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24000" windowHeight="9330" tabRatio="222"/>
  </bookViews>
  <sheets>
    <sheet name="перечень МКД" sheetId="1" r:id="rId1"/>
    <sheet name="Лист1" sheetId="2" state="hidden" r:id="rId2"/>
    <sheet name="план.пок-ли" sheetId="3" r:id="rId3"/>
    <sheet name="способ форм-ия" sheetId="4" state="hidden" r:id="rId4"/>
  </sheets>
  <definedNames>
    <definedName name="_xlnm._FilterDatabase" localSheetId="0" hidden="1">'перечень МКД'!$A$17:$XEZ$3234</definedName>
    <definedName name="_xlnm._FilterDatabase" localSheetId="2" hidden="1">'план.пок-ли'!$A$10:$X$32</definedName>
    <definedName name="_xlnm._FilterDatabase" localSheetId="3" hidden="1">'способ форм-ия'!$A$8:$Z$32</definedName>
    <definedName name="Z_04681E51_F482_43C0_80C1_79FD2B2CC19D_.wvu.Cols" localSheetId="0" hidden="1">'перечень МКД'!$I:$L,'перечень МКД'!$N:$Q,'перечень МКД'!$AC:$AD</definedName>
    <definedName name="Z_04681E51_F482_43C0_80C1_79FD2B2CC19D_.wvu.FilterData" localSheetId="0" hidden="1">'перечень МКД'!$A$17:$AT$3198</definedName>
    <definedName name="Z_04681E51_F482_43C0_80C1_79FD2B2CC19D_.wvu.FilterData" localSheetId="2" hidden="1">'план.пок-ли'!$A$8:$R$34</definedName>
    <definedName name="Z_04681E51_F482_43C0_80C1_79FD2B2CC19D_.wvu.FilterData" localSheetId="3" hidden="1">'способ форм-ия'!$A$8:$Z$32</definedName>
    <definedName name="Z_083B205C_0646_4D77_BFB5_954DE3C7A9F7_.wvu.FilterData" localSheetId="0" hidden="1">'перечень МКД'!$A$2293:$AT$3198</definedName>
    <definedName name="Z_083B205C_0646_4D77_BFB5_954DE3C7A9F7_.wvu.FilterData" localSheetId="2" hidden="1">'план.пок-ли'!$A$8:$R$32</definedName>
    <definedName name="Z_0BA0143D_26B5_4CF0_838D_0EFB80343836_.wvu.FilterData" localSheetId="0" hidden="1">'перечень МКД'!$A$17:$AO$3198</definedName>
    <definedName name="Z_0FD083ED_923D_4169_9F6F_5866989E4ABB_.wvu.FilterData" localSheetId="0" hidden="1">'перечень МКД'!$A$17:$AO$3198</definedName>
    <definedName name="Z_1086198C_4DC2_4715_802E_44EEB1C2605E_.wvu.FilterData" localSheetId="0" hidden="1">'перечень МКД'!$A$17:$AS$3198</definedName>
    <definedName name="Z_1350D165_F641_4572_9AF9_604FE9EFC9EA_.wvu.FilterData" localSheetId="0" hidden="1">'перечень МКД'!$A$17:$AS$3198</definedName>
    <definedName name="Z_21DA5637_3D53_40C5_8320_12EDFE59D473_.wvu.FilterData" localSheetId="0" hidden="1">'перечень МКД'!$A$1272:$AO$3198</definedName>
    <definedName name="Z_2C2F9AEA_173A_4632_8362_A35B030497D4_.wvu.FilterData" localSheetId="0" hidden="1">'перечень МКД'!$A$54:$AS$3198</definedName>
    <definedName name="Z_2E181418_27FB_4AFA_A59A_FD804D91EF7B_.wvu.FilterData" localSheetId="0" hidden="1">'перечень МКД'!$A$16:$AO$3198</definedName>
    <definedName name="Z_3B7507D8_D19F_49EB_9136_95710C7A580D_.wvu.FilterData" localSheetId="0" hidden="1">'перечень МКД'!$A$472:$AO$3198</definedName>
    <definedName name="Z_3FE6AE97_3328_49C5_BAF0_FD10F1EF67A9_.wvu.FilterData" localSheetId="0" hidden="1">'перечень МКД'!$A$17:$AO$3198</definedName>
    <definedName name="Z_41B3A140_6BD7_479C_A100_73A4DBB8B763_.wvu.FilterData" localSheetId="0" hidden="1">'перечень МКД'!$A$17:$AS$3198</definedName>
    <definedName name="Z_47199EF1_4430_4C12_8EBC_E4861394555B_.wvu.FilterData" localSheetId="0" hidden="1">'перечень МКД'!#REF!</definedName>
    <definedName name="Z_47EA99AA_1701_4E18_9B15_9D65713D7AEB_.wvu.FilterData" localSheetId="0" hidden="1">'перечень МКД'!$A$17:$AO$3198</definedName>
    <definedName name="Z_4E391A03_CFA4_4A4C_8E32_EA41049277AF_.wvu.FilterData" localSheetId="0" hidden="1">'перечень МКД'!$A$17:$AS$3198</definedName>
    <definedName name="Z_54135404_EE67_482F_AE6D_DBA7F2B722E4_.wvu.FilterData" localSheetId="0" hidden="1">'перечень МКД'!$A$2293:$AO$3198</definedName>
    <definedName name="Z_581F44E8_6355_4ED7_8C2B_0581C1CFFF5D_.wvu.FilterData" localSheetId="0" hidden="1">'перечень МКД'!$A$822:$AO$822</definedName>
    <definedName name="Z_5D2C757F_4A12_4EE0_B6DF_FE65DDE32A79_.wvu.FilterData" localSheetId="0" hidden="1">'перечень МКД'!$A$17:$AS$3198</definedName>
    <definedName name="Z_6087ADBE_1859_4283_AA40_8311D6BF8A67_.wvu.FilterData" localSheetId="0" hidden="1">'перечень МКД'!$A$2939:$AS$3198</definedName>
    <definedName name="Z_63351BBD_C220_4047_BE5A_6190E4B37AE3_.wvu.FilterData" localSheetId="0" hidden="1">'перечень МКД'!$A$16:$AS$3198</definedName>
    <definedName name="Z_823ED6D7_DF81_4E08_927A_50870AB59B0A_.wvu.FilterData" localSheetId="0" hidden="1">'перечень МКД'!$A$2293:$AS$3198</definedName>
    <definedName name="Z_8775C2F7_3724_49FA_B991_B3DCD9EC4F17_.wvu.FilterData" localSheetId="0" hidden="1">'перечень МКД'!$A$16:$AS$3198</definedName>
    <definedName name="Z_88BDF954_7732_4F7B_8077_48A12A670B93_.wvu.FilterData" localSheetId="0" hidden="1">'перечень МКД'!$A$17:$AO$3198</definedName>
    <definedName name="Z_88BDF954_7732_4F7B_8077_48A12A670B93_.wvu.FilterData" localSheetId="2" hidden="1">'план.пок-ли'!$A$8:$R$32</definedName>
    <definedName name="Z_89BAA8A5_42E0_41AC_A06B_E2F79C175E44_.wvu.FilterData" localSheetId="0" hidden="1">'перечень МКД'!$A$17:$AO$3198</definedName>
    <definedName name="Z_9163369F_8F57_4FFD_851F_E95BCEDDED6D_.wvu.FilterData" localSheetId="0" hidden="1">'перечень МКД'!$A$54:$AT$3198</definedName>
    <definedName name="Z_96458DBF_F2DA_4DF3_B620_9B16CC071573_.wvu.FilterData" localSheetId="0" hidden="1">'перечень МКД'!$A$17:$AO$3198</definedName>
    <definedName name="Z_98571B34_3551_466A_BCE8_16156F57D1B0_.wvu.FilterData" localSheetId="0" hidden="1">'перечень МКД'!$A$17:$AS$3198</definedName>
    <definedName name="Z_987F7654_C281_42CD_A5D4_D1CD74262592_.wvu.FilterData" localSheetId="0" hidden="1">'перечень МКД'!$A$17:$AS$3198</definedName>
    <definedName name="Z_A046BBF2_9DF1_43F9_BF5B_EB92CAC452C2_.wvu.FilterData" localSheetId="0" hidden="1">'перечень МКД'!$A$2293:$AS$3198</definedName>
    <definedName name="Z_A1114A8E_0095_4E35_907D_F2ECD106855C_.wvu.FilterData" localSheetId="0" hidden="1">'перечень МКД'!$A$1308:$AS$3198</definedName>
    <definedName name="Z_A7DD1392_53C4_42AA_A5A6_7EC8C3E3F058_.wvu.FilterData" localSheetId="0" hidden="1">'перечень МКД'!$A$1308:$AS$3198</definedName>
    <definedName name="Z_B38B1949_372B_4056_92D6_06A8DB93BC81_.wvu.FilterData" localSheetId="0" hidden="1">'перечень МКД'!$A$17:$AO$3198</definedName>
    <definedName name="Z_B79A175C_805D_44CE_98A2_3038EE24A168_.wvu.FilterData" localSheetId="0" hidden="1">'перечень МКД'!$A$17:$AT$3198</definedName>
    <definedName name="Z_B9405093_0746_44F4_9306_E0FB582D05DD_.wvu.FilterData" localSheetId="0" hidden="1">'перечень МКД'!$A$981:$AT$3198</definedName>
    <definedName name="Z_BA340E63_9FE3_4F23_9D05_29138434F3BB_.wvu.FilterData" localSheetId="0" hidden="1">'перечень МКД'!$A$16:$AO$3198</definedName>
    <definedName name="Z_BD48A830_05C9_4426_B5E0_C43D1D84FA98_.wvu.FilterData" localSheetId="0" hidden="1">'перечень МКД'!$A$2293:$AS$3198</definedName>
    <definedName name="Z_C7F31BB5_A5FD_49C6_9BB3_1EC8F2C98019_.wvu.Cols" localSheetId="0" hidden="1">'перечень МКД'!$I:$L,'перечень МКД'!$N:$Q,'перечень МКД'!$W:$X,'перечень МКД'!$AK:$AM</definedName>
    <definedName name="Z_C7F31BB5_A5FD_49C6_9BB3_1EC8F2C98019_.wvu.FilterData" localSheetId="0" hidden="1">'перечень МКД'!$A$17:$AO$3198</definedName>
    <definedName name="Z_C7F31BB5_A5FD_49C6_9BB3_1EC8F2C98019_.wvu.FilterData" localSheetId="2" hidden="1">'план.пок-ли'!$A$8:$R$8</definedName>
    <definedName name="Z_C7F31BB5_A5FD_49C6_9BB3_1EC8F2C98019_.wvu.FilterData" localSheetId="3" hidden="1">'способ форм-ия'!$A$8:$R$8</definedName>
    <definedName name="Z_C7F31BB5_A5FD_49C6_9BB3_1EC8F2C98019_.wvu.Rows" localSheetId="0" hidden="1">'перечень МКД'!$2:$14</definedName>
    <definedName name="Z_C9751D36_FF5E_4144_B34D_3C52FB0275EB_.wvu.FilterData" localSheetId="0" hidden="1">'перечень МКД'!$A$17:$AO$3198</definedName>
    <definedName name="Z_CC2C7E60_F730_4020_A00D_19EDC30C7ECF_.wvu.FilterData" localSheetId="0" hidden="1">'перечень МКД'!$A$17:$AO$3198</definedName>
    <definedName name="Z_DAD72A4D_C434_4D96_8ACA_D7FE06CB6399_.wvu.FilterData" localSheetId="0" hidden="1">'перечень МКД'!$A$18:$AS$18</definedName>
    <definedName name="Z_DDC1CC5E_6264_4594_8BB6_1DDD50A86102_.wvu.FilterData" localSheetId="0" hidden="1">'перечень МКД'!$A$17:$AS$3198</definedName>
    <definedName name="Z_F3E52435_65ED_4DF3_BF67_ECE66E45C6C0_.wvu.FilterData" localSheetId="0" hidden="1">'перечень МКД'!$A$2294:$AO$3198</definedName>
    <definedName name="Z_F3E52435_65ED_4DF3_BF67_ECE66E45C6C0_.wvu.FilterData" localSheetId="3" hidden="1">'способ форм-ия'!$A$8:$Z$32</definedName>
    <definedName name="Z_FA7C1A2B_0B3C_4E4C_B1DB_2D22D2476652_.wvu.FilterData" localSheetId="0" hidden="1">'перечень МКД'!$A$1308:$AS$3198</definedName>
    <definedName name="Z_FADFEE5D_3315_4029_9C0B_0698414F4847_.wvu.FilterData" localSheetId="0" hidden="1">'перечень МКД'!$A$2293:$AO$3198</definedName>
    <definedName name="Z_FE3E5135_D9C4_4228_AFB9_0DBB020B855B_.wvu.FilterData" localSheetId="0" hidden="1">'перечень МКД'!$A$17:$AS$3198</definedName>
    <definedName name="Z_FE7C3C73_8F0F_4691_A2C1_65D1FB5CB44F_.wvu.FilterData" localSheetId="0" hidden="1">'перечень МКД'!$A$2293:$AT$3198</definedName>
    <definedName name="АВ1000">'перечень МКД'!$Q$777</definedName>
    <definedName name="_xlnm.Print_Area" localSheetId="0">'перечень МКД'!$A:$V</definedName>
  </definedNames>
  <calcPr calcId="152511" iterateDelta="1E-4"/>
  <customWorkbookViews>
    <customWorkbookView name="123 - Личное представление" guid="{C7F31BB5-A5FD-49C6-9BB3-1EC8F2C98019}" mergeInterval="0" personalView="1" maximized="1" xWindow="-8" yWindow="-8" windowWidth="1936" windowHeight="1056" activeSheetId="1"/>
    <customWorkbookView name="User - Личное представление" guid="{04681E51-F482-43C0-80C1-79FD2B2CC19D}" mergeInterval="0" personalView="1" maximized="1" xWindow="-8" yWindow="-8" windowWidth="1616" windowHeight="876" tabRatio="691" activeSheetId="1"/>
  </customWorkbookViews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294" i="1" l="1"/>
  <c r="J2294" i="1" l="1"/>
  <c r="K2294" i="1"/>
  <c r="L2294" i="1"/>
  <c r="R2294" i="1"/>
  <c r="S2294" i="1"/>
  <c r="U2294" i="1"/>
  <c r="W2294" i="1"/>
  <c r="X2294" i="1"/>
  <c r="Y2294" i="1"/>
  <c r="AA2294" i="1"/>
  <c r="AE2294" i="1"/>
  <c r="AF2294" i="1"/>
  <c r="M2418" i="1" l="1"/>
  <c r="Q2418" i="1" s="1"/>
  <c r="J982" i="1"/>
  <c r="K982" i="1"/>
  <c r="L982" i="1"/>
  <c r="U982" i="1"/>
  <c r="Y982" i="1"/>
  <c r="AF982" i="1"/>
  <c r="I982" i="1"/>
  <c r="V509" i="1" l="1"/>
  <c r="AF55" i="1" l="1"/>
  <c r="AF54" i="1" s="1"/>
  <c r="E10" i="3" l="1"/>
  <c r="J55" i="1"/>
  <c r="K55" i="1"/>
  <c r="L55" i="1"/>
  <c r="S55" i="1"/>
  <c r="S54" i="1" s="1"/>
  <c r="T55" i="1"/>
  <c r="T54" i="1" s="1"/>
  <c r="I55" i="1"/>
  <c r="M67" i="1" l="1"/>
  <c r="Q67" i="1" s="1"/>
  <c r="J1277" i="1" l="1"/>
  <c r="K1277" i="1"/>
  <c r="L1277" i="1"/>
  <c r="R1277" i="1"/>
  <c r="U1277" i="1"/>
  <c r="AA1277" i="1"/>
  <c r="K26" i="1"/>
  <c r="L26" i="1"/>
  <c r="R26" i="1"/>
  <c r="U26" i="1"/>
  <c r="AA26" i="1"/>
  <c r="I26" i="1"/>
  <c r="J1282" i="1"/>
  <c r="K1282" i="1"/>
  <c r="L1282" i="1"/>
  <c r="U1282" i="1"/>
  <c r="Y1282" i="1"/>
  <c r="Y1272" i="1" s="1"/>
  <c r="AA1282" i="1"/>
  <c r="AA1272" i="1" s="1"/>
  <c r="I1282" i="1"/>
  <c r="U512" i="1" l="1"/>
  <c r="W512" i="1"/>
  <c r="Y512" i="1"/>
  <c r="AA512" i="1"/>
  <c r="AF512" i="1"/>
  <c r="J2445" i="1"/>
  <c r="K2445" i="1"/>
  <c r="L2445" i="1"/>
  <c r="S2445" i="1"/>
  <c r="U2445" i="1"/>
  <c r="W2445" i="1"/>
  <c r="Y2445" i="1"/>
  <c r="AA2445" i="1"/>
  <c r="AE2445" i="1"/>
  <c r="AF2445" i="1"/>
  <c r="I2445" i="1"/>
  <c r="I2420" i="1"/>
  <c r="J2104" i="1"/>
  <c r="K2104" i="1"/>
  <c r="L2104" i="1"/>
  <c r="R2104" i="1"/>
  <c r="U2104" i="1"/>
  <c r="V2104" i="1"/>
  <c r="I2104" i="1"/>
  <c r="J1999" i="1"/>
  <c r="K1999" i="1"/>
  <c r="L1999" i="1"/>
  <c r="U1999" i="1"/>
  <c r="I1999" i="1"/>
  <c r="I1686" i="1"/>
  <c r="I1604" i="1"/>
  <c r="I1601" i="1"/>
  <c r="I1479" i="1"/>
  <c r="I1425" i="1"/>
  <c r="I1421" i="1"/>
  <c r="I1277" i="1"/>
  <c r="J1273" i="1"/>
  <c r="J1272" i="1" s="1"/>
  <c r="K1273" i="1"/>
  <c r="K1272" i="1" s="1"/>
  <c r="L1273" i="1"/>
  <c r="L1272" i="1" s="1"/>
  <c r="R1273" i="1"/>
  <c r="U1273" i="1"/>
  <c r="U1272" i="1" s="1"/>
  <c r="AF1273" i="1"/>
  <c r="AF1272" i="1" s="1"/>
  <c r="I1273" i="1"/>
  <c r="I1034" i="1"/>
  <c r="I1017" i="1"/>
  <c r="I966" i="1"/>
  <c r="I830" i="1"/>
  <c r="I823" i="1"/>
  <c r="I716" i="1"/>
  <c r="I655" i="1"/>
  <c r="I641" i="1"/>
  <c r="J512" i="1"/>
  <c r="K512" i="1"/>
  <c r="L512" i="1"/>
  <c r="I512" i="1"/>
  <c r="I473" i="1"/>
  <c r="I1600" i="1" l="1"/>
  <c r="I1272" i="1"/>
  <c r="M3234" i="1"/>
  <c r="Q3234" i="1" s="1"/>
  <c r="M2416" i="1"/>
  <c r="Q2416" i="1" s="1"/>
  <c r="M2415" i="1"/>
  <c r="Q2415" i="1" s="1"/>
  <c r="M2111" i="1" l="1"/>
  <c r="Q2111" i="1" s="1"/>
  <c r="V2058" i="1"/>
  <c r="M2058" i="1" l="1"/>
  <c r="Q2058" i="1" s="1"/>
  <c r="Z1336" i="1" l="1"/>
  <c r="Z1282" i="1" s="1"/>
  <c r="Z1272" i="1" s="1"/>
  <c r="M1015" i="1" l="1"/>
  <c r="Q1015" i="1" s="1"/>
  <c r="R987" i="1" l="1"/>
  <c r="R829" i="1" l="1"/>
  <c r="M637" i="1" l="1"/>
  <c r="Q637" i="1" s="1"/>
  <c r="J24" i="1" l="1"/>
  <c r="K24" i="1"/>
  <c r="L24" i="1"/>
  <c r="U24" i="1"/>
  <c r="I24" i="1"/>
  <c r="I22" i="1" l="1"/>
  <c r="V25" i="1"/>
  <c r="V24" i="1" s="1"/>
  <c r="R59" i="1"/>
  <c r="AB1283" i="1" l="1"/>
  <c r="V1281" i="1"/>
  <c r="V1277" i="1" s="1"/>
  <c r="M1283" i="1" l="1"/>
  <c r="M1281" i="1"/>
  <c r="Q1281" i="1" s="1"/>
  <c r="M2444" i="1"/>
  <c r="Q2444" i="1" s="1"/>
  <c r="Q1283" i="1" l="1"/>
  <c r="T2736" i="1"/>
  <c r="J714" i="1" l="1"/>
  <c r="K714" i="1"/>
  <c r="L714" i="1"/>
  <c r="I714" i="1"/>
  <c r="T2707" i="1" l="1"/>
  <c r="T2599" i="1" l="1"/>
  <c r="V2141" i="1"/>
  <c r="I712" i="1" l="1"/>
  <c r="I638" i="1"/>
  <c r="I510" i="1"/>
  <c r="I69" i="1"/>
  <c r="I54" i="1" s="1"/>
  <c r="I2254" i="1" l="1"/>
  <c r="I2257" i="1"/>
  <c r="J2257" i="1"/>
  <c r="K2257" i="1"/>
  <c r="L2257" i="1"/>
  <c r="U2257" i="1"/>
  <c r="Y2257" i="1"/>
  <c r="AA2257" i="1"/>
  <c r="J2254" i="1"/>
  <c r="K2254" i="1"/>
  <c r="L2254" i="1"/>
  <c r="R2254" i="1"/>
  <c r="AA2254" i="1"/>
  <c r="I834" i="1"/>
  <c r="I776" i="1"/>
  <c r="J1604" i="1" l="1"/>
  <c r="K1604" i="1"/>
  <c r="L1604" i="1"/>
  <c r="R1604" i="1"/>
  <c r="U1604" i="1"/>
  <c r="AA1604" i="1"/>
  <c r="J716" i="1"/>
  <c r="K716" i="1"/>
  <c r="L716" i="1"/>
  <c r="U716" i="1"/>
  <c r="W716" i="1"/>
  <c r="Y716" i="1"/>
  <c r="AA716" i="1"/>
  <c r="V717" i="1"/>
  <c r="M717" i="1" s="1"/>
  <c r="Q717" i="1" s="1"/>
  <c r="V718" i="1"/>
  <c r="M718" i="1" s="1"/>
  <c r="Q718" i="1" s="1"/>
  <c r="V719" i="1"/>
  <c r="M719" i="1" s="1"/>
  <c r="Q719" i="1" s="1"/>
  <c r="V720" i="1"/>
  <c r="M720" i="1" s="1"/>
  <c r="Q720" i="1" s="1"/>
  <c r="M721" i="1"/>
  <c r="Q721" i="1" s="1"/>
  <c r="V722" i="1"/>
  <c r="M722" i="1" s="1"/>
  <c r="Q722" i="1" s="1"/>
  <c r="V723" i="1"/>
  <c r="M723" i="1" s="1"/>
  <c r="Q723" i="1" s="1"/>
  <c r="M724" i="1"/>
  <c r="Q724" i="1" s="1"/>
  <c r="M725" i="1"/>
  <c r="Q725" i="1" s="1"/>
  <c r="M726" i="1"/>
  <c r="Q726" i="1" s="1"/>
  <c r="V727" i="1"/>
  <c r="M727" i="1" s="1"/>
  <c r="Q727" i="1" s="1"/>
  <c r="M728" i="1"/>
  <c r="Q728" i="1" s="1"/>
  <c r="M729" i="1"/>
  <c r="Q729" i="1" s="1"/>
  <c r="M730" i="1"/>
  <c r="Q730" i="1" s="1"/>
  <c r="M731" i="1"/>
  <c r="Q731" i="1" s="1"/>
  <c r="M732" i="1"/>
  <c r="Q732" i="1" s="1"/>
  <c r="R715" i="1"/>
  <c r="J655" i="1"/>
  <c r="K655" i="1"/>
  <c r="L655" i="1"/>
  <c r="R655" i="1"/>
  <c r="U655" i="1"/>
  <c r="W655" i="1"/>
  <c r="AA655" i="1"/>
  <c r="J641" i="1"/>
  <c r="K641" i="1"/>
  <c r="L641" i="1"/>
  <c r="R641" i="1"/>
  <c r="U641" i="1"/>
  <c r="AA641" i="1"/>
  <c r="M715" i="1" l="1"/>
  <c r="R714" i="1"/>
  <c r="AK28" i="1"/>
  <c r="AK29" i="1" l="1"/>
  <c r="AM29" i="1" s="1"/>
  <c r="Q715" i="1"/>
  <c r="M714" i="1"/>
  <c r="Q714" i="1" s="1"/>
  <c r="AM28" i="1"/>
  <c r="J1421" i="1"/>
  <c r="K1421" i="1"/>
  <c r="L1421" i="1"/>
  <c r="R1421" i="1"/>
  <c r="Z2374" i="1"/>
  <c r="J2245" i="1"/>
  <c r="K2245" i="1"/>
  <c r="L2245" i="1"/>
  <c r="R2245" i="1"/>
  <c r="U2245" i="1"/>
  <c r="I2245" i="1"/>
  <c r="J2112" i="1"/>
  <c r="K2112" i="1"/>
  <c r="L2112" i="1"/>
  <c r="U2112" i="1"/>
  <c r="Y2112" i="1"/>
  <c r="AA2112" i="1"/>
  <c r="I2112" i="1"/>
  <c r="I2078" i="1"/>
  <c r="I2062" i="1"/>
  <c r="I2059" i="1" s="1"/>
  <c r="I1997" i="1"/>
  <c r="I1995" i="1"/>
  <c r="I1711" i="1"/>
  <c r="I1703" i="1"/>
  <c r="J1686" i="1"/>
  <c r="K1686" i="1"/>
  <c r="L1686" i="1"/>
  <c r="R1686" i="1"/>
  <c r="U1686" i="1"/>
  <c r="V1686" i="1"/>
  <c r="Y1686" i="1"/>
  <c r="Z1686" i="1"/>
  <c r="AE1686" i="1"/>
  <c r="AF1686" i="1"/>
  <c r="I1615" i="1"/>
  <c r="I1612" i="1"/>
  <c r="I1484" i="1"/>
  <c r="I1478" i="1" s="1"/>
  <c r="I947" i="1"/>
  <c r="J823" i="1"/>
  <c r="K823" i="1"/>
  <c r="L823" i="1"/>
  <c r="R823" i="1"/>
  <c r="Y823" i="1"/>
  <c r="Z823" i="1"/>
  <c r="AA823" i="1"/>
  <c r="AF823" i="1"/>
  <c r="I773" i="1"/>
  <c r="J473" i="1"/>
  <c r="K473" i="1"/>
  <c r="L473" i="1"/>
  <c r="U473" i="1"/>
  <c r="AF473" i="1"/>
  <c r="AA2062" i="1"/>
  <c r="U2062" i="1"/>
  <c r="R2062" i="1"/>
  <c r="L2062" i="1"/>
  <c r="K2062" i="1"/>
  <c r="J2062" i="1"/>
  <c r="Y1999" i="1"/>
  <c r="W1999" i="1"/>
  <c r="AF1711" i="1"/>
  <c r="AF21" i="1" s="1"/>
  <c r="AA1711" i="1"/>
  <c r="Y1711" i="1"/>
  <c r="W1711" i="1"/>
  <c r="U1711" i="1"/>
  <c r="L1711" i="1"/>
  <c r="K1711" i="1"/>
  <c r="J1711" i="1"/>
  <c r="AA1615" i="1"/>
  <c r="Y1615" i="1"/>
  <c r="W1615" i="1"/>
  <c r="U1615" i="1"/>
  <c r="L1615" i="1"/>
  <c r="K1615" i="1"/>
  <c r="J1615" i="1"/>
  <c r="AA1484" i="1"/>
  <c r="Y1484" i="1"/>
  <c r="U1484" i="1"/>
  <c r="L1484" i="1"/>
  <c r="K1484" i="1"/>
  <c r="J1484" i="1"/>
  <c r="AB1425" i="1"/>
  <c r="AA1425" i="1"/>
  <c r="Y1425" i="1"/>
  <c r="U1425" i="1"/>
  <c r="L1425" i="1"/>
  <c r="K1425" i="1"/>
  <c r="J1425" i="1"/>
  <c r="AA1034" i="1"/>
  <c r="Y1034" i="1"/>
  <c r="U1034" i="1"/>
  <c r="L1034" i="1"/>
  <c r="K1034" i="1"/>
  <c r="J1034" i="1"/>
  <c r="AA966" i="1"/>
  <c r="Y966" i="1"/>
  <c r="W966" i="1"/>
  <c r="U966" i="1"/>
  <c r="R966" i="1"/>
  <c r="L966" i="1"/>
  <c r="K966" i="1"/>
  <c r="J966" i="1"/>
  <c r="AA947" i="1"/>
  <c r="Y947" i="1"/>
  <c r="W947" i="1"/>
  <c r="U947" i="1"/>
  <c r="R947" i="1"/>
  <c r="L947" i="1"/>
  <c r="K947" i="1"/>
  <c r="J947" i="1"/>
  <c r="AA834" i="1"/>
  <c r="Y834" i="1"/>
  <c r="U834" i="1"/>
  <c r="L834" i="1"/>
  <c r="K834" i="1"/>
  <c r="J834" i="1"/>
  <c r="AA776" i="1"/>
  <c r="U776" i="1"/>
  <c r="L776" i="1"/>
  <c r="K776" i="1"/>
  <c r="J776" i="1"/>
  <c r="AA69" i="1"/>
  <c r="AA54" i="1" s="1"/>
  <c r="Y69" i="1"/>
  <c r="Y54" i="1" s="1"/>
  <c r="W69" i="1"/>
  <c r="W54" i="1" s="1"/>
  <c r="U69" i="1"/>
  <c r="U54" i="1" s="1"/>
  <c r="L69" i="1"/>
  <c r="L54" i="1" s="1"/>
  <c r="K69" i="1"/>
  <c r="K54" i="1" s="1"/>
  <c r="J69" i="1"/>
  <c r="J54" i="1" s="1"/>
  <c r="AE2420" i="1"/>
  <c r="AA2420" i="1"/>
  <c r="S2420" i="1"/>
  <c r="R2420" i="1"/>
  <c r="L2420" i="1"/>
  <c r="K2420" i="1"/>
  <c r="J2420" i="1"/>
  <c r="AA2104" i="1"/>
  <c r="W2104" i="1"/>
  <c r="W20" i="1" s="1"/>
  <c r="R1997" i="1"/>
  <c r="L1997" i="1"/>
  <c r="K1997" i="1"/>
  <c r="J1997" i="1"/>
  <c r="AA1703" i="1"/>
  <c r="R1703" i="1"/>
  <c r="L1703" i="1"/>
  <c r="K1703" i="1"/>
  <c r="J1703" i="1"/>
  <c r="R1612" i="1"/>
  <c r="L1612" i="1"/>
  <c r="K1612" i="1"/>
  <c r="J1612" i="1"/>
  <c r="Y1017" i="1"/>
  <c r="U1017" i="1"/>
  <c r="L1017" i="1"/>
  <c r="K1017" i="1"/>
  <c r="J1017" i="1"/>
  <c r="U830" i="1"/>
  <c r="R830" i="1"/>
  <c r="L830" i="1"/>
  <c r="K830" i="1"/>
  <c r="J830" i="1"/>
  <c r="R510" i="1"/>
  <c r="L510" i="1"/>
  <c r="K510" i="1"/>
  <c r="J510" i="1"/>
  <c r="AF2078" i="1"/>
  <c r="Y2078" i="1"/>
  <c r="V2078" i="1"/>
  <c r="U2078" i="1"/>
  <c r="P2078" i="1"/>
  <c r="L2078" i="1"/>
  <c r="K2078" i="1"/>
  <c r="J2078" i="1"/>
  <c r="AF1995" i="1"/>
  <c r="R1995" i="1"/>
  <c r="L1995" i="1"/>
  <c r="K1995" i="1"/>
  <c r="J1995" i="1"/>
  <c r="R1601" i="1"/>
  <c r="L1601" i="1"/>
  <c r="K1601" i="1"/>
  <c r="J1601" i="1"/>
  <c r="AF1479" i="1"/>
  <c r="R1479" i="1"/>
  <c r="L1479" i="1"/>
  <c r="K1479" i="1"/>
  <c r="J1479" i="1"/>
  <c r="AF773" i="1"/>
  <c r="R773" i="1"/>
  <c r="L773" i="1"/>
  <c r="K773" i="1"/>
  <c r="J773" i="1"/>
  <c r="AK30" i="1" l="1"/>
  <c r="AK31" i="1" s="1"/>
  <c r="I1994" i="1"/>
  <c r="I20" i="1"/>
  <c r="I19" i="1"/>
  <c r="I1420" i="1"/>
  <c r="AA1420" i="1"/>
  <c r="J1420" i="1"/>
  <c r="Y1420" i="1"/>
  <c r="U1420" i="1"/>
  <c r="L1420" i="1"/>
  <c r="AB1420" i="1"/>
  <c r="K1420" i="1"/>
  <c r="S20" i="1"/>
  <c r="Y21" i="1"/>
  <c r="S21" i="1"/>
  <c r="AE21" i="1"/>
  <c r="AA20" i="1"/>
  <c r="AE20" i="1"/>
  <c r="L20" i="1"/>
  <c r="W21" i="1"/>
  <c r="K20" i="1"/>
  <c r="L19" i="1"/>
  <c r="J19" i="1"/>
  <c r="U20" i="1"/>
  <c r="Y20" i="1"/>
  <c r="J20" i="1"/>
  <c r="U19" i="1"/>
  <c r="Y19" i="1"/>
  <c r="K19" i="1"/>
  <c r="S19" i="1"/>
  <c r="W19" i="1"/>
  <c r="AA19" i="1"/>
  <c r="AE19" i="1"/>
  <c r="P19" i="1"/>
  <c r="X19" i="1"/>
  <c r="R2413" i="1"/>
  <c r="M2413" i="1" s="1"/>
  <c r="Q2413" i="1" s="1"/>
  <c r="T2721" i="1"/>
  <c r="M2721" i="1" s="1"/>
  <c r="Q2721" i="1" s="1"/>
  <c r="T2716" i="1"/>
  <c r="M2716" i="1" s="1"/>
  <c r="Q2716" i="1" s="1"/>
  <c r="M2670" i="1"/>
  <c r="Q2670" i="1" s="1"/>
  <c r="M2417" i="1"/>
  <c r="Q2417" i="1" s="1"/>
  <c r="AB2412" i="1"/>
  <c r="AB2294" i="1" s="1"/>
  <c r="M2411" i="1"/>
  <c r="Q2411" i="1" s="1"/>
  <c r="R2406" i="1"/>
  <c r="M2246" i="1"/>
  <c r="M2243" i="1"/>
  <c r="Q2243" i="1" s="1"/>
  <c r="M1702" i="1"/>
  <c r="Q1702" i="1" s="1"/>
  <c r="M1701" i="1"/>
  <c r="Q1701" i="1" s="1"/>
  <c r="M1423" i="1"/>
  <c r="Q1423" i="1" s="1"/>
  <c r="M1013" i="1"/>
  <c r="Q1013" i="1" s="1"/>
  <c r="M1012" i="1"/>
  <c r="Q1012" i="1" s="1"/>
  <c r="AM31" i="1" l="1"/>
  <c r="AM30" i="1"/>
  <c r="AK32" i="1"/>
  <c r="M2412" i="1"/>
  <c r="Q2412" i="1" s="1"/>
  <c r="W18" i="1"/>
  <c r="P18" i="1"/>
  <c r="S18" i="1"/>
  <c r="Y18" i="1"/>
  <c r="AE18" i="1"/>
  <c r="Q2246" i="1"/>
  <c r="M829" i="1"/>
  <c r="Q829" i="1" s="1"/>
  <c r="AK33" i="1" l="1"/>
  <c r="AK34" i="1" s="1"/>
  <c r="AM32" i="1"/>
  <c r="AF472" i="1"/>
  <c r="AM34" i="1" l="1"/>
  <c r="AM33" i="1"/>
  <c r="AK35" i="1"/>
  <c r="T2391" i="1"/>
  <c r="M2391" i="1" s="1"/>
  <c r="Q2391" i="1" s="1"/>
  <c r="AM35" i="1" l="1"/>
  <c r="AK36" i="1"/>
  <c r="T2986" i="1"/>
  <c r="AM36" i="1" l="1"/>
  <c r="AK37" i="1"/>
  <c r="M133" i="1"/>
  <c r="AM37" i="1" l="1"/>
  <c r="AK38" i="1"/>
  <c r="P2077" i="1"/>
  <c r="AM38" i="1" l="1"/>
  <c r="AK39" i="1"/>
  <c r="AA1600" i="1"/>
  <c r="U1600" i="1"/>
  <c r="R1600" i="1"/>
  <c r="AM39" i="1" l="1"/>
  <c r="AK40" i="1"/>
  <c r="M2407" i="1"/>
  <c r="Q2407" i="1" s="1"/>
  <c r="M2409" i="1"/>
  <c r="Q2409" i="1" s="1"/>
  <c r="M2408" i="1"/>
  <c r="Q2408" i="1" s="1"/>
  <c r="AM40" i="1" l="1"/>
  <c r="AK41" i="1"/>
  <c r="T3205" i="1"/>
  <c r="M3205" i="1" s="1"/>
  <c r="Q3205" i="1" s="1"/>
  <c r="AM41" i="1" l="1"/>
  <c r="AK42" i="1"/>
  <c r="AF2361" i="1"/>
  <c r="AM42" i="1" l="1"/>
  <c r="AK43" i="1"/>
  <c r="V2395" i="1"/>
  <c r="V2294" i="1" s="1"/>
  <c r="AM43" i="1" l="1"/>
  <c r="AK44" i="1"/>
  <c r="AF19" i="1"/>
  <c r="AF18" i="1" s="1"/>
  <c r="M2395" i="1"/>
  <c r="Q2395" i="1" s="1"/>
  <c r="M2106" i="1"/>
  <c r="M2102" i="1"/>
  <c r="AM44" i="1" l="1"/>
  <c r="AK45" i="1"/>
  <c r="M636" i="1"/>
  <c r="Q636" i="1" s="1"/>
  <c r="AK46" i="1" l="1"/>
  <c r="AM45" i="1"/>
  <c r="W1685" i="1"/>
  <c r="AE1685" i="1"/>
  <c r="AM46" i="1" l="1"/>
  <c r="AK47" i="1"/>
  <c r="AK48" i="1" s="1"/>
  <c r="AK49" i="1" s="1"/>
  <c r="U1685" i="1"/>
  <c r="Y1685" i="1"/>
  <c r="AF1685" i="1"/>
  <c r="W712" i="1"/>
  <c r="Y712" i="1"/>
  <c r="AA712" i="1"/>
  <c r="R1842" i="1"/>
  <c r="R771" i="1"/>
  <c r="R716" i="1" s="1"/>
  <c r="AM49" i="1" l="1"/>
  <c r="AM48" i="1"/>
  <c r="AM47" i="1"/>
  <c r="AK50" i="1"/>
  <c r="AM50" i="1" s="1"/>
  <c r="M771" i="1"/>
  <c r="Q771" i="1" s="1"/>
  <c r="AK51" i="1" l="1"/>
  <c r="R2554" i="1"/>
  <c r="M1271" i="1"/>
  <c r="Q1271" i="1" s="1"/>
  <c r="M1700" i="1"/>
  <c r="Q1700" i="1" s="1"/>
  <c r="M3220" i="1"/>
  <c r="Q3220" i="1" s="1"/>
  <c r="V2914" i="1"/>
  <c r="M2914" i="1" s="1"/>
  <c r="Q2914" i="1" s="1"/>
  <c r="M2324" i="1"/>
  <c r="Q2324" i="1" s="1"/>
  <c r="M3122" i="1"/>
  <c r="Q3122" i="1" s="1"/>
  <c r="M3219" i="1"/>
  <c r="Q3219" i="1" s="1"/>
  <c r="M2405" i="1"/>
  <c r="Q2405" i="1" s="1"/>
  <c r="M2404" i="1"/>
  <c r="Q2404" i="1" s="1"/>
  <c r="M2403" i="1"/>
  <c r="Q2403" i="1" s="1"/>
  <c r="M2402" i="1"/>
  <c r="Q2402" i="1" s="1"/>
  <c r="M2401" i="1"/>
  <c r="Q2401" i="1" s="1"/>
  <c r="M2400" i="1"/>
  <c r="Q2400" i="1" s="1"/>
  <c r="M2399" i="1"/>
  <c r="Q2399" i="1" s="1"/>
  <c r="M2398" i="1"/>
  <c r="Q2398" i="1" s="1"/>
  <c r="M2397" i="1"/>
  <c r="Q2397" i="1" s="1"/>
  <c r="M2396" i="1"/>
  <c r="Q2396" i="1" s="1"/>
  <c r="V2229" i="1"/>
  <c r="M2229" i="1" s="1"/>
  <c r="Q2229" i="1" s="1"/>
  <c r="M2103" i="1"/>
  <c r="Q2103" i="1" s="1"/>
  <c r="V1467" i="1"/>
  <c r="M1467" i="1" s="1"/>
  <c r="Q1467" i="1" s="1"/>
  <c r="M1477" i="1"/>
  <c r="Q1477" i="1" s="1"/>
  <c r="M1699" i="1"/>
  <c r="Q1699" i="1" s="1"/>
  <c r="M1698" i="1"/>
  <c r="Q1698" i="1" s="1"/>
  <c r="M1697" i="1"/>
  <c r="Q1697" i="1" s="1"/>
  <c r="V1275" i="1"/>
  <c r="V1273" i="1" s="1"/>
  <c r="V1053" i="1"/>
  <c r="AM51" i="1" l="1"/>
  <c r="AK52" i="1"/>
  <c r="AK53" i="1" s="1"/>
  <c r="M1275" i="1"/>
  <c r="Q1275" i="1" s="1"/>
  <c r="M1270" i="1"/>
  <c r="Q1270" i="1" s="1"/>
  <c r="M1011" i="1"/>
  <c r="Q1011" i="1" s="1"/>
  <c r="M1010" i="1"/>
  <c r="Q1010" i="1" s="1"/>
  <c r="M1009" i="1"/>
  <c r="Q1009" i="1" s="1"/>
  <c r="M1008" i="1"/>
  <c r="Q1008" i="1" s="1"/>
  <c r="M1007" i="1"/>
  <c r="Q1007" i="1" s="1"/>
  <c r="M1006" i="1"/>
  <c r="Q1006" i="1" s="1"/>
  <c r="M491" i="1"/>
  <c r="Q491" i="1" s="1"/>
  <c r="R529" i="1"/>
  <c r="M529" i="1" s="1"/>
  <c r="Q529" i="1" s="1"/>
  <c r="M508" i="1"/>
  <c r="Q508" i="1" s="1"/>
  <c r="R66" i="1"/>
  <c r="M66" i="1" s="1"/>
  <c r="Q66" i="1" s="1"/>
  <c r="R65" i="1"/>
  <c r="M65" i="1" s="1"/>
  <c r="Q65" i="1" s="1"/>
  <c r="M64" i="1"/>
  <c r="Q64" i="1" s="1"/>
  <c r="AF2077" i="1"/>
  <c r="AF1994" i="1"/>
  <c r="AF1478" i="1"/>
  <c r="AF981" i="1"/>
  <c r="AF822" i="1"/>
  <c r="AF772" i="1"/>
  <c r="AM53" i="1" l="1"/>
  <c r="AM52" i="1"/>
  <c r="AK56" i="1"/>
  <c r="AM56" i="1" l="1"/>
  <c r="AK57" i="1"/>
  <c r="AK58" i="1" s="1"/>
  <c r="I1610" i="1"/>
  <c r="AM58" i="1" l="1"/>
  <c r="AK59" i="1"/>
  <c r="AM57" i="1"/>
  <c r="R182" i="1"/>
  <c r="M63" i="1"/>
  <c r="AM59" i="1" l="1"/>
  <c r="AK60" i="1"/>
  <c r="Q63" i="1"/>
  <c r="AM60" i="1" l="1"/>
  <c r="AK61" i="1"/>
  <c r="AM61" i="1" l="1"/>
  <c r="AK62" i="1"/>
  <c r="Q11" i="3"/>
  <c r="Q12" i="3"/>
  <c r="Q13" i="3"/>
  <c r="Q14" i="3"/>
  <c r="Q15" i="3"/>
  <c r="Q16" i="3"/>
  <c r="Q17" i="3"/>
  <c r="Q18" i="3"/>
  <c r="Q19" i="3"/>
  <c r="Q20" i="3"/>
  <c r="Q21" i="3"/>
  <c r="Q22" i="3"/>
  <c r="Q23" i="3"/>
  <c r="Q24" i="3"/>
  <c r="Q25" i="3"/>
  <c r="Q26" i="3"/>
  <c r="Q27" i="3"/>
  <c r="Q28" i="3"/>
  <c r="Q29" i="3"/>
  <c r="Q30" i="3"/>
  <c r="Q31" i="3"/>
  <c r="Q32" i="3"/>
  <c r="I10" i="3"/>
  <c r="M10" i="3"/>
  <c r="I944" i="1"/>
  <c r="M2300" i="1"/>
  <c r="AM62" i="1" l="1"/>
  <c r="AK63" i="1"/>
  <c r="AF2293" i="1"/>
  <c r="I2244" i="1"/>
  <c r="Q10" i="3"/>
  <c r="I1685" i="1"/>
  <c r="I2077" i="1"/>
  <c r="I652" i="1"/>
  <c r="I981" i="1"/>
  <c r="I2293" i="1"/>
  <c r="AM63" i="1" l="1"/>
  <c r="AK64" i="1"/>
  <c r="R2388" i="1"/>
  <c r="AM64" i="1" l="1"/>
  <c r="AK65" i="1"/>
  <c r="V1004" i="1"/>
  <c r="M1004" i="1" s="1"/>
  <c r="Q1004" i="1" s="1"/>
  <c r="AM65" i="1" l="1"/>
  <c r="AK66" i="1"/>
  <c r="AK67" i="1" s="1"/>
  <c r="AM67" i="1" s="1"/>
  <c r="A67" i="1" s="1"/>
  <c r="R1179" i="1"/>
  <c r="AM66" i="1" l="1"/>
  <c r="AK70" i="1"/>
  <c r="M2392" i="1"/>
  <c r="Q2392" i="1" s="1"/>
  <c r="AM70" i="1" l="1"/>
  <c r="AK71" i="1"/>
  <c r="U2293" i="1"/>
  <c r="W2293" i="1"/>
  <c r="Y2293" i="1"/>
  <c r="M2390" i="1"/>
  <c r="Q2390" i="1" s="1"/>
  <c r="AM71" i="1" l="1"/>
  <c r="AK72" i="1"/>
  <c r="AK73" i="1" s="1"/>
  <c r="AA2293" i="1"/>
  <c r="AE2293" i="1"/>
  <c r="S2293" i="1"/>
  <c r="J2293" i="1"/>
  <c r="L2293" i="1"/>
  <c r="K2293" i="1"/>
  <c r="AM73" i="1" l="1"/>
  <c r="AK74" i="1"/>
  <c r="AM72" i="1"/>
  <c r="AM27" i="1"/>
  <c r="AM74" i="1" l="1"/>
  <c r="AK75" i="1"/>
  <c r="V656" i="1"/>
  <c r="AM75" i="1" l="1"/>
  <c r="AK76" i="1"/>
  <c r="I472" i="1"/>
  <c r="AM76" i="1" l="1"/>
  <c r="AK77" i="1"/>
  <c r="R600" i="1"/>
  <c r="R3071" i="1"/>
  <c r="R3061" i="1"/>
  <c r="R3043" i="1"/>
  <c r="R2853" i="1"/>
  <c r="R2813" i="1"/>
  <c r="Z2317" i="1"/>
  <c r="R2084" i="1"/>
  <c r="R2078" i="1" s="1"/>
  <c r="AM77" i="1" l="1"/>
  <c r="AK78" i="1"/>
  <c r="AM78" i="1" l="1"/>
  <c r="AK79" i="1"/>
  <c r="AM79" i="1" l="1"/>
  <c r="AK80" i="1"/>
  <c r="M2375" i="1"/>
  <c r="Q2375" i="1" s="1"/>
  <c r="AM80" i="1" l="1"/>
  <c r="AK81" i="1"/>
  <c r="A66" i="1"/>
  <c r="AA1685" i="1"/>
  <c r="AA981" i="1"/>
  <c r="J963" i="1"/>
  <c r="K963" i="1"/>
  <c r="L963" i="1"/>
  <c r="R963" i="1"/>
  <c r="U963" i="1"/>
  <c r="W963" i="1"/>
  <c r="Y963" i="1"/>
  <c r="AA963" i="1"/>
  <c r="I963" i="1"/>
  <c r="I822" i="1"/>
  <c r="U472" i="1"/>
  <c r="AA472" i="1"/>
  <c r="AM81" i="1" l="1"/>
  <c r="AK82" i="1"/>
  <c r="W472" i="1"/>
  <c r="Y472" i="1"/>
  <c r="U981" i="1"/>
  <c r="J981" i="1"/>
  <c r="J1685" i="1"/>
  <c r="L1685" i="1"/>
  <c r="L981" i="1"/>
  <c r="I772" i="1"/>
  <c r="Y981" i="1"/>
  <c r="K981" i="1"/>
  <c r="K1685" i="1"/>
  <c r="M3201" i="1"/>
  <c r="Q3201" i="1" s="1"/>
  <c r="M3200" i="1"/>
  <c r="Q3200" i="1" s="1"/>
  <c r="M3199" i="1"/>
  <c r="Q3199" i="1" s="1"/>
  <c r="T3198" i="1"/>
  <c r="M3198" i="1" s="1"/>
  <c r="Q3198" i="1" s="1"/>
  <c r="M3197" i="1"/>
  <c r="Q3197" i="1" s="1"/>
  <c r="AB3196" i="1"/>
  <c r="M3196" i="1" s="1"/>
  <c r="Q3196" i="1" s="1"/>
  <c r="Z3195" i="1"/>
  <c r="M3195" i="1" s="1"/>
  <c r="Q3195" i="1" s="1"/>
  <c r="AB3194" i="1"/>
  <c r="V3194" i="1"/>
  <c r="AB3193" i="1"/>
  <c r="M3193" i="1" s="1"/>
  <c r="Q3193" i="1" s="1"/>
  <c r="AB3191" i="1"/>
  <c r="V3191" i="1"/>
  <c r="AB3190" i="1"/>
  <c r="M3190" i="1" s="1"/>
  <c r="Q3190" i="1" s="1"/>
  <c r="AB3189" i="1"/>
  <c r="M3189" i="1" s="1"/>
  <c r="Q3189" i="1" s="1"/>
  <c r="V3188" i="1"/>
  <c r="M3188" i="1" s="1"/>
  <c r="Q3188" i="1" s="1"/>
  <c r="X3187" i="1"/>
  <c r="M3187" i="1" s="1"/>
  <c r="Q3187" i="1" s="1"/>
  <c r="AB3186" i="1"/>
  <c r="M3186" i="1" s="1"/>
  <c r="Q3186" i="1" s="1"/>
  <c r="AB3185" i="1"/>
  <c r="M3185" i="1" s="1"/>
  <c r="Q3185" i="1" s="1"/>
  <c r="V3184" i="1"/>
  <c r="M3184" i="1" s="1"/>
  <c r="Q3184" i="1" s="1"/>
  <c r="AB3183" i="1"/>
  <c r="M3183" i="1" s="1"/>
  <c r="Q3183" i="1" s="1"/>
  <c r="AB3182" i="1"/>
  <c r="M3182" i="1" s="1"/>
  <c r="Q3182" i="1" s="1"/>
  <c r="M3181" i="1"/>
  <c r="Q3181" i="1" s="1"/>
  <c r="V3180" i="1"/>
  <c r="T3180" i="1"/>
  <c r="V3179" i="1"/>
  <c r="M3179" i="1" s="1"/>
  <c r="Q3179" i="1" s="1"/>
  <c r="V3178" i="1"/>
  <c r="M3178" i="1" s="1"/>
  <c r="Q3178" i="1" s="1"/>
  <c r="V3177" i="1"/>
  <c r="M3177" i="1" s="1"/>
  <c r="Q3177" i="1" s="1"/>
  <c r="V3176" i="1"/>
  <c r="M3176" i="1" s="1"/>
  <c r="Q3176" i="1" s="1"/>
  <c r="V3175" i="1"/>
  <c r="M3175" i="1" s="1"/>
  <c r="Q3175" i="1" s="1"/>
  <c r="V3174" i="1"/>
  <c r="M3174" i="1" s="1"/>
  <c r="Q3174" i="1" s="1"/>
  <c r="M3173" i="1"/>
  <c r="Q3173" i="1" s="1"/>
  <c r="V3172" i="1"/>
  <c r="M3172" i="1" s="1"/>
  <c r="Q3172" i="1" s="1"/>
  <c r="V3171" i="1"/>
  <c r="M3171" i="1" s="1"/>
  <c r="Q3171" i="1" s="1"/>
  <c r="V3170" i="1"/>
  <c r="M3170" i="1" s="1"/>
  <c r="Q3170" i="1" s="1"/>
  <c r="M3168" i="1"/>
  <c r="Q3168" i="1" s="1"/>
  <c r="M3167" i="1"/>
  <c r="Q3167" i="1" s="1"/>
  <c r="V3166" i="1"/>
  <c r="M3166" i="1" s="1"/>
  <c r="Q3166" i="1" s="1"/>
  <c r="M3165" i="1"/>
  <c r="Q3165" i="1" s="1"/>
  <c r="M3164" i="1"/>
  <c r="Q3164" i="1" s="1"/>
  <c r="V3162" i="1"/>
  <c r="M3162" i="1" s="1"/>
  <c r="Q3162" i="1" s="1"/>
  <c r="M3161" i="1"/>
  <c r="Q3161" i="1" s="1"/>
  <c r="R3160" i="1"/>
  <c r="M3160" i="1" s="1"/>
  <c r="Q3160" i="1" s="1"/>
  <c r="V3159" i="1"/>
  <c r="M3159" i="1" s="1"/>
  <c r="Q3159" i="1" s="1"/>
  <c r="T3158" i="1"/>
  <c r="M3158" i="1" s="1"/>
  <c r="Q3158" i="1" s="1"/>
  <c r="V3157" i="1"/>
  <c r="M3157" i="1" s="1"/>
  <c r="Q3157" i="1" s="1"/>
  <c r="V3156" i="1"/>
  <c r="M3156" i="1" s="1"/>
  <c r="Q3156" i="1" s="1"/>
  <c r="M3155" i="1"/>
  <c r="Q3155" i="1" s="1"/>
  <c r="M3154" i="1"/>
  <c r="Q3154" i="1" s="1"/>
  <c r="T3153" i="1"/>
  <c r="M3153" i="1" s="1"/>
  <c r="Q3153" i="1" s="1"/>
  <c r="T3152" i="1"/>
  <c r="M3152" i="1" s="1"/>
  <c r="Q3152" i="1" s="1"/>
  <c r="V3151" i="1"/>
  <c r="M3151" i="1" s="1"/>
  <c r="Q3151" i="1" s="1"/>
  <c r="V3150" i="1"/>
  <c r="M3150" i="1" s="1"/>
  <c r="Q3150" i="1" s="1"/>
  <c r="M3149" i="1"/>
  <c r="Q3149" i="1" s="1"/>
  <c r="V3148" i="1"/>
  <c r="M3148" i="1" s="1"/>
  <c r="Q3148" i="1" s="1"/>
  <c r="M3147" i="1"/>
  <c r="Q3147" i="1" s="1"/>
  <c r="T3146" i="1"/>
  <c r="M3146" i="1" s="1"/>
  <c r="Q3146" i="1" s="1"/>
  <c r="M3145" i="1"/>
  <c r="Q3145" i="1" s="1"/>
  <c r="M3144" i="1"/>
  <c r="Q3144" i="1" s="1"/>
  <c r="M3143" i="1"/>
  <c r="Q3143" i="1" s="1"/>
  <c r="V3142" i="1"/>
  <c r="M3142" i="1" s="1"/>
  <c r="Q3142" i="1" s="1"/>
  <c r="M3141" i="1"/>
  <c r="Q3141" i="1" s="1"/>
  <c r="V3140" i="1"/>
  <c r="M3140" i="1" s="1"/>
  <c r="Q3140" i="1" s="1"/>
  <c r="M3139" i="1"/>
  <c r="Q3139" i="1" s="1"/>
  <c r="M3138" i="1"/>
  <c r="Q3138" i="1" s="1"/>
  <c r="Z3137" i="1"/>
  <c r="M3137" i="1" s="1"/>
  <c r="Q3137" i="1" s="1"/>
  <c r="V3136" i="1"/>
  <c r="M3136" i="1" s="1"/>
  <c r="Q3136" i="1" s="1"/>
  <c r="M3135" i="1"/>
  <c r="Q3135" i="1" s="1"/>
  <c r="M3134" i="1"/>
  <c r="Q3134" i="1" s="1"/>
  <c r="M3133" i="1"/>
  <c r="Q3133" i="1" s="1"/>
  <c r="M3132" i="1"/>
  <c r="Q3132" i="1" s="1"/>
  <c r="M3131" i="1"/>
  <c r="Q3131" i="1" s="1"/>
  <c r="M3130" i="1"/>
  <c r="Q3130" i="1" s="1"/>
  <c r="V3129" i="1"/>
  <c r="M3129" i="1" s="1"/>
  <c r="Q3129" i="1" s="1"/>
  <c r="M3128" i="1"/>
  <c r="Q3128" i="1" s="1"/>
  <c r="M3127" i="1"/>
  <c r="Q3127" i="1" s="1"/>
  <c r="T3126" i="1"/>
  <c r="M3126" i="1" s="1"/>
  <c r="Q3126" i="1" s="1"/>
  <c r="R3125" i="1"/>
  <c r="M3125" i="1" s="1"/>
  <c r="Q3125" i="1" s="1"/>
  <c r="M3124" i="1"/>
  <c r="Q3124" i="1" s="1"/>
  <c r="R3123" i="1"/>
  <c r="M3123" i="1" s="1"/>
  <c r="Q3123" i="1" s="1"/>
  <c r="M3121" i="1"/>
  <c r="Q3121" i="1" s="1"/>
  <c r="M3120" i="1"/>
  <c r="Q3120" i="1" s="1"/>
  <c r="M3119" i="1"/>
  <c r="Q3119" i="1" s="1"/>
  <c r="R3118" i="1"/>
  <c r="M3118" i="1" s="1"/>
  <c r="Q3118" i="1" s="1"/>
  <c r="M3117" i="1"/>
  <c r="Q3117" i="1" s="1"/>
  <c r="M3116" i="1"/>
  <c r="Q3116" i="1" s="1"/>
  <c r="V3115" i="1"/>
  <c r="M3115" i="1" s="1"/>
  <c r="Q3115" i="1" s="1"/>
  <c r="M3114" i="1"/>
  <c r="Q3114" i="1" s="1"/>
  <c r="M3113" i="1"/>
  <c r="Q3113" i="1" s="1"/>
  <c r="M3112" i="1"/>
  <c r="Q3112" i="1" s="1"/>
  <c r="M3111" i="1"/>
  <c r="Q3111" i="1" s="1"/>
  <c r="M3110" i="1"/>
  <c r="Q3110" i="1" s="1"/>
  <c r="M3109" i="1"/>
  <c r="Q3109" i="1" s="1"/>
  <c r="M3108" i="1"/>
  <c r="Q3108" i="1" s="1"/>
  <c r="M3107" i="1"/>
  <c r="Q3107" i="1" s="1"/>
  <c r="V3106" i="1"/>
  <c r="M3106" i="1" s="1"/>
  <c r="Q3106" i="1" s="1"/>
  <c r="M3105" i="1"/>
  <c r="Q3105" i="1" s="1"/>
  <c r="M3104" i="1"/>
  <c r="Q3104" i="1" s="1"/>
  <c r="V3103" i="1"/>
  <c r="M3103" i="1" s="1"/>
  <c r="Q3103" i="1" s="1"/>
  <c r="M3102" i="1"/>
  <c r="Q3102" i="1" s="1"/>
  <c r="M3101" i="1"/>
  <c r="Q3101" i="1" s="1"/>
  <c r="V3100" i="1"/>
  <c r="M3100" i="1" s="1"/>
  <c r="Q3100" i="1" s="1"/>
  <c r="M3099" i="1"/>
  <c r="Q3099" i="1" s="1"/>
  <c r="M3098" i="1"/>
  <c r="Q3098" i="1" s="1"/>
  <c r="M3097" i="1"/>
  <c r="Q3097" i="1" s="1"/>
  <c r="V3096" i="1"/>
  <c r="M3096" i="1" s="1"/>
  <c r="Q3096" i="1" s="1"/>
  <c r="M3095" i="1"/>
  <c r="Q3095" i="1" s="1"/>
  <c r="M3094" i="1"/>
  <c r="Q3094" i="1" s="1"/>
  <c r="M3093" i="1"/>
  <c r="Q3093" i="1" s="1"/>
  <c r="R3092" i="1"/>
  <c r="M3092" i="1" s="1"/>
  <c r="Q3092" i="1" s="1"/>
  <c r="R3091" i="1"/>
  <c r="M3091" i="1" s="1"/>
  <c r="Q3091" i="1" s="1"/>
  <c r="M3090" i="1"/>
  <c r="Q3090" i="1" s="1"/>
  <c r="M3089" i="1"/>
  <c r="Q3089" i="1" s="1"/>
  <c r="M3088" i="1"/>
  <c r="Q3088" i="1" s="1"/>
  <c r="M3087" i="1"/>
  <c r="Q3087" i="1" s="1"/>
  <c r="M3086" i="1"/>
  <c r="Q3086" i="1" s="1"/>
  <c r="M3085" i="1"/>
  <c r="Q3085" i="1" s="1"/>
  <c r="M3084" i="1"/>
  <c r="Q3084" i="1" s="1"/>
  <c r="M3083" i="1"/>
  <c r="Q3083" i="1" s="1"/>
  <c r="M3082" i="1"/>
  <c r="Q3082" i="1" s="1"/>
  <c r="M3081" i="1"/>
  <c r="Q3081" i="1" s="1"/>
  <c r="M3080" i="1"/>
  <c r="Q3080" i="1" s="1"/>
  <c r="AB3079" i="1"/>
  <c r="M3079" i="1" s="1"/>
  <c r="Q3079" i="1" s="1"/>
  <c r="M3078" i="1"/>
  <c r="Q3078" i="1" s="1"/>
  <c r="M3077" i="1"/>
  <c r="Q3077" i="1" s="1"/>
  <c r="M3076" i="1"/>
  <c r="Q3076" i="1" s="1"/>
  <c r="R3075" i="1"/>
  <c r="M3075" i="1" s="1"/>
  <c r="Q3075" i="1" s="1"/>
  <c r="V3074" i="1"/>
  <c r="M3074" i="1" s="1"/>
  <c r="Q3074" i="1" s="1"/>
  <c r="M3073" i="1"/>
  <c r="Q3073" i="1" s="1"/>
  <c r="M3072" i="1"/>
  <c r="Q3072" i="1" s="1"/>
  <c r="M3071" i="1"/>
  <c r="Q3071" i="1" s="1"/>
  <c r="R3070" i="1"/>
  <c r="M3070" i="1" s="1"/>
  <c r="Q3070" i="1" s="1"/>
  <c r="M3069" i="1"/>
  <c r="Q3069" i="1" s="1"/>
  <c r="R3068" i="1"/>
  <c r="M3068" i="1" s="1"/>
  <c r="Q3068" i="1" s="1"/>
  <c r="M3067" i="1"/>
  <c r="Q3067" i="1" s="1"/>
  <c r="M3066" i="1"/>
  <c r="Q3066" i="1" s="1"/>
  <c r="Z3065" i="1"/>
  <c r="M3065" i="1" s="1"/>
  <c r="Q3065" i="1" s="1"/>
  <c r="M3064" i="1"/>
  <c r="Q3064" i="1" s="1"/>
  <c r="M3063" i="1"/>
  <c r="Q3063" i="1" s="1"/>
  <c r="M3062" i="1"/>
  <c r="Q3062" i="1" s="1"/>
  <c r="M3061" i="1"/>
  <c r="Q3061" i="1" s="1"/>
  <c r="R3060" i="1"/>
  <c r="M3060" i="1" s="1"/>
  <c r="Q3060" i="1" s="1"/>
  <c r="M3059" i="1"/>
  <c r="Q3059" i="1" s="1"/>
  <c r="M3058" i="1"/>
  <c r="Q3058" i="1" s="1"/>
  <c r="M3057" i="1"/>
  <c r="Q3057" i="1" s="1"/>
  <c r="R3056" i="1"/>
  <c r="M3056" i="1" s="1"/>
  <c r="Q3056" i="1" s="1"/>
  <c r="M3055" i="1"/>
  <c r="Q3055" i="1" s="1"/>
  <c r="M3054" i="1"/>
  <c r="Q3054" i="1" s="1"/>
  <c r="M3053" i="1"/>
  <c r="Q3053" i="1" s="1"/>
  <c r="R3052" i="1"/>
  <c r="M3052" i="1" s="1"/>
  <c r="Q3052" i="1" s="1"/>
  <c r="Z3051" i="1"/>
  <c r="M3051" i="1" s="1"/>
  <c r="Q3051" i="1" s="1"/>
  <c r="M3050" i="1"/>
  <c r="Q3050" i="1" s="1"/>
  <c r="M3049" i="1"/>
  <c r="Q3049" i="1" s="1"/>
  <c r="R3048" i="1"/>
  <c r="M3048" i="1" s="1"/>
  <c r="Q3048" i="1" s="1"/>
  <c r="M3047" i="1"/>
  <c r="Q3047" i="1" s="1"/>
  <c r="M3046" i="1"/>
  <c r="Q3046" i="1" s="1"/>
  <c r="M3045" i="1"/>
  <c r="Q3045" i="1" s="1"/>
  <c r="M3044" i="1"/>
  <c r="Q3044" i="1" s="1"/>
  <c r="M3043" i="1"/>
  <c r="Q3043" i="1" s="1"/>
  <c r="M3042" i="1"/>
  <c r="Q3042" i="1" s="1"/>
  <c r="M3041" i="1"/>
  <c r="Q3041" i="1" s="1"/>
  <c r="M3040" i="1"/>
  <c r="Q3040" i="1" s="1"/>
  <c r="M3039" i="1"/>
  <c r="Q3039" i="1" s="1"/>
  <c r="M3038" i="1"/>
  <c r="Q3038" i="1" s="1"/>
  <c r="M3037" i="1"/>
  <c r="Q3037" i="1" s="1"/>
  <c r="Z3036" i="1"/>
  <c r="M3036" i="1" s="1"/>
  <c r="Q3036" i="1" s="1"/>
  <c r="Z3035" i="1"/>
  <c r="M3035" i="1" s="1"/>
  <c r="Q3035" i="1" s="1"/>
  <c r="AB3034" i="1"/>
  <c r="M3034" i="1" s="1"/>
  <c r="Q3034" i="1" s="1"/>
  <c r="M3033" i="1"/>
  <c r="Q3033" i="1" s="1"/>
  <c r="V3032" i="1"/>
  <c r="M3032" i="1" s="1"/>
  <c r="Q3032" i="1" s="1"/>
  <c r="V3031" i="1"/>
  <c r="M3031" i="1" s="1"/>
  <c r="Q3031" i="1" s="1"/>
  <c r="V3030" i="1"/>
  <c r="M3030" i="1" s="1"/>
  <c r="Q3030" i="1" s="1"/>
  <c r="V3029" i="1"/>
  <c r="M3029" i="1" s="1"/>
  <c r="Q3029" i="1" s="1"/>
  <c r="M3028" i="1"/>
  <c r="Q3028" i="1" s="1"/>
  <c r="V3027" i="1"/>
  <c r="M3027" i="1" s="1"/>
  <c r="Q3027" i="1" s="1"/>
  <c r="V3026" i="1"/>
  <c r="M3026" i="1" s="1"/>
  <c r="Q3026" i="1" s="1"/>
  <c r="M3025" i="1"/>
  <c r="Q3025" i="1" s="1"/>
  <c r="M3024" i="1"/>
  <c r="Q3024" i="1" s="1"/>
  <c r="M3023" i="1"/>
  <c r="Q3023" i="1" s="1"/>
  <c r="R3022" i="1"/>
  <c r="M3022" i="1" s="1"/>
  <c r="Q3022" i="1" s="1"/>
  <c r="R3021" i="1"/>
  <c r="M3021" i="1" s="1"/>
  <c r="Q3021" i="1" s="1"/>
  <c r="V3020" i="1"/>
  <c r="M3020" i="1" s="1"/>
  <c r="Q3020" i="1" s="1"/>
  <c r="T3019" i="1"/>
  <c r="M3019" i="1" s="1"/>
  <c r="Q3019" i="1" s="1"/>
  <c r="M3018" i="1"/>
  <c r="Q3018" i="1" s="1"/>
  <c r="M3017" i="1"/>
  <c r="Q3017" i="1" s="1"/>
  <c r="M3016" i="1"/>
  <c r="Q3016" i="1" s="1"/>
  <c r="M3015" i="1"/>
  <c r="Q3015" i="1" s="1"/>
  <c r="M3014" i="1"/>
  <c r="Q3014" i="1" s="1"/>
  <c r="M3013" i="1"/>
  <c r="Q3013" i="1" s="1"/>
  <c r="R3012" i="1"/>
  <c r="M3012" i="1" s="1"/>
  <c r="Q3012" i="1" s="1"/>
  <c r="M3011" i="1"/>
  <c r="Q3011" i="1" s="1"/>
  <c r="T3009" i="1"/>
  <c r="M3009" i="1" s="1"/>
  <c r="Q3009" i="1" s="1"/>
  <c r="Z3008" i="1"/>
  <c r="M3008" i="1" s="1"/>
  <c r="Q3008" i="1" s="1"/>
  <c r="M3007" i="1"/>
  <c r="Q3007" i="1" s="1"/>
  <c r="M3006" i="1"/>
  <c r="Q3006" i="1" s="1"/>
  <c r="M3005" i="1"/>
  <c r="Q3005" i="1" s="1"/>
  <c r="M3004" i="1"/>
  <c r="Q3004" i="1" s="1"/>
  <c r="R3003" i="1"/>
  <c r="M3003" i="1" s="1"/>
  <c r="Q3003" i="1" s="1"/>
  <c r="M3002" i="1"/>
  <c r="Q3002" i="1" s="1"/>
  <c r="M3001" i="1"/>
  <c r="Q3001" i="1" s="1"/>
  <c r="T3000" i="1"/>
  <c r="M3000" i="1" s="1"/>
  <c r="Q3000" i="1" s="1"/>
  <c r="T2999" i="1"/>
  <c r="M2999" i="1" s="1"/>
  <c r="Q2999" i="1" s="1"/>
  <c r="M2998" i="1"/>
  <c r="Q2998" i="1" s="1"/>
  <c r="V2997" i="1"/>
  <c r="M2997" i="1" s="1"/>
  <c r="Q2997" i="1" s="1"/>
  <c r="M2996" i="1"/>
  <c r="Q2996" i="1" s="1"/>
  <c r="M2995" i="1"/>
  <c r="Q2995" i="1" s="1"/>
  <c r="M2994" i="1"/>
  <c r="Q2994" i="1" s="1"/>
  <c r="M2993" i="1"/>
  <c r="Q2993" i="1" s="1"/>
  <c r="R2992" i="1"/>
  <c r="M2992" i="1" s="1"/>
  <c r="Q2992" i="1" s="1"/>
  <c r="V2991" i="1"/>
  <c r="M2991" i="1" s="1"/>
  <c r="Q2991" i="1" s="1"/>
  <c r="V2990" i="1"/>
  <c r="M2990" i="1" s="1"/>
  <c r="Q2990" i="1" s="1"/>
  <c r="M2989" i="1"/>
  <c r="Q2989" i="1" s="1"/>
  <c r="M2988" i="1"/>
  <c r="Q2988" i="1" s="1"/>
  <c r="Z2987" i="1"/>
  <c r="M2987" i="1" s="1"/>
  <c r="Q2987" i="1" s="1"/>
  <c r="V2986" i="1"/>
  <c r="M2986" i="1" s="1"/>
  <c r="Q2986" i="1" s="1"/>
  <c r="M2985" i="1"/>
  <c r="Q2985" i="1" s="1"/>
  <c r="M2984" i="1"/>
  <c r="Q2984" i="1" s="1"/>
  <c r="V2983" i="1"/>
  <c r="M2983" i="1" s="1"/>
  <c r="Q2983" i="1" s="1"/>
  <c r="M2982" i="1"/>
  <c r="Q2982" i="1" s="1"/>
  <c r="M2981" i="1"/>
  <c r="Q2981" i="1" s="1"/>
  <c r="M2980" i="1"/>
  <c r="Q2980" i="1" s="1"/>
  <c r="M2979" i="1"/>
  <c r="Q2979" i="1" s="1"/>
  <c r="M2978" i="1"/>
  <c r="Q2978" i="1" s="1"/>
  <c r="M2977" i="1"/>
  <c r="Q2977" i="1" s="1"/>
  <c r="M2976" i="1"/>
  <c r="Q2976" i="1" s="1"/>
  <c r="M2975" i="1"/>
  <c r="Q2975" i="1" s="1"/>
  <c r="M2974" i="1"/>
  <c r="Q2974" i="1" s="1"/>
  <c r="M2973" i="1"/>
  <c r="Q2973" i="1" s="1"/>
  <c r="M2972" i="1"/>
  <c r="Q2972" i="1" s="1"/>
  <c r="M2971" i="1"/>
  <c r="Q2971" i="1" s="1"/>
  <c r="M2970" i="1"/>
  <c r="Q2970" i="1" s="1"/>
  <c r="M2969" i="1"/>
  <c r="Q2969" i="1" s="1"/>
  <c r="R2968" i="1"/>
  <c r="M2968" i="1" s="1"/>
  <c r="Q2968" i="1" s="1"/>
  <c r="R2967" i="1"/>
  <c r="M2967" i="1" s="1"/>
  <c r="Q2967" i="1" s="1"/>
  <c r="M2966" i="1"/>
  <c r="Q2966" i="1" s="1"/>
  <c r="M2965" i="1"/>
  <c r="Q2965" i="1" s="1"/>
  <c r="M2964" i="1"/>
  <c r="Q2964" i="1" s="1"/>
  <c r="R2962" i="1"/>
  <c r="M2962" i="1" s="1"/>
  <c r="Q2962" i="1" s="1"/>
  <c r="R2961" i="1"/>
  <c r="M2961" i="1" s="1"/>
  <c r="Q2961" i="1" s="1"/>
  <c r="M2960" i="1"/>
  <c r="Q2960" i="1" s="1"/>
  <c r="M2959" i="1"/>
  <c r="Q2959" i="1" s="1"/>
  <c r="X2958" i="1"/>
  <c r="M2958" i="1" s="1"/>
  <c r="Q2958" i="1" s="1"/>
  <c r="M2957" i="1"/>
  <c r="Q2957" i="1" s="1"/>
  <c r="M2956" i="1"/>
  <c r="Q2956" i="1" s="1"/>
  <c r="Z2955" i="1"/>
  <c r="M2955" i="1" s="1"/>
  <c r="Q2955" i="1" s="1"/>
  <c r="M2954" i="1"/>
  <c r="Q2954" i="1" s="1"/>
  <c r="M2406" i="1"/>
  <c r="Q2406" i="1" s="1"/>
  <c r="V2953" i="1"/>
  <c r="M2953" i="1" s="1"/>
  <c r="Q2953" i="1" s="1"/>
  <c r="M2952" i="1"/>
  <c r="Q2952" i="1" s="1"/>
  <c r="M2951" i="1"/>
  <c r="Q2951" i="1" s="1"/>
  <c r="M2950" i="1"/>
  <c r="Q2950" i="1" s="1"/>
  <c r="M2949" i="1"/>
  <c r="Q2949" i="1" s="1"/>
  <c r="M2948" i="1"/>
  <c r="Q2948" i="1" s="1"/>
  <c r="M2946" i="1"/>
  <c r="Q2946" i="1" s="1"/>
  <c r="M2945" i="1"/>
  <c r="Q2945" i="1" s="1"/>
  <c r="M2944" i="1"/>
  <c r="Q2944" i="1" s="1"/>
  <c r="M2943" i="1"/>
  <c r="Q2943" i="1" s="1"/>
  <c r="M2942" i="1"/>
  <c r="Q2942" i="1" s="1"/>
  <c r="M2940" i="1"/>
  <c r="Q2940" i="1" s="1"/>
  <c r="M2939" i="1"/>
  <c r="Q2939" i="1" s="1"/>
  <c r="Z2938" i="1"/>
  <c r="M2938" i="1" s="1"/>
  <c r="Q2938" i="1" s="1"/>
  <c r="M2937" i="1"/>
  <c r="Q2937" i="1" s="1"/>
  <c r="M2936" i="1"/>
  <c r="Q2936" i="1" s="1"/>
  <c r="M2935" i="1"/>
  <c r="Q2935" i="1" s="1"/>
  <c r="M2934" i="1"/>
  <c r="Q2934" i="1" s="1"/>
  <c r="M2933" i="1"/>
  <c r="Q2933" i="1" s="1"/>
  <c r="M2932" i="1"/>
  <c r="Q2932" i="1" s="1"/>
  <c r="M2931" i="1"/>
  <c r="Q2931" i="1" s="1"/>
  <c r="M2930" i="1"/>
  <c r="Q2930" i="1" s="1"/>
  <c r="M2929" i="1"/>
  <c r="Q2929" i="1" s="1"/>
  <c r="M2928" i="1"/>
  <c r="Q2928" i="1" s="1"/>
  <c r="M2927" i="1"/>
  <c r="Q2927" i="1" s="1"/>
  <c r="M2926" i="1"/>
  <c r="Q2926" i="1" s="1"/>
  <c r="M2925" i="1"/>
  <c r="Q2925" i="1" s="1"/>
  <c r="M2924" i="1"/>
  <c r="Q2924" i="1" s="1"/>
  <c r="M2923" i="1"/>
  <c r="Q2923" i="1" s="1"/>
  <c r="M2922" i="1"/>
  <c r="Q2922" i="1" s="1"/>
  <c r="M2921" i="1"/>
  <c r="Q2921" i="1" s="1"/>
  <c r="M2920" i="1"/>
  <c r="Q2920" i="1" s="1"/>
  <c r="M2919" i="1"/>
  <c r="Q2919" i="1" s="1"/>
  <c r="M2918" i="1"/>
  <c r="Q2918" i="1" s="1"/>
  <c r="M2917" i="1"/>
  <c r="Q2917" i="1" s="1"/>
  <c r="M2916" i="1"/>
  <c r="Q2916" i="1" s="1"/>
  <c r="M2915" i="1"/>
  <c r="Q2915" i="1" s="1"/>
  <c r="M2913" i="1"/>
  <c r="Q2913" i="1" s="1"/>
  <c r="M2912" i="1"/>
  <c r="Q2912" i="1" s="1"/>
  <c r="M2911" i="1"/>
  <c r="Q2911" i="1" s="1"/>
  <c r="M2910" i="1"/>
  <c r="Q2910" i="1" s="1"/>
  <c r="M2909" i="1"/>
  <c r="Q2909" i="1" s="1"/>
  <c r="M2908" i="1"/>
  <c r="Q2908" i="1" s="1"/>
  <c r="R2907" i="1"/>
  <c r="M2907" i="1" s="1"/>
  <c r="Q2907" i="1" s="1"/>
  <c r="M2906" i="1"/>
  <c r="Q2906" i="1" s="1"/>
  <c r="M2905" i="1"/>
  <c r="Q2905" i="1" s="1"/>
  <c r="M2904" i="1"/>
  <c r="Q2904" i="1" s="1"/>
  <c r="M2903" i="1"/>
  <c r="Q2903" i="1" s="1"/>
  <c r="M2902" i="1"/>
  <c r="Q2902" i="1" s="1"/>
  <c r="M2901" i="1"/>
  <c r="Q2901" i="1" s="1"/>
  <c r="M2900" i="1"/>
  <c r="Q2900" i="1" s="1"/>
  <c r="M2899" i="1"/>
  <c r="Q2899" i="1" s="1"/>
  <c r="M2898" i="1"/>
  <c r="Q2898" i="1" s="1"/>
  <c r="V2897" i="1"/>
  <c r="M2897" i="1" s="1"/>
  <c r="Q2897" i="1" s="1"/>
  <c r="M2896" i="1"/>
  <c r="Q2896" i="1" s="1"/>
  <c r="M2895" i="1"/>
  <c r="Q2895" i="1" s="1"/>
  <c r="M2894" i="1"/>
  <c r="Q2894" i="1" s="1"/>
  <c r="V2893" i="1"/>
  <c r="M2893" i="1" s="1"/>
  <c r="Q2893" i="1" s="1"/>
  <c r="M2892" i="1"/>
  <c r="Q2892" i="1" s="1"/>
  <c r="M2891" i="1"/>
  <c r="Q2891" i="1" s="1"/>
  <c r="M2890" i="1"/>
  <c r="Q2890" i="1" s="1"/>
  <c r="M2889" i="1"/>
  <c r="Q2889" i="1" s="1"/>
  <c r="R2888" i="1"/>
  <c r="M2888" i="1" s="1"/>
  <c r="Q2888" i="1" s="1"/>
  <c r="M2887" i="1"/>
  <c r="Q2887" i="1" s="1"/>
  <c r="M2886" i="1"/>
  <c r="Q2886" i="1" s="1"/>
  <c r="M2885" i="1"/>
  <c r="Q2885" i="1" s="1"/>
  <c r="M2884" i="1"/>
  <c r="Q2884" i="1" s="1"/>
  <c r="M2883" i="1"/>
  <c r="Q2883" i="1" s="1"/>
  <c r="M2882" i="1"/>
  <c r="Q2882" i="1" s="1"/>
  <c r="M2881" i="1"/>
  <c r="Q2881" i="1" s="1"/>
  <c r="M2880" i="1"/>
  <c r="Q2880" i="1" s="1"/>
  <c r="M2879" i="1"/>
  <c r="Q2879" i="1" s="1"/>
  <c r="M2878" i="1"/>
  <c r="Q2878" i="1" s="1"/>
  <c r="M2877" i="1"/>
  <c r="Q2877" i="1" s="1"/>
  <c r="R2876" i="1"/>
  <c r="M2876" i="1" s="1"/>
  <c r="Q2876" i="1" s="1"/>
  <c r="M2875" i="1"/>
  <c r="Q2875" i="1" s="1"/>
  <c r="M2874" i="1"/>
  <c r="Q2874" i="1" s="1"/>
  <c r="R2873" i="1"/>
  <c r="M2873" i="1" s="1"/>
  <c r="Q2873" i="1" s="1"/>
  <c r="M2872" i="1"/>
  <c r="Q2872" i="1" s="1"/>
  <c r="M2871" i="1"/>
  <c r="Q2871" i="1" s="1"/>
  <c r="M2870" i="1"/>
  <c r="Q2870" i="1" s="1"/>
  <c r="M2869" i="1"/>
  <c r="Q2869" i="1" s="1"/>
  <c r="Z2868" i="1"/>
  <c r="M2868" i="1" s="1"/>
  <c r="Q2868" i="1" s="1"/>
  <c r="M2867" i="1"/>
  <c r="Q2867" i="1" s="1"/>
  <c r="V2866" i="1"/>
  <c r="M2866" i="1" s="1"/>
  <c r="Q2866" i="1" s="1"/>
  <c r="M2865" i="1"/>
  <c r="Q2865" i="1" s="1"/>
  <c r="M2864" i="1"/>
  <c r="Q2864" i="1" s="1"/>
  <c r="M2863" i="1"/>
  <c r="Q2863" i="1" s="1"/>
  <c r="M2862" i="1"/>
  <c r="Q2862" i="1" s="1"/>
  <c r="M2861" i="1"/>
  <c r="Q2861" i="1" s="1"/>
  <c r="R2860" i="1"/>
  <c r="M2860" i="1" s="1"/>
  <c r="Q2860" i="1" s="1"/>
  <c r="M2859" i="1"/>
  <c r="Q2859" i="1" s="1"/>
  <c r="M2858" i="1"/>
  <c r="Q2858" i="1" s="1"/>
  <c r="M2857" i="1"/>
  <c r="Q2857" i="1" s="1"/>
  <c r="M2856" i="1"/>
  <c r="Q2856" i="1" s="1"/>
  <c r="Z2855" i="1"/>
  <c r="M2855" i="1" s="1"/>
  <c r="Q2855" i="1" s="1"/>
  <c r="M2854" i="1"/>
  <c r="Q2854" i="1" s="1"/>
  <c r="M2853" i="1"/>
  <c r="Q2853" i="1" s="1"/>
  <c r="M2852" i="1"/>
  <c r="Q2852" i="1" s="1"/>
  <c r="M2851" i="1"/>
  <c r="Q2851" i="1" s="1"/>
  <c r="Z2850" i="1"/>
  <c r="M2850" i="1" s="1"/>
  <c r="Q2850" i="1" s="1"/>
  <c r="M2849" i="1"/>
  <c r="Q2849" i="1" s="1"/>
  <c r="M2848" i="1"/>
  <c r="Q2848" i="1" s="1"/>
  <c r="R2847" i="1"/>
  <c r="M2847" i="1" s="1"/>
  <c r="Q2847" i="1" s="1"/>
  <c r="M2846" i="1"/>
  <c r="Q2846" i="1" s="1"/>
  <c r="M2845" i="1"/>
  <c r="Q2845" i="1" s="1"/>
  <c r="M2844" i="1"/>
  <c r="Q2844" i="1" s="1"/>
  <c r="M2843" i="1"/>
  <c r="Q2843" i="1" s="1"/>
  <c r="M2842" i="1"/>
  <c r="Q2842" i="1" s="1"/>
  <c r="M2841" i="1"/>
  <c r="Q2841" i="1" s="1"/>
  <c r="R2840" i="1"/>
  <c r="M2840" i="1" s="1"/>
  <c r="Q2840" i="1" s="1"/>
  <c r="R2839" i="1"/>
  <c r="M2839" i="1" s="1"/>
  <c r="Q2839" i="1" s="1"/>
  <c r="M2838" i="1"/>
  <c r="Q2838" i="1" s="1"/>
  <c r="V2837" i="1"/>
  <c r="M2837" i="1" s="1"/>
  <c r="Q2837" i="1" s="1"/>
  <c r="M2836" i="1"/>
  <c r="Q2836" i="1" s="1"/>
  <c r="M2835" i="1"/>
  <c r="Q2835" i="1" s="1"/>
  <c r="M2834" i="1"/>
  <c r="Q2834" i="1" s="1"/>
  <c r="M2833" i="1"/>
  <c r="Q2833" i="1" s="1"/>
  <c r="M2832" i="1"/>
  <c r="Q2832" i="1" s="1"/>
  <c r="M2831" i="1"/>
  <c r="Q2831" i="1" s="1"/>
  <c r="R2830" i="1"/>
  <c r="M2830" i="1" s="1"/>
  <c r="Q2830" i="1" s="1"/>
  <c r="M2829" i="1"/>
  <c r="Q2829" i="1" s="1"/>
  <c r="V2828" i="1"/>
  <c r="M2828" i="1" s="1"/>
  <c r="Q2828" i="1" s="1"/>
  <c r="R2827" i="1"/>
  <c r="M2827" i="1" s="1"/>
  <c r="Q2827" i="1" s="1"/>
  <c r="M2826" i="1"/>
  <c r="Q2826" i="1" s="1"/>
  <c r="M2825" i="1"/>
  <c r="Q2825" i="1" s="1"/>
  <c r="Z2824" i="1"/>
  <c r="M2824" i="1" s="1"/>
  <c r="Q2824" i="1" s="1"/>
  <c r="Z2823" i="1"/>
  <c r="M2823" i="1" s="1"/>
  <c r="Q2823" i="1" s="1"/>
  <c r="M2822" i="1"/>
  <c r="Q2822" i="1" s="1"/>
  <c r="M2820" i="1"/>
  <c r="Q2820" i="1" s="1"/>
  <c r="M2819" i="1"/>
  <c r="Q2819" i="1" s="1"/>
  <c r="Z2818" i="1"/>
  <c r="M2818" i="1" s="1"/>
  <c r="Q2818" i="1" s="1"/>
  <c r="M2817" i="1"/>
  <c r="Q2817" i="1" s="1"/>
  <c r="R2816" i="1"/>
  <c r="M2816" i="1" s="1"/>
  <c r="Q2816" i="1" s="1"/>
  <c r="M2815" i="1"/>
  <c r="Q2815" i="1" s="1"/>
  <c r="M2814" i="1"/>
  <c r="Q2814" i="1" s="1"/>
  <c r="M2813" i="1"/>
  <c r="Q2813" i="1" s="1"/>
  <c r="M2812" i="1"/>
  <c r="Q2812" i="1" s="1"/>
  <c r="M2811" i="1"/>
  <c r="Q2811" i="1" s="1"/>
  <c r="M2810" i="1"/>
  <c r="Q2810" i="1" s="1"/>
  <c r="M2809" i="1"/>
  <c r="Q2809" i="1" s="1"/>
  <c r="M2808" i="1"/>
  <c r="Q2808" i="1" s="1"/>
  <c r="Z2807" i="1"/>
  <c r="M2807" i="1" s="1"/>
  <c r="Q2807" i="1" s="1"/>
  <c r="M2806" i="1"/>
  <c r="Q2806" i="1" s="1"/>
  <c r="V2805" i="1"/>
  <c r="M2805" i="1" s="1"/>
  <c r="Q2805" i="1" s="1"/>
  <c r="M2804" i="1"/>
  <c r="Q2804" i="1" s="1"/>
  <c r="M2803" i="1"/>
  <c r="Q2803" i="1" s="1"/>
  <c r="M2802" i="1"/>
  <c r="Q2802" i="1" s="1"/>
  <c r="Z2801" i="1"/>
  <c r="M2800" i="1"/>
  <c r="Q2800" i="1" s="1"/>
  <c r="M2799" i="1"/>
  <c r="Q2799" i="1" s="1"/>
  <c r="M2798" i="1"/>
  <c r="Q2798" i="1" s="1"/>
  <c r="M2797" i="1"/>
  <c r="Q2797" i="1" s="1"/>
  <c r="M2796" i="1"/>
  <c r="Q2796" i="1" s="1"/>
  <c r="M2795" i="1"/>
  <c r="Q2795" i="1" s="1"/>
  <c r="M2794" i="1"/>
  <c r="Q2794" i="1" s="1"/>
  <c r="M2793" i="1"/>
  <c r="Q2793" i="1" s="1"/>
  <c r="M2792" i="1"/>
  <c r="Q2792" i="1" s="1"/>
  <c r="M2791" i="1"/>
  <c r="Q2791" i="1" s="1"/>
  <c r="M2790" i="1"/>
  <c r="Q2790" i="1" s="1"/>
  <c r="M2789" i="1"/>
  <c r="Q2789" i="1" s="1"/>
  <c r="R2788" i="1"/>
  <c r="M2788" i="1" s="1"/>
  <c r="Q2788" i="1" s="1"/>
  <c r="M2787" i="1"/>
  <c r="Q2787" i="1" s="1"/>
  <c r="M2786" i="1"/>
  <c r="Q2786" i="1" s="1"/>
  <c r="M2785" i="1"/>
  <c r="Q2785" i="1" s="1"/>
  <c r="M2784" i="1"/>
  <c r="Q2784" i="1" s="1"/>
  <c r="M2783" i="1"/>
  <c r="Q2783" i="1" s="1"/>
  <c r="M2782" i="1"/>
  <c r="Q2782" i="1" s="1"/>
  <c r="M2781" i="1"/>
  <c r="Q2781" i="1" s="1"/>
  <c r="M2780" i="1"/>
  <c r="Q2780" i="1" s="1"/>
  <c r="M2779" i="1"/>
  <c r="Q2779" i="1" s="1"/>
  <c r="M2778" i="1"/>
  <c r="Q2778" i="1" s="1"/>
  <c r="R2777" i="1"/>
  <c r="M2777" i="1" s="1"/>
  <c r="Q2777" i="1" s="1"/>
  <c r="M2776" i="1"/>
  <c r="Q2776" i="1" s="1"/>
  <c r="T2775" i="1"/>
  <c r="M2775" i="1" s="1"/>
  <c r="Q2775" i="1" s="1"/>
  <c r="AB2774" i="1"/>
  <c r="M2774" i="1" s="1"/>
  <c r="Q2774" i="1" s="1"/>
  <c r="Z2773" i="1"/>
  <c r="M2773" i="1" s="1"/>
  <c r="Q2773" i="1" s="1"/>
  <c r="V2772" i="1"/>
  <c r="M2772" i="1" s="1"/>
  <c r="Q2772" i="1" s="1"/>
  <c r="V2771" i="1"/>
  <c r="M2771" i="1" s="1"/>
  <c r="Q2771" i="1" s="1"/>
  <c r="V2770" i="1"/>
  <c r="M2770" i="1" s="1"/>
  <c r="Q2770" i="1" s="1"/>
  <c r="V2769" i="1"/>
  <c r="M2769" i="1" s="1"/>
  <c r="Q2769" i="1" s="1"/>
  <c r="V2768" i="1"/>
  <c r="M2768" i="1" s="1"/>
  <c r="Q2768" i="1" s="1"/>
  <c r="V2767" i="1"/>
  <c r="M2767" i="1" s="1"/>
  <c r="Q2767" i="1" s="1"/>
  <c r="V2766" i="1"/>
  <c r="M2766" i="1" s="1"/>
  <c r="Q2766" i="1" s="1"/>
  <c r="Z2765" i="1"/>
  <c r="M2765" i="1" s="1"/>
  <c r="Q2765" i="1" s="1"/>
  <c r="Z2764" i="1"/>
  <c r="M2764" i="1" s="1"/>
  <c r="Q2764" i="1" s="1"/>
  <c r="V2763" i="1"/>
  <c r="M2763" i="1" s="1"/>
  <c r="Q2763" i="1" s="1"/>
  <c r="V2762" i="1"/>
  <c r="M2762" i="1" s="1"/>
  <c r="Q2762" i="1" s="1"/>
  <c r="V2761" i="1"/>
  <c r="M2761" i="1" s="1"/>
  <c r="Q2761" i="1" s="1"/>
  <c r="V2760" i="1"/>
  <c r="M2760" i="1" s="1"/>
  <c r="Q2760" i="1" s="1"/>
  <c r="M2759" i="1"/>
  <c r="Q2759" i="1" s="1"/>
  <c r="M2758" i="1"/>
  <c r="Q2758" i="1" s="1"/>
  <c r="V2757" i="1"/>
  <c r="M2757" i="1" s="1"/>
  <c r="Q2757" i="1" s="1"/>
  <c r="M2756" i="1"/>
  <c r="Q2756" i="1" s="1"/>
  <c r="V2755" i="1"/>
  <c r="R2755" i="1"/>
  <c r="M2754" i="1"/>
  <c r="Q2754" i="1" s="1"/>
  <c r="V2753" i="1"/>
  <c r="M2753" i="1" s="1"/>
  <c r="Q2753" i="1" s="1"/>
  <c r="M2752" i="1"/>
  <c r="Q2752" i="1" s="1"/>
  <c r="M2751" i="1"/>
  <c r="Q2751" i="1" s="1"/>
  <c r="M2750" i="1"/>
  <c r="Q2750" i="1" s="1"/>
  <c r="M2749" i="1"/>
  <c r="Q2749" i="1" s="1"/>
  <c r="M2748" i="1"/>
  <c r="Q2748" i="1" s="1"/>
  <c r="Z2747" i="1"/>
  <c r="M2747" i="1" s="1"/>
  <c r="Q2747" i="1" s="1"/>
  <c r="Z2746" i="1"/>
  <c r="M2746" i="1" s="1"/>
  <c r="Q2746" i="1" s="1"/>
  <c r="T2745" i="1"/>
  <c r="M2745" i="1" s="1"/>
  <c r="Q2745" i="1" s="1"/>
  <c r="M2744" i="1"/>
  <c r="Q2744" i="1" s="1"/>
  <c r="M2743" i="1"/>
  <c r="Q2743" i="1" s="1"/>
  <c r="M2742" i="1"/>
  <c r="Q2742" i="1" s="1"/>
  <c r="T2741" i="1"/>
  <c r="M2741" i="1" s="1"/>
  <c r="Q2741" i="1" s="1"/>
  <c r="T2740" i="1"/>
  <c r="M2740" i="1" s="1"/>
  <c r="Q2740" i="1" s="1"/>
  <c r="M2739" i="1"/>
  <c r="Q2739" i="1" s="1"/>
  <c r="M2738" i="1"/>
  <c r="Q2738" i="1" s="1"/>
  <c r="M2737" i="1"/>
  <c r="Q2737" i="1" s="1"/>
  <c r="R2736" i="1"/>
  <c r="M2736" i="1" s="1"/>
  <c r="Q2736" i="1" s="1"/>
  <c r="T2735" i="1"/>
  <c r="M2735" i="1" s="1"/>
  <c r="Q2735" i="1" s="1"/>
  <c r="V2734" i="1"/>
  <c r="M2734" i="1" s="1"/>
  <c r="Q2734" i="1" s="1"/>
  <c r="M2733" i="1"/>
  <c r="Q2733" i="1" s="1"/>
  <c r="M2732" i="1"/>
  <c r="Q2732" i="1" s="1"/>
  <c r="R2731" i="1"/>
  <c r="M2731" i="1" s="1"/>
  <c r="Q2731" i="1" s="1"/>
  <c r="M2730" i="1"/>
  <c r="Q2730" i="1" s="1"/>
  <c r="T2729" i="1"/>
  <c r="M2729" i="1" s="1"/>
  <c r="Q2729" i="1" s="1"/>
  <c r="V2728" i="1"/>
  <c r="M2728" i="1" s="1"/>
  <c r="Q2728" i="1" s="1"/>
  <c r="T2727" i="1"/>
  <c r="M2727" i="1" s="1"/>
  <c r="Q2727" i="1" s="1"/>
  <c r="T2726" i="1"/>
  <c r="M2726" i="1" s="1"/>
  <c r="Q2726" i="1" s="1"/>
  <c r="V2725" i="1"/>
  <c r="M2725" i="1" s="1"/>
  <c r="Q2725" i="1" s="1"/>
  <c r="M2724" i="1"/>
  <c r="Q2724" i="1" s="1"/>
  <c r="M2723" i="1"/>
  <c r="Q2723" i="1" s="1"/>
  <c r="V2722" i="1"/>
  <c r="M2722" i="1" s="1"/>
  <c r="Q2722" i="1" s="1"/>
  <c r="V2720" i="1"/>
  <c r="T2720" i="1"/>
  <c r="V2719" i="1"/>
  <c r="M2719" i="1" s="1"/>
  <c r="Q2719" i="1" s="1"/>
  <c r="M2718" i="1"/>
  <c r="Q2718" i="1" s="1"/>
  <c r="R2717" i="1"/>
  <c r="M2717" i="1" s="1"/>
  <c r="Q2717" i="1" s="1"/>
  <c r="T2715" i="1"/>
  <c r="M2715" i="1" s="1"/>
  <c r="Q2715" i="1" s="1"/>
  <c r="M2714" i="1"/>
  <c r="Q2714" i="1" s="1"/>
  <c r="T2713" i="1"/>
  <c r="M2713" i="1" s="1"/>
  <c r="Q2713" i="1" s="1"/>
  <c r="Z2711" i="1"/>
  <c r="T2711" i="1"/>
  <c r="T2710" i="1"/>
  <c r="M2710" i="1" s="1"/>
  <c r="Q2710" i="1" s="1"/>
  <c r="M2709" i="1"/>
  <c r="Q2709" i="1" s="1"/>
  <c r="V2708" i="1"/>
  <c r="M2708" i="1" s="1"/>
  <c r="Q2708" i="1" s="1"/>
  <c r="V2707" i="1"/>
  <c r="M2707" i="1" s="1"/>
  <c r="Q2707" i="1" s="1"/>
  <c r="M2706" i="1"/>
  <c r="Q2706" i="1" s="1"/>
  <c r="T2705" i="1"/>
  <c r="M2705" i="1" s="1"/>
  <c r="Q2705" i="1" s="1"/>
  <c r="X2704" i="1"/>
  <c r="M2703" i="1"/>
  <c r="Q2703" i="1" s="1"/>
  <c r="M2702" i="1"/>
  <c r="Q2702" i="1" s="1"/>
  <c r="M2701" i="1"/>
  <c r="Q2701" i="1" s="1"/>
  <c r="R2700" i="1"/>
  <c r="M2700" i="1" s="1"/>
  <c r="Q2700" i="1" s="1"/>
  <c r="T2699" i="1"/>
  <c r="M2699" i="1" s="1"/>
  <c r="Q2699" i="1" s="1"/>
  <c r="M2698" i="1"/>
  <c r="Q2698" i="1" s="1"/>
  <c r="T2696" i="1"/>
  <c r="M2696" i="1" s="1"/>
  <c r="Q2696" i="1" s="1"/>
  <c r="M2695" i="1"/>
  <c r="Q2695" i="1" s="1"/>
  <c r="AB2694" i="1"/>
  <c r="V2694" i="1"/>
  <c r="M2693" i="1"/>
  <c r="Q2693" i="1" s="1"/>
  <c r="M2692" i="1"/>
  <c r="Q2692" i="1" s="1"/>
  <c r="M2690" i="1"/>
  <c r="Q2690" i="1" s="1"/>
  <c r="T2689" i="1"/>
  <c r="M2689" i="1" s="1"/>
  <c r="Q2689" i="1" s="1"/>
  <c r="M2688" i="1"/>
  <c r="Q2688" i="1" s="1"/>
  <c r="M2687" i="1"/>
  <c r="Q2687" i="1" s="1"/>
  <c r="V2686" i="1"/>
  <c r="M2686" i="1" s="1"/>
  <c r="Q2686" i="1" s="1"/>
  <c r="M2685" i="1"/>
  <c r="Q2685" i="1" s="1"/>
  <c r="V2684" i="1"/>
  <c r="M2684" i="1" s="1"/>
  <c r="Q2684" i="1" s="1"/>
  <c r="V2683" i="1"/>
  <c r="M2683" i="1" s="1"/>
  <c r="Q2683" i="1" s="1"/>
  <c r="M2682" i="1"/>
  <c r="Q2682" i="1" s="1"/>
  <c r="M2681" i="1"/>
  <c r="Q2681" i="1" s="1"/>
  <c r="V2679" i="1"/>
  <c r="M2679" i="1" s="1"/>
  <c r="Q2679" i="1" s="1"/>
  <c r="V2678" i="1"/>
  <c r="M2678" i="1" s="1"/>
  <c r="Q2678" i="1" s="1"/>
  <c r="Z2677" i="1"/>
  <c r="M2677" i="1" s="1"/>
  <c r="Q2677" i="1" s="1"/>
  <c r="V2676" i="1"/>
  <c r="M2676" i="1" s="1"/>
  <c r="Q2676" i="1" s="1"/>
  <c r="V2675" i="1"/>
  <c r="M2675" i="1" s="1"/>
  <c r="Q2675" i="1" s="1"/>
  <c r="Z2674" i="1"/>
  <c r="M2674" i="1" s="1"/>
  <c r="Q2674" i="1" s="1"/>
  <c r="M2673" i="1"/>
  <c r="Q2673" i="1" s="1"/>
  <c r="M2672" i="1"/>
  <c r="Q2672" i="1" s="1"/>
  <c r="M2671" i="1"/>
  <c r="Q2671" i="1" s="1"/>
  <c r="M2668" i="1"/>
  <c r="Q2668" i="1" s="1"/>
  <c r="M2667" i="1"/>
  <c r="Q2667" i="1" s="1"/>
  <c r="M2666" i="1"/>
  <c r="Q2666" i="1" s="1"/>
  <c r="M2665" i="1"/>
  <c r="Q2665" i="1" s="1"/>
  <c r="V2664" i="1"/>
  <c r="M2664" i="1" s="1"/>
  <c r="Q2664" i="1" s="1"/>
  <c r="M2663" i="1"/>
  <c r="Q2663" i="1" s="1"/>
  <c r="M2662" i="1"/>
  <c r="Q2662" i="1" s="1"/>
  <c r="M2661" i="1"/>
  <c r="Q2661" i="1" s="1"/>
  <c r="Z2660" i="1"/>
  <c r="M2660" i="1" s="1"/>
  <c r="Q2660" i="1" s="1"/>
  <c r="M2659" i="1"/>
  <c r="Q2659" i="1" s="1"/>
  <c r="M2658" i="1"/>
  <c r="Q2658" i="1" s="1"/>
  <c r="M2657" i="1"/>
  <c r="Q2657" i="1" s="1"/>
  <c r="M2656" i="1"/>
  <c r="Q2656" i="1" s="1"/>
  <c r="M2655" i="1"/>
  <c r="Q2655" i="1" s="1"/>
  <c r="M2654" i="1"/>
  <c r="Q2654" i="1" s="1"/>
  <c r="T2669" i="1"/>
  <c r="M2669" i="1" s="1"/>
  <c r="Q2669" i="1" s="1"/>
  <c r="M2652" i="1"/>
  <c r="Q2652" i="1" s="1"/>
  <c r="M2410" i="1"/>
  <c r="Q2410" i="1" s="1"/>
  <c r="R2651" i="1"/>
  <c r="M2651" i="1" s="1"/>
  <c r="Q2651" i="1" s="1"/>
  <c r="Z2649" i="1"/>
  <c r="M2649" i="1" s="1"/>
  <c r="Q2649" i="1" s="1"/>
  <c r="M2414" i="1"/>
  <c r="Q2414" i="1" s="1"/>
  <c r="M2648" i="1"/>
  <c r="Q2648" i="1" s="1"/>
  <c r="M2647" i="1"/>
  <c r="Q2647" i="1" s="1"/>
  <c r="M2646" i="1"/>
  <c r="Q2646" i="1" s="1"/>
  <c r="Z2645" i="1"/>
  <c r="M2645" i="1" s="1"/>
  <c r="Q2645" i="1" s="1"/>
  <c r="R2644" i="1"/>
  <c r="M2644" i="1" s="1"/>
  <c r="Q2644" i="1" s="1"/>
  <c r="V2642" i="1"/>
  <c r="M2642" i="1" s="1"/>
  <c r="Q2642" i="1" s="1"/>
  <c r="M2641" i="1"/>
  <c r="Q2641" i="1" s="1"/>
  <c r="V2639" i="1"/>
  <c r="R2639" i="1"/>
  <c r="M2638" i="1"/>
  <c r="Q2638" i="1" s="1"/>
  <c r="M2637" i="1"/>
  <c r="Q2637" i="1" s="1"/>
  <c r="M2636" i="1"/>
  <c r="Q2636" i="1" s="1"/>
  <c r="M2635" i="1"/>
  <c r="Q2635" i="1" s="1"/>
  <c r="M2634" i="1"/>
  <c r="Q2634" i="1" s="1"/>
  <c r="M2633" i="1"/>
  <c r="Q2633" i="1" s="1"/>
  <c r="M2632" i="1"/>
  <c r="Q2632" i="1" s="1"/>
  <c r="M2631" i="1"/>
  <c r="Q2631" i="1" s="1"/>
  <c r="M2630" i="1"/>
  <c r="Q2630" i="1" s="1"/>
  <c r="V2629" i="1"/>
  <c r="M2629" i="1" s="1"/>
  <c r="Q2629" i="1" s="1"/>
  <c r="M2628" i="1"/>
  <c r="Q2628" i="1" s="1"/>
  <c r="M2627" i="1"/>
  <c r="Q2627" i="1" s="1"/>
  <c r="M2626" i="1"/>
  <c r="Q2626" i="1" s="1"/>
  <c r="M2624" i="1"/>
  <c r="Q2624" i="1" s="1"/>
  <c r="M2623" i="1"/>
  <c r="Q2623" i="1" s="1"/>
  <c r="M2622" i="1"/>
  <c r="Q2622" i="1" s="1"/>
  <c r="M2621" i="1"/>
  <c r="Q2621" i="1" s="1"/>
  <c r="V2620" i="1"/>
  <c r="M2620" i="1" s="1"/>
  <c r="Q2620" i="1" s="1"/>
  <c r="M2619" i="1"/>
  <c r="Q2619" i="1" s="1"/>
  <c r="Z2618" i="1"/>
  <c r="M2618" i="1" s="1"/>
  <c r="Q2618" i="1" s="1"/>
  <c r="M2617" i="1"/>
  <c r="Q2617" i="1" s="1"/>
  <c r="Z2616" i="1"/>
  <c r="M2616" i="1" s="1"/>
  <c r="Q2616" i="1" s="1"/>
  <c r="M2615" i="1"/>
  <c r="Q2615" i="1" s="1"/>
  <c r="M2614" i="1"/>
  <c r="Q2614" i="1" s="1"/>
  <c r="M2613" i="1"/>
  <c r="Q2613" i="1" s="1"/>
  <c r="M2612" i="1"/>
  <c r="Q2612" i="1" s="1"/>
  <c r="M2611" i="1"/>
  <c r="Q2611" i="1" s="1"/>
  <c r="M2610" i="1"/>
  <c r="Q2610" i="1" s="1"/>
  <c r="M2609" i="1"/>
  <c r="Q2609" i="1" s="1"/>
  <c r="M2608" i="1"/>
  <c r="Q2608" i="1" s="1"/>
  <c r="M2607" i="1"/>
  <c r="Q2607" i="1" s="1"/>
  <c r="M2606" i="1"/>
  <c r="Q2606" i="1" s="1"/>
  <c r="V2605" i="1"/>
  <c r="M2605" i="1" s="1"/>
  <c r="Q2605" i="1" s="1"/>
  <c r="M2604" i="1"/>
  <c r="Q2604" i="1" s="1"/>
  <c r="R2603" i="1"/>
  <c r="M2603" i="1" s="1"/>
  <c r="Q2603" i="1" s="1"/>
  <c r="Z2602" i="1"/>
  <c r="M2602" i="1" s="1"/>
  <c r="Q2602" i="1" s="1"/>
  <c r="M2601" i="1"/>
  <c r="Q2601" i="1" s="1"/>
  <c r="R2600" i="1"/>
  <c r="M2600" i="1" s="1"/>
  <c r="Q2600" i="1" s="1"/>
  <c r="V2599" i="1"/>
  <c r="M2599" i="1" s="1"/>
  <c r="Q2599" i="1" s="1"/>
  <c r="M2598" i="1"/>
  <c r="Q2598" i="1" s="1"/>
  <c r="Z2597" i="1"/>
  <c r="M2597" i="1" s="1"/>
  <c r="Q2597" i="1" s="1"/>
  <c r="M2596" i="1"/>
  <c r="Q2596" i="1" s="1"/>
  <c r="M2595" i="1"/>
  <c r="Q2595" i="1" s="1"/>
  <c r="M2594" i="1"/>
  <c r="Q2594" i="1" s="1"/>
  <c r="V2593" i="1"/>
  <c r="M2593" i="1" s="1"/>
  <c r="Q2593" i="1" s="1"/>
  <c r="R2592" i="1"/>
  <c r="M2592" i="1" s="1"/>
  <c r="Q2592" i="1" s="1"/>
  <c r="Z2591" i="1"/>
  <c r="M2591" i="1" s="1"/>
  <c r="Q2591" i="1" s="1"/>
  <c r="Z2590" i="1"/>
  <c r="V2590" i="1"/>
  <c r="M2589" i="1"/>
  <c r="Q2589" i="1" s="1"/>
  <c r="M2588" i="1"/>
  <c r="Q2588" i="1" s="1"/>
  <c r="Z2587" i="1"/>
  <c r="M2587" i="1" s="1"/>
  <c r="Q2587" i="1" s="1"/>
  <c r="M2586" i="1"/>
  <c r="Q2586" i="1" s="1"/>
  <c r="M2584" i="1"/>
  <c r="Q2584" i="1" s="1"/>
  <c r="M2583" i="1"/>
  <c r="Q2583" i="1" s="1"/>
  <c r="M2582" i="1"/>
  <c r="Q2582" i="1" s="1"/>
  <c r="M2581" i="1"/>
  <c r="Q2581" i="1" s="1"/>
  <c r="M2580" i="1"/>
  <c r="Q2580" i="1" s="1"/>
  <c r="M2579" i="1"/>
  <c r="Q2579" i="1" s="1"/>
  <c r="M2578" i="1"/>
  <c r="Q2578" i="1" s="1"/>
  <c r="M2577" i="1"/>
  <c r="Q2577" i="1" s="1"/>
  <c r="M2576" i="1"/>
  <c r="Q2576" i="1" s="1"/>
  <c r="M2575" i="1"/>
  <c r="Q2575" i="1" s="1"/>
  <c r="M2574" i="1"/>
  <c r="Q2574" i="1" s="1"/>
  <c r="M2573" i="1"/>
  <c r="Q2573" i="1" s="1"/>
  <c r="R2572" i="1"/>
  <c r="M2572" i="1" s="1"/>
  <c r="Q2572" i="1" s="1"/>
  <c r="R2571" i="1"/>
  <c r="M2571" i="1" s="1"/>
  <c r="Q2571" i="1" s="1"/>
  <c r="V2570" i="1"/>
  <c r="R2570" i="1"/>
  <c r="R2568" i="1"/>
  <c r="M2568" i="1" s="1"/>
  <c r="Q2568" i="1" s="1"/>
  <c r="V2567" i="1"/>
  <c r="M2567" i="1" s="1"/>
  <c r="Q2567" i="1" s="1"/>
  <c r="R2566" i="1"/>
  <c r="M2566" i="1" s="1"/>
  <c r="Q2566" i="1" s="1"/>
  <c r="M2565" i="1"/>
  <c r="Q2565" i="1" s="1"/>
  <c r="R2564" i="1"/>
  <c r="M2564" i="1" s="1"/>
  <c r="Q2564" i="1" s="1"/>
  <c r="M2563" i="1"/>
  <c r="Q2563" i="1" s="1"/>
  <c r="M2562" i="1"/>
  <c r="Q2562" i="1" s="1"/>
  <c r="M2561" i="1"/>
  <c r="Q2561" i="1" s="1"/>
  <c r="M2560" i="1"/>
  <c r="Q2560" i="1" s="1"/>
  <c r="M2559" i="1"/>
  <c r="Q2559" i="1" s="1"/>
  <c r="M2558" i="1"/>
  <c r="Q2558" i="1" s="1"/>
  <c r="M2557" i="1"/>
  <c r="Q2557" i="1" s="1"/>
  <c r="M2556" i="1"/>
  <c r="Q2556" i="1" s="1"/>
  <c r="V2555" i="1"/>
  <c r="M2555" i="1" s="1"/>
  <c r="Q2555" i="1" s="1"/>
  <c r="M2554" i="1"/>
  <c r="Q2554" i="1" s="1"/>
  <c r="M2553" i="1"/>
  <c r="Q2553" i="1" s="1"/>
  <c r="M2552" i="1"/>
  <c r="Q2552" i="1" s="1"/>
  <c r="M2551" i="1"/>
  <c r="Q2551" i="1" s="1"/>
  <c r="M2550" i="1"/>
  <c r="Q2550" i="1" s="1"/>
  <c r="M2549" i="1"/>
  <c r="Q2549" i="1" s="1"/>
  <c r="V2548" i="1"/>
  <c r="M2548" i="1" s="1"/>
  <c r="Q2548" i="1" s="1"/>
  <c r="M2547" i="1"/>
  <c r="Q2547" i="1" s="1"/>
  <c r="M2546" i="1"/>
  <c r="Q2546" i="1" s="1"/>
  <c r="M2545" i="1"/>
  <c r="Q2545" i="1" s="1"/>
  <c r="M2544" i="1"/>
  <c r="Q2544" i="1" s="1"/>
  <c r="R2543" i="1"/>
  <c r="M2543" i="1" s="1"/>
  <c r="Q2543" i="1" s="1"/>
  <c r="M2542" i="1"/>
  <c r="Q2542" i="1" s="1"/>
  <c r="M2541" i="1"/>
  <c r="Q2541" i="1" s="1"/>
  <c r="M2540" i="1"/>
  <c r="Q2540" i="1" s="1"/>
  <c r="M2539" i="1"/>
  <c r="Q2539" i="1" s="1"/>
  <c r="M2538" i="1"/>
  <c r="Q2538" i="1" s="1"/>
  <c r="M2537" i="1"/>
  <c r="Q2537" i="1" s="1"/>
  <c r="M2536" i="1"/>
  <c r="Q2536" i="1" s="1"/>
  <c r="M2535" i="1"/>
  <c r="Q2535" i="1" s="1"/>
  <c r="M2534" i="1"/>
  <c r="Q2534" i="1" s="1"/>
  <c r="V2533" i="1"/>
  <c r="M2533" i="1" s="1"/>
  <c r="Q2533" i="1" s="1"/>
  <c r="R2532" i="1"/>
  <c r="M2532" i="1" s="1"/>
  <c r="Q2532" i="1" s="1"/>
  <c r="M2531" i="1"/>
  <c r="Q2531" i="1" s="1"/>
  <c r="M2530" i="1"/>
  <c r="Q2530" i="1" s="1"/>
  <c r="M2529" i="1"/>
  <c r="Q2529" i="1" s="1"/>
  <c r="M2528" i="1"/>
  <c r="Q2528" i="1" s="1"/>
  <c r="V2527" i="1"/>
  <c r="M2527" i="1" s="1"/>
  <c r="Q2527" i="1" s="1"/>
  <c r="M2526" i="1"/>
  <c r="Q2526" i="1" s="1"/>
  <c r="M2525" i="1"/>
  <c r="Q2525" i="1" s="1"/>
  <c r="M2524" i="1"/>
  <c r="Q2524" i="1" s="1"/>
  <c r="M2523" i="1"/>
  <c r="Q2523" i="1" s="1"/>
  <c r="M2522" i="1"/>
  <c r="Q2522" i="1" s="1"/>
  <c r="M2521" i="1"/>
  <c r="Q2521" i="1" s="1"/>
  <c r="M2520" i="1"/>
  <c r="Q2520" i="1" s="1"/>
  <c r="M2519" i="1"/>
  <c r="Q2519" i="1" s="1"/>
  <c r="M2518" i="1"/>
  <c r="Q2518" i="1" s="1"/>
  <c r="M2517" i="1"/>
  <c r="Q2517" i="1" s="1"/>
  <c r="M2516" i="1"/>
  <c r="Q2516" i="1" s="1"/>
  <c r="M2515" i="1"/>
  <c r="Q2515" i="1" s="1"/>
  <c r="M2514" i="1"/>
  <c r="Q2514" i="1" s="1"/>
  <c r="M2513" i="1"/>
  <c r="Q2513" i="1" s="1"/>
  <c r="M2512" i="1"/>
  <c r="Q2512" i="1" s="1"/>
  <c r="M2511" i="1"/>
  <c r="Q2511" i="1" s="1"/>
  <c r="M2510" i="1"/>
  <c r="Q2510" i="1" s="1"/>
  <c r="M2509" i="1"/>
  <c r="Q2509" i="1" s="1"/>
  <c r="M2508" i="1"/>
  <c r="Q2508" i="1" s="1"/>
  <c r="M2507" i="1"/>
  <c r="Q2507" i="1" s="1"/>
  <c r="M2506" i="1"/>
  <c r="Q2506" i="1" s="1"/>
  <c r="M2505" i="1"/>
  <c r="Q2505" i="1" s="1"/>
  <c r="M2504" i="1"/>
  <c r="Q2504" i="1" s="1"/>
  <c r="Z2503" i="1"/>
  <c r="M2503" i="1" s="1"/>
  <c r="Q2503" i="1" s="1"/>
  <c r="Z2502" i="1"/>
  <c r="M2502" i="1" s="1"/>
  <c r="Q2502" i="1" s="1"/>
  <c r="M2501" i="1"/>
  <c r="Q2501" i="1" s="1"/>
  <c r="Z2500" i="1"/>
  <c r="M2500" i="1" s="1"/>
  <c r="Q2500" i="1" s="1"/>
  <c r="M2499" i="1"/>
  <c r="Q2499" i="1" s="1"/>
  <c r="M2498" i="1"/>
  <c r="Q2498" i="1" s="1"/>
  <c r="Z2497" i="1"/>
  <c r="M2497" i="1" s="1"/>
  <c r="Q2497" i="1" s="1"/>
  <c r="R2496" i="1"/>
  <c r="M2496" i="1" s="1"/>
  <c r="Q2496" i="1" s="1"/>
  <c r="M2495" i="1"/>
  <c r="Q2495" i="1" s="1"/>
  <c r="M2494" i="1"/>
  <c r="Q2494" i="1" s="1"/>
  <c r="V2493" i="1"/>
  <c r="M2493" i="1" s="1"/>
  <c r="Q2493" i="1" s="1"/>
  <c r="M2492" i="1"/>
  <c r="Q2492" i="1" s="1"/>
  <c r="M2491" i="1"/>
  <c r="Q2491" i="1" s="1"/>
  <c r="V2490" i="1"/>
  <c r="M2490" i="1" s="1"/>
  <c r="Q2490" i="1" s="1"/>
  <c r="V2489" i="1"/>
  <c r="M2489" i="1" s="1"/>
  <c r="Q2489" i="1" s="1"/>
  <c r="M2488" i="1"/>
  <c r="Q2488" i="1" s="1"/>
  <c r="M2487" i="1"/>
  <c r="Q2487" i="1" s="1"/>
  <c r="R2486" i="1"/>
  <c r="Z2485" i="1"/>
  <c r="M2485" i="1" s="1"/>
  <c r="Q2485" i="1" s="1"/>
  <c r="M2484" i="1"/>
  <c r="Q2484" i="1" s="1"/>
  <c r="M2483" i="1"/>
  <c r="Q2483" i="1" s="1"/>
  <c r="M2482" i="1"/>
  <c r="Q2482" i="1" s="1"/>
  <c r="M2481" i="1"/>
  <c r="Q2481" i="1" s="1"/>
  <c r="AM82" i="1" l="1"/>
  <c r="AK83" i="1"/>
  <c r="M2704" i="1"/>
  <c r="Q2704" i="1" s="1"/>
  <c r="M2639" i="1"/>
  <c r="Q2639" i="1" s="1"/>
  <c r="M2755" i="1"/>
  <c r="Q2755" i="1" s="1"/>
  <c r="M3180" i="1"/>
  <c r="Q3180" i="1" s="1"/>
  <c r="M2694" i="1"/>
  <c r="Q2694" i="1" s="1"/>
  <c r="M2711" i="1"/>
  <c r="Q2711" i="1" s="1"/>
  <c r="M2570" i="1"/>
  <c r="Q2570" i="1" s="1"/>
  <c r="M2801" i="1"/>
  <c r="Q2801" i="1" s="1"/>
  <c r="M3194" i="1"/>
  <c r="Q3194" i="1" s="1"/>
  <c r="M3191" i="1"/>
  <c r="Q3191" i="1" s="1"/>
  <c r="M2590" i="1"/>
  <c r="Q2590" i="1" s="1"/>
  <c r="M2720" i="1"/>
  <c r="Q2720" i="1" s="1"/>
  <c r="V2480" i="1"/>
  <c r="M2480" i="1" s="1"/>
  <c r="Q2480" i="1" s="1"/>
  <c r="M2479" i="1"/>
  <c r="Q2479" i="1" s="1"/>
  <c r="M2478" i="1"/>
  <c r="Q2478" i="1" s="1"/>
  <c r="M2477" i="1"/>
  <c r="Q2477" i="1" s="1"/>
  <c r="V2476" i="1"/>
  <c r="M2476" i="1" s="1"/>
  <c r="Q2476" i="1" s="1"/>
  <c r="R2475" i="1"/>
  <c r="M2475" i="1" s="1"/>
  <c r="Q2475" i="1" s="1"/>
  <c r="M2474" i="1"/>
  <c r="Q2474" i="1" s="1"/>
  <c r="Z2473" i="1"/>
  <c r="M2472" i="1"/>
  <c r="Q2472" i="1" s="1"/>
  <c r="V2471" i="1"/>
  <c r="M2471" i="1" s="1"/>
  <c r="Q2471" i="1" s="1"/>
  <c r="M2470" i="1"/>
  <c r="Q2470" i="1" s="1"/>
  <c r="M2469" i="1"/>
  <c r="Q2469" i="1" s="1"/>
  <c r="M2468" i="1"/>
  <c r="Q2468" i="1" s="1"/>
  <c r="R2467" i="1"/>
  <c r="M2467" i="1" s="1"/>
  <c r="Q2467" i="1" s="1"/>
  <c r="M2466" i="1"/>
  <c r="Q2466" i="1" s="1"/>
  <c r="M2465" i="1"/>
  <c r="Q2465" i="1" s="1"/>
  <c r="M2464" i="1"/>
  <c r="Q2464" i="1" s="1"/>
  <c r="R2463" i="1"/>
  <c r="M2463" i="1" s="1"/>
  <c r="Q2463" i="1" s="1"/>
  <c r="M2462" i="1"/>
  <c r="Q2462" i="1" s="1"/>
  <c r="M2461" i="1"/>
  <c r="Q2461" i="1" s="1"/>
  <c r="M2460" i="1"/>
  <c r="Q2460" i="1" s="1"/>
  <c r="M2459" i="1"/>
  <c r="Q2459" i="1" s="1"/>
  <c r="M2458" i="1"/>
  <c r="Q2458" i="1" s="1"/>
  <c r="V2457" i="1"/>
  <c r="M2457" i="1" s="1"/>
  <c r="Q2457" i="1" s="1"/>
  <c r="M2456" i="1"/>
  <c r="Q2456" i="1" s="1"/>
  <c r="M2455" i="1"/>
  <c r="Q2455" i="1" s="1"/>
  <c r="M2454" i="1"/>
  <c r="Q2454" i="1" s="1"/>
  <c r="M2453" i="1"/>
  <c r="Q2453" i="1" s="1"/>
  <c r="V2452" i="1"/>
  <c r="M2452" i="1" s="1"/>
  <c r="Q2452" i="1" s="1"/>
  <c r="M2451" i="1"/>
  <c r="Q2451" i="1" s="1"/>
  <c r="V2450" i="1"/>
  <c r="M2450" i="1" s="1"/>
  <c r="Q2450" i="1" s="1"/>
  <c r="M2449" i="1"/>
  <c r="Q2449" i="1" s="1"/>
  <c r="R2448" i="1"/>
  <c r="V2447" i="1"/>
  <c r="M2446" i="1"/>
  <c r="M2443" i="1"/>
  <c r="Q2443" i="1" s="1"/>
  <c r="M2442" i="1"/>
  <c r="Q2442" i="1" s="1"/>
  <c r="T2419" i="1"/>
  <c r="M2419" i="1" s="1"/>
  <c r="Q2419" i="1" s="1"/>
  <c r="M3169" i="1"/>
  <c r="T3233" i="1"/>
  <c r="M3233" i="1" s="1"/>
  <c r="Q3233" i="1" s="1"/>
  <c r="T3232" i="1"/>
  <c r="M3232" i="1" s="1"/>
  <c r="Q3232" i="1" s="1"/>
  <c r="M2441" i="1"/>
  <c r="Q2441" i="1" s="1"/>
  <c r="T3231" i="1"/>
  <c r="M3231" i="1" s="1"/>
  <c r="Q3231" i="1" s="1"/>
  <c r="T3230" i="1"/>
  <c r="M3230" i="1" s="1"/>
  <c r="Q3230" i="1" s="1"/>
  <c r="T3229" i="1"/>
  <c r="M3229" i="1" s="1"/>
  <c r="Q3229" i="1" s="1"/>
  <c r="M2440" i="1"/>
  <c r="Q2440" i="1" s="1"/>
  <c r="T2439" i="1"/>
  <c r="M2439" i="1" s="1"/>
  <c r="Q2439" i="1" s="1"/>
  <c r="M2389" i="1"/>
  <c r="Q2389" i="1" s="1"/>
  <c r="M3211" i="1"/>
  <c r="Q3211" i="1" s="1"/>
  <c r="M2438" i="1"/>
  <c r="Q2438" i="1" s="1"/>
  <c r="M2437" i="1"/>
  <c r="Q2437" i="1" s="1"/>
  <c r="M3210" i="1"/>
  <c r="Q3210" i="1" s="1"/>
  <c r="M2393" i="1"/>
  <c r="Q2393" i="1" s="1"/>
  <c r="T2436" i="1"/>
  <c r="M2436" i="1" s="1"/>
  <c r="Q2436" i="1" s="1"/>
  <c r="M2435" i="1"/>
  <c r="Q2435" i="1" s="1"/>
  <c r="T3228" i="1"/>
  <c r="M3228" i="1" s="1"/>
  <c r="Q3228" i="1" s="1"/>
  <c r="T3227" i="1"/>
  <c r="M3227" i="1" s="1"/>
  <c r="Q3227" i="1" s="1"/>
  <c r="T2434" i="1"/>
  <c r="M2434" i="1" s="1"/>
  <c r="Q2434" i="1" s="1"/>
  <c r="T2433" i="1"/>
  <c r="M2433" i="1" s="1"/>
  <c r="Q2433" i="1" s="1"/>
  <c r="T3226" i="1"/>
  <c r="M3226" i="1" s="1"/>
  <c r="Q3226" i="1" s="1"/>
  <c r="T3225" i="1"/>
  <c r="M3225" i="1" s="1"/>
  <c r="Q3225" i="1" s="1"/>
  <c r="T3224" i="1"/>
  <c r="M3224" i="1" s="1"/>
  <c r="Q3224" i="1" s="1"/>
  <c r="T3223" i="1"/>
  <c r="M3223" i="1" s="1"/>
  <c r="Q3223" i="1" s="1"/>
  <c r="M3214" i="1"/>
  <c r="Q3214" i="1" s="1"/>
  <c r="M3213" i="1"/>
  <c r="Q3213" i="1" s="1"/>
  <c r="T2432" i="1"/>
  <c r="M2432" i="1" s="1"/>
  <c r="Q2432" i="1" s="1"/>
  <c r="T3222" i="1"/>
  <c r="M3222" i="1" s="1"/>
  <c r="Q3222" i="1" s="1"/>
  <c r="AB2431" i="1"/>
  <c r="AB2420" i="1" s="1"/>
  <c r="M3212" i="1"/>
  <c r="Q3212" i="1" s="1"/>
  <c r="M2430" i="1"/>
  <c r="Q2430" i="1" s="1"/>
  <c r="M2429" i="1"/>
  <c r="Q2429" i="1" s="1"/>
  <c r="M3221" i="1"/>
  <c r="Q3221" i="1" s="1"/>
  <c r="M2428" i="1"/>
  <c r="Q2428" i="1" s="1"/>
  <c r="M2427" i="1"/>
  <c r="Q2427" i="1" s="1"/>
  <c r="M2426" i="1"/>
  <c r="Q2426" i="1" s="1"/>
  <c r="M2425" i="1"/>
  <c r="Q2425" i="1" s="1"/>
  <c r="M2424" i="1"/>
  <c r="Q2424" i="1" s="1"/>
  <c r="M2423" i="1"/>
  <c r="Q2423" i="1" s="1"/>
  <c r="M2422" i="1"/>
  <c r="Q2422" i="1" s="1"/>
  <c r="M2421" i="1"/>
  <c r="M2371" i="1"/>
  <c r="Q2371" i="1" s="1"/>
  <c r="M2370" i="1"/>
  <c r="Q2370" i="1" s="1"/>
  <c r="M2369" i="1"/>
  <c r="Q2369" i="1" s="1"/>
  <c r="M2368" i="1"/>
  <c r="Q2368" i="1" s="1"/>
  <c r="M2367" i="1"/>
  <c r="Q2367" i="1" s="1"/>
  <c r="M2366" i="1"/>
  <c r="Q2366" i="1" s="1"/>
  <c r="M2365" i="1"/>
  <c r="Q2365" i="1" s="1"/>
  <c r="M2364" i="1"/>
  <c r="Q2364" i="1" s="1"/>
  <c r="M2363" i="1"/>
  <c r="Q2363" i="1" s="1"/>
  <c r="M2362" i="1"/>
  <c r="Q2362" i="1" s="1"/>
  <c r="M2361" i="1"/>
  <c r="Q2361" i="1" s="1"/>
  <c r="M2359" i="1"/>
  <c r="Q2359" i="1" s="1"/>
  <c r="M2358" i="1"/>
  <c r="Q2358" i="1" s="1"/>
  <c r="M2357" i="1"/>
  <c r="Q2357" i="1" s="1"/>
  <c r="M2356" i="1"/>
  <c r="Q2356" i="1" s="1"/>
  <c r="M2355" i="1"/>
  <c r="Q2355" i="1" s="1"/>
  <c r="M2354" i="1"/>
  <c r="Q2354" i="1" s="1"/>
  <c r="M2353" i="1"/>
  <c r="Q2353" i="1" s="1"/>
  <c r="M2352" i="1"/>
  <c r="Q2352" i="1" s="1"/>
  <c r="M2351" i="1"/>
  <c r="Q2351" i="1" s="1"/>
  <c r="M2350" i="1"/>
  <c r="Q2350" i="1" s="1"/>
  <c r="M2349" i="1"/>
  <c r="Q2349" i="1" s="1"/>
  <c r="M2348" i="1"/>
  <c r="Q2348" i="1" s="1"/>
  <c r="M2347" i="1"/>
  <c r="Q2347" i="1" s="1"/>
  <c r="M2346" i="1"/>
  <c r="Q2346" i="1" s="1"/>
  <c r="M2345" i="1"/>
  <c r="Q2345" i="1" s="1"/>
  <c r="M2344" i="1"/>
  <c r="Q2344" i="1" s="1"/>
  <c r="M2343" i="1"/>
  <c r="Q2343" i="1" s="1"/>
  <c r="M2342" i="1"/>
  <c r="Q2342" i="1" s="1"/>
  <c r="M2341" i="1"/>
  <c r="Q2341" i="1" s="1"/>
  <c r="M2340" i="1"/>
  <c r="Q2340" i="1" s="1"/>
  <c r="M2339" i="1"/>
  <c r="Q2339" i="1" s="1"/>
  <c r="M2338" i="1"/>
  <c r="Q2338" i="1" s="1"/>
  <c r="M2337" i="1"/>
  <c r="Q2337" i="1" s="1"/>
  <c r="M2336" i="1"/>
  <c r="Q2336" i="1" s="1"/>
  <c r="M3218" i="1"/>
  <c r="Q3218" i="1" s="1"/>
  <c r="M2334" i="1"/>
  <c r="Q2334" i="1" s="1"/>
  <c r="M2333" i="1"/>
  <c r="Q2333" i="1" s="1"/>
  <c r="M2332" i="1"/>
  <c r="Q2332" i="1" s="1"/>
  <c r="M2331" i="1"/>
  <c r="Q2331" i="1" s="1"/>
  <c r="M2330" i="1"/>
  <c r="Q2330" i="1" s="1"/>
  <c r="M2329" i="1"/>
  <c r="Q2329" i="1" s="1"/>
  <c r="M2328" i="1"/>
  <c r="Q2328" i="1" s="1"/>
  <c r="M2326" i="1"/>
  <c r="Q2326" i="1" s="1"/>
  <c r="M2325" i="1"/>
  <c r="Q2325" i="1" s="1"/>
  <c r="M2323" i="1"/>
  <c r="Q2323" i="1" s="1"/>
  <c r="M2322" i="1"/>
  <c r="Q2322" i="1" s="1"/>
  <c r="M2321" i="1"/>
  <c r="Q2321" i="1" s="1"/>
  <c r="M2320" i="1"/>
  <c r="Q2320" i="1" s="1"/>
  <c r="M2319" i="1"/>
  <c r="Q2319" i="1" s="1"/>
  <c r="M3217" i="1"/>
  <c r="Q3217" i="1" s="1"/>
  <c r="M2318" i="1"/>
  <c r="Q2318" i="1" s="1"/>
  <c r="M3216" i="1"/>
  <c r="Q3216" i="1" s="1"/>
  <c r="M2317" i="1"/>
  <c r="Q2317" i="1" s="1"/>
  <c r="M3215" i="1"/>
  <c r="Q3215" i="1" s="1"/>
  <c r="M2316" i="1"/>
  <c r="Q2316" i="1" s="1"/>
  <c r="M2315" i="1"/>
  <c r="Q2315" i="1" s="1"/>
  <c r="M2314" i="1"/>
  <c r="Q2314" i="1" s="1"/>
  <c r="M2313" i="1"/>
  <c r="Q2313" i="1" s="1"/>
  <c r="M2312" i="1"/>
  <c r="Q2312" i="1" s="1"/>
  <c r="M2311" i="1"/>
  <c r="Q2311" i="1" s="1"/>
  <c r="M2310" i="1"/>
  <c r="Q2310" i="1" s="1"/>
  <c r="M2309" i="1"/>
  <c r="Q2309" i="1" s="1"/>
  <c r="M2308" i="1"/>
  <c r="Q2308" i="1" s="1"/>
  <c r="M2307" i="1"/>
  <c r="Q2307" i="1" s="1"/>
  <c r="M2306" i="1"/>
  <c r="Q2306" i="1" s="1"/>
  <c r="M2305" i="1"/>
  <c r="Q2305" i="1" s="1"/>
  <c r="M2304" i="1"/>
  <c r="Q2304" i="1" s="1"/>
  <c r="M2303" i="1"/>
  <c r="Q2303" i="1" s="1"/>
  <c r="M2302" i="1"/>
  <c r="Q2302" i="1" s="1"/>
  <c r="M2301" i="1"/>
  <c r="Q2301" i="1" s="1"/>
  <c r="Q2300" i="1"/>
  <c r="M2299" i="1"/>
  <c r="Q2299" i="1" s="1"/>
  <c r="M2298" i="1"/>
  <c r="Q2298" i="1" s="1"/>
  <c r="M2297" i="1"/>
  <c r="Q2297" i="1" s="1"/>
  <c r="M2296" i="1"/>
  <c r="Q2296" i="1" s="1"/>
  <c r="M2295" i="1"/>
  <c r="AM83" i="1" l="1"/>
  <c r="AK84" i="1"/>
  <c r="Q3169" i="1"/>
  <c r="T2420" i="1"/>
  <c r="T20" i="1" s="1"/>
  <c r="M2448" i="1"/>
  <c r="Q2448" i="1" s="1"/>
  <c r="Q2295" i="1"/>
  <c r="M2431" i="1"/>
  <c r="Q2431" i="1" s="1"/>
  <c r="Q2446" i="1"/>
  <c r="M2473" i="1"/>
  <c r="Q2473" i="1" s="1"/>
  <c r="Q2421" i="1"/>
  <c r="M2447" i="1"/>
  <c r="Q2447" i="1" s="1"/>
  <c r="R1757" i="1"/>
  <c r="M1757" i="1" s="1"/>
  <c r="Q1757" i="1" s="1"/>
  <c r="M1989" i="1"/>
  <c r="Q1989" i="1" s="1"/>
  <c r="M1988" i="1"/>
  <c r="Q1988" i="1" s="1"/>
  <c r="M1987" i="1"/>
  <c r="Q1987" i="1" s="1"/>
  <c r="M1986" i="1"/>
  <c r="Q1986" i="1" s="1"/>
  <c r="M1985" i="1"/>
  <c r="Q1985" i="1" s="1"/>
  <c r="X1984" i="1"/>
  <c r="M1984" i="1" s="1"/>
  <c r="Q1984" i="1" s="1"/>
  <c r="M1983" i="1"/>
  <c r="Q1983" i="1" s="1"/>
  <c r="R1982" i="1"/>
  <c r="M1982" i="1" s="1"/>
  <c r="Q1982" i="1" s="1"/>
  <c r="M1981" i="1"/>
  <c r="Q1981" i="1" s="1"/>
  <c r="M1980" i="1"/>
  <c r="Q1980" i="1" s="1"/>
  <c r="M1979" i="1"/>
  <c r="Q1979" i="1" s="1"/>
  <c r="M1978" i="1"/>
  <c r="Q1978" i="1" s="1"/>
  <c r="M1977" i="1"/>
  <c r="Q1977" i="1" s="1"/>
  <c r="M1976" i="1"/>
  <c r="Q1976" i="1" s="1"/>
  <c r="M1975" i="1"/>
  <c r="Q1975" i="1" s="1"/>
  <c r="M1974" i="1"/>
  <c r="Q1974" i="1" s="1"/>
  <c r="M1973" i="1"/>
  <c r="Q1973" i="1" s="1"/>
  <c r="V1972" i="1"/>
  <c r="M1972" i="1" s="1"/>
  <c r="Q1972" i="1" s="1"/>
  <c r="M1971" i="1"/>
  <c r="Q1971" i="1" s="1"/>
  <c r="V1970" i="1"/>
  <c r="M1970" i="1" s="1"/>
  <c r="Q1970" i="1" s="1"/>
  <c r="M1969" i="1"/>
  <c r="Q1969" i="1" s="1"/>
  <c r="M1968" i="1"/>
  <c r="Q1968" i="1" s="1"/>
  <c r="V1967" i="1"/>
  <c r="M1967" i="1" s="1"/>
  <c r="Q1967" i="1" s="1"/>
  <c r="M1966" i="1"/>
  <c r="Q1966" i="1" s="1"/>
  <c r="M1965" i="1"/>
  <c r="Q1965" i="1" s="1"/>
  <c r="V1964" i="1"/>
  <c r="M1964" i="1" s="1"/>
  <c r="Q1964" i="1" s="1"/>
  <c r="R1963" i="1"/>
  <c r="M1963" i="1" s="1"/>
  <c r="Q1963" i="1" s="1"/>
  <c r="M1962" i="1"/>
  <c r="Q1962" i="1" s="1"/>
  <c r="M1961" i="1"/>
  <c r="Q1961" i="1" s="1"/>
  <c r="M1960" i="1"/>
  <c r="Q1960" i="1" s="1"/>
  <c r="M1959" i="1"/>
  <c r="Q1959" i="1" s="1"/>
  <c r="M1958" i="1"/>
  <c r="Q1958" i="1" s="1"/>
  <c r="M1957" i="1"/>
  <c r="Q1957" i="1" s="1"/>
  <c r="AB1956" i="1"/>
  <c r="M1956" i="1" s="1"/>
  <c r="Q1956" i="1" s="1"/>
  <c r="M1955" i="1"/>
  <c r="Q1955" i="1" s="1"/>
  <c r="M1954" i="1"/>
  <c r="Q1954" i="1" s="1"/>
  <c r="M1953" i="1"/>
  <c r="Q1953" i="1" s="1"/>
  <c r="M1952" i="1"/>
  <c r="Q1952" i="1" s="1"/>
  <c r="AB1951" i="1"/>
  <c r="M1951" i="1" s="1"/>
  <c r="Q1951" i="1" s="1"/>
  <c r="V1950" i="1"/>
  <c r="M1950" i="1" s="1"/>
  <c r="Q1950" i="1" s="1"/>
  <c r="M1949" i="1"/>
  <c r="Q1949" i="1" s="1"/>
  <c r="M1948" i="1"/>
  <c r="Q1948" i="1" s="1"/>
  <c r="V1947" i="1"/>
  <c r="M1947" i="1" s="1"/>
  <c r="Q1947" i="1" s="1"/>
  <c r="M1946" i="1"/>
  <c r="Q1946" i="1" s="1"/>
  <c r="M1945" i="1"/>
  <c r="Q1945" i="1" s="1"/>
  <c r="R1944" i="1"/>
  <c r="M1944" i="1" s="1"/>
  <c r="Q1944" i="1" s="1"/>
  <c r="M1943" i="1"/>
  <c r="Q1943" i="1" s="1"/>
  <c r="M1990" i="1"/>
  <c r="Q1990" i="1" s="1"/>
  <c r="M1942" i="1"/>
  <c r="Q1942" i="1" s="1"/>
  <c r="AB1941" i="1"/>
  <c r="M1941" i="1" s="1"/>
  <c r="Q1941" i="1" s="1"/>
  <c r="M1940" i="1"/>
  <c r="Q1940" i="1" s="1"/>
  <c r="M1939" i="1"/>
  <c r="Q1939" i="1" s="1"/>
  <c r="M1938" i="1"/>
  <c r="Q1938" i="1" s="1"/>
  <c r="R1937" i="1"/>
  <c r="M1937" i="1" s="1"/>
  <c r="Q1937" i="1" s="1"/>
  <c r="M1936" i="1"/>
  <c r="Q1936" i="1" s="1"/>
  <c r="Z1935" i="1"/>
  <c r="M1935" i="1" s="1"/>
  <c r="Q1935" i="1" s="1"/>
  <c r="M1934" i="1"/>
  <c r="Q1934" i="1" s="1"/>
  <c r="M1933" i="1"/>
  <c r="Q1933" i="1" s="1"/>
  <c r="M1932" i="1"/>
  <c r="Q1932" i="1" s="1"/>
  <c r="M1931" i="1"/>
  <c r="Q1931" i="1" s="1"/>
  <c r="M1930" i="1"/>
  <c r="Q1930" i="1" s="1"/>
  <c r="M1929" i="1"/>
  <c r="Q1929" i="1" s="1"/>
  <c r="M1928" i="1"/>
  <c r="Q1928" i="1" s="1"/>
  <c r="M1927" i="1"/>
  <c r="Q1927" i="1" s="1"/>
  <c r="M1926" i="1"/>
  <c r="Q1926" i="1" s="1"/>
  <c r="R1925" i="1"/>
  <c r="M1925" i="1" s="1"/>
  <c r="Q1925" i="1" s="1"/>
  <c r="M1924" i="1"/>
  <c r="Q1924" i="1" s="1"/>
  <c r="M1923" i="1"/>
  <c r="Q1923" i="1" s="1"/>
  <c r="X1922" i="1"/>
  <c r="M1921" i="1"/>
  <c r="Q1921" i="1" s="1"/>
  <c r="M1920" i="1"/>
  <c r="Q1920" i="1" s="1"/>
  <c r="M1919" i="1"/>
  <c r="Q1919" i="1" s="1"/>
  <c r="M1918" i="1"/>
  <c r="Q1918" i="1" s="1"/>
  <c r="R1917" i="1"/>
  <c r="M1917" i="1" s="1"/>
  <c r="Q1917" i="1" s="1"/>
  <c r="M1916" i="1"/>
  <c r="Q1916" i="1" s="1"/>
  <c r="M1915" i="1"/>
  <c r="Q1915" i="1" s="1"/>
  <c r="M1914" i="1"/>
  <c r="Q1914" i="1" s="1"/>
  <c r="M1913" i="1"/>
  <c r="Q1913" i="1" s="1"/>
  <c r="M1912" i="1"/>
  <c r="Q1912" i="1" s="1"/>
  <c r="M1911" i="1"/>
  <c r="Q1911" i="1" s="1"/>
  <c r="M1910" i="1"/>
  <c r="Q1910" i="1" s="1"/>
  <c r="M1909" i="1"/>
  <c r="Q1909" i="1" s="1"/>
  <c r="M1908" i="1"/>
  <c r="Q1908" i="1" s="1"/>
  <c r="M1907" i="1"/>
  <c r="Q1907" i="1" s="1"/>
  <c r="M1906" i="1"/>
  <c r="Q1906" i="1" s="1"/>
  <c r="M1905" i="1"/>
  <c r="Q1905" i="1" s="1"/>
  <c r="M1904" i="1"/>
  <c r="Q1904" i="1" s="1"/>
  <c r="M1903" i="1"/>
  <c r="Q1903" i="1" s="1"/>
  <c r="M1902" i="1"/>
  <c r="Q1902" i="1" s="1"/>
  <c r="M1901" i="1"/>
  <c r="Q1901" i="1" s="1"/>
  <c r="M1900" i="1"/>
  <c r="Q1900" i="1" s="1"/>
  <c r="M1899" i="1"/>
  <c r="Q1899" i="1" s="1"/>
  <c r="V1898" i="1"/>
  <c r="M1898" i="1" s="1"/>
  <c r="Q1898" i="1" s="1"/>
  <c r="M1897" i="1"/>
  <c r="Q1897" i="1" s="1"/>
  <c r="M1896" i="1"/>
  <c r="Q1896" i="1" s="1"/>
  <c r="M1895" i="1"/>
  <c r="Q1895" i="1" s="1"/>
  <c r="M1894" i="1"/>
  <c r="Q1894" i="1" s="1"/>
  <c r="M1893" i="1"/>
  <c r="Q1893" i="1" s="1"/>
  <c r="AB1892" i="1"/>
  <c r="M1892" i="1" s="1"/>
  <c r="Q1892" i="1" s="1"/>
  <c r="R1891" i="1"/>
  <c r="M1891" i="1" s="1"/>
  <c r="Q1891" i="1" s="1"/>
  <c r="M1890" i="1"/>
  <c r="Q1890" i="1" s="1"/>
  <c r="M1889" i="1"/>
  <c r="Q1889" i="1" s="1"/>
  <c r="M1888" i="1"/>
  <c r="Q1888" i="1" s="1"/>
  <c r="M1887" i="1"/>
  <c r="Q1887" i="1" s="1"/>
  <c r="M1886" i="1"/>
  <c r="Q1886" i="1" s="1"/>
  <c r="M1885" i="1"/>
  <c r="Q1885" i="1" s="1"/>
  <c r="M1884" i="1"/>
  <c r="Q1884" i="1" s="1"/>
  <c r="M1883" i="1"/>
  <c r="Q1883" i="1" s="1"/>
  <c r="M1882" i="1"/>
  <c r="Q1882" i="1" s="1"/>
  <c r="M1881" i="1"/>
  <c r="Q1881" i="1" s="1"/>
  <c r="M1880" i="1"/>
  <c r="Q1880" i="1" s="1"/>
  <c r="AB1879" i="1"/>
  <c r="M1879" i="1" s="1"/>
  <c r="Q1879" i="1" s="1"/>
  <c r="M1878" i="1"/>
  <c r="Q1878" i="1" s="1"/>
  <c r="M1877" i="1"/>
  <c r="Q1877" i="1" s="1"/>
  <c r="M1876" i="1"/>
  <c r="Q1876" i="1" s="1"/>
  <c r="M1875" i="1"/>
  <c r="Q1875" i="1" s="1"/>
  <c r="M1874" i="1"/>
  <c r="Q1874" i="1" s="1"/>
  <c r="M1873" i="1"/>
  <c r="Q1873" i="1" s="1"/>
  <c r="M1872" i="1"/>
  <c r="Q1872" i="1" s="1"/>
  <c r="M1871" i="1"/>
  <c r="Q1871" i="1" s="1"/>
  <c r="M1870" i="1"/>
  <c r="Q1870" i="1" s="1"/>
  <c r="M1869" i="1"/>
  <c r="Q1869" i="1" s="1"/>
  <c r="M1868" i="1"/>
  <c r="Q1868" i="1" s="1"/>
  <c r="M1867" i="1"/>
  <c r="Q1867" i="1" s="1"/>
  <c r="M1866" i="1"/>
  <c r="Q1866" i="1" s="1"/>
  <c r="Z1865" i="1"/>
  <c r="M1865" i="1" s="1"/>
  <c r="Q1865" i="1" s="1"/>
  <c r="M1864" i="1"/>
  <c r="Q1864" i="1" s="1"/>
  <c r="R1863" i="1"/>
  <c r="M1863" i="1" s="1"/>
  <c r="Q1863" i="1" s="1"/>
  <c r="M1862" i="1"/>
  <c r="Q1862" i="1" s="1"/>
  <c r="M1861" i="1"/>
  <c r="Q1861" i="1" s="1"/>
  <c r="M1860" i="1"/>
  <c r="Q1860" i="1" s="1"/>
  <c r="M1859" i="1"/>
  <c r="Q1859" i="1" s="1"/>
  <c r="M1858" i="1"/>
  <c r="Q1858" i="1" s="1"/>
  <c r="R1857" i="1"/>
  <c r="M1857" i="1" s="1"/>
  <c r="Q1857" i="1" s="1"/>
  <c r="V1856" i="1"/>
  <c r="M1856" i="1" s="1"/>
  <c r="Q1856" i="1" s="1"/>
  <c r="M1855" i="1"/>
  <c r="Q1855" i="1" s="1"/>
  <c r="R1854" i="1"/>
  <c r="M1854" i="1" s="1"/>
  <c r="Q1854" i="1" s="1"/>
  <c r="M1853" i="1"/>
  <c r="Q1853" i="1" s="1"/>
  <c r="M1852" i="1"/>
  <c r="Q1852" i="1" s="1"/>
  <c r="M1851" i="1"/>
  <c r="Q1851" i="1" s="1"/>
  <c r="M1850" i="1"/>
  <c r="Q1850" i="1" s="1"/>
  <c r="M1849" i="1"/>
  <c r="Q1849" i="1" s="1"/>
  <c r="M1848" i="1"/>
  <c r="Q1848" i="1" s="1"/>
  <c r="M1847" i="1"/>
  <c r="Q1847" i="1" s="1"/>
  <c r="M1846" i="1"/>
  <c r="Q1846" i="1" s="1"/>
  <c r="M1845" i="1"/>
  <c r="Q1845" i="1" s="1"/>
  <c r="M1844" i="1"/>
  <c r="Q1844" i="1" s="1"/>
  <c r="M1843" i="1"/>
  <c r="Q1843" i="1" s="1"/>
  <c r="M1842" i="1"/>
  <c r="Q1842" i="1" s="1"/>
  <c r="AB1841" i="1"/>
  <c r="M1841" i="1" s="1"/>
  <c r="Q1841" i="1" s="1"/>
  <c r="M1840" i="1"/>
  <c r="Q1840" i="1" s="1"/>
  <c r="M1839" i="1"/>
  <c r="Q1839" i="1" s="1"/>
  <c r="M1838" i="1"/>
  <c r="Q1838" i="1" s="1"/>
  <c r="M1837" i="1"/>
  <c r="Q1837" i="1" s="1"/>
  <c r="V1836" i="1"/>
  <c r="M1836" i="1" s="1"/>
  <c r="Q1836" i="1" s="1"/>
  <c r="V1835" i="1"/>
  <c r="M1835" i="1" s="1"/>
  <c r="Q1835" i="1" s="1"/>
  <c r="M1834" i="1"/>
  <c r="Q1834" i="1" s="1"/>
  <c r="M1833" i="1"/>
  <c r="Q1833" i="1" s="1"/>
  <c r="M1832" i="1"/>
  <c r="Q1832" i="1" s="1"/>
  <c r="V1831" i="1"/>
  <c r="M1831" i="1" s="1"/>
  <c r="Q1831" i="1" s="1"/>
  <c r="R1830" i="1"/>
  <c r="M1830" i="1" s="1"/>
  <c r="Q1830" i="1" s="1"/>
  <c r="M1829" i="1"/>
  <c r="Q1829" i="1" s="1"/>
  <c r="V1828" i="1"/>
  <c r="M1828" i="1" s="1"/>
  <c r="Q1828" i="1" s="1"/>
  <c r="M1827" i="1"/>
  <c r="Q1827" i="1" s="1"/>
  <c r="M1826" i="1"/>
  <c r="Q1826" i="1" s="1"/>
  <c r="M1825" i="1"/>
  <c r="Q1825" i="1" s="1"/>
  <c r="M1824" i="1"/>
  <c r="Q1824" i="1" s="1"/>
  <c r="M1823" i="1"/>
  <c r="Q1823" i="1" s="1"/>
  <c r="M1822" i="1"/>
  <c r="Q1822" i="1" s="1"/>
  <c r="M1821" i="1"/>
  <c r="Q1821" i="1" s="1"/>
  <c r="R1820" i="1"/>
  <c r="M1820" i="1" s="1"/>
  <c r="Q1820" i="1" s="1"/>
  <c r="M1819" i="1"/>
  <c r="Q1819" i="1" s="1"/>
  <c r="R1818" i="1"/>
  <c r="M1818" i="1" s="1"/>
  <c r="Q1818" i="1" s="1"/>
  <c r="M1817" i="1"/>
  <c r="Q1817" i="1" s="1"/>
  <c r="R1816" i="1"/>
  <c r="M1816" i="1" s="1"/>
  <c r="Q1816" i="1" s="1"/>
  <c r="M1815" i="1"/>
  <c r="Q1815" i="1" s="1"/>
  <c r="M1814" i="1"/>
  <c r="Q1814" i="1" s="1"/>
  <c r="M1813" i="1"/>
  <c r="Q1813" i="1" s="1"/>
  <c r="M1812" i="1"/>
  <c r="Q1812" i="1" s="1"/>
  <c r="M1811" i="1"/>
  <c r="Q1811" i="1" s="1"/>
  <c r="M1810" i="1"/>
  <c r="Q1810" i="1" s="1"/>
  <c r="M1809" i="1"/>
  <c r="Q1809" i="1" s="1"/>
  <c r="AB1808" i="1"/>
  <c r="M1808" i="1" s="1"/>
  <c r="Q1808" i="1" s="1"/>
  <c r="M1807" i="1"/>
  <c r="Q1807" i="1" s="1"/>
  <c r="AB1806" i="1"/>
  <c r="M1806" i="1" s="1"/>
  <c r="Q1806" i="1" s="1"/>
  <c r="M1805" i="1"/>
  <c r="Q1805" i="1" s="1"/>
  <c r="M1804" i="1"/>
  <c r="Q1804" i="1" s="1"/>
  <c r="M1803" i="1"/>
  <c r="Q1803" i="1" s="1"/>
  <c r="M1802" i="1"/>
  <c r="Q1802" i="1" s="1"/>
  <c r="M1801" i="1"/>
  <c r="Q1801" i="1" s="1"/>
  <c r="Z1800" i="1"/>
  <c r="M1800" i="1" s="1"/>
  <c r="Q1800" i="1" s="1"/>
  <c r="M1799" i="1"/>
  <c r="Q1799" i="1" s="1"/>
  <c r="M1798" i="1"/>
  <c r="Q1798" i="1" s="1"/>
  <c r="M1797" i="1"/>
  <c r="Q1797" i="1" s="1"/>
  <c r="M1796" i="1"/>
  <c r="Q1796" i="1" s="1"/>
  <c r="M1795" i="1"/>
  <c r="Q1795" i="1" s="1"/>
  <c r="M1794" i="1"/>
  <c r="Q1794" i="1" s="1"/>
  <c r="AB1793" i="1"/>
  <c r="M1793" i="1" s="1"/>
  <c r="Q1793" i="1" s="1"/>
  <c r="M1792" i="1"/>
  <c r="Q1792" i="1" s="1"/>
  <c r="M1791" i="1"/>
  <c r="Q1791" i="1" s="1"/>
  <c r="M1790" i="1"/>
  <c r="Q1790" i="1" s="1"/>
  <c r="V1789" i="1"/>
  <c r="M1789" i="1" s="1"/>
  <c r="Q1789" i="1" s="1"/>
  <c r="AB1788" i="1"/>
  <c r="M1788" i="1" s="1"/>
  <c r="Q1788" i="1" s="1"/>
  <c r="M1787" i="1"/>
  <c r="Q1787" i="1" s="1"/>
  <c r="R1786" i="1"/>
  <c r="M1786" i="1" s="1"/>
  <c r="Q1786" i="1" s="1"/>
  <c r="M1785" i="1"/>
  <c r="Q1785" i="1" s="1"/>
  <c r="M1784" i="1"/>
  <c r="Q1784" i="1" s="1"/>
  <c r="M1783" i="1"/>
  <c r="Q1783" i="1" s="1"/>
  <c r="M1782" i="1"/>
  <c r="Q1782" i="1" s="1"/>
  <c r="M1781" i="1"/>
  <c r="Q1781" i="1" s="1"/>
  <c r="M1780" i="1"/>
  <c r="Q1780" i="1" s="1"/>
  <c r="V1779" i="1"/>
  <c r="M1779" i="1" s="1"/>
  <c r="Q1779" i="1" s="1"/>
  <c r="M1778" i="1"/>
  <c r="Q1778" i="1" s="1"/>
  <c r="M1777" i="1"/>
  <c r="Q1777" i="1" s="1"/>
  <c r="M1776" i="1"/>
  <c r="Q1776" i="1" s="1"/>
  <c r="M1775" i="1"/>
  <c r="Q1775" i="1" s="1"/>
  <c r="M1774" i="1"/>
  <c r="Q1774" i="1" s="1"/>
  <c r="M1773" i="1"/>
  <c r="Q1773" i="1" s="1"/>
  <c r="M1772" i="1"/>
  <c r="Q1772" i="1" s="1"/>
  <c r="M1771" i="1"/>
  <c r="Q1771" i="1" s="1"/>
  <c r="M1770" i="1"/>
  <c r="Q1770" i="1" s="1"/>
  <c r="M1769" i="1"/>
  <c r="Q1769" i="1" s="1"/>
  <c r="M1768" i="1"/>
  <c r="Q1768" i="1" s="1"/>
  <c r="M1767" i="1"/>
  <c r="Q1767" i="1" s="1"/>
  <c r="M1766" i="1"/>
  <c r="Q1766" i="1" s="1"/>
  <c r="V1765" i="1"/>
  <c r="M1765" i="1" s="1"/>
  <c r="Q1765" i="1" s="1"/>
  <c r="M1764" i="1"/>
  <c r="Q1764" i="1" s="1"/>
  <c r="M1763" i="1"/>
  <c r="Q1763" i="1" s="1"/>
  <c r="M1762" i="1"/>
  <c r="Q1762" i="1" s="1"/>
  <c r="M1761" i="1"/>
  <c r="Q1761" i="1" s="1"/>
  <c r="M1760" i="1"/>
  <c r="Q1760" i="1" s="1"/>
  <c r="R1759" i="1"/>
  <c r="M1759" i="1" s="1"/>
  <c r="Q1759" i="1" s="1"/>
  <c r="M1758" i="1"/>
  <c r="Q1758" i="1" s="1"/>
  <c r="M1756" i="1"/>
  <c r="Q1756" i="1" s="1"/>
  <c r="M1755" i="1"/>
  <c r="Q1755" i="1" s="1"/>
  <c r="M1754" i="1"/>
  <c r="Q1754" i="1" s="1"/>
  <c r="M1753" i="1"/>
  <c r="Q1753" i="1" s="1"/>
  <c r="M1752" i="1"/>
  <c r="Q1752" i="1" s="1"/>
  <c r="M1751" i="1"/>
  <c r="Q1751" i="1" s="1"/>
  <c r="R1750" i="1"/>
  <c r="M1749" i="1"/>
  <c r="Q1749" i="1" s="1"/>
  <c r="M1748" i="1"/>
  <c r="Q1748" i="1" s="1"/>
  <c r="R1747" i="1"/>
  <c r="M1747" i="1" s="1"/>
  <c r="Q1747" i="1" s="1"/>
  <c r="AB1746" i="1"/>
  <c r="M1746" i="1" s="1"/>
  <c r="Q1746" i="1" s="1"/>
  <c r="M1745" i="1"/>
  <c r="Q1745" i="1" s="1"/>
  <c r="M1744" i="1"/>
  <c r="Q1744" i="1" s="1"/>
  <c r="M1743" i="1"/>
  <c r="Q1743" i="1" s="1"/>
  <c r="V1742" i="1"/>
  <c r="M1742" i="1" s="1"/>
  <c r="Q1742" i="1" s="1"/>
  <c r="M1741" i="1"/>
  <c r="Q1741" i="1" s="1"/>
  <c r="M1740" i="1"/>
  <c r="Q1740" i="1" s="1"/>
  <c r="M1739" i="1"/>
  <c r="Q1739" i="1" s="1"/>
  <c r="M1738" i="1"/>
  <c r="Q1738" i="1" s="1"/>
  <c r="V1737" i="1"/>
  <c r="M1736" i="1"/>
  <c r="Q1736" i="1" s="1"/>
  <c r="M1735" i="1"/>
  <c r="Q1735" i="1" s="1"/>
  <c r="M1734" i="1"/>
  <c r="Q1734" i="1" s="1"/>
  <c r="M1733" i="1"/>
  <c r="Q1733" i="1" s="1"/>
  <c r="AB1732" i="1"/>
  <c r="M1732" i="1" s="1"/>
  <c r="Q1732" i="1" s="1"/>
  <c r="AB1731" i="1"/>
  <c r="M1731" i="1" s="1"/>
  <c r="Q1731" i="1" s="1"/>
  <c r="M1730" i="1"/>
  <c r="Q1730" i="1" s="1"/>
  <c r="M1729" i="1"/>
  <c r="Q1729" i="1" s="1"/>
  <c r="M1728" i="1"/>
  <c r="Q1728" i="1" s="1"/>
  <c r="M1727" i="1"/>
  <c r="Q1727" i="1" s="1"/>
  <c r="R1726" i="1"/>
  <c r="M1725" i="1"/>
  <c r="Q1725" i="1" s="1"/>
  <c r="M1724" i="1"/>
  <c r="Q1724" i="1" s="1"/>
  <c r="M1723" i="1"/>
  <c r="Q1723" i="1" s="1"/>
  <c r="Z1722" i="1"/>
  <c r="M1722" i="1" s="1"/>
  <c r="Q1722" i="1" s="1"/>
  <c r="AB1721" i="1"/>
  <c r="M1720" i="1"/>
  <c r="Q1720" i="1" s="1"/>
  <c r="Z1719" i="1"/>
  <c r="M1718" i="1"/>
  <c r="Q1718" i="1" s="1"/>
  <c r="M1717" i="1"/>
  <c r="Q1717" i="1" s="1"/>
  <c r="M1716" i="1"/>
  <c r="Q1716" i="1" s="1"/>
  <c r="M1715" i="1"/>
  <c r="Q1715" i="1" s="1"/>
  <c r="M1714" i="1"/>
  <c r="Q1714" i="1" s="1"/>
  <c r="M1713" i="1"/>
  <c r="Q1713" i="1" s="1"/>
  <c r="M1712" i="1"/>
  <c r="M1710" i="1"/>
  <c r="Q1710" i="1" s="1"/>
  <c r="AB1709" i="1"/>
  <c r="M1709" i="1" s="1"/>
  <c r="Q1709" i="1" s="1"/>
  <c r="AB1708" i="1"/>
  <c r="M1707" i="1"/>
  <c r="Q1707" i="1" s="1"/>
  <c r="M1706" i="1"/>
  <c r="Q1706" i="1" s="1"/>
  <c r="M1992" i="1"/>
  <c r="Q1992" i="1" s="1"/>
  <c r="M1705" i="1"/>
  <c r="Q1705" i="1" s="1"/>
  <c r="M1991" i="1"/>
  <c r="Q1991" i="1" s="1"/>
  <c r="M1704" i="1"/>
  <c r="M1694" i="1"/>
  <c r="Q1694" i="1" s="1"/>
  <c r="M1693" i="1"/>
  <c r="Q1693" i="1" s="1"/>
  <c r="M1692" i="1"/>
  <c r="Q1692" i="1" s="1"/>
  <c r="M1691" i="1"/>
  <c r="Q1691" i="1" s="1"/>
  <c r="M1690" i="1"/>
  <c r="Q1690" i="1" s="1"/>
  <c r="M1993" i="1"/>
  <c r="Q1993" i="1" s="1"/>
  <c r="M1689" i="1"/>
  <c r="Q1689" i="1" s="1"/>
  <c r="M1688" i="1"/>
  <c r="Q1688" i="1" s="1"/>
  <c r="M1687" i="1"/>
  <c r="AB1598" i="1"/>
  <c r="M1598" i="1" s="1"/>
  <c r="Q1598" i="1" s="1"/>
  <c r="AB1597" i="1"/>
  <c r="M1597" i="1" s="1"/>
  <c r="Q1597" i="1" s="1"/>
  <c r="Z1596" i="1"/>
  <c r="M1596" i="1" s="1"/>
  <c r="Q1596" i="1" s="1"/>
  <c r="V1595" i="1"/>
  <c r="M1595" i="1" s="1"/>
  <c r="Q1595" i="1" s="1"/>
  <c r="AB1594" i="1"/>
  <c r="M1594" i="1" s="1"/>
  <c r="Q1594" i="1" s="1"/>
  <c r="AB1593" i="1"/>
  <c r="Z1593" i="1"/>
  <c r="V1592" i="1"/>
  <c r="M1592" i="1" s="1"/>
  <c r="Q1592" i="1" s="1"/>
  <c r="M1591" i="1"/>
  <c r="Q1591" i="1" s="1"/>
  <c r="AB1590" i="1"/>
  <c r="Z1590" i="1"/>
  <c r="AB1589" i="1"/>
  <c r="M1589" i="1" s="1"/>
  <c r="Q1589" i="1" s="1"/>
  <c r="AB1588" i="1"/>
  <c r="M1588" i="1" s="1"/>
  <c r="Q1588" i="1" s="1"/>
  <c r="AB1587" i="1"/>
  <c r="V1587" i="1"/>
  <c r="V1586" i="1"/>
  <c r="M1586" i="1" s="1"/>
  <c r="Q1586" i="1" s="1"/>
  <c r="AB1585" i="1"/>
  <c r="M1585" i="1" s="1"/>
  <c r="Q1585" i="1" s="1"/>
  <c r="R1584" i="1"/>
  <c r="M1584" i="1" s="1"/>
  <c r="Q1584" i="1" s="1"/>
  <c r="V1583" i="1"/>
  <c r="M1583" i="1" s="1"/>
  <c r="Q1583" i="1" s="1"/>
  <c r="V1582" i="1"/>
  <c r="M1582" i="1" s="1"/>
  <c r="Q1582" i="1" s="1"/>
  <c r="AB1581" i="1"/>
  <c r="M1581" i="1" s="1"/>
  <c r="Q1581" i="1" s="1"/>
  <c r="Z1579" i="1"/>
  <c r="M1579" i="1" s="1"/>
  <c r="Q1579" i="1" s="1"/>
  <c r="M1578" i="1"/>
  <c r="Q1578" i="1" s="1"/>
  <c r="M1577" i="1"/>
  <c r="Q1577" i="1" s="1"/>
  <c r="M1576" i="1"/>
  <c r="Q1576" i="1" s="1"/>
  <c r="AB1575" i="1"/>
  <c r="M1575" i="1" s="1"/>
  <c r="Q1575" i="1" s="1"/>
  <c r="V1574" i="1"/>
  <c r="M1574" i="1" s="1"/>
  <c r="Q1574" i="1" s="1"/>
  <c r="M1573" i="1"/>
  <c r="Q1573" i="1" s="1"/>
  <c r="AB1572" i="1"/>
  <c r="M1572" i="1" s="1"/>
  <c r="Q1572" i="1" s="1"/>
  <c r="V1571" i="1"/>
  <c r="M1571" i="1" s="1"/>
  <c r="Q1571" i="1" s="1"/>
  <c r="V1570" i="1"/>
  <c r="M1570" i="1" s="1"/>
  <c r="Q1570" i="1" s="1"/>
  <c r="AB1569" i="1"/>
  <c r="M1569" i="1" s="1"/>
  <c r="Q1569" i="1" s="1"/>
  <c r="AB1568" i="1"/>
  <c r="M1568" i="1" s="1"/>
  <c r="Q1568" i="1" s="1"/>
  <c r="AB1567" i="1"/>
  <c r="M1567" i="1" s="1"/>
  <c r="Q1567" i="1" s="1"/>
  <c r="M1566" i="1"/>
  <c r="Q1566" i="1" s="1"/>
  <c r="AB1565" i="1"/>
  <c r="M1565" i="1" s="1"/>
  <c r="Q1565" i="1" s="1"/>
  <c r="AB1564" i="1"/>
  <c r="M1564" i="1" s="1"/>
  <c r="Q1564" i="1" s="1"/>
  <c r="AB1563" i="1"/>
  <c r="M1563" i="1" s="1"/>
  <c r="Q1563" i="1" s="1"/>
  <c r="AB1562" i="1"/>
  <c r="M1562" i="1" s="1"/>
  <c r="Q1562" i="1" s="1"/>
  <c r="AB1561" i="1"/>
  <c r="M1561" i="1" s="1"/>
  <c r="Q1561" i="1" s="1"/>
  <c r="AB1560" i="1"/>
  <c r="M1559" i="1"/>
  <c r="Q1559" i="1" s="1"/>
  <c r="AB1558" i="1"/>
  <c r="M1558" i="1" s="1"/>
  <c r="Q1558" i="1" s="1"/>
  <c r="AB1557" i="1"/>
  <c r="M1557" i="1" s="1"/>
  <c r="Q1557" i="1" s="1"/>
  <c r="AB1556" i="1"/>
  <c r="M1556" i="1" s="1"/>
  <c r="Q1556" i="1" s="1"/>
  <c r="M1555" i="1"/>
  <c r="Q1555" i="1" s="1"/>
  <c r="AB1554" i="1"/>
  <c r="M1554" i="1" s="1"/>
  <c r="Q1554" i="1" s="1"/>
  <c r="M1553" i="1"/>
  <c r="Q1553" i="1" s="1"/>
  <c r="M1552" i="1"/>
  <c r="Q1552" i="1" s="1"/>
  <c r="M1551" i="1"/>
  <c r="Q1551" i="1" s="1"/>
  <c r="V1550" i="1"/>
  <c r="M1550" i="1" s="1"/>
  <c r="Q1550" i="1" s="1"/>
  <c r="AB1549" i="1"/>
  <c r="M1549" i="1" s="1"/>
  <c r="Q1549" i="1" s="1"/>
  <c r="V1548" i="1"/>
  <c r="M1548" i="1" s="1"/>
  <c r="Q1548" i="1" s="1"/>
  <c r="M1547" i="1"/>
  <c r="Q1547" i="1" s="1"/>
  <c r="AB1546" i="1"/>
  <c r="M1546" i="1" s="1"/>
  <c r="Q1546" i="1" s="1"/>
  <c r="M1545" i="1"/>
  <c r="Q1545" i="1" s="1"/>
  <c r="AB1544" i="1"/>
  <c r="M1544" i="1" s="1"/>
  <c r="Q1544" i="1" s="1"/>
  <c r="AB1543" i="1"/>
  <c r="M1543" i="1" s="1"/>
  <c r="Q1543" i="1" s="1"/>
  <c r="M1542" i="1"/>
  <c r="Q1542" i="1" s="1"/>
  <c r="AB1541" i="1"/>
  <c r="M1541" i="1" s="1"/>
  <c r="Q1541" i="1" s="1"/>
  <c r="AB1540" i="1"/>
  <c r="M1540" i="1" s="1"/>
  <c r="Q1540" i="1" s="1"/>
  <c r="AB1539" i="1"/>
  <c r="M1539" i="1" s="1"/>
  <c r="Q1539" i="1" s="1"/>
  <c r="AB1538" i="1"/>
  <c r="M1538" i="1" s="1"/>
  <c r="Q1538" i="1" s="1"/>
  <c r="M1537" i="1"/>
  <c r="Q1537" i="1" s="1"/>
  <c r="AB1536" i="1"/>
  <c r="M1536" i="1" s="1"/>
  <c r="Q1536" i="1" s="1"/>
  <c r="AB1535" i="1"/>
  <c r="M1535" i="1" s="1"/>
  <c r="Q1535" i="1" s="1"/>
  <c r="AB1534" i="1"/>
  <c r="M1534" i="1" s="1"/>
  <c r="Q1534" i="1" s="1"/>
  <c r="AB1533" i="1"/>
  <c r="M1533" i="1" s="1"/>
  <c r="Q1533" i="1" s="1"/>
  <c r="AB1532" i="1"/>
  <c r="M1532" i="1" s="1"/>
  <c r="Q1532" i="1" s="1"/>
  <c r="M1531" i="1"/>
  <c r="Q1531" i="1" s="1"/>
  <c r="AB1530" i="1"/>
  <c r="M1530" i="1" s="1"/>
  <c r="Q1530" i="1" s="1"/>
  <c r="AB1529" i="1"/>
  <c r="M1529" i="1" s="1"/>
  <c r="Q1529" i="1" s="1"/>
  <c r="V1528" i="1"/>
  <c r="M1528" i="1" s="1"/>
  <c r="Q1528" i="1" s="1"/>
  <c r="M1527" i="1"/>
  <c r="Q1527" i="1" s="1"/>
  <c r="AB1526" i="1"/>
  <c r="M1526" i="1" s="1"/>
  <c r="Q1526" i="1" s="1"/>
  <c r="AB1525" i="1"/>
  <c r="M1525" i="1" s="1"/>
  <c r="Q1525" i="1" s="1"/>
  <c r="AB1524" i="1"/>
  <c r="M1524" i="1" s="1"/>
  <c r="Q1524" i="1" s="1"/>
  <c r="AB1523" i="1"/>
  <c r="M1523" i="1" s="1"/>
  <c r="Q1523" i="1" s="1"/>
  <c r="AB1522" i="1"/>
  <c r="M1522" i="1" s="1"/>
  <c r="Q1522" i="1" s="1"/>
  <c r="M1521" i="1"/>
  <c r="Q1521" i="1" s="1"/>
  <c r="AB1520" i="1"/>
  <c r="M1520" i="1" s="1"/>
  <c r="Q1520" i="1" s="1"/>
  <c r="M1519" i="1"/>
  <c r="Q1519" i="1" s="1"/>
  <c r="V1518" i="1"/>
  <c r="M1518" i="1" s="1"/>
  <c r="Q1518" i="1" s="1"/>
  <c r="AB1517" i="1"/>
  <c r="M1517" i="1" s="1"/>
  <c r="Q1517" i="1" s="1"/>
  <c r="V1516" i="1"/>
  <c r="M1516" i="1" s="1"/>
  <c r="Q1516" i="1" s="1"/>
  <c r="M1515" i="1"/>
  <c r="Q1515" i="1" s="1"/>
  <c r="M1514" i="1"/>
  <c r="Q1514" i="1" s="1"/>
  <c r="AB1513" i="1"/>
  <c r="M1513" i="1" s="1"/>
  <c r="Q1513" i="1" s="1"/>
  <c r="M1512" i="1"/>
  <c r="Q1512" i="1" s="1"/>
  <c r="V1511" i="1"/>
  <c r="M1511" i="1" s="1"/>
  <c r="Q1511" i="1" s="1"/>
  <c r="V1510" i="1"/>
  <c r="M1510" i="1" s="1"/>
  <c r="Q1510" i="1" s="1"/>
  <c r="AB1509" i="1"/>
  <c r="M1509" i="1" s="1"/>
  <c r="Q1509" i="1" s="1"/>
  <c r="Z1508" i="1"/>
  <c r="M1507" i="1"/>
  <c r="Q1507" i="1" s="1"/>
  <c r="V1506" i="1"/>
  <c r="M1506" i="1" s="1"/>
  <c r="Q1506" i="1" s="1"/>
  <c r="AB1505" i="1"/>
  <c r="M1505" i="1" s="1"/>
  <c r="Q1505" i="1" s="1"/>
  <c r="V1504" i="1"/>
  <c r="M1504" i="1" s="1"/>
  <c r="Q1504" i="1" s="1"/>
  <c r="M1503" i="1"/>
  <c r="Q1503" i="1" s="1"/>
  <c r="V1502" i="1"/>
  <c r="M1502" i="1" s="1"/>
  <c r="Q1502" i="1" s="1"/>
  <c r="M1501" i="1"/>
  <c r="Q1501" i="1" s="1"/>
  <c r="M1500" i="1"/>
  <c r="Q1500" i="1" s="1"/>
  <c r="M1499" i="1"/>
  <c r="Q1499" i="1" s="1"/>
  <c r="AB1498" i="1"/>
  <c r="M1498" i="1" s="1"/>
  <c r="Q1498" i="1" s="1"/>
  <c r="V1497" i="1"/>
  <c r="M1497" i="1" s="1"/>
  <c r="Q1497" i="1" s="1"/>
  <c r="V1496" i="1"/>
  <c r="M1496" i="1" s="1"/>
  <c r="Q1496" i="1" s="1"/>
  <c r="V1495" i="1"/>
  <c r="M1495" i="1" s="1"/>
  <c r="Q1495" i="1" s="1"/>
  <c r="V1494" i="1"/>
  <c r="M1494" i="1" s="1"/>
  <c r="Q1494" i="1" s="1"/>
  <c r="AB1493" i="1"/>
  <c r="M1493" i="1" s="1"/>
  <c r="Q1493" i="1" s="1"/>
  <c r="V1492" i="1"/>
  <c r="M1492" i="1" s="1"/>
  <c r="Q1492" i="1" s="1"/>
  <c r="M1491" i="1"/>
  <c r="Q1491" i="1" s="1"/>
  <c r="AB1490" i="1"/>
  <c r="M1489" i="1"/>
  <c r="Q1489" i="1" s="1"/>
  <c r="R1488" i="1"/>
  <c r="M1487" i="1"/>
  <c r="Q1487" i="1" s="1"/>
  <c r="M1486" i="1"/>
  <c r="Q1486" i="1" s="1"/>
  <c r="V1485" i="1"/>
  <c r="M1599" i="1"/>
  <c r="Q1599" i="1" s="1"/>
  <c r="M1482" i="1"/>
  <c r="Q1482" i="1" s="1"/>
  <c r="M1481" i="1"/>
  <c r="Q1481" i="1" s="1"/>
  <c r="M1480" i="1"/>
  <c r="M1475" i="1"/>
  <c r="Q1475" i="1" s="1"/>
  <c r="M1474" i="1"/>
  <c r="Q1474" i="1" s="1"/>
  <c r="M1473" i="1"/>
  <c r="Q1473" i="1" s="1"/>
  <c r="M1472" i="1"/>
  <c r="Q1472" i="1" s="1"/>
  <c r="V1471" i="1"/>
  <c r="M1471" i="1" s="1"/>
  <c r="Q1471" i="1" s="1"/>
  <c r="M1470" i="1"/>
  <c r="Q1470" i="1" s="1"/>
  <c r="M1469" i="1"/>
  <c r="Q1469" i="1" s="1"/>
  <c r="V1468" i="1"/>
  <c r="M1468" i="1" s="1"/>
  <c r="Q1468" i="1" s="1"/>
  <c r="V1466" i="1"/>
  <c r="M1466" i="1" s="1"/>
  <c r="Q1466" i="1" s="1"/>
  <c r="Z1465" i="1"/>
  <c r="M1465" i="1" s="1"/>
  <c r="Q1465" i="1" s="1"/>
  <c r="M1464" i="1"/>
  <c r="Q1464" i="1" s="1"/>
  <c r="Z1463" i="1"/>
  <c r="V1463" i="1"/>
  <c r="M1462" i="1"/>
  <c r="Q1462" i="1" s="1"/>
  <c r="V1461" i="1"/>
  <c r="M1461" i="1" s="1"/>
  <c r="Q1461" i="1" s="1"/>
  <c r="M1460" i="1"/>
  <c r="Q1460" i="1" s="1"/>
  <c r="V1459" i="1"/>
  <c r="M1459" i="1" s="1"/>
  <c r="Q1459" i="1" s="1"/>
  <c r="V1458" i="1"/>
  <c r="M1458" i="1" s="1"/>
  <c r="Q1458" i="1" s="1"/>
  <c r="M1457" i="1"/>
  <c r="Q1457" i="1" s="1"/>
  <c r="M1456" i="1"/>
  <c r="Q1456" i="1" s="1"/>
  <c r="R1455" i="1"/>
  <c r="M1455" i="1" s="1"/>
  <c r="Q1455" i="1" s="1"/>
  <c r="M1454" i="1"/>
  <c r="Q1454" i="1" s="1"/>
  <c r="M1453" i="1"/>
  <c r="Q1453" i="1" s="1"/>
  <c r="M1452" i="1"/>
  <c r="Q1452" i="1" s="1"/>
  <c r="R1451" i="1"/>
  <c r="M1451" i="1" s="1"/>
  <c r="Q1451" i="1" s="1"/>
  <c r="R1450" i="1"/>
  <c r="V1449" i="1"/>
  <c r="M1449" i="1" s="1"/>
  <c r="Q1449" i="1" s="1"/>
  <c r="V1448" i="1"/>
  <c r="M1448" i="1" s="1"/>
  <c r="Q1448" i="1" s="1"/>
  <c r="M1447" i="1"/>
  <c r="Q1447" i="1" s="1"/>
  <c r="M1446" i="1"/>
  <c r="Q1446" i="1" s="1"/>
  <c r="M1445" i="1"/>
  <c r="Q1445" i="1" s="1"/>
  <c r="M1444" i="1"/>
  <c r="Q1444" i="1" s="1"/>
  <c r="M1443" i="1"/>
  <c r="Q1443" i="1" s="1"/>
  <c r="V1442" i="1"/>
  <c r="M1442" i="1" s="1"/>
  <c r="Q1442" i="1" s="1"/>
  <c r="V1441" i="1"/>
  <c r="M1441" i="1" s="1"/>
  <c r="Q1441" i="1" s="1"/>
  <c r="V1440" i="1"/>
  <c r="M1440" i="1" s="1"/>
  <c r="Q1440" i="1" s="1"/>
  <c r="M1439" i="1"/>
  <c r="Q1439" i="1" s="1"/>
  <c r="M1438" i="1"/>
  <c r="Q1438" i="1" s="1"/>
  <c r="V1437" i="1"/>
  <c r="M1437" i="1" s="1"/>
  <c r="Q1437" i="1" s="1"/>
  <c r="V1436" i="1"/>
  <c r="M1436" i="1" s="1"/>
  <c r="Q1436" i="1" s="1"/>
  <c r="V1435" i="1"/>
  <c r="M1435" i="1" s="1"/>
  <c r="Q1435" i="1" s="1"/>
  <c r="V1434" i="1"/>
  <c r="M1434" i="1" s="1"/>
  <c r="Q1434" i="1" s="1"/>
  <c r="V1433" i="1"/>
  <c r="M1433" i="1" s="1"/>
  <c r="Q1433" i="1" s="1"/>
  <c r="V1432" i="1"/>
  <c r="M1432" i="1" s="1"/>
  <c r="Q1432" i="1" s="1"/>
  <c r="M1431" i="1"/>
  <c r="Q1431" i="1" s="1"/>
  <c r="V1430" i="1"/>
  <c r="M1430" i="1" s="1"/>
  <c r="Q1430" i="1" s="1"/>
  <c r="V1429" i="1"/>
  <c r="M1429" i="1" s="1"/>
  <c r="V1428" i="1"/>
  <c r="M1428" i="1" s="1"/>
  <c r="Q1428" i="1" s="1"/>
  <c r="V1427" i="1"/>
  <c r="M1427" i="1" s="1"/>
  <c r="Q1427" i="1" s="1"/>
  <c r="V1426" i="1"/>
  <c r="V1418" i="1"/>
  <c r="M1418" i="1" s="1"/>
  <c r="Q1418" i="1" s="1"/>
  <c r="AB1417" i="1"/>
  <c r="M1417" i="1" s="1"/>
  <c r="Q1417" i="1" s="1"/>
  <c r="AB1416" i="1"/>
  <c r="M1416" i="1" s="1"/>
  <c r="Q1416" i="1" s="1"/>
  <c r="M1415" i="1"/>
  <c r="Q1415" i="1" s="1"/>
  <c r="M1414" i="1"/>
  <c r="Q1414" i="1" s="1"/>
  <c r="M1413" i="1"/>
  <c r="Q1413" i="1" s="1"/>
  <c r="M1412" i="1"/>
  <c r="Q1412" i="1" s="1"/>
  <c r="V1411" i="1"/>
  <c r="M1411" i="1" s="1"/>
  <c r="Q1411" i="1" s="1"/>
  <c r="V1410" i="1"/>
  <c r="M1410" i="1" s="1"/>
  <c r="Q1410" i="1" s="1"/>
  <c r="M1409" i="1"/>
  <c r="Q1409" i="1" s="1"/>
  <c r="M1408" i="1"/>
  <c r="Q1408" i="1" s="1"/>
  <c r="M1407" i="1"/>
  <c r="Q1407" i="1" s="1"/>
  <c r="M1406" i="1"/>
  <c r="Q1406" i="1" s="1"/>
  <c r="M1405" i="1"/>
  <c r="Q1405" i="1" s="1"/>
  <c r="M1404" i="1"/>
  <c r="Q1404" i="1" s="1"/>
  <c r="M1403" i="1"/>
  <c r="Q1403" i="1" s="1"/>
  <c r="M1402" i="1"/>
  <c r="Q1402" i="1" s="1"/>
  <c r="M1401" i="1"/>
  <c r="Q1401" i="1" s="1"/>
  <c r="M1400" i="1"/>
  <c r="Q1400" i="1" s="1"/>
  <c r="M1399" i="1"/>
  <c r="Q1399" i="1" s="1"/>
  <c r="M1398" i="1"/>
  <c r="Q1398" i="1" s="1"/>
  <c r="M1397" i="1"/>
  <c r="Q1397" i="1" s="1"/>
  <c r="M1396" i="1"/>
  <c r="Q1396" i="1" s="1"/>
  <c r="V1395" i="1"/>
  <c r="M1395" i="1" s="1"/>
  <c r="Q1395" i="1" s="1"/>
  <c r="V1394" i="1"/>
  <c r="M1394" i="1" s="1"/>
  <c r="Q1394" i="1" s="1"/>
  <c r="V1393" i="1"/>
  <c r="M1393" i="1" s="1"/>
  <c r="Q1393" i="1" s="1"/>
  <c r="V1392" i="1"/>
  <c r="M1392" i="1" s="1"/>
  <c r="Q1392" i="1" s="1"/>
  <c r="M1391" i="1"/>
  <c r="Q1391" i="1" s="1"/>
  <c r="M1390" i="1"/>
  <c r="Q1390" i="1" s="1"/>
  <c r="M1389" i="1"/>
  <c r="Q1389" i="1" s="1"/>
  <c r="M1388" i="1"/>
  <c r="Q1388" i="1" s="1"/>
  <c r="M1387" i="1"/>
  <c r="Q1387" i="1" s="1"/>
  <c r="M1386" i="1"/>
  <c r="Q1386" i="1" s="1"/>
  <c r="M1385" i="1"/>
  <c r="Q1385" i="1" s="1"/>
  <c r="M1384" i="1"/>
  <c r="Q1384" i="1" s="1"/>
  <c r="V1383" i="1"/>
  <c r="M1383" i="1" s="1"/>
  <c r="Q1383" i="1" s="1"/>
  <c r="R1382" i="1"/>
  <c r="M1382" i="1" s="1"/>
  <c r="Q1382" i="1" s="1"/>
  <c r="M1381" i="1"/>
  <c r="Q1381" i="1" s="1"/>
  <c r="M1380" i="1"/>
  <c r="Q1380" i="1" s="1"/>
  <c r="M1379" i="1"/>
  <c r="Q1379" i="1" s="1"/>
  <c r="AB1378" i="1"/>
  <c r="M1378" i="1" s="1"/>
  <c r="Q1378" i="1" s="1"/>
  <c r="M1377" i="1"/>
  <c r="Q1377" i="1" s="1"/>
  <c r="M1376" i="1"/>
  <c r="Q1376" i="1" s="1"/>
  <c r="M1375" i="1"/>
  <c r="Q1375" i="1" s="1"/>
  <c r="R1374" i="1"/>
  <c r="M1374" i="1" s="1"/>
  <c r="Q1374" i="1" s="1"/>
  <c r="M1373" i="1"/>
  <c r="Q1373" i="1" s="1"/>
  <c r="M1372" i="1"/>
  <c r="Q1372" i="1" s="1"/>
  <c r="V1371" i="1"/>
  <c r="M1371" i="1" s="1"/>
  <c r="Q1371" i="1" s="1"/>
  <c r="V1370" i="1"/>
  <c r="M1370" i="1" s="1"/>
  <c r="Q1370" i="1" s="1"/>
  <c r="M1369" i="1"/>
  <c r="Q1369" i="1" s="1"/>
  <c r="M1368" i="1"/>
  <c r="Q1368" i="1" s="1"/>
  <c r="V1367" i="1"/>
  <c r="M1367" i="1" s="1"/>
  <c r="Q1367" i="1" s="1"/>
  <c r="V1366" i="1"/>
  <c r="M1366" i="1" s="1"/>
  <c r="Q1366" i="1" s="1"/>
  <c r="M1365" i="1"/>
  <c r="Q1365" i="1" s="1"/>
  <c r="M1364" i="1"/>
  <c r="Q1364" i="1" s="1"/>
  <c r="AB1363" i="1"/>
  <c r="M1363" i="1" s="1"/>
  <c r="Q1363" i="1" s="1"/>
  <c r="V1362" i="1"/>
  <c r="M1362" i="1" s="1"/>
  <c r="Q1362" i="1" s="1"/>
  <c r="V1361" i="1"/>
  <c r="M1361" i="1" s="1"/>
  <c r="Q1361" i="1" s="1"/>
  <c r="V1360" i="1"/>
  <c r="M1360" i="1" s="1"/>
  <c r="Q1360" i="1" s="1"/>
  <c r="M1359" i="1"/>
  <c r="Q1359" i="1" s="1"/>
  <c r="AB1358" i="1"/>
  <c r="M1358" i="1" s="1"/>
  <c r="Q1358" i="1" s="1"/>
  <c r="AB1357" i="1"/>
  <c r="M1357" i="1" s="1"/>
  <c r="Q1357" i="1" s="1"/>
  <c r="V1356" i="1"/>
  <c r="M1356" i="1" s="1"/>
  <c r="Q1356" i="1" s="1"/>
  <c r="M1355" i="1"/>
  <c r="Q1355" i="1" s="1"/>
  <c r="AB1354" i="1"/>
  <c r="M1354" i="1" s="1"/>
  <c r="Q1354" i="1" s="1"/>
  <c r="M1353" i="1"/>
  <c r="Q1353" i="1" s="1"/>
  <c r="V1352" i="1"/>
  <c r="M1352" i="1" s="1"/>
  <c r="Q1352" i="1" s="1"/>
  <c r="AB1351" i="1"/>
  <c r="M1351" i="1" s="1"/>
  <c r="Q1351" i="1" s="1"/>
  <c r="V1350" i="1"/>
  <c r="M1350" i="1" s="1"/>
  <c r="Q1350" i="1" s="1"/>
  <c r="V1349" i="1"/>
  <c r="M1349" i="1" s="1"/>
  <c r="Q1349" i="1" s="1"/>
  <c r="M1348" i="1"/>
  <c r="Q1348" i="1" s="1"/>
  <c r="M1347" i="1"/>
  <c r="Q1347" i="1" s="1"/>
  <c r="V1346" i="1"/>
  <c r="M1346" i="1" s="1"/>
  <c r="Q1346" i="1" s="1"/>
  <c r="M1345" i="1"/>
  <c r="Q1345" i="1" s="1"/>
  <c r="V1344" i="1"/>
  <c r="M1344" i="1" s="1"/>
  <c r="Q1344" i="1" s="1"/>
  <c r="AB1343" i="1"/>
  <c r="M1343" i="1" s="1"/>
  <c r="Q1343" i="1" s="1"/>
  <c r="M1342" i="1"/>
  <c r="Q1342" i="1" s="1"/>
  <c r="M1341" i="1"/>
  <c r="Q1341" i="1" s="1"/>
  <c r="M1340" i="1"/>
  <c r="Q1340" i="1" s="1"/>
  <c r="V1339" i="1"/>
  <c r="M1339" i="1" s="1"/>
  <c r="Q1339" i="1" s="1"/>
  <c r="V1338" i="1"/>
  <c r="M1338" i="1" s="1"/>
  <c r="Q1338" i="1" s="1"/>
  <c r="V1337" i="1"/>
  <c r="M1337" i="1" s="1"/>
  <c r="Q1337" i="1" s="1"/>
  <c r="M1336" i="1"/>
  <c r="Q1336" i="1" s="1"/>
  <c r="M1335" i="1"/>
  <c r="Q1335" i="1" s="1"/>
  <c r="M1334" i="1"/>
  <c r="Q1334" i="1" s="1"/>
  <c r="AB1333" i="1"/>
  <c r="M1333" i="1" s="1"/>
  <c r="Q1333" i="1" s="1"/>
  <c r="V1332" i="1"/>
  <c r="M1332" i="1" s="1"/>
  <c r="Q1332" i="1" s="1"/>
  <c r="V1331" i="1"/>
  <c r="M1331" i="1" s="1"/>
  <c r="Q1331" i="1" s="1"/>
  <c r="V1330" i="1"/>
  <c r="M1330" i="1" s="1"/>
  <c r="Q1330" i="1" s="1"/>
  <c r="V1329" i="1"/>
  <c r="M1329" i="1" s="1"/>
  <c r="Q1329" i="1" s="1"/>
  <c r="V1328" i="1"/>
  <c r="M1328" i="1" s="1"/>
  <c r="Q1328" i="1" s="1"/>
  <c r="V1327" i="1"/>
  <c r="M1327" i="1" s="1"/>
  <c r="Q1327" i="1" s="1"/>
  <c r="V1326" i="1"/>
  <c r="M1326" i="1" s="1"/>
  <c r="Q1326" i="1" s="1"/>
  <c r="V1325" i="1"/>
  <c r="M1325" i="1" s="1"/>
  <c r="Q1325" i="1" s="1"/>
  <c r="V1324" i="1"/>
  <c r="M1324" i="1" s="1"/>
  <c r="Q1324" i="1" s="1"/>
  <c r="V1323" i="1"/>
  <c r="M1323" i="1" s="1"/>
  <c r="Q1323" i="1" s="1"/>
  <c r="V1322" i="1"/>
  <c r="M1322" i="1" s="1"/>
  <c r="Q1322" i="1" s="1"/>
  <c r="AB1321" i="1"/>
  <c r="M1321" i="1" s="1"/>
  <c r="Q1321" i="1" s="1"/>
  <c r="M1320" i="1"/>
  <c r="Q1320" i="1" s="1"/>
  <c r="M1319" i="1"/>
  <c r="Q1319" i="1" s="1"/>
  <c r="V1318" i="1"/>
  <c r="M1318" i="1" s="1"/>
  <c r="Q1318" i="1" s="1"/>
  <c r="M1317" i="1"/>
  <c r="Q1317" i="1" s="1"/>
  <c r="M1316" i="1"/>
  <c r="Q1316" i="1" s="1"/>
  <c r="V1315" i="1"/>
  <c r="M1315" i="1" s="1"/>
  <c r="Q1315" i="1" s="1"/>
  <c r="V1314" i="1"/>
  <c r="M1314" i="1" s="1"/>
  <c r="Q1314" i="1" s="1"/>
  <c r="V1313" i="1"/>
  <c r="M1313" i="1" s="1"/>
  <c r="Q1313" i="1" s="1"/>
  <c r="V1312" i="1"/>
  <c r="M1312" i="1" s="1"/>
  <c r="Q1312" i="1" s="1"/>
  <c r="V1311" i="1"/>
  <c r="M1311" i="1" s="1"/>
  <c r="Q1311" i="1" s="1"/>
  <c r="V1310" i="1"/>
  <c r="M1310" i="1" s="1"/>
  <c r="Q1310" i="1" s="1"/>
  <c r="M1309" i="1"/>
  <c r="Q1309" i="1" s="1"/>
  <c r="M1308" i="1"/>
  <c r="Q1308" i="1" s="1"/>
  <c r="V1307" i="1"/>
  <c r="M1307" i="1" s="1"/>
  <c r="Q1307" i="1" s="1"/>
  <c r="M1306" i="1"/>
  <c r="Q1306" i="1" s="1"/>
  <c r="M1305" i="1"/>
  <c r="Q1305" i="1" s="1"/>
  <c r="M1304" i="1"/>
  <c r="Q1304" i="1" s="1"/>
  <c r="M1303" i="1"/>
  <c r="Q1303" i="1" s="1"/>
  <c r="AB1302" i="1"/>
  <c r="M1302" i="1" s="1"/>
  <c r="Q1302" i="1" s="1"/>
  <c r="M1301" i="1"/>
  <c r="Q1301" i="1" s="1"/>
  <c r="M1300" i="1"/>
  <c r="Q1300" i="1" s="1"/>
  <c r="M1299" i="1"/>
  <c r="Q1299" i="1" s="1"/>
  <c r="V1298" i="1"/>
  <c r="M1298" i="1" s="1"/>
  <c r="Q1298" i="1" s="1"/>
  <c r="M1297" i="1"/>
  <c r="Q1297" i="1" s="1"/>
  <c r="M1296" i="1"/>
  <c r="Q1296" i="1" s="1"/>
  <c r="V1295" i="1"/>
  <c r="M1295" i="1" s="1"/>
  <c r="Q1295" i="1" s="1"/>
  <c r="V1294" i="1"/>
  <c r="M1294" i="1" s="1"/>
  <c r="Q1294" i="1" s="1"/>
  <c r="R1293" i="1"/>
  <c r="AB1292" i="1"/>
  <c r="M1292" i="1" s="1"/>
  <c r="Q1292" i="1" s="1"/>
  <c r="V1291" i="1"/>
  <c r="M1291" i="1" s="1"/>
  <c r="Q1291" i="1" s="1"/>
  <c r="V1290" i="1"/>
  <c r="M1290" i="1" s="1"/>
  <c r="Q1290" i="1" s="1"/>
  <c r="V1289" i="1"/>
  <c r="M1289" i="1" s="1"/>
  <c r="Q1289" i="1" s="1"/>
  <c r="V1288" i="1"/>
  <c r="M1288" i="1" s="1"/>
  <c r="Q1288" i="1" s="1"/>
  <c r="V1287" i="1"/>
  <c r="V1286" i="1"/>
  <c r="M1286" i="1" s="1"/>
  <c r="Q1286" i="1" s="1"/>
  <c r="AB1285" i="1"/>
  <c r="V1284" i="1"/>
  <c r="AB1280" i="1"/>
  <c r="AB1277" i="1" s="1"/>
  <c r="M1279" i="1"/>
  <c r="Q1279" i="1" s="1"/>
  <c r="M1419" i="1"/>
  <c r="Q1419" i="1" s="1"/>
  <c r="M1278" i="1"/>
  <c r="M1274" i="1"/>
  <c r="R635" i="1"/>
  <c r="M635" i="1" s="1"/>
  <c r="Q635" i="1" s="1"/>
  <c r="Z634" i="1"/>
  <c r="M634" i="1" s="1"/>
  <c r="Q634" i="1" s="1"/>
  <c r="V633" i="1"/>
  <c r="M633" i="1" s="1"/>
  <c r="Q633" i="1" s="1"/>
  <c r="AB632" i="1"/>
  <c r="M632" i="1" s="1"/>
  <c r="Q632" i="1" s="1"/>
  <c r="Z631" i="1"/>
  <c r="M631" i="1" s="1"/>
  <c r="Q631" i="1" s="1"/>
  <c r="V630" i="1"/>
  <c r="M630" i="1" s="1"/>
  <c r="Q630" i="1" s="1"/>
  <c r="V629" i="1"/>
  <c r="M629" i="1" s="1"/>
  <c r="Q629" i="1" s="1"/>
  <c r="M628" i="1"/>
  <c r="Q628" i="1" s="1"/>
  <c r="AB627" i="1"/>
  <c r="M627" i="1" s="1"/>
  <c r="Q627" i="1" s="1"/>
  <c r="M626" i="1"/>
  <c r="Q626" i="1" s="1"/>
  <c r="M625" i="1"/>
  <c r="Q625" i="1" s="1"/>
  <c r="M624" i="1"/>
  <c r="Q624" i="1" s="1"/>
  <c r="Z623" i="1"/>
  <c r="M623" i="1" s="1"/>
  <c r="Q623" i="1" s="1"/>
  <c r="AB622" i="1"/>
  <c r="M622" i="1" s="1"/>
  <c r="Q622" i="1" s="1"/>
  <c r="AB621" i="1"/>
  <c r="M621" i="1" s="1"/>
  <c r="Q621" i="1" s="1"/>
  <c r="Z620" i="1"/>
  <c r="M620" i="1" s="1"/>
  <c r="Q620" i="1" s="1"/>
  <c r="AB619" i="1"/>
  <c r="M619" i="1" s="1"/>
  <c r="Q619" i="1" s="1"/>
  <c r="Z618" i="1"/>
  <c r="M618" i="1" s="1"/>
  <c r="Q618" i="1" s="1"/>
  <c r="R617" i="1"/>
  <c r="M617" i="1" s="1"/>
  <c r="Q617" i="1" s="1"/>
  <c r="M616" i="1"/>
  <c r="Q616" i="1" s="1"/>
  <c r="V615" i="1"/>
  <c r="M615" i="1" s="1"/>
  <c r="Q615" i="1" s="1"/>
  <c r="V614" i="1"/>
  <c r="M614" i="1" s="1"/>
  <c r="Q614" i="1" s="1"/>
  <c r="V613" i="1"/>
  <c r="M613" i="1" s="1"/>
  <c r="Q613" i="1" s="1"/>
  <c r="Z612" i="1"/>
  <c r="M612" i="1" s="1"/>
  <c r="Q612" i="1" s="1"/>
  <c r="AB611" i="1"/>
  <c r="M611" i="1" s="1"/>
  <c r="Q611" i="1" s="1"/>
  <c r="Z610" i="1"/>
  <c r="M610" i="1" s="1"/>
  <c r="Q610" i="1" s="1"/>
  <c r="AB609" i="1"/>
  <c r="M609" i="1" s="1"/>
  <c r="Q609" i="1" s="1"/>
  <c r="AB608" i="1"/>
  <c r="M608" i="1" s="1"/>
  <c r="Q608" i="1" s="1"/>
  <c r="V607" i="1"/>
  <c r="M607" i="1" s="1"/>
  <c r="Q607" i="1" s="1"/>
  <c r="Z606" i="1"/>
  <c r="M606" i="1" s="1"/>
  <c r="Q606" i="1" s="1"/>
  <c r="M605" i="1"/>
  <c r="Q605" i="1" s="1"/>
  <c r="AB604" i="1"/>
  <c r="M604" i="1" s="1"/>
  <c r="Q604" i="1" s="1"/>
  <c r="M603" i="1"/>
  <c r="Q603" i="1" s="1"/>
  <c r="R602" i="1"/>
  <c r="M602" i="1" s="1"/>
  <c r="Q602" i="1" s="1"/>
  <c r="V601" i="1"/>
  <c r="M601" i="1" s="1"/>
  <c r="Q601" i="1" s="1"/>
  <c r="M600" i="1"/>
  <c r="Q600" i="1" s="1"/>
  <c r="M599" i="1"/>
  <c r="Q599" i="1" s="1"/>
  <c r="M598" i="1"/>
  <c r="Q598" i="1" s="1"/>
  <c r="M597" i="1"/>
  <c r="Q597" i="1" s="1"/>
  <c r="AB596" i="1"/>
  <c r="M596" i="1" s="1"/>
  <c r="Q596" i="1" s="1"/>
  <c r="R595" i="1"/>
  <c r="M595" i="1" s="1"/>
  <c r="Q595" i="1" s="1"/>
  <c r="V594" i="1"/>
  <c r="M594" i="1" s="1"/>
  <c r="Q594" i="1" s="1"/>
  <c r="Z593" i="1"/>
  <c r="M593" i="1" s="1"/>
  <c r="Q593" i="1" s="1"/>
  <c r="R592" i="1"/>
  <c r="M592" i="1" s="1"/>
  <c r="Q592" i="1" s="1"/>
  <c r="AB591" i="1"/>
  <c r="M591" i="1" s="1"/>
  <c r="Q591" i="1" s="1"/>
  <c r="M590" i="1"/>
  <c r="Q590" i="1" s="1"/>
  <c r="V589" i="1"/>
  <c r="M589" i="1" s="1"/>
  <c r="Q589" i="1" s="1"/>
  <c r="Z588" i="1"/>
  <c r="M588" i="1" s="1"/>
  <c r="Q588" i="1" s="1"/>
  <c r="AB587" i="1"/>
  <c r="M587" i="1" s="1"/>
  <c r="Q587" i="1" s="1"/>
  <c r="M586" i="1"/>
  <c r="Q586" i="1" s="1"/>
  <c r="R585" i="1"/>
  <c r="M585" i="1" s="1"/>
  <c r="Q585" i="1" s="1"/>
  <c r="M584" i="1"/>
  <c r="Q584" i="1" s="1"/>
  <c r="R583" i="1"/>
  <c r="M583" i="1" s="1"/>
  <c r="Q583" i="1" s="1"/>
  <c r="V582" i="1"/>
  <c r="M582" i="1" s="1"/>
  <c r="Q582" i="1" s="1"/>
  <c r="V581" i="1"/>
  <c r="M581" i="1" s="1"/>
  <c r="Q581" i="1" s="1"/>
  <c r="R580" i="1"/>
  <c r="M580" i="1" s="1"/>
  <c r="Q580" i="1" s="1"/>
  <c r="X579" i="1"/>
  <c r="M579" i="1" s="1"/>
  <c r="Q579" i="1" s="1"/>
  <c r="R578" i="1"/>
  <c r="M578" i="1" s="1"/>
  <c r="Q578" i="1" s="1"/>
  <c r="M577" i="1"/>
  <c r="Q577" i="1" s="1"/>
  <c r="M576" i="1"/>
  <c r="Q576" i="1" s="1"/>
  <c r="Z575" i="1"/>
  <c r="M575" i="1" s="1"/>
  <c r="Q575" i="1" s="1"/>
  <c r="M574" i="1"/>
  <c r="Q574" i="1" s="1"/>
  <c r="R573" i="1"/>
  <c r="M573" i="1" s="1"/>
  <c r="Q573" i="1" s="1"/>
  <c r="V572" i="1"/>
  <c r="M572" i="1" s="1"/>
  <c r="Q572" i="1" s="1"/>
  <c r="AB571" i="1"/>
  <c r="M571" i="1" s="1"/>
  <c r="Q571" i="1" s="1"/>
  <c r="R570" i="1"/>
  <c r="M570" i="1" s="1"/>
  <c r="Q570" i="1" s="1"/>
  <c r="R569" i="1"/>
  <c r="M569" i="1" s="1"/>
  <c r="Q569" i="1" s="1"/>
  <c r="AB568" i="1"/>
  <c r="Z568" i="1"/>
  <c r="M567" i="1"/>
  <c r="Q567" i="1" s="1"/>
  <c r="M566" i="1"/>
  <c r="Q566" i="1" s="1"/>
  <c r="R565" i="1"/>
  <c r="M565" i="1" s="1"/>
  <c r="Q565" i="1" s="1"/>
  <c r="X564" i="1"/>
  <c r="M564" i="1" s="1"/>
  <c r="Q564" i="1" s="1"/>
  <c r="M563" i="1"/>
  <c r="Q563" i="1" s="1"/>
  <c r="R562" i="1"/>
  <c r="M562" i="1" s="1"/>
  <c r="Q562" i="1" s="1"/>
  <c r="AB561" i="1"/>
  <c r="M561" i="1" s="1"/>
  <c r="Q561" i="1" s="1"/>
  <c r="V560" i="1"/>
  <c r="M560" i="1" s="1"/>
  <c r="Q560" i="1" s="1"/>
  <c r="Z559" i="1"/>
  <c r="M559" i="1" s="1"/>
  <c r="Q559" i="1" s="1"/>
  <c r="R558" i="1"/>
  <c r="M558" i="1" s="1"/>
  <c r="Q558" i="1" s="1"/>
  <c r="M557" i="1"/>
  <c r="Q557" i="1" s="1"/>
  <c r="M556" i="1"/>
  <c r="Q556" i="1" s="1"/>
  <c r="M555" i="1"/>
  <c r="Q555" i="1" s="1"/>
  <c r="Z554" i="1"/>
  <c r="M554" i="1" s="1"/>
  <c r="Q554" i="1" s="1"/>
  <c r="V553" i="1"/>
  <c r="M553" i="1" s="1"/>
  <c r="Q553" i="1" s="1"/>
  <c r="M552" i="1"/>
  <c r="Q552" i="1" s="1"/>
  <c r="M551" i="1"/>
  <c r="Q551" i="1" s="1"/>
  <c r="AB550" i="1"/>
  <c r="M550" i="1" s="1"/>
  <c r="Q550" i="1" s="1"/>
  <c r="AB549" i="1"/>
  <c r="M549" i="1" s="1"/>
  <c r="Q549" i="1" s="1"/>
  <c r="R548" i="1"/>
  <c r="M548" i="1" s="1"/>
  <c r="Q548" i="1" s="1"/>
  <c r="M547" i="1"/>
  <c r="Q547" i="1" s="1"/>
  <c r="V546" i="1"/>
  <c r="M546" i="1" s="1"/>
  <c r="Q546" i="1" s="1"/>
  <c r="M545" i="1"/>
  <c r="Q545" i="1" s="1"/>
  <c r="R544" i="1"/>
  <c r="M544" i="1" s="1"/>
  <c r="Q544" i="1" s="1"/>
  <c r="Z543" i="1"/>
  <c r="M543" i="1" s="1"/>
  <c r="Q543" i="1" s="1"/>
  <c r="M542" i="1"/>
  <c r="Q542" i="1" s="1"/>
  <c r="R541" i="1"/>
  <c r="M541" i="1" s="1"/>
  <c r="Q541" i="1" s="1"/>
  <c r="AB540" i="1"/>
  <c r="M540" i="1" s="1"/>
  <c r="Q540" i="1" s="1"/>
  <c r="X539" i="1"/>
  <c r="M539" i="1" s="1"/>
  <c r="Q539" i="1" s="1"/>
  <c r="V538" i="1"/>
  <c r="M538" i="1" s="1"/>
  <c r="Q538" i="1" s="1"/>
  <c r="V537" i="1"/>
  <c r="M537" i="1" s="1"/>
  <c r="Q537" i="1" s="1"/>
  <c r="Z536" i="1"/>
  <c r="M536" i="1" s="1"/>
  <c r="Q536" i="1" s="1"/>
  <c r="R535" i="1"/>
  <c r="M535" i="1" s="1"/>
  <c r="Q535" i="1" s="1"/>
  <c r="M534" i="1"/>
  <c r="Q534" i="1" s="1"/>
  <c r="M533" i="1"/>
  <c r="Q533" i="1" s="1"/>
  <c r="M532" i="1"/>
  <c r="Q532" i="1" s="1"/>
  <c r="V531" i="1"/>
  <c r="M531" i="1" s="1"/>
  <c r="Q531" i="1" s="1"/>
  <c r="AB530" i="1"/>
  <c r="M528" i="1"/>
  <c r="Q528" i="1" s="1"/>
  <c r="R527" i="1"/>
  <c r="M527" i="1" s="1"/>
  <c r="Q527" i="1" s="1"/>
  <c r="R526" i="1"/>
  <c r="M526" i="1" s="1"/>
  <c r="Q526" i="1" s="1"/>
  <c r="V525" i="1"/>
  <c r="M525" i="1" s="1"/>
  <c r="Q525" i="1" s="1"/>
  <c r="X524" i="1"/>
  <c r="M524" i="1" s="1"/>
  <c r="Q524" i="1" s="1"/>
  <c r="R521" i="1"/>
  <c r="R1282" i="1" l="1"/>
  <c r="R1272" i="1" s="1"/>
  <c r="M1285" i="1"/>
  <c r="Q1285" i="1" s="1"/>
  <c r="AB1282" i="1"/>
  <c r="AB1272" i="1" s="1"/>
  <c r="V1282" i="1"/>
  <c r="V1272" i="1" s="1"/>
  <c r="AK85" i="1"/>
  <c r="AM84" i="1"/>
  <c r="AB512" i="1"/>
  <c r="AB472" i="1" s="1"/>
  <c r="R1425" i="1"/>
  <c r="R1420" i="1" s="1"/>
  <c r="R1484" i="1"/>
  <c r="M509" i="1"/>
  <c r="Q509" i="1" s="1"/>
  <c r="V473" i="1"/>
  <c r="R1711" i="1"/>
  <c r="R1685" i="1" s="1"/>
  <c r="Z1711" i="1"/>
  <c r="Z1685" i="1" s="1"/>
  <c r="Z1484" i="1"/>
  <c r="AB1711" i="1"/>
  <c r="V1711" i="1"/>
  <c r="V1685" i="1" s="1"/>
  <c r="M1922" i="1"/>
  <c r="Q1922" i="1" s="1"/>
  <c r="X1711" i="1"/>
  <c r="X1685" i="1" s="1"/>
  <c r="Z1425" i="1"/>
  <c r="Z1420" i="1" s="1"/>
  <c r="V1484" i="1"/>
  <c r="M1490" i="1"/>
  <c r="Q1490" i="1" s="1"/>
  <c r="AB1484" i="1"/>
  <c r="AB1703" i="1"/>
  <c r="M2420" i="1"/>
  <c r="Q2420" i="1" s="1"/>
  <c r="M1479" i="1"/>
  <c r="Q1479" i="1" s="1"/>
  <c r="Q1480" i="1"/>
  <c r="M1450" i="1"/>
  <c r="Q1450" i="1" s="1"/>
  <c r="M1426" i="1"/>
  <c r="M1485" i="1"/>
  <c r="M1488" i="1"/>
  <c r="Q1488" i="1" s="1"/>
  <c r="M1508" i="1"/>
  <c r="Q1508" i="1" s="1"/>
  <c r="M1560" i="1"/>
  <c r="Q1560" i="1" s="1"/>
  <c r="M1284" i="1"/>
  <c r="M1293" i="1"/>
  <c r="Q1293" i="1" s="1"/>
  <c r="Q1278" i="1"/>
  <c r="M1287" i="1"/>
  <c r="Q1287" i="1" s="1"/>
  <c r="M1726" i="1"/>
  <c r="Q1726" i="1" s="1"/>
  <c r="M1737" i="1"/>
  <c r="Q1737" i="1" s="1"/>
  <c r="Q1712" i="1"/>
  <c r="Q1687" i="1"/>
  <c r="Q1704" i="1"/>
  <c r="M1708" i="1"/>
  <c r="Q1708" i="1" s="1"/>
  <c r="M1719" i="1"/>
  <c r="Q1719" i="1" s="1"/>
  <c r="M1721" i="1"/>
  <c r="Q1721" i="1" s="1"/>
  <c r="M530" i="1"/>
  <c r="Q530" i="1" s="1"/>
  <c r="M568" i="1"/>
  <c r="Q568" i="1" s="1"/>
  <c r="M1280" i="1"/>
  <c r="Q1280" i="1" s="1"/>
  <c r="M1463" i="1"/>
  <c r="Q1463" i="1" s="1"/>
  <c r="M1590" i="1"/>
  <c r="Q1590" i="1" s="1"/>
  <c r="M1593" i="1"/>
  <c r="Q1593" i="1" s="1"/>
  <c r="Q1274" i="1"/>
  <c r="M1587" i="1"/>
  <c r="Q1587" i="1" s="1"/>
  <c r="Q1429" i="1"/>
  <c r="M1277" i="1" l="1"/>
  <c r="M1282" i="1"/>
  <c r="AM85" i="1"/>
  <c r="AK86" i="1"/>
  <c r="Q1485" i="1"/>
  <c r="M1703" i="1"/>
  <c r="Q1703" i="1" s="1"/>
  <c r="AB1685" i="1"/>
  <c r="Q1426" i="1"/>
  <c r="Q1284" i="1"/>
  <c r="X523" i="1"/>
  <c r="X512" i="1" s="1"/>
  <c r="V522" i="1"/>
  <c r="M522" i="1" s="1"/>
  <c r="Q522" i="1" s="1"/>
  <c r="M521" i="1"/>
  <c r="Q521" i="1" s="1"/>
  <c r="V520" i="1"/>
  <c r="M520" i="1" s="1"/>
  <c r="Q520" i="1" s="1"/>
  <c r="V519" i="1"/>
  <c r="M519" i="1" s="1"/>
  <c r="Q519" i="1" s="1"/>
  <c r="V518" i="1"/>
  <c r="M518" i="1" s="1"/>
  <c r="Q518" i="1" s="1"/>
  <c r="V517" i="1"/>
  <c r="M517" i="1" s="1"/>
  <c r="Q517" i="1" s="1"/>
  <c r="Z516" i="1"/>
  <c r="Z512" i="1" s="1"/>
  <c r="R515" i="1"/>
  <c r="R512" i="1" s="1"/>
  <c r="V514" i="1"/>
  <c r="M514" i="1" s="1"/>
  <c r="Q514" i="1" s="1"/>
  <c r="V513" i="1"/>
  <c r="J472" i="1"/>
  <c r="K472" i="1"/>
  <c r="L472" i="1"/>
  <c r="R494" i="1"/>
  <c r="M498" i="1"/>
  <c r="Q498" i="1" s="1"/>
  <c r="M497" i="1"/>
  <c r="Q497" i="1" s="1"/>
  <c r="M496" i="1"/>
  <c r="Q496" i="1" s="1"/>
  <c r="M495" i="1"/>
  <c r="Q495" i="1" s="1"/>
  <c r="M493" i="1"/>
  <c r="Q493" i="1" s="1"/>
  <c r="M492" i="1"/>
  <c r="Q492" i="1" s="1"/>
  <c r="M490" i="1"/>
  <c r="Q490" i="1" s="1"/>
  <c r="R489" i="1"/>
  <c r="R473" i="1" s="1"/>
  <c r="Q1277" i="1" l="1"/>
  <c r="Q1282" i="1"/>
  <c r="AM86" i="1"/>
  <c r="AK87" i="1"/>
  <c r="V512" i="1"/>
  <c r="V472" i="1" s="1"/>
  <c r="M515" i="1"/>
  <c r="Q515" i="1" s="1"/>
  <c r="M513" i="1"/>
  <c r="M523" i="1"/>
  <c r="Q523" i="1" s="1"/>
  <c r="X472" i="1"/>
  <c r="M516" i="1"/>
  <c r="Q516" i="1" s="1"/>
  <c r="Z472" i="1"/>
  <c r="M488" i="1"/>
  <c r="Q488" i="1" s="1"/>
  <c r="M487" i="1"/>
  <c r="Q487" i="1" s="1"/>
  <c r="M486" i="1"/>
  <c r="Q486" i="1" s="1"/>
  <c r="M485" i="1"/>
  <c r="Q485" i="1" s="1"/>
  <c r="M484" i="1"/>
  <c r="Q484" i="1" s="1"/>
  <c r="M483" i="1"/>
  <c r="Q483" i="1" s="1"/>
  <c r="M482" i="1"/>
  <c r="Q482" i="1" s="1"/>
  <c r="M481" i="1"/>
  <c r="Q481" i="1" s="1"/>
  <c r="M480" i="1"/>
  <c r="Q480" i="1" s="1"/>
  <c r="M479" i="1"/>
  <c r="Q479" i="1" s="1"/>
  <c r="M478" i="1"/>
  <c r="Q478" i="1" s="1"/>
  <c r="M477" i="1"/>
  <c r="Q477" i="1" s="1"/>
  <c r="M476" i="1"/>
  <c r="Q476" i="1" s="1"/>
  <c r="M475" i="1"/>
  <c r="Q475" i="1" s="1"/>
  <c r="M474" i="1"/>
  <c r="AK88" i="1" l="1"/>
  <c r="AK89" i="1" s="1"/>
  <c r="AM87" i="1"/>
  <c r="M512" i="1"/>
  <c r="Q512" i="1" s="1"/>
  <c r="R472" i="1"/>
  <c r="Q474" i="1"/>
  <c r="Q513" i="1"/>
  <c r="Z969" i="1"/>
  <c r="M1580" i="1"/>
  <c r="AM88" i="1" l="1"/>
  <c r="AM89" i="1"/>
  <c r="AK90" i="1"/>
  <c r="M1484" i="1"/>
  <c r="Q1484" i="1" s="1"/>
  <c r="Q1580" i="1"/>
  <c r="U2244" i="1"/>
  <c r="Y2244" i="1"/>
  <c r="J2059" i="1"/>
  <c r="K2059" i="1"/>
  <c r="L2059" i="1"/>
  <c r="R2059" i="1"/>
  <c r="U2059" i="1"/>
  <c r="AA2059" i="1"/>
  <c r="U1994" i="1"/>
  <c r="W1994" i="1"/>
  <c r="Y1994" i="1"/>
  <c r="U1478" i="1"/>
  <c r="Y1478" i="1"/>
  <c r="AA1478" i="1"/>
  <c r="J944" i="1"/>
  <c r="K944" i="1"/>
  <c r="L944" i="1"/>
  <c r="R944" i="1"/>
  <c r="U944" i="1"/>
  <c r="W944" i="1"/>
  <c r="Y944" i="1"/>
  <c r="AA944" i="1"/>
  <c r="AM90" i="1" l="1"/>
  <c r="AK91" i="1"/>
  <c r="Y822" i="1"/>
  <c r="K1600" i="1"/>
  <c r="J1600" i="1"/>
  <c r="K1994" i="1"/>
  <c r="J1994" i="1"/>
  <c r="L1994" i="1"/>
  <c r="L1600" i="1"/>
  <c r="U822" i="1"/>
  <c r="K822" i="1"/>
  <c r="AA822" i="1"/>
  <c r="J822" i="1"/>
  <c r="K1478" i="1"/>
  <c r="L1478" i="1"/>
  <c r="J1478" i="1"/>
  <c r="L822" i="1"/>
  <c r="J2244" i="1"/>
  <c r="Y2077" i="1"/>
  <c r="K2244" i="1"/>
  <c r="AA2244" i="1"/>
  <c r="L2244" i="1"/>
  <c r="R245" i="1"/>
  <c r="AM91" i="1" l="1"/>
  <c r="AK92" i="1"/>
  <c r="AM92" i="1" s="1"/>
  <c r="A64" i="1"/>
  <c r="V467" i="1"/>
  <c r="M467" i="1" s="1"/>
  <c r="Q467" i="1" s="1"/>
  <c r="V466" i="1"/>
  <c r="M466" i="1" s="1"/>
  <c r="Q466" i="1" s="1"/>
  <c r="V465" i="1"/>
  <c r="M465" i="1" s="1"/>
  <c r="Q465" i="1" s="1"/>
  <c r="V464" i="1"/>
  <c r="M464" i="1" s="1"/>
  <c r="Q464" i="1" s="1"/>
  <c r="V463" i="1"/>
  <c r="M463" i="1" s="1"/>
  <c r="Q463" i="1" s="1"/>
  <c r="V462" i="1"/>
  <c r="M462" i="1" s="1"/>
  <c r="Q462" i="1" s="1"/>
  <c r="V461" i="1"/>
  <c r="M461" i="1" s="1"/>
  <c r="Q461" i="1" s="1"/>
  <c r="V460" i="1"/>
  <c r="M460" i="1" s="1"/>
  <c r="Q460" i="1" s="1"/>
  <c r="V459" i="1"/>
  <c r="M459" i="1" s="1"/>
  <c r="Q459" i="1" s="1"/>
  <c r="M458" i="1"/>
  <c r="Q458" i="1" s="1"/>
  <c r="R457" i="1"/>
  <c r="M457" i="1" s="1"/>
  <c r="Q457" i="1" s="1"/>
  <c r="V456" i="1"/>
  <c r="M456" i="1" s="1"/>
  <c r="Q456" i="1" s="1"/>
  <c r="V455" i="1"/>
  <c r="M455" i="1" s="1"/>
  <c r="Q455" i="1" s="1"/>
  <c r="V454" i="1"/>
  <c r="M454" i="1" s="1"/>
  <c r="Q454" i="1" s="1"/>
  <c r="V453" i="1"/>
  <c r="M453" i="1" s="1"/>
  <c r="Q453" i="1" s="1"/>
  <c r="AB452" i="1"/>
  <c r="M452" i="1" s="1"/>
  <c r="Q452" i="1" s="1"/>
  <c r="V451" i="1"/>
  <c r="M451" i="1" s="1"/>
  <c r="Q451" i="1" s="1"/>
  <c r="M450" i="1"/>
  <c r="Q450" i="1" s="1"/>
  <c r="M449" i="1"/>
  <c r="Q449" i="1" s="1"/>
  <c r="M448" i="1"/>
  <c r="Q448" i="1" s="1"/>
  <c r="AB447" i="1"/>
  <c r="M447" i="1" s="1"/>
  <c r="Q447" i="1" s="1"/>
  <c r="M446" i="1"/>
  <c r="Q446" i="1" s="1"/>
  <c r="X445" i="1"/>
  <c r="X69" i="1" s="1"/>
  <c r="X54" i="1" s="1"/>
  <c r="V444" i="1"/>
  <c r="M444" i="1" s="1"/>
  <c r="Q444" i="1" s="1"/>
  <c r="M443" i="1"/>
  <c r="Q443" i="1" s="1"/>
  <c r="V442" i="1"/>
  <c r="M442" i="1" s="1"/>
  <c r="Q442" i="1" s="1"/>
  <c r="V441" i="1"/>
  <c r="M441" i="1" s="1"/>
  <c r="Q441" i="1" s="1"/>
  <c r="M440" i="1"/>
  <c r="Q440" i="1" s="1"/>
  <c r="M439" i="1"/>
  <c r="Q439" i="1" s="1"/>
  <c r="V438" i="1"/>
  <c r="M438" i="1" s="1"/>
  <c r="Q438" i="1" s="1"/>
  <c r="V437" i="1"/>
  <c r="M437" i="1" s="1"/>
  <c r="Q437" i="1" s="1"/>
  <c r="M436" i="1"/>
  <c r="Q436" i="1" s="1"/>
  <c r="V435" i="1"/>
  <c r="M435" i="1" s="1"/>
  <c r="Q435" i="1" s="1"/>
  <c r="V434" i="1"/>
  <c r="M434" i="1" s="1"/>
  <c r="Q434" i="1" s="1"/>
  <c r="V433" i="1"/>
  <c r="M433" i="1" s="1"/>
  <c r="Q433" i="1" s="1"/>
  <c r="V432" i="1"/>
  <c r="M432" i="1" s="1"/>
  <c r="Q432" i="1" s="1"/>
  <c r="V431" i="1"/>
  <c r="M431" i="1" s="1"/>
  <c r="Q431" i="1" s="1"/>
  <c r="V430" i="1"/>
  <c r="M430" i="1" s="1"/>
  <c r="Q430" i="1" s="1"/>
  <c r="V429" i="1"/>
  <c r="M429" i="1" s="1"/>
  <c r="Q429" i="1" s="1"/>
  <c r="V428" i="1"/>
  <c r="M428" i="1" s="1"/>
  <c r="Q428" i="1" s="1"/>
  <c r="V427" i="1"/>
  <c r="M427" i="1" s="1"/>
  <c r="Q427" i="1" s="1"/>
  <c r="M426" i="1"/>
  <c r="Q426" i="1" s="1"/>
  <c r="V425" i="1"/>
  <c r="M425" i="1" s="1"/>
  <c r="Q425" i="1" s="1"/>
  <c r="V424" i="1"/>
  <c r="M424" i="1" s="1"/>
  <c r="Q424" i="1" s="1"/>
  <c r="V423" i="1"/>
  <c r="M423" i="1" s="1"/>
  <c r="Q423" i="1" s="1"/>
  <c r="V422" i="1"/>
  <c r="M422" i="1" s="1"/>
  <c r="Q422" i="1" s="1"/>
  <c r="V421" i="1"/>
  <c r="M421" i="1" s="1"/>
  <c r="Q421" i="1" s="1"/>
  <c r="V420" i="1"/>
  <c r="M420" i="1" s="1"/>
  <c r="Q420" i="1" s="1"/>
  <c r="M419" i="1"/>
  <c r="Q419" i="1" s="1"/>
  <c r="V418" i="1"/>
  <c r="M418" i="1" s="1"/>
  <c r="Q418" i="1" s="1"/>
  <c r="V417" i="1"/>
  <c r="M417" i="1" s="1"/>
  <c r="Q417" i="1" s="1"/>
  <c r="V416" i="1"/>
  <c r="M416" i="1" s="1"/>
  <c r="Q416" i="1" s="1"/>
  <c r="V415" i="1"/>
  <c r="M415" i="1" s="1"/>
  <c r="Q415" i="1" s="1"/>
  <c r="M414" i="1"/>
  <c r="Q414" i="1" s="1"/>
  <c r="M413" i="1"/>
  <c r="Q413" i="1" s="1"/>
  <c r="V412" i="1"/>
  <c r="M412" i="1" s="1"/>
  <c r="Q412" i="1" s="1"/>
  <c r="V411" i="1"/>
  <c r="M411" i="1" s="1"/>
  <c r="Q411" i="1" s="1"/>
  <c r="V410" i="1"/>
  <c r="M410" i="1" s="1"/>
  <c r="Q410" i="1" s="1"/>
  <c r="V409" i="1"/>
  <c r="M409" i="1" s="1"/>
  <c r="Q409" i="1" s="1"/>
  <c r="V408" i="1"/>
  <c r="M408" i="1" s="1"/>
  <c r="Q408" i="1" s="1"/>
  <c r="V407" i="1"/>
  <c r="M407" i="1" s="1"/>
  <c r="Q407" i="1" s="1"/>
  <c r="V406" i="1"/>
  <c r="M406" i="1" s="1"/>
  <c r="Q406" i="1" s="1"/>
  <c r="V405" i="1"/>
  <c r="M405" i="1" s="1"/>
  <c r="Q405" i="1" s="1"/>
  <c r="V404" i="1"/>
  <c r="M404" i="1" s="1"/>
  <c r="Q404" i="1" s="1"/>
  <c r="V403" i="1"/>
  <c r="M403" i="1" s="1"/>
  <c r="Q403" i="1" s="1"/>
  <c r="V402" i="1"/>
  <c r="M402" i="1" s="1"/>
  <c r="Q402" i="1" s="1"/>
  <c r="AB401" i="1"/>
  <c r="V401" i="1"/>
  <c r="M400" i="1"/>
  <c r="Q400" i="1" s="1"/>
  <c r="M399" i="1"/>
  <c r="Q399" i="1" s="1"/>
  <c r="V398" i="1"/>
  <c r="M398" i="1" s="1"/>
  <c r="Q398" i="1" s="1"/>
  <c r="V397" i="1"/>
  <c r="M397" i="1" s="1"/>
  <c r="Q397" i="1" s="1"/>
  <c r="V396" i="1"/>
  <c r="M396" i="1" s="1"/>
  <c r="Q396" i="1" s="1"/>
  <c r="M395" i="1"/>
  <c r="Q395" i="1" s="1"/>
  <c r="M394" i="1"/>
  <c r="Q394" i="1" s="1"/>
  <c r="M393" i="1"/>
  <c r="Q393" i="1" s="1"/>
  <c r="V392" i="1"/>
  <c r="M392" i="1" s="1"/>
  <c r="Q392" i="1" s="1"/>
  <c r="M391" i="1"/>
  <c r="Q391" i="1" s="1"/>
  <c r="M390" i="1"/>
  <c r="Q390" i="1" s="1"/>
  <c r="V389" i="1"/>
  <c r="M389" i="1" s="1"/>
  <c r="Q389" i="1" s="1"/>
  <c r="V388" i="1"/>
  <c r="M388" i="1" s="1"/>
  <c r="Q388" i="1" s="1"/>
  <c r="V387" i="1"/>
  <c r="M387" i="1" s="1"/>
  <c r="Q387" i="1" s="1"/>
  <c r="V386" i="1"/>
  <c r="M386" i="1" s="1"/>
  <c r="Q386" i="1" s="1"/>
  <c r="V385" i="1"/>
  <c r="M385" i="1" s="1"/>
  <c r="Q385" i="1" s="1"/>
  <c r="V384" i="1"/>
  <c r="M384" i="1" s="1"/>
  <c r="Q384" i="1" s="1"/>
  <c r="V383" i="1"/>
  <c r="M383" i="1" s="1"/>
  <c r="Q383" i="1" s="1"/>
  <c r="V382" i="1"/>
  <c r="M382" i="1" s="1"/>
  <c r="Q382" i="1" s="1"/>
  <c r="M381" i="1"/>
  <c r="Q381" i="1" s="1"/>
  <c r="V380" i="1"/>
  <c r="M380" i="1" s="1"/>
  <c r="Q380" i="1" s="1"/>
  <c r="AB379" i="1"/>
  <c r="M379" i="1" s="1"/>
  <c r="Q379" i="1" s="1"/>
  <c r="V378" i="1"/>
  <c r="M378" i="1" s="1"/>
  <c r="Q378" i="1" s="1"/>
  <c r="V377" i="1"/>
  <c r="M377" i="1" s="1"/>
  <c r="Q377" i="1" s="1"/>
  <c r="V376" i="1"/>
  <c r="M376" i="1" s="1"/>
  <c r="Q376" i="1" s="1"/>
  <c r="R375" i="1"/>
  <c r="M375" i="1" s="1"/>
  <c r="Q375" i="1" s="1"/>
  <c r="M374" i="1"/>
  <c r="Q374" i="1" s="1"/>
  <c r="V373" i="1"/>
  <c r="M373" i="1" s="1"/>
  <c r="Q373" i="1" s="1"/>
  <c r="V372" i="1"/>
  <c r="M372" i="1" s="1"/>
  <c r="Q372" i="1" s="1"/>
  <c r="V371" i="1"/>
  <c r="M371" i="1" s="1"/>
  <c r="Q371" i="1" s="1"/>
  <c r="V370" i="1"/>
  <c r="M370" i="1" s="1"/>
  <c r="Q370" i="1" s="1"/>
  <c r="V369" i="1"/>
  <c r="M369" i="1" s="1"/>
  <c r="Q369" i="1" s="1"/>
  <c r="V368" i="1"/>
  <c r="M368" i="1" s="1"/>
  <c r="Q368" i="1" s="1"/>
  <c r="V367" i="1"/>
  <c r="M367" i="1" s="1"/>
  <c r="Q367" i="1" s="1"/>
  <c r="V366" i="1"/>
  <c r="M366" i="1" s="1"/>
  <c r="Q366" i="1" s="1"/>
  <c r="V365" i="1"/>
  <c r="M365" i="1" s="1"/>
  <c r="Q365" i="1" s="1"/>
  <c r="V364" i="1"/>
  <c r="M364" i="1" s="1"/>
  <c r="Q364" i="1" s="1"/>
  <c r="V363" i="1"/>
  <c r="M363" i="1" s="1"/>
  <c r="Q363" i="1" s="1"/>
  <c r="V362" i="1"/>
  <c r="M362" i="1" s="1"/>
  <c r="Q362" i="1" s="1"/>
  <c r="V361" i="1"/>
  <c r="M361" i="1" s="1"/>
  <c r="Q361" i="1" s="1"/>
  <c r="V360" i="1"/>
  <c r="M360" i="1" s="1"/>
  <c r="Q360" i="1" s="1"/>
  <c r="V359" i="1"/>
  <c r="M359" i="1" s="1"/>
  <c r="Q359" i="1" s="1"/>
  <c r="M358" i="1"/>
  <c r="Q358" i="1" s="1"/>
  <c r="V357" i="1"/>
  <c r="M357" i="1" s="1"/>
  <c r="Q357" i="1" s="1"/>
  <c r="V356" i="1"/>
  <c r="M356" i="1" s="1"/>
  <c r="Q356" i="1" s="1"/>
  <c r="V355" i="1"/>
  <c r="M355" i="1" s="1"/>
  <c r="Q355" i="1" s="1"/>
  <c r="V354" i="1"/>
  <c r="M354" i="1" s="1"/>
  <c r="Q354" i="1" s="1"/>
  <c r="V353" i="1"/>
  <c r="M353" i="1" s="1"/>
  <c r="Q353" i="1" s="1"/>
  <c r="V352" i="1"/>
  <c r="M352" i="1" s="1"/>
  <c r="Q352" i="1" s="1"/>
  <c r="M351" i="1"/>
  <c r="Q351" i="1" s="1"/>
  <c r="V350" i="1"/>
  <c r="M350" i="1" s="1"/>
  <c r="Q350" i="1" s="1"/>
  <c r="R349" i="1"/>
  <c r="M349" i="1" s="1"/>
  <c r="Q349" i="1" s="1"/>
  <c r="V348" i="1"/>
  <c r="M348" i="1" s="1"/>
  <c r="Q348" i="1" s="1"/>
  <c r="V347" i="1"/>
  <c r="M347" i="1" s="1"/>
  <c r="Q347" i="1" s="1"/>
  <c r="M346" i="1"/>
  <c r="Q346" i="1" s="1"/>
  <c r="V345" i="1"/>
  <c r="M345" i="1" s="1"/>
  <c r="Q345" i="1" s="1"/>
  <c r="V344" i="1"/>
  <c r="M344" i="1" s="1"/>
  <c r="Q344" i="1" s="1"/>
  <c r="V343" i="1"/>
  <c r="M343" i="1" s="1"/>
  <c r="Q343" i="1" s="1"/>
  <c r="V342" i="1"/>
  <c r="M342" i="1" s="1"/>
  <c r="Q342" i="1" s="1"/>
  <c r="V341" i="1"/>
  <c r="M341" i="1" s="1"/>
  <c r="Q341" i="1" s="1"/>
  <c r="V340" i="1"/>
  <c r="M340" i="1" s="1"/>
  <c r="Q340" i="1" s="1"/>
  <c r="V339" i="1"/>
  <c r="M339" i="1" s="1"/>
  <c r="Q339" i="1" s="1"/>
  <c r="V338" i="1"/>
  <c r="M338" i="1" s="1"/>
  <c r="Q338" i="1" s="1"/>
  <c r="V337" i="1"/>
  <c r="M337" i="1" s="1"/>
  <c r="Q337" i="1" s="1"/>
  <c r="M336" i="1"/>
  <c r="Q336" i="1" s="1"/>
  <c r="M335" i="1"/>
  <c r="Q335" i="1" s="1"/>
  <c r="V334" i="1"/>
  <c r="M334" i="1" s="1"/>
  <c r="Q334" i="1" s="1"/>
  <c r="R333" i="1"/>
  <c r="M333" i="1" s="1"/>
  <c r="Q333" i="1" s="1"/>
  <c r="M332" i="1"/>
  <c r="Q332" i="1" s="1"/>
  <c r="V331" i="1"/>
  <c r="M331" i="1" s="1"/>
  <c r="Q331" i="1" s="1"/>
  <c r="V330" i="1"/>
  <c r="M330" i="1" s="1"/>
  <c r="Q330" i="1" s="1"/>
  <c r="V329" i="1"/>
  <c r="M329" i="1" s="1"/>
  <c r="Q329" i="1" s="1"/>
  <c r="V328" i="1"/>
  <c r="M328" i="1" s="1"/>
  <c r="Q328" i="1" s="1"/>
  <c r="V327" i="1"/>
  <c r="M327" i="1" s="1"/>
  <c r="Q327" i="1" s="1"/>
  <c r="V326" i="1"/>
  <c r="M326" i="1" s="1"/>
  <c r="Q326" i="1" s="1"/>
  <c r="V325" i="1"/>
  <c r="M325" i="1" s="1"/>
  <c r="Q325" i="1" s="1"/>
  <c r="V324" i="1"/>
  <c r="M324" i="1" s="1"/>
  <c r="Q324" i="1" s="1"/>
  <c r="V323" i="1"/>
  <c r="M323" i="1" s="1"/>
  <c r="Q323" i="1" s="1"/>
  <c r="V322" i="1"/>
  <c r="M322" i="1" s="1"/>
  <c r="Q322" i="1" s="1"/>
  <c r="V321" i="1"/>
  <c r="M321" i="1" s="1"/>
  <c r="Q321" i="1" s="1"/>
  <c r="V320" i="1"/>
  <c r="M320" i="1" s="1"/>
  <c r="Q320" i="1" s="1"/>
  <c r="V319" i="1"/>
  <c r="M319" i="1" s="1"/>
  <c r="Q319" i="1" s="1"/>
  <c r="V318" i="1"/>
  <c r="M318" i="1" s="1"/>
  <c r="Q318" i="1" s="1"/>
  <c r="M317" i="1"/>
  <c r="Q317" i="1" s="1"/>
  <c r="M316" i="1"/>
  <c r="Q316" i="1" s="1"/>
  <c r="V315" i="1"/>
  <c r="M315" i="1" s="1"/>
  <c r="Q315" i="1" s="1"/>
  <c r="V314" i="1"/>
  <c r="M314" i="1" s="1"/>
  <c r="Q314" i="1" s="1"/>
  <c r="V313" i="1"/>
  <c r="M313" i="1" s="1"/>
  <c r="Q313" i="1" s="1"/>
  <c r="V312" i="1"/>
  <c r="M312" i="1" s="1"/>
  <c r="Q312" i="1" s="1"/>
  <c r="V311" i="1"/>
  <c r="M311" i="1" s="1"/>
  <c r="Q311" i="1" s="1"/>
  <c r="M310" i="1"/>
  <c r="Q310" i="1" s="1"/>
  <c r="M309" i="1"/>
  <c r="Q309" i="1" s="1"/>
  <c r="M308" i="1"/>
  <c r="Q308" i="1" s="1"/>
  <c r="M307" i="1"/>
  <c r="Q307" i="1" s="1"/>
  <c r="R306" i="1"/>
  <c r="M306" i="1" s="1"/>
  <c r="Q306" i="1" s="1"/>
  <c r="V305" i="1"/>
  <c r="M305" i="1" s="1"/>
  <c r="Q305" i="1" s="1"/>
  <c r="M304" i="1"/>
  <c r="Q304" i="1" s="1"/>
  <c r="AB303" i="1"/>
  <c r="Z303" i="1"/>
  <c r="M302" i="1"/>
  <c r="Q302" i="1" s="1"/>
  <c r="M301" i="1"/>
  <c r="Q301" i="1" s="1"/>
  <c r="M300" i="1"/>
  <c r="Q300" i="1" s="1"/>
  <c r="V299" i="1"/>
  <c r="M299" i="1" s="1"/>
  <c r="Q299" i="1" s="1"/>
  <c r="AB298" i="1"/>
  <c r="M298" i="1" s="1"/>
  <c r="Q298" i="1" s="1"/>
  <c r="M297" i="1"/>
  <c r="Q297" i="1" s="1"/>
  <c r="M296" i="1"/>
  <c r="Q296" i="1" s="1"/>
  <c r="M295" i="1"/>
  <c r="Q295" i="1" s="1"/>
  <c r="M294" i="1"/>
  <c r="Q294" i="1" s="1"/>
  <c r="M293" i="1"/>
  <c r="Q293" i="1" s="1"/>
  <c r="M292" i="1"/>
  <c r="Q292" i="1" s="1"/>
  <c r="M291" i="1"/>
  <c r="Q291" i="1" s="1"/>
  <c r="R290" i="1"/>
  <c r="M290" i="1" s="1"/>
  <c r="Q290" i="1" s="1"/>
  <c r="M289" i="1"/>
  <c r="Q289" i="1" s="1"/>
  <c r="M288" i="1"/>
  <c r="Q288" i="1" s="1"/>
  <c r="V287" i="1"/>
  <c r="M287" i="1" s="1"/>
  <c r="Q287" i="1" s="1"/>
  <c r="M286" i="1"/>
  <c r="Q286" i="1" s="1"/>
  <c r="AB285" i="1"/>
  <c r="M285" i="1" s="1"/>
  <c r="Q285" i="1" s="1"/>
  <c r="M284" i="1"/>
  <c r="Q284" i="1" s="1"/>
  <c r="V283" i="1"/>
  <c r="M283" i="1" s="1"/>
  <c r="Q283" i="1" s="1"/>
  <c r="R282" i="1"/>
  <c r="M282" i="1" s="1"/>
  <c r="Q282" i="1" s="1"/>
  <c r="R281" i="1"/>
  <c r="M281" i="1" s="1"/>
  <c r="Q281" i="1" s="1"/>
  <c r="M280" i="1"/>
  <c r="Q280" i="1" s="1"/>
  <c r="M279" i="1"/>
  <c r="Q279" i="1" s="1"/>
  <c r="M278" i="1"/>
  <c r="Q278" i="1" s="1"/>
  <c r="M277" i="1"/>
  <c r="Q277" i="1" s="1"/>
  <c r="V276" i="1"/>
  <c r="M276" i="1" s="1"/>
  <c r="Q276" i="1" s="1"/>
  <c r="M275" i="1"/>
  <c r="Q275" i="1" s="1"/>
  <c r="M274" i="1"/>
  <c r="Q274" i="1" s="1"/>
  <c r="M273" i="1"/>
  <c r="Q273" i="1" s="1"/>
  <c r="M272" i="1"/>
  <c r="Q272" i="1" s="1"/>
  <c r="M271" i="1"/>
  <c r="Q271" i="1" s="1"/>
  <c r="M270" i="1"/>
  <c r="Q270" i="1" s="1"/>
  <c r="AB269" i="1"/>
  <c r="M269" i="1" s="1"/>
  <c r="Q269" i="1" s="1"/>
  <c r="M268" i="1"/>
  <c r="Q268" i="1" s="1"/>
  <c r="M267" i="1"/>
  <c r="Q267" i="1" s="1"/>
  <c r="Z266" i="1"/>
  <c r="M266" i="1" s="1"/>
  <c r="Q266" i="1" s="1"/>
  <c r="M265" i="1"/>
  <c r="Q265" i="1" s="1"/>
  <c r="M264" i="1"/>
  <c r="Q264" i="1" s="1"/>
  <c r="M263" i="1"/>
  <c r="Q263" i="1" s="1"/>
  <c r="M262" i="1"/>
  <c r="Q262" i="1" s="1"/>
  <c r="M261" i="1"/>
  <c r="Q261" i="1" s="1"/>
  <c r="Z259" i="1"/>
  <c r="M259" i="1" s="1"/>
  <c r="Q259" i="1" s="1"/>
  <c r="M258" i="1"/>
  <c r="Q258" i="1" s="1"/>
  <c r="M257" i="1"/>
  <c r="Q257" i="1" s="1"/>
  <c r="AB256" i="1"/>
  <c r="M256" i="1" s="1"/>
  <c r="Q256" i="1" s="1"/>
  <c r="M255" i="1"/>
  <c r="Q255" i="1" s="1"/>
  <c r="M254" i="1"/>
  <c r="Q254" i="1" s="1"/>
  <c r="M253" i="1"/>
  <c r="Q253" i="1" s="1"/>
  <c r="M252" i="1"/>
  <c r="Q252" i="1" s="1"/>
  <c r="M251" i="1"/>
  <c r="Q251" i="1" s="1"/>
  <c r="M250" i="1"/>
  <c r="Q250" i="1" s="1"/>
  <c r="M249" i="1"/>
  <c r="Q249" i="1" s="1"/>
  <c r="Z248" i="1"/>
  <c r="M248" i="1" s="1"/>
  <c r="Q248" i="1" s="1"/>
  <c r="M247" i="1"/>
  <c r="Q247" i="1" s="1"/>
  <c r="M246" i="1"/>
  <c r="Q246" i="1" s="1"/>
  <c r="M244" i="1"/>
  <c r="Q244" i="1" s="1"/>
  <c r="R243" i="1"/>
  <c r="M243" i="1" s="1"/>
  <c r="Q243" i="1" s="1"/>
  <c r="M242" i="1"/>
  <c r="Q242" i="1" s="1"/>
  <c r="V241" i="1"/>
  <c r="M241" i="1" s="1"/>
  <c r="Q241" i="1" s="1"/>
  <c r="M240" i="1"/>
  <c r="Q240" i="1" s="1"/>
  <c r="M239" i="1"/>
  <c r="Q239" i="1" s="1"/>
  <c r="M238" i="1"/>
  <c r="Q238" i="1" s="1"/>
  <c r="V237" i="1"/>
  <c r="M237" i="1" s="1"/>
  <c r="Q237" i="1" s="1"/>
  <c r="M236" i="1"/>
  <c r="Q236" i="1" s="1"/>
  <c r="Z235" i="1"/>
  <c r="M235" i="1" s="1"/>
  <c r="Q235" i="1" s="1"/>
  <c r="M234" i="1"/>
  <c r="Q234" i="1" s="1"/>
  <c r="M233" i="1"/>
  <c r="Q233" i="1" s="1"/>
  <c r="M232" i="1"/>
  <c r="Q232" i="1" s="1"/>
  <c r="Z231" i="1"/>
  <c r="M231" i="1" s="1"/>
  <c r="Q231" i="1" s="1"/>
  <c r="V230" i="1"/>
  <c r="M230" i="1" s="1"/>
  <c r="Q230" i="1" s="1"/>
  <c r="Z229" i="1"/>
  <c r="M229" i="1" s="1"/>
  <c r="Q229" i="1" s="1"/>
  <c r="AB228" i="1"/>
  <c r="M228" i="1" s="1"/>
  <c r="Q228" i="1" s="1"/>
  <c r="M227" i="1"/>
  <c r="Q227" i="1" s="1"/>
  <c r="M226" i="1"/>
  <c r="Q226" i="1" s="1"/>
  <c r="M225" i="1"/>
  <c r="Q225" i="1" s="1"/>
  <c r="Z224" i="1"/>
  <c r="M224" i="1" s="1"/>
  <c r="Q224" i="1" s="1"/>
  <c r="M223" i="1"/>
  <c r="Q223" i="1" s="1"/>
  <c r="M222" i="1"/>
  <c r="Q222" i="1" s="1"/>
  <c r="M221" i="1"/>
  <c r="Q221" i="1" s="1"/>
  <c r="M220" i="1"/>
  <c r="Q220" i="1" s="1"/>
  <c r="M219" i="1"/>
  <c r="Q219" i="1" s="1"/>
  <c r="Z218" i="1"/>
  <c r="M218" i="1" s="1"/>
  <c r="Q218" i="1" s="1"/>
  <c r="M217" i="1"/>
  <c r="Q217" i="1" s="1"/>
  <c r="M216" i="1"/>
  <c r="Q216" i="1" s="1"/>
  <c r="M215" i="1"/>
  <c r="Q215" i="1" s="1"/>
  <c r="M214" i="1"/>
  <c r="Q214" i="1" s="1"/>
  <c r="R213" i="1"/>
  <c r="M213" i="1" s="1"/>
  <c r="Q213" i="1" s="1"/>
  <c r="M212" i="1"/>
  <c r="Q212" i="1" s="1"/>
  <c r="M211" i="1"/>
  <c r="Q211" i="1" s="1"/>
  <c r="M210" i="1"/>
  <c r="Q210" i="1" s="1"/>
  <c r="R209" i="1"/>
  <c r="M209" i="1" s="1"/>
  <c r="Q209" i="1" s="1"/>
  <c r="Z208" i="1"/>
  <c r="M208" i="1" s="1"/>
  <c r="Q208" i="1" s="1"/>
  <c r="R207" i="1"/>
  <c r="M207" i="1" s="1"/>
  <c r="Q207" i="1" s="1"/>
  <c r="M206" i="1"/>
  <c r="Q206" i="1" s="1"/>
  <c r="M205" i="1"/>
  <c r="Q205" i="1" s="1"/>
  <c r="M204" i="1"/>
  <c r="Q204" i="1" s="1"/>
  <c r="R203" i="1"/>
  <c r="M203" i="1" s="1"/>
  <c r="Q203" i="1" s="1"/>
  <c r="M202" i="1"/>
  <c r="Q202" i="1" s="1"/>
  <c r="M201" i="1"/>
  <c r="Q201" i="1" s="1"/>
  <c r="M200" i="1"/>
  <c r="Q200" i="1" s="1"/>
  <c r="M199" i="1"/>
  <c r="Q199" i="1" s="1"/>
  <c r="V198" i="1"/>
  <c r="M198" i="1" s="1"/>
  <c r="Q198" i="1" s="1"/>
  <c r="M197" i="1"/>
  <c r="Q197" i="1" s="1"/>
  <c r="M196" i="1"/>
  <c r="Q196" i="1" s="1"/>
  <c r="V195" i="1"/>
  <c r="M195" i="1" s="1"/>
  <c r="Q195" i="1" s="1"/>
  <c r="Z194" i="1"/>
  <c r="M194" i="1" s="1"/>
  <c r="Q194" i="1" s="1"/>
  <c r="M193" i="1"/>
  <c r="Q193" i="1" s="1"/>
  <c r="M192" i="1"/>
  <c r="Q192" i="1" s="1"/>
  <c r="V191" i="1"/>
  <c r="M191" i="1" s="1"/>
  <c r="Q191" i="1" s="1"/>
  <c r="Z190" i="1"/>
  <c r="M190" i="1" s="1"/>
  <c r="Q190" i="1" s="1"/>
  <c r="M189" i="1"/>
  <c r="Q189" i="1" s="1"/>
  <c r="M188" i="1"/>
  <c r="Q188" i="1" s="1"/>
  <c r="M187" i="1"/>
  <c r="Q187" i="1" s="1"/>
  <c r="M186" i="1"/>
  <c r="Q186" i="1" s="1"/>
  <c r="M185" i="1"/>
  <c r="Q185" i="1" s="1"/>
  <c r="M184" i="1"/>
  <c r="Q184" i="1" s="1"/>
  <c r="M183" i="1"/>
  <c r="Q183" i="1" s="1"/>
  <c r="M182" i="1"/>
  <c r="Q182" i="1" s="1"/>
  <c r="M181" i="1"/>
  <c r="Q181" i="1" s="1"/>
  <c r="M180" i="1"/>
  <c r="Q180" i="1" s="1"/>
  <c r="M179" i="1"/>
  <c r="Q179" i="1" s="1"/>
  <c r="M178" i="1"/>
  <c r="Q178" i="1" s="1"/>
  <c r="M177" i="1"/>
  <c r="Q177" i="1" s="1"/>
  <c r="M176" i="1"/>
  <c r="Q176" i="1" s="1"/>
  <c r="M175" i="1"/>
  <c r="Q175" i="1" s="1"/>
  <c r="M174" i="1"/>
  <c r="Q174" i="1" s="1"/>
  <c r="Z173" i="1"/>
  <c r="M173" i="1" s="1"/>
  <c r="Q173" i="1" s="1"/>
  <c r="M172" i="1"/>
  <c r="Q172" i="1" s="1"/>
  <c r="M171" i="1"/>
  <c r="Q171" i="1" s="1"/>
  <c r="Z170" i="1"/>
  <c r="M170" i="1" s="1"/>
  <c r="Q170" i="1" s="1"/>
  <c r="M169" i="1"/>
  <c r="Q169" i="1" s="1"/>
  <c r="M168" i="1"/>
  <c r="Q168" i="1" s="1"/>
  <c r="Z167" i="1"/>
  <c r="M167" i="1" s="1"/>
  <c r="Q167" i="1" s="1"/>
  <c r="M166" i="1"/>
  <c r="Q166" i="1" s="1"/>
  <c r="M165" i="1"/>
  <c r="Q165" i="1" s="1"/>
  <c r="M164" i="1"/>
  <c r="Q164" i="1" s="1"/>
  <c r="V163" i="1"/>
  <c r="M163" i="1" s="1"/>
  <c r="Q163" i="1" s="1"/>
  <c r="M162" i="1"/>
  <c r="Q162" i="1" s="1"/>
  <c r="Z161" i="1"/>
  <c r="M161" i="1" s="1"/>
  <c r="Q161" i="1" s="1"/>
  <c r="Z160" i="1"/>
  <c r="M160" i="1" s="1"/>
  <c r="Q160" i="1" s="1"/>
  <c r="Z159" i="1"/>
  <c r="M159" i="1" s="1"/>
  <c r="Q159" i="1" s="1"/>
  <c r="M158" i="1"/>
  <c r="Q158" i="1" s="1"/>
  <c r="M157" i="1"/>
  <c r="Q157" i="1" s="1"/>
  <c r="Z156" i="1"/>
  <c r="M156" i="1" s="1"/>
  <c r="Q156" i="1" s="1"/>
  <c r="M155" i="1"/>
  <c r="Q155" i="1" s="1"/>
  <c r="M154" i="1"/>
  <c r="Q154" i="1" s="1"/>
  <c r="V153" i="1"/>
  <c r="M153" i="1" s="1"/>
  <c r="Q153" i="1" s="1"/>
  <c r="M152" i="1"/>
  <c r="Q152" i="1" s="1"/>
  <c r="M151" i="1"/>
  <c r="Q151" i="1" s="1"/>
  <c r="V150" i="1"/>
  <c r="M150" i="1" s="1"/>
  <c r="Q150" i="1" s="1"/>
  <c r="M149" i="1"/>
  <c r="Q149" i="1" s="1"/>
  <c r="AB148" i="1"/>
  <c r="M148" i="1" s="1"/>
  <c r="Q148" i="1" s="1"/>
  <c r="M147" i="1"/>
  <c r="Q147" i="1" s="1"/>
  <c r="Z146" i="1"/>
  <c r="M146" i="1" s="1"/>
  <c r="Q146" i="1" s="1"/>
  <c r="M145" i="1"/>
  <c r="Q145" i="1" s="1"/>
  <c r="M144" i="1"/>
  <c r="Q144" i="1" s="1"/>
  <c r="M143" i="1"/>
  <c r="Q143" i="1" s="1"/>
  <c r="M142" i="1"/>
  <c r="Q142" i="1" s="1"/>
  <c r="M141" i="1"/>
  <c r="Q141" i="1" s="1"/>
  <c r="Z140" i="1"/>
  <c r="M140" i="1" s="1"/>
  <c r="Q140" i="1" s="1"/>
  <c r="M139" i="1"/>
  <c r="Q139" i="1" s="1"/>
  <c r="M138" i="1"/>
  <c r="Q138" i="1" s="1"/>
  <c r="M137" i="1"/>
  <c r="Q137" i="1" s="1"/>
  <c r="M136" i="1"/>
  <c r="Q136" i="1" s="1"/>
  <c r="M135" i="1"/>
  <c r="Q135" i="1" s="1"/>
  <c r="V134" i="1"/>
  <c r="M134" i="1" s="1"/>
  <c r="Q134" i="1" s="1"/>
  <c r="Q133" i="1"/>
  <c r="AB132" i="1"/>
  <c r="M132" i="1" s="1"/>
  <c r="Q132" i="1" s="1"/>
  <c r="Z131" i="1"/>
  <c r="M131" i="1" s="1"/>
  <c r="Q131" i="1" s="1"/>
  <c r="Z130" i="1"/>
  <c r="M130" i="1" s="1"/>
  <c r="Q130" i="1" s="1"/>
  <c r="M129" i="1"/>
  <c r="Q129" i="1" s="1"/>
  <c r="Z128" i="1"/>
  <c r="M128" i="1" s="1"/>
  <c r="Q128" i="1" s="1"/>
  <c r="M127" i="1"/>
  <c r="Q127" i="1" s="1"/>
  <c r="Z126" i="1"/>
  <c r="M126" i="1" s="1"/>
  <c r="Q126" i="1" s="1"/>
  <c r="M125" i="1"/>
  <c r="Q125" i="1" s="1"/>
  <c r="M124" i="1"/>
  <c r="Q124" i="1" s="1"/>
  <c r="Z123" i="1"/>
  <c r="M123" i="1" s="1"/>
  <c r="Q123" i="1" s="1"/>
  <c r="Z122" i="1"/>
  <c r="M122" i="1" s="1"/>
  <c r="Q122" i="1" s="1"/>
  <c r="AB121" i="1"/>
  <c r="Z120" i="1"/>
  <c r="M120" i="1" s="1"/>
  <c r="Q120" i="1" s="1"/>
  <c r="Z119" i="1"/>
  <c r="M119" i="1" s="1"/>
  <c r="Q119" i="1" s="1"/>
  <c r="Z118" i="1"/>
  <c r="M118" i="1" s="1"/>
  <c r="Q118" i="1" s="1"/>
  <c r="Z117" i="1"/>
  <c r="M117" i="1" s="1"/>
  <c r="Q117" i="1" s="1"/>
  <c r="R116" i="1"/>
  <c r="M116" i="1" s="1"/>
  <c r="Q116" i="1" s="1"/>
  <c r="M115" i="1"/>
  <c r="Q115" i="1" s="1"/>
  <c r="V114" i="1"/>
  <c r="M114" i="1" s="1"/>
  <c r="Q114" i="1" s="1"/>
  <c r="V113" i="1"/>
  <c r="M113" i="1" s="1"/>
  <c r="Q113" i="1" s="1"/>
  <c r="V112" i="1"/>
  <c r="M112" i="1" s="1"/>
  <c r="Q112" i="1" s="1"/>
  <c r="M111" i="1"/>
  <c r="Q111" i="1" s="1"/>
  <c r="V110" i="1"/>
  <c r="M110" i="1" s="1"/>
  <c r="Q110" i="1" s="1"/>
  <c r="V109" i="1"/>
  <c r="M109" i="1" s="1"/>
  <c r="Q109" i="1" s="1"/>
  <c r="M108" i="1"/>
  <c r="Q108" i="1" s="1"/>
  <c r="V107" i="1"/>
  <c r="M107" i="1" s="1"/>
  <c r="Q107" i="1" s="1"/>
  <c r="R106" i="1"/>
  <c r="M106" i="1" s="1"/>
  <c r="Q106" i="1" s="1"/>
  <c r="V105" i="1"/>
  <c r="M105" i="1" s="1"/>
  <c r="Q105" i="1" s="1"/>
  <c r="V104" i="1"/>
  <c r="M104" i="1" s="1"/>
  <c r="Q104" i="1" s="1"/>
  <c r="V103" i="1"/>
  <c r="M103" i="1" s="1"/>
  <c r="Q103" i="1" s="1"/>
  <c r="M102" i="1"/>
  <c r="Q102" i="1" s="1"/>
  <c r="M101" i="1"/>
  <c r="Q101" i="1" s="1"/>
  <c r="V100" i="1"/>
  <c r="M100" i="1" s="1"/>
  <c r="Q100" i="1" s="1"/>
  <c r="V99" i="1"/>
  <c r="M99" i="1" s="1"/>
  <c r="Q99" i="1" s="1"/>
  <c r="V98" i="1"/>
  <c r="M98" i="1" s="1"/>
  <c r="Q98" i="1" s="1"/>
  <c r="V97" i="1"/>
  <c r="M97" i="1" s="1"/>
  <c r="Q97" i="1" s="1"/>
  <c r="M96" i="1"/>
  <c r="Q96" i="1" s="1"/>
  <c r="R95" i="1"/>
  <c r="M94" i="1"/>
  <c r="Q94" i="1" s="1"/>
  <c r="M93" i="1"/>
  <c r="Q93" i="1" s="1"/>
  <c r="M92" i="1"/>
  <c r="Q92" i="1" s="1"/>
  <c r="Z91" i="1"/>
  <c r="M91" i="1" s="1"/>
  <c r="Q91" i="1" s="1"/>
  <c r="M90" i="1"/>
  <c r="Q90" i="1" s="1"/>
  <c r="M89" i="1"/>
  <c r="Q89" i="1" s="1"/>
  <c r="M88" i="1"/>
  <c r="Q88" i="1" s="1"/>
  <c r="Z87" i="1"/>
  <c r="M86" i="1"/>
  <c r="Q86" i="1" s="1"/>
  <c r="M85" i="1"/>
  <c r="Q85" i="1" s="1"/>
  <c r="M84" i="1"/>
  <c r="Q84" i="1" s="1"/>
  <c r="M83" i="1"/>
  <c r="Q83" i="1" s="1"/>
  <c r="M82" i="1"/>
  <c r="Q82" i="1" s="1"/>
  <c r="M81" i="1"/>
  <c r="Q81" i="1" s="1"/>
  <c r="M80" i="1"/>
  <c r="Q80" i="1" s="1"/>
  <c r="M79" i="1"/>
  <c r="Q79" i="1" s="1"/>
  <c r="M78" i="1"/>
  <c r="Q78" i="1" s="1"/>
  <c r="M77" i="1"/>
  <c r="Q77" i="1" s="1"/>
  <c r="V76" i="1"/>
  <c r="M76" i="1" s="1"/>
  <c r="Q76" i="1" s="1"/>
  <c r="V75" i="1"/>
  <c r="M75" i="1" s="1"/>
  <c r="Q75" i="1" s="1"/>
  <c r="V74" i="1"/>
  <c r="M74" i="1" s="1"/>
  <c r="Q74" i="1" s="1"/>
  <c r="V73" i="1"/>
  <c r="M73" i="1" s="1"/>
  <c r="Q73" i="1" s="1"/>
  <c r="V72" i="1"/>
  <c r="M71" i="1"/>
  <c r="Q71" i="1" s="1"/>
  <c r="M70" i="1"/>
  <c r="M60" i="1"/>
  <c r="Q60" i="1" s="1"/>
  <c r="M59" i="1"/>
  <c r="Q59" i="1" s="1"/>
  <c r="M58" i="1"/>
  <c r="Q58" i="1" s="1"/>
  <c r="M56" i="1"/>
  <c r="M2289" i="1"/>
  <c r="Q2289" i="1" s="1"/>
  <c r="V2252" i="1"/>
  <c r="M2252" i="1" s="1"/>
  <c r="Q2252" i="1" s="1"/>
  <c r="V2253" i="1"/>
  <c r="M2253" i="1" s="1"/>
  <c r="Q2253" i="1" s="1"/>
  <c r="AB2288" i="1"/>
  <c r="M2288" i="1" s="1"/>
  <c r="Q2288" i="1" s="1"/>
  <c r="V2287" i="1"/>
  <c r="M2287" i="1" s="1"/>
  <c r="Q2287" i="1" s="1"/>
  <c r="M2286" i="1"/>
  <c r="Q2286" i="1" s="1"/>
  <c r="V2285" i="1"/>
  <c r="M2285" i="1" s="1"/>
  <c r="Q2285" i="1" s="1"/>
  <c r="V2284" i="1"/>
  <c r="M2284" i="1" s="1"/>
  <c r="Q2284" i="1" s="1"/>
  <c r="M2283" i="1"/>
  <c r="Q2283" i="1" s="1"/>
  <c r="Z2282" i="1"/>
  <c r="M2282" i="1" s="1"/>
  <c r="Q2282" i="1" s="1"/>
  <c r="AB2281" i="1"/>
  <c r="M2281" i="1" s="1"/>
  <c r="Q2281" i="1" s="1"/>
  <c r="R2280" i="1"/>
  <c r="R2257" i="1" s="1"/>
  <c r="M2279" i="1"/>
  <c r="Q2279" i="1" s="1"/>
  <c r="AB2278" i="1"/>
  <c r="M2278" i="1" s="1"/>
  <c r="Q2278" i="1" s="1"/>
  <c r="M2277" i="1"/>
  <c r="Q2277" i="1" s="1"/>
  <c r="AB2276" i="1"/>
  <c r="V2276" i="1"/>
  <c r="V2275" i="1"/>
  <c r="M2275" i="1" s="1"/>
  <c r="Q2275" i="1" s="1"/>
  <c r="M2274" i="1"/>
  <c r="Q2274" i="1" s="1"/>
  <c r="M2273" i="1"/>
  <c r="Q2273" i="1" s="1"/>
  <c r="M2272" i="1"/>
  <c r="Q2272" i="1" s="1"/>
  <c r="M2271" i="1"/>
  <c r="Q2271" i="1" s="1"/>
  <c r="M2270" i="1"/>
  <c r="Q2270" i="1" s="1"/>
  <c r="M2269" i="1"/>
  <c r="Q2269" i="1" s="1"/>
  <c r="V2268" i="1"/>
  <c r="M2268" i="1" s="1"/>
  <c r="Q2268" i="1" s="1"/>
  <c r="M2267" i="1"/>
  <c r="Q2267" i="1" s="1"/>
  <c r="V2266" i="1"/>
  <c r="M2266" i="1" s="1"/>
  <c r="Q2266" i="1" s="1"/>
  <c r="M2265" i="1"/>
  <c r="Q2265" i="1" s="1"/>
  <c r="M2264" i="1"/>
  <c r="Q2264" i="1" s="1"/>
  <c r="AB2263" i="1"/>
  <c r="M2263" i="1" s="1"/>
  <c r="Q2263" i="1" s="1"/>
  <c r="AB2262" i="1"/>
  <c r="M2261" i="1"/>
  <c r="Q2261" i="1" s="1"/>
  <c r="Z2260" i="1"/>
  <c r="M2259" i="1"/>
  <c r="Q2259" i="1" s="1"/>
  <c r="V2258" i="1"/>
  <c r="M2292" i="1"/>
  <c r="Q2292" i="1" s="1"/>
  <c r="AB2256" i="1"/>
  <c r="AB2254" i="1" s="1"/>
  <c r="M2255" i="1"/>
  <c r="M2248" i="1"/>
  <c r="Q2248" i="1" s="1"/>
  <c r="M2247" i="1"/>
  <c r="M2291" i="1"/>
  <c r="Q2291" i="1" s="1"/>
  <c r="M2290" i="1"/>
  <c r="M2076" i="1"/>
  <c r="Q2076" i="1" s="1"/>
  <c r="AB2075" i="1"/>
  <c r="M2075" i="1" s="1"/>
  <c r="Q2075" i="1" s="1"/>
  <c r="V2074" i="1"/>
  <c r="M2074" i="1" s="1"/>
  <c r="Q2074" i="1" s="1"/>
  <c r="M2073" i="1"/>
  <c r="Q2073" i="1" s="1"/>
  <c r="V2072" i="1"/>
  <c r="M2072" i="1" s="1"/>
  <c r="Q2072" i="1" s="1"/>
  <c r="M2071" i="1"/>
  <c r="Q2071" i="1" s="1"/>
  <c r="V2070" i="1"/>
  <c r="M2070" i="1" s="1"/>
  <c r="Q2070" i="1" s="1"/>
  <c r="M2069" i="1"/>
  <c r="Q2069" i="1" s="1"/>
  <c r="AB2068" i="1"/>
  <c r="V2067" i="1"/>
  <c r="M2067" i="1" s="1"/>
  <c r="M2066" i="1"/>
  <c r="M2065" i="1"/>
  <c r="Q2065" i="1" s="1"/>
  <c r="M2064" i="1"/>
  <c r="Q2064" i="1" s="1"/>
  <c r="V2063" i="1"/>
  <c r="AB1608" i="1"/>
  <c r="V1607" i="1"/>
  <c r="V1604" i="1" s="1"/>
  <c r="M1606" i="1"/>
  <c r="Q1606" i="1" s="1"/>
  <c r="AB1605" i="1"/>
  <c r="M1602" i="1"/>
  <c r="M1601" i="1" s="1"/>
  <c r="Q1601" i="1" s="1"/>
  <c r="M1609" i="1"/>
  <c r="AK93" i="1" l="1"/>
  <c r="AK94" i="1" s="1"/>
  <c r="Z2257" i="1"/>
  <c r="Z2244" i="1" s="1"/>
  <c r="V2257" i="1"/>
  <c r="AB2257" i="1"/>
  <c r="AB1604" i="1"/>
  <c r="AB1600" i="1" s="1"/>
  <c r="AB2062" i="1"/>
  <c r="AB2059" i="1" s="1"/>
  <c r="R69" i="1"/>
  <c r="AB69" i="1"/>
  <c r="AB54" i="1" s="1"/>
  <c r="V1600" i="1"/>
  <c r="V2062" i="1"/>
  <c r="V2059" i="1" s="1"/>
  <c r="Q2247" i="1"/>
  <c r="Q56" i="1"/>
  <c r="A65" i="1"/>
  <c r="R2244" i="1"/>
  <c r="Q1602" i="1"/>
  <c r="Q70" i="1"/>
  <c r="Q2255" i="1"/>
  <c r="M1607" i="1"/>
  <c r="M2068" i="1"/>
  <c r="Q2068" i="1" s="1"/>
  <c r="M1608" i="1"/>
  <c r="Q1608" i="1" s="1"/>
  <c r="M2063" i="1"/>
  <c r="M2256" i="1"/>
  <c r="Q2256" i="1" s="1"/>
  <c r="M2258" i="1"/>
  <c r="M2260" i="1"/>
  <c r="Q2260" i="1" s="1"/>
  <c r="M2262" i="1"/>
  <c r="Q2262" i="1" s="1"/>
  <c r="M2280" i="1"/>
  <c r="Q2280" i="1" s="1"/>
  <c r="Q2290" i="1"/>
  <c r="Q2066" i="1"/>
  <c r="M61" i="1"/>
  <c r="Q61" i="1" s="1"/>
  <c r="M121" i="1"/>
  <c r="Q121" i="1" s="1"/>
  <c r="M72" i="1"/>
  <c r="Q72" i="1" s="1"/>
  <c r="M87" i="1"/>
  <c r="Q87" i="1" s="1"/>
  <c r="M95" i="1"/>
  <c r="Q95" i="1" s="1"/>
  <c r="M401" i="1"/>
  <c r="Q401" i="1" s="1"/>
  <c r="M1605" i="1"/>
  <c r="M445" i="1"/>
  <c r="Q445" i="1" s="1"/>
  <c r="M2276" i="1"/>
  <c r="Q2276" i="1" s="1"/>
  <c r="M303" i="1"/>
  <c r="Q303" i="1" s="1"/>
  <c r="Q1609" i="1"/>
  <c r="Q2067" i="1"/>
  <c r="AM93" i="1" l="1"/>
  <c r="AM94" i="1"/>
  <c r="AK95" i="1"/>
  <c r="AM95" i="1" s="1"/>
  <c r="M2257" i="1"/>
  <c r="Q2254" i="1"/>
  <c r="M2254" i="1"/>
  <c r="M1604" i="1"/>
  <c r="Q2063" i="1"/>
  <c r="M2062" i="1"/>
  <c r="Q2062" i="1" s="1"/>
  <c r="Q1607" i="1"/>
  <c r="A40" i="1"/>
  <c r="Q2258" i="1"/>
  <c r="AB2244" i="1"/>
  <c r="Q1605" i="1"/>
  <c r="X980" i="1"/>
  <c r="M980" i="1" s="1"/>
  <c r="Q980" i="1" s="1"/>
  <c r="V979" i="1"/>
  <c r="M979" i="1" s="1"/>
  <c r="Q979" i="1" s="1"/>
  <c r="V978" i="1"/>
  <c r="M978" i="1" s="1"/>
  <c r="Q978" i="1" s="1"/>
  <c r="X977" i="1"/>
  <c r="M976" i="1"/>
  <c r="Q976" i="1" s="1"/>
  <c r="M975" i="1"/>
  <c r="Q975" i="1" s="1"/>
  <c r="V974" i="1"/>
  <c r="M974" i="1" s="1"/>
  <c r="Q974" i="1" s="1"/>
  <c r="Z973" i="1"/>
  <c r="M972" i="1"/>
  <c r="Q972" i="1" s="1"/>
  <c r="V971" i="1"/>
  <c r="M971" i="1" s="1"/>
  <c r="Q971" i="1" s="1"/>
  <c r="M970" i="1"/>
  <c r="Q970" i="1" s="1"/>
  <c r="V968" i="1"/>
  <c r="AB967" i="1"/>
  <c r="M962" i="1"/>
  <c r="Q962" i="1" s="1"/>
  <c r="Z961" i="1"/>
  <c r="M961" i="1" s="1"/>
  <c r="Q961" i="1" s="1"/>
  <c r="Z960" i="1"/>
  <c r="AB959" i="1"/>
  <c r="M959" i="1" s="1"/>
  <c r="Q959" i="1" s="1"/>
  <c r="M958" i="1"/>
  <c r="Q958" i="1" s="1"/>
  <c r="M957" i="1"/>
  <c r="Q957" i="1" s="1"/>
  <c r="AB956" i="1"/>
  <c r="V955" i="1"/>
  <c r="M955" i="1" s="1"/>
  <c r="Q955" i="1" s="1"/>
  <c r="M954" i="1"/>
  <c r="Q954" i="1" s="1"/>
  <c r="AB953" i="1"/>
  <c r="M952" i="1"/>
  <c r="Q952" i="1" s="1"/>
  <c r="V951" i="1"/>
  <c r="M951" i="1" s="1"/>
  <c r="Q951" i="1" s="1"/>
  <c r="X950" i="1"/>
  <c r="V949" i="1"/>
  <c r="M948" i="1"/>
  <c r="M821" i="1"/>
  <c r="Q821" i="1" s="1"/>
  <c r="R820" i="1"/>
  <c r="R776" i="1" s="1"/>
  <c r="V819" i="1"/>
  <c r="M819" i="1" s="1"/>
  <c r="Q819" i="1" s="1"/>
  <c r="M818" i="1"/>
  <c r="Q818" i="1" s="1"/>
  <c r="V817" i="1"/>
  <c r="M817" i="1" s="1"/>
  <c r="Q817" i="1" s="1"/>
  <c r="V816" i="1"/>
  <c r="M816" i="1" s="1"/>
  <c r="Q816" i="1" s="1"/>
  <c r="V815" i="1"/>
  <c r="M815" i="1" s="1"/>
  <c r="Q815" i="1" s="1"/>
  <c r="M814" i="1"/>
  <c r="Q814" i="1" s="1"/>
  <c r="V813" i="1"/>
  <c r="M813" i="1" s="1"/>
  <c r="Q813" i="1" s="1"/>
  <c r="V812" i="1"/>
  <c r="M812" i="1" s="1"/>
  <c r="Q812" i="1" s="1"/>
  <c r="M811" i="1"/>
  <c r="Q811" i="1" s="1"/>
  <c r="V810" i="1"/>
  <c r="M810" i="1" s="1"/>
  <c r="Q810" i="1" s="1"/>
  <c r="M809" i="1"/>
  <c r="Q809" i="1" s="1"/>
  <c r="M808" i="1"/>
  <c r="Q808" i="1" s="1"/>
  <c r="V807" i="1"/>
  <c r="M807" i="1" s="1"/>
  <c r="Q807" i="1" s="1"/>
  <c r="M806" i="1"/>
  <c r="Q806" i="1" s="1"/>
  <c r="M805" i="1"/>
  <c r="Q805" i="1" s="1"/>
  <c r="M804" i="1"/>
  <c r="Q804" i="1" s="1"/>
  <c r="V803" i="1"/>
  <c r="M803" i="1" s="1"/>
  <c r="Q803" i="1" s="1"/>
  <c r="V802" i="1"/>
  <c r="M802" i="1" s="1"/>
  <c r="Q802" i="1" s="1"/>
  <c r="M801" i="1"/>
  <c r="Q801" i="1" s="1"/>
  <c r="V800" i="1"/>
  <c r="M800" i="1" s="1"/>
  <c r="Q800" i="1" s="1"/>
  <c r="V799" i="1"/>
  <c r="M799" i="1" s="1"/>
  <c r="Q799" i="1" s="1"/>
  <c r="V798" i="1"/>
  <c r="M798" i="1" s="1"/>
  <c r="Q798" i="1" s="1"/>
  <c r="V797" i="1"/>
  <c r="M797" i="1" s="1"/>
  <c r="Q797" i="1" s="1"/>
  <c r="V796" i="1"/>
  <c r="M796" i="1" s="1"/>
  <c r="Q796" i="1" s="1"/>
  <c r="V795" i="1"/>
  <c r="M795" i="1" s="1"/>
  <c r="Q795" i="1" s="1"/>
  <c r="M794" i="1"/>
  <c r="Q794" i="1" s="1"/>
  <c r="M793" i="1"/>
  <c r="Q793" i="1" s="1"/>
  <c r="M792" i="1"/>
  <c r="Q792" i="1" s="1"/>
  <c r="AB791" i="1"/>
  <c r="AB776" i="1" s="1"/>
  <c r="M790" i="1"/>
  <c r="Q790" i="1" s="1"/>
  <c r="M789" i="1"/>
  <c r="Q789" i="1" s="1"/>
  <c r="M788" i="1"/>
  <c r="Q788" i="1" s="1"/>
  <c r="M787" i="1"/>
  <c r="Q787" i="1" s="1"/>
  <c r="M786" i="1"/>
  <c r="Q786" i="1" s="1"/>
  <c r="M785" i="1"/>
  <c r="Q785" i="1" s="1"/>
  <c r="M784" i="1"/>
  <c r="Q784" i="1" s="1"/>
  <c r="M783" i="1"/>
  <c r="Q783" i="1" s="1"/>
  <c r="M782" i="1"/>
  <c r="Q782" i="1" s="1"/>
  <c r="M781" i="1"/>
  <c r="Q781" i="1" s="1"/>
  <c r="M780" i="1"/>
  <c r="Q780" i="1" s="1"/>
  <c r="V779" i="1"/>
  <c r="M778" i="1"/>
  <c r="Q778" i="1" s="1"/>
  <c r="M777" i="1"/>
  <c r="AA772" i="1"/>
  <c r="U772" i="1"/>
  <c r="M774" i="1"/>
  <c r="M773" i="1" s="1"/>
  <c r="Q773" i="1" s="1"/>
  <c r="L772" i="1"/>
  <c r="J772" i="1"/>
  <c r="AB770" i="1"/>
  <c r="M770" i="1" s="1"/>
  <c r="Q770" i="1" s="1"/>
  <c r="AB769" i="1"/>
  <c r="M769" i="1" s="1"/>
  <c r="Q769" i="1" s="1"/>
  <c r="AB768" i="1"/>
  <c r="M768" i="1" s="1"/>
  <c r="Q768" i="1" s="1"/>
  <c r="AB767" i="1"/>
  <c r="X766" i="1"/>
  <c r="X716" i="1" s="1"/>
  <c r="M765" i="1"/>
  <c r="Q765" i="1" s="1"/>
  <c r="Z764" i="1"/>
  <c r="M764" i="1" s="1"/>
  <c r="Q764" i="1" s="1"/>
  <c r="Z763" i="1"/>
  <c r="M763" i="1" s="1"/>
  <c r="Q763" i="1" s="1"/>
  <c r="M762" i="1"/>
  <c r="Q762" i="1" s="1"/>
  <c r="M761" i="1"/>
  <c r="Q761" i="1" s="1"/>
  <c r="Z760" i="1"/>
  <c r="M760" i="1" s="1"/>
  <c r="Q760" i="1" s="1"/>
  <c r="Z759" i="1"/>
  <c r="M759" i="1" s="1"/>
  <c r="Q759" i="1" s="1"/>
  <c r="M758" i="1"/>
  <c r="Q758" i="1" s="1"/>
  <c r="M757" i="1"/>
  <c r="Q757" i="1" s="1"/>
  <c r="Z756" i="1"/>
  <c r="V755" i="1"/>
  <c r="M755" i="1" s="1"/>
  <c r="Q755" i="1" s="1"/>
  <c r="V754" i="1"/>
  <c r="M754" i="1" s="1"/>
  <c r="Q754" i="1" s="1"/>
  <c r="V753" i="1"/>
  <c r="M753" i="1" s="1"/>
  <c r="Q753" i="1" s="1"/>
  <c r="V752" i="1"/>
  <c r="M752" i="1" s="1"/>
  <c r="Q752" i="1" s="1"/>
  <c r="V751" i="1"/>
  <c r="M751" i="1" s="1"/>
  <c r="Q751" i="1" s="1"/>
  <c r="V750" i="1"/>
  <c r="V749" i="1"/>
  <c r="M749" i="1" s="1"/>
  <c r="Q749" i="1" s="1"/>
  <c r="M748" i="1"/>
  <c r="Q748" i="1" s="1"/>
  <c r="M747" i="1"/>
  <c r="Q747" i="1" s="1"/>
  <c r="M746" i="1"/>
  <c r="Q746" i="1" s="1"/>
  <c r="M745" i="1"/>
  <c r="Q745" i="1" s="1"/>
  <c r="M744" i="1"/>
  <c r="Q744" i="1" s="1"/>
  <c r="M743" i="1"/>
  <c r="Q743" i="1" s="1"/>
  <c r="M742" i="1"/>
  <c r="Q742" i="1" s="1"/>
  <c r="M741" i="1"/>
  <c r="Q741" i="1" s="1"/>
  <c r="M740" i="1"/>
  <c r="Q740" i="1" s="1"/>
  <c r="M739" i="1"/>
  <c r="Q739" i="1" s="1"/>
  <c r="V738" i="1"/>
  <c r="M738" i="1" s="1"/>
  <c r="V737" i="1"/>
  <c r="M737" i="1" s="1"/>
  <c r="Q737" i="1" s="1"/>
  <c r="M736" i="1"/>
  <c r="Q736" i="1" s="1"/>
  <c r="M735" i="1"/>
  <c r="Q735" i="1" s="1"/>
  <c r="M734" i="1"/>
  <c r="V733" i="1"/>
  <c r="U712" i="1"/>
  <c r="X711" i="1"/>
  <c r="X655" i="1" s="1"/>
  <c r="M710" i="1"/>
  <c r="Q710" i="1" s="1"/>
  <c r="AB709" i="1"/>
  <c r="M709" i="1" s="1"/>
  <c r="Q709" i="1" s="1"/>
  <c r="AB708" i="1"/>
  <c r="M708" i="1" s="1"/>
  <c r="Q708" i="1" s="1"/>
  <c r="M705" i="1"/>
  <c r="Q705" i="1" s="1"/>
  <c r="M704" i="1"/>
  <c r="Q704" i="1" s="1"/>
  <c r="M703" i="1"/>
  <c r="Q703" i="1" s="1"/>
  <c r="M702" i="1"/>
  <c r="Q702" i="1" s="1"/>
  <c r="V701" i="1"/>
  <c r="M701" i="1" s="1"/>
  <c r="Q701" i="1" s="1"/>
  <c r="M700" i="1"/>
  <c r="Q700" i="1" s="1"/>
  <c r="M699" i="1"/>
  <c r="Q699" i="1" s="1"/>
  <c r="M696" i="1"/>
  <c r="Q696" i="1" s="1"/>
  <c r="M695" i="1"/>
  <c r="Q695" i="1" s="1"/>
  <c r="V694" i="1"/>
  <c r="M694" i="1" s="1"/>
  <c r="Q694" i="1" s="1"/>
  <c r="M693" i="1"/>
  <c r="Q693" i="1" s="1"/>
  <c r="M692" i="1"/>
  <c r="Q692" i="1" s="1"/>
  <c r="AB691" i="1"/>
  <c r="M691" i="1" s="1"/>
  <c r="Q691" i="1" s="1"/>
  <c r="M690" i="1"/>
  <c r="Q690" i="1" s="1"/>
  <c r="M689" i="1"/>
  <c r="Q689" i="1" s="1"/>
  <c r="M688" i="1"/>
  <c r="Q688" i="1" s="1"/>
  <c r="V687" i="1"/>
  <c r="M687" i="1" s="1"/>
  <c r="Q687" i="1" s="1"/>
  <c r="M686" i="1"/>
  <c r="Q686" i="1" s="1"/>
  <c r="AB680" i="1"/>
  <c r="M680" i="1" s="1"/>
  <c r="Q680" i="1" s="1"/>
  <c r="M679" i="1"/>
  <c r="Q679" i="1" s="1"/>
  <c r="AB678" i="1"/>
  <c r="M678" i="1" s="1"/>
  <c r="Q678" i="1" s="1"/>
  <c r="M677" i="1"/>
  <c r="Q677" i="1" s="1"/>
  <c r="AB676" i="1"/>
  <c r="V675" i="1"/>
  <c r="AA652" i="1"/>
  <c r="V674" i="1"/>
  <c r="M674" i="1" s="1"/>
  <c r="Q674" i="1" s="1"/>
  <c r="M671" i="1"/>
  <c r="Q671" i="1" s="1"/>
  <c r="V670" i="1"/>
  <c r="M670" i="1" s="1"/>
  <c r="Q670" i="1" s="1"/>
  <c r="V669" i="1"/>
  <c r="M669" i="1" s="1"/>
  <c r="Q669" i="1" s="1"/>
  <c r="V668" i="1"/>
  <c r="M668" i="1" s="1"/>
  <c r="Q668" i="1" s="1"/>
  <c r="M665" i="1"/>
  <c r="Q665" i="1" s="1"/>
  <c r="M656" i="1"/>
  <c r="M662" i="1"/>
  <c r="Q662" i="1" s="1"/>
  <c r="V661" i="1"/>
  <c r="M661" i="1" s="1"/>
  <c r="Q661" i="1" s="1"/>
  <c r="V660" i="1"/>
  <c r="M660" i="1" s="1"/>
  <c r="Q660" i="1" s="1"/>
  <c r="V659" i="1"/>
  <c r="M659" i="1" s="1"/>
  <c r="Q659" i="1" s="1"/>
  <c r="M658" i="1"/>
  <c r="Q658" i="1" s="1"/>
  <c r="V657" i="1"/>
  <c r="V651" i="1"/>
  <c r="M651" i="1" s="1"/>
  <c r="Q651" i="1" s="1"/>
  <c r="M650" i="1"/>
  <c r="Q650" i="1" s="1"/>
  <c r="V649" i="1"/>
  <c r="M649" i="1" s="1"/>
  <c r="Q649" i="1" s="1"/>
  <c r="AB648" i="1"/>
  <c r="AB641" i="1" s="1"/>
  <c r="M647" i="1"/>
  <c r="Q647" i="1" s="1"/>
  <c r="V646" i="1"/>
  <c r="M645" i="1"/>
  <c r="Q645" i="1" s="1"/>
  <c r="M644" i="1"/>
  <c r="Q644" i="1" s="1"/>
  <c r="M643" i="1"/>
  <c r="V642" i="1"/>
  <c r="M53" i="1"/>
  <c r="Q53" i="1" s="1"/>
  <c r="J53" i="1"/>
  <c r="M52" i="1"/>
  <c r="Q52" i="1" s="1"/>
  <c r="AB51" i="1"/>
  <c r="M51" i="1" s="1"/>
  <c r="Q51" i="1" s="1"/>
  <c r="J51" i="1"/>
  <c r="AB50" i="1"/>
  <c r="J50" i="1"/>
  <c r="M49" i="1"/>
  <c r="Q49" i="1" s="1"/>
  <c r="J49" i="1"/>
  <c r="V48" i="1"/>
  <c r="M48" i="1" s="1"/>
  <c r="Q48" i="1" s="1"/>
  <c r="M47" i="1"/>
  <c r="Q47" i="1" s="1"/>
  <c r="J47" i="1"/>
  <c r="AB46" i="1"/>
  <c r="M46" i="1" s="1"/>
  <c r="Q46" i="1" s="1"/>
  <c r="V45" i="1"/>
  <c r="M45" i="1" s="1"/>
  <c r="Q45" i="1" s="1"/>
  <c r="J45" i="1"/>
  <c r="M44" i="1"/>
  <c r="Q44" i="1" s="1"/>
  <c r="M43" i="1"/>
  <c r="Q43" i="1" s="1"/>
  <c r="J43" i="1"/>
  <c r="AB42" i="1"/>
  <c r="M41" i="1"/>
  <c r="Q41" i="1" s="1"/>
  <c r="J41" i="1"/>
  <c r="M40" i="1"/>
  <c r="Q40" i="1" s="1"/>
  <c r="J40" i="1"/>
  <c r="A39" i="1"/>
  <c r="V39" i="1"/>
  <c r="M39" i="1" s="1"/>
  <c r="Q39" i="1" s="1"/>
  <c r="A38" i="1"/>
  <c r="V38" i="1"/>
  <c r="A37" i="1"/>
  <c r="M37" i="1"/>
  <c r="Q37" i="1" s="1"/>
  <c r="A36" i="1"/>
  <c r="M36" i="1"/>
  <c r="Q36" i="1" s="1"/>
  <c r="A35" i="1"/>
  <c r="M35" i="1"/>
  <c r="Q35" i="1" s="1"/>
  <c r="A34" i="1"/>
  <c r="M34" i="1"/>
  <c r="A33" i="1"/>
  <c r="M33" i="1"/>
  <c r="Q33" i="1" s="1"/>
  <c r="A32" i="1"/>
  <c r="M32" i="1"/>
  <c r="Q32" i="1" s="1"/>
  <c r="A31" i="1"/>
  <c r="V31" i="1"/>
  <c r="M31" i="1" s="1"/>
  <c r="Q31" i="1" s="1"/>
  <c r="A30" i="1"/>
  <c r="M30" i="1"/>
  <c r="Q30" i="1" s="1"/>
  <c r="A29" i="1"/>
  <c r="V29" i="1"/>
  <c r="A28" i="1"/>
  <c r="M28" i="1"/>
  <c r="Q28" i="1" s="1"/>
  <c r="M27" i="1"/>
  <c r="AM25" i="1"/>
  <c r="A25" i="1" s="1"/>
  <c r="V3163" i="1"/>
  <c r="V2653" i="1"/>
  <c r="V2625" i="1"/>
  <c r="V2585" i="1"/>
  <c r="V2249" i="1"/>
  <c r="V2251" i="1"/>
  <c r="V2250" i="1"/>
  <c r="V2230" i="1"/>
  <c r="V2224" i="1"/>
  <c r="V2220" i="1"/>
  <c r="V2219" i="1"/>
  <c r="V2210" i="1"/>
  <c r="V2206" i="1"/>
  <c r="V2194" i="1"/>
  <c r="V2190" i="1"/>
  <c r="V2184" i="1"/>
  <c r="V2178" i="1"/>
  <c r="V2174" i="1"/>
  <c r="V2172" i="1"/>
  <c r="V2171" i="1"/>
  <c r="V2164" i="1"/>
  <c r="V2152" i="1"/>
  <c r="V2140" i="1"/>
  <c r="V2135" i="1"/>
  <c r="V2118" i="1"/>
  <c r="V2113" i="1"/>
  <c r="V1476" i="1"/>
  <c r="V1425" i="1" s="1"/>
  <c r="V1420" i="1" s="1"/>
  <c r="V1227" i="1"/>
  <c r="V1226" i="1"/>
  <c r="V1221" i="1"/>
  <c r="V1220" i="1"/>
  <c r="V1217" i="1"/>
  <c r="V1216" i="1"/>
  <c r="V1212" i="1"/>
  <c r="V1211" i="1"/>
  <c r="V1181" i="1"/>
  <c r="V1176" i="1"/>
  <c r="V1175" i="1"/>
  <c r="V1174" i="1"/>
  <c r="V1173" i="1"/>
  <c r="V1169" i="1"/>
  <c r="V1168" i="1"/>
  <c r="V1159" i="1"/>
  <c r="V1158" i="1"/>
  <c r="V1150" i="1"/>
  <c r="V1149" i="1"/>
  <c r="V1141" i="1"/>
  <c r="V1140" i="1"/>
  <c r="V1134" i="1"/>
  <c r="V1131" i="1"/>
  <c r="V1005" i="1"/>
  <c r="V1128" i="1"/>
  <c r="V1123" i="1"/>
  <c r="V1121" i="1"/>
  <c r="V1119" i="1"/>
  <c r="V1118" i="1"/>
  <c r="V1117" i="1"/>
  <c r="V1115" i="1"/>
  <c r="V1110" i="1"/>
  <c r="V1108" i="1"/>
  <c r="V1106" i="1"/>
  <c r="V1105" i="1"/>
  <c r="V1016" i="1"/>
  <c r="V1103" i="1"/>
  <c r="V1102" i="1"/>
  <c r="V1101" i="1"/>
  <c r="V1079" i="1"/>
  <c r="V1072" i="1"/>
  <c r="V1055" i="1"/>
  <c r="V1054" i="1"/>
  <c r="V1051" i="1"/>
  <c r="V1047" i="1"/>
  <c r="V1045" i="1"/>
  <c r="V1043" i="1"/>
  <c r="V1042" i="1"/>
  <c r="V1041" i="1"/>
  <c r="V1040" i="1"/>
  <c r="V1037" i="1"/>
  <c r="V1035" i="1"/>
  <c r="V1031" i="1"/>
  <c r="V1029" i="1"/>
  <c r="V1026" i="1"/>
  <c r="V1022" i="1"/>
  <c r="V1020" i="1"/>
  <c r="V1019" i="1"/>
  <c r="V1018" i="1"/>
  <c r="V988" i="1"/>
  <c r="V983" i="1"/>
  <c r="V905" i="1"/>
  <c r="V861" i="1"/>
  <c r="V856" i="1"/>
  <c r="V855" i="1"/>
  <c r="V854" i="1"/>
  <c r="V853" i="1"/>
  <c r="V851" i="1"/>
  <c r="V843" i="1"/>
  <c r="V2240" i="1"/>
  <c r="V2223" i="1"/>
  <c r="V2222" i="1"/>
  <c r="V2218" i="1"/>
  <c r="V2216" i="1"/>
  <c r="V2215" i="1"/>
  <c r="V2212" i="1"/>
  <c r="V2197" i="1"/>
  <c r="V2177" i="1"/>
  <c r="V2175" i="1"/>
  <c r="V2169" i="1"/>
  <c r="V2168" i="1"/>
  <c r="V2163" i="1"/>
  <c r="V2154" i="1"/>
  <c r="V2153" i="1"/>
  <c r="V2151" i="1"/>
  <c r="V2150" i="1"/>
  <c r="V2149" i="1"/>
  <c r="V2147" i="1"/>
  <c r="V2144" i="1"/>
  <c r="V2134" i="1"/>
  <c r="V2122" i="1"/>
  <c r="V2121" i="1"/>
  <c r="V2120" i="1"/>
  <c r="V2117" i="1"/>
  <c r="V2116" i="1"/>
  <c r="V2115" i="1"/>
  <c r="V2114" i="1"/>
  <c r="V2032" i="1"/>
  <c r="V2023" i="1"/>
  <c r="V2019" i="1"/>
  <c r="V2014" i="1"/>
  <c r="V2013" i="1"/>
  <c r="V2005" i="1"/>
  <c r="V2004" i="1"/>
  <c r="V2003" i="1"/>
  <c r="V2000" i="1"/>
  <c r="V1677" i="1"/>
  <c r="V1674" i="1"/>
  <c r="V1664" i="1"/>
  <c r="V1663" i="1"/>
  <c r="V1662" i="1"/>
  <c r="V1660" i="1"/>
  <c r="V1651" i="1"/>
  <c r="V1645" i="1"/>
  <c r="V1644" i="1"/>
  <c r="V1643" i="1"/>
  <c r="V1641" i="1"/>
  <c r="V1636" i="1"/>
  <c r="V1635" i="1"/>
  <c r="V1633" i="1"/>
  <c r="V1631" i="1"/>
  <c r="V1629" i="1"/>
  <c r="V1628" i="1"/>
  <c r="V1626" i="1"/>
  <c r="V1225" i="1"/>
  <c r="V1219" i="1"/>
  <c r="V1218" i="1"/>
  <c r="V1205" i="1"/>
  <c r="V1200" i="1"/>
  <c r="V1199" i="1"/>
  <c r="V1197" i="1"/>
  <c r="V1196" i="1"/>
  <c r="V1195" i="1"/>
  <c r="V1194" i="1"/>
  <c r="V1193" i="1"/>
  <c r="V1192" i="1"/>
  <c r="V1191" i="1"/>
  <c r="V1190" i="1"/>
  <c r="V1189" i="1"/>
  <c r="V1188" i="1"/>
  <c r="V1185" i="1"/>
  <c r="V1184" i="1"/>
  <c r="V1165" i="1"/>
  <c r="V1151" i="1"/>
  <c r="V1147" i="1"/>
  <c r="V1146" i="1"/>
  <c r="V1144" i="1"/>
  <c r="V1124" i="1"/>
  <c r="V1116" i="1"/>
  <c r="V1104" i="1"/>
  <c r="V1080" i="1"/>
  <c r="V1064" i="1"/>
  <c r="V1063" i="1"/>
  <c r="V1052" i="1"/>
  <c r="V1049" i="1"/>
  <c r="V1048" i="1"/>
  <c r="V1044" i="1"/>
  <c r="V1038" i="1"/>
  <c r="V969" i="1"/>
  <c r="V941" i="1"/>
  <c r="V939" i="1"/>
  <c r="V936" i="1"/>
  <c r="V935" i="1"/>
  <c r="V921" i="1"/>
  <c r="V920" i="1"/>
  <c r="V911" i="1"/>
  <c r="V909" i="1"/>
  <c r="V872" i="1"/>
  <c r="V871" i="1"/>
  <c r="V867" i="1"/>
  <c r="V864" i="1"/>
  <c r="V863" i="1"/>
  <c r="V862" i="1"/>
  <c r="V858" i="1"/>
  <c r="V857" i="1"/>
  <c r="V852" i="1"/>
  <c r="V850" i="1"/>
  <c r="V849" i="1"/>
  <c r="V847" i="1"/>
  <c r="V846" i="1"/>
  <c r="V845" i="1"/>
  <c r="V844" i="1"/>
  <c r="V842" i="1"/>
  <c r="V836" i="1"/>
  <c r="V835" i="1"/>
  <c r="V833" i="1"/>
  <c r="V832" i="1"/>
  <c r="V469" i="1"/>
  <c r="V468" i="1"/>
  <c r="M2388" i="1"/>
  <c r="Q2388" i="1" s="1"/>
  <c r="M3209" i="1"/>
  <c r="Q3209" i="1" s="1"/>
  <c r="V982" i="1" l="1"/>
  <c r="AK96" i="1"/>
  <c r="AK97" i="1" s="1"/>
  <c r="J26" i="1"/>
  <c r="AB26" i="1"/>
  <c r="V26" i="1"/>
  <c r="AM96" i="1"/>
  <c r="V1999" i="1"/>
  <c r="V1994" i="1" s="1"/>
  <c r="V2445" i="1"/>
  <c r="V2293" i="1" s="1"/>
  <c r="M29" i="1"/>
  <c r="Q29" i="1" s="1"/>
  <c r="Q2257" i="1"/>
  <c r="Q1604" i="1"/>
  <c r="Z716" i="1"/>
  <c r="Z712" i="1" s="1"/>
  <c r="AB716" i="1"/>
  <c r="AB712" i="1" s="1"/>
  <c r="M750" i="1"/>
  <c r="Q750" i="1" s="1"/>
  <c r="V716" i="1"/>
  <c r="V655" i="1"/>
  <c r="AB655" i="1"/>
  <c r="AB652" i="1" s="1"/>
  <c r="V641" i="1"/>
  <c r="V2245" i="1"/>
  <c r="V2244" i="1" s="1"/>
  <c r="R712" i="1"/>
  <c r="V2112" i="1"/>
  <c r="V776" i="1"/>
  <c r="V772" i="1" s="1"/>
  <c r="V947" i="1"/>
  <c r="V944" i="1" s="1"/>
  <c r="AB947" i="1"/>
  <c r="AB944" i="1" s="1"/>
  <c r="V69" i="1"/>
  <c r="V54" i="1" s="1"/>
  <c r="V830" i="1"/>
  <c r="V834" i="1"/>
  <c r="V1615" i="1"/>
  <c r="V1034" i="1"/>
  <c r="AB638" i="1"/>
  <c r="AB966" i="1"/>
  <c r="AB963" i="1" s="1"/>
  <c r="Z947" i="1"/>
  <c r="Z944" i="1" s="1"/>
  <c r="V966" i="1"/>
  <c r="V963" i="1" s="1"/>
  <c r="Z966" i="1"/>
  <c r="Z963" i="1" s="1"/>
  <c r="X966" i="1"/>
  <c r="X963" i="1" s="1"/>
  <c r="M646" i="1"/>
  <c r="M711" i="1"/>
  <c r="Q711" i="1" s="1"/>
  <c r="X712" i="1"/>
  <c r="M675" i="1"/>
  <c r="X947" i="1"/>
  <c r="X944" i="1" s="1"/>
  <c r="M642" i="1"/>
  <c r="V1017" i="1"/>
  <c r="M1600" i="1"/>
  <c r="Q1600" i="1" s="1"/>
  <c r="Q734" i="1"/>
  <c r="M733" i="1"/>
  <c r="M756" i="1"/>
  <c r="Q756" i="1" s="1"/>
  <c r="M766" i="1"/>
  <c r="Q766" i="1" s="1"/>
  <c r="M767" i="1"/>
  <c r="Q767" i="1" s="1"/>
  <c r="M2059" i="1"/>
  <c r="Q2059" i="1" s="1"/>
  <c r="M657" i="1"/>
  <c r="Q656" i="1"/>
  <c r="A41" i="1"/>
  <c r="AA638" i="1"/>
  <c r="W652" i="1"/>
  <c r="V1478" i="1"/>
  <c r="M968" i="1"/>
  <c r="Q968" i="1" s="1"/>
  <c r="M973" i="1"/>
  <c r="Q973" i="1" s="1"/>
  <c r="M977" i="1"/>
  <c r="Q977" i="1" s="1"/>
  <c r="M820" i="1"/>
  <c r="Q820" i="1" s="1"/>
  <c r="M949" i="1"/>
  <c r="Q949" i="1" s="1"/>
  <c r="M953" i="1"/>
  <c r="Q953" i="1" s="1"/>
  <c r="M967" i="1"/>
  <c r="Q777" i="1"/>
  <c r="M779" i="1"/>
  <c r="AB772" i="1"/>
  <c r="Q948" i="1"/>
  <c r="M960" i="1"/>
  <c r="Q960" i="1" s="1"/>
  <c r="Q643" i="1"/>
  <c r="M42" i="1"/>
  <c r="Q42" i="1" s="1"/>
  <c r="M25" i="1"/>
  <c r="M24" i="1" s="1"/>
  <c r="Q24" i="1" s="1"/>
  <c r="M38" i="1"/>
  <c r="Q38" i="1" s="1"/>
  <c r="Q27" i="1"/>
  <c r="Q34" i="1"/>
  <c r="J638" i="1"/>
  <c r="U638" i="1"/>
  <c r="K638" i="1"/>
  <c r="K712" i="1"/>
  <c r="L652" i="1"/>
  <c r="J712" i="1"/>
  <c r="M791" i="1"/>
  <c r="Q791" i="1" s="1"/>
  <c r="J652" i="1"/>
  <c r="K772" i="1"/>
  <c r="K652" i="1"/>
  <c r="L712" i="1"/>
  <c r="L638" i="1"/>
  <c r="U652" i="1"/>
  <c r="M676" i="1"/>
  <c r="Q676" i="1" s="1"/>
  <c r="M950" i="1"/>
  <c r="M956" i="1"/>
  <c r="Q956" i="1" s="1"/>
  <c r="Q774" i="1"/>
  <c r="Q738" i="1"/>
  <c r="M648" i="1"/>
  <c r="M50" i="1"/>
  <c r="Q50" i="1" s="1"/>
  <c r="M26" i="1" l="1"/>
  <c r="Q26" i="1" s="1"/>
  <c r="AM97" i="1"/>
  <c r="AK98" i="1"/>
  <c r="AK99" i="1" s="1"/>
  <c r="M716" i="1"/>
  <c r="Q716" i="1" s="1"/>
  <c r="M655" i="1"/>
  <c r="M641" i="1"/>
  <c r="M776" i="1"/>
  <c r="Q776" i="1" s="1"/>
  <c r="V20" i="1"/>
  <c r="Q646" i="1"/>
  <c r="M947" i="1"/>
  <c r="Q947" i="1" s="1"/>
  <c r="Q675" i="1"/>
  <c r="V19" i="1"/>
  <c r="Q25" i="1"/>
  <c r="Q642" i="1"/>
  <c r="V712" i="1"/>
  <c r="Q733" i="1"/>
  <c r="Q657" i="1"/>
  <c r="A42" i="1"/>
  <c r="A43" i="1"/>
  <c r="X652" i="1"/>
  <c r="Q967" i="1"/>
  <c r="V822" i="1"/>
  <c r="Q779" i="1"/>
  <c r="V652" i="1"/>
  <c r="V638" i="1"/>
  <c r="Q950" i="1"/>
  <c r="Q648" i="1"/>
  <c r="AK100" i="1" l="1"/>
  <c r="AK101" i="1" s="1"/>
  <c r="AM101" i="1" s="1"/>
  <c r="AM99" i="1"/>
  <c r="AM98" i="1"/>
  <c r="Q655" i="1"/>
  <c r="Q641" i="1"/>
  <c r="M712" i="1"/>
  <c r="M638" i="1"/>
  <c r="Q638" i="1" s="1"/>
  <c r="A63" i="1"/>
  <c r="M652" i="1"/>
  <c r="Q652" i="1" s="1"/>
  <c r="M944" i="1"/>
  <c r="Q944" i="1" s="1"/>
  <c r="A44" i="1"/>
  <c r="M772" i="1"/>
  <c r="AK102" i="1" l="1"/>
  <c r="AM100" i="1"/>
  <c r="Q712" i="1"/>
  <c r="Q772" i="1"/>
  <c r="A45" i="1"/>
  <c r="M1269" i="1"/>
  <c r="Q1269" i="1" s="1"/>
  <c r="AM102" i="1" l="1"/>
  <c r="AK103" i="1"/>
  <c r="A46" i="1"/>
  <c r="AM103" i="1" l="1"/>
  <c r="AK104" i="1"/>
  <c r="A47" i="1"/>
  <c r="T2379" i="1"/>
  <c r="T2294" i="1" s="1"/>
  <c r="AK105" i="1" l="1"/>
  <c r="AM104" i="1"/>
  <c r="T19" i="1"/>
  <c r="A48" i="1"/>
  <c r="M2379" i="1"/>
  <c r="Q2379" i="1" s="1"/>
  <c r="AM105" i="1" l="1"/>
  <c r="AK106" i="1"/>
  <c r="A49" i="1"/>
  <c r="R2585" i="1"/>
  <c r="AM106" i="1" l="1"/>
  <c r="AK107" i="1"/>
  <c r="AK108" i="1" s="1"/>
  <c r="AM108" i="1" s="1"/>
  <c r="A50" i="1"/>
  <c r="AK109" i="1" l="1"/>
  <c r="AM109" i="1" s="1"/>
  <c r="AM107" i="1"/>
  <c r="A51" i="1"/>
  <c r="Z470" i="1"/>
  <c r="AK110" i="1" l="1"/>
  <c r="AM110" i="1" s="1"/>
  <c r="A53" i="1"/>
  <c r="A52" i="1"/>
  <c r="M470" i="1"/>
  <c r="Q470" i="1" s="1"/>
  <c r="Z2691" i="1"/>
  <c r="R2697" i="1"/>
  <c r="M3207" i="1"/>
  <c r="Q3207" i="1" s="1"/>
  <c r="M3206" i="1"/>
  <c r="Q3206" i="1" s="1"/>
  <c r="R2963" i="1"/>
  <c r="M2394" i="1"/>
  <c r="M3204" i="1"/>
  <c r="Q3204" i="1" s="1"/>
  <c r="R2640" i="1"/>
  <c r="R2445" i="1" l="1"/>
  <c r="AK111" i="1"/>
  <c r="AK112" i="1" s="1"/>
  <c r="AK113" i="1" s="1"/>
  <c r="Q2394" i="1"/>
  <c r="M2380" i="1"/>
  <c r="Q2380" i="1" s="1"/>
  <c r="AM111" i="1" l="1"/>
  <c r="AK114" i="1"/>
  <c r="AM114" i="1" s="1"/>
  <c r="AM112" i="1"/>
  <c r="AM113" i="1"/>
  <c r="M1696" i="1"/>
  <c r="Q1696" i="1" s="1"/>
  <c r="M1002" i="1"/>
  <c r="Q1002" i="1" s="1"/>
  <c r="M1001" i="1"/>
  <c r="Q1001" i="1" s="1"/>
  <c r="AB1179" i="1"/>
  <c r="AK115" i="1" l="1"/>
  <c r="AM115" i="1" s="1"/>
  <c r="A56" i="1"/>
  <c r="V981" i="1"/>
  <c r="M1000" i="1"/>
  <c r="Q1000" i="1" s="1"/>
  <c r="M2387" i="1"/>
  <c r="AK116" i="1" l="1"/>
  <c r="AM116" i="1" s="1"/>
  <c r="A57" i="1"/>
  <c r="Q2387" i="1"/>
  <c r="M1422" i="1"/>
  <c r="M1421" i="1" s="1"/>
  <c r="AK117" i="1" l="1"/>
  <c r="AK118" i="1" s="1"/>
  <c r="AM118" i="1" s="1"/>
  <c r="A58" i="1"/>
  <c r="Q1422" i="1"/>
  <c r="Q1421" i="1" s="1"/>
  <c r="AK119" i="1" l="1"/>
  <c r="AM119" i="1" s="1"/>
  <c r="AM117" i="1"/>
  <c r="A59" i="1"/>
  <c r="R57" i="1"/>
  <c r="R55" i="1" s="1"/>
  <c r="R54" i="1" s="1"/>
  <c r="AK120" i="1" l="1"/>
  <c r="AK121" i="1" s="1"/>
  <c r="AK122" i="1" s="1"/>
  <c r="AM122" i="1" s="1"/>
  <c r="A60" i="1"/>
  <c r="AK123" i="1" l="1"/>
  <c r="AM123" i="1" s="1"/>
  <c r="AM121" i="1"/>
  <c r="AM120" i="1"/>
  <c r="A61" i="1"/>
  <c r="AK124" i="1" l="1"/>
  <c r="AK125" i="1" s="1"/>
  <c r="AM125" i="1" s="1"/>
  <c r="R1478" i="1"/>
  <c r="M2099" i="1"/>
  <c r="Q2099" i="1" s="1"/>
  <c r="M2098" i="1"/>
  <c r="Q2098" i="1" s="1"/>
  <c r="M2097" i="1"/>
  <c r="Q2097" i="1" s="1"/>
  <c r="M2096" i="1"/>
  <c r="Q2096" i="1" s="1"/>
  <c r="M2095" i="1"/>
  <c r="Q2095" i="1" s="1"/>
  <c r="M2094" i="1"/>
  <c r="Q2094" i="1" s="1"/>
  <c r="AK126" i="1" l="1"/>
  <c r="AM126" i="1" s="1"/>
  <c r="AM124" i="1"/>
  <c r="M2385" i="1"/>
  <c r="Q2385" i="1" s="1"/>
  <c r="M2386" i="1"/>
  <c r="Q2386" i="1" s="1"/>
  <c r="AK127" i="1" l="1"/>
  <c r="AK128" i="1" s="1"/>
  <c r="AM127" i="1"/>
  <c r="M2382" i="1"/>
  <c r="Q2382" i="1" s="1"/>
  <c r="AK129" i="1" l="1"/>
  <c r="AM129" i="1" s="1"/>
  <c r="AM128" i="1"/>
  <c r="M2384" i="1"/>
  <c r="Q2384" i="1" s="1"/>
  <c r="M2383" i="1"/>
  <c r="Q2383" i="1" s="1"/>
  <c r="M2374" i="1"/>
  <c r="Q2374" i="1" s="1"/>
  <c r="AK130" i="1" l="1"/>
  <c r="AK131" i="1" s="1"/>
  <c r="M2373" i="1"/>
  <c r="Q2373" i="1" s="1"/>
  <c r="M1476" i="1"/>
  <c r="M1425" i="1" s="1"/>
  <c r="M1420" i="1" s="1"/>
  <c r="Z2088" i="1"/>
  <c r="Z2078" i="1" s="1"/>
  <c r="AM130" i="1" l="1"/>
  <c r="AM131" i="1"/>
  <c r="AK132" i="1"/>
  <c r="Q1425" i="1"/>
  <c r="Q1420" i="1" s="1"/>
  <c r="M2088" i="1"/>
  <c r="Q2088" i="1" s="1"/>
  <c r="Q1476" i="1"/>
  <c r="AK133" i="1" l="1"/>
  <c r="AM132" i="1"/>
  <c r="AB828" i="1"/>
  <c r="AM133" i="1" l="1"/>
  <c r="AK134" i="1"/>
  <c r="AK135" i="1" s="1"/>
  <c r="AB823" i="1"/>
  <c r="AB19" i="1" s="1"/>
  <c r="M828" i="1"/>
  <c r="Q828" i="1" s="1"/>
  <c r="Z471" i="1"/>
  <c r="Z69" i="1" s="1"/>
  <c r="Z54" i="1" s="1"/>
  <c r="M2381" i="1"/>
  <c r="Q2381" i="1" s="1"/>
  <c r="M2093" i="1"/>
  <c r="Q2093" i="1" s="1"/>
  <c r="AM135" i="1" l="1"/>
  <c r="AK136" i="1"/>
  <c r="AM134" i="1"/>
  <c r="M2092" i="1"/>
  <c r="Q2092" i="1" s="1"/>
  <c r="M471" i="1"/>
  <c r="Q471" i="1" s="1"/>
  <c r="M507" i="1"/>
  <c r="Q507" i="1" s="1"/>
  <c r="M506" i="1"/>
  <c r="Q506" i="1" s="1"/>
  <c r="M505" i="1"/>
  <c r="Q505" i="1" s="1"/>
  <c r="M504" i="1"/>
  <c r="Q504" i="1" s="1"/>
  <c r="M503" i="1"/>
  <c r="Q503" i="1" s="1"/>
  <c r="M502" i="1"/>
  <c r="Q502" i="1" s="1"/>
  <c r="M501" i="1"/>
  <c r="Q501" i="1" s="1"/>
  <c r="AM136" i="1" l="1"/>
  <c r="AK137" i="1"/>
  <c r="AK138" i="1" s="1"/>
  <c r="AM138" i="1" s="1"/>
  <c r="M62" i="1"/>
  <c r="Q62" i="1" s="1"/>
  <c r="M2091" i="1"/>
  <c r="Q2091" i="1" s="1"/>
  <c r="AK139" i="1" l="1"/>
  <c r="AM137" i="1"/>
  <c r="M2372" i="1"/>
  <c r="Q2372" i="1" s="1"/>
  <c r="AM139" i="1" l="1"/>
  <c r="AK140" i="1"/>
  <c r="Z999" i="1"/>
  <c r="Z982" i="1" s="1"/>
  <c r="Z1033" i="1"/>
  <c r="M1033" i="1" s="1"/>
  <c r="Q1033" i="1" s="1"/>
  <c r="AM140" i="1" l="1"/>
  <c r="AK141" i="1"/>
  <c r="M999" i="1"/>
  <c r="Q999" i="1" s="1"/>
  <c r="AK142" i="1" l="1"/>
  <c r="AM141" i="1"/>
  <c r="M468" i="1"/>
  <c r="M469" i="1"/>
  <c r="Q469" i="1" s="1"/>
  <c r="AM142" i="1" l="1"/>
  <c r="AK143" i="1"/>
  <c r="AK144" i="1" s="1"/>
  <c r="Q468" i="1"/>
  <c r="AK145" i="1" l="1"/>
  <c r="AM145" i="1" s="1"/>
  <c r="AM144" i="1"/>
  <c r="AM143" i="1"/>
  <c r="M3208" i="1"/>
  <c r="Q3208" i="1" s="1"/>
  <c r="M500" i="1"/>
  <c r="Q500" i="1" s="1"/>
  <c r="M499" i="1"/>
  <c r="Q499" i="1" s="1"/>
  <c r="AK146" i="1" l="1"/>
  <c r="AK147" i="1" s="1"/>
  <c r="AK148" i="1" s="1"/>
  <c r="AM148" i="1" s="1"/>
  <c r="M511" i="1"/>
  <c r="M510" i="1" s="1"/>
  <c r="Q510" i="1" s="1"/>
  <c r="AM146" i="1" l="1"/>
  <c r="AK149" i="1"/>
  <c r="AM147" i="1"/>
  <c r="Q511" i="1"/>
  <c r="Z3203" i="1"/>
  <c r="M3203" i="1" s="1"/>
  <c r="Q3203" i="1" s="1"/>
  <c r="Z2643" i="1"/>
  <c r="AM149" i="1" l="1"/>
  <c r="AK150" i="1"/>
  <c r="Z2941" i="1"/>
  <c r="Z3202" i="1"/>
  <c r="M3202" i="1" s="1"/>
  <c r="Q3202" i="1" s="1"/>
  <c r="AB3192" i="1"/>
  <c r="R2378" i="1"/>
  <c r="Z2377" i="1"/>
  <c r="Z2294" i="1" s="1"/>
  <c r="AM150" i="1" l="1"/>
  <c r="AK151" i="1"/>
  <c r="Z19" i="1"/>
  <c r="R2293" i="1"/>
  <c r="M2377" i="1"/>
  <c r="Q2377" i="1" s="1"/>
  <c r="AK152" i="1" l="1"/>
  <c r="AM151" i="1"/>
  <c r="X3192" i="1"/>
  <c r="X2445" i="1" s="1"/>
  <c r="AB3010" i="1"/>
  <c r="Z2821" i="1"/>
  <c r="Z2445" i="1" s="1"/>
  <c r="T2650" i="1"/>
  <c r="AB2569" i="1"/>
  <c r="T2680" i="1"/>
  <c r="Z2242" i="1"/>
  <c r="Z2239" i="1"/>
  <c r="Z2234" i="1"/>
  <c r="Z2233" i="1"/>
  <c r="Z2226" i="1"/>
  <c r="Z2225" i="1"/>
  <c r="AB2214" i="1"/>
  <c r="AB2213" i="1"/>
  <c r="Z2204" i="1"/>
  <c r="Z2203" i="1"/>
  <c r="Z2202" i="1"/>
  <c r="Z2196" i="1"/>
  <c r="Z2195" i="1"/>
  <c r="Z2191" i="1"/>
  <c r="Z2175" i="1"/>
  <c r="AB2167" i="1"/>
  <c r="Z2148" i="1"/>
  <c r="Z2142" i="1"/>
  <c r="Z2128" i="1"/>
  <c r="Z2124" i="1"/>
  <c r="Z2123" i="1"/>
  <c r="Z2122" i="1"/>
  <c r="Z2121" i="1"/>
  <c r="Z2119" i="1"/>
  <c r="X2108" i="1"/>
  <c r="X2104" i="1" s="1"/>
  <c r="X20" i="1" s="1"/>
  <c r="AB2107" i="1"/>
  <c r="AB2104" i="1" s="1"/>
  <c r="AB20" i="1" s="1"/>
  <c r="X2055" i="1"/>
  <c r="X1999" i="1" s="1"/>
  <c r="Z2050" i="1"/>
  <c r="Z2049" i="1"/>
  <c r="Z2048" i="1"/>
  <c r="Z2046" i="1"/>
  <c r="Z2039" i="1"/>
  <c r="Z2030" i="1"/>
  <c r="Z2021" i="1"/>
  <c r="Z2020" i="1"/>
  <c r="Z2019" i="1"/>
  <c r="Z2002" i="1"/>
  <c r="AB1679" i="1"/>
  <c r="Z1677" i="1"/>
  <c r="AB1673" i="1"/>
  <c r="Z1671" i="1"/>
  <c r="AB1670" i="1"/>
  <c r="Z1669" i="1"/>
  <c r="AB1668" i="1"/>
  <c r="AB1666" i="1"/>
  <c r="AB1665" i="1"/>
  <c r="Z1653" i="1"/>
  <c r="Z1652" i="1"/>
  <c r="AB1646" i="1"/>
  <c r="AB1644" i="1"/>
  <c r="AB1643" i="1"/>
  <c r="Z1642" i="1"/>
  <c r="AB1637" i="1"/>
  <c r="Z1624" i="1"/>
  <c r="AB1623" i="1"/>
  <c r="Z1620" i="1"/>
  <c r="X1618" i="1"/>
  <c r="X1615" i="1" s="1"/>
  <c r="Y1610" i="1"/>
  <c r="W1610" i="1"/>
  <c r="U1610" i="1"/>
  <c r="AB1683" i="1"/>
  <c r="AB1268" i="1"/>
  <c r="AB1242" i="1"/>
  <c r="Z1241" i="1"/>
  <c r="Z1240" i="1"/>
  <c r="Z1239" i="1"/>
  <c r="AB1236" i="1"/>
  <c r="Z1186" i="1"/>
  <c r="Z1164" i="1"/>
  <c r="Z1157" i="1"/>
  <c r="AB1133" i="1"/>
  <c r="Z1111" i="1"/>
  <c r="Z1046" i="1"/>
  <c r="Z1036" i="1"/>
  <c r="Z1032" i="1"/>
  <c r="Z1025" i="1"/>
  <c r="Z1023" i="1"/>
  <c r="AB922" i="1"/>
  <c r="Z884" i="1"/>
  <c r="Z834" i="1" s="1"/>
  <c r="AB879" i="1"/>
  <c r="AB878" i="1"/>
  <c r="AB876" i="1"/>
  <c r="AB875" i="1"/>
  <c r="AB874" i="1"/>
  <c r="AB848" i="1"/>
  <c r="T2445" i="1" l="1"/>
  <c r="T21" i="1" s="1"/>
  <c r="T18" i="1" s="1"/>
  <c r="AM152" i="1"/>
  <c r="AK153" i="1"/>
  <c r="AB2445" i="1"/>
  <c r="AB2293" i="1" s="1"/>
  <c r="AB2112" i="1"/>
  <c r="Z2112" i="1"/>
  <c r="Z2077" i="1" s="1"/>
  <c r="X21" i="1"/>
  <c r="X18" i="1" s="1"/>
  <c r="Z1034" i="1"/>
  <c r="Z1615" i="1"/>
  <c r="AB1034" i="1"/>
  <c r="AB981" i="1" s="1"/>
  <c r="AB1615" i="1"/>
  <c r="AB1610" i="1" s="1"/>
  <c r="AB834" i="1"/>
  <c r="Z1999" i="1"/>
  <c r="Z1994" i="1" s="1"/>
  <c r="Z1017" i="1"/>
  <c r="Z20" i="1" s="1"/>
  <c r="X1994" i="1"/>
  <c r="X2293" i="1"/>
  <c r="Z2293" i="1"/>
  <c r="Z822" i="1"/>
  <c r="Z1478" i="1"/>
  <c r="AB1478" i="1"/>
  <c r="X1610" i="1"/>
  <c r="AA1610" i="1"/>
  <c r="V1610" i="1"/>
  <c r="AK154" i="1" l="1"/>
  <c r="AM154" i="1" s="1"/>
  <c r="AM153" i="1"/>
  <c r="Z21" i="1"/>
  <c r="Z18" i="1" s="1"/>
  <c r="Z1610" i="1"/>
  <c r="T2293" i="1"/>
  <c r="AB822" i="1"/>
  <c r="Z981" i="1"/>
  <c r="AK155" i="1" l="1"/>
  <c r="AM155" i="1" s="1"/>
  <c r="R2235" i="1"/>
  <c r="R2187" i="1"/>
  <c r="R2181" i="1"/>
  <c r="R2180" i="1"/>
  <c r="R2156" i="1"/>
  <c r="R2148" i="1"/>
  <c r="R2145" i="1"/>
  <c r="R2136" i="1"/>
  <c r="R2125" i="1"/>
  <c r="R2045" i="1"/>
  <c r="R2041" i="1"/>
  <c r="R2033" i="1"/>
  <c r="R2031" i="1"/>
  <c r="R2028" i="1"/>
  <c r="R2018" i="1"/>
  <c r="R2011" i="1"/>
  <c r="R2010" i="1"/>
  <c r="R1999" i="1" l="1"/>
  <c r="R1994" i="1" s="1"/>
  <c r="AK156" i="1"/>
  <c r="AM156" i="1" s="1"/>
  <c r="R2112" i="1"/>
  <c r="R1658" i="1"/>
  <c r="R1615" i="1" s="1"/>
  <c r="R1251" i="1"/>
  <c r="R1249" i="1"/>
  <c r="R1248" i="1"/>
  <c r="R1243" i="1"/>
  <c r="R1231" i="1"/>
  <c r="R1230" i="1"/>
  <c r="R1187" i="1"/>
  <c r="AK157" i="1" l="1"/>
  <c r="AK158" i="1" s="1"/>
  <c r="AK159" i="1" s="1"/>
  <c r="AM159" i="1" s="1"/>
  <c r="R1180" i="1"/>
  <c r="R1172" i="1"/>
  <c r="R1170" i="1"/>
  <c r="R1166" i="1"/>
  <c r="R1161" i="1"/>
  <c r="R1155" i="1"/>
  <c r="R1154" i="1"/>
  <c r="R1142" i="1"/>
  <c r="R1140" i="1"/>
  <c r="R1135" i="1"/>
  <c r="R1130" i="1"/>
  <c r="R1129" i="1"/>
  <c r="R1127" i="1"/>
  <c r="R1125" i="1"/>
  <c r="R1122" i="1"/>
  <c r="R1107" i="1"/>
  <c r="R1076" i="1"/>
  <c r="AM157" i="1" l="1"/>
  <c r="AK160" i="1"/>
  <c r="AK161" i="1" s="1"/>
  <c r="AM158" i="1"/>
  <c r="R1075" i="1"/>
  <c r="R1070" i="1"/>
  <c r="R1059" i="1"/>
  <c r="R1056" i="1"/>
  <c r="R1039" i="1"/>
  <c r="R1027" i="1"/>
  <c r="R1017" i="1" s="1"/>
  <c r="R20" i="1" s="1"/>
  <c r="R989" i="1"/>
  <c r="R982" i="1" s="1"/>
  <c r="R934" i="1"/>
  <c r="R932" i="1"/>
  <c r="R929" i="1"/>
  <c r="R921" i="1"/>
  <c r="R919" i="1"/>
  <c r="R918" i="1"/>
  <c r="R904" i="1"/>
  <c r="R902" i="1"/>
  <c r="R899" i="1"/>
  <c r="R897" i="1"/>
  <c r="R896" i="1"/>
  <c r="R895" i="1"/>
  <c r="R893" i="1"/>
  <c r="R892" i="1"/>
  <c r="R890" i="1"/>
  <c r="R889" i="1"/>
  <c r="R888" i="1"/>
  <c r="R887" i="1"/>
  <c r="R886" i="1"/>
  <c r="R883" i="1"/>
  <c r="R877" i="1"/>
  <c r="R870" i="1"/>
  <c r="R855" i="1"/>
  <c r="R846" i="1"/>
  <c r="R841" i="1"/>
  <c r="R840" i="1"/>
  <c r="R838" i="1"/>
  <c r="R19" i="1" l="1"/>
  <c r="AK162" i="1"/>
  <c r="AK163" i="1" s="1"/>
  <c r="AM161" i="1"/>
  <c r="AM160" i="1"/>
  <c r="R834" i="1"/>
  <c r="R1034" i="1"/>
  <c r="M3163" i="1"/>
  <c r="M3010" i="1"/>
  <c r="M2821" i="1"/>
  <c r="M2697" i="1"/>
  <c r="M2376" i="1"/>
  <c r="M2625" i="1"/>
  <c r="M2585" i="1"/>
  <c r="M2250" i="1"/>
  <c r="M2242" i="1"/>
  <c r="M2241" i="1"/>
  <c r="M2238" i="1"/>
  <c r="M2237" i="1"/>
  <c r="M2089" i="1"/>
  <c r="M2228" i="1"/>
  <c r="M2224" i="1"/>
  <c r="M2220" i="1"/>
  <c r="M2217" i="1"/>
  <c r="M2214" i="1"/>
  <c r="M2207" i="1"/>
  <c r="M2200" i="1"/>
  <c r="M2198" i="1"/>
  <c r="M2197" i="1"/>
  <c r="M2195" i="1"/>
  <c r="M2192" i="1"/>
  <c r="M2189" i="1"/>
  <c r="M2186" i="1"/>
  <c r="M2183" i="1"/>
  <c r="M2179" i="1"/>
  <c r="M2174" i="1"/>
  <c r="M2170" i="1"/>
  <c r="M2166" i="1"/>
  <c r="M2162" i="1"/>
  <c r="M2158" i="1"/>
  <c r="M2154" i="1"/>
  <c r="M2145" i="1"/>
  <c r="M2139" i="1"/>
  <c r="M2135" i="1"/>
  <c r="M2131" i="1"/>
  <c r="M2127" i="1"/>
  <c r="M2110" i="1"/>
  <c r="M2087" i="1"/>
  <c r="M2086" i="1"/>
  <c r="M2083" i="1"/>
  <c r="M2082" i="1"/>
  <c r="M2079" i="1"/>
  <c r="M2053" i="1"/>
  <c r="M2042" i="1"/>
  <c r="M2039" i="1"/>
  <c r="M2035" i="1"/>
  <c r="M2031" i="1"/>
  <c r="M2027" i="1"/>
  <c r="M2023" i="1"/>
  <c r="M2013" i="1"/>
  <c r="M2010" i="1"/>
  <c r="M2006" i="1"/>
  <c r="M1678" i="1"/>
  <c r="M1641" i="1"/>
  <c r="M1630" i="1"/>
  <c r="M1626" i="1"/>
  <c r="M1622" i="1"/>
  <c r="M1276" i="1"/>
  <c r="M1273" i="1" s="1"/>
  <c r="M1267" i="1"/>
  <c r="M1265" i="1"/>
  <c r="M1263" i="1"/>
  <c r="M1261" i="1"/>
  <c r="M1259" i="1"/>
  <c r="M1257" i="1"/>
  <c r="M1255" i="1"/>
  <c r="M1253" i="1"/>
  <c r="M1251" i="1"/>
  <c r="M1249" i="1"/>
  <c r="M1247" i="1"/>
  <c r="M1245" i="1"/>
  <c r="M1243" i="1"/>
  <c r="M1241" i="1"/>
  <c r="M1239" i="1"/>
  <c r="M1235" i="1"/>
  <c r="M1231" i="1"/>
  <c r="M1227" i="1"/>
  <c r="M1223" i="1"/>
  <c r="M1216" i="1"/>
  <c r="M1214" i="1"/>
  <c r="M1212" i="1"/>
  <c r="M1210" i="1"/>
  <c r="M1208" i="1"/>
  <c r="M1206" i="1"/>
  <c r="M1204" i="1"/>
  <c r="M1202" i="1"/>
  <c r="M1200" i="1"/>
  <c r="M1196" i="1"/>
  <c r="M1194" i="1"/>
  <c r="M1191" i="1"/>
  <c r="M1190" i="1"/>
  <c r="M1184" i="1"/>
  <c r="M1003" i="1"/>
  <c r="M1179" i="1"/>
  <c r="M1177" i="1"/>
  <c r="M1173" i="1"/>
  <c r="M1169" i="1"/>
  <c r="M1165" i="1"/>
  <c r="M1162" i="1"/>
  <c r="M1158" i="1"/>
  <c r="M1154" i="1"/>
  <c r="M1152" i="1"/>
  <c r="M1133" i="1"/>
  <c r="M1131" i="1"/>
  <c r="M1129" i="1"/>
  <c r="M1128" i="1"/>
  <c r="M1127" i="1"/>
  <c r="M1125" i="1"/>
  <c r="M1123" i="1"/>
  <c r="M1121" i="1"/>
  <c r="M1119" i="1"/>
  <c r="M1117" i="1"/>
  <c r="M1115" i="1"/>
  <c r="M1113" i="1"/>
  <c r="M1111" i="1"/>
  <c r="M1109" i="1"/>
  <c r="M1107" i="1"/>
  <c r="M1105" i="1"/>
  <c r="M1104" i="1"/>
  <c r="M1101" i="1"/>
  <c r="M1097" i="1"/>
  <c r="M1093" i="1"/>
  <c r="M1089" i="1"/>
  <c r="M1085" i="1"/>
  <c r="M1081" i="1"/>
  <c r="M1070" i="1"/>
  <c r="M1068" i="1"/>
  <c r="M1066" i="1"/>
  <c r="M1064" i="1"/>
  <c r="M1062" i="1"/>
  <c r="M1031" i="1"/>
  <c r="M1026" i="1"/>
  <c r="M1022" i="1"/>
  <c r="M1019" i="1"/>
  <c r="M941" i="1"/>
  <c r="M938" i="1"/>
  <c r="M934" i="1"/>
  <c r="M930" i="1"/>
  <c r="M927" i="1"/>
  <c r="M924" i="1"/>
  <c r="M909" i="1"/>
  <c r="M908" i="1"/>
  <c r="M902" i="1"/>
  <c r="M898" i="1"/>
  <c r="M894" i="1"/>
  <c r="M890" i="1"/>
  <c r="M886" i="1"/>
  <c r="M879" i="1"/>
  <c r="M875" i="1"/>
  <c r="M870" i="1"/>
  <c r="M866" i="1"/>
  <c r="M863" i="1"/>
  <c r="M862" i="1"/>
  <c r="M859" i="1"/>
  <c r="M845" i="1"/>
  <c r="M840" i="1"/>
  <c r="M827" i="1"/>
  <c r="M494" i="1"/>
  <c r="M57" i="1"/>
  <c r="M55" i="1" s="1"/>
  <c r="M245" i="1"/>
  <c r="M260" i="1"/>
  <c r="M489" i="1"/>
  <c r="M473" i="1" s="1"/>
  <c r="Q473" i="1" s="1"/>
  <c r="M825" i="1"/>
  <c r="M826" i="1"/>
  <c r="M831" i="1"/>
  <c r="M832" i="1"/>
  <c r="M836" i="1"/>
  <c r="M838" i="1"/>
  <c r="M839" i="1"/>
  <c r="M841" i="1"/>
  <c r="M843" i="1"/>
  <c r="M847" i="1"/>
  <c r="M851" i="1"/>
  <c r="M855" i="1"/>
  <c r="M856" i="1"/>
  <c r="M860" i="1"/>
  <c r="M861" i="1"/>
  <c r="M864" i="1"/>
  <c r="M865" i="1"/>
  <c r="M868" i="1"/>
  <c r="M869" i="1"/>
  <c r="M873" i="1"/>
  <c r="M874" i="1"/>
  <c r="M876" i="1"/>
  <c r="M877" i="1"/>
  <c r="M878" i="1"/>
  <c r="M880" i="1"/>
  <c r="M881" i="1"/>
  <c r="M882" i="1"/>
  <c r="M883" i="1"/>
  <c r="M884" i="1"/>
  <c r="M885" i="1"/>
  <c r="M887" i="1"/>
  <c r="M888" i="1"/>
  <c r="M889" i="1"/>
  <c r="M891" i="1"/>
  <c r="M892" i="1"/>
  <c r="M893" i="1"/>
  <c r="M895" i="1"/>
  <c r="M896" i="1"/>
  <c r="M897" i="1"/>
  <c r="M899" i="1"/>
  <c r="M900" i="1"/>
  <c r="M901" i="1"/>
  <c r="M903" i="1"/>
  <c r="M904" i="1"/>
  <c r="M906" i="1"/>
  <c r="M907" i="1"/>
  <c r="M910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5" i="1"/>
  <c r="M926" i="1"/>
  <c r="M928" i="1"/>
  <c r="M929" i="1"/>
  <c r="M931" i="1"/>
  <c r="M932" i="1"/>
  <c r="M933" i="1"/>
  <c r="M935" i="1"/>
  <c r="M936" i="1"/>
  <c r="M937" i="1"/>
  <c r="M939" i="1"/>
  <c r="M940" i="1"/>
  <c r="M942" i="1"/>
  <c r="M943" i="1"/>
  <c r="M969" i="1"/>
  <c r="M966" i="1" s="1"/>
  <c r="Q966" i="1" s="1"/>
  <c r="M983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1020" i="1"/>
  <c r="M1021" i="1"/>
  <c r="M1023" i="1"/>
  <c r="M1024" i="1"/>
  <c r="M1025" i="1"/>
  <c r="M1027" i="1"/>
  <c r="M1028" i="1"/>
  <c r="M1030" i="1"/>
  <c r="M1032" i="1"/>
  <c r="M1035" i="1"/>
  <c r="M1036" i="1"/>
  <c r="M1037" i="1"/>
  <c r="M1038" i="1"/>
  <c r="M1039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3" i="1"/>
  <c r="M1065" i="1"/>
  <c r="M1067" i="1"/>
  <c r="M1069" i="1"/>
  <c r="M1071" i="1"/>
  <c r="M1073" i="1"/>
  <c r="M1074" i="1"/>
  <c r="M1075" i="1"/>
  <c r="M1076" i="1"/>
  <c r="M1077" i="1"/>
  <c r="M1078" i="1"/>
  <c r="M1079" i="1"/>
  <c r="M1082" i="1"/>
  <c r="M1083" i="1"/>
  <c r="M1084" i="1"/>
  <c r="M1086" i="1"/>
  <c r="M1087" i="1"/>
  <c r="M1088" i="1"/>
  <c r="M1090" i="1"/>
  <c r="M1091" i="1"/>
  <c r="M1092" i="1"/>
  <c r="M1094" i="1"/>
  <c r="M1095" i="1"/>
  <c r="M1096" i="1"/>
  <c r="M1098" i="1"/>
  <c r="M1099" i="1"/>
  <c r="M1100" i="1"/>
  <c r="M1102" i="1"/>
  <c r="M1103" i="1"/>
  <c r="M1016" i="1"/>
  <c r="M1106" i="1"/>
  <c r="M1108" i="1"/>
  <c r="M1110" i="1"/>
  <c r="M1112" i="1"/>
  <c r="M1114" i="1"/>
  <c r="M1116" i="1"/>
  <c r="M1118" i="1"/>
  <c r="M1120" i="1"/>
  <c r="M1122" i="1"/>
  <c r="M1124" i="1"/>
  <c r="M1126" i="1"/>
  <c r="M1005" i="1"/>
  <c r="M1130" i="1"/>
  <c r="M1132" i="1"/>
  <c r="M1134" i="1"/>
  <c r="M1135" i="1"/>
  <c r="M1136" i="1"/>
  <c r="M1137" i="1"/>
  <c r="M1138" i="1"/>
  <c r="M1139" i="1"/>
  <c r="M1141" i="1"/>
  <c r="M1142" i="1"/>
  <c r="M1143" i="1"/>
  <c r="M1144" i="1"/>
  <c r="M1145" i="1"/>
  <c r="M1146" i="1"/>
  <c r="M1147" i="1"/>
  <c r="M1148" i="1"/>
  <c r="M1149" i="1"/>
  <c r="M1150" i="1"/>
  <c r="M1153" i="1"/>
  <c r="M1155" i="1"/>
  <c r="M1156" i="1"/>
  <c r="M1157" i="1"/>
  <c r="M1159" i="1"/>
  <c r="M1160" i="1"/>
  <c r="M1161" i="1"/>
  <c r="M1163" i="1"/>
  <c r="M1166" i="1"/>
  <c r="M1167" i="1"/>
  <c r="M1168" i="1"/>
  <c r="M1170" i="1"/>
  <c r="M1171" i="1"/>
  <c r="M1172" i="1"/>
  <c r="M1175" i="1"/>
  <c r="M1178" i="1"/>
  <c r="M1180" i="1"/>
  <c r="M1181" i="1"/>
  <c r="M1182" i="1"/>
  <c r="M1183" i="1"/>
  <c r="M1187" i="1"/>
  <c r="M1192" i="1"/>
  <c r="M1197" i="1"/>
  <c r="M1201" i="1"/>
  <c r="M1203" i="1"/>
  <c r="M1205" i="1"/>
  <c r="M1207" i="1"/>
  <c r="M1209" i="1"/>
  <c r="M1211" i="1"/>
  <c r="M1213" i="1"/>
  <c r="M1215" i="1"/>
  <c r="M1217" i="1"/>
  <c r="M1221" i="1"/>
  <c r="M1222" i="1"/>
  <c r="M1224" i="1"/>
  <c r="M1225" i="1"/>
  <c r="M1226" i="1"/>
  <c r="M1228" i="1"/>
  <c r="M1229" i="1"/>
  <c r="M1230" i="1"/>
  <c r="M1232" i="1"/>
  <c r="M1233" i="1"/>
  <c r="M1234" i="1"/>
  <c r="M1237" i="1"/>
  <c r="M1238" i="1"/>
  <c r="M1240" i="1"/>
  <c r="M1242" i="1"/>
  <c r="M1244" i="1"/>
  <c r="M1246" i="1"/>
  <c r="M1248" i="1"/>
  <c r="M1250" i="1"/>
  <c r="M1252" i="1"/>
  <c r="M1254" i="1"/>
  <c r="M1256" i="1"/>
  <c r="M1258" i="1"/>
  <c r="M1260" i="1"/>
  <c r="M1262" i="1"/>
  <c r="M1264" i="1"/>
  <c r="M1266" i="1"/>
  <c r="M1268" i="1"/>
  <c r="M1684" i="1"/>
  <c r="M1613" i="1"/>
  <c r="M1614" i="1"/>
  <c r="M1616" i="1"/>
  <c r="M1617" i="1"/>
  <c r="M1619" i="1"/>
  <c r="M1620" i="1"/>
  <c r="M1621" i="1"/>
  <c r="M1624" i="1"/>
  <c r="M1625" i="1"/>
  <c r="M1627" i="1"/>
  <c r="M1628" i="1"/>
  <c r="M1629" i="1"/>
  <c r="M1631" i="1"/>
  <c r="M1632" i="1"/>
  <c r="M1634" i="1"/>
  <c r="M1635" i="1"/>
  <c r="M1636" i="1"/>
  <c r="M1638" i="1"/>
  <c r="M1639" i="1"/>
  <c r="M1640" i="1"/>
  <c r="M1642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9" i="1"/>
  <c r="M1680" i="1"/>
  <c r="M1681" i="1"/>
  <c r="M1750" i="1"/>
  <c r="M1711" i="1" s="1"/>
  <c r="Q1711" i="1" s="1"/>
  <c r="M1695" i="1"/>
  <c r="M1686" i="1" s="1"/>
  <c r="Q1686" i="1" s="1"/>
  <c r="M2057" i="1"/>
  <c r="M1998" i="1"/>
  <c r="M1997" i="1" s="1"/>
  <c r="Q1997" i="1" s="1"/>
  <c r="M2000" i="1"/>
  <c r="M2001" i="1"/>
  <c r="M2003" i="1"/>
  <c r="M2004" i="1"/>
  <c r="M2005" i="1"/>
  <c r="M2007" i="1"/>
  <c r="M2008" i="1"/>
  <c r="M2009" i="1"/>
  <c r="M2011" i="1"/>
  <c r="M2012" i="1"/>
  <c r="M2015" i="1"/>
  <c r="M2016" i="1"/>
  <c r="M2017" i="1"/>
  <c r="M2018" i="1"/>
  <c r="M2020" i="1"/>
  <c r="M2021" i="1"/>
  <c r="M2022" i="1"/>
  <c r="M2024" i="1"/>
  <c r="M2025" i="1"/>
  <c r="M2026" i="1"/>
  <c r="M2028" i="1"/>
  <c r="M2029" i="1"/>
  <c r="M2030" i="1"/>
  <c r="M2032" i="1"/>
  <c r="M2033" i="1"/>
  <c r="M2034" i="1"/>
  <c r="M2036" i="1"/>
  <c r="M2037" i="1"/>
  <c r="M2038" i="1"/>
  <c r="M2040" i="1"/>
  <c r="M2041" i="1"/>
  <c r="M2043" i="1"/>
  <c r="M2044" i="1"/>
  <c r="M2045" i="1"/>
  <c r="M2047" i="1"/>
  <c r="M2048" i="1"/>
  <c r="M2049" i="1"/>
  <c r="M2051" i="1"/>
  <c r="M2052" i="1"/>
  <c r="M2054" i="1"/>
  <c r="M2056" i="1"/>
  <c r="M2080" i="1"/>
  <c r="M2081" i="1"/>
  <c r="M2084" i="1"/>
  <c r="M2085" i="1"/>
  <c r="M2105" i="1"/>
  <c r="M2109" i="1"/>
  <c r="M2115" i="1"/>
  <c r="M2116" i="1"/>
  <c r="M2117" i="1"/>
  <c r="M2118" i="1"/>
  <c r="M2119" i="1"/>
  <c r="M2100" i="1"/>
  <c r="M2125" i="1"/>
  <c r="M2126" i="1"/>
  <c r="M2129" i="1"/>
  <c r="M2130" i="1"/>
  <c r="M2132" i="1"/>
  <c r="M2133" i="1"/>
  <c r="M2134" i="1"/>
  <c r="M2136" i="1"/>
  <c r="M2137" i="1"/>
  <c r="M2138" i="1"/>
  <c r="M2142" i="1"/>
  <c r="M2143" i="1"/>
  <c r="M2144" i="1"/>
  <c r="M2146" i="1"/>
  <c r="M2149" i="1"/>
  <c r="M2151" i="1"/>
  <c r="M2152" i="1"/>
  <c r="M2153" i="1"/>
  <c r="M2155" i="1"/>
  <c r="M2156" i="1"/>
  <c r="M2157" i="1"/>
  <c r="M2159" i="1"/>
  <c r="M2160" i="1"/>
  <c r="M2161" i="1"/>
  <c r="M2163" i="1"/>
  <c r="M2164" i="1"/>
  <c r="M2165" i="1"/>
  <c r="M2168" i="1"/>
  <c r="M2169" i="1"/>
  <c r="M2171" i="1"/>
  <c r="M2172" i="1"/>
  <c r="M2173" i="1"/>
  <c r="M2176" i="1"/>
  <c r="M2178" i="1"/>
  <c r="M2180" i="1"/>
  <c r="M2181" i="1"/>
  <c r="M2182" i="1"/>
  <c r="M2185" i="1"/>
  <c r="M2187" i="1"/>
  <c r="M2188" i="1"/>
  <c r="M2190" i="1"/>
  <c r="M2193" i="1"/>
  <c r="M2090" i="1"/>
  <c r="M2194" i="1"/>
  <c r="M2199" i="1"/>
  <c r="M2201" i="1"/>
  <c r="M2202" i="1"/>
  <c r="M2205" i="1"/>
  <c r="M2206" i="1"/>
  <c r="M2208" i="1"/>
  <c r="M2209" i="1"/>
  <c r="M2211" i="1"/>
  <c r="M2212" i="1"/>
  <c r="M2213" i="1"/>
  <c r="M2215" i="1"/>
  <c r="M2216" i="1"/>
  <c r="M2218" i="1"/>
  <c r="M2219" i="1"/>
  <c r="M2221" i="1"/>
  <c r="M2222" i="1"/>
  <c r="M2223" i="1"/>
  <c r="M2225" i="1"/>
  <c r="M2226" i="1"/>
  <c r="M2227" i="1"/>
  <c r="M2230" i="1"/>
  <c r="M2231" i="1"/>
  <c r="M2232" i="1"/>
  <c r="M2233" i="1"/>
  <c r="M2235" i="1"/>
  <c r="M2236" i="1"/>
  <c r="M2239" i="1"/>
  <c r="M2240" i="1"/>
  <c r="M2249" i="1"/>
  <c r="M2251" i="1"/>
  <c r="M2335" i="1"/>
  <c r="M2712" i="1"/>
  <c r="M2378" i="1"/>
  <c r="M2327" i="1"/>
  <c r="M2680" i="1"/>
  <c r="M2486" i="1"/>
  <c r="M2640" i="1"/>
  <c r="M2643" i="1"/>
  <c r="M2653" i="1"/>
  <c r="M2691" i="1"/>
  <c r="M2941" i="1"/>
  <c r="M2963" i="1"/>
  <c r="M2360" i="1"/>
  <c r="M3192" i="1"/>
  <c r="M2294" i="1" l="1"/>
  <c r="Q2294" i="1" s="1"/>
  <c r="Q55" i="1"/>
  <c r="AM162" i="1"/>
  <c r="Q1273" i="1"/>
  <c r="M1272" i="1"/>
  <c r="Q1272" i="1" s="1"/>
  <c r="R981" i="1"/>
  <c r="AM163" i="1"/>
  <c r="AK164" i="1"/>
  <c r="AK165" i="1" s="1"/>
  <c r="M2245" i="1"/>
  <c r="Q2245" i="1" s="1"/>
  <c r="M69" i="1"/>
  <c r="M1612" i="1"/>
  <c r="Q1612" i="1" s="1"/>
  <c r="M472" i="1"/>
  <c r="Q472" i="1" s="1"/>
  <c r="M963" i="1"/>
  <c r="Q963" i="1" s="1"/>
  <c r="R822" i="1"/>
  <c r="L1610" i="1"/>
  <c r="Q2024" i="1"/>
  <c r="Q2941" i="1"/>
  <c r="Q2486" i="1"/>
  <c r="Q2239" i="1"/>
  <c r="Q2223" i="1"/>
  <c r="Q2209" i="1"/>
  <c r="Q2194" i="1"/>
  <c r="Q2190" i="1"/>
  <c r="Q2181" i="1"/>
  <c r="Q2176" i="1"/>
  <c r="Q2171" i="1"/>
  <c r="Q2159" i="1"/>
  <c r="Q2085" i="1"/>
  <c r="Q2080" i="1"/>
  <c r="Q2048" i="1"/>
  <c r="Q2041" i="1"/>
  <c r="Q2040" i="1"/>
  <c r="Q2026" i="1"/>
  <c r="Q2691" i="1"/>
  <c r="Q2227" i="1"/>
  <c r="Q2211" i="1"/>
  <c r="Q2206" i="1"/>
  <c r="Q2149" i="1"/>
  <c r="Q2126" i="1"/>
  <c r="Q2106" i="1"/>
  <c r="Q2030" i="1"/>
  <c r="Q2021" i="1"/>
  <c r="Q2009" i="1"/>
  <c r="Q1237" i="1"/>
  <c r="Q1175" i="1"/>
  <c r="Q1170" i="1"/>
  <c r="Q1160" i="1"/>
  <c r="Q1138" i="1"/>
  <c r="Q1086" i="1"/>
  <c r="Q1021" i="1"/>
  <c r="Q919" i="1"/>
  <c r="Q915" i="1"/>
  <c r="Q913" i="1"/>
  <c r="Q887" i="1"/>
  <c r="Q827" i="1"/>
  <c r="Q886" i="1"/>
  <c r="Q927" i="1"/>
  <c r="Q1019" i="1"/>
  <c r="Q1089" i="1"/>
  <c r="Q1117" i="1"/>
  <c r="Q1131" i="1"/>
  <c r="Q1184" i="1"/>
  <c r="Q1214" i="1"/>
  <c r="Q1241" i="1"/>
  <c r="Q1257" i="1"/>
  <c r="Q1276" i="1"/>
  <c r="Q1678" i="1"/>
  <c r="Q2135" i="1"/>
  <c r="Q2189" i="1"/>
  <c r="Q2242" i="1"/>
  <c r="Q2640" i="1"/>
  <c r="Q2712" i="1"/>
  <c r="Q2240" i="1"/>
  <c r="Q2235" i="1"/>
  <c r="Q2231" i="1"/>
  <c r="Q2222" i="1"/>
  <c r="Q2215" i="1"/>
  <c r="Q2208" i="1"/>
  <c r="Q2199" i="1"/>
  <c r="Q2090" i="1"/>
  <c r="Q2185" i="1"/>
  <c r="Q2182" i="1"/>
  <c r="Q2180" i="1"/>
  <c r="Q2172" i="1"/>
  <c r="Q2160" i="1"/>
  <c r="Q2153" i="1"/>
  <c r="Q2151" i="1"/>
  <c r="Q2143" i="1"/>
  <c r="Q2133" i="1"/>
  <c r="Q2100" i="1"/>
  <c r="Q2118" i="1"/>
  <c r="Q2116" i="1"/>
  <c r="Q2084" i="1"/>
  <c r="Q2081" i="1"/>
  <c r="Q2056" i="1"/>
  <c r="Q2054" i="1"/>
  <c r="Q2049" i="1"/>
  <c r="Q2047" i="1"/>
  <c r="Q2034" i="1"/>
  <c r="Q2032" i="1"/>
  <c r="Q2025" i="1"/>
  <c r="Q2018" i="1"/>
  <c r="Q2016" i="1"/>
  <c r="Q2011" i="1"/>
  <c r="Q2004" i="1"/>
  <c r="Q3192" i="1"/>
  <c r="Q2378" i="1"/>
  <c r="Q2335" i="1"/>
  <c r="Q2236" i="1"/>
  <c r="Q2230" i="1"/>
  <c r="Q2221" i="1"/>
  <c r="Q2216" i="1"/>
  <c r="Q2193" i="1"/>
  <c r="Q2173" i="1"/>
  <c r="Q2161" i="1"/>
  <c r="Q2152" i="1"/>
  <c r="Q2144" i="1"/>
  <c r="Q2142" i="1"/>
  <c r="Q2134" i="1"/>
  <c r="Q2132" i="1"/>
  <c r="Q2119" i="1"/>
  <c r="Q2117" i="1"/>
  <c r="Q2115" i="1"/>
  <c r="Q2033" i="1"/>
  <c r="Q2017" i="1"/>
  <c r="Q2015" i="1"/>
  <c r="Q2012" i="1"/>
  <c r="Q2005" i="1"/>
  <c r="Q2003" i="1"/>
  <c r="Q1695" i="1"/>
  <c r="Q1750" i="1"/>
  <c r="Q2360" i="1"/>
  <c r="Q2643" i="1"/>
  <c r="Q2327" i="1"/>
  <c r="Q2251" i="1"/>
  <c r="Q2249" i="1"/>
  <c r="Q2233" i="1"/>
  <c r="Q2225" i="1"/>
  <c r="Q2219" i="1"/>
  <c r="Q2213" i="1"/>
  <c r="Q2201" i="1"/>
  <c r="Q2188" i="1"/>
  <c r="Q2178" i="1"/>
  <c r="Q2168" i="1"/>
  <c r="Q2165" i="1"/>
  <c r="Q2163" i="1"/>
  <c r="Q2156" i="1"/>
  <c r="Q2146" i="1"/>
  <c r="Q2138" i="1"/>
  <c r="Q2136" i="1"/>
  <c r="Q2129" i="1"/>
  <c r="Q2109" i="1"/>
  <c r="Q2052" i="1"/>
  <c r="Q2045" i="1"/>
  <c r="Q2043" i="1"/>
  <c r="Q2037" i="1"/>
  <c r="Q2028" i="1"/>
  <c r="Q2007" i="1"/>
  <c r="Q2000" i="1"/>
  <c r="Q1639" i="1"/>
  <c r="Q1632" i="1"/>
  <c r="Q1625" i="1"/>
  <c r="Q1620" i="1"/>
  <c r="Q1268" i="1"/>
  <c r="Q1260" i="1"/>
  <c r="Q1252" i="1"/>
  <c r="Q1244" i="1"/>
  <c r="Q1234" i="1"/>
  <c r="Q1232" i="1"/>
  <c r="Q1225" i="1"/>
  <c r="Q1217" i="1"/>
  <c r="Q1209" i="1"/>
  <c r="Q1201" i="1"/>
  <c r="Q1182" i="1"/>
  <c r="Q1178" i="1"/>
  <c r="Q1172" i="1"/>
  <c r="Q1153" i="1"/>
  <c r="Q1136" i="1"/>
  <c r="Q1134" i="1"/>
  <c r="Q1120" i="1"/>
  <c r="Q1106" i="1"/>
  <c r="Q1102" i="1"/>
  <c r="Q1095" i="1"/>
  <c r="Q1088" i="1"/>
  <c r="Q1065" i="1"/>
  <c r="Q1039" i="1"/>
  <c r="Q1037" i="1"/>
  <c r="Q1035" i="1"/>
  <c r="Q1028" i="1"/>
  <c r="Q942" i="1"/>
  <c r="Q936" i="1"/>
  <c r="Q929" i="1"/>
  <c r="Q922" i="1"/>
  <c r="Q920" i="1"/>
  <c r="Q917" i="1"/>
  <c r="Q903" i="1"/>
  <c r="Q896" i="1"/>
  <c r="Q889" i="1"/>
  <c r="Q881" i="1"/>
  <c r="Q874" i="1"/>
  <c r="Q873" i="1"/>
  <c r="Q856" i="1"/>
  <c r="Q847" i="1"/>
  <c r="Q839" i="1"/>
  <c r="Q825" i="1"/>
  <c r="Q57" i="1"/>
  <c r="Q494" i="1"/>
  <c r="Q859" i="1"/>
  <c r="Q870" i="1"/>
  <c r="Q902" i="1"/>
  <c r="Q941" i="1"/>
  <c r="Q1062" i="1"/>
  <c r="Q1070" i="1"/>
  <c r="Q1104" i="1"/>
  <c r="Q1111" i="1"/>
  <c r="Q1125" i="1"/>
  <c r="Q1158" i="1"/>
  <c r="Q1173" i="1"/>
  <c r="Q1196" i="1"/>
  <c r="Q1206" i="1"/>
  <c r="Q1231" i="1"/>
  <c r="Q1249" i="1"/>
  <c r="Q1265" i="1"/>
  <c r="Q1622" i="1"/>
  <c r="Q2023" i="1"/>
  <c r="Q2039" i="1"/>
  <c r="Q2079" i="1"/>
  <c r="Q2087" i="1"/>
  <c r="Q2158" i="1"/>
  <c r="Q2174" i="1"/>
  <c r="Q2198" i="1"/>
  <c r="Q2217" i="1"/>
  <c r="Q2089" i="1"/>
  <c r="Q2376" i="1"/>
  <c r="Q2963" i="1"/>
  <c r="Q2653" i="1"/>
  <c r="Q2680" i="1"/>
  <c r="Q2232" i="1"/>
  <c r="Q2226" i="1"/>
  <c r="Q2218" i="1"/>
  <c r="Q2212" i="1"/>
  <c r="Q2205" i="1"/>
  <c r="Q2202" i="1"/>
  <c r="Q2187" i="1"/>
  <c r="Q2169" i="1"/>
  <c r="Q2164" i="1"/>
  <c r="Q2157" i="1"/>
  <c r="Q2155" i="1"/>
  <c r="Q2137" i="1"/>
  <c r="Q2130" i="1"/>
  <c r="Q2125" i="1"/>
  <c r="Q2105" i="1"/>
  <c r="Q2051" i="1"/>
  <c r="Q2044" i="1"/>
  <c r="Q2038" i="1"/>
  <c r="Q2036" i="1"/>
  <c r="Q2029" i="1"/>
  <c r="Q2022" i="1"/>
  <c r="Q2020" i="1"/>
  <c r="Q2008" i="1"/>
  <c r="Q2001" i="1"/>
  <c r="Q1998" i="1"/>
  <c r="Q1680" i="1"/>
  <c r="Q1675" i="1"/>
  <c r="Q1673" i="1"/>
  <c r="Q1671" i="1"/>
  <c r="Q1669" i="1"/>
  <c r="Q1667" i="1"/>
  <c r="Q1665" i="1"/>
  <c r="Q1663" i="1"/>
  <c r="Q1661" i="1"/>
  <c r="Q1659" i="1"/>
  <c r="Q1657" i="1"/>
  <c r="Q1655" i="1"/>
  <c r="Q1653" i="1"/>
  <c r="Q1651" i="1"/>
  <c r="Q1649" i="1"/>
  <c r="Q1647" i="1"/>
  <c r="Q1645" i="1"/>
  <c r="Q1642" i="1"/>
  <c r="Q1635" i="1"/>
  <c r="Q1628" i="1"/>
  <c r="Q1613" i="1"/>
  <c r="Q1266" i="1"/>
  <c r="Q1258" i="1"/>
  <c r="Q1250" i="1"/>
  <c r="Q1242" i="1"/>
  <c r="Q1230" i="1"/>
  <c r="Q1228" i="1"/>
  <c r="Q1221" i="1"/>
  <c r="Q1215" i="1"/>
  <c r="Q1207" i="1"/>
  <c r="Q1192" i="1"/>
  <c r="Q1168" i="1"/>
  <c r="Q1166" i="1"/>
  <c r="Q1163" i="1"/>
  <c r="Q1156" i="1"/>
  <c r="Q1149" i="1"/>
  <c r="Q1147" i="1"/>
  <c r="Q1145" i="1"/>
  <c r="Q1143" i="1"/>
  <c r="Q1141" i="1"/>
  <c r="Q1132" i="1"/>
  <c r="Q1126" i="1"/>
  <c r="Q1118" i="1"/>
  <c r="Q1112" i="1"/>
  <c r="Q1016" i="1"/>
  <c r="Q1100" i="1"/>
  <c r="Q1098" i="1"/>
  <c r="Q1091" i="1"/>
  <c r="Q1084" i="1"/>
  <c r="Q1082" i="1"/>
  <c r="Q1079" i="1"/>
  <c r="Q1077" i="1"/>
  <c r="Q1075" i="1"/>
  <c r="Q1073" i="1"/>
  <c r="Q1071" i="1"/>
  <c r="Q1063" i="1"/>
  <c r="Q1060" i="1"/>
  <c r="Q1058" i="1"/>
  <c r="Q1056" i="1"/>
  <c r="Q1054" i="1"/>
  <c r="Q1052" i="1"/>
  <c r="Q1050" i="1"/>
  <c r="Q1048" i="1"/>
  <c r="Q1046" i="1"/>
  <c r="Q1024" i="1"/>
  <c r="Q997" i="1"/>
  <c r="Q995" i="1"/>
  <c r="Q993" i="1"/>
  <c r="Q991" i="1"/>
  <c r="Q989" i="1"/>
  <c r="Q987" i="1"/>
  <c r="Q985" i="1"/>
  <c r="Q940" i="1"/>
  <c r="Q939" i="1"/>
  <c r="Q932" i="1"/>
  <c r="Q926" i="1"/>
  <c r="Q925" i="1"/>
  <c r="Q906" i="1"/>
  <c r="Q901" i="1"/>
  <c r="Q899" i="1"/>
  <c r="Q892" i="1"/>
  <c r="Q885" i="1"/>
  <c r="Q883" i="1"/>
  <c r="Q877" i="1"/>
  <c r="Q868" i="1"/>
  <c r="Q865" i="1"/>
  <c r="Q860" i="1"/>
  <c r="Q851" i="1"/>
  <c r="Q831" i="1"/>
  <c r="Q245" i="1"/>
  <c r="Q845" i="1"/>
  <c r="Q866" i="1"/>
  <c r="Q898" i="1"/>
  <c r="Q924" i="1"/>
  <c r="Q938" i="1"/>
  <c r="Q1031" i="1"/>
  <c r="Q1068" i="1"/>
  <c r="Q1085" i="1"/>
  <c r="Q1101" i="1"/>
  <c r="Q1109" i="1"/>
  <c r="Q1115" i="1"/>
  <c r="Q1123" i="1"/>
  <c r="Q1129" i="1"/>
  <c r="Q1154" i="1"/>
  <c r="Q1169" i="1"/>
  <c r="Q1003" i="1"/>
  <c r="Q1194" i="1"/>
  <c r="Q1204" i="1"/>
  <c r="Q1212" i="1"/>
  <c r="Q1227" i="1"/>
  <c r="Q1239" i="1"/>
  <c r="Q1247" i="1"/>
  <c r="Q1255" i="1"/>
  <c r="Q1263" i="1"/>
  <c r="Q1641" i="1"/>
  <c r="Q2013" i="1"/>
  <c r="Q2035" i="1"/>
  <c r="Q2086" i="1"/>
  <c r="Q2131" i="1"/>
  <c r="Q2154" i="1"/>
  <c r="Q2170" i="1"/>
  <c r="Q2186" i="1"/>
  <c r="Q2197" i="1"/>
  <c r="Q2214" i="1"/>
  <c r="Q2228" i="1"/>
  <c r="Q2241" i="1"/>
  <c r="Q2585" i="1"/>
  <c r="Q2625" i="1"/>
  <c r="Q3010" i="1"/>
  <c r="Q1681" i="1"/>
  <c r="Q1679" i="1"/>
  <c r="Q1676" i="1"/>
  <c r="Q1674" i="1"/>
  <c r="Q1672" i="1"/>
  <c r="Q1670" i="1"/>
  <c r="Q1668" i="1"/>
  <c r="Q1666" i="1"/>
  <c r="Q1664" i="1"/>
  <c r="Q1662" i="1"/>
  <c r="Q1660" i="1"/>
  <c r="Q1658" i="1"/>
  <c r="Q1656" i="1"/>
  <c r="Q1654" i="1"/>
  <c r="Q1652" i="1"/>
  <c r="Q1650" i="1"/>
  <c r="Q1648" i="1"/>
  <c r="Q1646" i="1"/>
  <c r="Q1636" i="1"/>
  <c r="Q1634" i="1"/>
  <c r="Q1629" i="1"/>
  <c r="Q1627" i="1"/>
  <c r="Q1617" i="1"/>
  <c r="Q1614" i="1"/>
  <c r="Q1684" i="1"/>
  <c r="Q1262" i="1"/>
  <c r="Q1254" i="1"/>
  <c r="Q1246" i="1"/>
  <c r="Q1238" i="1"/>
  <c r="Q1229" i="1"/>
  <c r="Q1222" i="1"/>
  <c r="Q1211" i="1"/>
  <c r="Q1203" i="1"/>
  <c r="Q1197" i="1"/>
  <c r="Q1187" i="1"/>
  <c r="Q1180" i="1"/>
  <c r="Q1167" i="1"/>
  <c r="Q1157" i="1"/>
  <c r="Q1155" i="1"/>
  <c r="Q1150" i="1"/>
  <c r="Q1148" i="1"/>
  <c r="Q1146" i="1"/>
  <c r="Q1144" i="1"/>
  <c r="Q1142" i="1"/>
  <c r="Q1005" i="1"/>
  <c r="Q1122" i="1"/>
  <c r="Q1114" i="1"/>
  <c r="Q1108" i="1"/>
  <c r="Q1099" i="1"/>
  <c r="Q1092" i="1"/>
  <c r="Q1090" i="1"/>
  <c r="Q1083" i="1"/>
  <c r="Q1078" i="1"/>
  <c r="Q1076" i="1"/>
  <c r="Q1074" i="1"/>
  <c r="Q1067" i="1"/>
  <c r="Q1061" i="1"/>
  <c r="Q1059" i="1"/>
  <c r="Q1057" i="1"/>
  <c r="Q1055" i="1"/>
  <c r="Q1053" i="1"/>
  <c r="Q1051" i="1"/>
  <c r="Q1049" i="1"/>
  <c r="Q1047" i="1"/>
  <c r="Q1045" i="1"/>
  <c r="Q1030" i="1"/>
  <c r="Q1025" i="1"/>
  <c r="Q1023" i="1"/>
  <c r="Q998" i="1"/>
  <c r="Q996" i="1"/>
  <c r="Q994" i="1"/>
  <c r="Q992" i="1"/>
  <c r="Q990" i="1"/>
  <c r="Q988" i="1"/>
  <c r="Q986" i="1"/>
  <c r="Q933" i="1"/>
  <c r="Q931" i="1"/>
  <c r="Q910" i="1"/>
  <c r="Q907" i="1"/>
  <c r="Q900" i="1"/>
  <c r="Q893" i="1"/>
  <c r="Q891" i="1"/>
  <c r="Q884" i="1"/>
  <c r="Q878" i="1"/>
  <c r="Q876" i="1"/>
  <c r="Q869" i="1"/>
  <c r="Q864" i="1"/>
  <c r="Q861" i="1"/>
  <c r="Q841" i="1"/>
  <c r="Q836" i="1"/>
  <c r="Q832" i="1"/>
  <c r="Q260" i="1"/>
  <c r="Q840" i="1"/>
  <c r="Q862" i="1"/>
  <c r="Q875" i="1"/>
  <c r="Q890" i="1"/>
  <c r="Q908" i="1"/>
  <c r="Q930" i="1"/>
  <c r="Q1022" i="1"/>
  <c r="Q1064" i="1"/>
  <c r="Q1093" i="1"/>
  <c r="Q1105" i="1"/>
  <c r="Q1113" i="1"/>
  <c r="Q1119" i="1"/>
  <c r="Q1127" i="1"/>
  <c r="Q1133" i="1"/>
  <c r="Q1162" i="1"/>
  <c r="Q1177" i="1"/>
  <c r="Q1190" i="1"/>
  <c r="Q1200" i="1"/>
  <c r="Q1208" i="1"/>
  <c r="Q1216" i="1"/>
  <c r="Q1235" i="1"/>
  <c r="Q1243" i="1"/>
  <c r="Q1251" i="1"/>
  <c r="Q1259" i="1"/>
  <c r="Q1267" i="1"/>
  <c r="Q1626" i="1"/>
  <c r="Q2006" i="1"/>
  <c r="Q2027" i="1"/>
  <c r="Q2042" i="1"/>
  <c r="Q2082" i="1"/>
  <c r="Q2110" i="1"/>
  <c r="Q2139" i="1"/>
  <c r="Q2162" i="1"/>
  <c r="Q2179" i="1"/>
  <c r="Q2192" i="1"/>
  <c r="Q2200" i="1"/>
  <c r="Q2220" i="1"/>
  <c r="Q2237" i="1"/>
  <c r="Q2250" i="1"/>
  <c r="Q2821" i="1"/>
  <c r="Q3163" i="1"/>
  <c r="Q1640" i="1"/>
  <c r="Q1638" i="1"/>
  <c r="Q1631" i="1"/>
  <c r="Q1624" i="1"/>
  <c r="Q1621" i="1"/>
  <c r="Q1619" i="1"/>
  <c r="Q1264" i="1"/>
  <c r="Q1256" i="1"/>
  <c r="Q1248" i="1"/>
  <c r="Q1240" i="1"/>
  <c r="Q1233" i="1"/>
  <c r="Q1226" i="1"/>
  <c r="Q1224" i="1"/>
  <c r="Q1213" i="1"/>
  <c r="Q1205" i="1"/>
  <c r="Q1183" i="1"/>
  <c r="Q1181" i="1"/>
  <c r="Q1171" i="1"/>
  <c r="Q1161" i="1"/>
  <c r="Q1159" i="1"/>
  <c r="Q1139" i="1"/>
  <c r="Q1137" i="1"/>
  <c r="Q1135" i="1"/>
  <c r="Q1130" i="1"/>
  <c r="Q1124" i="1"/>
  <c r="Q1116" i="1"/>
  <c r="Q1110" i="1"/>
  <c r="Q1103" i="1"/>
  <c r="Q1096" i="1"/>
  <c r="Q1094" i="1"/>
  <c r="Q1087" i="1"/>
  <c r="Q1069" i="1"/>
  <c r="Q1038" i="1"/>
  <c r="Q1036" i="1"/>
  <c r="Q1032" i="1"/>
  <c r="Q1027" i="1"/>
  <c r="Q1020" i="1"/>
  <c r="Q983" i="1"/>
  <c r="Q943" i="1"/>
  <c r="Q937" i="1"/>
  <c r="Q935" i="1"/>
  <c r="Q928" i="1"/>
  <c r="Q923" i="1"/>
  <c r="Q921" i="1"/>
  <c r="Q918" i="1"/>
  <c r="Q916" i="1"/>
  <c r="Q914" i="1"/>
  <c r="Q912" i="1"/>
  <c r="Q904" i="1"/>
  <c r="Q897" i="1"/>
  <c r="Q895" i="1"/>
  <c r="Q888" i="1"/>
  <c r="Q882" i="1"/>
  <c r="Q880" i="1"/>
  <c r="Q855" i="1"/>
  <c r="Q843" i="1"/>
  <c r="Q838" i="1"/>
  <c r="Q826" i="1"/>
  <c r="Q489" i="1"/>
  <c r="Q863" i="1"/>
  <c r="Q879" i="1"/>
  <c r="Q894" i="1"/>
  <c r="Q909" i="1"/>
  <c r="Q934" i="1"/>
  <c r="Q1026" i="1"/>
  <c r="Q1066" i="1"/>
  <c r="Q1081" i="1"/>
  <c r="Q1097" i="1"/>
  <c r="Q1107" i="1"/>
  <c r="Q1121" i="1"/>
  <c r="Q1128" i="1"/>
  <c r="Q1152" i="1"/>
  <c r="Q1165" i="1"/>
  <c r="Q1179" i="1"/>
  <c r="Q1191" i="1"/>
  <c r="Q1202" i="1"/>
  <c r="Q1210" i="1"/>
  <c r="Q1223" i="1"/>
  <c r="Q1245" i="1"/>
  <c r="Q1253" i="1"/>
  <c r="Q1261" i="1"/>
  <c r="Q1630" i="1"/>
  <c r="Q2010" i="1"/>
  <c r="Q2031" i="1"/>
  <c r="Q2053" i="1"/>
  <c r="Q2083" i="1"/>
  <c r="Q2127" i="1"/>
  <c r="Q2145" i="1"/>
  <c r="Q2166" i="1"/>
  <c r="Q2183" i="1"/>
  <c r="Q2195" i="1"/>
  <c r="Q2207" i="1"/>
  <c r="Q2224" i="1"/>
  <c r="Q2238" i="1"/>
  <c r="Q2697" i="1"/>
  <c r="M1637" i="1"/>
  <c r="M833" i="1"/>
  <c r="M830" i="1" s="1"/>
  <c r="Q830" i="1" s="1"/>
  <c r="M852" i="1"/>
  <c r="M2019" i="1"/>
  <c r="K1610" i="1"/>
  <c r="M872" i="1"/>
  <c r="M1644" i="1"/>
  <c r="M2055" i="1"/>
  <c r="M854" i="1"/>
  <c r="M1682" i="1"/>
  <c r="M2140" i="1"/>
  <c r="M2234" i="1"/>
  <c r="M2148" i="1"/>
  <c r="M1633" i="1"/>
  <c r="M1189" i="1"/>
  <c r="M1186" i="1"/>
  <c r="M1080" i="1"/>
  <c r="M905" i="1"/>
  <c r="M871" i="1"/>
  <c r="M853" i="1"/>
  <c r="M842" i="1"/>
  <c r="M1044" i="1"/>
  <c r="M2196" i="1"/>
  <c r="M2184" i="1"/>
  <c r="M2177" i="1"/>
  <c r="M2123" i="1"/>
  <c r="M1195" i="1"/>
  <c r="M1188" i="1"/>
  <c r="M1140" i="1"/>
  <c r="M911" i="1"/>
  <c r="M1193" i="1"/>
  <c r="M1164" i="1"/>
  <c r="M1151" i="1"/>
  <c r="M858" i="1"/>
  <c r="M849" i="1"/>
  <c r="M2122" i="1"/>
  <c r="M1677" i="1"/>
  <c r="Q2057" i="1"/>
  <c r="M2124" i="1"/>
  <c r="M2120" i="1"/>
  <c r="M2050" i="1"/>
  <c r="M1643" i="1"/>
  <c r="M1218" i="1"/>
  <c r="M1041" i="1"/>
  <c r="M2204" i="1"/>
  <c r="M2191" i="1"/>
  <c r="M2150" i="1"/>
  <c r="M1198" i="1"/>
  <c r="M1029" i="1"/>
  <c r="M848" i="1"/>
  <c r="M2175" i="1"/>
  <c r="M2107" i="1"/>
  <c r="M835" i="1"/>
  <c r="M2650" i="1"/>
  <c r="M2141" i="1"/>
  <c r="M2046" i="1"/>
  <c r="M1618" i="1"/>
  <c r="M1683" i="1"/>
  <c r="M2203" i="1"/>
  <c r="M2167" i="1"/>
  <c r="M2101" i="1"/>
  <c r="M2078" i="1" s="1"/>
  <c r="M1623" i="1"/>
  <c r="M1018" i="1"/>
  <c r="M1219" i="1"/>
  <c r="M2014" i="1"/>
  <c r="J1610" i="1"/>
  <c r="M1199" i="1"/>
  <c r="M1042" i="1"/>
  <c r="M2147" i="1"/>
  <c r="M2128" i="1"/>
  <c r="M2121" i="1"/>
  <c r="M2114" i="1"/>
  <c r="M1220" i="1"/>
  <c r="M1185" i="1"/>
  <c r="M1176" i="1"/>
  <c r="M846" i="1"/>
  <c r="M1072" i="1"/>
  <c r="M1043" i="1"/>
  <c r="M850" i="1"/>
  <c r="M1996" i="1"/>
  <c r="M1995" i="1" s="1"/>
  <c r="Q1995" i="1" s="1"/>
  <c r="M824" i="1"/>
  <c r="M823" i="1" s="1"/>
  <c r="Q823" i="1" s="1"/>
  <c r="M2569" i="1"/>
  <c r="M2113" i="1"/>
  <c r="M2210" i="1"/>
  <c r="M2108" i="1"/>
  <c r="Q1616" i="1"/>
  <c r="M1040" i="1"/>
  <c r="Q969" i="1"/>
  <c r="M984" i="1"/>
  <c r="M1236" i="1"/>
  <c r="M2002" i="1"/>
  <c r="M1174" i="1"/>
  <c r="M1014" i="1"/>
  <c r="M867" i="1"/>
  <c r="M857" i="1"/>
  <c r="M844" i="1"/>
  <c r="M837" i="1"/>
  <c r="M982" i="1" l="1"/>
  <c r="Q982" i="1" s="1"/>
  <c r="M54" i="1"/>
  <c r="Q54" i="1" s="1"/>
  <c r="AM165" i="1"/>
  <c r="AM164" i="1"/>
  <c r="AK166" i="1"/>
  <c r="M2445" i="1"/>
  <c r="Q2445" i="1" s="1"/>
  <c r="M2104" i="1"/>
  <c r="Q2104" i="1" s="1"/>
  <c r="M1999" i="1"/>
  <c r="Q1999" i="1" s="1"/>
  <c r="Q69" i="1"/>
  <c r="M2112" i="1"/>
  <c r="Q2112" i="1" s="1"/>
  <c r="M1034" i="1"/>
  <c r="Q1034" i="1" s="1"/>
  <c r="M1615" i="1"/>
  <c r="Q1615" i="1" s="1"/>
  <c r="M834" i="1"/>
  <c r="M1017" i="1"/>
  <c r="Q1017" i="1" s="1"/>
  <c r="M2244" i="1"/>
  <c r="Q2244" i="1" s="1"/>
  <c r="M1685" i="1"/>
  <c r="Q1685" i="1" s="1"/>
  <c r="Q2002" i="1"/>
  <c r="Q2108" i="1"/>
  <c r="Q1043" i="1"/>
  <c r="Q1219" i="1"/>
  <c r="Q2203" i="1"/>
  <c r="Q2120" i="1"/>
  <c r="Q2122" i="1"/>
  <c r="Q1195" i="1"/>
  <c r="Q1080" i="1"/>
  <c r="Q1644" i="1"/>
  <c r="Q867" i="1"/>
  <c r="Q1014" i="1"/>
  <c r="Q1236" i="1"/>
  <c r="Q1040" i="1"/>
  <c r="Q2014" i="1"/>
  <c r="Q2124" i="1"/>
  <c r="Q1677" i="1"/>
  <c r="Q911" i="1"/>
  <c r="Q853" i="1"/>
  <c r="Q872" i="1"/>
  <c r="Q857" i="1"/>
  <c r="Q1176" i="1"/>
  <c r="Q2121" i="1"/>
  <c r="Q1042" i="1"/>
  <c r="Q2141" i="1"/>
  <c r="Q835" i="1"/>
  <c r="Q1041" i="1"/>
  <c r="Q849" i="1"/>
  <c r="Q1164" i="1"/>
  <c r="Q2177" i="1"/>
  <c r="Q842" i="1"/>
  <c r="Q2055" i="1"/>
  <c r="Q2210" i="1"/>
  <c r="Q850" i="1"/>
  <c r="Q1185" i="1"/>
  <c r="Q2128" i="1"/>
  <c r="Q1199" i="1"/>
  <c r="Q1683" i="1"/>
  <c r="Q2107" i="1"/>
  <c r="Q2150" i="1"/>
  <c r="Q1218" i="1"/>
  <c r="Q1643" i="1"/>
  <c r="Q1193" i="1"/>
  <c r="Q2184" i="1"/>
  <c r="Q1186" i="1"/>
  <c r="Q2140" i="1"/>
  <c r="Q1174" i="1"/>
  <c r="Q984" i="1"/>
  <c r="Q1072" i="1"/>
  <c r="Q846" i="1"/>
  <c r="Q1220" i="1"/>
  <c r="Q2147" i="1"/>
  <c r="Q1018" i="1"/>
  <c r="Q2101" i="1"/>
  <c r="Q1618" i="1"/>
  <c r="Q2650" i="1"/>
  <c r="Q2175" i="1"/>
  <c r="Q848" i="1"/>
  <c r="Q1198" i="1"/>
  <c r="Q2191" i="1"/>
  <c r="Q858" i="1"/>
  <c r="Q1140" i="1"/>
  <c r="Q2196" i="1"/>
  <c r="Q1044" i="1"/>
  <c r="Q871" i="1"/>
  <c r="Q1189" i="1"/>
  <c r="Q2148" i="1"/>
  <c r="Q833" i="1"/>
  <c r="Q1637" i="1"/>
  <c r="Q837" i="1"/>
  <c r="Q844" i="1"/>
  <c r="Q2569" i="1"/>
  <c r="Q2114" i="1"/>
  <c r="Q1623" i="1"/>
  <c r="Q2167" i="1"/>
  <c r="Q2046" i="1"/>
  <c r="Q1029" i="1"/>
  <c r="Q2204" i="1"/>
  <c r="Q2050" i="1"/>
  <c r="Q1151" i="1"/>
  <c r="Q1188" i="1"/>
  <c r="Q2123" i="1"/>
  <c r="Q905" i="1"/>
  <c r="Q1633" i="1"/>
  <c r="Q2234" i="1"/>
  <c r="Q1682" i="1"/>
  <c r="Q854" i="1"/>
  <c r="Q2019" i="1"/>
  <c r="Q852" i="1"/>
  <c r="Q2113" i="1"/>
  <c r="Q1996" i="1"/>
  <c r="Q824" i="1"/>
  <c r="AK167" i="1" l="1"/>
  <c r="AM166" i="1"/>
  <c r="M822" i="1"/>
  <c r="Q822" i="1" s="1"/>
  <c r="Q834" i="1"/>
  <c r="M19" i="1"/>
  <c r="M20" i="1"/>
  <c r="Q2078" i="1"/>
  <c r="M981" i="1"/>
  <c r="Q981" i="1" s="1"/>
  <c r="M2293" i="1"/>
  <c r="Q2293" i="1" s="1"/>
  <c r="M1994" i="1"/>
  <c r="Q1994" i="1" s="1"/>
  <c r="M1478" i="1"/>
  <c r="Q1478" i="1" s="1"/>
  <c r="M1610" i="1"/>
  <c r="Q1610" i="1" s="1"/>
  <c r="AM167" i="1" l="1"/>
  <c r="AK168" i="1"/>
  <c r="Q19" i="1"/>
  <c r="Q20" i="1"/>
  <c r="Q2077" i="1"/>
  <c r="AM168" i="1" l="1"/>
  <c r="AK169" i="1"/>
  <c r="L29" i="3"/>
  <c r="K29" i="3"/>
  <c r="L24" i="3"/>
  <c r="K24" i="3"/>
  <c r="L17" i="3"/>
  <c r="K17" i="3"/>
  <c r="AM169" i="1" l="1"/>
  <c r="AK170" i="1"/>
  <c r="K23" i="3"/>
  <c r="L23" i="3"/>
  <c r="AM170" i="1" l="1"/>
  <c r="AK171" i="1"/>
  <c r="AM171" i="1" s="1"/>
  <c r="G25" i="3"/>
  <c r="AK172" i="1" l="1"/>
  <c r="AK173" i="1" s="1"/>
  <c r="AK174" i="1" s="1"/>
  <c r="H15" i="3"/>
  <c r="AM172" i="1" l="1"/>
  <c r="AM173" i="1"/>
  <c r="AK175" i="1"/>
  <c r="AM174" i="1"/>
  <c r="H32" i="3"/>
  <c r="G32" i="3"/>
  <c r="L32" i="3"/>
  <c r="K32" i="3"/>
  <c r="D32" i="3"/>
  <c r="C32" i="3"/>
  <c r="H31" i="3"/>
  <c r="G31" i="3"/>
  <c r="L31" i="3"/>
  <c r="K31" i="3"/>
  <c r="D31" i="3"/>
  <c r="C31" i="3"/>
  <c r="L30" i="3"/>
  <c r="D30" i="3"/>
  <c r="C30" i="3"/>
  <c r="H29" i="3"/>
  <c r="G29" i="3"/>
  <c r="H28" i="3"/>
  <c r="G28" i="3"/>
  <c r="D28" i="3"/>
  <c r="H27" i="3"/>
  <c r="G27" i="3"/>
  <c r="L27" i="3"/>
  <c r="D27" i="3"/>
  <c r="C27" i="3"/>
  <c r="H25" i="3"/>
  <c r="C25" i="3"/>
  <c r="H24" i="3"/>
  <c r="G24" i="3"/>
  <c r="H23" i="3"/>
  <c r="G23" i="3"/>
  <c r="H22" i="3"/>
  <c r="C21" i="3"/>
  <c r="H20" i="3"/>
  <c r="G20" i="3"/>
  <c r="H19" i="3"/>
  <c r="G19" i="3"/>
  <c r="H18" i="3"/>
  <c r="G18" i="3"/>
  <c r="H17" i="3"/>
  <c r="G17" i="3"/>
  <c r="C16" i="3"/>
  <c r="G15" i="3"/>
  <c r="H14" i="3"/>
  <c r="G14" i="3"/>
  <c r="J13" i="3"/>
  <c r="H13" i="3"/>
  <c r="G13" i="3"/>
  <c r="AM175" i="1" l="1"/>
  <c r="AK176" i="1"/>
  <c r="P32" i="3"/>
  <c r="O32" i="3"/>
  <c r="P27" i="3"/>
  <c r="O31" i="3"/>
  <c r="P31" i="3"/>
  <c r="K30" i="3"/>
  <c r="K27" i="3"/>
  <c r="O27" i="3" s="1"/>
  <c r="C22" i="3"/>
  <c r="C28" i="3"/>
  <c r="D24" i="3"/>
  <c r="P24" i="3" s="1"/>
  <c r="C18" i="3"/>
  <c r="C24" i="3"/>
  <c r="O24" i="3" s="1"/>
  <c r="C19" i="3"/>
  <c r="C20" i="3"/>
  <c r="AK177" i="1" l="1"/>
  <c r="AM176" i="1"/>
  <c r="L13" i="3"/>
  <c r="K13" i="3"/>
  <c r="J12" i="3"/>
  <c r="H12" i="3"/>
  <c r="G12" i="3"/>
  <c r="K12" i="3"/>
  <c r="H11" i="3"/>
  <c r="G11" i="3"/>
  <c r="F11" i="3"/>
  <c r="D11" i="3"/>
  <c r="C11" i="3"/>
  <c r="AM177" i="1" l="1"/>
  <c r="AK178" i="1"/>
  <c r="L12" i="3"/>
  <c r="D12" i="3"/>
  <c r="C13" i="3"/>
  <c r="C12" i="3"/>
  <c r="O12" i="3" s="1"/>
  <c r="AM178" i="1" l="1"/>
  <c r="AK179" i="1"/>
  <c r="P12" i="3"/>
  <c r="O13" i="3"/>
  <c r="F18" i="3"/>
  <c r="AM179" i="1" l="1"/>
  <c r="AK180" i="1"/>
  <c r="F16" i="3"/>
  <c r="AM180" i="1" l="1"/>
  <c r="AK181" i="1"/>
  <c r="C14" i="3"/>
  <c r="AK182" i="1" l="1"/>
  <c r="AK183" i="1" s="1"/>
  <c r="AM181" i="1"/>
  <c r="C10" i="4"/>
  <c r="AM183" i="1" l="1"/>
  <c r="AM182" i="1"/>
  <c r="AK184" i="1"/>
  <c r="L11" i="4"/>
  <c r="AM184" i="1" l="1"/>
  <c r="AK185" i="1"/>
  <c r="AK186" i="1" s="1"/>
  <c r="J11" i="3"/>
  <c r="T11" i="4"/>
  <c r="D11" i="4"/>
  <c r="Z18" i="4"/>
  <c r="AM186" i="1" l="1"/>
  <c r="AM185" i="1"/>
  <c r="AK187" i="1"/>
  <c r="AK188" i="1" s="1"/>
  <c r="AK189" i="1" s="1"/>
  <c r="AM189" i="1" s="1"/>
  <c r="J31" i="3"/>
  <c r="N31" i="3"/>
  <c r="F31" i="3"/>
  <c r="AM187" i="1" l="1"/>
  <c r="AK190" i="1"/>
  <c r="AM188" i="1"/>
  <c r="R31" i="3"/>
  <c r="F24" i="3"/>
  <c r="AM190" i="1" l="1"/>
  <c r="AK191" i="1"/>
  <c r="AM191" i="1" s="1"/>
  <c r="N24" i="3"/>
  <c r="J24" i="3"/>
  <c r="D24" i="4"/>
  <c r="AK192" i="1" l="1"/>
  <c r="R24" i="3"/>
  <c r="F21" i="3"/>
  <c r="AK193" i="1" l="1"/>
  <c r="AM192" i="1"/>
  <c r="L29" i="4"/>
  <c r="T29" i="4"/>
  <c r="AM193" i="1" l="1"/>
  <c r="AK194" i="1"/>
  <c r="N29" i="3"/>
  <c r="J29" i="3"/>
  <c r="D29" i="4"/>
  <c r="AK195" i="1" l="1"/>
  <c r="AK196" i="1" s="1"/>
  <c r="AM194" i="1"/>
  <c r="V28" i="4"/>
  <c r="AM196" i="1" l="1"/>
  <c r="AK197" i="1"/>
  <c r="AM195" i="1"/>
  <c r="J28" i="3"/>
  <c r="F28" i="3"/>
  <c r="AK198" i="1" l="1"/>
  <c r="AK199" i="1" s="1"/>
  <c r="AM199" i="1" s="1"/>
  <c r="AM197" i="1"/>
  <c r="J25" i="3"/>
  <c r="F25" i="3"/>
  <c r="AK200" i="1" l="1"/>
  <c r="AM200" i="1" s="1"/>
  <c r="AM198" i="1"/>
  <c r="R20" i="4"/>
  <c r="N20" i="4"/>
  <c r="AK201" i="1" l="1"/>
  <c r="AK202" i="1" s="1"/>
  <c r="AM202" i="1" s="1"/>
  <c r="V20" i="4"/>
  <c r="AM201" i="1" l="1"/>
  <c r="AK203" i="1"/>
  <c r="AK204" i="1" s="1"/>
  <c r="F20" i="4"/>
  <c r="AM203" i="1" l="1"/>
  <c r="AM204" i="1"/>
  <c r="AK205" i="1"/>
  <c r="V26" i="4"/>
  <c r="F20" i="3"/>
  <c r="J20" i="3"/>
  <c r="AM205" i="1" l="1"/>
  <c r="AK206" i="1"/>
  <c r="AK207" i="1" s="1"/>
  <c r="T19" i="4"/>
  <c r="L19" i="4"/>
  <c r="AM206" i="1" l="1"/>
  <c r="AK208" i="1"/>
  <c r="AM208" i="1" s="1"/>
  <c r="AM207" i="1"/>
  <c r="J19" i="3"/>
  <c r="F19" i="3"/>
  <c r="D19" i="4"/>
  <c r="X12" i="4"/>
  <c r="AK209" i="1" l="1"/>
  <c r="AK210" i="1" s="1"/>
  <c r="AM210" i="1" s="1"/>
  <c r="R12" i="4"/>
  <c r="AK211" i="1" l="1"/>
  <c r="AK212" i="1" s="1"/>
  <c r="AK213" i="1" s="1"/>
  <c r="AM209" i="1"/>
  <c r="F12" i="3"/>
  <c r="N12" i="3"/>
  <c r="AM211" i="1" l="1"/>
  <c r="AK214" i="1"/>
  <c r="AM213" i="1"/>
  <c r="AM212" i="1"/>
  <c r="R12" i="3"/>
  <c r="L12" i="4"/>
  <c r="D12" i="4"/>
  <c r="T17" i="4"/>
  <c r="AM214" i="1" l="1"/>
  <c r="AK215" i="1"/>
  <c r="R23" i="4"/>
  <c r="J23" i="4"/>
  <c r="AM215" i="1" l="1"/>
  <c r="AK216" i="1"/>
  <c r="J27" i="3"/>
  <c r="N27" i="3"/>
  <c r="F27" i="3"/>
  <c r="AM216" i="1" l="1"/>
  <c r="AK217" i="1"/>
  <c r="AK218" i="1" s="1"/>
  <c r="R27" i="3"/>
  <c r="N23" i="3"/>
  <c r="N17" i="3"/>
  <c r="J23" i="3"/>
  <c r="J17" i="3"/>
  <c r="L17" i="4"/>
  <c r="F17" i="4"/>
  <c r="N13" i="4"/>
  <c r="H13" i="4"/>
  <c r="F13" i="4"/>
  <c r="AM218" i="1" l="1"/>
  <c r="AM217" i="1"/>
  <c r="AK219" i="1"/>
  <c r="L14" i="4"/>
  <c r="T14" i="4"/>
  <c r="AK220" i="1" l="1"/>
  <c r="AM219" i="1"/>
  <c r="J14" i="3"/>
  <c r="D14" i="4"/>
  <c r="AM220" i="1" l="1"/>
  <c r="AK221" i="1"/>
  <c r="F13" i="3"/>
  <c r="N13" i="3"/>
  <c r="T13" i="4"/>
  <c r="AM221" i="1" l="1"/>
  <c r="AK222" i="1"/>
  <c r="R13" i="3"/>
  <c r="J32" i="3"/>
  <c r="F32" i="3"/>
  <c r="N32" i="3"/>
  <c r="AC12" i="4"/>
  <c r="AD12" i="4"/>
  <c r="AE12" i="4"/>
  <c r="AF12" i="4"/>
  <c r="AG12" i="4"/>
  <c r="AH12" i="4"/>
  <c r="AC13" i="4"/>
  <c r="AD13" i="4"/>
  <c r="AE13" i="4"/>
  <c r="AF13" i="4"/>
  <c r="AC16" i="4"/>
  <c r="AD16" i="4"/>
  <c r="AE16" i="4"/>
  <c r="AF16" i="4"/>
  <c r="AG16" i="4"/>
  <c r="AH16" i="4"/>
  <c r="AC17" i="4"/>
  <c r="AD17" i="4"/>
  <c r="AC20" i="4"/>
  <c r="AD20" i="4"/>
  <c r="AG20" i="4"/>
  <c r="AH20" i="4"/>
  <c r="AC21" i="4"/>
  <c r="AD21" i="4"/>
  <c r="AE21" i="4"/>
  <c r="AF21" i="4"/>
  <c r="AG21" i="4"/>
  <c r="AH21" i="4"/>
  <c r="AC22" i="4"/>
  <c r="AD22" i="4"/>
  <c r="AE22" i="4"/>
  <c r="AF22" i="4"/>
  <c r="AG22" i="4"/>
  <c r="AH22" i="4"/>
  <c r="AC23" i="4"/>
  <c r="AD23" i="4"/>
  <c r="AE23" i="4"/>
  <c r="AF23" i="4"/>
  <c r="AG23" i="4"/>
  <c r="AH23" i="4"/>
  <c r="AC24" i="4"/>
  <c r="AD24" i="4"/>
  <c r="AG24" i="4"/>
  <c r="AH24" i="4"/>
  <c r="AC25" i="4"/>
  <c r="AC26" i="4"/>
  <c r="AD26" i="4"/>
  <c r="AE26" i="4"/>
  <c r="AF26" i="4"/>
  <c r="AC27" i="4"/>
  <c r="AE27" i="4"/>
  <c r="AG27" i="4"/>
  <c r="AH27" i="4"/>
  <c r="AC28" i="4"/>
  <c r="AD28" i="4"/>
  <c r="AC30" i="4"/>
  <c r="AD30" i="4"/>
  <c r="AE30" i="4"/>
  <c r="AF30" i="4"/>
  <c r="AG30" i="4"/>
  <c r="AH30" i="4"/>
  <c r="AC31" i="4"/>
  <c r="AD31" i="4"/>
  <c r="AE31" i="4"/>
  <c r="AF31" i="4"/>
  <c r="AG31" i="4"/>
  <c r="AH31" i="4"/>
  <c r="AC32" i="4"/>
  <c r="AD32" i="4"/>
  <c r="AE32" i="4"/>
  <c r="AF32" i="4"/>
  <c r="AG32" i="4"/>
  <c r="AH32" i="4"/>
  <c r="AB12" i="4"/>
  <c r="AB13" i="4"/>
  <c r="AB14" i="4"/>
  <c r="AB16" i="4"/>
  <c r="AB17" i="4"/>
  <c r="AB19" i="4"/>
  <c r="AB20" i="4"/>
  <c r="AB21" i="4"/>
  <c r="AB22" i="4"/>
  <c r="AB23" i="4"/>
  <c r="AB24" i="4"/>
  <c r="AB26" i="4"/>
  <c r="AB28" i="4"/>
  <c r="AB29" i="4"/>
  <c r="AB30" i="4"/>
  <c r="AB31" i="4"/>
  <c r="AB32" i="4"/>
  <c r="AB11" i="4"/>
  <c r="AM222" i="1" l="1"/>
  <c r="AK223" i="1"/>
  <c r="AK224" i="1" s="1"/>
  <c r="R32" i="3"/>
  <c r="AA11" i="4"/>
  <c r="AA12" i="4"/>
  <c r="AA13" i="4"/>
  <c r="AA14" i="4"/>
  <c r="AA15" i="4"/>
  <c r="AA16" i="4"/>
  <c r="AA17" i="4"/>
  <c r="AA18" i="4"/>
  <c r="AA19" i="4"/>
  <c r="AA20" i="4"/>
  <c r="AA21" i="4"/>
  <c r="AA22" i="4"/>
  <c r="AA23" i="4"/>
  <c r="AA24" i="4"/>
  <c r="AA25" i="4"/>
  <c r="AA26" i="4"/>
  <c r="AA27" i="4"/>
  <c r="AA28" i="4"/>
  <c r="AA29" i="4"/>
  <c r="AA30" i="4"/>
  <c r="AA31" i="4"/>
  <c r="AA32" i="4"/>
  <c r="E10" i="4"/>
  <c r="G10" i="4"/>
  <c r="H10" i="4"/>
  <c r="I10" i="4"/>
  <c r="J10" i="4"/>
  <c r="K10" i="4"/>
  <c r="M10" i="4"/>
  <c r="N10" i="4"/>
  <c r="O10" i="4"/>
  <c r="P10" i="4"/>
  <c r="Q10" i="4"/>
  <c r="R10" i="4"/>
  <c r="S10" i="4"/>
  <c r="U10" i="4"/>
  <c r="V10" i="4"/>
  <c r="W10" i="4"/>
  <c r="X10" i="4"/>
  <c r="Y10" i="4"/>
  <c r="Z10" i="4"/>
  <c r="AM224" i="1" l="1"/>
  <c r="AM223" i="1"/>
  <c r="AK225" i="1"/>
  <c r="AA10" i="4"/>
  <c r="AF10" i="4"/>
  <c r="AH10" i="4"/>
  <c r="AG10" i="4"/>
  <c r="AE10" i="4"/>
  <c r="AC10" i="4"/>
  <c r="AK226" i="1" l="1"/>
  <c r="AK227" i="1" s="1"/>
  <c r="AM227" i="1" s="1"/>
  <c r="AM225" i="1"/>
  <c r="J15" i="3"/>
  <c r="D15" i="4"/>
  <c r="AM226" i="1" l="1"/>
  <c r="AK228" i="1"/>
  <c r="AM228" i="1" s="1"/>
  <c r="J18" i="3"/>
  <c r="L18" i="4"/>
  <c r="AK229" i="1" l="1"/>
  <c r="AK230" i="1" s="1"/>
  <c r="D18" i="4"/>
  <c r="D10" i="4" s="1"/>
  <c r="AM229" i="1" l="1"/>
  <c r="AM230" i="1"/>
  <c r="AK231" i="1"/>
  <c r="AK232" i="1" s="1"/>
  <c r="AK233" i="1" s="1"/>
  <c r="L15" i="4"/>
  <c r="AM233" i="1" l="1"/>
  <c r="AM231" i="1"/>
  <c r="AM232" i="1"/>
  <c r="AK234" i="1"/>
  <c r="T15" i="4"/>
  <c r="T10" i="4" s="1"/>
  <c r="L10" i="4"/>
  <c r="AM234" i="1" l="1"/>
  <c r="AK235" i="1"/>
  <c r="AB15" i="4"/>
  <c r="AB10" i="4"/>
  <c r="AK236" i="1" l="1"/>
  <c r="AM235" i="1"/>
  <c r="F30" i="3"/>
  <c r="F22" i="3"/>
  <c r="AM236" i="1" l="1"/>
  <c r="AK237" i="1"/>
  <c r="J22" i="3"/>
  <c r="N30" i="3"/>
  <c r="D29" i="3"/>
  <c r="P29" i="3" s="1"/>
  <c r="G22" i="3"/>
  <c r="AM237" i="1" l="1"/>
  <c r="AK238" i="1"/>
  <c r="AK239" i="1" s="1"/>
  <c r="AK240" i="1" s="1"/>
  <c r="C29" i="3"/>
  <c r="O29" i="3" s="1"/>
  <c r="D23" i="3"/>
  <c r="P23" i="3" s="1"/>
  <c r="AM238" i="1" l="1"/>
  <c r="AM239" i="1"/>
  <c r="AK241" i="1"/>
  <c r="AK242" i="1" s="1"/>
  <c r="AM240" i="1"/>
  <c r="D22" i="3"/>
  <c r="D13" i="3"/>
  <c r="D20" i="3"/>
  <c r="AM242" i="1" l="1"/>
  <c r="AK243" i="1"/>
  <c r="AK244" i="1" s="1"/>
  <c r="AM241" i="1"/>
  <c r="P13" i="3"/>
  <c r="D19" i="3"/>
  <c r="F29" i="3"/>
  <c r="R29" i="3" s="1"/>
  <c r="AM243" i="1" l="1"/>
  <c r="AM244" i="1"/>
  <c r="AK245" i="1"/>
  <c r="AM245" i="1" s="1"/>
  <c r="F17" i="3"/>
  <c r="R17" i="3" s="1"/>
  <c r="D18" i="3"/>
  <c r="F14" i="3"/>
  <c r="F15" i="3"/>
  <c r="F23" i="3"/>
  <c r="R23" i="3" s="1"/>
  <c r="AK246" i="1" l="1"/>
  <c r="AK247" i="1" s="1"/>
  <c r="D17" i="3"/>
  <c r="P17" i="3" s="1"/>
  <c r="AM247" i="1" l="1"/>
  <c r="AM246" i="1"/>
  <c r="AK248" i="1"/>
  <c r="C17" i="3"/>
  <c r="O17" i="3" s="1"/>
  <c r="AK249" i="1" l="1"/>
  <c r="AM248" i="1"/>
  <c r="C23" i="3"/>
  <c r="O23" i="3" s="1"/>
  <c r="D15" i="3"/>
  <c r="AM249" i="1" l="1"/>
  <c r="AK250" i="1"/>
  <c r="C15" i="3"/>
  <c r="D14" i="3"/>
  <c r="AM250" i="1" l="1"/>
  <c r="AK251" i="1"/>
  <c r="AK252" i="1" s="1"/>
  <c r="D21" i="3"/>
  <c r="AM252" i="1" l="1"/>
  <c r="AM251" i="1"/>
  <c r="AK253" i="1"/>
  <c r="G21" i="3"/>
  <c r="H21" i="3"/>
  <c r="J21" i="3"/>
  <c r="AK254" i="1" l="1"/>
  <c r="AM253" i="1"/>
  <c r="D16" i="3"/>
  <c r="AM254" i="1" l="1"/>
  <c r="AK255" i="1"/>
  <c r="F25" i="4"/>
  <c r="AD25" i="4" s="1"/>
  <c r="D25" i="3"/>
  <c r="L25" i="4"/>
  <c r="AM255" i="1" l="1"/>
  <c r="AK256" i="1"/>
  <c r="F10" i="4"/>
  <c r="AD10" i="4" s="1"/>
  <c r="AM256" i="1" l="1"/>
  <c r="AK257" i="1"/>
  <c r="K14" i="3"/>
  <c r="O14" i="3" s="1"/>
  <c r="N14" i="3"/>
  <c r="L14" i="3"/>
  <c r="P14" i="3" s="1"/>
  <c r="K15" i="3"/>
  <c r="O15" i="3" s="1"/>
  <c r="N15" i="3"/>
  <c r="L15" i="3"/>
  <c r="P15" i="3" s="1"/>
  <c r="AM257" i="1" l="1"/>
  <c r="AK258" i="1"/>
  <c r="AK259" i="1" s="1"/>
  <c r="R15" i="3"/>
  <c r="R14" i="3"/>
  <c r="G16" i="3"/>
  <c r="H16" i="3"/>
  <c r="J16" i="3"/>
  <c r="K16" i="3"/>
  <c r="N16" i="3"/>
  <c r="L16" i="3"/>
  <c r="AM259" i="1" l="1"/>
  <c r="AM258" i="1"/>
  <c r="AK260" i="1"/>
  <c r="AK261" i="1" s="1"/>
  <c r="AK262" i="1" s="1"/>
  <c r="R16" i="3"/>
  <c r="P16" i="3"/>
  <c r="O16" i="3"/>
  <c r="K18" i="3"/>
  <c r="O18" i="3" s="1"/>
  <c r="N18" i="3"/>
  <c r="T18" i="4"/>
  <c r="AB18" i="4" s="1"/>
  <c r="L18" i="3"/>
  <c r="P18" i="3" s="1"/>
  <c r="AM262" i="1" l="1"/>
  <c r="AM260" i="1"/>
  <c r="AK263" i="1"/>
  <c r="AM261" i="1"/>
  <c r="R18" i="3"/>
  <c r="K19" i="3"/>
  <c r="O19" i="3" s="1"/>
  <c r="AK264" i="1" l="1"/>
  <c r="AM263" i="1"/>
  <c r="L19" i="3"/>
  <c r="N19" i="3"/>
  <c r="AM264" i="1" l="1"/>
  <c r="AK265" i="1"/>
  <c r="AK266" i="1" s="1"/>
  <c r="AM266" i="1" s="1"/>
  <c r="R19" i="3"/>
  <c r="P19" i="3"/>
  <c r="AM265" i="1" l="1"/>
  <c r="AK267" i="1"/>
  <c r="AK268" i="1" s="1"/>
  <c r="AM268" i="1" s="1"/>
  <c r="D26" i="3"/>
  <c r="F26" i="3"/>
  <c r="C26" i="3"/>
  <c r="AM267" i="1" l="1"/>
  <c r="AK269" i="1"/>
  <c r="C10" i="3"/>
  <c r="F10" i="3"/>
  <c r="D10" i="3"/>
  <c r="G26" i="3"/>
  <c r="J26" i="3"/>
  <c r="H26" i="3"/>
  <c r="AK270" i="1" l="1"/>
  <c r="AK271" i="1" s="1"/>
  <c r="AM269" i="1"/>
  <c r="K26" i="3"/>
  <c r="O26" i="3" s="1"/>
  <c r="AK272" i="1" l="1"/>
  <c r="AK273" i="1" s="1"/>
  <c r="AK274" i="1" s="1"/>
  <c r="AM274" i="1" s="1"/>
  <c r="AM271" i="1"/>
  <c r="AM270" i="1"/>
  <c r="N26" i="3"/>
  <c r="L26" i="3"/>
  <c r="P26" i="3" s="1"/>
  <c r="K28" i="3"/>
  <c r="O28" i="3" s="1"/>
  <c r="AK275" i="1" l="1"/>
  <c r="AK276" i="1" s="1"/>
  <c r="AM273" i="1"/>
  <c r="AM272" i="1"/>
  <c r="R26" i="3"/>
  <c r="L28" i="3"/>
  <c r="P28" i="3" s="1"/>
  <c r="N28" i="3"/>
  <c r="R28" i="3" s="1"/>
  <c r="AK277" i="1" l="1"/>
  <c r="AK278" i="1" s="1"/>
  <c r="AM276" i="1"/>
  <c r="AM275" i="1"/>
  <c r="K25" i="3"/>
  <c r="O25" i="3" s="1"/>
  <c r="N25" i="3"/>
  <c r="R25" i="3" s="1"/>
  <c r="L25" i="3"/>
  <c r="P25" i="3" s="1"/>
  <c r="T25" i="4"/>
  <c r="AB25" i="4" s="1"/>
  <c r="AM277" i="1" l="1"/>
  <c r="AK279" i="1"/>
  <c r="AK280" i="1" s="1"/>
  <c r="AM278" i="1"/>
  <c r="K20" i="3"/>
  <c r="AM279" i="1" l="1"/>
  <c r="AM280" i="1"/>
  <c r="AK281" i="1"/>
  <c r="O20" i="3"/>
  <c r="N20" i="3"/>
  <c r="L20" i="3"/>
  <c r="AM281" i="1" l="1"/>
  <c r="AK282" i="1"/>
  <c r="R20" i="3"/>
  <c r="P20" i="3"/>
  <c r="AM282" i="1" l="1"/>
  <c r="AK283" i="1"/>
  <c r="K21" i="3"/>
  <c r="L21" i="3"/>
  <c r="N21" i="3"/>
  <c r="AM283" i="1" l="1"/>
  <c r="AK284" i="1"/>
  <c r="R21" i="3"/>
  <c r="P21" i="3"/>
  <c r="O21" i="3"/>
  <c r="AK285" i="1" l="1"/>
  <c r="AM285" i="1" s="1"/>
  <c r="AM284" i="1"/>
  <c r="A27" i="1"/>
  <c r="AK286" i="1" l="1"/>
  <c r="AK287" i="1" s="1"/>
  <c r="AK288" i="1" s="1"/>
  <c r="AM288" i="1" s="1"/>
  <c r="A238" i="1"/>
  <c r="A223" i="1"/>
  <c r="A177" i="1"/>
  <c r="A150" i="1"/>
  <c r="A213" i="1"/>
  <c r="A104" i="1"/>
  <c r="A115" i="1"/>
  <c r="A230" i="1"/>
  <c r="A87" i="1"/>
  <c r="A134" i="1"/>
  <c r="A201" i="1"/>
  <c r="A211" i="1"/>
  <c r="A148" i="1"/>
  <c r="A176" i="1"/>
  <c r="A218" i="1"/>
  <c r="A161" i="1"/>
  <c r="A167" i="1"/>
  <c r="A143" i="1"/>
  <c r="A237" i="1"/>
  <c r="A110" i="1"/>
  <c r="A214" i="1"/>
  <c r="A95" i="1"/>
  <c r="A154" i="1"/>
  <c r="A194" i="1"/>
  <c r="A145" i="1"/>
  <c r="A107" i="1"/>
  <c r="A157" i="1"/>
  <c r="A153" i="1"/>
  <c r="A131" i="1"/>
  <c r="A171" i="1"/>
  <c r="A204" i="1"/>
  <c r="A74" i="1"/>
  <c r="A163" i="1"/>
  <c r="A207" i="1"/>
  <c r="A151" i="1"/>
  <c r="A152" i="1"/>
  <c r="A162" i="1"/>
  <c r="A77" i="1"/>
  <c r="A85" i="1"/>
  <c r="A228" i="1"/>
  <c r="A93" i="1"/>
  <c r="A197" i="1"/>
  <c r="A114" i="1"/>
  <c r="A208" i="1"/>
  <c r="A101" i="1"/>
  <c r="A206" i="1"/>
  <c r="A189" i="1"/>
  <c r="A137" i="1"/>
  <c r="A203" i="1"/>
  <c r="A91" i="1"/>
  <c r="A138" i="1"/>
  <c r="A216" i="1"/>
  <c r="A127" i="1"/>
  <c r="A190" i="1"/>
  <c r="A113" i="1"/>
  <c r="A76" i="1"/>
  <c r="A232" i="1"/>
  <c r="A212" i="1"/>
  <c r="A97" i="1"/>
  <c r="A80" i="1"/>
  <c r="A200" i="1"/>
  <c r="A226" i="1"/>
  <c r="A92" i="1"/>
  <c r="A122" i="1"/>
  <c r="A209" i="1"/>
  <c r="A119" i="1"/>
  <c r="A78" i="1"/>
  <c r="A142" i="1"/>
  <c r="A186" i="1"/>
  <c r="A79" i="1"/>
  <c r="A71" i="1"/>
  <c r="A96" i="1"/>
  <c r="A159" i="1"/>
  <c r="A202" i="1"/>
  <c r="A227" i="1"/>
  <c r="A168" i="1"/>
  <c r="A102" i="1"/>
  <c r="A178" i="1"/>
  <c r="A100" i="1"/>
  <c r="A103" i="1"/>
  <c r="A112" i="1"/>
  <c r="A126" i="1"/>
  <c r="A187" i="1"/>
  <c r="A75" i="1"/>
  <c r="A83" i="1"/>
  <c r="A132" i="1"/>
  <c r="A225" i="1"/>
  <c r="A166" i="1"/>
  <c r="A125" i="1"/>
  <c r="A192" i="1"/>
  <c r="A90" i="1"/>
  <c r="A215" i="1"/>
  <c r="A73" i="1"/>
  <c r="A210" i="1"/>
  <c r="A179" i="1"/>
  <c r="A236" i="1"/>
  <c r="A172" i="1"/>
  <c r="A234" i="1"/>
  <c r="A121" i="1"/>
  <c r="A105" i="1"/>
  <c r="A98" i="1"/>
  <c r="A123" i="1"/>
  <c r="A181" i="1"/>
  <c r="A144" i="1"/>
  <c r="A140" i="1"/>
  <c r="A141" i="1"/>
  <c r="A175" i="1"/>
  <c r="A128" i="1"/>
  <c r="A99" i="1"/>
  <c r="A235" i="1"/>
  <c r="A111" i="1"/>
  <c r="A89" i="1"/>
  <c r="A120" i="1"/>
  <c r="A170" i="1"/>
  <c r="A193" i="1"/>
  <c r="A130" i="1"/>
  <c r="A135" i="1"/>
  <c r="A182" i="1"/>
  <c r="A129" i="1"/>
  <c r="A139" i="1"/>
  <c r="A88" i="1"/>
  <c r="A231" i="1"/>
  <c r="A155" i="1"/>
  <c r="A116" i="1"/>
  <c r="A147" i="1"/>
  <c r="A62" i="1"/>
  <c r="A224" i="1"/>
  <c r="A84" i="1"/>
  <c r="A106" i="1"/>
  <c r="A221" i="1"/>
  <c r="A205" i="1"/>
  <c r="A109" i="1"/>
  <c r="A117" i="1"/>
  <c r="A184" i="1"/>
  <c r="A146" i="1"/>
  <c r="A82" i="1"/>
  <c r="A108" i="1"/>
  <c r="A124" i="1"/>
  <c r="A174" i="1"/>
  <c r="A198" i="1"/>
  <c r="A72" i="1"/>
  <c r="A169" i="1"/>
  <c r="A173" i="1"/>
  <c r="A183" i="1"/>
  <c r="A118" i="1"/>
  <c r="A222" i="1"/>
  <c r="A229" i="1"/>
  <c r="A81" i="1"/>
  <c r="A180" i="1"/>
  <c r="A188" i="1"/>
  <c r="A160" i="1"/>
  <c r="A220" i="1"/>
  <c r="A136" i="1"/>
  <c r="A219" i="1"/>
  <c r="A94" i="1"/>
  <c r="A70" i="1"/>
  <c r="A196" i="1"/>
  <c r="A158" i="1"/>
  <c r="A86" i="1"/>
  <c r="A233" i="1"/>
  <c r="A149" i="1"/>
  <c r="A156" i="1"/>
  <c r="A185" i="1"/>
  <c r="A191" i="1"/>
  <c r="A164" i="1"/>
  <c r="A133" i="1"/>
  <c r="A217" i="1"/>
  <c r="A165" i="1"/>
  <c r="A199" i="1"/>
  <c r="A195" i="1"/>
  <c r="AK289" i="1" l="1"/>
  <c r="AK290" i="1" s="1"/>
  <c r="AM286" i="1"/>
  <c r="AM287" i="1"/>
  <c r="A239" i="1"/>
  <c r="AM289" i="1" l="1"/>
  <c r="AM290" i="1"/>
  <c r="AK291" i="1"/>
  <c r="AK292" i="1" s="1"/>
  <c r="A240" i="1"/>
  <c r="AM291" i="1" l="1"/>
  <c r="AK293" i="1"/>
  <c r="AM292" i="1"/>
  <c r="A241" i="1"/>
  <c r="AM293" i="1" l="1"/>
  <c r="AK294" i="1"/>
  <c r="AM294" i="1" s="1"/>
  <c r="A242" i="1"/>
  <c r="AK295" i="1" l="1"/>
  <c r="AK296" i="1" s="1"/>
  <c r="A243" i="1"/>
  <c r="AM296" i="1" l="1"/>
  <c r="AK297" i="1"/>
  <c r="AM295" i="1"/>
  <c r="A244" i="1"/>
  <c r="AK298" i="1" l="1"/>
  <c r="AM297" i="1"/>
  <c r="A245" i="1"/>
  <c r="AM298" i="1" l="1"/>
  <c r="AK299" i="1"/>
  <c r="A246" i="1"/>
  <c r="AM299" i="1" l="1"/>
  <c r="AK300" i="1"/>
  <c r="A247" i="1"/>
  <c r="AM300" i="1" l="1"/>
  <c r="AK301" i="1"/>
  <c r="A249" i="1"/>
  <c r="AM301" i="1" l="1"/>
  <c r="AK302" i="1"/>
  <c r="AK303" i="1" s="1"/>
  <c r="A248" i="1"/>
  <c r="AM303" i="1" l="1"/>
  <c r="AK304" i="1"/>
  <c r="AM302" i="1"/>
  <c r="A250" i="1"/>
  <c r="AK305" i="1" l="1"/>
  <c r="AK306" i="1" s="1"/>
  <c r="AK307" i="1" s="1"/>
  <c r="AM304" i="1"/>
  <c r="A251" i="1"/>
  <c r="AM306" i="1" l="1"/>
  <c r="AK308" i="1"/>
  <c r="AM307" i="1"/>
  <c r="AM305" i="1"/>
  <c r="A252" i="1"/>
  <c r="AM308" i="1" l="1"/>
  <c r="AK309" i="1"/>
  <c r="AK310" i="1" s="1"/>
  <c r="A253" i="1"/>
  <c r="AM310" i="1" l="1"/>
  <c r="AK311" i="1"/>
  <c r="AM309" i="1"/>
  <c r="A254" i="1"/>
  <c r="AM311" i="1" l="1"/>
  <c r="AK312" i="1"/>
  <c r="A255" i="1"/>
  <c r="AM312" i="1" l="1"/>
  <c r="AK313" i="1"/>
  <c r="AK314" i="1" s="1"/>
  <c r="A256" i="1"/>
  <c r="AM314" i="1" l="1"/>
  <c r="AK315" i="1"/>
  <c r="AM313" i="1"/>
  <c r="A259" i="1"/>
  <c r="A257" i="1"/>
  <c r="AM315" i="1" l="1"/>
  <c r="AK316" i="1"/>
  <c r="AK317" i="1" s="1"/>
  <c r="A258" i="1"/>
  <c r="AK318" i="1" l="1"/>
  <c r="AM318" i="1" s="1"/>
  <c r="AM316" i="1"/>
  <c r="AM317" i="1"/>
  <c r="A260" i="1"/>
  <c r="AK319" i="1" l="1"/>
  <c r="AK320" i="1" s="1"/>
  <c r="A263" i="1"/>
  <c r="A261" i="1"/>
  <c r="AM319" i="1" l="1"/>
  <c r="AM320" i="1"/>
  <c r="AK321" i="1"/>
  <c r="AK322" i="1" s="1"/>
  <c r="A262" i="1"/>
  <c r="A264" i="1"/>
  <c r="AM322" i="1" l="1"/>
  <c r="AM321" i="1"/>
  <c r="AK323" i="1"/>
  <c r="AK324" i="1" s="1"/>
  <c r="A265" i="1"/>
  <c r="AM323" i="1" l="1"/>
  <c r="AK325" i="1"/>
  <c r="AK326" i="1" s="1"/>
  <c r="AM324" i="1"/>
  <c r="A266" i="1"/>
  <c r="AM326" i="1" l="1"/>
  <c r="AM325" i="1"/>
  <c r="AK327" i="1"/>
  <c r="A269" i="1"/>
  <c r="A267" i="1"/>
  <c r="AK328" i="1" l="1"/>
  <c r="AK329" i="1" s="1"/>
  <c r="AK330" i="1" s="1"/>
  <c r="AM327" i="1"/>
  <c r="A268" i="1"/>
  <c r="AM328" i="1" l="1"/>
  <c r="AM329" i="1"/>
  <c r="AM330" i="1"/>
  <c r="AK331" i="1"/>
  <c r="A270" i="1"/>
  <c r="AM331" i="1" l="1"/>
  <c r="AK332" i="1"/>
  <c r="A271" i="1"/>
  <c r="AK333" i="1" l="1"/>
  <c r="AM332" i="1"/>
  <c r="A273" i="1"/>
  <c r="A272" i="1"/>
  <c r="AM333" i="1" l="1"/>
  <c r="AK334" i="1"/>
  <c r="AK335" i="1" s="1"/>
  <c r="A274" i="1"/>
  <c r="AM335" i="1" l="1"/>
  <c r="AM334" i="1"/>
  <c r="AK336" i="1"/>
  <c r="A275" i="1"/>
  <c r="A276" i="1"/>
  <c r="AK337" i="1" l="1"/>
  <c r="AM336" i="1"/>
  <c r="A277" i="1"/>
  <c r="AM337" i="1" l="1"/>
  <c r="AK338" i="1"/>
  <c r="A278" i="1"/>
  <c r="A279" i="1"/>
  <c r="AM338" i="1" l="1"/>
  <c r="AK339" i="1"/>
  <c r="AK340" i="1" s="1"/>
  <c r="A280" i="1"/>
  <c r="AM340" i="1" l="1"/>
  <c r="AM339" i="1"/>
  <c r="AK341" i="1"/>
  <c r="AK342" i="1" s="1"/>
  <c r="A281" i="1"/>
  <c r="AM341" i="1" l="1"/>
  <c r="AM342" i="1"/>
  <c r="AK343" i="1"/>
  <c r="AK344" i="1" s="1"/>
  <c r="A282" i="1"/>
  <c r="AM344" i="1" l="1"/>
  <c r="AM343" i="1"/>
  <c r="AK345" i="1"/>
  <c r="A284" i="1"/>
  <c r="AK346" i="1" l="1"/>
  <c r="AK347" i="1" s="1"/>
  <c r="AM345" i="1"/>
  <c r="A286" i="1"/>
  <c r="A283" i="1"/>
  <c r="AM347" i="1" l="1"/>
  <c r="AM346" i="1"/>
  <c r="AK348" i="1"/>
  <c r="A285" i="1"/>
  <c r="A287" i="1"/>
  <c r="AK349" i="1" l="1"/>
  <c r="AK350" i="1" s="1"/>
  <c r="AM348" i="1"/>
  <c r="A288" i="1"/>
  <c r="AM350" i="1" l="1"/>
  <c r="AK351" i="1"/>
  <c r="AK352" i="1" s="1"/>
  <c r="AM349" i="1"/>
  <c r="A289" i="1"/>
  <c r="AM351" i="1" l="1"/>
  <c r="AM352" i="1"/>
  <c r="AK353" i="1"/>
  <c r="AK354" i="1" s="1"/>
  <c r="A290" i="1"/>
  <c r="AM354" i="1" l="1"/>
  <c r="AM353" i="1"/>
  <c r="AK355" i="1"/>
  <c r="A291" i="1"/>
  <c r="A292" i="1"/>
  <c r="AK356" i="1" l="1"/>
  <c r="AK357" i="1" s="1"/>
  <c r="AM355" i="1"/>
  <c r="A294" i="1"/>
  <c r="A293" i="1"/>
  <c r="A295" i="1"/>
  <c r="AM357" i="1" l="1"/>
  <c r="AM356" i="1"/>
  <c r="AK358" i="1"/>
  <c r="A298" i="1"/>
  <c r="A296" i="1"/>
  <c r="A297" i="1"/>
  <c r="AK359" i="1" l="1"/>
  <c r="AK360" i="1" s="1"/>
  <c r="AM360" i="1" s="1"/>
  <c r="AM358" i="1"/>
  <c r="A299" i="1"/>
  <c r="AK361" i="1" l="1"/>
  <c r="AK362" i="1" s="1"/>
  <c r="AM359" i="1"/>
  <c r="A300" i="1"/>
  <c r="AM361" i="1" l="1"/>
  <c r="AM362" i="1"/>
  <c r="AK363" i="1"/>
  <c r="AK364" i="1" s="1"/>
  <c r="A301" i="1"/>
  <c r="AM364" i="1" l="1"/>
  <c r="AM363" i="1"/>
  <c r="AK365" i="1"/>
  <c r="A302" i="1"/>
  <c r="AK366" i="1" l="1"/>
  <c r="AM365" i="1"/>
  <c r="A303" i="1"/>
  <c r="AM366" i="1" l="1"/>
  <c r="AK367" i="1"/>
  <c r="A305" i="1"/>
  <c r="A304" i="1"/>
  <c r="AM367" i="1" l="1"/>
  <c r="AK368" i="1"/>
  <c r="AK369" i="1" s="1"/>
  <c r="A306" i="1"/>
  <c r="AM369" i="1" l="1"/>
  <c r="AM368" i="1"/>
  <c r="AK370" i="1"/>
  <c r="AK371" i="1" s="1"/>
  <c r="A307" i="1"/>
  <c r="AM371" i="1" l="1"/>
  <c r="AM370" i="1"/>
  <c r="AK372" i="1"/>
  <c r="A308" i="1"/>
  <c r="AK373" i="1" l="1"/>
  <c r="AK374" i="1" s="1"/>
  <c r="AM374" i="1" s="1"/>
  <c r="AM372" i="1"/>
  <c r="A309" i="1"/>
  <c r="AK375" i="1" l="1"/>
  <c r="AM375" i="1" s="1"/>
  <c r="AM373" i="1"/>
  <c r="A310" i="1"/>
  <c r="AK376" i="1" l="1"/>
  <c r="AK377" i="1" s="1"/>
  <c r="A311" i="1"/>
  <c r="AM376" i="1" l="1"/>
  <c r="AM377" i="1"/>
  <c r="AK378" i="1"/>
  <c r="AK379" i="1" s="1"/>
  <c r="A312" i="1"/>
  <c r="AM378" i="1" l="1"/>
  <c r="AM379" i="1"/>
  <c r="AK380" i="1"/>
  <c r="AK381" i="1" s="1"/>
  <c r="A313" i="1"/>
  <c r="AM380" i="1" l="1"/>
  <c r="AK382" i="1"/>
  <c r="AM381" i="1"/>
  <c r="A314" i="1"/>
  <c r="AM382" i="1" l="1"/>
  <c r="AK383" i="1"/>
  <c r="A315" i="1"/>
  <c r="AM383" i="1" l="1"/>
  <c r="AK384" i="1"/>
  <c r="AK385" i="1" s="1"/>
  <c r="A316" i="1"/>
  <c r="AM385" i="1" l="1"/>
  <c r="AM384" i="1"/>
  <c r="AK386" i="1"/>
  <c r="A317" i="1"/>
  <c r="AK387" i="1" l="1"/>
  <c r="AM386" i="1"/>
  <c r="A318" i="1"/>
  <c r="AM387" i="1" l="1"/>
  <c r="AK388" i="1"/>
  <c r="A319" i="1"/>
  <c r="AM388" i="1" l="1"/>
  <c r="AK389" i="1"/>
  <c r="A320" i="1"/>
  <c r="AM389" i="1" l="1"/>
  <c r="AK390" i="1"/>
  <c r="A321" i="1"/>
  <c r="AM390" i="1" l="1"/>
  <c r="AK391" i="1"/>
  <c r="AK392" i="1" s="1"/>
  <c r="AK393" i="1" s="1"/>
  <c r="A322" i="1"/>
  <c r="AM391" i="1" l="1"/>
  <c r="AM392" i="1"/>
  <c r="AK394" i="1"/>
  <c r="AM393" i="1"/>
  <c r="A323" i="1"/>
  <c r="AM394" i="1" l="1"/>
  <c r="AK395" i="1"/>
  <c r="AK396" i="1" s="1"/>
  <c r="A324" i="1"/>
  <c r="AM395" i="1" l="1"/>
  <c r="AK397" i="1"/>
  <c r="AM396" i="1"/>
  <c r="A325" i="1"/>
  <c r="AM397" i="1" l="1"/>
  <c r="AK398" i="1"/>
  <c r="AK399" i="1" s="1"/>
  <c r="A326" i="1"/>
  <c r="AM399" i="1" l="1"/>
  <c r="AK400" i="1"/>
  <c r="AM398" i="1"/>
  <c r="A327" i="1"/>
  <c r="AM400" i="1" l="1"/>
  <c r="AK401" i="1"/>
  <c r="A328" i="1"/>
  <c r="AM401" i="1" l="1"/>
  <c r="AK402" i="1"/>
  <c r="A329" i="1"/>
  <c r="AM402" i="1" l="1"/>
  <c r="AK403" i="1"/>
  <c r="A330" i="1"/>
  <c r="AM403" i="1" l="1"/>
  <c r="AK404" i="1"/>
  <c r="AK405" i="1" s="1"/>
  <c r="A331" i="1"/>
  <c r="AM405" i="1" l="1"/>
  <c r="AM404" i="1"/>
  <c r="AK406" i="1"/>
  <c r="A332" i="1"/>
  <c r="AM406" i="1" l="1"/>
  <c r="AK407" i="1"/>
  <c r="A333" i="1"/>
  <c r="AM407" i="1" l="1"/>
  <c r="AK408" i="1"/>
  <c r="A334" i="1"/>
  <c r="AK409" i="1" l="1"/>
  <c r="AK410" i="1" s="1"/>
  <c r="AK411" i="1" s="1"/>
  <c r="AM408" i="1"/>
  <c r="A335" i="1"/>
  <c r="AM409" i="1" l="1"/>
  <c r="AM410" i="1"/>
  <c r="AM411" i="1"/>
  <c r="AK412" i="1"/>
  <c r="AK413" i="1" s="1"/>
  <c r="AK414" i="1" s="1"/>
  <c r="A336" i="1"/>
  <c r="A337" i="1"/>
  <c r="AM414" i="1" l="1"/>
  <c r="AM412" i="1"/>
  <c r="AK415" i="1"/>
  <c r="AK416" i="1" s="1"/>
  <c r="AM413" i="1"/>
  <c r="A340" i="1"/>
  <c r="A339" i="1"/>
  <c r="A338" i="1"/>
  <c r="AM416" i="1" l="1"/>
  <c r="AK417" i="1"/>
  <c r="AK418" i="1" s="1"/>
  <c r="AM415" i="1"/>
  <c r="A341" i="1"/>
  <c r="A343" i="1"/>
  <c r="A342" i="1"/>
  <c r="AM418" i="1" l="1"/>
  <c r="AM417" i="1"/>
  <c r="AK419" i="1"/>
  <c r="AK420" i="1" s="1"/>
  <c r="A344" i="1"/>
  <c r="AM419" i="1" l="1"/>
  <c r="AK421" i="1"/>
  <c r="AM420" i="1"/>
  <c r="A345" i="1"/>
  <c r="AK422" i="1" l="1"/>
  <c r="AK423" i="1" s="1"/>
  <c r="AM421" i="1"/>
  <c r="A347" i="1"/>
  <c r="A346" i="1"/>
  <c r="AM422" i="1" l="1"/>
  <c r="AK424" i="1"/>
  <c r="AM424" i="1" s="1"/>
  <c r="AM423" i="1"/>
  <c r="A349" i="1"/>
  <c r="A348" i="1"/>
  <c r="AK425" i="1" l="1"/>
  <c r="AK426" i="1" s="1"/>
  <c r="AM426" i="1" s="1"/>
  <c r="A350" i="1"/>
  <c r="AK427" i="1" l="1"/>
  <c r="AM425" i="1"/>
  <c r="A351" i="1"/>
  <c r="AK428" i="1" l="1"/>
  <c r="AM428" i="1" s="1"/>
  <c r="AM427" i="1"/>
  <c r="A353" i="1"/>
  <c r="A355" i="1"/>
  <c r="A352" i="1"/>
  <c r="AK429" i="1" l="1"/>
  <c r="A356" i="1"/>
  <c r="A354" i="1"/>
  <c r="AM429" i="1" l="1"/>
  <c r="AK430" i="1"/>
  <c r="AM430" i="1" s="1"/>
  <c r="A357" i="1"/>
  <c r="AK431" i="1" l="1"/>
  <c r="AK432" i="1" s="1"/>
  <c r="AM432" i="1" s="1"/>
  <c r="A358" i="1"/>
  <c r="AM431" i="1" l="1"/>
  <c r="AK433" i="1"/>
  <c r="AK434" i="1" s="1"/>
  <c r="AM434" i="1" s="1"/>
  <c r="A359" i="1"/>
  <c r="A360" i="1"/>
  <c r="AK435" i="1" l="1"/>
  <c r="AK436" i="1" s="1"/>
  <c r="AM436" i="1" s="1"/>
  <c r="AM433" i="1"/>
  <c r="A361" i="1"/>
  <c r="AK437" i="1" l="1"/>
  <c r="AM437" i="1" s="1"/>
  <c r="AM435" i="1"/>
  <c r="AK438" i="1"/>
  <c r="AM438" i="1" s="1"/>
  <c r="A362" i="1"/>
  <c r="AK439" i="1" l="1"/>
  <c r="AM439" i="1" s="1"/>
  <c r="A364" i="1"/>
  <c r="A363" i="1"/>
  <c r="AK440" i="1" l="1"/>
  <c r="AM440" i="1" s="1"/>
  <c r="A365" i="1"/>
  <c r="AK441" i="1" l="1"/>
  <c r="AK442" i="1" s="1"/>
  <c r="AM442" i="1" s="1"/>
  <c r="A366" i="1"/>
  <c r="AK443" i="1" l="1"/>
  <c r="AK444" i="1" s="1"/>
  <c r="AK445" i="1" s="1"/>
  <c r="AM441" i="1"/>
  <c r="A367" i="1"/>
  <c r="A368" i="1"/>
  <c r="AM443" i="1" l="1"/>
  <c r="AK446" i="1"/>
  <c r="AM446" i="1" s="1"/>
  <c r="AM445" i="1"/>
  <c r="AM444" i="1"/>
  <c r="A369" i="1"/>
  <c r="AK447" i="1" l="1"/>
  <c r="AM447" i="1" s="1"/>
  <c r="A370" i="1"/>
  <c r="AK448" i="1" l="1"/>
  <c r="AM448" i="1" s="1"/>
  <c r="A371" i="1"/>
  <c r="A372" i="1"/>
  <c r="AK449" i="1" l="1"/>
  <c r="AM449" i="1" s="1"/>
  <c r="A373" i="1"/>
  <c r="AK450" i="1" l="1"/>
  <c r="AM450" i="1" s="1"/>
  <c r="A374" i="1"/>
  <c r="AK451" i="1" l="1"/>
  <c r="AK452" i="1" s="1"/>
  <c r="AM452" i="1" s="1"/>
  <c r="A375" i="1"/>
  <c r="AK453" i="1" l="1"/>
  <c r="AM453" i="1" s="1"/>
  <c r="AM451" i="1"/>
  <c r="A377" i="1"/>
  <c r="A376" i="1"/>
  <c r="AK454" i="1" l="1"/>
  <c r="AM454" i="1" s="1"/>
  <c r="A378" i="1"/>
  <c r="AK455" i="1" l="1"/>
  <c r="AM455" i="1" s="1"/>
  <c r="A379" i="1"/>
  <c r="A380" i="1"/>
  <c r="AK456" i="1" l="1"/>
  <c r="AK457" i="1" s="1"/>
  <c r="AM457" i="1" s="1"/>
  <c r="A382" i="1"/>
  <c r="A381" i="1"/>
  <c r="AK458" i="1" l="1"/>
  <c r="AM458" i="1" s="1"/>
  <c r="AM456" i="1"/>
  <c r="A384" i="1"/>
  <c r="A383" i="1"/>
  <c r="AK459" i="1" l="1"/>
  <c r="AM459" i="1" s="1"/>
  <c r="A385" i="1"/>
  <c r="AK460" i="1" l="1"/>
  <c r="AM460" i="1" s="1"/>
  <c r="A386" i="1"/>
  <c r="AK461" i="1" l="1"/>
  <c r="AK462" i="1" s="1"/>
  <c r="A387" i="1"/>
  <c r="A388" i="1"/>
  <c r="AM461" i="1" l="1"/>
  <c r="AM462" i="1"/>
  <c r="AK463" i="1"/>
  <c r="A389" i="1"/>
  <c r="AM463" i="1" l="1"/>
  <c r="AK464" i="1"/>
  <c r="A390" i="1"/>
  <c r="A391" i="1"/>
  <c r="AM464" i="1" l="1"/>
  <c r="AK465" i="1"/>
  <c r="A392" i="1"/>
  <c r="AM465" i="1" l="1"/>
  <c r="AK466" i="1"/>
  <c r="A393" i="1"/>
  <c r="AM466" i="1" l="1"/>
  <c r="AK467" i="1"/>
  <c r="A394" i="1"/>
  <c r="AK468" i="1" l="1"/>
  <c r="AM468" i="1" s="1"/>
  <c r="AM467" i="1"/>
  <c r="A395" i="1"/>
  <c r="AK469" i="1" l="1"/>
  <c r="A396" i="1"/>
  <c r="A397" i="1"/>
  <c r="AM469" i="1" l="1"/>
  <c r="AK470" i="1"/>
  <c r="AK471" i="1" s="1"/>
  <c r="AM471" i="1" s="1"/>
  <c r="A398" i="1"/>
  <c r="AK474" i="1" l="1"/>
  <c r="AM470" i="1"/>
  <c r="A399" i="1"/>
  <c r="AK475" i="1" l="1"/>
  <c r="AK476" i="1" s="1"/>
  <c r="AM476" i="1" s="1"/>
  <c r="AM474" i="1"/>
  <c r="A401" i="1"/>
  <c r="AK477" i="1" l="1"/>
  <c r="AK478" i="1" s="1"/>
  <c r="AM478" i="1" s="1"/>
  <c r="AM475" i="1"/>
  <c r="A403" i="1"/>
  <c r="A400" i="1"/>
  <c r="AM477" i="1" l="1"/>
  <c r="AK479" i="1"/>
  <c r="AK480" i="1" s="1"/>
  <c r="A404" i="1"/>
  <c r="A402" i="1"/>
  <c r="AM480" i="1" l="1"/>
  <c r="AM479" i="1"/>
  <c r="AK481" i="1"/>
  <c r="A405" i="1"/>
  <c r="AM481" i="1" l="1"/>
  <c r="AK482" i="1"/>
  <c r="A407" i="1"/>
  <c r="AM482" i="1" l="1"/>
  <c r="AK483" i="1"/>
  <c r="A408" i="1"/>
  <c r="A406" i="1"/>
  <c r="AM483" i="1" l="1"/>
  <c r="AK484" i="1"/>
  <c r="A410" i="1"/>
  <c r="AM484" i="1" l="1"/>
  <c r="AK485" i="1"/>
  <c r="A412" i="1"/>
  <c r="A409" i="1"/>
  <c r="AM485" i="1" l="1"/>
  <c r="AK486" i="1"/>
  <c r="AK487" i="1" s="1"/>
  <c r="A413" i="1"/>
  <c r="A411" i="1"/>
  <c r="AK488" i="1" l="1"/>
  <c r="AM488" i="1" s="1"/>
  <c r="AM487" i="1"/>
  <c r="AM486" i="1"/>
  <c r="A415" i="1"/>
  <c r="AK489" i="1" l="1"/>
  <c r="AK490" i="1" s="1"/>
  <c r="AM490" i="1" s="1"/>
  <c r="A418" i="1"/>
  <c r="A414" i="1"/>
  <c r="AK491" i="1" l="1"/>
  <c r="AK492" i="1" s="1"/>
  <c r="AM489" i="1"/>
  <c r="A417" i="1"/>
  <c r="A416" i="1"/>
  <c r="A419" i="1"/>
  <c r="AM491" i="1" l="1"/>
  <c r="AM492" i="1"/>
  <c r="AK493" i="1"/>
  <c r="AK494" i="1" s="1"/>
  <c r="A420" i="1"/>
  <c r="AM494" i="1" l="1"/>
  <c r="AM493" i="1"/>
  <c r="AK495" i="1"/>
  <c r="AK496" i="1" s="1"/>
  <c r="A421" i="1"/>
  <c r="AM496" i="1" l="1"/>
  <c r="AM495" i="1"/>
  <c r="AK497" i="1"/>
  <c r="AK498" i="1" s="1"/>
  <c r="AM498" i="1" s="1"/>
  <c r="A422" i="1"/>
  <c r="AM497" i="1" l="1"/>
  <c r="AK499" i="1"/>
  <c r="A423" i="1"/>
  <c r="AM499" i="1" l="1"/>
  <c r="AK500" i="1"/>
  <c r="A424" i="1"/>
  <c r="AM500" i="1" l="1"/>
  <c r="AK501" i="1"/>
  <c r="A425" i="1"/>
  <c r="AK502" i="1" l="1"/>
  <c r="AM501" i="1"/>
  <c r="A426" i="1"/>
  <c r="AM502" i="1" l="1"/>
  <c r="AK503" i="1"/>
  <c r="AK504" i="1" s="1"/>
  <c r="A427" i="1"/>
  <c r="AM504" i="1" l="1"/>
  <c r="AM503" i="1"/>
  <c r="AK505" i="1"/>
  <c r="AK506" i="1" s="1"/>
  <c r="AM506" i="1" s="1"/>
  <c r="A428" i="1"/>
  <c r="AM505" i="1" l="1"/>
  <c r="AK507" i="1"/>
  <c r="AK508" i="1" s="1"/>
  <c r="AM508" i="1" s="1"/>
  <c r="A429" i="1"/>
  <c r="AK509" i="1" l="1"/>
  <c r="AM509" i="1" s="1"/>
  <c r="AM507" i="1"/>
  <c r="A430" i="1"/>
  <c r="AK511" i="1" l="1"/>
  <c r="AK513" i="1" s="1"/>
  <c r="A431" i="1"/>
  <c r="AK514" i="1" l="1"/>
  <c r="AK515" i="1" s="1"/>
  <c r="AM511" i="1"/>
  <c r="AM513" i="1"/>
  <c r="A432" i="1"/>
  <c r="AM515" i="1" l="1"/>
  <c r="AK516" i="1"/>
  <c r="AK517" i="1" s="1"/>
  <c r="AK518" i="1" s="1"/>
  <c r="AM514" i="1"/>
  <c r="A433" i="1"/>
  <c r="AM516" i="1" l="1"/>
  <c r="AM518" i="1"/>
  <c r="AK519" i="1"/>
  <c r="AM519" i="1" s="1"/>
  <c r="AM517" i="1"/>
  <c r="A434" i="1"/>
  <c r="AK520" i="1" l="1"/>
  <c r="AM520" i="1" s="1"/>
  <c r="A435" i="1"/>
  <c r="AK521" i="1" l="1"/>
  <c r="AM521" i="1" s="1"/>
  <c r="A436" i="1"/>
  <c r="AK522" i="1" l="1"/>
  <c r="AM522" i="1" s="1"/>
  <c r="A437" i="1"/>
  <c r="AK523" i="1" l="1"/>
  <c r="AM523" i="1" s="1"/>
  <c r="A438" i="1"/>
  <c r="AK524" i="1" l="1"/>
  <c r="AM524" i="1" s="1"/>
  <c r="A439" i="1"/>
  <c r="AK525" i="1" l="1"/>
  <c r="AM525" i="1" s="1"/>
  <c r="A440" i="1"/>
  <c r="AK526" i="1" l="1"/>
  <c r="AM526" i="1" s="1"/>
  <c r="A441" i="1"/>
  <c r="AK527" i="1" l="1"/>
  <c r="AM527" i="1" s="1"/>
  <c r="A442" i="1"/>
  <c r="AK528" i="1" l="1"/>
  <c r="AM528" i="1" s="1"/>
  <c r="A443" i="1"/>
  <c r="AK529" i="1" l="1"/>
  <c r="AM529" i="1" s="1"/>
  <c r="A444" i="1"/>
  <c r="AK530" i="1" l="1"/>
  <c r="AM530" i="1" s="1"/>
  <c r="A445" i="1"/>
  <c r="AK531" i="1" l="1"/>
  <c r="AM531" i="1" s="1"/>
  <c r="A447" i="1"/>
  <c r="A446" i="1"/>
  <c r="AK532" i="1" l="1"/>
  <c r="AM532" i="1" s="1"/>
  <c r="A448" i="1"/>
  <c r="AK533" i="1" l="1"/>
  <c r="AM533" i="1" s="1"/>
  <c r="A451" i="1"/>
  <c r="A450" i="1"/>
  <c r="A449" i="1"/>
  <c r="AK534" i="1" l="1"/>
  <c r="AM534" i="1" s="1"/>
  <c r="A452" i="1"/>
  <c r="AK535" i="1" l="1"/>
  <c r="AM535" i="1" s="1"/>
  <c r="A453" i="1"/>
  <c r="AK536" i="1" l="1"/>
  <c r="AM536" i="1" s="1"/>
  <c r="A455" i="1"/>
  <c r="A454" i="1"/>
  <c r="AK537" i="1" l="1"/>
  <c r="AM537" i="1" s="1"/>
  <c r="A457" i="1"/>
  <c r="A456" i="1"/>
  <c r="AK538" i="1" l="1"/>
  <c r="AM538" i="1" s="1"/>
  <c r="A458" i="1"/>
  <c r="AK539" i="1" l="1"/>
  <c r="AK540" i="1" s="1"/>
  <c r="A460" i="1"/>
  <c r="A459" i="1"/>
  <c r="AM539" i="1" l="1"/>
  <c r="AM540" i="1"/>
  <c r="AK541" i="1"/>
  <c r="AM541" i="1" s="1"/>
  <c r="A463" i="1"/>
  <c r="A462" i="1"/>
  <c r="A461" i="1"/>
  <c r="AK542" i="1" l="1"/>
  <c r="AM542" i="1" s="1"/>
  <c r="A464" i="1"/>
  <c r="AK543" i="1" l="1"/>
  <c r="AM543" i="1" s="1"/>
  <c r="A465" i="1"/>
  <c r="AK544" i="1" l="1"/>
  <c r="AM544" i="1" s="1"/>
  <c r="A466" i="1"/>
  <c r="AK545" i="1" l="1"/>
  <c r="AM545" i="1" s="1"/>
  <c r="A467" i="1"/>
  <c r="AK546" i="1" l="1"/>
  <c r="AK547" i="1" s="1"/>
  <c r="AM547" i="1" s="1"/>
  <c r="A468" i="1"/>
  <c r="AK548" i="1" l="1"/>
  <c r="AM548" i="1" s="1"/>
  <c r="AM546" i="1"/>
  <c r="A469" i="1"/>
  <c r="AK549" i="1" l="1"/>
  <c r="AM549" i="1" s="1"/>
  <c r="AK550" i="1"/>
  <c r="AM550" i="1" s="1"/>
  <c r="A470" i="1"/>
  <c r="G30" i="3"/>
  <c r="AK551" i="1" l="1"/>
  <c r="AM551" i="1" s="1"/>
  <c r="A471" i="1"/>
  <c r="O30" i="3"/>
  <c r="G10" i="3"/>
  <c r="AB2077" i="1"/>
  <c r="X2077" i="1"/>
  <c r="AA2077" i="1"/>
  <c r="J2077" i="1"/>
  <c r="K2077" i="1"/>
  <c r="L2077" i="1"/>
  <c r="H30" i="3"/>
  <c r="U2077" i="1"/>
  <c r="V2077" i="1"/>
  <c r="W2077" i="1"/>
  <c r="R2077" i="1"/>
  <c r="M2077" i="1"/>
  <c r="J30" i="3"/>
  <c r="AK552" i="1" l="1"/>
  <c r="AM552" i="1" s="1"/>
  <c r="A475" i="1"/>
  <c r="A474" i="1"/>
  <c r="J10" i="3"/>
  <c r="R30" i="3"/>
  <c r="P30" i="3"/>
  <c r="H10" i="3"/>
  <c r="AK553" i="1" l="1"/>
  <c r="AM553" i="1" s="1"/>
  <c r="A477" i="1"/>
  <c r="A476" i="1"/>
  <c r="AK554" i="1" l="1"/>
  <c r="AM554" i="1" s="1"/>
  <c r="A478" i="1"/>
  <c r="AK555" i="1" l="1"/>
  <c r="AM555" i="1" s="1"/>
  <c r="A480" i="1"/>
  <c r="A479" i="1"/>
  <c r="AK556" i="1" l="1"/>
  <c r="AM556" i="1" s="1"/>
  <c r="A483" i="1"/>
  <c r="A482" i="1"/>
  <c r="A481" i="1"/>
  <c r="AK557" i="1" l="1"/>
  <c r="AM557" i="1" s="1"/>
  <c r="A484" i="1"/>
  <c r="AK558" i="1" l="1"/>
  <c r="AM558" i="1" s="1"/>
  <c r="A485" i="1"/>
  <c r="AK559" i="1" l="1"/>
  <c r="AM559" i="1" s="1"/>
  <c r="A486" i="1"/>
  <c r="A487" i="1"/>
  <c r="AK560" i="1" l="1"/>
  <c r="AM560" i="1" s="1"/>
  <c r="A488" i="1"/>
  <c r="AK561" i="1" l="1"/>
  <c r="AK562" i="1" s="1"/>
  <c r="AM562" i="1" s="1"/>
  <c r="A491" i="1"/>
  <c r="A489" i="1"/>
  <c r="AK563" i="1" l="1"/>
  <c r="AM563" i="1" s="1"/>
  <c r="AM561" i="1"/>
  <c r="A508" i="1"/>
  <c r="A490" i="1"/>
  <c r="AK564" i="1" l="1"/>
  <c r="AM564" i="1" s="1"/>
  <c r="A492" i="1"/>
  <c r="AK565" i="1" l="1"/>
  <c r="AK566" i="1" s="1"/>
  <c r="AM566" i="1" s="1"/>
  <c r="A493" i="1"/>
  <c r="AM565" i="1" l="1"/>
  <c r="AK567" i="1"/>
  <c r="AM567" i="1" s="1"/>
  <c r="A495" i="1"/>
  <c r="A494" i="1"/>
  <c r="AK568" i="1" l="1"/>
  <c r="AK569" i="1" s="1"/>
  <c r="AM569" i="1" s="1"/>
  <c r="A496" i="1"/>
  <c r="A497" i="1"/>
  <c r="AM568" i="1" l="1"/>
  <c r="AK570" i="1"/>
  <c r="AM570" i="1" s="1"/>
  <c r="A498" i="1"/>
  <c r="AK571" i="1" l="1"/>
  <c r="AK572" i="1" s="1"/>
  <c r="AM572" i="1" s="1"/>
  <c r="A499" i="1"/>
  <c r="A500" i="1"/>
  <c r="AM571" i="1" l="1"/>
  <c r="AK573" i="1"/>
  <c r="AM573" i="1" s="1"/>
  <c r="A501" i="1"/>
  <c r="AK574" i="1" l="1"/>
  <c r="AM574" i="1" s="1"/>
  <c r="A502" i="1"/>
  <c r="A503" i="1"/>
  <c r="AK575" i="1" l="1"/>
  <c r="AM575" i="1" s="1"/>
  <c r="A504" i="1"/>
  <c r="AK576" i="1" l="1"/>
  <c r="A506" i="1"/>
  <c r="A505" i="1"/>
  <c r="AK577" i="1" l="1"/>
  <c r="AM576" i="1"/>
  <c r="A507" i="1"/>
  <c r="AM577" i="1" l="1"/>
  <c r="AK578" i="1"/>
  <c r="A539" i="1"/>
  <c r="A527" i="1"/>
  <c r="A577" i="1"/>
  <c r="A562" i="1"/>
  <c r="A528" i="1"/>
  <c r="A571" i="1"/>
  <c r="A522" i="1"/>
  <c r="A544" i="1"/>
  <c r="A552" i="1"/>
  <c r="A566" i="1"/>
  <c r="A573" i="1"/>
  <c r="A533" i="1"/>
  <c r="A546" i="1"/>
  <c r="A519" i="1"/>
  <c r="A514" i="1"/>
  <c r="A529" i="1"/>
  <c r="A518" i="1"/>
  <c r="A572" i="1"/>
  <c r="A549" i="1"/>
  <c r="A535" i="1"/>
  <c r="A538" i="1"/>
  <c r="A516" i="1"/>
  <c r="A554" i="1"/>
  <c r="A515" i="1"/>
  <c r="A561" i="1"/>
  <c r="A543" i="1"/>
  <c r="A555" i="1"/>
  <c r="A558" i="1"/>
  <c r="A574" i="1"/>
  <c r="A551" i="1"/>
  <c r="A576" i="1"/>
  <c r="A534" i="1"/>
  <c r="A542" i="1"/>
  <c r="A517" i="1"/>
  <c r="A526" i="1"/>
  <c r="A513" i="1"/>
  <c r="A567" i="1"/>
  <c r="A540" i="1"/>
  <c r="A547" i="1"/>
  <c r="A550" i="1"/>
  <c r="A559" i="1"/>
  <c r="A569" i="1"/>
  <c r="A511" i="1"/>
  <c r="A532" i="1"/>
  <c r="A523" i="1"/>
  <c r="A521" i="1"/>
  <c r="A530" i="1"/>
  <c r="A509" i="1"/>
  <c r="A575" i="1"/>
  <c r="A548" i="1"/>
  <c r="A556" i="1"/>
  <c r="A536" i="1"/>
  <c r="A568" i="1"/>
  <c r="A545" i="1"/>
  <c r="A557" i="1"/>
  <c r="A520" i="1"/>
  <c r="A537" i="1"/>
  <c r="A560" i="1"/>
  <c r="A564" i="1"/>
  <c r="A541" i="1"/>
  <c r="A531" i="1"/>
  <c r="A570" i="1"/>
  <c r="A565" i="1"/>
  <c r="A525" i="1"/>
  <c r="A524" i="1"/>
  <c r="A563" i="1"/>
  <c r="A553" i="1"/>
  <c r="AM578" i="1" l="1"/>
  <c r="A578" i="1" s="1"/>
  <c r="AK579" i="1"/>
  <c r="AM579" i="1" s="1"/>
  <c r="A579" i="1" s="1"/>
  <c r="AK580" i="1" l="1"/>
  <c r="AK581" i="1" l="1"/>
  <c r="AM580" i="1"/>
  <c r="A580" i="1" s="1"/>
  <c r="AK582" i="1"/>
  <c r="AM582" i="1" s="1"/>
  <c r="A582" i="1" s="1"/>
  <c r="AM581" i="1" l="1"/>
  <c r="A581" i="1" s="1"/>
  <c r="AK583" i="1"/>
  <c r="AM583" i="1" s="1"/>
  <c r="A583" i="1" s="1"/>
  <c r="AK584" i="1" l="1"/>
  <c r="AM584" i="1" l="1"/>
  <c r="A584" i="1" s="1"/>
  <c r="AK585" i="1"/>
  <c r="AM585" i="1" s="1"/>
  <c r="A585" i="1" s="1"/>
  <c r="AK586" i="1" l="1"/>
  <c r="AM586" i="1" s="1"/>
  <c r="A586" i="1" s="1"/>
  <c r="AK587" i="1" l="1"/>
  <c r="AM587" i="1" l="1"/>
  <c r="A587" i="1" s="1"/>
  <c r="AK588" i="1"/>
  <c r="AM588" i="1" l="1"/>
  <c r="A588" i="1" s="1"/>
  <c r="AK589" i="1"/>
  <c r="AM589" i="1" s="1"/>
  <c r="A589" i="1" s="1"/>
  <c r="AK590" i="1" l="1"/>
  <c r="AM590" i="1" s="1"/>
  <c r="A590" i="1" s="1"/>
  <c r="AK591" i="1" l="1"/>
  <c r="AM591" i="1" s="1"/>
  <c r="A591" i="1" s="1"/>
  <c r="AK592" i="1" l="1"/>
  <c r="AK593" i="1" s="1"/>
  <c r="AM593" i="1" s="1"/>
  <c r="A593" i="1" s="1"/>
  <c r="AM592" i="1"/>
  <c r="A592" i="1" s="1"/>
  <c r="AK594" i="1" l="1"/>
  <c r="AM594" i="1" l="1"/>
  <c r="A594" i="1" s="1"/>
  <c r="AK595" i="1"/>
  <c r="AM595" i="1" l="1"/>
  <c r="A595" i="1" s="1"/>
  <c r="AK596" i="1"/>
  <c r="AK597" i="1" l="1"/>
  <c r="AM596" i="1"/>
  <c r="A596" i="1" s="1"/>
  <c r="AK598" i="1" l="1"/>
  <c r="AM597" i="1"/>
  <c r="A597" i="1" s="1"/>
  <c r="AM598" i="1" l="1"/>
  <c r="A598" i="1" s="1"/>
  <c r="AK599" i="1"/>
  <c r="AK600" i="1"/>
  <c r="AK601" i="1" l="1"/>
  <c r="AM601" i="1" s="1"/>
  <c r="A601" i="1" s="1"/>
  <c r="AM600" i="1"/>
  <c r="A600" i="1" s="1"/>
  <c r="AM599" i="1"/>
  <c r="A599" i="1" s="1"/>
  <c r="AK602" i="1"/>
  <c r="AM602" i="1" s="1"/>
  <c r="A602" i="1" s="1"/>
  <c r="AK603" i="1" l="1"/>
  <c r="AM603" i="1" l="1"/>
  <c r="A603" i="1" s="1"/>
  <c r="AK604" i="1"/>
  <c r="AM604" i="1" l="1"/>
  <c r="A604" i="1" s="1"/>
  <c r="AK605" i="1"/>
  <c r="AK606" i="1" l="1"/>
  <c r="AM605" i="1"/>
  <c r="A605" i="1" s="1"/>
  <c r="AK607" i="1"/>
  <c r="AM607" i="1" s="1"/>
  <c r="A607" i="1" s="1"/>
  <c r="AK608" i="1" l="1"/>
  <c r="AK609" i="1"/>
  <c r="AM609" i="1" s="1"/>
  <c r="A609" i="1" s="1"/>
  <c r="AM608" i="1"/>
  <c r="A608" i="1" s="1"/>
  <c r="AM606" i="1"/>
  <c r="A606" i="1" s="1"/>
  <c r="AK610" i="1" l="1"/>
  <c r="AM610" i="1" s="1"/>
  <c r="A610" i="1" s="1"/>
  <c r="AK611" i="1"/>
  <c r="AK612" i="1" l="1"/>
  <c r="AK613" i="1" s="1"/>
  <c r="AM611" i="1"/>
  <c r="A611" i="1" s="1"/>
  <c r="AM613" i="1" l="1"/>
  <c r="A613" i="1" s="1"/>
  <c r="AM612" i="1"/>
  <c r="A612" i="1" s="1"/>
  <c r="AK614" i="1"/>
  <c r="AM614" i="1" s="1"/>
  <c r="A614" i="1" s="1"/>
  <c r="AK615" i="1" l="1"/>
  <c r="AM615" i="1" s="1"/>
  <c r="A615" i="1" s="1"/>
  <c r="AK616" i="1" l="1"/>
  <c r="AM616" i="1" l="1"/>
  <c r="A616" i="1" s="1"/>
  <c r="AK617" i="1"/>
  <c r="AM617" i="1" l="1"/>
  <c r="A617" i="1" s="1"/>
  <c r="AK618" i="1"/>
  <c r="AM618" i="1" s="1"/>
  <c r="A618" i="1" s="1"/>
  <c r="AK619" i="1" l="1"/>
  <c r="AM619" i="1" s="1"/>
  <c r="A619" i="1" s="1"/>
  <c r="AK620" i="1" l="1"/>
  <c r="AM620" i="1" l="1"/>
  <c r="A620" i="1" s="1"/>
  <c r="AK621" i="1"/>
  <c r="AK622" i="1" l="1"/>
  <c r="AM621" i="1"/>
  <c r="A621" i="1" s="1"/>
  <c r="AK623" i="1" l="1"/>
  <c r="AM622" i="1"/>
  <c r="A622" i="1" s="1"/>
  <c r="AM623" i="1" l="1"/>
  <c r="A623" i="1" s="1"/>
  <c r="AK624" i="1"/>
  <c r="AK625" i="1" l="1"/>
  <c r="AM624" i="1"/>
  <c r="A624" i="1" s="1"/>
  <c r="AM625" i="1" l="1"/>
  <c r="A625" i="1" s="1"/>
  <c r="AK626" i="1"/>
  <c r="AM626" i="1" l="1"/>
  <c r="A626" i="1" s="1"/>
  <c r="AK627" i="1"/>
  <c r="AM627" i="1" l="1"/>
  <c r="A627" i="1" s="1"/>
  <c r="AK628" i="1"/>
  <c r="AK629" i="1" l="1"/>
  <c r="AK630" i="1" s="1"/>
  <c r="AM630" i="1" s="1"/>
  <c r="A630" i="1" s="1"/>
  <c r="AM628" i="1"/>
  <c r="A628" i="1" s="1"/>
  <c r="AM629" i="1" l="1"/>
  <c r="A629" i="1" s="1"/>
  <c r="AK631" i="1"/>
  <c r="AM631" i="1" l="1"/>
  <c r="A631" i="1" s="1"/>
  <c r="AK632" i="1"/>
  <c r="AM632" i="1" l="1"/>
  <c r="A632" i="1" s="1"/>
  <c r="AK633" i="1"/>
  <c r="AK634" i="1" l="1"/>
  <c r="AM633" i="1"/>
  <c r="A633" i="1" s="1"/>
  <c r="AK635" i="1"/>
  <c r="AM635" i="1" s="1"/>
  <c r="A635" i="1" s="1"/>
  <c r="AM634" i="1" l="1"/>
  <c r="A634" i="1" s="1"/>
  <c r="AK636" i="1"/>
  <c r="AM636" i="1" s="1"/>
  <c r="A636" i="1" s="1"/>
  <c r="AK637" i="1" l="1"/>
  <c r="AM637" i="1" s="1"/>
  <c r="A637" i="1" s="1"/>
  <c r="AK642" i="1" l="1"/>
  <c r="AM642" i="1" l="1"/>
  <c r="A642" i="1" s="1"/>
  <c r="AK643" i="1"/>
  <c r="AM643" i="1" l="1"/>
  <c r="A643" i="1" s="1"/>
  <c r="AK644" i="1"/>
  <c r="AM644" i="1" l="1"/>
  <c r="A644" i="1" s="1"/>
  <c r="AK645" i="1"/>
  <c r="AK646" i="1" s="1"/>
  <c r="AM646" i="1" l="1"/>
  <c r="A646" i="1" s="1"/>
  <c r="AM645" i="1"/>
  <c r="A645" i="1" s="1"/>
  <c r="AK647" i="1"/>
  <c r="AM647" i="1" l="1"/>
  <c r="A647" i="1" s="1"/>
  <c r="AK648" i="1"/>
  <c r="AK649" i="1" l="1"/>
  <c r="AM649" i="1" s="1"/>
  <c r="A649" i="1" s="1"/>
  <c r="AM648" i="1"/>
  <c r="A648" i="1" s="1"/>
  <c r="AK650" i="1" l="1"/>
  <c r="AM650" i="1" l="1"/>
  <c r="A650" i="1" s="1"/>
  <c r="AK651" i="1"/>
  <c r="AK656" i="1" l="1"/>
  <c r="AM651" i="1"/>
  <c r="A651" i="1" s="1"/>
  <c r="AM656" i="1" l="1"/>
  <c r="A656" i="1" s="1"/>
  <c r="AK657" i="1"/>
  <c r="AM657" i="1" l="1"/>
  <c r="A657" i="1" s="1"/>
  <c r="AK658" i="1"/>
  <c r="AM658" i="1" l="1"/>
  <c r="A658" i="1" s="1"/>
  <c r="AK659" i="1"/>
  <c r="AM659" i="1" l="1"/>
  <c r="A659" i="1" s="1"/>
  <c r="AK660" i="1"/>
  <c r="AM660" i="1" l="1"/>
  <c r="A660" i="1" s="1"/>
  <c r="AK661" i="1"/>
  <c r="AM661" i="1" s="1"/>
  <c r="A661" i="1" s="1"/>
  <c r="AK662" i="1" l="1"/>
  <c r="AM662" i="1" l="1"/>
  <c r="A662" i="1" s="1"/>
  <c r="AK663" i="1"/>
  <c r="AM663" i="1" l="1"/>
  <c r="A663" i="1" s="1"/>
  <c r="AK664" i="1"/>
  <c r="AK665" i="1" l="1"/>
  <c r="AM664" i="1"/>
  <c r="A664" i="1" s="1"/>
  <c r="AK666" i="1"/>
  <c r="AM666" i="1" l="1"/>
  <c r="A666" i="1" s="1"/>
  <c r="AM665" i="1"/>
  <c r="A665" i="1" s="1"/>
  <c r="AK667" i="1"/>
  <c r="AM667" i="1" l="1"/>
  <c r="A667" i="1" s="1"/>
  <c r="AK668" i="1"/>
  <c r="AK669" i="1" l="1"/>
  <c r="AM668" i="1"/>
  <c r="A668" i="1" s="1"/>
  <c r="AK670" i="1"/>
  <c r="AM670" i="1" l="1"/>
  <c r="A670" i="1" s="1"/>
  <c r="AM669" i="1"/>
  <c r="A669" i="1" s="1"/>
  <c r="AK671" i="1"/>
  <c r="AM671" i="1" s="1"/>
  <c r="A671" i="1" s="1"/>
  <c r="AK672" i="1" l="1"/>
  <c r="AM672" i="1" l="1"/>
  <c r="A672" i="1" s="1"/>
  <c r="AK673" i="1"/>
  <c r="AK674" i="1" s="1"/>
  <c r="AK675" i="1" l="1"/>
  <c r="AM674" i="1"/>
  <c r="A674" i="1" s="1"/>
  <c r="AM673" i="1"/>
  <c r="A673" i="1" s="1"/>
  <c r="AM675" i="1" l="1"/>
  <c r="A675" i="1" s="1"/>
  <c r="AK676" i="1"/>
  <c r="AM676" i="1" l="1"/>
  <c r="A676" i="1" s="1"/>
  <c r="AK677" i="1"/>
  <c r="AM677" i="1" s="1"/>
  <c r="A677" i="1" s="1"/>
  <c r="AK678" i="1"/>
  <c r="AK679" i="1" l="1"/>
  <c r="AM678" i="1"/>
  <c r="A678" i="1" s="1"/>
  <c r="AK680" i="1"/>
  <c r="AK681" i="1" l="1"/>
  <c r="AM680" i="1"/>
  <c r="A680" i="1" s="1"/>
  <c r="AK682" i="1"/>
  <c r="AK683" i="1" s="1"/>
  <c r="AM679" i="1"/>
  <c r="A679" i="1" s="1"/>
  <c r="AM683" i="1" l="1"/>
  <c r="A683" i="1" s="1"/>
  <c r="AM682" i="1"/>
  <c r="A682" i="1" s="1"/>
  <c r="AK684" i="1"/>
  <c r="AM681" i="1"/>
  <c r="A681" i="1" s="1"/>
  <c r="AK685" i="1" l="1"/>
  <c r="AK686" i="1" s="1"/>
  <c r="AM685" i="1"/>
  <c r="A685" i="1" s="1"/>
  <c r="AM684" i="1"/>
  <c r="A684" i="1" s="1"/>
  <c r="AM686" i="1" l="1"/>
  <c r="A686" i="1" s="1"/>
  <c r="AK687" i="1"/>
  <c r="AM687" i="1" s="1"/>
  <c r="A687" i="1" s="1"/>
  <c r="AK688" i="1" l="1"/>
  <c r="AK689" i="1" s="1"/>
  <c r="AM689" i="1" s="1"/>
  <c r="A689" i="1" s="1"/>
  <c r="AK690" i="1"/>
  <c r="AM690" i="1" s="1"/>
  <c r="A690" i="1" s="1"/>
  <c r="AM688" i="1"/>
  <c r="A688" i="1" s="1"/>
  <c r="AK691" i="1" l="1"/>
  <c r="AM691" i="1" l="1"/>
  <c r="A691" i="1" s="1"/>
  <c r="AK692" i="1"/>
  <c r="AK693" i="1" s="1"/>
  <c r="AM693" i="1" s="1"/>
  <c r="A693" i="1" s="1"/>
  <c r="AM692" i="1" l="1"/>
  <c r="A692" i="1" s="1"/>
  <c r="AK694" i="1"/>
  <c r="AM694" i="1" s="1"/>
  <c r="A694" i="1" s="1"/>
  <c r="AK695" i="1" l="1"/>
  <c r="AM695" i="1" l="1"/>
  <c r="A695" i="1" s="1"/>
  <c r="AK696" i="1"/>
  <c r="AM696" i="1" l="1"/>
  <c r="A696" i="1" s="1"/>
  <c r="AK697" i="1"/>
  <c r="AM697" i="1" s="1"/>
  <c r="A697" i="1" s="1"/>
  <c r="AK698" i="1" l="1"/>
  <c r="AM698" i="1" s="1"/>
  <c r="A698" i="1" s="1"/>
  <c r="AK699" i="1"/>
  <c r="AM699" i="1" l="1"/>
  <c r="A699" i="1" s="1"/>
  <c r="AK700" i="1"/>
  <c r="AM700" i="1" s="1"/>
  <c r="A700" i="1" s="1"/>
  <c r="AK701" i="1" l="1"/>
  <c r="AM701" i="1" s="1"/>
  <c r="A701" i="1" s="1"/>
  <c r="AK702" i="1" l="1"/>
  <c r="AK703" i="1" l="1"/>
  <c r="AM702" i="1"/>
  <c r="A702" i="1" s="1"/>
  <c r="AK704" i="1"/>
  <c r="AM704" i="1" s="1"/>
  <c r="A704" i="1" s="1"/>
  <c r="AM703" i="1" l="1"/>
  <c r="A703" i="1" s="1"/>
  <c r="AK705" i="1"/>
  <c r="AM705" i="1" s="1"/>
  <c r="A705" i="1" s="1"/>
  <c r="AK706" i="1" l="1"/>
  <c r="AM706" i="1" s="1"/>
  <c r="A706" i="1" s="1"/>
  <c r="AK707" i="1" l="1"/>
  <c r="AM707" i="1" l="1"/>
  <c r="A707" i="1" s="1"/>
  <c r="AK708" i="1"/>
  <c r="AM708" i="1" l="1"/>
  <c r="A708" i="1" s="1"/>
  <c r="AK709" i="1"/>
  <c r="AK710" i="1" l="1"/>
  <c r="AM709" i="1"/>
  <c r="A709" i="1" s="1"/>
  <c r="AM710" i="1" l="1"/>
  <c r="A710" i="1" s="1"/>
  <c r="AK711" i="1"/>
  <c r="AK715" i="1" l="1"/>
  <c r="AM711" i="1"/>
  <c r="A711" i="1" s="1"/>
  <c r="AK717" i="1" l="1"/>
  <c r="AM715" i="1"/>
  <c r="A715" i="1" s="1"/>
  <c r="AK718" i="1" l="1"/>
  <c r="AM717" i="1"/>
  <c r="A717" i="1" s="1"/>
  <c r="AM718" i="1" l="1"/>
  <c r="A718" i="1" s="1"/>
  <c r="AK719" i="1"/>
  <c r="AK720" i="1" l="1"/>
  <c r="AM720" i="1" s="1"/>
  <c r="A720" i="1" s="1"/>
  <c r="AM719" i="1"/>
  <c r="A719" i="1" s="1"/>
  <c r="AK721" i="1"/>
  <c r="AM721" i="1" s="1"/>
  <c r="A721" i="1" s="1"/>
  <c r="AK722" i="1"/>
  <c r="AM722" i="1" s="1"/>
  <c r="A722" i="1" s="1"/>
  <c r="AK723" i="1" l="1"/>
  <c r="AM723" i="1"/>
  <c r="A723" i="1" s="1"/>
  <c r="AK724" i="1"/>
  <c r="AK725" i="1" s="1"/>
  <c r="AM725" i="1" s="1"/>
  <c r="A725" i="1" s="1"/>
  <c r="AM724" i="1" l="1"/>
  <c r="A724" i="1" s="1"/>
  <c r="AK726" i="1"/>
  <c r="AM726" i="1" l="1"/>
  <c r="A726" i="1" s="1"/>
  <c r="AK727" i="1"/>
  <c r="AM727" i="1" l="1"/>
  <c r="A727" i="1" s="1"/>
  <c r="AK728" i="1"/>
  <c r="AK729" i="1" l="1"/>
  <c r="AM728" i="1"/>
  <c r="A728" i="1" s="1"/>
  <c r="AK730" i="1"/>
  <c r="AM730" i="1" l="1"/>
  <c r="A730" i="1" s="1"/>
  <c r="AM729" i="1"/>
  <c r="A729" i="1" s="1"/>
  <c r="AK731" i="1"/>
  <c r="AM731" i="1" l="1"/>
  <c r="A731" i="1" s="1"/>
  <c r="AK732" i="1"/>
  <c r="AK733" i="1" s="1"/>
  <c r="AM733" i="1" s="1"/>
  <c r="A733" i="1" s="1"/>
  <c r="AM732" i="1" l="1"/>
  <c r="A732" i="1" s="1"/>
  <c r="AK734" i="1"/>
  <c r="AM734" i="1" l="1"/>
  <c r="A734" i="1" s="1"/>
  <c r="AK735" i="1"/>
  <c r="AM735" i="1" s="1"/>
  <c r="A735" i="1" s="1"/>
  <c r="AK736" i="1" l="1"/>
  <c r="AM736" i="1" l="1"/>
  <c r="A736" i="1" s="1"/>
  <c r="AK737" i="1"/>
  <c r="AM737" i="1" s="1"/>
  <c r="A737" i="1" s="1"/>
  <c r="AK738" i="1" l="1"/>
  <c r="AK739" i="1"/>
  <c r="AK740" i="1" l="1"/>
  <c r="AM739" i="1"/>
  <c r="A739" i="1" s="1"/>
  <c r="AM738" i="1"/>
  <c r="A738" i="1" s="1"/>
  <c r="AK741" i="1" l="1"/>
  <c r="AM740" i="1"/>
  <c r="A740" i="1" s="1"/>
  <c r="AM741" i="1" l="1"/>
  <c r="A741" i="1" s="1"/>
  <c r="AK742" i="1"/>
  <c r="AM742" i="1" l="1"/>
  <c r="A742" i="1" s="1"/>
  <c r="AK743" i="1"/>
  <c r="AM743" i="1" l="1"/>
  <c r="A743" i="1" s="1"/>
  <c r="AK744" i="1"/>
  <c r="AK745" i="1" l="1"/>
  <c r="AM744" i="1"/>
  <c r="A744" i="1" s="1"/>
  <c r="AK746" i="1"/>
  <c r="AM746" i="1" l="1"/>
  <c r="A746" i="1" s="1"/>
  <c r="AM745" i="1"/>
  <c r="A745" i="1" s="1"/>
  <c r="AK747" i="1"/>
  <c r="AM747" i="1" l="1"/>
  <c r="A747" i="1" s="1"/>
  <c r="AK748" i="1"/>
  <c r="AM748" i="1" s="1"/>
  <c r="A748" i="1" s="1"/>
  <c r="AK749" i="1" l="1"/>
  <c r="AK750" i="1" s="1"/>
  <c r="AM750" i="1" l="1"/>
  <c r="A750" i="1" s="1"/>
  <c r="AK751" i="1"/>
  <c r="AM749" i="1"/>
  <c r="A749" i="1" s="1"/>
  <c r="AK752" i="1" l="1"/>
  <c r="AM751" i="1"/>
  <c r="A751" i="1" s="1"/>
  <c r="AM752" i="1" l="1"/>
  <c r="A752" i="1" s="1"/>
  <c r="AK753" i="1"/>
  <c r="AK754" i="1" s="1"/>
  <c r="AM754" i="1" l="1"/>
  <c r="A754" i="1" s="1"/>
  <c r="AM753" i="1"/>
  <c r="A753" i="1" s="1"/>
  <c r="AK755" i="1"/>
  <c r="AM755" i="1" l="1"/>
  <c r="A755" i="1" s="1"/>
  <c r="AK756" i="1"/>
  <c r="AM756" i="1" l="1"/>
  <c r="A756" i="1" s="1"/>
  <c r="AK757" i="1"/>
  <c r="AM757" i="1" s="1"/>
  <c r="A757" i="1" s="1"/>
  <c r="AK758" i="1" l="1"/>
  <c r="AK759" i="1" l="1"/>
  <c r="AM758" i="1"/>
  <c r="A758" i="1" s="1"/>
  <c r="AK760" i="1"/>
  <c r="AK761" i="1" l="1"/>
  <c r="AM760" i="1"/>
  <c r="A760" i="1" s="1"/>
  <c r="AK762" i="1"/>
  <c r="AK763" i="1" s="1"/>
  <c r="AM763" i="1" s="1"/>
  <c r="A763" i="1" s="1"/>
  <c r="AM759" i="1"/>
  <c r="A759" i="1" s="1"/>
  <c r="AM762" i="1" l="1"/>
  <c r="A762" i="1" s="1"/>
  <c r="AK764" i="1"/>
  <c r="AM764" i="1" s="1"/>
  <c r="A764" i="1" s="1"/>
  <c r="AM761" i="1"/>
  <c r="A761" i="1" s="1"/>
  <c r="AK765" i="1" l="1"/>
  <c r="AK766" i="1" s="1"/>
  <c r="AM766" i="1" l="1"/>
  <c r="A766" i="1" s="1"/>
  <c r="AK767" i="1"/>
  <c r="AM767" i="1" s="1"/>
  <c r="A767" i="1" s="1"/>
  <c r="AM765" i="1"/>
  <c r="A765" i="1" s="1"/>
  <c r="AK768" i="1"/>
  <c r="AM768" i="1" l="1"/>
  <c r="A768" i="1" s="1"/>
  <c r="AK769" i="1"/>
  <c r="AM769" i="1" s="1"/>
  <c r="A769" i="1" s="1"/>
  <c r="AK770" i="1" l="1"/>
  <c r="AM770" i="1"/>
  <c r="A770" i="1" s="1"/>
  <c r="AK771" i="1"/>
  <c r="AM771" i="1" s="1"/>
  <c r="A771" i="1" s="1"/>
  <c r="AK774" i="1" l="1"/>
  <c r="AM774" i="1" l="1"/>
  <c r="A774" i="1" s="1"/>
  <c r="AK777" i="1"/>
  <c r="AM777" i="1" l="1"/>
  <c r="A777" i="1" s="1"/>
  <c r="AK778" i="1"/>
  <c r="AM778" i="1" l="1"/>
  <c r="A778" i="1" s="1"/>
  <c r="AK779" i="1"/>
  <c r="AM779" i="1" l="1"/>
  <c r="A779" i="1" s="1"/>
  <c r="AK780" i="1"/>
  <c r="AM780" i="1" l="1"/>
  <c r="A780" i="1" s="1"/>
  <c r="AK781" i="1"/>
  <c r="AM781" i="1" s="1"/>
  <c r="A781" i="1" s="1"/>
  <c r="AK782" i="1" l="1"/>
  <c r="AK783" i="1" l="1"/>
  <c r="AM782" i="1"/>
  <c r="A782" i="1" s="1"/>
  <c r="AK784" i="1"/>
  <c r="AK785" i="1" l="1"/>
  <c r="AM784" i="1"/>
  <c r="A784" i="1" s="1"/>
  <c r="AK786" i="1"/>
  <c r="AK787" i="1" s="1"/>
  <c r="AM783" i="1"/>
  <c r="A783" i="1" s="1"/>
  <c r="AM786" i="1" l="1"/>
  <c r="A786" i="1" s="1"/>
  <c r="AK788" i="1"/>
  <c r="AK789" i="1" s="1"/>
  <c r="AM789" i="1" s="1"/>
  <c r="A789" i="1" s="1"/>
  <c r="AM787" i="1"/>
  <c r="A787" i="1" s="1"/>
  <c r="AM785" i="1"/>
  <c r="A785" i="1" s="1"/>
  <c r="AK790" i="1" l="1"/>
  <c r="AM790" i="1" s="1"/>
  <c r="A790" i="1" s="1"/>
  <c r="AM788" i="1"/>
  <c r="A788" i="1" s="1"/>
  <c r="AK791" i="1"/>
  <c r="AK792" i="1" s="1"/>
  <c r="AK793" i="1" l="1"/>
  <c r="AM792" i="1"/>
  <c r="A792" i="1" s="1"/>
  <c r="AM791" i="1"/>
  <c r="A791" i="1" s="1"/>
  <c r="AK794" i="1" l="1"/>
  <c r="AM793" i="1"/>
  <c r="A793" i="1" s="1"/>
  <c r="AM794" i="1" l="1"/>
  <c r="A794" i="1" s="1"/>
  <c r="AK795" i="1"/>
  <c r="AK796" i="1" s="1"/>
  <c r="AK797" i="1" l="1"/>
  <c r="AM796" i="1"/>
  <c r="A796" i="1" s="1"/>
  <c r="AM795" i="1"/>
  <c r="A795" i="1" s="1"/>
  <c r="AM797" i="1" l="1"/>
  <c r="A797" i="1" s="1"/>
  <c r="AK798" i="1"/>
  <c r="AM798" i="1" l="1"/>
  <c r="A798" i="1" s="1"/>
  <c r="AK799" i="1"/>
  <c r="AK800" i="1"/>
  <c r="AK801" i="1" l="1"/>
  <c r="AM800" i="1"/>
  <c r="A800" i="1" s="1"/>
  <c r="AM799" i="1"/>
  <c r="A799" i="1" s="1"/>
  <c r="AM801" i="1" l="1"/>
  <c r="A801" i="1" s="1"/>
  <c r="AK802" i="1"/>
  <c r="AM802" i="1" l="1"/>
  <c r="A802" i="1" s="1"/>
  <c r="AK803" i="1"/>
  <c r="AM803" i="1" l="1"/>
  <c r="A803" i="1" s="1"/>
  <c r="AK804" i="1"/>
  <c r="AK805" i="1" s="1"/>
  <c r="AK806" i="1" l="1"/>
  <c r="AM805" i="1"/>
  <c r="A805" i="1" s="1"/>
  <c r="AM804" i="1"/>
  <c r="A804" i="1" s="1"/>
  <c r="AM806" i="1" l="1"/>
  <c r="A806" i="1" s="1"/>
  <c r="AK807" i="1"/>
  <c r="AM807" i="1" l="1"/>
  <c r="A807" i="1" s="1"/>
  <c r="AK808" i="1"/>
  <c r="AK809" i="1"/>
  <c r="AM809" i="1" l="1"/>
  <c r="A809" i="1" s="1"/>
  <c r="AM808" i="1"/>
  <c r="A808" i="1" s="1"/>
  <c r="AK810" i="1"/>
  <c r="AM810" i="1" l="1"/>
  <c r="A810" i="1" s="1"/>
  <c r="AK811" i="1"/>
  <c r="AM811" i="1" l="1"/>
  <c r="A811" i="1" s="1"/>
  <c r="AK812" i="1"/>
  <c r="AM812" i="1" l="1"/>
  <c r="A812" i="1" s="1"/>
  <c r="AK813" i="1"/>
  <c r="AM813" i="1" l="1"/>
  <c r="A813" i="1" s="1"/>
  <c r="AK814" i="1"/>
  <c r="AM814" i="1" l="1"/>
  <c r="A814" i="1" s="1"/>
  <c r="AK815" i="1"/>
  <c r="AM815" i="1" l="1"/>
  <c r="A815" i="1" s="1"/>
  <c r="AK816" i="1"/>
  <c r="AM816" i="1" l="1"/>
  <c r="A816" i="1" s="1"/>
  <c r="AK817" i="1"/>
  <c r="AM817" i="1" l="1"/>
  <c r="A817" i="1" s="1"/>
  <c r="AK818" i="1"/>
  <c r="AM818" i="1" l="1"/>
  <c r="A818" i="1" s="1"/>
  <c r="AK819" i="1"/>
  <c r="AK820" i="1" s="1"/>
  <c r="AM820" i="1" l="1"/>
  <c r="A820" i="1" s="1"/>
  <c r="AM819" i="1"/>
  <c r="A819" i="1" s="1"/>
  <c r="AK821" i="1"/>
  <c r="AM821" i="1" l="1"/>
  <c r="A821" i="1" s="1"/>
  <c r="AK824" i="1"/>
  <c r="AK825" i="1" s="1"/>
  <c r="AM824" i="1" l="1"/>
  <c r="A824" i="1" s="1"/>
  <c r="AK826" i="1"/>
  <c r="AM826" i="1" s="1"/>
  <c r="A826" i="1" s="1"/>
  <c r="AM825" i="1"/>
  <c r="A825" i="1" s="1"/>
  <c r="AK827" i="1" l="1"/>
  <c r="AM827" i="1" l="1"/>
  <c r="A827" i="1" s="1"/>
  <c r="AK828" i="1"/>
  <c r="AM828" i="1" s="1"/>
  <c r="A828" i="1" s="1"/>
  <c r="AK829" i="1" l="1"/>
  <c r="AK831" i="1" s="1"/>
  <c r="AK832" i="1" l="1"/>
  <c r="AM832" i="1" s="1"/>
  <c r="A832" i="1" s="1"/>
  <c r="AM831" i="1"/>
  <c r="A831" i="1" s="1"/>
  <c r="AM829" i="1"/>
  <c r="A829" i="1" s="1"/>
  <c r="AK833" i="1"/>
  <c r="AK835" i="1" s="1"/>
  <c r="AK836" i="1" l="1"/>
  <c r="AM835" i="1"/>
  <c r="A835" i="1" s="1"/>
  <c r="AM833" i="1"/>
  <c r="A833" i="1" s="1"/>
  <c r="AK837" i="1"/>
  <c r="AM837" i="1" l="1"/>
  <c r="A837" i="1" s="1"/>
  <c r="AK838" i="1"/>
  <c r="AM836" i="1"/>
  <c r="A836" i="1" s="1"/>
  <c r="AM838" i="1" l="1"/>
  <c r="A838" i="1" s="1"/>
  <c r="AK839" i="1"/>
  <c r="AK840" i="1"/>
  <c r="AK841" i="1" s="1"/>
  <c r="AM841" i="1" s="1"/>
  <c r="A841" i="1" s="1"/>
  <c r="AM839" i="1" l="1"/>
  <c r="A839" i="1" s="1"/>
  <c r="AM840" i="1"/>
  <c r="A840" i="1" s="1"/>
  <c r="AK842" i="1"/>
  <c r="AM842" i="1" s="1"/>
  <c r="A842" i="1" s="1"/>
  <c r="AK843" i="1" l="1"/>
  <c r="AM843" i="1" l="1"/>
  <c r="A843" i="1" s="1"/>
  <c r="AK844" i="1"/>
  <c r="AM844" i="1" l="1"/>
  <c r="A844" i="1" s="1"/>
  <c r="AK845" i="1"/>
  <c r="AK846" i="1" s="1"/>
  <c r="AM846" i="1" s="1"/>
  <c r="A846" i="1" s="1"/>
  <c r="AM845" i="1" l="1"/>
  <c r="A845" i="1" s="1"/>
  <c r="AK847" i="1"/>
  <c r="AM847" i="1" s="1"/>
  <c r="A847" i="1" s="1"/>
  <c r="AK848" i="1" l="1"/>
  <c r="AM848" i="1" s="1"/>
  <c r="A848" i="1" s="1"/>
  <c r="AK849" i="1"/>
  <c r="AM849" i="1" s="1"/>
  <c r="A849" i="1" s="1"/>
  <c r="AK850" i="1"/>
  <c r="AM850" i="1" s="1"/>
  <c r="A850" i="1" s="1"/>
  <c r="AK851" i="1" l="1"/>
  <c r="AM851" i="1" l="1"/>
  <c r="A851" i="1" s="1"/>
  <c r="AK852" i="1"/>
  <c r="AM852" i="1" l="1"/>
  <c r="A852" i="1" s="1"/>
  <c r="AK853" i="1"/>
  <c r="AM853" i="1" l="1"/>
  <c r="A853" i="1" s="1"/>
  <c r="AK854" i="1"/>
  <c r="AM854" i="1" s="1"/>
  <c r="A854" i="1" s="1"/>
  <c r="AK855" i="1" l="1"/>
  <c r="AM855" i="1" s="1"/>
  <c r="A855" i="1" s="1"/>
  <c r="AK856" i="1" l="1"/>
  <c r="AM856" i="1" l="1"/>
  <c r="A856" i="1" s="1"/>
  <c r="AK857" i="1"/>
  <c r="AK858" i="1" s="1"/>
  <c r="AM858" i="1" l="1"/>
  <c r="A858" i="1" s="1"/>
  <c r="AK859" i="1"/>
  <c r="AM859" i="1" s="1"/>
  <c r="A859" i="1" s="1"/>
  <c r="AM857" i="1"/>
  <c r="A857" i="1" s="1"/>
  <c r="AK860" i="1" l="1"/>
  <c r="AK861" i="1"/>
  <c r="AM861" i="1" s="1"/>
  <c r="A861" i="1" s="1"/>
  <c r="AK862" i="1" l="1"/>
  <c r="AM860" i="1"/>
  <c r="A860" i="1" s="1"/>
  <c r="AK863" i="1"/>
  <c r="AM863" i="1" s="1"/>
  <c r="A863" i="1" s="1"/>
  <c r="AK864" i="1"/>
  <c r="AM864" i="1" s="1"/>
  <c r="A864" i="1" s="1"/>
  <c r="AM862" i="1" l="1"/>
  <c r="A862" i="1" s="1"/>
  <c r="AK865" i="1"/>
  <c r="AM865" i="1" s="1"/>
  <c r="A865" i="1" s="1"/>
  <c r="AK866" i="1" l="1"/>
  <c r="AM866" i="1" s="1"/>
  <c r="A866" i="1" s="1"/>
  <c r="AK867" i="1"/>
  <c r="AM867" i="1" s="1"/>
  <c r="A867" i="1" s="1"/>
  <c r="AK868" i="1" l="1"/>
  <c r="AM868" i="1" s="1"/>
  <c r="A868" i="1" s="1"/>
  <c r="AK869" i="1"/>
  <c r="AK870" i="1"/>
  <c r="AM869" i="1"/>
  <c r="A869" i="1" s="1"/>
  <c r="AK871" i="1" l="1"/>
  <c r="AM870" i="1"/>
  <c r="A870" i="1" s="1"/>
  <c r="AM871" i="1" l="1"/>
  <c r="A871" i="1" s="1"/>
  <c r="AK872" i="1"/>
  <c r="AK873" i="1" l="1"/>
  <c r="AK874" i="1" s="1"/>
  <c r="AM874" i="1" s="1"/>
  <c r="A874" i="1" s="1"/>
  <c r="AM872" i="1"/>
  <c r="A872" i="1" s="1"/>
  <c r="AK875" i="1" l="1"/>
  <c r="AM873" i="1"/>
  <c r="A873" i="1" s="1"/>
  <c r="AK876" i="1" l="1"/>
  <c r="AM875" i="1"/>
  <c r="A875" i="1" s="1"/>
  <c r="AM876" i="1" l="1"/>
  <c r="A876" i="1" s="1"/>
  <c r="AK877" i="1"/>
  <c r="AK878" i="1" l="1"/>
  <c r="AK879" i="1" s="1"/>
  <c r="AM877" i="1"/>
  <c r="A877" i="1" s="1"/>
  <c r="AM879" i="1" l="1"/>
  <c r="A879" i="1" s="1"/>
  <c r="AK880" i="1"/>
  <c r="AM880" i="1" s="1"/>
  <c r="A880" i="1" s="1"/>
  <c r="AM878" i="1"/>
  <c r="A878" i="1" s="1"/>
  <c r="AK881" i="1" l="1"/>
  <c r="AK882" i="1"/>
  <c r="AK883" i="1" s="1"/>
  <c r="AK884" i="1" l="1"/>
  <c r="AM884" i="1" s="1"/>
  <c r="A884" i="1" s="1"/>
  <c r="AM883" i="1"/>
  <c r="A883" i="1" s="1"/>
  <c r="AM882" i="1"/>
  <c r="A882" i="1" s="1"/>
  <c r="AM881" i="1"/>
  <c r="A881" i="1" s="1"/>
  <c r="AK885" i="1"/>
  <c r="AM885" i="1" s="1"/>
  <c r="A885" i="1" s="1"/>
  <c r="AK886" i="1" l="1"/>
  <c r="AM886" i="1" s="1"/>
  <c r="A886" i="1" s="1"/>
  <c r="AK887" i="1" l="1"/>
  <c r="AM887" i="1" s="1"/>
  <c r="A887" i="1" s="1"/>
  <c r="AK888" i="1"/>
  <c r="AK889" i="1" l="1"/>
  <c r="AK890" i="1" s="1"/>
  <c r="AM890" i="1" s="1"/>
  <c r="A890" i="1" s="1"/>
  <c r="AM888" i="1"/>
  <c r="A888" i="1" s="1"/>
  <c r="AM889" i="1" l="1"/>
  <c r="A889" i="1" s="1"/>
  <c r="AK891" i="1"/>
  <c r="AM891" i="1" s="1"/>
  <c r="A891" i="1" s="1"/>
  <c r="AK892" i="1" l="1"/>
  <c r="AM892" i="1" s="1"/>
  <c r="A892" i="1" s="1"/>
  <c r="AK893" i="1" l="1"/>
  <c r="AM893" i="1" s="1"/>
  <c r="A893" i="1" s="1"/>
  <c r="AK894" i="1" l="1"/>
  <c r="AK895" i="1" l="1"/>
  <c r="AK896" i="1" s="1"/>
  <c r="AM896" i="1" s="1"/>
  <c r="A896" i="1" s="1"/>
  <c r="AM894" i="1"/>
  <c r="A894" i="1" s="1"/>
  <c r="AM895" i="1" l="1"/>
  <c r="A895" i="1" s="1"/>
  <c r="AK897" i="1"/>
  <c r="AM897" i="1" l="1"/>
  <c r="A897" i="1" s="1"/>
  <c r="AK898" i="1"/>
  <c r="AK899" i="1" l="1"/>
  <c r="AM898" i="1"/>
  <c r="A898" i="1" s="1"/>
  <c r="AM899" i="1" l="1"/>
  <c r="A899" i="1" s="1"/>
  <c r="AK900" i="1"/>
  <c r="AM900" i="1" l="1"/>
  <c r="A900" i="1" s="1"/>
  <c r="AK901" i="1"/>
  <c r="AM901" i="1" l="1"/>
  <c r="A901" i="1" s="1"/>
  <c r="AK902" i="1"/>
  <c r="AM902" i="1" l="1"/>
  <c r="A902" i="1" s="1"/>
  <c r="AK903" i="1"/>
  <c r="AM903" i="1" l="1"/>
  <c r="A903" i="1" s="1"/>
  <c r="AK904" i="1"/>
  <c r="AM904" i="1" l="1"/>
  <c r="A904" i="1" s="1"/>
  <c r="AK905" i="1"/>
  <c r="AM905" i="1" l="1"/>
  <c r="A905" i="1" s="1"/>
  <c r="AK906" i="1"/>
  <c r="AM906" i="1" l="1"/>
  <c r="A906" i="1" s="1"/>
  <c r="AK907" i="1"/>
  <c r="AM907" i="1" l="1"/>
  <c r="A907" i="1" s="1"/>
  <c r="AK908" i="1"/>
  <c r="AM908" i="1" l="1"/>
  <c r="A908" i="1" s="1"/>
  <c r="AK909" i="1"/>
  <c r="AM909" i="1" l="1"/>
  <c r="A909" i="1" s="1"/>
  <c r="AK910" i="1"/>
  <c r="AM910" i="1" l="1"/>
  <c r="A910" i="1" s="1"/>
  <c r="AK911" i="1"/>
  <c r="AM911" i="1" l="1"/>
  <c r="A911" i="1" s="1"/>
  <c r="AK912" i="1"/>
  <c r="AM912" i="1" l="1"/>
  <c r="A912" i="1" s="1"/>
  <c r="AK913" i="1"/>
  <c r="AM913" i="1" l="1"/>
  <c r="A913" i="1" s="1"/>
  <c r="AK914" i="1"/>
  <c r="AM914" i="1" l="1"/>
  <c r="A914" i="1" s="1"/>
  <c r="AK915" i="1"/>
  <c r="AM915" i="1" l="1"/>
  <c r="A915" i="1" s="1"/>
  <c r="AK916" i="1"/>
  <c r="AM916" i="1" l="1"/>
  <c r="A916" i="1" s="1"/>
  <c r="AK917" i="1"/>
  <c r="AM917" i="1" l="1"/>
  <c r="A917" i="1" s="1"/>
  <c r="AK918" i="1"/>
  <c r="AM918" i="1" l="1"/>
  <c r="A918" i="1" s="1"/>
  <c r="AK919" i="1"/>
  <c r="AM919" i="1" l="1"/>
  <c r="A919" i="1" s="1"/>
  <c r="AK920" i="1"/>
  <c r="AM920" i="1" l="1"/>
  <c r="A920" i="1" s="1"/>
  <c r="AK921" i="1"/>
  <c r="AM921" i="1" l="1"/>
  <c r="A921" i="1" s="1"/>
  <c r="AK922" i="1"/>
  <c r="AM922" i="1" l="1"/>
  <c r="A922" i="1" s="1"/>
  <c r="AK923" i="1"/>
  <c r="AM923" i="1" l="1"/>
  <c r="A923" i="1" s="1"/>
  <c r="AK924" i="1"/>
  <c r="AM924" i="1" l="1"/>
  <c r="A924" i="1" s="1"/>
  <c r="AK925" i="1"/>
  <c r="AK926" i="1" l="1"/>
  <c r="AM925" i="1"/>
  <c r="A925" i="1" s="1"/>
  <c r="AK927" i="1"/>
  <c r="AK928" i="1" l="1"/>
  <c r="AK929" i="1" s="1"/>
  <c r="AM927" i="1"/>
  <c r="A927" i="1" s="1"/>
  <c r="AM926" i="1"/>
  <c r="A926" i="1" s="1"/>
  <c r="AK930" i="1" l="1"/>
  <c r="AM929" i="1"/>
  <c r="A929" i="1" s="1"/>
  <c r="AM928" i="1"/>
  <c r="A928" i="1" s="1"/>
  <c r="AK931" i="1" l="1"/>
  <c r="AM930" i="1"/>
  <c r="A930" i="1" s="1"/>
  <c r="AM931" i="1" l="1"/>
  <c r="A931" i="1" s="1"/>
  <c r="AK932" i="1"/>
  <c r="AK933" i="1" s="1"/>
  <c r="AM933" i="1" l="1"/>
  <c r="A933" i="1" s="1"/>
  <c r="AM932" i="1"/>
  <c r="A932" i="1" s="1"/>
  <c r="AK934" i="1"/>
  <c r="AK935" i="1" l="1"/>
  <c r="AM934" i="1"/>
  <c r="A934" i="1" s="1"/>
  <c r="AK936" i="1" l="1"/>
  <c r="AM935" i="1"/>
  <c r="A935" i="1" s="1"/>
  <c r="AM936" i="1" l="1"/>
  <c r="A936" i="1" s="1"/>
  <c r="AK937" i="1"/>
  <c r="AK938" i="1" s="1"/>
  <c r="AM937" i="1" l="1"/>
  <c r="A937" i="1" s="1"/>
  <c r="AK939" i="1"/>
  <c r="AM938" i="1"/>
  <c r="A938" i="1" s="1"/>
  <c r="AM939" i="1" l="1"/>
  <c r="A939" i="1" s="1"/>
  <c r="AK940" i="1"/>
  <c r="AK941" i="1" s="1"/>
  <c r="AM941" i="1" s="1"/>
  <c r="A941" i="1" s="1"/>
  <c r="AM940" i="1" l="1"/>
  <c r="A940" i="1" s="1"/>
  <c r="AK942" i="1"/>
  <c r="AK943" i="1" s="1"/>
  <c r="AM943" i="1" s="1"/>
  <c r="A943" i="1" s="1"/>
  <c r="AM942" i="1" l="1"/>
  <c r="A942" i="1" s="1"/>
  <c r="AK948" i="1"/>
  <c r="AM948" i="1" l="1"/>
  <c r="A948" i="1" s="1"/>
  <c r="AK949" i="1"/>
  <c r="AK950" i="1" s="1"/>
  <c r="AM950" i="1" s="1"/>
  <c r="A950" i="1" s="1"/>
  <c r="AM949" i="1" l="1"/>
  <c r="A949" i="1" s="1"/>
  <c r="AK951" i="1"/>
  <c r="AM951" i="1" l="1"/>
  <c r="A951" i="1" s="1"/>
  <c r="AK952" i="1"/>
  <c r="AM952" i="1" l="1"/>
  <c r="A952" i="1" s="1"/>
  <c r="AK953" i="1"/>
  <c r="AM953" i="1" l="1"/>
  <c r="A953" i="1" s="1"/>
  <c r="AK954" i="1"/>
  <c r="AM954" i="1" l="1"/>
  <c r="A954" i="1" s="1"/>
  <c r="AK955" i="1"/>
  <c r="AM955" i="1" l="1"/>
  <c r="A955" i="1" s="1"/>
  <c r="AK956" i="1"/>
  <c r="AM956" i="1" l="1"/>
  <c r="A956" i="1" s="1"/>
  <c r="AK957" i="1"/>
  <c r="AK958" i="1" l="1"/>
  <c r="AM957" i="1"/>
  <c r="A957" i="1" s="1"/>
  <c r="AK959" i="1" l="1"/>
  <c r="AM958" i="1"/>
  <c r="A958" i="1" s="1"/>
  <c r="AM959" i="1" l="1"/>
  <c r="A959" i="1" s="1"/>
  <c r="AK960" i="1"/>
  <c r="AK961" i="1" l="1"/>
  <c r="AM960" i="1"/>
  <c r="A960" i="1" s="1"/>
  <c r="AM961" i="1" l="1"/>
  <c r="A961" i="1" s="1"/>
  <c r="AK962" i="1"/>
  <c r="AM962" i="1" l="1"/>
  <c r="A962" i="1" s="1"/>
  <c r="AK967" i="1"/>
  <c r="AM967" i="1" l="1"/>
  <c r="A967" i="1" s="1"/>
  <c r="AK968" i="1"/>
  <c r="AM968" i="1" l="1"/>
  <c r="A968" i="1" s="1"/>
  <c r="AK969" i="1"/>
  <c r="AM969" i="1" l="1"/>
  <c r="A969" i="1" s="1"/>
  <c r="AK970" i="1"/>
  <c r="AM970" i="1" l="1"/>
  <c r="A970" i="1" s="1"/>
  <c r="AK971" i="1"/>
  <c r="AM971" i="1" l="1"/>
  <c r="A971" i="1" s="1"/>
  <c r="AK972" i="1"/>
  <c r="AM972" i="1" l="1"/>
  <c r="A972" i="1" s="1"/>
  <c r="AK973" i="1"/>
  <c r="AM973" i="1" l="1"/>
  <c r="A973" i="1" s="1"/>
  <c r="AK974" i="1"/>
  <c r="AK975" i="1" l="1"/>
  <c r="AM974" i="1"/>
  <c r="A974" i="1" s="1"/>
  <c r="AM975" i="1" l="1"/>
  <c r="A975" i="1" s="1"/>
  <c r="AK976" i="1"/>
  <c r="AM976" i="1" l="1"/>
  <c r="A976" i="1" s="1"/>
  <c r="AK977" i="1"/>
  <c r="AM977" i="1" l="1"/>
  <c r="A977" i="1" s="1"/>
  <c r="AK978" i="1"/>
  <c r="AM978" i="1" l="1"/>
  <c r="A978" i="1" s="1"/>
  <c r="AK979" i="1"/>
  <c r="AM979" i="1" l="1"/>
  <c r="A979" i="1" s="1"/>
  <c r="AK980" i="1"/>
  <c r="AM980" i="1" l="1"/>
  <c r="A980" i="1" s="1"/>
  <c r="AK983" i="1"/>
  <c r="AM983" i="1" l="1"/>
  <c r="A983" i="1" s="1"/>
  <c r="AK984" i="1"/>
  <c r="AM984" i="1" s="1"/>
  <c r="A984" i="1" s="1"/>
  <c r="AK985" i="1" l="1"/>
  <c r="AK986" i="1" l="1"/>
  <c r="AM986" i="1" s="1"/>
  <c r="A986" i="1" s="1"/>
  <c r="AM985" i="1"/>
  <c r="A985" i="1" s="1"/>
  <c r="AK987" i="1" l="1"/>
  <c r="AM987" i="1" l="1"/>
  <c r="A987" i="1" s="1"/>
  <c r="AK988" i="1"/>
  <c r="AK989" i="1" s="1"/>
  <c r="AK990" i="1" l="1"/>
  <c r="AM989" i="1"/>
  <c r="A989" i="1" s="1"/>
  <c r="AM988" i="1"/>
  <c r="A988" i="1" s="1"/>
  <c r="AM990" i="1" l="1"/>
  <c r="A990" i="1" s="1"/>
  <c r="AK991" i="1"/>
  <c r="AK992" i="1" s="1"/>
  <c r="AM992" i="1" s="1"/>
  <c r="A992" i="1" s="1"/>
  <c r="AM991" i="1" l="1"/>
  <c r="A991" i="1" s="1"/>
  <c r="AK993" i="1"/>
  <c r="AM993" i="1" s="1"/>
  <c r="A993" i="1" s="1"/>
  <c r="AK994" i="1" l="1"/>
  <c r="AM994" i="1" s="1"/>
  <c r="A994" i="1" s="1"/>
  <c r="AK995" i="1"/>
  <c r="AM995" i="1" s="1"/>
  <c r="A995" i="1" s="1"/>
  <c r="AK996" i="1" l="1"/>
  <c r="AK997" i="1" l="1"/>
  <c r="AM997" i="1" s="1"/>
  <c r="A997" i="1" s="1"/>
  <c r="AM996" i="1"/>
  <c r="A996" i="1" s="1"/>
  <c r="AK998" i="1" l="1"/>
  <c r="AM998" i="1" s="1"/>
  <c r="A998" i="1" s="1"/>
  <c r="AK999" i="1"/>
  <c r="AM999" i="1" s="1"/>
  <c r="A999" i="1" s="1"/>
  <c r="AK1000" i="1" l="1"/>
  <c r="AM1000" i="1" s="1"/>
  <c r="A1000" i="1" s="1"/>
  <c r="AK1001" i="1"/>
  <c r="AK1002" i="1" l="1"/>
  <c r="AM1002" i="1" s="1"/>
  <c r="A1002" i="1" s="1"/>
  <c r="AM1001" i="1"/>
  <c r="A1001" i="1" s="1"/>
  <c r="AK1003" i="1" l="1"/>
  <c r="AM1003" i="1" s="1"/>
  <c r="A1003" i="1" s="1"/>
  <c r="AK1004" i="1"/>
  <c r="AM1004" i="1" s="1"/>
  <c r="A1004" i="1" s="1"/>
  <c r="AK1005" i="1" l="1"/>
  <c r="AM1005" i="1" l="1"/>
  <c r="A1005" i="1" s="1"/>
  <c r="AK1006" i="1"/>
  <c r="AK1007" i="1" l="1"/>
  <c r="AM1006" i="1"/>
  <c r="A1006" i="1" s="1"/>
  <c r="AK1008" i="1" l="1"/>
  <c r="AM1007" i="1"/>
  <c r="A1007" i="1" s="1"/>
  <c r="AM1008" i="1" l="1"/>
  <c r="A1008" i="1" s="1"/>
  <c r="AK1009" i="1"/>
  <c r="AM1009" i="1" l="1"/>
  <c r="A1009" i="1" s="1"/>
  <c r="AK1010" i="1"/>
  <c r="AK1011" i="1" l="1"/>
  <c r="AM1010" i="1"/>
  <c r="A1010" i="1" s="1"/>
  <c r="AK1012" i="1" l="1"/>
  <c r="AM1011" i="1"/>
  <c r="A1011" i="1" s="1"/>
  <c r="AM1012" i="1" l="1"/>
  <c r="A1012" i="1" s="1"/>
  <c r="AK1013" i="1"/>
  <c r="AM1013" i="1" l="1"/>
  <c r="A1013" i="1" s="1"/>
  <c r="AK1014" i="1"/>
  <c r="AM1014" i="1" l="1"/>
  <c r="A1014" i="1" s="1"/>
  <c r="AK1015" i="1"/>
  <c r="K11" i="3"/>
  <c r="O11" i="3" s="1"/>
  <c r="L22" i="1"/>
  <c r="V22" i="1"/>
  <c r="J22" i="1"/>
  <c r="K22" i="1"/>
  <c r="R22" i="1"/>
  <c r="U22" i="1"/>
  <c r="N11" i="3"/>
  <c r="R11" i="3" s="1"/>
  <c r="L11" i="3"/>
  <c r="M22" i="1"/>
  <c r="Q22" i="1" s="1"/>
  <c r="AK1016" i="1" l="1"/>
  <c r="AM1015" i="1"/>
  <c r="A1015" i="1" s="1"/>
  <c r="P11" i="3"/>
  <c r="AM1016" i="1" l="1"/>
  <c r="AK1018" i="1"/>
  <c r="M21" i="1"/>
  <c r="M18" i="1" s="1"/>
  <c r="Q21" i="1"/>
  <c r="N22" i="3"/>
  <c r="N10" i="3" s="1"/>
  <c r="R10" i="3" s="1"/>
  <c r="I21" i="1"/>
  <c r="I18" i="1" s="1"/>
  <c r="K22" i="3"/>
  <c r="K10" i="3" s="1"/>
  <c r="O10" i="3" s="1"/>
  <c r="J21" i="1"/>
  <c r="J18" i="1" s="1"/>
  <c r="V21" i="1"/>
  <c r="V18" i="1" s="1"/>
  <c r="L21" i="1"/>
  <c r="L18" i="1" s="1"/>
  <c r="K21" i="1"/>
  <c r="K18" i="1" s="1"/>
  <c r="L22" i="3"/>
  <c r="L10" i="3" s="1"/>
  <c r="P10" i="3" s="1"/>
  <c r="U21" i="1"/>
  <c r="U18" i="1" s="1"/>
  <c r="R21" i="1"/>
  <c r="R18" i="1" s="1"/>
  <c r="AM1018" i="1" l="1"/>
  <c r="AK1019" i="1"/>
  <c r="AM1019" i="1" s="1"/>
  <c r="O22" i="3"/>
  <c r="Q18" i="1"/>
  <c r="P22" i="3"/>
  <c r="R22" i="3"/>
  <c r="AA22" i="1"/>
  <c r="AA21" i="1"/>
  <c r="AA18" i="1" s="1"/>
  <c r="AB22" i="1"/>
  <c r="AB21" i="1"/>
  <c r="AK1020" i="1" l="1"/>
  <c r="AM1020" i="1" s="1"/>
  <c r="AB18" i="1"/>
  <c r="A1016" i="1" l="1"/>
  <c r="A1018" i="1"/>
  <c r="A1020" i="1"/>
  <c r="A1019" i="1"/>
  <c r="AK1021" i="1"/>
  <c r="AM1021" i="1" s="1"/>
  <c r="A1021" i="1" s="1"/>
  <c r="AK1022" i="1" l="1"/>
  <c r="AK1023" i="1" s="1"/>
  <c r="AM1023" i="1" s="1"/>
  <c r="A1023" i="1" s="1"/>
  <c r="AK1024" i="1" l="1"/>
  <c r="AM1024" i="1" s="1"/>
  <c r="A1024" i="1" s="1"/>
  <c r="AM1022" i="1"/>
  <c r="A1022" i="1" s="1"/>
  <c r="AK1025" i="1" l="1"/>
  <c r="AK1026" i="1" s="1"/>
  <c r="AK1027" i="1" s="1"/>
  <c r="AM1025" i="1"/>
  <c r="A1025" i="1" s="1"/>
  <c r="AM1026" i="1" l="1"/>
  <c r="A1026" i="1" s="1"/>
  <c r="AK1028" i="1"/>
  <c r="AM1027" i="1"/>
  <c r="A1027" i="1" s="1"/>
  <c r="AM1028" i="1" l="1"/>
  <c r="A1028" i="1" s="1"/>
  <c r="AK1029" i="1"/>
  <c r="AK1030" i="1" s="1"/>
  <c r="AM1030" i="1" s="1"/>
  <c r="A1030" i="1" s="1"/>
  <c r="AK1031" i="1" l="1"/>
  <c r="AK1032" i="1" s="1"/>
  <c r="AM1029" i="1"/>
  <c r="A1029" i="1" s="1"/>
  <c r="AM1032" i="1" l="1"/>
  <c r="A1032" i="1" s="1"/>
  <c r="AK1033" i="1"/>
  <c r="AM1031" i="1"/>
  <c r="A1031" i="1" s="1"/>
  <c r="AM1033" i="1" l="1"/>
  <c r="A1033" i="1" s="1"/>
  <c r="AK1035" i="1"/>
  <c r="AM1035" i="1" l="1"/>
  <c r="A1035" i="1" s="1"/>
  <c r="AK1036" i="1"/>
  <c r="AM1036" i="1" l="1"/>
  <c r="A1036" i="1" s="1"/>
  <c r="AK1037" i="1"/>
  <c r="AM1037" i="1" l="1"/>
  <c r="A1037" i="1" s="1"/>
  <c r="AK1038" i="1"/>
  <c r="AM1038" i="1" l="1"/>
  <c r="A1038" i="1" s="1"/>
  <c r="AK1039" i="1"/>
  <c r="AM1039" i="1" l="1"/>
  <c r="A1039" i="1" s="1"/>
  <c r="AK1040" i="1"/>
  <c r="AK1041" i="1" s="1"/>
  <c r="AK1042" i="1" l="1"/>
  <c r="AK1043" i="1" s="1"/>
  <c r="AM1043" i="1" s="1"/>
  <c r="A1043" i="1" s="1"/>
  <c r="AM1041" i="1"/>
  <c r="A1041" i="1" s="1"/>
  <c r="AM1040" i="1"/>
  <c r="A1040" i="1" s="1"/>
  <c r="AM1042" i="1" l="1"/>
  <c r="A1042" i="1" s="1"/>
  <c r="AK1044" i="1"/>
  <c r="AM1044" i="1" l="1"/>
  <c r="A1044" i="1" s="1"/>
  <c r="AK1045" i="1"/>
  <c r="AM1045" i="1" s="1"/>
  <c r="A1045" i="1" s="1"/>
  <c r="AK1046" i="1" l="1"/>
  <c r="AM1046" i="1" s="1"/>
  <c r="A1046" i="1" s="1"/>
  <c r="AK1047" i="1"/>
  <c r="AM1047" i="1" s="1"/>
  <c r="A1047" i="1" s="1"/>
  <c r="AK1048" i="1" l="1"/>
  <c r="AM1048" i="1" l="1"/>
  <c r="A1048" i="1" s="1"/>
  <c r="AK1049" i="1"/>
  <c r="AM1049" i="1" l="1"/>
  <c r="A1049" i="1" s="1"/>
  <c r="AK1050" i="1"/>
  <c r="AK1051" i="1" l="1"/>
  <c r="AM1050" i="1"/>
  <c r="A1050" i="1" s="1"/>
  <c r="AK1052" i="1" l="1"/>
  <c r="AM1051" i="1"/>
  <c r="A1051" i="1" s="1"/>
  <c r="AK1053" i="1" l="1"/>
  <c r="AM1052" i="1"/>
  <c r="A1052" i="1" s="1"/>
  <c r="AK1054" i="1" l="1"/>
  <c r="AM1053" i="1"/>
  <c r="A1053" i="1" s="1"/>
  <c r="AM1054" i="1" l="1"/>
  <c r="A1054" i="1" s="1"/>
  <c r="AK1055" i="1"/>
  <c r="AK1056" i="1" s="1"/>
  <c r="AM1055" i="1" l="1"/>
  <c r="A1055" i="1" s="1"/>
  <c r="AK1057" i="1"/>
  <c r="AM1056" i="1"/>
  <c r="A1056" i="1" s="1"/>
  <c r="AM1057" i="1" l="1"/>
  <c r="A1057" i="1" s="1"/>
  <c r="AK1058" i="1"/>
  <c r="AK1059" i="1" s="1"/>
  <c r="AM1059" i="1" s="1"/>
  <c r="A1059" i="1" s="1"/>
  <c r="AM1058" i="1" l="1"/>
  <c r="A1058" i="1" s="1"/>
  <c r="AK1060" i="1"/>
  <c r="AM1060" i="1" s="1"/>
  <c r="A1060" i="1" s="1"/>
  <c r="AK1061" i="1" l="1"/>
  <c r="AM1061" i="1" l="1"/>
  <c r="A1061" i="1" s="1"/>
  <c r="AK1062" i="1"/>
  <c r="AM1062" i="1" l="1"/>
  <c r="A1062" i="1" s="1"/>
  <c r="AK1063" i="1"/>
  <c r="AM1063" i="1" l="1"/>
  <c r="A1063" i="1" s="1"/>
  <c r="AK1064" i="1"/>
  <c r="AM1064" i="1" l="1"/>
  <c r="A1064" i="1" s="1"/>
  <c r="AK1065" i="1"/>
  <c r="AK1066" i="1" s="1"/>
  <c r="AM1065" i="1" l="1"/>
  <c r="A1065" i="1" s="1"/>
  <c r="AK1067" i="1"/>
  <c r="AM1066" i="1"/>
  <c r="A1066" i="1" s="1"/>
  <c r="AM1067" i="1" l="1"/>
  <c r="A1067" i="1" s="1"/>
  <c r="AK1068" i="1"/>
  <c r="AK1069" i="1" s="1"/>
  <c r="AM1069" i="1" s="1"/>
  <c r="A1069" i="1" s="1"/>
  <c r="AM1068" i="1" l="1"/>
  <c r="A1068" i="1" s="1"/>
  <c r="AK1070" i="1"/>
  <c r="AM1070" i="1" s="1"/>
  <c r="A1070" i="1" s="1"/>
  <c r="AK1071" i="1" l="1"/>
  <c r="AM1071" i="1" s="1"/>
  <c r="A1071" i="1" s="1"/>
  <c r="AK1072" i="1" l="1"/>
  <c r="AK1073" i="1" s="1"/>
  <c r="AM1072" i="1" l="1"/>
  <c r="A1072" i="1" s="1"/>
  <c r="AM1073" i="1"/>
  <c r="A1073" i="1" s="1"/>
  <c r="AK1074" i="1"/>
  <c r="AM1074" i="1" l="1"/>
  <c r="A1074" i="1" s="1"/>
  <c r="AK1075" i="1"/>
  <c r="AK1076" i="1" l="1"/>
  <c r="AK1077" i="1" s="1"/>
  <c r="AM1077" i="1" s="1"/>
  <c r="A1077" i="1" s="1"/>
  <c r="AM1075" i="1"/>
  <c r="A1075" i="1" s="1"/>
  <c r="AK1078" i="1" l="1"/>
  <c r="AK1079" i="1" s="1"/>
  <c r="AM1076" i="1"/>
  <c r="A1076" i="1" s="1"/>
  <c r="AK1080" i="1" l="1"/>
  <c r="AM1080" i="1" s="1"/>
  <c r="A1080" i="1" s="1"/>
  <c r="AM1079" i="1"/>
  <c r="A1079" i="1" s="1"/>
  <c r="AM1078" i="1"/>
  <c r="A1078" i="1" s="1"/>
  <c r="AK1081" i="1" l="1"/>
  <c r="AM1081" i="1" s="1"/>
  <c r="A1081" i="1" s="1"/>
  <c r="AK1082" i="1" l="1"/>
  <c r="AM1082" i="1" s="1"/>
  <c r="A1082" i="1" s="1"/>
  <c r="AK1083" i="1" l="1"/>
  <c r="AM1083" i="1" s="1"/>
  <c r="A1083" i="1" s="1"/>
  <c r="AK1084" i="1" l="1"/>
  <c r="AM1084" i="1" s="1"/>
  <c r="A1084" i="1" s="1"/>
  <c r="AK1085" i="1"/>
  <c r="AK1086" i="1" s="1"/>
  <c r="AK1087" i="1" l="1"/>
  <c r="AM1087" i="1" s="1"/>
  <c r="A1087" i="1" s="1"/>
  <c r="AM1086" i="1"/>
  <c r="A1086" i="1" s="1"/>
  <c r="AM1085" i="1"/>
  <c r="A1085" i="1" s="1"/>
  <c r="AK1088" i="1"/>
  <c r="AK1089" i="1" s="1"/>
  <c r="AM1089" i="1" s="1"/>
  <c r="A1089" i="1" s="1"/>
  <c r="AK1090" i="1" l="1"/>
  <c r="AM1090" i="1" s="1"/>
  <c r="A1090" i="1" s="1"/>
  <c r="AM1088" i="1"/>
  <c r="A1088" i="1" s="1"/>
  <c r="AK1091" i="1" l="1"/>
  <c r="AM1091" i="1" l="1"/>
  <c r="A1091" i="1" s="1"/>
  <c r="AK1092" i="1"/>
  <c r="AM1092" i="1" l="1"/>
  <c r="A1092" i="1" s="1"/>
  <c r="AK1093" i="1"/>
  <c r="AM1093" i="1" s="1"/>
  <c r="A1093" i="1" s="1"/>
  <c r="AK1094" i="1" l="1"/>
  <c r="AM1094" i="1" s="1"/>
  <c r="A1094" i="1" s="1"/>
  <c r="AK1095" i="1" l="1"/>
  <c r="AK1096" i="1" s="1"/>
  <c r="AM1096" i="1" s="1"/>
  <c r="A1096" i="1" s="1"/>
  <c r="AK1097" i="1"/>
  <c r="AK1098" i="1" s="1"/>
  <c r="AM1098" i="1" s="1"/>
  <c r="A1098" i="1" s="1"/>
  <c r="AM1095" i="1"/>
  <c r="A1095" i="1" s="1"/>
  <c r="AM1097" i="1" l="1"/>
  <c r="A1097" i="1" s="1"/>
  <c r="AK1099" i="1"/>
  <c r="AM1099" i="1" s="1"/>
  <c r="A1099" i="1" s="1"/>
  <c r="AK1100" i="1" l="1"/>
  <c r="AM1100" i="1"/>
  <c r="A1100" i="1" s="1"/>
  <c r="AK1101" i="1"/>
  <c r="AM1101" i="1" s="1"/>
  <c r="A1101" i="1" s="1"/>
  <c r="AK1102" i="1" l="1"/>
  <c r="AM1102" i="1" l="1"/>
  <c r="A1102" i="1" s="1"/>
  <c r="AK1103" i="1"/>
  <c r="AK1104" i="1" l="1"/>
  <c r="AK1105" i="1" s="1"/>
  <c r="AK1106" i="1" s="1"/>
  <c r="AM1103" i="1"/>
  <c r="A1103" i="1" s="1"/>
  <c r="AK1107" i="1" l="1"/>
  <c r="AM1107" i="1" s="1"/>
  <c r="A1107" i="1" s="1"/>
  <c r="AM1106" i="1"/>
  <c r="A1106" i="1" s="1"/>
  <c r="AM1105" i="1"/>
  <c r="A1105" i="1" s="1"/>
  <c r="AM1104" i="1"/>
  <c r="A1104" i="1" s="1"/>
  <c r="AK1108" i="1"/>
  <c r="AK1109" i="1" s="1"/>
  <c r="AK1110" i="1" l="1"/>
  <c r="AM1109" i="1"/>
  <c r="A1109" i="1" s="1"/>
  <c r="AM1108" i="1"/>
  <c r="A1108" i="1" s="1"/>
  <c r="AK1111" i="1" l="1"/>
  <c r="AM1110" i="1"/>
  <c r="A1110" i="1" s="1"/>
  <c r="AM1111" i="1" l="1"/>
  <c r="A1111" i="1" s="1"/>
  <c r="AK1112" i="1"/>
  <c r="AK1113" i="1" s="1"/>
  <c r="AM1113" i="1" l="1"/>
  <c r="A1113" i="1" s="1"/>
  <c r="AM1112" i="1"/>
  <c r="A1112" i="1" s="1"/>
  <c r="AK1114" i="1"/>
  <c r="AK1115" i="1" l="1"/>
  <c r="AM1114" i="1"/>
  <c r="A1114" i="1" s="1"/>
  <c r="AK1116" i="1" l="1"/>
  <c r="AM1115" i="1"/>
  <c r="A1115" i="1" s="1"/>
  <c r="AM1116" i="1" l="1"/>
  <c r="A1116" i="1" s="1"/>
  <c r="AK1117" i="1"/>
  <c r="AK1118" i="1" s="1"/>
  <c r="AM1117" i="1" l="1"/>
  <c r="A1117" i="1" s="1"/>
  <c r="AK1119" i="1"/>
  <c r="AM1118" i="1"/>
  <c r="A1118" i="1" s="1"/>
  <c r="AM1119" i="1" l="1"/>
  <c r="A1119" i="1" s="1"/>
  <c r="AK1120" i="1"/>
  <c r="AK1121" i="1" s="1"/>
  <c r="AM1121" i="1" s="1"/>
  <c r="A1121" i="1" s="1"/>
  <c r="AK1122" i="1" l="1"/>
  <c r="AK1123" i="1" s="1"/>
  <c r="AM1123" i="1" s="1"/>
  <c r="A1123" i="1" s="1"/>
  <c r="AM1120" i="1"/>
  <c r="A1120" i="1" s="1"/>
  <c r="AK1124" i="1" l="1"/>
  <c r="AM1122" i="1"/>
  <c r="A1122" i="1" s="1"/>
  <c r="AK1125" i="1" l="1"/>
  <c r="AM1124" i="1"/>
  <c r="A1124" i="1" s="1"/>
  <c r="AM1125" i="1" l="1"/>
  <c r="A1125" i="1" s="1"/>
  <c r="AK1126" i="1"/>
  <c r="AK1127" i="1" l="1"/>
  <c r="AK1128" i="1" s="1"/>
  <c r="AM1126" i="1"/>
  <c r="A1126" i="1" s="1"/>
  <c r="AM1128" i="1" l="1"/>
  <c r="A1128" i="1" s="1"/>
  <c r="AK1129" i="1"/>
  <c r="AM1127" i="1"/>
  <c r="A1127" i="1" s="1"/>
  <c r="AM1129" i="1" l="1"/>
  <c r="A1129" i="1" s="1"/>
  <c r="AK1130" i="1"/>
  <c r="AM1130" i="1" s="1"/>
  <c r="A1130" i="1" s="1"/>
  <c r="AK1131" i="1" l="1"/>
  <c r="AK1132" i="1" s="1"/>
  <c r="AM1132" i="1" s="1"/>
  <c r="A1132" i="1" s="1"/>
  <c r="AM1131" i="1" l="1"/>
  <c r="A1131" i="1" s="1"/>
  <c r="AK1133" i="1"/>
  <c r="AK1134" i="1"/>
  <c r="AK1135" i="1" l="1"/>
  <c r="AM1135" i="1" s="1"/>
  <c r="A1135" i="1" s="1"/>
  <c r="AM1133" i="1"/>
  <c r="A1133" i="1" s="1"/>
  <c r="AK1136" i="1"/>
  <c r="AK1137" i="1" s="1"/>
  <c r="AK1138" i="1" s="1"/>
  <c r="AM1134" i="1"/>
  <c r="A1134" i="1" s="1"/>
  <c r="AM1138" i="1" l="1"/>
  <c r="A1138" i="1" s="1"/>
  <c r="AM1137" i="1"/>
  <c r="A1137" i="1" s="1"/>
  <c r="AK1139" i="1"/>
  <c r="AK1140" i="1" s="1"/>
  <c r="AM1136" i="1"/>
  <c r="A1136" i="1" s="1"/>
  <c r="AK1141" i="1" l="1"/>
  <c r="AM1141" i="1" s="1"/>
  <c r="A1141" i="1" s="1"/>
  <c r="AM1140" i="1"/>
  <c r="A1140" i="1" s="1"/>
  <c r="AM1139" i="1"/>
  <c r="A1139" i="1" s="1"/>
  <c r="AK1142" i="1" l="1"/>
  <c r="AM1142" i="1" l="1"/>
  <c r="A1142" i="1" s="1"/>
  <c r="AK1143" i="1"/>
  <c r="AK1144" i="1" l="1"/>
  <c r="AM1144" i="1" s="1"/>
  <c r="A1144" i="1" s="1"/>
  <c r="AM1143" i="1"/>
  <c r="A1143" i="1" s="1"/>
  <c r="AK1145" i="1" l="1"/>
  <c r="AM1145" i="1" s="1"/>
  <c r="A1145" i="1" s="1"/>
  <c r="AK1146" i="1" l="1"/>
  <c r="AM1146" i="1" l="1"/>
  <c r="A1146" i="1" s="1"/>
  <c r="AK1147" i="1"/>
  <c r="AM1147" i="1" s="1"/>
  <c r="A1147" i="1" s="1"/>
  <c r="AK1148" i="1" l="1"/>
  <c r="AK1149" i="1" l="1"/>
  <c r="AM1149" i="1" s="1"/>
  <c r="A1149" i="1" s="1"/>
  <c r="AM1148" i="1"/>
  <c r="A1148" i="1" s="1"/>
  <c r="AK1150" i="1" l="1"/>
  <c r="AM1150" i="1" l="1"/>
  <c r="A1150" i="1" s="1"/>
  <c r="AK1151" i="1"/>
  <c r="AK1152" i="1" s="1"/>
  <c r="AM1152" i="1" s="1"/>
  <c r="A1152" i="1" s="1"/>
  <c r="AK1153" i="1" l="1"/>
  <c r="AM1153" i="1" s="1"/>
  <c r="A1153" i="1" s="1"/>
  <c r="AM1151" i="1"/>
  <c r="A1151" i="1" s="1"/>
  <c r="AK1154" i="1"/>
  <c r="AM1154" i="1" s="1"/>
  <c r="A1154" i="1" s="1"/>
  <c r="AK1155" i="1" l="1"/>
  <c r="AM1155" i="1" s="1"/>
  <c r="A1155" i="1" s="1"/>
  <c r="AK1156" i="1" l="1"/>
  <c r="AM1156" i="1" s="1"/>
  <c r="A1156" i="1" s="1"/>
  <c r="AK1157" i="1"/>
  <c r="AK1158" i="1" s="1"/>
  <c r="AM1158" i="1" s="1"/>
  <c r="A1158" i="1" s="1"/>
  <c r="AM1157" i="1" l="1"/>
  <c r="A1157" i="1" s="1"/>
  <c r="AK1159" i="1"/>
  <c r="AK1160" i="1" s="1"/>
  <c r="AK1161" i="1" s="1"/>
  <c r="AM1161" i="1" s="1"/>
  <c r="A1161" i="1" s="1"/>
  <c r="AM1160" i="1" l="1"/>
  <c r="A1160" i="1" s="1"/>
  <c r="AM1159" i="1"/>
  <c r="A1159" i="1" s="1"/>
  <c r="AK1162" i="1"/>
  <c r="AK1163" i="1" s="1"/>
  <c r="AM1163" i="1" s="1"/>
  <c r="A1163" i="1" s="1"/>
  <c r="AM1162" i="1"/>
  <c r="A1162" i="1" s="1"/>
  <c r="AK1164" i="1" l="1"/>
  <c r="AK1165" i="1" s="1"/>
  <c r="AK1166" i="1" s="1"/>
  <c r="AM1164" i="1" l="1"/>
  <c r="A1164" i="1" s="1"/>
  <c r="AK1167" i="1"/>
  <c r="AK1168" i="1" s="1"/>
  <c r="AM1166" i="1"/>
  <c r="A1166" i="1" s="1"/>
  <c r="AM1165" i="1"/>
  <c r="A1165" i="1" s="1"/>
  <c r="AM1168" i="1" l="1"/>
  <c r="A1168" i="1" s="1"/>
  <c r="AK1169" i="1"/>
  <c r="AK1170" i="1" s="1"/>
  <c r="AM1170" i="1" s="1"/>
  <c r="A1170" i="1" s="1"/>
  <c r="AM1167" i="1"/>
  <c r="A1167" i="1" s="1"/>
  <c r="AM1169" i="1" l="1"/>
  <c r="A1169" i="1" s="1"/>
  <c r="AK1171" i="1"/>
  <c r="AK1172" i="1" s="1"/>
  <c r="AM1172" i="1" l="1"/>
  <c r="A1172" i="1" s="1"/>
  <c r="AM1171" i="1"/>
  <c r="A1171" i="1" s="1"/>
  <c r="AK1173" i="1"/>
  <c r="AK1174" i="1" l="1"/>
  <c r="AM1173" i="1"/>
  <c r="A1173" i="1" s="1"/>
  <c r="AM1174" i="1" l="1"/>
  <c r="A1174" i="1" s="1"/>
  <c r="AK1175" i="1"/>
  <c r="AK1176" i="1" s="1"/>
  <c r="AK1177" i="1" s="1"/>
  <c r="AM1177" i="1" l="1"/>
  <c r="A1177" i="1" s="1"/>
  <c r="AM1175" i="1"/>
  <c r="A1175" i="1" s="1"/>
  <c r="AM1176" i="1"/>
  <c r="A1176" i="1" s="1"/>
  <c r="AK1178" i="1"/>
  <c r="AK1179" i="1" s="1"/>
  <c r="AM1179" i="1" s="1"/>
  <c r="A1179" i="1" s="1"/>
  <c r="AM1178" i="1" l="1"/>
  <c r="A1178" i="1" s="1"/>
  <c r="AK1180" i="1"/>
  <c r="AK1181" i="1" s="1"/>
  <c r="AM1180" i="1" l="1"/>
  <c r="A1180" i="1" s="1"/>
  <c r="AM1181" i="1"/>
  <c r="A1181" i="1" s="1"/>
  <c r="AK1182" i="1"/>
  <c r="AK1183" i="1" l="1"/>
  <c r="AM1183" i="1" s="1"/>
  <c r="A1183" i="1" s="1"/>
  <c r="AM1182" i="1"/>
  <c r="A1182" i="1" s="1"/>
  <c r="AK1184" i="1" l="1"/>
  <c r="AM1184" i="1" l="1"/>
  <c r="A1184" i="1" s="1"/>
  <c r="AK1185" i="1"/>
  <c r="AM1185" i="1" l="1"/>
  <c r="A1185" i="1" s="1"/>
  <c r="AK1186" i="1"/>
  <c r="AK1187" i="1" l="1"/>
  <c r="AM1186" i="1"/>
  <c r="A1186" i="1" s="1"/>
  <c r="AM1187" i="1" l="1"/>
  <c r="A1187" i="1" s="1"/>
  <c r="AK1188" i="1"/>
  <c r="AM1188" i="1" l="1"/>
  <c r="A1188" i="1" s="1"/>
  <c r="AK1189" i="1"/>
  <c r="AK1190" i="1" l="1"/>
  <c r="AK1191" i="1" s="1"/>
  <c r="AM1189" i="1"/>
  <c r="A1189" i="1" s="1"/>
  <c r="AM1191" i="1" l="1"/>
  <c r="A1191" i="1" s="1"/>
  <c r="AK1192" i="1"/>
  <c r="AK1193" i="1" s="1"/>
  <c r="AM1193" i="1" s="1"/>
  <c r="A1193" i="1" s="1"/>
  <c r="AM1190" i="1"/>
  <c r="A1190" i="1" s="1"/>
  <c r="AM1192" i="1" l="1"/>
  <c r="A1192" i="1" s="1"/>
  <c r="AK1194" i="1"/>
  <c r="AM1194" i="1" l="1"/>
  <c r="A1194" i="1" s="1"/>
  <c r="AK1195" i="1"/>
  <c r="AM1195" i="1" l="1"/>
  <c r="A1195" i="1" s="1"/>
  <c r="AK1196" i="1"/>
  <c r="AM1196" i="1" s="1"/>
  <c r="A1196" i="1" s="1"/>
  <c r="AK1197" i="1" l="1"/>
  <c r="AM1197" i="1" s="1"/>
  <c r="A1197" i="1" s="1"/>
  <c r="AK1198" i="1" l="1"/>
  <c r="AM1198" i="1" l="1"/>
  <c r="A1198" i="1" s="1"/>
  <c r="AK1199" i="1"/>
  <c r="AK1200" i="1" s="1"/>
  <c r="AM1200" i="1" s="1"/>
  <c r="A1200" i="1" s="1"/>
  <c r="AM1199" i="1" l="1"/>
  <c r="A1199" i="1" s="1"/>
  <c r="AK1201" i="1"/>
  <c r="AM1201" i="1" s="1"/>
  <c r="A1201" i="1" s="1"/>
  <c r="AK1202" i="1" l="1"/>
  <c r="AM1202" i="1" s="1"/>
  <c r="A1202" i="1" s="1"/>
  <c r="AK1203" i="1"/>
  <c r="AK1204" i="1" s="1"/>
  <c r="AK1205" i="1" l="1"/>
  <c r="AM1205" i="1" s="1"/>
  <c r="A1205" i="1" s="1"/>
  <c r="AM1203" i="1"/>
  <c r="A1203" i="1" s="1"/>
  <c r="AM1204" i="1"/>
  <c r="A1204" i="1" s="1"/>
  <c r="AK1206" i="1"/>
  <c r="AK1207" i="1" s="1"/>
  <c r="AM1207" i="1" l="1"/>
  <c r="A1207" i="1" s="1"/>
  <c r="AM1206" i="1"/>
  <c r="A1206" i="1" s="1"/>
  <c r="AK1208" i="1"/>
  <c r="AK1209" i="1" s="1"/>
  <c r="AM1209" i="1" l="1"/>
  <c r="A1209" i="1" s="1"/>
  <c r="AM1208" i="1"/>
  <c r="A1208" i="1" s="1"/>
  <c r="AK1210" i="1"/>
  <c r="AM1210" i="1" l="1"/>
  <c r="A1210" i="1" s="1"/>
  <c r="AK1211" i="1"/>
  <c r="AK1212" i="1" s="1"/>
  <c r="AM1212" i="1" l="1"/>
  <c r="A1212" i="1" s="1"/>
  <c r="AM1211" i="1"/>
  <c r="A1211" i="1" s="1"/>
  <c r="AK1213" i="1"/>
  <c r="AM1213" i="1" l="1"/>
  <c r="A1213" i="1" s="1"/>
  <c r="AK1214" i="1"/>
  <c r="AM1214" i="1" l="1"/>
  <c r="A1214" i="1" s="1"/>
  <c r="AK1215" i="1"/>
  <c r="AM1215" i="1" l="1"/>
  <c r="A1215" i="1" s="1"/>
  <c r="AK1216" i="1"/>
  <c r="AK1217" i="1" s="1"/>
  <c r="AM1216" i="1" l="1"/>
  <c r="A1216" i="1" s="1"/>
  <c r="AK1218" i="1"/>
  <c r="AM1217" i="1"/>
  <c r="A1217" i="1" s="1"/>
  <c r="AM1218" i="1" l="1"/>
  <c r="A1218" i="1" s="1"/>
  <c r="AK1219" i="1"/>
  <c r="AK1220" i="1" s="1"/>
  <c r="AM1220" i="1" l="1"/>
  <c r="A1220" i="1" s="1"/>
  <c r="AM1219" i="1"/>
  <c r="A1219" i="1" s="1"/>
  <c r="AK1221" i="1"/>
  <c r="AM1221" i="1" l="1"/>
  <c r="A1221" i="1" s="1"/>
  <c r="AK1222" i="1"/>
  <c r="AM1222" i="1" l="1"/>
  <c r="A1222" i="1" s="1"/>
  <c r="AK1223" i="1"/>
  <c r="AM1223" i="1" l="1"/>
  <c r="A1223" i="1" s="1"/>
  <c r="AK1224" i="1"/>
  <c r="AM1224" i="1" l="1"/>
  <c r="A1224" i="1" s="1"/>
  <c r="AK1225" i="1"/>
  <c r="AK1226" i="1" s="1"/>
  <c r="AM1226" i="1" l="1"/>
  <c r="A1226" i="1" s="1"/>
  <c r="AK1227" i="1"/>
  <c r="AM1225" i="1"/>
  <c r="A1225" i="1" s="1"/>
  <c r="AM1227" i="1" l="1"/>
  <c r="A1227" i="1" s="1"/>
  <c r="AK1228" i="1"/>
  <c r="AM1228" i="1" l="1"/>
  <c r="A1228" i="1" s="1"/>
  <c r="AK1229" i="1"/>
  <c r="AK1230" i="1" s="1"/>
  <c r="AM1230" i="1" l="1"/>
  <c r="A1230" i="1" s="1"/>
  <c r="AM1229" i="1"/>
  <c r="A1229" i="1" s="1"/>
  <c r="AK1231" i="1"/>
  <c r="AM1231" i="1" l="1"/>
  <c r="A1231" i="1" s="1"/>
  <c r="AK1232" i="1"/>
  <c r="AM1232" i="1" l="1"/>
  <c r="A1232" i="1" s="1"/>
  <c r="AK1233" i="1"/>
  <c r="AK1234" i="1" s="1"/>
  <c r="AM1234" i="1" l="1"/>
  <c r="A1234" i="1" s="1"/>
  <c r="AM1233" i="1"/>
  <c r="A1233" i="1" s="1"/>
  <c r="AK1235" i="1"/>
  <c r="AM1235" i="1" l="1"/>
  <c r="A1235" i="1" s="1"/>
  <c r="AK1236" i="1"/>
  <c r="AM1236" i="1" l="1"/>
  <c r="A1236" i="1" s="1"/>
  <c r="AK1237" i="1"/>
  <c r="AM1237" i="1" l="1"/>
  <c r="A1237" i="1" s="1"/>
  <c r="AK1238" i="1"/>
  <c r="AM1238" i="1" l="1"/>
  <c r="A1238" i="1" s="1"/>
  <c r="AK1239" i="1"/>
  <c r="AM1239" i="1" l="1"/>
  <c r="A1239" i="1" s="1"/>
  <c r="AK1240" i="1"/>
  <c r="AM1240" i="1" l="1"/>
  <c r="A1240" i="1" s="1"/>
  <c r="AK1241" i="1"/>
  <c r="AK1242" i="1" s="1"/>
  <c r="AM1242" i="1" l="1"/>
  <c r="A1242" i="1" s="1"/>
  <c r="AM1241" i="1"/>
  <c r="A1241" i="1" s="1"/>
  <c r="AK1243" i="1"/>
  <c r="AK1244" i="1" s="1"/>
  <c r="AK1245" i="1" s="1"/>
  <c r="AM1245" i="1" l="1"/>
  <c r="A1245" i="1" s="1"/>
  <c r="AM1244" i="1"/>
  <c r="A1244" i="1" s="1"/>
  <c r="AK1246" i="1"/>
  <c r="AM1246" i="1" s="1"/>
  <c r="A1246" i="1" s="1"/>
  <c r="AM1243" i="1"/>
  <c r="A1243" i="1" s="1"/>
  <c r="AK1247" i="1" l="1"/>
  <c r="AK1248" i="1" s="1"/>
  <c r="AM1248" i="1" s="1"/>
  <c r="A1248" i="1" s="1"/>
  <c r="AK1249" i="1" l="1"/>
  <c r="AK1250" i="1" s="1"/>
  <c r="AM1247" i="1"/>
  <c r="A1247" i="1" s="1"/>
  <c r="AM1249" i="1"/>
  <c r="A1249" i="1" s="1"/>
  <c r="AK1251" i="1" l="1"/>
  <c r="AK1252" i="1" s="1"/>
  <c r="AM1250" i="1"/>
  <c r="A1250" i="1" s="1"/>
  <c r="AM1252" i="1" l="1"/>
  <c r="A1252" i="1" s="1"/>
  <c r="AM1251" i="1"/>
  <c r="A1251" i="1" s="1"/>
  <c r="AK1253" i="1"/>
  <c r="AM1253" i="1" s="1"/>
  <c r="A1253" i="1" s="1"/>
  <c r="AK1254" i="1" l="1"/>
  <c r="AM1254" i="1" s="1"/>
  <c r="A1254" i="1" s="1"/>
  <c r="AK1255" i="1" l="1"/>
  <c r="AM1255" i="1" s="1"/>
  <c r="A1255" i="1" s="1"/>
  <c r="AK1256" i="1" l="1"/>
  <c r="AM1256" i="1" s="1"/>
  <c r="A1256" i="1" s="1"/>
  <c r="AK1257" i="1" l="1"/>
  <c r="AM1257" i="1"/>
  <c r="A1257" i="1" s="1"/>
  <c r="AK1258" i="1"/>
  <c r="AM1258" i="1" l="1"/>
  <c r="A1258" i="1" s="1"/>
  <c r="AK1259" i="1"/>
  <c r="AM1259" i="1" s="1"/>
  <c r="A1259" i="1" s="1"/>
  <c r="AK1260" i="1" l="1"/>
  <c r="AM1260" i="1" s="1"/>
  <c r="A1260" i="1" s="1"/>
  <c r="AK1261" i="1" l="1"/>
  <c r="AM1261" i="1" l="1"/>
  <c r="A1261" i="1" s="1"/>
  <c r="AK1262" i="1"/>
  <c r="AM1262" i="1" l="1"/>
  <c r="A1262" i="1" s="1"/>
  <c r="AK1263" i="1"/>
  <c r="AM1263" i="1" s="1"/>
  <c r="A1263" i="1" s="1"/>
  <c r="AK1264" i="1" l="1"/>
  <c r="AM1264" i="1" s="1"/>
  <c r="A1264" i="1" s="1"/>
  <c r="AK1265" i="1" l="1"/>
  <c r="AM1265" i="1" s="1"/>
  <c r="A1265" i="1" s="1"/>
  <c r="AK1266" i="1" l="1"/>
  <c r="AM1266" i="1" s="1"/>
  <c r="A1266" i="1" s="1"/>
  <c r="AK1267" i="1" l="1"/>
  <c r="AM1267" i="1" s="1"/>
  <c r="A1267" i="1" s="1"/>
  <c r="AK1268" i="1" l="1"/>
  <c r="AM1268" i="1" l="1"/>
  <c r="A1268" i="1" s="1"/>
  <c r="AK1269" i="1"/>
  <c r="AM1269" i="1" l="1"/>
  <c r="A1269" i="1" s="1"/>
  <c r="AK1270" i="1"/>
  <c r="AM1270" i="1" s="1"/>
  <c r="A1270" i="1" s="1"/>
  <c r="AK1271" i="1" l="1"/>
  <c r="AM1271" i="1" s="1"/>
  <c r="A1271" i="1" s="1"/>
  <c r="AK1274" i="1" l="1"/>
  <c r="AM1274" i="1" s="1"/>
  <c r="A1274" i="1" s="1"/>
  <c r="AK1275" i="1"/>
  <c r="AM1275" i="1" s="1"/>
  <c r="A1275" i="1" s="1"/>
  <c r="AK1276" i="1" l="1"/>
  <c r="AM1276" i="1" s="1"/>
  <c r="A1276" i="1" s="1"/>
  <c r="AK1278" i="1"/>
  <c r="AM1278" i="1" l="1"/>
  <c r="A1278" i="1" s="1"/>
  <c r="AK1279" i="1"/>
  <c r="AK1280" i="1" l="1"/>
  <c r="AM1280" i="1" s="1"/>
  <c r="A1280" i="1" s="1"/>
  <c r="AK1281" i="1"/>
  <c r="AM1281" i="1" s="1"/>
  <c r="A1281" i="1" s="1"/>
  <c r="AM1279" i="1"/>
  <c r="A1279" i="1" s="1"/>
  <c r="AK1283" i="1" l="1"/>
  <c r="AK1284" i="1" l="1"/>
  <c r="AK1285" i="1" s="1"/>
  <c r="AM1283" i="1"/>
  <c r="A1283" i="1" s="1"/>
  <c r="AK1286" i="1" l="1"/>
  <c r="AM1286" i="1" s="1"/>
  <c r="A1286" i="1" s="1"/>
  <c r="AM1285" i="1"/>
  <c r="A1285" i="1" s="1"/>
  <c r="AM1284" i="1"/>
  <c r="A1284" i="1" s="1"/>
  <c r="AK1287" i="1" l="1"/>
  <c r="AM1287" i="1" s="1"/>
  <c r="A1287" i="1" s="1"/>
  <c r="AK1288" i="1" l="1"/>
  <c r="AM1288" i="1" s="1"/>
  <c r="A1288" i="1" s="1"/>
  <c r="AK1289" i="1" l="1"/>
  <c r="AM1289" i="1" l="1"/>
  <c r="A1289" i="1" s="1"/>
  <c r="AK1290" i="1"/>
  <c r="AM1290" i="1" s="1"/>
  <c r="A1290" i="1" s="1"/>
  <c r="AK1291" i="1" l="1"/>
  <c r="AM1291" i="1" l="1"/>
  <c r="A1291" i="1" s="1"/>
  <c r="AK1292" i="1"/>
  <c r="AM1292" i="1" l="1"/>
  <c r="A1292" i="1" s="1"/>
  <c r="AK1293" i="1"/>
  <c r="AK1294" i="1" l="1"/>
  <c r="AK1295" i="1" s="1"/>
  <c r="AM1293" i="1"/>
  <c r="A1293" i="1" s="1"/>
  <c r="AK1296" i="1" l="1"/>
  <c r="AM1296" i="1" s="1"/>
  <c r="A1296" i="1" s="1"/>
  <c r="AM1295" i="1"/>
  <c r="A1295" i="1" s="1"/>
  <c r="AM1294" i="1"/>
  <c r="A1294" i="1" s="1"/>
  <c r="AK1297" i="1" l="1"/>
  <c r="AK1298" i="1" s="1"/>
  <c r="AM1297" i="1"/>
  <c r="A1297" i="1" s="1"/>
  <c r="AK1299" i="1" l="1"/>
  <c r="AM1298" i="1"/>
  <c r="A1298" i="1" s="1"/>
  <c r="AK1300" i="1" l="1"/>
  <c r="AM1299" i="1"/>
  <c r="A1299" i="1" s="1"/>
  <c r="AM1300" i="1" l="1"/>
  <c r="A1300" i="1" s="1"/>
  <c r="AK1301" i="1"/>
  <c r="AK1302" i="1" s="1"/>
  <c r="AK1303" i="1" l="1"/>
  <c r="AK1304" i="1" s="1"/>
  <c r="AK1305" i="1" s="1"/>
  <c r="AM1305" i="1" s="1"/>
  <c r="A1305" i="1" s="1"/>
  <c r="AM1302" i="1"/>
  <c r="A1302" i="1" s="1"/>
  <c r="AM1301" i="1"/>
  <c r="A1301" i="1" s="1"/>
  <c r="AM1304" i="1" l="1"/>
  <c r="A1304" i="1" s="1"/>
  <c r="AK1306" i="1"/>
  <c r="AM1303" i="1"/>
  <c r="A1303" i="1" s="1"/>
  <c r="AM1306" i="1" l="1"/>
  <c r="A1306" i="1" s="1"/>
  <c r="AK1307" i="1"/>
  <c r="AM1307" i="1" l="1"/>
  <c r="A1307" i="1" s="1"/>
  <c r="AK1308" i="1"/>
  <c r="AK1309" i="1" l="1"/>
  <c r="AM1308" i="1"/>
  <c r="A1308" i="1" s="1"/>
  <c r="AM1309" i="1" l="1"/>
  <c r="A1309" i="1" s="1"/>
  <c r="AK1310" i="1"/>
  <c r="AM1310" i="1" l="1"/>
  <c r="A1310" i="1" s="1"/>
  <c r="AK1311" i="1"/>
  <c r="AK1312" i="1" s="1"/>
  <c r="AM1312" i="1" s="1"/>
  <c r="A1312" i="1" s="1"/>
  <c r="AK1313" i="1" l="1"/>
  <c r="AM1311" i="1"/>
  <c r="A1311" i="1" s="1"/>
  <c r="AM1313" i="1" l="1"/>
  <c r="A1313" i="1" s="1"/>
  <c r="AK1314" i="1"/>
  <c r="AM1314" i="1" l="1"/>
  <c r="A1314" i="1" s="1"/>
  <c r="AK1315" i="1"/>
  <c r="AM1315" i="1" s="1"/>
  <c r="A1315" i="1" s="1"/>
  <c r="AK1316" i="1" l="1"/>
  <c r="AM1316" i="1" l="1"/>
  <c r="A1316" i="1" s="1"/>
  <c r="AK1317" i="1"/>
  <c r="AM1317" i="1" s="1"/>
  <c r="A1317" i="1" s="1"/>
  <c r="AK1318" i="1" l="1"/>
  <c r="AM1318" i="1" s="1"/>
  <c r="A1318" i="1" s="1"/>
  <c r="AK1319" i="1" l="1"/>
  <c r="AK1320" i="1" s="1"/>
  <c r="AM1319" i="1"/>
  <c r="A1319" i="1" s="1"/>
  <c r="AM1320" i="1" l="1"/>
  <c r="A1320" i="1" s="1"/>
  <c r="AK1321" i="1"/>
  <c r="AK1322" i="1" s="1"/>
  <c r="AM1321" i="1" l="1"/>
  <c r="A1321" i="1" s="1"/>
  <c r="AM1322" i="1"/>
  <c r="A1322" i="1" s="1"/>
  <c r="AK1323" i="1"/>
  <c r="AM1323" i="1" l="1"/>
  <c r="A1323" i="1" s="1"/>
  <c r="AK1324" i="1"/>
  <c r="AM1324" i="1" l="1"/>
  <c r="A1324" i="1" s="1"/>
  <c r="AK1325" i="1"/>
  <c r="AM1325" i="1" l="1"/>
  <c r="A1325" i="1" s="1"/>
  <c r="AK1326" i="1"/>
  <c r="AM1326" i="1" l="1"/>
  <c r="A1326" i="1" s="1"/>
  <c r="AK1327" i="1"/>
  <c r="AM1327" i="1" l="1"/>
  <c r="A1327" i="1" s="1"/>
  <c r="AK1328" i="1"/>
  <c r="AM1328" i="1" l="1"/>
  <c r="A1328" i="1" s="1"/>
  <c r="AK1329" i="1"/>
  <c r="AM1329" i="1" l="1"/>
  <c r="A1329" i="1" s="1"/>
  <c r="AK1330" i="1"/>
  <c r="AM1330" i="1" l="1"/>
  <c r="A1330" i="1" s="1"/>
  <c r="AK1331" i="1"/>
  <c r="AM1331" i="1" l="1"/>
  <c r="A1331" i="1" s="1"/>
  <c r="AK1332" i="1"/>
  <c r="AM1332" i="1" l="1"/>
  <c r="A1332" i="1" s="1"/>
  <c r="AK1333" i="1"/>
  <c r="AM1333" i="1" l="1"/>
  <c r="A1333" i="1" s="1"/>
  <c r="AK1334" i="1"/>
  <c r="AM1334" i="1" l="1"/>
  <c r="A1334" i="1" s="1"/>
  <c r="AK1335" i="1"/>
  <c r="AM1335" i="1" l="1"/>
  <c r="A1335" i="1" s="1"/>
  <c r="AK1336" i="1"/>
  <c r="AM1336" i="1" l="1"/>
  <c r="A1336" i="1" s="1"/>
  <c r="AK1337" i="1"/>
  <c r="AM1337" i="1" s="1"/>
  <c r="A1337" i="1" s="1"/>
  <c r="AK1338" i="1" l="1"/>
  <c r="AM1338" i="1" s="1"/>
  <c r="A1338" i="1" s="1"/>
  <c r="AK1339" i="1"/>
  <c r="AM1339" i="1" s="1"/>
  <c r="A1339" i="1" s="1"/>
  <c r="AK1340" i="1" l="1"/>
  <c r="AK1341" i="1" s="1"/>
  <c r="AM1340" i="1"/>
  <c r="A1340" i="1" s="1"/>
  <c r="AM1341" i="1" l="1"/>
  <c r="A1341" i="1" s="1"/>
  <c r="AK1342" i="1"/>
  <c r="AM1342" i="1" l="1"/>
  <c r="A1342" i="1" s="1"/>
  <c r="AK1343" i="1"/>
  <c r="AM1343" i="1" l="1"/>
  <c r="A1343" i="1" s="1"/>
  <c r="AK1344" i="1"/>
  <c r="AM1344" i="1" l="1"/>
  <c r="A1344" i="1" s="1"/>
  <c r="AK1345" i="1"/>
  <c r="AM1345" i="1" l="1"/>
  <c r="A1345" i="1" s="1"/>
  <c r="AK1346" i="1"/>
  <c r="AM1346" i="1" l="1"/>
  <c r="A1346" i="1" s="1"/>
  <c r="AK1347" i="1"/>
  <c r="AM1347" i="1" l="1"/>
  <c r="A1347" i="1" s="1"/>
  <c r="AK1348" i="1"/>
  <c r="AM1348" i="1" l="1"/>
  <c r="A1348" i="1" s="1"/>
  <c r="AK1349" i="1"/>
  <c r="AM1349" i="1" l="1"/>
  <c r="A1349" i="1" s="1"/>
  <c r="AK1350" i="1"/>
  <c r="AM1350" i="1" l="1"/>
  <c r="A1350" i="1" s="1"/>
  <c r="AK1351" i="1"/>
  <c r="AM1351" i="1" l="1"/>
  <c r="A1351" i="1" s="1"/>
  <c r="AK1352" i="1"/>
  <c r="AM1352" i="1" l="1"/>
  <c r="A1352" i="1" s="1"/>
  <c r="AK1353" i="1"/>
  <c r="AM1353" i="1" l="1"/>
  <c r="A1353" i="1" s="1"/>
  <c r="AK1354" i="1"/>
  <c r="AM1354" i="1" l="1"/>
  <c r="A1354" i="1" s="1"/>
  <c r="AK1355" i="1"/>
  <c r="AM1355" i="1" l="1"/>
  <c r="A1355" i="1" s="1"/>
  <c r="AK1356" i="1"/>
  <c r="AM1356" i="1" l="1"/>
  <c r="A1356" i="1" s="1"/>
  <c r="AK1357" i="1"/>
  <c r="AM1357" i="1" l="1"/>
  <c r="A1357" i="1" s="1"/>
  <c r="AK1358" i="1"/>
  <c r="AM1358" i="1" l="1"/>
  <c r="A1358" i="1" s="1"/>
  <c r="AK1359" i="1"/>
  <c r="AM1359" i="1" l="1"/>
  <c r="A1359" i="1" s="1"/>
  <c r="AK1360" i="1"/>
  <c r="AM1360" i="1" l="1"/>
  <c r="A1360" i="1" s="1"/>
  <c r="AK1361" i="1"/>
  <c r="AM1361" i="1" l="1"/>
  <c r="A1361" i="1" s="1"/>
  <c r="AK1362" i="1"/>
  <c r="AM1362" i="1" l="1"/>
  <c r="A1362" i="1" s="1"/>
  <c r="AK1363" i="1"/>
  <c r="AM1363" i="1" l="1"/>
  <c r="A1363" i="1" s="1"/>
  <c r="AK1364" i="1"/>
  <c r="AM1364" i="1" l="1"/>
  <c r="A1364" i="1" s="1"/>
  <c r="AK1365" i="1"/>
  <c r="AM1365" i="1" l="1"/>
  <c r="A1365" i="1" s="1"/>
  <c r="AK1366" i="1"/>
  <c r="AM1366" i="1" l="1"/>
  <c r="A1366" i="1" s="1"/>
  <c r="AK1367" i="1"/>
  <c r="AM1367" i="1" l="1"/>
  <c r="A1367" i="1" s="1"/>
  <c r="AK1368" i="1"/>
  <c r="AM1368" i="1" l="1"/>
  <c r="A1368" i="1" s="1"/>
  <c r="AK1369" i="1"/>
  <c r="AM1369" i="1" l="1"/>
  <c r="A1369" i="1" s="1"/>
  <c r="AK1370" i="1"/>
  <c r="AM1370" i="1" l="1"/>
  <c r="A1370" i="1" s="1"/>
  <c r="AK1371" i="1"/>
  <c r="AM1371" i="1" l="1"/>
  <c r="A1371" i="1" s="1"/>
  <c r="AK1372" i="1"/>
  <c r="AM1372" i="1" l="1"/>
  <c r="A1372" i="1" s="1"/>
  <c r="AK1373" i="1"/>
  <c r="AM1373" i="1" l="1"/>
  <c r="A1373" i="1" s="1"/>
  <c r="AK1374" i="1"/>
  <c r="AM1374" i="1" l="1"/>
  <c r="A1374" i="1" s="1"/>
  <c r="AK1375" i="1"/>
  <c r="AM1375" i="1" l="1"/>
  <c r="A1375" i="1" s="1"/>
  <c r="AK1376" i="1"/>
  <c r="AM1376" i="1" l="1"/>
  <c r="A1376" i="1" s="1"/>
  <c r="AK1377" i="1"/>
  <c r="AM1377" i="1" l="1"/>
  <c r="A1377" i="1" s="1"/>
  <c r="AK1378" i="1"/>
  <c r="AM1378" i="1" l="1"/>
  <c r="A1378" i="1" s="1"/>
  <c r="AK1379" i="1"/>
  <c r="AM1379" i="1" l="1"/>
  <c r="A1379" i="1" s="1"/>
  <c r="AK1380" i="1"/>
  <c r="AM1380" i="1" l="1"/>
  <c r="A1380" i="1" s="1"/>
  <c r="AK1381" i="1"/>
  <c r="AM1381" i="1" l="1"/>
  <c r="A1381" i="1" s="1"/>
  <c r="AK1382" i="1"/>
  <c r="AM1382" i="1" l="1"/>
  <c r="A1382" i="1" s="1"/>
  <c r="AK1383" i="1"/>
  <c r="AM1383" i="1" l="1"/>
  <c r="A1383" i="1" s="1"/>
  <c r="AK1384" i="1"/>
  <c r="AM1384" i="1" l="1"/>
  <c r="A1384" i="1" s="1"/>
  <c r="AK1385" i="1"/>
  <c r="AM1385" i="1" l="1"/>
  <c r="A1385" i="1" s="1"/>
  <c r="AK1386" i="1"/>
  <c r="AM1386" i="1" l="1"/>
  <c r="A1386" i="1" s="1"/>
  <c r="AK1387" i="1"/>
  <c r="AM1387" i="1" l="1"/>
  <c r="A1387" i="1" s="1"/>
  <c r="AK1388" i="1"/>
  <c r="AM1388" i="1" l="1"/>
  <c r="A1388" i="1" s="1"/>
  <c r="AK1389" i="1"/>
  <c r="AM1389" i="1" l="1"/>
  <c r="A1389" i="1" s="1"/>
  <c r="AK1390" i="1"/>
  <c r="AM1390" i="1" l="1"/>
  <c r="A1390" i="1" s="1"/>
  <c r="AK1391" i="1"/>
  <c r="AM1391" i="1" l="1"/>
  <c r="A1391" i="1" s="1"/>
  <c r="AK1392" i="1"/>
  <c r="AM1392" i="1" l="1"/>
  <c r="A1392" i="1" s="1"/>
  <c r="AK1393" i="1"/>
  <c r="AM1393" i="1" l="1"/>
  <c r="A1393" i="1" s="1"/>
  <c r="AK1394" i="1"/>
  <c r="AM1394" i="1" l="1"/>
  <c r="A1394" i="1" s="1"/>
  <c r="AK1395" i="1"/>
  <c r="AM1395" i="1" l="1"/>
  <c r="A1395" i="1" s="1"/>
  <c r="AK1396" i="1"/>
  <c r="AM1396" i="1" l="1"/>
  <c r="A1396" i="1" s="1"/>
  <c r="AK1397" i="1"/>
  <c r="AM1397" i="1" l="1"/>
  <c r="A1397" i="1" s="1"/>
  <c r="AK1398" i="1"/>
  <c r="AM1398" i="1" l="1"/>
  <c r="A1398" i="1" s="1"/>
  <c r="AK1399" i="1"/>
  <c r="AM1399" i="1" l="1"/>
  <c r="A1399" i="1" s="1"/>
  <c r="AK1400" i="1"/>
  <c r="AM1400" i="1" l="1"/>
  <c r="A1400" i="1" s="1"/>
  <c r="AK1401" i="1"/>
  <c r="AM1401" i="1" l="1"/>
  <c r="A1401" i="1" s="1"/>
  <c r="AK1402" i="1"/>
  <c r="AM1402" i="1" l="1"/>
  <c r="A1402" i="1" s="1"/>
  <c r="AK1403" i="1"/>
  <c r="AM1403" i="1" l="1"/>
  <c r="A1403" i="1" s="1"/>
  <c r="AK1404" i="1"/>
  <c r="AM1404" i="1" l="1"/>
  <c r="A1404" i="1" s="1"/>
  <c r="AK1405" i="1"/>
  <c r="AM1405" i="1" l="1"/>
  <c r="A1405" i="1" s="1"/>
  <c r="AK1406" i="1"/>
  <c r="AM1406" i="1" l="1"/>
  <c r="A1406" i="1" s="1"/>
  <c r="AK1407" i="1"/>
  <c r="AM1407" i="1" l="1"/>
  <c r="A1407" i="1" s="1"/>
  <c r="AK1408" i="1"/>
  <c r="AM1408" i="1" l="1"/>
  <c r="A1408" i="1" s="1"/>
  <c r="AK1409" i="1"/>
  <c r="AM1409" i="1" l="1"/>
  <c r="A1409" i="1" s="1"/>
  <c r="AK1410" i="1"/>
  <c r="AM1410" i="1" l="1"/>
  <c r="A1410" i="1" s="1"/>
  <c r="AK1411" i="1"/>
  <c r="AM1411" i="1" l="1"/>
  <c r="A1411" i="1" s="1"/>
  <c r="AK1412" i="1"/>
  <c r="AM1412" i="1" l="1"/>
  <c r="A1412" i="1" s="1"/>
  <c r="AK1413" i="1"/>
  <c r="AM1413" i="1" l="1"/>
  <c r="A1413" i="1" s="1"/>
  <c r="AK1414" i="1"/>
  <c r="AM1414" i="1" l="1"/>
  <c r="A1414" i="1" s="1"/>
  <c r="AK1415" i="1"/>
  <c r="AM1415" i="1" l="1"/>
  <c r="A1415" i="1" s="1"/>
  <c r="AK1416" i="1"/>
  <c r="AM1416" i="1" l="1"/>
  <c r="A1416" i="1" s="1"/>
  <c r="AK1417" i="1"/>
  <c r="AM1417" i="1" l="1"/>
  <c r="A1417" i="1" s="1"/>
  <c r="AK1418" i="1"/>
  <c r="AM1418" i="1" l="1"/>
  <c r="A1418" i="1" s="1"/>
  <c r="AK1419" i="1"/>
  <c r="AM1419" i="1" l="1"/>
  <c r="A1419" i="1" s="1"/>
  <c r="AK1422" i="1"/>
  <c r="AM1422" i="1" l="1"/>
  <c r="A1422" i="1" s="1"/>
  <c r="AK1423" i="1"/>
  <c r="AM1423" i="1" l="1"/>
  <c r="A1423" i="1" s="1"/>
  <c r="AK1426" i="1"/>
  <c r="AM1426" i="1" l="1"/>
  <c r="A1426" i="1" s="1"/>
  <c r="AK1427" i="1"/>
  <c r="AM1427" i="1" l="1"/>
  <c r="A1427" i="1" s="1"/>
  <c r="AK1428" i="1"/>
  <c r="AM1428" i="1" s="1"/>
  <c r="A1428" i="1" s="1"/>
  <c r="AK1429" i="1" l="1"/>
  <c r="AK1430" i="1" l="1"/>
  <c r="AK1431" i="1" s="1"/>
  <c r="AM1429" i="1"/>
  <c r="A1429" i="1" s="1"/>
  <c r="AK1432" i="1" l="1"/>
  <c r="AM1431" i="1"/>
  <c r="A1431" i="1" s="1"/>
  <c r="AM1430" i="1"/>
  <c r="A1430" i="1" s="1"/>
  <c r="AM1432" i="1" l="1"/>
  <c r="A1432" i="1" s="1"/>
  <c r="AK1433" i="1"/>
  <c r="AM1433" i="1" l="1"/>
  <c r="A1433" i="1" s="1"/>
  <c r="AK1434" i="1"/>
  <c r="AK1435" i="1" s="1"/>
  <c r="AM1435" i="1" s="1"/>
  <c r="A1435" i="1" s="1"/>
  <c r="AK1436" i="1" l="1"/>
  <c r="AM1436" i="1" s="1"/>
  <c r="A1436" i="1" s="1"/>
  <c r="AM1434" i="1"/>
  <c r="A1434" i="1" s="1"/>
  <c r="AK1437" i="1" l="1"/>
  <c r="AK1438" i="1" s="1"/>
  <c r="AM1437" i="1" l="1"/>
  <c r="A1437" i="1" s="1"/>
  <c r="AM1438" i="1"/>
  <c r="A1438" i="1" s="1"/>
  <c r="AK1439" i="1"/>
  <c r="AK1440" i="1" s="1"/>
  <c r="AM1440" i="1" l="1"/>
  <c r="A1440" i="1" s="1"/>
  <c r="AM1439" i="1"/>
  <c r="A1439" i="1" s="1"/>
  <c r="AK1441" i="1"/>
  <c r="AM1441" i="1" l="1"/>
  <c r="A1441" i="1" s="1"/>
  <c r="AK1442" i="1"/>
  <c r="AK1443" i="1" s="1"/>
  <c r="AM1443" i="1" l="1"/>
  <c r="A1443" i="1" s="1"/>
  <c r="AM1442" i="1"/>
  <c r="A1442" i="1" s="1"/>
  <c r="AK1444" i="1"/>
  <c r="AM1444" i="1" l="1"/>
  <c r="A1444" i="1" s="1"/>
  <c r="AK1445" i="1"/>
  <c r="AM1445" i="1" l="1"/>
  <c r="A1445" i="1" s="1"/>
  <c r="AK1446" i="1"/>
  <c r="AM1446" i="1" l="1"/>
  <c r="A1446" i="1" s="1"/>
  <c r="AK1447" i="1"/>
  <c r="AM1447" i="1" l="1"/>
  <c r="A1447" i="1" s="1"/>
  <c r="AK1448" i="1"/>
  <c r="AM1448" i="1" l="1"/>
  <c r="A1448" i="1" s="1"/>
  <c r="AK1449" i="1"/>
  <c r="AM1449" i="1" l="1"/>
  <c r="A1449" i="1" s="1"/>
  <c r="AK1450" i="1"/>
  <c r="AM1450" i="1" l="1"/>
  <c r="A1450" i="1" s="1"/>
  <c r="AK1451" i="1"/>
  <c r="AM1451" i="1" l="1"/>
  <c r="A1451" i="1" s="1"/>
  <c r="AK1452" i="1"/>
  <c r="AM1452" i="1" l="1"/>
  <c r="A1452" i="1" s="1"/>
  <c r="AK1453" i="1"/>
  <c r="AM1453" i="1" l="1"/>
  <c r="A1453" i="1" s="1"/>
  <c r="AK1454" i="1"/>
  <c r="AM1454" i="1" l="1"/>
  <c r="A1454" i="1" s="1"/>
  <c r="AK1455" i="1"/>
  <c r="AM1455" i="1" l="1"/>
  <c r="A1455" i="1" s="1"/>
  <c r="AK1456" i="1"/>
  <c r="AM1456" i="1" l="1"/>
  <c r="A1456" i="1" s="1"/>
  <c r="AK1457" i="1"/>
  <c r="AM1457" i="1" l="1"/>
  <c r="A1457" i="1" s="1"/>
  <c r="AK1458" i="1"/>
  <c r="AM1458" i="1" l="1"/>
  <c r="A1458" i="1" s="1"/>
  <c r="AK1459" i="1"/>
  <c r="AM1459" i="1" l="1"/>
  <c r="A1459" i="1" s="1"/>
  <c r="AK1460" i="1"/>
  <c r="AM1460" i="1" l="1"/>
  <c r="A1460" i="1" s="1"/>
  <c r="AK1461" i="1"/>
  <c r="AM1461" i="1" l="1"/>
  <c r="A1461" i="1" s="1"/>
  <c r="AK1462" i="1"/>
  <c r="AM1462" i="1" l="1"/>
  <c r="A1462" i="1" s="1"/>
  <c r="AK1463" i="1"/>
  <c r="AM1463" i="1" l="1"/>
  <c r="A1463" i="1" s="1"/>
  <c r="AK1464" i="1"/>
  <c r="AM1464" i="1" l="1"/>
  <c r="A1464" i="1" s="1"/>
  <c r="AK1465" i="1"/>
  <c r="AM1465" i="1" l="1"/>
  <c r="A1465" i="1" s="1"/>
  <c r="AK1466" i="1"/>
  <c r="AM1466" i="1" l="1"/>
  <c r="A1466" i="1" s="1"/>
  <c r="AK1467" i="1"/>
  <c r="AM1467" i="1" l="1"/>
  <c r="A1467" i="1" s="1"/>
  <c r="AK1468" i="1"/>
  <c r="AM1468" i="1" l="1"/>
  <c r="A1468" i="1" s="1"/>
  <c r="AK1469" i="1"/>
  <c r="AM1469" i="1" l="1"/>
  <c r="A1469" i="1" s="1"/>
  <c r="AK1470" i="1"/>
  <c r="AM1470" i="1" l="1"/>
  <c r="A1470" i="1" s="1"/>
  <c r="AK1471" i="1"/>
  <c r="AM1471" i="1" l="1"/>
  <c r="A1471" i="1" s="1"/>
  <c r="AK1472" i="1"/>
  <c r="AM1472" i="1" l="1"/>
  <c r="A1472" i="1" s="1"/>
  <c r="AK1473" i="1"/>
  <c r="AM1473" i="1" l="1"/>
  <c r="A1473" i="1" s="1"/>
  <c r="AK1474" i="1"/>
  <c r="AM1474" i="1" l="1"/>
  <c r="A1474" i="1" s="1"/>
  <c r="AK1475" i="1"/>
  <c r="AM1475" i="1" l="1"/>
  <c r="A1475" i="1" s="1"/>
  <c r="AK1476" i="1"/>
  <c r="AM1476" i="1" l="1"/>
  <c r="A1476" i="1" s="1"/>
  <c r="AK1477" i="1"/>
  <c r="AM1477" i="1" l="1"/>
  <c r="A1477" i="1" s="1"/>
  <c r="AK1480" i="1"/>
  <c r="AM1480" i="1" l="1"/>
  <c r="A1480" i="1" s="1"/>
  <c r="AK1481" i="1"/>
  <c r="AM1481" i="1" l="1"/>
  <c r="A1481" i="1" s="1"/>
  <c r="AK1482" i="1"/>
  <c r="AM1482" i="1" l="1"/>
  <c r="A1482" i="1" s="1"/>
  <c r="AK1485" i="1"/>
  <c r="AM1485" i="1" l="1"/>
  <c r="A1485" i="1" s="1"/>
  <c r="AK1486" i="1"/>
  <c r="AK1487" i="1" l="1"/>
  <c r="AK1488" i="1" s="1"/>
  <c r="AK1489" i="1" s="1"/>
  <c r="AM1486" i="1"/>
  <c r="A1486" i="1" s="1"/>
  <c r="AM1489" i="1" l="1"/>
  <c r="A1489" i="1" s="1"/>
  <c r="AK1490" i="1"/>
  <c r="AM1488" i="1"/>
  <c r="A1488" i="1" s="1"/>
  <c r="AM1487" i="1"/>
  <c r="A1487" i="1" s="1"/>
  <c r="AK1491" i="1" l="1"/>
  <c r="AK1492" i="1" s="1"/>
  <c r="AM1490" i="1"/>
  <c r="A1490" i="1" s="1"/>
  <c r="AK1493" i="1" l="1"/>
  <c r="AK1494" i="1" s="1"/>
  <c r="AK1495" i="1" s="1"/>
  <c r="AM1492" i="1"/>
  <c r="A1492" i="1" s="1"/>
  <c r="AM1491" i="1"/>
  <c r="A1491" i="1" s="1"/>
  <c r="AM1493" i="1"/>
  <c r="A1493" i="1" s="1"/>
  <c r="AM1494" i="1" l="1"/>
  <c r="A1494" i="1" s="1"/>
  <c r="AM1495" i="1"/>
  <c r="A1495" i="1" s="1"/>
  <c r="AK1496" i="1"/>
  <c r="AM1496" i="1" s="1"/>
  <c r="A1496" i="1" s="1"/>
  <c r="AK1497" i="1" l="1"/>
  <c r="AK1498" i="1" s="1"/>
  <c r="AM1498" i="1" s="1"/>
  <c r="A1498" i="1" s="1"/>
  <c r="AK1499" i="1" l="1"/>
  <c r="AM1499" i="1" s="1"/>
  <c r="A1499" i="1" s="1"/>
  <c r="AK1500" i="1"/>
  <c r="AM1500" i="1" s="1"/>
  <c r="A1500" i="1" s="1"/>
  <c r="AM1497" i="1"/>
  <c r="A1497" i="1" s="1"/>
  <c r="AK1501" i="1" l="1"/>
  <c r="AK1502" i="1" l="1"/>
  <c r="AK1503" i="1" s="1"/>
  <c r="AM1503" i="1" s="1"/>
  <c r="A1503" i="1" s="1"/>
  <c r="AM1501" i="1"/>
  <c r="A1501" i="1" s="1"/>
  <c r="AM1502" i="1" l="1"/>
  <c r="A1502" i="1" s="1"/>
  <c r="AK1504" i="1"/>
  <c r="AM1504" i="1" s="1"/>
  <c r="A1504" i="1" s="1"/>
  <c r="AK1505" i="1" l="1"/>
  <c r="AK1506" i="1" l="1"/>
  <c r="AM1505" i="1"/>
  <c r="A1505" i="1" s="1"/>
  <c r="AM1506" i="1" l="1"/>
  <c r="A1506" i="1" s="1"/>
  <c r="AK1507" i="1"/>
  <c r="AM1507" i="1" l="1"/>
  <c r="A1507" i="1" s="1"/>
  <c r="AK1508" i="1"/>
  <c r="AM1508" i="1" l="1"/>
  <c r="A1508" i="1" s="1"/>
  <c r="AK1509" i="1"/>
  <c r="AM1509" i="1" l="1"/>
  <c r="A1509" i="1" s="1"/>
  <c r="AK1510" i="1"/>
  <c r="AM1510" i="1" l="1"/>
  <c r="A1510" i="1" s="1"/>
  <c r="AK1511" i="1"/>
  <c r="AM1511" i="1" l="1"/>
  <c r="A1511" i="1" s="1"/>
  <c r="AK1512" i="1"/>
  <c r="AM1512" i="1" l="1"/>
  <c r="A1512" i="1" s="1"/>
  <c r="AK1513" i="1"/>
  <c r="AM1513" i="1" l="1"/>
  <c r="A1513" i="1" s="1"/>
  <c r="AK1514" i="1"/>
  <c r="AM1514" i="1" l="1"/>
  <c r="A1514" i="1" s="1"/>
  <c r="AK1515" i="1"/>
  <c r="AM1515" i="1" l="1"/>
  <c r="A1515" i="1" s="1"/>
  <c r="AK1516" i="1"/>
  <c r="AM1516" i="1" l="1"/>
  <c r="A1516" i="1" s="1"/>
  <c r="AK1517" i="1"/>
  <c r="AM1517" i="1" l="1"/>
  <c r="A1517" i="1" s="1"/>
  <c r="AK1518" i="1"/>
  <c r="AM1518" i="1" l="1"/>
  <c r="A1518" i="1" s="1"/>
  <c r="AK1519" i="1"/>
  <c r="AM1519" i="1" l="1"/>
  <c r="A1519" i="1" s="1"/>
  <c r="AK1520" i="1"/>
  <c r="AM1520" i="1" l="1"/>
  <c r="A1520" i="1" s="1"/>
  <c r="AK1521" i="1"/>
  <c r="AM1521" i="1" l="1"/>
  <c r="A1521" i="1" s="1"/>
  <c r="AK1522" i="1"/>
  <c r="AM1522" i="1" l="1"/>
  <c r="A1522" i="1" s="1"/>
  <c r="AK1523" i="1"/>
  <c r="AM1523" i="1" l="1"/>
  <c r="A1523" i="1" s="1"/>
  <c r="AK1524" i="1"/>
  <c r="AM1524" i="1" l="1"/>
  <c r="A1524" i="1" s="1"/>
  <c r="AK1525" i="1"/>
  <c r="AM1525" i="1" l="1"/>
  <c r="A1525" i="1" s="1"/>
  <c r="AK1526" i="1"/>
  <c r="AM1526" i="1" l="1"/>
  <c r="A1526" i="1" s="1"/>
  <c r="AK1527" i="1"/>
  <c r="AM1527" i="1" l="1"/>
  <c r="A1527" i="1" s="1"/>
  <c r="AK1528" i="1"/>
  <c r="AM1528" i="1" s="1"/>
  <c r="A1528" i="1" s="1"/>
  <c r="AK1529" i="1" l="1"/>
  <c r="AM1529" i="1" s="1"/>
  <c r="A1529" i="1" s="1"/>
  <c r="AK1530" i="1" l="1"/>
  <c r="AK1531" i="1" l="1"/>
  <c r="AM1530" i="1"/>
  <c r="A1530" i="1" s="1"/>
  <c r="AM1531" i="1" l="1"/>
  <c r="A1531" i="1" s="1"/>
  <c r="AK1532" i="1"/>
  <c r="AM1532" i="1" l="1"/>
  <c r="A1532" i="1" s="1"/>
  <c r="AK1533" i="1"/>
  <c r="AM1533" i="1" s="1"/>
  <c r="A1533" i="1" s="1"/>
  <c r="AK1534" i="1" l="1"/>
  <c r="AM1534" i="1" s="1"/>
  <c r="A1534" i="1" s="1"/>
  <c r="AK1535" i="1" l="1"/>
  <c r="AM1535" i="1" s="1"/>
  <c r="A1535" i="1" s="1"/>
  <c r="AK1536" i="1"/>
  <c r="AM1536" i="1" s="1"/>
  <c r="A1536" i="1" s="1"/>
  <c r="AK1537" i="1" l="1"/>
  <c r="AM1537" i="1"/>
  <c r="A1537" i="1" s="1"/>
  <c r="AK1538" i="1"/>
  <c r="AM1538" i="1" l="1"/>
  <c r="A1538" i="1" s="1"/>
  <c r="AK1539" i="1"/>
  <c r="AM1539" i="1" l="1"/>
  <c r="A1539" i="1" s="1"/>
  <c r="AK1540" i="1"/>
  <c r="AM1540" i="1" l="1"/>
  <c r="A1540" i="1" s="1"/>
  <c r="AK1541" i="1"/>
  <c r="AM1541" i="1" l="1"/>
  <c r="A1541" i="1" s="1"/>
  <c r="AK1542" i="1"/>
  <c r="AK1543" i="1" l="1"/>
  <c r="AM1542" i="1"/>
  <c r="A1542" i="1" s="1"/>
  <c r="AM1543" i="1" l="1"/>
  <c r="A1543" i="1" s="1"/>
  <c r="AK1544" i="1"/>
  <c r="AM1544" i="1" l="1"/>
  <c r="A1544" i="1" s="1"/>
  <c r="AK1545" i="1"/>
  <c r="AK1546" i="1" s="1"/>
  <c r="AM1546" i="1" l="1"/>
  <c r="A1546" i="1" s="1"/>
  <c r="AK1547" i="1"/>
  <c r="AM1545" i="1"/>
  <c r="A1545" i="1" s="1"/>
  <c r="AM1547" i="1" l="1"/>
  <c r="A1547" i="1" s="1"/>
  <c r="AK1548" i="1"/>
  <c r="AM1548" i="1" l="1"/>
  <c r="A1548" i="1" s="1"/>
  <c r="AK1549" i="1"/>
  <c r="AM1549" i="1" l="1"/>
  <c r="A1549" i="1" s="1"/>
  <c r="AK1550" i="1"/>
  <c r="AM1550" i="1" l="1"/>
  <c r="A1550" i="1" s="1"/>
  <c r="AK1551" i="1"/>
  <c r="AM1551" i="1" l="1"/>
  <c r="A1551" i="1" s="1"/>
  <c r="AK1552" i="1"/>
  <c r="AM1552" i="1" l="1"/>
  <c r="A1552" i="1" s="1"/>
  <c r="AK1553" i="1"/>
  <c r="AM1553" i="1" l="1"/>
  <c r="A1553" i="1" s="1"/>
  <c r="AK1554" i="1"/>
  <c r="AM1554" i="1" l="1"/>
  <c r="A1554" i="1" s="1"/>
  <c r="AK1555" i="1"/>
  <c r="AM1555" i="1" l="1"/>
  <c r="A1555" i="1" s="1"/>
  <c r="AK1556" i="1"/>
  <c r="AM1556" i="1" l="1"/>
  <c r="A1556" i="1" s="1"/>
  <c r="AK1557" i="1"/>
  <c r="AM1557" i="1" l="1"/>
  <c r="A1557" i="1" s="1"/>
  <c r="AK1558" i="1"/>
  <c r="AM1558" i="1" l="1"/>
  <c r="A1558" i="1" s="1"/>
  <c r="AK1559" i="1"/>
  <c r="AM1559" i="1" l="1"/>
  <c r="A1559" i="1" s="1"/>
  <c r="AK1560" i="1"/>
  <c r="AM1560" i="1" l="1"/>
  <c r="A1560" i="1" s="1"/>
  <c r="AK1561" i="1"/>
  <c r="AM1561" i="1" l="1"/>
  <c r="A1561" i="1" s="1"/>
  <c r="AK1562" i="1"/>
  <c r="AM1562" i="1" l="1"/>
  <c r="A1562" i="1" s="1"/>
  <c r="AK1563" i="1"/>
  <c r="AK1564" i="1" s="1"/>
  <c r="AK1565" i="1" l="1"/>
  <c r="AM1565" i="1" s="1"/>
  <c r="A1565" i="1" s="1"/>
  <c r="AM1564" i="1"/>
  <c r="A1564" i="1" s="1"/>
  <c r="AM1563" i="1"/>
  <c r="A1563" i="1" s="1"/>
  <c r="AK1566" i="1" l="1"/>
  <c r="AK1567" i="1" s="1"/>
  <c r="AM1567" i="1" s="1"/>
  <c r="A1567" i="1" s="1"/>
  <c r="AM1566" i="1" l="1"/>
  <c r="A1566" i="1" s="1"/>
  <c r="AK1568" i="1"/>
  <c r="AK1569" i="1" s="1"/>
  <c r="AM1569" i="1" s="1"/>
  <c r="A1569" i="1" s="1"/>
  <c r="AM1568" i="1" l="1"/>
  <c r="A1568" i="1" s="1"/>
  <c r="AK1570" i="1"/>
  <c r="AK1571" i="1" s="1"/>
  <c r="AM1570" i="1" l="1"/>
  <c r="A1570" i="1" s="1"/>
  <c r="AM1571" i="1"/>
  <c r="A1571" i="1" s="1"/>
  <c r="AK1572" i="1"/>
  <c r="AM1572" i="1" l="1"/>
  <c r="A1572" i="1" s="1"/>
  <c r="AK1573" i="1"/>
  <c r="AM1573" i="1" l="1"/>
  <c r="A1573" i="1" s="1"/>
  <c r="AK1574" i="1"/>
  <c r="AM1574" i="1" l="1"/>
  <c r="A1574" i="1" s="1"/>
  <c r="AK1575" i="1"/>
  <c r="AM1575" i="1" l="1"/>
  <c r="A1575" i="1" s="1"/>
  <c r="AK1576" i="1"/>
  <c r="AK1577" i="1" l="1"/>
  <c r="AK1578" i="1" s="1"/>
  <c r="AM1576" i="1"/>
  <c r="A1576" i="1" s="1"/>
  <c r="AM1578" i="1" l="1"/>
  <c r="A1578" i="1" s="1"/>
  <c r="AK1579" i="1"/>
  <c r="AK1580" i="1" s="1"/>
  <c r="AM1577" i="1"/>
  <c r="A1577" i="1" s="1"/>
  <c r="AM1580" i="1" l="1"/>
  <c r="A1580" i="1" s="1"/>
  <c r="AM1579" i="1"/>
  <c r="A1579" i="1" s="1"/>
  <c r="AK1581" i="1"/>
  <c r="AK1582" i="1" l="1"/>
  <c r="AM1581" i="1"/>
  <c r="A1581" i="1" s="1"/>
  <c r="AM1582" i="1" l="1"/>
  <c r="A1582" i="1" s="1"/>
  <c r="AK1583" i="1"/>
  <c r="AK1584" i="1" s="1"/>
  <c r="AK1585" i="1" s="1"/>
  <c r="AM1585" i="1" s="1"/>
  <c r="A1585" i="1" s="1"/>
  <c r="AM1583" i="1" l="1"/>
  <c r="A1583" i="1" s="1"/>
  <c r="AK1586" i="1"/>
  <c r="AM1586" i="1" s="1"/>
  <c r="A1586" i="1" s="1"/>
  <c r="AM1584" i="1"/>
  <c r="A1584" i="1" s="1"/>
  <c r="AK1587" i="1" l="1"/>
  <c r="AM1587" i="1" l="1"/>
  <c r="A1587" i="1" s="1"/>
  <c r="AK1588" i="1"/>
  <c r="AK1589" i="1" l="1"/>
  <c r="AM1588" i="1"/>
  <c r="A1588" i="1" s="1"/>
  <c r="AK1590" i="1" l="1"/>
  <c r="AM1589" i="1"/>
  <c r="A1589" i="1" s="1"/>
  <c r="AM1590" i="1" l="1"/>
  <c r="A1590" i="1" s="1"/>
  <c r="AK1591" i="1"/>
  <c r="AK1592" i="1" s="1"/>
  <c r="AM1592" i="1" l="1"/>
  <c r="A1592" i="1" s="1"/>
  <c r="AM1591" i="1"/>
  <c r="A1591" i="1" s="1"/>
  <c r="AK1593" i="1"/>
  <c r="AK1594" i="1" l="1"/>
  <c r="AM1593" i="1"/>
  <c r="A1593" i="1" s="1"/>
  <c r="AM1594" i="1" l="1"/>
  <c r="A1594" i="1" s="1"/>
  <c r="AK1595" i="1"/>
  <c r="AK1596" i="1" s="1"/>
  <c r="AM1596" i="1" s="1"/>
  <c r="A1596" i="1" s="1"/>
  <c r="AM1595" i="1" l="1"/>
  <c r="A1595" i="1" s="1"/>
  <c r="AK1597" i="1"/>
  <c r="AM1597" i="1" s="1"/>
  <c r="A1597" i="1" s="1"/>
  <c r="AK1598" i="1" l="1"/>
  <c r="AK1599" i="1" s="1"/>
  <c r="AM1599" i="1" s="1"/>
  <c r="A1599" i="1" s="1"/>
  <c r="AM1598" i="1" l="1"/>
  <c r="A1598" i="1" s="1"/>
  <c r="AK1602" i="1"/>
  <c r="AM1602" i="1" l="1"/>
  <c r="A1602" i="1" s="1"/>
  <c r="AK1605" i="1"/>
  <c r="AK1606" i="1" s="1"/>
  <c r="AM1606" i="1" s="1"/>
  <c r="A1606" i="1" s="1"/>
  <c r="AM1605" i="1" l="1"/>
  <c r="A1605" i="1" s="1"/>
  <c r="AK1607" i="1"/>
  <c r="AM1607" i="1" s="1"/>
  <c r="A1607" i="1" s="1"/>
  <c r="AK1608" i="1" l="1"/>
  <c r="AM1608" i="1" s="1"/>
  <c r="A1608" i="1" s="1"/>
  <c r="AK1609" i="1" l="1"/>
  <c r="AM1609" i="1" s="1"/>
  <c r="A1609" i="1" s="1"/>
  <c r="AK1613" i="1" l="1"/>
  <c r="AM1613" i="1" s="1"/>
  <c r="A1613" i="1" s="1"/>
  <c r="AK1614" i="1" l="1"/>
  <c r="AK1616" i="1" s="1"/>
  <c r="AM1616" i="1" s="1"/>
  <c r="A1616" i="1" s="1"/>
  <c r="AM1614" i="1"/>
  <c r="A1614" i="1" s="1"/>
  <c r="AK1617" i="1" l="1"/>
  <c r="AM1617" i="1" s="1"/>
  <c r="A1617" i="1" s="1"/>
  <c r="AK1618" i="1"/>
  <c r="AM1618" i="1" s="1"/>
  <c r="A1618" i="1" s="1"/>
  <c r="AK1619" i="1" l="1"/>
  <c r="AK1620" i="1" s="1"/>
  <c r="AK1621" i="1" s="1"/>
  <c r="AM1621" i="1" s="1"/>
  <c r="A1621" i="1" s="1"/>
  <c r="AM1619" i="1"/>
  <c r="A1619" i="1" s="1"/>
  <c r="AM1620" i="1" l="1"/>
  <c r="A1620" i="1" s="1"/>
  <c r="AK1622" i="1"/>
  <c r="AM1622" i="1" s="1"/>
  <c r="A1622" i="1" s="1"/>
  <c r="AK1623" i="1" l="1"/>
  <c r="AM1623" i="1" s="1"/>
  <c r="A1623" i="1" s="1"/>
  <c r="AK1624" i="1" l="1"/>
  <c r="AM1624" i="1" s="1"/>
  <c r="A1624" i="1" s="1"/>
  <c r="AK1625" i="1"/>
  <c r="AM1625" i="1" l="1"/>
  <c r="A1625" i="1" s="1"/>
  <c r="AK1626" i="1"/>
  <c r="AM1626" i="1" l="1"/>
  <c r="A1626" i="1" s="1"/>
  <c r="AK1627" i="1"/>
  <c r="AM1627" i="1" l="1"/>
  <c r="A1627" i="1" s="1"/>
  <c r="AK1628" i="1"/>
  <c r="AM1628" i="1" l="1"/>
  <c r="A1628" i="1" s="1"/>
  <c r="AK1629" i="1"/>
  <c r="AM1629" i="1" l="1"/>
  <c r="A1629" i="1" s="1"/>
  <c r="AK1630" i="1"/>
  <c r="AM1630" i="1" l="1"/>
  <c r="A1630" i="1" s="1"/>
  <c r="AK1631" i="1"/>
  <c r="AM1631" i="1" l="1"/>
  <c r="A1631" i="1" s="1"/>
  <c r="AK1632" i="1"/>
  <c r="AM1632" i="1" l="1"/>
  <c r="A1632" i="1" s="1"/>
  <c r="AK1633" i="1"/>
  <c r="AM1633" i="1" l="1"/>
  <c r="A1633" i="1" s="1"/>
  <c r="AK1634" i="1"/>
  <c r="AM1634" i="1" l="1"/>
  <c r="A1634" i="1" s="1"/>
  <c r="AK1635" i="1"/>
  <c r="AM1635" i="1" l="1"/>
  <c r="A1635" i="1" s="1"/>
  <c r="AK1636" i="1"/>
  <c r="AM1636" i="1" l="1"/>
  <c r="A1636" i="1" s="1"/>
  <c r="AK1637" i="1"/>
  <c r="AM1637" i="1" l="1"/>
  <c r="A1637" i="1" s="1"/>
  <c r="AK1638" i="1"/>
  <c r="AM1638" i="1" l="1"/>
  <c r="A1638" i="1" s="1"/>
  <c r="AK1639" i="1"/>
  <c r="AM1639" i="1" l="1"/>
  <c r="A1639" i="1" s="1"/>
  <c r="AK1640" i="1"/>
  <c r="AM1640" i="1" l="1"/>
  <c r="A1640" i="1" s="1"/>
  <c r="AK1641" i="1"/>
  <c r="AK1642" i="1" s="1"/>
  <c r="AM1642" i="1" l="1"/>
  <c r="A1642" i="1" s="1"/>
  <c r="AM1641" i="1"/>
  <c r="A1641" i="1" s="1"/>
  <c r="AK1643" i="1"/>
  <c r="AM1643" i="1" l="1"/>
  <c r="A1643" i="1" s="1"/>
  <c r="AK1644" i="1"/>
  <c r="AK1645" i="1" s="1"/>
  <c r="AM1645" i="1" l="1"/>
  <c r="A1645" i="1" s="1"/>
  <c r="AM1644" i="1"/>
  <c r="A1644" i="1" s="1"/>
  <c r="AK1646" i="1"/>
  <c r="AK1647" i="1" s="1"/>
  <c r="AM1647" i="1" l="1"/>
  <c r="A1647" i="1" s="1"/>
  <c r="AK1648" i="1"/>
  <c r="AM1646" i="1"/>
  <c r="A1646" i="1" s="1"/>
  <c r="AM1648" i="1" l="1"/>
  <c r="A1648" i="1" s="1"/>
  <c r="AK1649" i="1"/>
  <c r="AM1649" i="1" l="1"/>
  <c r="A1649" i="1" s="1"/>
  <c r="AK1650" i="1"/>
  <c r="AM1650" i="1" l="1"/>
  <c r="A1650" i="1" s="1"/>
  <c r="AK1651" i="1"/>
  <c r="AM1651" i="1" l="1"/>
  <c r="A1651" i="1" s="1"/>
  <c r="AK1652" i="1"/>
  <c r="AM1652" i="1" l="1"/>
  <c r="A1652" i="1" s="1"/>
  <c r="AK1653" i="1"/>
  <c r="AM1653" i="1" l="1"/>
  <c r="A1653" i="1" s="1"/>
  <c r="AK1654" i="1"/>
  <c r="AM1654" i="1" l="1"/>
  <c r="A1654" i="1" s="1"/>
  <c r="AK1655" i="1"/>
  <c r="AM1655" i="1" l="1"/>
  <c r="A1655" i="1" s="1"/>
  <c r="AK1656" i="1"/>
  <c r="AM1656" i="1" l="1"/>
  <c r="A1656" i="1" s="1"/>
  <c r="AK1657" i="1"/>
  <c r="AM1657" i="1" l="1"/>
  <c r="A1657" i="1" s="1"/>
  <c r="AK1658" i="1"/>
  <c r="AM1658" i="1" l="1"/>
  <c r="A1658" i="1" s="1"/>
  <c r="AK1659" i="1"/>
  <c r="AM1659" i="1" l="1"/>
  <c r="A1659" i="1" s="1"/>
  <c r="AK1660" i="1"/>
  <c r="AM1660" i="1" l="1"/>
  <c r="A1660" i="1" s="1"/>
  <c r="AK1661" i="1"/>
  <c r="AM1661" i="1" l="1"/>
  <c r="A1661" i="1" s="1"/>
  <c r="AK1662" i="1"/>
  <c r="AM1662" i="1" l="1"/>
  <c r="A1662" i="1" s="1"/>
  <c r="AK1663" i="1"/>
  <c r="AM1663" i="1" l="1"/>
  <c r="A1663" i="1" s="1"/>
  <c r="AK1664" i="1"/>
  <c r="AM1664" i="1" l="1"/>
  <c r="A1664" i="1" s="1"/>
  <c r="AK1665" i="1"/>
  <c r="AM1665" i="1" l="1"/>
  <c r="A1665" i="1" s="1"/>
  <c r="AK1666" i="1"/>
  <c r="AM1666" i="1" l="1"/>
  <c r="A1666" i="1" s="1"/>
  <c r="AK1667" i="1"/>
  <c r="AM1667" i="1" l="1"/>
  <c r="A1667" i="1" s="1"/>
  <c r="AK1668" i="1"/>
  <c r="AM1668" i="1" l="1"/>
  <c r="A1668" i="1" s="1"/>
  <c r="AK1669" i="1"/>
  <c r="AM1669" i="1" l="1"/>
  <c r="A1669" i="1" s="1"/>
  <c r="AK1670" i="1"/>
  <c r="AK1671" i="1" s="1"/>
  <c r="AK1672" i="1" l="1"/>
  <c r="AM1672" i="1" s="1"/>
  <c r="A1672" i="1" s="1"/>
  <c r="AM1671" i="1"/>
  <c r="A1671" i="1" s="1"/>
  <c r="AM1670" i="1"/>
  <c r="A1670" i="1" s="1"/>
  <c r="AK1673" i="1"/>
  <c r="AK1674" i="1" l="1"/>
  <c r="AK1675" i="1" s="1"/>
  <c r="AK1676" i="1" s="1"/>
  <c r="AK1677" i="1" s="1"/>
  <c r="AM1673" i="1"/>
  <c r="A1673" i="1" s="1"/>
  <c r="AM1674" i="1" l="1"/>
  <c r="A1674" i="1" s="1"/>
  <c r="AM1677" i="1"/>
  <c r="A1677" i="1" s="1"/>
  <c r="AM1675" i="1"/>
  <c r="A1675" i="1" s="1"/>
  <c r="AK1678" i="1"/>
  <c r="AM1676" i="1"/>
  <c r="A1676" i="1" s="1"/>
  <c r="AK1679" i="1" l="1"/>
  <c r="AK1680" i="1" s="1"/>
  <c r="AM1680" i="1" s="1"/>
  <c r="A1680" i="1" s="1"/>
  <c r="AM1678" i="1"/>
  <c r="A1678" i="1" s="1"/>
  <c r="AK1681" i="1" l="1"/>
  <c r="AM1681" i="1" s="1"/>
  <c r="A1681" i="1" s="1"/>
  <c r="AM1679" i="1"/>
  <c r="A1679" i="1" s="1"/>
  <c r="AK1682" i="1" l="1"/>
  <c r="AM1682" i="1" l="1"/>
  <c r="A1682" i="1" s="1"/>
  <c r="AK1683" i="1"/>
  <c r="AM1683" i="1" l="1"/>
  <c r="A1683" i="1" s="1"/>
  <c r="AK1684" i="1"/>
  <c r="AK1687" i="1" s="1"/>
  <c r="AM1687" i="1" s="1"/>
  <c r="A1687" i="1" s="1"/>
  <c r="AM1684" i="1" l="1"/>
  <c r="A1684" i="1" s="1"/>
  <c r="AK1688" i="1"/>
  <c r="AM1688" i="1" s="1"/>
  <c r="A1688" i="1" s="1"/>
  <c r="AK1689" i="1" l="1"/>
  <c r="AM1689" i="1" l="1"/>
  <c r="A1689" i="1" s="1"/>
  <c r="AK1690" i="1"/>
  <c r="AM1690" i="1" s="1"/>
  <c r="A1690" i="1" s="1"/>
  <c r="AK1691" i="1" l="1"/>
  <c r="AK1692" i="1" s="1"/>
  <c r="AK1693" i="1" s="1"/>
  <c r="AM1693" i="1" l="1"/>
  <c r="A1693" i="1" s="1"/>
  <c r="AK1694" i="1"/>
  <c r="AM1694" i="1" s="1"/>
  <c r="A1694" i="1" s="1"/>
  <c r="AM1691" i="1"/>
  <c r="A1691" i="1" s="1"/>
  <c r="AM1692" i="1"/>
  <c r="A1692" i="1" s="1"/>
  <c r="AK1695" i="1" l="1"/>
  <c r="AM1695" i="1" s="1"/>
  <c r="A1695" i="1" s="1"/>
  <c r="AK1696" i="1" l="1"/>
  <c r="AM1696" i="1" s="1"/>
  <c r="A1696" i="1" s="1"/>
  <c r="AK1697" i="1" l="1"/>
  <c r="AK1698" i="1" s="1"/>
  <c r="AM1697" i="1" l="1"/>
  <c r="A1697" i="1" s="1"/>
  <c r="AK1699" i="1"/>
  <c r="AM1699" i="1" s="1"/>
  <c r="A1699" i="1" s="1"/>
  <c r="AM1698" i="1"/>
  <c r="A1698" i="1" s="1"/>
  <c r="AK1700" i="1" l="1"/>
  <c r="AM1700" i="1" l="1"/>
  <c r="A1700" i="1" s="1"/>
  <c r="AK1701" i="1"/>
  <c r="AK1702" i="1" s="1"/>
  <c r="AM1701" i="1" l="1"/>
  <c r="A1701" i="1" s="1"/>
  <c r="AK1704" i="1"/>
  <c r="AK1705" i="1" s="1"/>
  <c r="AM1702" i="1"/>
  <c r="A1702" i="1" s="1"/>
  <c r="AM1705" i="1" l="1"/>
  <c r="A1705" i="1" s="1"/>
  <c r="AK1706" i="1"/>
  <c r="AK1707" i="1" s="1"/>
  <c r="AM1707" i="1" s="1"/>
  <c r="A1707" i="1" s="1"/>
  <c r="AM1704" i="1"/>
  <c r="A1704" i="1" s="1"/>
  <c r="AK1708" i="1" l="1"/>
  <c r="AK1709" i="1" s="1"/>
  <c r="AM1706" i="1"/>
  <c r="A1706" i="1" s="1"/>
  <c r="AM1709" i="1" l="1"/>
  <c r="A1709" i="1" s="1"/>
  <c r="AK1710" i="1"/>
  <c r="AK1712" i="1" s="1"/>
  <c r="AK1713" i="1" s="1"/>
  <c r="AM1708" i="1"/>
  <c r="A1708" i="1" s="1"/>
  <c r="AM1713" i="1" l="1"/>
  <c r="A1713" i="1" s="1"/>
  <c r="AM1710" i="1"/>
  <c r="A1710" i="1" s="1"/>
  <c r="AK1714" i="1"/>
  <c r="AM1712" i="1"/>
  <c r="A1712" i="1" s="1"/>
  <c r="AM1714" i="1" l="1"/>
  <c r="A1714" i="1" s="1"/>
  <c r="AK1715" i="1"/>
  <c r="AK1716" i="1" l="1"/>
  <c r="AM1715" i="1"/>
  <c r="A1715" i="1" s="1"/>
  <c r="AM1716" i="1" l="1"/>
  <c r="A1716" i="1" s="1"/>
  <c r="AK1717" i="1"/>
  <c r="AM1717" i="1" l="1"/>
  <c r="A1717" i="1" s="1"/>
  <c r="AK1718" i="1"/>
  <c r="AK1719" i="1" s="1"/>
  <c r="AM1719" i="1" s="1"/>
  <c r="A1719" i="1" s="1"/>
  <c r="AM1718" i="1" l="1"/>
  <c r="A1718" i="1" s="1"/>
  <c r="AK1720" i="1"/>
  <c r="AK1721" i="1" s="1"/>
  <c r="AK1722" i="1" s="1"/>
  <c r="AK1723" i="1" l="1"/>
  <c r="AM1723" i="1" s="1"/>
  <c r="A1723" i="1" s="1"/>
  <c r="AM1722" i="1"/>
  <c r="A1722" i="1" s="1"/>
  <c r="AM1721" i="1"/>
  <c r="A1721" i="1" s="1"/>
  <c r="AM1720" i="1"/>
  <c r="A1720" i="1" s="1"/>
  <c r="AK1724" i="1"/>
  <c r="AK1725" i="1" s="1"/>
  <c r="AK1726" i="1" l="1"/>
  <c r="AM1726" i="1" s="1"/>
  <c r="A1726" i="1" s="1"/>
  <c r="AM1725" i="1"/>
  <c r="A1725" i="1" s="1"/>
  <c r="AK1727" i="1"/>
  <c r="AM1724" i="1"/>
  <c r="A1724" i="1" s="1"/>
  <c r="AM1727" i="1" l="1"/>
  <c r="A1727" i="1" s="1"/>
  <c r="AK1728" i="1"/>
  <c r="AM1728" i="1" l="1"/>
  <c r="A1728" i="1" s="1"/>
  <c r="AK1729" i="1"/>
  <c r="AK1730" i="1" l="1"/>
  <c r="AM1729" i="1"/>
  <c r="A1729" i="1" s="1"/>
  <c r="AM1730" i="1" l="1"/>
  <c r="A1730" i="1" s="1"/>
  <c r="AK1731" i="1"/>
  <c r="AK1732" i="1" s="1"/>
  <c r="AM1732" i="1" s="1"/>
  <c r="A1732" i="1" s="1"/>
  <c r="AM1731" i="1" l="1"/>
  <c r="A1731" i="1" s="1"/>
  <c r="AK1733" i="1"/>
  <c r="AM1733" i="1" s="1"/>
  <c r="A1733" i="1" s="1"/>
  <c r="AK1734" i="1" l="1"/>
  <c r="AM1734" i="1" s="1"/>
  <c r="A1734" i="1" s="1"/>
  <c r="AK1735" i="1" l="1"/>
  <c r="AM1735" i="1" s="1"/>
  <c r="A1735" i="1" s="1"/>
  <c r="AK1736" i="1"/>
  <c r="AM1736" i="1" s="1"/>
  <c r="A1736" i="1" s="1"/>
  <c r="AK1737" i="1" l="1"/>
  <c r="AM1737" i="1" s="1"/>
  <c r="A1737" i="1" s="1"/>
  <c r="AK1738" i="1"/>
  <c r="AM1738" i="1" s="1"/>
  <c r="A1738" i="1" s="1"/>
  <c r="AK1739" i="1" l="1"/>
  <c r="AM1739" i="1" s="1"/>
  <c r="A1739" i="1" s="1"/>
  <c r="AK1740" i="1" l="1"/>
  <c r="AM1740" i="1" s="1"/>
  <c r="A1740" i="1" s="1"/>
  <c r="AK1741" i="1" l="1"/>
  <c r="AM1741" i="1" s="1"/>
  <c r="A1741" i="1" s="1"/>
  <c r="AK1742" i="1" l="1"/>
  <c r="AM1742" i="1" l="1"/>
  <c r="A1742" i="1" s="1"/>
  <c r="AK1743" i="1"/>
  <c r="AM1743" i="1" l="1"/>
  <c r="A1743" i="1" s="1"/>
  <c r="AK1744" i="1"/>
  <c r="AM1744" i="1" s="1"/>
  <c r="A1744" i="1" s="1"/>
  <c r="AK1745" i="1" l="1"/>
  <c r="AM1745" i="1" s="1"/>
  <c r="A1745" i="1" s="1"/>
  <c r="AK1746" i="1" l="1"/>
  <c r="AM1746" i="1" s="1"/>
  <c r="A1746" i="1" s="1"/>
  <c r="AK1747" i="1" l="1"/>
  <c r="AM1747" i="1" s="1"/>
  <c r="A1747" i="1" s="1"/>
  <c r="AK1748" i="1" l="1"/>
  <c r="AK1749" i="1" s="1"/>
  <c r="AM1749" i="1" s="1"/>
  <c r="A1749" i="1" s="1"/>
  <c r="AK1750" i="1" l="1"/>
  <c r="AK1751" i="1" s="1"/>
  <c r="AM1748" i="1"/>
  <c r="A1748" i="1" s="1"/>
  <c r="AM1750" i="1"/>
  <c r="A1750" i="1" s="1"/>
  <c r="AM1751" i="1" l="1"/>
  <c r="A1751" i="1" s="1"/>
  <c r="AK1752" i="1"/>
  <c r="AM1752" i="1" l="1"/>
  <c r="A1752" i="1" s="1"/>
  <c r="AK1753" i="1"/>
  <c r="AM1753" i="1" l="1"/>
  <c r="A1753" i="1" s="1"/>
  <c r="AK1754" i="1"/>
  <c r="AM1754" i="1" l="1"/>
  <c r="A1754" i="1" s="1"/>
  <c r="AK1755" i="1"/>
  <c r="AM1755" i="1" l="1"/>
  <c r="A1755" i="1" s="1"/>
  <c r="AK1756" i="1"/>
  <c r="AM1756" i="1" l="1"/>
  <c r="A1756" i="1" s="1"/>
  <c r="AK1757" i="1"/>
  <c r="AK1758" i="1" s="1"/>
  <c r="AM1758" i="1" s="1"/>
  <c r="A1758" i="1" s="1"/>
  <c r="AK1759" i="1" l="1"/>
  <c r="AM1759" i="1" s="1"/>
  <c r="A1759" i="1" s="1"/>
  <c r="AM1757" i="1"/>
  <c r="A1757" i="1" s="1"/>
  <c r="AK1760" i="1" l="1"/>
  <c r="AK1761" i="1" s="1"/>
  <c r="AM1761" i="1" s="1"/>
  <c r="A1761" i="1" s="1"/>
  <c r="AK1762" i="1" l="1"/>
  <c r="AM1760" i="1"/>
  <c r="A1760" i="1" s="1"/>
  <c r="AK1763" i="1"/>
  <c r="AM1763" i="1" s="1"/>
  <c r="A1763" i="1" s="1"/>
  <c r="AM1762" i="1"/>
  <c r="A1762" i="1" s="1"/>
  <c r="AK1764" i="1" l="1"/>
  <c r="AK1765" i="1" s="1"/>
  <c r="AK1766" i="1" s="1"/>
  <c r="AM1764" i="1"/>
  <c r="A1764" i="1" s="1"/>
  <c r="AK1767" i="1"/>
  <c r="AM1766" i="1"/>
  <c r="A1766" i="1" s="1"/>
  <c r="AM1765" i="1"/>
  <c r="A1765" i="1" s="1"/>
  <c r="AM1767" i="1" l="1"/>
  <c r="A1767" i="1" s="1"/>
  <c r="AK1768" i="1"/>
  <c r="AM1768" i="1" l="1"/>
  <c r="A1768" i="1" s="1"/>
  <c r="AK1769" i="1"/>
  <c r="AK1770" i="1" s="1"/>
  <c r="AM1770" i="1" s="1"/>
  <c r="A1770" i="1" s="1"/>
  <c r="AK1771" i="1" l="1"/>
  <c r="AM1771" i="1" s="1"/>
  <c r="A1771" i="1" s="1"/>
  <c r="AM1769" i="1"/>
  <c r="A1769" i="1" s="1"/>
  <c r="AK1772" i="1"/>
  <c r="AK1773" i="1" l="1"/>
  <c r="AM1772" i="1"/>
  <c r="A1772" i="1" s="1"/>
  <c r="AK1774" i="1" l="1"/>
  <c r="AM1773" i="1"/>
  <c r="A1773" i="1" s="1"/>
  <c r="AK1775" i="1"/>
  <c r="AM1775" i="1" l="1"/>
  <c r="A1775" i="1" s="1"/>
  <c r="AM1774" i="1"/>
  <c r="A1774" i="1" s="1"/>
  <c r="AK1776" i="1"/>
  <c r="AM1776" i="1" l="1"/>
  <c r="A1776" i="1" s="1"/>
  <c r="AK1777" i="1"/>
  <c r="AK1778" i="1" s="1"/>
  <c r="AM1778" i="1" l="1"/>
  <c r="A1778" i="1" s="1"/>
  <c r="AM1777" i="1"/>
  <c r="A1777" i="1" s="1"/>
  <c r="AK1779" i="1"/>
  <c r="AK1780" i="1" l="1"/>
  <c r="AK1781" i="1" s="1"/>
  <c r="AM1779" i="1"/>
  <c r="A1779" i="1" s="1"/>
  <c r="AM1781" i="1" l="1"/>
  <c r="A1781" i="1" s="1"/>
  <c r="AM1780" i="1"/>
  <c r="A1780" i="1" s="1"/>
  <c r="AK1782" i="1"/>
  <c r="AK1783" i="1" s="1"/>
  <c r="AK1784" i="1" s="1"/>
  <c r="AM1784" i="1" l="1"/>
  <c r="A1784" i="1" s="1"/>
  <c r="AM1782" i="1"/>
  <c r="A1782" i="1" s="1"/>
  <c r="AK1785" i="1"/>
  <c r="AM1783" i="1"/>
  <c r="A1783" i="1" s="1"/>
  <c r="AK1786" i="1" l="1"/>
  <c r="AK1787" i="1" s="1"/>
  <c r="AK1788" i="1" s="1"/>
  <c r="AM1785" i="1"/>
  <c r="A1785" i="1" s="1"/>
  <c r="AM1787" i="1" l="1"/>
  <c r="A1787" i="1" s="1"/>
  <c r="AM1786" i="1"/>
  <c r="A1786" i="1" s="1"/>
  <c r="AK1789" i="1"/>
  <c r="AM1789" i="1" s="1"/>
  <c r="A1789" i="1" s="1"/>
  <c r="AM1788" i="1"/>
  <c r="A1788" i="1" s="1"/>
  <c r="AK1790" i="1" l="1"/>
  <c r="AK1791" i="1" s="1"/>
  <c r="AM1790" i="1" l="1"/>
  <c r="A1790" i="1" s="1"/>
  <c r="AM1791" i="1"/>
  <c r="A1791" i="1" s="1"/>
  <c r="AK1792" i="1"/>
  <c r="AM1792" i="1" l="1"/>
  <c r="A1792" i="1" s="1"/>
  <c r="AK1793" i="1"/>
  <c r="AM1793" i="1" l="1"/>
  <c r="A1793" i="1" s="1"/>
  <c r="AK1794" i="1"/>
  <c r="AM1794" i="1" l="1"/>
  <c r="A1794" i="1" s="1"/>
  <c r="AK1795" i="1"/>
  <c r="AM1795" i="1" l="1"/>
  <c r="A1795" i="1" s="1"/>
  <c r="AK1796" i="1"/>
  <c r="AM1796" i="1" l="1"/>
  <c r="A1796" i="1" s="1"/>
  <c r="AK1797" i="1"/>
  <c r="AM1797" i="1" l="1"/>
  <c r="A1797" i="1" s="1"/>
  <c r="AK1798" i="1"/>
  <c r="AM1798" i="1" l="1"/>
  <c r="A1798" i="1" s="1"/>
  <c r="AK1799" i="1"/>
  <c r="AM1799" i="1" l="1"/>
  <c r="A1799" i="1" s="1"/>
  <c r="AK1800" i="1"/>
  <c r="AK1801" i="1" l="1"/>
  <c r="AM1800" i="1"/>
  <c r="A1800" i="1" s="1"/>
  <c r="AM1801" i="1" l="1"/>
  <c r="A1801" i="1" s="1"/>
  <c r="AK1802" i="1"/>
  <c r="AK1803" i="1" l="1"/>
  <c r="AK1804" i="1" s="1"/>
  <c r="AM1802" i="1"/>
  <c r="A1802" i="1" s="1"/>
  <c r="AM1804" i="1" l="1"/>
  <c r="A1804" i="1" s="1"/>
  <c r="AK1805" i="1"/>
  <c r="AM1803" i="1"/>
  <c r="A1803" i="1" s="1"/>
  <c r="AM1805" i="1" l="1"/>
  <c r="A1805" i="1" s="1"/>
  <c r="AK1806" i="1"/>
  <c r="AK1807" i="1" s="1"/>
  <c r="AM1807" i="1" s="1"/>
  <c r="A1807" i="1" s="1"/>
  <c r="AK1808" i="1" l="1"/>
  <c r="AM1808" i="1" s="1"/>
  <c r="A1808" i="1" s="1"/>
  <c r="AM1806" i="1"/>
  <c r="A1806" i="1" s="1"/>
  <c r="AK1809" i="1"/>
  <c r="AK1810" i="1" s="1"/>
  <c r="AK1811" i="1" l="1"/>
  <c r="AK1812" i="1" s="1"/>
  <c r="AK1813" i="1" s="1"/>
  <c r="AM1810" i="1"/>
  <c r="A1810" i="1" s="1"/>
  <c r="AM1809" i="1"/>
  <c r="A1809" i="1" s="1"/>
  <c r="AM1812" i="1" l="1"/>
  <c r="A1812" i="1" s="1"/>
  <c r="AK1814" i="1"/>
  <c r="AM1814" i="1" s="1"/>
  <c r="A1814" i="1" s="1"/>
  <c r="AM1813" i="1"/>
  <c r="A1813" i="1" s="1"/>
  <c r="AM1811" i="1"/>
  <c r="A1811" i="1" s="1"/>
  <c r="AK1815" i="1" l="1"/>
  <c r="AM1815" i="1" s="1"/>
  <c r="A1815" i="1" s="1"/>
  <c r="AK1816" i="1"/>
  <c r="AM1816" i="1" s="1"/>
  <c r="A1816" i="1" s="1"/>
  <c r="AK1817" i="1" l="1"/>
  <c r="AM1817" i="1" s="1"/>
  <c r="A1817" i="1" s="1"/>
  <c r="AK1818" i="1" l="1"/>
  <c r="AK1819" i="1" s="1"/>
  <c r="AK1820" i="1"/>
  <c r="AM1819" i="1"/>
  <c r="A1819" i="1" s="1"/>
  <c r="AM1818" i="1"/>
  <c r="A1818" i="1" s="1"/>
  <c r="AM1820" i="1" l="1"/>
  <c r="A1820" i="1" s="1"/>
  <c r="AK1821" i="1"/>
  <c r="AM1821" i="1" l="1"/>
  <c r="A1821" i="1" s="1"/>
  <c r="AK1822" i="1"/>
  <c r="AK1823" i="1" s="1"/>
  <c r="AK1824" i="1" l="1"/>
  <c r="AM1824" i="1"/>
  <c r="A1824" i="1" s="1"/>
  <c r="AM1823" i="1"/>
  <c r="A1823" i="1" s="1"/>
  <c r="AM1822" i="1"/>
  <c r="A1822" i="1" s="1"/>
  <c r="AK1825" i="1"/>
  <c r="AM1825" i="1" l="1"/>
  <c r="A1825" i="1" s="1"/>
  <c r="AK1826" i="1"/>
  <c r="AM1826" i="1" l="1"/>
  <c r="A1826" i="1" s="1"/>
  <c r="AK1827" i="1"/>
  <c r="AM1827" i="1" l="1"/>
  <c r="A1827" i="1" s="1"/>
  <c r="AK1828" i="1"/>
  <c r="AM1828" i="1" l="1"/>
  <c r="A1828" i="1" s="1"/>
  <c r="AK1829" i="1"/>
  <c r="AM1829" i="1" l="1"/>
  <c r="A1829" i="1" s="1"/>
  <c r="AK1830" i="1"/>
  <c r="AM1830" i="1" l="1"/>
  <c r="A1830" i="1" s="1"/>
  <c r="AK1831" i="1"/>
  <c r="AM1831" i="1" l="1"/>
  <c r="A1831" i="1" s="1"/>
  <c r="AK1832" i="1"/>
  <c r="AK1833" i="1" l="1"/>
  <c r="AM1832" i="1"/>
  <c r="A1832" i="1" s="1"/>
  <c r="AM1833" i="1" l="1"/>
  <c r="A1833" i="1" s="1"/>
  <c r="AK1834" i="1"/>
  <c r="AM1834" i="1" l="1"/>
  <c r="A1834" i="1" s="1"/>
  <c r="AK1835" i="1"/>
  <c r="AM1835" i="1" l="1"/>
  <c r="A1835" i="1" s="1"/>
  <c r="AK1836" i="1"/>
  <c r="AM1836" i="1" l="1"/>
  <c r="A1836" i="1" s="1"/>
  <c r="AK1837" i="1"/>
  <c r="AM1837" i="1" l="1"/>
  <c r="A1837" i="1" s="1"/>
  <c r="AK1838" i="1"/>
  <c r="AM1838" i="1" l="1"/>
  <c r="A1838" i="1" s="1"/>
  <c r="AK1839" i="1"/>
  <c r="AM1839" i="1" l="1"/>
  <c r="A1839" i="1" s="1"/>
  <c r="AK1840" i="1"/>
  <c r="AM1840" i="1" l="1"/>
  <c r="A1840" i="1" s="1"/>
  <c r="AK1841" i="1"/>
  <c r="AM1841" i="1" l="1"/>
  <c r="A1841" i="1" s="1"/>
  <c r="AK1842" i="1"/>
  <c r="AM1842" i="1" l="1"/>
  <c r="A1842" i="1" s="1"/>
  <c r="AK1843" i="1"/>
  <c r="AM1843" i="1" l="1"/>
  <c r="A1843" i="1" s="1"/>
  <c r="AK1844" i="1"/>
  <c r="AK1845" i="1" l="1"/>
  <c r="AM1844" i="1"/>
  <c r="A1844" i="1" s="1"/>
  <c r="AM1845" i="1" l="1"/>
  <c r="A1845" i="1" s="1"/>
  <c r="AK1846" i="1"/>
  <c r="AM1846" i="1" l="1"/>
  <c r="A1846" i="1" s="1"/>
  <c r="AK1847" i="1"/>
  <c r="AK1848" i="1" s="1"/>
  <c r="AM1848" i="1" l="1"/>
  <c r="A1848" i="1" s="1"/>
  <c r="AK1849" i="1"/>
  <c r="AM1847" i="1"/>
  <c r="A1847" i="1" s="1"/>
  <c r="AM1849" i="1" l="1"/>
  <c r="A1849" i="1" s="1"/>
  <c r="AK1850" i="1"/>
  <c r="AM1850" i="1" s="1"/>
  <c r="A1850" i="1" s="1"/>
  <c r="AK1851" i="1" l="1"/>
  <c r="AK1852" i="1" s="1"/>
  <c r="AM1851" i="1" l="1"/>
  <c r="A1851" i="1" s="1"/>
  <c r="AM1852" i="1"/>
  <c r="A1852" i="1" s="1"/>
  <c r="AK1853" i="1"/>
  <c r="AK1854" i="1" l="1"/>
  <c r="AM1853" i="1"/>
  <c r="A1853" i="1" s="1"/>
  <c r="AM1854" i="1" l="1"/>
  <c r="A1854" i="1" s="1"/>
  <c r="AK1855" i="1"/>
  <c r="AM1855" i="1" l="1"/>
  <c r="A1855" i="1" s="1"/>
  <c r="AK1856" i="1"/>
  <c r="AK1857" i="1" l="1"/>
  <c r="AK1858" i="1" s="1"/>
  <c r="AM1856" i="1"/>
  <c r="A1856" i="1" s="1"/>
  <c r="AM1857" i="1" l="1"/>
  <c r="A1857" i="1" s="1"/>
  <c r="AK1859" i="1"/>
  <c r="AK1860" i="1" s="1"/>
  <c r="AM1858" i="1"/>
  <c r="A1858" i="1" s="1"/>
  <c r="AM1859" i="1" l="1"/>
  <c r="A1859" i="1" s="1"/>
  <c r="AM1860" i="1"/>
  <c r="A1860" i="1" s="1"/>
  <c r="AK1861" i="1"/>
  <c r="AM1861" i="1" l="1"/>
  <c r="A1861" i="1" s="1"/>
  <c r="AK1862" i="1"/>
  <c r="AM1862" i="1" l="1"/>
  <c r="A1862" i="1" s="1"/>
  <c r="AK1863" i="1"/>
  <c r="AM1863" i="1" l="1"/>
  <c r="A1863" i="1" s="1"/>
  <c r="AK1864" i="1"/>
  <c r="AM1864" i="1" l="1"/>
  <c r="A1864" i="1" s="1"/>
  <c r="AK1865" i="1"/>
  <c r="AM1865" i="1" l="1"/>
  <c r="A1865" i="1" s="1"/>
  <c r="AK1866" i="1"/>
  <c r="AM1866" i="1" l="1"/>
  <c r="A1866" i="1" s="1"/>
  <c r="AK1867" i="1"/>
  <c r="AM1867" i="1" l="1"/>
  <c r="A1867" i="1" s="1"/>
  <c r="AK1868" i="1"/>
  <c r="AM1868" i="1" l="1"/>
  <c r="A1868" i="1" s="1"/>
  <c r="AK1869" i="1"/>
  <c r="AM1869" i="1" l="1"/>
  <c r="A1869" i="1" s="1"/>
  <c r="AK1870" i="1"/>
  <c r="AM1870" i="1" l="1"/>
  <c r="A1870" i="1" s="1"/>
  <c r="AK1871" i="1"/>
  <c r="AK1872" i="1" l="1"/>
  <c r="AM1871" i="1"/>
  <c r="A1871" i="1" s="1"/>
  <c r="AM1872" i="1" l="1"/>
  <c r="A1872" i="1" s="1"/>
  <c r="AK1873" i="1"/>
  <c r="AM1873" i="1" l="1"/>
  <c r="A1873" i="1" s="1"/>
  <c r="AK1874" i="1"/>
  <c r="AK1875" i="1" l="1"/>
  <c r="AM1874" i="1"/>
  <c r="A1874" i="1" s="1"/>
  <c r="AM1875" i="1" l="1"/>
  <c r="A1875" i="1" s="1"/>
  <c r="AK1876" i="1"/>
  <c r="AM1876" i="1" l="1"/>
  <c r="A1876" i="1" s="1"/>
  <c r="AK1877" i="1"/>
  <c r="AK1878" i="1" l="1"/>
  <c r="AM1877" i="1"/>
  <c r="A1877" i="1" s="1"/>
  <c r="AM1878" i="1" l="1"/>
  <c r="A1878" i="1" s="1"/>
  <c r="AK1879" i="1"/>
  <c r="AM1879" i="1" l="1"/>
  <c r="A1879" i="1" s="1"/>
  <c r="AK1880" i="1"/>
  <c r="AK1881" i="1" s="1"/>
  <c r="AK1882" i="1" l="1"/>
  <c r="AM1881" i="1"/>
  <c r="A1881" i="1" s="1"/>
  <c r="AM1880" i="1"/>
  <c r="A1880" i="1" s="1"/>
  <c r="AK1883" i="1"/>
  <c r="AM1883" i="1" l="1"/>
  <c r="A1883" i="1" s="1"/>
  <c r="AK1884" i="1"/>
  <c r="AM1882" i="1"/>
  <c r="A1882" i="1" s="1"/>
  <c r="AM1884" i="1" l="1"/>
  <c r="A1884" i="1" s="1"/>
  <c r="AK1885" i="1"/>
  <c r="AM1885" i="1" l="1"/>
  <c r="A1885" i="1" s="1"/>
  <c r="AK1886" i="1"/>
  <c r="AM1886" i="1" l="1"/>
  <c r="A1886" i="1" s="1"/>
  <c r="AK1887" i="1"/>
  <c r="AM1887" i="1" l="1"/>
  <c r="A1887" i="1" s="1"/>
  <c r="AK1888" i="1"/>
  <c r="AM1888" i="1" l="1"/>
  <c r="A1888" i="1" s="1"/>
  <c r="AK1889" i="1"/>
  <c r="AM1889" i="1" l="1"/>
  <c r="A1889" i="1" s="1"/>
  <c r="AK1890" i="1"/>
  <c r="AM1890" i="1" l="1"/>
  <c r="A1890" i="1" s="1"/>
  <c r="AK1891" i="1"/>
  <c r="AM1891" i="1" l="1"/>
  <c r="A1891" i="1" s="1"/>
  <c r="AK1892" i="1"/>
  <c r="AM1892" i="1" l="1"/>
  <c r="A1892" i="1" s="1"/>
  <c r="AK1893" i="1"/>
  <c r="AM1893" i="1" l="1"/>
  <c r="A1893" i="1" s="1"/>
  <c r="AK1894" i="1"/>
  <c r="AK1895" i="1" l="1"/>
  <c r="AM1894" i="1"/>
  <c r="A1894" i="1" s="1"/>
  <c r="AM1895" i="1" l="1"/>
  <c r="A1895" i="1" s="1"/>
  <c r="AK1896" i="1"/>
  <c r="AM1896" i="1" l="1"/>
  <c r="A1896" i="1" s="1"/>
  <c r="AK1897" i="1"/>
  <c r="AM1897" i="1" l="1"/>
  <c r="A1897" i="1" s="1"/>
  <c r="AK1898" i="1"/>
  <c r="AM1898" i="1" l="1"/>
  <c r="A1898" i="1" s="1"/>
  <c r="AK1899" i="1"/>
  <c r="AM1899" i="1" l="1"/>
  <c r="A1899" i="1" s="1"/>
  <c r="AK1900" i="1"/>
  <c r="AM1900" i="1" l="1"/>
  <c r="A1900" i="1" s="1"/>
  <c r="AK1901" i="1"/>
  <c r="AM1901" i="1" l="1"/>
  <c r="A1901" i="1" s="1"/>
  <c r="AK1902" i="1"/>
  <c r="AM1902" i="1" l="1"/>
  <c r="A1902" i="1" s="1"/>
  <c r="AK1903" i="1"/>
  <c r="AM1903" i="1" l="1"/>
  <c r="A1903" i="1" s="1"/>
  <c r="AK1904" i="1"/>
  <c r="AM1904" i="1" l="1"/>
  <c r="A1904" i="1" s="1"/>
  <c r="AK1905" i="1"/>
  <c r="AM1905" i="1" l="1"/>
  <c r="A1905" i="1" s="1"/>
  <c r="AK1906" i="1"/>
  <c r="AM1906" i="1" l="1"/>
  <c r="A1906" i="1" s="1"/>
  <c r="AK1907" i="1"/>
  <c r="AM1907" i="1" l="1"/>
  <c r="A1907" i="1" s="1"/>
  <c r="AK1908" i="1"/>
  <c r="AM1908" i="1" l="1"/>
  <c r="A1908" i="1" s="1"/>
  <c r="AK1909" i="1"/>
  <c r="AM1909" i="1" l="1"/>
  <c r="A1909" i="1" s="1"/>
  <c r="AK1910" i="1"/>
  <c r="AM1910" i="1" l="1"/>
  <c r="A1910" i="1" s="1"/>
  <c r="AK1911" i="1"/>
  <c r="AM1911" i="1" l="1"/>
  <c r="A1911" i="1" s="1"/>
  <c r="AK1912" i="1"/>
  <c r="AM1912" i="1" l="1"/>
  <c r="A1912" i="1" s="1"/>
  <c r="AK1913" i="1"/>
  <c r="AK1914" i="1" l="1"/>
  <c r="AM1913" i="1"/>
  <c r="A1913" i="1" s="1"/>
  <c r="AM1914" i="1" l="1"/>
  <c r="A1914" i="1" s="1"/>
  <c r="AK1915" i="1"/>
  <c r="AM1915" i="1" l="1"/>
  <c r="A1915" i="1" s="1"/>
  <c r="AK1916" i="1"/>
  <c r="AK1917" i="1" s="1"/>
  <c r="AK1918" i="1" l="1"/>
  <c r="AM1917" i="1"/>
  <c r="A1917" i="1" s="1"/>
  <c r="AM1916" i="1"/>
  <c r="A1916" i="1" s="1"/>
  <c r="AK1920" i="1"/>
  <c r="AK1919" i="1"/>
  <c r="AK1921" i="1" l="1"/>
  <c r="AM1920" i="1"/>
  <c r="A1920" i="1" s="1"/>
  <c r="AM1919" i="1"/>
  <c r="A1919" i="1" s="1"/>
  <c r="AM1918" i="1"/>
  <c r="A1918" i="1" s="1"/>
  <c r="AK1922" i="1"/>
  <c r="AM1922" i="1" l="1"/>
  <c r="A1922" i="1" s="1"/>
  <c r="AK1923" i="1"/>
  <c r="AM1921" i="1"/>
  <c r="A1921" i="1" s="1"/>
  <c r="AM1923" i="1" l="1"/>
  <c r="A1923" i="1" s="1"/>
  <c r="AK1924" i="1"/>
  <c r="AK1925" i="1" l="1"/>
  <c r="AK1926" i="1" s="1"/>
  <c r="AM1924" i="1"/>
  <c r="A1924" i="1" s="1"/>
  <c r="AK1927" i="1" l="1"/>
  <c r="AM1926" i="1"/>
  <c r="A1926" i="1" s="1"/>
  <c r="AM1925" i="1"/>
  <c r="A1925" i="1" s="1"/>
  <c r="AM1927" i="1"/>
  <c r="A1927" i="1" s="1"/>
  <c r="AK1928" i="1"/>
  <c r="AM1928" i="1" l="1"/>
  <c r="A1928" i="1" s="1"/>
  <c r="AK1929" i="1"/>
  <c r="AM1929" i="1" l="1"/>
  <c r="A1929" i="1" s="1"/>
  <c r="AK1930" i="1"/>
  <c r="AM1930" i="1" l="1"/>
  <c r="A1930" i="1" s="1"/>
  <c r="AK1931" i="1"/>
  <c r="AK1932" i="1" l="1"/>
  <c r="AM1931" i="1"/>
  <c r="A1931" i="1" s="1"/>
  <c r="AM1932" i="1" l="1"/>
  <c r="A1932" i="1" s="1"/>
  <c r="AK1933" i="1"/>
  <c r="AK1934" i="1" l="1"/>
  <c r="AK1935" i="1" s="1"/>
  <c r="AM1933" i="1"/>
  <c r="A1933" i="1" s="1"/>
  <c r="AM1935" i="1" l="1"/>
  <c r="A1935" i="1" s="1"/>
  <c r="AK1936" i="1"/>
  <c r="AM1934" i="1"/>
  <c r="A1934" i="1" s="1"/>
  <c r="AM1936" i="1" l="1"/>
  <c r="A1936" i="1" s="1"/>
  <c r="AK1937" i="1"/>
  <c r="AK1938" i="1" s="1"/>
  <c r="AM1937" i="1" l="1"/>
  <c r="A1937" i="1" s="1"/>
  <c r="AM1938" i="1"/>
  <c r="A1938" i="1" s="1"/>
  <c r="AK1939" i="1"/>
  <c r="AK1940" i="1" s="1"/>
  <c r="AM1939" i="1" l="1"/>
  <c r="A1939" i="1" s="1"/>
  <c r="AK1941" i="1"/>
  <c r="AM1940" i="1"/>
  <c r="A1940" i="1" s="1"/>
  <c r="AM1941" i="1" l="1"/>
  <c r="A1941" i="1" s="1"/>
  <c r="AK1942" i="1"/>
  <c r="AM1942" i="1" l="1"/>
  <c r="A1942" i="1" s="1"/>
  <c r="AK1943" i="1"/>
  <c r="AM1943" i="1" l="1"/>
  <c r="A1943" i="1" s="1"/>
  <c r="AK1944" i="1"/>
  <c r="AM1944" i="1" l="1"/>
  <c r="A1944" i="1" s="1"/>
  <c r="AK1945" i="1"/>
  <c r="AK1946" i="1" l="1"/>
  <c r="AM1945" i="1"/>
  <c r="A1945" i="1" s="1"/>
  <c r="AM1946" i="1" l="1"/>
  <c r="A1946" i="1" s="1"/>
  <c r="AK1947" i="1"/>
  <c r="AM1947" i="1" l="1"/>
  <c r="A1947" i="1" s="1"/>
  <c r="AK1948" i="1"/>
  <c r="AK1949" i="1" l="1"/>
  <c r="AM1948" i="1"/>
  <c r="A1948" i="1" s="1"/>
  <c r="AM1949" i="1" l="1"/>
  <c r="A1949" i="1" s="1"/>
  <c r="AK1950" i="1"/>
  <c r="AM1950" i="1" l="1"/>
  <c r="A1950" i="1" s="1"/>
  <c r="AK1951" i="1"/>
  <c r="AK1952" i="1" s="1"/>
  <c r="AM1951" i="1" l="1"/>
  <c r="A1951" i="1" s="1"/>
  <c r="AK1953" i="1"/>
  <c r="AK1954" i="1" s="1"/>
  <c r="AM1952" i="1"/>
  <c r="A1952" i="1" s="1"/>
  <c r="AM1953" i="1" l="1"/>
  <c r="A1953" i="1" s="1"/>
  <c r="AK1955" i="1"/>
  <c r="AM1954" i="1"/>
  <c r="A1954" i="1" s="1"/>
  <c r="AK1956" i="1" l="1"/>
  <c r="AK1957" i="1" s="1"/>
  <c r="AM1955" i="1"/>
  <c r="A1955" i="1" s="1"/>
  <c r="AM1957" i="1" l="1"/>
  <c r="A1957" i="1" s="1"/>
  <c r="AM1956" i="1"/>
  <c r="A1956" i="1" s="1"/>
  <c r="AK1958" i="1"/>
  <c r="AM1958" i="1" l="1"/>
  <c r="A1958" i="1" s="1"/>
  <c r="AK1959" i="1"/>
  <c r="AK1960" i="1" s="1"/>
  <c r="AM1960" i="1" l="1"/>
  <c r="A1960" i="1" s="1"/>
  <c r="AM1959" i="1"/>
  <c r="A1959" i="1" s="1"/>
  <c r="AK1961" i="1"/>
  <c r="AM1961" i="1" l="1"/>
  <c r="A1961" i="1" s="1"/>
  <c r="AK1962" i="1"/>
  <c r="AM1962" i="1" l="1"/>
  <c r="A1962" i="1" s="1"/>
  <c r="AK1963" i="1"/>
  <c r="AK1964" i="1" s="1"/>
  <c r="AK1965" i="1" s="1"/>
  <c r="AM1965" i="1" l="1"/>
  <c r="A1965" i="1" s="1"/>
  <c r="AM1963" i="1"/>
  <c r="A1963" i="1" s="1"/>
  <c r="AK1966" i="1"/>
  <c r="AK1967" i="1" s="1"/>
  <c r="AM1964" i="1"/>
  <c r="A1964" i="1" s="1"/>
  <c r="AM1967" i="1" l="1"/>
  <c r="A1967" i="1" s="1"/>
  <c r="AK1968" i="1"/>
  <c r="AM1966" i="1"/>
  <c r="A1966" i="1" s="1"/>
  <c r="AM1968" i="1" l="1"/>
  <c r="A1968" i="1" s="1"/>
  <c r="AK1969" i="1"/>
  <c r="AM1969" i="1" l="1"/>
  <c r="A1969" i="1" s="1"/>
  <c r="AK1970" i="1"/>
  <c r="AM1970" i="1" l="1"/>
  <c r="A1970" i="1" s="1"/>
  <c r="AK1971" i="1"/>
  <c r="AK1972" i="1" s="1"/>
  <c r="AM1972" i="1" l="1"/>
  <c r="A1972" i="1" s="1"/>
  <c r="AM1971" i="1"/>
  <c r="A1971" i="1" s="1"/>
  <c r="AK1973" i="1"/>
  <c r="AM1973" i="1" l="1"/>
  <c r="A1973" i="1" s="1"/>
  <c r="AK1974" i="1"/>
  <c r="AK1975" i="1" s="1"/>
  <c r="AM1975" i="1" l="1"/>
  <c r="A1975" i="1" s="1"/>
  <c r="AM1974" i="1"/>
  <c r="A1974" i="1" s="1"/>
  <c r="AK1976" i="1"/>
  <c r="AK1977" i="1" l="1"/>
  <c r="AK1978" i="1" s="1"/>
  <c r="AM1976" i="1"/>
  <c r="A1976" i="1" s="1"/>
  <c r="AM1978" i="1" l="1"/>
  <c r="A1978" i="1" s="1"/>
  <c r="AM1977" i="1"/>
  <c r="A1977" i="1" s="1"/>
  <c r="AK1979" i="1"/>
  <c r="AK1980" i="1" l="1"/>
  <c r="AK1981" i="1" s="1"/>
  <c r="AM1979" i="1"/>
  <c r="A1979" i="1" s="1"/>
  <c r="AM1981" i="1" l="1"/>
  <c r="A1981" i="1" s="1"/>
  <c r="AK1982" i="1"/>
  <c r="AM1980" i="1"/>
  <c r="A1980" i="1" s="1"/>
  <c r="AM1982" i="1" l="1"/>
  <c r="A1982" i="1" s="1"/>
  <c r="AK1983" i="1"/>
  <c r="AK1984" i="1" l="1"/>
  <c r="AM1983" i="1"/>
  <c r="A1983" i="1" s="1"/>
  <c r="AM1984" i="1" l="1"/>
  <c r="A1984" i="1" s="1"/>
  <c r="AK1985" i="1"/>
  <c r="AK1986" i="1" s="1"/>
  <c r="AM1986" i="1" s="1"/>
  <c r="A1986" i="1" s="1"/>
  <c r="AK1987" i="1" l="1"/>
  <c r="AM1987" i="1" s="1"/>
  <c r="A1987" i="1" s="1"/>
  <c r="AM1985" i="1"/>
  <c r="A1985" i="1" s="1"/>
  <c r="AK1988" i="1" l="1"/>
  <c r="AM1988" i="1" s="1"/>
  <c r="A1988" i="1" s="1"/>
  <c r="AK1989" i="1"/>
  <c r="AM1989" i="1" s="1"/>
  <c r="A1989" i="1" s="1"/>
  <c r="AK1990" i="1" l="1"/>
  <c r="AM1990" i="1" l="1"/>
  <c r="A1990" i="1" s="1"/>
  <c r="AK1991" i="1"/>
  <c r="AM1991" i="1" s="1"/>
  <c r="A1991" i="1" s="1"/>
  <c r="AK1992" i="1" l="1"/>
  <c r="AM1992" i="1" l="1"/>
  <c r="A1992" i="1" s="1"/>
  <c r="AK1993" i="1"/>
  <c r="AM1993" i="1" s="1"/>
  <c r="A1993" i="1" s="1"/>
  <c r="AK1996" i="1" l="1"/>
  <c r="AM1996" i="1" s="1"/>
  <c r="A1996" i="1" s="1"/>
  <c r="AK1998" i="1"/>
  <c r="AK2000" i="1" s="1"/>
  <c r="AM2000" i="1" l="1"/>
  <c r="A2000" i="1" s="1"/>
  <c r="AM1998" i="1"/>
  <c r="A1998" i="1" s="1"/>
  <c r="AK2001" i="1"/>
  <c r="AM2001" i="1" s="1"/>
  <c r="A2001" i="1" s="1"/>
  <c r="AK2002" i="1" l="1"/>
  <c r="AM2002" i="1" s="1"/>
  <c r="A2002" i="1" s="1"/>
  <c r="AK2003" i="1" l="1"/>
  <c r="AM2003" i="1" s="1"/>
  <c r="A2003" i="1" s="1"/>
  <c r="AK2004" i="1" l="1"/>
  <c r="AM2004" i="1" s="1"/>
  <c r="A2004" i="1" s="1"/>
  <c r="AK2005" i="1"/>
  <c r="AM2005" i="1" s="1"/>
  <c r="A2005" i="1" s="1"/>
  <c r="AK2006" i="1" l="1"/>
  <c r="AK2007" i="1" l="1"/>
  <c r="AM2007" i="1" s="1"/>
  <c r="A2007" i="1" s="1"/>
  <c r="AM2006" i="1"/>
  <c r="A2006" i="1" s="1"/>
  <c r="AK2008" i="1" l="1"/>
  <c r="AM2008" i="1" s="1"/>
  <c r="A2008" i="1" s="1"/>
  <c r="AK2009" i="1" l="1"/>
  <c r="AM2009" i="1" s="1"/>
  <c r="A2009" i="1" s="1"/>
  <c r="AK2010" i="1" l="1"/>
  <c r="AM2010" i="1" s="1"/>
  <c r="A2010" i="1" s="1"/>
  <c r="AK2011" i="1" l="1"/>
  <c r="AM2011" i="1" s="1"/>
  <c r="A2011" i="1" s="1"/>
  <c r="AK2012" i="1" l="1"/>
  <c r="AM2012" i="1" s="1"/>
  <c r="A2012" i="1" s="1"/>
  <c r="AK2013" i="1" l="1"/>
  <c r="AM2013" i="1" s="1"/>
  <c r="A2013" i="1" s="1"/>
  <c r="AK2014" i="1" l="1"/>
  <c r="AK2015" i="1" l="1"/>
  <c r="AM2015" i="1" s="1"/>
  <c r="A2015" i="1" s="1"/>
  <c r="AM2014" i="1"/>
  <c r="A2014" i="1" s="1"/>
  <c r="AK2016" i="1"/>
  <c r="AM2016" i="1" s="1"/>
  <c r="A2016" i="1" s="1"/>
  <c r="AK2017" i="1" l="1"/>
  <c r="AM2017" i="1" l="1"/>
  <c r="A2017" i="1" s="1"/>
  <c r="AK2018" i="1"/>
  <c r="AM2018" i="1" s="1"/>
  <c r="A2018" i="1" s="1"/>
  <c r="AK2019" i="1" l="1"/>
  <c r="AM2019" i="1" s="1"/>
  <c r="A2019" i="1" s="1"/>
  <c r="AK2020" i="1" l="1"/>
  <c r="AM2020" i="1" s="1"/>
  <c r="A2020" i="1" s="1"/>
  <c r="AK2021" i="1"/>
  <c r="AM2021" i="1" s="1"/>
  <c r="A2021" i="1" s="1"/>
  <c r="AK2022" i="1" l="1"/>
  <c r="AM2022" i="1" s="1"/>
  <c r="A2022" i="1" s="1"/>
  <c r="AK2023" i="1" l="1"/>
  <c r="AM2023" i="1" s="1"/>
  <c r="A2023" i="1" s="1"/>
  <c r="AK2024" i="1" l="1"/>
  <c r="AM2024" i="1" s="1"/>
  <c r="A2024" i="1" s="1"/>
  <c r="AK2025" i="1" l="1"/>
  <c r="AM2025" i="1" s="1"/>
  <c r="A2025" i="1" s="1"/>
  <c r="AK2026" i="1" l="1"/>
  <c r="AM2026" i="1" s="1"/>
  <c r="A2026" i="1" s="1"/>
  <c r="AK2027" i="1" l="1"/>
  <c r="AM2027" i="1" s="1"/>
  <c r="A2027" i="1" s="1"/>
  <c r="AK2028" i="1" l="1"/>
  <c r="AM2028" i="1" s="1"/>
  <c r="A2028" i="1" s="1"/>
  <c r="AK2029" i="1" l="1"/>
  <c r="AM2029" i="1" s="1"/>
  <c r="A2029" i="1" s="1"/>
  <c r="AK2030" i="1" l="1"/>
  <c r="AM2030" i="1" s="1"/>
  <c r="A2030" i="1" s="1"/>
  <c r="AK2031" i="1" l="1"/>
  <c r="AM2031" i="1" s="1"/>
  <c r="A2031" i="1" s="1"/>
  <c r="AK2032" i="1" l="1"/>
  <c r="AM2032" i="1" s="1"/>
  <c r="A2032" i="1" s="1"/>
  <c r="AK2033" i="1" l="1"/>
  <c r="AM2033" i="1" s="1"/>
  <c r="A2033" i="1" s="1"/>
  <c r="AK2034" i="1" l="1"/>
  <c r="AM2034" i="1" s="1"/>
  <c r="A2034" i="1" s="1"/>
  <c r="AK2035" i="1" l="1"/>
  <c r="AM2035" i="1" s="1"/>
  <c r="A2035" i="1" s="1"/>
  <c r="AK2036" i="1" l="1"/>
  <c r="AM2036" i="1" l="1"/>
  <c r="A2036" i="1" s="1"/>
  <c r="AK2037" i="1"/>
  <c r="AM2037" i="1" s="1"/>
  <c r="A2037" i="1" s="1"/>
  <c r="AK2038" i="1" l="1"/>
  <c r="AM2038" i="1" l="1"/>
  <c r="A2038" i="1" s="1"/>
  <c r="AK2039" i="1"/>
  <c r="AM2039" i="1" l="1"/>
  <c r="A2039" i="1" s="1"/>
  <c r="AK2040" i="1"/>
  <c r="AK2041" i="1" l="1"/>
  <c r="AK2042" i="1" s="1"/>
  <c r="AM2042" i="1" s="1"/>
  <c r="A2042" i="1" s="1"/>
  <c r="AM2040" i="1"/>
  <c r="A2040" i="1" s="1"/>
  <c r="AM2041" i="1" l="1"/>
  <c r="A2041" i="1" s="1"/>
  <c r="AK2043" i="1"/>
  <c r="AM2043" i="1" l="1"/>
  <c r="A2043" i="1" s="1"/>
  <c r="AK2044" i="1"/>
  <c r="AM2044" i="1" l="1"/>
  <c r="A2044" i="1" s="1"/>
  <c r="AK2045" i="1"/>
  <c r="AM2045" i="1" l="1"/>
  <c r="A2045" i="1" s="1"/>
  <c r="AK2046" i="1"/>
  <c r="AM2046" i="1" l="1"/>
  <c r="A2046" i="1" s="1"/>
  <c r="AK2047" i="1"/>
  <c r="AM2047" i="1" l="1"/>
  <c r="A2047" i="1" s="1"/>
  <c r="AK2048" i="1"/>
  <c r="AM2048" i="1" l="1"/>
  <c r="A2048" i="1" s="1"/>
  <c r="AK2049" i="1"/>
  <c r="AM2049" i="1" l="1"/>
  <c r="A2049" i="1" s="1"/>
  <c r="AK2050" i="1"/>
  <c r="AK2051" i="1" l="1"/>
  <c r="AK2052" i="1" s="1"/>
  <c r="AM2050" i="1"/>
  <c r="A2050" i="1" s="1"/>
  <c r="AM2052" i="1" l="1"/>
  <c r="A2052" i="1" s="1"/>
  <c r="AM2051" i="1"/>
  <c r="A2051" i="1" s="1"/>
  <c r="AK2053" i="1"/>
  <c r="AM2053" i="1" l="1"/>
  <c r="A2053" i="1" s="1"/>
  <c r="AK2054" i="1"/>
  <c r="AK2055" i="1" s="1"/>
  <c r="AM2055" i="1" s="1"/>
  <c r="A2055" i="1" s="1"/>
  <c r="AK2056" i="1" l="1"/>
  <c r="AM2054" i="1"/>
  <c r="A2054" i="1" s="1"/>
  <c r="AM2056" i="1" l="1"/>
  <c r="A2056" i="1" s="1"/>
  <c r="AK2057" i="1"/>
  <c r="AM2057" i="1" l="1"/>
  <c r="A2057" i="1" s="1"/>
  <c r="AK2058" i="1"/>
  <c r="AM2058" i="1" s="1"/>
  <c r="A2058" i="1" s="1"/>
  <c r="AK2063" i="1" l="1"/>
  <c r="AM2063" i="1" s="1"/>
  <c r="A2063" i="1" s="1"/>
  <c r="AK2064" i="1"/>
  <c r="AK2065" i="1" s="1"/>
  <c r="AM2065" i="1" l="1"/>
  <c r="A2065" i="1" s="1"/>
  <c r="AK2066" i="1"/>
  <c r="AM2064" i="1"/>
  <c r="A2064" i="1" s="1"/>
  <c r="AK2067" i="1" l="1"/>
  <c r="AM2066" i="1"/>
  <c r="A2066" i="1" s="1"/>
  <c r="AM2067" i="1" l="1"/>
  <c r="A2067" i="1" s="1"/>
  <c r="AK2068" i="1"/>
  <c r="AK2069" i="1" s="1"/>
  <c r="AK2070" i="1" l="1"/>
  <c r="AM2069" i="1"/>
  <c r="A2069" i="1" s="1"/>
  <c r="AK2071" i="1"/>
  <c r="AM2068" i="1"/>
  <c r="A2068" i="1" s="1"/>
  <c r="AM2071" i="1" l="1"/>
  <c r="A2071" i="1" s="1"/>
  <c r="AK2072" i="1"/>
  <c r="AM2070" i="1"/>
  <c r="A2070" i="1" s="1"/>
  <c r="AK2073" i="1" l="1"/>
  <c r="AM2072" i="1"/>
  <c r="A2072" i="1" s="1"/>
  <c r="AM2073" i="1" l="1"/>
  <c r="A2073" i="1" s="1"/>
  <c r="AK2074" i="1"/>
  <c r="AM2074" i="1" l="1"/>
  <c r="A2074" i="1" s="1"/>
  <c r="AK2075" i="1"/>
  <c r="AM2075" i="1" l="1"/>
  <c r="A2075" i="1" s="1"/>
  <c r="AK2076" i="1"/>
  <c r="AK2079" i="1" s="1"/>
  <c r="AM2079" i="1" l="1"/>
  <c r="A2079" i="1" s="1"/>
  <c r="AM2076" i="1"/>
  <c r="A2076" i="1" s="1"/>
  <c r="AK2080" i="1"/>
  <c r="AM2080" i="1" l="1"/>
  <c r="A2080" i="1" s="1"/>
  <c r="AK2081" i="1"/>
  <c r="AM2081" i="1" l="1"/>
  <c r="A2081" i="1" s="1"/>
  <c r="AK2082" i="1"/>
  <c r="AK2083" i="1" s="1"/>
  <c r="AM2083" i="1" s="1"/>
  <c r="A2083" i="1" s="1"/>
  <c r="AM2082" i="1" l="1"/>
  <c r="A2082" i="1" s="1"/>
  <c r="AK2084" i="1"/>
  <c r="AK2085" i="1" l="1"/>
  <c r="AM2084" i="1"/>
  <c r="A2084" i="1" s="1"/>
  <c r="AM2085" i="1" l="1"/>
  <c r="A2085" i="1" s="1"/>
  <c r="AK2086" i="1"/>
  <c r="AK2087" i="1" l="1"/>
  <c r="AK2088" i="1" s="1"/>
  <c r="AM2086" i="1"/>
  <c r="A2086" i="1" s="1"/>
  <c r="AM2088" i="1" l="1"/>
  <c r="A2088" i="1" s="1"/>
  <c r="AM2087" i="1"/>
  <c r="A2087" i="1" s="1"/>
  <c r="AK2089" i="1"/>
  <c r="AK2090" i="1" s="1"/>
  <c r="AK2091" i="1" l="1"/>
  <c r="AK2092" i="1" s="1"/>
  <c r="AK2093" i="1" s="1"/>
  <c r="AM2090" i="1"/>
  <c r="A2090" i="1" s="1"/>
  <c r="AM2089" i="1"/>
  <c r="A2089" i="1" s="1"/>
  <c r="AM2093" i="1" l="1"/>
  <c r="A2093" i="1" s="1"/>
  <c r="AM2092" i="1"/>
  <c r="A2092" i="1" s="1"/>
  <c r="AK2094" i="1"/>
  <c r="AM2094" i="1" s="1"/>
  <c r="A2094" i="1" s="1"/>
  <c r="AM2091" i="1"/>
  <c r="A2091" i="1" s="1"/>
  <c r="AK2095" i="1" l="1"/>
  <c r="AM2095" i="1" s="1"/>
  <c r="A2095" i="1" s="1"/>
  <c r="AK2096" i="1" l="1"/>
  <c r="AM2096" i="1" s="1"/>
  <c r="A2096" i="1" s="1"/>
  <c r="AK2097" i="1" l="1"/>
  <c r="AK2098" i="1" s="1"/>
  <c r="AK2099" i="1" s="1"/>
  <c r="AM2097" i="1" l="1"/>
  <c r="A2097" i="1" s="1"/>
  <c r="AM2099" i="1"/>
  <c r="A2099" i="1" s="1"/>
  <c r="AM2098" i="1"/>
  <c r="A2098" i="1" s="1"/>
  <c r="AK2100" i="1"/>
  <c r="AM2100" i="1" s="1"/>
  <c r="A2100" i="1" s="1"/>
  <c r="AK2101" i="1" l="1"/>
  <c r="AK2102" i="1" s="1"/>
  <c r="AM2102" i="1" l="1"/>
  <c r="A2102" i="1" s="1"/>
  <c r="AK2103" i="1"/>
  <c r="AK2105" i="1" s="1"/>
  <c r="AM2101" i="1"/>
  <c r="A2101" i="1" s="1"/>
  <c r="AM2105" i="1" l="1"/>
  <c r="A2105" i="1" s="1"/>
  <c r="AM2103" i="1"/>
  <c r="A2103" i="1" s="1"/>
  <c r="AK2106" i="1"/>
  <c r="AM2106" i="1" l="1"/>
  <c r="A2106" i="1" s="1"/>
  <c r="AK2107" i="1"/>
  <c r="AK2108" i="1" s="1"/>
  <c r="AM2108" i="1" s="1"/>
  <c r="A2108" i="1" s="1"/>
  <c r="AM2107" i="1" l="1"/>
  <c r="A2107" i="1" s="1"/>
  <c r="AK2109" i="1"/>
  <c r="AM2109" i="1" l="1"/>
  <c r="A2109" i="1" s="1"/>
  <c r="AK2110" i="1"/>
  <c r="AM2110" i="1" l="1"/>
  <c r="A2110" i="1" s="1"/>
  <c r="AK2111" i="1"/>
  <c r="AK2113" i="1" l="1"/>
  <c r="AM2111" i="1"/>
  <c r="A2111" i="1" s="1"/>
  <c r="AM2113" i="1" l="1"/>
  <c r="A2113" i="1" s="1"/>
  <c r="AK2114" i="1"/>
  <c r="AM2114" i="1" l="1"/>
  <c r="A2114" i="1" s="1"/>
  <c r="AK2115" i="1"/>
  <c r="AM2115" i="1" l="1"/>
  <c r="A2115" i="1" s="1"/>
  <c r="AK2116" i="1"/>
  <c r="AM2116" i="1" l="1"/>
  <c r="A2116" i="1" s="1"/>
  <c r="AK2117" i="1"/>
  <c r="AM2117" i="1" l="1"/>
  <c r="A2117" i="1" s="1"/>
  <c r="AK2118" i="1"/>
  <c r="AK2119" i="1" l="1"/>
  <c r="AM2118" i="1"/>
  <c r="A2118" i="1" s="1"/>
  <c r="AM2119" i="1" l="1"/>
  <c r="A2119" i="1" s="1"/>
  <c r="AK2120" i="1"/>
  <c r="AK2121" i="1" s="1"/>
  <c r="AM2121" i="1" l="1"/>
  <c r="A2121" i="1" s="1"/>
  <c r="AK2122" i="1"/>
  <c r="AM2120" i="1"/>
  <c r="A2120" i="1" s="1"/>
  <c r="AK2123" i="1" l="1"/>
  <c r="AM2123" i="1" s="1"/>
  <c r="A2123" i="1" s="1"/>
  <c r="AM2122" i="1"/>
  <c r="A2122" i="1" s="1"/>
  <c r="AK2124" i="1" l="1"/>
  <c r="AM2124" i="1" l="1"/>
  <c r="A2124" i="1" s="1"/>
  <c r="AK2125" i="1"/>
  <c r="AM2125" i="1" l="1"/>
  <c r="A2125" i="1" s="1"/>
  <c r="AK2126" i="1"/>
  <c r="AK2127" i="1" s="1"/>
  <c r="AM2127" i="1" s="1"/>
  <c r="A2127" i="1" s="1"/>
  <c r="AK2128" i="1" l="1"/>
  <c r="AM2128" i="1" s="1"/>
  <c r="A2128" i="1" s="1"/>
  <c r="AM2126" i="1"/>
  <c r="A2126" i="1" s="1"/>
  <c r="AK2129" i="1"/>
  <c r="AM2129" i="1" s="1"/>
  <c r="A2129" i="1" s="1"/>
  <c r="AK2130" i="1" l="1"/>
  <c r="AM2130" i="1" s="1"/>
  <c r="A2130" i="1" s="1"/>
  <c r="AK2131" i="1" l="1"/>
  <c r="AM2131" i="1" s="1"/>
  <c r="A2131" i="1" s="1"/>
  <c r="AK2132" i="1" l="1"/>
  <c r="AK2133" i="1" s="1"/>
  <c r="AM2132" i="1" l="1"/>
  <c r="A2132" i="1" s="1"/>
  <c r="AM2133" i="1"/>
  <c r="A2133" i="1" s="1"/>
  <c r="AK2134" i="1"/>
  <c r="AM2134" i="1" l="1"/>
  <c r="A2134" i="1" s="1"/>
  <c r="AK2135" i="1"/>
  <c r="AK2136" i="1" l="1"/>
  <c r="AK2137" i="1" s="1"/>
  <c r="AM2135" i="1"/>
  <c r="A2135" i="1" s="1"/>
  <c r="AM2137" i="1" l="1"/>
  <c r="A2137" i="1" s="1"/>
  <c r="AK2138" i="1"/>
  <c r="AM2138" i="1" s="1"/>
  <c r="A2138" i="1" s="1"/>
  <c r="AM2136" i="1"/>
  <c r="A2136" i="1" s="1"/>
  <c r="AK2139" i="1" l="1"/>
  <c r="AM2139" i="1" s="1"/>
  <c r="A2139" i="1" s="1"/>
  <c r="AK2140" i="1"/>
  <c r="AM2140" i="1" s="1"/>
  <c r="A2140" i="1" s="1"/>
  <c r="AK2141" i="1" l="1"/>
  <c r="AM2141" i="1" l="1"/>
  <c r="A2141" i="1" s="1"/>
  <c r="AK2142" i="1"/>
  <c r="AM2142" i="1" l="1"/>
  <c r="A2142" i="1" s="1"/>
  <c r="AK2143" i="1"/>
  <c r="AM2143" i="1" l="1"/>
  <c r="A2143" i="1" s="1"/>
  <c r="AK2144" i="1"/>
  <c r="AM2144" i="1" l="1"/>
  <c r="A2144" i="1" s="1"/>
  <c r="AK2145" i="1"/>
  <c r="AM2145" i="1" l="1"/>
  <c r="A2145" i="1" s="1"/>
  <c r="AK2146" i="1"/>
  <c r="AK2147" i="1" l="1"/>
  <c r="AM2146" i="1"/>
  <c r="A2146" i="1" s="1"/>
  <c r="AM2147" i="1" l="1"/>
  <c r="A2147" i="1" s="1"/>
  <c r="AK2148" i="1"/>
  <c r="AM2148" i="1" l="1"/>
  <c r="A2148" i="1" s="1"/>
  <c r="AK2149" i="1"/>
  <c r="AK2150" i="1" l="1"/>
  <c r="AK2151" i="1" s="1"/>
  <c r="AM2149" i="1"/>
  <c r="A2149" i="1" s="1"/>
  <c r="AM2151" i="1" l="1"/>
  <c r="A2151" i="1" s="1"/>
  <c r="AK2152" i="1"/>
  <c r="AM2152" i="1" s="1"/>
  <c r="A2152" i="1" s="1"/>
  <c r="AM2150" i="1"/>
  <c r="A2150" i="1" s="1"/>
  <c r="AK2153" i="1" l="1"/>
  <c r="AM2153" i="1" s="1"/>
  <c r="A2153" i="1" s="1"/>
  <c r="AK2154" i="1"/>
  <c r="AM2154" i="1" s="1"/>
  <c r="A2154" i="1" s="1"/>
  <c r="AK2155" i="1" l="1"/>
  <c r="AM2155" i="1" l="1"/>
  <c r="A2155" i="1" s="1"/>
  <c r="AK2156" i="1"/>
  <c r="AM2156" i="1" l="1"/>
  <c r="A2156" i="1" s="1"/>
  <c r="AK2157" i="1"/>
  <c r="AK2158" i="1" l="1"/>
  <c r="AM2157" i="1"/>
  <c r="A2157" i="1" s="1"/>
  <c r="AK2159" i="1" l="1"/>
  <c r="AM2158" i="1"/>
  <c r="A2158" i="1" s="1"/>
  <c r="AM2159" i="1" l="1"/>
  <c r="A2159" i="1" s="1"/>
  <c r="AK2160" i="1"/>
  <c r="AM2160" i="1" l="1"/>
  <c r="A2160" i="1" s="1"/>
  <c r="AK2161" i="1"/>
  <c r="AK2162" i="1" l="1"/>
  <c r="AM2161" i="1"/>
  <c r="A2161" i="1" s="1"/>
  <c r="AM2162" i="1" l="1"/>
  <c r="A2162" i="1" s="1"/>
  <c r="AK2163" i="1"/>
  <c r="AM2163" i="1" l="1"/>
  <c r="A2163" i="1" s="1"/>
  <c r="AK2164" i="1"/>
  <c r="AM2164" i="1" l="1"/>
  <c r="A2164" i="1" s="1"/>
  <c r="AK2165" i="1"/>
  <c r="AM2165" i="1" l="1"/>
  <c r="A2165" i="1" s="1"/>
  <c r="AK2166" i="1"/>
  <c r="AM2166" i="1" l="1"/>
  <c r="A2166" i="1" s="1"/>
  <c r="AK2167" i="1"/>
  <c r="AM2167" i="1" s="1"/>
  <c r="A2167" i="1" s="1"/>
  <c r="AK2168" i="1" l="1"/>
  <c r="AK2169" i="1" s="1"/>
  <c r="AM2168" i="1" l="1"/>
  <c r="A2168" i="1" s="1"/>
  <c r="AM2169" i="1"/>
  <c r="A2169" i="1" s="1"/>
  <c r="AK2170" i="1"/>
  <c r="AK2171" i="1" l="1"/>
  <c r="AM2170" i="1"/>
  <c r="A2170" i="1" s="1"/>
  <c r="AM2171" i="1" l="1"/>
  <c r="A2171" i="1" s="1"/>
  <c r="AK2172" i="1"/>
  <c r="AM2172" i="1" l="1"/>
  <c r="A2172" i="1" s="1"/>
  <c r="AK2173" i="1"/>
  <c r="AM2173" i="1" s="1"/>
  <c r="A2173" i="1" s="1"/>
  <c r="AK2174" i="1" l="1"/>
  <c r="AK2175" i="1" s="1"/>
  <c r="AM2175" i="1" l="1"/>
  <c r="A2175" i="1" s="1"/>
  <c r="AK2176" i="1"/>
  <c r="AM2174" i="1"/>
  <c r="A2174" i="1" s="1"/>
  <c r="AK2177" i="1" l="1"/>
  <c r="AK2178" i="1" s="1"/>
  <c r="AM2176" i="1"/>
  <c r="A2176" i="1" s="1"/>
  <c r="AM2178" i="1" l="1"/>
  <c r="A2178" i="1" s="1"/>
  <c r="AK2179" i="1"/>
  <c r="AM2177" i="1"/>
  <c r="A2177" i="1" s="1"/>
  <c r="AK2180" i="1" l="1"/>
  <c r="AK2181" i="1" s="1"/>
  <c r="AM2179" i="1"/>
  <c r="A2179" i="1" s="1"/>
  <c r="AM2181" i="1" l="1"/>
  <c r="A2181" i="1" s="1"/>
  <c r="AK2182" i="1"/>
  <c r="AM2180" i="1"/>
  <c r="A2180" i="1" s="1"/>
  <c r="AK2183" i="1" l="1"/>
  <c r="AM2182" i="1"/>
  <c r="A2182" i="1" s="1"/>
  <c r="AK2184" i="1"/>
  <c r="AM2184" i="1" s="1"/>
  <c r="A2184" i="1" s="1"/>
  <c r="AK2185" i="1" l="1"/>
  <c r="AM2183" i="1"/>
  <c r="A2183" i="1" s="1"/>
  <c r="AK2186" i="1" l="1"/>
  <c r="AM2185" i="1"/>
  <c r="A2185" i="1" s="1"/>
  <c r="AM2186" i="1" l="1"/>
  <c r="A2186" i="1" s="1"/>
  <c r="AK2187" i="1"/>
  <c r="AK2188" i="1" l="1"/>
  <c r="AM2187" i="1"/>
  <c r="A2187" i="1" s="1"/>
  <c r="AK2189" i="1" l="1"/>
  <c r="AM2188" i="1"/>
  <c r="A2188" i="1" s="1"/>
  <c r="AM2189" i="1" l="1"/>
  <c r="A2189" i="1" s="1"/>
  <c r="AK2190" i="1"/>
  <c r="AM2190" i="1" l="1"/>
  <c r="A2190" i="1" s="1"/>
  <c r="AK2191" i="1"/>
  <c r="AK2192" i="1" l="1"/>
  <c r="AM2191" i="1"/>
  <c r="A2191" i="1" s="1"/>
  <c r="AM2192" i="1" l="1"/>
  <c r="A2192" i="1" s="1"/>
  <c r="AK2193" i="1"/>
  <c r="AM2193" i="1" l="1"/>
  <c r="A2193" i="1" s="1"/>
  <c r="AK2194" i="1"/>
  <c r="AM2194" i="1" l="1"/>
  <c r="A2194" i="1" s="1"/>
  <c r="AK2195" i="1"/>
  <c r="AM2195" i="1" l="1"/>
  <c r="A2195" i="1" s="1"/>
  <c r="AK2196" i="1"/>
  <c r="AM2196" i="1" l="1"/>
  <c r="A2196" i="1" s="1"/>
  <c r="AK2197" i="1"/>
  <c r="AK2198" i="1" s="1"/>
  <c r="AM2198" i="1" l="1"/>
  <c r="A2198" i="1" s="1"/>
  <c r="AM2197" i="1"/>
  <c r="A2197" i="1" s="1"/>
  <c r="AK2199" i="1"/>
  <c r="AM2199" i="1" l="1"/>
  <c r="A2199" i="1" s="1"/>
  <c r="AK2200" i="1"/>
  <c r="AM2200" i="1" l="1"/>
  <c r="A2200" i="1" s="1"/>
  <c r="AK2201" i="1"/>
  <c r="AK2202" i="1" s="1"/>
  <c r="AM2202" i="1" l="1"/>
  <c r="A2202" i="1" s="1"/>
  <c r="AM2201" i="1"/>
  <c r="A2201" i="1" s="1"/>
  <c r="AK2203" i="1"/>
  <c r="AM2203" i="1" l="1"/>
  <c r="A2203" i="1" s="1"/>
  <c r="AK2204" i="1"/>
  <c r="AM2204" i="1" l="1"/>
  <c r="A2204" i="1" s="1"/>
  <c r="AK2205" i="1"/>
  <c r="AK2206" i="1" s="1"/>
  <c r="AM2206" i="1" l="1"/>
  <c r="A2206" i="1" s="1"/>
  <c r="AM2205" i="1"/>
  <c r="A2205" i="1" s="1"/>
  <c r="AK2207" i="1"/>
  <c r="AM2207" i="1" l="1"/>
  <c r="A2207" i="1" s="1"/>
  <c r="AK2208" i="1"/>
  <c r="AM2208" i="1" l="1"/>
  <c r="A2208" i="1" s="1"/>
  <c r="AK2209" i="1"/>
  <c r="AM2209" i="1" s="1"/>
  <c r="A2209" i="1" s="1"/>
  <c r="AK2210" i="1" l="1"/>
  <c r="AK2211" i="1" s="1"/>
  <c r="AM2211" i="1" s="1"/>
  <c r="A2211" i="1" s="1"/>
  <c r="AK2212" i="1" l="1"/>
  <c r="AM2210" i="1"/>
  <c r="A2210" i="1" s="1"/>
  <c r="AK2213" i="1"/>
  <c r="AM2212" i="1"/>
  <c r="A2212" i="1" s="1"/>
  <c r="AM2213" i="1" l="1"/>
  <c r="A2213" i="1" s="1"/>
  <c r="AK2214" i="1"/>
  <c r="AK2215" i="1" s="1"/>
  <c r="AM2215" i="1" l="1"/>
  <c r="A2215" i="1" s="1"/>
  <c r="AM2214" i="1"/>
  <c r="A2214" i="1" s="1"/>
  <c r="AK2216" i="1"/>
  <c r="AK2217" i="1" s="1"/>
  <c r="AK2218" i="1" l="1"/>
  <c r="AM2218" i="1" s="1"/>
  <c r="A2218" i="1" s="1"/>
  <c r="AM2217" i="1"/>
  <c r="A2217" i="1" s="1"/>
  <c r="AK2219" i="1"/>
  <c r="AK2220" i="1" s="1"/>
  <c r="AM2216" i="1"/>
  <c r="A2216" i="1" s="1"/>
  <c r="AK2221" i="1" l="1"/>
  <c r="AK2222" i="1" s="1"/>
  <c r="AM2220" i="1"/>
  <c r="A2220" i="1" s="1"/>
  <c r="AM2219" i="1"/>
  <c r="A2219" i="1" s="1"/>
  <c r="AM2221" i="1" l="1"/>
  <c r="A2221" i="1" s="1"/>
  <c r="AM2222" i="1"/>
  <c r="A2222" i="1" s="1"/>
  <c r="AK2223" i="1"/>
  <c r="AM2223" i="1" s="1"/>
  <c r="A2223" i="1" s="1"/>
  <c r="AK2224" i="1" l="1"/>
  <c r="AM2224" i="1" l="1"/>
  <c r="A2224" i="1" s="1"/>
  <c r="AK2225" i="1"/>
  <c r="AM2225" i="1" s="1"/>
  <c r="A2225" i="1" s="1"/>
  <c r="AK2226" i="1" l="1"/>
  <c r="AM2226" i="1" s="1"/>
  <c r="A2226" i="1" s="1"/>
  <c r="AK2227" i="1"/>
  <c r="AM2227" i="1" s="1"/>
  <c r="A2227" i="1" s="1"/>
  <c r="AK2228" i="1" l="1"/>
  <c r="AM2228" i="1" l="1"/>
  <c r="A2228" i="1" s="1"/>
  <c r="AK2229" i="1"/>
  <c r="AM2229" i="1" l="1"/>
  <c r="A2229" i="1" s="1"/>
  <c r="AK2230" i="1"/>
  <c r="AM2230" i="1" s="1"/>
  <c r="A2230" i="1" s="1"/>
  <c r="AK2231" i="1" l="1"/>
  <c r="AM2231" i="1" s="1"/>
  <c r="A2231" i="1" s="1"/>
  <c r="AK2232" i="1" l="1"/>
  <c r="AM2232" i="1" s="1"/>
  <c r="A2232" i="1" s="1"/>
  <c r="AK2233" i="1" l="1"/>
  <c r="AM2233" i="1" l="1"/>
  <c r="A2233" i="1" s="1"/>
  <c r="AK2234" i="1"/>
  <c r="AK2235" i="1" l="1"/>
  <c r="AM2235" i="1" s="1"/>
  <c r="A2235" i="1" s="1"/>
  <c r="AM2234" i="1"/>
  <c r="A2234" i="1" s="1"/>
  <c r="AK2236" i="1"/>
  <c r="AM2236" i="1" s="1"/>
  <c r="A2236" i="1" s="1"/>
  <c r="AK2237" i="1" l="1"/>
  <c r="AM2237" i="1" s="1"/>
  <c r="A2237" i="1" s="1"/>
  <c r="AK2238" i="1" l="1"/>
  <c r="AM2238" i="1" l="1"/>
  <c r="A2238" i="1" s="1"/>
  <c r="AK2239" i="1"/>
  <c r="AM2239" i="1" l="1"/>
  <c r="A2239" i="1" s="1"/>
  <c r="AK2240" i="1"/>
  <c r="AM2240" i="1" s="1"/>
  <c r="A2240" i="1" s="1"/>
  <c r="AK2241" i="1" l="1"/>
  <c r="AM2241" i="1" s="1"/>
  <c r="A2241" i="1" s="1"/>
  <c r="AK2242" i="1" l="1"/>
  <c r="AM2242" i="1"/>
  <c r="A2242" i="1" s="1"/>
  <c r="AK2243" i="1"/>
  <c r="AM2243" i="1" l="1"/>
  <c r="A2243" i="1" s="1"/>
  <c r="AK2246" i="1"/>
  <c r="AM2246" i="1" s="1"/>
  <c r="A2246" i="1" s="1"/>
  <c r="AK2247" i="1" l="1"/>
  <c r="AM2247" i="1" s="1"/>
  <c r="A2247" i="1" s="1"/>
  <c r="AK2248" i="1" l="1"/>
  <c r="AK2249" i="1" l="1"/>
  <c r="AM2249" i="1" s="1"/>
  <c r="A2249" i="1" s="1"/>
  <c r="AM2248" i="1"/>
  <c r="A2248" i="1" s="1"/>
  <c r="AK2250" i="1"/>
  <c r="AM2250" i="1" s="1"/>
  <c r="A2250" i="1" s="1"/>
  <c r="AK2251" i="1" l="1"/>
  <c r="AK2252" i="1" l="1"/>
  <c r="AM2252" i="1" s="1"/>
  <c r="A2252" i="1" s="1"/>
  <c r="AM2251" i="1"/>
  <c r="A2251" i="1" s="1"/>
  <c r="AK2253" i="1"/>
  <c r="AM2253" i="1" s="1"/>
  <c r="A2253" i="1" s="1"/>
  <c r="AK2255" i="1" l="1"/>
  <c r="AK2256" i="1" l="1"/>
  <c r="AM2255" i="1"/>
  <c r="A2255" i="1" s="1"/>
  <c r="AK2258" i="1"/>
  <c r="AK2259" i="1" l="1"/>
  <c r="AM2258" i="1"/>
  <c r="A2258" i="1" s="1"/>
  <c r="AM2256" i="1"/>
  <c r="A2256" i="1" s="1"/>
  <c r="AK2260" i="1"/>
  <c r="AM2260" i="1" s="1"/>
  <c r="A2260" i="1" s="1"/>
  <c r="AM2259" i="1" l="1"/>
  <c r="A2259" i="1" s="1"/>
  <c r="AK2261" i="1"/>
  <c r="AM2261" i="1" l="1"/>
  <c r="A2261" i="1" s="1"/>
  <c r="AK2262" i="1"/>
  <c r="AM2262" i="1" l="1"/>
  <c r="A2262" i="1" s="1"/>
  <c r="AK2263" i="1"/>
  <c r="AM2263" i="1" l="1"/>
  <c r="A2263" i="1" s="1"/>
  <c r="AK2264" i="1"/>
  <c r="AK2265" i="1" s="1"/>
  <c r="AM2265" i="1" s="1"/>
  <c r="A2265" i="1" s="1"/>
  <c r="AK2266" i="1" l="1"/>
  <c r="AM2266" i="1" s="1"/>
  <c r="A2266" i="1" s="1"/>
  <c r="AM2264" i="1"/>
  <c r="A2264" i="1" s="1"/>
  <c r="AK2267" i="1"/>
  <c r="AK2268" i="1" s="1"/>
  <c r="AM2268" i="1" s="1"/>
  <c r="A2268" i="1" s="1"/>
  <c r="AM2267" i="1" l="1"/>
  <c r="A2267" i="1" s="1"/>
  <c r="AK2269" i="1"/>
  <c r="AM2269" i="1" l="1"/>
  <c r="A2269" i="1" s="1"/>
  <c r="AK2270" i="1"/>
  <c r="AM2270" i="1" s="1"/>
  <c r="A2270" i="1" s="1"/>
  <c r="AK2271" i="1" l="1"/>
  <c r="AM2271" i="1" s="1"/>
  <c r="A2271" i="1" s="1"/>
  <c r="AK2272" i="1" l="1"/>
  <c r="AM2272" i="1" l="1"/>
  <c r="A2272" i="1" s="1"/>
  <c r="AK2273" i="1"/>
  <c r="AM2273" i="1" l="1"/>
  <c r="A2273" i="1" s="1"/>
  <c r="AK2274" i="1"/>
  <c r="AM2274" i="1" s="1"/>
  <c r="A2274" i="1" s="1"/>
  <c r="AK2275" i="1" l="1"/>
  <c r="AM2275" i="1" s="1"/>
  <c r="A2275" i="1" s="1"/>
  <c r="AK2276" i="1" l="1"/>
  <c r="AM2276" i="1" l="1"/>
  <c r="A2276" i="1" s="1"/>
  <c r="AK2277" i="1"/>
  <c r="AM2277" i="1" l="1"/>
  <c r="A2277" i="1" s="1"/>
  <c r="AK2278" i="1"/>
  <c r="AM2278" i="1" s="1"/>
  <c r="A2278" i="1" s="1"/>
  <c r="AK2279" i="1" l="1"/>
  <c r="AM2279" i="1" s="1"/>
  <c r="A2279" i="1" s="1"/>
  <c r="AK2280" i="1" l="1"/>
  <c r="AM2280" i="1" l="1"/>
  <c r="A2280" i="1" s="1"/>
  <c r="AK2281" i="1"/>
  <c r="AM2281" i="1" l="1"/>
  <c r="A2281" i="1" s="1"/>
  <c r="AK2282" i="1"/>
  <c r="AM2282" i="1" s="1"/>
  <c r="A2282" i="1" s="1"/>
  <c r="AK2283" i="1" l="1"/>
  <c r="AM2283" i="1" s="1"/>
  <c r="A2283" i="1" s="1"/>
  <c r="AK2284" i="1" l="1"/>
  <c r="AM2284" i="1" l="1"/>
  <c r="A2284" i="1" s="1"/>
  <c r="AK2285" i="1"/>
  <c r="AM2285" i="1" s="1"/>
  <c r="A2285" i="1" s="1"/>
  <c r="AK2286" i="1" l="1"/>
  <c r="AM2286" i="1" s="1"/>
  <c r="A2286" i="1" s="1"/>
  <c r="AK2287" i="1" l="1"/>
  <c r="AM2287" i="1" l="1"/>
  <c r="A2287" i="1" s="1"/>
  <c r="AK2288" i="1"/>
  <c r="AK2289" i="1" l="1"/>
  <c r="AM2289" i="1" s="1"/>
  <c r="A2289" i="1" s="1"/>
  <c r="AM2288" i="1"/>
  <c r="A2288" i="1" s="1"/>
  <c r="AK2290" i="1" l="1"/>
  <c r="AM2290" i="1" s="1"/>
  <c r="A2290" i="1" s="1"/>
  <c r="AK2291" i="1" l="1"/>
  <c r="AM2291" i="1" l="1"/>
  <c r="A2291" i="1" s="1"/>
  <c r="AK2292" i="1"/>
  <c r="AM2292" i="1" l="1"/>
  <c r="A2292" i="1" s="1"/>
  <c r="AK2295" i="1"/>
  <c r="AM2295" i="1" s="1"/>
  <c r="A2295" i="1" s="1"/>
  <c r="AK2296" i="1" l="1"/>
  <c r="AM2296" i="1" s="1"/>
  <c r="A2296" i="1" s="1"/>
  <c r="AK2297" i="1" l="1"/>
  <c r="AM2297" i="1" s="1"/>
  <c r="A2297" i="1" s="1"/>
  <c r="AK2298" i="1"/>
  <c r="AM2298" i="1" s="1"/>
  <c r="A2298" i="1" s="1"/>
  <c r="AK2299" i="1"/>
  <c r="AK2300" i="1" l="1"/>
  <c r="AK2301" i="1" s="1"/>
  <c r="AM2301" i="1" s="1"/>
  <c r="A2301" i="1" s="1"/>
  <c r="AM2299" i="1"/>
  <c r="A2299" i="1" s="1"/>
  <c r="AM2300" i="1" l="1"/>
  <c r="A2300" i="1" s="1"/>
  <c r="AK2302" i="1"/>
  <c r="AK2303" i="1" s="1"/>
  <c r="AK2304" i="1" s="1"/>
  <c r="AM2304" i="1" s="1"/>
  <c r="A2304" i="1" s="1"/>
  <c r="AM2302" i="1" l="1"/>
  <c r="A2302" i="1" s="1"/>
  <c r="AM2303" i="1"/>
  <c r="A2303" i="1" s="1"/>
  <c r="AK2305" i="1"/>
  <c r="AM2305" i="1" s="1"/>
  <c r="A2305" i="1" s="1"/>
  <c r="AK2306" i="1" l="1"/>
  <c r="AM2306" i="1" s="1"/>
  <c r="A2306" i="1" s="1"/>
  <c r="AK2307" i="1" l="1"/>
  <c r="AM2307" i="1" s="1"/>
  <c r="A2307" i="1" s="1"/>
  <c r="AK2308" i="1" l="1"/>
  <c r="AM2308" i="1" s="1"/>
  <c r="A2308" i="1" s="1"/>
  <c r="AK2309" i="1" l="1"/>
  <c r="AM2309" i="1" s="1"/>
  <c r="A2309" i="1" s="1"/>
  <c r="AK2310" i="1" l="1"/>
  <c r="AM2310" i="1" s="1"/>
  <c r="A2310" i="1" s="1"/>
  <c r="AK2311" i="1" l="1"/>
  <c r="AM2311" i="1" s="1"/>
  <c r="A2311" i="1" s="1"/>
  <c r="AK2312" i="1" l="1"/>
  <c r="AM2312" i="1" s="1"/>
  <c r="A2312" i="1" s="1"/>
  <c r="AK2313" i="1" l="1"/>
  <c r="AM2313" i="1" s="1"/>
  <c r="A2313" i="1" s="1"/>
  <c r="AK2314" i="1" l="1"/>
  <c r="AM2314" i="1" s="1"/>
  <c r="A2314" i="1" s="1"/>
  <c r="AK2315" i="1" l="1"/>
  <c r="AM2315" i="1" s="1"/>
  <c r="A2315" i="1" s="1"/>
  <c r="AK2316" i="1" l="1"/>
  <c r="AM2316" i="1" l="1"/>
  <c r="A2316" i="1" s="1"/>
  <c r="AK2317" i="1"/>
  <c r="AM2317" i="1" s="1"/>
  <c r="A2317" i="1" s="1"/>
  <c r="AK2318" i="1" l="1"/>
  <c r="AM2318" i="1" s="1"/>
  <c r="A2318" i="1" s="1"/>
  <c r="AK2319" i="1" l="1"/>
  <c r="AM2319" i="1" l="1"/>
  <c r="A2319" i="1" s="1"/>
  <c r="AK2320" i="1"/>
  <c r="AM2320" i="1" l="1"/>
  <c r="A2320" i="1" s="1"/>
  <c r="AK2321" i="1"/>
  <c r="AM2321" i="1" s="1"/>
  <c r="A2321" i="1" s="1"/>
  <c r="AK2322" i="1"/>
  <c r="AM2322" i="1" s="1"/>
  <c r="A2322" i="1" s="1"/>
  <c r="AK2323" i="1" l="1"/>
  <c r="AM2323" i="1" s="1"/>
  <c r="A2323" i="1" s="1"/>
  <c r="AK2324" i="1"/>
  <c r="AM2324" i="1" l="1"/>
  <c r="A2324" i="1" s="1"/>
  <c r="AK2325" i="1"/>
  <c r="AM2325" i="1" l="1"/>
  <c r="A2325" i="1" s="1"/>
  <c r="AK2326" i="1"/>
  <c r="AM2326" i="1" l="1"/>
  <c r="A2326" i="1" s="1"/>
  <c r="AK2327" i="1"/>
  <c r="AM2327" i="1" l="1"/>
  <c r="A2327" i="1" s="1"/>
  <c r="AK2328" i="1"/>
  <c r="AM2328" i="1" l="1"/>
  <c r="A2328" i="1" s="1"/>
  <c r="AK2329" i="1"/>
  <c r="AM2329" i="1" l="1"/>
  <c r="A2329" i="1" s="1"/>
  <c r="AK2330" i="1"/>
  <c r="AM2330" i="1" l="1"/>
  <c r="A2330" i="1" s="1"/>
  <c r="AK2331" i="1"/>
  <c r="AM2331" i="1" l="1"/>
  <c r="A2331" i="1" s="1"/>
  <c r="AK2332" i="1"/>
  <c r="AM2332" i="1" l="1"/>
  <c r="A2332" i="1" s="1"/>
  <c r="AK2333" i="1"/>
  <c r="AM2333" i="1" l="1"/>
  <c r="A2333" i="1" s="1"/>
  <c r="AK2334" i="1"/>
  <c r="AK2335" i="1" l="1"/>
  <c r="AM2334" i="1"/>
  <c r="A2334" i="1" s="1"/>
  <c r="AM2335" i="1" l="1"/>
  <c r="A2335" i="1" s="1"/>
  <c r="AK2336" i="1"/>
  <c r="AM2336" i="1" l="1"/>
  <c r="A2336" i="1" s="1"/>
  <c r="AK2337" i="1"/>
  <c r="AK2338" i="1" s="1"/>
  <c r="AK2339" i="1" s="1"/>
  <c r="AM2339" i="1" l="1"/>
  <c r="A2339" i="1" s="1"/>
  <c r="AM2337" i="1"/>
  <c r="A2337" i="1" s="1"/>
  <c r="AM2338" i="1"/>
  <c r="A2338" i="1" s="1"/>
  <c r="AK2340" i="1"/>
  <c r="AK2341" i="1" s="1"/>
  <c r="AM2341" i="1" l="1"/>
  <c r="A2341" i="1" s="1"/>
  <c r="AM2340" i="1"/>
  <c r="A2340" i="1" s="1"/>
  <c r="AK2342" i="1"/>
  <c r="AK2343" i="1" l="1"/>
  <c r="AK2344" i="1" s="1"/>
  <c r="AM2342" i="1"/>
  <c r="A2342" i="1" s="1"/>
  <c r="AM2344" i="1" l="1"/>
  <c r="A2344" i="1" s="1"/>
  <c r="AM2343" i="1"/>
  <c r="A2343" i="1" s="1"/>
  <c r="AK2345" i="1"/>
  <c r="AK2346" i="1" s="1"/>
  <c r="AK2347" i="1" s="1"/>
  <c r="AM2347" i="1" l="1"/>
  <c r="A2347" i="1" s="1"/>
  <c r="AM2345" i="1"/>
  <c r="A2345" i="1" s="1"/>
  <c r="AK2348" i="1"/>
  <c r="AK2349" i="1" s="1"/>
  <c r="AM2349" i="1" s="1"/>
  <c r="A2349" i="1" s="1"/>
  <c r="AM2346" i="1"/>
  <c r="A2346" i="1" s="1"/>
  <c r="AK2350" i="1" l="1"/>
  <c r="AM2348" i="1"/>
  <c r="A2348" i="1" s="1"/>
  <c r="AM2350" i="1" l="1"/>
  <c r="A2350" i="1" s="1"/>
  <c r="AK2351" i="1"/>
  <c r="AM2351" i="1" l="1"/>
  <c r="A2351" i="1" s="1"/>
  <c r="AK2352" i="1"/>
  <c r="AK2353" i="1" l="1"/>
  <c r="AM2352" i="1"/>
  <c r="A2352" i="1" s="1"/>
  <c r="AM2353" i="1" l="1"/>
  <c r="A2353" i="1" s="1"/>
  <c r="AK2354" i="1"/>
  <c r="AM2354" i="1" l="1"/>
  <c r="A2354" i="1" s="1"/>
  <c r="AK2355" i="1"/>
  <c r="AM2355" i="1" l="1"/>
  <c r="A2355" i="1" s="1"/>
  <c r="AK2356" i="1"/>
  <c r="AM2356" i="1" l="1"/>
  <c r="A2356" i="1" s="1"/>
  <c r="AK2357" i="1"/>
  <c r="AM2357" i="1" l="1"/>
  <c r="A2357" i="1" s="1"/>
  <c r="AK2358" i="1"/>
  <c r="AM2358" i="1" l="1"/>
  <c r="A2358" i="1" s="1"/>
  <c r="AK2359" i="1"/>
  <c r="AM2359" i="1" l="1"/>
  <c r="A2359" i="1" s="1"/>
  <c r="AK2360" i="1"/>
  <c r="AM2360" i="1" l="1"/>
  <c r="A2360" i="1" s="1"/>
  <c r="AK2361" i="1"/>
  <c r="AM2361" i="1" l="1"/>
  <c r="A2361" i="1" s="1"/>
  <c r="AK2362" i="1"/>
  <c r="AM2362" i="1" l="1"/>
  <c r="A2362" i="1" s="1"/>
  <c r="AK2363" i="1"/>
  <c r="AM2363" i="1" l="1"/>
  <c r="A2363" i="1" s="1"/>
  <c r="AK2364" i="1"/>
  <c r="AM2364" i="1" l="1"/>
  <c r="A2364" i="1" s="1"/>
  <c r="AK2365" i="1"/>
  <c r="AM2365" i="1" l="1"/>
  <c r="A2365" i="1" s="1"/>
  <c r="AK2366" i="1"/>
  <c r="AM2366" i="1" l="1"/>
  <c r="A2366" i="1" s="1"/>
  <c r="AK2367" i="1"/>
  <c r="AM2367" i="1" l="1"/>
  <c r="A2367" i="1" s="1"/>
  <c r="AK2368" i="1"/>
  <c r="AM2368" i="1" l="1"/>
  <c r="A2368" i="1" s="1"/>
  <c r="AK2369" i="1"/>
  <c r="AM2369" i="1" l="1"/>
  <c r="A2369" i="1" s="1"/>
  <c r="AK2370" i="1"/>
  <c r="AM2370" i="1" l="1"/>
  <c r="A2370" i="1" s="1"/>
  <c r="AK2371" i="1"/>
  <c r="AM2371" i="1" l="1"/>
  <c r="A2371" i="1" s="1"/>
  <c r="AK2372" i="1"/>
  <c r="AM2372" i="1" l="1"/>
  <c r="A2372" i="1" s="1"/>
  <c r="AK2373" i="1"/>
  <c r="AM2373" i="1" l="1"/>
  <c r="A2373" i="1" s="1"/>
  <c r="AK2374" i="1"/>
  <c r="AM2374" i="1" l="1"/>
  <c r="A2374" i="1" s="1"/>
  <c r="AK2375" i="1"/>
  <c r="AK2376" i="1" s="1"/>
  <c r="AK2377" i="1" l="1"/>
  <c r="AM2376" i="1"/>
  <c r="A2376" i="1" s="1"/>
  <c r="AM2375" i="1"/>
  <c r="A2375" i="1" s="1"/>
  <c r="AM2377" i="1"/>
  <c r="A2377" i="1" s="1"/>
  <c r="AK2378" i="1"/>
  <c r="AK2379" i="1" s="1"/>
  <c r="AM2379" i="1" l="1"/>
  <c r="A2379" i="1" s="1"/>
  <c r="AM2378" i="1"/>
  <c r="A2378" i="1" s="1"/>
  <c r="AK2380" i="1"/>
  <c r="AK2381" i="1" s="1"/>
  <c r="AK2382" i="1" s="1"/>
  <c r="AM2382" i="1" l="1"/>
  <c r="A2382" i="1" s="1"/>
  <c r="AM2380" i="1"/>
  <c r="A2380" i="1" s="1"/>
  <c r="AK2383" i="1"/>
  <c r="AK2384" i="1" s="1"/>
  <c r="AK2385" i="1" s="1"/>
  <c r="AM2381" i="1"/>
  <c r="A2381" i="1" s="1"/>
  <c r="AK2386" i="1" l="1"/>
  <c r="AM2386" i="1" s="1"/>
  <c r="A2386" i="1" s="1"/>
  <c r="AM2385" i="1"/>
  <c r="A2385" i="1" s="1"/>
  <c r="AM2384" i="1"/>
  <c r="A2384" i="1" s="1"/>
  <c r="AM2383" i="1"/>
  <c r="A2383" i="1" s="1"/>
  <c r="AK2387" i="1"/>
  <c r="AM2387" i="1" l="1"/>
  <c r="A2387" i="1" s="1"/>
  <c r="AK2388" i="1"/>
  <c r="AM2388" i="1" l="1"/>
  <c r="A2388" i="1" s="1"/>
  <c r="AK2389" i="1"/>
  <c r="AK2390" i="1" s="1"/>
  <c r="AK2391" i="1" s="1"/>
  <c r="AM2391" i="1" l="1"/>
  <c r="A2391" i="1" s="1"/>
  <c r="AM2389" i="1"/>
  <c r="A2389" i="1" s="1"/>
  <c r="AK2392" i="1"/>
  <c r="AK2393" i="1" s="1"/>
  <c r="AK2394" i="1" s="1"/>
  <c r="AM2394" i="1" s="1"/>
  <c r="A2394" i="1" s="1"/>
  <c r="AM2390" i="1"/>
  <c r="A2390" i="1" s="1"/>
  <c r="AK2395" i="1" l="1"/>
  <c r="AM2395" i="1" s="1"/>
  <c r="A2395" i="1" s="1"/>
  <c r="AM2393" i="1"/>
  <c r="A2393" i="1" s="1"/>
  <c r="AM2392" i="1"/>
  <c r="A2392" i="1" s="1"/>
  <c r="AK2396" i="1"/>
  <c r="AK2397" i="1" s="1"/>
  <c r="AK2398" i="1" l="1"/>
  <c r="AK2399" i="1" s="1"/>
  <c r="AM2397" i="1"/>
  <c r="A2397" i="1" s="1"/>
  <c r="AM2396" i="1"/>
  <c r="A2396" i="1" s="1"/>
  <c r="AM2399" i="1" l="1"/>
  <c r="A2399" i="1" s="1"/>
  <c r="AK2400" i="1"/>
  <c r="AM2398" i="1"/>
  <c r="A2398" i="1" s="1"/>
  <c r="AM2400" i="1" l="1"/>
  <c r="A2400" i="1" s="1"/>
  <c r="AK2401" i="1"/>
  <c r="AM2401" i="1" l="1"/>
  <c r="A2401" i="1" s="1"/>
  <c r="AK2402" i="1"/>
  <c r="AM2402" i="1" l="1"/>
  <c r="A2402" i="1" s="1"/>
  <c r="AK2403" i="1"/>
  <c r="AK2404" i="1" l="1"/>
  <c r="AM2403" i="1"/>
  <c r="A2403" i="1" s="1"/>
  <c r="AM2404" i="1" l="1"/>
  <c r="A2404" i="1" s="1"/>
  <c r="AK2405" i="1"/>
  <c r="AK2406" i="1" s="1"/>
  <c r="AM2406" i="1" l="1"/>
  <c r="A2406" i="1" s="1"/>
  <c r="AM2405" i="1"/>
  <c r="A2405" i="1" s="1"/>
  <c r="AK2407" i="1"/>
  <c r="AK2408" i="1" l="1"/>
  <c r="AK2409" i="1" s="1"/>
  <c r="AM2407" i="1"/>
  <c r="A2407" i="1" s="1"/>
  <c r="AM2409" i="1" l="1"/>
  <c r="A2409" i="1" s="1"/>
  <c r="AM2408" i="1"/>
  <c r="A2408" i="1" s="1"/>
  <c r="AK2410" i="1"/>
  <c r="AK2411" i="1" s="1"/>
  <c r="AK2412" i="1" s="1"/>
  <c r="AM2412" i="1" l="1"/>
  <c r="A2412" i="1" s="1"/>
  <c r="AM2410" i="1"/>
  <c r="A2410" i="1" s="1"/>
  <c r="AK2413" i="1"/>
  <c r="AK2414" i="1" s="1"/>
  <c r="AM2411" i="1"/>
  <c r="A2411" i="1" s="1"/>
  <c r="AM2414" i="1" l="1"/>
  <c r="A2414" i="1" s="1"/>
  <c r="AK2415" i="1"/>
  <c r="AM2413" i="1"/>
  <c r="A2413" i="1" s="1"/>
  <c r="AM2415" i="1" l="1"/>
  <c r="A2415" i="1" s="1"/>
  <c r="AK2416" i="1"/>
  <c r="AM2416" i="1" l="1"/>
  <c r="A2416" i="1" s="1"/>
  <c r="AK2417" i="1"/>
  <c r="AM2417" i="1" l="1"/>
  <c r="A2417" i="1" s="1"/>
  <c r="AK2418" i="1"/>
  <c r="AK2419" i="1" s="1"/>
  <c r="AM2419" i="1" l="1"/>
  <c r="A2419" i="1" s="1"/>
  <c r="AM2418" i="1"/>
  <c r="A2418" i="1" s="1"/>
  <c r="AK2421" i="1"/>
  <c r="AK2422" i="1" s="1"/>
  <c r="AM2422" i="1" l="1"/>
  <c r="A2422" i="1" s="1"/>
  <c r="AK2423" i="1"/>
  <c r="AK2424" i="1" s="1"/>
  <c r="AK2425" i="1" s="1"/>
  <c r="AM2421" i="1"/>
  <c r="A2421" i="1" s="1"/>
  <c r="AM2425" i="1" l="1"/>
  <c r="A2425" i="1" s="1"/>
  <c r="AM2423" i="1"/>
  <c r="A2423" i="1" s="1"/>
  <c r="AK2426" i="1"/>
  <c r="AM2424" i="1"/>
  <c r="A2424" i="1" s="1"/>
  <c r="AK2427" i="1" l="1"/>
  <c r="AM2426" i="1"/>
  <c r="A2426" i="1" s="1"/>
  <c r="AM2427" i="1" l="1"/>
  <c r="A2427" i="1" s="1"/>
  <c r="AK2428" i="1"/>
  <c r="AM2428" i="1" l="1"/>
  <c r="A2428" i="1" s="1"/>
  <c r="AK2429" i="1"/>
  <c r="AM2429" i="1" s="1"/>
  <c r="A2429" i="1" s="1"/>
  <c r="AK2430" i="1" l="1"/>
  <c r="AM2430" i="1" s="1"/>
  <c r="A2430" i="1" s="1"/>
  <c r="AK2431" i="1"/>
  <c r="AM2431" i="1" l="1"/>
  <c r="A2431" i="1" s="1"/>
  <c r="AK2432" i="1"/>
  <c r="AM2432" i="1" s="1"/>
  <c r="A2432" i="1" s="1"/>
  <c r="AK2433" i="1" l="1"/>
  <c r="AM2433" i="1" s="1"/>
  <c r="A2433" i="1" s="1"/>
  <c r="AK2434" i="1"/>
  <c r="AM2434" i="1" l="1"/>
  <c r="A2434" i="1" s="1"/>
  <c r="AK2435" i="1"/>
  <c r="AM2435" i="1" s="1"/>
  <c r="A2435" i="1" s="1"/>
  <c r="AK2436" i="1" l="1"/>
  <c r="AM2436" i="1" s="1"/>
  <c r="A2436" i="1" s="1"/>
  <c r="AK2437" i="1" l="1"/>
  <c r="AM2437" i="1" s="1"/>
  <c r="A2437" i="1" s="1"/>
  <c r="AK2438" i="1"/>
  <c r="AM2438" i="1" s="1"/>
  <c r="A2438" i="1" s="1"/>
  <c r="AK2439" i="1" l="1"/>
  <c r="AM2439" i="1" s="1"/>
  <c r="A2439" i="1" s="1"/>
  <c r="AK2440" i="1"/>
  <c r="AK2441" i="1" l="1"/>
  <c r="AM2441" i="1" s="1"/>
  <c r="A2441" i="1" s="1"/>
  <c r="AM2440" i="1"/>
  <c r="A2440" i="1" s="1"/>
  <c r="AK2442" i="1" l="1"/>
  <c r="AM2442" i="1" l="1"/>
  <c r="A2442" i="1" s="1"/>
  <c r="AK2443" i="1"/>
  <c r="AM2443" i="1" l="1"/>
  <c r="A2443" i="1" s="1"/>
  <c r="AK2444" i="1"/>
  <c r="AK2446" i="1" s="1"/>
  <c r="AM2446" i="1" l="1"/>
  <c r="A2446" i="1" s="1"/>
  <c r="AK2447" i="1"/>
  <c r="AM2447" i="1" s="1"/>
  <c r="A2447" i="1" s="1"/>
  <c r="AK2448" i="1"/>
  <c r="AM2448" i="1" s="1"/>
  <c r="A2448" i="1" s="1"/>
  <c r="AM2444" i="1"/>
  <c r="A2444" i="1" s="1"/>
  <c r="AK2449" i="1" l="1"/>
  <c r="AM2449" i="1" s="1"/>
  <c r="A2449" i="1" s="1"/>
  <c r="AK2450" i="1"/>
  <c r="AM2450" i="1" s="1"/>
  <c r="A2450" i="1" s="1"/>
  <c r="AK2451" i="1" l="1"/>
  <c r="AK2452" i="1"/>
  <c r="AM2452" i="1" s="1"/>
  <c r="A2452" i="1" s="1"/>
  <c r="AM2451" i="1" l="1"/>
  <c r="A2451" i="1" s="1"/>
  <c r="AK2453" i="1"/>
  <c r="AM2453" i="1" l="1"/>
  <c r="A2453" i="1" s="1"/>
  <c r="AK2454" i="1"/>
  <c r="AM2454" i="1" s="1"/>
  <c r="A2454" i="1" s="1"/>
  <c r="AK2455" i="1" l="1"/>
  <c r="AK2456" i="1" l="1"/>
  <c r="AM2456" i="1" s="1"/>
  <c r="A2456" i="1" s="1"/>
  <c r="AM2455" i="1"/>
  <c r="A2455" i="1" s="1"/>
  <c r="AK2457" i="1"/>
  <c r="AM2457" i="1" s="1"/>
  <c r="A2457" i="1" s="1"/>
  <c r="AK2458" i="1" l="1"/>
  <c r="AM2458" i="1" l="1"/>
  <c r="A2458" i="1" s="1"/>
  <c r="AK2459" i="1"/>
  <c r="AK2460" i="1" l="1"/>
  <c r="AM2459" i="1"/>
  <c r="A2459" i="1" s="1"/>
  <c r="AM2460" i="1" l="1"/>
  <c r="A2460" i="1" s="1"/>
  <c r="AK2461" i="1"/>
  <c r="AK2462" i="1" l="1"/>
  <c r="AM2461" i="1"/>
  <c r="A2461" i="1" s="1"/>
  <c r="AK2463" i="1"/>
  <c r="AM2463" i="1" s="1"/>
  <c r="A2463" i="1" s="1"/>
  <c r="AK2464" i="1" l="1"/>
  <c r="AM2464" i="1" s="1"/>
  <c r="A2464" i="1" s="1"/>
  <c r="AM2462" i="1"/>
  <c r="A2462" i="1" s="1"/>
  <c r="AK2465" i="1"/>
  <c r="AM2465" i="1" s="1"/>
  <c r="A2465" i="1" s="1"/>
  <c r="AK2466" i="1" l="1"/>
  <c r="AM2466" i="1" l="1"/>
  <c r="A2466" i="1" s="1"/>
  <c r="AK2467" i="1"/>
  <c r="AK2468" i="1"/>
  <c r="AM2468" i="1" s="1"/>
  <c r="A2468" i="1" s="1"/>
  <c r="AM2467" i="1" l="1"/>
  <c r="A2467" i="1" s="1"/>
  <c r="AK2469" i="1"/>
  <c r="AM2469" i="1" s="1"/>
  <c r="A2469" i="1" s="1"/>
  <c r="AK2470" i="1" l="1"/>
  <c r="AM2470" i="1" s="1"/>
  <c r="A2470" i="1" s="1"/>
  <c r="AK2471" i="1" l="1"/>
  <c r="AM2471" i="1" l="1"/>
  <c r="A2471" i="1" s="1"/>
  <c r="AK2472" i="1"/>
  <c r="AM2472" i="1" l="1"/>
  <c r="A2472" i="1" s="1"/>
  <c r="AK2473" i="1"/>
  <c r="AK2474" i="1" l="1"/>
  <c r="AM2473" i="1"/>
  <c r="A2473" i="1" s="1"/>
  <c r="AK2475" i="1"/>
  <c r="AK2476" i="1" s="1"/>
  <c r="AK2477" i="1" l="1"/>
  <c r="AM2476" i="1"/>
  <c r="A2476" i="1" s="1"/>
  <c r="AM2475" i="1"/>
  <c r="A2475" i="1" s="1"/>
  <c r="AM2474" i="1"/>
  <c r="A2474" i="1" s="1"/>
  <c r="AK2478" i="1"/>
  <c r="AM2478" i="1" s="1"/>
  <c r="A2478" i="1" s="1"/>
  <c r="AK2479" i="1" l="1"/>
  <c r="AM2479" i="1" s="1"/>
  <c r="A2479" i="1" s="1"/>
  <c r="AM2477" i="1"/>
  <c r="A2477" i="1" s="1"/>
  <c r="AK2480" i="1" l="1"/>
  <c r="AK2481" i="1" s="1"/>
  <c r="AM2481" i="1" l="1"/>
  <c r="A2481" i="1" s="1"/>
  <c r="AM2480" i="1"/>
  <c r="A2480" i="1" s="1"/>
  <c r="AK2482" i="1"/>
  <c r="AM2482" i="1" s="1"/>
  <c r="A2482" i="1" s="1"/>
  <c r="AK2483" i="1" l="1"/>
  <c r="AM2483" i="1" s="1"/>
  <c r="A2483" i="1" s="1"/>
  <c r="AK2484" i="1" l="1"/>
  <c r="AM2484" i="1" s="1"/>
  <c r="A2484" i="1" s="1"/>
  <c r="AK2485" i="1"/>
  <c r="AM2485" i="1" s="1"/>
  <c r="A2485" i="1" s="1"/>
  <c r="AK2486" i="1" l="1"/>
  <c r="AM2486" i="1" l="1"/>
  <c r="A2486" i="1" s="1"/>
  <c r="AK2487" i="1"/>
  <c r="AK2488" i="1" s="1"/>
  <c r="AM2488" i="1" s="1"/>
  <c r="A2488" i="1" s="1"/>
  <c r="AM2487" i="1" l="1"/>
  <c r="A2487" i="1" s="1"/>
  <c r="AK2489" i="1"/>
  <c r="AM2489" i="1" l="1"/>
  <c r="A2489" i="1" s="1"/>
  <c r="AK2490" i="1"/>
  <c r="AM2490" i="1" s="1"/>
  <c r="A2490" i="1" s="1"/>
  <c r="AK2491" i="1" l="1"/>
  <c r="AM2491" i="1" l="1"/>
  <c r="A2491" i="1" s="1"/>
  <c r="AK2492" i="1"/>
  <c r="AK2493" i="1" l="1"/>
  <c r="AM2492" i="1"/>
  <c r="A2492" i="1" s="1"/>
  <c r="AM2493" i="1" l="1"/>
  <c r="A2493" i="1" s="1"/>
  <c r="AK2494" i="1"/>
  <c r="AM2494" i="1" l="1"/>
  <c r="A2494" i="1" s="1"/>
  <c r="AK2495" i="1"/>
  <c r="AM2495" i="1" l="1"/>
  <c r="A2495" i="1" s="1"/>
  <c r="AK2496" i="1"/>
  <c r="AM2496" i="1" l="1"/>
  <c r="A2496" i="1" s="1"/>
  <c r="AK2497" i="1"/>
  <c r="AM2497" i="1" l="1"/>
  <c r="A2497" i="1" s="1"/>
  <c r="AK2498" i="1"/>
  <c r="AM2498" i="1" l="1"/>
  <c r="A2498" i="1" s="1"/>
  <c r="AK2499" i="1"/>
  <c r="AK2500" i="1"/>
  <c r="AM2500" i="1" l="1"/>
  <c r="A2500" i="1" s="1"/>
  <c r="AM2499" i="1"/>
  <c r="A2499" i="1" s="1"/>
  <c r="AK2501" i="1"/>
  <c r="AK2502" i="1" l="1"/>
  <c r="AM2501" i="1"/>
  <c r="A2501" i="1" s="1"/>
  <c r="AM2502" i="1" l="1"/>
  <c r="A2502" i="1" s="1"/>
  <c r="AK2503" i="1"/>
  <c r="AM2503" i="1" l="1"/>
  <c r="A2503" i="1" s="1"/>
  <c r="AK2504" i="1"/>
  <c r="AM2504" i="1" l="1"/>
  <c r="A2504" i="1" s="1"/>
  <c r="AK2505" i="1"/>
  <c r="AM2505" i="1" l="1"/>
  <c r="A2505" i="1" s="1"/>
  <c r="AK2506" i="1"/>
  <c r="AK2507" i="1" s="1"/>
  <c r="AM2507" i="1" s="1"/>
  <c r="A2507" i="1" s="1"/>
  <c r="AM2506" i="1" l="1"/>
  <c r="A2506" i="1" s="1"/>
  <c r="AK2508" i="1"/>
  <c r="AK2509" i="1" l="1"/>
  <c r="AK2510" i="1" s="1"/>
  <c r="AM2508" i="1"/>
  <c r="A2508" i="1" s="1"/>
  <c r="AM2509" i="1"/>
  <c r="A2509" i="1" s="1"/>
  <c r="AK2511" i="1" l="1"/>
  <c r="AK2512" i="1" s="1"/>
  <c r="AM2510" i="1"/>
  <c r="A2510" i="1" s="1"/>
  <c r="AM2511" i="1"/>
  <c r="A2511" i="1" s="1"/>
  <c r="AM2512" i="1" l="1"/>
  <c r="A2512" i="1" s="1"/>
  <c r="AK2513" i="1"/>
  <c r="AK2514" i="1"/>
  <c r="AM2514" i="1" s="1"/>
  <c r="A2514" i="1" s="1"/>
  <c r="AM2513" i="1" l="1"/>
  <c r="A2513" i="1" s="1"/>
  <c r="AK2515" i="1"/>
  <c r="AM2515" i="1" s="1"/>
  <c r="A2515" i="1" s="1"/>
  <c r="AK2516" i="1" l="1"/>
  <c r="AM2516" i="1" l="1"/>
  <c r="A2516" i="1" s="1"/>
  <c r="AK2517" i="1"/>
  <c r="AK2518" i="1" s="1"/>
  <c r="AM2518" i="1" l="1"/>
  <c r="A2518" i="1" s="1"/>
  <c r="AM2517" i="1"/>
  <c r="A2517" i="1" s="1"/>
  <c r="AK2521" i="1"/>
  <c r="AM2521" i="1" s="1"/>
  <c r="A2521" i="1" s="1"/>
  <c r="AK2520" i="1"/>
  <c r="AM2520" i="1" s="1"/>
  <c r="A2520" i="1" s="1"/>
  <c r="AK2519" i="1"/>
  <c r="AM2519" i="1" s="1"/>
  <c r="A2519" i="1" s="1"/>
  <c r="AK2522" i="1" l="1"/>
  <c r="AM2522" i="1" s="1"/>
  <c r="A2522" i="1" s="1"/>
  <c r="AK2523" i="1" l="1"/>
  <c r="AM2523" i="1" l="1"/>
  <c r="A2523" i="1" s="1"/>
  <c r="AK2524" i="1"/>
  <c r="AM2524" i="1" l="1"/>
  <c r="A2524" i="1" s="1"/>
  <c r="AK2525" i="1"/>
  <c r="AM2525" i="1" l="1"/>
  <c r="A2525" i="1" s="1"/>
  <c r="AK2526" i="1"/>
  <c r="AK2527" i="1" l="1"/>
  <c r="AM2526" i="1"/>
  <c r="A2526" i="1" s="1"/>
  <c r="AM2527" i="1" l="1"/>
  <c r="A2527" i="1" s="1"/>
  <c r="AK2528" i="1"/>
  <c r="AM2528" i="1" l="1"/>
  <c r="A2528" i="1" s="1"/>
  <c r="AK2529" i="1"/>
  <c r="AK2530" i="1" l="1"/>
  <c r="AM2529" i="1"/>
  <c r="A2529" i="1" s="1"/>
  <c r="AM2530" i="1" l="1"/>
  <c r="A2530" i="1" s="1"/>
  <c r="AK2531" i="1"/>
  <c r="AM2531" i="1" l="1"/>
  <c r="A2531" i="1" s="1"/>
  <c r="AK2532" i="1"/>
  <c r="AM2532" i="1" l="1"/>
  <c r="A2532" i="1" s="1"/>
  <c r="AK2533" i="1"/>
  <c r="AK2534" i="1"/>
  <c r="AM2534" i="1" s="1"/>
  <c r="A2534" i="1" s="1"/>
  <c r="AM2533" i="1" l="1"/>
  <c r="A2533" i="1" s="1"/>
  <c r="AK2535" i="1"/>
  <c r="AM2535" i="1" s="1"/>
  <c r="A2535" i="1" s="1"/>
  <c r="AK2536" i="1" l="1"/>
  <c r="AM2536" i="1" l="1"/>
  <c r="A2536" i="1" s="1"/>
  <c r="AK2537" i="1"/>
  <c r="AK2538" i="1"/>
  <c r="AM2538" i="1" s="1"/>
  <c r="A2538" i="1" s="1"/>
  <c r="AK2539" i="1" l="1"/>
  <c r="AM2539" i="1" s="1"/>
  <c r="A2539" i="1" s="1"/>
  <c r="AM2537" i="1"/>
  <c r="A2537" i="1" s="1"/>
  <c r="AK2540" i="1"/>
  <c r="AM2540" i="1" s="1"/>
  <c r="A2540" i="1" s="1"/>
  <c r="AK2541" i="1" l="1"/>
  <c r="AK2542" i="1" l="1"/>
  <c r="AM2541" i="1"/>
  <c r="A2541" i="1" s="1"/>
  <c r="AK2543" i="1"/>
  <c r="AM2543" i="1" s="1"/>
  <c r="A2543" i="1" s="1"/>
  <c r="AM2542" i="1" l="1"/>
  <c r="A2542" i="1" s="1"/>
  <c r="AK2544" i="1"/>
  <c r="AM2544" i="1" s="1"/>
  <c r="A2544" i="1" s="1"/>
  <c r="AK2545" i="1" l="1"/>
  <c r="AM2545" i="1" s="1"/>
  <c r="A2545" i="1" s="1"/>
  <c r="AK2546" i="1" l="1"/>
  <c r="AM2546" i="1" s="1"/>
  <c r="A2546" i="1" s="1"/>
  <c r="AK2547" i="1" l="1"/>
  <c r="AM2547" i="1" s="1"/>
  <c r="A2547" i="1" s="1"/>
  <c r="AK2548" i="1" l="1"/>
  <c r="AM2548" i="1" s="1"/>
  <c r="A2548" i="1" s="1"/>
  <c r="AK2549" i="1" l="1"/>
  <c r="AK2550" i="1"/>
  <c r="AM2550" i="1" l="1"/>
  <c r="A2550" i="1" s="1"/>
  <c r="AK2551" i="1"/>
  <c r="AM2549" i="1"/>
  <c r="A2549" i="1" s="1"/>
  <c r="AM2551" i="1" l="1"/>
  <c r="A2551" i="1" s="1"/>
  <c r="AK2552" i="1"/>
  <c r="AM2552" i="1" l="1"/>
  <c r="A2552" i="1" s="1"/>
  <c r="AK2553" i="1"/>
  <c r="AK2554" i="1"/>
  <c r="AM2554" i="1" s="1"/>
  <c r="A2554" i="1" s="1"/>
  <c r="AK2555" i="1" l="1"/>
  <c r="AM2553" i="1"/>
  <c r="A2553" i="1" s="1"/>
  <c r="AK2557" i="1"/>
  <c r="AK2556" i="1"/>
  <c r="AK2558" i="1" l="1"/>
  <c r="AM2558" i="1" s="1"/>
  <c r="A2558" i="1" s="1"/>
  <c r="AM2557" i="1"/>
  <c r="A2557" i="1" s="1"/>
  <c r="AM2556" i="1"/>
  <c r="A2556" i="1" s="1"/>
  <c r="AK2560" i="1"/>
  <c r="AM2560" i="1" s="1"/>
  <c r="A2560" i="1" s="1"/>
  <c r="AM2555" i="1"/>
  <c r="A2555" i="1" s="1"/>
  <c r="AK2559" i="1"/>
  <c r="AM2559" i="1" s="1"/>
  <c r="A2559" i="1" s="1"/>
  <c r="AK2561" i="1" l="1"/>
  <c r="AM2561" i="1" l="1"/>
  <c r="A2561" i="1" s="1"/>
  <c r="AK2562" i="1"/>
  <c r="AK2563" i="1" l="1"/>
  <c r="AM2562" i="1"/>
  <c r="A2562" i="1" s="1"/>
  <c r="AM2563" i="1" l="1"/>
  <c r="A2563" i="1" s="1"/>
  <c r="AK2564" i="1"/>
  <c r="AK2565" i="1" l="1"/>
  <c r="AK2566" i="1"/>
  <c r="AM2564" i="1"/>
  <c r="A2564" i="1" s="1"/>
  <c r="AM2566" i="1" l="1"/>
  <c r="A2566" i="1" s="1"/>
  <c r="AK2567" i="1"/>
  <c r="AM2567" i="1" s="1"/>
  <c r="A2567" i="1" s="1"/>
  <c r="AM2565" i="1"/>
  <c r="A2565" i="1" s="1"/>
  <c r="AK2568" i="1" l="1"/>
  <c r="AM2568" i="1" l="1"/>
  <c r="A2568" i="1" s="1"/>
  <c r="AK2569" i="1"/>
  <c r="AM2569" i="1" l="1"/>
  <c r="A2569" i="1" s="1"/>
  <c r="AK2570" i="1"/>
  <c r="AK2571" i="1" l="1"/>
  <c r="AM2570" i="1"/>
  <c r="A2570" i="1" s="1"/>
  <c r="AK2572" i="1" l="1"/>
  <c r="AM2571" i="1"/>
  <c r="A2571" i="1" s="1"/>
  <c r="AM2572" i="1" l="1"/>
  <c r="A2572" i="1" s="1"/>
  <c r="AK2573" i="1"/>
  <c r="AK2574" i="1"/>
  <c r="AM2573" i="1" l="1"/>
  <c r="A2573" i="1" s="1"/>
  <c r="AK2575" i="1"/>
  <c r="AM2574" i="1"/>
  <c r="A2574" i="1" s="1"/>
  <c r="AM2575" i="1" l="1"/>
  <c r="A2575" i="1" s="1"/>
  <c r="AK2576" i="1"/>
  <c r="AK2577" i="1"/>
  <c r="AM2576" i="1" l="1"/>
  <c r="A2576" i="1" s="1"/>
  <c r="AK2578" i="1"/>
  <c r="AM2577" i="1"/>
  <c r="A2577" i="1" s="1"/>
  <c r="AK2579" i="1"/>
  <c r="AM2578" i="1" l="1"/>
  <c r="A2578" i="1" s="1"/>
  <c r="AK2580" i="1"/>
  <c r="AM2580" i="1" s="1"/>
  <c r="A2580" i="1" s="1"/>
  <c r="AM2579" i="1"/>
  <c r="A2579" i="1" s="1"/>
  <c r="AK2581" i="1" l="1"/>
  <c r="AM2581" i="1" l="1"/>
  <c r="A2581" i="1" s="1"/>
  <c r="AK2582" i="1"/>
  <c r="AK2583" i="1" s="1"/>
  <c r="AK2584" i="1" l="1"/>
  <c r="AM2584" i="1" s="1"/>
  <c r="A2584" i="1" s="1"/>
  <c r="AM2583" i="1"/>
  <c r="A2583" i="1" s="1"/>
  <c r="AM2582" i="1"/>
  <c r="A2582" i="1" s="1"/>
  <c r="AK2585" i="1"/>
  <c r="AM2585" i="1" l="1"/>
  <c r="A2585" i="1" s="1"/>
  <c r="AK2586" i="1"/>
  <c r="AM2586" i="1" l="1"/>
  <c r="A2586" i="1" s="1"/>
  <c r="AK2587" i="1"/>
  <c r="AK2588" i="1" l="1"/>
  <c r="AM2587" i="1"/>
  <c r="A2587" i="1" s="1"/>
  <c r="AK2589" i="1"/>
  <c r="AM2589" i="1" s="1"/>
  <c r="A2589" i="1" s="1"/>
  <c r="AK2590" i="1" l="1"/>
  <c r="AM2590" i="1" s="1"/>
  <c r="A2590" i="1" s="1"/>
  <c r="AM2588" i="1"/>
  <c r="A2588" i="1" s="1"/>
  <c r="AK2591" i="1" l="1"/>
  <c r="AM2591" i="1" s="1"/>
  <c r="A2591" i="1" s="1"/>
  <c r="AK2592" i="1"/>
  <c r="AM2592" i="1" s="1"/>
  <c r="A2592" i="1" s="1"/>
  <c r="AK2593" i="1"/>
  <c r="AM2593" i="1" s="1"/>
  <c r="A2593" i="1" s="1"/>
  <c r="AK2594" i="1" l="1"/>
  <c r="AM2594" i="1" s="1"/>
  <c r="A2594" i="1" s="1"/>
  <c r="AK2595" i="1" l="1"/>
  <c r="AM2595" i="1" s="1"/>
  <c r="A2595" i="1" s="1"/>
  <c r="AK2596" i="1" l="1"/>
  <c r="AM2596" i="1" s="1"/>
  <c r="A2596" i="1" s="1"/>
  <c r="AK2597" i="1" l="1"/>
  <c r="AM2597" i="1" s="1"/>
  <c r="A2597" i="1" s="1"/>
  <c r="AK2598" i="1" l="1"/>
  <c r="AM2598" i="1" s="1"/>
  <c r="A2598" i="1" s="1"/>
  <c r="AK2599" i="1" l="1"/>
  <c r="AM2599" i="1" s="1"/>
  <c r="A2599" i="1" s="1"/>
  <c r="AK2600" i="1" l="1"/>
  <c r="AM2600" i="1" s="1"/>
  <c r="A2600" i="1" s="1"/>
  <c r="AK2601" i="1" l="1"/>
  <c r="AM2601" i="1" s="1"/>
  <c r="A2601" i="1" s="1"/>
  <c r="AK2602" i="1" l="1"/>
  <c r="AM2602" i="1" l="1"/>
  <c r="A2602" i="1" s="1"/>
  <c r="AK2603" i="1"/>
  <c r="AK2604" i="1" l="1"/>
  <c r="AM2603" i="1"/>
  <c r="A2603" i="1" s="1"/>
  <c r="AM2604" i="1" l="1"/>
  <c r="A2604" i="1" s="1"/>
  <c r="AK2605" i="1"/>
  <c r="AK2606" i="1" l="1"/>
  <c r="AM2605" i="1"/>
  <c r="A2605" i="1" s="1"/>
  <c r="AK2607" i="1" l="1"/>
  <c r="AM2606" i="1"/>
  <c r="A2606" i="1" s="1"/>
  <c r="AK2608" i="1"/>
  <c r="AM2608" i="1" l="1"/>
  <c r="A2608" i="1" s="1"/>
  <c r="AK2609" i="1"/>
  <c r="AM2609" i="1" s="1"/>
  <c r="A2609" i="1" s="1"/>
  <c r="AM2607" i="1"/>
  <c r="A2607" i="1" s="1"/>
  <c r="AK2610" i="1" l="1"/>
  <c r="AK2611" i="1"/>
  <c r="AK2612" i="1"/>
  <c r="AK2613" i="1" l="1"/>
  <c r="AM2612" i="1"/>
  <c r="A2612" i="1" s="1"/>
  <c r="AM2611" i="1"/>
  <c r="A2611" i="1" s="1"/>
  <c r="AM2610" i="1"/>
  <c r="A2610" i="1" s="1"/>
  <c r="AK2614" i="1"/>
  <c r="AM2614" i="1" l="1"/>
  <c r="A2614" i="1" s="1"/>
  <c r="AK2615" i="1"/>
  <c r="AM2613" i="1"/>
  <c r="A2613" i="1" s="1"/>
  <c r="AM2615" i="1" l="1"/>
  <c r="A2615" i="1" s="1"/>
  <c r="AK2616" i="1"/>
  <c r="AK2617" i="1"/>
  <c r="AM2617" i="1" s="1"/>
  <c r="A2617" i="1" s="1"/>
  <c r="AK2618" i="1" l="1"/>
  <c r="AM2618" i="1" s="1"/>
  <c r="A2618" i="1" s="1"/>
  <c r="AM2616" i="1"/>
  <c r="A2616" i="1" s="1"/>
  <c r="AK2619" i="1"/>
  <c r="AM2619" i="1" s="1"/>
  <c r="A2619" i="1" s="1"/>
  <c r="AK2620" i="1" l="1"/>
  <c r="AM2620" i="1" s="1"/>
  <c r="A2620" i="1" s="1"/>
  <c r="AK2621" i="1"/>
  <c r="AK2622" i="1" l="1"/>
  <c r="AM2622" i="1" s="1"/>
  <c r="A2622" i="1" s="1"/>
  <c r="AM2621" i="1"/>
  <c r="A2621" i="1" s="1"/>
  <c r="AK2623" i="1"/>
  <c r="AM2623" i="1" s="1"/>
  <c r="A2623" i="1" s="1"/>
  <c r="AK2624" i="1" l="1"/>
  <c r="AM2624" i="1" l="1"/>
  <c r="A2624" i="1" s="1"/>
  <c r="AK2625" i="1"/>
  <c r="AM2625" i="1" s="1"/>
  <c r="A2625" i="1" s="1"/>
  <c r="AK2626" i="1"/>
  <c r="AM2626" i="1" s="1"/>
  <c r="A2626" i="1" s="1"/>
  <c r="AK2627" i="1" l="1"/>
  <c r="AM2627" i="1" l="1"/>
  <c r="A2627" i="1" s="1"/>
  <c r="AK2628" i="1"/>
  <c r="AM2628" i="1" l="1"/>
  <c r="A2628" i="1" s="1"/>
  <c r="AK2629" i="1"/>
  <c r="AM2629" i="1" s="1"/>
  <c r="A2629" i="1" s="1"/>
  <c r="AK2630" i="1" l="1"/>
  <c r="AM2630" i="1" s="1"/>
  <c r="A2630" i="1" s="1"/>
  <c r="AK2631" i="1" l="1"/>
  <c r="AK2632" i="1"/>
  <c r="AM2631" i="1" l="1"/>
  <c r="A2631" i="1" s="1"/>
  <c r="AM2632" i="1"/>
  <c r="A2632" i="1" s="1"/>
  <c r="AK2633" i="1"/>
  <c r="AM2633" i="1" l="1"/>
  <c r="A2633" i="1" s="1"/>
  <c r="AK2634" i="1"/>
  <c r="AM2634" i="1" l="1"/>
  <c r="A2634" i="1" s="1"/>
  <c r="AK2635" i="1"/>
  <c r="AK2636" i="1"/>
  <c r="AK2637" i="1"/>
  <c r="AM2637" i="1" s="1"/>
  <c r="A2637" i="1" s="1"/>
  <c r="AM2636" i="1" l="1"/>
  <c r="A2636" i="1" s="1"/>
  <c r="AM2635" i="1"/>
  <c r="A2635" i="1" s="1"/>
  <c r="AK2639" i="1"/>
  <c r="AM2639" i="1" s="1"/>
  <c r="A2639" i="1" s="1"/>
  <c r="AK2638" i="1"/>
  <c r="AM2638" i="1" s="1"/>
  <c r="A2638" i="1" s="1"/>
  <c r="AK2640" i="1" l="1"/>
  <c r="AK2641" i="1"/>
  <c r="AM2641" i="1" s="1"/>
  <c r="A2641" i="1" s="1"/>
  <c r="AK2642" i="1" l="1"/>
  <c r="AM2640" i="1"/>
  <c r="A2640" i="1" s="1"/>
  <c r="AK2643" i="1"/>
  <c r="AM2643" i="1" s="1"/>
  <c r="A2643" i="1" s="1"/>
  <c r="AM2642" i="1" l="1"/>
  <c r="A2642" i="1" s="1"/>
  <c r="AK2644" i="1"/>
  <c r="AM2644" i="1" s="1"/>
  <c r="A2644" i="1" s="1"/>
  <c r="AK2645" i="1" l="1"/>
  <c r="AM2645" i="1" s="1"/>
  <c r="A2645" i="1" s="1"/>
  <c r="AK2646" i="1" l="1"/>
  <c r="AM2646" i="1" l="1"/>
  <c r="A2646" i="1" s="1"/>
  <c r="AK2647" i="1"/>
  <c r="AK2648" i="1"/>
  <c r="AK2649" i="1" l="1"/>
  <c r="AM2648" i="1"/>
  <c r="A2648" i="1" s="1"/>
  <c r="AM2647" i="1"/>
  <c r="A2647" i="1" s="1"/>
  <c r="AM2649" i="1" l="1"/>
  <c r="A2649" i="1" s="1"/>
  <c r="AK2650" i="1"/>
  <c r="AM2650" i="1" l="1"/>
  <c r="A2650" i="1" s="1"/>
  <c r="AK2651" i="1"/>
  <c r="AK2652" i="1"/>
  <c r="AM2652" i="1" s="1"/>
  <c r="A2652" i="1" s="1"/>
  <c r="AM2651" i="1" l="1"/>
  <c r="A2651" i="1" s="1"/>
  <c r="AK2653" i="1"/>
  <c r="AM2653" i="1" s="1"/>
  <c r="A2653" i="1" s="1"/>
  <c r="AK2654" i="1" l="1"/>
  <c r="AK2655" i="1" s="1"/>
  <c r="AM2655" i="1" s="1"/>
  <c r="A2655" i="1" s="1"/>
  <c r="AM2654" i="1" l="1"/>
  <c r="A2654" i="1" s="1"/>
  <c r="AK2656" i="1"/>
  <c r="AK2657" i="1" l="1"/>
  <c r="AM2657" i="1" s="1"/>
  <c r="A2657" i="1" s="1"/>
  <c r="AM2656" i="1"/>
  <c r="A2656" i="1" s="1"/>
  <c r="AK2658" i="1"/>
  <c r="AK2659" i="1" l="1"/>
  <c r="AM2658" i="1"/>
  <c r="A2658" i="1" s="1"/>
  <c r="AK2660" i="1"/>
  <c r="AK2661" i="1" l="1"/>
  <c r="AM2660" i="1"/>
  <c r="A2660" i="1" s="1"/>
  <c r="AK2662" i="1"/>
  <c r="AM2659" i="1"/>
  <c r="A2659" i="1" s="1"/>
  <c r="AM2662" i="1" l="1"/>
  <c r="A2662" i="1" s="1"/>
  <c r="AK2663" i="1"/>
  <c r="AM2661" i="1"/>
  <c r="A2661" i="1" s="1"/>
  <c r="AK2664" i="1" l="1"/>
  <c r="AM2663" i="1"/>
  <c r="A2663" i="1" s="1"/>
  <c r="AM2664" i="1" l="1"/>
  <c r="A2664" i="1" s="1"/>
  <c r="AK2665" i="1"/>
  <c r="AM2665" i="1" l="1"/>
  <c r="A2665" i="1" s="1"/>
  <c r="AK2666" i="1"/>
  <c r="AK2667" i="1" l="1"/>
  <c r="AM2666" i="1"/>
  <c r="A2666" i="1" s="1"/>
  <c r="AM2667" i="1" l="1"/>
  <c r="A2667" i="1" s="1"/>
  <c r="AK2668" i="1"/>
  <c r="AK2669" i="1" l="1"/>
  <c r="AM2668" i="1"/>
  <c r="A2668" i="1" s="1"/>
  <c r="AK2670" i="1" l="1"/>
  <c r="AM2669" i="1"/>
  <c r="A2669" i="1" s="1"/>
  <c r="AM2670" i="1" l="1"/>
  <c r="A2670" i="1" s="1"/>
  <c r="AK2671" i="1"/>
  <c r="AK2672" i="1" l="1"/>
  <c r="AM2671" i="1"/>
  <c r="A2671" i="1" s="1"/>
  <c r="AK2673" i="1"/>
  <c r="AM2673" i="1" l="1"/>
  <c r="A2673" i="1" s="1"/>
  <c r="AK2674" i="1"/>
  <c r="AM2672" i="1"/>
  <c r="A2672" i="1" s="1"/>
  <c r="AM2674" i="1" l="1"/>
  <c r="A2674" i="1" s="1"/>
  <c r="AK2675" i="1"/>
  <c r="AM2675" i="1" s="1"/>
  <c r="A2675" i="1" s="1"/>
  <c r="AK2676" i="1"/>
  <c r="AK2677" i="1"/>
  <c r="AM2676" i="1" l="1"/>
  <c r="A2676" i="1" s="1"/>
  <c r="AK2678" i="1"/>
  <c r="AM2677" i="1"/>
  <c r="A2677" i="1" s="1"/>
  <c r="AK2679" i="1" l="1"/>
  <c r="AM2678" i="1"/>
  <c r="A2678" i="1" s="1"/>
  <c r="AK2680" i="1"/>
  <c r="AM2680" i="1" l="1"/>
  <c r="A2680" i="1" s="1"/>
  <c r="AM2679" i="1"/>
  <c r="A2679" i="1" s="1"/>
  <c r="AK2681" i="1"/>
  <c r="AK2683" i="1" l="1"/>
  <c r="AM2681" i="1"/>
  <c r="A2681" i="1" s="1"/>
  <c r="AK2682" i="1"/>
  <c r="AM2683" i="1" l="1"/>
  <c r="A2683" i="1" s="1"/>
  <c r="AM2682" i="1"/>
  <c r="A2682" i="1" s="1"/>
  <c r="AK2684" i="1"/>
  <c r="AM2684" i="1" l="1"/>
  <c r="A2684" i="1" s="1"/>
  <c r="AK2685" i="1"/>
  <c r="AM2685" i="1" s="1"/>
  <c r="A2685" i="1" s="1"/>
  <c r="AK2686" i="1" l="1"/>
  <c r="AK2687" i="1"/>
  <c r="AM2687" i="1" l="1"/>
  <c r="A2687" i="1" s="1"/>
  <c r="AM2686" i="1"/>
  <c r="A2686" i="1" s="1"/>
  <c r="AK2688" i="1"/>
  <c r="AK2689" i="1" l="1"/>
  <c r="AM2688" i="1"/>
  <c r="A2688" i="1" s="1"/>
  <c r="AM2689" i="1" l="1"/>
  <c r="A2689" i="1" s="1"/>
  <c r="AK2690" i="1"/>
  <c r="AK2691" i="1"/>
  <c r="AM2691" i="1" s="1"/>
  <c r="A2691" i="1" s="1"/>
  <c r="AK2692" i="1" l="1"/>
  <c r="AM2690" i="1"/>
  <c r="A2690" i="1" s="1"/>
  <c r="AM2692" i="1" l="1"/>
  <c r="A2692" i="1" s="1"/>
  <c r="AK2693" i="1"/>
  <c r="AM2693" i="1" s="1"/>
  <c r="A2693" i="1" s="1"/>
  <c r="AK2694" i="1" l="1"/>
  <c r="AK2695" i="1" l="1"/>
  <c r="AM2694" i="1"/>
  <c r="A2694" i="1" s="1"/>
  <c r="AK2696" i="1"/>
  <c r="AK2697" i="1" l="1"/>
  <c r="AM2696" i="1"/>
  <c r="A2696" i="1" s="1"/>
  <c r="AK2698" i="1"/>
  <c r="AM2695" i="1"/>
  <c r="A2695" i="1" s="1"/>
  <c r="AK2699" i="1"/>
  <c r="AM2699" i="1" l="1"/>
  <c r="A2699" i="1" s="1"/>
  <c r="AM2698" i="1"/>
  <c r="A2698" i="1" s="1"/>
  <c r="AK2702" i="1"/>
  <c r="AM2702" i="1" s="1"/>
  <c r="A2702" i="1" s="1"/>
  <c r="AK2700" i="1"/>
  <c r="AK2703" i="1" s="1"/>
  <c r="AM2703" i="1" s="1"/>
  <c r="A2703" i="1" s="1"/>
  <c r="AM2697" i="1"/>
  <c r="A2697" i="1" s="1"/>
  <c r="AK2701" i="1"/>
  <c r="AM2701" i="1" l="1"/>
  <c r="A2701" i="1" s="1"/>
  <c r="AM2700" i="1"/>
  <c r="A2700" i="1" s="1"/>
  <c r="AK2704" i="1"/>
  <c r="AM2704" i="1" s="1"/>
  <c r="A2704" i="1" s="1"/>
  <c r="AK2705" i="1" l="1"/>
  <c r="AM2705" i="1" s="1"/>
  <c r="A2705" i="1" s="1"/>
  <c r="AK2706" i="1" l="1"/>
  <c r="AM2706" i="1" s="1"/>
  <c r="A2706" i="1" s="1"/>
  <c r="AK2707" i="1" l="1"/>
  <c r="AK2708" i="1" l="1"/>
  <c r="AM2707" i="1"/>
  <c r="A2707" i="1" s="1"/>
  <c r="AK2709" i="1"/>
  <c r="AM2709" i="1" s="1"/>
  <c r="A2709" i="1" s="1"/>
  <c r="AK2710" i="1" l="1"/>
  <c r="AM2708" i="1"/>
  <c r="A2708" i="1" s="1"/>
  <c r="AK2711" i="1" l="1"/>
  <c r="AM2710" i="1"/>
  <c r="A2710" i="1" s="1"/>
  <c r="AM2711" i="1" l="1"/>
  <c r="A2711" i="1" s="1"/>
  <c r="AK2712" i="1"/>
  <c r="AK2713" i="1" l="1"/>
  <c r="AM2712" i="1"/>
  <c r="A2712" i="1" s="1"/>
  <c r="AK2714" i="1"/>
  <c r="AM2714" i="1" s="1"/>
  <c r="A2714" i="1" s="1"/>
  <c r="AM2713" i="1" l="1"/>
  <c r="A2713" i="1" s="1"/>
  <c r="AK2715" i="1"/>
  <c r="AK2716" i="1" l="1"/>
  <c r="AM2715" i="1"/>
  <c r="A2715" i="1" s="1"/>
  <c r="AK2717" i="1"/>
  <c r="AK2718" i="1" l="1"/>
  <c r="AM2717" i="1"/>
  <c r="A2717" i="1" s="1"/>
  <c r="AM2716" i="1"/>
  <c r="A2716" i="1" s="1"/>
  <c r="AM2718" i="1" l="1"/>
  <c r="A2718" i="1" s="1"/>
  <c r="AK2719" i="1"/>
  <c r="AM2719" i="1" l="1"/>
  <c r="A2719" i="1" s="1"/>
  <c r="AK2720" i="1"/>
  <c r="AM2720" i="1" s="1"/>
  <c r="A2720" i="1" s="1"/>
  <c r="AK2721" i="1" l="1"/>
  <c r="AM2721" i="1" l="1"/>
  <c r="A2721" i="1" s="1"/>
  <c r="AK2722" i="1"/>
  <c r="AK2723" i="1" l="1"/>
  <c r="AM2722" i="1"/>
  <c r="A2722" i="1" s="1"/>
  <c r="AK2724" i="1" l="1"/>
  <c r="AM2723" i="1"/>
  <c r="A2723" i="1" s="1"/>
  <c r="AM2724" i="1" l="1"/>
  <c r="A2724" i="1" s="1"/>
  <c r="AK2725" i="1"/>
  <c r="AK2726" i="1" l="1"/>
  <c r="AM2725" i="1"/>
  <c r="A2725" i="1" s="1"/>
  <c r="AK2727" i="1"/>
  <c r="AK2728" i="1" l="1"/>
  <c r="AM2727" i="1"/>
  <c r="A2727" i="1" s="1"/>
  <c r="AM2726" i="1"/>
  <c r="A2726" i="1" s="1"/>
  <c r="AK2729" i="1" l="1"/>
  <c r="AM2728" i="1"/>
  <c r="A2728" i="1" s="1"/>
  <c r="AM2729" i="1" l="1"/>
  <c r="A2729" i="1" s="1"/>
  <c r="AK2730" i="1"/>
  <c r="AK2731" i="1"/>
  <c r="AM2731" i="1" l="1"/>
  <c r="A2731" i="1" s="1"/>
  <c r="AM2730" i="1"/>
  <c r="A2730" i="1" s="1"/>
  <c r="AK2732" i="1"/>
  <c r="AK2733" i="1"/>
  <c r="AM2732" i="1" l="1"/>
  <c r="A2732" i="1" s="1"/>
  <c r="AK2734" i="1"/>
  <c r="AM2733" i="1"/>
  <c r="A2733" i="1" s="1"/>
  <c r="AM2734" i="1" l="1"/>
  <c r="A2734" i="1" s="1"/>
  <c r="AK2735" i="1"/>
  <c r="AK2736" i="1"/>
  <c r="AM2736" i="1" l="1"/>
  <c r="A2736" i="1" s="1"/>
  <c r="AM2735" i="1"/>
  <c r="A2735" i="1" s="1"/>
  <c r="AK2737" i="1"/>
  <c r="AK2738" i="1" l="1"/>
  <c r="AM2737" i="1"/>
  <c r="A2737" i="1" s="1"/>
  <c r="AM2738" i="1" l="1"/>
  <c r="A2738" i="1" s="1"/>
  <c r="AK2739" i="1"/>
  <c r="AK2740" i="1"/>
  <c r="AK2741" i="1" s="1"/>
  <c r="AM2741" i="1" l="1"/>
  <c r="A2741" i="1" s="1"/>
  <c r="AM2739" i="1"/>
  <c r="A2739" i="1" s="1"/>
  <c r="AK2743" i="1"/>
  <c r="AM2743" i="1" s="1"/>
  <c r="A2743" i="1" s="1"/>
  <c r="AK2742" i="1"/>
  <c r="AM2740" i="1"/>
  <c r="A2740" i="1" s="1"/>
  <c r="AK2744" i="1" l="1"/>
  <c r="AM2744" i="1" s="1"/>
  <c r="A2744" i="1" s="1"/>
  <c r="AM2742" i="1"/>
  <c r="A2742" i="1" s="1"/>
  <c r="AK2745" i="1" l="1"/>
  <c r="AM2745" i="1" l="1"/>
  <c r="A2745" i="1" s="1"/>
  <c r="AK2746" i="1"/>
  <c r="AM2746" i="1" s="1"/>
  <c r="A2746" i="1" s="1"/>
  <c r="AK2747" i="1" l="1"/>
  <c r="AK2748" i="1"/>
  <c r="AM2748" i="1" l="1"/>
  <c r="A2748" i="1" s="1"/>
  <c r="AK2749" i="1"/>
  <c r="AM2747" i="1"/>
  <c r="A2747" i="1" s="1"/>
  <c r="AM2749" i="1" l="1"/>
  <c r="A2749" i="1" s="1"/>
  <c r="AK2750" i="1"/>
  <c r="AM2750" i="1" l="1"/>
  <c r="A2750" i="1" s="1"/>
  <c r="AK2751" i="1"/>
  <c r="AM2751" i="1" l="1"/>
  <c r="A2751" i="1" s="1"/>
  <c r="AK2752" i="1"/>
  <c r="AM2752" i="1" l="1"/>
  <c r="A2752" i="1" s="1"/>
  <c r="AK2753" i="1"/>
  <c r="AK2754" i="1" s="1"/>
  <c r="AM2754" i="1" l="1"/>
  <c r="A2754" i="1" s="1"/>
  <c r="AK2755" i="1"/>
  <c r="AM2753" i="1"/>
  <c r="A2753" i="1" s="1"/>
  <c r="AM2755" i="1" l="1"/>
  <c r="A2755" i="1" s="1"/>
  <c r="AK2756" i="1"/>
  <c r="AM2756" i="1" l="1"/>
  <c r="A2756" i="1" s="1"/>
  <c r="AK2757" i="1"/>
  <c r="AM2757" i="1" l="1"/>
  <c r="A2757" i="1" s="1"/>
  <c r="AK2758" i="1"/>
  <c r="AM2758" i="1" l="1"/>
  <c r="A2758" i="1" s="1"/>
  <c r="AK2759" i="1"/>
  <c r="AK2760" i="1"/>
  <c r="AK2761" i="1" l="1"/>
  <c r="AM2760" i="1"/>
  <c r="A2760" i="1" s="1"/>
  <c r="AM2759" i="1"/>
  <c r="A2759" i="1" s="1"/>
  <c r="AK2762" i="1"/>
  <c r="AM2762" i="1" l="1"/>
  <c r="A2762" i="1" s="1"/>
  <c r="AK2763" i="1"/>
  <c r="AM2763" i="1" s="1"/>
  <c r="A2763" i="1" s="1"/>
  <c r="AM2761" i="1"/>
  <c r="A2761" i="1" s="1"/>
  <c r="AK2764" i="1" l="1"/>
  <c r="AK2765" i="1"/>
  <c r="AK2766" i="1"/>
  <c r="AK2767" i="1" l="1"/>
  <c r="AM2766" i="1"/>
  <c r="A2766" i="1" s="1"/>
  <c r="AM2765" i="1"/>
  <c r="A2765" i="1" s="1"/>
  <c r="AM2764" i="1"/>
  <c r="A2764" i="1" s="1"/>
  <c r="AK2768" i="1"/>
  <c r="AM2768" i="1" l="1"/>
  <c r="A2768" i="1" s="1"/>
  <c r="AK2769" i="1"/>
  <c r="AK2770" i="1" s="1"/>
  <c r="AM2770" i="1" s="1"/>
  <c r="A2770" i="1" s="1"/>
  <c r="AM2767" i="1"/>
  <c r="A2767" i="1" s="1"/>
  <c r="AM2769" i="1" l="1"/>
  <c r="A2769" i="1" s="1"/>
  <c r="AK2771" i="1"/>
  <c r="AK2772" i="1"/>
  <c r="AM2772" i="1" s="1"/>
  <c r="A2772" i="1" s="1"/>
  <c r="AM2771" i="1" l="1"/>
  <c r="A2771" i="1" s="1"/>
  <c r="AK2773" i="1"/>
  <c r="AK2774" i="1" l="1"/>
  <c r="AM2773" i="1"/>
  <c r="A2773" i="1" s="1"/>
  <c r="AK2775" i="1"/>
  <c r="AM2775" i="1" s="1"/>
  <c r="A2775" i="1" s="1"/>
  <c r="AM2774" i="1" l="1"/>
  <c r="A2774" i="1" s="1"/>
  <c r="AK2776" i="1"/>
  <c r="AK2777" i="1" l="1"/>
  <c r="AM2777" i="1" s="1"/>
  <c r="A2777" i="1" s="1"/>
  <c r="AM2776" i="1"/>
  <c r="A2776" i="1" s="1"/>
  <c r="AK2778" i="1"/>
  <c r="AM2778" i="1" s="1"/>
  <c r="A2778" i="1" s="1"/>
  <c r="AK2779" i="1" l="1"/>
  <c r="AM2779" i="1" s="1"/>
  <c r="A2779" i="1" s="1"/>
  <c r="AK2780" i="1" l="1"/>
  <c r="AM2780" i="1" l="1"/>
  <c r="A2780" i="1" s="1"/>
  <c r="AK2782" i="1"/>
  <c r="AM2782" i="1" s="1"/>
  <c r="A2782" i="1" s="1"/>
  <c r="AK2781" i="1"/>
  <c r="AM2781" i="1" l="1"/>
  <c r="A2781" i="1" s="1"/>
  <c r="AK2783" i="1"/>
  <c r="AM2783" i="1" s="1"/>
  <c r="A2783" i="1" s="1"/>
  <c r="AK2784" i="1" l="1"/>
  <c r="AK2785" i="1" l="1"/>
  <c r="AM2785" i="1" s="1"/>
  <c r="A2785" i="1" s="1"/>
  <c r="AK2786" i="1"/>
  <c r="AM2786" i="1" s="1"/>
  <c r="A2786" i="1" s="1"/>
  <c r="AM2784" i="1"/>
  <c r="A2784" i="1" s="1"/>
  <c r="AK2787" i="1" l="1"/>
  <c r="AM2787" i="1" l="1"/>
  <c r="A2787" i="1" s="1"/>
  <c r="AK2789" i="1"/>
  <c r="AM2789" i="1" s="1"/>
  <c r="A2789" i="1" s="1"/>
  <c r="AK2788" i="1"/>
  <c r="AM2788" i="1" l="1"/>
  <c r="A2788" i="1" s="1"/>
  <c r="AK2790" i="1"/>
  <c r="AM2790" i="1" s="1"/>
  <c r="A2790" i="1" s="1"/>
  <c r="AK2791" i="1"/>
  <c r="AM2791" i="1" s="1"/>
  <c r="A2791" i="1" s="1"/>
  <c r="AK2792" i="1" l="1"/>
  <c r="AK2793" i="1" l="1"/>
  <c r="AM2792" i="1"/>
  <c r="A2792" i="1" s="1"/>
  <c r="AM2793" i="1" l="1"/>
  <c r="A2793" i="1" s="1"/>
  <c r="AK2796" i="1"/>
  <c r="AM2796" i="1" s="1"/>
  <c r="A2796" i="1" s="1"/>
  <c r="AK2794" i="1"/>
  <c r="AK2795" i="1"/>
  <c r="AM2795" i="1" s="1"/>
  <c r="A2795" i="1" s="1"/>
  <c r="AM2794" i="1" l="1"/>
  <c r="A2794" i="1" s="1"/>
  <c r="AK2797" i="1"/>
  <c r="AM2797" i="1" l="1"/>
  <c r="A2797" i="1" s="1"/>
  <c r="AK2798" i="1"/>
  <c r="AM2798" i="1" l="1"/>
  <c r="A2798" i="1" s="1"/>
  <c r="AK2799" i="1"/>
  <c r="AM2799" i="1" l="1"/>
  <c r="A2799" i="1" s="1"/>
  <c r="AK2800" i="1"/>
  <c r="AM2800" i="1" l="1"/>
  <c r="A2800" i="1" s="1"/>
  <c r="AK2801" i="1"/>
  <c r="AK2802" i="1"/>
  <c r="AM2802" i="1" s="1"/>
  <c r="A2802" i="1" s="1"/>
  <c r="AK2803" i="1" l="1"/>
  <c r="AM2801" i="1"/>
  <c r="A2801" i="1" s="1"/>
  <c r="AM2803" i="1" l="1"/>
  <c r="A2803" i="1" s="1"/>
  <c r="AK2804" i="1"/>
  <c r="AM2804" i="1" l="1"/>
  <c r="A2804" i="1" s="1"/>
  <c r="AK2807" i="1"/>
  <c r="AM2807" i="1" s="1"/>
  <c r="A2807" i="1" s="1"/>
  <c r="AK2806" i="1"/>
  <c r="AM2806" i="1" s="1"/>
  <c r="A2806" i="1" s="1"/>
  <c r="AK2805" i="1"/>
  <c r="AK2808" i="1" l="1"/>
  <c r="AM2808" i="1" s="1"/>
  <c r="A2808" i="1" s="1"/>
  <c r="AM2805" i="1"/>
  <c r="A2805" i="1" s="1"/>
  <c r="AK2809" i="1"/>
  <c r="AM2809" i="1" s="1"/>
  <c r="A2809" i="1" s="1"/>
  <c r="AK2810" i="1" l="1"/>
  <c r="AM2810" i="1" s="1"/>
  <c r="A2810" i="1" s="1"/>
  <c r="AK2811" i="1" l="1"/>
  <c r="AK2812" i="1" l="1"/>
  <c r="AM2811" i="1"/>
  <c r="A2811" i="1" s="1"/>
  <c r="AK2813" i="1"/>
  <c r="AM2813" i="1" s="1"/>
  <c r="A2813" i="1" s="1"/>
  <c r="AM2812" i="1" l="1"/>
  <c r="A2812" i="1" s="1"/>
  <c r="AK2814" i="1"/>
  <c r="AK2815" i="1" l="1"/>
  <c r="AM2814" i="1"/>
  <c r="A2814" i="1" s="1"/>
  <c r="AK2816" i="1"/>
  <c r="AM2816" i="1" s="1"/>
  <c r="A2816" i="1" s="1"/>
  <c r="AM2815" i="1" l="1"/>
  <c r="A2815" i="1" s="1"/>
  <c r="AK2817" i="1"/>
  <c r="AK2818" i="1" l="1"/>
  <c r="AM2817" i="1"/>
  <c r="A2817" i="1" s="1"/>
  <c r="AM2818" i="1" l="1"/>
  <c r="A2818" i="1" s="1"/>
  <c r="AK2819" i="1"/>
  <c r="AK2820" i="1" l="1"/>
  <c r="AM2819" i="1"/>
  <c r="A2819" i="1" s="1"/>
  <c r="AK2821" i="1" l="1"/>
  <c r="AM2820" i="1"/>
  <c r="A2820" i="1" s="1"/>
  <c r="AK2822" i="1"/>
  <c r="AM2822" i="1" l="1"/>
  <c r="A2822" i="1" s="1"/>
  <c r="AM2821" i="1"/>
  <c r="A2821" i="1" s="1"/>
  <c r="AK2823" i="1"/>
  <c r="AK2824" i="1" l="1"/>
  <c r="AM2823" i="1"/>
  <c r="A2823" i="1" s="1"/>
  <c r="AK2825" i="1" l="1"/>
  <c r="AM2824" i="1"/>
  <c r="A2824" i="1" s="1"/>
  <c r="AM2825" i="1" l="1"/>
  <c r="A2825" i="1" s="1"/>
  <c r="AK2826" i="1"/>
  <c r="AM2826" i="1" s="1"/>
  <c r="A2826" i="1" s="1"/>
  <c r="AK2827" i="1"/>
  <c r="AK2828" i="1" l="1"/>
  <c r="AM2827" i="1"/>
  <c r="A2827" i="1" s="1"/>
  <c r="AK2829" i="1"/>
  <c r="AK2830" i="1" l="1"/>
  <c r="AM2829" i="1"/>
  <c r="A2829" i="1" s="1"/>
  <c r="AM2828" i="1"/>
  <c r="A2828" i="1" s="1"/>
  <c r="AM2830" i="1" l="1"/>
  <c r="A2830" i="1" s="1"/>
  <c r="AK2831" i="1"/>
  <c r="AM2831" i="1" l="1"/>
  <c r="A2831" i="1" s="1"/>
  <c r="AK2832" i="1"/>
  <c r="AK2833" i="1"/>
  <c r="AK2834" i="1"/>
  <c r="AM2834" i="1" s="1"/>
  <c r="A2834" i="1" s="1"/>
  <c r="AM2832" i="1" l="1"/>
  <c r="A2832" i="1" s="1"/>
  <c r="AK2836" i="1"/>
  <c r="AM2836" i="1" s="1"/>
  <c r="A2836" i="1" s="1"/>
  <c r="AM2833" i="1"/>
  <c r="A2833" i="1" s="1"/>
  <c r="AK2835" i="1"/>
  <c r="AM2835" i="1" s="1"/>
  <c r="A2835" i="1" s="1"/>
  <c r="AK2837" i="1" l="1"/>
  <c r="AK2838" i="1"/>
  <c r="AM2838" i="1" s="1"/>
  <c r="A2838" i="1" s="1"/>
  <c r="AM2837" i="1" l="1"/>
  <c r="A2837" i="1" s="1"/>
  <c r="AK2839" i="1"/>
  <c r="AM2839" i="1" l="1"/>
  <c r="A2839" i="1" s="1"/>
  <c r="AK2840" i="1"/>
  <c r="AM2840" i="1" l="1"/>
  <c r="A2840" i="1" s="1"/>
  <c r="AK2841" i="1"/>
  <c r="AK2842" i="1" l="1"/>
  <c r="AM2841" i="1"/>
  <c r="A2841" i="1" s="1"/>
  <c r="AK2843" i="1"/>
  <c r="AK2844" i="1"/>
  <c r="AM2843" i="1" l="1"/>
  <c r="A2843" i="1" s="1"/>
  <c r="AK2845" i="1"/>
  <c r="AM2845" i="1" s="1"/>
  <c r="A2845" i="1" s="1"/>
  <c r="AM2844" i="1"/>
  <c r="A2844" i="1" s="1"/>
  <c r="AM2842" i="1"/>
  <c r="A2842" i="1" s="1"/>
  <c r="AK2846" i="1"/>
  <c r="AM2846" i="1" s="1"/>
  <c r="A2846" i="1" s="1"/>
  <c r="AK2847" i="1" l="1"/>
  <c r="AM2847" i="1" s="1"/>
  <c r="A2847" i="1" s="1"/>
  <c r="AK2848" i="1"/>
  <c r="AK2849" i="1" l="1"/>
  <c r="AM2849" i="1" s="1"/>
  <c r="A2849" i="1" s="1"/>
  <c r="AM2848" i="1"/>
  <c r="A2848" i="1" s="1"/>
  <c r="AK2850" i="1"/>
  <c r="AM2850" i="1" s="1"/>
  <c r="A2850" i="1" s="1"/>
  <c r="AK2851" i="1" l="1"/>
  <c r="AM2851" i="1" l="1"/>
  <c r="A2851" i="1" s="1"/>
  <c r="AK2852" i="1"/>
  <c r="AK2853" i="1" l="1"/>
  <c r="AM2852" i="1"/>
  <c r="A2852" i="1" s="1"/>
  <c r="AK2854" i="1" l="1"/>
  <c r="AM2853" i="1"/>
  <c r="A2853" i="1" s="1"/>
  <c r="AM2854" i="1" l="1"/>
  <c r="A2854" i="1" s="1"/>
  <c r="AK2855" i="1"/>
  <c r="AK2856" i="1" l="1"/>
  <c r="AM2856" i="1" s="1"/>
  <c r="A2856" i="1" s="1"/>
  <c r="AM2855" i="1"/>
  <c r="A2855" i="1" s="1"/>
  <c r="AK2857" i="1"/>
  <c r="AM2857" i="1" s="1"/>
  <c r="A2857" i="1" s="1"/>
  <c r="AK2858" i="1"/>
  <c r="AK2859" i="1" l="1"/>
  <c r="AM2858" i="1"/>
  <c r="A2858" i="1" s="1"/>
  <c r="AK2860" i="1" l="1"/>
  <c r="AM2859" i="1"/>
  <c r="A2859" i="1" s="1"/>
  <c r="AK2861" i="1" l="1"/>
  <c r="AM2860" i="1"/>
  <c r="A2860" i="1" s="1"/>
  <c r="AK2862" i="1"/>
  <c r="AK2863" i="1" l="1"/>
  <c r="AM2863" i="1" s="1"/>
  <c r="A2863" i="1" s="1"/>
  <c r="AM2862" i="1"/>
  <c r="A2862" i="1" s="1"/>
  <c r="AK2864" i="1"/>
  <c r="AM2864" i="1" s="1"/>
  <c r="A2864" i="1" s="1"/>
  <c r="AM2861" i="1"/>
  <c r="A2861" i="1" s="1"/>
  <c r="AK2865" i="1"/>
  <c r="AK2866" i="1" l="1"/>
  <c r="AM2865" i="1"/>
  <c r="A2865" i="1" s="1"/>
  <c r="AK2867" i="1" l="1"/>
  <c r="AM2866" i="1"/>
  <c r="A2866" i="1" s="1"/>
  <c r="AK2868" i="1" l="1"/>
  <c r="AM2867" i="1"/>
  <c r="A2867" i="1" s="1"/>
  <c r="AK2869" i="1"/>
  <c r="AM2869" i="1" l="1"/>
  <c r="A2869" i="1" s="1"/>
  <c r="AM2868" i="1"/>
  <c r="A2868" i="1" s="1"/>
  <c r="AK2870" i="1"/>
  <c r="AK2871" i="1" s="1"/>
  <c r="AM2871" i="1" l="1"/>
  <c r="A2871" i="1" s="1"/>
  <c r="AK2872" i="1"/>
  <c r="AM2870" i="1"/>
  <c r="A2870" i="1" s="1"/>
  <c r="AM2872" i="1" l="1"/>
  <c r="A2872" i="1" s="1"/>
  <c r="AK2873" i="1"/>
  <c r="AM2873" i="1" l="1"/>
  <c r="A2873" i="1" s="1"/>
  <c r="AK2874" i="1"/>
  <c r="AK2875" i="1"/>
  <c r="AK2876" i="1"/>
  <c r="AM2876" i="1" l="1"/>
  <c r="A2876" i="1" s="1"/>
  <c r="AM2875" i="1"/>
  <c r="A2875" i="1" s="1"/>
  <c r="AM2874" i="1"/>
  <c r="A2874" i="1" s="1"/>
  <c r="AK2877" i="1"/>
  <c r="AM2877" i="1" l="1"/>
  <c r="A2877" i="1" s="1"/>
  <c r="AK2878" i="1"/>
  <c r="AM2878" i="1" l="1"/>
  <c r="A2878" i="1" s="1"/>
  <c r="AK2879" i="1"/>
  <c r="AM2879" i="1" l="1"/>
  <c r="A2879" i="1" s="1"/>
  <c r="AK2880" i="1"/>
  <c r="AM2880" i="1" l="1"/>
  <c r="A2880" i="1" s="1"/>
  <c r="AK2881" i="1"/>
  <c r="AK2882" i="1" s="1"/>
  <c r="AM2882" i="1" l="1"/>
  <c r="A2882" i="1" s="1"/>
  <c r="AK2883" i="1"/>
  <c r="AM2881" i="1"/>
  <c r="A2881" i="1" s="1"/>
  <c r="AM2883" i="1" l="1"/>
  <c r="A2883" i="1" s="1"/>
  <c r="AK2884" i="1"/>
  <c r="AM2884" i="1" l="1"/>
  <c r="A2884" i="1" s="1"/>
  <c r="AK2885" i="1"/>
  <c r="AM2885" i="1" l="1"/>
  <c r="A2885" i="1" s="1"/>
  <c r="AK2886" i="1"/>
  <c r="AM2886" i="1" l="1"/>
  <c r="A2886" i="1" s="1"/>
  <c r="AK2887" i="1"/>
  <c r="AM2887" i="1" l="1"/>
  <c r="A2887" i="1" s="1"/>
  <c r="AK2888" i="1"/>
  <c r="AM2888" i="1" l="1"/>
  <c r="A2888" i="1" s="1"/>
  <c r="AK2889" i="1"/>
  <c r="AM2889" i="1" l="1"/>
  <c r="A2889" i="1" s="1"/>
  <c r="AK2890" i="1"/>
  <c r="AM2890" i="1" l="1"/>
  <c r="A2890" i="1" s="1"/>
  <c r="AK2891" i="1"/>
  <c r="AK2892" i="1" l="1"/>
  <c r="AM2891" i="1"/>
  <c r="A2891" i="1" s="1"/>
  <c r="AM2892" i="1" l="1"/>
  <c r="A2892" i="1" s="1"/>
  <c r="AK2893" i="1"/>
  <c r="AM2893" i="1" l="1"/>
  <c r="A2893" i="1" s="1"/>
  <c r="AK2894" i="1"/>
  <c r="AK2895" i="1"/>
  <c r="AK2896" i="1"/>
  <c r="AM2895" i="1" l="1"/>
  <c r="A2895" i="1" s="1"/>
  <c r="AM2894" i="1"/>
  <c r="A2894" i="1" s="1"/>
  <c r="AK2898" i="1"/>
  <c r="AM2896" i="1"/>
  <c r="A2896" i="1" s="1"/>
  <c r="AK2897" i="1"/>
  <c r="AM2898" i="1" l="1"/>
  <c r="A2898" i="1" s="1"/>
  <c r="AM2897" i="1"/>
  <c r="A2897" i="1" s="1"/>
  <c r="AK2900" i="1"/>
  <c r="AK2901" i="1" s="1"/>
  <c r="AM2901" i="1" s="1"/>
  <c r="A2901" i="1" s="1"/>
  <c r="AK2899" i="1"/>
  <c r="AM2899" i="1" l="1"/>
  <c r="A2899" i="1" s="1"/>
  <c r="AK2902" i="1"/>
  <c r="AM2900" i="1"/>
  <c r="A2900" i="1" s="1"/>
  <c r="AM2902" i="1" l="1"/>
  <c r="A2902" i="1" s="1"/>
  <c r="AK2903" i="1"/>
  <c r="AK2904" i="1"/>
  <c r="AK2905" i="1" l="1"/>
  <c r="AM2904" i="1"/>
  <c r="A2904" i="1" s="1"/>
  <c r="AM2903" i="1"/>
  <c r="A2903" i="1" s="1"/>
  <c r="AK2907" i="1"/>
  <c r="AM2907" i="1" s="1"/>
  <c r="A2907" i="1" s="1"/>
  <c r="AK2906" i="1"/>
  <c r="AM2906" i="1" s="1"/>
  <c r="A2906" i="1" s="1"/>
  <c r="AM2905" i="1" l="1"/>
  <c r="A2905" i="1" s="1"/>
  <c r="AK2908" i="1"/>
  <c r="AM2908" i="1" s="1"/>
  <c r="A2908" i="1" s="1"/>
  <c r="AK2909" i="1" l="1"/>
  <c r="AK2910" i="1" l="1"/>
  <c r="AM2909" i="1"/>
  <c r="A2909" i="1" s="1"/>
  <c r="AM2910" i="1" l="1"/>
  <c r="A2910" i="1" s="1"/>
  <c r="AK2911" i="1"/>
  <c r="AK2912" i="1" s="1"/>
  <c r="AM2912" i="1" s="1"/>
  <c r="A2912" i="1" s="1"/>
  <c r="AM2911" i="1" l="1"/>
  <c r="A2911" i="1" s="1"/>
  <c r="AK2913" i="1"/>
  <c r="AM2913" i="1" s="1"/>
  <c r="A2913" i="1" s="1"/>
  <c r="AK2914" i="1" l="1"/>
  <c r="AM2914" i="1" s="1"/>
  <c r="A2914" i="1" s="1"/>
  <c r="AK2915" i="1" l="1"/>
  <c r="AM2915" i="1" s="1"/>
  <c r="A2915" i="1" s="1"/>
  <c r="AK2916" i="1"/>
  <c r="AM2916" i="1" s="1"/>
  <c r="A2916" i="1" s="1"/>
  <c r="AK2917" i="1" l="1"/>
  <c r="AM2917" i="1" l="1"/>
  <c r="A2917" i="1" s="1"/>
  <c r="AK2918" i="1"/>
  <c r="AK2919" i="1"/>
  <c r="AK2920" i="1" l="1"/>
  <c r="AM2919" i="1"/>
  <c r="A2919" i="1" s="1"/>
  <c r="AM2918" i="1"/>
  <c r="A2918" i="1" s="1"/>
  <c r="AK2922" i="1"/>
  <c r="AM2922" i="1" s="1"/>
  <c r="A2922" i="1" s="1"/>
  <c r="AK2921" i="1"/>
  <c r="AM2921" i="1" s="1"/>
  <c r="A2921" i="1" s="1"/>
  <c r="AM2920" i="1" l="1"/>
  <c r="A2920" i="1" s="1"/>
  <c r="AK2923" i="1"/>
  <c r="AM2923" i="1" s="1"/>
  <c r="A2923" i="1" s="1"/>
  <c r="AK2924" i="1" l="1"/>
  <c r="AM2924" i="1" s="1"/>
  <c r="A2924" i="1" s="1"/>
  <c r="AK2925" i="1" l="1"/>
  <c r="AM2925" i="1" l="1"/>
  <c r="A2925" i="1" s="1"/>
  <c r="AK2926" i="1"/>
  <c r="AK2927" i="1" l="1"/>
  <c r="AM2926" i="1"/>
  <c r="A2926" i="1" s="1"/>
  <c r="AM2927" i="1" l="1"/>
  <c r="A2927" i="1" s="1"/>
  <c r="AK2928" i="1"/>
  <c r="AK2929" i="1" l="1"/>
  <c r="AM2928" i="1"/>
  <c r="A2928" i="1" s="1"/>
  <c r="AK2930" i="1" l="1"/>
  <c r="AM2929" i="1"/>
  <c r="A2929" i="1" s="1"/>
  <c r="AK2931" i="1" l="1"/>
  <c r="AM2930" i="1"/>
  <c r="A2930" i="1" s="1"/>
  <c r="AK2932" i="1"/>
  <c r="AM2932" i="1" s="1"/>
  <c r="A2932" i="1" s="1"/>
  <c r="AM2931" i="1" l="1"/>
  <c r="A2931" i="1" s="1"/>
  <c r="AK2933" i="1"/>
  <c r="AM2933" i="1" s="1"/>
  <c r="A2933" i="1" s="1"/>
  <c r="AK2934" i="1" l="1"/>
  <c r="AM2934" i="1" s="1"/>
  <c r="A2934" i="1" s="1"/>
  <c r="AK2935" i="1" l="1"/>
  <c r="AM2935" i="1" s="1"/>
  <c r="A2935" i="1" s="1"/>
  <c r="AK2936" i="1" l="1"/>
  <c r="AM2936" i="1" s="1"/>
  <c r="A2936" i="1" s="1"/>
  <c r="AK2937" i="1" l="1"/>
  <c r="AM2937" i="1" s="1"/>
  <c r="A2937" i="1" s="1"/>
  <c r="AK2938" i="1" l="1"/>
  <c r="AK2939" i="1"/>
  <c r="AK2940" i="1" l="1"/>
  <c r="AM2939" i="1"/>
  <c r="A2939" i="1" s="1"/>
  <c r="AM2938" i="1"/>
  <c r="A2938" i="1" s="1"/>
  <c r="AK2941" i="1" l="1"/>
  <c r="AM2940" i="1"/>
  <c r="A2940" i="1" s="1"/>
  <c r="AM2941" i="1" l="1"/>
  <c r="A2941" i="1" s="1"/>
  <c r="AK2942" i="1"/>
  <c r="AM2942" i="1" l="1"/>
  <c r="A2942" i="1" s="1"/>
  <c r="AK2943" i="1"/>
  <c r="AM2943" i="1" l="1"/>
  <c r="A2943" i="1" s="1"/>
  <c r="AK2944" i="1"/>
  <c r="AM2944" i="1" l="1"/>
  <c r="A2944" i="1" s="1"/>
  <c r="AK2945" i="1"/>
  <c r="AM2945" i="1" l="1"/>
  <c r="A2945" i="1" s="1"/>
  <c r="AK2946" i="1"/>
  <c r="AK2947" i="1"/>
  <c r="AK2948" i="1"/>
  <c r="AM2947" i="1" l="1"/>
  <c r="A2947" i="1" s="1"/>
  <c r="AM2946" i="1"/>
  <c r="A2946" i="1" s="1"/>
  <c r="AM2948" i="1"/>
  <c r="A2948" i="1" s="1"/>
  <c r="AK2949" i="1"/>
  <c r="AM2949" i="1" s="1"/>
  <c r="A2949" i="1" s="1"/>
  <c r="AK2950" i="1" l="1"/>
  <c r="AK2951" i="1"/>
  <c r="AM2951" i="1" s="1"/>
  <c r="A2951" i="1" s="1"/>
  <c r="AK2952" i="1" l="1"/>
  <c r="AM2950" i="1"/>
  <c r="A2950" i="1" s="1"/>
  <c r="AK2953" i="1" l="1"/>
  <c r="AM2952" i="1"/>
  <c r="A2952" i="1" s="1"/>
  <c r="AM2953" i="1" l="1"/>
  <c r="A2953" i="1" s="1"/>
  <c r="AK2954" i="1"/>
  <c r="AK2955" i="1" l="1"/>
  <c r="AM2954" i="1"/>
  <c r="A2954" i="1" s="1"/>
  <c r="AK2956" i="1"/>
  <c r="AM2956" i="1" l="1"/>
  <c r="A2956" i="1" s="1"/>
  <c r="AK2957" i="1"/>
  <c r="AK2958" i="1" s="1"/>
  <c r="AM2955" i="1"/>
  <c r="A2955" i="1" s="1"/>
  <c r="AM2958" i="1" l="1"/>
  <c r="A2958" i="1" s="1"/>
  <c r="AM2957" i="1"/>
  <c r="A2957" i="1" s="1"/>
  <c r="AK2959" i="1"/>
  <c r="AK2960" i="1" l="1"/>
  <c r="AM2960" i="1" s="1"/>
  <c r="A2960" i="1" s="1"/>
  <c r="AM2959" i="1"/>
  <c r="A2959" i="1" s="1"/>
  <c r="AK2961" i="1" l="1"/>
  <c r="AK2962" i="1"/>
  <c r="AK2963" i="1" s="1"/>
  <c r="AK2964" i="1" l="1"/>
  <c r="AM2964" i="1" s="1"/>
  <c r="A2964" i="1" s="1"/>
  <c r="AM2963" i="1"/>
  <c r="A2963" i="1" s="1"/>
  <c r="AM2962" i="1"/>
  <c r="A2962" i="1" s="1"/>
  <c r="AK2966" i="1"/>
  <c r="AM2966" i="1" s="1"/>
  <c r="A2966" i="1" s="1"/>
  <c r="AM2961" i="1"/>
  <c r="A2961" i="1" s="1"/>
  <c r="AK2965" i="1"/>
  <c r="AM2965" i="1" s="1"/>
  <c r="A2965" i="1" s="1"/>
  <c r="AK2967" i="1" l="1"/>
  <c r="AM2967" i="1" l="1"/>
  <c r="A2967" i="1" s="1"/>
  <c r="AK2968" i="1"/>
  <c r="AK2969" i="1" l="1"/>
  <c r="AM2968" i="1"/>
  <c r="A2968" i="1" s="1"/>
  <c r="AK2970" i="1"/>
  <c r="AM2970" i="1" s="1"/>
  <c r="A2970" i="1" s="1"/>
  <c r="AK2971" i="1"/>
  <c r="AK2972" i="1" l="1"/>
  <c r="AM2972" i="1" s="1"/>
  <c r="A2972" i="1" s="1"/>
  <c r="AM2971" i="1"/>
  <c r="A2971" i="1" s="1"/>
  <c r="AM2969" i="1"/>
  <c r="A2969" i="1" s="1"/>
  <c r="AK2973" i="1"/>
  <c r="AM2973" i="1" s="1"/>
  <c r="A2973" i="1" s="1"/>
  <c r="AK2974" i="1" l="1"/>
  <c r="AK2975" i="1" l="1"/>
  <c r="AM2974" i="1"/>
  <c r="A2974" i="1" s="1"/>
  <c r="AK2976" i="1" l="1"/>
  <c r="AM2975" i="1"/>
  <c r="A2975" i="1" s="1"/>
  <c r="AM2976" i="1" l="1"/>
  <c r="A2976" i="1" s="1"/>
  <c r="AK2977" i="1"/>
  <c r="AK2978" i="1" l="1"/>
  <c r="AM2977" i="1"/>
  <c r="A2977" i="1" s="1"/>
  <c r="AK2979" i="1" l="1"/>
  <c r="AM2978" i="1"/>
  <c r="A2978" i="1" s="1"/>
  <c r="AM2979" i="1" l="1"/>
  <c r="A2979" i="1" s="1"/>
  <c r="AK2980" i="1"/>
  <c r="AK2981" i="1"/>
  <c r="AM2981" i="1" l="1"/>
  <c r="A2981" i="1" s="1"/>
  <c r="AM2980" i="1"/>
  <c r="A2980" i="1" s="1"/>
  <c r="AK2982" i="1"/>
  <c r="AK2983" i="1" l="1"/>
  <c r="AM2982" i="1"/>
  <c r="A2982" i="1" s="1"/>
  <c r="AK2984" i="1"/>
  <c r="AM2984" i="1" l="1"/>
  <c r="A2984" i="1" s="1"/>
  <c r="AK2985" i="1"/>
  <c r="AM2983" i="1"/>
  <c r="A2983" i="1" s="1"/>
  <c r="AM2985" i="1" l="1"/>
  <c r="A2985" i="1" s="1"/>
  <c r="AK2986" i="1"/>
  <c r="AM2986" i="1" l="1"/>
  <c r="A2986" i="1" s="1"/>
  <c r="AK2987" i="1"/>
  <c r="AK2988" i="1"/>
  <c r="AK2989" i="1"/>
  <c r="AM2989" i="1" s="1"/>
  <c r="A2989" i="1" s="1"/>
  <c r="AM2988" i="1" l="1"/>
  <c r="A2988" i="1" s="1"/>
  <c r="AM2987" i="1"/>
  <c r="A2987" i="1" s="1"/>
  <c r="AK2991" i="1"/>
  <c r="AM2991" i="1" s="1"/>
  <c r="A2991" i="1" s="1"/>
  <c r="AK2990" i="1"/>
  <c r="AM2990" i="1" s="1"/>
  <c r="A2990" i="1" s="1"/>
  <c r="AK2992" i="1" l="1"/>
  <c r="AK2993" i="1"/>
  <c r="AM2993" i="1" s="1"/>
  <c r="A2993" i="1" s="1"/>
  <c r="AM2992" i="1" l="1"/>
  <c r="A2992" i="1" s="1"/>
  <c r="AK2994" i="1"/>
  <c r="AM2994" i="1" l="1"/>
  <c r="A2994" i="1" s="1"/>
  <c r="AK2995" i="1"/>
  <c r="AM2995" i="1" l="1"/>
  <c r="A2995" i="1" s="1"/>
  <c r="AK2996" i="1"/>
  <c r="AM2996" i="1" l="1"/>
  <c r="A2996" i="1" s="1"/>
  <c r="AK2997" i="1"/>
  <c r="AM2997" i="1" l="1"/>
  <c r="A2997" i="1" s="1"/>
  <c r="AK2998" i="1"/>
  <c r="AK2999" i="1" l="1"/>
  <c r="AM2998" i="1"/>
  <c r="A2998" i="1" s="1"/>
  <c r="AM2999" i="1" l="1"/>
  <c r="A2999" i="1" s="1"/>
  <c r="AK3000" i="1"/>
  <c r="AM3000" i="1" l="1"/>
  <c r="A3000" i="1" s="1"/>
  <c r="AK3001" i="1"/>
  <c r="AM3001" i="1" l="1"/>
  <c r="A3001" i="1" s="1"/>
  <c r="AK3002" i="1"/>
  <c r="AM3002" i="1" l="1"/>
  <c r="A3002" i="1" s="1"/>
  <c r="AK3003" i="1"/>
  <c r="AM3003" i="1" l="1"/>
  <c r="A3003" i="1" s="1"/>
  <c r="AK3004" i="1"/>
  <c r="AM3004" i="1" l="1"/>
  <c r="A3004" i="1" s="1"/>
  <c r="AK3005" i="1"/>
  <c r="AM3005" i="1" l="1"/>
  <c r="A3005" i="1" s="1"/>
  <c r="AK3006" i="1"/>
  <c r="AM3006" i="1" l="1"/>
  <c r="A3006" i="1" s="1"/>
  <c r="AK3007" i="1"/>
  <c r="AK3008" i="1" l="1"/>
  <c r="AM3007" i="1"/>
  <c r="A3007" i="1" s="1"/>
  <c r="AK3009" i="1"/>
  <c r="AM3009" i="1" s="1"/>
  <c r="A3009" i="1" s="1"/>
  <c r="AM3008" i="1" l="1"/>
  <c r="A3008" i="1" s="1"/>
  <c r="AK3010" i="1"/>
  <c r="AM3010" i="1" l="1"/>
  <c r="A3010" i="1" s="1"/>
  <c r="AK3011" i="1"/>
  <c r="AM3011" i="1" l="1"/>
  <c r="A3011" i="1" s="1"/>
  <c r="AK3012" i="1"/>
  <c r="AM3012" i="1" l="1"/>
  <c r="A3012" i="1" s="1"/>
  <c r="AK3013" i="1"/>
  <c r="AM3013" i="1" l="1"/>
  <c r="A3013" i="1" s="1"/>
  <c r="AK3014" i="1"/>
  <c r="AK3015" i="1"/>
  <c r="AM3015" i="1" s="1"/>
  <c r="A3015" i="1" s="1"/>
  <c r="AK3016" i="1" l="1"/>
  <c r="AM3016" i="1" s="1"/>
  <c r="A3016" i="1" s="1"/>
  <c r="AM3014" i="1"/>
  <c r="A3014" i="1" s="1"/>
  <c r="AK3017" i="1"/>
  <c r="AM3017" i="1" s="1"/>
  <c r="A3017" i="1" s="1"/>
  <c r="AK3018" i="1" l="1"/>
  <c r="AM3018" i="1" l="1"/>
  <c r="A3018" i="1" s="1"/>
  <c r="AK3019" i="1"/>
  <c r="AK3020" i="1" l="1"/>
  <c r="AM3019" i="1"/>
  <c r="A3019" i="1" s="1"/>
  <c r="AM3020" i="1" l="1"/>
  <c r="A3020" i="1" s="1"/>
  <c r="AK3021" i="1"/>
  <c r="AM3021" i="1" l="1"/>
  <c r="A3021" i="1" s="1"/>
  <c r="AK3022" i="1"/>
  <c r="AM3022" i="1" s="1"/>
  <c r="A3022" i="1" s="1"/>
  <c r="AK3023" i="1"/>
  <c r="AM3023" i="1" s="1"/>
  <c r="A3023" i="1" s="1"/>
  <c r="AK3024" i="1" l="1"/>
  <c r="AM3024" i="1" s="1"/>
  <c r="A3024" i="1" s="1"/>
  <c r="AK3025" i="1" l="1"/>
  <c r="AM3025" i="1" l="1"/>
  <c r="A3025" i="1" s="1"/>
  <c r="AK3026" i="1"/>
  <c r="AM3026" i="1" s="1"/>
  <c r="A3026" i="1" s="1"/>
  <c r="AK3027" i="1" l="1"/>
  <c r="AM3027" i="1" s="1"/>
  <c r="A3027" i="1" s="1"/>
  <c r="AK3028" i="1" l="1"/>
  <c r="AM3028" i="1" l="1"/>
  <c r="A3028" i="1" s="1"/>
  <c r="AK3029" i="1"/>
  <c r="AM3029" i="1" s="1"/>
  <c r="A3029" i="1" s="1"/>
  <c r="AK3030" i="1" l="1"/>
  <c r="AM3030" i="1" s="1"/>
  <c r="A3030" i="1" s="1"/>
  <c r="AK3031" i="1" l="1"/>
  <c r="AM3031" i="1" s="1"/>
  <c r="A3031" i="1" s="1"/>
  <c r="AK3032" i="1" l="1"/>
  <c r="AM3032" i="1" s="1"/>
  <c r="A3032" i="1" s="1"/>
  <c r="AK3033" i="1" l="1"/>
  <c r="AM3033" i="1" l="1"/>
  <c r="A3033" i="1" s="1"/>
  <c r="AK3034" i="1"/>
  <c r="AK3035" i="1"/>
  <c r="AM3035" i="1" s="1"/>
  <c r="A3035" i="1" s="1"/>
  <c r="AM3034" i="1" l="1"/>
  <c r="A3034" i="1" s="1"/>
  <c r="AK3036" i="1"/>
  <c r="AK3037" i="1"/>
  <c r="AM3036" i="1" l="1"/>
  <c r="A3036" i="1" s="1"/>
  <c r="AK3038" i="1"/>
  <c r="AM3037" i="1"/>
  <c r="A3037" i="1" s="1"/>
  <c r="AM3038" i="1" l="1"/>
  <c r="A3038" i="1" s="1"/>
  <c r="AK3039" i="1"/>
  <c r="AM3039" i="1" l="1"/>
  <c r="A3039" i="1" s="1"/>
  <c r="AK3040" i="1"/>
  <c r="AM3040" i="1" l="1"/>
  <c r="A3040" i="1" s="1"/>
  <c r="AK3041" i="1"/>
  <c r="AM3041" i="1" l="1"/>
  <c r="A3041" i="1" s="1"/>
  <c r="AK3042" i="1"/>
  <c r="AM3042" i="1" l="1"/>
  <c r="A3042" i="1" s="1"/>
  <c r="AK3043" i="1"/>
  <c r="AM3043" i="1" l="1"/>
  <c r="A3043" i="1" s="1"/>
  <c r="AK3044" i="1"/>
  <c r="AM3044" i="1" l="1"/>
  <c r="A3044" i="1" s="1"/>
  <c r="AK3045" i="1"/>
  <c r="AM3045" i="1" l="1"/>
  <c r="A3045" i="1" s="1"/>
  <c r="AK3046" i="1"/>
  <c r="AM3046" i="1" l="1"/>
  <c r="A3046" i="1" s="1"/>
  <c r="AK3047" i="1"/>
  <c r="AM3047" i="1" l="1"/>
  <c r="A3047" i="1" s="1"/>
  <c r="AK3048" i="1"/>
  <c r="AM3048" i="1" l="1"/>
  <c r="A3048" i="1" s="1"/>
  <c r="AK3049" i="1"/>
  <c r="AK3050" i="1" l="1"/>
  <c r="AM3049" i="1"/>
  <c r="A3049" i="1" s="1"/>
  <c r="AM3050" i="1" l="1"/>
  <c r="A3050" i="1" s="1"/>
  <c r="AK3051" i="1"/>
  <c r="AK3052" i="1"/>
  <c r="AM3051" i="1" l="1"/>
  <c r="A3051" i="1" s="1"/>
  <c r="AK3053" i="1"/>
  <c r="AM3052" i="1"/>
  <c r="A3052" i="1" s="1"/>
  <c r="AM3053" i="1" l="1"/>
  <c r="A3053" i="1" s="1"/>
  <c r="AK3054" i="1"/>
  <c r="AK3055" i="1"/>
  <c r="AM3054" i="1" l="1"/>
  <c r="A3054" i="1" s="1"/>
  <c r="AK3056" i="1"/>
  <c r="AM3055" i="1"/>
  <c r="A3055" i="1" s="1"/>
  <c r="AK3057" i="1"/>
  <c r="AM3056" i="1" l="1"/>
  <c r="A3056" i="1" s="1"/>
  <c r="AM3057" i="1"/>
  <c r="A3057" i="1" s="1"/>
  <c r="AK3058" i="1"/>
  <c r="AM3058" i="1" l="1"/>
  <c r="A3058" i="1" s="1"/>
  <c r="AK3059" i="1"/>
  <c r="AM3059" i="1" l="1"/>
  <c r="A3059" i="1" s="1"/>
  <c r="AK3061" i="1"/>
  <c r="AK3060" i="1"/>
  <c r="AM3061" i="1" l="1"/>
  <c r="A3061" i="1" s="1"/>
  <c r="AM3060" i="1"/>
  <c r="A3060" i="1" s="1"/>
  <c r="AK3062" i="1"/>
  <c r="AM3062" i="1" l="1"/>
  <c r="A3062" i="1" s="1"/>
  <c r="AK3063" i="1"/>
  <c r="AM3063" i="1" l="1"/>
  <c r="A3063" i="1" s="1"/>
  <c r="AK3064" i="1"/>
  <c r="AM3064" i="1" l="1"/>
  <c r="A3064" i="1" s="1"/>
  <c r="AK3065" i="1"/>
  <c r="AM3065" i="1" l="1"/>
  <c r="A3065" i="1" s="1"/>
  <c r="AK3066" i="1"/>
  <c r="AM3066" i="1" l="1"/>
  <c r="A3066" i="1" s="1"/>
  <c r="AK3067" i="1"/>
  <c r="AM3067" i="1" l="1"/>
  <c r="A3067" i="1" s="1"/>
  <c r="AK3068" i="1"/>
  <c r="AK3069" i="1"/>
  <c r="AK3070" i="1"/>
  <c r="AM3069" i="1" l="1"/>
  <c r="A3069" i="1" s="1"/>
  <c r="AM3068" i="1"/>
  <c r="A3068" i="1" s="1"/>
  <c r="AK3072" i="1"/>
  <c r="AM3070" i="1"/>
  <c r="A3070" i="1" s="1"/>
  <c r="AK3071" i="1"/>
  <c r="AM3072" i="1" l="1"/>
  <c r="A3072" i="1" s="1"/>
  <c r="AM3071" i="1"/>
  <c r="A3071" i="1" s="1"/>
  <c r="AK3074" i="1"/>
  <c r="AK3075" i="1" s="1"/>
  <c r="AK3073" i="1"/>
  <c r="AM3075" i="1" l="1"/>
  <c r="A3075" i="1" s="1"/>
  <c r="AM3073" i="1"/>
  <c r="A3073" i="1" s="1"/>
  <c r="AK3077" i="1"/>
  <c r="AM3077" i="1" s="1"/>
  <c r="A3077" i="1" s="1"/>
  <c r="AK3076" i="1"/>
  <c r="AM3076" i="1" s="1"/>
  <c r="A3076" i="1" s="1"/>
  <c r="AM3074" i="1"/>
  <c r="A3074" i="1" s="1"/>
  <c r="AK3078" i="1" l="1"/>
  <c r="AK3079" i="1"/>
  <c r="AM3079" i="1" s="1"/>
  <c r="A3079" i="1" s="1"/>
  <c r="AM3078" i="1" l="1"/>
  <c r="A3078" i="1" s="1"/>
  <c r="AK3080" i="1"/>
  <c r="AM3080" i="1" l="1"/>
  <c r="A3080" i="1" s="1"/>
  <c r="AK3081" i="1"/>
  <c r="AM3081" i="1" l="1"/>
  <c r="A3081" i="1" s="1"/>
  <c r="AK3082" i="1"/>
  <c r="AM3082" i="1" l="1"/>
  <c r="A3082" i="1" s="1"/>
  <c r="AK3083" i="1"/>
  <c r="AK3084" i="1" l="1"/>
  <c r="AM3083" i="1"/>
  <c r="A3083" i="1" s="1"/>
  <c r="AM3084" i="1" l="1"/>
  <c r="A3084" i="1" s="1"/>
  <c r="AK3085" i="1"/>
  <c r="AK3086" i="1" l="1"/>
  <c r="AM3085" i="1"/>
  <c r="A3085" i="1" s="1"/>
  <c r="AM3086" i="1" l="1"/>
  <c r="A3086" i="1" s="1"/>
  <c r="AK3087" i="1"/>
  <c r="AK3088" i="1" l="1"/>
  <c r="AM3087" i="1"/>
  <c r="A3087" i="1" s="1"/>
  <c r="AM3088" i="1" l="1"/>
  <c r="A3088" i="1" s="1"/>
  <c r="AK3089" i="1"/>
  <c r="AM3089" i="1" l="1"/>
  <c r="A3089" i="1" s="1"/>
  <c r="AK3090" i="1"/>
  <c r="AK3091" i="1" l="1"/>
  <c r="AM3090" i="1"/>
  <c r="A3090" i="1" s="1"/>
  <c r="AK3092" i="1" l="1"/>
  <c r="AM3091" i="1"/>
  <c r="A3091" i="1" s="1"/>
  <c r="AK3094" i="1"/>
  <c r="AM3094" i="1" s="1"/>
  <c r="A3094" i="1" s="1"/>
  <c r="AK3093" i="1"/>
  <c r="AM3093" i="1" s="1"/>
  <c r="A3093" i="1" s="1"/>
  <c r="AM3092" i="1" l="1"/>
  <c r="A3092" i="1" s="1"/>
  <c r="AK3095" i="1"/>
  <c r="AM3095" i="1" s="1"/>
  <c r="A3095" i="1" s="1"/>
  <c r="AK3096" i="1" l="1"/>
  <c r="AM3096" i="1" s="1"/>
  <c r="A3096" i="1" s="1"/>
  <c r="AK3097" i="1" l="1"/>
  <c r="AM3097" i="1" l="1"/>
  <c r="A3097" i="1" s="1"/>
  <c r="AK3098" i="1"/>
  <c r="AK3099" i="1" l="1"/>
  <c r="AM3098" i="1"/>
  <c r="A3098" i="1" s="1"/>
  <c r="AM3099" i="1" l="1"/>
  <c r="A3099" i="1" s="1"/>
  <c r="AK3100" i="1"/>
  <c r="AK3101" i="1" l="1"/>
  <c r="AM3100" i="1"/>
  <c r="A3100" i="1" s="1"/>
  <c r="AM3101" i="1" l="1"/>
  <c r="A3101" i="1" s="1"/>
  <c r="AK3102" i="1"/>
  <c r="AM3102" i="1" l="1"/>
  <c r="A3102" i="1" s="1"/>
  <c r="AK3103" i="1"/>
  <c r="AM3103" i="1" l="1"/>
  <c r="A3103" i="1" s="1"/>
  <c r="AK3104" i="1"/>
  <c r="AM3104" i="1" l="1"/>
  <c r="A3104" i="1" s="1"/>
  <c r="AK3105" i="1"/>
  <c r="AM3105" i="1" l="1"/>
  <c r="A3105" i="1" s="1"/>
  <c r="AK3106" i="1"/>
  <c r="AK3107" i="1" l="1"/>
  <c r="AM3106" i="1"/>
  <c r="A3106" i="1" s="1"/>
  <c r="AK3108" i="1"/>
  <c r="AK3109" i="1" l="1"/>
  <c r="AM3108" i="1"/>
  <c r="A3108" i="1" s="1"/>
  <c r="AM3107" i="1"/>
  <c r="A3107" i="1" s="1"/>
  <c r="AK3110" i="1" l="1"/>
  <c r="AM3109" i="1"/>
  <c r="A3109" i="1" s="1"/>
  <c r="AM3110" i="1" l="1"/>
  <c r="A3110" i="1" s="1"/>
  <c r="AK3111" i="1"/>
  <c r="AK3112" i="1"/>
  <c r="AM3112" i="1" s="1"/>
  <c r="A3112" i="1" s="1"/>
  <c r="AM3111" i="1" l="1"/>
  <c r="A3111" i="1" s="1"/>
  <c r="AK3113" i="1"/>
  <c r="AM3113" i="1" l="1"/>
  <c r="A3113" i="1" s="1"/>
  <c r="AK3114" i="1"/>
  <c r="AK3115" i="1" l="1"/>
  <c r="AM3114" i="1"/>
  <c r="A3114" i="1" s="1"/>
  <c r="AK3116" i="1" l="1"/>
  <c r="AM3115" i="1"/>
  <c r="A3115" i="1" s="1"/>
  <c r="AM3116" i="1" l="1"/>
  <c r="A3116" i="1" s="1"/>
  <c r="AK3117" i="1"/>
  <c r="AK3118" i="1"/>
  <c r="AM3117" i="1" l="1"/>
  <c r="A3117" i="1" s="1"/>
  <c r="AK3119" i="1"/>
  <c r="AM3118" i="1"/>
  <c r="A3118" i="1" s="1"/>
  <c r="AK3120" i="1"/>
  <c r="AM3119" i="1" l="1"/>
  <c r="A3119" i="1" s="1"/>
  <c r="AM3120" i="1"/>
  <c r="A3120" i="1" s="1"/>
  <c r="AK3121" i="1"/>
  <c r="AM3121" i="1" l="1"/>
  <c r="A3121" i="1" s="1"/>
  <c r="AK3122" i="1"/>
  <c r="AM3122" i="1" s="1"/>
  <c r="A3122" i="1" s="1"/>
  <c r="AK3123" i="1"/>
  <c r="AM3123" i="1" l="1"/>
  <c r="A3123" i="1" s="1"/>
  <c r="AK3124" i="1"/>
  <c r="AK3125" i="1" l="1"/>
  <c r="AM3124" i="1"/>
  <c r="A3124" i="1" s="1"/>
  <c r="AK3126" i="1" l="1"/>
  <c r="AM3125" i="1"/>
  <c r="A3125" i="1" s="1"/>
  <c r="AM3126" i="1" l="1"/>
  <c r="A3126" i="1" s="1"/>
  <c r="AK3127" i="1"/>
  <c r="AK3128" i="1"/>
  <c r="AM3127" i="1" l="1"/>
  <c r="A3127" i="1" s="1"/>
  <c r="AK3129" i="1"/>
  <c r="AM3128" i="1"/>
  <c r="A3128" i="1" s="1"/>
  <c r="AM3129" i="1" l="1"/>
  <c r="A3129" i="1" s="1"/>
  <c r="AK3130" i="1"/>
  <c r="AK3131" i="1"/>
  <c r="AM3131" i="1" l="1"/>
  <c r="A3131" i="1" s="1"/>
  <c r="AM3130" i="1"/>
  <c r="A3130" i="1" s="1"/>
  <c r="AK3132" i="1"/>
  <c r="AK3133" i="1" l="1"/>
  <c r="AM3132" i="1"/>
  <c r="A3132" i="1" s="1"/>
  <c r="AM3133" i="1" l="1"/>
  <c r="A3133" i="1" s="1"/>
  <c r="AK3134" i="1"/>
  <c r="AK3135" i="1"/>
  <c r="AM3135" i="1" s="1"/>
  <c r="A3135" i="1" s="1"/>
  <c r="AM3134" i="1" l="1"/>
  <c r="A3134" i="1" s="1"/>
  <c r="AK3136" i="1"/>
  <c r="AK3137" i="1"/>
  <c r="AM3137" i="1" l="1"/>
  <c r="A3137" i="1" s="1"/>
  <c r="AM3136" i="1"/>
  <c r="A3136" i="1" s="1"/>
  <c r="AK3138" i="1"/>
  <c r="AK3139" i="1" l="1"/>
  <c r="AM3138" i="1"/>
  <c r="A3138" i="1" s="1"/>
  <c r="AM3139" i="1" l="1"/>
  <c r="A3139" i="1" s="1"/>
  <c r="AK3140" i="1"/>
  <c r="AK3141" i="1"/>
  <c r="AK3142" i="1" s="1"/>
  <c r="AM3142" i="1" l="1"/>
  <c r="A3142" i="1" s="1"/>
  <c r="AM3140" i="1"/>
  <c r="A3140" i="1" s="1"/>
  <c r="AK3144" i="1"/>
  <c r="AK3143" i="1"/>
  <c r="AM3141" i="1"/>
  <c r="A3141" i="1" s="1"/>
  <c r="AM3144" i="1" l="1"/>
  <c r="A3144" i="1" s="1"/>
  <c r="AK3145" i="1"/>
  <c r="AM3143" i="1"/>
  <c r="A3143" i="1" s="1"/>
  <c r="AM3145" i="1" l="1"/>
  <c r="A3145" i="1" s="1"/>
  <c r="AK3146" i="1"/>
  <c r="AM3146" i="1" l="1"/>
  <c r="A3146" i="1" s="1"/>
  <c r="AK3147" i="1"/>
  <c r="AM3147" i="1" s="1"/>
  <c r="A3147" i="1" s="1"/>
  <c r="AK3148" i="1" l="1"/>
  <c r="AM3148" i="1" l="1"/>
  <c r="A3148" i="1" s="1"/>
  <c r="AK3149" i="1"/>
  <c r="AK3150" i="1"/>
  <c r="AM3149" i="1" l="1"/>
  <c r="A3149" i="1" s="1"/>
  <c r="AK3151" i="1"/>
  <c r="AM3150" i="1"/>
  <c r="A3150" i="1" s="1"/>
  <c r="AM3151" i="1" l="1"/>
  <c r="A3151" i="1" s="1"/>
  <c r="AK3152" i="1"/>
  <c r="AK3153" i="1"/>
  <c r="AM3152" i="1" l="1"/>
  <c r="A3152" i="1" s="1"/>
  <c r="AK3154" i="1"/>
  <c r="AM3153" i="1"/>
  <c r="A3153" i="1" s="1"/>
  <c r="AK3155" i="1"/>
  <c r="AM3154" i="1" l="1"/>
  <c r="A3154" i="1" s="1"/>
  <c r="AM3155" i="1"/>
  <c r="A3155" i="1" s="1"/>
  <c r="AK3156" i="1"/>
  <c r="AM3156" i="1" l="1"/>
  <c r="A3156" i="1" s="1"/>
  <c r="AK3157" i="1"/>
  <c r="AM3157" i="1" l="1"/>
  <c r="A3157" i="1" s="1"/>
  <c r="AK3158" i="1"/>
  <c r="AK3159" i="1" l="1"/>
  <c r="AK3160" i="1"/>
  <c r="AM3158" i="1"/>
  <c r="A3158" i="1" s="1"/>
  <c r="AM3160" i="1" l="1"/>
  <c r="A3160" i="1" s="1"/>
  <c r="AM3159" i="1"/>
  <c r="A3159" i="1" s="1"/>
  <c r="AK3163" i="1"/>
  <c r="AK3162" i="1"/>
  <c r="AK3161" i="1"/>
  <c r="AM3163" i="1" l="1"/>
  <c r="A3163" i="1" s="1"/>
  <c r="AM3161" i="1"/>
  <c r="A3161" i="1" s="1"/>
  <c r="AK3165" i="1"/>
  <c r="AK3166" i="1" s="1"/>
  <c r="AK3164" i="1"/>
  <c r="AK3167" i="1" s="1"/>
  <c r="AM3162" i="1"/>
  <c r="A3162" i="1" s="1"/>
  <c r="AM3167" i="1" l="1"/>
  <c r="A3167" i="1" s="1"/>
  <c r="AM3166" i="1"/>
  <c r="A3166" i="1" s="1"/>
  <c r="AM3165" i="1"/>
  <c r="A3165" i="1" s="1"/>
  <c r="AM3164" i="1"/>
  <c r="A3164" i="1" s="1"/>
  <c r="AK3168" i="1"/>
  <c r="AM3168" i="1" l="1"/>
  <c r="A3168" i="1" s="1"/>
  <c r="AK3169" i="1"/>
  <c r="AK3170" i="1" s="1"/>
  <c r="AM3170" i="1" l="1"/>
  <c r="A3170" i="1" s="1"/>
  <c r="AK3171" i="1"/>
  <c r="AM3169" i="1"/>
  <c r="A3169" i="1" s="1"/>
  <c r="AM3171" i="1" l="1"/>
  <c r="A3171" i="1" s="1"/>
  <c r="AK3172" i="1"/>
  <c r="AM3172" i="1" l="1"/>
  <c r="A3172" i="1" s="1"/>
  <c r="AK3173" i="1"/>
  <c r="AM3173" i="1" l="1"/>
  <c r="A3173" i="1" s="1"/>
  <c r="AK3174" i="1"/>
  <c r="AM3174" i="1" l="1"/>
  <c r="A3174" i="1" s="1"/>
  <c r="AK3175" i="1"/>
  <c r="AM3175" i="1" l="1"/>
  <c r="A3175" i="1" s="1"/>
  <c r="AK3176" i="1"/>
  <c r="AM3176" i="1" l="1"/>
  <c r="A3176" i="1" s="1"/>
  <c r="AK3177" i="1"/>
  <c r="AM3177" i="1" l="1"/>
  <c r="A3177" i="1" s="1"/>
  <c r="AK3178" i="1"/>
  <c r="AM3178" i="1" l="1"/>
  <c r="A3178" i="1" s="1"/>
  <c r="AK3179" i="1"/>
  <c r="AM3179" i="1" l="1"/>
  <c r="A3179" i="1" s="1"/>
  <c r="AK3180" i="1"/>
  <c r="AM3180" i="1" l="1"/>
  <c r="A3180" i="1" s="1"/>
  <c r="AK3181" i="1"/>
  <c r="AM3181" i="1" l="1"/>
  <c r="A3181" i="1" s="1"/>
  <c r="AK3182" i="1"/>
  <c r="AM3182" i="1" l="1"/>
  <c r="A3182" i="1" s="1"/>
  <c r="AK3183" i="1"/>
  <c r="AM3183" i="1" l="1"/>
  <c r="A3183" i="1" s="1"/>
  <c r="AK3184" i="1"/>
  <c r="AM3184" i="1" l="1"/>
  <c r="A3184" i="1" s="1"/>
  <c r="AK3185" i="1"/>
  <c r="AM3185" i="1" l="1"/>
  <c r="A3185" i="1" s="1"/>
  <c r="AK3186" i="1"/>
  <c r="AK3187" i="1" l="1"/>
  <c r="AM3186" i="1"/>
  <c r="A3186" i="1" s="1"/>
  <c r="AM3187" i="1" l="1"/>
  <c r="A3187" i="1" s="1"/>
  <c r="AK3188" i="1"/>
  <c r="AM3188" i="1" l="1"/>
  <c r="A3188" i="1" s="1"/>
  <c r="AK3189" i="1"/>
  <c r="AK3190" i="1"/>
  <c r="AM3190" i="1" s="1"/>
  <c r="A3190" i="1" s="1"/>
  <c r="AK3191" i="1"/>
  <c r="AK3192" i="1" l="1"/>
  <c r="AM3191" i="1"/>
  <c r="A3191" i="1" s="1"/>
  <c r="AM3189" i="1"/>
  <c r="A3189" i="1" s="1"/>
  <c r="AK3193" i="1"/>
  <c r="AK3194" i="1" l="1"/>
  <c r="AM3193" i="1"/>
  <c r="A3193" i="1" s="1"/>
  <c r="AM3192" i="1"/>
  <c r="A3192" i="1" s="1"/>
  <c r="AM3194" i="1" l="1"/>
  <c r="A3194" i="1" s="1"/>
  <c r="AK3195" i="1"/>
  <c r="AM3195" i="1" l="1"/>
  <c r="A3195" i="1" s="1"/>
  <c r="AK3196" i="1"/>
  <c r="AK3197" i="1"/>
  <c r="AK3198" i="1"/>
  <c r="AM3197" i="1" l="1"/>
  <c r="A3197" i="1" s="1"/>
  <c r="AM3196" i="1"/>
  <c r="A3196" i="1" s="1"/>
  <c r="AK3200" i="1"/>
  <c r="AM3198" i="1"/>
  <c r="A3198" i="1" s="1"/>
  <c r="AK3199" i="1"/>
  <c r="AM3200" i="1" l="1"/>
  <c r="A3200" i="1" s="1"/>
  <c r="AM3199" i="1"/>
  <c r="A3199" i="1" s="1"/>
  <c r="AK3202" i="1"/>
  <c r="AK3203" i="1" s="1"/>
  <c r="AK3201" i="1"/>
  <c r="AM3203" i="1" l="1"/>
  <c r="A3203" i="1" s="1"/>
  <c r="AM3201" i="1"/>
  <c r="A3201" i="1" s="1"/>
  <c r="AK3205" i="1"/>
  <c r="AK3206" i="1" s="1"/>
  <c r="AK3204" i="1"/>
  <c r="AK3207" i="1" s="1"/>
  <c r="AM3202" i="1"/>
  <c r="A3202" i="1" s="1"/>
  <c r="AM3207" i="1" l="1"/>
  <c r="A3207" i="1" s="1"/>
  <c r="AM3206" i="1"/>
  <c r="A3206" i="1" s="1"/>
  <c r="AM3205" i="1"/>
  <c r="A3205" i="1" s="1"/>
  <c r="AM3204" i="1"/>
  <c r="A3204" i="1" s="1"/>
  <c r="AK3208" i="1"/>
  <c r="AM3208" i="1" l="1"/>
  <c r="A3208" i="1" s="1"/>
  <c r="AK3209" i="1"/>
  <c r="AM3209" i="1" l="1"/>
  <c r="A3209" i="1" s="1"/>
  <c r="AK3210" i="1"/>
  <c r="AM3210" i="1" l="1"/>
  <c r="A3210" i="1" s="1"/>
  <c r="AK3211" i="1"/>
  <c r="AM3211" i="1" l="1"/>
  <c r="A3211" i="1" s="1"/>
  <c r="AK3212" i="1"/>
  <c r="AM3212" i="1" l="1"/>
  <c r="A3212" i="1" s="1"/>
  <c r="AK3213" i="1"/>
  <c r="AM3213" i="1" l="1"/>
  <c r="A3213" i="1" s="1"/>
  <c r="AK3214" i="1"/>
  <c r="AM3214" i="1" l="1"/>
  <c r="A3214" i="1" s="1"/>
  <c r="AK3215" i="1"/>
  <c r="AM3215" i="1" l="1"/>
  <c r="A3215" i="1" s="1"/>
  <c r="AK3216" i="1"/>
  <c r="AM3216" i="1" l="1"/>
  <c r="A3216" i="1" s="1"/>
  <c r="AK3217" i="1"/>
  <c r="AM3217" i="1" l="1"/>
  <c r="A3217" i="1" s="1"/>
  <c r="AK3218" i="1"/>
  <c r="AM3218" i="1" l="1"/>
  <c r="A3218" i="1" s="1"/>
  <c r="AK3219" i="1"/>
  <c r="AM3219" i="1" l="1"/>
  <c r="A3219" i="1" s="1"/>
  <c r="AK3220" i="1"/>
  <c r="AM3220" i="1" s="1"/>
  <c r="A3220" i="1" s="1"/>
  <c r="AK3221" i="1" l="1"/>
  <c r="AM3221" i="1" l="1"/>
  <c r="A3221" i="1" s="1"/>
  <c r="AK3222" i="1"/>
  <c r="AM3222" i="1" l="1"/>
  <c r="A3222" i="1" s="1"/>
  <c r="AK3223" i="1"/>
  <c r="AK3224" i="1" l="1"/>
  <c r="AM3223" i="1"/>
  <c r="A3223" i="1" s="1"/>
  <c r="AK3225" i="1"/>
  <c r="AM3225" i="1" l="1"/>
  <c r="A3225" i="1" s="1"/>
  <c r="AK3226" i="1"/>
  <c r="AK3227" i="1" s="1"/>
  <c r="AM3224" i="1"/>
  <c r="A3224" i="1" s="1"/>
  <c r="AM3227" i="1" l="1"/>
  <c r="A3227" i="1" s="1"/>
  <c r="AM3226" i="1"/>
  <c r="A3226" i="1" s="1"/>
  <c r="AK3228" i="1"/>
  <c r="AM3228" i="1" l="1"/>
  <c r="A3228" i="1" s="1"/>
  <c r="AK3229" i="1"/>
  <c r="AK3230" i="1" s="1"/>
  <c r="AM3230" i="1" l="1"/>
  <c r="A3230" i="1" s="1"/>
  <c r="AK3231" i="1"/>
  <c r="AM3229" i="1"/>
  <c r="A3229" i="1" s="1"/>
  <c r="AK3232" i="1"/>
  <c r="AM3232" i="1" s="1"/>
  <c r="A3232" i="1" s="1"/>
  <c r="AK3233" i="1" l="1"/>
  <c r="AM3233" i="1" s="1"/>
  <c r="A3233" i="1" s="1"/>
  <c r="AM3231" i="1"/>
  <c r="A3231" i="1" s="1"/>
  <c r="AK3234" i="1"/>
  <c r="AM3234" i="1" s="1"/>
  <c r="A3234" i="1" s="1"/>
</calcChain>
</file>

<file path=xl/sharedStrings.xml><?xml version="1.0" encoding="utf-8"?>
<sst xmlns="http://schemas.openxmlformats.org/spreadsheetml/2006/main" count="12862" uniqueCount="3158">
  <si>
    <t>Правительства Новгородской области</t>
  </si>
  <si>
    <t>№ п/п</t>
  </si>
  <si>
    <r>
      <t>Общая площадь МКД</t>
    </r>
    <r>
      <rPr>
        <vertAlign val="superscript"/>
        <sz val="12"/>
        <rFont val="Times New Roman"/>
        <family val="1"/>
        <charset val="204"/>
      </rPr>
      <t>1</t>
    </r>
    <r>
      <rPr>
        <sz val="12"/>
        <rFont val="Times New Roman"/>
        <family val="1"/>
        <charset val="204"/>
      </rPr>
      <t>, всего</t>
    </r>
  </si>
  <si>
    <r>
      <t>Площадь помещений МКД</t>
    </r>
    <r>
      <rPr>
        <vertAlign val="superscript"/>
        <sz val="12"/>
        <rFont val="Times New Roman"/>
        <family val="1"/>
        <charset val="204"/>
      </rPr>
      <t>1</t>
    </r>
    <r>
      <rPr>
        <sz val="12"/>
        <rFont val="Times New Roman"/>
        <family val="1"/>
        <charset val="204"/>
      </rPr>
      <t>:</t>
    </r>
  </si>
  <si>
    <r>
      <t>Количество жителей, зарегистрированных в МКД</t>
    </r>
    <r>
      <rPr>
        <vertAlign val="superscript"/>
        <sz val="12"/>
        <rFont val="Times New Roman"/>
        <family val="1"/>
        <charset val="204"/>
      </rPr>
      <t>1</t>
    </r>
    <r>
      <rPr>
        <sz val="12"/>
        <rFont val="Times New Roman"/>
        <family val="1"/>
        <charset val="204"/>
      </rPr>
      <t xml:space="preserve"> на дату утверждения краткосрочного плана</t>
    </r>
  </si>
  <si>
    <t>Плановая дата завершения работ</t>
  </si>
  <si>
    <r>
      <t>за счет средств Фонда</t>
    </r>
    <r>
      <rPr>
        <vertAlign val="superscript"/>
        <sz val="12"/>
        <rFont val="Times New Roman"/>
        <family val="1"/>
        <charset val="204"/>
      </rPr>
      <t>2</t>
    </r>
  </si>
  <si>
    <t>за счет средств областного бюджета</t>
  </si>
  <si>
    <t>за счет средств местного бюджета</t>
  </si>
  <si>
    <r>
      <t>за счет средств собственников МКД</t>
    </r>
    <r>
      <rPr>
        <vertAlign val="superscript"/>
        <sz val="12"/>
        <rFont val="Times New Roman"/>
        <family val="1"/>
        <charset val="204"/>
      </rPr>
      <t>1</t>
    </r>
  </si>
  <si>
    <t>кв.м</t>
  </si>
  <si>
    <t>чел.</t>
  </si>
  <si>
    <t>руб.</t>
  </si>
  <si>
    <t>Итого по Новгородской области</t>
  </si>
  <si>
    <t>Батецкий муниципальный район</t>
  </si>
  <si>
    <t>Боровичский муниципальный район</t>
  </si>
  <si>
    <t>п.Прогресс, Новый пер., д.4</t>
  </si>
  <si>
    <t>п.Прогресс, ул.Строителей, д.12</t>
  </si>
  <si>
    <t>г.Боровичи, пер.Чайковского, д.12</t>
  </si>
  <si>
    <t>д.Починная Сопка, ул.Совхозная, д.8</t>
  </si>
  <si>
    <t>г.Боровичи, пл.1 Мая, д.1</t>
  </si>
  <si>
    <t>г.Боровичи, пл.1 Мая, д.3</t>
  </si>
  <si>
    <t>г.Боровичи, проезд Титова, д.1</t>
  </si>
  <si>
    <t>г.Боровичи, проезд Титова, д.5</t>
  </si>
  <si>
    <t>г.Боровичи, ул.Боровая, д.73а</t>
  </si>
  <si>
    <t>г.Боровичи, ул.Гоголя, д.20</t>
  </si>
  <si>
    <t>г.Боровичи, ул.Загородная, д.47</t>
  </si>
  <si>
    <t>г.Боровичи, ул.Загородная, д.49</t>
  </si>
  <si>
    <t>г.Боровичи, ул.Загородная, д.55</t>
  </si>
  <si>
    <t>г.Боровичи, ул.Загородная, д.61</t>
  </si>
  <si>
    <t>г.Боровичи, ул.Ленинградская, д.43</t>
  </si>
  <si>
    <t>г.Боровичи, ул.Ленинградская, д.93</t>
  </si>
  <si>
    <t>г.Боровичи, ул.Некрасовская, д.4</t>
  </si>
  <si>
    <t>г.Боровичи, ул.Парковая, д.5</t>
  </si>
  <si>
    <t>г.Боровичи, ул.Песочная, д.6</t>
  </si>
  <si>
    <t>г.Боровичи, ул.Пушкинская, д.74</t>
  </si>
  <si>
    <t>г.Боровичи, ул.Рабочая, д.32</t>
  </si>
  <si>
    <t>г.Боровичи, ул.Рабочая, д.33</t>
  </si>
  <si>
    <t>г.Боровичи, ул.Революции, д.4а</t>
  </si>
  <si>
    <t>г.Боровичи, ул.Реппо, д.4</t>
  </si>
  <si>
    <t>г.Боровичи, ул.Фрунзе, д.14</t>
  </si>
  <si>
    <t>г.Боровичи, ул.Южная, д.1а</t>
  </si>
  <si>
    <t>д.Ёгла, ул.Советская, д.217</t>
  </si>
  <si>
    <t>д.Перёдки, ул.Молодежная, д.1</t>
  </si>
  <si>
    <t>Валдайский муниципальный район</t>
  </si>
  <si>
    <t>Демянский муниципальный район</t>
  </si>
  <si>
    <t>р.п.Демянск, ул.1 Мая, д.23</t>
  </si>
  <si>
    <t>р.п.Демянск, ул.Энергетиков, д.29</t>
  </si>
  <si>
    <t>Любытинский муниципальный район</t>
  </si>
  <si>
    <t>р.п.Любытино, ул.Советов, д.137</t>
  </si>
  <si>
    <t>Маловишерский муниципальный район</t>
  </si>
  <si>
    <t>г.Малая Вишера, ул.50 лет Октября, д.5</t>
  </si>
  <si>
    <t>г.Малая Вишера, ул.Лесная, д.26</t>
  </si>
  <si>
    <t>г.Малая Вишера, ул.Лесная, д.30</t>
  </si>
  <si>
    <t>г.Малая Вишера, ул.Лесная, д.42</t>
  </si>
  <si>
    <t>г.Малая Вишера, ул.Лесозаготовителей, д.26</t>
  </si>
  <si>
    <t>г.Малая Вишера, ул.Мерецкова, д.10</t>
  </si>
  <si>
    <t>г.Малая Вишера, ул.Пушкинская, д.50</t>
  </si>
  <si>
    <t>г.Малая Вишера, ул.Лесная, д.32</t>
  </si>
  <si>
    <t>г.Малая Вишера, ул.Лесная, д.36</t>
  </si>
  <si>
    <t>г.Малая Вишера, ул.Красноармейская, д.9</t>
  </si>
  <si>
    <t>г.Малая Вишера, ул.Пушкинская, д.48</t>
  </si>
  <si>
    <t>Мошенской муниципальный район</t>
  </si>
  <si>
    <t>Новгородский муниципальный район</t>
  </si>
  <si>
    <t>Окуловский муниципальный район</t>
  </si>
  <si>
    <t>г.Окуловка, ул.Грибоедова, д.34</t>
  </si>
  <si>
    <t>г.Окуловка, ул.Заводская, д.4</t>
  </si>
  <si>
    <t>г.Окуловка, ул.Кирова, д.14</t>
  </si>
  <si>
    <t>г.Окуловка, ул.Кирова, д.16</t>
  </si>
  <si>
    <t>г.Окуловка, ул.Розы Люксембург, д.23</t>
  </si>
  <si>
    <t>г.Окуловка, ул.Николая Николаева, д.55, корп.1</t>
  </si>
  <si>
    <t>г.Окуловка, ул.Ленина, д.19в</t>
  </si>
  <si>
    <t>г.Окуловка, ул.Правды, д.6</t>
  </si>
  <si>
    <t>г.Окуловка, ул.Грибоедова, д.32</t>
  </si>
  <si>
    <t>г.Окуловка, пер.Парковый, д.3</t>
  </si>
  <si>
    <t>г.Окуловка, ул.Зорге, д.26</t>
  </si>
  <si>
    <t>г.Окуловка, ул.Карла Маркса, д.40</t>
  </si>
  <si>
    <t>г.Окуловка, ул.Калинина, д.1</t>
  </si>
  <si>
    <t>г.Окуловка, ул.Кирова, д.10</t>
  </si>
  <si>
    <t>г.Окуловка, ул.Кирова, д.22</t>
  </si>
  <si>
    <t>г.Окуловка, ул.Кирова, д.24</t>
  </si>
  <si>
    <t>г.Окуловка, ул.Кирова, д.26</t>
  </si>
  <si>
    <t>г.Окуловка, ул.Космонавтов, д.2</t>
  </si>
  <si>
    <t>г.Окуловка, ул.Космонавтов, д.4</t>
  </si>
  <si>
    <t>г.Окуловка, ул.Парфенова, д.6</t>
  </si>
  <si>
    <t>р.п.Кулотино, ул.Кирова, д.9</t>
  </si>
  <si>
    <t>р.п.Угловка, ул.Центральная, д.13</t>
  </si>
  <si>
    <t>г.Окуловка, ул.Грибоедова, д.26</t>
  </si>
  <si>
    <t>г.Окуловка, ул.Островского, д.38</t>
  </si>
  <si>
    <t>г.Окуловка, ул.Островского, д.42, корп.1</t>
  </si>
  <si>
    <t>г.Окуловка, ул.Парфенова, д.2</t>
  </si>
  <si>
    <t>г.Окуловка, ул.Парфенова, д.4а</t>
  </si>
  <si>
    <t>Парфинский муниципальный район</t>
  </si>
  <si>
    <t>Пестовский муниципальный район</t>
  </si>
  <si>
    <t>Поддорский муниципальный район</t>
  </si>
  <si>
    <t>г.Сольцы, просп.Советский, д.12</t>
  </si>
  <si>
    <t>г.Сольцы, просп.Советский, д.44</t>
  </si>
  <si>
    <t>д.Каменка, ул.Шелонская, д.3</t>
  </si>
  <si>
    <t>Старорусский муниципальный район</t>
  </si>
  <si>
    <t>г.Старая Русса, ул.Возрождения, д.168</t>
  </si>
  <si>
    <t>г.Старая Русса, ул.Александровская, д.5</t>
  </si>
  <si>
    <t>г.Старая Русса, микрорайон Городок, д.2</t>
  </si>
  <si>
    <t>г.Старая Русса, ул.Крестецкая, д.22</t>
  </si>
  <si>
    <t>г.Старая Русса, ул.Минеральная, д.29</t>
  </si>
  <si>
    <t>г.Старая Русса, ул.Гостинодворская, д.16</t>
  </si>
  <si>
    <t>г.Старая Русса, ул.Правосудия, д.13</t>
  </si>
  <si>
    <t>г.Старая Русса, микрорайон Городок, д.6</t>
  </si>
  <si>
    <t>д.Большая Козона, ул.Мира, д.2</t>
  </si>
  <si>
    <t>г.Старая Русса, микрорайон Городок, д.15</t>
  </si>
  <si>
    <t>г.Старая Русса, Советская набережная, д.18</t>
  </si>
  <si>
    <t>г.Старая Русса, ул.Александровская, д.35</t>
  </si>
  <si>
    <t>г.Старая Русса, ул.Восстания, д.14</t>
  </si>
  <si>
    <t>г.Старая Русса, ул.Гостинодворская, д.22</t>
  </si>
  <si>
    <t>г.Старая Русса, ул.Латышских Гвардейцев, д.13</t>
  </si>
  <si>
    <t>г.Старая Русса, ул.Строителей, д.7</t>
  </si>
  <si>
    <t>г.Старая Русса, ул.Тимура Фрунзе, д.4</t>
  </si>
  <si>
    <t>г.Старая Русса, ул.Якутских Стрелков, д.57</t>
  </si>
  <si>
    <t>р.п.Хвойная, ул.Мира, д.4</t>
  </si>
  <si>
    <t>р.п.Хвойная, ул.Пушкинская, д.3а</t>
  </si>
  <si>
    <t>п.Юбилейный, ул.Юности, д.2</t>
  </si>
  <si>
    <t>Холмский муниципальный район</t>
  </si>
  <si>
    <t>Чудовский муниципальный район</t>
  </si>
  <si>
    <t>г.Чудово, ул.Октябрьская, д.1а</t>
  </si>
  <si>
    <t>п.Краснофарфорный, ул.Пятилетка, д.17</t>
  </si>
  <si>
    <t>г.Чудово, ул.Титова, д.11</t>
  </si>
  <si>
    <t>г.Чудово, ул.Титова, д.9</t>
  </si>
  <si>
    <t>г.Чудово, ул.Молодогвардейская, д.8</t>
  </si>
  <si>
    <t>г.Чудово, ул.Некрасова, д.22</t>
  </si>
  <si>
    <t>г.Чудово, ул.Октябрьская, д.11</t>
  </si>
  <si>
    <t>г.Чудово, ул.Оплеснина, д.12</t>
  </si>
  <si>
    <t>г.Чудово, ул.Парайненская, д.3а</t>
  </si>
  <si>
    <t>г.Чудово, ул.Радищева, д.6а</t>
  </si>
  <si>
    <t>п.Краснофарфорный, ул.Октябрьская, д.9</t>
  </si>
  <si>
    <t>г.Чудово, ул.Губина, д.10</t>
  </si>
  <si>
    <t>г.Чудово, ул.Губина, д.12</t>
  </si>
  <si>
    <t>г.Чудово, ул.Губина, д.8</t>
  </si>
  <si>
    <t>г.Чудово, ул.Некрасова, д.7</t>
  </si>
  <si>
    <t>г.Чудово, ул.Оплеснина, д.10</t>
  </si>
  <si>
    <t>г.Чудово, ул.Сергея Кузнецова, д.6</t>
  </si>
  <si>
    <t>д.Карловка, ул.Центральная, д.7</t>
  </si>
  <si>
    <t>п.Краснофарфорный, ул.Октябрьская, д.8</t>
  </si>
  <si>
    <t>с.Успенское, ул.Коммунарная, д.1</t>
  </si>
  <si>
    <t>Шимский муниципальный район</t>
  </si>
  <si>
    <t>ул.Ломоносова, д.6/2</t>
  </si>
  <si>
    <t>РО</t>
  </si>
  <si>
    <t>с.Зарубино, ул.Пролетарская, д.3а</t>
  </si>
  <si>
    <t>с.Марёво, ул.Советов, д.90</t>
  </si>
  <si>
    <t>г.Пестово, ул.Набережная Реки Меглинки, д.35</t>
  </si>
  <si>
    <t>г.Старая Русса, Советская набережная, д.3а</t>
  </si>
  <si>
    <t>г.Старая Русса, ул.Воскресенская, д.1</t>
  </si>
  <si>
    <t>г.Старая Русса, ул.Воскресенская, д.4</t>
  </si>
  <si>
    <t>г.Старая Русса, ул.Гостинодворская, д.9</t>
  </si>
  <si>
    <t>г.Старая Русса, ул.Крестецкая, д.10</t>
  </si>
  <si>
    <t>.</t>
  </si>
  <si>
    <t xml:space="preserve"> общего имущества  многоквартирных домов, включенных в краткосрочный план                 </t>
  </si>
  <si>
    <t xml:space="preserve">реализации региональной программы капитального ремонта общего имущества                   </t>
  </si>
  <si>
    <t>ВСЕГО</t>
  </si>
  <si>
    <t>Наименование муниципального образования</t>
  </si>
  <si>
    <r>
      <t>Общая площадь МКД</t>
    </r>
    <r>
      <rPr>
        <vertAlign val="superscript"/>
        <sz val="14"/>
        <rFont val="Times New Roman"/>
        <family val="1"/>
        <charset val="204"/>
      </rPr>
      <t>1</t>
    </r>
    <r>
      <rPr>
        <sz val="14"/>
        <rFont val="Times New Roman"/>
        <family val="1"/>
        <charset val="204"/>
      </rPr>
      <t>, всего</t>
    </r>
  </si>
  <si>
    <r>
      <t>Количество жителей, зарегистри-рованных в МКД</t>
    </r>
    <r>
      <rPr>
        <vertAlign val="superscript"/>
        <sz val="14"/>
        <rFont val="Times New Roman"/>
        <family val="1"/>
        <charset val="204"/>
      </rPr>
      <t>1</t>
    </r>
    <r>
      <rPr>
        <sz val="14"/>
        <rFont val="Times New Roman"/>
        <family val="1"/>
        <charset val="204"/>
      </rPr>
      <t xml:space="preserve"> на дату утверждения краткосроч-ного плана</t>
    </r>
  </si>
  <si>
    <t>ед.</t>
  </si>
  <si>
    <t>1.</t>
  </si>
  <si>
    <t>2.</t>
  </si>
  <si>
    <t>3.</t>
  </si>
  <si>
    <t>4.</t>
  </si>
  <si>
    <t>5.</t>
  </si>
  <si>
    <t>6.</t>
  </si>
  <si>
    <t>7.</t>
  </si>
  <si>
    <t>8.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</si>
  <si>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</si>
  <si>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</si>
  <si>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</si>
  <si>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</si>
  <si>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</si>
  <si>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</si>
  <si>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</si>
  <si>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</si>
  <si>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</si>
  <si>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</si>
  <si>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</si>
  <si>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</si>
  <si>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</si>
  <si>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r>
      <t>1</t>
    </r>
    <r>
      <rPr>
        <sz val="12"/>
        <color theme="1"/>
        <rFont val="Times New Roman"/>
        <family val="1"/>
        <charset val="204"/>
      </rPr>
      <t xml:space="preserve"> –  многоквартирный дом.</t>
    </r>
  </si>
  <si>
    <r>
      <t>2</t>
    </r>
    <r>
      <rPr>
        <sz val="12"/>
        <color theme="1"/>
        <rFont val="Times New Roman"/>
        <family val="1"/>
        <charset val="204"/>
      </rPr>
      <t xml:space="preserve"> –  Фонд содействия реформированию жилищно-коммунального хозяйства.</t>
    </r>
  </si>
  <si>
    <r>
      <t>3</t>
    </r>
    <r>
      <rPr>
        <sz val="12"/>
        <color theme="1"/>
        <rFont val="Times New Roman"/>
        <family val="1"/>
        <charset val="204"/>
      </rPr>
      <t xml:space="preserve"> –  прибор учета.</t>
    </r>
  </si>
  <si>
    <r>
      <t>4</t>
    </r>
    <r>
      <rPr>
        <sz val="12"/>
        <color theme="1"/>
        <rFont val="Times New Roman"/>
        <family val="1"/>
        <charset val="204"/>
      </rPr>
      <t xml:space="preserve"> –  узел управления.</t>
    </r>
  </si>
  <si>
    <t xml:space="preserve"> Планируемые показатели выполнения работ по капитальному ремонту</t>
  </si>
  <si>
    <t>Крестецкий муниципальный район</t>
  </si>
  <si>
    <t>Утвержден</t>
  </si>
  <si>
    <t>распоряжением</t>
  </si>
  <si>
    <t xml:space="preserve">Краткосрочный план реализации  региональной программы капитального ремонта общего имущества                   </t>
  </si>
  <si>
    <r>
      <t>Адрес МКД</t>
    </r>
    <r>
      <rPr>
        <vertAlign val="superscript"/>
        <sz val="12"/>
        <rFont val="Times New Roman"/>
        <family val="1"/>
        <charset val="204"/>
      </rPr>
      <t>1</t>
    </r>
    <r>
      <rPr>
        <sz val="12"/>
        <rFont val="Times New Roman"/>
        <family val="1"/>
        <charset val="204"/>
      </rPr>
      <t xml:space="preserve"> и плановый год проведения работ</t>
    </r>
  </si>
  <si>
    <r>
      <t xml:space="preserve">Общая стоимость капитального ремонта общего имущества в МКД </t>
    </r>
    <r>
      <rPr>
        <vertAlign val="superscript"/>
        <sz val="12"/>
        <rFont val="Times New Roman"/>
        <family val="1"/>
        <charset val="204"/>
      </rPr>
      <t>1</t>
    </r>
  </si>
  <si>
    <t>д.Новое Овсино, ул.Совхозная, д.6</t>
  </si>
  <si>
    <t>п.Батецкий, ул.Советская, д.39</t>
  </si>
  <si>
    <t>д.Вольная Горка, д.88</t>
  </si>
  <si>
    <t>п.Батецкий, ул.Зосимова, д.25</t>
  </si>
  <si>
    <t>п.Батецкий, ул.Лужская, д.2</t>
  </si>
  <si>
    <t>п.Батецкий, ул.Школьная, д.3</t>
  </si>
  <si>
    <t>п.Батецкий, ул.Школьная, д.5</t>
  </si>
  <si>
    <t>д.Вольная Горка, д.84</t>
  </si>
  <si>
    <t>д.Озерёво, д.30</t>
  </si>
  <si>
    <t>д.Озерёво, д.32</t>
  </si>
  <si>
    <t>г.Боровичи, ул.В. Бианки, д.45</t>
  </si>
  <si>
    <t>г.Боровичи, ул.Гоголя, д.129</t>
  </si>
  <si>
    <t>г.Боровичи, ул.Горького, д.18</t>
  </si>
  <si>
    <t>г.Боровичи, ул.Загородная, д.51</t>
  </si>
  <si>
    <t>г.Боровичи, ул.Загородная, д.65</t>
  </si>
  <si>
    <t>г.Боровичи, ул.К. Либкнехта, д.38а</t>
  </si>
  <si>
    <t>г.Боровичи, ул.Коммунарная, д.63</t>
  </si>
  <si>
    <t>г.Боровичи, ул.Кропоткина, д.3</t>
  </si>
  <si>
    <t>г.Боровичи, ул.Ленинградская, д.17</t>
  </si>
  <si>
    <t>г.Боровичи, ул.Ленинградская, д.23</t>
  </si>
  <si>
    <t>г.Боровичи, ул.Ленинградская, д.6</t>
  </si>
  <si>
    <t>г.Боровичи, ул.Ломоносовская, д.44</t>
  </si>
  <si>
    <t>г.Боровичи, ул.Некрасовская, д.14</t>
  </si>
  <si>
    <t>г.Боровичи, ул.Парковая, д.25</t>
  </si>
  <si>
    <t>г.Боровичи, ул.Парковая, д.7</t>
  </si>
  <si>
    <t>г.Боровичи, ул.Парковая, д.9</t>
  </si>
  <si>
    <t>г.Боровичи, ул.Советская, д.32</t>
  </si>
  <si>
    <t>г.Боровичи, ул.Советская, д.39</t>
  </si>
  <si>
    <t>г.Боровичи, ул.Речная, д.21</t>
  </si>
  <si>
    <t>г.Боровичи, ул.Подбельского, д.4</t>
  </si>
  <si>
    <t>п.Кировский, ул.Боровая, д.4</t>
  </si>
  <si>
    <t>п.Кировский, ул.Боровая, д.6</t>
  </si>
  <si>
    <t>г.Боровичи, микрорайон Комбикормовый завод, д.5</t>
  </si>
  <si>
    <t>г.Боровичи, наб.Октябрьской революции, д.20</t>
  </si>
  <si>
    <t>г.Боровичи, пер.Реппо, д.6</t>
  </si>
  <si>
    <t>г.Боровичи, ул.А. Кузнецова, д.2</t>
  </si>
  <si>
    <t>г.Боровичи, ул.Вышневолоцкая, д.39а</t>
  </si>
  <si>
    <t>г.Боровичи, ул.Гоголя, д.115</t>
  </si>
  <si>
    <t>г.Боровичи, ул.Гоголя, д.170</t>
  </si>
  <si>
    <t>г.Боровичи, ул.Гончарная, д.50</t>
  </si>
  <si>
    <t>г.Боровичи, ул.Загородная, д.28</t>
  </si>
  <si>
    <t>г.Боровичи, ул.Загородная, д.41</t>
  </si>
  <si>
    <t>г.Боровичи, ул.Парковая, д.15</t>
  </si>
  <si>
    <t>г.Боровичи, ул.Парковая, д.17</t>
  </si>
  <si>
    <t>г.Боровичи, ул.Порожская, д.1</t>
  </si>
  <si>
    <t>г.Боровичи, ул.Советская, д.183</t>
  </si>
  <si>
    <t>г.Боровичи, ул.Советская, д.27</t>
  </si>
  <si>
    <t>г.Боровичи, ул.Советская, д.33</t>
  </si>
  <si>
    <t>г.Боровичи, ул.Ф. Энгельса, д.11</t>
  </si>
  <si>
    <t>г.Боровичи, ул.Ф. Энгельса, д.19</t>
  </si>
  <si>
    <t>г.Боровичи, ул.Ф. Энгельса, д.4</t>
  </si>
  <si>
    <t>г.Боровичи, пл.Володарского, д.5</t>
  </si>
  <si>
    <t>г.Боровичи, пл.Володарского, д.7</t>
  </si>
  <si>
    <t>г.Боровичи, пер.Реппо, д.5/7</t>
  </si>
  <si>
    <t>г.Боровичи, ул.Гоголя, д.164</t>
  </si>
  <si>
    <t>г.Боровичи, ул.Коммунарная, д.1а</t>
  </si>
  <si>
    <t>г.Боровичи, ул.Л. Толстого, д.43</t>
  </si>
  <si>
    <t>г.Боровичи, ул.Пушкинская, д.57а</t>
  </si>
  <si>
    <t>м.Гверстянка, д.9</t>
  </si>
  <si>
    <t>п.Прогресс, ул.Строителей, д.14</t>
  </si>
  <si>
    <t>г.Боровичи, ул.Боровая, д.77а</t>
  </si>
  <si>
    <t>г.Боровичи, ул.Гоголя, д.131</t>
  </si>
  <si>
    <t>г.Боровичи, ул.Декабристов, д.3</t>
  </si>
  <si>
    <t>г.Боровичи, ул.Л. Павлова, д.22</t>
  </si>
  <si>
    <t>г.Боровичи, ул.Ленинградская, д.47</t>
  </si>
  <si>
    <t>г.Боровичи, ул.Ленинградская, д.9а</t>
  </si>
  <si>
    <t>г.Боровичи, ул.Новоселицкая, д.23</t>
  </si>
  <si>
    <t>г.Боровичи, ул.Парковая, д.19</t>
  </si>
  <si>
    <t>г.Боровичи, ул.Парковая, д.27</t>
  </si>
  <si>
    <t>г.Боровичи, ул.Парковая, д.29</t>
  </si>
  <si>
    <t>г.Боровичи, ул.Парковая, д.31</t>
  </si>
  <si>
    <t>г.Боровичи, ул.Парковая, д.35</t>
  </si>
  <si>
    <t>г.Боровичи, ул.Пушкинская, д.7</t>
  </si>
  <si>
    <t>г.Боровичи, ул.Ф. Энгельса, д.9</t>
  </si>
  <si>
    <t>г.Боровичи, ул.Энтузиастов, д.11</t>
  </si>
  <si>
    <t>г.Боровичи, бульвар Школьный, д.9</t>
  </si>
  <si>
    <t>г.Боровичи, микрорайон 1 Раздолье, д.1</t>
  </si>
  <si>
    <t>г.Боровичи, микрорайон 1 Раздолье, д.3</t>
  </si>
  <si>
    <t>г.Боровичи, ул.Гоголя, д.156а</t>
  </si>
  <si>
    <t>г.Боровичи, ул.Колхозная, д.5</t>
  </si>
  <si>
    <t>г.Боровичи, ул.Коммунарная, д.41</t>
  </si>
  <si>
    <t>д.Волок, ул.Молодежная, д.6</t>
  </si>
  <si>
    <t>д.Перёдки, д.2</t>
  </si>
  <si>
    <t>г.Боровичи, ул.Советская, д.130б</t>
  </si>
  <si>
    <t>п.Волгино, ул.Центральная, д.21</t>
  </si>
  <si>
    <t>п.Прогресс, ул.Строителей, д.8</t>
  </si>
  <si>
    <t>г.Боровичи, ул.Парковая, д.7а</t>
  </si>
  <si>
    <t>г.Боровичи, ул.А. Кузнецова, д.93а</t>
  </si>
  <si>
    <t>г.Боровичи, ул.Пушкинская, д.1а</t>
  </si>
  <si>
    <t>п.Волот, ул.Строителей, д.15</t>
  </si>
  <si>
    <t>п.Волот, ул.Заречная, д.7</t>
  </si>
  <si>
    <t>д.Жирково, пер.Молодежный, д.2</t>
  </si>
  <si>
    <t>п.Кневицы, ул.Линейная, д.10</t>
  </si>
  <si>
    <t>п.Кневицы, ул.Центральная, д.42</t>
  </si>
  <si>
    <t>п.Кневицы, ул.Центральная, д.44</t>
  </si>
  <si>
    <t>р.п.Демянск, пер.Молодежный, д.1</t>
  </si>
  <si>
    <t>р.п.Демянск, пер.Молодежный, д.3</t>
  </si>
  <si>
    <t>р.п.Демянск, ул.25 Октября, д.4</t>
  </si>
  <si>
    <t>р.п.Демянск, ул.25 Октября, д.5</t>
  </si>
  <si>
    <t>р.п.Демянск, ул.К. Маркса, д.22</t>
  </si>
  <si>
    <t>р.п.Демянск, ул.25 Октября, д.9</t>
  </si>
  <si>
    <t>р.п.Демянск, ул.Черняховского, д.2</t>
  </si>
  <si>
    <t>р.п.Демянск, ул.Черняховского, д.9</t>
  </si>
  <si>
    <t>с.Лычково, ул.Железнодорожная, д.34</t>
  </si>
  <si>
    <t>п.Кневицы, ул.Линейная, д.6</t>
  </si>
  <si>
    <t>п.Кневицы, ул.Первомайская, д.14</t>
  </si>
  <si>
    <t>р.п.Демянск, ул.Черняховского, д.28</t>
  </si>
  <si>
    <t>р.п.Демянск, ул.1 Мая, д.57</t>
  </si>
  <si>
    <t>р.п.Демянск, ул.25 Октября, д.17</t>
  </si>
  <si>
    <t>р.п.Демянск, ул.25 Октября, д.13</t>
  </si>
  <si>
    <t>р.п.Демянск, ул.Новая, д.2</t>
  </si>
  <si>
    <t>с.Ямская Слобода, ул.Заречная, д.9</t>
  </si>
  <si>
    <t>р.п.Крестцы, ул.Лесная, д.17</t>
  </si>
  <si>
    <t>р.п.Крестцы, ул.Большевиков, д.7</t>
  </si>
  <si>
    <t>р.п.Крестцы, ул.Васильчикова, д.6б</t>
  </si>
  <si>
    <t>р.п.Крестцы, ул.Васильчикова, д.6в</t>
  </si>
  <si>
    <t>р.п.Крестцы, ул.Греськова, д.26</t>
  </si>
  <si>
    <t>р.п.Крестцы, ул.Конева, д.19а</t>
  </si>
  <si>
    <t>д.Большой Городок, ул.Магистральная, д.29</t>
  </si>
  <si>
    <t>р.п.Любытино, ул.В. Иванова, д.45</t>
  </si>
  <si>
    <t>р.п.Любытино, ул.В. Иванова, д.45А</t>
  </si>
  <si>
    <t>р.п.Любытино, ул.Советов, д.127</t>
  </si>
  <si>
    <t>р.п.Любытино, ул.Советов, д.133</t>
  </si>
  <si>
    <t>р.п.Любытино, ул.Советов, д.27</t>
  </si>
  <si>
    <t>р.п.Любытино, ул.Советов, д.125</t>
  </si>
  <si>
    <t>с.Зарубино, ул.1 Мая, д.34</t>
  </si>
  <si>
    <t>с.Зарубино, ул.Артема, д.18</t>
  </si>
  <si>
    <t>с.Зарубино, ул.Пролетарская, д.9</t>
  </si>
  <si>
    <t>с.Шереховичи, ул.Федорковская, д.16</t>
  </si>
  <si>
    <t>р.п.Любытино, ул.Советов, д.101</t>
  </si>
  <si>
    <t>р.п.Неболчи, ул.Гагарина, д.3</t>
  </si>
  <si>
    <t>с.Зарубино, ул.Артема, д.8</t>
  </si>
  <si>
    <t>р.п.Любытино, ул.Речная, д.20а</t>
  </si>
  <si>
    <t>с.Зарубино, ул.Артема, д.10</t>
  </si>
  <si>
    <t>с.Зарубино, ул.Обломовка, д.3</t>
  </si>
  <si>
    <t>г.Малая Вишера, ул.1 Мая, д.17</t>
  </si>
  <si>
    <t>г.Малая Вишера, ул.Володарского, д.22</t>
  </si>
  <si>
    <t>г.Малая Вишера, ул.Володарского, д.4</t>
  </si>
  <si>
    <t>г.Малая Вишера, ул.Лесная, д.20</t>
  </si>
  <si>
    <t>г.Малая Вишера, ул.Лесная, д.29</t>
  </si>
  <si>
    <t>г.Малая Вишера, ул.Некрасова, д.22а</t>
  </si>
  <si>
    <t>г.Малая Вишера, ул.Новгородская, д.21а</t>
  </si>
  <si>
    <t>г.Малая Вишера, ул.Пушкинская, д.42</t>
  </si>
  <si>
    <t>г.Малая Вишера, ул.Пушкинская, д.46</t>
  </si>
  <si>
    <t>г.Малая Вишера, ул.Школьная, д.14</t>
  </si>
  <si>
    <t>г.Малая Вишера, ул.Школьная, д.16</t>
  </si>
  <si>
    <t>г.Малая Вишера, ул.Школьная, д.2</t>
  </si>
  <si>
    <t>г.Малая Вишера, ул.Школьная, д.22а</t>
  </si>
  <si>
    <t>г.Малая Вишера, ул.Школьная, д.24</t>
  </si>
  <si>
    <t>г.Малая Вишера, ул.Космонавтов, д.16а</t>
  </si>
  <si>
    <t>г.Малая Вишера, ул.Космонавтов, д.4а</t>
  </si>
  <si>
    <t>г.Малая Вишера, ул.Красноармейская, д.25а</t>
  </si>
  <si>
    <t>г.Малая Вишера, ул.Ленина, д.22</t>
  </si>
  <si>
    <t>г.Малая Вишера, ул.Лесная, д.47</t>
  </si>
  <si>
    <t>г.Малая Вишера, ул.Мерецкова, д.11</t>
  </si>
  <si>
    <t>г.Малая Вишера, ул.Московская, д.38</t>
  </si>
  <si>
    <t>г.Малая Вишера, ул.Революции, д.33</t>
  </si>
  <si>
    <t>г.Малая Вишера, ул.Школьная, д.4</t>
  </si>
  <si>
    <t>г.Малая Вишера, ул.1 Мая, д.55</t>
  </si>
  <si>
    <t>г.Малая Вишера, ул.50 лет Октября, д.3</t>
  </si>
  <si>
    <t>г.Малая Вишера, ул.Гоголя, д.28а</t>
  </si>
  <si>
    <t>г.Малая Вишера, ул.Коробача, д.1</t>
  </si>
  <si>
    <t>г.Малая Вишера, ул.Лесная, д.33</t>
  </si>
  <si>
    <t>г.Малая Вишера, ул.Мира, д.1</t>
  </si>
  <si>
    <t>г.Малая Вишера, ул.Некрасова, д.19б</t>
  </si>
  <si>
    <t>г.Малая Вишера, ул.Некрасова, д.8а</t>
  </si>
  <si>
    <t>г.Малая Вишера, ул.Новгородская, д.15а</t>
  </si>
  <si>
    <t>г.Малая Вишера, ул.Новгородская, д.58</t>
  </si>
  <si>
    <t>г.Малая Вишера, ул.Новгородская, д.6</t>
  </si>
  <si>
    <t>г.Малая Вишера, ул.Новгородская, д.6а</t>
  </si>
  <si>
    <t>г.Малая Вишера, ул.Новгородская, д.6б</t>
  </si>
  <si>
    <t>г.Малая Вишера, ул.Труда, д.1</t>
  </si>
  <si>
    <t>г.Малая Вишера, ул.Труда, д.3</t>
  </si>
  <si>
    <t>г.Малая Вишера, ул.Труда, д.5</t>
  </si>
  <si>
    <t>д.Моисеево, ул.Энергетиков, д.1</t>
  </si>
  <si>
    <t>с.Марёво, ул.Комсомольская, д.23</t>
  </si>
  <si>
    <t>с.Марёво, ул.Октябрьская, д.18</t>
  </si>
  <si>
    <t>с.Марёво, ул.Советов, д.3</t>
  </si>
  <si>
    <t>д.Моисеево, ул.Энергетиков, д.2</t>
  </si>
  <si>
    <t>с.Марёво, ул.Советов, д.37</t>
  </si>
  <si>
    <t>с.Марёво, ул.Труда, д.9</t>
  </si>
  <si>
    <t>д.Ореховно, д.2</t>
  </si>
  <si>
    <t>с.Мошенское, ул.Калинина, д.60</t>
  </si>
  <si>
    <t>с.Мошенское, ул.Физкультуры, д.36</t>
  </si>
  <si>
    <t>с.Мошенское, ул.Физкультуры, д.17</t>
  </si>
  <si>
    <t>д.Божонка, ул.Новая, д.1</t>
  </si>
  <si>
    <t>д.Божонка, ул.Новая, д.9</t>
  </si>
  <si>
    <t>д.Болотная, д.19</t>
  </si>
  <si>
    <t>д.Болотная, д.32</t>
  </si>
  <si>
    <t>д.Борки, ул.Заверяжская, д.3</t>
  </si>
  <si>
    <t>д.Борки, ул.Парковая, д.3</t>
  </si>
  <si>
    <t>д.Борки, ул.Парковая, д.7</t>
  </si>
  <si>
    <t>д.Ермолино, д.27</t>
  </si>
  <si>
    <t>д.Ермолино, д.57</t>
  </si>
  <si>
    <t>д.Мясной Бор, ул.Центральная, д.4</t>
  </si>
  <si>
    <t>д.Мясной Бор, ул.Центральная, д.6</t>
  </si>
  <si>
    <t>д.Мясной Бор, ул.Центральная, д.8</t>
  </si>
  <si>
    <t>д.Новая Мельница, д.76а</t>
  </si>
  <si>
    <t>д.Новониколаевское, д.39</t>
  </si>
  <si>
    <t>д.Новоселицы, ул.Армейская, д.100</t>
  </si>
  <si>
    <t>д.Новоселицы, ул.Армейская, д.88</t>
  </si>
  <si>
    <t>д.Новоселицы, ул.Центральная, д.110</t>
  </si>
  <si>
    <t>д.Новоселицы, ул.Центральная, д.112</t>
  </si>
  <si>
    <t>д.Подберезье, ул.Новая, д.3</t>
  </si>
  <si>
    <t>д.Подберезье, ул.Школа-интернат, д.2</t>
  </si>
  <si>
    <t>д.Савино, ул.Центральная, д.2</t>
  </si>
  <si>
    <t>д.Савино, ул.Центральная, д.3</t>
  </si>
  <si>
    <t>д.Савино, ул.Центральная, д.4</t>
  </si>
  <si>
    <t>д.Сергово, д.2</t>
  </si>
  <si>
    <t>д.Старое Ракомо, ул.Петропавловская, д.8</t>
  </si>
  <si>
    <t>д.Сырково, пер.Технический, д.1</t>
  </si>
  <si>
    <t>д.Сырково, ул.Советская, д.1</t>
  </si>
  <si>
    <t>д.Сырково, ул.Советская, д.4</t>
  </si>
  <si>
    <t>д.Сырково, ул.Центральная, д.12</t>
  </si>
  <si>
    <t>д.Чечулино, ул.Воцкая, д.2</t>
  </si>
  <si>
    <t>д.Чечулино, ул.Воцкая, д.3</t>
  </si>
  <si>
    <t>п.Волховец, ул.Пионерская, д.13</t>
  </si>
  <si>
    <t>п.Тёсово-Нетыльский, ул.Матросова, д.1/6</t>
  </si>
  <si>
    <t>п.Тёсово-Нетыльский, ул.Матросова, д.2</t>
  </si>
  <si>
    <t>п.Тёсово-Нетыльский, ул.Матросова, д.4</t>
  </si>
  <si>
    <t>п.Тёсово-Нетыльский, Новый пер., д.2</t>
  </si>
  <si>
    <t>п.Тёсово-Нетыльский, Новый пер., д.4</t>
  </si>
  <si>
    <t>п.Тёсово-Нетыльский, ул.Советская, д.10</t>
  </si>
  <si>
    <t>п.Тёсово-Нетыльский, ул.Советская, д.11</t>
  </si>
  <si>
    <t>п.Тёсово-Нетыльский, ул.Советская, д.2б</t>
  </si>
  <si>
    <t>п.Тёсово-Нетыльский, ул.Советская, д.2г</t>
  </si>
  <si>
    <t>п.Тёсово-Нетыльский, ул.Техническая, д.9</t>
  </si>
  <si>
    <t>п.Тёсовский, ул.Пионерская, д.9</t>
  </si>
  <si>
    <t>п.Тёсовский, ул.Театральная, д.6</t>
  </si>
  <si>
    <t>п.Тёсовский, ул.Центральная, д.3</t>
  </si>
  <si>
    <t>п.Тёсовский, ул.Центральная, д.5</t>
  </si>
  <si>
    <t>п.Тёсовский, ул.Центральная, д.8</t>
  </si>
  <si>
    <t>п.Тёсовский, ул.Центральная, д.2</t>
  </si>
  <si>
    <t>р.п.Панковка, ул.Дорожников, д.6</t>
  </si>
  <si>
    <t>р.п.Панковка, ул.Заводская, д.84</t>
  </si>
  <si>
    <t>р.п.Панковка, ул.Октябрьская, д.2</t>
  </si>
  <si>
    <t>р.п.Панковка, ул.Октябрьская, д.6</t>
  </si>
  <si>
    <t>р.п.Панковка, ул.Пионерская, д.6</t>
  </si>
  <si>
    <t>р.п.Панковка, ул.Пионерская, д.7</t>
  </si>
  <si>
    <t>р.п.Панковка, ул.Советская, д.1</t>
  </si>
  <si>
    <t>р.п.Панковка, ул.Строительная, д.10</t>
  </si>
  <si>
    <t>р.п.Панковка, ул.Строительная, д.7</t>
  </si>
  <si>
    <t>р.п.Панковка, ул.Строительная, д.8</t>
  </si>
  <si>
    <t>р.п.Пролетарий, ул.Ленина, д.6</t>
  </si>
  <si>
    <t>р.п.Пролетарий, ул.Ленина, д.7</t>
  </si>
  <si>
    <t>р.п.Пролетарий, ул.Ленина, д.8</t>
  </si>
  <si>
    <t>р.п.Пролетарий, ул.Октябрьская, д.37</t>
  </si>
  <si>
    <t>р.п.Пролетарий, ул.Пролетарская, д.11</t>
  </si>
  <si>
    <t>с.Бронница, ул.Березки, д.44</t>
  </si>
  <si>
    <t>с.Бронница, ул.Боровская, д.2</t>
  </si>
  <si>
    <t>с.Бронница, ул.Мелиораторов, д.6</t>
  </si>
  <si>
    <t>с.Бронница, ул.Молодежная, д.7</t>
  </si>
  <si>
    <t>д.Божонка, ул.Новая, д.13</t>
  </si>
  <si>
    <t>д.Борки, ул.Заверяжская, д.4</t>
  </si>
  <si>
    <t>д.Борки, ул.Покровского, д.2</t>
  </si>
  <si>
    <t>д.Григорово, ул.Центральная, д.1</t>
  </si>
  <si>
    <t>д.Ермолино, д.57а</t>
  </si>
  <si>
    <t>д.Захарьино, ул.Рахманинова, д.12</t>
  </si>
  <si>
    <t>д.Ильмень, ул.Центральная, д.10</t>
  </si>
  <si>
    <t>д.Лесная, пл.Мира, д.4</t>
  </si>
  <si>
    <t>д.Лесная, ул.60 лет СССР, д.4, корп.2</t>
  </si>
  <si>
    <t>д.Подберезье, ул.Новая, д.1</t>
  </si>
  <si>
    <t>д.Подберезье, ул.Новая, д.2</t>
  </si>
  <si>
    <t>д.Подберезье, ул.Школа-интернат, д.6</t>
  </si>
  <si>
    <t>д.Село-Гора, д.1</t>
  </si>
  <si>
    <t>д.Село-Гора, д.4</t>
  </si>
  <si>
    <t>д.Сырково, пер.Технический, д.2</t>
  </si>
  <si>
    <t>д.Сырково, пер.Технический, д.5</t>
  </si>
  <si>
    <t>д.Сырково, ул.Лесная, д.1</t>
  </si>
  <si>
    <t>д.Сырково, ул.Лесная, д.3</t>
  </si>
  <si>
    <t>д.Сырково, ул.Лесная, д.4</t>
  </si>
  <si>
    <t>д.Чечулино, ул.Воцкая, д.4</t>
  </si>
  <si>
    <t>п.Волховец, ул.Пионерская, д.19</t>
  </si>
  <si>
    <t>р.п.Панковка, ул.Пионерская, д.3</t>
  </si>
  <si>
    <t>п.Тёсово-Нетыльский, ул.Матросова, д.5</t>
  </si>
  <si>
    <t>п.Тёсово-Нетыльский, ул.Матросова, д.6</t>
  </si>
  <si>
    <t>п.Тёсово-Нетыльский, ул.Пионерская, д.1</t>
  </si>
  <si>
    <t>п.Тёсово-Нетыльский, ул.Пионерская, д.6</t>
  </si>
  <si>
    <t>п.Тёсово-Нетыльский, ул.Советская, д.1а</t>
  </si>
  <si>
    <t>п.Тёсово-Нетыльский, ул.Советская, д.2</t>
  </si>
  <si>
    <t>п.Тёсово-Нетыльский, ул.Советская, д.21</t>
  </si>
  <si>
    <t>п.Тёсово-Нетыльский, ул.Советская, д.26</t>
  </si>
  <si>
    <t>п.Тёсово-Нетыльский, ул.Советская, д.2а</t>
  </si>
  <si>
    <t>п.Тёсово-Нетыльский, ул.Советская, д.2в</t>
  </si>
  <si>
    <t>п.Тёсово-Нетыльский, ул.Советская, д.5</t>
  </si>
  <si>
    <t>п.Тёсово-Нетыльский, ул.Техническая, д.7</t>
  </si>
  <si>
    <t>п.Тёсово-Нетыльский, ул.Школьная, д.13</t>
  </si>
  <si>
    <t>п.Тёсовский, ул.Пионерская, д.11</t>
  </si>
  <si>
    <t>п.Тёсовский, ул.Центральная, д.14</t>
  </si>
  <si>
    <t>д.Лесная, ул.60 лет СССР, д.8, корп.2</t>
  </si>
  <si>
    <t>р.п.Панковка, ул.Заводская, д.100</t>
  </si>
  <si>
    <t>р.п.Панковка, ул.Заводская, д.15</t>
  </si>
  <si>
    <t>р.п.Панковка, ул.Индустриальная, д.3</t>
  </si>
  <si>
    <t>р.п.Панковка, ул.Первомайская, д.1</t>
  </si>
  <si>
    <t>р.п.Панковка, ул.Советская, д.6</t>
  </si>
  <si>
    <t>р.п.Пролетарий, ул.Октябрьская, д.41</t>
  </si>
  <si>
    <t>р.п.Пролетарий, ул.Октябрьская, д.12</t>
  </si>
  <si>
    <t>р.п.Пролетарий, ул.Октябрьская, д.39</t>
  </si>
  <si>
    <t>р.п.Пролетарий, ул.Пролетарская, д.13</t>
  </si>
  <si>
    <t>с.Бронница, ул.Березки, д.42</t>
  </si>
  <si>
    <t>с.Бронница, ул.Бронницкая, д.156а</t>
  </si>
  <si>
    <t>с.Бронница, ул.Бронницкая, д.156г</t>
  </si>
  <si>
    <t>с.Бронница, ул.Мелиораторов, д.5</t>
  </si>
  <si>
    <t>с.Бронница, ул.Мелиораторов, д.7</t>
  </si>
  <si>
    <t>с.Бронница, ул.Молодежная, д.1</t>
  </si>
  <si>
    <t>с.Бронница, ул.Молодежная, д.6</t>
  </si>
  <si>
    <t>д.Борки, пер.Борковский, д.1</t>
  </si>
  <si>
    <t>д.Борки, ул.Школьная, д.1</t>
  </si>
  <si>
    <t>д.Григорово, ул.Центральная, д.3</t>
  </si>
  <si>
    <t>д.Захарьино, ул.Рахманинова, д.10</t>
  </si>
  <si>
    <t>д.Подберезье, ул.Школа-интернат, д.1</t>
  </si>
  <si>
    <t>д.Савино, ул.Центральная, д.1</t>
  </si>
  <si>
    <t>д.Сергово, д.1</t>
  </si>
  <si>
    <t>д.Чечулино, ул.Воцкая, д.1</t>
  </si>
  <si>
    <t>д.Чечулино, ул.Воцкая, д.14</t>
  </si>
  <si>
    <t>д.Шолохово, д.2</t>
  </si>
  <si>
    <t>п.Волховец, ул.Пионерская, д.17</t>
  </si>
  <si>
    <t>п.Тёсово-Нетыльский, ул.Советская, д.29</t>
  </si>
  <si>
    <t>п.Тёсовский, ул.Пионерская, д.13</t>
  </si>
  <si>
    <t>п.Тёсовский, ул.Театральная, д.4</t>
  </si>
  <si>
    <t>р.п.Панковка, ул.Дорожников, д.4</t>
  </si>
  <si>
    <t>р.п.Панковка, ул.Заводская, д.91</t>
  </si>
  <si>
    <t>р.п.Панковка, ул.Заводская, д.92</t>
  </si>
  <si>
    <t>р.п.Панковка, ул.Октябрьская, д.4</t>
  </si>
  <si>
    <t>р.п.Панковка, ул.Пионерская, д.5</t>
  </si>
  <si>
    <t>р.п.Панковка, ул.Строительная, д.11</t>
  </si>
  <si>
    <t>р.п.Панковка, ул.Строительная, д.5</t>
  </si>
  <si>
    <t xml:space="preserve">р.п.Пролетарий, ул.Молодежная, д.5  </t>
  </si>
  <si>
    <t>г.Окуловка, ул.Глинки, д.4</t>
  </si>
  <si>
    <t>г.Окуловка, ул.1-я Железнодорожная, д.5</t>
  </si>
  <si>
    <t>г.Окуловка, ул.2-я Железнодорожная, д.4</t>
  </si>
  <si>
    <t>г.Окуловка, ул.Кирова, д.13</t>
  </si>
  <si>
    <t>г.Окуловка, ул.Коммунаров, д.29</t>
  </si>
  <si>
    <t>г.Окуловка, ул.Ломоносова, д.4</t>
  </si>
  <si>
    <t>г.Окуловка, ул.Миклухо-Маклая, д.39</t>
  </si>
  <si>
    <t>г.Окуловка, ул.Островского, д.42, корп.2</t>
  </si>
  <si>
    <t>г.Окуловка, ул.Островского, д.44</t>
  </si>
  <si>
    <t>г.Окуловка, ул.Парфенова, д.14</t>
  </si>
  <si>
    <t>г.Окуловка, ул.Правды, д.8</t>
  </si>
  <si>
    <t>г.Окуловка, ул.Чайковского, д.1</t>
  </si>
  <si>
    <t>р.п.Кулотино, ул.Карла Маркса, д.29</t>
  </si>
  <si>
    <t>д.Полищи, ул.Молодежная, д.1</t>
  </si>
  <si>
    <t>д.Полищи, ул.Молодежная, д.2</t>
  </si>
  <si>
    <t>р.п.Угловка, ул.Центральная, д.19</t>
  </si>
  <si>
    <t>р.п.Угловка, ул.Центральная, д.9а</t>
  </si>
  <si>
    <t>г.Окуловка, ул.Белинского, д.10</t>
  </si>
  <si>
    <t>г.Окуловка, ул.Космонавтов, д.3</t>
  </si>
  <si>
    <t>г.Окуловка, ул.Крупской, д.7</t>
  </si>
  <si>
    <t>г.Окуловка, ул.Миклухо-Маклая, д.9</t>
  </si>
  <si>
    <t>г.Окуловка, ул.Николая Николаева, д.55, корп.3</t>
  </si>
  <si>
    <t>г.Окуловка, ул.Островского, д.34</t>
  </si>
  <si>
    <t>г.Окуловка, ул.Островского, д.38а</t>
  </si>
  <si>
    <t>г.Окуловка, ул.Правды, д.1</t>
  </si>
  <si>
    <t>г.Окуловка, ул.Правды, д.3</t>
  </si>
  <si>
    <t>р.п.Угловка, ул.Советская, д.17</t>
  </si>
  <si>
    <t>г.Окуловка, ул.Стрельцова, д.18</t>
  </si>
  <si>
    <t>г.Окуловка, ул.Трычкова, д.11а</t>
  </si>
  <si>
    <t>д.Озерки, д.7</t>
  </si>
  <si>
    <t>р.п.Кулотино, ул.Ленина, д.3</t>
  </si>
  <si>
    <t>р.п.Кулотино, ул.Набережная, д.11</t>
  </si>
  <si>
    <t>п.Боровёнка, ул.Советов, д.11</t>
  </si>
  <si>
    <t>р.п.Угловка, ул.Центральная, д.14а</t>
  </si>
  <si>
    <t>р.п.Угловка, ул.Центральная, д.2</t>
  </si>
  <si>
    <t>р.п.Угловка, ул.Центральная, д.7</t>
  </si>
  <si>
    <t>г.Окуловка, ул.Глинки, д.2</t>
  </si>
  <si>
    <t>г.Окуловка, ул.Гоголя, д.1а</t>
  </si>
  <si>
    <t>г.Окуловка, ул.Заводская, д.13</t>
  </si>
  <si>
    <t>г.Окуловка, ул.Крупской, д.8</t>
  </si>
  <si>
    <t>г.Окуловка, ул.Ленина, д.19б</t>
  </si>
  <si>
    <t>г.Окуловка, ул.Николая Николаева, д.11</t>
  </si>
  <si>
    <t>г.Окуловка, ул.Правды, д.5</t>
  </si>
  <si>
    <t>г.Окуловка, ул.Уральская, д.23</t>
  </si>
  <si>
    <t>д.Озерки, д.9</t>
  </si>
  <si>
    <t>д.Шуркино, ул.Мира, д.2</t>
  </si>
  <si>
    <t>р.п.Кулотино, ул.Кооперативная, д.2</t>
  </si>
  <si>
    <t>р.п.Угловка, ул.Ленинградская, д.11</t>
  </si>
  <si>
    <t>р.п.Угловка, ул.Центральная, д.15</t>
  </si>
  <si>
    <t>р.п.Угловка, ул.Центральная, д.5</t>
  </si>
  <si>
    <t>д.Сергеево, пер.Советский, д.1</t>
  </si>
  <si>
    <t>д.Федорково, ул.Советская, д.52</t>
  </si>
  <si>
    <t>п.Пола, ул.Пионерская, д.46</t>
  </si>
  <si>
    <t>п.Пола, ул.Советская, д.49</t>
  </si>
  <si>
    <t>р.п.Парфино, ул.Карла Маркса, д.38</t>
  </si>
  <si>
    <t>р.п.Парфино, ул.Карла Маркса, д.67</t>
  </si>
  <si>
    <t xml:space="preserve">р.п.Парфино, ул.Мира, д.17а </t>
  </si>
  <si>
    <t>р.п.Парфино, ул.Мира, д.43</t>
  </si>
  <si>
    <t>р.п.Парфино, ул.Строительная, д.12</t>
  </si>
  <si>
    <t xml:space="preserve">р.п.Парфино, ул.Строительная, д.8 </t>
  </si>
  <si>
    <t>р.п.Парфино, ул.Чапаева, д.2</t>
  </si>
  <si>
    <t>п.Пола, ул.Каштановая, д.6</t>
  </si>
  <si>
    <t>п.Пола, ул.Мира, д.6</t>
  </si>
  <si>
    <t xml:space="preserve">р.п.Парфино, ул.Мира, д.15а </t>
  </si>
  <si>
    <t xml:space="preserve">р.п.Парфино, ул.Мира, д.3а </t>
  </si>
  <si>
    <t>р.п.Парфино, ул.Строительная, д.12а</t>
  </si>
  <si>
    <t>р.п.Парфино, ул.Строительная, д.20</t>
  </si>
  <si>
    <t>р.п.Парфино, ул.Строительная, д.20а</t>
  </si>
  <si>
    <t>р.п.Парфино, ул.Строительная, д.7</t>
  </si>
  <si>
    <t>р.п.Парфино, ул.Чапаева, д.10</t>
  </si>
  <si>
    <t>п.Пола, ул.Пионерская, д.50</t>
  </si>
  <si>
    <t>г.Пестово, ул.Красных Зорь, д.28а</t>
  </si>
  <si>
    <t>г.Пестово, ул.Мологская, д.20б</t>
  </si>
  <si>
    <t>г.Пестово, ул.Набережная Реки Меглинки, д.29</t>
  </si>
  <si>
    <t>г.Пестово, ул.Октябрьская, д.19</t>
  </si>
  <si>
    <t>г.Пестово, ул.Почтовая, д.5в</t>
  </si>
  <si>
    <t>г.Пестово, ул.Производственная, д.13</t>
  </si>
  <si>
    <t>г.Пестово, ул.Производственная, д.16</t>
  </si>
  <si>
    <t>г.Пестово, ул.Производственная, д.18а</t>
  </si>
  <si>
    <t>г.Пестово, ул.Профсоюзов, д.106</t>
  </si>
  <si>
    <t>г.Пестово, ул.Профсоюзов, д.2</t>
  </si>
  <si>
    <t>г.Пестово, ул.Серова, д.7</t>
  </si>
  <si>
    <t>г.Пестово, ул.Соловьева, д.11</t>
  </si>
  <si>
    <t>г.Пестово, ул.Соловьева, д.15</t>
  </si>
  <si>
    <t>г.Пестово, ул.Соловьева, д.2</t>
  </si>
  <si>
    <t>г.Пестово, ул.Соловьева, д.20</t>
  </si>
  <si>
    <t>г.Пестово, ул.Соловьева, д.22</t>
  </si>
  <si>
    <t>г.Пестово, ул.Устюженское шоссе, д.14</t>
  </si>
  <si>
    <t>г.Пестово, ул.Устюженское шоссе, д.9</t>
  </si>
  <si>
    <t>г.Пестово, ул.Фабричная, д.15</t>
  </si>
  <si>
    <t>г.Пестово, ул.Чапаева, д.13</t>
  </si>
  <si>
    <t>г.Пестово, ул.Чапаева, д.14</t>
  </si>
  <si>
    <t>г.Пестово, ул.Чапаева, д.15</t>
  </si>
  <si>
    <t>г.Пестово, ул.Чапаева, д.16</t>
  </si>
  <si>
    <t>г.Пестово, пер.Кленовый, д.3</t>
  </si>
  <si>
    <t>г.Пестово, ул.Заводская, д.9</t>
  </si>
  <si>
    <t>г.Пестово, ул.Красных Зорь, д.60</t>
  </si>
  <si>
    <t>г.Пестово, ул.Набережная Реки Меглинки, д.39</t>
  </si>
  <si>
    <t>г.Пестово, ул.Пионеров, д.40</t>
  </si>
  <si>
    <t>г.Пестово, ул.Производственная, д.16а</t>
  </si>
  <si>
    <t>г.Пестово, ул.Производственная, д.21</t>
  </si>
  <si>
    <t>г.Пестово, ул.Славная, д.12</t>
  </si>
  <si>
    <t>г.Пестово, ул.Славная, д.17</t>
  </si>
  <si>
    <t>г.Пестово, ул.Советская, д.30</t>
  </si>
  <si>
    <t>г.Пестово, ул.Соловьева, д.38а</t>
  </si>
  <si>
    <t>г.Пестово, ул.Устюженское шоссе, д.16</t>
  </si>
  <si>
    <t>г.Пестово, ул.Устюженское шоссе, д.18</t>
  </si>
  <si>
    <t>г.Пестово, ул.Устюженское шоссе, д.7</t>
  </si>
  <si>
    <t>д.Быково, ул.Нефтянников, д.1</t>
  </si>
  <si>
    <t>г.Пестово, ул.Гагарина, д.22а</t>
  </si>
  <si>
    <t>г.Пестово, ул.Гоголя, д.3</t>
  </si>
  <si>
    <t>г.Пестово, ул.Заводская, д.11</t>
  </si>
  <si>
    <t>г.Пестово, ул.Красных Зорь, д.77</t>
  </si>
  <si>
    <t>г.Пестово, ул.Набережная Реки Меглинки, д.37</t>
  </si>
  <si>
    <t>г.Пестово, ул.Октябрьская, д.17</t>
  </si>
  <si>
    <t>г.Пестово, ул.Октябрьская, д.23</t>
  </si>
  <si>
    <t>г.Пестово, ул.Пионеров, д.13</t>
  </si>
  <si>
    <t>г.Пестово, ул.Пионеров, д.33</t>
  </si>
  <si>
    <t>г.Пестово, ул.Пионеров, д.41</t>
  </si>
  <si>
    <t>г.Пестово, ул.Пионеров, д.47</t>
  </si>
  <si>
    <t>г.Пестово, ул.Почтовая, д.14</t>
  </si>
  <si>
    <t>г.Пестово, ул.Пролетарская, д.17</t>
  </si>
  <si>
    <t>г.Пестово, ул.Профсоюзов, д.102</t>
  </si>
  <si>
    <t>г.Пестово, ул.Профсоюзов, д.105</t>
  </si>
  <si>
    <t>г.Пестово, ул.Профсоюзов, д.56</t>
  </si>
  <si>
    <t>г.Пестово, ул.Профсоюзов, д.98</t>
  </si>
  <si>
    <t>г.Пестово, ул.Серова, д.9</t>
  </si>
  <si>
    <t>г.Пестово, ул.Соловьева, д.27</t>
  </si>
  <si>
    <t>г.Пестово, ул.Соловьева, д.30</t>
  </si>
  <si>
    <t>г.Пестово, ул.Чапаева, д.1</t>
  </si>
  <si>
    <t>д.Быково, ул.Ветеранов, д.10</t>
  </si>
  <si>
    <t xml:space="preserve">д.Быково, ул.Нефтянников, д.2 </t>
  </si>
  <si>
    <t>д.Быково, ул.Нефтянников, д.3</t>
  </si>
  <si>
    <t>с.Поддорье, ул.Октябрьская, д.4</t>
  </si>
  <si>
    <t>с.Поддорье, ул.Октябрьская, д.64</t>
  </si>
  <si>
    <t>с.Поддорье, ул.Октябрьская, д.13</t>
  </si>
  <si>
    <t>г.Сольцы, просп.Советский, д.27</t>
  </si>
  <si>
    <t>г.Сольцы, ул.Курорт, д.6</t>
  </si>
  <si>
    <t>г.Сольцы, ул.Ленина, д.2</t>
  </si>
  <si>
    <t>г.Сольцы, ул.Матросова, д.35</t>
  </si>
  <si>
    <t>г.Сольцы, ул.Новгородская, д.36</t>
  </si>
  <si>
    <t>г.Сольцы-2, ДОС 39</t>
  </si>
  <si>
    <t>г.Сольцы, наб.7 Ноября, д.4</t>
  </si>
  <si>
    <t>г.Сольцы, просп.Советский, д.16</t>
  </si>
  <si>
    <t>д.Каменка, ул.Шелонская, д.1</t>
  </si>
  <si>
    <t>г.Сольцы, наб.7 Ноября, д.5</t>
  </si>
  <si>
    <t>г.Сольцы, наб.7 Ноября, д.7</t>
  </si>
  <si>
    <t>г.Сольцы, просп.Советский, д.32а</t>
  </si>
  <si>
    <t>г.Сольцы, ул.Загородная, д.1а</t>
  </si>
  <si>
    <t>г.Сольцы, ул.Ленина, д.8</t>
  </si>
  <si>
    <t>г.Сольцы, ул.Псковская, д.17</t>
  </si>
  <si>
    <t>д.Выбити, ул.Центральная, д.114</t>
  </si>
  <si>
    <t>д.Выбити, ул.Центральная, д.118</t>
  </si>
  <si>
    <t>д.Выбити, ул.Центральная, д.129</t>
  </si>
  <si>
    <t>г.Сольцы, ул.Красных партизан, д.3а</t>
  </si>
  <si>
    <t>г.Сольцы, ул.Ленинградская, д.3</t>
  </si>
  <si>
    <t>г.Сольцы, ул.Лермонтова, д.4</t>
  </si>
  <si>
    <t>г.Сольцы, ул.Лермонтова, д.8</t>
  </si>
  <si>
    <t>г.Сольцы, ул.Матросова, д.56</t>
  </si>
  <si>
    <t>г.Сольцы, ул.Псковская, д.25</t>
  </si>
  <si>
    <t>г.Сольцы, ул.Чернышевского, д.17</t>
  </si>
  <si>
    <t>г.Сольцы, ул.Чернышевского, д.19</t>
  </si>
  <si>
    <t>г.Сольцы, ул.Чернышевского, д.23</t>
  </si>
  <si>
    <t>д.Дуброво, пер.Белодомовский, д.4</t>
  </si>
  <si>
    <t>г.Старая Русса, микрорайон Городок, д.3</t>
  </si>
  <si>
    <t>г.Старая Русса, микрорайон Городок, д.8</t>
  </si>
  <si>
    <t>г.Старая Русса, Советская набережная, д.13</t>
  </si>
  <si>
    <t>г.Старая Русса, ул.Александровская, д.13</t>
  </si>
  <si>
    <t>г.Старая Русса, ул.Александровская, д.17</t>
  </si>
  <si>
    <t>г.Старая Русса, ул.Александровская, д.20</t>
  </si>
  <si>
    <t>г.Старая Русса, ул.Александровская, д.28</t>
  </si>
  <si>
    <t>г.Старая Русса, ул.Александровская, д.6/10</t>
  </si>
  <si>
    <t>г.Старая Русса, ул.Восстания, д.10</t>
  </si>
  <si>
    <t>г.Старая Русса, ул.Возрождения, д.174</t>
  </si>
  <si>
    <t>г.Старая Русса, ул.Дзержинского, д.4</t>
  </si>
  <si>
    <t>г.Старая Русса, ул.Крестецкая, д.12</t>
  </si>
  <si>
    <t>г.Старая Русса, ул.Крестецкая, д.14</t>
  </si>
  <si>
    <t>г.Старая Русса, ул.Крестецкая, д.17</t>
  </si>
  <si>
    <t>г.Старая Русса, ул.Крестецкая, д.18/14</t>
  </si>
  <si>
    <t>г.Старая Русса, ул.Крестецкая, д.20</t>
  </si>
  <si>
    <t>г.Старая Русса, ул.Крестецкая, д.21</t>
  </si>
  <si>
    <t>г.Старая Русса, ул.Крестецкая, д.23</t>
  </si>
  <si>
    <t>г.Старая Русса, ул.Клубная, д.29</t>
  </si>
  <si>
    <t>г.Старая Русса, ул.Красных Зорь, д.2</t>
  </si>
  <si>
    <t>г.Старая Русса, ул.Красных Зорь, д.4</t>
  </si>
  <si>
    <t>г.Старая Русса, ул.Латышских Гвардейцев, д.14</t>
  </si>
  <si>
    <t>г.Старая Русса, ул.Минеральная, д.1/17</t>
  </si>
  <si>
    <t>г.Старая Русса, ул.Минеральная, д.33</t>
  </si>
  <si>
    <t>г.Старая Русса, ул.Минеральная, д.40</t>
  </si>
  <si>
    <t>г.Старая Русса, ул.Профсоюзная, д.2</t>
  </si>
  <si>
    <t>г.Старая Русса, ул.Радищева, д.2</t>
  </si>
  <si>
    <t>г.Старая Русса, ул.Радищева, д.3</t>
  </si>
  <si>
    <t>г.Старая Русса, ул.Радищева, д.5</t>
  </si>
  <si>
    <t>г.Старая Русса, ул.Радищева, д.6</t>
  </si>
  <si>
    <t>г.Старая Русса, ул.Санкт-Петербургская, д.10</t>
  </si>
  <si>
    <t>г.Старая Русса, ул.Санкт-Петербургская, д.17/1</t>
  </si>
  <si>
    <t>г.Старая Русса, ул.Санкт-Петербургская, д.4</t>
  </si>
  <si>
    <t>г.Старая Русса, ул.Санкт-Петербургская, д.44/1</t>
  </si>
  <si>
    <t>г.Старая Русса, ул.Тимура Фрунзе, д.15</t>
  </si>
  <si>
    <t>г.Старая Русса, ул.Тимура Фрунзе, д.2</t>
  </si>
  <si>
    <t>г.Старая Русса, пл.Монастырская, д.5</t>
  </si>
  <si>
    <t>г.Старая Русса, ул.Введенская, д.3</t>
  </si>
  <si>
    <t>г.Старая Русса, ул.Введенская, д.9</t>
  </si>
  <si>
    <t>г.Старая Русса, ул.Федора Кузьмина, д.33а</t>
  </si>
  <si>
    <t>г.Старая Русса, ул.Яковлева, д.3а</t>
  </si>
  <si>
    <t>г.Старая Русса, ул.Яковлева, д.5а</t>
  </si>
  <si>
    <t>г.Старая Русса, ул.Яковлева, д.63</t>
  </si>
  <si>
    <t>г.Старая Русса, ул.Якутских Стрелков, д.41</t>
  </si>
  <si>
    <t>г.Старая Русса, ул.Якутских Стрелков, д.55</t>
  </si>
  <si>
    <t>д.Астрилово, д.1</t>
  </si>
  <si>
    <t>д.Астрилово, д.2</t>
  </si>
  <si>
    <t>д.Берёзка, д.11</t>
  </si>
  <si>
    <t>д.Большие Боры, д.2</t>
  </si>
  <si>
    <t>д.Великое Село, д.2</t>
  </si>
  <si>
    <t>д.Давыдово, д.42</t>
  </si>
  <si>
    <t>д.Анишино, ул.Коммунальная, д.6</t>
  </si>
  <si>
    <t>д.Дубовицы, ул.Школьная, д.3</t>
  </si>
  <si>
    <t>д.Дубовицы, ул.Школьная, д.7</t>
  </si>
  <si>
    <t>д.Ивановское, ул.Центральная, д.1</t>
  </si>
  <si>
    <t>д.Луньшино, д.57</t>
  </si>
  <si>
    <t>д.Медниково, ул.40 лет Победы, д.2</t>
  </si>
  <si>
    <t>д.Медниково, ул.40 лет Победы, д.28</t>
  </si>
  <si>
    <t>д.Нагово, ул.Придорожная, д.37</t>
  </si>
  <si>
    <t>д.Нагово, ул.Школьная, д.1</t>
  </si>
  <si>
    <t>д.Святогорша, д.1</t>
  </si>
  <si>
    <t>д.Святогорша, д.2</t>
  </si>
  <si>
    <t>д.Святогорша, д.3</t>
  </si>
  <si>
    <t>д.Сусолово, д.1</t>
  </si>
  <si>
    <t>д.Сусолово, д.2</t>
  </si>
  <si>
    <t>д.Сусолово, д.4</t>
  </si>
  <si>
    <t>п.Новосельский, ул.Алексеева, д.6</t>
  </si>
  <si>
    <t>с.Залучье, ул.Победы, д.18</t>
  </si>
  <si>
    <t>г.Старая Русса, микрорайон Городок, д.1</t>
  </si>
  <si>
    <t>г.Старая Русса, микрорайон Городок, д.12</t>
  </si>
  <si>
    <t>г.Старая Русса, микрорайон Городок, д.22</t>
  </si>
  <si>
    <t>г.Старая Русса, наб.Достоевского, д.2/1</t>
  </si>
  <si>
    <t>г.Старая Русса, Советская набережная, д.10</t>
  </si>
  <si>
    <t>г.Старая Русса, Советская набережная, д.3</t>
  </si>
  <si>
    <t>г.Старая Русса, Советская набережная, д.9</t>
  </si>
  <si>
    <t>г.Старая Русса, пер.Пищевиков, д.17а</t>
  </si>
  <si>
    <t>д.Нива, д.10</t>
  </si>
  <si>
    <t>д.Нива, д.11</t>
  </si>
  <si>
    <t>п.Юбилейный, ул.Комсомольская, д.4</t>
  </si>
  <si>
    <t>п.Юбилейный, ул.Сосновая, д.2</t>
  </si>
  <si>
    <t>п.Юбилейный, ул.Сосновая, д.5</t>
  </si>
  <si>
    <t>п.Юбилейный, ул.Сосновая, д.6</t>
  </si>
  <si>
    <t>с.Анциферово, ул.Октябрьская, д.37</t>
  </si>
  <si>
    <t>с.Песь, пер.Почтовый, д.6</t>
  </si>
  <si>
    <t>с.Песь, ул.Спорта, д.6</t>
  </si>
  <si>
    <t>г.Холм, пер.Советский, д.14</t>
  </si>
  <si>
    <t>г.Холм, ул.Профсоюзная, д.5</t>
  </si>
  <si>
    <t>г.Чудово, пер.Борнвильский, д.13</t>
  </si>
  <si>
    <t>г.Чудово, ул.Большевиков, д.13</t>
  </si>
  <si>
    <t>г.Чудово, ул.Большевиков, д.5</t>
  </si>
  <si>
    <t>г.Чудово, ул.Глеба Успенского, д.5</t>
  </si>
  <si>
    <t>г.Чудово, ул.Губина, д.11а</t>
  </si>
  <si>
    <t>г.Чудово, ул.Дружбы, д.4</t>
  </si>
  <si>
    <t>г.Чудово, ул.Замкова, д.2</t>
  </si>
  <si>
    <t>г.Чудово, ул.Лермонтова, д.15</t>
  </si>
  <si>
    <t>г.Чудово, пер.Малый, д.3</t>
  </si>
  <si>
    <t>г.Чудово, ул.Молодогвардейская, д.13</t>
  </si>
  <si>
    <t>г.Чудово, ул.Некрасова, д.11</t>
  </si>
  <si>
    <t>г.Чудово, ул.Некрасова, д.24</t>
  </si>
  <si>
    <t>г.Чудово, ул.Некрасова, д.9</t>
  </si>
  <si>
    <t>г.Чудово, ул.Октябрьская, д.1</t>
  </si>
  <si>
    <t>г.Чудово, ул.Октябрьская, д.2</t>
  </si>
  <si>
    <t>г.Чудово, ул.Октябрьская, д.3</t>
  </si>
  <si>
    <t>г.Чудово, ул.Октябрьская, д.4/1</t>
  </si>
  <si>
    <t>г.Чудово, ул.Оплеснина, д.4</t>
  </si>
  <si>
    <t>г.Чудово, ул.Оплеснина, д.8</t>
  </si>
  <si>
    <t>г.Чудово, ул.Радищева, д.4</t>
  </si>
  <si>
    <t>г.Чудово, ул.Радищева, д.6</t>
  </si>
  <si>
    <t>г.Чудово, ул.Солдатова, д.6</t>
  </si>
  <si>
    <t>г.Чудово, ул.Титова, д.17</t>
  </si>
  <si>
    <t>д.Карловка, ул.Центральная, д.8</t>
  </si>
  <si>
    <t>с.Оскуй, ул.имени Тони Михеевой, д.11</t>
  </si>
  <si>
    <t>п.Краснофарфорный, ул.Пятилетка, д.6</t>
  </si>
  <si>
    <t>д.Бор, ул.Центральная, д.6</t>
  </si>
  <si>
    <t>ж/д.ст.Уторгош, ул.Пионерская, д.73а</t>
  </si>
  <si>
    <t>ж/д.ст.Уторгош, ул.Советская, д.10</t>
  </si>
  <si>
    <t>ж/д.ст.Уторгош, ул.Спортивная, д.2</t>
  </si>
  <si>
    <t>р.п.Шимск, ул.Ленина, д.29а</t>
  </si>
  <si>
    <t>р.п.Шимск, ул.Новгородская, д.34</t>
  </si>
  <si>
    <t>р.п.Шимск, ул.Ташкентская, д.6</t>
  </si>
  <si>
    <t>с.Подгощи, ул.Школьная, д.33</t>
  </si>
  <si>
    <t>с.Медведь, ул.Путриса, д.17</t>
  </si>
  <si>
    <t>с.Медведь, ул.С. Куликова, д.114</t>
  </si>
  <si>
    <t>с.Медведь, ул.С. Куликова, д.87</t>
  </si>
  <si>
    <t>Большая Московская ул., д.45</t>
  </si>
  <si>
    <t>Большая Московская ул., д.49</t>
  </si>
  <si>
    <t>Большая Московская ул., д.61</t>
  </si>
  <si>
    <t>Большая Московская ул., д.98а</t>
  </si>
  <si>
    <t>Большая Санкт-Петербургская ул., д.24</t>
  </si>
  <si>
    <t>Большая Санкт-Петербургская ул., д.29/1</t>
  </si>
  <si>
    <t>Великолукская ул., д.14/9</t>
  </si>
  <si>
    <t>ул.Германа, д.1</t>
  </si>
  <si>
    <t>ул.Германа, д.4</t>
  </si>
  <si>
    <t>ул.Зелинского, д.32, корп.2</t>
  </si>
  <si>
    <t>Ильина ул., д.19/44</t>
  </si>
  <si>
    <t>ул.Каберова-Власьевская, д.2</t>
  </si>
  <si>
    <t>Козьмодемьянская ул., д.5/5</t>
  </si>
  <si>
    <t>Козьмодемьянская ул., д.6</t>
  </si>
  <si>
    <t>Козьмодемьянская ул., д.9</t>
  </si>
  <si>
    <t>Кооперативная ул., д.15</t>
  </si>
  <si>
    <t>Локомотивная ул., д.8/16</t>
  </si>
  <si>
    <t>ул.Людогоща, д.10</t>
  </si>
  <si>
    <t>ул.Мерецкова-Волосова, д.13</t>
  </si>
  <si>
    <t>г.Боровичи, ул.В. Бианки, д.9</t>
  </si>
  <si>
    <t>ул.Менделеева, д.18</t>
  </si>
  <si>
    <t>Молотковская ул., д.10</t>
  </si>
  <si>
    <t>г.Старая Русса, ул.Александровская, д.18</t>
  </si>
  <si>
    <t>г.Старая Русса, ул.Александровская, д.21</t>
  </si>
  <si>
    <t>г.Старая Русса, ул.Александровская, д.37</t>
  </si>
  <si>
    <t>г.Старая Русса, ул.Александровская, д.39</t>
  </si>
  <si>
    <t>г.Старая Русса, ул.Возрождения, д.164а</t>
  </si>
  <si>
    <t>г.Старая Русса, ул.Восстания, д.4</t>
  </si>
  <si>
    <t>г.Старая Русса, ул.Воскресенская, д.3</t>
  </si>
  <si>
    <t>г.Старая Русса, ул.Воскресенская, д.5</t>
  </si>
  <si>
    <t>г.Старая Русса, ул.Воскресенская, д.7</t>
  </si>
  <si>
    <t>г.Старая Русса, ул.Гостинодворская, д.5</t>
  </si>
  <si>
    <t>г.Старая Русса, ул.Красных Зорь, д.12</t>
  </si>
  <si>
    <t>г.Старая Русса, ул.Крестецкая, д.25</t>
  </si>
  <si>
    <t>г.Старая Русса, ул.Крестецкая, д.9</t>
  </si>
  <si>
    <t>г.Старая Русса, ул.Латышских Гвардейцев, д.16</t>
  </si>
  <si>
    <t>г.Старая Русса, ул.Латышских Гвардейцев, д.21</t>
  </si>
  <si>
    <t>г.Старая Русса, ул.Латышских Гвардейцев, д.37</t>
  </si>
  <si>
    <t>г.Старая Русса, ул.Минеральная, д.41</t>
  </si>
  <si>
    <t>г.Старая Русса, ул.Минеральная, д.71/5</t>
  </si>
  <si>
    <t>г.Старая Русса, ул.Поперечная, д.35</t>
  </si>
  <si>
    <t>г.Старая Русса, ул.Профсоюзная, д.10</t>
  </si>
  <si>
    <t>г.Старая Русса, ул.Профсоюзная, д.12</t>
  </si>
  <si>
    <t>г.Старая Русса, ул.Профсоюзная, д.4</t>
  </si>
  <si>
    <t>г.Старая Русса, ул.Санкт-Петербургская, д.13/63</t>
  </si>
  <si>
    <t>г.Старая Русса, ул.Санкт-Петербургская, д.5а</t>
  </si>
  <si>
    <t>г.Старая Русса, ул.Тахирова, д.4</t>
  </si>
  <si>
    <t>г.Старая Русса, ул.Федора Кузьмина, д.46а</t>
  </si>
  <si>
    <t>г.Старая Русса, ул.Яковлева, д.49</t>
  </si>
  <si>
    <t>г.Старая Русса, ул.Яковлева, д.51</t>
  </si>
  <si>
    <t>г.Старая Русса, ул.Яковлева, д.55</t>
  </si>
  <si>
    <t>г.Старая Русса, ул.Якутских Стрелков, д.35</t>
  </si>
  <si>
    <t>д.Берёзка, д.4</t>
  </si>
  <si>
    <t>д.Давыдово, д.40</t>
  </si>
  <si>
    <t>д.Дубовицы, ул.Школьная, д.2</t>
  </si>
  <si>
    <t>д.Дубовицы, ул.Школьная, д.5</t>
  </si>
  <si>
    <t>д.Медниково, ул.40 лет Победы, д.16</t>
  </si>
  <si>
    <t>д.Медниково, ул.40 лет Победы, д.20</t>
  </si>
  <si>
    <t>д.Медниково, ул.Советская, д.83</t>
  </si>
  <si>
    <t>д.Нагаткино, д.2</t>
  </si>
  <si>
    <t>п.Новосельский, ул.Алексеева, д.13</t>
  </si>
  <si>
    <t>п.Новосельский, ул.Алексеева, д.7</t>
  </si>
  <si>
    <t>п.Новосельский, ул.Алексеева, д.8</t>
  </si>
  <si>
    <t>п.Новосельский, ул.Алексеева, д.9</t>
  </si>
  <si>
    <t>г.Старая Русса, ул.Александровская, д.47</t>
  </si>
  <si>
    <t>г.Старая Русса, микрорайон Городок, д.10</t>
  </si>
  <si>
    <t>г.Старая Русса, микрорайон Городок, д.16</t>
  </si>
  <si>
    <t>г.Старая Русса, микрорайон Городок, д.19</t>
  </si>
  <si>
    <t>г.Старая Русса, ул.Александровская, д.19</t>
  </si>
  <si>
    <t>г.Старая Русса, ул.Александровская, д.36/10</t>
  </si>
  <si>
    <t>г.Старая Русса, ул.Александровская, д.45</t>
  </si>
  <si>
    <t>г.Старая Русса, ул.Возрождения, д.28</t>
  </si>
  <si>
    <t>г.Старая Русса, ул.Гостинодворская, д.11</t>
  </si>
  <si>
    <t>г.Старая Русса, ул.Гостинодворская, д.12</t>
  </si>
  <si>
    <t>г.Старая Русса, ул.Крестецкая, д.11</t>
  </si>
  <si>
    <t>г.Старая Русса, ул.Крестецкая, д.15</t>
  </si>
  <si>
    <t>г.Старая Русса, ул.Латышских Гвардейцев, д.12</t>
  </si>
  <si>
    <t>г.Старая Русса, ул.Минеральная, д.38</t>
  </si>
  <si>
    <t>г.Старая Русса, ул.Некрасова, д.24</t>
  </si>
  <si>
    <t>г.Старая Русса, ул.Поперечная, д.13</t>
  </si>
  <si>
    <t>г.Старая Русса, ул.Поперечная, д.43</t>
  </si>
  <si>
    <t>г.Старая Русса, ул.Радищева, д.4</t>
  </si>
  <si>
    <t>г.Старая Русса, ул.Санкт-Петербургская, д.12</t>
  </si>
  <si>
    <t>г.Старая Русса, ул.Санкт-Петербургская, д.14</t>
  </si>
  <si>
    <t>г.Старая Русса, ул.Санкт-Петербургская, д.18/65</t>
  </si>
  <si>
    <t>г.Старая Русса, ул.Санкт-Петербургская, д.20</t>
  </si>
  <si>
    <t>г.Старая Русса, ул.Санкт-Петербургская, д.7</t>
  </si>
  <si>
    <t>г.Старая Русса, ул.Санкт-Петербургская, д.9</t>
  </si>
  <si>
    <t>г.Старая Русса, ул.Строителей, д.9</t>
  </si>
  <si>
    <t>г.Старая Русса, ул.Тахирова, д.8</t>
  </si>
  <si>
    <t>г.Старая Русса, ул.Яковлева, д.61</t>
  </si>
  <si>
    <t>г.Старая Русса, ул.Яковлева, д.7а</t>
  </si>
  <si>
    <t>д.Астрилово, д.3</t>
  </si>
  <si>
    <t>д.Большая Козона, ул.Мира, д.6</t>
  </si>
  <si>
    <t>д.Медниково, ул.40 лет Победы, д.26</t>
  </si>
  <si>
    <t>д.Медниково, ул.40 лет Победы, д.4а</t>
  </si>
  <si>
    <t>д.Медниково, ул.40 лет Победы, д.6а</t>
  </si>
  <si>
    <t>д.Медниково, ул.40 лет Победы, д.6б</t>
  </si>
  <si>
    <t>д.Медниково, ул.40 лет Победы, д.8</t>
  </si>
  <si>
    <t>д.Сусолово, д.3</t>
  </si>
  <si>
    <t>п.Юбилейный, ул.Набережная, д.3</t>
  </si>
  <si>
    <t>п.Юбилейный, ул.Солнечная, д.1</t>
  </si>
  <si>
    <t>п.Юбилейный, ул.Юности, д.1</t>
  </si>
  <si>
    <t>п.Юбилейный, ул.Юности, д.3</t>
  </si>
  <si>
    <t>п.Юбилейный, ул.Юности, д.5</t>
  </si>
  <si>
    <t>р.п.Хвойная, пер.Сосновый, д.3а</t>
  </si>
  <si>
    <t xml:space="preserve">с.Песь, пер.Почтовый, д.7 </t>
  </si>
  <si>
    <t>с.Песь, ул.Сосновая, д.12</t>
  </si>
  <si>
    <t>р.п.Хвойная, ул.Красноармейская, д.4</t>
  </si>
  <si>
    <t>п.Юбилейный, ул.Набережная, д.5</t>
  </si>
  <si>
    <t>п.Юбилейный, ул.Юности, д.4</t>
  </si>
  <si>
    <t>р.п.Хвойная, ул.Вокзальная, д.22</t>
  </si>
  <si>
    <t>р.п.Хвойная, ул.Заречная, д.12а</t>
  </si>
  <si>
    <t>р.п.Хвойная, ул.Пионерская, д.24</t>
  </si>
  <si>
    <t>р.п.Хвойная, ул.Пионерская, д.38</t>
  </si>
  <si>
    <t>с.Песь, ул.Сосновая, д.15</t>
  </si>
  <si>
    <t>г.Чудово, пер.Базовский, д.1а</t>
  </si>
  <si>
    <t>г.Чудово, ул.Большевиков, д.7</t>
  </si>
  <si>
    <t>г.Чудово, ул.Губина, д.11</t>
  </si>
  <si>
    <t>г.Чудово, ул.Губина, д.4</t>
  </si>
  <si>
    <t>г.Чудово, ул.Лермонтова, д.10</t>
  </si>
  <si>
    <t>г.Чудово, ул.Лермонтова, д.7</t>
  </si>
  <si>
    <t>г.Чудово, ул.Майская, д.6</t>
  </si>
  <si>
    <t>г.Чудово, ул.Майская, д.9</t>
  </si>
  <si>
    <t>г.Чудово, пер.Малый, д.7</t>
  </si>
  <si>
    <t>г.Чудово, ул.Молодогвардейская, д.4</t>
  </si>
  <si>
    <t>г.Чудово, ул.Некрасова, д.14/9</t>
  </si>
  <si>
    <t>г.Чудово, ул.Оплеснина, д.3</t>
  </si>
  <si>
    <t>г.Чудово, ул.Оплеснина, д.6</t>
  </si>
  <si>
    <t>г.Чудово, ул.Парайненская, д.6</t>
  </si>
  <si>
    <t>п.Краснофарфорный, ул.Октябрьская, д.6</t>
  </si>
  <si>
    <t>с.Грузино, ул.Гречишникова, д.2</t>
  </si>
  <si>
    <t>г.Чудово, пер.Малый, д.5</t>
  </si>
  <si>
    <t>г.Чудово, ул.Большевиков, д.10а</t>
  </si>
  <si>
    <t>г.Чудово, ул.Большевиков, д.30</t>
  </si>
  <si>
    <t>г.Чудово, ул.Восстания, д.29</t>
  </si>
  <si>
    <t>г.Чудово, ул.Гречишникова, д.2</t>
  </si>
  <si>
    <t>г.Чудово, ул.Губина, д.16</t>
  </si>
  <si>
    <t>г.Чудово, ул.Губина, д.6</t>
  </si>
  <si>
    <t>г.Чудово, ул.Ленина, д.8а</t>
  </si>
  <si>
    <t>г.Чудово, ул.Майская, д.13</t>
  </si>
  <si>
    <t>г.Чудово, ул.Мира, д.16</t>
  </si>
  <si>
    <t>г.Чудово, ул.Некрасова, д.22а</t>
  </si>
  <si>
    <t>г.Чудово, ул.Некрасова, д.29</t>
  </si>
  <si>
    <t>г.Чудово, ул.Октябрьская, д.8</t>
  </si>
  <si>
    <t>г.Чудово, ул.Солдатова, д.3</t>
  </si>
  <si>
    <t>г.Чудово, ул.Титова, д.14, корп.1</t>
  </si>
  <si>
    <t>п.Краснофарфорный, пл.Ленина, д.9</t>
  </si>
  <si>
    <t>с.Оскуй, ул.имени Тони Михеевой, д.9</t>
  </si>
  <si>
    <t>д.Городище, ул.Шоссейная, д.7</t>
  </si>
  <si>
    <t>д.Красный Двор, ул.Шелонская, д.4</t>
  </si>
  <si>
    <t>ж/д.ст.Уторгош, ул.Спортивная, д.1</t>
  </si>
  <si>
    <t>р.п.Шимск, ул.Ленина, д.58</t>
  </si>
  <si>
    <t>р.п.Шимск, ул.Новгородская, д.22</t>
  </si>
  <si>
    <t>р.п.Шимск, ул.Новгородская, д.9</t>
  </si>
  <si>
    <t>р.п.Шимск, ул.Шелонская, д.11</t>
  </si>
  <si>
    <t>с.Подгощи, ул.Школьная, д.37</t>
  </si>
  <si>
    <t>д.Водосы, ул.Солецкая, д.5</t>
  </si>
  <si>
    <t>д.Красный Двор, ул.Шелонская, д.2</t>
  </si>
  <si>
    <t>р.п.Шимск, ул.Наманганская, д.6</t>
  </si>
  <si>
    <t>р.п.Шимск, ул.Ташкентская, д.1</t>
  </si>
  <si>
    <t>р.п.Шимск, ул.Ташкентская, д.3</t>
  </si>
  <si>
    <t>Никольская ул., д.18/16</t>
  </si>
  <si>
    <t>Никольская ул., д.24/27</t>
  </si>
  <si>
    <t>Новолучанская ул., д.34</t>
  </si>
  <si>
    <t>ул.Обороны, д.19</t>
  </si>
  <si>
    <t>Октябрьская ул., д.18</t>
  </si>
  <si>
    <t>Октябрьская ул., д.32</t>
  </si>
  <si>
    <t>Октябрьская ул., д.38</t>
  </si>
  <si>
    <t>Предтеченская ул., д.18</t>
  </si>
  <si>
    <t>Предтеченская ул., д.3</t>
  </si>
  <si>
    <t>Псковская ул., д.16, корп.2</t>
  </si>
  <si>
    <t>Псковская ул., д.8</t>
  </si>
  <si>
    <t>Славная ул., д.35/20</t>
  </si>
  <si>
    <t>Студенческая ул., д.17</t>
  </si>
  <si>
    <t>Тихвинская ул., д.14</t>
  </si>
  <si>
    <t>ул.Фёдоровский Ручей, д.7а</t>
  </si>
  <si>
    <t>ул.Химиков, д.4</t>
  </si>
  <si>
    <t>Хутынская ул., д.6а</t>
  </si>
  <si>
    <t>Чудинцева ул., д.5</t>
  </si>
  <si>
    <t>Щитная ул., д.14</t>
  </si>
  <si>
    <t>Яковлева ул., д.5</t>
  </si>
  <si>
    <t>Сырковское шоссе, д.2</t>
  </si>
  <si>
    <t>микрорайон Кречевицы, д.139</t>
  </si>
  <si>
    <t>микрорайон Кречевицы, д.43</t>
  </si>
  <si>
    <t>наб.Александра Невского, д.30/2</t>
  </si>
  <si>
    <t>наб.р.Гзень, д.1</t>
  </si>
  <si>
    <t>Лазаревский пер., д.1</t>
  </si>
  <si>
    <t>Мининский пер., д.3</t>
  </si>
  <si>
    <t>просп.Александра Корсунова, д.29 корп.3</t>
  </si>
  <si>
    <t>просп.Александра Корсунова, д.11</t>
  </si>
  <si>
    <t>просп.Александра Корсунова, д.25</t>
  </si>
  <si>
    <t>просп.Мира, д.27</t>
  </si>
  <si>
    <t>просп.Мира, д.29</t>
  </si>
  <si>
    <t>просп.Александра Корсунова, д.35, корп.3</t>
  </si>
  <si>
    <t>Андреевская ул., д.5/12</t>
  </si>
  <si>
    <t>Большая Московская ул., д.26</t>
  </si>
  <si>
    <t>Большая Московская ул., д.33</t>
  </si>
  <si>
    <t>Большая Московская ул., д.47</t>
  </si>
  <si>
    <t>Большая Санкт-Петербургская ул., д.28, корп.3</t>
  </si>
  <si>
    <t>Большая Санкт-Петербургская ул., д.28, корп.4</t>
  </si>
  <si>
    <t>ул.Белова, д.14</t>
  </si>
  <si>
    <t>Великая ул., д.15/7</t>
  </si>
  <si>
    <t>Великая ул., д.3</t>
  </si>
  <si>
    <t>Великая ул., д.9/3</t>
  </si>
  <si>
    <t>ул.Газон, д.3/1</t>
  </si>
  <si>
    <t>ул.Газон, д.5/2</t>
  </si>
  <si>
    <t>ул.Германа, д.9</t>
  </si>
  <si>
    <t>Ильина ул., д.13</t>
  </si>
  <si>
    <t>ул.Космонавтов, д.12</t>
  </si>
  <si>
    <t>ул.Красилова, д.47</t>
  </si>
  <si>
    <t>ул.Красилова, д.51/28</t>
  </si>
  <si>
    <t>Локомотивная ул., д.3</t>
  </si>
  <si>
    <t>ул.Ломоносова, д.18, корп.2</t>
  </si>
  <si>
    <t>ул.Ломоносова, д.7</t>
  </si>
  <si>
    <t>ул.Менделеева, д.16</t>
  </si>
  <si>
    <t>Михайлова ул., д.24</t>
  </si>
  <si>
    <t>Михайлова ул., д.34</t>
  </si>
  <si>
    <t>Михайлова ул., д.36</t>
  </si>
  <si>
    <t>Никольская ул., д.15/18</t>
  </si>
  <si>
    <t>Никольская ул., д.26/30</t>
  </si>
  <si>
    <t>Никольская ул., д.27</t>
  </si>
  <si>
    <t>Новолучанская ул., д.3</t>
  </si>
  <si>
    <t>Нутная ул., д.10/13</t>
  </si>
  <si>
    <t>Октябрьская ул., д.28</t>
  </si>
  <si>
    <t>Октябрьская ул., д.36</t>
  </si>
  <si>
    <t>Октябрьская ул., д.42</t>
  </si>
  <si>
    <t>ул.Павла Левитта, д.3</t>
  </si>
  <si>
    <t>ул.Павла Левитта, д.4</t>
  </si>
  <si>
    <t>Предтеченская ул., д.16/5</t>
  </si>
  <si>
    <t>Предтеченская ул., д.9</t>
  </si>
  <si>
    <t>Псковская ул., д.2</t>
  </si>
  <si>
    <t>ул.Радистов, д.2</t>
  </si>
  <si>
    <t>ул.Радистов, д.21</t>
  </si>
  <si>
    <t>ул.Радистов, д.3</t>
  </si>
  <si>
    <t>Студенческая ул., д.11</t>
  </si>
  <si>
    <t>Студенческая ул., д.7</t>
  </si>
  <si>
    <t>ул.Т. Фрунзе-Оловянка, д.14</t>
  </si>
  <si>
    <t>Тихвинская ул., д.2</t>
  </si>
  <si>
    <t>Хутынская ул., д.7</t>
  </si>
  <si>
    <t>наб.Александра Невского, д.27</t>
  </si>
  <si>
    <t>наб.Александра Невского, д.28</t>
  </si>
  <si>
    <t>просп.Александра Корсунова, д.35, корп.1</t>
  </si>
  <si>
    <t>просп.Александра Корсунова, д.35, корп.2</t>
  </si>
  <si>
    <t>ул.Белова, д.4</t>
  </si>
  <si>
    <t>Десятинная ул., д.17, корп.2</t>
  </si>
  <si>
    <t>Десятинная ул., д.20, корп.2</t>
  </si>
  <si>
    <t>Десятинная ул., д.3, корп.1</t>
  </si>
  <si>
    <t>ул.Зелинского, д.8</t>
  </si>
  <si>
    <t>ул.Космонавтов, д.20, корп.2</t>
  </si>
  <si>
    <t>ул.Красилова, д.49</t>
  </si>
  <si>
    <t>ул.Ломоносова, д.3, корп.2</t>
  </si>
  <si>
    <t>ул.Менделеева, д.12</t>
  </si>
  <si>
    <t>Новолучанская ул., д.14</t>
  </si>
  <si>
    <t>Новолучанская ул., д.16</t>
  </si>
  <si>
    <t>ул.Обороны, д.20</t>
  </si>
  <si>
    <t>Октябрьская ул., д.40</t>
  </si>
  <si>
    <t>ул.Рогатица, д.23</t>
  </si>
  <si>
    <t>ул.Рогатица, д.35</t>
  </si>
  <si>
    <t>Славная ул., д.51</t>
  </si>
  <si>
    <t>ул.Т. Фрунзе-Оловянка, д.3</t>
  </si>
  <si>
    <t>ул.Фёдоровский Ручей, д.27</t>
  </si>
  <si>
    <t>ул.Химиков, д.10</t>
  </si>
  <si>
    <t>Хутынская ул., д.6</t>
  </si>
  <si>
    <t>ул.Черняховского, д.100</t>
  </si>
  <si>
    <t>ул.Черняховского, д.38</t>
  </si>
  <si>
    <t>д.Водосы, ул.Солецкая, д.7</t>
  </si>
  <si>
    <t>д.Новоселицы, ул.Молодежная, д.9</t>
  </si>
  <si>
    <t>с.Опеченский Посад, линия 7-я, д.1</t>
  </si>
  <si>
    <t>ссРО</t>
  </si>
  <si>
    <t>ссРО-</t>
  </si>
  <si>
    <t>ул.Германа, д.22</t>
  </si>
  <si>
    <t>г.Сольцы, ул.Курорт, д.3</t>
  </si>
  <si>
    <t>г.Сольцы, ул.Чернышевского, д.5</t>
  </si>
  <si>
    <t>Большая Санкт-Петербургская ул., д.117</t>
  </si>
  <si>
    <t>всего</t>
  </si>
  <si>
    <t>г.Сольцы-2, ДОС 32</t>
  </si>
  <si>
    <t>в том числе жилых помещений, находящихся в собственности граждан</t>
  </si>
  <si>
    <t>п.Краснофарфорный, ул.Октябрьская, д.7</t>
  </si>
  <si>
    <t>Ильина ул., д.15</t>
  </si>
  <si>
    <t>микрорайон Кречевицы, д.26</t>
  </si>
  <si>
    <t>д.Сушилово, ул.Первомайская, д.1</t>
  </si>
  <si>
    <t>с.Залучье, ул.Рендакова, д.42</t>
  </si>
  <si>
    <t>микрорайон Кречевицы, д.140</t>
  </si>
  <si>
    <t>р.п.Парфино, пер.Строительный, д.8а</t>
  </si>
  <si>
    <t>Генеральный директор СНКО "Региональный фонд"</t>
  </si>
  <si>
    <t>г.Старая Русса, наб.Генерала Штыкова, д.13/2</t>
  </si>
  <si>
    <t>г.Старая Русса, микрорайон Городок, д.9</t>
  </si>
  <si>
    <t>г.Старая Русса, ул.Клубная, д.31</t>
  </si>
  <si>
    <t>г.Старая Русса, ул.Радищева, д.7</t>
  </si>
  <si>
    <t>д.Лесная, ул.60 лет СССР, д.14</t>
  </si>
  <si>
    <t>г.Старая Русса, пл.Монастырская, д.7</t>
  </si>
  <si>
    <t>с.Лычково, пер.Железнодорожный, д.6</t>
  </si>
  <si>
    <t>Код МКД</t>
  </si>
  <si>
    <t>п.Волот, ул.Старорусская, д.39</t>
  </si>
  <si>
    <t>г.Боровичи, ул.А. Кузнецова, д.97а</t>
  </si>
  <si>
    <t>г.Боровичи, ул.9 Января, д.7</t>
  </si>
  <si>
    <t>г.Боровичи, микрорайон 1 Раздолье, д.2</t>
  </si>
  <si>
    <t>г.Боровичи, ул.9 Января, д.86</t>
  </si>
  <si>
    <t>г.Боровичи, ул.Заводская, д.13</t>
  </si>
  <si>
    <t>с.Лычково, ул.1 Мая, д.15</t>
  </si>
  <si>
    <t>с.Лычково, ул.1 Мая, д.17</t>
  </si>
  <si>
    <t>с.Лычково, ул.Лесная, д.21</t>
  </si>
  <si>
    <t>д.Гостцы, ул.Молодежная, д.3</t>
  </si>
  <si>
    <t>д.Гостцы, ул.Молодежная, д.1</t>
  </si>
  <si>
    <t>д.Новоселицы, ул.Армейская, д.30</t>
  </si>
  <si>
    <t>п.Тёсово-Нетыльский, ул.Тёсовская, д.1</t>
  </si>
  <si>
    <t>ж/д.ст.Подберезье, д.2</t>
  </si>
  <si>
    <t>п.Тёсово-Нетыльский, пер.Технический, д.6</t>
  </si>
  <si>
    <t>д.Лесная, ул.60 лет СССР, д.6, корп.2</t>
  </si>
  <si>
    <t>г.Окуловка, ул.Уральская, д.27</t>
  </si>
  <si>
    <t>п.Топорок, ул.Дзержинского, д.1</t>
  </si>
  <si>
    <t>п.Топорок, ул.Дзержинского, д.5</t>
  </si>
  <si>
    <t>п.Топорок, ул.Дзержинского, д.6</t>
  </si>
  <si>
    <t>р.п.Кулотино, ул.Кирова, д.11</t>
  </si>
  <si>
    <t>г.Сольцы, ул.Курорт, д.4</t>
  </si>
  <si>
    <t>г.Старая Русса, ул.Минеральная, д.34</t>
  </si>
  <si>
    <t>г.Старая Русса, ул.Пролетарской Победы, д.21</t>
  </si>
  <si>
    <t>р.п.Хвойная, ул.Спорта, д.51</t>
  </si>
  <si>
    <t>д.Мшага Ямская, ул.Никольская, д.8</t>
  </si>
  <si>
    <t>ж/д.ст.Уторгош, ул.Пионерская, д.125</t>
  </si>
  <si>
    <t>О.С. Ходкова</t>
  </si>
  <si>
    <t>О.С.Ходкова</t>
  </si>
  <si>
    <t>г.Боровичи, ул.Ф. Энгельса, д.14</t>
  </si>
  <si>
    <t>г.Боровичи, ул.Ф. Энгельса, д.15</t>
  </si>
  <si>
    <t>г.Боровичи, ул.Ф. Энгельса, д.16</t>
  </si>
  <si>
    <t>р.п.Демянск, ул.Халина, д.18а</t>
  </si>
  <si>
    <t>с.Зарубино, ул.Артема, д.10а</t>
  </si>
  <si>
    <t>р.п.Панковка, ул.Строительная, д.8а</t>
  </si>
  <si>
    <t>г.Окуловка, ул.2-я Железнодорожная, д.5</t>
  </si>
  <si>
    <t>г.Окуловка, ул.2-я Красноармейская, д.41</t>
  </si>
  <si>
    <t>г.Окуловка, ул.2-я Комсомольская, д.2а</t>
  </si>
  <si>
    <t>п.Пола, ул.Зеленая, д.8</t>
  </si>
  <si>
    <t>г.Пестово, ул.Чапаева, д.12а</t>
  </si>
  <si>
    <t xml:space="preserve">г.Сольцы, ул.Новгородская, д.7 </t>
  </si>
  <si>
    <t>г.Сольцы, просп.Советский, д.28</t>
  </si>
  <si>
    <t>Воскресенский бульвар, д.13</t>
  </si>
  <si>
    <t>Воскресенский бульвар, д.1</t>
  </si>
  <si>
    <t>г.Боровичи, микрорайон Комбикормовый завод, д.6</t>
  </si>
  <si>
    <t>г.Малая Вишера, ул.Лесная, д.34</t>
  </si>
  <si>
    <t>г.Окуловка, ул.Рылеева, д.4</t>
  </si>
  <si>
    <t>г.Старая Русса, ул.Яковлева, д.59</t>
  </si>
  <si>
    <t>г.Чудово, ул.Большевиков, д.26</t>
  </si>
  <si>
    <t>г.Чудово, ул.Замкова, д.7</t>
  </si>
  <si>
    <t>ул.Химиков, д.7</t>
  </si>
  <si>
    <t>просп.Александра Корсунова, д.21/1</t>
  </si>
  <si>
    <t>р.п.Панковка, ул.Строительная, д.13</t>
  </si>
  <si>
    <t>д.Сосновка, ул.Шилова Гора, д.5</t>
  </si>
  <si>
    <t>с.Оскуй, ул.имени Тони Михеевой, д.14</t>
  </si>
  <si>
    <t>с.Опеченский Посад, линия 2-я, д.155</t>
  </si>
  <si>
    <t>д.Трубичино, д.35, корп.1</t>
  </si>
  <si>
    <t>г.Пестово, ул.Производственная, д.10а</t>
  </si>
  <si>
    <t>д.Сосновка, ул.Цветочная, д.1</t>
  </si>
  <si>
    <t>просп.Александра Корсунова, д.7</t>
  </si>
  <si>
    <t>Городской округ Великий Новгород</t>
  </si>
  <si>
    <t>п.Волот, ул.имени Васькина, д.16</t>
  </si>
  <si>
    <t>р.п.Угловка, ул.Советская, д.10</t>
  </si>
  <si>
    <t>г.Старая Русса, ул.Санкт-Петербургская, д.19/2</t>
  </si>
  <si>
    <t>г.Старая Русса, Соборная площадь, д.5/1</t>
  </si>
  <si>
    <t>п.Юбилейный, ул.Молодежная, д.1</t>
  </si>
  <si>
    <t>с.Грузино, ул.Гречишникова, д.5</t>
  </si>
  <si>
    <t>с.Грузино, ул.Гречишникова, д.3</t>
  </si>
  <si>
    <t>д.Коростынь, ул.Озерная, д.47</t>
  </si>
  <si>
    <t>ул.Стратилатовская, д.8</t>
  </si>
  <si>
    <t>просп.Александра Корсунова, д.9</t>
  </si>
  <si>
    <t>Новгородская ул., д.14</t>
  </si>
  <si>
    <t>Новгородская ул., д.10</t>
  </si>
  <si>
    <t>ул.Герасименко-Маницына, д.10</t>
  </si>
  <si>
    <t>д.Филиппова Гора, ул.Школьная, д.8</t>
  </si>
  <si>
    <t>п.Юбилейный, ул.Сосновая, д.1</t>
  </si>
  <si>
    <t>р.п.Демянск, ул.Школьная, д.15</t>
  </si>
  <si>
    <t>г.Старая Русса, ул.Крестецкая, д.13</t>
  </si>
  <si>
    <t>д.Борисово, ул.Центральная, д.4</t>
  </si>
  <si>
    <t>д.Медниково, ул.40 лет Победы, д.4</t>
  </si>
  <si>
    <t>д.Медниково, ул.40 лет Победы, д.6</t>
  </si>
  <si>
    <t>г.Старая Русса, ул.Крестецкая, д.6</t>
  </si>
  <si>
    <t>г.Старая Русса, ул.Клубная, д.24</t>
  </si>
  <si>
    <t>р.п.Хвойная, ул.Васильева, д.11</t>
  </si>
  <si>
    <t>г.Чудово, ул.Молодогвардейская, д.20</t>
  </si>
  <si>
    <t>д.Новое Овсино, ул.Совхозная, д.3</t>
  </si>
  <si>
    <t>д.Божонка, ул.Новая, д.27</t>
  </si>
  <si>
    <t>2023 год</t>
  </si>
  <si>
    <t>2024 год</t>
  </si>
  <si>
    <t>2025 год</t>
  </si>
  <si>
    <t>п.Батецкий, ул.Комарова, д.25</t>
  </si>
  <si>
    <t>п.Батецкий, ул.Лесная, д.3</t>
  </si>
  <si>
    <t>п.Батецкий, ул.Лесная, д.7</t>
  </si>
  <si>
    <t>п.Батецкий, ул.Первомайская, д.33</t>
  </si>
  <si>
    <t>п.Батецкий, ул.Первомайская, д.45</t>
  </si>
  <si>
    <t>п.Батецкий, ул.Первомайская, д.57а</t>
  </si>
  <si>
    <t>п.Батецкий, ул.Первомайская, д.60</t>
  </si>
  <si>
    <t>п.Батецкий, ул.Школьная, д.6</t>
  </si>
  <si>
    <t>п.Батецкий, ул.Энергетиков, д.24</t>
  </si>
  <si>
    <t>д.Мойка, ул.Центральная, д.23</t>
  </si>
  <si>
    <t>п.Батецкий, ул.Зосимова, д.23</t>
  </si>
  <si>
    <t>п.Батецкий, ул.Первомайская, д.37</t>
  </si>
  <si>
    <t>д.Новое Овсино, ул.Совхозная, д.1</t>
  </si>
  <si>
    <t>д.Новое Овсино, ул.Совхозная, д.4</t>
  </si>
  <si>
    <t>д.Новое Овсино, ул.Совхозная, д.5</t>
  </si>
  <si>
    <t>д.Новое Овсино, ул.Совхозная, д.7</t>
  </si>
  <si>
    <t>п.Волот, ул.Старорусская, д.20</t>
  </si>
  <si>
    <t>п.Волот, ул.Комсомольская, д.26</t>
  </si>
  <si>
    <t>п.Волот, ул.Комсомольская, д.19</t>
  </si>
  <si>
    <t>д.Порожки, ул.Школьная, д.3</t>
  </si>
  <si>
    <t>п.Волот, ул.Школьная, д.6</t>
  </si>
  <si>
    <t>п.Волот, ул.Старорусская, д.16</t>
  </si>
  <si>
    <t>с.Белебёлка, ул.Васильева, д.2</t>
  </si>
  <si>
    <t>с.Поддорье, ул.Октябрьская, д.7</t>
  </si>
  <si>
    <t>с.Поддорье, ул.Октябрьская, д.25</t>
  </si>
  <si>
    <t>с.Марёво, ул.Комсомольская, д.19</t>
  </si>
  <si>
    <t>с.Марёво, ул.Комсомольская, д.21</t>
  </si>
  <si>
    <t>с.Марёво, ул.Советов, д.11</t>
  </si>
  <si>
    <t>с.Марёво, ул.Советов, д.5</t>
  </si>
  <si>
    <t>с.Марёво, ул.Советов, д.7</t>
  </si>
  <si>
    <t>с.Марёво, ул.Труда, д.5</t>
  </si>
  <si>
    <t>д.Мельник, д.54</t>
  </si>
  <si>
    <t xml:space="preserve">д.Ореховно, д.1 </t>
  </si>
  <si>
    <t>п.Октябрьский, д.23</t>
  </si>
  <si>
    <t>п.Октябрьский, д.27</t>
  </si>
  <si>
    <t>с.Мошенское, ул.Физкультуры, д.26</t>
  </si>
  <si>
    <t>с.Мошенское, ул.1 Мая, д.6</t>
  </si>
  <si>
    <t>с.Мошенское, ул.Физкультуры, д.19</t>
  </si>
  <si>
    <t>г.Холм, пер.Советский, д.13</t>
  </si>
  <si>
    <t>г.Холм, пер.Советский, д.16</t>
  </si>
  <si>
    <t>г.Холм, ул.Комсомольская, д.3</t>
  </si>
  <si>
    <t>г.Холм, ул.Профсоюзная, д.7</t>
  </si>
  <si>
    <t>г.Холм, ул.Советская, д.1</t>
  </si>
  <si>
    <t>г.Холм, ул.Советская, д.2/1</t>
  </si>
  <si>
    <t>г.Холм, ул.Советская, д.2а</t>
  </si>
  <si>
    <t>г.Холм, ул.Володарского, д.40</t>
  </si>
  <si>
    <t>п.Первомайский, ул.Молодежная, д.3</t>
  </si>
  <si>
    <t>д.Артём, ул.Центральная, д.36</t>
  </si>
  <si>
    <t>д.Большой Городок, ул.Магистральная, д.21</t>
  </si>
  <si>
    <t>р.п.Любытино, ул.50 лет ВЛКСМ, д.10</t>
  </si>
  <si>
    <t>р.п.Любытино, ул.50 лет ВЛКСМ, д.12</t>
  </si>
  <si>
    <t>р.п.Любытино, ул.50 лет ВЛКСМ, д.2</t>
  </si>
  <si>
    <t>р.п.Любытино, ул.50 лет ВЛКСМ, д.4</t>
  </si>
  <si>
    <t>р.п.Любытино, ул.В. Иванова, д.8</t>
  </si>
  <si>
    <t>р.п.Любытино, ул.Советов, д.129</t>
  </si>
  <si>
    <t>р.п.Любытино, ул.Советов, д.131</t>
  </si>
  <si>
    <t>р.п.Любытино, ул.Советов, д.19</t>
  </si>
  <si>
    <t>р.п.Любытино, ул.Советов, д.38</t>
  </si>
  <si>
    <t>р.п.Любытино, ул.Пушкинская, д.26</t>
  </si>
  <si>
    <t>р.п.Любытино, ул.Советов, д.135</t>
  </si>
  <si>
    <t>р.п.Неболчи, ул.Комсомольская, д.6</t>
  </si>
  <si>
    <t>р.п.Неболчи, ул.Октябрьская, д.4</t>
  </si>
  <si>
    <t>р.п.Неболчи, ул.Первомайская, д.9</t>
  </si>
  <si>
    <t>р.п.Неболчи, ул.Советская, д.22</t>
  </si>
  <si>
    <t>с.Зарубино, ул.1 Мая, д.13</t>
  </si>
  <si>
    <t>с.Зарубино, ул.1 Мая, д.15</t>
  </si>
  <si>
    <t>с.Зарубино, ул.1 Мая, д.30</t>
  </si>
  <si>
    <t>с.Зарубино, ул.Зеленая, д.12</t>
  </si>
  <si>
    <t>с.Зарубино, ул.Зеленая, д.16</t>
  </si>
  <si>
    <t>с.Зарубино, ул.Коммунарная, д.4</t>
  </si>
  <si>
    <t>с.Зарубино, ул.Труда, д.6</t>
  </si>
  <si>
    <t>с.Шереховичи, ул.Учительская, д.2</t>
  </si>
  <si>
    <t>с.Медведь, ул.С. Куликова, д.5а</t>
  </si>
  <si>
    <t>с.Медведь, ул.С. Куликова, д.6а</t>
  </si>
  <si>
    <t>д.Коростынь, ул.Молодежная, д.2</t>
  </si>
  <si>
    <t>ж/д.ст.Уторгош, ул.Пионерская, д.2а</t>
  </si>
  <si>
    <t>ж/д.ст.Уторгош, ул.Советская, д.8а</t>
  </si>
  <si>
    <t>р.п.Шимск, ул.Коммунальная, д.6</t>
  </si>
  <si>
    <t>р.п.Шимск, ул.Ленина, д.29</t>
  </si>
  <si>
    <t>р.п.Шимск, ул.Ленина, д.31</t>
  </si>
  <si>
    <t>р.п.Шимск, ул.Механизаторов, д.12</t>
  </si>
  <si>
    <t>р.п.Шимск, ул.Наманганская, д.2</t>
  </si>
  <si>
    <t>р.п.Шимск, ул.Новгородская, д.38</t>
  </si>
  <si>
    <t>р.п.Шимск, ул.Ташкентская, д.10</t>
  </si>
  <si>
    <t>р.п.Шимск, ул.Ташкентская, д.7</t>
  </si>
  <si>
    <t>р.п.Шимск, ул.Ташкентская, д.9</t>
  </si>
  <si>
    <t>д.Новая Деревня, ул.Рабочая, д.12</t>
  </si>
  <si>
    <t>д.Новая Деревня, ул.Рабочая, д.7</t>
  </si>
  <si>
    <t>д.Федорково, ул.Лесная, д.1</t>
  </si>
  <si>
    <t>д.Федорково, ул.Трудовая, д.12</t>
  </si>
  <si>
    <t>п.Пола, ул.Зеленая, д.2г</t>
  </si>
  <si>
    <t>п.Пола, ул.Зеленая, д.4</t>
  </si>
  <si>
    <t>п.Пола, ул.Мира, д.10</t>
  </si>
  <si>
    <t>п.Пола, ул.Пионерская, д.44</t>
  </si>
  <si>
    <t>п.Пола, ул.Пионерская, д.46а</t>
  </si>
  <si>
    <t>п.Пола, ул.Пионерская, д.48а</t>
  </si>
  <si>
    <t>п.Пола, ул.Пионерская, д.52</t>
  </si>
  <si>
    <t>п.Пола, ул.Пионерская, д.54</t>
  </si>
  <si>
    <t>р.п.Парфино, пер.Партизанский, д.13</t>
  </si>
  <si>
    <t>р.п.Парфино, пер.Партизанский, д.17</t>
  </si>
  <si>
    <t>р.п.Парфино, пер.Партизанский, д.19</t>
  </si>
  <si>
    <t>р.п.Парфино, ул.Карла Маркса, д.111а</t>
  </si>
  <si>
    <t>р.п.Парфино, ул.Карла Маркса, д.63</t>
  </si>
  <si>
    <t>р.п.Парфино, ул.Космонавтов, д.11</t>
  </si>
  <si>
    <t>р.п.Парфино, ул.Космонавтов, д.4</t>
  </si>
  <si>
    <t>р.п.Парфино, ул.Космонавтов, д.6</t>
  </si>
  <si>
    <t>р.п.Парфино, ул.Космонавтов, д.8</t>
  </si>
  <si>
    <t>р.п.Парфино, ул.Космонавтов, д.9</t>
  </si>
  <si>
    <t>р.п.Парфино, ул.Мира, д.16</t>
  </si>
  <si>
    <t>р.п.Парфино, ул.Строительная, д.14</t>
  </si>
  <si>
    <t>р.п.Парфино, ул.Строительная, д.18</t>
  </si>
  <si>
    <t>р.п.Парфино, ул.Строительная, д.20б</t>
  </si>
  <si>
    <t>д.Ямник, ул.К. Маркса, д.1</t>
  </si>
  <si>
    <t>р.п.Демянск, пер.Молодежный, д.5</t>
  </si>
  <si>
    <t>р.п.Демянск, пер.Молодежный, д.6</t>
  </si>
  <si>
    <t>р.п.Демянск, пер.Молодежный, д.7</t>
  </si>
  <si>
    <t>р.п.Демянск, ул.1 Мая, д.76</t>
  </si>
  <si>
    <t>р.п.Демянск, ул.25 Октября, д.22</t>
  </si>
  <si>
    <t>р.п.Демянск, ул.25 Октября, д.14а</t>
  </si>
  <si>
    <t>р.п.Демянск, ул.25 Октября, д.7</t>
  </si>
  <si>
    <t>р.п.Демянск, ул.Володарского, д.12</t>
  </si>
  <si>
    <t>р.п.Демянск, ул.К.Либкнехта, д.42</t>
  </si>
  <si>
    <t>р.п.Демянск, ул.Новая, д.1</t>
  </si>
  <si>
    <t>р.п.Демянск, ул.Черняховского, д.10</t>
  </si>
  <si>
    <t>р.п.Демянск, ул.Черняховского, д.4</t>
  </si>
  <si>
    <t>р.п.Демянск, ул.Черняховского, д.8</t>
  </si>
  <si>
    <t>р.п.Демянск, ул.Школьная, д.13</t>
  </si>
  <si>
    <t>р.п.Демянск, ул.Школьная, д.7</t>
  </si>
  <si>
    <t>р.п.Демянск, ул.Энергетиков, д.25</t>
  </si>
  <si>
    <t>п.Кневицы, ул.Первомайская, д.6</t>
  </si>
  <si>
    <t>п.Кневицы, ул.Центральная, д.39</t>
  </si>
  <si>
    <t>п.Кневицы, ул.Центральная, д.46</t>
  </si>
  <si>
    <t>п.Кневицы, ул.Центральная, д.52</t>
  </si>
  <si>
    <t>п.Кневицы, ул.Центральная, д.48</t>
  </si>
  <si>
    <t>п.Кневицы, ул.Центральная, д.50</t>
  </si>
  <si>
    <t>п.Кневицы, ул.Школьная, д.12</t>
  </si>
  <si>
    <t>п.Кневицы, ул.Школьная, д.6</t>
  </si>
  <si>
    <t>п.Кневицы, ул.Школьная, д.8</t>
  </si>
  <si>
    <t>с.Лычково, ул.Железнодорожная, д.11</t>
  </si>
  <si>
    <t>д.Усть-Волма, ул.Центральная, д.9</t>
  </si>
  <si>
    <t>р.п.Крестцы, пер.Механизаторов, д.12</t>
  </si>
  <si>
    <t>р.п.Крестцы, ул.Валдайская, д.65</t>
  </si>
  <si>
    <t>р.п.Крестцы, ул.Васильчикова, д.4б</t>
  </si>
  <si>
    <t>р.п.Крестцы, ул.Васильчикова, д.6а</t>
  </si>
  <si>
    <t>с.Ямская Слобода, ул.Заречная, д.5</t>
  </si>
  <si>
    <t>с.Ямская Слобода, ул.Заречная, д.6</t>
  </si>
  <si>
    <t>р.п.Крестцы, ул.Карла Либкнехта, д.11</t>
  </si>
  <si>
    <t>р.п.Крестцы, ул.Некрасова, д.1</t>
  </si>
  <si>
    <t>р.п.Крестцы, ул.Островская, д.21</t>
  </si>
  <si>
    <t>р.п.Крестцы, ул.Павловская, д.37а</t>
  </si>
  <si>
    <t>р.п.Крестцы, ул.Полевая, д.8</t>
  </si>
  <si>
    <t>р.п.Крестцы, ул.Рябошапко, д.32а</t>
  </si>
  <si>
    <t>р.п.Крестцы, ул.Ставского, д.12</t>
  </si>
  <si>
    <t>р.п.Крестцы, ул.Строителей, д.18</t>
  </si>
  <si>
    <t>р.п.Крестцы, ул.Строителей, д.9</t>
  </si>
  <si>
    <t>с.Анциферово, ул.Октябрьская, д.33</t>
  </si>
  <si>
    <t>с.Анциферово, ул.Октябрьская, д.34</t>
  </si>
  <si>
    <t>с.Песь, ул.Лесная, д.9</t>
  </si>
  <si>
    <t>с.Песь, ул.Юбилейная, д.3а</t>
  </si>
  <si>
    <t>с.Песь, ул.Юбилейная, д.4а</t>
  </si>
  <si>
    <t>р.п.Хвойная, ул.Вокзальная, д.17</t>
  </si>
  <si>
    <t>р.п.Хвойная, ул.Заречная, д.10</t>
  </si>
  <si>
    <t>р.п.Хвойная, ул.Комсомольская, д.16а</t>
  </si>
  <si>
    <t xml:space="preserve">п.Юбилейный, ул.Комсомольская, д.3 </t>
  </si>
  <si>
    <t>р.п.Хвойная, ул.Мира, д.6</t>
  </si>
  <si>
    <t>р.п.Хвойная, ул.Печатников, д.16</t>
  </si>
  <si>
    <t>р.п.Хвойная, ул.Пионерская, д.22</t>
  </si>
  <si>
    <t>р.п.Хвойная, ул.Пионерская, д.28</t>
  </si>
  <si>
    <t>р.п.Хвойная, ул.Пионерская, д.3</t>
  </si>
  <si>
    <t>р.п.Хвойная, ул.Пионерская, д.30</t>
  </si>
  <si>
    <t>р.п.Хвойная, ул.Пионерская, д.32</t>
  </si>
  <si>
    <t>р.п.Хвойная, ул.Пионерская, д.34</t>
  </si>
  <si>
    <t>р.п.Хвойная, ул.Советская, д.18</t>
  </si>
  <si>
    <t>п.Юбилейный, ул.Солнечная, д.2</t>
  </si>
  <si>
    <t>п.Юбилейный, ул.Солнечная, д.4</t>
  </si>
  <si>
    <t>р.п.Хвойная, ул.Шоссейная, д.31, корп.8</t>
  </si>
  <si>
    <t>п.Юбилейный, ул.Юности, д.6</t>
  </si>
  <si>
    <t>г.Сольцы, наб.7 Ноября, д.19</t>
  </si>
  <si>
    <t>г.Сольцы, пер.Школьный, д.4</t>
  </si>
  <si>
    <t>г.Сольцы, просп.Советский, д.10</t>
  </si>
  <si>
    <t>г.Сольцы, просп.Советский, д.44а</t>
  </si>
  <si>
    <t>г.Сольцы, ул.Красных партизан, д.4а</t>
  </si>
  <si>
    <t>г.Сольцы, ул.Ленина, д.15</t>
  </si>
  <si>
    <t>г.Сольцы, ул.Лермонтова, д.15</t>
  </si>
  <si>
    <t>г.Сольцы, ул.Лермонтова, д.9</t>
  </si>
  <si>
    <t>г.Сольцы, ул.Новгородская, д.58а</t>
  </si>
  <si>
    <t>г.Сольцы, ул.Новгородская, д.4</t>
  </si>
  <si>
    <t>г.Сольцы, ул.Почтовая, д.18</t>
  </si>
  <si>
    <t>г.Сольцы, ул.Псковская, д.27</t>
  </si>
  <si>
    <t>г.Сольцы, ул.Псковская, д.29</t>
  </si>
  <si>
    <t>г.Сольцы, ул.Псковская, д.33</t>
  </si>
  <si>
    <t>г.Сольцы, ул.Псковская, д.31</t>
  </si>
  <si>
    <t>г.Сольцы, ул.Чернышевского, д.11</t>
  </si>
  <si>
    <t>г.Сольцы-2, ДОС 165</t>
  </si>
  <si>
    <t>г.Сольцы-2, ДОС 186</t>
  </si>
  <si>
    <t>г.Сольцы-2, ДОС 188</t>
  </si>
  <si>
    <t>г.Сольцы-2, ДОС 40</t>
  </si>
  <si>
    <t>д.Выбити, ул.Центральная, д.116</t>
  </si>
  <si>
    <t>д.Дуброво, пер.Белодомовский, д.3</t>
  </si>
  <si>
    <t>д.Ретно, ул.Новая, д.1</t>
  </si>
  <si>
    <t>г.Сольцы, ул.Псковская, д.21а</t>
  </si>
  <si>
    <t>г.Сольцы, пер.Школьный, д.6</t>
  </si>
  <si>
    <t>г.Сольцы, пл.Победы, д.1</t>
  </si>
  <si>
    <t>г.Малая Вишера, пер.1 Кузьминский, д.10</t>
  </si>
  <si>
    <t>г.Малая Вишера, ул.1 Мая, д.1</t>
  </si>
  <si>
    <t>г.Малая Вишера, ул.1 Мая, д.57</t>
  </si>
  <si>
    <t>г.Малая Вишера, ул.Балочная, д.38</t>
  </si>
  <si>
    <t>г.Малая Вишера, ул.Железнодорожный Домострой, д.2</t>
  </si>
  <si>
    <t>г.Малая Вишера, ул.Коммунистическая, д.2</t>
  </si>
  <si>
    <t>г.Малая Вишера, ул.Красноармейская, д.19</t>
  </si>
  <si>
    <t>г.Малая Вишера, ул.Кузьминская, д.61</t>
  </si>
  <si>
    <t>г.Малая Вишера, ул.Кузьминская, д.59</t>
  </si>
  <si>
    <t>г.Малая Вишера, ул.Лермонтова, д.4а</t>
  </si>
  <si>
    <t>г.Малая Вишера, ул.Лесная, д.16</t>
  </si>
  <si>
    <t>г.Малая Вишера, ул.Лесная, д.18</t>
  </si>
  <si>
    <t>г.Малая Вишера, ул.Лесная, д.22</t>
  </si>
  <si>
    <t>г.Малая Вишера, ул.Лесная, д.24</t>
  </si>
  <si>
    <t>г.Малая Вишера, ул.Лесная, д.28</t>
  </si>
  <si>
    <t>г.Малая Вишера, ул.Лесная, д.38</t>
  </si>
  <si>
    <t>г.Малая Вишера, ул.Лесная, д.40</t>
  </si>
  <si>
    <t>г.Малая Вишера, ул.Лесная, д.43</t>
  </si>
  <si>
    <t>г.Малая Вишера, ул.Лесная, д.44</t>
  </si>
  <si>
    <t>г.Малая Вишера, ул.Лесная, д.45</t>
  </si>
  <si>
    <t>г.Малая Вишера, ул.Лесная, д.49а</t>
  </si>
  <si>
    <t>г.Малая Вишера, ул.Лесная, д.51</t>
  </si>
  <si>
    <t>г.Малая Вишера, ул.Лесозаготовителей, д.28</t>
  </si>
  <si>
    <t>г.Малая Вишера, ул.Лесозаготовителей, д.30</t>
  </si>
  <si>
    <t>г.Малая Вишера, ул.Мерецкова, д.2</t>
  </si>
  <si>
    <t>г.Малая Вишера, ул.Мерецкова, д.2а</t>
  </si>
  <si>
    <t>г.Малая Вишера, ул.Мерецкова, д.4</t>
  </si>
  <si>
    <t>г.Малая Вишера, ул.Мерецкова, д.6</t>
  </si>
  <si>
    <t>г.Малая Вишера, ул.Набережная, д.7</t>
  </si>
  <si>
    <t>г.Малая Вишера, ул.Новгородская, д.11а</t>
  </si>
  <si>
    <t>г.Малая Вишера, ул.Октябрьская, д.40</t>
  </si>
  <si>
    <t>г.Малая Вишера, ул.Революции, д.31</t>
  </si>
  <si>
    <t>г.Малая Вишера, ул.Труда, д.1а</t>
  </si>
  <si>
    <t>г.Малая Вишера, ул.Труда, д.7</t>
  </si>
  <si>
    <t>г.Малая Вишера, ул.Школьная, д.15</t>
  </si>
  <si>
    <t>г.Малая Вишера, ул.Школьная, д.2а</t>
  </si>
  <si>
    <t>г.Малая Вишера, ул.Володарского, д.24</t>
  </si>
  <si>
    <t>г.Малая Вишера, ул.Лермонтова, д.6а</t>
  </si>
  <si>
    <t>д.Бурга, ул.Тяговая подстанция, д.1</t>
  </si>
  <si>
    <t>д.Бурга, ул.Тяговая подстанция, д.2</t>
  </si>
  <si>
    <t>д.Веребье, ул.1 Мая, д.14</t>
  </si>
  <si>
    <t>п.Большая Вишера, ул.50 лет 1 КДО, д.39</t>
  </si>
  <si>
    <t>п.Большая Вишера, ул.Первомайская, д.15</t>
  </si>
  <si>
    <t>п.Большая Вишера, ул.Поболотина, д.1</t>
  </si>
  <si>
    <t>п.Большая Вишера, ул.Революции, д.4</t>
  </si>
  <si>
    <t>г.Пестово, пер.Лесной, д.5</t>
  </si>
  <si>
    <t>г.Пестово, пер.Школьный, д.2</t>
  </si>
  <si>
    <t>г.Пестово, ул.Виноградова, д.17</t>
  </si>
  <si>
    <t>г.Пестово, ул.Вокзальная, д.8в</t>
  </si>
  <si>
    <t>г.Пестово, ул.Гагарина, д.22</t>
  </si>
  <si>
    <t>г.Пестово, ул.Набережная Реки Меглинки, д.31</t>
  </si>
  <si>
    <t>г.Пестово, ул.Набережная Реки Меглинки, д.41</t>
  </si>
  <si>
    <t>г.Пестово, ул.Первомайская, д.12а</t>
  </si>
  <si>
    <t>г.Пестово, ул.Первомайская, д.6</t>
  </si>
  <si>
    <t>г.Пестово, ул.Пионеров, д.1</t>
  </si>
  <si>
    <t>г.Пестово, ул.Почтовая, д.13</t>
  </si>
  <si>
    <t>г.Пестово, ул.Почтовая, д.7</t>
  </si>
  <si>
    <t>г.Пестово, ул.Пролетарская, д.22</t>
  </si>
  <si>
    <t>г.Пестово, ул.Пролетарская, д.24</t>
  </si>
  <si>
    <t>г.Пестово, ул.Профсоюзов, д.80</t>
  </si>
  <si>
    <t>г.Пестово, ул.Профсоюзов, д.99</t>
  </si>
  <si>
    <t>г.Пестово, ул.Соловьева, д.10</t>
  </si>
  <si>
    <t>г.Пестово, ул.Соловьева, д.7</t>
  </si>
  <si>
    <t>г.Пестово, ул.Фабричная, д.16</t>
  </si>
  <si>
    <t>г.Пестово, ул.Чапаева, д.17</t>
  </si>
  <si>
    <t>г.Пестово, ул.Чапаева, д.3</t>
  </si>
  <si>
    <t>г.Пестово, ул.Чапаева, д.4</t>
  </si>
  <si>
    <t>г.Пестово, ул.Чапаева, д.7</t>
  </si>
  <si>
    <t>г.Пестово, ул.Чапаева, д.8</t>
  </si>
  <si>
    <t>г.Пестово, ул.Соловьева, д.18</t>
  </si>
  <si>
    <t>д.Козловка, ул.Новопокровская, д.1</t>
  </si>
  <si>
    <t>д.Козловка, ул.Новопокровская, д.2</t>
  </si>
  <si>
    <t>д.Пузырёво, д.61</t>
  </si>
  <si>
    <t>г.Окуловка, пер.Парковый, д.1</t>
  </si>
  <si>
    <t>г.Окуловка, ул.1 Мая, д.15</t>
  </si>
  <si>
    <t>г.Окуловка, ул.1 Мая, д.6</t>
  </si>
  <si>
    <t>г.Окуловка, ул.2-я Комсомольская, д.4а</t>
  </si>
  <si>
    <t>г.Окуловка, ул.3-я Красноармейская, д.26</t>
  </si>
  <si>
    <t>г.Окуловка, ул.Калинина, д.4</t>
  </si>
  <si>
    <t>п.Боровёнка, ул.Калинина, д.76</t>
  </si>
  <si>
    <t>р.п.Кулотино, ул.Кирова, д.10</t>
  </si>
  <si>
    <t>г.Окуловка, ул.Кирова, д.10а</t>
  </si>
  <si>
    <t>г.Окуловка, ул.Кирова, д.28</t>
  </si>
  <si>
    <t>р.п.Кулотино, ул.Кирова, д.3</t>
  </si>
  <si>
    <t>р.п.Кулотино, ул.Кирова, д.5</t>
  </si>
  <si>
    <t>р.п.Кулотино, ул.Кирова, д.6</t>
  </si>
  <si>
    <t>г.Окуловка, ул.Коммунаров, д.16</t>
  </si>
  <si>
    <t>р.п.Кулотино, просп.Коммунаров, д.4б</t>
  </si>
  <si>
    <t>г.Окуловка, ул.Космонавтов, д.14</t>
  </si>
  <si>
    <t>г.Окуловка, ул.Ленина, д.3а</t>
  </si>
  <si>
    <t>г.Окуловка, ул.Ломоносова, д.6</t>
  </si>
  <si>
    <t>г.Окуловка, ул.Миклухо-Маклая, д.42</t>
  </si>
  <si>
    <t>г.Окуловка, ул.Магистральная, д.56</t>
  </si>
  <si>
    <t>д.Шуркино, ул.Мира, д.10</t>
  </si>
  <si>
    <t>д.Шуркино, ул.Мира, д.8</t>
  </si>
  <si>
    <t>г.Окуловка, ул.Николая Николаева, д.55, корп.2</t>
  </si>
  <si>
    <t>р.п.Кулотино, ул.Набережная, д.5</t>
  </si>
  <si>
    <t>г.Окуловка, ул.Новгородская, д.44</t>
  </si>
  <si>
    <t>г.Окуловка, ул.Островского, д.40</t>
  </si>
  <si>
    <t>г.Окуловка, ул.Островского, д.46, корп.1</t>
  </si>
  <si>
    <t>г.Окуловка, ул.Островского, д.46, корп.2</t>
  </si>
  <si>
    <t>г.Окуловка, ул.Островского, д.58</t>
  </si>
  <si>
    <t>г.Окуловка, ул.Островского, д.59</t>
  </si>
  <si>
    <t>г.Окуловка, ул.Правды, д.9</t>
  </si>
  <si>
    <t>р.п.Угловка, ул.Советская, д.19</t>
  </si>
  <si>
    <t>п.Топорок, ул.Советская, д.28</t>
  </si>
  <si>
    <t>г.Окуловка, ул.Стрельцова, д.5</t>
  </si>
  <si>
    <t>р.п.Угловка, ул.Центральная, д.11а</t>
  </si>
  <si>
    <t>р.п.Угловка, ул.Центральная, д.12а</t>
  </si>
  <si>
    <t>р.п.Угловка, ул.Центральная, д.16а</t>
  </si>
  <si>
    <t>р.п.Угловка, ул.Центральная, д.17</t>
  </si>
  <si>
    <t>р.п.Угловка, ул.Центральная, д.21</t>
  </si>
  <si>
    <t>р.п.Угловка, ул.Центральная, д.2а</t>
  </si>
  <si>
    <t>д.Зуево, ул.Ветеранов, д.1</t>
  </si>
  <si>
    <t>д.Зуево, ул.Ветеранов, д.2</t>
  </si>
  <si>
    <t>д.Зуево, ул.Ветеранов, д.3</t>
  </si>
  <si>
    <t>д.Зуево, ул.Парковая, д.1</t>
  </si>
  <si>
    <t>д.Зуево, ул.Центральная, д.6</t>
  </si>
  <si>
    <t>д.Карловка, ул.Центральная, д.11</t>
  </si>
  <si>
    <t>д.Карловка, ул.Центральная, д.5</t>
  </si>
  <si>
    <t>д.Селищи, ул.Лермонтова, д.14</t>
  </si>
  <si>
    <t>д.Селищи, ул.Школьная, д.7</t>
  </si>
  <si>
    <t>д.Трегубово, ул.Школьная, д.1</t>
  </si>
  <si>
    <t>д.Трегубово, ул.Школьная, д.3</t>
  </si>
  <si>
    <t>п.Краснофарфорный, ул.Октябрьская, д.5</t>
  </si>
  <si>
    <t>с.Успенское, ул.Коммунарная, д.3</t>
  </si>
  <si>
    <t>с.Успенское, ул.Коммунарная, д.5</t>
  </si>
  <si>
    <t>с.Успенское, ул.Коммунарная, д.6</t>
  </si>
  <si>
    <t>г.Чудово, ул.2-я Парковая, д.9</t>
  </si>
  <si>
    <t>г.Чудово, ул.5-я Пролетарская, д.2</t>
  </si>
  <si>
    <t>г.Чудово, ул.Большевиков, д.28</t>
  </si>
  <si>
    <t>г.Чудово, ул.Большевиков, д.8</t>
  </si>
  <si>
    <t>г.Чудово, ул.Губина, д.2</t>
  </si>
  <si>
    <t>г.Чудово, ул.Замкова, д.5</t>
  </si>
  <si>
    <t>г.Чудово, ул.Майская, д.11</t>
  </si>
  <si>
    <t>г.Чудово, ул.Некрасова, д.26</t>
  </si>
  <si>
    <t>г.Чудово, ул.Некрасова, д.28</t>
  </si>
  <si>
    <t>г.Чудово, ул.Некрасова, д.30</t>
  </si>
  <si>
    <t>г.Чудово, ул.Новгородская, д.13</t>
  </si>
  <si>
    <t>г.Чудово, ул.Новгородская, д.8</t>
  </si>
  <si>
    <t>г.Чудово, ул.Новопарковая, д.1</t>
  </si>
  <si>
    <t>г.Чудово, ул.Октябрьская, д.5/2</t>
  </si>
  <si>
    <t>г.Чудово, ул.Оплеснина, д.9</t>
  </si>
  <si>
    <t>г.Чудово, ул.Парайненская, д.11</t>
  </si>
  <si>
    <t>п.Краснофарфорный, ул.Пятилетка, д.13</t>
  </si>
  <si>
    <t>п.Краснофарфорный, ул.Пятилетка, д.7</t>
  </si>
  <si>
    <t>г.Чудово, ул.Сергея Кузнецова, д.2а</t>
  </si>
  <si>
    <t>г.Чудово, ул.Солдатова, д.9</t>
  </si>
  <si>
    <t>г.Чудово, ул.Титова, д.19</t>
  </si>
  <si>
    <t>г.Чудово, ул.Титова, д.21</t>
  </si>
  <si>
    <t>с.Оскуй, ул.имени Тони Михеевой, д.12</t>
  </si>
  <si>
    <t>с.Оскуй, ул.имени Тони Михеевой, д.13</t>
  </si>
  <si>
    <t>г.Чудово, ул.Титова, д.15</t>
  </si>
  <si>
    <t>г.Чудово, ул.Большевиков, д.24</t>
  </si>
  <si>
    <t>г.Чудово, ул.Майская, д.12</t>
  </si>
  <si>
    <t>г.Чудово, ул.Загородная, д.15</t>
  </si>
  <si>
    <t>г.Чудово, ул.Солдатова, д.10</t>
  </si>
  <si>
    <t>д.Божонка, ул.Новая, д.1а</t>
  </si>
  <si>
    <t>д.Болотная, д.17</t>
  </si>
  <si>
    <t>д.Болотная, д.18</t>
  </si>
  <si>
    <t>д.Болотная, д.21</t>
  </si>
  <si>
    <t>д.Болотная, д.33</t>
  </si>
  <si>
    <t>д.Болотная, д.34</t>
  </si>
  <si>
    <t>д.Борки, ул.Заверяжская, д.2</t>
  </si>
  <si>
    <t>д.Борки, ул.Парковая, д.4</t>
  </si>
  <si>
    <t>д.Борки, ул.Парковая, д.6</t>
  </si>
  <si>
    <t>д.Борки, ул.Парковая, д.8</t>
  </si>
  <si>
    <t>д.Борки, ул.Покровского, д.1</t>
  </si>
  <si>
    <t>д.Григорово, ул.Центральная, д.10</t>
  </si>
  <si>
    <t>д.Григорово, ул.Центральная, д.11</t>
  </si>
  <si>
    <t>д.Григорово, ул.Центральная, д.15</t>
  </si>
  <si>
    <t>д.Григорово, ул.Центральная, д.8</t>
  </si>
  <si>
    <t>д.Григорово, ул.Центральная, д.9</t>
  </si>
  <si>
    <t>д.Ермолино, д.11</t>
  </si>
  <si>
    <t>д.Ермолино, д.11а</t>
  </si>
  <si>
    <t>д.Ермолино, д.25б</t>
  </si>
  <si>
    <t>д.Захарьино, ул.Центральная, д.8</t>
  </si>
  <si>
    <t>д.Лесная, пл.Мира, д.1</t>
  </si>
  <si>
    <t>д.Лесная, пл.Мира, д.2</t>
  </si>
  <si>
    <t>д.Лесная, пл.Мира, д.6</t>
  </si>
  <si>
    <t>д.Лесная, ул.60 лет СССР, д.10</t>
  </si>
  <si>
    <t>д.Лесная, ул.60 лет СССР, д.12</t>
  </si>
  <si>
    <t>д.Лесная, ул.60 лет СССР, д.16</t>
  </si>
  <si>
    <t>д.Лесная, ул.60 лет СССР, д.2</t>
  </si>
  <si>
    <t>д.Лесная, ул.60 лет СССР, д.4</t>
  </si>
  <si>
    <t>д.Лесная, ул.60 лет СССР, д.6</t>
  </si>
  <si>
    <t>д.Новая Мельница, д.102б</t>
  </si>
  <si>
    <t>д.Новоселицы, ул.Армейская, д.102</t>
  </si>
  <si>
    <t>д.Новоселицы, ул.Армейская, д.105</t>
  </si>
  <si>
    <t>д.Новоселицы, ул.Армейская, д.106</t>
  </si>
  <si>
    <t>д.Новоселицы, ул.Армейская, д.108</t>
  </si>
  <si>
    <t>д.Новоселицы, ул.Армейская, д.109</t>
  </si>
  <si>
    <t>д.Новоселицы, ул.Армейская, д.99</t>
  </si>
  <si>
    <t>д.Подберезье, ул.Новгородская, д.9</t>
  </si>
  <si>
    <t>д.Село-Гора, д.3</t>
  </si>
  <si>
    <t>д.Слутка, д.36</t>
  </si>
  <si>
    <t>д.Старое Ракомо, ул.Петропавловская, д.10</t>
  </si>
  <si>
    <t>д.Сырково, ул.Лесная, д.2</t>
  </si>
  <si>
    <t>д.Сырково, ул.Пролетарская, д.10</t>
  </si>
  <si>
    <t>д.Сырково, ул.Пролетарская, д.5</t>
  </si>
  <si>
    <t>д.Сырково, ул.Пролетарская, д.8</t>
  </si>
  <si>
    <t>д.Сырково, ул.Пролетарская, д.9</t>
  </si>
  <si>
    <t>д.Сырково, ул.Советская, д.5</t>
  </si>
  <si>
    <t>д.Сырково, ул.Центральная, д.39</t>
  </si>
  <si>
    <t>д.Сырково, ул.Центральная, д.41</t>
  </si>
  <si>
    <t>д.Трубичино, д.184</t>
  </si>
  <si>
    <t>д.Трубичино, д.188</t>
  </si>
  <si>
    <t>д.Трубичино, д.190</t>
  </si>
  <si>
    <t>д.Трубичино, д.35</t>
  </si>
  <si>
    <t>д.Трубичино, д.35, корп.2</t>
  </si>
  <si>
    <t>д.Трубичино, д.37</t>
  </si>
  <si>
    <t>д.Трубичино, д.98</t>
  </si>
  <si>
    <t>д.Чечулино, заезд ДРП, д.1</t>
  </si>
  <si>
    <t>д.Чечулино, заезд ДРП, д.3</t>
  </si>
  <si>
    <t>д.Шолохово, д.1</t>
  </si>
  <si>
    <t>п.Волховец, ул.Пионерская, д.18</t>
  </si>
  <si>
    <t>п.Волховец, ул.Пионерская, д.2</t>
  </si>
  <si>
    <t>п.Волховец, ул.Пионерская, д.11</t>
  </si>
  <si>
    <t>р.п.Панковка, ул.Пионерская, д.4</t>
  </si>
  <si>
    <t>р.п.Панковка, ул.Строительная, д.6</t>
  </si>
  <si>
    <t>р.п.Панковка, ул.Дорожников, д.7</t>
  </si>
  <si>
    <t>р.п.Панковка, ул.Индустриальная, д.1</t>
  </si>
  <si>
    <t>р.п.Панковка, ул.Индустриальная, д.12</t>
  </si>
  <si>
    <t>р.п.Панковка, ул.Индустриальная, д.8</t>
  </si>
  <si>
    <t>р.п.Панковка, ул.Октябрьская, д.1</t>
  </si>
  <si>
    <t>р.п.Панковка, ул.Пионерская, д.10</t>
  </si>
  <si>
    <t>р.п.Панковка, ул.Пионерская, д.8</t>
  </si>
  <si>
    <t>р.п.Панковка, ул.Промышленная, д.11а</t>
  </si>
  <si>
    <t>р.п.Панковка, ул.Промышленная, д.7а</t>
  </si>
  <si>
    <t>р.п.Панковка, ул.Советская, д.3</t>
  </si>
  <si>
    <t>р.п.Панковка, ул.Строительная, д.12</t>
  </si>
  <si>
    <t>р.п.Панковка, ул.Строительная, д.3</t>
  </si>
  <si>
    <t>р.п.Пролетарий, пер.Юности, д.1</t>
  </si>
  <si>
    <t>р.п.Пролетарий, пер.Юности, д.2</t>
  </si>
  <si>
    <t>р.п.Пролетарий, ул.Восточная, д.13</t>
  </si>
  <si>
    <t>р.п.Пролетарий, ул.Восточная, д.15</t>
  </si>
  <si>
    <t>р.п.Пролетарий, ул.Пролетарская, д.80</t>
  </si>
  <si>
    <t>р.п.Пролетарий, ул.Пролетарская, д.14</t>
  </si>
  <si>
    <t>р.п.Пролетарий, ул.Пролетарская, д.44</t>
  </si>
  <si>
    <t>р.п.Пролетарий, ул.Пролетарская, д.46</t>
  </si>
  <si>
    <t>п.Тёсово-Нетыльский, ул.Возрождения, д.9</t>
  </si>
  <si>
    <t>п.Тёсово-Нетыльский, ул.Матросова, д.14</t>
  </si>
  <si>
    <t>п.Тёсово-Нетыльский, ул.Пионерская, д.1а</t>
  </si>
  <si>
    <t>п.Тёсово-Нетыльский, ул.Пионерская, д.2</t>
  </si>
  <si>
    <t>п.Тёсово-Нетыльский, ул.Пионерская, д.2а</t>
  </si>
  <si>
    <t>п.Тёсово-Нетыльский, ул.Советская, д.4</t>
  </si>
  <si>
    <t>п.Тёсово-Нетыльский, Малый пер., д.2</t>
  </si>
  <si>
    <t>с.Бронница, ул.Мелиораторов, д.1</t>
  </si>
  <si>
    <t>с.Бронница, ул.Мелиораторов, д.2</t>
  </si>
  <si>
    <t>с.Бронница, ул.Мелиораторов, д.3</t>
  </si>
  <si>
    <t>с.Бронница, ул.Мелиораторов, д.4</t>
  </si>
  <si>
    <t>с.Бронница, ул.Молодежная, д.4</t>
  </si>
  <si>
    <t>с.Бронница, ул.Молодежная, д.5</t>
  </si>
  <si>
    <t>р.п.Пролетарий, ул.Октябрьская, д.11а</t>
  </si>
  <si>
    <t>д.Чечулино, ул.Воцкая, д.21</t>
  </si>
  <si>
    <t>д.Григорово, ул.Луговая, д.6</t>
  </si>
  <si>
    <t>д.Григорово, ул.Центральная, д.2</t>
  </si>
  <si>
    <t>д.Чайка, д.91</t>
  </si>
  <si>
    <t>г.Боровичи, микрорайон 1 Раздолье, д.4</t>
  </si>
  <si>
    <t>п.Кировский, ул.Молодежная, д.1</t>
  </si>
  <si>
    <t>д.Ёгла, ул.Набережная, д.13</t>
  </si>
  <si>
    <t>д.Ёгла, ул.Советская, д.195</t>
  </si>
  <si>
    <t>г.Боровичи, пер.Ленинградский, д.3</t>
  </si>
  <si>
    <t>г.Боровичи, пер.Чайковского, д.4</t>
  </si>
  <si>
    <t>д.Починная Сопка, ул.Совхозная, д.10</t>
  </si>
  <si>
    <t>д.Починная Сопка, ул.Совхозная, д.6</t>
  </si>
  <si>
    <t>п.Тухун, д.4</t>
  </si>
  <si>
    <t>г.Боровичи, пл.Труда, д.5</t>
  </si>
  <si>
    <t>с.Опеченский Посад, линия 2-я, д.55</t>
  </si>
  <si>
    <t>п.Первое Мая, д.24</t>
  </si>
  <si>
    <t>п.Шахтёрский, ул.Молодежная, д.7</t>
  </si>
  <si>
    <t>п.Шахтёрский, ул.Шахтеров, д.2</t>
  </si>
  <si>
    <t>г.Боровичи, ул.Боровая, д.117</t>
  </si>
  <si>
    <t>г.Боровичи, ул.Бригадная, д.15</t>
  </si>
  <si>
    <t>г.Боровичи, ул.Гоголя, д.133</t>
  </si>
  <si>
    <t>г.Боровичи, ул.Гоголя, д.162</t>
  </si>
  <si>
    <t>г.Боровичи, ул.Гоголя, д.168</t>
  </si>
  <si>
    <t>г.Боровичи, ул.Гончарная, д.2</t>
  </si>
  <si>
    <t>г.Боровичи, ул.Декабристов, д.18</t>
  </si>
  <si>
    <t>г.Боровичи, ул.Декабристов, д.57</t>
  </si>
  <si>
    <t>г.Боровичи, ул.Загородная, д.24</t>
  </si>
  <si>
    <t>г.Боровичи, ул.Загородная, д.4</t>
  </si>
  <si>
    <t>г.Боровичи, ул.Загородная, д.48</t>
  </si>
  <si>
    <t>г.Боровичи, ул.Загородная, д.59</t>
  </si>
  <si>
    <t>г.Боровичи, ул.Загородная, д.73</t>
  </si>
  <si>
    <t>г.Боровичи, ул.Коммунистическая, д.31</t>
  </si>
  <si>
    <t>г.Боровичи, ул.Л. Павлова, д.26</t>
  </si>
  <si>
    <t>г.Боровичи, ул.Л. Павлова, д.27</t>
  </si>
  <si>
    <t>г.Боровичи, ул.Л. Павлова, д.28</t>
  </si>
  <si>
    <t>г.Боровичи, ул.Л. Толстого, д.18</t>
  </si>
  <si>
    <t>г.Боровичи, ул.Ленинградская, д.19</t>
  </si>
  <si>
    <t>г.Боровичи, ул.Ленинградская, д.2</t>
  </si>
  <si>
    <t>г.Боровичи, ул.Ленинградская, д.21</t>
  </si>
  <si>
    <t>г.Боровичи, ул.Ленинградская, д.25</t>
  </si>
  <si>
    <t>г.Боровичи, ул.Ленинградская, д.4</t>
  </si>
  <si>
    <t>г.Боровичи, ул.Ленинградская, д.48</t>
  </si>
  <si>
    <t>г.Боровичи, ул.Парковая, д.11а</t>
  </si>
  <si>
    <t>г.Боровичи, ул.Парковая, д.13</t>
  </si>
  <si>
    <t>г.Боровичи, ул.Пушкинская, д.66</t>
  </si>
  <si>
    <t>г.Боровичи, ул.Рабочая, д.15а</t>
  </si>
  <si>
    <t>г.Боровичи, ул.Рабочая, д.6а</t>
  </si>
  <si>
    <t>г.Боровичи, ул.С. Перовской, д.2/19</t>
  </si>
  <si>
    <t>г.Боровичи, ул.С. Перовской, д.90а</t>
  </si>
  <si>
    <t>г.Боровичи, ул.Советская, д.130а</t>
  </si>
  <si>
    <t>г.Боровичи, ул.Советская, д.19</t>
  </si>
  <si>
    <t>г.Боровичи, ул.Тинская, д.145</t>
  </si>
  <si>
    <t>г.Боровичи, ул.Ткачей, д.10</t>
  </si>
  <si>
    <t>г.Боровичи, ул.Физкультуры, д.16а</t>
  </si>
  <si>
    <t>г.Боровичи, ул.Физкультуры, д.18а</t>
  </si>
  <si>
    <t>г.Боровичи, ул.Ф. Энгельса, д.1</t>
  </si>
  <si>
    <t>г.Боровичи, ул.Ф. Энгельса, д.10</t>
  </si>
  <si>
    <t>г.Боровичи, ул.Ф. Энгельса, д.12</t>
  </si>
  <si>
    <t>г.Боровичи, ул.Ф. Энгельса, д.3</t>
  </si>
  <si>
    <t>г.Боровичи, ул.Ф. Энгельса, д.7</t>
  </si>
  <si>
    <t>г.Боровичи, ул.Ф. Энгельса, д.8</t>
  </si>
  <si>
    <t>г.Боровичи, ул.Энтузиастов, д.16</t>
  </si>
  <si>
    <t>г.Боровичи, ул.Энтузиастов, д.23</t>
  </si>
  <si>
    <t>г.Боровичи, бульвар Школьный, д.16</t>
  </si>
  <si>
    <t>д.Спасское, д.7</t>
  </si>
  <si>
    <t>д.Дубовицы, ул.Школьная, д.4</t>
  </si>
  <si>
    <t>д.Дубовицы, ул.Школьная, д.6</t>
  </si>
  <si>
    <t>г.Старая Русса, микрорайон Городок, д.11</t>
  </si>
  <si>
    <t>г.Старая Русса, микрорайон Городок, д.13</t>
  </si>
  <si>
    <t>г.Старая Русса, микрорайон Городок, д.4</t>
  </si>
  <si>
    <t>г.Старая Русса, Советская набережная, д.11</t>
  </si>
  <si>
    <t>г.Старая Русса, Советская набережная, д.12</t>
  </si>
  <si>
    <t>г.Старая Русса, Советская набережная, д.20</t>
  </si>
  <si>
    <t>г.Старая Русса, ул.Возрождения, д.168а</t>
  </si>
  <si>
    <t>г.Старая Русса, ул.Возрождения, д.172</t>
  </si>
  <si>
    <t>г.Старая Русса, ул.Возрождения, д.176</t>
  </si>
  <si>
    <t>г.Старая Русса, ул.Александровская, д.11</t>
  </si>
  <si>
    <t>г.Старая Русса, ул.Александровская, д.16</t>
  </si>
  <si>
    <t>г.Старая Русса, ул.Александровская, д.30</t>
  </si>
  <si>
    <t>г.Старая Русса, ул.Александровская, д.30а</t>
  </si>
  <si>
    <t>г.Старая Русса, ул.Александровская, д.31</t>
  </si>
  <si>
    <t>г.Старая Русса, ул.Александровская, д.41</t>
  </si>
  <si>
    <t>г.Старая Русса, ул.Александровская, д.43</t>
  </si>
  <si>
    <t>г.Старая Русса, ул.Восстания, д.12</t>
  </si>
  <si>
    <t>г.Старая Русса, ул.Восстания, д.6</t>
  </si>
  <si>
    <t>г.Старая Русса, ул.Георгиевская, д.12</t>
  </si>
  <si>
    <t>г.Старая Русса, ул.Дзержинского, д.26</t>
  </si>
  <si>
    <t>г.Старая Русса, ул.Дзержинского, д.28</t>
  </si>
  <si>
    <t>г.Старая Русса, ул.Дзержинского, д.4а</t>
  </si>
  <si>
    <t>г.Старая Русса, ул.Крестецкая, д.1</t>
  </si>
  <si>
    <t>г.Старая Русса, ул.Крестецкая, д.16</t>
  </si>
  <si>
    <t>г.Старая Русса, ул.Крестецкая, д.18</t>
  </si>
  <si>
    <t>г.Старая Русса, ул.Крестецкая, д.26</t>
  </si>
  <si>
    <t>г.Старая Русса, ул.Кириллова, д.14</t>
  </si>
  <si>
    <t>г.Старая Русса, ул.Поперечная, д.174</t>
  </si>
  <si>
    <t>г.Старая Русса, ул.Поперечная, д.28</t>
  </si>
  <si>
    <t>г.Старая Русса, ул.Поперечная, д.32</t>
  </si>
  <si>
    <t>г.Старая Русса, ул.Поперечная, д.81</t>
  </si>
  <si>
    <t>г.Старая Русса, ул.Красных Командиров, д.100</t>
  </si>
  <si>
    <t>г.Старая Русса, ул.Красных Командиров, д.102</t>
  </si>
  <si>
    <t>г.Старая Русса, ул.Красных Командиров, д.104</t>
  </si>
  <si>
    <t>г.Старая Русса, ул.Красных Командиров, д.106</t>
  </si>
  <si>
    <t>г.Старая Русса, ул.Красных Командиров, д.84</t>
  </si>
  <si>
    <t>г.Старая Русса, ул.Красных Командиров, д.88</t>
  </si>
  <si>
    <t>г.Старая Русса, ул.Красных Командиров, д.92</t>
  </si>
  <si>
    <t>г.Старая Русса, ул.Красных Командиров, д.94</t>
  </si>
  <si>
    <t>г.Старая Русса, ул.Красных Командиров, д.96</t>
  </si>
  <si>
    <t>г.Старая Русса, ул.Красных Командиров, д.98</t>
  </si>
  <si>
    <t>г.Старая Русса, ул.Латышских Гвардейцев, д.49</t>
  </si>
  <si>
    <t>г.Старая Русса, ул.Латышских Гвардейцев, д.11</t>
  </si>
  <si>
    <t>г.Старая Русса, ул.Латышских Гвардейцев, д.6</t>
  </si>
  <si>
    <t>г.Старая Русса, ул.Минеральная, д.27/25</t>
  </si>
  <si>
    <t>г.Старая Русса, ул.Некрасова, д.21</t>
  </si>
  <si>
    <t>г.Старая Русса, ул.Некрасова, д.25</t>
  </si>
  <si>
    <t>г.Старая Русса, ул.Некрасова, д.26</t>
  </si>
  <si>
    <t>г.Старая Русса, ул.Некрасова, д.29</t>
  </si>
  <si>
    <t>г.Старая Русса, ул.Радищева, д.1</t>
  </si>
  <si>
    <t>г.Старая Русса, ул.Тахирова, д.16</t>
  </si>
  <si>
    <t>г.Старая Русса, ул.Тахирова, д.12</t>
  </si>
  <si>
    <t>г.Старая Русса, ул.Тахирова, д.14</t>
  </si>
  <si>
    <t>г.Старая Русса, ул.Тахирова, д.18</t>
  </si>
  <si>
    <t>г.Старая Русса, ул.Тимура Фрунзе, д.12</t>
  </si>
  <si>
    <t>г.Старая Русса, ул.Тимура Фрунзе, д.3</t>
  </si>
  <si>
    <t>г.Старая Русса, ул.Гостинодворская, д.12а</t>
  </si>
  <si>
    <t>г.Старая Русса, ул.Гостинодворская, д.24</t>
  </si>
  <si>
    <t>г.Старая Русса, ул.Гостинодворская, д.28</t>
  </si>
  <si>
    <t>г.Старая Русса, ул.Гостинодворская, д.3</t>
  </si>
  <si>
    <t>г.Старая Русса, ул.Гостинодворская, д.4/18</t>
  </si>
  <si>
    <t>г.Старая Русса, ул.Яковлева, д.7</t>
  </si>
  <si>
    <t>г.Старая Русса, ул.Якутских Стрелков, д.17б</t>
  </si>
  <si>
    <t>д.Медниково, ул.40 лет Победы, д.24</t>
  </si>
  <si>
    <t>д.Медниково, ул.40 лет Победы, д.8б</t>
  </si>
  <si>
    <t>с.Залучье, ул.Мельничная, д.3</t>
  </si>
  <si>
    <t>д.Нагово, ул.Школьная, д.16</t>
  </si>
  <si>
    <t>п.Новосельский, ул.Алексеева, д.15</t>
  </si>
  <si>
    <t>д.Дубовицы, ул.Старорусская, д.6</t>
  </si>
  <si>
    <t>г.Старая Русса, ул.Сомровая роща, д.2</t>
  </si>
  <si>
    <t>Андреевская ул., д.27</t>
  </si>
  <si>
    <t>Воскресенский бульвар, д.8</t>
  </si>
  <si>
    <t>Заставная ул., д.2, корп.3</t>
  </si>
  <si>
    <t>Знаменская ул., д.20</t>
  </si>
  <si>
    <t>Ильина ул., д.17/37</t>
  </si>
  <si>
    <t>микрорайон Кречевицы, д.164</t>
  </si>
  <si>
    <t>микрорайон Кречевицы, д.51</t>
  </si>
  <si>
    <t>наб.Александра Невского, д.26</t>
  </si>
  <si>
    <t>Октябрьская ул., д.16</t>
  </si>
  <si>
    <t>Парковая ул., д.5</t>
  </si>
  <si>
    <t>Предтеченская ул., д.11</t>
  </si>
  <si>
    <t>Предтеченская ул., д.14</t>
  </si>
  <si>
    <t>ул.Бояна, д.5</t>
  </si>
  <si>
    <t>ул.Германа, д.30</t>
  </si>
  <si>
    <t>ул.Германа, д.5</t>
  </si>
  <si>
    <t>ул.Германа, д.7</t>
  </si>
  <si>
    <t>ул.Зелинского, д.4, корп.1</t>
  </si>
  <si>
    <t>ул.Менделеева, д.8</t>
  </si>
  <si>
    <t>ул.Мерецкова-Волосова, д.1/1</t>
  </si>
  <si>
    <t>ул.Радистов, д.1</t>
  </si>
  <si>
    <t>ул.Рогатица, д.33</t>
  </si>
  <si>
    <t>ул.Т. Фрунзе-Оловянка, д.5</t>
  </si>
  <si>
    <t>ул.Химиков, д.15, корп.2</t>
  </si>
  <si>
    <t>ул.Химиков, д.2</t>
  </si>
  <si>
    <t>ул.Щусева, д.9, корп.1</t>
  </si>
  <si>
    <t>Щитная ул., д.20</t>
  </si>
  <si>
    <t>Щитная ул., д.6</t>
  </si>
  <si>
    <t>г.Боровичи, ул.В. Бианки, д.31</t>
  </si>
  <si>
    <t>г.Боровичи, микрорайон Комбикормовый завод, д.7</t>
  </si>
  <si>
    <t>г.Боровичи, микрорайон Комбикормовый завод, д.8</t>
  </si>
  <si>
    <t>г.Малая Вишера, ул.Заводской Домострой, д.16</t>
  </si>
  <si>
    <t>г.Малая Вишера, ул.Заводской Домострой, д.14</t>
  </si>
  <si>
    <t>г.Малая Вишера, ул.Заводской Домострой, д.1а</t>
  </si>
  <si>
    <t>г.Малая Вишера, ул.Заводской Домострой, д.1в</t>
  </si>
  <si>
    <t>р.п.Кулотино, ул.Кирова, д.8а</t>
  </si>
  <si>
    <t>г.Пестово, ул.Заводская, д.5</t>
  </si>
  <si>
    <t>г.Старая Русса, ул.Санкт-Петербургская, д.6</t>
  </si>
  <si>
    <t>г.Старая Русса, ул.Латышских Гвардейцев, д.17</t>
  </si>
  <si>
    <t>г.Старая Русса, ул.Латышских Гвардейцев, д.18</t>
  </si>
  <si>
    <t>г.Старая Русса, ул.Латышских Гвардейцев, д.19</t>
  </si>
  <si>
    <t>р.п.Хвойная, ул.Пионерская, д.1а</t>
  </si>
  <si>
    <t>р.п.Хвойная, ул.Пионерская, д.1б</t>
  </si>
  <si>
    <t>г.Чудово, ул.Молодогвардейская, д.10</t>
  </si>
  <si>
    <t>г.Чудово, ул.Молодогвардейская, д.7</t>
  </si>
  <si>
    <t>г.Чудово, ул.Молодогвардейская, д.11</t>
  </si>
  <si>
    <t>Большая Санкт-Петербургская ул., д.96, корп.1</t>
  </si>
  <si>
    <t>Волотовский муниципальный округ Новгородской области</t>
  </si>
  <si>
    <t>Марёвский муниципальный округ Новгородской области</t>
  </si>
  <si>
    <t>Солецкий муниципальный округ Новгородской области</t>
  </si>
  <si>
    <t>Хвойнинский муниципальный округ Новгородской области</t>
  </si>
  <si>
    <t>р.п.Панковка, ул.Заводская, д.80</t>
  </si>
  <si>
    <t>г.Боровичи, ул.В. Бианки, д.12</t>
  </si>
  <si>
    <t>г.Боровичи, ул.В. Бианки, д.23</t>
  </si>
  <si>
    <t>г.Боровичи, ул.В. Бианки, д.39</t>
  </si>
  <si>
    <t>Стоимость капитального ремонта</t>
  </si>
  <si>
    <t>г.Чудово, ул.Парайненская, д.6 корп.1</t>
  </si>
  <si>
    <t>с.Грузино, ул.Гречишникова, д.6</t>
  </si>
  <si>
    <t>г.Валдай, ул.Реченская, д.3</t>
  </si>
  <si>
    <t>шт.</t>
  </si>
  <si>
    <t xml:space="preserve">в многоквартирных домах, расположенных  на территории Новгородской области, на 2014-2043 годы, на период 2023-2025 годов </t>
  </si>
  <si>
    <t xml:space="preserve">2024 год </t>
  </si>
  <si>
    <t>ссТСЖ/УК</t>
  </si>
  <si>
    <t>д.Великое Село, д.3</t>
  </si>
  <si>
    <t>ул.Павла Левитта, д.9</t>
  </si>
  <si>
    <t>ул.Попова, д.5</t>
  </si>
  <si>
    <t>ул.Свободы, д.1/8</t>
  </si>
  <si>
    <t>ул.Свободы, д.15</t>
  </si>
  <si>
    <t>ул.Свободы, д.3</t>
  </si>
  <si>
    <t>ул.Свободы, д.7</t>
  </si>
  <si>
    <t>ул.Свободы, д.5</t>
  </si>
  <si>
    <t>Большая Московская ул., д.114, корп.1</t>
  </si>
  <si>
    <t>Большая Санкт-Петербургская ул., д.150, корп.2</t>
  </si>
  <si>
    <t>просп.Мира, д.21, корп.2</t>
  </si>
  <si>
    <t>Тихвинская ул., д.1/11</t>
  </si>
  <si>
    <t>ул.Зелинского, д.2</t>
  </si>
  <si>
    <t>ул.Ломоносова, д.20, корп.2</t>
  </si>
  <si>
    <t>ул.Павла Левитта, д.1</t>
  </si>
  <si>
    <t>ул.Попова, д.4, корп.2</t>
  </si>
  <si>
    <t>Большая Московская ул., д.76</t>
  </si>
  <si>
    <t>Воскресенский бульвар, д.1а</t>
  </si>
  <si>
    <t>просп.Мира, д.23, корп.2</t>
  </si>
  <si>
    <t>ул.Зелинского, д.19, корп.1</t>
  </si>
  <si>
    <t>ул.Зелинского, д.19, корп.2</t>
  </si>
  <si>
    <t>ул.Зелинского, д.32, корп.1</t>
  </si>
  <si>
    <t>ул.Зелинского, д.34, корп.1</t>
  </si>
  <si>
    <t>ул.Зелинского, д.21</t>
  </si>
  <si>
    <t>ул.Космонавтов, д.8</t>
  </si>
  <si>
    <t>ул.Космонавтов, д.8а</t>
  </si>
  <si>
    <t>ул.Ломоносова, д.18, корп.1</t>
  </si>
  <si>
    <t>ул.Свободы, д.2/6</t>
  </si>
  <si>
    <t>Бульвар Лёни Голикова, д.8/55</t>
  </si>
  <si>
    <t>микрорайон Кречевицы, д.153</t>
  </si>
  <si>
    <t>Октябрьская ул., д.12, корп.3</t>
  </si>
  <si>
    <t>Псковская ул., д.18</t>
  </si>
  <si>
    <t>Технический проезд, д.4</t>
  </si>
  <si>
    <t>ул.Германа, д.20</t>
  </si>
  <si>
    <t>ул.Зелинского, д.23</t>
  </si>
  <si>
    <t>ул.Космонавтов, д.20, корп.1</t>
  </si>
  <si>
    <t>ул.Попова, д.9/23</t>
  </si>
  <si>
    <t>ул.Щусева, д.5</t>
  </si>
  <si>
    <t>ул.Щусева, д.7</t>
  </si>
  <si>
    <t>Большая Московская ул., д.53, корп.1</t>
  </si>
  <si>
    <t>Большая Санкт-Петербургская ул., д.102</t>
  </si>
  <si>
    <t>Бульвар Лёни Голикова, д.4, корп.3</t>
  </si>
  <si>
    <t>Октябрьская ул., д.10, корп.1</t>
  </si>
  <si>
    <t>Октябрьская ул., д.2, корп.1</t>
  </si>
  <si>
    <t>Октябрьская ул., д.2, корп.2</t>
  </si>
  <si>
    <t>просп.Мира, д.15, корп.2</t>
  </si>
  <si>
    <t>просп.Мира, д.17, корп.2</t>
  </si>
  <si>
    <t>Псковская ул., д.32</t>
  </si>
  <si>
    <t>Псковская ул., д.36</t>
  </si>
  <si>
    <t>ул.Зелинского, д.7</t>
  </si>
  <si>
    <t>ул.Ломоносова, д.12</t>
  </si>
  <si>
    <t>Большая Власьевская ул., д.6</t>
  </si>
  <si>
    <t>Десятинная ул., д.33/8</t>
  </si>
  <si>
    <t>Октябрьская ул., д.12, корп.4</t>
  </si>
  <si>
    <t>просп.Александра Корсунова, д.27</t>
  </si>
  <si>
    <t>просп.Мира, д.40, корп.3</t>
  </si>
  <si>
    <t>Псковская ул., д.18, корп.3</t>
  </si>
  <si>
    <t>ул.Белова, д.5</t>
  </si>
  <si>
    <t>ул.Кочетова, д.43, корп.2</t>
  </si>
  <si>
    <t>ул.Павла Левитта, д.22</t>
  </si>
  <si>
    <t>Нехинская ул., д.22, корп.2</t>
  </si>
  <si>
    <t>Нехинская ул., д.22, корп.3</t>
  </si>
  <si>
    <t>просп.Александра Корсунова, д.39</t>
  </si>
  <si>
    <t>просп.Мира, д.19</t>
  </si>
  <si>
    <t>просп.Мира, д.34, корп.2</t>
  </si>
  <si>
    <t>Псковская ул., д.34</t>
  </si>
  <si>
    <t>ул.Германа, д.13</t>
  </si>
  <si>
    <t>ул.Кочетова, д.35, корп.1</t>
  </si>
  <si>
    <t>ул.Кочетова, д.43, корп.3</t>
  </si>
  <si>
    <t>ул.Черняховского, д.40</t>
  </si>
  <si>
    <t>Дачная ул., д.2</t>
  </si>
  <si>
    <t>Никольская ул., д.20</t>
  </si>
  <si>
    <t>просп.Мира, д.27, корп.4</t>
  </si>
  <si>
    <t>просп.Мира, д.34/11</t>
  </si>
  <si>
    <t>ул.Кочетова, д.45, корп.1</t>
  </si>
  <si>
    <t>ул.Ломоносова, д.13</t>
  </si>
  <si>
    <t>ул.Попова, д.15, корп.1</t>
  </si>
  <si>
    <t>просп.Мира, д.26, корп.4</t>
  </si>
  <si>
    <t>просп.Мира, д.27, корп.3</t>
  </si>
  <si>
    <t>просп.Мира, д.28, корп.4</t>
  </si>
  <si>
    <t>ул.Зелинского, д.31</t>
  </si>
  <si>
    <t>ул.Свободы, д.11а</t>
  </si>
  <si>
    <t>ул.Связи, д.3</t>
  </si>
  <si>
    <t>Хутынская ул., д.21, корп.1</t>
  </si>
  <si>
    <t>Новолучанская ул., д.28</t>
  </si>
  <si>
    <t>просп.Мира, д.26, корп.6</t>
  </si>
  <si>
    <t>ул.Зелинского, д.33</t>
  </si>
  <si>
    <t>ул.Кочетова, д.29, корп.4</t>
  </si>
  <si>
    <t>ул.Попова, д.16, корп.1</t>
  </si>
  <si>
    <t>ул.Черемнова-Конюхова, д.13</t>
  </si>
  <si>
    <t>просп.Мира, д.13, корп.1</t>
  </si>
  <si>
    <t>Псковская ул., д.32, корп.2</t>
  </si>
  <si>
    <t>ул.Попова, д.13, корп.5</t>
  </si>
  <si>
    <t>ул.Щусева, д.7, корп.2</t>
  </si>
  <si>
    <t>Псковская ул., д.42, корп.3</t>
  </si>
  <si>
    <t>Студенческая ул., д.13, корп.2</t>
  </si>
  <si>
    <t>ул.Щусева, д.2, корп.1</t>
  </si>
  <si>
    <t>Новолучанская ул., д.30</t>
  </si>
  <si>
    <t>ул.Щусева, д.4, корп.2</t>
  </si>
  <si>
    <t>просп.Мира, д.10</t>
  </si>
  <si>
    <t>Псковская ул., д.42, корп.4</t>
  </si>
  <si>
    <t>Псковская ул., д.40, корп.2</t>
  </si>
  <si>
    <t>ул.Зелинского, д.40, корп.2</t>
  </si>
  <si>
    <t>ул.Ломоносова, д.4а</t>
  </si>
  <si>
    <t>Псковская ул., д.42, корп.1</t>
  </si>
  <si>
    <t>ул.Кочетова, д.15, корп.1</t>
  </si>
  <si>
    <t>ул.Красилова, д.41/23</t>
  </si>
  <si>
    <t>ул.Фёдоровский Ручей, д.16, корп.2</t>
  </si>
  <si>
    <t>ул.Щусева, д.12, корп.2</t>
  </si>
  <si>
    <t>Московская ул., д.28, корп.3</t>
  </si>
  <si>
    <t>Октябрьская ул., д.14а</t>
  </si>
  <si>
    <t>ул.Кочетова, д.7</t>
  </si>
  <si>
    <t>ул.Красилова, д.44</t>
  </si>
  <si>
    <t>ул.Рахманинова, д.13, корп.1</t>
  </si>
  <si>
    <t>Щитная ул., д.4/9</t>
  </si>
  <si>
    <t>Новгородская ул., д.14, корп.2</t>
  </si>
  <si>
    <t>Московская ул., д.30</t>
  </si>
  <si>
    <t>ул.Герасименко-Маницына, д.24/12</t>
  </si>
  <si>
    <t>ул.Коровникова, д.7, корп.2</t>
  </si>
  <si>
    <t>ул.Кочетова, д.2</t>
  </si>
  <si>
    <t>ул.Кочетова, д.4</t>
  </si>
  <si>
    <t>ул.Кочетова, д.6</t>
  </si>
  <si>
    <t>ул.Кочетова, д.6, корп.3</t>
  </si>
  <si>
    <t>Московская ул., д.26, корп.2</t>
  </si>
  <si>
    <t>Нехинская ул., д.34, корп.1</t>
  </si>
  <si>
    <t>просп.Александра Корсунова, д.47</t>
  </si>
  <si>
    <t>ул.Коровникова, д.3, корп.3</t>
  </si>
  <si>
    <t>ул.Коровникова, д.3, корп.4</t>
  </si>
  <si>
    <t>ул.Коровникова, д.7</t>
  </si>
  <si>
    <t>ул.Коровникова, д.9, корп.2</t>
  </si>
  <si>
    <t>ул.Коровникова, д.9, корп.3</t>
  </si>
  <si>
    <t>ул.Коровникова, д.9, корп.4</t>
  </si>
  <si>
    <t>ул.Кочетова, д.2, корп.2 (квартиры 121-240)</t>
  </si>
  <si>
    <t>Большая Санкт-Петербургская ул., д.110</t>
  </si>
  <si>
    <t>Большая Санкт-Петербургская ул., д.113</t>
  </si>
  <si>
    <t>Нехинская ул., д.30/32</t>
  </si>
  <si>
    <t>Нехинская ул., д.34, корп.2</t>
  </si>
  <si>
    <t>просп.Александра Корсунова, д.47, корп.3</t>
  </si>
  <si>
    <t>просп.Александра Корсунова, д.51</t>
  </si>
  <si>
    <t>просп.Александра Корсунова, д.51, корп.2</t>
  </si>
  <si>
    <t>Псковская ул., д.46, корп.4</t>
  </si>
  <si>
    <t>ул.Коровникова, д.3, корп.2</t>
  </si>
  <si>
    <t>ул.Кочетова, д.13/31</t>
  </si>
  <si>
    <t>ул.Кочетова, д.14, корп.1</t>
  </si>
  <si>
    <t>Андреевская ул., д.10/13</t>
  </si>
  <si>
    <t>Парковая ул., д.15, корп.1</t>
  </si>
  <si>
    <t>просп.Александра Корсунова, д.38, корп.6</t>
  </si>
  <si>
    <t>Псковская ул., д.48, корп.2</t>
  </si>
  <si>
    <t>ул.Коровникова, д.13, корп.3</t>
  </si>
  <si>
    <t>ул.Кочетова, д.12, корп.4</t>
  </si>
  <si>
    <t>ул.Кочетова, д.14, корп.2</t>
  </si>
  <si>
    <t>Большая Санкт-Петербургская ул., д.118, корп.2</t>
  </si>
  <si>
    <t>Парковая ул., д.18, корп.3</t>
  </si>
  <si>
    <t>просп.Александра Корсунова, д.38, корп.5</t>
  </si>
  <si>
    <t>ул.Зелинского, д.52, корп. 2</t>
  </si>
  <si>
    <t>ул.Коровникова, д.13, корп.4</t>
  </si>
  <si>
    <t>ул.Коровникова, д.15, корп.1</t>
  </si>
  <si>
    <t>ул.Кочетова, д.16/46</t>
  </si>
  <si>
    <t>ул.Свободы, д.25, корп.3</t>
  </si>
  <si>
    <t>Чудовская ул., д.2а</t>
  </si>
  <si>
    <t>Большая Московская ул., д.65, корп.2</t>
  </si>
  <si>
    <t>Парковая ул., д.14, корп.1</t>
  </si>
  <si>
    <t>ул.Зелинского, д.48, корп.2</t>
  </si>
  <si>
    <t>Андреевская ул., д.18/8</t>
  </si>
  <si>
    <t>Парковая ул., д.18, корп.1</t>
  </si>
  <si>
    <t>Псковская ул., д.42</t>
  </si>
  <si>
    <t>ул.Зелинского, д.54/19</t>
  </si>
  <si>
    <t>ул.Кочетова, д.32</t>
  </si>
  <si>
    <t>ул.Кочетова, д.5</t>
  </si>
  <si>
    <t>ул.Рахманинова, д.4</t>
  </si>
  <si>
    <t>Октябрьская ул., д.2, корп.3</t>
  </si>
  <si>
    <t>Парковая ул., д.18, корп.4</t>
  </si>
  <si>
    <t>ул.Королёва, д.11</t>
  </si>
  <si>
    <t>просп.Александра Корсунова, д.40, корп.4</t>
  </si>
  <si>
    <t>ул.Коровникова, д.17</t>
  </si>
  <si>
    <t>Парковая ул., д.16, корп.2</t>
  </si>
  <si>
    <t>Парковая ул., д.17</t>
  </si>
  <si>
    <t>ул.Белова, д.7</t>
  </si>
  <si>
    <t>ул.Кочетова, д.2, корп.2 (квартиры 1-61)</t>
  </si>
  <si>
    <t>Лазаревская ул., д.7, корп.1</t>
  </si>
  <si>
    <t>Лазаревская ул., д.9, корп.1</t>
  </si>
  <si>
    <t>Воскресенский бульвар, д.7</t>
  </si>
  <si>
    <t>Большая Санкт-Петербургская ул., д.33</t>
  </si>
  <si>
    <t>Новолучанская ул., д.33, корп.2</t>
  </si>
  <si>
    <t>Псковская ул., д.44, корп.4</t>
  </si>
  <si>
    <t>ул.Менделеева, д.6/1</t>
  </si>
  <si>
    <t>просп.Александра Корсунова, д.40, корп.5</t>
  </si>
  <si>
    <t>просп.Александра Корсунова, д.57</t>
  </si>
  <si>
    <t>просп.Мира, д.44/20</t>
  </si>
  <si>
    <t>ул.Державина, д.11, корп.2</t>
  </si>
  <si>
    <t>ул.Т. Фрунзе-Оловянка, д.38</t>
  </si>
  <si>
    <t>Пестовская ул., д.10</t>
  </si>
  <si>
    <t>ул.Державина, д.11, корп.3</t>
  </si>
  <si>
    <t>Парковая ул., д.14, корп.5</t>
  </si>
  <si>
    <t>Пестовская ул., д.6, корп.1</t>
  </si>
  <si>
    <t>Народная ул., д.9</t>
  </si>
  <si>
    <t>Псковская ул., д.46, корп.2</t>
  </si>
  <si>
    <t>Речной пер., д.2</t>
  </si>
  <si>
    <t>ул.Королёва, д.9</t>
  </si>
  <si>
    <t>ул.М. Джалиля-Духовская, д.12</t>
  </si>
  <si>
    <t>ул.М. Джалиля-Духовская, д.14/2</t>
  </si>
  <si>
    <t>Московская ул., д.10</t>
  </si>
  <si>
    <t>Народная ул., д.7</t>
  </si>
  <si>
    <t>Парковая ул., д.14, корп.6</t>
  </si>
  <si>
    <t>Псковская ул., д.48, корп.1</t>
  </si>
  <si>
    <t>ул.Коровникова, д.4, корп.1</t>
  </si>
  <si>
    <t>ул.Рахманинова, д.8, корп.1</t>
  </si>
  <si>
    <t>пер.Речной, д.6</t>
  </si>
  <si>
    <t>Лазаревская ул., д.10</t>
  </si>
  <si>
    <t>Никольская ул., д.22</t>
  </si>
  <si>
    <t>ул.Рахманинова, д.6, корп.2</t>
  </si>
  <si>
    <t>Никольская ул., д.28</t>
  </si>
  <si>
    <t>Славная ул., д.26</t>
  </si>
  <si>
    <t>Славная ул., д.54/26</t>
  </si>
  <si>
    <t>микрорайон Кречевицы, д.24</t>
  </si>
  <si>
    <t>микрорайон Кречевицы, д.50</t>
  </si>
  <si>
    <t>микрорайон Кречевицы, д.36</t>
  </si>
  <si>
    <t>микрорайон Кречевицы, д.80</t>
  </si>
  <si>
    <t>микрорайон Кречевицы, д.84</t>
  </si>
  <si>
    <t>Ильина ул., д.22/42</t>
  </si>
  <si>
    <t>Никольская ул., д.9</t>
  </si>
  <si>
    <t>Большая Московская ул., д.58/9</t>
  </si>
  <si>
    <t>Ильина ул., д.12/28</t>
  </si>
  <si>
    <t>Тихвинская ул., д.18/13</t>
  </si>
  <si>
    <t>ул.Т. Фрунзе-Оловянка, д.4</t>
  </si>
  <si>
    <t>Михайлова ул., д.20а</t>
  </si>
  <si>
    <t>Никольская ул., д.11</t>
  </si>
  <si>
    <t>ул.Фёдоровский Ручей, д.15</t>
  </si>
  <si>
    <t>Большая Московская ул., д.25</t>
  </si>
  <si>
    <t>Михайлова ул., д.26</t>
  </si>
  <si>
    <t>Славная ул., д.47/25</t>
  </si>
  <si>
    <t>Славная ул., д.49</t>
  </si>
  <si>
    <t>ул.Даньславля, д.9</t>
  </si>
  <si>
    <t>ул.Т. Фрунзе-Оловянка, д.36</t>
  </si>
  <si>
    <t>Большая Московская ул., д.35/10</t>
  </si>
  <si>
    <t>Большая Московская ул., д.54</t>
  </si>
  <si>
    <t>Большая Санкт-Петербургская ул., д.16</t>
  </si>
  <si>
    <t>Локомотивная ул., д.5</t>
  </si>
  <si>
    <t>ул.Даньславля, д.10/20</t>
  </si>
  <si>
    <t>Большая Московская ул., д.31/7</t>
  </si>
  <si>
    <t>Большая Московская ул., д.19</t>
  </si>
  <si>
    <t>Михайлова ул., д.11</t>
  </si>
  <si>
    <t>Яковлева ул., д.7</t>
  </si>
  <si>
    <t>Большая Московская ул., д.66</t>
  </si>
  <si>
    <t>ул.Черняховского, д.72</t>
  </si>
  <si>
    <t>Чудовская ул., д.3</t>
  </si>
  <si>
    <t>Яковлева ул., д.22/1</t>
  </si>
  <si>
    <t>Большая Московская ул., д.74</t>
  </si>
  <si>
    <t>Большая Московская ул., д.88</t>
  </si>
  <si>
    <t>Большая Санкт-Петербургская ул., д.9</t>
  </si>
  <si>
    <t>Молотковская ул., д.15</t>
  </si>
  <si>
    <t>Новолучанская ул., д.39</t>
  </si>
  <si>
    <t>ул.Черняховского, д.76</t>
  </si>
  <si>
    <t>Большая Санкт-Петербургская ул., д.93</t>
  </si>
  <si>
    <t>Великая ул., д.11/10</t>
  </si>
  <si>
    <t>Михайлова ул., д.29</t>
  </si>
  <si>
    <t>ул.Белова, д.10</t>
  </si>
  <si>
    <t>ул.Людогоща, д.8</t>
  </si>
  <si>
    <t>ул.Рогатица, д.22</t>
  </si>
  <si>
    <t>Щитная ул., д.17/1</t>
  </si>
  <si>
    <t>Большая Санкт-Петербургская ул., д.1/7</t>
  </si>
  <si>
    <t>Большая Санкт-Петербургская ул., д.7/2</t>
  </si>
  <si>
    <t>Новолучанская ул., д.6/5</t>
  </si>
  <si>
    <t>ул.Германа, д.6</t>
  </si>
  <si>
    <t>ул.Людогоща, д.8а</t>
  </si>
  <si>
    <t>Большая Московская ул., д.38</t>
  </si>
  <si>
    <t>Воскресенский бульвар, д.10</t>
  </si>
  <si>
    <t>Знаменский пер., д.5</t>
  </si>
  <si>
    <t>Михайлова ул., д.30/11</t>
  </si>
  <si>
    <t>Новолучанская ул., д.32</t>
  </si>
  <si>
    <t>Новолучанская ул., д.33</t>
  </si>
  <si>
    <t>Новолучанская ул., д.35</t>
  </si>
  <si>
    <t>Новолучанская ул., д.38</t>
  </si>
  <si>
    <t>Новолучанская ул., д.42</t>
  </si>
  <si>
    <t>ул.Красилова, д.43</t>
  </si>
  <si>
    <t>ул.Строителей, д.8</t>
  </si>
  <si>
    <t>Большая Московская ул., д.68</t>
  </si>
  <si>
    <t>Большая Санкт-Петербургская ул., д.10</t>
  </si>
  <si>
    <t>Большая Санкт-Петербургская ул., д.5/1</t>
  </si>
  <si>
    <t>Большая Санкт-Петербургская ул., д.89а</t>
  </si>
  <si>
    <t>Ильина ул., д.18</t>
  </si>
  <si>
    <t>Лазаревская ул., д.20</t>
  </si>
  <si>
    <t>Михайлова ул., д.12</t>
  </si>
  <si>
    <t>Михайлова ул., д.16а</t>
  </si>
  <si>
    <t>Новолучанская ул., д.40</t>
  </si>
  <si>
    <t>Новолучанская ул., д.41</t>
  </si>
  <si>
    <t>проезд Радистов, д.5</t>
  </si>
  <si>
    <t>просп.Александра Корсунова, д.3</t>
  </si>
  <si>
    <t>ул.Даньславля, д.11</t>
  </si>
  <si>
    <t>ул.Красилова, д.42/25</t>
  </si>
  <si>
    <t>Великая ул., д.5/2</t>
  </si>
  <si>
    <t>Великолукская ул., д.12</t>
  </si>
  <si>
    <t>Воскресенский бульвар, д.12/24</t>
  </si>
  <si>
    <t>Воскресенский бульвар, д.17/22</t>
  </si>
  <si>
    <t>Ильина ул., д.33</t>
  </si>
  <si>
    <t>Михайлова ул., д.23/17</t>
  </si>
  <si>
    <t>Козьмодемьянская ул., д.1</t>
  </si>
  <si>
    <t>Молотковская ул., д.7</t>
  </si>
  <si>
    <t>Парковая ул., д.15</t>
  </si>
  <si>
    <t>проезд Радистов, д.2</t>
  </si>
  <si>
    <t>проезд Радистов, д.3</t>
  </si>
  <si>
    <t>Славная ул., д.39</t>
  </si>
  <si>
    <t>Студенческая ул., д.25</t>
  </si>
  <si>
    <t>ул.Герасименко-Маницына, д.11/7</t>
  </si>
  <si>
    <t>ул.Рогатица, д.21</t>
  </si>
  <si>
    <t>ул.Германа, д.8</t>
  </si>
  <si>
    <t>ул.Черняховского, д.16</t>
  </si>
  <si>
    <t>Андреевская ул., д.3</t>
  </si>
  <si>
    <t>Большая Московская ул., д.92</t>
  </si>
  <si>
    <t>Большая Санкт-Петербургская ул., д.42</t>
  </si>
  <si>
    <t>наб.р.Гзень, д.2а</t>
  </si>
  <si>
    <t>Новолучанская ул., д.5/7</t>
  </si>
  <si>
    <t>Парковая ул., д.15, корп.2</t>
  </si>
  <si>
    <t>Прусская ул., д.20/14</t>
  </si>
  <si>
    <t>Прусская ул., д.22а</t>
  </si>
  <si>
    <t>ул.М. Джалиля-Духовская, д.26/2</t>
  </si>
  <si>
    <t>ул.Радистов, д.27</t>
  </si>
  <si>
    <t>Десятинная ул., д.4</t>
  </si>
  <si>
    <t>наб.Александра Невского, д.22/2</t>
  </si>
  <si>
    <t>Прусская ул., д.3</t>
  </si>
  <si>
    <t>Прусская ул., д.3а</t>
  </si>
  <si>
    <t>Прусская ул., д.7</t>
  </si>
  <si>
    <t>Студенческая ул., д.23</t>
  </si>
  <si>
    <t>ул.Мерецкова-Волосова, д.7/1</t>
  </si>
  <si>
    <t>ул.Панкратова, д.44</t>
  </si>
  <si>
    <t>ул.Радистов, д.23а</t>
  </si>
  <si>
    <t>ул.Радистов, д.5</t>
  </si>
  <si>
    <t>ул.Т. Фрунзе-Оловянка, д.15/4</t>
  </si>
  <si>
    <t>Большая Московская ул., д.86</t>
  </si>
  <si>
    <t>Большая Санкт-Петербургская ул., д.83</t>
  </si>
  <si>
    <t>Большая Санкт-Петербургская ул., д.32</t>
  </si>
  <si>
    <t>Десятинная ул., д.14</t>
  </si>
  <si>
    <t>Десятинная ул., д.31</t>
  </si>
  <si>
    <t>Студенческая ул., д.15/2</t>
  </si>
  <si>
    <t>ул.Мерецкова-Волосова, д.5/2</t>
  </si>
  <si>
    <t>Большая Санкт-Петербургская ул., д.28</t>
  </si>
  <si>
    <t>Псковская ул., д.6</t>
  </si>
  <si>
    <t>ул.Панкратова, д.43/31</t>
  </si>
  <si>
    <t>ул.Радистов, д.31</t>
  </si>
  <si>
    <t>Большая Московская ул., д.82/2</t>
  </si>
  <si>
    <t>Большая Санкт-Петербургская ул., д.26</t>
  </si>
  <si>
    <t>Новолучанская ул., д.26</t>
  </si>
  <si>
    <t>Славная ул., д.60</t>
  </si>
  <si>
    <t>ул.Менделеева, д.10</t>
  </si>
  <si>
    <t>ул.Радистов, д.1/11</t>
  </si>
  <si>
    <t>ул.Черняховского, д.80</t>
  </si>
  <si>
    <t>ул.Черняховского, д.82</t>
  </si>
  <si>
    <t>ул.Черняховского, д.86</t>
  </si>
  <si>
    <t>Большая Санкт-Петербургская ул., д.34</t>
  </si>
  <si>
    <t>Воскресенский бульвар, д.5</t>
  </si>
  <si>
    <t>микрорайон Кречевицы, д.137</t>
  </si>
  <si>
    <t>микрорайон Кречевицы, д.141</t>
  </si>
  <si>
    <t>ул.Стратилатовская, д.10</t>
  </si>
  <si>
    <t>ул.Германа, д.3</t>
  </si>
  <si>
    <t>ул.Черняховского, д.88</t>
  </si>
  <si>
    <t>Большая Санкт-Петербургская ул., д.28, корп.1</t>
  </si>
  <si>
    <t>Большая Санкт-Петербургская ул., д.27</t>
  </si>
  <si>
    <t>наб.Александра Невского, д.29</t>
  </si>
  <si>
    <t>просп.Мира, д.31, корп.1</t>
  </si>
  <si>
    <t>ул.Космонавтов, д.10</t>
  </si>
  <si>
    <t>ул.Рогатица, д.29</t>
  </si>
  <si>
    <t>Великолукская ул., д.15</t>
  </si>
  <si>
    <t>Локомотивная ул., д.1, корп.1</t>
  </si>
  <si>
    <t>Локомотивная ул., д.1, корп.2</t>
  </si>
  <si>
    <t>Прусская ул., д.6</t>
  </si>
  <si>
    <t>ул.Белова, д.8</t>
  </si>
  <si>
    <t>ул.Радистов, д.7</t>
  </si>
  <si>
    <t>Десятинная ул., д.17, корп.1</t>
  </si>
  <si>
    <t>ул.Ломоносова, д.19/19</t>
  </si>
  <si>
    <t>ул.Ломоносова, д.5</t>
  </si>
  <si>
    <t>ул.Попова, д.3</t>
  </si>
  <si>
    <t>ул.Т. Фрунзе-Оловянка, д.7</t>
  </si>
  <si>
    <t>Десятинная ул., д.10</t>
  </si>
  <si>
    <t>Московская ул., д.6</t>
  </si>
  <si>
    <t>Московская ул., д.8</t>
  </si>
  <si>
    <t>просп.Александра Корсунова, д.29, корп.1</t>
  </si>
  <si>
    <t>просп.Мира, д.25, корп.2</t>
  </si>
  <si>
    <t>ул.Ломоносова, д.21</t>
  </si>
  <si>
    <t>ул.Менделеева, д.2</t>
  </si>
  <si>
    <t>ул.Павла Левитта, д.11</t>
  </si>
  <si>
    <t>ул.Павла Левитта, д.7</t>
  </si>
  <si>
    <t>ул.Свободы, д.4</t>
  </si>
  <si>
    <t>Чудинцева ул., д.11/62</t>
  </si>
  <si>
    <t>Заставная ул., д.2, корп.1</t>
  </si>
  <si>
    <t>просп.Александра Корсунова, д.37</t>
  </si>
  <si>
    <t>просп.Мира, д.25, корп.1</t>
  </si>
  <si>
    <t>ул.Стратилатовская, д.25, корп.2</t>
  </si>
  <si>
    <t>ул.Космонавтов, д.16</t>
  </si>
  <si>
    <t>ул.Зелинского, д.16</t>
  </si>
  <si>
    <t>ул.Ломоносова, д.23/18</t>
  </si>
  <si>
    <t>ул.Павла Левитта, д.15</t>
  </si>
  <si>
    <t>Базовый пер., д.2</t>
  </si>
  <si>
    <t>Большая Санкт-Петербургская ул., д.13</t>
  </si>
  <si>
    <t>ул.Ломоносова, д.4</t>
  </si>
  <si>
    <t>Десятинная ул., д.8</t>
  </si>
  <si>
    <t>Новгородская ул., д.9</t>
  </si>
  <si>
    <t>ул.Зелинского, д.10</t>
  </si>
  <si>
    <t>ул.Зелинского, д.17, корп.1</t>
  </si>
  <si>
    <t>Октябрьская ул., д.12, корп.2</t>
  </si>
  <si>
    <t>ул.Зелинского, д.17, корп.2</t>
  </si>
  <si>
    <t>ул.Зелинского, д.17, корп.3</t>
  </si>
  <si>
    <t>ул.Зелинского, д.34, корп.2</t>
  </si>
  <si>
    <t>ул.Ломоносова, д.32, корп.1</t>
  </si>
  <si>
    <t>ул.Попова, д.6, корп.2</t>
  </si>
  <si>
    <t>Большая Санкт-Петербургская ул., д.96, корп.2</t>
  </si>
  <si>
    <t>Октябрьская ул., д.4, корп.1</t>
  </si>
  <si>
    <t>Октябрьская ул., д.6, корп.1</t>
  </si>
  <si>
    <t>Октябрьская ул., д.8</t>
  </si>
  <si>
    <t>Псковская ул., д.28, корп.1</t>
  </si>
  <si>
    <t>Псковская ул., д.28, корп.2</t>
  </si>
  <si>
    <t>ул.Белова, д.11</t>
  </si>
  <si>
    <t>ул.Щусева, д.8, корп.1</t>
  </si>
  <si>
    <t>Большая Московская ул., д.56/12</t>
  </si>
  <si>
    <t>просп.Мира, д.1</t>
  </si>
  <si>
    <t>ул.Павла Левитта, д.24</t>
  </si>
  <si>
    <t>ул.Попова, д.8, корп.2</t>
  </si>
  <si>
    <t>ул.Т. Фрунзе-Оловянка, д.18/5</t>
  </si>
  <si>
    <t>ул.Фёдоровский Ручей, д.8/33</t>
  </si>
  <si>
    <t>ул.Черняховского, д.20</t>
  </si>
  <si>
    <t>ул.Ломоносова, д.24/1</t>
  </si>
  <si>
    <t>ул.Рахманинова, д.9</t>
  </si>
  <si>
    <t>Большая Власьевская ул., д.8</t>
  </si>
  <si>
    <t>просп.Мира, д.17</t>
  </si>
  <si>
    <t>ул.Кочетова, д.35, корп.3</t>
  </si>
  <si>
    <t>Большая Санкт-Петербургская ул., д.150</t>
  </si>
  <si>
    <t>Парковая ул., д.2</t>
  </si>
  <si>
    <t>ул.Ломоносова, д.11</t>
  </si>
  <si>
    <t>Хутынская ул., д.27, корп.1</t>
  </si>
  <si>
    <t>Заставная ул., д.2, корп.5</t>
  </si>
  <si>
    <t>Октябрьская ул., д.10, корп.3</t>
  </si>
  <si>
    <t>ул.Кочетова, д.39</t>
  </si>
  <si>
    <t>ул.Попова, д.13, корп.1</t>
  </si>
  <si>
    <t>ул.Белова, д.13</t>
  </si>
  <si>
    <t>ул.Попова, д.18</t>
  </si>
  <si>
    <t>Московская ул., д.22, корп.2</t>
  </si>
  <si>
    <t>ул.Щусева, д.10, корп.2</t>
  </si>
  <si>
    <t>просп.Мира, д.12</t>
  </si>
  <si>
    <t>Хутынская ул., д.8</t>
  </si>
  <si>
    <t>Московская ул., д.3</t>
  </si>
  <si>
    <t>Московская ул., д.7</t>
  </si>
  <si>
    <t>ул.Фёдоровский Ручей, д.23/1</t>
  </si>
  <si>
    <t>Южная ул., д.5</t>
  </si>
  <si>
    <t>Береговая ул., д.44, корп.2</t>
  </si>
  <si>
    <t>ул.Щусева, д.11</t>
  </si>
  <si>
    <t>просп.Александра Корсунова, д.23/2а</t>
  </si>
  <si>
    <t>ул.20 Января, д.6</t>
  </si>
  <si>
    <t>ул.Кочетова, д.6, корп.2</t>
  </si>
  <si>
    <t>ул.Фёдоровский Ручей, д.25</t>
  </si>
  <si>
    <t>ул.Черняховского, д.44</t>
  </si>
  <si>
    <t>Сырковское шоссе, д.34</t>
  </si>
  <si>
    <t>ул.Королёва, д.5, корп.1</t>
  </si>
  <si>
    <t>Береговая ул., д.48, корп.2</t>
  </si>
  <si>
    <t>Большая Санкт-Петербургская ул., д.27а</t>
  </si>
  <si>
    <t>Парковая ул., д.6/2</t>
  </si>
  <si>
    <t>Рейдовая ул., д.1</t>
  </si>
  <si>
    <t>ул.Зелинского, д.48, корп.3</t>
  </si>
  <si>
    <t>ул.Попова, д.10</t>
  </si>
  <si>
    <t>ул.Свободы, д.4, корп.2</t>
  </si>
  <si>
    <t>пер.Юннатов, д.11</t>
  </si>
  <si>
    <t>ул.Коровникова, д.13, корп.1</t>
  </si>
  <si>
    <t>Михайлова ул., д.46</t>
  </si>
  <si>
    <t>Московская ул., д.20/1</t>
  </si>
  <si>
    <t>просп.Александра Корсунова, д.36, корп.6</t>
  </si>
  <si>
    <t>ул.Рахманинова, д.15</t>
  </si>
  <si>
    <t>ул.Рогатица, д.30/54</t>
  </si>
  <si>
    <t>просп.Александра Корсунова, д.40, корп.6</t>
  </si>
  <si>
    <t>просп.Александра Корсунова, д.41/2</t>
  </si>
  <si>
    <t>просп.Александра Корсунова, д.55/2</t>
  </si>
  <si>
    <t>Большая Московская ул., д.63, корп.1</t>
  </si>
  <si>
    <t>микрорайон Кречевицы, д.9</t>
  </si>
  <si>
    <t>Прусская ул., д.14</t>
  </si>
  <si>
    <t>Парковая ул., д.10а</t>
  </si>
  <si>
    <t>Народная ул., д.4</t>
  </si>
  <si>
    <t>просп.Мира, д.2а</t>
  </si>
  <si>
    <t>наб.р.Гзень, д.6</t>
  </si>
  <si>
    <t>ул.Зелинского, д.50, корп.1</t>
  </si>
  <si>
    <t>Пестовская ул., д.4а</t>
  </si>
  <si>
    <t>Хутынская ул., д.4</t>
  </si>
  <si>
    <t>Парковая ул., д.12а</t>
  </si>
  <si>
    <t>Пестовская ул., д.4, корп.1</t>
  </si>
  <si>
    <t>Псковская ул., д.46, корп.1</t>
  </si>
  <si>
    <t>Андреевская ул., д.11/16</t>
  </si>
  <si>
    <t>Антоново, д.11б</t>
  </si>
  <si>
    <t>Славная ул., д.24</t>
  </si>
  <si>
    <t>ул.Озерная, д.12</t>
  </si>
  <si>
    <t>Знаменская ул., д.7/7</t>
  </si>
  <si>
    <t>Ильина ул., д.11/15</t>
  </si>
  <si>
    <t>микрорайон Кречевицы, д.52</t>
  </si>
  <si>
    <t>микрорайон Кречевицы, д.37</t>
  </si>
  <si>
    <t>Большая Московская ул., д.16</t>
  </si>
  <si>
    <t>ул.Германа, д.12</t>
  </si>
  <si>
    <t>Большая Московская ул., д.11/11</t>
  </si>
  <si>
    <t>Дворцовая ул., д.4</t>
  </si>
  <si>
    <t>Михайлова ул., д.17</t>
  </si>
  <si>
    <t>микрорайон Кречевицы, д.83</t>
  </si>
  <si>
    <t>наб.р.Гзень, д.11/32</t>
  </si>
  <si>
    <t>Большая Московская ул., д.6/12</t>
  </si>
  <si>
    <t>Никольская ул., д.37</t>
  </si>
  <si>
    <t>Никольская ул., д.21/29</t>
  </si>
  <si>
    <t>Большая Московская ул., д.52/9</t>
  </si>
  <si>
    <t>Ильина ул., д.27</t>
  </si>
  <si>
    <t>Яковлева ул., д.12</t>
  </si>
  <si>
    <t>Большая Московская ул., д.48</t>
  </si>
  <si>
    <t>ул.М. Джалиля-Духовская, д.4</t>
  </si>
  <si>
    <t>Большая Власьевская ул., д.3а</t>
  </si>
  <si>
    <t>Новолучанская ул., д.37</t>
  </si>
  <si>
    <t>Славная ул., д.52</t>
  </si>
  <si>
    <t>ул.Т. Фрунзе-Оловянка, д.12/3</t>
  </si>
  <si>
    <t>Новолучанская ул., д.36</t>
  </si>
  <si>
    <t>Большая Санкт-Петербургская ул., д.11/1</t>
  </si>
  <si>
    <t>Козьмодемьянская ул., д.7</t>
  </si>
  <si>
    <t>Новолучанская ул., д.4</t>
  </si>
  <si>
    <t>ул.Людогоща, д.10а</t>
  </si>
  <si>
    <t>ул.Фёдоровский Ручей, д.10/48</t>
  </si>
  <si>
    <t>Щитная ул., д.11/13</t>
  </si>
  <si>
    <t>Большая Московская ул., д.64/11</t>
  </si>
  <si>
    <t>Великая ул., д.19</t>
  </si>
  <si>
    <t>Великолукская ул., д.10</t>
  </si>
  <si>
    <t>Парковая ул., д.15а</t>
  </si>
  <si>
    <t>Большая Санкт-Петербургская ул., д.19</t>
  </si>
  <si>
    <t>Чудинцева ул., д.4</t>
  </si>
  <si>
    <t>наб.р.Гзень, д.4</t>
  </si>
  <si>
    <t>Промышленный пер., д.4</t>
  </si>
  <si>
    <t>ул.Германа, д.24</t>
  </si>
  <si>
    <t>Чудинцева ул., д.2</t>
  </si>
  <si>
    <t>Большая Санкт-Петербургская ул., д.18/98</t>
  </si>
  <si>
    <t>Молотковская ул., д.3</t>
  </si>
  <si>
    <t>Тихвинская ул., д.16</t>
  </si>
  <si>
    <t>ул.Рогатица, д.26а</t>
  </si>
  <si>
    <t>Козьмодемьянская ул., д.3/6</t>
  </si>
  <si>
    <t>ул.Розважа, д.11/1</t>
  </si>
  <si>
    <t>Михайлова ул., д.8/2</t>
  </si>
  <si>
    <t>ул.Каберова-Власьевская, д.21а</t>
  </si>
  <si>
    <t>ул.Т. Фрунзе-Оловянка, д.10/4</t>
  </si>
  <si>
    <t>ул.Черемнова-Конюхова, д.15</t>
  </si>
  <si>
    <t>Большая Санкт-Петербургская ул., д.85</t>
  </si>
  <si>
    <t>Десятинная ул., д.2</t>
  </si>
  <si>
    <t>Промышленный пер., д.6</t>
  </si>
  <si>
    <t>ул.Германа, д.28</t>
  </si>
  <si>
    <t>Псковская ул., д.4</t>
  </si>
  <si>
    <t>ул.Каберова-Власьевская, д.20</t>
  </si>
  <si>
    <t>ул.Фёдоровский Ручей, д.12/57</t>
  </si>
  <si>
    <t>Студенческая ул., д.13</t>
  </si>
  <si>
    <t>Технический проезд, д.5</t>
  </si>
  <si>
    <t>ул.Розважа, д.13</t>
  </si>
  <si>
    <t>Большая Санкт-Петербургская ул., д.35</t>
  </si>
  <si>
    <t>ул.Каберова-Власьевская, д.17</t>
  </si>
  <si>
    <t>Большая Московская ул., д.10а</t>
  </si>
  <si>
    <t>Воскресенский бульвар, д.6</t>
  </si>
  <si>
    <t>Заставная ул., д.2, корп.2</t>
  </si>
  <si>
    <t>наб.Александра Невского, д.25</t>
  </si>
  <si>
    <t>наб.р.Гзень, д.3</t>
  </si>
  <si>
    <t>ул.Космонавтов, д.6</t>
  </si>
  <si>
    <t>Заставная ул., д.2, корп.4</t>
  </si>
  <si>
    <t>ул.Стратилатовская, д.12</t>
  </si>
  <si>
    <t>ул.Зелинского, д.4, корп.2</t>
  </si>
  <si>
    <t>ул.Попова, д.3, корп.3</t>
  </si>
  <si>
    <t>ул.Химиков, д.15</t>
  </si>
  <si>
    <t>Большая Московская ул., д.49, корп.3</t>
  </si>
  <si>
    <t>просп.Александра Корсунова, д.31</t>
  </si>
  <si>
    <t>просп.Александра Корсунова, д.40, корп.2</t>
  </si>
  <si>
    <t>просп.Мира, д.3, корп.1</t>
  </si>
  <si>
    <t>ул.Ломоносова, д.2</t>
  </si>
  <si>
    <t>ул.Ломоносова, д.26</t>
  </si>
  <si>
    <t>ул.Ломоносова, д.3, корп.1</t>
  </si>
  <si>
    <t>Большая Московская ул., д.114, корп.4</t>
  </si>
  <si>
    <t>микрорайон Кречевицы, д.151</t>
  </si>
  <si>
    <t>ул.Ломоносова, д.18, корп.3</t>
  </si>
  <si>
    <t>ул.Попова, д.6, корп.3</t>
  </si>
  <si>
    <t>Большая Московская ул., д.80</t>
  </si>
  <si>
    <t>Большая Санкт-Петербургская ул., д.148, корп.2</t>
  </si>
  <si>
    <t>ул.Космонавтов, д.2</t>
  </si>
  <si>
    <t>ул.Ломоносова, д.20, корп.1</t>
  </si>
  <si>
    <t>ул.Ломоносова, д.32, корп.2</t>
  </si>
  <si>
    <t>Большая Санкт-Петербургская ул., д.181а</t>
  </si>
  <si>
    <t>ул.Зелинского, д.22, корп.2</t>
  </si>
  <si>
    <t>ул.Ломоносова, д.8/1</t>
  </si>
  <si>
    <t>ул.Свободы, д.10/5</t>
  </si>
  <si>
    <t>Большая Московская ул., д.53, корп.3</t>
  </si>
  <si>
    <t>Большая Московская ул., д.59, корп.2</t>
  </si>
  <si>
    <t>Бульвар Лёни Голикова, д.4, корп.4</t>
  </si>
  <si>
    <t>просп.Мира, д.23, корп.1</t>
  </si>
  <si>
    <t>ул.Космонавтов, д.22</t>
  </si>
  <si>
    <t>Бульвар Лёни Голикова, д.4, корп.2</t>
  </si>
  <si>
    <t>просп.Мира, д.23/9</t>
  </si>
  <si>
    <t>просп.Мира, д.40, корп.2</t>
  </si>
  <si>
    <t>Псковская ул., д.16</t>
  </si>
  <si>
    <t>ул.Саши Устинова, д.7</t>
  </si>
  <si>
    <t>Хутынская ул., д.21, корп.3</t>
  </si>
  <si>
    <t>просп.Мира, д.7</t>
  </si>
  <si>
    <t>ул.Попова, д.13, корп.2</t>
  </si>
  <si>
    <t>Бульвар Лёни Голикова, д.2</t>
  </si>
  <si>
    <t>ул.Космонавтов, д.24</t>
  </si>
  <si>
    <t>ул.Советской Армии, д.32, корп.3</t>
  </si>
  <si>
    <t>Береговая ул., д.48</t>
  </si>
  <si>
    <t>Десятинная ул., д.22</t>
  </si>
  <si>
    <t>Хутынская ул., д.19, корп.1</t>
  </si>
  <si>
    <t>Московская ул., д.22, корп.1</t>
  </si>
  <si>
    <t>ул.Державина, д.8, корп.1</t>
  </si>
  <si>
    <t>ул.Космонавтов, д.28</t>
  </si>
  <si>
    <t>ул.Панкратова, д.29</t>
  </si>
  <si>
    <t>просп.Мира, д.20/38</t>
  </si>
  <si>
    <t>ул.Черняховского, д.42</t>
  </si>
  <si>
    <t>Заставная ул., д.2, корп.6</t>
  </si>
  <si>
    <t>Октябрьская ул., д.38, корп.2</t>
  </si>
  <si>
    <t>Псковская ул., д.40, корп.1</t>
  </si>
  <si>
    <t>ул.Коровникова, д.5</t>
  </si>
  <si>
    <t>Большая Московская ул., д.116/2</t>
  </si>
  <si>
    <t>Большая Санкт-Петербургская ул., д.138</t>
  </si>
  <si>
    <t>ул.Коровникова, д.3, корп.1</t>
  </si>
  <si>
    <t>ул.Кочетова, д.30</t>
  </si>
  <si>
    <t>ул.Кочетова, д.12, корп.2</t>
  </si>
  <si>
    <t>ул.Кочетова, д.23</t>
  </si>
  <si>
    <t>ул.Рогатица, д.37</t>
  </si>
  <si>
    <t>просп.Александра Корсунова, д.40а</t>
  </si>
  <si>
    <t>Парковая ул., д.18, корп.2</t>
  </si>
  <si>
    <t>ул.Свободы, д.9а</t>
  </si>
  <si>
    <t>Андреевская ул., д.12</t>
  </si>
  <si>
    <t>Большая Санкт-Петербургская ул., д.122</t>
  </si>
  <si>
    <t>Парковая ул., д.14, корп.2</t>
  </si>
  <si>
    <t>микрорайон Кречевицы, д.21</t>
  </si>
  <si>
    <t>Большая Санкт-Петербургская ул., д.111</t>
  </si>
  <si>
    <t>Десятинная ул., д.20/10</t>
  </si>
  <si>
    <t>Андреевская ул., д.9</t>
  </si>
  <si>
    <t>просп.Александра Корсунова, д.40, корп.7</t>
  </si>
  <si>
    <t>Кооперативная ул., д.7</t>
  </si>
  <si>
    <t>Пестовская ул., д.6</t>
  </si>
  <si>
    <t>ул.Мерецкова-Волосова, д.9а</t>
  </si>
  <si>
    <t>ул.Рахманинова, д.17/19</t>
  </si>
  <si>
    <t>ул.Химиков, д.14, корп.1</t>
  </si>
  <si>
    <t>ул.Щусева, д.10, корп.3</t>
  </si>
  <si>
    <t>Михайлова ул., д.2а</t>
  </si>
  <si>
    <t>Нехинская ул., д.26, корп.3</t>
  </si>
  <si>
    <t>ул.Ворошилова, д.2, корп.1</t>
  </si>
  <si>
    <t>Псковская ул., д.42, корп.5</t>
  </si>
  <si>
    <t>Десятинная ул., д.15</t>
  </si>
  <si>
    <t>Московская ул., д.14</t>
  </si>
  <si>
    <t>ул.Речная, д.2</t>
  </si>
  <si>
    <t>Народная ул., д.7, корп.2</t>
  </si>
  <si>
    <t>ул.Советской Армии, д.19</t>
  </si>
  <si>
    <t>ул.Советской Армии, д.19, корп.1</t>
  </si>
  <si>
    <t>ул.8 Марта, д.27</t>
  </si>
  <si>
    <t>Исакиевский пер., д.23</t>
  </si>
  <si>
    <t>ул.Кочетова, д.30, корп.2</t>
  </si>
  <si>
    <t>Нехинская ул., д.36, корп.1</t>
  </si>
  <si>
    <t>ул.Щусева, д.11, корп.2</t>
  </si>
  <si>
    <t>Большая Санкт-Петербургская ул., д.101</t>
  </si>
  <si>
    <t>ул.Щусева, д.8а</t>
  </si>
  <si>
    <t>ул.8 Марта, д.25</t>
  </si>
  <si>
    <t>Воскресенский бульвар, д.11</t>
  </si>
  <si>
    <t>Большая Санкт-Петербургская ул., д.120, корп.2</t>
  </si>
  <si>
    <t>Михайлова ул., д.42</t>
  </si>
  <si>
    <t>ул.Державина, д.12</t>
  </si>
  <si>
    <t>д.Шуя, ул.Центральная, д.37</t>
  </si>
  <si>
    <t>д.Шуя, ул.Центральная, д.39</t>
  </si>
  <si>
    <t>г.Валдай, просп.Васильева, д.9</t>
  </si>
  <si>
    <t>г.Валдай, ул.Мелиораторов, д.5</t>
  </si>
  <si>
    <t>г.Валдай, ул.Студгородок, д.1</t>
  </si>
  <si>
    <t>г.Валдай, просп.Комсомольский, д.39</t>
  </si>
  <si>
    <t>д.Любница, ул.Молодежная, д.1</t>
  </si>
  <si>
    <t>д.Зелёная Роща, д.1</t>
  </si>
  <si>
    <t>п.Короцко, ул.Центральная, д.17</t>
  </si>
  <si>
    <t>п.Короцко, ул.Центральная, д.19</t>
  </si>
  <si>
    <t>д.Ижицы, д.43</t>
  </si>
  <si>
    <t>с.Едрово, ул.Сосновая, д.37</t>
  </si>
  <si>
    <t>с.Едрово, ул.Сосновая, д.40</t>
  </si>
  <si>
    <t>с.Едрово, ул.Сосновая, д.42</t>
  </si>
  <si>
    <t>г.Валдай, просп.Васильева, д.36</t>
  </si>
  <si>
    <t>г.Валдай, просп.Советский, д.37</t>
  </si>
  <si>
    <t xml:space="preserve">г.Валдай, ул.Карла Маркса, д.5 </t>
  </si>
  <si>
    <t>г.Валдай, ул.Луначарского, д.19а</t>
  </si>
  <si>
    <t>г.Валдай, ул.Луначарского, д.23/19</t>
  </si>
  <si>
    <t>г.Валдай, ул.Механизаторов, д.12</t>
  </si>
  <si>
    <t>г.Валдай, ул.Механизаторов, д.17</t>
  </si>
  <si>
    <t>г.Валдай, ул.Механизаторов, д.14</t>
  </si>
  <si>
    <t>г.Валдай, ул.Механизаторов, д.16</t>
  </si>
  <si>
    <t>г.Валдай, ул.Октябрьская, д.20/21</t>
  </si>
  <si>
    <t>г.Валдай, ул.Песчаная, д.15</t>
  </si>
  <si>
    <t>г.Валдай, ул.Песчаная, д.17</t>
  </si>
  <si>
    <t>г.Валдай, ул.Песчаная, д.21</t>
  </si>
  <si>
    <t>г.Валдай, ул.Песчаная, д.8</t>
  </si>
  <si>
    <t>г.Валдай, ул.Победы, д.43</t>
  </si>
  <si>
    <t>г.Валдай, ул.Студгородок, д.3</t>
  </si>
  <si>
    <t>г.Валдай, ул.Труда, д.4</t>
  </si>
  <si>
    <t>г.Валдай, ул.Труда, д.40</t>
  </si>
  <si>
    <t>г.Валдай, ул.Труда, д.62</t>
  </si>
  <si>
    <t>г.Валдай, ул.Труда, д.75</t>
  </si>
  <si>
    <t>г.Валдай, ул.Февральская, д.63б</t>
  </si>
  <si>
    <t>г.Валдай, ул.Энергетиков, д.20</t>
  </si>
  <si>
    <t>д.Костково, ул.Молодежная, д.1</t>
  </si>
  <si>
    <t>д.Костково, ул.Молодежная, д.2</t>
  </si>
  <si>
    <t>д.Костково, ул.Молодежная, д.3</t>
  </si>
  <si>
    <t>д.Костково, ул.Молодежная, д.4</t>
  </si>
  <si>
    <t>д.Семеновщина, д.91</t>
  </si>
  <si>
    <t>д.Семеновщина, д.92</t>
  </si>
  <si>
    <t>д.Лутовёнка, ул.Школьная, д.4</t>
  </si>
  <si>
    <t>с.Яжелбицы, ул.Усадьба, д.4</t>
  </si>
  <si>
    <t>с.Яжелбицы, ул.Усадьба, д.5</t>
  </si>
  <si>
    <t>с.Яжелбицы, ул.Усадьба, д.1</t>
  </si>
  <si>
    <t xml:space="preserve">д.Ивантеево, ул.Озерная, д.2 </t>
  </si>
  <si>
    <t xml:space="preserve">д.Ивантеево, ул.Озерная, д.3 </t>
  </si>
  <si>
    <t xml:space="preserve">д.Ивантеево, ул.Озерная, д.4 </t>
  </si>
  <si>
    <t xml:space="preserve">д.Ивантеево, ул.Озерная, д.5 </t>
  </si>
  <si>
    <t xml:space="preserve">д.Ивантеево, ул.Озерная, д.6 </t>
  </si>
  <si>
    <t>п.Короцко, ул.Центральная, д.24</t>
  </si>
  <si>
    <t>п.Рощино, д.4</t>
  </si>
  <si>
    <t>п.Рощино, д.3</t>
  </si>
  <si>
    <t>п.Рощино, д.5</t>
  </si>
  <si>
    <t>п.Рощино, д.6</t>
  </si>
  <si>
    <t>п.Рощино, д.7</t>
  </si>
  <si>
    <t>г.Валдай, просп.Васильева, д.16а</t>
  </si>
  <si>
    <t>г.Валдай, просп.Васильева, д.14</t>
  </si>
  <si>
    <t>г.Валдай, просп.Васильева, д.73</t>
  </si>
  <si>
    <t>г.Валдай, ул.Выскодно-2, д.14б</t>
  </si>
  <si>
    <t>г.Валдай, ул.Выскодно-2, д.16а</t>
  </si>
  <si>
    <t>г.Валдай, просп.Комсомольский, д.50</t>
  </si>
  <si>
    <t>г.Валдай, просп.Комсомольский, д.51</t>
  </si>
  <si>
    <t>г.Валдай, просп.Комсомольский, д.51б</t>
  </si>
  <si>
    <t>г.Валдай, просп.Комсомольский, д.51а</t>
  </si>
  <si>
    <t>г.Валдай, просп.Комсомольский, д.61</t>
  </si>
  <si>
    <t>г.Валдай, просп.Советский, д.10</t>
  </si>
  <si>
    <t>г.Валдай, просп.Советский, д.20</t>
  </si>
  <si>
    <t>г.Валдай, просп.Советский, д.35/15</t>
  </si>
  <si>
    <t>с.Едрово, ул.Московская, д.290</t>
  </si>
  <si>
    <t>с.Зимогорье, д.163</t>
  </si>
  <si>
    <t>с.Зимогорье, ул.Ветеранов, д.1</t>
  </si>
  <si>
    <t>с.Зимогорье, ул.Ветеранов, д.7</t>
  </si>
  <si>
    <t>с.Зимогорье, ул.Ветеранов, д.3</t>
  </si>
  <si>
    <t>с.Зимогорье, ул.Ветеранов, д.5</t>
  </si>
  <si>
    <t>г.Валдай, ул.Студгородок, д.11</t>
  </si>
  <si>
    <t>г.Валдай, ул.Гагарина, д.25</t>
  </si>
  <si>
    <t>г.Валдай, ул.Гагарина, д.26</t>
  </si>
  <si>
    <t>г.Валдай, ул.Железнодорожная, д.19</t>
  </si>
  <si>
    <t>г.Валдай, ул.Железнодорожная, д.5а</t>
  </si>
  <si>
    <t>г.Валдай, ул.Карла Маркса, д.6</t>
  </si>
  <si>
    <t>г.Валдай, ул.Карла Маркса, д.9а</t>
  </si>
  <si>
    <t>г.Валдай, ул.Колхозная, д.7</t>
  </si>
  <si>
    <t>г.Валдай, просп.Комсомольский, д.44</t>
  </si>
  <si>
    <t>г.Валдай, ул.Крупской, д.17а</t>
  </si>
  <si>
    <t>г.Валдай, ул.Крупской, д.22</t>
  </si>
  <si>
    <t>г.Валдай, ул.Крупской, д.26</t>
  </si>
  <si>
    <t>г.Валдай, ул.Ленина, д.18а</t>
  </si>
  <si>
    <t>г.Валдай, ул.Ленина, д.20</t>
  </si>
  <si>
    <t>г.Валдай, ул.Ленина, д.30</t>
  </si>
  <si>
    <t>г.Валдай, ул.Ленина, д.8</t>
  </si>
  <si>
    <t>г.Валдай, ул.Ломоносова, д.19</t>
  </si>
  <si>
    <t>г.Валдай, ул.Луначарского, д.28/12</t>
  </si>
  <si>
    <t>г.Валдай, ул.Мелиораторов, д.11</t>
  </si>
  <si>
    <t>г.Валдай, ул.Мелиораторов, д.2</t>
  </si>
  <si>
    <t>г.Валдай, ул.Мелиораторов, д.3</t>
  </si>
  <si>
    <t>г.Валдай, ул.Мелиораторов, д.4</t>
  </si>
  <si>
    <t>г.Валдай, ул.Мелиораторов, д.5а</t>
  </si>
  <si>
    <t>г.Валдай, ул.Мелиораторов, д.7</t>
  </si>
  <si>
    <t>г.Валдай, ул.Мелиораторов, д.6</t>
  </si>
  <si>
    <t>г.Валдай, ул.Мелиораторов, д.8</t>
  </si>
  <si>
    <t>г.Валдай, ул.Мелиораторов, д.10</t>
  </si>
  <si>
    <t>г.Валдай, ул.Мелиораторов, д.9</t>
  </si>
  <si>
    <t>г.Валдай, ул.Механизаторов, д.11</t>
  </si>
  <si>
    <t>г.Валдай, ул.Механизаторов, д.15</t>
  </si>
  <si>
    <t>г.Валдай, ул.Механизаторов, д.7</t>
  </si>
  <si>
    <t>г.Валдай, ул.Октябрьская, д.12а</t>
  </si>
  <si>
    <t>г.Валдай, ул.Октябрьская, д.31</t>
  </si>
  <si>
    <t>г.Валдай, ул.Песчаная, д.19</t>
  </si>
  <si>
    <t>г.Валдай, ул.Победы, д.70</t>
  </si>
  <si>
    <t>г.Валдай, ул.Победы, д.82</t>
  </si>
  <si>
    <t>г.Валдай, ул.Радищева, д.4а</t>
  </si>
  <si>
    <t>г.Валдай, ул.Радищева, д.13</t>
  </si>
  <si>
    <t>г.Валдай, ул.Радищева, д.14</t>
  </si>
  <si>
    <t>г.Валдай, ул.Радищева, д.26</t>
  </si>
  <si>
    <t>г.Валдай, ул.Радищева, д.36</t>
  </si>
  <si>
    <t>г.Валдай, ул.Радищева, д.44</t>
  </si>
  <si>
    <t>г.Валдай, ул.Радищева, д.68</t>
  </si>
  <si>
    <t>г.Валдай, ул.Радищева, д.70</t>
  </si>
  <si>
    <t>г.Валдай, пер.Суворова, д.2</t>
  </si>
  <si>
    <t>г.Валдай, ул.Труда, д.15</t>
  </si>
  <si>
    <t>г.Валдай, ул.Труда, д.23</t>
  </si>
  <si>
    <t>г.Валдай, ул.Труда, д.41</t>
  </si>
  <si>
    <t>г.Валдай, ул.Труда, д.41а</t>
  </si>
  <si>
    <t>г.Валдай, ул.Труда, д.57</t>
  </si>
  <si>
    <t>г.Валдай, ул.Труда, д.58/55</t>
  </si>
  <si>
    <t>с.Яжелбицы, ул.Усадьба, д.2</t>
  </si>
  <si>
    <t>с.Яжелбицы, ул.Усадьба, д.3</t>
  </si>
  <si>
    <t>с.Яжелбицы, ул.Усадьба, д.16</t>
  </si>
  <si>
    <t xml:space="preserve">д.Ивантеево, ул.Озерная, д.1 </t>
  </si>
  <si>
    <t>г.Старая Русса, ул.Якутских Стрелков, д.19</t>
  </si>
  <si>
    <t>г.Старая Русса, ул.Некрасова, д.23</t>
  </si>
  <si>
    <t>г.Старая Русса, ул.Гостинодворская, д.10</t>
  </si>
  <si>
    <t>д.Анишино, ул.Коммунальная, д.3</t>
  </si>
  <si>
    <t>г.Старая Русса, ул.Красных Командиров, д.108</t>
  </si>
  <si>
    <t>г.Старая Русса, ул.Возрождения, д.164б</t>
  </si>
  <si>
    <t>г.Старая Русса, ул.Санкт-Петербургская, д.3а</t>
  </si>
  <si>
    <t>г.Старая Русса, микрорайон Городок, д.17</t>
  </si>
  <si>
    <t>г.Старая Русса, ул.Яковлева, д.57</t>
  </si>
  <si>
    <t>д.Федорково, ул.Заводская, д.6</t>
  </si>
  <si>
    <t>г.Старая Русса, ул.Минеральная, д.42</t>
  </si>
  <si>
    <t>г.Старая Русса, ул.Некрасова, д.20</t>
  </si>
  <si>
    <t>ул.Свободы, д.8</t>
  </si>
  <si>
    <t>ж/д.ст.Кабожа, ул.Вокзальная, д.11</t>
  </si>
  <si>
    <t>д.Ручьи, ул.Молодежная, д.4</t>
  </si>
  <si>
    <t>г.Боровичи, ул.В. Бианки, д.29</t>
  </si>
  <si>
    <t>г.Боровичи, ул.Дзержинского, д.31/53</t>
  </si>
  <si>
    <t>д.Круппа, ул.Новая, д.5</t>
  </si>
  <si>
    <t>п.Прогресс, ул.Гагарина, д.12</t>
  </si>
  <si>
    <t>г.Боровичи, ул.Ботаническая, д.4</t>
  </si>
  <si>
    <t>г.Боровичи, ул.Ботаническая, д.8</t>
  </si>
  <si>
    <t>г.Боровичи, ул.Гоголя, д.85</t>
  </si>
  <si>
    <t>г.Боровичи, ул.Окуловская, д.3</t>
  </si>
  <si>
    <t>г.Боровичи, ул.Пушкинская, д.70</t>
  </si>
  <si>
    <t>п.Волгино, ул.Дубовая, д.4</t>
  </si>
  <si>
    <t>п.Травково, ул.Механизаторов, д.2</t>
  </si>
  <si>
    <t>г.Боровичи, ул.Парковая, д.21</t>
  </si>
  <si>
    <t>г.Боровичи, ул.Парковая, д.11</t>
  </si>
  <si>
    <t>г.Боровичи, ул.Свободы, д.16</t>
  </si>
  <si>
    <t>г.Боровичи, ул.Речная, д.19</t>
  </si>
  <si>
    <t>д.Заречная, ул.Мелиораторов, д.2</t>
  </si>
  <si>
    <t>г.Боровичи, ул.А. Кузнецова, д.5</t>
  </si>
  <si>
    <t>г.Боровичи, ул.Коммунарная, д.40</t>
  </si>
  <si>
    <t>г.Боровичи, ул.Красноармейская, д.5</t>
  </si>
  <si>
    <t>г.Боровичи, ул.Парковая, д.23</t>
  </si>
  <si>
    <t>г.Боровичи, ул.Парковая, д.3</t>
  </si>
  <si>
    <t>г.Боровичи, ул.Сушанская, д.10</t>
  </si>
  <si>
    <t>г.Боровичи, ул.Сушанская, д.12</t>
  </si>
  <si>
    <t>г.Боровичи, ул.Фрунзе, д.10</t>
  </si>
  <si>
    <t>г.Боровичи, ул.Ф. Энгельса, д.18</t>
  </si>
  <si>
    <t>г.Боровичи, бульвар Школьный, д.6</t>
  </si>
  <si>
    <t>д.Фаустово, д.6</t>
  </si>
  <si>
    <t>м.Селино, д.1</t>
  </si>
  <si>
    <t>п.Первое Мая, д.26</t>
  </si>
  <si>
    <t>п.Травково, ул.Механизаторов, д.4</t>
  </si>
  <si>
    <t>г.Боровичи, ул.Загородная, д.53а</t>
  </si>
  <si>
    <t>г.Боровичи, ул.Механизаторов, д.4</t>
  </si>
  <si>
    <t>г.Боровичи, ул.Московская, д.30</t>
  </si>
  <si>
    <t>г.Боровичи, ул.Сушанская, д.6</t>
  </si>
  <si>
    <t>г.Боровичи, ул.Сушанская, д.8</t>
  </si>
  <si>
    <t>г.Боровичи, ул.Энтузиастов, д.3</t>
  </si>
  <si>
    <t>г.Боровичи, ул.Энтузиастов, д.8</t>
  </si>
  <si>
    <t>г.Боровичи, бульвар Школьный, д.1</t>
  </si>
  <si>
    <t>г.Боровичи, бульвар Школьный, д.2</t>
  </si>
  <si>
    <t>г.Боровичи, бульвар Школьный, д.3</t>
  </si>
  <si>
    <t>г.Боровичи, бульвар Школьный, д.5</t>
  </si>
  <si>
    <t>г.Боровичи, бульвар Школьный, д.7</t>
  </si>
  <si>
    <t>г.Боровичи, ул.Кропоткина, д.5</t>
  </si>
  <si>
    <t>д.Перёдки, д.4</t>
  </si>
  <si>
    <t>с.Кончанско-Суворовское, ул.Молодёжная, д.3</t>
  </si>
  <si>
    <t>с.Опеченский Посад, линия 2-я, д.157</t>
  </si>
  <si>
    <t>д.Заречная, ул.Мелиораторов, д.1</t>
  </si>
  <si>
    <t>д.Хоромы, д.2</t>
  </si>
  <si>
    <t>г.Боровичи, ул.А. Кузнецова, д.4</t>
  </si>
  <si>
    <t>г.Боровичи, ул.А. Кузнецова, д.6</t>
  </si>
  <si>
    <t>г.Боровичи, ул.Пушкинская, д.5</t>
  </si>
  <si>
    <t>г.Боровичи, ул.Энтузиастов, д.12</t>
  </si>
  <si>
    <t>г.Боровичи, ул.Энтузиастов, д.4</t>
  </si>
  <si>
    <t>г.Боровичи, ул.Энтузиастов, д.5</t>
  </si>
  <si>
    <t>г.Боровичи, ул.Совхозная, д.79</t>
  </si>
  <si>
    <t>п.Волгино, ул.Зеленая, д.7</t>
  </si>
  <si>
    <t>г.Боровичи, ул.Ботаническая, д.10</t>
  </si>
  <si>
    <t>г.Боровичи, ул.Сушанская, д.1</t>
  </si>
  <si>
    <t>г.Боровичи, ул.Сушанская, д.14</t>
  </si>
  <si>
    <t>г.Боровичи, ул.Энтузиастов, д.9</t>
  </si>
  <si>
    <t>г.Боровичи, бульвар Школьный, д.17</t>
  </si>
  <si>
    <t>г.Боровичи, бульвар Школьный, д.4</t>
  </si>
  <si>
    <t>г.Боровичи, проезд Титова, д.5а</t>
  </si>
  <si>
    <t>с.Кончанско-Суворовское, ул.Молодёжная, д.5</t>
  </si>
  <si>
    <t>г.Боровичи, ул.Бригадная, д.17</t>
  </si>
  <si>
    <t>г.Боровичи, ул.Ленинградская, д.91</t>
  </si>
  <si>
    <t>г.Боровичи, ул.Новоселицкая, д.30</t>
  </si>
  <si>
    <t>г.Боровичи, бульвар Школьный, д.13</t>
  </si>
  <si>
    <t>г.Боровичи, бульвар Школьный, д.15</t>
  </si>
  <si>
    <t>г.Боровичи, бульвар Школьный, д.18</t>
  </si>
  <si>
    <t>г.Боровичи, бульвар Школьный, д.19</t>
  </si>
  <si>
    <t>г.Боровичи, микрорайон 1 Раздолье, д.6</t>
  </si>
  <si>
    <t>д.Ёгла, ул.Мстинская, д.44</t>
  </si>
  <si>
    <t>д.Железково, д.33</t>
  </si>
  <si>
    <t>г.Боровичи, микрорайон 1 Цеха, д.6</t>
  </si>
  <si>
    <t>п.Волгино, ул.Зеленая, д.12</t>
  </si>
  <si>
    <t>г.Боровичи, ул.Валдайская, д.16</t>
  </si>
  <si>
    <t>г.Боровичи, ул.Валдайская, д.45</t>
  </si>
  <si>
    <t>г.Боровичи, ул.Вышневолоцкая, д.20</t>
  </si>
  <si>
    <t>г.Боровичи, ул.Ленинградская, д.27</t>
  </si>
  <si>
    <t>г.Боровичи, ул.Рабочая, д.7</t>
  </si>
  <si>
    <t>г.Боровичи, ул.Сушанская, д.16</t>
  </si>
  <si>
    <t>г.Боровичи, бульвар Школьный, д.12</t>
  </si>
  <si>
    <t>г.Боровичи, бульвар Школьный, д.14</t>
  </si>
  <si>
    <t>г.Боровичи, бульвар Школьный, д.20</t>
  </si>
  <si>
    <t>г.Боровичи, бульвар Школьный, д.21</t>
  </si>
  <si>
    <t>г.Боровичи, бульвар Школьный, д.22</t>
  </si>
  <si>
    <t>г.Боровичи, бульвар Школьный, д.23</t>
  </si>
  <si>
    <t>г.Боровичи, бульвар Школьный, д.24</t>
  </si>
  <si>
    <t>д.Железково, д.31</t>
  </si>
  <si>
    <t>г.Боровичи, ул.Вышневолоцкая, д.18</t>
  </si>
  <si>
    <t>г.Боровичи, ул.Гончарная, д.36</t>
  </si>
  <si>
    <t>г.Боровичи, ул.Международная, д.13</t>
  </si>
  <si>
    <t>г.Боровичи, ул.Механизаторов, д.12</t>
  </si>
  <si>
    <t>г.Боровичи, ул.Новоселицкая, д.39</t>
  </si>
  <si>
    <t>г.Боровичи, ул.Революции, д.9</t>
  </si>
  <si>
    <t>г.Боровичи, ул.Сушанская, д.18</t>
  </si>
  <si>
    <t>г.Боровичи, ул.Тухунская, д.17а</t>
  </si>
  <si>
    <t>г.Боровичи, бульвар Школьный, д.37</t>
  </si>
  <si>
    <t>г.Боровичи, бульвар Школьный, д.39</t>
  </si>
  <si>
    <t>г.Боровичи, бульвар Школьный, д.41</t>
  </si>
  <si>
    <t>д.Перелучи, ул.Новая, д.16</t>
  </si>
  <si>
    <t>с.Опеченский Посад, линия 2-я, д.156</t>
  </si>
  <si>
    <t>г.Боровичи, ул.Бригадная, д.64</t>
  </si>
  <si>
    <t>г.Боровичи, ул.Вышневолоцкая, д.36</t>
  </si>
  <si>
    <t>г.Боровичи, ул.Энтузиастов, д.10</t>
  </si>
  <si>
    <t>г.Боровичи, бульвар Школьный, д.25</t>
  </si>
  <si>
    <t>г.Боровичи, бульвар Школьный, д.27</t>
  </si>
  <si>
    <t>г.Боровичи, бульвар Школьный, д.29</t>
  </si>
  <si>
    <t>г.Боровичи, бульвар Школьный, д.31</t>
  </si>
  <si>
    <t>г.Боровичи, бульвар Школьный, д.43</t>
  </si>
  <si>
    <t>п.Кировский, ул.Центральная, д.5</t>
  </si>
  <si>
    <t>г.Боровичи, ул.А. Кокорина, д.5</t>
  </si>
  <si>
    <t>г.Боровичи, ул.Пушкинская, д.60</t>
  </si>
  <si>
    <t>г.Боровичи, ул.Энтузиастов, д.2</t>
  </si>
  <si>
    <t>г.Боровичи, бульвар Школьный, д.4А</t>
  </si>
  <si>
    <t>д.Ёгла, ул.Мстинская, д.37</t>
  </si>
  <si>
    <t>г.Боровичи, ул.В. Бианки, д.14</t>
  </si>
  <si>
    <t>г.Боровичи, ул.Энтузиастов, д.1</t>
  </si>
  <si>
    <t>г.Боровичи, ул.Энтузиастов, д.1а</t>
  </si>
  <si>
    <t>г.Боровичи, ул.Энтузиастов, д.22</t>
  </si>
  <si>
    <t>г.Боровичи, ул.Энтузиастов, д.1б</t>
  </si>
  <si>
    <t>п.Тухун, д.22</t>
  </si>
  <si>
    <t>г.Боровичи, ул.А. Кузнецова, д.77а</t>
  </si>
  <si>
    <t>г.Боровичи, ул.Ленинградская, д.29</t>
  </si>
  <si>
    <t>г.Боровичи, ул.Подбельского, д.27</t>
  </si>
  <si>
    <t>г.Боровичи, ул.Пушкинская, д.17</t>
  </si>
  <si>
    <t>г.Боровичи, ул.Пушкинская, д.26/71</t>
  </si>
  <si>
    <t>г.Боровичи, ул.Энтузиастов, д.20</t>
  </si>
  <si>
    <t>г.Боровичи, ул.Энтузиастов, д.24</t>
  </si>
  <si>
    <t>г.Боровичи, бульвар Школьный, д.35А</t>
  </si>
  <si>
    <t>д.Починная Сопка, ул.Советская, д.33</t>
  </si>
  <si>
    <t>г.Боровичи, ул.В. Бианки, д.21</t>
  </si>
  <si>
    <t>г.Боровичи, ул.Кокорина, д.56</t>
  </si>
  <si>
    <t>г.Боровичи, ул.Энтузиастов, д.18</t>
  </si>
  <si>
    <t>д.Перелучи, ул.Новая, д.1</t>
  </si>
  <si>
    <t>д.Перелучи, ул.Новая, д.2</t>
  </si>
  <si>
    <t>д.Перелучи, ул.Новая, д.3</t>
  </si>
  <si>
    <t>г.Боровичи, ул.Пуцита, д.3</t>
  </si>
  <si>
    <t>г.Боровичи, ул.Энтузиастов, д.17</t>
  </si>
  <si>
    <t>г.Боровичи, микрорайон 1 Раздолье, д.11</t>
  </si>
  <si>
    <t>д.Волок, ул.Молодежная, д.5</t>
  </si>
  <si>
    <t>д.Перёдки, ул.Молодежная, д.2</t>
  </si>
  <si>
    <t>п.Травково, ул.Новая, д.5</t>
  </si>
  <si>
    <t>п.Травково, ул.Новая, д.6</t>
  </si>
  <si>
    <t>г.Боровичи, ул.В. Бианки, д.32</t>
  </si>
  <si>
    <t>г.Боровичи, ул.Пуцита, д.2</t>
  </si>
  <si>
    <t>г.Боровичи, ул.Пуцита, д.7</t>
  </si>
  <si>
    <t>г.Боровичи, ул.Советская, д.177а</t>
  </si>
  <si>
    <t>г.Боровичи, ул.Энтузиастов, д.19</t>
  </si>
  <si>
    <t>г.Боровичи, ул.Энтузиастов, д.21</t>
  </si>
  <si>
    <t>г.Боровичи, микрорайон 1 Раздолье, д.13</t>
  </si>
  <si>
    <t>д.Волок, ул.Молодежная, д.8</t>
  </si>
  <si>
    <t>с.Кончанско-Суворовское, ул.Молодёжная, д.7</t>
  </si>
  <si>
    <t>г.Боровичи, ул.Кокорина, д.26</t>
  </si>
  <si>
    <t>г.Боровичи, ул.Пушкинская, д.39</t>
  </si>
  <si>
    <t>д.Железково, д.32</t>
  </si>
  <si>
    <t>д.Железково, д.34</t>
  </si>
  <si>
    <t>п.Кировский, ул.Молодежная, д.2</t>
  </si>
  <si>
    <t>п.Кировский, ул.Молодежная, д.3</t>
  </si>
  <si>
    <t>г.Боровичи, наб.60 лет Октября, д.1</t>
  </si>
  <si>
    <t>г.Боровичи, наб.60 лет Октября, д.4</t>
  </si>
  <si>
    <t>г.Боровичи, ул.Новая, д.18а</t>
  </si>
  <si>
    <t>г.Боровичи, микрорайон 1 Раздолье, д.5</t>
  </si>
  <si>
    <t>г.Боровичи, ул.Боровая, д.122</t>
  </si>
  <si>
    <t>г.Боровичи, ул.В. Бианки, д.28</t>
  </si>
  <si>
    <t>г.Боровичи, ул.Московская, д.50</t>
  </si>
  <si>
    <t>г.Боровичи, бульвар Школьный, д.47</t>
  </si>
  <si>
    <t>г.Боровичи, ул.Загородная, д.49а</t>
  </si>
  <si>
    <t>г.Боровичи, наб.60 лет Октября, д.2</t>
  </si>
  <si>
    <t>г.Боровичи, наб.60 лет Октября, д.3</t>
  </si>
  <si>
    <t>г.Боровичи, микрорайон 1 Раздолье, д.19</t>
  </si>
  <si>
    <t>д.Прошково, д.12</t>
  </si>
  <si>
    <t>г.Боровичи, ул.Коммунистическая, д.1а</t>
  </si>
  <si>
    <t>г.Боровичи, ул.Ленинградская, д.12</t>
  </si>
  <si>
    <t>г.Боровичи, наб.60 лет Октября, д.7</t>
  </si>
  <si>
    <t>г.Боровичи, ул.Подбельского, д.20</t>
  </si>
  <si>
    <t>г.Боровичи, ул.Почтовая, д.2</t>
  </si>
  <si>
    <t>г.Боровичи, ул.Устюженская, д.9А</t>
  </si>
  <si>
    <t>г.Боровичи, ул.Южная, д.5</t>
  </si>
  <si>
    <t>г.Боровичи, ул.Сушанская, д.25</t>
  </si>
  <si>
    <t>г.Боровичи, ул.Окуловская, д.29</t>
  </si>
  <si>
    <t>г.Боровичи, проезд Титова, д.3</t>
  </si>
  <si>
    <t>г.Боровичи, ул.Майская, д.6б</t>
  </si>
  <si>
    <t>г.Боровичи, ул.Новоселицкая, д.28</t>
  </si>
  <si>
    <t>г.Боровичи, ул.Солодовниковой, д.19</t>
  </si>
  <si>
    <t>г.Боровичи, ул.Сушанская, д.2а</t>
  </si>
  <si>
    <t>г.Боровичи, ул.Загородная, д.63</t>
  </si>
  <si>
    <t>г.Боровичи, ул.Загородная, д.39</t>
  </si>
  <si>
    <t>г.Боровичи, ул.Новоселицкая, д.47а</t>
  </si>
  <si>
    <t>г.Боровичи, ул.Южная, д.47</t>
  </si>
  <si>
    <t>г.Боровичи, ул.Рабочая, д.1</t>
  </si>
  <si>
    <t>г.Боровичи, ул.Сушанская, д.29</t>
  </si>
  <si>
    <t>г.Боровичи, ул.В. Бианки, д.16а</t>
  </si>
  <si>
    <t xml:space="preserve">г.Боровичи, ул.Потерпелицкая, д.12
</t>
  </si>
  <si>
    <t xml:space="preserve">г.Боровичи, ул.Потерпелицкая, д.14
</t>
  </si>
  <si>
    <t>г.Боровичи, ул.Ботаническая, д.2</t>
  </si>
  <si>
    <t>г.Боровичи, ул.Ботаническая, д.6</t>
  </si>
  <si>
    <t>г.Боровичи, ул.Сушанская, д.4</t>
  </si>
  <si>
    <t>г.Боровичи, ул.Гоголя, д.71</t>
  </si>
  <si>
    <t>г.Боровичи, ул.Гоголя, д.90</t>
  </si>
  <si>
    <t>г.Боровичи, ул.Физкультуры, д.32</t>
  </si>
  <si>
    <t>г.Боровичи, ул.Сушанская, д.21</t>
  </si>
  <si>
    <t>г.Боровичи, ул.Сушанская, д.2</t>
  </si>
  <si>
    <t>г.Боровичи, ул.Сушанская, д.23</t>
  </si>
  <si>
    <t xml:space="preserve">п.Прогресс, ул.Гагарина, д.18а
</t>
  </si>
  <si>
    <t>г.Боровичи, ул.Южная, д.45</t>
  </si>
  <si>
    <t>г.Боровичи, пер.Реппо, д.7</t>
  </si>
  <si>
    <t>г.Боровичи, ул.Дзержинского, д.59</t>
  </si>
  <si>
    <t>с.Едрово, ул.Щебзавода, д.1</t>
  </si>
  <si>
    <t>с.Едрово, ул.Щебзавода, д.8</t>
  </si>
  <si>
    <t>с.Мошенское, ул.Заводская, д.3</t>
  </si>
  <si>
    <t>с.Зимогорье, ул.Заводская, д.2</t>
  </si>
  <si>
    <t>г.Малая Вишера, ул.Заводской Домострой, д.10а, корп.1</t>
  </si>
  <si>
    <t>г.Малая Вишера, ул.Заводской Домострой, д.10а, корп.2</t>
  </si>
  <si>
    <t>г.Старая Русса, ул.Гостинодворская, д.30/12</t>
  </si>
  <si>
    <t>г.Старая Русса, микрорайон Городок, д.7</t>
  </si>
  <si>
    <t>г.Пестово, ул.Производственная, д.19</t>
  </si>
  <si>
    <t>г.Пестово, ул.Производственная, д.15</t>
  </si>
  <si>
    <t>г.Пестово, ул.Производственная, д.11а</t>
  </si>
  <si>
    <t>г.Пестово, ул.Производственная, д.22</t>
  </si>
  <si>
    <t>г.Пестово, ул.Производственная, д.12</t>
  </si>
  <si>
    <t>г.Пестово, пер.Кленовый, д.1</t>
  </si>
  <si>
    <t>г.Пестово, ул.Гоголя, д.10</t>
  </si>
  <si>
    <t>г.Пестово, ул.Гоголя, д.16</t>
  </si>
  <si>
    <t>г.Пестово, ул.Гоголя, д.14</t>
  </si>
  <si>
    <t>д.Погорелово, д.31</t>
  </si>
  <si>
    <t>г.Пестово, ул.Заводская, д.13</t>
  </si>
  <si>
    <t>г.Пестово, ул.Красных Зорь, д.35</t>
  </si>
  <si>
    <t>г.Пестово, ул.Виноградова, д.16</t>
  </si>
  <si>
    <t>г.Пестово, ул.Складская, д.19</t>
  </si>
  <si>
    <t>г.Пестово, пер.Кленовый, д.5</t>
  </si>
  <si>
    <t>г.Пестово, ул.Производственная, д.10</t>
  </si>
  <si>
    <t>г.Пестово, пер.Кленовый, д.7</t>
  </si>
  <si>
    <t>г.Пестово, ул.Производственная, д.17</t>
  </si>
  <si>
    <t>г.Пестово, ул.Гагарина, д.78</t>
  </si>
  <si>
    <t>г.Пестово, ул.Почтовая, д.11</t>
  </si>
  <si>
    <t>г.Пестово, ул.Чапаева, д.18</t>
  </si>
  <si>
    <t>г.Пестово, ул.Юбилейная, д.6</t>
  </si>
  <si>
    <t>г.Пестово, ул.Гоголя, д.5</t>
  </si>
  <si>
    <t>г.Пестово, ул.Заводская, д.3</t>
  </si>
  <si>
    <t>р.п.Крестцы, ул.Лесная, д.28</t>
  </si>
  <si>
    <t>р.п.Крестцы, ул.Павловская, д.54а</t>
  </si>
  <si>
    <t>р.п.Крестцы, ул.Лесная, д.26</t>
  </si>
  <si>
    <t>д.Новое Рахино, д.85</t>
  </si>
  <si>
    <t>р.п.Крестцы, пер.Механизаторов, д.11</t>
  </si>
  <si>
    <t>р.п.Крестцы, ул.Краснова, д.2а</t>
  </si>
  <si>
    <t>р.п.Крестцы, ул.Механизаторов, д.10б</t>
  </si>
  <si>
    <t>с.Ямская Слобода, ул.Ямская, д.62</t>
  </si>
  <si>
    <t>р.п.Крестцы, ул.Лесная, д.69</t>
  </si>
  <si>
    <t>р.п.Крестцы, ул.Саши Бородулина, д.53</t>
  </si>
  <si>
    <t>р.п.Крестцы, ул.Лесная, д.11</t>
  </si>
  <si>
    <t>р.п.Крестцы, ул.Лесная, д.30</t>
  </si>
  <si>
    <t>р.п.Крестцы, ул.Островская, д.27</t>
  </si>
  <si>
    <t>р.п.Крестцы, ул.Механизаторов, д.6</t>
  </si>
  <si>
    <t>р.п.Крестцы, ул.Лесная, д.35</t>
  </si>
  <si>
    <t>р.п.Крестцы, ул.Строителей, д.7а</t>
  </si>
  <si>
    <t>р.п.Крестцы, ул.Новохоловская, д.39</t>
  </si>
  <si>
    <t>с.Ямская Слобода, ул.Ямская, д.158</t>
  </si>
  <si>
    <t>д.Зайцево, ул.Молодёжная, д.4</t>
  </si>
  <si>
    <t>д.Зорька, д.4</t>
  </si>
  <si>
    <t>д.Зорька, д.5</t>
  </si>
  <si>
    <t>р.п.Крестцы, ул.Карла Либкнехта, д.1а</t>
  </si>
  <si>
    <t>с.Ямская Слобода, ул.Заречная, д.11</t>
  </si>
  <si>
    <t>р.п.Крестцы, пер.Механизаторов, д.13</t>
  </si>
  <si>
    <t>р.п.Крестцы, ул.Московская, д.18</t>
  </si>
  <si>
    <t>р.п.Крестцы, ул.Московская, д.37а</t>
  </si>
  <si>
    <t>р.п.Крестцы, ул.Московская, д.39</t>
  </si>
  <si>
    <t>р.п.Крестцы, ул.Московская, д.41</t>
  </si>
  <si>
    <t>г.Чудово, ул.Титова, д.14</t>
  </si>
  <si>
    <t>г.Малая Вишера, ул.Некрасова, д.10</t>
  </si>
  <si>
    <t>г.Малая Вишера, ул.Московская, д.40а</t>
  </si>
  <si>
    <t>г.Малая Вишера, ул.Северная, д.3</t>
  </si>
  <si>
    <t>г.Малая Вишера, ул.Урицкого, д.22</t>
  </si>
  <si>
    <t>г.Малая Вишера, ул.Урицкого, д.24</t>
  </si>
  <si>
    <t>п.Большая Вишера, ул.50 лет 1 КДО, д.11</t>
  </si>
  <si>
    <t>п.Большая Вишера, ул.Первомайская, д.14</t>
  </si>
  <si>
    <t>д.Сырково, ул.Центральная, д.20</t>
  </si>
  <si>
    <t>Год</t>
  </si>
  <si>
    <t>Материал стен</t>
  </si>
  <si>
    <t>Количество этажей</t>
  </si>
  <si>
    <t>Количество подъездов</t>
  </si>
  <si>
    <t>ввода в эксплуатацию</t>
  </si>
  <si>
    <t>завершения последнего капитального ремонта</t>
  </si>
  <si>
    <t>-</t>
  </si>
  <si>
    <t>панельные</t>
  </si>
  <si>
    <t>кирпичные</t>
  </si>
  <si>
    <t>деревянные</t>
  </si>
  <si>
    <t>блочные</t>
  </si>
  <si>
    <t>смешанные</t>
  </si>
  <si>
    <t>1962 (1929)</t>
  </si>
  <si>
    <t>г.Окуловка, ул.Кирова, д.12 (1959 год ввода в эксплуатацию)</t>
  </si>
  <si>
    <t>Большая Санкт-Петербургская ул., д.124</t>
  </si>
  <si>
    <t>ул.20 Января, д.12</t>
  </si>
  <si>
    <t>до 1917</t>
  </si>
  <si>
    <t>ул.Южная, д.1</t>
  </si>
  <si>
    <t>ул.Южная, д.8</t>
  </si>
  <si>
    <t>ул.Ветеранов, д.8</t>
  </si>
  <si>
    <t>р.п.Крестцы, пер.Некрасова, д.12</t>
  </si>
  <si>
    <t>д.Новая Мельница, д.100а</t>
  </si>
  <si>
    <t>д.Пузырёво, д.59</t>
  </si>
  <si>
    <t>просп.Мира, д.25, корп.4</t>
  </si>
  <si>
    <t>просп.Мира, д.44</t>
  </si>
  <si>
    <t>просп.Александра Корсунова, д.47, корп.2</t>
  </si>
  <si>
    <t>просп.Александра Корсунова, д.49</t>
  </si>
  <si>
    <t>просп.Мира, д.26, корп.1</t>
  </si>
  <si>
    <t>просп.Александра Корсунова, д.17</t>
  </si>
  <si>
    <t>просп.Мира, д.31, корп.2</t>
  </si>
  <si>
    <t>просп.Мира, д.13, корп.2</t>
  </si>
  <si>
    <t>просп.Мира, д.24, корп.1</t>
  </si>
  <si>
    <t>просп.Мира, д.22/25</t>
  </si>
  <si>
    <t>просп.Мира, д.4</t>
  </si>
  <si>
    <t>р.п.Панковка, ул.Пионерская, д.9</t>
  </si>
  <si>
    <t>г.Окуловка, ул.Ленина, д.19а</t>
  </si>
  <si>
    <t>г.Окуловка, ул.Островского, д.48</t>
  </si>
  <si>
    <t>г.Окуловка, ул.Стрельцова, д.7</t>
  </si>
  <si>
    <t>г.Пестово, ул.Производственная, д.14а</t>
  </si>
  <si>
    <t>г.Сольцы, ул.Красных партизан, д.2а</t>
  </si>
  <si>
    <t>г.Сольцы, ул.Заречная, д.58а</t>
  </si>
  <si>
    <t>г.Сольцы, ул.Новгородская, д.64</t>
  </si>
  <si>
    <t>г.Сольцы, ул.Псковская, д.27а</t>
  </si>
  <si>
    <t>г.Сольцы, ул.Новгородская, д.6</t>
  </si>
  <si>
    <t>г.Старая Русса, ул.Красных Командиров, д.86</t>
  </si>
  <si>
    <t>г.Старая Русса, ул.Возрождения, д.178</t>
  </si>
  <si>
    <t>г.Старая Русса, ул.Возрождения, д.166б</t>
  </si>
  <si>
    <t>г.Старая Русса, ул.Введенская, д.7б</t>
  </si>
  <si>
    <t>г.Старая Русса, ул.Некрасова, д.23а</t>
  </si>
  <si>
    <t>г.Старая Русса, ул.Правосудия, д.17</t>
  </si>
  <si>
    <t>г.Старая Русса, ул.Поперечная, д.197</t>
  </si>
  <si>
    <t>г.Старая Русса, ул.Красных Командиров, д.110</t>
  </si>
  <si>
    <t>п.Юбилейный, ул.Солнечная, д.3</t>
  </si>
  <si>
    <t>п.Юбилейный, ул.Набережная, д.4</t>
  </si>
  <si>
    <t>с.Успенское, ул.Коммунарная, д.4</t>
  </si>
  <si>
    <t>г.Чудово, ул.Радищева, д.7</t>
  </si>
  <si>
    <t>с.Оскуй, ул.имени Тони Михеевой, д.8</t>
  </si>
  <si>
    <t>г.Чудово, ул.Новгородская, д.4</t>
  </si>
  <si>
    <t>г.Чудово, ул.Парайненская, д.13</t>
  </si>
  <si>
    <t>г.Чудово, ул.Титова, д.12</t>
  </si>
  <si>
    <t>р.п.Шимск, ул.Механизаторов, д.10</t>
  </si>
  <si>
    <t>р.п.Шимск, ул.Механизаторов, д.15</t>
  </si>
  <si>
    <t>р.п.Шимск, ул.Механизаторов, д.17</t>
  </si>
  <si>
    <t>Козьмодемьянская ул., д.4</t>
  </si>
  <si>
    <t>Большая Санкт-Петербургская ул., д.28, корп.2</t>
  </si>
  <si>
    <t>ул.Космонавтов, д.14</t>
  </si>
  <si>
    <t>ул.Химиков, д.5</t>
  </si>
  <si>
    <t>ул.Химиков, д.8</t>
  </si>
  <si>
    <t>ул.Химиков, д.9</t>
  </si>
  <si>
    <t>Большая Московская ул., д.108</t>
  </si>
  <si>
    <t>ул.Рахманинова, д.1</t>
  </si>
  <si>
    <t>ул.Рахманинова, д.11</t>
  </si>
  <si>
    <t>Новгородская ул., д.12</t>
  </si>
  <si>
    <t>Октябрьская ул., д.40а</t>
  </si>
  <si>
    <t>ул.Зелинского, д.27, корп.2</t>
  </si>
  <si>
    <t>ул.Саши Устинова, д.11</t>
  </si>
  <si>
    <t>Нехинская ул., д.28</t>
  </si>
  <si>
    <t>Псковская ул., д.44, корп.3</t>
  </si>
  <si>
    <t>ул.Ломоносова, д.16/13</t>
  </si>
  <si>
    <t>ул.Рахманинова, д.3</t>
  </si>
  <si>
    <t>Псковская ул., д.48, корп.3</t>
  </si>
  <si>
    <t>ул.Коровникова, д.1/53</t>
  </si>
  <si>
    <t>Большая Санкт-Петербургская ул., д.116</t>
  </si>
  <si>
    <t>Большая Санкт-Петербургская ул., д.115</t>
  </si>
  <si>
    <t>ул.Зелинского, д.48, корп.1</t>
  </si>
  <si>
    <t>Новолучанская ул., д.28, корп.1</t>
  </si>
  <si>
    <t>ул.Людогоща, д.12</t>
  </si>
  <si>
    <t>Десятинная ул., д.3</t>
  </si>
  <si>
    <t>Московская ул., д.4</t>
  </si>
  <si>
    <t>ул.Советской Армии, д.30, корп.2</t>
  </si>
  <si>
    <t>ул.Коровникова, д.13, корп.2</t>
  </si>
  <si>
    <t>ул.Кочетова, д.27</t>
  </si>
  <si>
    <t>Псковская ул., д.46, корп.5</t>
  </si>
  <si>
    <t>Большая Санкт-Петербургская ул., д.90</t>
  </si>
  <si>
    <t>Парковая ул., д.14, корп.3</t>
  </si>
  <si>
    <t>Большая Московская ул., д.112</t>
  </si>
  <si>
    <t>ул.Белова, д.12</t>
  </si>
  <si>
    <t>ул.Ломоносова, д.10</t>
  </si>
  <si>
    <t>д.Борки, ул.Заверяжская, д.5</t>
  </si>
  <si>
    <t>Большая Московская ул., д.23/7</t>
  </si>
  <si>
    <t xml:space="preserve">ул.Панкратова, д.30 </t>
  </si>
  <si>
    <t>ул.Панкратова, д.30/1</t>
  </si>
  <si>
    <t>с.Мошенское, ул.Калинина, д.34</t>
  </si>
  <si>
    <t>Виды работ, установленные нормативным правовым актом Новгородской области</t>
  </si>
  <si>
    <t>Виды работ, установленные частью 1 статьи 166 Жилищного кодекса Российской Федерации</t>
  </si>
  <si>
    <t>г.Боровичи, ул.1 Мая, д.52</t>
  </si>
  <si>
    <t>п.Прогресс, ул.Гагарина, д.13</t>
  </si>
  <si>
    <t>г.Боровичи, ул.К. Либкнехта, д.47</t>
  </si>
  <si>
    <t>г.Боровичи, ул.К. Либкнехта, д.51</t>
  </si>
  <si>
    <t>г.Боровичи, ул.1 Мая, д.40</t>
  </si>
  <si>
    <t>с.Мошенское, ул.Калинина, д.38</t>
  </si>
  <si>
    <t>наб.Александра Невского, д.21</t>
  </si>
  <si>
    <t>п.Тёсово-Нетыльский, пер.Советский, д.2</t>
  </si>
  <si>
    <t>п.Тёсово-Нетыльский, пер.Советский, д.3</t>
  </si>
  <si>
    <t>р.п.Кулотино, Советский проспект, д.4</t>
  </si>
  <si>
    <t>р.п.Крестцы, ул.Некрасова, д.8/1</t>
  </si>
  <si>
    <t>г.Старая Русса, наб.Достоевского, д.6</t>
  </si>
  <si>
    <t>р.п.Кулотино, просп.Коммунаров, д.4в</t>
  </si>
  <si>
    <t>г.Холм, ул.Р. Люксембург, д.25</t>
  </si>
  <si>
    <t>г.Холм, ул.Р. Люксембург, д.23</t>
  </si>
  <si>
    <t>г.Холм, ул.Р. Люксембург, д.34</t>
  </si>
  <si>
    <t>ул.Белорусская, д.1</t>
  </si>
  <si>
    <t>р.п.Парфино, ул.Карла Маркса, д.51</t>
  </si>
  <si>
    <t>просп.Мира, д.26, корп.3</t>
  </si>
  <si>
    <t>ул.Зелинского, д.27, корп.3</t>
  </si>
  <si>
    <t>ул.Ломоносова, д.15</t>
  </si>
  <si>
    <t>ул.Павла Левитта, д.10</t>
  </si>
  <si>
    <t>ремонт внутридомовых инженерных систем электро-,тепло-, газо-,водоснабжения,водоотведения</t>
  </si>
  <si>
    <t>ремонт,замену,модернизацию лифтов,ремонт лифтовых шахт,машинных и блочных помещений</t>
  </si>
  <si>
    <t>ремонт крыши</t>
  </si>
  <si>
    <r>
      <t>ремонт подвальных помещений,относящихся к общему имуществу в МКД</t>
    </r>
    <r>
      <rPr>
        <vertAlign val="superscript"/>
        <sz val="12"/>
        <rFont val="Times New Roman"/>
        <family val="1"/>
        <charset val="204"/>
      </rPr>
      <t xml:space="preserve">1 </t>
    </r>
  </si>
  <si>
    <t>ремонт фасада</t>
  </si>
  <si>
    <r>
      <t>ремонт фундамента МКД</t>
    </r>
    <r>
      <rPr>
        <vertAlign val="superscript"/>
        <sz val="12"/>
        <rFont val="Times New Roman"/>
        <family val="1"/>
        <charset val="204"/>
      </rPr>
      <t>1</t>
    </r>
  </si>
  <si>
    <t>другие виды</t>
  </si>
  <si>
    <t>п.Прогресс, ул.Гагарина, д.16</t>
  </si>
  <si>
    <t>п.Прогресс, ул.Гагарина, д.21</t>
  </si>
  <si>
    <t>р.п.Панковка, ул.Индустриальная, д.26, корп.2</t>
  </si>
  <si>
    <t>п.Тёсово-Нетыльский, Пионерский пер., д.1</t>
  </si>
  <si>
    <t>п.Тёсово-Нетыльский, Пионерский пер., д.2</t>
  </si>
  <si>
    <t>п.Топорок, ул.Дзержинского, д.2</t>
  </si>
  <si>
    <t>п.Топорок, ул.Дзержинского, д.3</t>
  </si>
  <si>
    <t>п.Топорок, ул.Дзержинского, д.4</t>
  </si>
  <si>
    <t>г.Старая Русса, ул.Возрождения, д.16/2</t>
  </si>
  <si>
    <t>г.Старая Русса, Советская набережная, д.10, корп.2</t>
  </si>
  <si>
    <t>г.Старая Русса, микрорайон Городок, д.20, корп.1</t>
  </si>
  <si>
    <t>г.Старая Русса, микрорайон Городок, д.20, корп.2</t>
  </si>
  <si>
    <t>г.Старая Русса, микрорайон Городок, д.20, корп.3</t>
  </si>
  <si>
    <t>п.Юбилейный, ул.Комсомольская, д.2</t>
  </si>
  <si>
    <t>Воскресенский бульвар, д.2/2</t>
  </si>
  <si>
    <t>д.Мойка, ул.Ветеранов, д.10</t>
  </si>
  <si>
    <t>р.п.Крестцы, ул.Железнодорожная, д.34</t>
  </si>
  <si>
    <t>р.п.Любытино, ул.Речная, д.20</t>
  </si>
  <si>
    <t>р.п.Панковка, ул.Индустриальная, д.6, корп.1</t>
  </si>
  <si>
    <t>д.Дубровка, ул.Центральная, д.1</t>
  </si>
  <si>
    <t>д.Дубровка, ул.Центральная, д.2</t>
  </si>
  <si>
    <t>г.Сольцы, ул.Красных партизан, д.4б</t>
  </si>
  <si>
    <t>г.Пестово, ул.Устюженское шоссе, д.12</t>
  </si>
  <si>
    <t>2025</t>
  </si>
  <si>
    <t>г.Боровичи, ул.Механизаторов, д.2</t>
  </si>
  <si>
    <t>г.Боровичи, ул.В. Бианки, д.17</t>
  </si>
  <si>
    <t>д.Чечулино, ул.Воцкая, д.15</t>
  </si>
  <si>
    <t>д.Ермолино, д.11б</t>
  </si>
  <si>
    <t>просп.Мира, д.25, корп.3</t>
  </si>
  <si>
    <t>г.Чудово, ул.Молодогвардейская, д.2</t>
  </si>
  <si>
    <t>д.Карловка, ул.Центральная, д.4</t>
  </si>
  <si>
    <t>микрорайон Кречевицы, д.49</t>
  </si>
  <si>
    <t>г.Боровичи, ул.Ломоносовская, д.1а</t>
  </si>
  <si>
    <t>г.Малая Вишера, ул.Мерецкова, д.1</t>
  </si>
  <si>
    <t>п.Краснофарфорный, ул.Пятилетка, д.9</t>
  </si>
  <si>
    <t>с.Грузино, ул.Гречишникова, д.4</t>
  </si>
  <si>
    <t>Речной проезд, д.1</t>
  </si>
  <si>
    <t>д.Подберезье, ул.Новгородская, д.7</t>
  </si>
  <si>
    <t>д.Новая Мельница, ул.Согласия, д.54</t>
  </si>
  <si>
    <t>ул.Якова Павлова, д.1</t>
  </si>
  <si>
    <t>Октябрьская ул., д.6, корп.2</t>
  </si>
  <si>
    <t>просп.Мира, д.30, корп.2</t>
  </si>
  <si>
    <t>ул.Державина, д.4, корп.1</t>
  </si>
  <si>
    <t>ул.Ломоносова, д.34</t>
  </si>
  <si>
    <t>просп.Мира, д.3, корп.2</t>
  </si>
  <si>
    <t>г.Боровичи, ул.Физкультуры, д.50</t>
  </si>
  <si>
    <t>Большая Московская ул., д.110/2</t>
  </si>
  <si>
    <t>п.Тёсово-Нетыльский, Новый пер., д.3</t>
  </si>
  <si>
    <t>Новолучанская ул., д.8/8</t>
  </si>
  <si>
    <t>просп.Александра Корсунова, д.5</t>
  </si>
  <si>
    <t>в многоквартирных домах, расположенных  на территории Новгородской области, на 2014-2055 годы, на период 2023-2025 годов</t>
  </si>
  <si>
    <t>утепление фасада</t>
  </si>
  <si>
    <t>установка коллективных (общедомовых) узлов управления и регулирования потребления тепловой энергии</t>
  </si>
  <si>
    <t>переустройство невентили-руемой крыши на вентили-руемую крышу, устройство выходов на кровлю</t>
  </si>
  <si>
    <r>
      <t>Количество МКД</t>
    </r>
    <r>
      <rPr>
        <vertAlign val="superscript"/>
        <sz val="14"/>
        <rFont val="Times New Roman"/>
        <family val="1"/>
        <charset val="204"/>
      </rPr>
      <t>1</t>
    </r>
  </si>
  <si>
    <t>г.Валдай, ул.Молодежная, д.5</t>
  </si>
  <si>
    <t>г.Валдай, ул.Молодежная, д.6</t>
  </si>
  <si>
    <t>г.Валдай, ул.Молодежная, д.3</t>
  </si>
  <si>
    <t>г.Валдай, ул.Молодежная, д.8</t>
  </si>
  <si>
    <t>с.Молвотицы, ул.Зеленая, д.12</t>
  </si>
  <si>
    <t>г.Боровичи, пер.Чайковского, д.10</t>
  </si>
  <si>
    <t>д.Подберезье, ул.Новгородская, д.5</t>
  </si>
  <si>
    <t>д.Подберезье, ул.Новгородская, д.3а</t>
  </si>
  <si>
    <t>д.Подберезье, ул.Рабочая, д.1</t>
  </si>
  <si>
    <t>д.Подберезье, ул.Центральная, д.87</t>
  </si>
  <si>
    <t>р.п.Парфино, ул.Карла Маркса, д.111</t>
  </si>
  <si>
    <t>ул.Кочетова, д.25</t>
  </si>
  <si>
    <t>Парковая ул., д.4, корп.1</t>
  </si>
  <si>
    <t>Пестовская ул., д.1</t>
  </si>
  <si>
    <t>Пестовская ул., д.3</t>
  </si>
  <si>
    <t>просп.Мира, д.40, корп.4</t>
  </si>
  <si>
    <t>Хутынская ул., д.23, корп.3</t>
  </si>
  <si>
    <t>ул.Свободы, д.13</t>
  </si>
  <si>
    <t>д.Григорово, ул.Центральная, д.12</t>
  </si>
  <si>
    <t>р.п.Крестцы, ул.Лесная, д.24</t>
  </si>
  <si>
    <t>9.</t>
  </si>
  <si>
    <t>Демянский муниципальный округ Новгородской области</t>
  </si>
  <si>
    <t>Крестецкий муниципальный округ Новгородской области</t>
  </si>
  <si>
    <t>Мошенской муниципальный округ Новгородской области</t>
  </si>
  <si>
    <t>Пестовский муниципальный округ Новгородской области</t>
  </si>
  <si>
    <t>ул.Германа, д.34</t>
  </si>
  <si>
    <t>п.Тёсово-Нетыльский, ул.Советская, д.1б</t>
  </si>
  <si>
    <t>г.Боровичи, ул.А. Кузнецова, д.93А</t>
  </si>
  <si>
    <t>г.Чудово, ул.Октябрьская, д.1б</t>
  </si>
  <si>
    <t>р.п.Кулотино, ул.Кирова, д.12 (1981 год ввода в эксплуатацию)</t>
  </si>
  <si>
    <t>1956/72</t>
  </si>
  <si>
    <t>г.Малая Вишера, ул.Мерецкова, д.14</t>
  </si>
  <si>
    <t>д.Подберезье, ул.Новая, д.4</t>
  </si>
  <si>
    <t>г.Старая Русса, ул.Поперечная, д.47</t>
  </si>
  <si>
    <t>г.Чудово, ул.Солдатова, д.1</t>
  </si>
  <si>
    <t>ул.Королёва, д.7а</t>
  </si>
  <si>
    <t>ул.Рахманинова, д.10 (2010 год ввода в эксплуатацию)</t>
  </si>
  <si>
    <t>ул.Германа, д.15, корп.2</t>
  </si>
  <si>
    <t>д.Трубичино, д.38</t>
  </si>
  <si>
    <t>п.Юбилейный, ул.Комсомольская, д.6</t>
  </si>
  <si>
    <t>Большая Санкт-Петербургская ул., д.136, корп.1</t>
  </si>
  <si>
    <t>просп.Мира, д.28, корп.5</t>
  </si>
  <si>
    <t xml:space="preserve">от 08.11.2022 № 455-рг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</si>
</sst>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р_._-;\-* #,##0.00_р_._-;_-* &quot;-&quot;??_р_._-;_-@_-"/>
  </numFmts>
  <fonts count="34" x14ac:knownFonts="1">
    <font>
      <sz val="8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4"/>
      <name val="Times New Roman"/>
      <family val="1"/>
      <charset val="204"/>
    </font>
    <font>
      <sz val="13"/>
      <name val="Times New Roman"/>
      <family val="1"/>
      <charset val="204"/>
    </font>
    <font>
      <vertAlign val="superscript"/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vertAlign val="superscript"/>
      <sz val="14"/>
      <name val="Times New Roman"/>
      <family val="1"/>
      <charset val="204"/>
    </font>
    <font>
      <b/>
      <sz val="11"/>
      <name val="Calibri"/>
      <family val="2"/>
      <charset val="204"/>
      <scheme val="minor"/>
    </font>
    <font>
      <sz val="11"/>
      <color indexed="8"/>
      <name val="Calibri"/>
      <family val="2"/>
    </font>
    <font>
      <b/>
      <sz val="12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04"/>
    </font>
    <font>
      <sz val="12"/>
      <color indexed="8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3"/>
      <name val="Calibri"/>
      <family val="2"/>
      <charset val="204"/>
      <scheme val="minor"/>
    </font>
    <font>
      <b/>
      <sz val="13"/>
      <name val="Times New Roman"/>
      <family val="1"/>
      <charset val="204"/>
    </font>
    <font>
      <vertAlign val="superscript"/>
      <sz val="12"/>
      <color theme="1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sz val="12"/>
      <color theme="9" tint="0.3999755851924192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name val="Calibri"/>
      <family val="2"/>
      <charset val="204"/>
      <scheme val="minor"/>
    </font>
    <font>
      <sz val="12"/>
      <color rgb="FFFF000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9" fillId="0" borderId="0"/>
    <xf numFmtId="0" fontId="11" fillId="0" borderId="0"/>
    <xf numFmtId="164" fontId="12" fillId="0" borderId="0" applyFont="0" applyFill="0" applyBorder="0" applyAlignment="0" applyProtection="0"/>
    <xf numFmtId="0" fontId="12" fillId="0" borderId="0"/>
  </cellStyleXfs>
  <cellXfs count="356">
    <xf numFmtId="0" fontId="0" fillId="0" borderId="0" xfId="0"/>
    <xf numFmtId="4" fontId="2" fillId="0" borderId="7" xfId="0" applyNumberFormat="1" applyFont="1" applyFill="1" applyBorder="1" applyAlignment="1">
      <alignment horizontal="center" vertical="top"/>
    </xf>
    <xf numFmtId="1" fontId="2" fillId="0" borderId="7" xfId="2" applyNumberFormat="1" applyFont="1" applyFill="1" applyBorder="1" applyAlignment="1">
      <alignment horizontal="center" vertical="top"/>
    </xf>
    <xf numFmtId="0" fontId="3" fillId="0" borderId="1" xfId="0" applyFont="1" applyFill="1" applyBorder="1" applyAlignment="1">
      <alignment horizontal="center" vertical="center" wrapText="1"/>
    </xf>
    <xf numFmtId="4" fontId="2" fillId="0" borderId="7" xfId="2" applyNumberFormat="1" applyFont="1" applyFill="1" applyBorder="1" applyAlignment="1">
      <alignment horizontal="center" vertical="top"/>
    </xf>
    <xf numFmtId="0" fontId="16" fillId="0" borderId="0" xfId="0" applyFont="1" applyFill="1" applyBorder="1"/>
    <xf numFmtId="0" fontId="18" fillId="0" borderId="0" xfId="0" applyFont="1" applyFill="1" applyBorder="1"/>
    <xf numFmtId="0" fontId="16" fillId="0" borderId="0" xfId="0" applyNumberFormat="1" applyFont="1" applyFill="1" applyBorder="1"/>
    <xf numFmtId="0" fontId="16" fillId="0" borderId="7" xfId="0" applyFont="1" applyFill="1" applyBorder="1"/>
    <xf numFmtId="0" fontId="18" fillId="0" borderId="7" xfId="0" applyFont="1" applyFill="1" applyBorder="1"/>
    <xf numFmtId="0" fontId="4" fillId="0" borderId="1" xfId="0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2" fillId="0" borderId="7" xfId="0" applyNumberFormat="1" applyFont="1" applyFill="1" applyBorder="1" applyAlignment="1">
      <alignment horizontal="center" vertical="center" wrapText="1"/>
    </xf>
    <xf numFmtId="0" fontId="20" fillId="0" borderId="0" xfId="0" applyFont="1" applyFill="1" applyAlignment="1">
      <alignment vertical="center"/>
    </xf>
    <xf numFmtId="0" fontId="17" fillId="0" borderId="0" xfId="0" applyFont="1" applyFill="1"/>
    <xf numFmtId="0" fontId="6" fillId="0" borderId="0" xfId="0" applyFont="1" applyFill="1"/>
    <xf numFmtId="2" fontId="6" fillId="0" borderId="0" xfId="0" applyNumberFormat="1" applyFont="1" applyFill="1"/>
    <xf numFmtId="0" fontId="6" fillId="0" borderId="0" xfId="0" applyNumberFormat="1" applyFont="1" applyFill="1" applyAlignment="1">
      <alignment horizontal="center" vertical="center"/>
    </xf>
    <xf numFmtId="1" fontId="17" fillId="0" borderId="0" xfId="0" applyNumberFormat="1" applyFont="1" applyFill="1"/>
    <xf numFmtId="2" fontId="2" fillId="0" borderId="0" xfId="2" applyNumberFormat="1" applyFont="1" applyFill="1" applyBorder="1" applyAlignment="1">
      <alignment horizontal="center" vertical="top"/>
    </xf>
    <xf numFmtId="0" fontId="2" fillId="0" borderId="0" xfId="0" applyFont="1" applyFill="1" applyBorder="1" applyAlignment="1">
      <alignment vertical="center" wrapText="1"/>
    </xf>
    <xf numFmtId="0" fontId="0" fillId="0" borderId="0" xfId="0" applyFill="1"/>
    <xf numFmtId="0" fontId="2" fillId="0" borderId="0" xfId="0" applyFont="1" applyFill="1" applyBorder="1" applyAlignment="1">
      <alignment horizontal="center" vertical="top"/>
    </xf>
    <xf numFmtId="0" fontId="6" fillId="0" borderId="0" xfId="0" applyNumberFormat="1" applyFont="1" applyFill="1"/>
    <xf numFmtId="0" fontId="6" fillId="0" borderId="0" xfId="0" applyNumberFormat="1" applyFont="1" applyFill="1" applyBorder="1"/>
    <xf numFmtId="0" fontId="2" fillId="0" borderId="7" xfId="0" applyNumberFormat="1" applyFont="1" applyFill="1" applyBorder="1" applyAlignment="1">
      <alignment horizontal="center" vertical="center"/>
    </xf>
    <xf numFmtId="0" fontId="2" fillId="0" borderId="0" xfId="0" applyFont="1" applyFill="1"/>
    <xf numFmtId="0" fontId="4" fillId="0" borderId="0" xfId="0" applyNumberFormat="1" applyFont="1" applyFill="1" applyBorder="1" applyAlignment="1">
      <alignment vertical="top" wrapText="1"/>
    </xf>
    <xf numFmtId="0" fontId="2" fillId="0" borderId="0" xfId="0" applyNumberFormat="1" applyFont="1" applyFill="1" applyBorder="1" applyAlignment="1">
      <alignment horizontal="center" vertical="top" wrapText="1"/>
    </xf>
    <xf numFmtId="0" fontId="2" fillId="0" borderId="0" xfId="2" applyNumberFormat="1" applyFont="1" applyFill="1" applyBorder="1" applyAlignment="1">
      <alignment horizontal="center" vertical="top"/>
    </xf>
    <xf numFmtId="0" fontId="2" fillId="0" borderId="7" xfId="2" applyNumberFormat="1" applyFont="1" applyFill="1" applyBorder="1" applyAlignment="1">
      <alignment horizontal="center" vertical="center"/>
    </xf>
    <xf numFmtId="0" fontId="2" fillId="0" borderId="7" xfId="0" applyNumberFormat="1" applyFont="1" applyFill="1" applyBorder="1" applyAlignment="1">
      <alignment horizontal="center"/>
    </xf>
    <xf numFmtId="0" fontId="6" fillId="0" borderId="0" xfId="0" applyFont="1" applyFill="1" applyBorder="1"/>
    <xf numFmtId="0" fontId="24" fillId="0" borderId="0" xfId="0" applyFont="1" applyFill="1"/>
    <xf numFmtId="0" fontId="2" fillId="0" borderId="0" xfId="0" applyFont="1" applyFill="1" applyBorder="1"/>
    <xf numFmtId="0" fontId="6" fillId="0" borderId="0" xfId="0" applyFont="1" applyFill="1" applyAlignment="1">
      <alignment vertical="center"/>
    </xf>
    <xf numFmtId="0" fontId="2" fillId="0" borderId="7" xfId="0" applyFont="1" applyFill="1" applyBorder="1" applyAlignment="1">
      <alignment horizontal="left" vertical="center"/>
    </xf>
    <xf numFmtId="0" fontId="2" fillId="0" borderId="7" xfId="3" applyFont="1" applyFill="1" applyBorder="1" applyAlignment="1">
      <alignment horizontal="left" vertical="center"/>
    </xf>
    <xf numFmtId="0" fontId="2" fillId="0" borderId="0" xfId="0" applyNumberFormat="1" applyFont="1" applyFill="1" applyBorder="1" applyAlignment="1">
      <alignment vertical="center" wrapText="1"/>
    </xf>
    <xf numFmtId="0" fontId="0" fillId="0" borderId="0" xfId="0" applyNumberFormat="1" applyFill="1"/>
    <xf numFmtId="0" fontId="4" fillId="0" borderId="7" xfId="0" applyNumberFormat="1" applyFont="1" applyFill="1" applyBorder="1" applyAlignment="1">
      <alignment horizontal="left" vertical="top" wrapText="1"/>
    </xf>
    <xf numFmtId="4" fontId="10" fillId="0" borderId="0" xfId="2" applyNumberFormat="1" applyFont="1" applyFill="1" applyBorder="1" applyAlignment="1">
      <alignment horizontal="center" vertical="top"/>
    </xf>
    <xf numFmtId="0" fontId="6" fillId="0" borderId="7" xfId="3" applyNumberFormat="1" applyFont="1" applyFill="1" applyBorder="1" applyAlignment="1">
      <alignment horizontal="center" vertical="center"/>
    </xf>
    <xf numFmtId="2" fontId="14" fillId="0" borderId="0" xfId="0" applyNumberFormat="1" applyFont="1" applyFill="1" applyBorder="1" applyAlignment="1">
      <alignment horizontal="center" vertical="top" wrapText="1"/>
    </xf>
    <xf numFmtId="2" fontId="6" fillId="0" borderId="0" xfId="0" applyNumberFormat="1" applyFont="1" applyFill="1" applyBorder="1"/>
    <xf numFmtId="0" fontId="10" fillId="0" borderId="7" xfId="0" applyNumberFormat="1" applyFont="1" applyFill="1" applyBorder="1" applyAlignment="1">
      <alignment horizontal="center" vertical="center"/>
    </xf>
    <xf numFmtId="4" fontId="16" fillId="0" borderId="0" xfId="0" applyNumberFormat="1" applyFont="1" applyFill="1" applyBorder="1"/>
    <xf numFmtId="3" fontId="16" fillId="0" borderId="0" xfId="0" applyNumberFormat="1" applyFont="1" applyFill="1" applyBorder="1"/>
    <xf numFmtId="4" fontId="8" fillId="0" borderId="0" xfId="0" applyNumberFormat="1" applyFont="1" applyFill="1" applyBorder="1"/>
    <xf numFmtId="4" fontId="8" fillId="0" borderId="0" xfId="0" applyNumberFormat="1" applyFont="1" applyFill="1" applyBorder="1" applyAlignment="1">
      <alignment vertical="top"/>
    </xf>
    <xf numFmtId="4" fontId="0" fillId="0" borderId="0" xfId="0" applyNumberFormat="1"/>
    <xf numFmtId="3" fontId="0" fillId="0" borderId="0" xfId="0" applyNumberFormat="1"/>
    <xf numFmtId="0" fontId="3" fillId="0" borderId="7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8" fillId="0" borderId="8" xfId="0" applyFont="1" applyFill="1" applyBorder="1"/>
    <xf numFmtId="0" fontId="19" fillId="2" borderId="9" xfId="0" applyNumberFormat="1" applyFont="1" applyFill="1" applyBorder="1" applyAlignment="1">
      <alignment vertical="top" wrapText="1"/>
    </xf>
    <xf numFmtId="3" fontId="10" fillId="0" borderId="9" xfId="2" applyNumberFormat="1" applyFont="1" applyFill="1" applyBorder="1" applyAlignment="1">
      <alignment horizontal="center" vertical="center"/>
    </xf>
    <xf numFmtId="3" fontId="24" fillId="0" borderId="9" xfId="0" applyNumberFormat="1" applyFont="1" applyBorder="1" applyAlignment="1">
      <alignment horizontal="center" vertical="center"/>
    </xf>
    <xf numFmtId="4" fontId="0" fillId="0" borderId="0" xfId="0" applyNumberFormat="1" applyAlignment="1">
      <alignment horizontal="center" vertical="top"/>
    </xf>
    <xf numFmtId="4" fontId="0" fillId="0" borderId="0" xfId="0" applyNumberFormat="1" applyFill="1"/>
    <xf numFmtId="0" fontId="3" fillId="0" borderId="7" xfId="0" applyNumberFormat="1" applyFont="1" applyFill="1" applyBorder="1" applyAlignment="1">
      <alignment horizontal="center" vertical="center"/>
    </xf>
    <xf numFmtId="4" fontId="3" fillId="0" borderId="7" xfId="0" applyNumberFormat="1" applyFont="1" applyFill="1" applyBorder="1" applyAlignment="1">
      <alignment horizontal="center" vertical="center"/>
    </xf>
    <xf numFmtId="4" fontId="10" fillId="0" borderId="7" xfId="2" applyNumberFormat="1" applyFont="1" applyFill="1" applyBorder="1" applyAlignment="1">
      <alignment horizontal="center" vertical="center"/>
    </xf>
    <xf numFmtId="3" fontId="3" fillId="0" borderId="7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top"/>
    </xf>
    <xf numFmtId="0" fontId="10" fillId="0" borderId="7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top"/>
    </xf>
    <xf numFmtId="0" fontId="4" fillId="3" borderId="7" xfId="0" applyNumberFormat="1" applyFont="1" applyFill="1" applyBorder="1" applyAlignment="1">
      <alignment horizontal="left" vertical="top" wrapText="1"/>
    </xf>
    <xf numFmtId="0" fontId="0" fillId="3" borderId="0" xfId="0" applyFill="1"/>
    <xf numFmtId="0" fontId="2" fillId="0" borderId="6" xfId="0" applyFont="1" applyFill="1" applyBorder="1" applyAlignment="1">
      <alignment horizontal="center" vertical="top"/>
    </xf>
    <xf numFmtId="0" fontId="4" fillId="0" borderId="6" xfId="0" applyNumberFormat="1" applyFont="1" applyFill="1" applyBorder="1" applyAlignment="1">
      <alignment horizontal="left" vertical="top" wrapText="1"/>
    </xf>
    <xf numFmtId="3" fontId="2" fillId="0" borderId="6" xfId="2" applyNumberFormat="1" applyFont="1" applyFill="1" applyBorder="1" applyAlignment="1">
      <alignment horizontal="center" vertical="top"/>
    </xf>
    <xf numFmtId="4" fontId="2" fillId="0" borderId="6" xfId="2" applyNumberFormat="1" applyFont="1" applyFill="1" applyBorder="1" applyAlignment="1">
      <alignment horizontal="center" vertical="top"/>
    </xf>
    <xf numFmtId="1" fontId="2" fillId="0" borderId="6" xfId="2" applyNumberFormat="1" applyFont="1" applyFill="1" applyBorder="1" applyAlignment="1">
      <alignment horizontal="center" vertical="top"/>
    </xf>
    <xf numFmtId="1" fontId="2" fillId="0" borderId="6" xfId="0" applyNumberFormat="1" applyFont="1" applyFill="1" applyBorder="1" applyAlignment="1">
      <alignment horizontal="center" vertical="top"/>
    </xf>
    <xf numFmtId="4" fontId="2" fillId="0" borderId="6" xfId="0" applyNumberFormat="1" applyFont="1" applyFill="1" applyBorder="1" applyAlignment="1">
      <alignment horizontal="center" vertical="top"/>
    </xf>
    <xf numFmtId="3" fontId="2" fillId="0" borderId="6" xfId="0" applyNumberFormat="1" applyFont="1" applyFill="1" applyBorder="1" applyAlignment="1">
      <alignment horizontal="center" vertical="top"/>
    </xf>
    <xf numFmtId="3" fontId="6" fillId="0" borderId="6" xfId="0" applyNumberFormat="1" applyFont="1" applyFill="1" applyBorder="1" applyAlignment="1">
      <alignment horizontal="center" vertical="top"/>
    </xf>
    <xf numFmtId="4" fontId="6" fillId="0" borderId="6" xfId="0" applyNumberFormat="1" applyFont="1" applyFill="1" applyBorder="1" applyAlignment="1">
      <alignment horizontal="center" vertical="top"/>
    </xf>
    <xf numFmtId="3" fontId="2" fillId="0" borderId="7" xfId="1" applyNumberFormat="1" applyFont="1" applyFill="1" applyBorder="1" applyAlignment="1">
      <alignment horizontal="center" vertical="top"/>
    </xf>
    <xf numFmtId="3" fontId="2" fillId="0" borderId="7" xfId="0" applyNumberFormat="1" applyFont="1" applyFill="1" applyBorder="1" applyAlignment="1">
      <alignment horizontal="center" vertical="top"/>
    </xf>
    <xf numFmtId="1" fontId="2" fillId="0" borderId="7" xfId="0" applyNumberFormat="1" applyFont="1" applyFill="1" applyBorder="1" applyAlignment="1">
      <alignment horizontal="center" vertical="top"/>
    </xf>
    <xf numFmtId="3" fontId="6" fillId="0" borderId="7" xfId="0" applyNumberFormat="1" applyFont="1" applyFill="1" applyBorder="1" applyAlignment="1">
      <alignment horizontal="center" vertical="top"/>
    </xf>
    <xf numFmtId="3" fontId="2" fillId="0" borderId="7" xfId="2" applyNumberFormat="1" applyFont="1" applyFill="1" applyBorder="1" applyAlignment="1">
      <alignment horizontal="center" vertical="top"/>
    </xf>
    <xf numFmtId="3" fontId="27" fillId="0" borderId="7" xfId="0" applyNumberFormat="1" applyFont="1" applyFill="1" applyBorder="1" applyAlignment="1">
      <alignment horizontal="center" vertical="top"/>
    </xf>
    <xf numFmtId="4" fontId="27" fillId="0" borderId="7" xfId="0" applyNumberFormat="1" applyFont="1" applyFill="1" applyBorder="1" applyAlignment="1">
      <alignment horizontal="center" vertical="top"/>
    </xf>
    <xf numFmtId="1" fontId="27" fillId="0" borderId="7" xfId="0" applyNumberFormat="1" applyFont="1" applyFill="1" applyBorder="1" applyAlignment="1">
      <alignment horizontal="center" vertical="top"/>
    </xf>
    <xf numFmtId="3" fontId="2" fillId="3" borderId="7" xfId="2" applyNumberFormat="1" applyFont="1" applyFill="1" applyBorder="1" applyAlignment="1">
      <alignment horizontal="center" vertical="top"/>
    </xf>
    <xf numFmtId="4" fontId="2" fillId="3" borderId="7" xfId="2" applyNumberFormat="1" applyFont="1" applyFill="1" applyBorder="1" applyAlignment="1">
      <alignment horizontal="center" vertical="top"/>
    </xf>
    <xf numFmtId="1" fontId="2" fillId="3" borderId="7" xfId="2" applyNumberFormat="1" applyFont="1" applyFill="1" applyBorder="1" applyAlignment="1">
      <alignment horizontal="center" vertical="top"/>
    </xf>
    <xf numFmtId="1" fontId="2" fillId="3" borderId="7" xfId="0" applyNumberFormat="1" applyFont="1" applyFill="1" applyBorder="1" applyAlignment="1">
      <alignment horizontal="center" vertical="top"/>
    </xf>
    <xf numFmtId="4" fontId="2" fillId="3" borderId="7" xfId="0" applyNumberFormat="1" applyFont="1" applyFill="1" applyBorder="1" applyAlignment="1">
      <alignment horizontal="center" vertical="top"/>
    </xf>
    <xf numFmtId="3" fontId="2" fillId="3" borderId="7" xfId="0" applyNumberFormat="1" applyFont="1" applyFill="1" applyBorder="1" applyAlignment="1">
      <alignment horizontal="center" vertical="top"/>
    </xf>
    <xf numFmtId="3" fontId="6" fillId="3" borderId="7" xfId="0" applyNumberFormat="1" applyFont="1" applyFill="1" applyBorder="1" applyAlignment="1">
      <alignment horizontal="center" vertical="top"/>
    </xf>
    <xf numFmtId="4" fontId="6" fillId="3" borderId="6" xfId="0" applyNumberFormat="1" applyFont="1" applyFill="1" applyBorder="1" applyAlignment="1">
      <alignment horizontal="center" vertical="top"/>
    </xf>
    <xf numFmtId="3" fontId="6" fillId="3" borderId="6" xfId="0" applyNumberFormat="1" applyFont="1" applyFill="1" applyBorder="1" applyAlignment="1">
      <alignment horizontal="center" vertical="top"/>
    </xf>
    <xf numFmtId="0" fontId="3" fillId="0" borderId="6" xfId="0" applyNumberFormat="1" applyFont="1" applyFill="1" applyBorder="1" applyAlignment="1">
      <alignment horizontal="center" vertical="center" wrapText="1"/>
    </xf>
    <xf numFmtId="0" fontId="4" fillId="0" borderId="6" xfId="0" applyNumberFormat="1" applyFont="1" applyFill="1" applyBorder="1" applyAlignment="1">
      <alignment horizontal="center" vertical="center" wrapText="1"/>
    </xf>
    <xf numFmtId="0" fontId="10" fillId="0" borderId="7" xfId="2" applyNumberFormat="1" applyFont="1" applyFill="1" applyBorder="1" applyAlignment="1">
      <alignment horizontal="center" vertical="center"/>
    </xf>
    <xf numFmtId="0" fontId="8" fillId="0" borderId="7" xfId="0" applyFont="1" applyFill="1" applyBorder="1"/>
    <xf numFmtId="4" fontId="2" fillId="0" borderId="7" xfId="0" applyNumberFormat="1" applyFont="1" applyFill="1" applyBorder="1" applyAlignment="1">
      <alignment horizontal="center" vertical="center"/>
    </xf>
    <xf numFmtId="0" fontId="19" fillId="0" borderId="2" xfId="0" applyNumberFormat="1" applyFont="1" applyFill="1" applyBorder="1" applyAlignment="1">
      <alignment horizontal="left" vertical="center" wrapText="1"/>
    </xf>
    <xf numFmtId="0" fontId="4" fillId="0" borderId="7" xfId="0" applyNumberFormat="1" applyFont="1" applyFill="1" applyBorder="1" applyAlignment="1">
      <alignment horizontal="left" vertical="center" wrapText="1"/>
    </xf>
    <xf numFmtId="0" fontId="13" fillId="0" borderId="7" xfId="3" applyNumberFormat="1" applyFont="1" applyFill="1" applyBorder="1" applyAlignment="1">
      <alignment horizontal="center" vertical="center"/>
    </xf>
    <xf numFmtId="0" fontId="2" fillId="0" borderId="7" xfId="5" applyNumberFormat="1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0" fontId="2" fillId="0" borderId="7" xfId="2" applyFont="1" applyFill="1" applyBorder="1" applyAlignment="1">
      <alignment horizontal="center" vertical="center"/>
    </xf>
    <xf numFmtId="0" fontId="2" fillId="0" borderId="6" xfId="0" applyNumberFormat="1" applyFont="1" applyFill="1" applyBorder="1" applyAlignment="1">
      <alignment horizontal="center" vertical="center"/>
    </xf>
    <xf numFmtId="0" fontId="6" fillId="0" borderId="7" xfId="3" applyFont="1" applyFill="1" applyBorder="1" applyAlignment="1">
      <alignment horizontal="center" vertical="center"/>
    </xf>
    <xf numFmtId="0" fontId="13" fillId="0" borderId="7" xfId="0" applyFont="1" applyFill="1" applyBorder="1" applyAlignment="1">
      <alignment horizontal="center" vertical="center"/>
    </xf>
    <xf numFmtId="0" fontId="2" fillId="0" borderId="7" xfId="5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2" fillId="0" borderId="1" xfId="2" applyFont="1" applyFill="1" applyBorder="1" applyAlignment="1">
      <alignment horizontal="center" vertical="center"/>
    </xf>
    <xf numFmtId="0" fontId="2" fillId="0" borderId="7" xfId="3" applyFont="1" applyFill="1" applyBorder="1" applyAlignment="1">
      <alignment horizontal="center" vertical="center"/>
    </xf>
    <xf numFmtId="0" fontId="13" fillId="0" borderId="7" xfId="3" applyFont="1" applyFill="1" applyBorder="1" applyAlignment="1">
      <alignment horizontal="center" vertical="center"/>
    </xf>
    <xf numFmtId="0" fontId="14" fillId="0" borderId="7" xfId="0" applyNumberFormat="1" applyFont="1" applyFill="1" applyBorder="1" applyAlignment="1">
      <alignment horizontal="center" vertical="center"/>
    </xf>
    <xf numFmtId="1" fontId="14" fillId="0" borderId="7" xfId="0" applyNumberFormat="1" applyFont="1" applyFill="1" applyBorder="1" applyAlignment="1">
      <alignment horizontal="center" vertical="center"/>
    </xf>
    <xf numFmtId="1" fontId="2" fillId="0" borderId="7" xfId="0" applyNumberFormat="1" applyFont="1" applyFill="1" applyBorder="1" applyAlignment="1">
      <alignment horizontal="center" vertical="center"/>
    </xf>
    <xf numFmtId="0" fontId="14" fillId="0" borderId="7" xfId="0" applyFont="1" applyFill="1" applyBorder="1" applyAlignment="1">
      <alignment horizontal="center" vertical="center"/>
    </xf>
    <xf numFmtId="0" fontId="24" fillId="0" borderId="7" xfId="0" applyFont="1" applyFill="1" applyBorder="1" applyAlignment="1">
      <alignment horizontal="center" vertical="center"/>
    </xf>
    <xf numFmtId="4" fontId="17" fillId="0" borderId="0" xfId="0" applyNumberFormat="1" applyFont="1" applyFill="1"/>
    <xf numFmtId="0" fontId="2" fillId="0" borderId="0" xfId="0" applyFont="1" applyFill="1" applyAlignment="1">
      <alignment horizontal="center" vertical="center" wrapText="1"/>
    </xf>
    <xf numFmtId="4" fontId="2" fillId="0" borderId="0" xfId="0" applyNumberFormat="1" applyFont="1" applyFill="1" applyBorder="1" applyAlignment="1">
      <alignment horizontal="center" vertical="center" textRotation="90" wrapText="1"/>
    </xf>
    <xf numFmtId="4" fontId="10" fillId="0" borderId="0" xfId="1" applyNumberFormat="1" applyFont="1" applyFill="1" applyBorder="1" applyAlignment="1">
      <alignment horizontal="center" vertical="center"/>
    </xf>
    <xf numFmtId="2" fontId="10" fillId="0" borderId="0" xfId="2" applyNumberFormat="1" applyFont="1" applyFill="1" applyBorder="1" applyAlignment="1">
      <alignment horizontal="center" vertical="center"/>
    </xf>
    <xf numFmtId="0" fontId="2" fillId="0" borderId="0" xfId="2" applyNumberFormat="1" applyFont="1" applyFill="1" applyBorder="1" applyAlignment="1">
      <alignment horizontal="center" vertical="center"/>
    </xf>
    <xf numFmtId="0" fontId="10" fillId="0" borderId="0" xfId="0" applyNumberFormat="1" applyFont="1" applyFill="1" applyBorder="1" applyAlignment="1">
      <alignment horizontal="center" vertical="center"/>
    </xf>
    <xf numFmtId="4" fontId="2" fillId="0" borderId="0" xfId="1" applyNumberFormat="1" applyFont="1" applyFill="1" applyBorder="1" applyAlignment="1">
      <alignment horizontal="center" vertical="center"/>
    </xf>
    <xf numFmtId="49" fontId="10" fillId="0" borderId="0" xfId="1" applyNumberFormat="1" applyFont="1" applyFill="1" applyBorder="1" applyAlignment="1">
      <alignment horizontal="center" vertical="center"/>
    </xf>
    <xf numFmtId="4" fontId="2" fillId="0" borderId="0" xfId="0" applyNumberFormat="1" applyFont="1" applyFill="1" applyBorder="1" applyAlignment="1">
      <alignment horizontal="center" vertical="center"/>
    </xf>
    <xf numFmtId="4" fontId="10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0" fontId="2" fillId="0" borderId="7" xfId="2" applyFont="1" applyFill="1" applyBorder="1" applyAlignment="1">
      <alignment horizontal="left" vertical="center"/>
    </xf>
    <xf numFmtId="0" fontId="6" fillId="0" borderId="7" xfId="0" applyFont="1" applyFill="1" applyBorder="1" applyAlignment="1">
      <alignment horizontal="left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NumberFormat="1" applyFont="1" applyFill="1" applyAlignment="1">
      <alignment horizontal="center" vertical="center"/>
    </xf>
    <xf numFmtId="0" fontId="6" fillId="0" borderId="0" xfId="0" applyNumberFormat="1" applyFont="1" applyFill="1" applyAlignment="1">
      <alignment vertical="center"/>
    </xf>
    <xf numFmtId="2" fontId="10" fillId="0" borderId="7" xfId="2" applyNumberFormat="1" applyFont="1" applyFill="1" applyBorder="1" applyAlignment="1">
      <alignment horizontal="center" vertical="center"/>
    </xf>
    <xf numFmtId="3" fontId="2" fillId="0" borderId="0" xfId="1" applyNumberFormat="1" applyFont="1" applyFill="1" applyBorder="1" applyAlignment="1">
      <alignment horizontal="center" vertical="center"/>
    </xf>
    <xf numFmtId="2" fontId="2" fillId="0" borderId="7" xfId="2" applyNumberFormat="1" applyFont="1" applyFill="1" applyBorder="1" applyAlignment="1">
      <alignment horizontal="center" vertical="center"/>
    </xf>
    <xf numFmtId="2" fontId="2" fillId="0" borderId="7" xfId="1" applyNumberFormat="1" applyFont="1" applyFill="1" applyBorder="1" applyAlignment="1">
      <alignment horizontal="center" vertical="center"/>
    </xf>
    <xf numFmtId="2" fontId="2" fillId="0" borderId="7" xfId="0" applyNumberFormat="1" applyFont="1" applyFill="1" applyBorder="1" applyAlignment="1">
      <alignment horizontal="center" vertical="center"/>
    </xf>
    <xf numFmtId="0" fontId="6" fillId="0" borderId="0" xfId="0" applyNumberFormat="1" applyFont="1" applyFill="1" applyBorder="1" applyAlignment="1">
      <alignment horizontal="center" vertical="center"/>
    </xf>
    <xf numFmtId="2" fontId="2" fillId="0" borderId="0" xfId="2" applyNumberFormat="1" applyFont="1" applyFill="1" applyBorder="1" applyAlignment="1">
      <alignment horizontal="center" vertical="center"/>
    </xf>
    <xf numFmtId="2" fontId="10" fillId="0" borderId="7" xfId="1" applyNumberFormat="1" applyFont="1" applyFill="1" applyBorder="1" applyAlignment="1">
      <alignment horizontal="center" vertical="center"/>
    </xf>
    <xf numFmtId="49" fontId="6" fillId="0" borderId="7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>
      <alignment horizontal="center" vertical="center"/>
    </xf>
    <xf numFmtId="0" fontId="2" fillId="0" borderId="7" xfId="1" applyNumberFormat="1" applyFont="1" applyFill="1" applyBorder="1" applyAlignment="1">
      <alignment horizontal="center" vertical="center"/>
    </xf>
    <xf numFmtId="2" fontId="13" fillId="0" borderId="7" xfId="2" applyNumberFormat="1" applyFont="1" applyFill="1" applyBorder="1" applyAlignment="1">
      <alignment horizontal="center" vertical="center"/>
    </xf>
    <xf numFmtId="2" fontId="2" fillId="0" borderId="7" xfId="4" applyNumberFormat="1" applyFont="1" applyFill="1" applyBorder="1" applyAlignment="1">
      <alignment horizontal="center" vertical="center"/>
    </xf>
    <xf numFmtId="0" fontId="2" fillId="0" borderId="7" xfId="4" applyNumberFormat="1" applyFont="1" applyFill="1" applyBorder="1" applyAlignment="1">
      <alignment horizontal="center" vertical="center"/>
    </xf>
    <xf numFmtId="0" fontId="2" fillId="0" borderId="0" xfId="1" applyNumberFormat="1" applyFont="1" applyFill="1" applyBorder="1" applyAlignment="1">
      <alignment horizontal="center" vertical="center"/>
    </xf>
    <xf numFmtId="49" fontId="2" fillId="0" borderId="7" xfId="0" applyNumberFormat="1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 vertical="center"/>
    </xf>
    <xf numFmtId="49" fontId="24" fillId="0" borderId="7" xfId="0" applyNumberFormat="1" applyFont="1" applyFill="1" applyBorder="1" applyAlignment="1">
      <alignment horizontal="center" vertical="center"/>
    </xf>
    <xf numFmtId="49" fontId="24" fillId="0" borderId="0" xfId="0" applyNumberFormat="1" applyFont="1" applyFill="1" applyBorder="1" applyAlignment="1">
      <alignment horizontal="center" vertical="center"/>
    </xf>
    <xf numFmtId="0" fontId="13" fillId="0" borderId="7" xfId="3" applyFont="1" applyFill="1" applyBorder="1" applyAlignment="1">
      <alignment horizontal="left" vertical="center"/>
    </xf>
    <xf numFmtId="49" fontId="2" fillId="0" borderId="7" xfId="1" applyNumberFormat="1" applyFont="1" applyFill="1" applyBorder="1" applyAlignment="1">
      <alignment horizontal="center" vertical="center"/>
    </xf>
    <xf numFmtId="49" fontId="10" fillId="0" borderId="7" xfId="1" applyNumberFormat="1" applyFont="1" applyFill="1" applyBorder="1" applyAlignment="1">
      <alignment horizontal="center" vertical="center"/>
    </xf>
    <xf numFmtId="49" fontId="2" fillId="0" borderId="0" xfId="1" applyNumberFormat="1" applyFont="1" applyFill="1" applyBorder="1" applyAlignment="1">
      <alignment horizontal="center" vertical="center"/>
    </xf>
    <xf numFmtId="2" fontId="2" fillId="0" borderId="2" xfId="1" applyNumberFormat="1" applyFont="1" applyFill="1" applyBorder="1" applyAlignment="1">
      <alignment horizontal="center" vertical="center"/>
    </xf>
    <xf numFmtId="2" fontId="2" fillId="0" borderId="2" xfId="0" applyNumberFormat="1" applyFont="1" applyFill="1" applyBorder="1" applyAlignment="1">
      <alignment horizontal="center" vertical="center"/>
    </xf>
    <xf numFmtId="2" fontId="15" fillId="0" borderId="7" xfId="0" applyNumberFormat="1" applyFont="1" applyFill="1" applyBorder="1" applyAlignment="1">
      <alignment horizontal="center" vertical="center"/>
    </xf>
    <xf numFmtId="0" fontId="15" fillId="0" borderId="7" xfId="0" applyNumberFormat="1" applyFont="1" applyFill="1" applyBorder="1" applyAlignment="1">
      <alignment horizontal="center" vertical="center"/>
    </xf>
    <xf numFmtId="49" fontId="10" fillId="0" borderId="7" xfId="0" applyNumberFormat="1" applyFont="1" applyFill="1" applyBorder="1" applyAlignment="1">
      <alignment horizontal="center" vertical="center"/>
    </xf>
    <xf numFmtId="49" fontId="10" fillId="0" borderId="0" xfId="0" applyNumberFormat="1" applyFont="1" applyFill="1" applyBorder="1" applyAlignment="1">
      <alignment horizontal="center" vertical="center"/>
    </xf>
    <xf numFmtId="0" fontId="10" fillId="0" borderId="7" xfId="0" applyFont="1" applyFill="1" applyBorder="1" applyAlignment="1">
      <alignment horizontal="left" vertical="center" wrapText="1"/>
    </xf>
    <xf numFmtId="4" fontId="2" fillId="0" borderId="0" xfId="1" applyNumberFormat="1" applyFont="1" applyFill="1" applyBorder="1" applyAlignment="1">
      <alignment horizontal="center" vertical="center" wrapText="1"/>
    </xf>
    <xf numFmtId="0" fontId="2" fillId="0" borderId="0" xfId="2" applyNumberFormat="1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left" vertical="center" wrapText="1"/>
    </xf>
    <xf numFmtId="0" fontId="2" fillId="0" borderId="7" xfId="3" applyFont="1" applyFill="1" applyBorder="1" applyAlignment="1">
      <alignment horizontal="left" vertical="center" wrapText="1"/>
    </xf>
    <xf numFmtId="2" fontId="14" fillId="0" borderId="7" xfId="0" applyNumberFormat="1" applyFont="1" applyFill="1" applyBorder="1" applyAlignment="1">
      <alignment horizontal="center" vertical="center" wrapText="1"/>
    </xf>
    <xf numFmtId="4" fontId="2" fillId="0" borderId="0" xfId="0" applyNumberFormat="1" applyFont="1" applyFill="1" applyBorder="1" applyAlignment="1">
      <alignment horizontal="center" vertical="center" wrapText="1"/>
    </xf>
    <xf numFmtId="4" fontId="6" fillId="0" borderId="0" xfId="0" applyNumberFormat="1" applyFont="1" applyFill="1" applyAlignment="1">
      <alignment horizontal="center" vertical="center"/>
    </xf>
    <xf numFmtId="2" fontId="14" fillId="0" borderId="7" xfId="0" applyNumberFormat="1" applyFont="1" applyFill="1" applyBorder="1" applyAlignment="1">
      <alignment horizontal="center" vertical="center"/>
    </xf>
    <xf numFmtId="4" fontId="29" fillId="0" borderId="0" xfId="0" applyNumberFormat="1" applyFont="1" applyFill="1"/>
    <xf numFmtId="0" fontId="28" fillId="0" borderId="0" xfId="0" applyFont="1" applyFill="1"/>
    <xf numFmtId="4" fontId="3" fillId="0" borderId="0" xfId="0" applyNumberFormat="1" applyFont="1" applyFill="1" applyBorder="1" applyAlignment="1">
      <alignment horizontal="center"/>
    </xf>
    <xf numFmtId="0" fontId="3" fillId="0" borderId="0" xfId="0" applyNumberFormat="1" applyFont="1" applyFill="1" applyBorder="1" applyAlignment="1">
      <alignment horizontal="center" vertical="center"/>
    </xf>
    <xf numFmtId="4" fontId="10" fillId="0" borderId="0" xfId="2" applyNumberFormat="1" applyFont="1" applyFill="1" applyBorder="1" applyAlignment="1">
      <alignment horizontal="center" vertical="center"/>
    </xf>
    <xf numFmtId="2" fontId="2" fillId="0" borderId="7" xfId="1" applyNumberFormat="1" applyFont="1" applyFill="1" applyBorder="1" applyAlignment="1" applyProtection="1">
      <alignment horizontal="center" vertical="center"/>
    </xf>
    <xf numFmtId="0" fontId="2" fillId="0" borderId="7" xfId="1" applyNumberFormat="1" applyFont="1" applyFill="1" applyBorder="1" applyAlignment="1" applyProtection="1">
      <alignment horizontal="center" vertical="center"/>
    </xf>
    <xf numFmtId="0" fontId="14" fillId="0" borderId="7" xfId="0" applyFont="1" applyFill="1" applyBorder="1" applyAlignment="1">
      <alignment horizontal="center" vertical="center" wrapText="1"/>
    </xf>
    <xf numFmtId="0" fontId="30" fillId="0" borderId="7" xfId="0" applyFont="1" applyFill="1" applyBorder="1" applyAlignment="1">
      <alignment horizontal="center" vertical="center" wrapText="1"/>
    </xf>
    <xf numFmtId="0" fontId="31" fillId="0" borderId="7" xfId="0" applyFont="1" applyFill="1" applyBorder="1" applyAlignment="1">
      <alignment horizontal="left" vertical="center" wrapText="1"/>
    </xf>
    <xf numFmtId="2" fontId="2" fillId="0" borderId="2" xfId="2" applyNumberFormat="1" applyFont="1" applyFill="1" applyBorder="1" applyAlignment="1">
      <alignment horizontal="center" vertical="center"/>
    </xf>
    <xf numFmtId="0" fontId="13" fillId="0" borderId="7" xfId="2" applyNumberFormat="1" applyFont="1" applyFill="1" applyBorder="1" applyAlignment="1">
      <alignment horizontal="center" vertical="center"/>
    </xf>
    <xf numFmtId="0" fontId="13" fillId="0" borderId="0" xfId="0" applyNumberFormat="1" applyFont="1" applyFill="1" applyBorder="1" applyAlignment="1">
      <alignment horizontal="center" vertical="center"/>
    </xf>
    <xf numFmtId="0" fontId="13" fillId="0" borderId="7" xfId="0" applyNumberFormat="1" applyFont="1" applyFill="1" applyBorder="1" applyAlignment="1">
      <alignment horizontal="center" vertical="center"/>
    </xf>
    <xf numFmtId="0" fontId="17" fillId="0" borderId="0" xfId="0" applyNumberFormat="1" applyFont="1" applyFill="1" applyAlignment="1">
      <alignment horizontal="center" vertical="center"/>
    </xf>
    <xf numFmtId="0" fontId="24" fillId="0" borderId="0" xfId="0" applyNumberFormat="1" applyFont="1" applyFill="1" applyAlignment="1">
      <alignment horizontal="center" vertical="center"/>
    </xf>
    <xf numFmtId="0" fontId="17" fillId="0" borderId="0" xfId="0" applyFont="1" applyFill="1" applyAlignment="1">
      <alignment horizontal="center" vertical="center"/>
    </xf>
    <xf numFmtId="0" fontId="17" fillId="0" borderId="7" xfId="0" applyNumberFormat="1" applyFont="1" applyFill="1" applyBorder="1" applyAlignment="1">
      <alignment horizontal="center" vertical="center"/>
    </xf>
    <xf numFmtId="2" fontId="10" fillId="0" borderId="0" xfId="1" applyNumberFormat="1" applyFont="1" applyFill="1" applyBorder="1" applyAlignment="1" applyProtection="1">
      <alignment horizontal="center" vertical="center"/>
    </xf>
    <xf numFmtId="0" fontId="24" fillId="0" borderId="0" xfId="0" applyFont="1" applyFill="1" applyAlignment="1">
      <alignment horizontal="center" vertical="center"/>
    </xf>
    <xf numFmtId="0" fontId="10" fillId="0" borderId="7" xfId="0" applyFont="1" applyFill="1" applyBorder="1" applyAlignment="1">
      <alignment horizontal="left" vertical="center"/>
    </xf>
    <xf numFmtId="0" fontId="13" fillId="0" borderId="7" xfId="3" applyFont="1" applyFill="1" applyBorder="1" applyAlignment="1">
      <alignment horizontal="left" vertical="center" wrapText="1"/>
    </xf>
    <xf numFmtId="0" fontId="2" fillId="0" borderId="7" xfId="2" applyFont="1" applyFill="1" applyBorder="1" applyAlignment="1">
      <alignment horizontal="left" vertical="center" wrapText="1"/>
    </xf>
    <xf numFmtId="0" fontId="13" fillId="0" borderId="7" xfId="0" applyFont="1" applyFill="1" applyBorder="1" applyAlignment="1">
      <alignment horizontal="left" vertical="center" wrapText="1"/>
    </xf>
    <xf numFmtId="0" fontId="13" fillId="0" borderId="7" xfId="0" applyFont="1" applyFill="1" applyBorder="1" applyAlignment="1">
      <alignment horizontal="left" vertical="center"/>
    </xf>
    <xf numFmtId="0" fontId="13" fillId="0" borderId="7" xfId="2" applyFont="1" applyFill="1" applyBorder="1" applyAlignment="1">
      <alignment horizontal="left" vertical="center"/>
    </xf>
    <xf numFmtId="0" fontId="2" fillId="0" borderId="1" xfId="2" applyFont="1" applyFill="1" applyBorder="1" applyAlignment="1">
      <alignment horizontal="left" vertical="center" wrapText="1"/>
    </xf>
    <xf numFmtId="0" fontId="2" fillId="0" borderId="6" xfId="2" applyFont="1" applyFill="1" applyBorder="1" applyAlignment="1">
      <alignment horizontal="left" vertical="center" wrapText="1"/>
    </xf>
    <xf numFmtId="0" fontId="14" fillId="0" borderId="7" xfId="0" applyFont="1" applyFill="1" applyBorder="1" applyAlignment="1">
      <alignment horizontal="left" vertical="center" wrapText="1"/>
    </xf>
    <xf numFmtId="0" fontId="21" fillId="0" borderId="7" xfId="3" applyFont="1" applyFill="1" applyBorder="1" applyAlignment="1">
      <alignment horizontal="left" vertical="center"/>
    </xf>
    <xf numFmtId="0" fontId="6" fillId="0" borderId="7" xfId="3" applyFont="1" applyFill="1" applyBorder="1" applyAlignment="1">
      <alignment horizontal="left" vertical="center"/>
    </xf>
    <xf numFmtId="0" fontId="14" fillId="0" borderId="7" xfId="0" applyFont="1" applyFill="1" applyBorder="1" applyAlignment="1">
      <alignment horizontal="left" vertical="center"/>
    </xf>
    <xf numFmtId="0" fontId="6" fillId="0" borderId="7" xfId="3" applyFont="1" applyFill="1" applyBorder="1" applyAlignment="1">
      <alignment horizontal="left" vertical="center" wrapText="1"/>
    </xf>
    <xf numFmtId="0" fontId="14" fillId="0" borderId="0" xfId="0" applyFont="1" applyFill="1" applyAlignment="1">
      <alignment horizontal="center" vertical="center"/>
    </xf>
    <xf numFmtId="4" fontId="2" fillId="0" borderId="0" xfId="0" applyNumberFormat="1" applyFont="1" applyFill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2" fontId="2" fillId="0" borderId="0" xfId="2" applyNumberFormat="1" applyFont="1" applyFill="1" applyBorder="1" applyAlignment="1">
      <alignment horizontal="center" vertical="center" wrapText="1"/>
    </xf>
    <xf numFmtId="4" fontId="10" fillId="0" borderId="0" xfId="1" applyNumberFormat="1" applyFont="1" applyFill="1" applyBorder="1" applyAlignment="1">
      <alignment horizontal="center" vertical="center" wrapText="1"/>
    </xf>
    <xf numFmtId="0" fontId="2" fillId="0" borderId="0" xfId="1" applyNumberFormat="1" applyFont="1" applyFill="1" applyBorder="1" applyAlignment="1">
      <alignment horizontal="center" vertical="center" wrapText="1"/>
    </xf>
    <xf numFmtId="49" fontId="2" fillId="0" borderId="0" xfId="1" applyNumberFormat="1" applyFont="1" applyFill="1" applyBorder="1" applyAlignment="1">
      <alignment horizontal="center" vertical="center" wrapText="1"/>
    </xf>
    <xf numFmtId="2" fontId="2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4" fillId="0" borderId="0" xfId="0" applyNumberFormat="1" applyFont="1" applyFill="1" applyBorder="1" applyAlignment="1">
      <alignment horizontal="center" vertical="center"/>
    </xf>
    <xf numFmtId="1" fontId="2" fillId="0" borderId="0" xfId="2" applyNumberFormat="1" applyFont="1" applyFill="1" applyBorder="1" applyAlignment="1">
      <alignment horizontal="center" vertical="center"/>
    </xf>
    <xf numFmtId="49" fontId="10" fillId="0" borderId="0" xfId="2" applyNumberFormat="1" applyFont="1" applyFill="1" applyBorder="1" applyAlignment="1">
      <alignment horizontal="center" vertical="center"/>
    </xf>
    <xf numFmtId="49" fontId="10" fillId="0" borderId="0" xfId="1" applyNumberFormat="1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left" vertical="center"/>
    </xf>
    <xf numFmtId="0" fontId="2" fillId="0" borderId="1" xfId="2" applyFont="1" applyFill="1" applyBorder="1" applyAlignment="1">
      <alignment horizontal="left" vertical="center"/>
    </xf>
    <xf numFmtId="0" fontId="22" fillId="0" borderId="0" xfId="0" applyFont="1" applyFill="1" applyAlignment="1">
      <alignment horizontal="left" vertical="center"/>
    </xf>
    <xf numFmtId="0" fontId="2" fillId="0" borderId="0" xfId="0" applyFont="1" applyFill="1" applyBorder="1" applyAlignment="1">
      <alignment horizontal="left" vertical="center" wrapText="1"/>
    </xf>
    <xf numFmtId="0" fontId="6" fillId="0" borderId="0" xfId="0" applyNumberFormat="1" applyFont="1" applyFill="1" applyAlignment="1">
      <alignment horizontal="center"/>
    </xf>
    <xf numFmtId="0" fontId="17" fillId="0" borderId="7" xfId="0" applyFont="1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2" fontId="17" fillId="0" borderId="7" xfId="0" applyNumberFormat="1" applyFont="1" applyFill="1" applyBorder="1" applyAlignment="1">
      <alignment horizontal="center" vertical="center"/>
    </xf>
    <xf numFmtId="2" fontId="2" fillId="0" borderId="7" xfId="1" applyNumberFormat="1" applyFont="1" applyFill="1" applyBorder="1" applyAlignment="1">
      <alignment horizontal="center" vertical="center" wrapText="1"/>
    </xf>
    <xf numFmtId="2" fontId="10" fillId="0" borderId="7" xfId="0" applyNumberFormat="1" applyFont="1" applyFill="1" applyBorder="1" applyAlignment="1">
      <alignment horizontal="center" vertical="center" wrapText="1"/>
    </xf>
    <xf numFmtId="0" fontId="10" fillId="0" borderId="7" xfId="0" applyNumberFormat="1" applyFont="1" applyFill="1" applyBorder="1" applyAlignment="1">
      <alignment horizontal="center" vertical="center" wrapText="1"/>
    </xf>
    <xf numFmtId="2" fontId="6" fillId="0" borderId="7" xfId="3" applyNumberFormat="1" applyFont="1" applyFill="1" applyBorder="1" applyAlignment="1">
      <alignment horizontal="center" vertical="center"/>
    </xf>
    <xf numFmtId="2" fontId="10" fillId="0" borderId="7" xfId="1" applyNumberFormat="1" applyFont="1" applyFill="1" applyBorder="1" applyAlignment="1">
      <alignment horizontal="center" vertical="center" wrapText="1"/>
    </xf>
    <xf numFmtId="0" fontId="2" fillId="0" borderId="7" xfId="1" applyNumberFormat="1" applyFont="1" applyFill="1" applyBorder="1" applyAlignment="1">
      <alignment horizontal="center" vertical="center" wrapText="1"/>
    </xf>
    <xf numFmtId="2" fontId="2" fillId="0" borderId="7" xfId="2" applyNumberFormat="1" applyFont="1" applyFill="1" applyBorder="1" applyAlignment="1">
      <alignment horizontal="center" vertical="center" wrapText="1"/>
    </xf>
    <xf numFmtId="0" fontId="2" fillId="0" borderId="7" xfId="2" applyNumberFormat="1" applyFont="1" applyFill="1" applyBorder="1" applyAlignment="1">
      <alignment horizontal="center" vertical="center" wrapText="1"/>
    </xf>
    <xf numFmtId="0" fontId="24" fillId="0" borderId="7" xfId="0" applyNumberFormat="1" applyFont="1" applyFill="1" applyBorder="1" applyAlignment="1">
      <alignment horizontal="center" vertical="center"/>
    </xf>
    <xf numFmtId="2" fontId="2" fillId="0" borderId="7" xfId="1" applyNumberFormat="1" applyFont="1" applyFill="1" applyBorder="1" applyAlignment="1" applyProtection="1">
      <alignment horizontal="center" vertical="center" wrapText="1"/>
    </xf>
    <xf numFmtId="0" fontId="2" fillId="0" borderId="7" xfId="1" applyNumberFormat="1" applyFont="1" applyFill="1" applyBorder="1" applyAlignment="1" applyProtection="1">
      <alignment horizontal="center" vertical="center" wrapText="1"/>
    </xf>
    <xf numFmtId="2" fontId="6" fillId="0" borderId="0" xfId="0" applyNumberFormat="1" applyFont="1" applyFill="1" applyAlignment="1">
      <alignment horizontal="center" vertical="center"/>
    </xf>
    <xf numFmtId="2" fontId="2" fillId="0" borderId="7" xfId="4" applyNumberFormat="1" applyFont="1" applyFill="1" applyBorder="1" applyAlignment="1">
      <alignment horizontal="center" vertical="center" wrapText="1"/>
    </xf>
    <xf numFmtId="0" fontId="2" fillId="0" borderId="7" xfId="4" applyNumberFormat="1" applyFont="1" applyFill="1" applyBorder="1" applyAlignment="1">
      <alignment horizontal="center" vertical="center" wrapText="1"/>
    </xf>
    <xf numFmtId="2" fontId="13" fillId="0" borderId="2" xfId="2" applyNumberFormat="1" applyFont="1" applyFill="1" applyBorder="1" applyAlignment="1">
      <alignment horizontal="center" vertical="center"/>
    </xf>
    <xf numFmtId="1" fontId="2" fillId="0" borderId="7" xfId="2" applyNumberFormat="1" applyFont="1" applyFill="1" applyBorder="1" applyAlignment="1">
      <alignment horizontal="center" vertical="center"/>
    </xf>
    <xf numFmtId="2" fontId="13" fillId="0" borderId="7" xfId="0" applyNumberFormat="1" applyFont="1" applyFill="1" applyBorder="1" applyAlignment="1">
      <alignment horizontal="center" vertical="center"/>
    </xf>
    <xf numFmtId="2" fontId="2" fillId="0" borderId="7" xfId="3" applyNumberFormat="1" applyFont="1" applyFill="1" applyBorder="1" applyAlignment="1">
      <alignment horizontal="center" vertical="center"/>
    </xf>
    <xf numFmtId="2" fontId="10" fillId="0" borderId="7" xfId="0" applyNumberFormat="1" applyFont="1" applyFill="1" applyBorder="1" applyAlignment="1">
      <alignment horizontal="center" vertical="center"/>
    </xf>
    <xf numFmtId="2" fontId="2" fillId="0" borderId="1" xfId="0" applyNumberFormat="1" applyFont="1" applyFill="1" applyBorder="1" applyAlignment="1">
      <alignment horizontal="center" vertical="center" wrapText="1"/>
    </xf>
    <xf numFmtId="2" fontId="2" fillId="0" borderId="1" xfId="2" applyNumberFormat="1" applyFont="1" applyFill="1" applyBorder="1" applyAlignment="1">
      <alignment horizontal="center" vertical="center"/>
    </xf>
    <xf numFmtId="49" fontId="10" fillId="0" borderId="7" xfId="2" applyNumberFormat="1" applyFont="1" applyFill="1" applyBorder="1" applyAlignment="1">
      <alignment horizontal="center" vertical="center"/>
    </xf>
    <xf numFmtId="2" fontId="13" fillId="0" borderId="7" xfId="3" applyNumberFormat="1" applyFont="1" applyFill="1" applyBorder="1" applyAlignment="1">
      <alignment horizontal="center" vertical="center"/>
    </xf>
    <xf numFmtId="0" fontId="2" fillId="0" borderId="1" xfId="2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2" fontId="2" fillId="0" borderId="6" xfId="2" applyNumberFormat="1" applyFont="1" applyFill="1" applyBorder="1" applyAlignment="1">
      <alignment horizontal="center" vertical="center"/>
    </xf>
    <xf numFmtId="0" fontId="2" fillId="0" borderId="6" xfId="2" applyNumberFormat="1" applyFont="1" applyFill="1" applyBorder="1" applyAlignment="1">
      <alignment horizontal="center" vertical="center"/>
    </xf>
    <xf numFmtId="0" fontId="6" fillId="0" borderId="6" xfId="0" applyNumberFormat="1" applyFont="1" applyFill="1" applyBorder="1" applyAlignment="1">
      <alignment horizontal="center" vertical="center"/>
    </xf>
    <xf numFmtId="49" fontId="2" fillId="0" borderId="7" xfId="1" applyNumberFormat="1" applyFont="1" applyFill="1" applyBorder="1" applyAlignment="1">
      <alignment horizontal="center" vertical="center" wrapText="1"/>
    </xf>
    <xf numFmtId="49" fontId="10" fillId="0" borderId="7" xfId="1" applyNumberFormat="1" applyFont="1" applyFill="1" applyBorder="1" applyAlignment="1">
      <alignment horizontal="center" vertical="center" wrapText="1"/>
    </xf>
    <xf numFmtId="2" fontId="15" fillId="0" borderId="7" xfId="0" applyNumberFormat="1" applyFont="1" applyFill="1" applyBorder="1" applyAlignment="1">
      <alignment horizontal="center" vertical="center" wrapText="1"/>
    </xf>
    <xf numFmtId="0" fontId="15" fillId="0" borderId="7" xfId="0" applyNumberFormat="1" applyFont="1" applyFill="1" applyBorder="1" applyAlignment="1">
      <alignment horizontal="center" vertical="center" wrapText="1"/>
    </xf>
    <xf numFmtId="0" fontId="14" fillId="0" borderId="7" xfId="0" applyNumberFormat="1" applyFont="1" applyFill="1" applyBorder="1" applyAlignment="1">
      <alignment horizontal="center" vertical="center" wrapText="1"/>
    </xf>
    <xf numFmtId="2" fontId="14" fillId="0" borderId="1" xfId="0" applyNumberFormat="1" applyFont="1" applyFill="1" applyBorder="1" applyAlignment="1">
      <alignment horizontal="center" vertical="center" wrapText="1"/>
    </xf>
    <xf numFmtId="0" fontId="14" fillId="0" borderId="1" xfId="0" applyNumberFormat="1" applyFont="1" applyFill="1" applyBorder="1" applyAlignment="1">
      <alignment horizontal="center" vertical="center" wrapText="1"/>
    </xf>
    <xf numFmtId="2" fontId="23" fillId="0" borderId="7" xfId="2" applyNumberFormat="1" applyFont="1" applyFill="1" applyBorder="1" applyAlignment="1">
      <alignment horizontal="center" vertical="center"/>
    </xf>
    <xf numFmtId="2" fontId="10" fillId="0" borderId="1" xfId="2" applyNumberFormat="1" applyFont="1" applyFill="1" applyBorder="1" applyAlignment="1">
      <alignment horizontal="center" vertical="center"/>
    </xf>
    <xf numFmtId="4" fontId="6" fillId="0" borderId="0" xfId="0" applyNumberFormat="1" applyFont="1" applyFill="1" applyAlignment="1">
      <alignment vertical="center"/>
    </xf>
    <xf numFmtId="0" fontId="6" fillId="0" borderId="0" xfId="0" applyNumberFormat="1" applyFont="1" applyFill="1" applyBorder="1" applyAlignment="1">
      <alignment vertical="center"/>
    </xf>
    <xf numFmtId="2" fontId="6" fillId="0" borderId="0" xfId="0" applyNumberFormat="1" applyFont="1" applyFill="1" applyAlignment="1">
      <alignment vertical="center"/>
    </xf>
    <xf numFmtId="0" fontId="24" fillId="0" borderId="0" xfId="0" applyFont="1" applyFill="1" applyAlignment="1">
      <alignment vertical="center"/>
    </xf>
    <xf numFmtId="0" fontId="17" fillId="0" borderId="0" xfId="0" applyFont="1" applyFill="1" applyAlignment="1">
      <alignment vertical="center"/>
    </xf>
    <xf numFmtId="0" fontId="2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0" fillId="0" borderId="0" xfId="0" applyFill="1" applyAlignment="1">
      <alignment vertical="center"/>
    </xf>
    <xf numFmtId="4" fontId="24" fillId="0" borderId="0" xfId="0" applyNumberFormat="1" applyFont="1" applyFill="1" applyAlignment="1">
      <alignment vertical="center"/>
    </xf>
    <xf numFmtId="2" fontId="2" fillId="0" borderId="0" xfId="0" applyNumberFormat="1" applyFont="1" applyFill="1" applyAlignment="1">
      <alignment vertical="center"/>
    </xf>
    <xf numFmtId="0" fontId="2" fillId="0" borderId="0" xfId="0" applyFont="1" applyFill="1" applyAlignment="1">
      <alignment vertical="center"/>
    </xf>
    <xf numFmtId="2" fontId="17" fillId="0" borderId="0" xfId="0" applyNumberFormat="1" applyFont="1" applyFill="1" applyAlignment="1">
      <alignment vertical="center"/>
    </xf>
    <xf numFmtId="1" fontId="14" fillId="0" borderId="7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2" fontId="16" fillId="0" borderId="0" xfId="0" applyNumberFormat="1" applyFont="1" applyFill="1" applyBorder="1"/>
    <xf numFmtId="2" fontId="3" fillId="0" borderId="1" xfId="0" applyNumberFormat="1" applyFont="1" applyFill="1" applyBorder="1" applyAlignment="1">
      <alignment horizontal="center" vertical="center" wrapText="1"/>
    </xf>
    <xf numFmtId="2" fontId="3" fillId="0" borderId="5" xfId="0" applyNumberFormat="1" applyFont="1" applyFill="1" applyBorder="1" applyAlignment="1">
      <alignment horizontal="center" vertical="center" wrapText="1"/>
    </xf>
    <xf numFmtId="2" fontId="3" fillId="0" borderId="7" xfId="0" applyNumberFormat="1" applyFont="1" applyFill="1" applyBorder="1" applyAlignment="1">
      <alignment horizontal="center" vertical="center"/>
    </xf>
    <xf numFmtId="2" fontId="3" fillId="0" borderId="2" xfId="0" applyNumberFormat="1" applyFont="1" applyFill="1" applyBorder="1" applyAlignment="1">
      <alignment horizontal="center" vertical="center"/>
    </xf>
    <xf numFmtId="2" fontId="3" fillId="0" borderId="3" xfId="0" applyNumberFormat="1" applyFont="1" applyFill="1" applyBorder="1" applyAlignment="1">
      <alignment horizontal="center" vertical="center"/>
    </xf>
    <xf numFmtId="2" fontId="2" fillId="0" borderId="3" xfId="2" applyNumberFormat="1" applyFont="1" applyFill="1" applyBorder="1" applyAlignment="1">
      <alignment horizontal="center" vertical="center"/>
    </xf>
    <xf numFmtId="2" fontId="2" fillId="0" borderId="3" xfId="1" applyNumberFormat="1" applyFont="1" applyFill="1" applyBorder="1" applyAlignment="1">
      <alignment horizontal="center" vertical="center"/>
    </xf>
    <xf numFmtId="2" fontId="2" fillId="0" borderId="3" xfId="0" applyNumberFormat="1" applyFont="1" applyFill="1" applyBorder="1" applyAlignment="1">
      <alignment horizontal="center" vertical="center"/>
    </xf>
    <xf numFmtId="2" fontId="2" fillId="0" borderId="0" xfId="0" applyNumberFormat="1" applyFont="1" applyFill="1" applyBorder="1" applyAlignment="1">
      <alignment horizontal="center" vertical="top" wrapText="1"/>
    </xf>
    <xf numFmtId="2" fontId="10" fillId="0" borderId="0" xfId="2" applyNumberFormat="1" applyFont="1" applyFill="1" applyBorder="1" applyAlignment="1">
      <alignment horizontal="center" vertical="top"/>
    </xf>
    <xf numFmtId="2" fontId="8" fillId="0" borderId="0" xfId="0" applyNumberFormat="1" applyFont="1" applyFill="1" applyBorder="1" applyAlignment="1">
      <alignment vertical="top"/>
    </xf>
    <xf numFmtId="2" fontId="0" fillId="0" borderId="0" xfId="0" applyNumberFormat="1" applyFill="1"/>
    <xf numFmtId="0" fontId="17" fillId="0" borderId="0" xfId="0" applyNumberFormat="1" applyFont="1" applyFill="1"/>
    <xf numFmtId="0" fontId="2" fillId="0" borderId="7" xfId="0" applyFont="1" applyFill="1" applyBorder="1" applyAlignment="1">
      <alignment horizontal="left" vertical="center" wrapText="1"/>
    </xf>
    <xf numFmtId="4" fontId="3" fillId="0" borderId="0" xfId="0" applyNumberFormat="1" applyFont="1" applyFill="1" applyBorder="1" applyAlignment="1">
      <alignment horizontal="center" vertical="center" wrapText="1"/>
    </xf>
    <xf numFmtId="2" fontId="10" fillId="0" borderId="7" xfId="3" applyNumberFormat="1" applyFont="1" applyFill="1" applyBorder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2" fontId="32" fillId="0" borderId="0" xfId="0" applyNumberFormat="1" applyFont="1" applyFill="1" applyAlignment="1">
      <alignment horizontal="center" vertical="center"/>
    </xf>
    <xf numFmtId="0" fontId="32" fillId="0" borderId="0" xfId="0" applyFont="1" applyFill="1" applyAlignment="1">
      <alignment vertical="center"/>
    </xf>
    <xf numFmtId="0" fontId="32" fillId="0" borderId="0" xfId="0" applyFont="1" applyFill="1"/>
    <xf numFmtId="2" fontId="2" fillId="0" borderId="7" xfId="0" applyNumberFormat="1" applyFont="1" applyFill="1" applyBorder="1" applyAlignment="1">
      <alignment horizontal="center" vertical="top" wrapText="1"/>
    </xf>
    <xf numFmtId="2" fontId="2" fillId="0" borderId="7" xfId="2" applyNumberFormat="1" applyFont="1" applyFill="1" applyBorder="1" applyAlignment="1">
      <alignment horizontal="center" vertical="top"/>
    </xf>
    <xf numFmtId="0" fontId="2" fillId="0" borderId="7" xfId="0" applyNumberFormat="1" applyFont="1" applyFill="1" applyBorder="1" applyAlignment="1">
      <alignment horizontal="center" vertical="top" wrapText="1"/>
    </xf>
    <xf numFmtId="0" fontId="2" fillId="0" borderId="1" xfId="0" applyFont="1" applyFill="1" applyBorder="1" applyAlignment="1">
      <alignment horizontal="left" vertical="center" wrapText="1"/>
    </xf>
    <xf numFmtId="2" fontId="14" fillId="0" borderId="7" xfId="0" applyNumberFormat="1" applyFont="1" applyFill="1" applyBorder="1" applyAlignment="1">
      <alignment horizontal="center" vertical="top" wrapText="1"/>
    </xf>
    <xf numFmtId="0" fontId="14" fillId="0" borderId="7" xfId="0" applyNumberFormat="1" applyFont="1" applyFill="1" applyBorder="1" applyAlignment="1">
      <alignment horizontal="center" vertical="top" wrapText="1"/>
    </xf>
    <xf numFmtId="2" fontId="2" fillId="0" borderId="7" xfId="0" applyNumberFormat="1" applyFont="1" applyFill="1" applyBorder="1" applyAlignment="1">
      <alignment horizontal="center" vertical="top"/>
    </xf>
    <xf numFmtId="0" fontId="2" fillId="0" borderId="7" xfId="0" applyNumberFormat="1" applyFont="1" applyFill="1" applyBorder="1" applyAlignment="1">
      <alignment horizontal="center" vertical="top"/>
    </xf>
    <xf numFmtId="0" fontId="33" fillId="0" borderId="0" xfId="0" applyNumberFormat="1" applyFont="1" applyFill="1" applyAlignment="1">
      <alignment horizontal="center" vertical="center"/>
    </xf>
    <xf numFmtId="0" fontId="2" fillId="0" borderId="7" xfId="0" applyFont="1" applyFill="1" applyBorder="1" applyAlignment="1">
      <alignment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NumberFormat="1" applyFont="1" applyFill="1" applyBorder="1" applyAlignment="1">
      <alignment horizontal="center" vertical="center" wrapText="1"/>
    </xf>
    <xf numFmtId="2" fontId="14" fillId="0" borderId="0" xfId="0" applyNumberFormat="1" applyFont="1" applyFill="1" applyAlignment="1">
      <alignment horizontal="right" vertical="center"/>
    </xf>
    <xf numFmtId="2" fontId="2" fillId="0" borderId="7" xfId="0" applyNumberFormat="1" applyFont="1" applyFill="1" applyBorder="1" applyAlignment="1">
      <alignment horizontal="center" vertical="center" textRotation="90" wrapText="1"/>
    </xf>
    <xf numFmtId="2" fontId="2" fillId="0" borderId="7" xfId="0" applyNumberFormat="1" applyFont="1" applyFill="1" applyBorder="1" applyAlignment="1">
      <alignment horizontal="center" vertical="center" wrapText="1"/>
    </xf>
    <xf numFmtId="2" fontId="6" fillId="0" borderId="7" xfId="0" applyNumberFormat="1" applyFont="1" applyFill="1" applyBorder="1" applyAlignment="1">
      <alignment horizontal="center" vertical="center"/>
    </xf>
    <xf numFmtId="0" fontId="6" fillId="0" borderId="7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NumberFormat="1" applyFont="1" applyFill="1" applyBorder="1" applyAlignment="1">
      <alignment horizontal="center" vertical="center" wrapText="1"/>
    </xf>
    <xf numFmtId="2" fontId="2" fillId="0" borderId="0" xfId="0" applyNumberFormat="1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2" fontId="2" fillId="0" borderId="7" xfId="0" applyNumberFormat="1" applyFont="1" applyFill="1" applyBorder="1" applyAlignment="1">
      <alignment horizontal="center" vertical="center" textRotation="90" wrapText="1"/>
    </xf>
    <xf numFmtId="4" fontId="2" fillId="0" borderId="7" xfId="0" applyNumberFormat="1" applyFont="1" applyFill="1" applyBorder="1" applyAlignment="1">
      <alignment horizontal="center" vertical="center" textRotation="90" wrapText="1"/>
    </xf>
    <xf numFmtId="0" fontId="2" fillId="0" borderId="7" xfId="0" applyNumberFormat="1" applyFont="1" applyFill="1" applyBorder="1" applyAlignment="1">
      <alignment horizontal="center" vertical="center" textRotation="90" wrapText="1"/>
    </xf>
    <xf numFmtId="4" fontId="6" fillId="0" borderId="7" xfId="0" applyNumberFormat="1" applyFont="1" applyFill="1" applyBorder="1" applyAlignment="1">
      <alignment horizontal="center" vertical="center" wrapText="1"/>
    </xf>
    <xf numFmtId="2" fontId="6" fillId="0" borderId="7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textRotation="90"/>
    </xf>
    <xf numFmtId="0" fontId="2" fillId="0" borderId="6" xfId="0" applyNumberFormat="1" applyFont="1" applyFill="1" applyBorder="1" applyAlignment="1">
      <alignment horizontal="center" vertical="center" textRotation="90"/>
    </xf>
    <xf numFmtId="2" fontId="2" fillId="0" borderId="7" xfId="0" applyNumberFormat="1" applyFont="1" applyFill="1" applyBorder="1" applyAlignment="1">
      <alignment horizontal="center" vertical="center" wrapText="1"/>
    </xf>
    <xf numFmtId="2" fontId="6" fillId="0" borderId="7" xfId="0" applyNumberFormat="1" applyFont="1" applyFill="1" applyBorder="1" applyAlignment="1">
      <alignment horizontal="center" vertical="center"/>
    </xf>
    <xf numFmtId="0" fontId="6" fillId="0" borderId="7" xfId="0" applyNumberFormat="1" applyFont="1" applyFill="1" applyBorder="1" applyAlignment="1">
      <alignment horizontal="center" vertical="center"/>
    </xf>
    <xf numFmtId="2" fontId="14" fillId="0" borderId="0" xfId="0" applyNumberFormat="1" applyFont="1" applyFill="1" applyAlignment="1">
      <alignment horizontal="right" vertical="center"/>
    </xf>
    <xf numFmtId="0" fontId="14" fillId="0" borderId="0" xfId="0" applyFont="1" applyFill="1" applyAlignment="1">
      <alignment horizontal="right" vertical="center"/>
    </xf>
    <xf numFmtId="2" fontId="2" fillId="0" borderId="0" xfId="0" applyNumberFormat="1" applyFont="1" applyFill="1" applyBorder="1" applyAlignment="1">
      <alignment horizontal="right"/>
    </xf>
    <xf numFmtId="0" fontId="2" fillId="0" borderId="0" xfId="0" applyFont="1" applyFill="1" applyBorder="1" applyAlignment="1">
      <alignment horizontal="right"/>
    </xf>
    <xf numFmtId="0" fontId="2" fillId="0" borderId="7" xfId="0" applyFont="1" applyFill="1" applyBorder="1" applyAlignment="1">
      <alignment horizontal="center" vertical="center" textRotation="90" wrapText="1"/>
    </xf>
    <xf numFmtId="0" fontId="2" fillId="0" borderId="1" xfId="0" applyFont="1" applyFill="1" applyBorder="1" applyAlignment="1">
      <alignment horizontal="center" vertical="center" textRotation="90" wrapText="1"/>
    </xf>
    <xf numFmtId="0" fontId="2" fillId="0" borderId="6" xfId="0" applyFont="1" applyFill="1" applyBorder="1" applyAlignment="1">
      <alignment horizontal="center" vertical="center" textRotation="90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center" vertical="center" wrapText="1"/>
    </xf>
    <xf numFmtId="4" fontId="3" fillId="0" borderId="0" xfId="0" applyNumberFormat="1" applyFont="1" applyFill="1" applyBorder="1" applyAlignment="1">
      <alignment horizontal="center" vertical="center" wrapText="1"/>
    </xf>
    <xf numFmtId="2" fontId="3" fillId="0" borderId="2" xfId="0" applyNumberFormat="1" applyFont="1" applyFill="1" applyBorder="1" applyAlignment="1">
      <alignment horizontal="center"/>
    </xf>
    <xf numFmtId="2" fontId="3" fillId="0" borderId="4" xfId="0" applyNumberFormat="1" applyFont="1" applyFill="1" applyBorder="1" applyAlignment="1">
      <alignment horizontal="center"/>
    </xf>
    <xf numFmtId="2" fontId="3" fillId="0" borderId="3" xfId="0" applyNumberFormat="1" applyFont="1" applyFill="1" applyBorder="1" applyAlignment="1">
      <alignment horizontal="center"/>
    </xf>
    <xf numFmtId="3" fontId="3" fillId="0" borderId="0" xfId="0" applyNumberFormat="1" applyFont="1" applyFill="1" applyBorder="1" applyAlignment="1">
      <alignment horizontal="center" vertical="center" wrapText="1"/>
    </xf>
    <xf numFmtId="0" fontId="25" fillId="0" borderId="7" xfId="0" applyFont="1" applyFill="1" applyBorder="1" applyAlignment="1">
      <alignment horizontal="center"/>
    </xf>
    <xf numFmtId="4" fontId="26" fillId="0" borderId="7" xfId="0" applyNumberFormat="1" applyFont="1" applyFill="1" applyBorder="1" applyAlignment="1">
      <alignment horizontal="center" vertical="center" wrapText="1"/>
    </xf>
    <xf numFmtId="4" fontId="25" fillId="0" borderId="7" xfId="0" applyNumberFormat="1" applyFont="1" applyFill="1" applyBorder="1" applyAlignment="1">
      <alignment horizontal="center"/>
    </xf>
  </cellXfs>
  <cellStyles count="6">
    <cellStyle name="Обычный" xfId="0" builtinId="0"/>
    <cellStyle name="Обычный 2" xfId="2"/>
    <cellStyle name="Обычный 2 2" xfId="3"/>
    <cellStyle name="Обычный 3" xfId="5"/>
    <cellStyle name="Финансовый" xfId="1" builtinId="3"/>
    <cellStyle name="Финансовый 2" xfId="4"/>
  </cellStyles>
  <dxfs count="0"/>
  <tableStyles count="0" defaultTableStyle="TableStyleMedium2" defaultPivotStyle="PivotStyleLight16"/>
  <colors>
    <mruColors>
      <color rgb="FFFF00FF"/>
      <color rgb="FFCC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B3251"/>
  <sheetViews>
    <sheetView tabSelected="1" zoomScale="60" zoomScaleNormal="60" workbookViewId="0">
      <selection activeCell="AK1" sqref="AK1:AM1048576"/>
    </sheetView>
  </sheetViews>
  <sheetFormatPr defaultRowHeight="22.5" customHeight="1" x14ac:dyDescent="0.25"/>
  <cols>
    <col min="1" max="1" width="9" style="116" customWidth="1"/>
    <col min="2" max="2" width="11.1640625" style="17" hidden="1" customWidth="1"/>
    <col min="3" max="3" width="69" style="227" customWidth="1"/>
    <col min="4" max="4" width="9.5" style="17" hidden="1" customWidth="1"/>
    <col min="5" max="5" width="9.6640625" style="116" hidden="1" customWidth="1"/>
    <col min="6" max="6" width="16.6640625" style="116" hidden="1" customWidth="1"/>
    <col min="7" max="8" width="9.5" style="17" hidden="1" customWidth="1"/>
    <col min="9" max="9" width="21.5" style="16" hidden="1" customWidth="1"/>
    <col min="10" max="10" width="18" style="16" hidden="1" customWidth="1"/>
    <col min="11" max="11" width="18.5" style="16" hidden="1" customWidth="1"/>
    <col min="12" max="12" width="17" style="23" hidden="1" customWidth="1"/>
    <col min="13" max="13" width="28.6640625" style="16" customWidth="1"/>
    <col min="14" max="15" width="18" style="16" customWidth="1"/>
    <col min="16" max="16" width="18.1640625" style="16" customWidth="1"/>
    <col min="17" max="17" width="26" style="16" customWidth="1"/>
    <col min="18" max="18" width="29.33203125" style="16" customWidth="1"/>
    <col min="19" max="19" width="19.5" style="23" customWidth="1"/>
    <col min="20" max="20" width="18.83203125" style="16" customWidth="1"/>
    <col min="21" max="21" width="19.6640625" style="16" customWidth="1"/>
    <col min="22" max="22" width="20.1640625" style="16" customWidth="1"/>
    <col min="23" max="23" width="18.33203125" style="16" customWidth="1"/>
    <col min="24" max="24" width="17.5" style="16" customWidth="1"/>
    <col min="25" max="25" width="21.5" style="16" customWidth="1"/>
    <col min="26" max="26" width="20.33203125" style="16" customWidth="1"/>
    <col min="27" max="27" width="19.1640625" style="16" customWidth="1"/>
    <col min="28" max="28" width="23.33203125" style="16" customWidth="1"/>
    <col min="29" max="29" width="10.1640625" style="16" customWidth="1"/>
    <col min="30" max="30" width="18.5" style="16" customWidth="1"/>
    <col min="31" max="31" width="20" style="16" customWidth="1"/>
    <col min="32" max="32" width="21.5" style="16" customWidth="1"/>
    <col min="33" max="33" width="10" style="15" customWidth="1"/>
    <col min="34" max="34" width="11" style="116" customWidth="1"/>
    <col min="35" max="36" width="31.1640625" style="126" customWidth="1"/>
    <col min="37" max="37" width="13.83203125" style="141" hidden="1" customWidth="1"/>
    <col min="38" max="38" width="12.5" style="35" hidden="1" customWidth="1"/>
    <col min="39" max="39" width="9.33203125" style="141" hidden="1" customWidth="1"/>
    <col min="40" max="40" width="10" style="116" customWidth="1"/>
    <col min="41" max="41" width="36.6640625" style="272" customWidth="1"/>
    <col min="42" max="42" width="22.6640625" style="15" customWidth="1"/>
    <col min="43" max="45" width="9.33203125" style="15" customWidth="1"/>
    <col min="46" max="16384" width="9.33203125" style="15"/>
  </cols>
  <sheetData>
    <row r="1" spans="1:41" ht="19.5" customHeight="1" x14ac:dyDescent="0.25">
      <c r="AB1" s="320"/>
      <c r="AC1" s="320"/>
      <c r="AD1" s="320"/>
      <c r="AE1" s="339" t="s">
        <v>188</v>
      </c>
      <c r="AF1" s="340"/>
      <c r="AG1" s="340"/>
      <c r="AN1" s="213"/>
    </row>
    <row r="2" spans="1:41" ht="19.5" customHeight="1" x14ac:dyDescent="0.25">
      <c r="AE2" s="339" t="s">
        <v>189</v>
      </c>
      <c r="AF2" s="340"/>
      <c r="AG2" s="340"/>
      <c r="AN2" s="213"/>
      <c r="AO2" s="35"/>
    </row>
    <row r="3" spans="1:41" ht="19.5" customHeight="1" x14ac:dyDescent="0.25">
      <c r="AB3" s="339" t="s">
        <v>0</v>
      </c>
      <c r="AC3" s="340"/>
      <c r="AD3" s="340"/>
      <c r="AE3" s="339"/>
      <c r="AF3" s="340"/>
      <c r="AG3" s="340"/>
      <c r="AH3" s="213"/>
      <c r="AN3" s="213"/>
      <c r="AO3" s="35"/>
    </row>
    <row r="4" spans="1:41" ht="14.25" customHeight="1" x14ac:dyDescent="0.25">
      <c r="AB4" s="341" t="s">
        <v>3157</v>
      </c>
      <c r="AC4" s="342"/>
      <c r="AD4" s="342"/>
      <c r="AE4" s="341"/>
      <c r="AF4" s="342"/>
      <c r="AG4" s="342"/>
      <c r="AI4" s="214"/>
      <c r="AJ4" s="214"/>
      <c r="AN4" s="221"/>
      <c r="AO4" s="35"/>
    </row>
    <row r="5" spans="1:41" ht="12.75" customHeight="1" x14ac:dyDescent="0.25">
      <c r="M5" s="19"/>
      <c r="R5" s="43"/>
      <c r="AI5" s="214"/>
      <c r="AJ5" s="214"/>
      <c r="AO5" s="35"/>
    </row>
    <row r="6" spans="1:41" ht="12" customHeight="1" x14ac:dyDescent="0.25">
      <c r="AI6" s="214"/>
      <c r="AJ6" s="214"/>
      <c r="AO6" s="35"/>
    </row>
    <row r="7" spans="1:41" ht="12" customHeight="1" x14ac:dyDescent="0.25">
      <c r="AH7" s="215"/>
      <c r="AI7" s="177"/>
      <c r="AJ7" s="177"/>
      <c r="AO7" s="35"/>
    </row>
    <row r="8" spans="1:41" ht="12.75" customHeight="1" x14ac:dyDescent="0.25">
      <c r="AH8" s="215"/>
      <c r="AI8" s="177"/>
      <c r="AJ8" s="177"/>
      <c r="AO8" s="35"/>
    </row>
    <row r="9" spans="1:41" ht="12.75" customHeight="1" x14ac:dyDescent="0.25">
      <c r="AH9" s="215"/>
      <c r="AI9" s="177"/>
      <c r="AJ9" s="177"/>
      <c r="AO9" s="35"/>
    </row>
    <row r="10" spans="1:41" ht="15.75" customHeight="1" x14ac:dyDescent="0.25">
      <c r="A10" s="325" t="s">
        <v>190</v>
      </c>
      <c r="B10" s="325"/>
      <c r="C10" s="325"/>
      <c r="D10" s="325"/>
      <c r="E10" s="325"/>
      <c r="F10" s="325"/>
      <c r="G10" s="325"/>
      <c r="H10" s="325"/>
      <c r="I10" s="325"/>
      <c r="J10" s="325"/>
      <c r="K10" s="325"/>
      <c r="L10" s="326"/>
      <c r="M10" s="327"/>
      <c r="N10" s="325"/>
      <c r="O10" s="325"/>
      <c r="P10" s="325"/>
      <c r="Q10" s="325"/>
      <c r="R10" s="327"/>
      <c r="S10" s="326"/>
      <c r="T10" s="327"/>
      <c r="U10" s="327"/>
      <c r="V10" s="327"/>
      <c r="W10" s="327"/>
      <c r="X10" s="327"/>
      <c r="Y10" s="327"/>
      <c r="Z10" s="327"/>
      <c r="AA10" s="327"/>
      <c r="AB10" s="327"/>
      <c r="AC10" s="325"/>
      <c r="AD10" s="325"/>
      <c r="AE10" s="327"/>
      <c r="AF10" s="325"/>
      <c r="AG10" s="325"/>
      <c r="AI10" s="214"/>
      <c r="AJ10" s="214"/>
      <c r="AN10" s="318"/>
      <c r="AO10" s="35"/>
    </row>
    <row r="11" spans="1:41" ht="15.75" customHeight="1" x14ac:dyDescent="0.25">
      <c r="A11" s="325" t="s">
        <v>3110</v>
      </c>
      <c r="B11" s="325"/>
      <c r="C11" s="325"/>
      <c r="D11" s="325"/>
      <c r="E11" s="325"/>
      <c r="F11" s="325"/>
      <c r="G11" s="325"/>
      <c r="H11" s="325"/>
      <c r="I11" s="325"/>
      <c r="J11" s="325"/>
      <c r="K11" s="325"/>
      <c r="L11" s="326"/>
      <c r="M11" s="327"/>
      <c r="N11" s="325"/>
      <c r="O11" s="325"/>
      <c r="P11" s="325"/>
      <c r="Q11" s="325"/>
      <c r="R11" s="327"/>
      <c r="S11" s="326"/>
      <c r="T11" s="327"/>
      <c r="U11" s="327"/>
      <c r="V11" s="327"/>
      <c r="W11" s="327"/>
      <c r="X11" s="327"/>
      <c r="Y11" s="327"/>
      <c r="Z11" s="327"/>
      <c r="AA11" s="327"/>
      <c r="AB11" s="327"/>
      <c r="AC11" s="325"/>
      <c r="AD11" s="325"/>
      <c r="AE11" s="327"/>
      <c r="AF11" s="325"/>
      <c r="AG11" s="325"/>
      <c r="AH11" s="215"/>
      <c r="AI11" s="216"/>
      <c r="AJ11" s="216"/>
      <c r="AK11" s="218"/>
      <c r="AL11" s="148"/>
      <c r="AM11" s="273"/>
      <c r="AN11" s="318"/>
      <c r="AO11" s="35"/>
    </row>
    <row r="12" spans="1:41" ht="11.25" customHeight="1" x14ac:dyDescent="0.25">
      <c r="AO12" s="35"/>
    </row>
    <row r="13" spans="1:41" ht="21" customHeight="1" x14ac:dyDescent="0.25">
      <c r="AK13" s="130"/>
      <c r="AO13" s="35"/>
    </row>
    <row r="14" spans="1:41" ht="69" customHeight="1" x14ac:dyDescent="0.25">
      <c r="A14" s="328" t="s">
        <v>1</v>
      </c>
      <c r="B14" s="25"/>
      <c r="C14" s="328" t="s">
        <v>191</v>
      </c>
      <c r="D14" s="328" t="s">
        <v>2926</v>
      </c>
      <c r="E14" s="328"/>
      <c r="F14" s="343" t="s">
        <v>2927</v>
      </c>
      <c r="G14" s="331" t="s">
        <v>2928</v>
      </c>
      <c r="H14" s="331" t="s">
        <v>2929</v>
      </c>
      <c r="I14" s="329" t="s">
        <v>2</v>
      </c>
      <c r="J14" s="336" t="s">
        <v>3</v>
      </c>
      <c r="K14" s="336"/>
      <c r="L14" s="331" t="s">
        <v>4</v>
      </c>
      <c r="M14" s="336" t="s">
        <v>192</v>
      </c>
      <c r="N14" s="336"/>
      <c r="O14" s="336"/>
      <c r="P14" s="336"/>
      <c r="Q14" s="336"/>
      <c r="R14" s="337" t="s">
        <v>3030</v>
      </c>
      <c r="S14" s="338"/>
      <c r="T14" s="337"/>
      <c r="U14" s="337"/>
      <c r="V14" s="337"/>
      <c r="W14" s="337"/>
      <c r="X14" s="337"/>
      <c r="Y14" s="337"/>
      <c r="Z14" s="337"/>
      <c r="AA14" s="337"/>
      <c r="AB14" s="337"/>
      <c r="AC14" s="332" t="s">
        <v>3029</v>
      </c>
      <c r="AD14" s="332"/>
      <c r="AE14" s="333"/>
      <c r="AF14" s="332"/>
      <c r="AG14" s="330" t="s">
        <v>5</v>
      </c>
      <c r="AI14" s="216"/>
      <c r="AJ14" s="216"/>
      <c r="AK14" s="130"/>
      <c r="AL14" s="148"/>
      <c r="AN14" s="127"/>
      <c r="AO14" s="35"/>
    </row>
    <row r="15" spans="1:41" ht="92.25" customHeight="1" x14ac:dyDescent="0.25">
      <c r="A15" s="328"/>
      <c r="B15" s="334" t="s">
        <v>1102</v>
      </c>
      <c r="C15" s="328"/>
      <c r="D15" s="331" t="s">
        <v>2930</v>
      </c>
      <c r="E15" s="344" t="s">
        <v>2931</v>
      </c>
      <c r="F15" s="343"/>
      <c r="G15" s="331"/>
      <c r="H15" s="331"/>
      <c r="I15" s="329"/>
      <c r="J15" s="321" t="s">
        <v>1084</v>
      </c>
      <c r="K15" s="321" t="s">
        <v>1086</v>
      </c>
      <c r="L15" s="331"/>
      <c r="M15" s="321" t="s">
        <v>1084</v>
      </c>
      <c r="N15" s="321" t="s">
        <v>6</v>
      </c>
      <c r="O15" s="321" t="s">
        <v>7</v>
      </c>
      <c r="P15" s="321" t="s">
        <v>8</v>
      </c>
      <c r="Q15" s="321" t="s">
        <v>9</v>
      </c>
      <c r="R15" s="321" t="s">
        <v>3053</v>
      </c>
      <c r="S15" s="331" t="s">
        <v>3054</v>
      </c>
      <c r="T15" s="329"/>
      <c r="U15" s="329" t="s">
        <v>3055</v>
      </c>
      <c r="V15" s="329"/>
      <c r="W15" s="331" t="s">
        <v>3056</v>
      </c>
      <c r="X15" s="331"/>
      <c r="Y15" s="329" t="s">
        <v>3057</v>
      </c>
      <c r="Z15" s="329"/>
      <c r="AA15" s="329" t="s">
        <v>3058</v>
      </c>
      <c r="AB15" s="329"/>
      <c r="AC15" s="321" t="s">
        <v>3111</v>
      </c>
      <c r="AD15" s="321" t="s">
        <v>3113</v>
      </c>
      <c r="AE15" s="321" t="s">
        <v>3112</v>
      </c>
      <c r="AF15" s="321" t="s">
        <v>3059</v>
      </c>
      <c r="AG15" s="330"/>
      <c r="AK15" s="130"/>
      <c r="AN15" s="127"/>
    </row>
    <row r="16" spans="1:41" ht="18.75" customHeight="1" x14ac:dyDescent="0.25">
      <c r="A16" s="328"/>
      <c r="B16" s="335"/>
      <c r="C16" s="328"/>
      <c r="D16" s="331"/>
      <c r="E16" s="345"/>
      <c r="F16" s="343"/>
      <c r="G16" s="331"/>
      <c r="H16" s="331"/>
      <c r="I16" s="322" t="s">
        <v>10</v>
      </c>
      <c r="J16" s="322" t="s">
        <v>10</v>
      </c>
      <c r="K16" s="322" t="s">
        <v>10</v>
      </c>
      <c r="L16" s="12" t="s">
        <v>11</v>
      </c>
      <c r="M16" s="322" t="s">
        <v>12</v>
      </c>
      <c r="N16" s="322" t="s">
        <v>12</v>
      </c>
      <c r="O16" s="322" t="s">
        <v>12</v>
      </c>
      <c r="P16" s="322" t="s">
        <v>12</v>
      </c>
      <c r="Q16" s="322" t="s">
        <v>12</v>
      </c>
      <c r="R16" s="322" t="s">
        <v>12</v>
      </c>
      <c r="S16" s="12" t="s">
        <v>1845</v>
      </c>
      <c r="T16" s="322" t="s">
        <v>12</v>
      </c>
      <c r="U16" s="322" t="s">
        <v>10</v>
      </c>
      <c r="V16" s="322" t="s">
        <v>12</v>
      </c>
      <c r="W16" s="322" t="s">
        <v>10</v>
      </c>
      <c r="X16" s="322" t="s">
        <v>12</v>
      </c>
      <c r="Y16" s="322" t="s">
        <v>10</v>
      </c>
      <c r="Z16" s="322" t="s">
        <v>12</v>
      </c>
      <c r="AA16" s="322" t="s">
        <v>10</v>
      </c>
      <c r="AB16" s="322" t="s">
        <v>12</v>
      </c>
      <c r="AC16" s="322" t="s">
        <v>12</v>
      </c>
      <c r="AD16" s="322" t="s">
        <v>12</v>
      </c>
      <c r="AE16" s="322" t="s">
        <v>12</v>
      </c>
      <c r="AF16" s="322" t="s">
        <v>12</v>
      </c>
      <c r="AG16" s="330"/>
      <c r="AN16" s="127"/>
    </row>
    <row r="17" spans="1:42" s="231" customFormat="1" ht="21" customHeight="1" x14ac:dyDescent="0.25">
      <c r="A17" s="25">
        <v>1</v>
      </c>
      <c r="B17" s="25"/>
      <c r="C17" s="25">
        <v>2</v>
      </c>
      <c r="D17" s="25">
        <v>3</v>
      </c>
      <c r="E17" s="25">
        <v>4</v>
      </c>
      <c r="F17" s="25">
        <v>5</v>
      </c>
      <c r="G17" s="25">
        <v>6</v>
      </c>
      <c r="H17" s="25">
        <v>7</v>
      </c>
      <c r="I17" s="25">
        <v>8</v>
      </c>
      <c r="J17" s="25">
        <v>9</v>
      </c>
      <c r="K17" s="25">
        <v>10</v>
      </c>
      <c r="L17" s="25">
        <v>11</v>
      </c>
      <c r="M17" s="25">
        <v>3</v>
      </c>
      <c r="N17" s="25">
        <v>4</v>
      </c>
      <c r="O17" s="25">
        <v>5</v>
      </c>
      <c r="P17" s="25">
        <v>6</v>
      </c>
      <c r="Q17" s="25">
        <v>7</v>
      </c>
      <c r="R17" s="25">
        <v>8</v>
      </c>
      <c r="S17" s="25">
        <v>9</v>
      </c>
      <c r="T17" s="25">
        <v>10</v>
      </c>
      <c r="U17" s="25">
        <v>11</v>
      </c>
      <c r="V17" s="25">
        <v>12</v>
      </c>
      <c r="W17" s="25">
        <v>13</v>
      </c>
      <c r="X17" s="25">
        <v>14</v>
      </c>
      <c r="Y17" s="25">
        <v>15</v>
      </c>
      <c r="Z17" s="25">
        <v>16</v>
      </c>
      <c r="AA17" s="25">
        <v>17</v>
      </c>
      <c r="AB17" s="25">
        <v>18</v>
      </c>
      <c r="AC17" s="25">
        <v>19</v>
      </c>
      <c r="AD17" s="25">
        <v>20</v>
      </c>
      <c r="AE17" s="25">
        <v>21</v>
      </c>
      <c r="AF17" s="25">
        <v>22</v>
      </c>
      <c r="AG17" s="25">
        <v>23</v>
      </c>
      <c r="AH17" s="17"/>
      <c r="AI17" s="140"/>
      <c r="AJ17" s="140"/>
      <c r="AK17" s="17"/>
      <c r="AL17" s="17"/>
      <c r="AM17" s="17"/>
      <c r="AN17" s="136"/>
      <c r="AO17" s="17"/>
    </row>
    <row r="18" spans="1:42" ht="22.5" customHeight="1" x14ac:dyDescent="0.25">
      <c r="A18" s="70"/>
      <c r="B18" s="45"/>
      <c r="C18" s="200" t="s">
        <v>13</v>
      </c>
      <c r="D18" s="25"/>
      <c r="E18" s="68"/>
      <c r="F18" s="68"/>
      <c r="G18" s="25"/>
      <c r="H18" s="25"/>
      <c r="I18" s="142">
        <f>I19+I20+I21</f>
        <v>6940886.2200000007</v>
      </c>
      <c r="J18" s="142">
        <f t="shared" ref="J18:AF18" si="0">J19+J20+J21</f>
        <v>5807893.3799999952</v>
      </c>
      <c r="K18" s="142">
        <f t="shared" si="0"/>
        <v>5533222.7099999972</v>
      </c>
      <c r="L18" s="103">
        <f t="shared" si="0"/>
        <v>267101</v>
      </c>
      <c r="M18" s="142">
        <f t="shared" si="0"/>
        <v>7901223840.0340023</v>
      </c>
      <c r="N18" s="142"/>
      <c r="O18" s="142"/>
      <c r="P18" s="142">
        <f t="shared" si="0"/>
        <v>1423764.41</v>
      </c>
      <c r="Q18" s="142">
        <f t="shared" si="0"/>
        <v>7899800075.6240025</v>
      </c>
      <c r="R18" s="142">
        <f t="shared" si="0"/>
        <v>3458736717.4499989</v>
      </c>
      <c r="S18" s="103">
        <f t="shared" si="0"/>
        <v>335</v>
      </c>
      <c r="T18" s="142">
        <f t="shared" si="0"/>
        <v>980414032.72000003</v>
      </c>
      <c r="U18" s="142">
        <f t="shared" si="0"/>
        <v>565358.21000000008</v>
      </c>
      <c r="V18" s="142">
        <f t="shared" si="0"/>
        <v>2875656834.1839995</v>
      </c>
      <c r="W18" s="142">
        <f t="shared" si="0"/>
        <v>16484.96</v>
      </c>
      <c r="X18" s="142">
        <f t="shared" si="0"/>
        <v>36189767.440000005</v>
      </c>
      <c r="Y18" s="142">
        <f t="shared" si="0"/>
        <v>193917.08000000002</v>
      </c>
      <c r="Z18" s="142">
        <f t="shared" si="0"/>
        <v>467214807.44</v>
      </c>
      <c r="AA18" s="142">
        <f t="shared" si="0"/>
        <v>18350.04</v>
      </c>
      <c r="AB18" s="142">
        <f t="shared" si="0"/>
        <v>50117971.890000008</v>
      </c>
      <c r="AC18" s="142"/>
      <c r="AD18" s="142"/>
      <c r="AE18" s="142">
        <f t="shared" si="0"/>
        <v>5204167</v>
      </c>
      <c r="AF18" s="142">
        <f t="shared" si="0"/>
        <v>27689541.910000004</v>
      </c>
      <c r="AG18" s="105"/>
      <c r="AH18" s="128"/>
      <c r="AI18" s="143"/>
      <c r="AJ18" s="143"/>
      <c r="AN18" s="134"/>
      <c r="AO18" s="35"/>
      <c r="AP18" s="16"/>
    </row>
    <row r="19" spans="1:42" ht="22.5" customHeight="1" x14ac:dyDescent="0.25">
      <c r="A19" s="70"/>
      <c r="B19" s="45"/>
      <c r="C19" s="200" t="s">
        <v>1190</v>
      </c>
      <c r="D19" s="25"/>
      <c r="E19" s="68"/>
      <c r="F19" s="68"/>
      <c r="G19" s="25"/>
      <c r="H19" s="25"/>
      <c r="I19" s="142">
        <f>I23+I55+I473+I639+I653+I713+I773+I823+I945+I964+I982+I1273+I1421+I1479+I1601+I1611+I1686+I1995+I2060+I2078+I2245+I2294</f>
        <v>867465.27000000014</v>
      </c>
      <c r="J19" s="142">
        <f>J23+J55+J473+J639+J653+J713+J773+J823+J945+J964+J982+J1273+J1421+J1479+J1601+J1611+J1686+J1995+J2060+J2078+J2245+J2294</f>
        <v>737875.67</v>
      </c>
      <c r="K19" s="142">
        <f>K23+K55+K473+K639+K653+K713+K773+K823+K945+K964+K982+K1273+K1421+K1479+K1601+K1611+K1686+K1995+K2060+K2078+K2245+K2294</f>
        <v>700358.61999999988</v>
      </c>
      <c r="L19" s="103">
        <f>L23+L55+L473+L639+L653+L713+L773+L823+L945+L964+L982+L1273+L1421+L1479+L1601+L1611+L1686+L1995+L2060+L2078+L2245+L2294</f>
        <v>35193</v>
      </c>
      <c r="M19" s="142">
        <f>M23+M55+M473+M639+M653+M713+M773+M823+M945+M964+M982+M1273+M1421+M1479+M1601+M1611+M1686+M1995+M2060+M2078+M2245+M2294</f>
        <v>596379450.4799999</v>
      </c>
      <c r="N19" s="142"/>
      <c r="O19" s="142"/>
      <c r="P19" s="142">
        <f t="shared" ref="P19:AB19" si="1">P23+P55+P473+P639+P653+P713+P773+P823+P945+P964+P982+P1273+P1421+P1479+P1601+P1611+P1686+P1995+P2060+P2078+P2245+P2294</f>
        <v>1423764.41</v>
      </c>
      <c r="Q19" s="142">
        <f t="shared" si="1"/>
        <v>594955686.06999993</v>
      </c>
      <c r="R19" s="142">
        <f t="shared" si="1"/>
        <v>206033773.31</v>
      </c>
      <c r="S19" s="103">
        <f t="shared" si="1"/>
        <v>91</v>
      </c>
      <c r="T19" s="142">
        <f t="shared" si="1"/>
        <v>222510992.71999997</v>
      </c>
      <c r="U19" s="142">
        <f t="shared" si="1"/>
        <v>26484.799999999999</v>
      </c>
      <c r="V19" s="142">
        <f t="shared" si="1"/>
        <v>89980367.170000002</v>
      </c>
      <c r="W19" s="142">
        <f t="shared" si="1"/>
        <v>1526</v>
      </c>
      <c r="X19" s="142">
        <f t="shared" si="1"/>
        <v>3070630</v>
      </c>
      <c r="Y19" s="142">
        <f t="shared" si="1"/>
        <v>27704.379999999997</v>
      </c>
      <c r="Z19" s="142">
        <f t="shared" si="1"/>
        <v>40378745.560000002</v>
      </c>
      <c r="AA19" s="142">
        <f t="shared" si="1"/>
        <v>1084.08</v>
      </c>
      <c r="AB19" s="142">
        <f t="shared" si="1"/>
        <v>3381003.65</v>
      </c>
      <c r="AC19" s="142"/>
      <c r="AD19" s="142"/>
      <c r="AE19" s="142">
        <f>AE23+AE55+AE473+AE639+AE653+AE713+AE773+AE823+AE945+AE964+AE982+AE1273+AE1421+AE1479+AE1601+AE1611+AE1686+AE1995+AE2060+AE2078+AE2245+AE2294</f>
        <v>3854167</v>
      </c>
      <c r="AF19" s="142">
        <f>AF23+AF55+AF473+AF639+AF653+AF713+AF773+AF823+AF945+AF964+AF982+AF1273+AF1421+AF1479+AF1601+AF1611+AF1686+AF1995+AF2060+AF2078+AF2245+AF2294</f>
        <v>27169771.070000004</v>
      </c>
      <c r="AG19" s="105"/>
      <c r="AH19" s="128"/>
      <c r="AI19" s="143"/>
      <c r="AJ19" s="143"/>
      <c r="AN19" s="134"/>
      <c r="AO19" s="35"/>
      <c r="AP19" s="16"/>
    </row>
    <row r="20" spans="1:42" ht="22.5" customHeight="1" x14ac:dyDescent="0.25">
      <c r="A20" s="70"/>
      <c r="B20" s="45"/>
      <c r="C20" s="200" t="s">
        <v>1191</v>
      </c>
      <c r="D20" s="25"/>
      <c r="E20" s="68"/>
      <c r="F20" s="68"/>
      <c r="G20" s="25"/>
      <c r="H20" s="25"/>
      <c r="I20" s="142">
        <f>I24+I68+I510+I640+I654+I714+I775+I830+I946+I965+I1017+I1277+I1424+I1483+I1603+I1612+I1703+I1997+I2061+I2104+I2254+I2420</f>
        <v>219263.88</v>
      </c>
      <c r="J20" s="142">
        <f>J24+J68+J510+J640+J654+J714+J775+J830+J946+J965+J1017+J1277+J1424+J1483+J1603+J1612+J1703+J1997+J2061+J2104+J2254+J2420</f>
        <v>196132.97999999998</v>
      </c>
      <c r="K20" s="142">
        <f>K24+K68+K510+K640+K654+K714+K775+K830+K946+K965+K1017+K1277+K1424+K1483+K1603+K1612+K1703+K1997+K2061+K2104+K2254+K2420</f>
        <v>187021.88</v>
      </c>
      <c r="L20" s="103">
        <f>L24+L68+L510+L640+L654+L714+L775+L830+L946+L965+L1017+L1277+L1424+L1483+L1603+L1612+L1703+L1997+L2061+L2104+L2254+L2420</f>
        <v>9624</v>
      </c>
      <c r="M20" s="142">
        <f>M24+M68+M510+M640+M654+M714+M775+M830+M946+M965+M1017+M1277+M1424+M1483+M1603+M1612+M1703+M1997+M2061+M2104+M2254+M2420</f>
        <v>177000229.85999998</v>
      </c>
      <c r="N20" s="142"/>
      <c r="O20" s="142"/>
      <c r="P20" s="142"/>
      <c r="Q20" s="142">
        <f t="shared" ref="Q20:AB20" si="2">Q24+Q68+Q510+Q640+Q654+Q714+Q775+Q830+Q946+Q965+Q1017+Q1277+Q1424+Q1483+Q1603+Q1612+Q1703+Q1997+Q2061+Q2104+Q2254+Q2420</f>
        <v>177000229.85999998</v>
      </c>
      <c r="R20" s="142">
        <f t="shared" si="2"/>
        <v>71457825.020000011</v>
      </c>
      <c r="S20" s="103">
        <f t="shared" si="2"/>
        <v>12</v>
      </c>
      <c r="T20" s="142">
        <f t="shared" si="2"/>
        <v>37273920</v>
      </c>
      <c r="U20" s="142">
        <f t="shared" si="2"/>
        <v>10642.62</v>
      </c>
      <c r="V20" s="142">
        <f t="shared" si="2"/>
        <v>46511054.259999998</v>
      </c>
      <c r="W20" s="142">
        <f t="shared" si="2"/>
        <v>1244.1600000000001</v>
      </c>
      <c r="X20" s="142">
        <f t="shared" si="2"/>
        <v>2754570.2400000002</v>
      </c>
      <c r="Y20" s="142">
        <f t="shared" si="2"/>
        <v>8511</v>
      </c>
      <c r="Z20" s="142">
        <f t="shared" si="2"/>
        <v>16883102</v>
      </c>
      <c r="AA20" s="142">
        <f t="shared" si="2"/>
        <v>642.42000000000007</v>
      </c>
      <c r="AB20" s="142">
        <f t="shared" si="2"/>
        <v>1719758.34</v>
      </c>
      <c r="AC20" s="142"/>
      <c r="AD20" s="142"/>
      <c r="AE20" s="142">
        <f>AE24+AE68+AE510+AE640+AE654+AE714+AE775+AE830+AE946+AE965+AE1017+AE1277+AE1424+AE1483+AE1603+AE1612+AE1703+AE1997+AE2061+AE2104+AE2254+AE2420</f>
        <v>400000</v>
      </c>
      <c r="AF20" s="142"/>
      <c r="AG20" s="105"/>
      <c r="AH20" s="128"/>
      <c r="AI20" s="143"/>
      <c r="AJ20" s="143"/>
      <c r="AN20" s="134"/>
      <c r="AO20" s="35"/>
      <c r="AP20" s="16"/>
    </row>
    <row r="21" spans="1:42" ht="22.5" customHeight="1" x14ac:dyDescent="0.25">
      <c r="A21" s="70"/>
      <c r="B21" s="45"/>
      <c r="C21" s="200" t="s">
        <v>1192</v>
      </c>
      <c r="D21" s="25"/>
      <c r="E21" s="68"/>
      <c r="F21" s="68"/>
      <c r="G21" s="25"/>
      <c r="H21" s="25"/>
      <c r="I21" s="142">
        <f>I26+I69+I512+I641+I655+I716+I776+I834+I947+I966+I1034+I1282+I1425+I1484+I1604+I1615+I1711+I1999+I2062+I2112+I2257+I2445</f>
        <v>5854157.0700000003</v>
      </c>
      <c r="J21" s="142">
        <f>J26+J69+J512+J641+J655+J716+J776+J834+J947+J966+J1034+J1282+J1425+J1484+J1604+J1615+J1711+J1999+J2062+J2112+J2257+J2445</f>
        <v>4873884.7299999949</v>
      </c>
      <c r="K21" s="142">
        <f>K26+K69+K512+K641+K655+K716+K776+K834+K947+K966+K1034+K1282+K1425+K1484+K1604+K1615+K1711+K1999+K2062+K2112+K2257+K2445</f>
        <v>4645842.2099999972</v>
      </c>
      <c r="L21" s="103">
        <f>L26+L69+L512+L641+L655+L716+L776+L834+L947+L966+L1034+L1282+L1425+L1484+L1604+L1615+L1711+L1999+L2062+L2112+L2257+L2445</f>
        <v>222284</v>
      </c>
      <c r="M21" s="142">
        <f>M26+M69+M512+M641+M655+M716+M776+M834+M947+M966+M1034+M1282+M1425+M1484+M1604+M1615+M1711+M1999+M2062+M2112+M2257+M2445</f>
        <v>7127844159.6940022</v>
      </c>
      <c r="N21" s="142"/>
      <c r="O21" s="142"/>
      <c r="P21" s="142"/>
      <c r="Q21" s="142">
        <f t="shared" ref="Q21:AB21" si="3">Q26+Q69+Q512+Q641+Q655+Q716+Q776+Q834+Q947+Q966+Q1034+Q1282+Q1425+Q1484+Q1604+Q1615+Q1711+Q1999+Q2062+Q2112+Q2257+Q2445</f>
        <v>7127844159.6940022</v>
      </c>
      <c r="R21" s="142">
        <f t="shared" si="3"/>
        <v>3181245119.1199989</v>
      </c>
      <c r="S21" s="103">
        <f t="shared" si="3"/>
        <v>232</v>
      </c>
      <c r="T21" s="142">
        <f t="shared" si="3"/>
        <v>720629120</v>
      </c>
      <c r="U21" s="142">
        <f t="shared" si="3"/>
        <v>528230.79</v>
      </c>
      <c r="V21" s="142">
        <f t="shared" si="3"/>
        <v>2739165412.7539997</v>
      </c>
      <c r="W21" s="142">
        <f t="shared" si="3"/>
        <v>13714.800000000001</v>
      </c>
      <c r="X21" s="142">
        <f t="shared" si="3"/>
        <v>30364567.200000003</v>
      </c>
      <c r="Y21" s="142">
        <f t="shared" si="3"/>
        <v>157701.70000000001</v>
      </c>
      <c r="Z21" s="142">
        <f t="shared" si="3"/>
        <v>409952959.88</v>
      </c>
      <c r="AA21" s="142">
        <f t="shared" si="3"/>
        <v>16623.54</v>
      </c>
      <c r="AB21" s="142">
        <f t="shared" si="3"/>
        <v>45017209.900000006</v>
      </c>
      <c r="AC21" s="142"/>
      <c r="AD21" s="142"/>
      <c r="AE21" s="142">
        <f>AE26+AE69+AE512+AE641+AE655+AE716+AE776+AE834+AE947+AE966+AE1034+AE1282+AE1425+AE1484+AE1604+AE1615+AE1711+AE1999+AE2062+AE2112+AE2257+AE2445</f>
        <v>950000</v>
      </c>
      <c r="AF21" s="142">
        <f>AF26+AF69+AF512+AF641+AF655+AF716+AF776+AF834+AF947+AF966+AF1034+AF1282+AF1425+AF1484+AF1604+AF1615+AF1711+AF1999+AF2062+AF2112+AF2257+AF2445</f>
        <v>519770.84</v>
      </c>
      <c r="AG21" s="105"/>
      <c r="AH21" s="128"/>
      <c r="AI21" s="143"/>
      <c r="AJ21" s="143"/>
      <c r="AN21" s="134"/>
      <c r="AO21" s="35"/>
      <c r="AP21" s="16"/>
    </row>
    <row r="22" spans="1:42" ht="23.25" customHeight="1" x14ac:dyDescent="0.25">
      <c r="A22" s="70"/>
      <c r="B22" s="45"/>
      <c r="C22" s="171" t="s">
        <v>14</v>
      </c>
      <c r="D22" s="25"/>
      <c r="E22" s="68"/>
      <c r="F22" s="68"/>
      <c r="G22" s="25"/>
      <c r="H22" s="25"/>
      <c r="I22" s="142">
        <f>I23+I24+I26</f>
        <v>22870.6</v>
      </c>
      <c r="J22" s="142">
        <f>J23+J24+J26</f>
        <v>22572.3</v>
      </c>
      <c r="K22" s="142">
        <f>K23+K24+K26</f>
        <v>16106</v>
      </c>
      <c r="L22" s="103">
        <f>L23+L24+L26</f>
        <v>1002</v>
      </c>
      <c r="M22" s="142">
        <f>M23+M24+M26</f>
        <v>19719355</v>
      </c>
      <c r="N22" s="142"/>
      <c r="O22" s="142"/>
      <c r="P22" s="142"/>
      <c r="Q22" s="142">
        <f t="shared" ref="Q22" si="4">M22</f>
        <v>19719355</v>
      </c>
      <c r="R22" s="142">
        <f>R23+R24+R26</f>
        <v>7464099</v>
      </c>
      <c r="S22" s="103"/>
      <c r="T22" s="142"/>
      <c r="U22" s="142">
        <f>U23+U24+U26</f>
        <v>2714</v>
      </c>
      <c r="V22" s="142">
        <f>V23+V24+V26</f>
        <v>11928662</v>
      </c>
      <c r="W22" s="142"/>
      <c r="X22" s="142"/>
      <c r="Y22" s="142"/>
      <c r="Z22" s="142"/>
      <c r="AA22" s="142">
        <f>AA23+AA24+AA26</f>
        <v>122</v>
      </c>
      <c r="AB22" s="142">
        <f>AB23+AB24+AB26</f>
        <v>326594</v>
      </c>
      <c r="AC22" s="142"/>
      <c r="AD22" s="142"/>
      <c r="AE22" s="142"/>
      <c r="AF22" s="142"/>
      <c r="AG22" s="64"/>
      <c r="AH22" s="128"/>
      <c r="AI22" s="172"/>
      <c r="AJ22" s="172"/>
      <c r="AN22" s="184"/>
      <c r="AO22" s="35"/>
      <c r="AP22" s="16"/>
    </row>
    <row r="23" spans="1:42" ht="22.5" customHeight="1" x14ac:dyDescent="0.25">
      <c r="A23" s="70"/>
      <c r="B23" s="45"/>
      <c r="C23" s="171" t="s">
        <v>1190</v>
      </c>
      <c r="D23" s="25"/>
      <c r="E23" s="68"/>
      <c r="F23" s="68"/>
      <c r="G23" s="25"/>
      <c r="H23" s="25"/>
      <c r="I23" s="142"/>
      <c r="J23" s="142"/>
      <c r="K23" s="142"/>
      <c r="L23" s="103"/>
      <c r="M23" s="142"/>
      <c r="N23" s="142"/>
      <c r="O23" s="142"/>
      <c r="P23" s="142"/>
      <c r="Q23" s="142"/>
      <c r="R23" s="142"/>
      <c r="S23" s="103"/>
      <c r="T23" s="142"/>
      <c r="U23" s="142"/>
      <c r="V23" s="142"/>
      <c r="W23" s="142"/>
      <c r="X23" s="142"/>
      <c r="Y23" s="142"/>
      <c r="Z23" s="142"/>
      <c r="AA23" s="142"/>
      <c r="AB23" s="142"/>
      <c r="AC23" s="142"/>
      <c r="AD23" s="142"/>
      <c r="AE23" s="142"/>
      <c r="AF23" s="142"/>
      <c r="AG23" s="68"/>
      <c r="AH23" s="128"/>
      <c r="AI23" s="172"/>
      <c r="AJ23" s="172"/>
      <c r="AN23" s="221"/>
      <c r="AO23" s="35"/>
      <c r="AP23" s="16"/>
    </row>
    <row r="24" spans="1:42" ht="22.5" customHeight="1" x14ac:dyDescent="0.25">
      <c r="A24" s="70"/>
      <c r="B24" s="45"/>
      <c r="C24" s="171" t="s">
        <v>1191</v>
      </c>
      <c r="D24" s="42"/>
      <c r="E24" s="68"/>
      <c r="F24" s="68"/>
      <c r="G24" s="42"/>
      <c r="H24" s="25"/>
      <c r="I24" s="142">
        <f>SUM(I25)</f>
        <v>600</v>
      </c>
      <c r="J24" s="142">
        <f t="shared" ref="J24:V24" si="5">SUM(J25)</f>
        <v>600</v>
      </c>
      <c r="K24" s="142">
        <f t="shared" si="5"/>
        <v>582.79999999999995</v>
      </c>
      <c r="L24" s="103">
        <f t="shared" si="5"/>
        <v>30</v>
      </c>
      <c r="M24" s="142">
        <f t="shared" si="5"/>
        <v>1021536</v>
      </c>
      <c r="N24" s="142"/>
      <c r="O24" s="142"/>
      <c r="P24" s="142"/>
      <c r="Q24" s="142">
        <f>M24</f>
        <v>1021536</v>
      </c>
      <c r="R24" s="142"/>
      <c r="S24" s="103"/>
      <c r="T24" s="142"/>
      <c r="U24" s="142">
        <f t="shared" si="5"/>
        <v>288</v>
      </c>
      <c r="V24" s="142">
        <f t="shared" si="5"/>
        <v>1021536</v>
      </c>
      <c r="W24" s="142"/>
      <c r="X24" s="142"/>
      <c r="Y24" s="142"/>
      <c r="Z24" s="142"/>
      <c r="AA24" s="142"/>
      <c r="AB24" s="142"/>
      <c r="AC24" s="142"/>
      <c r="AD24" s="142"/>
      <c r="AE24" s="142"/>
      <c r="AF24" s="142"/>
      <c r="AG24" s="68"/>
      <c r="AH24" s="128"/>
      <c r="AI24" s="172"/>
      <c r="AJ24" s="172"/>
      <c r="AN24" s="221"/>
      <c r="AO24" s="35"/>
      <c r="AP24" s="16"/>
    </row>
    <row r="25" spans="1:42" ht="22.5" customHeight="1" x14ac:dyDescent="0.25">
      <c r="A25" s="68" t="str">
        <f>AM25</f>
        <v>1.</v>
      </c>
      <c r="B25" s="25">
        <v>47</v>
      </c>
      <c r="C25" s="36" t="s">
        <v>1206</v>
      </c>
      <c r="D25" s="42">
        <v>1982</v>
      </c>
      <c r="E25" s="68" t="s">
        <v>2932</v>
      </c>
      <c r="F25" s="68" t="s">
        <v>2933</v>
      </c>
      <c r="G25" s="42">
        <v>2</v>
      </c>
      <c r="H25" s="25">
        <v>2</v>
      </c>
      <c r="I25" s="144">
        <v>600</v>
      </c>
      <c r="J25" s="144">
        <v>600</v>
      </c>
      <c r="K25" s="144">
        <v>582.79999999999995</v>
      </c>
      <c r="L25" s="30">
        <v>30</v>
      </c>
      <c r="M25" s="235">
        <f>R25+T25+V25+X25+Z25+AB25+AE25+AF25</f>
        <v>1021536</v>
      </c>
      <c r="N25" s="235"/>
      <c r="O25" s="235"/>
      <c r="P25" s="235"/>
      <c r="Q25" s="144">
        <f>M25</f>
        <v>1021536</v>
      </c>
      <c r="R25" s="236"/>
      <c r="S25" s="237"/>
      <c r="T25" s="236"/>
      <c r="U25" s="322">
        <v>288</v>
      </c>
      <c r="V25" s="322">
        <f>U25*3547</f>
        <v>1021536</v>
      </c>
      <c r="W25" s="236"/>
      <c r="X25" s="236"/>
      <c r="Y25" s="236"/>
      <c r="Z25" s="236"/>
      <c r="AA25" s="236"/>
      <c r="AB25" s="236"/>
      <c r="AC25" s="144"/>
      <c r="AD25" s="144"/>
      <c r="AE25" s="236"/>
      <c r="AF25" s="236"/>
      <c r="AG25" s="324">
        <v>2025</v>
      </c>
      <c r="AH25" s="129"/>
      <c r="AI25" s="172"/>
      <c r="AJ25" s="172"/>
      <c r="AK25" s="141">
        <v>1</v>
      </c>
      <c r="AL25" s="35" t="s">
        <v>153</v>
      </c>
      <c r="AM25" s="141" t="str">
        <f>CONCATENATE(AK25,AL25)</f>
        <v>1.</v>
      </c>
      <c r="AN25" s="147"/>
      <c r="AO25" s="35"/>
      <c r="AP25" s="16"/>
    </row>
    <row r="26" spans="1:42" ht="22.5" customHeight="1" x14ac:dyDescent="0.25">
      <c r="A26" s="70"/>
      <c r="B26" s="45"/>
      <c r="C26" s="171" t="s">
        <v>1192</v>
      </c>
      <c r="D26" s="45"/>
      <c r="E26" s="70"/>
      <c r="F26" s="70"/>
      <c r="G26" s="45"/>
      <c r="H26" s="45"/>
      <c r="I26" s="142">
        <f>SUM(I27:I53)</f>
        <v>22270.6</v>
      </c>
      <c r="J26" s="142">
        <f t="shared" ref="J26:AB26" si="6">SUM(J27:J53)</f>
        <v>21972.3</v>
      </c>
      <c r="K26" s="142">
        <f t="shared" si="6"/>
        <v>15523.2</v>
      </c>
      <c r="L26" s="103">
        <f t="shared" si="6"/>
        <v>972</v>
      </c>
      <c r="M26" s="142">
        <f>SUM(M27:M53)</f>
        <v>18697819</v>
      </c>
      <c r="N26" s="142"/>
      <c r="O26" s="142"/>
      <c r="P26" s="142"/>
      <c r="Q26" s="142">
        <f>M26</f>
        <v>18697819</v>
      </c>
      <c r="R26" s="142">
        <f t="shared" si="6"/>
        <v>7464099</v>
      </c>
      <c r="S26" s="103"/>
      <c r="T26" s="142"/>
      <c r="U26" s="142">
        <f t="shared" si="6"/>
        <v>2426</v>
      </c>
      <c r="V26" s="142">
        <f t="shared" si="6"/>
        <v>10907126</v>
      </c>
      <c r="W26" s="142"/>
      <c r="X26" s="142"/>
      <c r="Y26" s="142"/>
      <c r="Z26" s="142"/>
      <c r="AA26" s="142">
        <f t="shared" si="6"/>
        <v>122</v>
      </c>
      <c r="AB26" s="142">
        <f t="shared" si="6"/>
        <v>326594</v>
      </c>
      <c r="AC26" s="142"/>
      <c r="AD26" s="142"/>
      <c r="AE26" s="142"/>
      <c r="AF26" s="142"/>
      <c r="AG26" s="68"/>
      <c r="AH26" s="128"/>
      <c r="AI26" s="172"/>
      <c r="AJ26" s="172"/>
      <c r="AN26" s="221"/>
      <c r="AO26" s="35"/>
      <c r="AP26" s="16"/>
    </row>
    <row r="27" spans="1:42" ht="22.5" customHeight="1" x14ac:dyDescent="0.25">
      <c r="A27" s="68" t="str">
        <f t="shared" ref="A27:A33" si="7">AM27</f>
        <v>2.</v>
      </c>
      <c r="B27" s="25">
        <v>22</v>
      </c>
      <c r="C27" s="36" t="s">
        <v>1193</v>
      </c>
      <c r="D27" s="25">
        <v>1982</v>
      </c>
      <c r="E27" s="111" t="s">
        <v>2932</v>
      </c>
      <c r="F27" s="68" t="s">
        <v>2934</v>
      </c>
      <c r="G27" s="25">
        <v>2</v>
      </c>
      <c r="H27" s="25">
        <v>1</v>
      </c>
      <c r="I27" s="322">
        <v>377.4</v>
      </c>
      <c r="J27" s="322">
        <v>377.4</v>
      </c>
      <c r="K27" s="322">
        <v>257.2</v>
      </c>
      <c r="L27" s="12">
        <v>23</v>
      </c>
      <c r="M27" s="144">
        <f t="shared" ref="M27:M33" si="8">R27+T27+V27+X27+Z27+AB27+AE27+AF27</f>
        <v>42870</v>
      </c>
      <c r="N27" s="142"/>
      <c r="O27" s="142"/>
      <c r="P27" s="142"/>
      <c r="Q27" s="144">
        <f>M27</f>
        <v>42870</v>
      </c>
      <c r="R27" s="144">
        <v>42870</v>
      </c>
      <c r="S27" s="30"/>
      <c r="T27" s="144"/>
      <c r="U27" s="144"/>
      <c r="V27" s="144"/>
      <c r="W27" s="144"/>
      <c r="X27" s="144"/>
      <c r="Y27" s="144"/>
      <c r="Z27" s="144"/>
      <c r="AA27" s="144"/>
      <c r="AB27" s="144"/>
      <c r="AC27" s="144"/>
      <c r="AD27" s="144"/>
      <c r="AE27" s="144"/>
      <c r="AF27" s="144"/>
      <c r="AG27" s="324">
        <v>2025</v>
      </c>
      <c r="AH27" s="129"/>
      <c r="AI27" s="216"/>
      <c r="AJ27" s="216"/>
      <c r="AK27" s="141">
        <v>2</v>
      </c>
      <c r="AL27" s="35" t="s">
        <v>153</v>
      </c>
      <c r="AM27" s="141" t="str">
        <f t="shared" ref="AM27" si="9">CONCATENATE(AK27,AL27)</f>
        <v>2.</v>
      </c>
      <c r="AN27" s="147"/>
      <c r="AO27" s="35"/>
      <c r="AP27" s="16"/>
    </row>
    <row r="28" spans="1:42" ht="22.5" customHeight="1" x14ac:dyDescent="0.25">
      <c r="A28" s="68" t="str">
        <f t="shared" si="7"/>
        <v>3.</v>
      </c>
      <c r="B28" s="25">
        <v>36</v>
      </c>
      <c r="C28" s="36" t="s">
        <v>1198</v>
      </c>
      <c r="D28" s="25">
        <v>1981</v>
      </c>
      <c r="E28" s="68" t="s">
        <v>2932</v>
      </c>
      <c r="F28" s="68" t="s">
        <v>2933</v>
      </c>
      <c r="G28" s="25">
        <v>2</v>
      </c>
      <c r="H28" s="25">
        <v>3</v>
      </c>
      <c r="I28" s="322">
        <v>636.70000000000005</v>
      </c>
      <c r="J28" s="322">
        <v>636.70000000000005</v>
      </c>
      <c r="K28" s="322">
        <v>367.9</v>
      </c>
      <c r="L28" s="12">
        <v>29</v>
      </c>
      <c r="M28" s="144">
        <f t="shared" si="8"/>
        <v>400530</v>
      </c>
      <c r="N28" s="142"/>
      <c r="O28" s="142"/>
      <c r="P28" s="142"/>
      <c r="Q28" s="144">
        <f>M28</f>
        <v>400530</v>
      </c>
      <c r="R28" s="144">
        <v>400530</v>
      </c>
      <c r="S28" s="30"/>
      <c r="T28" s="144"/>
      <c r="U28" s="144"/>
      <c r="V28" s="144"/>
      <c r="W28" s="144"/>
      <c r="X28" s="144"/>
      <c r="Y28" s="144"/>
      <c r="Z28" s="144"/>
      <c r="AA28" s="144"/>
      <c r="AB28" s="144"/>
      <c r="AC28" s="144"/>
      <c r="AD28" s="144"/>
      <c r="AE28" s="144"/>
      <c r="AF28" s="144"/>
      <c r="AG28" s="324">
        <v>2025</v>
      </c>
      <c r="AH28" s="129"/>
      <c r="AI28" s="216"/>
      <c r="AJ28" s="216"/>
      <c r="AK28" s="141">
        <f>MAX(AK24:AK27)+1</f>
        <v>3</v>
      </c>
      <c r="AL28" s="35" t="s">
        <v>153</v>
      </c>
      <c r="AM28" s="141" t="str">
        <f t="shared" ref="AM28" si="10">CONCATENATE(AK28,AL28)</f>
        <v>3.</v>
      </c>
      <c r="AN28" s="147"/>
      <c r="AO28" s="35"/>
      <c r="AP28" s="16"/>
    </row>
    <row r="29" spans="1:42" ht="22.5" customHeight="1" x14ac:dyDescent="0.25">
      <c r="A29" s="68" t="str">
        <f t="shared" si="7"/>
        <v>4.</v>
      </c>
      <c r="B29" s="25">
        <v>44</v>
      </c>
      <c r="C29" s="36" t="s">
        <v>1201</v>
      </c>
      <c r="D29" s="25">
        <v>1983</v>
      </c>
      <c r="E29" s="111" t="s">
        <v>2932</v>
      </c>
      <c r="F29" s="68" t="s">
        <v>2934</v>
      </c>
      <c r="G29" s="25">
        <v>2</v>
      </c>
      <c r="H29" s="25">
        <v>1</v>
      </c>
      <c r="I29" s="322">
        <v>354.9</v>
      </c>
      <c r="J29" s="322">
        <v>354.9</v>
      </c>
      <c r="K29" s="322">
        <v>211.9</v>
      </c>
      <c r="L29" s="12">
        <v>20</v>
      </c>
      <c r="M29" s="144">
        <f t="shared" si="8"/>
        <v>2189193</v>
      </c>
      <c r="N29" s="142"/>
      <c r="O29" s="142"/>
      <c r="P29" s="142"/>
      <c r="Q29" s="144">
        <f t="shared" ref="Q29:Q33" si="11">M29</f>
        <v>2189193</v>
      </c>
      <c r="R29" s="144"/>
      <c r="S29" s="30"/>
      <c r="T29" s="144"/>
      <c r="U29" s="144">
        <v>291</v>
      </c>
      <c r="V29" s="144">
        <f>U29*7523</f>
        <v>2189193</v>
      </c>
      <c r="W29" s="144"/>
      <c r="X29" s="144"/>
      <c r="Y29" s="144"/>
      <c r="Z29" s="144"/>
      <c r="AA29" s="144"/>
      <c r="AB29" s="144"/>
      <c r="AC29" s="144"/>
      <c r="AD29" s="144"/>
      <c r="AE29" s="144"/>
      <c r="AF29" s="144"/>
      <c r="AG29" s="324">
        <v>2025</v>
      </c>
      <c r="AH29" s="129"/>
      <c r="AI29" s="172"/>
      <c r="AJ29" s="172"/>
      <c r="AK29" s="141">
        <f t="shared" ref="AK29:AK93" si="12">MAX(AK25:AK28)+1</f>
        <v>4</v>
      </c>
      <c r="AL29" s="35" t="s">
        <v>153</v>
      </c>
      <c r="AM29" s="141" t="str">
        <f t="shared" ref="AM29:AM93" si="13">CONCATENATE(AK29,AL29)</f>
        <v>4.</v>
      </c>
      <c r="AN29" s="147"/>
      <c r="AO29" s="35"/>
      <c r="AP29" s="16"/>
    </row>
    <row r="30" spans="1:42" ht="22.5" customHeight="1" x14ac:dyDescent="0.25">
      <c r="A30" s="68" t="str">
        <f t="shared" si="7"/>
        <v>5.</v>
      </c>
      <c r="B30" s="25">
        <v>24</v>
      </c>
      <c r="C30" s="36" t="s">
        <v>1195</v>
      </c>
      <c r="D30" s="42">
        <v>1976</v>
      </c>
      <c r="E30" s="111" t="s">
        <v>2932</v>
      </c>
      <c r="F30" s="68" t="s">
        <v>2934</v>
      </c>
      <c r="G30" s="25">
        <v>2</v>
      </c>
      <c r="H30" s="25">
        <v>2</v>
      </c>
      <c r="I30" s="322">
        <v>746.2</v>
      </c>
      <c r="J30" s="322">
        <v>746.2</v>
      </c>
      <c r="K30" s="322">
        <v>434.2</v>
      </c>
      <c r="L30" s="12">
        <v>41</v>
      </c>
      <c r="M30" s="144">
        <f t="shared" si="8"/>
        <v>51444</v>
      </c>
      <c r="N30" s="142"/>
      <c r="O30" s="142"/>
      <c r="P30" s="142"/>
      <c r="Q30" s="144">
        <f t="shared" si="11"/>
        <v>51444</v>
      </c>
      <c r="R30" s="144">
        <v>51444</v>
      </c>
      <c r="S30" s="30"/>
      <c r="T30" s="144"/>
      <c r="U30" s="144"/>
      <c r="V30" s="144"/>
      <c r="W30" s="144"/>
      <c r="X30" s="144"/>
      <c r="Y30" s="144"/>
      <c r="Z30" s="144"/>
      <c r="AA30" s="144"/>
      <c r="AB30" s="144"/>
      <c r="AC30" s="144"/>
      <c r="AD30" s="144"/>
      <c r="AE30" s="144"/>
      <c r="AF30" s="144"/>
      <c r="AG30" s="324">
        <v>2025</v>
      </c>
      <c r="AH30" s="129"/>
      <c r="AI30" s="216"/>
      <c r="AJ30" s="216"/>
      <c r="AK30" s="141">
        <f t="shared" si="12"/>
        <v>5</v>
      </c>
      <c r="AL30" s="35" t="s">
        <v>153</v>
      </c>
      <c r="AM30" s="141" t="str">
        <f t="shared" si="13"/>
        <v>5.</v>
      </c>
      <c r="AN30" s="147"/>
      <c r="AO30" s="35"/>
      <c r="AP30" s="16"/>
    </row>
    <row r="31" spans="1:42" ht="22.5" customHeight="1" x14ac:dyDescent="0.25">
      <c r="A31" s="68" t="str">
        <f t="shared" si="7"/>
        <v>6.</v>
      </c>
      <c r="B31" s="25">
        <v>48</v>
      </c>
      <c r="C31" s="36" t="s">
        <v>1207</v>
      </c>
      <c r="D31" s="42">
        <v>1982</v>
      </c>
      <c r="E31" s="68" t="s">
        <v>2932</v>
      </c>
      <c r="F31" s="68" t="s">
        <v>2933</v>
      </c>
      <c r="G31" s="42">
        <v>2</v>
      </c>
      <c r="H31" s="25">
        <v>2</v>
      </c>
      <c r="I31" s="144">
        <v>603</v>
      </c>
      <c r="J31" s="144">
        <v>603</v>
      </c>
      <c r="K31" s="144">
        <v>593</v>
      </c>
      <c r="L31" s="30">
        <v>27</v>
      </c>
      <c r="M31" s="235">
        <f t="shared" si="8"/>
        <v>1021536</v>
      </c>
      <c r="N31" s="235"/>
      <c r="O31" s="235"/>
      <c r="P31" s="235"/>
      <c r="Q31" s="144">
        <f t="shared" si="11"/>
        <v>1021536</v>
      </c>
      <c r="R31" s="236"/>
      <c r="S31" s="237"/>
      <c r="T31" s="236"/>
      <c r="U31" s="322">
        <v>288</v>
      </c>
      <c r="V31" s="322">
        <f>U31*3547</f>
        <v>1021536</v>
      </c>
      <c r="W31" s="236"/>
      <c r="X31" s="236"/>
      <c r="Y31" s="236"/>
      <c r="Z31" s="236"/>
      <c r="AA31" s="236"/>
      <c r="AB31" s="236"/>
      <c r="AC31" s="144"/>
      <c r="AD31" s="144"/>
      <c r="AE31" s="236"/>
      <c r="AF31" s="236"/>
      <c r="AG31" s="324">
        <v>2025</v>
      </c>
      <c r="AH31" s="129"/>
      <c r="AI31" s="172"/>
      <c r="AJ31" s="172"/>
      <c r="AK31" s="141">
        <f t="shared" si="12"/>
        <v>6</v>
      </c>
      <c r="AL31" s="35" t="s">
        <v>153</v>
      </c>
      <c r="AM31" s="141" t="str">
        <f t="shared" si="13"/>
        <v>6.</v>
      </c>
      <c r="AN31" s="147"/>
      <c r="AO31" s="35"/>
      <c r="AP31" s="16"/>
    </row>
    <row r="32" spans="1:42" ht="22.5" customHeight="1" x14ac:dyDescent="0.25">
      <c r="A32" s="68" t="str">
        <f t="shared" si="7"/>
        <v>7.</v>
      </c>
      <c r="B32" s="25">
        <v>35</v>
      </c>
      <c r="C32" s="36" t="s">
        <v>1197</v>
      </c>
      <c r="D32" s="25">
        <v>1991</v>
      </c>
      <c r="E32" s="68" t="s">
        <v>2932</v>
      </c>
      <c r="F32" s="68" t="s">
        <v>2933</v>
      </c>
      <c r="G32" s="25">
        <v>3</v>
      </c>
      <c r="H32" s="25">
        <v>2</v>
      </c>
      <c r="I32" s="322">
        <v>856.7</v>
      </c>
      <c r="J32" s="322">
        <v>856.7</v>
      </c>
      <c r="K32" s="322">
        <v>475.5</v>
      </c>
      <c r="L32" s="12">
        <v>48</v>
      </c>
      <c r="M32" s="144">
        <f t="shared" si="8"/>
        <v>277290</v>
      </c>
      <c r="N32" s="142"/>
      <c r="O32" s="142"/>
      <c r="P32" s="142"/>
      <c r="Q32" s="144">
        <f t="shared" si="11"/>
        <v>277290</v>
      </c>
      <c r="R32" s="144">
        <v>277290</v>
      </c>
      <c r="S32" s="30"/>
      <c r="T32" s="144"/>
      <c r="U32" s="144"/>
      <c r="V32" s="144"/>
      <c r="W32" s="144"/>
      <c r="X32" s="144"/>
      <c r="Y32" s="144"/>
      <c r="Z32" s="144"/>
      <c r="AA32" s="144"/>
      <c r="AB32" s="144"/>
      <c r="AC32" s="144"/>
      <c r="AD32" s="144"/>
      <c r="AE32" s="144"/>
      <c r="AF32" s="144"/>
      <c r="AG32" s="324">
        <v>2025</v>
      </c>
      <c r="AH32" s="129"/>
      <c r="AI32" s="216"/>
      <c r="AJ32" s="216"/>
      <c r="AK32" s="141">
        <f t="shared" si="12"/>
        <v>7</v>
      </c>
      <c r="AL32" s="35" t="s">
        <v>153</v>
      </c>
      <c r="AM32" s="141" t="str">
        <f t="shared" si="13"/>
        <v>7.</v>
      </c>
      <c r="AN32" s="147"/>
      <c r="AO32" s="35"/>
      <c r="AP32" s="16"/>
    </row>
    <row r="33" spans="1:42" ht="22.5" customHeight="1" x14ac:dyDescent="0.25">
      <c r="A33" s="68" t="str">
        <f t="shared" si="7"/>
        <v>8.</v>
      </c>
      <c r="B33" s="25">
        <v>23</v>
      </c>
      <c r="C33" s="36" t="s">
        <v>1194</v>
      </c>
      <c r="D33" s="42">
        <v>1975</v>
      </c>
      <c r="E33" s="111" t="s">
        <v>2932</v>
      </c>
      <c r="F33" s="68" t="s">
        <v>2934</v>
      </c>
      <c r="G33" s="25">
        <v>2</v>
      </c>
      <c r="H33" s="25">
        <v>2</v>
      </c>
      <c r="I33" s="322">
        <v>744.2</v>
      </c>
      <c r="J33" s="322">
        <v>744.2</v>
      </c>
      <c r="K33" s="322">
        <v>419</v>
      </c>
      <c r="L33" s="12">
        <v>34</v>
      </c>
      <c r="M33" s="144">
        <f t="shared" si="8"/>
        <v>51444</v>
      </c>
      <c r="N33" s="142"/>
      <c r="O33" s="142"/>
      <c r="P33" s="142"/>
      <c r="Q33" s="144">
        <f t="shared" si="11"/>
        <v>51444</v>
      </c>
      <c r="R33" s="144">
        <v>51444</v>
      </c>
      <c r="S33" s="30"/>
      <c r="T33" s="144"/>
      <c r="U33" s="144"/>
      <c r="V33" s="144"/>
      <c r="W33" s="144"/>
      <c r="X33" s="144"/>
      <c r="Y33" s="144"/>
      <c r="Z33" s="144"/>
      <c r="AA33" s="144"/>
      <c r="AB33" s="144"/>
      <c r="AC33" s="144"/>
      <c r="AD33" s="144"/>
      <c r="AE33" s="144"/>
      <c r="AF33" s="144"/>
      <c r="AG33" s="324">
        <v>2025</v>
      </c>
      <c r="AH33" s="129"/>
      <c r="AI33" s="216"/>
      <c r="AJ33" s="216"/>
      <c r="AK33" s="141">
        <f t="shared" si="12"/>
        <v>8</v>
      </c>
      <c r="AL33" s="35" t="s">
        <v>153</v>
      </c>
      <c r="AM33" s="141" t="str">
        <f t="shared" si="13"/>
        <v>8.</v>
      </c>
      <c r="AN33" s="147"/>
      <c r="AO33" s="35"/>
      <c r="AP33" s="16"/>
    </row>
    <row r="34" spans="1:42" ht="22.5" customHeight="1" x14ac:dyDescent="0.25">
      <c r="A34" s="68" t="str">
        <f t="shared" ref="A34:A53" si="14">AM34</f>
        <v>9.</v>
      </c>
      <c r="B34" s="25">
        <v>1</v>
      </c>
      <c r="C34" s="36" t="s">
        <v>200</v>
      </c>
      <c r="D34" s="25">
        <v>1980</v>
      </c>
      <c r="E34" s="68" t="s">
        <v>2932</v>
      </c>
      <c r="F34" s="68" t="s">
        <v>2933</v>
      </c>
      <c r="G34" s="25">
        <v>3</v>
      </c>
      <c r="H34" s="25">
        <v>2</v>
      </c>
      <c r="I34" s="238">
        <v>1550.4</v>
      </c>
      <c r="J34" s="322">
        <v>1550.4</v>
      </c>
      <c r="K34" s="238">
        <v>1279.4000000000001</v>
      </c>
      <c r="L34" s="12">
        <v>58</v>
      </c>
      <c r="M34" s="235">
        <f t="shared" ref="M34:M53" si="15">R34+T34+V34+X34+Z34+AB34+AE34+AF34</f>
        <v>677820</v>
      </c>
      <c r="N34" s="235"/>
      <c r="O34" s="235"/>
      <c r="P34" s="235"/>
      <c r="Q34" s="144">
        <f t="shared" ref="Q34:Q53" si="16">M34</f>
        <v>677820</v>
      </c>
      <c r="R34" s="322">
        <v>677820</v>
      </c>
      <c r="S34" s="237"/>
      <c r="T34" s="236"/>
      <c r="U34" s="322"/>
      <c r="V34" s="322"/>
      <c r="W34" s="236"/>
      <c r="X34" s="236"/>
      <c r="Y34" s="236"/>
      <c r="Z34" s="236"/>
      <c r="AA34" s="236"/>
      <c r="AB34" s="236"/>
      <c r="AC34" s="144"/>
      <c r="AD34" s="144"/>
      <c r="AE34" s="144"/>
      <c r="AF34" s="236"/>
      <c r="AG34" s="324">
        <v>2025</v>
      </c>
      <c r="AH34" s="128"/>
      <c r="AI34" s="172"/>
      <c r="AJ34" s="172"/>
      <c r="AK34" s="141">
        <f t="shared" si="12"/>
        <v>9</v>
      </c>
      <c r="AL34" s="35" t="s">
        <v>153</v>
      </c>
      <c r="AM34" s="141" t="str">
        <f t="shared" si="13"/>
        <v>9.</v>
      </c>
      <c r="AN34" s="147"/>
      <c r="AP34" s="16"/>
    </row>
    <row r="35" spans="1:42" ht="22.5" customHeight="1" x14ac:dyDescent="0.25">
      <c r="A35" s="68" t="str">
        <f t="shared" si="14"/>
        <v>10.</v>
      </c>
      <c r="B35" s="25">
        <v>43</v>
      </c>
      <c r="C35" s="36" t="s">
        <v>1200</v>
      </c>
      <c r="D35" s="25">
        <v>1980</v>
      </c>
      <c r="E35" s="111" t="s">
        <v>2932</v>
      </c>
      <c r="F35" s="68" t="s">
        <v>2933</v>
      </c>
      <c r="G35" s="25">
        <v>2</v>
      </c>
      <c r="H35" s="25">
        <v>2</v>
      </c>
      <c r="I35" s="144">
        <v>786</v>
      </c>
      <c r="J35" s="144">
        <v>786</v>
      </c>
      <c r="K35" s="144">
        <v>534</v>
      </c>
      <c r="L35" s="30">
        <v>35</v>
      </c>
      <c r="M35" s="144">
        <f>R35+T35+V35+X35+Z35+AB35+AE35+AF35</f>
        <v>60018</v>
      </c>
      <c r="N35" s="142"/>
      <c r="O35" s="142"/>
      <c r="P35" s="142"/>
      <c r="Q35" s="144">
        <f>M35</f>
        <v>60018</v>
      </c>
      <c r="R35" s="144">
        <v>60018</v>
      </c>
      <c r="S35" s="30"/>
      <c r="T35" s="144"/>
      <c r="U35" s="144"/>
      <c r="V35" s="144"/>
      <c r="W35" s="144"/>
      <c r="X35" s="144"/>
      <c r="Y35" s="144"/>
      <c r="Z35" s="144"/>
      <c r="AA35" s="144"/>
      <c r="AB35" s="144"/>
      <c r="AC35" s="144"/>
      <c r="AD35" s="144"/>
      <c r="AE35" s="144"/>
      <c r="AF35" s="144"/>
      <c r="AG35" s="324">
        <v>2025</v>
      </c>
      <c r="AH35" s="129"/>
      <c r="AI35" s="216"/>
      <c r="AJ35" s="216"/>
      <c r="AK35" s="141">
        <f t="shared" si="12"/>
        <v>10</v>
      </c>
      <c r="AL35" s="35" t="s">
        <v>153</v>
      </c>
      <c r="AM35" s="141" t="str">
        <f t="shared" si="13"/>
        <v>10.</v>
      </c>
      <c r="AN35" s="147"/>
      <c r="AO35" s="35"/>
      <c r="AP35" s="16"/>
    </row>
    <row r="36" spans="1:42" ht="22.5" customHeight="1" x14ac:dyDescent="0.25">
      <c r="A36" s="68" t="str">
        <f t="shared" si="14"/>
        <v>11.</v>
      </c>
      <c r="B36" s="25">
        <v>49</v>
      </c>
      <c r="C36" s="36" t="s">
        <v>193</v>
      </c>
      <c r="D36" s="25">
        <v>1984</v>
      </c>
      <c r="E36" s="68" t="s">
        <v>2932</v>
      </c>
      <c r="F36" s="68" t="s">
        <v>2933</v>
      </c>
      <c r="G36" s="25">
        <v>2</v>
      </c>
      <c r="H36" s="25">
        <v>2</v>
      </c>
      <c r="I36" s="238">
        <v>613.6</v>
      </c>
      <c r="J36" s="322">
        <v>596</v>
      </c>
      <c r="K36" s="238">
        <v>302.39999999999998</v>
      </c>
      <c r="L36" s="12">
        <v>34</v>
      </c>
      <c r="M36" s="235">
        <f t="shared" ref="M36" si="17">R36+T36+V36+X36+Z36+AB36+AE36+AF36</f>
        <v>893420</v>
      </c>
      <c r="N36" s="235"/>
      <c r="O36" s="235"/>
      <c r="P36" s="235"/>
      <c r="Q36" s="144">
        <f t="shared" ref="Q36" si="18">M36</f>
        <v>893420</v>
      </c>
      <c r="R36" s="322">
        <v>893420</v>
      </c>
      <c r="S36" s="12"/>
      <c r="T36" s="322"/>
      <c r="U36" s="322"/>
      <c r="V36" s="322"/>
      <c r="W36" s="322"/>
      <c r="X36" s="322"/>
      <c r="Y36" s="322"/>
      <c r="Z36" s="322"/>
      <c r="AA36" s="322"/>
      <c r="AB36" s="322"/>
      <c r="AC36" s="144"/>
      <c r="AD36" s="144"/>
      <c r="AE36" s="322"/>
      <c r="AF36" s="322"/>
      <c r="AG36" s="324">
        <v>2025</v>
      </c>
      <c r="AH36" s="128"/>
      <c r="AI36" s="172"/>
      <c r="AJ36" s="172"/>
      <c r="AK36" s="141">
        <f t="shared" si="12"/>
        <v>11</v>
      </c>
      <c r="AL36" s="35" t="s">
        <v>153</v>
      </c>
      <c r="AM36" s="141" t="str">
        <f t="shared" si="13"/>
        <v>11.</v>
      </c>
      <c r="AN36" s="147"/>
      <c r="AO36" s="35"/>
      <c r="AP36" s="16"/>
    </row>
    <row r="37" spans="1:42" ht="22.5" customHeight="1" x14ac:dyDescent="0.25">
      <c r="A37" s="68" t="str">
        <f t="shared" si="14"/>
        <v>12.</v>
      </c>
      <c r="B37" s="25">
        <v>3</v>
      </c>
      <c r="C37" s="36" t="s">
        <v>195</v>
      </c>
      <c r="D37" s="25">
        <v>1980</v>
      </c>
      <c r="E37" s="68" t="s">
        <v>2932</v>
      </c>
      <c r="F37" s="68" t="s">
        <v>2933</v>
      </c>
      <c r="G37" s="25">
        <v>3</v>
      </c>
      <c r="H37" s="25">
        <v>2</v>
      </c>
      <c r="I37" s="238">
        <v>1550.4</v>
      </c>
      <c r="J37" s="322">
        <v>1269.7</v>
      </c>
      <c r="K37" s="238">
        <v>1269.7</v>
      </c>
      <c r="L37" s="12">
        <v>64</v>
      </c>
      <c r="M37" s="235">
        <f t="shared" si="15"/>
        <v>677820</v>
      </c>
      <c r="N37" s="239"/>
      <c r="O37" s="239"/>
      <c r="P37" s="239"/>
      <c r="Q37" s="144">
        <f t="shared" si="16"/>
        <v>677820</v>
      </c>
      <c r="R37" s="322">
        <v>677820</v>
      </c>
      <c r="S37" s="237"/>
      <c r="T37" s="236"/>
      <c r="U37" s="322"/>
      <c r="V37" s="322"/>
      <c r="W37" s="236"/>
      <c r="X37" s="236"/>
      <c r="Y37" s="236"/>
      <c r="Z37" s="236"/>
      <c r="AA37" s="322"/>
      <c r="AB37" s="322"/>
      <c r="AC37" s="144"/>
      <c r="AD37" s="144"/>
      <c r="AE37" s="322"/>
      <c r="AF37" s="236"/>
      <c r="AG37" s="324">
        <v>2025</v>
      </c>
      <c r="AH37" s="128"/>
      <c r="AI37" s="172"/>
      <c r="AJ37" s="172"/>
      <c r="AK37" s="141">
        <f t="shared" si="12"/>
        <v>12</v>
      </c>
      <c r="AL37" s="35" t="s">
        <v>153</v>
      </c>
      <c r="AM37" s="141" t="str">
        <f t="shared" si="13"/>
        <v>12.</v>
      </c>
      <c r="AN37" s="147"/>
      <c r="AO37" s="35"/>
      <c r="AP37" s="16"/>
    </row>
    <row r="38" spans="1:42" ht="22.5" customHeight="1" x14ac:dyDescent="0.25">
      <c r="A38" s="68" t="str">
        <f t="shared" si="14"/>
        <v>13.</v>
      </c>
      <c r="B38" s="25">
        <v>31</v>
      </c>
      <c r="C38" s="36" t="s">
        <v>1196</v>
      </c>
      <c r="D38" s="25">
        <v>1983</v>
      </c>
      <c r="E38" s="111" t="s">
        <v>2932</v>
      </c>
      <c r="F38" s="68" t="s">
        <v>2934</v>
      </c>
      <c r="G38" s="25">
        <v>2</v>
      </c>
      <c r="H38" s="25">
        <v>1</v>
      </c>
      <c r="I38" s="322">
        <v>577.29999999999995</v>
      </c>
      <c r="J38" s="322">
        <v>577.29999999999995</v>
      </c>
      <c r="K38" s="322">
        <v>368.3</v>
      </c>
      <c r="L38" s="12">
        <v>25</v>
      </c>
      <c r="M38" s="144">
        <f>R38+T38+V38+X38+Z38+AB38+AE38+AF38</f>
        <v>1064100</v>
      </c>
      <c r="N38" s="142"/>
      <c r="O38" s="142"/>
      <c r="P38" s="142"/>
      <c r="Q38" s="144">
        <f t="shared" si="16"/>
        <v>1064100</v>
      </c>
      <c r="R38" s="144"/>
      <c r="S38" s="30"/>
      <c r="T38" s="144"/>
      <c r="U38" s="144">
        <v>300</v>
      </c>
      <c r="V38" s="144">
        <f>U38*3547</f>
        <v>1064100</v>
      </c>
      <c r="W38" s="144"/>
      <c r="X38" s="144"/>
      <c r="Y38" s="144"/>
      <c r="Z38" s="144"/>
      <c r="AA38" s="144"/>
      <c r="AB38" s="144"/>
      <c r="AC38" s="144"/>
      <c r="AD38" s="144"/>
      <c r="AE38" s="144"/>
      <c r="AF38" s="144"/>
      <c r="AG38" s="324">
        <v>2025</v>
      </c>
      <c r="AH38" s="129"/>
      <c r="AI38" s="172"/>
      <c r="AJ38" s="172"/>
      <c r="AK38" s="141">
        <f t="shared" si="12"/>
        <v>13</v>
      </c>
      <c r="AL38" s="35" t="s">
        <v>153</v>
      </c>
      <c r="AM38" s="141" t="str">
        <f t="shared" si="13"/>
        <v>13.</v>
      </c>
      <c r="AN38" s="147"/>
      <c r="AO38" s="35"/>
      <c r="AP38" s="16"/>
    </row>
    <row r="39" spans="1:42" ht="22.5" customHeight="1" x14ac:dyDescent="0.25">
      <c r="A39" s="68" t="str">
        <f t="shared" si="14"/>
        <v>14.</v>
      </c>
      <c r="B39" s="25">
        <v>33</v>
      </c>
      <c r="C39" s="36" t="s">
        <v>1204</v>
      </c>
      <c r="D39" s="42">
        <v>1980</v>
      </c>
      <c r="E39" s="68" t="s">
        <v>2932</v>
      </c>
      <c r="F39" s="113" t="s">
        <v>2933</v>
      </c>
      <c r="G39" s="25">
        <v>3</v>
      </c>
      <c r="H39" s="25">
        <v>3</v>
      </c>
      <c r="I39" s="322">
        <v>1283.7</v>
      </c>
      <c r="J39" s="322">
        <v>1283.7</v>
      </c>
      <c r="K39" s="322">
        <v>742.8</v>
      </c>
      <c r="L39" s="12">
        <v>57</v>
      </c>
      <c r="M39" s="235">
        <f>R39+T39+V39+X39+Z39+AB39+AE39+AF39</f>
        <v>2096277</v>
      </c>
      <c r="N39" s="235"/>
      <c r="O39" s="235"/>
      <c r="P39" s="235"/>
      <c r="Q39" s="144">
        <f t="shared" si="16"/>
        <v>2096277</v>
      </c>
      <c r="R39" s="236"/>
      <c r="S39" s="237"/>
      <c r="T39" s="236"/>
      <c r="U39" s="322">
        <v>591</v>
      </c>
      <c r="V39" s="322">
        <f>U39*3547</f>
        <v>2096277</v>
      </c>
      <c r="W39" s="236"/>
      <c r="X39" s="236"/>
      <c r="Y39" s="236"/>
      <c r="Z39" s="236"/>
      <c r="AA39" s="236"/>
      <c r="AB39" s="236"/>
      <c r="AC39" s="144"/>
      <c r="AD39" s="144"/>
      <c r="AE39" s="236"/>
      <c r="AF39" s="236"/>
      <c r="AG39" s="324">
        <v>2025</v>
      </c>
      <c r="AH39" s="129"/>
      <c r="AI39" s="172"/>
      <c r="AJ39" s="172"/>
      <c r="AK39" s="141">
        <f t="shared" si="12"/>
        <v>14</v>
      </c>
      <c r="AL39" s="35" t="s">
        <v>153</v>
      </c>
      <c r="AM39" s="141" t="str">
        <f t="shared" si="13"/>
        <v>14.</v>
      </c>
      <c r="AN39" s="147"/>
      <c r="AO39" s="35"/>
      <c r="AP39" s="16"/>
    </row>
    <row r="40" spans="1:42" ht="22.5" customHeight="1" x14ac:dyDescent="0.25">
      <c r="A40" s="68" t="str">
        <f t="shared" si="14"/>
        <v>15.</v>
      </c>
      <c r="B40" s="25">
        <v>28</v>
      </c>
      <c r="C40" s="36" t="s">
        <v>197</v>
      </c>
      <c r="D40" s="25">
        <v>1975</v>
      </c>
      <c r="E40" s="68" t="s">
        <v>2932</v>
      </c>
      <c r="F40" s="68" t="s">
        <v>2934</v>
      </c>
      <c r="G40" s="25">
        <v>2</v>
      </c>
      <c r="H40" s="25">
        <v>2</v>
      </c>
      <c r="I40" s="238">
        <v>514.20000000000005</v>
      </c>
      <c r="J40" s="322">
        <f>I40</f>
        <v>514.20000000000005</v>
      </c>
      <c r="K40" s="238">
        <v>293.7</v>
      </c>
      <c r="L40" s="12">
        <v>29</v>
      </c>
      <c r="M40" s="235">
        <f>R40+T40+V40+X40+Z40+AB40+AE40+AF40</f>
        <v>264966</v>
      </c>
      <c r="N40" s="235"/>
      <c r="O40" s="235"/>
      <c r="P40" s="235"/>
      <c r="Q40" s="144">
        <f t="shared" si="16"/>
        <v>264966</v>
      </c>
      <c r="R40" s="322">
        <v>264966</v>
      </c>
      <c r="S40" s="12"/>
      <c r="T40" s="322"/>
      <c r="U40" s="322"/>
      <c r="V40" s="322"/>
      <c r="W40" s="322"/>
      <c r="X40" s="322"/>
      <c r="Y40" s="322"/>
      <c r="Z40" s="322"/>
      <c r="AA40" s="322"/>
      <c r="AB40" s="322"/>
      <c r="AC40" s="144"/>
      <c r="AD40" s="144"/>
      <c r="AE40" s="144"/>
      <c r="AF40" s="322"/>
      <c r="AG40" s="324">
        <v>2025</v>
      </c>
      <c r="AH40" s="128"/>
      <c r="AI40" s="172"/>
      <c r="AJ40" s="172"/>
      <c r="AK40" s="141">
        <f t="shared" si="12"/>
        <v>15</v>
      </c>
      <c r="AL40" s="35" t="s">
        <v>153</v>
      </c>
      <c r="AM40" s="141" t="str">
        <f t="shared" si="13"/>
        <v>15.</v>
      </c>
      <c r="AN40" s="147"/>
      <c r="AO40" s="35"/>
      <c r="AP40" s="16"/>
    </row>
    <row r="41" spans="1:42" ht="22.5" customHeight="1" x14ac:dyDescent="0.25">
      <c r="A41" s="68" t="str">
        <f t="shared" si="14"/>
        <v>16.</v>
      </c>
      <c r="B41" s="25">
        <v>41</v>
      </c>
      <c r="C41" s="36" t="s">
        <v>198</v>
      </c>
      <c r="D41" s="42">
        <v>1969</v>
      </c>
      <c r="E41" s="68" t="s">
        <v>2932</v>
      </c>
      <c r="F41" s="68" t="s">
        <v>2934</v>
      </c>
      <c r="G41" s="25">
        <v>2</v>
      </c>
      <c r="H41" s="25">
        <v>1</v>
      </c>
      <c r="I41" s="238">
        <v>327.8</v>
      </c>
      <c r="J41" s="322">
        <f>I41</f>
        <v>327.8</v>
      </c>
      <c r="K41" s="238">
        <v>207</v>
      </c>
      <c r="L41" s="12">
        <v>15</v>
      </c>
      <c r="M41" s="235">
        <f>R41+T41+V41+X41+Z41+AB41+AE41+AF41</f>
        <v>357368</v>
      </c>
      <c r="N41" s="235"/>
      <c r="O41" s="235"/>
      <c r="P41" s="235"/>
      <c r="Q41" s="144">
        <f t="shared" si="16"/>
        <v>357368</v>
      </c>
      <c r="R41" s="322">
        <v>357368</v>
      </c>
      <c r="S41" s="12"/>
      <c r="T41" s="322"/>
      <c r="U41" s="322"/>
      <c r="V41" s="322"/>
      <c r="W41" s="322"/>
      <c r="X41" s="322"/>
      <c r="Y41" s="322"/>
      <c r="Z41" s="322"/>
      <c r="AA41" s="322"/>
      <c r="AB41" s="322"/>
      <c r="AC41" s="144"/>
      <c r="AD41" s="144"/>
      <c r="AE41" s="144"/>
      <c r="AF41" s="322"/>
      <c r="AG41" s="324">
        <v>2025</v>
      </c>
      <c r="AH41" s="128"/>
      <c r="AI41" s="172"/>
      <c r="AJ41" s="172"/>
      <c r="AK41" s="141">
        <f t="shared" si="12"/>
        <v>16</v>
      </c>
      <c r="AL41" s="35" t="s">
        <v>153</v>
      </c>
      <c r="AM41" s="141" t="str">
        <f t="shared" si="13"/>
        <v>16.</v>
      </c>
      <c r="AN41" s="147"/>
      <c r="AO41" s="35"/>
      <c r="AP41" s="16"/>
    </row>
    <row r="42" spans="1:42" ht="22.5" customHeight="1" x14ac:dyDescent="0.25">
      <c r="A42" s="68" t="str">
        <f t="shared" si="14"/>
        <v>17.</v>
      </c>
      <c r="B42" s="25">
        <v>13</v>
      </c>
      <c r="C42" s="36" t="s">
        <v>196</v>
      </c>
      <c r="D42" s="42">
        <v>1954</v>
      </c>
      <c r="E42" s="68" t="s">
        <v>2932</v>
      </c>
      <c r="F42" s="68" t="s">
        <v>2935</v>
      </c>
      <c r="G42" s="25">
        <v>2</v>
      </c>
      <c r="H42" s="25">
        <v>1</v>
      </c>
      <c r="I42" s="322">
        <v>406</v>
      </c>
      <c r="J42" s="322">
        <v>406</v>
      </c>
      <c r="K42" s="322">
        <v>276.10000000000002</v>
      </c>
      <c r="L42" s="12">
        <v>9</v>
      </c>
      <c r="M42" s="235">
        <f>R42+T42+V42+X42+Z42+AB42+AE42+AF42</f>
        <v>64248</v>
      </c>
      <c r="N42" s="235"/>
      <c r="O42" s="235"/>
      <c r="P42" s="235"/>
      <c r="Q42" s="144">
        <f t="shared" si="16"/>
        <v>64248</v>
      </c>
      <c r="R42" s="236"/>
      <c r="S42" s="237"/>
      <c r="T42" s="236"/>
      <c r="U42" s="322"/>
      <c r="V42" s="322"/>
      <c r="W42" s="236"/>
      <c r="X42" s="236"/>
      <c r="Y42" s="236"/>
      <c r="Z42" s="236"/>
      <c r="AA42" s="322">
        <v>24</v>
      </c>
      <c r="AB42" s="322">
        <f>AA42*2677</f>
        <v>64248</v>
      </c>
      <c r="AC42" s="144"/>
      <c r="AD42" s="144"/>
      <c r="AE42" s="236"/>
      <c r="AF42" s="236"/>
      <c r="AG42" s="324">
        <v>2025</v>
      </c>
      <c r="AH42" s="129"/>
      <c r="AI42" s="172"/>
      <c r="AJ42" s="172"/>
      <c r="AK42" s="141">
        <f t="shared" si="12"/>
        <v>17</v>
      </c>
      <c r="AL42" s="35" t="s">
        <v>153</v>
      </c>
      <c r="AM42" s="141" t="str">
        <f t="shared" si="13"/>
        <v>17.</v>
      </c>
      <c r="AN42" s="147"/>
      <c r="AO42" s="35"/>
      <c r="AP42" s="16"/>
    </row>
    <row r="43" spans="1:42" ht="22.5" customHeight="1" x14ac:dyDescent="0.25">
      <c r="A43" s="68" t="str">
        <f t="shared" si="14"/>
        <v>18.</v>
      </c>
      <c r="B43" s="25">
        <v>42</v>
      </c>
      <c r="C43" s="36" t="s">
        <v>199</v>
      </c>
      <c r="D43" s="42">
        <v>1973</v>
      </c>
      <c r="E43" s="68" t="s">
        <v>2932</v>
      </c>
      <c r="F43" s="68" t="s">
        <v>2934</v>
      </c>
      <c r="G43" s="25">
        <v>2</v>
      </c>
      <c r="H43" s="25">
        <v>2</v>
      </c>
      <c r="I43" s="238">
        <v>524.4</v>
      </c>
      <c r="J43" s="322">
        <f>I43</f>
        <v>524.4</v>
      </c>
      <c r="K43" s="238">
        <v>307.10000000000002</v>
      </c>
      <c r="L43" s="12">
        <v>27</v>
      </c>
      <c r="M43" s="235">
        <f t="shared" si="15"/>
        <v>1478204</v>
      </c>
      <c r="N43" s="235"/>
      <c r="O43" s="235"/>
      <c r="P43" s="235"/>
      <c r="Q43" s="144">
        <f t="shared" si="16"/>
        <v>1478204</v>
      </c>
      <c r="R43" s="322">
        <v>1478204</v>
      </c>
      <c r="S43" s="12"/>
      <c r="T43" s="322"/>
      <c r="U43" s="322"/>
      <c r="V43" s="322"/>
      <c r="W43" s="322"/>
      <c r="X43" s="322"/>
      <c r="Y43" s="322"/>
      <c r="Z43" s="322"/>
      <c r="AA43" s="322"/>
      <c r="AB43" s="322"/>
      <c r="AC43" s="144"/>
      <c r="AD43" s="144"/>
      <c r="AE43" s="322"/>
      <c r="AF43" s="322"/>
      <c r="AG43" s="324">
        <v>2025</v>
      </c>
      <c r="AH43" s="128"/>
      <c r="AI43" s="172"/>
      <c r="AJ43" s="172"/>
      <c r="AK43" s="141">
        <f t="shared" si="12"/>
        <v>18</v>
      </c>
      <c r="AL43" s="35" t="s">
        <v>153</v>
      </c>
      <c r="AM43" s="141" t="str">
        <f t="shared" si="13"/>
        <v>18.</v>
      </c>
      <c r="AN43" s="147"/>
      <c r="AO43" s="35"/>
      <c r="AP43" s="16"/>
    </row>
    <row r="44" spans="1:42" ht="22.5" customHeight="1" x14ac:dyDescent="0.25">
      <c r="A44" s="68" t="str">
        <f t="shared" si="14"/>
        <v>19.</v>
      </c>
      <c r="B44" s="25">
        <v>6</v>
      </c>
      <c r="C44" s="174" t="s">
        <v>3075</v>
      </c>
      <c r="D44" s="25">
        <v>1985</v>
      </c>
      <c r="E44" s="68" t="s">
        <v>2932</v>
      </c>
      <c r="F44" s="68" t="s">
        <v>2934</v>
      </c>
      <c r="G44" s="25">
        <v>2</v>
      </c>
      <c r="H44" s="25">
        <v>2</v>
      </c>
      <c r="I44" s="322">
        <v>718.3</v>
      </c>
      <c r="J44" s="322">
        <v>718.3</v>
      </c>
      <c r="K44" s="322">
        <v>619.1</v>
      </c>
      <c r="L44" s="12">
        <v>24</v>
      </c>
      <c r="M44" s="235">
        <f t="shared" si="15"/>
        <v>203346</v>
      </c>
      <c r="N44" s="235"/>
      <c r="O44" s="235"/>
      <c r="P44" s="235"/>
      <c r="Q44" s="144">
        <f t="shared" si="16"/>
        <v>203346</v>
      </c>
      <c r="R44" s="322">
        <v>203346</v>
      </c>
      <c r="S44" s="237"/>
      <c r="T44" s="236"/>
      <c r="U44" s="322"/>
      <c r="V44" s="322"/>
      <c r="W44" s="236"/>
      <c r="X44" s="236"/>
      <c r="Y44" s="236"/>
      <c r="Z44" s="236"/>
      <c r="AA44" s="236"/>
      <c r="AB44" s="236"/>
      <c r="AC44" s="144"/>
      <c r="AD44" s="144"/>
      <c r="AE44" s="322"/>
      <c r="AF44" s="236"/>
      <c r="AG44" s="324">
        <v>2025</v>
      </c>
      <c r="AH44" s="128"/>
      <c r="AI44" s="172"/>
      <c r="AJ44" s="172"/>
      <c r="AK44" s="141">
        <f t="shared" si="12"/>
        <v>19</v>
      </c>
      <c r="AL44" s="35" t="s">
        <v>153</v>
      </c>
      <c r="AM44" s="141" t="str">
        <f t="shared" si="13"/>
        <v>19.</v>
      </c>
      <c r="AN44" s="147"/>
      <c r="AO44" s="35"/>
      <c r="AP44" s="16"/>
    </row>
    <row r="45" spans="1:42" ht="22.5" customHeight="1" x14ac:dyDescent="0.25">
      <c r="A45" s="68" t="str">
        <f t="shared" si="14"/>
        <v>20.</v>
      </c>
      <c r="B45" s="25">
        <v>38</v>
      </c>
      <c r="C45" s="36" t="s">
        <v>194</v>
      </c>
      <c r="D45" s="25">
        <v>1969</v>
      </c>
      <c r="E45" s="111" t="s">
        <v>2932</v>
      </c>
      <c r="F45" s="68" t="s">
        <v>2933</v>
      </c>
      <c r="G45" s="25">
        <v>5</v>
      </c>
      <c r="H45" s="25">
        <v>3</v>
      </c>
      <c r="I45" s="238">
        <v>2595.5</v>
      </c>
      <c r="J45" s="144">
        <f>I45</f>
        <v>2595.5</v>
      </c>
      <c r="K45" s="238">
        <v>1813.5</v>
      </c>
      <c r="L45" s="30">
        <v>105</v>
      </c>
      <c r="M45" s="144">
        <f t="shared" si="15"/>
        <v>2369396</v>
      </c>
      <c r="N45" s="142"/>
      <c r="O45" s="142"/>
      <c r="P45" s="142"/>
      <c r="Q45" s="144">
        <f t="shared" si="16"/>
        <v>2369396</v>
      </c>
      <c r="R45" s="144"/>
      <c r="S45" s="30"/>
      <c r="T45" s="144"/>
      <c r="U45" s="144">
        <v>668</v>
      </c>
      <c r="V45" s="144">
        <f>U45*3547</f>
        <v>2369396</v>
      </c>
      <c r="W45" s="144"/>
      <c r="X45" s="144"/>
      <c r="Y45" s="144"/>
      <c r="Z45" s="144"/>
      <c r="AA45" s="144"/>
      <c r="AB45" s="144"/>
      <c r="AC45" s="144"/>
      <c r="AD45" s="144"/>
      <c r="AE45" s="144"/>
      <c r="AF45" s="144"/>
      <c r="AG45" s="324">
        <v>2025</v>
      </c>
      <c r="AH45" s="129"/>
      <c r="AI45" s="172"/>
      <c r="AJ45" s="172"/>
      <c r="AK45" s="141">
        <f t="shared" si="12"/>
        <v>20</v>
      </c>
      <c r="AL45" s="35" t="s">
        <v>153</v>
      </c>
      <c r="AM45" s="141" t="str">
        <f t="shared" si="13"/>
        <v>20.</v>
      </c>
      <c r="AN45" s="147"/>
      <c r="AO45" s="35"/>
      <c r="AP45" s="16"/>
    </row>
    <row r="46" spans="1:42" ht="22.5" customHeight="1" x14ac:dyDescent="0.25">
      <c r="A46" s="68" t="str">
        <f t="shared" si="14"/>
        <v>21.</v>
      </c>
      <c r="B46" s="25">
        <v>12</v>
      </c>
      <c r="C46" s="36" t="s">
        <v>1203</v>
      </c>
      <c r="D46" s="42">
        <v>1960</v>
      </c>
      <c r="E46" s="68" t="s">
        <v>2932</v>
      </c>
      <c r="F46" s="68" t="s">
        <v>2934</v>
      </c>
      <c r="G46" s="25">
        <v>2</v>
      </c>
      <c r="H46" s="25">
        <v>2</v>
      </c>
      <c r="I46" s="322">
        <v>554.5</v>
      </c>
      <c r="J46" s="322">
        <v>554.5</v>
      </c>
      <c r="K46" s="322">
        <v>367.4</v>
      </c>
      <c r="L46" s="12">
        <v>19</v>
      </c>
      <c r="M46" s="235">
        <f t="shared" si="15"/>
        <v>128496</v>
      </c>
      <c r="N46" s="235"/>
      <c r="O46" s="235"/>
      <c r="P46" s="235"/>
      <c r="Q46" s="144">
        <f t="shared" si="16"/>
        <v>128496</v>
      </c>
      <c r="R46" s="236"/>
      <c r="S46" s="237"/>
      <c r="T46" s="236"/>
      <c r="U46" s="322"/>
      <c r="V46" s="322"/>
      <c r="W46" s="236"/>
      <c r="X46" s="236"/>
      <c r="Y46" s="236"/>
      <c r="Z46" s="236"/>
      <c r="AA46" s="322">
        <v>48</v>
      </c>
      <c r="AB46" s="322">
        <f>AA46*2677</f>
        <v>128496</v>
      </c>
      <c r="AC46" s="144"/>
      <c r="AD46" s="144"/>
      <c r="AE46" s="236"/>
      <c r="AF46" s="236"/>
      <c r="AG46" s="324">
        <v>2025</v>
      </c>
      <c r="AH46" s="129"/>
      <c r="AI46" s="172"/>
      <c r="AJ46" s="172"/>
      <c r="AK46" s="141">
        <f t="shared" si="12"/>
        <v>21</v>
      </c>
      <c r="AL46" s="35" t="s">
        <v>153</v>
      </c>
      <c r="AM46" s="141" t="str">
        <f t="shared" si="13"/>
        <v>21.</v>
      </c>
      <c r="AN46" s="147"/>
      <c r="AP46" s="16"/>
    </row>
    <row r="47" spans="1:42" ht="22.5" customHeight="1" x14ac:dyDescent="0.25">
      <c r="A47" s="68" t="str">
        <f t="shared" si="14"/>
        <v>22.</v>
      </c>
      <c r="B47" s="25">
        <v>45</v>
      </c>
      <c r="C47" s="36" t="s">
        <v>1205</v>
      </c>
      <c r="D47" s="42">
        <v>1968</v>
      </c>
      <c r="E47" s="68" t="s">
        <v>2932</v>
      </c>
      <c r="F47" s="68" t="s">
        <v>2933</v>
      </c>
      <c r="G47" s="42">
        <v>2</v>
      </c>
      <c r="H47" s="25">
        <v>1</v>
      </c>
      <c r="I47" s="238">
        <v>388.1</v>
      </c>
      <c r="J47" s="322">
        <f>I47</f>
        <v>388.1</v>
      </c>
      <c r="K47" s="238">
        <v>331.7</v>
      </c>
      <c r="L47" s="12">
        <v>7</v>
      </c>
      <c r="M47" s="235">
        <f t="shared" si="15"/>
        <v>223355</v>
      </c>
      <c r="N47" s="235"/>
      <c r="O47" s="235"/>
      <c r="P47" s="235"/>
      <c r="Q47" s="144">
        <f t="shared" si="16"/>
        <v>223355</v>
      </c>
      <c r="R47" s="322">
        <v>223355</v>
      </c>
      <c r="S47" s="237"/>
      <c r="T47" s="236"/>
      <c r="U47" s="322"/>
      <c r="V47" s="322"/>
      <c r="W47" s="236"/>
      <c r="X47" s="236"/>
      <c r="Y47" s="236"/>
      <c r="Z47" s="236"/>
      <c r="AA47" s="236"/>
      <c r="AB47" s="236"/>
      <c r="AC47" s="144"/>
      <c r="AD47" s="144"/>
      <c r="AE47" s="236"/>
      <c r="AF47" s="236"/>
      <c r="AG47" s="324">
        <v>2025</v>
      </c>
      <c r="AH47" s="129"/>
      <c r="AI47" s="172"/>
      <c r="AJ47" s="172"/>
      <c r="AK47" s="141">
        <f t="shared" si="12"/>
        <v>22</v>
      </c>
      <c r="AL47" s="35" t="s">
        <v>153</v>
      </c>
      <c r="AM47" s="141" t="str">
        <f t="shared" si="13"/>
        <v>22.</v>
      </c>
      <c r="AN47" s="147"/>
      <c r="AO47" s="35"/>
      <c r="AP47" s="16"/>
    </row>
    <row r="48" spans="1:42" ht="22.5" customHeight="1" x14ac:dyDescent="0.25">
      <c r="A48" s="68" t="str">
        <f t="shared" si="14"/>
        <v>23.</v>
      </c>
      <c r="B48" s="25">
        <v>50</v>
      </c>
      <c r="C48" s="36" t="s">
        <v>1208</v>
      </c>
      <c r="D48" s="25">
        <v>1983</v>
      </c>
      <c r="E48" s="68" t="s">
        <v>2932</v>
      </c>
      <c r="F48" s="68" t="s">
        <v>2933</v>
      </c>
      <c r="G48" s="25">
        <v>2</v>
      </c>
      <c r="H48" s="25">
        <v>2</v>
      </c>
      <c r="I48" s="322">
        <v>618.79999999999995</v>
      </c>
      <c r="J48" s="322">
        <v>618.79999999999995</v>
      </c>
      <c r="K48" s="322">
        <v>585.5</v>
      </c>
      <c r="L48" s="12">
        <v>16</v>
      </c>
      <c r="M48" s="235">
        <f t="shared" si="15"/>
        <v>2166624</v>
      </c>
      <c r="N48" s="235"/>
      <c r="O48" s="235"/>
      <c r="P48" s="235"/>
      <c r="Q48" s="144">
        <f t="shared" si="16"/>
        <v>2166624</v>
      </c>
      <c r="R48" s="322"/>
      <c r="S48" s="12"/>
      <c r="T48" s="322"/>
      <c r="U48" s="322">
        <v>288</v>
      </c>
      <c r="V48" s="322">
        <f>U48*7523</f>
        <v>2166624</v>
      </c>
      <c r="W48" s="322"/>
      <c r="X48" s="322"/>
      <c r="Y48" s="322"/>
      <c r="Z48" s="322"/>
      <c r="AA48" s="322"/>
      <c r="AB48" s="322"/>
      <c r="AC48" s="144"/>
      <c r="AD48" s="144"/>
      <c r="AE48" s="144"/>
      <c r="AF48" s="322"/>
      <c r="AG48" s="324">
        <v>2025</v>
      </c>
      <c r="AH48" s="128"/>
      <c r="AI48" s="172"/>
      <c r="AJ48" s="172"/>
      <c r="AK48" s="141">
        <f t="shared" si="12"/>
        <v>23</v>
      </c>
      <c r="AL48" s="35" t="s">
        <v>153</v>
      </c>
      <c r="AM48" s="141" t="str">
        <f t="shared" si="13"/>
        <v>23.</v>
      </c>
      <c r="AN48" s="147"/>
      <c r="AO48" s="35"/>
      <c r="AP48" s="16"/>
    </row>
    <row r="49" spans="1:42" ht="22.5" customHeight="1" x14ac:dyDescent="0.25">
      <c r="A49" s="68" t="str">
        <f t="shared" si="14"/>
        <v>24.</v>
      </c>
      <c r="B49" s="25">
        <v>7</v>
      </c>
      <c r="C49" s="36" t="s">
        <v>1202</v>
      </c>
      <c r="D49" s="25">
        <v>1971</v>
      </c>
      <c r="E49" s="68" t="s">
        <v>2932</v>
      </c>
      <c r="F49" s="68" t="s">
        <v>2934</v>
      </c>
      <c r="G49" s="25">
        <v>2</v>
      </c>
      <c r="H49" s="25">
        <v>1</v>
      </c>
      <c r="I49" s="238">
        <v>214</v>
      </c>
      <c r="J49" s="322">
        <f>I49</f>
        <v>214</v>
      </c>
      <c r="K49" s="238">
        <v>191.6</v>
      </c>
      <c r="L49" s="12">
        <v>20</v>
      </c>
      <c r="M49" s="144">
        <f t="shared" si="15"/>
        <v>22864</v>
      </c>
      <c r="N49" s="142"/>
      <c r="O49" s="142"/>
      <c r="P49" s="142"/>
      <c r="Q49" s="144">
        <f t="shared" si="16"/>
        <v>22864</v>
      </c>
      <c r="R49" s="144">
        <v>22864</v>
      </c>
      <c r="S49" s="30"/>
      <c r="T49" s="144"/>
      <c r="U49" s="144"/>
      <c r="V49" s="144"/>
      <c r="W49" s="144"/>
      <c r="X49" s="144"/>
      <c r="Y49" s="144"/>
      <c r="Z49" s="144"/>
      <c r="AA49" s="144"/>
      <c r="AB49" s="144"/>
      <c r="AC49" s="144"/>
      <c r="AD49" s="144"/>
      <c r="AE49" s="144"/>
      <c r="AF49" s="144"/>
      <c r="AG49" s="324">
        <v>2025</v>
      </c>
      <c r="AH49" s="129"/>
      <c r="AI49" s="216"/>
      <c r="AJ49" s="216"/>
      <c r="AK49" s="141">
        <f t="shared" si="12"/>
        <v>24</v>
      </c>
      <c r="AL49" s="35" t="s">
        <v>153</v>
      </c>
      <c r="AM49" s="141" t="str">
        <f t="shared" si="13"/>
        <v>24.</v>
      </c>
      <c r="AN49" s="147"/>
      <c r="AO49" s="35"/>
      <c r="AP49" s="16"/>
    </row>
    <row r="50" spans="1:42" ht="22.5" customHeight="1" x14ac:dyDescent="0.25">
      <c r="A50" s="68" t="str">
        <f t="shared" si="14"/>
        <v>25.</v>
      </c>
      <c r="B50" s="25">
        <v>9</v>
      </c>
      <c r="C50" s="36" t="s">
        <v>201</v>
      </c>
      <c r="D50" s="42">
        <v>1972</v>
      </c>
      <c r="E50" s="68" t="s">
        <v>2932</v>
      </c>
      <c r="F50" s="68" t="s">
        <v>2934</v>
      </c>
      <c r="G50" s="25">
        <v>2</v>
      </c>
      <c r="H50" s="25">
        <v>1</v>
      </c>
      <c r="I50" s="238">
        <v>312</v>
      </c>
      <c r="J50" s="322">
        <f>I50</f>
        <v>312</v>
      </c>
      <c r="K50" s="238">
        <v>280</v>
      </c>
      <c r="L50" s="12">
        <v>5</v>
      </c>
      <c r="M50" s="235">
        <f t="shared" si="15"/>
        <v>66925</v>
      </c>
      <c r="N50" s="235"/>
      <c r="O50" s="235"/>
      <c r="P50" s="235"/>
      <c r="Q50" s="144">
        <f t="shared" si="16"/>
        <v>66925</v>
      </c>
      <c r="R50" s="322"/>
      <c r="S50" s="237"/>
      <c r="T50" s="236"/>
      <c r="U50" s="322"/>
      <c r="V50" s="322"/>
      <c r="W50" s="236"/>
      <c r="X50" s="236"/>
      <c r="Y50" s="236"/>
      <c r="Z50" s="236"/>
      <c r="AA50" s="322">
        <v>25</v>
      </c>
      <c r="AB50" s="322">
        <f>AA50*2677</f>
        <v>66925</v>
      </c>
      <c r="AC50" s="144"/>
      <c r="AD50" s="144"/>
      <c r="AE50" s="322"/>
      <c r="AF50" s="236"/>
      <c r="AG50" s="324">
        <v>2025</v>
      </c>
      <c r="AH50" s="128"/>
      <c r="AI50" s="172"/>
      <c r="AJ50" s="172"/>
      <c r="AK50" s="141">
        <f t="shared" si="12"/>
        <v>25</v>
      </c>
      <c r="AL50" s="35" t="s">
        <v>153</v>
      </c>
      <c r="AM50" s="141" t="str">
        <f t="shared" si="13"/>
        <v>25.</v>
      </c>
      <c r="AN50" s="147"/>
      <c r="AO50" s="35"/>
      <c r="AP50" s="16"/>
    </row>
    <row r="51" spans="1:42" ht="22.5" customHeight="1" x14ac:dyDescent="0.25">
      <c r="A51" s="68" t="str">
        <f t="shared" si="14"/>
        <v>26.</v>
      </c>
      <c r="B51" s="25">
        <v>10</v>
      </c>
      <c r="C51" s="36" t="s">
        <v>202</v>
      </c>
      <c r="D51" s="42">
        <v>1972</v>
      </c>
      <c r="E51" s="68" t="s">
        <v>2932</v>
      </c>
      <c r="F51" s="68" t="s">
        <v>2934</v>
      </c>
      <c r="G51" s="25">
        <v>2</v>
      </c>
      <c r="H51" s="25">
        <v>1</v>
      </c>
      <c r="I51" s="238">
        <v>312</v>
      </c>
      <c r="J51" s="322">
        <f>I51</f>
        <v>312</v>
      </c>
      <c r="K51" s="238">
        <v>280</v>
      </c>
      <c r="L51" s="12">
        <v>6</v>
      </c>
      <c r="M51" s="235">
        <f t="shared" si="15"/>
        <v>66925</v>
      </c>
      <c r="N51" s="235"/>
      <c r="O51" s="235"/>
      <c r="P51" s="235"/>
      <c r="Q51" s="144">
        <f t="shared" si="16"/>
        <v>66925</v>
      </c>
      <c r="R51" s="322"/>
      <c r="S51" s="237"/>
      <c r="T51" s="236"/>
      <c r="U51" s="322"/>
      <c r="V51" s="322"/>
      <c r="W51" s="236"/>
      <c r="X51" s="236"/>
      <c r="Y51" s="236"/>
      <c r="Z51" s="236"/>
      <c r="AA51" s="322">
        <v>25</v>
      </c>
      <c r="AB51" s="322">
        <f>AA51*2677</f>
        <v>66925</v>
      </c>
      <c r="AC51" s="144"/>
      <c r="AD51" s="144"/>
      <c r="AE51" s="236"/>
      <c r="AF51" s="236"/>
      <c r="AG51" s="324">
        <v>2025</v>
      </c>
      <c r="AH51" s="128"/>
      <c r="AI51" s="172"/>
      <c r="AJ51" s="172"/>
      <c r="AK51" s="141">
        <f t="shared" si="12"/>
        <v>26</v>
      </c>
      <c r="AL51" s="35" t="s">
        <v>153</v>
      </c>
      <c r="AM51" s="141" t="str">
        <f t="shared" si="13"/>
        <v>26.</v>
      </c>
      <c r="AN51" s="147"/>
      <c r="AO51" s="35"/>
      <c r="AP51" s="16"/>
    </row>
    <row r="52" spans="1:42" ht="22.5" customHeight="1" x14ac:dyDescent="0.25">
      <c r="A52" s="68" t="str">
        <f t="shared" si="14"/>
        <v>27.</v>
      </c>
      <c r="B52" s="25">
        <v>37</v>
      </c>
      <c r="C52" s="36" t="s">
        <v>1199</v>
      </c>
      <c r="D52" s="25">
        <v>2012</v>
      </c>
      <c r="E52" s="111" t="s">
        <v>2932</v>
      </c>
      <c r="F52" s="68" t="s">
        <v>2936</v>
      </c>
      <c r="G52" s="25">
        <v>3</v>
      </c>
      <c r="H52" s="25">
        <v>1</v>
      </c>
      <c r="I52" s="144">
        <v>699</v>
      </c>
      <c r="J52" s="144">
        <v>699</v>
      </c>
      <c r="K52" s="144">
        <v>396.3</v>
      </c>
      <c r="L52" s="30">
        <v>8</v>
      </c>
      <c r="M52" s="144">
        <f t="shared" si="15"/>
        <v>487320</v>
      </c>
      <c r="N52" s="142"/>
      <c r="O52" s="142"/>
      <c r="P52" s="142"/>
      <c r="Q52" s="144">
        <f t="shared" si="16"/>
        <v>487320</v>
      </c>
      <c r="R52" s="144">
        <v>487320</v>
      </c>
      <c r="S52" s="30"/>
      <c r="T52" s="144"/>
      <c r="U52" s="144"/>
      <c r="V52" s="144"/>
      <c r="W52" s="144"/>
      <c r="X52" s="144"/>
      <c r="Y52" s="144"/>
      <c r="Z52" s="144"/>
      <c r="AA52" s="144"/>
      <c r="AB52" s="144"/>
      <c r="AC52" s="144"/>
      <c r="AD52" s="144"/>
      <c r="AE52" s="144"/>
      <c r="AF52" s="144"/>
      <c r="AG52" s="324">
        <v>2025</v>
      </c>
      <c r="AH52" s="129"/>
      <c r="AI52" s="216"/>
      <c r="AJ52" s="216"/>
      <c r="AK52" s="141">
        <f t="shared" si="12"/>
        <v>27</v>
      </c>
      <c r="AL52" s="35" t="s">
        <v>153</v>
      </c>
      <c r="AM52" s="141" t="str">
        <f t="shared" si="13"/>
        <v>27.</v>
      </c>
      <c r="AN52" s="147"/>
      <c r="AO52" s="35"/>
      <c r="AP52" s="16"/>
    </row>
    <row r="53" spans="1:42" ht="22.5" customHeight="1" x14ac:dyDescent="0.25">
      <c r="A53" s="68" t="str">
        <f t="shared" si="14"/>
        <v>28.</v>
      </c>
      <c r="B53" s="25">
        <v>46</v>
      </c>
      <c r="C53" s="36" t="s">
        <v>1188</v>
      </c>
      <c r="D53" s="42">
        <v>1975</v>
      </c>
      <c r="E53" s="68" t="s">
        <v>2932</v>
      </c>
      <c r="F53" s="68" t="s">
        <v>2933</v>
      </c>
      <c r="G53" s="42">
        <v>5</v>
      </c>
      <c r="H53" s="25">
        <v>4</v>
      </c>
      <c r="I53" s="238">
        <v>3405.5</v>
      </c>
      <c r="J53" s="322">
        <f>I53</f>
        <v>3405.5</v>
      </c>
      <c r="K53" s="238">
        <v>2318.9</v>
      </c>
      <c r="L53" s="12">
        <v>187</v>
      </c>
      <c r="M53" s="235">
        <f t="shared" si="15"/>
        <v>1294020</v>
      </c>
      <c r="N53" s="235"/>
      <c r="O53" s="235"/>
      <c r="P53" s="235"/>
      <c r="Q53" s="144">
        <f t="shared" si="16"/>
        <v>1294020</v>
      </c>
      <c r="R53" s="322">
        <v>1294020</v>
      </c>
      <c r="S53" s="237"/>
      <c r="T53" s="236"/>
      <c r="U53" s="322"/>
      <c r="V53" s="322"/>
      <c r="W53" s="236"/>
      <c r="X53" s="236"/>
      <c r="Y53" s="236"/>
      <c r="Z53" s="236"/>
      <c r="AA53" s="236"/>
      <c r="AB53" s="236"/>
      <c r="AC53" s="144"/>
      <c r="AD53" s="144"/>
      <c r="AE53" s="236"/>
      <c r="AF53" s="236"/>
      <c r="AG53" s="324">
        <v>2025</v>
      </c>
      <c r="AH53" s="129"/>
      <c r="AI53" s="172"/>
      <c r="AJ53" s="172"/>
      <c r="AK53" s="141">
        <f t="shared" si="12"/>
        <v>28</v>
      </c>
      <c r="AL53" s="35" t="s">
        <v>153</v>
      </c>
      <c r="AM53" s="141" t="str">
        <f t="shared" si="13"/>
        <v>28.</v>
      </c>
      <c r="AN53" s="147"/>
      <c r="AO53" s="35"/>
      <c r="AP53" s="16"/>
    </row>
    <row r="54" spans="1:42" ht="22.5" customHeight="1" x14ac:dyDescent="0.25">
      <c r="A54" s="68"/>
      <c r="B54" s="25"/>
      <c r="C54" s="171" t="s">
        <v>15</v>
      </c>
      <c r="D54" s="25"/>
      <c r="E54" s="111"/>
      <c r="F54" s="68"/>
      <c r="G54" s="25"/>
      <c r="H54" s="25"/>
      <c r="I54" s="142">
        <f>I55+I68+I69</f>
        <v>781208.54000000062</v>
      </c>
      <c r="J54" s="142">
        <f t="shared" ref="J54:AB54" si="19">J55+J68+J69</f>
        <v>560422.92999999982</v>
      </c>
      <c r="K54" s="142">
        <f t="shared" si="19"/>
        <v>520539.49999999971</v>
      </c>
      <c r="L54" s="103">
        <f t="shared" si="19"/>
        <v>23236</v>
      </c>
      <c r="M54" s="142">
        <f>M55+M68+M69</f>
        <v>923636362.38999999</v>
      </c>
      <c r="N54" s="142"/>
      <c r="O54" s="142"/>
      <c r="P54" s="142"/>
      <c r="Q54" s="142">
        <f>M54</f>
        <v>923636362.38999999</v>
      </c>
      <c r="R54" s="142">
        <f t="shared" si="19"/>
        <v>245544223.47999999</v>
      </c>
      <c r="S54" s="103">
        <f t="shared" si="19"/>
        <v>3</v>
      </c>
      <c r="T54" s="142">
        <f t="shared" si="19"/>
        <v>7443165.5700000003</v>
      </c>
      <c r="U54" s="142">
        <f t="shared" si="19"/>
        <v>127765.49999999996</v>
      </c>
      <c r="V54" s="142">
        <f t="shared" si="19"/>
        <v>631409223.69999993</v>
      </c>
      <c r="W54" s="142">
        <f t="shared" si="19"/>
        <v>313</v>
      </c>
      <c r="X54" s="142">
        <f t="shared" si="19"/>
        <v>692982</v>
      </c>
      <c r="Y54" s="142">
        <f t="shared" si="19"/>
        <v>11736.800000000001</v>
      </c>
      <c r="Z54" s="142">
        <f t="shared" si="19"/>
        <v>34390681.200000003</v>
      </c>
      <c r="AA54" s="142">
        <f t="shared" si="19"/>
        <v>1113.8</v>
      </c>
      <c r="AB54" s="142">
        <f t="shared" si="19"/>
        <v>2981642.6</v>
      </c>
      <c r="AC54" s="142"/>
      <c r="AD54" s="142"/>
      <c r="AE54" s="142"/>
      <c r="AF54" s="142">
        <f>AF55+AF68+AF69</f>
        <v>1174443.8399999999</v>
      </c>
      <c r="AG54" s="150"/>
      <c r="AH54" s="128"/>
      <c r="AI54" s="172"/>
      <c r="AJ54" s="172"/>
      <c r="AN54" s="151"/>
      <c r="AO54" s="35"/>
      <c r="AP54" s="16"/>
    </row>
    <row r="55" spans="1:42" ht="22.5" customHeight="1" x14ac:dyDescent="0.25">
      <c r="A55" s="68"/>
      <c r="B55" s="25"/>
      <c r="C55" s="171" t="s">
        <v>1190</v>
      </c>
      <c r="D55" s="25"/>
      <c r="E55" s="111"/>
      <c r="F55" s="68"/>
      <c r="G55" s="25"/>
      <c r="H55" s="25"/>
      <c r="I55" s="142">
        <f>SUM(I56:I67)</f>
        <v>24470.39</v>
      </c>
      <c r="J55" s="142">
        <f t="shared" ref="J55:T55" si="20">SUM(J56:J67)</f>
        <v>16728.599999999999</v>
      </c>
      <c r="K55" s="142">
        <f t="shared" si="20"/>
        <v>16301</v>
      </c>
      <c r="L55" s="103">
        <f t="shared" si="20"/>
        <v>793</v>
      </c>
      <c r="M55" s="142">
        <f t="shared" si="20"/>
        <v>19837188.390000001</v>
      </c>
      <c r="N55" s="142"/>
      <c r="O55" s="142"/>
      <c r="P55" s="142"/>
      <c r="Q55" s="142">
        <f>M55</f>
        <v>19837188.390000001</v>
      </c>
      <c r="R55" s="142">
        <f t="shared" si="20"/>
        <v>11219578.98</v>
      </c>
      <c r="S55" s="103">
        <f t="shared" si="20"/>
        <v>3</v>
      </c>
      <c r="T55" s="142">
        <f t="shared" si="20"/>
        <v>7443165.5700000003</v>
      </c>
      <c r="U55" s="142"/>
      <c r="V55" s="142"/>
      <c r="W55" s="142"/>
      <c r="X55" s="142"/>
      <c r="Y55" s="142"/>
      <c r="Z55" s="142"/>
      <c r="AA55" s="142"/>
      <c r="AB55" s="142"/>
      <c r="AC55" s="142"/>
      <c r="AD55" s="142"/>
      <c r="AE55" s="142"/>
      <c r="AF55" s="142">
        <f>SUM(AF56:AF67)</f>
        <v>1174443.8399999999</v>
      </c>
      <c r="AG55" s="150"/>
      <c r="AH55" s="128"/>
      <c r="AI55" s="172"/>
      <c r="AJ55" s="172"/>
      <c r="AN55" s="151"/>
      <c r="AO55" s="35"/>
      <c r="AP55" s="16"/>
    </row>
    <row r="56" spans="1:42" ht="22.5" customHeight="1" x14ac:dyDescent="0.25">
      <c r="A56" s="68" t="str">
        <f>AM56</f>
        <v>29.</v>
      </c>
      <c r="B56" s="25">
        <v>735</v>
      </c>
      <c r="C56" s="174" t="s">
        <v>240</v>
      </c>
      <c r="D56" s="25">
        <v>1917</v>
      </c>
      <c r="E56" s="68" t="s">
        <v>2932</v>
      </c>
      <c r="F56" s="68" t="s">
        <v>2937</v>
      </c>
      <c r="G56" s="25">
        <v>2</v>
      </c>
      <c r="H56" s="25">
        <v>1</v>
      </c>
      <c r="I56" s="322">
        <v>286.52999999999997</v>
      </c>
      <c r="J56" s="144">
        <v>182.7</v>
      </c>
      <c r="K56" s="322">
        <v>182.7</v>
      </c>
      <c r="L56" s="12">
        <v>12</v>
      </c>
      <c r="M56" s="235">
        <f>R56+T56+V56+X56+Z56+AB56+AE56+AF56</f>
        <v>264560.8</v>
      </c>
      <c r="N56" s="235"/>
      <c r="O56" s="235"/>
      <c r="P56" s="235"/>
      <c r="Q56" s="144">
        <f>M56</f>
        <v>264560.8</v>
      </c>
      <c r="R56" s="235">
        <v>235620</v>
      </c>
      <c r="S56" s="240"/>
      <c r="T56" s="235"/>
      <c r="U56" s="235"/>
      <c r="V56" s="235"/>
      <c r="W56" s="235"/>
      <c r="X56" s="235"/>
      <c r="Y56" s="235"/>
      <c r="Z56" s="235"/>
      <c r="AA56" s="235"/>
      <c r="AB56" s="235"/>
      <c r="AC56" s="235"/>
      <c r="AD56" s="235"/>
      <c r="AE56" s="144"/>
      <c r="AF56" s="235">
        <v>28940.799999999999</v>
      </c>
      <c r="AG56" s="324">
        <v>2025</v>
      </c>
      <c r="AH56" s="128"/>
      <c r="AI56" s="172"/>
      <c r="AJ56" s="177"/>
      <c r="AK56" s="141">
        <f t="shared" si="12"/>
        <v>29</v>
      </c>
      <c r="AL56" s="35" t="s">
        <v>153</v>
      </c>
      <c r="AM56" s="141" t="str">
        <f t="shared" si="13"/>
        <v>29.</v>
      </c>
      <c r="AN56" s="147"/>
      <c r="AO56" s="35"/>
      <c r="AP56" s="16"/>
    </row>
    <row r="57" spans="1:42" ht="22.5" customHeight="1" x14ac:dyDescent="0.25">
      <c r="A57" s="68" t="str">
        <f t="shared" ref="A57:A61" si="21">AM57</f>
        <v>30.</v>
      </c>
      <c r="B57" s="25">
        <v>66</v>
      </c>
      <c r="C57" s="36" t="s">
        <v>1106</v>
      </c>
      <c r="D57" s="25">
        <v>1962</v>
      </c>
      <c r="E57" s="68" t="s">
        <v>2932</v>
      </c>
      <c r="F57" s="68" t="s">
        <v>2934</v>
      </c>
      <c r="G57" s="25">
        <v>2</v>
      </c>
      <c r="H57" s="25">
        <v>2</v>
      </c>
      <c r="I57" s="145">
        <v>513.20000000000005</v>
      </c>
      <c r="J57" s="145">
        <v>283.39999999999998</v>
      </c>
      <c r="K57" s="145">
        <v>283.39999999999998</v>
      </c>
      <c r="L57" s="25">
        <v>30</v>
      </c>
      <c r="M57" s="145">
        <f>R57+T57+V57+X57+Z57+AB57+AE57+AF57</f>
        <v>1427314.77</v>
      </c>
      <c r="N57" s="145"/>
      <c r="O57" s="145"/>
      <c r="P57" s="145"/>
      <c r="Q57" s="144">
        <f>M57</f>
        <v>1427314.77</v>
      </c>
      <c r="R57" s="235">
        <f>485100+893420</f>
        <v>1378520</v>
      </c>
      <c r="S57" s="152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4"/>
      <c r="AF57" s="145">
        <v>48794.77</v>
      </c>
      <c r="AG57" s="324">
        <v>2025</v>
      </c>
      <c r="AH57" s="128"/>
      <c r="AI57" s="132"/>
      <c r="AJ57" s="132"/>
      <c r="AK57" s="141">
        <f t="shared" si="12"/>
        <v>30</v>
      </c>
      <c r="AL57" s="35" t="s">
        <v>153</v>
      </c>
      <c r="AM57" s="141" t="str">
        <f t="shared" si="13"/>
        <v>30.</v>
      </c>
      <c r="AN57" s="147"/>
      <c r="AO57" s="35"/>
      <c r="AP57" s="16"/>
    </row>
    <row r="58" spans="1:42" ht="22.5" customHeight="1" x14ac:dyDescent="0.25">
      <c r="A58" s="68" t="str">
        <f t="shared" si="21"/>
        <v>31.</v>
      </c>
      <c r="B58" s="25">
        <v>295</v>
      </c>
      <c r="C58" s="201" t="s">
        <v>228</v>
      </c>
      <c r="D58" s="25">
        <v>1962</v>
      </c>
      <c r="E58" s="68" t="s">
        <v>2932</v>
      </c>
      <c r="F58" s="68" t="s">
        <v>2934</v>
      </c>
      <c r="G58" s="25">
        <v>4</v>
      </c>
      <c r="H58" s="25">
        <v>4</v>
      </c>
      <c r="I58" s="235">
        <v>2127.1</v>
      </c>
      <c r="J58" s="144">
        <v>1627.1</v>
      </c>
      <c r="K58" s="235">
        <v>1199.5</v>
      </c>
      <c r="L58" s="12">
        <v>71</v>
      </c>
      <c r="M58" s="235">
        <f>R58+T58+V58+X58+Z58+AB58+AE58+AF58</f>
        <v>700778.21</v>
      </c>
      <c r="N58" s="235"/>
      <c r="O58" s="235"/>
      <c r="P58" s="235"/>
      <c r="Q58" s="144">
        <f>M58</f>
        <v>700778.21</v>
      </c>
      <c r="R58" s="235">
        <v>577500</v>
      </c>
      <c r="S58" s="240"/>
      <c r="T58" s="235"/>
      <c r="U58" s="235"/>
      <c r="V58" s="235"/>
      <c r="W58" s="235"/>
      <c r="X58" s="235"/>
      <c r="Y58" s="235"/>
      <c r="Z58" s="235"/>
      <c r="AA58" s="235"/>
      <c r="AB58" s="235"/>
      <c r="AC58" s="235"/>
      <c r="AD58" s="235"/>
      <c r="AE58" s="322"/>
      <c r="AF58" s="235">
        <v>123278.21</v>
      </c>
      <c r="AG58" s="324">
        <v>2025</v>
      </c>
      <c r="AH58" s="128"/>
      <c r="AI58" s="172"/>
      <c r="AJ58" s="172"/>
      <c r="AK58" s="141">
        <f t="shared" si="12"/>
        <v>31</v>
      </c>
      <c r="AL58" s="35" t="s">
        <v>153</v>
      </c>
      <c r="AM58" s="141" t="str">
        <f t="shared" si="13"/>
        <v>31.</v>
      </c>
      <c r="AN58" s="147"/>
      <c r="AO58" s="35"/>
      <c r="AP58" s="16"/>
    </row>
    <row r="59" spans="1:42" ht="22.5" customHeight="1" x14ac:dyDescent="0.25">
      <c r="A59" s="68" t="str">
        <f t="shared" si="21"/>
        <v>32.</v>
      </c>
      <c r="B59" s="25">
        <v>139</v>
      </c>
      <c r="C59" s="202" t="s">
        <v>2651</v>
      </c>
      <c r="D59" s="25">
        <v>1968</v>
      </c>
      <c r="E59" s="111" t="s">
        <v>2932</v>
      </c>
      <c r="F59" s="68" t="s">
        <v>2934</v>
      </c>
      <c r="G59" s="25">
        <v>4</v>
      </c>
      <c r="H59" s="25">
        <v>4</v>
      </c>
      <c r="I59" s="241">
        <v>3857</v>
      </c>
      <c r="J59" s="241">
        <v>2510.1999999999998</v>
      </c>
      <c r="K59" s="241">
        <v>2510.1999999999998</v>
      </c>
      <c r="L59" s="242">
        <v>108</v>
      </c>
      <c r="M59" s="235">
        <f t="shared" ref="M59" si="22">R59+T59+V59+X59+Z59+AB59+AE59+AF59</f>
        <v>1968749.5899999999</v>
      </c>
      <c r="N59" s="235"/>
      <c r="O59" s="235"/>
      <c r="P59" s="235"/>
      <c r="Q59" s="144">
        <f t="shared" ref="Q59" si="23">M59</f>
        <v>1968749.5899999999</v>
      </c>
      <c r="R59" s="144">
        <f>1155000+676617.98</f>
        <v>1831617.98</v>
      </c>
      <c r="S59" s="30"/>
      <c r="T59" s="144"/>
      <c r="U59" s="144"/>
      <c r="V59" s="144"/>
      <c r="W59" s="144"/>
      <c r="X59" s="144"/>
      <c r="Y59" s="144"/>
      <c r="Z59" s="144"/>
      <c r="AA59" s="144"/>
      <c r="AB59" s="144"/>
      <c r="AC59" s="144"/>
      <c r="AD59" s="144"/>
      <c r="AE59" s="144"/>
      <c r="AF59" s="144">
        <v>137131.60999999999</v>
      </c>
      <c r="AG59" s="324">
        <v>2025</v>
      </c>
      <c r="AH59" s="128"/>
      <c r="AI59" s="172"/>
      <c r="AJ59" s="172"/>
      <c r="AK59" s="141">
        <f t="shared" si="12"/>
        <v>32</v>
      </c>
      <c r="AL59" s="35" t="s">
        <v>153</v>
      </c>
      <c r="AM59" s="141" t="str">
        <f t="shared" si="13"/>
        <v>32.</v>
      </c>
      <c r="AN59" s="147"/>
      <c r="AO59" s="35"/>
      <c r="AP59" s="16"/>
    </row>
    <row r="60" spans="1:42" ht="22.5" customHeight="1" x14ac:dyDescent="0.25">
      <c r="A60" s="68" t="str">
        <f t="shared" si="21"/>
        <v>33.</v>
      </c>
      <c r="B60" s="25">
        <v>720</v>
      </c>
      <c r="C60" s="161" t="s">
        <v>2661</v>
      </c>
      <c r="D60" s="25">
        <v>1969</v>
      </c>
      <c r="E60" s="68" t="s">
        <v>2932</v>
      </c>
      <c r="F60" s="68" t="s">
        <v>2934</v>
      </c>
      <c r="G60" s="25">
        <v>5</v>
      </c>
      <c r="H60" s="25">
        <v>4</v>
      </c>
      <c r="I60" s="322">
        <v>3335</v>
      </c>
      <c r="J60" s="322">
        <v>2241</v>
      </c>
      <c r="K60" s="322">
        <v>2241</v>
      </c>
      <c r="L60" s="12">
        <v>148</v>
      </c>
      <c r="M60" s="235">
        <f>R60+T60+V60+X60+Z60+AB60+AE60+AF60</f>
        <v>1837532.31</v>
      </c>
      <c r="N60" s="235"/>
      <c r="O60" s="235"/>
      <c r="P60" s="235"/>
      <c r="Q60" s="144">
        <f>M60</f>
        <v>1837532.31</v>
      </c>
      <c r="R60" s="235">
        <v>1570800</v>
      </c>
      <c r="S60" s="240"/>
      <c r="T60" s="235"/>
      <c r="U60" s="235"/>
      <c r="V60" s="235"/>
      <c r="W60" s="235"/>
      <c r="X60" s="235"/>
      <c r="Y60" s="235"/>
      <c r="Z60" s="235"/>
      <c r="AA60" s="235"/>
      <c r="AB60" s="235"/>
      <c r="AC60" s="235"/>
      <c r="AD60" s="235"/>
      <c r="AE60" s="144"/>
      <c r="AF60" s="235">
        <v>266732.31</v>
      </c>
      <c r="AG60" s="324">
        <v>2025</v>
      </c>
      <c r="AH60" s="128"/>
      <c r="AI60" s="172"/>
      <c r="AJ60" s="172"/>
      <c r="AK60" s="141">
        <f t="shared" si="12"/>
        <v>33</v>
      </c>
      <c r="AL60" s="35" t="s">
        <v>153</v>
      </c>
      <c r="AM60" s="141" t="str">
        <f t="shared" si="13"/>
        <v>33.</v>
      </c>
      <c r="AN60" s="147"/>
      <c r="AO60" s="274"/>
      <c r="AP60" s="16"/>
    </row>
    <row r="61" spans="1:42" ht="22.5" customHeight="1" x14ac:dyDescent="0.25">
      <c r="A61" s="68" t="str">
        <f t="shared" si="21"/>
        <v>34.</v>
      </c>
      <c r="B61" s="25">
        <v>539</v>
      </c>
      <c r="C61" s="36" t="s">
        <v>2822</v>
      </c>
      <c r="D61" s="25">
        <v>1989</v>
      </c>
      <c r="E61" s="111" t="s">
        <v>2932</v>
      </c>
      <c r="F61" s="111" t="s">
        <v>2936</v>
      </c>
      <c r="G61" s="25">
        <v>9</v>
      </c>
      <c r="H61" s="25">
        <v>3</v>
      </c>
      <c r="I61" s="144">
        <v>8186.1</v>
      </c>
      <c r="J61" s="144">
        <v>5853.5</v>
      </c>
      <c r="K61" s="144">
        <v>5853.5</v>
      </c>
      <c r="L61" s="30">
        <v>231</v>
      </c>
      <c r="M61" s="144">
        <f>R61+T61+V61+X61+Z61+AB61+AE61+AF61</f>
        <v>7874115.5700000003</v>
      </c>
      <c r="N61" s="144"/>
      <c r="O61" s="144"/>
      <c r="P61" s="144"/>
      <c r="Q61" s="144">
        <f>M61</f>
        <v>7874115.5700000003</v>
      </c>
      <c r="R61" s="144"/>
      <c r="S61" s="30">
        <v>3</v>
      </c>
      <c r="T61" s="144">
        <v>7443165.5700000003</v>
      </c>
      <c r="U61" s="144"/>
      <c r="V61" s="144"/>
      <c r="W61" s="144"/>
      <c r="X61" s="144"/>
      <c r="Y61" s="144"/>
      <c r="Z61" s="144"/>
      <c r="AA61" s="144"/>
      <c r="AB61" s="144"/>
      <c r="AC61" s="144"/>
      <c r="AD61" s="144"/>
      <c r="AE61" s="144"/>
      <c r="AF61" s="144">
        <v>430950</v>
      </c>
      <c r="AG61" s="324">
        <v>2025</v>
      </c>
      <c r="AH61" s="128"/>
      <c r="AI61" s="172"/>
      <c r="AJ61" s="172"/>
      <c r="AK61" s="141">
        <f t="shared" si="12"/>
        <v>34</v>
      </c>
      <c r="AL61" s="35" t="s">
        <v>153</v>
      </c>
      <c r="AM61" s="141" t="str">
        <f t="shared" si="13"/>
        <v>34.</v>
      </c>
      <c r="AN61" s="147"/>
      <c r="AO61" s="35"/>
      <c r="AP61" s="16"/>
    </row>
    <row r="62" spans="1:42" ht="22.5" customHeight="1" x14ac:dyDescent="0.25">
      <c r="A62" s="68" t="str">
        <f>AM62</f>
        <v>35.</v>
      </c>
      <c r="B62" s="25">
        <v>291</v>
      </c>
      <c r="C62" s="161" t="s">
        <v>1105</v>
      </c>
      <c r="D62" s="25">
        <v>1946</v>
      </c>
      <c r="E62" s="68" t="s">
        <v>2932</v>
      </c>
      <c r="F62" s="68" t="s">
        <v>2937</v>
      </c>
      <c r="G62" s="25">
        <v>2</v>
      </c>
      <c r="H62" s="25">
        <v>1</v>
      </c>
      <c r="I62" s="146">
        <v>411.1</v>
      </c>
      <c r="J62" s="146">
        <v>252.5</v>
      </c>
      <c r="K62" s="146">
        <v>252.5</v>
      </c>
      <c r="L62" s="25">
        <v>4</v>
      </c>
      <c r="M62" s="145">
        <f>R62+T62+V62+X62+Z62+AB62+AE62+AF62</f>
        <v>722858</v>
      </c>
      <c r="N62" s="145"/>
      <c r="O62" s="145"/>
      <c r="P62" s="145"/>
      <c r="Q62" s="144">
        <f>M62</f>
        <v>722858</v>
      </c>
      <c r="R62" s="145">
        <v>722858</v>
      </c>
      <c r="S62" s="152"/>
      <c r="T62" s="145"/>
      <c r="U62" s="145"/>
      <c r="V62" s="145"/>
      <c r="W62" s="145"/>
      <c r="X62" s="145"/>
      <c r="Y62" s="145"/>
      <c r="Z62" s="145"/>
      <c r="AA62" s="145"/>
      <c r="AB62" s="145"/>
      <c r="AC62" s="145"/>
      <c r="AD62" s="145"/>
      <c r="AE62" s="144"/>
      <c r="AF62" s="145"/>
      <c r="AG62" s="324">
        <v>2025</v>
      </c>
      <c r="AH62" s="128"/>
      <c r="AI62" s="132"/>
      <c r="AJ62" s="132"/>
      <c r="AK62" s="141">
        <f t="shared" si="12"/>
        <v>35</v>
      </c>
      <c r="AL62" s="35" t="s">
        <v>153</v>
      </c>
      <c r="AM62" s="141" t="str">
        <f t="shared" si="13"/>
        <v>35.</v>
      </c>
      <c r="AN62" s="147"/>
      <c r="AO62" s="274"/>
      <c r="AP62" s="16"/>
    </row>
    <row r="63" spans="1:42" ht="22.5" customHeight="1" x14ac:dyDescent="0.25">
      <c r="A63" s="68" t="str">
        <f t="shared" ref="A63" si="24">AM63</f>
        <v>36.</v>
      </c>
      <c r="B63" s="25">
        <v>5471</v>
      </c>
      <c r="C63" s="161" t="s">
        <v>247</v>
      </c>
      <c r="D63" s="25">
        <v>1958</v>
      </c>
      <c r="E63" s="68" t="s">
        <v>2932</v>
      </c>
      <c r="F63" s="68" t="s">
        <v>2934</v>
      </c>
      <c r="G63" s="25">
        <v>2</v>
      </c>
      <c r="H63" s="25">
        <v>1</v>
      </c>
      <c r="I63" s="322">
        <v>266.5</v>
      </c>
      <c r="J63" s="322">
        <v>194</v>
      </c>
      <c r="K63" s="322">
        <v>194</v>
      </c>
      <c r="L63" s="12">
        <v>10</v>
      </c>
      <c r="M63" s="235">
        <f t="shared" ref="M63:M67" si="25">R63+T63+V63+X63+Z63+AB63+AE63+AF63</f>
        <v>1096470</v>
      </c>
      <c r="N63" s="235"/>
      <c r="O63" s="235"/>
      <c r="P63" s="235"/>
      <c r="Q63" s="144">
        <f t="shared" ref="Q63:Q67" si="26">M63</f>
        <v>1096470</v>
      </c>
      <c r="R63" s="235">
        <v>1096470</v>
      </c>
      <c r="S63" s="240"/>
      <c r="T63" s="235"/>
      <c r="U63" s="235"/>
      <c r="V63" s="235"/>
      <c r="W63" s="235"/>
      <c r="X63" s="235"/>
      <c r="Y63" s="235"/>
      <c r="Z63" s="235"/>
      <c r="AA63" s="235"/>
      <c r="AB63" s="235"/>
      <c r="AC63" s="235"/>
      <c r="AD63" s="235"/>
      <c r="AE63" s="144"/>
      <c r="AF63" s="235"/>
      <c r="AG63" s="324">
        <v>2025</v>
      </c>
      <c r="AH63" s="128"/>
      <c r="AI63" s="172"/>
      <c r="AJ63" s="172"/>
      <c r="AK63" s="141">
        <f t="shared" si="12"/>
        <v>36</v>
      </c>
      <c r="AL63" s="35" t="s">
        <v>153</v>
      </c>
      <c r="AM63" s="141" t="str">
        <f t="shared" si="13"/>
        <v>36.</v>
      </c>
      <c r="AN63" s="147"/>
      <c r="AO63" s="274"/>
      <c r="AP63" s="16"/>
    </row>
    <row r="64" spans="1:42" ht="22.5" customHeight="1" x14ac:dyDescent="0.25">
      <c r="A64" s="68" t="str">
        <f>AM64</f>
        <v>37.</v>
      </c>
      <c r="B64" s="25">
        <v>304</v>
      </c>
      <c r="C64" s="161" t="s">
        <v>3142</v>
      </c>
      <c r="D64" s="25">
        <v>1963</v>
      </c>
      <c r="E64" s="68" t="s">
        <v>2932</v>
      </c>
      <c r="F64" s="68" t="s">
        <v>2934</v>
      </c>
      <c r="G64" s="25">
        <v>2</v>
      </c>
      <c r="H64" s="25">
        <v>2</v>
      </c>
      <c r="I64" s="322">
        <v>824.6</v>
      </c>
      <c r="J64" s="144">
        <v>469</v>
      </c>
      <c r="K64" s="322">
        <v>469</v>
      </c>
      <c r="L64" s="12">
        <v>23</v>
      </c>
      <c r="M64" s="235">
        <f t="shared" si="25"/>
        <v>337824</v>
      </c>
      <c r="N64" s="235"/>
      <c r="O64" s="235"/>
      <c r="P64" s="235"/>
      <c r="Q64" s="144">
        <f t="shared" si="26"/>
        <v>337824</v>
      </c>
      <c r="R64" s="235">
        <v>337824</v>
      </c>
      <c r="S64" s="240"/>
      <c r="T64" s="235"/>
      <c r="U64" s="235"/>
      <c r="V64" s="235"/>
      <c r="W64" s="235"/>
      <c r="X64" s="235"/>
      <c r="Y64" s="235"/>
      <c r="Z64" s="235"/>
      <c r="AA64" s="235"/>
      <c r="AB64" s="235"/>
      <c r="AC64" s="235"/>
      <c r="AD64" s="235"/>
      <c r="AE64" s="235"/>
      <c r="AF64" s="235"/>
      <c r="AG64" s="324">
        <v>2025</v>
      </c>
      <c r="AH64" s="128"/>
      <c r="AI64" s="172"/>
      <c r="AJ64" s="172"/>
      <c r="AK64" s="141">
        <f t="shared" si="12"/>
        <v>37</v>
      </c>
      <c r="AL64" s="35" t="s">
        <v>153</v>
      </c>
      <c r="AM64" s="141" t="str">
        <f t="shared" si="13"/>
        <v>37.</v>
      </c>
      <c r="AN64" s="147"/>
      <c r="AO64" s="35"/>
      <c r="AP64" s="16"/>
    </row>
    <row r="65" spans="1:42" ht="21" customHeight="1" x14ac:dyDescent="0.25">
      <c r="A65" s="68" t="str">
        <f>AM65</f>
        <v>38.</v>
      </c>
      <c r="B65" s="25">
        <v>5479</v>
      </c>
      <c r="C65" s="174" t="s">
        <v>2690</v>
      </c>
      <c r="D65" s="25">
        <v>1971</v>
      </c>
      <c r="E65" s="111" t="s">
        <v>2932</v>
      </c>
      <c r="F65" s="68" t="s">
        <v>2934</v>
      </c>
      <c r="G65" s="25">
        <v>5</v>
      </c>
      <c r="H65" s="25">
        <v>3</v>
      </c>
      <c r="I65" s="144">
        <v>2490.7600000000002</v>
      </c>
      <c r="J65" s="144">
        <v>1634</v>
      </c>
      <c r="K65" s="144">
        <v>1634</v>
      </c>
      <c r="L65" s="30">
        <v>72</v>
      </c>
      <c r="M65" s="235">
        <f t="shared" si="25"/>
        <v>3109200</v>
      </c>
      <c r="N65" s="235"/>
      <c r="O65" s="235"/>
      <c r="P65" s="235"/>
      <c r="Q65" s="144">
        <f t="shared" si="26"/>
        <v>3109200</v>
      </c>
      <c r="R65" s="144">
        <f>1232400+1876800</f>
        <v>3109200</v>
      </c>
      <c r="S65" s="30"/>
      <c r="T65" s="144"/>
      <c r="U65" s="144"/>
      <c r="V65" s="144"/>
      <c r="W65" s="144"/>
      <c r="X65" s="144"/>
      <c r="Y65" s="144"/>
      <c r="Z65" s="144"/>
      <c r="AA65" s="144"/>
      <c r="AB65" s="144"/>
      <c r="AC65" s="144"/>
      <c r="AD65" s="144"/>
      <c r="AE65" s="144"/>
      <c r="AF65" s="142"/>
      <c r="AG65" s="324">
        <v>2025</v>
      </c>
      <c r="AH65" s="128"/>
      <c r="AI65" s="172"/>
      <c r="AJ65" s="172"/>
      <c r="AK65" s="141">
        <f t="shared" si="12"/>
        <v>38</v>
      </c>
      <c r="AL65" s="35" t="s">
        <v>153</v>
      </c>
      <c r="AM65" s="141" t="str">
        <f t="shared" si="13"/>
        <v>38.</v>
      </c>
      <c r="AN65" s="147"/>
      <c r="AO65" s="35"/>
      <c r="AP65" s="16"/>
    </row>
    <row r="66" spans="1:42" ht="22.5" customHeight="1" x14ac:dyDescent="0.25">
      <c r="A66" s="68" t="str">
        <f>AM66</f>
        <v>39.</v>
      </c>
      <c r="B66" s="68">
        <v>168</v>
      </c>
      <c r="C66" s="300" t="s">
        <v>3120</v>
      </c>
      <c r="D66" s="68">
        <v>1961</v>
      </c>
      <c r="E66" s="68" t="s">
        <v>2932</v>
      </c>
      <c r="F66" s="68" t="s">
        <v>2934</v>
      </c>
      <c r="G66" s="68">
        <v>2</v>
      </c>
      <c r="H66" s="68">
        <v>1</v>
      </c>
      <c r="I66" s="235">
        <v>280.5</v>
      </c>
      <c r="J66" s="144">
        <v>203.2</v>
      </c>
      <c r="K66" s="235">
        <v>203.2</v>
      </c>
      <c r="L66" s="12">
        <v>20</v>
      </c>
      <c r="M66" s="235">
        <f t="shared" si="25"/>
        <v>359169</v>
      </c>
      <c r="N66" s="235"/>
      <c r="O66" s="235"/>
      <c r="P66" s="235"/>
      <c r="Q66" s="144">
        <f t="shared" si="26"/>
        <v>359169</v>
      </c>
      <c r="R66" s="235">
        <f>138645+220524</f>
        <v>359169</v>
      </c>
      <c r="S66" s="240"/>
      <c r="T66" s="235"/>
      <c r="U66" s="235"/>
      <c r="V66" s="235"/>
      <c r="W66" s="235"/>
      <c r="X66" s="235"/>
      <c r="Y66" s="235"/>
      <c r="Z66" s="235"/>
      <c r="AA66" s="235"/>
      <c r="AB66" s="235"/>
      <c r="AC66" s="235"/>
      <c r="AD66" s="235"/>
      <c r="AE66" s="144"/>
      <c r="AF66" s="235"/>
      <c r="AG66" s="324">
        <v>2025</v>
      </c>
      <c r="AH66" s="128"/>
      <c r="AI66" s="172"/>
      <c r="AJ66" s="116"/>
      <c r="AK66" s="141">
        <f t="shared" si="12"/>
        <v>39</v>
      </c>
      <c r="AL66" s="35" t="s">
        <v>153</v>
      </c>
      <c r="AM66" s="141" t="str">
        <f t="shared" si="13"/>
        <v>39.</v>
      </c>
      <c r="AN66" s="147"/>
      <c r="AO66" s="35"/>
      <c r="AP66" s="16"/>
    </row>
    <row r="67" spans="1:42" ht="22.5" customHeight="1" x14ac:dyDescent="0.25">
      <c r="A67" s="68" t="str">
        <f>AM67</f>
        <v>40.</v>
      </c>
      <c r="B67" s="25">
        <v>360</v>
      </c>
      <c r="C67" s="36" t="s">
        <v>2793</v>
      </c>
      <c r="D67" s="25">
        <v>1983</v>
      </c>
      <c r="E67" s="68" t="s">
        <v>2932</v>
      </c>
      <c r="F67" s="68" t="s">
        <v>2934</v>
      </c>
      <c r="G67" s="25">
        <v>3</v>
      </c>
      <c r="H67" s="25">
        <v>2</v>
      </c>
      <c r="I67" s="146">
        <v>1892</v>
      </c>
      <c r="J67" s="146">
        <v>1278</v>
      </c>
      <c r="K67" s="146">
        <v>1278</v>
      </c>
      <c r="L67" s="25">
        <v>64</v>
      </c>
      <c r="M67" s="235">
        <f t="shared" si="25"/>
        <v>138616.14000000001</v>
      </c>
      <c r="N67" s="235"/>
      <c r="O67" s="235"/>
      <c r="P67" s="235"/>
      <c r="Q67" s="144">
        <f t="shared" si="26"/>
        <v>138616.14000000001</v>
      </c>
      <c r="R67" s="235"/>
      <c r="S67" s="240"/>
      <c r="T67" s="235"/>
      <c r="U67" s="235"/>
      <c r="V67" s="235"/>
      <c r="W67" s="235"/>
      <c r="X67" s="235"/>
      <c r="Y67" s="235"/>
      <c r="Z67" s="235"/>
      <c r="AA67" s="235"/>
      <c r="AB67" s="235"/>
      <c r="AC67" s="144"/>
      <c r="AD67" s="144"/>
      <c r="AE67" s="235"/>
      <c r="AF67" s="235">
        <v>138616.14000000001</v>
      </c>
      <c r="AG67" s="324">
        <v>2025</v>
      </c>
      <c r="AH67" s="128"/>
      <c r="AI67" s="172"/>
      <c r="AJ67" s="172"/>
      <c r="AK67" s="141">
        <f t="shared" si="12"/>
        <v>40</v>
      </c>
      <c r="AL67" s="35" t="s">
        <v>153</v>
      </c>
      <c r="AM67" s="141" t="str">
        <f t="shared" si="13"/>
        <v>40.</v>
      </c>
      <c r="AN67" s="147"/>
      <c r="AO67" s="274"/>
      <c r="AP67" s="16"/>
    </row>
    <row r="68" spans="1:42" ht="22.5" customHeight="1" x14ac:dyDescent="0.25">
      <c r="A68" s="68"/>
      <c r="B68" s="25"/>
      <c r="C68" s="171" t="s">
        <v>1191</v>
      </c>
      <c r="D68" s="25"/>
      <c r="E68" s="68"/>
      <c r="F68" s="68"/>
      <c r="G68" s="25"/>
      <c r="H68" s="25"/>
      <c r="I68" s="144"/>
      <c r="J68" s="144"/>
      <c r="K68" s="144"/>
      <c r="L68" s="30"/>
      <c r="M68" s="144"/>
      <c r="N68" s="144"/>
      <c r="O68" s="144"/>
      <c r="P68" s="144"/>
      <c r="Q68" s="142"/>
      <c r="R68" s="144"/>
      <c r="S68" s="30"/>
      <c r="T68" s="144"/>
      <c r="U68" s="144"/>
      <c r="V68" s="144"/>
      <c r="W68" s="144"/>
      <c r="X68" s="144"/>
      <c r="Y68" s="144"/>
      <c r="Z68" s="144"/>
      <c r="AA68" s="144"/>
      <c r="AB68" s="144"/>
      <c r="AC68" s="144"/>
      <c r="AD68" s="144"/>
      <c r="AE68" s="144"/>
      <c r="AF68" s="144"/>
      <c r="AG68" s="324"/>
      <c r="AH68" s="128"/>
      <c r="AI68" s="172"/>
      <c r="AJ68" s="172"/>
      <c r="AN68" s="147"/>
      <c r="AO68" s="35"/>
      <c r="AP68" s="16"/>
    </row>
    <row r="69" spans="1:42" s="33" customFormat="1" ht="22.5" customHeight="1" x14ac:dyDescent="0.25">
      <c r="A69" s="70"/>
      <c r="B69" s="45"/>
      <c r="C69" s="171" t="s">
        <v>1192</v>
      </c>
      <c r="D69" s="25"/>
      <c r="E69" s="68"/>
      <c r="F69" s="68"/>
      <c r="G69" s="25"/>
      <c r="H69" s="25"/>
      <c r="I69" s="142">
        <f>SUM(I70:I471)</f>
        <v>756738.15000000061</v>
      </c>
      <c r="J69" s="142">
        <f t="shared" ref="J69:AB69" si="27">SUM(J70:J471)</f>
        <v>543694.32999999984</v>
      </c>
      <c r="K69" s="142">
        <f t="shared" si="27"/>
        <v>504238.49999999971</v>
      </c>
      <c r="L69" s="103">
        <f t="shared" si="27"/>
        <v>22443</v>
      </c>
      <c r="M69" s="142">
        <f t="shared" si="27"/>
        <v>903799174</v>
      </c>
      <c r="N69" s="142"/>
      <c r="O69" s="142"/>
      <c r="P69" s="142"/>
      <c r="Q69" s="142">
        <f>M69</f>
        <v>903799174</v>
      </c>
      <c r="R69" s="142">
        <f t="shared" si="27"/>
        <v>234324644.5</v>
      </c>
      <c r="S69" s="103"/>
      <c r="T69" s="142"/>
      <c r="U69" s="142">
        <f t="shared" si="27"/>
        <v>127765.49999999996</v>
      </c>
      <c r="V69" s="142">
        <f t="shared" si="27"/>
        <v>631409223.69999993</v>
      </c>
      <c r="W69" s="142">
        <f t="shared" si="27"/>
        <v>313</v>
      </c>
      <c r="X69" s="142">
        <f t="shared" si="27"/>
        <v>692982</v>
      </c>
      <c r="Y69" s="142">
        <f t="shared" si="27"/>
        <v>11736.800000000001</v>
      </c>
      <c r="Z69" s="142">
        <f t="shared" si="27"/>
        <v>34390681.200000003</v>
      </c>
      <c r="AA69" s="142">
        <f t="shared" si="27"/>
        <v>1113.8</v>
      </c>
      <c r="AB69" s="142">
        <f t="shared" si="27"/>
        <v>2981642.6</v>
      </c>
      <c r="AC69" s="142"/>
      <c r="AD69" s="142"/>
      <c r="AE69" s="142"/>
      <c r="AF69" s="142"/>
      <c r="AG69" s="243"/>
      <c r="AH69" s="128"/>
      <c r="AI69" s="217"/>
      <c r="AJ69" s="217"/>
      <c r="AK69" s="141"/>
      <c r="AL69" s="35"/>
      <c r="AM69" s="141"/>
      <c r="AN69" s="222"/>
      <c r="AO69" s="275"/>
      <c r="AP69" s="16"/>
    </row>
    <row r="70" spans="1:42" ht="22.5" customHeight="1" x14ac:dyDescent="0.25">
      <c r="A70" s="68" t="str">
        <f t="shared" ref="A70:A131" si="28">AM70</f>
        <v>41.</v>
      </c>
      <c r="B70" s="25">
        <v>791</v>
      </c>
      <c r="C70" s="36" t="s">
        <v>1702</v>
      </c>
      <c r="D70" s="25">
        <v>1917</v>
      </c>
      <c r="E70" s="111" t="s">
        <v>2932</v>
      </c>
      <c r="F70" s="111" t="s">
        <v>2935</v>
      </c>
      <c r="G70" s="25">
        <v>2</v>
      </c>
      <c r="H70" s="25">
        <v>1</v>
      </c>
      <c r="I70" s="241">
        <v>277.7</v>
      </c>
      <c r="J70" s="241">
        <v>276.10000000000002</v>
      </c>
      <c r="K70" s="241">
        <v>276.10000000000002</v>
      </c>
      <c r="L70" s="242">
        <v>9</v>
      </c>
      <c r="M70" s="144">
        <f t="shared" ref="M70:M131" si="29">R70+T70+V70+X70+Z70+AB70+AE70+AF70</f>
        <v>18768</v>
      </c>
      <c r="N70" s="144"/>
      <c r="O70" s="144"/>
      <c r="P70" s="144"/>
      <c r="Q70" s="144">
        <f t="shared" ref="Q70:Q131" si="30">M70</f>
        <v>18768</v>
      </c>
      <c r="R70" s="144">
        <v>18768</v>
      </c>
      <c r="S70" s="30"/>
      <c r="T70" s="144"/>
      <c r="U70" s="144"/>
      <c r="V70" s="144"/>
      <c r="W70" s="144"/>
      <c r="X70" s="144"/>
      <c r="Y70" s="144"/>
      <c r="Z70" s="144"/>
      <c r="AA70" s="144"/>
      <c r="AB70" s="144"/>
      <c r="AC70" s="144"/>
      <c r="AD70" s="144"/>
      <c r="AE70" s="144"/>
      <c r="AF70" s="144"/>
      <c r="AG70" s="240">
        <v>2025</v>
      </c>
      <c r="AH70" s="128"/>
      <c r="AI70" s="172"/>
      <c r="AJ70" s="172"/>
      <c r="AK70" s="141">
        <f>MAX(AK65:AK69)+1</f>
        <v>41</v>
      </c>
      <c r="AL70" s="35" t="s">
        <v>153</v>
      </c>
      <c r="AM70" s="141" t="str">
        <f t="shared" si="13"/>
        <v>41.</v>
      </c>
      <c r="AN70" s="147"/>
      <c r="AO70" s="35"/>
      <c r="AP70" s="16"/>
    </row>
    <row r="71" spans="1:42" ht="22.5" customHeight="1" x14ac:dyDescent="0.25">
      <c r="A71" s="68" t="str">
        <f t="shared" si="28"/>
        <v>42.</v>
      </c>
      <c r="B71" s="25">
        <v>5455</v>
      </c>
      <c r="C71" s="36" t="s">
        <v>1714</v>
      </c>
      <c r="D71" s="25">
        <v>1920</v>
      </c>
      <c r="E71" s="68" t="s">
        <v>2932</v>
      </c>
      <c r="F71" s="68" t="s">
        <v>2934</v>
      </c>
      <c r="G71" s="25">
        <v>2</v>
      </c>
      <c r="H71" s="25">
        <v>1</v>
      </c>
      <c r="I71" s="322">
        <v>137.9</v>
      </c>
      <c r="J71" s="322">
        <v>137.9</v>
      </c>
      <c r="K71" s="322">
        <v>137.9</v>
      </c>
      <c r="L71" s="12">
        <v>16</v>
      </c>
      <c r="M71" s="235">
        <f t="shared" si="29"/>
        <v>197059.1</v>
      </c>
      <c r="N71" s="235"/>
      <c r="O71" s="235"/>
      <c r="P71" s="235"/>
      <c r="Q71" s="144">
        <f t="shared" si="30"/>
        <v>197059.1</v>
      </c>
      <c r="R71" s="244">
        <v>197059.1</v>
      </c>
      <c r="S71" s="245"/>
      <c r="T71" s="244"/>
      <c r="U71" s="244"/>
      <c r="V71" s="244"/>
      <c r="W71" s="244"/>
      <c r="X71" s="244"/>
      <c r="Y71" s="244"/>
      <c r="Z71" s="244"/>
      <c r="AA71" s="244"/>
      <c r="AB71" s="244"/>
      <c r="AC71" s="144"/>
      <c r="AD71" s="144"/>
      <c r="AE71" s="244"/>
      <c r="AF71" s="244"/>
      <c r="AG71" s="240">
        <v>2025</v>
      </c>
      <c r="AH71" s="128"/>
      <c r="AI71" s="172"/>
      <c r="AJ71" s="172"/>
      <c r="AK71" s="141">
        <f>MAX(AK66:AK70)+1</f>
        <v>42</v>
      </c>
      <c r="AL71" s="35" t="s">
        <v>153</v>
      </c>
      <c r="AM71" s="141" t="str">
        <f t="shared" si="13"/>
        <v>42.</v>
      </c>
      <c r="AN71" s="147"/>
      <c r="AO71" s="35"/>
      <c r="AP71" s="16"/>
    </row>
    <row r="72" spans="1:42" ht="22.5" customHeight="1" x14ac:dyDescent="0.25">
      <c r="A72" s="68" t="str">
        <f t="shared" si="28"/>
        <v>43.</v>
      </c>
      <c r="B72" s="25">
        <v>89</v>
      </c>
      <c r="C72" s="36" t="s">
        <v>2806</v>
      </c>
      <c r="D72" s="25">
        <v>1986</v>
      </c>
      <c r="E72" s="68" t="s">
        <v>2932</v>
      </c>
      <c r="F72" s="68" t="s">
        <v>2934</v>
      </c>
      <c r="G72" s="25">
        <v>2</v>
      </c>
      <c r="H72" s="25">
        <v>2</v>
      </c>
      <c r="I72" s="235">
        <v>585</v>
      </c>
      <c r="J72" s="235">
        <v>581.70000000000005</v>
      </c>
      <c r="K72" s="235">
        <v>581.70000000000005</v>
      </c>
      <c r="L72" s="12">
        <v>25</v>
      </c>
      <c r="M72" s="144">
        <f>R72+T72+V72+X72+Z72+AB72+AE72+AF72</f>
        <v>1631620</v>
      </c>
      <c r="N72" s="144"/>
      <c r="O72" s="144"/>
      <c r="P72" s="144"/>
      <c r="Q72" s="144">
        <f>M72</f>
        <v>1631620</v>
      </c>
      <c r="R72" s="144"/>
      <c r="S72" s="30"/>
      <c r="T72" s="144"/>
      <c r="U72" s="144">
        <v>460</v>
      </c>
      <c r="V72" s="144">
        <f t="shared" ref="V72:V73" si="31">U72*3547</f>
        <v>1631620</v>
      </c>
      <c r="W72" s="144"/>
      <c r="X72" s="144"/>
      <c r="Y72" s="144"/>
      <c r="Z72" s="144"/>
      <c r="AA72" s="144"/>
      <c r="AB72" s="144"/>
      <c r="AC72" s="144"/>
      <c r="AD72" s="144"/>
      <c r="AE72" s="144"/>
      <c r="AF72" s="144"/>
      <c r="AG72" s="324">
        <v>2025</v>
      </c>
      <c r="AH72" s="128"/>
      <c r="AI72" s="172"/>
      <c r="AJ72" s="172"/>
      <c r="AK72" s="141">
        <f t="shared" si="12"/>
        <v>43</v>
      </c>
      <c r="AL72" s="35" t="s">
        <v>153</v>
      </c>
      <c r="AM72" s="141" t="str">
        <f t="shared" si="13"/>
        <v>43.</v>
      </c>
      <c r="AN72" s="147"/>
      <c r="AO72" s="35"/>
      <c r="AP72" s="16"/>
    </row>
    <row r="73" spans="1:42" ht="22.5" customHeight="1" x14ac:dyDescent="0.25">
      <c r="A73" s="68" t="str">
        <f t="shared" si="28"/>
        <v>44.</v>
      </c>
      <c r="B73" s="25">
        <v>88</v>
      </c>
      <c r="C73" s="36" t="s">
        <v>1655</v>
      </c>
      <c r="D73" s="25">
        <v>1986</v>
      </c>
      <c r="E73" s="111" t="s">
        <v>2932</v>
      </c>
      <c r="F73" s="68" t="s">
        <v>2934</v>
      </c>
      <c r="G73" s="25">
        <v>2</v>
      </c>
      <c r="H73" s="25">
        <v>2</v>
      </c>
      <c r="I73" s="144">
        <v>581.4</v>
      </c>
      <c r="J73" s="144">
        <v>577.4</v>
      </c>
      <c r="K73" s="144">
        <v>577</v>
      </c>
      <c r="L73" s="30">
        <v>26</v>
      </c>
      <c r="M73" s="144">
        <f>R73+T73+V73+X73+Z73+AB73+AE73+AF73</f>
        <v>1631620</v>
      </c>
      <c r="N73" s="144"/>
      <c r="O73" s="144"/>
      <c r="P73" s="144"/>
      <c r="Q73" s="144">
        <f>M73</f>
        <v>1631620</v>
      </c>
      <c r="R73" s="144"/>
      <c r="S73" s="30"/>
      <c r="T73" s="144"/>
      <c r="U73" s="144">
        <v>460</v>
      </c>
      <c r="V73" s="144">
        <f t="shared" si="31"/>
        <v>1631620</v>
      </c>
      <c r="W73" s="144"/>
      <c r="X73" s="144"/>
      <c r="Y73" s="144"/>
      <c r="Z73" s="144"/>
      <c r="AA73" s="144"/>
      <c r="AB73" s="144"/>
      <c r="AC73" s="144"/>
      <c r="AD73" s="144"/>
      <c r="AE73" s="144"/>
      <c r="AF73" s="144"/>
      <c r="AG73" s="324">
        <v>2025</v>
      </c>
      <c r="AH73" s="128"/>
      <c r="AI73" s="172"/>
      <c r="AJ73" s="172"/>
      <c r="AK73" s="141">
        <f t="shared" si="12"/>
        <v>44</v>
      </c>
      <c r="AL73" s="35" t="s">
        <v>153</v>
      </c>
      <c r="AM73" s="141" t="str">
        <f t="shared" si="13"/>
        <v>44.</v>
      </c>
      <c r="AN73" s="147"/>
      <c r="AO73" s="35"/>
      <c r="AP73" s="16"/>
    </row>
    <row r="74" spans="1:42" ht="22.5" customHeight="1" x14ac:dyDescent="0.25">
      <c r="A74" s="68" t="str">
        <f t="shared" si="28"/>
        <v>45.</v>
      </c>
      <c r="B74" s="25">
        <v>282</v>
      </c>
      <c r="C74" s="36" t="s">
        <v>2792</v>
      </c>
      <c r="D74" s="25">
        <v>1983</v>
      </c>
      <c r="E74" s="68" t="s">
        <v>2932</v>
      </c>
      <c r="F74" s="68" t="s">
        <v>2934</v>
      </c>
      <c r="G74" s="25">
        <v>2</v>
      </c>
      <c r="H74" s="25">
        <v>3</v>
      </c>
      <c r="I74" s="322">
        <v>1038.4000000000001</v>
      </c>
      <c r="J74" s="322">
        <v>837.7</v>
      </c>
      <c r="K74" s="322">
        <v>837.7</v>
      </c>
      <c r="L74" s="12">
        <v>52</v>
      </c>
      <c r="M74" s="144">
        <f>R74+T74+V74+X74+Z74+AB74+AE74+AF74</f>
        <v>2496378.5999999996</v>
      </c>
      <c r="N74" s="144"/>
      <c r="O74" s="144"/>
      <c r="P74" s="144"/>
      <c r="Q74" s="144">
        <f>M74</f>
        <v>2496378.5999999996</v>
      </c>
      <c r="R74" s="144"/>
      <c r="S74" s="30"/>
      <c r="T74" s="144"/>
      <c r="U74" s="144">
        <v>703.8</v>
      </c>
      <c r="V74" s="144">
        <f>U74*3547</f>
        <v>2496378.5999999996</v>
      </c>
      <c r="W74" s="144"/>
      <c r="X74" s="144"/>
      <c r="Y74" s="144"/>
      <c r="Z74" s="144"/>
      <c r="AA74" s="144"/>
      <c r="AB74" s="144"/>
      <c r="AC74" s="144"/>
      <c r="AD74" s="144"/>
      <c r="AE74" s="144"/>
      <c r="AF74" s="144"/>
      <c r="AG74" s="324">
        <v>2025</v>
      </c>
      <c r="AH74" s="128"/>
      <c r="AI74" s="172"/>
      <c r="AJ74" s="172"/>
      <c r="AK74" s="141">
        <f t="shared" si="12"/>
        <v>45</v>
      </c>
      <c r="AL74" s="35" t="s">
        <v>153</v>
      </c>
      <c r="AM74" s="141" t="str">
        <f t="shared" si="13"/>
        <v>45.</v>
      </c>
      <c r="AN74" s="147"/>
      <c r="AO74" s="35"/>
      <c r="AP74" s="16"/>
    </row>
    <row r="75" spans="1:42" ht="22.5" customHeight="1" x14ac:dyDescent="0.25">
      <c r="A75" s="68" t="str">
        <f t="shared" si="28"/>
        <v>46.</v>
      </c>
      <c r="B75" s="25">
        <v>117</v>
      </c>
      <c r="C75" s="36" t="s">
        <v>2721</v>
      </c>
      <c r="D75" s="25">
        <v>1975</v>
      </c>
      <c r="E75" s="68" t="s">
        <v>2932</v>
      </c>
      <c r="F75" s="68" t="s">
        <v>2934</v>
      </c>
      <c r="G75" s="25">
        <v>2</v>
      </c>
      <c r="H75" s="25">
        <v>2</v>
      </c>
      <c r="I75" s="322">
        <v>1208.4000000000001</v>
      </c>
      <c r="J75" s="322">
        <v>391.8</v>
      </c>
      <c r="K75" s="322">
        <v>391.8</v>
      </c>
      <c r="L75" s="12">
        <v>29</v>
      </c>
      <c r="M75" s="235">
        <f>R75+T75+V75+X75+Z75+AB75+AE75+AF75</f>
        <v>2113657.2999999998</v>
      </c>
      <c r="N75" s="235"/>
      <c r="O75" s="235"/>
      <c r="P75" s="235"/>
      <c r="Q75" s="144">
        <f>M75</f>
        <v>2113657.2999999998</v>
      </c>
      <c r="R75" s="244"/>
      <c r="S75" s="245"/>
      <c r="T75" s="244"/>
      <c r="U75" s="244">
        <v>595.9</v>
      </c>
      <c r="V75" s="244">
        <f>U75*3547</f>
        <v>2113657.2999999998</v>
      </c>
      <c r="W75" s="244"/>
      <c r="X75" s="244"/>
      <c r="Y75" s="244"/>
      <c r="Z75" s="244"/>
      <c r="AA75" s="244"/>
      <c r="AB75" s="244"/>
      <c r="AC75" s="144"/>
      <c r="AD75" s="144"/>
      <c r="AE75" s="244"/>
      <c r="AF75" s="244"/>
      <c r="AG75" s="324">
        <v>2025</v>
      </c>
      <c r="AH75" s="128"/>
      <c r="AI75" s="172"/>
      <c r="AJ75" s="172"/>
      <c r="AK75" s="141">
        <f t="shared" si="12"/>
        <v>46</v>
      </c>
      <c r="AL75" s="35" t="s">
        <v>153</v>
      </c>
      <c r="AM75" s="141" t="str">
        <f t="shared" si="13"/>
        <v>46.</v>
      </c>
      <c r="AN75" s="147"/>
      <c r="AO75" s="35"/>
      <c r="AP75" s="16"/>
    </row>
    <row r="76" spans="1:42" ht="22.5" customHeight="1" x14ac:dyDescent="0.25">
      <c r="A76" s="68" t="str">
        <f t="shared" si="28"/>
        <v>47.</v>
      </c>
      <c r="B76" s="25">
        <v>281</v>
      </c>
      <c r="C76" s="36" t="s">
        <v>2791</v>
      </c>
      <c r="D76" s="25">
        <v>1983</v>
      </c>
      <c r="E76" s="68" t="s">
        <v>2932</v>
      </c>
      <c r="F76" s="68" t="s">
        <v>2934</v>
      </c>
      <c r="G76" s="25">
        <v>2</v>
      </c>
      <c r="H76" s="25">
        <v>3</v>
      </c>
      <c r="I76" s="322">
        <v>1018.8</v>
      </c>
      <c r="J76" s="322">
        <v>933.8</v>
      </c>
      <c r="K76" s="322">
        <v>933.8</v>
      </c>
      <c r="L76" s="12">
        <v>41</v>
      </c>
      <c r="M76" s="144">
        <f>R76+T76+V76+X76+Z76+AB76+AE76+AF76</f>
        <v>2496378.5999999996</v>
      </c>
      <c r="N76" s="144"/>
      <c r="O76" s="144"/>
      <c r="P76" s="144"/>
      <c r="Q76" s="144">
        <f>M76</f>
        <v>2496378.5999999996</v>
      </c>
      <c r="R76" s="144"/>
      <c r="S76" s="30"/>
      <c r="T76" s="144"/>
      <c r="U76" s="144">
        <v>703.8</v>
      </c>
      <c r="V76" s="144">
        <f>U76*3547</f>
        <v>2496378.5999999996</v>
      </c>
      <c r="W76" s="144"/>
      <c r="X76" s="144"/>
      <c r="Y76" s="144"/>
      <c r="Z76" s="144"/>
      <c r="AA76" s="144"/>
      <c r="AB76" s="144"/>
      <c r="AC76" s="144"/>
      <c r="AD76" s="144"/>
      <c r="AE76" s="144"/>
      <c r="AF76" s="144"/>
      <c r="AG76" s="324">
        <v>2025</v>
      </c>
      <c r="AH76" s="128"/>
      <c r="AI76" s="172"/>
      <c r="AJ76" s="172"/>
      <c r="AK76" s="141">
        <f t="shared" si="12"/>
        <v>47</v>
      </c>
      <c r="AL76" s="35" t="s">
        <v>153</v>
      </c>
      <c r="AM76" s="141" t="str">
        <f t="shared" si="13"/>
        <v>47.</v>
      </c>
      <c r="AN76" s="147"/>
      <c r="AO76" s="35"/>
      <c r="AP76" s="16"/>
    </row>
    <row r="77" spans="1:42" ht="22.5" customHeight="1" x14ac:dyDescent="0.25">
      <c r="A77" s="68" t="str">
        <f t="shared" si="28"/>
        <v>48.</v>
      </c>
      <c r="B77" s="25">
        <v>644</v>
      </c>
      <c r="C77" s="161" t="s">
        <v>236</v>
      </c>
      <c r="D77" s="25">
        <v>1938</v>
      </c>
      <c r="E77" s="68" t="s">
        <v>2932</v>
      </c>
      <c r="F77" s="68" t="s">
        <v>2934</v>
      </c>
      <c r="G77" s="25">
        <v>2</v>
      </c>
      <c r="H77" s="25">
        <v>2</v>
      </c>
      <c r="I77" s="322">
        <v>1029.4000000000001</v>
      </c>
      <c r="J77" s="144">
        <v>613.79999999999995</v>
      </c>
      <c r="K77" s="322">
        <v>613.79999999999995</v>
      </c>
      <c r="L77" s="12">
        <v>19</v>
      </c>
      <c r="M77" s="235">
        <f t="shared" si="29"/>
        <v>1258910</v>
      </c>
      <c r="N77" s="235"/>
      <c r="O77" s="235"/>
      <c r="P77" s="235"/>
      <c r="Q77" s="144">
        <f t="shared" si="30"/>
        <v>1258910</v>
      </c>
      <c r="R77" s="235">
        <v>1258910</v>
      </c>
      <c r="S77" s="240"/>
      <c r="T77" s="235"/>
      <c r="U77" s="235"/>
      <c r="V77" s="235"/>
      <c r="W77" s="235"/>
      <c r="X77" s="235"/>
      <c r="Y77" s="235"/>
      <c r="Z77" s="235"/>
      <c r="AA77" s="235"/>
      <c r="AB77" s="235"/>
      <c r="AC77" s="235"/>
      <c r="AD77" s="235"/>
      <c r="AE77" s="235"/>
      <c r="AF77" s="235"/>
      <c r="AG77" s="240">
        <v>2025</v>
      </c>
      <c r="AH77" s="128"/>
      <c r="AI77" s="172"/>
      <c r="AJ77" s="172"/>
      <c r="AK77" s="141">
        <f t="shared" si="12"/>
        <v>48</v>
      </c>
      <c r="AL77" s="35" t="s">
        <v>153</v>
      </c>
      <c r="AM77" s="141" t="str">
        <f t="shared" si="13"/>
        <v>48.</v>
      </c>
      <c r="AN77" s="147"/>
      <c r="AO77" s="35"/>
      <c r="AP77" s="16"/>
    </row>
    <row r="78" spans="1:42" ht="22.5" customHeight="1" x14ac:dyDescent="0.25">
      <c r="A78" s="68" t="str">
        <f t="shared" si="28"/>
        <v>49.</v>
      </c>
      <c r="B78" s="25">
        <v>652</v>
      </c>
      <c r="C78" s="174" t="s">
        <v>263</v>
      </c>
      <c r="D78" s="25">
        <v>1938</v>
      </c>
      <c r="E78" s="68" t="s">
        <v>2932</v>
      </c>
      <c r="F78" s="68" t="s">
        <v>2934</v>
      </c>
      <c r="G78" s="25">
        <v>2</v>
      </c>
      <c r="H78" s="25">
        <v>2</v>
      </c>
      <c r="I78" s="322">
        <v>1038.2</v>
      </c>
      <c r="J78" s="144">
        <v>620.9</v>
      </c>
      <c r="K78" s="322">
        <v>620.9</v>
      </c>
      <c r="L78" s="12">
        <v>20</v>
      </c>
      <c r="M78" s="235">
        <f t="shared" si="29"/>
        <v>1258910</v>
      </c>
      <c r="N78" s="235"/>
      <c r="O78" s="235"/>
      <c r="P78" s="235"/>
      <c r="Q78" s="144">
        <f t="shared" si="30"/>
        <v>1258910</v>
      </c>
      <c r="R78" s="235">
        <v>1258910</v>
      </c>
      <c r="S78" s="240"/>
      <c r="T78" s="235"/>
      <c r="U78" s="235"/>
      <c r="V78" s="235"/>
      <c r="W78" s="235"/>
      <c r="X78" s="235"/>
      <c r="Y78" s="235"/>
      <c r="Z78" s="235"/>
      <c r="AA78" s="235"/>
      <c r="AB78" s="235"/>
      <c r="AC78" s="235"/>
      <c r="AD78" s="235"/>
      <c r="AE78" s="235"/>
      <c r="AF78" s="235"/>
      <c r="AG78" s="240">
        <v>2025</v>
      </c>
      <c r="AH78" s="128"/>
      <c r="AI78" s="172"/>
      <c r="AJ78" s="172"/>
      <c r="AK78" s="141">
        <f t="shared" si="12"/>
        <v>49</v>
      </c>
      <c r="AL78" s="35" t="s">
        <v>153</v>
      </c>
      <c r="AM78" s="141" t="str">
        <f t="shared" si="13"/>
        <v>49.</v>
      </c>
      <c r="AN78" s="147"/>
      <c r="AO78" s="35"/>
      <c r="AP78" s="16"/>
    </row>
    <row r="79" spans="1:42" ht="22.5" customHeight="1" x14ac:dyDescent="0.25">
      <c r="A79" s="68" t="str">
        <f t="shared" si="28"/>
        <v>50.</v>
      </c>
      <c r="B79" s="25">
        <v>466</v>
      </c>
      <c r="C79" s="36" t="s">
        <v>1680</v>
      </c>
      <c r="D79" s="25">
        <v>1940</v>
      </c>
      <c r="E79" s="68" t="s">
        <v>2932</v>
      </c>
      <c r="F79" s="68" t="s">
        <v>2934</v>
      </c>
      <c r="G79" s="25">
        <v>2</v>
      </c>
      <c r="H79" s="25">
        <v>1</v>
      </c>
      <c r="I79" s="235">
        <v>459.2</v>
      </c>
      <c r="J79" s="235">
        <v>262.3</v>
      </c>
      <c r="K79" s="235">
        <v>184.4</v>
      </c>
      <c r="L79" s="12">
        <v>15</v>
      </c>
      <c r="M79" s="144">
        <f t="shared" si="29"/>
        <v>132483</v>
      </c>
      <c r="N79" s="144"/>
      <c r="O79" s="144"/>
      <c r="P79" s="144"/>
      <c r="Q79" s="144">
        <f t="shared" si="30"/>
        <v>132483</v>
      </c>
      <c r="R79" s="144">
        <v>132483</v>
      </c>
      <c r="S79" s="30"/>
      <c r="T79" s="144"/>
      <c r="U79" s="144"/>
      <c r="V79" s="144"/>
      <c r="W79" s="144"/>
      <c r="X79" s="144"/>
      <c r="Y79" s="144"/>
      <c r="Z79" s="144"/>
      <c r="AA79" s="144"/>
      <c r="AB79" s="144"/>
      <c r="AC79" s="144"/>
      <c r="AD79" s="144"/>
      <c r="AE79" s="144"/>
      <c r="AF79" s="144"/>
      <c r="AG79" s="240">
        <v>2025</v>
      </c>
      <c r="AH79" s="128"/>
      <c r="AI79" s="172"/>
      <c r="AJ79" s="172"/>
      <c r="AK79" s="141">
        <f t="shared" si="12"/>
        <v>50</v>
      </c>
      <c r="AL79" s="35" t="s">
        <v>153</v>
      </c>
      <c r="AM79" s="141" t="str">
        <f t="shared" si="13"/>
        <v>50.</v>
      </c>
      <c r="AN79" s="147"/>
      <c r="AO79" s="35"/>
      <c r="AP79" s="16"/>
    </row>
    <row r="80" spans="1:42" ht="22.5" customHeight="1" x14ac:dyDescent="0.25">
      <c r="A80" s="68" t="str">
        <f t="shared" si="28"/>
        <v>51.</v>
      </c>
      <c r="B80" s="25">
        <v>786</v>
      </c>
      <c r="C80" s="36" t="s">
        <v>1701</v>
      </c>
      <c r="D80" s="25">
        <v>1952</v>
      </c>
      <c r="E80" s="111" t="s">
        <v>2932</v>
      </c>
      <c r="F80" s="68" t="s">
        <v>2934</v>
      </c>
      <c r="G80" s="25">
        <v>2</v>
      </c>
      <c r="H80" s="25">
        <v>1</v>
      </c>
      <c r="I80" s="241">
        <v>804.45</v>
      </c>
      <c r="J80" s="241">
        <v>431.45</v>
      </c>
      <c r="K80" s="241">
        <v>431.45</v>
      </c>
      <c r="L80" s="242">
        <v>19</v>
      </c>
      <c r="M80" s="144">
        <f t="shared" si="29"/>
        <v>110916</v>
      </c>
      <c r="N80" s="144"/>
      <c r="O80" s="144"/>
      <c r="P80" s="144"/>
      <c r="Q80" s="144">
        <f t="shared" si="30"/>
        <v>110916</v>
      </c>
      <c r="R80" s="144">
        <v>110916</v>
      </c>
      <c r="S80" s="30"/>
      <c r="T80" s="144"/>
      <c r="U80" s="144"/>
      <c r="V80" s="144"/>
      <c r="W80" s="144"/>
      <c r="X80" s="144"/>
      <c r="Y80" s="144"/>
      <c r="Z80" s="144"/>
      <c r="AA80" s="144"/>
      <c r="AB80" s="144"/>
      <c r="AC80" s="144"/>
      <c r="AD80" s="144"/>
      <c r="AE80" s="144"/>
      <c r="AF80" s="144"/>
      <c r="AG80" s="240">
        <v>2025</v>
      </c>
      <c r="AH80" s="128"/>
      <c r="AI80" s="172"/>
      <c r="AJ80" s="172"/>
      <c r="AK80" s="141">
        <f t="shared" si="12"/>
        <v>51</v>
      </c>
      <c r="AL80" s="35" t="s">
        <v>153</v>
      </c>
      <c r="AM80" s="141" t="str">
        <f t="shared" si="13"/>
        <v>51.</v>
      </c>
      <c r="AN80" s="147"/>
      <c r="AO80" s="35"/>
      <c r="AP80" s="16"/>
    </row>
    <row r="81" spans="1:42" ht="22.5" customHeight="1" x14ac:dyDescent="0.25">
      <c r="A81" s="68" t="str">
        <f t="shared" si="28"/>
        <v>52.</v>
      </c>
      <c r="B81" s="25">
        <v>543</v>
      </c>
      <c r="C81" s="36" t="s">
        <v>1687</v>
      </c>
      <c r="D81" s="25">
        <v>1956</v>
      </c>
      <c r="E81" s="68" t="s">
        <v>2932</v>
      </c>
      <c r="F81" s="68" t="s">
        <v>2934</v>
      </c>
      <c r="G81" s="25">
        <v>2</v>
      </c>
      <c r="H81" s="25">
        <v>2</v>
      </c>
      <c r="I81" s="322">
        <v>1328.3</v>
      </c>
      <c r="J81" s="322">
        <v>748.6</v>
      </c>
      <c r="K81" s="322">
        <v>748.6</v>
      </c>
      <c r="L81" s="12">
        <v>20</v>
      </c>
      <c r="M81" s="235">
        <f t="shared" si="29"/>
        <v>378963</v>
      </c>
      <c r="N81" s="235"/>
      <c r="O81" s="235"/>
      <c r="P81" s="235"/>
      <c r="Q81" s="144">
        <f t="shared" si="30"/>
        <v>378963</v>
      </c>
      <c r="R81" s="244">
        <v>378963</v>
      </c>
      <c r="S81" s="245"/>
      <c r="T81" s="244"/>
      <c r="U81" s="244"/>
      <c r="V81" s="244"/>
      <c r="W81" s="244"/>
      <c r="X81" s="244"/>
      <c r="Y81" s="244"/>
      <c r="Z81" s="244"/>
      <c r="AA81" s="244"/>
      <c r="AB81" s="244"/>
      <c r="AC81" s="144"/>
      <c r="AD81" s="144"/>
      <c r="AE81" s="244"/>
      <c r="AF81" s="244"/>
      <c r="AG81" s="240">
        <v>2025</v>
      </c>
      <c r="AH81" s="128"/>
      <c r="AI81" s="172"/>
      <c r="AJ81" s="172"/>
      <c r="AK81" s="141">
        <f t="shared" si="12"/>
        <v>52</v>
      </c>
      <c r="AL81" s="35" t="s">
        <v>153</v>
      </c>
      <c r="AM81" s="141" t="str">
        <f t="shared" si="13"/>
        <v>52.</v>
      </c>
      <c r="AN81" s="147"/>
      <c r="AO81" s="35"/>
      <c r="AP81" s="16"/>
    </row>
    <row r="82" spans="1:42" ht="22.5" customHeight="1" x14ac:dyDescent="0.25">
      <c r="A82" s="68" t="str">
        <f t="shared" si="28"/>
        <v>53.</v>
      </c>
      <c r="B82" s="25">
        <v>715</v>
      </c>
      <c r="C82" s="36" t="s">
        <v>1698</v>
      </c>
      <c r="D82" s="25">
        <v>1957</v>
      </c>
      <c r="E82" s="111" t="s">
        <v>2932</v>
      </c>
      <c r="F82" s="68" t="s">
        <v>2934</v>
      </c>
      <c r="G82" s="25">
        <v>2</v>
      </c>
      <c r="H82" s="25">
        <v>1</v>
      </c>
      <c r="I82" s="241">
        <v>598.79999999999995</v>
      </c>
      <c r="J82" s="241">
        <v>384.8</v>
      </c>
      <c r="K82" s="241">
        <v>384.8</v>
      </c>
      <c r="L82" s="242">
        <v>9</v>
      </c>
      <c r="M82" s="144">
        <f t="shared" si="29"/>
        <v>141726</v>
      </c>
      <c r="N82" s="144"/>
      <c r="O82" s="144"/>
      <c r="P82" s="144"/>
      <c r="Q82" s="144">
        <f t="shared" si="30"/>
        <v>141726</v>
      </c>
      <c r="R82" s="144">
        <v>141726</v>
      </c>
      <c r="S82" s="30"/>
      <c r="T82" s="144"/>
      <c r="U82" s="144"/>
      <c r="V82" s="144"/>
      <c r="W82" s="144"/>
      <c r="X82" s="144"/>
      <c r="Y82" s="144"/>
      <c r="Z82" s="144"/>
      <c r="AA82" s="144"/>
      <c r="AB82" s="144"/>
      <c r="AC82" s="144"/>
      <c r="AD82" s="144"/>
      <c r="AE82" s="144"/>
      <c r="AF82" s="144"/>
      <c r="AG82" s="240">
        <v>2025</v>
      </c>
      <c r="AH82" s="128"/>
      <c r="AI82" s="172"/>
      <c r="AJ82" s="172"/>
      <c r="AK82" s="141">
        <f t="shared" si="12"/>
        <v>53</v>
      </c>
      <c r="AL82" s="35" t="s">
        <v>153</v>
      </c>
      <c r="AM82" s="141" t="str">
        <f t="shared" si="13"/>
        <v>53.</v>
      </c>
      <c r="AN82" s="147"/>
      <c r="AO82" s="35"/>
      <c r="AP82" s="16"/>
    </row>
    <row r="83" spans="1:42" ht="22.5" customHeight="1" x14ac:dyDescent="0.25">
      <c r="A83" s="68" t="str">
        <f t="shared" si="28"/>
        <v>54.</v>
      </c>
      <c r="B83" s="25">
        <v>452</v>
      </c>
      <c r="C83" s="202" t="s">
        <v>27</v>
      </c>
      <c r="D83" s="25">
        <v>1959</v>
      </c>
      <c r="E83" s="111" t="s">
        <v>2932</v>
      </c>
      <c r="F83" s="68" t="s">
        <v>2934</v>
      </c>
      <c r="G83" s="25">
        <v>2</v>
      </c>
      <c r="H83" s="25">
        <v>1</v>
      </c>
      <c r="I83" s="144">
        <v>529.17999999999995</v>
      </c>
      <c r="J83" s="144">
        <v>307.3</v>
      </c>
      <c r="K83" s="144">
        <v>307.3</v>
      </c>
      <c r="L83" s="30">
        <v>44</v>
      </c>
      <c r="M83" s="235">
        <f t="shared" si="29"/>
        <v>220524</v>
      </c>
      <c r="N83" s="235"/>
      <c r="O83" s="235"/>
      <c r="P83" s="235"/>
      <c r="Q83" s="144">
        <f t="shared" si="30"/>
        <v>220524</v>
      </c>
      <c r="R83" s="144">
        <v>220524</v>
      </c>
      <c r="S83" s="30"/>
      <c r="T83" s="144"/>
      <c r="U83" s="144"/>
      <c r="V83" s="144"/>
      <c r="W83" s="144"/>
      <c r="X83" s="144"/>
      <c r="Y83" s="144"/>
      <c r="Z83" s="144"/>
      <c r="AA83" s="144"/>
      <c r="AB83" s="144"/>
      <c r="AC83" s="144"/>
      <c r="AD83" s="144"/>
      <c r="AE83" s="144"/>
      <c r="AF83" s="144"/>
      <c r="AG83" s="240">
        <v>2025</v>
      </c>
      <c r="AH83" s="128"/>
      <c r="AI83" s="172"/>
      <c r="AJ83" s="172"/>
      <c r="AK83" s="141">
        <f t="shared" si="12"/>
        <v>54</v>
      </c>
      <c r="AL83" s="35" t="s">
        <v>153</v>
      </c>
      <c r="AM83" s="141" t="str">
        <f t="shared" si="13"/>
        <v>54.</v>
      </c>
      <c r="AN83" s="147"/>
      <c r="AO83" s="35"/>
      <c r="AP83" s="16"/>
    </row>
    <row r="84" spans="1:42" ht="22.5" customHeight="1" x14ac:dyDescent="0.25">
      <c r="A84" s="68" t="str">
        <f t="shared" si="28"/>
        <v>55.</v>
      </c>
      <c r="B84" s="25">
        <v>805</v>
      </c>
      <c r="C84" s="36" t="s">
        <v>1703</v>
      </c>
      <c r="D84" s="25">
        <v>1959</v>
      </c>
      <c r="E84" s="68" t="s">
        <v>2932</v>
      </c>
      <c r="F84" s="68" t="s">
        <v>2934</v>
      </c>
      <c r="G84" s="25">
        <v>2</v>
      </c>
      <c r="H84" s="25">
        <v>1</v>
      </c>
      <c r="I84" s="322">
        <v>260.8</v>
      </c>
      <c r="J84" s="322">
        <v>260.8</v>
      </c>
      <c r="K84" s="322">
        <v>260.8</v>
      </c>
      <c r="L84" s="12">
        <v>13</v>
      </c>
      <c r="M84" s="235">
        <f t="shared" si="29"/>
        <v>246480</v>
      </c>
      <c r="N84" s="235"/>
      <c r="O84" s="235"/>
      <c r="P84" s="235"/>
      <c r="Q84" s="144">
        <f t="shared" si="30"/>
        <v>246480</v>
      </c>
      <c r="R84" s="244">
        <v>246480</v>
      </c>
      <c r="S84" s="245"/>
      <c r="T84" s="244"/>
      <c r="U84" s="244"/>
      <c r="V84" s="244"/>
      <c r="W84" s="244"/>
      <c r="X84" s="244"/>
      <c r="Y84" s="244"/>
      <c r="Z84" s="244"/>
      <c r="AA84" s="244"/>
      <c r="AB84" s="244"/>
      <c r="AC84" s="144"/>
      <c r="AD84" s="144"/>
      <c r="AE84" s="244"/>
      <c r="AF84" s="244"/>
      <c r="AG84" s="240">
        <v>2025</v>
      </c>
      <c r="AH84" s="128"/>
      <c r="AI84" s="172"/>
      <c r="AJ84" s="172"/>
      <c r="AK84" s="141">
        <f t="shared" si="12"/>
        <v>55</v>
      </c>
      <c r="AL84" s="35" t="s">
        <v>153</v>
      </c>
      <c r="AM84" s="141" t="str">
        <f t="shared" si="13"/>
        <v>55.</v>
      </c>
      <c r="AN84" s="147"/>
      <c r="AO84" s="35"/>
      <c r="AP84" s="16"/>
    </row>
    <row r="85" spans="1:42" ht="22.5" customHeight="1" x14ac:dyDescent="0.25">
      <c r="A85" s="68" t="str">
        <f t="shared" si="28"/>
        <v>56.</v>
      </c>
      <c r="B85" s="25">
        <v>832</v>
      </c>
      <c r="C85" s="36" t="s">
        <v>1708</v>
      </c>
      <c r="D85" s="25">
        <v>1959</v>
      </c>
      <c r="E85" s="111" t="s">
        <v>2932</v>
      </c>
      <c r="F85" s="68" t="s">
        <v>2934</v>
      </c>
      <c r="G85" s="25">
        <v>2</v>
      </c>
      <c r="H85" s="25">
        <v>1</v>
      </c>
      <c r="I85" s="241">
        <v>499.7</v>
      </c>
      <c r="J85" s="241">
        <v>280.7</v>
      </c>
      <c r="K85" s="241">
        <v>280.7</v>
      </c>
      <c r="L85" s="242">
        <v>16</v>
      </c>
      <c r="M85" s="235">
        <f t="shared" si="29"/>
        <v>101673</v>
      </c>
      <c r="N85" s="235"/>
      <c r="O85" s="235"/>
      <c r="P85" s="235"/>
      <c r="Q85" s="144">
        <f t="shared" si="30"/>
        <v>101673</v>
      </c>
      <c r="R85" s="244">
        <v>101673</v>
      </c>
      <c r="S85" s="245"/>
      <c r="T85" s="244"/>
      <c r="U85" s="244"/>
      <c r="V85" s="244"/>
      <c r="W85" s="244"/>
      <c r="X85" s="244"/>
      <c r="Y85" s="244"/>
      <c r="Z85" s="244"/>
      <c r="AA85" s="244"/>
      <c r="AB85" s="244"/>
      <c r="AC85" s="144"/>
      <c r="AD85" s="144"/>
      <c r="AE85" s="244"/>
      <c r="AF85" s="244"/>
      <c r="AG85" s="240">
        <v>2025</v>
      </c>
      <c r="AH85" s="128"/>
      <c r="AI85" s="172"/>
      <c r="AJ85" s="172"/>
      <c r="AK85" s="141">
        <f t="shared" si="12"/>
        <v>56</v>
      </c>
      <c r="AL85" s="35" t="s">
        <v>153</v>
      </c>
      <c r="AM85" s="141" t="str">
        <f t="shared" si="13"/>
        <v>56.</v>
      </c>
      <c r="AN85" s="147"/>
      <c r="AO85" s="35"/>
      <c r="AP85" s="16"/>
    </row>
    <row r="86" spans="1:42" ht="22.5" customHeight="1" x14ac:dyDescent="0.25">
      <c r="A86" s="68" t="str">
        <f t="shared" si="28"/>
        <v>57.</v>
      </c>
      <c r="B86" s="25">
        <v>5618</v>
      </c>
      <c r="C86" s="161" t="s">
        <v>1077</v>
      </c>
      <c r="D86" s="25">
        <v>1960</v>
      </c>
      <c r="E86" s="68" t="s">
        <v>2932</v>
      </c>
      <c r="F86" s="68" t="s">
        <v>2934</v>
      </c>
      <c r="G86" s="25">
        <v>2</v>
      </c>
      <c r="H86" s="25">
        <v>1</v>
      </c>
      <c r="I86" s="235">
        <v>409.4</v>
      </c>
      <c r="J86" s="235">
        <v>363.1</v>
      </c>
      <c r="K86" s="235">
        <v>363.1</v>
      </c>
      <c r="L86" s="12">
        <v>15</v>
      </c>
      <c r="M86" s="235">
        <f t="shared" si="29"/>
        <v>110916</v>
      </c>
      <c r="N86" s="235"/>
      <c r="O86" s="235"/>
      <c r="P86" s="235"/>
      <c r="Q86" s="144">
        <f t="shared" si="30"/>
        <v>110916</v>
      </c>
      <c r="R86" s="235">
        <v>110916</v>
      </c>
      <c r="S86" s="240"/>
      <c r="T86" s="235"/>
      <c r="U86" s="235"/>
      <c r="V86" s="235"/>
      <c r="W86" s="235"/>
      <c r="X86" s="235"/>
      <c r="Y86" s="235"/>
      <c r="Z86" s="235"/>
      <c r="AA86" s="235"/>
      <c r="AB86" s="235"/>
      <c r="AC86" s="235"/>
      <c r="AD86" s="235"/>
      <c r="AE86" s="235"/>
      <c r="AF86" s="235"/>
      <c r="AG86" s="240">
        <v>2025</v>
      </c>
      <c r="AH86" s="128"/>
      <c r="AI86" s="172"/>
      <c r="AJ86" s="172"/>
      <c r="AK86" s="141">
        <f t="shared" si="12"/>
        <v>57</v>
      </c>
      <c r="AL86" s="35" t="s">
        <v>153</v>
      </c>
      <c r="AM86" s="141" t="str">
        <f t="shared" si="13"/>
        <v>57.</v>
      </c>
      <c r="AN86" s="147"/>
      <c r="AO86" s="35"/>
      <c r="AP86" s="16"/>
    </row>
    <row r="87" spans="1:42" ht="22.5" customHeight="1" x14ac:dyDescent="0.25">
      <c r="A87" s="68" t="str">
        <f t="shared" si="28"/>
        <v>58.</v>
      </c>
      <c r="B87" s="25">
        <v>524</v>
      </c>
      <c r="C87" s="161" t="s">
        <v>256</v>
      </c>
      <c r="D87" s="25">
        <v>1961</v>
      </c>
      <c r="E87" s="68" t="s">
        <v>2932</v>
      </c>
      <c r="F87" s="68" t="s">
        <v>2934</v>
      </c>
      <c r="G87" s="25">
        <v>2</v>
      </c>
      <c r="H87" s="25">
        <v>1</v>
      </c>
      <c r="I87" s="235">
        <v>573.9</v>
      </c>
      <c r="J87" s="235">
        <v>313.60000000000002</v>
      </c>
      <c r="K87" s="235">
        <v>313.60000000000002</v>
      </c>
      <c r="L87" s="12">
        <v>15</v>
      </c>
      <c r="M87" s="235">
        <f t="shared" si="29"/>
        <v>1023100</v>
      </c>
      <c r="N87" s="235"/>
      <c r="O87" s="235"/>
      <c r="P87" s="235"/>
      <c r="Q87" s="144">
        <f t="shared" si="30"/>
        <v>1023100</v>
      </c>
      <c r="R87" s="235"/>
      <c r="S87" s="240"/>
      <c r="T87" s="235"/>
      <c r="U87" s="235"/>
      <c r="V87" s="235"/>
      <c r="W87" s="235"/>
      <c r="X87" s="235"/>
      <c r="Y87" s="235">
        <v>325</v>
      </c>
      <c r="Z87" s="235">
        <f>Y87*3148</f>
        <v>1023100</v>
      </c>
      <c r="AA87" s="235"/>
      <c r="AB87" s="235"/>
      <c r="AC87" s="235"/>
      <c r="AD87" s="235"/>
      <c r="AE87" s="235"/>
      <c r="AF87" s="235"/>
      <c r="AG87" s="240">
        <v>2025</v>
      </c>
      <c r="AH87" s="128"/>
      <c r="AI87" s="172"/>
      <c r="AJ87" s="172"/>
      <c r="AK87" s="141">
        <f t="shared" si="12"/>
        <v>58</v>
      </c>
      <c r="AL87" s="35" t="s">
        <v>153</v>
      </c>
      <c r="AM87" s="141" t="str">
        <f t="shared" si="13"/>
        <v>58.</v>
      </c>
      <c r="AN87" s="147"/>
      <c r="AO87" s="35"/>
      <c r="AP87" s="16"/>
    </row>
    <row r="88" spans="1:42" ht="22.5" customHeight="1" x14ac:dyDescent="0.25">
      <c r="A88" s="68" t="str">
        <f t="shared" si="28"/>
        <v>59.</v>
      </c>
      <c r="B88" s="25">
        <v>454</v>
      </c>
      <c r="C88" s="202" t="s">
        <v>206</v>
      </c>
      <c r="D88" s="25">
        <v>1962</v>
      </c>
      <c r="E88" s="111" t="s">
        <v>2932</v>
      </c>
      <c r="F88" s="68" t="s">
        <v>2934</v>
      </c>
      <c r="G88" s="25">
        <v>2</v>
      </c>
      <c r="H88" s="25">
        <v>1</v>
      </c>
      <c r="I88" s="144">
        <v>517.1</v>
      </c>
      <c r="J88" s="144">
        <v>310.10000000000002</v>
      </c>
      <c r="K88" s="144">
        <v>310.10000000000002</v>
      </c>
      <c r="L88" s="30">
        <v>15</v>
      </c>
      <c r="M88" s="235">
        <f t="shared" si="29"/>
        <v>28580</v>
      </c>
      <c r="N88" s="235"/>
      <c r="O88" s="235"/>
      <c r="P88" s="235"/>
      <c r="Q88" s="144">
        <f t="shared" si="30"/>
        <v>28580</v>
      </c>
      <c r="R88" s="235">
        <v>28580</v>
      </c>
      <c r="S88" s="30"/>
      <c r="T88" s="144"/>
      <c r="U88" s="144"/>
      <c r="V88" s="144"/>
      <c r="W88" s="144"/>
      <c r="X88" s="144"/>
      <c r="Y88" s="144"/>
      <c r="Z88" s="144"/>
      <c r="AA88" s="144"/>
      <c r="AB88" s="144"/>
      <c r="AC88" s="144"/>
      <c r="AD88" s="144"/>
      <c r="AE88" s="144"/>
      <c r="AF88" s="144"/>
      <c r="AG88" s="240">
        <v>2025</v>
      </c>
      <c r="AH88" s="128"/>
      <c r="AI88" s="172"/>
      <c r="AJ88" s="172"/>
      <c r="AK88" s="141">
        <f t="shared" si="12"/>
        <v>59</v>
      </c>
      <c r="AL88" s="35" t="s">
        <v>153</v>
      </c>
      <c r="AM88" s="141" t="str">
        <f t="shared" si="13"/>
        <v>59.</v>
      </c>
      <c r="AN88" s="147"/>
      <c r="AO88" s="35"/>
      <c r="AP88" s="16"/>
    </row>
    <row r="89" spans="1:42" ht="22.5" customHeight="1" x14ac:dyDescent="0.25">
      <c r="A89" s="68" t="str">
        <f t="shared" si="28"/>
        <v>60.</v>
      </c>
      <c r="B89" s="25">
        <v>817</v>
      </c>
      <c r="C89" s="138" t="s">
        <v>40</v>
      </c>
      <c r="D89" s="25">
        <v>1963</v>
      </c>
      <c r="E89" s="68" t="s">
        <v>2932</v>
      </c>
      <c r="F89" s="68" t="s">
        <v>2934</v>
      </c>
      <c r="G89" s="25">
        <v>4</v>
      </c>
      <c r="H89" s="25">
        <v>2</v>
      </c>
      <c r="I89" s="322">
        <v>1262.9000000000001</v>
      </c>
      <c r="J89" s="144">
        <v>829.2</v>
      </c>
      <c r="K89" s="322">
        <v>829.2</v>
      </c>
      <c r="L89" s="12">
        <v>47</v>
      </c>
      <c r="M89" s="235">
        <f t="shared" si="29"/>
        <v>85740</v>
      </c>
      <c r="N89" s="235"/>
      <c r="O89" s="235"/>
      <c r="P89" s="235"/>
      <c r="Q89" s="144">
        <f t="shared" si="30"/>
        <v>85740</v>
      </c>
      <c r="R89" s="235">
        <v>85740</v>
      </c>
      <c r="S89" s="240"/>
      <c r="T89" s="235"/>
      <c r="U89" s="235"/>
      <c r="V89" s="235"/>
      <c r="W89" s="235"/>
      <c r="X89" s="235"/>
      <c r="Y89" s="235"/>
      <c r="Z89" s="235"/>
      <c r="AA89" s="235"/>
      <c r="AB89" s="235"/>
      <c r="AC89" s="235"/>
      <c r="AD89" s="235"/>
      <c r="AE89" s="144"/>
      <c r="AF89" s="235"/>
      <c r="AG89" s="240">
        <v>2025</v>
      </c>
      <c r="AH89" s="128"/>
      <c r="AI89" s="172"/>
      <c r="AJ89" s="172"/>
      <c r="AK89" s="141">
        <f t="shared" si="12"/>
        <v>60</v>
      </c>
      <c r="AL89" s="35" t="s">
        <v>153</v>
      </c>
      <c r="AM89" s="141" t="str">
        <f t="shared" si="13"/>
        <v>60.</v>
      </c>
      <c r="AN89" s="147"/>
      <c r="AO89" s="274"/>
      <c r="AP89" s="16"/>
    </row>
    <row r="90" spans="1:42" ht="22.5" customHeight="1" x14ac:dyDescent="0.25">
      <c r="A90" s="68" t="str">
        <f t="shared" si="28"/>
        <v>61.</v>
      </c>
      <c r="B90" s="25">
        <v>860</v>
      </c>
      <c r="C90" s="202" t="s">
        <v>41</v>
      </c>
      <c r="D90" s="25">
        <v>1965</v>
      </c>
      <c r="E90" s="111" t="s">
        <v>2932</v>
      </c>
      <c r="F90" s="68" t="s">
        <v>2934</v>
      </c>
      <c r="G90" s="25">
        <v>2</v>
      </c>
      <c r="H90" s="25">
        <v>2</v>
      </c>
      <c r="I90" s="241">
        <v>852.3</v>
      </c>
      <c r="J90" s="241">
        <v>457.8</v>
      </c>
      <c r="K90" s="241">
        <v>457.8</v>
      </c>
      <c r="L90" s="242">
        <v>13</v>
      </c>
      <c r="M90" s="235">
        <f t="shared" si="29"/>
        <v>852810</v>
      </c>
      <c r="N90" s="235"/>
      <c r="O90" s="235"/>
      <c r="P90" s="235"/>
      <c r="Q90" s="144">
        <f t="shared" si="30"/>
        <v>852810</v>
      </c>
      <c r="R90" s="144">
        <v>852810</v>
      </c>
      <c r="S90" s="30"/>
      <c r="T90" s="144"/>
      <c r="U90" s="144"/>
      <c r="V90" s="144"/>
      <c r="W90" s="144"/>
      <c r="X90" s="144"/>
      <c r="Y90" s="144"/>
      <c r="Z90" s="144"/>
      <c r="AA90" s="144"/>
      <c r="AB90" s="144"/>
      <c r="AC90" s="144"/>
      <c r="AD90" s="144"/>
      <c r="AE90" s="144"/>
      <c r="AF90" s="144"/>
      <c r="AG90" s="240">
        <v>2025</v>
      </c>
      <c r="AH90" s="128"/>
      <c r="AI90" s="172"/>
      <c r="AJ90" s="172"/>
      <c r="AK90" s="141">
        <f t="shared" si="12"/>
        <v>61</v>
      </c>
      <c r="AL90" s="35" t="s">
        <v>153</v>
      </c>
      <c r="AM90" s="141" t="str">
        <f t="shared" si="13"/>
        <v>61.</v>
      </c>
      <c r="AN90" s="147"/>
      <c r="AO90" s="35"/>
      <c r="AP90" s="16"/>
    </row>
    <row r="91" spans="1:42" ht="22.5" customHeight="1" x14ac:dyDescent="0.25">
      <c r="A91" s="68" t="str">
        <f t="shared" si="28"/>
        <v>62.</v>
      </c>
      <c r="B91" s="25">
        <v>730</v>
      </c>
      <c r="C91" s="161" t="s">
        <v>238</v>
      </c>
      <c r="D91" s="25">
        <v>1969</v>
      </c>
      <c r="E91" s="68" t="s">
        <v>2932</v>
      </c>
      <c r="F91" s="68" t="s">
        <v>2934</v>
      </c>
      <c r="G91" s="25">
        <v>2</v>
      </c>
      <c r="H91" s="25">
        <v>1</v>
      </c>
      <c r="I91" s="322">
        <v>311</v>
      </c>
      <c r="J91" s="322">
        <v>206.7</v>
      </c>
      <c r="K91" s="322">
        <v>206.7</v>
      </c>
      <c r="L91" s="12">
        <v>22</v>
      </c>
      <c r="M91" s="235">
        <f t="shared" si="29"/>
        <v>755520</v>
      </c>
      <c r="N91" s="235"/>
      <c r="O91" s="235"/>
      <c r="P91" s="235"/>
      <c r="Q91" s="144">
        <f t="shared" si="30"/>
        <v>755520</v>
      </c>
      <c r="R91" s="235"/>
      <c r="S91" s="240"/>
      <c r="T91" s="235"/>
      <c r="U91" s="235"/>
      <c r="V91" s="235"/>
      <c r="W91" s="235"/>
      <c r="X91" s="235"/>
      <c r="Y91" s="235">
        <v>240</v>
      </c>
      <c r="Z91" s="235">
        <f>Y91*3148</f>
        <v>755520</v>
      </c>
      <c r="AA91" s="235"/>
      <c r="AB91" s="235"/>
      <c r="AC91" s="235"/>
      <c r="AD91" s="235"/>
      <c r="AE91" s="144"/>
      <c r="AF91" s="235"/>
      <c r="AG91" s="240">
        <v>2025</v>
      </c>
      <c r="AH91" s="128"/>
      <c r="AI91" s="172"/>
      <c r="AJ91" s="172"/>
      <c r="AK91" s="141">
        <f t="shared" si="12"/>
        <v>62</v>
      </c>
      <c r="AL91" s="35" t="s">
        <v>153</v>
      </c>
      <c r="AM91" s="141" t="str">
        <f t="shared" si="13"/>
        <v>62.</v>
      </c>
      <c r="AN91" s="147"/>
      <c r="AO91" s="35"/>
      <c r="AP91" s="16"/>
    </row>
    <row r="92" spans="1:42" ht="22.5" customHeight="1" x14ac:dyDescent="0.25">
      <c r="A92" s="68" t="str">
        <f t="shared" si="28"/>
        <v>63.</v>
      </c>
      <c r="B92" s="25">
        <v>702</v>
      </c>
      <c r="C92" s="202" t="s">
        <v>38</v>
      </c>
      <c r="D92" s="25">
        <v>1970</v>
      </c>
      <c r="E92" s="111" t="s">
        <v>2932</v>
      </c>
      <c r="F92" s="68" t="s">
        <v>2934</v>
      </c>
      <c r="G92" s="25">
        <v>2</v>
      </c>
      <c r="H92" s="25">
        <v>1</v>
      </c>
      <c r="I92" s="241">
        <v>249.7</v>
      </c>
      <c r="J92" s="241">
        <v>163.86</v>
      </c>
      <c r="K92" s="241">
        <v>163.86</v>
      </c>
      <c r="L92" s="242">
        <v>18</v>
      </c>
      <c r="M92" s="144">
        <f t="shared" si="29"/>
        <v>209827.8</v>
      </c>
      <c r="N92" s="144"/>
      <c r="O92" s="144"/>
      <c r="P92" s="144"/>
      <c r="Q92" s="144">
        <f t="shared" si="30"/>
        <v>209827.8</v>
      </c>
      <c r="R92" s="144">
        <v>209827.8</v>
      </c>
      <c r="S92" s="30"/>
      <c r="T92" s="144"/>
      <c r="U92" s="144"/>
      <c r="V92" s="144"/>
      <c r="W92" s="144"/>
      <c r="X92" s="144"/>
      <c r="Y92" s="144"/>
      <c r="Z92" s="144"/>
      <c r="AA92" s="144"/>
      <c r="AB92" s="144"/>
      <c r="AC92" s="144"/>
      <c r="AD92" s="144"/>
      <c r="AE92" s="144"/>
      <c r="AF92" s="144"/>
      <c r="AG92" s="240">
        <v>2025</v>
      </c>
      <c r="AH92" s="128"/>
      <c r="AI92" s="216"/>
      <c r="AJ92" s="216"/>
      <c r="AK92" s="141">
        <f t="shared" si="12"/>
        <v>63</v>
      </c>
      <c r="AL92" s="35" t="s">
        <v>153</v>
      </c>
      <c r="AM92" s="141" t="str">
        <f t="shared" si="13"/>
        <v>63.</v>
      </c>
      <c r="AN92" s="147"/>
      <c r="AO92" s="35"/>
      <c r="AP92" s="16"/>
    </row>
    <row r="93" spans="1:42" ht="22.5" customHeight="1" x14ac:dyDescent="0.25">
      <c r="A93" s="68" t="str">
        <f t="shared" si="28"/>
        <v>64.</v>
      </c>
      <c r="B93" s="25">
        <v>173</v>
      </c>
      <c r="C93" s="161" t="s">
        <v>275</v>
      </c>
      <c r="D93" s="25">
        <v>1972</v>
      </c>
      <c r="E93" s="68" t="s">
        <v>2932</v>
      </c>
      <c r="F93" s="68" t="s">
        <v>2934</v>
      </c>
      <c r="G93" s="25">
        <v>2</v>
      </c>
      <c r="H93" s="25">
        <v>1</v>
      </c>
      <c r="I93" s="322">
        <v>375.5</v>
      </c>
      <c r="J93" s="322">
        <v>337.9</v>
      </c>
      <c r="K93" s="322">
        <v>337.9</v>
      </c>
      <c r="L93" s="12">
        <v>25</v>
      </c>
      <c r="M93" s="235">
        <f t="shared" si="29"/>
        <v>169455</v>
      </c>
      <c r="N93" s="235"/>
      <c r="O93" s="235"/>
      <c r="P93" s="235"/>
      <c r="Q93" s="144">
        <f t="shared" si="30"/>
        <v>169455</v>
      </c>
      <c r="R93" s="235">
        <v>169455</v>
      </c>
      <c r="S93" s="240"/>
      <c r="T93" s="235"/>
      <c r="U93" s="235"/>
      <c r="V93" s="235"/>
      <c r="W93" s="235"/>
      <c r="X93" s="235"/>
      <c r="Y93" s="235"/>
      <c r="Z93" s="235"/>
      <c r="AA93" s="235"/>
      <c r="AB93" s="235"/>
      <c r="AC93" s="235"/>
      <c r="AD93" s="235"/>
      <c r="AE93" s="235"/>
      <c r="AF93" s="235"/>
      <c r="AG93" s="240">
        <v>2025</v>
      </c>
      <c r="AH93" s="128"/>
      <c r="AI93" s="172"/>
      <c r="AJ93" s="172"/>
      <c r="AK93" s="141">
        <f t="shared" si="12"/>
        <v>64</v>
      </c>
      <c r="AL93" s="35" t="s">
        <v>153</v>
      </c>
      <c r="AM93" s="141" t="str">
        <f t="shared" si="13"/>
        <v>64.</v>
      </c>
      <c r="AN93" s="147"/>
      <c r="AO93" s="35"/>
      <c r="AP93" s="16"/>
    </row>
    <row r="94" spans="1:42" ht="22.5" customHeight="1" x14ac:dyDescent="0.25">
      <c r="A94" s="68" t="str">
        <f t="shared" si="28"/>
        <v>65.</v>
      </c>
      <c r="B94" s="25">
        <v>842</v>
      </c>
      <c r="C94" s="161" t="s">
        <v>267</v>
      </c>
      <c r="D94" s="25">
        <v>1972</v>
      </c>
      <c r="E94" s="68" t="s">
        <v>2932</v>
      </c>
      <c r="F94" s="68" t="s">
        <v>2934</v>
      </c>
      <c r="G94" s="25">
        <v>2</v>
      </c>
      <c r="H94" s="25">
        <v>2</v>
      </c>
      <c r="I94" s="322">
        <v>704.6</v>
      </c>
      <c r="J94" s="144">
        <v>462.7</v>
      </c>
      <c r="K94" s="322">
        <v>462.7</v>
      </c>
      <c r="L94" s="12">
        <v>30</v>
      </c>
      <c r="M94" s="235">
        <f t="shared" si="29"/>
        <v>1421350</v>
      </c>
      <c r="N94" s="235"/>
      <c r="O94" s="235"/>
      <c r="P94" s="235"/>
      <c r="Q94" s="144">
        <f t="shared" si="30"/>
        <v>1421350</v>
      </c>
      <c r="R94" s="235">
        <v>1421350</v>
      </c>
      <c r="S94" s="240"/>
      <c r="T94" s="235"/>
      <c r="U94" s="235"/>
      <c r="V94" s="235"/>
      <c r="W94" s="235"/>
      <c r="X94" s="235"/>
      <c r="Y94" s="235"/>
      <c r="Z94" s="235"/>
      <c r="AA94" s="235"/>
      <c r="AB94" s="235"/>
      <c r="AC94" s="235"/>
      <c r="AD94" s="235"/>
      <c r="AE94" s="235"/>
      <c r="AF94" s="235"/>
      <c r="AG94" s="240">
        <v>2025</v>
      </c>
      <c r="AH94" s="128"/>
      <c r="AI94" s="172"/>
      <c r="AJ94" s="172"/>
      <c r="AK94" s="141">
        <f t="shared" ref="AK94:AK157" si="32">MAX(AK90:AK93)+1</f>
        <v>65</v>
      </c>
      <c r="AL94" s="35" t="s">
        <v>153</v>
      </c>
      <c r="AM94" s="141" t="str">
        <f t="shared" ref="AM94:AM157" si="33">CONCATENATE(AK94,AL94)</f>
        <v>65.</v>
      </c>
      <c r="AN94" s="147"/>
      <c r="AO94" s="35"/>
      <c r="AP94" s="16"/>
    </row>
    <row r="95" spans="1:42" ht="22.5" customHeight="1" x14ac:dyDescent="0.25">
      <c r="A95" s="68" t="str">
        <f t="shared" si="28"/>
        <v>66.</v>
      </c>
      <c r="B95" s="25">
        <v>905</v>
      </c>
      <c r="C95" s="300" t="s">
        <v>268</v>
      </c>
      <c r="D95" s="25">
        <v>1972</v>
      </c>
      <c r="E95" s="68" t="s">
        <v>2932</v>
      </c>
      <c r="F95" s="68" t="s">
        <v>2934</v>
      </c>
      <c r="G95" s="25">
        <v>2</v>
      </c>
      <c r="H95" s="25">
        <v>2</v>
      </c>
      <c r="I95" s="235">
        <v>728.8</v>
      </c>
      <c r="J95" s="144">
        <v>479.8</v>
      </c>
      <c r="K95" s="235">
        <v>479.8</v>
      </c>
      <c r="L95" s="12">
        <v>28</v>
      </c>
      <c r="M95" s="235">
        <f t="shared" si="29"/>
        <v>878832</v>
      </c>
      <c r="N95" s="235"/>
      <c r="O95" s="235"/>
      <c r="P95" s="235"/>
      <c r="Q95" s="144">
        <f t="shared" si="30"/>
        <v>878832</v>
      </c>
      <c r="R95" s="235">
        <f>419016+459816</f>
        <v>878832</v>
      </c>
      <c r="S95" s="240"/>
      <c r="T95" s="235"/>
      <c r="U95" s="235"/>
      <c r="V95" s="235"/>
      <c r="W95" s="235"/>
      <c r="X95" s="235"/>
      <c r="Y95" s="235"/>
      <c r="Z95" s="235"/>
      <c r="AA95" s="235"/>
      <c r="AB95" s="235"/>
      <c r="AC95" s="235"/>
      <c r="AD95" s="235"/>
      <c r="AE95" s="235"/>
      <c r="AF95" s="235"/>
      <c r="AG95" s="240">
        <v>2025</v>
      </c>
      <c r="AH95" s="128"/>
      <c r="AI95" s="172"/>
      <c r="AJ95" s="172"/>
      <c r="AK95" s="141">
        <f t="shared" si="32"/>
        <v>66</v>
      </c>
      <c r="AL95" s="35" t="s">
        <v>153</v>
      </c>
      <c r="AM95" s="141" t="str">
        <f t="shared" si="33"/>
        <v>66.</v>
      </c>
      <c r="AN95" s="147"/>
      <c r="AO95" s="274"/>
      <c r="AP95" s="16"/>
    </row>
    <row r="96" spans="1:42" ht="22.5" customHeight="1" x14ac:dyDescent="0.25">
      <c r="A96" s="68" t="str">
        <f t="shared" si="28"/>
        <v>67.</v>
      </c>
      <c r="B96" s="25">
        <v>68</v>
      </c>
      <c r="C96" s="300" t="s">
        <v>270</v>
      </c>
      <c r="D96" s="25">
        <v>1973</v>
      </c>
      <c r="E96" s="68" t="s">
        <v>2932</v>
      </c>
      <c r="F96" s="68" t="s">
        <v>2934</v>
      </c>
      <c r="G96" s="25">
        <v>2</v>
      </c>
      <c r="H96" s="25">
        <v>2</v>
      </c>
      <c r="I96" s="235">
        <v>808.2</v>
      </c>
      <c r="J96" s="144">
        <v>446.5</v>
      </c>
      <c r="K96" s="235">
        <v>446.5</v>
      </c>
      <c r="L96" s="12">
        <v>40</v>
      </c>
      <c r="M96" s="235">
        <f t="shared" si="29"/>
        <v>283452</v>
      </c>
      <c r="N96" s="235"/>
      <c r="O96" s="235"/>
      <c r="P96" s="235"/>
      <c r="Q96" s="144">
        <f t="shared" si="30"/>
        <v>283452</v>
      </c>
      <c r="R96" s="235">
        <v>283452</v>
      </c>
      <c r="S96" s="240"/>
      <c r="T96" s="235"/>
      <c r="U96" s="235"/>
      <c r="V96" s="235"/>
      <c r="W96" s="235"/>
      <c r="X96" s="235"/>
      <c r="Y96" s="235"/>
      <c r="Z96" s="235"/>
      <c r="AA96" s="235"/>
      <c r="AB96" s="235"/>
      <c r="AC96" s="235"/>
      <c r="AD96" s="235"/>
      <c r="AE96" s="235"/>
      <c r="AF96" s="235"/>
      <c r="AG96" s="240">
        <v>2025</v>
      </c>
      <c r="AH96" s="128"/>
      <c r="AI96" s="172"/>
      <c r="AJ96" s="172"/>
      <c r="AK96" s="141">
        <f t="shared" si="32"/>
        <v>67</v>
      </c>
      <c r="AL96" s="35" t="s">
        <v>153</v>
      </c>
      <c r="AM96" s="141" t="str">
        <f t="shared" si="33"/>
        <v>67.</v>
      </c>
      <c r="AN96" s="147"/>
      <c r="AO96" s="35"/>
      <c r="AP96" s="16"/>
    </row>
    <row r="97" spans="1:42" ht="22.5" customHeight="1" x14ac:dyDescent="0.25">
      <c r="A97" s="68" t="str">
        <f t="shared" si="28"/>
        <v>68.</v>
      </c>
      <c r="B97" s="25">
        <v>400</v>
      </c>
      <c r="C97" s="36" t="s">
        <v>1673</v>
      </c>
      <c r="D97" s="25">
        <v>1973</v>
      </c>
      <c r="E97" s="68" t="s">
        <v>2932</v>
      </c>
      <c r="F97" s="68" t="s">
        <v>2934</v>
      </c>
      <c r="G97" s="25">
        <v>5</v>
      </c>
      <c r="H97" s="25">
        <v>4</v>
      </c>
      <c r="I97" s="322">
        <v>3307.39</v>
      </c>
      <c r="J97" s="322">
        <v>2218.25</v>
      </c>
      <c r="K97" s="322">
        <v>2218.25</v>
      </c>
      <c r="L97" s="12">
        <v>141</v>
      </c>
      <c r="M97" s="144">
        <f t="shared" si="29"/>
        <v>3259693</v>
      </c>
      <c r="N97" s="144"/>
      <c r="O97" s="144"/>
      <c r="P97" s="144"/>
      <c r="Q97" s="144">
        <f t="shared" si="30"/>
        <v>3259693</v>
      </c>
      <c r="R97" s="144"/>
      <c r="S97" s="30"/>
      <c r="T97" s="144"/>
      <c r="U97" s="144">
        <v>919</v>
      </c>
      <c r="V97" s="144">
        <f>U97*3547</f>
        <v>3259693</v>
      </c>
      <c r="W97" s="144"/>
      <c r="X97" s="144"/>
      <c r="Y97" s="144"/>
      <c r="Z97" s="144"/>
      <c r="AA97" s="144"/>
      <c r="AB97" s="144"/>
      <c r="AC97" s="144"/>
      <c r="AD97" s="144"/>
      <c r="AE97" s="144"/>
      <c r="AF97" s="144"/>
      <c r="AG97" s="240">
        <v>2025</v>
      </c>
      <c r="AH97" s="128"/>
      <c r="AI97" s="172"/>
      <c r="AJ97" s="172"/>
      <c r="AK97" s="141">
        <f t="shared" si="32"/>
        <v>68</v>
      </c>
      <c r="AL97" s="35" t="s">
        <v>153</v>
      </c>
      <c r="AM97" s="141" t="str">
        <f t="shared" si="33"/>
        <v>68.</v>
      </c>
      <c r="AN97" s="147"/>
      <c r="AO97" s="35"/>
      <c r="AP97" s="16"/>
    </row>
    <row r="98" spans="1:42" ht="22.5" customHeight="1" x14ac:dyDescent="0.25">
      <c r="A98" s="68" t="str">
        <f t="shared" si="28"/>
        <v>69.</v>
      </c>
      <c r="B98" s="25">
        <v>527</v>
      </c>
      <c r="C98" s="36" t="s">
        <v>1682</v>
      </c>
      <c r="D98" s="25">
        <v>1973</v>
      </c>
      <c r="E98" s="68" t="s">
        <v>2932</v>
      </c>
      <c r="F98" s="68" t="s">
        <v>2934</v>
      </c>
      <c r="G98" s="25">
        <v>2</v>
      </c>
      <c r="H98" s="25">
        <v>1</v>
      </c>
      <c r="I98" s="322">
        <v>846.9</v>
      </c>
      <c r="J98" s="322">
        <v>335.4</v>
      </c>
      <c r="K98" s="322">
        <v>335.4</v>
      </c>
      <c r="L98" s="12">
        <v>13</v>
      </c>
      <c r="M98" s="235">
        <f t="shared" si="29"/>
        <v>2174147</v>
      </c>
      <c r="N98" s="235"/>
      <c r="O98" s="235"/>
      <c r="P98" s="235"/>
      <c r="Q98" s="144">
        <f t="shared" si="30"/>
        <v>2174147</v>
      </c>
      <c r="R98" s="244"/>
      <c r="S98" s="245"/>
      <c r="T98" s="244"/>
      <c r="U98" s="244">
        <v>289</v>
      </c>
      <c r="V98" s="244">
        <f>U98*7523</f>
        <v>2174147</v>
      </c>
      <c r="W98" s="244"/>
      <c r="X98" s="244"/>
      <c r="Y98" s="244"/>
      <c r="Z98" s="244"/>
      <c r="AA98" s="244"/>
      <c r="AB98" s="244"/>
      <c r="AC98" s="144"/>
      <c r="AD98" s="144"/>
      <c r="AE98" s="244"/>
      <c r="AF98" s="244"/>
      <c r="AG98" s="240">
        <v>2025</v>
      </c>
      <c r="AH98" s="128"/>
      <c r="AI98" s="172"/>
      <c r="AJ98" s="172"/>
      <c r="AK98" s="141">
        <f t="shared" si="32"/>
        <v>69</v>
      </c>
      <c r="AL98" s="35" t="s">
        <v>153</v>
      </c>
      <c r="AM98" s="141" t="str">
        <f t="shared" si="33"/>
        <v>69.</v>
      </c>
      <c r="AN98" s="147"/>
      <c r="AO98" s="35"/>
      <c r="AP98" s="16"/>
    </row>
    <row r="99" spans="1:42" ht="22.5" customHeight="1" x14ac:dyDescent="0.25">
      <c r="A99" s="68" t="str">
        <f t="shared" si="28"/>
        <v>70.</v>
      </c>
      <c r="B99" s="25">
        <v>322</v>
      </c>
      <c r="C99" s="36" t="s">
        <v>1669</v>
      </c>
      <c r="D99" s="25">
        <v>1974</v>
      </c>
      <c r="E99" s="68" t="s">
        <v>2932</v>
      </c>
      <c r="F99" s="68" t="s">
        <v>2934</v>
      </c>
      <c r="G99" s="25">
        <v>2</v>
      </c>
      <c r="H99" s="25">
        <v>1</v>
      </c>
      <c r="I99" s="322">
        <v>836.5</v>
      </c>
      <c r="J99" s="322">
        <v>334.3</v>
      </c>
      <c r="K99" s="322">
        <v>334.3</v>
      </c>
      <c r="L99" s="12">
        <v>21</v>
      </c>
      <c r="M99" s="235">
        <f t="shared" si="29"/>
        <v>2279469</v>
      </c>
      <c r="N99" s="235"/>
      <c r="O99" s="235"/>
      <c r="P99" s="235"/>
      <c r="Q99" s="144">
        <f t="shared" si="30"/>
        <v>2279469</v>
      </c>
      <c r="R99" s="235"/>
      <c r="S99" s="240"/>
      <c r="T99" s="235"/>
      <c r="U99" s="235">
        <v>303</v>
      </c>
      <c r="V99" s="235">
        <f>U99*7523</f>
        <v>2279469</v>
      </c>
      <c r="W99" s="235"/>
      <c r="X99" s="235"/>
      <c r="Y99" s="235"/>
      <c r="Z99" s="235"/>
      <c r="AA99" s="235"/>
      <c r="AB99" s="235"/>
      <c r="AC99" s="244"/>
      <c r="AD99" s="244"/>
      <c r="AE99" s="235"/>
      <c r="AF99" s="235"/>
      <c r="AG99" s="240">
        <v>2025</v>
      </c>
      <c r="AH99" s="128"/>
      <c r="AI99" s="172"/>
      <c r="AJ99" s="172"/>
      <c r="AK99" s="141">
        <f t="shared" si="32"/>
        <v>70</v>
      </c>
      <c r="AL99" s="35" t="s">
        <v>153</v>
      </c>
      <c r="AM99" s="141" t="str">
        <f t="shared" si="33"/>
        <v>70.</v>
      </c>
      <c r="AN99" s="147"/>
      <c r="AO99" s="274"/>
      <c r="AP99" s="16"/>
    </row>
    <row r="100" spans="1:42" ht="22.5" customHeight="1" x14ac:dyDescent="0.25">
      <c r="A100" s="68" t="str">
        <f t="shared" si="28"/>
        <v>71.</v>
      </c>
      <c r="B100" s="25">
        <v>529</v>
      </c>
      <c r="C100" s="36" t="s">
        <v>1684</v>
      </c>
      <c r="D100" s="25">
        <v>1975</v>
      </c>
      <c r="E100" s="68" t="s">
        <v>2932</v>
      </c>
      <c r="F100" s="68" t="s">
        <v>2934</v>
      </c>
      <c r="G100" s="25">
        <v>2</v>
      </c>
      <c r="H100" s="25">
        <v>2</v>
      </c>
      <c r="I100" s="322">
        <v>1083.5</v>
      </c>
      <c r="J100" s="322">
        <v>521.79999999999995</v>
      </c>
      <c r="K100" s="322">
        <v>521.79999999999995</v>
      </c>
      <c r="L100" s="12">
        <v>22</v>
      </c>
      <c r="M100" s="235">
        <f t="shared" si="29"/>
        <v>3370304</v>
      </c>
      <c r="N100" s="235"/>
      <c r="O100" s="235"/>
      <c r="P100" s="235"/>
      <c r="Q100" s="144">
        <f t="shared" si="30"/>
        <v>3370304</v>
      </c>
      <c r="R100" s="244"/>
      <c r="S100" s="245"/>
      <c r="T100" s="244"/>
      <c r="U100" s="244">
        <v>448</v>
      </c>
      <c r="V100" s="244">
        <f>U100*7523</f>
        <v>3370304</v>
      </c>
      <c r="W100" s="244"/>
      <c r="X100" s="244"/>
      <c r="Y100" s="244"/>
      <c r="Z100" s="244"/>
      <c r="AA100" s="244"/>
      <c r="AB100" s="244"/>
      <c r="AC100" s="144"/>
      <c r="AD100" s="144"/>
      <c r="AE100" s="244"/>
      <c r="AF100" s="244"/>
      <c r="AG100" s="240">
        <v>2025</v>
      </c>
      <c r="AH100" s="128"/>
      <c r="AI100" s="172"/>
      <c r="AJ100" s="172"/>
      <c r="AK100" s="141">
        <f t="shared" si="32"/>
        <v>71</v>
      </c>
      <c r="AL100" s="35" t="s">
        <v>153</v>
      </c>
      <c r="AM100" s="141" t="str">
        <f t="shared" si="33"/>
        <v>71.</v>
      </c>
      <c r="AN100" s="147"/>
      <c r="AO100" s="35"/>
      <c r="AP100" s="16"/>
    </row>
    <row r="101" spans="1:42" ht="22.5" customHeight="1" x14ac:dyDescent="0.25">
      <c r="A101" s="68" t="str">
        <f t="shared" si="28"/>
        <v>72.</v>
      </c>
      <c r="B101" s="25">
        <v>103</v>
      </c>
      <c r="C101" s="36" t="s">
        <v>1657</v>
      </c>
      <c r="D101" s="25">
        <v>1976</v>
      </c>
      <c r="E101" s="111" t="s">
        <v>2932</v>
      </c>
      <c r="F101" s="68" t="s">
        <v>2934</v>
      </c>
      <c r="G101" s="25">
        <v>2</v>
      </c>
      <c r="H101" s="25">
        <v>2</v>
      </c>
      <c r="I101" s="241">
        <v>633</v>
      </c>
      <c r="J101" s="241">
        <v>444</v>
      </c>
      <c r="K101" s="241">
        <v>444</v>
      </c>
      <c r="L101" s="242">
        <v>33</v>
      </c>
      <c r="M101" s="235">
        <f t="shared" si="29"/>
        <v>258804</v>
      </c>
      <c r="N101" s="235"/>
      <c r="O101" s="235"/>
      <c r="P101" s="235"/>
      <c r="Q101" s="144">
        <f t="shared" si="30"/>
        <v>258804</v>
      </c>
      <c r="R101" s="244">
        <v>258804</v>
      </c>
      <c r="S101" s="245"/>
      <c r="T101" s="244"/>
      <c r="U101" s="244"/>
      <c r="V101" s="244"/>
      <c r="W101" s="244"/>
      <c r="X101" s="244"/>
      <c r="Y101" s="244"/>
      <c r="Z101" s="244"/>
      <c r="AA101" s="244"/>
      <c r="AB101" s="244"/>
      <c r="AC101" s="144"/>
      <c r="AD101" s="144"/>
      <c r="AE101" s="244"/>
      <c r="AF101" s="244"/>
      <c r="AG101" s="240">
        <v>2025</v>
      </c>
      <c r="AH101" s="128"/>
      <c r="AI101" s="172"/>
      <c r="AJ101" s="172"/>
      <c r="AK101" s="141">
        <f t="shared" si="32"/>
        <v>72</v>
      </c>
      <c r="AL101" s="35" t="s">
        <v>153</v>
      </c>
      <c r="AM101" s="141" t="str">
        <f t="shared" si="33"/>
        <v>72.</v>
      </c>
      <c r="AN101" s="147"/>
      <c r="AO101" s="35"/>
      <c r="AP101" s="16"/>
    </row>
    <row r="102" spans="1:42" ht="22.5" customHeight="1" x14ac:dyDescent="0.25">
      <c r="A102" s="68" t="str">
        <f t="shared" si="28"/>
        <v>73.</v>
      </c>
      <c r="B102" s="25">
        <v>372</v>
      </c>
      <c r="C102" s="202" t="s">
        <v>828</v>
      </c>
      <c r="D102" s="25">
        <v>1977</v>
      </c>
      <c r="E102" s="111" t="s">
        <v>2932</v>
      </c>
      <c r="F102" s="68" t="s">
        <v>2934</v>
      </c>
      <c r="G102" s="25">
        <v>2</v>
      </c>
      <c r="H102" s="25">
        <v>3</v>
      </c>
      <c r="I102" s="144">
        <v>867.1</v>
      </c>
      <c r="J102" s="144">
        <v>782.84</v>
      </c>
      <c r="K102" s="144">
        <v>782.84</v>
      </c>
      <c r="L102" s="30">
        <v>31</v>
      </c>
      <c r="M102" s="144">
        <f t="shared" si="29"/>
        <v>925908</v>
      </c>
      <c r="N102" s="144"/>
      <c r="O102" s="144"/>
      <c r="P102" s="144"/>
      <c r="Q102" s="144">
        <f t="shared" si="30"/>
        <v>925908</v>
      </c>
      <c r="R102" s="144">
        <v>925908</v>
      </c>
      <c r="S102" s="30"/>
      <c r="T102" s="144"/>
      <c r="U102" s="144"/>
      <c r="V102" s="144"/>
      <c r="W102" s="144"/>
      <c r="X102" s="144"/>
      <c r="Y102" s="144"/>
      <c r="Z102" s="144"/>
      <c r="AA102" s="144"/>
      <c r="AB102" s="144"/>
      <c r="AC102" s="144"/>
      <c r="AD102" s="144"/>
      <c r="AE102" s="144"/>
      <c r="AF102" s="144"/>
      <c r="AG102" s="240">
        <v>2025</v>
      </c>
      <c r="AH102" s="128"/>
      <c r="AI102" s="216"/>
      <c r="AJ102" s="216"/>
      <c r="AK102" s="141">
        <f t="shared" si="32"/>
        <v>73</v>
      </c>
      <c r="AL102" s="35" t="s">
        <v>153</v>
      </c>
      <c r="AM102" s="141" t="str">
        <f t="shared" si="33"/>
        <v>73.</v>
      </c>
      <c r="AN102" s="147"/>
      <c r="AO102" s="35"/>
      <c r="AP102" s="16"/>
    </row>
    <row r="103" spans="1:42" ht="22.5" customHeight="1" x14ac:dyDescent="0.25">
      <c r="A103" s="68" t="str">
        <f t="shared" si="28"/>
        <v>74.</v>
      </c>
      <c r="B103" s="25">
        <v>872</v>
      </c>
      <c r="C103" s="36" t="s">
        <v>1713</v>
      </c>
      <c r="D103" s="25">
        <v>1974</v>
      </c>
      <c r="E103" s="68" t="s">
        <v>2932</v>
      </c>
      <c r="F103" s="68" t="s">
        <v>2934</v>
      </c>
      <c r="G103" s="25">
        <v>2</v>
      </c>
      <c r="H103" s="25">
        <v>2</v>
      </c>
      <c r="I103" s="322">
        <v>749.9</v>
      </c>
      <c r="J103" s="322">
        <v>749.9</v>
      </c>
      <c r="K103" s="322">
        <v>493.8</v>
      </c>
      <c r="L103" s="12">
        <v>30</v>
      </c>
      <c r="M103" s="235">
        <f t="shared" si="29"/>
        <v>4747013</v>
      </c>
      <c r="N103" s="235"/>
      <c r="O103" s="235"/>
      <c r="P103" s="235"/>
      <c r="Q103" s="144">
        <f t="shared" si="30"/>
        <v>4747013</v>
      </c>
      <c r="R103" s="244"/>
      <c r="S103" s="245"/>
      <c r="T103" s="244"/>
      <c r="U103" s="244">
        <v>631</v>
      </c>
      <c r="V103" s="244">
        <f t="shared" ref="V103" si="34">U103*7523</f>
        <v>4747013</v>
      </c>
      <c r="W103" s="244"/>
      <c r="X103" s="244"/>
      <c r="Y103" s="244"/>
      <c r="Z103" s="244"/>
      <c r="AA103" s="244"/>
      <c r="AB103" s="244"/>
      <c r="AC103" s="144"/>
      <c r="AD103" s="144"/>
      <c r="AE103" s="244"/>
      <c r="AF103" s="244"/>
      <c r="AG103" s="240">
        <v>2025</v>
      </c>
      <c r="AH103" s="128"/>
      <c r="AI103" s="172"/>
      <c r="AJ103" s="172"/>
      <c r="AK103" s="141">
        <f t="shared" si="32"/>
        <v>74</v>
      </c>
      <c r="AL103" s="35" t="s">
        <v>153</v>
      </c>
      <c r="AM103" s="141" t="str">
        <f t="shared" si="33"/>
        <v>74.</v>
      </c>
      <c r="AN103" s="147"/>
      <c r="AO103" s="35"/>
      <c r="AP103" s="16"/>
    </row>
    <row r="104" spans="1:42" ht="22.5" customHeight="1" x14ac:dyDescent="0.25">
      <c r="A104" s="68" t="str">
        <f t="shared" si="28"/>
        <v>75.</v>
      </c>
      <c r="B104" s="25">
        <v>353</v>
      </c>
      <c r="C104" s="36" t="s">
        <v>1839</v>
      </c>
      <c r="D104" s="25">
        <v>1979</v>
      </c>
      <c r="E104" s="68" t="s">
        <v>2932</v>
      </c>
      <c r="F104" s="68" t="s">
        <v>2934</v>
      </c>
      <c r="G104" s="25">
        <v>2</v>
      </c>
      <c r="H104" s="25">
        <v>2</v>
      </c>
      <c r="I104" s="146">
        <v>1395.5</v>
      </c>
      <c r="J104" s="146">
        <v>326.7</v>
      </c>
      <c r="K104" s="146">
        <v>326.7</v>
      </c>
      <c r="L104" s="25">
        <v>25</v>
      </c>
      <c r="M104" s="235">
        <f t="shared" si="29"/>
        <v>3776546</v>
      </c>
      <c r="N104" s="235"/>
      <c r="O104" s="235"/>
      <c r="P104" s="235"/>
      <c r="Q104" s="144">
        <f t="shared" si="30"/>
        <v>3776546</v>
      </c>
      <c r="R104" s="244"/>
      <c r="S104" s="245"/>
      <c r="T104" s="244"/>
      <c r="U104" s="244">
        <v>502</v>
      </c>
      <c r="V104" s="244">
        <f>U104*7523</f>
        <v>3776546</v>
      </c>
      <c r="W104" s="244"/>
      <c r="X104" s="244"/>
      <c r="Y104" s="244"/>
      <c r="Z104" s="244"/>
      <c r="AA104" s="244"/>
      <c r="AB104" s="244"/>
      <c r="AC104" s="144"/>
      <c r="AD104" s="144"/>
      <c r="AE104" s="244"/>
      <c r="AF104" s="244"/>
      <c r="AG104" s="240">
        <v>2025</v>
      </c>
      <c r="AH104" s="128"/>
      <c r="AI104" s="172"/>
      <c r="AJ104" s="172"/>
      <c r="AK104" s="141">
        <f t="shared" si="32"/>
        <v>75</v>
      </c>
      <c r="AL104" s="35" t="s">
        <v>153</v>
      </c>
      <c r="AM104" s="141" t="str">
        <f t="shared" si="33"/>
        <v>75.</v>
      </c>
      <c r="AN104" s="147"/>
      <c r="AO104" s="35"/>
      <c r="AP104" s="16"/>
    </row>
    <row r="105" spans="1:42" ht="22.5" customHeight="1" x14ac:dyDescent="0.25">
      <c r="A105" s="68" t="str">
        <f t="shared" si="28"/>
        <v>76.</v>
      </c>
      <c r="B105" s="25">
        <v>357</v>
      </c>
      <c r="C105" s="36" t="s">
        <v>2648</v>
      </c>
      <c r="D105" s="25">
        <v>1979</v>
      </c>
      <c r="E105" s="68" t="s">
        <v>2932</v>
      </c>
      <c r="F105" s="68" t="s">
        <v>2934</v>
      </c>
      <c r="G105" s="25">
        <v>2</v>
      </c>
      <c r="H105" s="25">
        <v>2</v>
      </c>
      <c r="I105" s="146">
        <v>1475</v>
      </c>
      <c r="J105" s="146">
        <v>327.7</v>
      </c>
      <c r="K105" s="146">
        <v>327.7</v>
      </c>
      <c r="L105" s="25">
        <v>28</v>
      </c>
      <c r="M105" s="235">
        <f t="shared" si="29"/>
        <v>2279469</v>
      </c>
      <c r="N105" s="235"/>
      <c r="O105" s="235"/>
      <c r="P105" s="235"/>
      <c r="Q105" s="144">
        <f t="shared" si="30"/>
        <v>2279469</v>
      </c>
      <c r="R105" s="244"/>
      <c r="S105" s="245"/>
      <c r="T105" s="244"/>
      <c r="U105" s="244">
        <v>303</v>
      </c>
      <c r="V105" s="244">
        <f>U105*7523</f>
        <v>2279469</v>
      </c>
      <c r="W105" s="244"/>
      <c r="X105" s="244"/>
      <c r="Y105" s="244"/>
      <c r="Z105" s="244"/>
      <c r="AA105" s="244"/>
      <c r="AB105" s="244"/>
      <c r="AC105" s="144"/>
      <c r="AD105" s="144"/>
      <c r="AE105" s="244"/>
      <c r="AF105" s="244"/>
      <c r="AG105" s="240">
        <v>2025</v>
      </c>
      <c r="AH105" s="128"/>
      <c r="AI105" s="172"/>
      <c r="AJ105" s="172"/>
      <c r="AK105" s="141">
        <f t="shared" si="32"/>
        <v>76</v>
      </c>
      <c r="AL105" s="35" t="s">
        <v>153</v>
      </c>
      <c r="AM105" s="141" t="str">
        <f t="shared" si="33"/>
        <v>76.</v>
      </c>
      <c r="AN105" s="147"/>
      <c r="AO105" s="35"/>
      <c r="AP105" s="16"/>
    </row>
    <row r="106" spans="1:42" ht="22.5" customHeight="1" x14ac:dyDescent="0.25">
      <c r="A106" s="68" t="str">
        <f t="shared" si="28"/>
        <v>77.</v>
      </c>
      <c r="B106" s="25">
        <v>359</v>
      </c>
      <c r="C106" s="36" t="s">
        <v>1814</v>
      </c>
      <c r="D106" s="25">
        <v>1979</v>
      </c>
      <c r="E106" s="68" t="s">
        <v>2932</v>
      </c>
      <c r="F106" s="68" t="s">
        <v>2934</v>
      </c>
      <c r="G106" s="25">
        <v>2</v>
      </c>
      <c r="H106" s="25">
        <v>2</v>
      </c>
      <c r="I106" s="146">
        <v>1481.9</v>
      </c>
      <c r="J106" s="146">
        <v>569.92999999999995</v>
      </c>
      <c r="K106" s="146">
        <v>569.92999999999995</v>
      </c>
      <c r="L106" s="25">
        <v>25</v>
      </c>
      <c r="M106" s="144">
        <f t="shared" si="29"/>
        <v>914992</v>
      </c>
      <c r="N106" s="144"/>
      <c r="O106" s="144"/>
      <c r="P106" s="144"/>
      <c r="Q106" s="144">
        <f t="shared" si="30"/>
        <v>914992</v>
      </c>
      <c r="R106" s="144">
        <f>326586+588406</f>
        <v>914992</v>
      </c>
      <c r="S106" s="30"/>
      <c r="T106" s="144"/>
      <c r="U106" s="144"/>
      <c r="V106" s="144"/>
      <c r="W106" s="144"/>
      <c r="X106" s="144"/>
      <c r="Y106" s="144"/>
      <c r="Z106" s="144"/>
      <c r="AA106" s="144"/>
      <c r="AB106" s="144"/>
      <c r="AC106" s="144"/>
      <c r="AD106" s="144"/>
      <c r="AE106" s="144"/>
      <c r="AF106" s="144"/>
      <c r="AG106" s="240">
        <v>2025</v>
      </c>
      <c r="AH106" s="128"/>
      <c r="AI106" s="172"/>
      <c r="AJ106" s="172"/>
      <c r="AK106" s="141">
        <f t="shared" si="32"/>
        <v>77</v>
      </c>
      <c r="AL106" s="35" t="s">
        <v>153</v>
      </c>
      <c r="AM106" s="141" t="str">
        <f t="shared" si="33"/>
        <v>77.</v>
      </c>
      <c r="AN106" s="147"/>
      <c r="AO106" s="35"/>
      <c r="AP106" s="16"/>
    </row>
    <row r="107" spans="1:42" ht="22.5" customHeight="1" x14ac:dyDescent="0.25">
      <c r="A107" s="68" t="str">
        <f t="shared" si="28"/>
        <v>78.</v>
      </c>
      <c r="B107" s="25">
        <v>69</v>
      </c>
      <c r="C107" s="36" t="s">
        <v>1654</v>
      </c>
      <c r="D107" s="25">
        <v>1980</v>
      </c>
      <c r="E107" s="68" t="s">
        <v>2932</v>
      </c>
      <c r="F107" s="68" t="s">
        <v>2934</v>
      </c>
      <c r="G107" s="25">
        <v>2</v>
      </c>
      <c r="H107" s="25">
        <v>2</v>
      </c>
      <c r="I107" s="235">
        <v>842.1</v>
      </c>
      <c r="J107" s="235">
        <v>460.8</v>
      </c>
      <c r="K107" s="235">
        <v>460.8</v>
      </c>
      <c r="L107" s="12">
        <v>37</v>
      </c>
      <c r="M107" s="235">
        <f t="shared" si="29"/>
        <v>2294909</v>
      </c>
      <c r="N107" s="235"/>
      <c r="O107" s="235"/>
      <c r="P107" s="235"/>
      <c r="Q107" s="144">
        <f t="shared" si="30"/>
        <v>2294909</v>
      </c>
      <c r="R107" s="244"/>
      <c r="S107" s="245"/>
      <c r="T107" s="244"/>
      <c r="U107" s="244">
        <v>647</v>
      </c>
      <c r="V107" s="244">
        <f>U107*3547</f>
        <v>2294909</v>
      </c>
      <c r="W107" s="244"/>
      <c r="X107" s="244"/>
      <c r="Y107" s="244"/>
      <c r="Z107" s="244"/>
      <c r="AA107" s="244"/>
      <c r="AB107" s="244"/>
      <c r="AC107" s="144"/>
      <c r="AD107" s="144"/>
      <c r="AE107" s="244"/>
      <c r="AF107" s="244"/>
      <c r="AG107" s="240">
        <v>2025</v>
      </c>
      <c r="AH107" s="128"/>
      <c r="AI107" s="172"/>
      <c r="AJ107" s="172"/>
      <c r="AK107" s="141">
        <f t="shared" si="32"/>
        <v>78</v>
      </c>
      <c r="AL107" s="35" t="s">
        <v>153</v>
      </c>
      <c r="AM107" s="141" t="str">
        <f t="shared" si="33"/>
        <v>78.</v>
      </c>
      <c r="AN107" s="147"/>
      <c r="AO107" s="35"/>
      <c r="AP107" s="16"/>
    </row>
    <row r="108" spans="1:42" ht="22.5" customHeight="1" x14ac:dyDescent="0.25">
      <c r="A108" s="68" t="str">
        <f t="shared" si="28"/>
        <v>79.</v>
      </c>
      <c r="B108" s="25">
        <v>347</v>
      </c>
      <c r="C108" s="36" t="s">
        <v>1838</v>
      </c>
      <c r="D108" s="25">
        <v>1980</v>
      </c>
      <c r="E108" s="111" t="s">
        <v>2932</v>
      </c>
      <c r="F108" s="68" t="s">
        <v>2934</v>
      </c>
      <c r="G108" s="25">
        <v>2</v>
      </c>
      <c r="H108" s="25">
        <v>3</v>
      </c>
      <c r="I108" s="144">
        <v>1409.1</v>
      </c>
      <c r="J108" s="144">
        <v>845.1</v>
      </c>
      <c r="K108" s="144">
        <v>845.1</v>
      </c>
      <c r="L108" s="30">
        <v>35</v>
      </c>
      <c r="M108" s="235">
        <f t="shared" si="29"/>
        <v>877176</v>
      </c>
      <c r="N108" s="235"/>
      <c r="O108" s="235"/>
      <c r="P108" s="235"/>
      <c r="Q108" s="144">
        <f t="shared" si="30"/>
        <v>877176</v>
      </c>
      <c r="R108" s="244">
        <v>877176</v>
      </c>
      <c r="S108" s="245"/>
      <c r="T108" s="244"/>
      <c r="U108" s="244"/>
      <c r="V108" s="244"/>
      <c r="W108" s="244"/>
      <c r="X108" s="244"/>
      <c r="Y108" s="244"/>
      <c r="Z108" s="244"/>
      <c r="AA108" s="244"/>
      <c r="AB108" s="244"/>
      <c r="AC108" s="144"/>
      <c r="AD108" s="144"/>
      <c r="AE108" s="244"/>
      <c r="AF108" s="244"/>
      <c r="AG108" s="240">
        <v>2025</v>
      </c>
      <c r="AH108" s="128"/>
      <c r="AI108" s="172"/>
      <c r="AJ108" s="172"/>
      <c r="AK108" s="141">
        <f t="shared" si="32"/>
        <v>79</v>
      </c>
      <c r="AL108" s="35" t="s">
        <v>153</v>
      </c>
      <c r="AM108" s="141" t="str">
        <f t="shared" si="33"/>
        <v>79.</v>
      </c>
      <c r="AN108" s="147"/>
      <c r="AO108" s="35"/>
      <c r="AP108" s="16"/>
    </row>
    <row r="109" spans="1:42" ht="22.5" customHeight="1" x14ac:dyDescent="0.25">
      <c r="A109" s="68" t="str">
        <f t="shared" si="28"/>
        <v>80.</v>
      </c>
      <c r="B109" s="25">
        <v>844</v>
      </c>
      <c r="C109" s="36" t="s">
        <v>1711</v>
      </c>
      <c r="D109" s="25">
        <v>1979</v>
      </c>
      <c r="E109" s="68" t="s">
        <v>2932</v>
      </c>
      <c r="F109" s="68" t="s">
        <v>2934</v>
      </c>
      <c r="G109" s="25">
        <v>2</v>
      </c>
      <c r="H109" s="25">
        <v>1</v>
      </c>
      <c r="I109" s="322">
        <v>358.6</v>
      </c>
      <c r="J109" s="322">
        <v>358.6</v>
      </c>
      <c r="K109" s="322">
        <v>355.94</v>
      </c>
      <c r="L109" s="12">
        <v>28</v>
      </c>
      <c r="M109" s="235">
        <f t="shared" si="29"/>
        <v>5386468</v>
      </c>
      <c r="N109" s="235"/>
      <c r="O109" s="235"/>
      <c r="P109" s="235"/>
      <c r="Q109" s="144">
        <f t="shared" si="30"/>
        <v>5386468</v>
      </c>
      <c r="R109" s="244"/>
      <c r="S109" s="245"/>
      <c r="T109" s="244"/>
      <c r="U109" s="244">
        <v>716</v>
      </c>
      <c r="V109" s="244">
        <f t="shared" ref="V109" si="35">U109*7523</f>
        <v>5386468</v>
      </c>
      <c r="W109" s="244"/>
      <c r="X109" s="244"/>
      <c r="Y109" s="244"/>
      <c r="Z109" s="244"/>
      <c r="AA109" s="244"/>
      <c r="AB109" s="244"/>
      <c r="AC109" s="144"/>
      <c r="AD109" s="144"/>
      <c r="AE109" s="244"/>
      <c r="AF109" s="244"/>
      <c r="AG109" s="240">
        <v>2025</v>
      </c>
      <c r="AH109" s="128"/>
      <c r="AI109" s="172"/>
      <c r="AJ109" s="172"/>
      <c r="AK109" s="141">
        <f t="shared" si="32"/>
        <v>80</v>
      </c>
      <c r="AL109" s="35" t="s">
        <v>153</v>
      </c>
      <c r="AM109" s="141" t="str">
        <f t="shared" si="33"/>
        <v>80.</v>
      </c>
      <c r="AN109" s="147"/>
      <c r="AO109" s="35"/>
      <c r="AP109" s="16"/>
    </row>
    <row r="110" spans="1:42" ht="22.5" customHeight="1" x14ac:dyDescent="0.25">
      <c r="A110" s="68" t="str">
        <f t="shared" si="28"/>
        <v>81.</v>
      </c>
      <c r="B110" s="25">
        <v>853</v>
      </c>
      <c r="C110" s="36" t="s">
        <v>1712</v>
      </c>
      <c r="D110" s="25">
        <v>1981</v>
      </c>
      <c r="E110" s="68" t="s">
        <v>2932</v>
      </c>
      <c r="F110" s="68" t="s">
        <v>2934</v>
      </c>
      <c r="G110" s="25">
        <v>2</v>
      </c>
      <c r="H110" s="25">
        <v>3</v>
      </c>
      <c r="I110" s="322">
        <v>847.8</v>
      </c>
      <c r="J110" s="322">
        <v>847.9</v>
      </c>
      <c r="K110" s="322">
        <v>491.5</v>
      </c>
      <c r="L110" s="12">
        <v>38</v>
      </c>
      <c r="M110" s="144">
        <f t="shared" si="29"/>
        <v>5439129</v>
      </c>
      <c r="N110" s="144"/>
      <c r="O110" s="144"/>
      <c r="P110" s="144"/>
      <c r="Q110" s="144">
        <f t="shared" si="30"/>
        <v>5439129</v>
      </c>
      <c r="R110" s="144"/>
      <c r="S110" s="30"/>
      <c r="T110" s="144"/>
      <c r="U110" s="144">
        <v>723</v>
      </c>
      <c r="V110" s="144">
        <f>U110*7523</f>
        <v>5439129</v>
      </c>
      <c r="W110" s="144"/>
      <c r="X110" s="144"/>
      <c r="Y110" s="144"/>
      <c r="Z110" s="144"/>
      <c r="AA110" s="144"/>
      <c r="AB110" s="144"/>
      <c r="AC110" s="144"/>
      <c r="AD110" s="144"/>
      <c r="AE110" s="144"/>
      <c r="AF110" s="144"/>
      <c r="AG110" s="240">
        <v>2025</v>
      </c>
      <c r="AH110" s="128"/>
      <c r="AI110" s="172"/>
      <c r="AJ110" s="172"/>
      <c r="AK110" s="141">
        <f t="shared" si="32"/>
        <v>81</v>
      </c>
      <c r="AL110" s="35" t="s">
        <v>153</v>
      </c>
      <c r="AM110" s="141" t="str">
        <f t="shared" si="33"/>
        <v>81.</v>
      </c>
      <c r="AN110" s="147"/>
      <c r="AO110" s="35"/>
      <c r="AP110" s="16"/>
    </row>
    <row r="111" spans="1:42" ht="22.5" customHeight="1" x14ac:dyDescent="0.25">
      <c r="A111" s="68" t="str">
        <f t="shared" si="28"/>
        <v>82.</v>
      </c>
      <c r="B111" s="25">
        <v>175</v>
      </c>
      <c r="C111" s="161" t="s">
        <v>43</v>
      </c>
      <c r="D111" s="25">
        <v>1983</v>
      </c>
      <c r="E111" s="68" t="s">
        <v>2932</v>
      </c>
      <c r="F111" s="68" t="s">
        <v>2934</v>
      </c>
      <c r="G111" s="25">
        <v>2</v>
      </c>
      <c r="H111" s="25">
        <v>3</v>
      </c>
      <c r="I111" s="322">
        <v>957.1</v>
      </c>
      <c r="J111" s="322">
        <v>870.7</v>
      </c>
      <c r="K111" s="322">
        <v>870.7</v>
      </c>
      <c r="L111" s="12">
        <v>37</v>
      </c>
      <c r="M111" s="235">
        <f t="shared" si="29"/>
        <v>264966</v>
      </c>
      <c r="N111" s="235"/>
      <c r="O111" s="235"/>
      <c r="P111" s="235"/>
      <c r="Q111" s="144">
        <f t="shared" si="30"/>
        <v>264966</v>
      </c>
      <c r="R111" s="235">
        <v>264966</v>
      </c>
      <c r="S111" s="240"/>
      <c r="T111" s="235"/>
      <c r="U111" s="235"/>
      <c r="V111" s="235"/>
      <c r="W111" s="235"/>
      <c r="X111" s="235"/>
      <c r="Y111" s="235"/>
      <c r="Z111" s="235"/>
      <c r="AA111" s="235"/>
      <c r="AB111" s="235"/>
      <c r="AC111" s="235"/>
      <c r="AD111" s="235"/>
      <c r="AE111" s="144"/>
      <c r="AF111" s="235"/>
      <c r="AG111" s="240">
        <v>2025</v>
      </c>
      <c r="AH111" s="128"/>
      <c r="AI111" s="172"/>
      <c r="AJ111" s="172"/>
      <c r="AK111" s="141">
        <f t="shared" si="32"/>
        <v>82</v>
      </c>
      <c r="AL111" s="35" t="s">
        <v>153</v>
      </c>
      <c r="AM111" s="141" t="str">
        <f t="shared" si="33"/>
        <v>82.</v>
      </c>
      <c r="AN111" s="147"/>
      <c r="AO111" s="35"/>
      <c r="AP111" s="16"/>
    </row>
    <row r="112" spans="1:42" ht="22.5" customHeight="1" x14ac:dyDescent="0.25">
      <c r="A112" s="68" t="str">
        <f t="shared" si="28"/>
        <v>83.</v>
      </c>
      <c r="B112" s="25">
        <v>363</v>
      </c>
      <c r="C112" s="36" t="s">
        <v>1840</v>
      </c>
      <c r="D112" s="25">
        <v>1988</v>
      </c>
      <c r="E112" s="111" t="s">
        <v>2932</v>
      </c>
      <c r="F112" s="68" t="s">
        <v>2934</v>
      </c>
      <c r="G112" s="25">
        <v>2</v>
      </c>
      <c r="H112" s="25">
        <v>2</v>
      </c>
      <c r="I112" s="144">
        <v>1054</v>
      </c>
      <c r="J112" s="144">
        <v>578</v>
      </c>
      <c r="K112" s="144">
        <v>578</v>
      </c>
      <c r="L112" s="30">
        <v>28</v>
      </c>
      <c r="M112" s="235">
        <f t="shared" si="29"/>
        <v>1847987</v>
      </c>
      <c r="N112" s="235"/>
      <c r="O112" s="235"/>
      <c r="P112" s="235"/>
      <c r="Q112" s="144">
        <f t="shared" si="30"/>
        <v>1847987</v>
      </c>
      <c r="R112" s="244"/>
      <c r="S112" s="245"/>
      <c r="T112" s="244"/>
      <c r="U112" s="244">
        <v>521</v>
      </c>
      <c r="V112" s="244">
        <f>U112*3547</f>
        <v>1847987</v>
      </c>
      <c r="W112" s="244"/>
      <c r="X112" s="244"/>
      <c r="Y112" s="244"/>
      <c r="Z112" s="244"/>
      <c r="AA112" s="244"/>
      <c r="AB112" s="244"/>
      <c r="AC112" s="144"/>
      <c r="AD112" s="144"/>
      <c r="AE112" s="244"/>
      <c r="AF112" s="244"/>
      <c r="AG112" s="240">
        <v>2025</v>
      </c>
      <c r="AH112" s="128"/>
      <c r="AI112" s="172"/>
      <c r="AJ112" s="172"/>
      <c r="AK112" s="141">
        <f t="shared" si="32"/>
        <v>83</v>
      </c>
      <c r="AL112" s="35" t="s">
        <v>153</v>
      </c>
      <c r="AM112" s="141" t="str">
        <f t="shared" si="33"/>
        <v>83.</v>
      </c>
      <c r="AN112" s="147"/>
      <c r="AO112" s="35"/>
      <c r="AP112" s="16"/>
    </row>
    <row r="113" spans="1:42" ht="22.5" customHeight="1" x14ac:dyDescent="0.25">
      <c r="A113" s="68" t="str">
        <f t="shared" si="28"/>
        <v>84.</v>
      </c>
      <c r="B113" s="25">
        <v>690</v>
      </c>
      <c r="C113" s="36" t="s">
        <v>1695</v>
      </c>
      <c r="D113" s="25">
        <v>1989</v>
      </c>
      <c r="E113" s="111" t="s">
        <v>2932</v>
      </c>
      <c r="F113" s="68" t="s">
        <v>2934</v>
      </c>
      <c r="G113" s="25">
        <v>5</v>
      </c>
      <c r="H113" s="25">
        <v>3</v>
      </c>
      <c r="I113" s="144">
        <v>2963.8</v>
      </c>
      <c r="J113" s="144">
        <v>2068.6</v>
      </c>
      <c r="K113" s="144">
        <v>2068.6</v>
      </c>
      <c r="L113" s="30">
        <v>67</v>
      </c>
      <c r="M113" s="235">
        <f t="shared" si="29"/>
        <v>2351661</v>
      </c>
      <c r="N113" s="235"/>
      <c r="O113" s="235"/>
      <c r="P113" s="235"/>
      <c r="Q113" s="144">
        <f t="shared" si="30"/>
        <v>2351661</v>
      </c>
      <c r="R113" s="235"/>
      <c r="S113" s="240"/>
      <c r="T113" s="235"/>
      <c r="U113" s="235">
        <v>663</v>
      </c>
      <c r="V113" s="235">
        <f>U113*3547</f>
        <v>2351661</v>
      </c>
      <c r="W113" s="235"/>
      <c r="X113" s="235"/>
      <c r="Y113" s="235"/>
      <c r="Z113" s="235"/>
      <c r="AA113" s="235"/>
      <c r="AB113" s="235"/>
      <c r="AC113" s="244"/>
      <c r="AD113" s="244"/>
      <c r="AE113" s="235"/>
      <c r="AF113" s="235"/>
      <c r="AG113" s="240">
        <v>2025</v>
      </c>
      <c r="AH113" s="128"/>
      <c r="AI113" s="172"/>
      <c r="AJ113" s="172"/>
      <c r="AK113" s="141">
        <f t="shared" si="32"/>
        <v>84</v>
      </c>
      <c r="AL113" s="35" t="s">
        <v>153</v>
      </c>
      <c r="AM113" s="141" t="str">
        <f t="shared" si="33"/>
        <v>84.</v>
      </c>
      <c r="AN113" s="147"/>
      <c r="AO113" s="274"/>
      <c r="AP113" s="16"/>
    </row>
    <row r="114" spans="1:42" ht="22.5" customHeight="1" x14ac:dyDescent="0.25">
      <c r="A114" s="68" t="str">
        <f t="shared" si="28"/>
        <v>85.</v>
      </c>
      <c r="B114" s="25">
        <v>97</v>
      </c>
      <c r="C114" s="36" t="s">
        <v>1656</v>
      </c>
      <c r="D114" s="25">
        <v>1991</v>
      </c>
      <c r="E114" s="111" t="s">
        <v>2932</v>
      </c>
      <c r="F114" s="111" t="s">
        <v>2933</v>
      </c>
      <c r="G114" s="25">
        <v>2</v>
      </c>
      <c r="H114" s="25">
        <v>4</v>
      </c>
      <c r="I114" s="241">
        <v>2127.08</v>
      </c>
      <c r="J114" s="241">
        <v>637.29999999999995</v>
      </c>
      <c r="K114" s="241">
        <v>637.29999999999995</v>
      </c>
      <c r="L114" s="242">
        <v>54</v>
      </c>
      <c r="M114" s="235">
        <f t="shared" si="29"/>
        <v>10116178.1</v>
      </c>
      <c r="N114" s="235"/>
      <c r="O114" s="235"/>
      <c r="P114" s="235"/>
      <c r="Q114" s="144">
        <f t="shared" si="30"/>
        <v>10116178.1</v>
      </c>
      <c r="R114" s="244"/>
      <c r="S114" s="245"/>
      <c r="T114" s="244"/>
      <c r="U114" s="244">
        <v>1344.7</v>
      </c>
      <c r="V114" s="244">
        <f>U114*7523</f>
        <v>10116178.1</v>
      </c>
      <c r="W114" s="244"/>
      <c r="X114" s="244"/>
      <c r="Y114" s="244"/>
      <c r="Z114" s="244"/>
      <c r="AA114" s="244"/>
      <c r="AB114" s="244"/>
      <c r="AC114" s="144"/>
      <c r="AD114" s="144"/>
      <c r="AE114" s="244"/>
      <c r="AF114" s="244"/>
      <c r="AG114" s="240">
        <v>2025</v>
      </c>
      <c r="AH114" s="128"/>
      <c r="AI114" s="172"/>
      <c r="AJ114" s="172"/>
      <c r="AK114" s="141">
        <f t="shared" si="32"/>
        <v>85</v>
      </c>
      <c r="AL114" s="35" t="s">
        <v>153</v>
      </c>
      <c r="AM114" s="141" t="str">
        <f t="shared" si="33"/>
        <v>85.</v>
      </c>
      <c r="AN114" s="147"/>
      <c r="AO114" s="35"/>
      <c r="AP114" s="16"/>
    </row>
    <row r="115" spans="1:42" ht="22.5" customHeight="1" x14ac:dyDescent="0.25">
      <c r="A115" s="68" t="str">
        <f t="shared" si="28"/>
        <v>86.</v>
      </c>
      <c r="B115" s="25">
        <v>368</v>
      </c>
      <c r="C115" s="137" t="s">
        <v>203</v>
      </c>
      <c r="D115" s="25">
        <v>1996</v>
      </c>
      <c r="E115" s="111" t="s">
        <v>2932</v>
      </c>
      <c r="F115" s="68" t="s">
        <v>2934</v>
      </c>
      <c r="G115" s="25">
        <v>3</v>
      </c>
      <c r="H115" s="25">
        <v>2</v>
      </c>
      <c r="I115" s="144">
        <v>1179.9000000000001</v>
      </c>
      <c r="J115" s="144">
        <v>1061.31</v>
      </c>
      <c r="K115" s="144">
        <v>1061.31</v>
      </c>
      <c r="L115" s="30">
        <v>44</v>
      </c>
      <c r="M115" s="235">
        <f t="shared" si="29"/>
        <v>844688</v>
      </c>
      <c r="N115" s="235"/>
      <c r="O115" s="235"/>
      <c r="P115" s="235"/>
      <c r="Q115" s="144">
        <f t="shared" si="30"/>
        <v>844688</v>
      </c>
      <c r="R115" s="144">
        <v>844688</v>
      </c>
      <c r="S115" s="30"/>
      <c r="T115" s="144"/>
      <c r="U115" s="144"/>
      <c r="V115" s="144"/>
      <c r="W115" s="144"/>
      <c r="X115" s="144"/>
      <c r="Y115" s="144"/>
      <c r="Z115" s="144"/>
      <c r="AA115" s="144"/>
      <c r="AB115" s="144"/>
      <c r="AC115" s="144"/>
      <c r="AD115" s="144"/>
      <c r="AE115" s="144"/>
      <c r="AF115" s="144"/>
      <c r="AG115" s="240">
        <v>2025</v>
      </c>
      <c r="AH115" s="128"/>
      <c r="AI115" s="172"/>
      <c r="AJ115" s="172"/>
      <c r="AK115" s="141">
        <f t="shared" si="32"/>
        <v>86</v>
      </c>
      <c r="AL115" s="35" t="s">
        <v>153</v>
      </c>
      <c r="AM115" s="141" t="str">
        <f t="shared" si="33"/>
        <v>86.</v>
      </c>
      <c r="AN115" s="147"/>
      <c r="AO115" s="35"/>
      <c r="AP115" s="16"/>
    </row>
    <row r="116" spans="1:42" ht="22.5" customHeight="1" x14ac:dyDescent="0.25">
      <c r="A116" s="68" t="str">
        <f t="shared" si="28"/>
        <v>87.</v>
      </c>
      <c r="B116" s="25">
        <v>269</v>
      </c>
      <c r="C116" s="161" t="s">
        <v>1090</v>
      </c>
      <c r="D116" s="25">
        <v>1972</v>
      </c>
      <c r="E116" s="68" t="s">
        <v>2932</v>
      </c>
      <c r="F116" s="68" t="s">
        <v>2934</v>
      </c>
      <c r="G116" s="25">
        <v>2</v>
      </c>
      <c r="H116" s="25">
        <v>3</v>
      </c>
      <c r="I116" s="322">
        <v>418.7</v>
      </c>
      <c r="J116" s="144">
        <v>374.7</v>
      </c>
      <c r="K116" s="322">
        <v>374.7</v>
      </c>
      <c r="L116" s="12">
        <v>18</v>
      </c>
      <c r="M116" s="235">
        <f t="shared" si="29"/>
        <v>224430</v>
      </c>
      <c r="N116" s="235"/>
      <c r="O116" s="235"/>
      <c r="P116" s="235"/>
      <c r="Q116" s="144">
        <f t="shared" si="30"/>
        <v>224430</v>
      </c>
      <c r="R116" s="235">
        <f>154050+70380</f>
        <v>224430</v>
      </c>
      <c r="S116" s="240"/>
      <c r="T116" s="235"/>
      <c r="U116" s="235"/>
      <c r="V116" s="235"/>
      <c r="W116" s="235"/>
      <c r="X116" s="235"/>
      <c r="Y116" s="235"/>
      <c r="Z116" s="235"/>
      <c r="AA116" s="235"/>
      <c r="AB116" s="235"/>
      <c r="AC116" s="235"/>
      <c r="AD116" s="235"/>
      <c r="AE116" s="235"/>
      <c r="AF116" s="235"/>
      <c r="AG116" s="240">
        <v>2025</v>
      </c>
      <c r="AH116" s="128"/>
      <c r="AI116" s="172"/>
      <c r="AJ116" s="172"/>
      <c r="AK116" s="141">
        <f t="shared" si="32"/>
        <v>87</v>
      </c>
      <c r="AL116" s="35" t="s">
        <v>153</v>
      </c>
      <c r="AM116" s="141" t="str">
        <f t="shared" si="33"/>
        <v>87.</v>
      </c>
      <c r="AN116" s="147"/>
      <c r="AO116" s="35"/>
      <c r="AP116" s="16"/>
    </row>
    <row r="117" spans="1:42" ht="22.5" customHeight="1" x14ac:dyDescent="0.25">
      <c r="A117" s="68" t="str">
        <f t="shared" si="28"/>
        <v>88.</v>
      </c>
      <c r="B117" s="25">
        <v>511</v>
      </c>
      <c r="C117" s="36" t="s">
        <v>1681</v>
      </c>
      <c r="D117" s="25">
        <v>1930</v>
      </c>
      <c r="E117" s="111" t="s">
        <v>2932</v>
      </c>
      <c r="F117" s="111" t="s">
        <v>2935</v>
      </c>
      <c r="G117" s="25">
        <v>2</v>
      </c>
      <c r="H117" s="25">
        <v>1</v>
      </c>
      <c r="I117" s="144">
        <v>271.60000000000002</v>
      </c>
      <c r="J117" s="144">
        <v>271.60000000000002</v>
      </c>
      <c r="K117" s="144">
        <v>212.9</v>
      </c>
      <c r="L117" s="30">
        <v>20</v>
      </c>
      <c r="M117" s="235">
        <f t="shared" si="29"/>
        <v>686800</v>
      </c>
      <c r="N117" s="235"/>
      <c r="O117" s="235"/>
      <c r="P117" s="235"/>
      <c r="Q117" s="144">
        <f t="shared" si="30"/>
        <v>686800</v>
      </c>
      <c r="R117" s="244"/>
      <c r="S117" s="245"/>
      <c r="T117" s="244"/>
      <c r="U117" s="244"/>
      <c r="V117" s="244"/>
      <c r="W117" s="244"/>
      <c r="X117" s="244"/>
      <c r="Y117" s="244">
        <v>200</v>
      </c>
      <c r="Z117" s="244">
        <f>Y117*3434</f>
        <v>686800</v>
      </c>
      <c r="AA117" s="244"/>
      <c r="AB117" s="244"/>
      <c r="AC117" s="144"/>
      <c r="AD117" s="144"/>
      <c r="AE117" s="244"/>
      <c r="AF117" s="244"/>
      <c r="AG117" s="324">
        <v>2025</v>
      </c>
      <c r="AH117" s="128"/>
      <c r="AI117" s="172"/>
      <c r="AJ117" s="172"/>
      <c r="AK117" s="141">
        <f t="shared" si="32"/>
        <v>88</v>
      </c>
      <c r="AL117" s="35" t="s">
        <v>153</v>
      </c>
      <c r="AM117" s="141" t="str">
        <f t="shared" si="33"/>
        <v>88.</v>
      </c>
      <c r="AN117" s="147"/>
      <c r="AO117" s="35"/>
      <c r="AP117" s="16"/>
    </row>
    <row r="118" spans="1:42" ht="22.5" customHeight="1" x14ac:dyDescent="0.25">
      <c r="A118" s="68" t="str">
        <f t="shared" si="28"/>
        <v>89.</v>
      </c>
      <c r="B118" s="25">
        <v>131</v>
      </c>
      <c r="C118" s="161" t="s">
        <v>226</v>
      </c>
      <c r="D118" s="25">
        <v>1917</v>
      </c>
      <c r="E118" s="68" t="s">
        <v>2932</v>
      </c>
      <c r="F118" s="68" t="s">
        <v>2934</v>
      </c>
      <c r="G118" s="25">
        <v>2</v>
      </c>
      <c r="H118" s="25">
        <v>1</v>
      </c>
      <c r="I118" s="322">
        <v>512.4</v>
      </c>
      <c r="J118" s="144">
        <v>394.1</v>
      </c>
      <c r="K118" s="322">
        <v>394.1</v>
      </c>
      <c r="L118" s="12">
        <v>14</v>
      </c>
      <c r="M118" s="235">
        <f t="shared" si="29"/>
        <v>629600</v>
      </c>
      <c r="N118" s="235"/>
      <c r="O118" s="235"/>
      <c r="P118" s="235"/>
      <c r="Q118" s="144">
        <f t="shared" si="30"/>
        <v>629600</v>
      </c>
      <c r="R118" s="235"/>
      <c r="S118" s="240"/>
      <c r="T118" s="235"/>
      <c r="U118" s="235"/>
      <c r="V118" s="235"/>
      <c r="W118" s="235"/>
      <c r="X118" s="235"/>
      <c r="Y118" s="235">
        <v>200</v>
      </c>
      <c r="Z118" s="235">
        <f>Y118*3148</f>
        <v>629600</v>
      </c>
      <c r="AA118" s="235"/>
      <c r="AB118" s="235"/>
      <c r="AC118" s="235"/>
      <c r="AD118" s="235"/>
      <c r="AE118" s="144"/>
      <c r="AF118" s="235"/>
      <c r="AG118" s="324">
        <v>2025</v>
      </c>
      <c r="AH118" s="128"/>
      <c r="AI118" s="172"/>
      <c r="AJ118" s="172"/>
      <c r="AK118" s="141">
        <f t="shared" si="32"/>
        <v>89</v>
      </c>
      <c r="AL118" s="35" t="s">
        <v>153</v>
      </c>
      <c r="AM118" s="141" t="str">
        <f t="shared" si="33"/>
        <v>89.</v>
      </c>
      <c r="AN118" s="147"/>
      <c r="AO118" s="274"/>
      <c r="AP118" s="16"/>
    </row>
    <row r="119" spans="1:42" ht="22.5" customHeight="1" x14ac:dyDescent="0.25">
      <c r="A119" s="68" t="str">
        <f t="shared" si="28"/>
        <v>90.</v>
      </c>
      <c r="B119" s="25">
        <v>166</v>
      </c>
      <c r="C119" s="161" t="s">
        <v>227</v>
      </c>
      <c r="D119" s="25">
        <v>1917</v>
      </c>
      <c r="E119" s="68" t="s">
        <v>2932</v>
      </c>
      <c r="F119" s="68" t="s">
        <v>2934</v>
      </c>
      <c r="G119" s="25">
        <v>2</v>
      </c>
      <c r="H119" s="25">
        <v>2</v>
      </c>
      <c r="I119" s="322">
        <v>335.5</v>
      </c>
      <c r="J119" s="322">
        <v>288</v>
      </c>
      <c r="K119" s="322">
        <v>288</v>
      </c>
      <c r="L119" s="12">
        <v>17</v>
      </c>
      <c r="M119" s="235">
        <f t="shared" si="29"/>
        <v>724040</v>
      </c>
      <c r="N119" s="235"/>
      <c r="O119" s="235"/>
      <c r="P119" s="235"/>
      <c r="Q119" s="144">
        <f t="shared" si="30"/>
        <v>724040</v>
      </c>
      <c r="R119" s="235"/>
      <c r="S119" s="240"/>
      <c r="T119" s="235"/>
      <c r="U119" s="235"/>
      <c r="V119" s="235"/>
      <c r="W119" s="235"/>
      <c r="X119" s="235"/>
      <c r="Y119" s="235">
        <v>230</v>
      </c>
      <c r="Z119" s="235">
        <f>Y119*3148</f>
        <v>724040</v>
      </c>
      <c r="AA119" s="235"/>
      <c r="AB119" s="235"/>
      <c r="AC119" s="235"/>
      <c r="AD119" s="235"/>
      <c r="AE119" s="144"/>
      <c r="AF119" s="235"/>
      <c r="AG119" s="324">
        <v>2025</v>
      </c>
      <c r="AH119" s="128"/>
      <c r="AI119" s="172"/>
      <c r="AJ119" s="172"/>
      <c r="AK119" s="141">
        <f t="shared" si="32"/>
        <v>90</v>
      </c>
      <c r="AL119" s="35" t="s">
        <v>153</v>
      </c>
      <c r="AM119" s="141" t="str">
        <f t="shared" si="33"/>
        <v>90.</v>
      </c>
      <c r="AN119" s="147"/>
      <c r="AO119" s="274"/>
      <c r="AP119" s="16"/>
    </row>
    <row r="120" spans="1:42" ht="22.5" customHeight="1" x14ac:dyDescent="0.25">
      <c r="A120" s="68" t="str">
        <f t="shared" si="28"/>
        <v>91.</v>
      </c>
      <c r="B120" s="25">
        <v>407</v>
      </c>
      <c r="C120" s="36" t="s">
        <v>1674</v>
      </c>
      <c r="D120" s="25">
        <v>1917</v>
      </c>
      <c r="E120" s="111" t="s">
        <v>2932</v>
      </c>
      <c r="F120" s="111" t="s">
        <v>2935</v>
      </c>
      <c r="G120" s="25">
        <v>2</v>
      </c>
      <c r="H120" s="25">
        <v>1</v>
      </c>
      <c r="I120" s="144">
        <v>209.3</v>
      </c>
      <c r="J120" s="144">
        <v>176.2</v>
      </c>
      <c r="K120" s="144">
        <v>176.2</v>
      </c>
      <c r="L120" s="30">
        <v>9</v>
      </c>
      <c r="M120" s="235">
        <f t="shared" si="29"/>
        <v>1236240</v>
      </c>
      <c r="N120" s="235"/>
      <c r="O120" s="235"/>
      <c r="P120" s="235"/>
      <c r="Q120" s="144">
        <f t="shared" si="30"/>
        <v>1236240</v>
      </c>
      <c r="R120" s="244"/>
      <c r="S120" s="245"/>
      <c r="T120" s="244"/>
      <c r="U120" s="244"/>
      <c r="V120" s="244"/>
      <c r="W120" s="244"/>
      <c r="X120" s="244"/>
      <c r="Y120" s="244">
        <v>360</v>
      </c>
      <c r="Z120" s="244">
        <f>Y120*3434</f>
        <v>1236240</v>
      </c>
      <c r="AA120" s="244"/>
      <c r="AB120" s="244"/>
      <c r="AC120" s="144"/>
      <c r="AD120" s="144"/>
      <c r="AE120" s="244"/>
      <c r="AF120" s="244"/>
      <c r="AG120" s="324">
        <v>2025</v>
      </c>
      <c r="AH120" s="128"/>
      <c r="AI120" s="172"/>
      <c r="AJ120" s="172"/>
      <c r="AK120" s="141">
        <f t="shared" si="32"/>
        <v>91</v>
      </c>
      <c r="AL120" s="35" t="s">
        <v>153</v>
      </c>
      <c r="AM120" s="141" t="str">
        <f t="shared" si="33"/>
        <v>91.</v>
      </c>
      <c r="AN120" s="147"/>
      <c r="AO120" s="35"/>
      <c r="AP120" s="16"/>
    </row>
    <row r="121" spans="1:42" ht="22.5" customHeight="1" x14ac:dyDescent="0.25">
      <c r="A121" s="68" t="str">
        <f t="shared" si="28"/>
        <v>92.</v>
      </c>
      <c r="B121" s="25">
        <v>506</v>
      </c>
      <c r="C121" s="202" t="s">
        <v>209</v>
      </c>
      <c r="D121" s="25">
        <v>1917</v>
      </c>
      <c r="E121" s="111" t="s">
        <v>2932</v>
      </c>
      <c r="F121" s="68" t="s">
        <v>2934</v>
      </c>
      <c r="G121" s="25">
        <v>2</v>
      </c>
      <c r="H121" s="25">
        <v>2</v>
      </c>
      <c r="I121" s="144">
        <v>416.3</v>
      </c>
      <c r="J121" s="144">
        <v>383.8</v>
      </c>
      <c r="K121" s="144">
        <v>274.5</v>
      </c>
      <c r="L121" s="30">
        <v>6</v>
      </c>
      <c r="M121" s="144">
        <f t="shared" si="29"/>
        <v>107080</v>
      </c>
      <c r="N121" s="144"/>
      <c r="O121" s="144"/>
      <c r="P121" s="144"/>
      <c r="Q121" s="144">
        <f t="shared" si="30"/>
        <v>107080</v>
      </c>
      <c r="R121" s="144"/>
      <c r="S121" s="30"/>
      <c r="T121" s="144"/>
      <c r="U121" s="144"/>
      <c r="V121" s="144"/>
      <c r="W121" s="144"/>
      <c r="X121" s="144"/>
      <c r="Y121" s="144"/>
      <c r="Z121" s="144"/>
      <c r="AA121" s="144">
        <v>40</v>
      </c>
      <c r="AB121" s="144">
        <f>AA121*2677</f>
        <v>107080</v>
      </c>
      <c r="AC121" s="144"/>
      <c r="AD121" s="144"/>
      <c r="AE121" s="144"/>
      <c r="AF121" s="144"/>
      <c r="AG121" s="324">
        <v>2025</v>
      </c>
      <c r="AH121" s="128"/>
      <c r="AI121" s="172"/>
      <c r="AJ121" s="172"/>
      <c r="AK121" s="141">
        <f t="shared" si="32"/>
        <v>92</v>
      </c>
      <c r="AL121" s="35" t="s">
        <v>153</v>
      </c>
      <c r="AM121" s="141" t="str">
        <f t="shared" si="33"/>
        <v>92.</v>
      </c>
      <c r="AN121" s="147"/>
      <c r="AO121" s="35"/>
      <c r="AP121" s="16"/>
    </row>
    <row r="122" spans="1:42" ht="22.5" customHeight="1" x14ac:dyDescent="0.25">
      <c r="A122" s="68" t="str">
        <f t="shared" si="28"/>
        <v>93.</v>
      </c>
      <c r="B122" s="25">
        <v>532</v>
      </c>
      <c r="C122" s="36" t="s">
        <v>1685</v>
      </c>
      <c r="D122" s="25">
        <v>1917</v>
      </c>
      <c r="E122" s="68" t="s">
        <v>2932</v>
      </c>
      <c r="F122" s="68" t="s">
        <v>2935</v>
      </c>
      <c r="G122" s="25">
        <v>2</v>
      </c>
      <c r="H122" s="25">
        <v>1</v>
      </c>
      <c r="I122" s="322">
        <v>240.1</v>
      </c>
      <c r="J122" s="322">
        <v>240.1</v>
      </c>
      <c r="K122" s="322">
        <v>223.04</v>
      </c>
      <c r="L122" s="12">
        <v>7</v>
      </c>
      <c r="M122" s="235">
        <f t="shared" si="29"/>
        <v>618120</v>
      </c>
      <c r="N122" s="235"/>
      <c r="O122" s="235"/>
      <c r="P122" s="235"/>
      <c r="Q122" s="144">
        <f t="shared" si="30"/>
        <v>618120</v>
      </c>
      <c r="R122" s="244"/>
      <c r="S122" s="245"/>
      <c r="T122" s="244"/>
      <c r="U122" s="244"/>
      <c r="V122" s="244"/>
      <c r="W122" s="244"/>
      <c r="X122" s="244"/>
      <c r="Y122" s="244">
        <v>180</v>
      </c>
      <c r="Z122" s="244">
        <f>Y122*3434</f>
        <v>618120</v>
      </c>
      <c r="AA122" s="244"/>
      <c r="AB122" s="244"/>
      <c r="AC122" s="144"/>
      <c r="AD122" s="144"/>
      <c r="AE122" s="244"/>
      <c r="AF122" s="244"/>
      <c r="AG122" s="324">
        <v>2025</v>
      </c>
      <c r="AH122" s="128"/>
      <c r="AI122" s="172"/>
      <c r="AJ122" s="172"/>
      <c r="AK122" s="141">
        <f t="shared" si="32"/>
        <v>93</v>
      </c>
      <c r="AL122" s="35" t="s">
        <v>153</v>
      </c>
      <c r="AM122" s="141" t="str">
        <f t="shared" si="33"/>
        <v>93.</v>
      </c>
      <c r="AN122" s="147"/>
      <c r="AO122" s="35"/>
      <c r="AP122" s="16"/>
    </row>
    <row r="123" spans="1:42" ht="22.5" customHeight="1" x14ac:dyDescent="0.25">
      <c r="A123" s="68" t="str">
        <f t="shared" si="28"/>
        <v>94.</v>
      </c>
      <c r="B123" s="25">
        <v>666</v>
      </c>
      <c r="C123" s="161" t="s">
        <v>237</v>
      </c>
      <c r="D123" s="25">
        <v>1917</v>
      </c>
      <c r="E123" s="68" t="s">
        <v>2932</v>
      </c>
      <c r="F123" s="68" t="s">
        <v>2935</v>
      </c>
      <c r="G123" s="25">
        <v>2</v>
      </c>
      <c r="H123" s="25">
        <v>1</v>
      </c>
      <c r="I123" s="322">
        <v>214</v>
      </c>
      <c r="J123" s="144">
        <v>164.9</v>
      </c>
      <c r="K123" s="322">
        <v>164.9</v>
      </c>
      <c r="L123" s="12">
        <v>6</v>
      </c>
      <c r="M123" s="235">
        <f t="shared" si="29"/>
        <v>686800</v>
      </c>
      <c r="N123" s="235"/>
      <c r="O123" s="235"/>
      <c r="P123" s="235"/>
      <c r="Q123" s="144">
        <f t="shared" si="30"/>
        <v>686800</v>
      </c>
      <c r="R123" s="235"/>
      <c r="S123" s="240"/>
      <c r="T123" s="235"/>
      <c r="U123" s="235"/>
      <c r="V123" s="235"/>
      <c r="W123" s="235"/>
      <c r="X123" s="235"/>
      <c r="Y123" s="235">
        <v>200</v>
      </c>
      <c r="Z123" s="235">
        <f>Y123*3434</f>
        <v>686800</v>
      </c>
      <c r="AA123" s="235"/>
      <c r="AB123" s="235"/>
      <c r="AC123" s="235"/>
      <c r="AD123" s="235"/>
      <c r="AE123" s="144"/>
      <c r="AF123" s="235"/>
      <c r="AG123" s="324">
        <v>2025</v>
      </c>
      <c r="AH123" s="128"/>
      <c r="AI123" s="172"/>
      <c r="AJ123" s="172"/>
      <c r="AK123" s="141">
        <f t="shared" si="32"/>
        <v>94</v>
      </c>
      <c r="AL123" s="35" t="s">
        <v>153</v>
      </c>
      <c r="AM123" s="141" t="str">
        <f t="shared" si="33"/>
        <v>94.</v>
      </c>
      <c r="AN123" s="147"/>
      <c r="AO123" s="35"/>
      <c r="AP123" s="16"/>
    </row>
    <row r="124" spans="1:42" ht="22.5" customHeight="1" x14ac:dyDescent="0.25">
      <c r="A124" s="68" t="str">
        <f t="shared" si="28"/>
        <v>95.</v>
      </c>
      <c r="B124" s="25">
        <v>709</v>
      </c>
      <c r="C124" s="36" t="s">
        <v>1697</v>
      </c>
      <c r="D124" s="25">
        <v>1917</v>
      </c>
      <c r="E124" s="68" t="s">
        <v>2932</v>
      </c>
      <c r="F124" s="68" t="s">
        <v>2937</v>
      </c>
      <c r="G124" s="25">
        <v>2</v>
      </c>
      <c r="H124" s="25">
        <v>2</v>
      </c>
      <c r="I124" s="322">
        <v>264.60000000000002</v>
      </c>
      <c r="J124" s="322">
        <v>264.60000000000002</v>
      </c>
      <c r="K124" s="322">
        <v>214.7</v>
      </c>
      <c r="L124" s="12">
        <v>9</v>
      </c>
      <c r="M124" s="144">
        <f t="shared" si="29"/>
        <v>38583</v>
      </c>
      <c r="N124" s="144"/>
      <c r="O124" s="144"/>
      <c r="P124" s="144"/>
      <c r="Q124" s="144">
        <f t="shared" si="30"/>
        <v>38583</v>
      </c>
      <c r="R124" s="144">
        <v>38583</v>
      </c>
      <c r="S124" s="30"/>
      <c r="T124" s="144"/>
      <c r="U124" s="144"/>
      <c r="V124" s="144"/>
      <c r="W124" s="144"/>
      <c r="X124" s="144"/>
      <c r="Y124" s="144"/>
      <c r="Z124" s="144"/>
      <c r="AA124" s="144"/>
      <c r="AB124" s="144"/>
      <c r="AC124" s="144"/>
      <c r="AD124" s="144"/>
      <c r="AE124" s="144"/>
      <c r="AF124" s="144"/>
      <c r="AG124" s="324">
        <v>2025</v>
      </c>
      <c r="AH124" s="128"/>
      <c r="AI124" s="172"/>
      <c r="AJ124" s="172"/>
      <c r="AK124" s="141">
        <f t="shared" si="32"/>
        <v>95</v>
      </c>
      <c r="AL124" s="35" t="s">
        <v>153</v>
      </c>
      <c r="AM124" s="141" t="str">
        <f t="shared" si="33"/>
        <v>95.</v>
      </c>
      <c r="AN124" s="147"/>
      <c r="AO124" s="35"/>
      <c r="AP124" s="16"/>
    </row>
    <row r="125" spans="1:42" ht="22.5" customHeight="1" x14ac:dyDescent="0.25">
      <c r="A125" s="68" t="str">
        <f t="shared" si="28"/>
        <v>96.</v>
      </c>
      <c r="B125" s="25">
        <v>731</v>
      </c>
      <c r="C125" s="36" t="s">
        <v>1700</v>
      </c>
      <c r="D125" s="25">
        <v>1917</v>
      </c>
      <c r="E125" s="111" t="s">
        <v>2932</v>
      </c>
      <c r="F125" s="68" t="s">
        <v>2934</v>
      </c>
      <c r="G125" s="25">
        <v>2</v>
      </c>
      <c r="H125" s="25">
        <v>2</v>
      </c>
      <c r="I125" s="241">
        <v>111.9</v>
      </c>
      <c r="J125" s="241">
        <v>111.9</v>
      </c>
      <c r="K125" s="241">
        <v>153.80000000000001</v>
      </c>
      <c r="L125" s="242">
        <v>13</v>
      </c>
      <c r="M125" s="235">
        <f t="shared" si="29"/>
        <v>28580</v>
      </c>
      <c r="N125" s="235"/>
      <c r="O125" s="235"/>
      <c r="P125" s="235"/>
      <c r="Q125" s="144">
        <f t="shared" si="30"/>
        <v>28580</v>
      </c>
      <c r="R125" s="235">
        <v>28580</v>
      </c>
      <c r="S125" s="240"/>
      <c r="T125" s="235"/>
      <c r="U125" s="235"/>
      <c r="V125" s="235"/>
      <c r="W125" s="235"/>
      <c r="X125" s="235"/>
      <c r="Y125" s="235"/>
      <c r="Z125" s="235"/>
      <c r="AA125" s="235"/>
      <c r="AB125" s="235"/>
      <c r="AC125" s="244"/>
      <c r="AD125" s="244"/>
      <c r="AE125" s="235"/>
      <c r="AF125" s="235"/>
      <c r="AG125" s="324">
        <v>2025</v>
      </c>
      <c r="AH125" s="128"/>
      <c r="AI125" s="172"/>
      <c r="AJ125" s="172"/>
      <c r="AK125" s="141">
        <f t="shared" si="32"/>
        <v>96</v>
      </c>
      <c r="AL125" s="35" t="s">
        <v>153</v>
      </c>
      <c r="AM125" s="141" t="str">
        <f t="shared" si="33"/>
        <v>96.</v>
      </c>
      <c r="AN125" s="147"/>
      <c r="AO125" s="274"/>
      <c r="AP125" s="16"/>
    </row>
    <row r="126" spans="1:42" ht="22.5" customHeight="1" x14ac:dyDescent="0.25">
      <c r="A126" s="68" t="str">
        <f t="shared" si="28"/>
        <v>97.</v>
      </c>
      <c r="B126" s="25">
        <v>732</v>
      </c>
      <c r="C126" s="161" t="s">
        <v>239</v>
      </c>
      <c r="D126" s="25">
        <v>1917</v>
      </c>
      <c r="E126" s="68" t="s">
        <v>2932</v>
      </c>
      <c r="F126" s="68" t="s">
        <v>2934</v>
      </c>
      <c r="G126" s="25">
        <v>2</v>
      </c>
      <c r="H126" s="25">
        <v>1</v>
      </c>
      <c r="I126" s="322">
        <v>224.8</v>
      </c>
      <c r="J126" s="144">
        <v>156.6</v>
      </c>
      <c r="K126" s="322">
        <v>156.6</v>
      </c>
      <c r="L126" s="12">
        <v>12</v>
      </c>
      <c r="M126" s="235">
        <f t="shared" si="29"/>
        <v>629600</v>
      </c>
      <c r="N126" s="235"/>
      <c r="O126" s="235"/>
      <c r="P126" s="235"/>
      <c r="Q126" s="144">
        <f t="shared" si="30"/>
        <v>629600</v>
      </c>
      <c r="R126" s="235"/>
      <c r="S126" s="240"/>
      <c r="T126" s="235"/>
      <c r="U126" s="235"/>
      <c r="V126" s="235"/>
      <c r="W126" s="235"/>
      <c r="X126" s="235"/>
      <c r="Y126" s="235">
        <v>200</v>
      </c>
      <c r="Z126" s="235">
        <f>Y126*3148</f>
        <v>629600</v>
      </c>
      <c r="AA126" s="235"/>
      <c r="AB126" s="235"/>
      <c r="AC126" s="235"/>
      <c r="AD126" s="235"/>
      <c r="AE126" s="144"/>
      <c r="AF126" s="235"/>
      <c r="AG126" s="324">
        <v>2025</v>
      </c>
      <c r="AH126" s="128"/>
      <c r="AI126" s="172"/>
      <c r="AJ126" s="172"/>
      <c r="AK126" s="141">
        <f t="shared" si="32"/>
        <v>97</v>
      </c>
      <c r="AL126" s="35" t="s">
        <v>153</v>
      </c>
      <c r="AM126" s="141" t="str">
        <f t="shared" si="33"/>
        <v>97.</v>
      </c>
      <c r="AN126" s="147"/>
      <c r="AO126" s="35"/>
      <c r="AP126" s="16"/>
    </row>
    <row r="127" spans="1:42" ht="22.5" customHeight="1" x14ac:dyDescent="0.25">
      <c r="A127" s="68" t="str">
        <f t="shared" si="28"/>
        <v>98.</v>
      </c>
      <c r="B127" s="25">
        <v>5458</v>
      </c>
      <c r="C127" s="161" t="s">
        <v>245</v>
      </c>
      <c r="D127" s="25">
        <v>1917</v>
      </c>
      <c r="E127" s="68" t="s">
        <v>2932</v>
      </c>
      <c r="F127" s="68" t="s">
        <v>2934</v>
      </c>
      <c r="G127" s="25">
        <v>2</v>
      </c>
      <c r="H127" s="25">
        <v>2</v>
      </c>
      <c r="I127" s="322">
        <v>1088.5</v>
      </c>
      <c r="J127" s="322">
        <v>1050.8</v>
      </c>
      <c r="K127" s="322">
        <v>250.8</v>
      </c>
      <c r="L127" s="12">
        <v>22</v>
      </c>
      <c r="M127" s="235">
        <f t="shared" si="29"/>
        <v>71450</v>
      </c>
      <c r="N127" s="235"/>
      <c r="O127" s="235"/>
      <c r="P127" s="235"/>
      <c r="Q127" s="144">
        <f t="shared" si="30"/>
        <v>71450</v>
      </c>
      <c r="R127" s="235">
        <v>71450</v>
      </c>
      <c r="S127" s="240"/>
      <c r="T127" s="235"/>
      <c r="U127" s="235"/>
      <c r="V127" s="235"/>
      <c r="W127" s="235"/>
      <c r="X127" s="235"/>
      <c r="Y127" s="235"/>
      <c r="Z127" s="144"/>
      <c r="AA127" s="235"/>
      <c r="AB127" s="144"/>
      <c r="AC127" s="235"/>
      <c r="AD127" s="235"/>
      <c r="AE127" s="235"/>
      <c r="AF127" s="235"/>
      <c r="AG127" s="324">
        <v>2025</v>
      </c>
      <c r="AH127" s="128"/>
      <c r="AI127" s="172"/>
      <c r="AJ127" s="172"/>
      <c r="AK127" s="141">
        <f t="shared" si="32"/>
        <v>98</v>
      </c>
      <c r="AL127" s="35" t="s">
        <v>153</v>
      </c>
      <c r="AM127" s="141" t="str">
        <f t="shared" si="33"/>
        <v>98.</v>
      </c>
      <c r="AN127" s="147"/>
      <c r="AO127" s="35"/>
      <c r="AP127" s="16"/>
    </row>
    <row r="128" spans="1:42" ht="22.5" customHeight="1" x14ac:dyDescent="0.25">
      <c r="A128" s="68" t="str">
        <f t="shared" si="28"/>
        <v>99.</v>
      </c>
      <c r="B128" s="25">
        <v>5462</v>
      </c>
      <c r="C128" s="161" t="s">
        <v>246</v>
      </c>
      <c r="D128" s="25">
        <v>1917</v>
      </c>
      <c r="E128" s="68" t="s">
        <v>2932</v>
      </c>
      <c r="F128" s="68" t="s">
        <v>2934</v>
      </c>
      <c r="G128" s="25">
        <v>2</v>
      </c>
      <c r="H128" s="25">
        <v>1</v>
      </c>
      <c r="I128" s="322">
        <v>449.09</v>
      </c>
      <c r="J128" s="322">
        <v>412.84</v>
      </c>
      <c r="K128" s="322">
        <v>313.44</v>
      </c>
      <c r="L128" s="12">
        <v>11</v>
      </c>
      <c r="M128" s="235">
        <f t="shared" si="29"/>
        <v>724040</v>
      </c>
      <c r="N128" s="235"/>
      <c r="O128" s="235"/>
      <c r="P128" s="235"/>
      <c r="Q128" s="144">
        <f t="shared" si="30"/>
        <v>724040</v>
      </c>
      <c r="R128" s="235"/>
      <c r="S128" s="240"/>
      <c r="T128" s="235"/>
      <c r="U128" s="235"/>
      <c r="V128" s="235"/>
      <c r="W128" s="235"/>
      <c r="X128" s="235"/>
      <c r="Y128" s="235">
        <v>230</v>
      </c>
      <c r="Z128" s="235">
        <f>Y128*3148</f>
        <v>724040</v>
      </c>
      <c r="AA128" s="235"/>
      <c r="AB128" s="235"/>
      <c r="AC128" s="235"/>
      <c r="AD128" s="235"/>
      <c r="AE128" s="235"/>
      <c r="AF128" s="235"/>
      <c r="AG128" s="324">
        <v>2025</v>
      </c>
      <c r="AH128" s="128"/>
      <c r="AI128" s="172"/>
      <c r="AJ128" s="172"/>
      <c r="AK128" s="141">
        <f t="shared" si="32"/>
        <v>99</v>
      </c>
      <c r="AL128" s="35" t="s">
        <v>153</v>
      </c>
      <c r="AM128" s="141" t="str">
        <f t="shared" si="33"/>
        <v>99.</v>
      </c>
      <c r="AN128" s="147"/>
      <c r="AP128" s="16"/>
    </row>
    <row r="129" spans="1:42" ht="22.5" customHeight="1" x14ac:dyDescent="0.25">
      <c r="A129" s="68" t="str">
        <f t="shared" si="28"/>
        <v>100.</v>
      </c>
      <c r="B129" s="25">
        <v>5480</v>
      </c>
      <c r="C129" s="161" t="s">
        <v>249</v>
      </c>
      <c r="D129" s="25">
        <v>1917</v>
      </c>
      <c r="E129" s="68" t="s">
        <v>2932</v>
      </c>
      <c r="F129" s="68" t="s">
        <v>2934</v>
      </c>
      <c r="G129" s="25">
        <v>2</v>
      </c>
      <c r="H129" s="25">
        <v>2</v>
      </c>
      <c r="I129" s="322">
        <v>263.3</v>
      </c>
      <c r="J129" s="144">
        <v>197.1</v>
      </c>
      <c r="K129" s="322">
        <v>197.1</v>
      </c>
      <c r="L129" s="12">
        <v>18</v>
      </c>
      <c r="M129" s="235">
        <f t="shared" si="29"/>
        <v>42870</v>
      </c>
      <c r="N129" s="235"/>
      <c r="O129" s="235"/>
      <c r="P129" s="235"/>
      <c r="Q129" s="144">
        <f t="shared" si="30"/>
        <v>42870</v>
      </c>
      <c r="R129" s="235">
        <v>42870</v>
      </c>
      <c r="S129" s="240"/>
      <c r="T129" s="235"/>
      <c r="U129" s="235"/>
      <c r="V129" s="235"/>
      <c r="W129" s="235"/>
      <c r="X129" s="235"/>
      <c r="Y129" s="235"/>
      <c r="Z129" s="235"/>
      <c r="AA129" s="235"/>
      <c r="AB129" s="235"/>
      <c r="AC129" s="235"/>
      <c r="AD129" s="235"/>
      <c r="AE129" s="235"/>
      <c r="AF129" s="235"/>
      <c r="AG129" s="324">
        <v>2025</v>
      </c>
      <c r="AH129" s="128"/>
      <c r="AI129" s="172"/>
      <c r="AJ129" s="172"/>
      <c r="AK129" s="141">
        <f t="shared" si="32"/>
        <v>100</v>
      </c>
      <c r="AL129" s="35" t="s">
        <v>153</v>
      </c>
      <c r="AM129" s="141" t="str">
        <f t="shared" si="33"/>
        <v>100.</v>
      </c>
      <c r="AN129" s="147"/>
      <c r="AO129" s="274"/>
      <c r="AP129" s="16"/>
    </row>
    <row r="130" spans="1:42" ht="22.5" customHeight="1" x14ac:dyDescent="0.25">
      <c r="A130" s="68" t="str">
        <f t="shared" si="28"/>
        <v>101.</v>
      </c>
      <c r="B130" s="25">
        <v>210</v>
      </c>
      <c r="C130" s="36" t="s">
        <v>1663</v>
      </c>
      <c r="D130" s="25">
        <v>1931</v>
      </c>
      <c r="E130" s="111" t="s">
        <v>2932</v>
      </c>
      <c r="F130" s="111" t="s">
        <v>2935</v>
      </c>
      <c r="G130" s="25">
        <v>2</v>
      </c>
      <c r="H130" s="25">
        <v>2</v>
      </c>
      <c r="I130" s="144">
        <v>261.10000000000002</v>
      </c>
      <c r="J130" s="144">
        <v>194.3</v>
      </c>
      <c r="K130" s="144">
        <v>194.3</v>
      </c>
      <c r="L130" s="30">
        <v>7</v>
      </c>
      <c r="M130" s="235">
        <f t="shared" si="29"/>
        <v>618120</v>
      </c>
      <c r="N130" s="235"/>
      <c r="O130" s="235"/>
      <c r="P130" s="235"/>
      <c r="Q130" s="144">
        <f t="shared" si="30"/>
        <v>618120</v>
      </c>
      <c r="R130" s="235"/>
      <c r="S130" s="240"/>
      <c r="T130" s="235"/>
      <c r="U130" s="235"/>
      <c r="V130" s="235"/>
      <c r="W130" s="235"/>
      <c r="X130" s="235"/>
      <c r="Y130" s="235">
        <v>180</v>
      </c>
      <c r="Z130" s="235">
        <f>Y130*3434</f>
        <v>618120</v>
      </c>
      <c r="AA130" s="235"/>
      <c r="AB130" s="235"/>
      <c r="AC130" s="144"/>
      <c r="AD130" s="144"/>
      <c r="AE130" s="235"/>
      <c r="AF130" s="235"/>
      <c r="AG130" s="324">
        <v>2025</v>
      </c>
      <c r="AH130" s="128"/>
      <c r="AI130" s="172"/>
      <c r="AJ130" s="172"/>
      <c r="AK130" s="141">
        <f t="shared" si="32"/>
        <v>101</v>
      </c>
      <c r="AL130" s="35" t="s">
        <v>153</v>
      </c>
      <c r="AM130" s="141" t="str">
        <f t="shared" si="33"/>
        <v>101.</v>
      </c>
      <c r="AN130" s="147"/>
      <c r="AO130" s="274"/>
      <c r="AP130" s="16"/>
    </row>
    <row r="131" spans="1:42" ht="22.5" customHeight="1" x14ac:dyDescent="0.25">
      <c r="A131" s="68" t="str">
        <f t="shared" si="28"/>
        <v>102.</v>
      </c>
      <c r="B131" s="25">
        <v>736</v>
      </c>
      <c r="C131" s="202" t="s">
        <v>220</v>
      </c>
      <c r="D131" s="25">
        <v>1931</v>
      </c>
      <c r="E131" s="111" t="s">
        <v>2932</v>
      </c>
      <c r="F131" s="68" t="s">
        <v>2934</v>
      </c>
      <c r="G131" s="25">
        <v>2</v>
      </c>
      <c r="H131" s="25">
        <v>1</v>
      </c>
      <c r="I131" s="241">
        <v>239.4</v>
      </c>
      <c r="J131" s="241">
        <v>199.1</v>
      </c>
      <c r="K131" s="241">
        <v>199.1</v>
      </c>
      <c r="L131" s="242">
        <v>13</v>
      </c>
      <c r="M131" s="235">
        <f t="shared" si="29"/>
        <v>535160</v>
      </c>
      <c r="N131" s="235"/>
      <c r="O131" s="235"/>
      <c r="P131" s="235"/>
      <c r="Q131" s="144">
        <f t="shared" si="30"/>
        <v>535160</v>
      </c>
      <c r="R131" s="144"/>
      <c r="S131" s="30"/>
      <c r="T131" s="144"/>
      <c r="U131" s="144"/>
      <c r="V131" s="144"/>
      <c r="W131" s="144"/>
      <c r="X131" s="144"/>
      <c r="Y131" s="144">
        <v>170</v>
      </c>
      <c r="Z131" s="144">
        <f>Y131*3148</f>
        <v>535160</v>
      </c>
      <c r="AA131" s="144"/>
      <c r="AB131" s="144"/>
      <c r="AC131" s="144"/>
      <c r="AD131" s="144"/>
      <c r="AE131" s="144"/>
      <c r="AF131" s="144"/>
      <c r="AG131" s="324">
        <v>2025</v>
      </c>
      <c r="AH131" s="128"/>
      <c r="AI131" s="172"/>
      <c r="AJ131" s="172"/>
      <c r="AK131" s="141">
        <f t="shared" si="32"/>
        <v>102</v>
      </c>
      <c r="AL131" s="35" t="s">
        <v>153</v>
      </c>
      <c r="AM131" s="141" t="str">
        <f t="shared" si="33"/>
        <v>102.</v>
      </c>
      <c r="AN131" s="147"/>
      <c r="AO131" s="35"/>
      <c r="AP131" s="16"/>
    </row>
    <row r="132" spans="1:42" ht="22.5" customHeight="1" x14ac:dyDescent="0.25">
      <c r="A132" s="68" t="str">
        <f t="shared" ref="A132:A195" si="36">AM132</f>
        <v>103.</v>
      </c>
      <c r="B132" s="25">
        <v>5457</v>
      </c>
      <c r="C132" s="161" t="s">
        <v>244</v>
      </c>
      <c r="D132" s="25">
        <v>1931</v>
      </c>
      <c r="E132" s="68" t="s">
        <v>2932</v>
      </c>
      <c r="F132" s="68" t="s">
        <v>2937</v>
      </c>
      <c r="G132" s="25">
        <v>2</v>
      </c>
      <c r="H132" s="25">
        <v>2</v>
      </c>
      <c r="I132" s="322">
        <v>175.7</v>
      </c>
      <c r="J132" s="144">
        <v>142.19999999999999</v>
      </c>
      <c r="K132" s="322">
        <v>142.19999999999999</v>
      </c>
      <c r="L132" s="12">
        <v>4</v>
      </c>
      <c r="M132" s="235">
        <f t="shared" ref="M132:M195" si="37">R132+T132+V132+X132+Z132+AB132+AE132+AF132</f>
        <v>80310</v>
      </c>
      <c r="N132" s="235"/>
      <c r="O132" s="235"/>
      <c r="P132" s="235"/>
      <c r="Q132" s="144">
        <f t="shared" ref="Q132:Q195" si="38">M132</f>
        <v>80310</v>
      </c>
      <c r="R132" s="235"/>
      <c r="S132" s="240"/>
      <c r="T132" s="235"/>
      <c r="U132" s="235"/>
      <c r="V132" s="235"/>
      <c r="W132" s="235"/>
      <c r="X132" s="235"/>
      <c r="Y132" s="235"/>
      <c r="Z132" s="235"/>
      <c r="AA132" s="235">
        <v>30</v>
      </c>
      <c r="AB132" s="235">
        <f>AA132*2677</f>
        <v>80310</v>
      </c>
      <c r="AC132" s="235"/>
      <c r="AD132" s="235"/>
      <c r="AE132" s="144"/>
      <c r="AF132" s="235"/>
      <c r="AG132" s="324">
        <v>2025</v>
      </c>
      <c r="AH132" s="128"/>
      <c r="AI132" s="172"/>
      <c r="AJ132" s="172"/>
      <c r="AK132" s="141">
        <f t="shared" si="32"/>
        <v>103</v>
      </c>
      <c r="AL132" s="35" t="s">
        <v>153</v>
      </c>
      <c r="AM132" s="141" t="str">
        <f t="shared" si="33"/>
        <v>103.</v>
      </c>
      <c r="AN132" s="147"/>
      <c r="AO132" s="274"/>
      <c r="AP132" s="16"/>
    </row>
    <row r="133" spans="1:42" ht="22.5" customHeight="1" x14ac:dyDescent="0.25">
      <c r="A133" s="68" t="str">
        <f t="shared" si="36"/>
        <v>104.</v>
      </c>
      <c r="B133" s="25">
        <v>5486</v>
      </c>
      <c r="C133" s="202" t="s">
        <v>222</v>
      </c>
      <c r="D133" s="25">
        <v>1932</v>
      </c>
      <c r="E133" s="111" t="s">
        <v>2932</v>
      </c>
      <c r="F133" s="68" t="s">
        <v>2934</v>
      </c>
      <c r="G133" s="25">
        <v>4</v>
      </c>
      <c r="H133" s="25">
        <v>4</v>
      </c>
      <c r="I133" s="241">
        <v>2884.08</v>
      </c>
      <c r="J133" s="241">
        <v>2863.95</v>
      </c>
      <c r="K133" s="241">
        <v>2226.1999999999998</v>
      </c>
      <c r="L133" s="242">
        <v>54</v>
      </c>
      <c r="M133" s="235">
        <f>R133+T133+V133+X133+Z133+AB133+AE133+AF133</f>
        <v>1714800</v>
      </c>
      <c r="N133" s="235"/>
      <c r="O133" s="235"/>
      <c r="P133" s="235"/>
      <c r="Q133" s="144">
        <f t="shared" si="38"/>
        <v>1714800</v>
      </c>
      <c r="R133" s="235">
        <v>1714800</v>
      </c>
      <c r="S133" s="30"/>
      <c r="T133" s="144"/>
      <c r="U133" s="144"/>
      <c r="V133" s="144"/>
      <c r="W133" s="144"/>
      <c r="X133" s="144"/>
      <c r="Y133" s="144"/>
      <c r="Z133" s="144"/>
      <c r="AA133" s="144"/>
      <c r="AB133" s="144"/>
      <c r="AC133" s="144"/>
      <c r="AD133" s="144"/>
      <c r="AE133" s="235"/>
      <c r="AF133" s="144"/>
      <c r="AG133" s="324">
        <v>2025</v>
      </c>
      <c r="AH133" s="128"/>
      <c r="AI133" s="216"/>
      <c r="AJ133" s="216"/>
      <c r="AK133" s="141">
        <f t="shared" si="32"/>
        <v>104</v>
      </c>
      <c r="AL133" s="35" t="s">
        <v>153</v>
      </c>
      <c r="AM133" s="141" t="str">
        <f t="shared" si="33"/>
        <v>104.</v>
      </c>
      <c r="AN133" s="147"/>
      <c r="AO133" s="35"/>
      <c r="AP133" s="16"/>
    </row>
    <row r="134" spans="1:42" ht="22.5" customHeight="1" x14ac:dyDescent="0.25">
      <c r="A134" s="68" t="str">
        <f t="shared" si="36"/>
        <v>105.</v>
      </c>
      <c r="B134" s="25">
        <v>685</v>
      </c>
      <c r="C134" s="174" t="s">
        <v>265</v>
      </c>
      <c r="D134" s="25">
        <v>1934</v>
      </c>
      <c r="E134" s="68" t="s">
        <v>2932</v>
      </c>
      <c r="F134" s="68" t="s">
        <v>2934</v>
      </c>
      <c r="G134" s="25">
        <v>4</v>
      </c>
      <c r="H134" s="25">
        <v>4</v>
      </c>
      <c r="I134" s="146">
        <v>2480.6999999999998</v>
      </c>
      <c r="J134" s="146">
        <v>2271.6999999999998</v>
      </c>
      <c r="K134" s="146">
        <v>1972.9</v>
      </c>
      <c r="L134" s="25">
        <v>65</v>
      </c>
      <c r="M134" s="235">
        <f t="shared" si="37"/>
        <v>7763736</v>
      </c>
      <c r="N134" s="235"/>
      <c r="O134" s="235"/>
      <c r="P134" s="235"/>
      <c r="Q134" s="144">
        <f t="shared" si="38"/>
        <v>7763736</v>
      </c>
      <c r="R134" s="235"/>
      <c r="S134" s="240"/>
      <c r="T134" s="235"/>
      <c r="U134" s="235">
        <v>1032</v>
      </c>
      <c r="V134" s="235">
        <f>U134*7523</f>
        <v>7763736</v>
      </c>
      <c r="W134" s="235"/>
      <c r="X134" s="235"/>
      <c r="Y134" s="235"/>
      <c r="Z134" s="235"/>
      <c r="AA134" s="235"/>
      <c r="AB134" s="235"/>
      <c r="AC134" s="235"/>
      <c r="AD134" s="235"/>
      <c r="AE134" s="235"/>
      <c r="AF134" s="235"/>
      <c r="AG134" s="324">
        <v>2025</v>
      </c>
      <c r="AH134" s="128"/>
      <c r="AI134" s="172"/>
      <c r="AJ134" s="172"/>
      <c r="AK134" s="141">
        <f t="shared" si="32"/>
        <v>105</v>
      </c>
      <c r="AL134" s="35" t="s">
        <v>153</v>
      </c>
      <c r="AM134" s="141" t="str">
        <f t="shared" si="33"/>
        <v>105.</v>
      </c>
      <c r="AN134" s="147"/>
      <c r="AO134" s="35"/>
      <c r="AP134" s="16"/>
    </row>
    <row r="135" spans="1:42" ht="22.5" customHeight="1" x14ac:dyDescent="0.25">
      <c r="A135" s="68" t="str">
        <f t="shared" si="36"/>
        <v>106.</v>
      </c>
      <c r="B135" s="25">
        <v>567</v>
      </c>
      <c r="C135" s="202" t="s">
        <v>31</v>
      </c>
      <c r="D135" s="25">
        <v>1936</v>
      </c>
      <c r="E135" s="111" t="s">
        <v>2932</v>
      </c>
      <c r="F135" s="68" t="s">
        <v>2934</v>
      </c>
      <c r="G135" s="25">
        <v>5</v>
      </c>
      <c r="H135" s="25">
        <v>5</v>
      </c>
      <c r="I135" s="144">
        <v>3829.47</v>
      </c>
      <c r="J135" s="144">
        <v>3558.67</v>
      </c>
      <c r="K135" s="144">
        <v>3558.67</v>
      </c>
      <c r="L135" s="30">
        <v>103</v>
      </c>
      <c r="M135" s="235">
        <f t="shared" si="37"/>
        <v>1407600</v>
      </c>
      <c r="N135" s="235"/>
      <c r="O135" s="235"/>
      <c r="P135" s="235"/>
      <c r="Q135" s="144">
        <f t="shared" si="38"/>
        <v>1407600</v>
      </c>
      <c r="R135" s="144">
        <v>1407600</v>
      </c>
      <c r="S135" s="30"/>
      <c r="T135" s="144"/>
      <c r="U135" s="144"/>
      <c r="V135" s="144"/>
      <c r="W135" s="144"/>
      <c r="X135" s="144"/>
      <c r="Y135" s="144"/>
      <c r="Z135" s="144"/>
      <c r="AA135" s="144"/>
      <c r="AB135" s="144"/>
      <c r="AC135" s="144"/>
      <c r="AD135" s="144"/>
      <c r="AE135" s="144"/>
      <c r="AF135" s="144"/>
      <c r="AG135" s="324">
        <v>2025</v>
      </c>
      <c r="AH135" s="128"/>
      <c r="AI135" s="172"/>
      <c r="AJ135" s="172"/>
      <c r="AK135" s="141">
        <f t="shared" si="32"/>
        <v>106</v>
      </c>
      <c r="AL135" s="35" t="s">
        <v>153</v>
      </c>
      <c r="AM135" s="141" t="str">
        <f t="shared" si="33"/>
        <v>106.</v>
      </c>
      <c r="AN135" s="147"/>
      <c r="AO135" s="35"/>
      <c r="AP135" s="16"/>
    </row>
    <row r="136" spans="1:42" ht="22.5" customHeight="1" x14ac:dyDescent="0.25">
      <c r="A136" s="68" t="str">
        <f t="shared" si="36"/>
        <v>107.</v>
      </c>
      <c r="B136" s="25">
        <v>645</v>
      </c>
      <c r="C136" s="161" t="s">
        <v>260</v>
      </c>
      <c r="D136" s="25">
        <v>1938</v>
      </c>
      <c r="E136" s="68" t="s">
        <v>2932</v>
      </c>
      <c r="F136" s="68" t="s">
        <v>2934</v>
      </c>
      <c r="G136" s="25">
        <v>2</v>
      </c>
      <c r="H136" s="25">
        <v>2</v>
      </c>
      <c r="I136" s="235">
        <v>1031.5</v>
      </c>
      <c r="J136" s="144">
        <v>617.20000000000005</v>
      </c>
      <c r="K136" s="235">
        <v>617.20000000000005</v>
      </c>
      <c r="L136" s="12">
        <v>33</v>
      </c>
      <c r="M136" s="235">
        <f t="shared" si="37"/>
        <v>1258910</v>
      </c>
      <c r="N136" s="235"/>
      <c r="O136" s="235"/>
      <c r="P136" s="235"/>
      <c r="Q136" s="144">
        <f t="shared" si="38"/>
        <v>1258910</v>
      </c>
      <c r="R136" s="235">
        <v>1258910</v>
      </c>
      <c r="S136" s="240"/>
      <c r="T136" s="235"/>
      <c r="U136" s="235"/>
      <c r="V136" s="235"/>
      <c r="W136" s="235"/>
      <c r="X136" s="235"/>
      <c r="Y136" s="235"/>
      <c r="Z136" s="235"/>
      <c r="AA136" s="235"/>
      <c r="AB136" s="235"/>
      <c r="AC136" s="235"/>
      <c r="AD136" s="235"/>
      <c r="AE136" s="235"/>
      <c r="AF136" s="235"/>
      <c r="AG136" s="324">
        <v>2025</v>
      </c>
      <c r="AH136" s="128"/>
      <c r="AI136" s="172"/>
      <c r="AJ136" s="172"/>
      <c r="AK136" s="141">
        <f t="shared" si="32"/>
        <v>107</v>
      </c>
      <c r="AL136" s="35" t="s">
        <v>153</v>
      </c>
      <c r="AM136" s="141" t="str">
        <f t="shared" si="33"/>
        <v>107.</v>
      </c>
      <c r="AN136" s="147"/>
      <c r="AO136" s="35"/>
      <c r="AP136" s="16"/>
    </row>
    <row r="137" spans="1:42" ht="22.5" customHeight="1" x14ac:dyDescent="0.25">
      <c r="A137" s="68" t="str">
        <f t="shared" si="36"/>
        <v>108.</v>
      </c>
      <c r="B137" s="25">
        <v>649</v>
      </c>
      <c r="C137" s="161" t="s">
        <v>261</v>
      </c>
      <c r="D137" s="25">
        <v>1938</v>
      </c>
      <c r="E137" s="68" t="s">
        <v>2932</v>
      </c>
      <c r="F137" s="68" t="s">
        <v>2934</v>
      </c>
      <c r="G137" s="25">
        <v>2</v>
      </c>
      <c r="H137" s="25">
        <v>2</v>
      </c>
      <c r="I137" s="235">
        <v>1035.7</v>
      </c>
      <c r="J137" s="144">
        <v>621.29999999999995</v>
      </c>
      <c r="K137" s="235">
        <v>621.29999999999995</v>
      </c>
      <c r="L137" s="12">
        <v>20</v>
      </c>
      <c r="M137" s="235">
        <f t="shared" si="37"/>
        <v>1258910</v>
      </c>
      <c r="N137" s="235"/>
      <c r="O137" s="235"/>
      <c r="P137" s="235"/>
      <c r="Q137" s="144">
        <f t="shared" si="38"/>
        <v>1258910</v>
      </c>
      <c r="R137" s="235">
        <v>1258910</v>
      </c>
      <c r="S137" s="240"/>
      <c r="T137" s="235"/>
      <c r="U137" s="235"/>
      <c r="V137" s="235"/>
      <c r="W137" s="235"/>
      <c r="X137" s="235"/>
      <c r="Y137" s="235"/>
      <c r="Z137" s="235"/>
      <c r="AA137" s="235"/>
      <c r="AB137" s="235"/>
      <c r="AC137" s="235"/>
      <c r="AD137" s="235"/>
      <c r="AE137" s="235"/>
      <c r="AF137" s="235"/>
      <c r="AG137" s="324">
        <v>2025</v>
      </c>
      <c r="AH137" s="128"/>
      <c r="AI137" s="172"/>
      <c r="AJ137" s="172"/>
      <c r="AK137" s="141">
        <f t="shared" si="32"/>
        <v>108</v>
      </c>
      <c r="AL137" s="35" t="s">
        <v>153</v>
      </c>
      <c r="AM137" s="141" t="str">
        <f t="shared" si="33"/>
        <v>108.</v>
      </c>
      <c r="AN137" s="147"/>
      <c r="AO137" s="35"/>
      <c r="AP137" s="16"/>
    </row>
    <row r="138" spans="1:42" ht="22.5" customHeight="1" x14ac:dyDescent="0.25">
      <c r="A138" s="68" t="str">
        <f t="shared" si="36"/>
        <v>109.</v>
      </c>
      <c r="B138" s="25">
        <v>650</v>
      </c>
      <c r="C138" s="161" t="s">
        <v>262</v>
      </c>
      <c r="D138" s="25">
        <v>1938</v>
      </c>
      <c r="E138" s="68" t="s">
        <v>2932</v>
      </c>
      <c r="F138" s="68" t="s">
        <v>2934</v>
      </c>
      <c r="G138" s="25">
        <v>2</v>
      </c>
      <c r="H138" s="25">
        <v>2</v>
      </c>
      <c r="I138" s="322">
        <v>1032.9000000000001</v>
      </c>
      <c r="J138" s="144">
        <v>617.79999999999995</v>
      </c>
      <c r="K138" s="322">
        <v>617.79999999999995</v>
      </c>
      <c r="L138" s="12">
        <v>22</v>
      </c>
      <c r="M138" s="235">
        <f t="shared" si="37"/>
        <v>1258910</v>
      </c>
      <c r="N138" s="235"/>
      <c r="O138" s="235"/>
      <c r="P138" s="235"/>
      <c r="Q138" s="144">
        <f t="shared" si="38"/>
        <v>1258910</v>
      </c>
      <c r="R138" s="235">
        <v>1258910</v>
      </c>
      <c r="S138" s="240"/>
      <c r="T138" s="235"/>
      <c r="U138" s="235"/>
      <c r="V138" s="235"/>
      <c r="W138" s="235"/>
      <c r="X138" s="235"/>
      <c r="Y138" s="235"/>
      <c r="Z138" s="235"/>
      <c r="AA138" s="235"/>
      <c r="AB138" s="235"/>
      <c r="AC138" s="235"/>
      <c r="AD138" s="235"/>
      <c r="AE138" s="235"/>
      <c r="AF138" s="235"/>
      <c r="AG138" s="324">
        <v>2025</v>
      </c>
      <c r="AH138" s="128"/>
      <c r="AI138" s="172"/>
      <c r="AJ138" s="172"/>
      <c r="AK138" s="141">
        <f t="shared" si="32"/>
        <v>109</v>
      </c>
      <c r="AL138" s="35" t="s">
        <v>153</v>
      </c>
      <c r="AM138" s="141" t="str">
        <f t="shared" si="33"/>
        <v>109.</v>
      </c>
      <c r="AN138" s="147"/>
      <c r="AO138" s="35"/>
      <c r="AP138" s="16"/>
    </row>
    <row r="139" spans="1:42" ht="22.5" customHeight="1" x14ac:dyDescent="0.25">
      <c r="A139" s="68" t="str">
        <f t="shared" si="36"/>
        <v>110.</v>
      </c>
      <c r="B139" s="25">
        <v>641</v>
      </c>
      <c r="C139" s="36" t="s">
        <v>1692</v>
      </c>
      <c r="D139" s="25">
        <v>1939</v>
      </c>
      <c r="E139" s="68" t="s">
        <v>2932</v>
      </c>
      <c r="F139" s="68" t="s">
        <v>2935</v>
      </c>
      <c r="G139" s="25">
        <v>2</v>
      </c>
      <c r="H139" s="25">
        <v>1</v>
      </c>
      <c r="I139" s="322">
        <v>745.7</v>
      </c>
      <c r="J139" s="322">
        <v>473.2</v>
      </c>
      <c r="K139" s="322">
        <v>290</v>
      </c>
      <c r="L139" s="12">
        <v>15</v>
      </c>
      <c r="M139" s="235">
        <f t="shared" si="37"/>
        <v>138645</v>
      </c>
      <c r="N139" s="235"/>
      <c r="O139" s="235"/>
      <c r="P139" s="235"/>
      <c r="Q139" s="144">
        <f t="shared" si="38"/>
        <v>138645</v>
      </c>
      <c r="R139" s="244">
        <v>138645</v>
      </c>
      <c r="S139" s="245"/>
      <c r="T139" s="244"/>
      <c r="U139" s="244"/>
      <c r="V139" s="244"/>
      <c r="W139" s="244"/>
      <c r="X139" s="244"/>
      <c r="Y139" s="244"/>
      <c r="Z139" s="244"/>
      <c r="AA139" s="244"/>
      <c r="AB139" s="244"/>
      <c r="AC139" s="144"/>
      <c r="AD139" s="144"/>
      <c r="AE139" s="244"/>
      <c r="AF139" s="244"/>
      <c r="AG139" s="324">
        <v>2025</v>
      </c>
      <c r="AH139" s="128"/>
      <c r="AI139" s="172"/>
      <c r="AJ139" s="172"/>
      <c r="AK139" s="141">
        <f t="shared" si="32"/>
        <v>110</v>
      </c>
      <c r="AL139" s="35" t="s">
        <v>153</v>
      </c>
      <c r="AM139" s="141" t="str">
        <f t="shared" si="33"/>
        <v>110.</v>
      </c>
      <c r="AN139" s="147"/>
      <c r="AO139" s="35"/>
      <c r="AP139" s="16"/>
    </row>
    <row r="140" spans="1:42" ht="22.5" customHeight="1" x14ac:dyDescent="0.25">
      <c r="A140" s="68" t="str">
        <f t="shared" si="36"/>
        <v>111.</v>
      </c>
      <c r="B140" s="25">
        <v>124</v>
      </c>
      <c r="C140" s="161" t="s">
        <v>1108</v>
      </c>
      <c r="D140" s="25">
        <v>1940</v>
      </c>
      <c r="E140" s="68" t="s">
        <v>2932</v>
      </c>
      <c r="F140" s="68" t="s">
        <v>2935</v>
      </c>
      <c r="G140" s="25">
        <v>1</v>
      </c>
      <c r="H140" s="25">
        <v>2</v>
      </c>
      <c r="I140" s="235">
        <v>282.60000000000002</v>
      </c>
      <c r="J140" s="144">
        <v>282.60000000000002</v>
      </c>
      <c r="K140" s="235">
        <v>282.60000000000002</v>
      </c>
      <c r="L140" s="12">
        <v>12</v>
      </c>
      <c r="M140" s="235">
        <f t="shared" si="37"/>
        <v>446420</v>
      </c>
      <c r="N140" s="235"/>
      <c r="O140" s="235"/>
      <c r="P140" s="235"/>
      <c r="Q140" s="144">
        <f t="shared" si="38"/>
        <v>446420</v>
      </c>
      <c r="R140" s="235"/>
      <c r="S140" s="240"/>
      <c r="T140" s="235"/>
      <c r="U140" s="235"/>
      <c r="V140" s="235"/>
      <c r="W140" s="235"/>
      <c r="X140" s="235"/>
      <c r="Y140" s="235">
        <v>130</v>
      </c>
      <c r="Z140" s="235">
        <f>Y140*3434</f>
        <v>446420</v>
      </c>
      <c r="AA140" s="235"/>
      <c r="AB140" s="235"/>
      <c r="AC140" s="235"/>
      <c r="AD140" s="235"/>
      <c r="AE140" s="235"/>
      <c r="AF140" s="235"/>
      <c r="AG140" s="324">
        <v>2025</v>
      </c>
      <c r="AH140" s="128"/>
      <c r="AI140" s="172"/>
      <c r="AJ140" s="172"/>
      <c r="AK140" s="141">
        <f t="shared" si="32"/>
        <v>111</v>
      </c>
      <c r="AL140" s="35" t="s">
        <v>153</v>
      </c>
      <c r="AM140" s="141" t="str">
        <f t="shared" si="33"/>
        <v>111.</v>
      </c>
      <c r="AN140" s="147"/>
      <c r="AO140" s="35"/>
      <c r="AP140" s="16"/>
    </row>
    <row r="141" spans="1:42" ht="22.5" customHeight="1" x14ac:dyDescent="0.25">
      <c r="A141" s="68" t="str">
        <f t="shared" si="36"/>
        <v>112.</v>
      </c>
      <c r="B141" s="25">
        <v>293</v>
      </c>
      <c r="C141" s="300" t="s">
        <v>1107</v>
      </c>
      <c r="D141" s="25">
        <v>1940</v>
      </c>
      <c r="E141" s="68" t="s">
        <v>2932</v>
      </c>
      <c r="F141" s="68" t="s">
        <v>2935</v>
      </c>
      <c r="G141" s="25">
        <v>2</v>
      </c>
      <c r="H141" s="25">
        <v>1</v>
      </c>
      <c r="I141" s="235">
        <v>279</v>
      </c>
      <c r="J141" s="144">
        <v>194.1</v>
      </c>
      <c r="K141" s="235">
        <v>194.1</v>
      </c>
      <c r="L141" s="12">
        <v>11</v>
      </c>
      <c r="M141" s="235">
        <f t="shared" si="37"/>
        <v>38583</v>
      </c>
      <c r="N141" s="235"/>
      <c r="O141" s="235"/>
      <c r="P141" s="235"/>
      <c r="Q141" s="144">
        <f t="shared" si="38"/>
        <v>38583</v>
      </c>
      <c r="R141" s="235">
        <v>38583</v>
      </c>
      <c r="S141" s="240"/>
      <c r="T141" s="235"/>
      <c r="U141" s="235"/>
      <c r="V141" s="235"/>
      <c r="W141" s="235"/>
      <c r="X141" s="235"/>
      <c r="Y141" s="235"/>
      <c r="Z141" s="235"/>
      <c r="AA141" s="235"/>
      <c r="AB141" s="235"/>
      <c r="AC141" s="235"/>
      <c r="AD141" s="235"/>
      <c r="AE141" s="235"/>
      <c r="AF141" s="235"/>
      <c r="AG141" s="324">
        <v>2025</v>
      </c>
      <c r="AH141" s="128"/>
      <c r="AI141" s="172"/>
      <c r="AJ141" s="172"/>
      <c r="AK141" s="141">
        <f t="shared" si="32"/>
        <v>112</v>
      </c>
      <c r="AL141" s="35" t="s">
        <v>153</v>
      </c>
      <c r="AM141" s="141" t="str">
        <f t="shared" si="33"/>
        <v>112.</v>
      </c>
      <c r="AN141" s="147"/>
      <c r="AO141" s="35"/>
      <c r="AP141" s="16"/>
    </row>
    <row r="142" spans="1:42" ht="22.5" customHeight="1" x14ac:dyDescent="0.25">
      <c r="A142" s="68" t="str">
        <f t="shared" si="36"/>
        <v>113.</v>
      </c>
      <c r="B142" s="25">
        <v>469</v>
      </c>
      <c r="C142" s="202" t="s">
        <v>208</v>
      </c>
      <c r="D142" s="25">
        <v>1940</v>
      </c>
      <c r="E142" s="111" t="s">
        <v>2932</v>
      </c>
      <c r="F142" s="68" t="s">
        <v>2934</v>
      </c>
      <c r="G142" s="25">
        <v>4</v>
      </c>
      <c r="H142" s="25">
        <v>2</v>
      </c>
      <c r="I142" s="144">
        <v>2304.6</v>
      </c>
      <c r="J142" s="144">
        <v>1217.5999999999999</v>
      </c>
      <c r="K142" s="144">
        <v>1217.5999999999999</v>
      </c>
      <c r="L142" s="30">
        <v>62</v>
      </c>
      <c r="M142" s="144">
        <f t="shared" si="37"/>
        <v>446745</v>
      </c>
      <c r="N142" s="144"/>
      <c r="O142" s="144"/>
      <c r="P142" s="144"/>
      <c r="Q142" s="144">
        <f t="shared" si="38"/>
        <v>446745</v>
      </c>
      <c r="R142" s="144">
        <v>446745</v>
      </c>
      <c r="S142" s="30"/>
      <c r="T142" s="144"/>
      <c r="U142" s="144"/>
      <c r="V142" s="144"/>
      <c r="W142" s="144"/>
      <c r="X142" s="144"/>
      <c r="Y142" s="144"/>
      <c r="Z142" s="144"/>
      <c r="AA142" s="144"/>
      <c r="AB142" s="144"/>
      <c r="AC142" s="144"/>
      <c r="AD142" s="144"/>
      <c r="AE142" s="144"/>
      <c r="AF142" s="144"/>
      <c r="AG142" s="324">
        <v>2025</v>
      </c>
      <c r="AH142" s="128"/>
      <c r="AI142" s="216"/>
      <c r="AJ142" s="216"/>
      <c r="AK142" s="141">
        <f t="shared" si="32"/>
        <v>113</v>
      </c>
      <c r="AL142" s="35" t="s">
        <v>153</v>
      </c>
      <c r="AM142" s="141" t="str">
        <f t="shared" si="33"/>
        <v>113.</v>
      </c>
      <c r="AN142" s="147"/>
      <c r="AO142" s="35"/>
      <c r="AP142" s="16"/>
    </row>
    <row r="143" spans="1:42" ht="22.5" customHeight="1" x14ac:dyDescent="0.25">
      <c r="A143" s="68" t="str">
        <f t="shared" si="36"/>
        <v>114.</v>
      </c>
      <c r="B143" s="25">
        <v>657</v>
      </c>
      <c r="C143" s="161" t="s">
        <v>279</v>
      </c>
      <c r="D143" s="25">
        <v>1940</v>
      </c>
      <c r="E143" s="68" t="s">
        <v>2932</v>
      </c>
      <c r="F143" s="68" t="s">
        <v>2934</v>
      </c>
      <c r="G143" s="25">
        <v>2</v>
      </c>
      <c r="H143" s="25">
        <v>2</v>
      </c>
      <c r="I143" s="322">
        <v>716.9</v>
      </c>
      <c r="J143" s="144">
        <v>440.8</v>
      </c>
      <c r="K143" s="322">
        <v>440.8</v>
      </c>
      <c r="L143" s="12">
        <v>20</v>
      </c>
      <c r="M143" s="235">
        <f t="shared" si="37"/>
        <v>848749</v>
      </c>
      <c r="N143" s="235"/>
      <c r="O143" s="235"/>
      <c r="P143" s="235"/>
      <c r="Q143" s="144">
        <f t="shared" si="38"/>
        <v>848749</v>
      </c>
      <c r="R143" s="235">
        <v>848749</v>
      </c>
      <c r="S143" s="240"/>
      <c r="T143" s="235"/>
      <c r="U143" s="235"/>
      <c r="V143" s="235"/>
      <c r="W143" s="235"/>
      <c r="X143" s="235"/>
      <c r="Y143" s="235"/>
      <c r="Z143" s="235"/>
      <c r="AA143" s="235"/>
      <c r="AB143" s="235"/>
      <c r="AC143" s="235"/>
      <c r="AD143" s="235"/>
      <c r="AE143" s="235"/>
      <c r="AF143" s="235"/>
      <c r="AG143" s="324">
        <v>2025</v>
      </c>
      <c r="AH143" s="128"/>
      <c r="AI143" s="172"/>
      <c r="AJ143" s="172"/>
      <c r="AK143" s="141">
        <f t="shared" si="32"/>
        <v>114</v>
      </c>
      <c r="AL143" s="35" t="s">
        <v>153</v>
      </c>
      <c r="AM143" s="141" t="str">
        <f t="shared" si="33"/>
        <v>114.</v>
      </c>
      <c r="AN143" s="147"/>
      <c r="AO143" s="35"/>
      <c r="AP143" s="16"/>
    </row>
    <row r="144" spans="1:42" ht="22.5" customHeight="1" x14ac:dyDescent="0.25">
      <c r="A144" s="68" t="str">
        <f t="shared" si="36"/>
        <v>115.</v>
      </c>
      <c r="B144" s="25">
        <v>268</v>
      </c>
      <c r="C144" s="36" t="s">
        <v>1667</v>
      </c>
      <c r="D144" s="25">
        <v>1946</v>
      </c>
      <c r="E144" s="68" t="s">
        <v>2932</v>
      </c>
      <c r="F144" s="68" t="s">
        <v>2935</v>
      </c>
      <c r="G144" s="25">
        <v>1</v>
      </c>
      <c r="H144" s="25">
        <v>2</v>
      </c>
      <c r="I144" s="235">
        <v>637.79999999999995</v>
      </c>
      <c r="J144" s="235">
        <v>439.1</v>
      </c>
      <c r="K144" s="235">
        <v>439.1</v>
      </c>
      <c r="L144" s="12">
        <v>25</v>
      </c>
      <c r="M144" s="144">
        <f t="shared" si="37"/>
        <v>71450</v>
      </c>
      <c r="N144" s="144"/>
      <c r="O144" s="144"/>
      <c r="P144" s="144"/>
      <c r="Q144" s="144">
        <f t="shared" si="38"/>
        <v>71450</v>
      </c>
      <c r="R144" s="144">
        <v>71450</v>
      </c>
      <c r="S144" s="30"/>
      <c r="T144" s="144"/>
      <c r="U144" s="144"/>
      <c r="V144" s="144"/>
      <c r="W144" s="144"/>
      <c r="X144" s="144"/>
      <c r="Y144" s="144"/>
      <c r="Z144" s="144"/>
      <c r="AA144" s="144"/>
      <c r="AB144" s="144"/>
      <c r="AC144" s="144"/>
      <c r="AD144" s="144"/>
      <c r="AE144" s="144"/>
      <c r="AF144" s="144"/>
      <c r="AG144" s="324">
        <v>2025</v>
      </c>
      <c r="AH144" s="128"/>
      <c r="AI144" s="172"/>
      <c r="AJ144" s="172"/>
      <c r="AK144" s="141">
        <f t="shared" si="32"/>
        <v>115</v>
      </c>
      <c r="AL144" s="35" t="s">
        <v>153</v>
      </c>
      <c r="AM144" s="141" t="str">
        <f t="shared" si="33"/>
        <v>115.</v>
      </c>
      <c r="AN144" s="147"/>
      <c r="AO144" s="35"/>
      <c r="AP144" s="16"/>
    </row>
    <row r="145" spans="1:42" ht="22.5" customHeight="1" x14ac:dyDescent="0.25">
      <c r="A145" s="68" t="str">
        <f t="shared" si="36"/>
        <v>116.</v>
      </c>
      <c r="B145" s="25">
        <v>291</v>
      </c>
      <c r="C145" s="161" t="s">
        <v>1105</v>
      </c>
      <c r="D145" s="25">
        <v>1946</v>
      </c>
      <c r="E145" s="68" t="s">
        <v>2932</v>
      </c>
      <c r="F145" s="68" t="s">
        <v>2937</v>
      </c>
      <c r="G145" s="25">
        <v>2</v>
      </c>
      <c r="H145" s="25">
        <v>1</v>
      </c>
      <c r="I145" s="322">
        <v>411.1</v>
      </c>
      <c r="J145" s="322">
        <v>252.5</v>
      </c>
      <c r="K145" s="322">
        <v>252.5</v>
      </c>
      <c r="L145" s="12">
        <v>4</v>
      </c>
      <c r="M145" s="235">
        <f t="shared" si="37"/>
        <v>178296</v>
      </c>
      <c r="N145" s="235"/>
      <c r="O145" s="235"/>
      <c r="P145" s="235"/>
      <c r="Q145" s="144">
        <f t="shared" si="38"/>
        <v>178296</v>
      </c>
      <c r="R145" s="235">
        <v>178296</v>
      </c>
      <c r="S145" s="240"/>
      <c r="T145" s="235"/>
      <c r="U145" s="235"/>
      <c r="V145" s="235"/>
      <c r="W145" s="235"/>
      <c r="X145" s="235"/>
      <c r="Y145" s="235"/>
      <c r="Z145" s="235"/>
      <c r="AA145" s="235"/>
      <c r="AB145" s="235"/>
      <c r="AC145" s="235"/>
      <c r="AD145" s="235"/>
      <c r="AE145" s="144"/>
      <c r="AF145" s="235"/>
      <c r="AG145" s="324">
        <v>2025</v>
      </c>
      <c r="AH145" s="128"/>
      <c r="AI145" s="172"/>
      <c r="AJ145" s="172"/>
      <c r="AK145" s="141">
        <f t="shared" si="32"/>
        <v>116</v>
      </c>
      <c r="AL145" s="35" t="s">
        <v>153</v>
      </c>
      <c r="AM145" s="141" t="str">
        <f t="shared" si="33"/>
        <v>116.</v>
      </c>
      <c r="AN145" s="147"/>
      <c r="AO145" s="274"/>
      <c r="AP145" s="16"/>
    </row>
    <row r="146" spans="1:42" ht="22.5" customHeight="1" x14ac:dyDescent="0.25">
      <c r="A146" s="68" t="str">
        <f t="shared" si="36"/>
        <v>117.</v>
      </c>
      <c r="B146" s="25">
        <v>264</v>
      </c>
      <c r="C146" s="36" t="s">
        <v>1666</v>
      </c>
      <c r="D146" s="25">
        <v>1947</v>
      </c>
      <c r="E146" s="68" t="s">
        <v>2932</v>
      </c>
      <c r="F146" s="68" t="s">
        <v>2935</v>
      </c>
      <c r="G146" s="25">
        <v>1</v>
      </c>
      <c r="H146" s="25">
        <v>5</v>
      </c>
      <c r="I146" s="235">
        <v>420.8</v>
      </c>
      <c r="J146" s="235">
        <v>329.9</v>
      </c>
      <c r="K146" s="235">
        <v>329.9</v>
      </c>
      <c r="L146" s="12">
        <v>25</v>
      </c>
      <c r="M146" s="144">
        <f t="shared" si="37"/>
        <v>1022645.2000000001</v>
      </c>
      <c r="N146" s="144"/>
      <c r="O146" s="144"/>
      <c r="P146" s="144"/>
      <c r="Q146" s="144">
        <f t="shared" si="38"/>
        <v>1022645.2000000001</v>
      </c>
      <c r="R146" s="144"/>
      <c r="S146" s="30"/>
      <c r="T146" s="144"/>
      <c r="U146" s="144"/>
      <c r="V146" s="144"/>
      <c r="W146" s="144"/>
      <c r="X146" s="144"/>
      <c r="Y146" s="144">
        <v>297.8</v>
      </c>
      <c r="Z146" s="144">
        <f>Y146*3434</f>
        <v>1022645.2000000001</v>
      </c>
      <c r="AA146" s="144"/>
      <c r="AB146" s="144"/>
      <c r="AC146" s="144"/>
      <c r="AD146" s="144"/>
      <c r="AE146" s="144"/>
      <c r="AF146" s="144"/>
      <c r="AG146" s="324">
        <v>2025</v>
      </c>
      <c r="AH146" s="128"/>
      <c r="AI146" s="172"/>
      <c r="AJ146" s="172"/>
      <c r="AK146" s="141">
        <f t="shared" si="32"/>
        <v>117</v>
      </c>
      <c r="AL146" s="35" t="s">
        <v>153</v>
      </c>
      <c r="AM146" s="141" t="str">
        <f t="shared" si="33"/>
        <v>117.</v>
      </c>
      <c r="AN146" s="147"/>
      <c r="AO146" s="35"/>
      <c r="AP146" s="16"/>
    </row>
    <row r="147" spans="1:42" ht="22.5" customHeight="1" x14ac:dyDescent="0.25">
      <c r="A147" s="68" t="str">
        <f t="shared" si="36"/>
        <v>118.</v>
      </c>
      <c r="B147" s="25">
        <v>563</v>
      </c>
      <c r="C147" s="202" t="s">
        <v>213</v>
      </c>
      <c r="D147" s="25">
        <v>1949</v>
      </c>
      <c r="E147" s="111" t="s">
        <v>2932</v>
      </c>
      <c r="F147" s="68" t="s">
        <v>2934</v>
      </c>
      <c r="G147" s="25">
        <v>2</v>
      </c>
      <c r="H147" s="25">
        <v>1</v>
      </c>
      <c r="I147" s="144">
        <v>746.6</v>
      </c>
      <c r="J147" s="144">
        <v>496.8</v>
      </c>
      <c r="K147" s="144">
        <v>496.8</v>
      </c>
      <c r="L147" s="30">
        <v>26</v>
      </c>
      <c r="M147" s="235">
        <f t="shared" si="37"/>
        <v>154050</v>
      </c>
      <c r="N147" s="235"/>
      <c r="O147" s="235"/>
      <c r="P147" s="235"/>
      <c r="Q147" s="144">
        <f t="shared" si="38"/>
        <v>154050</v>
      </c>
      <c r="R147" s="144">
        <v>154050</v>
      </c>
      <c r="S147" s="30"/>
      <c r="T147" s="144"/>
      <c r="U147" s="144"/>
      <c r="V147" s="144"/>
      <c r="W147" s="144"/>
      <c r="X147" s="144"/>
      <c r="Y147" s="144"/>
      <c r="Z147" s="144"/>
      <c r="AA147" s="144"/>
      <c r="AB147" s="144"/>
      <c r="AC147" s="144"/>
      <c r="AD147" s="144"/>
      <c r="AE147" s="144"/>
      <c r="AF147" s="144"/>
      <c r="AG147" s="324">
        <v>2025</v>
      </c>
      <c r="AH147" s="128"/>
      <c r="AI147" s="172"/>
      <c r="AJ147" s="172"/>
      <c r="AK147" s="141">
        <f t="shared" si="32"/>
        <v>118</v>
      </c>
      <c r="AL147" s="35" t="s">
        <v>153</v>
      </c>
      <c r="AM147" s="141" t="str">
        <f t="shared" si="33"/>
        <v>118.</v>
      </c>
      <c r="AN147" s="147"/>
      <c r="AO147" s="35"/>
      <c r="AP147" s="16"/>
    </row>
    <row r="148" spans="1:42" ht="22.5" customHeight="1" x14ac:dyDescent="0.25">
      <c r="A148" s="68" t="str">
        <f t="shared" si="36"/>
        <v>119.</v>
      </c>
      <c r="B148" s="25">
        <v>233</v>
      </c>
      <c r="C148" s="36" t="s">
        <v>1664</v>
      </c>
      <c r="D148" s="25">
        <v>1950</v>
      </c>
      <c r="E148" s="68" t="s">
        <v>2932</v>
      </c>
      <c r="F148" s="68" t="s">
        <v>2935</v>
      </c>
      <c r="G148" s="25">
        <v>2</v>
      </c>
      <c r="H148" s="25">
        <v>2</v>
      </c>
      <c r="I148" s="322">
        <v>374.5</v>
      </c>
      <c r="J148" s="322">
        <v>262.7</v>
      </c>
      <c r="K148" s="322">
        <v>262.7</v>
      </c>
      <c r="L148" s="12">
        <v>14</v>
      </c>
      <c r="M148" s="144">
        <f t="shared" si="37"/>
        <v>321240</v>
      </c>
      <c r="N148" s="144"/>
      <c r="O148" s="144"/>
      <c r="P148" s="144"/>
      <c r="Q148" s="144">
        <f t="shared" si="38"/>
        <v>321240</v>
      </c>
      <c r="R148" s="144"/>
      <c r="S148" s="30"/>
      <c r="T148" s="144"/>
      <c r="U148" s="144"/>
      <c r="V148" s="144"/>
      <c r="W148" s="144"/>
      <c r="X148" s="144"/>
      <c r="Y148" s="144"/>
      <c r="Z148" s="144"/>
      <c r="AA148" s="144">
        <v>120</v>
      </c>
      <c r="AB148" s="144">
        <f>AA148*2677</f>
        <v>321240</v>
      </c>
      <c r="AC148" s="144"/>
      <c r="AD148" s="144"/>
      <c r="AE148" s="144"/>
      <c r="AF148" s="144"/>
      <c r="AG148" s="324">
        <v>2025</v>
      </c>
      <c r="AH148" s="128"/>
      <c r="AI148" s="172"/>
      <c r="AJ148" s="172"/>
      <c r="AK148" s="141">
        <f t="shared" si="32"/>
        <v>119</v>
      </c>
      <c r="AL148" s="35" t="s">
        <v>153</v>
      </c>
      <c r="AM148" s="141" t="str">
        <f t="shared" si="33"/>
        <v>119.</v>
      </c>
      <c r="AN148" s="147"/>
      <c r="AO148" s="35"/>
      <c r="AP148" s="16"/>
    </row>
    <row r="149" spans="1:42" ht="22.5" customHeight="1" x14ac:dyDescent="0.25">
      <c r="A149" s="68" t="str">
        <f t="shared" si="36"/>
        <v>120.</v>
      </c>
      <c r="B149" s="25">
        <v>245</v>
      </c>
      <c r="C149" s="138" t="s">
        <v>251</v>
      </c>
      <c r="D149" s="25">
        <v>1950</v>
      </c>
      <c r="E149" s="68" t="s">
        <v>2932</v>
      </c>
      <c r="F149" s="68" t="s">
        <v>2935</v>
      </c>
      <c r="G149" s="25">
        <v>2</v>
      </c>
      <c r="H149" s="25">
        <v>2</v>
      </c>
      <c r="I149" s="322">
        <v>336.6</v>
      </c>
      <c r="J149" s="322">
        <v>233.6</v>
      </c>
      <c r="K149" s="322">
        <v>233.6</v>
      </c>
      <c r="L149" s="12">
        <v>12</v>
      </c>
      <c r="M149" s="235">
        <f t="shared" si="37"/>
        <v>100030</v>
      </c>
      <c r="N149" s="235"/>
      <c r="O149" s="235"/>
      <c r="P149" s="235"/>
      <c r="Q149" s="144">
        <f t="shared" si="38"/>
        <v>100030</v>
      </c>
      <c r="R149" s="235">
        <v>100030</v>
      </c>
      <c r="S149" s="240"/>
      <c r="T149" s="235"/>
      <c r="U149" s="235"/>
      <c r="V149" s="235"/>
      <c r="W149" s="235"/>
      <c r="X149" s="235"/>
      <c r="Y149" s="235"/>
      <c r="Z149" s="235"/>
      <c r="AA149" s="235"/>
      <c r="AB149" s="235"/>
      <c r="AC149" s="235"/>
      <c r="AD149" s="235"/>
      <c r="AE149" s="235"/>
      <c r="AF149" s="235"/>
      <c r="AG149" s="324">
        <v>2025</v>
      </c>
      <c r="AH149" s="128"/>
      <c r="AI149" s="172"/>
      <c r="AJ149" s="172"/>
      <c r="AK149" s="141">
        <f t="shared" si="32"/>
        <v>120</v>
      </c>
      <c r="AL149" s="35" t="s">
        <v>153</v>
      </c>
      <c r="AM149" s="141" t="str">
        <f t="shared" si="33"/>
        <v>120.</v>
      </c>
      <c r="AN149" s="147"/>
      <c r="AO149" s="274"/>
      <c r="AP149" s="16"/>
    </row>
    <row r="150" spans="1:42" ht="22.5" customHeight="1" x14ac:dyDescent="0.25">
      <c r="A150" s="68" t="str">
        <f t="shared" si="36"/>
        <v>121.</v>
      </c>
      <c r="B150" s="25">
        <v>408</v>
      </c>
      <c r="C150" s="161" t="s">
        <v>255</v>
      </c>
      <c r="D150" s="25">
        <v>1950</v>
      </c>
      <c r="E150" s="68" t="s">
        <v>2932</v>
      </c>
      <c r="F150" s="68" t="s">
        <v>2934</v>
      </c>
      <c r="G150" s="25">
        <v>2</v>
      </c>
      <c r="H150" s="25">
        <v>1</v>
      </c>
      <c r="I150" s="322">
        <v>724.8</v>
      </c>
      <c r="J150" s="144">
        <v>399.8</v>
      </c>
      <c r="K150" s="322">
        <v>399.8</v>
      </c>
      <c r="L150" s="12">
        <v>15</v>
      </c>
      <c r="M150" s="235">
        <f t="shared" si="37"/>
        <v>2572866</v>
      </c>
      <c r="N150" s="235"/>
      <c r="O150" s="235"/>
      <c r="P150" s="235"/>
      <c r="Q150" s="144">
        <f t="shared" si="38"/>
        <v>2572866</v>
      </c>
      <c r="R150" s="235"/>
      <c r="S150" s="240"/>
      <c r="T150" s="235"/>
      <c r="U150" s="235">
        <v>342</v>
      </c>
      <c r="V150" s="235">
        <f>U150*7523</f>
        <v>2572866</v>
      </c>
      <c r="W150" s="235"/>
      <c r="X150" s="235"/>
      <c r="Y150" s="235"/>
      <c r="Z150" s="235"/>
      <c r="AA150" s="235"/>
      <c r="AB150" s="235"/>
      <c r="AC150" s="235"/>
      <c r="AD150" s="235"/>
      <c r="AE150" s="235"/>
      <c r="AF150" s="235"/>
      <c r="AG150" s="324">
        <v>2025</v>
      </c>
      <c r="AH150" s="128"/>
      <c r="AI150" s="172"/>
      <c r="AJ150" s="172"/>
      <c r="AK150" s="141">
        <f t="shared" si="32"/>
        <v>121</v>
      </c>
      <c r="AL150" s="35" t="s">
        <v>153</v>
      </c>
      <c r="AM150" s="141" t="str">
        <f t="shared" si="33"/>
        <v>121.</v>
      </c>
      <c r="AN150" s="147"/>
      <c r="AO150" s="35"/>
      <c r="AP150" s="16"/>
    </row>
    <row r="151" spans="1:42" ht="22.5" customHeight="1" x14ac:dyDescent="0.25">
      <c r="A151" s="68" t="str">
        <f t="shared" si="36"/>
        <v>122.</v>
      </c>
      <c r="B151" s="25">
        <v>226</v>
      </c>
      <c r="C151" s="202" t="s">
        <v>1158</v>
      </c>
      <c r="D151" s="25">
        <v>1950</v>
      </c>
      <c r="E151" s="111" t="s">
        <v>2932</v>
      </c>
      <c r="F151" s="111" t="s">
        <v>2935</v>
      </c>
      <c r="G151" s="25">
        <v>2</v>
      </c>
      <c r="H151" s="25">
        <v>1</v>
      </c>
      <c r="I151" s="241">
        <v>374.5</v>
      </c>
      <c r="J151" s="144">
        <v>262.7</v>
      </c>
      <c r="K151" s="241">
        <v>117.3</v>
      </c>
      <c r="L151" s="242">
        <v>17</v>
      </c>
      <c r="M151" s="235">
        <f t="shared" si="37"/>
        <v>487320</v>
      </c>
      <c r="N151" s="235"/>
      <c r="O151" s="235"/>
      <c r="P151" s="235"/>
      <c r="Q151" s="144">
        <f t="shared" si="38"/>
        <v>487320</v>
      </c>
      <c r="R151" s="144">
        <v>487320</v>
      </c>
      <c r="S151" s="30"/>
      <c r="T151" s="144"/>
      <c r="U151" s="144"/>
      <c r="V151" s="144"/>
      <c r="W151" s="144"/>
      <c r="X151" s="144"/>
      <c r="Y151" s="144"/>
      <c r="Z151" s="144"/>
      <c r="AA151" s="144"/>
      <c r="AB151" s="144"/>
      <c r="AC151" s="144"/>
      <c r="AD151" s="144"/>
      <c r="AE151" s="144"/>
      <c r="AF151" s="144"/>
      <c r="AG151" s="324">
        <v>2025</v>
      </c>
      <c r="AH151" s="128"/>
      <c r="AI151" s="172"/>
      <c r="AJ151" s="172"/>
      <c r="AK151" s="141">
        <f t="shared" si="32"/>
        <v>122</v>
      </c>
      <c r="AL151" s="35" t="s">
        <v>153</v>
      </c>
      <c r="AM151" s="141" t="str">
        <f t="shared" si="33"/>
        <v>122.</v>
      </c>
      <c r="AN151" s="147"/>
      <c r="AO151" s="35"/>
      <c r="AP151" s="16"/>
    </row>
    <row r="152" spans="1:42" ht="22.5" customHeight="1" x14ac:dyDescent="0.25">
      <c r="A152" s="68" t="str">
        <f t="shared" si="36"/>
        <v>123.</v>
      </c>
      <c r="B152" s="25">
        <v>677</v>
      </c>
      <c r="C152" s="161" t="s">
        <v>281</v>
      </c>
      <c r="D152" s="25">
        <v>1952</v>
      </c>
      <c r="E152" s="68" t="s">
        <v>2932</v>
      </c>
      <c r="F152" s="68" t="s">
        <v>2934</v>
      </c>
      <c r="G152" s="25">
        <v>2</v>
      </c>
      <c r="H152" s="25">
        <v>3</v>
      </c>
      <c r="I152" s="322">
        <v>3667.2</v>
      </c>
      <c r="J152" s="144">
        <v>1531.6</v>
      </c>
      <c r="K152" s="322">
        <v>1531.6</v>
      </c>
      <c r="L152" s="12">
        <v>53</v>
      </c>
      <c r="M152" s="235">
        <f t="shared" si="37"/>
        <v>717876</v>
      </c>
      <c r="N152" s="235"/>
      <c r="O152" s="235"/>
      <c r="P152" s="235"/>
      <c r="Q152" s="144">
        <f t="shared" si="38"/>
        <v>717876</v>
      </c>
      <c r="R152" s="235">
        <v>717876</v>
      </c>
      <c r="S152" s="240"/>
      <c r="T152" s="235"/>
      <c r="U152" s="235"/>
      <c r="V152" s="235"/>
      <c r="W152" s="235"/>
      <c r="X152" s="235"/>
      <c r="Y152" s="235"/>
      <c r="Z152" s="235"/>
      <c r="AA152" s="235"/>
      <c r="AB152" s="235"/>
      <c r="AC152" s="235"/>
      <c r="AD152" s="235"/>
      <c r="AE152" s="144"/>
      <c r="AF152" s="235"/>
      <c r="AG152" s="324">
        <v>2025</v>
      </c>
      <c r="AH152" s="128"/>
      <c r="AI152" s="172"/>
      <c r="AJ152" s="172"/>
      <c r="AK152" s="141">
        <f t="shared" si="32"/>
        <v>123</v>
      </c>
      <c r="AL152" s="35" t="s">
        <v>153</v>
      </c>
      <c r="AM152" s="141" t="str">
        <f t="shared" si="33"/>
        <v>123.</v>
      </c>
      <c r="AN152" s="147"/>
      <c r="AO152" s="35"/>
      <c r="AP152" s="16"/>
    </row>
    <row r="153" spans="1:42" ht="22.5" customHeight="1" x14ac:dyDescent="0.25">
      <c r="A153" s="68" t="str">
        <f t="shared" si="36"/>
        <v>124.</v>
      </c>
      <c r="B153" s="25">
        <v>412</v>
      </c>
      <c r="C153" s="36" t="s">
        <v>1675</v>
      </c>
      <c r="D153" s="25">
        <v>1983</v>
      </c>
      <c r="E153" s="68" t="s">
        <v>2932</v>
      </c>
      <c r="F153" s="68" t="s">
        <v>2934</v>
      </c>
      <c r="G153" s="25">
        <v>5</v>
      </c>
      <c r="H153" s="25">
        <v>5</v>
      </c>
      <c r="I153" s="235">
        <v>4821.8999999999996</v>
      </c>
      <c r="J153" s="235">
        <v>3396.9</v>
      </c>
      <c r="K153" s="235">
        <v>3396.9</v>
      </c>
      <c r="L153" s="12">
        <v>155</v>
      </c>
      <c r="M153" s="235">
        <f t="shared" si="37"/>
        <v>4082597</v>
      </c>
      <c r="N153" s="235"/>
      <c r="O153" s="235"/>
      <c r="P153" s="235"/>
      <c r="Q153" s="144">
        <f t="shared" si="38"/>
        <v>4082597</v>
      </c>
      <c r="R153" s="244"/>
      <c r="S153" s="245"/>
      <c r="T153" s="244"/>
      <c r="U153" s="244">
        <v>1151</v>
      </c>
      <c r="V153" s="244">
        <f>U153*3547</f>
        <v>4082597</v>
      </c>
      <c r="W153" s="244"/>
      <c r="X153" s="244"/>
      <c r="Y153" s="244"/>
      <c r="Z153" s="244"/>
      <c r="AA153" s="244"/>
      <c r="AB153" s="244"/>
      <c r="AC153" s="144"/>
      <c r="AD153" s="144"/>
      <c r="AE153" s="244"/>
      <c r="AF153" s="244"/>
      <c r="AG153" s="324">
        <v>2025</v>
      </c>
      <c r="AH153" s="128"/>
      <c r="AI153" s="172"/>
      <c r="AJ153" s="172"/>
      <c r="AK153" s="141">
        <f t="shared" si="32"/>
        <v>124</v>
      </c>
      <c r="AL153" s="35" t="s">
        <v>153</v>
      </c>
      <c r="AM153" s="141" t="str">
        <f t="shared" si="33"/>
        <v>124.</v>
      </c>
      <c r="AN153" s="147"/>
      <c r="AO153" s="35"/>
      <c r="AP153" s="16"/>
    </row>
    <row r="154" spans="1:42" ht="22.5" customHeight="1" x14ac:dyDescent="0.25">
      <c r="A154" s="68" t="str">
        <f t="shared" si="36"/>
        <v>125.</v>
      </c>
      <c r="B154" s="25">
        <v>545</v>
      </c>
      <c r="C154" s="202" t="s">
        <v>212</v>
      </c>
      <c r="D154" s="25">
        <v>1953</v>
      </c>
      <c r="E154" s="111" t="s">
        <v>2932</v>
      </c>
      <c r="F154" s="68" t="s">
        <v>2934</v>
      </c>
      <c r="G154" s="25">
        <v>2</v>
      </c>
      <c r="H154" s="25">
        <v>4</v>
      </c>
      <c r="I154" s="144">
        <v>1183.3</v>
      </c>
      <c r="J154" s="144">
        <v>652.29999999999995</v>
      </c>
      <c r="K154" s="144">
        <v>652.29999999999995</v>
      </c>
      <c r="L154" s="30">
        <v>41</v>
      </c>
      <c r="M154" s="235">
        <f t="shared" si="37"/>
        <v>913725</v>
      </c>
      <c r="N154" s="235"/>
      <c r="O154" s="235"/>
      <c r="P154" s="235"/>
      <c r="Q154" s="144">
        <f t="shared" si="38"/>
        <v>913725</v>
      </c>
      <c r="R154" s="144">
        <v>913725</v>
      </c>
      <c r="S154" s="30"/>
      <c r="T154" s="144"/>
      <c r="U154" s="144"/>
      <c r="V154" s="144"/>
      <c r="W154" s="144"/>
      <c r="X154" s="144"/>
      <c r="Y154" s="144"/>
      <c r="Z154" s="144"/>
      <c r="AA154" s="144"/>
      <c r="AB154" s="144"/>
      <c r="AC154" s="144"/>
      <c r="AD154" s="144"/>
      <c r="AE154" s="144"/>
      <c r="AF154" s="144"/>
      <c r="AG154" s="324">
        <v>2025</v>
      </c>
      <c r="AH154" s="128"/>
      <c r="AI154" s="172"/>
      <c r="AJ154" s="172"/>
      <c r="AK154" s="141">
        <f t="shared" si="32"/>
        <v>125</v>
      </c>
      <c r="AL154" s="35" t="s">
        <v>153</v>
      </c>
      <c r="AM154" s="141" t="str">
        <f t="shared" si="33"/>
        <v>125.</v>
      </c>
      <c r="AN154" s="147"/>
      <c r="AO154" s="35"/>
      <c r="AP154" s="16"/>
    </row>
    <row r="155" spans="1:42" ht="22.5" customHeight="1" x14ac:dyDescent="0.25">
      <c r="A155" s="68" t="str">
        <f t="shared" si="36"/>
        <v>126.</v>
      </c>
      <c r="B155" s="25">
        <v>546</v>
      </c>
      <c r="C155" s="36" t="s">
        <v>1689</v>
      </c>
      <c r="D155" s="25">
        <v>1953</v>
      </c>
      <c r="E155" s="111" t="s">
        <v>2932</v>
      </c>
      <c r="F155" s="68" t="s">
        <v>2934</v>
      </c>
      <c r="G155" s="25">
        <v>3</v>
      </c>
      <c r="H155" s="25">
        <v>4</v>
      </c>
      <c r="I155" s="144">
        <v>2730.9</v>
      </c>
      <c r="J155" s="144">
        <v>1884.6</v>
      </c>
      <c r="K155" s="144">
        <v>1604.9</v>
      </c>
      <c r="L155" s="30">
        <v>46</v>
      </c>
      <c r="M155" s="235">
        <f t="shared" si="37"/>
        <v>616200</v>
      </c>
      <c r="N155" s="235"/>
      <c r="O155" s="235"/>
      <c r="P155" s="235"/>
      <c r="Q155" s="144">
        <f t="shared" si="38"/>
        <v>616200</v>
      </c>
      <c r="R155" s="244">
        <v>616200</v>
      </c>
      <c r="S155" s="245"/>
      <c r="T155" s="244"/>
      <c r="U155" s="244"/>
      <c r="V155" s="244"/>
      <c r="W155" s="244"/>
      <c r="X155" s="244"/>
      <c r="Y155" s="244"/>
      <c r="Z155" s="244"/>
      <c r="AA155" s="244"/>
      <c r="AB155" s="244"/>
      <c r="AC155" s="144"/>
      <c r="AD155" s="144"/>
      <c r="AE155" s="244"/>
      <c r="AF155" s="244"/>
      <c r="AG155" s="324">
        <v>2025</v>
      </c>
      <c r="AH155" s="128"/>
      <c r="AI155" s="172"/>
      <c r="AJ155" s="172"/>
      <c r="AK155" s="141">
        <f t="shared" si="32"/>
        <v>126</v>
      </c>
      <c r="AL155" s="35" t="s">
        <v>153</v>
      </c>
      <c r="AM155" s="141" t="str">
        <f t="shared" si="33"/>
        <v>126.</v>
      </c>
      <c r="AN155" s="147"/>
      <c r="AO155" s="35"/>
      <c r="AP155" s="16"/>
    </row>
    <row r="156" spans="1:42" ht="22.5" customHeight="1" x14ac:dyDescent="0.25">
      <c r="A156" s="68" t="str">
        <f t="shared" si="36"/>
        <v>127.</v>
      </c>
      <c r="B156" s="25">
        <v>628</v>
      </c>
      <c r="C156" s="161" t="s">
        <v>259</v>
      </c>
      <c r="D156" s="25">
        <v>1953</v>
      </c>
      <c r="E156" s="68" t="s">
        <v>2932</v>
      </c>
      <c r="F156" s="68" t="s">
        <v>2934</v>
      </c>
      <c r="G156" s="25">
        <v>2</v>
      </c>
      <c r="H156" s="25">
        <v>2</v>
      </c>
      <c r="I156" s="235">
        <v>1147.0999999999999</v>
      </c>
      <c r="J156" s="144">
        <v>637.29999999999995</v>
      </c>
      <c r="K156" s="235">
        <v>637.29999999999995</v>
      </c>
      <c r="L156" s="12">
        <v>11</v>
      </c>
      <c r="M156" s="235">
        <f t="shared" si="37"/>
        <v>1636960</v>
      </c>
      <c r="N156" s="235"/>
      <c r="O156" s="235"/>
      <c r="P156" s="235"/>
      <c r="Q156" s="144">
        <f t="shared" si="38"/>
        <v>1636960</v>
      </c>
      <c r="R156" s="235"/>
      <c r="S156" s="240"/>
      <c r="T156" s="235"/>
      <c r="U156" s="235"/>
      <c r="V156" s="235"/>
      <c r="W156" s="235"/>
      <c r="X156" s="235"/>
      <c r="Y156" s="235">
        <v>520</v>
      </c>
      <c r="Z156" s="235">
        <f>Y156*3148</f>
        <v>1636960</v>
      </c>
      <c r="AA156" s="235"/>
      <c r="AB156" s="235"/>
      <c r="AC156" s="235"/>
      <c r="AD156" s="235"/>
      <c r="AE156" s="235"/>
      <c r="AF156" s="235"/>
      <c r="AG156" s="324">
        <v>2025</v>
      </c>
      <c r="AH156" s="128"/>
      <c r="AI156" s="172"/>
      <c r="AJ156" s="172"/>
      <c r="AK156" s="141">
        <f t="shared" si="32"/>
        <v>127</v>
      </c>
      <c r="AL156" s="35" t="s">
        <v>153</v>
      </c>
      <c r="AM156" s="141" t="str">
        <f t="shared" si="33"/>
        <v>127.</v>
      </c>
      <c r="AN156" s="147"/>
      <c r="AO156" s="35"/>
      <c r="AP156" s="16"/>
    </row>
    <row r="157" spans="1:42" ht="22.5" customHeight="1" x14ac:dyDescent="0.25">
      <c r="A157" s="68" t="str">
        <f t="shared" si="36"/>
        <v>128.</v>
      </c>
      <c r="B157" s="25">
        <v>134</v>
      </c>
      <c r="C157" s="201" t="s">
        <v>225</v>
      </c>
      <c r="D157" s="25">
        <v>1954</v>
      </c>
      <c r="E157" s="68" t="s">
        <v>2932</v>
      </c>
      <c r="F157" s="68" t="s">
        <v>2934</v>
      </c>
      <c r="G157" s="25">
        <v>2</v>
      </c>
      <c r="H157" s="25">
        <v>1</v>
      </c>
      <c r="I157" s="322">
        <v>670</v>
      </c>
      <c r="J157" s="322">
        <v>371</v>
      </c>
      <c r="K157" s="322">
        <v>371</v>
      </c>
      <c r="L157" s="12">
        <v>11</v>
      </c>
      <c r="M157" s="235">
        <f t="shared" si="37"/>
        <v>227994</v>
      </c>
      <c r="N157" s="235"/>
      <c r="O157" s="235"/>
      <c r="P157" s="235"/>
      <c r="Q157" s="144">
        <f t="shared" si="38"/>
        <v>227994</v>
      </c>
      <c r="R157" s="235">
        <v>227994</v>
      </c>
      <c r="S157" s="240"/>
      <c r="T157" s="235"/>
      <c r="U157" s="235"/>
      <c r="V157" s="235"/>
      <c r="W157" s="235"/>
      <c r="X157" s="235"/>
      <c r="Y157" s="235"/>
      <c r="Z157" s="235"/>
      <c r="AA157" s="235"/>
      <c r="AB157" s="235"/>
      <c r="AC157" s="235"/>
      <c r="AD157" s="235"/>
      <c r="AE157" s="235"/>
      <c r="AF157" s="235"/>
      <c r="AG157" s="324">
        <v>2025</v>
      </c>
      <c r="AH157" s="128"/>
      <c r="AI157" s="172"/>
      <c r="AJ157" s="172"/>
      <c r="AK157" s="141">
        <f t="shared" si="32"/>
        <v>128</v>
      </c>
      <c r="AL157" s="35" t="s">
        <v>153</v>
      </c>
      <c r="AM157" s="141" t="str">
        <f t="shared" si="33"/>
        <v>128.</v>
      </c>
      <c r="AN157" s="147"/>
      <c r="AO157" s="274"/>
      <c r="AP157" s="16"/>
    </row>
    <row r="158" spans="1:42" ht="22.5" customHeight="1" x14ac:dyDescent="0.25">
      <c r="A158" s="68" t="str">
        <f t="shared" si="36"/>
        <v>129.</v>
      </c>
      <c r="B158" s="25">
        <v>159</v>
      </c>
      <c r="C158" s="36" t="s">
        <v>1658</v>
      </c>
      <c r="D158" s="25">
        <v>1954</v>
      </c>
      <c r="E158" s="68" t="s">
        <v>2932</v>
      </c>
      <c r="F158" s="68" t="s">
        <v>2934</v>
      </c>
      <c r="G158" s="25">
        <v>2</v>
      </c>
      <c r="H158" s="25">
        <v>2</v>
      </c>
      <c r="I158" s="322">
        <v>673.3</v>
      </c>
      <c r="J158" s="322">
        <v>612.1</v>
      </c>
      <c r="K158" s="322">
        <v>612.1</v>
      </c>
      <c r="L158" s="12">
        <v>25</v>
      </c>
      <c r="M158" s="235">
        <f t="shared" si="37"/>
        <v>104754</v>
      </c>
      <c r="N158" s="235"/>
      <c r="O158" s="235"/>
      <c r="P158" s="235"/>
      <c r="Q158" s="144">
        <f t="shared" si="38"/>
        <v>104754</v>
      </c>
      <c r="R158" s="244">
        <v>104754</v>
      </c>
      <c r="S158" s="245"/>
      <c r="T158" s="244"/>
      <c r="U158" s="244"/>
      <c r="V158" s="244"/>
      <c r="W158" s="244"/>
      <c r="X158" s="244"/>
      <c r="Y158" s="244"/>
      <c r="Z158" s="244"/>
      <c r="AA158" s="244"/>
      <c r="AB158" s="244"/>
      <c r="AC158" s="144"/>
      <c r="AD158" s="144"/>
      <c r="AE158" s="244"/>
      <c r="AF158" s="244"/>
      <c r="AG158" s="324">
        <v>2025</v>
      </c>
      <c r="AH158" s="128"/>
      <c r="AI158" s="172"/>
      <c r="AJ158" s="172"/>
      <c r="AK158" s="141">
        <f t="shared" ref="AK158:AK221" si="39">MAX(AK154:AK157)+1</f>
        <v>129</v>
      </c>
      <c r="AL158" s="35" t="s">
        <v>153</v>
      </c>
      <c r="AM158" s="141" t="str">
        <f t="shared" ref="AM158:AM221" si="40">CONCATENATE(AK158,AL158)</f>
        <v>129.</v>
      </c>
      <c r="AN158" s="147"/>
      <c r="AO158" s="35"/>
      <c r="AP158" s="16"/>
    </row>
    <row r="159" spans="1:42" ht="22.5" customHeight="1" x14ac:dyDescent="0.25">
      <c r="A159" s="68" t="str">
        <f t="shared" si="36"/>
        <v>130.</v>
      </c>
      <c r="B159" s="25">
        <v>5474</v>
      </c>
      <c r="C159" s="174" t="s">
        <v>248</v>
      </c>
      <c r="D159" s="25">
        <v>1954</v>
      </c>
      <c r="E159" s="68" t="s">
        <v>2932</v>
      </c>
      <c r="F159" s="68" t="s">
        <v>2934</v>
      </c>
      <c r="G159" s="25">
        <v>2</v>
      </c>
      <c r="H159" s="25">
        <v>1</v>
      </c>
      <c r="I159" s="146">
        <v>458.7</v>
      </c>
      <c r="J159" s="146">
        <v>304.10000000000002</v>
      </c>
      <c r="K159" s="146">
        <v>304.10000000000002</v>
      </c>
      <c r="L159" s="25">
        <v>23</v>
      </c>
      <c r="M159" s="235">
        <f t="shared" si="37"/>
        <v>2518400</v>
      </c>
      <c r="N159" s="235"/>
      <c r="O159" s="235"/>
      <c r="P159" s="235"/>
      <c r="Q159" s="144">
        <f t="shared" si="38"/>
        <v>2518400</v>
      </c>
      <c r="R159" s="235"/>
      <c r="S159" s="240"/>
      <c r="T159" s="235"/>
      <c r="U159" s="235"/>
      <c r="V159" s="235"/>
      <c r="W159" s="235"/>
      <c r="X159" s="235"/>
      <c r="Y159" s="235">
        <v>800</v>
      </c>
      <c r="Z159" s="235">
        <f>Y159*3148</f>
        <v>2518400</v>
      </c>
      <c r="AA159" s="235"/>
      <c r="AB159" s="235"/>
      <c r="AC159" s="235"/>
      <c r="AD159" s="235"/>
      <c r="AE159" s="144"/>
      <c r="AF159" s="235"/>
      <c r="AG159" s="324">
        <v>2025</v>
      </c>
      <c r="AH159" s="128"/>
      <c r="AI159" s="172"/>
      <c r="AJ159" s="172"/>
      <c r="AK159" s="141">
        <f t="shared" si="39"/>
        <v>130</v>
      </c>
      <c r="AL159" s="35" t="s">
        <v>153</v>
      </c>
      <c r="AM159" s="141" t="str">
        <f t="shared" si="40"/>
        <v>130.</v>
      </c>
      <c r="AN159" s="147"/>
      <c r="AO159" s="35"/>
      <c r="AP159" s="16"/>
    </row>
    <row r="160" spans="1:42" ht="22.5" customHeight="1" x14ac:dyDescent="0.25">
      <c r="A160" s="68" t="str">
        <f t="shared" si="36"/>
        <v>131.</v>
      </c>
      <c r="B160" s="25">
        <v>135</v>
      </c>
      <c r="C160" s="174" t="s">
        <v>1147</v>
      </c>
      <c r="D160" s="25">
        <v>1955</v>
      </c>
      <c r="E160" s="68" t="s">
        <v>2932</v>
      </c>
      <c r="F160" s="68" t="s">
        <v>2934</v>
      </c>
      <c r="G160" s="25">
        <v>2</v>
      </c>
      <c r="H160" s="25">
        <v>1</v>
      </c>
      <c r="I160" s="322">
        <v>675.9</v>
      </c>
      <c r="J160" s="322">
        <v>375.3</v>
      </c>
      <c r="K160" s="322">
        <v>375.3</v>
      </c>
      <c r="L160" s="12">
        <v>10</v>
      </c>
      <c r="M160" s="235">
        <f t="shared" si="37"/>
        <v>1070320</v>
      </c>
      <c r="N160" s="235"/>
      <c r="O160" s="235"/>
      <c r="P160" s="235"/>
      <c r="Q160" s="144">
        <f t="shared" si="38"/>
        <v>1070320</v>
      </c>
      <c r="R160" s="235"/>
      <c r="S160" s="240"/>
      <c r="T160" s="235"/>
      <c r="U160" s="235"/>
      <c r="V160" s="235"/>
      <c r="W160" s="235"/>
      <c r="X160" s="235"/>
      <c r="Y160" s="235">
        <v>340</v>
      </c>
      <c r="Z160" s="235">
        <f>Y160*3148</f>
        <v>1070320</v>
      </c>
      <c r="AA160" s="235"/>
      <c r="AB160" s="235"/>
      <c r="AC160" s="144"/>
      <c r="AD160" s="144"/>
      <c r="AE160" s="235"/>
      <c r="AF160" s="235"/>
      <c r="AG160" s="324">
        <v>2025</v>
      </c>
      <c r="AH160" s="128"/>
      <c r="AI160" s="172"/>
      <c r="AJ160" s="172"/>
      <c r="AK160" s="141">
        <f t="shared" si="39"/>
        <v>131</v>
      </c>
      <c r="AL160" s="35" t="s">
        <v>153</v>
      </c>
      <c r="AM160" s="141" t="str">
        <f t="shared" si="40"/>
        <v>131.</v>
      </c>
      <c r="AN160" s="147"/>
      <c r="AO160" s="274"/>
      <c r="AP160" s="16"/>
    </row>
    <row r="161" spans="1:42" ht="22.5" customHeight="1" x14ac:dyDescent="0.25">
      <c r="A161" s="68" t="str">
        <f t="shared" si="36"/>
        <v>132.</v>
      </c>
      <c r="B161" s="25">
        <v>136</v>
      </c>
      <c r="C161" s="36" t="s">
        <v>1815</v>
      </c>
      <c r="D161" s="25">
        <v>1955</v>
      </c>
      <c r="E161" s="111" t="s">
        <v>2932</v>
      </c>
      <c r="F161" s="68" t="s">
        <v>2934</v>
      </c>
      <c r="G161" s="25">
        <v>2</v>
      </c>
      <c r="H161" s="25">
        <v>4</v>
      </c>
      <c r="I161" s="144">
        <v>798.3</v>
      </c>
      <c r="J161" s="144">
        <v>442.2</v>
      </c>
      <c r="K161" s="144">
        <v>442.2</v>
      </c>
      <c r="L161" s="30">
        <v>27</v>
      </c>
      <c r="M161" s="235">
        <f t="shared" si="37"/>
        <v>1133280</v>
      </c>
      <c r="N161" s="235"/>
      <c r="O161" s="235"/>
      <c r="P161" s="235"/>
      <c r="Q161" s="144">
        <f t="shared" si="38"/>
        <v>1133280</v>
      </c>
      <c r="R161" s="244"/>
      <c r="S161" s="245"/>
      <c r="T161" s="244"/>
      <c r="U161" s="244"/>
      <c r="V161" s="244"/>
      <c r="W161" s="244"/>
      <c r="X161" s="244"/>
      <c r="Y161" s="244">
        <v>360</v>
      </c>
      <c r="Z161" s="244">
        <f>Y161*3148</f>
        <v>1133280</v>
      </c>
      <c r="AA161" s="244"/>
      <c r="AB161" s="244"/>
      <c r="AC161" s="144"/>
      <c r="AD161" s="144"/>
      <c r="AE161" s="244"/>
      <c r="AF161" s="244"/>
      <c r="AG161" s="324">
        <v>2025</v>
      </c>
      <c r="AH161" s="128"/>
      <c r="AI161" s="172"/>
      <c r="AJ161" s="172"/>
      <c r="AK161" s="141">
        <f t="shared" si="39"/>
        <v>132</v>
      </c>
      <c r="AL161" s="35" t="s">
        <v>153</v>
      </c>
      <c r="AM161" s="141" t="str">
        <f t="shared" si="40"/>
        <v>132.</v>
      </c>
      <c r="AN161" s="147"/>
      <c r="AO161" s="35"/>
      <c r="AP161" s="16"/>
    </row>
    <row r="162" spans="1:42" ht="22.5" customHeight="1" x14ac:dyDescent="0.25">
      <c r="A162" s="68" t="str">
        <f t="shared" si="36"/>
        <v>133.</v>
      </c>
      <c r="B162" s="25">
        <v>406</v>
      </c>
      <c r="C162" s="202" t="s">
        <v>205</v>
      </c>
      <c r="D162" s="25">
        <v>1955</v>
      </c>
      <c r="E162" s="111" t="s">
        <v>2932</v>
      </c>
      <c r="F162" s="68" t="s">
        <v>2934</v>
      </c>
      <c r="G162" s="25">
        <v>2</v>
      </c>
      <c r="H162" s="25">
        <v>2</v>
      </c>
      <c r="I162" s="144">
        <v>289.55</v>
      </c>
      <c r="J162" s="144">
        <v>289.55</v>
      </c>
      <c r="K162" s="144">
        <v>18</v>
      </c>
      <c r="L162" s="30">
        <v>18</v>
      </c>
      <c r="M162" s="235">
        <f t="shared" si="37"/>
        <v>206448</v>
      </c>
      <c r="N162" s="235"/>
      <c r="O162" s="235"/>
      <c r="P162" s="235"/>
      <c r="Q162" s="144">
        <f t="shared" si="38"/>
        <v>206448</v>
      </c>
      <c r="R162" s="144">
        <v>206448</v>
      </c>
      <c r="S162" s="30"/>
      <c r="T162" s="144"/>
      <c r="U162" s="144"/>
      <c r="V162" s="144"/>
      <c r="W162" s="144"/>
      <c r="X162" s="144"/>
      <c r="Y162" s="144"/>
      <c r="Z162" s="144"/>
      <c r="AA162" s="144"/>
      <c r="AB162" s="144"/>
      <c r="AC162" s="144"/>
      <c r="AD162" s="144"/>
      <c r="AE162" s="144"/>
      <c r="AF162" s="144"/>
      <c r="AG162" s="324">
        <v>2025</v>
      </c>
      <c r="AH162" s="128"/>
      <c r="AI162" s="172"/>
      <c r="AJ162" s="172"/>
      <c r="AK162" s="141">
        <f t="shared" si="39"/>
        <v>133</v>
      </c>
      <c r="AL162" s="35" t="s">
        <v>153</v>
      </c>
      <c r="AM162" s="141" t="str">
        <f t="shared" si="40"/>
        <v>133.</v>
      </c>
      <c r="AN162" s="147"/>
      <c r="AO162" s="35"/>
      <c r="AP162" s="16"/>
    </row>
    <row r="163" spans="1:42" ht="22.5" customHeight="1" x14ac:dyDescent="0.25">
      <c r="A163" s="68" t="str">
        <f t="shared" si="36"/>
        <v>134.</v>
      </c>
      <c r="B163" s="25">
        <v>541</v>
      </c>
      <c r="C163" s="202" t="s">
        <v>211</v>
      </c>
      <c r="D163" s="25">
        <v>1955</v>
      </c>
      <c r="E163" s="111" t="s">
        <v>2932</v>
      </c>
      <c r="F163" s="68" t="s">
        <v>2934</v>
      </c>
      <c r="G163" s="25">
        <v>2</v>
      </c>
      <c r="H163" s="25">
        <v>2</v>
      </c>
      <c r="I163" s="144">
        <v>2692.32</v>
      </c>
      <c r="J163" s="144">
        <v>1622.32</v>
      </c>
      <c r="K163" s="144">
        <v>1622.32</v>
      </c>
      <c r="L163" s="30">
        <v>57</v>
      </c>
      <c r="M163" s="235">
        <f t="shared" si="37"/>
        <v>8365576</v>
      </c>
      <c r="N163" s="235"/>
      <c r="O163" s="235"/>
      <c r="P163" s="235"/>
      <c r="Q163" s="144">
        <f t="shared" si="38"/>
        <v>8365576</v>
      </c>
      <c r="R163" s="235"/>
      <c r="S163" s="30"/>
      <c r="T163" s="144"/>
      <c r="U163" s="144">
        <v>1112</v>
      </c>
      <c r="V163" s="144">
        <f>U163*7523</f>
        <v>8365576</v>
      </c>
      <c r="W163" s="144"/>
      <c r="X163" s="144"/>
      <c r="Y163" s="144"/>
      <c r="Z163" s="144"/>
      <c r="AA163" s="144"/>
      <c r="AB163" s="144"/>
      <c r="AC163" s="144"/>
      <c r="AD163" s="144"/>
      <c r="AE163" s="144"/>
      <c r="AF163" s="144"/>
      <c r="AG163" s="324">
        <v>2025</v>
      </c>
      <c r="AH163" s="128"/>
      <c r="AI163" s="172"/>
      <c r="AJ163" s="172"/>
      <c r="AK163" s="141">
        <f t="shared" si="39"/>
        <v>134</v>
      </c>
      <c r="AL163" s="35" t="s">
        <v>153</v>
      </c>
      <c r="AM163" s="141" t="str">
        <f t="shared" si="40"/>
        <v>134.</v>
      </c>
      <c r="AN163" s="147"/>
      <c r="AO163" s="35"/>
      <c r="AP163" s="16"/>
    </row>
    <row r="164" spans="1:42" ht="22.5" customHeight="1" x14ac:dyDescent="0.25">
      <c r="A164" s="68" t="str">
        <f t="shared" si="36"/>
        <v>135.</v>
      </c>
      <c r="B164" s="25">
        <v>542</v>
      </c>
      <c r="C164" s="36" t="s">
        <v>1686</v>
      </c>
      <c r="D164" s="25">
        <v>1955</v>
      </c>
      <c r="E164" s="68" t="s">
        <v>2932</v>
      </c>
      <c r="F164" s="68" t="s">
        <v>2934</v>
      </c>
      <c r="G164" s="25">
        <v>2</v>
      </c>
      <c r="H164" s="25">
        <v>2</v>
      </c>
      <c r="I164" s="322">
        <v>1113.7</v>
      </c>
      <c r="J164" s="322">
        <v>620.79999999999995</v>
      </c>
      <c r="K164" s="322">
        <v>620.79999999999995</v>
      </c>
      <c r="L164" s="12">
        <v>15</v>
      </c>
      <c r="M164" s="235">
        <f t="shared" si="37"/>
        <v>357396</v>
      </c>
      <c r="N164" s="235"/>
      <c r="O164" s="235"/>
      <c r="P164" s="235"/>
      <c r="Q164" s="144">
        <f t="shared" si="38"/>
        <v>357396</v>
      </c>
      <c r="R164" s="244">
        <v>357396</v>
      </c>
      <c r="S164" s="245"/>
      <c r="T164" s="244"/>
      <c r="U164" s="244"/>
      <c r="V164" s="244"/>
      <c r="W164" s="244"/>
      <c r="X164" s="244"/>
      <c r="Y164" s="244"/>
      <c r="Z164" s="244"/>
      <c r="AA164" s="244"/>
      <c r="AB164" s="244"/>
      <c r="AC164" s="144"/>
      <c r="AD164" s="144"/>
      <c r="AE164" s="244"/>
      <c r="AF164" s="244"/>
      <c r="AG164" s="324">
        <v>2025</v>
      </c>
      <c r="AH164" s="128"/>
      <c r="AI164" s="172"/>
      <c r="AJ164" s="172"/>
      <c r="AK164" s="141">
        <f t="shared" si="39"/>
        <v>135</v>
      </c>
      <c r="AL164" s="35" t="s">
        <v>153</v>
      </c>
      <c r="AM164" s="141" t="str">
        <f t="shared" si="40"/>
        <v>135.</v>
      </c>
      <c r="AN164" s="147"/>
      <c r="AO164" s="35"/>
      <c r="AP164" s="16"/>
    </row>
    <row r="165" spans="1:42" ht="22.5" customHeight="1" x14ac:dyDescent="0.25">
      <c r="A165" s="68" t="str">
        <f t="shared" si="36"/>
        <v>136.</v>
      </c>
      <c r="B165" s="25">
        <v>105</v>
      </c>
      <c r="C165" s="161" t="s">
        <v>42</v>
      </c>
      <c r="D165" s="25">
        <v>1956</v>
      </c>
      <c r="E165" s="68" t="s">
        <v>2932</v>
      </c>
      <c r="F165" s="68" t="s">
        <v>2934</v>
      </c>
      <c r="G165" s="25">
        <v>2</v>
      </c>
      <c r="H165" s="25">
        <v>2</v>
      </c>
      <c r="I165" s="322">
        <v>616</v>
      </c>
      <c r="J165" s="322">
        <v>298</v>
      </c>
      <c r="K165" s="322">
        <v>298</v>
      </c>
      <c r="L165" s="12">
        <v>17</v>
      </c>
      <c r="M165" s="235">
        <f t="shared" si="37"/>
        <v>200265</v>
      </c>
      <c r="N165" s="235"/>
      <c r="O165" s="235"/>
      <c r="P165" s="235"/>
      <c r="Q165" s="144">
        <f t="shared" si="38"/>
        <v>200265</v>
      </c>
      <c r="R165" s="235">
        <v>200265</v>
      </c>
      <c r="S165" s="240"/>
      <c r="T165" s="235"/>
      <c r="U165" s="235"/>
      <c r="V165" s="235"/>
      <c r="W165" s="235"/>
      <c r="X165" s="235"/>
      <c r="Y165" s="235"/>
      <c r="Z165" s="235"/>
      <c r="AA165" s="235"/>
      <c r="AB165" s="235"/>
      <c r="AC165" s="235"/>
      <c r="AD165" s="235"/>
      <c r="AE165" s="235"/>
      <c r="AF165" s="235"/>
      <c r="AG165" s="324">
        <v>2025</v>
      </c>
      <c r="AH165" s="128"/>
      <c r="AI165" s="172"/>
      <c r="AJ165" s="172"/>
      <c r="AK165" s="141">
        <f t="shared" si="39"/>
        <v>136</v>
      </c>
      <c r="AL165" s="35" t="s">
        <v>153</v>
      </c>
      <c r="AM165" s="141" t="str">
        <f t="shared" si="40"/>
        <v>136.</v>
      </c>
      <c r="AN165" s="147"/>
      <c r="AO165" s="274"/>
      <c r="AP165" s="16"/>
    </row>
    <row r="166" spans="1:42" ht="22.5" customHeight="1" x14ac:dyDescent="0.25">
      <c r="A166" s="68" t="str">
        <f t="shared" si="36"/>
        <v>137.</v>
      </c>
      <c r="B166" s="25">
        <v>447</v>
      </c>
      <c r="C166" s="36" t="s">
        <v>1677</v>
      </c>
      <c r="D166" s="25">
        <v>1956</v>
      </c>
      <c r="E166" s="111" t="s">
        <v>2932</v>
      </c>
      <c r="F166" s="111" t="s">
        <v>2935</v>
      </c>
      <c r="G166" s="25">
        <v>2</v>
      </c>
      <c r="H166" s="25">
        <v>2</v>
      </c>
      <c r="I166" s="144">
        <v>766.3</v>
      </c>
      <c r="J166" s="144">
        <v>464.6</v>
      </c>
      <c r="K166" s="144">
        <v>300.89999999999998</v>
      </c>
      <c r="L166" s="30">
        <v>23</v>
      </c>
      <c r="M166" s="144">
        <f t="shared" si="37"/>
        <v>74308</v>
      </c>
      <c r="N166" s="144"/>
      <c r="O166" s="144"/>
      <c r="P166" s="144"/>
      <c r="Q166" s="144">
        <f t="shared" si="38"/>
        <v>74308</v>
      </c>
      <c r="R166" s="144">
        <v>74308</v>
      </c>
      <c r="S166" s="30"/>
      <c r="T166" s="144"/>
      <c r="U166" s="144"/>
      <c r="V166" s="144"/>
      <c r="W166" s="144"/>
      <c r="X166" s="144"/>
      <c r="Y166" s="144"/>
      <c r="Z166" s="144"/>
      <c r="AA166" s="144"/>
      <c r="AB166" s="144"/>
      <c r="AC166" s="144"/>
      <c r="AD166" s="144"/>
      <c r="AE166" s="144"/>
      <c r="AF166" s="144"/>
      <c r="AG166" s="324">
        <v>2025</v>
      </c>
      <c r="AH166" s="128"/>
      <c r="AI166" s="172"/>
      <c r="AJ166" s="172"/>
      <c r="AK166" s="141">
        <f t="shared" si="39"/>
        <v>137</v>
      </c>
      <c r="AL166" s="35" t="s">
        <v>153</v>
      </c>
      <c r="AM166" s="141" t="str">
        <f t="shared" si="40"/>
        <v>137.</v>
      </c>
      <c r="AN166" s="147"/>
      <c r="AO166" s="35"/>
      <c r="AP166" s="16"/>
    </row>
    <row r="167" spans="1:42" ht="22.5" customHeight="1" x14ac:dyDescent="0.25">
      <c r="A167" s="68" t="str">
        <f t="shared" si="36"/>
        <v>138.</v>
      </c>
      <c r="B167" s="25">
        <v>451</v>
      </c>
      <c r="C167" s="36" t="s">
        <v>1678</v>
      </c>
      <c r="D167" s="25">
        <v>1956</v>
      </c>
      <c r="E167" s="68" t="s">
        <v>2932</v>
      </c>
      <c r="F167" s="68" t="s">
        <v>2934</v>
      </c>
      <c r="G167" s="25">
        <v>1</v>
      </c>
      <c r="H167" s="25">
        <v>2</v>
      </c>
      <c r="I167" s="322">
        <v>141.91</v>
      </c>
      <c r="J167" s="322">
        <v>141.91</v>
      </c>
      <c r="K167" s="322">
        <v>142.37</v>
      </c>
      <c r="L167" s="12">
        <v>9</v>
      </c>
      <c r="M167" s="235">
        <f t="shared" si="37"/>
        <v>472200</v>
      </c>
      <c r="N167" s="235"/>
      <c r="O167" s="235"/>
      <c r="P167" s="235"/>
      <c r="Q167" s="144">
        <f t="shared" si="38"/>
        <v>472200</v>
      </c>
      <c r="R167" s="244"/>
      <c r="S167" s="245"/>
      <c r="T167" s="244"/>
      <c r="U167" s="244"/>
      <c r="V167" s="244"/>
      <c r="W167" s="244"/>
      <c r="X167" s="244"/>
      <c r="Y167" s="244">
        <v>150</v>
      </c>
      <c r="Z167" s="244">
        <f>Y167*3148</f>
        <v>472200</v>
      </c>
      <c r="AA167" s="244"/>
      <c r="AB167" s="244"/>
      <c r="AC167" s="144"/>
      <c r="AD167" s="144"/>
      <c r="AE167" s="244"/>
      <c r="AF167" s="244"/>
      <c r="AG167" s="324">
        <v>2025</v>
      </c>
      <c r="AH167" s="128"/>
      <c r="AI167" s="172"/>
      <c r="AJ167" s="172"/>
      <c r="AK167" s="141">
        <f t="shared" si="39"/>
        <v>138</v>
      </c>
      <c r="AL167" s="35" t="s">
        <v>153</v>
      </c>
      <c r="AM167" s="141" t="str">
        <f t="shared" si="40"/>
        <v>138.</v>
      </c>
      <c r="AN167" s="147"/>
      <c r="AO167" s="35"/>
      <c r="AP167" s="16"/>
    </row>
    <row r="168" spans="1:42" ht="22.5" customHeight="1" x14ac:dyDescent="0.25">
      <c r="A168" s="68" t="str">
        <f t="shared" si="36"/>
        <v>139.</v>
      </c>
      <c r="B168" s="25">
        <v>544</v>
      </c>
      <c r="C168" s="36" t="s">
        <v>1688</v>
      </c>
      <c r="D168" s="25">
        <v>1956</v>
      </c>
      <c r="E168" s="68" t="s">
        <v>2932</v>
      </c>
      <c r="F168" s="68" t="s">
        <v>2934</v>
      </c>
      <c r="G168" s="25">
        <v>2</v>
      </c>
      <c r="H168" s="25">
        <v>2</v>
      </c>
      <c r="I168" s="322">
        <v>1095.8</v>
      </c>
      <c r="J168" s="322">
        <v>624.4</v>
      </c>
      <c r="K168" s="322">
        <v>624.4</v>
      </c>
      <c r="L168" s="12">
        <v>27</v>
      </c>
      <c r="M168" s="235">
        <f t="shared" si="37"/>
        <v>357396</v>
      </c>
      <c r="N168" s="235"/>
      <c r="O168" s="235"/>
      <c r="P168" s="235"/>
      <c r="Q168" s="144">
        <f t="shared" si="38"/>
        <v>357396</v>
      </c>
      <c r="R168" s="244">
        <v>357396</v>
      </c>
      <c r="S168" s="245"/>
      <c r="T168" s="244"/>
      <c r="U168" s="244"/>
      <c r="V168" s="244"/>
      <c r="W168" s="244"/>
      <c r="X168" s="244"/>
      <c r="Y168" s="244"/>
      <c r="Z168" s="244"/>
      <c r="AA168" s="244"/>
      <c r="AB168" s="244"/>
      <c r="AC168" s="144"/>
      <c r="AD168" s="144"/>
      <c r="AE168" s="244"/>
      <c r="AF168" s="244"/>
      <c r="AG168" s="324">
        <v>2025</v>
      </c>
      <c r="AH168" s="128"/>
      <c r="AI168" s="172"/>
      <c r="AJ168" s="172"/>
      <c r="AK168" s="141">
        <f t="shared" si="39"/>
        <v>139</v>
      </c>
      <c r="AL168" s="35" t="s">
        <v>153</v>
      </c>
      <c r="AM168" s="141" t="str">
        <f t="shared" si="40"/>
        <v>139.</v>
      </c>
      <c r="AN168" s="147"/>
      <c r="AO168" s="35"/>
      <c r="AP168" s="16"/>
    </row>
    <row r="169" spans="1:42" ht="22.5" customHeight="1" x14ac:dyDescent="0.25">
      <c r="A169" s="68" t="str">
        <f t="shared" si="36"/>
        <v>140.</v>
      </c>
      <c r="B169" s="25">
        <v>554</v>
      </c>
      <c r="C169" s="36" t="s">
        <v>1690</v>
      </c>
      <c r="D169" s="25">
        <v>1956</v>
      </c>
      <c r="E169" s="68" t="s">
        <v>2932</v>
      </c>
      <c r="F169" s="68" t="s">
        <v>2934</v>
      </c>
      <c r="G169" s="25">
        <v>2</v>
      </c>
      <c r="H169" s="25">
        <v>1</v>
      </c>
      <c r="I169" s="322">
        <v>699.7</v>
      </c>
      <c r="J169" s="322">
        <v>375.1</v>
      </c>
      <c r="K169" s="322">
        <v>375.1</v>
      </c>
      <c r="L169" s="12">
        <v>14</v>
      </c>
      <c r="M169" s="144">
        <f t="shared" si="37"/>
        <v>197184</v>
      </c>
      <c r="N169" s="144"/>
      <c r="O169" s="144"/>
      <c r="P169" s="144"/>
      <c r="Q169" s="144">
        <f t="shared" si="38"/>
        <v>197184</v>
      </c>
      <c r="R169" s="144">
        <v>197184</v>
      </c>
      <c r="S169" s="30"/>
      <c r="T169" s="144"/>
      <c r="U169" s="144"/>
      <c r="V169" s="144"/>
      <c r="W169" s="144"/>
      <c r="X169" s="144"/>
      <c r="Y169" s="144"/>
      <c r="Z169" s="144"/>
      <c r="AA169" s="144"/>
      <c r="AB169" s="144"/>
      <c r="AC169" s="144"/>
      <c r="AD169" s="144"/>
      <c r="AE169" s="144"/>
      <c r="AF169" s="144"/>
      <c r="AG169" s="324">
        <v>2025</v>
      </c>
      <c r="AH169" s="128"/>
      <c r="AI169" s="172"/>
      <c r="AJ169" s="172"/>
      <c r="AK169" s="141">
        <f t="shared" si="39"/>
        <v>140</v>
      </c>
      <c r="AL169" s="35" t="s">
        <v>153</v>
      </c>
      <c r="AM169" s="141" t="str">
        <f t="shared" si="40"/>
        <v>140.</v>
      </c>
      <c r="AN169" s="147"/>
      <c r="AO169" s="35"/>
      <c r="AP169" s="16"/>
    </row>
    <row r="170" spans="1:42" ht="22.5" customHeight="1" x14ac:dyDescent="0.25">
      <c r="A170" s="68" t="str">
        <f t="shared" si="36"/>
        <v>141.</v>
      </c>
      <c r="B170" s="25">
        <v>170</v>
      </c>
      <c r="C170" s="36" t="s">
        <v>1659</v>
      </c>
      <c r="D170" s="25">
        <v>1957</v>
      </c>
      <c r="E170" s="68" t="s">
        <v>2932</v>
      </c>
      <c r="F170" s="68" t="s">
        <v>2935</v>
      </c>
      <c r="G170" s="25">
        <v>2</v>
      </c>
      <c r="H170" s="25">
        <v>2</v>
      </c>
      <c r="I170" s="322">
        <v>531.29999999999995</v>
      </c>
      <c r="J170" s="322">
        <v>504.8</v>
      </c>
      <c r="K170" s="322">
        <v>504.8</v>
      </c>
      <c r="L170" s="12">
        <v>25</v>
      </c>
      <c r="M170" s="235">
        <f t="shared" si="37"/>
        <v>824160</v>
      </c>
      <c r="N170" s="235"/>
      <c r="O170" s="235"/>
      <c r="P170" s="235"/>
      <c r="Q170" s="144">
        <f t="shared" si="38"/>
        <v>824160</v>
      </c>
      <c r="R170" s="244"/>
      <c r="S170" s="245"/>
      <c r="T170" s="244"/>
      <c r="U170" s="244"/>
      <c r="V170" s="244"/>
      <c r="W170" s="244"/>
      <c r="X170" s="244"/>
      <c r="Y170" s="244">
        <v>240</v>
      </c>
      <c r="Z170" s="244">
        <f>Y170*3434</f>
        <v>824160</v>
      </c>
      <c r="AA170" s="244"/>
      <c r="AB170" s="244"/>
      <c r="AC170" s="144"/>
      <c r="AD170" s="144"/>
      <c r="AE170" s="244"/>
      <c r="AF170" s="244"/>
      <c r="AG170" s="324">
        <v>2025</v>
      </c>
      <c r="AH170" s="128"/>
      <c r="AI170" s="172"/>
      <c r="AJ170" s="172"/>
      <c r="AK170" s="141">
        <f t="shared" si="39"/>
        <v>141</v>
      </c>
      <c r="AL170" s="35" t="s">
        <v>153</v>
      </c>
      <c r="AM170" s="141" t="str">
        <f t="shared" si="40"/>
        <v>141.</v>
      </c>
      <c r="AN170" s="147"/>
      <c r="AO170" s="35"/>
      <c r="AP170" s="16"/>
    </row>
    <row r="171" spans="1:42" ht="22.5" customHeight="1" x14ac:dyDescent="0.25">
      <c r="A171" s="68" t="str">
        <f t="shared" si="36"/>
        <v>142.</v>
      </c>
      <c r="B171" s="25">
        <v>443</v>
      </c>
      <c r="C171" s="161" t="s">
        <v>233</v>
      </c>
      <c r="D171" s="25">
        <v>1957</v>
      </c>
      <c r="E171" s="68" t="s">
        <v>2932</v>
      </c>
      <c r="F171" s="68" t="s">
        <v>2934</v>
      </c>
      <c r="G171" s="25">
        <v>2</v>
      </c>
      <c r="H171" s="25">
        <v>2</v>
      </c>
      <c r="I171" s="322">
        <v>695.92</v>
      </c>
      <c r="J171" s="144">
        <v>410.34</v>
      </c>
      <c r="K171" s="322">
        <v>410.34</v>
      </c>
      <c r="L171" s="12">
        <v>20</v>
      </c>
      <c r="M171" s="235">
        <f t="shared" si="37"/>
        <v>220524</v>
      </c>
      <c r="N171" s="235"/>
      <c r="O171" s="235"/>
      <c r="P171" s="235"/>
      <c r="Q171" s="144">
        <f t="shared" si="38"/>
        <v>220524</v>
      </c>
      <c r="R171" s="235">
        <v>220524</v>
      </c>
      <c r="S171" s="240"/>
      <c r="T171" s="235"/>
      <c r="U171" s="235"/>
      <c r="V171" s="235"/>
      <c r="W171" s="235"/>
      <c r="X171" s="235"/>
      <c r="Y171" s="235"/>
      <c r="Z171" s="235"/>
      <c r="AA171" s="235"/>
      <c r="AB171" s="235"/>
      <c r="AC171" s="235"/>
      <c r="AD171" s="235"/>
      <c r="AE171" s="235"/>
      <c r="AF171" s="235"/>
      <c r="AG171" s="324">
        <v>2025</v>
      </c>
      <c r="AH171" s="128"/>
      <c r="AI171" s="172"/>
      <c r="AJ171" s="172"/>
      <c r="AK171" s="141">
        <f t="shared" si="39"/>
        <v>142</v>
      </c>
      <c r="AL171" s="35" t="s">
        <v>153</v>
      </c>
      <c r="AM171" s="141" t="str">
        <f t="shared" si="40"/>
        <v>142.</v>
      </c>
      <c r="AN171" s="147"/>
      <c r="AO171" s="35"/>
      <c r="AP171" s="16"/>
    </row>
    <row r="172" spans="1:42" ht="22.5" customHeight="1" x14ac:dyDescent="0.25">
      <c r="A172" s="68" t="str">
        <f t="shared" si="36"/>
        <v>143.</v>
      </c>
      <c r="B172" s="25">
        <v>568</v>
      </c>
      <c r="C172" s="201" t="s">
        <v>258</v>
      </c>
      <c r="D172" s="25">
        <v>1957</v>
      </c>
      <c r="E172" s="68" t="s">
        <v>2932</v>
      </c>
      <c r="F172" s="68" t="s">
        <v>2937</v>
      </c>
      <c r="G172" s="25">
        <v>2</v>
      </c>
      <c r="H172" s="25">
        <v>3</v>
      </c>
      <c r="I172" s="235">
        <v>206.8</v>
      </c>
      <c r="J172" s="144">
        <v>126.6</v>
      </c>
      <c r="K172" s="235">
        <v>126.6</v>
      </c>
      <c r="L172" s="12">
        <v>10</v>
      </c>
      <c r="M172" s="235">
        <f t="shared" si="37"/>
        <v>42870</v>
      </c>
      <c r="N172" s="235"/>
      <c r="O172" s="235"/>
      <c r="P172" s="235"/>
      <c r="Q172" s="144">
        <f t="shared" si="38"/>
        <v>42870</v>
      </c>
      <c r="R172" s="235">
        <v>42870</v>
      </c>
      <c r="S172" s="240"/>
      <c r="T172" s="235"/>
      <c r="U172" s="235"/>
      <c r="V172" s="235"/>
      <c r="W172" s="235"/>
      <c r="X172" s="235"/>
      <c r="Y172" s="235"/>
      <c r="Z172" s="235"/>
      <c r="AA172" s="235"/>
      <c r="AB172" s="235"/>
      <c r="AC172" s="235"/>
      <c r="AD172" s="235"/>
      <c r="AE172" s="235"/>
      <c r="AF172" s="235"/>
      <c r="AG172" s="324">
        <v>2025</v>
      </c>
      <c r="AH172" s="128"/>
      <c r="AI172" s="172"/>
      <c r="AJ172" s="172"/>
      <c r="AK172" s="141">
        <f t="shared" si="39"/>
        <v>143</v>
      </c>
      <c r="AL172" s="35" t="s">
        <v>153</v>
      </c>
      <c r="AM172" s="141" t="str">
        <f t="shared" si="40"/>
        <v>143.</v>
      </c>
      <c r="AN172" s="147"/>
      <c r="AO172" s="35"/>
      <c r="AP172" s="16"/>
    </row>
    <row r="173" spans="1:42" ht="22.5" customHeight="1" x14ac:dyDescent="0.25">
      <c r="A173" s="68" t="str">
        <f t="shared" si="36"/>
        <v>144.</v>
      </c>
      <c r="B173" s="25">
        <v>806</v>
      </c>
      <c r="C173" s="36" t="s">
        <v>1704</v>
      </c>
      <c r="D173" s="25">
        <v>1957</v>
      </c>
      <c r="E173" s="68" t="s">
        <v>2932</v>
      </c>
      <c r="F173" s="68" t="s">
        <v>2934</v>
      </c>
      <c r="G173" s="25">
        <v>2</v>
      </c>
      <c r="H173" s="25">
        <v>2</v>
      </c>
      <c r="I173" s="322">
        <v>1042.03</v>
      </c>
      <c r="J173" s="322">
        <v>640.03</v>
      </c>
      <c r="K173" s="322">
        <v>640.03</v>
      </c>
      <c r="L173" s="12">
        <v>28</v>
      </c>
      <c r="M173" s="235">
        <f t="shared" si="37"/>
        <v>881440</v>
      </c>
      <c r="N173" s="235"/>
      <c r="O173" s="235"/>
      <c r="P173" s="235"/>
      <c r="Q173" s="144">
        <f t="shared" si="38"/>
        <v>881440</v>
      </c>
      <c r="R173" s="244"/>
      <c r="S173" s="245"/>
      <c r="T173" s="244"/>
      <c r="U173" s="244"/>
      <c r="V173" s="244"/>
      <c r="W173" s="244"/>
      <c r="X173" s="244"/>
      <c r="Y173" s="244">
        <v>280</v>
      </c>
      <c r="Z173" s="244">
        <f>Y173*3148</f>
        <v>881440</v>
      </c>
      <c r="AA173" s="244"/>
      <c r="AB173" s="244"/>
      <c r="AC173" s="144"/>
      <c r="AD173" s="144"/>
      <c r="AE173" s="244"/>
      <c r="AF173" s="244"/>
      <c r="AG173" s="324">
        <v>2025</v>
      </c>
      <c r="AH173" s="128"/>
      <c r="AI173" s="172"/>
      <c r="AJ173" s="172"/>
      <c r="AK173" s="141">
        <f t="shared" si="39"/>
        <v>144</v>
      </c>
      <c r="AL173" s="35" t="s">
        <v>153</v>
      </c>
      <c r="AM173" s="141" t="str">
        <f t="shared" si="40"/>
        <v>144.</v>
      </c>
      <c r="AN173" s="147"/>
      <c r="AO173" s="35"/>
      <c r="AP173" s="16"/>
    </row>
    <row r="174" spans="1:42" ht="22.5" customHeight="1" x14ac:dyDescent="0.25">
      <c r="A174" s="68" t="str">
        <f t="shared" si="36"/>
        <v>145.</v>
      </c>
      <c r="B174" s="25">
        <v>307</v>
      </c>
      <c r="C174" s="36" t="s">
        <v>1668</v>
      </c>
      <c r="D174" s="25">
        <v>1958</v>
      </c>
      <c r="E174" s="111" t="s">
        <v>2932</v>
      </c>
      <c r="F174" s="68" t="s">
        <v>2934</v>
      </c>
      <c r="G174" s="25">
        <v>2</v>
      </c>
      <c r="H174" s="25">
        <v>1</v>
      </c>
      <c r="I174" s="144">
        <v>472.4</v>
      </c>
      <c r="J174" s="144">
        <v>399.8</v>
      </c>
      <c r="K174" s="144">
        <v>399.8</v>
      </c>
      <c r="L174" s="30">
        <v>15</v>
      </c>
      <c r="M174" s="144">
        <f t="shared" si="37"/>
        <v>710675</v>
      </c>
      <c r="N174" s="144"/>
      <c r="O174" s="144"/>
      <c r="P174" s="144"/>
      <c r="Q174" s="144">
        <f t="shared" si="38"/>
        <v>710675</v>
      </c>
      <c r="R174" s="144">
        <v>710675</v>
      </c>
      <c r="S174" s="30"/>
      <c r="T174" s="144"/>
      <c r="U174" s="144"/>
      <c r="V174" s="144"/>
      <c r="W174" s="144"/>
      <c r="X174" s="144"/>
      <c r="Y174" s="144"/>
      <c r="Z174" s="144"/>
      <c r="AA174" s="144"/>
      <c r="AB174" s="144"/>
      <c r="AC174" s="144"/>
      <c r="AD174" s="144"/>
      <c r="AE174" s="144"/>
      <c r="AF174" s="144"/>
      <c r="AG174" s="324">
        <v>2025</v>
      </c>
      <c r="AH174" s="128"/>
      <c r="AI174" s="172"/>
      <c r="AJ174" s="172"/>
      <c r="AK174" s="141">
        <f t="shared" si="39"/>
        <v>145</v>
      </c>
      <c r="AL174" s="35" t="s">
        <v>153</v>
      </c>
      <c r="AM174" s="141" t="str">
        <f t="shared" si="40"/>
        <v>145.</v>
      </c>
      <c r="AN174" s="147"/>
      <c r="AO174" s="35"/>
      <c r="AP174" s="16"/>
    </row>
    <row r="175" spans="1:42" ht="22.5" customHeight="1" x14ac:dyDescent="0.25">
      <c r="A175" s="68" t="str">
        <f t="shared" si="36"/>
        <v>146.</v>
      </c>
      <c r="B175" s="25">
        <v>390</v>
      </c>
      <c r="C175" s="36" t="s">
        <v>1671</v>
      </c>
      <c r="D175" s="25">
        <v>1958</v>
      </c>
      <c r="E175" s="111" t="s">
        <v>2932</v>
      </c>
      <c r="F175" s="68" t="s">
        <v>2934</v>
      </c>
      <c r="G175" s="25">
        <v>2</v>
      </c>
      <c r="H175" s="25">
        <v>2</v>
      </c>
      <c r="I175" s="144">
        <v>490.4</v>
      </c>
      <c r="J175" s="144">
        <v>269.39999999999998</v>
      </c>
      <c r="K175" s="144">
        <v>269.39999999999998</v>
      </c>
      <c r="L175" s="30">
        <v>21</v>
      </c>
      <c r="M175" s="235">
        <f t="shared" si="37"/>
        <v>487320</v>
      </c>
      <c r="N175" s="235"/>
      <c r="O175" s="235"/>
      <c r="P175" s="235"/>
      <c r="Q175" s="144">
        <f t="shared" si="38"/>
        <v>487320</v>
      </c>
      <c r="R175" s="244">
        <v>487320</v>
      </c>
      <c r="S175" s="245"/>
      <c r="T175" s="244"/>
      <c r="U175" s="244"/>
      <c r="V175" s="244"/>
      <c r="W175" s="244"/>
      <c r="X175" s="244"/>
      <c r="Y175" s="244"/>
      <c r="Z175" s="244"/>
      <c r="AA175" s="244"/>
      <c r="AB175" s="244"/>
      <c r="AC175" s="144"/>
      <c r="AD175" s="144"/>
      <c r="AE175" s="244"/>
      <c r="AF175" s="244"/>
      <c r="AG175" s="324">
        <v>2025</v>
      </c>
      <c r="AH175" s="128"/>
      <c r="AI175" s="172"/>
      <c r="AJ175" s="172"/>
      <c r="AK175" s="141">
        <f t="shared" si="39"/>
        <v>146</v>
      </c>
      <c r="AL175" s="35" t="s">
        <v>153</v>
      </c>
      <c r="AM175" s="141" t="str">
        <f t="shared" si="40"/>
        <v>146.</v>
      </c>
      <c r="AN175" s="147"/>
      <c r="AO175" s="35"/>
      <c r="AP175" s="16"/>
    </row>
    <row r="176" spans="1:42" ht="22.5" customHeight="1" x14ac:dyDescent="0.25">
      <c r="A176" s="68" t="str">
        <f t="shared" si="36"/>
        <v>147.</v>
      </c>
      <c r="B176" s="25">
        <v>404</v>
      </c>
      <c r="C176" s="161" t="s">
        <v>232</v>
      </c>
      <c r="D176" s="25">
        <v>1958</v>
      </c>
      <c r="E176" s="68" t="s">
        <v>2932</v>
      </c>
      <c r="F176" s="68" t="s">
        <v>2934</v>
      </c>
      <c r="G176" s="25">
        <v>3</v>
      </c>
      <c r="H176" s="25">
        <v>2</v>
      </c>
      <c r="I176" s="322">
        <v>1077.8</v>
      </c>
      <c r="J176" s="144">
        <v>954.8</v>
      </c>
      <c r="K176" s="322">
        <v>954.8</v>
      </c>
      <c r="L176" s="12">
        <v>39</v>
      </c>
      <c r="M176" s="235">
        <f t="shared" si="37"/>
        <v>693875</v>
      </c>
      <c r="N176" s="235"/>
      <c r="O176" s="235"/>
      <c r="P176" s="235"/>
      <c r="Q176" s="144">
        <f t="shared" si="38"/>
        <v>693875</v>
      </c>
      <c r="R176" s="235">
        <v>693875</v>
      </c>
      <c r="S176" s="240"/>
      <c r="T176" s="235"/>
      <c r="U176" s="235"/>
      <c r="V176" s="235"/>
      <c r="W176" s="235"/>
      <c r="X176" s="235"/>
      <c r="Y176" s="235"/>
      <c r="Z176" s="235"/>
      <c r="AA176" s="235"/>
      <c r="AB176" s="235"/>
      <c r="AC176" s="235"/>
      <c r="AD176" s="235"/>
      <c r="AE176" s="235"/>
      <c r="AF176" s="235"/>
      <c r="AG176" s="324">
        <v>2025</v>
      </c>
      <c r="AH176" s="128"/>
      <c r="AI176" s="172"/>
      <c r="AJ176" s="172"/>
      <c r="AK176" s="141">
        <f t="shared" si="39"/>
        <v>147</v>
      </c>
      <c r="AL176" s="35" t="s">
        <v>153</v>
      </c>
      <c r="AM176" s="141" t="str">
        <f t="shared" si="40"/>
        <v>147.</v>
      </c>
      <c r="AN176" s="147"/>
      <c r="AO176" s="274"/>
      <c r="AP176" s="16"/>
    </row>
    <row r="177" spans="1:42" ht="22.5" customHeight="1" x14ac:dyDescent="0.25">
      <c r="A177" s="68" t="str">
        <f t="shared" si="36"/>
        <v>148.</v>
      </c>
      <c r="B177" s="25">
        <v>522</v>
      </c>
      <c r="C177" s="202" t="s">
        <v>210</v>
      </c>
      <c r="D177" s="25">
        <v>1958</v>
      </c>
      <c r="E177" s="111" t="s">
        <v>2932</v>
      </c>
      <c r="F177" s="68" t="s">
        <v>2934</v>
      </c>
      <c r="G177" s="25">
        <v>3</v>
      </c>
      <c r="H177" s="25">
        <v>2</v>
      </c>
      <c r="I177" s="144">
        <v>922.8</v>
      </c>
      <c r="J177" s="144">
        <v>593.5</v>
      </c>
      <c r="K177" s="144">
        <v>593.5</v>
      </c>
      <c r="L177" s="30">
        <v>25</v>
      </c>
      <c r="M177" s="144">
        <f t="shared" si="37"/>
        <v>1299520</v>
      </c>
      <c r="N177" s="144"/>
      <c r="O177" s="144"/>
      <c r="P177" s="144"/>
      <c r="Q177" s="144">
        <f t="shared" si="38"/>
        <v>1299520</v>
      </c>
      <c r="R177" s="144">
        <v>1299520</v>
      </c>
      <c r="S177" s="30"/>
      <c r="T177" s="144"/>
      <c r="U177" s="144"/>
      <c r="V177" s="144"/>
      <c r="W177" s="144"/>
      <c r="X177" s="144"/>
      <c r="Y177" s="144"/>
      <c r="Z177" s="144"/>
      <c r="AA177" s="144"/>
      <c r="AB177" s="144"/>
      <c r="AC177" s="144"/>
      <c r="AD177" s="144"/>
      <c r="AE177" s="144"/>
      <c r="AF177" s="144"/>
      <c r="AG177" s="324">
        <v>2025</v>
      </c>
      <c r="AH177" s="128"/>
      <c r="AI177" s="216"/>
      <c r="AJ177" s="216"/>
      <c r="AK177" s="141">
        <f t="shared" si="39"/>
        <v>148</v>
      </c>
      <c r="AL177" s="35" t="s">
        <v>153</v>
      </c>
      <c r="AM177" s="141" t="str">
        <f t="shared" si="40"/>
        <v>148.</v>
      </c>
      <c r="AN177" s="147"/>
      <c r="AO177" s="35"/>
      <c r="AP177" s="16"/>
    </row>
    <row r="178" spans="1:42" ht="22.5" customHeight="1" x14ac:dyDescent="0.25">
      <c r="A178" s="68" t="str">
        <f t="shared" si="36"/>
        <v>149.</v>
      </c>
      <c r="B178" s="25">
        <v>822</v>
      </c>
      <c r="C178" s="36" t="s">
        <v>1706</v>
      </c>
      <c r="D178" s="25">
        <v>1958</v>
      </c>
      <c r="E178" s="111" t="s">
        <v>2932</v>
      </c>
      <c r="F178" s="68" t="s">
        <v>2934</v>
      </c>
      <c r="G178" s="25">
        <v>2</v>
      </c>
      <c r="H178" s="25">
        <v>1</v>
      </c>
      <c r="I178" s="241">
        <v>487.3</v>
      </c>
      <c r="J178" s="241">
        <v>269.3</v>
      </c>
      <c r="K178" s="241">
        <v>269.3</v>
      </c>
      <c r="L178" s="242">
        <v>10</v>
      </c>
      <c r="M178" s="235">
        <f t="shared" si="37"/>
        <v>495442</v>
      </c>
      <c r="N178" s="235"/>
      <c r="O178" s="235"/>
      <c r="P178" s="235"/>
      <c r="Q178" s="144">
        <f t="shared" si="38"/>
        <v>495442</v>
      </c>
      <c r="R178" s="235">
        <v>495442</v>
      </c>
      <c r="S178" s="240"/>
      <c r="T178" s="235"/>
      <c r="U178" s="235"/>
      <c r="V178" s="235"/>
      <c r="W178" s="235"/>
      <c r="X178" s="235"/>
      <c r="Y178" s="235"/>
      <c r="Z178" s="235"/>
      <c r="AA178" s="235"/>
      <c r="AB178" s="235"/>
      <c r="AC178" s="244"/>
      <c r="AD178" s="244"/>
      <c r="AE178" s="235"/>
      <c r="AF178" s="235"/>
      <c r="AG178" s="324">
        <v>2025</v>
      </c>
      <c r="AH178" s="128"/>
      <c r="AI178" s="172"/>
      <c r="AJ178" s="172"/>
      <c r="AK178" s="141">
        <f t="shared" si="39"/>
        <v>149</v>
      </c>
      <c r="AL178" s="35" t="s">
        <v>153</v>
      </c>
      <c r="AM178" s="141" t="str">
        <f t="shared" si="40"/>
        <v>149.</v>
      </c>
      <c r="AN178" s="147"/>
      <c r="AO178" s="274"/>
      <c r="AP178" s="16"/>
    </row>
    <row r="179" spans="1:42" ht="22.5" customHeight="1" x14ac:dyDescent="0.25">
      <c r="A179" s="68" t="str">
        <f t="shared" si="36"/>
        <v>150.</v>
      </c>
      <c r="B179" s="25">
        <v>824</v>
      </c>
      <c r="C179" s="36" t="s">
        <v>1707</v>
      </c>
      <c r="D179" s="25">
        <v>1958</v>
      </c>
      <c r="E179" s="111" t="s">
        <v>2932</v>
      </c>
      <c r="F179" s="68" t="s">
        <v>2934</v>
      </c>
      <c r="G179" s="25">
        <v>2</v>
      </c>
      <c r="H179" s="25">
        <v>1</v>
      </c>
      <c r="I179" s="241">
        <v>488.3</v>
      </c>
      <c r="J179" s="241">
        <v>269.3</v>
      </c>
      <c r="K179" s="241">
        <v>269.3</v>
      </c>
      <c r="L179" s="242">
        <v>13</v>
      </c>
      <c r="M179" s="144">
        <f t="shared" si="37"/>
        <v>495442</v>
      </c>
      <c r="N179" s="144"/>
      <c r="O179" s="144"/>
      <c r="P179" s="144"/>
      <c r="Q179" s="144">
        <f t="shared" si="38"/>
        <v>495442</v>
      </c>
      <c r="R179" s="144">
        <v>495442</v>
      </c>
      <c r="S179" s="30"/>
      <c r="T179" s="144"/>
      <c r="U179" s="144"/>
      <c r="V179" s="144"/>
      <c r="W179" s="144"/>
      <c r="X179" s="144"/>
      <c r="Y179" s="144"/>
      <c r="Z179" s="144"/>
      <c r="AA179" s="144"/>
      <c r="AB179" s="144"/>
      <c r="AC179" s="144"/>
      <c r="AD179" s="144"/>
      <c r="AE179" s="144"/>
      <c r="AF179" s="144"/>
      <c r="AG179" s="324">
        <v>2025</v>
      </c>
      <c r="AH179" s="128"/>
      <c r="AI179" s="172"/>
      <c r="AJ179" s="172"/>
      <c r="AK179" s="141">
        <f t="shared" si="39"/>
        <v>150</v>
      </c>
      <c r="AL179" s="35" t="s">
        <v>153</v>
      </c>
      <c r="AM179" s="141" t="str">
        <f t="shared" si="40"/>
        <v>150.</v>
      </c>
      <c r="AN179" s="147"/>
      <c r="AO179" s="35"/>
      <c r="AP179" s="16"/>
    </row>
    <row r="180" spans="1:42" ht="22.5" customHeight="1" x14ac:dyDescent="0.25">
      <c r="A180" s="68" t="str">
        <f t="shared" si="36"/>
        <v>151.</v>
      </c>
      <c r="B180" s="25">
        <v>833</v>
      </c>
      <c r="C180" s="161" t="s">
        <v>243</v>
      </c>
      <c r="D180" s="25">
        <v>1958</v>
      </c>
      <c r="E180" s="68" t="s">
        <v>2932</v>
      </c>
      <c r="F180" s="68" t="s">
        <v>2934</v>
      </c>
      <c r="G180" s="25">
        <v>2</v>
      </c>
      <c r="H180" s="25">
        <v>1</v>
      </c>
      <c r="I180" s="322">
        <v>457.01</v>
      </c>
      <c r="J180" s="322">
        <v>271.11</v>
      </c>
      <c r="K180" s="322">
        <v>236.01</v>
      </c>
      <c r="L180" s="12">
        <v>9</v>
      </c>
      <c r="M180" s="235">
        <f t="shared" si="37"/>
        <v>101673</v>
      </c>
      <c r="N180" s="235"/>
      <c r="O180" s="235"/>
      <c r="P180" s="235"/>
      <c r="Q180" s="144">
        <f t="shared" si="38"/>
        <v>101673</v>
      </c>
      <c r="R180" s="235">
        <v>101673</v>
      </c>
      <c r="S180" s="240"/>
      <c r="T180" s="235"/>
      <c r="U180" s="235"/>
      <c r="V180" s="235"/>
      <c r="W180" s="235"/>
      <c r="X180" s="235"/>
      <c r="Y180" s="235"/>
      <c r="Z180" s="235"/>
      <c r="AA180" s="235"/>
      <c r="AB180" s="235"/>
      <c r="AC180" s="235"/>
      <c r="AD180" s="235"/>
      <c r="AE180" s="235"/>
      <c r="AF180" s="235"/>
      <c r="AG180" s="324">
        <v>2025</v>
      </c>
      <c r="AH180" s="128"/>
      <c r="AI180" s="172"/>
      <c r="AJ180" s="172"/>
      <c r="AK180" s="141">
        <f t="shared" si="39"/>
        <v>151</v>
      </c>
      <c r="AL180" s="35" t="s">
        <v>153</v>
      </c>
      <c r="AM180" s="141" t="str">
        <f t="shared" si="40"/>
        <v>151.</v>
      </c>
      <c r="AN180" s="147"/>
      <c r="AO180" s="274"/>
      <c r="AP180" s="16"/>
    </row>
    <row r="181" spans="1:42" ht="22.5" customHeight="1" x14ac:dyDescent="0.25">
      <c r="A181" s="68" t="str">
        <f t="shared" si="36"/>
        <v>152.</v>
      </c>
      <c r="B181" s="25">
        <v>838</v>
      </c>
      <c r="C181" s="36" t="s">
        <v>1710</v>
      </c>
      <c r="D181" s="25">
        <v>1958</v>
      </c>
      <c r="E181" s="111" t="s">
        <v>2932</v>
      </c>
      <c r="F181" s="68" t="s">
        <v>2934</v>
      </c>
      <c r="G181" s="25">
        <v>2</v>
      </c>
      <c r="H181" s="25">
        <v>1</v>
      </c>
      <c r="I181" s="241">
        <v>488.5</v>
      </c>
      <c r="J181" s="241">
        <v>270.5</v>
      </c>
      <c r="K181" s="241">
        <v>270.5</v>
      </c>
      <c r="L181" s="242">
        <v>6</v>
      </c>
      <c r="M181" s="235">
        <f t="shared" si="37"/>
        <v>495442</v>
      </c>
      <c r="N181" s="235"/>
      <c r="O181" s="235"/>
      <c r="P181" s="235"/>
      <c r="Q181" s="144">
        <f t="shared" si="38"/>
        <v>495442</v>
      </c>
      <c r="R181" s="244">
        <v>495442</v>
      </c>
      <c r="S181" s="245"/>
      <c r="T181" s="244"/>
      <c r="U181" s="244"/>
      <c r="V181" s="244"/>
      <c r="W181" s="244"/>
      <c r="X181" s="244"/>
      <c r="Y181" s="244"/>
      <c r="Z181" s="244"/>
      <c r="AA181" s="244"/>
      <c r="AB181" s="244"/>
      <c r="AC181" s="144"/>
      <c r="AD181" s="144"/>
      <c r="AE181" s="244"/>
      <c r="AF181" s="244"/>
      <c r="AG181" s="324">
        <v>2025</v>
      </c>
      <c r="AH181" s="128"/>
      <c r="AI181" s="172"/>
      <c r="AJ181" s="172"/>
      <c r="AK181" s="141">
        <f t="shared" si="39"/>
        <v>152</v>
      </c>
      <c r="AL181" s="35" t="s">
        <v>153</v>
      </c>
      <c r="AM181" s="141" t="str">
        <f t="shared" si="40"/>
        <v>152.</v>
      </c>
      <c r="AN181" s="147"/>
      <c r="AO181" s="35"/>
      <c r="AP181" s="16"/>
    </row>
    <row r="182" spans="1:42" ht="22.5" customHeight="1" x14ac:dyDescent="0.25">
      <c r="A182" s="68" t="str">
        <f t="shared" si="36"/>
        <v>153.</v>
      </c>
      <c r="B182" s="25">
        <v>5471</v>
      </c>
      <c r="C182" s="161" t="s">
        <v>247</v>
      </c>
      <c r="D182" s="25">
        <v>1958</v>
      </c>
      <c r="E182" s="68" t="s">
        <v>2932</v>
      </c>
      <c r="F182" s="68" t="s">
        <v>2934</v>
      </c>
      <c r="G182" s="25">
        <v>2</v>
      </c>
      <c r="H182" s="25">
        <v>1</v>
      </c>
      <c r="I182" s="322">
        <v>266.5</v>
      </c>
      <c r="J182" s="322">
        <v>194</v>
      </c>
      <c r="K182" s="322">
        <v>194</v>
      </c>
      <c r="L182" s="12">
        <v>10</v>
      </c>
      <c r="M182" s="235">
        <f t="shared" si="37"/>
        <v>1321410</v>
      </c>
      <c r="N182" s="235"/>
      <c r="O182" s="235"/>
      <c r="P182" s="235"/>
      <c r="Q182" s="144">
        <f t="shared" si="38"/>
        <v>1321410</v>
      </c>
      <c r="R182" s="235">
        <f>523770+797640</f>
        <v>1321410</v>
      </c>
      <c r="S182" s="240"/>
      <c r="T182" s="235"/>
      <c r="U182" s="235"/>
      <c r="V182" s="235"/>
      <c r="W182" s="235"/>
      <c r="X182" s="235"/>
      <c r="Y182" s="235"/>
      <c r="Z182" s="235"/>
      <c r="AA182" s="235"/>
      <c r="AB182" s="235"/>
      <c r="AC182" s="235"/>
      <c r="AD182" s="235"/>
      <c r="AE182" s="144"/>
      <c r="AF182" s="235"/>
      <c r="AG182" s="324">
        <v>2025</v>
      </c>
      <c r="AH182" s="128"/>
      <c r="AI182" s="172"/>
      <c r="AJ182" s="172"/>
      <c r="AK182" s="141">
        <f t="shared" si="39"/>
        <v>153</v>
      </c>
      <c r="AL182" s="35" t="s">
        <v>153</v>
      </c>
      <c r="AM182" s="141" t="str">
        <f t="shared" si="40"/>
        <v>153.</v>
      </c>
      <c r="AN182" s="147"/>
      <c r="AO182" s="274"/>
      <c r="AP182" s="16"/>
    </row>
    <row r="183" spans="1:42" ht="22.5" customHeight="1" x14ac:dyDescent="0.25">
      <c r="A183" s="68" t="str">
        <f t="shared" si="36"/>
        <v>154.</v>
      </c>
      <c r="B183" s="25">
        <v>305</v>
      </c>
      <c r="C183" s="137" t="s">
        <v>1104</v>
      </c>
      <c r="D183" s="25">
        <v>1959</v>
      </c>
      <c r="E183" s="111" t="s">
        <v>2932</v>
      </c>
      <c r="F183" s="68" t="s">
        <v>2934</v>
      </c>
      <c r="G183" s="25">
        <v>2</v>
      </c>
      <c r="H183" s="25">
        <v>2</v>
      </c>
      <c r="I183" s="144">
        <v>768.8</v>
      </c>
      <c r="J183" s="144">
        <v>443.9</v>
      </c>
      <c r="K183" s="144">
        <v>443.9</v>
      </c>
      <c r="L183" s="30">
        <v>22</v>
      </c>
      <c r="M183" s="235">
        <f t="shared" si="37"/>
        <v>182988</v>
      </c>
      <c r="N183" s="235"/>
      <c r="O183" s="235"/>
      <c r="P183" s="235"/>
      <c r="Q183" s="144">
        <f t="shared" si="38"/>
        <v>182988</v>
      </c>
      <c r="R183" s="144">
        <v>182988</v>
      </c>
      <c r="S183" s="30"/>
      <c r="T183" s="144"/>
      <c r="U183" s="144"/>
      <c r="V183" s="144"/>
      <c r="W183" s="144"/>
      <c r="X183" s="144"/>
      <c r="Y183" s="144"/>
      <c r="Z183" s="144"/>
      <c r="AA183" s="144"/>
      <c r="AB183" s="144"/>
      <c r="AC183" s="144"/>
      <c r="AD183" s="144"/>
      <c r="AE183" s="144"/>
      <c r="AF183" s="144"/>
      <c r="AG183" s="324">
        <v>2025</v>
      </c>
      <c r="AH183" s="128"/>
      <c r="AI183" s="172"/>
      <c r="AJ183" s="172"/>
      <c r="AK183" s="141">
        <f t="shared" si="39"/>
        <v>154</v>
      </c>
      <c r="AL183" s="35" t="s">
        <v>153</v>
      </c>
      <c r="AM183" s="141" t="str">
        <f t="shared" si="40"/>
        <v>154.</v>
      </c>
      <c r="AN183" s="147"/>
      <c r="AO183" s="35"/>
      <c r="AP183" s="16"/>
    </row>
    <row r="184" spans="1:42" ht="22.5" customHeight="1" x14ac:dyDescent="0.25">
      <c r="A184" s="68" t="str">
        <f t="shared" si="36"/>
        <v>155.</v>
      </c>
      <c r="B184" s="25">
        <v>442</v>
      </c>
      <c r="C184" s="36" t="s">
        <v>1676</v>
      </c>
      <c r="D184" s="25">
        <v>1959</v>
      </c>
      <c r="E184" s="111" t="s">
        <v>2932</v>
      </c>
      <c r="F184" s="68" t="s">
        <v>2934</v>
      </c>
      <c r="G184" s="25">
        <v>2</v>
      </c>
      <c r="H184" s="25">
        <v>2</v>
      </c>
      <c r="I184" s="144">
        <v>1283.5</v>
      </c>
      <c r="J184" s="144">
        <v>740.9</v>
      </c>
      <c r="K184" s="144">
        <v>507.5</v>
      </c>
      <c r="L184" s="30">
        <v>41</v>
      </c>
      <c r="M184" s="144">
        <f t="shared" si="37"/>
        <v>220524</v>
      </c>
      <c r="N184" s="144"/>
      <c r="O184" s="144"/>
      <c r="P184" s="144"/>
      <c r="Q184" s="144">
        <f t="shared" si="38"/>
        <v>220524</v>
      </c>
      <c r="R184" s="144">
        <v>220524</v>
      </c>
      <c r="S184" s="30"/>
      <c r="T184" s="144"/>
      <c r="U184" s="144"/>
      <c r="V184" s="144"/>
      <c r="W184" s="144"/>
      <c r="X184" s="144"/>
      <c r="Y184" s="144"/>
      <c r="Z184" s="144"/>
      <c r="AA184" s="144"/>
      <c r="AB184" s="144"/>
      <c r="AC184" s="144"/>
      <c r="AD184" s="144"/>
      <c r="AE184" s="144"/>
      <c r="AF184" s="144"/>
      <c r="AG184" s="324">
        <v>2025</v>
      </c>
      <c r="AH184" s="128"/>
      <c r="AI184" s="172"/>
      <c r="AJ184" s="172"/>
      <c r="AK184" s="141">
        <f t="shared" si="39"/>
        <v>155</v>
      </c>
      <c r="AL184" s="35" t="s">
        <v>153</v>
      </c>
      <c r="AM184" s="141" t="str">
        <f t="shared" si="40"/>
        <v>155.</v>
      </c>
      <c r="AN184" s="147"/>
      <c r="AO184" s="35"/>
      <c r="AP184" s="16"/>
    </row>
    <row r="185" spans="1:42" ht="22.5" customHeight="1" x14ac:dyDescent="0.25">
      <c r="A185" s="68" t="str">
        <f t="shared" si="36"/>
        <v>156.</v>
      </c>
      <c r="B185" s="25">
        <v>448</v>
      </c>
      <c r="C185" s="161" t="s">
        <v>234</v>
      </c>
      <c r="D185" s="25">
        <v>1959</v>
      </c>
      <c r="E185" s="68" t="s">
        <v>2932</v>
      </c>
      <c r="F185" s="68" t="s">
        <v>2934</v>
      </c>
      <c r="G185" s="25">
        <v>2</v>
      </c>
      <c r="H185" s="25">
        <v>1</v>
      </c>
      <c r="I185" s="322">
        <v>744.3</v>
      </c>
      <c r="J185" s="144">
        <v>427.9</v>
      </c>
      <c r="K185" s="322">
        <v>427.9</v>
      </c>
      <c r="L185" s="12">
        <v>19</v>
      </c>
      <c r="M185" s="235">
        <f t="shared" si="37"/>
        <v>220524</v>
      </c>
      <c r="N185" s="235"/>
      <c r="O185" s="235"/>
      <c r="P185" s="235"/>
      <c r="Q185" s="144">
        <f t="shared" si="38"/>
        <v>220524</v>
      </c>
      <c r="R185" s="235">
        <v>220524</v>
      </c>
      <c r="S185" s="240"/>
      <c r="T185" s="235"/>
      <c r="U185" s="235"/>
      <c r="V185" s="235"/>
      <c r="W185" s="235"/>
      <c r="X185" s="235"/>
      <c r="Y185" s="235"/>
      <c r="Z185" s="235"/>
      <c r="AA185" s="235"/>
      <c r="AB185" s="235"/>
      <c r="AC185" s="235"/>
      <c r="AD185" s="235"/>
      <c r="AE185" s="235"/>
      <c r="AF185" s="235"/>
      <c r="AG185" s="324">
        <v>2025</v>
      </c>
      <c r="AH185" s="128"/>
      <c r="AI185" s="172"/>
      <c r="AJ185" s="172"/>
      <c r="AK185" s="141">
        <f t="shared" si="39"/>
        <v>156</v>
      </c>
      <c r="AL185" s="35" t="s">
        <v>153</v>
      </c>
      <c r="AM185" s="141" t="str">
        <f t="shared" si="40"/>
        <v>156.</v>
      </c>
      <c r="AN185" s="147"/>
      <c r="AO185" s="35"/>
      <c r="AP185" s="16"/>
    </row>
    <row r="186" spans="1:42" ht="22.5" customHeight="1" x14ac:dyDescent="0.25">
      <c r="A186" s="68" t="str">
        <f t="shared" si="36"/>
        <v>157.</v>
      </c>
      <c r="B186" s="25">
        <v>561</v>
      </c>
      <c r="C186" s="36" t="s">
        <v>1691</v>
      </c>
      <c r="D186" s="25">
        <v>1959</v>
      </c>
      <c r="E186" s="111" t="s">
        <v>2932</v>
      </c>
      <c r="F186" s="68" t="s">
        <v>2934</v>
      </c>
      <c r="G186" s="25">
        <v>5</v>
      </c>
      <c r="H186" s="25">
        <v>5</v>
      </c>
      <c r="I186" s="144">
        <v>6275.55</v>
      </c>
      <c r="J186" s="144">
        <v>3185.9</v>
      </c>
      <c r="K186" s="144">
        <v>3185.9</v>
      </c>
      <c r="L186" s="30">
        <v>152</v>
      </c>
      <c r="M186" s="235">
        <f t="shared" si="37"/>
        <v>19335123.600000001</v>
      </c>
      <c r="N186" s="235"/>
      <c r="O186" s="235"/>
      <c r="P186" s="235"/>
      <c r="Q186" s="144">
        <f t="shared" si="38"/>
        <v>19335123.600000001</v>
      </c>
      <c r="R186" s="244">
        <v>19335123.600000001</v>
      </c>
      <c r="S186" s="245"/>
      <c r="T186" s="244"/>
      <c r="U186" s="244"/>
      <c r="V186" s="244"/>
      <c r="W186" s="244"/>
      <c r="X186" s="244"/>
      <c r="Y186" s="244"/>
      <c r="Z186" s="244"/>
      <c r="AA186" s="244"/>
      <c r="AB186" s="244"/>
      <c r="AC186" s="144"/>
      <c r="AD186" s="144"/>
      <c r="AE186" s="244"/>
      <c r="AF186" s="244"/>
      <c r="AG186" s="324">
        <v>2025</v>
      </c>
      <c r="AH186" s="128"/>
      <c r="AI186" s="172"/>
      <c r="AJ186" s="172"/>
      <c r="AK186" s="141">
        <f t="shared" si="39"/>
        <v>157</v>
      </c>
      <c r="AL186" s="35" t="s">
        <v>153</v>
      </c>
      <c r="AM186" s="141" t="str">
        <f t="shared" si="40"/>
        <v>157.</v>
      </c>
      <c r="AN186" s="147"/>
      <c r="AO186" s="35"/>
      <c r="AP186" s="16"/>
    </row>
    <row r="187" spans="1:42" ht="22.5" customHeight="1" x14ac:dyDescent="0.25">
      <c r="A187" s="68" t="str">
        <f t="shared" si="36"/>
        <v>158.</v>
      </c>
      <c r="B187" s="25">
        <v>727</v>
      </c>
      <c r="C187" s="36" t="s">
        <v>1699</v>
      </c>
      <c r="D187" s="25">
        <v>1959</v>
      </c>
      <c r="E187" s="111" t="s">
        <v>2932</v>
      </c>
      <c r="F187" s="68" t="s">
        <v>2934</v>
      </c>
      <c r="G187" s="25">
        <v>2</v>
      </c>
      <c r="H187" s="25">
        <v>1</v>
      </c>
      <c r="I187" s="241">
        <v>455.8</v>
      </c>
      <c r="J187" s="241">
        <v>455.8</v>
      </c>
      <c r="K187" s="241">
        <v>401.97</v>
      </c>
      <c r="L187" s="242">
        <v>18</v>
      </c>
      <c r="M187" s="235">
        <f t="shared" si="37"/>
        <v>42870</v>
      </c>
      <c r="N187" s="235"/>
      <c r="O187" s="235"/>
      <c r="P187" s="235"/>
      <c r="Q187" s="144">
        <f t="shared" si="38"/>
        <v>42870</v>
      </c>
      <c r="R187" s="235">
        <v>42870</v>
      </c>
      <c r="S187" s="240"/>
      <c r="T187" s="235"/>
      <c r="U187" s="235"/>
      <c r="V187" s="235"/>
      <c r="W187" s="235"/>
      <c r="X187" s="235"/>
      <c r="Y187" s="235"/>
      <c r="Z187" s="235"/>
      <c r="AA187" s="235"/>
      <c r="AB187" s="235"/>
      <c r="AC187" s="244"/>
      <c r="AD187" s="244"/>
      <c r="AE187" s="235"/>
      <c r="AF187" s="235"/>
      <c r="AG187" s="324">
        <v>2025</v>
      </c>
      <c r="AH187" s="128"/>
      <c r="AI187" s="172"/>
      <c r="AJ187" s="172"/>
      <c r="AK187" s="141">
        <f t="shared" si="39"/>
        <v>158</v>
      </c>
      <c r="AL187" s="35" t="s">
        <v>153</v>
      </c>
      <c r="AM187" s="141" t="str">
        <f t="shared" si="40"/>
        <v>158.</v>
      </c>
      <c r="AN187" s="147"/>
      <c r="AO187" s="274"/>
      <c r="AP187" s="16"/>
    </row>
    <row r="188" spans="1:42" ht="22.5" customHeight="1" x14ac:dyDescent="0.25">
      <c r="A188" s="68" t="str">
        <f t="shared" si="36"/>
        <v>159.</v>
      </c>
      <c r="B188" s="25">
        <v>821</v>
      </c>
      <c r="C188" s="36" t="s">
        <v>1705</v>
      </c>
      <c r="D188" s="25">
        <v>1959</v>
      </c>
      <c r="E188" s="111" t="s">
        <v>2932</v>
      </c>
      <c r="F188" s="68" t="s">
        <v>2934</v>
      </c>
      <c r="G188" s="25">
        <v>2</v>
      </c>
      <c r="H188" s="25">
        <v>2</v>
      </c>
      <c r="I188" s="241">
        <v>947.3</v>
      </c>
      <c r="J188" s="241">
        <v>559.79999999999995</v>
      </c>
      <c r="K188" s="241">
        <v>521.29999999999995</v>
      </c>
      <c r="L188" s="242">
        <v>33</v>
      </c>
      <c r="M188" s="235">
        <f t="shared" si="37"/>
        <v>203346</v>
      </c>
      <c r="N188" s="235"/>
      <c r="O188" s="235"/>
      <c r="P188" s="235"/>
      <c r="Q188" s="144">
        <f t="shared" si="38"/>
        <v>203346</v>
      </c>
      <c r="R188" s="235">
        <v>203346</v>
      </c>
      <c r="S188" s="240"/>
      <c r="T188" s="235"/>
      <c r="U188" s="235"/>
      <c r="V188" s="235"/>
      <c r="W188" s="235"/>
      <c r="X188" s="235"/>
      <c r="Y188" s="235"/>
      <c r="Z188" s="235"/>
      <c r="AA188" s="235"/>
      <c r="AB188" s="235"/>
      <c r="AC188" s="244"/>
      <c r="AD188" s="244"/>
      <c r="AE188" s="235"/>
      <c r="AF188" s="235"/>
      <c r="AG188" s="324">
        <v>2025</v>
      </c>
      <c r="AH188" s="128"/>
      <c r="AI188" s="172"/>
      <c r="AJ188" s="172"/>
      <c r="AK188" s="141">
        <f t="shared" si="39"/>
        <v>159</v>
      </c>
      <c r="AL188" s="35" t="s">
        <v>153</v>
      </c>
      <c r="AM188" s="141" t="str">
        <f t="shared" si="40"/>
        <v>159.</v>
      </c>
      <c r="AN188" s="147"/>
      <c r="AO188" s="274"/>
      <c r="AP188" s="16"/>
    </row>
    <row r="189" spans="1:42" ht="22.5" customHeight="1" x14ac:dyDescent="0.25">
      <c r="A189" s="68" t="str">
        <f t="shared" si="36"/>
        <v>160.</v>
      </c>
      <c r="B189" s="25">
        <v>5473</v>
      </c>
      <c r="C189" s="174" t="s">
        <v>272</v>
      </c>
      <c r="D189" s="25">
        <v>1959</v>
      </c>
      <c r="E189" s="68" t="s">
        <v>2932</v>
      </c>
      <c r="F189" s="68" t="s">
        <v>2934</v>
      </c>
      <c r="G189" s="25">
        <v>2</v>
      </c>
      <c r="H189" s="25">
        <v>2</v>
      </c>
      <c r="I189" s="146">
        <v>762.9</v>
      </c>
      <c r="J189" s="144">
        <v>664.88</v>
      </c>
      <c r="K189" s="146">
        <v>664.88</v>
      </c>
      <c r="L189" s="25">
        <v>36</v>
      </c>
      <c r="M189" s="235">
        <f t="shared" si="37"/>
        <v>369720</v>
      </c>
      <c r="N189" s="235"/>
      <c r="O189" s="235"/>
      <c r="P189" s="235"/>
      <c r="Q189" s="144">
        <f t="shared" si="38"/>
        <v>369720</v>
      </c>
      <c r="R189" s="235">
        <v>369720</v>
      </c>
      <c r="S189" s="240"/>
      <c r="T189" s="235"/>
      <c r="U189" s="235"/>
      <c r="V189" s="322"/>
      <c r="W189" s="235"/>
      <c r="X189" s="235"/>
      <c r="Y189" s="235"/>
      <c r="Z189" s="235"/>
      <c r="AA189" s="235"/>
      <c r="AB189" s="235"/>
      <c r="AC189" s="235"/>
      <c r="AD189" s="235"/>
      <c r="AE189" s="235"/>
      <c r="AF189" s="235"/>
      <c r="AG189" s="324">
        <v>2025</v>
      </c>
      <c r="AH189" s="128"/>
      <c r="AI189" s="172"/>
      <c r="AJ189" s="172"/>
      <c r="AK189" s="141">
        <f t="shared" si="39"/>
        <v>160</v>
      </c>
      <c r="AL189" s="35" t="s">
        <v>153</v>
      </c>
      <c r="AM189" s="141" t="str">
        <f t="shared" si="40"/>
        <v>160.</v>
      </c>
      <c r="AN189" s="147"/>
      <c r="AO189" s="35"/>
      <c r="AP189" s="16"/>
    </row>
    <row r="190" spans="1:42" ht="22.5" customHeight="1" x14ac:dyDescent="0.25">
      <c r="A190" s="68" t="str">
        <f t="shared" si="36"/>
        <v>161.</v>
      </c>
      <c r="B190" s="25">
        <v>137</v>
      </c>
      <c r="C190" s="36" t="s">
        <v>1816</v>
      </c>
      <c r="D190" s="25">
        <v>1960</v>
      </c>
      <c r="E190" s="111" t="s">
        <v>2932</v>
      </c>
      <c r="F190" s="68" t="s">
        <v>2934</v>
      </c>
      <c r="G190" s="25">
        <v>3</v>
      </c>
      <c r="H190" s="25">
        <v>2</v>
      </c>
      <c r="I190" s="144">
        <v>572.79999999999995</v>
      </c>
      <c r="J190" s="144">
        <v>312.2</v>
      </c>
      <c r="K190" s="144">
        <v>312.2</v>
      </c>
      <c r="L190" s="30">
        <v>18</v>
      </c>
      <c r="M190" s="235">
        <f t="shared" si="37"/>
        <v>1133280</v>
      </c>
      <c r="N190" s="235"/>
      <c r="O190" s="235"/>
      <c r="P190" s="235"/>
      <c r="Q190" s="144">
        <f t="shared" si="38"/>
        <v>1133280</v>
      </c>
      <c r="R190" s="244"/>
      <c r="S190" s="245"/>
      <c r="T190" s="244"/>
      <c r="U190" s="244"/>
      <c r="V190" s="244"/>
      <c r="W190" s="244"/>
      <c r="X190" s="244"/>
      <c r="Y190" s="244">
        <v>360</v>
      </c>
      <c r="Z190" s="244">
        <f>Y190*3148</f>
        <v>1133280</v>
      </c>
      <c r="AA190" s="244"/>
      <c r="AB190" s="244"/>
      <c r="AC190" s="144"/>
      <c r="AD190" s="144"/>
      <c r="AE190" s="244"/>
      <c r="AF190" s="244"/>
      <c r="AG190" s="324">
        <v>2025</v>
      </c>
      <c r="AH190" s="128"/>
      <c r="AI190" s="172"/>
      <c r="AJ190" s="172"/>
      <c r="AK190" s="141">
        <f t="shared" si="39"/>
        <v>161</v>
      </c>
      <c r="AL190" s="35" t="s">
        <v>153</v>
      </c>
      <c r="AM190" s="141" t="str">
        <f t="shared" si="40"/>
        <v>161.</v>
      </c>
      <c r="AN190" s="147"/>
      <c r="AO190" s="35"/>
      <c r="AP190" s="16"/>
    </row>
    <row r="191" spans="1:42" ht="22.5" customHeight="1" x14ac:dyDescent="0.25">
      <c r="A191" s="68" t="str">
        <f t="shared" si="36"/>
        <v>162.</v>
      </c>
      <c r="B191" s="25">
        <v>182</v>
      </c>
      <c r="C191" s="36" t="s">
        <v>1660</v>
      </c>
      <c r="D191" s="25">
        <v>1960</v>
      </c>
      <c r="E191" s="111" t="s">
        <v>2932</v>
      </c>
      <c r="F191" s="68" t="s">
        <v>2934</v>
      </c>
      <c r="G191" s="25">
        <v>2</v>
      </c>
      <c r="H191" s="25">
        <v>1</v>
      </c>
      <c r="I191" s="241">
        <v>603</v>
      </c>
      <c r="J191" s="241">
        <v>537.20000000000005</v>
      </c>
      <c r="K191" s="241">
        <v>537.20000000000005</v>
      </c>
      <c r="L191" s="242">
        <v>10</v>
      </c>
      <c r="M191" s="235">
        <f t="shared" si="37"/>
        <v>3199531.9</v>
      </c>
      <c r="N191" s="235"/>
      <c r="O191" s="235"/>
      <c r="P191" s="235"/>
      <c r="Q191" s="144">
        <f t="shared" si="38"/>
        <v>3199531.9</v>
      </c>
      <c r="R191" s="235"/>
      <c r="S191" s="240"/>
      <c r="T191" s="235"/>
      <c r="U191" s="235">
        <v>425.3</v>
      </c>
      <c r="V191" s="235">
        <f>U191*7523</f>
        <v>3199531.9</v>
      </c>
      <c r="W191" s="235"/>
      <c r="X191" s="235"/>
      <c r="Y191" s="235"/>
      <c r="Z191" s="235"/>
      <c r="AA191" s="235"/>
      <c r="AB191" s="235"/>
      <c r="AC191" s="244"/>
      <c r="AD191" s="244"/>
      <c r="AE191" s="235"/>
      <c r="AF191" s="235"/>
      <c r="AG191" s="324">
        <v>2025</v>
      </c>
      <c r="AH191" s="128"/>
      <c r="AI191" s="172"/>
      <c r="AJ191" s="172"/>
      <c r="AK191" s="141">
        <f t="shared" si="39"/>
        <v>162</v>
      </c>
      <c r="AL191" s="35" t="s">
        <v>153</v>
      </c>
      <c r="AM191" s="141" t="str">
        <f t="shared" si="40"/>
        <v>162.</v>
      </c>
      <c r="AN191" s="147"/>
      <c r="AO191" s="274"/>
      <c r="AP191" s="16"/>
    </row>
    <row r="192" spans="1:42" ht="22.5" customHeight="1" x14ac:dyDescent="0.25">
      <c r="A192" s="68" t="str">
        <f t="shared" si="36"/>
        <v>163.</v>
      </c>
      <c r="B192" s="25">
        <v>195</v>
      </c>
      <c r="C192" s="161" t="s">
        <v>20</v>
      </c>
      <c r="D192" s="25">
        <v>1960</v>
      </c>
      <c r="E192" s="68" t="s">
        <v>2932</v>
      </c>
      <c r="F192" s="68" t="s">
        <v>2934</v>
      </c>
      <c r="G192" s="25">
        <v>4</v>
      </c>
      <c r="H192" s="25">
        <v>3</v>
      </c>
      <c r="I192" s="322">
        <v>1894.4</v>
      </c>
      <c r="J192" s="322">
        <v>1183.4000000000001</v>
      </c>
      <c r="K192" s="322">
        <v>1183.4000000000001</v>
      </c>
      <c r="L192" s="12">
        <v>65</v>
      </c>
      <c r="M192" s="235">
        <f t="shared" si="37"/>
        <v>492960</v>
      </c>
      <c r="N192" s="235"/>
      <c r="O192" s="235"/>
      <c r="P192" s="235"/>
      <c r="Q192" s="144">
        <f t="shared" si="38"/>
        <v>492960</v>
      </c>
      <c r="R192" s="235">
        <v>492960</v>
      </c>
      <c r="S192" s="240"/>
      <c r="T192" s="235"/>
      <c r="U192" s="235"/>
      <c r="V192" s="235"/>
      <c r="W192" s="235"/>
      <c r="X192" s="235"/>
      <c r="Y192" s="235"/>
      <c r="Z192" s="235"/>
      <c r="AA192" s="235"/>
      <c r="AB192" s="235"/>
      <c r="AC192" s="235"/>
      <c r="AD192" s="235"/>
      <c r="AE192" s="235"/>
      <c r="AF192" s="235"/>
      <c r="AG192" s="324">
        <v>2025</v>
      </c>
      <c r="AH192" s="128"/>
      <c r="AI192" s="172"/>
      <c r="AJ192" s="172"/>
      <c r="AK192" s="141">
        <f t="shared" si="39"/>
        <v>163</v>
      </c>
      <c r="AL192" s="35" t="s">
        <v>153</v>
      </c>
      <c r="AM192" s="141" t="str">
        <f t="shared" si="40"/>
        <v>163.</v>
      </c>
      <c r="AN192" s="147"/>
      <c r="AO192" s="274"/>
      <c r="AP192" s="16"/>
    </row>
    <row r="193" spans="1:42" ht="22.5" customHeight="1" x14ac:dyDescent="0.25">
      <c r="A193" s="68" t="str">
        <f t="shared" si="36"/>
        <v>164.</v>
      </c>
      <c r="B193" s="25">
        <v>393</v>
      </c>
      <c r="C193" s="202" t="s">
        <v>25</v>
      </c>
      <c r="D193" s="25">
        <v>1960</v>
      </c>
      <c r="E193" s="111" t="s">
        <v>2932</v>
      </c>
      <c r="F193" s="68" t="s">
        <v>2934</v>
      </c>
      <c r="G193" s="25">
        <v>5</v>
      </c>
      <c r="H193" s="25">
        <v>3</v>
      </c>
      <c r="I193" s="144">
        <v>3054.1</v>
      </c>
      <c r="J193" s="144">
        <v>2994.1</v>
      </c>
      <c r="K193" s="144">
        <v>2873.6</v>
      </c>
      <c r="L193" s="30">
        <v>179</v>
      </c>
      <c r="M193" s="235">
        <f t="shared" si="37"/>
        <v>214350</v>
      </c>
      <c r="N193" s="235"/>
      <c r="O193" s="235"/>
      <c r="P193" s="235"/>
      <c r="Q193" s="144">
        <f t="shared" si="38"/>
        <v>214350</v>
      </c>
      <c r="R193" s="144">
        <v>214350</v>
      </c>
      <c r="S193" s="30"/>
      <c r="T193" s="144"/>
      <c r="U193" s="144"/>
      <c r="V193" s="144"/>
      <c r="W193" s="144"/>
      <c r="X193" s="144"/>
      <c r="Y193" s="144"/>
      <c r="Z193" s="144"/>
      <c r="AA193" s="144"/>
      <c r="AB193" s="144"/>
      <c r="AC193" s="144"/>
      <c r="AD193" s="144"/>
      <c r="AE193" s="144"/>
      <c r="AF193" s="144"/>
      <c r="AG193" s="324">
        <v>2025</v>
      </c>
      <c r="AH193" s="128"/>
      <c r="AI193" s="172"/>
      <c r="AJ193" s="172"/>
      <c r="AK193" s="141">
        <f t="shared" si="39"/>
        <v>164</v>
      </c>
      <c r="AL193" s="35" t="s">
        <v>153</v>
      </c>
      <c r="AM193" s="141" t="str">
        <f t="shared" si="40"/>
        <v>164.</v>
      </c>
      <c r="AN193" s="147"/>
      <c r="AO193" s="35"/>
      <c r="AP193" s="16"/>
    </row>
    <row r="194" spans="1:42" ht="22.5" customHeight="1" x14ac:dyDescent="0.25">
      <c r="A194" s="68" t="str">
        <f t="shared" si="36"/>
        <v>165.</v>
      </c>
      <c r="B194" s="25">
        <v>450</v>
      </c>
      <c r="C194" s="202" t="s">
        <v>26</v>
      </c>
      <c r="D194" s="25">
        <v>1960</v>
      </c>
      <c r="E194" s="111" t="s">
        <v>2932</v>
      </c>
      <c r="F194" s="68" t="s">
        <v>2934</v>
      </c>
      <c r="G194" s="25">
        <v>2</v>
      </c>
      <c r="H194" s="25">
        <v>1</v>
      </c>
      <c r="I194" s="144">
        <v>301.2</v>
      </c>
      <c r="J194" s="144">
        <v>193.6</v>
      </c>
      <c r="K194" s="144">
        <v>193.6</v>
      </c>
      <c r="L194" s="30">
        <v>20</v>
      </c>
      <c r="M194" s="235">
        <f t="shared" si="37"/>
        <v>472200</v>
      </c>
      <c r="N194" s="235"/>
      <c r="O194" s="235"/>
      <c r="P194" s="235"/>
      <c r="Q194" s="144">
        <f t="shared" si="38"/>
        <v>472200</v>
      </c>
      <c r="R194" s="144"/>
      <c r="S194" s="30"/>
      <c r="T194" s="144"/>
      <c r="U194" s="144"/>
      <c r="V194" s="144"/>
      <c r="W194" s="144"/>
      <c r="X194" s="144"/>
      <c r="Y194" s="144">
        <v>150</v>
      </c>
      <c r="Z194" s="144">
        <f>Y194*3148</f>
        <v>472200</v>
      </c>
      <c r="AA194" s="144"/>
      <c r="AB194" s="144"/>
      <c r="AC194" s="144"/>
      <c r="AD194" s="144"/>
      <c r="AE194" s="144"/>
      <c r="AF194" s="144"/>
      <c r="AG194" s="324">
        <v>2025</v>
      </c>
      <c r="AH194" s="128"/>
      <c r="AI194" s="172"/>
      <c r="AJ194" s="172"/>
      <c r="AK194" s="141">
        <f t="shared" si="39"/>
        <v>165</v>
      </c>
      <c r="AL194" s="35" t="s">
        <v>153</v>
      </c>
      <c r="AM194" s="141" t="str">
        <f t="shared" si="40"/>
        <v>165.</v>
      </c>
      <c r="AN194" s="147"/>
      <c r="AO194" s="35"/>
      <c r="AP194" s="16"/>
    </row>
    <row r="195" spans="1:42" ht="22.5" customHeight="1" x14ac:dyDescent="0.25">
      <c r="A195" s="68" t="str">
        <f t="shared" si="36"/>
        <v>166.</v>
      </c>
      <c r="B195" s="25">
        <v>460</v>
      </c>
      <c r="C195" s="36" t="s">
        <v>1679</v>
      </c>
      <c r="D195" s="25">
        <v>1960</v>
      </c>
      <c r="E195" s="68" t="s">
        <v>2932</v>
      </c>
      <c r="F195" s="68" t="s">
        <v>2934</v>
      </c>
      <c r="G195" s="25">
        <v>2</v>
      </c>
      <c r="H195" s="25">
        <v>1</v>
      </c>
      <c r="I195" s="322">
        <v>460.9</v>
      </c>
      <c r="J195" s="322">
        <v>265.39999999999998</v>
      </c>
      <c r="K195" s="322">
        <v>187</v>
      </c>
      <c r="L195" s="12">
        <v>7</v>
      </c>
      <c r="M195" s="235">
        <f t="shared" si="37"/>
        <v>1767905</v>
      </c>
      <c r="N195" s="235"/>
      <c r="O195" s="235"/>
      <c r="P195" s="235"/>
      <c r="Q195" s="144">
        <f t="shared" si="38"/>
        <v>1767905</v>
      </c>
      <c r="R195" s="244"/>
      <c r="S195" s="245"/>
      <c r="T195" s="244"/>
      <c r="U195" s="244">
        <v>235</v>
      </c>
      <c r="V195" s="244">
        <f>U195*7523</f>
        <v>1767905</v>
      </c>
      <c r="W195" s="244"/>
      <c r="X195" s="244"/>
      <c r="Y195" s="244"/>
      <c r="Z195" s="244"/>
      <c r="AA195" s="244"/>
      <c r="AB195" s="244"/>
      <c r="AC195" s="144"/>
      <c r="AD195" s="144"/>
      <c r="AE195" s="244"/>
      <c r="AF195" s="244"/>
      <c r="AG195" s="324">
        <v>2025</v>
      </c>
      <c r="AH195" s="128"/>
      <c r="AI195" s="172"/>
      <c r="AJ195" s="172"/>
      <c r="AK195" s="141">
        <f t="shared" si="39"/>
        <v>166</v>
      </c>
      <c r="AL195" s="35" t="s">
        <v>153</v>
      </c>
      <c r="AM195" s="141" t="str">
        <f t="shared" si="40"/>
        <v>166.</v>
      </c>
      <c r="AN195" s="147"/>
      <c r="AO195" s="35"/>
      <c r="AP195" s="16"/>
    </row>
    <row r="196" spans="1:42" ht="22.5" customHeight="1" x14ac:dyDescent="0.25">
      <c r="A196" s="68" t="str">
        <f t="shared" ref="A196:A259" si="41">AM196</f>
        <v>167.</v>
      </c>
      <c r="B196" s="25">
        <v>694</v>
      </c>
      <c r="C196" s="202" t="s">
        <v>36</v>
      </c>
      <c r="D196" s="25">
        <v>1960</v>
      </c>
      <c r="E196" s="111" t="s">
        <v>2932</v>
      </c>
      <c r="F196" s="68" t="s">
        <v>2934</v>
      </c>
      <c r="G196" s="25">
        <v>2</v>
      </c>
      <c r="H196" s="25">
        <v>1</v>
      </c>
      <c r="I196" s="144">
        <v>563.67999999999995</v>
      </c>
      <c r="J196" s="144">
        <v>301.39999999999998</v>
      </c>
      <c r="K196" s="144">
        <v>301.39999999999998</v>
      </c>
      <c r="L196" s="30">
        <v>27</v>
      </c>
      <c r="M196" s="144">
        <f t="shared" ref="M196:M244" si="42">R196+T196+V196+X196+Z196+AB196+AE196+AF196</f>
        <v>169455</v>
      </c>
      <c r="N196" s="144"/>
      <c r="O196" s="144"/>
      <c r="P196" s="144"/>
      <c r="Q196" s="144">
        <f t="shared" ref="Q196:Q244" si="43">M196</f>
        <v>169455</v>
      </c>
      <c r="R196" s="144">
        <v>169455</v>
      </c>
      <c r="S196" s="30"/>
      <c r="T196" s="144"/>
      <c r="U196" s="144"/>
      <c r="V196" s="144"/>
      <c r="W196" s="144"/>
      <c r="X196" s="144"/>
      <c r="Y196" s="144"/>
      <c r="Z196" s="144"/>
      <c r="AA196" s="144"/>
      <c r="AB196" s="144"/>
      <c r="AC196" s="144"/>
      <c r="AD196" s="144"/>
      <c r="AE196" s="144"/>
      <c r="AF196" s="144"/>
      <c r="AG196" s="324">
        <v>2025</v>
      </c>
      <c r="AH196" s="128"/>
      <c r="AI196" s="216"/>
      <c r="AJ196" s="216"/>
      <c r="AK196" s="141">
        <f t="shared" si="39"/>
        <v>167</v>
      </c>
      <c r="AL196" s="35" t="s">
        <v>153</v>
      </c>
      <c r="AM196" s="141" t="str">
        <f t="shared" si="40"/>
        <v>167.</v>
      </c>
      <c r="AN196" s="147"/>
      <c r="AO196" s="35"/>
      <c r="AP196" s="16"/>
    </row>
    <row r="197" spans="1:42" ht="22.5" customHeight="1" x14ac:dyDescent="0.25">
      <c r="A197" s="68" t="str">
        <f t="shared" si="41"/>
        <v>168.</v>
      </c>
      <c r="B197" s="25">
        <v>695</v>
      </c>
      <c r="C197" s="202" t="s">
        <v>37</v>
      </c>
      <c r="D197" s="25">
        <v>1960</v>
      </c>
      <c r="E197" s="111" t="s">
        <v>2932</v>
      </c>
      <c r="F197" s="68" t="s">
        <v>2934</v>
      </c>
      <c r="G197" s="25">
        <v>2</v>
      </c>
      <c r="H197" s="25">
        <v>1</v>
      </c>
      <c r="I197" s="241">
        <v>576.16999999999996</v>
      </c>
      <c r="J197" s="241">
        <v>319.23</v>
      </c>
      <c r="K197" s="241">
        <v>319.23</v>
      </c>
      <c r="L197" s="242">
        <v>17</v>
      </c>
      <c r="M197" s="144">
        <f t="shared" si="42"/>
        <v>728790</v>
      </c>
      <c r="N197" s="144"/>
      <c r="O197" s="144"/>
      <c r="P197" s="144"/>
      <c r="Q197" s="144">
        <f t="shared" si="43"/>
        <v>728790</v>
      </c>
      <c r="R197" s="144">
        <v>728790</v>
      </c>
      <c r="S197" s="30"/>
      <c r="T197" s="144"/>
      <c r="U197" s="144"/>
      <c r="V197" s="144"/>
      <c r="W197" s="144"/>
      <c r="X197" s="144"/>
      <c r="Y197" s="144"/>
      <c r="Z197" s="144"/>
      <c r="AA197" s="144"/>
      <c r="AB197" s="144"/>
      <c r="AC197" s="144"/>
      <c r="AD197" s="144"/>
      <c r="AE197" s="144"/>
      <c r="AF197" s="144"/>
      <c r="AG197" s="324">
        <v>2025</v>
      </c>
      <c r="AH197" s="128"/>
      <c r="AI197" s="216"/>
      <c r="AJ197" s="216"/>
      <c r="AK197" s="141">
        <f t="shared" si="39"/>
        <v>168</v>
      </c>
      <c r="AL197" s="35" t="s">
        <v>153</v>
      </c>
      <c r="AM197" s="141" t="str">
        <f t="shared" si="40"/>
        <v>168.</v>
      </c>
      <c r="AN197" s="147"/>
      <c r="AO197" s="35"/>
      <c r="AP197" s="16"/>
    </row>
    <row r="198" spans="1:42" ht="22.5" customHeight="1" x14ac:dyDescent="0.25">
      <c r="A198" s="68" t="str">
        <f t="shared" si="41"/>
        <v>169.</v>
      </c>
      <c r="B198" s="25">
        <v>698</v>
      </c>
      <c r="C198" s="36" t="s">
        <v>1696</v>
      </c>
      <c r="D198" s="25">
        <v>1966</v>
      </c>
      <c r="E198" s="68" t="s">
        <v>2932</v>
      </c>
      <c r="F198" s="68" t="s">
        <v>2934</v>
      </c>
      <c r="G198" s="25">
        <v>2</v>
      </c>
      <c r="H198" s="25">
        <v>2</v>
      </c>
      <c r="I198" s="322">
        <v>1543.97</v>
      </c>
      <c r="J198" s="322">
        <v>611.97</v>
      </c>
      <c r="K198" s="322">
        <v>911.97</v>
      </c>
      <c r="L198" s="12">
        <v>10</v>
      </c>
      <c r="M198" s="144">
        <f t="shared" si="42"/>
        <v>4130127</v>
      </c>
      <c r="N198" s="144"/>
      <c r="O198" s="144"/>
      <c r="P198" s="144"/>
      <c r="Q198" s="144">
        <f t="shared" si="43"/>
        <v>4130127</v>
      </c>
      <c r="R198" s="144"/>
      <c r="S198" s="30"/>
      <c r="T198" s="144"/>
      <c r="U198" s="144">
        <v>549</v>
      </c>
      <c r="V198" s="144">
        <f>U198*7523</f>
        <v>4130127</v>
      </c>
      <c r="W198" s="144"/>
      <c r="X198" s="144"/>
      <c r="Y198" s="144"/>
      <c r="Z198" s="144"/>
      <c r="AA198" s="144"/>
      <c r="AB198" s="144"/>
      <c r="AC198" s="144"/>
      <c r="AD198" s="144"/>
      <c r="AE198" s="144"/>
      <c r="AF198" s="144"/>
      <c r="AG198" s="324">
        <v>2025</v>
      </c>
      <c r="AH198" s="128"/>
      <c r="AI198" s="172"/>
      <c r="AJ198" s="172"/>
      <c r="AK198" s="141">
        <f t="shared" si="39"/>
        <v>169</v>
      </c>
      <c r="AL198" s="35" t="s">
        <v>153</v>
      </c>
      <c r="AM198" s="141" t="str">
        <f t="shared" si="40"/>
        <v>169.</v>
      </c>
      <c r="AN198" s="147"/>
      <c r="AO198" s="35"/>
      <c r="AP198" s="16"/>
    </row>
    <row r="199" spans="1:42" ht="22.5" customHeight="1" x14ac:dyDescent="0.25">
      <c r="A199" s="68" t="str">
        <f t="shared" si="41"/>
        <v>170.</v>
      </c>
      <c r="B199" s="25">
        <v>826</v>
      </c>
      <c r="C199" s="202" t="s">
        <v>1133</v>
      </c>
      <c r="D199" s="25">
        <v>1960</v>
      </c>
      <c r="E199" s="111" t="s">
        <v>2932</v>
      </c>
      <c r="F199" s="68" t="s">
        <v>2934</v>
      </c>
      <c r="G199" s="25">
        <v>4</v>
      </c>
      <c r="H199" s="25">
        <v>2</v>
      </c>
      <c r="I199" s="241">
        <v>1375.2</v>
      </c>
      <c r="J199" s="241">
        <v>1277.5</v>
      </c>
      <c r="K199" s="241">
        <v>1277.5</v>
      </c>
      <c r="L199" s="242">
        <v>58</v>
      </c>
      <c r="M199" s="235">
        <f t="shared" si="42"/>
        <v>328440</v>
      </c>
      <c r="N199" s="235"/>
      <c r="O199" s="235"/>
      <c r="P199" s="235"/>
      <c r="Q199" s="144">
        <f t="shared" si="43"/>
        <v>328440</v>
      </c>
      <c r="R199" s="144">
        <v>328440</v>
      </c>
      <c r="S199" s="30"/>
      <c r="T199" s="144"/>
      <c r="U199" s="144"/>
      <c r="V199" s="144"/>
      <c r="W199" s="144"/>
      <c r="X199" s="144"/>
      <c r="Y199" s="144"/>
      <c r="Z199" s="144"/>
      <c r="AA199" s="144"/>
      <c r="AB199" s="144"/>
      <c r="AC199" s="144"/>
      <c r="AD199" s="144"/>
      <c r="AE199" s="144"/>
      <c r="AF199" s="144"/>
      <c r="AG199" s="324">
        <v>2025</v>
      </c>
      <c r="AH199" s="128"/>
      <c r="AI199" s="172"/>
      <c r="AJ199" s="172"/>
      <c r="AK199" s="141">
        <f t="shared" si="39"/>
        <v>170</v>
      </c>
      <c r="AL199" s="35" t="s">
        <v>153</v>
      </c>
      <c r="AM199" s="141" t="str">
        <f t="shared" si="40"/>
        <v>170.</v>
      </c>
      <c r="AN199" s="147"/>
      <c r="AO199" s="35"/>
      <c r="AP199" s="16"/>
    </row>
    <row r="200" spans="1:42" ht="22.5" customHeight="1" x14ac:dyDescent="0.25">
      <c r="A200" s="68" t="str">
        <f t="shared" si="41"/>
        <v>171.</v>
      </c>
      <c r="B200" s="25">
        <v>5491</v>
      </c>
      <c r="C200" s="161" t="s">
        <v>276</v>
      </c>
      <c r="D200" s="25">
        <v>1960</v>
      </c>
      <c r="E200" s="68" t="s">
        <v>2932</v>
      </c>
      <c r="F200" s="68" t="s">
        <v>2934</v>
      </c>
      <c r="G200" s="25">
        <v>2</v>
      </c>
      <c r="H200" s="25">
        <v>1</v>
      </c>
      <c r="I200" s="322">
        <v>328.1</v>
      </c>
      <c r="J200" s="144">
        <v>299.3</v>
      </c>
      <c r="K200" s="322">
        <v>299.3</v>
      </c>
      <c r="L200" s="12">
        <v>17</v>
      </c>
      <c r="M200" s="235">
        <f t="shared" si="42"/>
        <v>42870</v>
      </c>
      <c r="N200" s="235"/>
      <c r="O200" s="235"/>
      <c r="P200" s="235"/>
      <c r="Q200" s="144">
        <f t="shared" si="43"/>
        <v>42870</v>
      </c>
      <c r="R200" s="235">
        <v>42870</v>
      </c>
      <c r="S200" s="240"/>
      <c r="T200" s="235"/>
      <c r="U200" s="235"/>
      <c r="V200" s="235"/>
      <c r="W200" s="235"/>
      <c r="X200" s="235"/>
      <c r="Y200" s="235"/>
      <c r="Z200" s="235"/>
      <c r="AA200" s="235"/>
      <c r="AB200" s="235"/>
      <c r="AC200" s="235"/>
      <c r="AD200" s="235"/>
      <c r="AE200" s="235"/>
      <c r="AF200" s="235"/>
      <c r="AG200" s="324">
        <v>2025</v>
      </c>
      <c r="AH200" s="128"/>
      <c r="AI200" s="172"/>
      <c r="AJ200" s="172"/>
      <c r="AK200" s="141">
        <f t="shared" si="39"/>
        <v>171</v>
      </c>
      <c r="AL200" s="35" t="s">
        <v>153</v>
      </c>
      <c r="AM200" s="141" t="str">
        <f t="shared" si="40"/>
        <v>171.</v>
      </c>
      <c r="AN200" s="147"/>
      <c r="AO200" s="35"/>
      <c r="AP200" s="16"/>
    </row>
    <row r="201" spans="1:42" ht="22.5" customHeight="1" x14ac:dyDescent="0.25">
      <c r="A201" s="68" t="str">
        <f t="shared" si="41"/>
        <v>172.</v>
      </c>
      <c r="B201" s="25">
        <v>169</v>
      </c>
      <c r="C201" s="161" t="s">
        <v>18</v>
      </c>
      <c r="D201" s="25">
        <v>1961</v>
      </c>
      <c r="E201" s="68" t="s">
        <v>2932</v>
      </c>
      <c r="F201" s="68" t="s">
        <v>2934</v>
      </c>
      <c r="G201" s="25">
        <v>2</v>
      </c>
      <c r="H201" s="25">
        <v>1</v>
      </c>
      <c r="I201" s="322">
        <v>271.39999999999998</v>
      </c>
      <c r="J201" s="322">
        <v>197.9</v>
      </c>
      <c r="K201" s="322">
        <v>197.9</v>
      </c>
      <c r="L201" s="12">
        <v>17</v>
      </c>
      <c r="M201" s="235">
        <f t="shared" si="42"/>
        <v>28580</v>
      </c>
      <c r="N201" s="235"/>
      <c r="O201" s="235"/>
      <c r="P201" s="235"/>
      <c r="Q201" s="144">
        <f t="shared" si="43"/>
        <v>28580</v>
      </c>
      <c r="R201" s="235">
        <v>28580</v>
      </c>
      <c r="S201" s="240"/>
      <c r="T201" s="235"/>
      <c r="U201" s="235"/>
      <c r="V201" s="235"/>
      <c r="W201" s="235"/>
      <c r="X201" s="235"/>
      <c r="Y201" s="235"/>
      <c r="Z201" s="235"/>
      <c r="AA201" s="235"/>
      <c r="AB201" s="235"/>
      <c r="AC201" s="235"/>
      <c r="AD201" s="235"/>
      <c r="AE201" s="235"/>
      <c r="AF201" s="235"/>
      <c r="AG201" s="324">
        <v>2025</v>
      </c>
      <c r="AH201" s="128"/>
      <c r="AI201" s="172"/>
      <c r="AJ201" s="172"/>
      <c r="AK201" s="141">
        <f t="shared" si="39"/>
        <v>172</v>
      </c>
      <c r="AL201" s="35" t="s">
        <v>153</v>
      </c>
      <c r="AM201" s="141" t="str">
        <f t="shared" si="40"/>
        <v>172.</v>
      </c>
      <c r="AN201" s="147"/>
      <c r="AO201" s="35"/>
      <c r="AP201" s="16"/>
    </row>
    <row r="202" spans="1:42" ht="22.5" customHeight="1" x14ac:dyDescent="0.25">
      <c r="A202" s="68" t="str">
        <f t="shared" si="41"/>
        <v>173.</v>
      </c>
      <c r="B202" s="25">
        <v>187</v>
      </c>
      <c r="C202" s="202" t="s">
        <v>19</v>
      </c>
      <c r="D202" s="25">
        <v>1961</v>
      </c>
      <c r="E202" s="111" t="s">
        <v>2932</v>
      </c>
      <c r="F202" s="68" t="s">
        <v>2934</v>
      </c>
      <c r="G202" s="25">
        <v>2</v>
      </c>
      <c r="H202" s="25">
        <v>1</v>
      </c>
      <c r="I202" s="241">
        <v>324.5</v>
      </c>
      <c r="J202" s="241">
        <v>294</v>
      </c>
      <c r="K202" s="241">
        <v>294</v>
      </c>
      <c r="L202" s="242">
        <v>18</v>
      </c>
      <c r="M202" s="235">
        <f t="shared" si="42"/>
        <v>169455</v>
      </c>
      <c r="N202" s="235"/>
      <c r="O202" s="235"/>
      <c r="P202" s="235"/>
      <c r="Q202" s="144">
        <f t="shared" si="43"/>
        <v>169455</v>
      </c>
      <c r="R202" s="144">
        <v>169455</v>
      </c>
      <c r="S202" s="30"/>
      <c r="T202" s="144"/>
      <c r="U202" s="144"/>
      <c r="V202" s="144"/>
      <c r="W202" s="144"/>
      <c r="X202" s="144"/>
      <c r="Y202" s="144"/>
      <c r="Z202" s="144"/>
      <c r="AA202" s="144"/>
      <c r="AB202" s="144"/>
      <c r="AC202" s="144"/>
      <c r="AD202" s="144"/>
      <c r="AE202" s="144"/>
      <c r="AF202" s="144"/>
      <c r="AG202" s="324">
        <v>2025</v>
      </c>
      <c r="AH202" s="128"/>
      <c r="AI202" s="172"/>
      <c r="AJ202" s="172"/>
      <c r="AK202" s="141">
        <f t="shared" si="39"/>
        <v>173</v>
      </c>
      <c r="AL202" s="35" t="s">
        <v>153</v>
      </c>
      <c r="AM202" s="141" t="str">
        <f t="shared" si="40"/>
        <v>173.</v>
      </c>
      <c r="AN202" s="147"/>
      <c r="AO202" s="35"/>
      <c r="AP202" s="16"/>
    </row>
    <row r="203" spans="1:42" ht="22.5" customHeight="1" x14ac:dyDescent="0.25">
      <c r="A203" s="68" t="str">
        <f t="shared" si="41"/>
        <v>174.</v>
      </c>
      <c r="B203" s="25">
        <v>571</v>
      </c>
      <c r="C203" s="202" t="s">
        <v>214</v>
      </c>
      <c r="D203" s="25">
        <v>1961</v>
      </c>
      <c r="E203" s="111" t="s">
        <v>2932</v>
      </c>
      <c r="F203" s="68" t="s">
        <v>2934</v>
      </c>
      <c r="G203" s="25">
        <v>2</v>
      </c>
      <c r="H203" s="25">
        <v>1</v>
      </c>
      <c r="I203" s="144">
        <v>487.8</v>
      </c>
      <c r="J203" s="144">
        <v>267.8</v>
      </c>
      <c r="K203" s="144">
        <v>267.8</v>
      </c>
      <c r="L203" s="30">
        <v>14</v>
      </c>
      <c r="M203" s="144">
        <f t="shared" si="42"/>
        <v>980629</v>
      </c>
      <c r="N203" s="144"/>
      <c r="O203" s="144"/>
      <c r="P203" s="144"/>
      <c r="Q203" s="144">
        <f t="shared" si="43"/>
        <v>980629</v>
      </c>
      <c r="R203" s="144">
        <f>101673+164220+714736</f>
        <v>980629</v>
      </c>
      <c r="S203" s="30"/>
      <c r="T203" s="144"/>
      <c r="U203" s="144"/>
      <c r="V203" s="144"/>
      <c r="W203" s="144"/>
      <c r="X203" s="144"/>
      <c r="Y203" s="144"/>
      <c r="Z203" s="144"/>
      <c r="AA203" s="144"/>
      <c r="AB203" s="144"/>
      <c r="AC203" s="144"/>
      <c r="AD203" s="144"/>
      <c r="AE203" s="144"/>
      <c r="AF203" s="144"/>
      <c r="AG203" s="324">
        <v>2025</v>
      </c>
      <c r="AH203" s="128"/>
      <c r="AI203" s="172"/>
      <c r="AJ203" s="172"/>
      <c r="AK203" s="141">
        <f t="shared" si="39"/>
        <v>174</v>
      </c>
      <c r="AL203" s="35" t="s">
        <v>153</v>
      </c>
      <c r="AM203" s="141" t="str">
        <f t="shared" si="40"/>
        <v>174.</v>
      </c>
      <c r="AN203" s="147"/>
      <c r="AO203" s="35"/>
      <c r="AP203" s="16"/>
    </row>
    <row r="204" spans="1:42" ht="22.5" customHeight="1" x14ac:dyDescent="0.25">
      <c r="A204" s="68" t="str">
        <f t="shared" si="41"/>
        <v>175.</v>
      </c>
      <c r="B204" s="25">
        <v>825</v>
      </c>
      <c r="C204" s="202" t="s">
        <v>1132</v>
      </c>
      <c r="D204" s="25">
        <v>1961</v>
      </c>
      <c r="E204" s="111" t="s">
        <v>2932</v>
      </c>
      <c r="F204" s="68" t="s">
        <v>2934</v>
      </c>
      <c r="G204" s="25">
        <v>4</v>
      </c>
      <c r="H204" s="25">
        <v>2</v>
      </c>
      <c r="I204" s="241">
        <v>1355.78</v>
      </c>
      <c r="J204" s="241">
        <v>1261.8800000000001</v>
      </c>
      <c r="K204" s="241">
        <v>1261.8800000000001</v>
      </c>
      <c r="L204" s="242">
        <v>40</v>
      </c>
      <c r="M204" s="235">
        <f t="shared" si="42"/>
        <v>1575668</v>
      </c>
      <c r="N204" s="235"/>
      <c r="O204" s="235"/>
      <c r="P204" s="235"/>
      <c r="Q204" s="144">
        <f t="shared" si="43"/>
        <v>1575668</v>
      </c>
      <c r="R204" s="235">
        <v>1575668</v>
      </c>
      <c r="S204" s="30"/>
      <c r="T204" s="144"/>
      <c r="U204" s="144"/>
      <c r="V204" s="144"/>
      <c r="W204" s="144"/>
      <c r="X204" s="144"/>
      <c r="Y204" s="144"/>
      <c r="Z204" s="144"/>
      <c r="AA204" s="144"/>
      <c r="AB204" s="144"/>
      <c r="AC204" s="144"/>
      <c r="AD204" s="144"/>
      <c r="AE204" s="144"/>
      <c r="AF204" s="144"/>
      <c r="AG204" s="324">
        <v>2025</v>
      </c>
      <c r="AH204" s="128"/>
      <c r="AI204" s="172"/>
      <c r="AJ204" s="172"/>
      <c r="AK204" s="141">
        <f t="shared" si="39"/>
        <v>175</v>
      </c>
      <c r="AL204" s="35" t="s">
        <v>153</v>
      </c>
      <c r="AM204" s="141" t="str">
        <f t="shared" si="40"/>
        <v>175.</v>
      </c>
      <c r="AN204" s="147"/>
      <c r="AO204" s="35"/>
      <c r="AP204" s="16"/>
    </row>
    <row r="205" spans="1:42" ht="22.5" customHeight="1" x14ac:dyDescent="0.25">
      <c r="A205" s="68" t="str">
        <f t="shared" si="41"/>
        <v>176.</v>
      </c>
      <c r="B205" s="25">
        <v>827</v>
      </c>
      <c r="C205" s="161" t="s">
        <v>1134</v>
      </c>
      <c r="D205" s="25">
        <v>1961</v>
      </c>
      <c r="E205" s="68" t="s">
        <v>2932</v>
      </c>
      <c r="F205" s="68" t="s">
        <v>2934</v>
      </c>
      <c r="G205" s="25">
        <v>4</v>
      </c>
      <c r="H205" s="25">
        <v>2</v>
      </c>
      <c r="I205" s="322">
        <v>1369.8</v>
      </c>
      <c r="J205" s="322">
        <v>1272.2</v>
      </c>
      <c r="K205" s="322">
        <v>1272.2</v>
      </c>
      <c r="L205" s="12">
        <v>53</v>
      </c>
      <c r="M205" s="235">
        <f t="shared" si="42"/>
        <v>1575668</v>
      </c>
      <c r="N205" s="235"/>
      <c r="O205" s="235"/>
      <c r="P205" s="235"/>
      <c r="Q205" s="144">
        <f t="shared" si="43"/>
        <v>1575668</v>
      </c>
      <c r="R205" s="235">
        <v>1575668</v>
      </c>
      <c r="S205" s="240"/>
      <c r="T205" s="235"/>
      <c r="U205" s="144"/>
      <c r="V205" s="144"/>
      <c r="W205" s="235"/>
      <c r="X205" s="235"/>
      <c r="Y205" s="235"/>
      <c r="Z205" s="235"/>
      <c r="AA205" s="235"/>
      <c r="AB205" s="235"/>
      <c r="AC205" s="235"/>
      <c r="AD205" s="235"/>
      <c r="AE205" s="235"/>
      <c r="AF205" s="235"/>
      <c r="AG205" s="324">
        <v>2025</v>
      </c>
      <c r="AH205" s="128"/>
      <c r="AI205" s="172"/>
      <c r="AJ205" s="172"/>
      <c r="AK205" s="141">
        <f t="shared" si="39"/>
        <v>176</v>
      </c>
      <c r="AL205" s="35" t="s">
        <v>153</v>
      </c>
      <c r="AM205" s="141" t="str">
        <f t="shared" si="40"/>
        <v>176.</v>
      </c>
      <c r="AN205" s="147"/>
      <c r="AO205" s="35"/>
      <c r="AP205" s="16"/>
    </row>
    <row r="206" spans="1:42" ht="22.5" customHeight="1" x14ac:dyDescent="0.25">
      <c r="A206" s="68" t="str">
        <f t="shared" si="41"/>
        <v>177.</v>
      </c>
      <c r="B206" s="25">
        <v>839</v>
      </c>
      <c r="C206" s="174" t="s">
        <v>266</v>
      </c>
      <c r="D206" s="25">
        <v>1961</v>
      </c>
      <c r="E206" s="68" t="s">
        <v>2932</v>
      </c>
      <c r="F206" s="68" t="s">
        <v>2934</v>
      </c>
      <c r="G206" s="25">
        <v>2</v>
      </c>
      <c r="H206" s="25">
        <v>1</v>
      </c>
      <c r="I206" s="322">
        <v>504.5</v>
      </c>
      <c r="J206" s="144">
        <v>282.5</v>
      </c>
      <c r="K206" s="322">
        <v>282.5</v>
      </c>
      <c r="L206" s="12">
        <v>10</v>
      </c>
      <c r="M206" s="235">
        <f t="shared" si="42"/>
        <v>495442</v>
      </c>
      <c r="N206" s="235"/>
      <c r="O206" s="235"/>
      <c r="P206" s="235"/>
      <c r="Q206" s="144">
        <f t="shared" si="43"/>
        <v>495442</v>
      </c>
      <c r="R206" s="235">
        <v>495442</v>
      </c>
      <c r="S206" s="240"/>
      <c r="T206" s="235"/>
      <c r="U206" s="235"/>
      <c r="V206" s="235"/>
      <c r="W206" s="235"/>
      <c r="X206" s="235"/>
      <c r="Y206" s="235"/>
      <c r="Z206" s="235"/>
      <c r="AA206" s="235"/>
      <c r="AB206" s="235"/>
      <c r="AC206" s="235"/>
      <c r="AD206" s="235"/>
      <c r="AE206" s="235"/>
      <c r="AF206" s="235"/>
      <c r="AG206" s="324">
        <v>2025</v>
      </c>
      <c r="AH206" s="128"/>
      <c r="AI206" s="172"/>
      <c r="AJ206" s="172"/>
      <c r="AK206" s="141">
        <f t="shared" si="39"/>
        <v>177</v>
      </c>
      <c r="AL206" s="35" t="s">
        <v>153</v>
      </c>
      <c r="AM206" s="141" t="str">
        <f t="shared" si="40"/>
        <v>177.</v>
      </c>
      <c r="AN206" s="147"/>
      <c r="AO206" s="35"/>
      <c r="AP206" s="16"/>
    </row>
    <row r="207" spans="1:42" ht="22.5" customHeight="1" x14ac:dyDescent="0.25">
      <c r="A207" s="68" t="str">
        <f t="shared" si="41"/>
        <v>178.</v>
      </c>
      <c r="B207" s="25">
        <v>5487</v>
      </c>
      <c r="C207" s="161" t="s">
        <v>250</v>
      </c>
      <c r="D207" s="25">
        <v>1964</v>
      </c>
      <c r="E207" s="68" t="s">
        <v>2932</v>
      </c>
      <c r="F207" s="68" t="s">
        <v>2934</v>
      </c>
      <c r="G207" s="25">
        <v>2</v>
      </c>
      <c r="H207" s="25">
        <v>2</v>
      </c>
      <c r="I207" s="322">
        <v>604.09</v>
      </c>
      <c r="J207" s="144">
        <v>380.01</v>
      </c>
      <c r="K207" s="322">
        <v>380.01</v>
      </c>
      <c r="L207" s="12">
        <v>31</v>
      </c>
      <c r="M207" s="235">
        <f t="shared" si="42"/>
        <v>932760</v>
      </c>
      <c r="N207" s="235"/>
      <c r="O207" s="235"/>
      <c r="P207" s="235"/>
      <c r="Q207" s="144">
        <f t="shared" si="43"/>
        <v>932760</v>
      </c>
      <c r="R207" s="235">
        <f>369720+563040</f>
        <v>932760</v>
      </c>
      <c r="S207" s="240"/>
      <c r="T207" s="235"/>
      <c r="U207" s="235"/>
      <c r="V207" s="235"/>
      <c r="W207" s="235"/>
      <c r="X207" s="235"/>
      <c r="Y207" s="235"/>
      <c r="Z207" s="235"/>
      <c r="AA207" s="235"/>
      <c r="AB207" s="235"/>
      <c r="AC207" s="235"/>
      <c r="AD207" s="235"/>
      <c r="AE207" s="235"/>
      <c r="AF207" s="235"/>
      <c r="AG207" s="324">
        <v>2025</v>
      </c>
      <c r="AH207" s="128"/>
      <c r="AI207" s="172"/>
      <c r="AJ207" s="172"/>
      <c r="AK207" s="141">
        <f t="shared" si="39"/>
        <v>178</v>
      </c>
      <c r="AL207" s="35" t="s">
        <v>153</v>
      </c>
      <c r="AM207" s="141" t="str">
        <f t="shared" si="40"/>
        <v>178.</v>
      </c>
      <c r="AN207" s="147"/>
      <c r="AO207" s="274"/>
      <c r="AP207" s="16"/>
    </row>
    <row r="208" spans="1:42" ht="22.5" customHeight="1" x14ac:dyDescent="0.25">
      <c r="A208" s="68" t="str">
        <f t="shared" si="41"/>
        <v>179.</v>
      </c>
      <c r="B208" s="25">
        <v>196</v>
      </c>
      <c r="C208" s="161" t="s">
        <v>21</v>
      </c>
      <c r="D208" s="25">
        <v>1962</v>
      </c>
      <c r="E208" s="68" t="s">
        <v>2932</v>
      </c>
      <c r="F208" s="68" t="s">
        <v>2934</v>
      </c>
      <c r="G208" s="25">
        <v>4</v>
      </c>
      <c r="H208" s="25">
        <v>2</v>
      </c>
      <c r="I208" s="322">
        <v>1297.02</v>
      </c>
      <c r="J208" s="144">
        <v>849.74</v>
      </c>
      <c r="K208" s="322">
        <v>849.74</v>
      </c>
      <c r="L208" s="12">
        <v>52</v>
      </c>
      <c r="M208" s="235">
        <f t="shared" si="42"/>
        <v>3717788</v>
      </c>
      <c r="N208" s="235"/>
      <c r="O208" s="235"/>
      <c r="P208" s="235"/>
      <c r="Q208" s="144">
        <f t="shared" si="43"/>
        <v>3717788</v>
      </c>
      <c r="R208" s="322"/>
      <c r="S208" s="240"/>
      <c r="T208" s="235"/>
      <c r="U208" s="235"/>
      <c r="V208" s="235"/>
      <c r="W208" s="235"/>
      <c r="X208" s="235"/>
      <c r="Y208" s="235">
        <v>1181</v>
      </c>
      <c r="Z208" s="235">
        <f>Y208*3148</f>
        <v>3717788</v>
      </c>
      <c r="AA208" s="235"/>
      <c r="AB208" s="235"/>
      <c r="AC208" s="235"/>
      <c r="AD208" s="235"/>
      <c r="AE208" s="235"/>
      <c r="AF208" s="235"/>
      <c r="AG208" s="324">
        <v>2025</v>
      </c>
      <c r="AH208" s="128"/>
      <c r="AI208" s="172"/>
      <c r="AJ208" s="172"/>
      <c r="AK208" s="141">
        <f t="shared" si="39"/>
        <v>179</v>
      </c>
      <c r="AL208" s="35" t="s">
        <v>153</v>
      </c>
      <c r="AM208" s="141" t="str">
        <f t="shared" si="40"/>
        <v>179.</v>
      </c>
      <c r="AN208" s="147"/>
      <c r="AO208" s="35"/>
      <c r="AP208" s="16"/>
    </row>
    <row r="209" spans="1:42" ht="22.5" customHeight="1" x14ac:dyDescent="0.25">
      <c r="A209" s="68" t="str">
        <f t="shared" si="41"/>
        <v>180.</v>
      </c>
      <c r="B209" s="25">
        <v>197</v>
      </c>
      <c r="C209" s="202" t="s">
        <v>3031</v>
      </c>
      <c r="D209" s="25">
        <v>1962</v>
      </c>
      <c r="E209" s="111" t="s">
        <v>2932</v>
      </c>
      <c r="F209" s="68" t="s">
        <v>2934</v>
      </c>
      <c r="G209" s="25">
        <v>3</v>
      </c>
      <c r="H209" s="25">
        <v>2</v>
      </c>
      <c r="I209" s="144">
        <v>1479.3</v>
      </c>
      <c r="J209" s="144">
        <v>965</v>
      </c>
      <c r="K209" s="144">
        <v>965</v>
      </c>
      <c r="L209" s="30">
        <v>57</v>
      </c>
      <c r="M209" s="235">
        <f t="shared" si="42"/>
        <v>304980</v>
      </c>
      <c r="N209" s="235"/>
      <c r="O209" s="235"/>
      <c r="P209" s="235"/>
      <c r="Q209" s="144">
        <f t="shared" si="43"/>
        <v>304980</v>
      </c>
      <c r="R209" s="235">
        <f>107835+197145</f>
        <v>304980</v>
      </c>
      <c r="S209" s="30"/>
      <c r="T209" s="144"/>
      <c r="U209" s="144"/>
      <c r="V209" s="144"/>
      <c r="W209" s="144"/>
      <c r="X209" s="144"/>
      <c r="Y209" s="144"/>
      <c r="Z209" s="144"/>
      <c r="AA209" s="144"/>
      <c r="AB209" s="144"/>
      <c r="AC209" s="144"/>
      <c r="AD209" s="144"/>
      <c r="AE209" s="144"/>
      <c r="AF209" s="144"/>
      <c r="AG209" s="324">
        <v>2025</v>
      </c>
      <c r="AH209" s="128"/>
      <c r="AI209" s="172"/>
      <c r="AJ209" s="172"/>
      <c r="AK209" s="141">
        <f t="shared" si="39"/>
        <v>180</v>
      </c>
      <c r="AL209" s="35" t="s">
        <v>153</v>
      </c>
      <c r="AM209" s="141" t="str">
        <f t="shared" si="40"/>
        <v>180.</v>
      </c>
      <c r="AN209" s="147"/>
      <c r="AO209" s="35"/>
      <c r="AP209" s="16"/>
    </row>
    <row r="210" spans="1:42" ht="22.5" customHeight="1" x14ac:dyDescent="0.25">
      <c r="A210" s="68" t="str">
        <f t="shared" si="41"/>
        <v>181.</v>
      </c>
      <c r="B210" s="25">
        <v>214</v>
      </c>
      <c r="C210" s="202" t="s">
        <v>23</v>
      </c>
      <c r="D210" s="25">
        <v>1962</v>
      </c>
      <c r="E210" s="111" t="s">
        <v>2932</v>
      </c>
      <c r="F210" s="68" t="s">
        <v>2934</v>
      </c>
      <c r="G210" s="25">
        <v>4</v>
      </c>
      <c r="H210" s="25">
        <v>2</v>
      </c>
      <c r="I210" s="144">
        <v>1374.01</v>
      </c>
      <c r="J210" s="144">
        <v>1278.01</v>
      </c>
      <c r="K210" s="144">
        <v>1278.01</v>
      </c>
      <c r="L210" s="30">
        <v>56</v>
      </c>
      <c r="M210" s="235">
        <f t="shared" si="42"/>
        <v>586500</v>
      </c>
      <c r="N210" s="235"/>
      <c r="O210" s="235"/>
      <c r="P210" s="235"/>
      <c r="Q210" s="144">
        <f t="shared" si="43"/>
        <v>586500</v>
      </c>
      <c r="R210" s="144">
        <v>586500</v>
      </c>
      <c r="S210" s="30"/>
      <c r="T210" s="144"/>
      <c r="U210" s="144"/>
      <c r="V210" s="144"/>
      <c r="W210" s="144"/>
      <c r="X210" s="144"/>
      <c r="Y210" s="144"/>
      <c r="Z210" s="144"/>
      <c r="AA210" s="144"/>
      <c r="AB210" s="144"/>
      <c r="AC210" s="144"/>
      <c r="AD210" s="144"/>
      <c r="AE210" s="144"/>
      <c r="AF210" s="144"/>
      <c r="AG210" s="324">
        <v>2025</v>
      </c>
      <c r="AH210" s="128"/>
      <c r="AI210" s="172"/>
      <c r="AJ210" s="172"/>
      <c r="AK210" s="141">
        <f t="shared" si="39"/>
        <v>181</v>
      </c>
      <c r="AL210" s="35" t="s">
        <v>153</v>
      </c>
      <c r="AM210" s="141" t="str">
        <f t="shared" si="40"/>
        <v>181.</v>
      </c>
      <c r="AN210" s="147"/>
      <c r="AO210" s="35"/>
      <c r="AP210" s="16"/>
    </row>
    <row r="211" spans="1:42" ht="22.5" customHeight="1" x14ac:dyDescent="0.25">
      <c r="A211" s="68" t="str">
        <f t="shared" si="41"/>
        <v>182.</v>
      </c>
      <c r="B211" s="25">
        <v>383</v>
      </c>
      <c r="C211" s="161" t="s">
        <v>230</v>
      </c>
      <c r="D211" s="25">
        <v>1962</v>
      </c>
      <c r="E211" s="68" t="s">
        <v>2932</v>
      </c>
      <c r="F211" s="68" t="s">
        <v>2937</v>
      </c>
      <c r="G211" s="25">
        <v>5</v>
      </c>
      <c r="H211" s="25">
        <v>4</v>
      </c>
      <c r="I211" s="322">
        <v>3977.99</v>
      </c>
      <c r="J211" s="322">
        <v>2535.4899999999998</v>
      </c>
      <c r="K211" s="322">
        <v>2388.59</v>
      </c>
      <c r="L211" s="12">
        <v>100</v>
      </c>
      <c r="M211" s="235">
        <f t="shared" si="42"/>
        <v>769488</v>
      </c>
      <c r="N211" s="235"/>
      <c r="O211" s="235"/>
      <c r="P211" s="235"/>
      <c r="Q211" s="144">
        <f t="shared" si="43"/>
        <v>769488</v>
      </c>
      <c r="R211" s="235">
        <v>769488</v>
      </c>
      <c r="S211" s="240"/>
      <c r="T211" s="235"/>
      <c r="U211" s="235"/>
      <c r="V211" s="235"/>
      <c r="W211" s="235"/>
      <c r="X211" s="235"/>
      <c r="Y211" s="235"/>
      <c r="Z211" s="235"/>
      <c r="AA211" s="235"/>
      <c r="AB211" s="235"/>
      <c r="AC211" s="235"/>
      <c r="AD211" s="235"/>
      <c r="AE211" s="235"/>
      <c r="AF211" s="235"/>
      <c r="AG211" s="324">
        <v>2025</v>
      </c>
      <c r="AH211" s="128"/>
      <c r="AI211" s="172"/>
      <c r="AJ211" s="172"/>
      <c r="AK211" s="141">
        <f t="shared" si="39"/>
        <v>182</v>
      </c>
      <c r="AL211" s="35" t="s">
        <v>153</v>
      </c>
      <c r="AM211" s="141" t="str">
        <f t="shared" si="40"/>
        <v>182.</v>
      </c>
      <c r="AN211" s="147"/>
      <c r="AO211" s="274"/>
      <c r="AP211" s="16"/>
    </row>
    <row r="212" spans="1:42" ht="22.5" customHeight="1" x14ac:dyDescent="0.25">
      <c r="A212" s="68" t="str">
        <f t="shared" si="41"/>
        <v>183.</v>
      </c>
      <c r="B212" s="25">
        <v>823</v>
      </c>
      <c r="C212" s="161" t="s">
        <v>241</v>
      </c>
      <c r="D212" s="25">
        <v>1962</v>
      </c>
      <c r="E212" s="68" t="s">
        <v>2932</v>
      </c>
      <c r="F212" s="68" t="s">
        <v>2934</v>
      </c>
      <c r="G212" s="25">
        <v>4</v>
      </c>
      <c r="H212" s="25">
        <v>2</v>
      </c>
      <c r="I212" s="322">
        <v>1363.5</v>
      </c>
      <c r="J212" s="322">
        <v>1266.3</v>
      </c>
      <c r="K212" s="322">
        <v>1266.3</v>
      </c>
      <c r="L212" s="12">
        <v>36</v>
      </c>
      <c r="M212" s="235">
        <f t="shared" si="42"/>
        <v>1575668</v>
      </c>
      <c r="N212" s="235"/>
      <c r="O212" s="235"/>
      <c r="P212" s="235"/>
      <c r="Q212" s="144">
        <f t="shared" si="43"/>
        <v>1575668</v>
      </c>
      <c r="R212" s="235">
        <v>1575668</v>
      </c>
      <c r="S212" s="240"/>
      <c r="T212" s="235"/>
      <c r="U212" s="235"/>
      <c r="V212" s="235"/>
      <c r="W212" s="235"/>
      <c r="X212" s="235"/>
      <c r="Y212" s="235"/>
      <c r="Z212" s="235"/>
      <c r="AA212" s="235"/>
      <c r="AB212" s="235"/>
      <c r="AC212" s="235"/>
      <c r="AD212" s="235"/>
      <c r="AE212" s="235"/>
      <c r="AF212" s="235"/>
      <c r="AG212" s="324">
        <v>2025</v>
      </c>
      <c r="AH212" s="128"/>
      <c r="AI212" s="172"/>
      <c r="AJ212" s="172"/>
      <c r="AK212" s="141">
        <f t="shared" si="39"/>
        <v>183</v>
      </c>
      <c r="AL212" s="35" t="s">
        <v>153</v>
      </c>
      <c r="AM212" s="141" t="str">
        <f t="shared" si="40"/>
        <v>183.</v>
      </c>
      <c r="AN212" s="147"/>
      <c r="AO212" s="274"/>
      <c r="AP212" s="16"/>
    </row>
    <row r="213" spans="1:42" ht="22.5" customHeight="1" x14ac:dyDescent="0.25">
      <c r="A213" s="68" t="str">
        <f t="shared" si="41"/>
        <v>184.</v>
      </c>
      <c r="B213" s="25">
        <v>830</v>
      </c>
      <c r="C213" s="138" t="s">
        <v>242</v>
      </c>
      <c r="D213" s="25">
        <v>1962</v>
      </c>
      <c r="E213" s="68" t="s">
        <v>2932</v>
      </c>
      <c r="F213" s="68" t="s">
        <v>2934</v>
      </c>
      <c r="G213" s="25">
        <v>4</v>
      </c>
      <c r="H213" s="25">
        <v>3</v>
      </c>
      <c r="I213" s="322">
        <v>2118.9</v>
      </c>
      <c r="J213" s="322">
        <v>1974.02</v>
      </c>
      <c r="K213" s="322">
        <v>1974.02</v>
      </c>
      <c r="L213" s="12">
        <v>81</v>
      </c>
      <c r="M213" s="235">
        <f t="shared" si="42"/>
        <v>3151758</v>
      </c>
      <c r="N213" s="235"/>
      <c r="O213" s="235"/>
      <c r="P213" s="235"/>
      <c r="Q213" s="144">
        <f t="shared" si="43"/>
        <v>3151758</v>
      </c>
      <c r="R213" s="235">
        <f>2363502+788256</f>
        <v>3151758</v>
      </c>
      <c r="S213" s="240"/>
      <c r="T213" s="235"/>
      <c r="U213" s="235"/>
      <c r="V213" s="235"/>
      <c r="W213" s="235"/>
      <c r="X213" s="235"/>
      <c r="Y213" s="235"/>
      <c r="Z213" s="235"/>
      <c r="AA213" s="235"/>
      <c r="AB213" s="235"/>
      <c r="AC213" s="235"/>
      <c r="AD213" s="235"/>
      <c r="AE213" s="235"/>
      <c r="AF213" s="235"/>
      <c r="AG213" s="324">
        <v>2025</v>
      </c>
      <c r="AH213" s="128"/>
      <c r="AI213" s="172"/>
      <c r="AJ213" s="172"/>
      <c r="AK213" s="141">
        <f t="shared" si="39"/>
        <v>184</v>
      </c>
      <c r="AL213" s="35" t="s">
        <v>153</v>
      </c>
      <c r="AM213" s="141" t="str">
        <f t="shared" si="40"/>
        <v>184.</v>
      </c>
      <c r="AN213" s="147"/>
      <c r="AO213" s="274"/>
      <c r="AP213" s="16"/>
    </row>
    <row r="214" spans="1:42" ht="22.5" customHeight="1" x14ac:dyDescent="0.25">
      <c r="A214" s="68" t="str">
        <f t="shared" si="41"/>
        <v>185.</v>
      </c>
      <c r="B214" s="25">
        <v>837</v>
      </c>
      <c r="C214" s="36" t="s">
        <v>1709</v>
      </c>
      <c r="D214" s="25">
        <v>1962</v>
      </c>
      <c r="E214" s="111" t="s">
        <v>2932</v>
      </c>
      <c r="F214" s="68" t="s">
        <v>2934</v>
      </c>
      <c r="G214" s="25">
        <v>4</v>
      </c>
      <c r="H214" s="25">
        <v>2</v>
      </c>
      <c r="I214" s="241">
        <v>1351.1</v>
      </c>
      <c r="J214" s="241">
        <v>1254.3</v>
      </c>
      <c r="K214" s="241">
        <v>1254.3</v>
      </c>
      <c r="L214" s="242">
        <v>33</v>
      </c>
      <c r="M214" s="235">
        <f t="shared" si="42"/>
        <v>1575668</v>
      </c>
      <c r="N214" s="235"/>
      <c r="O214" s="235"/>
      <c r="P214" s="235"/>
      <c r="Q214" s="144">
        <f t="shared" si="43"/>
        <v>1575668</v>
      </c>
      <c r="R214" s="244">
        <v>1575668</v>
      </c>
      <c r="S214" s="245"/>
      <c r="T214" s="244"/>
      <c r="U214" s="244"/>
      <c r="V214" s="244"/>
      <c r="W214" s="244"/>
      <c r="X214" s="244"/>
      <c r="Y214" s="244"/>
      <c r="Z214" s="244"/>
      <c r="AA214" s="244"/>
      <c r="AB214" s="244"/>
      <c r="AC214" s="144"/>
      <c r="AD214" s="144"/>
      <c r="AE214" s="244"/>
      <c r="AF214" s="244"/>
      <c r="AG214" s="324">
        <v>2025</v>
      </c>
      <c r="AH214" s="128"/>
      <c r="AI214" s="172"/>
      <c r="AJ214" s="172"/>
      <c r="AK214" s="141">
        <f t="shared" si="39"/>
        <v>185</v>
      </c>
      <c r="AL214" s="35" t="s">
        <v>153</v>
      </c>
      <c r="AM214" s="141" t="str">
        <f t="shared" si="40"/>
        <v>185.</v>
      </c>
      <c r="AN214" s="147"/>
      <c r="AO214" s="35"/>
      <c r="AP214" s="16"/>
    </row>
    <row r="215" spans="1:42" ht="22.5" customHeight="1" x14ac:dyDescent="0.25">
      <c r="A215" s="68" t="str">
        <f t="shared" si="41"/>
        <v>186.</v>
      </c>
      <c r="B215" s="25">
        <v>138</v>
      </c>
      <c r="C215" s="161" t="s">
        <v>16</v>
      </c>
      <c r="D215" s="25">
        <v>1963</v>
      </c>
      <c r="E215" s="68" t="s">
        <v>2932</v>
      </c>
      <c r="F215" s="68" t="s">
        <v>2934</v>
      </c>
      <c r="G215" s="25">
        <v>2</v>
      </c>
      <c r="H215" s="25">
        <v>2</v>
      </c>
      <c r="I215" s="322">
        <v>366.2</v>
      </c>
      <c r="J215" s="322">
        <v>313.60000000000002</v>
      </c>
      <c r="K215" s="322">
        <v>313.60000000000002</v>
      </c>
      <c r="L215" s="12">
        <v>15</v>
      </c>
      <c r="M215" s="235">
        <f t="shared" si="42"/>
        <v>85740</v>
      </c>
      <c r="N215" s="235"/>
      <c r="O215" s="235"/>
      <c r="P215" s="235"/>
      <c r="Q215" s="144">
        <f t="shared" si="43"/>
        <v>85740</v>
      </c>
      <c r="R215" s="235">
        <v>85740</v>
      </c>
      <c r="S215" s="240"/>
      <c r="T215" s="235"/>
      <c r="U215" s="235"/>
      <c r="V215" s="235"/>
      <c r="W215" s="235"/>
      <c r="X215" s="235"/>
      <c r="Y215" s="235"/>
      <c r="Z215" s="235"/>
      <c r="AA215" s="235"/>
      <c r="AB215" s="235"/>
      <c r="AC215" s="235"/>
      <c r="AD215" s="235"/>
      <c r="AE215" s="144"/>
      <c r="AF215" s="235"/>
      <c r="AG215" s="324">
        <v>2025</v>
      </c>
      <c r="AH215" s="128"/>
      <c r="AI215" s="172"/>
      <c r="AJ215" s="172"/>
      <c r="AK215" s="141">
        <f t="shared" si="39"/>
        <v>186</v>
      </c>
      <c r="AL215" s="35" t="s">
        <v>153</v>
      </c>
      <c r="AM215" s="141" t="str">
        <f t="shared" si="40"/>
        <v>186.</v>
      </c>
      <c r="AN215" s="147"/>
      <c r="AO215" s="35"/>
      <c r="AP215" s="16"/>
    </row>
    <row r="216" spans="1:42" ht="22.5" customHeight="1" x14ac:dyDescent="0.25">
      <c r="A216" s="68" t="str">
        <f t="shared" si="41"/>
        <v>187.</v>
      </c>
      <c r="B216" s="25">
        <v>148</v>
      </c>
      <c r="C216" s="161" t="s">
        <v>252</v>
      </c>
      <c r="D216" s="25">
        <v>1963</v>
      </c>
      <c r="E216" s="68" t="s">
        <v>2932</v>
      </c>
      <c r="F216" s="68" t="s">
        <v>2934</v>
      </c>
      <c r="G216" s="25">
        <v>2</v>
      </c>
      <c r="H216" s="25">
        <v>2</v>
      </c>
      <c r="I216" s="322">
        <v>409.8</v>
      </c>
      <c r="J216" s="322">
        <v>361.8</v>
      </c>
      <c r="K216" s="322">
        <v>361.8</v>
      </c>
      <c r="L216" s="12">
        <v>21</v>
      </c>
      <c r="M216" s="235">
        <f t="shared" si="42"/>
        <v>406100</v>
      </c>
      <c r="N216" s="235"/>
      <c r="O216" s="235"/>
      <c r="P216" s="235"/>
      <c r="Q216" s="144">
        <f t="shared" si="43"/>
        <v>406100</v>
      </c>
      <c r="R216" s="235">
        <v>406100</v>
      </c>
      <c r="S216" s="240"/>
      <c r="T216" s="235"/>
      <c r="U216" s="235"/>
      <c r="V216" s="235"/>
      <c r="W216" s="235"/>
      <c r="X216" s="235"/>
      <c r="Y216" s="235"/>
      <c r="Z216" s="235"/>
      <c r="AA216" s="235"/>
      <c r="AB216" s="235"/>
      <c r="AC216" s="235"/>
      <c r="AD216" s="235"/>
      <c r="AE216" s="235"/>
      <c r="AF216" s="235"/>
      <c r="AG216" s="324">
        <v>2025</v>
      </c>
      <c r="AH216" s="128"/>
      <c r="AI216" s="172"/>
      <c r="AJ216" s="172"/>
      <c r="AK216" s="141">
        <f t="shared" si="39"/>
        <v>187</v>
      </c>
      <c r="AL216" s="35" t="s">
        <v>153</v>
      </c>
      <c r="AM216" s="141" t="str">
        <f t="shared" si="40"/>
        <v>187.</v>
      </c>
      <c r="AN216" s="147"/>
      <c r="AO216" s="274"/>
      <c r="AP216" s="16"/>
    </row>
    <row r="217" spans="1:42" ht="22.5" customHeight="1" x14ac:dyDescent="0.25">
      <c r="A217" s="68" t="str">
        <f t="shared" si="41"/>
        <v>188.</v>
      </c>
      <c r="B217" s="25">
        <v>304</v>
      </c>
      <c r="C217" s="161" t="s">
        <v>280</v>
      </c>
      <c r="D217" s="25">
        <v>1963</v>
      </c>
      <c r="E217" s="68" t="s">
        <v>2932</v>
      </c>
      <c r="F217" s="68" t="s">
        <v>2934</v>
      </c>
      <c r="G217" s="25">
        <v>2</v>
      </c>
      <c r="H217" s="25">
        <v>2</v>
      </c>
      <c r="I217" s="322">
        <v>824.6</v>
      </c>
      <c r="J217" s="144">
        <v>469</v>
      </c>
      <c r="K217" s="322">
        <v>469</v>
      </c>
      <c r="L217" s="12">
        <v>23</v>
      </c>
      <c r="M217" s="235">
        <f t="shared" si="42"/>
        <v>71450</v>
      </c>
      <c r="N217" s="235"/>
      <c r="O217" s="235"/>
      <c r="P217" s="235"/>
      <c r="Q217" s="144">
        <f t="shared" si="43"/>
        <v>71450</v>
      </c>
      <c r="R217" s="235">
        <v>71450</v>
      </c>
      <c r="S217" s="240"/>
      <c r="T217" s="235"/>
      <c r="U217" s="235"/>
      <c r="V217" s="235"/>
      <c r="W217" s="235"/>
      <c r="X217" s="235"/>
      <c r="Y217" s="235"/>
      <c r="Z217" s="235"/>
      <c r="AA217" s="235"/>
      <c r="AB217" s="235"/>
      <c r="AC217" s="235"/>
      <c r="AD217" s="235"/>
      <c r="AE217" s="235"/>
      <c r="AF217" s="235"/>
      <c r="AG217" s="324">
        <v>2025</v>
      </c>
      <c r="AH217" s="128"/>
      <c r="AI217" s="172"/>
      <c r="AJ217" s="172"/>
      <c r="AK217" s="141">
        <f t="shared" si="39"/>
        <v>188</v>
      </c>
      <c r="AL217" s="35" t="s">
        <v>153</v>
      </c>
      <c r="AM217" s="141" t="str">
        <f t="shared" si="40"/>
        <v>188.</v>
      </c>
      <c r="AN217" s="147"/>
      <c r="AO217" s="35"/>
      <c r="AP217" s="16"/>
    </row>
    <row r="218" spans="1:42" ht="22.5" customHeight="1" x14ac:dyDescent="0.25">
      <c r="A218" s="68" t="str">
        <f t="shared" si="41"/>
        <v>189.</v>
      </c>
      <c r="B218" s="25">
        <v>311</v>
      </c>
      <c r="C218" s="137" t="s">
        <v>24</v>
      </c>
      <c r="D218" s="25">
        <v>1963</v>
      </c>
      <c r="E218" s="111" t="s">
        <v>2932</v>
      </c>
      <c r="F218" s="111" t="s">
        <v>2935</v>
      </c>
      <c r="G218" s="25">
        <v>2</v>
      </c>
      <c r="H218" s="25">
        <v>1</v>
      </c>
      <c r="I218" s="144">
        <v>345.5</v>
      </c>
      <c r="J218" s="144">
        <v>232.3</v>
      </c>
      <c r="K218" s="144">
        <v>232.3</v>
      </c>
      <c r="L218" s="30">
        <v>22</v>
      </c>
      <c r="M218" s="144">
        <f t="shared" si="42"/>
        <v>583780</v>
      </c>
      <c r="N218" s="144"/>
      <c r="O218" s="144"/>
      <c r="P218" s="144"/>
      <c r="Q218" s="144">
        <f t="shared" si="43"/>
        <v>583780</v>
      </c>
      <c r="R218" s="144"/>
      <c r="S218" s="30"/>
      <c r="T218" s="144"/>
      <c r="U218" s="144"/>
      <c r="V218" s="144"/>
      <c r="W218" s="144"/>
      <c r="X218" s="144"/>
      <c r="Y218" s="144">
        <v>170</v>
      </c>
      <c r="Z218" s="144">
        <f>Y218*3434</f>
        <v>583780</v>
      </c>
      <c r="AA218" s="144"/>
      <c r="AB218" s="144"/>
      <c r="AC218" s="144"/>
      <c r="AD218" s="144"/>
      <c r="AE218" s="144"/>
      <c r="AF218" s="144"/>
      <c r="AG218" s="324">
        <v>2025</v>
      </c>
      <c r="AH218" s="128"/>
      <c r="AI218" s="172"/>
      <c r="AJ218" s="172"/>
      <c r="AK218" s="141">
        <f t="shared" si="39"/>
        <v>189</v>
      </c>
      <c r="AL218" s="35" t="s">
        <v>153</v>
      </c>
      <c r="AM218" s="141" t="str">
        <f t="shared" si="40"/>
        <v>189.</v>
      </c>
      <c r="AN218" s="147"/>
      <c r="AO218" s="35"/>
      <c r="AP218" s="16"/>
    </row>
    <row r="219" spans="1:42" ht="22.5" customHeight="1" x14ac:dyDescent="0.25">
      <c r="A219" s="68" t="str">
        <f t="shared" si="41"/>
        <v>190.</v>
      </c>
      <c r="B219" s="25">
        <v>312</v>
      </c>
      <c r="C219" s="201" t="s">
        <v>253</v>
      </c>
      <c r="D219" s="25">
        <v>1963</v>
      </c>
      <c r="E219" s="68" t="s">
        <v>2932</v>
      </c>
      <c r="F219" s="68" t="s">
        <v>2934</v>
      </c>
      <c r="G219" s="25">
        <v>2</v>
      </c>
      <c r="H219" s="25">
        <v>2</v>
      </c>
      <c r="I219" s="235">
        <v>995.7</v>
      </c>
      <c r="J219" s="144">
        <v>561.4</v>
      </c>
      <c r="K219" s="235">
        <v>561.4</v>
      </c>
      <c r="L219" s="12">
        <v>24</v>
      </c>
      <c r="M219" s="235">
        <f t="shared" si="42"/>
        <v>191022</v>
      </c>
      <c r="N219" s="235"/>
      <c r="O219" s="235"/>
      <c r="P219" s="235"/>
      <c r="Q219" s="144">
        <f t="shared" si="43"/>
        <v>191022</v>
      </c>
      <c r="R219" s="235">
        <v>191022</v>
      </c>
      <c r="S219" s="240"/>
      <c r="T219" s="235"/>
      <c r="U219" s="235"/>
      <c r="V219" s="235"/>
      <c r="W219" s="235"/>
      <c r="X219" s="235"/>
      <c r="Y219" s="235"/>
      <c r="Z219" s="235"/>
      <c r="AA219" s="235"/>
      <c r="AB219" s="235"/>
      <c r="AC219" s="235"/>
      <c r="AD219" s="235"/>
      <c r="AE219" s="235"/>
      <c r="AF219" s="235"/>
      <c r="AG219" s="324">
        <v>2025</v>
      </c>
      <c r="AH219" s="128"/>
      <c r="AI219" s="172"/>
      <c r="AJ219" s="172"/>
      <c r="AK219" s="141">
        <f t="shared" si="39"/>
        <v>190</v>
      </c>
      <c r="AL219" s="35" t="s">
        <v>153</v>
      </c>
      <c r="AM219" s="141" t="str">
        <f t="shared" si="40"/>
        <v>190.</v>
      </c>
      <c r="AN219" s="147"/>
      <c r="AO219" s="35"/>
      <c r="AP219" s="16"/>
    </row>
    <row r="220" spans="1:42" ht="22.5" customHeight="1" x14ac:dyDescent="0.25">
      <c r="A220" s="68" t="str">
        <f t="shared" si="41"/>
        <v>191.</v>
      </c>
      <c r="B220" s="25">
        <v>377</v>
      </c>
      <c r="C220" s="161" t="s">
        <v>229</v>
      </c>
      <c r="D220" s="25">
        <v>1963</v>
      </c>
      <c r="E220" s="68" t="s">
        <v>2932</v>
      </c>
      <c r="F220" s="68" t="s">
        <v>2934</v>
      </c>
      <c r="G220" s="25">
        <v>2</v>
      </c>
      <c r="H220" s="25">
        <v>2</v>
      </c>
      <c r="I220" s="322">
        <v>503.7</v>
      </c>
      <c r="J220" s="322">
        <v>383.9</v>
      </c>
      <c r="K220" s="322">
        <v>332.1</v>
      </c>
      <c r="L220" s="12">
        <v>19</v>
      </c>
      <c r="M220" s="235">
        <f t="shared" si="42"/>
        <v>221832</v>
      </c>
      <c r="N220" s="235"/>
      <c r="O220" s="235"/>
      <c r="P220" s="235"/>
      <c r="Q220" s="144">
        <f t="shared" si="43"/>
        <v>221832</v>
      </c>
      <c r="R220" s="235">
        <v>221832</v>
      </c>
      <c r="S220" s="240"/>
      <c r="T220" s="235"/>
      <c r="U220" s="235"/>
      <c r="V220" s="235"/>
      <c r="W220" s="235"/>
      <c r="X220" s="235"/>
      <c r="Y220" s="235"/>
      <c r="Z220" s="235"/>
      <c r="AA220" s="235"/>
      <c r="AB220" s="235"/>
      <c r="AC220" s="235"/>
      <c r="AD220" s="235"/>
      <c r="AE220" s="235"/>
      <c r="AF220" s="235"/>
      <c r="AG220" s="324">
        <v>2025</v>
      </c>
      <c r="AH220" s="128"/>
      <c r="AI220" s="172"/>
      <c r="AJ220" s="172"/>
      <c r="AK220" s="141">
        <f t="shared" si="39"/>
        <v>191</v>
      </c>
      <c r="AL220" s="35" t="s">
        <v>153</v>
      </c>
      <c r="AM220" s="141" t="str">
        <f t="shared" si="40"/>
        <v>191.</v>
      </c>
      <c r="AN220" s="147"/>
      <c r="AO220" s="274"/>
      <c r="AP220" s="16"/>
    </row>
    <row r="221" spans="1:42" ht="22.5" customHeight="1" x14ac:dyDescent="0.25">
      <c r="A221" s="68" t="str">
        <f t="shared" si="41"/>
        <v>192.</v>
      </c>
      <c r="B221" s="25">
        <v>387</v>
      </c>
      <c r="C221" s="161" t="s">
        <v>254</v>
      </c>
      <c r="D221" s="25">
        <v>1963</v>
      </c>
      <c r="E221" s="68" t="s">
        <v>2932</v>
      </c>
      <c r="F221" s="68" t="s">
        <v>2934</v>
      </c>
      <c r="G221" s="25">
        <v>4</v>
      </c>
      <c r="H221" s="25">
        <v>3</v>
      </c>
      <c r="I221" s="235">
        <v>1596.02</v>
      </c>
      <c r="J221" s="144">
        <v>1487.09</v>
      </c>
      <c r="K221" s="235">
        <v>1443.39</v>
      </c>
      <c r="L221" s="12">
        <v>50</v>
      </c>
      <c r="M221" s="235">
        <f t="shared" si="42"/>
        <v>2184818</v>
      </c>
      <c r="N221" s="235"/>
      <c r="O221" s="235"/>
      <c r="P221" s="235"/>
      <c r="Q221" s="144">
        <f t="shared" si="43"/>
        <v>2184818</v>
      </c>
      <c r="R221" s="235">
        <v>2184818</v>
      </c>
      <c r="S221" s="240"/>
      <c r="T221" s="235"/>
      <c r="U221" s="235"/>
      <c r="V221" s="235"/>
      <c r="W221" s="235"/>
      <c r="X221" s="235"/>
      <c r="Y221" s="235"/>
      <c r="Z221" s="235"/>
      <c r="AA221" s="235"/>
      <c r="AB221" s="235"/>
      <c r="AC221" s="235"/>
      <c r="AD221" s="235"/>
      <c r="AE221" s="235"/>
      <c r="AF221" s="235"/>
      <c r="AG221" s="324">
        <v>2025</v>
      </c>
      <c r="AH221" s="128"/>
      <c r="AI221" s="172"/>
      <c r="AJ221" s="172"/>
      <c r="AK221" s="141">
        <f t="shared" si="39"/>
        <v>192</v>
      </c>
      <c r="AL221" s="35" t="s">
        <v>153</v>
      </c>
      <c r="AM221" s="141" t="str">
        <f t="shared" si="40"/>
        <v>192.</v>
      </c>
      <c r="AN221" s="147"/>
      <c r="AO221" s="35"/>
      <c r="AP221" s="16"/>
    </row>
    <row r="222" spans="1:42" ht="22.5" customHeight="1" x14ac:dyDescent="0.25">
      <c r="A222" s="68" t="str">
        <f t="shared" si="41"/>
        <v>193.</v>
      </c>
      <c r="B222" s="25">
        <v>462</v>
      </c>
      <c r="C222" s="202" t="s">
        <v>29</v>
      </c>
      <c r="D222" s="25">
        <v>1963</v>
      </c>
      <c r="E222" s="111" t="s">
        <v>2932</v>
      </c>
      <c r="F222" s="68" t="s">
        <v>2934</v>
      </c>
      <c r="G222" s="25">
        <v>2</v>
      </c>
      <c r="H222" s="25">
        <v>1</v>
      </c>
      <c r="I222" s="144">
        <v>455.4</v>
      </c>
      <c r="J222" s="144">
        <v>263.60000000000002</v>
      </c>
      <c r="K222" s="144">
        <v>263.60000000000002</v>
      </c>
      <c r="L222" s="30">
        <v>11</v>
      </c>
      <c r="M222" s="235">
        <f t="shared" si="42"/>
        <v>123240</v>
      </c>
      <c r="N222" s="235"/>
      <c r="O222" s="235"/>
      <c r="P222" s="235"/>
      <c r="Q222" s="144">
        <f t="shared" si="43"/>
        <v>123240</v>
      </c>
      <c r="R222" s="144">
        <v>123240</v>
      </c>
      <c r="S222" s="30"/>
      <c r="T222" s="144"/>
      <c r="U222" s="144"/>
      <c r="V222" s="144"/>
      <c r="W222" s="144"/>
      <c r="X222" s="144"/>
      <c r="Y222" s="144"/>
      <c r="Z222" s="144"/>
      <c r="AA222" s="144"/>
      <c r="AB222" s="144"/>
      <c r="AC222" s="144"/>
      <c r="AD222" s="144"/>
      <c r="AE222" s="144"/>
      <c r="AF222" s="144"/>
      <c r="AG222" s="324">
        <v>2025</v>
      </c>
      <c r="AH222" s="128"/>
      <c r="AI222" s="172"/>
      <c r="AJ222" s="172"/>
      <c r="AK222" s="141">
        <f t="shared" ref="AK222:AK285" si="44">MAX(AK218:AK221)+1</f>
        <v>193</v>
      </c>
      <c r="AL222" s="35" t="s">
        <v>153</v>
      </c>
      <c r="AM222" s="141" t="str">
        <f t="shared" ref="AM222:AM285" si="45">CONCATENATE(AK222,AL222)</f>
        <v>193.</v>
      </c>
      <c r="AN222" s="147"/>
      <c r="AO222" s="35"/>
      <c r="AP222" s="16"/>
    </row>
    <row r="223" spans="1:42" ht="22.5" customHeight="1" x14ac:dyDescent="0.25">
      <c r="A223" s="68" t="str">
        <f t="shared" si="41"/>
        <v>194.</v>
      </c>
      <c r="B223" s="25">
        <v>687</v>
      </c>
      <c r="C223" s="202" t="s">
        <v>35</v>
      </c>
      <c r="D223" s="25">
        <v>1963</v>
      </c>
      <c r="E223" s="111" t="s">
        <v>2932</v>
      </c>
      <c r="F223" s="68" t="s">
        <v>2934</v>
      </c>
      <c r="G223" s="25">
        <v>4</v>
      </c>
      <c r="H223" s="25">
        <v>3</v>
      </c>
      <c r="I223" s="241">
        <v>1582.11</v>
      </c>
      <c r="J223" s="241">
        <v>1303.4100000000001</v>
      </c>
      <c r="K223" s="241">
        <v>1026.9100000000001</v>
      </c>
      <c r="L223" s="242">
        <v>35</v>
      </c>
      <c r="M223" s="235">
        <f t="shared" si="42"/>
        <v>1575668</v>
      </c>
      <c r="N223" s="235"/>
      <c r="O223" s="235"/>
      <c r="P223" s="235"/>
      <c r="Q223" s="144">
        <f t="shared" si="43"/>
        <v>1575668</v>
      </c>
      <c r="R223" s="144">
        <v>1575668</v>
      </c>
      <c r="S223" s="30"/>
      <c r="T223" s="144"/>
      <c r="U223" s="144"/>
      <c r="V223" s="144"/>
      <c r="W223" s="144"/>
      <c r="X223" s="144"/>
      <c r="Y223" s="144"/>
      <c r="Z223" s="144"/>
      <c r="AA223" s="144"/>
      <c r="AB223" s="144"/>
      <c r="AC223" s="144"/>
      <c r="AD223" s="144"/>
      <c r="AE223" s="144"/>
      <c r="AF223" s="144"/>
      <c r="AG223" s="324">
        <v>2025</v>
      </c>
      <c r="AH223" s="128"/>
      <c r="AI223" s="172"/>
      <c r="AJ223" s="172"/>
      <c r="AK223" s="141">
        <f t="shared" si="44"/>
        <v>194</v>
      </c>
      <c r="AL223" s="35" t="s">
        <v>153</v>
      </c>
      <c r="AM223" s="141" t="str">
        <f t="shared" si="45"/>
        <v>194.</v>
      </c>
      <c r="AN223" s="147"/>
      <c r="AO223" s="35"/>
      <c r="AP223" s="16"/>
    </row>
    <row r="224" spans="1:42" ht="22.5" customHeight="1" x14ac:dyDescent="0.25">
      <c r="A224" s="68" t="str">
        <f t="shared" si="41"/>
        <v>195.</v>
      </c>
      <c r="B224" s="25">
        <v>5456</v>
      </c>
      <c r="C224" s="161" t="s">
        <v>278</v>
      </c>
      <c r="D224" s="25">
        <v>1963</v>
      </c>
      <c r="E224" s="68" t="s">
        <v>2932</v>
      </c>
      <c r="F224" s="68" t="s">
        <v>2934</v>
      </c>
      <c r="G224" s="25">
        <v>2</v>
      </c>
      <c r="H224" s="25">
        <v>1</v>
      </c>
      <c r="I224" s="235">
        <v>426.7</v>
      </c>
      <c r="J224" s="235">
        <v>353.1</v>
      </c>
      <c r="K224" s="235">
        <v>353.1</v>
      </c>
      <c r="L224" s="12">
        <v>21</v>
      </c>
      <c r="M224" s="235">
        <f t="shared" si="42"/>
        <v>1066542.4000000001</v>
      </c>
      <c r="N224" s="235"/>
      <c r="O224" s="235"/>
      <c r="P224" s="235"/>
      <c r="Q224" s="144">
        <f t="shared" si="43"/>
        <v>1066542.4000000001</v>
      </c>
      <c r="R224" s="235"/>
      <c r="S224" s="240"/>
      <c r="T224" s="235"/>
      <c r="U224" s="235"/>
      <c r="V224" s="235"/>
      <c r="W224" s="235"/>
      <c r="X224" s="235"/>
      <c r="Y224" s="235">
        <v>338.8</v>
      </c>
      <c r="Z224" s="235">
        <f>Y224*3148</f>
        <v>1066542.4000000001</v>
      </c>
      <c r="AA224" s="235"/>
      <c r="AB224" s="235"/>
      <c r="AC224" s="235"/>
      <c r="AD224" s="235"/>
      <c r="AE224" s="235"/>
      <c r="AF224" s="235"/>
      <c r="AG224" s="324">
        <v>2025</v>
      </c>
      <c r="AH224" s="128"/>
      <c r="AI224" s="172"/>
      <c r="AJ224" s="172"/>
      <c r="AK224" s="141">
        <f t="shared" si="44"/>
        <v>195</v>
      </c>
      <c r="AL224" s="35" t="s">
        <v>153</v>
      </c>
      <c r="AM224" s="141" t="str">
        <f t="shared" si="45"/>
        <v>195.</v>
      </c>
      <c r="AN224" s="147"/>
      <c r="AO224" s="35"/>
      <c r="AP224" s="16"/>
    </row>
    <row r="225" spans="1:16379" ht="22.5" customHeight="1" x14ac:dyDescent="0.25">
      <c r="A225" s="68" t="str">
        <f t="shared" si="41"/>
        <v>196.</v>
      </c>
      <c r="B225" s="25">
        <v>59</v>
      </c>
      <c r="C225" s="300" t="s">
        <v>269</v>
      </c>
      <c r="D225" s="25">
        <v>1964</v>
      </c>
      <c r="E225" s="68" t="s">
        <v>2932</v>
      </c>
      <c r="F225" s="68" t="s">
        <v>2934</v>
      </c>
      <c r="G225" s="25">
        <v>2</v>
      </c>
      <c r="H225" s="25">
        <v>2</v>
      </c>
      <c r="I225" s="235">
        <v>496.4</v>
      </c>
      <c r="J225" s="144">
        <v>432.9</v>
      </c>
      <c r="K225" s="235">
        <v>432.9</v>
      </c>
      <c r="L225" s="12">
        <v>27</v>
      </c>
      <c r="M225" s="235">
        <f t="shared" si="42"/>
        <v>191022</v>
      </c>
      <c r="N225" s="235"/>
      <c r="O225" s="235"/>
      <c r="P225" s="235"/>
      <c r="Q225" s="144">
        <f t="shared" si="43"/>
        <v>191022</v>
      </c>
      <c r="R225" s="235">
        <v>191022</v>
      </c>
      <c r="S225" s="240"/>
      <c r="T225" s="235"/>
      <c r="U225" s="235"/>
      <c r="V225" s="235"/>
      <c r="W225" s="235"/>
      <c r="X225" s="235"/>
      <c r="Y225" s="235"/>
      <c r="Z225" s="235"/>
      <c r="AA225" s="235"/>
      <c r="AB225" s="235"/>
      <c r="AC225" s="235"/>
      <c r="AD225" s="235"/>
      <c r="AE225" s="235"/>
      <c r="AF225" s="235"/>
      <c r="AG225" s="324">
        <v>2025</v>
      </c>
      <c r="AH225" s="128"/>
      <c r="AI225" s="172"/>
      <c r="AJ225" s="172"/>
      <c r="AK225" s="141">
        <f t="shared" si="44"/>
        <v>196</v>
      </c>
      <c r="AL225" s="35" t="s">
        <v>153</v>
      </c>
      <c r="AM225" s="141" t="str">
        <f t="shared" si="45"/>
        <v>196.</v>
      </c>
      <c r="AN225" s="147"/>
      <c r="AO225" s="35"/>
      <c r="AP225" s="16"/>
    </row>
    <row r="226" spans="1:16379" ht="22.5" customHeight="1" x14ac:dyDescent="0.25">
      <c r="A226" s="68" t="str">
        <f t="shared" si="41"/>
        <v>197.</v>
      </c>
      <c r="B226" s="25">
        <v>147</v>
      </c>
      <c r="C226" s="202" t="s">
        <v>17</v>
      </c>
      <c r="D226" s="25">
        <v>1964</v>
      </c>
      <c r="E226" s="111" t="s">
        <v>2932</v>
      </c>
      <c r="F226" s="68" t="s">
        <v>2934</v>
      </c>
      <c r="G226" s="25">
        <v>2</v>
      </c>
      <c r="H226" s="25">
        <v>2</v>
      </c>
      <c r="I226" s="241">
        <v>464.5</v>
      </c>
      <c r="J226" s="241">
        <v>364.95</v>
      </c>
      <c r="K226" s="241">
        <v>364.95</v>
      </c>
      <c r="L226" s="242">
        <v>19</v>
      </c>
      <c r="M226" s="235">
        <f t="shared" si="42"/>
        <v>351900</v>
      </c>
      <c r="N226" s="235"/>
      <c r="O226" s="235"/>
      <c r="P226" s="235"/>
      <c r="Q226" s="144">
        <f t="shared" si="43"/>
        <v>351900</v>
      </c>
      <c r="R226" s="235">
        <v>351900</v>
      </c>
      <c r="S226" s="30"/>
      <c r="T226" s="144"/>
      <c r="U226" s="144"/>
      <c r="V226" s="144"/>
      <c r="W226" s="144"/>
      <c r="X226" s="144"/>
      <c r="Y226" s="144"/>
      <c r="Z226" s="144"/>
      <c r="AA226" s="144"/>
      <c r="AB226" s="144"/>
      <c r="AC226" s="144"/>
      <c r="AD226" s="144"/>
      <c r="AE226" s="144"/>
      <c r="AF226" s="144"/>
      <c r="AG226" s="324">
        <v>2025</v>
      </c>
      <c r="AH226" s="128"/>
      <c r="AI226" s="172"/>
      <c r="AJ226" s="172"/>
      <c r="AK226" s="141">
        <f t="shared" si="44"/>
        <v>197</v>
      </c>
      <c r="AL226" s="35" t="s">
        <v>153</v>
      </c>
      <c r="AM226" s="141" t="str">
        <f t="shared" si="45"/>
        <v>197.</v>
      </c>
      <c r="AN226" s="147"/>
      <c r="AO226" s="35"/>
      <c r="AP226" s="16"/>
    </row>
    <row r="227" spans="1:16379" ht="22.5" customHeight="1" x14ac:dyDescent="0.25">
      <c r="A227" s="68" t="str">
        <f t="shared" si="41"/>
        <v>198.</v>
      </c>
      <c r="B227" s="25">
        <v>186</v>
      </c>
      <c r="C227" s="36" t="s">
        <v>1661</v>
      </c>
      <c r="D227" s="25">
        <v>1964</v>
      </c>
      <c r="E227" s="111" t="s">
        <v>2932</v>
      </c>
      <c r="F227" s="68" t="s">
        <v>2934</v>
      </c>
      <c r="G227" s="25">
        <v>2</v>
      </c>
      <c r="H227" s="25">
        <v>1</v>
      </c>
      <c r="I227" s="241">
        <v>402.4</v>
      </c>
      <c r="J227" s="241">
        <v>357.6</v>
      </c>
      <c r="K227" s="241">
        <v>357.6</v>
      </c>
      <c r="L227" s="242">
        <v>13</v>
      </c>
      <c r="M227" s="235">
        <f t="shared" si="42"/>
        <v>285800</v>
      </c>
      <c r="N227" s="235"/>
      <c r="O227" s="235"/>
      <c r="P227" s="235"/>
      <c r="Q227" s="144">
        <f t="shared" si="43"/>
        <v>285800</v>
      </c>
      <c r="R227" s="244">
        <v>285800</v>
      </c>
      <c r="S227" s="245"/>
      <c r="T227" s="244"/>
      <c r="U227" s="244"/>
      <c r="V227" s="244"/>
      <c r="W227" s="244"/>
      <c r="X227" s="244"/>
      <c r="Y227" s="244"/>
      <c r="Z227" s="244"/>
      <c r="AA227" s="244"/>
      <c r="AB227" s="244"/>
      <c r="AC227" s="144"/>
      <c r="AD227" s="144"/>
      <c r="AE227" s="244"/>
      <c r="AF227" s="244"/>
      <c r="AG227" s="324">
        <v>2025</v>
      </c>
      <c r="AH227" s="128"/>
      <c r="AI227" s="172"/>
      <c r="AJ227" s="172"/>
      <c r="AK227" s="141">
        <f t="shared" si="44"/>
        <v>198</v>
      </c>
      <c r="AL227" s="35" t="s">
        <v>153</v>
      </c>
      <c r="AM227" s="141" t="str">
        <f t="shared" si="45"/>
        <v>198.</v>
      </c>
      <c r="AN227" s="147"/>
      <c r="AO227" s="35"/>
      <c r="AP227" s="16"/>
    </row>
    <row r="228" spans="1:16379" ht="22.5" customHeight="1" x14ac:dyDescent="0.25">
      <c r="A228" s="68" t="str">
        <f t="shared" si="41"/>
        <v>199.</v>
      </c>
      <c r="B228" s="25">
        <v>212</v>
      </c>
      <c r="C228" s="202" t="s">
        <v>22</v>
      </c>
      <c r="D228" s="25">
        <v>1964</v>
      </c>
      <c r="E228" s="111" t="s">
        <v>2932</v>
      </c>
      <c r="F228" s="68" t="s">
        <v>2934</v>
      </c>
      <c r="G228" s="25">
        <v>4</v>
      </c>
      <c r="H228" s="25">
        <v>2</v>
      </c>
      <c r="I228" s="144">
        <v>1377.05</v>
      </c>
      <c r="J228" s="144">
        <v>1281.05</v>
      </c>
      <c r="K228" s="144">
        <v>1281.05</v>
      </c>
      <c r="L228" s="30">
        <v>50</v>
      </c>
      <c r="M228" s="235">
        <f t="shared" si="42"/>
        <v>2626212</v>
      </c>
      <c r="N228" s="235"/>
      <c r="O228" s="235"/>
      <c r="P228" s="235"/>
      <c r="Q228" s="144">
        <f t="shared" si="43"/>
        <v>2626212</v>
      </c>
      <c r="R228" s="144">
        <v>2395990</v>
      </c>
      <c r="S228" s="30"/>
      <c r="T228" s="144"/>
      <c r="U228" s="144"/>
      <c r="V228" s="144"/>
      <c r="W228" s="144"/>
      <c r="X228" s="144"/>
      <c r="Y228" s="144"/>
      <c r="Z228" s="144"/>
      <c r="AA228" s="144">
        <v>86</v>
      </c>
      <c r="AB228" s="144">
        <f>AA228*2677</f>
        <v>230222</v>
      </c>
      <c r="AC228" s="144"/>
      <c r="AD228" s="144"/>
      <c r="AE228" s="144"/>
      <c r="AF228" s="144"/>
      <c r="AG228" s="324">
        <v>2025</v>
      </c>
      <c r="AH228" s="128"/>
      <c r="AI228" s="172"/>
      <c r="AJ228" s="172"/>
      <c r="AK228" s="141">
        <f t="shared" si="44"/>
        <v>199</v>
      </c>
      <c r="AL228" s="35" t="s">
        <v>153</v>
      </c>
      <c r="AM228" s="141" t="str">
        <f t="shared" si="45"/>
        <v>199.</v>
      </c>
      <c r="AN228" s="147"/>
      <c r="AO228" s="35"/>
      <c r="AP228" s="16"/>
    </row>
    <row r="229" spans="1:16379" ht="22.5" customHeight="1" x14ac:dyDescent="0.25">
      <c r="A229" s="68" t="str">
        <f t="shared" si="41"/>
        <v>200.</v>
      </c>
      <c r="B229" s="25">
        <v>660</v>
      </c>
      <c r="C229" s="202" t="s">
        <v>34</v>
      </c>
      <c r="D229" s="25">
        <v>1964</v>
      </c>
      <c r="E229" s="111" t="s">
        <v>2932</v>
      </c>
      <c r="F229" s="68" t="s">
        <v>2934</v>
      </c>
      <c r="G229" s="25">
        <v>2</v>
      </c>
      <c r="H229" s="25">
        <v>2</v>
      </c>
      <c r="I229" s="241">
        <v>461.18</v>
      </c>
      <c r="J229" s="144">
        <v>282.2</v>
      </c>
      <c r="K229" s="241">
        <v>282.2</v>
      </c>
      <c r="L229" s="242">
        <v>24</v>
      </c>
      <c r="M229" s="235">
        <f t="shared" si="42"/>
        <v>629600</v>
      </c>
      <c r="N229" s="235"/>
      <c r="O229" s="235"/>
      <c r="P229" s="235"/>
      <c r="Q229" s="144">
        <f t="shared" si="43"/>
        <v>629600</v>
      </c>
      <c r="R229" s="144"/>
      <c r="S229" s="30"/>
      <c r="T229" s="144"/>
      <c r="U229" s="144"/>
      <c r="V229" s="144"/>
      <c r="W229" s="144"/>
      <c r="X229" s="144"/>
      <c r="Y229" s="144">
        <v>200</v>
      </c>
      <c r="Z229" s="144">
        <f>Y229*3148</f>
        <v>629600</v>
      </c>
      <c r="AA229" s="144"/>
      <c r="AB229" s="144"/>
      <c r="AC229" s="144"/>
      <c r="AD229" s="144"/>
      <c r="AE229" s="144"/>
      <c r="AF229" s="144"/>
      <c r="AG229" s="324">
        <v>2025</v>
      </c>
      <c r="AH229" s="128"/>
      <c r="AI229" s="172"/>
      <c r="AJ229" s="172"/>
      <c r="AK229" s="141">
        <f t="shared" si="44"/>
        <v>200</v>
      </c>
      <c r="AL229" s="35" t="s">
        <v>153</v>
      </c>
      <c r="AM229" s="141" t="str">
        <f t="shared" si="45"/>
        <v>200.</v>
      </c>
      <c r="AN229" s="147"/>
      <c r="AO229" s="35"/>
      <c r="AP229" s="16"/>
    </row>
    <row r="230" spans="1:16379" ht="22.5" customHeight="1" x14ac:dyDescent="0.25">
      <c r="A230" s="68" t="str">
        <f t="shared" si="41"/>
        <v>201.</v>
      </c>
      <c r="B230" s="25">
        <v>684</v>
      </c>
      <c r="C230" s="36" t="s">
        <v>1694</v>
      </c>
      <c r="D230" s="25">
        <v>1964</v>
      </c>
      <c r="E230" s="111" t="s">
        <v>2932</v>
      </c>
      <c r="F230" s="68" t="s">
        <v>2934</v>
      </c>
      <c r="G230" s="25">
        <v>4</v>
      </c>
      <c r="H230" s="25">
        <v>2</v>
      </c>
      <c r="I230" s="241">
        <v>1993.35</v>
      </c>
      <c r="J230" s="241">
        <v>1366.86</v>
      </c>
      <c r="K230" s="241">
        <v>985.86</v>
      </c>
      <c r="L230" s="242">
        <v>39</v>
      </c>
      <c r="M230" s="235">
        <f t="shared" si="42"/>
        <v>4491231</v>
      </c>
      <c r="N230" s="235"/>
      <c r="O230" s="235"/>
      <c r="P230" s="235"/>
      <c r="Q230" s="144">
        <f t="shared" si="43"/>
        <v>4491231</v>
      </c>
      <c r="R230" s="244"/>
      <c r="S230" s="245"/>
      <c r="T230" s="244"/>
      <c r="U230" s="244">
        <v>597</v>
      </c>
      <c r="V230" s="244">
        <f>U230*7523</f>
        <v>4491231</v>
      </c>
      <c r="W230" s="244"/>
      <c r="X230" s="244"/>
      <c r="Y230" s="244"/>
      <c r="Z230" s="244"/>
      <c r="AA230" s="244"/>
      <c r="AB230" s="244"/>
      <c r="AC230" s="144"/>
      <c r="AD230" s="144"/>
      <c r="AE230" s="244"/>
      <c r="AF230" s="244"/>
      <c r="AG230" s="324">
        <v>2025</v>
      </c>
      <c r="AH230" s="128"/>
      <c r="AI230" s="172"/>
      <c r="AJ230" s="172"/>
      <c r="AK230" s="141">
        <f t="shared" si="44"/>
        <v>201</v>
      </c>
      <c r="AL230" s="35" t="s">
        <v>153</v>
      </c>
      <c r="AM230" s="141" t="str">
        <f t="shared" si="45"/>
        <v>201.</v>
      </c>
      <c r="AN230" s="147"/>
      <c r="AO230" s="35"/>
      <c r="AP230" s="16"/>
    </row>
    <row r="231" spans="1:16379" ht="22.5" customHeight="1" x14ac:dyDescent="0.25">
      <c r="A231" s="68" t="str">
        <f t="shared" si="41"/>
        <v>202.</v>
      </c>
      <c r="B231" s="25">
        <v>704</v>
      </c>
      <c r="C231" s="202" t="s">
        <v>39</v>
      </c>
      <c r="D231" s="25">
        <v>1964</v>
      </c>
      <c r="E231" s="111" t="s">
        <v>2932</v>
      </c>
      <c r="F231" s="111" t="s">
        <v>2935</v>
      </c>
      <c r="G231" s="25">
        <v>1</v>
      </c>
      <c r="H231" s="25">
        <v>2</v>
      </c>
      <c r="I231" s="241">
        <v>187.7</v>
      </c>
      <c r="J231" s="241">
        <v>124.2</v>
      </c>
      <c r="K231" s="241">
        <v>124.2</v>
      </c>
      <c r="L231" s="242">
        <v>16</v>
      </c>
      <c r="M231" s="235">
        <f t="shared" si="42"/>
        <v>618120</v>
      </c>
      <c r="N231" s="235"/>
      <c r="O231" s="235"/>
      <c r="P231" s="235"/>
      <c r="Q231" s="144">
        <f t="shared" si="43"/>
        <v>618120</v>
      </c>
      <c r="R231" s="144"/>
      <c r="S231" s="30"/>
      <c r="T231" s="144"/>
      <c r="U231" s="144"/>
      <c r="V231" s="144"/>
      <c r="W231" s="144"/>
      <c r="X231" s="144"/>
      <c r="Y231" s="144">
        <v>180</v>
      </c>
      <c r="Z231" s="144">
        <f>Y231*3434</f>
        <v>618120</v>
      </c>
      <c r="AA231" s="144"/>
      <c r="AB231" s="144"/>
      <c r="AC231" s="144"/>
      <c r="AD231" s="144"/>
      <c r="AE231" s="144"/>
      <c r="AF231" s="144"/>
      <c r="AG231" s="324">
        <v>2025</v>
      </c>
      <c r="AH231" s="128"/>
      <c r="AI231" s="172"/>
      <c r="AJ231" s="172"/>
      <c r="AK231" s="141">
        <f t="shared" si="44"/>
        <v>202</v>
      </c>
      <c r="AL231" s="35" t="s">
        <v>153</v>
      </c>
      <c r="AM231" s="141" t="str">
        <f t="shared" si="45"/>
        <v>202.</v>
      </c>
      <c r="AN231" s="147"/>
      <c r="AO231" s="35"/>
      <c r="AP231" s="16"/>
    </row>
    <row r="232" spans="1:16379" ht="22.5" customHeight="1" x14ac:dyDescent="0.25">
      <c r="A232" s="68" t="str">
        <f t="shared" si="41"/>
        <v>203.</v>
      </c>
      <c r="B232" s="25">
        <v>388</v>
      </c>
      <c r="C232" s="36" t="s">
        <v>1670</v>
      </c>
      <c r="D232" s="25">
        <v>1965</v>
      </c>
      <c r="E232" s="111" t="s">
        <v>2932</v>
      </c>
      <c r="F232" s="68" t="s">
        <v>2934</v>
      </c>
      <c r="G232" s="25">
        <v>4</v>
      </c>
      <c r="H232" s="25">
        <v>4</v>
      </c>
      <c r="I232" s="144">
        <v>1984.36</v>
      </c>
      <c r="J232" s="144">
        <v>1633.56</v>
      </c>
      <c r="K232" s="144">
        <v>1487.16</v>
      </c>
      <c r="L232" s="30">
        <v>56</v>
      </c>
      <c r="M232" s="235">
        <f t="shared" si="42"/>
        <v>2184818</v>
      </c>
      <c r="N232" s="235"/>
      <c r="O232" s="235"/>
      <c r="P232" s="235"/>
      <c r="Q232" s="144">
        <f t="shared" si="43"/>
        <v>2184818</v>
      </c>
      <c r="R232" s="244">
        <v>2184818</v>
      </c>
      <c r="S232" s="245"/>
      <c r="T232" s="244"/>
      <c r="U232" s="244"/>
      <c r="V232" s="244"/>
      <c r="W232" s="244"/>
      <c r="X232" s="244"/>
      <c r="Y232" s="244"/>
      <c r="Z232" s="244"/>
      <c r="AA232" s="244"/>
      <c r="AB232" s="244"/>
      <c r="AC232" s="144"/>
      <c r="AD232" s="144"/>
      <c r="AE232" s="244"/>
      <c r="AF232" s="244"/>
      <c r="AG232" s="324">
        <v>2025</v>
      </c>
      <c r="AH232" s="128"/>
      <c r="AI232" s="172"/>
      <c r="AJ232" s="172"/>
      <c r="AK232" s="141">
        <f t="shared" si="44"/>
        <v>203</v>
      </c>
      <c r="AL232" s="35" t="s">
        <v>153</v>
      </c>
      <c r="AM232" s="141" t="str">
        <f t="shared" si="45"/>
        <v>203.</v>
      </c>
      <c r="AN232" s="147"/>
      <c r="AO232" s="35"/>
      <c r="AP232" s="16"/>
    </row>
    <row r="233" spans="1:16379" ht="22.5" customHeight="1" x14ac:dyDescent="0.25">
      <c r="A233" s="68" t="str">
        <f t="shared" si="41"/>
        <v>204.</v>
      </c>
      <c r="B233" s="25">
        <v>392</v>
      </c>
      <c r="C233" s="161" t="s">
        <v>231</v>
      </c>
      <c r="D233" s="25">
        <v>1965</v>
      </c>
      <c r="E233" s="68" t="s">
        <v>2932</v>
      </c>
      <c r="F233" s="68" t="s">
        <v>2934</v>
      </c>
      <c r="G233" s="25">
        <v>4</v>
      </c>
      <c r="H233" s="25">
        <v>3</v>
      </c>
      <c r="I233" s="322">
        <v>1635.41</v>
      </c>
      <c r="J233" s="322">
        <v>1487.29</v>
      </c>
      <c r="K233" s="322">
        <v>1446.69</v>
      </c>
      <c r="L233" s="12">
        <v>76</v>
      </c>
      <c r="M233" s="235">
        <f t="shared" si="42"/>
        <v>2184818</v>
      </c>
      <c r="N233" s="235"/>
      <c r="O233" s="235"/>
      <c r="P233" s="235"/>
      <c r="Q233" s="144">
        <f t="shared" si="43"/>
        <v>2184818</v>
      </c>
      <c r="R233" s="235">
        <v>2184818</v>
      </c>
      <c r="S233" s="240"/>
      <c r="T233" s="235"/>
      <c r="U233" s="235"/>
      <c r="V233" s="235"/>
      <c r="W233" s="235"/>
      <c r="X233" s="235"/>
      <c r="Y233" s="235"/>
      <c r="Z233" s="235"/>
      <c r="AA233" s="235"/>
      <c r="AB233" s="235"/>
      <c r="AC233" s="235"/>
      <c r="AD233" s="235"/>
      <c r="AE233" s="235"/>
      <c r="AF233" s="235"/>
      <c r="AG233" s="324">
        <v>2025</v>
      </c>
      <c r="AH233" s="128"/>
      <c r="AI233" s="172"/>
      <c r="AJ233" s="172"/>
      <c r="AK233" s="141">
        <f t="shared" si="44"/>
        <v>204</v>
      </c>
      <c r="AL233" s="35" t="s">
        <v>153</v>
      </c>
      <c r="AM233" s="141" t="str">
        <f t="shared" si="45"/>
        <v>204.</v>
      </c>
      <c r="AN233" s="147"/>
      <c r="AO233" s="274"/>
      <c r="AP233" s="16"/>
    </row>
    <row r="234" spans="1:16379" ht="22.5" customHeight="1" x14ac:dyDescent="0.25">
      <c r="A234" s="68" t="str">
        <f t="shared" si="41"/>
        <v>205.</v>
      </c>
      <c r="B234" s="68">
        <v>421</v>
      </c>
      <c r="C234" s="202" t="s">
        <v>2649</v>
      </c>
      <c r="D234" s="68">
        <v>1965</v>
      </c>
      <c r="E234" s="111" t="s">
        <v>2932</v>
      </c>
      <c r="F234" s="68" t="s">
        <v>2934</v>
      </c>
      <c r="G234" s="25">
        <v>3</v>
      </c>
      <c r="H234" s="25">
        <v>3</v>
      </c>
      <c r="I234" s="144">
        <v>737.1</v>
      </c>
      <c r="J234" s="144">
        <v>511.9</v>
      </c>
      <c r="K234" s="144">
        <v>440.9</v>
      </c>
      <c r="L234" s="30">
        <v>16</v>
      </c>
      <c r="M234" s="235">
        <f t="shared" si="42"/>
        <v>487320</v>
      </c>
      <c r="N234" s="235"/>
      <c r="O234" s="235"/>
      <c r="P234" s="235"/>
      <c r="Q234" s="144">
        <f t="shared" si="43"/>
        <v>487320</v>
      </c>
      <c r="R234" s="144">
        <v>487320</v>
      </c>
      <c r="S234" s="30"/>
      <c r="T234" s="144"/>
      <c r="U234" s="144"/>
      <c r="V234" s="144"/>
      <c r="W234" s="144"/>
      <c r="X234" s="144"/>
      <c r="Y234" s="144"/>
      <c r="Z234" s="144"/>
      <c r="AA234" s="144"/>
      <c r="AB234" s="144"/>
      <c r="AC234" s="144"/>
      <c r="AD234" s="144"/>
      <c r="AE234" s="144"/>
      <c r="AF234" s="190"/>
      <c r="AG234" s="324">
        <v>2025</v>
      </c>
      <c r="AH234" s="130"/>
      <c r="AI234" s="173"/>
      <c r="AJ234" s="173"/>
      <c r="AK234" s="141">
        <f t="shared" si="44"/>
        <v>205</v>
      </c>
      <c r="AL234" s="35" t="s">
        <v>153</v>
      </c>
      <c r="AM234" s="141" t="str">
        <f t="shared" si="45"/>
        <v>205.</v>
      </c>
      <c r="AN234" s="147"/>
      <c r="AO234" s="276"/>
      <c r="AP234" s="16"/>
      <c r="AQ234" s="14"/>
      <c r="AR234" s="14"/>
      <c r="AS234" s="14"/>
      <c r="AT234" s="14"/>
      <c r="AU234" s="14"/>
      <c r="AV234" s="14"/>
      <c r="AW234" s="14"/>
      <c r="AX234" s="14"/>
      <c r="AY234" s="14"/>
      <c r="AZ234" s="14"/>
      <c r="BA234" s="14"/>
      <c r="BB234" s="14"/>
      <c r="BC234" s="14"/>
      <c r="BD234" s="14"/>
      <c r="BE234" s="14"/>
      <c r="BF234" s="14"/>
      <c r="BG234" s="14"/>
      <c r="BH234" s="14"/>
      <c r="BI234" s="14"/>
      <c r="BJ234" s="14"/>
      <c r="BK234" s="14"/>
      <c r="BL234" s="14"/>
      <c r="BM234" s="14"/>
      <c r="BN234" s="14"/>
      <c r="BO234" s="14"/>
      <c r="BP234" s="14"/>
      <c r="BQ234" s="14"/>
      <c r="BR234" s="14"/>
      <c r="BS234" s="14"/>
      <c r="BT234" s="14"/>
      <c r="BU234" s="14"/>
      <c r="BV234" s="14"/>
      <c r="BW234" s="14"/>
      <c r="BX234" s="14"/>
      <c r="BY234" s="14"/>
      <c r="BZ234" s="14"/>
      <c r="CA234" s="14"/>
      <c r="CB234" s="14"/>
      <c r="CC234" s="14"/>
      <c r="CD234" s="14"/>
      <c r="CE234" s="14"/>
      <c r="CF234" s="14"/>
      <c r="CG234" s="14"/>
      <c r="CH234" s="14"/>
      <c r="CI234" s="14"/>
      <c r="CJ234" s="14"/>
      <c r="CK234" s="14"/>
      <c r="CL234" s="14"/>
      <c r="CM234" s="14"/>
      <c r="CN234" s="14"/>
      <c r="CO234" s="14"/>
      <c r="CP234" s="14"/>
      <c r="CQ234" s="14"/>
      <c r="CR234" s="14"/>
      <c r="CS234" s="14"/>
      <c r="CT234" s="14"/>
      <c r="CU234" s="14"/>
      <c r="CV234" s="14"/>
      <c r="CW234" s="14"/>
      <c r="CX234" s="14"/>
      <c r="CY234" s="14"/>
      <c r="CZ234" s="14"/>
      <c r="DA234" s="14"/>
      <c r="DB234" s="14"/>
      <c r="DC234" s="14"/>
      <c r="DD234" s="14"/>
      <c r="DE234" s="14"/>
      <c r="DF234" s="14"/>
      <c r="DG234" s="14"/>
      <c r="DH234" s="14"/>
      <c r="DI234" s="14"/>
      <c r="DJ234" s="14"/>
      <c r="DK234" s="14"/>
      <c r="DL234" s="14"/>
      <c r="DM234" s="14"/>
      <c r="DN234" s="14"/>
      <c r="DO234" s="14"/>
      <c r="DP234" s="14"/>
      <c r="DQ234" s="14"/>
      <c r="DR234" s="14"/>
      <c r="DS234" s="14"/>
      <c r="DT234" s="14"/>
      <c r="DU234" s="14"/>
      <c r="DV234" s="14"/>
      <c r="DW234" s="14"/>
      <c r="DX234" s="14"/>
      <c r="DY234" s="14"/>
      <c r="DZ234" s="14"/>
      <c r="EA234" s="14"/>
      <c r="EB234" s="14"/>
      <c r="EC234" s="14"/>
      <c r="ED234" s="14"/>
      <c r="EE234" s="14"/>
      <c r="EF234" s="14"/>
      <c r="EG234" s="14"/>
      <c r="EH234" s="14"/>
      <c r="EI234" s="14"/>
      <c r="EJ234" s="14"/>
      <c r="EK234" s="14"/>
      <c r="EL234" s="14"/>
      <c r="EM234" s="14"/>
      <c r="EN234" s="14"/>
      <c r="EO234" s="14"/>
      <c r="EP234" s="14"/>
      <c r="EQ234" s="14"/>
      <c r="ER234" s="14"/>
      <c r="ES234" s="14"/>
      <c r="ET234" s="14"/>
      <c r="EU234" s="14"/>
      <c r="EV234" s="14"/>
      <c r="EW234" s="14"/>
      <c r="EX234" s="14"/>
      <c r="EY234" s="14"/>
      <c r="EZ234" s="14"/>
      <c r="FA234" s="14"/>
      <c r="FB234" s="14"/>
      <c r="FC234" s="14"/>
      <c r="FD234" s="14"/>
      <c r="FE234" s="14"/>
      <c r="FF234" s="14"/>
      <c r="FG234" s="14"/>
      <c r="FH234" s="14"/>
      <c r="FI234" s="14"/>
      <c r="FJ234" s="14"/>
      <c r="FK234" s="14"/>
      <c r="FL234" s="14"/>
      <c r="FM234" s="14"/>
      <c r="FN234" s="14"/>
      <c r="FO234" s="14"/>
      <c r="FP234" s="14"/>
      <c r="FQ234" s="14"/>
      <c r="FR234" s="14"/>
      <c r="FS234" s="14"/>
      <c r="FT234" s="14"/>
      <c r="FU234" s="14"/>
      <c r="FV234" s="14"/>
      <c r="FW234" s="14"/>
      <c r="FX234" s="14"/>
      <c r="FY234" s="14"/>
      <c r="FZ234" s="14"/>
      <c r="GA234" s="14"/>
      <c r="GB234" s="14"/>
      <c r="GC234" s="14"/>
      <c r="GD234" s="14"/>
      <c r="GE234" s="14"/>
      <c r="GF234" s="14"/>
      <c r="GG234" s="14"/>
      <c r="GH234" s="14"/>
      <c r="GI234" s="14"/>
      <c r="GJ234" s="14"/>
      <c r="GK234" s="14"/>
      <c r="GL234" s="14"/>
      <c r="GM234" s="14"/>
      <c r="GN234" s="14"/>
      <c r="GO234" s="14"/>
      <c r="GP234" s="14"/>
      <c r="GQ234" s="14"/>
      <c r="GR234" s="14"/>
      <c r="GS234" s="14"/>
      <c r="GT234" s="14"/>
      <c r="GU234" s="14"/>
      <c r="GV234" s="14"/>
      <c r="GW234" s="14"/>
      <c r="GX234" s="14"/>
      <c r="GY234" s="14"/>
      <c r="GZ234" s="14"/>
      <c r="HA234" s="14"/>
      <c r="HB234" s="14"/>
      <c r="HC234" s="14"/>
      <c r="HD234" s="14"/>
      <c r="HE234" s="14"/>
      <c r="HF234" s="14"/>
      <c r="HG234" s="14"/>
      <c r="HH234" s="14"/>
      <c r="HI234" s="14"/>
      <c r="HJ234" s="14"/>
      <c r="HK234" s="14"/>
      <c r="HL234" s="14"/>
      <c r="HM234" s="14"/>
      <c r="HN234" s="14"/>
      <c r="HO234" s="14"/>
      <c r="HP234" s="14"/>
      <c r="HQ234" s="14"/>
      <c r="HR234" s="14"/>
      <c r="HS234" s="14"/>
      <c r="HT234" s="14"/>
      <c r="HU234" s="14"/>
      <c r="HV234" s="14"/>
      <c r="HW234" s="14"/>
      <c r="HX234" s="14"/>
      <c r="HY234" s="14"/>
      <c r="HZ234" s="14"/>
      <c r="IA234" s="14"/>
      <c r="IB234" s="14"/>
      <c r="IC234" s="14"/>
      <c r="ID234" s="14"/>
      <c r="IE234" s="14"/>
      <c r="IF234" s="14"/>
      <c r="IG234" s="14"/>
      <c r="IH234" s="14"/>
      <c r="II234" s="14"/>
      <c r="IJ234" s="14"/>
      <c r="IK234" s="14"/>
      <c r="IL234" s="14"/>
      <c r="IM234" s="14"/>
      <c r="IN234" s="14"/>
      <c r="IO234" s="14"/>
      <c r="IP234" s="14"/>
      <c r="IQ234" s="14"/>
      <c r="IR234" s="14"/>
      <c r="IS234" s="14"/>
      <c r="IT234" s="14"/>
      <c r="IU234" s="14"/>
      <c r="IV234" s="14"/>
      <c r="IW234" s="14"/>
      <c r="IX234" s="14"/>
      <c r="IY234" s="14"/>
      <c r="IZ234" s="14"/>
      <c r="JA234" s="14"/>
      <c r="JB234" s="14"/>
      <c r="JC234" s="14"/>
      <c r="JD234" s="14"/>
      <c r="JE234" s="14"/>
      <c r="JF234" s="14"/>
      <c r="JG234" s="14"/>
      <c r="JH234" s="14"/>
      <c r="JI234" s="14"/>
      <c r="JJ234" s="14"/>
      <c r="JK234" s="14"/>
      <c r="JL234" s="14"/>
      <c r="JM234" s="14"/>
      <c r="JN234" s="14"/>
      <c r="JO234" s="14"/>
      <c r="JP234" s="14"/>
      <c r="JQ234" s="14"/>
      <c r="JR234" s="14"/>
      <c r="JS234" s="14"/>
      <c r="JT234" s="14"/>
      <c r="JU234" s="14"/>
      <c r="JV234" s="14"/>
      <c r="JW234" s="14"/>
      <c r="JX234" s="14"/>
      <c r="JY234" s="14"/>
      <c r="JZ234" s="14"/>
      <c r="KA234" s="14"/>
      <c r="KB234" s="14"/>
      <c r="KC234" s="14"/>
      <c r="KD234" s="14"/>
      <c r="KE234" s="14"/>
      <c r="KF234" s="14"/>
      <c r="KG234" s="14"/>
      <c r="KH234" s="14"/>
      <c r="KI234" s="14"/>
      <c r="KJ234" s="14"/>
      <c r="KK234" s="14"/>
      <c r="KL234" s="14"/>
      <c r="KM234" s="14"/>
      <c r="KN234" s="14"/>
      <c r="KO234" s="14"/>
      <c r="KP234" s="14"/>
      <c r="KQ234" s="14"/>
      <c r="KR234" s="14"/>
      <c r="KS234" s="14"/>
      <c r="KT234" s="14"/>
      <c r="KU234" s="14"/>
      <c r="KV234" s="14"/>
      <c r="KW234" s="14"/>
      <c r="KX234" s="14"/>
      <c r="KY234" s="14"/>
      <c r="KZ234" s="14"/>
      <c r="LA234" s="14"/>
      <c r="LB234" s="14"/>
      <c r="LC234" s="14"/>
      <c r="LD234" s="14"/>
      <c r="LE234" s="14"/>
      <c r="LF234" s="14"/>
      <c r="LG234" s="14"/>
      <c r="LH234" s="14"/>
      <c r="LI234" s="14"/>
      <c r="LJ234" s="14"/>
      <c r="LK234" s="14"/>
      <c r="LL234" s="14"/>
      <c r="LM234" s="14"/>
      <c r="LN234" s="14"/>
      <c r="LO234" s="14"/>
      <c r="LP234" s="14"/>
      <c r="LQ234" s="14"/>
      <c r="LR234" s="14"/>
      <c r="LS234" s="14"/>
      <c r="LT234" s="14"/>
      <c r="LU234" s="14"/>
      <c r="LV234" s="14"/>
      <c r="LW234" s="14"/>
      <c r="LX234" s="14"/>
      <c r="LY234" s="14"/>
      <c r="LZ234" s="14"/>
      <c r="MA234" s="14"/>
      <c r="MB234" s="14"/>
      <c r="MC234" s="14"/>
      <c r="MD234" s="14"/>
      <c r="ME234" s="14"/>
      <c r="MF234" s="14"/>
      <c r="MG234" s="14"/>
      <c r="MH234" s="14"/>
      <c r="MI234" s="14"/>
      <c r="MJ234" s="14"/>
      <c r="MK234" s="14"/>
      <c r="ML234" s="14"/>
      <c r="MM234" s="14"/>
      <c r="MN234" s="14"/>
      <c r="MO234" s="14"/>
      <c r="MP234" s="14"/>
      <c r="MQ234" s="14"/>
      <c r="MR234" s="14"/>
      <c r="MS234" s="14"/>
      <c r="MT234" s="14"/>
      <c r="MU234" s="14"/>
      <c r="MV234" s="14"/>
      <c r="MW234" s="14"/>
      <c r="MX234" s="14"/>
      <c r="MY234" s="14"/>
      <c r="MZ234" s="14"/>
      <c r="NA234" s="14"/>
      <c r="NB234" s="14"/>
      <c r="NC234" s="14"/>
      <c r="ND234" s="14"/>
      <c r="NE234" s="14"/>
      <c r="NF234" s="14"/>
      <c r="NG234" s="14"/>
      <c r="NH234" s="14"/>
      <c r="NI234" s="14"/>
      <c r="NJ234" s="14"/>
      <c r="NK234" s="14"/>
      <c r="NL234" s="14"/>
      <c r="NM234" s="14"/>
      <c r="NN234" s="14"/>
      <c r="NO234" s="14"/>
      <c r="NP234" s="14"/>
      <c r="NQ234" s="14"/>
      <c r="NR234" s="14"/>
      <c r="NS234" s="14"/>
      <c r="NT234" s="14"/>
      <c r="NU234" s="14"/>
      <c r="NV234" s="14"/>
      <c r="NW234" s="14"/>
      <c r="NX234" s="14"/>
      <c r="NY234" s="14"/>
      <c r="NZ234" s="14"/>
      <c r="OA234" s="14"/>
      <c r="OB234" s="14"/>
      <c r="OC234" s="14"/>
      <c r="OD234" s="14"/>
      <c r="OE234" s="14"/>
      <c r="OF234" s="14"/>
      <c r="OG234" s="14"/>
      <c r="OH234" s="14"/>
      <c r="OI234" s="14"/>
      <c r="OJ234" s="14"/>
      <c r="OK234" s="14"/>
      <c r="OL234" s="14"/>
      <c r="OM234" s="14"/>
      <c r="ON234" s="14"/>
      <c r="OO234" s="14"/>
      <c r="OP234" s="14"/>
      <c r="OQ234" s="14"/>
      <c r="OR234" s="14"/>
      <c r="OS234" s="14"/>
      <c r="OT234" s="14"/>
      <c r="OU234" s="14"/>
      <c r="OV234" s="14"/>
      <c r="OW234" s="14"/>
      <c r="OX234" s="14"/>
      <c r="OY234" s="14"/>
      <c r="OZ234" s="14"/>
      <c r="PA234" s="14"/>
      <c r="PB234" s="14"/>
      <c r="PC234" s="14"/>
      <c r="PD234" s="14"/>
      <c r="PE234" s="14"/>
      <c r="PF234" s="14"/>
      <c r="PG234" s="14"/>
      <c r="PH234" s="14"/>
      <c r="PI234" s="14"/>
      <c r="PJ234" s="14"/>
      <c r="PK234" s="14"/>
      <c r="PL234" s="14"/>
      <c r="PM234" s="14"/>
      <c r="PN234" s="14"/>
      <c r="PO234" s="14"/>
      <c r="PP234" s="14"/>
      <c r="PQ234" s="14"/>
      <c r="PR234" s="14"/>
      <c r="PS234" s="14"/>
      <c r="PT234" s="14"/>
      <c r="PU234" s="14"/>
      <c r="PV234" s="14"/>
      <c r="PW234" s="14"/>
      <c r="PX234" s="14"/>
      <c r="PY234" s="14"/>
      <c r="PZ234" s="14"/>
      <c r="QA234" s="14"/>
      <c r="QB234" s="14"/>
      <c r="QC234" s="14"/>
      <c r="QD234" s="14"/>
      <c r="QE234" s="14"/>
      <c r="QF234" s="14"/>
      <c r="QG234" s="14"/>
      <c r="QH234" s="14"/>
      <c r="QI234" s="14"/>
      <c r="QJ234" s="14"/>
      <c r="QK234" s="14"/>
      <c r="QL234" s="14"/>
      <c r="QM234" s="14"/>
      <c r="QN234" s="14"/>
      <c r="QO234" s="14"/>
      <c r="QP234" s="14"/>
      <c r="QQ234" s="14"/>
      <c r="QR234" s="14"/>
      <c r="QS234" s="14"/>
      <c r="QT234" s="14"/>
      <c r="QU234" s="14"/>
      <c r="QV234" s="14"/>
      <c r="QW234" s="14"/>
      <c r="QX234" s="14"/>
      <c r="QY234" s="14"/>
      <c r="QZ234" s="14"/>
      <c r="RA234" s="14"/>
      <c r="RB234" s="14"/>
      <c r="RC234" s="14"/>
      <c r="RD234" s="14"/>
      <c r="RE234" s="14"/>
      <c r="RF234" s="14"/>
      <c r="RG234" s="14"/>
      <c r="RH234" s="14"/>
      <c r="RI234" s="14"/>
      <c r="RJ234" s="14"/>
      <c r="RK234" s="14"/>
      <c r="RL234" s="14"/>
      <c r="RM234" s="14"/>
      <c r="RN234" s="14"/>
      <c r="RO234" s="14"/>
      <c r="RP234" s="14"/>
      <c r="RQ234" s="14"/>
      <c r="RR234" s="14"/>
      <c r="RS234" s="14"/>
      <c r="RT234" s="14"/>
      <c r="RU234" s="14"/>
      <c r="RV234" s="14"/>
      <c r="RW234" s="14"/>
      <c r="RX234" s="14"/>
      <c r="RY234" s="14"/>
      <c r="RZ234" s="14"/>
      <c r="SA234" s="14"/>
      <c r="SB234" s="14"/>
      <c r="SC234" s="14"/>
      <c r="SD234" s="14"/>
      <c r="SE234" s="14"/>
      <c r="SF234" s="14"/>
      <c r="SG234" s="14"/>
      <c r="SH234" s="14"/>
      <c r="SI234" s="14"/>
      <c r="SJ234" s="14"/>
      <c r="SK234" s="14"/>
      <c r="SL234" s="14"/>
      <c r="SM234" s="14"/>
      <c r="SN234" s="14"/>
      <c r="SO234" s="14"/>
      <c r="SP234" s="14"/>
      <c r="SQ234" s="14"/>
      <c r="SR234" s="14"/>
      <c r="SS234" s="14"/>
      <c r="ST234" s="14"/>
      <c r="SU234" s="14"/>
      <c r="SV234" s="14"/>
      <c r="SW234" s="14"/>
      <c r="SX234" s="14"/>
      <c r="SY234" s="14"/>
      <c r="SZ234" s="14"/>
      <c r="TA234" s="14"/>
      <c r="TB234" s="14"/>
      <c r="TC234" s="14"/>
      <c r="TD234" s="14"/>
      <c r="TE234" s="14"/>
      <c r="TF234" s="14"/>
      <c r="TG234" s="14"/>
      <c r="TH234" s="14"/>
      <c r="TI234" s="14"/>
      <c r="TJ234" s="14"/>
      <c r="TK234" s="14"/>
      <c r="TL234" s="14"/>
      <c r="TM234" s="14"/>
      <c r="TN234" s="14"/>
      <c r="TO234" s="14"/>
      <c r="TP234" s="14"/>
      <c r="TQ234" s="14"/>
      <c r="TR234" s="14"/>
      <c r="TS234" s="14"/>
      <c r="TT234" s="14"/>
      <c r="TU234" s="14"/>
      <c r="TV234" s="14"/>
      <c r="TW234" s="14"/>
      <c r="TX234" s="14"/>
      <c r="TY234" s="14"/>
      <c r="TZ234" s="14"/>
      <c r="UA234" s="14"/>
      <c r="UB234" s="14"/>
      <c r="UC234" s="14"/>
      <c r="UD234" s="14"/>
      <c r="UE234" s="14"/>
      <c r="UF234" s="14"/>
      <c r="UG234" s="14"/>
      <c r="UH234" s="14"/>
      <c r="UI234" s="14"/>
      <c r="UJ234" s="14"/>
      <c r="UK234" s="14"/>
      <c r="UL234" s="14"/>
      <c r="UM234" s="14"/>
      <c r="UN234" s="14"/>
      <c r="UO234" s="14"/>
      <c r="UP234" s="14"/>
      <c r="UQ234" s="14"/>
      <c r="UR234" s="14"/>
      <c r="US234" s="14"/>
      <c r="UT234" s="14"/>
      <c r="UU234" s="14"/>
      <c r="UV234" s="14"/>
      <c r="UW234" s="14"/>
      <c r="UX234" s="14"/>
      <c r="UY234" s="14"/>
      <c r="UZ234" s="14"/>
      <c r="VA234" s="14"/>
      <c r="VB234" s="14"/>
      <c r="VC234" s="14"/>
      <c r="VD234" s="14"/>
      <c r="VE234" s="14"/>
      <c r="VF234" s="14"/>
      <c r="VG234" s="14"/>
      <c r="VH234" s="14"/>
      <c r="VI234" s="14"/>
      <c r="VJ234" s="14"/>
      <c r="VK234" s="14"/>
      <c r="VL234" s="14"/>
      <c r="VM234" s="14"/>
      <c r="VN234" s="14"/>
      <c r="VO234" s="14"/>
      <c r="VP234" s="14"/>
      <c r="VQ234" s="14"/>
      <c r="VR234" s="14"/>
      <c r="VS234" s="14"/>
      <c r="VT234" s="14"/>
      <c r="VU234" s="14"/>
      <c r="VV234" s="14"/>
      <c r="VW234" s="14"/>
      <c r="VX234" s="14"/>
      <c r="VY234" s="14"/>
      <c r="VZ234" s="14"/>
      <c r="WA234" s="14"/>
      <c r="WB234" s="14"/>
      <c r="WC234" s="14"/>
      <c r="WD234" s="14"/>
      <c r="WE234" s="14"/>
      <c r="WF234" s="14"/>
      <c r="WG234" s="14"/>
      <c r="WH234" s="14"/>
      <c r="WI234" s="14"/>
      <c r="WJ234" s="14"/>
      <c r="WK234" s="14"/>
      <c r="WL234" s="14"/>
      <c r="WM234" s="14"/>
      <c r="WN234" s="14"/>
      <c r="WO234" s="14"/>
      <c r="WP234" s="14"/>
      <c r="WQ234" s="14"/>
      <c r="WR234" s="14"/>
      <c r="WS234" s="14"/>
      <c r="WT234" s="14"/>
      <c r="WU234" s="14"/>
      <c r="WV234" s="14"/>
      <c r="WW234" s="14"/>
      <c r="WX234" s="14"/>
      <c r="WY234" s="14"/>
      <c r="WZ234" s="14"/>
      <c r="XA234" s="14"/>
      <c r="XB234" s="14"/>
      <c r="XC234" s="14"/>
      <c r="XD234" s="14"/>
      <c r="XE234" s="14"/>
      <c r="XF234" s="14"/>
      <c r="XG234" s="14"/>
      <c r="XH234" s="14"/>
      <c r="XI234" s="14"/>
      <c r="XJ234" s="14"/>
      <c r="XK234" s="14"/>
      <c r="XL234" s="14"/>
      <c r="XM234" s="14"/>
      <c r="XN234" s="14"/>
      <c r="XO234" s="14"/>
      <c r="XP234" s="14"/>
      <c r="XQ234" s="14"/>
      <c r="XR234" s="14"/>
      <c r="XS234" s="14"/>
      <c r="XT234" s="14"/>
      <c r="XU234" s="14"/>
      <c r="XV234" s="14"/>
      <c r="XW234" s="14"/>
      <c r="XX234" s="14"/>
      <c r="XY234" s="14"/>
      <c r="XZ234" s="14"/>
      <c r="YA234" s="14"/>
      <c r="YB234" s="14"/>
      <c r="YC234" s="14"/>
      <c r="YD234" s="14"/>
      <c r="YE234" s="14"/>
      <c r="YF234" s="14"/>
      <c r="YG234" s="14"/>
      <c r="YH234" s="14"/>
      <c r="YI234" s="14"/>
      <c r="YJ234" s="14"/>
      <c r="YK234" s="14"/>
      <c r="YL234" s="14"/>
      <c r="YM234" s="14"/>
      <c r="YN234" s="14"/>
      <c r="YO234" s="14"/>
      <c r="YP234" s="14"/>
      <c r="YQ234" s="14"/>
      <c r="YR234" s="14"/>
      <c r="YS234" s="14"/>
      <c r="YT234" s="14"/>
      <c r="YU234" s="14"/>
      <c r="YV234" s="14"/>
      <c r="YW234" s="14"/>
      <c r="YX234" s="14"/>
      <c r="YY234" s="14"/>
      <c r="YZ234" s="14"/>
      <c r="ZA234" s="14"/>
      <c r="ZB234" s="14"/>
      <c r="ZC234" s="14"/>
      <c r="ZD234" s="14"/>
      <c r="ZE234" s="14"/>
      <c r="ZF234" s="14"/>
      <c r="ZG234" s="14"/>
      <c r="ZH234" s="14"/>
      <c r="ZI234" s="14"/>
      <c r="ZJ234" s="14"/>
      <c r="ZK234" s="14"/>
      <c r="ZL234" s="14"/>
      <c r="ZM234" s="14"/>
      <c r="ZN234" s="14"/>
      <c r="ZO234" s="14"/>
      <c r="ZP234" s="14"/>
      <c r="ZQ234" s="14"/>
      <c r="ZR234" s="14"/>
      <c r="ZS234" s="14"/>
      <c r="ZT234" s="14"/>
      <c r="ZU234" s="14"/>
      <c r="ZV234" s="14"/>
      <c r="ZW234" s="14"/>
      <c r="ZX234" s="14"/>
      <c r="ZY234" s="14"/>
      <c r="ZZ234" s="14"/>
      <c r="AAA234" s="14"/>
      <c r="AAB234" s="14"/>
      <c r="AAC234" s="14"/>
      <c r="AAD234" s="14"/>
      <c r="AAE234" s="14"/>
      <c r="AAF234" s="14"/>
      <c r="AAG234" s="14"/>
      <c r="AAH234" s="14"/>
      <c r="AAI234" s="14"/>
      <c r="AAJ234" s="14"/>
      <c r="AAK234" s="14"/>
      <c r="AAL234" s="14"/>
      <c r="AAM234" s="14"/>
      <c r="AAN234" s="14"/>
      <c r="AAO234" s="14"/>
      <c r="AAP234" s="14"/>
      <c r="AAQ234" s="14"/>
      <c r="AAR234" s="14"/>
      <c r="AAS234" s="14"/>
      <c r="AAT234" s="14"/>
      <c r="AAU234" s="14"/>
      <c r="AAV234" s="14"/>
      <c r="AAW234" s="14"/>
      <c r="AAX234" s="14"/>
      <c r="AAY234" s="14"/>
      <c r="AAZ234" s="14"/>
      <c r="ABA234" s="14"/>
      <c r="ABB234" s="14"/>
      <c r="ABC234" s="14"/>
      <c r="ABD234" s="14"/>
      <c r="ABE234" s="14"/>
      <c r="ABF234" s="14"/>
      <c r="ABG234" s="14"/>
      <c r="ABH234" s="14"/>
      <c r="ABI234" s="14"/>
      <c r="ABJ234" s="14"/>
      <c r="ABK234" s="14"/>
      <c r="ABL234" s="14"/>
      <c r="ABM234" s="14"/>
      <c r="ABN234" s="14"/>
      <c r="ABO234" s="14"/>
      <c r="ABP234" s="14"/>
      <c r="ABQ234" s="14"/>
      <c r="ABR234" s="14"/>
      <c r="ABS234" s="14"/>
      <c r="ABT234" s="14"/>
      <c r="ABU234" s="14"/>
      <c r="ABV234" s="14"/>
      <c r="ABW234" s="14"/>
      <c r="ABX234" s="14"/>
      <c r="ABY234" s="14"/>
      <c r="ABZ234" s="14"/>
      <c r="ACA234" s="14"/>
      <c r="ACB234" s="14"/>
      <c r="ACC234" s="14"/>
      <c r="ACD234" s="14"/>
      <c r="ACE234" s="14"/>
      <c r="ACF234" s="14"/>
      <c r="ACG234" s="14"/>
      <c r="ACH234" s="14"/>
      <c r="ACI234" s="14"/>
      <c r="ACJ234" s="14"/>
      <c r="ACK234" s="14"/>
      <c r="ACL234" s="14"/>
      <c r="ACM234" s="14"/>
      <c r="ACN234" s="14"/>
      <c r="ACO234" s="14"/>
      <c r="ACP234" s="14"/>
      <c r="ACQ234" s="14"/>
      <c r="ACR234" s="14"/>
      <c r="ACS234" s="14"/>
      <c r="ACT234" s="14"/>
      <c r="ACU234" s="14"/>
      <c r="ACV234" s="14"/>
      <c r="ACW234" s="14"/>
      <c r="ACX234" s="14"/>
      <c r="ACY234" s="14"/>
      <c r="ACZ234" s="14"/>
      <c r="ADA234" s="14"/>
      <c r="ADB234" s="14"/>
      <c r="ADC234" s="14"/>
      <c r="ADD234" s="14"/>
      <c r="ADE234" s="14"/>
      <c r="ADF234" s="14"/>
      <c r="ADG234" s="14"/>
      <c r="ADH234" s="14"/>
      <c r="ADI234" s="14"/>
      <c r="ADJ234" s="14"/>
      <c r="ADK234" s="14"/>
      <c r="ADL234" s="14"/>
      <c r="ADM234" s="14"/>
      <c r="ADN234" s="14"/>
      <c r="ADO234" s="14"/>
      <c r="ADP234" s="14"/>
      <c r="ADQ234" s="14"/>
      <c r="ADR234" s="14"/>
      <c r="ADS234" s="14"/>
      <c r="ADT234" s="14"/>
      <c r="ADU234" s="14"/>
      <c r="ADV234" s="14"/>
      <c r="ADW234" s="14"/>
      <c r="ADX234" s="14"/>
      <c r="ADY234" s="14"/>
      <c r="ADZ234" s="14"/>
      <c r="AEA234" s="14"/>
      <c r="AEB234" s="14"/>
      <c r="AEC234" s="14"/>
      <c r="AED234" s="14"/>
      <c r="AEE234" s="14"/>
      <c r="AEF234" s="14"/>
      <c r="AEG234" s="14"/>
      <c r="AEH234" s="14"/>
      <c r="AEI234" s="14"/>
      <c r="AEJ234" s="14"/>
      <c r="AEK234" s="14"/>
      <c r="AEL234" s="14"/>
      <c r="AEM234" s="14"/>
      <c r="AEN234" s="14"/>
      <c r="AEO234" s="14"/>
      <c r="AEP234" s="14"/>
      <c r="AEQ234" s="14"/>
      <c r="AER234" s="14"/>
      <c r="AES234" s="14"/>
      <c r="AET234" s="14"/>
      <c r="AEU234" s="14"/>
      <c r="AEV234" s="14"/>
      <c r="AEW234" s="14"/>
      <c r="AEX234" s="14"/>
      <c r="AEY234" s="14"/>
      <c r="AEZ234" s="14"/>
      <c r="AFA234" s="14"/>
      <c r="AFB234" s="14"/>
      <c r="AFC234" s="14"/>
      <c r="AFD234" s="14"/>
      <c r="AFE234" s="14"/>
      <c r="AFF234" s="14"/>
      <c r="AFG234" s="14"/>
      <c r="AFH234" s="14"/>
      <c r="AFI234" s="14"/>
      <c r="AFJ234" s="14"/>
      <c r="AFK234" s="14"/>
      <c r="AFL234" s="14"/>
      <c r="AFM234" s="14"/>
      <c r="AFN234" s="14"/>
      <c r="AFO234" s="14"/>
      <c r="AFP234" s="14"/>
      <c r="AFQ234" s="14"/>
      <c r="AFR234" s="14"/>
      <c r="AFS234" s="14"/>
      <c r="AFT234" s="14"/>
      <c r="AFU234" s="14"/>
      <c r="AFV234" s="14"/>
      <c r="AFW234" s="14"/>
      <c r="AFX234" s="14"/>
      <c r="AFY234" s="14"/>
      <c r="AFZ234" s="14"/>
      <c r="AGA234" s="14"/>
      <c r="AGB234" s="14"/>
      <c r="AGC234" s="14"/>
      <c r="AGD234" s="14"/>
      <c r="AGE234" s="14"/>
      <c r="AGF234" s="14"/>
      <c r="AGG234" s="14"/>
      <c r="AGH234" s="14"/>
      <c r="AGI234" s="14"/>
      <c r="AGJ234" s="14"/>
      <c r="AGK234" s="14"/>
      <c r="AGL234" s="14"/>
      <c r="AGM234" s="14"/>
      <c r="AGN234" s="14"/>
      <c r="AGO234" s="14"/>
      <c r="AGP234" s="14"/>
      <c r="AGQ234" s="14"/>
      <c r="AGR234" s="14"/>
      <c r="AGS234" s="14"/>
      <c r="AGT234" s="14"/>
      <c r="AGU234" s="14"/>
      <c r="AGV234" s="14"/>
      <c r="AGW234" s="14"/>
      <c r="AGX234" s="14"/>
      <c r="AGY234" s="14"/>
      <c r="AGZ234" s="14"/>
      <c r="AHA234" s="14"/>
      <c r="AHB234" s="14"/>
      <c r="AHC234" s="14"/>
      <c r="AHD234" s="14"/>
      <c r="AHE234" s="14"/>
      <c r="AHF234" s="14"/>
      <c r="AHG234" s="14"/>
      <c r="AHH234" s="14"/>
      <c r="AHI234" s="14"/>
      <c r="AHJ234" s="14"/>
      <c r="AHK234" s="14"/>
      <c r="AHL234" s="14"/>
      <c r="AHM234" s="14"/>
      <c r="AHN234" s="14"/>
      <c r="AHO234" s="14"/>
      <c r="AHP234" s="14"/>
      <c r="AHQ234" s="14"/>
      <c r="AHR234" s="14"/>
      <c r="AHS234" s="14"/>
      <c r="AHT234" s="14"/>
      <c r="AHU234" s="14"/>
      <c r="AHV234" s="14"/>
      <c r="AHW234" s="14"/>
      <c r="AHX234" s="14"/>
      <c r="AHY234" s="14"/>
      <c r="AHZ234" s="14"/>
      <c r="AIA234" s="14"/>
      <c r="AIB234" s="14"/>
      <c r="AIC234" s="14"/>
      <c r="AID234" s="14"/>
      <c r="AIE234" s="14"/>
      <c r="AIF234" s="14"/>
      <c r="AIG234" s="14"/>
      <c r="AIH234" s="14"/>
      <c r="AII234" s="14"/>
      <c r="AIJ234" s="14"/>
      <c r="AIK234" s="14"/>
      <c r="AIL234" s="14"/>
      <c r="AIM234" s="14"/>
      <c r="AIN234" s="14"/>
      <c r="AIO234" s="14"/>
      <c r="AIP234" s="14"/>
      <c r="AIQ234" s="14"/>
      <c r="AIR234" s="14"/>
      <c r="AIS234" s="14"/>
      <c r="AIT234" s="14"/>
      <c r="AIU234" s="14"/>
      <c r="AIV234" s="14"/>
      <c r="AIW234" s="14"/>
      <c r="AIX234" s="14"/>
      <c r="AIY234" s="14"/>
      <c r="AIZ234" s="14"/>
      <c r="AJA234" s="14"/>
      <c r="AJB234" s="14"/>
      <c r="AJC234" s="14"/>
      <c r="AJD234" s="14"/>
      <c r="AJE234" s="14"/>
      <c r="AJF234" s="14"/>
      <c r="AJG234" s="14"/>
      <c r="AJH234" s="14"/>
      <c r="AJI234" s="14"/>
      <c r="AJJ234" s="14"/>
      <c r="AJK234" s="14"/>
      <c r="AJL234" s="14"/>
      <c r="AJM234" s="14"/>
      <c r="AJN234" s="14"/>
      <c r="AJO234" s="14"/>
      <c r="AJP234" s="14"/>
      <c r="AJQ234" s="14"/>
      <c r="AJR234" s="14"/>
      <c r="AJS234" s="14"/>
      <c r="AJT234" s="14"/>
      <c r="AJU234" s="14"/>
      <c r="AJV234" s="14"/>
      <c r="AJW234" s="14"/>
      <c r="AJX234" s="14"/>
      <c r="AJY234" s="14"/>
      <c r="AJZ234" s="14"/>
      <c r="AKA234" s="14"/>
      <c r="AKB234" s="14"/>
      <c r="AKC234" s="14"/>
      <c r="AKD234" s="14"/>
      <c r="AKE234" s="14"/>
      <c r="AKF234" s="14"/>
      <c r="AKG234" s="14"/>
      <c r="AKH234" s="14"/>
      <c r="AKI234" s="14"/>
      <c r="AKJ234" s="14"/>
      <c r="AKK234" s="14"/>
      <c r="AKL234" s="14"/>
      <c r="AKM234" s="14"/>
      <c r="AKN234" s="14"/>
      <c r="AKO234" s="14"/>
      <c r="AKP234" s="14"/>
      <c r="AKQ234" s="14"/>
      <c r="AKR234" s="14"/>
      <c r="AKS234" s="14"/>
      <c r="AKT234" s="14"/>
      <c r="AKU234" s="14"/>
      <c r="AKV234" s="14"/>
      <c r="AKW234" s="14"/>
      <c r="AKX234" s="14"/>
      <c r="AKY234" s="14"/>
      <c r="AKZ234" s="14"/>
      <c r="ALA234" s="14"/>
      <c r="ALB234" s="14"/>
      <c r="ALC234" s="14"/>
      <c r="ALD234" s="14"/>
      <c r="ALE234" s="14"/>
      <c r="ALF234" s="14"/>
      <c r="ALG234" s="14"/>
      <c r="ALH234" s="14"/>
      <c r="ALI234" s="14"/>
      <c r="ALJ234" s="14"/>
      <c r="ALK234" s="14"/>
      <c r="ALL234" s="14"/>
      <c r="ALM234" s="14"/>
      <c r="ALN234" s="14"/>
      <c r="ALO234" s="14"/>
      <c r="ALP234" s="14"/>
      <c r="ALQ234" s="14"/>
      <c r="ALR234" s="14"/>
      <c r="ALS234" s="14"/>
      <c r="ALT234" s="14"/>
      <c r="ALU234" s="14"/>
      <c r="ALV234" s="14"/>
      <c r="ALW234" s="14"/>
      <c r="ALX234" s="14"/>
      <c r="ALY234" s="14"/>
      <c r="ALZ234" s="14"/>
      <c r="AMA234" s="14"/>
      <c r="AMB234" s="14"/>
      <c r="AMC234" s="14"/>
      <c r="AMD234" s="14"/>
      <c r="AME234" s="14"/>
      <c r="AMF234" s="14"/>
      <c r="AMG234" s="14"/>
      <c r="AMH234" s="14"/>
      <c r="AMI234" s="14"/>
      <c r="AMJ234" s="14"/>
      <c r="AMK234" s="14"/>
      <c r="AML234" s="14"/>
      <c r="AMM234" s="14"/>
      <c r="AMN234" s="14"/>
      <c r="AMO234" s="14"/>
      <c r="AMP234" s="14"/>
      <c r="AMQ234" s="14"/>
      <c r="AMR234" s="14"/>
      <c r="AMS234" s="14"/>
      <c r="AMT234" s="14"/>
      <c r="AMU234" s="14"/>
      <c r="AMV234" s="14"/>
      <c r="AMW234" s="14"/>
      <c r="AMX234" s="14"/>
      <c r="AMY234" s="14"/>
      <c r="AMZ234" s="14"/>
      <c r="ANA234" s="14"/>
      <c r="ANB234" s="14"/>
      <c r="ANC234" s="14"/>
      <c r="AND234" s="14"/>
      <c r="ANE234" s="14"/>
      <c r="ANF234" s="14"/>
      <c r="ANG234" s="14"/>
      <c r="ANH234" s="14"/>
      <c r="ANI234" s="14"/>
      <c r="ANJ234" s="14"/>
      <c r="ANK234" s="14"/>
      <c r="ANL234" s="14"/>
      <c r="ANM234" s="14"/>
      <c r="ANN234" s="14"/>
      <c r="ANO234" s="14"/>
      <c r="ANP234" s="14"/>
      <c r="ANQ234" s="14"/>
      <c r="ANR234" s="14"/>
      <c r="ANS234" s="14"/>
      <c r="ANT234" s="14"/>
      <c r="ANU234" s="14"/>
      <c r="ANV234" s="14"/>
      <c r="ANW234" s="14"/>
      <c r="ANX234" s="14"/>
      <c r="ANY234" s="14"/>
      <c r="ANZ234" s="14"/>
      <c r="AOA234" s="14"/>
      <c r="AOB234" s="14"/>
      <c r="AOC234" s="14"/>
      <c r="AOD234" s="14"/>
      <c r="AOE234" s="14"/>
      <c r="AOF234" s="14"/>
      <c r="AOG234" s="14"/>
      <c r="AOH234" s="14"/>
      <c r="AOI234" s="14"/>
      <c r="AOJ234" s="14"/>
      <c r="AOK234" s="14"/>
      <c r="AOL234" s="14"/>
      <c r="AOM234" s="14"/>
      <c r="AON234" s="14"/>
      <c r="AOO234" s="14"/>
      <c r="AOP234" s="14"/>
      <c r="AOQ234" s="14"/>
      <c r="AOR234" s="14"/>
      <c r="AOS234" s="14"/>
      <c r="AOT234" s="14"/>
      <c r="AOU234" s="14"/>
      <c r="AOV234" s="14"/>
      <c r="AOW234" s="14"/>
      <c r="AOX234" s="14"/>
      <c r="AOY234" s="14"/>
      <c r="AOZ234" s="14"/>
      <c r="APA234" s="14"/>
      <c r="APB234" s="14"/>
      <c r="APC234" s="14"/>
      <c r="APD234" s="14"/>
      <c r="APE234" s="14"/>
      <c r="APF234" s="14"/>
      <c r="APG234" s="14"/>
      <c r="APH234" s="14"/>
      <c r="API234" s="14"/>
      <c r="APJ234" s="14"/>
      <c r="APK234" s="14"/>
      <c r="APL234" s="14"/>
      <c r="APM234" s="14"/>
      <c r="APN234" s="14"/>
      <c r="APO234" s="14"/>
      <c r="APP234" s="14"/>
      <c r="APQ234" s="14"/>
      <c r="APR234" s="14"/>
      <c r="APS234" s="14"/>
      <c r="APT234" s="14"/>
      <c r="APU234" s="14"/>
      <c r="APV234" s="14"/>
      <c r="APW234" s="14"/>
      <c r="APX234" s="14"/>
      <c r="APY234" s="14"/>
      <c r="APZ234" s="14"/>
      <c r="AQA234" s="14"/>
      <c r="AQB234" s="14"/>
      <c r="AQC234" s="14"/>
      <c r="AQD234" s="14"/>
      <c r="AQE234" s="14"/>
      <c r="AQF234" s="14"/>
      <c r="AQG234" s="14"/>
      <c r="AQH234" s="14"/>
      <c r="AQI234" s="14"/>
      <c r="AQJ234" s="14"/>
      <c r="AQK234" s="14"/>
      <c r="AQL234" s="14"/>
      <c r="AQM234" s="14"/>
      <c r="AQN234" s="14"/>
      <c r="AQO234" s="14"/>
      <c r="AQP234" s="14"/>
      <c r="AQQ234" s="14"/>
      <c r="AQR234" s="14"/>
      <c r="AQS234" s="14"/>
      <c r="AQT234" s="14"/>
      <c r="AQU234" s="14"/>
      <c r="AQV234" s="14"/>
      <c r="AQW234" s="14"/>
      <c r="AQX234" s="14"/>
      <c r="AQY234" s="14"/>
      <c r="AQZ234" s="14"/>
      <c r="ARA234" s="14"/>
      <c r="ARB234" s="14"/>
      <c r="ARC234" s="14"/>
      <c r="ARD234" s="14"/>
      <c r="ARE234" s="14"/>
      <c r="ARF234" s="14"/>
      <c r="ARG234" s="14"/>
      <c r="ARH234" s="14"/>
      <c r="ARI234" s="14"/>
      <c r="ARJ234" s="14"/>
      <c r="ARK234" s="14"/>
      <c r="ARL234" s="14"/>
      <c r="ARM234" s="14"/>
      <c r="ARN234" s="14"/>
      <c r="ARO234" s="14"/>
      <c r="ARP234" s="14"/>
      <c r="ARQ234" s="14"/>
      <c r="ARR234" s="14"/>
      <c r="ARS234" s="14"/>
      <c r="ART234" s="14"/>
      <c r="ARU234" s="14"/>
      <c r="ARV234" s="14"/>
      <c r="ARW234" s="14"/>
      <c r="ARX234" s="14"/>
      <c r="ARY234" s="14"/>
      <c r="ARZ234" s="14"/>
      <c r="ASA234" s="14"/>
      <c r="ASB234" s="14"/>
      <c r="ASC234" s="14"/>
      <c r="ASD234" s="14"/>
      <c r="ASE234" s="14"/>
      <c r="ASF234" s="14"/>
      <c r="ASG234" s="14"/>
      <c r="ASH234" s="14"/>
      <c r="ASI234" s="14"/>
      <c r="ASJ234" s="14"/>
      <c r="ASK234" s="14"/>
      <c r="ASL234" s="14"/>
      <c r="ASM234" s="14"/>
      <c r="ASN234" s="14"/>
      <c r="ASO234" s="14"/>
      <c r="ASP234" s="14"/>
      <c r="ASQ234" s="14"/>
      <c r="ASR234" s="14"/>
      <c r="ASS234" s="14"/>
      <c r="AST234" s="14"/>
      <c r="ASU234" s="14"/>
      <c r="ASV234" s="14"/>
      <c r="ASW234" s="14"/>
      <c r="ASX234" s="14"/>
      <c r="ASY234" s="14"/>
      <c r="ASZ234" s="14"/>
      <c r="ATA234" s="14"/>
      <c r="ATB234" s="14"/>
      <c r="ATC234" s="14"/>
      <c r="ATD234" s="14"/>
      <c r="ATE234" s="14"/>
      <c r="ATF234" s="14"/>
      <c r="ATG234" s="14"/>
      <c r="ATH234" s="14"/>
      <c r="ATI234" s="14"/>
      <c r="ATJ234" s="14"/>
      <c r="ATK234" s="14"/>
      <c r="ATL234" s="14"/>
      <c r="ATM234" s="14"/>
      <c r="ATN234" s="14"/>
      <c r="ATO234" s="14"/>
      <c r="ATP234" s="14"/>
      <c r="ATQ234" s="14"/>
      <c r="ATR234" s="14"/>
      <c r="ATS234" s="14"/>
      <c r="ATT234" s="14"/>
      <c r="ATU234" s="14"/>
      <c r="ATV234" s="14"/>
      <c r="ATW234" s="14"/>
      <c r="ATX234" s="14"/>
      <c r="ATY234" s="14"/>
      <c r="ATZ234" s="14"/>
      <c r="AUA234" s="14"/>
      <c r="AUB234" s="14"/>
      <c r="AUC234" s="14"/>
      <c r="AUD234" s="14"/>
      <c r="AUE234" s="14"/>
      <c r="AUF234" s="14"/>
      <c r="AUG234" s="14"/>
      <c r="AUH234" s="14"/>
      <c r="AUI234" s="14"/>
      <c r="AUJ234" s="14"/>
      <c r="AUK234" s="14"/>
      <c r="AUL234" s="14"/>
      <c r="AUM234" s="14"/>
      <c r="AUN234" s="14"/>
      <c r="AUO234" s="14"/>
      <c r="AUP234" s="14"/>
      <c r="AUQ234" s="14"/>
      <c r="AUR234" s="14"/>
      <c r="AUS234" s="14"/>
      <c r="AUT234" s="14"/>
      <c r="AUU234" s="14"/>
      <c r="AUV234" s="14"/>
      <c r="AUW234" s="14"/>
      <c r="AUX234" s="14"/>
      <c r="AUY234" s="14"/>
      <c r="AUZ234" s="14"/>
      <c r="AVA234" s="14"/>
      <c r="AVB234" s="14"/>
      <c r="AVC234" s="14"/>
      <c r="AVD234" s="14"/>
      <c r="AVE234" s="14"/>
      <c r="AVF234" s="14"/>
      <c r="AVG234" s="14"/>
      <c r="AVH234" s="14"/>
      <c r="AVI234" s="14"/>
      <c r="AVJ234" s="14"/>
      <c r="AVK234" s="14"/>
      <c r="AVL234" s="14"/>
      <c r="AVM234" s="14"/>
      <c r="AVN234" s="14"/>
      <c r="AVO234" s="14"/>
      <c r="AVP234" s="14"/>
      <c r="AVQ234" s="14"/>
      <c r="AVR234" s="14"/>
      <c r="AVS234" s="14"/>
      <c r="AVT234" s="14"/>
      <c r="AVU234" s="14"/>
      <c r="AVV234" s="14"/>
      <c r="AVW234" s="14"/>
      <c r="AVX234" s="14"/>
      <c r="AVY234" s="14"/>
      <c r="AVZ234" s="14"/>
      <c r="AWA234" s="14"/>
      <c r="AWB234" s="14"/>
      <c r="AWC234" s="14"/>
      <c r="AWD234" s="14"/>
      <c r="AWE234" s="14"/>
      <c r="AWF234" s="14"/>
      <c r="AWG234" s="14"/>
      <c r="AWH234" s="14"/>
      <c r="AWI234" s="14"/>
      <c r="AWJ234" s="14"/>
      <c r="AWK234" s="14"/>
      <c r="AWL234" s="14"/>
      <c r="AWM234" s="14"/>
      <c r="AWN234" s="14"/>
      <c r="AWO234" s="14"/>
      <c r="AWP234" s="14"/>
      <c r="AWQ234" s="14"/>
      <c r="AWR234" s="14"/>
      <c r="AWS234" s="14"/>
      <c r="AWT234" s="14"/>
      <c r="AWU234" s="14"/>
      <c r="AWV234" s="14"/>
      <c r="AWW234" s="14"/>
      <c r="AWX234" s="14"/>
      <c r="AWY234" s="14"/>
      <c r="AWZ234" s="14"/>
      <c r="AXA234" s="14"/>
      <c r="AXB234" s="14"/>
      <c r="AXC234" s="14"/>
      <c r="AXD234" s="14"/>
      <c r="AXE234" s="14"/>
      <c r="AXF234" s="14"/>
      <c r="AXG234" s="14"/>
      <c r="AXH234" s="14"/>
      <c r="AXI234" s="14"/>
      <c r="AXJ234" s="14"/>
      <c r="AXK234" s="14"/>
      <c r="AXL234" s="14"/>
      <c r="AXM234" s="14"/>
      <c r="AXN234" s="14"/>
      <c r="AXO234" s="14"/>
      <c r="AXP234" s="14"/>
      <c r="AXQ234" s="14"/>
      <c r="AXR234" s="14"/>
      <c r="AXS234" s="14"/>
      <c r="AXT234" s="14"/>
      <c r="AXU234" s="14"/>
      <c r="AXV234" s="14"/>
      <c r="AXW234" s="14"/>
      <c r="AXX234" s="14"/>
      <c r="AXY234" s="14"/>
      <c r="AXZ234" s="14"/>
      <c r="AYA234" s="14"/>
      <c r="AYB234" s="14"/>
      <c r="AYC234" s="14"/>
      <c r="AYD234" s="14"/>
      <c r="AYE234" s="14"/>
      <c r="AYF234" s="14"/>
      <c r="AYG234" s="14"/>
      <c r="AYH234" s="14"/>
      <c r="AYI234" s="14"/>
      <c r="AYJ234" s="14"/>
      <c r="AYK234" s="14"/>
      <c r="AYL234" s="14"/>
      <c r="AYM234" s="14"/>
      <c r="AYN234" s="14"/>
      <c r="AYO234" s="14"/>
      <c r="AYP234" s="14"/>
      <c r="AYQ234" s="14"/>
      <c r="AYR234" s="14"/>
      <c r="AYS234" s="14"/>
      <c r="AYT234" s="14"/>
      <c r="AYU234" s="14"/>
      <c r="AYV234" s="14"/>
      <c r="AYW234" s="14"/>
      <c r="AYX234" s="14"/>
      <c r="AYY234" s="14"/>
      <c r="AYZ234" s="14"/>
      <c r="AZA234" s="14"/>
      <c r="AZB234" s="14"/>
      <c r="AZC234" s="14"/>
      <c r="AZD234" s="14"/>
      <c r="AZE234" s="14"/>
      <c r="AZF234" s="14"/>
      <c r="AZG234" s="14"/>
      <c r="AZH234" s="14"/>
      <c r="AZI234" s="14"/>
      <c r="AZJ234" s="14"/>
      <c r="AZK234" s="14"/>
      <c r="AZL234" s="14"/>
      <c r="AZM234" s="14"/>
      <c r="AZN234" s="14"/>
      <c r="AZO234" s="14"/>
      <c r="AZP234" s="14"/>
      <c r="AZQ234" s="14"/>
      <c r="AZR234" s="14"/>
      <c r="AZS234" s="14"/>
      <c r="AZT234" s="14"/>
      <c r="AZU234" s="14"/>
      <c r="AZV234" s="14"/>
      <c r="AZW234" s="14"/>
      <c r="AZX234" s="14"/>
      <c r="AZY234" s="14"/>
      <c r="AZZ234" s="14"/>
      <c r="BAA234" s="14"/>
      <c r="BAB234" s="14"/>
      <c r="BAC234" s="14"/>
      <c r="BAD234" s="14"/>
      <c r="BAE234" s="14"/>
      <c r="BAF234" s="14"/>
      <c r="BAG234" s="14"/>
      <c r="BAH234" s="14"/>
      <c r="BAI234" s="14"/>
      <c r="BAJ234" s="14"/>
      <c r="BAK234" s="14"/>
      <c r="BAL234" s="14"/>
      <c r="BAM234" s="14"/>
      <c r="BAN234" s="14"/>
      <c r="BAO234" s="14"/>
      <c r="BAP234" s="14"/>
      <c r="BAQ234" s="14"/>
      <c r="BAR234" s="14"/>
      <c r="BAS234" s="14"/>
      <c r="BAT234" s="14"/>
      <c r="BAU234" s="14"/>
      <c r="BAV234" s="14"/>
      <c r="BAW234" s="14"/>
      <c r="BAX234" s="14"/>
      <c r="BAY234" s="14"/>
      <c r="BAZ234" s="14"/>
      <c r="BBA234" s="14"/>
      <c r="BBB234" s="14"/>
      <c r="BBC234" s="14"/>
      <c r="BBD234" s="14"/>
      <c r="BBE234" s="14"/>
      <c r="BBF234" s="14"/>
      <c r="BBG234" s="14"/>
      <c r="BBH234" s="14"/>
      <c r="BBI234" s="14"/>
      <c r="BBJ234" s="14"/>
      <c r="BBK234" s="14"/>
      <c r="BBL234" s="14"/>
      <c r="BBM234" s="14"/>
      <c r="BBN234" s="14"/>
      <c r="BBO234" s="14"/>
      <c r="BBP234" s="14"/>
      <c r="BBQ234" s="14"/>
      <c r="BBR234" s="14"/>
      <c r="BBS234" s="14"/>
      <c r="BBT234" s="14"/>
      <c r="BBU234" s="14"/>
      <c r="BBV234" s="14"/>
      <c r="BBW234" s="14"/>
      <c r="BBX234" s="14"/>
      <c r="BBY234" s="14"/>
      <c r="BBZ234" s="14"/>
      <c r="BCA234" s="14"/>
      <c r="BCB234" s="14"/>
      <c r="BCC234" s="14"/>
      <c r="BCD234" s="14"/>
      <c r="BCE234" s="14"/>
      <c r="BCF234" s="14"/>
      <c r="BCG234" s="14"/>
      <c r="BCH234" s="14"/>
      <c r="BCI234" s="14"/>
      <c r="BCJ234" s="14"/>
      <c r="BCK234" s="14"/>
      <c r="BCL234" s="14"/>
      <c r="BCM234" s="14"/>
      <c r="BCN234" s="14"/>
      <c r="BCO234" s="14"/>
      <c r="BCP234" s="14"/>
      <c r="BCQ234" s="14"/>
      <c r="BCR234" s="14"/>
      <c r="BCS234" s="14"/>
      <c r="BCT234" s="14"/>
      <c r="BCU234" s="14"/>
      <c r="BCV234" s="14"/>
      <c r="BCW234" s="14"/>
      <c r="BCX234" s="14"/>
      <c r="BCY234" s="14"/>
      <c r="BCZ234" s="14"/>
      <c r="BDA234" s="14"/>
      <c r="BDB234" s="14"/>
      <c r="BDC234" s="14"/>
      <c r="BDD234" s="14"/>
      <c r="BDE234" s="14"/>
      <c r="BDF234" s="14"/>
      <c r="BDG234" s="14"/>
      <c r="BDH234" s="14"/>
      <c r="BDI234" s="14"/>
      <c r="BDJ234" s="14"/>
      <c r="BDK234" s="14"/>
      <c r="BDL234" s="14"/>
      <c r="BDM234" s="14"/>
      <c r="BDN234" s="14"/>
      <c r="BDO234" s="14"/>
      <c r="BDP234" s="14"/>
      <c r="BDQ234" s="14"/>
      <c r="BDR234" s="14"/>
      <c r="BDS234" s="14"/>
      <c r="BDT234" s="14"/>
      <c r="BDU234" s="14"/>
      <c r="BDV234" s="14"/>
      <c r="BDW234" s="14"/>
      <c r="BDX234" s="14"/>
      <c r="BDY234" s="14"/>
      <c r="BDZ234" s="14"/>
      <c r="BEA234" s="14"/>
      <c r="BEB234" s="14"/>
      <c r="BEC234" s="14"/>
      <c r="BED234" s="14"/>
      <c r="BEE234" s="14"/>
      <c r="BEF234" s="14"/>
      <c r="BEG234" s="14"/>
      <c r="BEH234" s="14"/>
      <c r="BEI234" s="14"/>
      <c r="BEJ234" s="14"/>
      <c r="BEK234" s="14"/>
      <c r="BEL234" s="14"/>
      <c r="BEM234" s="14"/>
      <c r="BEN234" s="14"/>
      <c r="BEO234" s="14"/>
      <c r="BEP234" s="14"/>
      <c r="BEQ234" s="14"/>
      <c r="BER234" s="14"/>
      <c r="BES234" s="14"/>
      <c r="BET234" s="14"/>
      <c r="BEU234" s="14"/>
      <c r="BEV234" s="14"/>
      <c r="BEW234" s="14"/>
      <c r="BEX234" s="14"/>
      <c r="BEY234" s="14"/>
      <c r="BEZ234" s="14"/>
      <c r="BFA234" s="14"/>
      <c r="BFB234" s="14"/>
      <c r="BFC234" s="14"/>
      <c r="BFD234" s="14"/>
      <c r="BFE234" s="14"/>
      <c r="BFF234" s="14"/>
      <c r="BFG234" s="14"/>
      <c r="BFH234" s="14"/>
      <c r="BFI234" s="14"/>
      <c r="BFJ234" s="14"/>
      <c r="BFK234" s="14"/>
      <c r="BFL234" s="14"/>
      <c r="BFM234" s="14"/>
      <c r="BFN234" s="14"/>
      <c r="BFO234" s="14"/>
      <c r="BFP234" s="14"/>
      <c r="BFQ234" s="14"/>
      <c r="BFR234" s="14"/>
      <c r="BFS234" s="14"/>
      <c r="BFT234" s="14"/>
      <c r="BFU234" s="14"/>
      <c r="BFV234" s="14"/>
      <c r="BFW234" s="14"/>
      <c r="BFX234" s="14"/>
      <c r="BFY234" s="14"/>
      <c r="BFZ234" s="14"/>
      <c r="BGA234" s="14"/>
      <c r="BGB234" s="14"/>
      <c r="BGC234" s="14"/>
      <c r="BGD234" s="14"/>
      <c r="BGE234" s="14"/>
      <c r="BGF234" s="14"/>
      <c r="BGG234" s="14"/>
      <c r="BGH234" s="14"/>
      <c r="BGI234" s="14"/>
      <c r="BGJ234" s="14"/>
      <c r="BGK234" s="14"/>
      <c r="BGL234" s="14"/>
      <c r="BGM234" s="14"/>
      <c r="BGN234" s="14"/>
      <c r="BGO234" s="14"/>
      <c r="BGP234" s="14"/>
      <c r="BGQ234" s="14"/>
      <c r="BGR234" s="14"/>
      <c r="BGS234" s="14"/>
      <c r="BGT234" s="14"/>
      <c r="BGU234" s="14"/>
      <c r="BGV234" s="14"/>
      <c r="BGW234" s="14"/>
      <c r="BGX234" s="14"/>
      <c r="BGY234" s="14"/>
      <c r="BGZ234" s="14"/>
      <c r="BHA234" s="14"/>
      <c r="BHB234" s="14"/>
      <c r="BHC234" s="14"/>
      <c r="BHD234" s="14"/>
      <c r="BHE234" s="14"/>
      <c r="BHF234" s="14"/>
      <c r="BHG234" s="14"/>
      <c r="BHH234" s="14"/>
      <c r="BHI234" s="14"/>
      <c r="BHJ234" s="14"/>
      <c r="BHK234" s="14"/>
      <c r="BHL234" s="14"/>
      <c r="BHM234" s="14"/>
      <c r="BHN234" s="14"/>
      <c r="BHO234" s="14"/>
      <c r="BHP234" s="14"/>
      <c r="BHQ234" s="14"/>
      <c r="BHR234" s="14"/>
      <c r="BHS234" s="14"/>
      <c r="BHT234" s="14"/>
      <c r="BHU234" s="14"/>
      <c r="BHV234" s="14"/>
      <c r="BHW234" s="14"/>
      <c r="BHX234" s="14"/>
      <c r="BHY234" s="14"/>
      <c r="BHZ234" s="14"/>
      <c r="BIA234" s="14"/>
      <c r="BIB234" s="14"/>
      <c r="BIC234" s="14"/>
      <c r="BID234" s="14"/>
      <c r="BIE234" s="14"/>
      <c r="BIF234" s="14"/>
      <c r="BIG234" s="14"/>
      <c r="BIH234" s="14"/>
      <c r="BII234" s="14"/>
      <c r="BIJ234" s="14"/>
      <c r="BIK234" s="14"/>
      <c r="BIL234" s="14"/>
      <c r="BIM234" s="14"/>
      <c r="BIN234" s="14"/>
      <c r="BIO234" s="14"/>
      <c r="BIP234" s="14"/>
      <c r="BIQ234" s="14"/>
      <c r="BIR234" s="14"/>
      <c r="BIS234" s="14"/>
      <c r="BIT234" s="14"/>
      <c r="BIU234" s="14"/>
      <c r="BIV234" s="14"/>
      <c r="BIW234" s="14"/>
      <c r="BIX234" s="14"/>
      <c r="BIY234" s="14"/>
      <c r="BIZ234" s="14"/>
      <c r="BJA234" s="14"/>
      <c r="BJB234" s="14"/>
      <c r="BJC234" s="14"/>
      <c r="BJD234" s="14"/>
      <c r="BJE234" s="14"/>
      <c r="BJF234" s="14"/>
      <c r="BJG234" s="14"/>
      <c r="BJH234" s="14"/>
      <c r="BJI234" s="14"/>
      <c r="BJJ234" s="14"/>
      <c r="BJK234" s="14"/>
      <c r="BJL234" s="14"/>
      <c r="BJM234" s="14"/>
      <c r="BJN234" s="14"/>
      <c r="BJO234" s="14"/>
      <c r="BJP234" s="14"/>
      <c r="BJQ234" s="14"/>
      <c r="BJR234" s="14"/>
      <c r="BJS234" s="14"/>
      <c r="BJT234" s="14"/>
      <c r="BJU234" s="14"/>
      <c r="BJV234" s="14"/>
      <c r="BJW234" s="14"/>
      <c r="BJX234" s="14"/>
      <c r="BJY234" s="14"/>
      <c r="BJZ234" s="14"/>
      <c r="BKA234" s="14"/>
      <c r="BKB234" s="14"/>
      <c r="BKC234" s="14"/>
      <c r="BKD234" s="14"/>
      <c r="BKE234" s="14"/>
      <c r="BKF234" s="14"/>
      <c r="BKG234" s="14"/>
      <c r="BKH234" s="14"/>
      <c r="BKI234" s="14"/>
      <c r="BKJ234" s="14"/>
      <c r="BKK234" s="14"/>
      <c r="BKL234" s="14"/>
      <c r="BKM234" s="14"/>
      <c r="BKN234" s="14"/>
      <c r="BKO234" s="14"/>
      <c r="BKP234" s="14"/>
      <c r="BKQ234" s="14"/>
      <c r="BKR234" s="14"/>
      <c r="BKS234" s="14"/>
      <c r="BKT234" s="14"/>
      <c r="BKU234" s="14"/>
      <c r="BKV234" s="14"/>
      <c r="BKW234" s="14"/>
      <c r="BKX234" s="14"/>
      <c r="BKY234" s="14"/>
      <c r="BKZ234" s="14"/>
      <c r="BLA234" s="14"/>
      <c r="BLB234" s="14"/>
      <c r="BLC234" s="14"/>
      <c r="BLD234" s="14"/>
      <c r="BLE234" s="14"/>
      <c r="BLF234" s="14"/>
      <c r="BLG234" s="14"/>
      <c r="BLH234" s="14"/>
      <c r="BLI234" s="14"/>
      <c r="BLJ234" s="14"/>
      <c r="BLK234" s="14"/>
      <c r="BLL234" s="14"/>
      <c r="BLM234" s="14"/>
      <c r="BLN234" s="14"/>
      <c r="BLO234" s="14"/>
      <c r="BLP234" s="14"/>
      <c r="BLQ234" s="14"/>
      <c r="BLR234" s="14"/>
      <c r="BLS234" s="14"/>
      <c r="BLT234" s="14"/>
      <c r="BLU234" s="14"/>
      <c r="BLV234" s="14"/>
      <c r="BLW234" s="14"/>
      <c r="BLX234" s="14"/>
      <c r="BLY234" s="14"/>
      <c r="BLZ234" s="14"/>
      <c r="BMA234" s="14"/>
      <c r="BMB234" s="14"/>
      <c r="BMC234" s="14"/>
      <c r="BMD234" s="14"/>
      <c r="BME234" s="14"/>
      <c r="BMF234" s="14"/>
      <c r="BMG234" s="14"/>
      <c r="BMH234" s="14"/>
      <c r="BMI234" s="14"/>
      <c r="BMJ234" s="14"/>
      <c r="BMK234" s="14"/>
      <c r="BML234" s="14"/>
      <c r="BMM234" s="14"/>
      <c r="BMN234" s="14"/>
      <c r="BMO234" s="14"/>
      <c r="BMP234" s="14"/>
      <c r="BMQ234" s="14"/>
      <c r="BMR234" s="14"/>
      <c r="BMS234" s="14"/>
      <c r="BMT234" s="14"/>
      <c r="BMU234" s="14"/>
      <c r="BMV234" s="14"/>
      <c r="BMW234" s="14"/>
      <c r="BMX234" s="14"/>
      <c r="BMY234" s="14"/>
      <c r="BMZ234" s="14"/>
      <c r="BNA234" s="14"/>
      <c r="BNB234" s="14"/>
      <c r="BNC234" s="14"/>
      <c r="BND234" s="14"/>
      <c r="BNE234" s="14"/>
      <c r="BNF234" s="14"/>
      <c r="BNG234" s="14"/>
      <c r="BNH234" s="14"/>
      <c r="BNI234" s="14"/>
      <c r="BNJ234" s="14"/>
      <c r="BNK234" s="14"/>
      <c r="BNL234" s="14"/>
      <c r="BNM234" s="14"/>
      <c r="BNN234" s="14"/>
      <c r="BNO234" s="14"/>
      <c r="BNP234" s="14"/>
      <c r="BNQ234" s="14"/>
      <c r="BNR234" s="14"/>
      <c r="BNS234" s="14"/>
      <c r="BNT234" s="14"/>
      <c r="BNU234" s="14"/>
      <c r="BNV234" s="14"/>
      <c r="BNW234" s="14"/>
      <c r="BNX234" s="14"/>
      <c r="BNY234" s="14"/>
      <c r="BNZ234" s="14"/>
      <c r="BOA234" s="14"/>
      <c r="BOB234" s="14"/>
      <c r="BOC234" s="14"/>
      <c r="BOD234" s="14"/>
      <c r="BOE234" s="14"/>
      <c r="BOF234" s="14"/>
      <c r="BOG234" s="14"/>
      <c r="BOH234" s="14"/>
      <c r="BOI234" s="14"/>
      <c r="BOJ234" s="14"/>
      <c r="BOK234" s="14"/>
      <c r="BOL234" s="14"/>
      <c r="BOM234" s="14"/>
      <c r="BON234" s="14"/>
      <c r="BOO234" s="14"/>
      <c r="BOP234" s="14"/>
      <c r="BOQ234" s="14"/>
      <c r="BOR234" s="14"/>
      <c r="BOS234" s="14"/>
      <c r="BOT234" s="14"/>
      <c r="BOU234" s="14"/>
      <c r="BOV234" s="14"/>
      <c r="BOW234" s="14"/>
      <c r="BOX234" s="14"/>
      <c r="BOY234" s="14"/>
      <c r="BOZ234" s="14"/>
      <c r="BPA234" s="14"/>
      <c r="BPB234" s="14"/>
      <c r="BPC234" s="14"/>
      <c r="BPD234" s="14"/>
      <c r="BPE234" s="14"/>
      <c r="BPF234" s="14"/>
      <c r="BPG234" s="14"/>
      <c r="BPH234" s="14"/>
      <c r="BPI234" s="14"/>
      <c r="BPJ234" s="14"/>
      <c r="BPK234" s="14"/>
      <c r="BPL234" s="14"/>
      <c r="BPM234" s="14"/>
      <c r="BPN234" s="14"/>
      <c r="BPO234" s="14"/>
      <c r="BPP234" s="14"/>
      <c r="BPQ234" s="14"/>
      <c r="BPR234" s="14"/>
      <c r="BPS234" s="14"/>
      <c r="BPT234" s="14"/>
      <c r="BPU234" s="14"/>
      <c r="BPV234" s="14"/>
      <c r="BPW234" s="14"/>
      <c r="BPX234" s="14"/>
      <c r="BPY234" s="14"/>
      <c r="BPZ234" s="14"/>
      <c r="BQA234" s="14"/>
      <c r="BQB234" s="14"/>
      <c r="BQC234" s="14"/>
      <c r="BQD234" s="14"/>
      <c r="BQE234" s="14"/>
      <c r="BQF234" s="14"/>
      <c r="BQG234" s="14"/>
      <c r="BQH234" s="14"/>
      <c r="BQI234" s="14"/>
      <c r="BQJ234" s="14"/>
      <c r="BQK234" s="14"/>
      <c r="BQL234" s="14"/>
      <c r="BQM234" s="14"/>
      <c r="BQN234" s="14"/>
      <c r="BQO234" s="14"/>
      <c r="BQP234" s="14"/>
      <c r="BQQ234" s="14"/>
      <c r="BQR234" s="14"/>
      <c r="BQS234" s="14"/>
      <c r="BQT234" s="14"/>
      <c r="BQU234" s="14"/>
      <c r="BQV234" s="14"/>
      <c r="BQW234" s="14"/>
      <c r="BQX234" s="14"/>
      <c r="BQY234" s="14"/>
      <c r="BQZ234" s="14"/>
      <c r="BRA234" s="14"/>
      <c r="BRB234" s="14"/>
      <c r="BRC234" s="14"/>
      <c r="BRD234" s="14"/>
      <c r="BRE234" s="14"/>
      <c r="BRF234" s="14"/>
      <c r="BRG234" s="14"/>
      <c r="BRH234" s="14"/>
      <c r="BRI234" s="14"/>
      <c r="BRJ234" s="14"/>
      <c r="BRK234" s="14"/>
      <c r="BRL234" s="14"/>
      <c r="BRM234" s="14"/>
      <c r="BRN234" s="14"/>
      <c r="BRO234" s="14"/>
      <c r="BRP234" s="14"/>
      <c r="BRQ234" s="14"/>
      <c r="BRR234" s="14"/>
      <c r="BRS234" s="14"/>
      <c r="BRT234" s="14"/>
      <c r="BRU234" s="14"/>
      <c r="BRV234" s="14"/>
      <c r="BRW234" s="14"/>
      <c r="BRX234" s="14"/>
      <c r="BRY234" s="14"/>
      <c r="BRZ234" s="14"/>
      <c r="BSA234" s="14"/>
      <c r="BSB234" s="14"/>
      <c r="BSC234" s="14"/>
      <c r="BSD234" s="14"/>
      <c r="BSE234" s="14"/>
      <c r="BSF234" s="14"/>
      <c r="BSG234" s="14"/>
      <c r="BSH234" s="14"/>
      <c r="BSI234" s="14"/>
      <c r="BSJ234" s="14"/>
      <c r="BSK234" s="14"/>
      <c r="BSL234" s="14"/>
      <c r="BSM234" s="14"/>
      <c r="BSN234" s="14"/>
      <c r="BSO234" s="14"/>
      <c r="BSP234" s="14"/>
      <c r="BSQ234" s="14"/>
      <c r="BSR234" s="14"/>
      <c r="BSS234" s="14"/>
      <c r="BST234" s="14"/>
      <c r="BSU234" s="14"/>
      <c r="BSV234" s="14"/>
      <c r="BSW234" s="14"/>
      <c r="BSX234" s="14"/>
      <c r="BSY234" s="14"/>
      <c r="BSZ234" s="14"/>
      <c r="BTA234" s="14"/>
      <c r="BTB234" s="14"/>
      <c r="BTC234" s="14"/>
      <c r="BTD234" s="14"/>
      <c r="BTE234" s="14"/>
      <c r="BTF234" s="14"/>
      <c r="BTG234" s="14"/>
      <c r="BTH234" s="14"/>
      <c r="BTI234" s="14"/>
      <c r="BTJ234" s="14"/>
      <c r="BTK234" s="14"/>
      <c r="BTL234" s="14"/>
      <c r="BTM234" s="14"/>
      <c r="BTN234" s="14"/>
      <c r="BTO234" s="14"/>
      <c r="BTP234" s="14"/>
      <c r="BTQ234" s="14"/>
      <c r="BTR234" s="14"/>
      <c r="BTS234" s="14"/>
      <c r="BTT234" s="14"/>
      <c r="BTU234" s="14"/>
      <c r="BTV234" s="14"/>
      <c r="BTW234" s="14"/>
      <c r="BTX234" s="14"/>
      <c r="BTY234" s="14"/>
      <c r="BTZ234" s="14"/>
      <c r="BUA234" s="14"/>
      <c r="BUB234" s="14"/>
      <c r="BUC234" s="14"/>
      <c r="BUD234" s="14"/>
      <c r="BUE234" s="14"/>
      <c r="BUF234" s="14"/>
      <c r="BUG234" s="14"/>
      <c r="BUH234" s="14"/>
      <c r="BUI234" s="14"/>
      <c r="BUJ234" s="14"/>
      <c r="BUK234" s="14"/>
      <c r="BUL234" s="14"/>
      <c r="BUM234" s="14"/>
      <c r="BUN234" s="14"/>
      <c r="BUO234" s="14"/>
      <c r="BUP234" s="14"/>
      <c r="BUQ234" s="14"/>
      <c r="BUR234" s="14"/>
      <c r="BUS234" s="14"/>
      <c r="BUT234" s="14"/>
      <c r="BUU234" s="14"/>
      <c r="BUV234" s="14"/>
      <c r="BUW234" s="14"/>
      <c r="BUX234" s="14"/>
      <c r="BUY234" s="14"/>
      <c r="BUZ234" s="14"/>
      <c r="BVA234" s="14"/>
      <c r="BVB234" s="14"/>
      <c r="BVC234" s="14"/>
      <c r="BVD234" s="14"/>
      <c r="BVE234" s="14"/>
      <c r="BVF234" s="14"/>
      <c r="BVG234" s="14"/>
      <c r="BVH234" s="14"/>
      <c r="BVI234" s="14"/>
      <c r="BVJ234" s="14"/>
      <c r="BVK234" s="14"/>
      <c r="BVL234" s="14"/>
      <c r="BVM234" s="14"/>
      <c r="BVN234" s="14"/>
      <c r="BVO234" s="14"/>
      <c r="BVP234" s="14"/>
      <c r="BVQ234" s="14"/>
      <c r="BVR234" s="14"/>
      <c r="BVS234" s="14"/>
      <c r="BVT234" s="14"/>
      <c r="BVU234" s="14"/>
      <c r="BVV234" s="14"/>
      <c r="BVW234" s="14"/>
      <c r="BVX234" s="14"/>
      <c r="BVY234" s="14"/>
      <c r="BVZ234" s="14"/>
      <c r="BWA234" s="14"/>
      <c r="BWB234" s="14"/>
      <c r="BWC234" s="14"/>
      <c r="BWD234" s="14"/>
      <c r="BWE234" s="14"/>
      <c r="BWF234" s="14"/>
      <c r="BWG234" s="14"/>
      <c r="BWH234" s="14"/>
      <c r="BWI234" s="14"/>
      <c r="BWJ234" s="14"/>
      <c r="BWK234" s="14"/>
      <c r="BWL234" s="14"/>
      <c r="BWM234" s="14"/>
      <c r="BWN234" s="14"/>
      <c r="BWO234" s="14"/>
      <c r="BWP234" s="14"/>
      <c r="BWQ234" s="14"/>
      <c r="BWR234" s="14"/>
      <c r="BWS234" s="14"/>
      <c r="BWT234" s="14"/>
      <c r="BWU234" s="14"/>
      <c r="BWV234" s="14"/>
      <c r="BWW234" s="14"/>
      <c r="BWX234" s="14"/>
      <c r="BWY234" s="14"/>
      <c r="BWZ234" s="14"/>
      <c r="BXA234" s="14"/>
      <c r="BXB234" s="14"/>
      <c r="BXC234" s="14"/>
      <c r="BXD234" s="14"/>
      <c r="BXE234" s="14"/>
      <c r="BXF234" s="14"/>
      <c r="BXG234" s="14"/>
      <c r="BXH234" s="14"/>
      <c r="BXI234" s="14"/>
      <c r="BXJ234" s="14"/>
      <c r="BXK234" s="14"/>
      <c r="BXL234" s="14"/>
      <c r="BXM234" s="14"/>
      <c r="BXN234" s="14"/>
      <c r="BXO234" s="14"/>
      <c r="BXP234" s="14"/>
      <c r="BXQ234" s="14"/>
      <c r="BXR234" s="14"/>
      <c r="BXS234" s="14"/>
      <c r="BXT234" s="14"/>
      <c r="BXU234" s="14"/>
      <c r="BXV234" s="14"/>
      <c r="BXW234" s="14"/>
      <c r="BXX234" s="14"/>
      <c r="BXY234" s="14"/>
      <c r="BXZ234" s="14"/>
      <c r="BYA234" s="14"/>
      <c r="BYB234" s="14"/>
      <c r="BYC234" s="14"/>
      <c r="BYD234" s="14"/>
      <c r="BYE234" s="14"/>
      <c r="BYF234" s="14"/>
      <c r="BYG234" s="14"/>
      <c r="BYH234" s="14"/>
      <c r="BYI234" s="14"/>
      <c r="BYJ234" s="14"/>
      <c r="BYK234" s="14"/>
      <c r="BYL234" s="14"/>
      <c r="BYM234" s="14"/>
      <c r="BYN234" s="14"/>
      <c r="BYO234" s="14"/>
      <c r="BYP234" s="14"/>
      <c r="BYQ234" s="14"/>
      <c r="BYR234" s="14"/>
      <c r="BYS234" s="14"/>
      <c r="BYT234" s="14"/>
      <c r="BYU234" s="14"/>
      <c r="BYV234" s="14"/>
      <c r="BYW234" s="14"/>
      <c r="BYX234" s="14"/>
      <c r="BYY234" s="14"/>
      <c r="BYZ234" s="14"/>
      <c r="BZA234" s="14"/>
      <c r="BZB234" s="14"/>
      <c r="BZC234" s="14"/>
      <c r="BZD234" s="14"/>
      <c r="BZE234" s="14"/>
      <c r="BZF234" s="14"/>
      <c r="BZG234" s="14"/>
      <c r="BZH234" s="14"/>
      <c r="BZI234" s="14"/>
      <c r="BZJ234" s="14"/>
      <c r="BZK234" s="14"/>
      <c r="BZL234" s="14"/>
      <c r="BZM234" s="14"/>
      <c r="BZN234" s="14"/>
      <c r="BZO234" s="14"/>
      <c r="BZP234" s="14"/>
      <c r="BZQ234" s="14"/>
      <c r="BZR234" s="14"/>
      <c r="BZS234" s="14"/>
      <c r="BZT234" s="14"/>
      <c r="BZU234" s="14"/>
      <c r="BZV234" s="14"/>
      <c r="BZW234" s="14"/>
      <c r="BZX234" s="14"/>
      <c r="BZY234" s="14"/>
      <c r="BZZ234" s="14"/>
      <c r="CAA234" s="14"/>
      <c r="CAB234" s="14"/>
      <c r="CAC234" s="14"/>
      <c r="CAD234" s="14"/>
      <c r="CAE234" s="14"/>
      <c r="CAF234" s="14"/>
      <c r="CAG234" s="14"/>
      <c r="CAH234" s="14"/>
      <c r="CAI234" s="14"/>
      <c r="CAJ234" s="14"/>
      <c r="CAK234" s="14"/>
      <c r="CAL234" s="14"/>
      <c r="CAM234" s="14"/>
      <c r="CAN234" s="14"/>
      <c r="CAO234" s="14"/>
      <c r="CAP234" s="14"/>
      <c r="CAQ234" s="14"/>
      <c r="CAR234" s="14"/>
      <c r="CAS234" s="14"/>
      <c r="CAT234" s="14"/>
      <c r="CAU234" s="14"/>
      <c r="CAV234" s="14"/>
      <c r="CAW234" s="14"/>
      <c r="CAX234" s="14"/>
      <c r="CAY234" s="14"/>
      <c r="CAZ234" s="14"/>
      <c r="CBA234" s="14"/>
      <c r="CBB234" s="14"/>
      <c r="CBC234" s="14"/>
      <c r="CBD234" s="14"/>
      <c r="CBE234" s="14"/>
      <c r="CBF234" s="14"/>
      <c r="CBG234" s="14"/>
      <c r="CBH234" s="14"/>
      <c r="CBI234" s="14"/>
      <c r="CBJ234" s="14"/>
      <c r="CBK234" s="14"/>
      <c r="CBL234" s="14"/>
      <c r="CBM234" s="14"/>
      <c r="CBN234" s="14"/>
      <c r="CBO234" s="14"/>
      <c r="CBP234" s="14"/>
      <c r="CBQ234" s="14"/>
      <c r="CBR234" s="14"/>
      <c r="CBS234" s="14"/>
      <c r="CBT234" s="14"/>
      <c r="CBU234" s="14"/>
      <c r="CBV234" s="14"/>
      <c r="CBW234" s="14"/>
      <c r="CBX234" s="14"/>
      <c r="CBY234" s="14"/>
      <c r="CBZ234" s="14"/>
      <c r="CCA234" s="14"/>
      <c r="CCB234" s="14"/>
      <c r="CCC234" s="14"/>
      <c r="CCD234" s="14"/>
      <c r="CCE234" s="14"/>
      <c r="CCF234" s="14"/>
      <c r="CCG234" s="14"/>
      <c r="CCH234" s="14"/>
      <c r="CCI234" s="14"/>
      <c r="CCJ234" s="14"/>
      <c r="CCK234" s="14"/>
      <c r="CCL234" s="14"/>
      <c r="CCM234" s="14"/>
      <c r="CCN234" s="14"/>
      <c r="CCO234" s="14"/>
      <c r="CCP234" s="14"/>
      <c r="CCQ234" s="14"/>
      <c r="CCR234" s="14"/>
      <c r="CCS234" s="14"/>
      <c r="CCT234" s="14"/>
      <c r="CCU234" s="14"/>
      <c r="CCV234" s="14"/>
      <c r="CCW234" s="14"/>
      <c r="CCX234" s="14"/>
      <c r="CCY234" s="14"/>
      <c r="CCZ234" s="14"/>
      <c r="CDA234" s="14"/>
      <c r="CDB234" s="14"/>
      <c r="CDC234" s="14"/>
      <c r="CDD234" s="14"/>
      <c r="CDE234" s="14"/>
      <c r="CDF234" s="14"/>
      <c r="CDG234" s="14"/>
      <c r="CDH234" s="14"/>
      <c r="CDI234" s="14"/>
      <c r="CDJ234" s="14"/>
      <c r="CDK234" s="14"/>
      <c r="CDL234" s="14"/>
      <c r="CDM234" s="14"/>
      <c r="CDN234" s="14"/>
      <c r="CDO234" s="14"/>
      <c r="CDP234" s="14"/>
      <c r="CDQ234" s="14"/>
      <c r="CDR234" s="14"/>
      <c r="CDS234" s="14"/>
      <c r="CDT234" s="14"/>
      <c r="CDU234" s="14"/>
      <c r="CDV234" s="14"/>
      <c r="CDW234" s="14"/>
      <c r="CDX234" s="14"/>
      <c r="CDY234" s="14"/>
      <c r="CDZ234" s="14"/>
      <c r="CEA234" s="14"/>
      <c r="CEB234" s="14"/>
      <c r="CEC234" s="14"/>
      <c r="CED234" s="14"/>
      <c r="CEE234" s="14"/>
      <c r="CEF234" s="14"/>
      <c r="CEG234" s="14"/>
      <c r="CEH234" s="14"/>
      <c r="CEI234" s="14"/>
      <c r="CEJ234" s="14"/>
      <c r="CEK234" s="14"/>
      <c r="CEL234" s="14"/>
      <c r="CEM234" s="14"/>
      <c r="CEN234" s="14"/>
      <c r="CEO234" s="14"/>
      <c r="CEP234" s="14"/>
      <c r="CEQ234" s="14"/>
      <c r="CER234" s="14"/>
      <c r="CES234" s="14"/>
      <c r="CET234" s="14"/>
      <c r="CEU234" s="14"/>
      <c r="CEV234" s="14"/>
      <c r="CEW234" s="14"/>
      <c r="CEX234" s="14"/>
      <c r="CEY234" s="14"/>
      <c r="CEZ234" s="14"/>
      <c r="CFA234" s="14"/>
      <c r="CFB234" s="14"/>
      <c r="CFC234" s="14"/>
      <c r="CFD234" s="14"/>
      <c r="CFE234" s="14"/>
      <c r="CFF234" s="14"/>
      <c r="CFG234" s="14"/>
      <c r="CFH234" s="14"/>
      <c r="CFI234" s="14"/>
      <c r="CFJ234" s="14"/>
      <c r="CFK234" s="14"/>
      <c r="CFL234" s="14"/>
      <c r="CFM234" s="14"/>
      <c r="CFN234" s="14"/>
      <c r="CFO234" s="14"/>
      <c r="CFP234" s="14"/>
      <c r="CFQ234" s="14"/>
      <c r="CFR234" s="14"/>
      <c r="CFS234" s="14"/>
      <c r="CFT234" s="14"/>
      <c r="CFU234" s="14"/>
      <c r="CFV234" s="14"/>
      <c r="CFW234" s="14"/>
      <c r="CFX234" s="14"/>
      <c r="CFY234" s="14"/>
      <c r="CFZ234" s="14"/>
      <c r="CGA234" s="14"/>
      <c r="CGB234" s="14"/>
      <c r="CGC234" s="14"/>
      <c r="CGD234" s="14"/>
      <c r="CGE234" s="14"/>
      <c r="CGF234" s="14"/>
      <c r="CGG234" s="14"/>
      <c r="CGH234" s="14"/>
      <c r="CGI234" s="14"/>
      <c r="CGJ234" s="14"/>
      <c r="CGK234" s="14"/>
      <c r="CGL234" s="14"/>
      <c r="CGM234" s="14"/>
      <c r="CGN234" s="14"/>
      <c r="CGO234" s="14"/>
      <c r="CGP234" s="14"/>
      <c r="CGQ234" s="14"/>
      <c r="CGR234" s="14"/>
      <c r="CGS234" s="14"/>
      <c r="CGT234" s="14"/>
      <c r="CGU234" s="14"/>
      <c r="CGV234" s="14"/>
      <c r="CGW234" s="14"/>
      <c r="CGX234" s="14"/>
      <c r="CGY234" s="14"/>
      <c r="CGZ234" s="14"/>
      <c r="CHA234" s="14"/>
      <c r="CHB234" s="14"/>
      <c r="CHC234" s="14"/>
      <c r="CHD234" s="14"/>
      <c r="CHE234" s="14"/>
      <c r="CHF234" s="14"/>
      <c r="CHG234" s="14"/>
      <c r="CHH234" s="14"/>
      <c r="CHI234" s="14"/>
      <c r="CHJ234" s="14"/>
      <c r="CHK234" s="14"/>
      <c r="CHL234" s="14"/>
      <c r="CHM234" s="14"/>
      <c r="CHN234" s="14"/>
      <c r="CHO234" s="14"/>
      <c r="CHP234" s="14"/>
      <c r="CHQ234" s="14"/>
      <c r="CHR234" s="14"/>
      <c r="CHS234" s="14"/>
      <c r="CHT234" s="14"/>
      <c r="CHU234" s="14"/>
      <c r="CHV234" s="14"/>
      <c r="CHW234" s="14"/>
      <c r="CHX234" s="14"/>
      <c r="CHY234" s="14"/>
      <c r="CHZ234" s="14"/>
      <c r="CIA234" s="14"/>
      <c r="CIB234" s="14"/>
      <c r="CIC234" s="14"/>
      <c r="CID234" s="14"/>
      <c r="CIE234" s="14"/>
      <c r="CIF234" s="14"/>
      <c r="CIG234" s="14"/>
      <c r="CIH234" s="14"/>
      <c r="CII234" s="14"/>
      <c r="CIJ234" s="14"/>
      <c r="CIK234" s="14"/>
      <c r="CIL234" s="14"/>
      <c r="CIM234" s="14"/>
      <c r="CIN234" s="14"/>
      <c r="CIO234" s="14"/>
      <c r="CIP234" s="14"/>
      <c r="CIQ234" s="14"/>
      <c r="CIR234" s="14"/>
      <c r="CIS234" s="14"/>
      <c r="CIT234" s="14"/>
      <c r="CIU234" s="14"/>
      <c r="CIV234" s="14"/>
      <c r="CIW234" s="14"/>
      <c r="CIX234" s="14"/>
      <c r="CIY234" s="14"/>
      <c r="CIZ234" s="14"/>
      <c r="CJA234" s="14"/>
      <c r="CJB234" s="14"/>
      <c r="CJC234" s="14"/>
      <c r="CJD234" s="14"/>
      <c r="CJE234" s="14"/>
      <c r="CJF234" s="14"/>
      <c r="CJG234" s="14"/>
      <c r="CJH234" s="14"/>
      <c r="CJI234" s="14"/>
      <c r="CJJ234" s="14"/>
      <c r="CJK234" s="14"/>
      <c r="CJL234" s="14"/>
      <c r="CJM234" s="14"/>
      <c r="CJN234" s="14"/>
      <c r="CJO234" s="14"/>
      <c r="CJP234" s="14"/>
      <c r="CJQ234" s="14"/>
      <c r="CJR234" s="14"/>
      <c r="CJS234" s="14"/>
      <c r="CJT234" s="14"/>
      <c r="CJU234" s="14"/>
      <c r="CJV234" s="14"/>
      <c r="CJW234" s="14"/>
      <c r="CJX234" s="14"/>
      <c r="CJY234" s="14"/>
      <c r="CJZ234" s="14"/>
      <c r="CKA234" s="14"/>
      <c r="CKB234" s="14"/>
      <c r="CKC234" s="14"/>
      <c r="CKD234" s="14"/>
      <c r="CKE234" s="14"/>
      <c r="CKF234" s="14"/>
      <c r="CKG234" s="14"/>
      <c r="CKH234" s="14"/>
      <c r="CKI234" s="14"/>
      <c r="CKJ234" s="14"/>
      <c r="CKK234" s="14"/>
      <c r="CKL234" s="14"/>
      <c r="CKM234" s="14"/>
      <c r="CKN234" s="14"/>
      <c r="CKO234" s="14"/>
      <c r="CKP234" s="14"/>
      <c r="CKQ234" s="14"/>
      <c r="CKR234" s="14"/>
      <c r="CKS234" s="14"/>
      <c r="CKT234" s="14"/>
      <c r="CKU234" s="14"/>
      <c r="CKV234" s="14"/>
      <c r="CKW234" s="14"/>
      <c r="CKX234" s="14"/>
      <c r="CKY234" s="14"/>
      <c r="CKZ234" s="14"/>
      <c r="CLA234" s="14"/>
      <c r="CLB234" s="14"/>
      <c r="CLC234" s="14"/>
      <c r="CLD234" s="14"/>
      <c r="CLE234" s="14"/>
      <c r="CLF234" s="14"/>
      <c r="CLG234" s="14"/>
      <c r="CLH234" s="14"/>
      <c r="CLI234" s="14"/>
      <c r="CLJ234" s="14"/>
      <c r="CLK234" s="14"/>
      <c r="CLL234" s="14"/>
      <c r="CLM234" s="14"/>
      <c r="CLN234" s="14"/>
      <c r="CLO234" s="14"/>
      <c r="CLP234" s="14"/>
      <c r="CLQ234" s="14"/>
      <c r="CLR234" s="14"/>
      <c r="CLS234" s="14"/>
      <c r="CLT234" s="14"/>
      <c r="CLU234" s="14"/>
      <c r="CLV234" s="14"/>
      <c r="CLW234" s="14"/>
      <c r="CLX234" s="14"/>
      <c r="CLY234" s="14"/>
      <c r="CLZ234" s="14"/>
      <c r="CMA234" s="14"/>
      <c r="CMB234" s="14"/>
      <c r="CMC234" s="14"/>
      <c r="CMD234" s="14"/>
      <c r="CME234" s="14"/>
      <c r="CMF234" s="14"/>
      <c r="CMG234" s="14"/>
      <c r="CMH234" s="14"/>
      <c r="CMI234" s="14"/>
      <c r="CMJ234" s="14"/>
      <c r="CMK234" s="14"/>
      <c r="CML234" s="14"/>
      <c r="CMM234" s="14"/>
      <c r="CMN234" s="14"/>
      <c r="CMO234" s="14"/>
      <c r="CMP234" s="14"/>
      <c r="CMQ234" s="14"/>
      <c r="CMR234" s="14"/>
      <c r="CMS234" s="14"/>
      <c r="CMT234" s="14"/>
      <c r="CMU234" s="14"/>
      <c r="CMV234" s="14"/>
      <c r="CMW234" s="14"/>
      <c r="CMX234" s="14"/>
      <c r="CMY234" s="14"/>
      <c r="CMZ234" s="14"/>
      <c r="CNA234" s="14"/>
      <c r="CNB234" s="14"/>
      <c r="CNC234" s="14"/>
      <c r="CND234" s="14"/>
      <c r="CNE234" s="14"/>
      <c r="CNF234" s="14"/>
      <c r="CNG234" s="14"/>
      <c r="CNH234" s="14"/>
      <c r="CNI234" s="14"/>
      <c r="CNJ234" s="14"/>
      <c r="CNK234" s="14"/>
      <c r="CNL234" s="14"/>
      <c r="CNM234" s="14"/>
      <c r="CNN234" s="14"/>
      <c r="CNO234" s="14"/>
      <c r="CNP234" s="14"/>
      <c r="CNQ234" s="14"/>
      <c r="CNR234" s="14"/>
      <c r="CNS234" s="14"/>
      <c r="CNT234" s="14"/>
      <c r="CNU234" s="14"/>
      <c r="CNV234" s="14"/>
      <c r="CNW234" s="14"/>
      <c r="CNX234" s="14"/>
      <c r="CNY234" s="14"/>
      <c r="CNZ234" s="14"/>
      <c r="COA234" s="14"/>
      <c r="COB234" s="14"/>
      <c r="COC234" s="14"/>
      <c r="COD234" s="14"/>
      <c r="COE234" s="14"/>
      <c r="COF234" s="14"/>
      <c r="COG234" s="14"/>
      <c r="COH234" s="14"/>
      <c r="COI234" s="14"/>
      <c r="COJ234" s="14"/>
      <c r="COK234" s="14"/>
      <c r="COL234" s="14"/>
      <c r="COM234" s="14"/>
      <c r="CON234" s="14"/>
      <c r="COO234" s="14"/>
      <c r="COP234" s="14"/>
      <c r="COQ234" s="14"/>
      <c r="COR234" s="14"/>
      <c r="COS234" s="14"/>
      <c r="COT234" s="14"/>
      <c r="COU234" s="14"/>
      <c r="COV234" s="14"/>
      <c r="COW234" s="14"/>
      <c r="COX234" s="14"/>
      <c r="COY234" s="14"/>
      <c r="COZ234" s="14"/>
      <c r="CPA234" s="14"/>
      <c r="CPB234" s="14"/>
      <c r="CPC234" s="14"/>
      <c r="CPD234" s="14"/>
      <c r="CPE234" s="14"/>
      <c r="CPF234" s="14"/>
      <c r="CPG234" s="14"/>
      <c r="CPH234" s="14"/>
      <c r="CPI234" s="14"/>
      <c r="CPJ234" s="14"/>
      <c r="CPK234" s="14"/>
      <c r="CPL234" s="14"/>
      <c r="CPM234" s="14"/>
      <c r="CPN234" s="14"/>
      <c r="CPO234" s="14"/>
      <c r="CPP234" s="14"/>
      <c r="CPQ234" s="14"/>
      <c r="CPR234" s="14"/>
      <c r="CPS234" s="14"/>
      <c r="CPT234" s="14"/>
      <c r="CPU234" s="14"/>
      <c r="CPV234" s="14"/>
      <c r="CPW234" s="14"/>
      <c r="CPX234" s="14"/>
      <c r="CPY234" s="14"/>
      <c r="CPZ234" s="14"/>
      <c r="CQA234" s="14"/>
      <c r="CQB234" s="14"/>
      <c r="CQC234" s="14"/>
      <c r="CQD234" s="14"/>
      <c r="CQE234" s="14"/>
      <c r="CQF234" s="14"/>
      <c r="CQG234" s="14"/>
      <c r="CQH234" s="14"/>
      <c r="CQI234" s="14"/>
      <c r="CQJ234" s="14"/>
      <c r="CQK234" s="14"/>
      <c r="CQL234" s="14"/>
      <c r="CQM234" s="14"/>
      <c r="CQN234" s="14"/>
      <c r="CQO234" s="14"/>
      <c r="CQP234" s="14"/>
      <c r="CQQ234" s="14"/>
      <c r="CQR234" s="14"/>
      <c r="CQS234" s="14"/>
      <c r="CQT234" s="14"/>
      <c r="CQU234" s="14"/>
      <c r="CQV234" s="14"/>
      <c r="CQW234" s="14"/>
      <c r="CQX234" s="14"/>
      <c r="CQY234" s="14"/>
      <c r="CQZ234" s="14"/>
      <c r="CRA234" s="14"/>
      <c r="CRB234" s="14"/>
      <c r="CRC234" s="14"/>
      <c r="CRD234" s="14"/>
      <c r="CRE234" s="14"/>
      <c r="CRF234" s="14"/>
      <c r="CRG234" s="14"/>
      <c r="CRH234" s="14"/>
      <c r="CRI234" s="14"/>
      <c r="CRJ234" s="14"/>
      <c r="CRK234" s="14"/>
      <c r="CRL234" s="14"/>
      <c r="CRM234" s="14"/>
      <c r="CRN234" s="14"/>
      <c r="CRO234" s="14"/>
      <c r="CRP234" s="14"/>
      <c r="CRQ234" s="14"/>
      <c r="CRR234" s="14"/>
      <c r="CRS234" s="14"/>
      <c r="CRT234" s="14"/>
      <c r="CRU234" s="14"/>
      <c r="CRV234" s="14"/>
      <c r="CRW234" s="14"/>
      <c r="CRX234" s="14"/>
      <c r="CRY234" s="14"/>
      <c r="CRZ234" s="14"/>
      <c r="CSA234" s="14"/>
      <c r="CSB234" s="14"/>
      <c r="CSC234" s="14"/>
      <c r="CSD234" s="14"/>
      <c r="CSE234" s="14"/>
      <c r="CSF234" s="14"/>
      <c r="CSG234" s="14"/>
      <c r="CSH234" s="14"/>
      <c r="CSI234" s="14"/>
      <c r="CSJ234" s="14"/>
      <c r="CSK234" s="14"/>
      <c r="CSL234" s="14"/>
      <c r="CSM234" s="14"/>
      <c r="CSN234" s="14"/>
      <c r="CSO234" s="14"/>
      <c r="CSP234" s="14"/>
      <c r="CSQ234" s="14"/>
      <c r="CSR234" s="14"/>
      <c r="CSS234" s="14"/>
      <c r="CST234" s="14"/>
      <c r="CSU234" s="14"/>
      <c r="CSV234" s="14"/>
      <c r="CSW234" s="14"/>
      <c r="CSX234" s="14"/>
      <c r="CSY234" s="14"/>
      <c r="CSZ234" s="14"/>
      <c r="CTA234" s="14"/>
      <c r="CTB234" s="14"/>
      <c r="CTC234" s="14"/>
      <c r="CTD234" s="14"/>
      <c r="CTE234" s="14"/>
      <c r="CTF234" s="14"/>
      <c r="CTG234" s="14"/>
      <c r="CTH234" s="14"/>
      <c r="CTI234" s="14"/>
      <c r="CTJ234" s="14"/>
      <c r="CTK234" s="14"/>
      <c r="CTL234" s="14"/>
      <c r="CTM234" s="14"/>
      <c r="CTN234" s="14"/>
      <c r="CTO234" s="14"/>
      <c r="CTP234" s="14"/>
      <c r="CTQ234" s="14"/>
      <c r="CTR234" s="14"/>
      <c r="CTS234" s="14"/>
      <c r="CTT234" s="14"/>
      <c r="CTU234" s="14"/>
      <c r="CTV234" s="14"/>
      <c r="CTW234" s="14"/>
      <c r="CTX234" s="14"/>
      <c r="CTY234" s="14"/>
      <c r="CTZ234" s="14"/>
      <c r="CUA234" s="14"/>
      <c r="CUB234" s="14"/>
      <c r="CUC234" s="14"/>
      <c r="CUD234" s="14"/>
      <c r="CUE234" s="14"/>
      <c r="CUF234" s="14"/>
      <c r="CUG234" s="14"/>
      <c r="CUH234" s="14"/>
      <c r="CUI234" s="14"/>
      <c r="CUJ234" s="14"/>
      <c r="CUK234" s="14"/>
      <c r="CUL234" s="14"/>
      <c r="CUM234" s="14"/>
      <c r="CUN234" s="14"/>
      <c r="CUO234" s="14"/>
      <c r="CUP234" s="14"/>
      <c r="CUQ234" s="14"/>
      <c r="CUR234" s="14"/>
      <c r="CUS234" s="14"/>
      <c r="CUT234" s="14"/>
      <c r="CUU234" s="14"/>
      <c r="CUV234" s="14"/>
      <c r="CUW234" s="14"/>
      <c r="CUX234" s="14"/>
      <c r="CUY234" s="14"/>
      <c r="CUZ234" s="14"/>
      <c r="CVA234" s="14"/>
      <c r="CVB234" s="14"/>
      <c r="CVC234" s="14"/>
      <c r="CVD234" s="14"/>
      <c r="CVE234" s="14"/>
      <c r="CVF234" s="14"/>
      <c r="CVG234" s="14"/>
      <c r="CVH234" s="14"/>
      <c r="CVI234" s="14"/>
      <c r="CVJ234" s="14"/>
      <c r="CVK234" s="14"/>
      <c r="CVL234" s="14"/>
      <c r="CVM234" s="14"/>
      <c r="CVN234" s="14"/>
      <c r="CVO234" s="14"/>
      <c r="CVP234" s="14"/>
      <c r="CVQ234" s="14"/>
      <c r="CVR234" s="14"/>
      <c r="CVS234" s="14"/>
      <c r="CVT234" s="14"/>
      <c r="CVU234" s="14"/>
      <c r="CVV234" s="14"/>
      <c r="CVW234" s="14"/>
      <c r="CVX234" s="14"/>
      <c r="CVY234" s="14"/>
      <c r="CVZ234" s="14"/>
      <c r="CWA234" s="14"/>
      <c r="CWB234" s="14"/>
      <c r="CWC234" s="14"/>
      <c r="CWD234" s="14"/>
      <c r="CWE234" s="14"/>
      <c r="CWF234" s="14"/>
      <c r="CWG234" s="14"/>
      <c r="CWH234" s="14"/>
      <c r="CWI234" s="14"/>
      <c r="CWJ234" s="14"/>
      <c r="CWK234" s="14"/>
      <c r="CWL234" s="14"/>
      <c r="CWM234" s="14"/>
      <c r="CWN234" s="14"/>
      <c r="CWO234" s="14"/>
      <c r="CWP234" s="14"/>
      <c r="CWQ234" s="14"/>
      <c r="CWR234" s="14"/>
      <c r="CWS234" s="14"/>
      <c r="CWT234" s="14"/>
      <c r="CWU234" s="14"/>
      <c r="CWV234" s="14"/>
      <c r="CWW234" s="14"/>
      <c r="CWX234" s="14"/>
      <c r="CWY234" s="14"/>
      <c r="CWZ234" s="14"/>
      <c r="CXA234" s="14"/>
      <c r="CXB234" s="14"/>
      <c r="CXC234" s="14"/>
      <c r="CXD234" s="14"/>
      <c r="CXE234" s="14"/>
      <c r="CXF234" s="14"/>
      <c r="CXG234" s="14"/>
      <c r="CXH234" s="14"/>
      <c r="CXI234" s="14"/>
      <c r="CXJ234" s="14"/>
      <c r="CXK234" s="14"/>
      <c r="CXL234" s="14"/>
      <c r="CXM234" s="14"/>
      <c r="CXN234" s="14"/>
      <c r="CXO234" s="14"/>
      <c r="CXP234" s="14"/>
      <c r="CXQ234" s="14"/>
      <c r="CXR234" s="14"/>
      <c r="CXS234" s="14"/>
      <c r="CXT234" s="14"/>
      <c r="CXU234" s="14"/>
      <c r="CXV234" s="14"/>
      <c r="CXW234" s="14"/>
      <c r="CXX234" s="14"/>
      <c r="CXY234" s="14"/>
      <c r="CXZ234" s="14"/>
      <c r="CYA234" s="14"/>
      <c r="CYB234" s="14"/>
      <c r="CYC234" s="14"/>
      <c r="CYD234" s="14"/>
      <c r="CYE234" s="14"/>
      <c r="CYF234" s="14"/>
      <c r="CYG234" s="14"/>
      <c r="CYH234" s="14"/>
      <c r="CYI234" s="14"/>
      <c r="CYJ234" s="14"/>
      <c r="CYK234" s="14"/>
      <c r="CYL234" s="14"/>
      <c r="CYM234" s="14"/>
      <c r="CYN234" s="14"/>
      <c r="CYO234" s="14"/>
      <c r="CYP234" s="14"/>
      <c r="CYQ234" s="14"/>
      <c r="CYR234" s="14"/>
      <c r="CYS234" s="14"/>
      <c r="CYT234" s="14"/>
      <c r="CYU234" s="14"/>
      <c r="CYV234" s="14"/>
      <c r="CYW234" s="14"/>
      <c r="CYX234" s="14"/>
      <c r="CYY234" s="14"/>
      <c r="CYZ234" s="14"/>
      <c r="CZA234" s="14"/>
      <c r="CZB234" s="14"/>
      <c r="CZC234" s="14"/>
      <c r="CZD234" s="14"/>
      <c r="CZE234" s="14"/>
      <c r="CZF234" s="14"/>
      <c r="CZG234" s="14"/>
      <c r="CZH234" s="14"/>
      <c r="CZI234" s="14"/>
      <c r="CZJ234" s="14"/>
      <c r="CZK234" s="14"/>
      <c r="CZL234" s="14"/>
      <c r="CZM234" s="14"/>
      <c r="CZN234" s="14"/>
      <c r="CZO234" s="14"/>
      <c r="CZP234" s="14"/>
      <c r="CZQ234" s="14"/>
      <c r="CZR234" s="14"/>
      <c r="CZS234" s="14"/>
      <c r="CZT234" s="14"/>
      <c r="CZU234" s="14"/>
      <c r="CZV234" s="14"/>
      <c r="CZW234" s="14"/>
      <c r="CZX234" s="14"/>
      <c r="CZY234" s="14"/>
      <c r="CZZ234" s="14"/>
      <c r="DAA234" s="14"/>
      <c r="DAB234" s="14"/>
      <c r="DAC234" s="14"/>
      <c r="DAD234" s="14"/>
      <c r="DAE234" s="14"/>
      <c r="DAF234" s="14"/>
      <c r="DAG234" s="14"/>
      <c r="DAH234" s="14"/>
      <c r="DAI234" s="14"/>
      <c r="DAJ234" s="14"/>
      <c r="DAK234" s="14"/>
      <c r="DAL234" s="14"/>
      <c r="DAM234" s="14"/>
      <c r="DAN234" s="14"/>
      <c r="DAO234" s="14"/>
      <c r="DAP234" s="14"/>
      <c r="DAQ234" s="14"/>
      <c r="DAR234" s="14"/>
      <c r="DAS234" s="14"/>
      <c r="DAT234" s="14"/>
      <c r="DAU234" s="14"/>
      <c r="DAV234" s="14"/>
      <c r="DAW234" s="14"/>
      <c r="DAX234" s="14"/>
      <c r="DAY234" s="14"/>
      <c r="DAZ234" s="14"/>
      <c r="DBA234" s="14"/>
      <c r="DBB234" s="14"/>
      <c r="DBC234" s="14"/>
      <c r="DBD234" s="14"/>
      <c r="DBE234" s="14"/>
      <c r="DBF234" s="14"/>
      <c r="DBG234" s="14"/>
      <c r="DBH234" s="14"/>
      <c r="DBI234" s="14"/>
      <c r="DBJ234" s="14"/>
      <c r="DBK234" s="14"/>
      <c r="DBL234" s="14"/>
      <c r="DBM234" s="14"/>
      <c r="DBN234" s="14"/>
      <c r="DBO234" s="14"/>
      <c r="DBP234" s="14"/>
      <c r="DBQ234" s="14"/>
      <c r="DBR234" s="14"/>
      <c r="DBS234" s="14"/>
      <c r="DBT234" s="14"/>
      <c r="DBU234" s="14"/>
      <c r="DBV234" s="14"/>
      <c r="DBW234" s="14"/>
      <c r="DBX234" s="14"/>
      <c r="DBY234" s="14"/>
      <c r="DBZ234" s="14"/>
      <c r="DCA234" s="14"/>
      <c r="DCB234" s="14"/>
      <c r="DCC234" s="14"/>
      <c r="DCD234" s="14"/>
      <c r="DCE234" s="14"/>
      <c r="DCF234" s="14"/>
      <c r="DCG234" s="14"/>
      <c r="DCH234" s="14"/>
      <c r="DCI234" s="14"/>
      <c r="DCJ234" s="14"/>
      <c r="DCK234" s="14"/>
      <c r="DCL234" s="14"/>
      <c r="DCM234" s="14"/>
      <c r="DCN234" s="14"/>
      <c r="DCO234" s="14"/>
      <c r="DCP234" s="14"/>
      <c r="DCQ234" s="14"/>
      <c r="DCR234" s="14"/>
      <c r="DCS234" s="14"/>
      <c r="DCT234" s="14"/>
      <c r="DCU234" s="14"/>
      <c r="DCV234" s="14"/>
      <c r="DCW234" s="14"/>
      <c r="DCX234" s="14"/>
      <c r="DCY234" s="14"/>
      <c r="DCZ234" s="14"/>
      <c r="DDA234" s="14"/>
      <c r="DDB234" s="14"/>
      <c r="DDC234" s="14"/>
      <c r="DDD234" s="14"/>
      <c r="DDE234" s="14"/>
      <c r="DDF234" s="14"/>
      <c r="DDG234" s="14"/>
      <c r="DDH234" s="14"/>
      <c r="DDI234" s="14"/>
      <c r="DDJ234" s="14"/>
      <c r="DDK234" s="14"/>
      <c r="DDL234" s="14"/>
      <c r="DDM234" s="14"/>
      <c r="DDN234" s="14"/>
      <c r="DDO234" s="14"/>
      <c r="DDP234" s="14"/>
      <c r="DDQ234" s="14"/>
      <c r="DDR234" s="14"/>
      <c r="DDS234" s="14"/>
      <c r="DDT234" s="14"/>
      <c r="DDU234" s="14"/>
      <c r="DDV234" s="14"/>
      <c r="DDW234" s="14"/>
      <c r="DDX234" s="14"/>
      <c r="DDY234" s="14"/>
      <c r="DDZ234" s="14"/>
      <c r="DEA234" s="14"/>
      <c r="DEB234" s="14"/>
      <c r="DEC234" s="14"/>
      <c r="DED234" s="14"/>
      <c r="DEE234" s="14"/>
      <c r="DEF234" s="14"/>
      <c r="DEG234" s="14"/>
      <c r="DEH234" s="14"/>
      <c r="DEI234" s="14"/>
      <c r="DEJ234" s="14"/>
      <c r="DEK234" s="14"/>
      <c r="DEL234" s="14"/>
      <c r="DEM234" s="14"/>
      <c r="DEN234" s="14"/>
      <c r="DEO234" s="14"/>
      <c r="DEP234" s="14"/>
      <c r="DEQ234" s="14"/>
      <c r="DER234" s="14"/>
      <c r="DES234" s="14"/>
      <c r="DET234" s="14"/>
      <c r="DEU234" s="14"/>
      <c r="DEV234" s="14"/>
      <c r="DEW234" s="14"/>
      <c r="DEX234" s="14"/>
      <c r="DEY234" s="14"/>
      <c r="DEZ234" s="14"/>
      <c r="DFA234" s="14"/>
      <c r="DFB234" s="14"/>
      <c r="DFC234" s="14"/>
      <c r="DFD234" s="14"/>
      <c r="DFE234" s="14"/>
      <c r="DFF234" s="14"/>
      <c r="DFG234" s="14"/>
      <c r="DFH234" s="14"/>
      <c r="DFI234" s="14"/>
      <c r="DFJ234" s="14"/>
      <c r="DFK234" s="14"/>
      <c r="DFL234" s="14"/>
      <c r="DFM234" s="14"/>
      <c r="DFN234" s="14"/>
      <c r="DFO234" s="14"/>
      <c r="DFP234" s="14"/>
      <c r="DFQ234" s="14"/>
      <c r="DFR234" s="14"/>
      <c r="DFS234" s="14"/>
      <c r="DFT234" s="14"/>
      <c r="DFU234" s="14"/>
      <c r="DFV234" s="14"/>
      <c r="DFW234" s="14"/>
      <c r="DFX234" s="14"/>
      <c r="DFY234" s="14"/>
      <c r="DFZ234" s="14"/>
      <c r="DGA234" s="14"/>
      <c r="DGB234" s="14"/>
      <c r="DGC234" s="14"/>
      <c r="DGD234" s="14"/>
      <c r="DGE234" s="14"/>
      <c r="DGF234" s="14"/>
      <c r="DGG234" s="14"/>
      <c r="DGH234" s="14"/>
      <c r="DGI234" s="14"/>
      <c r="DGJ234" s="14"/>
      <c r="DGK234" s="14"/>
      <c r="DGL234" s="14"/>
      <c r="DGM234" s="14"/>
      <c r="DGN234" s="14"/>
      <c r="DGO234" s="14"/>
      <c r="DGP234" s="14"/>
      <c r="DGQ234" s="14"/>
      <c r="DGR234" s="14"/>
      <c r="DGS234" s="14"/>
      <c r="DGT234" s="14"/>
      <c r="DGU234" s="14"/>
      <c r="DGV234" s="14"/>
      <c r="DGW234" s="14"/>
      <c r="DGX234" s="14"/>
      <c r="DGY234" s="14"/>
      <c r="DGZ234" s="14"/>
      <c r="DHA234" s="14"/>
      <c r="DHB234" s="14"/>
      <c r="DHC234" s="14"/>
      <c r="DHD234" s="14"/>
      <c r="DHE234" s="14"/>
      <c r="DHF234" s="14"/>
      <c r="DHG234" s="14"/>
      <c r="DHH234" s="14"/>
      <c r="DHI234" s="14"/>
      <c r="DHJ234" s="14"/>
      <c r="DHK234" s="14"/>
      <c r="DHL234" s="14"/>
      <c r="DHM234" s="14"/>
      <c r="DHN234" s="14"/>
      <c r="DHO234" s="14"/>
      <c r="DHP234" s="14"/>
      <c r="DHQ234" s="14"/>
      <c r="DHR234" s="14"/>
      <c r="DHS234" s="14"/>
      <c r="DHT234" s="14"/>
      <c r="DHU234" s="14"/>
      <c r="DHV234" s="14"/>
      <c r="DHW234" s="14"/>
      <c r="DHX234" s="14"/>
      <c r="DHY234" s="14"/>
      <c r="DHZ234" s="14"/>
      <c r="DIA234" s="14"/>
      <c r="DIB234" s="14"/>
      <c r="DIC234" s="14"/>
      <c r="DID234" s="14"/>
      <c r="DIE234" s="14"/>
      <c r="DIF234" s="14"/>
      <c r="DIG234" s="14"/>
      <c r="DIH234" s="14"/>
      <c r="DII234" s="14"/>
      <c r="DIJ234" s="14"/>
      <c r="DIK234" s="14"/>
      <c r="DIL234" s="14"/>
      <c r="DIM234" s="14"/>
      <c r="DIN234" s="14"/>
      <c r="DIO234" s="14"/>
      <c r="DIP234" s="14"/>
      <c r="DIQ234" s="14"/>
      <c r="DIR234" s="14"/>
      <c r="DIS234" s="14"/>
      <c r="DIT234" s="14"/>
      <c r="DIU234" s="14"/>
      <c r="DIV234" s="14"/>
      <c r="DIW234" s="14"/>
      <c r="DIX234" s="14"/>
      <c r="DIY234" s="14"/>
      <c r="DIZ234" s="14"/>
      <c r="DJA234" s="14"/>
      <c r="DJB234" s="14"/>
      <c r="DJC234" s="14"/>
      <c r="DJD234" s="14"/>
      <c r="DJE234" s="14"/>
      <c r="DJF234" s="14"/>
      <c r="DJG234" s="14"/>
      <c r="DJH234" s="14"/>
      <c r="DJI234" s="14"/>
      <c r="DJJ234" s="14"/>
      <c r="DJK234" s="14"/>
      <c r="DJL234" s="14"/>
      <c r="DJM234" s="14"/>
      <c r="DJN234" s="14"/>
      <c r="DJO234" s="14"/>
      <c r="DJP234" s="14"/>
      <c r="DJQ234" s="14"/>
      <c r="DJR234" s="14"/>
      <c r="DJS234" s="14"/>
      <c r="DJT234" s="14"/>
      <c r="DJU234" s="14"/>
      <c r="DJV234" s="14"/>
      <c r="DJW234" s="14"/>
      <c r="DJX234" s="14"/>
      <c r="DJY234" s="14"/>
      <c r="DJZ234" s="14"/>
      <c r="DKA234" s="14"/>
      <c r="DKB234" s="14"/>
      <c r="DKC234" s="14"/>
      <c r="DKD234" s="14"/>
      <c r="DKE234" s="14"/>
      <c r="DKF234" s="14"/>
      <c r="DKG234" s="14"/>
      <c r="DKH234" s="14"/>
      <c r="DKI234" s="14"/>
      <c r="DKJ234" s="14"/>
      <c r="DKK234" s="14"/>
      <c r="DKL234" s="14"/>
      <c r="DKM234" s="14"/>
      <c r="DKN234" s="14"/>
      <c r="DKO234" s="14"/>
      <c r="DKP234" s="14"/>
      <c r="DKQ234" s="14"/>
      <c r="DKR234" s="14"/>
      <c r="DKS234" s="14"/>
      <c r="DKT234" s="14"/>
      <c r="DKU234" s="14"/>
      <c r="DKV234" s="14"/>
      <c r="DKW234" s="14"/>
      <c r="DKX234" s="14"/>
      <c r="DKY234" s="14"/>
      <c r="DKZ234" s="14"/>
      <c r="DLA234" s="14"/>
      <c r="DLB234" s="14"/>
      <c r="DLC234" s="14"/>
      <c r="DLD234" s="14"/>
      <c r="DLE234" s="14"/>
      <c r="DLF234" s="14"/>
      <c r="DLG234" s="14"/>
      <c r="DLH234" s="14"/>
      <c r="DLI234" s="14"/>
      <c r="DLJ234" s="14"/>
      <c r="DLK234" s="14"/>
      <c r="DLL234" s="14"/>
      <c r="DLM234" s="14"/>
      <c r="DLN234" s="14"/>
      <c r="DLO234" s="14"/>
      <c r="DLP234" s="14"/>
      <c r="DLQ234" s="14"/>
      <c r="DLR234" s="14"/>
      <c r="DLS234" s="14"/>
      <c r="DLT234" s="14"/>
      <c r="DLU234" s="14"/>
      <c r="DLV234" s="14"/>
      <c r="DLW234" s="14"/>
      <c r="DLX234" s="14"/>
      <c r="DLY234" s="14"/>
      <c r="DLZ234" s="14"/>
      <c r="DMA234" s="14"/>
      <c r="DMB234" s="14"/>
      <c r="DMC234" s="14"/>
      <c r="DMD234" s="14"/>
      <c r="DME234" s="14"/>
      <c r="DMF234" s="14"/>
      <c r="DMG234" s="14"/>
      <c r="DMH234" s="14"/>
      <c r="DMI234" s="14"/>
      <c r="DMJ234" s="14"/>
      <c r="DMK234" s="14"/>
      <c r="DML234" s="14"/>
      <c r="DMM234" s="14"/>
      <c r="DMN234" s="14"/>
      <c r="DMO234" s="14"/>
      <c r="DMP234" s="14"/>
      <c r="DMQ234" s="14"/>
      <c r="DMR234" s="14"/>
      <c r="DMS234" s="14"/>
      <c r="DMT234" s="14"/>
      <c r="DMU234" s="14"/>
      <c r="DMV234" s="14"/>
      <c r="DMW234" s="14"/>
      <c r="DMX234" s="14"/>
      <c r="DMY234" s="14"/>
      <c r="DMZ234" s="14"/>
      <c r="DNA234" s="14"/>
      <c r="DNB234" s="14"/>
      <c r="DNC234" s="14"/>
      <c r="DND234" s="14"/>
      <c r="DNE234" s="14"/>
      <c r="DNF234" s="14"/>
      <c r="DNG234" s="14"/>
      <c r="DNH234" s="14"/>
      <c r="DNI234" s="14"/>
      <c r="DNJ234" s="14"/>
      <c r="DNK234" s="14"/>
      <c r="DNL234" s="14"/>
      <c r="DNM234" s="14"/>
      <c r="DNN234" s="14"/>
      <c r="DNO234" s="14"/>
      <c r="DNP234" s="14"/>
      <c r="DNQ234" s="14"/>
      <c r="DNR234" s="14"/>
      <c r="DNS234" s="14"/>
      <c r="DNT234" s="14"/>
      <c r="DNU234" s="14"/>
      <c r="DNV234" s="14"/>
      <c r="DNW234" s="14"/>
      <c r="DNX234" s="14"/>
      <c r="DNY234" s="14"/>
      <c r="DNZ234" s="14"/>
      <c r="DOA234" s="14"/>
      <c r="DOB234" s="14"/>
      <c r="DOC234" s="14"/>
      <c r="DOD234" s="14"/>
      <c r="DOE234" s="14"/>
      <c r="DOF234" s="14"/>
      <c r="DOG234" s="14"/>
      <c r="DOH234" s="14"/>
      <c r="DOI234" s="14"/>
      <c r="DOJ234" s="14"/>
      <c r="DOK234" s="14"/>
      <c r="DOL234" s="14"/>
      <c r="DOM234" s="14"/>
      <c r="DON234" s="14"/>
      <c r="DOO234" s="14"/>
      <c r="DOP234" s="14"/>
      <c r="DOQ234" s="14"/>
      <c r="DOR234" s="14"/>
      <c r="DOS234" s="14"/>
      <c r="DOT234" s="14"/>
      <c r="DOU234" s="14"/>
      <c r="DOV234" s="14"/>
      <c r="DOW234" s="14"/>
      <c r="DOX234" s="14"/>
      <c r="DOY234" s="14"/>
      <c r="DOZ234" s="14"/>
      <c r="DPA234" s="14"/>
      <c r="DPB234" s="14"/>
      <c r="DPC234" s="14"/>
      <c r="DPD234" s="14"/>
      <c r="DPE234" s="14"/>
      <c r="DPF234" s="14"/>
      <c r="DPG234" s="14"/>
      <c r="DPH234" s="14"/>
      <c r="DPI234" s="14"/>
      <c r="DPJ234" s="14"/>
      <c r="DPK234" s="14"/>
      <c r="DPL234" s="14"/>
      <c r="DPM234" s="14"/>
      <c r="DPN234" s="14"/>
      <c r="DPO234" s="14"/>
      <c r="DPP234" s="14"/>
      <c r="DPQ234" s="14"/>
      <c r="DPR234" s="14"/>
      <c r="DPS234" s="14"/>
      <c r="DPT234" s="14"/>
      <c r="DPU234" s="14"/>
      <c r="DPV234" s="14"/>
      <c r="DPW234" s="14"/>
      <c r="DPX234" s="14"/>
      <c r="DPY234" s="14"/>
      <c r="DPZ234" s="14"/>
      <c r="DQA234" s="14"/>
      <c r="DQB234" s="14"/>
      <c r="DQC234" s="14"/>
      <c r="DQD234" s="14"/>
      <c r="DQE234" s="14"/>
      <c r="DQF234" s="14"/>
      <c r="DQG234" s="14"/>
      <c r="DQH234" s="14"/>
      <c r="DQI234" s="14"/>
      <c r="DQJ234" s="14"/>
      <c r="DQK234" s="14"/>
      <c r="DQL234" s="14"/>
      <c r="DQM234" s="14"/>
      <c r="DQN234" s="14"/>
      <c r="DQO234" s="14"/>
      <c r="DQP234" s="14"/>
      <c r="DQQ234" s="14"/>
      <c r="DQR234" s="14"/>
      <c r="DQS234" s="14"/>
      <c r="DQT234" s="14"/>
      <c r="DQU234" s="14"/>
      <c r="DQV234" s="14"/>
      <c r="DQW234" s="14"/>
      <c r="DQX234" s="14"/>
      <c r="DQY234" s="14"/>
      <c r="DQZ234" s="14"/>
      <c r="DRA234" s="14"/>
      <c r="DRB234" s="14"/>
      <c r="DRC234" s="14"/>
      <c r="DRD234" s="14"/>
      <c r="DRE234" s="14"/>
      <c r="DRF234" s="14"/>
      <c r="DRG234" s="14"/>
      <c r="DRH234" s="14"/>
      <c r="DRI234" s="14"/>
      <c r="DRJ234" s="14"/>
      <c r="DRK234" s="14"/>
      <c r="DRL234" s="14"/>
      <c r="DRM234" s="14"/>
      <c r="DRN234" s="14"/>
      <c r="DRO234" s="14"/>
      <c r="DRP234" s="14"/>
      <c r="DRQ234" s="14"/>
      <c r="DRR234" s="14"/>
      <c r="DRS234" s="14"/>
      <c r="DRT234" s="14"/>
      <c r="DRU234" s="14"/>
      <c r="DRV234" s="14"/>
      <c r="DRW234" s="14"/>
      <c r="DRX234" s="14"/>
      <c r="DRY234" s="14"/>
      <c r="DRZ234" s="14"/>
      <c r="DSA234" s="14"/>
      <c r="DSB234" s="14"/>
      <c r="DSC234" s="14"/>
      <c r="DSD234" s="14"/>
      <c r="DSE234" s="14"/>
      <c r="DSF234" s="14"/>
      <c r="DSG234" s="14"/>
      <c r="DSH234" s="14"/>
      <c r="DSI234" s="14"/>
      <c r="DSJ234" s="14"/>
      <c r="DSK234" s="14"/>
      <c r="DSL234" s="14"/>
      <c r="DSM234" s="14"/>
      <c r="DSN234" s="14"/>
      <c r="DSO234" s="14"/>
      <c r="DSP234" s="14"/>
      <c r="DSQ234" s="14"/>
      <c r="DSR234" s="14"/>
      <c r="DSS234" s="14"/>
      <c r="DST234" s="14"/>
      <c r="DSU234" s="14"/>
      <c r="DSV234" s="14"/>
      <c r="DSW234" s="14"/>
      <c r="DSX234" s="14"/>
      <c r="DSY234" s="14"/>
      <c r="DSZ234" s="14"/>
      <c r="DTA234" s="14"/>
      <c r="DTB234" s="14"/>
      <c r="DTC234" s="14"/>
      <c r="DTD234" s="14"/>
      <c r="DTE234" s="14"/>
      <c r="DTF234" s="14"/>
      <c r="DTG234" s="14"/>
      <c r="DTH234" s="14"/>
      <c r="DTI234" s="14"/>
      <c r="DTJ234" s="14"/>
      <c r="DTK234" s="14"/>
      <c r="DTL234" s="14"/>
      <c r="DTM234" s="14"/>
      <c r="DTN234" s="14"/>
      <c r="DTO234" s="14"/>
      <c r="DTP234" s="14"/>
      <c r="DTQ234" s="14"/>
      <c r="DTR234" s="14"/>
      <c r="DTS234" s="14"/>
      <c r="DTT234" s="14"/>
      <c r="DTU234" s="14"/>
      <c r="DTV234" s="14"/>
      <c r="DTW234" s="14"/>
      <c r="DTX234" s="14"/>
      <c r="DTY234" s="14"/>
      <c r="DTZ234" s="14"/>
      <c r="DUA234" s="14"/>
      <c r="DUB234" s="14"/>
      <c r="DUC234" s="14"/>
      <c r="DUD234" s="14"/>
      <c r="DUE234" s="14"/>
      <c r="DUF234" s="14"/>
      <c r="DUG234" s="14"/>
      <c r="DUH234" s="14"/>
      <c r="DUI234" s="14"/>
      <c r="DUJ234" s="14"/>
      <c r="DUK234" s="14"/>
      <c r="DUL234" s="14"/>
      <c r="DUM234" s="14"/>
      <c r="DUN234" s="14"/>
      <c r="DUO234" s="14"/>
      <c r="DUP234" s="14"/>
      <c r="DUQ234" s="14"/>
      <c r="DUR234" s="14"/>
      <c r="DUS234" s="14"/>
      <c r="DUT234" s="14"/>
      <c r="DUU234" s="14"/>
      <c r="DUV234" s="14"/>
      <c r="DUW234" s="14"/>
      <c r="DUX234" s="14"/>
      <c r="DUY234" s="14"/>
      <c r="DUZ234" s="14"/>
      <c r="DVA234" s="14"/>
      <c r="DVB234" s="14"/>
      <c r="DVC234" s="14"/>
      <c r="DVD234" s="14"/>
      <c r="DVE234" s="14"/>
      <c r="DVF234" s="14"/>
      <c r="DVG234" s="14"/>
      <c r="DVH234" s="14"/>
      <c r="DVI234" s="14"/>
      <c r="DVJ234" s="14"/>
      <c r="DVK234" s="14"/>
      <c r="DVL234" s="14"/>
      <c r="DVM234" s="14"/>
      <c r="DVN234" s="14"/>
      <c r="DVO234" s="14"/>
      <c r="DVP234" s="14"/>
      <c r="DVQ234" s="14"/>
      <c r="DVR234" s="14"/>
      <c r="DVS234" s="14"/>
      <c r="DVT234" s="14"/>
      <c r="DVU234" s="14"/>
      <c r="DVV234" s="14"/>
      <c r="DVW234" s="14"/>
      <c r="DVX234" s="14"/>
      <c r="DVY234" s="14"/>
      <c r="DVZ234" s="14"/>
      <c r="DWA234" s="14"/>
      <c r="DWB234" s="14"/>
      <c r="DWC234" s="14"/>
      <c r="DWD234" s="14"/>
      <c r="DWE234" s="14"/>
      <c r="DWF234" s="14"/>
      <c r="DWG234" s="14"/>
      <c r="DWH234" s="14"/>
      <c r="DWI234" s="14"/>
      <c r="DWJ234" s="14"/>
      <c r="DWK234" s="14"/>
      <c r="DWL234" s="14"/>
      <c r="DWM234" s="14"/>
      <c r="DWN234" s="14"/>
      <c r="DWO234" s="14"/>
      <c r="DWP234" s="14"/>
      <c r="DWQ234" s="14"/>
      <c r="DWR234" s="14"/>
      <c r="DWS234" s="14"/>
      <c r="DWT234" s="14"/>
      <c r="DWU234" s="14"/>
      <c r="DWV234" s="14"/>
      <c r="DWW234" s="14"/>
      <c r="DWX234" s="14"/>
      <c r="DWY234" s="14"/>
      <c r="DWZ234" s="14"/>
      <c r="DXA234" s="14"/>
      <c r="DXB234" s="14"/>
      <c r="DXC234" s="14"/>
      <c r="DXD234" s="14"/>
      <c r="DXE234" s="14"/>
      <c r="DXF234" s="14"/>
      <c r="DXG234" s="14"/>
      <c r="DXH234" s="14"/>
      <c r="DXI234" s="14"/>
      <c r="DXJ234" s="14"/>
      <c r="DXK234" s="14"/>
      <c r="DXL234" s="14"/>
      <c r="DXM234" s="14"/>
      <c r="DXN234" s="14"/>
      <c r="DXO234" s="14"/>
      <c r="DXP234" s="14"/>
      <c r="DXQ234" s="14"/>
      <c r="DXR234" s="14"/>
      <c r="DXS234" s="14"/>
      <c r="DXT234" s="14"/>
      <c r="DXU234" s="14"/>
      <c r="DXV234" s="14"/>
      <c r="DXW234" s="14"/>
      <c r="DXX234" s="14"/>
      <c r="DXY234" s="14"/>
      <c r="DXZ234" s="14"/>
      <c r="DYA234" s="14"/>
      <c r="DYB234" s="14"/>
      <c r="DYC234" s="14"/>
      <c r="DYD234" s="14"/>
      <c r="DYE234" s="14"/>
      <c r="DYF234" s="14"/>
      <c r="DYG234" s="14"/>
      <c r="DYH234" s="14"/>
      <c r="DYI234" s="14"/>
      <c r="DYJ234" s="14"/>
      <c r="DYK234" s="14"/>
      <c r="DYL234" s="14"/>
      <c r="DYM234" s="14"/>
      <c r="DYN234" s="14"/>
      <c r="DYO234" s="14"/>
      <c r="DYP234" s="14"/>
      <c r="DYQ234" s="14"/>
      <c r="DYR234" s="14"/>
      <c r="DYS234" s="14"/>
      <c r="DYT234" s="14"/>
      <c r="DYU234" s="14"/>
      <c r="DYV234" s="14"/>
      <c r="DYW234" s="14"/>
      <c r="DYX234" s="14"/>
      <c r="DYY234" s="14"/>
      <c r="DYZ234" s="14"/>
      <c r="DZA234" s="14"/>
      <c r="DZB234" s="14"/>
      <c r="DZC234" s="14"/>
      <c r="DZD234" s="14"/>
      <c r="DZE234" s="14"/>
      <c r="DZF234" s="14"/>
      <c r="DZG234" s="14"/>
      <c r="DZH234" s="14"/>
      <c r="DZI234" s="14"/>
      <c r="DZJ234" s="14"/>
      <c r="DZK234" s="14"/>
      <c r="DZL234" s="14"/>
      <c r="DZM234" s="14"/>
      <c r="DZN234" s="14"/>
      <c r="DZO234" s="14"/>
      <c r="DZP234" s="14"/>
      <c r="DZQ234" s="14"/>
      <c r="DZR234" s="14"/>
      <c r="DZS234" s="14"/>
      <c r="DZT234" s="14"/>
      <c r="DZU234" s="14"/>
      <c r="DZV234" s="14"/>
      <c r="DZW234" s="14"/>
      <c r="DZX234" s="14"/>
      <c r="DZY234" s="14"/>
      <c r="DZZ234" s="14"/>
      <c r="EAA234" s="14"/>
      <c r="EAB234" s="14"/>
      <c r="EAC234" s="14"/>
      <c r="EAD234" s="14"/>
      <c r="EAE234" s="14"/>
      <c r="EAF234" s="14"/>
      <c r="EAG234" s="14"/>
      <c r="EAH234" s="14"/>
      <c r="EAI234" s="14"/>
      <c r="EAJ234" s="14"/>
      <c r="EAK234" s="14"/>
      <c r="EAL234" s="14"/>
      <c r="EAM234" s="14"/>
      <c r="EAN234" s="14"/>
      <c r="EAO234" s="14"/>
      <c r="EAP234" s="14"/>
      <c r="EAQ234" s="14"/>
      <c r="EAR234" s="14"/>
      <c r="EAS234" s="14"/>
      <c r="EAT234" s="14"/>
      <c r="EAU234" s="14"/>
      <c r="EAV234" s="14"/>
      <c r="EAW234" s="14"/>
      <c r="EAX234" s="14"/>
      <c r="EAY234" s="14"/>
      <c r="EAZ234" s="14"/>
      <c r="EBA234" s="14"/>
      <c r="EBB234" s="14"/>
      <c r="EBC234" s="14"/>
      <c r="EBD234" s="14"/>
      <c r="EBE234" s="14"/>
      <c r="EBF234" s="14"/>
      <c r="EBG234" s="14"/>
      <c r="EBH234" s="14"/>
      <c r="EBI234" s="14"/>
      <c r="EBJ234" s="14"/>
      <c r="EBK234" s="14"/>
      <c r="EBL234" s="14"/>
      <c r="EBM234" s="14"/>
      <c r="EBN234" s="14"/>
      <c r="EBO234" s="14"/>
      <c r="EBP234" s="14"/>
      <c r="EBQ234" s="14"/>
      <c r="EBR234" s="14"/>
      <c r="EBS234" s="14"/>
      <c r="EBT234" s="14"/>
      <c r="EBU234" s="14"/>
      <c r="EBV234" s="14"/>
      <c r="EBW234" s="14"/>
      <c r="EBX234" s="14"/>
      <c r="EBY234" s="14"/>
      <c r="EBZ234" s="14"/>
      <c r="ECA234" s="14"/>
      <c r="ECB234" s="14"/>
      <c r="ECC234" s="14"/>
      <c r="ECD234" s="14"/>
      <c r="ECE234" s="14"/>
      <c r="ECF234" s="14"/>
      <c r="ECG234" s="14"/>
      <c r="ECH234" s="14"/>
      <c r="ECI234" s="14"/>
      <c r="ECJ234" s="14"/>
      <c r="ECK234" s="14"/>
      <c r="ECL234" s="14"/>
      <c r="ECM234" s="14"/>
      <c r="ECN234" s="14"/>
      <c r="ECO234" s="14"/>
      <c r="ECP234" s="14"/>
      <c r="ECQ234" s="14"/>
      <c r="ECR234" s="14"/>
      <c r="ECS234" s="14"/>
      <c r="ECT234" s="14"/>
      <c r="ECU234" s="14"/>
      <c r="ECV234" s="14"/>
      <c r="ECW234" s="14"/>
      <c r="ECX234" s="14"/>
      <c r="ECY234" s="14"/>
      <c r="ECZ234" s="14"/>
      <c r="EDA234" s="14"/>
      <c r="EDB234" s="14"/>
      <c r="EDC234" s="14"/>
      <c r="EDD234" s="14"/>
      <c r="EDE234" s="14"/>
      <c r="EDF234" s="14"/>
      <c r="EDG234" s="14"/>
      <c r="EDH234" s="14"/>
      <c r="EDI234" s="14"/>
      <c r="EDJ234" s="14"/>
      <c r="EDK234" s="14"/>
      <c r="EDL234" s="14"/>
      <c r="EDM234" s="14"/>
      <c r="EDN234" s="14"/>
      <c r="EDO234" s="14"/>
      <c r="EDP234" s="14"/>
      <c r="EDQ234" s="14"/>
      <c r="EDR234" s="14"/>
      <c r="EDS234" s="14"/>
      <c r="EDT234" s="14"/>
      <c r="EDU234" s="14"/>
      <c r="EDV234" s="14"/>
      <c r="EDW234" s="14"/>
      <c r="EDX234" s="14"/>
      <c r="EDY234" s="14"/>
      <c r="EDZ234" s="14"/>
      <c r="EEA234" s="14"/>
      <c r="EEB234" s="14"/>
      <c r="EEC234" s="14"/>
      <c r="EED234" s="14"/>
      <c r="EEE234" s="14"/>
      <c r="EEF234" s="14"/>
      <c r="EEG234" s="14"/>
      <c r="EEH234" s="14"/>
      <c r="EEI234" s="14"/>
      <c r="EEJ234" s="14"/>
      <c r="EEK234" s="14"/>
      <c r="EEL234" s="14"/>
      <c r="EEM234" s="14"/>
      <c r="EEN234" s="14"/>
      <c r="EEO234" s="14"/>
      <c r="EEP234" s="14"/>
      <c r="EEQ234" s="14"/>
      <c r="EER234" s="14"/>
      <c r="EES234" s="14"/>
      <c r="EET234" s="14"/>
      <c r="EEU234" s="14"/>
      <c r="EEV234" s="14"/>
      <c r="EEW234" s="14"/>
      <c r="EEX234" s="14"/>
      <c r="EEY234" s="14"/>
      <c r="EEZ234" s="14"/>
      <c r="EFA234" s="14"/>
      <c r="EFB234" s="14"/>
      <c r="EFC234" s="14"/>
      <c r="EFD234" s="14"/>
      <c r="EFE234" s="14"/>
      <c r="EFF234" s="14"/>
      <c r="EFG234" s="14"/>
      <c r="EFH234" s="14"/>
      <c r="EFI234" s="14"/>
      <c r="EFJ234" s="14"/>
      <c r="EFK234" s="14"/>
      <c r="EFL234" s="14"/>
      <c r="EFM234" s="14"/>
      <c r="EFN234" s="14"/>
      <c r="EFO234" s="14"/>
      <c r="EFP234" s="14"/>
      <c r="EFQ234" s="14"/>
      <c r="EFR234" s="14"/>
      <c r="EFS234" s="14"/>
      <c r="EFT234" s="14"/>
      <c r="EFU234" s="14"/>
      <c r="EFV234" s="14"/>
      <c r="EFW234" s="14"/>
      <c r="EFX234" s="14"/>
      <c r="EFY234" s="14"/>
      <c r="EFZ234" s="14"/>
      <c r="EGA234" s="14"/>
      <c r="EGB234" s="14"/>
      <c r="EGC234" s="14"/>
      <c r="EGD234" s="14"/>
      <c r="EGE234" s="14"/>
      <c r="EGF234" s="14"/>
      <c r="EGG234" s="14"/>
      <c r="EGH234" s="14"/>
      <c r="EGI234" s="14"/>
      <c r="EGJ234" s="14"/>
      <c r="EGK234" s="14"/>
      <c r="EGL234" s="14"/>
      <c r="EGM234" s="14"/>
      <c r="EGN234" s="14"/>
      <c r="EGO234" s="14"/>
      <c r="EGP234" s="14"/>
      <c r="EGQ234" s="14"/>
      <c r="EGR234" s="14"/>
      <c r="EGS234" s="14"/>
      <c r="EGT234" s="14"/>
      <c r="EGU234" s="14"/>
      <c r="EGV234" s="14"/>
      <c r="EGW234" s="14"/>
      <c r="EGX234" s="14"/>
      <c r="EGY234" s="14"/>
      <c r="EGZ234" s="14"/>
      <c r="EHA234" s="14"/>
      <c r="EHB234" s="14"/>
      <c r="EHC234" s="14"/>
      <c r="EHD234" s="14"/>
      <c r="EHE234" s="14"/>
      <c r="EHF234" s="14"/>
      <c r="EHG234" s="14"/>
      <c r="EHH234" s="14"/>
      <c r="EHI234" s="14"/>
      <c r="EHJ234" s="14"/>
      <c r="EHK234" s="14"/>
      <c r="EHL234" s="14"/>
      <c r="EHM234" s="14"/>
      <c r="EHN234" s="14"/>
      <c r="EHO234" s="14"/>
      <c r="EHP234" s="14"/>
      <c r="EHQ234" s="14"/>
      <c r="EHR234" s="14"/>
      <c r="EHS234" s="14"/>
      <c r="EHT234" s="14"/>
      <c r="EHU234" s="14"/>
      <c r="EHV234" s="14"/>
      <c r="EHW234" s="14"/>
      <c r="EHX234" s="14"/>
      <c r="EHY234" s="14"/>
      <c r="EHZ234" s="14"/>
      <c r="EIA234" s="14"/>
      <c r="EIB234" s="14"/>
      <c r="EIC234" s="14"/>
      <c r="EID234" s="14"/>
      <c r="EIE234" s="14"/>
      <c r="EIF234" s="14"/>
      <c r="EIG234" s="14"/>
      <c r="EIH234" s="14"/>
      <c r="EII234" s="14"/>
      <c r="EIJ234" s="14"/>
      <c r="EIK234" s="14"/>
      <c r="EIL234" s="14"/>
      <c r="EIM234" s="14"/>
      <c r="EIN234" s="14"/>
      <c r="EIO234" s="14"/>
      <c r="EIP234" s="14"/>
      <c r="EIQ234" s="14"/>
      <c r="EIR234" s="14"/>
      <c r="EIS234" s="14"/>
      <c r="EIT234" s="14"/>
      <c r="EIU234" s="14"/>
      <c r="EIV234" s="14"/>
      <c r="EIW234" s="14"/>
      <c r="EIX234" s="14"/>
      <c r="EIY234" s="14"/>
      <c r="EIZ234" s="14"/>
      <c r="EJA234" s="14"/>
      <c r="EJB234" s="14"/>
      <c r="EJC234" s="14"/>
      <c r="EJD234" s="14"/>
      <c r="EJE234" s="14"/>
      <c r="EJF234" s="14"/>
      <c r="EJG234" s="14"/>
      <c r="EJH234" s="14"/>
      <c r="EJI234" s="14"/>
      <c r="EJJ234" s="14"/>
      <c r="EJK234" s="14"/>
      <c r="EJL234" s="14"/>
      <c r="EJM234" s="14"/>
      <c r="EJN234" s="14"/>
      <c r="EJO234" s="14"/>
      <c r="EJP234" s="14"/>
      <c r="EJQ234" s="14"/>
      <c r="EJR234" s="14"/>
      <c r="EJS234" s="14"/>
      <c r="EJT234" s="14"/>
      <c r="EJU234" s="14"/>
      <c r="EJV234" s="14"/>
      <c r="EJW234" s="14"/>
      <c r="EJX234" s="14"/>
      <c r="EJY234" s="14"/>
      <c r="EJZ234" s="14"/>
      <c r="EKA234" s="14"/>
      <c r="EKB234" s="14"/>
      <c r="EKC234" s="14"/>
      <c r="EKD234" s="14"/>
      <c r="EKE234" s="14"/>
      <c r="EKF234" s="14"/>
      <c r="EKG234" s="14"/>
      <c r="EKH234" s="14"/>
      <c r="EKI234" s="14"/>
      <c r="EKJ234" s="14"/>
      <c r="EKK234" s="14"/>
      <c r="EKL234" s="14"/>
      <c r="EKM234" s="14"/>
      <c r="EKN234" s="14"/>
      <c r="EKO234" s="14"/>
      <c r="EKP234" s="14"/>
      <c r="EKQ234" s="14"/>
      <c r="EKR234" s="14"/>
      <c r="EKS234" s="14"/>
      <c r="EKT234" s="14"/>
      <c r="EKU234" s="14"/>
      <c r="EKV234" s="14"/>
      <c r="EKW234" s="14"/>
      <c r="EKX234" s="14"/>
      <c r="EKY234" s="14"/>
      <c r="EKZ234" s="14"/>
      <c r="ELA234" s="14"/>
      <c r="ELB234" s="14"/>
      <c r="ELC234" s="14"/>
      <c r="ELD234" s="14"/>
      <c r="ELE234" s="14"/>
      <c r="ELF234" s="14"/>
      <c r="ELG234" s="14"/>
      <c r="ELH234" s="14"/>
      <c r="ELI234" s="14"/>
      <c r="ELJ234" s="14"/>
      <c r="ELK234" s="14"/>
      <c r="ELL234" s="14"/>
      <c r="ELM234" s="14"/>
      <c r="ELN234" s="14"/>
      <c r="ELO234" s="14"/>
      <c r="ELP234" s="14"/>
      <c r="ELQ234" s="14"/>
      <c r="ELR234" s="14"/>
      <c r="ELS234" s="14"/>
      <c r="ELT234" s="14"/>
      <c r="ELU234" s="14"/>
      <c r="ELV234" s="14"/>
      <c r="ELW234" s="14"/>
      <c r="ELX234" s="14"/>
      <c r="ELY234" s="14"/>
      <c r="ELZ234" s="14"/>
      <c r="EMA234" s="14"/>
      <c r="EMB234" s="14"/>
      <c r="EMC234" s="14"/>
      <c r="EMD234" s="14"/>
      <c r="EME234" s="14"/>
      <c r="EMF234" s="14"/>
      <c r="EMG234" s="14"/>
      <c r="EMH234" s="14"/>
      <c r="EMI234" s="14"/>
      <c r="EMJ234" s="14"/>
      <c r="EMK234" s="14"/>
      <c r="EML234" s="14"/>
      <c r="EMM234" s="14"/>
      <c r="EMN234" s="14"/>
      <c r="EMO234" s="14"/>
      <c r="EMP234" s="14"/>
      <c r="EMQ234" s="14"/>
      <c r="EMR234" s="14"/>
      <c r="EMS234" s="14"/>
      <c r="EMT234" s="14"/>
      <c r="EMU234" s="14"/>
      <c r="EMV234" s="14"/>
      <c r="EMW234" s="14"/>
      <c r="EMX234" s="14"/>
      <c r="EMY234" s="14"/>
      <c r="EMZ234" s="14"/>
      <c r="ENA234" s="14"/>
      <c r="ENB234" s="14"/>
      <c r="ENC234" s="14"/>
      <c r="END234" s="14"/>
      <c r="ENE234" s="14"/>
      <c r="ENF234" s="14"/>
      <c r="ENG234" s="14"/>
      <c r="ENH234" s="14"/>
      <c r="ENI234" s="14"/>
      <c r="ENJ234" s="14"/>
      <c r="ENK234" s="14"/>
      <c r="ENL234" s="14"/>
      <c r="ENM234" s="14"/>
      <c r="ENN234" s="14"/>
      <c r="ENO234" s="14"/>
      <c r="ENP234" s="14"/>
      <c r="ENQ234" s="14"/>
      <c r="ENR234" s="14"/>
      <c r="ENS234" s="14"/>
      <c r="ENT234" s="14"/>
      <c r="ENU234" s="14"/>
      <c r="ENV234" s="14"/>
      <c r="ENW234" s="14"/>
      <c r="ENX234" s="14"/>
      <c r="ENY234" s="14"/>
      <c r="ENZ234" s="14"/>
      <c r="EOA234" s="14"/>
      <c r="EOB234" s="14"/>
      <c r="EOC234" s="14"/>
      <c r="EOD234" s="14"/>
      <c r="EOE234" s="14"/>
      <c r="EOF234" s="14"/>
      <c r="EOG234" s="14"/>
      <c r="EOH234" s="14"/>
      <c r="EOI234" s="14"/>
      <c r="EOJ234" s="14"/>
      <c r="EOK234" s="14"/>
      <c r="EOL234" s="14"/>
      <c r="EOM234" s="14"/>
      <c r="EON234" s="14"/>
      <c r="EOO234" s="14"/>
      <c r="EOP234" s="14"/>
      <c r="EOQ234" s="14"/>
      <c r="EOR234" s="14"/>
      <c r="EOS234" s="14"/>
      <c r="EOT234" s="14"/>
      <c r="EOU234" s="14"/>
      <c r="EOV234" s="14"/>
      <c r="EOW234" s="14"/>
      <c r="EOX234" s="14"/>
      <c r="EOY234" s="14"/>
      <c r="EOZ234" s="14"/>
      <c r="EPA234" s="14"/>
      <c r="EPB234" s="14"/>
      <c r="EPC234" s="14"/>
      <c r="EPD234" s="14"/>
      <c r="EPE234" s="14"/>
      <c r="EPF234" s="14"/>
      <c r="EPG234" s="14"/>
      <c r="EPH234" s="14"/>
      <c r="EPI234" s="14"/>
      <c r="EPJ234" s="14"/>
      <c r="EPK234" s="14"/>
      <c r="EPL234" s="14"/>
      <c r="EPM234" s="14"/>
      <c r="EPN234" s="14"/>
      <c r="EPO234" s="14"/>
      <c r="EPP234" s="14"/>
      <c r="EPQ234" s="14"/>
      <c r="EPR234" s="14"/>
      <c r="EPS234" s="14"/>
      <c r="EPT234" s="14"/>
      <c r="EPU234" s="14"/>
      <c r="EPV234" s="14"/>
      <c r="EPW234" s="14"/>
      <c r="EPX234" s="14"/>
      <c r="EPY234" s="14"/>
      <c r="EPZ234" s="14"/>
      <c r="EQA234" s="14"/>
      <c r="EQB234" s="14"/>
      <c r="EQC234" s="14"/>
      <c r="EQD234" s="14"/>
      <c r="EQE234" s="14"/>
      <c r="EQF234" s="14"/>
      <c r="EQG234" s="14"/>
      <c r="EQH234" s="14"/>
      <c r="EQI234" s="14"/>
      <c r="EQJ234" s="14"/>
      <c r="EQK234" s="14"/>
      <c r="EQL234" s="14"/>
      <c r="EQM234" s="14"/>
      <c r="EQN234" s="14"/>
      <c r="EQO234" s="14"/>
      <c r="EQP234" s="14"/>
      <c r="EQQ234" s="14"/>
      <c r="EQR234" s="14"/>
      <c r="EQS234" s="14"/>
      <c r="EQT234" s="14"/>
      <c r="EQU234" s="14"/>
      <c r="EQV234" s="14"/>
      <c r="EQW234" s="14"/>
      <c r="EQX234" s="14"/>
      <c r="EQY234" s="14"/>
      <c r="EQZ234" s="14"/>
      <c r="ERA234" s="14"/>
      <c r="ERB234" s="14"/>
      <c r="ERC234" s="14"/>
      <c r="ERD234" s="14"/>
      <c r="ERE234" s="14"/>
      <c r="ERF234" s="14"/>
      <c r="ERG234" s="14"/>
      <c r="ERH234" s="14"/>
      <c r="ERI234" s="14"/>
      <c r="ERJ234" s="14"/>
      <c r="ERK234" s="14"/>
      <c r="ERL234" s="14"/>
      <c r="ERM234" s="14"/>
      <c r="ERN234" s="14"/>
      <c r="ERO234" s="14"/>
      <c r="ERP234" s="14"/>
      <c r="ERQ234" s="14"/>
      <c r="ERR234" s="14"/>
      <c r="ERS234" s="14"/>
      <c r="ERT234" s="14"/>
      <c r="ERU234" s="14"/>
      <c r="ERV234" s="14"/>
      <c r="ERW234" s="14"/>
      <c r="ERX234" s="14"/>
      <c r="ERY234" s="14"/>
      <c r="ERZ234" s="14"/>
      <c r="ESA234" s="14"/>
      <c r="ESB234" s="14"/>
      <c r="ESC234" s="14"/>
      <c r="ESD234" s="14"/>
      <c r="ESE234" s="14"/>
      <c r="ESF234" s="14"/>
      <c r="ESG234" s="14"/>
      <c r="ESH234" s="14"/>
      <c r="ESI234" s="14"/>
      <c r="ESJ234" s="14"/>
      <c r="ESK234" s="14"/>
      <c r="ESL234" s="14"/>
      <c r="ESM234" s="14"/>
      <c r="ESN234" s="14"/>
      <c r="ESO234" s="14"/>
      <c r="ESP234" s="14"/>
      <c r="ESQ234" s="14"/>
      <c r="ESR234" s="14"/>
      <c r="ESS234" s="14"/>
      <c r="EST234" s="14"/>
      <c r="ESU234" s="14"/>
      <c r="ESV234" s="14"/>
      <c r="ESW234" s="14"/>
      <c r="ESX234" s="14"/>
      <c r="ESY234" s="14"/>
      <c r="ESZ234" s="14"/>
      <c r="ETA234" s="14"/>
      <c r="ETB234" s="14"/>
      <c r="ETC234" s="14"/>
      <c r="ETD234" s="14"/>
      <c r="ETE234" s="14"/>
      <c r="ETF234" s="14"/>
      <c r="ETG234" s="14"/>
      <c r="ETH234" s="14"/>
      <c r="ETI234" s="14"/>
      <c r="ETJ234" s="14"/>
      <c r="ETK234" s="14"/>
      <c r="ETL234" s="14"/>
      <c r="ETM234" s="14"/>
      <c r="ETN234" s="14"/>
      <c r="ETO234" s="14"/>
      <c r="ETP234" s="14"/>
      <c r="ETQ234" s="14"/>
      <c r="ETR234" s="14"/>
      <c r="ETS234" s="14"/>
      <c r="ETT234" s="14"/>
      <c r="ETU234" s="14"/>
      <c r="ETV234" s="14"/>
      <c r="ETW234" s="14"/>
      <c r="ETX234" s="14"/>
      <c r="ETY234" s="14"/>
      <c r="ETZ234" s="14"/>
      <c r="EUA234" s="14"/>
      <c r="EUB234" s="14"/>
      <c r="EUC234" s="14"/>
      <c r="EUD234" s="14"/>
      <c r="EUE234" s="14"/>
      <c r="EUF234" s="14"/>
      <c r="EUG234" s="14"/>
      <c r="EUH234" s="14"/>
      <c r="EUI234" s="14"/>
      <c r="EUJ234" s="14"/>
      <c r="EUK234" s="14"/>
      <c r="EUL234" s="14"/>
      <c r="EUM234" s="14"/>
      <c r="EUN234" s="14"/>
      <c r="EUO234" s="14"/>
      <c r="EUP234" s="14"/>
      <c r="EUQ234" s="14"/>
      <c r="EUR234" s="14"/>
      <c r="EUS234" s="14"/>
      <c r="EUT234" s="14"/>
      <c r="EUU234" s="14"/>
      <c r="EUV234" s="14"/>
      <c r="EUW234" s="14"/>
      <c r="EUX234" s="14"/>
      <c r="EUY234" s="14"/>
      <c r="EUZ234" s="14"/>
      <c r="EVA234" s="14"/>
      <c r="EVB234" s="14"/>
      <c r="EVC234" s="14"/>
      <c r="EVD234" s="14"/>
      <c r="EVE234" s="14"/>
      <c r="EVF234" s="14"/>
      <c r="EVG234" s="14"/>
      <c r="EVH234" s="14"/>
      <c r="EVI234" s="14"/>
      <c r="EVJ234" s="14"/>
      <c r="EVK234" s="14"/>
      <c r="EVL234" s="14"/>
      <c r="EVM234" s="14"/>
      <c r="EVN234" s="14"/>
      <c r="EVO234" s="14"/>
      <c r="EVP234" s="14"/>
      <c r="EVQ234" s="14"/>
      <c r="EVR234" s="14"/>
      <c r="EVS234" s="14"/>
      <c r="EVT234" s="14"/>
      <c r="EVU234" s="14"/>
      <c r="EVV234" s="14"/>
      <c r="EVW234" s="14"/>
      <c r="EVX234" s="14"/>
      <c r="EVY234" s="14"/>
      <c r="EVZ234" s="14"/>
      <c r="EWA234" s="14"/>
      <c r="EWB234" s="14"/>
      <c r="EWC234" s="14"/>
      <c r="EWD234" s="14"/>
      <c r="EWE234" s="14"/>
      <c r="EWF234" s="14"/>
      <c r="EWG234" s="14"/>
      <c r="EWH234" s="14"/>
      <c r="EWI234" s="14"/>
      <c r="EWJ234" s="14"/>
      <c r="EWK234" s="14"/>
      <c r="EWL234" s="14"/>
      <c r="EWM234" s="14"/>
      <c r="EWN234" s="14"/>
      <c r="EWO234" s="14"/>
      <c r="EWP234" s="14"/>
      <c r="EWQ234" s="14"/>
      <c r="EWR234" s="14"/>
      <c r="EWS234" s="14"/>
      <c r="EWT234" s="14"/>
      <c r="EWU234" s="14"/>
      <c r="EWV234" s="14"/>
      <c r="EWW234" s="14"/>
      <c r="EWX234" s="14"/>
      <c r="EWY234" s="14"/>
      <c r="EWZ234" s="14"/>
      <c r="EXA234" s="14"/>
      <c r="EXB234" s="14"/>
      <c r="EXC234" s="14"/>
      <c r="EXD234" s="14"/>
      <c r="EXE234" s="14"/>
      <c r="EXF234" s="14"/>
      <c r="EXG234" s="14"/>
      <c r="EXH234" s="14"/>
      <c r="EXI234" s="14"/>
      <c r="EXJ234" s="14"/>
      <c r="EXK234" s="14"/>
      <c r="EXL234" s="14"/>
      <c r="EXM234" s="14"/>
      <c r="EXN234" s="14"/>
      <c r="EXO234" s="14"/>
      <c r="EXP234" s="14"/>
      <c r="EXQ234" s="14"/>
      <c r="EXR234" s="14"/>
      <c r="EXS234" s="14"/>
      <c r="EXT234" s="14"/>
      <c r="EXU234" s="14"/>
      <c r="EXV234" s="14"/>
      <c r="EXW234" s="14"/>
      <c r="EXX234" s="14"/>
      <c r="EXY234" s="14"/>
      <c r="EXZ234" s="14"/>
      <c r="EYA234" s="14"/>
      <c r="EYB234" s="14"/>
      <c r="EYC234" s="14"/>
      <c r="EYD234" s="14"/>
      <c r="EYE234" s="14"/>
      <c r="EYF234" s="14"/>
      <c r="EYG234" s="14"/>
      <c r="EYH234" s="14"/>
      <c r="EYI234" s="14"/>
      <c r="EYJ234" s="14"/>
      <c r="EYK234" s="14"/>
      <c r="EYL234" s="14"/>
      <c r="EYM234" s="14"/>
      <c r="EYN234" s="14"/>
      <c r="EYO234" s="14"/>
      <c r="EYP234" s="14"/>
      <c r="EYQ234" s="14"/>
      <c r="EYR234" s="14"/>
      <c r="EYS234" s="14"/>
      <c r="EYT234" s="14"/>
      <c r="EYU234" s="14"/>
      <c r="EYV234" s="14"/>
      <c r="EYW234" s="14"/>
      <c r="EYX234" s="14"/>
      <c r="EYY234" s="14"/>
      <c r="EYZ234" s="14"/>
      <c r="EZA234" s="14"/>
      <c r="EZB234" s="14"/>
      <c r="EZC234" s="14"/>
      <c r="EZD234" s="14"/>
      <c r="EZE234" s="14"/>
      <c r="EZF234" s="14"/>
      <c r="EZG234" s="14"/>
      <c r="EZH234" s="14"/>
      <c r="EZI234" s="14"/>
      <c r="EZJ234" s="14"/>
      <c r="EZK234" s="14"/>
      <c r="EZL234" s="14"/>
      <c r="EZM234" s="14"/>
      <c r="EZN234" s="14"/>
      <c r="EZO234" s="14"/>
      <c r="EZP234" s="14"/>
      <c r="EZQ234" s="14"/>
      <c r="EZR234" s="14"/>
      <c r="EZS234" s="14"/>
      <c r="EZT234" s="14"/>
      <c r="EZU234" s="14"/>
      <c r="EZV234" s="14"/>
      <c r="EZW234" s="14"/>
      <c r="EZX234" s="14"/>
      <c r="EZY234" s="14"/>
      <c r="EZZ234" s="14"/>
      <c r="FAA234" s="14"/>
      <c r="FAB234" s="14"/>
      <c r="FAC234" s="14"/>
      <c r="FAD234" s="14"/>
      <c r="FAE234" s="14"/>
      <c r="FAF234" s="14"/>
      <c r="FAG234" s="14"/>
      <c r="FAH234" s="14"/>
      <c r="FAI234" s="14"/>
      <c r="FAJ234" s="14"/>
      <c r="FAK234" s="14"/>
      <c r="FAL234" s="14"/>
      <c r="FAM234" s="14"/>
      <c r="FAN234" s="14"/>
      <c r="FAO234" s="14"/>
      <c r="FAP234" s="14"/>
      <c r="FAQ234" s="14"/>
      <c r="FAR234" s="14"/>
      <c r="FAS234" s="14"/>
      <c r="FAT234" s="14"/>
      <c r="FAU234" s="14"/>
      <c r="FAV234" s="14"/>
      <c r="FAW234" s="14"/>
      <c r="FAX234" s="14"/>
      <c r="FAY234" s="14"/>
      <c r="FAZ234" s="14"/>
      <c r="FBA234" s="14"/>
      <c r="FBB234" s="14"/>
      <c r="FBC234" s="14"/>
      <c r="FBD234" s="14"/>
      <c r="FBE234" s="14"/>
      <c r="FBF234" s="14"/>
      <c r="FBG234" s="14"/>
      <c r="FBH234" s="14"/>
      <c r="FBI234" s="14"/>
      <c r="FBJ234" s="14"/>
      <c r="FBK234" s="14"/>
      <c r="FBL234" s="14"/>
      <c r="FBM234" s="14"/>
      <c r="FBN234" s="14"/>
      <c r="FBO234" s="14"/>
      <c r="FBP234" s="14"/>
      <c r="FBQ234" s="14"/>
      <c r="FBR234" s="14"/>
      <c r="FBS234" s="14"/>
      <c r="FBT234" s="14"/>
      <c r="FBU234" s="14"/>
      <c r="FBV234" s="14"/>
      <c r="FBW234" s="14"/>
      <c r="FBX234" s="14"/>
      <c r="FBY234" s="14"/>
      <c r="FBZ234" s="14"/>
      <c r="FCA234" s="14"/>
      <c r="FCB234" s="14"/>
      <c r="FCC234" s="14"/>
      <c r="FCD234" s="14"/>
      <c r="FCE234" s="14"/>
      <c r="FCF234" s="14"/>
      <c r="FCG234" s="14"/>
      <c r="FCH234" s="14"/>
      <c r="FCI234" s="14"/>
      <c r="FCJ234" s="14"/>
      <c r="FCK234" s="14"/>
      <c r="FCL234" s="14"/>
      <c r="FCM234" s="14"/>
      <c r="FCN234" s="14"/>
      <c r="FCO234" s="14"/>
      <c r="FCP234" s="14"/>
      <c r="FCQ234" s="14"/>
      <c r="FCR234" s="14"/>
      <c r="FCS234" s="14"/>
      <c r="FCT234" s="14"/>
      <c r="FCU234" s="14"/>
      <c r="FCV234" s="14"/>
      <c r="FCW234" s="14"/>
      <c r="FCX234" s="14"/>
      <c r="FCY234" s="14"/>
      <c r="FCZ234" s="14"/>
      <c r="FDA234" s="14"/>
      <c r="FDB234" s="14"/>
      <c r="FDC234" s="14"/>
      <c r="FDD234" s="14"/>
      <c r="FDE234" s="14"/>
      <c r="FDF234" s="14"/>
      <c r="FDG234" s="14"/>
      <c r="FDH234" s="14"/>
      <c r="FDI234" s="14"/>
      <c r="FDJ234" s="14"/>
      <c r="FDK234" s="14"/>
      <c r="FDL234" s="14"/>
      <c r="FDM234" s="14"/>
      <c r="FDN234" s="14"/>
      <c r="FDO234" s="14"/>
      <c r="FDP234" s="14"/>
      <c r="FDQ234" s="14"/>
      <c r="FDR234" s="14"/>
      <c r="FDS234" s="14"/>
      <c r="FDT234" s="14"/>
      <c r="FDU234" s="14"/>
      <c r="FDV234" s="14"/>
      <c r="FDW234" s="14"/>
      <c r="FDX234" s="14"/>
      <c r="FDY234" s="14"/>
      <c r="FDZ234" s="14"/>
      <c r="FEA234" s="14"/>
      <c r="FEB234" s="14"/>
      <c r="FEC234" s="14"/>
      <c r="FED234" s="14"/>
      <c r="FEE234" s="14"/>
      <c r="FEF234" s="14"/>
      <c r="FEG234" s="14"/>
      <c r="FEH234" s="14"/>
      <c r="FEI234" s="14"/>
      <c r="FEJ234" s="14"/>
      <c r="FEK234" s="14"/>
      <c r="FEL234" s="14"/>
      <c r="FEM234" s="14"/>
      <c r="FEN234" s="14"/>
      <c r="FEO234" s="14"/>
      <c r="FEP234" s="14"/>
      <c r="FEQ234" s="14"/>
      <c r="FER234" s="14"/>
      <c r="FES234" s="14"/>
      <c r="FET234" s="14"/>
      <c r="FEU234" s="14"/>
      <c r="FEV234" s="14"/>
      <c r="FEW234" s="14"/>
      <c r="FEX234" s="14"/>
      <c r="FEY234" s="14"/>
      <c r="FEZ234" s="14"/>
      <c r="FFA234" s="14"/>
      <c r="FFB234" s="14"/>
      <c r="FFC234" s="14"/>
      <c r="FFD234" s="14"/>
      <c r="FFE234" s="14"/>
      <c r="FFF234" s="14"/>
      <c r="FFG234" s="14"/>
      <c r="FFH234" s="14"/>
      <c r="FFI234" s="14"/>
      <c r="FFJ234" s="14"/>
      <c r="FFK234" s="14"/>
      <c r="FFL234" s="14"/>
      <c r="FFM234" s="14"/>
      <c r="FFN234" s="14"/>
      <c r="FFO234" s="14"/>
      <c r="FFP234" s="14"/>
      <c r="FFQ234" s="14"/>
      <c r="FFR234" s="14"/>
      <c r="FFS234" s="14"/>
      <c r="FFT234" s="14"/>
      <c r="FFU234" s="14"/>
      <c r="FFV234" s="14"/>
      <c r="FFW234" s="14"/>
      <c r="FFX234" s="14"/>
      <c r="FFY234" s="14"/>
      <c r="FFZ234" s="14"/>
      <c r="FGA234" s="14"/>
      <c r="FGB234" s="14"/>
      <c r="FGC234" s="14"/>
      <c r="FGD234" s="14"/>
      <c r="FGE234" s="14"/>
      <c r="FGF234" s="14"/>
      <c r="FGG234" s="14"/>
      <c r="FGH234" s="14"/>
      <c r="FGI234" s="14"/>
      <c r="FGJ234" s="14"/>
      <c r="FGK234" s="14"/>
      <c r="FGL234" s="14"/>
      <c r="FGM234" s="14"/>
      <c r="FGN234" s="14"/>
      <c r="FGO234" s="14"/>
      <c r="FGP234" s="14"/>
      <c r="FGQ234" s="14"/>
      <c r="FGR234" s="14"/>
      <c r="FGS234" s="14"/>
      <c r="FGT234" s="14"/>
      <c r="FGU234" s="14"/>
      <c r="FGV234" s="14"/>
      <c r="FGW234" s="14"/>
      <c r="FGX234" s="14"/>
      <c r="FGY234" s="14"/>
      <c r="FGZ234" s="14"/>
      <c r="FHA234" s="14"/>
      <c r="FHB234" s="14"/>
      <c r="FHC234" s="14"/>
      <c r="FHD234" s="14"/>
      <c r="FHE234" s="14"/>
      <c r="FHF234" s="14"/>
      <c r="FHG234" s="14"/>
      <c r="FHH234" s="14"/>
      <c r="FHI234" s="14"/>
      <c r="FHJ234" s="14"/>
      <c r="FHK234" s="14"/>
      <c r="FHL234" s="14"/>
      <c r="FHM234" s="14"/>
      <c r="FHN234" s="14"/>
      <c r="FHO234" s="14"/>
      <c r="FHP234" s="14"/>
      <c r="FHQ234" s="14"/>
      <c r="FHR234" s="14"/>
      <c r="FHS234" s="14"/>
      <c r="FHT234" s="14"/>
      <c r="FHU234" s="14"/>
      <c r="FHV234" s="14"/>
      <c r="FHW234" s="14"/>
      <c r="FHX234" s="14"/>
      <c r="FHY234" s="14"/>
      <c r="FHZ234" s="14"/>
      <c r="FIA234" s="14"/>
      <c r="FIB234" s="14"/>
      <c r="FIC234" s="14"/>
      <c r="FID234" s="14"/>
      <c r="FIE234" s="14"/>
      <c r="FIF234" s="14"/>
      <c r="FIG234" s="14"/>
      <c r="FIH234" s="14"/>
      <c r="FII234" s="14"/>
      <c r="FIJ234" s="14"/>
      <c r="FIK234" s="14"/>
      <c r="FIL234" s="14"/>
      <c r="FIM234" s="14"/>
      <c r="FIN234" s="14"/>
      <c r="FIO234" s="14"/>
      <c r="FIP234" s="14"/>
      <c r="FIQ234" s="14"/>
      <c r="FIR234" s="14"/>
      <c r="FIS234" s="14"/>
      <c r="FIT234" s="14"/>
      <c r="FIU234" s="14"/>
      <c r="FIV234" s="14"/>
      <c r="FIW234" s="14"/>
      <c r="FIX234" s="14"/>
      <c r="FIY234" s="14"/>
      <c r="FIZ234" s="14"/>
      <c r="FJA234" s="14"/>
      <c r="FJB234" s="14"/>
      <c r="FJC234" s="14"/>
      <c r="FJD234" s="14"/>
      <c r="FJE234" s="14"/>
      <c r="FJF234" s="14"/>
      <c r="FJG234" s="14"/>
      <c r="FJH234" s="14"/>
      <c r="FJI234" s="14"/>
      <c r="FJJ234" s="14"/>
      <c r="FJK234" s="14"/>
      <c r="FJL234" s="14"/>
      <c r="FJM234" s="14"/>
      <c r="FJN234" s="14"/>
      <c r="FJO234" s="14"/>
      <c r="FJP234" s="14"/>
      <c r="FJQ234" s="14"/>
      <c r="FJR234" s="14"/>
      <c r="FJS234" s="14"/>
      <c r="FJT234" s="14"/>
      <c r="FJU234" s="14"/>
      <c r="FJV234" s="14"/>
      <c r="FJW234" s="14"/>
      <c r="FJX234" s="14"/>
      <c r="FJY234" s="14"/>
      <c r="FJZ234" s="14"/>
      <c r="FKA234" s="14"/>
      <c r="FKB234" s="14"/>
      <c r="FKC234" s="14"/>
      <c r="FKD234" s="14"/>
      <c r="FKE234" s="14"/>
      <c r="FKF234" s="14"/>
      <c r="FKG234" s="14"/>
      <c r="FKH234" s="14"/>
      <c r="FKI234" s="14"/>
      <c r="FKJ234" s="14"/>
      <c r="FKK234" s="14"/>
      <c r="FKL234" s="14"/>
      <c r="FKM234" s="14"/>
      <c r="FKN234" s="14"/>
      <c r="FKO234" s="14"/>
      <c r="FKP234" s="14"/>
      <c r="FKQ234" s="14"/>
      <c r="FKR234" s="14"/>
      <c r="FKS234" s="14"/>
      <c r="FKT234" s="14"/>
      <c r="FKU234" s="14"/>
      <c r="FKV234" s="14"/>
      <c r="FKW234" s="14"/>
      <c r="FKX234" s="14"/>
      <c r="FKY234" s="14"/>
      <c r="FKZ234" s="14"/>
      <c r="FLA234" s="14"/>
      <c r="FLB234" s="14"/>
      <c r="FLC234" s="14"/>
      <c r="FLD234" s="14"/>
      <c r="FLE234" s="14"/>
      <c r="FLF234" s="14"/>
      <c r="FLG234" s="14"/>
      <c r="FLH234" s="14"/>
      <c r="FLI234" s="14"/>
      <c r="FLJ234" s="14"/>
      <c r="FLK234" s="14"/>
      <c r="FLL234" s="14"/>
      <c r="FLM234" s="14"/>
      <c r="FLN234" s="14"/>
      <c r="FLO234" s="14"/>
      <c r="FLP234" s="14"/>
      <c r="FLQ234" s="14"/>
      <c r="FLR234" s="14"/>
      <c r="FLS234" s="14"/>
      <c r="FLT234" s="14"/>
      <c r="FLU234" s="14"/>
      <c r="FLV234" s="14"/>
      <c r="FLW234" s="14"/>
      <c r="FLX234" s="14"/>
      <c r="FLY234" s="14"/>
      <c r="FLZ234" s="14"/>
      <c r="FMA234" s="14"/>
      <c r="FMB234" s="14"/>
      <c r="FMC234" s="14"/>
      <c r="FMD234" s="14"/>
      <c r="FME234" s="14"/>
      <c r="FMF234" s="14"/>
      <c r="FMG234" s="14"/>
      <c r="FMH234" s="14"/>
      <c r="FMI234" s="14"/>
      <c r="FMJ234" s="14"/>
      <c r="FMK234" s="14"/>
      <c r="FML234" s="14"/>
      <c r="FMM234" s="14"/>
      <c r="FMN234" s="14"/>
      <c r="FMO234" s="14"/>
      <c r="FMP234" s="14"/>
      <c r="FMQ234" s="14"/>
      <c r="FMR234" s="14"/>
      <c r="FMS234" s="14"/>
      <c r="FMT234" s="14"/>
      <c r="FMU234" s="14"/>
      <c r="FMV234" s="14"/>
      <c r="FMW234" s="14"/>
      <c r="FMX234" s="14"/>
      <c r="FMY234" s="14"/>
      <c r="FMZ234" s="14"/>
      <c r="FNA234" s="14"/>
      <c r="FNB234" s="14"/>
      <c r="FNC234" s="14"/>
      <c r="FND234" s="14"/>
      <c r="FNE234" s="14"/>
      <c r="FNF234" s="14"/>
      <c r="FNG234" s="14"/>
      <c r="FNH234" s="14"/>
      <c r="FNI234" s="14"/>
      <c r="FNJ234" s="14"/>
      <c r="FNK234" s="14"/>
      <c r="FNL234" s="14"/>
      <c r="FNM234" s="14"/>
      <c r="FNN234" s="14"/>
      <c r="FNO234" s="14"/>
      <c r="FNP234" s="14"/>
      <c r="FNQ234" s="14"/>
      <c r="FNR234" s="14"/>
      <c r="FNS234" s="14"/>
      <c r="FNT234" s="14"/>
      <c r="FNU234" s="14"/>
      <c r="FNV234" s="14"/>
      <c r="FNW234" s="14"/>
      <c r="FNX234" s="14"/>
      <c r="FNY234" s="14"/>
      <c r="FNZ234" s="14"/>
      <c r="FOA234" s="14"/>
      <c r="FOB234" s="14"/>
      <c r="FOC234" s="14"/>
      <c r="FOD234" s="14"/>
      <c r="FOE234" s="14"/>
      <c r="FOF234" s="14"/>
      <c r="FOG234" s="14"/>
      <c r="FOH234" s="14"/>
      <c r="FOI234" s="14"/>
      <c r="FOJ234" s="14"/>
      <c r="FOK234" s="14"/>
      <c r="FOL234" s="14"/>
      <c r="FOM234" s="14"/>
      <c r="FON234" s="14"/>
      <c r="FOO234" s="14"/>
      <c r="FOP234" s="14"/>
      <c r="FOQ234" s="14"/>
      <c r="FOR234" s="14"/>
      <c r="FOS234" s="14"/>
      <c r="FOT234" s="14"/>
      <c r="FOU234" s="14"/>
      <c r="FOV234" s="14"/>
      <c r="FOW234" s="14"/>
      <c r="FOX234" s="14"/>
      <c r="FOY234" s="14"/>
      <c r="FOZ234" s="14"/>
      <c r="FPA234" s="14"/>
      <c r="FPB234" s="14"/>
      <c r="FPC234" s="14"/>
      <c r="FPD234" s="14"/>
      <c r="FPE234" s="14"/>
      <c r="FPF234" s="14"/>
      <c r="FPG234" s="14"/>
      <c r="FPH234" s="14"/>
      <c r="FPI234" s="14"/>
      <c r="FPJ234" s="14"/>
      <c r="FPK234" s="14"/>
      <c r="FPL234" s="14"/>
      <c r="FPM234" s="14"/>
      <c r="FPN234" s="14"/>
      <c r="FPO234" s="14"/>
      <c r="FPP234" s="14"/>
      <c r="FPQ234" s="14"/>
      <c r="FPR234" s="14"/>
      <c r="FPS234" s="14"/>
      <c r="FPT234" s="14"/>
      <c r="FPU234" s="14"/>
      <c r="FPV234" s="14"/>
      <c r="FPW234" s="14"/>
      <c r="FPX234" s="14"/>
      <c r="FPY234" s="14"/>
      <c r="FPZ234" s="14"/>
      <c r="FQA234" s="14"/>
      <c r="FQB234" s="14"/>
      <c r="FQC234" s="14"/>
      <c r="FQD234" s="14"/>
      <c r="FQE234" s="14"/>
      <c r="FQF234" s="14"/>
      <c r="FQG234" s="14"/>
      <c r="FQH234" s="14"/>
      <c r="FQI234" s="14"/>
      <c r="FQJ234" s="14"/>
      <c r="FQK234" s="14"/>
      <c r="FQL234" s="14"/>
      <c r="FQM234" s="14"/>
      <c r="FQN234" s="14"/>
      <c r="FQO234" s="14"/>
      <c r="FQP234" s="14"/>
      <c r="FQQ234" s="14"/>
      <c r="FQR234" s="14"/>
      <c r="FQS234" s="14"/>
      <c r="FQT234" s="14"/>
      <c r="FQU234" s="14"/>
      <c r="FQV234" s="14"/>
      <c r="FQW234" s="14"/>
      <c r="FQX234" s="14"/>
      <c r="FQY234" s="14"/>
      <c r="FQZ234" s="14"/>
      <c r="FRA234" s="14"/>
      <c r="FRB234" s="14"/>
      <c r="FRC234" s="14"/>
      <c r="FRD234" s="14"/>
      <c r="FRE234" s="14"/>
      <c r="FRF234" s="14"/>
      <c r="FRG234" s="14"/>
      <c r="FRH234" s="14"/>
      <c r="FRI234" s="14"/>
      <c r="FRJ234" s="14"/>
      <c r="FRK234" s="14"/>
      <c r="FRL234" s="14"/>
      <c r="FRM234" s="14"/>
      <c r="FRN234" s="14"/>
      <c r="FRO234" s="14"/>
      <c r="FRP234" s="14"/>
      <c r="FRQ234" s="14"/>
      <c r="FRR234" s="14"/>
      <c r="FRS234" s="14"/>
      <c r="FRT234" s="14"/>
      <c r="FRU234" s="14"/>
      <c r="FRV234" s="14"/>
      <c r="FRW234" s="14"/>
      <c r="FRX234" s="14"/>
      <c r="FRY234" s="14"/>
      <c r="FRZ234" s="14"/>
      <c r="FSA234" s="14"/>
      <c r="FSB234" s="14"/>
      <c r="FSC234" s="14"/>
      <c r="FSD234" s="14"/>
      <c r="FSE234" s="14"/>
      <c r="FSF234" s="14"/>
      <c r="FSG234" s="14"/>
      <c r="FSH234" s="14"/>
      <c r="FSI234" s="14"/>
      <c r="FSJ234" s="14"/>
      <c r="FSK234" s="14"/>
      <c r="FSL234" s="14"/>
      <c r="FSM234" s="14"/>
      <c r="FSN234" s="14"/>
      <c r="FSO234" s="14"/>
      <c r="FSP234" s="14"/>
      <c r="FSQ234" s="14"/>
      <c r="FSR234" s="14"/>
      <c r="FSS234" s="14"/>
      <c r="FST234" s="14"/>
      <c r="FSU234" s="14"/>
      <c r="FSV234" s="14"/>
      <c r="FSW234" s="14"/>
      <c r="FSX234" s="14"/>
      <c r="FSY234" s="14"/>
      <c r="FSZ234" s="14"/>
      <c r="FTA234" s="14"/>
      <c r="FTB234" s="14"/>
      <c r="FTC234" s="14"/>
      <c r="FTD234" s="14"/>
      <c r="FTE234" s="14"/>
      <c r="FTF234" s="14"/>
      <c r="FTG234" s="14"/>
      <c r="FTH234" s="14"/>
      <c r="FTI234" s="14"/>
      <c r="FTJ234" s="14"/>
      <c r="FTK234" s="14"/>
      <c r="FTL234" s="14"/>
      <c r="FTM234" s="14"/>
      <c r="FTN234" s="14"/>
      <c r="FTO234" s="14"/>
      <c r="FTP234" s="14"/>
      <c r="FTQ234" s="14"/>
      <c r="FTR234" s="14"/>
      <c r="FTS234" s="14"/>
      <c r="FTT234" s="14"/>
      <c r="FTU234" s="14"/>
      <c r="FTV234" s="14"/>
      <c r="FTW234" s="14"/>
      <c r="FTX234" s="14"/>
      <c r="FTY234" s="14"/>
      <c r="FTZ234" s="14"/>
      <c r="FUA234" s="14"/>
      <c r="FUB234" s="14"/>
      <c r="FUC234" s="14"/>
      <c r="FUD234" s="14"/>
      <c r="FUE234" s="14"/>
      <c r="FUF234" s="14"/>
      <c r="FUG234" s="14"/>
      <c r="FUH234" s="14"/>
      <c r="FUI234" s="14"/>
      <c r="FUJ234" s="14"/>
      <c r="FUK234" s="14"/>
      <c r="FUL234" s="14"/>
      <c r="FUM234" s="14"/>
      <c r="FUN234" s="14"/>
      <c r="FUO234" s="14"/>
      <c r="FUP234" s="14"/>
      <c r="FUQ234" s="14"/>
      <c r="FUR234" s="14"/>
      <c r="FUS234" s="14"/>
      <c r="FUT234" s="14"/>
      <c r="FUU234" s="14"/>
      <c r="FUV234" s="14"/>
      <c r="FUW234" s="14"/>
      <c r="FUX234" s="14"/>
      <c r="FUY234" s="14"/>
      <c r="FUZ234" s="14"/>
      <c r="FVA234" s="14"/>
      <c r="FVB234" s="14"/>
      <c r="FVC234" s="14"/>
      <c r="FVD234" s="14"/>
      <c r="FVE234" s="14"/>
      <c r="FVF234" s="14"/>
      <c r="FVG234" s="14"/>
      <c r="FVH234" s="14"/>
      <c r="FVI234" s="14"/>
      <c r="FVJ234" s="14"/>
      <c r="FVK234" s="14"/>
      <c r="FVL234" s="14"/>
      <c r="FVM234" s="14"/>
      <c r="FVN234" s="14"/>
      <c r="FVO234" s="14"/>
      <c r="FVP234" s="14"/>
      <c r="FVQ234" s="14"/>
      <c r="FVR234" s="14"/>
      <c r="FVS234" s="14"/>
      <c r="FVT234" s="14"/>
      <c r="FVU234" s="14"/>
      <c r="FVV234" s="14"/>
      <c r="FVW234" s="14"/>
      <c r="FVX234" s="14"/>
      <c r="FVY234" s="14"/>
      <c r="FVZ234" s="14"/>
      <c r="FWA234" s="14"/>
      <c r="FWB234" s="14"/>
      <c r="FWC234" s="14"/>
      <c r="FWD234" s="14"/>
      <c r="FWE234" s="14"/>
      <c r="FWF234" s="14"/>
      <c r="FWG234" s="14"/>
      <c r="FWH234" s="14"/>
      <c r="FWI234" s="14"/>
      <c r="FWJ234" s="14"/>
      <c r="FWK234" s="14"/>
      <c r="FWL234" s="14"/>
      <c r="FWM234" s="14"/>
      <c r="FWN234" s="14"/>
      <c r="FWO234" s="14"/>
      <c r="FWP234" s="14"/>
      <c r="FWQ234" s="14"/>
      <c r="FWR234" s="14"/>
      <c r="FWS234" s="14"/>
      <c r="FWT234" s="14"/>
      <c r="FWU234" s="14"/>
      <c r="FWV234" s="14"/>
      <c r="FWW234" s="14"/>
      <c r="FWX234" s="14"/>
      <c r="FWY234" s="14"/>
      <c r="FWZ234" s="14"/>
      <c r="FXA234" s="14"/>
      <c r="FXB234" s="14"/>
      <c r="FXC234" s="14"/>
      <c r="FXD234" s="14"/>
      <c r="FXE234" s="14"/>
      <c r="FXF234" s="14"/>
      <c r="FXG234" s="14"/>
      <c r="FXH234" s="14"/>
      <c r="FXI234" s="14"/>
      <c r="FXJ234" s="14"/>
      <c r="FXK234" s="14"/>
      <c r="FXL234" s="14"/>
      <c r="FXM234" s="14"/>
      <c r="FXN234" s="14"/>
      <c r="FXO234" s="14"/>
      <c r="FXP234" s="14"/>
      <c r="FXQ234" s="14"/>
      <c r="FXR234" s="14"/>
      <c r="FXS234" s="14"/>
      <c r="FXT234" s="14"/>
      <c r="FXU234" s="14"/>
      <c r="FXV234" s="14"/>
      <c r="FXW234" s="14"/>
      <c r="FXX234" s="14"/>
      <c r="FXY234" s="14"/>
      <c r="FXZ234" s="14"/>
      <c r="FYA234" s="14"/>
      <c r="FYB234" s="14"/>
      <c r="FYC234" s="14"/>
      <c r="FYD234" s="14"/>
      <c r="FYE234" s="14"/>
      <c r="FYF234" s="14"/>
      <c r="FYG234" s="14"/>
      <c r="FYH234" s="14"/>
      <c r="FYI234" s="14"/>
      <c r="FYJ234" s="14"/>
      <c r="FYK234" s="14"/>
      <c r="FYL234" s="14"/>
      <c r="FYM234" s="14"/>
      <c r="FYN234" s="14"/>
      <c r="FYO234" s="14"/>
      <c r="FYP234" s="14"/>
      <c r="FYQ234" s="14"/>
      <c r="FYR234" s="14"/>
      <c r="FYS234" s="14"/>
      <c r="FYT234" s="14"/>
      <c r="FYU234" s="14"/>
      <c r="FYV234" s="14"/>
      <c r="FYW234" s="14"/>
      <c r="FYX234" s="14"/>
      <c r="FYY234" s="14"/>
      <c r="FYZ234" s="14"/>
      <c r="FZA234" s="14"/>
      <c r="FZB234" s="14"/>
      <c r="FZC234" s="14"/>
      <c r="FZD234" s="14"/>
      <c r="FZE234" s="14"/>
      <c r="FZF234" s="14"/>
      <c r="FZG234" s="14"/>
      <c r="FZH234" s="14"/>
      <c r="FZI234" s="14"/>
      <c r="FZJ234" s="14"/>
      <c r="FZK234" s="14"/>
      <c r="FZL234" s="14"/>
      <c r="FZM234" s="14"/>
      <c r="FZN234" s="14"/>
      <c r="FZO234" s="14"/>
      <c r="FZP234" s="14"/>
      <c r="FZQ234" s="14"/>
      <c r="FZR234" s="14"/>
      <c r="FZS234" s="14"/>
      <c r="FZT234" s="14"/>
      <c r="FZU234" s="14"/>
      <c r="FZV234" s="14"/>
      <c r="FZW234" s="14"/>
      <c r="FZX234" s="14"/>
      <c r="FZY234" s="14"/>
      <c r="FZZ234" s="14"/>
      <c r="GAA234" s="14"/>
      <c r="GAB234" s="14"/>
      <c r="GAC234" s="14"/>
      <c r="GAD234" s="14"/>
      <c r="GAE234" s="14"/>
      <c r="GAF234" s="14"/>
      <c r="GAG234" s="14"/>
      <c r="GAH234" s="14"/>
      <c r="GAI234" s="14"/>
      <c r="GAJ234" s="14"/>
      <c r="GAK234" s="14"/>
      <c r="GAL234" s="14"/>
      <c r="GAM234" s="14"/>
      <c r="GAN234" s="14"/>
      <c r="GAO234" s="14"/>
      <c r="GAP234" s="14"/>
      <c r="GAQ234" s="14"/>
      <c r="GAR234" s="14"/>
      <c r="GAS234" s="14"/>
      <c r="GAT234" s="14"/>
      <c r="GAU234" s="14"/>
      <c r="GAV234" s="14"/>
      <c r="GAW234" s="14"/>
      <c r="GAX234" s="14"/>
      <c r="GAY234" s="14"/>
      <c r="GAZ234" s="14"/>
      <c r="GBA234" s="14"/>
      <c r="GBB234" s="14"/>
      <c r="GBC234" s="14"/>
      <c r="GBD234" s="14"/>
      <c r="GBE234" s="14"/>
      <c r="GBF234" s="14"/>
      <c r="GBG234" s="14"/>
      <c r="GBH234" s="14"/>
      <c r="GBI234" s="14"/>
      <c r="GBJ234" s="14"/>
      <c r="GBK234" s="14"/>
      <c r="GBL234" s="14"/>
      <c r="GBM234" s="14"/>
      <c r="GBN234" s="14"/>
      <c r="GBO234" s="14"/>
      <c r="GBP234" s="14"/>
      <c r="GBQ234" s="14"/>
      <c r="GBR234" s="14"/>
      <c r="GBS234" s="14"/>
      <c r="GBT234" s="14"/>
      <c r="GBU234" s="14"/>
      <c r="GBV234" s="14"/>
      <c r="GBW234" s="14"/>
      <c r="GBX234" s="14"/>
      <c r="GBY234" s="14"/>
      <c r="GBZ234" s="14"/>
      <c r="GCA234" s="14"/>
      <c r="GCB234" s="14"/>
      <c r="GCC234" s="14"/>
      <c r="GCD234" s="14"/>
      <c r="GCE234" s="14"/>
      <c r="GCF234" s="14"/>
      <c r="GCG234" s="14"/>
      <c r="GCH234" s="14"/>
      <c r="GCI234" s="14"/>
      <c r="GCJ234" s="14"/>
      <c r="GCK234" s="14"/>
      <c r="GCL234" s="14"/>
      <c r="GCM234" s="14"/>
      <c r="GCN234" s="14"/>
      <c r="GCO234" s="14"/>
      <c r="GCP234" s="14"/>
      <c r="GCQ234" s="14"/>
      <c r="GCR234" s="14"/>
      <c r="GCS234" s="14"/>
      <c r="GCT234" s="14"/>
      <c r="GCU234" s="14"/>
      <c r="GCV234" s="14"/>
      <c r="GCW234" s="14"/>
      <c r="GCX234" s="14"/>
      <c r="GCY234" s="14"/>
      <c r="GCZ234" s="14"/>
      <c r="GDA234" s="14"/>
      <c r="GDB234" s="14"/>
      <c r="GDC234" s="14"/>
      <c r="GDD234" s="14"/>
      <c r="GDE234" s="14"/>
      <c r="GDF234" s="14"/>
      <c r="GDG234" s="14"/>
      <c r="GDH234" s="14"/>
      <c r="GDI234" s="14"/>
      <c r="GDJ234" s="14"/>
      <c r="GDK234" s="14"/>
      <c r="GDL234" s="14"/>
      <c r="GDM234" s="14"/>
      <c r="GDN234" s="14"/>
      <c r="GDO234" s="14"/>
      <c r="GDP234" s="14"/>
      <c r="GDQ234" s="14"/>
      <c r="GDR234" s="14"/>
      <c r="GDS234" s="14"/>
      <c r="GDT234" s="14"/>
      <c r="GDU234" s="14"/>
      <c r="GDV234" s="14"/>
      <c r="GDW234" s="14"/>
      <c r="GDX234" s="14"/>
      <c r="GDY234" s="14"/>
      <c r="GDZ234" s="14"/>
      <c r="GEA234" s="14"/>
      <c r="GEB234" s="14"/>
      <c r="GEC234" s="14"/>
      <c r="GED234" s="14"/>
      <c r="GEE234" s="14"/>
      <c r="GEF234" s="14"/>
      <c r="GEG234" s="14"/>
      <c r="GEH234" s="14"/>
      <c r="GEI234" s="14"/>
      <c r="GEJ234" s="14"/>
      <c r="GEK234" s="14"/>
      <c r="GEL234" s="14"/>
      <c r="GEM234" s="14"/>
      <c r="GEN234" s="14"/>
      <c r="GEO234" s="14"/>
      <c r="GEP234" s="14"/>
      <c r="GEQ234" s="14"/>
      <c r="GER234" s="14"/>
      <c r="GES234" s="14"/>
      <c r="GET234" s="14"/>
      <c r="GEU234" s="14"/>
      <c r="GEV234" s="14"/>
      <c r="GEW234" s="14"/>
      <c r="GEX234" s="14"/>
      <c r="GEY234" s="14"/>
      <c r="GEZ234" s="14"/>
      <c r="GFA234" s="14"/>
      <c r="GFB234" s="14"/>
      <c r="GFC234" s="14"/>
      <c r="GFD234" s="14"/>
      <c r="GFE234" s="14"/>
      <c r="GFF234" s="14"/>
      <c r="GFG234" s="14"/>
      <c r="GFH234" s="14"/>
      <c r="GFI234" s="14"/>
      <c r="GFJ234" s="14"/>
      <c r="GFK234" s="14"/>
      <c r="GFL234" s="14"/>
      <c r="GFM234" s="14"/>
      <c r="GFN234" s="14"/>
      <c r="GFO234" s="14"/>
      <c r="GFP234" s="14"/>
      <c r="GFQ234" s="14"/>
      <c r="GFR234" s="14"/>
      <c r="GFS234" s="14"/>
      <c r="GFT234" s="14"/>
      <c r="GFU234" s="14"/>
      <c r="GFV234" s="14"/>
      <c r="GFW234" s="14"/>
      <c r="GFX234" s="14"/>
      <c r="GFY234" s="14"/>
      <c r="GFZ234" s="14"/>
      <c r="GGA234" s="14"/>
      <c r="GGB234" s="14"/>
      <c r="GGC234" s="14"/>
      <c r="GGD234" s="14"/>
      <c r="GGE234" s="14"/>
      <c r="GGF234" s="14"/>
      <c r="GGG234" s="14"/>
      <c r="GGH234" s="14"/>
      <c r="GGI234" s="14"/>
      <c r="GGJ234" s="14"/>
      <c r="GGK234" s="14"/>
      <c r="GGL234" s="14"/>
      <c r="GGM234" s="14"/>
      <c r="GGN234" s="14"/>
      <c r="GGO234" s="14"/>
      <c r="GGP234" s="14"/>
      <c r="GGQ234" s="14"/>
      <c r="GGR234" s="14"/>
      <c r="GGS234" s="14"/>
      <c r="GGT234" s="14"/>
      <c r="GGU234" s="14"/>
      <c r="GGV234" s="14"/>
      <c r="GGW234" s="14"/>
      <c r="GGX234" s="14"/>
      <c r="GGY234" s="14"/>
      <c r="GGZ234" s="14"/>
      <c r="GHA234" s="14"/>
      <c r="GHB234" s="14"/>
      <c r="GHC234" s="14"/>
      <c r="GHD234" s="14"/>
      <c r="GHE234" s="14"/>
      <c r="GHF234" s="14"/>
      <c r="GHG234" s="14"/>
      <c r="GHH234" s="14"/>
      <c r="GHI234" s="14"/>
      <c r="GHJ234" s="14"/>
      <c r="GHK234" s="14"/>
      <c r="GHL234" s="14"/>
      <c r="GHM234" s="14"/>
      <c r="GHN234" s="14"/>
      <c r="GHO234" s="14"/>
      <c r="GHP234" s="14"/>
      <c r="GHQ234" s="14"/>
      <c r="GHR234" s="14"/>
      <c r="GHS234" s="14"/>
      <c r="GHT234" s="14"/>
      <c r="GHU234" s="14"/>
      <c r="GHV234" s="14"/>
      <c r="GHW234" s="14"/>
      <c r="GHX234" s="14"/>
      <c r="GHY234" s="14"/>
      <c r="GHZ234" s="14"/>
      <c r="GIA234" s="14"/>
      <c r="GIB234" s="14"/>
      <c r="GIC234" s="14"/>
      <c r="GID234" s="14"/>
      <c r="GIE234" s="14"/>
      <c r="GIF234" s="14"/>
      <c r="GIG234" s="14"/>
      <c r="GIH234" s="14"/>
      <c r="GII234" s="14"/>
      <c r="GIJ234" s="14"/>
      <c r="GIK234" s="14"/>
      <c r="GIL234" s="14"/>
      <c r="GIM234" s="14"/>
      <c r="GIN234" s="14"/>
      <c r="GIO234" s="14"/>
      <c r="GIP234" s="14"/>
      <c r="GIQ234" s="14"/>
      <c r="GIR234" s="14"/>
      <c r="GIS234" s="14"/>
      <c r="GIT234" s="14"/>
      <c r="GIU234" s="14"/>
      <c r="GIV234" s="14"/>
      <c r="GIW234" s="14"/>
      <c r="GIX234" s="14"/>
      <c r="GIY234" s="14"/>
      <c r="GIZ234" s="14"/>
      <c r="GJA234" s="14"/>
      <c r="GJB234" s="14"/>
      <c r="GJC234" s="14"/>
      <c r="GJD234" s="14"/>
      <c r="GJE234" s="14"/>
      <c r="GJF234" s="14"/>
      <c r="GJG234" s="14"/>
      <c r="GJH234" s="14"/>
      <c r="GJI234" s="14"/>
      <c r="GJJ234" s="14"/>
      <c r="GJK234" s="14"/>
      <c r="GJL234" s="14"/>
      <c r="GJM234" s="14"/>
      <c r="GJN234" s="14"/>
      <c r="GJO234" s="14"/>
      <c r="GJP234" s="14"/>
      <c r="GJQ234" s="14"/>
      <c r="GJR234" s="14"/>
      <c r="GJS234" s="14"/>
      <c r="GJT234" s="14"/>
      <c r="GJU234" s="14"/>
      <c r="GJV234" s="14"/>
      <c r="GJW234" s="14"/>
      <c r="GJX234" s="14"/>
      <c r="GJY234" s="14"/>
      <c r="GJZ234" s="14"/>
      <c r="GKA234" s="14"/>
      <c r="GKB234" s="14"/>
      <c r="GKC234" s="14"/>
      <c r="GKD234" s="14"/>
      <c r="GKE234" s="14"/>
      <c r="GKF234" s="14"/>
      <c r="GKG234" s="14"/>
      <c r="GKH234" s="14"/>
      <c r="GKI234" s="14"/>
      <c r="GKJ234" s="14"/>
      <c r="GKK234" s="14"/>
      <c r="GKL234" s="14"/>
      <c r="GKM234" s="14"/>
      <c r="GKN234" s="14"/>
      <c r="GKO234" s="14"/>
      <c r="GKP234" s="14"/>
      <c r="GKQ234" s="14"/>
      <c r="GKR234" s="14"/>
      <c r="GKS234" s="14"/>
      <c r="GKT234" s="14"/>
      <c r="GKU234" s="14"/>
      <c r="GKV234" s="14"/>
      <c r="GKW234" s="14"/>
      <c r="GKX234" s="14"/>
      <c r="GKY234" s="14"/>
      <c r="GKZ234" s="14"/>
      <c r="GLA234" s="14"/>
      <c r="GLB234" s="14"/>
      <c r="GLC234" s="14"/>
      <c r="GLD234" s="14"/>
      <c r="GLE234" s="14"/>
      <c r="GLF234" s="14"/>
      <c r="GLG234" s="14"/>
      <c r="GLH234" s="14"/>
      <c r="GLI234" s="14"/>
      <c r="GLJ234" s="14"/>
      <c r="GLK234" s="14"/>
      <c r="GLL234" s="14"/>
      <c r="GLM234" s="14"/>
      <c r="GLN234" s="14"/>
      <c r="GLO234" s="14"/>
      <c r="GLP234" s="14"/>
      <c r="GLQ234" s="14"/>
      <c r="GLR234" s="14"/>
      <c r="GLS234" s="14"/>
      <c r="GLT234" s="14"/>
      <c r="GLU234" s="14"/>
      <c r="GLV234" s="14"/>
      <c r="GLW234" s="14"/>
      <c r="GLX234" s="14"/>
      <c r="GLY234" s="14"/>
      <c r="GLZ234" s="14"/>
      <c r="GMA234" s="14"/>
      <c r="GMB234" s="14"/>
      <c r="GMC234" s="14"/>
      <c r="GMD234" s="14"/>
      <c r="GME234" s="14"/>
      <c r="GMF234" s="14"/>
      <c r="GMG234" s="14"/>
      <c r="GMH234" s="14"/>
      <c r="GMI234" s="14"/>
      <c r="GMJ234" s="14"/>
      <c r="GMK234" s="14"/>
      <c r="GML234" s="14"/>
      <c r="GMM234" s="14"/>
      <c r="GMN234" s="14"/>
      <c r="GMO234" s="14"/>
      <c r="GMP234" s="14"/>
      <c r="GMQ234" s="14"/>
      <c r="GMR234" s="14"/>
      <c r="GMS234" s="14"/>
      <c r="GMT234" s="14"/>
      <c r="GMU234" s="14"/>
      <c r="GMV234" s="14"/>
      <c r="GMW234" s="14"/>
      <c r="GMX234" s="14"/>
      <c r="GMY234" s="14"/>
      <c r="GMZ234" s="14"/>
      <c r="GNA234" s="14"/>
      <c r="GNB234" s="14"/>
      <c r="GNC234" s="14"/>
      <c r="GND234" s="14"/>
      <c r="GNE234" s="14"/>
      <c r="GNF234" s="14"/>
      <c r="GNG234" s="14"/>
      <c r="GNH234" s="14"/>
      <c r="GNI234" s="14"/>
      <c r="GNJ234" s="14"/>
      <c r="GNK234" s="14"/>
      <c r="GNL234" s="14"/>
      <c r="GNM234" s="14"/>
      <c r="GNN234" s="14"/>
      <c r="GNO234" s="14"/>
      <c r="GNP234" s="14"/>
      <c r="GNQ234" s="14"/>
      <c r="GNR234" s="14"/>
      <c r="GNS234" s="14"/>
      <c r="GNT234" s="14"/>
      <c r="GNU234" s="14"/>
      <c r="GNV234" s="14"/>
      <c r="GNW234" s="14"/>
      <c r="GNX234" s="14"/>
      <c r="GNY234" s="14"/>
      <c r="GNZ234" s="14"/>
      <c r="GOA234" s="14"/>
      <c r="GOB234" s="14"/>
      <c r="GOC234" s="14"/>
      <c r="GOD234" s="14"/>
      <c r="GOE234" s="14"/>
      <c r="GOF234" s="14"/>
      <c r="GOG234" s="14"/>
      <c r="GOH234" s="14"/>
      <c r="GOI234" s="14"/>
      <c r="GOJ234" s="14"/>
      <c r="GOK234" s="14"/>
      <c r="GOL234" s="14"/>
      <c r="GOM234" s="14"/>
      <c r="GON234" s="14"/>
      <c r="GOO234" s="14"/>
      <c r="GOP234" s="14"/>
      <c r="GOQ234" s="14"/>
      <c r="GOR234" s="14"/>
      <c r="GOS234" s="14"/>
      <c r="GOT234" s="14"/>
      <c r="GOU234" s="14"/>
      <c r="GOV234" s="14"/>
      <c r="GOW234" s="14"/>
      <c r="GOX234" s="14"/>
      <c r="GOY234" s="14"/>
      <c r="GOZ234" s="14"/>
      <c r="GPA234" s="14"/>
      <c r="GPB234" s="14"/>
      <c r="GPC234" s="14"/>
      <c r="GPD234" s="14"/>
      <c r="GPE234" s="14"/>
      <c r="GPF234" s="14"/>
      <c r="GPG234" s="14"/>
      <c r="GPH234" s="14"/>
      <c r="GPI234" s="14"/>
      <c r="GPJ234" s="14"/>
      <c r="GPK234" s="14"/>
      <c r="GPL234" s="14"/>
      <c r="GPM234" s="14"/>
      <c r="GPN234" s="14"/>
      <c r="GPO234" s="14"/>
      <c r="GPP234" s="14"/>
      <c r="GPQ234" s="14"/>
      <c r="GPR234" s="14"/>
      <c r="GPS234" s="14"/>
      <c r="GPT234" s="14"/>
      <c r="GPU234" s="14"/>
      <c r="GPV234" s="14"/>
      <c r="GPW234" s="14"/>
      <c r="GPX234" s="14"/>
      <c r="GPY234" s="14"/>
      <c r="GPZ234" s="14"/>
      <c r="GQA234" s="14"/>
      <c r="GQB234" s="14"/>
      <c r="GQC234" s="14"/>
      <c r="GQD234" s="14"/>
      <c r="GQE234" s="14"/>
      <c r="GQF234" s="14"/>
      <c r="GQG234" s="14"/>
      <c r="GQH234" s="14"/>
      <c r="GQI234" s="14"/>
      <c r="GQJ234" s="14"/>
      <c r="GQK234" s="14"/>
      <c r="GQL234" s="14"/>
      <c r="GQM234" s="14"/>
      <c r="GQN234" s="14"/>
      <c r="GQO234" s="14"/>
      <c r="GQP234" s="14"/>
      <c r="GQQ234" s="14"/>
      <c r="GQR234" s="14"/>
      <c r="GQS234" s="14"/>
      <c r="GQT234" s="14"/>
      <c r="GQU234" s="14"/>
      <c r="GQV234" s="14"/>
      <c r="GQW234" s="14"/>
      <c r="GQX234" s="14"/>
      <c r="GQY234" s="14"/>
      <c r="GQZ234" s="14"/>
      <c r="GRA234" s="14"/>
      <c r="GRB234" s="14"/>
      <c r="GRC234" s="14"/>
      <c r="GRD234" s="14"/>
      <c r="GRE234" s="14"/>
      <c r="GRF234" s="14"/>
      <c r="GRG234" s="14"/>
      <c r="GRH234" s="14"/>
      <c r="GRI234" s="14"/>
      <c r="GRJ234" s="14"/>
      <c r="GRK234" s="14"/>
      <c r="GRL234" s="14"/>
      <c r="GRM234" s="14"/>
      <c r="GRN234" s="14"/>
      <c r="GRO234" s="14"/>
      <c r="GRP234" s="14"/>
      <c r="GRQ234" s="14"/>
      <c r="GRR234" s="14"/>
      <c r="GRS234" s="14"/>
      <c r="GRT234" s="14"/>
      <c r="GRU234" s="14"/>
      <c r="GRV234" s="14"/>
      <c r="GRW234" s="14"/>
      <c r="GRX234" s="14"/>
      <c r="GRY234" s="14"/>
      <c r="GRZ234" s="14"/>
      <c r="GSA234" s="14"/>
      <c r="GSB234" s="14"/>
      <c r="GSC234" s="14"/>
      <c r="GSD234" s="14"/>
      <c r="GSE234" s="14"/>
      <c r="GSF234" s="14"/>
      <c r="GSG234" s="14"/>
      <c r="GSH234" s="14"/>
      <c r="GSI234" s="14"/>
      <c r="GSJ234" s="14"/>
      <c r="GSK234" s="14"/>
      <c r="GSL234" s="14"/>
      <c r="GSM234" s="14"/>
      <c r="GSN234" s="14"/>
      <c r="GSO234" s="14"/>
      <c r="GSP234" s="14"/>
      <c r="GSQ234" s="14"/>
      <c r="GSR234" s="14"/>
      <c r="GSS234" s="14"/>
      <c r="GST234" s="14"/>
      <c r="GSU234" s="14"/>
      <c r="GSV234" s="14"/>
      <c r="GSW234" s="14"/>
      <c r="GSX234" s="14"/>
      <c r="GSY234" s="14"/>
      <c r="GSZ234" s="14"/>
      <c r="GTA234" s="14"/>
      <c r="GTB234" s="14"/>
      <c r="GTC234" s="14"/>
      <c r="GTD234" s="14"/>
      <c r="GTE234" s="14"/>
      <c r="GTF234" s="14"/>
      <c r="GTG234" s="14"/>
      <c r="GTH234" s="14"/>
      <c r="GTI234" s="14"/>
      <c r="GTJ234" s="14"/>
      <c r="GTK234" s="14"/>
      <c r="GTL234" s="14"/>
      <c r="GTM234" s="14"/>
      <c r="GTN234" s="14"/>
      <c r="GTO234" s="14"/>
      <c r="GTP234" s="14"/>
      <c r="GTQ234" s="14"/>
      <c r="GTR234" s="14"/>
      <c r="GTS234" s="14"/>
      <c r="GTT234" s="14"/>
      <c r="GTU234" s="14"/>
      <c r="GTV234" s="14"/>
      <c r="GTW234" s="14"/>
      <c r="GTX234" s="14"/>
      <c r="GTY234" s="14"/>
      <c r="GTZ234" s="14"/>
      <c r="GUA234" s="14"/>
      <c r="GUB234" s="14"/>
      <c r="GUC234" s="14"/>
      <c r="GUD234" s="14"/>
      <c r="GUE234" s="14"/>
      <c r="GUF234" s="14"/>
      <c r="GUG234" s="14"/>
      <c r="GUH234" s="14"/>
      <c r="GUI234" s="14"/>
      <c r="GUJ234" s="14"/>
      <c r="GUK234" s="14"/>
      <c r="GUL234" s="14"/>
      <c r="GUM234" s="14"/>
      <c r="GUN234" s="14"/>
      <c r="GUO234" s="14"/>
      <c r="GUP234" s="14"/>
      <c r="GUQ234" s="14"/>
      <c r="GUR234" s="14"/>
      <c r="GUS234" s="14"/>
      <c r="GUT234" s="14"/>
      <c r="GUU234" s="14"/>
      <c r="GUV234" s="14"/>
      <c r="GUW234" s="14"/>
      <c r="GUX234" s="14"/>
      <c r="GUY234" s="14"/>
      <c r="GUZ234" s="14"/>
      <c r="GVA234" s="14"/>
      <c r="GVB234" s="14"/>
      <c r="GVC234" s="14"/>
      <c r="GVD234" s="14"/>
      <c r="GVE234" s="14"/>
      <c r="GVF234" s="14"/>
      <c r="GVG234" s="14"/>
      <c r="GVH234" s="14"/>
      <c r="GVI234" s="14"/>
      <c r="GVJ234" s="14"/>
      <c r="GVK234" s="14"/>
      <c r="GVL234" s="14"/>
      <c r="GVM234" s="14"/>
      <c r="GVN234" s="14"/>
      <c r="GVO234" s="14"/>
      <c r="GVP234" s="14"/>
      <c r="GVQ234" s="14"/>
      <c r="GVR234" s="14"/>
      <c r="GVS234" s="14"/>
      <c r="GVT234" s="14"/>
      <c r="GVU234" s="14"/>
      <c r="GVV234" s="14"/>
      <c r="GVW234" s="14"/>
      <c r="GVX234" s="14"/>
      <c r="GVY234" s="14"/>
      <c r="GVZ234" s="14"/>
      <c r="GWA234" s="14"/>
      <c r="GWB234" s="14"/>
      <c r="GWC234" s="14"/>
      <c r="GWD234" s="14"/>
      <c r="GWE234" s="14"/>
      <c r="GWF234" s="14"/>
      <c r="GWG234" s="14"/>
      <c r="GWH234" s="14"/>
      <c r="GWI234" s="14"/>
      <c r="GWJ234" s="14"/>
      <c r="GWK234" s="14"/>
      <c r="GWL234" s="14"/>
      <c r="GWM234" s="14"/>
      <c r="GWN234" s="14"/>
      <c r="GWO234" s="14"/>
      <c r="GWP234" s="14"/>
      <c r="GWQ234" s="14"/>
      <c r="GWR234" s="14"/>
      <c r="GWS234" s="14"/>
      <c r="GWT234" s="14"/>
      <c r="GWU234" s="14"/>
      <c r="GWV234" s="14"/>
      <c r="GWW234" s="14"/>
      <c r="GWX234" s="14"/>
      <c r="GWY234" s="14"/>
      <c r="GWZ234" s="14"/>
      <c r="GXA234" s="14"/>
      <c r="GXB234" s="14"/>
      <c r="GXC234" s="14"/>
      <c r="GXD234" s="14"/>
      <c r="GXE234" s="14"/>
      <c r="GXF234" s="14"/>
      <c r="GXG234" s="14"/>
      <c r="GXH234" s="14"/>
      <c r="GXI234" s="14"/>
      <c r="GXJ234" s="14"/>
      <c r="GXK234" s="14"/>
      <c r="GXL234" s="14"/>
      <c r="GXM234" s="14"/>
      <c r="GXN234" s="14"/>
      <c r="GXO234" s="14"/>
      <c r="GXP234" s="14"/>
      <c r="GXQ234" s="14"/>
      <c r="GXR234" s="14"/>
      <c r="GXS234" s="14"/>
      <c r="GXT234" s="14"/>
      <c r="GXU234" s="14"/>
      <c r="GXV234" s="14"/>
      <c r="GXW234" s="14"/>
      <c r="GXX234" s="14"/>
      <c r="GXY234" s="14"/>
      <c r="GXZ234" s="14"/>
      <c r="GYA234" s="14"/>
      <c r="GYB234" s="14"/>
      <c r="GYC234" s="14"/>
      <c r="GYD234" s="14"/>
      <c r="GYE234" s="14"/>
      <c r="GYF234" s="14"/>
      <c r="GYG234" s="14"/>
      <c r="GYH234" s="14"/>
      <c r="GYI234" s="14"/>
      <c r="GYJ234" s="14"/>
      <c r="GYK234" s="14"/>
      <c r="GYL234" s="14"/>
      <c r="GYM234" s="14"/>
      <c r="GYN234" s="14"/>
      <c r="GYO234" s="14"/>
      <c r="GYP234" s="14"/>
      <c r="GYQ234" s="14"/>
      <c r="GYR234" s="14"/>
      <c r="GYS234" s="14"/>
      <c r="GYT234" s="14"/>
      <c r="GYU234" s="14"/>
      <c r="GYV234" s="14"/>
      <c r="GYW234" s="14"/>
      <c r="GYX234" s="14"/>
      <c r="GYY234" s="14"/>
      <c r="GYZ234" s="14"/>
      <c r="GZA234" s="14"/>
      <c r="GZB234" s="14"/>
      <c r="GZC234" s="14"/>
      <c r="GZD234" s="14"/>
      <c r="GZE234" s="14"/>
      <c r="GZF234" s="14"/>
      <c r="GZG234" s="14"/>
      <c r="GZH234" s="14"/>
      <c r="GZI234" s="14"/>
      <c r="GZJ234" s="14"/>
      <c r="GZK234" s="14"/>
      <c r="GZL234" s="14"/>
      <c r="GZM234" s="14"/>
      <c r="GZN234" s="14"/>
      <c r="GZO234" s="14"/>
      <c r="GZP234" s="14"/>
      <c r="GZQ234" s="14"/>
      <c r="GZR234" s="14"/>
      <c r="GZS234" s="14"/>
      <c r="GZT234" s="14"/>
      <c r="GZU234" s="14"/>
      <c r="GZV234" s="14"/>
      <c r="GZW234" s="14"/>
      <c r="GZX234" s="14"/>
      <c r="GZY234" s="14"/>
      <c r="GZZ234" s="14"/>
      <c r="HAA234" s="14"/>
      <c r="HAB234" s="14"/>
      <c r="HAC234" s="14"/>
      <c r="HAD234" s="14"/>
      <c r="HAE234" s="14"/>
      <c r="HAF234" s="14"/>
      <c r="HAG234" s="14"/>
      <c r="HAH234" s="14"/>
      <c r="HAI234" s="14"/>
      <c r="HAJ234" s="14"/>
      <c r="HAK234" s="14"/>
      <c r="HAL234" s="14"/>
      <c r="HAM234" s="14"/>
      <c r="HAN234" s="14"/>
      <c r="HAO234" s="14"/>
      <c r="HAP234" s="14"/>
      <c r="HAQ234" s="14"/>
      <c r="HAR234" s="14"/>
      <c r="HAS234" s="14"/>
      <c r="HAT234" s="14"/>
      <c r="HAU234" s="14"/>
      <c r="HAV234" s="14"/>
      <c r="HAW234" s="14"/>
      <c r="HAX234" s="14"/>
      <c r="HAY234" s="14"/>
      <c r="HAZ234" s="14"/>
      <c r="HBA234" s="14"/>
      <c r="HBB234" s="14"/>
      <c r="HBC234" s="14"/>
      <c r="HBD234" s="14"/>
      <c r="HBE234" s="14"/>
      <c r="HBF234" s="14"/>
      <c r="HBG234" s="14"/>
      <c r="HBH234" s="14"/>
      <c r="HBI234" s="14"/>
      <c r="HBJ234" s="14"/>
      <c r="HBK234" s="14"/>
      <c r="HBL234" s="14"/>
      <c r="HBM234" s="14"/>
      <c r="HBN234" s="14"/>
      <c r="HBO234" s="14"/>
      <c r="HBP234" s="14"/>
      <c r="HBQ234" s="14"/>
      <c r="HBR234" s="14"/>
      <c r="HBS234" s="14"/>
      <c r="HBT234" s="14"/>
      <c r="HBU234" s="14"/>
      <c r="HBV234" s="14"/>
      <c r="HBW234" s="14"/>
      <c r="HBX234" s="14"/>
      <c r="HBY234" s="14"/>
      <c r="HBZ234" s="14"/>
      <c r="HCA234" s="14"/>
      <c r="HCB234" s="14"/>
      <c r="HCC234" s="14"/>
      <c r="HCD234" s="14"/>
      <c r="HCE234" s="14"/>
      <c r="HCF234" s="14"/>
      <c r="HCG234" s="14"/>
      <c r="HCH234" s="14"/>
      <c r="HCI234" s="14"/>
      <c r="HCJ234" s="14"/>
      <c r="HCK234" s="14"/>
      <c r="HCL234" s="14"/>
      <c r="HCM234" s="14"/>
      <c r="HCN234" s="14"/>
      <c r="HCO234" s="14"/>
      <c r="HCP234" s="14"/>
      <c r="HCQ234" s="14"/>
      <c r="HCR234" s="14"/>
      <c r="HCS234" s="14"/>
      <c r="HCT234" s="14"/>
      <c r="HCU234" s="14"/>
      <c r="HCV234" s="14"/>
      <c r="HCW234" s="14"/>
      <c r="HCX234" s="14"/>
      <c r="HCY234" s="14"/>
      <c r="HCZ234" s="14"/>
      <c r="HDA234" s="14"/>
      <c r="HDB234" s="14"/>
      <c r="HDC234" s="14"/>
      <c r="HDD234" s="14"/>
      <c r="HDE234" s="14"/>
      <c r="HDF234" s="14"/>
      <c r="HDG234" s="14"/>
      <c r="HDH234" s="14"/>
      <c r="HDI234" s="14"/>
      <c r="HDJ234" s="14"/>
      <c r="HDK234" s="14"/>
      <c r="HDL234" s="14"/>
      <c r="HDM234" s="14"/>
      <c r="HDN234" s="14"/>
      <c r="HDO234" s="14"/>
      <c r="HDP234" s="14"/>
      <c r="HDQ234" s="14"/>
      <c r="HDR234" s="14"/>
      <c r="HDS234" s="14"/>
      <c r="HDT234" s="14"/>
      <c r="HDU234" s="14"/>
      <c r="HDV234" s="14"/>
      <c r="HDW234" s="14"/>
      <c r="HDX234" s="14"/>
      <c r="HDY234" s="14"/>
      <c r="HDZ234" s="14"/>
      <c r="HEA234" s="14"/>
      <c r="HEB234" s="14"/>
      <c r="HEC234" s="14"/>
      <c r="HED234" s="14"/>
      <c r="HEE234" s="14"/>
      <c r="HEF234" s="14"/>
      <c r="HEG234" s="14"/>
      <c r="HEH234" s="14"/>
      <c r="HEI234" s="14"/>
      <c r="HEJ234" s="14"/>
      <c r="HEK234" s="14"/>
      <c r="HEL234" s="14"/>
      <c r="HEM234" s="14"/>
      <c r="HEN234" s="14"/>
      <c r="HEO234" s="14"/>
      <c r="HEP234" s="14"/>
      <c r="HEQ234" s="14"/>
      <c r="HER234" s="14"/>
      <c r="HES234" s="14"/>
      <c r="HET234" s="14"/>
      <c r="HEU234" s="14"/>
      <c r="HEV234" s="14"/>
      <c r="HEW234" s="14"/>
      <c r="HEX234" s="14"/>
      <c r="HEY234" s="14"/>
      <c r="HEZ234" s="14"/>
      <c r="HFA234" s="14"/>
      <c r="HFB234" s="14"/>
      <c r="HFC234" s="14"/>
      <c r="HFD234" s="14"/>
      <c r="HFE234" s="14"/>
      <c r="HFF234" s="14"/>
      <c r="HFG234" s="14"/>
      <c r="HFH234" s="14"/>
      <c r="HFI234" s="14"/>
      <c r="HFJ234" s="14"/>
      <c r="HFK234" s="14"/>
      <c r="HFL234" s="14"/>
      <c r="HFM234" s="14"/>
      <c r="HFN234" s="14"/>
      <c r="HFO234" s="14"/>
      <c r="HFP234" s="14"/>
      <c r="HFQ234" s="14"/>
      <c r="HFR234" s="14"/>
      <c r="HFS234" s="14"/>
      <c r="HFT234" s="14"/>
      <c r="HFU234" s="14"/>
      <c r="HFV234" s="14"/>
      <c r="HFW234" s="14"/>
      <c r="HFX234" s="14"/>
      <c r="HFY234" s="14"/>
      <c r="HFZ234" s="14"/>
      <c r="HGA234" s="14"/>
      <c r="HGB234" s="14"/>
      <c r="HGC234" s="14"/>
      <c r="HGD234" s="14"/>
      <c r="HGE234" s="14"/>
      <c r="HGF234" s="14"/>
      <c r="HGG234" s="14"/>
      <c r="HGH234" s="14"/>
      <c r="HGI234" s="14"/>
      <c r="HGJ234" s="14"/>
      <c r="HGK234" s="14"/>
      <c r="HGL234" s="14"/>
      <c r="HGM234" s="14"/>
      <c r="HGN234" s="14"/>
      <c r="HGO234" s="14"/>
      <c r="HGP234" s="14"/>
      <c r="HGQ234" s="14"/>
      <c r="HGR234" s="14"/>
      <c r="HGS234" s="14"/>
      <c r="HGT234" s="14"/>
      <c r="HGU234" s="14"/>
      <c r="HGV234" s="14"/>
      <c r="HGW234" s="14"/>
      <c r="HGX234" s="14"/>
      <c r="HGY234" s="14"/>
      <c r="HGZ234" s="14"/>
      <c r="HHA234" s="14"/>
      <c r="HHB234" s="14"/>
      <c r="HHC234" s="14"/>
      <c r="HHD234" s="14"/>
      <c r="HHE234" s="14"/>
      <c r="HHF234" s="14"/>
      <c r="HHG234" s="14"/>
      <c r="HHH234" s="14"/>
      <c r="HHI234" s="14"/>
      <c r="HHJ234" s="14"/>
      <c r="HHK234" s="14"/>
      <c r="HHL234" s="14"/>
      <c r="HHM234" s="14"/>
      <c r="HHN234" s="14"/>
      <c r="HHO234" s="14"/>
      <c r="HHP234" s="14"/>
      <c r="HHQ234" s="14"/>
      <c r="HHR234" s="14"/>
      <c r="HHS234" s="14"/>
      <c r="HHT234" s="14"/>
      <c r="HHU234" s="14"/>
      <c r="HHV234" s="14"/>
      <c r="HHW234" s="14"/>
      <c r="HHX234" s="14"/>
      <c r="HHY234" s="14"/>
      <c r="HHZ234" s="14"/>
      <c r="HIA234" s="14"/>
      <c r="HIB234" s="14"/>
      <c r="HIC234" s="14"/>
      <c r="HID234" s="14"/>
      <c r="HIE234" s="14"/>
      <c r="HIF234" s="14"/>
      <c r="HIG234" s="14"/>
      <c r="HIH234" s="14"/>
      <c r="HII234" s="14"/>
      <c r="HIJ234" s="14"/>
      <c r="HIK234" s="14"/>
      <c r="HIL234" s="14"/>
      <c r="HIM234" s="14"/>
      <c r="HIN234" s="14"/>
      <c r="HIO234" s="14"/>
      <c r="HIP234" s="14"/>
      <c r="HIQ234" s="14"/>
      <c r="HIR234" s="14"/>
      <c r="HIS234" s="14"/>
      <c r="HIT234" s="14"/>
      <c r="HIU234" s="14"/>
      <c r="HIV234" s="14"/>
      <c r="HIW234" s="14"/>
      <c r="HIX234" s="14"/>
      <c r="HIY234" s="14"/>
      <c r="HIZ234" s="14"/>
      <c r="HJA234" s="14"/>
      <c r="HJB234" s="14"/>
      <c r="HJC234" s="14"/>
      <c r="HJD234" s="14"/>
      <c r="HJE234" s="14"/>
      <c r="HJF234" s="14"/>
      <c r="HJG234" s="14"/>
      <c r="HJH234" s="14"/>
      <c r="HJI234" s="14"/>
      <c r="HJJ234" s="14"/>
      <c r="HJK234" s="14"/>
      <c r="HJL234" s="14"/>
      <c r="HJM234" s="14"/>
      <c r="HJN234" s="14"/>
      <c r="HJO234" s="14"/>
      <c r="HJP234" s="14"/>
      <c r="HJQ234" s="14"/>
      <c r="HJR234" s="14"/>
      <c r="HJS234" s="14"/>
      <c r="HJT234" s="14"/>
      <c r="HJU234" s="14"/>
      <c r="HJV234" s="14"/>
      <c r="HJW234" s="14"/>
      <c r="HJX234" s="14"/>
      <c r="HJY234" s="14"/>
      <c r="HJZ234" s="14"/>
      <c r="HKA234" s="14"/>
      <c r="HKB234" s="14"/>
      <c r="HKC234" s="14"/>
      <c r="HKD234" s="14"/>
      <c r="HKE234" s="14"/>
      <c r="HKF234" s="14"/>
      <c r="HKG234" s="14"/>
      <c r="HKH234" s="14"/>
      <c r="HKI234" s="14"/>
      <c r="HKJ234" s="14"/>
      <c r="HKK234" s="14"/>
      <c r="HKL234" s="14"/>
      <c r="HKM234" s="14"/>
      <c r="HKN234" s="14"/>
      <c r="HKO234" s="14"/>
      <c r="HKP234" s="14"/>
      <c r="HKQ234" s="14"/>
      <c r="HKR234" s="14"/>
      <c r="HKS234" s="14"/>
      <c r="HKT234" s="14"/>
      <c r="HKU234" s="14"/>
      <c r="HKV234" s="14"/>
      <c r="HKW234" s="14"/>
      <c r="HKX234" s="14"/>
      <c r="HKY234" s="14"/>
      <c r="HKZ234" s="14"/>
      <c r="HLA234" s="14"/>
      <c r="HLB234" s="14"/>
      <c r="HLC234" s="14"/>
      <c r="HLD234" s="14"/>
      <c r="HLE234" s="14"/>
      <c r="HLF234" s="14"/>
      <c r="HLG234" s="14"/>
      <c r="HLH234" s="14"/>
      <c r="HLI234" s="14"/>
      <c r="HLJ234" s="14"/>
      <c r="HLK234" s="14"/>
      <c r="HLL234" s="14"/>
      <c r="HLM234" s="14"/>
      <c r="HLN234" s="14"/>
      <c r="HLO234" s="14"/>
      <c r="HLP234" s="14"/>
      <c r="HLQ234" s="14"/>
      <c r="HLR234" s="14"/>
      <c r="HLS234" s="14"/>
      <c r="HLT234" s="14"/>
      <c r="HLU234" s="14"/>
      <c r="HLV234" s="14"/>
      <c r="HLW234" s="14"/>
      <c r="HLX234" s="14"/>
      <c r="HLY234" s="14"/>
      <c r="HLZ234" s="14"/>
      <c r="HMA234" s="14"/>
      <c r="HMB234" s="14"/>
      <c r="HMC234" s="14"/>
      <c r="HMD234" s="14"/>
      <c r="HME234" s="14"/>
      <c r="HMF234" s="14"/>
      <c r="HMG234" s="14"/>
      <c r="HMH234" s="14"/>
      <c r="HMI234" s="14"/>
      <c r="HMJ234" s="14"/>
      <c r="HMK234" s="14"/>
      <c r="HML234" s="14"/>
      <c r="HMM234" s="14"/>
      <c r="HMN234" s="14"/>
      <c r="HMO234" s="14"/>
      <c r="HMP234" s="14"/>
      <c r="HMQ234" s="14"/>
      <c r="HMR234" s="14"/>
      <c r="HMS234" s="14"/>
      <c r="HMT234" s="14"/>
      <c r="HMU234" s="14"/>
      <c r="HMV234" s="14"/>
      <c r="HMW234" s="14"/>
      <c r="HMX234" s="14"/>
      <c r="HMY234" s="14"/>
      <c r="HMZ234" s="14"/>
      <c r="HNA234" s="14"/>
      <c r="HNB234" s="14"/>
      <c r="HNC234" s="14"/>
      <c r="HND234" s="14"/>
      <c r="HNE234" s="14"/>
      <c r="HNF234" s="14"/>
      <c r="HNG234" s="14"/>
      <c r="HNH234" s="14"/>
      <c r="HNI234" s="14"/>
      <c r="HNJ234" s="14"/>
      <c r="HNK234" s="14"/>
      <c r="HNL234" s="14"/>
      <c r="HNM234" s="14"/>
      <c r="HNN234" s="14"/>
      <c r="HNO234" s="14"/>
      <c r="HNP234" s="14"/>
      <c r="HNQ234" s="14"/>
      <c r="HNR234" s="14"/>
      <c r="HNS234" s="14"/>
      <c r="HNT234" s="14"/>
      <c r="HNU234" s="14"/>
      <c r="HNV234" s="14"/>
      <c r="HNW234" s="14"/>
      <c r="HNX234" s="14"/>
      <c r="HNY234" s="14"/>
      <c r="HNZ234" s="14"/>
      <c r="HOA234" s="14"/>
      <c r="HOB234" s="14"/>
      <c r="HOC234" s="14"/>
      <c r="HOD234" s="14"/>
      <c r="HOE234" s="14"/>
      <c r="HOF234" s="14"/>
      <c r="HOG234" s="14"/>
      <c r="HOH234" s="14"/>
      <c r="HOI234" s="14"/>
      <c r="HOJ234" s="14"/>
      <c r="HOK234" s="14"/>
      <c r="HOL234" s="14"/>
      <c r="HOM234" s="14"/>
      <c r="HON234" s="14"/>
      <c r="HOO234" s="14"/>
      <c r="HOP234" s="14"/>
      <c r="HOQ234" s="14"/>
      <c r="HOR234" s="14"/>
      <c r="HOS234" s="14"/>
      <c r="HOT234" s="14"/>
      <c r="HOU234" s="14"/>
      <c r="HOV234" s="14"/>
      <c r="HOW234" s="14"/>
      <c r="HOX234" s="14"/>
      <c r="HOY234" s="14"/>
      <c r="HOZ234" s="14"/>
      <c r="HPA234" s="14"/>
      <c r="HPB234" s="14"/>
      <c r="HPC234" s="14"/>
      <c r="HPD234" s="14"/>
      <c r="HPE234" s="14"/>
      <c r="HPF234" s="14"/>
      <c r="HPG234" s="14"/>
      <c r="HPH234" s="14"/>
      <c r="HPI234" s="14"/>
      <c r="HPJ234" s="14"/>
      <c r="HPK234" s="14"/>
      <c r="HPL234" s="14"/>
      <c r="HPM234" s="14"/>
      <c r="HPN234" s="14"/>
      <c r="HPO234" s="14"/>
      <c r="HPP234" s="14"/>
      <c r="HPQ234" s="14"/>
      <c r="HPR234" s="14"/>
      <c r="HPS234" s="14"/>
      <c r="HPT234" s="14"/>
      <c r="HPU234" s="14"/>
      <c r="HPV234" s="14"/>
      <c r="HPW234" s="14"/>
      <c r="HPX234" s="14"/>
      <c r="HPY234" s="14"/>
      <c r="HPZ234" s="14"/>
      <c r="HQA234" s="14"/>
      <c r="HQB234" s="14"/>
      <c r="HQC234" s="14"/>
      <c r="HQD234" s="14"/>
      <c r="HQE234" s="14"/>
      <c r="HQF234" s="14"/>
      <c r="HQG234" s="14"/>
      <c r="HQH234" s="14"/>
      <c r="HQI234" s="14"/>
      <c r="HQJ234" s="14"/>
      <c r="HQK234" s="14"/>
      <c r="HQL234" s="14"/>
      <c r="HQM234" s="14"/>
      <c r="HQN234" s="14"/>
      <c r="HQO234" s="14"/>
      <c r="HQP234" s="14"/>
      <c r="HQQ234" s="14"/>
      <c r="HQR234" s="14"/>
      <c r="HQS234" s="14"/>
      <c r="HQT234" s="14"/>
      <c r="HQU234" s="14"/>
      <c r="HQV234" s="14"/>
      <c r="HQW234" s="14"/>
      <c r="HQX234" s="14"/>
      <c r="HQY234" s="14"/>
      <c r="HQZ234" s="14"/>
      <c r="HRA234" s="14"/>
      <c r="HRB234" s="14"/>
      <c r="HRC234" s="14"/>
      <c r="HRD234" s="14"/>
      <c r="HRE234" s="14"/>
      <c r="HRF234" s="14"/>
      <c r="HRG234" s="14"/>
      <c r="HRH234" s="14"/>
      <c r="HRI234" s="14"/>
      <c r="HRJ234" s="14"/>
      <c r="HRK234" s="14"/>
      <c r="HRL234" s="14"/>
      <c r="HRM234" s="14"/>
      <c r="HRN234" s="14"/>
      <c r="HRO234" s="14"/>
      <c r="HRP234" s="14"/>
      <c r="HRQ234" s="14"/>
      <c r="HRR234" s="14"/>
      <c r="HRS234" s="14"/>
      <c r="HRT234" s="14"/>
      <c r="HRU234" s="14"/>
      <c r="HRV234" s="14"/>
      <c r="HRW234" s="14"/>
      <c r="HRX234" s="14"/>
      <c r="HRY234" s="14"/>
      <c r="HRZ234" s="14"/>
      <c r="HSA234" s="14"/>
      <c r="HSB234" s="14"/>
      <c r="HSC234" s="14"/>
      <c r="HSD234" s="14"/>
      <c r="HSE234" s="14"/>
      <c r="HSF234" s="14"/>
      <c r="HSG234" s="14"/>
      <c r="HSH234" s="14"/>
      <c r="HSI234" s="14"/>
      <c r="HSJ234" s="14"/>
      <c r="HSK234" s="14"/>
      <c r="HSL234" s="14"/>
      <c r="HSM234" s="14"/>
      <c r="HSN234" s="14"/>
      <c r="HSO234" s="14"/>
      <c r="HSP234" s="14"/>
      <c r="HSQ234" s="14"/>
      <c r="HSR234" s="14"/>
      <c r="HSS234" s="14"/>
      <c r="HST234" s="14"/>
      <c r="HSU234" s="14"/>
      <c r="HSV234" s="14"/>
      <c r="HSW234" s="14"/>
      <c r="HSX234" s="14"/>
      <c r="HSY234" s="14"/>
      <c r="HSZ234" s="14"/>
      <c r="HTA234" s="14"/>
      <c r="HTB234" s="14"/>
      <c r="HTC234" s="14"/>
      <c r="HTD234" s="14"/>
      <c r="HTE234" s="14"/>
      <c r="HTF234" s="14"/>
      <c r="HTG234" s="14"/>
      <c r="HTH234" s="14"/>
      <c r="HTI234" s="14"/>
      <c r="HTJ234" s="14"/>
      <c r="HTK234" s="14"/>
      <c r="HTL234" s="14"/>
      <c r="HTM234" s="14"/>
      <c r="HTN234" s="14"/>
      <c r="HTO234" s="14"/>
      <c r="HTP234" s="14"/>
      <c r="HTQ234" s="14"/>
      <c r="HTR234" s="14"/>
      <c r="HTS234" s="14"/>
      <c r="HTT234" s="14"/>
      <c r="HTU234" s="14"/>
      <c r="HTV234" s="14"/>
      <c r="HTW234" s="14"/>
      <c r="HTX234" s="14"/>
      <c r="HTY234" s="14"/>
      <c r="HTZ234" s="14"/>
      <c r="HUA234" s="14"/>
      <c r="HUB234" s="14"/>
      <c r="HUC234" s="14"/>
      <c r="HUD234" s="14"/>
      <c r="HUE234" s="14"/>
      <c r="HUF234" s="14"/>
      <c r="HUG234" s="14"/>
      <c r="HUH234" s="14"/>
      <c r="HUI234" s="14"/>
      <c r="HUJ234" s="14"/>
      <c r="HUK234" s="14"/>
      <c r="HUL234" s="14"/>
      <c r="HUM234" s="14"/>
      <c r="HUN234" s="14"/>
      <c r="HUO234" s="14"/>
      <c r="HUP234" s="14"/>
      <c r="HUQ234" s="14"/>
      <c r="HUR234" s="14"/>
      <c r="HUS234" s="14"/>
      <c r="HUT234" s="14"/>
      <c r="HUU234" s="14"/>
      <c r="HUV234" s="14"/>
      <c r="HUW234" s="14"/>
      <c r="HUX234" s="14"/>
      <c r="HUY234" s="14"/>
      <c r="HUZ234" s="14"/>
      <c r="HVA234" s="14"/>
      <c r="HVB234" s="14"/>
      <c r="HVC234" s="14"/>
      <c r="HVD234" s="14"/>
      <c r="HVE234" s="14"/>
      <c r="HVF234" s="14"/>
      <c r="HVG234" s="14"/>
      <c r="HVH234" s="14"/>
      <c r="HVI234" s="14"/>
      <c r="HVJ234" s="14"/>
      <c r="HVK234" s="14"/>
      <c r="HVL234" s="14"/>
      <c r="HVM234" s="14"/>
      <c r="HVN234" s="14"/>
      <c r="HVO234" s="14"/>
      <c r="HVP234" s="14"/>
      <c r="HVQ234" s="14"/>
      <c r="HVR234" s="14"/>
      <c r="HVS234" s="14"/>
      <c r="HVT234" s="14"/>
      <c r="HVU234" s="14"/>
      <c r="HVV234" s="14"/>
      <c r="HVW234" s="14"/>
      <c r="HVX234" s="14"/>
      <c r="HVY234" s="14"/>
      <c r="HVZ234" s="14"/>
      <c r="HWA234" s="14"/>
      <c r="HWB234" s="14"/>
      <c r="HWC234" s="14"/>
      <c r="HWD234" s="14"/>
      <c r="HWE234" s="14"/>
      <c r="HWF234" s="14"/>
      <c r="HWG234" s="14"/>
      <c r="HWH234" s="14"/>
      <c r="HWI234" s="14"/>
      <c r="HWJ234" s="14"/>
      <c r="HWK234" s="14"/>
      <c r="HWL234" s="14"/>
      <c r="HWM234" s="14"/>
      <c r="HWN234" s="14"/>
      <c r="HWO234" s="14"/>
      <c r="HWP234" s="14"/>
      <c r="HWQ234" s="14"/>
      <c r="HWR234" s="14"/>
      <c r="HWS234" s="14"/>
      <c r="HWT234" s="14"/>
      <c r="HWU234" s="14"/>
      <c r="HWV234" s="14"/>
      <c r="HWW234" s="14"/>
      <c r="HWX234" s="14"/>
      <c r="HWY234" s="14"/>
      <c r="HWZ234" s="14"/>
      <c r="HXA234" s="14"/>
      <c r="HXB234" s="14"/>
      <c r="HXC234" s="14"/>
      <c r="HXD234" s="14"/>
      <c r="HXE234" s="14"/>
      <c r="HXF234" s="14"/>
      <c r="HXG234" s="14"/>
      <c r="HXH234" s="14"/>
      <c r="HXI234" s="14"/>
      <c r="HXJ234" s="14"/>
      <c r="HXK234" s="14"/>
      <c r="HXL234" s="14"/>
      <c r="HXM234" s="14"/>
      <c r="HXN234" s="14"/>
      <c r="HXO234" s="14"/>
      <c r="HXP234" s="14"/>
      <c r="HXQ234" s="14"/>
      <c r="HXR234" s="14"/>
      <c r="HXS234" s="14"/>
      <c r="HXT234" s="14"/>
      <c r="HXU234" s="14"/>
      <c r="HXV234" s="14"/>
      <c r="HXW234" s="14"/>
      <c r="HXX234" s="14"/>
      <c r="HXY234" s="14"/>
      <c r="HXZ234" s="14"/>
      <c r="HYA234" s="14"/>
      <c r="HYB234" s="14"/>
      <c r="HYC234" s="14"/>
      <c r="HYD234" s="14"/>
      <c r="HYE234" s="14"/>
      <c r="HYF234" s="14"/>
      <c r="HYG234" s="14"/>
      <c r="HYH234" s="14"/>
      <c r="HYI234" s="14"/>
      <c r="HYJ234" s="14"/>
      <c r="HYK234" s="14"/>
      <c r="HYL234" s="14"/>
      <c r="HYM234" s="14"/>
      <c r="HYN234" s="14"/>
      <c r="HYO234" s="14"/>
      <c r="HYP234" s="14"/>
      <c r="HYQ234" s="14"/>
      <c r="HYR234" s="14"/>
      <c r="HYS234" s="14"/>
      <c r="HYT234" s="14"/>
      <c r="HYU234" s="14"/>
      <c r="HYV234" s="14"/>
      <c r="HYW234" s="14"/>
      <c r="HYX234" s="14"/>
      <c r="HYY234" s="14"/>
      <c r="HYZ234" s="14"/>
      <c r="HZA234" s="14"/>
      <c r="HZB234" s="14"/>
      <c r="HZC234" s="14"/>
      <c r="HZD234" s="14"/>
      <c r="HZE234" s="14"/>
      <c r="HZF234" s="14"/>
      <c r="HZG234" s="14"/>
      <c r="HZH234" s="14"/>
      <c r="HZI234" s="14"/>
      <c r="HZJ234" s="14"/>
      <c r="HZK234" s="14"/>
      <c r="HZL234" s="14"/>
      <c r="HZM234" s="14"/>
      <c r="HZN234" s="14"/>
      <c r="HZO234" s="14"/>
      <c r="HZP234" s="14"/>
      <c r="HZQ234" s="14"/>
      <c r="HZR234" s="14"/>
      <c r="HZS234" s="14"/>
      <c r="HZT234" s="14"/>
      <c r="HZU234" s="14"/>
      <c r="HZV234" s="14"/>
      <c r="HZW234" s="14"/>
      <c r="HZX234" s="14"/>
      <c r="HZY234" s="14"/>
      <c r="HZZ234" s="14"/>
      <c r="IAA234" s="14"/>
      <c r="IAB234" s="14"/>
      <c r="IAC234" s="14"/>
      <c r="IAD234" s="14"/>
      <c r="IAE234" s="14"/>
      <c r="IAF234" s="14"/>
      <c r="IAG234" s="14"/>
      <c r="IAH234" s="14"/>
      <c r="IAI234" s="14"/>
      <c r="IAJ234" s="14"/>
      <c r="IAK234" s="14"/>
      <c r="IAL234" s="14"/>
      <c r="IAM234" s="14"/>
      <c r="IAN234" s="14"/>
      <c r="IAO234" s="14"/>
      <c r="IAP234" s="14"/>
      <c r="IAQ234" s="14"/>
      <c r="IAR234" s="14"/>
      <c r="IAS234" s="14"/>
      <c r="IAT234" s="14"/>
      <c r="IAU234" s="14"/>
      <c r="IAV234" s="14"/>
      <c r="IAW234" s="14"/>
      <c r="IAX234" s="14"/>
      <c r="IAY234" s="14"/>
      <c r="IAZ234" s="14"/>
      <c r="IBA234" s="14"/>
      <c r="IBB234" s="14"/>
      <c r="IBC234" s="14"/>
      <c r="IBD234" s="14"/>
      <c r="IBE234" s="14"/>
      <c r="IBF234" s="14"/>
      <c r="IBG234" s="14"/>
      <c r="IBH234" s="14"/>
      <c r="IBI234" s="14"/>
      <c r="IBJ234" s="14"/>
      <c r="IBK234" s="14"/>
      <c r="IBL234" s="14"/>
      <c r="IBM234" s="14"/>
      <c r="IBN234" s="14"/>
      <c r="IBO234" s="14"/>
      <c r="IBP234" s="14"/>
      <c r="IBQ234" s="14"/>
      <c r="IBR234" s="14"/>
      <c r="IBS234" s="14"/>
      <c r="IBT234" s="14"/>
      <c r="IBU234" s="14"/>
      <c r="IBV234" s="14"/>
      <c r="IBW234" s="14"/>
      <c r="IBX234" s="14"/>
      <c r="IBY234" s="14"/>
      <c r="IBZ234" s="14"/>
      <c r="ICA234" s="14"/>
      <c r="ICB234" s="14"/>
      <c r="ICC234" s="14"/>
      <c r="ICD234" s="14"/>
      <c r="ICE234" s="14"/>
      <c r="ICF234" s="14"/>
      <c r="ICG234" s="14"/>
      <c r="ICH234" s="14"/>
      <c r="ICI234" s="14"/>
      <c r="ICJ234" s="14"/>
      <c r="ICK234" s="14"/>
      <c r="ICL234" s="14"/>
      <c r="ICM234" s="14"/>
      <c r="ICN234" s="14"/>
      <c r="ICO234" s="14"/>
      <c r="ICP234" s="14"/>
      <c r="ICQ234" s="14"/>
      <c r="ICR234" s="14"/>
      <c r="ICS234" s="14"/>
      <c r="ICT234" s="14"/>
      <c r="ICU234" s="14"/>
      <c r="ICV234" s="14"/>
      <c r="ICW234" s="14"/>
      <c r="ICX234" s="14"/>
      <c r="ICY234" s="14"/>
      <c r="ICZ234" s="14"/>
      <c r="IDA234" s="14"/>
      <c r="IDB234" s="14"/>
      <c r="IDC234" s="14"/>
      <c r="IDD234" s="14"/>
      <c r="IDE234" s="14"/>
      <c r="IDF234" s="14"/>
      <c r="IDG234" s="14"/>
      <c r="IDH234" s="14"/>
      <c r="IDI234" s="14"/>
      <c r="IDJ234" s="14"/>
      <c r="IDK234" s="14"/>
      <c r="IDL234" s="14"/>
      <c r="IDM234" s="14"/>
      <c r="IDN234" s="14"/>
      <c r="IDO234" s="14"/>
      <c r="IDP234" s="14"/>
      <c r="IDQ234" s="14"/>
      <c r="IDR234" s="14"/>
      <c r="IDS234" s="14"/>
      <c r="IDT234" s="14"/>
      <c r="IDU234" s="14"/>
      <c r="IDV234" s="14"/>
      <c r="IDW234" s="14"/>
      <c r="IDX234" s="14"/>
      <c r="IDY234" s="14"/>
      <c r="IDZ234" s="14"/>
      <c r="IEA234" s="14"/>
      <c r="IEB234" s="14"/>
      <c r="IEC234" s="14"/>
      <c r="IED234" s="14"/>
      <c r="IEE234" s="14"/>
      <c r="IEF234" s="14"/>
      <c r="IEG234" s="14"/>
      <c r="IEH234" s="14"/>
      <c r="IEI234" s="14"/>
      <c r="IEJ234" s="14"/>
      <c r="IEK234" s="14"/>
      <c r="IEL234" s="14"/>
      <c r="IEM234" s="14"/>
      <c r="IEN234" s="14"/>
      <c r="IEO234" s="14"/>
      <c r="IEP234" s="14"/>
      <c r="IEQ234" s="14"/>
      <c r="IER234" s="14"/>
      <c r="IES234" s="14"/>
      <c r="IET234" s="14"/>
      <c r="IEU234" s="14"/>
      <c r="IEV234" s="14"/>
      <c r="IEW234" s="14"/>
      <c r="IEX234" s="14"/>
      <c r="IEY234" s="14"/>
      <c r="IEZ234" s="14"/>
      <c r="IFA234" s="14"/>
      <c r="IFB234" s="14"/>
      <c r="IFC234" s="14"/>
      <c r="IFD234" s="14"/>
      <c r="IFE234" s="14"/>
      <c r="IFF234" s="14"/>
      <c r="IFG234" s="14"/>
      <c r="IFH234" s="14"/>
      <c r="IFI234" s="14"/>
      <c r="IFJ234" s="14"/>
      <c r="IFK234" s="14"/>
      <c r="IFL234" s="14"/>
      <c r="IFM234" s="14"/>
      <c r="IFN234" s="14"/>
      <c r="IFO234" s="14"/>
      <c r="IFP234" s="14"/>
      <c r="IFQ234" s="14"/>
      <c r="IFR234" s="14"/>
      <c r="IFS234" s="14"/>
      <c r="IFT234" s="14"/>
      <c r="IFU234" s="14"/>
      <c r="IFV234" s="14"/>
      <c r="IFW234" s="14"/>
      <c r="IFX234" s="14"/>
      <c r="IFY234" s="14"/>
      <c r="IFZ234" s="14"/>
      <c r="IGA234" s="14"/>
      <c r="IGB234" s="14"/>
      <c r="IGC234" s="14"/>
      <c r="IGD234" s="14"/>
      <c r="IGE234" s="14"/>
      <c r="IGF234" s="14"/>
      <c r="IGG234" s="14"/>
      <c r="IGH234" s="14"/>
      <c r="IGI234" s="14"/>
      <c r="IGJ234" s="14"/>
      <c r="IGK234" s="14"/>
      <c r="IGL234" s="14"/>
      <c r="IGM234" s="14"/>
      <c r="IGN234" s="14"/>
      <c r="IGO234" s="14"/>
      <c r="IGP234" s="14"/>
      <c r="IGQ234" s="14"/>
      <c r="IGR234" s="14"/>
      <c r="IGS234" s="14"/>
      <c r="IGT234" s="14"/>
      <c r="IGU234" s="14"/>
      <c r="IGV234" s="14"/>
      <c r="IGW234" s="14"/>
      <c r="IGX234" s="14"/>
      <c r="IGY234" s="14"/>
      <c r="IGZ234" s="14"/>
      <c r="IHA234" s="14"/>
      <c r="IHB234" s="14"/>
      <c r="IHC234" s="14"/>
      <c r="IHD234" s="14"/>
      <c r="IHE234" s="14"/>
      <c r="IHF234" s="14"/>
      <c r="IHG234" s="14"/>
      <c r="IHH234" s="14"/>
      <c r="IHI234" s="14"/>
      <c r="IHJ234" s="14"/>
      <c r="IHK234" s="14"/>
      <c r="IHL234" s="14"/>
      <c r="IHM234" s="14"/>
      <c r="IHN234" s="14"/>
      <c r="IHO234" s="14"/>
      <c r="IHP234" s="14"/>
      <c r="IHQ234" s="14"/>
      <c r="IHR234" s="14"/>
      <c r="IHS234" s="14"/>
      <c r="IHT234" s="14"/>
      <c r="IHU234" s="14"/>
      <c r="IHV234" s="14"/>
      <c r="IHW234" s="14"/>
      <c r="IHX234" s="14"/>
      <c r="IHY234" s="14"/>
      <c r="IHZ234" s="14"/>
      <c r="IIA234" s="14"/>
      <c r="IIB234" s="14"/>
      <c r="IIC234" s="14"/>
      <c r="IID234" s="14"/>
      <c r="IIE234" s="14"/>
      <c r="IIF234" s="14"/>
      <c r="IIG234" s="14"/>
      <c r="IIH234" s="14"/>
      <c r="III234" s="14"/>
      <c r="IIJ234" s="14"/>
      <c r="IIK234" s="14"/>
      <c r="IIL234" s="14"/>
      <c r="IIM234" s="14"/>
      <c r="IIN234" s="14"/>
      <c r="IIO234" s="14"/>
      <c r="IIP234" s="14"/>
      <c r="IIQ234" s="14"/>
      <c r="IIR234" s="14"/>
      <c r="IIS234" s="14"/>
      <c r="IIT234" s="14"/>
      <c r="IIU234" s="14"/>
      <c r="IIV234" s="14"/>
      <c r="IIW234" s="14"/>
      <c r="IIX234" s="14"/>
      <c r="IIY234" s="14"/>
      <c r="IIZ234" s="14"/>
      <c r="IJA234" s="14"/>
      <c r="IJB234" s="14"/>
      <c r="IJC234" s="14"/>
      <c r="IJD234" s="14"/>
      <c r="IJE234" s="14"/>
      <c r="IJF234" s="14"/>
      <c r="IJG234" s="14"/>
      <c r="IJH234" s="14"/>
      <c r="IJI234" s="14"/>
      <c r="IJJ234" s="14"/>
      <c r="IJK234" s="14"/>
      <c r="IJL234" s="14"/>
      <c r="IJM234" s="14"/>
      <c r="IJN234" s="14"/>
      <c r="IJO234" s="14"/>
      <c r="IJP234" s="14"/>
      <c r="IJQ234" s="14"/>
      <c r="IJR234" s="14"/>
      <c r="IJS234" s="14"/>
      <c r="IJT234" s="14"/>
      <c r="IJU234" s="14"/>
      <c r="IJV234" s="14"/>
      <c r="IJW234" s="14"/>
      <c r="IJX234" s="14"/>
      <c r="IJY234" s="14"/>
      <c r="IJZ234" s="14"/>
      <c r="IKA234" s="14"/>
      <c r="IKB234" s="14"/>
      <c r="IKC234" s="14"/>
      <c r="IKD234" s="14"/>
      <c r="IKE234" s="14"/>
      <c r="IKF234" s="14"/>
      <c r="IKG234" s="14"/>
      <c r="IKH234" s="14"/>
      <c r="IKI234" s="14"/>
      <c r="IKJ234" s="14"/>
      <c r="IKK234" s="14"/>
      <c r="IKL234" s="14"/>
      <c r="IKM234" s="14"/>
      <c r="IKN234" s="14"/>
      <c r="IKO234" s="14"/>
      <c r="IKP234" s="14"/>
      <c r="IKQ234" s="14"/>
      <c r="IKR234" s="14"/>
      <c r="IKS234" s="14"/>
      <c r="IKT234" s="14"/>
      <c r="IKU234" s="14"/>
      <c r="IKV234" s="14"/>
      <c r="IKW234" s="14"/>
      <c r="IKX234" s="14"/>
      <c r="IKY234" s="14"/>
      <c r="IKZ234" s="14"/>
      <c r="ILA234" s="14"/>
      <c r="ILB234" s="14"/>
      <c r="ILC234" s="14"/>
      <c r="ILD234" s="14"/>
      <c r="ILE234" s="14"/>
      <c r="ILF234" s="14"/>
      <c r="ILG234" s="14"/>
      <c r="ILH234" s="14"/>
      <c r="ILI234" s="14"/>
      <c r="ILJ234" s="14"/>
      <c r="ILK234" s="14"/>
      <c r="ILL234" s="14"/>
      <c r="ILM234" s="14"/>
      <c r="ILN234" s="14"/>
      <c r="ILO234" s="14"/>
      <c r="ILP234" s="14"/>
      <c r="ILQ234" s="14"/>
      <c r="ILR234" s="14"/>
      <c r="ILS234" s="14"/>
      <c r="ILT234" s="14"/>
      <c r="ILU234" s="14"/>
      <c r="ILV234" s="14"/>
      <c r="ILW234" s="14"/>
      <c r="ILX234" s="14"/>
      <c r="ILY234" s="14"/>
      <c r="ILZ234" s="14"/>
      <c r="IMA234" s="14"/>
      <c r="IMB234" s="14"/>
      <c r="IMC234" s="14"/>
      <c r="IMD234" s="14"/>
      <c r="IME234" s="14"/>
      <c r="IMF234" s="14"/>
      <c r="IMG234" s="14"/>
      <c r="IMH234" s="14"/>
      <c r="IMI234" s="14"/>
      <c r="IMJ234" s="14"/>
      <c r="IMK234" s="14"/>
      <c r="IML234" s="14"/>
      <c r="IMM234" s="14"/>
      <c r="IMN234" s="14"/>
      <c r="IMO234" s="14"/>
      <c r="IMP234" s="14"/>
      <c r="IMQ234" s="14"/>
      <c r="IMR234" s="14"/>
      <c r="IMS234" s="14"/>
      <c r="IMT234" s="14"/>
      <c r="IMU234" s="14"/>
      <c r="IMV234" s="14"/>
      <c r="IMW234" s="14"/>
      <c r="IMX234" s="14"/>
      <c r="IMY234" s="14"/>
      <c r="IMZ234" s="14"/>
      <c r="INA234" s="14"/>
      <c r="INB234" s="14"/>
      <c r="INC234" s="14"/>
      <c r="IND234" s="14"/>
      <c r="INE234" s="14"/>
      <c r="INF234" s="14"/>
      <c r="ING234" s="14"/>
      <c r="INH234" s="14"/>
      <c r="INI234" s="14"/>
      <c r="INJ234" s="14"/>
      <c r="INK234" s="14"/>
      <c r="INL234" s="14"/>
      <c r="INM234" s="14"/>
      <c r="INN234" s="14"/>
      <c r="INO234" s="14"/>
      <c r="INP234" s="14"/>
      <c r="INQ234" s="14"/>
      <c r="INR234" s="14"/>
      <c r="INS234" s="14"/>
      <c r="INT234" s="14"/>
      <c r="INU234" s="14"/>
      <c r="INV234" s="14"/>
      <c r="INW234" s="14"/>
      <c r="INX234" s="14"/>
      <c r="INY234" s="14"/>
      <c r="INZ234" s="14"/>
      <c r="IOA234" s="14"/>
      <c r="IOB234" s="14"/>
      <c r="IOC234" s="14"/>
      <c r="IOD234" s="14"/>
      <c r="IOE234" s="14"/>
      <c r="IOF234" s="14"/>
      <c r="IOG234" s="14"/>
      <c r="IOH234" s="14"/>
      <c r="IOI234" s="14"/>
      <c r="IOJ234" s="14"/>
      <c r="IOK234" s="14"/>
      <c r="IOL234" s="14"/>
      <c r="IOM234" s="14"/>
      <c r="ION234" s="14"/>
      <c r="IOO234" s="14"/>
      <c r="IOP234" s="14"/>
      <c r="IOQ234" s="14"/>
      <c r="IOR234" s="14"/>
      <c r="IOS234" s="14"/>
      <c r="IOT234" s="14"/>
      <c r="IOU234" s="14"/>
      <c r="IOV234" s="14"/>
      <c r="IOW234" s="14"/>
      <c r="IOX234" s="14"/>
      <c r="IOY234" s="14"/>
      <c r="IOZ234" s="14"/>
      <c r="IPA234" s="14"/>
      <c r="IPB234" s="14"/>
      <c r="IPC234" s="14"/>
      <c r="IPD234" s="14"/>
      <c r="IPE234" s="14"/>
      <c r="IPF234" s="14"/>
      <c r="IPG234" s="14"/>
      <c r="IPH234" s="14"/>
      <c r="IPI234" s="14"/>
      <c r="IPJ234" s="14"/>
      <c r="IPK234" s="14"/>
      <c r="IPL234" s="14"/>
      <c r="IPM234" s="14"/>
      <c r="IPN234" s="14"/>
      <c r="IPO234" s="14"/>
      <c r="IPP234" s="14"/>
      <c r="IPQ234" s="14"/>
      <c r="IPR234" s="14"/>
      <c r="IPS234" s="14"/>
      <c r="IPT234" s="14"/>
      <c r="IPU234" s="14"/>
      <c r="IPV234" s="14"/>
      <c r="IPW234" s="14"/>
      <c r="IPX234" s="14"/>
      <c r="IPY234" s="14"/>
      <c r="IPZ234" s="14"/>
      <c r="IQA234" s="14"/>
      <c r="IQB234" s="14"/>
      <c r="IQC234" s="14"/>
      <c r="IQD234" s="14"/>
      <c r="IQE234" s="14"/>
      <c r="IQF234" s="14"/>
      <c r="IQG234" s="14"/>
      <c r="IQH234" s="14"/>
      <c r="IQI234" s="14"/>
      <c r="IQJ234" s="14"/>
      <c r="IQK234" s="14"/>
      <c r="IQL234" s="14"/>
      <c r="IQM234" s="14"/>
      <c r="IQN234" s="14"/>
      <c r="IQO234" s="14"/>
      <c r="IQP234" s="14"/>
      <c r="IQQ234" s="14"/>
      <c r="IQR234" s="14"/>
      <c r="IQS234" s="14"/>
      <c r="IQT234" s="14"/>
      <c r="IQU234" s="14"/>
      <c r="IQV234" s="14"/>
      <c r="IQW234" s="14"/>
      <c r="IQX234" s="14"/>
      <c r="IQY234" s="14"/>
      <c r="IQZ234" s="14"/>
      <c r="IRA234" s="14"/>
      <c r="IRB234" s="14"/>
      <c r="IRC234" s="14"/>
      <c r="IRD234" s="14"/>
      <c r="IRE234" s="14"/>
      <c r="IRF234" s="14"/>
      <c r="IRG234" s="14"/>
      <c r="IRH234" s="14"/>
      <c r="IRI234" s="14"/>
      <c r="IRJ234" s="14"/>
      <c r="IRK234" s="14"/>
      <c r="IRL234" s="14"/>
      <c r="IRM234" s="14"/>
      <c r="IRN234" s="14"/>
      <c r="IRO234" s="14"/>
      <c r="IRP234" s="14"/>
      <c r="IRQ234" s="14"/>
      <c r="IRR234" s="14"/>
      <c r="IRS234" s="14"/>
      <c r="IRT234" s="14"/>
      <c r="IRU234" s="14"/>
      <c r="IRV234" s="14"/>
      <c r="IRW234" s="14"/>
      <c r="IRX234" s="14"/>
      <c r="IRY234" s="14"/>
      <c r="IRZ234" s="14"/>
      <c r="ISA234" s="14"/>
      <c r="ISB234" s="14"/>
      <c r="ISC234" s="14"/>
      <c r="ISD234" s="14"/>
      <c r="ISE234" s="14"/>
      <c r="ISF234" s="14"/>
      <c r="ISG234" s="14"/>
      <c r="ISH234" s="14"/>
      <c r="ISI234" s="14"/>
      <c r="ISJ234" s="14"/>
      <c r="ISK234" s="14"/>
      <c r="ISL234" s="14"/>
      <c r="ISM234" s="14"/>
      <c r="ISN234" s="14"/>
      <c r="ISO234" s="14"/>
      <c r="ISP234" s="14"/>
      <c r="ISQ234" s="14"/>
      <c r="ISR234" s="14"/>
      <c r="ISS234" s="14"/>
      <c r="IST234" s="14"/>
      <c r="ISU234" s="14"/>
      <c r="ISV234" s="14"/>
      <c r="ISW234" s="14"/>
      <c r="ISX234" s="14"/>
      <c r="ISY234" s="14"/>
      <c r="ISZ234" s="14"/>
      <c r="ITA234" s="14"/>
      <c r="ITB234" s="14"/>
      <c r="ITC234" s="14"/>
      <c r="ITD234" s="14"/>
      <c r="ITE234" s="14"/>
      <c r="ITF234" s="14"/>
      <c r="ITG234" s="14"/>
      <c r="ITH234" s="14"/>
      <c r="ITI234" s="14"/>
      <c r="ITJ234" s="14"/>
      <c r="ITK234" s="14"/>
      <c r="ITL234" s="14"/>
      <c r="ITM234" s="14"/>
      <c r="ITN234" s="14"/>
      <c r="ITO234" s="14"/>
      <c r="ITP234" s="14"/>
      <c r="ITQ234" s="14"/>
      <c r="ITR234" s="14"/>
      <c r="ITS234" s="14"/>
      <c r="ITT234" s="14"/>
      <c r="ITU234" s="14"/>
      <c r="ITV234" s="14"/>
      <c r="ITW234" s="14"/>
      <c r="ITX234" s="14"/>
      <c r="ITY234" s="14"/>
      <c r="ITZ234" s="14"/>
      <c r="IUA234" s="14"/>
      <c r="IUB234" s="14"/>
      <c r="IUC234" s="14"/>
      <c r="IUD234" s="14"/>
      <c r="IUE234" s="14"/>
      <c r="IUF234" s="14"/>
      <c r="IUG234" s="14"/>
      <c r="IUH234" s="14"/>
      <c r="IUI234" s="14"/>
      <c r="IUJ234" s="14"/>
      <c r="IUK234" s="14"/>
      <c r="IUL234" s="14"/>
      <c r="IUM234" s="14"/>
      <c r="IUN234" s="14"/>
      <c r="IUO234" s="14"/>
      <c r="IUP234" s="14"/>
      <c r="IUQ234" s="14"/>
      <c r="IUR234" s="14"/>
      <c r="IUS234" s="14"/>
      <c r="IUT234" s="14"/>
      <c r="IUU234" s="14"/>
      <c r="IUV234" s="14"/>
      <c r="IUW234" s="14"/>
      <c r="IUX234" s="14"/>
      <c r="IUY234" s="14"/>
      <c r="IUZ234" s="14"/>
      <c r="IVA234" s="14"/>
      <c r="IVB234" s="14"/>
      <c r="IVC234" s="14"/>
      <c r="IVD234" s="14"/>
      <c r="IVE234" s="14"/>
      <c r="IVF234" s="14"/>
      <c r="IVG234" s="14"/>
      <c r="IVH234" s="14"/>
      <c r="IVI234" s="14"/>
      <c r="IVJ234" s="14"/>
      <c r="IVK234" s="14"/>
      <c r="IVL234" s="14"/>
      <c r="IVM234" s="14"/>
      <c r="IVN234" s="14"/>
      <c r="IVO234" s="14"/>
      <c r="IVP234" s="14"/>
      <c r="IVQ234" s="14"/>
      <c r="IVR234" s="14"/>
      <c r="IVS234" s="14"/>
      <c r="IVT234" s="14"/>
      <c r="IVU234" s="14"/>
      <c r="IVV234" s="14"/>
      <c r="IVW234" s="14"/>
      <c r="IVX234" s="14"/>
      <c r="IVY234" s="14"/>
      <c r="IVZ234" s="14"/>
      <c r="IWA234" s="14"/>
      <c r="IWB234" s="14"/>
      <c r="IWC234" s="14"/>
      <c r="IWD234" s="14"/>
      <c r="IWE234" s="14"/>
      <c r="IWF234" s="14"/>
      <c r="IWG234" s="14"/>
      <c r="IWH234" s="14"/>
      <c r="IWI234" s="14"/>
      <c r="IWJ234" s="14"/>
      <c r="IWK234" s="14"/>
      <c r="IWL234" s="14"/>
      <c r="IWM234" s="14"/>
      <c r="IWN234" s="14"/>
      <c r="IWO234" s="14"/>
      <c r="IWP234" s="14"/>
      <c r="IWQ234" s="14"/>
      <c r="IWR234" s="14"/>
      <c r="IWS234" s="14"/>
      <c r="IWT234" s="14"/>
      <c r="IWU234" s="14"/>
      <c r="IWV234" s="14"/>
      <c r="IWW234" s="14"/>
      <c r="IWX234" s="14"/>
      <c r="IWY234" s="14"/>
      <c r="IWZ234" s="14"/>
      <c r="IXA234" s="14"/>
      <c r="IXB234" s="14"/>
      <c r="IXC234" s="14"/>
      <c r="IXD234" s="14"/>
      <c r="IXE234" s="14"/>
      <c r="IXF234" s="14"/>
      <c r="IXG234" s="14"/>
      <c r="IXH234" s="14"/>
      <c r="IXI234" s="14"/>
      <c r="IXJ234" s="14"/>
      <c r="IXK234" s="14"/>
      <c r="IXL234" s="14"/>
      <c r="IXM234" s="14"/>
      <c r="IXN234" s="14"/>
      <c r="IXO234" s="14"/>
      <c r="IXP234" s="14"/>
      <c r="IXQ234" s="14"/>
      <c r="IXR234" s="14"/>
      <c r="IXS234" s="14"/>
      <c r="IXT234" s="14"/>
      <c r="IXU234" s="14"/>
      <c r="IXV234" s="14"/>
      <c r="IXW234" s="14"/>
      <c r="IXX234" s="14"/>
      <c r="IXY234" s="14"/>
      <c r="IXZ234" s="14"/>
      <c r="IYA234" s="14"/>
      <c r="IYB234" s="14"/>
      <c r="IYC234" s="14"/>
      <c r="IYD234" s="14"/>
      <c r="IYE234" s="14"/>
      <c r="IYF234" s="14"/>
      <c r="IYG234" s="14"/>
      <c r="IYH234" s="14"/>
      <c r="IYI234" s="14"/>
      <c r="IYJ234" s="14"/>
      <c r="IYK234" s="14"/>
      <c r="IYL234" s="14"/>
      <c r="IYM234" s="14"/>
      <c r="IYN234" s="14"/>
      <c r="IYO234" s="14"/>
      <c r="IYP234" s="14"/>
      <c r="IYQ234" s="14"/>
      <c r="IYR234" s="14"/>
      <c r="IYS234" s="14"/>
      <c r="IYT234" s="14"/>
      <c r="IYU234" s="14"/>
      <c r="IYV234" s="14"/>
      <c r="IYW234" s="14"/>
      <c r="IYX234" s="14"/>
      <c r="IYY234" s="14"/>
      <c r="IYZ234" s="14"/>
      <c r="IZA234" s="14"/>
      <c r="IZB234" s="14"/>
      <c r="IZC234" s="14"/>
      <c r="IZD234" s="14"/>
      <c r="IZE234" s="14"/>
      <c r="IZF234" s="14"/>
      <c r="IZG234" s="14"/>
      <c r="IZH234" s="14"/>
      <c r="IZI234" s="14"/>
      <c r="IZJ234" s="14"/>
      <c r="IZK234" s="14"/>
      <c r="IZL234" s="14"/>
      <c r="IZM234" s="14"/>
      <c r="IZN234" s="14"/>
      <c r="IZO234" s="14"/>
      <c r="IZP234" s="14"/>
      <c r="IZQ234" s="14"/>
      <c r="IZR234" s="14"/>
      <c r="IZS234" s="14"/>
      <c r="IZT234" s="14"/>
      <c r="IZU234" s="14"/>
      <c r="IZV234" s="14"/>
      <c r="IZW234" s="14"/>
      <c r="IZX234" s="14"/>
      <c r="IZY234" s="14"/>
      <c r="IZZ234" s="14"/>
      <c r="JAA234" s="14"/>
      <c r="JAB234" s="14"/>
      <c r="JAC234" s="14"/>
      <c r="JAD234" s="14"/>
      <c r="JAE234" s="14"/>
      <c r="JAF234" s="14"/>
      <c r="JAG234" s="14"/>
      <c r="JAH234" s="14"/>
      <c r="JAI234" s="14"/>
      <c r="JAJ234" s="14"/>
      <c r="JAK234" s="14"/>
      <c r="JAL234" s="14"/>
      <c r="JAM234" s="14"/>
      <c r="JAN234" s="14"/>
      <c r="JAO234" s="14"/>
      <c r="JAP234" s="14"/>
      <c r="JAQ234" s="14"/>
      <c r="JAR234" s="14"/>
      <c r="JAS234" s="14"/>
      <c r="JAT234" s="14"/>
      <c r="JAU234" s="14"/>
      <c r="JAV234" s="14"/>
      <c r="JAW234" s="14"/>
      <c r="JAX234" s="14"/>
      <c r="JAY234" s="14"/>
      <c r="JAZ234" s="14"/>
      <c r="JBA234" s="14"/>
      <c r="JBB234" s="14"/>
      <c r="JBC234" s="14"/>
      <c r="JBD234" s="14"/>
      <c r="JBE234" s="14"/>
      <c r="JBF234" s="14"/>
      <c r="JBG234" s="14"/>
      <c r="JBH234" s="14"/>
      <c r="JBI234" s="14"/>
      <c r="JBJ234" s="14"/>
      <c r="JBK234" s="14"/>
      <c r="JBL234" s="14"/>
      <c r="JBM234" s="14"/>
      <c r="JBN234" s="14"/>
      <c r="JBO234" s="14"/>
      <c r="JBP234" s="14"/>
      <c r="JBQ234" s="14"/>
      <c r="JBR234" s="14"/>
      <c r="JBS234" s="14"/>
      <c r="JBT234" s="14"/>
      <c r="JBU234" s="14"/>
      <c r="JBV234" s="14"/>
      <c r="JBW234" s="14"/>
      <c r="JBX234" s="14"/>
      <c r="JBY234" s="14"/>
      <c r="JBZ234" s="14"/>
      <c r="JCA234" s="14"/>
      <c r="JCB234" s="14"/>
      <c r="JCC234" s="14"/>
      <c r="JCD234" s="14"/>
      <c r="JCE234" s="14"/>
      <c r="JCF234" s="14"/>
      <c r="JCG234" s="14"/>
      <c r="JCH234" s="14"/>
      <c r="JCI234" s="14"/>
      <c r="JCJ234" s="14"/>
      <c r="JCK234" s="14"/>
      <c r="JCL234" s="14"/>
      <c r="JCM234" s="14"/>
      <c r="JCN234" s="14"/>
      <c r="JCO234" s="14"/>
      <c r="JCP234" s="14"/>
      <c r="JCQ234" s="14"/>
      <c r="JCR234" s="14"/>
      <c r="JCS234" s="14"/>
      <c r="JCT234" s="14"/>
      <c r="JCU234" s="14"/>
      <c r="JCV234" s="14"/>
      <c r="JCW234" s="14"/>
      <c r="JCX234" s="14"/>
      <c r="JCY234" s="14"/>
      <c r="JCZ234" s="14"/>
      <c r="JDA234" s="14"/>
      <c r="JDB234" s="14"/>
      <c r="JDC234" s="14"/>
      <c r="JDD234" s="14"/>
      <c r="JDE234" s="14"/>
      <c r="JDF234" s="14"/>
      <c r="JDG234" s="14"/>
      <c r="JDH234" s="14"/>
      <c r="JDI234" s="14"/>
      <c r="JDJ234" s="14"/>
      <c r="JDK234" s="14"/>
      <c r="JDL234" s="14"/>
      <c r="JDM234" s="14"/>
      <c r="JDN234" s="14"/>
      <c r="JDO234" s="14"/>
      <c r="JDP234" s="14"/>
      <c r="JDQ234" s="14"/>
      <c r="JDR234" s="14"/>
      <c r="JDS234" s="14"/>
      <c r="JDT234" s="14"/>
      <c r="JDU234" s="14"/>
      <c r="JDV234" s="14"/>
      <c r="JDW234" s="14"/>
      <c r="JDX234" s="14"/>
      <c r="JDY234" s="14"/>
      <c r="JDZ234" s="14"/>
      <c r="JEA234" s="14"/>
      <c r="JEB234" s="14"/>
      <c r="JEC234" s="14"/>
      <c r="JED234" s="14"/>
      <c r="JEE234" s="14"/>
      <c r="JEF234" s="14"/>
      <c r="JEG234" s="14"/>
      <c r="JEH234" s="14"/>
      <c r="JEI234" s="14"/>
      <c r="JEJ234" s="14"/>
      <c r="JEK234" s="14"/>
      <c r="JEL234" s="14"/>
      <c r="JEM234" s="14"/>
      <c r="JEN234" s="14"/>
      <c r="JEO234" s="14"/>
      <c r="JEP234" s="14"/>
      <c r="JEQ234" s="14"/>
      <c r="JER234" s="14"/>
      <c r="JES234" s="14"/>
      <c r="JET234" s="14"/>
      <c r="JEU234" s="14"/>
      <c r="JEV234" s="14"/>
      <c r="JEW234" s="14"/>
      <c r="JEX234" s="14"/>
      <c r="JEY234" s="14"/>
      <c r="JEZ234" s="14"/>
      <c r="JFA234" s="14"/>
      <c r="JFB234" s="14"/>
      <c r="JFC234" s="14"/>
      <c r="JFD234" s="14"/>
      <c r="JFE234" s="14"/>
      <c r="JFF234" s="14"/>
      <c r="JFG234" s="14"/>
      <c r="JFH234" s="14"/>
      <c r="JFI234" s="14"/>
      <c r="JFJ234" s="14"/>
      <c r="JFK234" s="14"/>
      <c r="JFL234" s="14"/>
      <c r="JFM234" s="14"/>
      <c r="JFN234" s="14"/>
      <c r="JFO234" s="14"/>
      <c r="JFP234" s="14"/>
      <c r="JFQ234" s="14"/>
      <c r="JFR234" s="14"/>
      <c r="JFS234" s="14"/>
      <c r="JFT234" s="14"/>
      <c r="JFU234" s="14"/>
      <c r="JFV234" s="14"/>
      <c r="JFW234" s="14"/>
      <c r="JFX234" s="14"/>
      <c r="JFY234" s="14"/>
      <c r="JFZ234" s="14"/>
      <c r="JGA234" s="14"/>
      <c r="JGB234" s="14"/>
      <c r="JGC234" s="14"/>
      <c r="JGD234" s="14"/>
      <c r="JGE234" s="14"/>
      <c r="JGF234" s="14"/>
      <c r="JGG234" s="14"/>
      <c r="JGH234" s="14"/>
      <c r="JGI234" s="14"/>
      <c r="JGJ234" s="14"/>
      <c r="JGK234" s="14"/>
      <c r="JGL234" s="14"/>
      <c r="JGM234" s="14"/>
      <c r="JGN234" s="14"/>
      <c r="JGO234" s="14"/>
      <c r="JGP234" s="14"/>
      <c r="JGQ234" s="14"/>
      <c r="JGR234" s="14"/>
      <c r="JGS234" s="14"/>
      <c r="JGT234" s="14"/>
      <c r="JGU234" s="14"/>
      <c r="JGV234" s="14"/>
      <c r="JGW234" s="14"/>
      <c r="JGX234" s="14"/>
      <c r="JGY234" s="14"/>
      <c r="JGZ234" s="14"/>
      <c r="JHA234" s="14"/>
      <c r="JHB234" s="14"/>
      <c r="JHC234" s="14"/>
      <c r="JHD234" s="14"/>
      <c r="JHE234" s="14"/>
      <c r="JHF234" s="14"/>
      <c r="JHG234" s="14"/>
      <c r="JHH234" s="14"/>
      <c r="JHI234" s="14"/>
      <c r="JHJ234" s="14"/>
      <c r="JHK234" s="14"/>
      <c r="JHL234" s="14"/>
      <c r="JHM234" s="14"/>
      <c r="JHN234" s="14"/>
      <c r="JHO234" s="14"/>
      <c r="JHP234" s="14"/>
      <c r="JHQ234" s="14"/>
      <c r="JHR234" s="14"/>
      <c r="JHS234" s="14"/>
      <c r="JHT234" s="14"/>
      <c r="JHU234" s="14"/>
      <c r="JHV234" s="14"/>
      <c r="JHW234" s="14"/>
      <c r="JHX234" s="14"/>
      <c r="JHY234" s="14"/>
      <c r="JHZ234" s="14"/>
      <c r="JIA234" s="14"/>
      <c r="JIB234" s="14"/>
      <c r="JIC234" s="14"/>
      <c r="JID234" s="14"/>
      <c r="JIE234" s="14"/>
      <c r="JIF234" s="14"/>
      <c r="JIG234" s="14"/>
      <c r="JIH234" s="14"/>
      <c r="JII234" s="14"/>
      <c r="JIJ234" s="14"/>
      <c r="JIK234" s="14"/>
      <c r="JIL234" s="14"/>
      <c r="JIM234" s="14"/>
      <c r="JIN234" s="14"/>
      <c r="JIO234" s="14"/>
      <c r="JIP234" s="14"/>
      <c r="JIQ234" s="14"/>
      <c r="JIR234" s="14"/>
      <c r="JIS234" s="14"/>
      <c r="JIT234" s="14"/>
      <c r="JIU234" s="14"/>
      <c r="JIV234" s="14"/>
      <c r="JIW234" s="14"/>
      <c r="JIX234" s="14"/>
      <c r="JIY234" s="14"/>
      <c r="JIZ234" s="14"/>
      <c r="JJA234" s="14"/>
      <c r="JJB234" s="14"/>
      <c r="JJC234" s="14"/>
      <c r="JJD234" s="14"/>
      <c r="JJE234" s="14"/>
      <c r="JJF234" s="14"/>
      <c r="JJG234" s="14"/>
      <c r="JJH234" s="14"/>
      <c r="JJI234" s="14"/>
      <c r="JJJ234" s="14"/>
      <c r="JJK234" s="14"/>
      <c r="JJL234" s="14"/>
      <c r="JJM234" s="14"/>
      <c r="JJN234" s="14"/>
      <c r="JJO234" s="14"/>
      <c r="JJP234" s="14"/>
      <c r="JJQ234" s="14"/>
      <c r="JJR234" s="14"/>
      <c r="JJS234" s="14"/>
      <c r="JJT234" s="14"/>
      <c r="JJU234" s="14"/>
      <c r="JJV234" s="14"/>
      <c r="JJW234" s="14"/>
      <c r="JJX234" s="14"/>
      <c r="JJY234" s="14"/>
      <c r="JJZ234" s="14"/>
      <c r="JKA234" s="14"/>
      <c r="JKB234" s="14"/>
      <c r="JKC234" s="14"/>
      <c r="JKD234" s="14"/>
      <c r="JKE234" s="14"/>
      <c r="JKF234" s="14"/>
      <c r="JKG234" s="14"/>
      <c r="JKH234" s="14"/>
      <c r="JKI234" s="14"/>
      <c r="JKJ234" s="14"/>
      <c r="JKK234" s="14"/>
      <c r="JKL234" s="14"/>
      <c r="JKM234" s="14"/>
      <c r="JKN234" s="14"/>
      <c r="JKO234" s="14"/>
      <c r="JKP234" s="14"/>
      <c r="JKQ234" s="14"/>
      <c r="JKR234" s="14"/>
      <c r="JKS234" s="14"/>
      <c r="JKT234" s="14"/>
      <c r="JKU234" s="14"/>
      <c r="JKV234" s="14"/>
      <c r="JKW234" s="14"/>
      <c r="JKX234" s="14"/>
      <c r="JKY234" s="14"/>
      <c r="JKZ234" s="14"/>
      <c r="JLA234" s="14"/>
      <c r="JLB234" s="14"/>
      <c r="JLC234" s="14"/>
      <c r="JLD234" s="14"/>
      <c r="JLE234" s="14"/>
      <c r="JLF234" s="14"/>
      <c r="JLG234" s="14"/>
      <c r="JLH234" s="14"/>
      <c r="JLI234" s="14"/>
      <c r="JLJ234" s="14"/>
      <c r="JLK234" s="14"/>
      <c r="JLL234" s="14"/>
      <c r="JLM234" s="14"/>
      <c r="JLN234" s="14"/>
      <c r="JLO234" s="14"/>
      <c r="JLP234" s="14"/>
      <c r="JLQ234" s="14"/>
      <c r="JLR234" s="14"/>
      <c r="JLS234" s="14"/>
      <c r="JLT234" s="14"/>
      <c r="JLU234" s="14"/>
      <c r="JLV234" s="14"/>
      <c r="JLW234" s="14"/>
      <c r="JLX234" s="14"/>
      <c r="JLY234" s="14"/>
      <c r="JLZ234" s="14"/>
      <c r="JMA234" s="14"/>
      <c r="JMB234" s="14"/>
      <c r="JMC234" s="14"/>
      <c r="JMD234" s="14"/>
      <c r="JME234" s="14"/>
      <c r="JMF234" s="14"/>
      <c r="JMG234" s="14"/>
      <c r="JMH234" s="14"/>
      <c r="JMI234" s="14"/>
      <c r="JMJ234" s="14"/>
      <c r="JMK234" s="14"/>
      <c r="JML234" s="14"/>
      <c r="JMM234" s="14"/>
      <c r="JMN234" s="14"/>
      <c r="JMO234" s="14"/>
      <c r="JMP234" s="14"/>
      <c r="JMQ234" s="14"/>
      <c r="JMR234" s="14"/>
      <c r="JMS234" s="14"/>
      <c r="JMT234" s="14"/>
      <c r="JMU234" s="14"/>
      <c r="JMV234" s="14"/>
      <c r="JMW234" s="14"/>
      <c r="JMX234" s="14"/>
      <c r="JMY234" s="14"/>
      <c r="JMZ234" s="14"/>
      <c r="JNA234" s="14"/>
      <c r="JNB234" s="14"/>
      <c r="JNC234" s="14"/>
      <c r="JND234" s="14"/>
      <c r="JNE234" s="14"/>
      <c r="JNF234" s="14"/>
      <c r="JNG234" s="14"/>
      <c r="JNH234" s="14"/>
      <c r="JNI234" s="14"/>
      <c r="JNJ234" s="14"/>
      <c r="JNK234" s="14"/>
      <c r="JNL234" s="14"/>
      <c r="JNM234" s="14"/>
      <c r="JNN234" s="14"/>
      <c r="JNO234" s="14"/>
      <c r="JNP234" s="14"/>
      <c r="JNQ234" s="14"/>
      <c r="JNR234" s="14"/>
      <c r="JNS234" s="14"/>
      <c r="JNT234" s="14"/>
      <c r="JNU234" s="14"/>
      <c r="JNV234" s="14"/>
      <c r="JNW234" s="14"/>
      <c r="JNX234" s="14"/>
      <c r="JNY234" s="14"/>
      <c r="JNZ234" s="14"/>
      <c r="JOA234" s="14"/>
      <c r="JOB234" s="14"/>
      <c r="JOC234" s="14"/>
      <c r="JOD234" s="14"/>
      <c r="JOE234" s="14"/>
      <c r="JOF234" s="14"/>
      <c r="JOG234" s="14"/>
      <c r="JOH234" s="14"/>
      <c r="JOI234" s="14"/>
      <c r="JOJ234" s="14"/>
      <c r="JOK234" s="14"/>
      <c r="JOL234" s="14"/>
      <c r="JOM234" s="14"/>
      <c r="JON234" s="14"/>
      <c r="JOO234" s="14"/>
      <c r="JOP234" s="14"/>
      <c r="JOQ234" s="14"/>
      <c r="JOR234" s="14"/>
      <c r="JOS234" s="14"/>
      <c r="JOT234" s="14"/>
      <c r="JOU234" s="14"/>
      <c r="JOV234" s="14"/>
      <c r="JOW234" s="14"/>
      <c r="JOX234" s="14"/>
      <c r="JOY234" s="14"/>
      <c r="JOZ234" s="14"/>
      <c r="JPA234" s="14"/>
      <c r="JPB234" s="14"/>
      <c r="JPC234" s="14"/>
      <c r="JPD234" s="14"/>
      <c r="JPE234" s="14"/>
      <c r="JPF234" s="14"/>
      <c r="JPG234" s="14"/>
      <c r="JPH234" s="14"/>
      <c r="JPI234" s="14"/>
      <c r="JPJ234" s="14"/>
      <c r="JPK234" s="14"/>
      <c r="JPL234" s="14"/>
      <c r="JPM234" s="14"/>
      <c r="JPN234" s="14"/>
      <c r="JPO234" s="14"/>
      <c r="JPP234" s="14"/>
      <c r="JPQ234" s="14"/>
      <c r="JPR234" s="14"/>
      <c r="JPS234" s="14"/>
      <c r="JPT234" s="14"/>
      <c r="JPU234" s="14"/>
      <c r="JPV234" s="14"/>
      <c r="JPW234" s="14"/>
      <c r="JPX234" s="14"/>
      <c r="JPY234" s="14"/>
      <c r="JPZ234" s="14"/>
      <c r="JQA234" s="14"/>
      <c r="JQB234" s="14"/>
      <c r="JQC234" s="14"/>
      <c r="JQD234" s="14"/>
      <c r="JQE234" s="14"/>
      <c r="JQF234" s="14"/>
      <c r="JQG234" s="14"/>
      <c r="JQH234" s="14"/>
      <c r="JQI234" s="14"/>
      <c r="JQJ234" s="14"/>
      <c r="JQK234" s="14"/>
      <c r="JQL234" s="14"/>
      <c r="JQM234" s="14"/>
      <c r="JQN234" s="14"/>
      <c r="JQO234" s="14"/>
      <c r="JQP234" s="14"/>
      <c r="JQQ234" s="14"/>
      <c r="JQR234" s="14"/>
      <c r="JQS234" s="14"/>
      <c r="JQT234" s="14"/>
      <c r="JQU234" s="14"/>
      <c r="JQV234" s="14"/>
      <c r="JQW234" s="14"/>
      <c r="JQX234" s="14"/>
      <c r="JQY234" s="14"/>
      <c r="JQZ234" s="14"/>
      <c r="JRA234" s="14"/>
      <c r="JRB234" s="14"/>
      <c r="JRC234" s="14"/>
      <c r="JRD234" s="14"/>
      <c r="JRE234" s="14"/>
      <c r="JRF234" s="14"/>
      <c r="JRG234" s="14"/>
      <c r="JRH234" s="14"/>
      <c r="JRI234" s="14"/>
      <c r="JRJ234" s="14"/>
      <c r="JRK234" s="14"/>
      <c r="JRL234" s="14"/>
      <c r="JRM234" s="14"/>
      <c r="JRN234" s="14"/>
      <c r="JRO234" s="14"/>
      <c r="JRP234" s="14"/>
      <c r="JRQ234" s="14"/>
      <c r="JRR234" s="14"/>
      <c r="JRS234" s="14"/>
      <c r="JRT234" s="14"/>
      <c r="JRU234" s="14"/>
      <c r="JRV234" s="14"/>
      <c r="JRW234" s="14"/>
      <c r="JRX234" s="14"/>
      <c r="JRY234" s="14"/>
      <c r="JRZ234" s="14"/>
      <c r="JSA234" s="14"/>
      <c r="JSB234" s="14"/>
      <c r="JSC234" s="14"/>
      <c r="JSD234" s="14"/>
      <c r="JSE234" s="14"/>
      <c r="JSF234" s="14"/>
      <c r="JSG234" s="14"/>
      <c r="JSH234" s="14"/>
      <c r="JSI234" s="14"/>
      <c r="JSJ234" s="14"/>
      <c r="JSK234" s="14"/>
      <c r="JSL234" s="14"/>
      <c r="JSM234" s="14"/>
      <c r="JSN234" s="14"/>
      <c r="JSO234" s="14"/>
      <c r="JSP234" s="14"/>
      <c r="JSQ234" s="14"/>
      <c r="JSR234" s="14"/>
      <c r="JSS234" s="14"/>
      <c r="JST234" s="14"/>
      <c r="JSU234" s="14"/>
      <c r="JSV234" s="14"/>
      <c r="JSW234" s="14"/>
      <c r="JSX234" s="14"/>
      <c r="JSY234" s="14"/>
      <c r="JSZ234" s="14"/>
      <c r="JTA234" s="14"/>
      <c r="JTB234" s="14"/>
      <c r="JTC234" s="14"/>
      <c r="JTD234" s="14"/>
      <c r="JTE234" s="14"/>
      <c r="JTF234" s="14"/>
      <c r="JTG234" s="14"/>
      <c r="JTH234" s="14"/>
      <c r="JTI234" s="14"/>
      <c r="JTJ234" s="14"/>
      <c r="JTK234" s="14"/>
      <c r="JTL234" s="14"/>
      <c r="JTM234" s="14"/>
      <c r="JTN234" s="14"/>
      <c r="JTO234" s="14"/>
      <c r="JTP234" s="14"/>
      <c r="JTQ234" s="14"/>
      <c r="JTR234" s="14"/>
      <c r="JTS234" s="14"/>
      <c r="JTT234" s="14"/>
      <c r="JTU234" s="14"/>
      <c r="JTV234" s="14"/>
      <c r="JTW234" s="14"/>
      <c r="JTX234" s="14"/>
      <c r="JTY234" s="14"/>
      <c r="JTZ234" s="14"/>
      <c r="JUA234" s="14"/>
      <c r="JUB234" s="14"/>
      <c r="JUC234" s="14"/>
      <c r="JUD234" s="14"/>
      <c r="JUE234" s="14"/>
      <c r="JUF234" s="14"/>
      <c r="JUG234" s="14"/>
      <c r="JUH234" s="14"/>
      <c r="JUI234" s="14"/>
      <c r="JUJ234" s="14"/>
      <c r="JUK234" s="14"/>
      <c r="JUL234" s="14"/>
      <c r="JUM234" s="14"/>
      <c r="JUN234" s="14"/>
      <c r="JUO234" s="14"/>
      <c r="JUP234" s="14"/>
      <c r="JUQ234" s="14"/>
      <c r="JUR234" s="14"/>
      <c r="JUS234" s="14"/>
      <c r="JUT234" s="14"/>
      <c r="JUU234" s="14"/>
      <c r="JUV234" s="14"/>
      <c r="JUW234" s="14"/>
      <c r="JUX234" s="14"/>
      <c r="JUY234" s="14"/>
      <c r="JUZ234" s="14"/>
      <c r="JVA234" s="14"/>
      <c r="JVB234" s="14"/>
      <c r="JVC234" s="14"/>
      <c r="JVD234" s="14"/>
      <c r="JVE234" s="14"/>
      <c r="JVF234" s="14"/>
      <c r="JVG234" s="14"/>
      <c r="JVH234" s="14"/>
      <c r="JVI234" s="14"/>
      <c r="JVJ234" s="14"/>
      <c r="JVK234" s="14"/>
      <c r="JVL234" s="14"/>
      <c r="JVM234" s="14"/>
      <c r="JVN234" s="14"/>
      <c r="JVO234" s="14"/>
      <c r="JVP234" s="14"/>
      <c r="JVQ234" s="14"/>
      <c r="JVR234" s="14"/>
      <c r="JVS234" s="14"/>
      <c r="JVT234" s="14"/>
      <c r="JVU234" s="14"/>
      <c r="JVV234" s="14"/>
      <c r="JVW234" s="14"/>
      <c r="JVX234" s="14"/>
      <c r="JVY234" s="14"/>
      <c r="JVZ234" s="14"/>
      <c r="JWA234" s="14"/>
      <c r="JWB234" s="14"/>
      <c r="JWC234" s="14"/>
      <c r="JWD234" s="14"/>
      <c r="JWE234" s="14"/>
      <c r="JWF234" s="14"/>
      <c r="JWG234" s="14"/>
      <c r="JWH234" s="14"/>
      <c r="JWI234" s="14"/>
      <c r="JWJ234" s="14"/>
      <c r="JWK234" s="14"/>
      <c r="JWL234" s="14"/>
      <c r="JWM234" s="14"/>
      <c r="JWN234" s="14"/>
      <c r="JWO234" s="14"/>
      <c r="JWP234" s="14"/>
      <c r="JWQ234" s="14"/>
      <c r="JWR234" s="14"/>
      <c r="JWS234" s="14"/>
      <c r="JWT234" s="14"/>
      <c r="JWU234" s="14"/>
      <c r="JWV234" s="14"/>
      <c r="JWW234" s="14"/>
      <c r="JWX234" s="14"/>
      <c r="JWY234" s="14"/>
      <c r="JWZ234" s="14"/>
      <c r="JXA234" s="14"/>
      <c r="JXB234" s="14"/>
      <c r="JXC234" s="14"/>
      <c r="JXD234" s="14"/>
      <c r="JXE234" s="14"/>
      <c r="JXF234" s="14"/>
      <c r="JXG234" s="14"/>
      <c r="JXH234" s="14"/>
      <c r="JXI234" s="14"/>
      <c r="JXJ234" s="14"/>
      <c r="JXK234" s="14"/>
      <c r="JXL234" s="14"/>
      <c r="JXM234" s="14"/>
      <c r="JXN234" s="14"/>
      <c r="JXO234" s="14"/>
      <c r="JXP234" s="14"/>
      <c r="JXQ234" s="14"/>
      <c r="JXR234" s="14"/>
      <c r="JXS234" s="14"/>
      <c r="JXT234" s="14"/>
      <c r="JXU234" s="14"/>
      <c r="JXV234" s="14"/>
      <c r="JXW234" s="14"/>
      <c r="JXX234" s="14"/>
      <c r="JXY234" s="14"/>
      <c r="JXZ234" s="14"/>
      <c r="JYA234" s="14"/>
      <c r="JYB234" s="14"/>
      <c r="JYC234" s="14"/>
      <c r="JYD234" s="14"/>
      <c r="JYE234" s="14"/>
      <c r="JYF234" s="14"/>
      <c r="JYG234" s="14"/>
      <c r="JYH234" s="14"/>
      <c r="JYI234" s="14"/>
      <c r="JYJ234" s="14"/>
      <c r="JYK234" s="14"/>
      <c r="JYL234" s="14"/>
      <c r="JYM234" s="14"/>
      <c r="JYN234" s="14"/>
      <c r="JYO234" s="14"/>
      <c r="JYP234" s="14"/>
      <c r="JYQ234" s="14"/>
      <c r="JYR234" s="14"/>
      <c r="JYS234" s="14"/>
      <c r="JYT234" s="14"/>
      <c r="JYU234" s="14"/>
      <c r="JYV234" s="14"/>
      <c r="JYW234" s="14"/>
      <c r="JYX234" s="14"/>
      <c r="JYY234" s="14"/>
      <c r="JYZ234" s="14"/>
      <c r="JZA234" s="14"/>
      <c r="JZB234" s="14"/>
      <c r="JZC234" s="14"/>
      <c r="JZD234" s="14"/>
      <c r="JZE234" s="14"/>
      <c r="JZF234" s="14"/>
      <c r="JZG234" s="14"/>
      <c r="JZH234" s="14"/>
      <c r="JZI234" s="14"/>
      <c r="JZJ234" s="14"/>
      <c r="JZK234" s="14"/>
      <c r="JZL234" s="14"/>
      <c r="JZM234" s="14"/>
      <c r="JZN234" s="14"/>
      <c r="JZO234" s="14"/>
      <c r="JZP234" s="14"/>
      <c r="JZQ234" s="14"/>
      <c r="JZR234" s="14"/>
      <c r="JZS234" s="14"/>
      <c r="JZT234" s="14"/>
      <c r="JZU234" s="14"/>
      <c r="JZV234" s="14"/>
      <c r="JZW234" s="14"/>
      <c r="JZX234" s="14"/>
      <c r="JZY234" s="14"/>
      <c r="JZZ234" s="14"/>
      <c r="KAA234" s="14"/>
      <c r="KAB234" s="14"/>
      <c r="KAC234" s="14"/>
      <c r="KAD234" s="14"/>
      <c r="KAE234" s="14"/>
      <c r="KAF234" s="14"/>
      <c r="KAG234" s="14"/>
      <c r="KAH234" s="14"/>
      <c r="KAI234" s="14"/>
      <c r="KAJ234" s="14"/>
      <c r="KAK234" s="14"/>
      <c r="KAL234" s="14"/>
      <c r="KAM234" s="14"/>
      <c r="KAN234" s="14"/>
      <c r="KAO234" s="14"/>
      <c r="KAP234" s="14"/>
      <c r="KAQ234" s="14"/>
      <c r="KAR234" s="14"/>
      <c r="KAS234" s="14"/>
      <c r="KAT234" s="14"/>
      <c r="KAU234" s="14"/>
      <c r="KAV234" s="14"/>
      <c r="KAW234" s="14"/>
      <c r="KAX234" s="14"/>
      <c r="KAY234" s="14"/>
      <c r="KAZ234" s="14"/>
      <c r="KBA234" s="14"/>
      <c r="KBB234" s="14"/>
      <c r="KBC234" s="14"/>
      <c r="KBD234" s="14"/>
      <c r="KBE234" s="14"/>
      <c r="KBF234" s="14"/>
      <c r="KBG234" s="14"/>
      <c r="KBH234" s="14"/>
      <c r="KBI234" s="14"/>
      <c r="KBJ234" s="14"/>
      <c r="KBK234" s="14"/>
      <c r="KBL234" s="14"/>
      <c r="KBM234" s="14"/>
      <c r="KBN234" s="14"/>
      <c r="KBO234" s="14"/>
      <c r="KBP234" s="14"/>
      <c r="KBQ234" s="14"/>
      <c r="KBR234" s="14"/>
      <c r="KBS234" s="14"/>
      <c r="KBT234" s="14"/>
      <c r="KBU234" s="14"/>
      <c r="KBV234" s="14"/>
      <c r="KBW234" s="14"/>
      <c r="KBX234" s="14"/>
      <c r="KBY234" s="14"/>
      <c r="KBZ234" s="14"/>
      <c r="KCA234" s="14"/>
      <c r="KCB234" s="14"/>
      <c r="KCC234" s="14"/>
      <c r="KCD234" s="14"/>
      <c r="KCE234" s="14"/>
      <c r="KCF234" s="14"/>
      <c r="KCG234" s="14"/>
      <c r="KCH234" s="14"/>
      <c r="KCI234" s="14"/>
      <c r="KCJ234" s="14"/>
      <c r="KCK234" s="14"/>
      <c r="KCL234" s="14"/>
      <c r="KCM234" s="14"/>
      <c r="KCN234" s="14"/>
      <c r="KCO234" s="14"/>
      <c r="KCP234" s="14"/>
      <c r="KCQ234" s="14"/>
      <c r="KCR234" s="14"/>
      <c r="KCS234" s="14"/>
      <c r="KCT234" s="14"/>
      <c r="KCU234" s="14"/>
      <c r="KCV234" s="14"/>
      <c r="KCW234" s="14"/>
      <c r="KCX234" s="14"/>
      <c r="KCY234" s="14"/>
      <c r="KCZ234" s="14"/>
      <c r="KDA234" s="14"/>
      <c r="KDB234" s="14"/>
      <c r="KDC234" s="14"/>
      <c r="KDD234" s="14"/>
      <c r="KDE234" s="14"/>
      <c r="KDF234" s="14"/>
      <c r="KDG234" s="14"/>
      <c r="KDH234" s="14"/>
      <c r="KDI234" s="14"/>
      <c r="KDJ234" s="14"/>
      <c r="KDK234" s="14"/>
      <c r="KDL234" s="14"/>
      <c r="KDM234" s="14"/>
      <c r="KDN234" s="14"/>
      <c r="KDO234" s="14"/>
      <c r="KDP234" s="14"/>
      <c r="KDQ234" s="14"/>
      <c r="KDR234" s="14"/>
      <c r="KDS234" s="14"/>
      <c r="KDT234" s="14"/>
      <c r="KDU234" s="14"/>
      <c r="KDV234" s="14"/>
      <c r="KDW234" s="14"/>
      <c r="KDX234" s="14"/>
      <c r="KDY234" s="14"/>
      <c r="KDZ234" s="14"/>
      <c r="KEA234" s="14"/>
      <c r="KEB234" s="14"/>
      <c r="KEC234" s="14"/>
      <c r="KED234" s="14"/>
      <c r="KEE234" s="14"/>
      <c r="KEF234" s="14"/>
      <c r="KEG234" s="14"/>
      <c r="KEH234" s="14"/>
      <c r="KEI234" s="14"/>
      <c r="KEJ234" s="14"/>
      <c r="KEK234" s="14"/>
      <c r="KEL234" s="14"/>
      <c r="KEM234" s="14"/>
      <c r="KEN234" s="14"/>
      <c r="KEO234" s="14"/>
      <c r="KEP234" s="14"/>
      <c r="KEQ234" s="14"/>
      <c r="KER234" s="14"/>
      <c r="KES234" s="14"/>
      <c r="KET234" s="14"/>
      <c r="KEU234" s="14"/>
      <c r="KEV234" s="14"/>
      <c r="KEW234" s="14"/>
      <c r="KEX234" s="14"/>
      <c r="KEY234" s="14"/>
      <c r="KEZ234" s="14"/>
      <c r="KFA234" s="14"/>
      <c r="KFB234" s="14"/>
      <c r="KFC234" s="14"/>
      <c r="KFD234" s="14"/>
      <c r="KFE234" s="14"/>
      <c r="KFF234" s="14"/>
      <c r="KFG234" s="14"/>
      <c r="KFH234" s="14"/>
      <c r="KFI234" s="14"/>
      <c r="KFJ234" s="14"/>
      <c r="KFK234" s="14"/>
      <c r="KFL234" s="14"/>
      <c r="KFM234" s="14"/>
      <c r="KFN234" s="14"/>
      <c r="KFO234" s="14"/>
      <c r="KFP234" s="14"/>
      <c r="KFQ234" s="14"/>
      <c r="KFR234" s="14"/>
      <c r="KFS234" s="14"/>
      <c r="KFT234" s="14"/>
      <c r="KFU234" s="14"/>
      <c r="KFV234" s="14"/>
      <c r="KFW234" s="14"/>
      <c r="KFX234" s="14"/>
      <c r="KFY234" s="14"/>
      <c r="KFZ234" s="14"/>
      <c r="KGA234" s="14"/>
      <c r="KGB234" s="14"/>
      <c r="KGC234" s="14"/>
      <c r="KGD234" s="14"/>
      <c r="KGE234" s="14"/>
      <c r="KGF234" s="14"/>
      <c r="KGG234" s="14"/>
      <c r="KGH234" s="14"/>
      <c r="KGI234" s="14"/>
      <c r="KGJ234" s="14"/>
      <c r="KGK234" s="14"/>
      <c r="KGL234" s="14"/>
      <c r="KGM234" s="14"/>
      <c r="KGN234" s="14"/>
      <c r="KGO234" s="14"/>
      <c r="KGP234" s="14"/>
      <c r="KGQ234" s="14"/>
      <c r="KGR234" s="14"/>
      <c r="KGS234" s="14"/>
      <c r="KGT234" s="14"/>
      <c r="KGU234" s="14"/>
      <c r="KGV234" s="14"/>
      <c r="KGW234" s="14"/>
      <c r="KGX234" s="14"/>
      <c r="KGY234" s="14"/>
      <c r="KGZ234" s="14"/>
      <c r="KHA234" s="14"/>
      <c r="KHB234" s="14"/>
      <c r="KHC234" s="14"/>
      <c r="KHD234" s="14"/>
      <c r="KHE234" s="14"/>
      <c r="KHF234" s="14"/>
      <c r="KHG234" s="14"/>
      <c r="KHH234" s="14"/>
      <c r="KHI234" s="14"/>
      <c r="KHJ234" s="14"/>
      <c r="KHK234" s="14"/>
      <c r="KHL234" s="14"/>
      <c r="KHM234" s="14"/>
      <c r="KHN234" s="14"/>
      <c r="KHO234" s="14"/>
      <c r="KHP234" s="14"/>
      <c r="KHQ234" s="14"/>
      <c r="KHR234" s="14"/>
      <c r="KHS234" s="14"/>
      <c r="KHT234" s="14"/>
      <c r="KHU234" s="14"/>
      <c r="KHV234" s="14"/>
      <c r="KHW234" s="14"/>
      <c r="KHX234" s="14"/>
      <c r="KHY234" s="14"/>
      <c r="KHZ234" s="14"/>
      <c r="KIA234" s="14"/>
      <c r="KIB234" s="14"/>
      <c r="KIC234" s="14"/>
      <c r="KID234" s="14"/>
      <c r="KIE234" s="14"/>
      <c r="KIF234" s="14"/>
      <c r="KIG234" s="14"/>
      <c r="KIH234" s="14"/>
      <c r="KII234" s="14"/>
      <c r="KIJ234" s="14"/>
      <c r="KIK234" s="14"/>
      <c r="KIL234" s="14"/>
      <c r="KIM234" s="14"/>
      <c r="KIN234" s="14"/>
      <c r="KIO234" s="14"/>
      <c r="KIP234" s="14"/>
      <c r="KIQ234" s="14"/>
      <c r="KIR234" s="14"/>
      <c r="KIS234" s="14"/>
      <c r="KIT234" s="14"/>
      <c r="KIU234" s="14"/>
      <c r="KIV234" s="14"/>
      <c r="KIW234" s="14"/>
      <c r="KIX234" s="14"/>
      <c r="KIY234" s="14"/>
      <c r="KIZ234" s="14"/>
      <c r="KJA234" s="14"/>
      <c r="KJB234" s="14"/>
      <c r="KJC234" s="14"/>
      <c r="KJD234" s="14"/>
      <c r="KJE234" s="14"/>
      <c r="KJF234" s="14"/>
      <c r="KJG234" s="14"/>
      <c r="KJH234" s="14"/>
      <c r="KJI234" s="14"/>
      <c r="KJJ234" s="14"/>
      <c r="KJK234" s="14"/>
      <c r="KJL234" s="14"/>
      <c r="KJM234" s="14"/>
      <c r="KJN234" s="14"/>
      <c r="KJO234" s="14"/>
      <c r="KJP234" s="14"/>
      <c r="KJQ234" s="14"/>
      <c r="KJR234" s="14"/>
      <c r="KJS234" s="14"/>
      <c r="KJT234" s="14"/>
      <c r="KJU234" s="14"/>
      <c r="KJV234" s="14"/>
      <c r="KJW234" s="14"/>
      <c r="KJX234" s="14"/>
      <c r="KJY234" s="14"/>
      <c r="KJZ234" s="14"/>
      <c r="KKA234" s="14"/>
      <c r="KKB234" s="14"/>
      <c r="KKC234" s="14"/>
      <c r="KKD234" s="14"/>
      <c r="KKE234" s="14"/>
      <c r="KKF234" s="14"/>
      <c r="KKG234" s="14"/>
      <c r="KKH234" s="14"/>
      <c r="KKI234" s="14"/>
      <c r="KKJ234" s="14"/>
      <c r="KKK234" s="14"/>
      <c r="KKL234" s="14"/>
      <c r="KKM234" s="14"/>
      <c r="KKN234" s="14"/>
      <c r="KKO234" s="14"/>
      <c r="KKP234" s="14"/>
      <c r="KKQ234" s="14"/>
      <c r="KKR234" s="14"/>
      <c r="KKS234" s="14"/>
      <c r="KKT234" s="14"/>
      <c r="KKU234" s="14"/>
      <c r="KKV234" s="14"/>
      <c r="KKW234" s="14"/>
      <c r="KKX234" s="14"/>
      <c r="KKY234" s="14"/>
      <c r="KKZ234" s="14"/>
      <c r="KLA234" s="14"/>
      <c r="KLB234" s="14"/>
      <c r="KLC234" s="14"/>
      <c r="KLD234" s="14"/>
      <c r="KLE234" s="14"/>
      <c r="KLF234" s="14"/>
      <c r="KLG234" s="14"/>
      <c r="KLH234" s="14"/>
      <c r="KLI234" s="14"/>
      <c r="KLJ234" s="14"/>
      <c r="KLK234" s="14"/>
      <c r="KLL234" s="14"/>
      <c r="KLM234" s="14"/>
      <c r="KLN234" s="14"/>
      <c r="KLO234" s="14"/>
      <c r="KLP234" s="14"/>
      <c r="KLQ234" s="14"/>
      <c r="KLR234" s="14"/>
      <c r="KLS234" s="14"/>
      <c r="KLT234" s="14"/>
      <c r="KLU234" s="14"/>
      <c r="KLV234" s="14"/>
      <c r="KLW234" s="14"/>
      <c r="KLX234" s="14"/>
      <c r="KLY234" s="14"/>
      <c r="KLZ234" s="14"/>
      <c r="KMA234" s="14"/>
      <c r="KMB234" s="14"/>
      <c r="KMC234" s="14"/>
      <c r="KMD234" s="14"/>
      <c r="KME234" s="14"/>
      <c r="KMF234" s="14"/>
      <c r="KMG234" s="14"/>
      <c r="KMH234" s="14"/>
      <c r="KMI234" s="14"/>
      <c r="KMJ234" s="14"/>
      <c r="KMK234" s="14"/>
      <c r="KML234" s="14"/>
      <c r="KMM234" s="14"/>
      <c r="KMN234" s="14"/>
      <c r="KMO234" s="14"/>
      <c r="KMP234" s="14"/>
      <c r="KMQ234" s="14"/>
      <c r="KMR234" s="14"/>
      <c r="KMS234" s="14"/>
      <c r="KMT234" s="14"/>
      <c r="KMU234" s="14"/>
      <c r="KMV234" s="14"/>
      <c r="KMW234" s="14"/>
      <c r="KMX234" s="14"/>
      <c r="KMY234" s="14"/>
      <c r="KMZ234" s="14"/>
      <c r="KNA234" s="14"/>
      <c r="KNB234" s="14"/>
      <c r="KNC234" s="14"/>
      <c r="KND234" s="14"/>
      <c r="KNE234" s="14"/>
      <c r="KNF234" s="14"/>
      <c r="KNG234" s="14"/>
      <c r="KNH234" s="14"/>
      <c r="KNI234" s="14"/>
      <c r="KNJ234" s="14"/>
      <c r="KNK234" s="14"/>
      <c r="KNL234" s="14"/>
      <c r="KNM234" s="14"/>
      <c r="KNN234" s="14"/>
      <c r="KNO234" s="14"/>
      <c r="KNP234" s="14"/>
      <c r="KNQ234" s="14"/>
      <c r="KNR234" s="14"/>
      <c r="KNS234" s="14"/>
      <c r="KNT234" s="14"/>
      <c r="KNU234" s="14"/>
      <c r="KNV234" s="14"/>
      <c r="KNW234" s="14"/>
      <c r="KNX234" s="14"/>
      <c r="KNY234" s="14"/>
      <c r="KNZ234" s="14"/>
      <c r="KOA234" s="14"/>
      <c r="KOB234" s="14"/>
      <c r="KOC234" s="14"/>
      <c r="KOD234" s="14"/>
      <c r="KOE234" s="14"/>
      <c r="KOF234" s="14"/>
      <c r="KOG234" s="14"/>
      <c r="KOH234" s="14"/>
      <c r="KOI234" s="14"/>
      <c r="KOJ234" s="14"/>
      <c r="KOK234" s="14"/>
      <c r="KOL234" s="14"/>
      <c r="KOM234" s="14"/>
      <c r="KON234" s="14"/>
      <c r="KOO234" s="14"/>
      <c r="KOP234" s="14"/>
      <c r="KOQ234" s="14"/>
      <c r="KOR234" s="14"/>
      <c r="KOS234" s="14"/>
      <c r="KOT234" s="14"/>
      <c r="KOU234" s="14"/>
      <c r="KOV234" s="14"/>
      <c r="KOW234" s="14"/>
      <c r="KOX234" s="14"/>
      <c r="KOY234" s="14"/>
      <c r="KOZ234" s="14"/>
      <c r="KPA234" s="14"/>
      <c r="KPB234" s="14"/>
      <c r="KPC234" s="14"/>
      <c r="KPD234" s="14"/>
      <c r="KPE234" s="14"/>
      <c r="KPF234" s="14"/>
      <c r="KPG234" s="14"/>
      <c r="KPH234" s="14"/>
      <c r="KPI234" s="14"/>
      <c r="KPJ234" s="14"/>
      <c r="KPK234" s="14"/>
      <c r="KPL234" s="14"/>
      <c r="KPM234" s="14"/>
      <c r="KPN234" s="14"/>
      <c r="KPO234" s="14"/>
      <c r="KPP234" s="14"/>
      <c r="KPQ234" s="14"/>
      <c r="KPR234" s="14"/>
      <c r="KPS234" s="14"/>
      <c r="KPT234" s="14"/>
      <c r="KPU234" s="14"/>
      <c r="KPV234" s="14"/>
      <c r="KPW234" s="14"/>
      <c r="KPX234" s="14"/>
      <c r="KPY234" s="14"/>
      <c r="KPZ234" s="14"/>
      <c r="KQA234" s="14"/>
      <c r="KQB234" s="14"/>
      <c r="KQC234" s="14"/>
      <c r="KQD234" s="14"/>
      <c r="KQE234" s="14"/>
      <c r="KQF234" s="14"/>
      <c r="KQG234" s="14"/>
      <c r="KQH234" s="14"/>
      <c r="KQI234" s="14"/>
      <c r="KQJ234" s="14"/>
      <c r="KQK234" s="14"/>
      <c r="KQL234" s="14"/>
      <c r="KQM234" s="14"/>
      <c r="KQN234" s="14"/>
      <c r="KQO234" s="14"/>
      <c r="KQP234" s="14"/>
      <c r="KQQ234" s="14"/>
      <c r="KQR234" s="14"/>
      <c r="KQS234" s="14"/>
      <c r="KQT234" s="14"/>
      <c r="KQU234" s="14"/>
      <c r="KQV234" s="14"/>
      <c r="KQW234" s="14"/>
      <c r="KQX234" s="14"/>
      <c r="KQY234" s="14"/>
      <c r="KQZ234" s="14"/>
      <c r="KRA234" s="14"/>
      <c r="KRB234" s="14"/>
      <c r="KRC234" s="14"/>
      <c r="KRD234" s="14"/>
      <c r="KRE234" s="14"/>
      <c r="KRF234" s="14"/>
      <c r="KRG234" s="14"/>
      <c r="KRH234" s="14"/>
      <c r="KRI234" s="14"/>
      <c r="KRJ234" s="14"/>
      <c r="KRK234" s="14"/>
      <c r="KRL234" s="14"/>
      <c r="KRM234" s="14"/>
      <c r="KRN234" s="14"/>
      <c r="KRO234" s="14"/>
      <c r="KRP234" s="14"/>
      <c r="KRQ234" s="14"/>
      <c r="KRR234" s="14"/>
      <c r="KRS234" s="14"/>
      <c r="KRT234" s="14"/>
      <c r="KRU234" s="14"/>
      <c r="KRV234" s="14"/>
      <c r="KRW234" s="14"/>
      <c r="KRX234" s="14"/>
      <c r="KRY234" s="14"/>
      <c r="KRZ234" s="14"/>
      <c r="KSA234" s="14"/>
      <c r="KSB234" s="14"/>
      <c r="KSC234" s="14"/>
      <c r="KSD234" s="14"/>
      <c r="KSE234" s="14"/>
      <c r="KSF234" s="14"/>
      <c r="KSG234" s="14"/>
      <c r="KSH234" s="14"/>
      <c r="KSI234" s="14"/>
      <c r="KSJ234" s="14"/>
      <c r="KSK234" s="14"/>
      <c r="KSL234" s="14"/>
      <c r="KSM234" s="14"/>
      <c r="KSN234" s="14"/>
      <c r="KSO234" s="14"/>
      <c r="KSP234" s="14"/>
      <c r="KSQ234" s="14"/>
      <c r="KSR234" s="14"/>
      <c r="KSS234" s="14"/>
      <c r="KST234" s="14"/>
      <c r="KSU234" s="14"/>
      <c r="KSV234" s="14"/>
      <c r="KSW234" s="14"/>
      <c r="KSX234" s="14"/>
      <c r="KSY234" s="14"/>
      <c r="KSZ234" s="14"/>
      <c r="KTA234" s="14"/>
      <c r="KTB234" s="14"/>
      <c r="KTC234" s="14"/>
      <c r="KTD234" s="14"/>
      <c r="KTE234" s="14"/>
      <c r="KTF234" s="14"/>
      <c r="KTG234" s="14"/>
      <c r="KTH234" s="14"/>
      <c r="KTI234" s="14"/>
      <c r="KTJ234" s="14"/>
      <c r="KTK234" s="14"/>
      <c r="KTL234" s="14"/>
      <c r="KTM234" s="14"/>
      <c r="KTN234" s="14"/>
      <c r="KTO234" s="14"/>
      <c r="KTP234" s="14"/>
      <c r="KTQ234" s="14"/>
      <c r="KTR234" s="14"/>
      <c r="KTS234" s="14"/>
      <c r="KTT234" s="14"/>
      <c r="KTU234" s="14"/>
      <c r="KTV234" s="14"/>
      <c r="KTW234" s="14"/>
      <c r="KTX234" s="14"/>
      <c r="KTY234" s="14"/>
      <c r="KTZ234" s="14"/>
      <c r="KUA234" s="14"/>
      <c r="KUB234" s="14"/>
      <c r="KUC234" s="14"/>
      <c r="KUD234" s="14"/>
      <c r="KUE234" s="14"/>
      <c r="KUF234" s="14"/>
      <c r="KUG234" s="14"/>
      <c r="KUH234" s="14"/>
      <c r="KUI234" s="14"/>
      <c r="KUJ234" s="14"/>
      <c r="KUK234" s="14"/>
      <c r="KUL234" s="14"/>
      <c r="KUM234" s="14"/>
      <c r="KUN234" s="14"/>
      <c r="KUO234" s="14"/>
      <c r="KUP234" s="14"/>
      <c r="KUQ234" s="14"/>
      <c r="KUR234" s="14"/>
      <c r="KUS234" s="14"/>
      <c r="KUT234" s="14"/>
      <c r="KUU234" s="14"/>
      <c r="KUV234" s="14"/>
      <c r="KUW234" s="14"/>
      <c r="KUX234" s="14"/>
      <c r="KUY234" s="14"/>
      <c r="KUZ234" s="14"/>
      <c r="KVA234" s="14"/>
      <c r="KVB234" s="14"/>
      <c r="KVC234" s="14"/>
      <c r="KVD234" s="14"/>
      <c r="KVE234" s="14"/>
      <c r="KVF234" s="14"/>
      <c r="KVG234" s="14"/>
      <c r="KVH234" s="14"/>
      <c r="KVI234" s="14"/>
      <c r="KVJ234" s="14"/>
      <c r="KVK234" s="14"/>
      <c r="KVL234" s="14"/>
      <c r="KVM234" s="14"/>
      <c r="KVN234" s="14"/>
      <c r="KVO234" s="14"/>
      <c r="KVP234" s="14"/>
      <c r="KVQ234" s="14"/>
      <c r="KVR234" s="14"/>
      <c r="KVS234" s="14"/>
      <c r="KVT234" s="14"/>
      <c r="KVU234" s="14"/>
      <c r="KVV234" s="14"/>
      <c r="KVW234" s="14"/>
      <c r="KVX234" s="14"/>
      <c r="KVY234" s="14"/>
      <c r="KVZ234" s="14"/>
      <c r="KWA234" s="14"/>
      <c r="KWB234" s="14"/>
      <c r="KWC234" s="14"/>
      <c r="KWD234" s="14"/>
      <c r="KWE234" s="14"/>
      <c r="KWF234" s="14"/>
      <c r="KWG234" s="14"/>
      <c r="KWH234" s="14"/>
      <c r="KWI234" s="14"/>
      <c r="KWJ234" s="14"/>
      <c r="KWK234" s="14"/>
      <c r="KWL234" s="14"/>
      <c r="KWM234" s="14"/>
      <c r="KWN234" s="14"/>
      <c r="KWO234" s="14"/>
      <c r="KWP234" s="14"/>
      <c r="KWQ234" s="14"/>
      <c r="KWR234" s="14"/>
      <c r="KWS234" s="14"/>
      <c r="KWT234" s="14"/>
      <c r="KWU234" s="14"/>
      <c r="KWV234" s="14"/>
      <c r="KWW234" s="14"/>
      <c r="KWX234" s="14"/>
      <c r="KWY234" s="14"/>
      <c r="KWZ234" s="14"/>
      <c r="KXA234" s="14"/>
      <c r="KXB234" s="14"/>
      <c r="KXC234" s="14"/>
      <c r="KXD234" s="14"/>
      <c r="KXE234" s="14"/>
      <c r="KXF234" s="14"/>
      <c r="KXG234" s="14"/>
      <c r="KXH234" s="14"/>
      <c r="KXI234" s="14"/>
      <c r="KXJ234" s="14"/>
      <c r="KXK234" s="14"/>
      <c r="KXL234" s="14"/>
      <c r="KXM234" s="14"/>
      <c r="KXN234" s="14"/>
      <c r="KXO234" s="14"/>
      <c r="KXP234" s="14"/>
      <c r="KXQ234" s="14"/>
      <c r="KXR234" s="14"/>
      <c r="KXS234" s="14"/>
      <c r="KXT234" s="14"/>
      <c r="KXU234" s="14"/>
      <c r="KXV234" s="14"/>
      <c r="KXW234" s="14"/>
      <c r="KXX234" s="14"/>
      <c r="KXY234" s="14"/>
      <c r="KXZ234" s="14"/>
      <c r="KYA234" s="14"/>
      <c r="KYB234" s="14"/>
      <c r="KYC234" s="14"/>
      <c r="KYD234" s="14"/>
      <c r="KYE234" s="14"/>
      <c r="KYF234" s="14"/>
      <c r="KYG234" s="14"/>
      <c r="KYH234" s="14"/>
      <c r="KYI234" s="14"/>
      <c r="KYJ234" s="14"/>
      <c r="KYK234" s="14"/>
      <c r="KYL234" s="14"/>
      <c r="KYM234" s="14"/>
      <c r="KYN234" s="14"/>
      <c r="KYO234" s="14"/>
      <c r="KYP234" s="14"/>
      <c r="KYQ234" s="14"/>
      <c r="KYR234" s="14"/>
      <c r="KYS234" s="14"/>
      <c r="KYT234" s="14"/>
      <c r="KYU234" s="14"/>
      <c r="KYV234" s="14"/>
      <c r="KYW234" s="14"/>
      <c r="KYX234" s="14"/>
      <c r="KYY234" s="14"/>
      <c r="KYZ234" s="14"/>
      <c r="KZA234" s="14"/>
      <c r="KZB234" s="14"/>
      <c r="KZC234" s="14"/>
      <c r="KZD234" s="14"/>
      <c r="KZE234" s="14"/>
      <c r="KZF234" s="14"/>
      <c r="KZG234" s="14"/>
      <c r="KZH234" s="14"/>
      <c r="KZI234" s="14"/>
      <c r="KZJ234" s="14"/>
      <c r="KZK234" s="14"/>
      <c r="KZL234" s="14"/>
      <c r="KZM234" s="14"/>
      <c r="KZN234" s="14"/>
      <c r="KZO234" s="14"/>
      <c r="KZP234" s="14"/>
      <c r="KZQ234" s="14"/>
      <c r="KZR234" s="14"/>
      <c r="KZS234" s="14"/>
      <c r="KZT234" s="14"/>
      <c r="KZU234" s="14"/>
      <c r="KZV234" s="14"/>
      <c r="KZW234" s="14"/>
      <c r="KZX234" s="14"/>
      <c r="KZY234" s="14"/>
      <c r="KZZ234" s="14"/>
      <c r="LAA234" s="14"/>
      <c r="LAB234" s="14"/>
      <c r="LAC234" s="14"/>
      <c r="LAD234" s="14"/>
      <c r="LAE234" s="14"/>
      <c r="LAF234" s="14"/>
      <c r="LAG234" s="14"/>
      <c r="LAH234" s="14"/>
      <c r="LAI234" s="14"/>
      <c r="LAJ234" s="14"/>
      <c r="LAK234" s="14"/>
      <c r="LAL234" s="14"/>
      <c r="LAM234" s="14"/>
      <c r="LAN234" s="14"/>
      <c r="LAO234" s="14"/>
      <c r="LAP234" s="14"/>
      <c r="LAQ234" s="14"/>
      <c r="LAR234" s="14"/>
      <c r="LAS234" s="14"/>
      <c r="LAT234" s="14"/>
      <c r="LAU234" s="14"/>
      <c r="LAV234" s="14"/>
      <c r="LAW234" s="14"/>
      <c r="LAX234" s="14"/>
      <c r="LAY234" s="14"/>
      <c r="LAZ234" s="14"/>
      <c r="LBA234" s="14"/>
      <c r="LBB234" s="14"/>
      <c r="LBC234" s="14"/>
      <c r="LBD234" s="14"/>
      <c r="LBE234" s="14"/>
      <c r="LBF234" s="14"/>
      <c r="LBG234" s="14"/>
      <c r="LBH234" s="14"/>
      <c r="LBI234" s="14"/>
      <c r="LBJ234" s="14"/>
      <c r="LBK234" s="14"/>
      <c r="LBL234" s="14"/>
      <c r="LBM234" s="14"/>
      <c r="LBN234" s="14"/>
      <c r="LBO234" s="14"/>
      <c r="LBP234" s="14"/>
      <c r="LBQ234" s="14"/>
      <c r="LBR234" s="14"/>
      <c r="LBS234" s="14"/>
      <c r="LBT234" s="14"/>
      <c r="LBU234" s="14"/>
      <c r="LBV234" s="14"/>
      <c r="LBW234" s="14"/>
      <c r="LBX234" s="14"/>
      <c r="LBY234" s="14"/>
      <c r="LBZ234" s="14"/>
      <c r="LCA234" s="14"/>
      <c r="LCB234" s="14"/>
      <c r="LCC234" s="14"/>
      <c r="LCD234" s="14"/>
      <c r="LCE234" s="14"/>
      <c r="LCF234" s="14"/>
      <c r="LCG234" s="14"/>
      <c r="LCH234" s="14"/>
      <c r="LCI234" s="14"/>
      <c r="LCJ234" s="14"/>
      <c r="LCK234" s="14"/>
      <c r="LCL234" s="14"/>
      <c r="LCM234" s="14"/>
      <c r="LCN234" s="14"/>
      <c r="LCO234" s="14"/>
      <c r="LCP234" s="14"/>
      <c r="LCQ234" s="14"/>
      <c r="LCR234" s="14"/>
      <c r="LCS234" s="14"/>
      <c r="LCT234" s="14"/>
      <c r="LCU234" s="14"/>
      <c r="LCV234" s="14"/>
      <c r="LCW234" s="14"/>
      <c r="LCX234" s="14"/>
      <c r="LCY234" s="14"/>
      <c r="LCZ234" s="14"/>
      <c r="LDA234" s="14"/>
      <c r="LDB234" s="14"/>
      <c r="LDC234" s="14"/>
      <c r="LDD234" s="14"/>
      <c r="LDE234" s="14"/>
      <c r="LDF234" s="14"/>
      <c r="LDG234" s="14"/>
      <c r="LDH234" s="14"/>
      <c r="LDI234" s="14"/>
      <c r="LDJ234" s="14"/>
      <c r="LDK234" s="14"/>
      <c r="LDL234" s="14"/>
      <c r="LDM234" s="14"/>
      <c r="LDN234" s="14"/>
      <c r="LDO234" s="14"/>
      <c r="LDP234" s="14"/>
      <c r="LDQ234" s="14"/>
      <c r="LDR234" s="14"/>
      <c r="LDS234" s="14"/>
      <c r="LDT234" s="14"/>
      <c r="LDU234" s="14"/>
      <c r="LDV234" s="14"/>
      <c r="LDW234" s="14"/>
      <c r="LDX234" s="14"/>
      <c r="LDY234" s="14"/>
      <c r="LDZ234" s="14"/>
      <c r="LEA234" s="14"/>
      <c r="LEB234" s="14"/>
      <c r="LEC234" s="14"/>
      <c r="LED234" s="14"/>
      <c r="LEE234" s="14"/>
      <c r="LEF234" s="14"/>
      <c r="LEG234" s="14"/>
      <c r="LEH234" s="14"/>
      <c r="LEI234" s="14"/>
      <c r="LEJ234" s="14"/>
      <c r="LEK234" s="14"/>
      <c r="LEL234" s="14"/>
      <c r="LEM234" s="14"/>
      <c r="LEN234" s="14"/>
      <c r="LEO234" s="14"/>
      <c r="LEP234" s="14"/>
      <c r="LEQ234" s="14"/>
      <c r="LER234" s="14"/>
      <c r="LES234" s="14"/>
      <c r="LET234" s="14"/>
      <c r="LEU234" s="14"/>
      <c r="LEV234" s="14"/>
      <c r="LEW234" s="14"/>
      <c r="LEX234" s="14"/>
      <c r="LEY234" s="14"/>
      <c r="LEZ234" s="14"/>
      <c r="LFA234" s="14"/>
      <c r="LFB234" s="14"/>
      <c r="LFC234" s="14"/>
      <c r="LFD234" s="14"/>
      <c r="LFE234" s="14"/>
      <c r="LFF234" s="14"/>
      <c r="LFG234" s="14"/>
      <c r="LFH234" s="14"/>
      <c r="LFI234" s="14"/>
      <c r="LFJ234" s="14"/>
      <c r="LFK234" s="14"/>
      <c r="LFL234" s="14"/>
      <c r="LFM234" s="14"/>
      <c r="LFN234" s="14"/>
      <c r="LFO234" s="14"/>
      <c r="LFP234" s="14"/>
      <c r="LFQ234" s="14"/>
      <c r="LFR234" s="14"/>
      <c r="LFS234" s="14"/>
      <c r="LFT234" s="14"/>
      <c r="LFU234" s="14"/>
      <c r="LFV234" s="14"/>
      <c r="LFW234" s="14"/>
      <c r="LFX234" s="14"/>
      <c r="LFY234" s="14"/>
      <c r="LFZ234" s="14"/>
      <c r="LGA234" s="14"/>
      <c r="LGB234" s="14"/>
      <c r="LGC234" s="14"/>
      <c r="LGD234" s="14"/>
      <c r="LGE234" s="14"/>
      <c r="LGF234" s="14"/>
      <c r="LGG234" s="14"/>
      <c r="LGH234" s="14"/>
      <c r="LGI234" s="14"/>
      <c r="LGJ234" s="14"/>
      <c r="LGK234" s="14"/>
      <c r="LGL234" s="14"/>
      <c r="LGM234" s="14"/>
      <c r="LGN234" s="14"/>
      <c r="LGO234" s="14"/>
      <c r="LGP234" s="14"/>
      <c r="LGQ234" s="14"/>
      <c r="LGR234" s="14"/>
      <c r="LGS234" s="14"/>
      <c r="LGT234" s="14"/>
      <c r="LGU234" s="14"/>
      <c r="LGV234" s="14"/>
      <c r="LGW234" s="14"/>
      <c r="LGX234" s="14"/>
      <c r="LGY234" s="14"/>
      <c r="LGZ234" s="14"/>
      <c r="LHA234" s="14"/>
      <c r="LHB234" s="14"/>
      <c r="LHC234" s="14"/>
      <c r="LHD234" s="14"/>
      <c r="LHE234" s="14"/>
      <c r="LHF234" s="14"/>
      <c r="LHG234" s="14"/>
      <c r="LHH234" s="14"/>
      <c r="LHI234" s="14"/>
      <c r="LHJ234" s="14"/>
      <c r="LHK234" s="14"/>
      <c r="LHL234" s="14"/>
      <c r="LHM234" s="14"/>
      <c r="LHN234" s="14"/>
      <c r="LHO234" s="14"/>
      <c r="LHP234" s="14"/>
      <c r="LHQ234" s="14"/>
      <c r="LHR234" s="14"/>
      <c r="LHS234" s="14"/>
      <c r="LHT234" s="14"/>
      <c r="LHU234" s="14"/>
      <c r="LHV234" s="14"/>
      <c r="LHW234" s="14"/>
      <c r="LHX234" s="14"/>
      <c r="LHY234" s="14"/>
      <c r="LHZ234" s="14"/>
      <c r="LIA234" s="14"/>
      <c r="LIB234" s="14"/>
      <c r="LIC234" s="14"/>
      <c r="LID234" s="14"/>
      <c r="LIE234" s="14"/>
      <c r="LIF234" s="14"/>
      <c r="LIG234" s="14"/>
      <c r="LIH234" s="14"/>
      <c r="LII234" s="14"/>
      <c r="LIJ234" s="14"/>
      <c r="LIK234" s="14"/>
      <c r="LIL234" s="14"/>
      <c r="LIM234" s="14"/>
      <c r="LIN234" s="14"/>
      <c r="LIO234" s="14"/>
      <c r="LIP234" s="14"/>
      <c r="LIQ234" s="14"/>
      <c r="LIR234" s="14"/>
      <c r="LIS234" s="14"/>
      <c r="LIT234" s="14"/>
      <c r="LIU234" s="14"/>
      <c r="LIV234" s="14"/>
      <c r="LIW234" s="14"/>
      <c r="LIX234" s="14"/>
      <c r="LIY234" s="14"/>
      <c r="LIZ234" s="14"/>
      <c r="LJA234" s="14"/>
      <c r="LJB234" s="14"/>
      <c r="LJC234" s="14"/>
      <c r="LJD234" s="14"/>
      <c r="LJE234" s="14"/>
      <c r="LJF234" s="14"/>
      <c r="LJG234" s="14"/>
      <c r="LJH234" s="14"/>
      <c r="LJI234" s="14"/>
      <c r="LJJ234" s="14"/>
      <c r="LJK234" s="14"/>
      <c r="LJL234" s="14"/>
      <c r="LJM234" s="14"/>
      <c r="LJN234" s="14"/>
      <c r="LJO234" s="14"/>
      <c r="LJP234" s="14"/>
      <c r="LJQ234" s="14"/>
      <c r="LJR234" s="14"/>
      <c r="LJS234" s="14"/>
      <c r="LJT234" s="14"/>
      <c r="LJU234" s="14"/>
      <c r="LJV234" s="14"/>
      <c r="LJW234" s="14"/>
      <c r="LJX234" s="14"/>
      <c r="LJY234" s="14"/>
      <c r="LJZ234" s="14"/>
      <c r="LKA234" s="14"/>
      <c r="LKB234" s="14"/>
      <c r="LKC234" s="14"/>
      <c r="LKD234" s="14"/>
      <c r="LKE234" s="14"/>
      <c r="LKF234" s="14"/>
      <c r="LKG234" s="14"/>
      <c r="LKH234" s="14"/>
      <c r="LKI234" s="14"/>
      <c r="LKJ234" s="14"/>
      <c r="LKK234" s="14"/>
      <c r="LKL234" s="14"/>
      <c r="LKM234" s="14"/>
      <c r="LKN234" s="14"/>
      <c r="LKO234" s="14"/>
      <c r="LKP234" s="14"/>
      <c r="LKQ234" s="14"/>
      <c r="LKR234" s="14"/>
      <c r="LKS234" s="14"/>
      <c r="LKT234" s="14"/>
      <c r="LKU234" s="14"/>
      <c r="LKV234" s="14"/>
      <c r="LKW234" s="14"/>
      <c r="LKX234" s="14"/>
      <c r="LKY234" s="14"/>
      <c r="LKZ234" s="14"/>
      <c r="LLA234" s="14"/>
      <c r="LLB234" s="14"/>
      <c r="LLC234" s="14"/>
      <c r="LLD234" s="14"/>
      <c r="LLE234" s="14"/>
      <c r="LLF234" s="14"/>
      <c r="LLG234" s="14"/>
      <c r="LLH234" s="14"/>
      <c r="LLI234" s="14"/>
      <c r="LLJ234" s="14"/>
      <c r="LLK234" s="14"/>
      <c r="LLL234" s="14"/>
      <c r="LLM234" s="14"/>
      <c r="LLN234" s="14"/>
      <c r="LLO234" s="14"/>
      <c r="LLP234" s="14"/>
      <c r="LLQ234" s="14"/>
      <c r="LLR234" s="14"/>
      <c r="LLS234" s="14"/>
      <c r="LLT234" s="14"/>
      <c r="LLU234" s="14"/>
      <c r="LLV234" s="14"/>
      <c r="LLW234" s="14"/>
      <c r="LLX234" s="14"/>
      <c r="LLY234" s="14"/>
      <c r="LLZ234" s="14"/>
      <c r="LMA234" s="14"/>
      <c r="LMB234" s="14"/>
      <c r="LMC234" s="14"/>
      <c r="LMD234" s="14"/>
      <c r="LME234" s="14"/>
      <c r="LMF234" s="14"/>
      <c r="LMG234" s="14"/>
      <c r="LMH234" s="14"/>
      <c r="LMI234" s="14"/>
      <c r="LMJ234" s="14"/>
      <c r="LMK234" s="14"/>
      <c r="LML234" s="14"/>
      <c r="LMM234" s="14"/>
      <c r="LMN234" s="14"/>
      <c r="LMO234" s="14"/>
      <c r="LMP234" s="14"/>
      <c r="LMQ234" s="14"/>
      <c r="LMR234" s="14"/>
      <c r="LMS234" s="14"/>
      <c r="LMT234" s="14"/>
      <c r="LMU234" s="14"/>
      <c r="LMV234" s="14"/>
      <c r="LMW234" s="14"/>
      <c r="LMX234" s="14"/>
      <c r="LMY234" s="14"/>
      <c r="LMZ234" s="14"/>
      <c r="LNA234" s="14"/>
      <c r="LNB234" s="14"/>
      <c r="LNC234" s="14"/>
      <c r="LND234" s="14"/>
      <c r="LNE234" s="14"/>
      <c r="LNF234" s="14"/>
      <c r="LNG234" s="14"/>
      <c r="LNH234" s="14"/>
      <c r="LNI234" s="14"/>
      <c r="LNJ234" s="14"/>
      <c r="LNK234" s="14"/>
      <c r="LNL234" s="14"/>
      <c r="LNM234" s="14"/>
      <c r="LNN234" s="14"/>
      <c r="LNO234" s="14"/>
      <c r="LNP234" s="14"/>
      <c r="LNQ234" s="14"/>
      <c r="LNR234" s="14"/>
      <c r="LNS234" s="14"/>
      <c r="LNT234" s="14"/>
      <c r="LNU234" s="14"/>
      <c r="LNV234" s="14"/>
      <c r="LNW234" s="14"/>
      <c r="LNX234" s="14"/>
      <c r="LNY234" s="14"/>
      <c r="LNZ234" s="14"/>
      <c r="LOA234" s="14"/>
      <c r="LOB234" s="14"/>
      <c r="LOC234" s="14"/>
      <c r="LOD234" s="14"/>
      <c r="LOE234" s="14"/>
      <c r="LOF234" s="14"/>
      <c r="LOG234" s="14"/>
      <c r="LOH234" s="14"/>
      <c r="LOI234" s="14"/>
      <c r="LOJ234" s="14"/>
      <c r="LOK234" s="14"/>
      <c r="LOL234" s="14"/>
      <c r="LOM234" s="14"/>
      <c r="LON234" s="14"/>
      <c r="LOO234" s="14"/>
      <c r="LOP234" s="14"/>
      <c r="LOQ234" s="14"/>
      <c r="LOR234" s="14"/>
      <c r="LOS234" s="14"/>
      <c r="LOT234" s="14"/>
      <c r="LOU234" s="14"/>
      <c r="LOV234" s="14"/>
      <c r="LOW234" s="14"/>
      <c r="LOX234" s="14"/>
      <c r="LOY234" s="14"/>
      <c r="LOZ234" s="14"/>
      <c r="LPA234" s="14"/>
      <c r="LPB234" s="14"/>
      <c r="LPC234" s="14"/>
      <c r="LPD234" s="14"/>
      <c r="LPE234" s="14"/>
      <c r="LPF234" s="14"/>
      <c r="LPG234" s="14"/>
      <c r="LPH234" s="14"/>
      <c r="LPI234" s="14"/>
      <c r="LPJ234" s="14"/>
      <c r="LPK234" s="14"/>
      <c r="LPL234" s="14"/>
      <c r="LPM234" s="14"/>
      <c r="LPN234" s="14"/>
      <c r="LPO234" s="14"/>
      <c r="LPP234" s="14"/>
      <c r="LPQ234" s="14"/>
      <c r="LPR234" s="14"/>
      <c r="LPS234" s="14"/>
      <c r="LPT234" s="14"/>
      <c r="LPU234" s="14"/>
      <c r="LPV234" s="14"/>
      <c r="LPW234" s="14"/>
      <c r="LPX234" s="14"/>
      <c r="LPY234" s="14"/>
      <c r="LPZ234" s="14"/>
      <c r="LQA234" s="14"/>
      <c r="LQB234" s="14"/>
      <c r="LQC234" s="14"/>
      <c r="LQD234" s="14"/>
      <c r="LQE234" s="14"/>
      <c r="LQF234" s="14"/>
      <c r="LQG234" s="14"/>
      <c r="LQH234" s="14"/>
      <c r="LQI234" s="14"/>
      <c r="LQJ234" s="14"/>
      <c r="LQK234" s="14"/>
      <c r="LQL234" s="14"/>
      <c r="LQM234" s="14"/>
      <c r="LQN234" s="14"/>
      <c r="LQO234" s="14"/>
      <c r="LQP234" s="14"/>
      <c r="LQQ234" s="14"/>
      <c r="LQR234" s="14"/>
      <c r="LQS234" s="14"/>
      <c r="LQT234" s="14"/>
      <c r="LQU234" s="14"/>
      <c r="LQV234" s="14"/>
      <c r="LQW234" s="14"/>
      <c r="LQX234" s="14"/>
      <c r="LQY234" s="14"/>
      <c r="LQZ234" s="14"/>
      <c r="LRA234" s="14"/>
      <c r="LRB234" s="14"/>
      <c r="LRC234" s="14"/>
      <c r="LRD234" s="14"/>
      <c r="LRE234" s="14"/>
      <c r="LRF234" s="14"/>
      <c r="LRG234" s="14"/>
      <c r="LRH234" s="14"/>
      <c r="LRI234" s="14"/>
      <c r="LRJ234" s="14"/>
      <c r="LRK234" s="14"/>
      <c r="LRL234" s="14"/>
      <c r="LRM234" s="14"/>
      <c r="LRN234" s="14"/>
      <c r="LRO234" s="14"/>
      <c r="LRP234" s="14"/>
      <c r="LRQ234" s="14"/>
      <c r="LRR234" s="14"/>
      <c r="LRS234" s="14"/>
      <c r="LRT234" s="14"/>
      <c r="LRU234" s="14"/>
      <c r="LRV234" s="14"/>
      <c r="LRW234" s="14"/>
      <c r="LRX234" s="14"/>
      <c r="LRY234" s="14"/>
      <c r="LRZ234" s="14"/>
      <c r="LSA234" s="14"/>
      <c r="LSB234" s="14"/>
      <c r="LSC234" s="14"/>
      <c r="LSD234" s="14"/>
      <c r="LSE234" s="14"/>
      <c r="LSF234" s="14"/>
      <c r="LSG234" s="14"/>
      <c r="LSH234" s="14"/>
      <c r="LSI234" s="14"/>
      <c r="LSJ234" s="14"/>
      <c r="LSK234" s="14"/>
      <c r="LSL234" s="14"/>
      <c r="LSM234" s="14"/>
      <c r="LSN234" s="14"/>
      <c r="LSO234" s="14"/>
      <c r="LSP234" s="14"/>
      <c r="LSQ234" s="14"/>
      <c r="LSR234" s="14"/>
      <c r="LSS234" s="14"/>
      <c r="LST234" s="14"/>
      <c r="LSU234" s="14"/>
      <c r="LSV234" s="14"/>
      <c r="LSW234" s="14"/>
      <c r="LSX234" s="14"/>
      <c r="LSY234" s="14"/>
      <c r="LSZ234" s="14"/>
      <c r="LTA234" s="14"/>
      <c r="LTB234" s="14"/>
      <c r="LTC234" s="14"/>
      <c r="LTD234" s="14"/>
      <c r="LTE234" s="14"/>
      <c r="LTF234" s="14"/>
      <c r="LTG234" s="14"/>
      <c r="LTH234" s="14"/>
      <c r="LTI234" s="14"/>
      <c r="LTJ234" s="14"/>
      <c r="LTK234" s="14"/>
      <c r="LTL234" s="14"/>
      <c r="LTM234" s="14"/>
      <c r="LTN234" s="14"/>
      <c r="LTO234" s="14"/>
      <c r="LTP234" s="14"/>
      <c r="LTQ234" s="14"/>
      <c r="LTR234" s="14"/>
      <c r="LTS234" s="14"/>
      <c r="LTT234" s="14"/>
      <c r="LTU234" s="14"/>
      <c r="LTV234" s="14"/>
      <c r="LTW234" s="14"/>
      <c r="LTX234" s="14"/>
      <c r="LTY234" s="14"/>
      <c r="LTZ234" s="14"/>
      <c r="LUA234" s="14"/>
      <c r="LUB234" s="14"/>
      <c r="LUC234" s="14"/>
      <c r="LUD234" s="14"/>
      <c r="LUE234" s="14"/>
      <c r="LUF234" s="14"/>
      <c r="LUG234" s="14"/>
      <c r="LUH234" s="14"/>
      <c r="LUI234" s="14"/>
      <c r="LUJ234" s="14"/>
      <c r="LUK234" s="14"/>
      <c r="LUL234" s="14"/>
      <c r="LUM234" s="14"/>
      <c r="LUN234" s="14"/>
      <c r="LUO234" s="14"/>
      <c r="LUP234" s="14"/>
      <c r="LUQ234" s="14"/>
      <c r="LUR234" s="14"/>
      <c r="LUS234" s="14"/>
      <c r="LUT234" s="14"/>
      <c r="LUU234" s="14"/>
      <c r="LUV234" s="14"/>
      <c r="LUW234" s="14"/>
      <c r="LUX234" s="14"/>
      <c r="LUY234" s="14"/>
      <c r="LUZ234" s="14"/>
      <c r="LVA234" s="14"/>
      <c r="LVB234" s="14"/>
      <c r="LVC234" s="14"/>
      <c r="LVD234" s="14"/>
      <c r="LVE234" s="14"/>
      <c r="LVF234" s="14"/>
      <c r="LVG234" s="14"/>
      <c r="LVH234" s="14"/>
      <c r="LVI234" s="14"/>
      <c r="LVJ234" s="14"/>
      <c r="LVK234" s="14"/>
      <c r="LVL234" s="14"/>
      <c r="LVM234" s="14"/>
      <c r="LVN234" s="14"/>
      <c r="LVO234" s="14"/>
      <c r="LVP234" s="14"/>
      <c r="LVQ234" s="14"/>
      <c r="LVR234" s="14"/>
      <c r="LVS234" s="14"/>
      <c r="LVT234" s="14"/>
      <c r="LVU234" s="14"/>
      <c r="LVV234" s="14"/>
      <c r="LVW234" s="14"/>
      <c r="LVX234" s="14"/>
      <c r="LVY234" s="14"/>
      <c r="LVZ234" s="14"/>
      <c r="LWA234" s="14"/>
      <c r="LWB234" s="14"/>
      <c r="LWC234" s="14"/>
      <c r="LWD234" s="14"/>
      <c r="LWE234" s="14"/>
      <c r="LWF234" s="14"/>
      <c r="LWG234" s="14"/>
      <c r="LWH234" s="14"/>
      <c r="LWI234" s="14"/>
      <c r="LWJ234" s="14"/>
      <c r="LWK234" s="14"/>
      <c r="LWL234" s="14"/>
      <c r="LWM234" s="14"/>
      <c r="LWN234" s="14"/>
      <c r="LWO234" s="14"/>
      <c r="LWP234" s="14"/>
      <c r="LWQ234" s="14"/>
      <c r="LWR234" s="14"/>
      <c r="LWS234" s="14"/>
      <c r="LWT234" s="14"/>
      <c r="LWU234" s="14"/>
      <c r="LWV234" s="14"/>
      <c r="LWW234" s="14"/>
      <c r="LWX234" s="14"/>
      <c r="LWY234" s="14"/>
      <c r="LWZ234" s="14"/>
      <c r="LXA234" s="14"/>
      <c r="LXB234" s="14"/>
      <c r="LXC234" s="14"/>
      <c r="LXD234" s="14"/>
      <c r="LXE234" s="14"/>
      <c r="LXF234" s="14"/>
      <c r="LXG234" s="14"/>
      <c r="LXH234" s="14"/>
      <c r="LXI234" s="14"/>
      <c r="LXJ234" s="14"/>
      <c r="LXK234" s="14"/>
      <c r="LXL234" s="14"/>
      <c r="LXM234" s="14"/>
      <c r="LXN234" s="14"/>
      <c r="LXO234" s="14"/>
      <c r="LXP234" s="14"/>
      <c r="LXQ234" s="14"/>
      <c r="LXR234" s="14"/>
      <c r="LXS234" s="14"/>
      <c r="LXT234" s="14"/>
      <c r="LXU234" s="14"/>
      <c r="LXV234" s="14"/>
      <c r="LXW234" s="14"/>
      <c r="LXX234" s="14"/>
      <c r="LXY234" s="14"/>
      <c r="LXZ234" s="14"/>
      <c r="LYA234" s="14"/>
      <c r="LYB234" s="14"/>
      <c r="LYC234" s="14"/>
      <c r="LYD234" s="14"/>
      <c r="LYE234" s="14"/>
      <c r="LYF234" s="14"/>
      <c r="LYG234" s="14"/>
      <c r="LYH234" s="14"/>
      <c r="LYI234" s="14"/>
      <c r="LYJ234" s="14"/>
      <c r="LYK234" s="14"/>
      <c r="LYL234" s="14"/>
      <c r="LYM234" s="14"/>
      <c r="LYN234" s="14"/>
      <c r="LYO234" s="14"/>
      <c r="LYP234" s="14"/>
      <c r="LYQ234" s="14"/>
      <c r="LYR234" s="14"/>
      <c r="LYS234" s="14"/>
      <c r="LYT234" s="14"/>
      <c r="LYU234" s="14"/>
      <c r="LYV234" s="14"/>
      <c r="LYW234" s="14"/>
      <c r="LYX234" s="14"/>
      <c r="LYY234" s="14"/>
      <c r="LYZ234" s="14"/>
      <c r="LZA234" s="14"/>
      <c r="LZB234" s="14"/>
      <c r="LZC234" s="14"/>
      <c r="LZD234" s="14"/>
      <c r="LZE234" s="14"/>
      <c r="LZF234" s="14"/>
      <c r="LZG234" s="14"/>
      <c r="LZH234" s="14"/>
      <c r="LZI234" s="14"/>
      <c r="LZJ234" s="14"/>
      <c r="LZK234" s="14"/>
      <c r="LZL234" s="14"/>
      <c r="LZM234" s="14"/>
      <c r="LZN234" s="14"/>
      <c r="LZO234" s="14"/>
      <c r="LZP234" s="14"/>
      <c r="LZQ234" s="14"/>
      <c r="LZR234" s="14"/>
      <c r="LZS234" s="14"/>
      <c r="LZT234" s="14"/>
      <c r="LZU234" s="14"/>
      <c r="LZV234" s="14"/>
      <c r="LZW234" s="14"/>
      <c r="LZX234" s="14"/>
      <c r="LZY234" s="14"/>
      <c r="LZZ234" s="14"/>
      <c r="MAA234" s="14"/>
      <c r="MAB234" s="14"/>
      <c r="MAC234" s="14"/>
      <c r="MAD234" s="14"/>
      <c r="MAE234" s="14"/>
      <c r="MAF234" s="14"/>
      <c r="MAG234" s="14"/>
      <c r="MAH234" s="14"/>
      <c r="MAI234" s="14"/>
      <c r="MAJ234" s="14"/>
      <c r="MAK234" s="14"/>
      <c r="MAL234" s="14"/>
      <c r="MAM234" s="14"/>
      <c r="MAN234" s="14"/>
      <c r="MAO234" s="14"/>
      <c r="MAP234" s="14"/>
      <c r="MAQ234" s="14"/>
      <c r="MAR234" s="14"/>
      <c r="MAS234" s="14"/>
      <c r="MAT234" s="14"/>
      <c r="MAU234" s="14"/>
      <c r="MAV234" s="14"/>
      <c r="MAW234" s="14"/>
      <c r="MAX234" s="14"/>
      <c r="MAY234" s="14"/>
      <c r="MAZ234" s="14"/>
      <c r="MBA234" s="14"/>
      <c r="MBB234" s="14"/>
      <c r="MBC234" s="14"/>
      <c r="MBD234" s="14"/>
      <c r="MBE234" s="14"/>
      <c r="MBF234" s="14"/>
      <c r="MBG234" s="14"/>
      <c r="MBH234" s="14"/>
      <c r="MBI234" s="14"/>
      <c r="MBJ234" s="14"/>
      <c r="MBK234" s="14"/>
      <c r="MBL234" s="14"/>
      <c r="MBM234" s="14"/>
      <c r="MBN234" s="14"/>
      <c r="MBO234" s="14"/>
      <c r="MBP234" s="14"/>
      <c r="MBQ234" s="14"/>
      <c r="MBR234" s="14"/>
      <c r="MBS234" s="14"/>
      <c r="MBT234" s="14"/>
      <c r="MBU234" s="14"/>
      <c r="MBV234" s="14"/>
      <c r="MBW234" s="14"/>
      <c r="MBX234" s="14"/>
      <c r="MBY234" s="14"/>
      <c r="MBZ234" s="14"/>
      <c r="MCA234" s="14"/>
      <c r="MCB234" s="14"/>
      <c r="MCC234" s="14"/>
      <c r="MCD234" s="14"/>
      <c r="MCE234" s="14"/>
      <c r="MCF234" s="14"/>
      <c r="MCG234" s="14"/>
      <c r="MCH234" s="14"/>
      <c r="MCI234" s="14"/>
      <c r="MCJ234" s="14"/>
      <c r="MCK234" s="14"/>
      <c r="MCL234" s="14"/>
      <c r="MCM234" s="14"/>
      <c r="MCN234" s="14"/>
      <c r="MCO234" s="14"/>
      <c r="MCP234" s="14"/>
      <c r="MCQ234" s="14"/>
      <c r="MCR234" s="14"/>
      <c r="MCS234" s="14"/>
      <c r="MCT234" s="14"/>
      <c r="MCU234" s="14"/>
      <c r="MCV234" s="14"/>
      <c r="MCW234" s="14"/>
      <c r="MCX234" s="14"/>
      <c r="MCY234" s="14"/>
      <c r="MCZ234" s="14"/>
      <c r="MDA234" s="14"/>
      <c r="MDB234" s="14"/>
      <c r="MDC234" s="14"/>
      <c r="MDD234" s="14"/>
      <c r="MDE234" s="14"/>
      <c r="MDF234" s="14"/>
      <c r="MDG234" s="14"/>
      <c r="MDH234" s="14"/>
      <c r="MDI234" s="14"/>
      <c r="MDJ234" s="14"/>
      <c r="MDK234" s="14"/>
      <c r="MDL234" s="14"/>
      <c r="MDM234" s="14"/>
      <c r="MDN234" s="14"/>
      <c r="MDO234" s="14"/>
      <c r="MDP234" s="14"/>
      <c r="MDQ234" s="14"/>
      <c r="MDR234" s="14"/>
      <c r="MDS234" s="14"/>
      <c r="MDT234" s="14"/>
      <c r="MDU234" s="14"/>
      <c r="MDV234" s="14"/>
      <c r="MDW234" s="14"/>
      <c r="MDX234" s="14"/>
      <c r="MDY234" s="14"/>
      <c r="MDZ234" s="14"/>
      <c r="MEA234" s="14"/>
      <c r="MEB234" s="14"/>
      <c r="MEC234" s="14"/>
      <c r="MED234" s="14"/>
      <c r="MEE234" s="14"/>
      <c r="MEF234" s="14"/>
      <c r="MEG234" s="14"/>
      <c r="MEH234" s="14"/>
      <c r="MEI234" s="14"/>
      <c r="MEJ234" s="14"/>
      <c r="MEK234" s="14"/>
      <c r="MEL234" s="14"/>
      <c r="MEM234" s="14"/>
      <c r="MEN234" s="14"/>
      <c r="MEO234" s="14"/>
      <c r="MEP234" s="14"/>
      <c r="MEQ234" s="14"/>
      <c r="MER234" s="14"/>
      <c r="MES234" s="14"/>
      <c r="MET234" s="14"/>
      <c r="MEU234" s="14"/>
      <c r="MEV234" s="14"/>
      <c r="MEW234" s="14"/>
      <c r="MEX234" s="14"/>
      <c r="MEY234" s="14"/>
      <c r="MEZ234" s="14"/>
      <c r="MFA234" s="14"/>
      <c r="MFB234" s="14"/>
      <c r="MFC234" s="14"/>
      <c r="MFD234" s="14"/>
      <c r="MFE234" s="14"/>
      <c r="MFF234" s="14"/>
      <c r="MFG234" s="14"/>
      <c r="MFH234" s="14"/>
      <c r="MFI234" s="14"/>
      <c r="MFJ234" s="14"/>
      <c r="MFK234" s="14"/>
      <c r="MFL234" s="14"/>
      <c r="MFM234" s="14"/>
      <c r="MFN234" s="14"/>
      <c r="MFO234" s="14"/>
      <c r="MFP234" s="14"/>
      <c r="MFQ234" s="14"/>
      <c r="MFR234" s="14"/>
      <c r="MFS234" s="14"/>
      <c r="MFT234" s="14"/>
      <c r="MFU234" s="14"/>
      <c r="MFV234" s="14"/>
      <c r="MFW234" s="14"/>
      <c r="MFX234" s="14"/>
      <c r="MFY234" s="14"/>
      <c r="MFZ234" s="14"/>
      <c r="MGA234" s="14"/>
      <c r="MGB234" s="14"/>
      <c r="MGC234" s="14"/>
      <c r="MGD234" s="14"/>
      <c r="MGE234" s="14"/>
      <c r="MGF234" s="14"/>
      <c r="MGG234" s="14"/>
      <c r="MGH234" s="14"/>
      <c r="MGI234" s="14"/>
      <c r="MGJ234" s="14"/>
      <c r="MGK234" s="14"/>
      <c r="MGL234" s="14"/>
      <c r="MGM234" s="14"/>
      <c r="MGN234" s="14"/>
      <c r="MGO234" s="14"/>
      <c r="MGP234" s="14"/>
      <c r="MGQ234" s="14"/>
      <c r="MGR234" s="14"/>
      <c r="MGS234" s="14"/>
      <c r="MGT234" s="14"/>
      <c r="MGU234" s="14"/>
      <c r="MGV234" s="14"/>
      <c r="MGW234" s="14"/>
      <c r="MGX234" s="14"/>
      <c r="MGY234" s="14"/>
      <c r="MGZ234" s="14"/>
      <c r="MHA234" s="14"/>
      <c r="MHB234" s="14"/>
      <c r="MHC234" s="14"/>
      <c r="MHD234" s="14"/>
      <c r="MHE234" s="14"/>
      <c r="MHF234" s="14"/>
      <c r="MHG234" s="14"/>
      <c r="MHH234" s="14"/>
      <c r="MHI234" s="14"/>
      <c r="MHJ234" s="14"/>
      <c r="MHK234" s="14"/>
      <c r="MHL234" s="14"/>
      <c r="MHM234" s="14"/>
      <c r="MHN234" s="14"/>
      <c r="MHO234" s="14"/>
      <c r="MHP234" s="14"/>
      <c r="MHQ234" s="14"/>
      <c r="MHR234" s="14"/>
      <c r="MHS234" s="14"/>
      <c r="MHT234" s="14"/>
      <c r="MHU234" s="14"/>
      <c r="MHV234" s="14"/>
      <c r="MHW234" s="14"/>
      <c r="MHX234" s="14"/>
      <c r="MHY234" s="14"/>
      <c r="MHZ234" s="14"/>
      <c r="MIA234" s="14"/>
      <c r="MIB234" s="14"/>
      <c r="MIC234" s="14"/>
      <c r="MID234" s="14"/>
      <c r="MIE234" s="14"/>
      <c r="MIF234" s="14"/>
      <c r="MIG234" s="14"/>
      <c r="MIH234" s="14"/>
      <c r="MII234" s="14"/>
      <c r="MIJ234" s="14"/>
      <c r="MIK234" s="14"/>
      <c r="MIL234" s="14"/>
      <c r="MIM234" s="14"/>
      <c r="MIN234" s="14"/>
      <c r="MIO234" s="14"/>
      <c r="MIP234" s="14"/>
      <c r="MIQ234" s="14"/>
      <c r="MIR234" s="14"/>
      <c r="MIS234" s="14"/>
      <c r="MIT234" s="14"/>
      <c r="MIU234" s="14"/>
      <c r="MIV234" s="14"/>
      <c r="MIW234" s="14"/>
      <c r="MIX234" s="14"/>
      <c r="MIY234" s="14"/>
      <c r="MIZ234" s="14"/>
      <c r="MJA234" s="14"/>
      <c r="MJB234" s="14"/>
      <c r="MJC234" s="14"/>
      <c r="MJD234" s="14"/>
      <c r="MJE234" s="14"/>
      <c r="MJF234" s="14"/>
      <c r="MJG234" s="14"/>
      <c r="MJH234" s="14"/>
      <c r="MJI234" s="14"/>
      <c r="MJJ234" s="14"/>
      <c r="MJK234" s="14"/>
      <c r="MJL234" s="14"/>
      <c r="MJM234" s="14"/>
      <c r="MJN234" s="14"/>
      <c r="MJO234" s="14"/>
      <c r="MJP234" s="14"/>
      <c r="MJQ234" s="14"/>
      <c r="MJR234" s="14"/>
      <c r="MJS234" s="14"/>
      <c r="MJT234" s="14"/>
      <c r="MJU234" s="14"/>
      <c r="MJV234" s="14"/>
      <c r="MJW234" s="14"/>
      <c r="MJX234" s="14"/>
      <c r="MJY234" s="14"/>
      <c r="MJZ234" s="14"/>
      <c r="MKA234" s="14"/>
      <c r="MKB234" s="14"/>
      <c r="MKC234" s="14"/>
      <c r="MKD234" s="14"/>
      <c r="MKE234" s="14"/>
      <c r="MKF234" s="14"/>
      <c r="MKG234" s="14"/>
      <c r="MKH234" s="14"/>
      <c r="MKI234" s="14"/>
      <c r="MKJ234" s="14"/>
      <c r="MKK234" s="14"/>
      <c r="MKL234" s="14"/>
      <c r="MKM234" s="14"/>
      <c r="MKN234" s="14"/>
      <c r="MKO234" s="14"/>
      <c r="MKP234" s="14"/>
      <c r="MKQ234" s="14"/>
      <c r="MKR234" s="14"/>
      <c r="MKS234" s="14"/>
      <c r="MKT234" s="14"/>
      <c r="MKU234" s="14"/>
      <c r="MKV234" s="14"/>
      <c r="MKW234" s="14"/>
      <c r="MKX234" s="14"/>
      <c r="MKY234" s="14"/>
      <c r="MKZ234" s="14"/>
      <c r="MLA234" s="14"/>
      <c r="MLB234" s="14"/>
      <c r="MLC234" s="14"/>
      <c r="MLD234" s="14"/>
      <c r="MLE234" s="14"/>
      <c r="MLF234" s="14"/>
      <c r="MLG234" s="14"/>
      <c r="MLH234" s="14"/>
      <c r="MLI234" s="14"/>
      <c r="MLJ234" s="14"/>
      <c r="MLK234" s="14"/>
      <c r="MLL234" s="14"/>
      <c r="MLM234" s="14"/>
      <c r="MLN234" s="14"/>
      <c r="MLO234" s="14"/>
      <c r="MLP234" s="14"/>
      <c r="MLQ234" s="14"/>
      <c r="MLR234" s="14"/>
      <c r="MLS234" s="14"/>
      <c r="MLT234" s="14"/>
      <c r="MLU234" s="14"/>
      <c r="MLV234" s="14"/>
      <c r="MLW234" s="14"/>
      <c r="MLX234" s="14"/>
      <c r="MLY234" s="14"/>
      <c r="MLZ234" s="14"/>
      <c r="MMA234" s="14"/>
      <c r="MMB234" s="14"/>
      <c r="MMC234" s="14"/>
      <c r="MMD234" s="14"/>
      <c r="MME234" s="14"/>
      <c r="MMF234" s="14"/>
      <c r="MMG234" s="14"/>
      <c r="MMH234" s="14"/>
      <c r="MMI234" s="14"/>
      <c r="MMJ234" s="14"/>
      <c r="MMK234" s="14"/>
      <c r="MML234" s="14"/>
      <c r="MMM234" s="14"/>
      <c r="MMN234" s="14"/>
      <c r="MMO234" s="14"/>
      <c r="MMP234" s="14"/>
      <c r="MMQ234" s="14"/>
      <c r="MMR234" s="14"/>
      <c r="MMS234" s="14"/>
      <c r="MMT234" s="14"/>
      <c r="MMU234" s="14"/>
      <c r="MMV234" s="14"/>
      <c r="MMW234" s="14"/>
      <c r="MMX234" s="14"/>
      <c r="MMY234" s="14"/>
      <c r="MMZ234" s="14"/>
      <c r="MNA234" s="14"/>
      <c r="MNB234" s="14"/>
      <c r="MNC234" s="14"/>
      <c r="MND234" s="14"/>
      <c r="MNE234" s="14"/>
      <c r="MNF234" s="14"/>
      <c r="MNG234" s="14"/>
      <c r="MNH234" s="14"/>
      <c r="MNI234" s="14"/>
      <c r="MNJ234" s="14"/>
      <c r="MNK234" s="14"/>
      <c r="MNL234" s="14"/>
      <c r="MNM234" s="14"/>
      <c r="MNN234" s="14"/>
      <c r="MNO234" s="14"/>
      <c r="MNP234" s="14"/>
      <c r="MNQ234" s="14"/>
      <c r="MNR234" s="14"/>
      <c r="MNS234" s="14"/>
      <c r="MNT234" s="14"/>
      <c r="MNU234" s="14"/>
      <c r="MNV234" s="14"/>
      <c r="MNW234" s="14"/>
      <c r="MNX234" s="14"/>
      <c r="MNY234" s="14"/>
      <c r="MNZ234" s="14"/>
      <c r="MOA234" s="14"/>
      <c r="MOB234" s="14"/>
      <c r="MOC234" s="14"/>
      <c r="MOD234" s="14"/>
      <c r="MOE234" s="14"/>
      <c r="MOF234" s="14"/>
      <c r="MOG234" s="14"/>
      <c r="MOH234" s="14"/>
      <c r="MOI234" s="14"/>
      <c r="MOJ234" s="14"/>
      <c r="MOK234" s="14"/>
      <c r="MOL234" s="14"/>
      <c r="MOM234" s="14"/>
      <c r="MON234" s="14"/>
      <c r="MOO234" s="14"/>
      <c r="MOP234" s="14"/>
      <c r="MOQ234" s="14"/>
      <c r="MOR234" s="14"/>
      <c r="MOS234" s="14"/>
      <c r="MOT234" s="14"/>
      <c r="MOU234" s="14"/>
      <c r="MOV234" s="14"/>
      <c r="MOW234" s="14"/>
      <c r="MOX234" s="14"/>
      <c r="MOY234" s="14"/>
      <c r="MOZ234" s="14"/>
      <c r="MPA234" s="14"/>
      <c r="MPB234" s="14"/>
      <c r="MPC234" s="14"/>
      <c r="MPD234" s="14"/>
      <c r="MPE234" s="14"/>
      <c r="MPF234" s="14"/>
      <c r="MPG234" s="14"/>
      <c r="MPH234" s="14"/>
      <c r="MPI234" s="14"/>
      <c r="MPJ234" s="14"/>
      <c r="MPK234" s="14"/>
      <c r="MPL234" s="14"/>
      <c r="MPM234" s="14"/>
      <c r="MPN234" s="14"/>
      <c r="MPO234" s="14"/>
      <c r="MPP234" s="14"/>
      <c r="MPQ234" s="14"/>
      <c r="MPR234" s="14"/>
      <c r="MPS234" s="14"/>
      <c r="MPT234" s="14"/>
      <c r="MPU234" s="14"/>
      <c r="MPV234" s="14"/>
      <c r="MPW234" s="14"/>
      <c r="MPX234" s="14"/>
      <c r="MPY234" s="14"/>
      <c r="MPZ234" s="14"/>
      <c r="MQA234" s="14"/>
      <c r="MQB234" s="14"/>
      <c r="MQC234" s="14"/>
      <c r="MQD234" s="14"/>
      <c r="MQE234" s="14"/>
      <c r="MQF234" s="14"/>
      <c r="MQG234" s="14"/>
      <c r="MQH234" s="14"/>
      <c r="MQI234" s="14"/>
      <c r="MQJ234" s="14"/>
      <c r="MQK234" s="14"/>
      <c r="MQL234" s="14"/>
      <c r="MQM234" s="14"/>
      <c r="MQN234" s="14"/>
      <c r="MQO234" s="14"/>
      <c r="MQP234" s="14"/>
      <c r="MQQ234" s="14"/>
      <c r="MQR234" s="14"/>
      <c r="MQS234" s="14"/>
      <c r="MQT234" s="14"/>
      <c r="MQU234" s="14"/>
      <c r="MQV234" s="14"/>
      <c r="MQW234" s="14"/>
      <c r="MQX234" s="14"/>
      <c r="MQY234" s="14"/>
      <c r="MQZ234" s="14"/>
      <c r="MRA234" s="14"/>
      <c r="MRB234" s="14"/>
      <c r="MRC234" s="14"/>
      <c r="MRD234" s="14"/>
      <c r="MRE234" s="14"/>
      <c r="MRF234" s="14"/>
      <c r="MRG234" s="14"/>
      <c r="MRH234" s="14"/>
      <c r="MRI234" s="14"/>
      <c r="MRJ234" s="14"/>
      <c r="MRK234" s="14"/>
      <c r="MRL234" s="14"/>
      <c r="MRM234" s="14"/>
      <c r="MRN234" s="14"/>
      <c r="MRO234" s="14"/>
      <c r="MRP234" s="14"/>
      <c r="MRQ234" s="14"/>
      <c r="MRR234" s="14"/>
      <c r="MRS234" s="14"/>
      <c r="MRT234" s="14"/>
      <c r="MRU234" s="14"/>
      <c r="MRV234" s="14"/>
      <c r="MRW234" s="14"/>
      <c r="MRX234" s="14"/>
      <c r="MRY234" s="14"/>
      <c r="MRZ234" s="14"/>
      <c r="MSA234" s="14"/>
      <c r="MSB234" s="14"/>
      <c r="MSC234" s="14"/>
      <c r="MSD234" s="14"/>
      <c r="MSE234" s="14"/>
      <c r="MSF234" s="14"/>
      <c r="MSG234" s="14"/>
      <c r="MSH234" s="14"/>
      <c r="MSI234" s="14"/>
      <c r="MSJ234" s="14"/>
      <c r="MSK234" s="14"/>
      <c r="MSL234" s="14"/>
      <c r="MSM234" s="14"/>
      <c r="MSN234" s="14"/>
      <c r="MSO234" s="14"/>
      <c r="MSP234" s="14"/>
      <c r="MSQ234" s="14"/>
      <c r="MSR234" s="14"/>
      <c r="MSS234" s="14"/>
      <c r="MST234" s="14"/>
      <c r="MSU234" s="14"/>
      <c r="MSV234" s="14"/>
      <c r="MSW234" s="14"/>
      <c r="MSX234" s="14"/>
      <c r="MSY234" s="14"/>
      <c r="MSZ234" s="14"/>
      <c r="MTA234" s="14"/>
      <c r="MTB234" s="14"/>
      <c r="MTC234" s="14"/>
      <c r="MTD234" s="14"/>
      <c r="MTE234" s="14"/>
      <c r="MTF234" s="14"/>
      <c r="MTG234" s="14"/>
      <c r="MTH234" s="14"/>
      <c r="MTI234" s="14"/>
      <c r="MTJ234" s="14"/>
      <c r="MTK234" s="14"/>
      <c r="MTL234" s="14"/>
      <c r="MTM234" s="14"/>
      <c r="MTN234" s="14"/>
      <c r="MTO234" s="14"/>
      <c r="MTP234" s="14"/>
      <c r="MTQ234" s="14"/>
      <c r="MTR234" s="14"/>
      <c r="MTS234" s="14"/>
      <c r="MTT234" s="14"/>
      <c r="MTU234" s="14"/>
      <c r="MTV234" s="14"/>
      <c r="MTW234" s="14"/>
      <c r="MTX234" s="14"/>
      <c r="MTY234" s="14"/>
      <c r="MTZ234" s="14"/>
      <c r="MUA234" s="14"/>
      <c r="MUB234" s="14"/>
      <c r="MUC234" s="14"/>
      <c r="MUD234" s="14"/>
      <c r="MUE234" s="14"/>
      <c r="MUF234" s="14"/>
      <c r="MUG234" s="14"/>
      <c r="MUH234" s="14"/>
      <c r="MUI234" s="14"/>
      <c r="MUJ234" s="14"/>
      <c r="MUK234" s="14"/>
      <c r="MUL234" s="14"/>
      <c r="MUM234" s="14"/>
      <c r="MUN234" s="14"/>
      <c r="MUO234" s="14"/>
      <c r="MUP234" s="14"/>
      <c r="MUQ234" s="14"/>
      <c r="MUR234" s="14"/>
      <c r="MUS234" s="14"/>
      <c r="MUT234" s="14"/>
      <c r="MUU234" s="14"/>
      <c r="MUV234" s="14"/>
      <c r="MUW234" s="14"/>
      <c r="MUX234" s="14"/>
      <c r="MUY234" s="14"/>
      <c r="MUZ234" s="14"/>
      <c r="MVA234" s="14"/>
      <c r="MVB234" s="14"/>
      <c r="MVC234" s="14"/>
      <c r="MVD234" s="14"/>
      <c r="MVE234" s="14"/>
      <c r="MVF234" s="14"/>
      <c r="MVG234" s="14"/>
      <c r="MVH234" s="14"/>
      <c r="MVI234" s="14"/>
      <c r="MVJ234" s="14"/>
      <c r="MVK234" s="14"/>
      <c r="MVL234" s="14"/>
      <c r="MVM234" s="14"/>
      <c r="MVN234" s="14"/>
      <c r="MVO234" s="14"/>
      <c r="MVP234" s="14"/>
      <c r="MVQ234" s="14"/>
      <c r="MVR234" s="14"/>
      <c r="MVS234" s="14"/>
      <c r="MVT234" s="14"/>
      <c r="MVU234" s="14"/>
      <c r="MVV234" s="14"/>
      <c r="MVW234" s="14"/>
      <c r="MVX234" s="14"/>
      <c r="MVY234" s="14"/>
      <c r="MVZ234" s="14"/>
      <c r="MWA234" s="14"/>
      <c r="MWB234" s="14"/>
      <c r="MWC234" s="14"/>
      <c r="MWD234" s="14"/>
      <c r="MWE234" s="14"/>
      <c r="MWF234" s="14"/>
      <c r="MWG234" s="14"/>
      <c r="MWH234" s="14"/>
      <c r="MWI234" s="14"/>
      <c r="MWJ234" s="14"/>
      <c r="MWK234" s="14"/>
      <c r="MWL234" s="14"/>
      <c r="MWM234" s="14"/>
      <c r="MWN234" s="14"/>
      <c r="MWO234" s="14"/>
      <c r="MWP234" s="14"/>
      <c r="MWQ234" s="14"/>
      <c r="MWR234" s="14"/>
      <c r="MWS234" s="14"/>
      <c r="MWT234" s="14"/>
      <c r="MWU234" s="14"/>
      <c r="MWV234" s="14"/>
      <c r="MWW234" s="14"/>
      <c r="MWX234" s="14"/>
      <c r="MWY234" s="14"/>
      <c r="MWZ234" s="14"/>
      <c r="MXA234" s="14"/>
      <c r="MXB234" s="14"/>
      <c r="MXC234" s="14"/>
      <c r="MXD234" s="14"/>
      <c r="MXE234" s="14"/>
      <c r="MXF234" s="14"/>
      <c r="MXG234" s="14"/>
      <c r="MXH234" s="14"/>
      <c r="MXI234" s="14"/>
      <c r="MXJ234" s="14"/>
      <c r="MXK234" s="14"/>
      <c r="MXL234" s="14"/>
      <c r="MXM234" s="14"/>
      <c r="MXN234" s="14"/>
      <c r="MXO234" s="14"/>
      <c r="MXP234" s="14"/>
      <c r="MXQ234" s="14"/>
      <c r="MXR234" s="14"/>
      <c r="MXS234" s="14"/>
      <c r="MXT234" s="14"/>
      <c r="MXU234" s="14"/>
      <c r="MXV234" s="14"/>
      <c r="MXW234" s="14"/>
      <c r="MXX234" s="14"/>
      <c r="MXY234" s="14"/>
      <c r="MXZ234" s="14"/>
      <c r="MYA234" s="14"/>
      <c r="MYB234" s="14"/>
      <c r="MYC234" s="14"/>
      <c r="MYD234" s="14"/>
      <c r="MYE234" s="14"/>
      <c r="MYF234" s="14"/>
      <c r="MYG234" s="14"/>
      <c r="MYH234" s="14"/>
      <c r="MYI234" s="14"/>
      <c r="MYJ234" s="14"/>
      <c r="MYK234" s="14"/>
      <c r="MYL234" s="14"/>
      <c r="MYM234" s="14"/>
      <c r="MYN234" s="14"/>
      <c r="MYO234" s="14"/>
      <c r="MYP234" s="14"/>
      <c r="MYQ234" s="14"/>
      <c r="MYR234" s="14"/>
      <c r="MYS234" s="14"/>
      <c r="MYT234" s="14"/>
      <c r="MYU234" s="14"/>
      <c r="MYV234" s="14"/>
      <c r="MYW234" s="14"/>
      <c r="MYX234" s="14"/>
      <c r="MYY234" s="14"/>
      <c r="MYZ234" s="14"/>
      <c r="MZA234" s="14"/>
      <c r="MZB234" s="14"/>
      <c r="MZC234" s="14"/>
      <c r="MZD234" s="14"/>
      <c r="MZE234" s="14"/>
      <c r="MZF234" s="14"/>
      <c r="MZG234" s="14"/>
      <c r="MZH234" s="14"/>
      <c r="MZI234" s="14"/>
      <c r="MZJ234" s="14"/>
      <c r="MZK234" s="14"/>
      <c r="MZL234" s="14"/>
      <c r="MZM234" s="14"/>
      <c r="MZN234" s="14"/>
      <c r="MZO234" s="14"/>
      <c r="MZP234" s="14"/>
      <c r="MZQ234" s="14"/>
      <c r="MZR234" s="14"/>
      <c r="MZS234" s="14"/>
      <c r="MZT234" s="14"/>
      <c r="MZU234" s="14"/>
      <c r="MZV234" s="14"/>
      <c r="MZW234" s="14"/>
      <c r="MZX234" s="14"/>
      <c r="MZY234" s="14"/>
      <c r="MZZ234" s="14"/>
      <c r="NAA234" s="14"/>
      <c r="NAB234" s="14"/>
      <c r="NAC234" s="14"/>
      <c r="NAD234" s="14"/>
      <c r="NAE234" s="14"/>
      <c r="NAF234" s="14"/>
      <c r="NAG234" s="14"/>
      <c r="NAH234" s="14"/>
      <c r="NAI234" s="14"/>
      <c r="NAJ234" s="14"/>
      <c r="NAK234" s="14"/>
      <c r="NAL234" s="14"/>
      <c r="NAM234" s="14"/>
      <c r="NAN234" s="14"/>
      <c r="NAO234" s="14"/>
      <c r="NAP234" s="14"/>
      <c r="NAQ234" s="14"/>
      <c r="NAR234" s="14"/>
      <c r="NAS234" s="14"/>
      <c r="NAT234" s="14"/>
      <c r="NAU234" s="14"/>
      <c r="NAV234" s="14"/>
      <c r="NAW234" s="14"/>
      <c r="NAX234" s="14"/>
      <c r="NAY234" s="14"/>
      <c r="NAZ234" s="14"/>
      <c r="NBA234" s="14"/>
      <c r="NBB234" s="14"/>
      <c r="NBC234" s="14"/>
      <c r="NBD234" s="14"/>
      <c r="NBE234" s="14"/>
      <c r="NBF234" s="14"/>
      <c r="NBG234" s="14"/>
      <c r="NBH234" s="14"/>
      <c r="NBI234" s="14"/>
      <c r="NBJ234" s="14"/>
      <c r="NBK234" s="14"/>
      <c r="NBL234" s="14"/>
      <c r="NBM234" s="14"/>
      <c r="NBN234" s="14"/>
      <c r="NBO234" s="14"/>
      <c r="NBP234" s="14"/>
      <c r="NBQ234" s="14"/>
      <c r="NBR234" s="14"/>
      <c r="NBS234" s="14"/>
      <c r="NBT234" s="14"/>
      <c r="NBU234" s="14"/>
      <c r="NBV234" s="14"/>
      <c r="NBW234" s="14"/>
      <c r="NBX234" s="14"/>
      <c r="NBY234" s="14"/>
      <c r="NBZ234" s="14"/>
      <c r="NCA234" s="14"/>
      <c r="NCB234" s="14"/>
      <c r="NCC234" s="14"/>
      <c r="NCD234" s="14"/>
      <c r="NCE234" s="14"/>
      <c r="NCF234" s="14"/>
      <c r="NCG234" s="14"/>
      <c r="NCH234" s="14"/>
      <c r="NCI234" s="14"/>
      <c r="NCJ234" s="14"/>
      <c r="NCK234" s="14"/>
      <c r="NCL234" s="14"/>
      <c r="NCM234" s="14"/>
      <c r="NCN234" s="14"/>
      <c r="NCO234" s="14"/>
      <c r="NCP234" s="14"/>
      <c r="NCQ234" s="14"/>
      <c r="NCR234" s="14"/>
      <c r="NCS234" s="14"/>
      <c r="NCT234" s="14"/>
      <c r="NCU234" s="14"/>
      <c r="NCV234" s="14"/>
      <c r="NCW234" s="14"/>
      <c r="NCX234" s="14"/>
      <c r="NCY234" s="14"/>
      <c r="NCZ234" s="14"/>
      <c r="NDA234" s="14"/>
      <c r="NDB234" s="14"/>
      <c r="NDC234" s="14"/>
      <c r="NDD234" s="14"/>
      <c r="NDE234" s="14"/>
      <c r="NDF234" s="14"/>
      <c r="NDG234" s="14"/>
      <c r="NDH234" s="14"/>
      <c r="NDI234" s="14"/>
      <c r="NDJ234" s="14"/>
      <c r="NDK234" s="14"/>
      <c r="NDL234" s="14"/>
      <c r="NDM234" s="14"/>
      <c r="NDN234" s="14"/>
      <c r="NDO234" s="14"/>
      <c r="NDP234" s="14"/>
      <c r="NDQ234" s="14"/>
      <c r="NDR234" s="14"/>
      <c r="NDS234" s="14"/>
      <c r="NDT234" s="14"/>
      <c r="NDU234" s="14"/>
      <c r="NDV234" s="14"/>
      <c r="NDW234" s="14"/>
      <c r="NDX234" s="14"/>
      <c r="NDY234" s="14"/>
      <c r="NDZ234" s="14"/>
      <c r="NEA234" s="14"/>
      <c r="NEB234" s="14"/>
      <c r="NEC234" s="14"/>
      <c r="NED234" s="14"/>
      <c r="NEE234" s="14"/>
      <c r="NEF234" s="14"/>
      <c r="NEG234" s="14"/>
      <c r="NEH234" s="14"/>
      <c r="NEI234" s="14"/>
      <c r="NEJ234" s="14"/>
      <c r="NEK234" s="14"/>
      <c r="NEL234" s="14"/>
      <c r="NEM234" s="14"/>
      <c r="NEN234" s="14"/>
      <c r="NEO234" s="14"/>
      <c r="NEP234" s="14"/>
      <c r="NEQ234" s="14"/>
      <c r="NER234" s="14"/>
      <c r="NES234" s="14"/>
      <c r="NET234" s="14"/>
      <c r="NEU234" s="14"/>
      <c r="NEV234" s="14"/>
      <c r="NEW234" s="14"/>
      <c r="NEX234" s="14"/>
      <c r="NEY234" s="14"/>
      <c r="NEZ234" s="14"/>
      <c r="NFA234" s="14"/>
      <c r="NFB234" s="14"/>
      <c r="NFC234" s="14"/>
      <c r="NFD234" s="14"/>
      <c r="NFE234" s="14"/>
      <c r="NFF234" s="14"/>
      <c r="NFG234" s="14"/>
      <c r="NFH234" s="14"/>
      <c r="NFI234" s="14"/>
      <c r="NFJ234" s="14"/>
      <c r="NFK234" s="14"/>
      <c r="NFL234" s="14"/>
      <c r="NFM234" s="14"/>
      <c r="NFN234" s="14"/>
      <c r="NFO234" s="14"/>
      <c r="NFP234" s="14"/>
      <c r="NFQ234" s="14"/>
      <c r="NFR234" s="14"/>
      <c r="NFS234" s="14"/>
      <c r="NFT234" s="14"/>
      <c r="NFU234" s="14"/>
      <c r="NFV234" s="14"/>
      <c r="NFW234" s="14"/>
      <c r="NFX234" s="14"/>
      <c r="NFY234" s="14"/>
      <c r="NFZ234" s="14"/>
      <c r="NGA234" s="14"/>
      <c r="NGB234" s="14"/>
      <c r="NGC234" s="14"/>
      <c r="NGD234" s="14"/>
      <c r="NGE234" s="14"/>
      <c r="NGF234" s="14"/>
      <c r="NGG234" s="14"/>
      <c r="NGH234" s="14"/>
      <c r="NGI234" s="14"/>
      <c r="NGJ234" s="14"/>
      <c r="NGK234" s="14"/>
      <c r="NGL234" s="14"/>
      <c r="NGM234" s="14"/>
      <c r="NGN234" s="14"/>
      <c r="NGO234" s="14"/>
      <c r="NGP234" s="14"/>
      <c r="NGQ234" s="14"/>
      <c r="NGR234" s="14"/>
      <c r="NGS234" s="14"/>
      <c r="NGT234" s="14"/>
      <c r="NGU234" s="14"/>
      <c r="NGV234" s="14"/>
      <c r="NGW234" s="14"/>
      <c r="NGX234" s="14"/>
      <c r="NGY234" s="14"/>
      <c r="NGZ234" s="14"/>
      <c r="NHA234" s="14"/>
      <c r="NHB234" s="14"/>
      <c r="NHC234" s="14"/>
      <c r="NHD234" s="14"/>
      <c r="NHE234" s="14"/>
      <c r="NHF234" s="14"/>
      <c r="NHG234" s="14"/>
      <c r="NHH234" s="14"/>
      <c r="NHI234" s="14"/>
      <c r="NHJ234" s="14"/>
      <c r="NHK234" s="14"/>
      <c r="NHL234" s="14"/>
      <c r="NHM234" s="14"/>
      <c r="NHN234" s="14"/>
      <c r="NHO234" s="14"/>
      <c r="NHP234" s="14"/>
      <c r="NHQ234" s="14"/>
      <c r="NHR234" s="14"/>
      <c r="NHS234" s="14"/>
      <c r="NHT234" s="14"/>
      <c r="NHU234" s="14"/>
      <c r="NHV234" s="14"/>
      <c r="NHW234" s="14"/>
      <c r="NHX234" s="14"/>
      <c r="NHY234" s="14"/>
      <c r="NHZ234" s="14"/>
      <c r="NIA234" s="14"/>
      <c r="NIB234" s="14"/>
      <c r="NIC234" s="14"/>
      <c r="NID234" s="14"/>
      <c r="NIE234" s="14"/>
      <c r="NIF234" s="14"/>
      <c r="NIG234" s="14"/>
      <c r="NIH234" s="14"/>
      <c r="NII234" s="14"/>
      <c r="NIJ234" s="14"/>
      <c r="NIK234" s="14"/>
      <c r="NIL234" s="14"/>
      <c r="NIM234" s="14"/>
      <c r="NIN234" s="14"/>
      <c r="NIO234" s="14"/>
      <c r="NIP234" s="14"/>
      <c r="NIQ234" s="14"/>
      <c r="NIR234" s="14"/>
      <c r="NIS234" s="14"/>
      <c r="NIT234" s="14"/>
      <c r="NIU234" s="14"/>
      <c r="NIV234" s="14"/>
      <c r="NIW234" s="14"/>
      <c r="NIX234" s="14"/>
      <c r="NIY234" s="14"/>
      <c r="NIZ234" s="14"/>
      <c r="NJA234" s="14"/>
      <c r="NJB234" s="14"/>
      <c r="NJC234" s="14"/>
      <c r="NJD234" s="14"/>
      <c r="NJE234" s="14"/>
      <c r="NJF234" s="14"/>
      <c r="NJG234" s="14"/>
      <c r="NJH234" s="14"/>
      <c r="NJI234" s="14"/>
      <c r="NJJ234" s="14"/>
      <c r="NJK234" s="14"/>
      <c r="NJL234" s="14"/>
      <c r="NJM234" s="14"/>
      <c r="NJN234" s="14"/>
      <c r="NJO234" s="14"/>
      <c r="NJP234" s="14"/>
      <c r="NJQ234" s="14"/>
      <c r="NJR234" s="14"/>
      <c r="NJS234" s="14"/>
      <c r="NJT234" s="14"/>
      <c r="NJU234" s="14"/>
      <c r="NJV234" s="14"/>
      <c r="NJW234" s="14"/>
      <c r="NJX234" s="14"/>
      <c r="NJY234" s="14"/>
      <c r="NJZ234" s="14"/>
      <c r="NKA234" s="14"/>
      <c r="NKB234" s="14"/>
      <c r="NKC234" s="14"/>
      <c r="NKD234" s="14"/>
      <c r="NKE234" s="14"/>
      <c r="NKF234" s="14"/>
      <c r="NKG234" s="14"/>
      <c r="NKH234" s="14"/>
      <c r="NKI234" s="14"/>
      <c r="NKJ234" s="14"/>
      <c r="NKK234" s="14"/>
      <c r="NKL234" s="14"/>
      <c r="NKM234" s="14"/>
      <c r="NKN234" s="14"/>
      <c r="NKO234" s="14"/>
      <c r="NKP234" s="14"/>
      <c r="NKQ234" s="14"/>
      <c r="NKR234" s="14"/>
      <c r="NKS234" s="14"/>
      <c r="NKT234" s="14"/>
      <c r="NKU234" s="14"/>
      <c r="NKV234" s="14"/>
      <c r="NKW234" s="14"/>
      <c r="NKX234" s="14"/>
      <c r="NKY234" s="14"/>
      <c r="NKZ234" s="14"/>
      <c r="NLA234" s="14"/>
      <c r="NLB234" s="14"/>
      <c r="NLC234" s="14"/>
      <c r="NLD234" s="14"/>
      <c r="NLE234" s="14"/>
      <c r="NLF234" s="14"/>
      <c r="NLG234" s="14"/>
      <c r="NLH234" s="14"/>
      <c r="NLI234" s="14"/>
      <c r="NLJ234" s="14"/>
      <c r="NLK234" s="14"/>
      <c r="NLL234" s="14"/>
      <c r="NLM234" s="14"/>
      <c r="NLN234" s="14"/>
      <c r="NLO234" s="14"/>
      <c r="NLP234" s="14"/>
      <c r="NLQ234" s="14"/>
      <c r="NLR234" s="14"/>
      <c r="NLS234" s="14"/>
      <c r="NLT234" s="14"/>
      <c r="NLU234" s="14"/>
      <c r="NLV234" s="14"/>
      <c r="NLW234" s="14"/>
      <c r="NLX234" s="14"/>
      <c r="NLY234" s="14"/>
      <c r="NLZ234" s="14"/>
      <c r="NMA234" s="14"/>
      <c r="NMB234" s="14"/>
      <c r="NMC234" s="14"/>
      <c r="NMD234" s="14"/>
      <c r="NME234" s="14"/>
      <c r="NMF234" s="14"/>
      <c r="NMG234" s="14"/>
      <c r="NMH234" s="14"/>
      <c r="NMI234" s="14"/>
      <c r="NMJ234" s="14"/>
      <c r="NMK234" s="14"/>
      <c r="NML234" s="14"/>
      <c r="NMM234" s="14"/>
      <c r="NMN234" s="14"/>
      <c r="NMO234" s="14"/>
      <c r="NMP234" s="14"/>
      <c r="NMQ234" s="14"/>
      <c r="NMR234" s="14"/>
      <c r="NMS234" s="14"/>
      <c r="NMT234" s="14"/>
      <c r="NMU234" s="14"/>
      <c r="NMV234" s="14"/>
      <c r="NMW234" s="14"/>
      <c r="NMX234" s="14"/>
      <c r="NMY234" s="14"/>
      <c r="NMZ234" s="14"/>
      <c r="NNA234" s="14"/>
      <c r="NNB234" s="14"/>
      <c r="NNC234" s="14"/>
      <c r="NND234" s="14"/>
      <c r="NNE234" s="14"/>
      <c r="NNF234" s="14"/>
      <c r="NNG234" s="14"/>
      <c r="NNH234" s="14"/>
      <c r="NNI234" s="14"/>
      <c r="NNJ234" s="14"/>
      <c r="NNK234" s="14"/>
      <c r="NNL234" s="14"/>
      <c r="NNM234" s="14"/>
      <c r="NNN234" s="14"/>
      <c r="NNO234" s="14"/>
      <c r="NNP234" s="14"/>
      <c r="NNQ234" s="14"/>
      <c r="NNR234" s="14"/>
      <c r="NNS234" s="14"/>
      <c r="NNT234" s="14"/>
      <c r="NNU234" s="14"/>
      <c r="NNV234" s="14"/>
      <c r="NNW234" s="14"/>
      <c r="NNX234" s="14"/>
      <c r="NNY234" s="14"/>
      <c r="NNZ234" s="14"/>
      <c r="NOA234" s="14"/>
      <c r="NOB234" s="14"/>
      <c r="NOC234" s="14"/>
      <c r="NOD234" s="14"/>
      <c r="NOE234" s="14"/>
      <c r="NOF234" s="14"/>
      <c r="NOG234" s="14"/>
      <c r="NOH234" s="14"/>
      <c r="NOI234" s="14"/>
      <c r="NOJ234" s="14"/>
      <c r="NOK234" s="14"/>
      <c r="NOL234" s="14"/>
      <c r="NOM234" s="14"/>
      <c r="NON234" s="14"/>
      <c r="NOO234" s="14"/>
      <c r="NOP234" s="14"/>
      <c r="NOQ234" s="14"/>
      <c r="NOR234" s="14"/>
      <c r="NOS234" s="14"/>
      <c r="NOT234" s="14"/>
      <c r="NOU234" s="14"/>
      <c r="NOV234" s="14"/>
      <c r="NOW234" s="14"/>
      <c r="NOX234" s="14"/>
      <c r="NOY234" s="14"/>
      <c r="NOZ234" s="14"/>
      <c r="NPA234" s="14"/>
      <c r="NPB234" s="14"/>
      <c r="NPC234" s="14"/>
      <c r="NPD234" s="14"/>
      <c r="NPE234" s="14"/>
      <c r="NPF234" s="14"/>
      <c r="NPG234" s="14"/>
      <c r="NPH234" s="14"/>
      <c r="NPI234" s="14"/>
      <c r="NPJ234" s="14"/>
      <c r="NPK234" s="14"/>
      <c r="NPL234" s="14"/>
      <c r="NPM234" s="14"/>
      <c r="NPN234" s="14"/>
      <c r="NPO234" s="14"/>
      <c r="NPP234" s="14"/>
      <c r="NPQ234" s="14"/>
      <c r="NPR234" s="14"/>
      <c r="NPS234" s="14"/>
      <c r="NPT234" s="14"/>
      <c r="NPU234" s="14"/>
      <c r="NPV234" s="14"/>
      <c r="NPW234" s="14"/>
      <c r="NPX234" s="14"/>
      <c r="NPY234" s="14"/>
      <c r="NPZ234" s="14"/>
      <c r="NQA234" s="14"/>
      <c r="NQB234" s="14"/>
      <c r="NQC234" s="14"/>
      <c r="NQD234" s="14"/>
      <c r="NQE234" s="14"/>
      <c r="NQF234" s="14"/>
      <c r="NQG234" s="14"/>
      <c r="NQH234" s="14"/>
      <c r="NQI234" s="14"/>
      <c r="NQJ234" s="14"/>
      <c r="NQK234" s="14"/>
      <c r="NQL234" s="14"/>
      <c r="NQM234" s="14"/>
      <c r="NQN234" s="14"/>
      <c r="NQO234" s="14"/>
      <c r="NQP234" s="14"/>
      <c r="NQQ234" s="14"/>
      <c r="NQR234" s="14"/>
      <c r="NQS234" s="14"/>
      <c r="NQT234" s="14"/>
      <c r="NQU234" s="14"/>
      <c r="NQV234" s="14"/>
      <c r="NQW234" s="14"/>
      <c r="NQX234" s="14"/>
      <c r="NQY234" s="14"/>
      <c r="NQZ234" s="14"/>
      <c r="NRA234" s="14"/>
      <c r="NRB234" s="14"/>
      <c r="NRC234" s="14"/>
      <c r="NRD234" s="14"/>
      <c r="NRE234" s="14"/>
      <c r="NRF234" s="14"/>
      <c r="NRG234" s="14"/>
      <c r="NRH234" s="14"/>
      <c r="NRI234" s="14"/>
      <c r="NRJ234" s="14"/>
      <c r="NRK234" s="14"/>
      <c r="NRL234" s="14"/>
      <c r="NRM234" s="14"/>
      <c r="NRN234" s="14"/>
      <c r="NRO234" s="14"/>
      <c r="NRP234" s="14"/>
      <c r="NRQ234" s="14"/>
      <c r="NRR234" s="14"/>
      <c r="NRS234" s="14"/>
      <c r="NRT234" s="14"/>
      <c r="NRU234" s="14"/>
      <c r="NRV234" s="14"/>
      <c r="NRW234" s="14"/>
      <c r="NRX234" s="14"/>
      <c r="NRY234" s="14"/>
      <c r="NRZ234" s="14"/>
      <c r="NSA234" s="14"/>
      <c r="NSB234" s="14"/>
      <c r="NSC234" s="14"/>
      <c r="NSD234" s="14"/>
      <c r="NSE234" s="14"/>
      <c r="NSF234" s="14"/>
      <c r="NSG234" s="14"/>
      <c r="NSH234" s="14"/>
      <c r="NSI234" s="14"/>
      <c r="NSJ234" s="14"/>
      <c r="NSK234" s="14"/>
      <c r="NSL234" s="14"/>
      <c r="NSM234" s="14"/>
      <c r="NSN234" s="14"/>
      <c r="NSO234" s="14"/>
      <c r="NSP234" s="14"/>
      <c r="NSQ234" s="14"/>
      <c r="NSR234" s="14"/>
      <c r="NSS234" s="14"/>
      <c r="NST234" s="14"/>
      <c r="NSU234" s="14"/>
      <c r="NSV234" s="14"/>
      <c r="NSW234" s="14"/>
      <c r="NSX234" s="14"/>
      <c r="NSY234" s="14"/>
      <c r="NSZ234" s="14"/>
      <c r="NTA234" s="14"/>
      <c r="NTB234" s="14"/>
      <c r="NTC234" s="14"/>
      <c r="NTD234" s="14"/>
      <c r="NTE234" s="14"/>
      <c r="NTF234" s="14"/>
      <c r="NTG234" s="14"/>
      <c r="NTH234" s="14"/>
      <c r="NTI234" s="14"/>
      <c r="NTJ234" s="14"/>
      <c r="NTK234" s="14"/>
      <c r="NTL234" s="14"/>
      <c r="NTM234" s="14"/>
      <c r="NTN234" s="14"/>
      <c r="NTO234" s="14"/>
      <c r="NTP234" s="14"/>
      <c r="NTQ234" s="14"/>
      <c r="NTR234" s="14"/>
      <c r="NTS234" s="14"/>
      <c r="NTT234" s="14"/>
      <c r="NTU234" s="14"/>
      <c r="NTV234" s="14"/>
      <c r="NTW234" s="14"/>
      <c r="NTX234" s="14"/>
      <c r="NTY234" s="14"/>
      <c r="NTZ234" s="14"/>
      <c r="NUA234" s="14"/>
      <c r="NUB234" s="14"/>
      <c r="NUC234" s="14"/>
      <c r="NUD234" s="14"/>
      <c r="NUE234" s="14"/>
      <c r="NUF234" s="14"/>
      <c r="NUG234" s="14"/>
      <c r="NUH234" s="14"/>
      <c r="NUI234" s="14"/>
      <c r="NUJ234" s="14"/>
      <c r="NUK234" s="14"/>
      <c r="NUL234" s="14"/>
      <c r="NUM234" s="14"/>
      <c r="NUN234" s="14"/>
      <c r="NUO234" s="14"/>
      <c r="NUP234" s="14"/>
      <c r="NUQ234" s="14"/>
      <c r="NUR234" s="14"/>
      <c r="NUS234" s="14"/>
      <c r="NUT234" s="14"/>
      <c r="NUU234" s="14"/>
      <c r="NUV234" s="14"/>
      <c r="NUW234" s="14"/>
      <c r="NUX234" s="14"/>
      <c r="NUY234" s="14"/>
      <c r="NUZ234" s="14"/>
      <c r="NVA234" s="14"/>
      <c r="NVB234" s="14"/>
      <c r="NVC234" s="14"/>
      <c r="NVD234" s="14"/>
      <c r="NVE234" s="14"/>
      <c r="NVF234" s="14"/>
      <c r="NVG234" s="14"/>
      <c r="NVH234" s="14"/>
      <c r="NVI234" s="14"/>
      <c r="NVJ234" s="14"/>
      <c r="NVK234" s="14"/>
      <c r="NVL234" s="14"/>
      <c r="NVM234" s="14"/>
      <c r="NVN234" s="14"/>
      <c r="NVO234" s="14"/>
      <c r="NVP234" s="14"/>
      <c r="NVQ234" s="14"/>
      <c r="NVR234" s="14"/>
      <c r="NVS234" s="14"/>
      <c r="NVT234" s="14"/>
      <c r="NVU234" s="14"/>
      <c r="NVV234" s="14"/>
      <c r="NVW234" s="14"/>
      <c r="NVX234" s="14"/>
      <c r="NVY234" s="14"/>
      <c r="NVZ234" s="14"/>
      <c r="NWA234" s="14"/>
      <c r="NWB234" s="14"/>
      <c r="NWC234" s="14"/>
      <c r="NWD234" s="14"/>
      <c r="NWE234" s="14"/>
      <c r="NWF234" s="14"/>
      <c r="NWG234" s="14"/>
      <c r="NWH234" s="14"/>
      <c r="NWI234" s="14"/>
      <c r="NWJ234" s="14"/>
      <c r="NWK234" s="14"/>
      <c r="NWL234" s="14"/>
      <c r="NWM234" s="14"/>
      <c r="NWN234" s="14"/>
      <c r="NWO234" s="14"/>
      <c r="NWP234" s="14"/>
      <c r="NWQ234" s="14"/>
      <c r="NWR234" s="14"/>
      <c r="NWS234" s="14"/>
      <c r="NWT234" s="14"/>
      <c r="NWU234" s="14"/>
      <c r="NWV234" s="14"/>
      <c r="NWW234" s="14"/>
      <c r="NWX234" s="14"/>
      <c r="NWY234" s="14"/>
      <c r="NWZ234" s="14"/>
      <c r="NXA234" s="14"/>
      <c r="NXB234" s="14"/>
      <c r="NXC234" s="14"/>
      <c r="NXD234" s="14"/>
      <c r="NXE234" s="14"/>
      <c r="NXF234" s="14"/>
      <c r="NXG234" s="14"/>
      <c r="NXH234" s="14"/>
      <c r="NXI234" s="14"/>
      <c r="NXJ234" s="14"/>
      <c r="NXK234" s="14"/>
      <c r="NXL234" s="14"/>
      <c r="NXM234" s="14"/>
      <c r="NXN234" s="14"/>
      <c r="NXO234" s="14"/>
      <c r="NXP234" s="14"/>
      <c r="NXQ234" s="14"/>
      <c r="NXR234" s="14"/>
      <c r="NXS234" s="14"/>
      <c r="NXT234" s="14"/>
      <c r="NXU234" s="14"/>
      <c r="NXV234" s="14"/>
      <c r="NXW234" s="14"/>
      <c r="NXX234" s="14"/>
      <c r="NXY234" s="14"/>
      <c r="NXZ234" s="14"/>
      <c r="NYA234" s="14"/>
      <c r="NYB234" s="14"/>
      <c r="NYC234" s="14"/>
      <c r="NYD234" s="14"/>
      <c r="NYE234" s="14"/>
      <c r="NYF234" s="14"/>
      <c r="NYG234" s="14"/>
      <c r="NYH234" s="14"/>
      <c r="NYI234" s="14"/>
      <c r="NYJ234" s="14"/>
      <c r="NYK234" s="14"/>
      <c r="NYL234" s="14"/>
      <c r="NYM234" s="14"/>
      <c r="NYN234" s="14"/>
      <c r="NYO234" s="14"/>
      <c r="NYP234" s="14"/>
      <c r="NYQ234" s="14"/>
      <c r="NYR234" s="14"/>
      <c r="NYS234" s="14"/>
      <c r="NYT234" s="14"/>
      <c r="NYU234" s="14"/>
      <c r="NYV234" s="14"/>
      <c r="NYW234" s="14"/>
      <c r="NYX234" s="14"/>
      <c r="NYY234" s="14"/>
      <c r="NYZ234" s="14"/>
      <c r="NZA234" s="14"/>
      <c r="NZB234" s="14"/>
      <c r="NZC234" s="14"/>
      <c r="NZD234" s="14"/>
      <c r="NZE234" s="14"/>
      <c r="NZF234" s="14"/>
      <c r="NZG234" s="14"/>
      <c r="NZH234" s="14"/>
      <c r="NZI234" s="14"/>
      <c r="NZJ234" s="14"/>
      <c r="NZK234" s="14"/>
      <c r="NZL234" s="14"/>
      <c r="NZM234" s="14"/>
      <c r="NZN234" s="14"/>
      <c r="NZO234" s="14"/>
      <c r="NZP234" s="14"/>
      <c r="NZQ234" s="14"/>
      <c r="NZR234" s="14"/>
      <c r="NZS234" s="14"/>
      <c r="NZT234" s="14"/>
      <c r="NZU234" s="14"/>
      <c r="NZV234" s="14"/>
      <c r="NZW234" s="14"/>
      <c r="NZX234" s="14"/>
      <c r="NZY234" s="14"/>
      <c r="NZZ234" s="14"/>
      <c r="OAA234" s="14"/>
      <c r="OAB234" s="14"/>
      <c r="OAC234" s="14"/>
      <c r="OAD234" s="14"/>
      <c r="OAE234" s="14"/>
      <c r="OAF234" s="14"/>
      <c r="OAG234" s="14"/>
      <c r="OAH234" s="14"/>
      <c r="OAI234" s="14"/>
      <c r="OAJ234" s="14"/>
      <c r="OAK234" s="14"/>
      <c r="OAL234" s="14"/>
      <c r="OAM234" s="14"/>
      <c r="OAN234" s="14"/>
      <c r="OAO234" s="14"/>
      <c r="OAP234" s="14"/>
      <c r="OAQ234" s="14"/>
      <c r="OAR234" s="14"/>
      <c r="OAS234" s="14"/>
      <c r="OAT234" s="14"/>
      <c r="OAU234" s="14"/>
      <c r="OAV234" s="14"/>
      <c r="OAW234" s="14"/>
      <c r="OAX234" s="14"/>
      <c r="OAY234" s="14"/>
      <c r="OAZ234" s="14"/>
      <c r="OBA234" s="14"/>
      <c r="OBB234" s="14"/>
      <c r="OBC234" s="14"/>
      <c r="OBD234" s="14"/>
      <c r="OBE234" s="14"/>
      <c r="OBF234" s="14"/>
      <c r="OBG234" s="14"/>
      <c r="OBH234" s="14"/>
      <c r="OBI234" s="14"/>
      <c r="OBJ234" s="14"/>
      <c r="OBK234" s="14"/>
      <c r="OBL234" s="14"/>
      <c r="OBM234" s="14"/>
      <c r="OBN234" s="14"/>
      <c r="OBO234" s="14"/>
      <c r="OBP234" s="14"/>
      <c r="OBQ234" s="14"/>
      <c r="OBR234" s="14"/>
      <c r="OBS234" s="14"/>
      <c r="OBT234" s="14"/>
      <c r="OBU234" s="14"/>
      <c r="OBV234" s="14"/>
      <c r="OBW234" s="14"/>
      <c r="OBX234" s="14"/>
      <c r="OBY234" s="14"/>
      <c r="OBZ234" s="14"/>
      <c r="OCA234" s="14"/>
      <c r="OCB234" s="14"/>
      <c r="OCC234" s="14"/>
      <c r="OCD234" s="14"/>
      <c r="OCE234" s="14"/>
      <c r="OCF234" s="14"/>
      <c r="OCG234" s="14"/>
      <c r="OCH234" s="14"/>
      <c r="OCI234" s="14"/>
      <c r="OCJ234" s="14"/>
      <c r="OCK234" s="14"/>
      <c r="OCL234" s="14"/>
      <c r="OCM234" s="14"/>
      <c r="OCN234" s="14"/>
      <c r="OCO234" s="14"/>
      <c r="OCP234" s="14"/>
      <c r="OCQ234" s="14"/>
      <c r="OCR234" s="14"/>
      <c r="OCS234" s="14"/>
      <c r="OCT234" s="14"/>
      <c r="OCU234" s="14"/>
      <c r="OCV234" s="14"/>
      <c r="OCW234" s="14"/>
      <c r="OCX234" s="14"/>
      <c r="OCY234" s="14"/>
      <c r="OCZ234" s="14"/>
      <c r="ODA234" s="14"/>
      <c r="ODB234" s="14"/>
      <c r="ODC234" s="14"/>
      <c r="ODD234" s="14"/>
      <c r="ODE234" s="14"/>
      <c r="ODF234" s="14"/>
      <c r="ODG234" s="14"/>
      <c r="ODH234" s="14"/>
      <c r="ODI234" s="14"/>
      <c r="ODJ234" s="14"/>
      <c r="ODK234" s="14"/>
      <c r="ODL234" s="14"/>
      <c r="ODM234" s="14"/>
      <c r="ODN234" s="14"/>
      <c r="ODO234" s="14"/>
      <c r="ODP234" s="14"/>
      <c r="ODQ234" s="14"/>
      <c r="ODR234" s="14"/>
      <c r="ODS234" s="14"/>
      <c r="ODT234" s="14"/>
      <c r="ODU234" s="14"/>
      <c r="ODV234" s="14"/>
      <c r="ODW234" s="14"/>
      <c r="ODX234" s="14"/>
      <c r="ODY234" s="14"/>
      <c r="ODZ234" s="14"/>
      <c r="OEA234" s="14"/>
      <c r="OEB234" s="14"/>
      <c r="OEC234" s="14"/>
      <c r="OED234" s="14"/>
      <c r="OEE234" s="14"/>
      <c r="OEF234" s="14"/>
      <c r="OEG234" s="14"/>
      <c r="OEH234" s="14"/>
      <c r="OEI234" s="14"/>
      <c r="OEJ234" s="14"/>
      <c r="OEK234" s="14"/>
      <c r="OEL234" s="14"/>
      <c r="OEM234" s="14"/>
      <c r="OEN234" s="14"/>
      <c r="OEO234" s="14"/>
      <c r="OEP234" s="14"/>
      <c r="OEQ234" s="14"/>
      <c r="OER234" s="14"/>
      <c r="OES234" s="14"/>
      <c r="OET234" s="14"/>
      <c r="OEU234" s="14"/>
      <c r="OEV234" s="14"/>
      <c r="OEW234" s="14"/>
      <c r="OEX234" s="14"/>
      <c r="OEY234" s="14"/>
      <c r="OEZ234" s="14"/>
      <c r="OFA234" s="14"/>
      <c r="OFB234" s="14"/>
      <c r="OFC234" s="14"/>
      <c r="OFD234" s="14"/>
      <c r="OFE234" s="14"/>
      <c r="OFF234" s="14"/>
      <c r="OFG234" s="14"/>
      <c r="OFH234" s="14"/>
      <c r="OFI234" s="14"/>
      <c r="OFJ234" s="14"/>
      <c r="OFK234" s="14"/>
      <c r="OFL234" s="14"/>
      <c r="OFM234" s="14"/>
      <c r="OFN234" s="14"/>
      <c r="OFO234" s="14"/>
      <c r="OFP234" s="14"/>
      <c r="OFQ234" s="14"/>
      <c r="OFR234" s="14"/>
      <c r="OFS234" s="14"/>
      <c r="OFT234" s="14"/>
      <c r="OFU234" s="14"/>
      <c r="OFV234" s="14"/>
      <c r="OFW234" s="14"/>
      <c r="OFX234" s="14"/>
      <c r="OFY234" s="14"/>
      <c r="OFZ234" s="14"/>
      <c r="OGA234" s="14"/>
      <c r="OGB234" s="14"/>
      <c r="OGC234" s="14"/>
      <c r="OGD234" s="14"/>
      <c r="OGE234" s="14"/>
      <c r="OGF234" s="14"/>
      <c r="OGG234" s="14"/>
      <c r="OGH234" s="14"/>
      <c r="OGI234" s="14"/>
      <c r="OGJ234" s="14"/>
      <c r="OGK234" s="14"/>
      <c r="OGL234" s="14"/>
      <c r="OGM234" s="14"/>
      <c r="OGN234" s="14"/>
      <c r="OGO234" s="14"/>
      <c r="OGP234" s="14"/>
      <c r="OGQ234" s="14"/>
      <c r="OGR234" s="14"/>
      <c r="OGS234" s="14"/>
      <c r="OGT234" s="14"/>
      <c r="OGU234" s="14"/>
      <c r="OGV234" s="14"/>
      <c r="OGW234" s="14"/>
      <c r="OGX234" s="14"/>
      <c r="OGY234" s="14"/>
      <c r="OGZ234" s="14"/>
      <c r="OHA234" s="14"/>
      <c r="OHB234" s="14"/>
      <c r="OHC234" s="14"/>
      <c r="OHD234" s="14"/>
      <c r="OHE234" s="14"/>
      <c r="OHF234" s="14"/>
      <c r="OHG234" s="14"/>
      <c r="OHH234" s="14"/>
      <c r="OHI234" s="14"/>
      <c r="OHJ234" s="14"/>
      <c r="OHK234" s="14"/>
      <c r="OHL234" s="14"/>
      <c r="OHM234" s="14"/>
      <c r="OHN234" s="14"/>
      <c r="OHO234" s="14"/>
      <c r="OHP234" s="14"/>
      <c r="OHQ234" s="14"/>
      <c r="OHR234" s="14"/>
      <c r="OHS234" s="14"/>
      <c r="OHT234" s="14"/>
      <c r="OHU234" s="14"/>
      <c r="OHV234" s="14"/>
      <c r="OHW234" s="14"/>
      <c r="OHX234" s="14"/>
      <c r="OHY234" s="14"/>
      <c r="OHZ234" s="14"/>
      <c r="OIA234" s="14"/>
      <c r="OIB234" s="14"/>
      <c r="OIC234" s="14"/>
      <c r="OID234" s="14"/>
      <c r="OIE234" s="14"/>
      <c r="OIF234" s="14"/>
      <c r="OIG234" s="14"/>
      <c r="OIH234" s="14"/>
      <c r="OII234" s="14"/>
      <c r="OIJ234" s="14"/>
      <c r="OIK234" s="14"/>
      <c r="OIL234" s="14"/>
      <c r="OIM234" s="14"/>
      <c r="OIN234" s="14"/>
      <c r="OIO234" s="14"/>
      <c r="OIP234" s="14"/>
      <c r="OIQ234" s="14"/>
      <c r="OIR234" s="14"/>
      <c r="OIS234" s="14"/>
      <c r="OIT234" s="14"/>
      <c r="OIU234" s="14"/>
      <c r="OIV234" s="14"/>
      <c r="OIW234" s="14"/>
      <c r="OIX234" s="14"/>
      <c r="OIY234" s="14"/>
      <c r="OIZ234" s="14"/>
      <c r="OJA234" s="14"/>
      <c r="OJB234" s="14"/>
      <c r="OJC234" s="14"/>
      <c r="OJD234" s="14"/>
      <c r="OJE234" s="14"/>
      <c r="OJF234" s="14"/>
      <c r="OJG234" s="14"/>
      <c r="OJH234" s="14"/>
      <c r="OJI234" s="14"/>
      <c r="OJJ234" s="14"/>
      <c r="OJK234" s="14"/>
      <c r="OJL234" s="14"/>
      <c r="OJM234" s="14"/>
      <c r="OJN234" s="14"/>
      <c r="OJO234" s="14"/>
      <c r="OJP234" s="14"/>
      <c r="OJQ234" s="14"/>
      <c r="OJR234" s="14"/>
      <c r="OJS234" s="14"/>
      <c r="OJT234" s="14"/>
      <c r="OJU234" s="14"/>
      <c r="OJV234" s="14"/>
      <c r="OJW234" s="14"/>
      <c r="OJX234" s="14"/>
      <c r="OJY234" s="14"/>
      <c r="OJZ234" s="14"/>
      <c r="OKA234" s="14"/>
      <c r="OKB234" s="14"/>
      <c r="OKC234" s="14"/>
      <c r="OKD234" s="14"/>
      <c r="OKE234" s="14"/>
      <c r="OKF234" s="14"/>
      <c r="OKG234" s="14"/>
      <c r="OKH234" s="14"/>
      <c r="OKI234" s="14"/>
      <c r="OKJ234" s="14"/>
      <c r="OKK234" s="14"/>
      <c r="OKL234" s="14"/>
      <c r="OKM234" s="14"/>
      <c r="OKN234" s="14"/>
      <c r="OKO234" s="14"/>
      <c r="OKP234" s="14"/>
      <c r="OKQ234" s="14"/>
      <c r="OKR234" s="14"/>
      <c r="OKS234" s="14"/>
      <c r="OKT234" s="14"/>
      <c r="OKU234" s="14"/>
      <c r="OKV234" s="14"/>
      <c r="OKW234" s="14"/>
      <c r="OKX234" s="14"/>
      <c r="OKY234" s="14"/>
      <c r="OKZ234" s="14"/>
      <c r="OLA234" s="14"/>
      <c r="OLB234" s="14"/>
      <c r="OLC234" s="14"/>
      <c r="OLD234" s="14"/>
      <c r="OLE234" s="14"/>
      <c r="OLF234" s="14"/>
      <c r="OLG234" s="14"/>
      <c r="OLH234" s="14"/>
      <c r="OLI234" s="14"/>
      <c r="OLJ234" s="14"/>
      <c r="OLK234" s="14"/>
      <c r="OLL234" s="14"/>
      <c r="OLM234" s="14"/>
      <c r="OLN234" s="14"/>
      <c r="OLO234" s="14"/>
      <c r="OLP234" s="14"/>
      <c r="OLQ234" s="14"/>
      <c r="OLR234" s="14"/>
      <c r="OLS234" s="14"/>
      <c r="OLT234" s="14"/>
      <c r="OLU234" s="14"/>
      <c r="OLV234" s="14"/>
      <c r="OLW234" s="14"/>
      <c r="OLX234" s="14"/>
      <c r="OLY234" s="14"/>
      <c r="OLZ234" s="14"/>
      <c r="OMA234" s="14"/>
      <c r="OMB234" s="14"/>
      <c r="OMC234" s="14"/>
      <c r="OMD234" s="14"/>
      <c r="OME234" s="14"/>
      <c r="OMF234" s="14"/>
      <c r="OMG234" s="14"/>
      <c r="OMH234" s="14"/>
      <c r="OMI234" s="14"/>
      <c r="OMJ234" s="14"/>
      <c r="OMK234" s="14"/>
      <c r="OML234" s="14"/>
      <c r="OMM234" s="14"/>
      <c r="OMN234" s="14"/>
      <c r="OMO234" s="14"/>
      <c r="OMP234" s="14"/>
      <c r="OMQ234" s="14"/>
      <c r="OMR234" s="14"/>
      <c r="OMS234" s="14"/>
      <c r="OMT234" s="14"/>
      <c r="OMU234" s="14"/>
      <c r="OMV234" s="14"/>
      <c r="OMW234" s="14"/>
      <c r="OMX234" s="14"/>
      <c r="OMY234" s="14"/>
      <c r="OMZ234" s="14"/>
      <c r="ONA234" s="14"/>
      <c r="ONB234" s="14"/>
      <c r="ONC234" s="14"/>
      <c r="OND234" s="14"/>
      <c r="ONE234" s="14"/>
      <c r="ONF234" s="14"/>
      <c r="ONG234" s="14"/>
      <c r="ONH234" s="14"/>
      <c r="ONI234" s="14"/>
      <c r="ONJ234" s="14"/>
      <c r="ONK234" s="14"/>
      <c r="ONL234" s="14"/>
      <c r="ONM234" s="14"/>
      <c r="ONN234" s="14"/>
      <c r="ONO234" s="14"/>
      <c r="ONP234" s="14"/>
      <c r="ONQ234" s="14"/>
      <c r="ONR234" s="14"/>
      <c r="ONS234" s="14"/>
      <c r="ONT234" s="14"/>
      <c r="ONU234" s="14"/>
      <c r="ONV234" s="14"/>
      <c r="ONW234" s="14"/>
      <c r="ONX234" s="14"/>
      <c r="ONY234" s="14"/>
      <c r="ONZ234" s="14"/>
      <c r="OOA234" s="14"/>
      <c r="OOB234" s="14"/>
      <c r="OOC234" s="14"/>
      <c r="OOD234" s="14"/>
      <c r="OOE234" s="14"/>
      <c r="OOF234" s="14"/>
      <c r="OOG234" s="14"/>
      <c r="OOH234" s="14"/>
      <c r="OOI234" s="14"/>
      <c r="OOJ234" s="14"/>
      <c r="OOK234" s="14"/>
      <c r="OOL234" s="14"/>
      <c r="OOM234" s="14"/>
      <c r="OON234" s="14"/>
      <c r="OOO234" s="14"/>
      <c r="OOP234" s="14"/>
      <c r="OOQ234" s="14"/>
      <c r="OOR234" s="14"/>
      <c r="OOS234" s="14"/>
      <c r="OOT234" s="14"/>
      <c r="OOU234" s="14"/>
      <c r="OOV234" s="14"/>
      <c r="OOW234" s="14"/>
      <c r="OOX234" s="14"/>
      <c r="OOY234" s="14"/>
      <c r="OOZ234" s="14"/>
      <c r="OPA234" s="14"/>
      <c r="OPB234" s="14"/>
      <c r="OPC234" s="14"/>
      <c r="OPD234" s="14"/>
      <c r="OPE234" s="14"/>
      <c r="OPF234" s="14"/>
      <c r="OPG234" s="14"/>
      <c r="OPH234" s="14"/>
      <c r="OPI234" s="14"/>
      <c r="OPJ234" s="14"/>
      <c r="OPK234" s="14"/>
      <c r="OPL234" s="14"/>
      <c r="OPM234" s="14"/>
      <c r="OPN234" s="14"/>
      <c r="OPO234" s="14"/>
      <c r="OPP234" s="14"/>
      <c r="OPQ234" s="14"/>
      <c r="OPR234" s="14"/>
      <c r="OPS234" s="14"/>
      <c r="OPT234" s="14"/>
      <c r="OPU234" s="14"/>
      <c r="OPV234" s="14"/>
      <c r="OPW234" s="14"/>
      <c r="OPX234" s="14"/>
      <c r="OPY234" s="14"/>
      <c r="OPZ234" s="14"/>
      <c r="OQA234" s="14"/>
      <c r="OQB234" s="14"/>
      <c r="OQC234" s="14"/>
      <c r="OQD234" s="14"/>
      <c r="OQE234" s="14"/>
      <c r="OQF234" s="14"/>
      <c r="OQG234" s="14"/>
      <c r="OQH234" s="14"/>
      <c r="OQI234" s="14"/>
      <c r="OQJ234" s="14"/>
      <c r="OQK234" s="14"/>
      <c r="OQL234" s="14"/>
      <c r="OQM234" s="14"/>
      <c r="OQN234" s="14"/>
      <c r="OQO234" s="14"/>
      <c r="OQP234" s="14"/>
      <c r="OQQ234" s="14"/>
      <c r="OQR234" s="14"/>
      <c r="OQS234" s="14"/>
      <c r="OQT234" s="14"/>
      <c r="OQU234" s="14"/>
      <c r="OQV234" s="14"/>
      <c r="OQW234" s="14"/>
      <c r="OQX234" s="14"/>
      <c r="OQY234" s="14"/>
      <c r="OQZ234" s="14"/>
      <c r="ORA234" s="14"/>
      <c r="ORB234" s="14"/>
      <c r="ORC234" s="14"/>
      <c r="ORD234" s="14"/>
      <c r="ORE234" s="14"/>
      <c r="ORF234" s="14"/>
      <c r="ORG234" s="14"/>
      <c r="ORH234" s="14"/>
      <c r="ORI234" s="14"/>
      <c r="ORJ234" s="14"/>
      <c r="ORK234" s="14"/>
      <c r="ORL234" s="14"/>
      <c r="ORM234" s="14"/>
      <c r="ORN234" s="14"/>
      <c r="ORO234" s="14"/>
      <c r="ORP234" s="14"/>
      <c r="ORQ234" s="14"/>
      <c r="ORR234" s="14"/>
      <c r="ORS234" s="14"/>
      <c r="ORT234" s="14"/>
      <c r="ORU234" s="14"/>
      <c r="ORV234" s="14"/>
      <c r="ORW234" s="14"/>
      <c r="ORX234" s="14"/>
      <c r="ORY234" s="14"/>
      <c r="ORZ234" s="14"/>
      <c r="OSA234" s="14"/>
      <c r="OSB234" s="14"/>
      <c r="OSC234" s="14"/>
      <c r="OSD234" s="14"/>
      <c r="OSE234" s="14"/>
      <c r="OSF234" s="14"/>
      <c r="OSG234" s="14"/>
      <c r="OSH234" s="14"/>
      <c r="OSI234" s="14"/>
      <c r="OSJ234" s="14"/>
      <c r="OSK234" s="14"/>
      <c r="OSL234" s="14"/>
      <c r="OSM234" s="14"/>
      <c r="OSN234" s="14"/>
      <c r="OSO234" s="14"/>
      <c r="OSP234" s="14"/>
      <c r="OSQ234" s="14"/>
      <c r="OSR234" s="14"/>
      <c r="OSS234" s="14"/>
      <c r="OST234" s="14"/>
      <c r="OSU234" s="14"/>
      <c r="OSV234" s="14"/>
      <c r="OSW234" s="14"/>
      <c r="OSX234" s="14"/>
      <c r="OSY234" s="14"/>
      <c r="OSZ234" s="14"/>
      <c r="OTA234" s="14"/>
      <c r="OTB234" s="14"/>
      <c r="OTC234" s="14"/>
      <c r="OTD234" s="14"/>
      <c r="OTE234" s="14"/>
      <c r="OTF234" s="14"/>
      <c r="OTG234" s="14"/>
      <c r="OTH234" s="14"/>
      <c r="OTI234" s="14"/>
      <c r="OTJ234" s="14"/>
      <c r="OTK234" s="14"/>
      <c r="OTL234" s="14"/>
      <c r="OTM234" s="14"/>
      <c r="OTN234" s="14"/>
      <c r="OTO234" s="14"/>
      <c r="OTP234" s="14"/>
      <c r="OTQ234" s="14"/>
      <c r="OTR234" s="14"/>
      <c r="OTS234" s="14"/>
      <c r="OTT234" s="14"/>
      <c r="OTU234" s="14"/>
      <c r="OTV234" s="14"/>
      <c r="OTW234" s="14"/>
      <c r="OTX234" s="14"/>
      <c r="OTY234" s="14"/>
      <c r="OTZ234" s="14"/>
      <c r="OUA234" s="14"/>
      <c r="OUB234" s="14"/>
      <c r="OUC234" s="14"/>
      <c r="OUD234" s="14"/>
      <c r="OUE234" s="14"/>
      <c r="OUF234" s="14"/>
      <c r="OUG234" s="14"/>
      <c r="OUH234" s="14"/>
      <c r="OUI234" s="14"/>
      <c r="OUJ234" s="14"/>
      <c r="OUK234" s="14"/>
      <c r="OUL234" s="14"/>
      <c r="OUM234" s="14"/>
      <c r="OUN234" s="14"/>
      <c r="OUO234" s="14"/>
      <c r="OUP234" s="14"/>
      <c r="OUQ234" s="14"/>
      <c r="OUR234" s="14"/>
      <c r="OUS234" s="14"/>
      <c r="OUT234" s="14"/>
      <c r="OUU234" s="14"/>
      <c r="OUV234" s="14"/>
      <c r="OUW234" s="14"/>
      <c r="OUX234" s="14"/>
      <c r="OUY234" s="14"/>
      <c r="OUZ234" s="14"/>
      <c r="OVA234" s="14"/>
      <c r="OVB234" s="14"/>
      <c r="OVC234" s="14"/>
      <c r="OVD234" s="14"/>
      <c r="OVE234" s="14"/>
      <c r="OVF234" s="14"/>
      <c r="OVG234" s="14"/>
      <c r="OVH234" s="14"/>
      <c r="OVI234" s="14"/>
      <c r="OVJ234" s="14"/>
      <c r="OVK234" s="14"/>
      <c r="OVL234" s="14"/>
      <c r="OVM234" s="14"/>
      <c r="OVN234" s="14"/>
      <c r="OVO234" s="14"/>
      <c r="OVP234" s="14"/>
      <c r="OVQ234" s="14"/>
      <c r="OVR234" s="14"/>
      <c r="OVS234" s="14"/>
      <c r="OVT234" s="14"/>
      <c r="OVU234" s="14"/>
      <c r="OVV234" s="14"/>
      <c r="OVW234" s="14"/>
      <c r="OVX234" s="14"/>
      <c r="OVY234" s="14"/>
      <c r="OVZ234" s="14"/>
      <c r="OWA234" s="14"/>
      <c r="OWB234" s="14"/>
      <c r="OWC234" s="14"/>
      <c r="OWD234" s="14"/>
      <c r="OWE234" s="14"/>
      <c r="OWF234" s="14"/>
      <c r="OWG234" s="14"/>
      <c r="OWH234" s="14"/>
      <c r="OWI234" s="14"/>
      <c r="OWJ234" s="14"/>
      <c r="OWK234" s="14"/>
      <c r="OWL234" s="14"/>
      <c r="OWM234" s="14"/>
      <c r="OWN234" s="14"/>
      <c r="OWO234" s="14"/>
      <c r="OWP234" s="14"/>
      <c r="OWQ234" s="14"/>
      <c r="OWR234" s="14"/>
      <c r="OWS234" s="14"/>
      <c r="OWT234" s="14"/>
      <c r="OWU234" s="14"/>
      <c r="OWV234" s="14"/>
      <c r="OWW234" s="14"/>
      <c r="OWX234" s="14"/>
      <c r="OWY234" s="14"/>
      <c r="OWZ234" s="14"/>
      <c r="OXA234" s="14"/>
      <c r="OXB234" s="14"/>
      <c r="OXC234" s="14"/>
      <c r="OXD234" s="14"/>
      <c r="OXE234" s="14"/>
      <c r="OXF234" s="14"/>
      <c r="OXG234" s="14"/>
      <c r="OXH234" s="14"/>
      <c r="OXI234" s="14"/>
      <c r="OXJ234" s="14"/>
      <c r="OXK234" s="14"/>
      <c r="OXL234" s="14"/>
      <c r="OXM234" s="14"/>
      <c r="OXN234" s="14"/>
      <c r="OXO234" s="14"/>
      <c r="OXP234" s="14"/>
      <c r="OXQ234" s="14"/>
      <c r="OXR234" s="14"/>
      <c r="OXS234" s="14"/>
      <c r="OXT234" s="14"/>
      <c r="OXU234" s="14"/>
      <c r="OXV234" s="14"/>
      <c r="OXW234" s="14"/>
      <c r="OXX234" s="14"/>
      <c r="OXY234" s="14"/>
      <c r="OXZ234" s="14"/>
      <c r="OYA234" s="14"/>
      <c r="OYB234" s="14"/>
      <c r="OYC234" s="14"/>
      <c r="OYD234" s="14"/>
      <c r="OYE234" s="14"/>
      <c r="OYF234" s="14"/>
      <c r="OYG234" s="14"/>
      <c r="OYH234" s="14"/>
      <c r="OYI234" s="14"/>
      <c r="OYJ234" s="14"/>
      <c r="OYK234" s="14"/>
      <c r="OYL234" s="14"/>
      <c r="OYM234" s="14"/>
      <c r="OYN234" s="14"/>
      <c r="OYO234" s="14"/>
      <c r="OYP234" s="14"/>
      <c r="OYQ234" s="14"/>
      <c r="OYR234" s="14"/>
      <c r="OYS234" s="14"/>
      <c r="OYT234" s="14"/>
      <c r="OYU234" s="14"/>
      <c r="OYV234" s="14"/>
      <c r="OYW234" s="14"/>
      <c r="OYX234" s="14"/>
      <c r="OYY234" s="14"/>
      <c r="OYZ234" s="14"/>
      <c r="OZA234" s="14"/>
      <c r="OZB234" s="14"/>
      <c r="OZC234" s="14"/>
      <c r="OZD234" s="14"/>
      <c r="OZE234" s="14"/>
      <c r="OZF234" s="14"/>
      <c r="OZG234" s="14"/>
      <c r="OZH234" s="14"/>
      <c r="OZI234" s="14"/>
      <c r="OZJ234" s="14"/>
      <c r="OZK234" s="14"/>
      <c r="OZL234" s="14"/>
      <c r="OZM234" s="14"/>
      <c r="OZN234" s="14"/>
      <c r="OZO234" s="14"/>
      <c r="OZP234" s="14"/>
      <c r="OZQ234" s="14"/>
      <c r="OZR234" s="14"/>
      <c r="OZS234" s="14"/>
      <c r="OZT234" s="14"/>
      <c r="OZU234" s="14"/>
      <c r="OZV234" s="14"/>
      <c r="OZW234" s="14"/>
      <c r="OZX234" s="14"/>
      <c r="OZY234" s="14"/>
      <c r="OZZ234" s="14"/>
      <c r="PAA234" s="14"/>
      <c r="PAB234" s="14"/>
      <c r="PAC234" s="14"/>
      <c r="PAD234" s="14"/>
      <c r="PAE234" s="14"/>
      <c r="PAF234" s="14"/>
      <c r="PAG234" s="14"/>
      <c r="PAH234" s="14"/>
      <c r="PAI234" s="14"/>
      <c r="PAJ234" s="14"/>
      <c r="PAK234" s="14"/>
      <c r="PAL234" s="14"/>
      <c r="PAM234" s="14"/>
      <c r="PAN234" s="14"/>
      <c r="PAO234" s="14"/>
      <c r="PAP234" s="14"/>
      <c r="PAQ234" s="14"/>
      <c r="PAR234" s="14"/>
      <c r="PAS234" s="14"/>
      <c r="PAT234" s="14"/>
      <c r="PAU234" s="14"/>
      <c r="PAV234" s="14"/>
      <c r="PAW234" s="14"/>
      <c r="PAX234" s="14"/>
      <c r="PAY234" s="14"/>
      <c r="PAZ234" s="14"/>
      <c r="PBA234" s="14"/>
      <c r="PBB234" s="14"/>
      <c r="PBC234" s="14"/>
      <c r="PBD234" s="14"/>
      <c r="PBE234" s="14"/>
      <c r="PBF234" s="14"/>
      <c r="PBG234" s="14"/>
      <c r="PBH234" s="14"/>
      <c r="PBI234" s="14"/>
      <c r="PBJ234" s="14"/>
      <c r="PBK234" s="14"/>
      <c r="PBL234" s="14"/>
      <c r="PBM234" s="14"/>
      <c r="PBN234" s="14"/>
      <c r="PBO234" s="14"/>
      <c r="PBP234" s="14"/>
      <c r="PBQ234" s="14"/>
      <c r="PBR234" s="14"/>
      <c r="PBS234" s="14"/>
      <c r="PBT234" s="14"/>
      <c r="PBU234" s="14"/>
      <c r="PBV234" s="14"/>
      <c r="PBW234" s="14"/>
      <c r="PBX234" s="14"/>
      <c r="PBY234" s="14"/>
      <c r="PBZ234" s="14"/>
      <c r="PCA234" s="14"/>
      <c r="PCB234" s="14"/>
      <c r="PCC234" s="14"/>
      <c r="PCD234" s="14"/>
      <c r="PCE234" s="14"/>
      <c r="PCF234" s="14"/>
      <c r="PCG234" s="14"/>
      <c r="PCH234" s="14"/>
      <c r="PCI234" s="14"/>
      <c r="PCJ234" s="14"/>
      <c r="PCK234" s="14"/>
      <c r="PCL234" s="14"/>
      <c r="PCM234" s="14"/>
      <c r="PCN234" s="14"/>
      <c r="PCO234" s="14"/>
      <c r="PCP234" s="14"/>
      <c r="PCQ234" s="14"/>
      <c r="PCR234" s="14"/>
      <c r="PCS234" s="14"/>
      <c r="PCT234" s="14"/>
      <c r="PCU234" s="14"/>
      <c r="PCV234" s="14"/>
      <c r="PCW234" s="14"/>
      <c r="PCX234" s="14"/>
      <c r="PCY234" s="14"/>
      <c r="PCZ234" s="14"/>
      <c r="PDA234" s="14"/>
      <c r="PDB234" s="14"/>
      <c r="PDC234" s="14"/>
      <c r="PDD234" s="14"/>
      <c r="PDE234" s="14"/>
      <c r="PDF234" s="14"/>
      <c r="PDG234" s="14"/>
      <c r="PDH234" s="14"/>
      <c r="PDI234" s="14"/>
      <c r="PDJ234" s="14"/>
      <c r="PDK234" s="14"/>
      <c r="PDL234" s="14"/>
      <c r="PDM234" s="14"/>
      <c r="PDN234" s="14"/>
      <c r="PDO234" s="14"/>
      <c r="PDP234" s="14"/>
      <c r="PDQ234" s="14"/>
      <c r="PDR234" s="14"/>
      <c r="PDS234" s="14"/>
      <c r="PDT234" s="14"/>
      <c r="PDU234" s="14"/>
      <c r="PDV234" s="14"/>
      <c r="PDW234" s="14"/>
      <c r="PDX234" s="14"/>
      <c r="PDY234" s="14"/>
      <c r="PDZ234" s="14"/>
      <c r="PEA234" s="14"/>
      <c r="PEB234" s="14"/>
      <c r="PEC234" s="14"/>
      <c r="PED234" s="14"/>
      <c r="PEE234" s="14"/>
      <c r="PEF234" s="14"/>
      <c r="PEG234" s="14"/>
      <c r="PEH234" s="14"/>
      <c r="PEI234" s="14"/>
      <c r="PEJ234" s="14"/>
      <c r="PEK234" s="14"/>
      <c r="PEL234" s="14"/>
      <c r="PEM234" s="14"/>
      <c r="PEN234" s="14"/>
      <c r="PEO234" s="14"/>
      <c r="PEP234" s="14"/>
      <c r="PEQ234" s="14"/>
      <c r="PER234" s="14"/>
      <c r="PES234" s="14"/>
      <c r="PET234" s="14"/>
      <c r="PEU234" s="14"/>
      <c r="PEV234" s="14"/>
      <c r="PEW234" s="14"/>
      <c r="PEX234" s="14"/>
      <c r="PEY234" s="14"/>
      <c r="PEZ234" s="14"/>
      <c r="PFA234" s="14"/>
      <c r="PFB234" s="14"/>
      <c r="PFC234" s="14"/>
      <c r="PFD234" s="14"/>
      <c r="PFE234" s="14"/>
      <c r="PFF234" s="14"/>
      <c r="PFG234" s="14"/>
      <c r="PFH234" s="14"/>
      <c r="PFI234" s="14"/>
      <c r="PFJ234" s="14"/>
      <c r="PFK234" s="14"/>
      <c r="PFL234" s="14"/>
      <c r="PFM234" s="14"/>
      <c r="PFN234" s="14"/>
      <c r="PFO234" s="14"/>
      <c r="PFP234" s="14"/>
      <c r="PFQ234" s="14"/>
      <c r="PFR234" s="14"/>
      <c r="PFS234" s="14"/>
      <c r="PFT234" s="14"/>
      <c r="PFU234" s="14"/>
      <c r="PFV234" s="14"/>
      <c r="PFW234" s="14"/>
      <c r="PFX234" s="14"/>
      <c r="PFY234" s="14"/>
      <c r="PFZ234" s="14"/>
      <c r="PGA234" s="14"/>
      <c r="PGB234" s="14"/>
      <c r="PGC234" s="14"/>
      <c r="PGD234" s="14"/>
      <c r="PGE234" s="14"/>
      <c r="PGF234" s="14"/>
      <c r="PGG234" s="14"/>
      <c r="PGH234" s="14"/>
      <c r="PGI234" s="14"/>
      <c r="PGJ234" s="14"/>
      <c r="PGK234" s="14"/>
      <c r="PGL234" s="14"/>
      <c r="PGM234" s="14"/>
      <c r="PGN234" s="14"/>
      <c r="PGO234" s="14"/>
      <c r="PGP234" s="14"/>
      <c r="PGQ234" s="14"/>
      <c r="PGR234" s="14"/>
      <c r="PGS234" s="14"/>
      <c r="PGT234" s="14"/>
      <c r="PGU234" s="14"/>
      <c r="PGV234" s="14"/>
      <c r="PGW234" s="14"/>
      <c r="PGX234" s="14"/>
      <c r="PGY234" s="14"/>
      <c r="PGZ234" s="14"/>
      <c r="PHA234" s="14"/>
      <c r="PHB234" s="14"/>
      <c r="PHC234" s="14"/>
      <c r="PHD234" s="14"/>
      <c r="PHE234" s="14"/>
      <c r="PHF234" s="14"/>
      <c r="PHG234" s="14"/>
      <c r="PHH234" s="14"/>
      <c r="PHI234" s="14"/>
      <c r="PHJ234" s="14"/>
      <c r="PHK234" s="14"/>
      <c r="PHL234" s="14"/>
      <c r="PHM234" s="14"/>
      <c r="PHN234" s="14"/>
      <c r="PHO234" s="14"/>
      <c r="PHP234" s="14"/>
      <c r="PHQ234" s="14"/>
      <c r="PHR234" s="14"/>
      <c r="PHS234" s="14"/>
      <c r="PHT234" s="14"/>
      <c r="PHU234" s="14"/>
      <c r="PHV234" s="14"/>
      <c r="PHW234" s="14"/>
      <c r="PHX234" s="14"/>
      <c r="PHY234" s="14"/>
      <c r="PHZ234" s="14"/>
      <c r="PIA234" s="14"/>
      <c r="PIB234" s="14"/>
      <c r="PIC234" s="14"/>
      <c r="PID234" s="14"/>
      <c r="PIE234" s="14"/>
      <c r="PIF234" s="14"/>
      <c r="PIG234" s="14"/>
      <c r="PIH234" s="14"/>
      <c r="PII234" s="14"/>
      <c r="PIJ234" s="14"/>
      <c r="PIK234" s="14"/>
      <c r="PIL234" s="14"/>
      <c r="PIM234" s="14"/>
      <c r="PIN234" s="14"/>
      <c r="PIO234" s="14"/>
      <c r="PIP234" s="14"/>
      <c r="PIQ234" s="14"/>
      <c r="PIR234" s="14"/>
      <c r="PIS234" s="14"/>
      <c r="PIT234" s="14"/>
      <c r="PIU234" s="14"/>
      <c r="PIV234" s="14"/>
      <c r="PIW234" s="14"/>
      <c r="PIX234" s="14"/>
      <c r="PIY234" s="14"/>
      <c r="PIZ234" s="14"/>
      <c r="PJA234" s="14"/>
      <c r="PJB234" s="14"/>
      <c r="PJC234" s="14"/>
      <c r="PJD234" s="14"/>
      <c r="PJE234" s="14"/>
      <c r="PJF234" s="14"/>
      <c r="PJG234" s="14"/>
      <c r="PJH234" s="14"/>
      <c r="PJI234" s="14"/>
      <c r="PJJ234" s="14"/>
      <c r="PJK234" s="14"/>
      <c r="PJL234" s="14"/>
      <c r="PJM234" s="14"/>
      <c r="PJN234" s="14"/>
      <c r="PJO234" s="14"/>
      <c r="PJP234" s="14"/>
      <c r="PJQ234" s="14"/>
      <c r="PJR234" s="14"/>
      <c r="PJS234" s="14"/>
      <c r="PJT234" s="14"/>
      <c r="PJU234" s="14"/>
      <c r="PJV234" s="14"/>
      <c r="PJW234" s="14"/>
      <c r="PJX234" s="14"/>
      <c r="PJY234" s="14"/>
      <c r="PJZ234" s="14"/>
      <c r="PKA234" s="14"/>
      <c r="PKB234" s="14"/>
      <c r="PKC234" s="14"/>
      <c r="PKD234" s="14"/>
      <c r="PKE234" s="14"/>
      <c r="PKF234" s="14"/>
      <c r="PKG234" s="14"/>
      <c r="PKH234" s="14"/>
      <c r="PKI234" s="14"/>
      <c r="PKJ234" s="14"/>
      <c r="PKK234" s="14"/>
      <c r="PKL234" s="14"/>
      <c r="PKM234" s="14"/>
      <c r="PKN234" s="14"/>
      <c r="PKO234" s="14"/>
      <c r="PKP234" s="14"/>
      <c r="PKQ234" s="14"/>
      <c r="PKR234" s="14"/>
      <c r="PKS234" s="14"/>
      <c r="PKT234" s="14"/>
      <c r="PKU234" s="14"/>
      <c r="PKV234" s="14"/>
      <c r="PKW234" s="14"/>
      <c r="PKX234" s="14"/>
      <c r="PKY234" s="14"/>
      <c r="PKZ234" s="14"/>
      <c r="PLA234" s="14"/>
      <c r="PLB234" s="14"/>
      <c r="PLC234" s="14"/>
      <c r="PLD234" s="14"/>
      <c r="PLE234" s="14"/>
      <c r="PLF234" s="14"/>
      <c r="PLG234" s="14"/>
      <c r="PLH234" s="14"/>
      <c r="PLI234" s="14"/>
      <c r="PLJ234" s="14"/>
      <c r="PLK234" s="14"/>
      <c r="PLL234" s="14"/>
      <c r="PLM234" s="14"/>
      <c r="PLN234" s="14"/>
      <c r="PLO234" s="14"/>
      <c r="PLP234" s="14"/>
      <c r="PLQ234" s="14"/>
      <c r="PLR234" s="14"/>
      <c r="PLS234" s="14"/>
      <c r="PLT234" s="14"/>
      <c r="PLU234" s="14"/>
      <c r="PLV234" s="14"/>
      <c r="PLW234" s="14"/>
      <c r="PLX234" s="14"/>
      <c r="PLY234" s="14"/>
      <c r="PLZ234" s="14"/>
      <c r="PMA234" s="14"/>
      <c r="PMB234" s="14"/>
      <c r="PMC234" s="14"/>
      <c r="PMD234" s="14"/>
      <c r="PME234" s="14"/>
      <c r="PMF234" s="14"/>
      <c r="PMG234" s="14"/>
      <c r="PMH234" s="14"/>
      <c r="PMI234" s="14"/>
      <c r="PMJ234" s="14"/>
      <c r="PMK234" s="14"/>
      <c r="PML234" s="14"/>
      <c r="PMM234" s="14"/>
      <c r="PMN234" s="14"/>
      <c r="PMO234" s="14"/>
      <c r="PMP234" s="14"/>
      <c r="PMQ234" s="14"/>
      <c r="PMR234" s="14"/>
      <c r="PMS234" s="14"/>
      <c r="PMT234" s="14"/>
      <c r="PMU234" s="14"/>
      <c r="PMV234" s="14"/>
      <c r="PMW234" s="14"/>
      <c r="PMX234" s="14"/>
      <c r="PMY234" s="14"/>
      <c r="PMZ234" s="14"/>
      <c r="PNA234" s="14"/>
      <c r="PNB234" s="14"/>
      <c r="PNC234" s="14"/>
      <c r="PND234" s="14"/>
      <c r="PNE234" s="14"/>
      <c r="PNF234" s="14"/>
      <c r="PNG234" s="14"/>
      <c r="PNH234" s="14"/>
      <c r="PNI234" s="14"/>
      <c r="PNJ234" s="14"/>
      <c r="PNK234" s="14"/>
      <c r="PNL234" s="14"/>
      <c r="PNM234" s="14"/>
      <c r="PNN234" s="14"/>
      <c r="PNO234" s="14"/>
      <c r="PNP234" s="14"/>
      <c r="PNQ234" s="14"/>
      <c r="PNR234" s="14"/>
      <c r="PNS234" s="14"/>
      <c r="PNT234" s="14"/>
      <c r="PNU234" s="14"/>
      <c r="PNV234" s="14"/>
      <c r="PNW234" s="14"/>
      <c r="PNX234" s="14"/>
      <c r="PNY234" s="14"/>
      <c r="PNZ234" s="14"/>
      <c r="POA234" s="14"/>
      <c r="POB234" s="14"/>
      <c r="POC234" s="14"/>
      <c r="POD234" s="14"/>
      <c r="POE234" s="14"/>
      <c r="POF234" s="14"/>
      <c r="POG234" s="14"/>
      <c r="POH234" s="14"/>
      <c r="POI234" s="14"/>
      <c r="POJ234" s="14"/>
      <c r="POK234" s="14"/>
      <c r="POL234" s="14"/>
      <c r="POM234" s="14"/>
      <c r="PON234" s="14"/>
      <c r="POO234" s="14"/>
      <c r="POP234" s="14"/>
      <c r="POQ234" s="14"/>
      <c r="POR234" s="14"/>
      <c r="POS234" s="14"/>
      <c r="POT234" s="14"/>
      <c r="POU234" s="14"/>
      <c r="POV234" s="14"/>
      <c r="POW234" s="14"/>
      <c r="POX234" s="14"/>
      <c r="POY234" s="14"/>
      <c r="POZ234" s="14"/>
      <c r="PPA234" s="14"/>
      <c r="PPB234" s="14"/>
      <c r="PPC234" s="14"/>
      <c r="PPD234" s="14"/>
      <c r="PPE234" s="14"/>
      <c r="PPF234" s="14"/>
      <c r="PPG234" s="14"/>
      <c r="PPH234" s="14"/>
      <c r="PPI234" s="14"/>
      <c r="PPJ234" s="14"/>
      <c r="PPK234" s="14"/>
      <c r="PPL234" s="14"/>
      <c r="PPM234" s="14"/>
      <c r="PPN234" s="14"/>
      <c r="PPO234" s="14"/>
      <c r="PPP234" s="14"/>
      <c r="PPQ234" s="14"/>
      <c r="PPR234" s="14"/>
      <c r="PPS234" s="14"/>
      <c r="PPT234" s="14"/>
      <c r="PPU234" s="14"/>
      <c r="PPV234" s="14"/>
      <c r="PPW234" s="14"/>
      <c r="PPX234" s="14"/>
      <c r="PPY234" s="14"/>
      <c r="PPZ234" s="14"/>
      <c r="PQA234" s="14"/>
      <c r="PQB234" s="14"/>
      <c r="PQC234" s="14"/>
      <c r="PQD234" s="14"/>
      <c r="PQE234" s="14"/>
      <c r="PQF234" s="14"/>
      <c r="PQG234" s="14"/>
      <c r="PQH234" s="14"/>
      <c r="PQI234" s="14"/>
      <c r="PQJ234" s="14"/>
      <c r="PQK234" s="14"/>
      <c r="PQL234" s="14"/>
      <c r="PQM234" s="14"/>
      <c r="PQN234" s="14"/>
      <c r="PQO234" s="14"/>
      <c r="PQP234" s="14"/>
      <c r="PQQ234" s="14"/>
      <c r="PQR234" s="14"/>
      <c r="PQS234" s="14"/>
      <c r="PQT234" s="14"/>
      <c r="PQU234" s="14"/>
      <c r="PQV234" s="14"/>
      <c r="PQW234" s="14"/>
      <c r="PQX234" s="14"/>
      <c r="PQY234" s="14"/>
      <c r="PQZ234" s="14"/>
      <c r="PRA234" s="14"/>
      <c r="PRB234" s="14"/>
      <c r="PRC234" s="14"/>
      <c r="PRD234" s="14"/>
      <c r="PRE234" s="14"/>
      <c r="PRF234" s="14"/>
      <c r="PRG234" s="14"/>
      <c r="PRH234" s="14"/>
      <c r="PRI234" s="14"/>
      <c r="PRJ234" s="14"/>
      <c r="PRK234" s="14"/>
      <c r="PRL234" s="14"/>
      <c r="PRM234" s="14"/>
      <c r="PRN234" s="14"/>
      <c r="PRO234" s="14"/>
      <c r="PRP234" s="14"/>
      <c r="PRQ234" s="14"/>
      <c r="PRR234" s="14"/>
      <c r="PRS234" s="14"/>
      <c r="PRT234" s="14"/>
      <c r="PRU234" s="14"/>
      <c r="PRV234" s="14"/>
      <c r="PRW234" s="14"/>
      <c r="PRX234" s="14"/>
      <c r="PRY234" s="14"/>
      <c r="PRZ234" s="14"/>
      <c r="PSA234" s="14"/>
      <c r="PSB234" s="14"/>
      <c r="PSC234" s="14"/>
      <c r="PSD234" s="14"/>
      <c r="PSE234" s="14"/>
      <c r="PSF234" s="14"/>
      <c r="PSG234" s="14"/>
      <c r="PSH234" s="14"/>
      <c r="PSI234" s="14"/>
      <c r="PSJ234" s="14"/>
      <c r="PSK234" s="14"/>
      <c r="PSL234" s="14"/>
      <c r="PSM234" s="14"/>
      <c r="PSN234" s="14"/>
      <c r="PSO234" s="14"/>
      <c r="PSP234" s="14"/>
      <c r="PSQ234" s="14"/>
      <c r="PSR234" s="14"/>
      <c r="PSS234" s="14"/>
      <c r="PST234" s="14"/>
      <c r="PSU234" s="14"/>
      <c r="PSV234" s="14"/>
      <c r="PSW234" s="14"/>
      <c r="PSX234" s="14"/>
      <c r="PSY234" s="14"/>
      <c r="PSZ234" s="14"/>
      <c r="PTA234" s="14"/>
      <c r="PTB234" s="14"/>
      <c r="PTC234" s="14"/>
      <c r="PTD234" s="14"/>
      <c r="PTE234" s="14"/>
      <c r="PTF234" s="14"/>
      <c r="PTG234" s="14"/>
      <c r="PTH234" s="14"/>
      <c r="PTI234" s="14"/>
      <c r="PTJ234" s="14"/>
      <c r="PTK234" s="14"/>
      <c r="PTL234" s="14"/>
      <c r="PTM234" s="14"/>
      <c r="PTN234" s="14"/>
      <c r="PTO234" s="14"/>
      <c r="PTP234" s="14"/>
      <c r="PTQ234" s="14"/>
      <c r="PTR234" s="14"/>
      <c r="PTS234" s="14"/>
      <c r="PTT234" s="14"/>
      <c r="PTU234" s="14"/>
      <c r="PTV234" s="14"/>
      <c r="PTW234" s="14"/>
      <c r="PTX234" s="14"/>
      <c r="PTY234" s="14"/>
      <c r="PTZ234" s="14"/>
      <c r="PUA234" s="14"/>
      <c r="PUB234" s="14"/>
      <c r="PUC234" s="14"/>
      <c r="PUD234" s="14"/>
      <c r="PUE234" s="14"/>
      <c r="PUF234" s="14"/>
      <c r="PUG234" s="14"/>
      <c r="PUH234" s="14"/>
      <c r="PUI234" s="14"/>
      <c r="PUJ234" s="14"/>
      <c r="PUK234" s="14"/>
      <c r="PUL234" s="14"/>
      <c r="PUM234" s="14"/>
      <c r="PUN234" s="14"/>
      <c r="PUO234" s="14"/>
      <c r="PUP234" s="14"/>
      <c r="PUQ234" s="14"/>
      <c r="PUR234" s="14"/>
      <c r="PUS234" s="14"/>
      <c r="PUT234" s="14"/>
      <c r="PUU234" s="14"/>
      <c r="PUV234" s="14"/>
      <c r="PUW234" s="14"/>
      <c r="PUX234" s="14"/>
      <c r="PUY234" s="14"/>
      <c r="PUZ234" s="14"/>
      <c r="PVA234" s="14"/>
      <c r="PVB234" s="14"/>
      <c r="PVC234" s="14"/>
      <c r="PVD234" s="14"/>
      <c r="PVE234" s="14"/>
      <c r="PVF234" s="14"/>
      <c r="PVG234" s="14"/>
      <c r="PVH234" s="14"/>
      <c r="PVI234" s="14"/>
      <c r="PVJ234" s="14"/>
      <c r="PVK234" s="14"/>
      <c r="PVL234" s="14"/>
      <c r="PVM234" s="14"/>
      <c r="PVN234" s="14"/>
      <c r="PVO234" s="14"/>
      <c r="PVP234" s="14"/>
      <c r="PVQ234" s="14"/>
      <c r="PVR234" s="14"/>
      <c r="PVS234" s="14"/>
      <c r="PVT234" s="14"/>
      <c r="PVU234" s="14"/>
      <c r="PVV234" s="14"/>
      <c r="PVW234" s="14"/>
      <c r="PVX234" s="14"/>
      <c r="PVY234" s="14"/>
      <c r="PVZ234" s="14"/>
      <c r="PWA234" s="14"/>
      <c r="PWB234" s="14"/>
      <c r="PWC234" s="14"/>
      <c r="PWD234" s="14"/>
      <c r="PWE234" s="14"/>
      <c r="PWF234" s="14"/>
      <c r="PWG234" s="14"/>
      <c r="PWH234" s="14"/>
      <c r="PWI234" s="14"/>
      <c r="PWJ234" s="14"/>
      <c r="PWK234" s="14"/>
      <c r="PWL234" s="14"/>
      <c r="PWM234" s="14"/>
      <c r="PWN234" s="14"/>
      <c r="PWO234" s="14"/>
      <c r="PWP234" s="14"/>
      <c r="PWQ234" s="14"/>
      <c r="PWR234" s="14"/>
      <c r="PWS234" s="14"/>
      <c r="PWT234" s="14"/>
      <c r="PWU234" s="14"/>
      <c r="PWV234" s="14"/>
      <c r="PWW234" s="14"/>
      <c r="PWX234" s="14"/>
      <c r="PWY234" s="14"/>
      <c r="PWZ234" s="14"/>
      <c r="PXA234" s="14"/>
      <c r="PXB234" s="14"/>
      <c r="PXC234" s="14"/>
      <c r="PXD234" s="14"/>
      <c r="PXE234" s="14"/>
      <c r="PXF234" s="14"/>
      <c r="PXG234" s="14"/>
      <c r="PXH234" s="14"/>
      <c r="PXI234" s="14"/>
      <c r="PXJ234" s="14"/>
      <c r="PXK234" s="14"/>
      <c r="PXL234" s="14"/>
      <c r="PXM234" s="14"/>
      <c r="PXN234" s="14"/>
      <c r="PXO234" s="14"/>
      <c r="PXP234" s="14"/>
      <c r="PXQ234" s="14"/>
      <c r="PXR234" s="14"/>
      <c r="PXS234" s="14"/>
      <c r="PXT234" s="14"/>
      <c r="PXU234" s="14"/>
      <c r="PXV234" s="14"/>
      <c r="PXW234" s="14"/>
      <c r="PXX234" s="14"/>
      <c r="PXY234" s="14"/>
      <c r="PXZ234" s="14"/>
      <c r="PYA234" s="14"/>
      <c r="PYB234" s="14"/>
      <c r="PYC234" s="14"/>
      <c r="PYD234" s="14"/>
      <c r="PYE234" s="14"/>
      <c r="PYF234" s="14"/>
      <c r="PYG234" s="14"/>
      <c r="PYH234" s="14"/>
      <c r="PYI234" s="14"/>
      <c r="PYJ234" s="14"/>
      <c r="PYK234" s="14"/>
      <c r="PYL234" s="14"/>
      <c r="PYM234" s="14"/>
      <c r="PYN234" s="14"/>
      <c r="PYO234" s="14"/>
      <c r="PYP234" s="14"/>
      <c r="PYQ234" s="14"/>
      <c r="PYR234" s="14"/>
      <c r="PYS234" s="14"/>
      <c r="PYT234" s="14"/>
      <c r="PYU234" s="14"/>
      <c r="PYV234" s="14"/>
      <c r="PYW234" s="14"/>
      <c r="PYX234" s="14"/>
      <c r="PYY234" s="14"/>
      <c r="PYZ234" s="14"/>
      <c r="PZA234" s="14"/>
      <c r="PZB234" s="14"/>
      <c r="PZC234" s="14"/>
      <c r="PZD234" s="14"/>
      <c r="PZE234" s="14"/>
      <c r="PZF234" s="14"/>
      <c r="PZG234" s="14"/>
      <c r="PZH234" s="14"/>
      <c r="PZI234" s="14"/>
      <c r="PZJ234" s="14"/>
      <c r="PZK234" s="14"/>
      <c r="PZL234" s="14"/>
      <c r="PZM234" s="14"/>
      <c r="PZN234" s="14"/>
      <c r="PZO234" s="14"/>
      <c r="PZP234" s="14"/>
      <c r="PZQ234" s="14"/>
      <c r="PZR234" s="14"/>
      <c r="PZS234" s="14"/>
      <c r="PZT234" s="14"/>
      <c r="PZU234" s="14"/>
      <c r="PZV234" s="14"/>
      <c r="PZW234" s="14"/>
      <c r="PZX234" s="14"/>
      <c r="PZY234" s="14"/>
      <c r="PZZ234" s="14"/>
      <c r="QAA234" s="14"/>
      <c r="QAB234" s="14"/>
      <c r="QAC234" s="14"/>
      <c r="QAD234" s="14"/>
      <c r="QAE234" s="14"/>
      <c r="QAF234" s="14"/>
      <c r="QAG234" s="14"/>
      <c r="QAH234" s="14"/>
      <c r="QAI234" s="14"/>
      <c r="QAJ234" s="14"/>
      <c r="QAK234" s="14"/>
      <c r="QAL234" s="14"/>
      <c r="QAM234" s="14"/>
      <c r="QAN234" s="14"/>
      <c r="QAO234" s="14"/>
      <c r="QAP234" s="14"/>
      <c r="QAQ234" s="14"/>
      <c r="QAR234" s="14"/>
      <c r="QAS234" s="14"/>
      <c r="QAT234" s="14"/>
      <c r="QAU234" s="14"/>
      <c r="QAV234" s="14"/>
      <c r="QAW234" s="14"/>
      <c r="QAX234" s="14"/>
      <c r="QAY234" s="14"/>
      <c r="QAZ234" s="14"/>
      <c r="QBA234" s="14"/>
      <c r="QBB234" s="14"/>
      <c r="QBC234" s="14"/>
      <c r="QBD234" s="14"/>
      <c r="QBE234" s="14"/>
      <c r="QBF234" s="14"/>
      <c r="QBG234" s="14"/>
      <c r="QBH234" s="14"/>
      <c r="QBI234" s="14"/>
      <c r="QBJ234" s="14"/>
      <c r="QBK234" s="14"/>
      <c r="QBL234" s="14"/>
      <c r="QBM234" s="14"/>
      <c r="QBN234" s="14"/>
      <c r="QBO234" s="14"/>
      <c r="QBP234" s="14"/>
      <c r="QBQ234" s="14"/>
      <c r="QBR234" s="14"/>
      <c r="QBS234" s="14"/>
      <c r="QBT234" s="14"/>
      <c r="QBU234" s="14"/>
      <c r="QBV234" s="14"/>
      <c r="QBW234" s="14"/>
      <c r="QBX234" s="14"/>
      <c r="QBY234" s="14"/>
      <c r="QBZ234" s="14"/>
      <c r="QCA234" s="14"/>
      <c r="QCB234" s="14"/>
      <c r="QCC234" s="14"/>
      <c r="QCD234" s="14"/>
      <c r="QCE234" s="14"/>
      <c r="QCF234" s="14"/>
      <c r="QCG234" s="14"/>
      <c r="QCH234" s="14"/>
      <c r="QCI234" s="14"/>
      <c r="QCJ234" s="14"/>
      <c r="QCK234" s="14"/>
      <c r="QCL234" s="14"/>
      <c r="QCM234" s="14"/>
      <c r="QCN234" s="14"/>
      <c r="QCO234" s="14"/>
      <c r="QCP234" s="14"/>
      <c r="QCQ234" s="14"/>
      <c r="QCR234" s="14"/>
      <c r="QCS234" s="14"/>
      <c r="QCT234" s="14"/>
      <c r="QCU234" s="14"/>
      <c r="QCV234" s="14"/>
      <c r="QCW234" s="14"/>
      <c r="QCX234" s="14"/>
      <c r="QCY234" s="14"/>
      <c r="QCZ234" s="14"/>
      <c r="QDA234" s="14"/>
      <c r="QDB234" s="14"/>
      <c r="QDC234" s="14"/>
      <c r="QDD234" s="14"/>
      <c r="QDE234" s="14"/>
      <c r="QDF234" s="14"/>
      <c r="QDG234" s="14"/>
      <c r="QDH234" s="14"/>
      <c r="QDI234" s="14"/>
      <c r="QDJ234" s="14"/>
      <c r="QDK234" s="14"/>
      <c r="QDL234" s="14"/>
      <c r="QDM234" s="14"/>
      <c r="QDN234" s="14"/>
      <c r="QDO234" s="14"/>
      <c r="QDP234" s="14"/>
      <c r="QDQ234" s="14"/>
      <c r="QDR234" s="14"/>
      <c r="QDS234" s="14"/>
      <c r="QDT234" s="14"/>
      <c r="QDU234" s="14"/>
      <c r="QDV234" s="14"/>
      <c r="QDW234" s="14"/>
      <c r="QDX234" s="14"/>
      <c r="QDY234" s="14"/>
      <c r="QDZ234" s="14"/>
      <c r="QEA234" s="14"/>
      <c r="QEB234" s="14"/>
      <c r="QEC234" s="14"/>
      <c r="QED234" s="14"/>
      <c r="QEE234" s="14"/>
      <c r="QEF234" s="14"/>
      <c r="QEG234" s="14"/>
      <c r="QEH234" s="14"/>
      <c r="QEI234" s="14"/>
      <c r="QEJ234" s="14"/>
      <c r="QEK234" s="14"/>
      <c r="QEL234" s="14"/>
      <c r="QEM234" s="14"/>
      <c r="QEN234" s="14"/>
      <c r="QEO234" s="14"/>
      <c r="QEP234" s="14"/>
      <c r="QEQ234" s="14"/>
      <c r="QER234" s="14"/>
      <c r="QES234" s="14"/>
      <c r="QET234" s="14"/>
      <c r="QEU234" s="14"/>
      <c r="QEV234" s="14"/>
      <c r="QEW234" s="14"/>
      <c r="QEX234" s="14"/>
      <c r="QEY234" s="14"/>
      <c r="QEZ234" s="14"/>
      <c r="QFA234" s="14"/>
      <c r="QFB234" s="14"/>
      <c r="QFC234" s="14"/>
      <c r="QFD234" s="14"/>
      <c r="QFE234" s="14"/>
      <c r="QFF234" s="14"/>
      <c r="QFG234" s="14"/>
      <c r="QFH234" s="14"/>
      <c r="QFI234" s="14"/>
      <c r="QFJ234" s="14"/>
      <c r="QFK234" s="14"/>
      <c r="QFL234" s="14"/>
      <c r="QFM234" s="14"/>
      <c r="QFN234" s="14"/>
      <c r="QFO234" s="14"/>
      <c r="QFP234" s="14"/>
      <c r="QFQ234" s="14"/>
      <c r="QFR234" s="14"/>
      <c r="QFS234" s="14"/>
      <c r="QFT234" s="14"/>
      <c r="QFU234" s="14"/>
      <c r="QFV234" s="14"/>
      <c r="QFW234" s="14"/>
      <c r="QFX234" s="14"/>
      <c r="QFY234" s="14"/>
      <c r="QFZ234" s="14"/>
      <c r="QGA234" s="14"/>
      <c r="QGB234" s="14"/>
      <c r="QGC234" s="14"/>
      <c r="QGD234" s="14"/>
      <c r="QGE234" s="14"/>
      <c r="QGF234" s="14"/>
      <c r="QGG234" s="14"/>
      <c r="QGH234" s="14"/>
      <c r="QGI234" s="14"/>
      <c r="QGJ234" s="14"/>
      <c r="QGK234" s="14"/>
      <c r="QGL234" s="14"/>
      <c r="QGM234" s="14"/>
      <c r="QGN234" s="14"/>
      <c r="QGO234" s="14"/>
      <c r="QGP234" s="14"/>
      <c r="QGQ234" s="14"/>
      <c r="QGR234" s="14"/>
      <c r="QGS234" s="14"/>
      <c r="QGT234" s="14"/>
      <c r="QGU234" s="14"/>
      <c r="QGV234" s="14"/>
      <c r="QGW234" s="14"/>
      <c r="QGX234" s="14"/>
      <c r="QGY234" s="14"/>
      <c r="QGZ234" s="14"/>
      <c r="QHA234" s="14"/>
      <c r="QHB234" s="14"/>
      <c r="QHC234" s="14"/>
      <c r="QHD234" s="14"/>
      <c r="QHE234" s="14"/>
      <c r="QHF234" s="14"/>
      <c r="QHG234" s="14"/>
      <c r="QHH234" s="14"/>
      <c r="QHI234" s="14"/>
      <c r="QHJ234" s="14"/>
      <c r="QHK234" s="14"/>
      <c r="QHL234" s="14"/>
      <c r="QHM234" s="14"/>
      <c r="QHN234" s="14"/>
      <c r="QHO234" s="14"/>
      <c r="QHP234" s="14"/>
      <c r="QHQ234" s="14"/>
      <c r="QHR234" s="14"/>
      <c r="QHS234" s="14"/>
      <c r="QHT234" s="14"/>
      <c r="QHU234" s="14"/>
      <c r="QHV234" s="14"/>
      <c r="QHW234" s="14"/>
      <c r="QHX234" s="14"/>
      <c r="QHY234" s="14"/>
      <c r="QHZ234" s="14"/>
      <c r="QIA234" s="14"/>
      <c r="QIB234" s="14"/>
      <c r="QIC234" s="14"/>
      <c r="QID234" s="14"/>
      <c r="QIE234" s="14"/>
      <c r="QIF234" s="14"/>
      <c r="QIG234" s="14"/>
      <c r="QIH234" s="14"/>
      <c r="QII234" s="14"/>
      <c r="QIJ234" s="14"/>
      <c r="QIK234" s="14"/>
      <c r="QIL234" s="14"/>
      <c r="QIM234" s="14"/>
      <c r="QIN234" s="14"/>
      <c r="QIO234" s="14"/>
      <c r="QIP234" s="14"/>
      <c r="QIQ234" s="14"/>
      <c r="QIR234" s="14"/>
      <c r="QIS234" s="14"/>
      <c r="QIT234" s="14"/>
      <c r="QIU234" s="14"/>
      <c r="QIV234" s="14"/>
      <c r="QIW234" s="14"/>
      <c r="QIX234" s="14"/>
      <c r="QIY234" s="14"/>
      <c r="QIZ234" s="14"/>
      <c r="QJA234" s="14"/>
      <c r="QJB234" s="14"/>
      <c r="QJC234" s="14"/>
      <c r="QJD234" s="14"/>
      <c r="QJE234" s="14"/>
      <c r="QJF234" s="14"/>
      <c r="QJG234" s="14"/>
      <c r="QJH234" s="14"/>
      <c r="QJI234" s="14"/>
      <c r="QJJ234" s="14"/>
      <c r="QJK234" s="14"/>
      <c r="QJL234" s="14"/>
      <c r="QJM234" s="14"/>
      <c r="QJN234" s="14"/>
      <c r="QJO234" s="14"/>
      <c r="QJP234" s="14"/>
      <c r="QJQ234" s="14"/>
      <c r="QJR234" s="14"/>
      <c r="QJS234" s="14"/>
      <c r="QJT234" s="14"/>
      <c r="QJU234" s="14"/>
      <c r="QJV234" s="14"/>
      <c r="QJW234" s="14"/>
      <c r="QJX234" s="14"/>
      <c r="QJY234" s="14"/>
      <c r="QJZ234" s="14"/>
      <c r="QKA234" s="14"/>
      <c r="QKB234" s="14"/>
      <c r="QKC234" s="14"/>
      <c r="QKD234" s="14"/>
      <c r="QKE234" s="14"/>
      <c r="QKF234" s="14"/>
      <c r="QKG234" s="14"/>
      <c r="QKH234" s="14"/>
      <c r="QKI234" s="14"/>
      <c r="QKJ234" s="14"/>
      <c r="QKK234" s="14"/>
      <c r="QKL234" s="14"/>
      <c r="QKM234" s="14"/>
      <c r="QKN234" s="14"/>
      <c r="QKO234" s="14"/>
      <c r="QKP234" s="14"/>
      <c r="QKQ234" s="14"/>
      <c r="QKR234" s="14"/>
      <c r="QKS234" s="14"/>
      <c r="QKT234" s="14"/>
      <c r="QKU234" s="14"/>
      <c r="QKV234" s="14"/>
      <c r="QKW234" s="14"/>
      <c r="QKX234" s="14"/>
      <c r="QKY234" s="14"/>
      <c r="QKZ234" s="14"/>
      <c r="QLA234" s="14"/>
      <c r="QLB234" s="14"/>
      <c r="QLC234" s="14"/>
      <c r="QLD234" s="14"/>
      <c r="QLE234" s="14"/>
      <c r="QLF234" s="14"/>
      <c r="QLG234" s="14"/>
      <c r="QLH234" s="14"/>
      <c r="QLI234" s="14"/>
      <c r="QLJ234" s="14"/>
      <c r="QLK234" s="14"/>
      <c r="QLL234" s="14"/>
      <c r="QLM234" s="14"/>
      <c r="QLN234" s="14"/>
      <c r="QLO234" s="14"/>
      <c r="QLP234" s="14"/>
      <c r="QLQ234" s="14"/>
      <c r="QLR234" s="14"/>
      <c r="QLS234" s="14"/>
      <c r="QLT234" s="14"/>
      <c r="QLU234" s="14"/>
      <c r="QLV234" s="14"/>
      <c r="QLW234" s="14"/>
      <c r="QLX234" s="14"/>
      <c r="QLY234" s="14"/>
      <c r="QLZ234" s="14"/>
      <c r="QMA234" s="14"/>
      <c r="QMB234" s="14"/>
      <c r="QMC234" s="14"/>
      <c r="QMD234" s="14"/>
      <c r="QME234" s="14"/>
      <c r="QMF234" s="14"/>
      <c r="QMG234" s="14"/>
      <c r="QMH234" s="14"/>
      <c r="QMI234" s="14"/>
      <c r="QMJ234" s="14"/>
      <c r="QMK234" s="14"/>
      <c r="QML234" s="14"/>
      <c r="QMM234" s="14"/>
      <c r="QMN234" s="14"/>
      <c r="QMO234" s="14"/>
      <c r="QMP234" s="14"/>
      <c r="QMQ234" s="14"/>
      <c r="QMR234" s="14"/>
      <c r="QMS234" s="14"/>
      <c r="QMT234" s="14"/>
      <c r="QMU234" s="14"/>
      <c r="QMV234" s="14"/>
      <c r="QMW234" s="14"/>
      <c r="QMX234" s="14"/>
      <c r="QMY234" s="14"/>
      <c r="QMZ234" s="14"/>
      <c r="QNA234" s="14"/>
      <c r="QNB234" s="14"/>
      <c r="QNC234" s="14"/>
      <c r="QND234" s="14"/>
      <c r="QNE234" s="14"/>
      <c r="QNF234" s="14"/>
      <c r="QNG234" s="14"/>
      <c r="QNH234" s="14"/>
      <c r="QNI234" s="14"/>
      <c r="QNJ234" s="14"/>
      <c r="QNK234" s="14"/>
      <c r="QNL234" s="14"/>
      <c r="QNM234" s="14"/>
      <c r="QNN234" s="14"/>
      <c r="QNO234" s="14"/>
      <c r="QNP234" s="14"/>
      <c r="QNQ234" s="14"/>
      <c r="QNR234" s="14"/>
      <c r="QNS234" s="14"/>
      <c r="QNT234" s="14"/>
      <c r="QNU234" s="14"/>
      <c r="QNV234" s="14"/>
      <c r="QNW234" s="14"/>
      <c r="QNX234" s="14"/>
      <c r="QNY234" s="14"/>
      <c r="QNZ234" s="14"/>
      <c r="QOA234" s="14"/>
      <c r="QOB234" s="14"/>
      <c r="QOC234" s="14"/>
      <c r="QOD234" s="14"/>
      <c r="QOE234" s="14"/>
      <c r="QOF234" s="14"/>
      <c r="QOG234" s="14"/>
      <c r="QOH234" s="14"/>
      <c r="QOI234" s="14"/>
      <c r="QOJ234" s="14"/>
      <c r="QOK234" s="14"/>
      <c r="QOL234" s="14"/>
      <c r="QOM234" s="14"/>
      <c r="QON234" s="14"/>
      <c r="QOO234" s="14"/>
      <c r="QOP234" s="14"/>
      <c r="QOQ234" s="14"/>
      <c r="QOR234" s="14"/>
      <c r="QOS234" s="14"/>
      <c r="QOT234" s="14"/>
      <c r="QOU234" s="14"/>
      <c r="QOV234" s="14"/>
      <c r="QOW234" s="14"/>
      <c r="QOX234" s="14"/>
      <c r="QOY234" s="14"/>
      <c r="QOZ234" s="14"/>
      <c r="QPA234" s="14"/>
      <c r="QPB234" s="14"/>
      <c r="QPC234" s="14"/>
      <c r="QPD234" s="14"/>
      <c r="QPE234" s="14"/>
      <c r="QPF234" s="14"/>
      <c r="QPG234" s="14"/>
      <c r="QPH234" s="14"/>
      <c r="QPI234" s="14"/>
      <c r="QPJ234" s="14"/>
      <c r="QPK234" s="14"/>
      <c r="QPL234" s="14"/>
      <c r="QPM234" s="14"/>
      <c r="QPN234" s="14"/>
      <c r="QPO234" s="14"/>
      <c r="QPP234" s="14"/>
      <c r="QPQ234" s="14"/>
      <c r="QPR234" s="14"/>
      <c r="QPS234" s="14"/>
      <c r="QPT234" s="14"/>
      <c r="QPU234" s="14"/>
      <c r="QPV234" s="14"/>
      <c r="QPW234" s="14"/>
      <c r="QPX234" s="14"/>
      <c r="QPY234" s="14"/>
      <c r="QPZ234" s="14"/>
      <c r="QQA234" s="14"/>
      <c r="QQB234" s="14"/>
      <c r="QQC234" s="14"/>
      <c r="QQD234" s="14"/>
      <c r="QQE234" s="14"/>
      <c r="QQF234" s="14"/>
      <c r="QQG234" s="14"/>
      <c r="QQH234" s="14"/>
      <c r="QQI234" s="14"/>
      <c r="QQJ234" s="14"/>
      <c r="QQK234" s="14"/>
      <c r="QQL234" s="14"/>
      <c r="QQM234" s="14"/>
      <c r="QQN234" s="14"/>
      <c r="QQO234" s="14"/>
      <c r="QQP234" s="14"/>
      <c r="QQQ234" s="14"/>
      <c r="QQR234" s="14"/>
      <c r="QQS234" s="14"/>
      <c r="QQT234" s="14"/>
      <c r="QQU234" s="14"/>
      <c r="QQV234" s="14"/>
      <c r="QQW234" s="14"/>
      <c r="QQX234" s="14"/>
      <c r="QQY234" s="14"/>
      <c r="QQZ234" s="14"/>
      <c r="QRA234" s="14"/>
      <c r="QRB234" s="14"/>
      <c r="QRC234" s="14"/>
      <c r="QRD234" s="14"/>
      <c r="QRE234" s="14"/>
      <c r="QRF234" s="14"/>
      <c r="QRG234" s="14"/>
      <c r="QRH234" s="14"/>
      <c r="QRI234" s="14"/>
      <c r="QRJ234" s="14"/>
      <c r="QRK234" s="14"/>
      <c r="QRL234" s="14"/>
      <c r="QRM234" s="14"/>
      <c r="QRN234" s="14"/>
      <c r="QRO234" s="14"/>
      <c r="QRP234" s="14"/>
      <c r="QRQ234" s="14"/>
      <c r="QRR234" s="14"/>
      <c r="QRS234" s="14"/>
      <c r="QRT234" s="14"/>
      <c r="QRU234" s="14"/>
      <c r="QRV234" s="14"/>
      <c r="QRW234" s="14"/>
      <c r="QRX234" s="14"/>
      <c r="QRY234" s="14"/>
      <c r="QRZ234" s="14"/>
      <c r="QSA234" s="14"/>
      <c r="QSB234" s="14"/>
      <c r="QSC234" s="14"/>
      <c r="QSD234" s="14"/>
      <c r="QSE234" s="14"/>
      <c r="QSF234" s="14"/>
      <c r="QSG234" s="14"/>
      <c r="QSH234" s="14"/>
      <c r="QSI234" s="14"/>
      <c r="QSJ234" s="14"/>
      <c r="QSK234" s="14"/>
      <c r="QSL234" s="14"/>
      <c r="QSM234" s="14"/>
      <c r="QSN234" s="14"/>
      <c r="QSO234" s="14"/>
      <c r="QSP234" s="14"/>
      <c r="QSQ234" s="14"/>
      <c r="QSR234" s="14"/>
      <c r="QSS234" s="14"/>
      <c r="QST234" s="14"/>
      <c r="QSU234" s="14"/>
      <c r="QSV234" s="14"/>
      <c r="QSW234" s="14"/>
      <c r="QSX234" s="14"/>
      <c r="QSY234" s="14"/>
      <c r="QSZ234" s="14"/>
      <c r="QTA234" s="14"/>
      <c r="QTB234" s="14"/>
      <c r="QTC234" s="14"/>
      <c r="QTD234" s="14"/>
      <c r="QTE234" s="14"/>
      <c r="QTF234" s="14"/>
      <c r="QTG234" s="14"/>
      <c r="QTH234" s="14"/>
      <c r="QTI234" s="14"/>
      <c r="QTJ234" s="14"/>
      <c r="QTK234" s="14"/>
      <c r="QTL234" s="14"/>
      <c r="QTM234" s="14"/>
      <c r="QTN234" s="14"/>
      <c r="QTO234" s="14"/>
      <c r="QTP234" s="14"/>
      <c r="QTQ234" s="14"/>
      <c r="QTR234" s="14"/>
      <c r="QTS234" s="14"/>
      <c r="QTT234" s="14"/>
      <c r="QTU234" s="14"/>
      <c r="QTV234" s="14"/>
      <c r="QTW234" s="14"/>
      <c r="QTX234" s="14"/>
      <c r="QTY234" s="14"/>
      <c r="QTZ234" s="14"/>
      <c r="QUA234" s="14"/>
      <c r="QUB234" s="14"/>
      <c r="QUC234" s="14"/>
      <c r="QUD234" s="14"/>
      <c r="QUE234" s="14"/>
      <c r="QUF234" s="14"/>
      <c r="QUG234" s="14"/>
      <c r="QUH234" s="14"/>
      <c r="QUI234" s="14"/>
      <c r="QUJ234" s="14"/>
      <c r="QUK234" s="14"/>
      <c r="QUL234" s="14"/>
      <c r="QUM234" s="14"/>
      <c r="QUN234" s="14"/>
      <c r="QUO234" s="14"/>
      <c r="QUP234" s="14"/>
      <c r="QUQ234" s="14"/>
      <c r="QUR234" s="14"/>
      <c r="QUS234" s="14"/>
      <c r="QUT234" s="14"/>
      <c r="QUU234" s="14"/>
      <c r="QUV234" s="14"/>
      <c r="QUW234" s="14"/>
      <c r="QUX234" s="14"/>
      <c r="QUY234" s="14"/>
      <c r="QUZ234" s="14"/>
      <c r="QVA234" s="14"/>
      <c r="QVB234" s="14"/>
      <c r="QVC234" s="14"/>
      <c r="QVD234" s="14"/>
      <c r="QVE234" s="14"/>
      <c r="QVF234" s="14"/>
      <c r="QVG234" s="14"/>
      <c r="QVH234" s="14"/>
      <c r="QVI234" s="14"/>
      <c r="QVJ234" s="14"/>
      <c r="QVK234" s="14"/>
      <c r="QVL234" s="14"/>
      <c r="QVM234" s="14"/>
      <c r="QVN234" s="14"/>
      <c r="QVO234" s="14"/>
      <c r="QVP234" s="14"/>
      <c r="QVQ234" s="14"/>
      <c r="QVR234" s="14"/>
      <c r="QVS234" s="14"/>
      <c r="QVT234" s="14"/>
      <c r="QVU234" s="14"/>
      <c r="QVV234" s="14"/>
      <c r="QVW234" s="14"/>
      <c r="QVX234" s="14"/>
      <c r="QVY234" s="14"/>
      <c r="QVZ234" s="14"/>
      <c r="QWA234" s="14"/>
      <c r="QWB234" s="14"/>
      <c r="QWC234" s="14"/>
      <c r="QWD234" s="14"/>
      <c r="QWE234" s="14"/>
      <c r="QWF234" s="14"/>
      <c r="QWG234" s="14"/>
      <c r="QWH234" s="14"/>
      <c r="QWI234" s="14"/>
      <c r="QWJ234" s="14"/>
      <c r="QWK234" s="14"/>
      <c r="QWL234" s="14"/>
      <c r="QWM234" s="14"/>
      <c r="QWN234" s="14"/>
      <c r="QWO234" s="14"/>
      <c r="QWP234" s="14"/>
      <c r="QWQ234" s="14"/>
      <c r="QWR234" s="14"/>
      <c r="QWS234" s="14"/>
      <c r="QWT234" s="14"/>
      <c r="QWU234" s="14"/>
      <c r="QWV234" s="14"/>
      <c r="QWW234" s="14"/>
      <c r="QWX234" s="14"/>
      <c r="QWY234" s="14"/>
      <c r="QWZ234" s="14"/>
      <c r="QXA234" s="14"/>
      <c r="QXB234" s="14"/>
      <c r="QXC234" s="14"/>
      <c r="QXD234" s="14"/>
      <c r="QXE234" s="14"/>
      <c r="QXF234" s="14"/>
      <c r="QXG234" s="14"/>
      <c r="QXH234" s="14"/>
      <c r="QXI234" s="14"/>
      <c r="QXJ234" s="14"/>
      <c r="QXK234" s="14"/>
      <c r="QXL234" s="14"/>
      <c r="QXM234" s="14"/>
      <c r="QXN234" s="14"/>
      <c r="QXO234" s="14"/>
      <c r="QXP234" s="14"/>
      <c r="QXQ234" s="14"/>
      <c r="QXR234" s="14"/>
      <c r="QXS234" s="14"/>
      <c r="QXT234" s="14"/>
      <c r="QXU234" s="14"/>
      <c r="QXV234" s="14"/>
      <c r="QXW234" s="14"/>
      <c r="QXX234" s="14"/>
      <c r="QXY234" s="14"/>
      <c r="QXZ234" s="14"/>
      <c r="QYA234" s="14"/>
      <c r="QYB234" s="14"/>
      <c r="QYC234" s="14"/>
      <c r="QYD234" s="14"/>
      <c r="QYE234" s="14"/>
      <c r="QYF234" s="14"/>
      <c r="QYG234" s="14"/>
      <c r="QYH234" s="14"/>
      <c r="QYI234" s="14"/>
      <c r="QYJ234" s="14"/>
      <c r="QYK234" s="14"/>
      <c r="QYL234" s="14"/>
      <c r="QYM234" s="14"/>
      <c r="QYN234" s="14"/>
      <c r="QYO234" s="14"/>
      <c r="QYP234" s="14"/>
      <c r="QYQ234" s="14"/>
      <c r="QYR234" s="14"/>
      <c r="QYS234" s="14"/>
      <c r="QYT234" s="14"/>
      <c r="QYU234" s="14"/>
      <c r="QYV234" s="14"/>
      <c r="QYW234" s="14"/>
      <c r="QYX234" s="14"/>
      <c r="QYY234" s="14"/>
      <c r="QYZ234" s="14"/>
      <c r="QZA234" s="14"/>
      <c r="QZB234" s="14"/>
      <c r="QZC234" s="14"/>
      <c r="QZD234" s="14"/>
      <c r="QZE234" s="14"/>
      <c r="QZF234" s="14"/>
      <c r="QZG234" s="14"/>
      <c r="QZH234" s="14"/>
      <c r="QZI234" s="14"/>
      <c r="QZJ234" s="14"/>
      <c r="QZK234" s="14"/>
      <c r="QZL234" s="14"/>
      <c r="QZM234" s="14"/>
      <c r="QZN234" s="14"/>
      <c r="QZO234" s="14"/>
      <c r="QZP234" s="14"/>
      <c r="QZQ234" s="14"/>
      <c r="QZR234" s="14"/>
      <c r="QZS234" s="14"/>
      <c r="QZT234" s="14"/>
      <c r="QZU234" s="14"/>
      <c r="QZV234" s="14"/>
      <c r="QZW234" s="14"/>
      <c r="QZX234" s="14"/>
      <c r="QZY234" s="14"/>
      <c r="QZZ234" s="14"/>
      <c r="RAA234" s="14"/>
      <c r="RAB234" s="14"/>
      <c r="RAC234" s="14"/>
      <c r="RAD234" s="14"/>
      <c r="RAE234" s="14"/>
      <c r="RAF234" s="14"/>
      <c r="RAG234" s="14"/>
      <c r="RAH234" s="14"/>
      <c r="RAI234" s="14"/>
      <c r="RAJ234" s="14"/>
      <c r="RAK234" s="14"/>
      <c r="RAL234" s="14"/>
      <c r="RAM234" s="14"/>
      <c r="RAN234" s="14"/>
      <c r="RAO234" s="14"/>
      <c r="RAP234" s="14"/>
      <c r="RAQ234" s="14"/>
      <c r="RAR234" s="14"/>
      <c r="RAS234" s="14"/>
      <c r="RAT234" s="14"/>
      <c r="RAU234" s="14"/>
      <c r="RAV234" s="14"/>
      <c r="RAW234" s="14"/>
      <c r="RAX234" s="14"/>
      <c r="RAY234" s="14"/>
      <c r="RAZ234" s="14"/>
      <c r="RBA234" s="14"/>
      <c r="RBB234" s="14"/>
      <c r="RBC234" s="14"/>
      <c r="RBD234" s="14"/>
      <c r="RBE234" s="14"/>
      <c r="RBF234" s="14"/>
      <c r="RBG234" s="14"/>
      <c r="RBH234" s="14"/>
      <c r="RBI234" s="14"/>
      <c r="RBJ234" s="14"/>
      <c r="RBK234" s="14"/>
      <c r="RBL234" s="14"/>
      <c r="RBM234" s="14"/>
      <c r="RBN234" s="14"/>
      <c r="RBO234" s="14"/>
      <c r="RBP234" s="14"/>
      <c r="RBQ234" s="14"/>
      <c r="RBR234" s="14"/>
      <c r="RBS234" s="14"/>
      <c r="RBT234" s="14"/>
      <c r="RBU234" s="14"/>
      <c r="RBV234" s="14"/>
      <c r="RBW234" s="14"/>
      <c r="RBX234" s="14"/>
      <c r="RBY234" s="14"/>
      <c r="RBZ234" s="14"/>
      <c r="RCA234" s="14"/>
      <c r="RCB234" s="14"/>
      <c r="RCC234" s="14"/>
      <c r="RCD234" s="14"/>
      <c r="RCE234" s="14"/>
      <c r="RCF234" s="14"/>
      <c r="RCG234" s="14"/>
      <c r="RCH234" s="14"/>
      <c r="RCI234" s="14"/>
      <c r="RCJ234" s="14"/>
      <c r="RCK234" s="14"/>
      <c r="RCL234" s="14"/>
      <c r="RCM234" s="14"/>
      <c r="RCN234" s="14"/>
      <c r="RCO234" s="14"/>
      <c r="RCP234" s="14"/>
      <c r="RCQ234" s="14"/>
      <c r="RCR234" s="14"/>
      <c r="RCS234" s="14"/>
      <c r="RCT234" s="14"/>
      <c r="RCU234" s="14"/>
      <c r="RCV234" s="14"/>
      <c r="RCW234" s="14"/>
      <c r="RCX234" s="14"/>
      <c r="RCY234" s="14"/>
      <c r="RCZ234" s="14"/>
      <c r="RDA234" s="14"/>
      <c r="RDB234" s="14"/>
      <c r="RDC234" s="14"/>
      <c r="RDD234" s="14"/>
      <c r="RDE234" s="14"/>
      <c r="RDF234" s="14"/>
      <c r="RDG234" s="14"/>
      <c r="RDH234" s="14"/>
      <c r="RDI234" s="14"/>
      <c r="RDJ234" s="14"/>
      <c r="RDK234" s="14"/>
      <c r="RDL234" s="14"/>
      <c r="RDM234" s="14"/>
      <c r="RDN234" s="14"/>
      <c r="RDO234" s="14"/>
      <c r="RDP234" s="14"/>
      <c r="RDQ234" s="14"/>
      <c r="RDR234" s="14"/>
      <c r="RDS234" s="14"/>
      <c r="RDT234" s="14"/>
      <c r="RDU234" s="14"/>
      <c r="RDV234" s="14"/>
      <c r="RDW234" s="14"/>
      <c r="RDX234" s="14"/>
      <c r="RDY234" s="14"/>
      <c r="RDZ234" s="14"/>
      <c r="REA234" s="14"/>
      <c r="REB234" s="14"/>
      <c r="REC234" s="14"/>
      <c r="RED234" s="14"/>
      <c r="REE234" s="14"/>
      <c r="REF234" s="14"/>
      <c r="REG234" s="14"/>
      <c r="REH234" s="14"/>
      <c r="REI234" s="14"/>
      <c r="REJ234" s="14"/>
      <c r="REK234" s="14"/>
      <c r="REL234" s="14"/>
      <c r="REM234" s="14"/>
      <c r="REN234" s="14"/>
      <c r="REO234" s="14"/>
      <c r="REP234" s="14"/>
      <c r="REQ234" s="14"/>
      <c r="RER234" s="14"/>
      <c r="RES234" s="14"/>
      <c r="RET234" s="14"/>
      <c r="REU234" s="14"/>
      <c r="REV234" s="14"/>
      <c r="REW234" s="14"/>
      <c r="REX234" s="14"/>
      <c r="REY234" s="14"/>
      <c r="REZ234" s="14"/>
      <c r="RFA234" s="14"/>
      <c r="RFB234" s="14"/>
      <c r="RFC234" s="14"/>
      <c r="RFD234" s="14"/>
      <c r="RFE234" s="14"/>
      <c r="RFF234" s="14"/>
      <c r="RFG234" s="14"/>
      <c r="RFH234" s="14"/>
      <c r="RFI234" s="14"/>
      <c r="RFJ234" s="14"/>
      <c r="RFK234" s="14"/>
      <c r="RFL234" s="14"/>
      <c r="RFM234" s="14"/>
      <c r="RFN234" s="14"/>
      <c r="RFO234" s="14"/>
      <c r="RFP234" s="14"/>
      <c r="RFQ234" s="14"/>
      <c r="RFR234" s="14"/>
      <c r="RFS234" s="14"/>
      <c r="RFT234" s="14"/>
      <c r="RFU234" s="14"/>
      <c r="RFV234" s="14"/>
      <c r="RFW234" s="14"/>
      <c r="RFX234" s="14"/>
      <c r="RFY234" s="14"/>
      <c r="RFZ234" s="14"/>
      <c r="RGA234" s="14"/>
      <c r="RGB234" s="14"/>
      <c r="RGC234" s="14"/>
      <c r="RGD234" s="14"/>
      <c r="RGE234" s="14"/>
      <c r="RGF234" s="14"/>
      <c r="RGG234" s="14"/>
      <c r="RGH234" s="14"/>
      <c r="RGI234" s="14"/>
      <c r="RGJ234" s="14"/>
      <c r="RGK234" s="14"/>
      <c r="RGL234" s="14"/>
      <c r="RGM234" s="14"/>
      <c r="RGN234" s="14"/>
      <c r="RGO234" s="14"/>
      <c r="RGP234" s="14"/>
      <c r="RGQ234" s="14"/>
      <c r="RGR234" s="14"/>
      <c r="RGS234" s="14"/>
      <c r="RGT234" s="14"/>
      <c r="RGU234" s="14"/>
      <c r="RGV234" s="14"/>
      <c r="RGW234" s="14"/>
      <c r="RGX234" s="14"/>
      <c r="RGY234" s="14"/>
      <c r="RGZ234" s="14"/>
      <c r="RHA234" s="14"/>
      <c r="RHB234" s="14"/>
      <c r="RHC234" s="14"/>
      <c r="RHD234" s="14"/>
      <c r="RHE234" s="14"/>
      <c r="RHF234" s="14"/>
      <c r="RHG234" s="14"/>
      <c r="RHH234" s="14"/>
      <c r="RHI234" s="14"/>
      <c r="RHJ234" s="14"/>
      <c r="RHK234" s="14"/>
      <c r="RHL234" s="14"/>
      <c r="RHM234" s="14"/>
      <c r="RHN234" s="14"/>
      <c r="RHO234" s="14"/>
      <c r="RHP234" s="14"/>
      <c r="RHQ234" s="14"/>
      <c r="RHR234" s="14"/>
      <c r="RHS234" s="14"/>
      <c r="RHT234" s="14"/>
      <c r="RHU234" s="14"/>
      <c r="RHV234" s="14"/>
      <c r="RHW234" s="14"/>
      <c r="RHX234" s="14"/>
      <c r="RHY234" s="14"/>
      <c r="RHZ234" s="14"/>
      <c r="RIA234" s="14"/>
      <c r="RIB234" s="14"/>
      <c r="RIC234" s="14"/>
      <c r="RID234" s="14"/>
      <c r="RIE234" s="14"/>
      <c r="RIF234" s="14"/>
      <c r="RIG234" s="14"/>
      <c r="RIH234" s="14"/>
      <c r="RII234" s="14"/>
      <c r="RIJ234" s="14"/>
      <c r="RIK234" s="14"/>
      <c r="RIL234" s="14"/>
      <c r="RIM234" s="14"/>
      <c r="RIN234" s="14"/>
      <c r="RIO234" s="14"/>
      <c r="RIP234" s="14"/>
      <c r="RIQ234" s="14"/>
      <c r="RIR234" s="14"/>
      <c r="RIS234" s="14"/>
      <c r="RIT234" s="14"/>
      <c r="RIU234" s="14"/>
      <c r="RIV234" s="14"/>
      <c r="RIW234" s="14"/>
      <c r="RIX234" s="14"/>
      <c r="RIY234" s="14"/>
      <c r="RIZ234" s="14"/>
      <c r="RJA234" s="14"/>
      <c r="RJB234" s="14"/>
      <c r="RJC234" s="14"/>
      <c r="RJD234" s="14"/>
      <c r="RJE234" s="14"/>
      <c r="RJF234" s="14"/>
      <c r="RJG234" s="14"/>
      <c r="RJH234" s="14"/>
      <c r="RJI234" s="14"/>
      <c r="RJJ234" s="14"/>
      <c r="RJK234" s="14"/>
      <c r="RJL234" s="14"/>
      <c r="RJM234" s="14"/>
      <c r="RJN234" s="14"/>
      <c r="RJO234" s="14"/>
      <c r="RJP234" s="14"/>
      <c r="RJQ234" s="14"/>
      <c r="RJR234" s="14"/>
      <c r="RJS234" s="14"/>
      <c r="RJT234" s="14"/>
      <c r="RJU234" s="14"/>
      <c r="RJV234" s="14"/>
      <c r="RJW234" s="14"/>
      <c r="RJX234" s="14"/>
      <c r="RJY234" s="14"/>
      <c r="RJZ234" s="14"/>
      <c r="RKA234" s="14"/>
      <c r="RKB234" s="14"/>
      <c r="RKC234" s="14"/>
      <c r="RKD234" s="14"/>
      <c r="RKE234" s="14"/>
      <c r="RKF234" s="14"/>
      <c r="RKG234" s="14"/>
      <c r="RKH234" s="14"/>
      <c r="RKI234" s="14"/>
      <c r="RKJ234" s="14"/>
      <c r="RKK234" s="14"/>
      <c r="RKL234" s="14"/>
      <c r="RKM234" s="14"/>
      <c r="RKN234" s="14"/>
      <c r="RKO234" s="14"/>
      <c r="RKP234" s="14"/>
      <c r="RKQ234" s="14"/>
      <c r="RKR234" s="14"/>
      <c r="RKS234" s="14"/>
      <c r="RKT234" s="14"/>
      <c r="RKU234" s="14"/>
      <c r="RKV234" s="14"/>
      <c r="RKW234" s="14"/>
      <c r="RKX234" s="14"/>
      <c r="RKY234" s="14"/>
      <c r="RKZ234" s="14"/>
      <c r="RLA234" s="14"/>
      <c r="RLB234" s="14"/>
      <c r="RLC234" s="14"/>
      <c r="RLD234" s="14"/>
      <c r="RLE234" s="14"/>
      <c r="RLF234" s="14"/>
      <c r="RLG234" s="14"/>
      <c r="RLH234" s="14"/>
      <c r="RLI234" s="14"/>
      <c r="RLJ234" s="14"/>
      <c r="RLK234" s="14"/>
      <c r="RLL234" s="14"/>
      <c r="RLM234" s="14"/>
      <c r="RLN234" s="14"/>
      <c r="RLO234" s="14"/>
      <c r="RLP234" s="14"/>
      <c r="RLQ234" s="14"/>
      <c r="RLR234" s="14"/>
      <c r="RLS234" s="14"/>
      <c r="RLT234" s="14"/>
      <c r="RLU234" s="14"/>
      <c r="RLV234" s="14"/>
      <c r="RLW234" s="14"/>
      <c r="RLX234" s="14"/>
      <c r="RLY234" s="14"/>
      <c r="RLZ234" s="14"/>
      <c r="RMA234" s="14"/>
      <c r="RMB234" s="14"/>
      <c r="RMC234" s="14"/>
      <c r="RMD234" s="14"/>
      <c r="RME234" s="14"/>
      <c r="RMF234" s="14"/>
      <c r="RMG234" s="14"/>
      <c r="RMH234" s="14"/>
      <c r="RMI234" s="14"/>
      <c r="RMJ234" s="14"/>
      <c r="RMK234" s="14"/>
      <c r="RML234" s="14"/>
      <c r="RMM234" s="14"/>
      <c r="RMN234" s="14"/>
      <c r="RMO234" s="14"/>
      <c r="RMP234" s="14"/>
      <c r="RMQ234" s="14"/>
      <c r="RMR234" s="14"/>
      <c r="RMS234" s="14"/>
      <c r="RMT234" s="14"/>
      <c r="RMU234" s="14"/>
      <c r="RMV234" s="14"/>
      <c r="RMW234" s="14"/>
      <c r="RMX234" s="14"/>
      <c r="RMY234" s="14"/>
      <c r="RMZ234" s="14"/>
      <c r="RNA234" s="14"/>
      <c r="RNB234" s="14"/>
      <c r="RNC234" s="14"/>
      <c r="RND234" s="14"/>
      <c r="RNE234" s="14"/>
      <c r="RNF234" s="14"/>
      <c r="RNG234" s="14"/>
      <c r="RNH234" s="14"/>
      <c r="RNI234" s="14"/>
      <c r="RNJ234" s="14"/>
      <c r="RNK234" s="14"/>
      <c r="RNL234" s="14"/>
      <c r="RNM234" s="14"/>
      <c r="RNN234" s="14"/>
      <c r="RNO234" s="14"/>
      <c r="RNP234" s="14"/>
      <c r="RNQ234" s="14"/>
      <c r="RNR234" s="14"/>
      <c r="RNS234" s="14"/>
      <c r="RNT234" s="14"/>
      <c r="RNU234" s="14"/>
      <c r="RNV234" s="14"/>
      <c r="RNW234" s="14"/>
      <c r="RNX234" s="14"/>
      <c r="RNY234" s="14"/>
      <c r="RNZ234" s="14"/>
      <c r="ROA234" s="14"/>
      <c r="ROB234" s="14"/>
      <c r="ROC234" s="14"/>
      <c r="ROD234" s="14"/>
      <c r="ROE234" s="14"/>
      <c r="ROF234" s="14"/>
      <c r="ROG234" s="14"/>
      <c r="ROH234" s="14"/>
      <c r="ROI234" s="14"/>
      <c r="ROJ234" s="14"/>
      <c r="ROK234" s="14"/>
      <c r="ROL234" s="14"/>
      <c r="ROM234" s="14"/>
      <c r="RON234" s="14"/>
      <c r="ROO234" s="14"/>
      <c r="ROP234" s="14"/>
      <c r="ROQ234" s="14"/>
      <c r="ROR234" s="14"/>
      <c r="ROS234" s="14"/>
      <c r="ROT234" s="14"/>
      <c r="ROU234" s="14"/>
      <c r="ROV234" s="14"/>
      <c r="ROW234" s="14"/>
      <c r="ROX234" s="14"/>
      <c r="ROY234" s="14"/>
      <c r="ROZ234" s="14"/>
      <c r="RPA234" s="14"/>
      <c r="RPB234" s="14"/>
      <c r="RPC234" s="14"/>
      <c r="RPD234" s="14"/>
      <c r="RPE234" s="14"/>
      <c r="RPF234" s="14"/>
      <c r="RPG234" s="14"/>
      <c r="RPH234" s="14"/>
      <c r="RPI234" s="14"/>
      <c r="RPJ234" s="14"/>
      <c r="RPK234" s="14"/>
      <c r="RPL234" s="14"/>
      <c r="RPM234" s="14"/>
      <c r="RPN234" s="14"/>
      <c r="RPO234" s="14"/>
      <c r="RPP234" s="14"/>
      <c r="RPQ234" s="14"/>
      <c r="RPR234" s="14"/>
      <c r="RPS234" s="14"/>
      <c r="RPT234" s="14"/>
      <c r="RPU234" s="14"/>
      <c r="RPV234" s="14"/>
      <c r="RPW234" s="14"/>
      <c r="RPX234" s="14"/>
      <c r="RPY234" s="14"/>
      <c r="RPZ234" s="14"/>
      <c r="RQA234" s="14"/>
      <c r="RQB234" s="14"/>
      <c r="RQC234" s="14"/>
      <c r="RQD234" s="14"/>
      <c r="RQE234" s="14"/>
      <c r="RQF234" s="14"/>
      <c r="RQG234" s="14"/>
      <c r="RQH234" s="14"/>
      <c r="RQI234" s="14"/>
      <c r="RQJ234" s="14"/>
      <c r="RQK234" s="14"/>
      <c r="RQL234" s="14"/>
      <c r="RQM234" s="14"/>
      <c r="RQN234" s="14"/>
      <c r="RQO234" s="14"/>
      <c r="RQP234" s="14"/>
      <c r="RQQ234" s="14"/>
      <c r="RQR234" s="14"/>
      <c r="RQS234" s="14"/>
      <c r="RQT234" s="14"/>
      <c r="RQU234" s="14"/>
      <c r="RQV234" s="14"/>
      <c r="RQW234" s="14"/>
      <c r="RQX234" s="14"/>
      <c r="RQY234" s="14"/>
      <c r="RQZ234" s="14"/>
      <c r="RRA234" s="14"/>
      <c r="RRB234" s="14"/>
      <c r="RRC234" s="14"/>
      <c r="RRD234" s="14"/>
      <c r="RRE234" s="14"/>
      <c r="RRF234" s="14"/>
      <c r="RRG234" s="14"/>
      <c r="RRH234" s="14"/>
      <c r="RRI234" s="14"/>
      <c r="RRJ234" s="14"/>
      <c r="RRK234" s="14"/>
      <c r="RRL234" s="14"/>
      <c r="RRM234" s="14"/>
      <c r="RRN234" s="14"/>
      <c r="RRO234" s="14"/>
      <c r="RRP234" s="14"/>
      <c r="RRQ234" s="14"/>
      <c r="RRR234" s="14"/>
      <c r="RRS234" s="14"/>
      <c r="RRT234" s="14"/>
      <c r="RRU234" s="14"/>
      <c r="RRV234" s="14"/>
      <c r="RRW234" s="14"/>
      <c r="RRX234" s="14"/>
      <c r="RRY234" s="14"/>
      <c r="RRZ234" s="14"/>
      <c r="RSA234" s="14"/>
      <c r="RSB234" s="14"/>
      <c r="RSC234" s="14"/>
      <c r="RSD234" s="14"/>
      <c r="RSE234" s="14"/>
      <c r="RSF234" s="14"/>
      <c r="RSG234" s="14"/>
      <c r="RSH234" s="14"/>
      <c r="RSI234" s="14"/>
      <c r="RSJ234" s="14"/>
      <c r="RSK234" s="14"/>
      <c r="RSL234" s="14"/>
      <c r="RSM234" s="14"/>
      <c r="RSN234" s="14"/>
      <c r="RSO234" s="14"/>
      <c r="RSP234" s="14"/>
      <c r="RSQ234" s="14"/>
      <c r="RSR234" s="14"/>
      <c r="RSS234" s="14"/>
      <c r="RST234" s="14"/>
      <c r="RSU234" s="14"/>
      <c r="RSV234" s="14"/>
      <c r="RSW234" s="14"/>
      <c r="RSX234" s="14"/>
      <c r="RSY234" s="14"/>
      <c r="RSZ234" s="14"/>
      <c r="RTA234" s="14"/>
      <c r="RTB234" s="14"/>
      <c r="RTC234" s="14"/>
      <c r="RTD234" s="14"/>
      <c r="RTE234" s="14"/>
      <c r="RTF234" s="14"/>
      <c r="RTG234" s="14"/>
      <c r="RTH234" s="14"/>
      <c r="RTI234" s="14"/>
      <c r="RTJ234" s="14"/>
      <c r="RTK234" s="14"/>
      <c r="RTL234" s="14"/>
      <c r="RTM234" s="14"/>
      <c r="RTN234" s="14"/>
      <c r="RTO234" s="14"/>
      <c r="RTP234" s="14"/>
      <c r="RTQ234" s="14"/>
      <c r="RTR234" s="14"/>
      <c r="RTS234" s="14"/>
      <c r="RTT234" s="14"/>
      <c r="RTU234" s="14"/>
      <c r="RTV234" s="14"/>
      <c r="RTW234" s="14"/>
      <c r="RTX234" s="14"/>
      <c r="RTY234" s="14"/>
      <c r="RTZ234" s="14"/>
      <c r="RUA234" s="14"/>
      <c r="RUB234" s="14"/>
      <c r="RUC234" s="14"/>
      <c r="RUD234" s="14"/>
      <c r="RUE234" s="14"/>
      <c r="RUF234" s="14"/>
      <c r="RUG234" s="14"/>
      <c r="RUH234" s="14"/>
      <c r="RUI234" s="14"/>
      <c r="RUJ234" s="14"/>
      <c r="RUK234" s="14"/>
      <c r="RUL234" s="14"/>
      <c r="RUM234" s="14"/>
      <c r="RUN234" s="14"/>
      <c r="RUO234" s="14"/>
      <c r="RUP234" s="14"/>
      <c r="RUQ234" s="14"/>
      <c r="RUR234" s="14"/>
      <c r="RUS234" s="14"/>
      <c r="RUT234" s="14"/>
      <c r="RUU234" s="14"/>
      <c r="RUV234" s="14"/>
      <c r="RUW234" s="14"/>
      <c r="RUX234" s="14"/>
      <c r="RUY234" s="14"/>
      <c r="RUZ234" s="14"/>
      <c r="RVA234" s="14"/>
      <c r="RVB234" s="14"/>
      <c r="RVC234" s="14"/>
      <c r="RVD234" s="14"/>
      <c r="RVE234" s="14"/>
      <c r="RVF234" s="14"/>
      <c r="RVG234" s="14"/>
      <c r="RVH234" s="14"/>
      <c r="RVI234" s="14"/>
      <c r="RVJ234" s="14"/>
      <c r="RVK234" s="14"/>
      <c r="RVL234" s="14"/>
      <c r="RVM234" s="14"/>
      <c r="RVN234" s="14"/>
      <c r="RVO234" s="14"/>
      <c r="RVP234" s="14"/>
      <c r="RVQ234" s="14"/>
      <c r="RVR234" s="14"/>
      <c r="RVS234" s="14"/>
      <c r="RVT234" s="14"/>
      <c r="RVU234" s="14"/>
      <c r="RVV234" s="14"/>
      <c r="RVW234" s="14"/>
      <c r="RVX234" s="14"/>
      <c r="RVY234" s="14"/>
      <c r="RVZ234" s="14"/>
      <c r="RWA234" s="14"/>
      <c r="RWB234" s="14"/>
      <c r="RWC234" s="14"/>
      <c r="RWD234" s="14"/>
      <c r="RWE234" s="14"/>
      <c r="RWF234" s="14"/>
      <c r="RWG234" s="14"/>
      <c r="RWH234" s="14"/>
      <c r="RWI234" s="14"/>
      <c r="RWJ234" s="14"/>
      <c r="RWK234" s="14"/>
      <c r="RWL234" s="14"/>
      <c r="RWM234" s="14"/>
      <c r="RWN234" s="14"/>
      <c r="RWO234" s="14"/>
      <c r="RWP234" s="14"/>
      <c r="RWQ234" s="14"/>
      <c r="RWR234" s="14"/>
      <c r="RWS234" s="14"/>
      <c r="RWT234" s="14"/>
      <c r="RWU234" s="14"/>
      <c r="RWV234" s="14"/>
      <c r="RWW234" s="14"/>
      <c r="RWX234" s="14"/>
      <c r="RWY234" s="14"/>
      <c r="RWZ234" s="14"/>
      <c r="RXA234" s="14"/>
      <c r="RXB234" s="14"/>
      <c r="RXC234" s="14"/>
      <c r="RXD234" s="14"/>
      <c r="RXE234" s="14"/>
      <c r="RXF234" s="14"/>
      <c r="RXG234" s="14"/>
      <c r="RXH234" s="14"/>
      <c r="RXI234" s="14"/>
      <c r="RXJ234" s="14"/>
      <c r="RXK234" s="14"/>
      <c r="RXL234" s="14"/>
      <c r="RXM234" s="14"/>
      <c r="RXN234" s="14"/>
      <c r="RXO234" s="14"/>
      <c r="RXP234" s="14"/>
      <c r="RXQ234" s="14"/>
      <c r="RXR234" s="14"/>
      <c r="RXS234" s="14"/>
      <c r="RXT234" s="14"/>
      <c r="RXU234" s="14"/>
      <c r="RXV234" s="14"/>
      <c r="RXW234" s="14"/>
      <c r="RXX234" s="14"/>
      <c r="RXY234" s="14"/>
      <c r="RXZ234" s="14"/>
      <c r="RYA234" s="14"/>
      <c r="RYB234" s="14"/>
      <c r="RYC234" s="14"/>
      <c r="RYD234" s="14"/>
      <c r="RYE234" s="14"/>
      <c r="RYF234" s="14"/>
      <c r="RYG234" s="14"/>
      <c r="RYH234" s="14"/>
      <c r="RYI234" s="14"/>
      <c r="RYJ234" s="14"/>
      <c r="RYK234" s="14"/>
      <c r="RYL234" s="14"/>
      <c r="RYM234" s="14"/>
      <c r="RYN234" s="14"/>
      <c r="RYO234" s="14"/>
      <c r="RYP234" s="14"/>
      <c r="RYQ234" s="14"/>
      <c r="RYR234" s="14"/>
      <c r="RYS234" s="14"/>
      <c r="RYT234" s="14"/>
      <c r="RYU234" s="14"/>
      <c r="RYV234" s="14"/>
      <c r="RYW234" s="14"/>
      <c r="RYX234" s="14"/>
      <c r="RYY234" s="14"/>
      <c r="RYZ234" s="14"/>
      <c r="RZA234" s="14"/>
      <c r="RZB234" s="14"/>
      <c r="RZC234" s="14"/>
      <c r="RZD234" s="14"/>
      <c r="RZE234" s="14"/>
      <c r="RZF234" s="14"/>
      <c r="RZG234" s="14"/>
      <c r="RZH234" s="14"/>
      <c r="RZI234" s="14"/>
      <c r="RZJ234" s="14"/>
      <c r="RZK234" s="14"/>
      <c r="RZL234" s="14"/>
      <c r="RZM234" s="14"/>
      <c r="RZN234" s="14"/>
      <c r="RZO234" s="14"/>
      <c r="RZP234" s="14"/>
      <c r="RZQ234" s="14"/>
      <c r="RZR234" s="14"/>
      <c r="RZS234" s="14"/>
      <c r="RZT234" s="14"/>
      <c r="RZU234" s="14"/>
      <c r="RZV234" s="14"/>
      <c r="RZW234" s="14"/>
      <c r="RZX234" s="14"/>
      <c r="RZY234" s="14"/>
      <c r="RZZ234" s="14"/>
      <c r="SAA234" s="14"/>
      <c r="SAB234" s="14"/>
      <c r="SAC234" s="14"/>
      <c r="SAD234" s="14"/>
      <c r="SAE234" s="14"/>
      <c r="SAF234" s="14"/>
      <c r="SAG234" s="14"/>
      <c r="SAH234" s="14"/>
      <c r="SAI234" s="14"/>
      <c r="SAJ234" s="14"/>
      <c r="SAK234" s="14"/>
      <c r="SAL234" s="14"/>
      <c r="SAM234" s="14"/>
      <c r="SAN234" s="14"/>
      <c r="SAO234" s="14"/>
      <c r="SAP234" s="14"/>
      <c r="SAQ234" s="14"/>
      <c r="SAR234" s="14"/>
      <c r="SAS234" s="14"/>
      <c r="SAT234" s="14"/>
      <c r="SAU234" s="14"/>
      <c r="SAV234" s="14"/>
      <c r="SAW234" s="14"/>
      <c r="SAX234" s="14"/>
      <c r="SAY234" s="14"/>
      <c r="SAZ234" s="14"/>
      <c r="SBA234" s="14"/>
      <c r="SBB234" s="14"/>
      <c r="SBC234" s="14"/>
      <c r="SBD234" s="14"/>
      <c r="SBE234" s="14"/>
      <c r="SBF234" s="14"/>
      <c r="SBG234" s="14"/>
      <c r="SBH234" s="14"/>
      <c r="SBI234" s="14"/>
      <c r="SBJ234" s="14"/>
      <c r="SBK234" s="14"/>
      <c r="SBL234" s="14"/>
      <c r="SBM234" s="14"/>
      <c r="SBN234" s="14"/>
      <c r="SBO234" s="14"/>
      <c r="SBP234" s="14"/>
      <c r="SBQ234" s="14"/>
      <c r="SBR234" s="14"/>
      <c r="SBS234" s="14"/>
      <c r="SBT234" s="14"/>
      <c r="SBU234" s="14"/>
      <c r="SBV234" s="14"/>
      <c r="SBW234" s="14"/>
      <c r="SBX234" s="14"/>
      <c r="SBY234" s="14"/>
      <c r="SBZ234" s="14"/>
      <c r="SCA234" s="14"/>
      <c r="SCB234" s="14"/>
      <c r="SCC234" s="14"/>
      <c r="SCD234" s="14"/>
      <c r="SCE234" s="14"/>
      <c r="SCF234" s="14"/>
      <c r="SCG234" s="14"/>
      <c r="SCH234" s="14"/>
      <c r="SCI234" s="14"/>
      <c r="SCJ234" s="14"/>
      <c r="SCK234" s="14"/>
      <c r="SCL234" s="14"/>
      <c r="SCM234" s="14"/>
      <c r="SCN234" s="14"/>
      <c r="SCO234" s="14"/>
      <c r="SCP234" s="14"/>
      <c r="SCQ234" s="14"/>
      <c r="SCR234" s="14"/>
      <c r="SCS234" s="14"/>
      <c r="SCT234" s="14"/>
      <c r="SCU234" s="14"/>
      <c r="SCV234" s="14"/>
      <c r="SCW234" s="14"/>
      <c r="SCX234" s="14"/>
      <c r="SCY234" s="14"/>
      <c r="SCZ234" s="14"/>
      <c r="SDA234" s="14"/>
      <c r="SDB234" s="14"/>
      <c r="SDC234" s="14"/>
      <c r="SDD234" s="14"/>
      <c r="SDE234" s="14"/>
      <c r="SDF234" s="14"/>
      <c r="SDG234" s="14"/>
      <c r="SDH234" s="14"/>
      <c r="SDI234" s="14"/>
      <c r="SDJ234" s="14"/>
      <c r="SDK234" s="14"/>
      <c r="SDL234" s="14"/>
      <c r="SDM234" s="14"/>
      <c r="SDN234" s="14"/>
      <c r="SDO234" s="14"/>
      <c r="SDP234" s="14"/>
      <c r="SDQ234" s="14"/>
      <c r="SDR234" s="14"/>
      <c r="SDS234" s="14"/>
      <c r="SDT234" s="14"/>
      <c r="SDU234" s="14"/>
      <c r="SDV234" s="14"/>
      <c r="SDW234" s="14"/>
      <c r="SDX234" s="14"/>
      <c r="SDY234" s="14"/>
      <c r="SDZ234" s="14"/>
      <c r="SEA234" s="14"/>
      <c r="SEB234" s="14"/>
      <c r="SEC234" s="14"/>
      <c r="SED234" s="14"/>
      <c r="SEE234" s="14"/>
      <c r="SEF234" s="14"/>
      <c r="SEG234" s="14"/>
      <c r="SEH234" s="14"/>
      <c r="SEI234" s="14"/>
      <c r="SEJ234" s="14"/>
      <c r="SEK234" s="14"/>
      <c r="SEL234" s="14"/>
      <c r="SEM234" s="14"/>
      <c r="SEN234" s="14"/>
      <c r="SEO234" s="14"/>
      <c r="SEP234" s="14"/>
      <c r="SEQ234" s="14"/>
      <c r="SER234" s="14"/>
      <c r="SES234" s="14"/>
      <c r="SET234" s="14"/>
      <c r="SEU234" s="14"/>
      <c r="SEV234" s="14"/>
      <c r="SEW234" s="14"/>
      <c r="SEX234" s="14"/>
      <c r="SEY234" s="14"/>
      <c r="SEZ234" s="14"/>
      <c r="SFA234" s="14"/>
      <c r="SFB234" s="14"/>
      <c r="SFC234" s="14"/>
      <c r="SFD234" s="14"/>
      <c r="SFE234" s="14"/>
      <c r="SFF234" s="14"/>
      <c r="SFG234" s="14"/>
      <c r="SFH234" s="14"/>
      <c r="SFI234" s="14"/>
      <c r="SFJ234" s="14"/>
      <c r="SFK234" s="14"/>
      <c r="SFL234" s="14"/>
      <c r="SFM234" s="14"/>
      <c r="SFN234" s="14"/>
      <c r="SFO234" s="14"/>
      <c r="SFP234" s="14"/>
      <c r="SFQ234" s="14"/>
      <c r="SFR234" s="14"/>
      <c r="SFS234" s="14"/>
      <c r="SFT234" s="14"/>
      <c r="SFU234" s="14"/>
      <c r="SFV234" s="14"/>
      <c r="SFW234" s="14"/>
      <c r="SFX234" s="14"/>
      <c r="SFY234" s="14"/>
      <c r="SFZ234" s="14"/>
      <c r="SGA234" s="14"/>
      <c r="SGB234" s="14"/>
      <c r="SGC234" s="14"/>
      <c r="SGD234" s="14"/>
      <c r="SGE234" s="14"/>
      <c r="SGF234" s="14"/>
      <c r="SGG234" s="14"/>
      <c r="SGH234" s="14"/>
      <c r="SGI234" s="14"/>
      <c r="SGJ234" s="14"/>
      <c r="SGK234" s="14"/>
      <c r="SGL234" s="14"/>
      <c r="SGM234" s="14"/>
      <c r="SGN234" s="14"/>
      <c r="SGO234" s="14"/>
      <c r="SGP234" s="14"/>
      <c r="SGQ234" s="14"/>
      <c r="SGR234" s="14"/>
      <c r="SGS234" s="14"/>
      <c r="SGT234" s="14"/>
      <c r="SGU234" s="14"/>
      <c r="SGV234" s="14"/>
      <c r="SGW234" s="14"/>
      <c r="SGX234" s="14"/>
      <c r="SGY234" s="14"/>
      <c r="SGZ234" s="14"/>
      <c r="SHA234" s="14"/>
      <c r="SHB234" s="14"/>
      <c r="SHC234" s="14"/>
      <c r="SHD234" s="14"/>
      <c r="SHE234" s="14"/>
      <c r="SHF234" s="14"/>
      <c r="SHG234" s="14"/>
      <c r="SHH234" s="14"/>
      <c r="SHI234" s="14"/>
      <c r="SHJ234" s="14"/>
      <c r="SHK234" s="14"/>
      <c r="SHL234" s="14"/>
      <c r="SHM234" s="14"/>
      <c r="SHN234" s="14"/>
      <c r="SHO234" s="14"/>
      <c r="SHP234" s="14"/>
      <c r="SHQ234" s="14"/>
      <c r="SHR234" s="14"/>
      <c r="SHS234" s="14"/>
      <c r="SHT234" s="14"/>
      <c r="SHU234" s="14"/>
      <c r="SHV234" s="14"/>
      <c r="SHW234" s="14"/>
      <c r="SHX234" s="14"/>
      <c r="SHY234" s="14"/>
      <c r="SHZ234" s="14"/>
      <c r="SIA234" s="14"/>
      <c r="SIB234" s="14"/>
      <c r="SIC234" s="14"/>
      <c r="SID234" s="14"/>
      <c r="SIE234" s="14"/>
      <c r="SIF234" s="14"/>
      <c r="SIG234" s="14"/>
      <c r="SIH234" s="14"/>
      <c r="SII234" s="14"/>
      <c r="SIJ234" s="14"/>
      <c r="SIK234" s="14"/>
      <c r="SIL234" s="14"/>
      <c r="SIM234" s="14"/>
      <c r="SIN234" s="14"/>
      <c r="SIO234" s="14"/>
      <c r="SIP234" s="14"/>
      <c r="SIQ234" s="14"/>
      <c r="SIR234" s="14"/>
      <c r="SIS234" s="14"/>
      <c r="SIT234" s="14"/>
      <c r="SIU234" s="14"/>
      <c r="SIV234" s="14"/>
      <c r="SIW234" s="14"/>
      <c r="SIX234" s="14"/>
      <c r="SIY234" s="14"/>
      <c r="SIZ234" s="14"/>
      <c r="SJA234" s="14"/>
      <c r="SJB234" s="14"/>
      <c r="SJC234" s="14"/>
      <c r="SJD234" s="14"/>
      <c r="SJE234" s="14"/>
      <c r="SJF234" s="14"/>
      <c r="SJG234" s="14"/>
      <c r="SJH234" s="14"/>
      <c r="SJI234" s="14"/>
      <c r="SJJ234" s="14"/>
      <c r="SJK234" s="14"/>
      <c r="SJL234" s="14"/>
      <c r="SJM234" s="14"/>
      <c r="SJN234" s="14"/>
      <c r="SJO234" s="14"/>
      <c r="SJP234" s="14"/>
      <c r="SJQ234" s="14"/>
      <c r="SJR234" s="14"/>
      <c r="SJS234" s="14"/>
      <c r="SJT234" s="14"/>
      <c r="SJU234" s="14"/>
      <c r="SJV234" s="14"/>
      <c r="SJW234" s="14"/>
      <c r="SJX234" s="14"/>
      <c r="SJY234" s="14"/>
      <c r="SJZ234" s="14"/>
      <c r="SKA234" s="14"/>
      <c r="SKB234" s="14"/>
      <c r="SKC234" s="14"/>
      <c r="SKD234" s="14"/>
      <c r="SKE234" s="14"/>
      <c r="SKF234" s="14"/>
      <c r="SKG234" s="14"/>
      <c r="SKH234" s="14"/>
      <c r="SKI234" s="14"/>
      <c r="SKJ234" s="14"/>
      <c r="SKK234" s="14"/>
      <c r="SKL234" s="14"/>
      <c r="SKM234" s="14"/>
      <c r="SKN234" s="14"/>
      <c r="SKO234" s="14"/>
      <c r="SKP234" s="14"/>
      <c r="SKQ234" s="14"/>
      <c r="SKR234" s="14"/>
      <c r="SKS234" s="14"/>
      <c r="SKT234" s="14"/>
      <c r="SKU234" s="14"/>
      <c r="SKV234" s="14"/>
      <c r="SKW234" s="14"/>
      <c r="SKX234" s="14"/>
      <c r="SKY234" s="14"/>
      <c r="SKZ234" s="14"/>
      <c r="SLA234" s="14"/>
      <c r="SLB234" s="14"/>
      <c r="SLC234" s="14"/>
      <c r="SLD234" s="14"/>
      <c r="SLE234" s="14"/>
      <c r="SLF234" s="14"/>
      <c r="SLG234" s="14"/>
      <c r="SLH234" s="14"/>
      <c r="SLI234" s="14"/>
      <c r="SLJ234" s="14"/>
      <c r="SLK234" s="14"/>
      <c r="SLL234" s="14"/>
      <c r="SLM234" s="14"/>
      <c r="SLN234" s="14"/>
      <c r="SLO234" s="14"/>
      <c r="SLP234" s="14"/>
      <c r="SLQ234" s="14"/>
      <c r="SLR234" s="14"/>
      <c r="SLS234" s="14"/>
      <c r="SLT234" s="14"/>
      <c r="SLU234" s="14"/>
      <c r="SLV234" s="14"/>
      <c r="SLW234" s="14"/>
      <c r="SLX234" s="14"/>
      <c r="SLY234" s="14"/>
      <c r="SLZ234" s="14"/>
      <c r="SMA234" s="14"/>
      <c r="SMB234" s="14"/>
      <c r="SMC234" s="14"/>
      <c r="SMD234" s="14"/>
      <c r="SME234" s="14"/>
      <c r="SMF234" s="14"/>
      <c r="SMG234" s="14"/>
      <c r="SMH234" s="14"/>
      <c r="SMI234" s="14"/>
      <c r="SMJ234" s="14"/>
      <c r="SMK234" s="14"/>
      <c r="SML234" s="14"/>
      <c r="SMM234" s="14"/>
      <c r="SMN234" s="14"/>
      <c r="SMO234" s="14"/>
      <c r="SMP234" s="14"/>
      <c r="SMQ234" s="14"/>
      <c r="SMR234" s="14"/>
      <c r="SMS234" s="14"/>
      <c r="SMT234" s="14"/>
      <c r="SMU234" s="14"/>
      <c r="SMV234" s="14"/>
      <c r="SMW234" s="14"/>
      <c r="SMX234" s="14"/>
      <c r="SMY234" s="14"/>
      <c r="SMZ234" s="14"/>
      <c r="SNA234" s="14"/>
      <c r="SNB234" s="14"/>
      <c r="SNC234" s="14"/>
      <c r="SND234" s="14"/>
      <c r="SNE234" s="14"/>
      <c r="SNF234" s="14"/>
      <c r="SNG234" s="14"/>
      <c r="SNH234" s="14"/>
      <c r="SNI234" s="14"/>
      <c r="SNJ234" s="14"/>
      <c r="SNK234" s="14"/>
      <c r="SNL234" s="14"/>
      <c r="SNM234" s="14"/>
      <c r="SNN234" s="14"/>
      <c r="SNO234" s="14"/>
      <c r="SNP234" s="14"/>
      <c r="SNQ234" s="14"/>
      <c r="SNR234" s="14"/>
      <c r="SNS234" s="14"/>
      <c r="SNT234" s="14"/>
      <c r="SNU234" s="14"/>
      <c r="SNV234" s="14"/>
      <c r="SNW234" s="14"/>
      <c r="SNX234" s="14"/>
      <c r="SNY234" s="14"/>
      <c r="SNZ234" s="14"/>
      <c r="SOA234" s="14"/>
      <c r="SOB234" s="14"/>
      <c r="SOC234" s="14"/>
      <c r="SOD234" s="14"/>
      <c r="SOE234" s="14"/>
      <c r="SOF234" s="14"/>
      <c r="SOG234" s="14"/>
      <c r="SOH234" s="14"/>
      <c r="SOI234" s="14"/>
      <c r="SOJ234" s="14"/>
      <c r="SOK234" s="14"/>
      <c r="SOL234" s="14"/>
      <c r="SOM234" s="14"/>
      <c r="SON234" s="14"/>
      <c r="SOO234" s="14"/>
      <c r="SOP234" s="14"/>
      <c r="SOQ234" s="14"/>
      <c r="SOR234" s="14"/>
      <c r="SOS234" s="14"/>
      <c r="SOT234" s="14"/>
      <c r="SOU234" s="14"/>
      <c r="SOV234" s="14"/>
      <c r="SOW234" s="14"/>
      <c r="SOX234" s="14"/>
      <c r="SOY234" s="14"/>
      <c r="SOZ234" s="14"/>
      <c r="SPA234" s="14"/>
      <c r="SPB234" s="14"/>
      <c r="SPC234" s="14"/>
      <c r="SPD234" s="14"/>
      <c r="SPE234" s="14"/>
      <c r="SPF234" s="14"/>
      <c r="SPG234" s="14"/>
      <c r="SPH234" s="14"/>
      <c r="SPI234" s="14"/>
      <c r="SPJ234" s="14"/>
      <c r="SPK234" s="14"/>
      <c r="SPL234" s="14"/>
      <c r="SPM234" s="14"/>
      <c r="SPN234" s="14"/>
      <c r="SPO234" s="14"/>
      <c r="SPP234" s="14"/>
      <c r="SPQ234" s="14"/>
      <c r="SPR234" s="14"/>
      <c r="SPS234" s="14"/>
      <c r="SPT234" s="14"/>
      <c r="SPU234" s="14"/>
      <c r="SPV234" s="14"/>
      <c r="SPW234" s="14"/>
      <c r="SPX234" s="14"/>
      <c r="SPY234" s="14"/>
      <c r="SPZ234" s="14"/>
      <c r="SQA234" s="14"/>
      <c r="SQB234" s="14"/>
      <c r="SQC234" s="14"/>
      <c r="SQD234" s="14"/>
      <c r="SQE234" s="14"/>
      <c r="SQF234" s="14"/>
      <c r="SQG234" s="14"/>
      <c r="SQH234" s="14"/>
      <c r="SQI234" s="14"/>
      <c r="SQJ234" s="14"/>
      <c r="SQK234" s="14"/>
      <c r="SQL234" s="14"/>
      <c r="SQM234" s="14"/>
      <c r="SQN234" s="14"/>
      <c r="SQO234" s="14"/>
      <c r="SQP234" s="14"/>
      <c r="SQQ234" s="14"/>
      <c r="SQR234" s="14"/>
      <c r="SQS234" s="14"/>
      <c r="SQT234" s="14"/>
      <c r="SQU234" s="14"/>
      <c r="SQV234" s="14"/>
      <c r="SQW234" s="14"/>
      <c r="SQX234" s="14"/>
      <c r="SQY234" s="14"/>
      <c r="SQZ234" s="14"/>
      <c r="SRA234" s="14"/>
      <c r="SRB234" s="14"/>
      <c r="SRC234" s="14"/>
      <c r="SRD234" s="14"/>
      <c r="SRE234" s="14"/>
      <c r="SRF234" s="14"/>
      <c r="SRG234" s="14"/>
      <c r="SRH234" s="14"/>
      <c r="SRI234" s="14"/>
      <c r="SRJ234" s="14"/>
      <c r="SRK234" s="14"/>
      <c r="SRL234" s="14"/>
      <c r="SRM234" s="14"/>
      <c r="SRN234" s="14"/>
      <c r="SRO234" s="14"/>
      <c r="SRP234" s="14"/>
      <c r="SRQ234" s="14"/>
      <c r="SRR234" s="14"/>
      <c r="SRS234" s="14"/>
      <c r="SRT234" s="14"/>
      <c r="SRU234" s="14"/>
      <c r="SRV234" s="14"/>
      <c r="SRW234" s="14"/>
      <c r="SRX234" s="14"/>
      <c r="SRY234" s="14"/>
      <c r="SRZ234" s="14"/>
      <c r="SSA234" s="14"/>
      <c r="SSB234" s="14"/>
      <c r="SSC234" s="14"/>
      <c r="SSD234" s="14"/>
      <c r="SSE234" s="14"/>
      <c r="SSF234" s="14"/>
      <c r="SSG234" s="14"/>
      <c r="SSH234" s="14"/>
      <c r="SSI234" s="14"/>
      <c r="SSJ234" s="14"/>
      <c r="SSK234" s="14"/>
      <c r="SSL234" s="14"/>
      <c r="SSM234" s="14"/>
      <c r="SSN234" s="14"/>
      <c r="SSO234" s="14"/>
      <c r="SSP234" s="14"/>
      <c r="SSQ234" s="14"/>
      <c r="SSR234" s="14"/>
      <c r="SSS234" s="14"/>
      <c r="SST234" s="14"/>
      <c r="SSU234" s="14"/>
      <c r="SSV234" s="14"/>
      <c r="SSW234" s="14"/>
      <c r="SSX234" s="14"/>
      <c r="SSY234" s="14"/>
      <c r="SSZ234" s="14"/>
      <c r="STA234" s="14"/>
      <c r="STB234" s="14"/>
      <c r="STC234" s="14"/>
      <c r="STD234" s="14"/>
      <c r="STE234" s="14"/>
      <c r="STF234" s="14"/>
      <c r="STG234" s="14"/>
      <c r="STH234" s="14"/>
      <c r="STI234" s="14"/>
      <c r="STJ234" s="14"/>
      <c r="STK234" s="14"/>
      <c r="STL234" s="14"/>
      <c r="STM234" s="14"/>
      <c r="STN234" s="14"/>
      <c r="STO234" s="14"/>
      <c r="STP234" s="14"/>
      <c r="STQ234" s="14"/>
      <c r="STR234" s="14"/>
      <c r="STS234" s="14"/>
      <c r="STT234" s="14"/>
      <c r="STU234" s="14"/>
      <c r="STV234" s="14"/>
      <c r="STW234" s="14"/>
      <c r="STX234" s="14"/>
      <c r="STY234" s="14"/>
      <c r="STZ234" s="14"/>
      <c r="SUA234" s="14"/>
      <c r="SUB234" s="14"/>
      <c r="SUC234" s="14"/>
      <c r="SUD234" s="14"/>
      <c r="SUE234" s="14"/>
      <c r="SUF234" s="14"/>
      <c r="SUG234" s="14"/>
      <c r="SUH234" s="14"/>
      <c r="SUI234" s="14"/>
      <c r="SUJ234" s="14"/>
      <c r="SUK234" s="14"/>
      <c r="SUL234" s="14"/>
      <c r="SUM234" s="14"/>
      <c r="SUN234" s="14"/>
      <c r="SUO234" s="14"/>
      <c r="SUP234" s="14"/>
      <c r="SUQ234" s="14"/>
      <c r="SUR234" s="14"/>
      <c r="SUS234" s="14"/>
      <c r="SUT234" s="14"/>
      <c r="SUU234" s="14"/>
      <c r="SUV234" s="14"/>
      <c r="SUW234" s="14"/>
      <c r="SUX234" s="14"/>
      <c r="SUY234" s="14"/>
      <c r="SUZ234" s="14"/>
      <c r="SVA234" s="14"/>
      <c r="SVB234" s="14"/>
      <c r="SVC234" s="14"/>
      <c r="SVD234" s="14"/>
      <c r="SVE234" s="14"/>
      <c r="SVF234" s="14"/>
      <c r="SVG234" s="14"/>
      <c r="SVH234" s="14"/>
      <c r="SVI234" s="14"/>
      <c r="SVJ234" s="14"/>
      <c r="SVK234" s="14"/>
      <c r="SVL234" s="14"/>
      <c r="SVM234" s="14"/>
      <c r="SVN234" s="14"/>
      <c r="SVO234" s="14"/>
      <c r="SVP234" s="14"/>
      <c r="SVQ234" s="14"/>
      <c r="SVR234" s="14"/>
      <c r="SVS234" s="14"/>
      <c r="SVT234" s="14"/>
      <c r="SVU234" s="14"/>
      <c r="SVV234" s="14"/>
      <c r="SVW234" s="14"/>
      <c r="SVX234" s="14"/>
      <c r="SVY234" s="14"/>
      <c r="SVZ234" s="14"/>
      <c r="SWA234" s="14"/>
      <c r="SWB234" s="14"/>
      <c r="SWC234" s="14"/>
      <c r="SWD234" s="14"/>
      <c r="SWE234" s="14"/>
      <c r="SWF234" s="14"/>
      <c r="SWG234" s="14"/>
      <c r="SWH234" s="14"/>
      <c r="SWI234" s="14"/>
      <c r="SWJ234" s="14"/>
      <c r="SWK234" s="14"/>
      <c r="SWL234" s="14"/>
      <c r="SWM234" s="14"/>
      <c r="SWN234" s="14"/>
      <c r="SWO234" s="14"/>
      <c r="SWP234" s="14"/>
      <c r="SWQ234" s="14"/>
      <c r="SWR234" s="14"/>
      <c r="SWS234" s="14"/>
      <c r="SWT234" s="14"/>
      <c r="SWU234" s="14"/>
      <c r="SWV234" s="14"/>
      <c r="SWW234" s="14"/>
      <c r="SWX234" s="14"/>
      <c r="SWY234" s="14"/>
      <c r="SWZ234" s="14"/>
      <c r="SXA234" s="14"/>
      <c r="SXB234" s="14"/>
      <c r="SXC234" s="14"/>
      <c r="SXD234" s="14"/>
      <c r="SXE234" s="14"/>
      <c r="SXF234" s="14"/>
      <c r="SXG234" s="14"/>
      <c r="SXH234" s="14"/>
      <c r="SXI234" s="14"/>
      <c r="SXJ234" s="14"/>
      <c r="SXK234" s="14"/>
      <c r="SXL234" s="14"/>
      <c r="SXM234" s="14"/>
      <c r="SXN234" s="14"/>
      <c r="SXO234" s="14"/>
      <c r="SXP234" s="14"/>
      <c r="SXQ234" s="14"/>
      <c r="SXR234" s="14"/>
      <c r="SXS234" s="14"/>
      <c r="SXT234" s="14"/>
      <c r="SXU234" s="14"/>
      <c r="SXV234" s="14"/>
      <c r="SXW234" s="14"/>
      <c r="SXX234" s="14"/>
      <c r="SXY234" s="14"/>
      <c r="SXZ234" s="14"/>
      <c r="SYA234" s="14"/>
      <c r="SYB234" s="14"/>
      <c r="SYC234" s="14"/>
      <c r="SYD234" s="14"/>
      <c r="SYE234" s="14"/>
      <c r="SYF234" s="14"/>
      <c r="SYG234" s="14"/>
      <c r="SYH234" s="14"/>
      <c r="SYI234" s="14"/>
      <c r="SYJ234" s="14"/>
      <c r="SYK234" s="14"/>
      <c r="SYL234" s="14"/>
      <c r="SYM234" s="14"/>
      <c r="SYN234" s="14"/>
      <c r="SYO234" s="14"/>
      <c r="SYP234" s="14"/>
      <c r="SYQ234" s="14"/>
      <c r="SYR234" s="14"/>
      <c r="SYS234" s="14"/>
      <c r="SYT234" s="14"/>
      <c r="SYU234" s="14"/>
      <c r="SYV234" s="14"/>
      <c r="SYW234" s="14"/>
      <c r="SYX234" s="14"/>
      <c r="SYY234" s="14"/>
      <c r="SYZ234" s="14"/>
      <c r="SZA234" s="14"/>
      <c r="SZB234" s="14"/>
      <c r="SZC234" s="14"/>
      <c r="SZD234" s="14"/>
      <c r="SZE234" s="14"/>
      <c r="SZF234" s="14"/>
      <c r="SZG234" s="14"/>
      <c r="SZH234" s="14"/>
      <c r="SZI234" s="14"/>
      <c r="SZJ234" s="14"/>
      <c r="SZK234" s="14"/>
      <c r="SZL234" s="14"/>
      <c r="SZM234" s="14"/>
      <c r="SZN234" s="14"/>
      <c r="SZO234" s="14"/>
      <c r="SZP234" s="14"/>
      <c r="SZQ234" s="14"/>
      <c r="SZR234" s="14"/>
      <c r="SZS234" s="14"/>
      <c r="SZT234" s="14"/>
      <c r="SZU234" s="14"/>
      <c r="SZV234" s="14"/>
      <c r="SZW234" s="14"/>
      <c r="SZX234" s="14"/>
      <c r="SZY234" s="14"/>
      <c r="SZZ234" s="14"/>
      <c r="TAA234" s="14"/>
      <c r="TAB234" s="14"/>
      <c r="TAC234" s="14"/>
      <c r="TAD234" s="14"/>
      <c r="TAE234" s="14"/>
      <c r="TAF234" s="14"/>
      <c r="TAG234" s="14"/>
      <c r="TAH234" s="14"/>
      <c r="TAI234" s="14"/>
      <c r="TAJ234" s="14"/>
      <c r="TAK234" s="14"/>
      <c r="TAL234" s="14"/>
      <c r="TAM234" s="14"/>
      <c r="TAN234" s="14"/>
      <c r="TAO234" s="14"/>
      <c r="TAP234" s="14"/>
      <c r="TAQ234" s="14"/>
      <c r="TAR234" s="14"/>
      <c r="TAS234" s="14"/>
      <c r="TAT234" s="14"/>
      <c r="TAU234" s="14"/>
      <c r="TAV234" s="14"/>
      <c r="TAW234" s="14"/>
      <c r="TAX234" s="14"/>
      <c r="TAY234" s="14"/>
      <c r="TAZ234" s="14"/>
      <c r="TBA234" s="14"/>
      <c r="TBB234" s="14"/>
      <c r="TBC234" s="14"/>
      <c r="TBD234" s="14"/>
      <c r="TBE234" s="14"/>
      <c r="TBF234" s="14"/>
      <c r="TBG234" s="14"/>
      <c r="TBH234" s="14"/>
      <c r="TBI234" s="14"/>
      <c r="TBJ234" s="14"/>
      <c r="TBK234" s="14"/>
      <c r="TBL234" s="14"/>
      <c r="TBM234" s="14"/>
      <c r="TBN234" s="14"/>
      <c r="TBO234" s="14"/>
      <c r="TBP234" s="14"/>
      <c r="TBQ234" s="14"/>
      <c r="TBR234" s="14"/>
      <c r="TBS234" s="14"/>
      <c r="TBT234" s="14"/>
      <c r="TBU234" s="14"/>
      <c r="TBV234" s="14"/>
      <c r="TBW234" s="14"/>
      <c r="TBX234" s="14"/>
      <c r="TBY234" s="14"/>
      <c r="TBZ234" s="14"/>
      <c r="TCA234" s="14"/>
      <c r="TCB234" s="14"/>
      <c r="TCC234" s="14"/>
      <c r="TCD234" s="14"/>
      <c r="TCE234" s="14"/>
      <c r="TCF234" s="14"/>
      <c r="TCG234" s="14"/>
      <c r="TCH234" s="14"/>
      <c r="TCI234" s="14"/>
      <c r="TCJ234" s="14"/>
      <c r="TCK234" s="14"/>
      <c r="TCL234" s="14"/>
      <c r="TCM234" s="14"/>
      <c r="TCN234" s="14"/>
      <c r="TCO234" s="14"/>
      <c r="TCP234" s="14"/>
      <c r="TCQ234" s="14"/>
      <c r="TCR234" s="14"/>
      <c r="TCS234" s="14"/>
      <c r="TCT234" s="14"/>
      <c r="TCU234" s="14"/>
      <c r="TCV234" s="14"/>
      <c r="TCW234" s="14"/>
      <c r="TCX234" s="14"/>
      <c r="TCY234" s="14"/>
      <c r="TCZ234" s="14"/>
      <c r="TDA234" s="14"/>
      <c r="TDB234" s="14"/>
      <c r="TDC234" s="14"/>
      <c r="TDD234" s="14"/>
      <c r="TDE234" s="14"/>
      <c r="TDF234" s="14"/>
      <c r="TDG234" s="14"/>
      <c r="TDH234" s="14"/>
      <c r="TDI234" s="14"/>
      <c r="TDJ234" s="14"/>
      <c r="TDK234" s="14"/>
      <c r="TDL234" s="14"/>
      <c r="TDM234" s="14"/>
      <c r="TDN234" s="14"/>
      <c r="TDO234" s="14"/>
      <c r="TDP234" s="14"/>
      <c r="TDQ234" s="14"/>
      <c r="TDR234" s="14"/>
      <c r="TDS234" s="14"/>
      <c r="TDT234" s="14"/>
      <c r="TDU234" s="14"/>
      <c r="TDV234" s="14"/>
      <c r="TDW234" s="14"/>
      <c r="TDX234" s="14"/>
      <c r="TDY234" s="14"/>
      <c r="TDZ234" s="14"/>
      <c r="TEA234" s="14"/>
      <c r="TEB234" s="14"/>
      <c r="TEC234" s="14"/>
      <c r="TED234" s="14"/>
      <c r="TEE234" s="14"/>
      <c r="TEF234" s="14"/>
      <c r="TEG234" s="14"/>
      <c r="TEH234" s="14"/>
      <c r="TEI234" s="14"/>
      <c r="TEJ234" s="14"/>
      <c r="TEK234" s="14"/>
      <c r="TEL234" s="14"/>
      <c r="TEM234" s="14"/>
      <c r="TEN234" s="14"/>
      <c r="TEO234" s="14"/>
      <c r="TEP234" s="14"/>
      <c r="TEQ234" s="14"/>
      <c r="TER234" s="14"/>
      <c r="TES234" s="14"/>
      <c r="TET234" s="14"/>
      <c r="TEU234" s="14"/>
      <c r="TEV234" s="14"/>
      <c r="TEW234" s="14"/>
      <c r="TEX234" s="14"/>
      <c r="TEY234" s="14"/>
      <c r="TEZ234" s="14"/>
      <c r="TFA234" s="14"/>
      <c r="TFB234" s="14"/>
      <c r="TFC234" s="14"/>
      <c r="TFD234" s="14"/>
      <c r="TFE234" s="14"/>
      <c r="TFF234" s="14"/>
      <c r="TFG234" s="14"/>
      <c r="TFH234" s="14"/>
      <c r="TFI234" s="14"/>
      <c r="TFJ234" s="14"/>
      <c r="TFK234" s="14"/>
      <c r="TFL234" s="14"/>
      <c r="TFM234" s="14"/>
      <c r="TFN234" s="14"/>
      <c r="TFO234" s="14"/>
      <c r="TFP234" s="14"/>
      <c r="TFQ234" s="14"/>
      <c r="TFR234" s="14"/>
      <c r="TFS234" s="14"/>
      <c r="TFT234" s="14"/>
      <c r="TFU234" s="14"/>
      <c r="TFV234" s="14"/>
      <c r="TFW234" s="14"/>
      <c r="TFX234" s="14"/>
      <c r="TFY234" s="14"/>
      <c r="TFZ234" s="14"/>
      <c r="TGA234" s="14"/>
      <c r="TGB234" s="14"/>
      <c r="TGC234" s="14"/>
      <c r="TGD234" s="14"/>
      <c r="TGE234" s="14"/>
      <c r="TGF234" s="14"/>
      <c r="TGG234" s="14"/>
      <c r="TGH234" s="14"/>
      <c r="TGI234" s="14"/>
      <c r="TGJ234" s="14"/>
      <c r="TGK234" s="14"/>
      <c r="TGL234" s="14"/>
      <c r="TGM234" s="14"/>
      <c r="TGN234" s="14"/>
      <c r="TGO234" s="14"/>
      <c r="TGP234" s="14"/>
      <c r="TGQ234" s="14"/>
      <c r="TGR234" s="14"/>
      <c r="TGS234" s="14"/>
      <c r="TGT234" s="14"/>
      <c r="TGU234" s="14"/>
      <c r="TGV234" s="14"/>
      <c r="TGW234" s="14"/>
      <c r="TGX234" s="14"/>
      <c r="TGY234" s="14"/>
      <c r="TGZ234" s="14"/>
      <c r="THA234" s="14"/>
      <c r="THB234" s="14"/>
      <c r="THC234" s="14"/>
      <c r="THD234" s="14"/>
      <c r="THE234" s="14"/>
      <c r="THF234" s="14"/>
      <c r="THG234" s="14"/>
      <c r="THH234" s="14"/>
      <c r="THI234" s="14"/>
      <c r="THJ234" s="14"/>
      <c r="THK234" s="14"/>
      <c r="THL234" s="14"/>
      <c r="THM234" s="14"/>
      <c r="THN234" s="14"/>
      <c r="THO234" s="14"/>
      <c r="THP234" s="14"/>
      <c r="THQ234" s="14"/>
      <c r="THR234" s="14"/>
      <c r="THS234" s="14"/>
      <c r="THT234" s="14"/>
      <c r="THU234" s="14"/>
      <c r="THV234" s="14"/>
      <c r="THW234" s="14"/>
      <c r="THX234" s="14"/>
      <c r="THY234" s="14"/>
      <c r="THZ234" s="14"/>
      <c r="TIA234" s="14"/>
      <c r="TIB234" s="14"/>
      <c r="TIC234" s="14"/>
      <c r="TID234" s="14"/>
      <c r="TIE234" s="14"/>
      <c r="TIF234" s="14"/>
      <c r="TIG234" s="14"/>
      <c r="TIH234" s="14"/>
      <c r="TII234" s="14"/>
      <c r="TIJ234" s="14"/>
      <c r="TIK234" s="14"/>
      <c r="TIL234" s="14"/>
      <c r="TIM234" s="14"/>
      <c r="TIN234" s="14"/>
      <c r="TIO234" s="14"/>
      <c r="TIP234" s="14"/>
      <c r="TIQ234" s="14"/>
      <c r="TIR234" s="14"/>
      <c r="TIS234" s="14"/>
      <c r="TIT234" s="14"/>
      <c r="TIU234" s="14"/>
      <c r="TIV234" s="14"/>
      <c r="TIW234" s="14"/>
      <c r="TIX234" s="14"/>
      <c r="TIY234" s="14"/>
      <c r="TIZ234" s="14"/>
      <c r="TJA234" s="14"/>
      <c r="TJB234" s="14"/>
      <c r="TJC234" s="14"/>
      <c r="TJD234" s="14"/>
      <c r="TJE234" s="14"/>
      <c r="TJF234" s="14"/>
      <c r="TJG234" s="14"/>
      <c r="TJH234" s="14"/>
      <c r="TJI234" s="14"/>
      <c r="TJJ234" s="14"/>
      <c r="TJK234" s="14"/>
      <c r="TJL234" s="14"/>
      <c r="TJM234" s="14"/>
      <c r="TJN234" s="14"/>
      <c r="TJO234" s="14"/>
      <c r="TJP234" s="14"/>
      <c r="TJQ234" s="14"/>
      <c r="TJR234" s="14"/>
      <c r="TJS234" s="14"/>
      <c r="TJT234" s="14"/>
      <c r="TJU234" s="14"/>
      <c r="TJV234" s="14"/>
      <c r="TJW234" s="14"/>
      <c r="TJX234" s="14"/>
      <c r="TJY234" s="14"/>
      <c r="TJZ234" s="14"/>
      <c r="TKA234" s="14"/>
      <c r="TKB234" s="14"/>
      <c r="TKC234" s="14"/>
      <c r="TKD234" s="14"/>
      <c r="TKE234" s="14"/>
      <c r="TKF234" s="14"/>
      <c r="TKG234" s="14"/>
      <c r="TKH234" s="14"/>
      <c r="TKI234" s="14"/>
      <c r="TKJ234" s="14"/>
      <c r="TKK234" s="14"/>
      <c r="TKL234" s="14"/>
      <c r="TKM234" s="14"/>
      <c r="TKN234" s="14"/>
      <c r="TKO234" s="14"/>
      <c r="TKP234" s="14"/>
      <c r="TKQ234" s="14"/>
      <c r="TKR234" s="14"/>
      <c r="TKS234" s="14"/>
      <c r="TKT234" s="14"/>
      <c r="TKU234" s="14"/>
      <c r="TKV234" s="14"/>
      <c r="TKW234" s="14"/>
      <c r="TKX234" s="14"/>
      <c r="TKY234" s="14"/>
      <c r="TKZ234" s="14"/>
      <c r="TLA234" s="14"/>
      <c r="TLB234" s="14"/>
      <c r="TLC234" s="14"/>
      <c r="TLD234" s="14"/>
      <c r="TLE234" s="14"/>
      <c r="TLF234" s="14"/>
      <c r="TLG234" s="14"/>
      <c r="TLH234" s="14"/>
      <c r="TLI234" s="14"/>
      <c r="TLJ234" s="14"/>
      <c r="TLK234" s="14"/>
      <c r="TLL234" s="14"/>
      <c r="TLM234" s="14"/>
      <c r="TLN234" s="14"/>
      <c r="TLO234" s="14"/>
      <c r="TLP234" s="14"/>
      <c r="TLQ234" s="14"/>
      <c r="TLR234" s="14"/>
      <c r="TLS234" s="14"/>
      <c r="TLT234" s="14"/>
      <c r="TLU234" s="14"/>
      <c r="TLV234" s="14"/>
      <c r="TLW234" s="14"/>
      <c r="TLX234" s="14"/>
      <c r="TLY234" s="14"/>
      <c r="TLZ234" s="14"/>
      <c r="TMA234" s="14"/>
      <c r="TMB234" s="14"/>
      <c r="TMC234" s="14"/>
      <c r="TMD234" s="14"/>
      <c r="TME234" s="14"/>
      <c r="TMF234" s="14"/>
      <c r="TMG234" s="14"/>
      <c r="TMH234" s="14"/>
      <c r="TMI234" s="14"/>
      <c r="TMJ234" s="14"/>
      <c r="TMK234" s="14"/>
      <c r="TML234" s="14"/>
      <c r="TMM234" s="14"/>
      <c r="TMN234" s="14"/>
      <c r="TMO234" s="14"/>
      <c r="TMP234" s="14"/>
      <c r="TMQ234" s="14"/>
      <c r="TMR234" s="14"/>
      <c r="TMS234" s="14"/>
      <c r="TMT234" s="14"/>
      <c r="TMU234" s="14"/>
      <c r="TMV234" s="14"/>
      <c r="TMW234" s="14"/>
      <c r="TMX234" s="14"/>
      <c r="TMY234" s="14"/>
      <c r="TMZ234" s="14"/>
      <c r="TNA234" s="14"/>
      <c r="TNB234" s="14"/>
      <c r="TNC234" s="14"/>
      <c r="TND234" s="14"/>
      <c r="TNE234" s="14"/>
      <c r="TNF234" s="14"/>
      <c r="TNG234" s="14"/>
      <c r="TNH234" s="14"/>
      <c r="TNI234" s="14"/>
      <c r="TNJ234" s="14"/>
      <c r="TNK234" s="14"/>
      <c r="TNL234" s="14"/>
      <c r="TNM234" s="14"/>
      <c r="TNN234" s="14"/>
      <c r="TNO234" s="14"/>
      <c r="TNP234" s="14"/>
      <c r="TNQ234" s="14"/>
      <c r="TNR234" s="14"/>
      <c r="TNS234" s="14"/>
      <c r="TNT234" s="14"/>
      <c r="TNU234" s="14"/>
      <c r="TNV234" s="14"/>
      <c r="TNW234" s="14"/>
      <c r="TNX234" s="14"/>
      <c r="TNY234" s="14"/>
      <c r="TNZ234" s="14"/>
      <c r="TOA234" s="14"/>
      <c r="TOB234" s="14"/>
      <c r="TOC234" s="14"/>
      <c r="TOD234" s="14"/>
      <c r="TOE234" s="14"/>
      <c r="TOF234" s="14"/>
      <c r="TOG234" s="14"/>
      <c r="TOH234" s="14"/>
      <c r="TOI234" s="14"/>
      <c r="TOJ234" s="14"/>
      <c r="TOK234" s="14"/>
      <c r="TOL234" s="14"/>
      <c r="TOM234" s="14"/>
      <c r="TON234" s="14"/>
      <c r="TOO234" s="14"/>
      <c r="TOP234" s="14"/>
      <c r="TOQ234" s="14"/>
      <c r="TOR234" s="14"/>
      <c r="TOS234" s="14"/>
      <c r="TOT234" s="14"/>
      <c r="TOU234" s="14"/>
      <c r="TOV234" s="14"/>
      <c r="TOW234" s="14"/>
      <c r="TOX234" s="14"/>
      <c r="TOY234" s="14"/>
      <c r="TOZ234" s="14"/>
      <c r="TPA234" s="14"/>
      <c r="TPB234" s="14"/>
      <c r="TPC234" s="14"/>
      <c r="TPD234" s="14"/>
      <c r="TPE234" s="14"/>
      <c r="TPF234" s="14"/>
      <c r="TPG234" s="14"/>
      <c r="TPH234" s="14"/>
      <c r="TPI234" s="14"/>
      <c r="TPJ234" s="14"/>
      <c r="TPK234" s="14"/>
      <c r="TPL234" s="14"/>
      <c r="TPM234" s="14"/>
      <c r="TPN234" s="14"/>
      <c r="TPO234" s="14"/>
      <c r="TPP234" s="14"/>
      <c r="TPQ234" s="14"/>
      <c r="TPR234" s="14"/>
      <c r="TPS234" s="14"/>
      <c r="TPT234" s="14"/>
      <c r="TPU234" s="14"/>
      <c r="TPV234" s="14"/>
      <c r="TPW234" s="14"/>
      <c r="TPX234" s="14"/>
      <c r="TPY234" s="14"/>
      <c r="TPZ234" s="14"/>
      <c r="TQA234" s="14"/>
      <c r="TQB234" s="14"/>
      <c r="TQC234" s="14"/>
      <c r="TQD234" s="14"/>
      <c r="TQE234" s="14"/>
      <c r="TQF234" s="14"/>
      <c r="TQG234" s="14"/>
      <c r="TQH234" s="14"/>
      <c r="TQI234" s="14"/>
      <c r="TQJ234" s="14"/>
      <c r="TQK234" s="14"/>
      <c r="TQL234" s="14"/>
      <c r="TQM234" s="14"/>
      <c r="TQN234" s="14"/>
      <c r="TQO234" s="14"/>
      <c r="TQP234" s="14"/>
      <c r="TQQ234" s="14"/>
      <c r="TQR234" s="14"/>
      <c r="TQS234" s="14"/>
      <c r="TQT234" s="14"/>
      <c r="TQU234" s="14"/>
      <c r="TQV234" s="14"/>
      <c r="TQW234" s="14"/>
      <c r="TQX234" s="14"/>
      <c r="TQY234" s="14"/>
      <c r="TQZ234" s="14"/>
      <c r="TRA234" s="14"/>
      <c r="TRB234" s="14"/>
      <c r="TRC234" s="14"/>
      <c r="TRD234" s="14"/>
      <c r="TRE234" s="14"/>
      <c r="TRF234" s="14"/>
      <c r="TRG234" s="14"/>
      <c r="TRH234" s="14"/>
      <c r="TRI234" s="14"/>
      <c r="TRJ234" s="14"/>
      <c r="TRK234" s="14"/>
      <c r="TRL234" s="14"/>
      <c r="TRM234" s="14"/>
      <c r="TRN234" s="14"/>
      <c r="TRO234" s="14"/>
      <c r="TRP234" s="14"/>
      <c r="TRQ234" s="14"/>
      <c r="TRR234" s="14"/>
      <c r="TRS234" s="14"/>
      <c r="TRT234" s="14"/>
      <c r="TRU234" s="14"/>
      <c r="TRV234" s="14"/>
      <c r="TRW234" s="14"/>
      <c r="TRX234" s="14"/>
      <c r="TRY234" s="14"/>
      <c r="TRZ234" s="14"/>
      <c r="TSA234" s="14"/>
      <c r="TSB234" s="14"/>
      <c r="TSC234" s="14"/>
      <c r="TSD234" s="14"/>
      <c r="TSE234" s="14"/>
      <c r="TSF234" s="14"/>
      <c r="TSG234" s="14"/>
      <c r="TSH234" s="14"/>
      <c r="TSI234" s="14"/>
      <c r="TSJ234" s="14"/>
      <c r="TSK234" s="14"/>
      <c r="TSL234" s="14"/>
      <c r="TSM234" s="14"/>
      <c r="TSN234" s="14"/>
      <c r="TSO234" s="14"/>
      <c r="TSP234" s="14"/>
      <c r="TSQ234" s="14"/>
      <c r="TSR234" s="14"/>
      <c r="TSS234" s="14"/>
      <c r="TST234" s="14"/>
      <c r="TSU234" s="14"/>
      <c r="TSV234" s="14"/>
      <c r="TSW234" s="14"/>
      <c r="TSX234" s="14"/>
      <c r="TSY234" s="14"/>
      <c r="TSZ234" s="14"/>
      <c r="TTA234" s="14"/>
      <c r="TTB234" s="14"/>
      <c r="TTC234" s="14"/>
      <c r="TTD234" s="14"/>
      <c r="TTE234" s="14"/>
      <c r="TTF234" s="14"/>
      <c r="TTG234" s="14"/>
      <c r="TTH234" s="14"/>
      <c r="TTI234" s="14"/>
      <c r="TTJ234" s="14"/>
      <c r="TTK234" s="14"/>
      <c r="TTL234" s="14"/>
      <c r="TTM234" s="14"/>
      <c r="TTN234" s="14"/>
      <c r="TTO234" s="14"/>
      <c r="TTP234" s="14"/>
      <c r="TTQ234" s="14"/>
      <c r="TTR234" s="14"/>
      <c r="TTS234" s="14"/>
      <c r="TTT234" s="14"/>
      <c r="TTU234" s="14"/>
      <c r="TTV234" s="14"/>
      <c r="TTW234" s="14"/>
      <c r="TTX234" s="14"/>
      <c r="TTY234" s="14"/>
      <c r="TTZ234" s="14"/>
      <c r="TUA234" s="14"/>
      <c r="TUB234" s="14"/>
      <c r="TUC234" s="14"/>
      <c r="TUD234" s="14"/>
      <c r="TUE234" s="14"/>
      <c r="TUF234" s="14"/>
      <c r="TUG234" s="14"/>
      <c r="TUH234" s="14"/>
      <c r="TUI234" s="14"/>
      <c r="TUJ234" s="14"/>
      <c r="TUK234" s="14"/>
      <c r="TUL234" s="14"/>
      <c r="TUM234" s="14"/>
      <c r="TUN234" s="14"/>
      <c r="TUO234" s="14"/>
      <c r="TUP234" s="14"/>
      <c r="TUQ234" s="14"/>
      <c r="TUR234" s="14"/>
      <c r="TUS234" s="14"/>
      <c r="TUT234" s="14"/>
      <c r="TUU234" s="14"/>
      <c r="TUV234" s="14"/>
      <c r="TUW234" s="14"/>
      <c r="TUX234" s="14"/>
      <c r="TUY234" s="14"/>
      <c r="TUZ234" s="14"/>
      <c r="TVA234" s="14"/>
      <c r="TVB234" s="14"/>
      <c r="TVC234" s="14"/>
      <c r="TVD234" s="14"/>
      <c r="TVE234" s="14"/>
      <c r="TVF234" s="14"/>
      <c r="TVG234" s="14"/>
      <c r="TVH234" s="14"/>
      <c r="TVI234" s="14"/>
      <c r="TVJ234" s="14"/>
      <c r="TVK234" s="14"/>
      <c r="TVL234" s="14"/>
      <c r="TVM234" s="14"/>
      <c r="TVN234" s="14"/>
      <c r="TVO234" s="14"/>
      <c r="TVP234" s="14"/>
      <c r="TVQ234" s="14"/>
      <c r="TVR234" s="14"/>
      <c r="TVS234" s="14"/>
      <c r="TVT234" s="14"/>
      <c r="TVU234" s="14"/>
      <c r="TVV234" s="14"/>
      <c r="TVW234" s="14"/>
      <c r="TVX234" s="14"/>
      <c r="TVY234" s="14"/>
      <c r="TVZ234" s="14"/>
      <c r="TWA234" s="14"/>
      <c r="TWB234" s="14"/>
      <c r="TWC234" s="14"/>
      <c r="TWD234" s="14"/>
      <c r="TWE234" s="14"/>
      <c r="TWF234" s="14"/>
      <c r="TWG234" s="14"/>
      <c r="TWH234" s="14"/>
      <c r="TWI234" s="14"/>
      <c r="TWJ234" s="14"/>
      <c r="TWK234" s="14"/>
      <c r="TWL234" s="14"/>
      <c r="TWM234" s="14"/>
      <c r="TWN234" s="14"/>
      <c r="TWO234" s="14"/>
      <c r="TWP234" s="14"/>
      <c r="TWQ234" s="14"/>
      <c r="TWR234" s="14"/>
      <c r="TWS234" s="14"/>
      <c r="TWT234" s="14"/>
      <c r="TWU234" s="14"/>
      <c r="TWV234" s="14"/>
      <c r="TWW234" s="14"/>
      <c r="TWX234" s="14"/>
      <c r="TWY234" s="14"/>
      <c r="TWZ234" s="14"/>
      <c r="TXA234" s="14"/>
      <c r="TXB234" s="14"/>
      <c r="TXC234" s="14"/>
      <c r="TXD234" s="14"/>
      <c r="TXE234" s="14"/>
      <c r="TXF234" s="14"/>
      <c r="TXG234" s="14"/>
      <c r="TXH234" s="14"/>
      <c r="TXI234" s="14"/>
      <c r="TXJ234" s="14"/>
      <c r="TXK234" s="14"/>
      <c r="TXL234" s="14"/>
      <c r="TXM234" s="14"/>
      <c r="TXN234" s="14"/>
      <c r="TXO234" s="14"/>
      <c r="TXP234" s="14"/>
      <c r="TXQ234" s="14"/>
      <c r="TXR234" s="14"/>
      <c r="TXS234" s="14"/>
      <c r="TXT234" s="14"/>
      <c r="TXU234" s="14"/>
      <c r="TXV234" s="14"/>
      <c r="TXW234" s="14"/>
      <c r="TXX234" s="14"/>
      <c r="TXY234" s="14"/>
      <c r="TXZ234" s="14"/>
      <c r="TYA234" s="14"/>
      <c r="TYB234" s="14"/>
      <c r="TYC234" s="14"/>
      <c r="TYD234" s="14"/>
      <c r="TYE234" s="14"/>
      <c r="TYF234" s="14"/>
      <c r="TYG234" s="14"/>
      <c r="TYH234" s="14"/>
      <c r="TYI234" s="14"/>
      <c r="TYJ234" s="14"/>
      <c r="TYK234" s="14"/>
      <c r="TYL234" s="14"/>
      <c r="TYM234" s="14"/>
      <c r="TYN234" s="14"/>
      <c r="TYO234" s="14"/>
      <c r="TYP234" s="14"/>
      <c r="TYQ234" s="14"/>
      <c r="TYR234" s="14"/>
      <c r="TYS234" s="14"/>
      <c r="TYT234" s="14"/>
      <c r="TYU234" s="14"/>
      <c r="TYV234" s="14"/>
      <c r="TYW234" s="14"/>
      <c r="TYX234" s="14"/>
      <c r="TYY234" s="14"/>
      <c r="TYZ234" s="14"/>
      <c r="TZA234" s="14"/>
      <c r="TZB234" s="14"/>
      <c r="TZC234" s="14"/>
      <c r="TZD234" s="14"/>
      <c r="TZE234" s="14"/>
      <c r="TZF234" s="14"/>
      <c r="TZG234" s="14"/>
      <c r="TZH234" s="14"/>
      <c r="TZI234" s="14"/>
      <c r="TZJ234" s="14"/>
      <c r="TZK234" s="14"/>
      <c r="TZL234" s="14"/>
      <c r="TZM234" s="14"/>
      <c r="TZN234" s="14"/>
      <c r="TZO234" s="14"/>
      <c r="TZP234" s="14"/>
      <c r="TZQ234" s="14"/>
      <c r="TZR234" s="14"/>
      <c r="TZS234" s="14"/>
      <c r="TZT234" s="14"/>
      <c r="TZU234" s="14"/>
      <c r="TZV234" s="14"/>
      <c r="TZW234" s="14"/>
      <c r="TZX234" s="14"/>
      <c r="TZY234" s="14"/>
      <c r="TZZ234" s="14"/>
      <c r="UAA234" s="14"/>
      <c r="UAB234" s="14"/>
      <c r="UAC234" s="14"/>
      <c r="UAD234" s="14"/>
      <c r="UAE234" s="14"/>
      <c r="UAF234" s="14"/>
      <c r="UAG234" s="14"/>
      <c r="UAH234" s="14"/>
      <c r="UAI234" s="14"/>
      <c r="UAJ234" s="14"/>
      <c r="UAK234" s="14"/>
      <c r="UAL234" s="14"/>
      <c r="UAM234" s="14"/>
      <c r="UAN234" s="14"/>
      <c r="UAO234" s="14"/>
      <c r="UAP234" s="14"/>
      <c r="UAQ234" s="14"/>
      <c r="UAR234" s="14"/>
      <c r="UAS234" s="14"/>
      <c r="UAT234" s="14"/>
      <c r="UAU234" s="14"/>
      <c r="UAV234" s="14"/>
      <c r="UAW234" s="14"/>
      <c r="UAX234" s="14"/>
      <c r="UAY234" s="14"/>
      <c r="UAZ234" s="14"/>
      <c r="UBA234" s="14"/>
      <c r="UBB234" s="14"/>
      <c r="UBC234" s="14"/>
      <c r="UBD234" s="14"/>
      <c r="UBE234" s="14"/>
      <c r="UBF234" s="14"/>
      <c r="UBG234" s="14"/>
      <c r="UBH234" s="14"/>
      <c r="UBI234" s="14"/>
      <c r="UBJ234" s="14"/>
      <c r="UBK234" s="14"/>
      <c r="UBL234" s="14"/>
      <c r="UBM234" s="14"/>
      <c r="UBN234" s="14"/>
      <c r="UBO234" s="14"/>
      <c r="UBP234" s="14"/>
      <c r="UBQ234" s="14"/>
      <c r="UBR234" s="14"/>
      <c r="UBS234" s="14"/>
      <c r="UBT234" s="14"/>
      <c r="UBU234" s="14"/>
      <c r="UBV234" s="14"/>
      <c r="UBW234" s="14"/>
      <c r="UBX234" s="14"/>
      <c r="UBY234" s="14"/>
      <c r="UBZ234" s="14"/>
      <c r="UCA234" s="14"/>
      <c r="UCB234" s="14"/>
      <c r="UCC234" s="14"/>
      <c r="UCD234" s="14"/>
      <c r="UCE234" s="14"/>
      <c r="UCF234" s="14"/>
      <c r="UCG234" s="14"/>
      <c r="UCH234" s="14"/>
      <c r="UCI234" s="14"/>
      <c r="UCJ234" s="14"/>
      <c r="UCK234" s="14"/>
      <c r="UCL234" s="14"/>
      <c r="UCM234" s="14"/>
      <c r="UCN234" s="14"/>
      <c r="UCO234" s="14"/>
      <c r="UCP234" s="14"/>
      <c r="UCQ234" s="14"/>
      <c r="UCR234" s="14"/>
      <c r="UCS234" s="14"/>
      <c r="UCT234" s="14"/>
      <c r="UCU234" s="14"/>
      <c r="UCV234" s="14"/>
      <c r="UCW234" s="14"/>
      <c r="UCX234" s="14"/>
      <c r="UCY234" s="14"/>
      <c r="UCZ234" s="14"/>
      <c r="UDA234" s="14"/>
      <c r="UDB234" s="14"/>
      <c r="UDC234" s="14"/>
      <c r="UDD234" s="14"/>
      <c r="UDE234" s="14"/>
      <c r="UDF234" s="14"/>
      <c r="UDG234" s="14"/>
      <c r="UDH234" s="14"/>
      <c r="UDI234" s="14"/>
      <c r="UDJ234" s="14"/>
      <c r="UDK234" s="14"/>
      <c r="UDL234" s="14"/>
      <c r="UDM234" s="14"/>
      <c r="UDN234" s="14"/>
      <c r="UDO234" s="14"/>
      <c r="UDP234" s="14"/>
      <c r="UDQ234" s="14"/>
      <c r="UDR234" s="14"/>
      <c r="UDS234" s="14"/>
      <c r="UDT234" s="14"/>
      <c r="UDU234" s="14"/>
      <c r="UDV234" s="14"/>
      <c r="UDW234" s="14"/>
      <c r="UDX234" s="14"/>
      <c r="UDY234" s="14"/>
      <c r="UDZ234" s="14"/>
      <c r="UEA234" s="14"/>
      <c r="UEB234" s="14"/>
      <c r="UEC234" s="14"/>
      <c r="UED234" s="14"/>
      <c r="UEE234" s="14"/>
      <c r="UEF234" s="14"/>
      <c r="UEG234" s="14"/>
      <c r="UEH234" s="14"/>
      <c r="UEI234" s="14"/>
      <c r="UEJ234" s="14"/>
      <c r="UEK234" s="14"/>
      <c r="UEL234" s="14"/>
      <c r="UEM234" s="14"/>
      <c r="UEN234" s="14"/>
      <c r="UEO234" s="14"/>
      <c r="UEP234" s="14"/>
      <c r="UEQ234" s="14"/>
      <c r="UER234" s="14"/>
      <c r="UES234" s="14"/>
      <c r="UET234" s="14"/>
      <c r="UEU234" s="14"/>
      <c r="UEV234" s="14"/>
      <c r="UEW234" s="14"/>
      <c r="UEX234" s="14"/>
      <c r="UEY234" s="14"/>
      <c r="UEZ234" s="14"/>
      <c r="UFA234" s="14"/>
      <c r="UFB234" s="14"/>
      <c r="UFC234" s="14"/>
      <c r="UFD234" s="14"/>
      <c r="UFE234" s="14"/>
      <c r="UFF234" s="14"/>
      <c r="UFG234" s="14"/>
      <c r="UFH234" s="14"/>
      <c r="UFI234" s="14"/>
      <c r="UFJ234" s="14"/>
      <c r="UFK234" s="14"/>
      <c r="UFL234" s="14"/>
      <c r="UFM234" s="14"/>
      <c r="UFN234" s="14"/>
      <c r="UFO234" s="14"/>
      <c r="UFP234" s="14"/>
      <c r="UFQ234" s="14"/>
      <c r="UFR234" s="14"/>
      <c r="UFS234" s="14"/>
      <c r="UFT234" s="14"/>
      <c r="UFU234" s="14"/>
      <c r="UFV234" s="14"/>
      <c r="UFW234" s="14"/>
      <c r="UFX234" s="14"/>
      <c r="UFY234" s="14"/>
      <c r="UFZ234" s="14"/>
      <c r="UGA234" s="14"/>
      <c r="UGB234" s="14"/>
      <c r="UGC234" s="14"/>
      <c r="UGD234" s="14"/>
      <c r="UGE234" s="14"/>
      <c r="UGF234" s="14"/>
      <c r="UGG234" s="14"/>
      <c r="UGH234" s="14"/>
      <c r="UGI234" s="14"/>
      <c r="UGJ234" s="14"/>
      <c r="UGK234" s="14"/>
      <c r="UGL234" s="14"/>
      <c r="UGM234" s="14"/>
      <c r="UGN234" s="14"/>
      <c r="UGO234" s="14"/>
      <c r="UGP234" s="14"/>
      <c r="UGQ234" s="14"/>
      <c r="UGR234" s="14"/>
      <c r="UGS234" s="14"/>
      <c r="UGT234" s="14"/>
      <c r="UGU234" s="14"/>
      <c r="UGV234" s="14"/>
      <c r="UGW234" s="14"/>
      <c r="UGX234" s="14"/>
      <c r="UGY234" s="14"/>
      <c r="UGZ234" s="14"/>
      <c r="UHA234" s="14"/>
      <c r="UHB234" s="14"/>
      <c r="UHC234" s="14"/>
      <c r="UHD234" s="14"/>
      <c r="UHE234" s="14"/>
      <c r="UHF234" s="14"/>
      <c r="UHG234" s="14"/>
      <c r="UHH234" s="14"/>
      <c r="UHI234" s="14"/>
      <c r="UHJ234" s="14"/>
      <c r="UHK234" s="14"/>
      <c r="UHL234" s="14"/>
      <c r="UHM234" s="14"/>
      <c r="UHN234" s="14"/>
      <c r="UHO234" s="14"/>
      <c r="UHP234" s="14"/>
      <c r="UHQ234" s="14"/>
      <c r="UHR234" s="14"/>
      <c r="UHS234" s="14"/>
      <c r="UHT234" s="14"/>
      <c r="UHU234" s="14"/>
      <c r="UHV234" s="14"/>
      <c r="UHW234" s="14"/>
      <c r="UHX234" s="14"/>
      <c r="UHY234" s="14"/>
      <c r="UHZ234" s="14"/>
      <c r="UIA234" s="14"/>
      <c r="UIB234" s="14"/>
      <c r="UIC234" s="14"/>
      <c r="UID234" s="14"/>
      <c r="UIE234" s="14"/>
      <c r="UIF234" s="14"/>
      <c r="UIG234" s="14"/>
      <c r="UIH234" s="14"/>
      <c r="UII234" s="14"/>
      <c r="UIJ234" s="14"/>
      <c r="UIK234" s="14"/>
      <c r="UIL234" s="14"/>
      <c r="UIM234" s="14"/>
      <c r="UIN234" s="14"/>
      <c r="UIO234" s="14"/>
      <c r="UIP234" s="14"/>
      <c r="UIQ234" s="14"/>
      <c r="UIR234" s="14"/>
      <c r="UIS234" s="14"/>
      <c r="UIT234" s="14"/>
      <c r="UIU234" s="14"/>
      <c r="UIV234" s="14"/>
      <c r="UIW234" s="14"/>
      <c r="UIX234" s="14"/>
      <c r="UIY234" s="14"/>
      <c r="UIZ234" s="14"/>
      <c r="UJA234" s="14"/>
      <c r="UJB234" s="14"/>
      <c r="UJC234" s="14"/>
      <c r="UJD234" s="14"/>
      <c r="UJE234" s="14"/>
      <c r="UJF234" s="14"/>
      <c r="UJG234" s="14"/>
      <c r="UJH234" s="14"/>
      <c r="UJI234" s="14"/>
      <c r="UJJ234" s="14"/>
      <c r="UJK234" s="14"/>
      <c r="UJL234" s="14"/>
      <c r="UJM234" s="14"/>
      <c r="UJN234" s="14"/>
      <c r="UJO234" s="14"/>
      <c r="UJP234" s="14"/>
      <c r="UJQ234" s="14"/>
      <c r="UJR234" s="14"/>
      <c r="UJS234" s="14"/>
      <c r="UJT234" s="14"/>
      <c r="UJU234" s="14"/>
      <c r="UJV234" s="14"/>
      <c r="UJW234" s="14"/>
      <c r="UJX234" s="14"/>
      <c r="UJY234" s="14"/>
      <c r="UJZ234" s="14"/>
      <c r="UKA234" s="14"/>
      <c r="UKB234" s="14"/>
      <c r="UKC234" s="14"/>
      <c r="UKD234" s="14"/>
      <c r="UKE234" s="14"/>
      <c r="UKF234" s="14"/>
      <c r="UKG234" s="14"/>
      <c r="UKH234" s="14"/>
      <c r="UKI234" s="14"/>
      <c r="UKJ234" s="14"/>
      <c r="UKK234" s="14"/>
      <c r="UKL234" s="14"/>
      <c r="UKM234" s="14"/>
      <c r="UKN234" s="14"/>
      <c r="UKO234" s="14"/>
      <c r="UKP234" s="14"/>
      <c r="UKQ234" s="14"/>
      <c r="UKR234" s="14"/>
      <c r="UKS234" s="14"/>
      <c r="UKT234" s="14"/>
      <c r="UKU234" s="14"/>
      <c r="UKV234" s="14"/>
      <c r="UKW234" s="14"/>
      <c r="UKX234" s="14"/>
      <c r="UKY234" s="14"/>
      <c r="UKZ234" s="14"/>
      <c r="ULA234" s="14"/>
      <c r="ULB234" s="14"/>
      <c r="ULC234" s="14"/>
      <c r="ULD234" s="14"/>
      <c r="ULE234" s="14"/>
      <c r="ULF234" s="14"/>
      <c r="ULG234" s="14"/>
      <c r="ULH234" s="14"/>
      <c r="ULI234" s="14"/>
      <c r="ULJ234" s="14"/>
      <c r="ULK234" s="14"/>
      <c r="ULL234" s="14"/>
      <c r="ULM234" s="14"/>
      <c r="ULN234" s="14"/>
      <c r="ULO234" s="14"/>
      <c r="ULP234" s="14"/>
      <c r="ULQ234" s="14"/>
      <c r="ULR234" s="14"/>
      <c r="ULS234" s="14"/>
      <c r="ULT234" s="14"/>
      <c r="ULU234" s="14"/>
      <c r="ULV234" s="14"/>
      <c r="ULW234" s="14"/>
      <c r="ULX234" s="14"/>
      <c r="ULY234" s="14"/>
      <c r="ULZ234" s="14"/>
      <c r="UMA234" s="14"/>
      <c r="UMB234" s="14"/>
      <c r="UMC234" s="14"/>
      <c r="UMD234" s="14"/>
      <c r="UME234" s="14"/>
      <c r="UMF234" s="14"/>
      <c r="UMG234" s="14"/>
      <c r="UMH234" s="14"/>
      <c r="UMI234" s="14"/>
      <c r="UMJ234" s="14"/>
      <c r="UMK234" s="14"/>
      <c r="UML234" s="14"/>
      <c r="UMM234" s="14"/>
      <c r="UMN234" s="14"/>
      <c r="UMO234" s="14"/>
      <c r="UMP234" s="14"/>
      <c r="UMQ234" s="14"/>
      <c r="UMR234" s="14"/>
      <c r="UMS234" s="14"/>
      <c r="UMT234" s="14"/>
      <c r="UMU234" s="14"/>
      <c r="UMV234" s="14"/>
      <c r="UMW234" s="14"/>
      <c r="UMX234" s="14"/>
      <c r="UMY234" s="14"/>
      <c r="UMZ234" s="14"/>
      <c r="UNA234" s="14"/>
      <c r="UNB234" s="14"/>
      <c r="UNC234" s="14"/>
      <c r="UND234" s="14"/>
      <c r="UNE234" s="14"/>
      <c r="UNF234" s="14"/>
      <c r="UNG234" s="14"/>
      <c r="UNH234" s="14"/>
      <c r="UNI234" s="14"/>
      <c r="UNJ234" s="14"/>
      <c r="UNK234" s="14"/>
      <c r="UNL234" s="14"/>
      <c r="UNM234" s="14"/>
      <c r="UNN234" s="14"/>
      <c r="UNO234" s="14"/>
      <c r="UNP234" s="14"/>
      <c r="UNQ234" s="14"/>
      <c r="UNR234" s="14"/>
      <c r="UNS234" s="14"/>
      <c r="UNT234" s="14"/>
      <c r="UNU234" s="14"/>
      <c r="UNV234" s="14"/>
      <c r="UNW234" s="14"/>
      <c r="UNX234" s="14"/>
      <c r="UNY234" s="14"/>
      <c r="UNZ234" s="14"/>
      <c r="UOA234" s="14"/>
      <c r="UOB234" s="14"/>
      <c r="UOC234" s="14"/>
      <c r="UOD234" s="14"/>
      <c r="UOE234" s="14"/>
      <c r="UOF234" s="14"/>
      <c r="UOG234" s="14"/>
      <c r="UOH234" s="14"/>
      <c r="UOI234" s="14"/>
      <c r="UOJ234" s="14"/>
      <c r="UOK234" s="14"/>
      <c r="UOL234" s="14"/>
      <c r="UOM234" s="14"/>
      <c r="UON234" s="14"/>
      <c r="UOO234" s="14"/>
      <c r="UOP234" s="14"/>
      <c r="UOQ234" s="14"/>
      <c r="UOR234" s="14"/>
      <c r="UOS234" s="14"/>
      <c r="UOT234" s="14"/>
      <c r="UOU234" s="14"/>
      <c r="UOV234" s="14"/>
      <c r="UOW234" s="14"/>
      <c r="UOX234" s="14"/>
      <c r="UOY234" s="14"/>
      <c r="UOZ234" s="14"/>
      <c r="UPA234" s="14"/>
      <c r="UPB234" s="14"/>
      <c r="UPC234" s="14"/>
      <c r="UPD234" s="14"/>
      <c r="UPE234" s="14"/>
      <c r="UPF234" s="14"/>
      <c r="UPG234" s="14"/>
      <c r="UPH234" s="14"/>
      <c r="UPI234" s="14"/>
      <c r="UPJ234" s="14"/>
      <c r="UPK234" s="14"/>
      <c r="UPL234" s="14"/>
      <c r="UPM234" s="14"/>
      <c r="UPN234" s="14"/>
      <c r="UPO234" s="14"/>
      <c r="UPP234" s="14"/>
      <c r="UPQ234" s="14"/>
      <c r="UPR234" s="14"/>
      <c r="UPS234" s="14"/>
      <c r="UPT234" s="14"/>
      <c r="UPU234" s="14"/>
      <c r="UPV234" s="14"/>
      <c r="UPW234" s="14"/>
      <c r="UPX234" s="14"/>
      <c r="UPY234" s="14"/>
      <c r="UPZ234" s="14"/>
      <c r="UQA234" s="14"/>
      <c r="UQB234" s="14"/>
      <c r="UQC234" s="14"/>
      <c r="UQD234" s="14"/>
      <c r="UQE234" s="14"/>
      <c r="UQF234" s="14"/>
      <c r="UQG234" s="14"/>
      <c r="UQH234" s="14"/>
      <c r="UQI234" s="14"/>
      <c r="UQJ234" s="14"/>
      <c r="UQK234" s="14"/>
      <c r="UQL234" s="14"/>
      <c r="UQM234" s="14"/>
      <c r="UQN234" s="14"/>
      <c r="UQO234" s="14"/>
      <c r="UQP234" s="14"/>
      <c r="UQQ234" s="14"/>
      <c r="UQR234" s="14"/>
      <c r="UQS234" s="14"/>
      <c r="UQT234" s="14"/>
      <c r="UQU234" s="14"/>
      <c r="UQV234" s="14"/>
      <c r="UQW234" s="14"/>
      <c r="UQX234" s="14"/>
      <c r="UQY234" s="14"/>
      <c r="UQZ234" s="14"/>
      <c r="URA234" s="14"/>
      <c r="URB234" s="14"/>
      <c r="URC234" s="14"/>
      <c r="URD234" s="14"/>
      <c r="URE234" s="14"/>
      <c r="URF234" s="14"/>
      <c r="URG234" s="14"/>
      <c r="URH234" s="14"/>
      <c r="URI234" s="14"/>
      <c r="URJ234" s="14"/>
      <c r="URK234" s="14"/>
      <c r="URL234" s="14"/>
      <c r="URM234" s="14"/>
      <c r="URN234" s="14"/>
      <c r="URO234" s="14"/>
      <c r="URP234" s="14"/>
      <c r="URQ234" s="14"/>
      <c r="URR234" s="14"/>
      <c r="URS234" s="14"/>
      <c r="URT234" s="14"/>
      <c r="URU234" s="14"/>
      <c r="URV234" s="14"/>
      <c r="URW234" s="14"/>
      <c r="URX234" s="14"/>
      <c r="URY234" s="14"/>
      <c r="URZ234" s="14"/>
      <c r="USA234" s="14"/>
      <c r="USB234" s="14"/>
      <c r="USC234" s="14"/>
      <c r="USD234" s="14"/>
      <c r="USE234" s="14"/>
      <c r="USF234" s="14"/>
      <c r="USG234" s="14"/>
      <c r="USH234" s="14"/>
      <c r="USI234" s="14"/>
      <c r="USJ234" s="14"/>
      <c r="USK234" s="14"/>
      <c r="USL234" s="14"/>
      <c r="USM234" s="14"/>
      <c r="USN234" s="14"/>
      <c r="USO234" s="14"/>
      <c r="USP234" s="14"/>
      <c r="USQ234" s="14"/>
      <c r="USR234" s="14"/>
      <c r="USS234" s="14"/>
      <c r="UST234" s="14"/>
      <c r="USU234" s="14"/>
      <c r="USV234" s="14"/>
      <c r="USW234" s="14"/>
      <c r="USX234" s="14"/>
      <c r="USY234" s="14"/>
      <c r="USZ234" s="14"/>
      <c r="UTA234" s="14"/>
      <c r="UTB234" s="14"/>
      <c r="UTC234" s="14"/>
      <c r="UTD234" s="14"/>
      <c r="UTE234" s="14"/>
      <c r="UTF234" s="14"/>
      <c r="UTG234" s="14"/>
      <c r="UTH234" s="14"/>
      <c r="UTI234" s="14"/>
      <c r="UTJ234" s="14"/>
      <c r="UTK234" s="14"/>
      <c r="UTL234" s="14"/>
      <c r="UTM234" s="14"/>
      <c r="UTN234" s="14"/>
      <c r="UTO234" s="14"/>
      <c r="UTP234" s="14"/>
      <c r="UTQ234" s="14"/>
      <c r="UTR234" s="14"/>
      <c r="UTS234" s="14"/>
      <c r="UTT234" s="14"/>
      <c r="UTU234" s="14"/>
      <c r="UTV234" s="14"/>
      <c r="UTW234" s="14"/>
      <c r="UTX234" s="14"/>
      <c r="UTY234" s="14"/>
      <c r="UTZ234" s="14"/>
      <c r="UUA234" s="14"/>
      <c r="UUB234" s="14"/>
      <c r="UUC234" s="14"/>
      <c r="UUD234" s="14"/>
      <c r="UUE234" s="14"/>
      <c r="UUF234" s="14"/>
      <c r="UUG234" s="14"/>
      <c r="UUH234" s="14"/>
      <c r="UUI234" s="14"/>
      <c r="UUJ234" s="14"/>
      <c r="UUK234" s="14"/>
      <c r="UUL234" s="14"/>
      <c r="UUM234" s="14"/>
      <c r="UUN234" s="14"/>
      <c r="UUO234" s="14"/>
      <c r="UUP234" s="14"/>
      <c r="UUQ234" s="14"/>
      <c r="UUR234" s="14"/>
      <c r="UUS234" s="14"/>
      <c r="UUT234" s="14"/>
      <c r="UUU234" s="14"/>
      <c r="UUV234" s="14"/>
      <c r="UUW234" s="14"/>
      <c r="UUX234" s="14"/>
      <c r="UUY234" s="14"/>
      <c r="UUZ234" s="14"/>
      <c r="UVA234" s="14"/>
      <c r="UVB234" s="14"/>
      <c r="UVC234" s="14"/>
      <c r="UVD234" s="14"/>
      <c r="UVE234" s="14"/>
      <c r="UVF234" s="14"/>
      <c r="UVG234" s="14"/>
      <c r="UVH234" s="14"/>
      <c r="UVI234" s="14"/>
      <c r="UVJ234" s="14"/>
      <c r="UVK234" s="14"/>
      <c r="UVL234" s="14"/>
      <c r="UVM234" s="14"/>
      <c r="UVN234" s="14"/>
      <c r="UVO234" s="14"/>
      <c r="UVP234" s="14"/>
      <c r="UVQ234" s="14"/>
      <c r="UVR234" s="14"/>
      <c r="UVS234" s="14"/>
      <c r="UVT234" s="14"/>
      <c r="UVU234" s="14"/>
      <c r="UVV234" s="14"/>
      <c r="UVW234" s="14"/>
      <c r="UVX234" s="14"/>
      <c r="UVY234" s="14"/>
      <c r="UVZ234" s="14"/>
      <c r="UWA234" s="14"/>
      <c r="UWB234" s="14"/>
      <c r="UWC234" s="14"/>
      <c r="UWD234" s="14"/>
      <c r="UWE234" s="14"/>
      <c r="UWF234" s="14"/>
      <c r="UWG234" s="14"/>
      <c r="UWH234" s="14"/>
      <c r="UWI234" s="14"/>
      <c r="UWJ234" s="14"/>
      <c r="UWK234" s="14"/>
      <c r="UWL234" s="14"/>
      <c r="UWM234" s="14"/>
      <c r="UWN234" s="14"/>
      <c r="UWO234" s="14"/>
      <c r="UWP234" s="14"/>
      <c r="UWQ234" s="14"/>
      <c r="UWR234" s="14"/>
      <c r="UWS234" s="14"/>
      <c r="UWT234" s="14"/>
      <c r="UWU234" s="14"/>
      <c r="UWV234" s="14"/>
      <c r="UWW234" s="14"/>
      <c r="UWX234" s="14"/>
      <c r="UWY234" s="14"/>
      <c r="UWZ234" s="14"/>
      <c r="UXA234" s="14"/>
      <c r="UXB234" s="14"/>
      <c r="UXC234" s="14"/>
      <c r="UXD234" s="14"/>
      <c r="UXE234" s="14"/>
      <c r="UXF234" s="14"/>
      <c r="UXG234" s="14"/>
      <c r="UXH234" s="14"/>
      <c r="UXI234" s="14"/>
      <c r="UXJ234" s="14"/>
      <c r="UXK234" s="14"/>
      <c r="UXL234" s="14"/>
      <c r="UXM234" s="14"/>
      <c r="UXN234" s="14"/>
      <c r="UXO234" s="14"/>
      <c r="UXP234" s="14"/>
      <c r="UXQ234" s="14"/>
      <c r="UXR234" s="14"/>
      <c r="UXS234" s="14"/>
      <c r="UXT234" s="14"/>
      <c r="UXU234" s="14"/>
      <c r="UXV234" s="14"/>
      <c r="UXW234" s="14"/>
      <c r="UXX234" s="14"/>
      <c r="UXY234" s="14"/>
      <c r="UXZ234" s="14"/>
      <c r="UYA234" s="14"/>
      <c r="UYB234" s="14"/>
      <c r="UYC234" s="14"/>
      <c r="UYD234" s="14"/>
      <c r="UYE234" s="14"/>
      <c r="UYF234" s="14"/>
      <c r="UYG234" s="14"/>
      <c r="UYH234" s="14"/>
      <c r="UYI234" s="14"/>
      <c r="UYJ234" s="14"/>
      <c r="UYK234" s="14"/>
      <c r="UYL234" s="14"/>
      <c r="UYM234" s="14"/>
      <c r="UYN234" s="14"/>
      <c r="UYO234" s="14"/>
      <c r="UYP234" s="14"/>
      <c r="UYQ234" s="14"/>
      <c r="UYR234" s="14"/>
      <c r="UYS234" s="14"/>
      <c r="UYT234" s="14"/>
      <c r="UYU234" s="14"/>
      <c r="UYV234" s="14"/>
      <c r="UYW234" s="14"/>
      <c r="UYX234" s="14"/>
      <c r="UYY234" s="14"/>
      <c r="UYZ234" s="14"/>
      <c r="UZA234" s="14"/>
      <c r="UZB234" s="14"/>
      <c r="UZC234" s="14"/>
      <c r="UZD234" s="14"/>
      <c r="UZE234" s="14"/>
      <c r="UZF234" s="14"/>
      <c r="UZG234" s="14"/>
      <c r="UZH234" s="14"/>
      <c r="UZI234" s="14"/>
      <c r="UZJ234" s="14"/>
      <c r="UZK234" s="14"/>
      <c r="UZL234" s="14"/>
      <c r="UZM234" s="14"/>
      <c r="UZN234" s="14"/>
      <c r="UZO234" s="14"/>
      <c r="UZP234" s="14"/>
      <c r="UZQ234" s="14"/>
      <c r="UZR234" s="14"/>
      <c r="UZS234" s="14"/>
      <c r="UZT234" s="14"/>
      <c r="UZU234" s="14"/>
      <c r="UZV234" s="14"/>
      <c r="UZW234" s="14"/>
      <c r="UZX234" s="14"/>
      <c r="UZY234" s="14"/>
      <c r="UZZ234" s="14"/>
      <c r="VAA234" s="14"/>
      <c r="VAB234" s="14"/>
      <c r="VAC234" s="14"/>
      <c r="VAD234" s="14"/>
      <c r="VAE234" s="14"/>
      <c r="VAF234" s="14"/>
      <c r="VAG234" s="14"/>
      <c r="VAH234" s="14"/>
      <c r="VAI234" s="14"/>
      <c r="VAJ234" s="14"/>
      <c r="VAK234" s="14"/>
      <c r="VAL234" s="14"/>
      <c r="VAM234" s="14"/>
      <c r="VAN234" s="14"/>
      <c r="VAO234" s="14"/>
      <c r="VAP234" s="14"/>
      <c r="VAQ234" s="14"/>
      <c r="VAR234" s="14"/>
      <c r="VAS234" s="14"/>
      <c r="VAT234" s="14"/>
      <c r="VAU234" s="14"/>
      <c r="VAV234" s="14"/>
      <c r="VAW234" s="14"/>
      <c r="VAX234" s="14"/>
      <c r="VAY234" s="14"/>
      <c r="VAZ234" s="14"/>
      <c r="VBA234" s="14"/>
      <c r="VBB234" s="14"/>
      <c r="VBC234" s="14"/>
      <c r="VBD234" s="14"/>
      <c r="VBE234" s="14"/>
      <c r="VBF234" s="14"/>
      <c r="VBG234" s="14"/>
      <c r="VBH234" s="14"/>
      <c r="VBI234" s="14"/>
      <c r="VBJ234" s="14"/>
      <c r="VBK234" s="14"/>
      <c r="VBL234" s="14"/>
      <c r="VBM234" s="14"/>
      <c r="VBN234" s="14"/>
      <c r="VBO234" s="14"/>
      <c r="VBP234" s="14"/>
      <c r="VBQ234" s="14"/>
      <c r="VBR234" s="14"/>
      <c r="VBS234" s="14"/>
      <c r="VBT234" s="14"/>
      <c r="VBU234" s="14"/>
      <c r="VBV234" s="14"/>
      <c r="VBW234" s="14"/>
      <c r="VBX234" s="14"/>
      <c r="VBY234" s="14"/>
      <c r="VBZ234" s="14"/>
      <c r="VCA234" s="14"/>
      <c r="VCB234" s="14"/>
      <c r="VCC234" s="14"/>
      <c r="VCD234" s="14"/>
      <c r="VCE234" s="14"/>
      <c r="VCF234" s="14"/>
      <c r="VCG234" s="14"/>
      <c r="VCH234" s="14"/>
      <c r="VCI234" s="14"/>
      <c r="VCJ234" s="14"/>
      <c r="VCK234" s="14"/>
      <c r="VCL234" s="14"/>
      <c r="VCM234" s="14"/>
      <c r="VCN234" s="14"/>
      <c r="VCO234" s="14"/>
      <c r="VCP234" s="14"/>
      <c r="VCQ234" s="14"/>
      <c r="VCR234" s="14"/>
      <c r="VCS234" s="14"/>
      <c r="VCT234" s="14"/>
      <c r="VCU234" s="14"/>
      <c r="VCV234" s="14"/>
      <c r="VCW234" s="14"/>
      <c r="VCX234" s="14"/>
      <c r="VCY234" s="14"/>
      <c r="VCZ234" s="14"/>
      <c r="VDA234" s="14"/>
      <c r="VDB234" s="14"/>
      <c r="VDC234" s="14"/>
      <c r="VDD234" s="14"/>
      <c r="VDE234" s="14"/>
      <c r="VDF234" s="14"/>
      <c r="VDG234" s="14"/>
      <c r="VDH234" s="14"/>
      <c r="VDI234" s="14"/>
      <c r="VDJ234" s="14"/>
      <c r="VDK234" s="14"/>
      <c r="VDL234" s="14"/>
      <c r="VDM234" s="14"/>
      <c r="VDN234" s="14"/>
      <c r="VDO234" s="14"/>
      <c r="VDP234" s="14"/>
      <c r="VDQ234" s="14"/>
      <c r="VDR234" s="14"/>
      <c r="VDS234" s="14"/>
      <c r="VDT234" s="14"/>
      <c r="VDU234" s="14"/>
      <c r="VDV234" s="14"/>
      <c r="VDW234" s="14"/>
      <c r="VDX234" s="14"/>
      <c r="VDY234" s="14"/>
      <c r="VDZ234" s="14"/>
      <c r="VEA234" s="14"/>
      <c r="VEB234" s="14"/>
      <c r="VEC234" s="14"/>
      <c r="VED234" s="14"/>
      <c r="VEE234" s="14"/>
      <c r="VEF234" s="14"/>
      <c r="VEG234" s="14"/>
      <c r="VEH234" s="14"/>
      <c r="VEI234" s="14"/>
      <c r="VEJ234" s="14"/>
      <c r="VEK234" s="14"/>
      <c r="VEL234" s="14"/>
      <c r="VEM234" s="14"/>
      <c r="VEN234" s="14"/>
      <c r="VEO234" s="14"/>
      <c r="VEP234" s="14"/>
      <c r="VEQ234" s="14"/>
      <c r="VER234" s="14"/>
      <c r="VES234" s="14"/>
      <c r="VET234" s="14"/>
      <c r="VEU234" s="14"/>
      <c r="VEV234" s="14"/>
      <c r="VEW234" s="14"/>
      <c r="VEX234" s="14"/>
      <c r="VEY234" s="14"/>
      <c r="VEZ234" s="14"/>
      <c r="VFA234" s="14"/>
      <c r="VFB234" s="14"/>
      <c r="VFC234" s="14"/>
      <c r="VFD234" s="14"/>
      <c r="VFE234" s="14"/>
      <c r="VFF234" s="14"/>
      <c r="VFG234" s="14"/>
      <c r="VFH234" s="14"/>
      <c r="VFI234" s="14"/>
      <c r="VFJ234" s="14"/>
      <c r="VFK234" s="14"/>
      <c r="VFL234" s="14"/>
      <c r="VFM234" s="14"/>
      <c r="VFN234" s="14"/>
      <c r="VFO234" s="14"/>
      <c r="VFP234" s="14"/>
      <c r="VFQ234" s="14"/>
      <c r="VFR234" s="14"/>
      <c r="VFS234" s="14"/>
      <c r="VFT234" s="14"/>
      <c r="VFU234" s="14"/>
      <c r="VFV234" s="14"/>
      <c r="VFW234" s="14"/>
      <c r="VFX234" s="14"/>
      <c r="VFY234" s="14"/>
      <c r="VFZ234" s="14"/>
      <c r="VGA234" s="14"/>
      <c r="VGB234" s="14"/>
      <c r="VGC234" s="14"/>
      <c r="VGD234" s="14"/>
      <c r="VGE234" s="14"/>
      <c r="VGF234" s="14"/>
      <c r="VGG234" s="14"/>
      <c r="VGH234" s="14"/>
      <c r="VGI234" s="14"/>
      <c r="VGJ234" s="14"/>
      <c r="VGK234" s="14"/>
      <c r="VGL234" s="14"/>
      <c r="VGM234" s="14"/>
      <c r="VGN234" s="14"/>
      <c r="VGO234" s="14"/>
      <c r="VGP234" s="14"/>
      <c r="VGQ234" s="14"/>
      <c r="VGR234" s="14"/>
      <c r="VGS234" s="14"/>
      <c r="VGT234" s="14"/>
      <c r="VGU234" s="14"/>
      <c r="VGV234" s="14"/>
      <c r="VGW234" s="14"/>
      <c r="VGX234" s="14"/>
      <c r="VGY234" s="14"/>
      <c r="VGZ234" s="14"/>
      <c r="VHA234" s="14"/>
      <c r="VHB234" s="14"/>
      <c r="VHC234" s="14"/>
      <c r="VHD234" s="14"/>
      <c r="VHE234" s="14"/>
      <c r="VHF234" s="14"/>
      <c r="VHG234" s="14"/>
      <c r="VHH234" s="14"/>
      <c r="VHI234" s="14"/>
      <c r="VHJ234" s="14"/>
      <c r="VHK234" s="14"/>
      <c r="VHL234" s="14"/>
      <c r="VHM234" s="14"/>
      <c r="VHN234" s="14"/>
      <c r="VHO234" s="14"/>
      <c r="VHP234" s="14"/>
      <c r="VHQ234" s="14"/>
      <c r="VHR234" s="14"/>
      <c r="VHS234" s="14"/>
      <c r="VHT234" s="14"/>
      <c r="VHU234" s="14"/>
      <c r="VHV234" s="14"/>
      <c r="VHW234" s="14"/>
      <c r="VHX234" s="14"/>
      <c r="VHY234" s="14"/>
      <c r="VHZ234" s="14"/>
      <c r="VIA234" s="14"/>
      <c r="VIB234" s="14"/>
      <c r="VIC234" s="14"/>
      <c r="VID234" s="14"/>
      <c r="VIE234" s="14"/>
      <c r="VIF234" s="14"/>
      <c r="VIG234" s="14"/>
      <c r="VIH234" s="14"/>
      <c r="VII234" s="14"/>
      <c r="VIJ234" s="14"/>
      <c r="VIK234" s="14"/>
      <c r="VIL234" s="14"/>
      <c r="VIM234" s="14"/>
      <c r="VIN234" s="14"/>
      <c r="VIO234" s="14"/>
      <c r="VIP234" s="14"/>
      <c r="VIQ234" s="14"/>
      <c r="VIR234" s="14"/>
      <c r="VIS234" s="14"/>
      <c r="VIT234" s="14"/>
      <c r="VIU234" s="14"/>
      <c r="VIV234" s="14"/>
      <c r="VIW234" s="14"/>
      <c r="VIX234" s="14"/>
      <c r="VIY234" s="14"/>
      <c r="VIZ234" s="14"/>
      <c r="VJA234" s="14"/>
      <c r="VJB234" s="14"/>
      <c r="VJC234" s="14"/>
      <c r="VJD234" s="14"/>
      <c r="VJE234" s="14"/>
      <c r="VJF234" s="14"/>
      <c r="VJG234" s="14"/>
      <c r="VJH234" s="14"/>
      <c r="VJI234" s="14"/>
      <c r="VJJ234" s="14"/>
      <c r="VJK234" s="14"/>
      <c r="VJL234" s="14"/>
      <c r="VJM234" s="14"/>
      <c r="VJN234" s="14"/>
      <c r="VJO234" s="14"/>
      <c r="VJP234" s="14"/>
      <c r="VJQ234" s="14"/>
      <c r="VJR234" s="14"/>
      <c r="VJS234" s="14"/>
      <c r="VJT234" s="14"/>
      <c r="VJU234" s="14"/>
      <c r="VJV234" s="14"/>
      <c r="VJW234" s="14"/>
      <c r="VJX234" s="14"/>
      <c r="VJY234" s="14"/>
      <c r="VJZ234" s="14"/>
      <c r="VKA234" s="14"/>
      <c r="VKB234" s="14"/>
      <c r="VKC234" s="14"/>
      <c r="VKD234" s="14"/>
      <c r="VKE234" s="14"/>
      <c r="VKF234" s="14"/>
      <c r="VKG234" s="14"/>
      <c r="VKH234" s="14"/>
      <c r="VKI234" s="14"/>
      <c r="VKJ234" s="14"/>
      <c r="VKK234" s="14"/>
      <c r="VKL234" s="14"/>
      <c r="VKM234" s="14"/>
      <c r="VKN234" s="14"/>
      <c r="VKO234" s="14"/>
      <c r="VKP234" s="14"/>
      <c r="VKQ234" s="14"/>
      <c r="VKR234" s="14"/>
      <c r="VKS234" s="14"/>
      <c r="VKT234" s="14"/>
      <c r="VKU234" s="14"/>
      <c r="VKV234" s="14"/>
      <c r="VKW234" s="14"/>
      <c r="VKX234" s="14"/>
      <c r="VKY234" s="14"/>
      <c r="VKZ234" s="14"/>
      <c r="VLA234" s="14"/>
      <c r="VLB234" s="14"/>
      <c r="VLC234" s="14"/>
      <c r="VLD234" s="14"/>
      <c r="VLE234" s="14"/>
      <c r="VLF234" s="14"/>
      <c r="VLG234" s="14"/>
      <c r="VLH234" s="14"/>
      <c r="VLI234" s="14"/>
      <c r="VLJ234" s="14"/>
      <c r="VLK234" s="14"/>
      <c r="VLL234" s="14"/>
      <c r="VLM234" s="14"/>
      <c r="VLN234" s="14"/>
      <c r="VLO234" s="14"/>
      <c r="VLP234" s="14"/>
      <c r="VLQ234" s="14"/>
      <c r="VLR234" s="14"/>
      <c r="VLS234" s="14"/>
      <c r="VLT234" s="14"/>
      <c r="VLU234" s="14"/>
      <c r="VLV234" s="14"/>
      <c r="VLW234" s="14"/>
      <c r="VLX234" s="14"/>
      <c r="VLY234" s="14"/>
      <c r="VLZ234" s="14"/>
      <c r="VMA234" s="14"/>
      <c r="VMB234" s="14"/>
      <c r="VMC234" s="14"/>
      <c r="VMD234" s="14"/>
      <c r="VME234" s="14"/>
      <c r="VMF234" s="14"/>
      <c r="VMG234" s="14"/>
      <c r="VMH234" s="14"/>
      <c r="VMI234" s="14"/>
      <c r="VMJ234" s="14"/>
      <c r="VMK234" s="14"/>
      <c r="VML234" s="14"/>
      <c r="VMM234" s="14"/>
      <c r="VMN234" s="14"/>
      <c r="VMO234" s="14"/>
      <c r="VMP234" s="14"/>
      <c r="VMQ234" s="14"/>
      <c r="VMR234" s="14"/>
      <c r="VMS234" s="14"/>
      <c r="VMT234" s="14"/>
      <c r="VMU234" s="14"/>
      <c r="VMV234" s="14"/>
      <c r="VMW234" s="14"/>
      <c r="VMX234" s="14"/>
      <c r="VMY234" s="14"/>
      <c r="VMZ234" s="14"/>
      <c r="VNA234" s="14"/>
      <c r="VNB234" s="14"/>
      <c r="VNC234" s="14"/>
      <c r="VND234" s="14"/>
      <c r="VNE234" s="14"/>
      <c r="VNF234" s="14"/>
      <c r="VNG234" s="14"/>
      <c r="VNH234" s="14"/>
      <c r="VNI234" s="14"/>
      <c r="VNJ234" s="14"/>
      <c r="VNK234" s="14"/>
      <c r="VNL234" s="14"/>
      <c r="VNM234" s="14"/>
      <c r="VNN234" s="14"/>
      <c r="VNO234" s="14"/>
      <c r="VNP234" s="14"/>
      <c r="VNQ234" s="14"/>
      <c r="VNR234" s="14"/>
      <c r="VNS234" s="14"/>
      <c r="VNT234" s="14"/>
      <c r="VNU234" s="14"/>
      <c r="VNV234" s="14"/>
      <c r="VNW234" s="14"/>
      <c r="VNX234" s="14"/>
      <c r="VNY234" s="14"/>
      <c r="VNZ234" s="14"/>
      <c r="VOA234" s="14"/>
      <c r="VOB234" s="14"/>
      <c r="VOC234" s="14"/>
      <c r="VOD234" s="14"/>
      <c r="VOE234" s="14"/>
      <c r="VOF234" s="14"/>
      <c r="VOG234" s="14"/>
      <c r="VOH234" s="14"/>
      <c r="VOI234" s="14"/>
      <c r="VOJ234" s="14"/>
      <c r="VOK234" s="14"/>
      <c r="VOL234" s="14"/>
      <c r="VOM234" s="14"/>
      <c r="VON234" s="14"/>
      <c r="VOO234" s="14"/>
      <c r="VOP234" s="14"/>
      <c r="VOQ234" s="14"/>
      <c r="VOR234" s="14"/>
      <c r="VOS234" s="14"/>
      <c r="VOT234" s="14"/>
      <c r="VOU234" s="14"/>
      <c r="VOV234" s="14"/>
      <c r="VOW234" s="14"/>
      <c r="VOX234" s="14"/>
      <c r="VOY234" s="14"/>
      <c r="VOZ234" s="14"/>
      <c r="VPA234" s="14"/>
      <c r="VPB234" s="14"/>
      <c r="VPC234" s="14"/>
      <c r="VPD234" s="14"/>
      <c r="VPE234" s="14"/>
      <c r="VPF234" s="14"/>
      <c r="VPG234" s="14"/>
      <c r="VPH234" s="14"/>
      <c r="VPI234" s="14"/>
      <c r="VPJ234" s="14"/>
      <c r="VPK234" s="14"/>
      <c r="VPL234" s="14"/>
      <c r="VPM234" s="14"/>
      <c r="VPN234" s="14"/>
      <c r="VPO234" s="14"/>
      <c r="VPP234" s="14"/>
      <c r="VPQ234" s="14"/>
      <c r="VPR234" s="14"/>
      <c r="VPS234" s="14"/>
      <c r="VPT234" s="14"/>
      <c r="VPU234" s="14"/>
      <c r="VPV234" s="14"/>
      <c r="VPW234" s="14"/>
      <c r="VPX234" s="14"/>
      <c r="VPY234" s="14"/>
      <c r="VPZ234" s="14"/>
      <c r="VQA234" s="14"/>
      <c r="VQB234" s="14"/>
      <c r="VQC234" s="14"/>
      <c r="VQD234" s="14"/>
      <c r="VQE234" s="14"/>
      <c r="VQF234" s="14"/>
      <c r="VQG234" s="14"/>
      <c r="VQH234" s="14"/>
      <c r="VQI234" s="14"/>
      <c r="VQJ234" s="14"/>
      <c r="VQK234" s="14"/>
      <c r="VQL234" s="14"/>
      <c r="VQM234" s="14"/>
      <c r="VQN234" s="14"/>
      <c r="VQO234" s="14"/>
      <c r="VQP234" s="14"/>
      <c r="VQQ234" s="14"/>
      <c r="VQR234" s="14"/>
      <c r="VQS234" s="14"/>
      <c r="VQT234" s="14"/>
      <c r="VQU234" s="14"/>
      <c r="VQV234" s="14"/>
      <c r="VQW234" s="14"/>
      <c r="VQX234" s="14"/>
      <c r="VQY234" s="14"/>
      <c r="VQZ234" s="14"/>
      <c r="VRA234" s="14"/>
      <c r="VRB234" s="14"/>
      <c r="VRC234" s="14"/>
      <c r="VRD234" s="14"/>
      <c r="VRE234" s="14"/>
      <c r="VRF234" s="14"/>
      <c r="VRG234" s="14"/>
      <c r="VRH234" s="14"/>
      <c r="VRI234" s="14"/>
      <c r="VRJ234" s="14"/>
      <c r="VRK234" s="14"/>
      <c r="VRL234" s="14"/>
      <c r="VRM234" s="14"/>
      <c r="VRN234" s="14"/>
      <c r="VRO234" s="14"/>
      <c r="VRP234" s="14"/>
      <c r="VRQ234" s="14"/>
      <c r="VRR234" s="14"/>
      <c r="VRS234" s="14"/>
      <c r="VRT234" s="14"/>
      <c r="VRU234" s="14"/>
      <c r="VRV234" s="14"/>
      <c r="VRW234" s="14"/>
      <c r="VRX234" s="14"/>
      <c r="VRY234" s="14"/>
      <c r="VRZ234" s="14"/>
      <c r="VSA234" s="14"/>
      <c r="VSB234" s="14"/>
      <c r="VSC234" s="14"/>
      <c r="VSD234" s="14"/>
      <c r="VSE234" s="14"/>
      <c r="VSF234" s="14"/>
      <c r="VSG234" s="14"/>
      <c r="VSH234" s="14"/>
      <c r="VSI234" s="14"/>
      <c r="VSJ234" s="14"/>
      <c r="VSK234" s="14"/>
      <c r="VSL234" s="14"/>
      <c r="VSM234" s="14"/>
      <c r="VSN234" s="14"/>
      <c r="VSO234" s="14"/>
      <c r="VSP234" s="14"/>
      <c r="VSQ234" s="14"/>
      <c r="VSR234" s="14"/>
      <c r="VSS234" s="14"/>
      <c r="VST234" s="14"/>
      <c r="VSU234" s="14"/>
      <c r="VSV234" s="14"/>
      <c r="VSW234" s="14"/>
      <c r="VSX234" s="14"/>
      <c r="VSY234" s="14"/>
      <c r="VSZ234" s="14"/>
      <c r="VTA234" s="14"/>
      <c r="VTB234" s="14"/>
      <c r="VTC234" s="14"/>
      <c r="VTD234" s="14"/>
      <c r="VTE234" s="14"/>
      <c r="VTF234" s="14"/>
      <c r="VTG234" s="14"/>
      <c r="VTH234" s="14"/>
      <c r="VTI234" s="14"/>
      <c r="VTJ234" s="14"/>
      <c r="VTK234" s="14"/>
      <c r="VTL234" s="14"/>
      <c r="VTM234" s="14"/>
      <c r="VTN234" s="14"/>
      <c r="VTO234" s="14"/>
      <c r="VTP234" s="14"/>
      <c r="VTQ234" s="14"/>
      <c r="VTR234" s="14"/>
      <c r="VTS234" s="14"/>
      <c r="VTT234" s="14"/>
      <c r="VTU234" s="14"/>
      <c r="VTV234" s="14"/>
      <c r="VTW234" s="14"/>
      <c r="VTX234" s="14"/>
      <c r="VTY234" s="14"/>
      <c r="VTZ234" s="14"/>
      <c r="VUA234" s="14"/>
      <c r="VUB234" s="14"/>
      <c r="VUC234" s="14"/>
      <c r="VUD234" s="14"/>
      <c r="VUE234" s="14"/>
      <c r="VUF234" s="14"/>
      <c r="VUG234" s="14"/>
      <c r="VUH234" s="14"/>
      <c r="VUI234" s="14"/>
      <c r="VUJ234" s="14"/>
      <c r="VUK234" s="14"/>
      <c r="VUL234" s="14"/>
      <c r="VUM234" s="14"/>
      <c r="VUN234" s="14"/>
      <c r="VUO234" s="14"/>
      <c r="VUP234" s="14"/>
      <c r="VUQ234" s="14"/>
      <c r="VUR234" s="14"/>
      <c r="VUS234" s="14"/>
      <c r="VUT234" s="14"/>
      <c r="VUU234" s="14"/>
      <c r="VUV234" s="14"/>
      <c r="VUW234" s="14"/>
      <c r="VUX234" s="14"/>
      <c r="VUY234" s="14"/>
      <c r="VUZ234" s="14"/>
      <c r="VVA234" s="14"/>
      <c r="VVB234" s="14"/>
      <c r="VVC234" s="14"/>
      <c r="VVD234" s="14"/>
      <c r="VVE234" s="14"/>
      <c r="VVF234" s="14"/>
      <c r="VVG234" s="14"/>
      <c r="VVH234" s="14"/>
      <c r="VVI234" s="14"/>
      <c r="VVJ234" s="14"/>
      <c r="VVK234" s="14"/>
      <c r="VVL234" s="14"/>
      <c r="VVM234" s="14"/>
      <c r="VVN234" s="14"/>
      <c r="VVO234" s="14"/>
      <c r="VVP234" s="14"/>
      <c r="VVQ234" s="14"/>
      <c r="VVR234" s="14"/>
      <c r="VVS234" s="14"/>
      <c r="VVT234" s="14"/>
      <c r="VVU234" s="14"/>
      <c r="VVV234" s="14"/>
      <c r="VVW234" s="14"/>
      <c r="VVX234" s="14"/>
      <c r="VVY234" s="14"/>
      <c r="VVZ234" s="14"/>
      <c r="VWA234" s="14"/>
      <c r="VWB234" s="14"/>
      <c r="VWC234" s="14"/>
      <c r="VWD234" s="14"/>
      <c r="VWE234" s="14"/>
      <c r="VWF234" s="14"/>
      <c r="VWG234" s="14"/>
      <c r="VWH234" s="14"/>
      <c r="VWI234" s="14"/>
      <c r="VWJ234" s="14"/>
      <c r="VWK234" s="14"/>
      <c r="VWL234" s="14"/>
      <c r="VWM234" s="14"/>
      <c r="VWN234" s="14"/>
      <c r="VWO234" s="14"/>
      <c r="VWP234" s="14"/>
      <c r="VWQ234" s="14"/>
      <c r="VWR234" s="14"/>
      <c r="VWS234" s="14"/>
      <c r="VWT234" s="14"/>
      <c r="VWU234" s="14"/>
      <c r="VWV234" s="14"/>
      <c r="VWW234" s="14"/>
      <c r="VWX234" s="14"/>
      <c r="VWY234" s="14"/>
      <c r="VWZ234" s="14"/>
      <c r="VXA234" s="14"/>
      <c r="VXB234" s="14"/>
      <c r="VXC234" s="14"/>
      <c r="VXD234" s="14"/>
      <c r="VXE234" s="14"/>
      <c r="VXF234" s="14"/>
      <c r="VXG234" s="14"/>
      <c r="VXH234" s="14"/>
      <c r="VXI234" s="14"/>
      <c r="VXJ234" s="14"/>
      <c r="VXK234" s="14"/>
      <c r="VXL234" s="14"/>
      <c r="VXM234" s="14"/>
      <c r="VXN234" s="14"/>
      <c r="VXO234" s="14"/>
      <c r="VXP234" s="14"/>
      <c r="VXQ234" s="14"/>
      <c r="VXR234" s="14"/>
      <c r="VXS234" s="14"/>
      <c r="VXT234" s="14"/>
      <c r="VXU234" s="14"/>
      <c r="VXV234" s="14"/>
      <c r="VXW234" s="14"/>
      <c r="VXX234" s="14"/>
      <c r="VXY234" s="14"/>
      <c r="VXZ234" s="14"/>
      <c r="VYA234" s="14"/>
      <c r="VYB234" s="14"/>
      <c r="VYC234" s="14"/>
      <c r="VYD234" s="14"/>
      <c r="VYE234" s="14"/>
      <c r="VYF234" s="14"/>
      <c r="VYG234" s="14"/>
      <c r="VYH234" s="14"/>
      <c r="VYI234" s="14"/>
      <c r="VYJ234" s="14"/>
      <c r="VYK234" s="14"/>
      <c r="VYL234" s="14"/>
      <c r="VYM234" s="14"/>
      <c r="VYN234" s="14"/>
      <c r="VYO234" s="14"/>
      <c r="VYP234" s="14"/>
      <c r="VYQ234" s="14"/>
      <c r="VYR234" s="14"/>
      <c r="VYS234" s="14"/>
      <c r="VYT234" s="14"/>
      <c r="VYU234" s="14"/>
      <c r="VYV234" s="14"/>
      <c r="VYW234" s="14"/>
      <c r="VYX234" s="14"/>
      <c r="VYY234" s="14"/>
      <c r="VYZ234" s="14"/>
      <c r="VZA234" s="14"/>
      <c r="VZB234" s="14"/>
      <c r="VZC234" s="14"/>
      <c r="VZD234" s="14"/>
      <c r="VZE234" s="14"/>
      <c r="VZF234" s="14"/>
      <c r="VZG234" s="14"/>
      <c r="VZH234" s="14"/>
      <c r="VZI234" s="14"/>
      <c r="VZJ234" s="14"/>
      <c r="VZK234" s="14"/>
      <c r="VZL234" s="14"/>
      <c r="VZM234" s="14"/>
      <c r="VZN234" s="14"/>
      <c r="VZO234" s="14"/>
      <c r="VZP234" s="14"/>
      <c r="VZQ234" s="14"/>
      <c r="VZR234" s="14"/>
      <c r="VZS234" s="14"/>
      <c r="VZT234" s="14"/>
      <c r="VZU234" s="14"/>
      <c r="VZV234" s="14"/>
      <c r="VZW234" s="14"/>
      <c r="VZX234" s="14"/>
      <c r="VZY234" s="14"/>
      <c r="VZZ234" s="14"/>
      <c r="WAA234" s="14"/>
      <c r="WAB234" s="14"/>
      <c r="WAC234" s="14"/>
      <c r="WAD234" s="14"/>
      <c r="WAE234" s="14"/>
      <c r="WAF234" s="14"/>
      <c r="WAG234" s="14"/>
      <c r="WAH234" s="14"/>
      <c r="WAI234" s="14"/>
      <c r="WAJ234" s="14"/>
      <c r="WAK234" s="14"/>
      <c r="WAL234" s="14"/>
      <c r="WAM234" s="14"/>
      <c r="WAN234" s="14"/>
      <c r="WAO234" s="14"/>
      <c r="WAP234" s="14"/>
      <c r="WAQ234" s="14"/>
      <c r="WAR234" s="14"/>
      <c r="WAS234" s="14"/>
      <c r="WAT234" s="14"/>
      <c r="WAU234" s="14"/>
      <c r="WAV234" s="14"/>
      <c r="WAW234" s="14"/>
      <c r="WAX234" s="14"/>
      <c r="WAY234" s="14"/>
      <c r="WAZ234" s="14"/>
      <c r="WBA234" s="14"/>
      <c r="WBB234" s="14"/>
      <c r="WBC234" s="14"/>
      <c r="WBD234" s="14"/>
      <c r="WBE234" s="14"/>
      <c r="WBF234" s="14"/>
      <c r="WBG234" s="14"/>
      <c r="WBH234" s="14"/>
      <c r="WBI234" s="14"/>
      <c r="WBJ234" s="14"/>
      <c r="WBK234" s="14"/>
      <c r="WBL234" s="14"/>
      <c r="WBM234" s="14"/>
      <c r="WBN234" s="14"/>
      <c r="WBO234" s="14"/>
      <c r="WBP234" s="14"/>
      <c r="WBQ234" s="14"/>
      <c r="WBR234" s="14"/>
      <c r="WBS234" s="14"/>
      <c r="WBT234" s="14"/>
      <c r="WBU234" s="14"/>
      <c r="WBV234" s="14"/>
      <c r="WBW234" s="14"/>
      <c r="WBX234" s="14"/>
      <c r="WBY234" s="14"/>
      <c r="WBZ234" s="14"/>
      <c r="WCA234" s="14"/>
      <c r="WCB234" s="14"/>
      <c r="WCC234" s="14"/>
      <c r="WCD234" s="14"/>
      <c r="WCE234" s="14"/>
      <c r="WCF234" s="14"/>
      <c r="WCG234" s="14"/>
      <c r="WCH234" s="14"/>
      <c r="WCI234" s="14"/>
      <c r="WCJ234" s="14"/>
      <c r="WCK234" s="14"/>
      <c r="WCL234" s="14"/>
      <c r="WCM234" s="14"/>
      <c r="WCN234" s="14"/>
      <c r="WCO234" s="14"/>
      <c r="WCP234" s="14"/>
      <c r="WCQ234" s="14"/>
      <c r="WCR234" s="14"/>
      <c r="WCS234" s="14"/>
      <c r="WCT234" s="14"/>
      <c r="WCU234" s="14"/>
      <c r="WCV234" s="14"/>
      <c r="WCW234" s="14"/>
      <c r="WCX234" s="14"/>
      <c r="WCY234" s="14"/>
      <c r="WCZ234" s="14"/>
      <c r="WDA234" s="14"/>
      <c r="WDB234" s="14"/>
      <c r="WDC234" s="14"/>
      <c r="WDD234" s="14"/>
      <c r="WDE234" s="14"/>
      <c r="WDF234" s="14"/>
      <c r="WDG234" s="14"/>
      <c r="WDH234" s="14"/>
      <c r="WDI234" s="14"/>
      <c r="WDJ234" s="14"/>
      <c r="WDK234" s="14"/>
      <c r="WDL234" s="14"/>
      <c r="WDM234" s="14"/>
      <c r="WDN234" s="14"/>
      <c r="WDO234" s="14"/>
      <c r="WDP234" s="14"/>
      <c r="WDQ234" s="14"/>
      <c r="WDR234" s="14"/>
      <c r="WDS234" s="14"/>
      <c r="WDT234" s="14"/>
      <c r="WDU234" s="14"/>
      <c r="WDV234" s="14"/>
      <c r="WDW234" s="14"/>
      <c r="WDX234" s="14"/>
      <c r="WDY234" s="14"/>
      <c r="WDZ234" s="14"/>
      <c r="WEA234" s="14"/>
      <c r="WEB234" s="14"/>
      <c r="WEC234" s="14"/>
      <c r="WED234" s="14"/>
      <c r="WEE234" s="14"/>
      <c r="WEF234" s="14"/>
      <c r="WEG234" s="14"/>
      <c r="WEH234" s="14"/>
      <c r="WEI234" s="14"/>
      <c r="WEJ234" s="14"/>
      <c r="WEK234" s="14"/>
      <c r="WEL234" s="14"/>
      <c r="WEM234" s="14"/>
      <c r="WEN234" s="14"/>
      <c r="WEO234" s="14"/>
      <c r="WEP234" s="14"/>
      <c r="WEQ234" s="14"/>
      <c r="WER234" s="14"/>
      <c r="WES234" s="14"/>
      <c r="WET234" s="14"/>
      <c r="WEU234" s="14"/>
      <c r="WEV234" s="14"/>
      <c r="WEW234" s="14"/>
      <c r="WEX234" s="14"/>
      <c r="WEY234" s="14"/>
      <c r="WEZ234" s="14"/>
      <c r="WFA234" s="14"/>
      <c r="WFB234" s="14"/>
      <c r="WFC234" s="14"/>
      <c r="WFD234" s="14"/>
      <c r="WFE234" s="14"/>
      <c r="WFF234" s="14"/>
      <c r="WFG234" s="14"/>
      <c r="WFH234" s="14"/>
      <c r="WFI234" s="14"/>
      <c r="WFJ234" s="14"/>
      <c r="WFK234" s="14"/>
      <c r="WFL234" s="14"/>
      <c r="WFM234" s="14"/>
      <c r="WFN234" s="14"/>
      <c r="WFO234" s="14"/>
      <c r="WFP234" s="14"/>
      <c r="WFQ234" s="14"/>
      <c r="WFR234" s="14"/>
      <c r="WFS234" s="14"/>
      <c r="WFT234" s="14"/>
      <c r="WFU234" s="14"/>
      <c r="WFV234" s="14"/>
      <c r="WFW234" s="14"/>
      <c r="WFX234" s="14"/>
      <c r="WFY234" s="14"/>
      <c r="WFZ234" s="14"/>
      <c r="WGA234" s="14"/>
      <c r="WGB234" s="14"/>
      <c r="WGC234" s="14"/>
      <c r="WGD234" s="14"/>
      <c r="WGE234" s="14"/>
      <c r="WGF234" s="14"/>
      <c r="WGG234" s="14"/>
      <c r="WGH234" s="14"/>
      <c r="WGI234" s="14"/>
      <c r="WGJ234" s="14"/>
      <c r="WGK234" s="14"/>
      <c r="WGL234" s="14"/>
      <c r="WGM234" s="14"/>
      <c r="WGN234" s="14"/>
      <c r="WGO234" s="14"/>
      <c r="WGP234" s="14"/>
      <c r="WGQ234" s="14"/>
      <c r="WGR234" s="14"/>
      <c r="WGS234" s="14"/>
      <c r="WGT234" s="14"/>
      <c r="WGU234" s="14"/>
      <c r="WGV234" s="14"/>
      <c r="WGW234" s="14"/>
      <c r="WGX234" s="14"/>
      <c r="WGY234" s="14"/>
      <c r="WGZ234" s="14"/>
      <c r="WHA234" s="14"/>
      <c r="WHB234" s="14"/>
      <c r="WHC234" s="14"/>
      <c r="WHD234" s="14"/>
      <c r="WHE234" s="14"/>
      <c r="WHF234" s="14"/>
      <c r="WHG234" s="14"/>
      <c r="WHH234" s="14"/>
      <c r="WHI234" s="14"/>
      <c r="WHJ234" s="14"/>
      <c r="WHK234" s="14"/>
      <c r="WHL234" s="14"/>
      <c r="WHM234" s="14"/>
      <c r="WHN234" s="14"/>
      <c r="WHO234" s="14"/>
      <c r="WHP234" s="14"/>
      <c r="WHQ234" s="14"/>
      <c r="WHR234" s="14"/>
      <c r="WHS234" s="14"/>
      <c r="WHT234" s="14"/>
      <c r="WHU234" s="14"/>
      <c r="WHV234" s="14"/>
      <c r="WHW234" s="14"/>
      <c r="WHX234" s="14"/>
      <c r="WHY234" s="14"/>
      <c r="WHZ234" s="14"/>
      <c r="WIA234" s="14"/>
      <c r="WIB234" s="14"/>
      <c r="WIC234" s="14"/>
      <c r="WID234" s="14"/>
      <c r="WIE234" s="14"/>
      <c r="WIF234" s="14"/>
      <c r="WIG234" s="14"/>
      <c r="WIH234" s="14"/>
      <c r="WII234" s="14"/>
      <c r="WIJ234" s="14"/>
      <c r="WIK234" s="14"/>
      <c r="WIL234" s="14"/>
      <c r="WIM234" s="14"/>
      <c r="WIN234" s="14"/>
      <c r="WIO234" s="14"/>
      <c r="WIP234" s="14"/>
      <c r="WIQ234" s="14"/>
      <c r="WIR234" s="14"/>
      <c r="WIS234" s="14"/>
      <c r="WIT234" s="14"/>
      <c r="WIU234" s="14"/>
      <c r="WIV234" s="14"/>
      <c r="WIW234" s="14"/>
      <c r="WIX234" s="14"/>
      <c r="WIY234" s="14"/>
      <c r="WIZ234" s="14"/>
      <c r="WJA234" s="14"/>
      <c r="WJB234" s="14"/>
      <c r="WJC234" s="14"/>
      <c r="WJD234" s="14"/>
      <c r="WJE234" s="14"/>
      <c r="WJF234" s="14"/>
      <c r="WJG234" s="14"/>
      <c r="WJH234" s="14"/>
      <c r="WJI234" s="14"/>
      <c r="WJJ234" s="14"/>
      <c r="WJK234" s="14"/>
      <c r="WJL234" s="14"/>
      <c r="WJM234" s="14"/>
      <c r="WJN234" s="14"/>
      <c r="WJO234" s="14"/>
      <c r="WJP234" s="14"/>
      <c r="WJQ234" s="14"/>
      <c r="WJR234" s="14"/>
      <c r="WJS234" s="14"/>
      <c r="WJT234" s="14"/>
      <c r="WJU234" s="14"/>
      <c r="WJV234" s="14"/>
      <c r="WJW234" s="14"/>
      <c r="WJX234" s="14"/>
      <c r="WJY234" s="14"/>
      <c r="WJZ234" s="14"/>
      <c r="WKA234" s="14"/>
      <c r="WKB234" s="14"/>
      <c r="WKC234" s="14"/>
      <c r="WKD234" s="14"/>
      <c r="WKE234" s="14"/>
      <c r="WKF234" s="14"/>
      <c r="WKG234" s="14"/>
      <c r="WKH234" s="14"/>
      <c r="WKI234" s="14"/>
      <c r="WKJ234" s="14"/>
      <c r="WKK234" s="14"/>
      <c r="WKL234" s="14"/>
      <c r="WKM234" s="14"/>
      <c r="WKN234" s="14"/>
      <c r="WKO234" s="14"/>
      <c r="WKP234" s="14"/>
      <c r="WKQ234" s="14"/>
      <c r="WKR234" s="14"/>
      <c r="WKS234" s="14"/>
      <c r="WKT234" s="14"/>
      <c r="WKU234" s="14"/>
      <c r="WKV234" s="14"/>
      <c r="WKW234" s="14"/>
      <c r="WKX234" s="14"/>
      <c r="WKY234" s="14"/>
      <c r="WKZ234" s="14"/>
      <c r="WLA234" s="14"/>
      <c r="WLB234" s="14"/>
      <c r="WLC234" s="14"/>
      <c r="WLD234" s="14"/>
      <c r="WLE234" s="14"/>
      <c r="WLF234" s="14"/>
      <c r="WLG234" s="14"/>
      <c r="WLH234" s="14"/>
      <c r="WLI234" s="14"/>
      <c r="WLJ234" s="14"/>
      <c r="WLK234" s="14"/>
      <c r="WLL234" s="14"/>
      <c r="WLM234" s="14"/>
      <c r="WLN234" s="14"/>
      <c r="WLO234" s="14"/>
      <c r="WLP234" s="14"/>
      <c r="WLQ234" s="14"/>
      <c r="WLR234" s="14"/>
      <c r="WLS234" s="14"/>
      <c r="WLT234" s="14"/>
      <c r="WLU234" s="14"/>
      <c r="WLV234" s="14"/>
      <c r="WLW234" s="14"/>
      <c r="WLX234" s="14"/>
      <c r="WLY234" s="14"/>
      <c r="WLZ234" s="14"/>
      <c r="WMA234" s="14"/>
      <c r="WMB234" s="14"/>
      <c r="WMC234" s="14"/>
      <c r="WMD234" s="14"/>
      <c r="WME234" s="14"/>
      <c r="WMF234" s="14"/>
      <c r="WMG234" s="14"/>
      <c r="WMH234" s="14"/>
      <c r="WMI234" s="14"/>
      <c r="WMJ234" s="14"/>
      <c r="WMK234" s="14"/>
      <c r="WML234" s="14"/>
      <c r="WMM234" s="14"/>
      <c r="WMN234" s="14"/>
      <c r="WMO234" s="14"/>
      <c r="WMP234" s="14"/>
      <c r="WMQ234" s="14"/>
      <c r="WMR234" s="14"/>
      <c r="WMS234" s="14"/>
      <c r="WMT234" s="14"/>
      <c r="WMU234" s="14"/>
      <c r="WMV234" s="14"/>
      <c r="WMW234" s="14"/>
      <c r="WMX234" s="14"/>
      <c r="WMY234" s="14"/>
      <c r="WMZ234" s="14"/>
      <c r="WNA234" s="14"/>
      <c r="WNB234" s="14"/>
      <c r="WNC234" s="14"/>
      <c r="WND234" s="14"/>
      <c r="WNE234" s="14"/>
      <c r="WNF234" s="14"/>
      <c r="WNG234" s="14"/>
      <c r="WNH234" s="14"/>
      <c r="WNI234" s="14"/>
      <c r="WNJ234" s="14"/>
      <c r="WNK234" s="14"/>
      <c r="WNL234" s="14"/>
      <c r="WNM234" s="14"/>
      <c r="WNN234" s="14"/>
      <c r="WNO234" s="14"/>
      <c r="WNP234" s="14"/>
      <c r="WNQ234" s="14"/>
      <c r="WNR234" s="14"/>
      <c r="WNS234" s="14"/>
      <c r="WNT234" s="14"/>
      <c r="WNU234" s="14"/>
      <c r="WNV234" s="14"/>
      <c r="WNW234" s="14"/>
      <c r="WNX234" s="14"/>
      <c r="WNY234" s="14"/>
      <c r="WNZ234" s="14"/>
      <c r="WOA234" s="14"/>
      <c r="WOB234" s="14"/>
      <c r="WOC234" s="14"/>
      <c r="WOD234" s="14"/>
      <c r="WOE234" s="14"/>
      <c r="WOF234" s="14"/>
      <c r="WOG234" s="14"/>
      <c r="WOH234" s="14"/>
      <c r="WOI234" s="14"/>
      <c r="WOJ234" s="14"/>
      <c r="WOK234" s="14"/>
      <c r="WOL234" s="14"/>
      <c r="WOM234" s="14"/>
      <c r="WON234" s="14"/>
      <c r="WOO234" s="14"/>
      <c r="WOP234" s="14"/>
      <c r="WOQ234" s="14"/>
      <c r="WOR234" s="14"/>
      <c r="WOS234" s="14"/>
      <c r="WOT234" s="14"/>
      <c r="WOU234" s="14"/>
      <c r="WOV234" s="14"/>
      <c r="WOW234" s="14"/>
      <c r="WOX234" s="14"/>
      <c r="WOY234" s="14"/>
      <c r="WOZ234" s="14"/>
      <c r="WPA234" s="14"/>
      <c r="WPB234" s="14"/>
      <c r="WPC234" s="14"/>
      <c r="WPD234" s="14"/>
      <c r="WPE234" s="14"/>
      <c r="WPF234" s="14"/>
      <c r="WPG234" s="14"/>
      <c r="WPH234" s="14"/>
      <c r="WPI234" s="14"/>
      <c r="WPJ234" s="14"/>
      <c r="WPK234" s="14"/>
      <c r="WPL234" s="14"/>
      <c r="WPM234" s="14"/>
      <c r="WPN234" s="14"/>
      <c r="WPO234" s="14"/>
      <c r="WPP234" s="14"/>
      <c r="WPQ234" s="14"/>
      <c r="WPR234" s="14"/>
      <c r="WPS234" s="14"/>
      <c r="WPT234" s="14"/>
      <c r="WPU234" s="14"/>
      <c r="WPV234" s="14"/>
      <c r="WPW234" s="14"/>
      <c r="WPX234" s="14"/>
      <c r="WPY234" s="14"/>
      <c r="WPZ234" s="14"/>
      <c r="WQA234" s="14"/>
      <c r="WQB234" s="14"/>
      <c r="WQC234" s="14"/>
      <c r="WQD234" s="14"/>
      <c r="WQE234" s="14"/>
      <c r="WQF234" s="14"/>
      <c r="WQG234" s="14"/>
      <c r="WQH234" s="14"/>
      <c r="WQI234" s="14"/>
      <c r="WQJ234" s="14"/>
      <c r="WQK234" s="14"/>
      <c r="WQL234" s="14"/>
      <c r="WQM234" s="14"/>
      <c r="WQN234" s="14"/>
      <c r="WQO234" s="14"/>
      <c r="WQP234" s="14"/>
      <c r="WQQ234" s="14"/>
      <c r="WQR234" s="14"/>
      <c r="WQS234" s="14"/>
      <c r="WQT234" s="14"/>
      <c r="WQU234" s="14"/>
      <c r="WQV234" s="14"/>
      <c r="WQW234" s="14"/>
      <c r="WQX234" s="14"/>
      <c r="WQY234" s="14"/>
      <c r="WQZ234" s="14"/>
      <c r="WRA234" s="14"/>
      <c r="WRB234" s="14"/>
      <c r="WRC234" s="14"/>
      <c r="WRD234" s="14"/>
      <c r="WRE234" s="14"/>
      <c r="WRF234" s="14"/>
      <c r="WRG234" s="14"/>
      <c r="WRH234" s="14"/>
      <c r="WRI234" s="14"/>
      <c r="WRJ234" s="14"/>
      <c r="WRK234" s="14"/>
      <c r="WRL234" s="14"/>
      <c r="WRM234" s="14"/>
      <c r="WRN234" s="14"/>
      <c r="WRO234" s="14"/>
      <c r="WRP234" s="14"/>
      <c r="WRQ234" s="14"/>
      <c r="WRR234" s="14"/>
      <c r="WRS234" s="14"/>
      <c r="WRT234" s="14"/>
      <c r="WRU234" s="14"/>
      <c r="WRV234" s="14"/>
      <c r="WRW234" s="14"/>
      <c r="WRX234" s="14"/>
      <c r="WRY234" s="14"/>
      <c r="WRZ234" s="14"/>
      <c r="WSA234" s="14"/>
      <c r="WSB234" s="14"/>
      <c r="WSC234" s="14"/>
      <c r="WSD234" s="14"/>
      <c r="WSE234" s="14"/>
      <c r="WSF234" s="14"/>
      <c r="WSG234" s="14"/>
      <c r="WSH234" s="14"/>
      <c r="WSI234" s="14"/>
      <c r="WSJ234" s="14"/>
      <c r="WSK234" s="14"/>
      <c r="WSL234" s="14"/>
      <c r="WSM234" s="14"/>
      <c r="WSN234" s="14"/>
      <c r="WSO234" s="14"/>
      <c r="WSP234" s="14"/>
      <c r="WSQ234" s="14"/>
      <c r="WSR234" s="14"/>
      <c r="WSS234" s="14"/>
      <c r="WST234" s="14"/>
      <c r="WSU234" s="14"/>
      <c r="WSV234" s="14"/>
      <c r="WSW234" s="14"/>
      <c r="WSX234" s="14"/>
      <c r="WSY234" s="14"/>
      <c r="WSZ234" s="14"/>
      <c r="WTA234" s="14"/>
      <c r="WTB234" s="14"/>
      <c r="WTC234" s="14"/>
      <c r="WTD234" s="14"/>
      <c r="WTE234" s="14"/>
      <c r="WTF234" s="14"/>
      <c r="WTG234" s="14"/>
      <c r="WTH234" s="14"/>
      <c r="WTI234" s="14"/>
      <c r="WTJ234" s="14"/>
      <c r="WTK234" s="14"/>
      <c r="WTL234" s="14"/>
      <c r="WTM234" s="14"/>
      <c r="WTN234" s="14"/>
      <c r="WTO234" s="14"/>
      <c r="WTP234" s="14"/>
      <c r="WTQ234" s="14"/>
      <c r="WTR234" s="14"/>
      <c r="WTS234" s="14"/>
      <c r="WTT234" s="14"/>
      <c r="WTU234" s="14"/>
      <c r="WTV234" s="14"/>
      <c r="WTW234" s="14"/>
      <c r="WTX234" s="14"/>
      <c r="WTY234" s="14"/>
      <c r="WTZ234" s="14"/>
      <c r="WUA234" s="14"/>
      <c r="WUB234" s="14"/>
      <c r="WUC234" s="14"/>
      <c r="WUD234" s="14"/>
      <c r="WUE234" s="14"/>
      <c r="WUF234" s="14"/>
      <c r="WUG234" s="14"/>
      <c r="WUH234" s="14"/>
      <c r="WUI234" s="14"/>
      <c r="WUJ234" s="14"/>
      <c r="WUK234" s="14"/>
      <c r="WUL234" s="14"/>
      <c r="WUM234" s="14"/>
      <c r="WUN234" s="14"/>
      <c r="WUO234" s="14"/>
      <c r="WUP234" s="14"/>
      <c r="WUQ234" s="14"/>
      <c r="WUR234" s="14"/>
      <c r="WUS234" s="14"/>
      <c r="WUT234" s="14"/>
      <c r="WUU234" s="14"/>
      <c r="WUV234" s="14"/>
      <c r="WUW234" s="14"/>
      <c r="WUX234" s="14"/>
      <c r="WUY234" s="14"/>
      <c r="WUZ234" s="14"/>
      <c r="WVA234" s="14"/>
      <c r="WVB234" s="14"/>
      <c r="WVC234" s="14"/>
      <c r="WVD234" s="14"/>
      <c r="WVE234" s="14"/>
      <c r="WVF234" s="14"/>
      <c r="WVG234" s="14"/>
      <c r="WVH234" s="14"/>
      <c r="WVI234" s="14"/>
      <c r="WVJ234" s="14"/>
      <c r="WVK234" s="14"/>
      <c r="WVL234" s="14"/>
      <c r="WVM234" s="14"/>
      <c r="WVN234" s="14"/>
      <c r="WVO234" s="14"/>
      <c r="WVP234" s="14"/>
      <c r="WVQ234" s="14"/>
      <c r="WVR234" s="14"/>
      <c r="WVS234" s="14"/>
      <c r="WVT234" s="14"/>
      <c r="WVU234" s="14"/>
      <c r="WVV234" s="14"/>
      <c r="WVW234" s="14"/>
      <c r="WVX234" s="14"/>
      <c r="WVY234" s="14"/>
      <c r="WVZ234" s="14"/>
      <c r="WWA234" s="14"/>
      <c r="WWB234" s="14"/>
      <c r="WWC234" s="14"/>
      <c r="WWD234" s="14"/>
      <c r="WWE234" s="14"/>
      <c r="WWF234" s="14"/>
      <c r="WWG234" s="14"/>
      <c r="WWH234" s="14"/>
      <c r="WWI234" s="14"/>
      <c r="WWJ234" s="14"/>
      <c r="WWK234" s="14"/>
      <c r="WWL234" s="14"/>
      <c r="WWM234" s="14"/>
      <c r="WWN234" s="14"/>
      <c r="WWO234" s="14"/>
      <c r="WWP234" s="14"/>
      <c r="WWQ234" s="14"/>
      <c r="WWR234" s="14"/>
      <c r="WWS234" s="14"/>
      <c r="WWT234" s="14"/>
      <c r="WWU234" s="14"/>
      <c r="WWV234" s="14"/>
      <c r="WWW234" s="14"/>
      <c r="WWX234" s="14"/>
      <c r="WWY234" s="14"/>
      <c r="WWZ234" s="14"/>
      <c r="WXA234" s="14"/>
      <c r="WXB234" s="14"/>
      <c r="WXC234" s="14"/>
      <c r="WXD234" s="14"/>
      <c r="WXE234" s="14"/>
      <c r="WXF234" s="14"/>
      <c r="WXG234" s="14"/>
      <c r="WXH234" s="14"/>
      <c r="WXI234" s="14"/>
      <c r="WXJ234" s="14"/>
      <c r="WXK234" s="14"/>
      <c r="WXL234" s="14"/>
      <c r="WXM234" s="14"/>
      <c r="WXN234" s="14"/>
      <c r="WXO234" s="14"/>
      <c r="WXP234" s="14"/>
      <c r="WXQ234" s="14"/>
      <c r="WXR234" s="14"/>
      <c r="WXS234" s="14"/>
      <c r="WXT234" s="14"/>
      <c r="WXU234" s="14"/>
      <c r="WXV234" s="14"/>
      <c r="WXW234" s="14"/>
      <c r="WXX234" s="14"/>
      <c r="WXY234" s="14"/>
      <c r="WXZ234" s="14"/>
      <c r="WYA234" s="14"/>
      <c r="WYB234" s="14"/>
      <c r="WYC234" s="14"/>
      <c r="WYD234" s="14"/>
      <c r="WYE234" s="14"/>
      <c r="WYF234" s="14"/>
      <c r="WYG234" s="14"/>
      <c r="WYH234" s="14"/>
      <c r="WYI234" s="14"/>
      <c r="WYJ234" s="14"/>
      <c r="WYK234" s="14"/>
      <c r="WYL234" s="14"/>
      <c r="WYM234" s="14"/>
      <c r="WYN234" s="14"/>
      <c r="WYO234" s="14"/>
      <c r="WYP234" s="14"/>
      <c r="WYQ234" s="14"/>
      <c r="WYR234" s="14"/>
      <c r="WYS234" s="14"/>
      <c r="WYT234" s="14"/>
      <c r="WYU234" s="14"/>
      <c r="WYV234" s="14"/>
      <c r="WYW234" s="14"/>
      <c r="WYX234" s="14"/>
      <c r="WYY234" s="14"/>
      <c r="WYZ234" s="14"/>
      <c r="WZA234" s="14"/>
      <c r="WZB234" s="14"/>
      <c r="WZC234" s="14"/>
      <c r="WZD234" s="14"/>
      <c r="WZE234" s="14"/>
      <c r="WZF234" s="14"/>
      <c r="WZG234" s="14"/>
      <c r="WZH234" s="14"/>
      <c r="WZI234" s="14"/>
      <c r="WZJ234" s="14"/>
      <c r="WZK234" s="14"/>
      <c r="WZL234" s="14"/>
      <c r="WZM234" s="14"/>
      <c r="WZN234" s="14"/>
      <c r="WZO234" s="14"/>
      <c r="WZP234" s="14"/>
      <c r="WZQ234" s="14"/>
      <c r="WZR234" s="14"/>
      <c r="WZS234" s="14"/>
      <c r="WZT234" s="14"/>
      <c r="WZU234" s="14"/>
      <c r="WZV234" s="14"/>
      <c r="WZW234" s="14"/>
      <c r="WZX234" s="14"/>
      <c r="WZY234" s="14"/>
      <c r="WZZ234" s="14"/>
      <c r="XAA234" s="14"/>
      <c r="XAB234" s="14"/>
      <c r="XAC234" s="14"/>
      <c r="XAD234" s="14"/>
      <c r="XAE234" s="14"/>
      <c r="XAF234" s="14"/>
      <c r="XAG234" s="14"/>
      <c r="XAH234" s="14"/>
      <c r="XAI234" s="14"/>
      <c r="XAJ234" s="14"/>
      <c r="XAK234" s="14"/>
      <c r="XAL234" s="14"/>
      <c r="XAM234" s="14"/>
      <c r="XAN234" s="14"/>
      <c r="XAO234" s="14"/>
      <c r="XAP234" s="14"/>
      <c r="XAQ234" s="14"/>
      <c r="XAR234" s="14"/>
      <c r="XAS234" s="14"/>
      <c r="XAT234" s="14"/>
      <c r="XAU234" s="14"/>
      <c r="XAV234" s="14"/>
      <c r="XAW234" s="14"/>
      <c r="XAX234" s="14"/>
      <c r="XAY234" s="14"/>
      <c r="XAZ234" s="14"/>
      <c r="XBA234" s="14"/>
      <c r="XBB234" s="14"/>
      <c r="XBC234" s="14"/>
      <c r="XBD234" s="14"/>
      <c r="XBE234" s="14"/>
      <c r="XBF234" s="14"/>
      <c r="XBG234" s="14"/>
      <c r="XBH234" s="14"/>
      <c r="XBI234" s="14"/>
      <c r="XBJ234" s="14"/>
      <c r="XBK234" s="14"/>
      <c r="XBL234" s="14"/>
      <c r="XBM234" s="14"/>
      <c r="XBN234" s="14"/>
      <c r="XBO234" s="14"/>
      <c r="XBP234" s="14"/>
      <c r="XBQ234" s="14"/>
      <c r="XBR234" s="14"/>
      <c r="XBS234" s="14"/>
      <c r="XBT234" s="14"/>
      <c r="XBU234" s="14"/>
      <c r="XBV234" s="14"/>
      <c r="XBW234" s="14"/>
      <c r="XBX234" s="14"/>
      <c r="XBY234" s="14"/>
      <c r="XBZ234" s="14"/>
      <c r="XCA234" s="14"/>
      <c r="XCB234" s="14"/>
      <c r="XCC234" s="14"/>
      <c r="XCD234" s="14"/>
      <c r="XCE234" s="14"/>
      <c r="XCF234" s="14"/>
      <c r="XCG234" s="14"/>
      <c r="XCH234" s="14"/>
      <c r="XCI234" s="14"/>
      <c r="XCJ234" s="14"/>
      <c r="XCK234" s="14"/>
      <c r="XCL234" s="14"/>
      <c r="XCM234" s="14"/>
      <c r="XCN234" s="14"/>
      <c r="XCO234" s="14"/>
      <c r="XCP234" s="14"/>
      <c r="XCQ234" s="14"/>
      <c r="XCR234" s="14"/>
      <c r="XCS234" s="14"/>
      <c r="XCT234" s="14"/>
      <c r="XCU234" s="14"/>
      <c r="XCV234" s="14"/>
      <c r="XCW234" s="14"/>
      <c r="XCX234" s="14"/>
      <c r="XCY234" s="14"/>
      <c r="XCZ234" s="14"/>
      <c r="XDA234" s="14"/>
      <c r="XDB234" s="14"/>
      <c r="XDC234" s="14"/>
      <c r="XDD234" s="14"/>
      <c r="XDE234" s="14"/>
      <c r="XDF234" s="14"/>
      <c r="XDG234" s="14"/>
      <c r="XDH234" s="14"/>
      <c r="XDI234" s="14"/>
      <c r="XDJ234" s="14"/>
      <c r="XDK234" s="14"/>
      <c r="XDL234" s="14"/>
      <c r="XDM234" s="14"/>
      <c r="XDN234" s="14"/>
      <c r="XDO234" s="14"/>
      <c r="XDP234" s="14"/>
      <c r="XDQ234" s="14"/>
      <c r="XDR234" s="14"/>
      <c r="XDS234" s="14"/>
      <c r="XDT234" s="14"/>
      <c r="XDU234" s="14"/>
      <c r="XDV234" s="14"/>
      <c r="XDW234" s="14"/>
      <c r="XDX234" s="14"/>
      <c r="XDY234" s="14"/>
      <c r="XDZ234" s="14"/>
      <c r="XEA234" s="14"/>
      <c r="XEB234" s="14"/>
      <c r="XEC234" s="14"/>
      <c r="XED234" s="14"/>
      <c r="XEE234" s="14"/>
      <c r="XEF234" s="14"/>
      <c r="XEG234" s="14"/>
      <c r="XEH234" s="14"/>
      <c r="XEI234" s="14"/>
      <c r="XEJ234" s="14"/>
      <c r="XEK234" s="14"/>
      <c r="XEL234" s="14"/>
      <c r="XEM234" s="14"/>
      <c r="XEN234" s="14"/>
      <c r="XEO234" s="14"/>
      <c r="XEP234" s="14"/>
      <c r="XEQ234" s="14"/>
      <c r="XER234" s="14"/>
      <c r="XES234" s="14"/>
      <c r="XET234" s="14"/>
      <c r="XEU234" s="14"/>
      <c r="XEV234" s="14"/>
      <c r="XEW234" s="14"/>
      <c r="XEX234" s="14"/>
      <c r="XEY234" s="14"/>
    </row>
    <row r="235" spans="1:16379" ht="22.5" customHeight="1" x14ac:dyDescent="0.25">
      <c r="A235" s="68" t="str">
        <f t="shared" si="41"/>
        <v>206.</v>
      </c>
      <c r="B235" s="25">
        <v>458</v>
      </c>
      <c r="C235" s="202" t="s">
        <v>28</v>
      </c>
      <c r="D235" s="25">
        <v>1965</v>
      </c>
      <c r="E235" s="111" t="s">
        <v>2932</v>
      </c>
      <c r="F235" s="68" t="s">
        <v>2934</v>
      </c>
      <c r="G235" s="25">
        <v>2</v>
      </c>
      <c r="H235" s="25">
        <v>2</v>
      </c>
      <c r="I235" s="144">
        <v>338.1</v>
      </c>
      <c r="J235" s="144">
        <v>229.9</v>
      </c>
      <c r="K235" s="144">
        <v>229.9</v>
      </c>
      <c r="L235" s="30">
        <v>12</v>
      </c>
      <c r="M235" s="235">
        <f t="shared" si="42"/>
        <v>566640</v>
      </c>
      <c r="N235" s="235"/>
      <c r="O235" s="235"/>
      <c r="P235" s="235"/>
      <c r="Q235" s="144">
        <f t="shared" si="43"/>
        <v>566640</v>
      </c>
      <c r="R235" s="144"/>
      <c r="S235" s="30"/>
      <c r="T235" s="144"/>
      <c r="U235" s="144"/>
      <c r="V235" s="144"/>
      <c r="W235" s="144"/>
      <c r="X235" s="144"/>
      <c r="Y235" s="144">
        <v>180</v>
      </c>
      <c r="Z235" s="144">
        <f>Y235*3148</f>
        <v>566640</v>
      </c>
      <c r="AA235" s="144"/>
      <c r="AB235" s="144"/>
      <c r="AC235" s="144"/>
      <c r="AD235" s="144"/>
      <c r="AE235" s="144"/>
      <c r="AF235" s="144"/>
      <c r="AG235" s="324">
        <v>2025</v>
      </c>
      <c r="AH235" s="128"/>
      <c r="AI235" s="172"/>
      <c r="AJ235" s="172"/>
      <c r="AK235" s="141">
        <f t="shared" si="44"/>
        <v>206</v>
      </c>
      <c r="AL235" s="35" t="s">
        <v>153</v>
      </c>
      <c r="AM235" s="141" t="str">
        <f t="shared" si="45"/>
        <v>206.</v>
      </c>
      <c r="AN235" s="147"/>
      <c r="AO235" s="35"/>
      <c r="AP235" s="16"/>
    </row>
    <row r="236" spans="1:16379" ht="22.5" customHeight="1" x14ac:dyDescent="0.25">
      <c r="A236" s="68" t="str">
        <f t="shared" si="41"/>
        <v>207.</v>
      </c>
      <c r="B236" s="25">
        <v>556</v>
      </c>
      <c r="C236" s="202" t="s">
        <v>30</v>
      </c>
      <c r="D236" s="25">
        <v>1965</v>
      </c>
      <c r="E236" s="111" t="s">
        <v>2932</v>
      </c>
      <c r="F236" s="68" t="s">
        <v>2934</v>
      </c>
      <c r="G236" s="25">
        <v>5</v>
      </c>
      <c r="H236" s="25">
        <v>3</v>
      </c>
      <c r="I236" s="144">
        <v>3154.43</v>
      </c>
      <c r="J236" s="144">
        <v>2113.9499999999998</v>
      </c>
      <c r="K236" s="144">
        <v>1722.23</v>
      </c>
      <c r="L236" s="30">
        <v>69</v>
      </c>
      <c r="M236" s="144">
        <f t="shared" si="42"/>
        <v>1126080</v>
      </c>
      <c r="N236" s="144"/>
      <c r="O236" s="144"/>
      <c r="P236" s="144"/>
      <c r="Q236" s="144">
        <f t="shared" si="43"/>
        <v>1126080</v>
      </c>
      <c r="R236" s="144">
        <v>1126080</v>
      </c>
      <c r="S236" s="30"/>
      <c r="T236" s="144"/>
      <c r="U236" s="144"/>
      <c r="V236" s="144"/>
      <c r="W236" s="144"/>
      <c r="X236" s="144"/>
      <c r="Y236" s="144"/>
      <c r="Z236" s="144"/>
      <c r="AA236" s="144"/>
      <c r="AB236" s="144"/>
      <c r="AC236" s="144"/>
      <c r="AD236" s="144"/>
      <c r="AE236" s="144"/>
      <c r="AF236" s="144"/>
      <c r="AG236" s="324">
        <v>2025</v>
      </c>
      <c r="AH236" s="128"/>
      <c r="AI236" s="216"/>
      <c r="AJ236" s="216"/>
      <c r="AK236" s="141">
        <f t="shared" si="44"/>
        <v>207</v>
      </c>
      <c r="AL236" s="35" t="s">
        <v>153</v>
      </c>
      <c r="AM236" s="141" t="str">
        <f t="shared" si="45"/>
        <v>207.</v>
      </c>
      <c r="AN236" s="147"/>
      <c r="AO236" s="35"/>
      <c r="AP236" s="16"/>
    </row>
    <row r="237" spans="1:16379" ht="22.5" customHeight="1" x14ac:dyDescent="0.25">
      <c r="A237" s="68" t="str">
        <f t="shared" si="41"/>
        <v>208.</v>
      </c>
      <c r="B237" s="25">
        <v>642</v>
      </c>
      <c r="C237" s="36" t="s">
        <v>1693</v>
      </c>
      <c r="D237" s="25">
        <v>1965</v>
      </c>
      <c r="E237" s="111" t="s">
        <v>2932</v>
      </c>
      <c r="F237" s="68" t="s">
        <v>2934</v>
      </c>
      <c r="G237" s="25">
        <v>5</v>
      </c>
      <c r="H237" s="25">
        <v>3</v>
      </c>
      <c r="I237" s="144">
        <v>3351.3</v>
      </c>
      <c r="J237" s="144">
        <v>2668.69</v>
      </c>
      <c r="K237" s="144">
        <v>1619.65</v>
      </c>
      <c r="L237" s="30">
        <v>109</v>
      </c>
      <c r="M237" s="235">
        <f t="shared" si="42"/>
        <v>2741831</v>
      </c>
      <c r="N237" s="235"/>
      <c r="O237" s="235"/>
      <c r="P237" s="235"/>
      <c r="Q237" s="144">
        <f t="shared" si="43"/>
        <v>2741831</v>
      </c>
      <c r="R237" s="235"/>
      <c r="S237" s="240"/>
      <c r="T237" s="235"/>
      <c r="U237" s="235">
        <v>773</v>
      </c>
      <c r="V237" s="235">
        <f>U237*3547</f>
        <v>2741831</v>
      </c>
      <c r="W237" s="235"/>
      <c r="X237" s="235"/>
      <c r="Y237" s="235"/>
      <c r="Z237" s="235"/>
      <c r="AA237" s="235"/>
      <c r="AB237" s="235"/>
      <c r="AC237" s="244"/>
      <c r="AD237" s="244"/>
      <c r="AE237" s="235"/>
      <c r="AF237" s="235"/>
      <c r="AG237" s="324">
        <v>2025</v>
      </c>
      <c r="AH237" s="128"/>
      <c r="AI237" s="172"/>
      <c r="AJ237" s="172"/>
      <c r="AK237" s="141">
        <f t="shared" si="44"/>
        <v>208</v>
      </c>
      <c r="AL237" s="35" t="s">
        <v>153</v>
      </c>
      <c r="AM237" s="141" t="str">
        <f t="shared" si="45"/>
        <v>208.</v>
      </c>
      <c r="AN237" s="147"/>
      <c r="AO237" s="274"/>
      <c r="AP237" s="16"/>
    </row>
    <row r="238" spans="1:16379" ht="22.5" customHeight="1" x14ac:dyDescent="0.25">
      <c r="A238" s="68" t="str">
        <f t="shared" si="41"/>
        <v>209.</v>
      </c>
      <c r="B238" s="25">
        <v>643</v>
      </c>
      <c r="C238" s="161" t="s">
        <v>235</v>
      </c>
      <c r="D238" s="25">
        <v>1965</v>
      </c>
      <c r="E238" s="68" t="s">
        <v>2932</v>
      </c>
      <c r="F238" s="68" t="s">
        <v>2934</v>
      </c>
      <c r="G238" s="25">
        <v>4</v>
      </c>
      <c r="H238" s="25">
        <v>2</v>
      </c>
      <c r="I238" s="322">
        <v>1786.1</v>
      </c>
      <c r="J238" s="322">
        <v>1350.1</v>
      </c>
      <c r="K238" s="322">
        <v>1350.1</v>
      </c>
      <c r="L238" s="12">
        <v>45</v>
      </c>
      <c r="M238" s="235">
        <f t="shared" si="42"/>
        <v>2741175</v>
      </c>
      <c r="N238" s="235"/>
      <c r="O238" s="235"/>
      <c r="P238" s="235"/>
      <c r="Q238" s="144">
        <f t="shared" si="43"/>
        <v>2741175</v>
      </c>
      <c r="R238" s="235">
        <v>2741175</v>
      </c>
      <c r="S238" s="240"/>
      <c r="T238" s="235"/>
      <c r="U238" s="235"/>
      <c r="V238" s="235"/>
      <c r="W238" s="235"/>
      <c r="X238" s="235"/>
      <c r="Y238" s="235"/>
      <c r="Z238" s="235"/>
      <c r="AA238" s="235"/>
      <c r="AB238" s="235"/>
      <c r="AC238" s="235"/>
      <c r="AD238" s="235"/>
      <c r="AE238" s="235"/>
      <c r="AF238" s="235"/>
      <c r="AG238" s="324">
        <v>2025</v>
      </c>
      <c r="AH238" s="128"/>
      <c r="AI238" s="172"/>
      <c r="AJ238" s="172"/>
      <c r="AK238" s="141">
        <f t="shared" si="44"/>
        <v>209</v>
      </c>
      <c r="AL238" s="35" t="s">
        <v>153</v>
      </c>
      <c r="AM238" s="141" t="str">
        <f t="shared" si="45"/>
        <v>209.</v>
      </c>
      <c r="AN238" s="147"/>
      <c r="AO238" s="274"/>
      <c r="AP238" s="16"/>
    </row>
    <row r="239" spans="1:16379" ht="22.5" customHeight="1" x14ac:dyDescent="0.25">
      <c r="A239" s="68" t="str">
        <f t="shared" si="41"/>
        <v>210.</v>
      </c>
      <c r="B239" s="25">
        <v>653</v>
      </c>
      <c r="C239" s="161" t="s">
        <v>264</v>
      </c>
      <c r="D239" s="25">
        <v>1965</v>
      </c>
      <c r="E239" s="68" t="s">
        <v>2932</v>
      </c>
      <c r="F239" s="68" t="s">
        <v>2934</v>
      </c>
      <c r="G239" s="25">
        <v>5</v>
      </c>
      <c r="H239" s="25">
        <v>3</v>
      </c>
      <c r="I239" s="235">
        <v>3344.2</v>
      </c>
      <c r="J239" s="235">
        <v>2667.6</v>
      </c>
      <c r="K239" s="235">
        <v>2667.6</v>
      </c>
      <c r="L239" s="12">
        <v>59</v>
      </c>
      <c r="M239" s="235">
        <f t="shared" si="42"/>
        <v>720954</v>
      </c>
      <c r="N239" s="235"/>
      <c r="O239" s="235"/>
      <c r="P239" s="235"/>
      <c r="Q239" s="144">
        <f t="shared" si="43"/>
        <v>720954</v>
      </c>
      <c r="R239" s="235">
        <v>720954</v>
      </c>
      <c r="S239" s="240"/>
      <c r="T239" s="235"/>
      <c r="U239" s="235"/>
      <c r="V239" s="235"/>
      <c r="W239" s="235"/>
      <c r="X239" s="235"/>
      <c r="Y239" s="235"/>
      <c r="Z239" s="235"/>
      <c r="AA239" s="235"/>
      <c r="AB239" s="235"/>
      <c r="AC239" s="235"/>
      <c r="AD239" s="235"/>
      <c r="AE239" s="235"/>
      <c r="AF239" s="235"/>
      <c r="AG239" s="324">
        <v>2025</v>
      </c>
      <c r="AH239" s="128"/>
      <c r="AI239" s="172"/>
      <c r="AJ239" s="172"/>
      <c r="AK239" s="141">
        <f t="shared" si="44"/>
        <v>210</v>
      </c>
      <c r="AL239" s="35" t="s">
        <v>153</v>
      </c>
      <c r="AM239" s="141" t="str">
        <f t="shared" si="45"/>
        <v>210.</v>
      </c>
      <c r="AN239" s="147"/>
      <c r="AO239" s="35"/>
      <c r="AP239" s="16"/>
    </row>
    <row r="240" spans="1:16379" ht="22.5" customHeight="1" x14ac:dyDescent="0.25">
      <c r="A240" s="68" t="str">
        <f t="shared" si="41"/>
        <v>211.</v>
      </c>
      <c r="B240" s="25">
        <v>5477</v>
      </c>
      <c r="C240" s="174" t="s">
        <v>273</v>
      </c>
      <c r="D240" s="25">
        <v>1965</v>
      </c>
      <c r="E240" s="68" t="s">
        <v>2932</v>
      </c>
      <c r="F240" s="68" t="s">
        <v>2934</v>
      </c>
      <c r="G240" s="25">
        <v>3</v>
      </c>
      <c r="H240" s="25">
        <v>3</v>
      </c>
      <c r="I240" s="146">
        <v>1228</v>
      </c>
      <c r="J240" s="146">
        <v>819.7</v>
      </c>
      <c r="K240" s="146">
        <v>696.8</v>
      </c>
      <c r="L240" s="25">
        <v>42</v>
      </c>
      <c r="M240" s="235">
        <f t="shared" si="42"/>
        <v>1989890</v>
      </c>
      <c r="N240" s="235"/>
      <c r="O240" s="235"/>
      <c r="P240" s="235"/>
      <c r="Q240" s="144">
        <f t="shared" si="43"/>
        <v>1989890</v>
      </c>
      <c r="R240" s="235">
        <v>1989890</v>
      </c>
      <c r="S240" s="240"/>
      <c r="T240" s="235"/>
      <c r="U240" s="235"/>
      <c r="V240" s="235"/>
      <c r="W240" s="235"/>
      <c r="X240" s="235"/>
      <c r="Y240" s="235"/>
      <c r="Z240" s="235"/>
      <c r="AA240" s="235"/>
      <c r="AB240" s="235"/>
      <c r="AC240" s="235"/>
      <c r="AD240" s="235"/>
      <c r="AE240" s="235"/>
      <c r="AF240" s="235"/>
      <c r="AG240" s="324">
        <v>2025</v>
      </c>
      <c r="AH240" s="128"/>
      <c r="AI240" s="172"/>
      <c r="AJ240" s="172"/>
      <c r="AK240" s="141">
        <f t="shared" si="44"/>
        <v>211</v>
      </c>
      <c r="AL240" s="35" t="s">
        <v>153</v>
      </c>
      <c r="AM240" s="141" t="str">
        <f t="shared" si="45"/>
        <v>211.</v>
      </c>
      <c r="AN240" s="147"/>
      <c r="AO240" s="35"/>
      <c r="AP240" s="16"/>
    </row>
    <row r="241" spans="1:42" ht="22.5" customHeight="1" x14ac:dyDescent="0.25">
      <c r="A241" s="68" t="str">
        <f t="shared" si="41"/>
        <v>212.</v>
      </c>
      <c r="B241" s="25">
        <v>391</v>
      </c>
      <c r="C241" s="36" t="s">
        <v>1672</v>
      </c>
      <c r="D241" s="25">
        <v>1966</v>
      </c>
      <c r="E241" s="68" t="s">
        <v>2932</v>
      </c>
      <c r="F241" s="68" t="s">
        <v>2934</v>
      </c>
      <c r="G241" s="25">
        <v>4</v>
      </c>
      <c r="H241" s="25">
        <v>2</v>
      </c>
      <c r="I241" s="322">
        <v>1305.25</v>
      </c>
      <c r="J241" s="322">
        <v>1206.8800000000001</v>
      </c>
      <c r="K241" s="322">
        <v>1206.8800000000001</v>
      </c>
      <c r="L241" s="12">
        <v>49</v>
      </c>
      <c r="M241" s="235">
        <f t="shared" si="42"/>
        <v>1557133</v>
      </c>
      <c r="N241" s="235"/>
      <c r="O241" s="235"/>
      <c r="P241" s="235"/>
      <c r="Q241" s="144">
        <f t="shared" si="43"/>
        <v>1557133</v>
      </c>
      <c r="R241" s="235"/>
      <c r="S241" s="240"/>
      <c r="T241" s="235"/>
      <c r="U241" s="235">
        <v>439</v>
      </c>
      <c r="V241" s="235">
        <f t="shared" ref="V241" si="46">U241*3547</f>
        <v>1557133</v>
      </c>
      <c r="W241" s="235"/>
      <c r="X241" s="235"/>
      <c r="Y241" s="235"/>
      <c r="Z241" s="235"/>
      <c r="AA241" s="235"/>
      <c r="AB241" s="235"/>
      <c r="AC241" s="244"/>
      <c r="AD241" s="244"/>
      <c r="AE241" s="235"/>
      <c r="AF241" s="235"/>
      <c r="AG241" s="324">
        <v>2025</v>
      </c>
      <c r="AH241" s="128"/>
      <c r="AI241" s="172"/>
      <c r="AJ241" s="172"/>
      <c r="AK241" s="141">
        <f t="shared" si="44"/>
        <v>212</v>
      </c>
      <c r="AL241" s="35" t="s">
        <v>153</v>
      </c>
      <c r="AM241" s="141" t="str">
        <f t="shared" si="45"/>
        <v>212.</v>
      </c>
      <c r="AN241" s="147"/>
      <c r="AO241" s="274"/>
      <c r="AP241" s="16"/>
    </row>
    <row r="242" spans="1:42" ht="22.5" customHeight="1" x14ac:dyDescent="0.25">
      <c r="A242" s="68" t="str">
        <f t="shared" si="41"/>
        <v>213.</v>
      </c>
      <c r="B242" s="25">
        <v>624</v>
      </c>
      <c r="C242" s="202" t="s">
        <v>32</v>
      </c>
      <c r="D242" s="25">
        <v>1966</v>
      </c>
      <c r="E242" s="111" t="s">
        <v>2932</v>
      </c>
      <c r="F242" s="68" t="s">
        <v>2934</v>
      </c>
      <c r="G242" s="25">
        <v>4</v>
      </c>
      <c r="H242" s="25">
        <v>3</v>
      </c>
      <c r="I242" s="144">
        <v>2708.58</v>
      </c>
      <c r="J242" s="144">
        <v>2022.15</v>
      </c>
      <c r="K242" s="144">
        <v>2022.15</v>
      </c>
      <c r="L242" s="30">
        <v>86</v>
      </c>
      <c r="M242" s="235">
        <f t="shared" si="42"/>
        <v>1121388</v>
      </c>
      <c r="N242" s="235"/>
      <c r="O242" s="235"/>
      <c r="P242" s="235"/>
      <c r="Q242" s="144">
        <f t="shared" si="43"/>
        <v>1121388</v>
      </c>
      <c r="R242" s="144">
        <v>1121388</v>
      </c>
      <c r="S242" s="30"/>
      <c r="T242" s="144"/>
      <c r="U242" s="144"/>
      <c r="V242" s="144"/>
      <c r="W242" s="144"/>
      <c r="X242" s="144"/>
      <c r="Y242" s="144"/>
      <c r="Z242" s="144"/>
      <c r="AA242" s="144"/>
      <c r="AB242" s="144"/>
      <c r="AC242" s="144"/>
      <c r="AD242" s="144"/>
      <c r="AE242" s="144"/>
      <c r="AF242" s="144"/>
      <c r="AG242" s="324">
        <v>2025</v>
      </c>
      <c r="AH242" s="128"/>
      <c r="AI242" s="172"/>
      <c r="AJ242" s="172"/>
      <c r="AK242" s="141">
        <f t="shared" si="44"/>
        <v>213</v>
      </c>
      <c r="AL242" s="35" t="s">
        <v>153</v>
      </c>
      <c r="AM242" s="141" t="str">
        <f t="shared" si="45"/>
        <v>213.</v>
      </c>
      <c r="AN242" s="147"/>
      <c r="AO242" s="35"/>
      <c r="AP242" s="16"/>
    </row>
    <row r="243" spans="1:42" ht="22.5" customHeight="1" x14ac:dyDescent="0.25">
      <c r="A243" s="68" t="str">
        <f t="shared" si="41"/>
        <v>214.</v>
      </c>
      <c r="B243" s="25">
        <v>655</v>
      </c>
      <c r="C243" s="202" t="s">
        <v>33</v>
      </c>
      <c r="D243" s="25">
        <v>1966</v>
      </c>
      <c r="E243" s="111" t="s">
        <v>2932</v>
      </c>
      <c r="F243" s="68" t="s">
        <v>2934</v>
      </c>
      <c r="G243" s="25">
        <v>5</v>
      </c>
      <c r="H243" s="25">
        <v>3</v>
      </c>
      <c r="I243" s="241">
        <v>3373.1</v>
      </c>
      <c r="J243" s="144">
        <v>2684.6</v>
      </c>
      <c r="K243" s="241">
        <v>2684.6</v>
      </c>
      <c r="L243" s="242">
        <v>112</v>
      </c>
      <c r="M243" s="235">
        <f t="shared" si="42"/>
        <v>2926945</v>
      </c>
      <c r="N243" s="235"/>
      <c r="O243" s="235"/>
      <c r="P243" s="235"/>
      <c r="Q243" s="144">
        <f t="shared" si="43"/>
        <v>2926945</v>
      </c>
      <c r="R243" s="144">
        <f>2741175+185770</f>
        <v>2926945</v>
      </c>
      <c r="S243" s="30"/>
      <c r="T243" s="144"/>
      <c r="U243" s="144"/>
      <c r="V243" s="144"/>
      <c r="W243" s="144"/>
      <c r="X243" s="144"/>
      <c r="Y243" s="144"/>
      <c r="Z243" s="144"/>
      <c r="AA243" s="144"/>
      <c r="AB243" s="144"/>
      <c r="AC243" s="144"/>
      <c r="AD243" s="144"/>
      <c r="AE243" s="144"/>
      <c r="AF243" s="144"/>
      <c r="AG243" s="324">
        <v>2025</v>
      </c>
      <c r="AH243" s="128"/>
      <c r="AI243" s="172"/>
      <c r="AJ243" s="172"/>
      <c r="AK243" s="141">
        <f t="shared" si="44"/>
        <v>214</v>
      </c>
      <c r="AL243" s="35" t="s">
        <v>153</v>
      </c>
      <c r="AM243" s="141" t="str">
        <f t="shared" si="45"/>
        <v>214.</v>
      </c>
      <c r="AN243" s="147"/>
      <c r="AO243" s="35"/>
      <c r="AP243" s="16"/>
    </row>
    <row r="244" spans="1:42" ht="22.5" customHeight="1" x14ac:dyDescent="0.25">
      <c r="A244" s="68" t="str">
        <f t="shared" si="41"/>
        <v>215.</v>
      </c>
      <c r="B244" s="25">
        <v>656</v>
      </c>
      <c r="C244" s="202" t="s">
        <v>217</v>
      </c>
      <c r="D244" s="25">
        <v>1966</v>
      </c>
      <c r="E244" s="111" t="s">
        <v>2932</v>
      </c>
      <c r="F244" s="68" t="s">
        <v>2934</v>
      </c>
      <c r="G244" s="25">
        <v>5</v>
      </c>
      <c r="H244" s="25">
        <v>4</v>
      </c>
      <c r="I244" s="241">
        <v>3377.3</v>
      </c>
      <c r="J244" s="241">
        <v>2640.6</v>
      </c>
      <c r="K244" s="241">
        <v>2640.6</v>
      </c>
      <c r="L244" s="242">
        <v>106</v>
      </c>
      <c r="M244" s="235">
        <f t="shared" si="42"/>
        <v>720954</v>
      </c>
      <c r="N244" s="235"/>
      <c r="O244" s="235"/>
      <c r="P244" s="235"/>
      <c r="Q244" s="144">
        <f t="shared" si="43"/>
        <v>720954</v>
      </c>
      <c r="R244" s="144">
        <v>720954</v>
      </c>
      <c r="S244" s="30"/>
      <c r="T244" s="144"/>
      <c r="U244" s="144"/>
      <c r="V244" s="144"/>
      <c r="W244" s="144"/>
      <c r="X244" s="144"/>
      <c r="Y244" s="144"/>
      <c r="Z244" s="144"/>
      <c r="AA244" s="144"/>
      <c r="AB244" s="144"/>
      <c r="AC244" s="144"/>
      <c r="AD244" s="144"/>
      <c r="AE244" s="144"/>
      <c r="AF244" s="144"/>
      <c r="AG244" s="324">
        <v>2025</v>
      </c>
      <c r="AH244" s="128"/>
      <c r="AI244" s="172"/>
      <c r="AJ244" s="172"/>
      <c r="AK244" s="141">
        <f t="shared" si="44"/>
        <v>215</v>
      </c>
      <c r="AL244" s="35" t="s">
        <v>153</v>
      </c>
      <c r="AM244" s="141" t="str">
        <f t="shared" si="45"/>
        <v>215.</v>
      </c>
      <c r="AN244" s="147"/>
      <c r="AO244" s="35"/>
      <c r="AP244" s="16"/>
    </row>
    <row r="245" spans="1:42" ht="22.5" customHeight="1" x14ac:dyDescent="0.25">
      <c r="A245" s="68" t="str">
        <f t="shared" si="41"/>
        <v>216.</v>
      </c>
      <c r="B245" s="25">
        <v>658</v>
      </c>
      <c r="C245" s="137" t="s">
        <v>218</v>
      </c>
      <c r="D245" s="25">
        <v>1966</v>
      </c>
      <c r="E245" s="111" t="s">
        <v>2932</v>
      </c>
      <c r="F245" s="68" t="s">
        <v>2934</v>
      </c>
      <c r="G245" s="25">
        <v>5</v>
      </c>
      <c r="H245" s="25">
        <v>4</v>
      </c>
      <c r="I245" s="144">
        <v>3378.2</v>
      </c>
      <c r="J245" s="144">
        <v>2640.6</v>
      </c>
      <c r="K245" s="144">
        <v>2640.6</v>
      </c>
      <c r="L245" s="30">
        <v>105</v>
      </c>
      <c r="M245" s="145">
        <f t="shared" ref="M245:M259" si="47">R245+T245+V245+X245+Z245+AB245+AE245+AF245</f>
        <v>3462129</v>
      </c>
      <c r="N245" s="145"/>
      <c r="O245" s="145"/>
      <c r="P245" s="145"/>
      <c r="Q245" s="144">
        <f t="shared" ref="Q245:Q259" si="48">M245</f>
        <v>3462129</v>
      </c>
      <c r="R245" s="144">
        <f>720954+2741175</f>
        <v>3462129</v>
      </c>
      <c r="S245" s="30"/>
      <c r="T245" s="144"/>
      <c r="U245" s="144"/>
      <c r="V245" s="144"/>
      <c r="W245" s="144"/>
      <c r="X245" s="144"/>
      <c r="Y245" s="144"/>
      <c r="Z245" s="144"/>
      <c r="AA245" s="144"/>
      <c r="AB245" s="144"/>
      <c r="AC245" s="144"/>
      <c r="AD245" s="144"/>
      <c r="AE245" s="144"/>
      <c r="AF245" s="144"/>
      <c r="AG245" s="324">
        <v>2025</v>
      </c>
      <c r="AH245" s="128"/>
      <c r="AI245" s="132"/>
      <c r="AJ245" s="132"/>
      <c r="AK245" s="141">
        <f t="shared" si="44"/>
        <v>216</v>
      </c>
      <c r="AL245" s="35" t="s">
        <v>153</v>
      </c>
      <c r="AM245" s="141" t="str">
        <f t="shared" si="45"/>
        <v>216.</v>
      </c>
      <c r="AN245" s="147"/>
      <c r="AO245" s="35"/>
      <c r="AP245" s="16"/>
    </row>
    <row r="246" spans="1:42" ht="22.5" customHeight="1" x14ac:dyDescent="0.25">
      <c r="A246" s="68" t="str">
        <f t="shared" si="41"/>
        <v>217.</v>
      </c>
      <c r="B246" s="25">
        <v>79</v>
      </c>
      <c r="C246" s="161" t="s">
        <v>274</v>
      </c>
      <c r="D246" s="25">
        <v>1983</v>
      </c>
      <c r="E246" s="68" t="s">
        <v>2932</v>
      </c>
      <c r="F246" s="68" t="s">
        <v>2934</v>
      </c>
      <c r="G246" s="25">
        <v>2</v>
      </c>
      <c r="H246" s="25">
        <v>3</v>
      </c>
      <c r="I246" s="322">
        <v>727</v>
      </c>
      <c r="J246" s="322">
        <v>692</v>
      </c>
      <c r="K246" s="322">
        <v>692</v>
      </c>
      <c r="L246" s="12">
        <v>27</v>
      </c>
      <c r="M246" s="235">
        <f t="shared" si="47"/>
        <v>215670</v>
      </c>
      <c r="N246" s="235"/>
      <c r="O246" s="235"/>
      <c r="P246" s="235"/>
      <c r="Q246" s="144">
        <f t="shared" si="48"/>
        <v>215670</v>
      </c>
      <c r="R246" s="235">
        <v>215670</v>
      </c>
      <c r="S246" s="240"/>
      <c r="T246" s="235"/>
      <c r="U246" s="235"/>
      <c r="V246" s="235"/>
      <c r="W246" s="235"/>
      <c r="X246" s="235"/>
      <c r="Y246" s="235"/>
      <c r="Z246" s="235"/>
      <c r="AA246" s="235"/>
      <c r="AB246" s="235"/>
      <c r="AC246" s="235"/>
      <c r="AD246" s="235"/>
      <c r="AE246" s="235"/>
      <c r="AF246" s="235"/>
      <c r="AG246" s="324">
        <v>2025</v>
      </c>
      <c r="AH246" s="128"/>
      <c r="AI246" s="172"/>
      <c r="AJ246" s="172"/>
      <c r="AK246" s="141">
        <f t="shared" si="44"/>
        <v>217</v>
      </c>
      <c r="AL246" s="35" t="s">
        <v>153</v>
      </c>
      <c r="AM246" s="141" t="str">
        <f t="shared" si="45"/>
        <v>217.</v>
      </c>
      <c r="AN246" s="147"/>
      <c r="AO246" s="35"/>
      <c r="AP246" s="16"/>
    </row>
    <row r="247" spans="1:42" ht="22.5" customHeight="1" x14ac:dyDescent="0.25">
      <c r="A247" s="68" t="str">
        <f t="shared" si="41"/>
        <v>218.</v>
      </c>
      <c r="B247" s="25">
        <v>192</v>
      </c>
      <c r="C247" s="36" t="s">
        <v>1662</v>
      </c>
      <c r="D247" s="25">
        <v>1967</v>
      </c>
      <c r="E247" s="68" t="s">
        <v>2932</v>
      </c>
      <c r="F247" s="68" t="s">
        <v>2934</v>
      </c>
      <c r="G247" s="25">
        <v>2</v>
      </c>
      <c r="H247" s="25">
        <v>2</v>
      </c>
      <c r="I247" s="235">
        <v>505.4</v>
      </c>
      <c r="J247" s="235">
        <v>444.4</v>
      </c>
      <c r="K247" s="235">
        <v>444.4</v>
      </c>
      <c r="L247" s="12">
        <v>18</v>
      </c>
      <c r="M247" s="235">
        <f t="shared" si="47"/>
        <v>200265</v>
      </c>
      <c r="N247" s="235"/>
      <c r="O247" s="235"/>
      <c r="P247" s="235"/>
      <c r="Q247" s="144">
        <f t="shared" si="48"/>
        <v>200265</v>
      </c>
      <c r="R247" s="244">
        <v>200265</v>
      </c>
      <c r="S247" s="245"/>
      <c r="T247" s="244"/>
      <c r="U247" s="244"/>
      <c r="V247" s="244"/>
      <c r="W247" s="244"/>
      <c r="X247" s="244"/>
      <c r="Y247" s="244"/>
      <c r="Z247" s="244"/>
      <c r="AA247" s="244"/>
      <c r="AB247" s="244"/>
      <c r="AC247" s="144"/>
      <c r="AD247" s="144"/>
      <c r="AE247" s="244"/>
      <c r="AF247" s="244"/>
      <c r="AG247" s="324">
        <v>2025</v>
      </c>
      <c r="AH247" s="128"/>
      <c r="AI247" s="172"/>
      <c r="AJ247" s="172"/>
      <c r="AK247" s="141">
        <f t="shared" si="44"/>
        <v>218</v>
      </c>
      <c r="AL247" s="35" t="s">
        <v>153</v>
      </c>
      <c r="AM247" s="141" t="str">
        <f t="shared" si="45"/>
        <v>218.</v>
      </c>
      <c r="AN247" s="147"/>
      <c r="AO247" s="35"/>
      <c r="AP247" s="16"/>
    </row>
    <row r="248" spans="1:42" ht="22.5" customHeight="1" x14ac:dyDescent="0.25">
      <c r="A248" s="68" t="str">
        <f t="shared" si="41"/>
        <v>219.</v>
      </c>
      <c r="B248" s="25">
        <v>259</v>
      </c>
      <c r="C248" s="161" t="s">
        <v>277</v>
      </c>
      <c r="D248" s="25">
        <v>1967</v>
      </c>
      <c r="E248" s="68" t="s">
        <v>2932</v>
      </c>
      <c r="F248" s="68" t="s">
        <v>2935</v>
      </c>
      <c r="G248" s="25">
        <v>2</v>
      </c>
      <c r="H248" s="25">
        <v>1</v>
      </c>
      <c r="I248" s="322">
        <v>346.2</v>
      </c>
      <c r="J248" s="322">
        <v>220.9</v>
      </c>
      <c r="K248" s="322">
        <v>220.9</v>
      </c>
      <c r="L248" s="12">
        <v>13</v>
      </c>
      <c r="M248" s="235">
        <f t="shared" si="47"/>
        <v>1067974</v>
      </c>
      <c r="N248" s="235"/>
      <c r="O248" s="235"/>
      <c r="P248" s="235"/>
      <c r="Q248" s="144">
        <f t="shared" si="48"/>
        <v>1067974</v>
      </c>
      <c r="R248" s="235"/>
      <c r="S248" s="240"/>
      <c r="T248" s="235"/>
      <c r="U248" s="235"/>
      <c r="V248" s="235"/>
      <c r="W248" s="235"/>
      <c r="X248" s="235"/>
      <c r="Y248" s="235">
        <v>311</v>
      </c>
      <c r="Z248" s="235">
        <f>Y248*3434</f>
        <v>1067974</v>
      </c>
      <c r="AA248" s="235"/>
      <c r="AB248" s="235"/>
      <c r="AC248" s="235"/>
      <c r="AD248" s="235"/>
      <c r="AE248" s="144"/>
      <c r="AF248" s="235"/>
      <c r="AG248" s="324">
        <v>2025</v>
      </c>
      <c r="AH248" s="128"/>
      <c r="AI248" s="172"/>
      <c r="AJ248" s="172"/>
      <c r="AK248" s="141">
        <f t="shared" si="44"/>
        <v>219</v>
      </c>
      <c r="AL248" s="35" t="s">
        <v>153</v>
      </c>
      <c r="AM248" s="141" t="str">
        <f t="shared" si="45"/>
        <v>219.</v>
      </c>
      <c r="AN248" s="147"/>
      <c r="AO248" s="35"/>
      <c r="AP248" s="16"/>
    </row>
    <row r="249" spans="1:42" ht="22.5" customHeight="1" x14ac:dyDescent="0.25">
      <c r="A249" s="68" t="str">
        <f t="shared" si="41"/>
        <v>220.</v>
      </c>
      <c r="B249" s="25">
        <v>386</v>
      </c>
      <c r="C249" s="202" t="s">
        <v>204</v>
      </c>
      <c r="D249" s="25">
        <v>1967</v>
      </c>
      <c r="E249" s="111" t="s">
        <v>2932</v>
      </c>
      <c r="F249" s="68" t="s">
        <v>2934</v>
      </c>
      <c r="G249" s="25">
        <v>5</v>
      </c>
      <c r="H249" s="25">
        <v>4</v>
      </c>
      <c r="I249" s="144">
        <v>4470.25</v>
      </c>
      <c r="J249" s="144">
        <v>3284.25</v>
      </c>
      <c r="K249" s="144">
        <v>3284.25</v>
      </c>
      <c r="L249" s="30">
        <v>120</v>
      </c>
      <c r="M249" s="235">
        <f t="shared" si="47"/>
        <v>4272172</v>
      </c>
      <c r="N249" s="235"/>
      <c r="O249" s="235"/>
      <c r="P249" s="235"/>
      <c r="Q249" s="144">
        <f t="shared" si="48"/>
        <v>4272172</v>
      </c>
      <c r="R249" s="144">
        <v>4272172</v>
      </c>
      <c r="S249" s="30"/>
      <c r="T249" s="144"/>
      <c r="U249" s="144"/>
      <c r="V249" s="144"/>
      <c r="W249" s="144"/>
      <c r="X249" s="144"/>
      <c r="Y249" s="144"/>
      <c r="Z249" s="144"/>
      <c r="AA249" s="144"/>
      <c r="AB249" s="144"/>
      <c r="AC249" s="144"/>
      <c r="AD249" s="144"/>
      <c r="AE249" s="144"/>
      <c r="AF249" s="144"/>
      <c r="AG249" s="324">
        <v>2025</v>
      </c>
      <c r="AH249" s="128"/>
      <c r="AI249" s="172"/>
      <c r="AJ249" s="172"/>
      <c r="AK249" s="141">
        <f t="shared" si="44"/>
        <v>220</v>
      </c>
      <c r="AL249" s="35" t="s">
        <v>153</v>
      </c>
      <c r="AM249" s="141" t="str">
        <f t="shared" si="45"/>
        <v>220.</v>
      </c>
      <c r="AN249" s="147"/>
      <c r="AO249" s="35"/>
      <c r="AP249" s="16"/>
    </row>
    <row r="250" spans="1:42" ht="22.5" customHeight="1" x14ac:dyDescent="0.25">
      <c r="A250" s="68" t="str">
        <f t="shared" si="41"/>
        <v>221.</v>
      </c>
      <c r="B250" s="25">
        <v>464</v>
      </c>
      <c r="C250" s="202" t="s">
        <v>207</v>
      </c>
      <c r="D250" s="25">
        <v>1967</v>
      </c>
      <c r="E250" s="111" t="s">
        <v>2932</v>
      </c>
      <c r="F250" s="68" t="s">
        <v>2934</v>
      </c>
      <c r="G250" s="25">
        <v>2</v>
      </c>
      <c r="H250" s="25">
        <v>3</v>
      </c>
      <c r="I250" s="144">
        <v>1200.0999999999999</v>
      </c>
      <c r="J250" s="144">
        <v>475.1</v>
      </c>
      <c r="K250" s="144">
        <v>475.1</v>
      </c>
      <c r="L250" s="30">
        <v>23</v>
      </c>
      <c r="M250" s="235">
        <f t="shared" si="47"/>
        <v>74308</v>
      </c>
      <c r="N250" s="235"/>
      <c r="O250" s="235"/>
      <c r="P250" s="235"/>
      <c r="Q250" s="144">
        <f t="shared" si="48"/>
        <v>74308</v>
      </c>
      <c r="R250" s="144">
        <v>74308</v>
      </c>
      <c r="S250" s="30"/>
      <c r="T250" s="144"/>
      <c r="U250" s="144"/>
      <c r="V250" s="144"/>
      <c r="W250" s="144"/>
      <c r="X250" s="144"/>
      <c r="Y250" s="144"/>
      <c r="Z250" s="144"/>
      <c r="AA250" s="144"/>
      <c r="AB250" s="144"/>
      <c r="AC250" s="144"/>
      <c r="AD250" s="144"/>
      <c r="AE250" s="144"/>
      <c r="AF250" s="144"/>
      <c r="AG250" s="324">
        <v>2025</v>
      </c>
      <c r="AH250" s="128"/>
      <c r="AI250" s="172"/>
      <c r="AJ250" s="172"/>
      <c r="AK250" s="141">
        <f t="shared" si="44"/>
        <v>221</v>
      </c>
      <c r="AL250" s="35" t="s">
        <v>153</v>
      </c>
      <c r="AM250" s="141" t="str">
        <f t="shared" si="45"/>
        <v>221.</v>
      </c>
      <c r="AN250" s="147"/>
      <c r="AO250" s="35"/>
      <c r="AP250" s="16"/>
    </row>
    <row r="251" spans="1:42" ht="22.5" customHeight="1" x14ac:dyDescent="0.25">
      <c r="A251" s="68" t="str">
        <f t="shared" si="41"/>
        <v>222.</v>
      </c>
      <c r="B251" s="25">
        <v>560</v>
      </c>
      <c r="C251" s="161" t="s">
        <v>257</v>
      </c>
      <c r="D251" s="25">
        <v>1967</v>
      </c>
      <c r="E251" s="68" t="s">
        <v>2932</v>
      </c>
      <c r="F251" s="68" t="s">
        <v>2934</v>
      </c>
      <c r="G251" s="25">
        <v>5</v>
      </c>
      <c r="H251" s="25">
        <v>8</v>
      </c>
      <c r="I251" s="322">
        <v>6541.89</v>
      </c>
      <c r="J251" s="144">
        <v>3974.36</v>
      </c>
      <c r="K251" s="322">
        <v>3974.36</v>
      </c>
      <c r="L251" s="12">
        <v>191</v>
      </c>
      <c r="M251" s="235">
        <f t="shared" si="47"/>
        <v>6578820</v>
      </c>
      <c r="N251" s="235"/>
      <c r="O251" s="235"/>
      <c r="P251" s="235"/>
      <c r="Q251" s="144">
        <f t="shared" si="48"/>
        <v>6578820</v>
      </c>
      <c r="R251" s="235">
        <v>6578820</v>
      </c>
      <c r="S251" s="240"/>
      <c r="T251" s="235"/>
      <c r="U251" s="235"/>
      <c r="V251" s="235"/>
      <c r="W251" s="235"/>
      <c r="X251" s="235"/>
      <c r="Y251" s="235"/>
      <c r="Z251" s="235"/>
      <c r="AA251" s="235"/>
      <c r="AB251" s="235"/>
      <c r="AC251" s="235"/>
      <c r="AD251" s="235"/>
      <c r="AE251" s="235"/>
      <c r="AF251" s="235"/>
      <c r="AG251" s="324">
        <v>2025</v>
      </c>
      <c r="AH251" s="128"/>
      <c r="AI251" s="172"/>
      <c r="AJ251" s="172"/>
      <c r="AK251" s="141">
        <f t="shared" si="44"/>
        <v>222</v>
      </c>
      <c r="AL251" s="35" t="s">
        <v>153</v>
      </c>
      <c r="AM251" s="141" t="str">
        <f t="shared" si="45"/>
        <v>222.</v>
      </c>
      <c r="AN251" s="147"/>
      <c r="AO251" s="35"/>
      <c r="AP251" s="16"/>
    </row>
    <row r="252" spans="1:42" ht="22.5" customHeight="1" x14ac:dyDescent="0.25">
      <c r="A252" s="68" t="str">
        <f t="shared" si="41"/>
        <v>223.</v>
      </c>
      <c r="B252" s="25">
        <v>623</v>
      </c>
      <c r="C252" s="202" t="s">
        <v>215</v>
      </c>
      <c r="D252" s="25">
        <v>1967</v>
      </c>
      <c r="E252" s="111" t="s">
        <v>2932</v>
      </c>
      <c r="F252" s="68" t="s">
        <v>2934</v>
      </c>
      <c r="G252" s="25">
        <v>4</v>
      </c>
      <c r="H252" s="25">
        <v>3</v>
      </c>
      <c r="I252" s="144">
        <v>1486.26</v>
      </c>
      <c r="J252" s="144">
        <v>975.59</v>
      </c>
      <c r="K252" s="144">
        <v>975.59</v>
      </c>
      <c r="L252" s="30">
        <v>63</v>
      </c>
      <c r="M252" s="235">
        <f t="shared" si="47"/>
        <v>647010</v>
      </c>
      <c r="N252" s="235"/>
      <c r="O252" s="235"/>
      <c r="P252" s="235"/>
      <c r="Q252" s="144">
        <f t="shared" si="48"/>
        <v>647010</v>
      </c>
      <c r="R252" s="144">
        <v>647010</v>
      </c>
      <c r="S252" s="30"/>
      <c r="T252" s="144"/>
      <c r="U252" s="144"/>
      <c r="V252" s="144"/>
      <c r="W252" s="144"/>
      <c r="X252" s="144"/>
      <c r="Y252" s="144"/>
      <c r="Z252" s="144"/>
      <c r="AA252" s="144"/>
      <c r="AB252" s="144"/>
      <c r="AC252" s="144"/>
      <c r="AD252" s="144"/>
      <c r="AE252" s="144"/>
      <c r="AF252" s="144"/>
      <c r="AG252" s="324">
        <v>2025</v>
      </c>
      <c r="AH252" s="128"/>
      <c r="AI252" s="172"/>
      <c r="AJ252" s="172"/>
      <c r="AK252" s="141">
        <f t="shared" si="44"/>
        <v>223</v>
      </c>
      <c r="AL252" s="35" t="s">
        <v>153</v>
      </c>
      <c r="AM252" s="141" t="str">
        <f t="shared" si="45"/>
        <v>223.</v>
      </c>
      <c r="AN252" s="147"/>
      <c r="AO252" s="35"/>
      <c r="AP252" s="16"/>
    </row>
    <row r="253" spans="1:42" ht="22.5" customHeight="1" x14ac:dyDescent="0.25">
      <c r="A253" s="68" t="str">
        <f t="shared" si="41"/>
        <v>224.</v>
      </c>
      <c r="B253" s="25">
        <v>648</v>
      </c>
      <c r="C253" s="202" t="s">
        <v>216</v>
      </c>
      <c r="D253" s="25">
        <v>1967</v>
      </c>
      <c r="E253" s="111" t="s">
        <v>2932</v>
      </c>
      <c r="F253" s="68" t="s">
        <v>2934</v>
      </c>
      <c r="G253" s="25">
        <v>5</v>
      </c>
      <c r="H253" s="25">
        <v>3</v>
      </c>
      <c r="I253" s="241">
        <v>3109.58</v>
      </c>
      <c r="J253" s="144">
        <v>2629.95</v>
      </c>
      <c r="K253" s="241">
        <v>2629.95</v>
      </c>
      <c r="L253" s="242">
        <v>93</v>
      </c>
      <c r="M253" s="235">
        <f t="shared" si="47"/>
        <v>720954</v>
      </c>
      <c r="N253" s="235"/>
      <c r="O253" s="235"/>
      <c r="P253" s="235"/>
      <c r="Q253" s="144">
        <f t="shared" si="48"/>
        <v>720954</v>
      </c>
      <c r="R253" s="144">
        <v>720954</v>
      </c>
      <c r="S253" s="30"/>
      <c r="T253" s="144"/>
      <c r="U253" s="144"/>
      <c r="V253" s="144"/>
      <c r="W253" s="144"/>
      <c r="X253" s="144"/>
      <c r="Y253" s="144"/>
      <c r="Z253" s="144"/>
      <c r="AA253" s="144"/>
      <c r="AB253" s="144"/>
      <c r="AC253" s="144"/>
      <c r="AD253" s="144"/>
      <c r="AE253" s="144"/>
      <c r="AF253" s="144"/>
      <c r="AG253" s="324">
        <v>2025</v>
      </c>
      <c r="AH253" s="128"/>
      <c r="AI253" s="172"/>
      <c r="AJ253" s="172"/>
      <c r="AK253" s="141">
        <f t="shared" si="44"/>
        <v>224</v>
      </c>
      <c r="AL253" s="35" t="s">
        <v>153</v>
      </c>
      <c r="AM253" s="141" t="str">
        <f t="shared" si="45"/>
        <v>224.</v>
      </c>
      <c r="AN253" s="147"/>
      <c r="AO253" s="35"/>
      <c r="AP253" s="16"/>
    </row>
    <row r="254" spans="1:42" ht="22.5" customHeight="1" x14ac:dyDescent="0.25">
      <c r="A254" s="68" t="str">
        <f t="shared" si="41"/>
        <v>225.</v>
      </c>
      <c r="B254" s="25">
        <v>734</v>
      </c>
      <c r="C254" s="202" t="s">
        <v>219</v>
      </c>
      <c r="D254" s="25">
        <v>1967</v>
      </c>
      <c r="E254" s="111" t="s">
        <v>2932</v>
      </c>
      <c r="F254" s="68" t="s">
        <v>2934</v>
      </c>
      <c r="G254" s="25">
        <v>3</v>
      </c>
      <c r="H254" s="25">
        <v>3</v>
      </c>
      <c r="I254" s="241">
        <v>2034.8</v>
      </c>
      <c r="J254" s="144">
        <v>1143.7</v>
      </c>
      <c r="K254" s="241">
        <v>1143.7</v>
      </c>
      <c r="L254" s="242">
        <v>44</v>
      </c>
      <c r="M254" s="235">
        <f t="shared" si="47"/>
        <v>1924914</v>
      </c>
      <c r="N254" s="235"/>
      <c r="O254" s="235"/>
      <c r="P254" s="235"/>
      <c r="Q254" s="144">
        <f t="shared" si="48"/>
        <v>1924914</v>
      </c>
      <c r="R254" s="235">
        <v>1924914</v>
      </c>
      <c r="S254" s="30"/>
      <c r="T254" s="144"/>
      <c r="U254" s="144"/>
      <c r="V254" s="144"/>
      <c r="W254" s="144"/>
      <c r="X254" s="144"/>
      <c r="Y254" s="144"/>
      <c r="Z254" s="144"/>
      <c r="AA254" s="144"/>
      <c r="AB254" s="144"/>
      <c r="AC254" s="144"/>
      <c r="AD254" s="144"/>
      <c r="AE254" s="144"/>
      <c r="AF254" s="144"/>
      <c r="AG254" s="324">
        <v>2025</v>
      </c>
      <c r="AH254" s="128"/>
      <c r="AI254" s="172"/>
      <c r="AJ254" s="172"/>
      <c r="AK254" s="141">
        <f t="shared" si="44"/>
        <v>225</v>
      </c>
      <c r="AL254" s="35" t="s">
        <v>153</v>
      </c>
      <c r="AM254" s="141" t="str">
        <f t="shared" si="45"/>
        <v>225.</v>
      </c>
      <c r="AN254" s="147"/>
      <c r="AO254" s="35"/>
      <c r="AP254" s="16"/>
    </row>
    <row r="255" spans="1:42" ht="22.5" customHeight="1" x14ac:dyDescent="0.25">
      <c r="A255" s="68" t="str">
        <f t="shared" si="41"/>
        <v>226.</v>
      </c>
      <c r="B255" s="25">
        <v>5470</v>
      </c>
      <c r="C255" s="161" t="s">
        <v>271</v>
      </c>
      <c r="D255" s="25">
        <v>1967</v>
      </c>
      <c r="E255" s="68" t="s">
        <v>2932</v>
      </c>
      <c r="F255" s="68" t="s">
        <v>2934</v>
      </c>
      <c r="G255" s="25">
        <v>2</v>
      </c>
      <c r="H255" s="25">
        <v>2</v>
      </c>
      <c r="I255" s="322">
        <v>786.2</v>
      </c>
      <c r="J255" s="322">
        <v>548.6</v>
      </c>
      <c r="K255" s="322">
        <v>548.6</v>
      </c>
      <c r="L255" s="12">
        <v>32</v>
      </c>
      <c r="M255" s="235">
        <f t="shared" si="47"/>
        <v>1055860</v>
      </c>
      <c r="N255" s="235"/>
      <c r="O255" s="235"/>
      <c r="P255" s="235"/>
      <c r="Q255" s="144">
        <f t="shared" si="48"/>
        <v>1055860</v>
      </c>
      <c r="R255" s="235">
        <v>1055860</v>
      </c>
      <c r="S255" s="240"/>
      <c r="T255" s="235"/>
      <c r="U255" s="235"/>
      <c r="V255" s="235"/>
      <c r="W255" s="235"/>
      <c r="X255" s="235"/>
      <c r="Y255" s="235"/>
      <c r="Z255" s="235"/>
      <c r="AA255" s="235"/>
      <c r="AB255" s="235"/>
      <c r="AC255" s="235"/>
      <c r="AD255" s="235"/>
      <c r="AE255" s="144"/>
      <c r="AF255" s="235"/>
      <c r="AG255" s="324">
        <v>2025</v>
      </c>
      <c r="AH255" s="128"/>
      <c r="AI255" s="172"/>
      <c r="AJ255" s="172"/>
      <c r="AK255" s="141">
        <f t="shared" si="44"/>
        <v>226</v>
      </c>
      <c r="AL255" s="35" t="s">
        <v>153</v>
      </c>
      <c r="AM255" s="141" t="str">
        <f t="shared" si="45"/>
        <v>226.</v>
      </c>
      <c r="AN255" s="147"/>
      <c r="AO255" s="274"/>
      <c r="AP255" s="16"/>
    </row>
    <row r="256" spans="1:42" ht="22.5" customHeight="1" x14ac:dyDescent="0.25">
      <c r="A256" s="68" t="str">
        <f t="shared" si="41"/>
        <v>227.</v>
      </c>
      <c r="B256" s="25">
        <v>5490</v>
      </c>
      <c r="C256" s="202" t="s">
        <v>221</v>
      </c>
      <c r="D256" s="25">
        <v>1967</v>
      </c>
      <c r="E256" s="111" t="s">
        <v>2932</v>
      </c>
      <c r="F256" s="111" t="s">
        <v>2935</v>
      </c>
      <c r="G256" s="25">
        <v>2</v>
      </c>
      <c r="H256" s="25">
        <v>2</v>
      </c>
      <c r="I256" s="241">
        <v>553.6</v>
      </c>
      <c r="J256" s="241">
        <v>289.5</v>
      </c>
      <c r="K256" s="241">
        <v>289.5</v>
      </c>
      <c r="L256" s="242">
        <v>11</v>
      </c>
      <c r="M256" s="144">
        <f t="shared" si="47"/>
        <v>214160</v>
      </c>
      <c r="N256" s="144"/>
      <c r="O256" s="144"/>
      <c r="P256" s="144"/>
      <c r="Q256" s="144">
        <f t="shared" si="48"/>
        <v>214160</v>
      </c>
      <c r="R256" s="144"/>
      <c r="S256" s="30"/>
      <c r="T256" s="144"/>
      <c r="U256" s="144"/>
      <c r="V256" s="322"/>
      <c r="W256" s="144"/>
      <c r="X256" s="144"/>
      <c r="Y256" s="144"/>
      <c r="Z256" s="144"/>
      <c r="AA256" s="235">
        <v>80</v>
      </c>
      <c r="AB256" s="235">
        <f>AA256*2677</f>
        <v>214160</v>
      </c>
      <c r="AC256" s="144"/>
      <c r="AD256" s="144"/>
      <c r="AE256" s="144"/>
      <c r="AF256" s="144"/>
      <c r="AG256" s="324">
        <v>2025</v>
      </c>
      <c r="AH256" s="128"/>
      <c r="AI256" s="172"/>
      <c r="AJ256" s="172"/>
      <c r="AK256" s="141">
        <f t="shared" si="44"/>
        <v>227</v>
      </c>
      <c r="AL256" s="35" t="s">
        <v>153</v>
      </c>
      <c r="AM256" s="141" t="str">
        <f t="shared" si="45"/>
        <v>227.</v>
      </c>
      <c r="AN256" s="147"/>
      <c r="AO256" s="35"/>
      <c r="AP256" s="16"/>
    </row>
    <row r="257" spans="1:42" ht="22.5" customHeight="1" x14ac:dyDescent="0.25">
      <c r="A257" s="68" t="str">
        <f t="shared" si="41"/>
        <v>228.</v>
      </c>
      <c r="B257" s="25">
        <v>84</v>
      </c>
      <c r="C257" s="202" t="s">
        <v>223</v>
      </c>
      <c r="D257" s="25">
        <v>1968</v>
      </c>
      <c r="E257" s="111" t="s">
        <v>2932</v>
      </c>
      <c r="F257" s="68" t="s">
        <v>2934</v>
      </c>
      <c r="G257" s="25">
        <v>2</v>
      </c>
      <c r="H257" s="25">
        <v>1</v>
      </c>
      <c r="I257" s="241">
        <v>351</v>
      </c>
      <c r="J257" s="241">
        <v>293.5</v>
      </c>
      <c r="K257" s="241">
        <v>293.5</v>
      </c>
      <c r="L257" s="242">
        <v>19</v>
      </c>
      <c r="M257" s="235">
        <f t="shared" si="47"/>
        <v>85740</v>
      </c>
      <c r="N257" s="235"/>
      <c r="O257" s="235"/>
      <c r="P257" s="235"/>
      <c r="Q257" s="144">
        <f t="shared" si="48"/>
        <v>85740</v>
      </c>
      <c r="R257" s="144">
        <v>85740</v>
      </c>
      <c r="S257" s="30"/>
      <c r="T257" s="144"/>
      <c r="U257" s="144"/>
      <c r="V257" s="144"/>
      <c r="W257" s="144"/>
      <c r="X257" s="144"/>
      <c r="Y257" s="144"/>
      <c r="Z257" s="144"/>
      <c r="AA257" s="144"/>
      <c r="AB257" s="144"/>
      <c r="AC257" s="144"/>
      <c r="AD257" s="144"/>
      <c r="AE257" s="144"/>
      <c r="AF257" s="144"/>
      <c r="AG257" s="324">
        <v>2025</v>
      </c>
      <c r="AH257" s="128"/>
      <c r="AI257" s="172"/>
      <c r="AJ257" s="172"/>
      <c r="AK257" s="141">
        <f t="shared" si="44"/>
        <v>228</v>
      </c>
      <c r="AL257" s="35" t="s">
        <v>153</v>
      </c>
      <c r="AM257" s="141" t="str">
        <f t="shared" si="45"/>
        <v>228.</v>
      </c>
      <c r="AN257" s="147"/>
      <c r="AO257" s="35"/>
      <c r="AP257" s="16"/>
    </row>
    <row r="258" spans="1:42" ht="22.5" customHeight="1" x14ac:dyDescent="0.25">
      <c r="A258" s="68" t="str">
        <f t="shared" si="41"/>
        <v>229.</v>
      </c>
      <c r="B258" s="25">
        <v>85</v>
      </c>
      <c r="C258" s="202" t="s">
        <v>224</v>
      </c>
      <c r="D258" s="25">
        <v>1968</v>
      </c>
      <c r="E258" s="111" t="s">
        <v>2932</v>
      </c>
      <c r="F258" s="68" t="s">
        <v>2934</v>
      </c>
      <c r="G258" s="25">
        <v>2</v>
      </c>
      <c r="H258" s="25">
        <v>2</v>
      </c>
      <c r="I258" s="241">
        <v>545</v>
      </c>
      <c r="J258" s="241">
        <v>513</v>
      </c>
      <c r="K258" s="241">
        <v>513</v>
      </c>
      <c r="L258" s="242">
        <v>29</v>
      </c>
      <c r="M258" s="235">
        <f t="shared" si="47"/>
        <v>100030</v>
      </c>
      <c r="N258" s="235"/>
      <c r="O258" s="235"/>
      <c r="P258" s="235"/>
      <c r="Q258" s="144">
        <f t="shared" si="48"/>
        <v>100030</v>
      </c>
      <c r="R258" s="144">
        <v>100030</v>
      </c>
      <c r="S258" s="30"/>
      <c r="T258" s="144"/>
      <c r="U258" s="144"/>
      <c r="V258" s="144"/>
      <c r="W258" s="144"/>
      <c r="X258" s="144"/>
      <c r="Y258" s="144"/>
      <c r="Z258" s="144"/>
      <c r="AA258" s="144"/>
      <c r="AB258" s="144"/>
      <c r="AC258" s="144"/>
      <c r="AD258" s="144"/>
      <c r="AE258" s="144"/>
      <c r="AF258" s="144"/>
      <c r="AG258" s="324">
        <v>2025</v>
      </c>
      <c r="AH258" s="128"/>
      <c r="AI258" s="172"/>
      <c r="AJ258" s="172"/>
      <c r="AK258" s="141">
        <f t="shared" si="44"/>
        <v>229</v>
      </c>
      <c r="AL258" s="35" t="s">
        <v>153</v>
      </c>
      <c r="AM258" s="141" t="str">
        <f t="shared" si="45"/>
        <v>229.</v>
      </c>
      <c r="AN258" s="147"/>
      <c r="AO258" s="35"/>
      <c r="AP258" s="16"/>
    </row>
    <row r="259" spans="1:42" ht="22.5" customHeight="1" x14ac:dyDescent="0.25">
      <c r="A259" s="68" t="str">
        <f t="shared" si="41"/>
        <v>230.</v>
      </c>
      <c r="B259" s="25">
        <v>119</v>
      </c>
      <c r="C259" s="161" t="s">
        <v>2650</v>
      </c>
      <c r="D259" s="25">
        <v>1968</v>
      </c>
      <c r="E259" s="68" t="s">
        <v>2932</v>
      </c>
      <c r="F259" s="68" t="s">
        <v>2934</v>
      </c>
      <c r="G259" s="25">
        <v>2</v>
      </c>
      <c r="H259" s="25">
        <v>2</v>
      </c>
      <c r="I259" s="322">
        <v>282.39999999999998</v>
      </c>
      <c r="J259" s="322">
        <v>266</v>
      </c>
      <c r="K259" s="322">
        <v>266</v>
      </c>
      <c r="L259" s="12">
        <v>15</v>
      </c>
      <c r="M259" s="235">
        <f t="shared" si="47"/>
        <v>259710</v>
      </c>
      <c r="N259" s="235"/>
      <c r="O259" s="235"/>
      <c r="P259" s="235"/>
      <c r="Q259" s="144">
        <f t="shared" si="48"/>
        <v>259710</v>
      </c>
      <c r="R259" s="235"/>
      <c r="S259" s="240"/>
      <c r="T259" s="235"/>
      <c r="U259" s="235"/>
      <c r="V259" s="235"/>
      <c r="W259" s="235"/>
      <c r="X259" s="235"/>
      <c r="Y259" s="235">
        <v>82.5</v>
      </c>
      <c r="Z259" s="235">
        <f>Y259*3148</f>
        <v>259710</v>
      </c>
      <c r="AA259" s="235"/>
      <c r="AB259" s="235"/>
      <c r="AC259" s="235"/>
      <c r="AD259" s="235"/>
      <c r="AE259" s="144"/>
      <c r="AF259" s="235"/>
      <c r="AG259" s="324">
        <v>2025</v>
      </c>
      <c r="AH259" s="128"/>
      <c r="AI259" s="172"/>
      <c r="AJ259" s="172"/>
      <c r="AK259" s="141">
        <f t="shared" si="44"/>
        <v>230</v>
      </c>
      <c r="AL259" s="35" t="s">
        <v>153</v>
      </c>
      <c r="AM259" s="141" t="str">
        <f t="shared" si="45"/>
        <v>230.</v>
      </c>
      <c r="AN259" s="147"/>
      <c r="AO259" s="35"/>
      <c r="AP259" s="16"/>
    </row>
    <row r="260" spans="1:42" ht="22.5" customHeight="1" x14ac:dyDescent="0.25">
      <c r="A260" s="68" t="str">
        <f t="shared" ref="A260:A323" si="49">AM260</f>
        <v>231.</v>
      </c>
      <c r="B260" s="25">
        <v>139</v>
      </c>
      <c r="C260" s="137" t="s">
        <v>2651</v>
      </c>
      <c r="D260" s="25">
        <v>1968</v>
      </c>
      <c r="E260" s="111" t="s">
        <v>2932</v>
      </c>
      <c r="F260" s="68" t="s">
        <v>2934</v>
      </c>
      <c r="G260" s="25">
        <v>4</v>
      </c>
      <c r="H260" s="25">
        <v>4</v>
      </c>
      <c r="I260" s="144">
        <v>3857</v>
      </c>
      <c r="J260" s="144">
        <v>2510.1999999999998</v>
      </c>
      <c r="K260" s="144">
        <v>2510.1999999999998</v>
      </c>
      <c r="L260" s="30">
        <v>108</v>
      </c>
      <c r="M260" s="145">
        <f t="shared" ref="M260:M322" si="50">R260+T260+V260+X260+Z260+AB260+AE260+AF260</f>
        <v>171480</v>
      </c>
      <c r="N260" s="145"/>
      <c r="O260" s="145"/>
      <c r="P260" s="145"/>
      <c r="Q260" s="144">
        <f t="shared" ref="Q260:Q322" si="51">M260</f>
        <v>171480</v>
      </c>
      <c r="R260" s="144">
        <v>171480</v>
      </c>
      <c r="S260" s="30"/>
      <c r="T260" s="144"/>
      <c r="U260" s="144"/>
      <c r="V260" s="144"/>
      <c r="W260" s="144"/>
      <c r="X260" s="144"/>
      <c r="Y260" s="144"/>
      <c r="Z260" s="144"/>
      <c r="AA260" s="144"/>
      <c r="AB260" s="144"/>
      <c r="AC260" s="144"/>
      <c r="AD260" s="144"/>
      <c r="AE260" s="144"/>
      <c r="AF260" s="144"/>
      <c r="AG260" s="324">
        <v>2025</v>
      </c>
      <c r="AH260" s="128"/>
      <c r="AI260" s="132"/>
      <c r="AJ260" s="132"/>
      <c r="AK260" s="141">
        <f t="shared" si="44"/>
        <v>231</v>
      </c>
      <c r="AL260" s="35" t="s">
        <v>153</v>
      </c>
      <c r="AM260" s="141" t="str">
        <f t="shared" si="45"/>
        <v>231.</v>
      </c>
      <c r="AN260" s="147"/>
      <c r="AO260" s="35"/>
      <c r="AP260" s="16"/>
    </row>
    <row r="261" spans="1:42" ht="22.5" customHeight="1" x14ac:dyDescent="0.25">
      <c r="A261" s="68" t="str">
        <f t="shared" si="49"/>
        <v>232.</v>
      </c>
      <c r="B261" s="25">
        <v>318</v>
      </c>
      <c r="C261" s="36" t="s">
        <v>2652</v>
      </c>
      <c r="D261" s="25">
        <v>1968</v>
      </c>
      <c r="E261" s="111" t="s">
        <v>2932</v>
      </c>
      <c r="F261" s="68" t="s">
        <v>2934</v>
      </c>
      <c r="G261" s="25">
        <v>5</v>
      </c>
      <c r="H261" s="25">
        <v>4</v>
      </c>
      <c r="I261" s="144">
        <v>3643.32</v>
      </c>
      <c r="J261" s="144">
        <v>2553.3200000000002</v>
      </c>
      <c r="K261" s="144">
        <v>2553.3200000000002</v>
      </c>
      <c r="L261" s="30">
        <v>104</v>
      </c>
      <c r="M261" s="144">
        <f t="shared" si="50"/>
        <v>616200</v>
      </c>
      <c r="N261" s="144"/>
      <c r="O261" s="144"/>
      <c r="P261" s="144"/>
      <c r="Q261" s="144">
        <f t="shared" si="51"/>
        <v>616200</v>
      </c>
      <c r="R261" s="144">
        <v>616200</v>
      </c>
      <c r="S261" s="30"/>
      <c r="T261" s="144"/>
      <c r="U261" s="144"/>
      <c r="V261" s="144"/>
      <c r="W261" s="144"/>
      <c r="X261" s="144"/>
      <c r="Y261" s="144"/>
      <c r="Z261" s="144"/>
      <c r="AA261" s="144"/>
      <c r="AB261" s="144"/>
      <c r="AC261" s="144"/>
      <c r="AD261" s="144"/>
      <c r="AE261" s="144"/>
      <c r="AF261" s="144"/>
      <c r="AG261" s="324">
        <v>2025</v>
      </c>
      <c r="AH261" s="128"/>
      <c r="AI261" s="172"/>
      <c r="AJ261" s="172"/>
      <c r="AK261" s="141">
        <f t="shared" si="44"/>
        <v>232</v>
      </c>
      <c r="AL261" s="35" t="s">
        <v>153</v>
      </c>
      <c r="AM261" s="141" t="str">
        <f t="shared" si="45"/>
        <v>232.</v>
      </c>
      <c r="AN261" s="147"/>
      <c r="AO261" s="35"/>
      <c r="AP261" s="16"/>
    </row>
    <row r="262" spans="1:42" ht="22.5" customHeight="1" x14ac:dyDescent="0.25">
      <c r="A262" s="68" t="str">
        <f t="shared" si="49"/>
        <v>233.</v>
      </c>
      <c r="B262" s="25">
        <v>321</v>
      </c>
      <c r="C262" s="36" t="s">
        <v>2653</v>
      </c>
      <c r="D262" s="25">
        <v>1968</v>
      </c>
      <c r="E262" s="111" t="s">
        <v>2932</v>
      </c>
      <c r="F262" s="68" t="s">
        <v>2934</v>
      </c>
      <c r="G262" s="25">
        <v>5</v>
      </c>
      <c r="H262" s="25">
        <v>4</v>
      </c>
      <c r="I262" s="144">
        <v>3848.37</v>
      </c>
      <c r="J262" s="144">
        <v>2802.37</v>
      </c>
      <c r="K262" s="144">
        <v>2802.37</v>
      </c>
      <c r="L262" s="30">
        <v>113</v>
      </c>
      <c r="M262" s="144">
        <f t="shared" si="50"/>
        <v>754845</v>
      </c>
      <c r="N262" s="144"/>
      <c r="O262" s="144"/>
      <c r="P262" s="144"/>
      <c r="Q262" s="144">
        <f t="shared" si="51"/>
        <v>754845</v>
      </c>
      <c r="R262" s="144">
        <v>754845</v>
      </c>
      <c r="S262" s="30"/>
      <c r="T262" s="144"/>
      <c r="U262" s="144"/>
      <c r="V262" s="144"/>
      <c r="W262" s="144"/>
      <c r="X262" s="144"/>
      <c r="Y262" s="144"/>
      <c r="Z262" s="144"/>
      <c r="AA262" s="144"/>
      <c r="AB262" s="144"/>
      <c r="AC262" s="144"/>
      <c r="AD262" s="144"/>
      <c r="AE262" s="144"/>
      <c r="AF262" s="144"/>
      <c r="AG262" s="324">
        <v>2025</v>
      </c>
      <c r="AH262" s="128"/>
      <c r="AI262" s="172"/>
      <c r="AJ262" s="172"/>
      <c r="AK262" s="141">
        <f t="shared" si="44"/>
        <v>233</v>
      </c>
      <c r="AL262" s="35" t="s">
        <v>153</v>
      </c>
      <c r="AM262" s="141" t="str">
        <f t="shared" si="45"/>
        <v>233.</v>
      </c>
      <c r="AN262" s="147"/>
      <c r="AO262" s="35"/>
      <c r="AP262" s="16"/>
    </row>
    <row r="263" spans="1:42" ht="22.5" customHeight="1" x14ac:dyDescent="0.25">
      <c r="A263" s="68" t="str">
        <f t="shared" si="49"/>
        <v>234.</v>
      </c>
      <c r="B263" s="25">
        <v>397</v>
      </c>
      <c r="C263" s="36" t="s">
        <v>2654</v>
      </c>
      <c r="D263" s="25">
        <v>1968</v>
      </c>
      <c r="E263" s="111" t="s">
        <v>2932</v>
      </c>
      <c r="F263" s="68" t="s">
        <v>2934</v>
      </c>
      <c r="G263" s="25">
        <v>4</v>
      </c>
      <c r="H263" s="25">
        <v>3</v>
      </c>
      <c r="I263" s="144">
        <v>3296.18</v>
      </c>
      <c r="J263" s="144">
        <v>2006.2</v>
      </c>
      <c r="K263" s="144">
        <v>1763.18</v>
      </c>
      <c r="L263" s="30">
        <v>65</v>
      </c>
      <c r="M263" s="144">
        <f t="shared" si="50"/>
        <v>2842700</v>
      </c>
      <c r="N263" s="144"/>
      <c r="O263" s="144"/>
      <c r="P263" s="144"/>
      <c r="Q263" s="144">
        <f t="shared" si="51"/>
        <v>2842700</v>
      </c>
      <c r="R263" s="144">
        <v>2842700</v>
      </c>
      <c r="S263" s="30"/>
      <c r="T263" s="144"/>
      <c r="U263" s="144"/>
      <c r="V263" s="144"/>
      <c r="W263" s="144"/>
      <c r="X263" s="144"/>
      <c r="Y263" s="144"/>
      <c r="Z263" s="144"/>
      <c r="AA263" s="144"/>
      <c r="AB263" s="144"/>
      <c r="AC263" s="144"/>
      <c r="AD263" s="144"/>
      <c r="AE263" s="144"/>
      <c r="AF263" s="144"/>
      <c r="AG263" s="324">
        <v>2025</v>
      </c>
      <c r="AH263" s="128"/>
      <c r="AI263" s="172"/>
      <c r="AJ263" s="172"/>
      <c r="AK263" s="141">
        <f t="shared" si="44"/>
        <v>234</v>
      </c>
      <c r="AL263" s="35" t="s">
        <v>153</v>
      </c>
      <c r="AM263" s="141" t="str">
        <f t="shared" si="45"/>
        <v>234.</v>
      </c>
      <c r="AN263" s="147"/>
      <c r="AO263" s="35"/>
      <c r="AP263" s="16"/>
    </row>
    <row r="264" spans="1:42" ht="22.5" customHeight="1" x14ac:dyDescent="0.25">
      <c r="A264" s="68" t="str">
        <f t="shared" si="49"/>
        <v>235.</v>
      </c>
      <c r="B264" s="25">
        <v>638</v>
      </c>
      <c r="C264" s="202" t="s">
        <v>2655</v>
      </c>
      <c r="D264" s="25">
        <v>1968</v>
      </c>
      <c r="E264" s="111" t="s">
        <v>2932</v>
      </c>
      <c r="F264" s="68" t="s">
        <v>2934</v>
      </c>
      <c r="G264" s="25">
        <v>2</v>
      </c>
      <c r="H264" s="25">
        <v>2</v>
      </c>
      <c r="I264" s="241">
        <v>1266.5999999999999</v>
      </c>
      <c r="J264" s="241">
        <v>710.1</v>
      </c>
      <c r="K264" s="241">
        <v>710.1</v>
      </c>
      <c r="L264" s="242">
        <v>20</v>
      </c>
      <c r="M264" s="235">
        <f t="shared" si="50"/>
        <v>301938</v>
      </c>
      <c r="N264" s="235"/>
      <c r="O264" s="235"/>
      <c r="P264" s="235"/>
      <c r="Q264" s="144">
        <f t="shared" si="51"/>
        <v>301938</v>
      </c>
      <c r="R264" s="144">
        <v>301938</v>
      </c>
      <c r="S264" s="30"/>
      <c r="T264" s="144"/>
      <c r="U264" s="144"/>
      <c r="V264" s="144"/>
      <c r="W264" s="144"/>
      <c r="X264" s="144"/>
      <c r="Y264" s="144"/>
      <c r="Z264" s="144"/>
      <c r="AA264" s="144"/>
      <c r="AB264" s="144"/>
      <c r="AC264" s="144"/>
      <c r="AD264" s="144"/>
      <c r="AE264" s="144"/>
      <c r="AF264" s="144"/>
      <c r="AG264" s="324">
        <v>2025</v>
      </c>
      <c r="AH264" s="128"/>
      <c r="AI264" s="172"/>
      <c r="AJ264" s="172"/>
      <c r="AK264" s="141">
        <f t="shared" si="44"/>
        <v>235</v>
      </c>
      <c r="AL264" s="35" t="s">
        <v>153</v>
      </c>
      <c r="AM264" s="141" t="str">
        <f t="shared" si="45"/>
        <v>235.</v>
      </c>
      <c r="AN264" s="147"/>
      <c r="AO264" s="35"/>
      <c r="AP264" s="16"/>
    </row>
    <row r="265" spans="1:42" ht="22.5" customHeight="1" x14ac:dyDescent="0.25">
      <c r="A265" s="68" t="str">
        <f t="shared" si="49"/>
        <v>236.</v>
      </c>
      <c r="B265" s="25">
        <v>686</v>
      </c>
      <c r="C265" s="202" t="s">
        <v>2656</v>
      </c>
      <c r="D265" s="25">
        <v>1968</v>
      </c>
      <c r="E265" s="111" t="s">
        <v>2932</v>
      </c>
      <c r="F265" s="68" t="s">
        <v>2934</v>
      </c>
      <c r="G265" s="25">
        <v>5</v>
      </c>
      <c r="H265" s="25">
        <v>4</v>
      </c>
      <c r="I265" s="241">
        <v>3481.95</v>
      </c>
      <c r="J265" s="241">
        <v>2792.65</v>
      </c>
      <c r="K265" s="241">
        <v>1485.95</v>
      </c>
      <c r="L265" s="242">
        <v>95</v>
      </c>
      <c r="M265" s="235">
        <f t="shared" si="50"/>
        <v>3671144</v>
      </c>
      <c r="N265" s="235"/>
      <c r="O265" s="235"/>
      <c r="P265" s="235"/>
      <c r="Q265" s="144">
        <f t="shared" si="51"/>
        <v>3671144</v>
      </c>
      <c r="R265" s="144">
        <v>3671144</v>
      </c>
      <c r="S265" s="30"/>
      <c r="T265" s="144"/>
      <c r="U265" s="144"/>
      <c r="V265" s="144"/>
      <c r="W265" s="144"/>
      <c r="X265" s="144"/>
      <c r="Y265" s="144"/>
      <c r="Z265" s="144"/>
      <c r="AA265" s="144"/>
      <c r="AB265" s="144"/>
      <c r="AC265" s="144"/>
      <c r="AD265" s="144"/>
      <c r="AE265" s="144"/>
      <c r="AF265" s="144"/>
      <c r="AG265" s="324">
        <v>2025</v>
      </c>
      <c r="AH265" s="128"/>
      <c r="AI265" s="172"/>
      <c r="AJ265" s="172"/>
      <c r="AK265" s="141">
        <f t="shared" si="44"/>
        <v>236</v>
      </c>
      <c r="AL265" s="35" t="s">
        <v>153</v>
      </c>
      <c r="AM265" s="141" t="str">
        <f t="shared" si="45"/>
        <v>236.</v>
      </c>
      <c r="AN265" s="147"/>
      <c r="AO265" s="35"/>
      <c r="AP265" s="16"/>
    </row>
    <row r="266" spans="1:42" ht="22.5" customHeight="1" x14ac:dyDescent="0.25">
      <c r="A266" s="68" t="str">
        <f t="shared" si="49"/>
        <v>237.</v>
      </c>
      <c r="B266" s="25">
        <v>249</v>
      </c>
      <c r="C266" s="161" t="s">
        <v>2657</v>
      </c>
      <c r="D266" s="25">
        <v>1969</v>
      </c>
      <c r="E266" s="68" t="s">
        <v>2932</v>
      </c>
      <c r="F266" s="68" t="s">
        <v>2934</v>
      </c>
      <c r="G266" s="25">
        <v>2</v>
      </c>
      <c r="H266" s="25">
        <v>2</v>
      </c>
      <c r="I266" s="322">
        <v>421.6</v>
      </c>
      <c r="J266" s="322">
        <v>275.5</v>
      </c>
      <c r="K266" s="322">
        <v>275.5</v>
      </c>
      <c r="L266" s="12">
        <v>16</v>
      </c>
      <c r="M266" s="235">
        <f t="shared" si="50"/>
        <v>943455.6</v>
      </c>
      <c r="N266" s="235"/>
      <c r="O266" s="235"/>
      <c r="P266" s="235"/>
      <c r="Q266" s="144">
        <f t="shared" si="51"/>
        <v>943455.6</v>
      </c>
      <c r="R266" s="235"/>
      <c r="S266" s="240"/>
      <c r="T266" s="235"/>
      <c r="U266" s="235"/>
      <c r="V266" s="235"/>
      <c r="W266" s="235"/>
      <c r="X266" s="235"/>
      <c r="Y266" s="235">
        <v>299.7</v>
      </c>
      <c r="Z266" s="235">
        <f>Y266*3148</f>
        <v>943455.6</v>
      </c>
      <c r="AA266" s="235"/>
      <c r="AB266" s="235"/>
      <c r="AC266" s="235"/>
      <c r="AD266" s="235"/>
      <c r="AE266" s="144"/>
      <c r="AF266" s="235"/>
      <c r="AG266" s="324">
        <v>2025</v>
      </c>
      <c r="AH266" s="128"/>
      <c r="AI266" s="172"/>
      <c r="AJ266" s="172"/>
      <c r="AK266" s="141">
        <f t="shared" si="44"/>
        <v>237</v>
      </c>
      <c r="AL266" s="35" t="s">
        <v>153</v>
      </c>
      <c r="AM266" s="141" t="str">
        <f t="shared" si="45"/>
        <v>237.</v>
      </c>
      <c r="AN266" s="147"/>
      <c r="AO266" s="35"/>
      <c r="AP266" s="16"/>
    </row>
    <row r="267" spans="1:42" ht="22.5" customHeight="1" x14ac:dyDescent="0.25">
      <c r="A267" s="68" t="str">
        <f t="shared" si="49"/>
        <v>238.</v>
      </c>
      <c r="B267" s="25">
        <v>278</v>
      </c>
      <c r="C267" s="161" t="s">
        <v>2658</v>
      </c>
      <c r="D267" s="25">
        <v>1969</v>
      </c>
      <c r="E267" s="68" t="s">
        <v>2932</v>
      </c>
      <c r="F267" s="68" t="s">
        <v>2934</v>
      </c>
      <c r="G267" s="25">
        <v>2</v>
      </c>
      <c r="H267" s="25">
        <v>2</v>
      </c>
      <c r="I267" s="322">
        <v>551.1</v>
      </c>
      <c r="J267" s="322">
        <v>494.9</v>
      </c>
      <c r="K267" s="322">
        <v>494.9</v>
      </c>
      <c r="L267" s="12">
        <v>16</v>
      </c>
      <c r="M267" s="235">
        <f t="shared" si="50"/>
        <v>100030</v>
      </c>
      <c r="N267" s="235"/>
      <c r="O267" s="235"/>
      <c r="P267" s="235"/>
      <c r="Q267" s="144">
        <f t="shared" si="51"/>
        <v>100030</v>
      </c>
      <c r="R267" s="235">
        <v>100030</v>
      </c>
      <c r="S267" s="240"/>
      <c r="T267" s="235"/>
      <c r="U267" s="235"/>
      <c r="V267" s="235"/>
      <c r="W267" s="235"/>
      <c r="X267" s="235"/>
      <c r="Y267" s="235"/>
      <c r="Z267" s="235"/>
      <c r="AA267" s="235"/>
      <c r="AB267" s="235"/>
      <c r="AC267" s="235"/>
      <c r="AD267" s="235"/>
      <c r="AE267" s="235"/>
      <c r="AF267" s="235"/>
      <c r="AG267" s="324">
        <v>2025</v>
      </c>
      <c r="AH267" s="128"/>
      <c r="AI267" s="172"/>
      <c r="AJ267" s="172"/>
      <c r="AK267" s="141">
        <f t="shared" si="44"/>
        <v>238</v>
      </c>
      <c r="AL267" s="35" t="s">
        <v>153</v>
      </c>
      <c r="AM267" s="141" t="str">
        <f t="shared" si="45"/>
        <v>238.</v>
      </c>
      <c r="AN267" s="147"/>
      <c r="AO267" s="274"/>
      <c r="AP267" s="16"/>
    </row>
    <row r="268" spans="1:42" ht="22.5" customHeight="1" x14ac:dyDescent="0.25">
      <c r="A268" s="68" t="str">
        <f t="shared" si="49"/>
        <v>239.</v>
      </c>
      <c r="B268" s="25">
        <v>646</v>
      </c>
      <c r="C268" s="202" t="s">
        <v>2659</v>
      </c>
      <c r="D268" s="25">
        <v>1969</v>
      </c>
      <c r="E268" s="111" t="s">
        <v>2932</v>
      </c>
      <c r="F268" s="68" t="s">
        <v>2934</v>
      </c>
      <c r="G268" s="25">
        <v>5</v>
      </c>
      <c r="H268" s="25">
        <v>4</v>
      </c>
      <c r="I268" s="241">
        <v>4485.2</v>
      </c>
      <c r="J268" s="241">
        <v>3601.3</v>
      </c>
      <c r="K268" s="241">
        <v>3601.3</v>
      </c>
      <c r="L268" s="242">
        <v>140</v>
      </c>
      <c r="M268" s="235">
        <f t="shared" si="50"/>
        <v>185770</v>
      </c>
      <c r="N268" s="235"/>
      <c r="O268" s="235"/>
      <c r="P268" s="235"/>
      <c r="Q268" s="144">
        <f t="shared" si="51"/>
        <v>185770</v>
      </c>
      <c r="R268" s="144">
        <v>185770</v>
      </c>
      <c r="S268" s="30"/>
      <c r="T268" s="144"/>
      <c r="U268" s="144"/>
      <c r="V268" s="144"/>
      <c r="W268" s="144"/>
      <c r="X268" s="144"/>
      <c r="Y268" s="144"/>
      <c r="Z268" s="144"/>
      <c r="AA268" s="144"/>
      <c r="AB268" s="144"/>
      <c r="AC268" s="144"/>
      <c r="AD268" s="144"/>
      <c r="AE268" s="144"/>
      <c r="AF268" s="144"/>
      <c r="AG268" s="324">
        <v>2025</v>
      </c>
      <c r="AH268" s="128"/>
      <c r="AI268" s="172"/>
      <c r="AJ268" s="172"/>
      <c r="AK268" s="141">
        <f t="shared" si="44"/>
        <v>239</v>
      </c>
      <c r="AL268" s="35" t="s">
        <v>153</v>
      </c>
      <c r="AM268" s="141" t="str">
        <f t="shared" si="45"/>
        <v>239.</v>
      </c>
      <c r="AN268" s="147"/>
      <c r="AO268" s="35"/>
      <c r="AP268" s="16"/>
    </row>
    <row r="269" spans="1:42" ht="22.5" customHeight="1" x14ac:dyDescent="0.25">
      <c r="A269" s="68" t="str">
        <f t="shared" si="49"/>
        <v>240.</v>
      </c>
      <c r="B269" s="25">
        <v>5489</v>
      </c>
      <c r="C269" s="161" t="s">
        <v>2662</v>
      </c>
      <c r="D269" s="25">
        <v>1969</v>
      </c>
      <c r="E269" s="68" t="s">
        <v>2932</v>
      </c>
      <c r="F269" s="68" t="s">
        <v>2934</v>
      </c>
      <c r="G269" s="25">
        <v>2</v>
      </c>
      <c r="H269" s="25">
        <v>2</v>
      </c>
      <c r="I269" s="322">
        <v>552.9</v>
      </c>
      <c r="J269" s="322">
        <v>293.39999999999998</v>
      </c>
      <c r="K269" s="322">
        <v>293.39999999999998</v>
      </c>
      <c r="L269" s="12">
        <v>25</v>
      </c>
      <c r="M269" s="235">
        <f t="shared" si="50"/>
        <v>214160</v>
      </c>
      <c r="N269" s="235"/>
      <c r="O269" s="235"/>
      <c r="P269" s="235"/>
      <c r="Q269" s="144">
        <f t="shared" si="51"/>
        <v>214160</v>
      </c>
      <c r="R269" s="235"/>
      <c r="S269" s="240"/>
      <c r="T269" s="235"/>
      <c r="U269" s="235"/>
      <c r="V269" s="322"/>
      <c r="W269" s="235"/>
      <c r="X269" s="235"/>
      <c r="Y269" s="235"/>
      <c r="Z269" s="235"/>
      <c r="AA269" s="235">
        <v>80</v>
      </c>
      <c r="AB269" s="235">
        <f>AA269*2677</f>
        <v>214160</v>
      </c>
      <c r="AC269" s="235"/>
      <c r="AD269" s="235"/>
      <c r="AE269" s="235"/>
      <c r="AF269" s="235"/>
      <c r="AG269" s="324">
        <v>2025</v>
      </c>
      <c r="AH269" s="128"/>
      <c r="AI269" s="172"/>
      <c r="AJ269" s="172"/>
      <c r="AK269" s="141">
        <f t="shared" si="44"/>
        <v>240</v>
      </c>
      <c r="AL269" s="35" t="s">
        <v>153</v>
      </c>
      <c r="AM269" s="141" t="str">
        <f t="shared" si="45"/>
        <v>240.</v>
      </c>
      <c r="AN269" s="147"/>
      <c r="AO269" s="274"/>
      <c r="AP269" s="16"/>
    </row>
    <row r="270" spans="1:42" ht="22.5" customHeight="1" x14ac:dyDescent="0.25">
      <c r="A270" s="68" t="str">
        <f t="shared" si="49"/>
        <v>241.</v>
      </c>
      <c r="B270" s="25">
        <v>240</v>
      </c>
      <c r="C270" s="202" t="s">
        <v>2663</v>
      </c>
      <c r="D270" s="25">
        <v>1970</v>
      </c>
      <c r="E270" s="111" t="s">
        <v>2932</v>
      </c>
      <c r="F270" s="68" t="s">
        <v>2934</v>
      </c>
      <c r="G270" s="25">
        <v>2</v>
      </c>
      <c r="H270" s="25">
        <v>1</v>
      </c>
      <c r="I270" s="241">
        <v>380.4</v>
      </c>
      <c r="J270" s="241">
        <v>374.1</v>
      </c>
      <c r="K270" s="241">
        <v>374.1</v>
      </c>
      <c r="L270" s="242">
        <v>15</v>
      </c>
      <c r="M270" s="235">
        <f t="shared" si="50"/>
        <v>771590</v>
      </c>
      <c r="N270" s="235"/>
      <c r="O270" s="235"/>
      <c r="P270" s="235"/>
      <c r="Q270" s="144">
        <f t="shared" si="51"/>
        <v>771590</v>
      </c>
      <c r="R270" s="144">
        <v>771590</v>
      </c>
      <c r="S270" s="30"/>
      <c r="T270" s="144"/>
      <c r="U270" s="144"/>
      <c r="V270" s="144"/>
      <c r="W270" s="144"/>
      <c r="X270" s="144"/>
      <c r="Y270" s="144"/>
      <c r="Z270" s="144"/>
      <c r="AA270" s="144"/>
      <c r="AB270" s="144"/>
      <c r="AC270" s="144"/>
      <c r="AD270" s="144"/>
      <c r="AE270" s="144"/>
      <c r="AF270" s="144"/>
      <c r="AG270" s="324">
        <v>2025</v>
      </c>
      <c r="AH270" s="128"/>
      <c r="AI270" s="172"/>
      <c r="AJ270" s="172"/>
      <c r="AK270" s="141">
        <f t="shared" si="44"/>
        <v>241</v>
      </c>
      <c r="AL270" s="35" t="s">
        <v>153</v>
      </c>
      <c r="AM270" s="141" t="str">
        <f t="shared" si="45"/>
        <v>241.</v>
      </c>
      <c r="AN270" s="147"/>
      <c r="AO270" s="35"/>
      <c r="AP270" s="16"/>
    </row>
    <row r="271" spans="1:42" ht="22.5" customHeight="1" x14ac:dyDescent="0.25">
      <c r="A271" s="68" t="str">
        <f t="shared" si="49"/>
        <v>242.</v>
      </c>
      <c r="B271" s="25">
        <v>299</v>
      </c>
      <c r="C271" s="161" t="s">
        <v>2664</v>
      </c>
      <c r="D271" s="25">
        <v>1970</v>
      </c>
      <c r="E271" s="68" t="s">
        <v>2932</v>
      </c>
      <c r="F271" s="68" t="s">
        <v>2934</v>
      </c>
      <c r="G271" s="25">
        <v>5</v>
      </c>
      <c r="H271" s="25">
        <v>4</v>
      </c>
      <c r="I271" s="322">
        <v>3967.39</v>
      </c>
      <c r="J271" s="144">
        <v>3044.1</v>
      </c>
      <c r="K271" s="322">
        <v>3044.1</v>
      </c>
      <c r="L271" s="12">
        <v>123</v>
      </c>
      <c r="M271" s="235">
        <f t="shared" si="50"/>
        <v>235785</v>
      </c>
      <c r="N271" s="235"/>
      <c r="O271" s="235"/>
      <c r="P271" s="235"/>
      <c r="Q271" s="144">
        <f t="shared" si="51"/>
        <v>235785</v>
      </c>
      <c r="R271" s="235">
        <v>235785</v>
      </c>
      <c r="S271" s="240"/>
      <c r="T271" s="235"/>
      <c r="U271" s="235"/>
      <c r="V271" s="235"/>
      <c r="W271" s="235"/>
      <c r="X271" s="235"/>
      <c r="Y271" s="235"/>
      <c r="Z271" s="235"/>
      <c r="AA271" s="235"/>
      <c r="AB271" s="235"/>
      <c r="AC271" s="235"/>
      <c r="AD271" s="235"/>
      <c r="AE271" s="235"/>
      <c r="AF271" s="235"/>
      <c r="AG271" s="324">
        <v>2025</v>
      </c>
      <c r="AH271" s="128"/>
      <c r="AI271" s="172"/>
      <c r="AJ271" s="172"/>
      <c r="AK271" s="141">
        <f t="shared" si="44"/>
        <v>242</v>
      </c>
      <c r="AL271" s="35" t="s">
        <v>153</v>
      </c>
      <c r="AM271" s="141" t="str">
        <f t="shared" si="45"/>
        <v>242.</v>
      </c>
      <c r="AN271" s="147"/>
      <c r="AO271" s="35"/>
      <c r="AP271" s="16"/>
    </row>
    <row r="272" spans="1:42" ht="22.5" customHeight="1" x14ac:dyDescent="0.25">
      <c r="A272" s="68" t="str">
        <f t="shared" si="49"/>
        <v>243.</v>
      </c>
      <c r="B272" s="25">
        <v>499</v>
      </c>
      <c r="C272" s="202" t="s">
        <v>2665</v>
      </c>
      <c r="D272" s="25">
        <v>1970</v>
      </c>
      <c r="E272" s="111" t="s">
        <v>2932</v>
      </c>
      <c r="F272" s="68" t="s">
        <v>2934</v>
      </c>
      <c r="G272" s="25">
        <v>4</v>
      </c>
      <c r="H272" s="25">
        <v>3</v>
      </c>
      <c r="I272" s="144">
        <v>1228.6099999999999</v>
      </c>
      <c r="J272" s="144">
        <v>1164.72</v>
      </c>
      <c r="K272" s="144">
        <v>835.47</v>
      </c>
      <c r="L272" s="30">
        <v>38</v>
      </c>
      <c r="M272" s="235">
        <f t="shared" si="50"/>
        <v>3572500</v>
      </c>
      <c r="N272" s="235"/>
      <c r="O272" s="235"/>
      <c r="P272" s="235"/>
      <c r="Q272" s="144">
        <f t="shared" si="51"/>
        <v>3572500</v>
      </c>
      <c r="R272" s="235">
        <v>3572500</v>
      </c>
      <c r="S272" s="240"/>
      <c r="T272" s="235"/>
      <c r="U272" s="235"/>
      <c r="V272" s="235"/>
      <c r="W272" s="235"/>
      <c r="X272" s="235"/>
      <c r="Y272" s="235"/>
      <c r="Z272" s="235"/>
      <c r="AA272" s="235"/>
      <c r="AB272" s="235"/>
      <c r="AC272" s="235"/>
      <c r="AD272" s="235"/>
      <c r="AE272" s="235"/>
      <c r="AF272" s="144"/>
      <c r="AG272" s="324">
        <v>2025</v>
      </c>
      <c r="AH272" s="128"/>
      <c r="AI272" s="216"/>
      <c r="AJ272" s="216"/>
      <c r="AK272" s="141">
        <f t="shared" si="44"/>
        <v>243</v>
      </c>
      <c r="AL272" s="35" t="s">
        <v>153</v>
      </c>
      <c r="AM272" s="141" t="str">
        <f t="shared" si="45"/>
        <v>243.</v>
      </c>
      <c r="AN272" s="147"/>
      <c r="AO272" s="35"/>
      <c r="AP272" s="16"/>
    </row>
    <row r="273" spans="1:42" ht="22.5" customHeight="1" x14ac:dyDescent="0.25">
      <c r="A273" s="68" t="str">
        <f t="shared" si="49"/>
        <v>244.</v>
      </c>
      <c r="B273" s="25">
        <v>519</v>
      </c>
      <c r="C273" s="174" t="s">
        <v>2666</v>
      </c>
      <c r="D273" s="25">
        <v>1970</v>
      </c>
      <c r="E273" s="68" t="s">
        <v>2932</v>
      </c>
      <c r="F273" s="68" t="s">
        <v>2934</v>
      </c>
      <c r="G273" s="25">
        <v>5</v>
      </c>
      <c r="H273" s="25">
        <v>4</v>
      </c>
      <c r="I273" s="146">
        <v>1514.34</v>
      </c>
      <c r="J273" s="144">
        <v>632.70000000000005</v>
      </c>
      <c r="K273" s="146">
        <v>632.70000000000005</v>
      </c>
      <c r="L273" s="25">
        <v>107</v>
      </c>
      <c r="M273" s="235">
        <f t="shared" si="50"/>
        <v>142900</v>
      </c>
      <c r="N273" s="235"/>
      <c r="O273" s="235"/>
      <c r="P273" s="235"/>
      <c r="Q273" s="144">
        <f t="shared" si="51"/>
        <v>142900</v>
      </c>
      <c r="R273" s="235">
        <v>142900</v>
      </c>
      <c r="S273" s="240"/>
      <c r="T273" s="235"/>
      <c r="U273" s="235"/>
      <c r="V273" s="235"/>
      <c r="W273" s="235"/>
      <c r="X273" s="235"/>
      <c r="Y273" s="235"/>
      <c r="Z273" s="235"/>
      <c r="AA273" s="235"/>
      <c r="AB273" s="235"/>
      <c r="AC273" s="235"/>
      <c r="AD273" s="235"/>
      <c r="AE273" s="144"/>
      <c r="AF273" s="235"/>
      <c r="AG273" s="324">
        <v>2025</v>
      </c>
      <c r="AH273" s="128"/>
      <c r="AI273" s="172"/>
      <c r="AJ273" s="172"/>
      <c r="AK273" s="141">
        <f t="shared" si="44"/>
        <v>244</v>
      </c>
      <c r="AL273" s="35" t="s">
        <v>153</v>
      </c>
      <c r="AM273" s="141" t="str">
        <f t="shared" si="45"/>
        <v>244.</v>
      </c>
      <c r="AN273" s="147"/>
      <c r="AO273" s="35"/>
      <c r="AP273" s="16"/>
    </row>
    <row r="274" spans="1:42" ht="22.5" customHeight="1" x14ac:dyDescent="0.25">
      <c r="A274" s="68" t="str">
        <f t="shared" si="49"/>
        <v>245.</v>
      </c>
      <c r="B274" s="25">
        <v>640</v>
      </c>
      <c r="C274" s="161" t="s">
        <v>2660</v>
      </c>
      <c r="D274" s="25">
        <v>1970</v>
      </c>
      <c r="E274" s="68" t="s">
        <v>2932</v>
      </c>
      <c r="F274" s="68" t="s">
        <v>2934</v>
      </c>
      <c r="G274" s="25">
        <v>5</v>
      </c>
      <c r="H274" s="25">
        <v>2</v>
      </c>
      <c r="I274" s="322">
        <v>2043</v>
      </c>
      <c r="J274" s="144">
        <v>1561</v>
      </c>
      <c r="K274" s="322">
        <v>1561</v>
      </c>
      <c r="L274" s="12">
        <v>68</v>
      </c>
      <c r="M274" s="235">
        <f t="shared" si="50"/>
        <v>600795</v>
      </c>
      <c r="N274" s="235"/>
      <c r="O274" s="235"/>
      <c r="P274" s="235"/>
      <c r="Q274" s="144">
        <f t="shared" si="51"/>
        <v>600795</v>
      </c>
      <c r="R274" s="235">
        <v>600795</v>
      </c>
      <c r="S274" s="240"/>
      <c r="T274" s="235"/>
      <c r="U274" s="235"/>
      <c r="V274" s="235"/>
      <c r="W274" s="235"/>
      <c r="X274" s="235"/>
      <c r="Y274" s="235"/>
      <c r="Z274" s="235"/>
      <c r="AA274" s="235"/>
      <c r="AB274" s="235"/>
      <c r="AC274" s="235"/>
      <c r="AD274" s="235"/>
      <c r="AE274" s="235"/>
      <c r="AF274" s="235"/>
      <c r="AG274" s="324">
        <v>2025</v>
      </c>
      <c r="AH274" s="128"/>
      <c r="AI274" s="172"/>
      <c r="AJ274" s="172"/>
      <c r="AK274" s="141">
        <f t="shared" si="44"/>
        <v>245</v>
      </c>
      <c r="AL274" s="35" t="s">
        <v>153</v>
      </c>
      <c r="AM274" s="141" t="str">
        <f t="shared" si="45"/>
        <v>245.</v>
      </c>
      <c r="AN274" s="147"/>
      <c r="AO274" s="274"/>
      <c r="AP274" s="16"/>
    </row>
    <row r="275" spans="1:42" ht="22.5" customHeight="1" x14ac:dyDescent="0.25">
      <c r="A275" s="68" t="str">
        <f t="shared" si="49"/>
        <v>246.</v>
      </c>
      <c r="B275" s="25">
        <v>647</v>
      </c>
      <c r="C275" s="161" t="s">
        <v>2667</v>
      </c>
      <c r="D275" s="25">
        <v>1970</v>
      </c>
      <c r="E275" s="68" t="s">
        <v>2932</v>
      </c>
      <c r="F275" s="68" t="s">
        <v>2934</v>
      </c>
      <c r="G275" s="25">
        <v>5</v>
      </c>
      <c r="H275" s="25">
        <v>3</v>
      </c>
      <c r="I275" s="235">
        <v>3416.64</v>
      </c>
      <c r="J275" s="235">
        <v>2684.8</v>
      </c>
      <c r="K275" s="235">
        <v>2684.8</v>
      </c>
      <c r="L275" s="12">
        <v>112</v>
      </c>
      <c r="M275" s="235">
        <f t="shared" si="50"/>
        <v>720954</v>
      </c>
      <c r="N275" s="235"/>
      <c r="O275" s="235"/>
      <c r="P275" s="235"/>
      <c r="Q275" s="144">
        <f t="shared" si="51"/>
        <v>720954</v>
      </c>
      <c r="R275" s="235">
        <v>720954</v>
      </c>
      <c r="S275" s="240"/>
      <c r="T275" s="235"/>
      <c r="U275" s="235"/>
      <c r="V275" s="235"/>
      <c r="W275" s="235"/>
      <c r="X275" s="235"/>
      <c r="Y275" s="235"/>
      <c r="Z275" s="235"/>
      <c r="AA275" s="235"/>
      <c r="AB275" s="235"/>
      <c r="AC275" s="235"/>
      <c r="AD275" s="235"/>
      <c r="AE275" s="235"/>
      <c r="AF275" s="235"/>
      <c r="AG275" s="324">
        <v>2025</v>
      </c>
      <c r="AH275" s="128"/>
      <c r="AI275" s="172"/>
      <c r="AJ275" s="172"/>
      <c r="AK275" s="141">
        <f t="shared" si="44"/>
        <v>246</v>
      </c>
      <c r="AL275" s="35" t="s">
        <v>153</v>
      </c>
      <c r="AM275" s="141" t="str">
        <f t="shared" si="45"/>
        <v>246.</v>
      </c>
      <c r="AN275" s="147"/>
      <c r="AO275" s="35"/>
      <c r="AP275" s="16"/>
    </row>
    <row r="276" spans="1:42" ht="22.5" customHeight="1" x14ac:dyDescent="0.25">
      <c r="A276" s="68" t="str">
        <f t="shared" si="49"/>
        <v>247.</v>
      </c>
      <c r="B276" s="25">
        <v>651</v>
      </c>
      <c r="C276" s="36" t="s">
        <v>2668</v>
      </c>
      <c r="D276" s="25">
        <v>1970</v>
      </c>
      <c r="E276" s="68" t="s">
        <v>2932</v>
      </c>
      <c r="F276" s="68" t="s">
        <v>2934</v>
      </c>
      <c r="G276" s="25">
        <v>4</v>
      </c>
      <c r="H276" s="25">
        <v>2</v>
      </c>
      <c r="I276" s="322">
        <v>2224.6</v>
      </c>
      <c r="J276" s="322">
        <v>1371.76</v>
      </c>
      <c r="K276" s="322">
        <v>1371.76</v>
      </c>
      <c r="L276" s="12">
        <v>44</v>
      </c>
      <c r="M276" s="144">
        <f t="shared" si="50"/>
        <v>2309097</v>
      </c>
      <c r="N276" s="144"/>
      <c r="O276" s="144"/>
      <c r="P276" s="144"/>
      <c r="Q276" s="144">
        <f t="shared" si="51"/>
        <v>2309097</v>
      </c>
      <c r="R276" s="144"/>
      <c r="S276" s="30"/>
      <c r="T276" s="144"/>
      <c r="U276" s="144">
        <v>651</v>
      </c>
      <c r="V276" s="144">
        <f>U276*3547</f>
        <v>2309097</v>
      </c>
      <c r="W276" s="144"/>
      <c r="X276" s="144"/>
      <c r="Y276" s="144"/>
      <c r="Z276" s="144"/>
      <c r="AA276" s="144"/>
      <c r="AB276" s="144"/>
      <c r="AC276" s="144"/>
      <c r="AD276" s="144"/>
      <c r="AE276" s="144"/>
      <c r="AF276" s="144"/>
      <c r="AG276" s="324">
        <v>2025</v>
      </c>
      <c r="AH276" s="128"/>
      <c r="AI276" s="172"/>
      <c r="AJ276" s="172"/>
      <c r="AK276" s="141">
        <f t="shared" si="44"/>
        <v>247</v>
      </c>
      <c r="AL276" s="35" t="s">
        <v>153</v>
      </c>
      <c r="AM276" s="141" t="str">
        <f t="shared" si="45"/>
        <v>247.</v>
      </c>
      <c r="AN276" s="147"/>
      <c r="AO276" s="35"/>
      <c r="AP276" s="16"/>
    </row>
    <row r="277" spans="1:42" ht="22.5" customHeight="1" x14ac:dyDescent="0.25">
      <c r="A277" s="68" t="str">
        <f t="shared" si="49"/>
        <v>248.</v>
      </c>
      <c r="B277" s="25">
        <v>752</v>
      </c>
      <c r="C277" s="161" t="s">
        <v>2669</v>
      </c>
      <c r="D277" s="25">
        <v>1970</v>
      </c>
      <c r="E277" s="68" t="s">
        <v>2932</v>
      </c>
      <c r="F277" s="68" t="s">
        <v>2934</v>
      </c>
      <c r="G277" s="25">
        <v>5</v>
      </c>
      <c r="H277" s="25">
        <v>8</v>
      </c>
      <c r="I277" s="322">
        <v>7828.24</v>
      </c>
      <c r="J277" s="144">
        <v>5884.24</v>
      </c>
      <c r="K277" s="322">
        <v>5770.24</v>
      </c>
      <c r="L277" s="12">
        <v>211</v>
      </c>
      <c r="M277" s="235">
        <f t="shared" si="50"/>
        <v>371540</v>
      </c>
      <c r="N277" s="235"/>
      <c r="O277" s="235"/>
      <c r="P277" s="235"/>
      <c r="Q277" s="144">
        <f t="shared" si="51"/>
        <v>371540</v>
      </c>
      <c r="R277" s="322">
        <v>371540</v>
      </c>
      <c r="S277" s="240"/>
      <c r="T277" s="235"/>
      <c r="U277" s="235"/>
      <c r="V277" s="235"/>
      <c r="W277" s="235"/>
      <c r="X277" s="235"/>
      <c r="Y277" s="235"/>
      <c r="Z277" s="235"/>
      <c r="AA277" s="235"/>
      <c r="AB277" s="235"/>
      <c r="AC277" s="235"/>
      <c r="AD277" s="235"/>
      <c r="AE277" s="235"/>
      <c r="AF277" s="235"/>
      <c r="AG277" s="324">
        <v>2025</v>
      </c>
      <c r="AH277" s="128"/>
      <c r="AI277" s="172"/>
      <c r="AJ277" s="172"/>
      <c r="AK277" s="141">
        <f t="shared" si="44"/>
        <v>248</v>
      </c>
      <c r="AL277" s="35" t="s">
        <v>153</v>
      </c>
      <c r="AM277" s="141" t="str">
        <f t="shared" si="45"/>
        <v>248.</v>
      </c>
      <c r="AN277" s="147"/>
      <c r="AO277" s="35"/>
      <c r="AP277" s="16"/>
    </row>
    <row r="278" spans="1:42" ht="22.5" customHeight="1" x14ac:dyDescent="0.25">
      <c r="A278" s="68" t="str">
        <f t="shared" si="49"/>
        <v>249.</v>
      </c>
      <c r="B278" s="25">
        <v>754</v>
      </c>
      <c r="C278" s="161" t="s">
        <v>2670</v>
      </c>
      <c r="D278" s="25">
        <v>1970</v>
      </c>
      <c r="E278" s="68" t="s">
        <v>2932</v>
      </c>
      <c r="F278" s="68" t="s">
        <v>2934</v>
      </c>
      <c r="G278" s="25">
        <v>5</v>
      </c>
      <c r="H278" s="25">
        <v>4</v>
      </c>
      <c r="I278" s="322">
        <v>4312</v>
      </c>
      <c r="J278" s="144">
        <v>3300.7</v>
      </c>
      <c r="K278" s="322">
        <v>3168</v>
      </c>
      <c r="L278" s="12">
        <v>114</v>
      </c>
      <c r="M278" s="235">
        <f t="shared" si="50"/>
        <v>4410246</v>
      </c>
      <c r="N278" s="235"/>
      <c r="O278" s="235"/>
      <c r="P278" s="235"/>
      <c r="Q278" s="144">
        <f t="shared" si="51"/>
        <v>4410246</v>
      </c>
      <c r="R278" s="235">
        <v>4410246</v>
      </c>
      <c r="S278" s="240"/>
      <c r="T278" s="235"/>
      <c r="U278" s="235"/>
      <c r="V278" s="235"/>
      <c r="W278" s="235"/>
      <c r="X278" s="235"/>
      <c r="Y278" s="235"/>
      <c r="Z278" s="235"/>
      <c r="AA278" s="235"/>
      <c r="AB278" s="235"/>
      <c r="AC278" s="235"/>
      <c r="AD278" s="235"/>
      <c r="AE278" s="235"/>
      <c r="AF278" s="235"/>
      <c r="AG278" s="324">
        <v>2025</v>
      </c>
      <c r="AH278" s="128"/>
      <c r="AI278" s="172"/>
      <c r="AJ278" s="172"/>
      <c r="AK278" s="141">
        <f t="shared" si="44"/>
        <v>249</v>
      </c>
      <c r="AL278" s="35" t="s">
        <v>153</v>
      </c>
      <c r="AM278" s="141" t="str">
        <f t="shared" si="45"/>
        <v>249.</v>
      </c>
      <c r="AN278" s="147"/>
      <c r="AO278" s="35"/>
      <c r="AP278" s="16"/>
    </row>
    <row r="279" spans="1:42" ht="22.5" customHeight="1" x14ac:dyDescent="0.25">
      <c r="A279" s="68" t="str">
        <f t="shared" si="49"/>
        <v>250.</v>
      </c>
      <c r="B279" s="25">
        <v>816</v>
      </c>
      <c r="C279" s="174" t="s">
        <v>2671</v>
      </c>
      <c r="D279" s="25">
        <v>1970</v>
      </c>
      <c r="E279" s="68" t="s">
        <v>2932</v>
      </c>
      <c r="F279" s="68" t="s">
        <v>2934</v>
      </c>
      <c r="G279" s="25">
        <v>5</v>
      </c>
      <c r="H279" s="25">
        <v>2</v>
      </c>
      <c r="I279" s="322">
        <v>1903.3</v>
      </c>
      <c r="J279" s="144">
        <v>1135.7</v>
      </c>
      <c r="K279" s="322">
        <v>1135.7</v>
      </c>
      <c r="L279" s="12">
        <v>67</v>
      </c>
      <c r="M279" s="235">
        <f t="shared" si="50"/>
        <v>2067049</v>
      </c>
      <c r="N279" s="235"/>
      <c r="O279" s="235"/>
      <c r="P279" s="235"/>
      <c r="Q279" s="144">
        <f t="shared" si="51"/>
        <v>2067049</v>
      </c>
      <c r="R279" s="235">
        <v>2067049</v>
      </c>
      <c r="S279" s="240"/>
      <c r="T279" s="235"/>
      <c r="U279" s="235"/>
      <c r="V279" s="235"/>
      <c r="W279" s="235"/>
      <c r="X279" s="235"/>
      <c r="Y279" s="235"/>
      <c r="Z279" s="235"/>
      <c r="AA279" s="235"/>
      <c r="AB279" s="235"/>
      <c r="AC279" s="235"/>
      <c r="AD279" s="235"/>
      <c r="AE279" s="235"/>
      <c r="AF279" s="235"/>
      <c r="AG279" s="324">
        <v>2025</v>
      </c>
      <c r="AH279" s="128"/>
      <c r="AI279" s="172"/>
      <c r="AJ279" s="172"/>
      <c r="AK279" s="141">
        <f t="shared" si="44"/>
        <v>250</v>
      </c>
      <c r="AL279" s="35" t="s">
        <v>153</v>
      </c>
      <c r="AM279" s="141" t="str">
        <f t="shared" si="45"/>
        <v>250.</v>
      </c>
      <c r="AN279" s="147"/>
      <c r="AO279" s="35"/>
      <c r="AP279" s="16"/>
    </row>
    <row r="280" spans="1:42" ht="22.5" customHeight="1" x14ac:dyDescent="0.25">
      <c r="A280" s="68" t="str">
        <f t="shared" si="49"/>
        <v>251.</v>
      </c>
      <c r="B280" s="25">
        <v>829</v>
      </c>
      <c r="C280" s="202" t="s">
        <v>2672</v>
      </c>
      <c r="D280" s="25">
        <v>1970</v>
      </c>
      <c r="E280" s="111" t="s">
        <v>2932</v>
      </c>
      <c r="F280" s="68" t="s">
        <v>2934</v>
      </c>
      <c r="G280" s="25">
        <v>5</v>
      </c>
      <c r="H280" s="25">
        <v>2</v>
      </c>
      <c r="I280" s="241">
        <v>2872.13</v>
      </c>
      <c r="J280" s="241">
        <v>1741.13</v>
      </c>
      <c r="K280" s="241">
        <v>1741.13</v>
      </c>
      <c r="L280" s="242">
        <v>63</v>
      </c>
      <c r="M280" s="235">
        <f t="shared" si="50"/>
        <v>6042768</v>
      </c>
      <c r="N280" s="235"/>
      <c r="O280" s="235"/>
      <c r="P280" s="235"/>
      <c r="Q280" s="144">
        <f t="shared" si="51"/>
        <v>6042768</v>
      </c>
      <c r="R280" s="144">
        <v>6042768</v>
      </c>
      <c r="S280" s="30"/>
      <c r="T280" s="144"/>
      <c r="U280" s="144"/>
      <c r="V280" s="144"/>
      <c r="W280" s="144"/>
      <c r="X280" s="144"/>
      <c r="Y280" s="144"/>
      <c r="Z280" s="144"/>
      <c r="AA280" s="144"/>
      <c r="AB280" s="144"/>
      <c r="AC280" s="144"/>
      <c r="AD280" s="144"/>
      <c r="AE280" s="144"/>
      <c r="AF280" s="144"/>
      <c r="AG280" s="324">
        <v>2025</v>
      </c>
      <c r="AH280" s="128"/>
      <c r="AI280" s="172"/>
      <c r="AJ280" s="172"/>
      <c r="AK280" s="141">
        <f t="shared" si="44"/>
        <v>251</v>
      </c>
      <c r="AL280" s="35" t="s">
        <v>153</v>
      </c>
      <c r="AM280" s="141" t="str">
        <f t="shared" si="45"/>
        <v>251.</v>
      </c>
      <c r="AN280" s="147"/>
      <c r="AO280" s="35"/>
      <c r="AP280" s="16"/>
    </row>
    <row r="281" spans="1:42" ht="22.5" customHeight="1" x14ac:dyDescent="0.25">
      <c r="A281" s="68" t="str">
        <f t="shared" si="49"/>
        <v>252.</v>
      </c>
      <c r="B281" s="25">
        <v>903</v>
      </c>
      <c r="C281" s="201" t="s">
        <v>2673</v>
      </c>
      <c r="D281" s="25">
        <v>1970</v>
      </c>
      <c r="E281" s="68" t="s">
        <v>2932</v>
      </c>
      <c r="F281" s="68" t="s">
        <v>2934</v>
      </c>
      <c r="G281" s="25">
        <v>2</v>
      </c>
      <c r="H281" s="25">
        <v>3</v>
      </c>
      <c r="I281" s="322">
        <v>985.8</v>
      </c>
      <c r="J281" s="322">
        <v>582.70000000000005</v>
      </c>
      <c r="K281" s="322">
        <v>582.70000000000005</v>
      </c>
      <c r="L281" s="12">
        <v>35</v>
      </c>
      <c r="M281" s="235">
        <f t="shared" si="50"/>
        <v>1669395</v>
      </c>
      <c r="N281" s="235"/>
      <c r="O281" s="235"/>
      <c r="P281" s="235"/>
      <c r="Q281" s="144">
        <f t="shared" si="51"/>
        <v>1669395</v>
      </c>
      <c r="R281" s="235">
        <f>1108653+560742</f>
        <v>1669395</v>
      </c>
      <c r="S281" s="240"/>
      <c r="T281" s="235"/>
      <c r="U281" s="235"/>
      <c r="V281" s="235"/>
      <c r="W281" s="235"/>
      <c r="X281" s="235"/>
      <c r="Y281" s="235"/>
      <c r="Z281" s="235"/>
      <c r="AA281" s="235"/>
      <c r="AB281" s="235"/>
      <c r="AC281" s="235"/>
      <c r="AD281" s="235"/>
      <c r="AE281" s="235"/>
      <c r="AF281" s="235"/>
      <c r="AG281" s="324">
        <v>2025</v>
      </c>
      <c r="AH281" s="128"/>
      <c r="AI281" s="172"/>
      <c r="AJ281" s="172"/>
      <c r="AK281" s="141">
        <f t="shared" si="44"/>
        <v>252</v>
      </c>
      <c r="AL281" s="35" t="s">
        <v>153</v>
      </c>
      <c r="AM281" s="141" t="str">
        <f t="shared" si="45"/>
        <v>252.</v>
      </c>
      <c r="AN281" s="147"/>
      <c r="AO281" s="274"/>
      <c r="AP281" s="16"/>
    </row>
    <row r="282" spans="1:42" ht="22.5" customHeight="1" x14ac:dyDescent="0.25">
      <c r="A282" s="68" t="str">
        <f t="shared" si="49"/>
        <v>253.</v>
      </c>
      <c r="B282" s="25">
        <v>122</v>
      </c>
      <c r="C282" s="202" t="s">
        <v>2674</v>
      </c>
      <c r="D282" s="25">
        <v>1971</v>
      </c>
      <c r="E282" s="111" t="s">
        <v>2932</v>
      </c>
      <c r="F282" s="68" t="s">
        <v>2934</v>
      </c>
      <c r="G282" s="25">
        <v>2</v>
      </c>
      <c r="H282" s="25">
        <v>1</v>
      </c>
      <c r="I282" s="241">
        <v>338.5</v>
      </c>
      <c r="J282" s="241">
        <v>222.6</v>
      </c>
      <c r="K282" s="241">
        <v>222.6</v>
      </c>
      <c r="L282" s="242">
        <v>12</v>
      </c>
      <c r="M282" s="235">
        <f t="shared" si="50"/>
        <v>621840</v>
      </c>
      <c r="N282" s="235"/>
      <c r="O282" s="235"/>
      <c r="P282" s="235"/>
      <c r="Q282" s="144">
        <f t="shared" si="51"/>
        <v>621840</v>
      </c>
      <c r="R282" s="144">
        <f>246480+375360</f>
        <v>621840</v>
      </c>
      <c r="S282" s="30"/>
      <c r="T282" s="144"/>
      <c r="U282" s="144"/>
      <c r="V282" s="144"/>
      <c r="W282" s="144"/>
      <c r="X282" s="144"/>
      <c r="Y282" s="144"/>
      <c r="Z282" s="144"/>
      <c r="AA282" s="144"/>
      <c r="AB282" s="144"/>
      <c r="AC282" s="144"/>
      <c r="AD282" s="144"/>
      <c r="AE282" s="144"/>
      <c r="AF282" s="144"/>
      <c r="AG282" s="324">
        <v>2025</v>
      </c>
      <c r="AH282" s="128"/>
      <c r="AI282" s="172"/>
      <c r="AJ282" s="172"/>
      <c r="AK282" s="141">
        <f t="shared" si="44"/>
        <v>253</v>
      </c>
      <c r="AL282" s="35" t="s">
        <v>153</v>
      </c>
      <c r="AM282" s="141" t="str">
        <f t="shared" si="45"/>
        <v>253.</v>
      </c>
      <c r="AN282" s="147"/>
      <c r="AO282" s="35"/>
      <c r="AP282" s="16"/>
    </row>
    <row r="283" spans="1:42" ht="22.5" customHeight="1" x14ac:dyDescent="0.25">
      <c r="A283" s="68" t="str">
        <f t="shared" si="49"/>
        <v>254.</v>
      </c>
      <c r="B283" s="25">
        <v>246</v>
      </c>
      <c r="C283" s="36" t="s">
        <v>2675</v>
      </c>
      <c r="D283" s="25">
        <v>1971</v>
      </c>
      <c r="E283" s="68" t="s">
        <v>2932</v>
      </c>
      <c r="F283" s="68" t="s">
        <v>2934</v>
      </c>
      <c r="G283" s="25">
        <v>2</v>
      </c>
      <c r="H283" s="25">
        <v>1</v>
      </c>
      <c r="I283" s="322">
        <v>395.5</v>
      </c>
      <c r="J283" s="322">
        <v>272.89999999999998</v>
      </c>
      <c r="K283" s="322">
        <v>272.89999999999998</v>
      </c>
      <c r="L283" s="12">
        <v>6</v>
      </c>
      <c r="M283" s="144">
        <f t="shared" si="50"/>
        <v>2490113</v>
      </c>
      <c r="N283" s="144"/>
      <c r="O283" s="144"/>
      <c r="P283" s="144"/>
      <c r="Q283" s="144">
        <f t="shared" si="51"/>
        <v>2490113</v>
      </c>
      <c r="R283" s="144"/>
      <c r="S283" s="30"/>
      <c r="T283" s="144"/>
      <c r="U283" s="144">
        <v>331</v>
      </c>
      <c r="V283" s="144">
        <f>U283*7523</f>
        <v>2490113</v>
      </c>
      <c r="W283" s="144"/>
      <c r="X283" s="144"/>
      <c r="Y283" s="144"/>
      <c r="Z283" s="144"/>
      <c r="AA283" s="144"/>
      <c r="AB283" s="144"/>
      <c r="AC283" s="144"/>
      <c r="AD283" s="144"/>
      <c r="AE283" s="144"/>
      <c r="AF283" s="144"/>
      <c r="AG283" s="324">
        <v>2025</v>
      </c>
      <c r="AH283" s="128"/>
      <c r="AI283" s="172"/>
      <c r="AJ283" s="172"/>
      <c r="AK283" s="141">
        <f t="shared" si="44"/>
        <v>254</v>
      </c>
      <c r="AL283" s="35" t="s">
        <v>153</v>
      </c>
      <c r="AM283" s="141" t="str">
        <f t="shared" si="45"/>
        <v>254.</v>
      </c>
      <c r="AN283" s="147"/>
      <c r="AO283" s="35"/>
      <c r="AP283" s="16"/>
    </row>
    <row r="284" spans="1:42" ht="22.5" customHeight="1" x14ac:dyDescent="0.25">
      <c r="A284" s="68" t="str">
        <f t="shared" si="49"/>
        <v>255.</v>
      </c>
      <c r="B284" s="25">
        <v>262</v>
      </c>
      <c r="C284" s="161" t="s">
        <v>2676</v>
      </c>
      <c r="D284" s="25">
        <v>1971</v>
      </c>
      <c r="E284" s="68" t="s">
        <v>2932</v>
      </c>
      <c r="F284" s="68" t="s">
        <v>2935</v>
      </c>
      <c r="G284" s="25">
        <v>2</v>
      </c>
      <c r="H284" s="25">
        <v>1</v>
      </c>
      <c r="I284" s="322">
        <v>315.8</v>
      </c>
      <c r="J284" s="144">
        <v>200.3</v>
      </c>
      <c r="K284" s="322">
        <v>200.3</v>
      </c>
      <c r="L284" s="12">
        <v>10</v>
      </c>
      <c r="M284" s="235">
        <f t="shared" si="50"/>
        <v>142900</v>
      </c>
      <c r="N284" s="235"/>
      <c r="O284" s="235"/>
      <c r="P284" s="235"/>
      <c r="Q284" s="144">
        <f t="shared" si="51"/>
        <v>142900</v>
      </c>
      <c r="R284" s="235">
        <v>142900</v>
      </c>
      <c r="S284" s="240"/>
      <c r="T284" s="235"/>
      <c r="U284" s="235"/>
      <c r="V284" s="235"/>
      <c r="W284" s="235"/>
      <c r="X284" s="235"/>
      <c r="Y284" s="235"/>
      <c r="Z284" s="235"/>
      <c r="AA284" s="235"/>
      <c r="AB284" s="235"/>
      <c r="AC284" s="235"/>
      <c r="AD284" s="235"/>
      <c r="AE284" s="235"/>
      <c r="AF284" s="235"/>
      <c r="AG284" s="324">
        <v>2025</v>
      </c>
      <c r="AH284" s="128"/>
      <c r="AI284" s="172"/>
      <c r="AJ284" s="172"/>
      <c r="AK284" s="141">
        <f t="shared" si="44"/>
        <v>255</v>
      </c>
      <c r="AL284" s="35" t="s">
        <v>153</v>
      </c>
      <c r="AM284" s="141" t="str">
        <f t="shared" si="45"/>
        <v>255.</v>
      </c>
      <c r="AN284" s="147"/>
      <c r="AO284" s="35"/>
      <c r="AP284" s="16"/>
    </row>
    <row r="285" spans="1:42" ht="22.5" customHeight="1" x14ac:dyDescent="0.25">
      <c r="A285" s="68" t="str">
        <f t="shared" si="49"/>
        <v>256.</v>
      </c>
      <c r="B285" s="25">
        <v>280</v>
      </c>
      <c r="C285" s="36" t="s">
        <v>2677</v>
      </c>
      <c r="D285" s="25">
        <v>1971</v>
      </c>
      <c r="E285" s="68" t="s">
        <v>2932</v>
      </c>
      <c r="F285" s="68" t="s">
        <v>2934</v>
      </c>
      <c r="G285" s="25">
        <v>2</v>
      </c>
      <c r="H285" s="25">
        <v>2</v>
      </c>
      <c r="I285" s="322">
        <v>561.9</v>
      </c>
      <c r="J285" s="322">
        <v>511.1</v>
      </c>
      <c r="K285" s="322">
        <v>511.1</v>
      </c>
      <c r="L285" s="12">
        <v>16</v>
      </c>
      <c r="M285" s="144">
        <f t="shared" si="50"/>
        <v>141345.60000000001</v>
      </c>
      <c r="N285" s="144"/>
      <c r="O285" s="144"/>
      <c r="P285" s="144"/>
      <c r="Q285" s="144">
        <f t="shared" si="51"/>
        <v>141345.60000000001</v>
      </c>
      <c r="R285" s="144"/>
      <c r="S285" s="30"/>
      <c r="T285" s="144"/>
      <c r="U285" s="144"/>
      <c r="V285" s="144"/>
      <c r="W285" s="144"/>
      <c r="X285" s="144"/>
      <c r="Y285" s="144"/>
      <c r="Z285" s="144"/>
      <c r="AA285" s="144">
        <v>52.8</v>
      </c>
      <c r="AB285" s="144">
        <f>AA285*2677</f>
        <v>141345.60000000001</v>
      </c>
      <c r="AC285" s="144"/>
      <c r="AD285" s="144"/>
      <c r="AE285" s="144"/>
      <c r="AF285" s="144"/>
      <c r="AG285" s="324">
        <v>2025</v>
      </c>
      <c r="AH285" s="128"/>
      <c r="AI285" s="172"/>
      <c r="AJ285" s="172"/>
      <c r="AK285" s="141">
        <f t="shared" si="44"/>
        <v>256</v>
      </c>
      <c r="AL285" s="35" t="s">
        <v>153</v>
      </c>
      <c r="AM285" s="141" t="str">
        <f t="shared" si="45"/>
        <v>256.</v>
      </c>
      <c r="AN285" s="147"/>
      <c r="AO285" s="35"/>
      <c r="AP285" s="16"/>
    </row>
    <row r="286" spans="1:42" ht="22.5" customHeight="1" x14ac:dyDescent="0.25">
      <c r="A286" s="68" t="str">
        <f t="shared" si="49"/>
        <v>257.</v>
      </c>
      <c r="B286" s="25">
        <v>457</v>
      </c>
      <c r="C286" s="161" t="s">
        <v>2678</v>
      </c>
      <c r="D286" s="25">
        <v>1971</v>
      </c>
      <c r="E286" s="68" t="s">
        <v>2932</v>
      </c>
      <c r="F286" s="68" t="s">
        <v>2934</v>
      </c>
      <c r="G286" s="25">
        <v>2</v>
      </c>
      <c r="H286" s="25">
        <v>1</v>
      </c>
      <c r="I286" s="322">
        <v>589.62</v>
      </c>
      <c r="J286" s="144">
        <v>352.77</v>
      </c>
      <c r="K286" s="322">
        <v>352.77</v>
      </c>
      <c r="L286" s="12">
        <v>19</v>
      </c>
      <c r="M286" s="235">
        <f t="shared" si="50"/>
        <v>35725</v>
      </c>
      <c r="N286" s="235"/>
      <c r="O286" s="235"/>
      <c r="P286" s="235"/>
      <c r="Q286" s="144">
        <f t="shared" si="51"/>
        <v>35725</v>
      </c>
      <c r="R286" s="235">
        <v>35725</v>
      </c>
      <c r="S286" s="240"/>
      <c r="T286" s="235"/>
      <c r="U286" s="235"/>
      <c r="V286" s="235"/>
      <c r="W286" s="235"/>
      <c r="X286" s="235"/>
      <c r="Y286" s="235"/>
      <c r="Z286" s="235"/>
      <c r="AA286" s="235"/>
      <c r="AB286" s="235"/>
      <c r="AC286" s="235"/>
      <c r="AD286" s="235"/>
      <c r="AE286" s="235"/>
      <c r="AF286" s="235"/>
      <c r="AG286" s="324">
        <v>2025</v>
      </c>
      <c r="AH286" s="128"/>
      <c r="AI286" s="172"/>
      <c r="AJ286" s="172"/>
      <c r="AK286" s="141">
        <f t="shared" ref="AK286:AK349" si="52">MAX(AK282:AK285)+1</f>
        <v>257</v>
      </c>
      <c r="AL286" s="35" t="s">
        <v>153</v>
      </c>
      <c r="AM286" s="141" t="str">
        <f t="shared" ref="AM286:AM349" si="53">CONCATENATE(AK286,AL286)</f>
        <v>257.</v>
      </c>
      <c r="AN286" s="147"/>
      <c r="AO286" s="35"/>
      <c r="AP286" s="16"/>
    </row>
    <row r="287" spans="1:42" ht="22.5" customHeight="1" x14ac:dyDescent="0.25">
      <c r="A287" s="68" t="str">
        <f t="shared" si="49"/>
        <v>258.</v>
      </c>
      <c r="B287" s="25">
        <v>595</v>
      </c>
      <c r="C287" s="36" t="s">
        <v>2679</v>
      </c>
      <c r="D287" s="25">
        <v>1971</v>
      </c>
      <c r="E287" s="68" t="s">
        <v>2932</v>
      </c>
      <c r="F287" s="68" t="s">
        <v>2934</v>
      </c>
      <c r="G287" s="25">
        <v>2</v>
      </c>
      <c r="H287" s="25">
        <v>2</v>
      </c>
      <c r="I287" s="322">
        <v>900.1</v>
      </c>
      <c r="J287" s="322">
        <v>386.3</v>
      </c>
      <c r="K287" s="322">
        <v>386.3</v>
      </c>
      <c r="L287" s="12">
        <v>25</v>
      </c>
      <c r="M287" s="235">
        <f t="shared" si="50"/>
        <v>2821125</v>
      </c>
      <c r="N287" s="235"/>
      <c r="O287" s="235"/>
      <c r="P287" s="235"/>
      <c r="Q287" s="144">
        <f t="shared" si="51"/>
        <v>2821125</v>
      </c>
      <c r="R287" s="244"/>
      <c r="S287" s="245"/>
      <c r="T287" s="244"/>
      <c r="U287" s="244">
        <v>375</v>
      </c>
      <c r="V287" s="244">
        <f>U287*7523</f>
        <v>2821125</v>
      </c>
      <c r="W287" s="244"/>
      <c r="X287" s="244"/>
      <c r="Y287" s="244"/>
      <c r="Z287" s="244"/>
      <c r="AA287" s="244"/>
      <c r="AB287" s="244"/>
      <c r="AC287" s="144"/>
      <c r="AD287" s="144"/>
      <c r="AE287" s="244"/>
      <c r="AF287" s="244"/>
      <c r="AG287" s="324">
        <v>2025</v>
      </c>
      <c r="AH287" s="128"/>
      <c r="AI287" s="172"/>
      <c r="AJ287" s="172"/>
      <c r="AK287" s="141">
        <f t="shared" si="52"/>
        <v>258</v>
      </c>
      <c r="AL287" s="35" t="s">
        <v>153</v>
      </c>
      <c r="AM287" s="141" t="str">
        <f t="shared" si="53"/>
        <v>258.</v>
      </c>
      <c r="AN287" s="147"/>
      <c r="AO287" s="35"/>
      <c r="AP287" s="16"/>
    </row>
    <row r="288" spans="1:42" ht="22.5" customHeight="1" x14ac:dyDescent="0.25">
      <c r="A288" s="68" t="str">
        <f t="shared" si="49"/>
        <v>259.</v>
      </c>
      <c r="B288" s="25">
        <v>610</v>
      </c>
      <c r="C288" s="202" t="s">
        <v>2680</v>
      </c>
      <c r="D288" s="25">
        <v>1971</v>
      </c>
      <c r="E288" s="111" t="s">
        <v>2932</v>
      </c>
      <c r="F288" s="68" t="s">
        <v>2934</v>
      </c>
      <c r="G288" s="25">
        <v>5</v>
      </c>
      <c r="H288" s="25">
        <v>6</v>
      </c>
      <c r="I288" s="144">
        <v>5763</v>
      </c>
      <c r="J288" s="144">
        <v>3159.02</v>
      </c>
      <c r="K288" s="144">
        <v>2782.12</v>
      </c>
      <c r="L288" s="30">
        <v>173</v>
      </c>
      <c r="M288" s="235">
        <f t="shared" si="50"/>
        <v>292945</v>
      </c>
      <c r="N288" s="235"/>
      <c r="O288" s="235"/>
      <c r="P288" s="235"/>
      <c r="Q288" s="144">
        <f t="shared" si="51"/>
        <v>292945</v>
      </c>
      <c r="R288" s="144">
        <v>292945</v>
      </c>
      <c r="S288" s="30"/>
      <c r="T288" s="144"/>
      <c r="U288" s="144"/>
      <c r="V288" s="144"/>
      <c r="W288" s="144"/>
      <c r="X288" s="144"/>
      <c r="Y288" s="144"/>
      <c r="Z288" s="144"/>
      <c r="AA288" s="144"/>
      <c r="AB288" s="144"/>
      <c r="AC288" s="144"/>
      <c r="AD288" s="144"/>
      <c r="AE288" s="144"/>
      <c r="AF288" s="144"/>
      <c r="AG288" s="324">
        <v>2025</v>
      </c>
      <c r="AH288" s="128"/>
      <c r="AI288" s="172"/>
      <c r="AJ288" s="172"/>
      <c r="AK288" s="141">
        <f t="shared" si="52"/>
        <v>259</v>
      </c>
      <c r="AL288" s="35" t="s">
        <v>153</v>
      </c>
      <c r="AM288" s="141" t="str">
        <f t="shared" si="53"/>
        <v>259.</v>
      </c>
      <c r="AN288" s="147"/>
      <c r="AO288" s="35"/>
      <c r="AP288" s="16"/>
    </row>
    <row r="289" spans="1:42" ht="22.5" customHeight="1" x14ac:dyDescent="0.25">
      <c r="A289" s="68" t="str">
        <f t="shared" si="49"/>
        <v>260.</v>
      </c>
      <c r="B289" s="25">
        <v>775</v>
      </c>
      <c r="C289" s="174" t="s">
        <v>2681</v>
      </c>
      <c r="D289" s="25">
        <v>1971</v>
      </c>
      <c r="E289" s="68" t="s">
        <v>2932</v>
      </c>
      <c r="F289" s="68" t="s">
        <v>2934</v>
      </c>
      <c r="G289" s="25">
        <v>5</v>
      </c>
      <c r="H289" s="25">
        <v>8</v>
      </c>
      <c r="I289" s="322">
        <v>8094.42</v>
      </c>
      <c r="J289" s="144">
        <v>6009.02</v>
      </c>
      <c r="K289" s="322">
        <v>5803.42</v>
      </c>
      <c r="L289" s="12">
        <v>255</v>
      </c>
      <c r="M289" s="235">
        <f t="shared" si="50"/>
        <v>1540500</v>
      </c>
      <c r="N289" s="235"/>
      <c r="O289" s="235"/>
      <c r="P289" s="235"/>
      <c r="Q289" s="144">
        <f t="shared" si="51"/>
        <v>1540500</v>
      </c>
      <c r="R289" s="235">
        <v>1540500</v>
      </c>
      <c r="S289" s="240"/>
      <c r="T289" s="235"/>
      <c r="U289" s="235"/>
      <c r="V289" s="235"/>
      <c r="W289" s="235"/>
      <c r="X289" s="235"/>
      <c r="Y289" s="235"/>
      <c r="Z289" s="235"/>
      <c r="AA289" s="235"/>
      <c r="AB289" s="235"/>
      <c r="AC289" s="235"/>
      <c r="AD289" s="235"/>
      <c r="AE289" s="235"/>
      <c r="AF289" s="235"/>
      <c r="AG289" s="324">
        <v>2025</v>
      </c>
      <c r="AH289" s="128"/>
      <c r="AI289" s="172"/>
      <c r="AJ289" s="172"/>
      <c r="AK289" s="141">
        <f t="shared" si="52"/>
        <v>260</v>
      </c>
      <c r="AL289" s="35" t="s">
        <v>153</v>
      </c>
      <c r="AM289" s="141" t="str">
        <f t="shared" si="53"/>
        <v>260.</v>
      </c>
      <c r="AN289" s="147"/>
      <c r="AO289" s="35"/>
      <c r="AP289" s="16"/>
    </row>
    <row r="290" spans="1:42" ht="22.5" customHeight="1" x14ac:dyDescent="0.25">
      <c r="A290" s="68" t="str">
        <f t="shared" si="49"/>
        <v>261.</v>
      </c>
      <c r="B290" s="25">
        <v>776</v>
      </c>
      <c r="C290" s="202" t="s">
        <v>2682</v>
      </c>
      <c r="D290" s="25">
        <v>1971</v>
      </c>
      <c r="E290" s="111" t="s">
        <v>2932</v>
      </c>
      <c r="F290" s="68" t="s">
        <v>2934</v>
      </c>
      <c r="G290" s="25">
        <v>5</v>
      </c>
      <c r="H290" s="25">
        <v>8</v>
      </c>
      <c r="I290" s="241">
        <v>7882.83</v>
      </c>
      <c r="J290" s="241">
        <v>5955.83</v>
      </c>
      <c r="K290" s="241">
        <v>5955.83</v>
      </c>
      <c r="L290" s="242">
        <v>233</v>
      </c>
      <c r="M290" s="235">
        <f t="shared" si="50"/>
        <v>2746120</v>
      </c>
      <c r="N290" s="235"/>
      <c r="O290" s="235"/>
      <c r="P290" s="235"/>
      <c r="Q290" s="144">
        <f t="shared" si="51"/>
        <v>2746120</v>
      </c>
      <c r="R290" s="235">
        <f>2346000+400120</f>
        <v>2746120</v>
      </c>
      <c r="S290" s="30"/>
      <c r="T290" s="144"/>
      <c r="U290" s="144"/>
      <c r="V290" s="144"/>
      <c r="W290" s="144"/>
      <c r="X290" s="144"/>
      <c r="Y290" s="144"/>
      <c r="Z290" s="144"/>
      <c r="AA290" s="144"/>
      <c r="AB290" s="144"/>
      <c r="AC290" s="144"/>
      <c r="AD290" s="144"/>
      <c r="AE290" s="144"/>
      <c r="AF290" s="144"/>
      <c r="AG290" s="324">
        <v>2025</v>
      </c>
      <c r="AH290" s="128"/>
      <c r="AI290" s="172"/>
      <c r="AJ290" s="172"/>
      <c r="AK290" s="141">
        <f t="shared" si="52"/>
        <v>261</v>
      </c>
      <c r="AL290" s="35" t="s">
        <v>153</v>
      </c>
      <c r="AM290" s="141" t="str">
        <f t="shared" si="53"/>
        <v>261.</v>
      </c>
      <c r="AN290" s="147"/>
      <c r="AO290" s="35"/>
      <c r="AP290" s="16"/>
    </row>
    <row r="291" spans="1:42" ht="22.5" customHeight="1" x14ac:dyDescent="0.25">
      <c r="A291" s="68" t="str">
        <f t="shared" si="49"/>
        <v>262.</v>
      </c>
      <c r="B291" s="25">
        <v>855</v>
      </c>
      <c r="C291" s="202" t="s">
        <v>2683</v>
      </c>
      <c r="D291" s="25">
        <v>1971</v>
      </c>
      <c r="E291" s="111" t="s">
        <v>2932</v>
      </c>
      <c r="F291" s="68" t="s">
        <v>2934</v>
      </c>
      <c r="G291" s="25">
        <v>2</v>
      </c>
      <c r="H291" s="25">
        <v>3</v>
      </c>
      <c r="I291" s="241">
        <v>900.3</v>
      </c>
      <c r="J291" s="241">
        <v>599.79999999999995</v>
      </c>
      <c r="K291" s="241">
        <v>599.79999999999995</v>
      </c>
      <c r="L291" s="242">
        <v>45</v>
      </c>
      <c r="M291" s="235">
        <f t="shared" si="50"/>
        <v>357396</v>
      </c>
      <c r="N291" s="235"/>
      <c r="O291" s="235"/>
      <c r="P291" s="235"/>
      <c r="Q291" s="144">
        <f t="shared" si="51"/>
        <v>357396</v>
      </c>
      <c r="R291" s="144">
        <v>357396</v>
      </c>
      <c r="S291" s="30"/>
      <c r="T291" s="144"/>
      <c r="U291" s="144"/>
      <c r="V291" s="144"/>
      <c r="W291" s="144"/>
      <c r="X291" s="144"/>
      <c r="Y291" s="144"/>
      <c r="Z291" s="144"/>
      <c r="AA291" s="144"/>
      <c r="AB291" s="144"/>
      <c r="AC291" s="144"/>
      <c r="AD291" s="144"/>
      <c r="AE291" s="144"/>
      <c r="AF291" s="144"/>
      <c r="AG291" s="324">
        <v>2025</v>
      </c>
      <c r="AH291" s="128"/>
      <c r="AI291" s="172"/>
      <c r="AJ291" s="172"/>
      <c r="AK291" s="141">
        <f t="shared" si="52"/>
        <v>262</v>
      </c>
      <c r="AL291" s="35" t="s">
        <v>153</v>
      </c>
      <c r="AM291" s="141" t="str">
        <f t="shared" si="53"/>
        <v>262.</v>
      </c>
      <c r="AN291" s="147"/>
      <c r="AO291" s="35"/>
      <c r="AP291" s="16"/>
    </row>
    <row r="292" spans="1:42" ht="22.5" customHeight="1" x14ac:dyDescent="0.25">
      <c r="A292" s="68" t="str">
        <f t="shared" si="49"/>
        <v>263.</v>
      </c>
      <c r="B292" s="25">
        <v>858</v>
      </c>
      <c r="C292" s="202" t="s">
        <v>2684</v>
      </c>
      <c r="D292" s="25">
        <v>1971</v>
      </c>
      <c r="E292" s="111" t="s">
        <v>2932</v>
      </c>
      <c r="F292" s="68" t="s">
        <v>2934</v>
      </c>
      <c r="G292" s="25">
        <v>2</v>
      </c>
      <c r="H292" s="25">
        <v>2</v>
      </c>
      <c r="I292" s="241">
        <v>723.1</v>
      </c>
      <c r="J292" s="241">
        <v>479.1</v>
      </c>
      <c r="K292" s="241">
        <v>479.1</v>
      </c>
      <c r="L292" s="242">
        <v>34</v>
      </c>
      <c r="M292" s="235">
        <f t="shared" si="50"/>
        <v>286533</v>
      </c>
      <c r="N292" s="235"/>
      <c r="O292" s="235"/>
      <c r="P292" s="235"/>
      <c r="Q292" s="144">
        <f t="shared" si="51"/>
        <v>286533</v>
      </c>
      <c r="R292" s="144">
        <v>286533</v>
      </c>
      <c r="S292" s="30"/>
      <c r="T292" s="144"/>
      <c r="U292" s="144"/>
      <c r="V292" s="144"/>
      <c r="W292" s="144"/>
      <c r="X292" s="144"/>
      <c r="Y292" s="144"/>
      <c r="Z292" s="144"/>
      <c r="AA292" s="144"/>
      <c r="AB292" s="144"/>
      <c r="AC292" s="144"/>
      <c r="AD292" s="144"/>
      <c r="AE292" s="144"/>
      <c r="AF292" s="144"/>
      <c r="AG292" s="324">
        <v>2025</v>
      </c>
      <c r="AH292" s="128"/>
      <c r="AI292" s="172"/>
      <c r="AJ292" s="172"/>
      <c r="AK292" s="141">
        <f t="shared" si="52"/>
        <v>263</v>
      </c>
      <c r="AL292" s="35" t="s">
        <v>153</v>
      </c>
      <c r="AM292" s="141" t="str">
        <f t="shared" si="53"/>
        <v>263.</v>
      </c>
      <c r="AN292" s="147"/>
      <c r="AO292" s="35"/>
      <c r="AP292" s="16"/>
    </row>
    <row r="293" spans="1:42" ht="22.5" customHeight="1" x14ac:dyDescent="0.25">
      <c r="A293" s="68" t="str">
        <f t="shared" si="49"/>
        <v>264.</v>
      </c>
      <c r="B293" s="25">
        <v>866</v>
      </c>
      <c r="C293" s="300" t="s">
        <v>2685</v>
      </c>
      <c r="D293" s="25">
        <v>1971</v>
      </c>
      <c r="E293" s="111" t="s">
        <v>2932</v>
      </c>
      <c r="F293" s="68" t="s">
        <v>2934</v>
      </c>
      <c r="G293" s="25">
        <v>2</v>
      </c>
      <c r="H293" s="25">
        <v>2</v>
      </c>
      <c r="I293" s="144">
        <v>720.1</v>
      </c>
      <c r="J293" s="144">
        <v>475.9</v>
      </c>
      <c r="K293" s="144">
        <v>475.9</v>
      </c>
      <c r="L293" s="30">
        <v>36</v>
      </c>
      <c r="M293" s="144">
        <f t="shared" si="50"/>
        <v>1108653</v>
      </c>
      <c r="N293" s="144"/>
      <c r="O293" s="144"/>
      <c r="P293" s="144"/>
      <c r="Q293" s="144">
        <f t="shared" si="51"/>
        <v>1108653</v>
      </c>
      <c r="R293" s="235">
        <v>1108653</v>
      </c>
      <c r="S293" s="30"/>
      <c r="T293" s="144"/>
      <c r="U293" s="144"/>
      <c r="V293" s="144"/>
      <c r="W293" s="144"/>
      <c r="X293" s="144"/>
      <c r="Y293" s="144"/>
      <c r="Z293" s="144"/>
      <c r="AA293" s="144"/>
      <c r="AB293" s="144"/>
      <c r="AC293" s="144"/>
      <c r="AD293" s="144"/>
      <c r="AE293" s="235"/>
      <c r="AF293" s="144"/>
      <c r="AG293" s="324">
        <v>2025</v>
      </c>
      <c r="AH293" s="128"/>
      <c r="AI293" s="172"/>
      <c r="AJ293" s="172"/>
      <c r="AK293" s="141">
        <f t="shared" si="52"/>
        <v>264</v>
      </c>
      <c r="AL293" s="35" t="s">
        <v>153</v>
      </c>
      <c r="AM293" s="141" t="str">
        <f t="shared" si="53"/>
        <v>264.</v>
      </c>
      <c r="AN293" s="147"/>
      <c r="AO293" s="35"/>
      <c r="AP293" s="16"/>
    </row>
    <row r="294" spans="1:42" ht="22.5" customHeight="1" x14ac:dyDescent="0.25">
      <c r="A294" s="68" t="str">
        <f t="shared" si="49"/>
        <v>265.</v>
      </c>
      <c r="B294" s="25">
        <v>876</v>
      </c>
      <c r="C294" s="300" t="s">
        <v>2686</v>
      </c>
      <c r="D294" s="25">
        <v>1971</v>
      </c>
      <c r="E294" s="111" t="s">
        <v>2932</v>
      </c>
      <c r="F294" s="68" t="s">
        <v>2934</v>
      </c>
      <c r="G294" s="25">
        <v>2</v>
      </c>
      <c r="H294" s="25">
        <v>3</v>
      </c>
      <c r="I294" s="144">
        <v>896.2</v>
      </c>
      <c r="J294" s="144">
        <v>572.70000000000005</v>
      </c>
      <c r="K294" s="144">
        <v>572.70000000000005</v>
      </c>
      <c r="L294" s="30">
        <v>33</v>
      </c>
      <c r="M294" s="235">
        <f t="shared" si="50"/>
        <v>1108653</v>
      </c>
      <c r="N294" s="144"/>
      <c r="O294" s="144"/>
      <c r="P294" s="144"/>
      <c r="Q294" s="144">
        <f t="shared" si="51"/>
        <v>1108653</v>
      </c>
      <c r="R294" s="235">
        <v>1108653</v>
      </c>
      <c r="S294" s="30"/>
      <c r="T294" s="144"/>
      <c r="U294" s="144"/>
      <c r="V294" s="144"/>
      <c r="W294" s="144"/>
      <c r="X294" s="144"/>
      <c r="Y294" s="144"/>
      <c r="Z294" s="144"/>
      <c r="AA294" s="144"/>
      <c r="AB294" s="144"/>
      <c r="AC294" s="144"/>
      <c r="AD294" s="144"/>
      <c r="AE294" s="235"/>
      <c r="AF294" s="144"/>
      <c r="AG294" s="324">
        <v>2025</v>
      </c>
      <c r="AH294" s="128"/>
      <c r="AI294" s="172"/>
      <c r="AJ294" s="172"/>
      <c r="AK294" s="141">
        <f t="shared" si="52"/>
        <v>265</v>
      </c>
      <c r="AL294" s="35" t="s">
        <v>153</v>
      </c>
      <c r="AM294" s="141" t="str">
        <f t="shared" si="53"/>
        <v>265.</v>
      </c>
      <c r="AN294" s="147"/>
      <c r="AO294" s="35"/>
      <c r="AP294" s="16"/>
    </row>
    <row r="295" spans="1:42" ht="22.5" customHeight="1" x14ac:dyDescent="0.25">
      <c r="A295" s="68" t="str">
        <f t="shared" si="49"/>
        <v>266.</v>
      </c>
      <c r="B295" s="25">
        <v>885</v>
      </c>
      <c r="C295" s="300" t="s">
        <v>2687</v>
      </c>
      <c r="D295" s="25">
        <v>1971</v>
      </c>
      <c r="E295" s="111" t="s">
        <v>2932</v>
      </c>
      <c r="F295" s="68" t="s">
        <v>2934</v>
      </c>
      <c r="G295" s="25">
        <v>2</v>
      </c>
      <c r="H295" s="25">
        <v>2</v>
      </c>
      <c r="I295" s="144">
        <v>717.9</v>
      </c>
      <c r="J295" s="144">
        <v>475.6</v>
      </c>
      <c r="K295" s="144">
        <v>475.6</v>
      </c>
      <c r="L295" s="30">
        <v>32</v>
      </c>
      <c r="M295" s="235">
        <f t="shared" si="50"/>
        <v>1108653</v>
      </c>
      <c r="N295" s="144"/>
      <c r="O295" s="144"/>
      <c r="P295" s="235"/>
      <c r="Q295" s="144">
        <f t="shared" si="51"/>
        <v>1108653</v>
      </c>
      <c r="R295" s="235">
        <v>1108653</v>
      </c>
      <c r="S295" s="30"/>
      <c r="T295" s="144"/>
      <c r="U295" s="144"/>
      <c r="V295" s="144"/>
      <c r="W295" s="144"/>
      <c r="X295" s="144"/>
      <c r="Y295" s="144"/>
      <c r="Z295" s="144"/>
      <c r="AA295" s="144"/>
      <c r="AB295" s="144"/>
      <c r="AC295" s="144"/>
      <c r="AD295" s="144"/>
      <c r="AE295" s="235"/>
      <c r="AF295" s="144"/>
      <c r="AG295" s="324">
        <v>2025</v>
      </c>
      <c r="AH295" s="128"/>
      <c r="AI295" s="172"/>
      <c r="AJ295" s="172"/>
      <c r="AK295" s="141">
        <f t="shared" si="52"/>
        <v>266</v>
      </c>
      <c r="AL295" s="35" t="s">
        <v>153</v>
      </c>
      <c r="AM295" s="141" t="str">
        <f t="shared" si="53"/>
        <v>266.</v>
      </c>
      <c r="AN295" s="147"/>
      <c r="AO295" s="35"/>
      <c r="AP295" s="16"/>
    </row>
    <row r="296" spans="1:42" ht="22.5" customHeight="1" x14ac:dyDescent="0.25">
      <c r="A296" s="68" t="str">
        <f t="shared" si="49"/>
        <v>267.</v>
      </c>
      <c r="B296" s="25">
        <v>898</v>
      </c>
      <c r="C296" s="300" t="s">
        <v>2688</v>
      </c>
      <c r="D296" s="25">
        <v>1971</v>
      </c>
      <c r="E296" s="111" t="s">
        <v>2932</v>
      </c>
      <c r="F296" s="68" t="s">
        <v>2934</v>
      </c>
      <c r="G296" s="25">
        <v>2</v>
      </c>
      <c r="H296" s="25">
        <v>2</v>
      </c>
      <c r="I296" s="144">
        <v>719.4</v>
      </c>
      <c r="J296" s="144">
        <v>471.7</v>
      </c>
      <c r="K296" s="144">
        <v>471.7</v>
      </c>
      <c r="L296" s="30">
        <v>33</v>
      </c>
      <c r="M296" s="235">
        <f t="shared" si="50"/>
        <v>1108653</v>
      </c>
      <c r="N296" s="235"/>
      <c r="O296" s="235"/>
      <c r="P296" s="235"/>
      <c r="Q296" s="144">
        <f t="shared" si="51"/>
        <v>1108653</v>
      </c>
      <c r="R296" s="235">
        <v>1108653</v>
      </c>
      <c r="S296" s="30"/>
      <c r="T296" s="144"/>
      <c r="U296" s="144"/>
      <c r="V296" s="144"/>
      <c r="W296" s="144"/>
      <c r="X296" s="144"/>
      <c r="Y296" s="144"/>
      <c r="Z296" s="144"/>
      <c r="AA296" s="144"/>
      <c r="AB296" s="144"/>
      <c r="AC296" s="144"/>
      <c r="AD296" s="144"/>
      <c r="AE296" s="144"/>
      <c r="AF296" s="144"/>
      <c r="AG296" s="324">
        <v>2025</v>
      </c>
      <c r="AH296" s="128"/>
      <c r="AI296" s="172"/>
      <c r="AJ296" s="172"/>
      <c r="AK296" s="141">
        <f t="shared" si="52"/>
        <v>267</v>
      </c>
      <c r="AL296" s="35" t="s">
        <v>153</v>
      </c>
      <c r="AM296" s="141" t="str">
        <f t="shared" si="53"/>
        <v>267.</v>
      </c>
      <c r="AN296" s="147"/>
      <c r="AO296" s="35"/>
      <c r="AP296" s="16"/>
    </row>
    <row r="297" spans="1:42" ht="22.5" customHeight="1" x14ac:dyDescent="0.25">
      <c r="A297" s="68" t="str">
        <f t="shared" si="49"/>
        <v>268.</v>
      </c>
      <c r="B297" s="25">
        <v>904</v>
      </c>
      <c r="C297" s="300" t="s">
        <v>2689</v>
      </c>
      <c r="D297" s="25">
        <v>1971</v>
      </c>
      <c r="E297" s="111" t="s">
        <v>2932</v>
      </c>
      <c r="F297" s="68" t="s">
        <v>2934</v>
      </c>
      <c r="G297" s="25">
        <v>2</v>
      </c>
      <c r="H297" s="25">
        <v>2</v>
      </c>
      <c r="I297" s="144">
        <v>731.6</v>
      </c>
      <c r="J297" s="144">
        <v>482.2</v>
      </c>
      <c r="K297" s="144">
        <v>482.2</v>
      </c>
      <c r="L297" s="30">
        <v>32</v>
      </c>
      <c r="M297" s="235">
        <f t="shared" si="50"/>
        <v>419016</v>
      </c>
      <c r="N297" s="235"/>
      <c r="O297" s="235"/>
      <c r="P297" s="246"/>
      <c r="Q297" s="144">
        <f t="shared" si="51"/>
        <v>419016</v>
      </c>
      <c r="R297" s="144">
        <v>419016</v>
      </c>
      <c r="S297" s="30"/>
      <c r="T297" s="144"/>
      <c r="U297" s="144"/>
      <c r="V297" s="144"/>
      <c r="W297" s="144"/>
      <c r="X297" s="144"/>
      <c r="Y297" s="144"/>
      <c r="Z297" s="144"/>
      <c r="AA297" s="144"/>
      <c r="AB297" s="144"/>
      <c r="AC297" s="144"/>
      <c r="AD297" s="144"/>
      <c r="AE297" s="144"/>
      <c r="AF297" s="144"/>
      <c r="AG297" s="324">
        <v>2025</v>
      </c>
      <c r="AH297" s="128"/>
      <c r="AI297" s="172"/>
      <c r="AJ297" s="172"/>
      <c r="AK297" s="141">
        <f t="shared" si="52"/>
        <v>268</v>
      </c>
      <c r="AL297" s="35" t="s">
        <v>153</v>
      </c>
      <c r="AM297" s="141" t="str">
        <f t="shared" si="53"/>
        <v>268.</v>
      </c>
      <c r="AN297" s="147"/>
      <c r="AO297" s="35"/>
      <c r="AP297" s="16"/>
    </row>
    <row r="298" spans="1:42" ht="21" customHeight="1" x14ac:dyDescent="0.25">
      <c r="A298" s="68" t="str">
        <f t="shared" si="49"/>
        <v>269.</v>
      </c>
      <c r="B298" s="25">
        <v>5479</v>
      </c>
      <c r="C298" s="174" t="s">
        <v>2690</v>
      </c>
      <c r="D298" s="25">
        <v>1971</v>
      </c>
      <c r="E298" s="111" t="s">
        <v>2932</v>
      </c>
      <c r="F298" s="68" t="s">
        <v>2934</v>
      </c>
      <c r="G298" s="25">
        <v>5</v>
      </c>
      <c r="H298" s="25">
        <v>3</v>
      </c>
      <c r="I298" s="144">
        <v>2490.7600000000002</v>
      </c>
      <c r="J298" s="144">
        <v>1634</v>
      </c>
      <c r="K298" s="144">
        <v>1634</v>
      </c>
      <c r="L298" s="30">
        <v>72</v>
      </c>
      <c r="M298" s="235">
        <f t="shared" si="50"/>
        <v>1858978</v>
      </c>
      <c r="N298" s="235"/>
      <c r="O298" s="235"/>
      <c r="P298" s="235"/>
      <c r="Q298" s="144">
        <f t="shared" si="51"/>
        <v>1858978</v>
      </c>
      <c r="R298" s="144">
        <v>1286100</v>
      </c>
      <c r="S298" s="30"/>
      <c r="T298" s="144"/>
      <c r="U298" s="144"/>
      <c r="V298" s="144"/>
      <c r="W298" s="144"/>
      <c r="X298" s="144"/>
      <c r="Y298" s="144"/>
      <c r="Z298" s="144"/>
      <c r="AA298" s="144">
        <v>214</v>
      </c>
      <c r="AB298" s="144">
        <f>AA298*2677</f>
        <v>572878</v>
      </c>
      <c r="AC298" s="144"/>
      <c r="AD298" s="144"/>
      <c r="AE298" s="144"/>
      <c r="AF298" s="142"/>
      <c r="AG298" s="324">
        <v>2025</v>
      </c>
      <c r="AH298" s="128"/>
      <c r="AI298" s="172"/>
      <c r="AJ298" s="172"/>
      <c r="AK298" s="141">
        <f t="shared" si="52"/>
        <v>269</v>
      </c>
      <c r="AL298" s="35" t="s">
        <v>153</v>
      </c>
      <c r="AM298" s="141" t="str">
        <f t="shared" si="53"/>
        <v>269.</v>
      </c>
      <c r="AN298" s="147"/>
      <c r="AO298" s="35"/>
      <c r="AP298" s="16"/>
    </row>
    <row r="299" spans="1:42" ht="22.5" customHeight="1" x14ac:dyDescent="0.25">
      <c r="A299" s="68" t="str">
        <f t="shared" si="49"/>
        <v>270.</v>
      </c>
      <c r="B299" s="25">
        <v>174</v>
      </c>
      <c r="C299" s="36" t="s">
        <v>2691</v>
      </c>
      <c r="D299" s="25">
        <v>1972</v>
      </c>
      <c r="E299" s="68" t="s">
        <v>2932</v>
      </c>
      <c r="F299" s="68" t="s">
        <v>2934</v>
      </c>
      <c r="G299" s="25">
        <v>2</v>
      </c>
      <c r="H299" s="25">
        <v>2</v>
      </c>
      <c r="I299" s="322">
        <v>509.4</v>
      </c>
      <c r="J299" s="322">
        <v>447.4</v>
      </c>
      <c r="K299" s="322">
        <v>447.4</v>
      </c>
      <c r="L299" s="12">
        <v>26</v>
      </c>
      <c r="M299" s="144">
        <f t="shared" si="50"/>
        <v>3047567.3000000003</v>
      </c>
      <c r="N299" s="144"/>
      <c r="O299" s="144"/>
      <c r="P299" s="144"/>
      <c r="Q299" s="144">
        <f t="shared" si="51"/>
        <v>3047567.3000000003</v>
      </c>
      <c r="R299" s="144"/>
      <c r="S299" s="30"/>
      <c r="T299" s="144"/>
      <c r="U299" s="144">
        <v>405.1</v>
      </c>
      <c r="V299" s="144">
        <f>U299*7523</f>
        <v>3047567.3000000003</v>
      </c>
      <c r="W299" s="144"/>
      <c r="X299" s="144"/>
      <c r="Y299" s="144"/>
      <c r="Z299" s="144"/>
      <c r="AA299" s="144"/>
      <c r="AB299" s="144"/>
      <c r="AC299" s="144"/>
      <c r="AD299" s="144"/>
      <c r="AE299" s="144"/>
      <c r="AF299" s="144"/>
      <c r="AG299" s="324">
        <v>2025</v>
      </c>
      <c r="AH299" s="128"/>
      <c r="AI299" s="172"/>
      <c r="AJ299" s="172"/>
      <c r="AK299" s="141">
        <f t="shared" si="52"/>
        <v>270</v>
      </c>
      <c r="AL299" s="35" t="s">
        <v>153</v>
      </c>
      <c r="AM299" s="141" t="str">
        <f t="shared" si="53"/>
        <v>270.</v>
      </c>
      <c r="AN299" s="147"/>
      <c r="AO299" s="35"/>
      <c r="AP299" s="16"/>
    </row>
    <row r="300" spans="1:42" ht="22.5" customHeight="1" x14ac:dyDescent="0.25">
      <c r="A300" s="68" t="str">
        <f t="shared" si="49"/>
        <v>271.</v>
      </c>
      <c r="B300" s="25">
        <v>217</v>
      </c>
      <c r="C300" s="161" t="s">
        <v>2692</v>
      </c>
      <c r="D300" s="25">
        <v>1972</v>
      </c>
      <c r="E300" s="68" t="s">
        <v>2932</v>
      </c>
      <c r="F300" s="68" t="s">
        <v>2934</v>
      </c>
      <c r="G300" s="25">
        <v>2</v>
      </c>
      <c r="H300" s="25">
        <v>2</v>
      </c>
      <c r="I300" s="235">
        <v>575.79999999999995</v>
      </c>
      <c r="J300" s="144">
        <v>525.70000000000005</v>
      </c>
      <c r="K300" s="235">
        <v>525.70000000000005</v>
      </c>
      <c r="L300" s="12">
        <v>19</v>
      </c>
      <c r="M300" s="235">
        <f t="shared" si="50"/>
        <v>142900</v>
      </c>
      <c r="N300" s="235"/>
      <c r="O300" s="235"/>
      <c r="P300" s="235"/>
      <c r="Q300" s="144">
        <f t="shared" si="51"/>
        <v>142900</v>
      </c>
      <c r="R300" s="235">
        <v>142900</v>
      </c>
      <c r="S300" s="240"/>
      <c r="T300" s="235"/>
      <c r="U300" s="235"/>
      <c r="V300" s="235"/>
      <c r="W300" s="235"/>
      <c r="X300" s="235"/>
      <c r="Y300" s="235"/>
      <c r="Z300" s="235"/>
      <c r="AA300" s="235"/>
      <c r="AB300" s="235"/>
      <c r="AC300" s="235"/>
      <c r="AD300" s="235"/>
      <c r="AE300" s="144"/>
      <c r="AF300" s="235"/>
      <c r="AG300" s="324">
        <v>2025</v>
      </c>
      <c r="AH300" s="128"/>
      <c r="AI300" s="172"/>
      <c r="AJ300" s="172"/>
      <c r="AK300" s="141">
        <f t="shared" si="52"/>
        <v>271</v>
      </c>
      <c r="AL300" s="35" t="s">
        <v>153</v>
      </c>
      <c r="AM300" s="141" t="str">
        <f t="shared" si="53"/>
        <v>271.</v>
      </c>
      <c r="AN300" s="147"/>
      <c r="AO300" s="35"/>
      <c r="AP300" s="16"/>
    </row>
    <row r="301" spans="1:42" ht="22.5" customHeight="1" x14ac:dyDescent="0.25">
      <c r="A301" s="68" t="str">
        <f t="shared" si="49"/>
        <v>272.</v>
      </c>
      <c r="B301" s="25">
        <v>228</v>
      </c>
      <c r="C301" s="161" t="s">
        <v>2693</v>
      </c>
      <c r="D301" s="25">
        <v>1972</v>
      </c>
      <c r="E301" s="68" t="s">
        <v>2932</v>
      </c>
      <c r="F301" s="68" t="s">
        <v>2934</v>
      </c>
      <c r="G301" s="25">
        <v>2</v>
      </c>
      <c r="H301" s="25">
        <v>2</v>
      </c>
      <c r="I301" s="235">
        <v>514.6</v>
      </c>
      <c r="J301" s="235">
        <v>295</v>
      </c>
      <c r="K301" s="235">
        <v>295</v>
      </c>
      <c r="L301" s="12">
        <v>13</v>
      </c>
      <c r="M301" s="235">
        <f t="shared" si="50"/>
        <v>609150</v>
      </c>
      <c r="N301" s="235"/>
      <c r="O301" s="235"/>
      <c r="P301" s="235"/>
      <c r="Q301" s="144">
        <f t="shared" si="51"/>
        <v>609150</v>
      </c>
      <c r="R301" s="235">
        <v>609150</v>
      </c>
      <c r="S301" s="240"/>
      <c r="T301" s="235"/>
      <c r="U301" s="235"/>
      <c r="V301" s="235"/>
      <c r="W301" s="235"/>
      <c r="X301" s="235"/>
      <c r="Y301" s="235"/>
      <c r="Z301" s="235"/>
      <c r="AA301" s="235"/>
      <c r="AB301" s="235"/>
      <c r="AC301" s="235"/>
      <c r="AD301" s="235"/>
      <c r="AE301" s="235"/>
      <c r="AF301" s="235"/>
      <c r="AG301" s="324">
        <v>2025</v>
      </c>
      <c r="AH301" s="128"/>
      <c r="AI301" s="172"/>
      <c r="AJ301" s="172"/>
      <c r="AK301" s="141">
        <f t="shared" si="52"/>
        <v>272</v>
      </c>
      <c r="AL301" s="35" t="s">
        <v>153</v>
      </c>
      <c r="AM301" s="141" t="str">
        <f t="shared" si="53"/>
        <v>272.</v>
      </c>
      <c r="AN301" s="147"/>
      <c r="AO301" s="35"/>
      <c r="AP301" s="16"/>
    </row>
    <row r="302" spans="1:42" ht="22.5" customHeight="1" x14ac:dyDescent="0.25">
      <c r="A302" s="68" t="str">
        <f t="shared" si="49"/>
        <v>273.</v>
      </c>
      <c r="B302" s="25">
        <v>239</v>
      </c>
      <c r="C302" s="202" t="s">
        <v>2694</v>
      </c>
      <c r="D302" s="25">
        <v>1972</v>
      </c>
      <c r="E302" s="111" t="s">
        <v>2932</v>
      </c>
      <c r="F302" s="68" t="s">
        <v>2934</v>
      </c>
      <c r="G302" s="25">
        <v>2</v>
      </c>
      <c r="H302" s="25">
        <v>1</v>
      </c>
      <c r="I302" s="241">
        <v>389.2</v>
      </c>
      <c r="J302" s="241">
        <v>359.8</v>
      </c>
      <c r="K302" s="241">
        <v>359.8</v>
      </c>
      <c r="L302" s="242">
        <v>21</v>
      </c>
      <c r="M302" s="144">
        <f t="shared" si="50"/>
        <v>215670</v>
      </c>
      <c r="N302" s="144"/>
      <c r="O302" s="144"/>
      <c r="P302" s="144"/>
      <c r="Q302" s="144">
        <f t="shared" si="51"/>
        <v>215670</v>
      </c>
      <c r="R302" s="144">
        <v>215670</v>
      </c>
      <c r="S302" s="30"/>
      <c r="T302" s="144"/>
      <c r="U302" s="144"/>
      <c r="V302" s="144"/>
      <c r="W302" s="144"/>
      <c r="X302" s="144"/>
      <c r="Y302" s="144"/>
      <c r="Z302" s="144"/>
      <c r="AA302" s="144"/>
      <c r="AB302" s="144"/>
      <c r="AC302" s="144"/>
      <c r="AD302" s="144"/>
      <c r="AE302" s="144"/>
      <c r="AF302" s="144"/>
      <c r="AG302" s="324">
        <v>2025</v>
      </c>
      <c r="AH302" s="128"/>
      <c r="AI302" s="216"/>
      <c r="AJ302" s="216"/>
      <c r="AK302" s="141">
        <f t="shared" si="52"/>
        <v>273</v>
      </c>
      <c r="AL302" s="35" t="s">
        <v>153</v>
      </c>
      <c r="AM302" s="141" t="str">
        <f t="shared" si="53"/>
        <v>273.</v>
      </c>
      <c r="AN302" s="147"/>
      <c r="AO302" s="35"/>
      <c r="AP302" s="16"/>
    </row>
    <row r="303" spans="1:42" ht="22.5" customHeight="1" x14ac:dyDescent="0.25">
      <c r="A303" s="68" t="str">
        <f t="shared" si="49"/>
        <v>274.</v>
      </c>
      <c r="B303" s="25">
        <v>270</v>
      </c>
      <c r="C303" s="161" t="s">
        <v>2695</v>
      </c>
      <c r="D303" s="25">
        <v>1972</v>
      </c>
      <c r="E303" s="68" t="s">
        <v>2932</v>
      </c>
      <c r="F303" s="68" t="s">
        <v>2934</v>
      </c>
      <c r="G303" s="25">
        <v>2</v>
      </c>
      <c r="H303" s="25">
        <v>3</v>
      </c>
      <c r="I303" s="322">
        <v>559.4</v>
      </c>
      <c r="J303" s="322">
        <v>498.8</v>
      </c>
      <c r="K303" s="322">
        <v>498.8</v>
      </c>
      <c r="L303" s="12">
        <v>22</v>
      </c>
      <c r="M303" s="235">
        <f t="shared" si="50"/>
        <v>659590</v>
      </c>
      <c r="N303" s="235"/>
      <c r="O303" s="235"/>
      <c r="P303" s="235"/>
      <c r="Q303" s="144">
        <f t="shared" si="51"/>
        <v>659590</v>
      </c>
      <c r="R303" s="235"/>
      <c r="S303" s="240"/>
      <c r="T303" s="235"/>
      <c r="U303" s="235"/>
      <c r="V303" s="235"/>
      <c r="W303" s="235"/>
      <c r="X303" s="235"/>
      <c r="Y303" s="235">
        <v>150</v>
      </c>
      <c r="Z303" s="235">
        <f>Y303*3148</f>
        <v>472200</v>
      </c>
      <c r="AA303" s="235">
        <v>70</v>
      </c>
      <c r="AB303" s="235">
        <f>AA303*2677</f>
        <v>187390</v>
      </c>
      <c r="AC303" s="235"/>
      <c r="AD303" s="235"/>
      <c r="AE303" s="144"/>
      <c r="AF303" s="235"/>
      <c r="AG303" s="324">
        <v>2025</v>
      </c>
      <c r="AH303" s="128"/>
      <c r="AI303" s="172"/>
      <c r="AJ303" s="172"/>
      <c r="AK303" s="141">
        <f t="shared" si="52"/>
        <v>274</v>
      </c>
      <c r="AL303" s="35" t="s">
        <v>153</v>
      </c>
      <c r="AM303" s="141" t="str">
        <f t="shared" si="53"/>
        <v>274.</v>
      </c>
      <c r="AN303" s="147"/>
      <c r="AO303" s="35"/>
      <c r="AP303" s="16"/>
    </row>
    <row r="304" spans="1:42" ht="22.5" customHeight="1" x14ac:dyDescent="0.25">
      <c r="A304" s="68" t="str">
        <f t="shared" si="49"/>
        <v>275.</v>
      </c>
      <c r="B304" s="25">
        <v>297</v>
      </c>
      <c r="C304" s="201" t="s">
        <v>2696</v>
      </c>
      <c r="D304" s="25">
        <v>1955</v>
      </c>
      <c r="E304" s="68" t="s">
        <v>2932</v>
      </c>
      <c r="F304" s="68" t="s">
        <v>2934</v>
      </c>
      <c r="G304" s="25">
        <v>5</v>
      </c>
      <c r="H304" s="25">
        <v>4</v>
      </c>
      <c r="I304" s="235">
        <v>3524.8</v>
      </c>
      <c r="J304" s="235">
        <v>2257.5</v>
      </c>
      <c r="K304" s="235">
        <v>2089.5</v>
      </c>
      <c r="L304" s="12">
        <v>145</v>
      </c>
      <c r="M304" s="235">
        <f t="shared" si="50"/>
        <v>3788913</v>
      </c>
      <c r="N304" s="235"/>
      <c r="O304" s="235"/>
      <c r="P304" s="235"/>
      <c r="Q304" s="144">
        <f t="shared" si="51"/>
        <v>3788913</v>
      </c>
      <c r="R304" s="235">
        <v>3788913</v>
      </c>
      <c r="S304" s="240"/>
      <c r="T304" s="235"/>
      <c r="U304" s="235"/>
      <c r="V304" s="235"/>
      <c r="W304" s="235"/>
      <c r="X304" s="235"/>
      <c r="Y304" s="235"/>
      <c r="Z304" s="235"/>
      <c r="AA304" s="235"/>
      <c r="AB304" s="235"/>
      <c r="AC304" s="235"/>
      <c r="AD304" s="235"/>
      <c r="AE304" s="235"/>
      <c r="AF304" s="235"/>
      <c r="AG304" s="324">
        <v>2025</v>
      </c>
      <c r="AH304" s="128"/>
      <c r="AI304" s="172"/>
      <c r="AJ304" s="172"/>
      <c r="AK304" s="141">
        <f t="shared" si="52"/>
        <v>275</v>
      </c>
      <c r="AL304" s="35" t="s">
        <v>153</v>
      </c>
      <c r="AM304" s="141" t="str">
        <f t="shared" si="53"/>
        <v>275.</v>
      </c>
      <c r="AN304" s="147"/>
      <c r="AO304" s="35"/>
      <c r="AP304" s="16"/>
    </row>
    <row r="305" spans="1:42" ht="22.5" customHeight="1" x14ac:dyDescent="0.25">
      <c r="A305" s="68" t="str">
        <f t="shared" si="49"/>
        <v>276.</v>
      </c>
      <c r="B305" s="25">
        <v>302</v>
      </c>
      <c r="C305" s="36" t="s">
        <v>2697</v>
      </c>
      <c r="D305" s="25">
        <v>1972</v>
      </c>
      <c r="E305" s="68" t="s">
        <v>2932</v>
      </c>
      <c r="F305" s="68" t="s">
        <v>2934</v>
      </c>
      <c r="G305" s="25">
        <v>5</v>
      </c>
      <c r="H305" s="25">
        <v>4</v>
      </c>
      <c r="I305" s="322">
        <v>3967.39</v>
      </c>
      <c r="J305" s="322">
        <v>3044.1</v>
      </c>
      <c r="K305" s="322">
        <v>2094.6</v>
      </c>
      <c r="L305" s="12">
        <v>123</v>
      </c>
      <c r="M305" s="144">
        <f t="shared" si="50"/>
        <v>15694604</v>
      </c>
      <c r="N305" s="144"/>
      <c r="O305" s="144"/>
      <c r="P305" s="144"/>
      <c r="Q305" s="144">
        <f t="shared" si="51"/>
        <v>15694604</v>
      </c>
      <c r="R305" s="144">
        <v>4816346</v>
      </c>
      <c r="S305" s="30"/>
      <c r="T305" s="144"/>
      <c r="U305" s="144">
        <v>1446</v>
      </c>
      <c r="V305" s="144">
        <f>U305*7523</f>
        <v>10878258</v>
      </c>
      <c r="W305" s="144"/>
      <c r="X305" s="144"/>
      <c r="Y305" s="144"/>
      <c r="Z305" s="144"/>
      <c r="AA305" s="144"/>
      <c r="AB305" s="144"/>
      <c r="AC305" s="144"/>
      <c r="AD305" s="144"/>
      <c r="AE305" s="144"/>
      <c r="AF305" s="144"/>
      <c r="AG305" s="324">
        <v>2025</v>
      </c>
      <c r="AH305" s="128"/>
      <c r="AI305" s="172"/>
      <c r="AJ305" s="172"/>
      <c r="AK305" s="141">
        <f t="shared" si="52"/>
        <v>276</v>
      </c>
      <c r="AL305" s="35" t="s">
        <v>153</v>
      </c>
      <c r="AM305" s="141" t="str">
        <f t="shared" si="53"/>
        <v>276.</v>
      </c>
      <c r="AN305" s="147"/>
      <c r="AO305" s="35"/>
      <c r="AP305" s="16"/>
    </row>
    <row r="306" spans="1:42" ht="22.5" customHeight="1" x14ac:dyDescent="0.25">
      <c r="A306" s="68" t="str">
        <f t="shared" si="49"/>
        <v>277.</v>
      </c>
      <c r="B306" s="25">
        <v>682</v>
      </c>
      <c r="C306" s="161" t="s">
        <v>2698</v>
      </c>
      <c r="D306" s="25">
        <v>1972</v>
      </c>
      <c r="E306" s="68" t="s">
        <v>2932</v>
      </c>
      <c r="F306" s="68" t="s">
        <v>2934</v>
      </c>
      <c r="G306" s="25">
        <v>5</v>
      </c>
      <c r="H306" s="25">
        <v>2</v>
      </c>
      <c r="I306" s="322">
        <v>1883.65</v>
      </c>
      <c r="J306" s="144">
        <v>1431.55</v>
      </c>
      <c r="K306" s="322">
        <v>1182.75</v>
      </c>
      <c r="L306" s="12">
        <v>67</v>
      </c>
      <c r="M306" s="235">
        <f t="shared" si="50"/>
        <v>1304676</v>
      </c>
      <c r="N306" s="235"/>
      <c r="O306" s="235"/>
      <c r="P306" s="235"/>
      <c r="Q306" s="144">
        <f t="shared" si="51"/>
        <v>1304676</v>
      </c>
      <c r="R306" s="235">
        <f>492960+811716</f>
        <v>1304676</v>
      </c>
      <c r="S306" s="240"/>
      <c r="T306" s="235"/>
      <c r="U306" s="235"/>
      <c r="V306" s="235"/>
      <c r="W306" s="235"/>
      <c r="X306" s="235"/>
      <c r="Y306" s="235"/>
      <c r="Z306" s="235"/>
      <c r="AA306" s="235"/>
      <c r="AB306" s="235"/>
      <c r="AC306" s="235"/>
      <c r="AD306" s="235"/>
      <c r="AE306" s="235"/>
      <c r="AF306" s="235"/>
      <c r="AG306" s="324">
        <v>2025</v>
      </c>
      <c r="AH306" s="128"/>
      <c r="AI306" s="172"/>
      <c r="AJ306" s="172"/>
      <c r="AK306" s="141">
        <f t="shared" si="52"/>
        <v>277</v>
      </c>
      <c r="AL306" s="35" t="s">
        <v>153</v>
      </c>
      <c r="AM306" s="141" t="str">
        <f t="shared" si="53"/>
        <v>277.</v>
      </c>
      <c r="AN306" s="147"/>
      <c r="AO306" s="35"/>
      <c r="AP306" s="16"/>
    </row>
    <row r="307" spans="1:42" ht="22.5" customHeight="1" x14ac:dyDescent="0.25">
      <c r="A307" s="68" t="str">
        <f t="shared" si="49"/>
        <v>278.</v>
      </c>
      <c r="B307" s="25">
        <v>843</v>
      </c>
      <c r="C307" s="161" t="s">
        <v>2699</v>
      </c>
      <c r="D307" s="25">
        <v>1972</v>
      </c>
      <c r="E307" s="68" t="s">
        <v>2932</v>
      </c>
      <c r="F307" s="68" t="s">
        <v>2934</v>
      </c>
      <c r="G307" s="25">
        <v>2</v>
      </c>
      <c r="H307" s="25">
        <v>2</v>
      </c>
      <c r="I307" s="322">
        <v>719.2</v>
      </c>
      <c r="J307" s="322">
        <v>472.2</v>
      </c>
      <c r="K307" s="322">
        <v>472.2</v>
      </c>
      <c r="L307" s="12">
        <v>31</v>
      </c>
      <c r="M307" s="235">
        <f t="shared" si="50"/>
        <v>1421350</v>
      </c>
      <c r="N307" s="235"/>
      <c r="O307" s="235"/>
      <c r="P307" s="235"/>
      <c r="Q307" s="144">
        <f t="shared" si="51"/>
        <v>1421350</v>
      </c>
      <c r="R307" s="235">
        <v>1421350</v>
      </c>
      <c r="S307" s="240"/>
      <c r="T307" s="235"/>
      <c r="U307" s="235"/>
      <c r="V307" s="235"/>
      <c r="W307" s="235"/>
      <c r="X307" s="235"/>
      <c r="Y307" s="235"/>
      <c r="Z307" s="235"/>
      <c r="AA307" s="235"/>
      <c r="AB307" s="235"/>
      <c r="AC307" s="235"/>
      <c r="AD307" s="235"/>
      <c r="AE307" s="235"/>
      <c r="AF307" s="235"/>
      <c r="AG307" s="324">
        <v>2025</v>
      </c>
      <c r="AH307" s="128"/>
      <c r="AI307" s="172"/>
      <c r="AJ307" s="172"/>
      <c r="AK307" s="141">
        <f t="shared" si="52"/>
        <v>278</v>
      </c>
      <c r="AL307" s="35" t="s">
        <v>153</v>
      </c>
      <c r="AM307" s="141" t="str">
        <f t="shared" si="53"/>
        <v>278.</v>
      </c>
      <c r="AN307" s="147"/>
      <c r="AO307" s="35"/>
      <c r="AP307" s="16"/>
    </row>
    <row r="308" spans="1:42" ht="22.5" customHeight="1" x14ac:dyDescent="0.25">
      <c r="A308" s="68" t="str">
        <f t="shared" si="49"/>
        <v>279.</v>
      </c>
      <c r="B308" s="25">
        <v>856</v>
      </c>
      <c r="C308" s="202" t="s">
        <v>2700</v>
      </c>
      <c r="D308" s="25">
        <v>1972</v>
      </c>
      <c r="E308" s="111" t="s">
        <v>2932</v>
      </c>
      <c r="F308" s="68" t="s">
        <v>2934</v>
      </c>
      <c r="G308" s="25">
        <v>2</v>
      </c>
      <c r="H308" s="25">
        <v>3</v>
      </c>
      <c r="I308" s="241">
        <v>900.8</v>
      </c>
      <c r="J308" s="241">
        <v>582.79999999999995</v>
      </c>
      <c r="K308" s="241">
        <v>582.79999999999995</v>
      </c>
      <c r="L308" s="242">
        <v>40</v>
      </c>
      <c r="M308" s="235">
        <f t="shared" si="50"/>
        <v>1421350</v>
      </c>
      <c r="N308" s="235"/>
      <c r="O308" s="235"/>
      <c r="P308" s="235"/>
      <c r="Q308" s="144">
        <f t="shared" si="51"/>
        <v>1421350</v>
      </c>
      <c r="R308" s="235">
        <v>1421350</v>
      </c>
      <c r="S308" s="30"/>
      <c r="T308" s="144"/>
      <c r="U308" s="144"/>
      <c r="V308" s="144"/>
      <c r="W308" s="144"/>
      <c r="X308" s="144"/>
      <c r="Y308" s="144"/>
      <c r="Z308" s="144"/>
      <c r="AA308" s="144"/>
      <c r="AB308" s="144"/>
      <c r="AC308" s="144"/>
      <c r="AD308" s="144"/>
      <c r="AE308" s="144"/>
      <c r="AF308" s="144"/>
      <c r="AG308" s="324">
        <v>2025</v>
      </c>
      <c r="AH308" s="128"/>
      <c r="AI308" s="172"/>
      <c r="AJ308" s="172"/>
      <c r="AK308" s="141">
        <f t="shared" si="52"/>
        <v>279</v>
      </c>
      <c r="AL308" s="35" t="s">
        <v>153</v>
      </c>
      <c r="AM308" s="141" t="str">
        <f t="shared" si="53"/>
        <v>279.</v>
      </c>
      <c r="AN308" s="147"/>
      <c r="AO308" s="35"/>
      <c r="AP308" s="16"/>
    </row>
    <row r="309" spans="1:42" ht="22.5" customHeight="1" x14ac:dyDescent="0.25">
      <c r="A309" s="68" t="str">
        <f t="shared" si="49"/>
        <v>280.</v>
      </c>
      <c r="B309" s="25">
        <v>857</v>
      </c>
      <c r="C309" s="161" t="s">
        <v>2701</v>
      </c>
      <c r="D309" s="25">
        <v>1972</v>
      </c>
      <c r="E309" s="68" t="s">
        <v>2932</v>
      </c>
      <c r="F309" s="68" t="s">
        <v>2934</v>
      </c>
      <c r="G309" s="25">
        <v>2</v>
      </c>
      <c r="H309" s="25">
        <v>3</v>
      </c>
      <c r="I309" s="322">
        <v>892.5</v>
      </c>
      <c r="J309" s="322">
        <v>586.1</v>
      </c>
      <c r="K309" s="322">
        <v>586.1</v>
      </c>
      <c r="L309" s="12">
        <v>45</v>
      </c>
      <c r="M309" s="235">
        <f t="shared" si="50"/>
        <v>1421350</v>
      </c>
      <c r="N309" s="235"/>
      <c r="O309" s="235"/>
      <c r="P309" s="235"/>
      <c r="Q309" s="144">
        <f t="shared" si="51"/>
        <v>1421350</v>
      </c>
      <c r="R309" s="235">
        <v>1421350</v>
      </c>
      <c r="S309" s="240"/>
      <c r="T309" s="235"/>
      <c r="U309" s="235"/>
      <c r="V309" s="235"/>
      <c r="W309" s="235"/>
      <c r="X309" s="235"/>
      <c r="Y309" s="235"/>
      <c r="Z309" s="235"/>
      <c r="AA309" s="235"/>
      <c r="AB309" s="235"/>
      <c r="AC309" s="235"/>
      <c r="AD309" s="235"/>
      <c r="AE309" s="235"/>
      <c r="AF309" s="235"/>
      <c r="AG309" s="324">
        <v>2025</v>
      </c>
      <c r="AH309" s="128"/>
      <c r="AI309" s="172"/>
      <c r="AJ309" s="172"/>
      <c r="AK309" s="141">
        <f t="shared" si="52"/>
        <v>280</v>
      </c>
      <c r="AL309" s="35" t="s">
        <v>153</v>
      </c>
      <c r="AM309" s="141" t="str">
        <f t="shared" si="53"/>
        <v>280.</v>
      </c>
      <c r="AN309" s="147"/>
      <c r="AO309" s="35"/>
      <c r="AP309" s="16"/>
    </row>
    <row r="310" spans="1:42" ht="22.5" customHeight="1" x14ac:dyDescent="0.25">
      <c r="A310" s="68" t="str">
        <f t="shared" si="49"/>
        <v>281.</v>
      </c>
      <c r="B310" s="25">
        <v>5492</v>
      </c>
      <c r="C310" s="161" t="s">
        <v>2702</v>
      </c>
      <c r="D310" s="25">
        <v>1972</v>
      </c>
      <c r="E310" s="68" t="s">
        <v>2932</v>
      </c>
      <c r="F310" s="68" t="s">
        <v>2934</v>
      </c>
      <c r="G310" s="25">
        <v>2</v>
      </c>
      <c r="H310" s="25">
        <v>1</v>
      </c>
      <c r="I310" s="322">
        <v>339.9</v>
      </c>
      <c r="J310" s="144">
        <v>303.8</v>
      </c>
      <c r="K310" s="322">
        <v>303.8</v>
      </c>
      <c r="L310" s="12">
        <v>23</v>
      </c>
      <c r="M310" s="235">
        <f t="shared" si="50"/>
        <v>42870</v>
      </c>
      <c r="N310" s="235"/>
      <c r="O310" s="235"/>
      <c r="P310" s="235"/>
      <c r="Q310" s="144">
        <f t="shared" si="51"/>
        <v>42870</v>
      </c>
      <c r="R310" s="235">
        <v>42870</v>
      </c>
      <c r="S310" s="240"/>
      <c r="T310" s="235"/>
      <c r="U310" s="235"/>
      <c r="V310" s="153"/>
      <c r="W310" s="235"/>
      <c r="X310" s="235"/>
      <c r="Y310" s="235"/>
      <c r="Z310" s="235"/>
      <c r="AA310" s="235"/>
      <c r="AB310" s="235"/>
      <c r="AC310" s="235"/>
      <c r="AD310" s="235"/>
      <c r="AE310" s="235"/>
      <c r="AF310" s="235"/>
      <c r="AG310" s="324">
        <v>2025</v>
      </c>
      <c r="AH310" s="128"/>
      <c r="AI310" s="172"/>
      <c r="AJ310" s="172"/>
      <c r="AK310" s="141">
        <f t="shared" si="52"/>
        <v>281</v>
      </c>
      <c r="AL310" s="35" t="s">
        <v>153</v>
      </c>
      <c r="AM310" s="141" t="str">
        <f t="shared" si="53"/>
        <v>281.</v>
      </c>
      <c r="AN310" s="147"/>
      <c r="AO310" s="35"/>
      <c r="AP310" s="16"/>
    </row>
    <row r="311" spans="1:42" ht="22.5" customHeight="1" x14ac:dyDescent="0.25">
      <c r="A311" s="68" t="str">
        <f t="shared" si="49"/>
        <v>282.</v>
      </c>
      <c r="B311" s="25">
        <v>257</v>
      </c>
      <c r="C311" s="36" t="s">
        <v>2703</v>
      </c>
      <c r="D311" s="25">
        <v>1973</v>
      </c>
      <c r="E311" s="68" t="s">
        <v>2932</v>
      </c>
      <c r="F311" s="68" t="s">
        <v>2934</v>
      </c>
      <c r="G311" s="25">
        <v>2</v>
      </c>
      <c r="H311" s="25">
        <v>2</v>
      </c>
      <c r="I311" s="322">
        <v>495.6</v>
      </c>
      <c r="J311" s="322">
        <v>286.3</v>
      </c>
      <c r="K311" s="322">
        <v>286.3</v>
      </c>
      <c r="L311" s="12">
        <v>27</v>
      </c>
      <c r="M311" s="144">
        <f t="shared" si="50"/>
        <v>3329679.8000000003</v>
      </c>
      <c r="N311" s="144"/>
      <c r="O311" s="144"/>
      <c r="P311" s="144"/>
      <c r="Q311" s="144">
        <f t="shared" si="51"/>
        <v>3329679.8000000003</v>
      </c>
      <c r="R311" s="144"/>
      <c r="S311" s="30"/>
      <c r="T311" s="144"/>
      <c r="U311" s="144">
        <v>442.6</v>
      </c>
      <c r="V311" s="144">
        <f>U311*7523</f>
        <v>3329679.8000000003</v>
      </c>
      <c r="W311" s="144"/>
      <c r="X311" s="144"/>
      <c r="Y311" s="144"/>
      <c r="Z311" s="144"/>
      <c r="AA311" s="144"/>
      <c r="AB311" s="144"/>
      <c r="AC311" s="144"/>
      <c r="AD311" s="144"/>
      <c r="AE311" s="144"/>
      <c r="AF311" s="144"/>
      <c r="AG311" s="324">
        <v>2025</v>
      </c>
      <c r="AH311" s="128"/>
      <c r="AI311" s="172"/>
      <c r="AJ311" s="172"/>
      <c r="AK311" s="141">
        <f t="shared" si="52"/>
        <v>282</v>
      </c>
      <c r="AL311" s="35" t="s">
        <v>153</v>
      </c>
      <c r="AM311" s="141" t="str">
        <f t="shared" si="53"/>
        <v>282.</v>
      </c>
      <c r="AN311" s="147"/>
      <c r="AO311" s="35"/>
      <c r="AP311" s="16"/>
    </row>
    <row r="312" spans="1:42" ht="22.5" customHeight="1" x14ac:dyDescent="0.25">
      <c r="A312" s="68" t="str">
        <f t="shared" si="49"/>
        <v>283.</v>
      </c>
      <c r="B312" s="25">
        <v>314</v>
      </c>
      <c r="C312" s="36" t="s">
        <v>2704</v>
      </c>
      <c r="D312" s="25">
        <v>1973</v>
      </c>
      <c r="E312" s="68" t="s">
        <v>2932</v>
      </c>
      <c r="F312" s="68" t="s">
        <v>2934</v>
      </c>
      <c r="G312" s="25">
        <v>5</v>
      </c>
      <c r="H312" s="25">
        <v>4</v>
      </c>
      <c r="I312" s="322">
        <v>3790.79</v>
      </c>
      <c r="J312" s="322">
        <v>2800.79</v>
      </c>
      <c r="K312" s="322">
        <v>2800.79</v>
      </c>
      <c r="L312" s="12">
        <v>101</v>
      </c>
      <c r="M312" s="235">
        <f t="shared" si="50"/>
        <v>3192300</v>
      </c>
      <c r="N312" s="235"/>
      <c r="O312" s="235"/>
      <c r="P312" s="235"/>
      <c r="Q312" s="144">
        <f t="shared" si="51"/>
        <v>3192300</v>
      </c>
      <c r="R312" s="235"/>
      <c r="S312" s="240"/>
      <c r="T312" s="235"/>
      <c r="U312" s="235">
        <v>900</v>
      </c>
      <c r="V312" s="235">
        <f>U312*3547</f>
        <v>3192300</v>
      </c>
      <c r="W312" s="235"/>
      <c r="X312" s="235"/>
      <c r="Y312" s="235"/>
      <c r="Z312" s="235"/>
      <c r="AA312" s="235"/>
      <c r="AB312" s="235"/>
      <c r="AC312" s="244"/>
      <c r="AD312" s="244"/>
      <c r="AE312" s="235"/>
      <c r="AF312" s="235"/>
      <c r="AG312" s="324">
        <v>2025</v>
      </c>
      <c r="AH312" s="128"/>
      <c r="AI312" s="172"/>
      <c r="AJ312" s="172"/>
      <c r="AK312" s="141">
        <f t="shared" si="52"/>
        <v>283</v>
      </c>
      <c r="AL312" s="35" t="s">
        <v>153</v>
      </c>
      <c r="AM312" s="141" t="str">
        <f t="shared" si="53"/>
        <v>283.</v>
      </c>
      <c r="AN312" s="147"/>
      <c r="AO312" s="274"/>
      <c r="AP312" s="16"/>
    </row>
    <row r="313" spans="1:42" ht="22.5" customHeight="1" x14ac:dyDescent="0.25">
      <c r="A313" s="68" t="str">
        <f t="shared" si="49"/>
        <v>284.</v>
      </c>
      <c r="B313" s="25">
        <v>751</v>
      </c>
      <c r="C313" s="36" t="s">
        <v>2705</v>
      </c>
      <c r="D313" s="25">
        <v>1973</v>
      </c>
      <c r="E313" s="68" t="s">
        <v>2932</v>
      </c>
      <c r="F313" s="68" t="s">
        <v>2934</v>
      </c>
      <c r="G313" s="25">
        <v>5</v>
      </c>
      <c r="H313" s="25">
        <v>4</v>
      </c>
      <c r="I313" s="322">
        <v>4328.3999999999996</v>
      </c>
      <c r="J313" s="322">
        <v>3282.4</v>
      </c>
      <c r="K313" s="322">
        <v>3282.4</v>
      </c>
      <c r="L313" s="12">
        <v>128</v>
      </c>
      <c r="M313" s="144">
        <f t="shared" si="50"/>
        <v>2837600</v>
      </c>
      <c r="N313" s="144"/>
      <c r="O313" s="144"/>
      <c r="P313" s="144"/>
      <c r="Q313" s="144">
        <f t="shared" si="51"/>
        <v>2837600</v>
      </c>
      <c r="R313" s="144"/>
      <c r="S313" s="30"/>
      <c r="T313" s="144"/>
      <c r="U313" s="144">
        <v>800</v>
      </c>
      <c r="V313" s="144">
        <f t="shared" ref="V313:V314" si="54">U313*3547</f>
        <v>2837600</v>
      </c>
      <c r="W313" s="144"/>
      <c r="X313" s="144"/>
      <c r="Y313" s="144"/>
      <c r="Z313" s="144"/>
      <c r="AA313" s="144"/>
      <c r="AB313" s="144"/>
      <c r="AC313" s="144"/>
      <c r="AD313" s="144"/>
      <c r="AE313" s="144"/>
      <c r="AF313" s="144"/>
      <c r="AG313" s="324">
        <v>2025</v>
      </c>
      <c r="AH313" s="128"/>
      <c r="AI313" s="172"/>
      <c r="AJ313" s="172"/>
      <c r="AK313" s="141">
        <f t="shared" si="52"/>
        <v>284</v>
      </c>
      <c r="AL313" s="35" t="s">
        <v>153</v>
      </c>
      <c r="AM313" s="141" t="str">
        <f t="shared" si="53"/>
        <v>284.</v>
      </c>
      <c r="AN313" s="147"/>
      <c r="AO313" s="35"/>
      <c r="AP313" s="16"/>
    </row>
    <row r="314" spans="1:42" ht="22.5" customHeight="1" x14ac:dyDescent="0.25">
      <c r="A314" s="68" t="str">
        <f t="shared" si="49"/>
        <v>285.</v>
      </c>
      <c r="B314" s="25">
        <v>756</v>
      </c>
      <c r="C314" s="36" t="s">
        <v>2706</v>
      </c>
      <c r="D314" s="25">
        <v>1973</v>
      </c>
      <c r="E314" s="68" t="s">
        <v>2932</v>
      </c>
      <c r="F314" s="68" t="s">
        <v>2934</v>
      </c>
      <c r="G314" s="25">
        <v>5</v>
      </c>
      <c r="H314" s="25">
        <v>4</v>
      </c>
      <c r="I314" s="322">
        <v>4012.99</v>
      </c>
      <c r="J314" s="322">
        <v>3119.99</v>
      </c>
      <c r="K314" s="322">
        <v>2955.99</v>
      </c>
      <c r="L314" s="12">
        <v>121</v>
      </c>
      <c r="M314" s="144">
        <f t="shared" si="50"/>
        <v>3245505</v>
      </c>
      <c r="N314" s="144"/>
      <c r="O314" s="144"/>
      <c r="P314" s="144"/>
      <c r="Q314" s="144">
        <f t="shared" si="51"/>
        <v>3245505</v>
      </c>
      <c r="R314" s="144"/>
      <c r="S314" s="30"/>
      <c r="T314" s="144"/>
      <c r="U314" s="144">
        <v>915</v>
      </c>
      <c r="V314" s="144">
        <f t="shared" si="54"/>
        <v>3245505</v>
      </c>
      <c r="W314" s="144"/>
      <c r="X314" s="144"/>
      <c r="Y314" s="144"/>
      <c r="Z314" s="144"/>
      <c r="AA314" s="144"/>
      <c r="AB314" s="144"/>
      <c r="AC314" s="144"/>
      <c r="AD314" s="144"/>
      <c r="AE314" s="144"/>
      <c r="AF314" s="144"/>
      <c r="AG314" s="324">
        <v>2025</v>
      </c>
      <c r="AH314" s="128"/>
      <c r="AI314" s="172"/>
      <c r="AJ314" s="172"/>
      <c r="AK314" s="141">
        <f t="shared" si="52"/>
        <v>285</v>
      </c>
      <c r="AL314" s="35" t="s">
        <v>153</v>
      </c>
      <c r="AM314" s="141" t="str">
        <f t="shared" si="53"/>
        <v>285.</v>
      </c>
      <c r="AN314" s="147"/>
      <c r="AO314" s="35"/>
      <c r="AP314" s="16"/>
    </row>
    <row r="315" spans="1:42" ht="22.5" customHeight="1" x14ac:dyDescent="0.25">
      <c r="A315" s="68" t="str">
        <f t="shared" si="49"/>
        <v>286.</v>
      </c>
      <c r="B315" s="25">
        <v>859</v>
      </c>
      <c r="C315" s="36" t="s">
        <v>2707</v>
      </c>
      <c r="D315" s="25">
        <v>1973</v>
      </c>
      <c r="E315" s="111" t="s">
        <v>2932</v>
      </c>
      <c r="F315" s="68" t="s">
        <v>2934</v>
      </c>
      <c r="G315" s="25">
        <v>2</v>
      </c>
      <c r="H315" s="25">
        <v>2</v>
      </c>
      <c r="I315" s="241">
        <v>727.7</v>
      </c>
      <c r="J315" s="241">
        <v>727.7</v>
      </c>
      <c r="K315" s="241">
        <v>480.5</v>
      </c>
      <c r="L315" s="242">
        <v>32</v>
      </c>
      <c r="M315" s="235">
        <f t="shared" si="50"/>
        <v>4649214</v>
      </c>
      <c r="N315" s="235"/>
      <c r="O315" s="235"/>
      <c r="P315" s="235"/>
      <c r="Q315" s="144">
        <f t="shared" si="51"/>
        <v>4649214</v>
      </c>
      <c r="R315" s="235"/>
      <c r="S315" s="240"/>
      <c r="T315" s="235"/>
      <c r="U315" s="235">
        <v>618</v>
      </c>
      <c r="V315" s="235">
        <f>U315*7523</f>
        <v>4649214</v>
      </c>
      <c r="W315" s="235"/>
      <c r="X315" s="235"/>
      <c r="Y315" s="235"/>
      <c r="Z315" s="235"/>
      <c r="AA315" s="235"/>
      <c r="AB315" s="235"/>
      <c r="AC315" s="244"/>
      <c r="AD315" s="244"/>
      <c r="AE315" s="235"/>
      <c r="AF315" s="235"/>
      <c r="AG315" s="324">
        <v>2025</v>
      </c>
      <c r="AH315" s="128"/>
      <c r="AI315" s="172"/>
      <c r="AJ315" s="172"/>
      <c r="AK315" s="141">
        <f t="shared" si="52"/>
        <v>286</v>
      </c>
      <c r="AL315" s="35" t="s">
        <v>153</v>
      </c>
      <c r="AM315" s="141" t="str">
        <f t="shared" si="53"/>
        <v>286.</v>
      </c>
      <c r="AN315" s="147"/>
      <c r="AO315" s="274"/>
      <c r="AP315" s="16"/>
    </row>
    <row r="316" spans="1:42" ht="22.5" customHeight="1" x14ac:dyDescent="0.25">
      <c r="A316" s="68" t="str">
        <f t="shared" si="49"/>
        <v>287.</v>
      </c>
      <c r="B316" s="25">
        <v>873</v>
      </c>
      <c r="C316" s="300" t="s">
        <v>2708</v>
      </c>
      <c r="D316" s="25">
        <v>1973</v>
      </c>
      <c r="E316" s="111" t="s">
        <v>2932</v>
      </c>
      <c r="F316" s="68" t="s">
        <v>2934</v>
      </c>
      <c r="G316" s="25">
        <v>2</v>
      </c>
      <c r="H316" s="25">
        <v>2</v>
      </c>
      <c r="I316" s="144">
        <v>792.9</v>
      </c>
      <c r="J316" s="144">
        <v>485.3</v>
      </c>
      <c r="K316" s="144">
        <v>485.3</v>
      </c>
      <c r="L316" s="30">
        <v>24</v>
      </c>
      <c r="M316" s="144">
        <f t="shared" si="50"/>
        <v>419016</v>
      </c>
      <c r="N316" s="144"/>
      <c r="O316" s="144"/>
      <c r="P316" s="144"/>
      <c r="Q316" s="144">
        <f t="shared" si="51"/>
        <v>419016</v>
      </c>
      <c r="R316" s="144">
        <v>419016</v>
      </c>
      <c r="S316" s="30"/>
      <c r="T316" s="144"/>
      <c r="U316" s="144"/>
      <c r="V316" s="144"/>
      <c r="W316" s="144"/>
      <c r="X316" s="144"/>
      <c r="Y316" s="144"/>
      <c r="Z316" s="144"/>
      <c r="AA316" s="144"/>
      <c r="AB316" s="144"/>
      <c r="AC316" s="144"/>
      <c r="AD316" s="144"/>
      <c r="AE316" s="144"/>
      <c r="AF316" s="144"/>
      <c r="AG316" s="324">
        <v>2025</v>
      </c>
      <c r="AH316" s="128"/>
      <c r="AI316" s="172"/>
      <c r="AJ316" s="172"/>
      <c r="AK316" s="141">
        <f t="shared" si="52"/>
        <v>287</v>
      </c>
      <c r="AL316" s="35" t="s">
        <v>153</v>
      </c>
      <c r="AM316" s="141" t="str">
        <f t="shared" si="53"/>
        <v>287.</v>
      </c>
      <c r="AN316" s="147"/>
      <c r="AO316" s="35"/>
      <c r="AP316" s="16"/>
    </row>
    <row r="317" spans="1:42" ht="22.5" customHeight="1" x14ac:dyDescent="0.25">
      <c r="A317" s="68" t="str">
        <f t="shared" si="49"/>
        <v>288.</v>
      </c>
      <c r="B317" s="25">
        <v>891</v>
      </c>
      <c r="C317" s="300" t="s">
        <v>2709</v>
      </c>
      <c r="D317" s="25">
        <v>1973</v>
      </c>
      <c r="E317" s="111" t="s">
        <v>2932</v>
      </c>
      <c r="F317" s="68" t="s">
        <v>2934</v>
      </c>
      <c r="G317" s="25">
        <v>2</v>
      </c>
      <c r="H317" s="25">
        <v>3</v>
      </c>
      <c r="I317" s="144">
        <v>929</v>
      </c>
      <c r="J317" s="144">
        <v>584.79999999999995</v>
      </c>
      <c r="K317" s="144">
        <v>584.79999999999995</v>
      </c>
      <c r="L317" s="30">
        <v>41</v>
      </c>
      <c r="M317" s="144">
        <f t="shared" si="50"/>
        <v>560742</v>
      </c>
      <c r="N317" s="144"/>
      <c r="O317" s="144"/>
      <c r="P317" s="144"/>
      <c r="Q317" s="144">
        <f t="shared" si="51"/>
        <v>560742</v>
      </c>
      <c r="R317" s="144">
        <v>560742</v>
      </c>
      <c r="S317" s="30"/>
      <c r="T317" s="144"/>
      <c r="U317" s="144"/>
      <c r="V317" s="144"/>
      <c r="W317" s="144"/>
      <c r="X317" s="144"/>
      <c r="Y317" s="144"/>
      <c r="Z317" s="144"/>
      <c r="AA317" s="144"/>
      <c r="AB317" s="144"/>
      <c r="AC317" s="144"/>
      <c r="AD317" s="144"/>
      <c r="AE317" s="144"/>
      <c r="AF317" s="144"/>
      <c r="AG317" s="324">
        <v>2025</v>
      </c>
      <c r="AH317" s="128"/>
      <c r="AI317" s="172"/>
      <c r="AJ317" s="172"/>
      <c r="AK317" s="141">
        <f t="shared" si="52"/>
        <v>288</v>
      </c>
      <c r="AL317" s="35" t="s">
        <v>153</v>
      </c>
      <c r="AM317" s="141" t="str">
        <f t="shared" si="53"/>
        <v>288.</v>
      </c>
      <c r="AN317" s="147"/>
      <c r="AO317" s="35"/>
      <c r="AP317" s="16"/>
    </row>
    <row r="318" spans="1:42" ht="22.5" customHeight="1" x14ac:dyDescent="0.25">
      <c r="A318" s="68" t="str">
        <f t="shared" si="49"/>
        <v>289.</v>
      </c>
      <c r="B318" s="25">
        <v>140</v>
      </c>
      <c r="C318" s="36" t="s">
        <v>3032</v>
      </c>
      <c r="D318" s="25">
        <v>1974</v>
      </c>
      <c r="E318" s="68" t="s">
        <v>2932</v>
      </c>
      <c r="F318" s="68" t="s">
        <v>2934</v>
      </c>
      <c r="G318" s="25">
        <v>5</v>
      </c>
      <c r="H318" s="25">
        <v>6</v>
      </c>
      <c r="I318" s="322">
        <v>4821.08</v>
      </c>
      <c r="J318" s="322">
        <v>4454.1099999999997</v>
      </c>
      <c r="K318" s="322">
        <v>4454.1099999999997</v>
      </c>
      <c r="L318" s="12">
        <v>190</v>
      </c>
      <c r="M318" s="144">
        <f t="shared" si="50"/>
        <v>3132001</v>
      </c>
      <c r="N318" s="144"/>
      <c r="O318" s="144"/>
      <c r="P318" s="144"/>
      <c r="Q318" s="144">
        <f t="shared" si="51"/>
        <v>3132001</v>
      </c>
      <c r="R318" s="144"/>
      <c r="S318" s="30"/>
      <c r="T318" s="144"/>
      <c r="U318" s="144">
        <v>883</v>
      </c>
      <c r="V318" s="144">
        <f t="shared" ref="V318" si="55">U318*3547</f>
        <v>3132001</v>
      </c>
      <c r="W318" s="144"/>
      <c r="X318" s="144"/>
      <c r="Y318" s="144"/>
      <c r="Z318" s="144"/>
      <c r="AA318" s="144"/>
      <c r="AB318" s="144"/>
      <c r="AC318" s="144"/>
      <c r="AD318" s="144"/>
      <c r="AE318" s="144"/>
      <c r="AF318" s="144"/>
      <c r="AG318" s="324">
        <v>2025</v>
      </c>
      <c r="AH318" s="128"/>
      <c r="AI318" s="172"/>
      <c r="AJ318" s="172"/>
      <c r="AK318" s="141">
        <f t="shared" si="52"/>
        <v>289</v>
      </c>
      <c r="AL318" s="35" t="s">
        <v>153</v>
      </c>
      <c r="AM318" s="141" t="str">
        <f t="shared" si="53"/>
        <v>289.</v>
      </c>
      <c r="AN318" s="147"/>
      <c r="AO318" s="35"/>
      <c r="AP318" s="16"/>
    </row>
    <row r="319" spans="1:42" ht="22.5" customHeight="1" x14ac:dyDescent="0.25">
      <c r="A319" s="68" t="str">
        <f t="shared" si="49"/>
        <v>290.</v>
      </c>
      <c r="B319" s="25">
        <v>215</v>
      </c>
      <c r="C319" s="36" t="s">
        <v>2710</v>
      </c>
      <c r="D319" s="25">
        <v>1974</v>
      </c>
      <c r="E319" s="68" t="s">
        <v>2932</v>
      </c>
      <c r="F319" s="68" t="s">
        <v>2934</v>
      </c>
      <c r="G319" s="25">
        <v>5</v>
      </c>
      <c r="H319" s="25">
        <v>4</v>
      </c>
      <c r="I319" s="322">
        <v>3613.5</v>
      </c>
      <c r="J319" s="322">
        <v>2573.5</v>
      </c>
      <c r="K319" s="322">
        <v>2573.5</v>
      </c>
      <c r="L319" s="12">
        <v>70</v>
      </c>
      <c r="M319" s="235">
        <f t="shared" si="50"/>
        <v>2837600</v>
      </c>
      <c r="N319" s="235"/>
      <c r="O319" s="235"/>
      <c r="P319" s="235"/>
      <c r="Q319" s="144">
        <f t="shared" si="51"/>
        <v>2837600</v>
      </c>
      <c r="R319" s="235"/>
      <c r="S319" s="240"/>
      <c r="T319" s="235"/>
      <c r="U319" s="235">
        <v>800</v>
      </c>
      <c r="V319" s="235">
        <f>U319*3547</f>
        <v>2837600</v>
      </c>
      <c r="W319" s="235"/>
      <c r="X319" s="235"/>
      <c r="Y319" s="235"/>
      <c r="Z319" s="235"/>
      <c r="AA319" s="235"/>
      <c r="AB319" s="235"/>
      <c r="AC319" s="235"/>
      <c r="AD319" s="235"/>
      <c r="AE319" s="235"/>
      <c r="AF319" s="235"/>
      <c r="AG319" s="324">
        <v>2025</v>
      </c>
      <c r="AH319" s="128"/>
      <c r="AI319" s="172"/>
      <c r="AJ319" s="172"/>
      <c r="AK319" s="141">
        <f t="shared" si="52"/>
        <v>290</v>
      </c>
      <c r="AL319" s="35" t="s">
        <v>153</v>
      </c>
      <c r="AM319" s="141" t="str">
        <f t="shared" si="53"/>
        <v>290.</v>
      </c>
      <c r="AN319" s="147"/>
      <c r="AO319" s="274"/>
      <c r="AP319" s="16"/>
    </row>
    <row r="320" spans="1:42" ht="22.5" customHeight="1" x14ac:dyDescent="0.25">
      <c r="A320" s="68" t="str">
        <f t="shared" si="49"/>
        <v>291.</v>
      </c>
      <c r="B320" s="25">
        <v>218</v>
      </c>
      <c r="C320" s="36" t="s">
        <v>2711</v>
      </c>
      <c r="D320" s="25">
        <v>1974</v>
      </c>
      <c r="E320" s="68" t="s">
        <v>2932</v>
      </c>
      <c r="F320" s="68" t="s">
        <v>2934</v>
      </c>
      <c r="G320" s="25">
        <v>2</v>
      </c>
      <c r="H320" s="25">
        <v>2</v>
      </c>
      <c r="I320" s="322">
        <v>970.7</v>
      </c>
      <c r="J320" s="322">
        <v>579.20000000000005</v>
      </c>
      <c r="K320" s="322">
        <v>579.20000000000005</v>
      </c>
      <c r="L320" s="12">
        <v>23</v>
      </c>
      <c r="M320" s="235">
        <f t="shared" si="50"/>
        <v>1709654</v>
      </c>
      <c r="N320" s="235"/>
      <c r="O320" s="235"/>
      <c r="P320" s="235"/>
      <c r="Q320" s="144">
        <f t="shared" si="51"/>
        <v>1709654</v>
      </c>
      <c r="R320" s="244"/>
      <c r="S320" s="245"/>
      <c r="T320" s="244"/>
      <c r="U320" s="244">
        <v>482</v>
      </c>
      <c r="V320" s="244">
        <f>U320*3547</f>
        <v>1709654</v>
      </c>
      <c r="W320" s="244"/>
      <c r="X320" s="244"/>
      <c r="Y320" s="244"/>
      <c r="Z320" s="244"/>
      <c r="AA320" s="244"/>
      <c r="AB320" s="244"/>
      <c r="AC320" s="144"/>
      <c r="AD320" s="144"/>
      <c r="AE320" s="244"/>
      <c r="AF320" s="244"/>
      <c r="AG320" s="324">
        <v>2025</v>
      </c>
      <c r="AH320" s="128"/>
      <c r="AI320" s="172"/>
      <c r="AJ320" s="172"/>
      <c r="AK320" s="141">
        <f t="shared" si="52"/>
        <v>291</v>
      </c>
      <c r="AL320" s="35" t="s">
        <v>153</v>
      </c>
      <c r="AM320" s="141" t="str">
        <f t="shared" si="53"/>
        <v>291.</v>
      </c>
      <c r="AN320" s="147"/>
      <c r="AO320" s="35"/>
      <c r="AP320" s="16"/>
    </row>
    <row r="321" spans="1:42" ht="22.5" customHeight="1" x14ac:dyDescent="0.25">
      <c r="A321" s="68" t="str">
        <f t="shared" si="49"/>
        <v>292.</v>
      </c>
      <c r="B321" s="25">
        <v>323</v>
      </c>
      <c r="C321" s="36" t="s">
        <v>2712</v>
      </c>
      <c r="D321" s="25">
        <v>1974</v>
      </c>
      <c r="E321" s="68" t="s">
        <v>2932</v>
      </c>
      <c r="F321" s="68" t="s">
        <v>2934</v>
      </c>
      <c r="G321" s="25">
        <v>2</v>
      </c>
      <c r="H321" s="25">
        <v>1</v>
      </c>
      <c r="I321" s="322">
        <v>614.35</v>
      </c>
      <c r="J321" s="322">
        <v>361.58</v>
      </c>
      <c r="K321" s="322">
        <v>361.58</v>
      </c>
      <c r="L321" s="12">
        <v>17</v>
      </c>
      <c r="M321" s="144">
        <f t="shared" si="50"/>
        <v>2467544</v>
      </c>
      <c r="N321" s="144"/>
      <c r="O321" s="144"/>
      <c r="P321" s="144"/>
      <c r="Q321" s="144">
        <f t="shared" si="51"/>
        <v>2467544</v>
      </c>
      <c r="R321" s="144"/>
      <c r="S321" s="30"/>
      <c r="T321" s="144"/>
      <c r="U321" s="144">
        <v>328</v>
      </c>
      <c r="V321" s="144">
        <f>U321*7523</f>
        <v>2467544</v>
      </c>
      <c r="W321" s="144"/>
      <c r="X321" s="144"/>
      <c r="Y321" s="144"/>
      <c r="Z321" s="144"/>
      <c r="AA321" s="144"/>
      <c r="AB321" s="144"/>
      <c r="AC321" s="144"/>
      <c r="AD321" s="144"/>
      <c r="AE321" s="144"/>
      <c r="AF321" s="144"/>
      <c r="AG321" s="324">
        <v>2025</v>
      </c>
      <c r="AH321" s="128"/>
      <c r="AI321" s="172"/>
      <c r="AJ321" s="172"/>
      <c r="AK321" s="141">
        <f t="shared" si="52"/>
        <v>292</v>
      </c>
      <c r="AL321" s="35" t="s">
        <v>153</v>
      </c>
      <c r="AM321" s="141" t="str">
        <f t="shared" si="53"/>
        <v>292.</v>
      </c>
      <c r="AN321" s="147"/>
      <c r="AO321" s="35"/>
      <c r="AP321" s="16"/>
    </row>
    <row r="322" spans="1:42" ht="22.5" customHeight="1" x14ac:dyDescent="0.25">
      <c r="A322" s="68" t="str">
        <f t="shared" si="49"/>
        <v>293.</v>
      </c>
      <c r="B322" s="25">
        <v>566</v>
      </c>
      <c r="C322" s="36" t="s">
        <v>2713</v>
      </c>
      <c r="D322" s="25">
        <v>1974</v>
      </c>
      <c r="E322" s="68" t="s">
        <v>2932</v>
      </c>
      <c r="F322" s="68" t="s">
        <v>2934</v>
      </c>
      <c r="G322" s="25">
        <v>5</v>
      </c>
      <c r="H322" s="25">
        <v>9</v>
      </c>
      <c r="I322" s="322">
        <v>10220.9</v>
      </c>
      <c r="J322" s="322">
        <v>6074.9</v>
      </c>
      <c r="K322" s="322">
        <v>6074.9</v>
      </c>
      <c r="L322" s="12">
        <v>226</v>
      </c>
      <c r="M322" s="235">
        <f t="shared" si="50"/>
        <v>7303982.3999999994</v>
      </c>
      <c r="N322" s="235"/>
      <c r="O322" s="235"/>
      <c r="P322" s="235"/>
      <c r="Q322" s="144">
        <f t="shared" si="51"/>
        <v>7303982.3999999994</v>
      </c>
      <c r="R322" s="235"/>
      <c r="S322" s="240"/>
      <c r="T322" s="235"/>
      <c r="U322" s="235">
        <v>2059.1999999999998</v>
      </c>
      <c r="V322" s="235">
        <f t="shared" ref="V322" si="56">U322*3547</f>
        <v>7303982.3999999994</v>
      </c>
      <c r="W322" s="235"/>
      <c r="X322" s="235"/>
      <c r="Y322" s="235"/>
      <c r="Z322" s="235"/>
      <c r="AA322" s="235"/>
      <c r="AB322" s="235"/>
      <c r="AC322" s="244"/>
      <c r="AD322" s="244"/>
      <c r="AE322" s="235"/>
      <c r="AF322" s="235"/>
      <c r="AG322" s="324">
        <v>2025</v>
      </c>
      <c r="AH322" s="128"/>
      <c r="AI322" s="172"/>
      <c r="AJ322" s="172"/>
      <c r="AK322" s="141">
        <f t="shared" si="52"/>
        <v>293</v>
      </c>
      <c r="AL322" s="35" t="s">
        <v>153</v>
      </c>
      <c r="AM322" s="141" t="str">
        <f t="shared" si="53"/>
        <v>293.</v>
      </c>
      <c r="AN322" s="147"/>
      <c r="AO322" s="274"/>
      <c r="AP322" s="16"/>
    </row>
    <row r="323" spans="1:42" ht="22.5" customHeight="1" x14ac:dyDescent="0.25">
      <c r="A323" s="68" t="str">
        <f t="shared" si="49"/>
        <v>294.</v>
      </c>
      <c r="B323" s="25">
        <v>630</v>
      </c>
      <c r="C323" s="36" t="s">
        <v>2714</v>
      </c>
      <c r="D323" s="25">
        <v>1974</v>
      </c>
      <c r="E323" s="68" t="s">
        <v>2932</v>
      </c>
      <c r="F323" s="68" t="s">
        <v>2934</v>
      </c>
      <c r="G323" s="25">
        <v>5</v>
      </c>
      <c r="H323" s="25">
        <v>4</v>
      </c>
      <c r="I323" s="322">
        <v>4415.16</v>
      </c>
      <c r="J323" s="322">
        <v>3214.16</v>
      </c>
      <c r="K323" s="322">
        <v>3214.16</v>
      </c>
      <c r="L323" s="12">
        <v>106</v>
      </c>
      <c r="M323" s="235">
        <f t="shared" ref="M323:M329" si="57">R323+T323+V323+X323+Z323+AB323+AE323+AF323</f>
        <v>3720803</v>
      </c>
      <c r="N323" s="235"/>
      <c r="O323" s="235"/>
      <c r="P323" s="235"/>
      <c r="Q323" s="144">
        <f t="shared" ref="Q323:Q329" si="58">M323</f>
        <v>3720803</v>
      </c>
      <c r="R323" s="244"/>
      <c r="S323" s="245"/>
      <c r="T323" s="244"/>
      <c r="U323" s="244">
        <v>1049</v>
      </c>
      <c r="V323" s="244">
        <f>U323*3547</f>
        <v>3720803</v>
      </c>
      <c r="W323" s="244"/>
      <c r="X323" s="244"/>
      <c r="Y323" s="244"/>
      <c r="Z323" s="244"/>
      <c r="AA323" s="244"/>
      <c r="AB323" s="244"/>
      <c r="AC323" s="144"/>
      <c r="AD323" s="144"/>
      <c r="AE323" s="244"/>
      <c r="AF323" s="244"/>
      <c r="AG323" s="324">
        <v>2025</v>
      </c>
      <c r="AH323" s="128"/>
      <c r="AI323" s="172"/>
      <c r="AJ323" s="172"/>
      <c r="AK323" s="141">
        <f t="shared" si="52"/>
        <v>294</v>
      </c>
      <c r="AL323" s="35" t="s">
        <v>153</v>
      </c>
      <c r="AM323" s="141" t="str">
        <f t="shared" si="53"/>
        <v>294.</v>
      </c>
      <c r="AN323" s="147"/>
      <c r="AO323" s="35"/>
      <c r="AP323" s="16"/>
    </row>
    <row r="324" spans="1:42" ht="22.5" customHeight="1" x14ac:dyDescent="0.25">
      <c r="A324" s="68" t="str">
        <f t="shared" ref="A324:A387" si="59">AM324</f>
        <v>295.</v>
      </c>
      <c r="B324" s="25">
        <v>869</v>
      </c>
      <c r="C324" s="36" t="s">
        <v>2715</v>
      </c>
      <c r="D324" s="25">
        <v>1974</v>
      </c>
      <c r="E324" s="111" t="s">
        <v>2932</v>
      </c>
      <c r="F324" s="68" t="s">
        <v>2934</v>
      </c>
      <c r="G324" s="25">
        <v>2</v>
      </c>
      <c r="H324" s="25">
        <v>2</v>
      </c>
      <c r="I324" s="144">
        <v>743.5</v>
      </c>
      <c r="J324" s="144">
        <v>743.5</v>
      </c>
      <c r="K324" s="144">
        <v>487.7</v>
      </c>
      <c r="L324" s="30">
        <v>30</v>
      </c>
      <c r="M324" s="144">
        <f t="shared" si="57"/>
        <v>4566461</v>
      </c>
      <c r="N324" s="144"/>
      <c r="O324" s="144"/>
      <c r="P324" s="144"/>
      <c r="Q324" s="144">
        <f t="shared" si="58"/>
        <v>4566461</v>
      </c>
      <c r="R324" s="144"/>
      <c r="S324" s="30"/>
      <c r="T324" s="144"/>
      <c r="U324" s="144">
        <v>607</v>
      </c>
      <c r="V324" s="144">
        <f t="shared" ref="V324:V331" si="60">U324*7523</f>
        <v>4566461</v>
      </c>
      <c r="W324" s="144"/>
      <c r="X324" s="144"/>
      <c r="Y324" s="144"/>
      <c r="Z324" s="144"/>
      <c r="AA324" s="144"/>
      <c r="AB324" s="144"/>
      <c r="AC324" s="144"/>
      <c r="AD324" s="144"/>
      <c r="AE324" s="144"/>
      <c r="AF324" s="144"/>
      <c r="AG324" s="324">
        <v>2025</v>
      </c>
      <c r="AH324" s="128"/>
      <c r="AI324" s="172"/>
      <c r="AJ324" s="172"/>
      <c r="AK324" s="141">
        <f t="shared" si="52"/>
        <v>295</v>
      </c>
      <c r="AL324" s="35" t="s">
        <v>153</v>
      </c>
      <c r="AM324" s="141" t="str">
        <f t="shared" si="53"/>
        <v>295.</v>
      </c>
      <c r="AN324" s="147"/>
      <c r="AO324" s="35"/>
      <c r="AP324" s="16"/>
    </row>
    <row r="325" spans="1:42" ht="22.5" customHeight="1" x14ac:dyDescent="0.25">
      <c r="A325" s="68" t="str">
        <f t="shared" si="59"/>
        <v>296.</v>
      </c>
      <c r="B325" s="25">
        <v>871</v>
      </c>
      <c r="C325" s="36" t="s">
        <v>2716</v>
      </c>
      <c r="D325" s="25">
        <v>1974</v>
      </c>
      <c r="E325" s="68" t="s">
        <v>2932</v>
      </c>
      <c r="F325" s="68" t="s">
        <v>2934</v>
      </c>
      <c r="G325" s="25">
        <v>2</v>
      </c>
      <c r="H325" s="25">
        <v>2</v>
      </c>
      <c r="I325" s="322">
        <v>734.2</v>
      </c>
      <c r="J325" s="322">
        <v>734.2</v>
      </c>
      <c r="K325" s="322">
        <v>478.9</v>
      </c>
      <c r="L325" s="12">
        <v>38</v>
      </c>
      <c r="M325" s="235">
        <f t="shared" si="57"/>
        <v>4626645</v>
      </c>
      <c r="N325" s="235"/>
      <c r="O325" s="235"/>
      <c r="P325" s="235"/>
      <c r="Q325" s="144">
        <f t="shared" si="58"/>
        <v>4626645</v>
      </c>
      <c r="R325" s="244"/>
      <c r="S325" s="245"/>
      <c r="T325" s="244"/>
      <c r="U325" s="244">
        <v>615</v>
      </c>
      <c r="V325" s="244">
        <f t="shared" si="60"/>
        <v>4626645</v>
      </c>
      <c r="W325" s="244"/>
      <c r="X325" s="244"/>
      <c r="Y325" s="244"/>
      <c r="Z325" s="244"/>
      <c r="AA325" s="244"/>
      <c r="AB325" s="244"/>
      <c r="AC325" s="144"/>
      <c r="AD325" s="144"/>
      <c r="AE325" s="244"/>
      <c r="AF325" s="244"/>
      <c r="AG325" s="324">
        <v>2025</v>
      </c>
      <c r="AH325" s="128"/>
      <c r="AI325" s="172"/>
      <c r="AJ325" s="172"/>
      <c r="AK325" s="141">
        <f t="shared" si="52"/>
        <v>296</v>
      </c>
      <c r="AL325" s="35" t="s">
        <v>153</v>
      </c>
      <c r="AM325" s="141" t="str">
        <f t="shared" si="53"/>
        <v>296.</v>
      </c>
      <c r="AN325" s="147"/>
      <c r="AO325" s="35"/>
      <c r="AP325" s="16"/>
    </row>
    <row r="326" spans="1:42" ht="22.5" customHeight="1" x14ac:dyDescent="0.25">
      <c r="A326" s="68" t="str">
        <f t="shared" si="59"/>
        <v>297.</v>
      </c>
      <c r="B326" s="25">
        <v>874</v>
      </c>
      <c r="C326" s="36" t="s">
        <v>2717</v>
      </c>
      <c r="D326" s="25">
        <v>1974</v>
      </c>
      <c r="E326" s="111" t="s">
        <v>2932</v>
      </c>
      <c r="F326" s="68" t="s">
        <v>2934</v>
      </c>
      <c r="G326" s="25">
        <v>2</v>
      </c>
      <c r="H326" s="25">
        <v>2</v>
      </c>
      <c r="I326" s="144">
        <v>731.3</v>
      </c>
      <c r="J326" s="144">
        <v>710.72</v>
      </c>
      <c r="K326" s="144">
        <v>487.5</v>
      </c>
      <c r="L326" s="30">
        <v>36</v>
      </c>
      <c r="M326" s="235">
        <f t="shared" si="57"/>
        <v>3264982</v>
      </c>
      <c r="N326" s="235"/>
      <c r="O326" s="235"/>
      <c r="P326" s="235"/>
      <c r="Q326" s="144">
        <f t="shared" si="58"/>
        <v>3264982</v>
      </c>
      <c r="R326" s="235"/>
      <c r="S326" s="240"/>
      <c r="T326" s="235"/>
      <c r="U326" s="235">
        <v>434</v>
      </c>
      <c r="V326" s="235">
        <f t="shared" si="60"/>
        <v>3264982</v>
      </c>
      <c r="W326" s="235"/>
      <c r="X326" s="235"/>
      <c r="Y326" s="235"/>
      <c r="Z326" s="235"/>
      <c r="AA326" s="235"/>
      <c r="AB326" s="235"/>
      <c r="AC326" s="244"/>
      <c r="AD326" s="244"/>
      <c r="AE326" s="235"/>
      <c r="AF326" s="235"/>
      <c r="AG326" s="324">
        <v>2025</v>
      </c>
      <c r="AH326" s="128"/>
      <c r="AI326" s="172"/>
      <c r="AJ326" s="172"/>
      <c r="AK326" s="141">
        <f t="shared" si="52"/>
        <v>297</v>
      </c>
      <c r="AL326" s="35" t="s">
        <v>153</v>
      </c>
      <c r="AM326" s="141" t="str">
        <f t="shared" si="53"/>
        <v>297.</v>
      </c>
      <c r="AN326" s="147"/>
      <c r="AO326" s="274"/>
      <c r="AP326" s="16"/>
    </row>
    <row r="327" spans="1:42" ht="22.5" customHeight="1" x14ac:dyDescent="0.25">
      <c r="A327" s="68" t="str">
        <f t="shared" si="59"/>
        <v>298.</v>
      </c>
      <c r="B327" s="25">
        <v>875</v>
      </c>
      <c r="C327" s="36" t="s">
        <v>2718</v>
      </c>
      <c r="D327" s="25">
        <v>1974</v>
      </c>
      <c r="E327" s="111" t="s">
        <v>2932</v>
      </c>
      <c r="F327" s="68" t="s">
        <v>2934</v>
      </c>
      <c r="G327" s="25">
        <v>2</v>
      </c>
      <c r="H327" s="25">
        <v>1</v>
      </c>
      <c r="I327" s="144">
        <v>773.7</v>
      </c>
      <c r="J327" s="144">
        <v>773.7</v>
      </c>
      <c r="K327" s="144">
        <v>472.6</v>
      </c>
      <c r="L327" s="30">
        <v>37</v>
      </c>
      <c r="M327" s="235">
        <f t="shared" si="57"/>
        <v>4423524</v>
      </c>
      <c r="N327" s="235"/>
      <c r="O327" s="235"/>
      <c r="P327" s="235"/>
      <c r="Q327" s="144">
        <f t="shared" si="58"/>
        <v>4423524</v>
      </c>
      <c r="R327" s="235"/>
      <c r="S327" s="240"/>
      <c r="T327" s="235"/>
      <c r="U327" s="235">
        <v>588</v>
      </c>
      <c r="V327" s="235">
        <f t="shared" si="60"/>
        <v>4423524</v>
      </c>
      <c r="W327" s="235"/>
      <c r="X327" s="235"/>
      <c r="Y327" s="235"/>
      <c r="Z327" s="235"/>
      <c r="AA327" s="235"/>
      <c r="AB327" s="235"/>
      <c r="AC327" s="244"/>
      <c r="AD327" s="244"/>
      <c r="AE327" s="235"/>
      <c r="AF327" s="235"/>
      <c r="AG327" s="324">
        <v>2025</v>
      </c>
      <c r="AH327" s="128"/>
      <c r="AI327" s="172"/>
      <c r="AJ327" s="172"/>
      <c r="AK327" s="141">
        <f t="shared" si="52"/>
        <v>298</v>
      </c>
      <c r="AL327" s="35" t="s">
        <v>153</v>
      </c>
      <c r="AM327" s="141" t="str">
        <f t="shared" si="53"/>
        <v>298.</v>
      </c>
      <c r="AN327" s="147"/>
      <c r="AO327" s="274"/>
      <c r="AP327" s="16"/>
    </row>
    <row r="328" spans="1:42" ht="22.5" customHeight="1" x14ac:dyDescent="0.25">
      <c r="A328" s="68" t="str">
        <f t="shared" si="59"/>
        <v>299.</v>
      </c>
      <c r="B328" s="25">
        <v>71</v>
      </c>
      <c r="C328" s="36" t="s">
        <v>2719</v>
      </c>
      <c r="D328" s="25">
        <v>1975</v>
      </c>
      <c r="E328" s="68" t="s">
        <v>2932</v>
      </c>
      <c r="F328" s="68" t="s">
        <v>2934</v>
      </c>
      <c r="G328" s="25">
        <v>2</v>
      </c>
      <c r="H328" s="25">
        <v>2</v>
      </c>
      <c r="I328" s="322">
        <v>707.8</v>
      </c>
      <c r="J328" s="322">
        <v>467.5</v>
      </c>
      <c r="K328" s="322">
        <v>467.5</v>
      </c>
      <c r="L328" s="12">
        <v>31</v>
      </c>
      <c r="M328" s="235">
        <f t="shared" si="57"/>
        <v>4483708</v>
      </c>
      <c r="N328" s="235"/>
      <c r="O328" s="235"/>
      <c r="P328" s="235"/>
      <c r="Q328" s="144">
        <f t="shared" si="58"/>
        <v>4483708</v>
      </c>
      <c r="R328" s="244"/>
      <c r="S328" s="245"/>
      <c r="T328" s="244"/>
      <c r="U328" s="244">
        <v>596</v>
      </c>
      <c r="V328" s="244">
        <f t="shared" si="60"/>
        <v>4483708</v>
      </c>
      <c r="W328" s="244"/>
      <c r="X328" s="244"/>
      <c r="Y328" s="244"/>
      <c r="Z328" s="244"/>
      <c r="AA328" s="244"/>
      <c r="AB328" s="244"/>
      <c r="AC328" s="144"/>
      <c r="AD328" s="144"/>
      <c r="AE328" s="244"/>
      <c r="AF328" s="244"/>
      <c r="AG328" s="324">
        <v>2025</v>
      </c>
      <c r="AH328" s="128"/>
      <c r="AI328" s="172"/>
      <c r="AJ328" s="172"/>
      <c r="AK328" s="141">
        <f t="shared" si="52"/>
        <v>299</v>
      </c>
      <c r="AL328" s="35" t="s">
        <v>153</v>
      </c>
      <c r="AM328" s="141" t="str">
        <f t="shared" si="53"/>
        <v>299.</v>
      </c>
      <c r="AN328" s="147"/>
      <c r="AO328" s="35"/>
      <c r="AP328" s="16"/>
    </row>
    <row r="329" spans="1:42" ht="22.5" customHeight="1" x14ac:dyDescent="0.25">
      <c r="A329" s="68" t="str">
        <f t="shared" si="59"/>
        <v>300.</v>
      </c>
      <c r="B329" s="25">
        <v>96</v>
      </c>
      <c r="C329" s="36" t="s">
        <v>2720</v>
      </c>
      <c r="D329" s="25">
        <v>1975</v>
      </c>
      <c r="E329" s="111" t="s">
        <v>2932</v>
      </c>
      <c r="F329" s="68" t="s">
        <v>2934</v>
      </c>
      <c r="G329" s="25">
        <v>2</v>
      </c>
      <c r="H329" s="25">
        <v>2</v>
      </c>
      <c r="I329" s="241">
        <v>746</v>
      </c>
      <c r="J329" s="241">
        <v>432.9</v>
      </c>
      <c r="K329" s="241">
        <v>432.9</v>
      </c>
      <c r="L329" s="242">
        <v>30</v>
      </c>
      <c r="M329" s="235">
        <f t="shared" si="57"/>
        <v>6734589.6000000006</v>
      </c>
      <c r="N329" s="235"/>
      <c r="O329" s="235"/>
      <c r="P329" s="235"/>
      <c r="Q329" s="144">
        <f t="shared" si="58"/>
        <v>6734589.6000000006</v>
      </c>
      <c r="R329" s="244"/>
      <c r="S329" s="245"/>
      <c r="T329" s="244"/>
      <c r="U329" s="244">
        <v>895.2</v>
      </c>
      <c r="V329" s="244">
        <f t="shared" si="60"/>
        <v>6734589.6000000006</v>
      </c>
      <c r="W329" s="244"/>
      <c r="X329" s="244"/>
      <c r="Y329" s="244"/>
      <c r="Z329" s="244"/>
      <c r="AA329" s="244"/>
      <c r="AB329" s="244"/>
      <c r="AC329" s="144"/>
      <c r="AD329" s="144"/>
      <c r="AE329" s="244"/>
      <c r="AF329" s="244"/>
      <c r="AG329" s="324">
        <v>2025</v>
      </c>
      <c r="AH329" s="128"/>
      <c r="AI329" s="172"/>
      <c r="AJ329" s="172"/>
      <c r="AK329" s="141">
        <f t="shared" si="52"/>
        <v>300</v>
      </c>
      <c r="AL329" s="35" t="s">
        <v>153</v>
      </c>
      <c r="AM329" s="141" t="str">
        <f t="shared" si="53"/>
        <v>300.</v>
      </c>
      <c r="AN329" s="147"/>
      <c r="AO329" s="35"/>
      <c r="AP329" s="16"/>
    </row>
    <row r="330" spans="1:42" ht="22.5" customHeight="1" x14ac:dyDescent="0.25">
      <c r="A330" s="68" t="str">
        <f t="shared" si="59"/>
        <v>301.</v>
      </c>
      <c r="B330" s="25">
        <v>261</v>
      </c>
      <c r="C330" s="36" t="s">
        <v>1665</v>
      </c>
      <c r="D330" s="25">
        <v>1967</v>
      </c>
      <c r="E330" s="68" t="s">
        <v>2932</v>
      </c>
      <c r="F330" s="68" t="s">
        <v>2935</v>
      </c>
      <c r="G330" s="25">
        <v>2</v>
      </c>
      <c r="H330" s="25">
        <v>1</v>
      </c>
      <c r="I330" s="235">
        <v>336.2</v>
      </c>
      <c r="J330" s="235">
        <v>215.9</v>
      </c>
      <c r="K330" s="235">
        <v>215.9</v>
      </c>
      <c r="L330" s="12">
        <v>19</v>
      </c>
      <c r="M330" s="235">
        <f>R330+T330+V330+X330+Z330+AB330+AE330+AF330</f>
        <v>1930401.8000000003</v>
      </c>
      <c r="N330" s="235"/>
      <c r="O330" s="235"/>
      <c r="P330" s="235"/>
      <c r="Q330" s="144">
        <f>M330</f>
        <v>1930401.8000000003</v>
      </c>
      <c r="R330" s="244"/>
      <c r="S330" s="245"/>
      <c r="T330" s="244"/>
      <c r="U330" s="244">
        <v>256.60000000000002</v>
      </c>
      <c r="V330" s="244">
        <f t="shared" si="60"/>
        <v>1930401.8000000003</v>
      </c>
      <c r="W330" s="244"/>
      <c r="X330" s="244"/>
      <c r="Y330" s="244"/>
      <c r="Z330" s="244"/>
      <c r="AA330" s="244"/>
      <c r="AB330" s="244"/>
      <c r="AC330" s="144"/>
      <c r="AD330" s="144"/>
      <c r="AE330" s="244"/>
      <c r="AF330" s="244"/>
      <c r="AG330" s="324">
        <v>2025</v>
      </c>
      <c r="AH330" s="128"/>
      <c r="AI330" s="172"/>
      <c r="AJ330" s="172"/>
      <c r="AK330" s="141">
        <f t="shared" si="52"/>
        <v>301</v>
      </c>
      <c r="AL330" s="35" t="s">
        <v>153</v>
      </c>
      <c r="AM330" s="141" t="str">
        <f t="shared" si="53"/>
        <v>301.</v>
      </c>
      <c r="AN330" s="147"/>
      <c r="AO330" s="35"/>
      <c r="AP330" s="16"/>
    </row>
    <row r="331" spans="1:42" ht="22.5" customHeight="1" x14ac:dyDescent="0.25">
      <c r="A331" s="68" t="str">
        <f t="shared" si="59"/>
        <v>302.</v>
      </c>
      <c r="B331" s="25">
        <v>132</v>
      </c>
      <c r="C331" s="36" t="s">
        <v>2722</v>
      </c>
      <c r="D331" s="25">
        <v>1975</v>
      </c>
      <c r="E331" s="68" t="s">
        <v>2932</v>
      </c>
      <c r="F331" s="68" t="s">
        <v>2935</v>
      </c>
      <c r="G331" s="25">
        <v>2</v>
      </c>
      <c r="H331" s="25">
        <v>3</v>
      </c>
      <c r="I331" s="322">
        <v>869.5</v>
      </c>
      <c r="J331" s="322">
        <v>541.4</v>
      </c>
      <c r="K331" s="322">
        <v>541.4</v>
      </c>
      <c r="L331" s="12">
        <v>20</v>
      </c>
      <c r="M331" s="235">
        <f t="shared" ref="M331:M394" si="61">R331+T331+V331+X331+Z331+AB331+AE331+AF331</f>
        <v>2933970</v>
      </c>
      <c r="N331" s="235"/>
      <c r="O331" s="235"/>
      <c r="P331" s="235"/>
      <c r="Q331" s="144">
        <f t="shared" ref="Q331:Q394" si="62">M331</f>
        <v>2933970</v>
      </c>
      <c r="R331" s="244"/>
      <c r="S331" s="245"/>
      <c r="T331" s="244"/>
      <c r="U331" s="244">
        <v>390</v>
      </c>
      <c r="V331" s="244">
        <f t="shared" si="60"/>
        <v>2933970</v>
      </c>
      <c r="W331" s="244"/>
      <c r="X331" s="244"/>
      <c r="Y331" s="244"/>
      <c r="Z331" s="244"/>
      <c r="AA331" s="244"/>
      <c r="AB331" s="244"/>
      <c r="AC331" s="144"/>
      <c r="AD331" s="144"/>
      <c r="AE331" s="244"/>
      <c r="AF331" s="244"/>
      <c r="AG331" s="324">
        <v>2025</v>
      </c>
      <c r="AH331" s="128"/>
      <c r="AI331" s="172"/>
      <c r="AJ331" s="172"/>
      <c r="AK331" s="141">
        <f t="shared" si="52"/>
        <v>302</v>
      </c>
      <c r="AL331" s="35" t="s">
        <v>153</v>
      </c>
      <c r="AM331" s="141" t="str">
        <f t="shared" si="53"/>
        <v>302.</v>
      </c>
      <c r="AN331" s="147"/>
      <c r="AO331" s="35"/>
      <c r="AP331" s="16"/>
    </row>
    <row r="332" spans="1:42" ht="21" customHeight="1" x14ac:dyDescent="0.25">
      <c r="A332" s="68" t="str">
        <f t="shared" si="59"/>
        <v>303.</v>
      </c>
      <c r="B332" s="25">
        <v>252</v>
      </c>
      <c r="C332" s="36" t="s">
        <v>2723</v>
      </c>
      <c r="D332" s="25">
        <v>1975</v>
      </c>
      <c r="E332" s="68" t="s">
        <v>2932</v>
      </c>
      <c r="F332" s="68" t="s">
        <v>2934</v>
      </c>
      <c r="G332" s="25">
        <v>2</v>
      </c>
      <c r="H332" s="25">
        <v>2</v>
      </c>
      <c r="I332" s="322">
        <v>724.4</v>
      </c>
      <c r="J332" s="322">
        <v>481.8</v>
      </c>
      <c r="K332" s="322">
        <v>481.8</v>
      </c>
      <c r="L332" s="12">
        <v>30</v>
      </c>
      <c r="M332" s="235">
        <f t="shared" si="61"/>
        <v>228640</v>
      </c>
      <c r="N332" s="235"/>
      <c r="O332" s="235"/>
      <c r="P332" s="235"/>
      <c r="Q332" s="144">
        <f t="shared" si="62"/>
        <v>228640</v>
      </c>
      <c r="R332" s="235">
        <v>228640</v>
      </c>
      <c r="S332" s="240"/>
      <c r="T332" s="235"/>
      <c r="U332" s="235"/>
      <c r="V332" s="235"/>
      <c r="W332" s="235"/>
      <c r="X332" s="235"/>
      <c r="Y332" s="235"/>
      <c r="Z332" s="235"/>
      <c r="AA332" s="235"/>
      <c r="AB332" s="235"/>
      <c r="AC332" s="244"/>
      <c r="AD332" s="244"/>
      <c r="AE332" s="235"/>
      <c r="AF332" s="235"/>
      <c r="AG332" s="324">
        <v>2025</v>
      </c>
      <c r="AH332" s="128"/>
      <c r="AI332" s="172"/>
      <c r="AJ332" s="172"/>
      <c r="AK332" s="141">
        <f t="shared" si="52"/>
        <v>303</v>
      </c>
      <c r="AL332" s="35" t="s">
        <v>153</v>
      </c>
      <c r="AM332" s="141" t="str">
        <f t="shared" si="53"/>
        <v>303.</v>
      </c>
      <c r="AN332" s="147"/>
      <c r="AO332" s="274"/>
      <c r="AP332" s="16"/>
    </row>
    <row r="333" spans="1:42" ht="22.5" customHeight="1" x14ac:dyDescent="0.25">
      <c r="A333" s="68" t="str">
        <f t="shared" si="59"/>
        <v>304.</v>
      </c>
      <c r="B333" s="25">
        <v>333</v>
      </c>
      <c r="C333" s="36" t="s">
        <v>2724</v>
      </c>
      <c r="D333" s="25">
        <v>1975</v>
      </c>
      <c r="E333" s="68" t="s">
        <v>2932</v>
      </c>
      <c r="F333" s="68" t="s">
        <v>2934</v>
      </c>
      <c r="G333" s="25">
        <v>5</v>
      </c>
      <c r="H333" s="25">
        <v>4</v>
      </c>
      <c r="I333" s="322">
        <v>5364.19</v>
      </c>
      <c r="J333" s="322">
        <v>3481.87</v>
      </c>
      <c r="K333" s="322">
        <v>2879.19</v>
      </c>
      <c r="L333" s="12">
        <v>101</v>
      </c>
      <c r="M333" s="235">
        <f t="shared" si="61"/>
        <v>4472280</v>
      </c>
      <c r="N333" s="235"/>
      <c r="O333" s="235"/>
      <c r="P333" s="235"/>
      <c r="Q333" s="144">
        <f t="shared" si="62"/>
        <v>4472280</v>
      </c>
      <c r="R333" s="144">
        <f>1548360+2923920</f>
        <v>4472280</v>
      </c>
      <c r="S333" s="30"/>
      <c r="T333" s="144"/>
      <c r="U333" s="144"/>
      <c r="V333" s="144"/>
      <c r="W333" s="144"/>
      <c r="X333" s="144"/>
      <c r="Y333" s="144"/>
      <c r="Z333" s="144"/>
      <c r="AA333" s="144"/>
      <c r="AB333" s="144"/>
      <c r="AC333" s="144"/>
      <c r="AD333" s="144"/>
      <c r="AE333" s="144"/>
      <c r="AF333" s="144"/>
      <c r="AG333" s="324">
        <v>2025</v>
      </c>
      <c r="AH333" s="128"/>
      <c r="AI333" s="172"/>
      <c r="AJ333" s="172"/>
      <c r="AK333" s="141">
        <f t="shared" si="52"/>
        <v>304</v>
      </c>
      <c r="AL333" s="35" t="s">
        <v>153</v>
      </c>
      <c r="AM333" s="141" t="str">
        <f t="shared" si="53"/>
        <v>304.</v>
      </c>
      <c r="AN333" s="147"/>
      <c r="AO333" s="35"/>
      <c r="AP333" s="16"/>
    </row>
    <row r="334" spans="1:42" ht="22.5" customHeight="1" x14ac:dyDescent="0.25">
      <c r="A334" s="68" t="str">
        <f t="shared" si="59"/>
        <v>305.</v>
      </c>
      <c r="B334" s="25">
        <v>334</v>
      </c>
      <c r="C334" s="36" t="s">
        <v>2725</v>
      </c>
      <c r="D334" s="25">
        <v>1975</v>
      </c>
      <c r="E334" s="68" t="s">
        <v>2932</v>
      </c>
      <c r="F334" s="68" t="s">
        <v>2934</v>
      </c>
      <c r="G334" s="25">
        <v>5</v>
      </c>
      <c r="H334" s="25">
        <v>8</v>
      </c>
      <c r="I334" s="322">
        <v>6597.26</v>
      </c>
      <c r="J334" s="322">
        <v>4298.88</v>
      </c>
      <c r="K334" s="322">
        <v>4022.58</v>
      </c>
      <c r="L334" s="12">
        <v>194</v>
      </c>
      <c r="M334" s="235">
        <f t="shared" si="61"/>
        <v>6391694</v>
      </c>
      <c r="N334" s="235"/>
      <c r="O334" s="235"/>
      <c r="P334" s="235"/>
      <c r="Q334" s="144">
        <f t="shared" si="62"/>
        <v>6391694</v>
      </c>
      <c r="R334" s="235"/>
      <c r="S334" s="240"/>
      <c r="T334" s="235"/>
      <c r="U334" s="235">
        <v>1802</v>
      </c>
      <c r="V334" s="235">
        <f t="shared" ref="V334" si="63">U334*3547</f>
        <v>6391694</v>
      </c>
      <c r="W334" s="235"/>
      <c r="X334" s="235"/>
      <c r="Y334" s="235"/>
      <c r="Z334" s="235"/>
      <c r="AA334" s="235"/>
      <c r="AB334" s="235"/>
      <c r="AC334" s="244"/>
      <c r="AD334" s="244"/>
      <c r="AE334" s="235"/>
      <c r="AF334" s="235"/>
      <c r="AG334" s="324">
        <v>2025</v>
      </c>
      <c r="AH334" s="128"/>
      <c r="AI334" s="172"/>
      <c r="AJ334" s="172"/>
      <c r="AK334" s="141">
        <f t="shared" si="52"/>
        <v>305</v>
      </c>
      <c r="AL334" s="35" t="s">
        <v>153</v>
      </c>
      <c r="AM334" s="141" t="str">
        <f t="shared" si="53"/>
        <v>305.</v>
      </c>
      <c r="AN334" s="147"/>
      <c r="AO334" s="274"/>
      <c r="AP334" s="16"/>
    </row>
    <row r="335" spans="1:42" ht="22.5" customHeight="1" x14ac:dyDescent="0.25">
      <c r="A335" s="68" t="str">
        <f t="shared" si="59"/>
        <v>306.</v>
      </c>
      <c r="B335" s="25">
        <v>375</v>
      </c>
      <c r="C335" s="36" t="s">
        <v>2726</v>
      </c>
      <c r="D335" s="25">
        <v>1975</v>
      </c>
      <c r="E335" s="68" t="s">
        <v>2932</v>
      </c>
      <c r="F335" s="68" t="s">
        <v>2934</v>
      </c>
      <c r="G335" s="25">
        <v>5</v>
      </c>
      <c r="H335" s="25">
        <v>6</v>
      </c>
      <c r="I335" s="322">
        <v>6059</v>
      </c>
      <c r="J335" s="322">
        <v>4549.3999999999996</v>
      </c>
      <c r="K335" s="322">
        <v>4471</v>
      </c>
      <c r="L335" s="12">
        <v>160</v>
      </c>
      <c r="M335" s="235">
        <f t="shared" si="61"/>
        <v>4467100</v>
      </c>
      <c r="N335" s="235"/>
      <c r="O335" s="235"/>
      <c r="P335" s="235"/>
      <c r="Q335" s="144">
        <f t="shared" si="62"/>
        <v>4467100</v>
      </c>
      <c r="R335" s="244">
        <v>4467100</v>
      </c>
      <c r="S335" s="245"/>
      <c r="T335" s="244"/>
      <c r="U335" s="244"/>
      <c r="V335" s="244"/>
      <c r="W335" s="244"/>
      <c r="X335" s="244"/>
      <c r="Y335" s="244"/>
      <c r="Z335" s="244"/>
      <c r="AA335" s="244"/>
      <c r="AB335" s="244"/>
      <c r="AC335" s="144"/>
      <c r="AD335" s="144"/>
      <c r="AE335" s="244"/>
      <c r="AF335" s="244"/>
      <c r="AG335" s="324">
        <v>2025</v>
      </c>
      <c r="AH335" s="128"/>
      <c r="AI335" s="172"/>
      <c r="AJ335" s="172"/>
      <c r="AK335" s="141">
        <f t="shared" si="52"/>
        <v>306</v>
      </c>
      <c r="AL335" s="35" t="s">
        <v>153</v>
      </c>
      <c r="AM335" s="141" t="str">
        <f t="shared" si="53"/>
        <v>306.</v>
      </c>
      <c r="AN335" s="147"/>
      <c r="AO335" s="35"/>
      <c r="AP335" s="16"/>
    </row>
    <row r="336" spans="1:42" ht="22.5" customHeight="1" x14ac:dyDescent="0.25">
      <c r="A336" s="68" t="str">
        <f t="shared" si="59"/>
        <v>307.</v>
      </c>
      <c r="B336" s="25">
        <v>547</v>
      </c>
      <c r="C336" s="36" t="s">
        <v>2727</v>
      </c>
      <c r="D336" s="25">
        <v>1975</v>
      </c>
      <c r="E336" s="111" t="s">
        <v>2932</v>
      </c>
      <c r="F336" s="68" t="s">
        <v>2934</v>
      </c>
      <c r="G336" s="25">
        <v>5</v>
      </c>
      <c r="H336" s="25">
        <v>6</v>
      </c>
      <c r="I336" s="144">
        <v>3940.19</v>
      </c>
      <c r="J336" s="144">
        <v>3550.19</v>
      </c>
      <c r="K336" s="144">
        <v>3550.19</v>
      </c>
      <c r="L336" s="30">
        <v>136</v>
      </c>
      <c r="M336" s="235">
        <f t="shared" si="61"/>
        <v>2599040</v>
      </c>
      <c r="N336" s="235"/>
      <c r="O336" s="235"/>
      <c r="P336" s="235"/>
      <c r="Q336" s="144">
        <f t="shared" si="62"/>
        <v>2599040</v>
      </c>
      <c r="R336" s="244">
        <v>2599040</v>
      </c>
      <c r="S336" s="245"/>
      <c r="T336" s="244"/>
      <c r="U336" s="244"/>
      <c r="V336" s="244"/>
      <c r="W336" s="244"/>
      <c r="X336" s="244"/>
      <c r="Y336" s="244"/>
      <c r="Z336" s="244"/>
      <c r="AA336" s="244"/>
      <c r="AB336" s="244"/>
      <c r="AC336" s="144"/>
      <c r="AD336" s="144"/>
      <c r="AE336" s="244"/>
      <c r="AF336" s="244"/>
      <c r="AG336" s="324">
        <v>2025</v>
      </c>
      <c r="AH336" s="128"/>
      <c r="AI336" s="172"/>
      <c r="AJ336" s="172"/>
      <c r="AK336" s="141">
        <f t="shared" si="52"/>
        <v>307</v>
      </c>
      <c r="AL336" s="35" t="s">
        <v>153</v>
      </c>
      <c r="AM336" s="141" t="str">
        <f t="shared" si="53"/>
        <v>307.</v>
      </c>
      <c r="AN336" s="147"/>
      <c r="AO336" s="35"/>
      <c r="AP336" s="16"/>
    </row>
    <row r="337" spans="1:42" ht="22.5" customHeight="1" x14ac:dyDescent="0.25">
      <c r="A337" s="68" t="str">
        <f t="shared" si="59"/>
        <v>308.</v>
      </c>
      <c r="B337" s="25">
        <v>699</v>
      </c>
      <c r="C337" s="36" t="s">
        <v>2728</v>
      </c>
      <c r="D337" s="25">
        <v>1977</v>
      </c>
      <c r="E337" s="68" t="s">
        <v>2932</v>
      </c>
      <c r="F337" s="68" t="s">
        <v>2934</v>
      </c>
      <c r="G337" s="25">
        <v>5</v>
      </c>
      <c r="H337" s="25">
        <v>2</v>
      </c>
      <c r="I337" s="322">
        <v>1808.98</v>
      </c>
      <c r="J337" s="322">
        <v>1204.57</v>
      </c>
      <c r="K337" s="322">
        <v>1204.57</v>
      </c>
      <c r="L337" s="12">
        <v>79</v>
      </c>
      <c r="M337" s="144">
        <f t="shared" si="61"/>
        <v>2568028</v>
      </c>
      <c r="N337" s="144"/>
      <c r="O337" s="144"/>
      <c r="P337" s="144"/>
      <c r="Q337" s="144">
        <f t="shared" si="62"/>
        <v>2568028</v>
      </c>
      <c r="R337" s="144"/>
      <c r="S337" s="30"/>
      <c r="T337" s="144"/>
      <c r="U337" s="144">
        <v>724</v>
      </c>
      <c r="V337" s="144">
        <f>U337*3547</f>
        <v>2568028</v>
      </c>
      <c r="W337" s="144"/>
      <c r="X337" s="144"/>
      <c r="Y337" s="144"/>
      <c r="Z337" s="144"/>
      <c r="AA337" s="144"/>
      <c r="AB337" s="144"/>
      <c r="AC337" s="144"/>
      <c r="AD337" s="144"/>
      <c r="AE337" s="144"/>
      <c r="AF337" s="144"/>
      <c r="AG337" s="324">
        <v>2025</v>
      </c>
      <c r="AH337" s="128"/>
      <c r="AI337" s="172"/>
      <c r="AJ337" s="172"/>
      <c r="AK337" s="141">
        <f t="shared" si="52"/>
        <v>308</v>
      </c>
      <c r="AL337" s="35" t="s">
        <v>153</v>
      </c>
      <c r="AM337" s="141" t="str">
        <f t="shared" si="53"/>
        <v>308.</v>
      </c>
      <c r="AN337" s="147"/>
      <c r="AO337" s="35"/>
      <c r="AP337" s="16"/>
    </row>
    <row r="338" spans="1:42" ht="22.5" customHeight="1" x14ac:dyDescent="0.25">
      <c r="A338" s="68" t="str">
        <f t="shared" si="59"/>
        <v>309.</v>
      </c>
      <c r="B338" s="25">
        <v>758</v>
      </c>
      <c r="C338" s="36" t="s">
        <v>2729</v>
      </c>
      <c r="D338" s="25">
        <v>1975</v>
      </c>
      <c r="E338" s="68" t="s">
        <v>2932</v>
      </c>
      <c r="F338" s="68" t="s">
        <v>2934</v>
      </c>
      <c r="G338" s="25">
        <v>5</v>
      </c>
      <c r="H338" s="25">
        <v>14</v>
      </c>
      <c r="I338" s="322">
        <v>14845.8</v>
      </c>
      <c r="J338" s="322">
        <v>11233.67</v>
      </c>
      <c r="K338" s="322">
        <v>11062.07</v>
      </c>
      <c r="L338" s="12">
        <v>459</v>
      </c>
      <c r="M338" s="235">
        <f t="shared" si="61"/>
        <v>12002934</v>
      </c>
      <c r="N338" s="235"/>
      <c r="O338" s="235"/>
      <c r="P338" s="235"/>
      <c r="Q338" s="144">
        <f t="shared" si="62"/>
        <v>12002934</v>
      </c>
      <c r="R338" s="144">
        <v>766038</v>
      </c>
      <c r="S338" s="30"/>
      <c r="T338" s="144"/>
      <c r="U338" s="144">
        <v>3168</v>
      </c>
      <c r="V338" s="144">
        <f>U338*3547</f>
        <v>11236896</v>
      </c>
      <c r="W338" s="144"/>
      <c r="X338" s="144"/>
      <c r="Y338" s="144"/>
      <c r="Z338" s="144"/>
      <c r="AA338" s="144"/>
      <c r="AB338" s="144"/>
      <c r="AC338" s="144"/>
      <c r="AD338" s="144"/>
      <c r="AE338" s="144"/>
      <c r="AF338" s="144"/>
      <c r="AG338" s="324">
        <v>2025</v>
      </c>
      <c r="AH338" s="128"/>
      <c r="AI338" s="172"/>
      <c r="AJ338" s="172"/>
      <c r="AK338" s="141">
        <f t="shared" si="52"/>
        <v>309</v>
      </c>
      <c r="AL338" s="35" t="s">
        <v>153</v>
      </c>
      <c r="AM338" s="141" t="str">
        <f t="shared" si="53"/>
        <v>309.</v>
      </c>
      <c r="AN338" s="147"/>
      <c r="AO338" s="35"/>
      <c r="AP338" s="16"/>
    </row>
    <row r="339" spans="1:42" ht="22.5" customHeight="1" x14ac:dyDescent="0.25">
      <c r="A339" s="68" t="str">
        <f t="shared" si="59"/>
        <v>310.</v>
      </c>
      <c r="B339" s="25">
        <v>868</v>
      </c>
      <c r="C339" s="36" t="s">
        <v>2730</v>
      </c>
      <c r="D339" s="25">
        <v>1975</v>
      </c>
      <c r="E339" s="68" t="s">
        <v>2932</v>
      </c>
      <c r="F339" s="68" t="s">
        <v>2934</v>
      </c>
      <c r="G339" s="25">
        <v>2</v>
      </c>
      <c r="H339" s="25">
        <v>3</v>
      </c>
      <c r="I339" s="235">
        <v>889.6</v>
      </c>
      <c r="J339" s="235">
        <v>889.6</v>
      </c>
      <c r="K339" s="235">
        <v>573.70000000000005</v>
      </c>
      <c r="L339" s="12">
        <v>32</v>
      </c>
      <c r="M339" s="235">
        <f t="shared" si="61"/>
        <v>6255653</v>
      </c>
      <c r="N339" s="235"/>
      <c r="O339" s="235"/>
      <c r="P339" s="235"/>
      <c r="Q339" s="144">
        <f t="shared" si="62"/>
        <v>6255653</v>
      </c>
      <c r="R339" s="244">
        <v>560742</v>
      </c>
      <c r="S339" s="245"/>
      <c r="T339" s="244"/>
      <c r="U339" s="244">
        <v>757</v>
      </c>
      <c r="V339" s="244">
        <f t="shared" ref="V339:V345" si="64">U339*7523</f>
        <v>5694911</v>
      </c>
      <c r="W339" s="244"/>
      <c r="X339" s="244"/>
      <c r="Y339" s="244"/>
      <c r="Z339" s="244"/>
      <c r="AA339" s="244"/>
      <c r="AB339" s="244"/>
      <c r="AC339" s="144"/>
      <c r="AD339" s="144"/>
      <c r="AE339" s="244"/>
      <c r="AF339" s="244"/>
      <c r="AG339" s="324">
        <v>2025</v>
      </c>
      <c r="AH339" s="128"/>
      <c r="AI339" s="172"/>
      <c r="AJ339" s="172"/>
      <c r="AK339" s="141">
        <f t="shared" si="52"/>
        <v>310</v>
      </c>
      <c r="AL339" s="35" t="s">
        <v>153</v>
      </c>
      <c r="AM339" s="141" t="str">
        <f t="shared" si="53"/>
        <v>310.</v>
      </c>
      <c r="AN339" s="147"/>
      <c r="AO339" s="35"/>
      <c r="AP339" s="16"/>
    </row>
    <row r="340" spans="1:42" ht="22.5" customHeight="1" x14ac:dyDescent="0.25">
      <c r="A340" s="68" t="str">
        <f t="shared" si="59"/>
        <v>311.</v>
      </c>
      <c r="B340" s="25">
        <v>870</v>
      </c>
      <c r="C340" s="36" t="s">
        <v>2731</v>
      </c>
      <c r="D340" s="25">
        <v>1975</v>
      </c>
      <c r="E340" s="111" t="s">
        <v>2932</v>
      </c>
      <c r="F340" s="68" t="s">
        <v>2934</v>
      </c>
      <c r="G340" s="25">
        <v>2</v>
      </c>
      <c r="H340" s="25">
        <v>2</v>
      </c>
      <c r="I340" s="144">
        <v>734.7</v>
      </c>
      <c r="J340" s="144">
        <v>734.7</v>
      </c>
      <c r="K340" s="144">
        <v>485.6</v>
      </c>
      <c r="L340" s="30">
        <v>27</v>
      </c>
      <c r="M340" s="235">
        <f t="shared" si="61"/>
        <v>5008046</v>
      </c>
      <c r="N340" s="235"/>
      <c r="O340" s="235"/>
      <c r="P340" s="235"/>
      <c r="Q340" s="144">
        <f t="shared" si="62"/>
        <v>5008046</v>
      </c>
      <c r="R340" s="244">
        <v>419016</v>
      </c>
      <c r="S340" s="245"/>
      <c r="T340" s="244"/>
      <c r="U340" s="244">
        <v>610</v>
      </c>
      <c r="V340" s="244">
        <f t="shared" si="64"/>
        <v>4589030</v>
      </c>
      <c r="W340" s="244"/>
      <c r="X340" s="244"/>
      <c r="Y340" s="244"/>
      <c r="Z340" s="244"/>
      <c r="AA340" s="244"/>
      <c r="AB340" s="244"/>
      <c r="AC340" s="144"/>
      <c r="AD340" s="144"/>
      <c r="AE340" s="244"/>
      <c r="AF340" s="244"/>
      <c r="AG340" s="324">
        <v>2025</v>
      </c>
      <c r="AH340" s="128"/>
      <c r="AI340" s="172"/>
      <c r="AJ340" s="172"/>
      <c r="AK340" s="141">
        <f t="shared" si="52"/>
        <v>311</v>
      </c>
      <c r="AL340" s="35" t="s">
        <v>153</v>
      </c>
      <c r="AM340" s="141" t="str">
        <f t="shared" si="53"/>
        <v>311.</v>
      </c>
      <c r="AN340" s="147"/>
      <c r="AO340" s="35"/>
      <c r="AP340" s="16"/>
    </row>
    <row r="341" spans="1:42" ht="22.5" customHeight="1" x14ac:dyDescent="0.25">
      <c r="A341" s="68" t="str">
        <f t="shared" si="59"/>
        <v>312.</v>
      </c>
      <c r="B341" s="25">
        <v>877</v>
      </c>
      <c r="C341" s="36" t="s">
        <v>2732</v>
      </c>
      <c r="D341" s="25">
        <v>1975</v>
      </c>
      <c r="E341" s="68" t="s">
        <v>2932</v>
      </c>
      <c r="F341" s="68" t="s">
        <v>2934</v>
      </c>
      <c r="G341" s="25">
        <v>2</v>
      </c>
      <c r="H341" s="25">
        <v>2</v>
      </c>
      <c r="I341" s="235">
        <v>784.9</v>
      </c>
      <c r="J341" s="235">
        <v>784.9</v>
      </c>
      <c r="K341" s="235">
        <v>472</v>
      </c>
      <c r="L341" s="12">
        <v>28</v>
      </c>
      <c r="M341" s="235">
        <f t="shared" si="61"/>
        <v>4376114</v>
      </c>
      <c r="N341" s="235"/>
      <c r="O341" s="235"/>
      <c r="P341" s="235"/>
      <c r="Q341" s="144">
        <f t="shared" si="62"/>
        <v>4376114</v>
      </c>
      <c r="R341" s="244">
        <v>419016</v>
      </c>
      <c r="S341" s="245"/>
      <c r="T341" s="244"/>
      <c r="U341" s="244">
        <v>526</v>
      </c>
      <c r="V341" s="244">
        <f t="shared" si="64"/>
        <v>3957098</v>
      </c>
      <c r="W341" s="244"/>
      <c r="X341" s="244"/>
      <c r="Y341" s="244"/>
      <c r="Z341" s="244"/>
      <c r="AA341" s="244"/>
      <c r="AB341" s="244"/>
      <c r="AC341" s="144"/>
      <c r="AD341" s="144"/>
      <c r="AE341" s="244"/>
      <c r="AF341" s="244"/>
      <c r="AG341" s="324">
        <v>2025</v>
      </c>
      <c r="AH341" s="128"/>
      <c r="AI341" s="172"/>
      <c r="AJ341" s="172"/>
      <c r="AK341" s="141">
        <f t="shared" si="52"/>
        <v>312</v>
      </c>
      <c r="AL341" s="35" t="s">
        <v>153</v>
      </c>
      <c r="AM341" s="141" t="str">
        <f t="shared" si="53"/>
        <v>312.</v>
      </c>
      <c r="AN341" s="147"/>
      <c r="AO341" s="35"/>
      <c r="AP341" s="16"/>
    </row>
    <row r="342" spans="1:42" ht="22.5" customHeight="1" x14ac:dyDescent="0.25">
      <c r="A342" s="68" t="str">
        <f t="shared" si="59"/>
        <v>313.</v>
      </c>
      <c r="B342" s="25">
        <v>878</v>
      </c>
      <c r="C342" s="36" t="s">
        <v>2733</v>
      </c>
      <c r="D342" s="25">
        <v>1975</v>
      </c>
      <c r="E342" s="68" t="s">
        <v>2932</v>
      </c>
      <c r="F342" s="68" t="s">
        <v>2934</v>
      </c>
      <c r="G342" s="25">
        <v>2</v>
      </c>
      <c r="H342" s="25">
        <v>2</v>
      </c>
      <c r="I342" s="235">
        <v>740.69</v>
      </c>
      <c r="J342" s="235">
        <v>740.69</v>
      </c>
      <c r="K342" s="235">
        <v>486.22</v>
      </c>
      <c r="L342" s="12">
        <v>35</v>
      </c>
      <c r="M342" s="235">
        <f t="shared" si="61"/>
        <v>4744741</v>
      </c>
      <c r="N342" s="235"/>
      <c r="O342" s="235"/>
      <c r="P342" s="235"/>
      <c r="Q342" s="144">
        <f t="shared" si="62"/>
        <v>4744741</v>
      </c>
      <c r="R342" s="244">
        <v>419016</v>
      </c>
      <c r="S342" s="245"/>
      <c r="T342" s="244"/>
      <c r="U342" s="244">
        <v>575</v>
      </c>
      <c r="V342" s="244">
        <f t="shared" si="64"/>
        <v>4325725</v>
      </c>
      <c r="W342" s="244"/>
      <c r="X342" s="244"/>
      <c r="Y342" s="244"/>
      <c r="Z342" s="244"/>
      <c r="AA342" s="244"/>
      <c r="AB342" s="244"/>
      <c r="AC342" s="144"/>
      <c r="AD342" s="144"/>
      <c r="AE342" s="244"/>
      <c r="AF342" s="244"/>
      <c r="AG342" s="324">
        <v>2025</v>
      </c>
      <c r="AH342" s="128"/>
      <c r="AI342" s="172"/>
      <c r="AJ342" s="172"/>
      <c r="AK342" s="141">
        <f t="shared" si="52"/>
        <v>313</v>
      </c>
      <c r="AL342" s="35" t="s">
        <v>153</v>
      </c>
      <c r="AM342" s="141" t="str">
        <f t="shared" si="53"/>
        <v>313.</v>
      </c>
      <c r="AN342" s="147"/>
      <c r="AO342" s="35"/>
      <c r="AP342" s="16"/>
    </row>
    <row r="343" spans="1:42" ht="22.5" customHeight="1" x14ac:dyDescent="0.25">
      <c r="A343" s="68" t="str">
        <f t="shared" si="59"/>
        <v>314.</v>
      </c>
      <c r="B343" s="25">
        <v>879</v>
      </c>
      <c r="C343" s="36" t="s">
        <v>2734</v>
      </c>
      <c r="D343" s="25">
        <v>1975</v>
      </c>
      <c r="E343" s="111" t="s">
        <v>2932</v>
      </c>
      <c r="F343" s="68" t="s">
        <v>2934</v>
      </c>
      <c r="G343" s="25">
        <v>2</v>
      </c>
      <c r="H343" s="25">
        <v>2</v>
      </c>
      <c r="I343" s="144">
        <v>748</v>
      </c>
      <c r="J343" s="144">
        <v>748</v>
      </c>
      <c r="K343" s="144">
        <v>490</v>
      </c>
      <c r="L343" s="30">
        <v>30</v>
      </c>
      <c r="M343" s="235">
        <f t="shared" si="61"/>
        <v>4965180</v>
      </c>
      <c r="N343" s="235"/>
      <c r="O343" s="235"/>
      <c r="P343" s="235"/>
      <c r="Q343" s="144">
        <f t="shared" si="62"/>
        <v>4965180</v>
      </c>
      <c r="R343" s="244"/>
      <c r="S343" s="245"/>
      <c r="T343" s="244"/>
      <c r="U343" s="244">
        <v>660</v>
      </c>
      <c r="V343" s="244">
        <f t="shared" si="64"/>
        <v>4965180</v>
      </c>
      <c r="W343" s="244"/>
      <c r="X343" s="244"/>
      <c r="Y343" s="244"/>
      <c r="Z343" s="244"/>
      <c r="AA343" s="244"/>
      <c r="AB343" s="244"/>
      <c r="AC343" s="144"/>
      <c r="AD343" s="144"/>
      <c r="AE343" s="244"/>
      <c r="AF343" s="244"/>
      <c r="AG343" s="324">
        <v>2025</v>
      </c>
      <c r="AH343" s="128"/>
      <c r="AI343" s="172"/>
      <c r="AJ343" s="172"/>
      <c r="AK343" s="141">
        <f t="shared" si="52"/>
        <v>314</v>
      </c>
      <c r="AL343" s="35" t="s">
        <v>153</v>
      </c>
      <c r="AM343" s="141" t="str">
        <f t="shared" si="53"/>
        <v>314.</v>
      </c>
      <c r="AN343" s="147"/>
      <c r="AO343" s="35"/>
      <c r="AP343" s="16"/>
    </row>
    <row r="344" spans="1:42" ht="22.5" customHeight="1" x14ac:dyDescent="0.25">
      <c r="A344" s="68" t="str">
        <f t="shared" si="59"/>
        <v>315.</v>
      </c>
      <c r="B344" s="25">
        <v>880</v>
      </c>
      <c r="C344" s="36" t="s">
        <v>2735</v>
      </c>
      <c r="D344" s="25">
        <v>1975</v>
      </c>
      <c r="E344" s="111" t="s">
        <v>2932</v>
      </c>
      <c r="F344" s="68" t="s">
        <v>2934</v>
      </c>
      <c r="G344" s="25">
        <v>2</v>
      </c>
      <c r="H344" s="25">
        <v>2</v>
      </c>
      <c r="I344" s="144">
        <v>784.4</v>
      </c>
      <c r="J344" s="144">
        <v>784.4</v>
      </c>
      <c r="K344" s="144">
        <v>477.4</v>
      </c>
      <c r="L344" s="30">
        <v>38</v>
      </c>
      <c r="M344" s="235">
        <f t="shared" si="61"/>
        <v>4993000</v>
      </c>
      <c r="N344" s="235"/>
      <c r="O344" s="235"/>
      <c r="P344" s="235"/>
      <c r="Q344" s="144">
        <f t="shared" si="62"/>
        <v>4993000</v>
      </c>
      <c r="R344" s="244">
        <v>419016</v>
      </c>
      <c r="S344" s="245"/>
      <c r="T344" s="244"/>
      <c r="U344" s="244">
        <v>608</v>
      </c>
      <c r="V344" s="244">
        <f t="shared" si="64"/>
        <v>4573984</v>
      </c>
      <c r="W344" s="244"/>
      <c r="X344" s="244"/>
      <c r="Y344" s="244"/>
      <c r="Z344" s="244"/>
      <c r="AA344" s="244"/>
      <c r="AB344" s="244"/>
      <c r="AC344" s="144"/>
      <c r="AD344" s="144"/>
      <c r="AE344" s="244"/>
      <c r="AF344" s="244"/>
      <c r="AG344" s="324">
        <v>2025</v>
      </c>
      <c r="AH344" s="128"/>
      <c r="AI344" s="172"/>
      <c r="AJ344" s="172"/>
      <c r="AK344" s="141">
        <f t="shared" si="52"/>
        <v>315</v>
      </c>
      <c r="AL344" s="35" t="s">
        <v>153</v>
      </c>
      <c r="AM344" s="141" t="str">
        <f t="shared" si="53"/>
        <v>315.</v>
      </c>
      <c r="AN344" s="147"/>
      <c r="AO344" s="35"/>
      <c r="AP344" s="16"/>
    </row>
    <row r="345" spans="1:42" ht="22.5" customHeight="1" x14ac:dyDescent="0.25">
      <c r="A345" s="68" t="str">
        <f t="shared" si="59"/>
        <v>316.</v>
      </c>
      <c r="B345" s="25">
        <v>881</v>
      </c>
      <c r="C345" s="36" t="s">
        <v>2736</v>
      </c>
      <c r="D345" s="25">
        <v>1975</v>
      </c>
      <c r="E345" s="111" t="s">
        <v>2932</v>
      </c>
      <c r="F345" s="68" t="s">
        <v>2934</v>
      </c>
      <c r="G345" s="25">
        <v>2</v>
      </c>
      <c r="H345" s="25">
        <v>2</v>
      </c>
      <c r="I345" s="144">
        <v>801.8</v>
      </c>
      <c r="J345" s="144">
        <v>801.8</v>
      </c>
      <c r="K345" s="144">
        <v>464.6</v>
      </c>
      <c r="L345" s="30">
        <v>27</v>
      </c>
      <c r="M345" s="144">
        <f t="shared" si="61"/>
        <v>3957098</v>
      </c>
      <c r="N345" s="144"/>
      <c r="O345" s="144"/>
      <c r="P345" s="144"/>
      <c r="Q345" s="144">
        <f t="shared" si="62"/>
        <v>3957098</v>
      </c>
      <c r="R345" s="144"/>
      <c r="S345" s="30"/>
      <c r="T345" s="144"/>
      <c r="U345" s="144">
        <v>526</v>
      </c>
      <c r="V345" s="144">
        <f t="shared" si="64"/>
        <v>3957098</v>
      </c>
      <c r="W345" s="144"/>
      <c r="X345" s="144"/>
      <c r="Y345" s="144"/>
      <c r="Z345" s="144"/>
      <c r="AA345" s="144"/>
      <c r="AB345" s="144"/>
      <c r="AC345" s="144"/>
      <c r="AD345" s="144"/>
      <c r="AE345" s="144"/>
      <c r="AF345" s="144"/>
      <c r="AG345" s="324">
        <v>2025</v>
      </c>
      <c r="AH345" s="128"/>
      <c r="AI345" s="172"/>
      <c r="AJ345" s="172"/>
      <c r="AK345" s="141">
        <f t="shared" si="52"/>
        <v>316</v>
      </c>
      <c r="AL345" s="35" t="s">
        <v>153</v>
      </c>
      <c r="AM345" s="141" t="str">
        <f t="shared" si="53"/>
        <v>316.</v>
      </c>
      <c r="AN345" s="147"/>
      <c r="AO345" s="35"/>
      <c r="AP345" s="16"/>
    </row>
    <row r="346" spans="1:42" ht="22.5" customHeight="1" x14ac:dyDescent="0.25">
      <c r="A346" s="68" t="str">
        <f t="shared" si="59"/>
        <v>317.</v>
      </c>
      <c r="B346" s="25">
        <v>115</v>
      </c>
      <c r="C346" s="36" t="s">
        <v>2737</v>
      </c>
      <c r="D346" s="25">
        <v>1976</v>
      </c>
      <c r="E346" s="68" t="s">
        <v>2932</v>
      </c>
      <c r="F346" s="68" t="s">
        <v>2934</v>
      </c>
      <c r="G346" s="25">
        <v>2</v>
      </c>
      <c r="H346" s="25">
        <v>2</v>
      </c>
      <c r="I346" s="322">
        <v>952.9</v>
      </c>
      <c r="J346" s="322">
        <v>467.3</v>
      </c>
      <c r="K346" s="322">
        <v>467.3</v>
      </c>
      <c r="L346" s="12">
        <v>30</v>
      </c>
      <c r="M346" s="235">
        <f t="shared" si="61"/>
        <v>1340130</v>
      </c>
      <c r="N346" s="235"/>
      <c r="O346" s="235"/>
      <c r="P346" s="235"/>
      <c r="Q346" s="144">
        <f t="shared" si="62"/>
        <v>1340130</v>
      </c>
      <c r="R346" s="244">
        <v>1340130</v>
      </c>
      <c r="S346" s="245"/>
      <c r="T346" s="244"/>
      <c r="U346" s="244"/>
      <c r="V346" s="244"/>
      <c r="W346" s="244"/>
      <c r="X346" s="244"/>
      <c r="Y346" s="244"/>
      <c r="Z346" s="244"/>
      <c r="AA346" s="244"/>
      <c r="AB346" s="244"/>
      <c r="AC346" s="144"/>
      <c r="AD346" s="144"/>
      <c r="AE346" s="244"/>
      <c r="AF346" s="244"/>
      <c r="AG346" s="324">
        <v>2025</v>
      </c>
      <c r="AH346" s="128"/>
      <c r="AI346" s="172"/>
      <c r="AJ346" s="172"/>
      <c r="AK346" s="141">
        <f t="shared" si="52"/>
        <v>317</v>
      </c>
      <c r="AL346" s="35" t="s">
        <v>153</v>
      </c>
      <c r="AM346" s="141" t="str">
        <f t="shared" si="53"/>
        <v>317.</v>
      </c>
      <c r="AN346" s="147"/>
      <c r="AO346" s="35"/>
      <c r="AP346" s="16"/>
    </row>
    <row r="347" spans="1:42" ht="22.5" customHeight="1" x14ac:dyDescent="0.25">
      <c r="A347" s="68" t="str">
        <f t="shared" si="59"/>
        <v>318.</v>
      </c>
      <c r="B347" s="25">
        <v>374</v>
      </c>
      <c r="C347" s="36" t="s">
        <v>2738</v>
      </c>
      <c r="D347" s="25">
        <v>1976</v>
      </c>
      <c r="E347" s="68" t="s">
        <v>2932</v>
      </c>
      <c r="F347" s="68" t="s">
        <v>2934</v>
      </c>
      <c r="G347" s="25">
        <v>5</v>
      </c>
      <c r="H347" s="25">
        <v>6</v>
      </c>
      <c r="I347" s="146">
        <v>4469.8999999999996</v>
      </c>
      <c r="J347" s="146">
        <v>3462.7</v>
      </c>
      <c r="K347" s="146">
        <v>2961.3</v>
      </c>
      <c r="L347" s="25">
        <v>175</v>
      </c>
      <c r="M347" s="235">
        <f t="shared" si="61"/>
        <v>4578112.9000000004</v>
      </c>
      <c r="N347" s="235"/>
      <c r="O347" s="235"/>
      <c r="P347" s="235"/>
      <c r="Q347" s="144">
        <f t="shared" si="62"/>
        <v>4578112.9000000004</v>
      </c>
      <c r="R347" s="244"/>
      <c r="S347" s="245"/>
      <c r="T347" s="244"/>
      <c r="U347" s="244">
        <v>1290.7</v>
      </c>
      <c r="V347" s="244">
        <f>U347*3547</f>
        <v>4578112.9000000004</v>
      </c>
      <c r="W347" s="244"/>
      <c r="X347" s="244"/>
      <c r="Y347" s="244"/>
      <c r="Z347" s="244"/>
      <c r="AA347" s="244"/>
      <c r="AB347" s="244"/>
      <c r="AC347" s="144"/>
      <c r="AD347" s="144"/>
      <c r="AE347" s="244"/>
      <c r="AF347" s="244"/>
      <c r="AG347" s="324">
        <v>2025</v>
      </c>
      <c r="AH347" s="128"/>
      <c r="AI347" s="172"/>
      <c r="AJ347" s="172"/>
      <c r="AK347" s="141">
        <f t="shared" si="52"/>
        <v>318</v>
      </c>
      <c r="AL347" s="35" t="s">
        <v>153</v>
      </c>
      <c r="AM347" s="141" t="str">
        <f t="shared" si="53"/>
        <v>318.</v>
      </c>
      <c r="AN347" s="147"/>
      <c r="AO347" s="35"/>
      <c r="AP347" s="16"/>
    </row>
    <row r="348" spans="1:42" ht="22.5" customHeight="1" x14ac:dyDescent="0.25">
      <c r="A348" s="68" t="str">
        <f t="shared" si="59"/>
        <v>319.</v>
      </c>
      <c r="B348" s="25">
        <v>401</v>
      </c>
      <c r="C348" s="36" t="s">
        <v>2739</v>
      </c>
      <c r="D348" s="25">
        <v>1976</v>
      </c>
      <c r="E348" s="68" t="s">
        <v>2932</v>
      </c>
      <c r="F348" s="68" t="s">
        <v>2934</v>
      </c>
      <c r="G348" s="25">
        <v>5</v>
      </c>
      <c r="H348" s="25">
        <v>2</v>
      </c>
      <c r="I348" s="322">
        <v>3487.65</v>
      </c>
      <c r="J348" s="322">
        <v>1827.42</v>
      </c>
      <c r="K348" s="322">
        <v>1827.42</v>
      </c>
      <c r="L348" s="12">
        <v>109</v>
      </c>
      <c r="M348" s="144">
        <f t="shared" si="61"/>
        <v>3542388.9000000004</v>
      </c>
      <c r="N348" s="144"/>
      <c r="O348" s="144"/>
      <c r="P348" s="144"/>
      <c r="Q348" s="144">
        <f t="shared" si="62"/>
        <v>3542388.9000000004</v>
      </c>
      <c r="R348" s="144"/>
      <c r="S348" s="30"/>
      <c r="T348" s="144"/>
      <c r="U348" s="144">
        <v>998.7</v>
      </c>
      <c r="V348" s="144">
        <f>U348*3547</f>
        <v>3542388.9000000004</v>
      </c>
      <c r="W348" s="144"/>
      <c r="X348" s="144"/>
      <c r="Y348" s="144"/>
      <c r="Z348" s="144"/>
      <c r="AA348" s="144"/>
      <c r="AB348" s="144"/>
      <c r="AC348" s="144"/>
      <c r="AD348" s="144"/>
      <c r="AE348" s="144"/>
      <c r="AF348" s="144"/>
      <c r="AG348" s="324">
        <v>2025</v>
      </c>
      <c r="AH348" s="128"/>
      <c r="AI348" s="172"/>
      <c r="AJ348" s="172"/>
      <c r="AK348" s="141">
        <f t="shared" si="52"/>
        <v>319</v>
      </c>
      <c r="AL348" s="35" t="s">
        <v>153</v>
      </c>
      <c r="AM348" s="141" t="str">
        <f t="shared" si="53"/>
        <v>319.</v>
      </c>
      <c r="AN348" s="147"/>
      <c r="AO348" s="35"/>
      <c r="AP348" s="16"/>
    </row>
    <row r="349" spans="1:42" ht="22.5" customHeight="1" x14ac:dyDescent="0.25">
      <c r="A349" s="68" t="str">
        <f t="shared" si="59"/>
        <v>320.</v>
      </c>
      <c r="B349" s="25">
        <v>585</v>
      </c>
      <c r="C349" s="36" t="s">
        <v>2740</v>
      </c>
      <c r="D349" s="25">
        <v>1976</v>
      </c>
      <c r="E349" s="68" t="s">
        <v>2932</v>
      </c>
      <c r="F349" s="68" t="s">
        <v>2934</v>
      </c>
      <c r="G349" s="25">
        <v>5</v>
      </c>
      <c r="H349" s="25">
        <v>4</v>
      </c>
      <c r="I349" s="146">
        <v>4347.05</v>
      </c>
      <c r="J349" s="146">
        <v>3276.32</v>
      </c>
      <c r="K349" s="146">
        <v>3172.05</v>
      </c>
      <c r="L349" s="25">
        <v>140</v>
      </c>
      <c r="M349" s="235">
        <f t="shared" si="61"/>
        <v>4837770</v>
      </c>
      <c r="N349" s="235"/>
      <c r="O349" s="235"/>
      <c r="P349" s="235"/>
      <c r="Q349" s="144">
        <f t="shared" si="62"/>
        <v>4837770</v>
      </c>
      <c r="R349" s="144">
        <f>1548360+3289410</f>
        <v>4837770</v>
      </c>
      <c r="S349" s="30"/>
      <c r="T349" s="144"/>
      <c r="U349" s="144"/>
      <c r="V349" s="144"/>
      <c r="W349" s="144"/>
      <c r="X349" s="144"/>
      <c r="Y349" s="144"/>
      <c r="Z349" s="144"/>
      <c r="AA349" s="144"/>
      <c r="AB349" s="144"/>
      <c r="AC349" s="144"/>
      <c r="AD349" s="144"/>
      <c r="AE349" s="144"/>
      <c r="AF349" s="144"/>
      <c r="AG349" s="324">
        <v>2025</v>
      </c>
      <c r="AH349" s="128"/>
      <c r="AI349" s="172"/>
      <c r="AJ349" s="172"/>
      <c r="AK349" s="141">
        <f t="shared" si="52"/>
        <v>320</v>
      </c>
      <c r="AL349" s="35" t="s">
        <v>153</v>
      </c>
      <c r="AM349" s="141" t="str">
        <f t="shared" si="53"/>
        <v>320.</v>
      </c>
      <c r="AN349" s="147"/>
      <c r="AO349" s="35"/>
      <c r="AP349" s="16"/>
    </row>
    <row r="350" spans="1:42" ht="22.5" customHeight="1" x14ac:dyDescent="0.25">
      <c r="A350" s="68" t="str">
        <f t="shared" si="59"/>
        <v>321.</v>
      </c>
      <c r="B350" s="25">
        <v>591</v>
      </c>
      <c r="C350" s="36" t="s">
        <v>2741</v>
      </c>
      <c r="D350" s="25">
        <v>1976</v>
      </c>
      <c r="E350" s="68" t="s">
        <v>2932</v>
      </c>
      <c r="F350" s="68" t="s">
        <v>2934</v>
      </c>
      <c r="G350" s="25">
        <v>2</v>
      </c>
      <c r="H350" s="25">
        <v>2</v>
      </c>
      <c r="I350" s="322">
        <v>934.1</v>
      </c>
      <c r="J350" s="322">
        <v>519.1</v>
      </c>
      <c r="K350" s="322">
        <v>519.1</v>
      </c>
      <c r="L350" s="12">
        <v>26</v>
      </c>
      <c r="M350" s="235">
        <f t="shared" si="61"/>
        <v>3295074</v>
      </c>
      <c r="N350" s="235"/>
      <c r="O350" s="235"/>
      <c r="P350" s="235"/>
      <c r="Q350" s="144">
        <f t="shared" si="62"/>
        <v>3295074</v>
      </c>
      <c r="R350" s="244"/>
      <c r="S350" s="245"/>
      <c r="T350" s="244"/>
      <c r="U350" s="244">
        <v>438</v>
      </c>
      <c r="V350" s="244">
        <f>U350*7523</f>
        <v>3295074</v>
      </c>
      <c r="W350" s="244"/>
      <c r="X350" s="244"/>
      <c r="Y350" s="244"/>
      <c r="Z350" s="244"/>
      <c r="AA350" s="244"/>
      <c r="AB350" s="244"/>
      <c r="AC350" s="144"/>
      <c r="AD350" s="144"/>
      <c r="AE350" s="244"/>
      <c r="AF350" s="244"/>
      <c r="AG350" s="324">
        <v>2025</v>
      </c>
      <c r="AH350" s="128"/>
      <c r="AI350" s="172"/>
      <c r="AJ350" s="172"/>
      <c r="AK350" s="141">
        <f t="shared" ref="AK350:AK413" si="65">MAX(AK346:AK349)+1</f>
        <v>321</v>
      </c>
      <c r="AL350" s="35" t="s">
        <v>153</v>
      </c>
      <c r="AM350" s="141" t="str">
        <f t="shared" ref="AM350:AM413" si="66">CONCATENATE(AK350,AL350)</f>
        <v>321.</v>
      </c>
      <c r="AN350" s="147"/>
      <c r="AO350" s="35"/>
      <c r="AP350" s="16"/>
    </row>
    <row r="351" spans="1:42" ht="22.5" customHeight="1" x14ac:dyDescent="0.25">
      <c r="A351" s="68" t="str">
        <f t="shared" si="59"/>
        <v>322.</v>
      </c>
      <c r="B351" s="25">
        <v>631</v>
      </c>
      <c r="C351" s="36" t="s">
        <v>2742</v>
      </c>
      <c r="D351" s="25">
        <v>1976</v>
      </c>
      <c r="E351" s="68" t="s">
        <v>2932</v>
      </c>
      <c r="F351" s="68" t="s">
        <v>2934</v>
      </c>
      <c r="G351" s="25">
        <v>5</v>
      </c>
      <c r="H351" s="25">
        <v>8</v>
      </c>
      <c r="I351" s="322">
        <v>8874.6299999999992</v>
      </c>
      <c r="J351" s="322">
        <v>6693.72</v>
      </c>
      <c r="K351" s="322">
        <v>6464.72</v>
      </c>
      <c r="L351" s="12">
        <v>291</v>
      </c>
      <c r="M351" s="235">
        <f t="shared" si="61"/>
        <v>5685400</v>
      </c>
      <c r="N351" s="235"/>
      <c r="O351" s="235"/>
      <c r="P351" s="235"/>
      <c r="Q351" s="144">
        <f t="shared" si="62"/>
        <v>5685400</v>
      </c>
      <c r="R351" s="244">
        <v>5685400</v>
      </c>
      <c r="S351" s="245"/>
      <c r="T351" s="244"/>
      <c r="U351" s="244"/>
      <c r="V351" s="244"/>
      <c r="W351" s="244"/>
      <c r="X351" s="244"/>
      <c r="Y351" s="244"/>
      <c r="Z351" s="244"/>
      <c r="AA351" s="244"/>
      <c r="AB351" s="244"/>
      <c r="AC351" s="144"/>
      <c r="AD351" s="144"/>
      <c r="AE351" s="244"/>
      <c r="AF351" s="244"/>
      <c r="AG351" s="324">
        <v>2025</v>
      </c>
      <c r="AH351" s="128"/>
      <c r="AI351" s="172"/>
      <c r="AJ351" s="172"/>
      <c r="AK351" s="141">
        <f t="shared" si="65"/>
        <v>322</v>
      </c>
      <c r="AL351" s="35" t="s">
        <v>153</v>
      </c>
      <c r="AM351" s="141" t="str">
        <f t="shared" si="66"/>
        <v>322.</v>
      </c>
      <c r="AN351" s="147"/>
      <c r="AO351" s="35"/>
      <c r="AP351" s="16"/>
    </row>
    <row r="352" spans="1:42" ht="22.5" customHeight="1" x14ac:dyDescent="0.25">
      <c r="A352" s="68" t="str">
        <f t="shared" si="59"/>
        <v>323.</v>
      </c>
      <c r="B352" s="25">
        <v>703</v>
      </c>
      <c r="C352" s="36" t="s">
        <v>2743</v>
      </c>
      <c r="D352" s="25">
        <v>1976</v>
      </c>
      <c r="E352" s="68" t="s">
        <v>2932</v>
      </c>
      <c r="F352" s="68" t="s">
        <v>2934</v>
      </c>
      <c r="G352" s="25">
        <v>5</v>
      </c>
      <c r="H352" s="25">
        <v>4</v>
      </c>
      <c r="I352" s="322">
        <v>3332</v>
      </c>
      <c r="J352" s="322">
        <v>2226.3000000000002</v>
      </c>
      <c r="K352" s="322">
        <v>2226.3000000000002</v>
      </c>
      <c r="L352" s="12">
        <v>153</v>
      </c>
      <c r="M352" s="235">
        <f t="shared" si="61"/>
        <v>3372132.9000000004</v>
      </c>
      <c r="N352" s="235"/>
      <c r="O352" s="235"/>
      <c r="P352" s="235"/>
      <c r="Q352" s="144">
        <f t="shared" si="62"/>
        <v>3372132.9000000004</v>
      </c>
      <c r="R352" s="235"/>
      <c r="S352" s="240"/>
      <c r="T352" s="235"/>
      <c r="U352" s="235">
        <v>950.7</v>
      </c>
      <c r="V352" s="235">
        <f>U352*3547</f>
        <v>3372132.9000000004</v>
      </c>
      <c r="W352" s="235"/>
      <c r="X352" s="235"/>
      <c r="Y352" s="235"/>
      <c r="Z352" s="235"/>
      <c r="AA352" s="235"/>
      <c r="AB352" s="235"/>
      <c r="AC352" s="244"/>
      <c r="AD352" s="244"/>
      <c r="AE352" s="235"/>
      <c r="AF352" s="235"/>
      <c r="AG352" s="324">
        <v>2025</v>
      </c>
      <c r="AH352" s="128"/>
      <c r="AI352" s="172"/>
      <c r="AJ352" s="172"/>
      <c r="AK352" s="141">
        <f t="shared" si="65"/>
        <v>323</v>
      </c>
      <c r="AL352" s="35" t="s">
        <v>153</v>
      </c>
      <c r="AM352" s="141" t="str">
        <f t="shared" si="66"/>
        <v>323.</v>
      </c>
      <c r="AN352" s="147"/>
      <c r="AO352" s="274"/>
      <c r="AP352" s="16"/>
    </row>
    <row r="353" spans="1:42" ht="22.5" customHeight="1" x14ac:dyDescent="0.25">
      <c r="A353" s="68" t="str">
        <f t="shared" si="59"/>
        <v>324.</v>
      </c>
      <c r="B353" s="25">
        <v>760</v>
      </c>
      <c r="C353" s="36" t="s">
        <v>2744</v>
      </c>
      <c r="D353" s="25">
        <v>1976</v>
      </c>
      <c r="E353" s="68" t="s">
        <v>2932</v>
      </c>
      <c r="F353" s="68" t="s">
        <v>2934</v>
      </c>
      <c r="G353" s="25">
        <v>5</v>
      </c>
      <c r="H353" s="25">
        <v>14</v>
      </c>
      <c r="I353" s="322">
        <v>14183.5</v>
      </c>
      <c r="J353" s="322">
        <v>12871.75</v>
      </c>
      <c r="K353" s="322">
        <v>10546.45</v>
      </c>
      <c r="L353" s="12">
        <v>415</v>
      </c>
      <c r="M353" s="144">
        <f t="shared" si="61"/>
        <v>14182278</v>
      </c>
      <c r="N353" s="144"/>
      <c r="O353" s="144"/>
      <c r="P353" s="144"/>
      <c r="Q353" s="144">
        <f t="shared" si="62"/>
        <v>14182278</v>
      </c>
      <c r="R353" s="144">
        <v>2711280</v>
      </c>
      <c r="S353" s="30"/>
      <c r="T353" s="144"/>
      <c r="U353" s="144">
        <v>3234</v>
      </c>
      <c r="V353" s="144">
        <f t="shared" ref="V353" si="67">U353*3547</f>
        <v>11470998</v>
      </c>
      <c r="W353" s="144"/>
      <c r="X353" s="144"/>
      <c r="Y353" s="144"/>
      <c r="Z353" s="144"/>
      <c r="AA353" s="144"/>
      <c r="AB353" s="144"/>
      <c r="AC353" s="144"/>
      <c r="AD353" s="144"/>
      <c r="AE353" s="144"/>
      <c r="AF353" s="144"/>
      <c r="AG353" s="324">
        <v>2025</v>
      </c>
      <c r="AH353" s="128"/>
      <c r="AI353" s="172"/>
      <c r="AJ353" s="172"/>
      <c r="AK353" s="141">
        <f t="shared" si="65"/>
        <v>324</v>
      </c>
      <c r="AL353" s="35" t="s">
        <v>153</v>
      </c>
      <c r="AM353" s="141" t="str">
        <f t="shared" si="66"/>
        <v>324.</v>
      </c>
      <c r="AN353" s="147"/>
      <c r="AO353" s="35"/>
      <c r="AP353" s="16"/>
    </row>
    <row r="354" spans="1:42" ht="22.5" customHeight="1" x14ac:dyDescent="0.25">
      <c r="A354" s="68" t="str">
        <f t="shared" si="59"/>
        <v>325.</v>
      </c>
      <c r="B354" s="25">
        <v>796</v>
      </c>
      <c r="C354" s="36" t="s">
        <v>2745</v>
      </c>
      <c r="D354" s="25">
        <v>1976</v>
      </c>
      <c r="E354" s="68" t="s">
        <v>2932</v>
      </c>
      <c r="F354" s="68" t="s">
        <v>2934</v>
      </c>
      <c r="G354" s="25">
        <v>5</v>
      </c>
      <c r="H354" s="25">
        <v>6</v>
      </c>
      <c r="I354" s="322">
        <v>5974.24</v>
      </c>
      <c r="J354" s="322">
        <v>4488.28</v>
      </c>
      <c r="K354" s="322">
        <v>4307.24</v>
      </c>
      <c r="L354" s="12">
        <v>163</v>
      </c>
      <c r="M354" s="235">
        <f t="shared" si="61"/>
        <v>4611100</v>
      </c>
      <c r="N354" s="235"/>
      <c r="O354" s="235"/>
      <c r="P354" s="235"/>
      <c r="Q354" s="144">
        <f t="shared" si="62"/>
        <v>4611100</v>
      </c>
      <c r="R354" s="244"/>
      <c r="S354" s="245"/>
      <c r="T354" s="244"/>
      <c r="U354" s="244">
        <v>1300</v>
      </c>
      <c r="V354" s="244">
        <f>U354*3547</f>
        <v>4611100</v>
      </c>
      <c r="W354" s="244"/>
      <c r="X354" s="244"/>
      <c r="Y354" s="244"/>
      <c r="Z354" s="244"/>
      <c r="AA354" s="244"/>
      <c r="AB354" s="244"/>
      <c r="AC354" s="144"/>
      <c r="AD354" s="144"/>
      <c r="AE354" s="244"/>
      <c r="AF354" s="244"/>
      <c r="AG354" s="324">
        <v>2025</v>
      </c>
      <c r="AH354" s="128"/>
      <c r="AI354" s="172"/>
      <c r="AJ354" s="172"/>
      <c r="AK354" s="141">
        <f t="shared" si="65"/>
        <v>325</v>
      </c>
      <c r="AL354" s="35" t="s">
        <v>153</v>
      </c>
      <c r="AM354" s="141" t="str">
        <f t="shared" si="66"/>
        <v>325.</v>
      </c>
      <c r="AN354" s="147"/>
      <c r="AO354" s="35"/>
      <c r="AP354" s="16"/>
    </row>
    <row r="355" spans="1:42" ht="22.5" customHeight="1" x14ac:dyDescent="0.25">
      <c r="A355" s="68" t="str">
        <f t="shared" si="59"/>
        <v>326.</v>
      </c>
      <c r="B355" s="25">
        <v>889</v>
      </c>
      <c r="C355" s="36" t="s">
        <v>2746</v>
      </c>
      <c r="D355" s="25">
        <v>1976</v>
      </c>
      <c r="E355" s="111" t="s">
        <v>2932</v>
      </c>
      <c r="F355" s="68" t="s">
        <v>2934</v>
      </c>
      <c r="G355" s="25">
        <v>2</v>
      </c>
      <c r="H355" s="25">
        <v>2</v>
      </c>
      <c r="I355" s="144">
        <v>715.2</v>
      </c>
      <c r="J355" s="144">
        <v>715.79</v>
      </c>
      <c r="K355" s="144">
        <v>471.6</v>
      </c>
      <c r="L355" s="30">
        <v>35</v>
      </c>
      <c r="M355" s="144">
        <f t="shared" si="61"/>
        <v>4912519</v>
      </c>
      <c r="N355" s="144"/>
      <c r="O355" s="144"/>
      <c r="P355" s="144"/>
      <c r="Q355" s="144">
        <f t="shared" si="62"/>
        <v>4912519</v>
      </c>
      <c r="R355" s="144"/>
      <c r="S355" s="30"/>
      <c r="T355" s="144"/>
      <c r="U355" s="144">
        <v>653</v>
      </c>
      <c r="V355" s="144">
        <f t="shared" ref="V355:V357" si="68">U355*7523</f>
        <v>4912519</v>
      </c>
      <c r="W355" s="144"/>
      <c r="X355" s="144"/>
      <c r="Y355" s="144"/>
      <c r="Z355" s="144"/>
      <c r="AA355" s="144"/>
      <c r="AB355" s="144"/>
      <c r="AC355" s="144"/>
      <c r="AD355" s="144"/>
      <c r="AE355" s="144"/>
      <c r="AF355" s="144"/>
      <c r="AG355" s="324">
        <v>2025</v>
      </c>
      <c r="AH355" s="128"/>
      <c r="AI355" s="172"/>
      <c r="AJ355" s="172"/>
      <c r="AK355" s="141">
        <f t="shared" si="65"/>
        <v>326</v>
      </c>
      <c r="AL355" s="35" t="s">
        <v>153</v>
      </c>
      <c r="AM355" s="141" t="str">
        <f t="shared" si="66"/>
        <v>326.</v>
      </c>
      <c r="AN355" s="147"/>
      <c r="AO355" s="35"/>
      <c r="AP355" s="16"/>
    </row>
    <row r="356" spans="1:42" ht="22.5" customHeight="1" x14ac:dyDescent="0.25">
      <c r="A356" s="68" t="str">
        <f t="shared" si="59"/>
        <v>327.</v>
      </c>
      <c r="B356" s="25">
        <v>890</v>
      </c>
      <c r="C356" s="36" t="s">
        <v>2747</v>
      </c>
      <c r="D356" s="25">
        <v>1976</v>
      </c>
      <c r="E356" s="111" t="s">
        <v>2932</v>
      </c>
      <c r="F356" s="68" t="s">
        <v>2934</v>
      </c>
      <c r="G356" s="25">
        <v>2</v>
      </c>
      <c r="H356" s="25">
        <v>1</v>
      </c>
      <c r="I356" s="144">
        <v>915.9</v>
      </c>
      <c r="J356" s="144">
        <v>915.88</v>
      </c>
      <c r="K356" s="144">
        <v>572.70000000000005</v>
      </c>
      <c r="L356" s="30">
        <v>45</v>
      </c>
      <c r="M356" s="144">
        <f t="shared" si="61"/>
        <v>4927565</v>
      </c>
      <c r="N356" s="144"/>
      <c r="O356" s="144"/>
      <c r="P356" s="144"/>
      <c r="Q356" s="144">
        <f t="shared" si="62"/>
        <v>4927565</v>
      </c>
      <c r="R356" s="144"/>
      <c r="S356" s="30"/>
      <c r="T356" s="144"/>
      <c r="U356" s="144">
        <v>655</v>
      </c>
      <c r="V356" s="144">
        <f t="shared" si="68"/>
        <v>4927565</v>
      </c>
      <c r="W356" s="144"/>
      <c r="X356" s="144"/>
      <c r="Y356" s="144"/>
      <c r="Z356" s="144"/>
      <c r="AA356" s="144"/>
      <c r="AB356" s="144"/>
      <c r="AC356" s="144"/>
      <c r="AD356" s="144"/>
      <c r="AE356" s="144"/>
      <c r="AF356" s="144"/>
      <c r="AG356" s="324">
        <v>2025</v>
      </c>
      <c r="AH356" s="128"/>
      <c r="AI356" s="172"/>
      <c r="AJ356" s="172"/>
      <c r="AK356" s="141">
        <f t="shared" si="65"/>
        <v>327</v>
      </c>
      <c r="AL356" s="35" t="s">
        <v>153</v>
      </c>
      <c r="AM356" s="141" t="str">
        <f t="shared" si="66"/>
        <v>327.</v>
      </c>
      <c r="AN356" s="147"/>
      <c r="AO356" s="35"/>
      <c r="AP356" s="16"/>
    </row>
    <row r="357" spans="1:42" ht="22.5" customHeight="1" x14ac:dyDescent="0.25">
      <c r="A357" s="68" t="str">
        <f t="shared" si="59"/>
        <v>328.</v>
      </c>
      <c r="B357" s="25">
        <v>892</v>
      </c>
      <c r="C357" s="36" t="s">
        <v>2748</v>
      </c>
      <c r="D357" s="25">
        <v>1976</v>
      </c>
      <c r="E357" s="68" t="s">
        <v>2932</v>
      </c>
      <c r="F357" s="68" t="s">
        <v>2934</v>
      </c>
      <c r="G357" s="25">
        <v>2</v>
      </c>
      <c r="H357" s="25">
        <v>2</v>
      </c>
      <c r="I357" s="322">
        <v>719.5</v>
      </c>
      <c r="J357" s="322">
        <v>719.47</v>
      </c>
      <c r="K357" s="322">
        <v>475.3</v>
      </c>
      <c r="L357" s="12">
        <v>34</v>
      </c>
      <c r="M357" s="235">
        <f t="shared" si="61"/>
        <v>4942611</v>
      </c>
      <c r="N357" s="235"/>
      <c r="O357" s="235"/>
      <c r="P357" s="235"/>
      <c r="Q357" s="144">
        <f t="shared" si="62"/>
        <v>4942611</v>
      </c>
      <c r="R357" s="244"/>
      <c r="S357" s="245"/>
      <c r="T357" s="244"/>
      <c r="U357" s="244">
        <v>657</v>
      </c>
      <c r="V357" s="244">
        <f t="shared" si="68"/>
        <v>4942611</v>
      </c>
      <c r="W357" s="244"/>
      <c r="X357" s="244"/>
      <c r="Y357" s="244"/>
      <c r="Z357" s="244"/>
      <c r="AA357" s="244"/>
      <c r="AB357" s="244"/>
      <c r="AC357" s="144"/>
      <c r="AD357" s="144"/>
      <c r="AE357" s="244"/>
      <c r="AF357" s="244"/>
      <c r="AG357" s="324">
        <v>2025</v>
      </c>
      <c r="AH357" s="128"/>
      <c r="AI357" s="172"/>
      <c r="AJ357" s="172"/>
      <c r="AK357" s="141">
        <f t="shared" si="65"/>
        <v>328</v>
      </c>
      <c r="AL357" s="35" t="s">
        <v>153</v>
      </c>
      <c r="AM357" s="141" t="str">
        <f t="shared" si="66"/>
        <v>328.</v>
      </c>
      <c r="AN357" s="147"/>
      <c r="AO357" s="35"/>
      <c r="AP357" s="16"/>
    </row>
    <row r="358" spans="1:42" ht="22.5" customHeight="1" x14ac:dyDescent="0.25">
      <c r="A358" s="68" t="str">
        <f t="shared" si="59"/>
        <v>329.</v>
      </c>
      <c r="B358" s="25">
        <v>109</v>
      </c>
      <c r="C358" s="36" t="s">
        <v>2749</v>
      </c>
      <c r="D358" s="25">
        <v>1977</v>
      </c>
      <c r="E358" s="111" t="s">
        <v>2932</v>
      </c>
      <c r="F358" s="68" t="s">
        <v>2934</v>
      </c>
      <c r="G358" s="25">
        <v>2</v>
      </c>
      <c r="H358" s="25">
        <v>2</v>
      </c>
      <c r="I358" s="241">
        <v>761.2</v>
      </c>
      <c r="J358" s="241">
        <v>436.6</v>
      </c>
      <c r="K358" s="241">
        <v>436.6</v>
      </c>
      <c r="L358" s="242">
        <v>17</v>
      </c>
      <c r="M358" s="235">
        <f t="shared" si="61"/>
        <v>278655</v>
      </c>
      <c r="N358" s="235"/>
      <c r="O358" s="235"/>
      <c r="P358" s="235"/>
      <c r="Q358" s="144">
        <f t="shared" si="62"/>
        <v>278655</v>
      </c>
      <c r="R358" s="235">
        <v>278655</v>
      </c>
      <c r="S358" s="240"/>
      <c r="T358" s="235"/>
      <c r="U358" s="235"/>
      <c r="V358" s="235"/>
      <c r="W358" s="235"/>
      <c r="X358" s="235"/>
      <c r="Y358" s="235"/>
      <c r="Z358" s="235"/>
      <c r="AA358" s="235"/>
      <c r="AB358" s="235"/>
      <c r="AC358" s="244"/>
      <c r="AD358" s="244"/>
      <c r="AE358" s="235"/>
      <c r="AF358" s="235"/>
      <c r="AG358" s="324">
        <v>2025</v>
      </c>
      <c r="AH358" s="128"/>
      <c r="AI358" s="172"/>
      <c r="AJ358" s="172"/>
      <c r="AK358" s="141">
        <f t="shared" si="65"/>
        <v>329</v>
      </c>
      <c r="AL358" s="35" t="s">
        <v>153</v>
      </c>
      <c r="AM358" s="141" t="str">
        <f t="shared" si="66"/>
        <v>329.</v>
      </c>
      <c r="AN358" s="147"/>
      <c r="AO358" s="274"/>
      <c r="AP358" s="16"/>
    </row>
    <row r="359" spans="1:42" ht="22.5" customHeight="1" x14ac:dyDescent="0.25">
      <c r="A359" s="68" t="str">
        <f t="shared" si="59"/>
        <v>330.</v>
      </c>
      <c r="B359" s="25">
        <v>142</v>
      </c>
      <c r="C359" s="36" t="s">
        <v>3060</v>
      </c>
      <c r="D359" s="25">
        <v>1977</v>
      </c>
      <c r="E359" s="68" t="s">
        <v>2932</v>
      </c>
      <c r="F359" s="68" t="s">
        <v>2934</v>
      </c>
      <c r="G359" s="25">
        <v>5</v>
      </c>
      <c r="H359" s="25">
        <v>4</v>
      </c>
      <c r="I359" s="235">
        <v>3836.84</v>
      </c>
      <c r="J359" s="235">
        <v>3386.2</v>
      </c>
      <c r="K359" s="235">
        <v>3386.2</v>
      </c>
      <c r="L359" s="12">
        <v>144</v>
      </c>
      <c r="M359" s="144">
        <f t="shared" si="61"/>
        <v>3497342</v>
      </c>
      <c r="N359" s="144"/>
      <c r="O359" s="144"/>
      <c r="P359" s="144"/>
      <c r="Q359" s="144">
        <f t="shared" si="62"/>
        <v>3497342</v>
      </c>
      <c r="R359" s="144"/>
      <c r="S359" s="30"/>
      <c r="T359" s="144"/>
      <c r="U359" s="144">
        <v>986</v>
      </c>
      <c r="V359" s="144">
        <f t="shared" ref="V359" si="69">U359*3547</f>
        <v>3497342</v>
      </c>
      <c r="W359" s="144"/>
      <c r="X359" s="144"/>
      <c r="Y359" s="144"/>
      <c r="Z359" s="144"/>
      <c r="AA359" s="144"/>
      <c r="AB359" s="144"/>
      <c r="AC359" s="144"/>
      <c r="AD359" s="144"/>
      <c r="AE359" s="144"/>
      <c r="AF359" s="144"/>
      <c r="AG359" s="324">
        <v>2025</v>
      </c>
      <c r="AH359" s="128"/>
      <c r="AI359" s="172"/>
      <c r="AJ359" s="172"/>
      <c r="AK359" s="141">
        <f t="shared" si="65"/>
        <v>330</v>
      </c>
      <c r="AL359" s="35" t="s">
        <v>153</v>
      </c>
      <c r="AM359" s="141" t="str">
        <f t="shared" si="66"/>
        <v>330.</v>
      </c>
      <c r="AN359" s="147"/>
      <c r="AO359" s="35"/>
      <c r="AP359" s="16"/>
    </row>
    <row r="360" spans="1:42" ht="22.5" customHeight="1" x14ac:dyDescent="0.25">
      <c r="A360" s="68" t="str">
        <f t="shared" si="59"/>
        <v>331.</v>
      </c>
      <c r="B360" s="25">
        <v>227</v>
      </c>
      <c r="C360" s="36" t="s">
        <v>2750</v>
      </c>
      <c r="D360" s="25">
        <v>1977</v>
      </c>
      <c r="E360" s="68" t="s">
        <v>2932</v>
      </c>
      <c r="F360" s="68" t="s">
        <v>2934</v>
      </c>
      <c r="G360" s="25">
        <v>1</v>
      </c>
      <c r="H360" s="25">
        <v>2</v>
      </c>
      <c r="I360" s="235">
        <v>442.2</v>
      </c>
      <c r="J360" s="235">
        <v>300</v>
      </c>
      <c r="K360" s="235">
        <v>300</v>
      </c>
      <c r="L360" s="12">
        <v>9</v>
      </c>
      <c r="M360" s="144">
        <f t="shared" si="61"/>
        <v>3386102.3000000003</v>
      </c>
      <c r="N360" s="144"/>
      <c r="O360" s="144"/>
      <c r="P360" s="144"/>
      <c r="Q360" s="144">
        <f t="shared" si="62"/>
        <v>3386102.3000000003</v>
      </c>
      <c r="R360" s="144"/>
      <c r="S360" s="30"/>
      <c r="T360" s="144"/>
      <c r="U360" s="144">
        <v>450.1</v>
      </c>
      <c r="V360" s="144">
        <f>U360*7523</f>
        <v>3386102.3000000003</v>
      </c>
      <c r="W360" s="144"/>
      <c r="X360" s="144"/>
      <c r="Y360" s="144"/>
      <c r="Z360" s="144"/>
      <c r="AA360" s="144"/>
      <c r="AB360" s="144"/>
      <c r="AC360" s="144"/>
      <c r="AD360" s="144"/>
      <c r="AE360" s="144"/>
      <c r="AF360" s="144"/>
      <c r="AG360" s="324">
        <v>2025</v>
      </c>
      <c r="AH360" s="128"/>
      <c r="AI360" s="172"/>
      <c r="AJ360" s="172"/>
      <c r="AK360" s="141">
        <f t="shared" si="65"/>
        <v>331</v>
      </c>
      <c r="AL360" s="35" t="s">
        <v>153</v>
      </c>
      <c r="AM360" s="141" t="str">
        <f t="shared" si="66"/>
        <v>331.</v>
      </c>
      <c r="AN360" s="147"/>
      <c r="AO360" s="35"/>
      <c r="AP360" s="16"/>
    </row>
    <row r="361" spans="1:42" ht="22.5" customHeight="1" x14ac:dyDescent="0.25">
      <c r="A361" s="68" t="str">
        <f t="shared" si="59"/>
        <v>332.</v>
      </c>
      <c r="B361" s="25">
        <v>329</v>
      </c>
      <c r="C361" s="36" t="s">
        <v>2751</v>
      </c>
      <c r="D361" s="25">
        <v>1977</v>
      </c>
      <c r="E361" s="68" t="s">
        <v>2932</v>
      </c>
      <c r="F361" s="68" t="s">
        <v>2935</v>
      </c>
      <c r="G361" s="25">
        <v>2</v>
      </c>
      <c r="H361" s="25">
        <v>2</v>
      </c>
      <c r="I361" s="146">
        <v>258.7</v>
      </c>
      <c r="J361" s="146">
        <v>168.51</v>
      </c>
      <c r="K361" s="146">
        <v>168.51</v>
      </c>
      <c r="L361" s="25">
        <v>12</v>
      </c>
      <c r="M361" s="144">
        <f t="shared" si="61"/>
        <v>1805520</v>
      </c>
      <c r="N361" s="144"/>
      <c r="O361" s="144"/>
      <c r="P361" s="144"/>
      <c r="Q361" s="144">
        <f t="shared" si="62"/>
        <v>1805520</v>
      </c>
      <c r="R361" s="144"/>
      <c r="S361" s="30"/>
      <c r="T361" s="144"/>
      <c r="U361" s="144">
        <v>240</v>
      </c>
      <c r="V361" s="144">
        <f>U361*7523</f>
        <v>1805520</v>
      </c>
      <c r="W361" s="144"/>
      <c r="X361" s="144"/>
      <c r="Y361" s="144"/>
      <c r="Z361" s="144"/>
      <c r="AA361" s="144"/>
      <c r="AB361" s="144"/>
      <c r="AC361" s="144"/>
      <c r="AD361" s="144"/>
      <c r="AE361" s="144"/>
      <c r="AF361" s="144"/>
      <c r="AG361" s="324">
        <v>2025</v>
      </c>
      <c r="AH361" s="128"/>
      <c r="AI361" s="172"/>
      <c r="AJ361" s="172"/>
      <c r="AK361" s="141">
        <f t="shared" si="65"/>
        <v>332</v>
      </c>
      <c r="AL361" s="35" t="s">
        <v>153</v>
      </c>
      <c r="AM361" s="141" t="str">
        <f t="shared" si="66"/>
        <v>332.</v>
      </c>
      <c r="AN361" s="147"/>
      <c r="AO361" s="35"/>
      <c r="AP361" s="16"/>
    </row>
    <row r="362" spans="1:42" ht="22.5" customHeight="1" x14ac:dyDescent="0.25">
      <c r="A362" s="68" t="str">
        <f t="shared" si="59"/>
        <v>333.</v>
      </c>
      <c r="B362" s="25">
        <v>376</v>
      </c>
      <c r="C362" s="36" t="s">
        <v>2752</v>
      </c>
      <c r="D362" s="25">
        <v>1977</v>
      </c>
      <c r="E362" s="68" t="s">
        <v>2932</v>
      </c>
      <c r="F362" s="68" t="s">
        <v>2934</v>
      </c>
      <c r="G362" s="25">
        <v>5</v>
      </c>
      <c r="H362" s="25">
        <v>6</v>
      </c>
      <c r="I362" s="146">
        <v>7392.87</v>
      </c>
      <c r="J362" s="146">
        <v>4723.7</v>
      </c>
      <c r="K362" s="146">
        <v>4723.7</v>
      </c>
      <c r="L362" s="25">
        <v>199</v>
      </c>
      <c r="M362" s="235">
        <f t="shared" si="61"/>
        <v>4518878</v>
      </c>
      <c r="N362" s="235"/>
      <c r="O362" s="235"/>
      <c r="P362" s="235"/>
      <c r="Q362" s="144">
        <f t="shared" si="62"/>
        <v>4518878</v>
      </c>
      <c r="R362" s="244"/>
      <c r="S362" s="245"/>
      <c r="T362" s="244"/>
      <c r="U362" s="244">
        <v>1274</v>
      </c>
      <c r="V362" s="244">
        <f>U362*3547</f>
        <v>4518878</v>
      </c>
      <c r="W362" s="244"/>
      <c r="X362" s="244"/>
      <c r="Y362" s="244"/>
      <c r="Z362" s="244"/>
      <c r="AA362" s="244"/>
      <c r="AB362" s="244"/>
      <c r="AC362" s="144"/>
      <c r="AD362" s="144"/>
      <c r="AE362" s="244"/>
      <c r="AF362" s="244"/>
      <c r="AG362" s="324">
        <v>2025</v>
      </c>
      <c r="AH362" s="128"/>
      <c r="AI362" s="172"/>
      <c r="AJ362" s="172"/>
      <c r="AK362" s="141">
        <f t="shared" si="65"/>
        <v>333</v>
      </c>
      <c r="AL362" s="35" t="s">
        <v>153</v>
      </c>
      <c r="AM362" s="141" t="str">
        <f t="shared" si="66"/>
        <v>333.</v>
      </c>
      <c r="AN362" s="147"/>
      <c r="AO362" s="35"/>
      <c r="AP362" s="16"/>
    </row>
    <row r="363" spans="1:42" ht="22.5" customHeight="1" x14ac:dyDescent="0.25">
      <c r="A363" s="68" t="str">
        <f t="shared" si="59"/>
        <v>334.</v>
      </c>
      <c r="B363" s="25">
        <v>841</v>
      </c>
      <c r="C363" s="36" t="s">
        <v>2753</v>
      </c>
      <c r="D363" s="25">
        <v>1977</v>
      </c>
      <c r="E363" s="68" t="s">
        <v>2932</v>
      </c>
      <c r="F363" s="68" t="s">
        <v>2934</v>
      </c>
      <c r="G363" s="25">
        <v>2</v>
      </c>
      <c r="H363" s="25">
        <v>2</v>
      </c>
      <c r="I363" s="322">
        <v>721.5</v>
      </c>
      <c r="J363" s="322">
        <v>721.2</v>
      </c>
      <c r="K363" s="322">
        <v>476.7</v>
      </c>
      <c r="L363" s="12">
        <v>30</v>
      </c>
      <c r="M363" s="235">
        <f t="shared" si="61"/>
        <v>4002236</v>
      </c>
      <c r="N363" s="235"/>
      <c r="O363" s="235"/>
      <c r="P363" s="235"/>
      <c r="Q363" s="144">
        <f t="shared" si="62"/>
        <v>4002236</v>
      </c>
      <c r="R363" s="244"/>
      <c r="S363" s="245"/>
      <c r="T363" s="244"/>
      <c r="U363" s="244">
        <v>532</v>
      </c>
      <c r="V363" s="244">
        <f t="shared" ref="V363:V368" si="70">U363*7523</f>
        <v>4002236</v>
      </c>
      <c r="W363" s="244"/>
      <c r="X363" s="244"/>
      <c r="Y363" s="244"/>
      <c r="Z363" s="244"/>
      <c r="AA363" s="244"/>
      <c r="AB363" s="244"/>
      <c r="AC363" s="144"/>
      <c r="AD363" s="144"/>
      <c r="AE363" s="244"/>
      <c r="AF363" s="244"/>
      <c r="AG363" s="324">
        <v>2025</v>
      </c>
      <c r="AH363" s="128"/>
      <c r="AI363" s="172"/>
      <c r="AJ363" s="172"/>
      <c r="AK363" s="141">
        <f t="shared" si="65"/>
        <v>334</v>
      </c>
      <c r="AL363" s="35" t="s">
        <v>153</v>
      </c>
      <c r="AM363" s="141" t="str">
        <f t="shared" si="66"/>
        <v>334.</v>
      </c>
      <c r="AN363" s="147"/>
      <c r="AO363" s="35"/>
      <c r="AP363" s="16"/>
    </row>
    <row r="364" spans="1:42" ht="22.5" customHeight="1" x14ac:dyDescent="0.25">
      <c r="A364" s="68" t="str">
        <f t="shared" si="59"/>
        <v>335.</v>
      </c>
      <c r="B364" s="25">
        <v>882</v>
      </c>
      <c r="C364" s="36" t="s">
        <v>2754</v>
      </c>
      <c r="D364" s="25">
        <v>1977</v>
      </c>
      <c r="E364" s="68" t="s">
        <v>2932</v>
      </c>
      <c r="F364" s="68" t="s">
        <v>2934</v>
      </c>
      <c r="G364" s="25">
        <v>2</v>
      </c>
      <c r="H364" s="25">
        <v>2</v>
      </c>
      <c r="I364" s="322">
        <v>780.8</v>
      </c>
      <c r="J364" s="322">
        <v>780.8</v>
      </c>
      <c r="K364" s="322">
        <v>448.6</v>
      </c>
      <c r="L364" s="12">
        <v>24</v>
      </c>
      <c r="M364" s="144">
        <f t="shared" si="61"/>
        <v>4446093</v>
      </c>
      <c r="N364" s="144"/>
      <c r="O364" s="144"/>
      <c r="P364" s="144"/>
      <c r="Q364" s="144">
        <f t="shared" si="62"/>
        <v>4446093</v>
      </c>
      <c r="R364" s="144"/>
      <c r="S364" s="30"/>
      <c r="T364" s="144"/>
      <c r="U364" s="144">
        <v>591</v>
      </c>
      <c r="V364" s="144">
        <f t="shared" si="70"/>
        <v>4446093</v>
      </c>
      <c r="W364" s="144"/>
      <c r="X364" s="144"/>
      <c r="Y364" s="144"/>
      <c r="Z364" s="144"/>
      <c r="AA364" s="144"/>
      <c r="AB364" s="144"/>
      <c r="AC364" s="144"/>
      <c r="AD364" s="144"/>
      <c r="AE364" s="144"/>
      <c r="AF364" s="144"/>
      <c r="AG364" s="324">
        <v>2025</v>
      </c>
      <c r="AH364" s="128"/>
      <c r="AI364" s="172"/>
      <c r="AJ364" s="172"/>
      <c r="AK364" s="141">
        <f t="shared" si="65"/>
        <v>335</v>
      </c>
      <c r="AL364" s="35" t="s">
        <v>153</v>
      </c>
      <c r="AM364" s="141" t="str">
        <f t="shared" si="66"/>
        <v>335.</v>
      </c>
      <c r="AN364" s="147"/>
      <c r="AO364" s="35"/>
      <c r="AP364" s="16"/>
    </row>
    <row r="365" spans="1:42" ht="22.5" customHeight="1" x14ac:dyDescent="0.25">
      <c r="A365" s="68" t="str">
        <f t="shared" si="59"/>
        <v>336.</v>
      </c>
      <c r="B365" s="25">
        <v>883</v>
      </c>
      <c r="C365" s="36" t="s">
        <v>2755</v>
      </c>
      <c r="D365" s="25">
        <v>1977</v>
      </c>
      <c r="E365" s="68" t="s">
        <v>2932</v>
      </c>
      <c r="F365" s="68" t="s">
        <v>2934</v>
      </c>
      <c r="G365" s="25">
        <v>2</v>
      </c>
      <c r="H365" s="25">
        <v>2</v>
      </c>
      <c r="I365" s="322">
        <v>720.7</v>
      </c>
      <c r="J365" s="322">
        <v>720.27</v>
      </c>
      <c r="K365" s="322">
        <v>474.2</v>
      </c>
      <c r="L365" s="12">
        <v>35</v>
      </c>
      <c r="M365" s="144">
        <f t="shared" si="61"/>
        <v>4446093</v>
      </c>
      <c r="N365" s="144"/>
      <c r="O365" s="144"/>
      <c r="P365" s="144"/>
      <c r="Q365" s="144">
        <f t="shared" si="62"/>
        <v>4446093</v>
      </c>
      <c r="R365" s="144"/>
      <c r="S365" s="30"/>
      <c r="T365" s="144"/>
      <c r="U365" s="144">
        <v>591</v>
      </c>
      <c r="V365" s="144">
        <f t="shared" si="70"/>
        <v>4446093</v>
      </c>
      <c r="W365" s="144"/>
      <c r="X365" s="144"/>
      <c r="Y365" s="144"/>
      <c r="Z365" s="144"/>
      <c r="AA365" s="144"/>
      <c r="AB365" s="144"/>
      <c r="AC365" s="144"/>
      <c r="AD365" s="144"/>
      <c r="AE365" s="144"/>
      <c r="AF365" s="144"/>
      <c r="AG365" s="324">
        <v>2025</v>
      </c>
      <c r="AH365" s="128"/>
      <c r="AI365" s="172"/>
      <c r="AJ365" s="172"/>
      <c r="AK365" s="141">
        <f t="shared" si="65"/>
        <v>336</v>
      </c>
      <c r="AL365" s="35" t="s">
        <v>153</v>
      </c>
      <c r="AM365" s="141" t="str">
        <f t="shared" si="66"/>
        <v>336.</v>
      </c>
      <c r="AN365" s="147"/>
      <c r="AO365" s="35"/>
      <c r="AP365" s="16"/>
    </row>
    <row r="366" spans="1:42" ht="22.5" customHeight="1" x14ac:dyDescent="0.25">
      <c r="A366" s="68" t="str">
        <f t="shared" si="59"/>
        <v>337.</v>
      </c>
      <c r="B366" s="25">
        <v>884</v>
      </c>
      <c r="C366" s="36" t="s">
        <v>2756</v>
      </c>
      <c r="D366" s="25">
        <v>1977</v>
      </c>
      <c r="E366" s="68" t="s">
        <v>2932</v>
      </c>
      <c r="F366" s="68" t="s">
        <v>2934</v>
      </c>
      <c r="G366" s="25">
        <v>2</v>
      </c>
      <c r="H366" s="25">
        <v>2</v>
      </c>
      <c r="I366" s="322">
        <v>728.8</v>
      </c>
      <c r="J366" s="322">
        <v>728.81</v>
      </c>
      <c r="K366" s="322">
        <v>475.9</v>
      </c>
      <c r="L366" s="12">
        <v>49</v>
      </c>
      <c r="M366" s="144">
        <f t="shared" si="61"/>
        <v>4528846</v>
      </c>
      <c r="N366" s="144"/>
      <c r="O366" s="144"/>
      <c r="P366" s="144"/>
      <c r="Q366" s="144">
        <f t="shared" si="62"/>
        <v>4528846</v>
      </c>
      <c r="R366" s="144"/>
      <c r="S366" s="30"/>
      <c r="T366" s="144"/>
      <c r="U366" s="144">
        <v>602</v>
      </c>
      <c r="V366" s="144">
        <f t="shared" si="70"/>
        <v>4528846</v>
      </c>
      <c r="W366" s="144"/>
      <c r="X366" s="144"/>
      <c r="Y366" s="144"/>
      <c r="Z366" s="144"/>
      <c r="AA366" s="144"/>
      <c r="AB366" s="144"/>
      <c r="AC366" s="144"/>
      <c r="AD366" s="144"/>
      <c r="AE366" s="144"/>
      <c r="AF366" s="144"/>
      <c r="AG366" s="324">
        <v>2025</v>
      </c>
      <c r="AH366" s="128"/>
      <c r="AI366" s="172"/>
      <c r="AJ366" s="172"/>
      <c r="AK366" s="141">
        <f t="shared" si="65"/>
        <v>337</v>
      </c>
      <c r="AL366" s="35" t="s">
        <v>153</v>
      </c>
      <c r="AM366" s="141" t="str">
        <f t="shared" si="66"/>
        <v>337.</v>
      </c>
      <c r="AN366" s="147"/>
      <c r="AO366" s="35"/>
      <c r="AP366" s="16"/>
    </row>
    <row r="367" spans="1:42" ht="22.5" customHeight="1" x14ac:dyDescent="0.25">
      <c r="A367" s="68" t="str">
        <f t="shared" si="59"/>
        <v>338.</v>
      </c>
      <c r="B367" s="25">
        <v>886</v>
      </c>
      <c r="C367" s="36" t="s">
        <v>2757</v>
      </c>
      <c r="D367" s="25">
        <v>1977</v>
      </c>
      <c r="E367" s="111" t="s">
        <v>2932</v>
      </c>
      <c r="F367" s="68" t="s">
        <v>2934</v>
      </c>
      <c r="G367" s="25">
        <v>2</v>
      </c>
      <c r="H367" s="25">
        <v>2</v>
      </c>
      <c r="I367" s="144">
        <v>725</v>
      </c>
      <c r="J367" s="144">
        <v>725</v>
      </c>
      <c r="K367" s="144">
        <v>467.2</v>
      </c>
      <c r="L367" s="30">
        <v>29</v>
      </c>
      <c r="M367" s="144">
        <f t="shared" si="61"/>
        <v>4528846</v>
      </c>
      <c r="N367" s="144"/>
      <c r="O367" s="144"/>
      <c r="P367" s="144"/>
      <c r="Q367" s="144">
        <f t="shared" si="62"/>
        <v>4528846</v>
      </c>
      <c r="R367" s="144"/>
      <c r="S367" s="30"/>
      <c r="T367" s="144"/>
      <c r="U367" s="144">
        <v>602</v>
      </c>
      <c r="V367" s="144">
        <f t="shared" si="70"/>
        <v>4528846</v>
      </c>
      <c r="W367" s="144"/>
      <c r="X367" s="144"/>
      <c r="Y367" s="144"/>
      <c r="Z367" s="144"/>
      <c r="AA367" s="144"/>
      <c r="AB367" s="144"/>
      <c r="AC367" s="144"/>
      <c r="AD367" s="144"/>
      <c r="AE367" s="144"/>
      <c r="AF367" s="144"/>
      <c r="AG367" s="324">
        <v>2025</v>
      </c>
      <c r="AH367" s="128"/>
      <c r="AI367" s="172"/>
      <c r="AJ367" s="172"/>
      <c r="AK367" s="141">
        <f t="shared" si="65"/>
        <v>338</v>
      </c>
      <c r="AL367" s="35" t="s">
        <v>153</v>
      </c>
      <c r="AM367" s="141" t="str">
        <f t="shared" si="66"/>
        <v>338.</v>
      </c>
      <c r="AN367" s="147"/>
      <c r="AO367" s="35"/>
      <c r="AP367" s="16"/>
    </row>
    <row r="368" spans="1:42" ht="22.5" customHeight="1" x14ac:dyDescent="0.25">
      <c r="A368" s="68" t="str">
        <f t="shared" si="59"/>
        <v>339.</v>
      </c>
      <c r="B368" s="25">
        <v>893</v>
      </c>
      <c r="C368" s="36" t="s">
        <v>2758</v>
      </c>
      <c r="D368" s="25">
        <v>1977</v>
      </c>
      <c r="E368" s="68" t="s">
        <v>2932</v>
      </c>
      <c r="F368" s="68" t="s">
        <v>2934</v>
      </c>
      <c r="G368" s="25">
        <v>2</v>
      </c>
      <c r="H368" s="25">
        <v>3</v>
      </c>
      <c r="I368" s="322">
        <v>719.5</v>
      </c>
      <c r="J368" s="322">
        <v>719.47</v>
      </c>
      <c r="K368" s="322">
        <v>475.3</v>
      </c>
      <c r="L368" s="12">
        <v>38</v>
      </c>
      <c r="M368" s="235">
        <f t="shared" si="61"/>
        <v>6153814</v>
      </c>
      <c r="N368" s="235"/>
      <c r="O368" s="235"/>
      <c r="P368" s="235"/>
      <c r="Q368" s="144">
        <f t="shared" si="62"/>
        <v>6153814</v>
      </c>
      <c r="R368" s="244"/>
      <c r="S368" s="245"/>
      <c r="T368" s="244"/>
      <c r="U368" s="244">
        <v>818</v>
      </c>
      <c r="V368" s="244">
        <f t="shared" si="70"/>
        <v>6153814</v>
      </c>
      <c r="W368" s="244"/>
      <c r="X368" s="244"/>
      <c r="Y368" s="244"/>
      <c r="Z368" s="244"/>
      <c r="AA368" s="244"/>
      <c r="AB368" s="244"/>
      <c r="AC368" s="144"/>
      <c r="AD368" s="144"/>
      <c r="AE368" s="244"/>
      <c r="AF368" s="244"/>
      <c r="AG368" s="324">
        <v>2025</v>
      </c>
      <c r="AH368" s="128"/>
      <c r="AI368" s="172"/>
      <c r="AJ368" s="172"/>
      <c r="AK368" s="141">
        <f t="shared" si="65"/>
        <v>339</v>
      </c>
      <c r="AL368" s="35" t="s">
        <v>153</v>
      </c>
      <c r="AM368" s="141" t="str">
        <f t="shared" si="66"/>
        <v>339.</v>
      </c>
      <c r="AN368" s="147"/>
      <c r="AO368" s="35"/>
      <c r="AP368" s="16"/>
    </row>
    <row r="369" spans="1:42" ht="22.5" customHeight="1" x14ac:dyDescent="0.25">
      <c r="A369" s="68" t="str">
        <f t="shared" si="59"/>
        <v>340.</v>
      </c>
      <c r="B369" s="25">
        <v>93</v>
      </c>
      <c r="C369" s="36" t="s">
        <v>2759</v>
      </c>
      <c r="D369" s="25">
        <v>1978</v>
      </c>
      <c r="E369" s="68" t="s">
        <v>2932</v>
      </c>
      <c r="F369" s="68" t="s">
        <v>2934</v>
      </c>
      <c r="G369" s="25">
        <v>2</v>
      </c>
      <c r="H369" s="25">
        <v>2</v>
      </c>
      <c r="I369" s="235">
        <v>841</v>
      </c>
      <c r="J369" s="235">
        <v>502.7</v>
      </c>
      <c r="K369" s="235">
        <v>502.7</v>
      </c>
      <c r="L369" s="12">
        <v>17</v>
      </c>
      <c r="M369" s="235">
        <f t="shared" si="61"/>
        <v>5266100</v>
      </c>
      <c r="N369" s="235"/>
      <c r="O369" s="235"/>
      <c r="P369" s="235"/>
      <c r="Q369" s="144">
        <f t="shared" si="62"/>
        <v>5266100</v>
      </c>
      <c r="R369" s="244"/>
      <c r="S369" s="245"/>
      <c r="T369" s="244"/>
      <c r="U369" s="244">
        <v>700</v>
      </c>
      <c r="V369" s="244">
        <f>U369*7523</f>
        <v>5266100</v>
      </c>
      <c r="W369" s="244"/>
      <c r="X369" s="244"/>
      <c r="Y369" s="244"/>
      <c r="Z369" s="244"/>
      <c r="AA369" s="244"/>
      <c r="AB369" s="244"/>
      <c r="AC369" s="144"/>
      <c r="AD369" s="144"/>
      <c r="AE369" s="244"/>
      <c r="AF369" s="244"/>
      <c r="AG369" s="324">
        <v>2025</v>
      </c>
      <c r="AH369" s="128"/>
      <c r="AI369" s="172"/>
      <c r="AJ369" s="172"/>
      <c r="AK369" s="141">
        <f t="shared" si="65"/>
        <v>340</v>
      </c>
      <c r="AL369" s="35" t="s">
        <v>153</v>
      </c>
      <c r="AM369" s="141" t="str">
        <f t="shared" si="66"/>
        <v>340.</v>
      </c>
      <c r="AN369" s="147"/>
      <c r="AO369" s="35"/>
      <c r="AP369" s="16"/>
    </row>
    <row r="370" spans="1:42" ht="22.5" customHeight="1" x14ac:dyDescent="0.25">
      <c r="A370" s="68" t="str">
        <f t="shared" si="59"/>
        <v>341.</v>
      </c>
      <c r="B370" s="25">
        <v>484</v>
      </c>
      <c r="C370" s="36" t="s">
        <v>2760</v>
      </c>
      <c r="D370" s="25">
        <v>1978</v>
      </c>
      <c r="E370" s="68" t="s">
        <v>2932</v>
      </c>
      <c r="F370" s="68" t="s">
        <v>2934</v>
      </c>
      <c r="G370" s="25">
        <v>5</v>
      </c>
      <c r="H370" s="25">
        <v>6</v>
      </c>
      <c r="I370" s="235">
        <v>4922.7</v>
      </c>
      <c r="J370" s="235">
        <v>3002.1</v>
      </c>
      <c r="K370" s="235">
        <v>3002.1</v>
      </c>
      <c r="L370" s="12">
        <v>178</v>
      </c>
      <c r="M370" s="235">
        <f t="shared" si="61"/>
        <v>4737018.5</v>
      </c>
      <c r="N370" s="235"/>
      <c r="O370" s="235"/>
      <c r="P370" s="235"/>
      <c r="Q370" s="144">
        <f t="shared" si="62"/>
        <v>4737018.5</v>
      </c>
      <c r="R370" s="235"/>
      <c r="S370" s="240"/>
      <c r="T370" s="235"/>
      <c r="U370" s="235">
        <v>1335.5</v>
      </c>
      <c r="V370" s="235">
        <f>U370*3547</f>
        <v>4737018.5</v>
      </c>
      <c r="W370" s="235"/>
      <c r="X370" s="235"/>
      <c r="Y370" s="235"/>
      <c r="Z370" s="235"/>
      <c r="AA370" s="235"/>
      <c r="AB370" s="235"/>
      <c r="AC370" s="144"/>
      <c r="AD370" s="144"/>
      <c r="AE370" s="235"/>
      <c r="AF370" s="235"/>
      <c r="AG370" s="324">
        <v>2025</v>
      </c>
      <c r="AH370" s="128"/>
      <c r="AI370" s="172"/>
      <c r="AJ370" s="172"/>
      <c r="AK370" s="141">
        <f t="shared" si="65"/>
        <v>341</v>
      </c>
      <c r="AL370" s="35" t="s">
        <v>153</v>
      </c>
      <c r="AM370" s="141" t="str">
        <f t="shared" si="66"/>
        <v>341.</v>
      </c>
      <c r="AN370" s="147"/>
      <c r="AO370" s="274"/>
      <c r="AP370" s="16"/>
    </row>
    <row r="371" spans="1:42" ht="22.5" customHeight="1" x14ac:dyDescent="0.25">
      <c r="A371" s="68" t="str">
        <f t="shared" si="59"/>
        <v>342.</v>
      </c>
      <c r="B371" s="25">
        <v>683</v>
      </c>
      <c r="C371" s="36" t="s">
        <v>2761</v>
      </c>
      <c r="D371" s="25">
        <v>1978</v>
      </c>
      <c r="E371" s="68" t="s">
        <v>2932</v>
      </c>
      <c r="F371" s="68" t="s">
        <v>2934</v>
      </c>
      <c r="G371" s="25">
        <v>5</v>
      </c>
      <c r="H371" s="25">
        <v>1</v>
      </c>
      <c r="I371" s="322">
        <v>2844.4</v>
      </c>
      <c r="J371" s="322">
        <v>1075.8</v>
      </c>
      <c r="K371" s="322">
        <v>1075.8</v>
      </c>
      <c r="L371" s="12">
        <v>60</v>
      </c>
      <c r="M371" s="235">
        <f t="shared" si="61"/>
        <v>2287815</v>
      </c>
      <c r="N371" s="235"/>
      <c r="O371" s="235"/>
      <c r="P371" s="235"/>
      <c r="Q371" s="144">
        <f t="shared" si="62"/>
        <v>2287815</v>
      </c>
      <c r="R371" s="244"/>
      <c r="S371" s="245"/>
      <c r="T371" s="244"/>
      <c r="U371" s="244">
        <v>645</v>
      </c>
      <c r="V371" s="244">
        <f>U371*3547</f>
        <v>2287815</v>
      </c>
      <c r="W371" s="244"/>
      <c r="X371" s="244"/>
      <c r="Y371" s="244"/>
      <c r="Z371" s="244"/>
      <c r="AA371" s="244"/>
      <c r="AB371" s="244"/>
      <c r="AC371" s="144"/>
      <c r="AD371" s="144"/>
      <c r="AE371" s="244"/>
      <c r="AF371" s="244"/>
      <c r="AG371" s="324">
        <v>2025</v>
      </c>
      <c r="AH371" s="128"/>
      <c r="AI371" s="172"/>
      <c r="AJ371" s="172"/>
      <c r="AK371" s="141">
        <f t="shared" si="65"/>
        <v>342</v>
      </c>
      <c r="AL371" s="35" t="s">
        <v>153</v>
      </c>
      <c r="AM371" s="141" t="str">
        <f t="shared" si="66"/>
        <v>342.</v>
      </c>
      <c r="AN371" s="147"/>
      <c r="AO371" s="35"/>
      <c r="AP371" s="16"/>
    </row>
    <row r="372" spans="1:42" ht="22.5" customHeight="1" x14ac:dyDescent="0.25">
      <c r="A372" s="68" t="str">
        <f t="shared" si="59"/>
        <v>343.</v>
      </c>
      <c r="B372" s="25">
        <v>849</v>
      </c>
      <c r="C372" s="36" t="s">
        <v>2762</v>
      </c>
      <c r="D372" s="25">
        <v>1978</v>
      </c>
      <c r="E372" s="68" t="s">
        <v>2932</v>
      </c>
      <c r="F372" s="68" t="s">
        <v>2934</v>
      </c>
      <c r="G372" s="25">
        <v>2</v>
      </c>
      <c r="H372" s="25">
        <v>3</v>
      </c>
      <c r="I372" s="235">
        <v>902.2</v>
      </c>
      <c r="J372" s="235">
        <v>902.2</v>
      </c>
      <c r="K372" s="235">
        <v>608.70000000000005</v>
      </c>
      <c r="L372" s="12">
        <v>37</v>
      </c>
      <c r="M372" s="235">
        <f t="shared" si="61"/>
        <v>5612158</v>
      </c>
      <c r="N372" s="235"/>
      <c r="O372" s="235"/>
      <c r="P372" s="235"/>
      <c r="Q372" s="144">
        <f t="shared" si="62"/>
        <v>5612158</v>
      </c>
      <c r="R372" s="244"/>
      <c r="S372" s="245"/>
      <c r="T372" s="244"/>
      <c r="U372" s="244">
        <v>746</v>
      </c>
      <c r="V372" s="244">
        <f t="shared" ref="V372:V373" si="71">U372*7523</f>
        <v>5612158</v>
      </c>
      <c r="W372" s="244"/>
      <c r="X372" s="244"/>
      <c r="Y372" s="244"/>
      <c r="Z372" s="244"/>
      <c r="AA372" s="244"/>
      <c r="AB372" s="244"/>
      <c r="AC372" s="144"/>
      <c r="AD372" s="144"/>
      <c r="AE372" s="244"/>
      <c r="AF372" s="244"/>
      <c r="AG372" s="324">
        <v>2025</v>
      </c>
      <c r="AH372" s="128"/>
      <c r="AI372" s="172"/>
      <c r="AJ372" s="172"/>
      <c r="AK372" s="141">
        <f t="shared" si="65"/>
        <v>343</v>
      </c>
      <c r="AL372" s="35" t="s">
        <v>153</v>
      </c>
      <c r="AM372" s="141" t="str">
        <f t="shared" si="66"/>
        <v>343.</v>
      </c>
      <c r="AN372" s="147"/>
      <c r="AO372" s="35"/>
      <c r="AP372" s="16"/>
    </row>
    <row r="373" spans="1:42" ht="22.5" customHeight="1" x14ac:dyDescent="0.25">
      <c r="A373" s="68" t="str">
        <f t="shared" si="59"/>
        <v>344.</v>
      </c>
      <c r="B373" s="25">
        <v>897</v>
      </c>
      <c r="C373" s="36" t="s">
        <v>2763</v>
      </c>
      <c r="D373" s="25">
        <v>1978</v>
      </c>
      <c r="E373" s="68" t="s">
        <v>2932</v>
      </c>
      <c r="F373" s="68" t="s">
        <v>2934</v>
      </c>
      <c r="G373" s="25">
        <v>2</v>
      </c>
      <c r="H373" s="25">
        <v>3</v>
      </c>
      <c r="I373" s="322">
        <v>849.7</v>
      </c>
      <c r="J373" s="322">
        <v>849.7</v>
      </c>
      <c r="K373" s="322">
        <v>499.8</v>
      </c>
      <c r="L373" s="12">
        <v>33</v>
      </c>
      <c r="M373" s="235">
        <f t="shared" si="61"/>
        <v>4611599</v>
      </c>
      <c r="N373" s="235"/>
      <c r="O373" s="235"/>
      <c r="P373" s="235"/>
      <c r="Q373" s="144">
        <f t="shared" si="62"/>
        <v>4611599</v>
      </c>
      <c r="R373" s="244"/>
      <c r="S373" s="245"/>
      <c r="T373" s="244"/>
      <c r="U373" s="244">
        <v>613</v>
      </c>
      <c r="V373" s="244">
        <f t="shared" si="71"/>
        <v>4611599</v>
      </c>
      <c r="W373" s="244"/>
      <c r="X373" s="244"/>
      <c r="Y373" s="244"/>
      <c r="Z373" s="244"/>
      <c r="AA373" s="244"/>
      <c r="AB373" s="244"/>
      <c r="AC373" s="144"/>
      <c r="AD373" s="144"/>
      <c r="AE373" s="244"/>
      <c r="AF373" s="244"/>
      <c r="AG373" s="324">
        <v>2025</v>
      </c>
      <c r="AH373" s="128"/>
      <c r="AI373" s="172"/>
      <c r="AJ373" s="172"/>
      <c r="AK373" s="141">
        <f t="shared" si="65"/>
        <v>344</v>
      </c>
      <c r="AL373" s="35" t="s">
        <v>153</v>
      </c>
      <c r="AM373" s="141" t="str">
        <f t="shared" si="66"/>
        <v>344.</v>
      </c>
      <c r="AN373" s="147"/>
      <c r="AO373" s="35"/>
      <c r="AP373" s="16"/>
    </row>
    <row r="374" spans="1:42" ht="22.5" customHeight="1" x14ac:dyDescent="0.25">
      <c r="A374" s="68" t="str">
        <f t="shared" si="59"/>
        <v>345.</v>
      </c>
      <c r="B374" s="25">
        <v>94</v>
      </c>
      <c r="C374" s="161" t="s">
        <v>2764</v>
      </c>
      <c r="D374" s="25">
        <v>1979</v>
      </c>
      <c r="E374" s="68" t="s">
        <v>2932</v>
      </c>
      <c r="F374" s="68" t="s">
        <v>2934</v>
      </c>
      <c r="G374" s="25">
        <v>2</v>
      </c>
      <c r="H374" s="25">
        <v>2</v>
      </c>
      <c r="I374" s="322">
        <v>764</v>
      </c>
      <c r="J374" s="322">
        <v>446</v>
      </c>
      <c r="K374" s="322">
        <v>446</v>
      </c>
      <c r="L374" s="12">
        <v>43</v>
      </c>
      <c r="M374" s="235">
        <f t="shared" si="61"/>
        <v>285800</v>
      </c>
      <c r="N374" s="235"/>
      <c r="O374" s="235"/>
      <c r="P374" s="235"/>
      <c r="Q374" s="144">
        <f t="shared" si="62"/>
        <v>285800</v>
      </c>
      <c r="R374" s="235">
        <v>285800</v>
      </c>
      <c r="S374" s="240"/>
      <c r="T374" s="235"/>
      <c r="U374" s="235"/>
      <c r="V374" s="235"/>
      <c r="W374" s="235"/>
      <c r="X374" s="235"/>
      <c r="Y374" s="235"/>
      <c r="Z374" s="235"/>
      <c r="AA374" s="235"/>
      <c r="AB374" s="235"/>
      <c r="AC374" s="235"/>
      <c r="AD374" s="235"/>
      <c r="AE374" s="235"/>
      <c r="AF374" s="235"/>
      <c r="AG374" s="324">
        <v>2025</v>
      </c>
      <c r="AH374" s="128"/>
      <c r="AI374" s="172"/>
      <c r="AJ374" s="172"/>
      <c r="AK374" s="141">
        <f t="shared" si="65"/>
        <v>345</v>
      </c>
      <c r="AL374" s="35" t="s">
        <v>153</v>
      </c>
      <c r="AM374" s="141" t="str">
        <f t="shared" si="66"/>
        <v>345.</v>
      </c>
      <c r="AN374" s="147"/>
      <c r="AO374" s="35"/>
      <c r="AP374" s="16"/>
    </row>
    <row r="375" spans="1:42" ht="22.5" customHeight="1" x14ac:dyDescent="0.25">
      <c r="A375" s="68" t="str">
        <f t="shared" si="59"/>
        <v>346.</v>
      </c>
      <c r="B375" s="25">
        <v>348</v>
      </c>
      <c r="C375" s="36" t="s">
        <v>2765</v>
      </c>
      <c r="D375" s="25">
        <v>1979</v>
      </c>
      <c r="E375" s="111" t="s">
        <v>2932</v>
      </c>
      <c r="F375" s="68" t="s">
        <v>2934</v>
      </c>
      <c r="G375" s="25">
        <v>2</v>
      </c>
      <c r="H375" s="25">
        <v>2</v>
      </c>
      <c r="I375" s="144">
        <v>931.8</v>
      </c>
      <c r="J375" s="144">
        <v>558.79999999999995</v>
      </c>
      <c r="K375" s="144">
        <v>558.79999999999995</v>
      </c>
      <c r="L375" s="30">
        <v>23</v>
      </c>
      <c r="M375" s="235">
        <f t="shared" si="61"/>
        <v>1181412</v>
      </c>
      <c r="N375" s="235"/>
      <c r="O375" s="235"/>
      <c r="P375" s="235"/>
      <c r="Q375" s="144">
        <f t="shared" si="62"/>
        <v>1181412</v>
      </c>
      <c r="R375" s="244">
        <f>730980+450432</f>
        <v>1181412</v>
      </c>
      <c r="S375" s="245"/>
      <c r="T375" s="244"/>
      <c r="U375" s="244"/>
      <c r="V375" s="244"/>
      <c r="W375" s="244"/>
      <c r="X375" s="244"/>
      <c r="Y375" s="244"/>
      <c r="Z375" s="244"/>
      <c r="AA375" s="244"/>
      <c r="AB375" s="244"/>
      <c r="AC375" s="144"/>
      <c r="AD375" s="144"/>
      <c r="AE375" s="244"/>
      <c r="AF375" s="244"/>
      <c r="AG375" s="324">
        <v>2025</v>
      </c>
      <c r="AH375" s="128"/>
      <c r="AI375" s="172"/>
      <c r="AJ375" s="172"/>
      <c r="AK375" s="141">
        <f t="shared" si="65"/>
        <v>346</v>
      </c>
      <c r="AL375" s="35" t="s">
        <v>153</v>
      </c>
      <c r="AM375" s="141" t="str">
        <f t="shared" si="66"/>
        <v>346.</v>
      </c>
      <c r="AN375" s="147"/>
      <c r="AO375" s="35"/>
      <c r="AP375" s="16"/>
    </row>
    <row r="376" spans="1:42" ht="22.5" customHeight="1" x14ac:dyDescent="0.25">
      <c r="A376" s="68" t="str">
        <f t="shared" si="59"/>
        <v>347.</v>
      </c>
      <c r="B376" s="25">
        <v>840</v>
      </c>
      <c r="C376" s="36" t="s">
        <v>2766</v>
      </c>
      <c r="D376" s="25">
        <v>1979</v>
      </c>
      <c r="E376" s="68" t="s">
        <v>2932</v>
      </c>
      <c r="F376" s="68" t="s">
        <v>2934</v>
      </c>
      <c r="G376" s="25">
        <v>2</v>
      </c>
      <c r="H376" s="25">
        <v>3</v>
      </c>
      <c r="I376" s="322">
        <v>907.3</v>
      </c>
      <c r="J376" s="322">
        <v>907.3</v>
      </c>
      <c r="K376" s="322">
        <v>584.9</v>
      </c>
      <c r="L376" s="12">
        <v>46</v>
      </c>
      <c r="M376" s="235">
        <f t="shared" si="61"/>
        <v>5664819</v>
      </c>
      <c r="N376" s="235"/>
      <c r="O376" s="235"/>
      <c r="P376" s="235"/>
      <c r="Q376" s="144">
        <f t="shared" si="62"/>
        <v>5664819</v>
      </c>
      <c r="R376" s="244"/>
      <c r="S376" s="245"/>
      <c r="T376" s="244"/>
      <c r="U376" s="244">
        <v>753</v>
      </c>
      <c r="V376" s="244">
        <f t="shared" ref="V376:V377" si="72">U376*7523</f>
        <v>5664819</v>
      </c>
      <c r="W376" s="244"/>
      <c r="X376" s="244"/>
      <c r="Y376" s="244"/>
      <c r="Z376" s="244"/>
      <c r="AA376" s="244"/>
      <c r="AB376" s="244"/>
      <c r="AC376" s="144"/>
      <c r="AD376" s="144"/>
      <c r="AE376" s="244"/>
      <c r="AF376" s="244"/>
      <c r="AG376" s="324">
        <v>2025</v>
      </c>
      <c r="AH376" s="128"/>
      <c r="AI376" s="172"/>
      <c r="AJ376" s="172"/>
      <c r="AK376" s="141">
        <f t="shared" si="65"/>
        <v>347</v>
      </c>
      <c r="AL376" s="35" t="s">
        <v>153</v>
      </c>
      <c r="AM376" s="141" t="str">
        <f t="shared" si="66"/>
        <v>347.</v>
      </c>
      <c r="AN376" s="147"/>
      <c r="AO376" s="35"/>
      <c r="AP376" s="16"/>
    </row>
    <row r="377" spans="1:42" ht="22.5" customHeight="1" x14ac:dyDescent="0.25">
      <c r="A377" s="68" t="str">
        <f t="shared" si="59"/>
        <v>348.</v>
      </c>
      <c r="B377" s="25">
        <v>848</v>
      </c>
      <c r="C377" s="36" t="s">
        <v>2767</v>
      </c>
      <c r="D377" s="25">
        <v>1979</v>
      </c>
      <c r="E377" s="68" t="s">
        <v>2932</v>
      </c>
      <c r="F377" s="68" t="s">
        <v>2934</v>
      </c>
      <c r="G377" s="25">
        <v>2</v>
      </c>
      <c r="H377" s="25">
        <v>3</v>
      </c>
      <c r="I377" s="322">
        <v>813.7</v>
      </c>
      <c r="J377" s="322">
        <v>813.67</v>
      </c>
      <c r="K377" s="322">
        <v>525.98</v>
      </c>
      <c r="L377" s="12">
        <v>46</v>
      </c>
      <c r="M377" s="235">
        <f t="shared" si="61"/>
        <v>5702434</v>
      </c>
      <c r="N377" s="235"/>
      <c r="O377" s="235"/>
      <c r="P377" s="235"/>
      <c r="Q377" s="144">
        <f t="shared" si="62"/>
        <v>5702434</v>
      </c>
      <c r="R377" s="244"/>
      <c r="S377" s="245"/>
      <c r="T377" s="244"/>
      <c r="U377" s="244">
        <v>758</v>
      </c>
      <c r="V377" s="244">
        <f t="shared" si="72"/>
        <v>5702434</v>
      </c>
      <c r="W377" s="244"/>
      <c r="X377" s="244"/>
      <c r="Y377" s="244"/>
      <c r="Z377" s="244"/>
      <c r="AA377" s="244"/>
      <c r="AB377" s="244"/>
      <c r="AC377" s="144"/>
      <c r="AD377" s="144"/>
      <c r="AE377" s="244"/>
      <c r="AF377" s="244"/>
      <c r="AG377" s="324">
        <v>2025</v>
      </c>
      <c r="AH377" s="128"/>
      <c r="AI377" s="172"/>
      <c r="AJ377" s="172"/>
      <c r="AK377" s="141">
        <f t="shared" si="65"/>
        <v>348</v>
      </c>
      <c r="AL377" s="35" t="s">
        <v>153</v>
      </c>
      <c r="AM377" s="141" t="str">
        <f t="shared" si="66"/>
        <v>348.</v>
      </c>
      <c r="AN377" s="147"/>
      <c r="AO377" s="35"/>
      <c r="AP377" s="16"/>
    </row>
    <row r="378" spans="1:42" ht="22.5" customHeight="1" x14ac:dyDescent="0.25">
      <c r="A378" s="68" t="str">
        <f t="shared" si="59"/>
        <v>349.</v>
      </c>
      <c r="B378" s="25">
        <v>852</v>
      </c>
      <c r="C378" s="36" t="s">
        <v>2768</v>
      </c>
      <c r="D378" s="25">
        <v>1979</v>
      </c>
      <c r="E378" s="68" t="s">
        <v>2932</v>
      </c>
      <c r="F378" s="68" t="s">
        <v>2934</v>
      </c>
      <c r="G378" s="25">
        <v>2</v>
      </c>
      <c r="H378" s="25">
        <v>3</v>
      </c>
      <c r="I378" s="322">
        <v>855.7</v>
      </c>
      <c r="J378" s="322">
        <v>855.7</v>
      </c>
      <c r="K378" s="322">
        <v>498.1</v>
      </c>
      <c r="L378" s="12">
        <v>30</v>
      </c>
      <c r="M378" s="144">
        <f t="shared" si="61"/>
        <v>5356376</v>
      </c>
      <c r="N378" s="144"/>
      <c r="O378" s="144"/>
      <c r="P378" s="144"/>
      <c r="Q378" s="144">
        <f t="shared" si="62"/>
        <v>5356376</v>
      </c>
      <c r="R378" s="144"/>
      <c r="S378" s="30"/>
      <c r="T378" s="144"/>
      <c r="U378" s="144">
        <v>712</v>
      </c>
      <c r="V378" s="144">
        <f>U378*7523</f>
        <v>5356376</v>
      </c>
      <c r="W378" s="144"/>
      <c r="X378" s="144"/>
      <c r="Y378" s="144"/>
      <c r="Z378" s="144"/>
      <c r="AA378" s="144"/>
      <c r="AB378" s="144"/>
      <c r="AC378" s="144"/>
      <c r="AD378" s="144"/>
      <c r="AE378" s="144"/>
      <c r="AF378" s="144"/>
      <c r="AG378" s="324">
        <v>2025</v>
      </c>
      <c r="AH378" s="128"/>
      <c r="AI378" s="172"/>
      <c r="AJ378" s="172"/>
      <c r="AK378" s="141">
        <f t="shared" si="65"/>
        <v>349</v>
      </c>
      <c r="AL378" s="35" t="s">
        <v>153</v>
      </c>
      <c r="AM378" s="141" t="str">
        <f t="shared" si="66"/>
        <v>349.</v>
      </c>
      <c r="AN378" s="147"/>
      <c r="AO378" s="35"/>
      <c r="AP378" s="16"/>
    </row>
    <row r="379" spans="1:42" ht="22.5" customHeight="1" x14ac:dyDescent="0.25">
      <c r="A379" s="68" t="str">
        <f t="shared" si="59"/>
        <v>350.</v>
      </c>
      <c r="B379" s="25">
        <v>5494</v>
      </c>
      <c r="C379" s="202" t="s">
        <v>2769</v>
      </c>
      <c r="D379" s="25">
        <v>1979</v>
      </c>
      <c r="E379" s="111" t="s">
        <v>2932</v>
      </c>
      <c r="F379" s="68" t="s">
        <v>2934</v>
      </c>
      <c r="G379" s="25">
        <v>2</v>
      </c>
      <c r="H379" s="25">
        <v>1</v>
      </c>
      <c r="I379" s="241">
        <v>358.6</v>
      </c>
      <c r="J379" s="241">
        <v>290.2</v>
      </c>
      <c r="K379" s="241">
        <v>290.2</v>
      </c>
      <c r="L379" s="242">
        <v>28</v>
      </c>
      <c r="M379" s="235">
        <f t="shared" si="61"/>
        <v>232899</v>
      </c>
      <c r="N379" s="235"/>
      <c r="O379" s="235"/>
      <c r="P379" s="235"/>
      <c r="Q379" s="144">
        <f t="shared" si="62"/>
        <v>232899</v>
      </c>
      <c r="R379" s="144"/>
      <c r="S379" s="30"/>
      <c r="T379" s="144"/>
      <c r="U379" s="144"/>
      <c r="V379" s="144"/>
      <c r="W379" s="144"/>
      <c r="X379" s="144"/>
      <c r="Y379" s="144"/>
      <c r="Z379" s="144"/>
      <c r="AA379" s="144">
        <v>87</v>
      </c>
      <c r="AB379" s="144">
        <f>AA379*2677</f>
        <v>232899</v>
      </c>
      <c r="AC379" s="144"/>
      <c r="AD379" s="144"/>
      <c r="AE379" s="144"/>
      <c r="AF379" s="144"/>
      <c r="AG379" s="324">
        <v>2025</v>
      </c>
      <c r="AH379" s="128"/>
      <c r="AI379" s="172"/>
      <c r="AJ379" s="172"/>
      <c r="AK379" s="141">
        <f t="shared" si="65"/>
        <v>350</v>
      </c>
      <c r="AL379" s="35" t="s">
        <v>153</v>
      </c>
      <c r="AM379" s="141" t="str">
        <f t="shared" si="66"/>
        <v>350.</v>
      </c>
      <c r="AN379" s="147"/>
      <c r="AO379" s="35"/>
      <c r="AP379" s="16"/>
    </row>
    <row r="380" spans="1:42" ht="22.5" customHeight="1" x14ac:dyDescent="0.25">
      <c r="A380" s="68" t="str">
        <f t="shared" si="59"/>
        <v>351.</v>
      </c>
      <c r="B380" s="25">
        <v>191</v>
      </c>
      <c r="C380" s="36" t="s">
        <v>2770</v>
      </c>
      <c r="D380" s="25">
        <v>1980</v>
      </c>
      <c r="E380" s="68" t="s">
        <v>2932</v>
      </c>
      <c r="F380" s="68" t="s">
        <v>2934</v>
      </c>
      <c r="G380" s="25">
        <v>3</v>
      </c>
      <c r="H380" s="25">
        <v>3</v>
      </c>
      <c r="I380" s="235">
        <v>1423</v>
      </c>
      <c r="J380" s="235">
        <v>1292.0999999999999</v>
      </c>
      <c r="K380" s="235">
        <v>1292.0999999999999</v>
      </c>
      <c r="L380" s="12">
        <v>55</v>
      </c>
      <c r="M380" s="144">
        <f t="shared" si="61"/>
        <v>5455679.6000000006</v>
      </c>
      <c r="N380" s="144"/>
      <c r="O380" s="144"/>
      <c r="P380" s="144"/>
      <c r="Q380" s="144">
        <f t="shared" si="62"/>
        <v>5455679.6000000006</v>
      </c>
      <c r="R380" s="144"/>
      <c r="S380" s="30"/>
      <c r="T380" s="144"/>
      <c r="U380" s="144">
        <v>725.2</v>
      </c>
      <c r="V380" s="144">
        <f>U380*7523</f>
        <v>5455679.6000000006</v>
      </c>
      <c r="W380" s="144"/>
      <c r="X380" s="144"/>
      <c r="Y380" s="144"/>
      <c r="Z380" s="144"/>
      <c r="AA380" s="144"/>
      <c r="AB380" s="144"/>
      <c r="AC380" s="144"/>
      <c r="AD380" s="144"/>
      <c r="AE380" s="144"/>
      <c r="AF380" s="144"/>
      <c r="AG380" s="324">
        <v>2025</v>
      </c>
      <c r="AH380" s="128"/>
      <c r="AI380" s="172"/>
      <c r="AJ380" s="172"/>
      <c r="AK380" s="141">
        <f t="shared" si="65"/>
        <v>351</v>
      </c>
      <c r="AL380" s="35" t="s">
        <v>153</v>
      </c>
      <c r="AM380" s="141" t="str">
        <f t="shared" si="66"/>
        <v>351.</v>
      </c>
      <c r="AN380" s="147"/>
      <c r="AO380" s="35"/>
      <c r="AP380" s="16"/>
    </row>
    <row r="381" spans="1:42" ht="22.5" customHeight="1" x14ac:dyDescent="0.25">
      <c r="A381" s="68" t="str">
        <f t="shared" si="59"/>
        <v>352.</v>
      </c>
      <c r="B381" s="25">
        <v>303</v>
      </c>
      <c r="C381" s="36" t="s">
        <v>2771</v>
      </c>
      <c r="D381" s="25">
        <v>1980</v>
      </c>
      <c r="E381" s="68" t="s">
        <v>2932</v>
      </c>
      <c r="F381" s="68" t="s">
        <v>2934</v>
      </c>
      <c r="G381" s="25">
        <v>2</v>
      </c>
      <c r="H381" s="25">
        <v>1</v>
      </c>
      <c r="I381" s="322">
        <v>749.7</v>
      </c>
      <c r="J381" s="322">
        <v>274.39999999999998</v>
      </c>
      <c r="K381" s="322">
        <v>274.39999999999998</v>
      </c>
      <c r="L381" s="12">
        <v>25</v>
      </c>
      <c r="M381" s="235">
        <f t="shared" si="61"/>
        <v>184860</v>
      </c>
      <c r="N381" s="235"/>
      <c r="O381" s="235"/>
      <c r="P381" s="235"/>
      <c r="Q381" s="144">
        <f t="shared" si="62"/>
        <v>184860</v>
      </c>
      <c r="R381" s="144">
        <v>184860</v>
      </c>
      <c r="S381" s="30"/>
      <c r="T381" s="144"/>
      <c r="U381" s="144"/>
      <c r="V381" s="144"/>
      <c r="W381" s="144"/>
      <c r="X381" s="144"/>
      <c r="Y381" s="144"/>
      <c r="Z381" s="144"/>
      <c r="AA381" s="144"/>
      <c r="AB381" s="144"/>
      <c r="AC381" s="244"/>
      <c r="AD381" s="244"/>
      <c r="AE381" s="144"/>
      <c r="AF381" s="144"/>
      <c r="AG381" s="324">
        <v>2025</v>
      </c>
      <c r="AH381" s="128"/>
      <c r="AI381" s="172"/>
      <c r="AJ381" s="172"/>
      <c r="AK381" s="141">
        <f t="shared" si="65"/>
        <v>352</v>
      </c>
      <c r="AL381" s="35" t="s">
        <v>153</v>
      </c>
      <c r="AM381" s="141" t="str">
        <f t="shared" si="66"/>
        <v>352.</v>
      </c>
      <c r="AN381" s="147"/>
      <c r="AO381" s="35"/>
      <c r="AP381" s="16"/>
    </row>
    <row r="382" spans="1:42" ht="22.5" customHeight="1" x14ac:dyDescent="0.25">
      <c r="A382" s="68" t="str">
        <f t="shared" si="59"/>
        <v>353.</v>
      </c>
      <c r="B382" s="25">
        <v>549</v>
      </c>
      <c r="C382" s="36" t="s">
        <v>2772</v>
      </c>
      <c r="D382" s="25">
        <v>1980</v>
      </c>
      <c r="E382" s="68" t="s">
        <v>2932</v>
      </c>
      <c r="F382" s="68" t="s">
        <v>2934</v>
      </c>
      <c r="G382" s="25">
        <v>5</v>
      </c>
      <c r="H382" s="25">
        <v>5</v>
      </c>
      <c r="I382" s="322">
        <v>3468.2</v>
      </c>
      <c r="J382" s="322">
        <v>1452.37</v>
      </c>
      <c r="K382" s="322">
        <v>1452.37</v>
      </c>
      <c r="L382" s="12">
        <v>82</v>
      </c>
      <c r="M382" s="235">
        <f t="shared" si="61"/>
        <v>3766914</v>
      </c>
      <c r="N382" s="235"/>
      <c r="O382" s="235"/>
      <c r="P382" s="235"/>
      <c r="Q382" s="144">
        <f t="shared" si="62"/>
        <v>3766914</v>
      </c>
      <c r="R382" s="235"/>
      <c r="S382" s="240"/>
      <c r="T382" s="235"/>
      <c r="U382" s="235">
        <v>1062</v>
      </c>
      <c r="V382" s="235">
        <f t="shared" ref="V382" si="73">U382*3547</f>
        <v>3766914</v>
      </c>
      <c r="W382" s="235"/>
      <c r="X382" s="235"/>
      <c r="Y382" s="235"/>
      <c r="Z382" s="235"/>
      <c r="AA382" s="235"/>
      <c r="AB382" s="235"/>
      <c r="AC382" s="244"/>
      <c r="AD382" s="244"/>
      <c r="AE382" s="235"/>
      <c r="AF382" s="235"/>
      <c r="AG382" s="324">
        <v>2025</v>
      </c>
      <c r="AH382" s="128"/>
      <c r="AI382" s="172"/>
      <c r="AJ382" s="172"/>
      <c r="AK382" s="141">
        <f t="shared" si="65"/>
        <v>353</v>
      </c>
      <c r="AL382" s="35" t="s">
        <v>153</v>
      </c>
      <c r="AM382" s="141" t="str">
        <f t="shared" si="66"/>
        <v>353.</v>
      </c>
      <c r="AN382" s="147"/>
      <c r="AO382" s="274"/>
      <c r="AP382" s="16"/>
    </row>
    <row r="383" spans="1:42" ht="22.5" customHeight="1" x14ac:dyDescent="0.25">
      <c r="A383" s="68" t="str">
        <f t="shared" si="59"/>
        <v>354.</v>
      </c>
      <c r="B383" s="25">
        <v>662</v>
      </c>
      <c r="C383" s="36" t="s">
        <v>2773</v>
      </c>
      <c r="D383" s="25">
        <v>1980</v>
      </c>
      <c r="E383" s="68" t="s">
        <v>2932</v>
      </c>
      <c r="F383" s="68" t="s">
        <v>2934</v>
      </c>
      <c r="G383" s="25">
        <v>5</v>
      </c>
      <c r="H383" s="25">
        <v>4</v>
      </c>
      <c r="I383" s="322">
        <v>2936.75</v>
      </c>
      <c r="J383" s="322">
        <v>2936.75</v>
      </c>
      <c r="K383" s="322">
        <v>2652.75</v>
      </c>
      <c r="L383" s="12">
        <v>119</v>
      </c>
      <c r="M383" s="235">
        <f t="shared" si="61"/>
        <v>3263240</v>
      </c>
      <c r="N383" s="235"/>
      <c r="O383" s="235"/>
      <c r="P383" s="235"/>
      <c r="Q383" s="144">
        <f t="shared" si="62"/>
        <v>3263240</v>
      </c>
      <c r="R383" s="244"/>
      <c r="S383" s="245"/>
      <c r="T383" s="244"/>
      <c r="U383" s="244">
        <v>920</v>
      </c>
      <c r="V383" s="244">
        <f>U383*3547</f>
        <v>3263240</v>
      </c>
      <c r="W383" s="244"/>
      <c r="X383" s="244"/>
      <c r="Y383" s="244"/>
      <c r="Z383" s="244"/>
      <c r="AA383" s="244"/>
      <c r="AB383" s="244"/>
      <c r="AC383" s="144"/>
      <c r="AD383" s="144"/>
      <c r="AE383" s="244"/>
      <c r="AF383" s="244"/>
      <c r="AG383" s="324">
        <v>2025</v>
      </c>
      <c r="AH383" s="128"/>
      <c r="AI383" s="172"/>
      <c r="AJ383" s="172"/>
      <c r="AK383" s="141">
        <f t="shared" si="65"/>
        <v>354</v>
      </c>
      <c r="AL383" s="35" t="s">
        <v>153</v>
      </c>
      <c r="AM383" s="141" t="str">
        <f t="shared" si="66"/>
        <v>354.</v>
      </c>
      <c r="AN383" s="147"/>
      <c r="AO383" s="35"/>
      <c r="AP383" s="16"/>
    </row>
    <row r="384" spans="1:42" ht="22.5" customHeight="1" x14ac:dyDescent="0.25">
      <c r="A384" s="68" t="str">
        <f t="shared" si="59"/>
        <v>355.</v>
      </c>
      <c r="B384" s="25">
        <v>676</v>
      </c>
      <c r="C384" s="36" t="s">
        <v>2774</v>
      </c>
      <c r="D384" s="25">
        <v>1980</v>
      </c>
      <c r="E384" s="68" t="s">
        <v>2932</v>
      </c>
      <c r="F384" s="68" t="s">
        <v>2934</v>
      </c>
      <c r="G384" s="25">
        <v>5</v>
      </c>
      <c r="H384" s="25">
        <v>7</v>
      </c>
      <c r="I384" s="322">
        <v>8416.25</v>
      </c>
      <c r="J384" s="322">
        <v>3277.53</v>
      </c>
      <c r="K384" s="322">
        <v>3050.53</v>
      </c>
      <c r="L384" s="12">
        <v>209</v>
      </c>
      <c r="M384" s="235">
        <f t="shared" si="61"/>
        <v>12315151</v>
      </c>
      <c r="N384" s="235"/>
      <c r="O384" s="235"/>
      <c r="P384" s="235"/>
      <c r="Q384" s="144">
        <f t="shared" si="62"/>
        <v>12315151</v>
      </c>
      <c r="R384" s="235"/>
      <c r="S384" s="240"/>
      <c r="T384" s="235"/>
      <c r="U384" s="235">
        <v>1637</v>
      </c>
      <c r="V384" s="235">
        <f>U384*7523</f>
        <v>12315151</v>
      </c>
      <c r="W384" s="235"/>
      <c r="X384" s="235"/>
      <c r="Y384" s="235"/>
      <c r="Z384" s="235"/>
      <c r="AA384" s="235"/>
      <c r="AB384" s="235"/>
      <c r="AC384" s="244"/>
      <c r="AD384" s="244"/>
      <c r="AE384" s="235"/>
      <c r="AF384" s="235"/>
      <c r="AG384" s="324">
        <v>2025</v>
      </c>
      <c r="AH384" s="128"/>
      <c r="AI384" s="172"/>
      <c r="AJ384" s="172"/>
      <c r="AK384" s="141">
        <f t="shared" si="65"/>
        <v>355</v>
      </c>
      <c r="AL384" s="35" t="s">
        <v>153</v>
      </c>
      <c r="AM384" s="141" t="str">
        <f t="shared" si="66"/>
        <v>355.</v>
      </c>
      <c r="AN384" s="147"/>
      <c r="AO384" s="274"/>
      <c r="AP384" s="16"/>
    </row>
    <row r="385" spans="1:42" ht="22.5" customHeight="1" x14ac:dyDescent="0.25">
      <c r="A385" s="68" t="str">
        <f t="shared" si="59"/>
        <v>356.</v>
      </c>
      <c r="B385" s="25">
        <v>679</v>
      </c>
      <c r="C385" s="36" t="s">
        <v>2775</v>
      </c>
      <c r="D385" s="25">
        <v>1980</v>
      </c>
      <c r="E385" s="68" t="s">
        <v>2932</v>
      </c>
      <c r="F385" s="68" t="s">
        <v>2934</v>
      </c>
      <c r="G385" s="25">
        <v>5</v>
      </c>
      <c r="H385" s="25">
        <v>9</v>
      </c>
      <c r="I385" s="322">
        <v>8574.6</v>
      </c>
      <c r="J385" s="322">
        <v>4487.6000000000004</v>
      </c>
      <c r="K385" s="322">
        <v>4238.7</v>
      </c>
      <c r="L385" s="12">
        <v>267</v>
      </c>
      <c r="M385" s="144">
        <f t="shared" si="61"/>
        <v>6647078</v>
      </c>
      <c r="N385" s="144"/>
      <c r="O385" s="144"/>
      <c r="P385" s="144"/>
      <c r="Q385" s="144">
        <f t="shared" si="62"/>
        <v>6647078</v>
      </c>
      <c r="R385" s="144"/>
      <c r="S385" s="30"/>
      <c r="T385" s="144"/>
      <c r="U385" s="144">
        <v>1874</v>
      </c>
      <c r="V385" s="144">
        <f>U385*3547</f>
        <v>6647078</v>
      </c>
      <c r="W385" s="144"/>
      <c r="X385" s="144"/>
      <c r="Y385" s="144"/>
      <c r="Z385" s="144"/>
      <c r="AA385" s="144"/>
      <c r="AB385" s="144"/>
      <c r="AC385" s="144"/>
      <c r="AD385" s="144"/>
      <c r="AE385" s="144"/>
      <c r="AF385" s="144"/>
      <c r="AG385" s="324">
        <v>2025</v>
      </c>
      <c r="AH385" s="128"/>
      <c r="AI385" s="172"/>
      <c r="AJ385" s="172"/>
      <c r="AK385" s="141">
        <f t="shared" si="65"/>
        <v>356</v>
      </c>
      <c r="AL385" s="35" t="s">
        <v>153</v>
      </c>
      <c r="AM385" s="141" t="str">
        <f t="shared" si="66"/>
        <v>356.</v>
      </c>
      <c r="AN385" s="147"/>
      <c r="AO385" s="35"/>
      <c r="AP385" s="16"/>
    </row>
    <row r="386" spans="1:42" ht="22.5" customHeight="1" x14ac:dyDescent="0.25">
      <c r="A386" s="68" t="str">
        <f t="shared" si="59"/>
        <v>357.</v>
      </c>
      <c r="B386" s="25">
        <v>850</v>
      </c>
      <c r="C386" s="36" t="s">
        <v>2776</v>
      </c>
      <c r="D386" s="25">
        <v>1980</v>
      </c>
      <c r="E386" s="68" t="s">
        <v>2932</v>
      </c>
      <c r="F386" s="68" t="s">
        <v>2934</v>
      </c>
      <c r="G386" s="25">
        <v>2</v>
      </c>
      <c r="H386" s="25">
        <v>3</v>
      </c>
      <c r="I386" s="235">
        <v>869.2</v>
      </c>
      <c r="J386" s="235">
        <v>869.17</v>
      </c>
      <c r="K386" s="235">
        <v>498</v>
      </c>
      <c r="L386" s="12">
        <v>39</v>
      </c>
      <c r="M386" s="144">
        <f t="shared" si="61"/>
        <v>5025364</v>
      </c>
      <c r="N386" s="144"/>
      <c r="O386" s="144"/>
      <c r="P386" s="144"/>
      <c r="Q386" s="144">
        <f t="shared" si="62"/>
        <v>5025364</v>
      </c>
      <c r="R386" s="144"/>
      <c r="S386" s="30"/>
      <c r="T386" s="144"/>
      <c r="U386" s="144">
        <v>668</v>
      </c>
      <c r="V386" s="144">
        <f>U386*7523</f>
        <v>5025364</v>
      </c>
      <c r="W386" s="144"/>
      <c r="X386" s="144"/>
      <c r="Y386" s="144"/>
      <c r="Z386" s="144"/>
      <c r="AA386" s="144"/>
      <c r="AB386" s="144"/>
      <c r="AC386" s="144"/>
      <c r="AD386" s="144"/>
      <c r="AE386" s="144"/>
      <c r="AF386" s="144"/>
      <c r="AG386" s="324">
        <v>2025</v>
      </c>
      <c r="AH386" s="128"/>
      <c r="AI386" s="172"/>
      <c r="AJ386" s="172"/>
      <c r="AK386" s="141">
        <f t="shared" si="65"/>
        <v>357</v>
      </c>
      <c r="AL386" s="35" t="s">
        <v>153</v>
      </c>
      <c r="AM386" s="141" t="str">
        <f t="shared" si="66"/>
        <v>357.</v>
      </c>
      <c r="AN386" s="147"/>
      <c r="AO386" s="35"/>
      <c r="AP386" s="16"/>
    </row>
    <row r="387" spans="1:42" ht="22.5" customHeight="1" x14ac:dyDescent="0.25">
      <c r="A387" s="68" t="str">
        <f t="shared" si="59"/>
        <v>358.</v>
      </c>
      <c r="B387" s="25">
        <v>854</v>
      </c>
      <c r="C387" s="36" t="s">
        <v>2777</v>
      </c>
      <c r="D387" s="25">
        <v>1980</v>
      </c>
      <c r="E387" s="68" t="s">
        <v>2932</v>
      </c>
      <c r="F387" s="68" t="s">
        <v>2934</v>
      </c>
      <c r="G387" s="25">
        <v>2</v>
      </c>
      <c r="H387" s="25">
        <v>2</v>
      </c>
      <c r="I387" s="322">
        <v>583.9</v>
      </c>
      <c r="J387" s="322">
        <v>583.9</v>
      </c>
      <c r="K387" s="322">
        <v>333.2</v>
      </c>
      <c r="L387" s="12">
        <v>18</v>
      </c>
      <c r="M387" s="144">
        <f t="shared" si="61"/>
        <v>5439129</v>
      </c>
      <c r="N387" s="144"/>
      <c r="O387" s="144"/>
      <c r="P387" s="144"/>
      <c r="Q387" s="144">
        <f t="shared" si="62"/>
        <v>5439129</v>
      </c>
      <c r="R387" s="144"/>
      <c r="S387" s="30"/>
      <c r="T387" s="144"/>
      <c r="U387" s="144">
        <v>723</v>
      </c>
      <c r="V387" s="144">
        <f>U387*7523</f>
        <v>5439129</v>
      </c>
      <c r="W387" s="144"/>
      <c r="X387" s="144"/>
      <c r="Y387" s="144"/>
      <c r="Z387" s="144"/>
      <c r="AA387" s="144"/>
      <c r="AB387" s="144"/>
      <c r="AC387" s="144"/>
      <c r="AD387" s="144"/>
      <c r="AE387" s="144"/>
      <c r="AF387" s="144"/>
      <c r="AG387" s="324">
        <v>2025</v>
      </c>
      <c r="AH387" s="128"/>
      <c r="AI387" s="172"/>
      <c r="AJ387" s="172"/>
      <c r="AK387" s="141">
        <f t="shared" si="65"/>
        <v>358</v>
      </c>
      <c r="AL387" s="35" t="s">
        <v>153</v>
      </c>
      <c r="AM387" s="141" t="str">
        <f t="shared" si="66"/>
        <v>358.</v>
      </c>
      <c r="AN387" s="147"/>
      <c r="AO387" s="35"/>
      <c r="AP387" s="16"/>
    </row>
    <row r="388" spans="1:42" ht="22.5" customHeight="1" x14ac:dyDescent="0.25">
      <c r="A388" s="68" t="str">
        <f t="shared" ref="A388:A451" si="74">AM388</f>
        <v>359.</v>
      </c>
      <c r="B388" s="25">
        <v>888</v>
      </c>
      <c r="C388" s="36" t="s">
        <v>2778</v>
      </c>
      <c r="D388" s="25">
        <v>1980</v>
      </c>
      <c r="E388" s="111" t="s">
        <v>2932</v>
      </c>
      <c r="F388" s="68" t="s">
        <v>2934</v>
      </c>
      <c r="G388" s="25">
        <v>2</v>
      </c>
      <c r="H388" s="25">
        <v>2</v>
      </c>
      <c r="I388" s="144">
        <v>847.8</v>
      </c>
      <c r="J388" s="144">
        <v>847.79</v>
      </c>
      <c r="K388" s="144">
        <v>495.9</v>
      </c>
      <c r="L388" s="30">
        <v>39</v>
      </c>
      <c r="M388" s="144">
        <f t="shared" si="61"/>
        <v>5040373</v>
      </c>
      <c r="N388" s="144"/>
      <c r="O388" s="144"/>
      <c r="P388" s="144"/>
      <c r="Q388" s="144">
        <f t="shared" si="62"/>
        <v>5040373</v>
      </c>
      <c r="R388" s="144">
        <v>142900</v>
      </c>
      <c r="S388" s="30"/>
      <c r="T388" s="144"/>
      <c r="U388" s="144">
        <v>651</v>
      </c>
      <c r="V388" s="144">
        <f t="shared" ref="V388" si="75">U388*7523</f>
        <v>4897473</v>
      </c>
      <c r="W388" s="144"/>
      <c r="X388" s="144"/>
      <c r="Y388" s="144"/>
      <c r="Z388" s="144"/>
      <c r="AA388" s="144"/>
      <c r="AB388" s="144"/>
      <c r="AC388" s="144"/>
      <c r="AD388" s="144"/>
      <c r="AE388" s="144"/>
      <c r="AF388" s="144"/>
      <c r="AG388" s="324">
        <v>2025</v>
      </c>
      <c r="AH388" s="128"/>
      <c r="AI388" s="172"/>
      <c r="AJ388" s="172"/>
      <c r="AK388" s="141">
        <f t="shared" si="65"/>
        <v>359</v>
      </c>
      <c r="AL388" s="35" t="s">
        <v>153</v>
      </c>
      <c r="AM388" s="141" t="str">
        <f t="shared" si="66"/>
        <v>359.</v>
      </c>
      <c r="AN388" s="147"/>
      <c r="AO388" s="35"/>
      <c r="AP388" s="16"/>
    </row>
    <row r="389" spans="1:42" ht="22.5" customHeight="1" x14ac:dyDescent="0.25">
      <c r="A389" s="68" t="str">
        <f t="shared" si="74"/>
        <v>360.</v>
      </c>
      <c r="B389" s="25">
        <v>179</v>
      </c>
      <c r="C389" s="36" t="s">
        <v>2779</v>
      </c>
      <c r="D389" s="25">
        <v>1976</v>
      </c>
      <c r="E389" s="111" t="s">
        <v>2932</v>
      </c>
      <c r="F389" s="68" t="s">
        <v>2934</v>
      </c>
      <c r="G389" s="25">
        <v>2</v>
      </c>
      <c r="H389" s="25">
        <v>1</v>
      </c>
      <c r="I389" s="241">
        <v>146.6</v>
      </c>
      <c r="J389" s="241">
        <v>120.6</v>
      </c>
      <c r="K389" s="241">
        <v>120.6</v>
      </c>
      <c r="L389" s="242">
        <v>14</v>
      </c>
      <c r="M389" s="235">
        <f t="shared" si="61"/>
        <v>5374431.2000000002</v>
      </c>
      <c r="N389" s="235"/>
      <c r="O389" s="235"/>
      <c r="P389" s="235"/>
      <c r="Q389" s="144">
        <f t="shared" si="62"/>
        <v>5374431.2000000002</v>
      </c>
      <c r="R389" s="235"/>
      <c r="S389" s="240"/>
      <c r="T389" s="235"/>
      <c r="U389" s="235">
        <v>714.4</v>
      </c>
      <c r="V389" s="235">
        <f>U389*7523</f>
        <v>5374431.2000000002</v>
      </c>
      <c r="W389" s="235"/>
      <c r="X389" s="235"/>
      <c r="Y389" s="235"/>
      <c r="Z389" s="235"/>
      <c r="AA389" s="235"/>
      <c r="AB389" s="235"/>
      <c r="AC389" s="244"/>
      <c r="AD389" s="244"/>
      <c r="AE389" s="235"/>
      <c r="AF389" s="235"/>
      <c r="AG389" s="324">
        <v>2025</v>
      </c>
      <c r="AH389" s="128"/>
      <c r="AI389" s="172"/>
      <c r="AJ389" s="172"/>
      <c r="AK389" s="141">
        <f t="shared" si="65"/>
        <v>360</v>
      </c>
      <c r="AL389" s="35" t="s">
        <v>153</v>
      </c>
      <c r="AM389" s="141" t="str">
        <f t="shared" si="66"/>
        <v>360.</v>
      </c>
      <c r="AN389" s="147"/>
      <c r="AO389" s="274"/>
      <c r="AP389" s="16"/>
    </row>
    <row r="390" spans="1:42" ht="22.5" customHeight="1" x14ac:dyDescent="0.25">
      <c r="A390" s="68" t="str">
        <f t="shared" si="74"/>
        <v>361.</v>
      </c>
      <c r="B390" s="25">
        <v>352</v>
      </c>
      <c r="C390" s="137" t="s">
        <v>2780</v>
      </c>
      <c r="D390" s="25">
        <v>1981</v>
      </c>
      <c r="E390" s="111" t="s">
        <v>2932</v>
      </c>
      <c r="F390" s="68" t="s">
        <v>2934</v>
      </c>
      <c r="G390" s="25">
        <v>2</v>
      </c>
      <c r="H390" s="25">
        <v>2</v>
      </c>
      <c r="I390" s="144">
        <v>613.6</v>
      </c>
      <c r="J390" s="144">
        <v>566.16</v>
      </c>
      <c r="K390" s="144">
        <v>566.16</v>
      </c>
      <c r="L390" s="30">
        <v>15</v>
      </c>
      <c r="M390" s="235">
        <f t="shared" si="61"/>
        <v>172081</v>
      </c>
      <c r="N390" s="235"/>
      <c r="O390" s="235"/>
      <c r="P390" s="235"/>
      <c r="Q390" s="144">
        <f t="shared" si="62"/>
        <v>172081</v>
      </c>
      <c r="R390" s="144">
        <v>172081</v>
      </c>
      <c r="S390" s="30"/>
      <c r="T390" s="144"/>
      <c r="U390" s="144"/>
      <c r="V390" s="144"/>
      <c r="W390" s="144"/>
      <c r="X390" s="144"/>
      <c r="Y390" s="144"/>
      <c r="Z390" s="144"/>
      <c r="AA390" s="144"/>
      <c r="AB390" s="144"/>
      <c r="AC390" s="144"/>
      <c r="AD390" s="144"/>
      <c r="AE390" s="144"/>
      <c r="AF390" s="144"/>
      <c r="AG390" s="324">
        <v>2025</v>
      </c>
      <c r="AH390" s="128"/>
      <c r="AI390" s="172"/>
      <c r="AJ390" s="172"/>
      <c r="AK390" s="141">
        <f t="shared" si="65"/>
        <v>361</v>
      </c>
      <c r="AL390" s="35" t="s">
        <v>153</v>
      </c>
      <c r="AM390" s="141" t="str">
        <f t="shared" si="66"/>
        <v>361.</v>
      </c>
      <c r="AN390" s="147"/>
      <c r="AO390" s="35"/>
      <c r="AP390" s="16"/>
    </row>
    <row r="391" spans="1:42" ht="22.5" customHeight="1" x14ac:dyDescent="0.25">
      <c r="A391" s="68" t="str">
        <f t="shared" si="74"/>
        <v>362.</v>
      </c>
      <c r="B391" s="25">
        <v>486</v>
      </c>
      <c r="C391" s="36" t="s">
        <v>2781</v>
      </c>
      <c r="D391" s="25">
        <v>1981</v>
      </c>
      <c r="E391" s="111" t="s">
        <v>2932</v>
      </c>
      <c r="F391" s="68" t="s">
        <v>2934</v>
      </c>
      <c r="G391" s="25">
        <v>5</v>
      </c>
      <c r="H391" s="25">
        <v>4</v>
      </c>
      <c r="I391" s="144">
        <v>4553.3500000000004</v>
      </c>
      <c r="J391" s="144">
        <v>3688.66</v>
      </c>
      <c r="K391" s="144">
        <v>3355.35</v>
      </c>
      <c r="L391" s="30">
        <v>68</v>
      </c>
      <c r="M391" s="235">
        <f t="shared" si="61"/>
        <v>3533070</v>
      </c>
      <c r="N391" s="235"/>
      <c r="O391" s="235"/>
      <c r="P391" s="235"/>
      <c r="Q391" s="144">
        <f t="shared" si="62"/>
        <v>3533070</v>
      </c>
      <c r="R391" s="235">
        <v>3533070</v>
      </c>
      <c r="S391" s="240"/>
      <c r="T391" s="235"/>
      <c r="U391" s="235"/>
      <c r="V391" s="235"/>
      <c r="W391" s="235"/>
      <c r="X391" s="235"/>
      <c r="Y391" s="235"/>
      <c r="Z391" s="235"/>
      <c r="AA391" s="235"/>
      <c r="AB391" s="235"/>
      <c r="AC391" s="144"/>
      <c r="AD391" s="144"/>
      <c r="AE391" s="235"/>
      <c r="AF391" s="235"/>
      <c r="AG391" s="324">
        <v>2025</v>
      </c>
      <c r="AH391" s="128"/>
      <c r="AI391" s="172"/>
      <c r="AJ391" s="172"/>
      <c r="AK391" s="141">
        <f t="shared" si="65"/>
        <v>362</v>
      </c>
      <c r="AL391" s="35" t="s">
        <v>153</v>
      </c>
      <c r="AM391" s="141" t="str">
        <f t="shared" si="66"/>
        <v>362.</v>
      </c>
      <c r="AN391" s="147"/>
      <c r="AO391" s="274"/>
      <c r="AP391" s="16"/>
    </row>
    <row r="392" spans="1:42" ht="22.5" customHeight="1" x14ac:dyDescent="0.25">
      <c r="A392" s="68" t="str">
        <f t="shared" si="74"/>
        <v>363.</v>
      </c>
      <c r="B392" s="25">
        <v>846</v>
      </c>
      <c r="C392" s="36" t="s">
        <v>2782</v>
      </c>
      <c r="D392" s="25">
        <v>1981</v>
      </c>
      <c r="E392" s="68" t="s">
        <v>2932</v>
      </c>
      <c r="F392" s="68" t="s">
        <v>2934</v>
      </c>
      <c r="G392" s="25">
        <v>2</v>
      </c>
      <c r="H392" s="25">
        <v>3</v>
      </c>
      <c r="I392" s="322">
        <v>856.2</v>
      </c>
      <c r="J392" s="322">
        <v>856.2</v>
      </c>
      <c r="K392" s="322">
        <v>491.9</v>
      </c>
      <c r="L392" s="12">
        <v>34</v>
      </c>
      <c r="M392" s="235">
        <f t="shared" si="61"/>
        <v>5717480</v>
      </c>
      <c r="N392" s="235"/>
      <c r="O392" s="235"/>
      <c r="P392" s="235"/>
      <c r="Q392" s="144">
        <f t="shared" si="62"/>
        <v>5717480</v>
      </c>
      <c r="R392" s="244"/>
      <c r="S392" s="245"/>
      <c r="T392" s="244"/>
      <c r="U392" s="244">
        <v>760</v>
      </c>
      <c r="V392" s="244">
        <f t="shared" ref="V392" si="76">U392*7523</f>
        <v>5717480</v>
      </c>
      <c r="W392" s="244"/>
      <c r="X392" s="244"/>
      <c r="Y392" s="244"/>
      <c r="Z392" s="244"/>
      <c r="AA392" s="244"/>
      <c r="AB392" s="244"/>
      <c r="AC392" s="144"/>
      <c r="AD392" s="144"/>
      <c r="AE392" s="244"/>
      <c r="AF392" s="244"/>
      <c r="AG392" s="324">
        <v>2025</v>
      </c>
      <c r="AH392" s="128"/>
      <c r="AI392" s="172"/>
      <c r="AJ392" s="172"/>
      <c r="AK392" s="141">
        <f t="shared" si="65"/>
        <v>363</v>
      </c>
      <c r="AL392" s="35" t="s">
        <v>153</v>
      </c>
      <c r="AM392" s="141" t="str">
        <f t="shared" si="66"/>
        <v>363.</v>
      </c>
      <c r="AN392" s="147"/>
      <c r="AO392" s="35"/>
      <c r="AP392" s="16"/>
    </row>
    <row r="393" spans="1:42" ht="22.5" customHeight="1" x14ac:dyDescent="0.25">
      <c r="A393" s="68" t="str">
        <f t="shared" si="74"/>
        <v>364.</v>
      </c>
      <c r="B393" s="25">
        <v>108</v>
      </c>
      <c r="C393" s="36" t="s">
        <v>2783</v>
      </c>
      <c r="D393" s="25">
        <v>1982</v>
      </c>
      <c r="E393" s="68" t="s">
        <v>2932</v>
      </c>
      <c r="F393" s="68" t="s">
        <v>2934</v>
      </c>
      <c r="G393" s="25">
        <v>2</v>
      </c>
      <c r="H393" s="25">
        <v>3</v>
      </c>
      <c r="I393" s="235">
        <v>905.2</v>
      </c>
      <c r="J393" s="235">
        <v>867.6</v>
      </c>
      <c r="K393" s="235">
        <v>867.6</v>
      </c>
      <c r="L393" s="12">
        <v>37</v>
      </c>
      <c r="M393" s="235">
        <f t="shared" si="61"/>
        <v>261885</v>
      </c>
      <c r="N393" s="235"/>
      <c r="O393" s="235"/>
      <c r="P393" s="235"/>
      <c r="Q393" s="144">
        <f t="shared" si="62"/>
        <v>261885</v>
      </c>
      <c r="R393" s="235">
        <v>261885</v>
      </c>
      <c r="S393" s="240"/>
      <c r="T393" s="235"/>
      <c r="U393" s="235"/>
      <c r="V393" s="235"/>
      <c r="W393" s="235"/>
      <c r="X393" s="235"/>
      <c r="Y393" s="235"/>
      <c r="Z393" s="235"/>
      <c r="AA393" s="235"/>
      <c r="AB393" s="235"/>
      <c r="AC393" s="244"/>
      <c r="AD393" s="244"/>
      <c r="AE393" s="235"/>
      <c r="AF393" s="235"/>
      <c r="AG393" s="324">
        <v>2025</v>
      </c>
      <c r="AH393" s="128"/>
      <c r="AI393" s="172"/>
      <c r="AJ393" s="172"/>
      <c r="AK393" s="141">
        <f t="shared" si="65"/>
        <v>364</v>
      </c>
      <c r="AL393" s="35" t="s">
        <v>153</v>
      </c>
      <c r="AM393" s="141" t="str">
        <f t="shared" si="66"/>
        <v>364.</v>
      </c>
      <c r="AN393" s="147"/>
      <c r="AO393" s="274"/>
      <c r="AP393" s="16"/>
    </row>
    <row r="394" spans="1:42" ht="22.5" customHeight="1" x14ac:dyDescent="0.25">
      <c r="A394" s="68" t="str">
        <f t="shared" si="74"/>
        <v>365.</v>
      </c>
      <c r="B394" s="25">
        <v>110</v>
      </c>
      <c r="C394" s="36" t="s">
        <v>2784</v>
      </c>
      <c r="D394" s="25">
        <v>1982</v>
      </c>
      <c r="E394" s="68" t="s">
        <v>2932</v>
      </c>
      <c r="F394" s="68" t="s">
        <v>2934</v>
      </c>
      <c r="G394" s="25">
        <v>2</v>
      </c>
      <c r="H394" s="25">
        <v>3</v>
      </c>
      <c r="I394" s="322">
        <v>942.3</v>
      </c>
      <c r="J394" s="322">
        <v>557.20000000000005</v>
      </c>
      <c r="K394" s="322">
        <v>557.20000000000005</v>
      </c>
      <c r="L394" s="12">
        <v>18</v>
      </c>
      <c r="M394" s="235">
        <f t="shared" si="61"/>
        <v>560418</v>
      </c>
      <c r="N394" s="235"/>
      <c r="O394" s="235"/>
      <c r="P394" s="235"/>
      <c r="Q394" s="144">
        <f t="shared" si="62"/>
        <v>560418</v>
      </c>
      <c r="R394" s="244">
        <v>560418</v>
      </c>
      <c r="S394" s="245"/>
      <c r="T394" s="244"/>
      <c r="U394" s="244"/>
      <c r="V394" s="244"/>
      <c r="W394" s="244"/>
      <c r="X394" s="244"/>
      <c r="Y394" s="244"/>
      <c r="Z394" s="244"/>
      <c r="AA394" s="244"/>
      <c r="AB394" s="244"/>
      <c r="AC394" s="144"/>
      <c r="AD394" s="144"/>
      <c r="AE394" s="244"/>
      <c r="AF394" s="244"/>
      <c r="AG394" s="324">
        <v>2025</v>
      </c>
      <c r="AH394" s="128"/>
      <c r="AI394" s="172"/>
      <c r="AJ394" s="172"/>
      <c r="AK394" s="141">
        <f t="shared" si="65"/>
        <v>365</v>
      </c>
      <c r="AL394" s="35" t="s">
        <v>153</v>
      </c>
      <c r="AM394" s="141" t="str">
        <f t="shared" si="66"/>
        <v>365.</v>
      </c>
      <c r="AN394" s="147"/>
      <c r="AO394" s="35"/>
      <c r="AP394" s="16"/>
    </row>
    <row r="395" spans="1:42" ht="22.5" customHeight="1" x14ac:dyDescent="0.25">
      <c r="A395" s="68" t="str">
        <f t="shared" si="74"/>
        <v>366.</v>
      </c>
      <c r="B395" s="25">
        <v>111</v>
      </c>
      <c r="C395" s="36" t="s">
        <v>2785</v>
      </c>
      <c r="D395" s="25">
        <v>1982</v>
      </c>
      <c r="E395" s="68" t="s">
        <v>2932</v>
      </c>
      <c r="F395" s="68" t="s">
        <v>2934</v>
      </c>
      <c r="G395" s="25">
        <v>2</v>
      </c>
      <c r="H395" s="25">
        <v>3</v>
      </c>
      <c r="I395" s="322">
        <v>799.5</v>
      </c>
      <c r="J395" s="322">
        <v>541.29999999999995</v>
      </c>
      <c r="K395" s="322">
        <v>541.29999999999995</v>
      </c>
      <c r="L395" s="12">
        <v>24</v>
      </c>
      <c r="M395" s="235">
        <f t="shared" ref="M395:M446" si="77">R395+T395+V395+X395+Z395+AB395+AE395+AF395</f>
        <v>560418</v>
      </c>
      <c r="N395" s="235"/>
      <c r="O395" s="235"/>
      <c r="P395" s="235"/>
      <c r="Q395" s="144">
        <f t="shared" ref="Q395:Q446" si="78">M395</f>
        <v>560418</v>
      </c>
      <c r="R395" s="244">
        <v>560418</v>
      </c>
      <c r="S395" s="245"/>
      <c r="T395" s="244"/>
      <c r="U395" s="244"/>
      <c r="V395" s="244"/>
      <c r="W395" s="244"/>
      <c r="X395" s="244"/>
      <c r="Y395" s="244"/>
      <c r="Z395" s="244"/>
      <c r="AA395" s="244"/>
      <c r="AB395" s="244"/>
      <c r="AC395" s="144"/>
      <c r="AD395" s="144"/>
      <c r="AE395" s="244"/>
      <c r="AF395" s="244"/>
      <c r="AG395" s="324">
        <v>2025</v>
      </c>
      <c r="AH395" s="128"/>
      <c r="AI395" s="172"/>
      <c r="AJ395" s="172"/>
      <c r="AK395" s="141">
        <f t="shared" si="65"/>
        <v>366</v>
      </c>
      <c r="AL395" s="35" t="s">
        <v>153</v>
      </c>
      <c r="AM395" s="141" t="str">
        <f t="shared" si="66"/>
        <v>366.</v>
      </c>
      <c r="AN395" s="147"/>
      <c r="AO395" s="35"/>
      <c r="AP395" s="16"/>
    </row>
    <row r="396" spans="1:42" ht="22.5" customHeight="1" x14ac:dyDescent="0.25">
      <c r="A396" s="68" t="str">
        <f t="shared" si="74"/>
        <v>367.</v>
      </c>
      <c r="B396" s="25">
        <v>673</v>
      </c>
      <c r="C396" s="36" t="s">
        <v>2786</v>
      </c>
      <c r="D396" s="25">
        <v>1982</v>
      </c>
      <c r="E396" s="68" t="s">
        <v>2932</v>
      </c>
      <c r="F396" s="68" t="s">
        <v>2934</v>
      </c>
      <c r="G396" s="25">
        <v>3</v>
      </c>
      <c r="H396" s="25">
        <v>3</v>
      </c>
      <c r="I396" s="322">
        <v>1888.87</v>
      </c>
      <c r="J396" s="322">
        <v>1268.9000000000001</v>
      </c>
      <c r="K396" s="322">
        <v>1268.9000000000001</v>
      </c>
      <c r="L396" s="12">
        <v>47</v>
      </c>
      <c r="M396" s="235">
        <f t="shared" si="77"/>
        <v>2638968</v>
      </c>
      <c r="N396" s="235"/>
      <c r="O396" s="235"/>
      <c r="P396" s="235"/>
      <c r="Q396" s="144">
        <f t="shared" si="78"/>
        <v>2638968</v>
      </c>
      <c r="R396" s="235"/>
      <c r="S396" s="240"/>
      <c r="T396" s="235"/>
      <c r="U396" s="235">
        <v>744</v>
      </c>
      <c r="V396" s="235">
        <f>U396*3547</f>
        <v>2638968</v>
      </c>
      <c r="W396" s="235"/>
      <c r="X396" s="235"/>
      <c r="Y396" s="235"/>
      <c r="Z396" s="235"/>
      <c r="AA396" s="235"/>
      <c r="AB396" s="235"/>
      <c r="AC396" s="144"/>
      <c r="AD396" s="144"/>
      <c r="AE396" s="235"/>
      <c r="AF396" s="235"/>
      <c r="AG396" s="324">
        <v>2025</v>
      </c>
      <c r="AH396" s="128"/>
      <c r="AI396" s="172"/>
      <c r="AJ396" s="172"/>
      <c r="AK396" s="141">
        <f t="shared" si="65"/>
        <v>367</v>
      </c>
      <c r="AL396" s="35" t="s">
        <v>153</v>
      </c>
      <c r="AM396" s="141" t="str">
        <f t="shared" si="66"/>
        <v>367.</v>
      </c>
      <c r="AN396" s="147"/>
      <c r="AO396" s="274"/>
      <c r="AP396" s="16"/>
    </row>
    <row r="397" spans="1:42" ht="22.5" customHeight="1" x14ac:dyDescent="0.25">
      <c r="A397" s="68" t="str">
        <f t="shared" si="74"/>
        <v>368.</v>
      </c>
      <c r="B397" s="25">
        <v>845</v>
      </c>
      <c r="C397" s="36" t="s">
        <v>2787</v>
      </c>
      <c r="D397" s="25">
        <v>1982</v>
      </c>
      <c r="E397" s="68" t="s">
        <v>2932</v>
      </c>
      <c r="F397" s="68" t="s">
        <v>2934</v>
      </c>
      <c r="G397" s="25">
        <v>2</v>
      </c>
      <c r="H397" s="25">
        <v>3</v>
      </c>
      <c r="I397" s="322">
        <v>846.8</v>
      </c>
      <c r="J397" s="322">
        <v>846.8</v>
      </c>
      <c r="K397" s="322">
        <v>440.1</v>
      </c>
      <c r="L397" s="12">
        <v>37</v>
      </c>
      <c r="M397" s="235">
        <f t="shared" si="77"/>
        <v>5326284</v>
      </c>
      <c r="N397" s="235"/>
      <c r="O397" s="235"/>
      <c r="P397" s="235"/>
      <c r="Q397" s="144">
        <f t="shared" si="78"/>
        <v>5326284</v>
      </c>
      <c r="R397" s="244"/>
      <c r="S397" s="245"/>
      <c r="T397" s="244"/>
      <c r="U397" s="244">
        <v>708</v>
      </c>
      <c r="V397" s="244">
        <f t="shared" ref="V397" si="79">U397*7523</f>
        <v>5326284</v>
      </c>
      <c r="W397" s="244"/>
      <c r="X397" s="244"/>
      <c r="Y397" s="244"/>
      <c r="Z397" s="244"/>
      <c r="AA397" s="244"/>
      <c r="AB397" s="244"/>
      <c r="AC397" s="144"/>
      <c r="AD397" s="144"/>
      <c r="AE397" s="244"/>
      <c r="AF397" s="244"/>
      <c r="AG397" s="324">
        <v>2025</v>
      </c>
      <c r="AH397" s="128"/>
      <c r="AI397" s="172"/>
      <c r="AJ397" s="172"/>
      <c r="AK397" s="141">
        <f t="shared" si="65"/>
        <v>368</v>
      </c>
      <c r="AL397" s="35" t="s">
        <v>153</v>
      </c>
      <c r="AM397" s="141" t="str">
        <f t="shared" si="66"/>
        <v>368.</v>
      </c>
      <c r="AN397" s="147"/>
      <c r="AO397" s="35"/>
      <c r="AP397" s="16"/>
    </row>
    <row r="398" spans="1:42" ht="22.5" customHeight="1" x14ac:dyDescent="0.25">
      <c r="A398" s="68" t="str">
        <f t="shared" si="74"/>
        <v>369.</v>
      </c>
      <c r="B398" s="25">
        <v>61</v>
      </c>
      <c r="C398" s="36" t="s">
        <v>2788</v>
      </c>
      <c r="D398" s="25">
        <v>1983</v>
      </c>
      <c r="E398" s="68" t="s">
        <v>2932</v>
      </c>
      <c r="F398" s="68" t="s">
        <v>2934</v>
      </c>
      <c r="G398" s="25">
        <v>2</v>
      </c>
      <c r="H398" s="25">
        <v>2</v>
      </c>
      <c r="I398" s="235">
        <v>410.5</v>
      </c>
      <c r="J398" s="235">
        <v>351.2</v>
      </c>
      <c r="K398" s="235">
        <v>351.2</v>
      </c>
      <c r="L398" s="12">
        <v>53</v>
      </c>
      <c r="M398" s="144">
        <f t="shared" si="77"/>
        <v>1638714</v>
      </c>
      <c r="N398" s="144"/>
      <c r="O398" s="144"/>
      <c r="P398" s="144"/>
      <c r="Q398" s="144">
        <f t="shared" si="78"/>
        <v>1638714</v>
      </c>
      <c r="R398" s="144"/>
      <c r="S398" s="30"/>
      <c r="T398" s="144"/>
      <c r="U398" s="144">
        <v>462</v>
      </c>
      <c r="V398" s="144">
        <f t="shared" ref="V398" si="80">U398*3547</f>
        <v>1638714</v>
      </c>
      <c r="W398" s="144"/>
      <c r="X398" s="144"/>
      <c r="Y398" s="144"/>
      <c r="Z398" s="144"/>
      <c r="AA398" s="144"/>
      <c r="AB398" s="144"/>
      <c r="AC398" s="144"/>
      <c r="AD398" s="144"/>
      <c r="AE398" s="144"/>
      <c r="AF398" s="144"/>
      <c r="AG398" s="324">
        <v>2025</v>
      </c>
      <c r="AH398" s="128"/>
      <c r="AI398" s="172"/>
      <c r="AJ398" s="172"/>
      <c r="AK398" s="141">
        <f t="shared" si="65"/>
        <v>369</v>
      </c>
      <c r="AL398" s="35" t="s">
        <v>153</v>
      </c>
      <c r="AM398" s="141" t="str">
        <f t="shared" si="66"/>
        <v>369.</v>
      </c>
      <c r="AN398" s="147"/>
      <c r="AO398" s="35"/>
      <c r="AP398" s="16"/>
    </row>
    <row r="399" spans="1:42" ht="22.5" customHeight="1" x14ac:dyDescent="0.25">
      <c r="A399" s="68" t="str">
        <f t="shared" si="74"/>
        <v>370.</v>
      </c>
      <c r="B399" s="25">
        <v>78</v>
      </c>
      <c r="C399" s="202" t="s">
        <v>2789</v>
      </c>
      <c r="D399" s="25">
        <v>1983</v>
      </c>
      <c r="E399" s="111" t="s">
        <v>2932</v>
      </c>
      <c r="F399" s="68" t="s">
        <v>2934</v>
      </c>
      <c r="G399" s="25">
        <v>2</v>
      </c>
      <c r="H399" s="25">
        <v>3</v>
      </c>
      <c r="I399" s="241">
        <v>727</v>
      </c>
      <c r="J399" s="241">
        <v>692</v>
      </c>
      <c r="K399" s="241">
        <v>692</v>
      </c>
      <c r="L399" s="242">
        <v>27</v>
      </c>
      <c r="M399" s="235">
        <f t="shared" si="77"/>
        <v>261885</v>
      </c>
      <c r="N399" s="235"/>
      <c r="O399" s="235"/>
      <c r="P399" s="235"/>
      <c r="Q399" s="144">
        <f t="shared" si="78"/>
        <v>261885</v>
      </c>
      <c r="R399" s="144">
        <v>261885</v>
      </c>
      <c r="S399" s="30"/>
      <c r="T399" s="144"/>
      <c r="U399" s="144"/>
      <c r="V399" s="144"/>
      <c r="W399" s="144"/>
      <c r="X399" s="144"/>
      <c r="Y399" s="144"/>
      <c r="Z399" s="144"/>
      <c r="AA399" s="144"/>
      <c r="AB399" s="144"/>
      <c r="AC399" s="144"/>
      <c r="AD399" s="144"/>
      <c r="AE399" s="144"/>
      <c r="AF399" s="144"/>
      <c r="AG399" s="324">
        <v>2025</v>
      </c>
      <c r="AH399" s="128"/>
      <c r="AI399" s="172"/>
      <c r="AJ399" s="172"/>
      <c r="AK399" s="141">
        <f t="shared" si="65"/>
        <v>370</v>
      </c>
      <c r="AL399" s="35" t="s">
        <v>153</v>
      </c>
      <c r="AM399" s="141" t="str">
        <f t="shared" si="66"/>
        <v>370.</v>
      </c>
      <c r="AN399" s="147"/>
      <c r="AO399" s="35"/>
      <c r="AP399" s="16"/>
    </row>
    <row r="400" spans="1:42" ht="22.5" customHeight="1" x14ac:dyDescent="0.25">
      <c r="A400" s="68" t="str">
        <f t="shared" si="74"/>
        <v>371.</v>
      </c>
      <c r="B400" s="25">
        <v>176</v>
      </c>
      <c r="C400" s="36" t="s">
        <v>2790</v>
      </c>
      <c r="D400" s="25">
        <v>1983</v>
      </c>
      <c r="E400" s="68" t="s">
        <v>2932</v>
      </c>
      <c r="F400" s="68" t="s">
        <v>2934</v>
      </c>
      <c r="G400" s="25">
        <v>2</v>
      </c>
      <c r="H400" s="25">
        <v>3</v>
      </c>
      <c r="I400" s="322">
        <v>973.6</v>
      </c>
      <c r="J400" s="322">
        <v>886.8</v>
      </c>
      <c r="K400" s="322">
        <v>886.8</v>
      </c>
      <c r="L400" s="12">
        <v>38</v>
      </c>
      <c r="M400" s="235">
        <f t="shared" si="77"/>
        <v>264966</v>
      </c>
      <c r="N400" s="235"/>
      <c r="O400" s="235"/>
      <c r="P400" s="235"/>
      <c r="Q400" s="144">
        <f t="shared" si="78"/>
        <v>264966</v>
      </c>
      <c r="R400" s="244">
        <v>264966</v>
      </c>
      <c r="S400" s="245"/>
      <c r="T400" s="244"/>
      <c r="U400" s="244"/>
      <c r="V400" s="244"/>
      <c r="W400" s="244"/>
      <c r="X400" s="244"/>
      <c r="Y400" s="244"/>
      <c r="Z400" s="244"/>
      <c r="AA400" s="244"/>
      <c r="AB400" s="244"/>
      <c r="AC400" s="144"/>
      <c r="AD400" s="144"/>
      <c r="AE400" s="244"/>
      <c r="AF400" s="244"/>
      <c r="AG400" s="324">
        <v>2025</v>
      </c>
      <c r="AH400" s="128"/>
      <c r="AI400" s="172"/>
      <c r="AJ400" s="172"/>
      <c r="AK400" s="141">
        <f t="shared" si="65"/>
        <v>371</v>
      </c>
      <c r="AL400" s="35" t="s">
        <v>153</v>
      </c>
      <c r="AM400" s="141" t="str">
        <f t="shared" si="66"/>
        <v>371.</v>
      </c>
      <c r="AN400" s="147"/>
      <c r="AO400" s="35"/>
      <c r="AP400" s="16"/>
    </row>
    <row r="401" spans="1:42" ht="22.5" customHeight="1" x14ac:dyDescent="0.25">
      <c r="A401" s="68" t="str">
        <f t="shared" si="74"/>
        <v>372.</v>
      </c>
      <c r="B401" s="25">
        <v>360</v>
      </c>
      <c r="C401" s="36" t="s">
        <v>2793</v>
      </c>
      <c r="D401" s="25">
        <v>1983</v>
      </c>
      <c r="E401" s="68" t="s">
        <v>2932</v>
      </c>
      <c r="F401" s="68" t="s">
        <v>2934</v>
      </c>
      <c r="G401" s="25">
        <v>3</v>
      </c>
      <c r="H401" s="25">
        <v>2</v>
      </c>
      <c r="I401" s="146">
        <v>1892</v>
      </c>
      <c r="J401" s="146">
        <v>1278</v>
      </c>
      <c r="K401" s="146">
        <v>1278</v>
      </c>
      <c r="L401" s="25">
        <v>64</v>
      </c>
      <c r="M401" s="235">
        <f t="shared" si="77"/>
        <v>2582620</v>
      </c>
      <c r="N401" s="235"/>
      <c r="O401" s="235"/>
      <c r="P401" s="235"/>
      <c r="Q401" s="144">
        <f t="shared" si="78"/>
        <v>2582620</v>
      </c>
      <c r="R401" s="235"/>
      <c r="S401" s="240"/>
      <c r="T401" s="235"/>
      <c r="U401" s="235">
        <v>630</v>
      </c>
      <c r="V401" s="235">
        <f t="shared" ref="V401:V405" si="81">U401*3547</f>
        <v>2234610</v>
      </c>
      <c r="W401" s="235"/>
      <c r="X401" s="235"/>
      <c r="Y401" s="235"/>
      <c r="Z401" s="235"/>
      <c r="AA401" s="235">
        <v>130</v>
      </c>
      <c r="AB401" s="235">
        <f>AA401*2677</f>
        <v>348010</v>
      </c>
      <c r="AC401" s="144"/>
      <c r="AD401" s="144"/>
      <c r="AE401" s="235"/>
      <c r="AF401" s="235"/>
      <c r="AG401" s="324">
        <v>2025</v>
      </c>
      <c r="AH401" s="128"/>
      <c r="AI401" s="172"/>
      <c r="AJ401" s="172"/>
      <c r="AK401" s="141">
        <f t="shared" si="65"/>
        <v>372</v>
      </c>
      <c r="AL401" s="35" t="s">
        <v>153</v>
      </c>
      <c r="AM401" s="141" t="str">
        <f t="shared" si="66"/>
        <v>372.</v>
      </c>
      <c r="AN401" s="147"/>
      <c r="AO401" s="274"/>
      <c r="AP401" s="16"/>
    </row>
    <row r="402" spans="1:42" ht="22.5" customHeight="1" x14ac:dyDescent="0.25">
      <c r="A402" s="68" t="str">
        <f t="shared" si="74"/>
        <v>373.</v>
      </c>
      <c r="B402" s="25">
        <v>430</v>
      </c>
      <c r="C402" s="202" t="s">
        <v>2856</v>
      </c>
      <c r="D402" s="25">
        <v>1983</v>
      </c>
      <c r="E402" s="111" t="s">
        <v>2932</v>
      </c>
      <c r="F402" s="68" t="s">
        <v>2934</v>
      </c>
      <c r="G402" s="25">
        <v>5</v>
      </c>
      <c r="H402" s="25">
        <v>4</v>
      </c>
      <c r="I402" s="241">
        <v>4105.8999999999996</v>
      </c>
      <c r="J402" s="144">
        <v>2907.9</v>
      </c>
      <c r="K402" s="241">
        <v>2709.9</v>
      </c>
      <c r="L402" s="242">
        <v>60</v>
      </c>
      <c r="M402" s="235">
        <f t="shared" si="77"/>
        <v>3302257</v>
      </c>
      <c r="N402" s="235"/>
      <c r="O402" s="235"/>
      <c r="P402" s="235"/>
      <c r="Q402" s="144">
        <f t="shared" si="78"/>
        <v>3302257</v>
      </c>
      <c r="R402" s="144"/>
      <c r="S402" s="30"/>
      <c r="T402" s="144"/>
      <c r="U402" s="144">
        <v>931</v>
      </c>
      <c r="V402" s="144">
        <f t="shared" si="81"/>
        <v>3302257</v>
      </c>
      <c r="W402" s="144"/>
      <c r="X402" s="144"/>
      <c r="Y402" s="144"/>
      <c r="Z402" s="144"/>
      <c r="AA402" s="144"/>
      <c r="AB402" s="144"/>
      <c r="AC402" s="144"/>
      <c r="AD402" s="144"/>
      <c r="AE402" s="144"/>
      <c r="AF402" s="144"/>
      <c r="AG402" s="324">
        <v>2025</v>
      </c>
      <c r="AH402" s="128"/>
      <c r="AI402" s="172"/>
      <c r="AJ402" s="172"/>
      <c r="AK402" s="141">
        <f t="shared" si="65"/>
        <v>373</v>
      </c>
      <c r="AL402" s="35" t="s">
        <v>153</v>
      </c>
      <c r="AM402" s="141" t="str">
        <f t="shared" si="66"/>
        <v>373.</v>
      </c>
      <c r="AN402" s="147"/>
      <c r="AO402" s="35"/>
      <c r="AP402" s="16"/>
    </row>
    <row r="403" spans="1:42" ht="22.5" customHeight="1" x14ac:dyDescent="0.25">
      <c r="A403" s="68" t="str">
        <f t="shared" si="74"/>
        <v>374.</v>
      </c>
      <c r="B403" s="25">
        <v>672</v>
      </c>
      <c r="C403" s="36" t="s">
        <v>2794</v>
      </c>
      <c r="D403" s="25">
        <v>1983</v>
      </c>
      <c r="E403" s="68" t="s">
        <v>2932</v>
      </c>
      <c r="F403" s="68" t="s">
        <v>2934</v>
      </c>
      <c r="G403" s="25">
        <v>3</v>
      </c>
      <c r="H403" s="25">
        <v>3</v>
      </c>
      <c r="I403" s="322">
        <v>1855.3</v>
      </c>
      <c r="J403" s="322">
        <v>1257.9000000000001</v>
      </c>
      <c r="K403" s="322">
        <v>726.3</v>
      </c>
      <c r="L403" s="12">
        <v>48</v>
      </c>
      <c r="M403" s="235">
        <f t="shared" si="77"/>
        <v>2223969</v>
      </c>
      <c r="N403" s="235"/>
      <c r="O403" s="235"/>
      <c r="P403" s="235"/>
      <c r="Q403" s="144">
        <f t="shared" si="78"/>
        <v>2223969</v>
      </c>
      <c r="R403" s="235"/>
      <c r="S403" s="240"/>
      <c r="T403" s="235"/>
      <c r="U403" s="235">
        <v>627</v>
      </c>
      <c r="V403" s="235">
        <f t="shared" si="81"/>
        <v>2223969</v>
      </c>
      <c r="W403" s="235"/>
      <c r="X403" s="235"/>
      <c r="Y403" s="235"/>
      <c r="Z403" s="235"/>
      <c r="AA403" s="235"/>
      <c r="AB403" s="235"/>
      <c r="AC403" s="144"/>
      <c r="AD403" s="144"/>
      <c r="AE403" s="235"/>
      <c r="AF403" s="235"/>
      <c r="AG403" s="324">
        <v>2025</v>
      </c>
      <c r="AH403" s="128"/>
      <c r="AI403" s="172"/>
      <c r="AJ403" s="172"/>
      <c r="AK403" s="141">
        <f t="shared" si="65"/>
        <v>374</v>
      </c>
      <c r="AL403" s="35" t="s">
        <v>153</v>
      </c>
      <c r="AM403" s="141" t="str">
        <f t="shared" si="66"/>
        <v>374.</v>
      </c>
      <c r="AN403" s="147"/>
      <c r="AO403" s="274"/>
      <c r="AP403" s="16"/>
    </row>
    <row r="404" spans="1:42" ht="22.5" customHeight="1" x14ac:dyDescent="0.25">
      <c r="A404" s="68" t="str">
        <f t="shared" si="74"/>
        <v>375.</v>
      </c>
      <c r="B404" s="25">
        <v>675</v>
      </c>
      <c r="C404" s="36" t="s">
        <v>2795</v>
      </c>
      <c r="D404" s="25">
        <v>1983</v>
      </c>
      <c r="E404" s="68" t="s">
        <v>2932</v>
      </c>
      <c r="F404" s="68" t="s">
        <v>2934</v>
      </c>
      <c r="G404" s="25">
        <v>3</v>
      </c>
      <c r="H404" s="25">
        <v>3</v>
      </c>
      <c r="I404" s="322">
        <v>1870.14</v>
      </c>
      <c r="J404" s="322">
        <v>1286.8</v>
      </c>
      <c r="K404" s="322">
        <v>750.6</v>
      </c>
      <c r="L404" s="12">
        <v>65</v>
      </c>
      <c r="M404" s="235">
        <f t="shared" si="77"/>
        <v>2557387</v>
      </c>
      <c r="N404" s="235"/>
      <c r="O404" s="235"/>
      <c r="P404" s="235"/>
      <c r="Q404" s="144">
        <f t="shared" si="78"/>
        <v>2557387</v>
      </c>
      <c r="R404" s="235"/>
      <c r="S404" s="240"/>
      <c r="T404" s="235"/>
      <c r="U404" s="235">
        <v>721</v>
      </c>
      <c r="V404" s="235">
        <f t="shared" si="81"/>
        <v>2557387</v>
      </c>
      <c r="W404" s="235"/>
      <c r="X404" s="235"/>
      <c r="Y404" s="235"/>
      <c r="Z404" s="235"/>
      <c r="AA404" s="235"/>
      <c r="AB404" s="235"/>
      <c r="AC404" s="244"/>
      <c r="AD404" s="244"/>
      <c r="AE404" s="235"/>
      <c r="AF404" s="235"/>
      <c r="AG404" s="324">
        <v>2025</v>
      </c>
      <c r="AH404" s="128"/>
      <c r="AI404" s="172"/>
      <c r="AJ404" s="172"/>
      <c r="AK404" s="141">
        <f t="shared" si="65"/>
        <v>375</v>
      </c>
      <c r="AL404" s="35" t="s">
        <v>153</v>
      </c>
      <c r="AM404" s="141" t="str">
        <f t="shared" si="66"/>
        <v>375.</v>
      </c>
      <c r="AN404" s="147"/>
      <c r="AO404" s="274"/>
      <c r="AP404" s="16"/>
    </row>
    <row r="405" spans="1:42" ht="22.5" customHeight="1" x14ac:dyDescent="0.25">
      <c r="A405" s="68" t="str">
        <f t="shared" si="74"/>
        <v>376.</v>
      </c>
      <c r="B405" s="25">
        <v>729</v>
      </c>
      <c r="C405" s="36" t="s">
        <v>2796</v>
      </c>
      <c r="D405" s="25">
        <v>1983</v>
      </c>
      <c r="E405" s="68" t="s">
        <v>2932</v>
      </c>
      <c r="F405" s="68" t="s">
        <v>2934</v>
      </c>
      <c r="G405" s="25">
        <v>3</v>
      </c>
      <c r="H405" s="25">
        <v>3</v>
      </c>
      <c r="I405" s="322">
        <v>2740.4</v>
      </c>
      <c r="J405" s="322">
        <v>1928.8</v>
      </c>
      <c r="K405" s="322">
        <v>981.6</v>
      </c>
      <c r="L405" s="12">
        <v>78</v>
      </c>
      <c r="M405" s="144">
        <f t="shared" si="77"/>
        <v>3022044</v>
      </c>
      <c r="N405" s="144"/>
      <c r="O405" s="144"/>
      <c r="P405" s="144"/>
      <c r="Q405" s="144">
        <f t="shared" si="78"/>
        <v>3022044</v>
      </c>
      <c r="R405" s="144"/>
      <c r="S405" s="30"/>
      <c r="T405" s="144"/>
      <c r="U405" s="144">
        <v>852</v>
      </c>
      <c r="V405" s="144">
        <f t="shared" si="81"/>
        <v>3022044</v>
      </c>
      <c r="W405" s="144"/>
      <c r="X405" s="144"/>
      <c r="Y405" s="144"/>
      <c r="Z405" s="144"/>
      <c r="AA405" s="144"/>
      <c r="AB405" s="144"/>
      <c r="AC405" s="144"/>
      <c r="AD405" s="144"/>
      <c r="AE405" s="144"/>
      <c r="AF405" s="144"/>
      <c r="AG405" s="324">
        <v>2025</v>
      </c>
      <c r="AH405" s="128"/>
      <c r="AI405" s="172"/>
      <c r="AJ405" s="172"/>
      <c r="AK405" s="141">
        <f t="shared" si="65"/>
        <v>376</v>
      </c>
      <c r="AL405" s="35" t="s">
        <v>153</v>
      </c>
      <c r="AM405" s="141" t="str">
        <f t="shared" si="66"/>
        <v>376.</v>
      </c>
      <c r="AN405" s="147"/>
      <c r="AO405" s="35"/>
      <c r="AP405" s="16"/>
    </row>
    <row r="406" spans="1:42" ht="22.5" customHeight="1" x14ac:dyDescent="0.25">
      <c r="A406" s="68" t="str">
        <f t="shared" si="74"/>
        <v>377.</v>
      </c>
      <c r="B406" s="25">
        <v>847</v>
      </c>
      <c r="C406" s="36" t="s">
        <v>2797</v>
      </c>
      <c r="D406" s="25">
        <v>1983</v>
      </c>
      <c r="E406" s="68" t="s">
        <v>2932</v>
      </c>
      <c r="F406" s="68" t="s">
        <v>2934</v>
      </c>
      <c r="G406" s="25">
        <v>2</v>
      </c>
      <c r="H406" s="25">
        <v>3</v>
      </c>
      <c r="I406" s="322">
        <v>859.9</v>
      </c>
      <c r="J406" s="322">
        <v>859.9</v>
      </c>
      <c r="K406" s="322">
        <v>493.6</v>
      </c>
      <c r="L406" s="12">
        <v>39</v>
      </c>
      <c r="M406" s="235">
        <f t="shared" si="77"/>
        <v>5717480</v>
      </c>
      <c r="N406" s="235"/>
      <c r="O406" s="235"/>
      <c r="P406" s="235"/>
      <c r="Q406" s="144">
        <f t="shared" si="78"/>
        <v>5717480</v>
      </c>
      <c r="R406" s="244"/>
      <c r="S406" s="245"/>
      <c r="T406" s="244"/>
      <c r="U406" s="244">
        <v>760</v>
      </c>
      <c r="V406" s="244">
        <f t="shared" ref="V406" si="82">U406*7523</f>
        <v>5717480</v>
      </c>
      <c r="W406" s="244"/>
      <c r="X406" s="244"/>
      <c r="Y406" s="244"/>
      <c r="Z406" s="244"/>
      <c r="AA406" s="244"/>
      <c r="AB406" s="244"/>
      <c r="AC406" s="144"/>
      <c r="AD406" s="144"/>
      <c r="AE406" s="244"/>
      <c r="AF406" s="244"/>
      <c r="AG406" s="324">
        <v>2025</v>
      </c>
      <c r="AH406" s="128"/>
      <c r="AI406" s="172"/>
      <c r="AJ406" s="172"/>
      <c r="AK406" s="141">
        <f t="shared" si="65"/>
        <v>377</v>
      </c>
      <c r="AL406" s="35" t="s">
        <v>153</v>
      </c>
      <c r="AM406" s="141" t="str">
        <f t="shared" si="66"/>
        <v>377.</v>
      </c>
      <c r="AN406" s="147"/>
      <c r="AO406" s="35"/>
      <c r="AP406" s="16"/>
    </row>
    <row r="407" spans="1:42" ht="22.5" customHeight="1" x14ac:dyDescent="0.25">
      <c r="A407" s="68" t="str">
        <f t="shared" si="74"/>
        <v>378.</v>
      </c>
      <c r="B407" s="25">
        <v>851</v>
      </c>
      <c r="C407" s="36" t="s">
        <v>2798</v>
      </c>
      <c r="D407" s="25">
        <v>1983</v>
      </c>
      <c r="E407" s="68" t="s">
        <v>2932</v>
      </c>
      <c r="F407" s="68" t="s">
        <v>2934</v>
      </c>
      <c r="G407" s="25">
        <v>2</v>
      </c>
      <c r="H407" s="25">
        <v>3</v>
      </c>
      <c r="I407" s="322">
        <v>867.3</v>
      </c>
      <c r="J407" s="322">
        <v>867.3</v>
      </c>
      <c r="K407" s="322">
        <v>505.2</v>
      </c>
      <c r="L407" s="12">
        <v>49</v>
      </c>
      <c r="M407" s="144">
        <f t="shared" si="77"/>
        <v>5341330</v>
      </c>
      <c r="N407" s="144"/>
      <c r="O407" s="144"/>
      <c r="P407" s="144"/>
      <c r="Q407" s="144">
        <f t="shared" si="78"/>
        <v>5341330</v>
      </c>
      <c r="R407" s="144"/>
      <c r="S407" s="30"/>
      <c r="T407" s="144"/>
      <c r="U407" s="144">
        <v>710</v>
      </c>
      <c r="V407" s="144">
        <f>U407*7523</f>
        <v>5341330</v>
      </c>
      <c r="W407" s="144"/>
      <c r="X407" s="144"/>
      <c r="Y407" s="144"/>
      <c r="Z407" s="144"/>
      <c r="AA407" s="144"/>
      <c r="AB407" s="144"/>
      <c r="AC407" s="144"/>
      <c r="AD407" s="144"/>
      <c r="AE407" s="144"/>
      <c r="AF407" s="144"/>
      <c r="AG407" s="324">
        <v>2025</v>
      </c>
      <c r="AH407" s="128"/>
      <c r="AI407" s="172"/>
      <c r="AJ407" s="172"/>
      <c r="AK407" s="141">
        <f t="shared" si="65"/>
        <v>378</v>
      </c>
      <c r="AL407" s="35" t="s">
        <v>153</v>
      </c>
      <c r="AM407" s="141" t="str">
        <f t="shared" si="66"/>
        <v>378.</v>
      </c>
      <c r="AN407" s="147"/>
      <c r="AO407" s="35"/>
      <c r="AP407" s="16"/>
    </row>
    <row r="408" spans="1:42" ht="22.5" customHeight="1" x14ac:dyDescent="0.25">
      <c r="A408" s="68" t="str">
        <f t="shared" si="74"/>
        <v>379.</v>
      </c>
      <c r="B408" s="25">
        <v>64</v>
      </c>
      <c r="C408" s="36" t="s">
        <v>2799</v>
      </c>
      <c r="D408" s="25">
        <v>1984</v>
      </c>
      <c r="E408" s="68" t="s">
        <v>2932</v>
      </c>
      <c r="F408" s="68" t="s">
        <v>2934</v>
      </c>
      <c r="G408" s="25">
        <v>3</v>
      </c>
      <c r="H408" s="25">
        <v>3</v>
      </c>
      <c r="I408" s="235">
        <v>1311</v>
      </c>
      <c r="J408" s="235">
        <v>761.8</v>
      </c>
      <c r="K408" s="235">
        <v>761.8</v>
      </c>
      <c r="L408" s="12">
        <v>68</v>
      </c>
      <c r="M408" s="235">
        <f t="shared" si="77"/>
        <v>2663797</v>
      </c>
      <c r="N408" s="235"/>
      <c r="O408" s="235"/>
      <c r="P408" s="235"/>
      <c r="Q408" s="144">
        <f t="shared" si="78"/>
        <v>2663797</v>
      </c>
      <c r="R408" s="244"/>
      <c r="S408" s="245"/>
      <c r="T408" s="244"/>
      <c r="U408" s="244">
        <v>751</v>
      </c>
      <c r="V408" s="244">
        <f>U408*3547</f>
        <v>2663797</v>
      </c>
      <c r="W408" s="244"/>
      <c r="X408" s="244"/>
      <c r="Y408" s="244"/>
      <c r="Z408" s="244"/>
      <c r="AA408" s="244"/>
      <c r="AB408" s="244"/>
      <c r="AC408" s="244"/>
      <c r="AD408" s="244"/>
      <c r="AE408" s="244"/>
      <c r="AF408" s="244"/>
      <c r="AG408" s="324">
        <v>2025</v>
      </c>
      <c r="AH408" s="128"/>
      <c r="AI408" s="172"/>
      <c r="AJ408" s="172"/>
      <c r="AK408" s="141">
        <f t="shared" si="65"/>
        <v>379</v>
      </c>
      <c r="AL408" s="35" t="s">
        <v>153</v>
      </c>
      <c r="AM408" s="141" t="str">
        <f t="shared" si="66"/>
        <v>379.</v>
      </c>
      <c r="AN408" s="147"/>
      <c r="AO408" s="35"/>
      <c r="AP408" s="16"/>
    </row>
    <row r="409" spans="1:42" ht="22.5" customHeight="1" x14ac:dyDescent="0.25">
      <c r="A409" s="68" t="str">
        <f t="shared" si="74"/>
        <v>380.</v>
      </c>
      <c r="B409" s="25">
        <v>81</v>
      </c>
      <c r="C409" s="36" t="s">
        <v>2800</v>
      </c>
      <c r="D409" s="25">
        <v>1984</v>
      </c>
      <c r="E409" s="111" t="s">
        <v>2932</v>
      </c>
      <c r="F409" s="68" t="s">
        <v>2934</v>
      </c>
      <c r="G409" s="25">
        <v>2</v>
      </c>
      <c r="H409" s="25">
        <v>3</v>
      </c>
      <c r="I409" s="241">
        <v>739</v>
      </c>
      <c r="J409" s="241">
        <v>704</v>
      </c>
      <c r="K409" s="241">
        <v>704</v>
      </c>
      <c r="L409" s="242">
        <v>38</v>
      </c>
      <c r="M409" s="144">
        <f t="shared" si="77"/>
        <v>2291362</v>
      </c>
      <c r="N409" s="144"/>
      <c r="O409" s="144"/>
      <c r="P409" s="144"/>
      <c r="Q409" s="144">
        <f t="shared" si="78"/>
        <v>2291362</v>
      </c>
      <c r="R409" s="144"/>
      <c r="S409" s="30"/>
      <c r="T409" s="144"/>
      <c r="U409" s="144">
        <v>646</v>
      </c>
      <c r="V409" s="144">
        <f t="shared" ref="V409" si="83">U409*3547</f>
        <v>2291362</v>
      </c>
      <c r="W409" s="144"/>
      <c r="X409" s="144"/>
      <c r="Y409" s="144"/>
      <c r="Z409" s="144"/>
      <c r="AA409" s="144"/>
      <c r="AB409" s="144"/>
      <c r="AC409" s="144"/>
      <c r="AD409" s="144"/>
      <c r="AE409" s="144"/>
      <c r="AF409" s="144"/>
      <c r="AG409" s="324">
        <v>2025</v>
      </c>
      <c r="AH409" s="128"/>
      <c r="AI409" s="172"/>
      <c r="AJ409" s="172"/>
      <c r="AK409" s="141">
        <f t="shared" si="65"/>
        <v>380</v>
      </c>
      <c r="AL409" s="35" t="s">
        <v>153</v>
      </c>
      <c r="AM409" s="141" t="str">
        <f t="shared" si="66"/>
        <v>380.</v>
      </c>
      <c r="AN409" s="147"/>
      <c r="AO409" s="35"/>
      <c r="AP409" s="16"/>
    </row>
    <row r="410" spans="1:42" ht="22.5" customHeight="1" x14ac:dyDescent="0.25">
      <c r="A410" s="68" t="str">
        <f t="shared" si="74"/>
        <v>381.</v>
      </c>
      <c r="B410" s="25">
        <v>219</v>
      </c>
      <c r="C410" s="36" t="s">
        <v>2801</v>
      </c>
      <c r="D410" s="25">
        <v>1984</v>
      </c>
      <c r="E410" s="68" t="s">
        <v>2932</v>
      </c>
      <c r="F410" s="68" t="s">
        <v>2934</v>
      </c>
      <c r="G410" s="25">
        <v>2</v>
      </c>
      <c r="H410" s="25">
        <v>2</v>
      </c>
      <c r="I410" s="235">
        <v>860.9</v>
      </c>
      <c r="J410" s="235">
        <v>475.7</v>
      </c>
      <c r="K410" s="235">
        <v>475.7</v>
      </c>
      <c r="L410" s="12">
        <v>12</v>
      </c>
      <c r="M410" s="235">
        <f t="shared" si="77"/>
        <v>1766406</v>
      </c>
      <c r="N410" s="235"/>
      <c r="O410" s="235"/>
      <c r="P410" s="235"/>
      <c r="Q410" s="144">
        <f t="shared" si="78"/>
        <v>1766406</v>
      </c>
      <c r="R410" s="244"/>
      <c r="S410" s="245"/>
      <c r="T410" s="244"/>
      <c r="U410" s="244">
        <v>498</v>
      </c>
      <c r="V410" s="244">
        <f>U410*3547</f>
        <v>1766406</v>
      </c>
      <c r="W410" s="244"/>
      <c r="X410" s="244"/>
      <c r="Y410" s="244"/>
      <c r="Z410" s="244"/>
      <c r="AA410" s="244"/>
      <c r="AB410" s="244"/>
      <c r="AC410" s="144"/>
      <c r="AD410" s="144"/>
      <c r="AE410" s="244"/>
      <c r="AF410" s="244"/>
      <c r="AG410" s="324">
        <v>2025</v>
      </c>
      <c r="AH410" s="128"/>
      <c r="AI410" s="172"/>
      <c r="AJ410" s="172"/>
      <c r="AK410" s="141">
        <f t="shared" si="65"/>
        <v>381</v>
      </c>
      <c r="AL410" s="35" t="s">
        <v>153</v>
      </c>
      <c r="AM410" s="141" t="str">
        <f t="shared" si="66"/>
        <v>381.</v>
      </c>
      <c r="AN410" s="147"/>
      <c r="AO410" s="35"/>
      <c r="AP410" s="16"/>
    </row>
    <row r="411" spans="1:42" ht="22.5" customHeight="1" x14ac:dyDescent="0.25">
      <c r="A411" s="68" t="str">
        <f t="shared" si="74"/>
        <v>382.</v>
      </c>
      <c r="B411" s="25">
        <v>482</v>
      </c>
      <c r="C411" s="36" t="s">
        <v>2802</v>
      </c>
      <c r="D411" s="25">
        <v>1984</v>
      </c>
      <c r="E411" s="68" t="s">
        <v>2932</v>
      </c>
      <c r="F411" s="68" t="s">
        <v>2934</v>
      </c>
      <c r="G411" s="25">
        <v>5</v>
      </c>
      <c r="H411" s="25">
        <v>4</v>
      </c>
      <c r="I411" s="235">
        <v>3897.2</v>
      </c>
      <c r="J411" s="235">
        <v>2738.2</v>
      </c>
      <c r="K411" s="235">
        <v>2738.2</v>
      </c>
      <c r="L411" s="12">
        <v>104</v>
      </c>
      <c r="M411" s="235">
        <f t="shared" si="77"/>
        <v>3146189</v>
      </c>
      <c r="N411" s="235"/>
      <c r="O411" s="235"/>
      <c r="P411" s="235"/>
      <c r="Q411" s="144">
        <f t="shared" si="78"/>
        <v>3146189</v>
      </c>
      <c r="R411" s="235"/>
      <c r="S411" s="240"/>
      <c r="T411" s="235"/>
      <c r="U411" s="235">
        <v>887</v>
      </c>
      <c r="V411" s="235">
        <f t="shared" ref="V411" si="84">U411*3547</f>
        <v>3146189</v>
      </c>
      <c r="W411" s="235"/>
      <c r="X411" s="235"/>
      <c r="Y411" s="235"/>
      <c r="Z411" s="235"/>
      <c r="AA411" s="235"/>
      <c r="AB411" s="235"/>
      <c r="AC411" s="244"/>
      <c r="AD411" s="244"/>
      <c r="AE411" s="235"/>
      <c r="AF411" s="235"/>
      <c r="AG411" s="324">
        <v>2025</v>
      </c>
      <c r="AH411" s="128"/>
      <c r="AI411" s="172"/>
      <c r="AJ411" s="172"/>
      <c r="AK411" s="141">
        <f t="shared" si="65"/>
        <v>382</v>
      </c>
      <c r="AL411" s="35" t="s">
        <v>153</v>
      </c>
      <c r="AM411" s="141" t="str">
        <f t="shared" si="66"/>
        <v>382.</v>
      </c>
      <c r="AN411" s="147"/>
      <c r="AO411" s="274"/>
      <c r="AP411" s="16"/>
    </row>
    <row r="412" spans="1:42" ht="22.5" customHeight="1" x14ac:dyDescent="0.25">
      <c r="A412" s="68" t="str">
        <f t="shared" si="74"/>
        <v>383.</v>
      </c>
      <c r="B412" s="25">
        <v>680</v>
      </c>
      <c r="C412" s="36" t="s">
        <v>2803</v>
      </c>
      <c r="D412" s="25">
        <v>1984</v>
      </c>
      <c r="E412" s="68" t="s">
        <v>2932</v>
      </c>
      <c r="F412" s="68" t="s">
        <v>2934</v>
      </c>
      <c r="G412" s="25">
        <v>5</v>
      </c>
      <c r="H412" s="25">
        <v>4</v>
      </c>
      <c r="I412" s="322">
        <v>3477.4</v>
      </c>
      <c r="J412" s="322">
        <v>2286.1999999999998</v>
      </c>
      <c r="K412" s="322">
        <v>1614</v>
      </c>
      <c r="L412" s="12">
        <v>102</v>
      </c>
      <c r="M412" s="144">
        <f t="shared" si="77"/>
        <v>3500889</v>
      </c>
      <c r="N412" s="144"/>
      <c r="O412" s="144"/>
      <c r="P412" s="144"/>
      <c r="Q412" s="144">
        <f t="shared" si="78"/>
        <v>3500889</v>
      </c>
      <c r="R412" s="144"/>
      <c r="S412" s="30"/>
      <c r="T412" s="144"/>
      <c r="U412" s="144">
        <v>987</v>
      </c>
      <c r="V412" s="144">
        <f>U412*3547</f>
        <v>3500889</v>
      </c>
      <c r="W412" s="144"/>
      <c r="X412" s="144"/>
      <c r="Y412" s="144"/>
      <c r="Z412" s="144"/>
      <c r="AA412" s="144"/>
      <c r="AB412" s="144"/>
      <c r="AC412" s="144"/>
      <c r="AD412" s="144"/>
      <c r="AE412" s="144"/>
      <c r="AF412" s="144"/>
      <c r="AG412" s="324">
        <v>2025</v>
      </c>
      <c r="AH412" s="128"/>
      <c r="AI412" s="172"/>
      <c r="AJ412" s="172"/>
      <c r="AK412" s="141">
        <f t="shared" si="65"/>
        <v>383</v>
      </c>
      <c r="AL412" s="35" t="s">
        <v>153</v>
      </c>
      <c r="AM412" s="141" t="str">
        <f t="shared" si="66"/>
        <v>383.</v>
      </c>
      <c r="AN412" s="147"/>
      <c r="AO412" s="35"/>
      <c r="AP412" s="16"/>
    </row>
    <row r="413" spans="1:42" ht="22.5" customHeight="1" x14ac:dyDescent="0.25">
      <c r="A413" s="68" t="str">
        <f t="shared" si="74"/>
        <v>384.</v>
      </c>
      <c r="B413" s="25">
        <v>116</v>
      </c>
      <c r="C413" s="36" t="s">
        <v>2804</v>
      </c>
      <c r="D413" s="25">
        <v>1985</v>
      </c>
      <c r="E413" s="68" t="s">
        <v>2932</v>
      </c>
      <c r="F413" s="68" t="s">
        <v>2934</v>
      </c>
      <c r="G413" s="25">
        <v>2</v>
      </c>
      <c r="H413" s="25">
        <v>3</v>
      </c>
      <c r="I413" s="322">
        <v>943.2</v>
      </c>
      <c r="J413" s="322">
        <v>562.29999999999995</v>
      </c>
      <c r="K413" s="322">
        <v>608.1</v>
      </c>
      <c r="L413" s="12">
        <v>27</v>
      </c>
      <c r="M413" s="235">
        <f t="shared" si="77"/>
        <v>1421350</v>
      </c>
      <c r="N413" s="235"/>
      <c r="O413" s="235"/>
      <c r="P413" s="235"/>
      <c r="Q413" s="144">
        <f t="shared" si="78"/>
        <v>1421350</v>
      </c>
      <c r="R413" s="244">
        <v>1421350</v>
      </c>
      <c r="S413" s="245"/>
      <c r="T413" s="244"/>
      <c r="U413" s="244"/>
      <c r="V413" s="244"/>
      <c r="W413" s="244"/>
      <c r="X413" s="244"/>
      <c r="Y413" s="244"/>
      <c r="Z413" s="244"/>
      <c r="AA413" s="244"/>
      <c r="AB413" s="244"/>
      <c r="AC413" s="144"/>
      <c r="AD413" s="144"/>
      <c r="AE413" s="244"/>
      <c r="AF413" s="244"/>
      <c r="AG413" s="324">
        <v>2025</v>
      </c>
      <c r="AH413" s="128"/>
      <c r="AI413" s="172"/>
      <c r="AJ413" s="172"/>
      <c r="AK413" s="141">
        <f t="shared" si="65"/>
        <v>384</v>
      </c>
      <c r="AL413" s="35" t="s">
        <v>153</v>
      </c>
      <c r="AM413" s="141" t="str">
        <f t="shared" si="66"/>
        <v>384.</v>
      </c>
      <c r="AN413" s="147"/>
      <c r="AO413" s="35"/>
      <c r="AP413" s="16"/>
    </row>
    <row r="414" spans="1:42" ht="22.5" customHeight="1" x14ac:dyDescent="0.25">
      <c r="A414" s="68" t="str">
        <f t="shared" si="74"/>
        <v>385.</v>
      </c>
      <c r="B414" s="25">
        <v>118</v>
      </c>
      <c r="C414" s="36" t="s">
        <v>2805</v>
      </c>
      <c r="D414" s="25">
        <v>1985</v>
      </c>
      <c r="E414" s="68" t="s">
        <v>2932</v>
      </c>
      <c r="F414" s="68" t="s">
        <v>2934</v>
      </c>
      <c r="G414" s="25">
        <v>2</v>
      </c>
      <c r="H414" s="25">
        <v>2</v>
      </c>
      <c r="I414" s="322">
        <v>844.5</v>
      </c>
      <c r="J414" s="322">
        <v>482</v>
      </c>
      <c r="K414" s="322">
        <v>482</v>
      </c>
      <c r="L414" s="12">
        <v>27</v>
      </c>
      <c r="M414" s="235">
        <f t="shared" si="77"/>
        <v>1173000</v>
      </c>
      <c r="N414" s="235"/>
      <c r="O414" s="235"/>
      <c r="P414" s="235"/>
      <c r="Q414" s="144">
        <f t="shared" si="78"/>
        <v>1173000</v>
      </c>
      <c r="R414" s="244">
        <v>1173000</v>
      </c>
      <c r="S414" s="245"/>
      <c r="T414" s="244"/>
      <c r="U414" s="244"/>
      <c r="V414" s="244"/>
      <c r="W414" s="244"/>
      <c r="X414" s="244"/>
      <c r="Y414" s="244"/>
      <c r="Z414" s="244"/>
      <c r="AA414" s="244"/>
      <c r="AB414" s="244"/>
      <c r="AC414" s="144"/>
      <c r="AD414" s="144"/>
      <c r="AE414" s="244"/>
      <c r="AF414" s="244"/>
      <c r="AG414" s="324">
        <v>2025</v>
      </c>
      <c r="AH414" s="128"/>
      <c r="AI414" s="172"/>
      <c r="AJ414" s="172"/>
      <c r="AK414" s="141">
        <f t="shared" ref="AK414:AK477" si="85">MAX(AK410:AK413)+1</f>
        <v>385</v>
      </c>
      <c r="AL414" s="35" t="s">
        <v>153</v>
      </c>
      <c r="AM414" s="141" t="str">
        <f t="shared" ref="AM414:AM477" si="86">CONCATENATE(AK414,AL414)</f>
        <v>385.</v>
      </c>
      <c r="AN414" s="147"/>
      <c r="AO414" s="35"/>
      <c r="AP414" s="16"/>
    </row>
    <row r="415" spans="1:42" ht="22.5" customHeight="1" x14ac:dyDescent="0.25">
      <c r="A415" s="68" t="str">
        <f t="shared" si="74"/>
        <v>386.</v>
      </c>
      <c r="B415" s="25">
        <v>90</v>
      </c>
      <c r="C415" s="36" t="s">
        <v>2807</v>
      </c>
      <c r="D415" s="25">
        <v>1986</v>
      </c>
      <c r="E415" s="68" t="s">
        <v>2932</v>
      </c>
      <c r="F415" s="68" t="s">
        <v>2934</v>
      </c>
      <c r="G415" s="25">
        <v>2</v>
      </c>
      <c r="H415" s="25">
        <v>2</v>
      </c>
      <c r="I415" s="235">
        <v>585</v>
      </c>
      <c r="J415" s="235">
        <v>559.5</v>
      </c>
      <c r="K415" s="235">
        <v>559.5</v>
      </c>
      <c r="L415" s="12">
        <v>26</v>
      </c>
      <c r="M415" s="235">
        <f t="shared" si="77"/>
        <v>1631620</v>
      </c>
      <c r="N415" s="235"/>
      <c r="O415" s="235"/>
      <c r="P415" s="235"/>
      <c r="Q415" s="144">
        <f t="shared" si="78"/>
        <v>1631620</v>
      </c>
      <c r="R415" s="244"/>
      <c r="S415" s="245"/>
      <c r="T415" s="244"/>
      <c r="U415" s="244">
        <v>460</v>
      </c>
      <c r="V415" s="244">
        <f>U415*3547</f>
        <v>1631620</v>
      </c>
      <c r="W415" s="244"/>
      <c r="X415" s="244"/>
      <c r="Y415" s="244"/>
      <c r="Z415" s="244"/>
      <c r="AA415" s="244"/>
      <c r="AB415" s="244"/>
      <c r="AC415" s="144"/>
      <c r="AD415" s="144"/>
      <c r="AE415" s="244"/>
      <c r="AF415" s="244"/>
      <c r="AG415" s="324">
        <v>2025</v>
      </c>
      <c r="AH415" s="128"/>
      <c r="AI415" s="172"/>
      <c r="AJ415" s="172"/>
      <c r="AK415" s="141">
        <f t="shared" si="85"/>
        <v>386</v>
      </c>
      <c r="AL415" s="35" t="s">
        <v>153</v>
      </c>
      <c r="AM415" s="141" t="str">
        <f t="shared" si="86"/>
        <v>386.</v>
      </c>
      <c r="AN415" s="147"/>
      <c r="AO415" s="35"/>
      <c r="AP415" s="16"/>
    </row>
    <row r="416" spans="1:42" ht="22.5" customHeight="1" x14ac:dyDescent="0.25">
      <c r="A416" s="68" t="str">
        <f t="shared" si="74"/>
        <v>387.</v>
      </c>
      <c r="B416" s="25">
        <v>615</v>
      </c>
      <c r="C416" s="36" t="s">
        <v>2808</v>
      </c>
      <c r="D416" s="25">
        <v>1986</v>
      </c>
      <c r="E416" s="111" t="s">
        <v>2932</v>
      </c>
      <c r="F416" s="68" t="s">
        <v>2934</v>
      </c>
      <c r="G416" s="25">
        <v>5</v>
      </c>
      <c r="H416" s="25">
        <v>1</v>
      </c>
      <c r="I416" s="144">
        <v>9697.5</v>
      </c>
      <c r="J416" s="144">
        <v>5303</v>
      </c>
      <c r="K416" s="144">
        <v>5303</v>
      </c>
      <c r="L416" s="30">
        <v>1</v>
      </c>
      <c r="M416" s="144">
        <f t="shared" si="77"/>
        <v>9431473</v>
      </c>
      <c r="N416" s="144"/>
      <c r="O416" s="144"/>
      <c r="P416" s="144"/>
      <c r="Q416" s="144">
        <f t="shared" si="78"/>
        <v>9431473</v>
      </c>
      <c r="R416" s="144"/>
      <c r="S416" s="30"/>
      <c r="T416" s="144"/>
      <c r="U416" s="144">
        <v>2659</v>
      </c>
      <c r="V416" s="144">
        <f>U416*3547</f>
        <v>9431473</v>
      </c>
      <c r="W416" s="144"/>
      <c r="X416" s="144"/>
      <c r="Y416" s="144"/>
      <c r="Z416" s="144"/>
      <c r="AA416" s="144"/>
      <c r="AB416" s="144"/>
      <c r="AC416" s="144"/>
      <c r="AD416" s="144"/>
      <c r="AE416" s="144"/>
      <c r="AF416" s="144"/>
      <c r="AG416" s="324">
        <v>2025</v>
      </c>
      <c r="AH416" s="128"/>
      <c r="AI416" s="172"/>
      <c r="AJ416" s="172"/>
      <c r="AK416" s="141">
        <f t="shared" si="85"/>
        <v>387</v>
      </c>
      <c r="AL416" s="35" t="s">
        <v>153</v>
      </c>
      <c r="AM416" s="141" t="str">
        <f t="shared" si="86"/>
        <v>387.</v>
      </c>
      <c r="AN416" s="147"/>
      <c r="AO416" s="35"/>
      <c r="AP416" s="16"/>
    </row>
    <row r="417" spans="1:42" ht="22.5" customHeight="1" x14ac:dyDescent="0.25">
      <c r="A417" s="68" t="str">
        <f t="shared" si="74"/>
        <v>388.</v>
      </c>
      <c r="B417" s="25">
        <v>618</v>
      </c>
      <c r="C417" s="36" t="s">
        <v>2809</v>
      </c>
      <c r="D417" s="25">
        <v>1986</v>
      </c>
      <c r="E417" s="68" t="s">
        <v>2932</v>
      </c>
      <c r="F417" s="68" t="s">
        <v>2934</v>
      </c>
      <c r="G417" s="25">
        <v>5</v>
      </c>
      <c r="H417" s="25">
        <v>4</v>
      </c>
      <c r="I417" s="235">
        <v>3384.9</v>
      </c>
      <c r="J417" s="235">
        <v>1984.5</v>
      </c>
      <c r="K417" s="235">
        <v>1984.5</v>
      </c>
      <c r="L417" s="12">
        <v>147</v>
      </c>
      <c r="M417" s="144">
        <f t="shared" si="77"/>
        <v>3649863</v>
      </c>
      <c r="N417" s="144"/>
      <c r="O417" s="144"/>
      <c r="P417" s="144"/>
      <c r="Q417" s="144">
        <f t="shared" si="78"/>
        <v>3649863</v>
      </c>
      <c r="R417" s="144"/>
      <c r="S417" s="30"/>
      <c r="T417" s="144"/>
      <c r="U417" s="144">
        <v>1029</v>
      </c>
      <c r="V417" s="144">
        <f>U417*3547</f>
        <v>3649863</v>
      </c>
      <c r="W417" s="144"/>
      <c r="X417" s="144"/>
      <c r="Y417" s="144"/>
      <c r="Z417" s="144"/>
      <c r="AA417" s="144"/>
      <c r="AB417" s="144"/>
      <c r="AC417" s="144"/>
      <c r="AD417" s="144"/>
      <c r="AE417" s="144"/>
      <c r="AF417" s="144"/>
      <c r="AG417" s="324">
        <v>2025</v>
      </c>
      <c r="AH417" s="128"/>
      <c r="AI417" s="172"/>
      <c r="AJ417" s="172"/>
      <c r="AK417" s="141">
        <f t="shared" si="85"/>
        <v>388</v>
      </c>
      <c r="AL417" s="35" t="s">
        <v>153</v>
      </c>
      <c r="AM417" s="141" t="str">
        <f t="shared" si="86"/>
        <v>388.</v>
      </c>
      <c r="AN417" s="147"/>
      <c r="AO417" s="35"/>
      <c r="AP417" s="16"/>
    </row>
    <row r="418" spans="1:42" ht="22.5" customHeight="1" x14ac:dyDescent="0.25">
      <c r="A418" s="68" t="str">
        <f t="shared" si="74"/>
        <v>389.</v>
      </c>
      <c r="B418" s="25">
        <v>626</v>
      </c>
      <c r="C418" s="36" t="s">
        <v>2810</v>
      </c>
      <c r="D418" s="25">
        <v>1986</v>
      </c>
      <c r="E418" s="68" t="s">
        <v>2932</v>
      </c>
      <c r="F418" s="68" t="s">
        <v>2934</v>
      </c>
      <c r="G418" s="25">
        <v>3</v>
      </c>
      <c r="H418" s="25">
        <v>3</v>
      </c>
      <c r="I418" s="322">
        <v>2004</v>
      </c>
      <c r="J418" s="322">
        <v>1266</v>
      </c>
      <c r="K418" s="322">
        <v>1266</v>
      </c>
      <c r="L418" s="12">
        <v>53</v>
      </c>
      <c r="M418" s="144">
        <f t="shared" si="77"/>
        <v>2525464</v>
      </c>
      <c r="N418" s="144"/>
      <c r="O418" s="144"/>
      <c r="P418" s="144"/>
      <c r="Q418" s="144">
        <f t="shared" si="78"/>
        <v>2525464</v>
      </c>
      <c r="R418" s="144"/>
      <c r="S418" s="30"/>
      <c r="T418" s="144"/>
      <c r="U418" s="144">
        <v>712</v>
      </c>
      <c r="V418" s="144">
        <f>U418*3547</f>
        <v>2525464</v>
      </c>
      <c r="W418" s="144"/>
      <c r="X418" s="144"/>
      <c r="Y418" s="144"/>
      <c r="Z418" s="144"/>
      <c r="AA418" s="144"/>
      <c r="AB418" s="144"/>
      <c r="AC418" s="144"/>
      <c r="AD418" s="144"/>
      <c r="AE418" s="144"/>
      <c r="AF418" s="144"/>
      <c r="AG418" s="324">
        <v>2025</v>
      </c>
      <c r="AH418" s="128"/>
      <c r="AI418" s="172"/>
      <c r="AJ418" s="172"/>
      <c r="AK418" s="141">
        <f t="shared" si="85"/>
        <v>389</v>
      </c>
      <c r="AL418" s="35" t="s">
        <v>153</v>
      </c>
      <c r="AM418" s="141" t="str">
        <f t="shared" si="86"/>
        <v>389.</v>
      </c>
      <c r="AN418" s="147"/>
      <c r="AO418" s="35"/>
      <c r="AP418" s="16"/>
    </row>
    <row r="419" spans="1:42" ht="22.5" customHeight="1" x14ac:dyDescent="0.25">
      <c r="A419" s="68" t="str">
        <f t="shared" si="74"/>
        <v>390.</v>
      </c>
      <c r="B419" s="25">
        <v>70</v>
      </c>
      <c r="C419" s="36" t="s">
        <v>2811</v>
      </c>
      <c r="D419" s="25">
        <v>1987</v>
      </c>
      <c r="E419" s="111" t="s">
        <v>2932</v>
      </c>
      <c r="F419" s="68" t="s">
        <v>2934</v>
      </c>
      <c r="G419" s="25">
        <v>2</v>
      </c>
      <c r="H419" s="25">
        <v>1</v>
      </c>
      <c r="I419" s="144">
        <v>568.6</v>
      </c>
      <c r="J419" s="144">
        <v>327.39999999999998</v>
      </c>
      <c r="K419" s="144">
        <v>327.39999999999998</v>
      </c>
      <c r="L419" s="30">
        <v>29</v>
      </c>
      <c r="M419" s="235">
        <f t="shared" si="77"/>
        <v>283452</v>
      </c>
      <c r="N419" s="235"/>
      <c r="O419" s="235"/>
      <c r="P419" s="235"/>
      <c r="Q419" s="144">
        <f t="shared" si="78"/>
        <v>283452</v>
      </c>
      <c r="R419" s="244">
        <v>283452</v>
      </c>
      <c r="S419" s="245"/>
      <c r="T419" s="244"/>
      <c r="U419" s="244"/>
      <c r="V419" s="244"/>
      <c r="W419" s="244"/>
      <c r="X419" s="244"/>
      <c r="Y419" s="244"/>
      <c r="Z419" s="244"/>
      <c r="AA419" s="244"/>
      <c r="AB419" s="244"/>
      <c r="AC419" s="144"/>
      <c r="AD419" s="144"/>
      <c r="AE419" s="244"/>
      <c r="AF419" s="244"/>
      <c r="AG419" s="324">
        <v>2025</v>
      </c>
      <c r="AH419" s="128"/>
      <c r="AI419" s="172"/>
      <c r="AJ419" s="172"/>
      <c r="AK419" s="141">
        <f t="shared" si="85"/>
        <v>390</v>
      </c>
      <c r="AL419" s="35" t="s">
        <v>153</v>
      </c>
      <c r="AM419" s="141" t="str">
        <f t="shared" si="86"/>
        <v>390.</v>
      </c>
      <c r="AN419" s="147"/>
      <c r="AO419" s="35"/>
      <c r="AP419" s="16"/>
    </row>
    <row r="420" spans="1:42" ht="22.5" customHeight="1" x14ac:dyDescent="0.25">
      <c r="A420" s="68" t="str">
        <f t="shared" si="74"/>
        <v>391.</v>
      </c>
      <c r="B420" s="25">
        <v>308</v>
      </c>
      <c r="C420" s="36" t="s">
        <v>2812</v>
      </c>
      <c r="D420" s="25">
        <v>1987</v>
      </c>
      <c r="E420" s="111" t="s">
        <v>2932</v>
      </c>
      <c r="F420" s="68" t="s">
        <v>2934</v>
      </c>
      <c r="G420" s="25">
        <v>5</v>
      </c>
      <c r="H420" s="25">
        <v>4</v>
      </c>
      <c r="I420" s="144">
        <v>3916.2</v>
      </c>
      <c r="J420" s="144">
        <v>2784.2</v>
      </c>
      <c r="K420" s="144">
        <v>2784.2</v>
      </c>
      <c r="L420" s="30">
        <v>109</v>
      </c>
      <c r="M420" s="144">
        <f t="shared" si="77"/>
        <v>2951104</v>
      </c>
      <c r="N420" s="144"/>
      <c r="O420" s="144"/>
      <c r="P420" s="144"/>
      <c r="Q420" s="144">
        <f t="shared" si="78"/>
        <v>2951104</v>
      </c>
      <c r="R420" s="144"/>
      <c r="S420" s="30"/>
      <c r="T420" s="144"/>
      <c r="U420" s="144">
        <v>832</v>
      </c>
      <c r="V420" s="144">
        <f>U420*3547</f>
        <v>2951104</v>
      </c>
      <c r="W420" s="144"/>
      <c r="X420" s="144"/>
      <c r="Y420" s="144"/>
      <c r="Z420" s="144"/>
      <c r="AA420" s="144"/>
      <c r="AB420" s="144"/>
      <c r="AC420" s="144"/>
      <c r="AD420" s="144"/>
      <c r="AE420" s="144"/>
      <c r="AF420" s="144"/>
      <c r="AG420" s="324">
        <v>2025</v>
      </c>
      <c r="AH420" s="128"/>
      <c r="AI420" s="172"/>
      <c r="AJ420" s="172"/>
      <c r="AK420" s="141">
        <f t="shared" si="85"/>
        <v>391</v>
      </c>
      <c r="AL420" s="35" t="s">
        <v>153</v>
      </c>
      <c r="AM420" s="141" t="str">
        <f t="shared" si="86"/>
        <v>391.</v>
      </c>
      <c r="AN420" s="147"/>
      <c r="AO420" s="35"/>
      <c r="AP420" s="16"/>
    </row>
    <row r="421" spans="1:42" ht="22.5" customHeight="1" x14ac:dyDescent="0.25">
      <c r="A421" s="68" t="str">
        <f t="shared" si="74"/>
        <v>392.</v>
      </c>
      <c r="B421" s="25">
        <v>356</v>
      </c>
      <c r="C421" s="36" t="s">
        <v>2813</v>
      </c>
      <c r="D421" s="25">
        <v>1987</v>
      </c>
      <c r="E421" s="111" t="s">
        <v>2932</v>
      </c>
      <c r="F421" s="68" t="s">
        <v>2934</v>
      </c>
      <c r="G421" s="25">
        <v>3</v>
      </c>
      <c r="H421" s="25">
        <v>1</v>
      </c>
      <c r="I421" s="144">
        <v>1251.3</v>
      </c>
      <c r="J421" s="144">
        <v>795.3</v>
      </c>
      <c r="K421" s="144">
        <v>795.3</v>
      </c>
      <c r="L421" s="30">
        <v>29</v>
      </c>
      <c r="M421" s="235">
        <f t="shared" si="77"/>
        <v>1096023</v>
      </c>
      <c r="N421" s="235"/>
      <c r="O421" s="235"/>
      <c r="P421" s="235"/>
      <c r="Q421" s="144">
        <f t="shared" si="78"/>
        <v>1096023</v>
      </c>
      <c r="R421" s="244"/>
      <c r="S421" s="245"/>
      <c r="T421" s="244"/>
      <c r="U421" s="244">
        <v>309</v>
      </c>
      <c r="V421" s="244">
        <f t="shared" ref="V421:V422" si="87">U421*3547</f>
        <v>1096023</v>
      </c>
      <c r="W421" s="244"/>
      <c r="X421" s="244"/>
      <c r="Y421" s="244"/>
      <c r="Z421" s="244"/>
      <c r="AA421" s="244"/>
      <c r="AB421" s="244"/>
      <c r="AC421" s="244"/>
      <c r="AD421" s="244"/>
      <c r="AE421" s="244"/>
      <c r="AF421" s="244"/>
      <c r="AG421" s="324">
        <v>2025</v>
      </c>
      <c r="AH421" s="128"/>
      <c r="AI421" s="172"/>
      <c r="AJ421" s="172"/>
      <c r="AK421" s="141">
        <f t="shared" si="85"/>
        <v>392</v>
      </c>
      <c r="AL421" s="35" t="s">
        <v>153</v>
      </c>
      <c r="AM421" s="141" t="str">
        <f t="shared" si="86"/>
        <v>392.</v>
      </c>
      <c r="AN421" s="147"/>
      <c r="AO421" s="35"/>
      <c r="AP421" s="16"/>
    </row>
    <row r="422" spans="1:42" ht="22.5" customHeight="1" x14ac:dyDescent="0.25">
      <c r="A422" s="68" t="str">
        <f t="shared" si="74"/>
        <v>393.</v>
      </c>
      <c r="B422" s="25">
        <v>613</v>
      </c>
      <c r="C422" s="36" t="s">
        <v>2814</v>
      </c>
      <c r="D422" s="25">
        <v>1987</v>
      </c>
      <c r="E422" s="111" t="s">
        <v>2932</v>
      </c>
      <c r="F422" s="111" t="s">
        <v>2933</v>
      </c>
      <c r="G422" s="25">
        <v>5</v>
      </c>
      <c r="H422" s="25">
        <v>3</v>
      </c>
      <c r="I422" s="144">
        <v>4088.4</v>
      </c>
      <c r="J422" s="144">
        <v>3220.1</v>
      </c>
      <c r="K422" s="144">
        <v>920.6</v>
      </c>
      <c r="L422" s="30">
        <v>130</v>
      </c>
      <c r="M422" s="235">
        <f t="shared" si="77"/>
        <v>3234864</v>
      </c>
      <c r="N422" s="235"/>
      <c r="O422" s="235"/>
      <c r="P422" s="235"/>
      <c r="Q422" s="144">
        <f t="shared" si="78"/>
        <v>3234864</v>
      </c>
      <c r="R422" s="235"/>
      <c r="S422" s="240"/>
      <c r="T422" s="235"/>
      <c r="U422" s="235">
        <v>912</v>
      </c>
      <c r="V422" s="235">
        <f t="shared" si="87"/>
        <v>3234864</v>
      </c>
      <c r="W422" s="235"/>
      <c r="X422" s="235"/>
      <c r="Y422" s="235"/>
      <c r="Z422" s="235"/>
      <c r="AA422" s="235"/>
      <c r="AB422" s="235"/>
      <c r="AC422" s="244"/>
      <c r="AD422" s="244"/>
      <c r="AE422" s="235"/>
      <c r="AF422" s="235"/>
      <c r="AG422" s="324">
        <v>2025</v>
      </c>
      <c r="AH422" s="128"/>
      <c r="AI422" s="172"/>
      <c r="AJ422" s="172"/>
      <c r="AK422" s="141">
        <f t="shared" si="85"/>
        <v>393</v>
      </c>
      <c r="AL422" s="35" t="s">
        <v>153</v>
      </c>
      <c r="AM422" s="141" t="str">
        <f t="shared" si="86"/>
        <v>393.</v>
      </c>
      <c r="AN422" s="147"/>
      <c r="AO422" s="274"/>
      <c r="AP422" s="16"/>
    </row>
    <row r="423" spans="1:42" ht="22.5" customHeight="1" x14ac:dyDescent="0.25">
      <c r="A423" s="68" t="str">
        <f t="shared" si="74"/>
        <v>394.</v>
      </c>
      <c r="B423" s="25">
        <v>895</v>
      </c>
      <c r="C423" s="36" t="s">
        <v>2815</v>
      </c>
      <c r="D423" s="25">
        <v>1987</v>
      </c>
      <c r="E423" s="68" t="s">
        <v>2932</v>
      </c>
      <c r="F423" s="68" t="s">
        <v>2934</v>
      </c>
      <c r="G423" s="25">
        <v>2</v>
      </c>
      <c r="H423" s="25">
        <v>5</v>
      </c>
      <c r="I423" s="322">
        <v>1824.3</v>
      </c>
      <c r="J423" s="322">
        <v>1020</v>
      </c>
      <c r="K423" s="322">
        <v>961.8</v>
      </c>
      <c r="L423" s="12">
        <v>86</v>
      </c>
      <c r="M423" s="235">
        <f t="shared" si="77"/>
        <v>5755095</v>
      </c>
      <c r="N423" s="235"/>
      <c r="O423" s="235"/>
      <c r="P423" s="235"/>
      <c r="Q423" s="144">
        <f t="shared" si="78"/>
        <v>5755095</v>
      </c>
      <c r="R423" s="244"/>
      <c r="S423" s="245"/>
      <c r="T423" s="244"/>
      <c r="U423" s="244">
        <v>765</v>
      </c>
      <c r="V423" s="244">
        <f t="shared" ref="V423" si="88">U423*7523</f>
        <v>5755095</v>
      </c>
      <c r="W423" s="244"/>
      <c r="X423" s="244"/>
      <c r="Y423" s="244"/>
      <c r="Z423" s="244"/>
      <c r="AA423" s="244"/>
      <c r="AB423" s="244"/>
      <c r="AC423" s="144"/>
      <c r="AD423" s="144"/>
      <c r="AE423" s="244"/>
      <c r="AF423" s="244"/>
      <c r="AG423" s="324">
        <v>2025</v>
      </c>
      <c r="AH423" s="128"/>
      <c r="AI423" s="172"/>
      <c r="AJ423" s="172"/>
      <c r="AK423" s="141">
        <f t="shared" si="85"/>
        <v>394</v>
      </c>
      <c r="AL423" s="35" t="s">
        <v>153</v>
      </c>
      <c r="AM423" s="141" t="str">
        <f t="shared" si="86"/>
        <v>394.</v>
      </c>
      <c r="AN423" s="147"/>
      <c r="AO423" s="35"/>
      <c r="AP423" s="16"/>
    </row>
    <row r="424" spans="1:42" ht="22.5" customHeight="1" x14ac:dyDescent="0.25">
      <c r="A424" s="68" t="str">
        <f t="shared" si="74"/>
        <v>395.</v>
      </c>
      <c r="B424" s="25">
        <v>453</v>
      </c>
      <c r="C424" s="36" t="s">
        <v>2816</v>
      </c>
      <c r="D424" s="25">
        <v>1988</v>
      </c>
      <c r="E424" s="111" t="s">
        <v>2932</v>
      </c>
      <c r="F424" s="68" t="s">
        <v>2934</v>
      </c>
      <c r="G424" s="25">
        <v>2</v>
      </c>
      <c r="H424" s="25">
        <v>2</v>
      </c>
      <c r="I424" s="144">
        <v>1907.4</v>
      </c>
      <c r="J424" s="144">
        <v>876</v>
      </c>
      <c r="K424" s="144">
        <v>518.6</v>
      </c>
      <c r="L424" s="30">
        <v>44</v>
      </c>
      <c r="M424" s="235">
        <f t="shared" si="77"/>
        <v>5785187</v>
      </c>
      <c r="N424" s="235"/>
      <c r="O424" s="235"/>
      <c r="P424" s="235"/>
      <c r="Q424" s="144">
        <f t="shared" si="78"/>
        <v>5785187</v>
      </c>
      <c r="R424" s="244"/>
      <c r="S424" s="245"/>
      <c r="T424" s="244"/>
      <c r="U424" s="244">
        <v>769</v>
      </c>
      <c r="V424" s="244">
        <f>U424*7523</f>
        <v>5785187</v>
      </c>
      <c r="W424" s="244"/>
      <c r="X424" s="244"/>
      <c r="Y424" s="244"/>
      <c r="Z424" s="244"/>
      <c r="AA424" s="244"/>
      <c r="AB424" s="244"/>
      <c r="AC424" s="144"/>
      <c r="AD424" s="144"/>
      <c r="AE424" s="244"/>
      <c r="AF424" s="244"/>
      <c r="AG424" s="324">
        <v>2025</v>
      </c>
      <c r="AH424" s="128"/>
      <c r="AI424" s="172"/>
      <c r="AJ424" s="172"/>
      <c r="AK424" s="141">
        <f t="shared" si="85"/>
        <v>395</v>
      </c>
      <c r="AL424" s="35" t="s">
        <v>153</v>
      </c>
      <c r="AM424" s="141" t="str">
        <f t="shared" si="86"/>
        <v>395.</v>
      </c>
      <c r="AN424" s="147"/>
      <c r="AO424" s="35"/>
      <c r="AP424" s="16"/>
    </row>
    <row r="425" spans="1:42" ht="22.5" customHeight="1" x14ac:dyDescent="0.25">
      <c r="A425" s="68" t="str">
        <f t="shared" si="74"/>
        <v>396.</v>
      </c>
      <c r="B425" s="25">
        <v>616</v>
      </c>
      <c r="C425" s="36" t="s">
        <v>2817</v>
      </c>
      <c r="D425" s="25">
        <v>1988</v>
      </c>
      <c r="E425" s="111" t="s">
        <v>2932</v>
      </c>
      <c r="F425" s="68" t="s">
        <v>2934</v>
      </c>
      <c r="G425" s="25">
        <v>5</v>
      </c>
      <c r="H425" s="25">
        <v>1</v>
      </c>
      <c r="I425" s="144">
        <v>2182.8000000000002</v>
      </c>
      <c r="J425" s="144">
        <v>1274</v>
      </c>
      <c r="K425" s="144">
        <v>1274</v>
      </c>
      <c r="L425" s="30">
        <v>1</v>
      </c>
      <c r="M425" s="235">
        <f t="shared" si="77"/>
        <v>2294909</v>
      </c>
      <c r="N425" s="235"/>
      <c r="O425" s="235"/>
      <c r="P425" s="235"/>
      <c r="Q425" s="144">
        <f t="shared" si="78"/>
        <v>2294909</v>
      </c>
      <c r="R425" s="235"/>
      <c r="S425" s="240"/>
      <c r="T425" s="235"/>
      <c r="U425" s="235">
        <v>647</v>
      </c>
      <c r="V425" s="235">
        <f t="shared" ref="V425" si="89">U425*3547</f>
        <v>2294909</v>
      </c>
      <c r="W425" s="235"/>
      <c r="X425" s="235"/>
      <c r="Y425" s="235"/>
      <c r="Z425" s="235"/>
      <c r="AA425" s="235"/>
      <c r="AB425" s="235"/>
      <c r="AC425" s="244"/>
      <c r="AD425" s="244"/>
      <c r="AE425" s="235"/>
      <c r="AF425" s="235"/>
      <c r="AG425" s="324">
        <v>2025</v>
      </c>
      <c r="AH425" s="128"/>
      <c r="AI425" s="172"/>
      <c r="AJ425" s="172"/>
      <c r="AK425" s="141">
        <f t="shared" si="85"/>
        <v>396</v>
      </c>
      <c r="AL425" s="35" t="s">
        <v>153</v>
      </c>
      <c r="AM425" s="141" t="str">
        <f t="shared" si="86"/>
        <v>396.</v>
      </c>
      <c r="AN425" s="147"/>
      <c r="AO425" s="274"/>
      <c r="AP425" s="16"/>
    </row>
    <row r="426" spans="1:42" ht="22.5" customHeight="1" x14ac:dyDescent="0.25">
      <c r="A426" s="68" t="str">
        <f t="shared" si="74"/>
        <v>397.</v>
      </c>
      <c r="B426" s="25">
        <v>617</v>
      </c>
      <c r="C426" s="36" t="s">
        <v>2818</v>
      </c>
      <c r="D426" s="25">
        <v>1988</v>
      </c>
      <c r="E426" s="111" t="s">
        <v>2932</v>
      </c>
      <c r="F426" s="68" t="s">
        <v>2934</v>
      </c>
      <c r="G426" s="25">
        <v>5</v>
      </c>
      <c r="H426" s="25">
        <v>1</v>
      </c>
      <c r="I426" s="144">
        <v>3277.2</v>
      </c>
      <c r="J426" s="144">
        <v>1930</v>
      </c>
      <c r="K426" s="144">
        <v>1930</v>
      </c>
      <c r="L426" s="30">
        <v>1</v>
      </c>
      <c r="M426" s="235">
        <f t="shared" si="77"/>
        <v>209508</v>
      </c>
      <c r="N426" s="235"/>
      <c r="O426" s="235"/>
      <c r="P426" s="235"/>
      <c r="Q426" s="144">
        <f t="shared" si="78"/>
        <v>209508</v>
      </c>
      <c r="R426" s="235">
        <v>209508</v>
      </c>
      <c r="S426" s="240"/>
      <c r="T426" s="235"/>
      <c r="U426" s="235"/>
      <c r="V426" s="235"/>
      <c r="W426" s="235"/>
      <c r="X426" s="235"/>
      <c r="Y426" s="235"/>
      <c r="Z426" s="235"/>
      <c r="AA426" s="235"/>
      <c r="AB426" s="235"/>
      <c r="AC426" s="244"/>
      <c r="AD426" s="244"/>
      <c r="AE426" s="235"/>
      <c r="AF426" s="235"/>
      <c r="AG426" s="324">
        <v>2025</v>
      </c>
      <c r="AH426" s="128"/>
      <c r="AI426" s="172"/>
      <c r="AJ426" s="172"/>
      <c r="AK426" s="141">
        <f t="shared" si="85"/>
        <v>397</v>
      </c>
      <c r="AL426" s="35" t="s">
        <v>153</v>
      </c>
      <c r="AM426" s="141" t="str">
        <f t="shared" si="86"/>
        <v>397.</v>
      </c>
      <c r="AN426" s="147"/>
      <c r="AO426" s="274"/>
      <c r="AP426" s="16"/>
    </row>
    <row r="427" spans="1:42" ht="22.5" customHeight="1" x14ac:dyDescent="0.25">
      <c r="A427" s="68" t="str">
        <f t="shared" si="74"/>
        <v>398.</v>
      </c>
      <c r="B427" s="25">
        <v>65</v>
      </c>
      <c r="C427" s="36" t="s">
        <v>2819</v>
      </c>
      <c r="D427" s="25">
        <v>1989</v>
      </c>
      <c r="E427" s="111" t="s">
        <v>2932</v>
      </c>
      <c r="F427" s="68" t="s">
        <v>2934</v>
      </c>
      <c r="G427" s="25">
        <v>3</v>
      </c>
      <c r="H427" s="25">
        <v>8</v>
      </c>
      <c r="I427" s="144">
        <v>1290.5999999999999</v>
      </c>
      <c r="J427" s="144">
        <v>688.4</v>
      </c>
      <c r="K427" s="144">
        <v>688.4</v>
      </c>
      <c r="L427" s="30">
        <v>58</v>
      </c>
      <c r="M427" s="235">
        <f t="shared" si="77"/>
        <v>2560934</v>
      </c>
      <c r="N427" s="235"/>
      <c r="O427" s="235"/>
      <c r="P427" s="235"/>
      <c r="Q427" s="144">
        <f t="shared" si="78"/>
        <v>2560934</v>
      </c>
      <c r="R427" s="244"/>
      <c r="S427" s="245"/>
      <c r="T427" s="244"/>
      <c r="U427" s="244">
        <v>722</v>
      </c>
      <c r="V427" s="244">
        <f>U427*3547</f>
        <v>2560934</v>
      </c>
      <c r="W427" s="244"/>
      <c r="X427" s="244"/>
      <c r="Y427" s="244"/>
      <c r="Z427" s="244"/>
      <c r="AA427" s="244"/>
      <c r="AB427" s="244"/>
      <c r="AC427" s="244"/>
      <c r="AD427" s="244"/>
      <c r="AE427" s="244"/>
      <c r="AF427" s="244"/>
      <c r="AG427" s="324">
        <v>2025</v>
      </c>
      <c r="AH427" s="128"/>
      <c r="AI427" s="172"/>
      <c r="AJ427" s="172"/>
      <c r="AK427" s="141">
        <f t="shared" si="85"/>
        <v>398</v>
      </c>
      <c r="AL427" s="35" t="s">
        <v>153</v>
      </c>
      <c r="AM427" s="141" t="str">
        <f t="shared" si="86"/>
        <v>398.</v>
      </c>
      <c r="AN427" s="147"/>
      <c r="AO427" s="35"/>
      <c r="AP427" s="16"/>
    </row>
    <row r="428" spans="1:42" ht="22.5" customHeight="1" x14ac:dyDescent="0.25">
      <c r="A428" s="68" t="str">
        <f t="shared" si="74"/>
        <v>399.</v>
      </c>
      <c r="B428" s="25">
        <v>121</v>
      </c>
      <c r="C428" s="36" t="s">
        <v>2820</v>
      </c>
      <c r="D428" s="25">
        <v>1989</v>
      </c>
      <c r="E428" s="111" t="s">
        <v>2932</v>
      </c>
      <c r="F428" s="68" t="s">
        <v>2934</v>
      </c>
      <c r="G428" s="25">
        <v>3</v>
      </c>
      <c r="H428" s="25">
        <v>3</v>
      </c>
      <c r="I428" s="241">
        <v>1578.1</v>
      </c>
      <c r="J428" s="241">
        <v>747.9</v>
      </c>
      <c r="K428" s="241">
        <v>747.9</v>
      </c>
      <c r="L428" s="242">
        <v>48</v>
      </c>
      <c r="M428" s="144">
        <f t="shared" si="77"/>
        <v>2837600</v>
      </c>
      <c r="N428" s="144"/>
      <c r="O428" s="144"/>
      <c r="P428" s="144"/>
      <c r="Q428" s="144">
        <f t="shared" si="78"/>
        <v>2837600</v>
      </c>
      <c r="R428" s="144"/>
      <c r="S428" s="30"/>
      <c r="T428" s="144"/>
      <c r="U428" s="144">
        <v>800</v>
      </c>
      <c r="V428" s="144">
        <f t="shared" ref="V428" si="90">U428*3547</f>
        <v>2837600</v>
      </c>
      <c r="W428" s="144"/>
      <c r="X428" s="144"/>
      <c r="Y428" s="144"/>
      <c r="Z428" s="144"/>
      <c r="AA428" s="144"/>
      <c r="AB428" s="144"/>
      <c r="AC428" s="144"/>
      <c r="AD428" s="144"/>
      <c r="AE428" s="144"/>
      <c r="AF428" s="144"/>
      <c r="AG428" s="324">
        <v>2025</v>
      </c>
      <c r="AH428" s="128"/>
      <c r="AI428" s="172"/>
      <c r="AJ428" s="172"/>
      <c r="AK428" s="141">
        <f t="shared" si="85"/>
        <v>399</v>
      </c>
      <c r="AL428" s="35" t="s">
        <v>153</v>
      </c>
      <c r="AM428" s="141" t="str">
        <f t="shared" si="86"/>
        <v>399.</v>
      </c>
      <c r="AN428" s="147"/>
      <c r="AO428" s="35"/>
      <c r="AP428" s="16"/>
    </row>
    <row r="429" spans="1:42" ht="22.5" customHeight="1" x14ac:dyDescent="0.25">
      <c r="A429" s="68" t="str">
        <f t="shared" si="74"/>
        <v>400.</v>
      </c>
      <c r="B429" s="25">
        <v>509</v>
      </c>
      <c r="C429" s="36" t="s">
        <v>2821</v>
      </c>
      <c r="D429" s="25">
        <v>1989</v>
      </c>
      <c r="E429" s="111" t="s">
        <v>2932</v>
      </c>
      <c r="F429" s="68" t="s">
        <v>2934</v>
      </c>
      <c r="G429" s="25">
        <v>2</v>
      </c>
      <c r="H429" s="25">
        <v>2</v>
      </c>
      <c r="I429" s="144">
        <v>978.5</v>
      </c>
      <c r="J429" s="144">
        <v>389.1</v>
      </c>
      <c r="K429" s="144">
        <v>243.2</v>
      </c>
      <c r="L429" s="30">
        <v>20</v>
      </c>
      <c r="M429" s="235">
        <f t="shared" si="77"/>
        <v>2655619</v>
      </c>
      <c r="N429" s="235"/>
      <c r="O429" s="235"/>
      <c r="P429" s="235"/>
      <c r="Q429" s="144">
        <f t="shared" si="78"/>
        <v>2655619</v>
      </c>
      <c r="R429" s="244"/>
      <c r="S429" s="245"/>
      <c r="T429" s="244"/>
      <c r="U429" s="244">
        <v>353</v>
      </c>
      <c r="V429" s="244">
        <f>U429*7523</f>
        <v>2655619</v>
      </c>
      <c r="W429" s="244"/>
      <c r="X429" s="244"/>
      <c r="Y429" s="244"/>
      <c r="Z429" s="244"/>
      <c r="AA429" s="244"/>
      <c r="AB429" s="244"/>
      <c r="AC429" s="144"/>
      <c r="AD429" s="144"/>
      <c r="AE429" s="244"/>
      <c r="AF429" s="244"/>
      <c r="AG429" s="324">
        <v>2025</v>
      </c>
      <c r="AH429" s="128"/>
      <c r="AI429" s="172"/>
      <c r="AJ429" s="172"/>
      <c r="AK429" s="141">
        <f t="shared" si="85"/>
        <v>400</v>
      </c>
      <c r="AL429" s="35" t="s">
        <v>153</v>
      </c>
      <c r="AM429" s="141" t="str">
        <f t="shared" si="86"/>
        <v>400.</v>
      </c>
      <c r="AN429" s="147"/>
      <c r="AO429" s="35"/>
      <c r="AP429" s="16"/>
    </row>
    <row r="430" spans="1:42" ht="22.5" customHeight="1" x14ac:dyDescent="0.25">
      <c r="A430" s="68" t="str">
        <f t="shared" si="74"/>
        <v>401.</v>
      </c>
      <c r="B430" s="25">
        <v>621</v>
      </c>
      <c r="C430" s="36" t="s">
        <v>2823</v>
      </c>
      <c r="D430" s="25">
        <v>1989</v>
      </c>
      <c r="E430" s="111" t="s">
        <v>2932</v>
      </c>
      <c r="F430" s="68" t="s">
        <v>2934</v>
      </c>
      <c r="G430" s="25">
        <v>5</v>
      </c>
      <c r="H430" s="25">
        <v>2</v>
      </c>
      <c r="I430" s="144">
        <v>7418.8</v>
      </c>
      <c r="J430" s="144">
        <v>4593.2</v>
      </c>
      <c r="K430" s="144">
        <v>4593.2</v>
      </c>
      <c r="L430" s="30">
        <v>286</v>
      </c>
      <c r="M430" s="235">
        <f t="shared" si="77"/>
        <v>8207758</v>
      </c>
      <c r="N430" s="235"/>
      <c r="O430" s="235"/>
      <c r="P430" s="235"/>
      <c r="Q430" s="144">
        <f t="shared" si="78"/>
        <v>8207758</v>
      </c>
      <c r="R430" s="144"/>
      <c r="S430" s="30"/>
      <c r="T430" s="144"/>
      <c r="U430" s="144">
        <v>2314</v>
      </c>
      <c r="V430" s="144">
        <f>U430*3547</f>
        <v>8207758</v>
      </c>
      <c r="W430" s="144"/>
      <c r="X430" s="144"/>
      <c r="Y430" s="144"/>
      <c r="Z430" s="144"/>
      <c r="AA430" s="144"/>
      <c r="AB430" s="144"/>
      <c r="AC430" s="144"/>
      <c r="AD430" s="144"/>
      <c r="AE430" s="144"/>
      <c r="AF430" s="144"/>
      <c r="AG430" s="324">
        <v>2025</v>
      </c>
      <c r="AH430" s="128"/>
      <c r="AI430" s="172"/>
      <c r="AJ430" s="172"/>
      <c r="AK430" s="141">
        <f t="shared" si="85"/>
        <v>401</v>
      </c>
      <c r="AL430" s="35" t="s">
        <v>153</v>
      </c>
      <c r="AM430" s="141" t="str">
        <f t="shared" si="86"/>
        <v>401.</v>
      </c>
      <c r="AN430" s="147"/>
      <c r="AO430" s="35"/>
      <c r="AP430" s="16"/>
    </row>
    <row r="431" spans="1:42" ht="22.5" customHeight="1" x14ac:dyDescent="0.25">
      <c r="A431" s="68" t="str">
        <f t="shared" si="74"/>
        <v>402.</v>
      </c>
      <c r="B431" s="25">
        <v>661</v>
      </c>
      <c r="C431" s="36" t="s">
        <v>2824</v>
      </c>
      <c r="D431" s="25">
        <v>1989</v>
      </c>
      <c r="E431" s="111" t="s">
        <v>2932</v>
      </c>
      <c r="F431" s="68" t="s">
        <v>2934</v>
      </c>
      <c r="G431" s="25">
        <v>5</v>
      </c>
      <c r="H431" s="25">
        <v>5</v>
      </c>
      <c r="I431" s="241">
        <v>5175.1000000000004</v>
      </c>
      <c r="J431" s="241">
        <v>3153.8</v>
      </c>
      <c r="K431" s="241">
        <v>3034.8</v>
      </c>
      <c r="L431" s="242">
        <v>24</v>
      </c>
      <c r="M431" s="235">
        <f t="shared" si="77"/>
        <v>5324047</v>
      </c>
      <c r="N431" s="235"/>
      <c r="O431" s="235"/>
      <c r="P431" s="235"/>
      <c r="Q431" s="144">
        <f t="shared" si="78"/>
        <v>5324047</v>
      </c>
      <c r="R431" s="244"/>
      <c r="S431" s="245"/>
      <c r="T431" s="244"/>
      <c r="U431" s="244">
        <v>1501</v>
      </c>
      <c r="V431" s="244">
        <f>U431*3547</f>
        <v>5324047</v>
      </c>
      <c r="W431" s="244"/>
      <c r="X431" s="244"/>
      <c r="Y431" s="244"/>
      <c r="Z431" s="244"/>
      <c r="AA431" s="244"/>
      <c r="AB431" s="244"/>
      <c r="AC431" s="144"/>
      <c r="AD431" s="144"/>
      <c r="AE431" s="244"/>
      <c r="AF431" s="244"/>
      <c r="AG431" s="324">
        <v>2025</v>
      </c>
      <c r="AH431" s="128"/>
      <c r="AI431" s="172"/>
      <c r="AJ431" s="172"/>
      <c r="AK431" s="141">
        <f t="shared" si="85"/>
        <v>402</v>
      </c>
      <c r="AL431" s="35" t="s">
        <v>153</v>
      </c>
      <c r="AM431" s="141" t="str">
        <f t="shared" si="86"/>
        <v>402.</v>
      </c>
      <c r="AN431" s="147"/>
      <c r="AO431" s="35"/>
      <c r="AP431" s="16"/>
    </row>
    <row r="432" spans="1:42" ht="22.5" customHeight="1" x14ac:dyDescent="0.25">
      <c r="A432" s="68" t="str">
        <f t="shared" si="74"/>
        <v>403.</v>
      </c>
      <c r="B432" s="25">
        <v>669</v>
      </c>
      <c r="C432" s="36" t="s">
        <v>2825</v>
      </c>
      <c r="D432" s="25">
        <v>1989</v>
      </c>
      <c r="E432" s="111" t="s">
        <v>2932</v>
      </c>
      <c r="F432" s="68" t="s">
        <v>2934</v>
      </c>
      <c r="G432" s="25">
        <v>3</v>
      </c>
      <c r="H432" s="25">
        <v>1</v>
      </c>
      <c r="I432" s="241">
        <v>1279.7</v>
      </c>
      <c r="J432" s="241">
        <v>910.93</v>
      </c>
      <c r="K432" s="241">
        <v>910.93</v>
      </c>
      <c r="L432" s="242">
        <v>35</v>
      </c>
      <c r="M432" s="235">
        <f t="shared" si="77"/>
        <v>1826705</v>
      </c>
      <c r="N432" s="235"/>
      <c r="O432" s="235"/>
      <c r="P432" s="235"/>
      <c r="Q432" s="144">
        <f t="shared" si="78"/>
        <v>1826705</v>
      </c>
      <c r="R432" s="235"/>
      <c r="S432" s="240"/>
      <c r="T432" s="235"/>
      <c r="U432" s="235">
        <v>515</v>
      </c>
      <c r="V432" s="235">
        <f>U432*3547</f>
        <v>1826705</v>
      </c>
      <c r="W432" s="235"/>
      <c r="X432" s="235"/>
      <c r="Y432" s="235"/>
      <c r="Z432" s="235"/>
      <c r="AA432" s="235"/>
      <c r="AB432" s="235"/>
      <c r="AC432" s="244"/>
      <c r="AD432" s="244"/>
      <c r="AE432" s="235"/>
      <c r="AF432" s="235"/>
      <c r="AG432" s="324">
        <v>2025</v>
      </c>
      <c r="AH432" s="128"/>
      <c r="AI432" s="172"/>
      <c r="AJ432" s="172"/>
      <c r="AK432" s="141">
        <f t="shared" si="85"/>
        <v>403</v>
      </c>
      <c r="AL432" s="35" t="s">
        <v>153</v>
      </c>
      <c r="AM432" s="141" t="str">
        <f t="shared" si="86"/>
        <v>403.</v>
      </c>
      <c r="AN432" s="147"/>
      <c r="AO432" s="274"/>
      <c r="AP432" s="16"/>
    </row>
    <row r="433" spans="1:42" ht="22.5" customHeight="1" x14ac:dyDescent="0.25">
      <c r="A433" s="68" t="str">
        <f t="shared" si="74"/>
        <v>404.</v>
      </c>
      <c r="B433" s="25">
        <v>800</v>
      </c>
      <c r="C433" s="36" t="s">
        <v>2826</v>
      </c>
      <c r="D433" s="25">
        <v>1989</v>
      </c>
      <c r="E433" s="68" t="s">
        <v>2932</v>
      </c>
      <c r="F433" s="68" t="s">
        <v>2934</v>
      </c>
      <c r="G433" s="25">
        <v>3</v>
      </c>
      <c r="H433" s="25">
        <v>3</v>
      </c>
      <c r="I433" s="322">
        <v>1606.2</v>
      </c>
      <c r="J433" s="322">
        <v>1606.2</v>
      </c>
      <c r="K433" s="322">
        <v>924.2</v>
      </c>
      <c r="L433" s="12">
        <v>63</v>
      </c>
      <c r="M433" s="144">
        <f t="shared" si="77"/>
        <v>2787942</v>
      </c>
      <c r="N433" s="144"/>
      <c r="O433" s="144"/>
      <c r="P433" s="144"/>
      <c r="Q433" s="144">
        <f t="shared" si="78"/>
        <v>2787942</v>
      </c>
      <c r="R433" s="144"/>
      <c r="S433" s="30"/>
      <c r="T433" s="144"/>
      <c r="U433" s="144">
        <v>786</v>
      </c>
      <c r="V433" s="144">
        <f>U433*3547</f>
        <v>2787942</v>
      </c>
      <c r="W433" s="144"/>
      <c r="X433" s="144"/>
      <c r="Y433" s="144"/>
      <c r="Z433" s="144"/>
      <c r="AA433" s="144"/>
      <c r="AB433" s="144"/>
      <c r="AC433" s="144"/>
      <c r="AD433" s="144"/>
      <c r="AE433" s="144"/>
      <c r="AF433" s="144"/>
      <c r="AG433" s="324">
        <v>2025</v>
      </c>
      <c r="AH433" s="128"/>
      <c r="AI433" s="172"/>
      <c r="AJ433" s="172"/>
      <c r="AK433" s="141">
        <f t="shared" si="85"/>
        <v>404</v>
      </c>
      <c r="AL433" s="35" t="s">
        <v>153</v>
      </c>
      <c r="AM433" s="141" t="str">
        <f t="shared" si="86"/>
        <v>404.</v>
      </c>
      <c r="AN433" s="147"/>
      <c r="AO433" s="35"/>
      <c r="AP433" s="16"/>
    </row>
    <row r="434" spans="1:42" ht="22.5" customHeight="1" x14ac:dyDescent="0.25">
      <c r="A434" s="68" t="str">
        <f t="shared" si="74"/>
        <v>405.</v>
      </c>
      <c r="B434" s="25">
        <v>863</v>
      </c>
      <c r="C434" s="36" t="s">
        <v>2827</v>
      </c>
      <c r="D434" s="25">
        <v>1989</v>
      </c>
      <c r="E434" s="111" t="s">
        <v>2932</v>
      </c>
      <c r="F434" s="68" t="s">
        <v>2934</v>
      </c>
      <c r="G434" s="25">
        <v>5</v>
      </c>
      <c r="H434" s="25">
        <v>4</v>
      </c>
      <c r="I434" s="241">
        <v>3309.6</v>
      </c>
      <c r="J434" s="241">
        <v>2786.9</v>
      </c>
      <c r="K434" s="241">
        <v>2786.9</v>
      </c>
      <c r="L434" s="242">
        <v>131</v>
      </c>
      <c r="M434" s="144">
        <f t="shared" si="77"/>
        <v>3919435</v>
      </c>
      <c r="N434" s="144"/>
      <c r="O434" s="144"/>
      <c r="P434" s="144"/>
      <c r="Q434" s="144">
        <f t="shared" si="78"/>
        <v>3919435</v>
      </c>
      <c r="R434" s="144"/>
      <c r="S434" s="30"/>
      <c r="T434" s="144"/>
      <c r="U434" s="144">
        <v>1105</v>
      </c>
      <c r="V434" s="144">
        <f>U434*3547</f>
        <v>3919435</v>
      </c>
      <c r="W434" s="144"/>
      <c r="X434" s="144"/>
      <c r="Y434" s="144"/>
      <c r="Z434" s="144"/>
      <c r="AA434" s="144"/>
      <c r="AB434" s="144"/>
      <c r="AC434" s="144"/>
      <c r="AD434" s="144"/>
      <c r="AE434" s="144"/>
      <c r="AF434" s="144"/>
      <c r="AG434" s="324">
        <v>2025</v>
      </c>
      <c r="AH434" s="128"/>
      <c r="AI434" s="172"/>
      <c r="AJ434" s="172"/>
      <c r="AK434" s="141">
        <f t="shared" si="85"/>
        <v>405</v>
      </c>
      <c r="AL434" s="35" t="s">
        <v>153</v>
      </c>
      <c r="AM434" s="141" t="str">
        <f t="shared" si="86"/>
        <v>405.</v>
      </c>
      <c r="AN434" s="147"/>
      <c r="AO434" s="35"/>
      <c r="AP434" s="16"/>
    </row>
    <row r="435" spans="1:42" ht="22.5" customHeight="1" x14ac:dyDescent="0.25">
      <c r="A435" s="68" t="str">
        <f t="shared" si="74"/>
        <v>406.</v>
      </c>
      <c r="B435" s="25">
        <v>770</v>
      </c>
      <c r="C435" s="36" t="s">
        <v>2828</v>
      </c>
      <c r="D435" s="25">
        <v>1991</v>
      </c>
      <c r="E435" s="111" t="s">
        <v>2932</v>
      </c>
      <c r="F435" s="111" t="s">
        <v>2936</v>
      </c>
      <c r="G435" s="25">
        <v>5</v>
      </c>
      <c r="H435" s="25">
        <v>4</v>
      </c>
      <c r="I435" s="241">
        <v>7080.5</v>
      </c>
      <c r="J435" s="241">
        <v>4386.5</v>
      </c>
      <c r="K435" s="241">
        <v>4386.5</v>
      </c>
      <c r="L435" s="242">
        <v>171</v>
      </c>
      <c r="M435" s="144">
        <f t="shared" si="77"/>
        <v>4337981</v>
      </c>
      <c r="N435" s="144"/>
      <c r="O435" s="144"/>
      <c r="P435" s="144"/>
      <c r="Q435" s="144">
        <f t="shared" si="78"/>
        <v>4337981</v>
      </c>
      <c r="R435" s="144"/>
      <c r="S435" s="30"/>
      <c r="T435" s="144"/>
      <c r="U435" s="144">
        <v>1223</v>
      </c>
      <c r="V435" s="144">
        <f t="shared" ref="V435" si="91">U435*3547</f>
        <v>4337981</v>
      </c>
      <c r="W435" s="144"/>
      <c r="X435" s="144"/>
      <c r="Y435" s="144"/>
      <c r="Z435" s="144"/>
      <c r="AA435" s="144"/>
      <c r="AB435" s="144"/>
      <c r="AC435" s="144"/>
      <c r="AD435" s="144"/>
      <c r="AE435" s="144"/>
      <c r="AF435" s="144"/>
      <c r="AG435" s="324">
        <v>2025</v>
      </c>
      <c r="AH435" s="128"/>
      <c r="AI435" s="172"/>
      <c r="AJ435" s="172"/>
      <c r="AK435" s="141">
        <f t="shared" si="85"/>
        <v>406</v>
      </c>
      <c r="AL435" s="35" t="s">
        <v>153</v>
      </c>
      <c r="AM435" s="141" t="str">
        <f t="shared" si="86"/>
        <v>406.</v>
      </c>
      <c r="AN435" s="147"/>
      <c r="AO435" s="35"/>
      <c r="AP435" s="16"/>
    </row>
    <row r="436" spans="1:42" ht="22.5" customHeight="1" x14ac:dyDescent="0.25">
      <c r="A436" s="68" t="str">
        <f t="shared" si="74"/>
        <v>407.</v>
      </c>
      <c r="B436" s="25">
        <v>637</v>
      </c>
      <c r="C436" s="36" t="s">
        <v>2829</v>
      </c>
      <c r="D436" s="25">
        <v>1996</v>
      </c>
      <c r="E436" s="111" t="s">
        <v>2932</v>
      </c>
      <c r="F436" s="68" t="s">
        <v>2934</v>
      </c>
      <c r="G436" s="25">
        <v>3</v>
      </c>
      <c r="H436" s="25">
        <v>4</v>
      </c>
      <c r="I436" s="144">
        <v>2228</v>
      </c>
      <c r="J436" s="144">
        <v>2079.1</v>
      </c>
      <c r="K436" s="144">
        <v>2079.1</v>
      </c>
      <c r="L436" s="30">
        <v>102</v>
      </c>
      <c r="M436" s="235">
        <f t="shared" si="77"/>
        <v>769488</v>
      </c>
      <c r="N436" s="235"/>
      <c r="O436" s="235"/>
      <c r="P436" s="235"/>
      <c r="Q436" s="144">
        <f t="shared" si="78"/>
        <v>769488</v>
      </c>
      <c r="R436" s="244">
        <v>769488</v>
      </c>
      <c r="S436" s="245"/>
      <c r="T436" s="244"/>
      <c r="U436" s="244"/>
      <c r="V436" s="244"/>
      <c r="W436" s="244"/>
      <c r="X436" s="244"/>
      <c r="Y436" s="244"/>
      <c r="Z436" s="244"/>
      <c r="AA436" s="244"/>
      <c r="AB436" s="244"/>
      <c r="AC436" s="144"/>
      <c r="AD436" s="144"/>
      <c r="AE436" s="244"/>
      <c r="AF436" s="244"/>
      <c r="AG436" s="324">
        <v>2025</v>
      </c>
      <c r="AH436" s="128"/>
      <c r="AI436" s="172"/>
      <c r="AJ436" s="172"/>
      <c r="AK436" s="141">
        <f t="shared" si="85"/>
        <v>407</v>
      </c>
      <c r="AL436" s="35" t="s">
        <v>153</v>
      </c>
      <c r="AM436" s="141" t="str">
        <f t="shared" si="86"/>
        <v>407.</v>
      </c>
      <c r="AN436" s="147"/>
      <c r="AO436" s="35"/>
      <c r="AP436" s="16"/>
    </row>
    <row r="437" spans="1:42" ht="22.5" customHeight="1" x14ac:dyDescent="0.25">
      <c r="A437" s="68" t="str">
        <f t="shared" si="74"/>
        <v>408.</v>
      </c>
      <c r="B437" s="25">
        <v>213</v>
      </c>
      <c r="C437" s="36" t="s">
        <v>2830</v>
      </c>
      <c r="D437" s="25">
        <v>1962</v>
      </c>
      <c r="E437" s="68" t="s">
        <v>2932</v>
      </c>
      <c r="F437" s="68" t="s">
        <v>2934</v>
      </c>
      <c r="G437" s="25">
        <v>4</v>
      </c>
      <c r="H437" s="25">
        <v>2</v>
      </c>
      <c r="I437" s="322">
        <v>1373.81</v>
      </c>
      <c r="J437" s="322">
        <v>1275.81</v>
      </c>
      <c r="K437" s="322">
        <v>1275.81</v>
      </c>
      <c r="L437" s="12">
        <v>52</v>
      </c>
      <c r="M437" s="235">
        <f t="shared" si="77"/>
        <v>1578415</v>
      </c>
      <c r="N437" s="235"/>
      <c r="O437" s="235"/>
      <c r="P437" s="235"/>
      <c r="Q437" s="144">
        <f t="shared" si="78"/>
        <v>1578415</v>
      </c>
      <c r="R437" s="323"/>
      <c r="S437" s="324"/>
      <c r="T437" s="323"/>
      <c r="U437" s="323">
        <v>445</v>
      </c>
      <c r="V437" s="323">
        <f>U437*3547</f>
        <v>1578415</v>
      </c>
      <c r="W437" s="323"/>
      <c r="X437" s="323"/>
      <c r="Y437" s="323"/>
      <c r="Z437" s="323"/>
      <c r="AA437" s="323"/>
      <c r="AB437" s="323"/>
      <c r="AC437" s="244"/>
      <c r="AD437" s="244"/>
      <c r="AE437" s="323"/>
      <c r="AF437" s="323"/>
      <c r="AG437" s="324">
        <v>2025</v>
      </c>
      <c r="AH437" s="128"/>
      <c r="AI437" s="172"/>
      <c r="AJ437" s="172"/>
      <c r="AK437" s="141">
        <f t="shared" si="85"/>
        <v>408</v>
      </c>
      <c r="AL437" s="35" t="s">
        <v>153</v>
      </c>
      <c r="AM437" s="141" t="str">
        <f t="shared" si="86"/>
        <v>408.</v>
      </c>
      <c r="AN437" s="147"/>
      <c r="AP437" s="16"/>
    </row>
    <row r="438" spans="1:42" ht="22.5" customHeight="1" x14ac:dyDescent="0.25">
      <c r="A438" s="68" t="str">
        <f t="shared" si="74"/>
        <v>409.</v>
      </c>
      <c r="B438" s="25">
        <v>580</v>
      </c>
      <c r="C438" s="36" t="s">
        <v>2831</v>
      </c>
      <c r="D438" s="25">
        <v>1987</v>
      </c>
      <c r="E438" s="111" t="s">
        <v>2932</v>
      </c>
      <c r="F438" s="68" t="s">
        <v>2934</v>
      </c>
      <c r="G438" s="25">
        <v>2</v>
      </c>
      <c r="H438" s="25">
        <v>1</v>
      </c>
      <c r="I438" s="144">
        <v>493.9</v>
      </c>
      <c r="J438" s="144">
        <v>268.10000000000002</v>
      </c>
      <c r="K438" s="144">
        <v>268.10000000000002</v>
      </c>
      <c r="L438" s="30">
        <v>14</v>
      </c>
      <c r="M438" s="144">
        <f t="shared" si="77"/>
        <v>1835612</v>
      </c>
      <c r="N438" s="144"/>
      <c r="O438" s="144"/>
      <c r="P438" s="144"/>
      <c r="Q438" s="144">
        <f t="shared" si="78"/>
        <v>1835612</v>
      </c>
      <c r="R438" s="144"/>
      <c r="S438" s="30"/>
      <c r="T438" s="144"/>
      <c r="U438" s="144">
        <v>244</v>
      </c>
      <c r="V438" s="144">
        <f>U438*7523</f>
        <v>1835612</v>
      </c>
      <c r="W438" s="144"/>
      <c r="X438" s="144"/>
      <c r="Y438" s="144"/>
      <c r="Z438" s="144"/>
      <c r="AA438" s="144"/>
      <c r="AB438" s="144"/>
      <c r="AC438" s="144"/>
      <c r="AD438" s="144"/>
      <c r="AE438" s="144"/>
      <c r="AF438" s="144"/>
      <c r="AG438" s="324">
        <v>2025</v>
      </c>
      <c r="AH438" s="128"/>
      <c r="AI438" s="172"/>
      <c r="AJ438" s="172"/>
      <c r="AK438" s="141">
        <f t="shared" si="85"/>
        <v>409</v>
      </c>
      <c r="AL438" s="35" t="s">
        <v>153</v>
      </c>
      <c r="AM438" s="141" t="str">
        <f t="shared" si="86"/>
        <v>409.</v>
      </c>
      <c r="AN438" s="147"/>
      <c r="AO438" s="35"/>
      <c r="AP438" s="16"/>
    </row>
    <row r="439" spans="1:42" ht="22.5" customHeight="1" x14ac:dyDescent="0.25">
      <c r="A439" s="68" t="str">
        <f t="shared" si="74"/>
        <v>410.</v>
      </c>
      <c r="B439" s="25">
        <v>629</v>
      </c>
      <c r="C439" s="202" t="s">
        <v>2832</v>
      </c>
      <c r="D439" s="25">
        <v>1977</v>
      </c>
      <c r="E439" s="111" t="s">
        <v>2932</v>
      </c>
      <c r="F439" s="68" t="s">
        <v>2934</v>
      </c>
      <c r="G439" s="25">
        <v>5</v>
      </c>
      <c r="H439" s="25">
        <v>4</v>
      </c>
      <c r="I439" s="241">
        <v>4445.26</v>
      </c>
      <c r="J439" s="144">
        <v>3246.26</v>
      </c>
      <c r="K439" s="241">
        <v>3246.26</v>
      </c>
      <c r="L439" s="242">
        <v>121</v>
      </c>
      <c r="M439" s="144">
        <f t="shared" si="77"/>
        <v>2842700</v>
      </c>
      <c r="N439" s="144"/>
      <c r="O439" s="144"/>
      <c r="P439" s="144"/>
      <c r="Q439" s="144">
        <f t="shared" si="78"/>
        <v>2842700</v>
      </c>
      <c r="R439" s="144">
        <v>2842700</v>
      </c>
      <c r="S439" s="30"/>
      <c r="T439" s="144"/>
      <c r="U439" s="144"/>
      <c r="V439" s="144"/>
      <c r="W439" s="144"/>
      <c r="X439" s="144"/>
      <c r="Y439" s="144"/>
      <c r="Z439" s="144"/>
      <c r="AA439" s="144"/>
      <c r="AB439" s="144"/>
      <c r="AC439" s="144"/>
      <c r="AD439" s="144"/>
      <c r="AE439" s="144"/>
      <c r="AF439" s="144"/>
      <c r="AG439" s="324">
        <v>2025</v>
      </c>
      <c r="AH439" s="128"/>
      <c r="AI439" s="172"/>
      <c r="AJ439" s="172"/>
      <c r="AK439" s="141">
        <f t="shared" si="85"/>
        <v>410</v>
      </c>
      <c r="AL439" s="35" t="s">
        <v>153</v>
      </c>
      <c r="AM439" s="141" t="str">
        <f t="shared" si="86"/>
        <v>410.</v>
      </c>
      <c r="AN439" s="147"/>
      <c r="AO439" s="35"/>
      <c r="AP439" s="16"/>
    </row>
    <row r="440" spans="1:42" ht="22.5" customHeight="1" x14ac:dyDescent="0.25">
      <c r="A440" s="68" t="str">
        <f t="shared" si="74"/>
        <v>411.</v>
      </c>
      <c r="B440" s="25">
        <v>746</v>
      </c>
      <c r="C440" s="36" t="s">
        <v>2833</v>
      </c>
      <c r="D440" s="25">
        <v>1959</v>
      </c>
      <c r="E440" s="68" t="s">
        <v>2932</v>
      </c>
      <c r="F440" s="68" t="s">
        <v>2937</v>
      </c>
      <c r="G440" s="25">
        <v>2</v>
      </c>
      <c r="H440" s="25">
        <v>3</v>
      </c>
      <c r="I440" s="322">
        <v>310.3</v>
      </c>
      <c r="J440" s="322">
        <v>310.3</v>
      </c>
      <c r="K440" s="322">
        <v>252.8</v>
      </c>
      <c r="L440" s="12">
        <v>13</v>
      </c>
      <c r="M440" s="144">
        <f t="shared" si="77"/>
        <v>42870</v>
      </c>
      <c r="N440" s="144"/>
      <c r="O440" s="144"/>
      <c r="P440" s="144"/>
      <c r="Q440" s="144">
        <f t="shared" si="78"/>
        <v>42870</v>
      </c>
      <c r="R440" s="144">
        <v>42870</v>
      </c>
      <c r="S440" s="30"/>
      <c r="T440" s="144"/>
      <c r="U440" s="144"/>
      <c r="V440" s="144"/>
      <c r="W440" s="144"/>
      <c r="X440" s="144"/>
      <c r="Y440" s="144"/>
      <c r="Z440" s="144"/>
      <c r="AA440" s="144"/>
      <c r="AB440" s="144"/>
      <c r="AC440" s="144"/>
      <c r="AD440" s="144"/>
      <c r="AE440" s="144"/>
      <c r="AF440" s="144"/>
      <c r="AG440" s="324">
        <v>2025</v>
      </c>
      <c r="AH440" s="128"/>
      <c r="AI440" s="172"/>
      <c r="AJ440" s="172"/>
      <c r="AK440" s="141">
        <f t="shared" si="85"/>
        <v>411</v>
      </c>
      <c r="AL440" s="35" t="s">
        <v>153</v>
      </c>
      <c r="AM440" s="141" t="str">
        <f t="shared" si="86"/>
        <v>411.</v>
      </c>
      <c r="AN440" s="147"/>
      <c r="AO440" s="35"/>
      <c r="AP440" s="16"/>
    </row>
    <row r="441" spans="1:42" ht="22.5" customHeight="1" x14ac:dyDescent="0.25">
      <c r="A441" s="68" t="str">
        <f t="shared" si="74"/>
        <v>412.</v>
      </c>
      <c r="B441" s="25">
        <v>773</v>
      </c>
      <c r="C441" s="36" t="s">
        <v>2834</v>
      </c>
      <c r="D441" s="25">
        <v>1989</v>
      </c>
      <c r="E441" s="68" t="s">
        <v>2932</v>
      </c>
      <c r="F441" s="68" t="s">
        <v>2934</v>
      </c>
      <c r="G441" s="25">
        <v>5</v>
      </c>
      <c r="H441" s="25">
        <v>10</v>
      </c>
      <c r="I441" s="322">
        <v>8803.5</v>
      </c>
      <c r="J441" s="322">
        <v>6622.5</v>
      </c>
      <c r="K441" s="322">
        <v>6489.5</v>
      </c>
      <c r="L441" s="12">
        <v>251</v>
      </c>
      <c r="M441" s="144">
        <f t="shared" si="77"/>
        <v>6902462</v>
      </c>
      <c r="N441" s="144"/>
      <c r="O441" s="144"/>
      <c r="P441" s="144"/>
      <c r="Q441" s="144">
        <f t="shared" si="78"/>
        <v>6902462</v>
      </c>
      <c r="R441" s="144"/>
      <c r="S441" s="30"/>
      <c r="T441" s="144"/>
      <c r="U441" s="144">
        <v>1946</v>
      </c>
      <c r="V441" s="144">
        <f t="shared" ref="V441" si="92">U441*3547</f>
        <v>6902462</v>
      </c>
      <c r="W441" s="144"/>
      <c r="X441" s="144"/>
      <c r="Y441" s="144"/>
      <c r="Z441" s="144"/>
      <c r="AA441" s="144"/>
      <c r="AB441" s="144"/>
      <c r="AC441" s="144"/>
      <c r="AD441" s="144"/>
      <c r="AE441" s="144"/>
      <c r="AF441" s="144"/>
      <c r="AG441" s="324">
        <v>2025</v>
      </c>
      <c r="AH441" s="128"/>
      <c r="AI441" s="172"/>
      <c r="AJ441" s="172"/>
      <c r="AK441" s="141">
        <f t="shared" si="85"/>
        <v>412</v>
      </c>
      <c r="AL441" s="35" t="s">
        <v>153</v>
      </c>
      <c r="AM441" s="141" t="str">
        <f t="shared" si="86"/>
        <v>412.</v>
      </c>
      <c r="AN441" s="147"/>
      <c r="AO441" s="35"/>
      <c r="AP441" s="16"/>
    </row>
    <row r="442" spans="1:42" ht="22.5" customHeight="1" x14ac:dyDescent="0.25">
      <c r="A442" s="68" t="str">
        <f t="shared" si="74"/>
        <v>413.</v>
      </c>
      <c r="B442" s="25">
        <v>463</v>
      </c>
      <c r="C442" s="36" t="s">
        <v>2835</v>
      </c>
      <c r="D442" s="25">
        <v>1969</v>
      </c>
      <c r="E442" s="111" t="s">
        <v>2932</v>
      </c>
      <c r="F442" s="68" t="s">
        <v>2934</v>
      </c>
      <c r="G442" s="25">
        <v>2</v>
      </c>
      <c r="H442" s="25">
        <v>3</v>
      </c>
      <c r="I442" s="144">
        <v>1198.3</v>
      </c>
      <c r="J442" s="144">
        <v>474.5</v>
      </c>
      <c r="K442" s="144">
        <v>298.10000000000002</v>
      </c>
      <c r="L442" s="30">
        <v>21</v>
      </c>
      <c r="M442" s="235">
        <f t="shared" si="77"/>
        <v>3264982</v>
      </c>
      <c r="N442" s="235"/>
      <c r="O442" s="235"/>
      <c r="P442" s="235"/>
      <c r="Q442" s="144">
        <f t="shared" si="78"/>
        <v>3264982</v>
      </c>
      <c r="R442" s="244"/>
      <c r="S442" s="245"/>
      <c r="T442" s="244"/>
      <c r="U442" s="244">
        <v>434</v>
      </c>
      <c r="V442" s="244">
        <f>U442*7523</f>
        <v>3264982</v>
      </c>
      <c r="W442" s="244"/>
      <c r="X442" s="244"/>
      <c r="Y442" s="244"/>
      <c r="Z442" s="244"/>
      <c r="AA442" s="244"/>
      <c r="AB442" s="244"/>
      <c r="AC442" s="144"/>
      <c r="AD442" s="144"/>
      <c r="AE442" s="244"/>
      <c r="AF442" s="244"/>
      <c r="AG442" s="324">
        <v>2025</v>
      </c>
      <c r="AH442" s="128"/>
      <c r="AI442" s="172"/>
      <c r="AJ442" s="172"/>
      <c r="AK442" s="141">
        <f t="shared" si="85"/>
        <v>413</v>
      </c>
      <c r="AL442" s="35" t="s">
        <v>153</v>
      </c>
      <c r="AM442" s="141" t="str">
        <f t="shared" si="86"/>
        <v>413.</v>
      </c>
      <c r="AN442" s="147"/>
      <c r="AO442" s="35"/>
      <c r="AP442" s="16"/>
    </row>
    <row r="443" spans="1:42" ht="22.5" customHeight="1" x14ac:dyDescent="0.25">
      <c r="A443" s="68" t="str">
        <f t="shared" si="74"/>
        <v>414.</v>
      </c>
      <c r="B443" s="25">
        <v>470</v>
      </c>
      <c r="C443" s="36" t="s">
        <v>3033</v>
      </c>
      <c r="D443" s="25">
        <v>1954</v>
      </c>
      <c r="E443" s="111" t="s">
        <v>2932</v>
      </c>
      <c r="F443" s="68" t="s">
        <v>2934</v>
      </c>
      <c r="G443" s="25">
        <v>5</v>
      </c>
      <c r="H443" s="25">
        <v>3</v>
      </c>
      <c r="I443" s="144">
        <v>3226.4</v>
      </c>
      <c r="J443" s="144">
        <v>1856.4</v>
      </c>
      <c r="K443" s="144">
        <v>1856.4</v>
      </c>
      <c r="L443" s="30">
        <v>98</v>
      </c>
      <c r="M443" s="235">
        <f t="shared" si="77"/>
        <v>2842700</v>
      </c>
      <c r="N443" s="235"/>
      <c r="O443" s="235"/>
      <c r="P443" s="235"/>
      <c r="Q443" s="144">
        <f t="shared" si="78"/>
        <v>2842700</v>
      </c>
      <c r="R443" s="244">
        <v>2842700</v>
      </c>
      <c r="S443" s="245"/>
      <c r="T443" s="244"/>
      <c r="U443" s="244"/>
      <c r="V443" s="244"/>
      <c r="W443" s="244"/>
      <c r="X443" s="244"/>
      <c r="Y443" s="244"/>
      <c r="Z443" s="244"/>
      <c r="AA443" s="244"/>
      <c r="AB443" s="244"/>
      <c r="AC443" s="144"/>
      <c r="AD443" s="144"/>
      <c r="AE443" s="244"/>
      <c r="AF443" s="244"/>
      <c r="AG443" s="324">
        <v>2025</v>
      </c>
      <c r="AH443" s="128"/>
      <c r="AI443" s="172"/>
      <c r="AJ443" s="172"/>
      <c r="AK443" s="141">
        <f t="shared" si="85"/>
        <v>414</v>
      </c>
      <c r="AL443" s="35" t="s">
        <v>153</v>
      </c>
      <c r="AM443" s="141" t="str">
        <f t="shared" si="86"/>
        <v>414.</v>
      </c>
      <c r="AN443" s="147"/>
      <c r="AO443" s="35"/>
      <c r="AP443" s="16"/>
    </row>
    <row r="444" spans="1:42" ht="22.5" customHeight="1" x14ac:dyDescent="0.25">
      <c r="A444" s="68" t="str">
        <f t="shared" si="74"/>
        <v>415.</v>
      </c>
      <c r="B444" s="25">
        <v>471</v>
      </c>
      <c r="C444" s="36" t="s">
        <v>3034</v>
      </c>
      <c r="D444" s="25">
        <v>1980</v>
      </c>
      <c r="E444" s="68" t="s">
        <v>2932</v>
      </c>
      <c r="F444" s="68" t="s">
        <v>2934</v>
      </c>
      <c r="G444" s="25">
        <v>5</v>
      </c>
      <c r="H444" s="25">
        <v>1</v>
      </c>
      <c r="I444" s="235">
        <v>3107.61</v>
      </c>
      <c r="J444" s="235">
        <v>2518.11</v>
      </c>
      <c r="K444" s="235">
        <v>1343.3</v>
      </c>
      <c r="L444" s="12">
        <v>133</v>
      </c>
      <c r="M444" s="235">
        <f t="shared" si="77"/>
        <v>2195593</v>
      </c>
      <c r="N444" s="235"/>
      <c r="O444" s="235"/>
      <c r="P444" s="235"/>
      <c r="Q444" s="144">
        <f t="shared" si="78"/>
        <v>2195593</v>
      </c>
      <c r="R444" s="244"/>
      <c r="S444" s="245"/>
      <c r="T444" s="244"/>
      <c r="U444" s="244">
        <v>619</v>
      </c>
      <c r="V444" s="244">
        <f>U444*3547</f>
        <v>2195593</v>
      </c>
      <c r="W444" s="244"/>
      <c r="X444" s="244"/>
      <c r="Y444" s="244"/>
      <c r="Z444" s="244"/>
      <c r="AA444" s="244"/>
      <c r="AB444" s="244"/>
      <c r="AC444" s="144"/>
      <c r="AD444" s="144"/>
      <c r="AE444" s="244"/>
      <c r="AF444" s="244"/>
      <c r="AG444" s="324">
        <v>2025</v>
      </c>
      <c r="AH444" s="128"/>
      <c r="AI444" s="172"/>
      <c r="AJ444" s="172"/>
      <c r="AK444" s="141">
        <f t="shared" si="85"/>
        <v>415</v>
      </c>
      <c r="AL444" s="35" t="s">
        <v>153</v>
      </c>
      <c r="AM444" s="141" t="str">
        <f t="shared" si="86"/>
        <v>415.</v>
      </c>
      <c r="AN444" s="147"/>
      <c r="AO444" s="35"/>
      <c r="AP444" s="16"/>
    </row>
    <row r="445" spans="1:42" ht="22.5" customHeight="1" x14ac:dyDescent="0.25">
      <c r="A445" s="68" t="str">
        <f t="shared" si="74"/>
        <v>416.</v>
      </c>
      <c r="B445" s="25">
        <v>528</v>
      </c>
      <c r="C445" s="36" t="s">
        <v>1683</v>
      </c>
      <c r="D445" s="25">
        <v>1959</v>
      </c>
      <c r="E445" s="111" t="s">
        <v>2932</v>
      </c>
      <c r="F445" s="68" t="s">
        <v>2934</v>
      </c>
      <c r="G445" s="25">
        <v>2</v>
      </c>
      <c r="H445" s="25">
        <v>1</v>
      </c>
      <c r="I445" s="144">
        <v>426.1</v>
      </c>
      <c r="J445" s="144">
        <v>284.89999999999998</v>
      </c>
      <c r="K445" s="144">
        <v>284.89999999999998</v>
      </c>
      <c r="L445" s="30">
        <v>11</v>
      </c>
      <c r="M445" s="235">
        <f>R445+T445+V445+X445+Z445+AB445+AE445+AF445</f>
        <v>692982</v>
      </c>
      <c r="N445" s="235"/>
      <c r="O445" s="235"/>
      <c r="P445" s="235"/>
      <c r="Q445" s="144">
        <f>M445</f>
        <v>692982</v>
      </c>
      <c r="R445" s="244"/>
      <c r="S445" s="245"/>
      <c r="T445" s="244"/>
      <c r="U445" s="244"/>
      <c r="V445" s="244"/>
      <c r="W445" s="244">
        <v>313</v>
      </c>
      <c r="X445" s="244">
        <f>W445*2214</f>
        <v>692982</v>
      </c>
      <c r="Y445" s="244"/>
      <c r="Z445" s="244"/>
      <c r="AA445" s="244"/>
      <c r="AB445" s="244"/>
      <c r="AC445" s="144"/>
      <c r="AD445" s="144"/>
      <c r="AE445" s="244"/>
      <c r="AF445" s="244"/>
      <c r="AG445" s="324">
        <v>2025</v>
      </c>
      <c r="AH445" s="128"/>
      <c r="AI445" s="172"/>
      <c r="AJ445" s="172"/>
      <c r="AK445" s="141">
        <f t="shared" si="85"/>
        <v>416</v>
      </c>
      <c r="AL445" s="35" t="s">
        <v>153</v>
      </c>
      <c r="AM445" s="141" t="str">
        <f t="shared" si="86"/>
        <v>416.</v>
      </c>
      <c r="AN445" s="147"/>
      <c r="AO445" s="35"/>
      <c r="AP445" s="16"/>
    </row>
    <row r="446" spans="1:42" ht="22.5" customHeight="1" x14ac:dyDescent="0.25">
      <c r="A446" s="68" t="str">
        <f t="shared" si="74"/>
        <v>417.</v>
      </c>
      <c r="B446" s="25">
        <v>5678</v>
      </c>
      <c r="C446" s="161" t="s">
        <v>2836</v>
      </c>
      <c r="D446" s="25">
        <v>1960</v>
      </c>
      <c r="E446" s="68" t="s">
        <v>2932</v>
      </c>
      <c r="F446" s="68" t="s">
        <v>2934</v>
      </c>
      <c r="G446" s="25">
        <v>2</v>
      </c>
      <c r="H446" s="25">
        <v>3</v>
      </c>
      <c r="I446" s="235">
        <v>344.2</v>
      </c>
      <c r="J446" s="144">
        <v>313.39999999999998</v>
      </c>
      <c r="K446" s="235">
        <v>313.39999999999998</v>
      </c>
      <c r="L446" s="12">
        <v>18</v>
      </c>
      <c r="M446" s="235">
        <f t="shared" si="77"/>
        <v>34296</v>
      </c>
      <c r="N446" s="235"/>
      <c r="O446" s="235"/>
      <c r="P446" s="235"/>
      <c r="Q446" s="144">
        <f t="shared" si="78"/>
        <v>34296</v>
      </c>
      <c r="R446" s="235">
        <v>34296</v>
      </c>
      <c r="S446" s="240"/>
      <c r="T446" s="235"/>
      <c r="U446" s="235"/>
      <c r="V446" s="235"/>
      <c r="W446" s="235"/>
      <c r="X446" s="235"/>
      <c r="Y446" s="235"/>
      <c r="Z446" s="235"/>
      <c r="AA446" s="235"/>
      <c r="AB446" s="235"/>
      <c r="AC446" s="235"/>
      <c r="AD446" s="235"/>
      <c r="AE446" s="235"/>
      <c r="AF446" s="235"/>
      <c r="AG446" s="324">
        <v>2025</v>
      </c>
      <c r="AH446" s="128"/>
      <c r="AI446" s="172"/>
      <c r="AJ446" s="172"/>
      <c r="AK446" s="141">
        <f t="shared" si="85"/>
        <v>417</v>
      </c>
      <c r="AL446" s="35" t="s">
        <v>153</v>
      </c>
      <c r="AM446" s="141" t="str">
        <f t="shared" si="86"/>
        <v>417.</v>
      </c>
      <c r="AN446" s="147"/>
      <c r="AO446" s="35"/>
      <c r="AP446" s="16"/>
    </row>
    <row r="447" spans="1:42" ht="22.5" customHeight="1" x14ac:dyDescent="0.25">
      <c r="A447" s="68" t="str">
        <f t="shared" si="74"/>
        <v>418.</v>
      </c>
      <c r="B447" s="25">
        <v>167</v>
      </c>
      <c r="C447" s="174" t="s">
        <v>2855</v>
      </c>
      <c r="D447" s="25" t="s">
        <v>2942</v>
      </c>
      <c r="E447" s="68" t="s">
        <v>2932</v>
      </c>
      <c r="F447" s="68" t="s">
        <v>2937</v>
      </c>
      <c r="G447" s="25">
        <v>2</v>
      </c>
      <c r="H447" s="25">
        <v>3</v>
      </c>
      <c r="I447" s="146">
        <v>366.1</v>
      </c>
      <c r="J447" s="146">
        <v>226</v>
      </c>
      <c r="K447" s="146">
        <v>226</v>
      </c>
      <c r="L447" s="25">
        <v>21</v>
      </c>
      <c r="M447" s="235">
        <f>R447+T447+V447+X447+Z447+AB447+AE447+AF447</f>
        <v>176720</v>
      </c>
      <c r="N447" s="235"/>
      <c r="O447" s="235"/>
      <c r="P447" s="235"/>
      <c r="Q447" s="144">
        <f>M447</f>
        <v>176720</v>
      </c>
      <c r="R447" s="235">
        <v>42870</v>
      </c>
      <c r="S447" s="240"/>
      <c r="T447" s="235"/>
      <c r="U447" s="235"/>
      <c r="V447" s="235"/>
      <c r="W447" s="235"/>
      <c r="X447" s="235"/>
      <c r="Y447" s="235"/>
      <c r="Z447" s="235"/>
      <c r="AA447" s="235">
        <v>50</v>
      </c>
      <c r="AB447" s="235">
        <f>AA447*2677</f>
        <v>133850</v>
      </c>
      <c r="AC447" s="235"/>
      <c r="AD447" s="235"/>
      <c r="AE447" s="235"/>
      <c r="AF447" s="235"/>
      <c r="AG447" s="324">
        <v>2025</v>
      </c>
      <c r="AH447" s="128"/>
      <c r="AI447" s="172"/>
      <c r="AJ447" s="172"/>
      <c r="AK447" s="141">
        <f t="shared" si="85"/>
        <v>418</v>
      </c>
      <c r="AL447" s="35" t="s">
        <v>153</v>
      </c>
      <c r="AM447" s="141" t="str">
        <f t="shared" si="86"/>
        <v>418.</v>
      </c>
      <c r="AN447" s="147"/>
      <c r="AO447" s="35"/>
      <c r="AP447" s="16"/>
    </row>
    <row r="448" spans="1:42" ht="22.5" customHeight="1" x14ac:dyDescent="0.25">
      <c r="A448" s="68" t="str">
        <f t="shared" si="74"/>
        <v>419.</v>
      </c>
      <c r="B448" s="25">
        <v>634</v>
      </c>
      <c r="C448" s="202" t="s">
        <v>2837</v>
      </c>
      <c r="D448" s="25">
        <v>1997</v>
      </c>
      <c r="E448" s="111" t="s">
        <v>2932</v>
      </c>
      <c r="F448" s="68" t="s">
        <v>2934</v>
      </c>
      <c r="G448" s="25">
        <v>2</v>
      </c>
      <c r="H448" s="25">
        <v>3</v>
      </c>
      <c r="I448" s="241">
        <v>1411.9</v>
      </c>
      <c r="J448" s="144">
        <v>577.29999999999995</v>
      </c>
      <c r="K448" s="241">
        <v>577.29999999999995</v>
      </c>
      <c r="L448" s="242">
        <v>21</v>
      </c>
      <c r="M448" s="235">
        <f t="shared" ref="M448:M467" si="93">R448+T448+V448+X448+Z448+AB448+AE448+AF448</f>
        <v>311181</v>
      </c>
      <c r="N448" s="235"/>
      <c r="O448" s="235"/>
      <c r="P448" s="235"/>
      <c r="Q448" s="144">
        <f t="shared" ref="Q448:Q467" si="94">M448</f>
        <v>311181</v>
      </c>
      <c r="R448" s="144">
        <v>311181</v>
      </c>
      <c r="S448" s="30"/>
      <c r="T448" s="144"/>
      <c r="U448" s="144"/>
      <c r="V448" s="144"/>
      <c r="W448" s="144"/>
      <c r="X448" s="144"/>
      <c r="Y448" s="144"/>
      <c r="Z448" s="144"/>
      <c r="AA448" s="144"/>
      <c r="AB448" s="144"/>
      <c r="AC448" s="144"/>
      <c r="AD448" s="144"/>
      <c r="AE448" s="144"/>
      <c r="AF448" s="144"/>
      <c r="AG448" s="324">
        <v>2025</v>
      </c>
      <c r="AH448" s="128"/>
      <c r="AI448" s="172"/>
      <c r="AJ448" s="172"/>
      <c r="AK448" s="141">
        <f t="shared" si="85"/>
        <v>419</v>
      </c>
      <c r="AL448" s="35" t="s">
        <v>153</v>
      </c>
      <c r="AM448" s="141" t="str">
        <f t="shared" si="86"/>
        <v>419.</v>
      </c>
      <c r="AN448" s="147"/>
      <c r="AO448" s="35"/>
      <c r="AP448" s="16"/>
    </row>
    <row r="449" spans="1:42" ht="22.5" customHeight="1" x14ac:dyDescent="0.25">
      <c r="A449" s="68" t="str">
        <f t="shared" si="74"/>
        <v>420.</v>
      </c>
      <c r="B449" s="25">
        <v>862</v>
      </c>
      <c r="C449" s="202" t="s">
        <v>2838</v>
      </c>
      <c r="D449" s="25">
        <v>1997</v>
      </c>
      <c r="E449" s="111" t="s">
        <v>2932</v>
      </c>
      <c r="F449" s="68" t="s">
        <v>2934</v>
      </c>
      <c r="G449" s="25">
        <v>6</v>
      </c>
      <c r="H449" s="25">
        <v>6</v>
      </c>
      <c r="I449" s="241">
        <v>5466</v>
      </c>
      <c r="J449" s="241">
        <v>4939.7</v>
      </c>
      <c r="K449" s="241">
        <v>2994</v>
      </c>
      <c r="L449" s="242">
        <v>47</v>
      </c>
      <c r="M449" s="144">
        <f t="shared" si="93"/>
        <v>5994036</v>
      </c>
      <c r="N449" s="144"/>
      <c r="O449" s="144"/>
      <c r="P449" s="144"/>
      <c r="Q449" s="144">
        <f t="shared" si="94"/>
        <v>5994036</v>
      </c>
      <c r="R449" s="144">
        <v>5994036</v>
      </c>
      <c r="S449" s="30"/>
      <c r="T449" s="144"/>
      <c r="U449" s="144"/>
      <c r="V449" s="144"/>
      <c r="W449" s="144"/>
      <c r="X449" s="144"/>
      <c r="Y449" s="144"/>
      <c r="Z449" s="144"/>
      <c r="AA449" s="144"/>
      <c r="AB449" s="144"/>
      <c r="AC449" s="144"/>
      <c r="AD449" s="144"/>
      <c r="AE449" s="144"/>
      <c r="AF449" s="144"/>
      <c r="AG449" s="324">
        <v>2025</v>
      </c>
      <c r="AH449" s="128"/>
      <c r="AI449" s="216"/>
      <c r="AJ449" s="216"/>
      <c r="AK449" s="141">
        <f t="shared" si="85"/>
        <v>420</v>
      </c>
      <c r="AL449" s="35" t="s">
        <v>153</v>
      </c>
      <c r="AM449" s="141" t="str">
        <f t="shared" si="86"/>
        <v>420.</v>
      </c>
      <c r="AN449" s="147"/>
      <c r="AO449" s="35"/>
      <c r="AP449" s="16"/>
    </row>
    <row r="450" spans="1:42" ht="21" customHeight="1" x14ac:dyDescent="0.25">
      <c r="A450" s="68" t="str">
        <f t="shared" si="74"/>
        <v>421.</v>
      </c>
      <c r="B450" s="25">
        <v>688</v>
      </c>
      <c r="C450" s="202" t="s">
        <v>2839</v>
      </c>
      <c r="D450" s="25">
        <v>1998</v>
      </c>
      <c r="E450" s="111" t="s">
        <v>2932</v>
      </c>
      <c r="F450" s="68" t="s">
        <v>2934</v>
      </c>
      <c r="G450" s="25">
        <v>5</v>
      </c>
      <c r="H450" s="25">
        <v>5</v>
      </c>
      <c r="I450" s="241">
        <v>3400.3</v>
      </c>
      <c r="J450" s="241">
        <v>1990.9</v>
      </c>
      <c r="K450" s="241">
        <v>1990.9</v>
      </c>
      <c r="L450" s="242">
        <v>114</v>
      </c>
      <c r="M450" s="235">
        <f t="shared" si="93"/>
        <v>3451850</v>
      </c>
      <c r="N450" s="235"/>
      <c r="O450" s="235"/>
      <c r="P450" s="235"/>
      <c r="Q450" s="144">
        <f t="shared" si="94"/>
        <v>3451850</v>
      </c>
      <c r="R450" s="144">
        <v>3451850</v>
      </c>
      <c r="S450" s="30"/>
      <c r="T450" s="144"/>
      <c r="U450" s="144"/>
      <c r="V450" s="144"/>
      <c r="W450" s="144"/>
      <c r="X450" s="144"/>
      <c r="Y450" s="144"/>
      <c r="Z450" s="144"/>
      <c r="AA450" s="144"/>
      <c r="AB450" s="144"/>
      <c r="AC450" s="144"/>
      <c r="AD450" s="144"/>
      <c r="AE450" s="144"/>
      <c r="AF450" s="144"/>
      <c r="AG450" s="324">
        <v>2025</v>
      </c>
      <c r="AH450" s="128"/>
      <c r="AI450" s="216"/>
      <c r="AJ450" s="216"/>
      <c r="AK450" s="141">
        <f t="shared" si="85"/>
        <v>421</v>
      </c>
      <c r="AL450" s="35" t="s">
        <v>153</v>
      </c>
      <c r="AM450" s="141" t="str">
        <f t="shared" si="86"/>
        <v>421.</v>
      </c>
      <c r="AN450" s="147"/>
      <c r="AO450" s="35"/>
      <c r="AP450" s="16"/>
    </row>
    <row r="451" spans="1:42" ht="21" customHeight="1" x14ac:dyDescent="0.25">
      <c r="A451" s="68" t="str">
        <f t="shared" si="74"/>
        <v>422.</v>
      </c>
      <c r="B451" s="25">
        <v>772</v>
      </c>
      <c r="C451" s="36" t="s">
        <v>2840</v>
      </c>
      <c r="D451" s="25">
        <v>2009</v>
      </c>
      <c r="E451" s="68" t="s">
        <v>2932</v>
      </c>
      <c r="F451" s="68" t="s">
        <v>2934</v>
      </c>
      <c r="G451" s="25">
        <v>5</v>
      </c>
      <c r="H451" s="25">
        <v>3</v>
      </c>
      <c r="I451" s="322">
        <v>3701.3</v>
      </c>
      <c r="J451" s="322">
        <v>3375.5</v>
      </c>
      <c r="K451" s="322">
        <v>3375.5</v>
      </c>
      <c r="L451" s="12">
        <v>80</v>
      </c>
      <c r="M451" s="144">
        <f t="shared" si="93"/>
        <v>3454423.3</v>
      </c>
      <c r="N451" s="144"/>
      <c r="O451" s="144"/>
      <c r="P451" s="144"/>
      <c r="Q451" s="144">
        <f t="shared" si="94"/>
        <v>3454423.3</v>
      </c>
      <c r="R451" s="144"/>
      <c r="S451" s="30"/>
      <c r="T451" s="144"/>
      <c r="U451" s="144">
        <v>973.9</v>
      </c>
      <c r="V451" s="144">
        <f t="shared" ref="V451" si="95">U451*3547</f>
        <v>3454423.3</v>
      </c>
      <c r="W451" s="144"/>
      <c r="X451" s="144"/>
      <c r="Y451" s="144"/>
      <c r="Z451" s="144"/>
      <c r="AA451" s="144"/>
      <c r="AB451" s="144"/>
      <c r="AC451" s="144"/>
      <c r="AD451" s="144"/>
      <c r="AE451" s="144"/>
      <c r="AF451" s="144"/>
      <c r="AG451" s="324">
        <v>2025</v>
      </c>
      <c r="AH451" s="128"/>
      <c r="AI451" s="172"/>
      <c r="AJ451" s="172"/>
      <c r="AK451" s="141">
        <f t="shared" si="85"/>
        <v>422</v>
      </c>
      <c r="AL451" s="35" t="s">
        <v>153</v>
      </c>
      <c r="AM451" s="141" t="str">
        <f t="shared" si="86"/>
        <v>422.</v>
      </c>
      <c r="AN451" s="147"/>
      <c r="AO451" s="35"/>
      <c r="AP451" s="16"/>
    </row>
    <row r="452" spans="1:42" ht="22.5" customHeight="1" x14ac:dyDescent="0.25">
      <c r="A452" s="68" t="str">
        <f t="shared" ref="A452:A471" si="96">AM452</f>
        <v>423.</v>
      </c>
      <c r="B452" s="25">
        <v>5583</v>
      </c>
      <c r="C452" s="37" t="s">
        <v>2841</v>
      </c>
      <c r="D452" s="25">
        <v>2013</v>
      </c>
      <c r="E452" s="111" t="s">
        <v>2932</v>
      </c>
      <c r="F452" s="68" t="s">
        <v>2934</v>
      </c>
      <c r="G452" s="25">
        <v>3</v>
      </c>
      <c r="H452" s="25">
        <v>2</v>
      </c>
      <c r="I452" s="144">
        <v>1143.4000000000001</v>
      </c>
      <c r="J452" s="144">
        <v>586.6</v>
      </c>
      <c r="K452" s="144">
        <v>586.70000000000005</v>
      </c>
      <c r="L452" s="30">
        <v>60</v>
      </c>
      <c r="M452" s="235">
        <f t="shared" si="93"/>
        <v>198098</v>
      </c>
      <c r="N452" s="235"/>
      <c r="O452" s="235"/>
      <c r="P452" s="235"/>
      <c r="Q452" s="144">
        <f t="shared" si="94"/>
        <v>198098</v>
      </c>
      <c r="R452" s="235"/>
      <c r="S452" s="240"/>
      <c r="T452" s="235"/>
      <c r="U452" s="235"/>
      <c r="V452" s="235"/>
      <c r="W452" s="235"/>
      <c r="X452" s="235"/>
      <c r="Y452" s="235"/>
      <c r="Z452" s="235"/>
      <c r="AA452" s="235">
        <v>74</v>
      </c>
      <c r="AB452" s="235">
        <f>AA452*2677</f>
        <v>198098</v>
      </c>
      <c r="AC452" s="244"/>
      <c r="AD452" s="244"/>
      <c r="AE452" s="235"/>
      <c r="AF452" s="235"/>
      <c r="AG452" s="324">
        <v>2025</v>
      </c>
      <c r="AH452" s="128"/>
      <c r="AI452" s="172"/>
      <c r="AJ452" s="172"/>
      <c r="AK452" s="141">
        <f t="shared" si="85"/>
        <v>423</v>
      </c>
      <c r="AL452" s="35" t="s">
        <v>153</v>
      </c>
      <c r="AM452" s="141" t="str">
        <f t="shared" si="86"/>
        <v>423.</v>
      </c>
      <c r="AN452" s="147"/>
      <c r="AO452" s="274"/>
      <c r="AP452" s="16"/>
    </row>
    <row r="453" spans="1:42" ht="22.5" customHeight="1" x14ac:dyDescent="0.25">
      <c r="A453" s="68" t="str">
        <f t="shared" si="96"/>
        <v>424.</v>
      </c>
      <c r="B453" s="25">
        <v>5572</v>
      </c>
      <c r="C453" s="36" t="s">
        <v>2842</v>
      </c>
      <c r="D453" s="25">
        <v>2014</v>
      </c>
      <c r="E453" s="68" t="s">
        <v>2932</v>
      </c>
      <c r="F453" s="68" t="s">
        <v>2934</v>
      </c>
      <c r="G453" s="25">
        <v>3</v>
      </c>
      <c r="H453" s="25">
        <v>2</v>
      </c>
      <c r="I453" s="322">
        <v>2008.6</v>
      </c>
      <c r="J453" s="322">
        <v>1736.3</v>
      </c>
      <c r="K453" s="322">
        <v>1736.3</v>
      </c>
      <c r="L453" s="12">
        <v>67</v>
      </c>
      <c r="M453" s="144">
        <f t="shared" si="93"/>
        <v>2234610</v>
      </c>
      <c r="N453" s="144"/>
      <c r="O453" s="144"/>
      <c r="P453" s="144"/>
      <c r="Q453" s="144">
        <f t="shared" si="94"/>
        <v>2234610</v>
      </c>
      <c r="R453" s="144"/>
      <c r="S453" s="30"/>
      <c r="T453" s="144"/>
      <c r="U453" s="144">
        <v>630</v>
      </c>
      <c r="V453" s="144">
        <f>U453*3547</f>
        <v>2234610</v>
      </c>
      <c r="W453" s="144"/>
      <c r="X453" s="144"/>
      <c r="Y453" s="144"/>
      <c r="Z453" s="144"/>
      <c r="AA453" s="144"/>
      <c r="AB453" s="144"/>
      <c r="AC453" s="144"/>
      <c r="AD453" s="144"/>
      <c r="AE453" s="144"/>
      <c r="AF453" s="144"/>
      <c r="AG453" s="324">
        <v>2025</v>
      </c>
      <c r="AH453" s="128"/>
      <c r="AI453" s="172"/>
      <c r="AJ453" s="172"/>
      <c r="AK453" s="141">
        <f t="shared" si="85"/>
        <v>424</v>
      </c>
      <c r="AL453" s="35" t="s">
        <v>153</v>
      </c>
      <c r="AM453" s="141" t="str">
        <f t="shared" si="86"/>
        <v>424.</v>
      </c>
      <c r="AN453" s="147"/>
      <c r="AO453" s="35"/>
      <c r="AP453" s="16"/>
    </row>
    <row r="454" spans="1:42" ht="22.5" customHeight="1" x14ac:dyDescent="0.25">
      <c r="A454" s="68" t="str">
        <f t="shared" si="96"/>
        <v>425.</v>
      </c>
      <c r="B454" s="25">
        <v>5573</v>
      </c>
      <c r="C454" s="36" t="s">
        <v>2843</v>
      </c>
      <c r="D454" s="25">
        <v>2014</v>
      </c>
      <c r="E454" s="68" t="s">
        <v>2932</v>
      </c>
      <c r="F454" s="68" t="s">
        <v>2934</v>
      </c>
      <c r="G454" s="25">
        <v>3</v>
      </c>
      <c r="H454" s="25">
        <v>2</v>
      </c>
      <c r="I454" s="322">
        <v>1968.7</v>
      </c>
      <c r="J454" s="322">
        <v>1711</v>
      </c>
      <c r="K454" s="322">
        <v>1711</v>
      </c>
      <c r="L454" s="12">
        <v>67</v>
      </c>
      <c r="M454" s="144">
        <f t="shared" si="93"/>
        <v>2234610</v>
      </c>
      <c r="N454" s="144"/>
      <c r="O454" s="144"/>
      <c r="P454" s="144"/>
      <c r="Q454" s="144">
        <f t="shared" si="94"/>
        <v>2234610</v>
      </c>
      <c r="R454" s="144"/>
      <c r="S454" s="30"/>
      <c r="T454" s="144"/>
      <c r="U454" s="144">
        <v>630</v>
      </c>
      <c r="V454" s="144">
        <f>U454*3547</f>
        <v>2234610</v>
      </c>
      <c r="W454" s="144"/>
      <c r="X454" s="144"/>
      <c r="Y454" s="144"/>
      <c r="Z454" s="144"/>
      <c r="AA454" s="144"/>
      <c r="AB454" s="144"/>
      <c r="AC454" s="144"/>
      <c r="AD454" s="144"/>
      <c r="AE454" s="144"/>
      <c r="AF454" s="144"/>
      <c r="AG454" s="324">
        <v>2025</v>
      </c>
      <c r="AH454" s="128"/>
      <c r="AI454" s="172"/>
      <c r="AJ454" s="172"/>
      <c r="AK454" s="141">
        <f t="shared" si="85"/>
        <v>425</v>
      </c>
      <c r="AL454" s="35" t="s">
        <v>153</v>
      </c>
      <c r="AM454" s="141" t="str">
        <f t="shared" si="86"/>
        <v>425.</v>
      </c>
      <c r="AN454" s="147"/>
      <c r="AO454" s="35"/>
      <c r="AP454" s="16"/>
    </row>
    <row r="455" spans="1:42" ht="22.5" customHeight="1" x14ac:dyDescent="0.25">
      <c r="A455" s="68" t="str">
        <f t="shared" si="96"/>
        <v>426.</v>
      </c>
      <c r="B455" s="25">
        <v>315</v>
      </c>
      <c r="C455" s="161" t="s">
        <v>2844</v>
      </c>
      <c r="D455" s="25">
        <v>1968</v>
      </c>
      <c r="E455" s="111" t="s">
        <v>2932</v>
      </c>
      <c r="F455" s="68" t="s">
        <v>2934</v>
      </c>
      <c r="G455" s="25">
        <v>5</v>
      </c>
      <c r="H455" s="25">
        <v>4</v>
      </c>
      <c r="I455" s="235">
        <v>3595.55</v>
      </c>
      <c r="J455" s="144">
        <v>2615.5500000000002</v>
      </c>
      <c r="K455" s="235">
        <v>2615.5500000000002</v>
      </c>
      <c r="L455" s="12">
        <v>105</v>
      </c>
      <c r="M455" s="235">
        <f t="shared" si="93"/>
        <v>3524740</v>
      </c>
      <c r="N455" s="235"/>
      <c r="O455" s="235"/>
      <c r="P455" s="235"/>
      <c r="Q455" s="144">
        <f t="shared" si="94"/>
        <v>3524740</v>
      </c>
      <c r="R455" s="235">
        <v>616200</v>
      </c>
      <c r="S455" s="240"/>
      <c r="T455" s="235"/>
      <c r="U455" s="235">
        <v>820</v>
      </c>
      <c r="V455" s="235">
        <f>U455*3547</f>
        <v>2908540</v>
      </c>
      <c r="W455" s="235"/>
      <c r="X455" s="235"/>
      <c r="Y455" s="235"/>
      <c r="Z455" s="235"/>
      <c r="AA455" s="235"/>
      <c r="AB455" s="235"/>
      <c r="AC455" s="235"/>
      <c r="AD455" s="235"/>
      <c r="AE455" s="235"/>
      <c r="AF455" s="235"/>
      <c r="AG455" s="324">
        <v>2025</v>
      </c>
      <c r="AH455" s="128"/>
      <c r="AI455" s="172"/>
      <c r="AJ455" s="172"/>
      <c r="AK455" s="141">
        <f t="shared" si="85"/>
        <v>426</v>
      </c>
      <c r="AL455" s="35" t="s">
        <v>153</v>
      </c>
      <c r="AM455" s="141" t="str">
        <f t="shared" si="86"/>
        <v>426.</v>
      </c>
      <c r="AN455" s="147"/>
      <c r="AO455" s="35"/>
      <c r="AP455" s="16"/>
    </row>
    <row r="456" spans="1:42" ht="22.5" customHeight="1" x14ac:dyDescent="0.25">
      <c r="A456" s="68" t="str">
        <f t="shared" si="96"/>
        <v>427.</v>
      </c>
      <c r="B456" s="25">
        <v>320</v>
      </c>
      <c r="C456" s="201" t="s">
        <v>2845</v>
      </c>
      <c r="D456" s="25">
        <v>1970</v>
      </c>
      <c r="E456" s="68" t="s">
        <v>2932</v>
      </c>
      <c r="F456" s="68" t="s">
        <v>2934</v>
      </c>
      <c r="G456" s="25">
        <v>5</v>
      </c>
      <c r="H456" s="25">
        <v>4</v>
      </c>
      <c r="I456" s="235">
        <v>3897.47</v>
      </c>
      <c r="J456" s="144">
        <v>2807.47</v>
      </c>
      <c r="K456" s="235">
        <v>2807.47</v>
      </c>
      <c r="L456" s="12">
        <v>120</v>
      </c>
      <c r="M456" s="235">
        <f t="shared" si="93"/>
        <v>7659400</v>
      </c>
      <c r="N456" s="235"/>
      <c r="O456" s="235"/>
      <c r="P456" s="235"/>
      <c r="Q456" s="144">
        <f t="shared" si="94"/>
        <v>7659400</v>
      </c>
      <c r="R456" s="235">
        <v>4467100</v>
      </c>
      <c r="S456" s="240"/>
      <c r="T456" s="235"/>
      <c r="U456" s="235">
        <v>900</v>
      </c>
      <c r="V456" s="235">
        <f>U456*3547</f>
        <v>3192300</v>
      </c>
      <c r="W456" s="235"/>
      <c r="X456" s="235"/>
      <c r="Y456" s="235"/>
      <c r="Z456" s="235"/>
      <c r="AA456" s="235"/>
      <c r="AB456" s="235"/>
      <c r="AC456" s="235"/>
      <c r="AD456" s="235"/>
      <c r="AE456" s="235"/>
      <c r="AF456" s="235"/>
      <c r="AG456" s="324">
        <v>2025</v>
      </c>
      <c r="AH456" s="128"/>
      <c r="AI456" s="172"/>
      <c r="AJ456" s="172"/>
      <c r="AK456" s="141">
        <f t="shared" si="85"/>
        <v>427</v>
      </c>
      <c r="AL456" s="35" t="s">
        <v>153</v>
      </c>
      <c r="AM456" s="141" t="str">
        <f t="shared" si="86"/>
        <v>427.</v>
      </c>
      <c r="AN456" s="147"/>
      <c r="AO456" s="35"/>
      <c r="AP456" s="16"/>
    </row>
    <row r="457" spans="1:42" ht="22.5" customHeight="1" x14ac:dyDescent="0.25">
      <c r="A457" s="68" t="str">
        <f t="shared" si="96"/>
        <v>428.</v>
      </c>
      <c r="B457" s="25">
        <v>774</v>
      </c>
      <c r="C457" s="174" t="s">
        <v>2846</v>
      </c>
      <c r="D457" s="25">
        <v>1972</v>
      </c>
      <c r="E457" s="68" t="s">
        <v>2932</v>
      </c>
      <c r="F457" s="68" t="s">
        <v>2934</v>
      </c>
      <c r="G457" s="25">
        <v>5</v>
      </c>
      <c r="H457" s="25">
        <v>4</v>
      </c>
      <c r="I457" s="322">
        <v>4245.47</v>
      </c>
      <c r="J457" s="144">
        <v>3253.37</v>
      </c>
      <c r="K457" s="322">
        <v>3188.47</v>
      </c>
      <c r="L457" s="12">
        <v>139</v>
      </c>
      <c r="M457" s="235">
        <f t="shared" si="93"/>
        <v>2020980</v>
      </c>
      <c r="N457" s="235"/>
      <c r="O457" s="235"/>
      <c r="P457" s="235"/>
      <c r="Q457" s="144">
        <f t="shared" si="94"/>
        <v>2020980</v>
      </c>
      <c r="R457" s="235">
        <f>801060+1219920</f>
        <v>2020980</v>
      </c>
      <c r="S457" s="240"/>
      <c r="T457" s="235"/>
      <c r="U457" s="235"/>
      <c r="V457" s="235"/>
      <c r="W457" s="235"/>
      <c r="X457" s="235"/>
      <c r="Y457" s="235"/>
      <c r="Z457" s="235"/>
      <c r="AA457" s="235"/>
      <c r="AB457" s="235"/>
      <c r="AC457" s="235"/>
      <c r="AD457" s="235"/>
      <c r="AE457" s="235"/>
      <c r="AF457" s="235"/>
      <c r="AG457" s="324">
        <v>2025</v>
      </c>
      <c r="AH457" s="128"/>
      <c r="AI457" s="172"/>
      <c r="AJ457" s="172"/>
      <c r="AK457" s="141">
        <f t="shared" si="85"/>
        <v>428</v>
      </c>
      <c r="AL457" s="35" t="s">
        <v>153</v>
      </c>
      <c r="AM457" s="141" t="str">
        <f t="shared" si="86"/>
        <v>428.</v>
      </c>
      <c r="AN457" s="147"/>
      <c r="AO457" s="35"/>
      <c r="AP457" s="16"/>
    </row>
    <row r="458" spans="1:42" ht="22.5" customHeight="1" x14ac:dyDescent="0.25">
      <c r="A458" s="68" t="str">
        <f t="shared" si="96"/>
        <v>429.</v>
      </c>
      <c r="B458" s="25">
        <v>394</v>
      </c>
      <c r="C458" s="36" t="s">
        <v>2847</v>
      </c>
      <c r="D458" s="25">
        <v>1975</v>
      </c>
      <c r="E458" s="68" t="s">
        <v>2932</v>
      </c>
      <c r="F458" s="68" t="s">
        <v>2934</v>
      </c>
      <c r="G458" s="25">
        <v>5</v>
      </c>
      <c r="H458" s="25">
        <v>6</v>
      </c>
      <c r="I458" s="322">
        <v>5185.29</v>
      </c>
      <c r="J458" s="322">
        <v>4585.49</v>
      </c>
      <c r="K458" s="322">
        <v>3543.29</v>
      </c>
      <c r="L458" s="12">
        <v>127</v>
      </c>
      <c r="M458" s="144">
        <f t="shared" si="93"/>
        <v>989001</v>
      </c>
      <c r="N458" s="144"/>
      <c r="O458" s="144"/>
      <c r="P458" s="144"/>
      <c r="Q458" s="144">
        <f t="shared" si="94"/>
        <v>989001</v>
      </c>
      <c r="R458" s="144">
        <v>989001</v>
      </c>
      <c r="S458" s="30"/>
      <c r="T458" s="144"/>
      <c r="U458" s="144"/>
      <c r="V458" s="144"/>
      <c r="W458" s="144"/>
      <c r="X458" s="144"/>
      <c r="Y458" s="144"/>
      <c r="Z458" s="144"/>
      <c r="AA458" s="144"/>
      <c r="AB458" s="144"/>
      <c r="AC458" s="144"/>
      <c r="AD458" s="144"/>
      <c r="AE458" s="144"/>
      <c r="AF458" s="144"/>
      <c r="AG458" s="324">
        <v>2025</v>
      </c>
      <c r="AH458" s="128"/>
      <c r="AI458" s="172"/>
      <c r="AJ458" s="172"/>
      <c r="AK458" s="141">
        <f t="shared" si="85"/>
        <v>429</v>
      </c>
      <c r="AL458" s="35" t="s">
        <v>153</v>
      </c>
      <c r="AM458" s="141" t="str">
        <f t="shared" si="86"/>
        <v>429.</v>
      </c>
      <c r="AN458" s="147"/>
      <c r="AO458" s="35"/>
      <c r="AP458" s="16"/>
    </row>
    <row r="459" spans="1:42" ht="22.5" customHeight="1" x14ac:dyDescent="0.25">
      <c r="A459" s="68" t="str">
        <f t="shared" si="96"/>
        <v>430.</v>
      </c>
      <c r="B459" s="25">
        <v>399</v>
      </c>
      <c r="C459" s="36" t="s">
        <v>2848</v>
      </c>
      <c r="D459" s="25">
        <v>1976</v>
      </c>
      <c r="E459" s="68" t="s">
        <v>2932</v>
      </c>
      <c r="F459" s="68" t="s">
        <v>2934</v>
      </c>
      <c r="G459" s="25">
        <v>5</v>
      </c>
      <c r="H459" s="25">
        <v>6</v>
      </c>
      <c r="I459" s="235">
        <v>5881.95</v>
      </c>
      <c r="J459" s="235">
        <v>4493.6499999999996</v>
      </c>
      <c r="K459" s="235">
        <v>4317.75</v>
      </c>
      <c r="L459" s="12">
        <v>192</v>
      </c>
      <c r="M459" s="144">
        <f t="shared" si="93"/>
        <v>4476314</v>
      </c>
      <c r="N459" s="144"/>
      <c r="O459" s="144"/>
      <c r="P459" s="144"/>
      <c r="Q459" s="144">
        <f t="shared" si="94"/>
        <v>4476314</v>
      </c>
      <c r="R459" s="144"/>
      <c r="S459" s="30"/>
      <c r="T459" s="144"/>
      <c r="U459" s="144">
        <v>1262</v>
      </c>
      <c r="V459" s="144">
        <f t="shared" ref="V459:V467" si="97">U459*3547</f>
        <v>4476314</v>
      </c>
      <c r="W459" s="144"/>
      <c r="X459" s="144"/>
      <c r="Y459" s="144"/>
      <c r="Z459" s="144"/>
      <c r="AA459" s="144"/>
      <c r="AB459" s="144"/>
      <c r="AC459" s="144"/>
      <c r="AD459" s="144"/>
      <c r="AE459" s="144"/>
      <c r="AF459" s="144"/>
      <c r="AG459" s="324">
        <v>2025</v>
      </c>
      <c r="AH459" s="128"/>
      <c r="AI459" s="172"/>
      <c r="AJ459" s="172"/>
      <c r="AK459" s="141">
        <f t="shared" si="85"/>
        <v>430</v>
      </c>
      <c r="AL459" s="35" t="s">
        <v>153</v>
      </c>
      <c r="AM459" s="141" t="str">
        <f t="shared" si="86"/>
        <v>430.</v>
      </c>
      <c r="AN459" s="147"/>
      <c r="AO459" s="35"/>
      <c r="AP459" s="16"/>
    </row>
    <row r="460" spans="1:42" ht="22.5" customHeight="1" x14ac:dyDescent="0.25">
      <c r="A460" s="68" t="str">
        <f t="shared" si="96"/>
        <v>431.</v>
      </c>
      <c r="B460" s="25">
        <v>808</v>
      </c>
      <c r="C460" s="36" t="s">
        <v>2849</v>
      </c>
      <c r="D460" s="25">
        <v>1978</v>
      </c>
      <c r="E460" s="68" t="s">
        <v>2932</v>
      </c>
      <c r="F460" s="68" t="s">
        <v>2934</v>
      </c>
      <c r="G460" s="25">
        <v>5</v>
      </c>
      <c r="H460" s="25">
        <v>8</v>
      </c>
      <c r="I460" s="322">
        <v>7474.91</v>
      </c>
      <c r="J460" s="322">
        <v>6445.78</v>
      </c>
      <c r="K460" s="322">
        <v>4953.91</v>
      </c>
      <c r="L460" s="12">
        <v>189</v>
      </c>
      <c r="M460" s="235">
        <f t="shared" si="93"/>
        <v>6207250</v>
      </c>
      <c r="N460" s="235"/>
      <c r="O460" s="235"/>
      <c r="P460" s="235"/>
      <c r="Q460" s="144">
        <f t="shared" si="94"/>
        <v>6207250</v>
      </c>
      <c r="R460" s="244"/>
      <c r="S460" s="245"/>
      <c r="T460" s="244"/>
      <c r="U460" s="244">
        <v>1750</v>
      </c>
      <c r="V460" s="244">
        <f t="shared" si="97"/>
        <v>6207250</v>
      </c>
      <c r="W460" s="244"/>
      <c r="X460" s="244"/>
      <c r="Y460" s="244"/>
      <c r="Z460" s="244"/>
      <c r="AA460" s="244"/>
      <c r="AB460" s="244"/>
      <c r="AC460" s="144"/>
      <c r="AD460" s="144"/>
      <c r="AE460" s="244"/>
      <c r="AF460" s="244"/>
      <c r="AG460" s="324">
        <v>2025</v>
      </c>
      <c r="AH460" s="128"/>
      <c r="AI460" s="172"/>
      <c r="AJ460" s="172"/>
      <c r="AK460" s="141">
        <f t="shared" si="85"/>
        <v>431</v>
      </c>
      <c r="AL460" s="35" t="s">
        <v>153</v>
      </c>
      <c r="AM460" s="141" t="str">
        <f t="shared" si="86"/>
        <v>431.</v>
      </c>
      <c r="AN460" s="147"/>
      <c r="AO460" s="35"/>
      <c r="AP460" s="16"/>
    </row>
    <row r="461" spans="1:42" ht="22.5" customHeight="1" x14ac:dyDescent="0.25">
      <c r="A461" s="68" t="str">
        <f t="shared" si="96"/>
        <v>432.</v>
      </c>
      <c r="B461" s="25">
        <v>766</v>
      </c>
      <c r="C461" s="36" t="s">
        <v>2850</v>
      </c>
      <c r="D461" s="25">
        <v>1987</v>
      </c>
      <c r="E461" s="111" t="s">
        <v>2932</v>
      </c>
      <c r="F461" s="68" t="s">
        <v>2934</v>
      </c>
      <c r="G461" s="25">
        <v>5</v>
      </c>
      <c r="H461" s="25">
        <v>8</v>
      </c>
      <c r="I461" s="241">
        <v>8656.1</v>
      </c>
      <c r="J461" s="241">
        <v>6054.9</v>
      </c>
      <c r="K461" s="241">
        <v>6054.9</v>
      </c>
      <c r="L461" s="242">
        <v>237</v>
      </c>
      <c r="M461" s="235">
        <f t="shared" si="93"/>
        <v>6852804</v>
      </c>
      <c r="N461" s="235"/>
      <c r="O461" s="235"/>
      <c r="P461" s="235"/>
      <c r="Q461" s="144">
        <f t="shared" si="94"/>
        <v>6852804</v>
      </c>
      <c r="R461" s="244"/>
      <c r="S461" s="245"/>
      <c r="T461" s="244"/>
      <c r="U461" s="244">
        <v>1932</v>
      </c>
      <c r="V461" s="244">
        <f t="shared" si="97"/>
        <v>6852804</v>
      </c>
      <c r="W461" s="244"/>
      <c r="X461" s="244"/>
      <c r="Y461" s="244"/>
      <c r="Z461" s="244"/>
      <c r="AA461" s="244"/>
      <c r="AB461" s="244"/>
      <c r="AC461" s="144"/>
      <c r="AD461" s="144"/>
      <c r="AE461" s="244"/>
      <c r="AF461" s="244"/>
      <c r="AG461" s="324">
        <v>2025</v>
      </c>
      <c r="AH461" s="128"/>
      <c r="AI461" s="172"/>
      <c r="AJ461" s="172"/>
      <c r="AK461" s="141">
        <f t="shared" si="85"/>
        <v>432</v>
      </c>
      <c r="AL461" s="35" t="s">
        <v>153</v>
      </c>
      <c r="AM461" s="141" t="str">
        <f t="shared" si="86"/>
        <v>432.</v>
      </c>
      <c r="AN461" s="147"/>
      <c r="AO461" s="35"/>
      <c r="AP461" s="16"/>
    </row>
    <row r="462" spans="1:42" ht="22.5" customHeight="1" x14ac:dyDescent="0.25">
      <c r="A462" s="68" t="str">
        <f t="shared" si="96"/>
        <v>433.</v>
      </c>
      <c r="B462" s="25">
        <v>765</v>
      </c>
      <c r="C462" s="36" t="s">
        <v>2851</v>
      </c>
      <c r="D462" s="25">
        <v>1988</v>
      </c>
      <c r="E462" s="111" t="s">
        <v>2932</v>
      </c>
      <c r="F462" s="68" t="s">
        <v>2934</v>
      </c>
      <c r="G462" s="25">
        <v>5</v>
      </c>
      <c r="H462" s="25">
        <v>10</v>
      </c>
      <c r="I462" s="241">
        <v>8479.66</v>
      </c>
      <c r="J462" s="241">
        <v>6065.66</v>
      </c>
      <c r="K462" s="241">
        <v>6065.66</v>
      </c>
      <c r="L462" s="242">
        <v>294</v>
      </c>
      <c r="M462" s="235">
        <f t="shared" si="93"/>
        <v>5852550</v>
      </c>
      <c r="N462" s="235"/>
      <c r="O462" s="235"/>
      <c r="P462" s="235"/>
      <c r="Q462" s="144">
        <f t="shared" si="94"/>
        <v>5852550</v>
      </c>
      <c r="R462" s="244"/>
      <c r="S462" s="245"/>
      <c r="T462" s="244"/>
      <c r="U462" s="244">
        <v>1650</v>
      </c>
      <c r="V462" s="244">
        <f t="shared" si="97"/>
        <v>5852550</v>
      </c>
      <c r="W462" s="244"/>
      <c r="X462" s="244"/>
      <c r="Y462" s="244"/>
      <c r="Z462" s="244"/>
      <c r="AA462" s="244"/>
      <c r="AB462" s="244"/>
      <c r="AC462" s="144"/>
      <c r="AD462" s="144"/>
      <c r="AE462" s="244"/>
      <c r="AF462" s="244"/>
      <c r="AG462" s="324">
        <v>2025</v>
      </c>
      <c r="AH462" s="128"/>
      <c r="AI462" s="172"/>
      <c r="AJ462" s="172"/>
      <c r="AK462" s="141">
        <f t="shared" si="85"/>
        <v>433</v>
      </c>
      <c r="AL462" s="35" t="s">
        <v>153</v>
      </c>
      <c r="AM462" s="141" t="str">
        <f t="shared" si="86"/>
        <v>433.</v>
      </c>
      <c r="AN462" s="147"/>
      <c r="AO462" s="35"/>
      <c r="AP462" s="16"/>
    </row>
    <row r="463" spans="1:42" ht="22.5" customHeight="1" x14ac:dyDescent="0.25">
      <c r="A463" s="68" t="str">
        <f t="shared" si="96"/>
        <v>434.</v>
      </c>
      <c r="B463" s="25">
        <v>768</v>
      </c>
      <c r="C463" s="36" t="s">
        <v>2852</v>
      </c>
      <c r="D463" s="25">
        <v>1988</v>
      </c>
      <c r="E463" s="111" t="s">
        <v>2932</v>
      </c>
      <c r="F463" s="68" t="s">
        <v>2934</v>
      </c>
      <c r="G463" s="25">
        <v>5</v>
      </c>
      <c r="H463" s="25">
        <v>6</v>
      </c>
      <c r="I463" s="241">
        <v>5452.3</v>
      </c>
      <c r="J463" s="241">
        <v>4015.3</v>
      </c>
      <c r="K463" s="241">
        <v>4015.3</v>
      </c>
      <c r="L463" s="242">
        <v>169</v>
      </c>
      <c r="M463" s="235">
        <f t="shared" si="93"/>
        <v>4149990</v>
      </c>
      <c r="N463" s="235"/>
      <c r="O463" s="235"/>
      <c r="P463" s="235"/>
      <c r="Q463" s="144">
        <f t="shared" si="94"/>
        <v>4149990</v>
      </c>
      <c r="R463" s="244"/>
      <c r="S463" s="245"/>
      <c r="T463" s="244"/>
      <c r="U463" s="244">
        <v>1170</v>
      </c>
      <c r="V463" s="244">
        <f t="shared" si="97"/>
        <v>4149990</v>
      </c>
      <c r="W463" s="244"/>
      <c r="X463" s="244"/>
      <c r="Y463" s="244"/>
      <c r="Z463" s="244"/>
      <c r="AA463" s="244"/>
      <c r="AB463" s="244"/>
      <c r="AC463" s="144"/>
      <c r="AD463" s="144"/>
      <c r="AE463" s="244"/>
      <c r="AF463" s="244"/>
      <c r="AG463" s="324">
        <v>2025</v>
      </c>
      <c r="AH463" s="128"/>
      <c r="AI463" s="172"/>
      <c r="AJ463" s="172"/>
      <c r="AK463" s="141">
        <f t="shared" si="85"/>
        <v>434</v>
      </c>
      <c r="AL463" s="35" t="s">
        <v>153</v>
      </c>
      <c r="AM463" s="141" t="str">
        <f t="shared" si="86"/>
        <v>434.</v>
      </c>
      <c r="AN463" s="147"/>
      <c r="AO463" s="35"/>
      <c r="AP463" s="16"/>
    </row>
    <row r="464" spans="1:42" ht="22.5" customHeight="1" x14ac:dyDescent="0.25">
      <c r="A464" s="68" t="str">
        <f t="shared" si="96"/>
        <v>435.</v>
      </c>
      <c r="B464" s="25">
        <v>5464</v>
      </c>
      <c r="C464" s="36" t="s">
        <v>3035</v>
      </c>
      <c r="D464" s="25">
        <v>1960</v>
      </c>
      <c r="E464" s="68" t="s">
        <v>2932</v>
      </c>
      <c r="F464" s="68" t="s">
        <v>2934</v>
      </c>
      <c r="G464" s="25">
        <v>5</v>
      </c>
      <c r="H464" s="25">
        <v>6</v>
      </c>
      <c r="I464" s="322">
        <v>5406.3</v>
      </c>
      <c r="J464" s="322">
        <v>5025</v>
      </c>
      <c r="K464" s="322">
        <v>5025</v>
      </c>
      <c r="L464" s="12">
        <v>176</v>
      </c>
      <c r="M464" s="235">
        <f t="shared" si="93"/>
        <v>2883711</v>
      </c>
      <c r="N464" s="235"/>
      <c r="O464" s="235"/>
      <c r="P464" s="235"/>
      <c r="Q464" s="144">
        <f t="shared" si="94"/>
        <v>2883711</v>
      </c>
      <c r="R464" s="235"/>
      <c r="S464" s="240"/>
      <c r="T464" s="235"/>
      <c r="U464" s="235">
        <v>813</v>
      </c>
      <c r="V464" s="235">
        <f t="shared" si="97"/>
        <v>2883711</v>
      </c>
      <c r="W464" s="235"/>
      <c r="X464" s="235"/>
      <c r="Y464" s="235"/>
      <c r="Z464" s="235"/>
      <c r="AA464" s="235"/>
      <c r="AB464" s="235"/>
      <c r="AC464" s="244"/>
      <c r="AD464" s="244"/>
      <c r="AE464" s="235"/>
      <c r="AF464" s="235"/>
      <c r="AG464" s="324">
        <v>2025</v>
      </c>
      <c r="AH464" s="128"/>
      <c r="AI464" s="172"/>
      <c r="AJ464" s="172"/>
      <c r="AK464" s="141">
        <f t="shared" si="85"/>
        <v>435</v>
      </c>
      <c r="AL464" s="35" t="s">
        <v>153</v>
      </c>
      <c r="AM464" s="141" t="str">
        <f t="shared" si="86"/>
        <v>435.</v>
      </c>
      <c r="AN464" s="147"/>
      <c r="AO464" s="274"/>
      <c r="AP464" s="16"/>
    </row>
    <row r="465" spans="1:42" ht="22.5" customHeight="1" x14ac:dyDescent="0.25">
      <c r="A465" s="68" t="str">
        <f t="shared" si="96"/>
        <v>436.</v>
      </c>
      <c r="B465" s="25">
        <v>5557</v>
      </c>
      <c r="C465" s="36" t="s">
        <v>3061</v>
      </c>
      <c r="D465" s="25">
        <v>2011</v>
      </c>
      <c r="E465" s="111" t="s">
        <v>2932</v>
      </c>
      <c r="F465" s="68" t="s">
        <v>2934</v>
      </c>
      <c r="G465" s="25">
        <v>6</v>
      </c>
      <c r="H465" s="25">
        <v>6</v>
      </c>
      <c r="I465" s="241">
        <v>7113.7</v>
      </c>
      <c r="J465" s="241">
        <v>6051.1</v>
      </c>
      <c r="K465" s="241">
        <v>6051.1</v>
      </c>
      <c r="L465" s="242">
        <v>108</v>
      </c>
      <c r="M465" s="235">
        <f t="shared" si="93"/>
        <v>5036740</v>
      </c>
      <c r="N465" s="235"/>
      <c r="O465" s="235"/>
      <c r="P465" s="235"/>
      <c r="Q465" s="144">
        <f t="shared" si="94"/>
        <v>5036740</v>
      </c>
      <c r="R465" s="244"/>
      <c r="S465" s="245"/>
      <c r="T465" s="244"/>
      <c r="U465" s="244">
        <v>1420</v>
      </c>
      <c r="V465" s="244">
        <f t="shared" si="97"/>
        <v>5036740</v>
      </c>
      <c r="W465" s="244"/>
      <c r="X465" s="244"/>
      <c r="Y465" s="244"/>
      <c r="Z465" s="244"/>
      <c r="AA465" s="244"/>
      <c r="AB465" s="244"/>
      <c r="AC465" s="144"/>
      <c r="AD465" s="144"/>
      <c r="AE465" s="244"/>
      <c r="AF465" s="244"/>
      <c r="AG465" s="324">
        <v>2025</v>
      </c>
      <c r="AH465" s="128"/>
      <c r="AI465" s="172"/>
      <c r="AJ465" s="172"/>
      <c r="AK465" s="141">
        <f t="shared" si="85"/>
        <v>436</v>
      </c>
      <c r="AL465" s="35" t="s">
        <v>153</v>
      </c>
      <c r="AM465" s="141" t="str">
        <f t="shared" si="86"/>
        <v>436.</v>
      </c>
      <c r="AN465" s="147"/>
      <c r="AO465" s="35"/>
      <c r="AP465" s="16"/>
    </row>
    <row r="466" spans="1:42" ht="22.5" customHeight="1" x14ac:dyDescent="0.25">
      <c r="A466" s="68" t="str">
        <f t="shared" si="96"/>
        <v>437.</v>
      </c>
      <c r="B466" s="25">
        <v>861</v>
      </c>
      <c r="C466" s="202" t="s">
        <v>2854</v>
      </c>
      <c r="D466" s="25">
        <v>1997</v>
      </c>
      <c r="E466" s="111" t="s">
        <v>2932</v>
      </c>
      <c r="F466" s="68" t="s">
        <v>2934</v>
      </c>
      <c r="G466" s="25">
        <v>5</v>
      </c>
      <c r="H466" s="25">
        <v>8</v>
      </c>
      <c r="I466" s="241">
        <v>5721</v>
      </c>
      <c r="J466" s="144">
        <v>5394.2</v>
      </c>
      <c r="K466" s="241">
        <v>5061.1000000000004</v>
      </c>
      <c r="L466" s="242">
        <v>148</v>
      </c>
      <c r="M466" s="235">
        <f>R466+T466+V466+X466+Z466+AB466+AE466+AF466</f>
        <v>5626960.8000000007</v>
      </c>
      <c r="N466" s="235"/>
      <c r="O466" s="235"/>
      <c r="P466" s="235"/>
      <c r="Q466" s="144">
        <f>M466</f>
        <v>5626960.8000000007</v>
      </c>
      <c r="R466" s="144"/>
      <c r="S466" s="30"/>
      <c r="T466" s="144"/>
      <c r="U466" s="144">
        <v>1586.4</v>
      </c>
      <c r="V466" s="144">
        <f>U466*3547</f>
        <v>5626960.8000000007</v>
      </c>
      <c r="W466" s="144"/>
      <c r="X466" s="144"/>
      <c r="Y466" s="144"/>
      <c r="Z466" s="144"/>
      <c r="AA466" s="144"/>
      <c r="AB466" s="144"/>
      <c r="AC466" s="144"/>
      <c r="AD466" s="144"/>
      <c r="AE466" s="144"/>
      <c r="AF466" s="144"/>
      <c r="AG466" s="324">
        <v>2025</v>
      </c>
      <c r="AH466" s="128"/>
      <c r="AI466" s="172"/>
      <c r="AJ466" s="172"/>
      <c r="AK466" s="141">
        <f t="shared" si="85"/>
        <v>437</v>
      </c>
      <c r="AL466" s="35" t="s">
        <v>153</v>
      </c>
      <c r="AM466" s="141" t="str">
        <f t="shared" si="86"/>
        <v>437.</v>
      </c>
      <c r="AN466" s="147"/>
      <c r="AO466" s="35"/>
      <c r="AP466" s="16"/>
    </row>
    <row r="467" spans="1:42" ht="22.5" customHeight="1" x14ac:dyDescent="0.25">
      <c r="A467" s="68" t="str">
        <f t="shared" si="96"/>
        <v>438.</v>
      </c>
      <c r="B467" s="25">
        <v>5571</v>
      </c>
      <c r="C467" s="36" t="s">
        <v>2853</v>
      </c>
      <c r="D467" s="25">
        <v>2014</v>
      </c>
      <c r="E467" s="68" t="s">
        <v>2932</v>
      </c>
      <c r="F467" s="68" t="s">
        <v>2934</v>
      </c>
      <c r="G467" s="25">
        <v>3</v>
      </c>
      <c r="H467" s="25">
        <v>2</v>
      </c>
      <c r="I467" s="322">
        <v>3848.7</v>
      </c>
      <c r="J467" s="322">
        <v>3296.4</v>
      </c>
      <c r="K467" s="322">
        <v>3296.4</v>
      </c>
      <c r="L467" s="12">
        <v>18</v>
      </c>
      <c r="M467" s="235">
        <f t="shared" si="93"/>
        <v>3514012.9000000004</v>
      </c>
      <c r="N467" s="235"/>
      <c r="O467" s="235"/>
      <c r="P467" s="235"/>
      <c r="Q467" s="144">
        <f t="shared" si="94"/>
        <v>3514012.9000000004</v>
      </c>
      <c r="R467" s="244"/>
      <c r="S467" s="245"/>
      <c r="T467" s="244"/>
      <c r="U467" s="244">
        <v>990.7</v>
      </c>
      <c r="V467" s="244">
        <f t="shared" si="97"/>
        <v>3514012.9000000004</v>
      </c>
      <c r="W467" s="244"/>
      <c r="X467" s="244"/>
      <c r="Y467" s="244"/>
      <c r="Z467" s="244"/>
      <c r="AA467" s="244"/>
      <c r="AB467" s="244"/>
      <c r="AC467" s="144"/>
      <c r="AD467" s="144"/>
      <c r="AE467" s="244"/>
      <c r="AF467" s="244"/>
      <c r="AG467" s="324">
        <v>2025</v>
      </c>
      <c r="AH467" s="128"/>
      <c r="AI467" s="172"/>
      <c r="AJ467" s="172"/>
      <c r="AK467" s="141">
        <f t="shared" si="85"/>
        <v>438</v>
      </c>
      <c r="AL467" s="35" t="s">
        <v>153</v>
      </c>
      <c r="AM467" s="141" t="str">
        <f t="shared" si="86"/>
        <v>438.</v>
      </c>
      <c r="AN467" s="147"/>
      <c r="AO467" s="35"/>
      <c r="AP467" s="16"/>
    </row>
    <row r="468" spans="1:42" ht="22.5" customHeight="1" x14ac:dyDescent="0.25">
      <c r="A468" s="68" t="str">
        <f t="shared" si="96"/>
        <v>439.</v>
      </c>
      <c r="B468" s="25">
        <v>592</v>
      </c>
      <c r="C468" s="36" t="s">
        <v>3084</v>
      </c>
      <c r="D468" s="25">
        <v>1973</v>
      </c>
      <c r="E468" s="68" t="s">
        <v>2932</v>
      </c>
      <c r="F468" s="68" t="s">
        <v>2934</v>
      </c>
      <c r="G468" s="25">
        <v>2</v>
      </c>
      <c r="H468" s="25">
        <v>2</v>
      </c>
      <c r="I468" s="146">
        <v>1657.7</v>
      </c>
      <c r="J468" s="146">
        <v>781.2</v>
      </c>
      <c r="K468" s="146">
        <v>781.2</v>
      </c>
      <c r="L468" s="25">
        <v>32</v>
      </c>
      <c r="M468" s="145">
        <f>R468+T468+V468+X468+Z468+AB468+AE468+AF468</f>
        <v>4762059</v>
      </c>
      <c r="N468" s="145"/>
      <c r="O468" s="145"/>
      <c r="P468" s="145"/>
      <c r="Q468" s="144">
        <f t="shared" ref="Q468" si="98">M468</f>
        <v>4762059</v>
      </c>
      <c r="R468" s="185"/>
      <c r="S468" s="186"/>
      <c r="T468" s="185"/>
      <c r="U468" s="185">
        <v>633</v>
      </c>
      <c r="V468" s="185">
        <f>U468*7523</f>
        <v>4762059</v>
      </c>
      <c r="W468" s="185"/>
      <c r="X468" s="185"/>
      <c r="Y468" s="185"/>
      <c r="Z468" s="185"/>
      <c r="AA468" s="185"/>
      <c r="AB468" s="185"/>
      <c r="AC468" s="144"/>
      <c r="AD468" s="144"/>
      <c r="AE468" s="185"/>
      <c r="AF468" s="185"/>
      <c r="AG468" s="324">
        <v>2025</v>
      </c>
      <c r="AH468" s="128"/>
      <c r="AI468" s="132"/>
      <c r="AJ468" s="132"/>
      <c r="AK468" s="141">
        <f t="shared" si="85"/>
        <v>439</v>
      </c>
      <c r="AL468" s="35" t="s">
        <v>153</v>
      </c>
      <c r="AM468" s="141" t="str">
        <f t="shared" si="86"/>
        <v>439.</v>
      </c>
      <c r="AN468" s="147"/>
      <c r="AO468" s="35"/>
      <c r="AP468" s="16"/>
    </row>
    <row r="469" spans="1:42" ht="22.5" customHeight="1" x14ac:dyDescent="0.25">
      <c r="A469" s="68" t="str">
        <f t="shared" si="96"/>
        <v>440.</v>
      </c>
      <c r="B469" s="123">
        <v>350</v>
      </c>
      <c r="C469" s="138" t="s">
        <v>3085</v>
      </c>
      <c r="D469" s="25">
        <v>1979</v>
      </c>
      <c r="E469" s="68" t="s">
        <v>2932</v>
      </c>
      <c r="F469" s="68" t="s">
        <v>2934</v>
      </c>
      <c r="G469" s="25">
        <v>2</v>
      </c>
      <c r="H469" s="25">
        <v>1</v>
      </c>
      <c r="I469" s="146">
        <v>1039.9000000000001</v>
      </c>
      <c r="J469" s="146">
        <v>368</v>
      </c>
      <c r="K469" s="146">
        <v>368</v>
      </c>
      <c r="L469" s="25">
        <v>17</v>
      </c>
      <c r="M469" s="145">
        <f t="shared" ref="M469" si="99">R469+T469+V469+X469+Z469+AB469+AE469+AF469</f>
        <v>2392314</v>
      </c>
      <c r="N469" s="145"/>
      <c r="O469" s="145"/>
      <c r="P469" s="145"/>
      <c r="Q469" s="144">
        <f t="shared" ref="Q469" si="100">M469</f>
        <v>2392314</v>
      </c>
      <c r="R469" s="185"/>
      <c r="S469" s="186"/>
      <c r="T469" s="185"/>
      <c r="U469" s="185">
        <v>318</v>
      </c>
      <c r="V469" s="185">
        <f>U469*7523</f>
        <v>2392314</v>
      </c>
      <c r="W469" s="185"/>
      <c r="X469" s="185"/>
      <c r="Y469" s="185"/>
      <c r="Z469" s="185"/>
      <c r="AA469" s="185"/>
      <c r="AB469" s="185"/>
      <c r="AC469" s="144"/>
      <c r="AD469" s="144"/>
      <c r="AE469" s="185"/>
      <c r="AF469" s="185"/>
      <c r="AG469" s="324">
        <v>2025</v>
      </c>
      <c r="AH469" s="128"/>
      <c r="AI469" s="132"/>
      <c r="AJ469" s="132"/>
      <c r="AK469" s="141">
        <f t="shared" si="85"/>
        <v>440</v>
      </c>
      <c r="AL469" s="35" t="s">
        <v>153</v>
      </c>
      <c r="AM469" s="141" t="str">
        <f t="shared" si="86"/>
        <v>440.</v>
      </c>
      <c r="AN469" s="147"/>
      <c r="AO469" s="35"/>
      <c r="AP469" s="16"/>
    </row>
    <row r="470" spans="1:42" ht="22.5" customHeight="1" x14ac:dyDescent="0.25">
      <c r="A470" s="68" t="str">
        <f>AM470</f>
        <v>441.</v>
      </c>
      <c r="B470" s="68">
        <v>812</v>
      </c>
      <c r="C470" s="208" t="s">
        <v>3105</v>
      </c>
      <c r="D470" s="187">
        <v>2003</v>
      </c>
      <c r="E470" s="284" t="s">
        <v>2932</v>
      </c>
      <c r="F470" s="68" t="s">
        <v>2937</v>
      </c>
      <c r="G470" s="187">
        <v>5</v>
      </c>
      <c r="H470" s="187">
        <v>6</v>
      </c>
      <c r="I470" s="322">
        <v>10123.549999999999</v>
      </c>
      <c r="J470" s="144">
        <v>7447.3</v>
      </c>
      <c r="K470" s="176">
        <v>7447.3</v>
      </c>
      <c r="L470" s="12">
        <v>211</v>
      </c>
      <c r="M470" s="145">
        <f t="shared" ref="M470" si="101">R470+T470+V470+X470+Z470+AB470+AE470+AF470</f>
        <v>2680006</v>
      </c>
      <c r="N470" s="145"/>
      <c r="O470" s="145"/>
      <c r="P470" s="145"/>
      <c r="Q470" s="144">
        <f t="shared" ref="Q470" si="102">M470</f>
        <v>2680006</v>
      </c>
      <c r="R470" s="145"/>
      <c r="S470" s="152"/>
      <c r="T470" s="145"/>
      <c r="U470" s="145"/>
      <c r="V470" s="145"/>
      <c r="W470" s="145"/>
      <c r="X470" s="145"/>
      <c r="Y470" s="145">
        <v>1886</v>
      </c>
      <c r="Z470" s="145">
        <f>Y470*1421</f>
        <v>2680006</v>
      </c>
      <c r="AA470" s="145"/>
      <c r="AB470" s="145"/>
      <c r="AC470" s="145"/>
      <c r="AD470" s="145"/>
      <c r="AE470" s="144"/>
      <c r="AF470" s="145"/>
      <c r="AG470" s="324">
        <v>2025</v>
      </c>
      <c r="AH470" s="128"/>
      <c r="AI470" s="132"/>
      <c r="AJ470" s="132"/>
      <c r="AK470" s="141">
        <f t="shared" si="85"/>
        <v>441</v>
      </c>
      <c r="AL470" s="35" t="s">
        <v>153</v>
      </c>
      <c r="AM470" s="141" t="str">
        <f t="shared" si="86"/>
        <v>441.</v>
      </c>
      <c r="AN470" s="147"/>
      <c r="AO470" s="274"/>
      <c r="AP470" s="16"/>
    </row>
    <row r="471" spans="1:42" ht="22.5" customHeight="1" x14ac:dyDescent="0.25">
      <c r="A471" s="68" t="str">
        <f t="shared" si="96"/>
        <v>442.</v>
      </c>
      <c r="B471" s="123">
        <v>570</v>
      </c>
      <c r="C471" s="138" t="s">
        <v>3092</v>
      </c>
      <c r="D471" s="25">
        <v>1994</v>
      </c>
      <c r="E471" s="111" t="s">
        <v>2932</v>
      </c>
      <c r="F471" s="111" t="s">
        <v>2934</v>
      </c>
      <c r="G471" s="25">
        <v>5</v>
      </c>
      <c r="H471" s="25">
        <v>5</v>
      </c>
      <c r="I471" s="144">
        <v>5808.8</v>
      </c>
      <c r="J471" s="144">
        <v>4250.84</v>
      </c>
      <c r="K471" s="144">
        <v>4250.84</v>
      </c>
      <c r="L471" s="30">
        <v>138</v>
      </c>
      <c r="M471" s="144">
        <f>R471+T471+V471+X471+Z471+AB471+AE471+AF471</f>
        <v>1306420</v>
      </c>
      <c r="N471" s="144"/>
      <c r="O471" s="144"/>
      <c r="P471" s="144"/>
      <c r="Q471" s="144">
        <f>M471</f>
        <v>1306420</v>
      </c>
      <c r="R471" s="144"/>
      <c r="S471" s="30"/>
      <c r="T471" s="144"/>
      <c r="U471" s="144"/>
      <c r="V471" s="144"/>
      <c r="W471" s="144"/>
      <c r="X471" s="144"/>
      <c r="Y471" s="144">
        <v>415</v>
      </c>
      <c r="Z471" s="144">
        <f>Y471*3148</f>
        <v>1306420</v>
      </c>
      <c r="AA471" s="144"/>
      <c r="AB471" s="144"/>
      <c r="AC471" s="144"/>
      <c r="AD471" s="144"/>
      <c r="AE471" s="144"/>
      <c r="AF471" s="144"/>
      <c r="AG471" s="324">
        <v>2025</v>
      </c>
      <c r="AH471" s="128"/>
      <c r="AI471" s="132"/>
      <c r="AJ471" s="132"/>
      <c r="AK471" s="141">
        <f t="shared" si="85"/>
        <v>442</v>
      </c>
      <c r="AL471" s="35" t="s">
        <v>153</v>
      </c>
      <c r="AM471" s="141" t="str">
        <f t="shared" si="86"/>
        <v>442.</v>
      </c>
      <c r="AN471" s="147"/>
      <c r="AO471" s="35"/>
      <c r="AP471" s="16"/>
    </row>
    <row r="472" spans="1:42" ht="22.5" customHeight="1" x14ac:dyDescent="0.25">
      <c r="A472" s="68"/>
      <c r="B472" s="25"/>
      <c r="C472" s="200" t="s">
        <v>44</v>
      </c>
      <c r="D472" s="25"/>
      <c r="E472" s="111"/>
      <c r="F472" s="68"/>
      <c r="G472" s="25"/>
      <c r="H472" s="25"/>
      <c r="I472" s="142">
        <f>I473+I510+I512</f>
        <v>301075.2099999999</v>
      </c>
      <c r="J472" s="142">
        <f>J473+J510+J512</f>
        <v>257492.71999999991</v>
      </c>
      <c r="K472" s="142">
        <f>K473+K510+K512</f>
        <v>254147.31999999989</v>
      </c>
      <c r="L472" s="103">
        <f>L473+L510+L512</f>
        <v>10125</v>
      </c>
      <c r="M472" s="142">
        <f>M473+M510+M512</f>
        <v>281203762.90999997</v>
      </c>
      <c r="N472" s="142"/>
      <c r="O472" s="142"/>
      <c r="P472" s="142"/>
      <c r="Q472" s="142">
        <f t="shared" ref="Q472" si="103">M472</f>
        <v>281203762.90999997</v>
      </c>
      <c r="R472" s="142">
        <f>R473+R510+R512</f>
        <v>155434709.44999999</v>
      </c>
      <c r="S472" s="103"/>
      <c r="T472" s="142"/>
      <c r="U472" s="142">
        <f t="shared" ref="U472:AF472" si="104">U473+U510+U512</f>
        <v>20201.23</v>
      </c>
      <c r="V472" s="142">
        <f t="shared" si="104"/>
        <v>88498882.00999999</v>
      </c>
      <c r="W472" s="142">
        <f t="shared" si="104"/>
        <v>1886.8000000000002</v>
      </c>
      <c r="X472" s="142">
        <f t="shared" si="104"/>
        <v>4177375.2</v>
      </c>
      <c r="Y472" s="142">
        <f t="shared" si="104"/>
        <v>10252.65</v>
      </c>
      <c r="Z472" s="142">
        <f t="shared" si="104"/>
        <v>25816362.200000003</v>
      </c>
      <c r="AA472" s="142">
        <f t="shared" si="104"/>
        <v>1387.2999999999997</v>
      </c>
      <c r="AB472" s="142">
        <f t="shared" si="104"/>
        <v>3713802.1</v>
      </c>
      <c r="AC472" s="142"/>
      <c r="AD472" s="142"/>
      <c r="AE472" s="142"/>
      <c r="AF472" s="142">
        <f t="shared" si="104"/>
        <v>3562631.9499999997</v>
      </c>
      <c r="AG472" s="150"/>
      <c r="AH472" s="128"/>
      <c r="AI472" s="132"/>
      <c r="AJ472" s="132"/>
      <c r="AN472" s="151"/>
      <c r="AO472" s="35"/>
      <c r="AP472" s="16"/>
    </row>
    <row r="473" spans="1:42" ht="22.5" customHeight="1" x14ac:dyDescent="0.25">
      <c r="A473" s="68"/>
      <c r="B473" s="25"/>
      <c r="C473" s="200" t="s">
        <v>1190</v>
      </c>
      <c r="D473" s="25"/>
      <c r="E473" s="111"/>
      <c r="F473" s="68"/>
      <c r="G473" s="25"/>
      <c r="H473" s="25"/>
      <c r="I473" s="142">
        <f>SUM(I474:I509)</f>
        <v>65567.599999999991</v>
      </c>
      <c r="J473" s="142">
        <f t="shared" ref="J473:AF473" si="105">SUM(J474:J509)</f>
        <v>59632.579999999994</v>
      </c>
      <c r="K473" s="142">
        <f t="shared" si="105"/>
        <v>59527.09</v>
      </c>
      <c r="L473" s="103">
        <f t="shared" si="105"/>
        <v>2292</v>
      </c>
      <c r="M473" s="142">
        <f t="shared" si="105"/>
        <v>40244836.419999994</v>
      </c>
      <c r="N473" s="142"/>
      <c r="O473" s="142"/>
      <c r="P473" s="142"/>
      <c r="Q473" s="142">
        <f>M473</f>
        <v>40244836.419999994</v>
      </c>
      <c r="R473" s="142">
        <f t="shared" si="105"/>
        <v>34977826.700000003</v>
      </c>
      <c r="S473" s="103"/>
      <c r="T473" s="142"/>
      <c r="U473" s="142">
        <f t="shared" si="105"/>
        <v>526.20000000000005</v>
      </c>
      <c r="V473" s="142">
        <f t="shared" si="105"/>
        <v>1866431.4000000001</v>
      </c>
      <c r="W473" s="142"/>
      <c r="X473" s="142"/>
      <c r="Y473" s="142"/>
      <c r="Z473" s="142"/>
      <c r="AA473" s="142"/>
      <c r="AB473" s="142"/>
      <c r="AC473" s="142"/>
      <c r="AD473" s="142"/>
      <c r="AE473" s="142"/>
      <c r="AF473" s="142">
        <f t="shared" si="105"/>
        <v>3400578.32</v>
      </c>
      <c r="AG473" s="150"/>
      <c r="AH473" s="128"/>
      <c r="AI473" s="132"/>
      <c r="AJ473" s="132"/>
      <c r="AN473" s="151"/>
      <c r="AO473" s="35"/>
      <c r="AP473" s="16"/>
    </row>
    <row r="474" spans="1:42" ht="22.5" customHeight="1" x14ac:dyDescent="0.25">
      <c r="A474" s="68" t="str">
        <f t="shared" ref="A474:A488" si="106">AM474</f>
        <v>443.</v>
      </c>
      <c r="B474" s="25">
        <v>938</v>
      </c>
      <c r="C474" s="203" t="s">
        <v>2556</v>
      </c>
      <c r="D474" s="25">
        <v>1975</v>
      </c>
      <c r="E474" s="111" t="s">
        <v>2932</v>
      </c>
      <c r="F474" s="68" t="s">
        <v>2933</v>
      </c>
      <c r="G474" s="25">
        <v>5</v>
      </c>
      <c r="H474" s="25">
        <v>4</v>
      </c>
      <c r="I474" s="322">
        <v>3734.3</v>
      </c>
      <c r="J474" s="144">
        <v>3476.3</v>
      </c>
      <c r="K474" s="322">
        <v>3476.3</v>
      </c>
      <c r="L474" s="12">
        <v>116</v>
      </c>
      <c r="M474" s="144">
        <f t="shared" ref="M474:M488" si="107">R474+T474+V474+X474+Z474+AB474+AE474+AF474</f>
        <v>1194459.48</v>
      </c>
      <c r="N474" s="144"/>
      <c r="O474" s="144"/>
      <c r="P474" s="144"/>
      <c r="Q474" s="144">
        <f t="shared" ref="Q474:Q488" si="108">M474</f>
        <v>1194459.48</v>
      </c>
      <c r="R474" s="153">
        <v>937860</v>
      </c>
      <c r="S474" s="191"/>
      <c r="T474" s="153"/>
      <c r="U474" s="153"/>
      <c r="V474" s="144"/>
      <c r="W474" s="153"/>
      <c r="X474" s="153"/>
      <c r="Y474" s="153"/>
      <c r="Z474" s="153"/>
      <c r="AA474" s="153"/>
      <c r="AB474" s="153"/>
      <c r="AC474" s="153"/>
      <c r="AD474" s="153"/>
      <c r="AE474" s="144"/>
      <c r="AF474" s="153">
        <v>256599.48</v>
      </c>
      <c r="AG474" s="324">
        <v>2025</v>
      </c>
      <c r="AH474" s="128"/>
      <c r="AI474" s="172"/>
      <c r="AJ474" s="172"/>
      <c r="AK474" s="141">
        <f t="shared" si="85"/>
        <v>443</v>
      </c>
      <c r="AL474" s="35" t="s">
        <v>153</v>
      </c>
      <c r="AM474" s="141" t="str">
        <f t="shared" si="86"/>
        <v>443.</v>
      </c>
      <c r="AN474" s="192"/>
      <c r="AO474" s="274"/>
      <c r="AP474" s="16"/>
    </row>
    <row r="475" spans="1:42" ht="22.5" customHeight="1" x14ac:dyDescent="0.25">
      <c r="A475" s="68" t="str">
        <f t="shared" si="106"/>
        <v>444.</v>
      </c>
      <c r="B475" s="25">
        <v>997</v>
      </c>
      <c r="C475" s="203" t="s">
        <v>2579</v>
      </c>
      <c r="D475" s="25">
        <v>1973</v>
      </c>
      <c r="E475" s="111" t="s">
        <v>2932</v>
      </c>
      <c r="F475" s="68" t="s">
        <v>2934</v>
      </c>
      <c r="G475" s="25">
        <v>5</v>
      </c>
      <c r="H475" s="25">
        <v>4</v>
      </c>
      <c r="I475" s="322">
        <v>3617.6</v>
      </c>
      <c r="J475" s="144">
        <v>3343.2</v>
      </c>
      <c r="K475" s="322">
        <v>3343.2</v>
      </c>
      <c r="L475" s="12">
        <v>123</v>
      </c>
      <c r="M475" s="153">
        <f t="shared" si="107"/>
        <v>1560973.5</v>
      </c>
      <c r="N475" s="153"/>
      <c r="O475" s="153"/>
      <c r="P475" s="153"/>
      <c r="Q475" s="144">
        <f t="shared" si="108"/>
        <v>1560973.5</v>
      </c>
      <c r="R475" s="153">
        <v>1302840</v>
      </c>
      <c r="S475" s="191"/>
      <c r="T475" s="153"/>
      <c r="U475" s="153"/>
      <c r="V475" s="153"/>
      <c r="W475" s="153"/>
      <c r="X475" s="153"/>
      <c r="Y475" s="153"/>
      <c r="Z475" s="153"/>
      <c r="AA475" s="153"/>
      <c r="AB475" s="153"/>
      <c r="AC475" s="153"/>
      <c r="AD475" s="153"/>
      <c r="AE475" s="144"/>
      <c r="AF475" s="153">
        <v>258133.5</v>
      </c>
      <c r="AG475" s="324">
        <v>2025</v>
      </c>
      <c r="AH475" s="128"/>
      <c r="AI475" s="172"/>
      <c r="AJ475" s="172"/>
      <c r="AK475" s="141">
        <f t="shared" si="85"/>
        <v>444</v>
      </c>
      <c r="AL475" s="35" t="s">
        <v>153</v>
      </c>
      <c r="AM475" s="141" t="str">
        <f t="shared" si="86"/>
        <v>444.</v>
      </c>
      <c r="AN475" s="192"/>
      <c r="AO475" s="274"/>
      <c r="AP475" s="16"/>
    </row>
    <row r="476" spans="1:42" ht="22.5" customHeight="1" x14ac:dyDescent="0.25">
      <c r="A476" s="68" t="str">
        <f t="shared" si="106"/>
        <v>445.</v>
      </c>
      <c r="B476" s="25">
        <v>1062</v>
      </c>
      <c r="C476" s="300" t="s">
        <v>2610</v>
      </c>
      <c r="D476" s="25">
        <v>1971</v>
      </c>
      <c r="E476" s="111" t="s">
        <v>2932</v>
      </c>
      <c r="F476" s="68" t="s">
        <v>2934</v>
      </c>
      <c r="G476" s="25">
        <v>5</v>
      </c>
      <c r="H476" s="25">
        <v>2</v>
      </c>
      <c r="I476" s="322">
        <v>1932.33</v>
      </c>
      <c r="J476" s="144">
        <v>1779.35</v>
      </c>
      <c r="K476" s="322">
        <v>1779.35</v>
      </c>
      <c r="L476" s="30">
        <v>73</v>
      </c>
      <c r="M476" s="144">
        <f t="shared" si="107"/>
        <v>380110.01</v>
      </c>
      <c r="N476" s="144"/>
      <c r="O476" s="144"/>
      <c r="P476" s="144"/>
      <c r="Q476" s="144">
        <f t="shared" si="108"/>
        <v>380110.01</v>
      </c>
      <c r="R476" s="144">
        <v>244860</v>
      </c>
      <c r="S476" s="30"/>
      <c r="T476" s="144"/>
      <c r="U476" s="144"/>
      <c r="V476" s="144"/>
      <c r="W476" s="144"/>
      <c r="X476" s="144"/>
      <c r="Y476" s="144"/>
      <c r="Z476" s="144"/>
      <c r="AA476" s="144"/>
      <c r="AB476" s="144"/>
      <c r="AC476" s="144"/>
      <c r="AD476" s="144"/>
      <c r="AE476" s="144"/>
      <c r="AF476" s="144">
        <v>135250.01</v>
      </c>
      <c r="AG476" s="324">
        <v>2025</v>
      </c>
      <c r="AH476" s="128"/>
      <c r="AI476" s="172"/>
      <c r="AJ476" s="172"/>
      <c r="AK476" s="141">
        <f t="shared" si="85"/>
        <v>445</v>
      </c>
      <c r="AL476" s="35" t="s">
        <v>153</v>
      </c>
      <c r="AM476" s="141" t="str">
        <f t="shared" si="86"/>
        <v>445.</v>
      </c>
      <c r="AN476" s="192"/>
      <c r="AO476" s="274"/>
      <c r="AP476" s="16"/>
    </row>
    <row r="477" spans="1:42" ht="22.5" customHeight="1" x14ac:dyDescent="0.25">
      <c r="A477" s="68" t="str">
        <f t="shared" si="106"/>
        <v>446.</v>
      </c>
      <c r="B477" s="25">
        <v>1085</v>
      </c>
      <c r="C477" s="203" t="s">
        <v>2618</v>
      </c>
      <c r="D477" s="25">
        <v>1972</v>
      </c>
      <c r="E477" s="111" t="s">
        <v>2932</v>
      </c>
      <c r="F477" s="68" t="s">
        <v>2933</v>
      </c>
      <c r="G477" s="25">
        <v>5</v>
      </c>
      <c r="H477" s="25">
        <v>6</v>
      </c>
      <c r="I477" s="322">
        <v>5148.46</v>
      </c>
      <c r="J477" s="144">
        <v>4706.66</v>
      </c>
      <c r="K477" s="322">
        <v>4706.66</v>
      </c>
      <c r="L477" s="30">
        <v>191</v>
      </c>
      <c r="M477" s="153">
        <f t="shared" si="107"/>
        <v>2320721.7400000002</v>
      </c>
      <c r="N477" s="153"/>
      <c r="O477" s="153"/>
      <c r="P477" s="153"/>
      <c r="Q477" s="144">
        <f t="shared" si="108"/>
        <v>2320721.7400000002</v>
      </c>
      <c r="R477" s="153">
        <v>1995840</v>
      </c>
      <c r="S477" s="191"/>
      <c r="T477" s="153"/>
      <c r="U477" s="153"/>
      <c r="V477" s="153"/>
      <c r="W477" s="153"/>
      <c r="X477" s="153"/>
      <c r="Y477" s="153"/>
      <c r="Z477" s="153"/>
      <c r="AA477" s="153"/>
      <c r="AB477" s="153"/>
      <c r="AC477" s="153"/>
      <c r="AD477" s="153"/>
      <c r="AE477" s="153"/>
      <c r="AF477" s="153">
        <v>324881.74</v>
      </c>
      <c r="AG477" s="324">
        <v>2025</v>
      </c>
      <c r="AH477" s="128"/>
      <c r="AI477" s="172"/>
      <c r="AJ477" s="172"/>
      <c r="AK477" s="141">
        <f t="shared" si="85"/>
        <v>446</v>
      </c>
      <c r="AL477" s="35" t="s">
        <v>153</v>
      </c>
      <c r="AM477" s="141" t="str">
        <f t="shared" si="86"/>
        <v>446.</v>
      </c>
      <c r="AN477" s="192"/>
      <c r="AO477" s="274"/>
      <c r="AP477" s="16"/>
    </row>
    <row r="478" spans="1:42" ht="22.5" customHeight="1" x14ac:dyDescent="0.25">
      <c r="A478" s="68" t="str">
        <f t="shared" si="106"/>
        <v>447.</v>
      </c>
      <c r="B478" s="25">
        <v>1098</v>
      </c>
      <c r="C478" s="300" t="s">
        <v>2623</v>
      </c>
      <c r="D478" s="25">
        <v>1970</v>
      </c>
      <c r="E478" s="111" t="s">
        <v>2932</v>
      </c>
      <c r="F478" s="68" t="s">
        <v>2933</v>
      </c>
      <c r="G478" s="25">
        <v>5</v>
      </c>
      <c r="H478" s="25">
        <v>3</v>
      </c>
      <c r="I478" s="322">
        <v>2232.3000000000002</v>
      </c>
      <c r="J478" s="144">
        <v>2047.8</v>
      </c>
      <c r="K478" s="322">
        <v>2047.8</v>
      </c>
      <c r="L478" s="30">
        <v>55</v>
      </c>
      <c r="M478" s="153">
        <f t="shared" si="107"/>
        <v>887925.34</v>
      </c>
      <c r="N478" s="153"/>
      <c r="O478" s="153"/>
      <c r="P478" s="153"/>
      <c r="Q478" s="144">
        <f t="shared" si="108"/>
        <v>887925.34</v>
      </c>
      <c r="R478" s="144">
        <v>771540</v>
      </c>
      <c r="S478" s="30"/>
      <c r="T478" s="144"/>
      <c r="U478" s="144"/>
      <c r="V478" s="144"/>
      <c r="W478" s="144"/>
      <c r="X478" s="144"/>
      <c r="Y478" s="144"/>
      <c r="Z478" s="144"/>
      <c r="AA478" s="144"/>
      <c r="AB478" s="144"/>
      <c r="AC478" s="144"/>
      <c r="AD478" s="144"/>
      <c r="AE478" s="144"/>
      <c r="AF478" s="144">
        <v>116385.34</v>
      </c>
      <c r="AG478" s="324">
        <v>2025</v>
      </c>
      <c r="AH478" s="128"/>
      <c r="AI478" s="172"/>
      <c r="AJ478" s="172"/>
      <c r="AK478" s="141">
        <f t="shared" ref="AK478:AK541" si="109">MAX(AK474:AK477)+1</f>
        <v>447</v>
      </c>
      <c r="AL478" s="35" t="s">
        <v>153</v>
      </c>
      <c r="AM478" s="141" t="str">
        <f t="shared" ref="AM478:AM541" si="110">CONCATENATE(AK478,AL478)</f>
        <v>447.</v>
      </c>
      <c r="AN478" s="192"/>
      <c r="AO478" s="274"/>
      <c r="AP478" s="16"/>
    </row>
    <row r="479" spans="1:42" ht="22.5" customHeight="1" x14ac:dyDescent="0.25">
      <c r="A479" s="68" t="str">
        <f t="shared" si="106"/>
        <v>448.</v>
      </c>
      <c r="B479" s="25">
        <v>1103</v>
      </c>
      <c r="C479" s="300" t="s">
        <v>2626</v>
      </c>
      <c r="D479" s="25">
        <v>1972</v>
      </c>
      <c r="E479" s="111" t="s">
        <v>2932</v>
      </c>
      <c r="F479" s="68" t="s">
        <v>2934</v>
      </c>
      <c r="G479" s="25">
        <v>5</v>
      </c>
      <c r="H479" s="25">
        <v>4</v>
      </c>
      <c r="I479" s="322">
        <v>3072.49</v>
      </c>
      <c r="J479" s="144">
        <v>2769.89</v>
      </c>
      <c r="K479" s="322">
        <v>2730.19</v>
      </c>
      <c r="L479" s="30">
        <v>79</v>
      </c>
      <c r="M479" s="153">
        <f t="shared" si="107"/>
        <v>1493791.27</v>
      </c>
      <c r="N479" s="153"/>
      <c r="O479" s="153"/>
      <c r="P479" s="153"/>
      <c r="Q479" s="144">
        <f t="shared" si="108"/>
        <v>1493791.27</v>
      </c>
      <c r="R479" s="144">
        <v>1284360</v>
      </c>
      <c r="S479" s="30"/>
      <c r="T479" s="144"/>
      <c r="U479" s="144"/>
      <c r="V479" s="144"/>
      <c r="W479" s="144"/>
      <c r="X479" s="144"/>
      <c r="Y479" s="144"/>
      <c r="Z479" s="144"/>
      <c r="AA479" s="144"/>
      <c r="AB479" s="144"/>
      <c r="AC479" s="144"/>
      <c r="AD479" s="144"/>
      <c r="AE479" s="144"/>
      <c r="AF479" s="144">
        <v>209431.27</v>
      </c>
      <c r="AG479" s="324">
        <v>2025</v>
      </c>
      <c r="AH479" s="128"/>
      <c r="AI479" s="172"/>
      <c r="AJ479" s="172"/>
      <c r="AK479" s="141">
        <f t="shared" si="109"/>
        <v>448</v>
      </c>
      <c r="AL479" s="35" t="s">
        <v>153</v>
      </c>
      <c r="AM479" s="141" t="str">
        <f t="shared" si="110"/>
        <v>448.</v>
      </c>
      <c r="AN479" s="192"/>
      <c r="AO479" s="274"/>
      <c r="AP479" s="16"/>
    </row>
    <row r="480" spans="1:42" ht="22.5" customHeight="1" x14ac:dyDescent="0.25">
      <c r="A480" s="68" t="str">
        <f t="shared" si="106"/>
        <v>449.</v>
      </c>
      <c r="B480" s="25">
        <v>1046</v>
      </c>
      <c r="C480" s="300" t="s">
        <v>2524</v>
      </c>
      <c r="D480" s="25">
        <v>1970</v>
      </c>
      <c r="E480" s="111" t="s">
        <v>2932</v>
      </c>
      <c r="F480" s="68" t="s">
        <v>2934</v>
      </c>
      <c r="G480" s="25">
        <v>2</v>
      </c>
      <c r="H480" s="25">
        <v>2</v>
      </c>
      <c r="I480" s="322">
        <v>556.9</v>
      </c>
      <c r="J480" s="144">
        <v>506.8</v>
      </c>
      <c r="K480" s="144">
        <v>506.8</v>
      </c>
      <c r="L480" s="30">
        <v>18</v>
      </c>
      <c r="M480" s="144">
        <f t="shared" si="107"/>
        <v>453447.16000000003</v>
      </c>
      <c r="N480" s="144"/>
      <c r="O480" s="144"/>
      <c r="P480" s="144"/>
      <c r="Q480" s="144">
        <f t="shared" si="108"/>
        <v>453447.16000000003</v>
      </c>
      <c r="R480" s="144">
        <v>402864</v>
      </c>
      <c r="S480" s="30"/>
      <c r="T480" s="144"/>
      <c r="U480" s="144"/>
      <c r="V480" s="144"/>
      <c r="W480" s="144"/>
      <c r="X480" s="144"/>
      <c r="Y480" s="144"/>
      <c r="Z480" s="144"/>
      <c r="AA480" s="144"/>
      <c r="AB480" s="144"/>
      <c r="AC480" s="144"/>
      <c r="AD480" s="144"/>
      <c r="AE480" s="144"/>
      <c r="AF480" s="144">
        <v>50583.16</v>
      </c>
      <c r="AG480" s="324">
        <v>2025</v>
      </c>
      <c r="AH480" s="128"/>
      <c r="AI480" s="172"/>
      <c r="AJ480" s="172"/>
      <c r="AK480" s="141">
        <f t="shared" si="109"/>
        <v>449</v>
      </c>
      <c r="AL480" s="35" t="s">
        <v>153</v>
      </c>
      <c r="AM480" s="141" t="str">
        <f t="shared" si="110"/>
        <v>449.</v>
      </c>
      <c r="AN480" s="192"/>
      <c r="AO480" s="274"/>
      <c r="AP480" s="16"/>
    </row>
    <row r="481" spans="1:42" ht="22.5" customHeight="1" x14ac:dyDescent="0.25">
      <c r="A481" s="68" t="str">
        <f t="shared" si="106"/>
        <v>450.</v>
      </c>
      <c r="B481" s="25">
        <v>1100</v>
      </c>
      <c r="C481" s="300" t="s">
        <v>2532</v>
      </c>
      <c r="D481" s="25">
        <v>1966</v>
      </c>
      <c r="E481" s="111" t="s">
        <v>2932</v>
      </c>
      <c r="F481" s="68" t="s">
        <v>2933</v>
      </c>
      <c r="G481" s="25">
        <v>5</v>
      </c>
      <c r="H481" s="25">
        <v>3</v>
      </c>
      <c r="I481" s="322">
        <v>2185.9499999999998</v>
      </c>
      <c r="J481" s="144">
        <v>2000.15</v>
      </c>
      <c r="K481" s="322">
        <v>2000.15</v>
      </c>
      <c r="L481" s="30">
        <v>80</v>
      </c>
      <c r="M481" s="153">
        <f t="shared" si="107"/>
        <v>405555.05</v>
      </c>
      <c r="N481" s="153"/>
      <c r="O481" s="153"/>
      <c r="P481" s="153"/>
      <c r="Q481" s="144">
        <f t="shared" si="108"/>
        <v>405555.05</v>
      </c>
      <c r="R481" s="144">
        <v>244860</v>
      </c>
      <c r="S481" s="30"/>
      <c r="T481" s="144"/>
      <c r="U481" s="144"/>
      <c r="V481" s="144"/>
      <c r="W481" s="144"/>
      <c r="X481" s="144"/>
      <c r="Y481" s="144"/>
      <c r="Z481" s="144"/>
      <c r="AA481" s="144"/>
      <c r="AB481" s="144"/>
      <c r="AC481" s="144"/>
      <c r="AD481" s="144"/>
      <c r="AE481" s="144"/>
      <c r="AF481" s="144">
        <v>160695.04999999999</v>
      </c>
      <c r="AG481" s="324">
        <v>2025</v>
      </c>
      <c r="AH481" s="128"/>
      <c r="AI481" s="172"/>
      <c r="AJ481" s="172"/>
      <c r="AK481" s="141">
        <f t="shared" si="109"/>
        <v>450</v>
      </c>
      <c r="AL481" s="35" t="s">
        <v>153</v>
      </c>
      <c r="AM481" s="141" t="str">
        <f t="shared" si="110"/>
        <v>450.</v>
      </c>
      <c r="AN481" s="192"/>
      <c r="AO481" s="274"/>
      <c r="AP481" s="16"/>
    </row>
    <row r="482" spans="1:42" ht="22.5" customHeight="1" x14ac:dyDescent="0.25">
      <c r="A482" s="68" t="str">
        <f t="shared" si="106"/>
        <v>451.</v>
      </c>
      <c r="B482" s="25">
        <v>1101</v>
      </c>
      <c r="C482" s="203" t="s">
        <v>2533</v>
      </c>
      <c r="D482" s="25">
        <v>1972</v>
      </c>
      <c r="E482" s="111" t="s">
        <v>2932</v>
      </c>
      <c r="F482" s="68" t="s">
        <v>2934</v>
      </c>
      <c r="G482" s="25">
        <v>5</v>
      </c>
      <c r="H482" s="25">
        <v>4</v>
      </c>
      <c r="I482" s="322">
        <v>3436</v>
      </c>
      <c r="J482" s="144">
        <v>3162.6</v>
      </c>
      <c r="K482" s="322">
        <v>3162.6</v>
      </c>
      <c r="L482" s="30">
        <v>126</v>
      </c>
      <c r="M482" s="153">
        <f t="shared" si="107"/>
        <v>1150505.8500000001</v>
      </c>
      <c r="N482" s="153"/>
      <c r="O482" s="153"/>
      <c r="P482" s="153"/>
      <c r="Q482" s="144">
        <f t="shared" si="108"/>
        <v>1150505.8500000001</v>
      </c>
      <c r="R482" s="153">
        <v>905520</v>
      </c>
      <c r="S482" s="191"/>
      <c r="T482" s="153"/>
      <c r="U482" s="153"/>
      <c r="V482" s="153"/>
      <c r="W482" s="153"/>
      <c r="X482" s="153"/>
      <c r="Y482" s="153"/>
      <c r="Z482" s="153"/>
      <c r="AA482" s="153"/>
      <c r="AB482" s="153"/>
      <c r="AC482" s="153"/>
      <c r="AD482" s="153"/>
      <c r="AE482" s="153"/>
      <c r="AF482" s="153">
        <v>244985.85</v>
      </c>
      <c r="AG482" s="324">
        <v>2025</v>
      </c>
      <c r="AH482" s="128"/>
      <c r="AI482" s="172"/>
      <c r="AJ482" s="172"/>
      <c r="AK482" s="141">
        <f t="shared" si="109"/>
        <v>451</v>
      </c>
      <c r="AL482" s="35" t="s">
        <v>153</v>
      </c>
      <c r="AM482" s="141" t="str">
        <f t="shared" si="110"/>
        <v>451.</v>
      </c>
      <c r="AN482" s="192"/>
      <c r="AO482" s="274"/>
      <c r="AP482" s="16"/>
    </row>
    <row r="483" spans="1:42" ht="22.5" customHeight="1" x14ac:dyDescent="0.25">
      <c r="A483" s="68" t="str">
        <f t="shared" si="106"/>
        <v>452.</v>
      </c>
      <c r="B483" s="25">
        <v>932</v>
      </c>
      <c r="C483" s="300" t="s">
        <v>2553</v>
      </c>
      <c r="D483" s="25">
        <v>1975</v>
      </c>
      <c r="E483" s="111" t="s">
        <v>2932</v>
      </c>
      <c r="F483" s="68" t="s">
        <v>2934</v>
      </c>
      <c r="G483" s="25">
        <v>5</v>
      </c>
      <c r="H483" s="25">
        <v>2</v>
      </c>
      <c r="I483" s="322">
        <v>1896.3</v>
      </c>
      <c r="J483" s="144">
        <v>1749.8</v>
      </c>
      <c r="K483" s="322">
        <v>1749.8</v>
      </c>
      <c r="L483" s="30">
        <v>62</v>
      </c>
      <c r="M483" s="144">
        <f t="shared" si="107"/>
        <v>1851816</v>
      </c>
      <c r="N483" s="144"/>
      <c r="O483" s="144"/>
      <c r="P483" s="144"/>
      <c r="Q483" s="144">
        <f t="shared" si="108"/>
        <v>1851816</v>
      </c>
      <c r="R483" s="144">
        <v>1851816</v>
      </c>
      <c r="S483" s="30"/>
      <c r="T483" s="144"/>
      <c r="U483" s="144"/>
      <c r="V483" s="144"/>
      <c r="W483" s="144"/>
      <c r="X483" s="144"/>
      <c r="Y483" s="144"/>
      <c r="Z483" s="144"/>
      <c r="AA483" s="144"/>
      <c r="AB483" s="144"/>
      <c r="AC483" s="144"/>
      <c r="AD483" s="144"/>
      <c r="AE483" s="144"/>
      <c r="AF483" s="144"/>
      <c r="AG483" s="324">
        <v>2025</v>
      </c>
      <c r="AH483" s="128"/>
      <c r="AI483" s="172"/>
      <c r="AJ483" s="172"/>
      <c r="AK483" s="141">
        <f t="shared" si="109"/>
        <v>452</v>
      </c>
      <c r="AL483" s="35" t="s">
        <v>153</v>
      </c>
      <c r="AM483" s="141" t="str">
        <f t="shared" si="110"/>
        <v>452.</v>
      </c>
      <c r="AN483" s="192"/>
      <c r="AO483" s="274"/>
      <c r="AP483" s="16"/>
    </row>
    <row r="484" spans="1:42" ht="22.5" customHeight="1" x14ac:dyDescent="0.25">
      <c r="A484" s="68" t="str">
        <f t="shared" si="106"/>
        <v>453.</v>
      </c>
      <c r="B484" s="25">
        <v>928</v>
      </c>
      <c r="C484" s="300" t="s">
        <v>2563</v>
      </c>
      <c r="D484" s="25">
        <v>1971</v>
      </c>
      <c r="E484" s="111" t="s">
        <v>2932</v>
      </c>
      <c r="F484" s="68" t="s">
        <v>2934</v>
      </c>
      <c r="G484" s="25">
        <v>2</v>
      </c>
      <c r="H484" s="25">
        <v>2</v>
      </c>
      <c r="I484" s="144">
        <v>544</v>
      </c>
      <c r="J484" s="144">
        <v>503</v>
      </c>
      <c r="K484" s="144">
        <v>503</v>
      </c>
      <c r="L484" s="30">
        <v>28</v>
      </c>
      <c r="M484" s="144">
        <f t="shared" si="107"/>
        <v>143976.16999999998</v>
      </c>
      <c r="N484" s="144"/>
      <c r="O484" s="144"/>
      <c r="P484" s="144"/>
      <c r="Q484" s="144">
        <f t="shared" si="108"/>
        <v>143976.16999999998</v>
      </c>
      <c r="R484" s="144">
        <v>92400</v>
      </c>
      <c r="S484" s="30"/>
      <c r="T484" s="144"/>
      <c r="U484" s="144"/>
      <c r="V484" s="144"/>
      <c r="W484" s="144"/>
      <c r="X484" s="144"/>
      <c r="Y484" s="144"/>
      <c r="Z484" s="144"/>
      <c r="AA484" s="144"/>
      <c r="AB484" s="144"/>
      <c r="AC484" s="144"/>
      <c r="AD484" s="144"/>
      <c r="AE484" s="144"/>
      <c r="AF484" s="144">
        <v>51576.17</v>
      </c>
      <c r="AG484" s="324">
        <v>2025</v>
      </c>
      <c r="AH484" s="128"/>
      <c r="AI484" s="172"/>
      <c r="AJ484" s="172"/>
      <c r="AK484" s="141">
        <f t="shared" si="109"/>
        <v>453</v>
      </c>
      <c r="AL484" s="35" t="s">
        <v>153</v>
      </c>
      <c r="AM484" s="141" t="str">
        <f t="shared" si="110"/>
        <v>453.</v>
      </c>
      <c r="AN484" s="192"/>
      <c r="AO484" s="274"/>
      <c r="AP484" s="16"/>
    </row>
    <row r="485" spans="1:42" ht="22.5" customHeight="1" x14ac:dyDescent="0.25">
      <c r="A485" s="68" t="str">
        <f t="shared" si="106"/>
        <v>454.</v>
      </c>
      <c r="B485" s="25">
        <v>965</v>
      </c>
      <c r="C485" s="203" t="s">
        <v>2567</v>
      </c>
      <c r="D485" s="25">
        <v>1960</v>
      </c>
      <c r="E485" s="111" t="s">
        <v>2932</v>
      </c>
      <c r="F485" s="68" t="s">
        <v>2934</v>
      </c>
      <c r="G485" s="25">
        <v>2</v>
      </c>
      <c r="H485" s="25">
        <v>1</v>
      </c>
      <c r="I485" s="144">
        <v>303.89999999999998</v>
      </c>
      <c r="J485" s="144">
        <v>274.8</v>
      </c>
      <c r="K485" s="144">
        <v>274.8</v>
      </c>
      <c r="L485" s="30">
        <v>6</v>
      </c>
      <c r="M485" s="153">
        <f t="shared" si="107"/>
        <v>240250.78</v>
      </c>
      <c r="N485" s="247"/>
      <c r="O485" s="247"/>
      <c r="P485" s="247"/>
      <c r="Q485" s="144">
        <f t="shared" si="108"/>
        <v>240250.78</v>
      </c>
      <c r="R485" s="154">
        <v>200508</v>
      </c>
      <c r="S485" s="248"/>
      <c r="T485" s="247"/>
      <c r="U485" s="247"/>
      <c r="V485" s="247"/>
      <c r="W485" s="247"/>
      <c r="X485" s="247"/>
      <c r="Y485" s="247"/>
      <c r="Z485" s="247"/>
      <c r="AA485" s="247"/>
      <c r="AB485" s="247"/>
      <c r="AC485" s="247"/>
      <c r="AD485" s="247"/>
      <c r="AE485" s="144"/>
      <c r="AF485" s="247">
        <v>39742.78</v>
      </c>
      <c r="AG485" s="324">
        <v>2025</v>
      </c>
      <c r="AH485" s="128"/>
      <c r="AI485" s="172"/>
      <c r="AJ485" s="172"/>
      <c r="AK485" s="141">
        <f t="shared" si="109"/>
        <v>454</v>
      </c>
      <c r="AL485" s="35" t="s">
        <v>153</v>
      </c>
      <c r="AM485" s="141" t="str">
        <f t="shared" si="110"/>
        <v>454.</v>
      </c>
      <c r="AN485" s="192"/>
      <c r="AO485" s="274"/>
      <c r="AP485" s="16"/>
    </row>
    <row r="486" spans="1:42" ht="22.5" customHeight="1" x14ac:dyDescent="0.25">
      <c r="A486" s="68" t="str">
        <f t="shared" si="106"/>
        <v>455.</v>
      </c>
      <c r="B486" s="25">
        <v>981</v>
      </c>
      <c r="C486" s="203" t="s">
        <v>2574</v>
      </c>
      <c r="D486" s="25">
        <v>1973</v>
      </c>
      <c r="E486" s="111" t="s">
        <v>2932</v>
      </c>
      <c r="F486" s="68" t="s">
        <v>2934</v>
      </c>
      <c r="G486" s="25">
        <v>2</v>
      </c>
      <c r="H486" s="25">
        <v>2</v>
      </c>
      <c r="I486" s="146">
        <v>791.1</v>
      </c>
      <c r="J486" s="144">
        <v>705</v>
      </c>
      <c r="K486" s="146">
        <v>705</v>
      </c>
      <c r="L486" s="25">
        <v>31</v>
      </c>
      <c r="M486" s="153">
        <f t="shared" si="107"/>
        <v>429206.54</v>
      </c>
      <c r="N486" s="153"/>
      <c r="O486" s="153"/>
      <c r="P486" s="153"/>
      <c r="Q486" s="144">
        <f t="shared" si="108"/>
        <v>429206.54</v>
      </c>
      <c r="R486" s="153">
        <v>369600</v>
      </c>
      <c r="S486" s="191"/>
      <c r="T486" s="153"/>
      <c r="U486" s="153"/>
      <c r="V486" s="153"/>
      <c r="W486" s="153"/>
      <c r="X486" s="153"/>
      <c r="Y486" s="153"/>
      <c r="Z486" s="153"/>
      <c r="AA486" s="153"/>
      <c r="AB486" s="153"/>
      <c r="AC486" s="153"/>
      <c r="AD486" s="153"/>
      <c r="AE486" s="144"/>
      <c r="AF486" s="153">
        <v>59606.54</v>
      </c>
      <c r="AG486" s="324">
        <v>2025</v>
      </c>
      <c r="AH486" s="128"/>
      <c r="AI486" s="172"/>
      <c r="AJ486" s="172"/>
      <c r="AK486" s="141">
        <f t="shared" si="109"/>
        <v>455</v>
      </c>
      <c r="AL486" s="35" t="s">
        <v>153</v>
      </c>
      <c r="AM486" s="141" t="str">
        <f t="shared" si="110"/>
        <v>455.</v>
      </c>
      <c r="AN486" s="192"/>
      <c r="AO486" s="274"/>
      <c r="AP486" s="16"/>
    </row>
    <row r="487" spans="1:42" ht="22.5" customHeight="1" x14ac:dyDescent="0.25">
      <c r="A487" s="68" t="str">
        <f t="shared" si="106"/>
        <v>456.</v>
      </c>
      <c r="B487" s="25">
        <v>982</v>
      </c>
      <c r="C487" s="203" t="s">
        <v>2576</v>
      </c>
      <c r="D487" s="25">
        <v>1973</v>
      </c>
      <c r="E487" s="111" t="s">
        <v>2932</v>
      </c>
      <c r="F487" s="68" t="s">
        <v>2934</v>
      </c>
      <c r="G487" s="25">
        <v>2</v>
      </c>
      <c r="H487" s="25">
        <v>2</v>
      </c>
      <c r="I487" s="144">
        <v>797.8</v>
      </c>
      <c r="J487" s="144">
        <v>726.3</v>
      </c>
      <c r="K487" s="144">
        <v>726.3</v>
      </c>
      <c r="L487" s="30">
        <v>38</v>
      </c>
      <c r="M487" s="153">
        <f t="shared" si="107"/>
        <v>429206.54</v>
      </c>
      <c r="N487" s="153"/>
      <c r="O487" s="153"/>
      <c r="P487" s="153"/>
      <c r="Q487" s="144">
        <f t="shared" si="108"/>
        <v>429206.54</v>
      </c>
      <c r="R487" s="153">
        <v>369600</v>
      </c>
      <c r="S487" s="191"/>
      <c r="T487" s="153"/>
      <c r="U487" s="153"/>
      <c r="V487" s="153"/>
      <c r="W487" s="153"/>
      <c r="X487" s="153"/>
      <c r="Y487" s="153"/>
      <c r="Z487" s="153"/>
      <c r="AA487" s="153"/>
      <c r="AB487" s="153"/>
      <c r="AC487" s="153"/>
      <c r="AD487" s="153"/>
      <c r="AE487" s="153"/>
      <c r="AF487" s="153">
        <v>59606.54</v>
      </c>
      <c r="AG487" s="324">
        <v>2025</v>
      </c>
      <c r="AH487" s="128"/>
      <c r="AI487" s="172"/>
      <c r="AJ487" s="172"/>
      <c r="AK487" s="141">
        <f t="shared" si="109"/>
        <v>456</v>
      </c>
      <c r="AL487" s="35" t="s">
        <v>153</v>
      </c>
      <c r="AM487" s="141" t="str">
        <f t="shared" si="110"/>
        <v>456.</v>
      </c>
      <c r="AN487" s="192"/>
      <c r="AO487" s="274"/>
      <c r="AP487" s="16"/>
    </row>
    <row r="488" spans="1:42" ht="23.25" customHeight="1" x14ac:dyDescent="0.25">
      <c r="A488" s="68" t="str">
        <f t="shared" si="106"/>
        <v>457.</v>
      </c>
      <c r="B488" s="25">
        <v>1005</v>
      </c>
      <c r="C488" s="203" t="s">
        <v>2583</v>
      </c>
      <c r="D488" s="25">
        <v>1969</v>
      </c>
      <c r="E488" s="111" t="s">
        <v>2932</v>
      </c>
      <c r="F488" s="68" t="s">
        <v>2933</v>
      </c>
      <c r="G488" s="25">
        <v>5</v>
      </c>
      <c r="H488" s="25">
        <v>3</v>
      </c>
      <c r="I488" s="322">
        <v>2236.7800000000002</v>
      </c>
      <c r="J488" s="144">
        <v>2050.98</v>
      </c>
      <c r="K488" s="322">
        <v>2050.98</v>
      </c>
      <c r="L488" s="12">
        <v>73</v>
      </c>
      <c r="M488" s="153">
        <f t="shared" si="107"/>
        <v>693397.01</v>
      </c>
      <c r="N488" s="153"/>
      <c r="O488" s="153"/>
      <c r="P488" s="153"/>
      <c r="Q488" s="144">
        <f t="shared" si="108"/>
        <v>693397.01</v>
      </c>
      <c r="R488" s="153">
        <v>517440</v>
      </c>
      <c r="S488" s="191"/>
      <c r="T488" s="153"/>
      <c r="U488" s="153"/>
      <c r="V488" s="153"/>
      <c r="W488" s="153"/>
      <c r="X488" s="153"/>
      <c r="Y488" s="153"/>
      <c r="Z488" s="153"/>
      <c r="AA488" s="153"/>
      <c r="AB488" s="153"/>
      <c r="AC488" s="153"/>
      <c r="AD488" s="153"/>
      <c r="AE488" s="144"/>
      <c r="AF488" s="153">
        <v>175957.01</v>
      </c>
      <c r="AG488" s="324">
        <v>2025</v>
      </c>
      <c r="AH488" s="128"/>
      <c r="AI488" s="172"/>
      <c r="AJ488" s="172"/>
      <c r="AK488" s="141">
        <f t="shared" si="109"/>
        <v>457</v>
      </c>
      <c r="AL488" s="35" t="s">
        <v>153</v>
      </c>
      <c r="AM488" s="141" t="str">
        <f t="shared" si="110"/>
        <v>457.</v>
      </c>
      <c r="AN488" s="192"/>
      <c r="AO488" s="274"/>
      <c r="AP488" s="16"/>
    </row>
    <row r="489" spans="1:42" ht="22.5" customHeight="1" x14ac:dyDescent="0.25">
      <c r="A489" s="68" t="str">
        <f t="shared" ref="A489:A498" si="111">AM489</f>
        <v>458.</v>
      </c>
      <c r="B489" s="25">
        <v>1015</v>
      </c>
      <c r="C489" s="204" t="s">
        <v>2589</v>
      </c>
      <c r="D489" s="25">
        <v>1974</v>
      </c>
      <c r="E489" s="111" t="s">
        <v>2932</v>
      </c>
      <c r="F489" s="68" t="s">
        <v>2934</v>
      </c>
      <c r="G489" s="25">
        <v>2</v>
      </c>
      <c r="H489" s="25">
        <v>3</v>
      </c>
      <c r="I489" s="146">
        <v>854.8</v>
      </c>
      <c r="J489" s="144">
        <v>491</v>
      </c>
      <c r="K489" s="146">
        <v>491</v>
      </c>
      <c r="L489" s="25">
        <v>31</v>
      </c>
      <c r="M489" s="153">
        <f t="shared" ref="M489:M498" si="112">R489+T489+V489+X489+Z489+AB489+AE489+AF489</f>
        <v>1639245.25</v>
      </c>
      <c r="N489" s="153"/>
      <c r="O489" s="153"/>
      <c r="P489" s="153"/>
      <c r="Q489" s="144">
        <f t="shared" ref="Q489:Q498" si="113">M489</f>
        <v>1639245.25</v>
      </c>
      <c r="R489" s="153">
        <f>554400+1009564.6</f>
        <v>1563964.6</v>
      </c>
      <c r="S489" s="191"/>
      <c r="T489" s="153"/>
      <c r="U489" s="153"/>
      <c r="V489" s="153"/>
      <c r="W489" s="153"/>
      <c r="X489" s="153"/>
      <c r="Y489" s="153"/>
      <c r="Z489" s="153"/>
      <c r="AA489" s="153"/>
      <c r="AB489" s="153"/>
      <c r="AC489" s="153"/>
      <c r="AD489" s="153"/>
      <c r="AE489" s="153"/>
      <c r="AF489" s="153">
        <v>75280.649999999994</v>
      </c>
      <c r="AG489" s="324">
        <v>2025</v>
      </c>
      <c r="AH489" s="128"/>
      <c r="AI489" s="132"/>
      <c r="AJ489" s="132"/>
      <c r="AK489" s="141">
        <f t="shared" si="109"/>
        <v>458</v>
      </c>
      <c r="AL489" s="35" t="s">
        <v>153</v>
      </c>
      <c r="AM489" s="141" t="str">
        <f t="shared" si="110"/>
        <v>458.</v>
      </c>
      <c r="AN489" s="192"/>
      <c r="AO489" s="274"/>
      <c r="AP489" s="16"/>
    </row>
    <row r="490" spans="1:42" ht="22.5" customHeight="1" x14ac:dyDescent="0.25">
      <c r="A490" s="68" t="str">
        <f t="shared" si="111"/>
        <v>459.</v>
      </c>
      <c r="B490" s="25">
        <v>1017</v>
      </c>
      <c r="C490" s="203" t="s">
        <v>2590</v>
      </c>
      <c r="D490" s="25">
        <v>1973</v>
      </c>
      <c r="E490" s="111" t="s">
        <v>2932</v>
      </c>
      <c r="F490" s="68" t="s">
        <v>2934</v>
      </c>
      <c r="G490" s="25">
        <v>2</v>
      </c>
      <c r="H490" s="25">
        <v>3</v>
      </c>
      <c r="I490" s="322">
        <v>913.09</v>
      </c>
      <c r="J490" s="144">
        <v>859.5</v>
      </c>
      <c r="K490" s="322">
        <v>859.5</v>
      </c>
      <c r="L490" s="12">
        <v>36</v>
      </c>
      <c r="M490" s="153">
        <f t="shared" si="112"/>
        <v>624581.80000000005</v>
      </c>
      <c r="N490" s="153"/>
      <c r="O490" s="153"/>
      <c r="P490" s="153"/>
      <c r="Q490" s="144">
        <f t="shared" si="113"/>
        <v>624581.80000000005</v>
      </c>
      <c r="R490" s="153">
        <v>554400</v>
      </c>
      <c r="S490" s="191"/>
      <c r="T490" s="153"/>
      <c r="U490" s="153"/>
      <c r="V490" s="153"/>
      <c r="W490" s="153"/>
      <c r="X490" s="153"/>
      <c r="Y490" s="153"/>
      <c r="Z490" s="153"/>
      <c r="AA490" s="153"/>
      <c r="AB490" s="153"/>
      <c r="AC490" s="153"/>
      <c r="AD490" s="153"/>
      <c r="AE490" s="153"/>
      <c r="AF490" s="153">
        <v>70181.8</v>
      </c>
      <c r="AG490" s="324">
        <v>2025</v>
      </c>
      <c r="AH490" s="128"/>
      <c r="AI490" s="172"/>
      <c r="AJ490" s="172"/>
      <c r="AK490" s="141">
        <f t="shared" si="109"/>
        <v>459</v>
      </c>
      <c r="AL490" s="35" t="s">
        <v>153</v>
      </c>
      <c r="AM490" s="141" t="str">
        <f t="shared" si="110"/>
        <v>459.</v>
      </c>
      <c r="AN490" s="192"/>
      <c r="AP490" s="16"/>
    </row>
    <row r="491" spans="1:42" ht="22.5" customHeight="1" x14ac:dyDescent="0.25">
      <c r="A491" s="68" t="str">
        <f t="shared" si="111"/>
        <v>460.</v>
      </c>
      <c r="B491" s="25">
        <v>1031</v>
      </c>
      <c r="C491" s="203" t="s">
        <v>2597</v>
      </c>
      <c r="D491" s="25">
        <v>1971</v>
      </c>
      <c r="E491" s="111" t="s">
        <v>2932</v>
      </c>
      <c r="F491" s="68" t="s">
        <v>2934</v>
      </c>
      <c r="G491" s="25">
        <v>2</v>
      </c>
      <c r="H491" s="25">
        <v>2</v>
      </c>
      <c r="I491" s="322">
        <v>785.5</v>
      </c>
      <c r="J491" s="144">
        <v>726.7</v>
      </c>
      <c r="K491" s="322">
        <v>726.7</v>
      </c>
      <c r="L491" s="12">
        <v>35</v>
      </c>
      <c r="M491" s="153">
        <f t="shared" si="112"/>
        <v>465586.5</v>
      </c>
      <c r="N491" s="153"/>
      <c r="O491" s="153"/>
      <c r="P491" s="153"/>
      <c r="Q491" s="144">
        <f t="shared" si="113"/>
        <v>465586.5</v>
      </c>
      <c r="R491" s="153">
        <v>408408</v>
      </c>
      <c r="S491" s="191"/>
      <c r="T491" s="153"/>
      <c r="U491" s="153"/>
      <c r="V491" s="153"/>
      <c r="W491" s="153"/>
      <c r="X491" s="153"/>
      <c r="Y491" s="153"/>
      <c r="Z491" s="153"/>
      <c r="AA491" s="153"/>
      <c r="AB491" s="153"/>
      <c r="AC491" s="153"/>
      <c r="AD491" s="153"/>
      <c r="AE491" s="144"/>
      <c r="AF491" s="153">
        <v>57178.5</v>
      </c>
      <c r="AG491" s="324">
        <v>2025</v>
      </c>
      <c r="AH491" s="128"/>
      <c r="AI491" s="172"/>
      <c r="AJ491" s="172"/>
      <c r="AK491" s="141">
        <f t="shared" si="109"/>
        <v>460</v>
      </c>
      <c r="AL491" s="35" t="s">
        <v>153</v>
      </c>
      <c r="AM491" s="141" t="str">
        <f t="shared" si="110"/>
        <v>460.</v>
      </c>
      <c r="AN491" s="192"/>
      <c r="AO491" s="274"/>
      <c r="AP491" s="16"/>
    </row>
    <row r="492" spans="1:42" ht="22.5" customHeight="1" x14ac:dyDescent="0.25">
      <c r="A492" s="68" t="str">
        <f t="shared" si="111"/>
        <v>461.</v>
      </c>
      <c r="B492" s="25">
        <v>1032</v>
      </c>
      <c r="C492" s="300" t="s">
        <v>2598</v>
      </c>
      <c r="D492" s="25">
        <v>1972</v>
      </c>
      <c r="E492" s="111" t="s">
        <v>2932</v>
      </c>
      <c r="F492" s="68" t="s">
        <v>2934</v>
      </c>
      <c r="G492" s="25">
        <v>2</v>
      </c>
      <c r="H492" s="25">
        <v>2</v>
      </c>
      <c r="I492" s="322">
        <v>774.4</v>
      </c>
      <c r="J492" s="144">
        <v>714.2</v>
      </c>
      <c r="K492" s="144">
        <v>714.2</v>
      </c>
      <c r="L492" s="30">
        <v>32</v>
      </c>
      <c r="M492" s="144">
        <f t="shared" si="112"/>
        <v>453552.52</v>
      </c>
      <c r="N492" s="144"/>
      <c r="O492" s="144"/>
      <c r="P492" s="144"/>
      <c r="Q492" s="144">
        <f t="shared" si="113"/>
        <v>453552.52</v>
      </c>
      <c r="R492" s="144">
        <v>398244</v>
      </c>
      <c r="S492" s="30"/>
      <c r="T492" s="144"/>
      <c r="U492" s="144"/>
      <c r="V492" s="144"/>
      <c r="W492" s="144"/>
      <c r="X492" s="144"/>
      <c r="Y492" s="144"/>
      <c r="Z492" s="144"/>
      <c r="AA492" s="144"/>
      <c r="AB492" s="144"/>
      <c r="AC492" s="144"/>
      <c r="AD492" s="144"/>
      <c r="AE492" s="153"/>
      <c r="AF492" s="144">
        <v>55308.52</v>
      </c>
      <c r="AG492" s="324">
        <v>2025</v>
      </c>
      <c r="AH492" s="128"/>
      <c r="AI492" s="172"/>
      <c r="AJ492" s="172"/>
      <c r="AK492" s="141">
        <f t="shared" si="109"/>
        <v>461</v>
      </c>
      <c r="AL492" s="35" t="s">
        <v>153</v>
      </c>
      <c r="AM492" s="141" t="str">
        <f t="shared" si="110"/>
        <v>461.</v>
      </c>
      <c r="AN492" s="192"/>
      <c r="AO492" s="274"/>
      <c r="AP492" s="16"/>
    </row>
    <row r="493" spans="1:42" ht="22.5" customHeight="1" x14ac:dyDescent="0.25">
      <c r="A493" s="68" t="str">
        <f t="shared" si="111"/>
        <v>462.</v>
      </c>
      <c r="B493" s="25">
        <v>1045</v>
      </c>
      <c r="C493" s="300" t="s">
        <v>2607</v>
      </c>
      <c r="D493" s="25">
        <v>1969</v>
      </c>
      <c r="E493" s="111" t="s">
        <v>2932</v>
      </c>
      <c r="F493" s="68" t="s">
        <v>2934</v>
      </c>
      <c r="G493" s="25">
        <v>2</v>
      </c>
      <c r="H493" s="25">
        <v>2</v>
      </c>
      <c r="I493" s="322">
        <v>576.70000000000005</v>
      </c>
      <c r="J493" s="144">
        <v>517.29999999999995</v>
      </c>
      <c r="K493" s="144">
        <v>517.29999999999995</v>
      </c>
      <c r="L493" s="30">
        <v>18</v>
      </c>
      <c r="M493" s="144">
        <f t="shared" si="112"/>
        <v>453447.16000000003</v>
      </c>
      <c r="N493" s="144"/>
      <c r="O493" s="144"/>
      <c r="P493" s="144"/>
      <c r="Q493" s="144">
        <f t="shared" si="113"/>
        <v>453447.16000000003</v>
      </c>
      <c r="R493" s="144">
        <v>402864</v>
      </c>
      <c r="S493" s="30"/>
      <c r="T493" s="144"/>
      <c r="U493" s="144"/>
      <c r="V493" s="144"/>
      <c r="W493" s="144"/>
      <c r="X493" s="144"/>
      <c r="Y493" s="144"/>
      <c r="Z493" s="144"/>
      <c r="AA493" s="144"/>
      <c r="AB493" s="144"/>
      <c r="AC493" s="144"/>
      <c r="AD493" s="144"/>
      <c r="AE493" s="144"/>
      <c r="AF493" s="144">
        <v>50583.16</v>
      </c>
      <c r="AG493" s="324">
        <v>2025</v>
      </c>
      <c r="AH493" s="128"/>
      <c r="AI493" s="172"/>
      <c r="AJ493" s="172"/>
      <c r="AK493" s="141">
        <f t="shared" si="109"/>
        <v>462</v>
      </c>
      <c r="AL493" s="35" t="s">
        <v>153</v>
      </c>
      <c r="AM493" s="141" t="str">
        <f t="shared" si="110"/>
        <v>462.</v>
      </c>
      <c r="AN493" s="192"/>
      <c r="AO493" s="274"/>
      <c r="AP493" s="16"/>
    </row>
    <row r="494" spans="1:42" ht="22.5" customHeight="1" x14ac:dyDescent="0.25">
      <c r="A494" s="68" t="str">
        <f t="shared" si="111"/>
        <v>463.</v>
      </c>
      <c r="B494" s="25">
        <v>1069</v>
      </c>
      <c r="C494" s="36" t="s">
        <v>2611</v>
      </c>
      <c r="D494" s="25">
        <v>1975</v>
      </c>
      <c r="E494" s="111" t="s">
        <v>2932</v>
      </c>
      <c r="F494" s="68" t="s">
        <v>2933</v>
      </c>
      <c r="G494" s="25">
        <v>3</v>
      </c>
      <c r="H494" s="25">
        <v>2</v>
      </c>
      <c r="I494" s="146">
        <v>968.08</v>
      </c>
      <c r="J494" s="144">
        <v>839.08</v>
      </c>
      <c r="K494" s="146">
        <v>839.08</v>
      </c>
      <c r="L494" s="30">
        <v>44</v>
      </c>
      <c r="M494" s="144">
        <f t="shared" si="112"/>
        <v>2595059.14</v>
      </c>
      <c r="N494" s="144"/>
      <c r="O494" s="144"/>
      <c r="P494" s="144"/>
      <c r="Q494" s="144">
        <f t="shared" si="113"/>
        <v>2595059.14</v>
      </c>
      <c r="R494" s="144">
        <f>489720+2030500</f>
        <v>2520220</v>
      </c>
      <c r="S494" s="30"/>
      <c r="T494" s="144"/>
      <c r="U494" s="144"/>
      <c r="V494" s="144"/>
      <c r="W494" s="144"/>
      <c r="X494" s="144"/>
      <c r="Y494" s="144"/>
      <c r="Z494" s="144"/>
      <c r="AA494" s="144"/>
      <c r="AB494" s="144"/>
      <c r="AC494" s="144"/>
      <c r="AD494" s="144"/>
      <c r="AE494" s="144"/>
      <c r="AF494" s="144">
        <v>74839.14</v>
      </c>
      <c r="AG494" s="324">
        <v>2025</v>
      </c>
      <c r="AH494" s="128"/>
      <c r="AI494" s="132"/>
      <c r="AJ494" s="132"/>
      <c r="AK494" s="141">
        <f t="shared" si="109"/>
        <v>463</v>
      </c>
      <c r="AL494" s="35" t="s">
        <v>153</v>
      </c>
      <c r="AM494" s="141" t="str">
        <f t="shared" si="110"/>
        <v>463.</v>
      </c>
      <c r="AN494" s="192"/>
      <c r="AO494" s="274"/>
      <c r="AP494" s="16"/>
    </row>
    <row r="495" spans="1:42" ht="22.5" customHeight="1" x14ac:dyDescent="0.25">
      <c r="A495" s="68" t="str">
        <f t="shared" si="111"/>
        <v>464.</v>
      </c>
      <c r="B495" s="25">
        <v>1081</v>
      </c>
      <c r="C495" s="300" t="s">
        <v>2617</v>
      </c>
      <c r="D495" s="25">
        <v>1972</v>
      </c>
      <c r="E495" s="111" t="s">
        <v>2932</v>
      </c>
      <c r="F495" s="68" t="s">
        <v>2934</v>
      </c>
      <c r="G495" s="25">
        <v>5</v>
      </c>
      <c r="H495" s="25">
        <v>4</v>
      </c>
      <c r="I495" s="322">
        <v>3533.21</v>
      </c>
      <c r="J495" s="144">
        <v>3258.51</v>
      </c>
      <c r="K495" s="322">
        <v>3210.21</v>
      </c>
      <c r="L495" s="30">
        <v>120</v>
      </c>
      <c r="M495" s="144">
        <f t="shared" si="112"/>
        <v>1551730.21</v>
      </c>
      <c r="N495" s="144"/>
      <c r="O495" s="144"/>
      <c r="P495" s="144"/>
      <c r="Q495" s="144">
        <f t="shared" si="113"/>
        <v>1551730.21</v>
      </c>
      <c r="R495" s="144">
        <v>1302840</v>
      </c>
      <c r="S495" s="30"/>
      <c r="T495" s="144"/>
      <c r="U495" s="144"/>
      <c r="V495" s="144"/>
      <c r="W495" s="144"/>
      <c r="X495" s="144"/>
      <c r="Y495" s="144"/>
      <c r="Z495" s="144"/>
      <c r="AA495" s="144"/>
      <c r="AB495" s="144"/>
      <c r="AC495" s="144"/>
      <c r="AD495" s="144"/>
      <c r="AE495" s="144"/>
      <c r="AF495" s="144">
        <v>248890.21</v>
      </c>
      <c r="AG495" s="324">
        <v>2025</v>
      </c>
      <c r="AH495" s="128"/>
      <c r="AI495" s="172"/>
      <c r="AJ495" s="172"/>
      <c r="AK495" s="141">
        <f t="shared" si="109"/>
        <v>464</v>
      </c>
      <c r="AL495" s="35" t="s">
        <v>153</v>
      </c>
      <c r="AM495" s="141" t="str">
        <f t="shared" si="110"/>
        <v>464.</v>
      </c>
      <c r="AN495" s="192"/>
      <c r="AO495" s="274"/>
      <c r="AP495" s="16"/>
    </row>
    <row r="496" spans="1:42" ht="22.5" customHeight="1" x14ac:dyDescent="0.25">
      <c r="A496" s="68" t="str">
        <f t="shared" si="111"/>
        <v>465.</v>
      </c>
      <c r="B496" s="25">
        <v>1086</v>
      </c>
      <c r="C496" s="300" t="s">
        <v>2619</v>
      </c>
      <c r="D496" s="25">
        <v>1972</v>
      </c>
      <c r="E496" s="111" t="s">
        <v>2932</v>
      </c>
      <c r="F496" s="68" t="s">
        <v>2934</v>
      </c>
      <c r="G496" s="25">
        <v>5</v>
      </c>
      <c r="H496" s="25">
        <v>4</v>
      </c>
      <c r="I496" s="322">
        <v>3583.9</v>
      </c>
      <c r="J496" s="144">
        <v>3077.1</v>
      </c>
      <c r="K496" s="322">
        <v>3077.1</v>
      </c>
      <c r="L496" s="30">
        <v>138</v>
      </c>
      <c r="M496" s="144">
        <f t="shared" si="112"/>
        <v>1182356.24</v>
      </c>
      <c r="N496" s="144"/>
      <c r="O496" s="144"/>
      <c r="P496" s="144"/>
      <c r="Q496" s="144">
        <f t="shared" si="113"/>
        <v>1182356.24</v>
      </c>
      <c r="R496" s="144">
        <v>933240</v>
      </c>
      <c r="S496" s="30"/>
      <c r="T496" s="144"/>
      <c r="U496" s="144"/>
      <c r="V496" s="144"/>
      <c r="W496" s="144"/>
      <c r="X496" s="144"/>
      <c r="Y496" s="144"/>
      <c r="Z496" s="144"/>
      <c r="AA496" s="144"/>
      <c r="AB496" s="144"/>
      <c r="AC496" s="144"/>
      <c r="AD496" s="144"/>
      <c r="AE496" s="144"/>
      <c r="AF496" s="144">
        <v>249116.24</v>
      </c>
      <c r="AG496" s="324">
        <v>2025</v>
      </c>
      <c r="AH496" s="128"/>
      <c r="AI496" s="172"/>
      <c r="AJ496" s="172"/>
      <c r="AK496" s="141">
        <f t="shared" si="109"/>
        <v>465</v>
      </c>
      <c r="AL496" s="35" t="s">
        <v>153</v>
      </c>
      <c r="AM496" s="141" t="str">
        <f t="shared" si="110"/>
        <v>465.</v>
      </c>
      <c r="AN496" s="192"/>
      <c r="AO496" s="274"/>
      <c r="AP496" s="16"/>
    </row>
    <row r="497" spans="1:42" ht="22.5" customHeight="1" x14ac:dyDescent="0.25">
      <c r="A497" s="68" t="str">
        <f t="shared" si="111"/>
        <v>466.</v>
      </c>
      <c r="B497" s="25">
        <v>1090</v>
      </c>
      <c r="C497" s="203" t="s">
        <v>2621</v>
      </c>
      <c r="D497" s="25">
        <v>1974</v>
      </c>
      <c r="E497" s="111" t="s">
        <v>2932</v>
      </c>
      <c r="F497" s="68" t="s">
        <v>2933</v>
      </c>
      <c r="G497" s="25">
        <v>5</v>
      </c>
      <c r="H497" s="25">
        <v>6</v>
      </c>
      <c r="I497" s="322">
        <v>5186</v>
      </c>
      <c r="J497" s="144">
        <v>4781.59</v>
      </c>
      <c r="K497" s="322">
        <v>4764</v>
      </c>
      <c r="L497" s="30">
        <v>191</v>
      </c>
      <c r="M497" s="153">
        <f t="shared" si="112"/>
        <v>2301423.88</v>
      </c>
      <c r="N497" s="153"/>
      <c r="O497" s="153"/>
      <c r="P497" s="153"/>
      <c r="Q497" s="144">
        <f t="shared" si="113"/>
        <v>2301423.88</v>
      </c>
      <c r="R497" s="153">
        <v>1995840</v>
      </c>
      <c r="S497" s="191"/>
      <c r="T497" s="153"/>
      <c r="U497" s="153"/>
      <c r="V497" s="153"/>
      <c r="W497" s="153"/>
      <c r="X497" s="153"/>
      <c r="Y497" s="153"/>
      <c r="Z497" s="153"/>
      <c r="AA497" s="153"/>
      <c r="AB497" s="153"/>
      <c r="AC497" s="153"/>
      <c r="AD497" s="153"/>
      <c r="AE497" s="153"/>
      <c r="AF497" s="153">
        <v>305583.88</v>
      </c>
      <c r="AG497" s="324">
        <v>2025</v>
      </c>
      <c r="AH497" s="128"/>
      <c r="AI497" s="172"/>
      <c r="AJ497" s="172"/>
      <c r="AK497" s="141">
        <f t="shared" si="109"/>
        <v>466</v>
      </c>
      <c r="AL497" s="35" t="s">
        <v>153</v>
      </c>
      <c r="AM497" s="141" t="str">
        <f t="shared" si="110"/>
        <v>466.</v>
      </c>
      <c r="AN497" s="192"/>
      <c r="AO497" s="274"/>
      <c r="AP497" s="16"/>
    </row>
    <row r="498" spans="1:42" ht="22.5" customHeight="1" x14ac:dyDescent="0.25">
      <c r="A498" s="68" t="str">
        <f t="shared" si="111"/>
        <v>467.</v>
      </c>
      <c r="B498" s="25">
        <v>1112</v>
      </c>
      <c r="C498" s="203" t="s">
        <v>2629</v>
      </c>
      <c r="D498" s="25">
        <v>1972</v>
      </c>
      <c r="E498" s="111" t="s">
        <v>2932</v>
      </c>
      <c r="F498" s="68" t="s">
        <v>2933</v>
      </c>
      <c r="G498" s="25">
        <v>5</v>
      </c>
      <c r="H498" s="25">
        <v>4</v>
      </c>
      <c r="I498" s="144">
        <v>3691.3</v>
      </c>
      <c r="J498" s="144">
        <v>3381.3</v>
      </c>
      <c r="K498" s="144">
        <v>3381.3</v>
      </c>
      <c r="L498" s="30">
        <v>136</v>
      </c>
      <c r="M498" s="144">
        <f t="shared" si="112"/>
        <v>1422917.78</v>
      </c>
      <c r="N498" s="144"/>
      <c r="O498" s="144"/>
      <c r="P498" s="144"/>
      <c r="Q498" s="144">
        <f t="shared" si="113"/>
        <v>1422917.78</v>
      </c>
      <c r="R498" s="153">
        <v>1352736</v>
      </c>
      <c r="S498" s="191"/>
      <c r="T498" s="153"/>
      <c r="U498" s="153"/>
      <c r="V498" s="153"/>
      <c r="W498" s="153"/>
      <c r="X498" s="153"/>
      <c r="Y498" s="153"/>
      <c r="Z498" s="153"/>
      <c r="AA498" s="153"/>
      <c r="AB498" s="153"/>
      <c r="AC498" s="153"/>
      <c r="AD498" s="153"/>
      <c r="AE498" s="144"/>
      <c r="AF498" s="153">
        <v>70181.78</v>
      </c>
      <c r="AG498" s="324">
        <v>2025</v>
      </c>
      <c r="AH498" s="128"/>
      <c r="AI498" s="172"/>
      <c r="AJ498" s="172"/>
      <c r="AK498" s="141">
        <f t="shared" si="109"/>
        <v>467</v>
      </c>
      <c r="AL498" s="35" t="s">
        <v>153</v>
      </c>
      <c r="AM498" s="141" t="str">
        <f t="shared" si="110"/>
        <v>467.</v>
      </c>
      <c r="AN498" s="192"/>
      <c r="AO498" s="274"/>
      <c r="AP498" s="16"/>
    </row>
    <row r="499" spans="1:42" ht="22.5" customHeight="1" x14ac:dyDescent="0.25">
      <c r="A499" s="68" t="str">
        <f>AM499</f>
        <v>468.</v>
      </c>
      <c r="B499" s="25">
        <v>1028</v>
      </c>
      <c r="C499" s="204" t="s">
        <v>2520</v>
      </c>
      <c r="D499" s="25">
        <v>1968</v>
      </c>
      <c r="E499" s="111" t="s">
        <v>2932</v>
      </c>
      <c r="F499" s="68" t="s">
        <v>2934</v>
      </c>
      <c r="G499" s="25">
        <v>5</v>
      </c>
      <c r="H499" s="25">
        <v>2</v>
      </c>
      <c r="I499" s="146">
        <v>1936.8</v>
      </c>
      <c r="J499" s="144">
        <v>1787.7</v>
      </c>
      <c r="K499" s="146">
        <v>1787.8</v>
      </c>
      <c r="L499" s="25">
        <v>64</v>
      </c>
      <c r="M499" s="153">
        <f>R499+T499+V499+X499+Z499+AB499+AE499+AF499</f>
        <v>244860</v>
      </c>
      <c r="N499" s="153"/>
      <c r="O499" s="153"/>
      <c r="P499" s="153"/>
      <c r="Q499" s="144">
        <f>M499</f>
        <v>244860</v>
      </c>
      <c r="R499" s="153">
        <v>244860</v>
      </c>
      <c r="S499" s="191"/>
      <c r="T499" s="153"/>
      <c r="U499" s="153"/>
      <c r="V499" s="153"/>
      <c r="W499" s="153"/>
      <c r="X499" s="153"/>
      <c r="Y499" s="153"/>
      <c r="Z499" s="153"/>
      <c r="AA499" s="153"/>
      <c r="AB499" s="153"/>
      <c r="AC499" s="153"/>
      <c r="AD499" s="153"/>
      <c r="AE499" s="153"/>
      <c r="AF499" s="153"/>
      <c r="AG499" s="193">
        <v>2025</v>
      </c>
      <c r="AH499" s="128"/>
      <c r="AI499" s="132"/>
      <c r="AJ499" s="132"/>
      <c r="AK499" s="141">
        <f t="shared" si="109"/>
        <v>468</v>
      </c>
      <c r="AL499" s="35" t="s">
        <v>153</v>
      </c>
      <c r="AM499" s="141" t="str">
        <f t="shared" si="110"/>
        <v>468.</v>
      </c>
      <c r="AN499" s="192"/>
      <c r="AO499" s="274"/>
      <c r="AP499" s="16"/>
    </row>
    <row r="500" spans="1:42" ht="22.5" customHeight="1" x14ac:dyDescent="0.25">
      <c r="A500" s="68" t="str">
        <f>AM500</f>
        <v>469.</v>
      </c>
      <c r="B500" s="25">
        <v>1118</v>
      </c>
      <c r="C500" s="204" t="s">
        <v>2547</v>
      </c>
      <c r="D500" s="25">
        <v>1968</v>
      </c>
      <c r="E500" s="111" t="s">
        <v>2932</v>
      </c>
      <c r="F500" s="68" t="s">
        <v>2934</v>
      </c>
      <c r="G500" s="25">
        <v>4</v>
      </c>
      <c r="H500" s="25">
        <v>3</v>
      </c>
      <c r="I500" s="146">
        <v>2125.87</v>
      </c>
      <c r="J500" s="144">
        <v>1962.85</v>
      </c>
      <c r="K500" s="146">
        <v>1962.85</v>
      </c>
      <c r="L500" s="25">
        <v>81</v>
      </c>
      <c r="M500" s="153">
        <f>R500+T500+V500+X500+Z500+AB500+AE500+AF500</f>
        <v>1038576</v>
      </c>
      <c r="N500" s="153"/>
      <c r="O500" s="153"/>
      <c r="P500" s="153"/>
      <c r="Q500" s="144">
        <f>M500</f>
        <v>1038576</v>
      </c>
      <c r="R500" s="153">
        <v>1038576</v>
      </c>
      <c r="S500" s="191"/>
      <c r="T500" s="153"/>
      <c r="U500" s="153"/>
      <c r="V500" s="153"/>
      <c r="W500" s="153"/>
      <c r="X500" s="153"/>
      <c r="Y500" s="153"/>
      <c r="Z500" s="153"/>
      <c r="AA500" s="153"/>
      <c r="AB500" s="153"/>
      <c r="AC500" s="153"/>
      <c r="AD500" s="153"/>
      <c r="AE500" s="153"/>
      <c r="AF500" s="153"/>
      <c r="AG500" s="324">
        <v>2025</v>
      </c>
      <c r="AH500" s="128"/>
      <c r="AI500" s="132"/>
      <c r="AJ500" s="132"/>
      <c r="AK500" s="141">
        <f t="shared" si="109"/>
        <v>469</v>
      </c>
      <c r="AL500" s="35" t="s">
        <v>153</v>
      </c>
      <c r="AM500" s="141" t="str">
        <f t="shared" si="110"/>
        <v>469.</v>
      </c>
      <c r="AN500" s="192"/>
      <c r="AP500" s="16"/>
    </row>
    <row r="501" spans="1:42" ht="22.5" customHeight="1" x14ac:dyDescent="0.25">
      <c r="A501" s="68" t="str">
        <f t="shared" ref="A501:A508" si="114">AM501</f>
        <v>470.</v>
      </c>
      <c r="B501" s="25">
        <v>1074</v>
      </c>
      <c r="C501" s="204" t="s">
        <v>2529</v>
      </c>
      <c r="D501" s="25">
        <v>1968</v>
      </c>
      <c r="E501" s="111" t="s">
        <v>2932</v>
      </c>
      <c r="F501" s="68" t="s">
        <v>2934</v>
      </c>
      <c r="G501" s="25">
        <v>2</v>
      </c>
      <c r="H501" s="25">
        <v>2</v>
      </c>
      <c r="I501" s="146">
        <v>529.6</v>
      </c>
      <c r="J501" s="144">
        <v>300.39999999999998</v>
      </c>
      <c r="K501" s="146">
        <v>300.39999999999998</v>
      </c>
      <c r="L501" s="25">
        <v>25</v>
      </c>
      <c r="M501" s="153">
        <f t="shared" ref="M501:M508" si="115">R501+T501+V501+X501+Z501+AB501+AE501+AF501</f>
        <v>1171598.5</v>
      </c>
      <c r="N501" s="153"/>
      <c r="O501" s="153"/>
      <c r="P501" s="153"/>
      <c r="Q501" s="144">
        <f t="shared" ref="Q501:Q508" si="116">M501</f>
        <v>1171598.5</v>
      </c>
      <c r="R501" s="153">
        <v>1171598.5</v>
      </c>
      <c r="S501" s="191"/>
      <c r="T501" s="153"/>
      <c r="U501" s="153"/>
      <c r="V501" s="153"/>
      <c r="W501" s="153"/>
      <c r="X501" s="153"/>
      <c r="Y501" s="153"/>
      <c r="Z501" s="153"/>
      <c r="AA501" s="153"/>
      <c r="AB501" s="153"/>
      <c r="AC501" s="153"/>
      <c r="AD501" s="153"/>
      <c r="AE501" s="153"/>
      <c r="AF501" s="153"/>
      <c r="AG501" s="324">
        <v>2025</v>
      </c>
      <c r="AH501" s="128"/>
      <c r="AI501" s="132"/>
      <c r="AJ501" s="132"/>
      <c r="AK501" s="141">
        <f t="shared" si="109"/>
        <v>470</v>
      </c>
      <c r="AL501" s="35" t="s">
        <v>153</v>
      </c>
      <c r="AM501" s="141" t="str">
        <f t="shared" si="110"/>
        <v>470.</v>
      </c>
      <c r="AN501" s="192"/>
      <c r="AO501" s="274"/>
      <c r="AP501" s="16"/>
    </row>
    <row r="502" spans="1:42" ht="22.5" customHeight="1" x14ac:dyDescent="0.25">
      <c r="A502" s="68" t="str">
        <f t="shared" si="114"/>
        <v>471.</v>
      </c>
      <c r="B502" s="25">
        <v>1014</v>
      </c>
      <c r="C502" s="204" t="s">
        <v>2588</v>
      </c>
      <c r="D502" s="25">
        <v>1974</v>
      </c>
      <c r="E502" s="111" t="s">
        <v>2932</v>
      </c>
      <c r="F502" s="68" t="s">
        <v>2934</v>
      </c>
      <c r="G502" s="25">
        <v>2</v>
      </c>
      <c r="H502" s="25">
        <v>3</v>
      </c>
      <c r="I502" s="146">
        <v>944.7</v>
      </c>
      <c r="J502" s="144">
        <v>858.5</v>
      </c>
      <c r="K502" s="146">
        <v>858.5</v>
      </c>
      <c r="L502" s="25">
        <v>21</v>
      </c>
      <c r="M502" s="153">
        <f t="shared" si="115"/>
        <v>1009564.6</v>
      </c>
      <c r="N502" s="153"/>
      <c r="O502" s="153"/>
      <c r="P502" s="153"/>
      <c r="Q502" s="144">
        <f t="shared" si="116"/>
        <v>1009564.6</v>
      </c>
      <c r="R502" s="153">
        <v>1009564.6</v>
      </c>
      <c r="S502" s="191"/>
      <c r="T502" s="153"/>
      <c r="U502" s="153"/>
      <c r="V502" s="153"/>
      <c r="W502" s="153"/>
      <c r="X502" s="153"/>
      <c r="Y502" s="153"/>
      <c r="Z502" s="153"/>
      <c r="AA502" s="153"/>
      <c r="AB502" s="153"/>
      <c r="AC502" s="153"/>
      <c r="AD502" s="153"/>
      <c r="AE502" s="153"/>
      <c r="AF502" s="153"/>
      <c r="AG502" s="324">
        <v>2025</v>
      </c>
      <c r="AH502" s="128"/>
      <c r="AI502" s="132"/>
      <c r="AJ502" s="132"/>
      <c r="AK502" s="141">
        <f t="shared" si="109"/>
        <v>471</v>
      </c>
      <c r="AL502" s="35" t="s">
        <v>153</v>
      </c>
      <c r="AM502" s="141" t="str">
        <f t="shared" si="110"/>
        <v>471.</v>
      </c>
      <c r="AN502" s="192"/>
      <c r="AO502" s="274"/>
      <c r="AP502" s="16"/>
    </row>
    <row r="503" spans="1:42" ht="22.5" customHeight="1" x14ac:dyDescent="0.25">
      <c r="A503" s="68" t="str">
        <f t="shared" si="114"/>
        <v>472.</v>
      </c>
      <c r="B503" s="25">
        <v>963</v>
      </c>
      <c r="C503" s="204" t="s">
        <v>2565</v>
      </c>
      <c r="D503" s="25">
        <v>1959</v>
      </c>
      <c r="E503" s="111" t="s">
        <v>2932</v>
      </c>
      <c r="F503" s="68" t="s">
        <v>2934</v>
      </c>
      <c r="G503" s="25">
        <v>2</v>
      </c>
      <c r="H503" s="25">
        <v>2</v>
      </c>
      <c r="I503" s="144">
        <v>748.6</v>
      </c>
      <c r="J503" s="144">
        <v>670</v>
      </c>
      <c r="K503" s="144">
        <v>670</v>
      </c>
      <c r="L503" s="30">
        <v>16</v>
      </c>
      <c r="M503" s="153">
        <f t="shared" si="115"/>
        <v>2127964</v>
      </c>
      <c r="N503" s="154"/>
      <c r="O503" s="154"/>
      <c r="P503" s="154"/>
      <c r="Q503" s="144">
        <f t="shared" si="116"/>
        <v>2127964</v>
      </c>
      <c r="R503" s="154">
        <v>2127964</v>
      </c>
      <c r="S503" s="155"/>
      <c r="T503" s="154"/>
      <c r="U503" s="154"/>
      <c r="V503" s="154"/>
      <c r="W503" s="154"/>
      <c r="X503" s="154"/>
      <c r="Y503" s="154"/>
      <c r="Z503" s="154"/>
      <c r="AA503" s="144"/>
      <c r="AB503" s="144"/>
      <c r="AC503" s="154"/>
      <c r="AD503" s="154"/>
      <c r="AE503" s="154"/>
      <c r="AF503" s="154"/>
      <c r="AG503" s="193">
        <v>2025</v>
      </c>
      <c r="AH503" s="128"/>
      <c r="AI503" s="132"/>
      <c r="AJ503" s="132"/>
      <c r="AK503" s="141">
        <f t="shared" si="109"/>
        <v>472</v>
      </c>
      <c r="AL503" s="35" t="s">
        <v>153</v>
      </c>
      <c r="AM503" s="141" t="str">
        <f t="shared" si="110"/>
        <v>472.</v>
      </c>
      <c r="AN503" s="192"/>
      <c r="AO503" s="274"/>
      <c r="AP503" s="16"/>
    </row>
    <row r="504" spans="1:42" ht="22.5" customHeight="1" x14ac:dyDescent="0.25">
      <c r="A504" s="68" t="str">
        <f t="shared" si="114"/>
        <v>473.</v>
      </c>
      <c r="B504" s="25">
        <v>5536</v>
      </c>
      <c r="C504" s="204" t="s">
        <v>2541</v>
      </c>
      <c r="D504" s="25">
        <v>1987</v>
      </c>
      <c r="E504" s="111" t="s">
        <v>2932</v>
      </c>
      <c r="F504" s="68" t="s">
        <v>2933</v>
      </c>
      <c r="G504" s="25">
        <v>2</v>
      </c>
      <c r="H504" s="25">
        <v>2</v>
      </c>
      <c r="I504" s="146">
        <v>555.6</v>
      </c>
      <c r="J504" s="144">
        <v>555.6</v>
      </c>
      <c r="K504" s="146">
        <v>555.6</v>
      </c>
      <c r="L504" s="25">
        <v>14</v>
      </c>
      <c r="M504" s="153">
        <f t="shared" si="115"/>
        <v>1352313</v>
      </c>
      <c r="N504" s="153"/>
      <c r="O504" s="153"/>
      <c r="P504" s="153"/>
      <c r="Q504" s="144">
        <f t="shared" si="116"/>
        <v>1352313</v>
      </c>
      <c r="R504" s="153">
        <v>1352313</v>
      </c>
      <c r="S504" s="191"/>
      <c r="T504" s="153"/>
      <c r="U504" s="153"/>
      <c r="V504" s="153"/>
      <c r="W504" s="153"/>
      <c r="X504" s="153"/>
      <c r="Y504" s="153"/>
      <c r="Z504" s="153"/>
      <c r="AA504" s="153"/>
      <c r="AB504" s="153"/>
      <c r="AC504" s="153"/>
      <c r="AD504" s="153"/>
      <c r="AE504" s="153"/>
      <c r="AF504" s="153"/>
      <c r="AG504" s="324">
        <v>2025</v>
      </c>
      <c r="AH504" s="128"/>
      <c r="AI504" s="132"/>
      <c r="AJ504" s="132"/>
      <c r="AK504" s="141">
        <f t="shared" si="109"/>
        <v>473</v>
      </c>
      <c r="AL504" s="35" t="s">
        <v>153</v>
      </c>
      <c r="AM504" s="141" t="str">
        <f t="shared" si="110"/>
        <v>473.</v>
      </c>
      <c r="AN504" s="192"/>
      <c r="AP504" s="16"/>
    </row>
    <row r="505" spans="1:42" ht="22.5" customHeight="1" x14ac:dyDescent="0.25">
      <c r="A505" s="68" t="str">
        <f t="shared" si="114"/>
        <v>474.</v>
      </c>
      <c r="B505" s="25">
        <v>5535</v>
      </c>
      <c r="C505" s="204" t="s">
        <v>2540</v>
      </c>
      <c r="D505" s="25">
        <v>1987</v>
      </c>
      <c r="E505" s="111" t="s">
        <v>2932</v>
      </c>
      <c r="F505" s="68" t="s">
        <v>2933</v>
      </c>
      <c r="G505" s="25">
        <v>2</v>
      </c>
      <c r="H505" s="25">
        <v>2</v>
      </c>
      <c r="I505" s="146">
        <v>580.20000000000005</v>
      </c>
      <c r="J505" s="144">
        <v>580.20000000000005</v>
      </c>
      <c r="K505" s="146">
        <v>580.20000000000005</v>
      </c>
      <c r="L505" s="25">
        <v>19</v>
      </c>
      <c r="M505" s="153">
        <f t="shared" si="115"/>
        <v>1421350</v>
      </c>
      <c r="N505" s="153"/>
      <c r="O505" s="153"/>
      <c r="P505" s="153"/>
      <c r="Q505" s="144">
        <f t="shared" si="116"/>
        <v>1421350</v>
      </c>
      <c r="R505" s="153">
        <v>1421350</v>
      </c>
      <c r="S505" s="191"/>
      <c r="T505" s="153"/>
      <c r="U505" s="153"/>
      <c r="V505" s="153"/>
      <c r="W505" s="153"/>
      <c r="X505" s="153"/>
      <c r="Y505" s="153"/>
      <c r="Z505" s="153"/>
      <c r="AA505" s="153"/>
      <c r="AB505" s="153"/>
      <c r="AC505" s="153"/>
      <c r="AD505" s="153"/>
      <c r="AE505" s="153"/>
      <c r="AF505" s="153"/>
      <c r="AG505" s="324">
        <v>2025</v>
      </c>
      <c r="AH505" s="128"/>
      <c r="AI505" s="132"/>
      <c r="AJ505" s="132"/>
      <c r="AK505" s="141">
        <f t="shared" si="109"/>
        <v>474</v>
      </c>
      <c r="AL505" s="35" t="s">
        <v>153</v>
      </c>
      <c r="AM505" s="141" t="str">
        <f t="shared" si="110"/>
        <v>474.</v>
      </c>
      <c r="AN505" s="192"/>
      <c r="AP505" s="16"/>
    </row>
    <row r="506" spans="1:42" ht="22.5" customHeight="1" x14ac:dyDescent="0.25">
      <c r="A506" s="68" t="str">
        <f t="shared" si="114"/>
        <v>475.</v>
      </c>
      <c r="B506" s="25">
        <v>915</v>
      </c>
      <c r="C506" s="204" t="s">
        <v>2544</v>
      </c>
      <c r="D506" s="25">
        <v>1975</v>
      </c>
      <c r="E506" s="111" t="s">
        <v>2932</v>
      </c>
      <c r="F506" s="68" t="s">
        <v>2934</v>
      </c>
      <c r="G506" s="25">
        <v>2</v>
      </c>
      <c r="H506" s="25">
        <v>2</v>
      </c>
      <c r="I506" s="146">
        <v>750.46</v>
      </c>
      <c r="J506" s="144">
        <v>732.5</v>
      </c>
      <c r="K506" s="146">
        <v>732.5</v>
      </c>
      <c r="L506" s="25">
        <v>28</v>
      </c>
      <c r="M506" s="144">
        <f t="shared" si="115"/>
        <v>1705620</v>
      </c>
      <c r="N506" s="144"/>
      <c r="O506" s="144"/>
      <c r="P506" s="144"/>
      <c r="Q506" s="144">
        <f t="shared" si="116"/>
        <v>1705620</v>
      </c>
      <c r="R506" s="153">
        <v>1705620</v>
      </c>
      <c r="S506" s="191"/>
      <c r="T506" s="153"/>
      <c r="U506" s="153"/>
      <c r="V506" s="153"/>
      <c r="W506" s="153"/>
      <c r="X506" s="153"/>
      <c r="Y506" s="153"/>
      <c r="Z506" s="153"/>
      <c r="AA506" s="153"/>
      <c r="AB506" s="153"/>
      <c r="AC506" s="153"/>
      <c r="AD506" s="153"/>
      <c r="AE506" s="153"/>
      <c r="AF506" s="153"/>
      <c r="AG506" s="324">
        <v>2025</v>
      </c>
      <c r="AH506" s="128"/>
      <c r="AI506" s="132"/>
      <c r="AJ506" s="132"/>
      <c r="AK506" s="141">
        <f t="shared" si="109"/>
        <v>475</v>
      </c>
      <c r="AL506" s="35" t="s">
        <v>153</v>
      </c>
      <c r="AM506" s="141" t="str">
        <f t="shared" si="110"/>
        <v>475.</v>
      </c>
      <c r="AN506" s="192"/>
      <c r="AO506" s="274"/>
      <c r="AP506" s="16"/>
    </row>
    <row r="507" spans="1:42" ht="22.5" customHeight="1" x14ac:dyDescent="0.25">
      <c r="A507" s="68" t="str">
        <f t="shared" si="114"/>
        <v>476.</v>
      </c>
      <c r="B507" s="25">
        <v>930</v>
      </c>
      <c r="C507" s="204" t="s">
        <v>2510</v>
      </c>
      <c r="D507" s="25">
        <v>1973</v>
      </c>
      <c r="E507" s="111" t="s">
        <v>2932</v>
      </c>
      <c r="F507" s="68" t="s">
        <v>2934</v>
      </c>
      <c r="G507" s="25">
        <v>4</v>
      </c>
      <c r="H507" s="25">
        <v>2</v>
      </c>
      <c r="I507" s="146">
        <v>1329.86</v>
      </c>
      <c r="J507" s="144">
        <v>1239.2</v>
      </c>
      <c r="K507" s="146">
        <v>1239.2</v>
      </c>
      <c r="L507" s="25">
        <v>51</v>
      </c>
      <c r="M507" s="153">
        <f t="shared" si="115"/>
        <v>1380740</v>
      </c>
      <c r="N507" s="153"/>
      <c r="O507" s="153"/>
      <c r="P507" s="153"/>
      <c r="Q507" s="144">
        <f t="shared" si="116"/>
        <v>1380740</v>
      </c>
      <c r="R507" s="153">
        <v>1380740</v>
      </c>
      <c r="S507" s="191"/>
      <c r="T507" s="153"/>
      <c r="U507" s="153"/>
      <c r="V507" s="153"/>
      <c r="W507" s="153"/>
      <c r="X507" s="153"/>
      <c r="Y507" s="153"/>
      <c r="Z507" s="153"/>
      <c r="AA507" s="153"/>
      <c r="AB507" s="153"/>
      <c r="AC507" s="153"/>
      <c r="AD507" s="153"/>
      <c r="AE507" s="153"/>
      <c r="AF507" s="153"/>
      <c r="AG507" s="324">
        <v>2025</v>
      </c>
      <c r="AH507" s="128"/>
      <c r="AI507" s="132"/>
      <c r="AJ507" s="132"/>
      <c r="AK507" s="141">
        <f t="shared" si="109"/>
        <v>476</v>
      </c>
      <c r="AL507" s="35" t="s">
        <v>153</v>
      </c>
      <c r="AM507" s="141" t="str">
        <f t="shared" si="110"/>
        <v>476.</v>
      </c>
      <c r="AN507" s="192"/>
      <c r="AP507" s="16"/>
    </row>
    <row r="508" spans="1:42" ht="22.5" customHeight="1" x14ac:dyDescent="0.25">
      <c r="A508" s="68" t="str">
        <f t="shared" si="114"/>
        <v>477.</v>
      </c>
      <c r="B508" s="25">
        <v>1029</v>
      </c>
      <c r="C508" s="300" t="s">
        <v>2595</v>
      </c>
      <c r="D508" s="25">
        <v>1969</v>
      </c>
      <c r="E508" s="111" t="s">
        <v>2932</v>
      </c>
      <c r="F508" s="68" t="s">
        <v>2934</v>
      </c>
      <c r="G508" s="25">
        <v>5</v>
      </c>
      <c r="H508" s="25">
        <v>2</v>
      </c>
      <c r="I508" s="144">
        <v>1888.32</v>
      </c>
      <c r="J508" s="144">
        <v>1734.32</v>
      </c>
      <c r="K508" s="144">
        <v>1734.32</v>
      </c>
      <c r="L508" s="30">
        <v>63</v>
      </c>
      <c r="M508" s="144">
        <f t="shared" si="115"/>
        <v>600576</v>
      </c>
      <c r="N508" s="144"/>
      <c r="O508" s="144"/>
      <c r="P508" s="144"/>
      <c r="Q508" s="144">
        <f t="shared" si="116"/>
        <v>600576</v>
      </c>
      <c r="R508" s="144">
        <v>600576</v>
      </c>
      <c r="S508" s="30"/>
      <c r="T508" s="144"/>
      <c r="U508" s="144"/>
      <c r="V508" s="144"/>
      <c r="W508" s="144"/>
      <c r="X508" s="144"/>
      <c r="Y508" s="144"/>
      <c r="Z508" s="144"/>
      <c r="AA508" s="144"/>
      <c r="AB508" s="144"/>
      <c r="AC508" s="144"/>
      <c r="AD508" s="144"/>
      <c r="AE508" s="144"/>
      <c r="AF508" s="144"/>
      <c r="AG508" s="193">
        <v>2025</v>
      </c>
      <c r="AH508" s="128"/>
      <c r="AI508" s="172"/>
      <c r="AJ508" s="116"/>
      <c r="AK508" s="141">
        <f t="shared" si="109"/>
        <v>477</v>
      </c>
      <c r="AL508" s="35" t="s">
        <v>153</v>
      </c>
      <c r="AM508" s="141" t="str">
        <f t="shared" si="110"/>
        <v>477.</v>
      </c>
      <c r="AN508" s="192"/>
      <c r="AO508" s="274"/>
      <c r="AP508" s="16"/>
    </row>
    <row r="509" spans="1:42" ht="22.5" customHeight="1" x14ac:dyDescent="0.25">
      <c r="A509" s="68" t="str">
        <f>AM509</f>
        <v>478.</v>
      </c>
      <c r="B509" s="25">
        <v>1071</v>
      </c>
      <c r="C509" s="36" t="s">
        <v>2528</v>
      </c>
      <c r="D509" s="25">
        <v>1978</v>
      </c>
      <c r="E509" s="111" t="s">
        <v>2932</v>
      </c>
      <c r="F509" s="68" t="s">
        <v>2933</v>
      </c>
      <c r="G509" s="25">
        <v>2</v>
      </c>
      <c r="H509" s="25">
        <v>2</v>
      </c>
      <c r="I509" s="322">
        <v>824.4</v>
      </c>
      <c r="J509" s="322">
        <v>762.4</v>
      </c>
      <c r="K509" s="322">
        <v>762.4</v>
      </c>
      <c r="L509" s="12">
        <v>30</v>
      </c>
      <c r="M509" s="153">
        <f>R509+T509+V509+X509+Z509+AB509+AE509+AF509</f>
        <v>1866431.4000000001</v>
      </c>
      <c r="N509" s="153"/>
      <c r="O509" s="153"/>
      <c r="P509" s="153"/>
      <c r="Q509" s="144">
        <f>M509</f>
        <v>1866431.4000000001</v>
      </c>
      <c r="R509" s="153"/>
      <c r="S509" s="191"/>
      <c r="T509" s="153"/>
      <c r="U509" s="153">
        <v>526.20000000000005</v>
      </c>
      <c r="V509" s="153">
        <f>U509*3547</f>
        <v>1866431.4000000001</v>
      </c>
      <c r="W509" s="153"/>
      <c r="X509" s="153"/>
      <c r="Y509" s="153"/>
      <c r="Z509" s="153"/>
      <c r="AA509" s="153"/>
      <c r="AB509" s="153"/>
      <c r="AC509" s="153"/>
      <c r="AD509" s="153"/>
      <c r="AE509" s="153"/>
      <c r="AF509" s="153"/>
      <c r="AG509" s="193">
        <v>2025</v>
      </c>
      <c r="AH509" s="128"/>
      <c r="AI509" s="172"/>
      <c r="AJ509" s="172"/>
      <c r="AK509" s="141">
        <f t="shared" si="109"/>
        <v>478</v>
      </c>
      <c r="AL509" s="35" t="s">
        <v>153</v>
      </c>
      <c r="AM509" s="141" t="str">
        <f t="shared" si="110"/>
        <v>478.</v>
      </c>
      <c r="AN509" s="192"/>
      <c r="AP509" s="16"/>
    </row>
    <row r="510" spans="1:42" ht="22.5" customHeight="1" x14ac:dyDescent="0.25">
      <c r="A510" s="68"/>
      <c r="B510" s="25"/>
      <c r="C510" s="200" t="s">
        <v>1191</v>
      </c>
      <c r="D510" s="25"/>
      <c r="E510" s="111"/>
      <c r="F510" s="68"/>
      <c r="G510" s="25"/>
      <c r="H510" s="25"/>
      <c r="I510" s="142">
        <f>SUM(I511)</f>
        <v>288.8</v>
      </c>
      <c r="J510" s="142">
        <f t="shared" ref="J510:R510" si="117">SUM(J511)</f>
        <v>268.2</v>
      </c>
      <c r="K510" s="142">
        <f t="shared" si="117"/>
        <v>268.2</v>
      </c>
      <c r="L510" s="103">
        <f t="shared" si="117"/>
        <v>10</v>
      </c>
      <c r="M510" s="142">
        <f t="shared" si="117"/>
        <v>175560</v>
      </c>
      <c r="N510" s="142"/>
      <c r="O510" s="142"/>
      <c r="P510" s="142"/>
      <c r="Q510" s="142">
        <f>M510</f>
        <v>175560</v>
      </c>
      <c r="R510" s="142">
        <f t="shared" si="117"/>
        <v>175560</v>
      </c>
      <c r="S510" s="103"/>
      <c r="T510" s="142"/>
      <c r="U510" s="142"/>
      <c r="V510" s="142"/>
      <c r="W510" s="142"/>
      <c r="X510" s="142"/>
      <c r="Y510" s="142"/>
      <c r="Z510" s="142"/>
      <c r="AA510" s="142"/>
      <c r="AB510" s="142"/>
      <c r="AC510" s="142"/>
      <c r="AD510" s="142"/>
      <c r="AE510" s="142"/>
      <c r="AF510" s="142"/>
      <c r="AG510" s="150"/>
      <c r="AH510" s="128"/>
      <c r="AI510" s="132"/>
      <c r="AJ510" s="132"/>
      <c r="AN510" s="151"/>
      <c r="AO510" s="35"/>
      <c r="AP510" s="16"/>
    </row>
    <row r="511" spans="1:42" ht="22.5" customHeight="1" x14ac:dyDescent="0.25">
      <c r="A511" s="68" t="str">
        <f>AM511</f>
        <v>479.</v>
      </c>
      <c r="B511" s="25">
        <v>936</v>
      </c>
      <c r="C511" s="204" t="s">
        <v>2555</v>
      </c>
      <c r="D511" s="25">
        <v>1962</v>
      </c>
      <c r="E511" s="111" t="s">
        <v>2932</v>
      </c>
      <c r="F511" s="68" t="s">
        <v>2934</v>
      </c>
      <c r="G511" s="25">
        <v>2</v>
      </c>
      <c r="H511" s="25">
        <v>1</v>
      </c>
      <c r="I511" s="146">
        <v>288.8</v>
      </c>
      <c r="J511" s="144">
        <v>268.2</v>
      </c>
      <c r="K511" s="146">
        <v>268.2</v>
      </c>
      <c r="L511" s="25">
        <v>10</v>
      </c>
      <c r="M511" s="153">
        <f>R511+T511+V511+X511+Z511+AB511+AE511+AF511</f>
        <v>175560</v>
      </c>
      <c r="N511" s="153"/>
      <c r="O511" s="153"/>
      <c r="P511" s="153"/>
      <c r="Q511" s="144">
        <f>M511</f>
        <v>175560</v>
      </c>
      <c r="R511" s="153">
        <v>175560</v>
      </c>
      <c r="S511" s="191"/>
      <c r="T511" s="153"/>
      <c r="U511" s="153"/>
      <c r="V511" s="153"/>
      <c r="W511" s="153"/>
      <c r="X511" s="153"/>
      <c r="Y511" s="153"/>
      <c r="Z511" s="153"/>
      <c r="AA511" s="153"/>
      <c r="AB511" s="153"/>
      <c r="AC511" s="153"/>
      <c r="AD511" s="153"/>
      <c r="AE511" s="144"/>
      <c r="AF511" s="153"/>
      <c r="AG511" s="193">
        <v>2025</v>
      </c>
      <c r="AH511" s="128"/>
      <c r="AI511" s="132"/>
      <c r="AJ511" s="132"/>
      <c r="AK511" s="141">
        <f t="shared" si="109"/>
        <v>479</v>
      </c>
      <c r="AL511" s="35" t="s">
        <v>153</v>
      </c>
      <c r="AM511" s="141" t="str">
        <f t="shared" si="110"/>
        <v>479.</v>
      </c>
      <c r="AN511" s="192"/>
      <c r="AO511" s="274"/>
      <c r="AP511" s="16"/>
    </row>
    <row r="512" spans="1:42" ht="22.5" customHeight="1" x14ac:dyDescent="0.25">
      <c r="A512" s="68"/>
      <c r="B512" s="25"/>
      <c r="C512" s="200" t="s">
        <v>1192</v>
      </c>
      <c r="D512" s="25"/>
      <c r="E512" s="111"/>
      <c r="F512" s="68"/>
      <c r="G512" s="25"/>
      <c r="H512" s="25"/>
      <c r="I512" s="142">
        <f>SUM(I513:I637)</f>
        <v>235218.80999999991</v>
      </c>
      <c r="J512" s="142">
        <f t="shared" ref="J512:R512" si="118">SUM(J513:J637)</f>
        <v>197591.93999999992</v>
      </c>
      <c r="K512" s="142">
        <f t="shared" si="118"/>
        <v>194352.02999999991</v>
      </c>
      <c r="L512" s="103">
        <f t="shared" si="118"/>
        <v>7823</v>
      </c>
      <c r="M512" s="142">
        <f t="shared" si="118"/>
        <v>240783366.48999995</v>
      </c>
      <c r="N512" s="142"/>
      <c r="O512" s="142"/>
      <c r="P512" s="142"/>
      <c r="Q512" s="142">
        <f>M512</f>
        <v>240783366.48999995</v>
      </c>
      <c r="R512" s="142">
        <f t="shared" si="118"/>
        <v>120281322.74999999</v>
      </c>
      <c r="S512" s="103"/>
      <c r="T512" s="142"/>
      <c r="U512" s="142">
        <f t="shared" ref="U512" si="119">SUM(U513:U637)</f>
        <v>19675.03</v>
      </c>
      <c r="V512" s="142">
        <f t="shared" ref="V512" si="120">SUM(V513:V637)</f>
        <v>86632450.609999985</v>
      </c>
      <c r="W512" s="142">
        <f t="shared" ref="W512" si="121">SUM(W513:W637)</f>
        <v>1886.8000000000002</v>
      </c>
      <c r="X512" s="142">
        <f t="shared" ref="X512" si="122">SUM(X513:X637)</f>
        <v>4177375.2</v>
      </c>
      <c r="Y512" s="142">
        <f t="shared" ref="Y512" si="123">SUM(Y513:Y637)</f>
        <v>10252.65</v>
      </c>
      <c r="Z512" s="142">
        <f t="shared" ref="Z512" si="124">SUM(Z513:Z637)</f>
        <v>25816362.200000003</v>
      </c>
      <c r="AA512" s="142">
        <f t="shared" ref="AA512" si="125">SUM(AA513:AA637)</f>
        <v>1387.2999999999997</v>
      </c>
      <c r="AB512" s="142">
        <f t="shared" ref="AB512" si="126">SUM(AB513:AB637)</f>
        <v>3713802.1</v>
      </c>
      <c r="AC512" s="142"/>
      <c r="AD512" s="142"/>
      <c r="AE512" s="142"/>
      <c r="AF512" s="142">
        <f t="shared" ref="AF512" si="127">SUM(AF513:AF637)</f>
        <v>162053.63</v>
      </c>
      <c r="AG512" s="150"/>
      <c r="AH512" s="128"/>
      <c r="AI512" s="132"/>
      <c r="AJ512" s="132"/>
      <c r="AN512" s="151"/>
      <c r="AO512" s="35"/>
      <c r="AP512" s="16"/>
    </row>
    <row r="513" spans="1:42" ht="22.5" customHeight="1" x14ac:dyDescent="0.25">
      <c r="A513" s="68" t="str">
        <f t="shared" ref="A513:A575" si="128">AM513</f>
        <v>480.</v>
      </c>
      <c r="B513" s="25">
        <v>922</v>
      </c>
      <c r="C513" s="203" t="s">
        <v>2502</v>
      </c>
      <c r="D513" s="25">
        <v>1981</v>
      </c>
      <c r="E513" s="111" t="s">
        <v>2932</v>
      </c>
      <c r="F513" s="68" t="s">
        <v>2933</v>
      </c>
      <c r="G513" s="25">
        <v>2</v>
      </c>
      <c r="H513" s="25">
        <v>3</v>
      </c>
      <c r="I513" s="322">
        <v>959.33</v>
      </c>
      <c r="J513" s="144">
        <v>869.96</v>
      </c>
      <c r="K513" s="144">
        <v>869.96</v>
      </c>
      <c r="L513" s="12">
        <v>47</v>
      </c>
      <c r="M513" s="153">
        <f>R513+T513+V513+X513+Z513+AB513+AE513+AF513</f>
        <v>2121938</v>
      </c>
      <c r="N513" s="153"/>
      <c r="O513" s="153"/>
      <c r="P513" s="153"/>
      <c r="Q513" s="144">
        <f t="shared" ref="Q513:Q575" si="129">M513</f>
        <v>2121938</v>
      </c>
      <c r="R513" s="153">
        <v>369720</v>
      </c>
      <c r="S513" s="191"/>
      <c r="T513" s="153"/>
      <c r="U513" s="153">
        <v>494</v>
      </c>
      <c r="V513" s="153">
        <f>U513*3547</f>
        <v>1752218</v>
      </c>
      <c r="W513" s="153"/>
      <c r="X513" s="153"/>
      <c r="Y513" s="153"/>
      <c r="Z513" s="153"/>
      <c r="AA513" s="153"/>
      <c r="AB513" s="153"/>
      <c r="AC513" s="153"/>
      <c r="AD513" s="153"/>
      <c r="AE513" s="153"/>
      <c r="AF513" s="153"/>
      <c r="AG513" s="193">
        <v>2025</v>
      </c>
      <c r="AH513" s="128"/>
      <c r="AI513" s="172"/>
      <c r="AJ513" s="172"/>
      <c r="AK513" s="141">
        <f t="shared" si="109"/>
        <v>480</v>
      </c>
      <c r="AL513" s="35" t="s">
        <v>153</v>
      </c>
      <c r="AM513" s="141" t="str">
        <f t="shared" si="110"/>
        <v>480.</v>
      </c>
      <c r="AN513" s="192"/>
      <c r="AO513" s="274"/>
      <c r="AP513" s="16"/>
    </row>
    <row r="514" spans="1:42" ht="22.5" customHeight="1" x14ac:dyDescent="0.25">
      <c r="A514" s="68" t="str">
        <f t="shared" si="128"/>
        <v>481.</v>
      </c>
      <c r="B514" s="25">
        <v>958</v>
      </c>
      <c r="C514" s="36" t="s">
        <v>2504</v>
      </c>
      <c r="D514" s="25">
        <v>1977</v>
      </c>
      <c r="E514" s="111" t="s">
        <v>2932</v>
      </c>
      <c r="F514" s="68" t="s">
        <v>2934</v>
      </c>
      <c r="G514" s="25">
        <v>5</v>
      </c>
      <c r="H514" s="25">
        <v>4</v>
      </c>
      <c r="I514" s="144">
        <v>2888.6</v>
      </c>
      <c r="J514" s="144">
        <v>2612.8000000000002</v>
      </c>
      <c r="K514" s="144">
        <v>2612.8000000000002</v>
      </c>
      <c r="L514" s="30">
        <v>89</v>
      </c>
      <c r="M514" s="153">
        <f t="shared" ref="M514:M576" si="130">R514+T514+V514+X514+Z514+AB514+AE514+AF514</f>
        <v>4096223</v>
      </c>
      <c r="N514" s="153"/>
      <c r="O514" s="153"/>
      <c r="P514" s="153"/>
      <c r="Q514" s="144">
        <f t="shared" si="129"/>
        <v>4096223</v>
      </c>
      <c r="R514" s="153">
        <v>801060</v>
      </c>
      <c r="S514" s="191"/>
      <c r="T514" s="153"/>
      <c r="U514" s="153">
        <v>929</v>
      </c>
      <c r="V514" s="153">
        <f>U514*3547</f>
        <v>3295163</v>
      </c>
      <c r="W514" s="153"/>
      <c r="X514" s="153"/>
      <c r="Y514" s="153"/>
      <c r="Z514" s="153"/>
      <c r="AA514" s="153"/>
      <c r="AB514" s="153"/>
      <c r="AC514" s="142"/>
      <c r="AD514" s="142"/>
      <c r="AE514" s="153"/>
      <c r="AF514" s="153"/>
      <c r="AG514" s="193">
        <v>2025</v>
      </c>
      <c r="AH514" s="128"/>
      <c r="AI514" s="172"/>
      <c r="AJ514" s="172"/>
      <c r="AK514" s="141">
        <f t="shared" si="109"/>
        <v>481</v>
      </c>
      <c r="AL514" s="35" t="s">
        <v>153</v>
      </c>
      <c r="AM514" s="141" t="str">
        <f t="shared" si="110"/>
        <v>481.</v>
      </c>
      <c r="AN514" s="192"/>
      <c r="AO514" s="274"/>
      <c r="AP514" s="16"/>
    </row>
    <row r="515" spans="1:42" ht="22.5" customHeight="1" x14ac:dyDescent="0.25">
      <c r="A515" s="68" t="str">
        <f t="shared" si="128"/>
        <v>482.</v>
      </c>
      <c r="B515" s="25">
        <v>1034</v>
      </c>
      <c r="C515" s="205" t="s">
        <v>2505</v>
      </c>
      <c r="D515" s="25">
        <v>1974</v>
      </c>
      <c r="E515" s="111" t="s">
        <v>2932</v>
      </c>
      <c r="F515" s="68" t="s">
        <v>2934</v>
      </c>
      <c r="G515" s="25">
        <v>2</v>
      </c>
      <c r="H515" s="25">
        <v>2</v>
      </c>
      <c r="I515" s="322">
        <v>741.3</v>
      </c>
      <c r="J515" s="144">
        <v>733.6</v>
      </c>
      <c r="K515" s="322">
        <v>733.6</v>
      </c>
      <c r="L515" s="12">
        <v>38</v>
      </c>
      <c r="M515" s="153">
        <f t="shared" si="130"/>
        <v>2186671.4000000004</v>
      </c>
      <c r="N515" s="153"/>
      <c r="O515" s="153"/>
      <c r="P515" s="153"/>
      <c r="Q515" s="144">
        <f t="shared" si="129"/>
        <v>2186671.4000000004</v>
      </c>
      <c r="R515" s="153">
        <f>107460.8+1342566.6+736644</f>
        <v>2186671.4000000004</v>
      </c>
      <c r="S515" s="191"/>
      <c r="T515" s="153"/>
      <c r="U515" s="153"/>
      <c r="V515" s="153"/>
      <c r="W515" s="153"/>
      <c r="X515" s="153"/>
      <c r="Y515" s="153"/>
      <c r="Z515" s="153"/>
      <c r="AA515" s="153"/>
      <c r="AB515" s="153"/>
      <c r="AC515" s="153"/>
      <c r="AD515" s="153"/>
      <c r="AE515" s="153"/>
      <c r="AF515" s="153"/>
      <c r="AG515" s="193">
        <v>2025</v>
      </c>
      <c r="AH515" s="128"/>
      <c r="AI515" s="172"/>
      <c r="AJ515" s="172"/>
      <c r="AK515" s="141">
        <f t="shared" si="109"/>
        <v>482</v>
      </c>
      <c r="AL515" s="35" t="s">
        <v>153</v>
      </c>
      <c r="AM515" s="141" t="str">
        <f t="shared" si="110"/>
        <v>482.</v>
      </c>
      <c r="AN515" s="192"/>
      <c r="AP515" s="16"/>
    </row>
    <row r="516" spans="1:42" ht="22.5" customHeight="1" x14ac:dyDescent="0.25">
      <c r="A516" s="68" t="str">
        <f t="shared" si="128"/>
        <v>483.</v>
      </c>
      <c r="B516" s="25">
        <v>1096</v>
      </c>
      <c r="C516" s="203" t="s">
        <v>2506</v>
      </c>
      <c r="D516" s="25">
        <v>1966</v>
      </c>
      <c r="E516" s="111" t="s">
        <v>2932</v>
      </c>
      <c r="F516" s="68" t="s">
        <v>2933</v>
      </c>
      <c r="G516" s="25">
        <v>5</v>
      </c>
      <c r="H516" s="25">
        <v>3</v>
      </c>
      <c r="I516" s="322">
        <v>2237.39</v>
      </c>
      <c r="J516" s="144">
        <v>2051.14</v>
      </c>
      <c r="K516" s="322">
        <v>2051.14</v>
      </c>
      <c r="L516" s="30">
        <v>90</v>
      </c>
      <c r="M516" s="153">
        <f t="shared" si="130"/>
        <v>1260427</v>
      </c>
      <c r="N516" s="153"/>
      <c r="O516" s="153"/>
      <c r="P516" s="153"/>
      <c r="Q516" s="144">
        <f t="shared" si="129"/>
        <v>1260427</v>
      </c>
      <c r="R516" s="153"/>
      <c r="S516" s="191"/>
      <c r="T516" s="153"/>
      <c r="U516" s="153"/>
      <c r="V516" s="153"/>
      <c r="W516" s="153"/>
      <c r="X516" s="153"/>
      <c r="Y516" s="153">
        <v>887</v>
      </c>
      <c r="Z516" s="153">
        <f>Y516*1421</f>
        <v>1260427</v>
      </c>
      <c r="AA516" s="153"/>
      <c r="AB516" s="153"/>
      <c r="AC516" s="153"/>
      <c r="AD516" s="153"/>
      <c r="AE516" s="153"/>
      <c r="AF516" s="153"/>
      <c r="AG516" s="193">
        <v>2025</v>
      </c>
      <c r="AH516" s="128"/>
      <c r="AI516" s="172"/>
      <c r="AJ516" s="172"/>
      <c r="AK516" s="141">
        <f t="shared" si="109"/>
        <v>483</v>
      </c>
      <c r="AL516" s="35" t="s">
        <v>153</v>
      </c>
      <c r="AM516" s="141" t="str">
        <f t="shared" si="110"/>
        <v>483.</v>
      </c>
      <c r="AN516" s="192"/>
      <c r="AO516" s="274"/>
      <c r="AP516" s="16"/>
    </row>
    <row r="517" spans="1:42" ht="22.5" customHeight="1" x14ac:dyDescent="0.25">
      <c r="A517" s="68" t="str">
        <f t="shared" si="128"/>
        <v>484.</v>
      </c>
      <c r="B517" s="25">
        <v>960</v>
      </c>
      <c r="C517" s="36" t="s">
        <v>2507</v>
      </c>
      <c r="D517" s="25">
        <v>1980</v>
      </c>
      <c r="E517" s="111" t="s">
        <v>2932</v>
      </c>
      <c r="F517" s="68" t="s">
        <v>2934</v>
      </c>
      <c r="G517" s="25">
        <v>5</v>
      </c>
      <c r="H517" s="25">
        <v>4</v>
      </c>
      <c r="I517" s="322">
        <v>3748.8</v>
      </c>
      <c r="J517" s="322">
        <v>3479.6</v>
      </c>
      <c r="K517" s="322">
        <v>2647.2</v>
      </c>
      <c r="L517" s="12">
        <v>90</v>
      </c>
      <c r="M517" s="153">
        <f t="shared" si="130"/>
        <v>3296581.8</v>
      </c>
      <c r="N517" s="153"/>
      <c r="O517" s="153"/>
      <c r="P517" s="153"/>
      <c r="Q517" s="144">
        <f t="shared" si="129"/>
        <v>3296581.8</v>
      </c>
      <c r="R517" s="153"/>
      <c r="S517" s="191"/>
      <c r="T517" s="153"/>
      <c r="U517" s="153">
        <v>929.4</v>
      </c>
      <c r="V517" s="153">
        <f>U517*3547</f>
        <v>3296581.8</v>
      </c>
      <c r="W517" s="153"/>
      <c r="X517" s="153"/>
      <c r="Y517" s="153"/>
      <c r="Z517" s="153"/>
      <c r="AA517" s="153"/>
      <c r="AB517" s="153"/>
      <c r="AC517" s="153"/>
      <c r="AD517" s="153"/>
      <c r="AE517" s="153"/>
      <c r="AF517" s="153"/>
      <c r="AG517" s="193">
        <v>2025</v>
      </c>
      <c r="AH517" s="128"/>
      <c r="AI517" s="172"/>
      <c r="AJ517" s="172"/>
      <c r="AK517" s="141">
        <f t="shared" si="109"/>
        <v>484</v>
      </c>
      <c r="AL517" s="35" t="s">
        <v>153</v>
      </c>
      <c r="AM517" s="141" t="str">
        <f t="shared" si="110"/>
        <v>484.</v>
      </c>
      <c r="AN517" s="192"/>
      <c r="AO517" s="274"/>
      <c r="AP517" s="16"/>
    </row>
    <row r="518" spans="1:42" ht="22.5" customHeight="1" x14ac:dyDescent="0.25">
      <c r="A518" s="68" t="str">
        <f t="shared" si="128"/>
        <v>485.</v>
      </c>
      <c r="B518" s="25">
        <v>916</v>
      </c>
      <c r="C518" s="36" t="s">
        <v>2508</v>
      </c>
      <c r="D518" s="25">
        <v>1982</v>
      </c>
      <c r="E518" s="111" t="s">
        <v>2932</v>
      </c>
      <c r="F518" s="68" t="s">
        <v>2934</v>
      </c>
      <c r="G518" s="25">
        <v>2</v>
      </c>
      <c r="H518" s="25">
        <v>3</v>
      </c>
      <c r="I518" s="322">
        <v>851.66</v>
      </c>
      <c r="J518" s="322">
        <v>768.25</v>
      </c>
      <c r="K518" s="322">
        <v>768.25</v>
      </c>
      <c r="L518" s="12">
        <v>25</v>
      </c>
      <c r="M518" s="153">
        <f t="shared" si="130"/>
        <v>2411960</v>
      </c>
      <c r="N518" s="153"/>
      <c r="O518" s="153"/>
      <c r="P518" s="153"/>
      <c r="Q518" s="144">
        <f t="shared" si="129"/>
        <v>2411960</v>
      </c>
      <c r="R518" s="153"/>
      <c r="S518" s="191"/>
      <c r="T518" s="153"/>
      <c r="U518" s="153">
        <v>680</v>
      </c>
      <c r="V518" s="153">
        <f>U518*3547</f>
        <v>2411960</v>
      </c>
      <c r="W518" s="153"/>
      <c r="X518" s="153"/>
      <c r="Y518" s="153"/>
      <c r="Z518" s="153"/>
      <c r="AA518" s="153"/>
      <c r="AB518" s="153"/>
      <c r="AC518" s="153"/>
      <c r="AD518" s="153"/>
      <c r="AE518" s="153"/>
      <c r="AF518" s="153"/>
      <c r="AG518" s="193">
        <v>2025</v>
      </c>
      <c r="AH518" s="128"/>
      <c r="AI518" s="172"/>
      <c r="AJ518" s="172"/>
      <c r="AK518" s="141">
        <f t="shared" si="109"/>
        <v>485</v>
      </c>
      <c r="AL518" s="35" t="s">
        <v>153</v>
      </c>
      <c r="AM518" s="141" t="str">
        <f t="shared" si="110"/>
        <v>485.</v>
      </c>
      <c r="AN518" s="192"/>
      <c r="AO518" s="274"/>
      <c r="AP518" s="16"/>
    </row>
    <row r="519" spans="1:42" ht="22.5" customHeight="1" x14ac:dyDescent="0.25">
      <c r="A519" s="68" t="str">
        <f t="shared" si="128"/>
        <v>486.</v>
      </c>
      <c r="B519" s="25">
        <v>931</v>
      </c>
      <c r="C519" s="36" t="s">
        <v>2511</v>
      </c>
      <c r="D519" s="25">
        <v>1979</v>
      </c>
      <c r="E519" s="111" t="s">
        <v>2932</v>
      </c>
      <c r="F519" s="68" t="s">
        <v>2934</v>
      </c>
      <c r="G519" s="25">
        <v>3</v>
      </c>
      <c r="H519" s="25">
        <v>3</v>
      </c>
      <c r="I519" s="322">
        <v>1458.56</v>
      </c>
      <c r="J519" s="322">
        <v>1297.5</v>
      </c>
      <c r="K519" s="322">
        <v>1297.5</v>
      </c>
      <c r="L519" s="12">
        <v>58</v>
      </c>
      <c r="M519" s="153">
        <f t="shared" si="130"/>
        <v>5434381.5</v>
      </c>
      <c r="N519" s="153"/>
      <c r="O519" s="153"/>
      <c r="P519" s="153"/>
      <c r="Q519" s="144">
        <f t="shared" si="129"/>
        <v>5434381.5</v>
      </c>
      <c r="R519" s="153">
        <v>345072</v>
      </c>
      <c r="S519" s="191"/>
      <c r="T519" s="153"/>
      <c r="U519" s="153">
        <v>676.5</v>
      </c>
      <c r="V519" s="153">
        <f>U519*7523</f>
        <v>5089309.5</v>
      </c>
      <c r="W519" s="153"/>
      <c r="X519" s="153"/>
      <c r="Y519" s="153"/>
      <c r="Z519" s="153"/>
      <c r="AA519" s="153"/>
      <c r="AB519" s="153"/>
      <c r="AC519" s="153"/>
      <c r="AD519" s="153"/>
      <c r="AE519" s="153"/>
      <c r="AF519" s="153"/>
      <c r="AG519" s="193">
        <v>2025</v>
      </c>
      <c r="AH519" s="128"/>
      <c r="AI519" s="172"/>
      <c r="AJ519" s="172"/>
      <c r="AK519" s="141">
        <f t="shared" si="109"/>
        <v>486</v>
      </c>
      <c r="AL519" s="35" t="s">
        <v>153</v>
      </c>
      <c r="AM519" s="141" t="str">
        <f t="shared" si="110"/>
        <v>486.</v>
      </c>
      <c r="AN519" s="192"/>
      <c r="AO519" s="274"/>
      <c r="AP519" s="16"/>
    </row>
    <row r="520" spans="1:42" ht="22.5" customHeight="1" x14ac:dyDescent="0.25">
      <c r="A520" s="68" t="str">
        <f t="shared" si="128"/>
        <v>487.</v>
      </c>
      <c r="B520" s="25">
        <v>979</v>
      </c>
      <c r="C520" s="36" t="s">
        <v>2858</v>
      </c>
      <c r="D520" s="25">
        <v>1981</v>
      </c>
      <c r="E520" s="111" t="s">
        <v>2932</v>
      </c>
      <c r="F520" s="68" t="s">
        <v>2934</v>
      </c>
      <c r="G520" s="25">
        <v>2</v>
      </c>
      <c r="H520" s="25">
        <v>2</v>
      </c>
      <c r="I520" s="322">
        <v>617.20000000000005</v>
      </c>
      <c r="J520" s="322">
        <v>562.70000000000005</v>
      </c>
      <c r="K520" s="322">
        <v>562.70000000000005</v>
      </c>
      <c r="L520" s="12">
        <v>26</v>
      </c>
      <c r="M520" s="153">
        <f t="shared" si="130"/>
        <v>4032328</v>
      </c>
      <c r="N520" s="153"/>
      <c r="O520" s="153"/>
      <c r="P520" s="153"/>
      <c r="Q520" s="144">
        <f t="shared" si="129"/>
        <v>4032328</v>
      </c>
      <c r="R520" s="153"/>
      <c r="S520" s="191"/>
      <c r="T520" s="153"/>
      <c r="U520" s="153">
        <v>536</v>
      </c>
      <c r="V520" s="153">
        <f>U520*7523</f>
        <v>4032328</v>
      </c>
      <c r="W520" s="153"/>
      <c r="X520" s="153"/>
      <c r="Y520" s="153"/>
      <c r="Z520" s="153"/>
      <c r="AA520" s="153"/>
      <c r="AB520" s="153"/>
      <c r="AC520" s="142"/>
      <c r="AD520" s="142"/>
      <c r="AE520" s="153"/>
      <c r="AF520" s="153"/>
      <c r="AG520" s="193">
        <v>2025</v>
      </c>
      <c r="AH520" s="128"/>
      <c r="AI520" s="172"/>
      <c r="AJ520" s="172"/>
      <c r="AK520" s="141">
        <f t="shared" si="109"/>
        <v>487</v>
      </c>
      <c r="AL520" s="35" t="s">
        <v>153</v>
      </c>
      <c r="AM520" s="141" t="str">
        <f t="shared" si="110"/>
        <v>487.</v>
      </c>
      <c r="AN520" s="192"/>
      <c r="AO520" s="274"/>
      <c r="AP520" s="16"/>
    </row>
    <row r="521" spans="1:42" ht="22.5" customHeight="1" x14ac:dyDescent="0.25">
      <c r="A521" s="68" t="str">
        <f t="shared" si="128"/>
        <v>488.</v>
      </c>
      <c r="B521" s="25">
        <v>954</v>
      </c>
      <c r="C521" s="300" t="s">
        <v>2516</v>
      </c>
      <c r="D521" s="25">
        <v>1986</v>
      </c>
      <c r="E521" s="111" t="s">
        <v>2932</v>
      </c>
      <c r="F521" s="68" t="s">
        <v>2933</v>
      </c>
      <c r="G521" s="25">
        <v>5</v>
      </c>
      <c r="H521" s="25">
        <v>5</v>
      </c>
      <c r="I521" s="144">
        <v>12272.4</v>
      </c>
      <c r="J521" s="144">
        <v>8004</v>
      </c>
      <c r="K521" s="144">
        <v>8004</v>
      </c>
      <c r="L521" s="30">
        <v>186</v>
      </c>
      <c r="M521" s="144">
        <f t="shared" si="130"/>
        <v>13770870</v>
      </c>
      <c r="N521" s="144"/>
      <c r="O521" s="144"/>
      <c r="P521" s="144"/>
      <c r="Q521" s="144">
        <f t="shared" si="129"/>
        <v>13770870</v>
      </c>
      <c r="R521" s="144">
        <f>7882420+5888450</f>
        <v>13770870</v>
      </c>
      <c r="S521" s="30"/>
      <c r="T521" s="144"/>
      <c r="U521" s="144"/>
      <c r="V521" s="144"/>
      <c r="W521" s="144"/>
      <c r="X521" s="144"/>
      <c r="Y521" s="144"/>
      <c r="Z521" s="144"/>
      <c r="AA521" s="144"/>
      <c r="AB521" s="144"/>
      <c r="AC521" s="144"/>
      <c r="AD521" s="144"/>
      <c r="AE521" s="144"/>
      <c r="AF521" s="144"/>
      <c r="AG521" s="193">
        <v>2025</v>
      </c>
      <c r="AH521" s="128"/>
      <c r="AI521" s="172"/>
      <c r="AJ521" s="172"/>
      <c r="AK521" s="141">
        <f t="shared" si="109"/>
        <v>488</v>
      </c>
      <c r="AL521" s="35" t="s">
        <v>153</v>
      </c>
      <c r="AM521" s="141" t="str">
        <f t="shared" si="110"/>
        <v>488.</v>
      </c>
      <c r="AN521" s="192"/>
      <c r="AO521" s="274"/>
      <c r="AP521" s="16"/>
    </row>
    <row r="522" spans="1:42" ht="22.5" customHeight="1" x14ac:dyDescent="0.25">
      <c r="A522" s="68" t="str">
        <f t="shared" si="128"/>
        <v>489.</v>
      </c>
      <c r="B522" s="25">
        <v>989</v>
      </c>
      <c r="C522" s="36" t="s">
        <v>2860</v>
      </c>
      <c r="D522" s="25">
        <v>1982</v>
      </c>
      <c r="E522" s="111" t="s">
        <v>2932</v>
      </c>
      <c r="F522" s="68" t="s">
        <v>2934</v>
      </c>
      <c r="G522" s="25">
        <v>2</v>
      </c>
      <c r="H522" s="25">
        <v>3</v>
      </c>
      <c r="I522" s="322">
        <v>881.5</v>
      </c>
      <c r="J522" s="322">
        <v>796.25</v>
      </c>
      <c r="K522" s="322">
        <v>796.25</v>
      </c>
      <c r="L522" s="12">
        <v>29</v>
      </c>
      <c r="M522" s="153">
        <f t="shared" si="130"/>
        <v>2238157</v>
      </c>
      <c r="N522" s="153"/>
      <c r="O522" s="153"/>
      <c r="P522" s="153"/>
      <c r="Q522" s="144">
        <f t="shared" si="129"/>
        <v>2238157</v>
      </c>
      <c r="R522" s="153"/>
      <c r="S522" s="191"/>
      <c r="T522" s="153"/>
      <c r="U522" s="153">
        <v>631</v>
      </c>
      <c r="V522" s="153">
        <f>U522*3547</f>
        <v>2238157</v>
      </c>
      <c r="W522" s="153"/>
      <c r="X522" s="153"/>
      <c r="Y522" s="153"/>
      <c r="Z522" s="153"/>
      <c r="AA522" s="153"/>
      <c r="AB522" s="153"/>
      <c r="AC522" s="153"/>
      <c r="AD522" s="153"/>
      <c r="AE522" s="153"/>
      <c r="AF522" s="153"/>
      <c r="AG522" s="193">
        <v>2025</v>
      </c>
      <c r="AH522" s="128"/>
      <c r="AI522" s="172"/>
      <c r="AJ522" s="172"/>
      <c r="AK522" s="141">
        <f t="shared" si="109"/>
        <v>489</v>
      </c>
      <c r="AL522" s="35" t="s">
        <v>153</v>
      </c>
      <c r="AM522" s="141" t="str">
        <f t="shared" si="110"/>
        <v>489.</v>
      </c>
      <c r="AN522" s="192"/>
      <c r="AP522" s="16"/>
    </row>
    <row r="523" spans="1:42" ht="22.5" customHeight="1" x14ac:dyDescent="0.25">
      <c r="A523" s="68" t="str">
        <f t="shared" si="128"/>
        <v>490.</v>
      </c>
      <c r="B523" s="25">
        <v>1004</v>
      </c>
      <c r="C523" s="203" t="s">
        <v>2518</v>
      </c>
      <c r="D523" s="25">
        <v>1963</v>
      </c>
      <c r="E523" s="111" t="s">
        <v>2932</v>
      </c>
      <c r="F523" s="68" t="s">
        <v>2934</v>
      </c>
      <c r="G523" s="25">
        <v>5</v>
      </c>
      <c r="H523" s="25">
        <v>3</v>
      </c>
      <c r="I523" s="322">
        <v>2449.4</v>
      </c>
      <c r="J523" s="144">
        <v>2245.8000000000002</v>
      </c>
      <c r="K523" s="322">
        <v>2245.8000000000002</v>
      </c>
      <c r="L523" s="12">
        <v>87</v>
      </c>
      <c r="M523" s="153">
        <f t="shared" si="130"/>
        <v>1579930.8</v>
      </c>
      <c r="N523" s="153"/>
      <c r="O523" s="153"/>
      <c r="P523" s="153"/>
      <c r="Q523" s="144">
        <f t="shared" si="129"/>
        <v>1579930.8</v>
      </c>
      <c r="R523" s="153">
        <v>1082445</v>
      </c>
      <c r="S523" s="191"/>
      <c r="T523" s="153"/>
      <c r="U523" s="153"/>
      <c r="V523" s="153"/>
      <c r="W523" s="153">
        <v>224.7</v>
      </c>
      <c r="X523" s="153">
        <f>W523*2214</f>
        <v>497485.8</v>
      </c>
      <c r="Y523" s="153"/>
      <c r="Z523" s="153"/>
      <c r="AA523" s="153"/>
      <c r="AB523" s="153"/>
      <c r="AC523" s="153"/>
      <c r="AD523" s="153"/>
      <c r="AE523" s="153"/>
      <c r="AF523" s="153"/>
      <c r="AG523" s="193">
        <v>2025</v>
      </c>
      <c r="AH523" s="128"/>
      <c r="AI523" s="172"/>
      <c r="AJ523" s="172"/>
      <c r="AK523" s="141">
        <f t="shared" si="109"/>
        <v>490</v>
      </c>
      <c r="AL523" s="35" t="s">
        <v>153</v>
      </c>
      <c r="AM523" s="141" t="str">
        <f t="shared" si="110"/>
        <v>490.</v>
      </c>
      <c r="AN523" s="192"/>
      <c r="AO523" s="274"/>
      <c r="AP523" s="16"/>
    </row>
    <row r="524" spans="1:42" ht="22.5" customHeight="1" x14ac:dyDescent="0.25">
      <c r="A524" s="68" t="str">
        <f t="shared" si="128"/>
        <v>491.</v>
      </c>
      <c r="B524" s="25">
        <v>1028</v>
      </c>
      <c r="C524" s="203" t="s">
        <v>2520</v>
      </c>
      <c r="D524" s="25">
        <v>1968</v>
      </c>
      <c r="E524" s="111" t="s">
        <v>2932</v>
      </c>
      <c r="F524" s="68" t="s">
        <v>2934</v>
      </c>
      <c r="G524" s="25">
        <v>5</v>
      </c>
      <c r="H524" s="25">
        <v>2</v>
      </c>
      <c r="I524" s="322">
        <v>1936.8</v>
      </c>
      <c r="J524" s="144">
        <v>1787.7</v>
      </c>
      <c r="K524" s="322">
        <v>1787.8</v>
      </c>
      <c r="L524" s="12">
        <v>64</v>
      </c>
      <c r="M524" s="153">
        <f t="shared" si="130"/>
        <v>896005.79999999993</v>
      </c>
      <c r="N524" s="153"/>
      <c r="O524" s="153"/>
      <c r="P524" s="153"/>
      <c r="Q524" s="144">
        <f t="shared" si="129"/>
        <v>896005.79999999993</v>
      </c>
      <c r="R524" s="153"/>
      <c r="S524" s="191"/>
      <c r="T524" s="153"/>
      <c r="U524" s="153"/>
      <c r="V524" s="153"/>
      <c r="W524" s="153">
        <v>404.7</v>
      </c>
      <c r="X524" s="153">
        <f>W524*2214</f>
        <v>896005.79999999993</v>
      </c>
      <c r="Y524" s="153"/>
      <c r="Z524" s="153"/>
      <c r="AA524" s="153"/>
      <c r="AB524" s="153"/>
      <c r="AC524" s="153"/>
      <c r="AD524" s="153"/>
      <c r="AE524" s="153"/>
      <c r="AF524" s="153"/>
      <c r="AG524" s="193">
        <v>2025</v>
      </c>
      <c r="AH524" s="128"/>
      <c r="AI524" s="172"/>
      <c r="AJ524" s="172"/>
      <c r="AK524" s="141">
        <f t="shared" si="109"/>
        <v>491</v>
      </c>
      <c r="AL524" s="35" t="s">
        <v>153</v>
      </c>
      <c r="AM524" s="141" t="str">
        <f t="shared" si="110"/>
        <v>491.</v>
      </c>
      <c r="AN524" s="192"/>
      <c r="AO524" s="274"/>
      <c r="AP524" s="16"/>
    </row>
    <row r="525" spans="1:42" ht="22.5" customHeight="1" x14ac:dyDescent="0.25">
      <c r="A525" s="68" t="str">
        <f t="shared" si="128"/>
        <v>492.</v>
      </c>
      <c r="B525" s="25">
        <v>1042</v>
      </c>
      <c r="C525" s="36" t="s">
        <v>2521</v>
      </c>
      <c r="D525" s="25">
        <v>1981</v>
      </c>
      <c r="E525" s="111" t="s">
        <v>2932</v>
      </c>
      <c r="F525" s="68" t="s">
        <v>2934</v>
      </c>
      <c r="G525" s="25">
        <v>3</v>
      </c>
      <c r="H525" s="25">
        <v>3</v>
      </c>
      <c r="I525" s="322">
        <v>1416.52</v>
      </c>
      <c r="J525" s="322">
        <v>1266.1199999999999</v>
      </c>
      <c r="K525" s="322">
        <v>1266.1199999999999</v>
      </c>
      <c r="L525" s="12">
        <v>60</v>
      </c>
      <c r="M525" s="153">
        <f t="shared" si="130"/>
        <v>2011149</v>
      </c>
      <c r="N525" s="153"/>
      <c r="O525" s="153"/>
      <c r="P525" s="153"/>
      <c r="Q525" s="144">
        <f t="shared" si="129"/>
        <v>2011149</v>
      </c>
      <c r="R525" s="153"/>
      <c r="S525" s="191"/>
      <c r="T525" s="153"/>
      <c r="U525" s="153">
        <v>567</v>
      </c>
      <c r="V525" s="153">
        <f>U525*3547</f>
        <v>2011149</v>
      </c>
      <c r="W525" s="153"/>
      <c r="X525" s="153"/>
      <c r="Y525" s="153"/>
      <c r="Z525" s="153"/>
      <c r="AA525" s="153"/>
      <c r="AB525" s="153"/>
      <c r="AC525" s="153"/>
      <c r="AD525" s="153"/>
      <c r="AE525" s="153"/>
      <c r="AF525" s="153"/>
      <c r="AG525" s="193">
        <v>2025</v>
      </c>
      <c r="AH525" s="128"/>
      <c r="AI525" s="172"/>
      <c r="AJ525" s="172"/>
      <c r="AK525" s="141">
        <f t="shared" si="109"/>
        <v>492</v>
      </c>
      <c r="AL525" s="35" t="s">
        <v>153</v>
      </c>
      <c r="AM525" s="141" t="str">
        <f t="shared" si="110"/>
        <v>492.</v>
      </c>
      <c r="AN525" s="192"/>
      <c r="AP525" s="16"/>
    </row>
    <row r="526" spans="1:42" ht="22.5" customHeight="1" x14ac:dyDescent="0.25">
      <c r="A526" s="68" t="str">
        <f t="shared" si="128"/>
        <v>493.</v>
      </c>
      <c r="B526" s="25">
        <v>1047</v>
      </c>
      <c r="C526" s="203" t="s">
        <v>2522</v>
      </c>
      <c r="D526" s="25">
        <v>1974</v>
      </c>
      <c r="E526" s="111" t="s">
        <v>2932</v>
      </c>
      <c r="F526" s="68" t="s">
        <v>2934</v>
      </c>
      <c r="G526" s="25">
        <v>2</v>
      </c>
      <c r="H526" s="25">
        <v>2</v>
      </c>
      <c r="I526" s="144">
        <v>573.5</v>
      </c>
      <c r="J526" s="144">
        <v>518.5</v>
      </c>
      <c r="K526" s="144">
        <v>518.5</v>
      </c>
      <c r="L526" s="30">
        <v>17</v>
      </c>
      <c r="M526" s="153">
        <f t="shared" si="130"/>
        <v>1998364.3</v>
      </c>
      <c r="N526" s="153"/>
      <c r="O526" s="153"/>
      <c r="P526" s="153"/>
      <c r="Q526" s="144">
        <f t="shared" si="129"/>
        <v>1998364.3</v>
      </c>
      <c r="R526" s="153">
        <f>108889.8+1171598.5+717876</f>
        <v>1998364.3</v>
      </c>
      <c r="S526" s="191"/>
      <c r="T526" s="153"/>
      <c r="U526" s="153"/>
      <c r="V526" s="153"/>
      <c r="W526" s="153"/>
      <c r="X526" s="153"/>
      <c r="Y526" s="153"/>
      <c r="Z526" s="153"/>
      <c r="AA526" s="153"/>
      <c r="AB526" s="153"/>
      <c r="AC526" s="153"/>
      <c r="AD526" s="153"/>
      <c r="AE526" s="153"/>
      <c r="AF526" s="153"/>
      <c r="AG526" s="193">
        <v>2025</v>
      </c>
      <c r="AH526" s="128"/>
      <c r="AI526" s="172"/>
      <c r="AJ526" s="172"/>
      <c r="AK526" s="141">
        <f t="shared" si="109"/>
        <v>493</v>
      </c>
      <c r="AL526" s="35" t="s">
        <v>153</v>
      </c>
      <c r="AM526" s="141" t="str">
        <f t="shared" si="110"/>
        <v>493.</v>
      </c>
      <c r="AN526" s="192"/>
      <c r="AO526" s="274"/>
      <c r="AP526" s="16"/>
    </row>
    <row r="527" spans="1:42" ht="22.5" customHeight="1" x14ac:dyDescent="0.25">
      <c r="A527" s="68" t="str">
        <f t="shared" si="128"/>
        <v>494.</v>
      </c>
      <c r="B527" s="25">
        <v>1044</v>
      </c>
      <c r="C527" s="203" t="s">
        <v>2523</v>
      </c>
      <c r="D527" s="25">
        <v>1979</v>
      </c>
      <c r="E527" s="111" t="s">
        <v>2932</v>
      </c>
      <c r="F527" s="68" t="s">
        <v>2933</v>
      </c>
      <c r="G527" s="25">
        <v>3</v>
      </c>
      <c r="H527" s="25">
        <v>2</v>
      </c>
      <c r="I527" s="322">
        <v>1327.6</v>
      </c>
      <c r="J527" s="144">
        <v>1186.9000000000001</v>
      </c>
      <c r="K527" s="322">
        <v>1186.9000000000001</v>
      </c>
      <c r="L527" s="12">
        <v>40</v>
      </c>
      <c r="M527" s="153">
        <f t="shared" si="130"/>
        <v>1971236.2</v>
      </c>
      <c r="N527" s="153"/>
      <c r="O527" s="153"/>
      <c r="P527" s="153"/>
      <c r="Q527" s="144">
        <f t="shared" si="129"/>
        <v>1971236.2</v>
      </c>
      <c r="R527" s="153">
        <f>1433533+537703.2</f>
        <v>1971236.2</v>
      </c>
      <c r="S527" s="191"/>
      <c r="T527" s="153"/>
      <c r="U527" s="153"/>
      <c r="V527" s="153"/>
      <c r="W527" s="153"/>
      <c r="X527" s="153"/>
      <c r="Y527" s="153"/>
      <c r="Z527" s="153"/>
      <c r="AA527" s="153"/>
      <c r="AB527" s="153"/>
      <c r="AC527" s="153"/>
      <c r="AD527" s="153"/>
      <c r="AE527" s="153"/>
      <c r="AF527" s="153"/>
      <c r="AG527" s="193">
        <v>2025</v>
      </c>
      <c r="AH527" s="128"/>
      <c r="AI527" s="172"/>
      <c r="AJ527" s="172"/>
      <c r="AK527" s="141">
        <f t="shared" si="109"/>
        <v>494</v>
      </c>
      <c r="AL527" s="35" t="s">
        <v>153</v>
      </c>
      <c r="AM527" s="141" t="str">
        <f t="shared" si="110"/>
        <v>494.</v>
      </c>
      <c r="AN527" s="192"/>
      <c r="AO527" s="274"/>
      <c r="AP527" s="16"/>
    </row>
    <row r="528" spans="1:42" ht="22.5" customHeight="1" x14ac:dyDescent="0.25">
      <c r="A528" s="68" t="str">
        <f t="shared" si="128"/>
        <v>495.</v>
      </c>
      <c r="B528" s="25">
        <v>1061</v>
      </c>
      <c r="C528" s="36" t="s">
        <v>2525</v>
      </c>
      <c r="D528" s="25">
        <v>1981</v>
      </c>
      <c r="E528" s="111" t="s">
        <v>2932</v>
      </c>
      <c r="F528" s="68" t="s">
        <v>2934</v>
      </c>
      <c r="G528" s="25">
        <v>5</v>
      </c>
      <c r="H528" s="25">
        <v>8</v>
      </c>
      <c r="I528" s="322">
        <v>6788.83</v>
      </c>
      <c r="J528" s="322">
        <v>6042.59</v>
      </c>
      <c r="K528" s="322">
        <v>5363.39</v>
      </c>
      <c r="L528" s="12">
        <v>197</v>
      </c>
      <c r="M528" s="153">
        <f t="shared" si="130"/>
        <v>13287592</v>
      </c>
      <c r="N528" s="153"/>
      <c r="O528" s="153"/>
      <c r="P528" s="153"/>
      <c r="Q528" s="144">
        <f t="shared" si="129"/>
        <v>13287592</v>
      </c>
      <c r="R528" s="153">
        <v>13287592</v>
      </c>
      <c r="S528" s="191"/>
      <c r="T528" s="153"/>
      <c r="U528" s="153"/>
      <c r="V528" s="153"/>
      <c r="W528" s="153"/>
      <c r="X528" s="153"/>
      <c r="Y528" s="153"/>
      <c r="Z528" s="153"/>
      <c r="AA528" s="153"/>
      <c r="AB528" s="153"/>
      <c r="AC528" s="153"/>
      <c r="AD528" s="153"/>
      <c r="AE528" s="153"/>
      <c r="AF528" s="153"/>
      <c r="AG528" s="193">
        <v>2025</v>
      </c>
      <c r="AH528" s="128"/>
      <c r="AI528" s="172"/>
      <c r="AJ528" s="172"/>
      <c r="AK528" s="141">
        <f t="shared" si="109"/>
        <v>495</v>
      </c>
      <c r="AL528" s="35" t="s">
        <v>153</v>
      </c>
      <c r="AM528" s="141" t="str">
        <f t="shared" si="110"/>
        <v>495.</v>
      </c>
      <c r="AN528" s="192"/>
      <c r="AO528" s="274"/>
      <c r="AP528" s="16"/>
    </row>
    <row r="529" spans="1:42" ht="22.5" customHeight="1" x14ac:dyDescent="0.25">
      <c r="A529" s="68" t="str">
        <f t="shared" si="128"/>
        <v>496.</v>
      </c>
      <c r="B529" s="25">
        <v>1066</v>
      </c>
      <c r="C529" s="203" t="s">
        <v>2526</v>
      </c>
      <c r="D529" s="25">
        <v>1975</v>
      </c>
      <c r="E529" s="111" t="s">
        <v>2932</v>
      </c>
      <c r="F529" s="68" t="s">
        <v>2934</v>
      </c>
      <c r="G529" s="25">
        <v>2</v>
      </c>
      <c r="H529" s="25">
        <v>2</v>
      </c>
      <c r="I529" s="322">
        <v>785.8</v>
      </c>
      <c r="J529" s="144">
        <v>728.6</v>
      </c>
      <c r="K529" s="322">
        <v>728.6</v>
      </c>
      <c r="L529" s="12">
        <v>25</v>
      </c>
      <c r="M529" s="153">
        <f t="shared" si="130"/>
        <v>2464537.2000000002</v>
      </c>
      <c r="N529" s="153"/>
      <c r="O529" s="153"/>
      <c r="P529" s="153"/>
      <c r="Q529" s="144">
        <f t="shared" si="129"/>
        <v>2464537.2000000002</v>
      </c>
      <c r="R529" s="153">
        <f>727260+1259722.2+477555</f>
        <v>2464537.2000000002</v>
      </c>
      <c r="S529" s="191"/>
      <c r="T529" s="153"/>
      <c r="U529" s="153"/>
      <c r="V529" s="153"/>
      <c r="W529" s="153"/>
      <c r="X529" s="153"/>
      <c r="Y529" s="153"/>
      <c r="Z529" s="153"/>
      <c r="AA529" s="153"/>
      <c r="AB529" s="153"/>
      <c r="AC529" s="153"/>
      <c r="AD529" s="153"/>
      <c r="AE529" s="153"/>
      <c r="AF529" s="153"/>
      <c r="AG529" s="193">
        <v>2025</v>
      </c>
      <c r="AH529" s="128"/>
      <c r="AI529" s="172"/>
      <c r="AJ529" s="172"/>
      <c r="AK529" s="141">
        <f t="shared" si="109"/>
        <v>496</v>
      </c>
      <c r="AL529" s="35" t="s">
        <v>153</v>
      </c>
      <c r="AM529" s="141" t="str">
        <f t="shared" si="110"/>
        <v>496.</v>
      </c>
      <c r="AN529" s="192"/>
      <c r="AO529" s="274"/>
      <c r="AP529" s="16"/>
    </row>
    <row r="530" spans="1:42" ht="22.5" customHeight="1" x14ac:dyDescent="0.25">
      <c r="A530" s="68" t="str">
        <f t="shared" si="128"/>
        <v>497.</v>
      </c>
      <c r="B530" s="25">
        <v>1107</v>
      </c>
      <c r="C530" s="203" t="s">
        <v>2534</v>
      </c>
      <c r="D530" s="25">
        <v>1964</v>
      </c>
      <c r="E530" s="111" t="s">
        <v>2932</v>
      </c>
      <c r="F530" s="68" t="s">
        <v>2934</v>
      </c>
      <c r="G530" s="25">
        <v>2</v>
      </c>
      <c r="H530" s="25">
        <v>2</v>
      </c>
      <c r="I530" s="322">
        <v>545.70000000000005</v>
      </c>
      <c r="J530" s="144">
        <v>480.3</v>
      </c>
      <c r="K530" s="322">
        <v>480.3</v>
      </c>
      <c r="L530" s="12">
        <v>16</v>
      </c>
      <c r="M530" s="153">
        <f t="shared" si="130"/>
        <v>149912</v>
      </c>
      <c r="N530" s="153"/>
      <c r="O530" s="153"/>
      <c r="P530" s="153"/>
      <c r="Q530" s="144">
        <f t="shared" si="129"/>
        <v>149912</v>
      </c>
      <c r="R530" s="153"/>
      <c r="S530" s="191"/>
      <c r="T530" s="153"/>
      <c r="U530" s="153"/>
      <c r="V530" s="153"/>
      <c r="W530" s="153"/>
      <c r="X530" s="153"/>
      <c r="Y530" s="153"/>
      <c r="Z530" s="153"/>
      <c r="AA530" s="153">
        <v>56</v>
      </c>
      <c r="AB530" s="153">
        <f>AA530*2677</f>
        <v>149912</v>
      </c>
      <c r="AC530" s="153"/>
      <c r="AD530" s="153"/>
      <c r="AE530" s="144"/>
      <c r="AF530" s="153"/>
      <c r="AG530" s="193">
        <v>2025</v>
      </c>
      <c r="AH530" s="128"/>
      <c r="AI530" s="172"/>
      <c r="AJ530" s="172"/>
      <c r="AK530" s="141">
        <f t="shared" si="109"/>
        <v>497</v>
      </c>
      <c r="AL530" s="35" t="s">
        <v>153</v>
      </c>
      <c r="AM530" s="141" t="str">
        <f t="shared" si="110"/>
        <v>497.</v>
      </c>
      <c r="AN530" s="192"/>
      <c r="AO530" s="274"/>
      <c r="AP530" s="16"/>
    </row>
    <row r="531" spans="1:42" ht="22.5" customHeight="1" x14ac:dyDescent="0.25">
      <c r="A531" s="68" t="str">
        <f t="shared" si="128"/>
        <v>498.</v>
      </c>
      <c r="B531" s="25">
        <v>1115</v>
      </c>
      <c r="C531" s="36" t="s">
        <v>2546</v>
      </c>
      <c r="D531" s="25">
        <v>1979</v>
      </c>
      <c r="E531" s="111" t="s">
        <v>2932</v>
      </c>
      <c r="F531" s="68" t="s">
        <v>2933</v>
      </c>
      <c r="G531" s="25">
        <v>5</v>
      </c>
      <c r="H531" s="25">
        <v>4</v>
      </c>
      <c r="I531" s="322">
        <v>3655.25</v>
      </c>
      <c r="J531" s="322">
        <v>3347.68</v>
      </c>
      <c r="K531" s="322">
        <v>3347.68</v>
      </c>
      <c r="L531" s="12">
        <v>159</v>
      </c>
      <c r="M531" s="153">
        <f t="shared" si="130"/>
        <v>2974265.9099999997</v>
      </c>
      <c r="N531" s="153"/>
      <c r="O531" s="153"/>
      <c r="P531" s="153"/>
      <c r="Q531" s="144">
        <f t="shared" si="129"/>
        <v>2974265.9099999997</v>
      </c>
      <c r="R531" s="153"/>
      <c r="S531" s="191"/>
      <c r="T531" s="153"/>
      <c r="U531" s="153">
        <v>838.53</v>
      </c>
      <c r="V531" s="153">
        <f>U531*3547</f>
        <v>2974265.9099999997</v>
      </c>
      <c r="W531" s="153"/>
      <c r="X531" s="153"/>
      <c r="Y531" s="153"/>
      <c r="Z531" s="153"/>
      <c r="AA531" s="153"/>
      <c r="AB531" s="153"/>
      <c r="AC531" s="153"/>
      <c r="AD531" s="153"/>
      <c r="AE531" s="153"/>
      <c r="AF531" s="153"/>
      <c r="AG531" s="193">
        <v>2025</v>
      </c>
      <c r="AH531" s="128"/>
      <c r="AI531" s="172"/>
      <c r="AJ531" s="172"/>
      <c r="AK531" s="141">
        <f t="shared" si="109"/>
        <v>498</v>
      </c>
      <c r="AL531" s="35" t="s">
        <v>153</v>
      </c>
      <c r="AM531" s="141" t="str">
        <f t="shared" si="110"/>
        <v>498.</v>
      </c>
      <c r="AN531" s="192"/>
      <c r="AP531" s="16"/>
    </row>
    <row r="532" spans="1:42" ht="22.5" customHeight="1" x14ac:dyDescent="0.25">
      <c r="A532" s="68" t="str">
        <f t="shared" si="128"/>
        <v>499.</v>
      </c>
      <c r="B532" s="25">
        <v>911</v>
      </c>
      <c r="C532" s="203" t="s">
        <v>2550</v>
      </c>
      <c r="D532" s="25">
        <v>1965</v>
      </c>
      <c r="E532" s="111" t="s">
        <v>2932</v>
      </c>
      <c r="F532" s="68" t="s">
        <v>2933</v>
      </c>
      <c r="G532" s="25">
        <v>5</v>
      </c>
      <c r="H532" s="25">
        <v>5</v>
      </c>
      <c r="I532" s="322">
        <v>5067.6000000000004</v>
      </c>
      <c r="J532" s="144">
        <v>3088</v>
      </c>
      <c r="K532" s="322">
        <v>3088</v>
      </c>
      <c r="L532" s="12">
        <v>134</v>
      </c>
      <c r="M532" s="153">
        <f t="shared" si="130"/>
        <v>1463475</v>
      </c>
      <c r="N532" s="153"/>
      <c r="O532" s="153"/>
      <c r="P532" s="153"/>
      <c r="Q532" s="144">
        <f t="shared" si="129"/>
        <v>1463475</v>
      </c>
      <c r="R532" s="153">
        <v>1463475</v>
      </c>
      <c r="S532" s="191"/>
      <c r="T532" s="153"/>
      <c r="U532" s="153"/>
      <c r="V532" s="153"/>
      <c r="W532" s="153"/>
      <c r="X532" s="153"/>
      <c r="Y532" s="153"/>
      <c r="Z532" s="153"/>
      <c r="AA532" s="153"/>
      <c r="AB532" s="153"/>
      <c r="AC532" s="153"/>
      <c r="AD532" s="153"/>
      <c r="AE532" s="144"/>
      <c r="AF532" s="153"/>
      <c r="AG532" s="193">
        <v>2025</v>
      </c>
      <c r="AH532" s="128"/>
      <c r="AI532" s="172"/>
      <c r="AJ532" s="172"/>
      <c r="AK532" s="141">
        <f t="shared" si="109"/>
        <v>499</v>
      </c>
      <c r="AL532" s="35" t="s">
        <v>153</v>
      </c>
      <c r="AM532" s="141" t="str">
        <f t="shared" si="110"/>
        <v>499.</v>
      </c>
      <c r="AN532" s="192"/>
      <c r="AP532" s="16"/>
    </row>
    <row r="533" spans="1:42" ht="22.5" customHeight="1" x14ac:dyDescent="0.25">
      <c r="A533" s="68" t="str">
        <f t="shared" si="128"/>
        <v>500.</v>
      </c>
      <c r="B533" s="25">
        <v>912</v>
      </c>
      <c r="C533" s="203" t="s">
        <v>2551</v>
      </c>
      <c r="D533" s="25">
        <v>1966</v>
      </c>
      <c r="E533" s="111" t="s">
        <v>2932</v>
      </c>
      <c r="F533" s="68" t="s">
        <v>2933</v>
      </c>
      <c r="G533" s="25">
        <v>5</v>
      </c>
      <c r="H533" s="25">
        <v>5</v>
      </c>
      <c r="I533" s="322">
        <v>4954.5</v>
      </c>
      <c r="J533" s="144">
        <v>3097.3</v>
      </c>
      <c r="K533" s="322">
        <v>3097.3</v>
      </c>
      <c r="L533" s="12">
        <v>136</v>
      </c>
      <c r="M533" s="153">
        <f t="shared" si="130"/>
        <v>1143200</v>
      </c>
      <c r="N533" s="153"/>
      <c r="O533" s="153"/>
      <c r="P533" s="153"/>
      <c r="Q533" s="144">
        <f t="shared" si="129"/>
        <v>1143200</v>
      </c>
      <c r="R533" s="153">
        <v>1143200</v>
      </c>
      <c r="S533" s="191"/>
      <c r="T533" s="153"/>
      <c r="U533" s="153"/>
      <c r="V533" s="153"/>
      <c r="W533" s="153"/>
      <c r="X533" s="153"/>
      <c r="Y533" s="153"/>
      <c r="Z533" s="153"/>
      <c r="AA533" s="153"/>
      <c r="AB533" s="153"/>
      <c r="AC533" s="153"/>
      <c r="AD533" s="153"/>
      <c r="AE533" s="153"/>
      <c r="AF533" s="153"/>
      <c r="AG533" s="193">
        <v>2025</v>
      </c>
      <c r="AH533" s="128"/>
      <c r="AI533" s="172"/>
      <c r="AJ533" s="172"/>
      <c r="AK533" s="141">
        <f t="shared" si="109"/>
        <v>500</v>
      </c>
      <c r="AL533" s="35" t="s">
        <v>153</v>
      </c>
      <c r="AM533" s="141" t="str">
        <f t="shared" si="110"/>
        <v>500.</v>
      </c>
      <c r="AN533" s="192"/>
      <c r="AO533" s="274"/>
      <c r="AP533" s="16"/>
    </row>
    <row r="534" spans="1:42" ht="22.5" customHeight="1" x14ac:dyDescent="0.25">
      <c r="A534" s="68" t="str">
        <f t="shared" si="128"/>
        <v>501.</v>
      </c>
      <c r="B534" s="25">
        <v>913</v>
      </c>
      <c r="C534" s="203" t="s">
        <v>2552</v>
      </c>
      <c r="D534" s="25">
        <v>1966</v>
      </c>
      <c r="E534" s="111" t="s">
        <v>2932</v>
      </c>
      <c r="F534" s="68" t="s">
        <v>2933</v>
      </c>
      <c r="G534" s="25">
        <v>5</v>
      </c>
      <c r="H534" s="25">
        <v>5</v>
      </c>
      <c r="I534" s="322">
        <v>4959.6000000000004</v>
      </c>
      <c r="J534" s="144">
        <v>3093.2</v>
      </c>
      <c r="K534" s="322">
        <v>3093.2</v>
      </c>
      <c r="L534" s="12">
        <v>134</v>
      </c>
      <c r="M534" s="153">
        <f t="shared" si="130"/>
        <v>1143200</v>
      </c>
      <c r="N534" s="153"/>
      <c r="O534" s="153"/>
      <c r="P534" s="153"/>
      <c r="Q534" s="144">
        <f t="shared" si="129"/>
        <v>1143200</v>
      </c>
      <c r="R534" s="153">
        <v>1143200</v>
      </c>
      <c r="S534" s="191"/>
      <c r="T534" s="153"/>
      <c r="U534" s="153"/>
      <c r="V534" s="153"/>
      <c r="W534" s="153"/>
      <c r="X534" s="153"/>
      <c r="Y534" s="153"/>
      <c r="Z534" s="153"/>
      <c r="AA534" s="153"/>
      <c r="AB534" s="153"/>
      <c r="AC534" s="153"/>
      <c r="AD534" s="153"/>
      <c r="AE534" s="153"/>
      <c r="AF534" s="153"/>
      <c r="AG534" s="193">
        <v>2025</v>
      </c>
      <c r="AH534" s="128"/>
      <c r="AI534" s="172"/>
      <c r="AJ534" s="172"/>
      <c r="AK534" s="141">
        <f t="shared" si="109"/>
        <v>501</v>
      </c>
      <c r="AL534" s="35" t="s">
        <v>153</v>
      </c>
      <c r="AM534" s="141" t="str">
        <f t="shared" si="110"/>
        <v>501.</v>
      </c>
      <c r="AN534" s="192"/>
      <c r="AO534" s="274"/>
      <c r="AP534" s="16"/>
    </row>
    <row r="535" spans="1:42" ht="22.5" customHeight="1" x14ac:dyDescent="0.25">
      <c r="A535" s="68" t="str">
        <f t="shared" si="128"/>
        <v>502.</v>
      </c>
      <c r="B535" s="25">
        <v>937</v>
      </c>
      <c r="C535" s="300" t="s">
        <v>2554</v>
      </c>
      <c r="D535" s="25">
        <v>1966</v>
      </c>
      <c r="E535" s="111" t="s">
        <v>2932</v>
      </c>
      <c r="F535" s="68" t="s">
        <v>2934</v>
      </c>
      <c r="G535" s="25">
        <v>4</v>
      </c>
      <c r="H535" s="25">
        <v>2</v>
      </c>
      <c r="I535" s="322">
        <v>1358.3</v>
      </c>
      <c r="J535" s="144">
        <v>1262.9000000000001</v>
      </c>
      <c r="K535" s="322">
        <v>1189.8</v>
      </c>
      <c r="L535" s="30">
        <v>43</v>
      </c>
      <c r="M535" s="144">
        <f t="shared" si="130"/>
        <v>2610560</v>
      </c>
      <c r="N535" s="144"/>
      <c r="O535" s="144"/>
      <c r="P535" s="144"/>
      <c r="Q535" s="144">
        <f t="shared" si="129"/>
        <v>2610560</v>
      </c>
      <c r="R535" s="144">
        <f>609960+2000600</f>
        <v>2610560</v>
      </c>
      <c r="S535" s="30"/>
      <c r="T535" s="144"/>
      <c r="U535" s="144"/>
      <c r="V535" s="144"/>
      <c r="W535" s="144"/>
      <c r="X535" s="144"/>
      <c r="Y535" s="144"/>
      <c r="Z535" s="144"/>
      <c r="AA535" s="144"/>
      <c r="AB535" s="144"/>
      <c r="AC535" s="144"/>
      <c r="AD535" s="144"/>
      <c r="AE535" s="144"/>
      <c r="AF535" s="144"/>
      <c r="AG535" s="193">
        <v>2025</v>
      </c>
      <c r="AH535" s="128"/>
      <c r="AI535" s="172"/>
      <c r="AJ535" s="172"/>
      <c r="AK535" s="141">
        <f t="shared" si="109"/>
        <v>502</v>
      </c>
      <c r="AL535" s="35" t="s">
        <v>153</v>
      </c>
      <c r="AM535" s="141" t="str">
        <f t="shared" si="110"/>
        <v>502.</v>
      </c>
      <c r="AN535" s="192"/>
      <c r="AO535" s="274"/>
      <c r="AP535" s="16"/>
    </row>
    <row r="536" spans="1:42" ht="22.5" customHeight="1" x14ac:dyDescent="0.25">
      <c r="A536" s="68" t="str">
        <f t="shared" si="128"/>
        <v>503.</v>
      </c>
      <c r="B536" s="25">
        <v>936</v>
      </c>
      <c r="C536" s="203" t="s">
        <v>2555</v>
      </c>
      <c r="D536" s="25">
        <v>1962</v>
      </c>
      <c r="E536" s="111" t="s">
        <v>2932</v>
      </c>
      <c r="F536" s="68" t="s">
        <v>2934</v>
      </c>
      <c r="G536" s="25">
        <v>2</v>
      </c>
      <c r="H536" s="25">
        <v>1</v>
      </c>
      <c r="I536" s="322">
        <v>288.8</v>
      </c>
      <c r="J536" s="144">
        <v>268.2</v>
      </c>
      <c r="K536" s="322">
        <v>268.2</v>
      </c>
      <c r="L536" s="12">
        <v>10</v>
      </c>
      <c r="M536" s="153">
        <f t="shared" si="130"/>
        <v>975880</v>
      </c>
      <c r="N536" s="153"/>
      <c r="O536" s="153"/>
      <c r="P536" s="153"/>
      <c r="Q536" s="144">
        <f t="shared" si="129"/>
        <v>975880</v>
      </c>
      <c r="R536" s="153"/>
      <c r="S536" s="191"/>
      <c r="T536" s="153"/>
      <c r="U536" s="153"/>
      <c r="V536" s="153"/>
      <c r="W536" s="153"/>
      <c r="X536" s="153"/>
      <c r="Y536" s="153">
        <v>310</v>
      </c>
      <c r="Z536" s="153">
        <f>Y536*3148</f>
        <v>975880</v>
      </c>
      <c r="AA536" s="153"/>
      <c r="AB536" s="153"/>
      <c r="AC536" s="153"/>
      <c r="AD536" s="153"/>
      <c r="AE536" s="144"/>
      <c r="AF536" s="153"/>
      <c r="AG536" s="193">
        <v>2025</v>
      </c>
      <c r="AH536" s="128"/>
      <c r="AI536" s="172"/>
      <c r="AJ536" s="172"/>
      <c r="AK536" s="141">
        <f t="shared" si="109"/>
        <v>503</v>
      </c>
      <c r="AL536" s="35" t="s">
        <v>153</v>
      </c>
      <c r="AM536" s="141" t="str">
        <f t="shared" si="110"/>
        <v>503.</v>
      </c>
      <c r="AN536" s="192"/>
      <c r="AO536" s="274"/>
      <c r="AP536" s="16"/>
    </row>
    <row r="537" spans="1:42" ht="22.5" customHeight="1" x14ac:dyDescent="0.25">
      <c r="A537" s="68" t="str">
        <f t="shared" si="128"/>
        <v>504.</v>
      </c>
      <c r="B537" s="25">
        <v>939</v>
      </c>
      <c r="C537" s="36" t="s">
        <v>2557</v>
      </c>
      <c r="D537" s="25">
        <v>1977</v>
      </c>
      <c r="E537" s="111" t="s">
        <v>2932</v>
      </c>
      <c r="F537" s="68" t="s">
        <v>2933</v>
      </c>
      <c r="G537" s="25">
        <v>5</v>
      </c>
      <c r="H537" s="25">
        <v>4</v>
      </c>
      <c r="I537" s="322">
        <v>3574.9</v>
      </c>
      <c r="J537" s="322">
        <v>3312.86</v>
      </c>
      <c r="K537" s="322">
        <v>3312.86</v>
      </c>
      <c r="L537" s="12">
        <v>109</v>
      </c>
      <c r="M537" s="153">
        <f t="shared" si="130"/>
        <v>2937625.4000000004</v>
      </c>
      <c r="N537" s="153"/>
      <c r="O537" s="153"/>
      <c r="P537" s="153"/>
      <c r="Q537" s="144">
        <f t="shared" si="129"/>
        <v>2937625.4000000004</v>
      </c>
      <c r="R537" s="153"/>
      <c r="S537" s="191"/>
      <c r="T537" s="153"/>
      <c r="U537" s="153">
        <v>828.2</v>
      </c>
      <c r="V537" s="153">
        <f>U537*3547</f>
        <v>2937625.4000000004</v>
      </c>
      <c r="W537" s="153"/>
      <c r="X537" s="153"/>
      <c r="Y537" s="153"/>
      <c r="Z537" s="153"/>
      <c r="AA537" s="153"/>
      <c r="AB537" s="153"/>
      <c r="AC537" s="153"/>
      <c r="AD537" s="153"/>
      <c r="AE537" s="153"/>
      <c r="AF537" s="153"/>
      <c r="AG537" s="193">
        <v>2025</v>
      </c>
      <c r="AH537" s="128"/>
      <c r="AI537" s="172"/>
      <c r="AJ537" s="172"/>
      <c r="AK537" s="141">
        <f t="shared" si="109"/>
        <v>504</v>
      </c>
      <c r="AL537" s="35" t="s">
        <v>153</v>
      </c>
      <c r="AM537" s="141" t="str">
        <f t="shared" si="110"/>
        <v>504.</v>
      </c>
      <c r="AN537" s="192"/>
      <c r="AO537" s="274"/>
      <c r="AP537" s="16"/>
    </row>
    <row r="538" spans="1:42" ht="22.5" customHeight="1" x14ac:dyDescent="0.25">
      <c r="A538" s="68" t="str">
        <f t="shared" si="128"/>
        <v>505.</v>
      </c>
      <c r="B538" s="25">
        <v>940</v>
      </c>
      <c r="C538" s="36" t="s">
        <v>2558</v>
      </c>
      <c r="D538" s="25">
        <v>1980</v>
      </c>
      <c r="E538" s="111" t="s">
        <v>2932</v>
      </c>
      <c r="F538" s="68" t="s">
        <v>2933</v>
      </c>
      <c r="G538" s="25">
        <v>5</v>
      </c>
      <c r="H538" s="25">
        <v>6</v>
      </c>
      <c r="I538" s="322">
        <v>5096.8</v>
      </c>
      <c r="J538" s="322">
        <v>4706</v>
      </c>
      <c r="K538" s="322">
        <v>4706</v>
      </c>
      <c r="L538" s="12">
        <v>145</v>
      </c>
      <c r="M538" s="153">
        <f t="shared" si="130"/>
        <v>4196101</v>
      </c>
      <c r="N538" s="153"/>
      <c r="O538" s="153"/>
      <c r="P538" s="153"/>
      <c r="Q538" s="144">
        <f t="shared" si="129"/>
        <v>4196101</v>
      </c>
      <c r="R538" s="153"/>
      <c r="S538" s="191"/>
      <c r="T538" s="153"/>
      <c r="U538" s="153">
        <v>1183</v>
      </c>
      <c r="V538" s="153">
        <f>U538*3547</f>
        <v>4196101</v>
      </c>
      <c r="W538" s="153"/>
      <c r="X538" s="153"/>
      <c r="Y538" s="153"/>
      <c r="Z538" s="153"/>
      <c r="AA538" s="153"/>
      <c r="AB538" s="153"/>
      <c r="AC538" s="153"/>
      <c r="AD538" s="153"/>
      <c r="AE538" s="153"/>
      <c r="AF538" s="153"/>
      <c r="AG538" s="193">
        <v>2025</v>
      </c>
      <c r="AH538" s="128"/>
      <c r="AI538" s="172"/>
      <c r="AJ538" s="172"/>
      <c r="AK538" s="141">
        <f t="shared" si="109"/>
        <v>505</v>
      </c>
      <c r="AL538" s="35" t="s">
        <v>153</v>
      </c>
      <c r="AM538" s="141" t="str">
        <f t="shared" si="110"/>
        <v>505.</v>
      </c>
      <c r="AN538" s="192"/>
      <c r="AP538" s="16"/>
    </row>
    <row r="539" spans="1:42" ht="22.5" customHeight="1" x14ac:dyDescent="0.25">
      <c r="A539" s="68" t="str">
        <f t="shared" si="128"/>
        <v>506.</v>
      </c>
      <c r="B539" s="25">
        <v>944</v>
      </c>
      <c r="C539" s="203" t="s">
        <v>2559</v>
      </c>
      <c r="D539" s="25">
        <v>1968</v>
      </c>
      <c r="E539" s="111" t="s">
        <v>2932</v>
      </c>
      <c r="F539" s="68" t="s">
        <v>2934</v>
      </c>
      <c r="G539" s="25">
        <v>2</v>
      </c>
      <c r="H539" s="25">
        <v>2</v>
      </c>
      <c r="I539" s="322">
        <v>563.70000000000005</v>
      </c>
      <c r="J539" s="144">
        <v>521.79999999999995</v>
      </c>
      <c r="K539" s="322">
        <v>521.79999999999995</v>
      </c>
      <c r="L539" s="12">
        <v>27</v>
      </c>
      <c r="M539" s="153">
        <f t="shared" si="130"/>
        <v>1041408</v>
      </c>
      <c r="N539" s="153"/>
      <c r="O539" s="153"/>
      <c r="P539" s="153"/>
      <c r="Q539" s="144">
        <f t="shared" si="129"/>
        <v>1041408</v>
      </c>
      <c r="R539" s="153">
        <v>408204</v>
      </c>
      <c r="S539" s="191"/>
      <c r="T539" s="153"/>
      <c r="U539" s="153"/>
      <c r="V539" s="153"/>
      <c r="W539" s="153">
        <v>286</v>
      </c>
      <c r="X539" s="153">
        <f>W539*2214</f>
        <v>633204</v>
      </c>
      <c r="Y539" s="153"/>
      <c r="Z539" s="153"/>
      <c r="AA539" s="153"/>
      <c r="AB539" s="153"/>
      <c r="AC539" s="153"/>
      <c r="AD539" s="153"/>
      <c r="AE539" s="153"/>
      <c r="AF539" s="153"/>
      <c r="AG539" s="193">
        <v>2025</v>
      </c>
      <c r="AH539" s="128"/>
      <c r="AI539" s="172"/>
      <c r="AJ539" s="172"/>
      <c r="AK539" s="141">
        <f t="shared" si="109"/>
        <v>506</v>
      </c>
      <c r="AL539" s="35" t="s">
        <v>153</v>
      </c>
      <c r="AM539" s="141" t="str">
        <f t="shared" si="110"/>
        <v>506.</v>
      </c>
      <c r="AN539" s="192"/>
      <c r="AP539" s="16"/>
    </row>
    <row r="540" spans="1:42" ht="22.5" customHeight="1" x14ac:dyDescent="0.25">
      <c r="A540" s="68" t="str">
        <f t="shared" si="128"/>
        <v>507.</v>
      </c>
      <c r="B540" s="25">
        <v>943</v>
      </c>
      <c r="C540" s="203" t="s">
        <v>2560</v>
      </c>
      <c r="D540" s="25">
        <v>1970</v>
      </c>
      <c r="E540" s="111" t="s">
        <v>2932</v>
      </c>
      <c r="F540" s="68" t="s">
        <v>2934</v>
      </c>
      <c r="G540" s="25">
        <v>2</v>
      </c>
      <c r="H540" s="25">
        <v>2</v>
      </c>
      <c r="I540" s="144">
        <v>573.20000000000005</v>
      </c>
      <c r="J540" s="144">
        <v>523.4</v>
      </c>
      <c r="K540" s="144">
        <v>523.4</v>
      </c>
      <c r="L540" s="30">
        <v>18</v>
      </c>
      <c r="M540" s="153">
        <f t="shared" si="130"/>
        <v>139204</v>
      </c>
      <c r="N540" s="153"/>
      <c r="O540" s="153"/>
      <c r="P540" s="153"/>
      <c r="Q540" s="144">
        <f t="shared" si="129"/>
        <v>139204</v>
      </c>
      <c r="R540" s="153"/>
      <c r="S540" s="191"/>
      <c r="T540" s="153"/>
      <c r="U540" s="153"/>
      <c r="V540" s="153"/>
      <c r="W540" s="153"/>
      <c r="X540" s="153"/>
      <c r="Y540" s="153"/>
      <c r="Z540" s="153"/>
      <c r="AA540" s="153">
        <v>52</v>
      </c>
      <c r="AB540" s="153">
        <f>AA540*2677</f>
        <v>139204</v>
      </c>
      <c r="AC540" s="153"/>
      <c r="AD540" s="153"/>
      <c r="AE540" s="144"/>
      <c r="AF540" s="153"/>
      <c r="AG540" s="193">
        <v>2025</v>
      </c>
      <c r="AH540" s="128"/>
      <c r="AI540" s="172"/>
      <c r="AJ540" s="172"/>
      <c r="AK540" s="141">
        <f t="shared" si="109"/>
        <v>507</v>
      </c>
      <c r="AL540" s="35" t="s">
        <v>153</v>
      </c>
      <c r="AM540" s="141" t="str">
        <f t="shared" si="110"/>
        <v>507.</v>
      </c>
      <c r="AN540" s="192"/>
      <c r="AO540" s="274"/>
      <c r="AP540" s="16"/>
    </row>
    <row r="541" spans="1:42" ht="22.5" customHeight="1" x14ac:dyDescent="0.25">
      <c r="A541" s="68" t="str">
        <f t="shared" si="128"/>
        <v>508.</v>
      </c>
      <c r="B541" s="25">
        <v>962</v>
      </c>
      <c r="C541" s="36" t="s">
        <v>2564</v>
      </c>
      <c r="D541" s="25">
        <v>1977</v>
      </c>
      <c r="E541" s="111" t="s">
        <v>2932</v>
      </c>
      <c r="F541" s="68" t="s">
        <v>2934</v>
      </c>
      <c r="G541" s="25">
        <v>5</v>
      </c>
      <c r="H541" s="25">
        <v>4</v>
      </c>
      <c r="I541" s="322">
        <v>3666.1</v>
      </c>
      <c r="J541" s="322">
        <v>3385.5</v>
      </c>
      <c r="K541" s="322">
        <v>3385.5</v>
      </c>
      <c r="L541" s="12">
        <v>127</v>
      </c>
      <c r="M541" s="153">
        <f t="shared" si="130"/>
        <v>7826018</v>
      </c>
      <c r="N541" s="153"/>
      <c r="O541" s="153"/>
      <c r="P541" s="153"/>
      <c r="Q541" s="144">
        <f t="shared" si="129"/>
        <v>7826018</v>
      </c>
      <c r="R541" s="153">
        <f>6765626+1060392</f>
        <v>7826018</v>
      </c>
      <c r="S541" s="191"/>
      <c r="T541" s="153"/>
      <c r="U541" s="153"/>
      <c r="V541" s="153"/>
      <c r="W541" s="153"/>
      <c r="X541" s="153"/>
      <c r="Y541" s="153"/>
      <c r="Z541" s="153"/>
      <c r="AA541" s="153"/>
      <c r="AB541" s="153"/>
      <c r="AC541" s="153"/>
      <c r="AD541" s="153"/>
      <c r="AE541" s="153"/>
      <c r="AF541" s="153"/>
      <c r="AG541" s="193">
        <v>2025</v>
      </c>
      <c r="AH541" s="128"/>
      <c r="AI541" s="172"/>
      <c r="AJ541" s="172"/>
      <c r="AK541" s="141">
        <f t="shared" si="109"/>
        <v>508</v>
      </c>
      <c r="AL541" s="35" t="s">
        <v>153</v>
      </c>
      <c r="AM541" s="141" t="str">
        <f t="shared" si="110"/>
        <v>508.</v>
      </c>
      <c r="AN541" s="192"/>
      <c r="AO541" s="274"/>
      <c r="AP541" s="16"/>
    </row>
    <row r="542" spans="1:42" ht="22.5" customHeight="1" x14ac:dyDescent="0.25">
      <c r="A542" s="68" t="str">
        <f t="shared" si="128"/>
        <v>509.</v>
      </c>
      <c r="B542" s="25">
        <v>963</v>
      </c>
      <c r="C542" s="203" t="s">
        <v>2565</v>
      </c>
      <c r="D542" s="25">
        <v>1959</v>
      </c>
      <c r="E542" s="111" t="s">
        <v>2932</v>
      </c>
      <c r="F542" s="68" t="s">
        <v>2934</v>
      </c>
      <c r="G542" s="25">
        <v>2</v>
      </c>
      <c r="H542" s="25">
        <v>2</v>
      </c>
      <c r="I542" s="144">
        <v>748.6</v>
      </c>
      <c r="J542" s="144">
        <v>670</v>
      </c>
      <c r="K542" s="144">
        <v>670</v>
      </c>
      <c r="L542" s="30">
        <v>16</v>
      </c>
      <c r="M542" s="153">
        <f t="shared" si="130"/>
        <v>221832</v>
      </c>
      <c r="N542" s="247"/>
      <c r="O542" s="247"/>
      <c r="P542" s="247"/>
      <c r="Q542" s="144">
        <f t="shared" si="129"/>
        <v>221832</v>
      </c>
      <c r="R542" s="247">
        <v>221832</v>
      </c>
      <c r="S542" s="248"/>
      <c r="T542" s="247"/>
      <c r="U542" s="247"/>
      <c r="V542" s="247"/>
      <c r="W542" s="247"/>
      <c r="X542" s="247"/>
      <c r="Y542" s="247"/>
      <c r="Z542" s="247"/>
      <c r="AA542" s="144"/>
      <c r="AB542" s="144"/>
      <c r="AC542" s="247"/>
      <c r="AD542" s="247"/>
      <c r="AE542" s="247"/>
      <c r="AF542" s="247"/>
      <c r="AG542" s="193">
        <v>2025</v>
      </c>
      <c r="AH542" s="128"/>
      <c r="AI542" s="172"/>
      <c r="AJ542" s="172"/>
      <c r="AK542" s="141">
        <f t="shared" ref="AK542:AK605" si="131">MAX(AK538:AK541)+1</f>
        <v>509</v>
      </c>
      <c r="AL542" s="35" t="s">
        <v>153</v>
      </c>
      <c r="AM542" s="141" t="str">
        <f t="shared" ref="AM542:AM605" si="132">CONCATENATE(AK542,AL542)</f>
        <v>509.</v>
      </c>
      <c r="AN542" s="192"/>
      <c r="AO542" s="274"/>
      <c r="AP542" s="16"/>
    </row>
    <row r="543" spans="1:42" ht="22.5" customHeight="1" x14ac:dyDescent="0.25">
      <c r="A543" s="68" t="str">
        <f t="shared" si="128"/>
        <v>510.</v>
      </c>
      <c r="B543" s="25">
        <v>964</v>
      </c>
      <c r="C543" s="203" t="s">
        <v>2566</v>
      </c>
      <c r="D543" s="25">
        <v>1961</v>
      </c>
      <c r="E543" s="111" t="s">
        <v>2932</v>
      </c>
      <c r="F543" s="68" t="s">
        <v>2934</v>
      </c>
      <c r="G543" s="25">
        <v>2</v>
      </c>
      <c r="H543" s="25">
        <v>1</v>
      </c>
      <c r="I543" s="322">
        <v>303.89999999999998</v>
      </c>
      <c r="J543" s="144">
        <v>274.8</v>
      </c>
      <c r="K543" s="322">
        <v>274.8</v>
      </c>
      <c r="L543" s="12">
        <v>6</v>
      </c>
      <c r="M543" s="153">
        <f t="shared" si="130"/>
        <v>1149020</v>
      </c>
      <c r="N543" s="153"/>
      <c r="O543" s="153"/>
      <c r="P543" s="153"/>
      <c r="Q543" s="144">
        <f t="shared" si="129"/>
        <v>1149020</v>
      </c>
      <c r="R543" s="247"/>
      <c r="S543" s="191"/>
      <c r="T543" s="153"/>
      <c r="U543" s="153"/>
      <c r="V543" s="153"/>
      <c r="W543" s="153"/>
      <c r="X543" s="153"/>
      <c r="Y543" s="153">
        <v>365</v>
      </c>
      <c r="Z543" s="153">
        <f>Y543*3148</f>
        <v>1149020</v>
      </c>
      <c r="AA543" s="153"/>
      <c r="AB543" s="153"/>
      <c r="AC543" s="153"/>
      <c r="AD543" s="153"/>
      <c r="AE543" s="144"/>
      <c r="AF543" s="153"/>
      <c r="AG543" s="193">
        <v>2025</v>
      </c>
      <c r="AH543" s="128"/>
      <c r="AI543" s="172"/>
      <c r="AJ543" s="172"/>
      <c r="AK543" s="141">
        <f t="shared" si="131"/>
        <v>510</v>
      </c>
      <c r="AL543" s="35" t="s">
        <v>153</v>
      </c>
      <c r="AM543" s="141" t="str">
        <f t="shared" si="132"/>
        <v>510.</v>
      </c>
      <c r="AN543" s="192"/>
      <c r="AO543" s="274"/>
      <c r="AP543" s="16"/>
    </row>
    <row r="544" spans="1:42" ht="22.5" customHeight="1" x14ac:dyDescent="0.25">
      <c r="A544" s="68" t="str">
        <f t="shared" si="128"/>
        <v>511.</v>
      </c>
      <c r="B544" s="25">
        <v>966</v>
      </c>
      <c r="C544" s="36" t="s">
        <v>2568</v>
      </c>
      <c r="D544" s="25">
        <v>1976</v>
      </c>
      <c r="E544" s="111" t="s">
        <v>2932</v>
      </c>
      <c r="F544" s="68" t="s">
        <v>2934</v>
      </c>
      <c r="G544" s="25">
        <v>5</v>
      </c>
      <c r="H544" s="25">
        <v>2</v>
      </c>
      <c r="I544" s="322">
        <v>3110.1</v>
      </c>
      <c r="J544" s="322">
        <v>2856.5</v>
      </c>
      <c r="K544" s="322">
        <v>2856.5</v>
      </c>
      <c r="L544" s="12">
        <v>126</v>
      </c>
      <c r="M544" s="153">
        <f t="shared" si="130"/>
        <v>3399880.35</v>
      </c>
      <c r="N544" s="153"/>
      <c r="O544" s="153"/>
      <c r="P544" s="153"/>
      <c r="Q544" s="144">
        <f t="shared" si="129"/>
        <v>3399880.35</v>
      </c>
      <c r="R544" s="153">
        <f>2542592.1+857288.25</f>
        <v>3399880.35</v>
      </c>
      <c r="S544" s="191"/>
      <c r="T544" s="153"/>
      <c r="U544" s="153"/>
      <c r="V544" s="153"/>
      <c r="W544" s="153"/>
      <c r="X544" s="153"/>
      <c r="Y544" s="153"/>
      <c r="Z544" s="153"/>
      <c r="AA544" s="153"/>
      <c r="AB544" s="153"/>
      <c r="AC544" s="153"/>
      <c r="AD544" s="153"/>
      <c r="AE544" s="153"/>
      <c r="AF544" s="153"/>
      <c r="AG544" s="193">
        <v>2025</v>
      </c>
      <c r="AH544" s="128"/>
      <c r="AI544" s="172"/>
      <c r="AJ544" s="172"/>
      <c r="AK544" s="141">
        <f t="shared" si="131"/>
        <v>511</v>
      </c>
      <c r="AL544" s="35" t="s">
        <v>153</v>
      </c>
      <c r="AM544" s="141" t="str">
        <f t="shared" si="132"/>
        <v>511.</v>
      </c>
      <c r="AN544" s="192"/>
      <c r="AO544" s="274"/>
      <c r="AP544" s="16"/>
    </row>
    <row r="545" spans="1:42" ht="22.5" customHeight="1" x14ac:dyDescent="0.25">
      <c r="A545" s="68" t="str">
        <f t="shared" si="128"/>
        <v>512.</v>
      </c>
      <c r="B545" s="25">
        <v>991</v>
      </c>
      <c r="C545" s="203" t="s">
        <v>2578</v>
      </c>
      <c r="D545" s="25">
        <v>1973</v>
      </c>
      <c r="E545" s="111" t="s">
        <v>2932</v>
      </c>
      <c r="F545" s="68" t="s">
        <v>2934</v>
      </c>
      <c r="G545" s="25">
        <v>4</v>
      </c>
      <c r="H545" s="25">
        <v>1</v>
      </c>
      <c r="I545" s="322">
        <v>2421.3000000000002</v>
      </c>
      <c r="J545" s="144">
        <v>1756.6</v>
      </c>
      <c r="K545" s="322">
        <v>1756.6</v>
      </c>
      <c r="L545" s="12">
        <v>133</v>
      </c>
      <c r="M545" s="153">
        <f t="shared" si="130"/>
        <v>1749238.9</v>
      </c>
      <c r="N545" s="153"/>
      <c r="O545" s="153"/>
      <c r="P545" s="153"/>
      <c r="Q545" s="144">
        <f t="shared" si="129"/>
        <v>1749238.9</v>
      </c>
      <c r="R545" s="153">
        <v>1749238.9</v>
      </c>
      <c r="S545" s="191"/>
      <c r="T545" s="153"/>
      <c r="U545" s="153"/>
      <c r="V545" s="153"/>
      <c r="W545" s="153"/>
      <c r="X545" s="153"/>
      <c r="Y545" s="153"/>
      <c r="Z545" s="153"/>
      <c r="AA545" s="153"/>
      <c r="AB545" s="153"/>
      <c r="AC545" s="153"/>
      <c r="AD545" s="153"/>
      <c r="AE545" s="153"/>
      <c r="AF545" s="153"/>
      <c r="AG545" s="193">
        <v>2025</v>
      </c>
      <c r="AH545" s="128"/>
      <c r="AI545" s="172"/>
      <c r="AJ545" s="172"/>
      <c r="AK545" s="141">
        <f t="shared" si="131"/>
        <v>512</v>
      </c>
      <c r="AL545" s="35" t="s">
        <v>153</v>
      </c>
      <c r="AM545" s="141" t="str">
        <f t="shared" si="132"/>
        <v>512.</v>
      </c>
      <c r="AN545" s="192"/>
      <c r="AP545" s="16"/>
    </row>
    <row r="546" spans="1:42" ht="22.5" customHeight="1" x14ac:dyDescent="0.25">
      <c r="A546" s="68" t="str">
        <f t="shared" si="128"/>
        <v>513.</v>
      </c>
      <c r="B546" s="25">
        <v>998</v>
      </c>
      <c r="C546" s="36" t="s">
        <v>2580</v>
      </c>
      <c r="D546" s="25">
        <v>1978</v>
      </c>
      <c r="E546" s="111" t="s">
        <v>2932</v>
      </c>
      <c r="F546" s="68" t="s">
        <v>2934</v>
      </c>
      <c r="G546" s="25">
        <v>5</v>
      </c>
      <c r="H546" s="25">
        <v>2</v>
      </c>
      <c r="I546" s="322">
        <v>1775.8</v>
      </c>
      <c r="J546" s="322">
        <v>1197.9000000000001</v>
      </c>
      <c r="K546" s="322">
        <v>1197.9000000000001</v>
      </c>
      <c r="L546" s="12">
        <v>63</v>
      </c>
      <c r="M546" s="153">
        <f t="shared" si="130"/>
        <v>1737675.2999999998</v>
      </c>
      <c r="N546" s="153"/>
      <c r="O546" s="153"/>
      <c r="P546" s="153"/>
      <c r="Q546" s="144">
        <f t="shared" si="129"/>
        <v>1737675.2999999998</v>
      </c>
      <c r="R546" s="153"/>
      <c r="S546" s="191"/>
      <c r="T546" s="153"/>
      <c r="U546" s="153">
        <v>489.9</v>
      </c>
      <c r="V546" s="153">
        <f>U546*3547</f>
        <v>1737675.2999999998</v>
      </c>
      <c r="W546" s="153"/>
      <c r="X546" s="153"/>
      <c r="Y546" s="153"/>
      <c r="Z546" s="153"/>
      <c r="AA546" s="153"/>
      <c r="AB546" s="153"/>
      <c r="AC546" s="153"/>
      <c r="AD546" s="153"/>
      <c r="AE546" s="153"/>
      <c r="AF546" s="153"/>
      <c r="AG546" s="193">
        <v>2025</v>
      </c>
      <c r="AH546" s="128"/>
      <c r="AI546" s="172"/>
      <c r="AJ546" s="172"/>
      <c r="AK546" s="141">
        <f t="shared" si="131"/>
        <v>513</v>
      </c>
      <c r="AL546" s="35" t="s">
        <v>153</v>
      </c>
      <c r="AM546" s="141" t="str">
        <f t="shared" si="132"/>
        <v>513.</v>
      </c>
      <c r="AN546" s="192"/>
      <c r="AO546" s="274"/>
      <c r="AP546" s="16"/>
    </row>
    <row r="547" spans="1:42" ht="23.25" customHeight="1" x14ac:dyDescent="0.25">
      <c r="A547" s="68" t="str">
        <f t="shared" si="128"/>
        <v>514.</v>
      </c>
      <c r="B547" s="25">
        <v>1005</v>
      </c>
      <c r="C547" s="203" t="s">
        <v>2583</v>
      </c>
      <c r="D547" s="25">
        <v>1969</v>
      </c>
      <c r="E547" s="111" t="s">
        <v>2932</v>
      </c>
      <c r="F547" s="68" t="s">
        <v>2933</v>
      </c>
      <c r="G547" s="25">
        <v>5</v>
      </c>
      <c r="H547" s="25">
        <v>3</v>
      </c>
      <c r="I547" s="322">
        <v>2236.7800000000002</v>
      </c>
      <c r="J547" s="144">
        <v>2050.98</v>
      </c>
      <c r="K547" s="322">
        <v>2050.98</v>
      </c>
      <c r="L547" s="12">
        <v>73</v>
      </c>
      <c r="M547" s="153">
        <f t="shared" si="130"/>
        <v>111462</v>
      </c>
      <c r="N547" s="153"/>
      <c r="O547" s="153"/>
      <c r="P547" s="153"/>
      <c r="Q547" s="144">
        <f t="shared" si="129"/>
        <v>111462</v>
      </c>
      <c r="R547" s="153">
        <v>111462</v>
      </c>
      <c r="S547" s="191"/>
      <c r="T547" s="153"/>
      <c r="U547" s="153"/>
      <c r="V547" s="153"/>
      <c r="W547" s="153"/>
      <c r="X547" s="153"/>
      <c r="Y547" s="153"/>
      <c r="Z547" s="153"/>
      <c r="AA547" s="153"/>
      <c r="AB547" s="153"/>
      <c r="AC547" s="153"/>
      <c r="AD547" s="153"/>
      <c r="AE547" s="144"/>
      <c r="AF547" s="153"/>
      <c r="AG547" s="193">
        <v>2025</v>
      </c>
      <c r="AH547" s="128"/>
      <c r="AI547" s="172"/>
      <c r="AJ547" s="172"/>
      <c r="AK547" s="141">
        <f t="shared" si="131"/>
        <v>514</v>
      </c>
      <c r="AL547" s="35" t="s">
        <v>153</v>
      </c>
      <c r="AM547" s="141" t="str">
        <f t="shared" si="132"/>
        <v>514.</v>
      </c>
      <c r="AN547" s="192"/>
      <c r="AO547" s="274"/>
      <c r="AP547" s="16"/>
    </row>
    <row r="548" spans="1:42" ht="22.5" customHeight="1" x14ac:dyDescent="0.25">
      <c r="A548" s="68" t="str">
        <f t="shared" si="128"/>
        <v>515.</v>
      </c>
      <c r="B548" s="25">
        <v>1025</v>
      </c>
      <c r="C548" s="203" t="s">
        <v>2594</v>
      </c>
      <c r="D548" s="25">
        <v>1974</v>
      </c>
      <c r="E548" s="111" t="s">
        <v>2932</v>
      </c>
      <c r="F548" s="68" t="s">
        <v>2934</v>
      </c>
      <c r="G548" s="25">
        <v>2</v>
      </c>
      <c r="H548" s="25">
        <v>3</v>
      </c>
      <c r="I548" s="322">
        <v>945.7</v>
      </c>
      <c r="J548" s="144">
        <v>858.7</v>
      </c>
      <c r="K548" s="322">
        <v>858.7</v>
      </c>
      <c r="L548" s="12">
        <v>36</v>
      </c>
      <c r="M548" s="153">
        <f t="shared" si="130"/>
        <v>681647</v>
      </c>
      <c r="N548" s="153"/>
      <c r="O548" s="153"/>
      <c r="P548" s="153"/>
      <c r="Q548" s="144">
        <f t="shared" si="129"/>
        <v>681647</v>
      </c>
      <c r="R548" s="153">
        <f>563040+118607</f>
        <v>681647</v>
      </c>
      <c r="S548" s="191"/>
      <c r="T548" s="153"/>
      <c r="U548" s="144"/>
      <c r="V548" s="235"/>
      <c r="W548" s="153"/>
      <c r="X548" s="153"/>
      <c r="Y548" s="153"/>
      <c r="Z548" s="153"/>
      <c r="AA548" s="153"/>
      <c r="AB548" s="153"/>
      <c r="AC548" s="153"/>
      <c r="AD548" s="153"/>
      <c r="AE548" s="153"/>
      <c r="AF548" s="153"/>
      <c r="AG548" s="193">
        <v>2025</v>
      </c>
      <c r="AH548" s="128"/>
      <c r="AI548" s="172"/>
      <c r="AJ548" s="172"/>
      <c r="AK548" s="141">
        <f t="shared" si="131"/>
        <v>515</v>
      </c>
      <c r="AL548" s="35" t="s">
        <v>153</v>
      </c>
      <c r="AM548" s="141" t="str">
        <f t="shared" si="132"/>
        <v>515.</v>
      </c>
      <c r="AN548" s="192"/>
      <c r="AP548" s="16"/>
    </row>
    <row r="549" spans="1:42" ht="22.5" customHeight="1" x14ac:dyDescent="0.25">
      <c r="A549" s="68" t="str">
        <f t="shared" si="128"/>
        <v>516.</v>
      </c>
      <c r="B549" s="25">
        <v>1029</v>
      </c>
      <c r="C549" s="300" t="s">
        <v>2595</v>
      </c>
      <c r="D549" s="25">
        <v>1969</v>
      </c>
      <c r="E549" s="111" t="s">
        <v>2932</v>
      </c>
      <c r="F549" s="68" t="s">
        <v>2934</v>
      </c>
      <c r="G549" s="25">
        <v>5</v>
      </c>
      <c r="H549" s="25">
        <v>2</v>
      </c>
      <c r="I549" s="144">
        <v>1888.32</v>
      </c>
      <c r="J549" s="144">
        <v>1734.32</v>
      </c>
      <c r="K549" s="144">
        <v>1734.32</v>
      </c>
      <c r="L549" s="30">
        <v>63</v>
      </c>
      <c r="M549" s="144">
        <f t="shared" si="130"/>
        <v>416005.8</v>
      </c>
      <c r="N549" s="144"/>
      <c r="O549" s="144"/>
      <c r="P549" s="144"/>
      <c r="Q549" s="144">
        <f t="shared" si="129"/>
        <v>416005.8</v>
      </c>
      <c r="R549" s="144"/>
      <c r="S549" s="30"/>
      <c r="T549" s="144"/>
      <c r="U549" s="144"/>
      <c r="V549" s="144"/>
      <c r="W549" s="144"/>
      <c r="X549" s="144"/>
      <c r="Y549" s="144"/>
      <c r="Z549" s="144"/>
      <c r="AA549" s="144">
        <v>155.4</v>
      </c>
      <c r="AB549" s="144">
        <f>AA549*2677</f>
        <v>416005.8</v>
      </c>
      <c r="AC549" s="144"/>
      <c r="AD549" s="144"/>
      <c r="AE549" s="144"/>
      <c r="AF549" s="144"/>
      <c r="AG549" s="193">
        <v>2025</v>
      </c>
      <c r="AH549" s="128"/>
      <c r="AI549" s="172"/>
      <c r="AJ549" s="172"/>
      <c r="AK549" s="141">
        <f t="shared" si="131"/>
        <v>516</v>
      </c>
      <c r="AL549" s="35" t="s">
        <v>153</v>
      </c>
      <c r="AM549" s="141" t="str">
        <f t="shared" si="132"/>
        <v>516.</v>
      </c>
      <c r="AN549" s="192"/>
      <c r="AO549" s="274"/>
      <c r="AP549" s="16"/>
    </row>
    <row r="550" spans="1:42" ht="22.5" customHeight="1" x14ac:dyDescent="0.25">
      <c r="A550" s="68" t="str">
        <f t="shared" si="128"/>
        <v>517.</v>
      </c>
      <c r="B550" s="25">
        <v>1030</v>
      </c>
      <c r="C550" s="203" t="s">
        <v>2596</v>
      </c>
      <c r="D550" s="25">
        <v>1985</v>
      </c>
      <c r="E550" s="111" t="s">
        <v>2932</v>
      </c>
      <c r="F550" s="68" t="s">
        <v>2934</v>
      </c>
      <c r="G550" s="25">
        <v>5</v>
      </c>
      <c r="H550" s="25">
        <v>4</v>
      </c>
      <c r="I550" s="322">
        <v>3077.2</v>
      </c>
      <c r="J550" s="144">
        <v>2822.3</v>
      </c>
      <c r="K550" s="322">
        <v>2822.3</v>
      </c>
      <c r="L550" s="12">
        <v>119</v>
      </c>
      <c r="M550" s="153">
        <f t="shared" si="130"/>
        <v>273054</v>
      </c>
      <c r="N550" s="153"/>
      <c r="O550" s="153"/>
      <c r="P550" s="153"/>
      <c r="Q550" s="144">
        <f t="shared" si="129"/>
        <v>273054</v>
      </c>
      <c r="R550" s="153"/>
      <c r="S550" s="191"/>
      <c r="T550" s="153"/>
      <c r="U550" s="153"/>
      <c r="V550" s="153"/>
      <c r="W550" s="153"/>
      <c r="X550" s="153"/>
      <c r="Y550" s="153"/>
      <c r="Z550" s="153"/>
      <c r="AA550" s="153">
        <v>102</v>
      </c>
      <c r="AB550" s="153">
        <f>AA550*2677</f>
        <v>273054</v>
      </c>
      <c r="AC550" s="153"/>
      <c r="AD550" s="153"/>
      <c r="AE550" s="144"/>
      <c r="AF550" s="153"/>
      <c r="AG550" s="193">
        <v>2025</v>
      </c>
      <c r="AH550" s="128"/>
      <c r="AI550" s="172"/>
      <c r="AJ550" s="172"/>
      <c r="AK550" s="141">
        <f t="shared" si="131"/>
        <v>517</v>
      </c>
      <c r="AL550" s="35" t="s">
        <v>153</v>
      </c>
      <c r="AM550" s="141" t="str">
        <f t="shared" si="132"/>
        <v>517.</v>
      </c>
      <c r="AN550" s="192"/>
      <c r="AO550" s="274"/>
      <c r="AP550" s="16"/>
    </row>
    <row r="551" spans="1:42" ht="22.5" customHeight="1" x14ac:dyDescent="0.25">
      <c r="A551" s="68" t="str">
        <f t="shared" si="128"/>
        <v>518.</v>
      </c>
      <c r="B551" s="25">
        <v>1038</v>
      </c>
      <c r="C551" s="36" t="s">
        <v>2603</v>
      </c>
      <c r="D551" s="25">
        <v>1980</v>
      </c>
      <c r="E551" s="111" t="s">
        <v>2932</v>
      </c>
      <c r="F551" s="68" t="s">
        <v>2933</v>
      </c>
      <c r="G551" s="25">
        <v>3</v>
      </c>
      <c r="H551" s="25">
        <v>3</v>
      </c>
      <c r="I551" s="322">
        <v>1413</v>
      </c>
      <c r="J551" s="322">
        <v>1282.5999999999999</v>
      </c>
      <c r="K551" s="322">
        <v>1282.5999999999999</v>
      </c>
      <c r="L551" s="12">
        <v>46</v>
      </c>
      <c r="M551" s="153">
        <f t="shared" si="130"/>
        <v>361093.2</v>
      </c>
      <c r="N551" s="153"/>
      <c r="O551" s="153"/>
      <c r="P551" s="153"/>
      <c r="Q551" s="144">
        <f t="shared" si="129"/>
        <v>361093.2</v>
      </c>
      <c r="R551" s="153">
        <v>361093.2</v>
      </c>
      <c r="S551" s="191"/>
      <c r="T551" s="153"/>
      <c r="U551" s="153"/>
      <c r="V551" s="153"/>
      <c r="W551" s="153"/>
      <c r="X551" s="153"/>
      <c r="Y551" s="153"/>
      <c r="Z551" s="153"/>
      <c r="AA551" s="153"/>
      <c r="AB551" s="153"/>
      <c r="AC551" s="153"/>
      <c r="AD551" s="153"/>
      <c r="AE551" s="153"/>
      <c r="AF551" s="153"/>
      <c r="AG551" s="193">
        <v>2025</v>
      </c>
      <c r="AH551" s="128"/>
      <c r="AI551" s="172"/>
      <c r="AJ551" s="172"/>
      <c r="AK551" s="141">
        <f t="shared" si="131"/>
        <v>518</v>
      </c>
      <c r="AL551" s="35" t="s">
        <v>153</v>
      </c>
      <c r="AM551" s="141" t="str">
        <f t="shared" si="132"/>
        <v>518.</v>
      </c>
      <c r="AN551" s="192"/>
      <c r="AO551" s="274"/>
      <c r="AP551" s="16"/>
    </row>
    <row r="552" spans="1:42" ht="22.5" customHeight="1" x14ac:dyDescent="0.25">
      <c r="A552" s="68" t="str">
        <f t="shared" si="128"/>
        <v>519.</v>
      </c>
      <c r="B552" s="25">
        <v>1039</v>
      </c>
      <c r="C552" s="36" t="s">
        <v>2605</v>
      </c>
      <c r="D552" s="25">
        <v>1979</v>
      </c>
      <c r="E552" s="111" t="s">
        <v>2932</v>
      </c>
      <c r="F552" s="68" t="s">
        <v>2934</v>
      </c>
      <c r="G552" s="25">
        <v>2</v>
      </c>
      <c r="H552" s="25">
        <v>1</v>
      </c>
      <c r="I552" s="322">
        <v>578.9</v>
      </c>
      <c r="J552" s="322">
        <v>440.29</v>
      </c>
      <c r="K552" s="322">
        <v>440.29</v>
      </c>
      <c r="L552" s="12">
        <v>33</v>
      </c>
      <c r="M552" s="153">
        <f t="shared" si="130"/>
        <v>295776</v>
      </c>
      <c r="N552" s="153"/>
      <c r="O552" s="153"/>
      <c r="P552" s="153"/>
      <c r="Q552" s="144">
        <f t="shared" si="129"/>
        <v>295776</v>
      </c>
      <c r="R552" s="153">
        <v>295776</v>
      </c>
      <c r="S552" s="191"/>
      <c r="T552" s="153"/>
      <c r="U552" s="153"/>
      <c r="V552" s="153"/>
      <c r="W552" s="153"/>
      <c r="X552" s="153"/>
      <c r="Y552" s="153"/>
      <c r="Z552" s="153"/>
      <c r="AA552" s="153"/>
      <c r="AB552" s="153"/>
      <c r="AC552" s="142"/>
      <c r="AD552" s="142"/>
      <c r="AE552" s="153"/>
      <c r="AF552" s="153"/>
      <c r="AG552" s="193">
        <v>2025</v>
      </c>
      <c r="AH552" s="128"/>
      <c r="AI552" s="172"/>
      <c r="AJ552" s="172"/>
      <c r="AK552" s="141">
        <f t="shared" si="131"/>
        <v>519</v>
      </c>
      <c r="AL552" s="35" t="s">
        <v>153</v>
      </c>
      <c r="AM552" s="141" t="str">
        <f t="shared" si="132"/>
        <v>519.</v>
      </c>
      <c r="AN552" s="192"/>
      <c r="AO552" s="274"/>
      <c r="AP552" s="16"/>
    </row>
    <row r="553" spans="1:42" ht="22.5" customHeight="1" x14ac:dyDescent="0.25">
      <c r="A553" s="68" t="str">
        <f t="shared" si="128"/>
        <v>520.</v>
      </c>
      <c r="B553" s="25">
        <v>1040</v>
      </c>
      <c r="C553" s="36" t="s">
        <v>2604</v>
      </c>
      <c r="D553" s="25">
        <v>1982</v>
      </c>
      <c r="E553" s="111" t="s">
        <v>2932</v>
      </c>
      <c r="F553" s="68" t="s">
        <v>2934</v>
      </c>
      <c r="G553" s="25">
        <v>5</v>
      </c>
      <c r="H553" s="25">
        <v>2</v>
      </c>
      <c r="I553" s="322">
        <v>3059.09</v>
      </c>
      <c r="J553" s="322">
        <v>2753.69</v>
      </c>
      <c r="K553" s="322">
        <v>2753.69</v>
      </c>
      <c r="L553" s="12">
        <v>123</v>
      </c>
      <c r="M553" s="153">
        <f t="shared" si="130"/>
        <v>2915634</v>
      </c>
      <c r="N553" s="153"/>
      <c r="O553" s="153"/>
      <c r="P553" s="153"/>
      <c r="Q553" s="144">
        <f t="shared" si="129"/>
        <v>2915634</v>
      </c>
      <c r="R553" s="153"/>
      <c r="S553" s="191"/>
      <c r="T553" s="153"/>
      <c r="U553" s="153">
        <v>822</v>
      </c>
      <c r="V553" s="153">
        <f>U553*3547</f>
        <v>2915634</v>
      </c>
      <c r="W553" s="153"/>
      <c r="X553" s="153"/>
      <c r="Y553" s="153"/>
      <c r="Z553" s="153"/>
      <c r="AA553" s="153"/>
      <c r="AB553" s="153"/>
      <c r="AC553" s="153"/>
      <c r="AD553" s="153"/>
      <c r="AE553" s="153"/>
      <c r="AF553" s="153"/>
      <c r="AG553" s="193">
        <v>2025</v>
      </c>
      <c r="AH553" s="128"/>
      <c r="AI553" s="172"/>
      <c r="AJ553" s="172"/>
      <c r="AK553" s="141">
        <f t="shared" si="131"/>
        <v>520</v>
      </c>
      <c r="AL553" s="35" t="s">
        <v>153</v>
      </c>
      <c r="AM553" s="141" t="str">
        <f t="shared" si="132"/>
        <v>520.</v>
      </c>
      <c r="AN553" s="192"/>
      <c r="AO553" s="274"/>
      <c r="AP553" s="16"/>
    </row>
    <row r="554" spans="1:42" ht="22.5" customHeight="1" x14ac:dyDescent="0.25">
      <c r="A554" s="68" t="str">
        <f t="shared" si="128"/>
        <v>521.</v>
      </c>
      <c r="B554" s="25">
        <v>1041</v>
      </c>
      <c r="C554" s="203" t="s">
        <v>2606</v>
      </c>
      <c r="D554" s="25">
        <v>1967</v>
      </c>
      <c r="E554" s="111" t="s">
        <v>2932</v>
      </c>
      <c r="F554" s="68" t="s">
        <v>2934</v>
      </c>
      <c r="G554" s="25">
        <v>2</v>
      </c>
      <c r="H554" s="25">
        <v>1</v>
      </c>
      <c r="I554" s="322">
        <v>409.8</v>
      </c>
      <c r="J554" s="144">
        <v>361.4</v>
      </c>
      <c r="K554" s="322">
        <v>361.4</v>
      </c>
      <c r="L554" s="12">
        <v>15</v>
      </c>
      <c r="M554" s="153">
        <f t="shared" si="130"/>
        <v>1020581.6</v>
      </c>
      <c r="N554" s="153"/>
      <c r="O554" s="153"/>
      <c r="P554" s="153"/>
      <c r="Q554" s="144">
        <f t="shared" si="129"/>
        <v>1020581.6</v>
      </c>
      <c r="R554" s="153"/>
      <c r="S554" s="191"/>
      <c r="T554" s="153"/>
      <c r="U554" s="153"/>
      <c r="V554" s="153"/>
      <c r="W554" s="153"/>
      <c r="X554" s="153"/>
      <c r="Y554" s="153">
        <v>324.2</v>
      </c>
      <c r="Z554" s="153">
        <f>Y554*3148</f>
        <v>1020581.6</v>
      </c>
      <c r="AA554" s="153"/>
      <c r="AB554" s="153"/>
      <c r="AC554" s="153"/>
      <c r="AD554" s="153"/>
      <c r="AE554" s="144"/>
      <c r="AF554" s="153"/>
      <c r="AG554" s="193">
        <v>2025</v>
      </c>
      <c r="AH554" s="128"/>
      <c r="AI554" s="172"/>
      <c r="AJ554" s="172"/>
      <c r="AK554" s="141">
        <f t="shared" si="131"/>
        <v>521</v>
      </c>
      <c r="AL554" s="35" t="s">
        <v>153</v>
      </c>
      <c r="AM554" s="141" t="str">
        <f t="shared" si="132"/>
        <v>521.</v>
      </c>
      <c r="AN554" s="192"/>
      <c r="AO554" s="274"/>
      <c r="AP554" s="16"/>
    </row>
    <row r="555" spans="1:42" ht="22.5" customHeight="1" x14ac:dyDescent="0.25">
      <c r="A555" s="68" t="str">
        <f t="shared" si="128"/>
        <v>522.</v>
      </c>
      <c r="B555" s="25">
        <v>1052</v>
      </c>
      <c r="C555" s="36" t="s">
        <v>2608</v>
      </c>
      <c r="D555" s="25">
        <v>1977</v>
      </c>
      <c r="E555" s="111" t="s">
        <v>2932</v>
      </c>
      <c r="F555" s="68" t="s">
        <v>2934</v>
      </c>
      <c r="G555" s="25">
        <v>2</v>
      </c>
      <c r="H555" s="25">
        <v>2</v>
      </c>
      <c r="I555" s="146">
        <v>782.5</v>
      </c>
      <c r="J555" s="146">
        <v>723.8</v>
      </c>
      <c r="K555" s="146">
        <v>723.8</v>
      </c>
      <c r="L555" s="25">
        <v>35</v>
      </c>
      <c r="M555" s="153">
        <f t="shared" si="130"/>
        <v>452907</v>
      </c>
      <c r="N555" s="153"/>
      <c r="O555" s="153"/>
      <c r="P555" s="153"/>
      <c r="Q555" s="144">
        <f t="shared" si="129"/>
        <v>452907</v>
      </c>
      <c r="R555" s="153">
        <v>452907</v>
      </c>
      <c r="S555" s="191"/>
      <c r="T555" s="153"/>
      <c r="U555" s="153"/>
      <c r="V555" s="153"/>
      <c r="W555" s="153"/>
      <c r="X555" s="153"/>
      <c r="Y555" s="153"/>
      <c r="Z555" s="153"/>
      <c r="AA555" s="153"/>
      <c r="AB555" s="153"/>
      <c r="AC555" s="142"/>
      <c r="AD555" s="142"/>
      <c r="AE555" s="153"/>
      <c r="AF555" s="153"/>
      <c r="AG555" s="193">
        <v>2025</v>
      </c>
      <c r="AH555" s="128"/>
      <c r="AI555" s="172"/>
      <c r="AJ555" s="172"/>
      <c r="AK555" s="141">
        <f t="shared" si="131"/>
        <v>522</v>
      </c>
      <c r="AL555" s="35" t="s">
        <v>153</v>
      </c>
      <c r="AM555" s="141" t="str">
        <f t="shared" si="132"/>
        <v>522.</v>
      </c>
      <c r="AN555" s="192"/>
      <c r="AO555" s="274"/>
      <c r="AP555" s="16"/>
    </row>
    <row r="556" spans="1:42" ht="22.5" customHeight="1" x14ac:dyDescent="0.25">
      <c r="A556" s="68" t="str">
        <f t="shared" si="128"/>
        <v>523.</v>
      </c>
      <c r="B556" s="25">
        <v>1056</v>
      </c>
      <c r="C556" s="36" t="s">
        <v>3115</v>
      </c>
      <c r="D556" s="25">
        <v>1981</v>
      </c>
      <c r="E556" s="111" t="s">
        <v>2932</v>
      </c>
      <c r="F556" s="68" t="s">
        <v>2933</v>
      </c>
      <c r="G556" s="25">
        <v>5</v>
      </c>
      <c r="H556" s="25">
        <v>6</v>
      </c>
      <c r="I556" s="322">
        <v>5117.42</v>
      </c>
      <c r="J556" s="322">
        <v>4827.1400000000003</v>
      </c>
      <c r="K556" s="322">
        <v>4827.1400000000003</v>
      </c>
      <c r="L556" s="12">
        <v>192</v>
      </c>
      <c r="M556" s="153">
        <f t="shared" si="130"/>
        <v>1330992</v>
      </c>
      <c r="N556" s="153"/>
      <c r="O556" s="153"/>
      <c r="P556" s="153"/>
      <c r="Q556" s="144">
        <f t="shared" si="129"/>
        <v>1330992</v>
      </c>
      <c r="R556" s="153">
        <v>1330992</v>
      </c>
      <c r="S556" s="191"/>
      <c r="T556" s="153"/>
      <c r="U556" s="153"/>
      <c r="V556" s="153"/>
      <c r="W556" s="153"/>
      <c r="X556" s="153"/>
      <c r="Y556" s="153"/>
      <c r="Z556" s="153"/>
      <c r="AA556" s="153"/>
      <c r="AB556" s="153"/>
      <c r="AC556" s="142"/>
      <c r="AD556" s="142"/>
      <c r="AE556" s="153"/>
      <c r="AF556" s="153"/>
      <c r="AG556" s="193">
        <v>2025</v>
      </c>
      <c r="AH556" s="128"/>
      <c r="AI556" s="172"/>
      <c r="AJ556" s="172"/>
      <c r="AK556" s="141">
        <f t="shared" si="131"/>
        <v>523</v>
      </c>
      <c r="AL556" s="35" t="s">
        <v>153</v>
      </c>
      <c r="AM556" s="141" t="str">
        <f t="shared" si="132"/>
        <v>523.</v>
      </c>
      <c r="AN556" s="192"/>
      <c r="AO556" s="274"/>
      <c r="AP556" s="16"/>
    </row>
    <row r="557" spans="1:42" ht="22.5" customHeight="1" x14ac:dyDescent="0.25">
      <c r="A557" s="68" t="str">
        <f t="shared" si="128"/>
        <v>524.</v>
      </c>
      <c r="B557" s="25">
        <v>1057</v>
      </c>
      <c r="C557" s="36" t="s">
        <v>3116</v>
      </c>
      <c r="D557" s="25">
        <v>1982</v>
      </c>
      <c r="E557" s="111" t="s">
        <v>2932</v>
      </c>
      <c r="F557" s="68" t="s">
        <v>2933</v>
      </c>
      <c r="G557" s="25">
        <v>5</v>
      </c>
      <c r="H557" s="25">
        <v>6</v>
      </c>
      <c r="I557" s="322">
        <v>5120.33</v>
      </c>
      <c r="J557" s="322">
        <v>4723.21</v>
      </c>
      <c r="K557" s="322">
        <v>4723.21</v>
      </c>
      <c r="L557" s="12">
        <v>201</v>
      </c>
      <c r="M557" s="153">
        <f t="shared" si="130"/>
        <v>1330992</v>
      </c>
      <c r="N557" s="153"/>
      <c r="O557" s="153"/>
      <c r="P557" s="153"/>
      <c r="Q557" s="144">
        <f t="shared" si="129"/>
        <v>1330992</v>
      </c>
      <c r="R557" s="153">
        <v>1330992</v>
      </c>
      <c r="S557" s="191"/>
      <c r="T557" s="153"/>
      <c r="U557" s="153"/>
      <c r="V557" s="153"/>
      <c r="W557" s="153"/>
      <c r="X557" s="153"/>
      <c r="Y557" s="153"/>
      <c r="Z557" s="153"/>
      <c r="AA557" s="153"/>
      <c r="AB557" s="153"/>
      <c r="AC557" s="142"/>
      <c r="AD557" s="142"/>
      <c r="AE557" s="153"/>
      <c r="AF557" s="153"/>
      <c r="AG557" s="193">
        <v>2025</v>
      </c>
      <c r="AH557" s="128"/>
      <c r="AI557" s="172"/>
      <c r="AJ557" s="172"/>
      <c r="AK557" s="141">
        <f t="shared" si="131"/>
        <v>524</v>
      </c>
      <c r="AL557" s="35" t="s">
        <v>153</v>
      </c>
      <c r="AM557" s="141" t="str">
        <f t="shared" si="132"/>
        <v>524.</v>
      </c>
      <c r="AN557" s="192"/>
      <c r="AO557" s="274"/>
      <c r="AP557" s="16"/>
    </row>
    <row r="558" spans="1:42" ht="22.5" customHeight="1" x14ac:dyDescent="0.25">
      <c r="A558" s="68" t="str">
        <f t="shared" si="128"/>
        <v>525.</v>
      </c>
      <c r="B558" s="25">
        <v>1060</v>
      </c>
      <c r="C558" s="203" t="s">
        <v>2609</v>
      </c>
      <c r="D558" s="25">
        <v>1973</v>
      </c>
      <c r="E558" s="111" t="s">
        <v>2932</v>
      </c>
      <c r="F558" s="68" t="s">
        <v>2934</v>
      </c>
      <c r="G558" s="25">
        <v>3</v>
      </c>
      <c r="H558" s="25">
        <v>2</v>
      </c>
      <c r="I558" s="322">
        <v>1179.5999999999999</v>
      </c>
      <c r="J558" s="144">
        <v>1086.7</v>
      </c>
      <c r="K558" s="322">
        <v>1086.7</v>
      </c>
      <c r="L558" s="12">
        <v>39</v>
      </c>
      <c r="M558" s="153">
        <f t="shared" si="130"/>
        <v>686958</v>
      </c>
      <c r="N558" s="153"/>
      <c r="O558" s="153"/>
      <c r="P558" s="153"/>
      <c r="Q558" s="144">
        <f t="shared" si="129"/>
        <v>686958</v>
      </c>
      <c r="R558" s="153">
        <f>558348+128610</f>
        <v>686958</v>
      </c>
      <c r="S558" s="191"/>
      <c r="T558" s="153"/>
      <c r="U558" s="153"/>
      <c r="V558" s="153"/>
      <c r="W558" s="153"/>
      <c r="X558" s="153"/>
      <c r="Y558" s="153"/>
      <c r="Z558" s="153"/>
      <c r="AA558" s="153"/>
      <c r="AB558" s="153"/>
      <c r="AC558" s="153"/>
      <c r="AD558" s="153"/>
      <c r="AE558" s="153"/>
      <c r="AF558" s="153"/>
      <c r="AG558" s="193">
        <v>2025</v>
      </c>
      <c r="AH558" s="128"/>
      <c r="AI558" s="172"/>
      <c r="AJ558" s="172"/>
      <c r="AK558" s="141">
        <f t="shared" si="131"/>
        <v>525</v>
      </c>
      <c r="AL558" s="35" t="s">
        <v>153</v>
      </c>
      <c r="AM558" s="141" t="str">
        <f t="shared" si="132"/>
        <v>525.</v>
      </c>
      <c r="AN558" s="192"/>
      <c r="AP558" s="16"/>
    </row>
    <row r="559" spans="1:42" ht="22.5" customHeight="1" x14ac:dyDescent="0.25">
      <c r="A559" s="68" t="str">
        <f t="shared" si="128"/>
        <v>526.</v>
      </c>
      <c r="B559" s="25">
        <v>1069</v>
      </c>
      <c r="C559" s="300" t="s">
        <v>2611</v>
      </c>
      <c r="D559" s="25">
        <v>1975</v>
      </c>
      <c r="E559" s="111" t="s">
        <v>2932</v>
      </c>
      <c r="F559" s="68" t="s">
        <v>2933</v>
      </c>
      <c r="G559" s="25">
        <v>3</v>
      </c>
      <c r="H559" s="25">
        <v>2</v>
      </c>
      <c r="I559" s="322">
        <v>968.08</v>
      </c>
      <c r="J559" s="144">
        <v>839.08</v>
      </c>
      <c r="K559" s="322">
        <v>839.08</v>
      </c>
      <c r="L559" s="30">
        <v>44</v>
      </c>
      <c r="M559" s="144">
        <f t="shared" si="130"/>
        <v>591136</v>
      </c>
      <c r="N559" s="144"/>
      <c r="O559" s="144"/>
      <c r="P559" s="144"/>
      <c r="Q559" s="144">
        <f t="shared" si="129"/>
        <v>591136</v>
      </c>
      <c r="R559" s="144"/>
      <c r="S559" s="30"/>
      <c r="T559" s="144"/>
      <c r="U559" s="144"/>
      <c r="V559" s="144"/>
      <c r="W559" s="144"/>
      <c r="X559" s="144"/>
      <c r="Y559" s="144">
        <v>416</v>
      </c>
      <c r="Z559" s="144">
        <f>Y559*1421</f>
        <v>591136</v>
      </c>
      <c r="AA559" s="144"/>
      <c r="AB559" s="144"/>
      <c r="AC559" s="144"/>
      <c r="AD559" s="144"/>
      <c r="AE559" s="144"/>
      <c r="AF559" s="144"/>
      <c r="AG559" s="193">
        <v>2025</v>
      </c>
      <c r="AH559" s="128"/>
      <c r="AI559" s="172"/>
      <c r="AJ559" s="172"/>
      <c r="AK559" s="141">
        <f t="shared" si="131"/>
        <v>526</v>
      </c>
      <c r="AL559" s="35" t="s">
        <v>153</v>
      </c>
      <c r="AM559" s="141" t="str">
        <f t="shared" si="132"/>
        <v>526.</v>
      </c>
      <c r="AN559" s="192"/>
      <c r="AO559" s="274"/>
      <c r="AP559" s="16"/>
    </row>
    <row r="560" spans="1:42" ht="22.5" customHeight="1" x14ac:dyDescent="0.25">
      <c r="A560" s="68" t="str">
        <f t="shared" si="128"/>
        <v>527.</v>
      </c>
      <c r="B560" s="25">
        <v>1076</v>
      </c>
      <c r="C560" s="36" t="s">
        <v>2612</v>
      </c>
      <c r="D560" s="25">
        <v>1982</v>
      </c>
      <c r="E560" s="111" t="s">
        <v>2932</v>
      </c>
      <c r="F560" s="68" t="s">
        <v>2934</v>
      </c>
      <c r="G560" s="25">
        <v>5</v>
      </c>
      <c r="H560" s="25">
        <v>6</v>
      </c>
      <c r="I560" s="322">
        <v>4308.1499999999996</v>
      </c>
      <c r="J560" s="322">
        <v>3849.3</v>
      </c>
      <c r="K560" s="322">
        <v>3849.3</v>
      </c>
      <c r="L560" s="12">
        <v>143</v>
      </c>
      <c r="M560" s="153">
        <f t="shared" si="130"/>
        <v>4430203</v>
      </c>
      <c r="N560" s="153"/>
      <c r="O560" s="153"/>
      <c r="P560" s="153"/>
      <c r="Q560" s="144">
        <f t="shared" si="129"/>
        <v>4430203</v>
      </c>
      <c r="R560" s="153"/>
      <c r="S560" s="191"/>
      <c r="T560" s="153"/>
      <c r="U560" s="153">
        <v>1249</v>
      </c>
      <c r="V560" s="153">
        <f>U560*3547</f>
        <v>4430203</v>
      </c>
      <c r="W560" s="153"/>
      <c r="X560" s="153"/>
      <c r="Y560" s="153"/>
      <c r="Z560" s="153"/>
      <c r="AA560" s="153"/>
      <c r="AB560" s="153"/>
      <c r="AC560" s="153"/>
      <c r="AD560" s="153"/>
      <c r="AE560" s="153"/>
      <c r="AF560" s="153"/>
      <c r="AG560" s="193">
        <v>2025</v>
      </c>
      <c r="AH560" s="128"/>
      <c r="AI560" s="172"/>
      <c r="AJ560" s="172"/>
      <c r="AK560" s="141">
        <f t="shared" si="131"/>
        <v>527</v>
      </c>
      <c r="AL560" s="35" t="s">
        <v>153</v>
      </c>
      <c r="AM560" s="141" t="str">
        <f t="shared" si="132"/>
        <v>527.</v>
      </c>
      <c r="AN560" s="192"/>
      <c r="AP560" s="16"/>
    </row>
    <row r="561" spans="1:42" ht="22.5" customHeight="1" x14ac:dyDescent="0.25">
      <c r="A561" s="68" t="str">
        <f t="shared" si="128"/>
        <v>528.</v>
      </c>
      <c r="B561" s="25">
        <v>1087</v>
      </c>
      <c r="C561" s="203" t="s">
        <v>2614</v>
      </c>
      <c r="D561" s="25">
        <v>1968</v>
      </c>
      <c r="E561" s="111" t="s">
        <v>2932</v>
      </c>
      <c r="F561" s="68" t="s">
        <v>2934</v>
      </c>
      <c r="G561" s="25">
        <v>2</v>
      </c>
      <c r="H561" s="25">
        <v>3</v>
      </c>
      <c r="I561" s="322">
        <v>971.1</v>
      </c>
      <c r="J561" s="144">
        <v>877.9</v>
      </c>
      <c r="K561" s="322">
        <v>877.9</v>
      </c>
      <c r="L561" s="30">
        <v>37</v>
      </c>
      <c r="M561" s="153">
        <f t="shared" si="130"/>
        <v>1282457.8</v>
      </c>
      <c r="N561" s="153"/>
      <c r="O561" s="153"/>
      <c r="P561" s="153"/>
      <c r="Q561" s="144">
        <f t="shared" si="129"/>
        <v>1282457.8</v>
      </c>
      <c r="R561" s="153">
        <v>1090784.6000000001</v>
      </c>
      <c r="S561" s="191"/>
      <c r="T561" s="153"/>
      <c r="U561" s="153"/>
      <c r="V561" s="153"/>
      <c r="W561" s="153"/>
      <c r="X561" s="153"/>
      <c r="Y561" s="153"/>
      <c r="Z561" s="153"/>
      <c r="AA561" s="153">
        <v>71.599999999999994</v>
      </c>
      <c r="AB561" s="153">
        <f>AA561*2677</f>
        <v>191673.19999999998</v>
      </c>
      <c r="AC561" s="153"/>
      <c r="AD561" s="153"/>
      <c r="AE561" s="144"/>
      <c r="AF561" s="153"/>
      <c r="AG561" s="193">
        <v>2025</v>
      </c>
      <c r="AH561" s="128"/>
      <c r="AI561" s="172"/>
      <c r="AJ561" s="172"/>
      <c r="AK561" s="141">
        <f t="shared" si="131"/>
        <v>528</v>
      </c>
      <c r="AL561" s="35" t="s">
        <v>153</v>
      </c>
      <c r="AM561" s="141" t="str">
        <f t="shared" si="132"/>
        <v>528.</v>
      </c>
      <c r="AN561" s="192"/>
      <c r="AO561" s="274"/>
      <c r="AP561" s="16"/>
    </row>
    <row r="562" spans="1:42" ht="22.5" customHeight="1" x14ac:dyDescent="0.25">
      <c r="A562" s="68" t="str">
        <f t="shared" si="128"/>
        <v>529.</v>
      </c>
      <c r="B562" s="25">
        <v>1079</v>
      </c>
      <c r="C562" s="203" t="s">
        <v>2616</v>
      </c>
      <c r="D562" s="25">
        <v>1973</v>
      </c>
      <c r="E562" s="111" t="s">
        <v>2932</v>
      </c>
      <c r="F562" s="68" t="s">
        <v>2934</v>
      </c>
      <c r="G562" s="25">
        <v>5</v>
      </c>
      <c r="H562" s="25">
        <v>1</v>
      </c>
      <c r="I562" s="322">
        <v>2316</v>
      </c>
      <c r="J562" s="144">
        <v>2149.64</v>
      </c>
      <c r="K562" s="322">
        <v>1802.44</v>
      </c>
      <c r="L562" s="12">
        <v>80</v>
      </c>
      <c r="M562" s="153">
        <f t="shared" si="130"/>
        <v>8466703</v>
      </c>
      <c r="N562" s="153"/>
      <c r="O562" s="153"/>
      <c r="P562" s="153"/>
      <c r="Q562" s="144">
        <f t="shared" si="129"/>
        <v>8466703</v>
      </c>
      <c r="R562" s="153">
        <f>615899+7179848+670956</f>
        <v>8466703</v>
      </c>
      <c r="S562" s="191"/>
      <c r="T562" s="153"/>
      <c r="U562" s="153"/>
      <c r="V562" s="153"/>
      <c r="W562" s="153"/>
      <c r="X562" s="153"/>
      <c r="Y562" s="153"/>
      <c r="Z562" s="153"/>
      <c r="AA562" s="153"/>
      <c r="AB562" s="153"/>
      <c r="AC562" s="153"/>
      <c r="AD562" s="153"/>
      <c r="AE562" s="153"/>
      <c r="AF562" s="153"/>
      <c r="AG562" s="193">
        <v>2025</v>
      </c>
      <c r="AH562" s="128"/>
      <c r="AI562" s="218"/>
      <c r="AJ562" s="218"/>
      <c r="AK562" s="141">
        <f t="shared" si="131"/>
        <v>529</v>
      </c>
      <c r="AL562" s="35" t="s">
        <v>153</v>
      </c>
      <c r="AM562" s="141" t="str">
        <f t="shared" si="132"/>
        <v>529.</v>
      </c>
      <c r="AN562" s="192"/>
      <c r="AO562" s="274"/>
      <c r="AP562" s="16"/>
    </row>
    <row r="563" spans="1:42" ht="22.5" customHeight="1" x14ac:dyDescent="0.25">
      <c r="A563" s="68" t="str">
        <f t="shared" si="128"/>
        <v>530.</v>
      </c>
      <c r="B563" s="25">
        <v>1090</v>
      </c>
      <c r="C563" s="203" t="s">
        <v>2621</v>
      </c>
      <c r="D563" s="25">
        <v>1974</v>
      </c>
      <c r="E563" s="111" t="s">
        <v>2932</v>
      </c>
      <c r="F563" s="68" t="s">
        <v>2933</v>
      </c>
      <c r="G563" s="25">
        <v>5</v>
      </c>
      <c r="H563" s="25">
        <v>6</v>
      </c>
      <c r="I563" s="322">
        <v>5186</v>
      </c>
      <c r="J563" s="144">
        <v>4781.59</v>
      </c>
      <c r="K563" s="322">
        <v>4764</v>
      </c>
      <c r="L563" s="30">
        <v>191</v>
      </c>
      <c r="M563" s="153">
        <f t="shared" si="130"/>
        <v>2026944</v>
      </c>
      <c r="N563" s="153"/>
      <c r="O563" s="153"/>
      <c r="P563" s="153"/>
      <c r="Q563" s="144">
        <f t="shared" si="129"/>
        <v>2026944</v>
      </c>
      <c r="R563" s="153">
        <v>2026944</v>
      </c>
      <c r="S563" s="191"/>
      <c r="T563" s="153"/>
      <c r="U563" s="153"/>
      <c r="V563" s="153"/>
      <c r="W563" s="153"/>
      <c r="X563" s="153"/>
      <c r="Y563" s="153"/>
      <c r="Z563" s="153"/>
      <c r="AA563" s="153"/>
      <c r="AB563" s="153"/>
      <c r="AC563" s="153"/>
      <c r="AD563" s="153"/>
      <c r="AE563" s="153"/>
      <c r="AF563" s="153"/>
      <c r="AG563" s="193">
        <v>2025</v>
      </c>
      <c r="AH563" s="128"/>
      <c r="AI563" s="172"/>
      <c r="AJ563" s="172"/>
      <c r="AK563" s="141">
        <f t="shared" si="131"/>
        <v>530</v>
      </c>
      <c r="AL563" s="35" t="s">
        <v>153</v>
      </c>
      <c r="AM563" s="141" t="str">
        <f t="shared" si="132"/>
        <v>530.</v>
      </c>
      <c r="AN563" s="192"/>
      <c r="AO563" s="274"/>
      <c r="AP563" s="16"/>
    </row>
    <row r="564" spans="1:42" ht="22.5" customHeight="1" x14ac:dyDescent="0.25">
      <c r="A564" s="68" t="str">
        <f t="shared" si="128"/>
        <v>531.</v>
      </c>
      <c r="B564" s="25">
        <v>1102</v>
      </c>
      <c r="C564" s="300" t="s">
        <v>2625</v>
      </c>
      <c r="D564" s="25">
        <v>1971</v>
      </c>
      <c r="E564" s="111" t="s">
        <v>2932</v>
      </c>
      <c r="F564" s="68" t="s">
        <v>2934</v>
      </c>
      <c r="G564" s="25">
        <v>5</v>
      </c>
      <c r="H564" s="25">
        <v>2</v>
      </c>
      <c r="I564" s="322">
        <v>1908.2</v>
      </c>
      <c r="J564" s="144">
        <v>1755.2</v>
      </c>
      <c r="K564" s="322">
        <v>1687.8</v>
      </c>
      <c r="L564" s="30">
        <v>52</v>
      </c>
      <c r="M564" s="153">
        <f t="shared" si="130"/>
        <v>920581.20000000007</v>
      </c>
      <c r="N564" s="153"/>
      <c r="O564" s="153"/>
      <c r="P564" s="153"/>
      <c r="Q564" s="144">
        <f t="shared" si="129"/>
        <v>920581.20000000007</v>
      </c>
      <c r="R564" s="144"/>
      <c r="S564" s="30"/>
      <c r="T564" s="144"/>
      <c r="U564" s="144"/>
      <c r="V564" s="144"/>
      <c r="W564" s="144">
        <v>415.8</v>
      </c>
      <c r="X564" s="144">
        <f>W564*2214</f>
        <v>920581.20000000007</v>
      </c>
      <c r="Y564" s="144"/>
      <c r="Z564" s="144"/>
      <c r="AA564" s="144"/>
      <c r="AB564" s="144"/>
      <c r="AC564" s="144"/>
      <c r="AD564" s="144"/>
      <c r="AE564" s="144"/>
      <c r="AF564" s="144"/>
      <c r="AG564" s="193">
        <v>2025</v>
      </c>
      <c r="AH564" s="128"/>
      <c r="AI564" s="172"/>
      <c r="AJ564" s="172"/>
      <c r="AK564" s="141">
        <f t="shared" si="131"/>
        <v>531</v>
      </c>
      <c r="AL564" s="35" t="s">
        <v>153</v>
      </c>
      <c r="AM564" s="141" t="str">
        <f t="shared" si="132"/>
        <v>531.</v>
      </c>
      <c r="AN564" s="192"/>
      <c r="AO564" s="274"/>
      <c r="AP564" s="16"/>
    </row>
    <row r="565" spans="1:42" ht="22.5" customHeight="1" x14ac:dyDescent="0.25">
      <c r="A565" s="68" t="str">
        <f t="shared" si="128"/>
        <v>532.</v>
      </c>
      <c r="B565" s="25">
        <v>908</v>
      </c>
      <c r="C565" s="203" t="s">
        <v>2632</v>
      </c>
      <c r="D565" s="25">
        <v>1966</v>
      </c>
      <c r="E565" s="111" t="s">
        <v>2932</v>
      </c>
      <c r="F565" s="68" t="s">
        <v>2933</v>
      </c>
      <c r="G565" s="25">
        <v>5</v>
      </c>
      <c r="H565" s="25">
        <v>5</v>
      </c>
      <c r="I565" s="322">
        <v>4959.6000000000004</v>
      </c>
      <c r="J565" s="144">
        <v>3088.7</v>
      </c>
      <c r="K565" s="322">
        <v>3088.7</v>
      </c>
      <c r="L565" s="12">
        <v>157</v>
      </c>
      <c r="M565" s="153">
        <f t="shared" si="130"/>
        <v>2855780</v>
      </c>
      <c r="N565" s="153"/>
      <c r="O565" s="153"/>
      <c r="P565" s="153"/>
      <c r="Q565" s="144">
        <f t="shared" si="129"/>
        <v>2855780</v>
      </c>
      <c r="R565" s="153">
        <f>1143200+1712580</f>
        <v>2855780</v>
      </c>
      <c r="S565" s="191"/>
      <c r="T565" s="153"/>
      <c r="U565" s="153"/>
      <c r="V565" s="153"/>
      <c r="W565" s="153"/>
      <c r="X565" s="153"/>
      <c r="Y565" s="153"/>
      <c r="Z565" s="153"/>
      <c r="AA565" s="153"/>
      <c r="AB565" s="153"/>
      <c r="AC565" s="153"/>
      <c r="AD565" s="153"/>
      <c r="AE565" s="153"/>
      <c r="AF565" s="153"/>
      <c r="AG565" s="193">
        <v>2025</v>
      </c>
      <c r="AH565" s="128"/>
      <c r="AI565" s="172"/>
      <c r="AJ565" s="172"/>
      <c r="AK565" s="141">
        <f t="shared" si="131"/>
        <v>532</v>
      </c>
      <c r="AL565" s="35" t="s">
        <v>153</v>
      </c>
      <c r="AM565" s="141" t="str">
        <f t="shared" si="132"/>
        <v>532.</v>
      </c>
      <c r="AN565" s="192"/>
      <c r="AP565" s="16"/>
    </row>
    <row r="566" spans="1:42" ht="22.5" customHeight="1" x14ac:dyDescent="0.25">
      <c r="A566" s="68" t="str">
        <f t="shared" si="128"/>
        <v>533.</v>
      </c>
      <c r="B566" s="68">
        <v>1091</v>
      </c>
      <c r="C566" s="203" t="s">
        <v>1844</v>
      </c>
      <c r="D566" s="68">
        <v>2003</v>
      </c>
      <c r="E566" s="111" t="s">
        <v>2932</v>
      </c>
      <c r="F566" s="68" t="s">
        <v>2934</v>
      </c>
      <c r="G566" s="68">
        <v>5</v>
      </c>
      <c r="H566" s="68">
        <v>4</v>
      </c>
      <c r="I566" s="322">
        <v>3306.6</v>
      </c>
      <c r="J566" s="144">
        <v>2695.5</v>
      </c>
      <c r="K566" s="322">
        <v>2695.5</v>
      </c>
      <c r="L566" s="12">
        <v>71</v>
      </c>
      <c r="M566" s="153">
        <f t="shared" si="130"/>
        <v>3152968</v>
      </c>
      <c r="N566" s="153"/>
      <c r="O566" s="153"/>
      <c r="P566" s="153"/>
      <c r="Q566" s="144">
        <f t="shared" si="129"/>
        <v>3152968</v>
      </c>
      <c r="R566" s="153">
        <v>3152968</v>
      </c>
      <c r="S566" s="191"/>
      <c r="T566" s="153"/>
      <c r="U566" s="153"/>
      <c r="V566" s="153"/>
      <c r="W566" s="153"/>
      <c r="X566" s="153"/>
      <c r="Y566" s="153"/>
      <c r="Z566" s="153"/>
      <c r="AA566" s="153"/>
      <c r="AB566" s="153"/>
      <c r="AC566" s="153"/>
      <c r="AD566" s="153"/>
      <c r="AE566" s="153"/>
      <c r="AF566" s="249"/>
      <c r="AG566" s="324">
        <v>2025</v>
      </c>
      <c r="AH566" s="131"/>
      <c r="AI566" s="319"/>
      <c r="AJ566" s="319"/>
      <c r="AK566" s="141">
        <f t="shared" si="131"/>
        <v>533</v>
      </c>
      <c r="AL566" s="35" t="s">
        <v>153</v>
      </c>
      <c r="AM566" s="141" t="str">
        <f t="shared" si="132"/>
        <v>533.</v>
      </c>
      <c r="AN566" s="192"/>
      <c r="AO566" s="35"/>
      <c r="AP566" s="16"/>
    </row>
    <row r="567" spans="1:42" ht="22.5" customHeight="1" x14ac:dyDescent="0.25">
      <c r="A567" s="68" t="str">
        <f t="shared" si="128"/>
        <v>534.</v>
      </c>
      <c r="B567" s="25">
        <v>923</v>
      </c>
      <c r="C567" s="203" t="s">
        <v>2503</v>
      </c>
      <c r="D567" s="25">
        <v>1981</v>
      </c>
      <c r="E567" s="111" t="s">
        <v>2932</v>
      </c>
      <c r="F567" s="68" t="s">
        <v>2933</v>
      </c>
      <c r="G567" s="25">
        <v>2</v>
      </c>
      <c r="H567" s="25">
        <v>3</v>
      </c>
      <c r="I567" s="322">
        <v>959.33</v>
      </c>
      <c r="J567" s="144">
        <v>869.96</v>
      </c>
      <c r="K567" s="144">
        <v>869.96</v>
      </c>
      <c r="L567" s="12">
        <v>47</v>
      </c>
      <c r="M567" s="144">
        <f t="shared" si="130"/>
        <v>369720</v>
      </c>
      <c r="N567" s="144"/>
      <c r="O567" s="144"/>
      <c r="P567" s="144"/>
      <c r="Q567" s="144">
        <f t="shared" si="129"/>
        <v>369720</v>
      </c>
      <c r="R567" s="153">
        <v>369720</v>
      </c>
      <c r="S567" s="191"/>
      <c r="T567" s="153"/>
      <c r="U567" s="153"/>
      <c r="V567" s="153"/>
      <c r="W567" s="153"/>
      <c r="X567" s="153"/>
      <c r="Y567" s="153"/>
      <c r="Z567" s="153"/>
      <c r="AA567" s="153"/>
      <c r="AB567" s="153"/>
      <c r="AC567" s="153"/>
      <c r="AD567" s="153"/>
      <c r="AE567" s="153"/>
      <c r="AF567" s="153"/>
      <c r="AG567" s="324">
        <v>2025</v>
      </c>
      <c r="AH567" s="128"/>
      <c r="AI567" s="172"/>
      <c r="AJ567" s="172"/>
      <c r="AK567" s="141">
        <f t="shared" si="131"/>
        <v>534</v>
      </c>
      <c r="AL567" s="35" t="s">
        <v>153</v>
      </c>
      <c r="AM567" s="141" t="str">
        <f t="shared" si="132"/>
        <v>534.</v>
      </c>
      <c r="AN567" s="192"/>
      <c r="AO567" s="274"/>
      <c r="AP567" s="16"/>
    </row>
    <row r="568" spans="1:42" ht="22.5" customHeight="1" x14ac:dyDescent="0.25">
      <c r="A568" s="68" t="str">
        <f t="shared" si="128"/>
        <v>535.</v>
      </c>
      <c r="B568" s="25">
        <v>907</v>
      </c>
      <c r="C568" s="203" t="s">
        <v>2509</v>
      </c>
      <c r="D568" s="25">
        <v>1985</v>
      </c>
      <c r="E568" s="111" t="s">
        <v>2932</v>
      </c>
      <c r="F568" s="68" t="s">
        <v>2933</v>
      </c>
      <c r="G568" s="25">
        <v>3</v>
      </c>
      <c r="H568" s="25">
        <v>3</v>
      </c>
      <c r="I568" s="322">
        <v>1359.4</v>
      </c>
      <c r="J568" s="144">
        <v>1270.4000000000001</v>
      </c>
      <c r="K568" s="322">
        <v>1270.4000000000001</v>
      </c>
      <c r="L568" s="12">
        <v>54</v>
      </c>
      <c r="M568" s="153">
        <f t="shared" si="130"/>
        <v>1340996</v>
      </c>
      <c r="N568" s="153"/>
      <c r="O568" s="153"/>
      <c r="P568" s="153"/>
      <c r="Q568" s="144">
        <f t="shared" si="129"/>
        <v>1340996</v>
      </c>
      <c r="R568" s="153"/>
      <c r="S568" s="191"/>
      <c r="T568" s="153"/>
      <c r="U568" s="153"/>
      <c r="V568" s="153"/>
      <c r="W568" s="153"/>
      <c r="X568" s="153"/>
      <c r="Y568" s="153">
        <v>663</v>
      </c>
      <c r="Z568" s="153">
        <f>Y568*1421</f>
        <v>942123</v>
      </c>
      <c r="AA568" s="153">
        <v>149</v>
      </c>
      <c r="AB568" s="153">
        <f>AA568*2677</f>
        <v>398873</v>
      </c>
      <c r="AC568" s="153"/>
      <c r="AD568" s="153"/>
      <c r="AE568" s="144"/>
      <c r="AF568" s="153"/>
      <c r="AG568" s="193">
        <v>2025</v>
      </c>
      <c r="AH568" s="128"/>
      <c r="AI568" s="172"/>
      <c r="AJ568" s="172"/>
      <c r="AK568" s="141">
        <f t="shared" si="131"/>
        <v>535</v>
      </c>
      <c r="AL568" s="35" t="s">
        <v>153</v>
      </c>
      <c r="AM568" s="141" t="str">
        <f t="shared" si="132"/>
        <v>535.</v>
      </c>
      <c r="AN568" s="192"/>
      <c r="AO568" s="274"/>
      <c r="AP568" s="16"/>
    </row>
    <row r="569" spans="1:42" ht="22.5" customHeight="1" x14ac:dyDescent="0.25">
      <c r="A569" s="68" t="str">
        <f t="shared" si="128"/>
        <v>536.</v>
      </c>
      <c r="B569" s="25">
        <v>930</v>
      </c>
      <c r="C569" s="203" t="s">
        <v>2510</v>
      </c>
      <c r="D569" s="25">
        <v>1973</v>
      </c>
      <c r="E569" s="111" t="s">
        <v>2932</v>
      </c>
      <c r="F569" s="68" t="s">
        <v>2934</v>
      </c>
      <c r="G569" s="25">
        <v>4</v>
      </c>
      <c r="H569" s="25">
        <v>2</v>
      </c>
      <c r="I569" s="146">
        <v>1329.86</v>
      </c>
      <c r="J569" s="144">
        <v>1239.2</v>
      </c>
      <c r="K569" s="146">
        <v>1239.2</v>
      </c>
      <c r="L569" s="25">
        <v>51</v>
      </c>
      <c r="M569" s="153">
        <f t="shared" si="130"/>
        <v>691554.5</v>
      </c>
      <c r="N569" s="153"/>
      <c r="O569" s="153"/>
      <c r="P569" s="153"/>
      <c r="Q569" s="144">
        <f t="shared" si="129"/>
        <v>691554.5</v>
      </c>
      <c r="R569" s="153">
        <f>553656+137898.5</f>
        <v>691554.5</v>
      </c>
      <c r="S569" s="191"/>
      <c r="T569" s="153"/>
      <c r="U569" s="153"/>
      <c r="V569" s="153"/>
      <c r="W569" s="153"/>
      <c r="X569" s="153"/>
      <c r="Y569" s="153"/>
      <c r="Z569" s="153"/>
      <c r="AA569" s="153"/>
      <c r="AB569" s="153"/>
      <c r="AC569" s="153"/>
      <c r="AD569" s="153"/>
      <c r="AE569" s="153"/>
      <c r="AF569" s="153"/>
      <c r="AG569" s="324">
        <v>2025</v>
      </c>
      <c r="AH569" s="128"/>
      <c r="AI569" s="172"/>
      <c r="AJ569" s="172"/>
      <c r="AK569" s="141">
        <f t="shared" si="131"/>
        <v>536</v>
      </c>
      <c r="AL569" s="35" t="s">
        <v>153</v>
      </c>
      <c r="AM569" s="141" t="str">
        <f t="shared" si="132"/>
        <v>536.</v>
      </c>
      <c r="AN569" s="192"/>
      <c r="AP569" s="16"/>
    </row>
    <row r="570" spans="1:42" ht="22.5" customHeight="1" x14ac:dyDescent="0.25">
      <c r="A570" s="68" t="str">
        <f t="shared" si="128"/>
        <v>537.</v>
      </c>
      <c r="B570" s="25">
        <v>914</v>
      </c>
      <c r="C570" s="300" t="s">
        <v>2512</v>
      </c>
      <c r="D570" s="25">
        <v>1975</v>
      </c>
      <c r="E570" s="111" t="s">
        <v>2932</v>
      </c>
      <c r="F570" s="68" t="s">
        <v>2934</v>
      </c>
      <c r="G570" s="25">
        <v>2</v>
      </c>
      <c r="H570" s="25">
        <v>1</v>
      </c>
      <c r="I570" s="322">
        <v>380.8</v>
      </c>
      <c r="J570" s="144">
        <v>360.3</v>
      </c>
      <c r="K570" s="322">
        <v>360.3</v>
      </c>
      <c r="L570" s="30">
        <v>24</v>
      </c>
      <c r="M570" s="144">
        <f t="shared" si="130"/>
        <v>710424.5</v>
      </c>
      <c r="N570" s="144"/>
      <c r="O570" s="144"/>
      <c r="P570" s="144"/>
      <c r="Q570" s="144">
        <f t="shared" si="129"/>
        <v>710424.5</v>
      </c>
      <c r="R570" s="144">
        <f>546204.5+164220</f>
        <v>710424.5</v>
      </c>
      <c r="S570" s="30"/>
      <c r="T570" s="144"/>
      <c r="U570" s="144"/>
      <c r="V570" s="144"/>
      <c r="W570" s="144"/>
      <c r="X570" s="144"/>
      <c r="Y570" s="144"/>
      <c r="Z570" s="144"/>
      <c r="AA570" s="144"/>
      <c r="AB570" s="144"/>
      <c r="AC570" s="144"/>
      <c r="AD570" s="144"/>
      <c r="AE570" s="144"/>
      <c r="AF570" s="144"/>
      <c r="AG570" s="324">
        <v>2025</v>
      </c>
      <c r="AH570" s="128"/>
      <c r="AI570" s="172"/>
      <c r="AJ570" s="172"/>
      <c r="AK570" s="141">
        <f t="shared" si="131"/>
        <v>537</v>
      </c>
      <c r="AL570" s="35" t="s">
        <v>153</v>
      </c>
      <c r="AM570" s="141" t="str">
        <f t="shared" si="132"/>
        <v>537.</v>
      </c>
      <c r="AN570" s="192"/>
      <c r="AO570" s="274"/>
      <c r="AP570" s="16"/>
    </row>
    <row r="571" spans="1:42" ht="22.5" customHeight="1" x14ac:dyDescent="0.25">
      <c r="A571" s="68" t="str">
        <f t="shared" si="128"/>
        <v>538.</v>
      </c>
      <c r="B571" s="25">
        <v>975</v>
      </c>
      <c r="C571" s="203" t="s">
        <v>2514</v>
      </c>
      <c r="D571" s="25">
        <v>1972</v>
      </c>
      <c r="E571" s="111" t="s">
        <v>2932</v>
      </c>
      <c r="F571" s="68" t="s">
        <v>2934</v>
      </c>
      <c r="G571" s="25">
        <v>2</v>
      </c>
      <c r="H571" s="25">
        <v>1</v>
      </c>
      <c r="I571" s="322">
        <v>350.4</v>
      </c>
      <c r="J571" s="144">
        <v>317.39999999999998</v>
      </c>
      <c r="K571" s="322">
        <v>317.39999999999998</v>
      </c>
      <c r="L571" s="12">
        <v>17</v>
      </c>
      <c r="M571" s="144">
        <f t="shared" si="130"/>
        <v>133850</v>
      </c>
      <c r="N571" s="144"/>
      <c r="O571" s="144"/>
      <c r="P571" s="144"/>
      <c r="Q571" s="144">
        <f t="shared" si="129"/>
        <v>133850</v>
      </c>
      <c r="R571" s="153"/>
      <c r="S571" s="191"/>
      <c r="T571" s="153"/>
      <c r="U571" s="153"/>
      <c r="V571" s="153"/>
      <c r="W571" s="153"/>
      <c r="X571" s="153"/>
      <c r="Y571" s="144"/>
      <c r="Z571" s="144"/>
      <c r="AA571" s="153">
        <v>50</v>
      </c>
      <c r="AB571" s="153">
        <f>AA571*2677</f>
        <v>133850</v>
      </c>
      <c r="AC571" s="153"/>
      <c r="AD571" s="153"/>
      <c r="AE571" s="144"/>
      <c r="AF571" s="153"/>
      <c r="AG571" s="324">
        <v>2025</v>
      </c>
      <c r="AH571" s="128"/>
      <c r="AI571" s="172"/>
      <c r="AJ571" s="172"/>
      <c r="AK571" s="141">
        <f t="shared" si="131"/>
        <v>538</v>
      </c>
      <c r="AL571" s="35" t="s">
        <v>153</v>
      </c>
      <c r="AM571" s="141" t="str">
        <f t="shared" si="132"/>
        <v>538.</v>
      </c>
      <c r="AN571" s="192"/>
      <c r="AO571" s="274"/>
      <c r="AP571" s="16"/>
    </row>
    <row r="572" spans="1:42" ht="22.5" customHeight="1" x14ac:dyDescent="0.25">
      <c r="A572" s="68" t="str">
        <f t="shared" si="128"/>
        <v>539.</v>
      </c>
      <c r="B572" s="25">
        <v>977</v>
      </c>
      <c r="C572" s="36" t="s">
        <v>2857</v>
      </c>
      <c r="D572" s="25">
        <v>1981</v>
      </c>
      <c r="E572" s="111" t="s">
        <v>2932</v>
      </c>
      <c r="F572" s="68" t="s">
        <v>2934</v>
      </c>
      <c r="G572" s="25">
        <v>2</v>
      </c>
      <c r="H572" s="25">
        <v>2</v>
      </c>
      <c r="I572" s="322">
        <v>750.46</v>
      </c>
      <c r="J572" s="322">
        <v>567.88</v>
      </c>
      <c r="K572" s="322">
        <v>567.88</v>
      </c>
      <c r="L572" s="12">
        <v>19</v>
      </c>
      <c r="M572" s="153">
        <f t="shared" si="130"/>
        <v>4175996</v>
      </c>
      <c r="N572" s="153"/>
      <c r="O572" s="153"/>
      <c r="P572" s="153"/>
      <c r="Q572" s="144">
        <f t="shared" si="129"/>
        <v>4175996</v>
      </c>
      <c r="R572" s="153">
        <v>60915</v>
      </c>
      <c r="S572" s="191"/>
      <c r="T572" s="153"/>
      <c r="U572" s="153">
        <v>547</v>
      </c>
      <c r="V572" s="153">
        <f>U572*7523</f>
        <v>4115081</v>
      </c>
      <c r="W572" s="153"/>
      <c r="X572" s="153"/>
      <c r="Y572" s="153"/>
      <c r="Z572" s="153"/>
      <c r="AA572" s="153"/>
      <c r="AB572" s="153"/>
      <c r="AC572" s="153"/>
      <c r="AD572" s="153"/>
      <c r="AE572" s="153"/>
      <c r="AF572" s="153"/>
      <c r="AG572" s="324">
        <v>2025</v>
      </c>
      <c r="AH572" s="128"/>
      <c r="AI572" s="172"/>
      <c r="AJ572" s="172"/>
      <c r="AK572" s="141">
        <f t="shared" si="131"/>
        <v>539</v>
      </c>
      <c r="AL572" s="35" t="s">
        <v>153</v>
      </c>
      <c r="AM572" s="141" t="str">
        <f t="shared" si="132"/>
        <v>539.</v>
      </c>
      <c r="AN572" s="192"/>
      <c r="AO572" s="274"/>
      <c r="AP572" s="16"/>
    </row>
    <row r="573" spans="1:42" ht="22.5" customHeight="1" x14ac:dyDescent="0.25">
      <c r="A573" s="68" t="str">
        <f t="shared" si="128"/>
        <v>540.</v>
      </c>
      <c r="B573" s="25">
        <v>1067</v>
      </c>
      <c r="C573" s="203" t="s">
        <v>2527</v>
      </c>
      <c r="D573" s="25">
        <v>1975</v>
      </c>
      <c r="E573" s="111" t="s">
        <v>2932</v>
      </c>
      <c r="F573" s="68" t="s">
        <v>2934</v>
      </c>
      <c r="G573" s="25">
        <v>2</v>
      </c>
      <c r="H573" s="25">
        <v>2</v>
      </c>
      <c r="I573" s="322">
        <v>744.8</v>
      </c>
      <c r="J573" s="144">
        <v>485.3</v>
      </c>
      <c r="K573" s="322">
        <v>485.3</v>
      </c>
      <c r="L573" s="12">
        <v>30</v>
      </c>
      <c r="M573" s="153">
        <f t="shared" si="130"/>
        <v>2031109.6</v>
      </c>
      <c r="N573" s="153"/>
      <c r="O573" s="153"/>
      <c r="P573" s="153"/>
      <c r="Q573" s="144">
        <f t="shared" si="129"/>
        <v>2031109.6</v>
      </c>
      <c r="R573" s="153">
        <f>1289773.6+741336</f>
        <v>2031109.6</v>
      </c>
      <c r="S573" s="191"/>
      <c r="T573" s="153"/>
      <c r="U573" s="153"/>
      <c r="V573" s="153"/>
      <c r="W573" s="153"/>
      <c r="X573" s="153"/>
      <c r="Y573" s="153"/>
      <c r="Z573" s="153"/>
      <c r="AA573" s="153"/>
      <c r="AB573" s="153"/>
      <c r="AC573" s="153"/>
      <c r="AD573" s="153"/>
      <c r="AE573" s="153"/>
      <c r="AF573" s="153"/>
      <c r="AG573" s="324">
        <v>2025</v>
      </c>
      <c r="AH573" s="128"/>
      <c r="AI573" s="172"/>
      <c r="AJ573" s="172"/>
      <c r="AK573" s="141">
        <f t="shared" si="131"/>
        <v>540</v>
      </c>
      <c r="AL573" s="35" t="s">
        <v>153</v>
      </c>
      <c r="AM573" s="141" t="str">
        <f t="shared" si="132"/>
        <v>540.</v>
      </c>
      <c r="AN573" s="192"/>
      <c r="AO573" s="274"/>
      <c r="AP573" s="16"/>
    </row>
    <row r="574" spans="1:42" ht="22.5" customHeight="1" x14ac:dyDescent="0.25">
      <c r="A574" s="68" t="str">
        <f t="shared" si="128"/>
        <v>541.</v>
      </c>
      <c r="B574" s="25">
        <v>1074</v>
      </c>
      <c r="C574" s="203" t="s">
        <v>2529</v>
      </c>
      <c r="D574" s="25">
        <v>1968</v>
      </c>
      <c r="E574" s="111" t="s">
        <v>2932</v>
      </c>
      <c r="F574" s="68" t="s">
        <v>2934</v>
      </c>
      <c r="G574" s="25">
        <v>2</v>
      </c>
      <c r="H574" s="25">
        <v>2</v>
      </c>
      <c r="I574" s="322">
        <v>529.6</v>
      </c>
      <c r="J574" s="144">
        <v>300.39999999999998</v>
      </c>
      <c r="K574" s="322">
        <v>300.39999999999998</v>
      </c>
      <c r="L574" s="12">
        <v>25</v>
      </c>
      <c r="M574" s="153">
        <f t="shared" si="130"/>
        <v>717876</v>
      </c>
      <c r="N574" s="153"/>
      <c r="O574" s="153"/>
      <c r="P574" s="153"/>
      <c r="Q574" s="144">
        <f t="shared" si="129"/>
        <v>717876</v>
      </c>
      <c r="R574" s="153">
        <v>717876</v>
      </c>
      <c r="S574" s="191"/>
      <c r="T574" s="153"/>
      <c r="U574" s="153"/>
      <c r="V574" s="153"/>
      <c r="W574" s="153"/>
      <c r="X574" s="153"/>
      <c r="Y574" s="153"/>
      <c r="Z574" s="153"/>
      <c r="AA574" s="153"/>
      <c r="AB574" s="153"/>
      <c r="AC574" s="153"/>
      <c r="AD574" s="153"/>
      <c r="AE574" s="153"/>
      <c r="AF574" s="153"/>
      <c r="AG574" s="324">
        <v>2025</v>
      </c>
      <c r="AH574" s="128"/>
      <c r="AI574" s="172"/>
      <c r="AJ574" s="172"/>
      <c r="AK574" s="141">
        <f t="shared" si="131"/>
        <v>541</v>
      </c>
      <c r="AL574" s="35" t="s">
        <v>153</v>
      </c>
      <c r="AM574" s="141" t="str">
        <f t="shared" si="132"/>
        <v>541.</v>
      </c>
      <c r="AN574" s="192"/>
      <c r="AO574" s="274"/>
      <c r="AP574" s="16"/>
    </row>
    <row r="575" spans="1:42" ht="22.5" customHeight="1" x14ac:dyDescent="0.25">
      <c r="A575" s="68" t="str">
        <f t="shared" si="128"/>
        <v>542.</v>
      </c>
      <c r="B575" s="25">
        <v>1075</v>
      </c>
      <c r="C575" s="203" t="s">
        <v>2530</v>
      </c>
      <c r="D575" s="25">
        <v>1962</v>
      </c>
      <c r="E575" s="111" t="s">
        <v>2932</v>
      </c>
      <c r="F575" s="68" t="s">
        <v>2934</v>
      </c>
      <c r="G575" s="25">
        <v>2</v>
      </c>
      <c r="H575" s="25">
        <v>1</v>
      </c>
      <c r="I575" s="322">
        <v>333.52</v>
      </c>
      <c r="J575" s="144">
        <v>304.23</v>
      </c>
      <c r="K575" s="322">
        <v>260.91000000000003</v>
      </c>
      <c r="L575" s="12">
        <v>14</v>
      </c>
      <c r="M575" s="153">
        <f t="shared" si="130"/>
        <v>887767.48</v>
      </c>
      <c r="N575" s="153"/>
      <c r="O575" s="153"/>
      <c r="P575" s="153"/>
      <c r="Q575" s="144">
        <f t="shared" si="129"/>
        <v>887767.48</v>
      </c>
      <c r="R575" s="153"/>
      <c r="S575" s="191"/>
      <c r="T575" s="153"/>
      <c r="U575" s="153"/>
      <c r="V575" s="153"/>
      <c r="W575" s="153"/>
      <c r="X575" s="153"/>
      <c r="Y575" s="153">
        <v>282.01</v>
      </c>
      <c r="Z575" s="153">
        <f>Y575*3148</f>
        <v>887767.48</v>
      </c>
      <c r="AA575" s="153"/>
      <c r="AB575" s="153"/>
      <c r="AC575" s="153"/>
      <c r="AD575" s="153"/>
      <c r="AE575" s="144"/>
      <c r="AF575" s="153"/>
      <c r="AG575" s="324">
        <v>2025</v>
      </c>
      <c r="AH575" s="128"/>
      <c r="AI575" s="172"/>
      <c r="AJ575" s="172"/>
      <c r="AK575" s="141">
        <f t="shared" si="131"/>
        <v>542</v>
      </c>
      <c r="AL575" s="35" t="s">
        <v>153</v>
      </c>
      <c r="AM575" s="141" t="str">
        <f t="shared" si="132"/>
        <v>542.</v>
      </c>
      <c r="AN575" s="192"/>
      <c r="AO575" s="274"/>
      <c r="AP575" s="16"/>
    </row>
    <row r="576" spans="1:42" ht="22.5" customHeight="1" x14ac:dyDescent="0.25">
      <c r="A576" s="68" t="str">
        <f t="shared" ref="A576:A637" si="133">AM576</f>
        <v>543.</v>
      </c>
      <c r="B576" s="25">
        <v>1108</v>
      </c>
      <c r="C576" s="36" t="s">
        <v>2535</v>
      </c>
      <c r="D576" s="25">
        <v>1979</v>
      </c>
      <c r="E576" s="111" t="s">
        <v>2932</v>
      </c>
      <c r="F576" s="68" t="s">
        <v>2933</v>
      </c>
      <c r="G576" s="25">
        <v>5</v>
      </c>
      <c r="H576" s="25">
        <v>6</v>
      </c>
      <c r="I576" s="322">
        <v>5013.1499999999996</v>
      </c>
      <c r="J576" s="322">
        <v>4525.3500000000004</v>
      </c>
      <c r="K576" s="322">
        <v>4525.3500000000004</v>
      </c>
      <c r="L576" s="12">
        <v>180</v>
      </c>
      <c r="M576" s="153">
        <f t="shared" si="130"/>
        <v>1330992</v>
      </c>
      <c r="N576" s="153"/>
      <c r="O576" s="153"/>
      <c r="P576" s="153"/>
      <c r="Q576" s="144">
        <f t="shared" ref="Q576:Q607" si="134">M576</f>
        <v>1330992</v>
      </c>
      <c r="R576" s="153">
        <v>1330992</v>
      </c>
      <c r="S576" s="191"/>
      <c r="T576" s="153"/>
      <c r="U576" s="153"/>
      <c r="V576" s="153"/>
      <c r="W576" s="153"/>
      <c r="X576" s="153"/>
      <c r="Y576" s="153"/>
      <c r="Z576" s="153"/>
      <c r="AA576" s="153"/>
      <c r="AB576" s="153"/>
      <c r="AC576" s="142"/>
      <c r="AD576" s="142"/>
      <c r="AE576" s="153"/>
      <c r="AF576" s="153"/>
      <c r="AG576" s="324">
        <v>2025</v>
      </c>
      <c r="AH576" s="128"/>
      <c r="AI576" s="172"/>
      <c r="AJ576" s="172"/>
      <c r="AK576" s="141">
        <f t="shared" si="131"/>
        <v>543</v>
      </c>
      <c r="AL576" s="35" t="s">
        <v>153</v>
      </c>
      <c r="AM576" s="141" t="str">
        <f t="shared" si="132"/>
        <v>543.</v>
      </c>
      <c r="AN576" s="192"/>
      <c r="AO576" s="274"/>
      <c r="AP576" s="16"/>
    </row>
    <row r="577" spans="1:42" ht="22.5" customHeight="1" x14ac:dyDescent="0.25">
      <c r="A577" s="68" t="str">
        <f t="shared" si="133"/>
        <v>544.</v>
      </c>
      <c r="B577" s="25">
        <v>5538</v>
      </c>
      <c r="C577" s="203" t="s">
        <v>2536</v>
      </c>
      <c r="D577" s="25">
        <v>1970</v>
      </c>
      <c r="E577" s="111" t="s">
        <v>2932</v>
      </c>
      <c r="F577" s="68" t="s">
        <v>2934</v>
      </c>
      <c r="G577" s="25">
        <v>2</v>
      </c>
      <c r="H577" s="25">
        <v>2</v>
      </c>
      <c r="I577" s="322">
        <v>495.5</v>
      </c>
      <c r="J577" s="144">
        <v>286.2</v>
      </c>
      <c r="K577" s="322">
        <v>286.2</v>
      </c>
      <c r="L577" s="12">
        <v>23</v>
      </c>
      <c r="M577" s="153">
        <f t="shared" ref="M577:M607" si="135">R577+T577+V577+X577+Z577+AB577+AE577+AF577</f>
        <v>142900</v>
      </c>
      <c r="N577" s="153"/>
      <c r="O577" s="153"/>
      <c r="P577" s="153"/>
      <c r="Q577" s="144">
        <f t="shared" si="134"/>
        <v>142900</v>
      </c>
      <c r="R577" s="153">
        <v>142900</v>
      </c>
      <c r="S577" s="191"/>
      <c r="T577" s="153"/>
      <c r="U577" s="153"/>
      <c r="V577" s="153"/>
      <c r="W577" s="153"/>
      <c r="X577" s="153"/>
      <c r="Y577" s="153"/>
      <c r="Z577" s="153"/>
      <c r="AA577" s="153"/>
      <c r="AB577" s="153"/>
      <c r="AC577" s="153"/>
      <c r="AD577" s="153"/>
      <c r="AE577" s="153"/>
      <c r="AF577" s="153"/>
      <c r="AG577" s="324">
        <v>2025</v>
      </c>
      <c r="AH577" s="128"/>
      <c r="AI577" s="172"/>
      <c r="AJ577" s="172"/>
      <c r="AK577" s="141">
        <f t="shared" si="131"/>
        <v>544</v>
      </c>
      <c r="AL577" s="35" t="s">
        <v>153</v>
      </c>
      <c r="AM577" s="141" t="str">
        <f t="shared" si="132"/>
        <v>544.</v>
      </c>
      <c r="AN577" s="192"/>
      <c r="AP577" s="16"/>
    </row>
    <row r="578" spans="1:42" ht="22.5" customHeight="1" x14ac:dyDescent="0.25">
      <c r="A578" s="68" t="str">
        <f t="shared" si="133"/>
        <v>545.</v>
      </c>
      <c r="B578" s="25">
        <v>1122</v>
      </c>
      <c r="C578" s="203" t="s">
        <v>2537</v>
      </c>
      <c r="D578" s="25">
        <v>1971</v>
      </c>
      <c r="E578" s="111" t="s">
        <v>2932</v>
      </c>
      <c r="F578" s="68" t="s">
        <v>2934</v>
      </c>
      <c r="G578" s="25">
        <v>2</v>
      </c>
      <c r="H578" s="25">
        <v>3</v>
      </c>
      <c r="I578" s="322">
        <v>939.07</v>
      </c>
      <c r="J578" s="144">
        <v>854.44</v>
      </c>
      <c r="K578" s="322">
        <v>854.44</v>
      </c>
      <c r="L578" s="12">
        <v>29</v>
      </c>
      <c r="M578" s="144">
        <f t="shared" si="135"/>
        <v>3930258</v>
      </c>
      <c r="N578" s="144"/>
      <c r="O578" s="144"/>
      <c r="P578" s="144"/>
      <c r="Q578" s="144">
        <f t="shared" si="134"/>
        <v>3930258</v>
      </c>
      <c r="R578" s="153">
        <f>640848+3289410</f>
        <v>3930258</v>
      </c>
      <c r="S578" s="191"/>
      <c r="T578" s="153"/>
      <c r="U578" s="153"/>
      <c r="V578" s="153"/>
      <c r="W578" s="153"/>
      <c r="X578" s="153"/>
      <c r="Y578" s="153"/>
      <c r="Z578" s="153"/>
      <c r="AA578" s="153"/>
      <c r="AB578" s="153"/>
      <c r="AC578" s="153"/>
      <c r="AD578" s="153"/>
      <c r="AE578" s="153"/>
      <c r="AF578" s="153"/>
      <c r="AG578" s="324">
        <v>2025</v>
      </c>
      <c r="AH578" s="128"/>
      <c r="AI578" s="172"/>
      <c r="AJ578" s="172"/>
      <c r="AK578" s="141">
        <f t="shared" si="131"/>
        <v>545</v>
      </c>
      <c r="AL578" s="35" t="s">
        <v>153</v>
      </c>
      <c r="AM578" s="141" t="str">
        <f t="shared" si="132"/>
        <v>545.</v>
      </c>
      <c r="AN578" s="192"/>
      <c r="AP578" s="16"/>
    </row>
    <row r="579" spans="1:42" ht="24.75" customHeight="1" x14ac:dyDescent="0.25">
      <c r="A579" s="68" t="str">
        <f t="shared" si="133"/>
        <v>546.</v>
      </c>
      <c r="B579" s="25">
        <v>5533</v>
      </c>
      <c r="C579" s="203" t="s">
        <v>2538</v>
      </c>
      <c r="D579" s="25">
        <v>1977</v>
      </c>
      <c r="E579" s="111" t="s">
        <v>2932</v>
      </c>
      <c r="F579" s="68" t="s">
        <v>2933</v>
      </c>
      <c r="G579" s="25">
        <v>2</v>
      </c>
      <c r="H579" s="25">
        <v>2</v>
      </c>
      <c r="I579" s="322">
        <v>555.6</v>
      </c>
      <c r="J579" s="144">
        <v>502.4</v>
      </c>
      <c r="K579" s="322">
        <v>502.4</v>
      </c>
      <c r="L579" s="12">
        <v>25</v>
      </c>
      <c r="M579" s="153">
        <f t="shared" si="135"/>
        <v>2517435.4000000004</v>
      </c>
      <c r="N579" s="153"/>
      <c r="O579" s="153"/>
      <c r="P579" s="153"/>
      <c r="Q579" s="144">
        <f t="shared" si="134"/>
        <v>2517435.4000000004</v>
      </c>
      <c r="R579" s="153">
        <v>1287337</v>
      </c>
      <c r="S579" s="191"/>
      <c r="T579" s="153"/>
      <c r="U579" s="153"/>
      <c r="V579" s="153"/>
      <c r="W579" s="153">
        <v>555.6</v>
      </c>
      <c r="X579" s="153">
        <f>W579*2214</f>
        <v>1230098.4000000001</v>
      </c>
      <c r="Y579" s="153"/>
      <c r="Z579" s="153"/>
      <c r="AA579" s="153"/>
      <c r="AB579" s="153"/>
      <c r="AC579" s="153"/>
      <c r="AD579" s="153"/>
      <c r="AE579" s="153"/>
      <c r="AF579" s="153"/>
      <c r="AG579" s="324">
        <v>2025</v>
      </c>
      <c r="AH579" s="128"/>
      <c r="AI579" s="172"/>
      <c r="AJ579" s="172"/>
      <c r="AK579" s="141">
        <f t="shared" si="131"/>
        <v>546</v>
      </c>
      <c r="AL579" s="35" t="s">
        <v>153</v>
      </c>
      <c r="AM579" s="141" t="str">
        <f t="shared" si="132"/>
        <v>546.</v>
      </c>
      <c r="AN579" s="192"/>
      <c r="AP579" s="16"/>
    </row>
    <row r="580" spans="1:42" ht="22.5" customHeight="1" x14ac:dyDescent="0.25">
      <c r="A580" s="68" t="str">
        <f t="shared" si="133"/>
        <v>547.</v>
      </c>
      <c r="B580" s="25">
        <v>5536</v>
      </c>
      <c r="C580" s="203" t="s">
        <v>2541</v>
      </c>
      <c r="D580" s="25">
        <v>1987</v>
      </c>
      <c r="E580" s="111" t="s">
        <v>2932</v>
      </c>
      <c r="F580" s="68" t="s">
        <v>2933</v>
      </c>
      <c r="G580" s="25">
        <v>2</v>
      </c>
      <c r="H580" s="25">
        <v>2</v>
      </c>
      <c r="I580" s="322">
        <v>555.6</v>
      </c>
      <c r="J580" s="144">
        <v>555.6</v>
      </c>
      <c r="K580" s="322">
        <v>555.6</v>
      </c>
      <c r="L580" s="12">
        <v>14</v>
      </c>
      <c r="M580" s="153">
        <f t="shared" si="135"/>
        <v>1580556</v>
      </c>
      <c r="N580" s="153"/>
      <c r="O580" s="153"/>
      <c r="P580" s="153"/>
      <c r="Q580" s="144">
        <f t="shared" si="134"/>
        <v>1580556</v>
      </c>
      <c r="R580" s="153">
        <f>717876+862680</f>
        <v>1580556</v>
      </c>
      <c r="S580" s="191"/>
      <c r="T580" s="153"/>
      <c r="U580" s="153"/>
      <c r="V580" s="153"/>
      <c r="W580" s="153"/>
      <c r="X580" s="153"/>
      <c r="Y580" s="153"/>
      <c r="Z580" s="153"/>
      <c r="AA580" s="153"/>
      <c r="AB580" s="153"/>
      <c r="AC580" s="153"/>
      <c r="AD580" s="153"/>
      <c r="AE580" s="153"/>
      <c r="AF580" s="153"/>
      <c r="AG580" s="324">
        <v>2025</v>
      </c>
      <c r="AH580" s="128"/>
      <c r="AI580" s="172"/>
      <c r="AJ580" s="172"/>
      <c r="AK580" s="141">
        <f t="shared" si="131"/>
        <v>547</v>
      </c>
      <c r="AL580" s="35" t="s">
        <v>153</v>
      </c>
      <c r="AM580" s="141" t="str">
        <f t="shared" si="132"/>
        <v>547.</v>
      </c>
      <c r="AN580" s="192"/>
      <c r="AP580" s="16"/>
    </row>
    <row r="581" spans="1:42" ht="22.5" customHeight="1" x14ac:dyDescent="0.25">
      <c r="A581" s="68" t="str">
        <f t="shared" si="133"/>
        <v>548.</v>
      </c>
      <c r="B581" s="25">
        <v>5539</v>
      </c>
      <c r="C581" s="203" t="s">
        <v>2542</v>
      </c>
      <c r="D581" s="25">
        <v>1981</v>
      </c>
      <c r="E581" s="111" t="s">
        <v>2932</v>
      </c>
      <c r="F581" s="68" t="s">
        <v>2934</v>
      </c>
      <c r="G581" s="25">
        <v>2</v>
      </c>
      <c r="H581" s="25">
        <v>2</v>
      </c>
      <c r="I581" s="146">
        <v>750.46</v>
      </c>
      <c r="J581" s="144">
        <v>747.77</v>
      </c>
      <c r="K581" s="146">
        <v>747.77</v>
      </c>
      <c r="L581" s="25">
        <v>42</v>
      </c>
      <c r="M581" s="153">
        <f t="shared" si="135"/>
        <v>4688709.75</v>
      </c>
      <c r="N581" s="153"/>
      <c r="O581" s="153"/>
      <c r="P581" s="153"/>
      <c r="Q581" s="144">
        <f t="shared" si="134"/>
        <v>4688709.75</v>
      </c>
      <c r="R581" s="153"/>
      <c r="S581" s="191"/>
      <c r="T581" s="153"/>
      <c r="U581" s="153">
        <v>623.25</v>
      </c>
      <c r="V581" s="153">
        <f>U581*7523</f>
        <v>4688709.75</v>
      </c>
      <c r="W581" s="153"/>
      <c r="X581" s="153"/>
      <c r="Y581" s="153"/>
      <c r="Z581" s="153"/>
      <c r="AA581" s="153"/>
      <c r="AB581" s="153"/>
      <c r="AC581" s="153"/>
      <c r="AD581" s="153"/>
      <c r="AE581" s="153"/>
      <c r="AF581" s="153"/>
      <c r="AG581" s="324">
        <v>2025</v>
      </c>
      <c r="AH581" s="128"/>
      <c r="AI581" s="172"/>
      <c r="AJ581" s="172"/>
      <c r="AK581" s="141">
        <f t="shared" si="131"/>
        <v>548</v>
      </c>
      <c r="AL581" s="35" t="s">
        <v>153</v>
      </c>
      <c r="AM581" s="141" t="str">
        <f t="shared" si="132"/>
        <v>548.</v>
      </c>
      <c r="AN581" s="192"/>
      <c r="AO581" s="274"/>
      <c r="AP581" s="16"/>
    </row>
    <row r="582" spans="1:42" ht="22.5" customHeight="1" x14ac:dyDescent="0.25">
      <c r="A582" s="68" t="str">
        <f t="shared" si="133"/>
        <v>549.</v>
      </c>
      <c r="B582" s="25">
        <v>5540</v>
      </c>
      <c r="C582" s="203" t="s">
        <v>2543</v>
      </c>
      <c r="D582" s="25">
        <v>1981</v>
      </c>
      <c r="E582" s="111" t="s">
        <v>2932</v>
      </c>
      <c r="F582" s="68" t="s">
        <v>2934</v>
      </c>
      <c r="G582" s="25">
        <v>2</v>
      </c>
      <c r="H582" s="25">
        <v>2</v>
      </c>
      <c r="I582" s="322">
        <v>750.46</v>
      </c>
      <c r="J582" s="144">
        <v>747.32</v>
      </c>
      <c r="K582" s="322">
        <v>747.32</v>
      </c>
      <c r="L582" s="12">
        <v>30</v>
      </c>
      <c r="M582" s="153">
        <f t="shared" si="135"/>
        <v>4688709.75</v>
      </c>
      <c r="N582" s="153"/>
      <c r="O582" s="153"/>
      <c r="P582" s="153"/>
      <c r="Q582" s="144">
        <f t="shared" si="134"/>
        <v>4688709.75</v>
      </c>
      <c r="R582" s="153"/>
      <c r="S582" s="191"/>
      <c r="T582" s="153"/>
      <c r="U582" s="153">
        <v>623.25</v>
      </c>
      <c r="V582" s="153">
        <f>U582*7523</f>
        <v>4688709.75</v>
      </c>
      <c r="W582" s="153"/>
      <c r="X582" s="153"/>
      <c r="Y582" s="153"/>
      <c r="Z582" s="153"/>
      <c r="AA582" s="153"/>
      <c r="AB582" s="153"/>
      <c r="AC582" s="153"/>
      <c r="AD582" s="153"/>
      <c r="AE582" s="144"/>
      <c r="AF582" s="153"/>
      <c r="AG582" s="324">
        <v>2025</v>
      </c>
      <c r="AH582" s="128"/>
      <c r="AI582" s="172"/>
      <c r="AJ582" s="172"/>
      <c r="AK582" s="141">
        <f t="shared" si="131"/>
        <v>549</v>
      </c>
      <c r="AL582" s="35" t="s">
        <v>153</v>
      </c>
      <c r="AM582" s="141" t="str">
        <f t="shared" si="132"/>
        <v>549.</v>
      </c>
      <c r="AN582" s="192"/>
      <c r="AP582" s="16"/>
    </row>
    <row r="583" spans="1:42" ht="22.5" customHeight="1" x14ac:dyDescent="0.25">
      <c r="A583" s="68" t="str">
        <f t="shared" si="133"/>
        <v>550.</v>
      </c>
      <c r="B583" s="25">
        <v>915</v>
      </c>
      <c r="C583" s="203" t="s">
        <v>2544</v>
      </c>
      <c r="D583" s="25">
        <v>1975</v>
      </c>
      <c r="E583" s="111" t="s">
        <v>2932</v>
      </c>
      <c r="F583" s="68" t="s">
        <v>2934</v>
      </c>
      <c r="G583" s="25">
        <v>2</v>
      </c>
      <c r="H583" s="25">
        <v>2</v>
      </c>
      <c r="I583" s="146">
        <v>750.46</v>
      </c>
      <c r="J583" s="144">
        <v>732.5</v>
      </c>
      <c r="K583" s="146">
        <v>732.5</v>
      </c>
      <c r="L583" s="25">
        <v>28</v>
      </c>
      <c r="M583" s="144">
        <f t="shared" si="135"/>
        <v>519215</v>
      </c>
      <c r="N583" s="144"/>
      <c r="O583" s="144"/>
      <c r="P583" s="144"/>
      <c r="Q583" s="144">
        <f t="shared" si="134"/>
        <v>519215</v>
      </c>
      <c r="R583" s="153">
        <f>469200+50015</f>
        <v>519215</v>
      </c>
      <c r="S583" s="191"/>
      <c r="T583" s="153"/>
      <c r="U583" s="153"/>
      <c r="V583" s="153"/>
      <c r="W583" s="153"/>
      <c r="X583" s="153"/>
      <c r="Y583" s="153"/>
      <c r="Z583" s="153"/>
      <c r="AA583" s="153"/>
      <c r="AB583" s="153"/>
      <c r="AC583" s="153"/>
      <c r="AD583" s="153"/>
      <c r="AE583" s="153"/>
      <c r="AF583" s="153"/>
      <c r="AG583" s="324">
        <v>2025</v>
      </c>
      <c r="AH583" s="128"/>
      <c r="AI583" s="172"/>
      <c r="AJ583" s="172"/>
      <c r="AK583" s="141">
        <f t="shared" si="131"/>
        <v>550</v>
      </c>
      <c r="AL583" s="35" t="s">
        <v>153</v>
      </c>
      <c r="AM583" s="141" t="str">
        <f t="shared" si="132"/>
        <v>550.</v>
      </c>
      <c r="AN583" s="192"/>
      <c r="AO583" s="274"/>
      <c r="AP583" s="16"/>
    </row>
    <row r="584" spans="1:42" ht="22.5" customHeight="1" x14ac:dyDescent="0.25">
      <c r="A584" s="68" t="str">
        <f t="shared" si="133"/>
        <v>551.</v>
      </c>
      <c r="B584" s="25">
        <v>1114</v>
      </c>
      <c r="C584" s="36" t="s">
        <v>2545</v>
      </c>
      <c r="D584" s="25">
        <v>1976</v>
      </c>
      <c r="E584" s="111" t="s">
        <v>2932</v>
      </c>
      <c r="F584" s="68" t="s">
        <v>2933</v>
      </c>
      <c r="G584" s="25">
        <v>5</v>
      </c>
      <c r="H584" s="25">
        <v>4</v>
      </c>
      <c r="I584" s="322">
        <v>3668.18</v>
      </c>
      <c r="J584" s="322">
        <v>3333</v>
      </c>
      <c r="K584" s="322">
        <v>3333</v>
      </c>
      <c r="L584" s="12">
        <v>156</v>
      </c>
      <c r="M584" s="153">
        <f t="shared" si="135"/>
        <v>924608.10000000009</v>
      </c>
      <c r="N584" s="153"/>
      <c r="O584" s="153"/>
      <c r="P584" s="153"/>
      <c r="Q584" s="144">
        <f t="shared" si="134"/>
        <v>924608.10000000009</v>
      </c>
      <c r="R584" s="153">
        <v>924608.10000000009</v>
      </c>
      <c r="S584" s="191"/>
      <c r="T584" s="153"/>
      <c r="U584" s="153"/>
      <c r="V584" s="153"/>
      <c r="W584" s="153"/>
      <c r="X584" s="153"/>
      <c r="Y584" s="153"/>
      <c r="Z584" s="153"/>
      <c r="AA584" s="153"/>
      <c r="AB584" s="153"/>
      <c r="AC584" s="153"/>
      <c r="AD584" s="153"/>
      <c r="AE584" s="153"/>
      <c r="AF584" s="153"/>
      <c r="AG584" s="324">
        <v>2025</v>
      </c>
      <c r="AH584" s="128"/>
      <c r="AI584" s="172"/>
      <c r="AJ584" s="172"/>
      <c r="AK584" s="141">
        <f t="shared" si="131"/>
        <v>551</v>
      </c>
      <c r="AL584" s="35" t="s">
        <v>153</v>
      </c>
      <c r="AM584" s="141" t="str">
        <f t="shared" si="132"/>
        <v>551.</v>
      </c>
      <c r="AN584" s="192"/>
      <c r="AP584" s="16"/>
    </row>
    <row r="585" spans="1:42" ht="22.5" customHeight="1" x14ac:dyDescent="0.25">
      <c r="A585" s="68" t="str">
        <f t="shared" si="133"/>
        <v>552.</v>
      </c>
      <c r="B585" s="25">
        <v>1118</v>
      </c>
      <c r="C585" s="203" t="s">
        <v>2547</v>
      </c>
      <c r="D585" s="25">
        <v>1968</v>
      </c>
      <c r="E585" s="111" t="s">
        <v>2932</v>
      </c>
      <c r="F585" s="68" t="s">
        <v>2934</v>
      </c>
      <c r="G585" s="25">
        <v>4</v>
      </c>
      <c r="H585" s="25">
        <v>3</v>
      </c>
      <c r="I585" s="146">
        <v>2125.87</v>
      </c>
      <c r="J585" s="144">
        <v>1962.85</v>
      </c>
      <c r="K585" s="146">
        <v>1962.85</v>
      </c>
      <c r="L585" s="25">
        <v>81</v>
      </c>
      <c r="M585" s="153">
        <f t="shared" si="135"/>
        <v>4087111.8</v>
      </c>
      <c r="N585" s="153"/>
      <c r="O585" s="153"/>
      <c r="P585" s="153"/>
      <c r="Q585" s="144">
        <f t="shared" si="134"/>
        <v>4087111.8</v>
      </c>
      <c r="R585" s="153">
        <f>3101791.8+985320</f>
        <v>4087111.8</v>
      </c>
      <c r="S585" s="191"/>
      <c r="T585" s="153"/>
      <c r="U585" s="153"/>
      <c r="V585" s="153"/>
      <c r="W585" s="153"/>
      <c r="X585" s="153"/>
      <c r="Y585" s="153"/>
      <c r="Z585" s="153"/>
      <c r="AA585" s="153"/>
      <c r="AB585" s="153"/>
      <c r="AC585" s="153"/>
      <c r="AD585" s="153"/>
      <c r="AE585" s="153"/>
      <c r="AF585" s="153"/>
      <c r="AG585" s="324">
        <v>2025</v>
      </c>
      <c r="AH585" s="128"/>
      <c r="AI585" s="172"/>
      <c r="AJ585" s="172"/>
      <c r="AK585" s="141">
        <f t="shared" si="131"/>
        <v>552</v>
      </c>
      <c r="AL585" s="35" t="s">
        <v>153</v>
      </c>
      <c r="AM585" s="141" t="str">
        <f t="shared" si="132"/>
        <v>552.</v>
      </c>
      <c r="AN585" s="192"/>
      <c r="AP585" s="16"/>
    </row>
    <row r="586" spans="1:42" ht="22.5" customHeight="1" x14ac:dyDescent="0.25">
      <c r="A586" s="68" t="str">
        <f t="shared" si="133"/>
        <v>553.</v>
      </c>
      <c r="B586" s="25">
        <v>909</v>
      </c>
      <c r="C586" s="203" t="s">
        <v>2548</v>
      </c>
      <c r="D586" s="25">
        <v>1966</v>
      </c>
      <c r="E586" s="111" t="s">
        <v>2932</v>
      </c>
      <c r="F586" s="68" t="s">
        <v>2933</v>
      </c>
      <c r="G586" s="25">
        <v>5</v>
      </c>
      <c r="H586" s="25">
        <v>5</v>
      </c>
      <c r="I586" s="322">
        <v>4944.96</v>
      </c>
      <c r="J586" s="144">
        <v>3100.8</v>
      </c>
      <c r="K586" s="322">
        <v>3100.8</v>
      </c>
      <c r="L586" s="12">
        <v>133</v>
      </c>
      <c r="M586" s="153">
        <f t="shared" si="135"/>
        <v>1928975</v>
      </c>
      <c r="N586" s="153"/>
      <c r="O586" s="153"/>
      <c r="P586" s="153"/>
      <c r="Q586" s="144">
        <f t="shared" si="134"/>
        <v>1928975</v>
      </c>
      <c r="R586" s="153">
        <v>1928975</v>
      </c>
      <c r="S586" s="191"/>
      <c r="T586" s="153"/>
      <c r="U586" s="153"/>
      <c r="V586" s="153"/>
      <c r="W586" s="153"/>
      <c r="X586" s="153"/>
      <c r="Y586" s="153"/>
      <c r="Z586" s="153"/>
      <c r="AA586" s="153"/>
      <c r="AB586" s="153"/>
      <c r="AC586" s="153"/>
      <c r="AD586" s="153"/>
      <c r="AE586" s="144"/>
      <c r="AF586" s="153"/>
      <c r="AG586" s="324">
        <v>2025</v>
      </c>
      <c r="AH586" s="128"/>
      <c r="AI586" s="172"/>
      <c r="AJ586" s="172"/>
      <c r="AK586" s="141">
        <f t="shared" si="131"/>
        <v>553</v>
      </c>
      <c r="AL586" s="35" t="s">
        <v>153</v>
      </c>
      <c r="AM586" s="141" t="str">
        <f t="shared" si="132"/>
        <v>553.</v>
      </c>
      <c r="AN586" s="192"/>
      <c r="AP586" s="16"/>
    </row>
    <row r="587" spans="1:42" ht="22.5" customHeight="1" x14ac:dyDescent="0.25">
      <c r="A587" s="68" t="str">
        <f t="shared" si="133"/>
        <v>554.</v>
      </c>
      <c r="B587" s="25">
        <v>926</v>
      </c>
      <c r="C587" s="36" t="s">
        <v>2562</v>
      </c>
      <c r="D587" s="25">
        <v>1970</v>
      </c>
      <c r="E587" s="111" t="s">
        <v>2932</v>
      </c>
      <c r="F587" s="68" t="s">
        <v>2934</v>
      </c>
      <c r="G587" s="25">
        <v>2</v>
      </c>
      <c r="H587" s="25">
        <v>2</v>
      </c>
      <c r="I587" s="144">
        <v>551.5</v>
      </c>
      <c r="J587" s="144">
        <v>489.1</v>
      </c>
      <c r="K587" s="144">
        <v>489.1</v>
      </c>
      <c r="L587" s="30">
        <v>34</v>
      </c>
      <c r="M587" s="153">
        <f t="shared" si="135"/>
        <v>353478</v>
      </c>
      <c r="N587" s="153"/>
      <c r="O587" s="153"/>
      <c r="P587" s="153"/>
      <c r="Q587" s="144">
        <f t="shared" si="134"/>
        <v>353478</v>
      </c>
      <c r="R587" s="153">
        <v>128610</v>
      </c>
      <c r="S587" s="191"/>
      <c r="T587" s="153"/>
      <c r="U587" s="153"/>
      <c r="V587" s="153"/>
      <c r="W587" s="153"/>
      <c r="X587" s="153"/>
      <c r="Y587" s="153"/>
      <c r="Z587" s="153"/>
      <c r="AA587" s="153">
        <v>84</v>
      </c>
      <c r="AB587" s="153">
        <f>AA587*2677</f>
        <v>224868</v>
      </c>
      <c r="AC587" s="153"/>
      <c r="AD587" s="153"/>
      <c r="AE587" s="153"/>
      <c r="AF587" s="153"/>
      <c r="AG587" s="324">
        <v>2025</v>
      </c>
      <c r="AH587" s="128"/>
      <c r="AI587" s="172"/>
      <c r="AJ587" s="172"/>
      <c r="AK587" s="141">
        <f t="shared" si="131"/>
        <v>554</v>
      </c>
      <c r="AL587" s="35" t="s">
        <v>153</v>
      </c>
      <c r="AM587" s="141" t="str">
        <f t="shared" si="132"/>
        <v>554.</v>
      </c>
      <c r="AN587" s="192"/>
      <c r="AP587" s="16"/>
    </row>
    <row r="588" spans="1:42" ht="22.5" customHeight="1" x14ac:dyDescent="0.25">
      <c r="A588" s="68" t="str">
        <f t="shared" si="133"/>
        <v>555.</v>
      </c>
      <c r="B588" s="25">
        <v>967</v>
      </c>
      <c r="C588" s="300" t="s">
        <v>2569</v>
      </c>
      <c r="D588" s="25">
        <v>1955</v>
      </c>
      <c r="E588" s="111" t="s">
        <v>2932</v>
      </c>
      <c r="F588" s="68" t="s">
        <v>2934</v>
      </c>
      <c r="G588" s="25">
        <v>2</v>
      </c>
      <c r="H588" s="25">
        <v>1</v>
      </c>
      <c r="I588" s="144">
        <v>415.1</v>
      </c>
      <c r="J588" s="144">
        <v>379.6</v>
      </c>
      <c r="K588" s="144">
        <v>379.6</v>
      </c>
      <c r="L588" s="30">
        <v>9</v>
      </c>
      <c r="M588" s="144">
        <f t="shared" si="135"/>
        <v>1411185.44</v>
      </c>
      <c r="N588" s="144"/>
      <c r="O588" s="144"/>
      <c r="P588" s="144"/>
      <c r="Q588" s="144">
        <f t="shared" si="134"/>
        <v>1411185.44</v>
      </c>
      <c r="R588" s="144"/>
      <c r="S588" s="30"/>
      <c r="T588" s="144"/>
      <c r="U588" s="144"/>
      <c r="V588" s="144"/>
      <c r="W588" s="144"/>
      <c r="X588" s="144"/>
      <c r="Y588" s="144">
        <v>448.28</v>
      </c>
      <c r="Z588" s="144">
        <f>Y588*3148</f>
        <v>1411185.44</v>
      </c>
      <c r="AA588" s="144"/>
      <c r="AB588" s="144"/>
      <c r="AC588" s="144"/>
      <c r="AD588" s="144"/>
      <c r="AE588" s="144"/>
      <c r="AF588" s="144"/>
      <c r="AG588" s="324">
        <v>2025</v>
      </c>
      <c r="AH588" s="128"/>
      <c r="AI588" s="172"/>
      <c r="AJ588" s="172"/>
      <c r="AK588" s="141">
        <f t="shared" si="131"/>
        <v>555</v>
      </c>
      <c r="AL588" s="35" t="s">
        <v>153</v>
      </c>
      <c r="AM588" s="141" t="str">
        <f t="shared" si="132"/>
        <v>555.</v>
      </c>
      <c r="AN588" s="192"/>
      <c r="AO588" s="274"/>
      <c r="AP588" s="16"/>
    </row>
    <row r="589" spans="1:42" ht="22.5" customHeight="1" x14ac:dyDescent="0.25">
      <c r="A589" s="68" t="str">
        <f t="shared" si="133"/>
        <v>556.</v>
      </c>
      <c r="B589" s="25">
        <v>980</v>
      </c>
      <c r="C589" s="36" t="s">
        <v>2573</v>
      </c>
      <c r="D589" s="25">
        <v>1976</v>
      </c>
      <c r="E589" s="111" t="s">
        <v>2932</v>
      </c>
      <c r="F589" s="68" t="s">
        <v>2934</v>
      </c>
      <c r="G589" s="25">
        <v>2</v>
      </c>
      <c r="H589" s="25">
        <v>2</v>
      </c>
      <c r="I589" s="322">
        <v>530.6</v>
      </c>
      <c r="J589" s="322">
        <v>480.8</v>
      </c>
      <c r="K589" s="322">
        <v>480.8</v>
      </c>
      <c r="L589" s="12">
        <v>36</v>
      </c>
      <c r="M589" s="153">
        <f t="shared" si="135"/>
        <v>2933449.1</v>
      </c>
      <c r="N589" s="153"/>
      <c r="O589" s="153"/>
      <c r="P589" s="153"/>
      <c r="Q589" s="144">
        <f t="shared" si="134"/>
        <v>2933449.1</v>
      </c>
      <c r="R589" s="153">
        <v>332748</v>
      </c>
      <c r="S589" s="191"/>
      <c r="T589" s="153"/>
      <c r="U589" s="153">
        <v>345.7</v>
      </c>
      <c r="V589" s="153">
        <f>U589*7523</f>
        <v>2600701.1</v>
      </c>
      <c r="W589" s="153"/>
      <c r="X589" s="153"/>
      <c r="Y589" s="153"/>
      <c r="Z589" s="153"/>
      <c r="AA589" s="153"/>
      <c r="AB589" s="153"/>
      <c r="AC589" s="153"/>
      <c r="AD589" s="153"/>
      <c r="AE589" s="153"/>
      <c r="AF589" s="153"/>
      <c r="AG589" s="324">
        <v>2025</v>
      </c>
      <c r="AH589" s="128"/>
      <c r="AI589" s="172"/>
      <c r="AJ589" s="172"/>
      <c r="AK589" s="141">
        <f t="shared" si="131"/>
        <v>556</v>
      </c>
      <c r="AL589" s="35" t="s">
        <v>153</v>
      </c>
      <c r="AM589" s="141" t="str">
        <f t="shared" si="132"/>
        <v>556.</v>
      </c>
      <c r="AN589" s="192"/>
      <c r="AP589" s="16"/>
    </row>
    <row r="590" spans="1:42" ht="22.5" customHeight="1" x14ac:dyDescent="0.25">
      <c r="A590" s="68" t="str">
        <f t="shared" si="133"/>
        <v>557.</v>
      </c>
      <c r="B590" s="25">
        <v>986</v>
      </c>
      <c r="C590" s="36" t="s">
        <v>2575</v>
      </c>
      <c r="D590" s="25">
        <v>1978</v>
      </c>
      <c r="E590" s="111" t="s">
        <v>2932</v>
      </c>
      <c r="F590" s="68" t="s">
        <v>2934</v>
      </c>
      <c r="G590" s="25">
        <v>2</v>
      </c>
      <c r="H590" s="25">
        <v>2</v>
      </c>
      <c r="I590" s="146">
        <v>782.9</v>
      </c>
      <c r="J590" s="146">
        <v>723.9</v>
      </c>
      <c r="K590" s="146">
        <v>723.9</v>
      </c>
      <c r="L590" s="25">
        <v>32</v>
      </c>
      <c r="M590" s="153">
        <f t="shared" si="135"/>
        <v>566904</v>
      </c>
      <c r="N590" s="153"/>
      <c r="O590" s="153"/>
      <c r="P590" s="153"/>
      <c r="Q590" s="144">
        <f t="shared" si="134"/>
        <v>566904</v>
      </c>
      <c r="R590" s="153">
        <v>566904</v>
      </c>
      <c r="S590" s="191"/>
      <c r="T590" s="153"/>
      <c r="U590" s="153"/>
      <c r="V590" s="153"/>
      <c r="W590" s="153"/>
      <c r="X590" s="153"/>
      <c r="Y590" s="153"/>
      <c r="Z590" s="153"/>
      <c r="AA590" s="153"/>
      <c r="AB590" s="153"/>
      <c r="AC590" s="153"/>
      <c r="AD590" s="153"/>
      <c r="AE590" s="153"/>
      <c r="AF590" s="153"/>
      <c r="AG590" s="324">
        <v>2025</v>
      </c>
      <c r="AH590" s="128"/>
      <c r="AI590" s="172"/>
      <c r="AJ590" s="172"/>
      <c r="AK590" s="141">
        <f t="shared" si="131"/>
        <v>557</v>
      </c>
      <c r="AL590" s="35" t="s">
        <v>153</v>
      </c>
      <c r="AM590" s="141" t="str">
        <f t="shared" si="132"/>
        <v>557.</v>
      </c>
      <c r="AN590" s="192"/>
      <c r="AO590" s="274"/>
      <c r="AP590" s="16"/>
    </row>
    <row r="591" spans="1:42" ht="22.5" customHeight="1" x14ac:dyDescent="0.25">
      <c r="A591" s="68" t="str">
        <f t="shared" si="133"/>
        <v>558.</v>
      </c>
      <c r="B591" s="25">
        <v>982</v>
      </c>
      <c r="C591" s="203" t="s">
        <v>2576</v>
      </c>
      <c r="D591" s="25">
        <v>1973</v>
      </c>
      <c r="E591" s="111" t="s">
        <v>2932</v>
      </c>
      <c r="F591" s="68" t="s">
        <v>2934</v>
      </c>
      <c r="G591" s="25">
        <v>2</v>
      </c>
      <c r="H591" s="25">
        <v>2</v>
      </c>
      <c r="I591" s="144">
        <v>797.8</v>
      </c>
      <c r="J591" s="144">
        <v>726.3</v>
      </c>
      <c r="K591" s="144">
        <v>726.3</v>
      </c>
      <c r="L591" s="30">
        <v>38</v>
      </c>
      <c r="M591" s="153">
        <f t="shared" si="135"/>
        <v>171006.76</v>
      </c>
      <c r="N591" s="153"/>
      <c r="O591" s="153"/>
      <c r="P591" s="153"/>
      <c r="Q591" s="144">
        <f t="shared" si="134"/>
        <v>171006.76</v>
      </c>
      <c r="R591" s="153"/>
      <c r="S591" s="191"/>
      <c r="T591" s="153"/>
      <c r="U591" s="153"/>
      <c r="V591" s="153"/>
      <c r="W591" s="153"/>
      <c r="X591" s="153"/>
      <c r="Y591" s="153"/>
      <c r="Z591" s="153"/>
      <c r="AA591" s="153">
        <v>63.88</v>
      </c>
      <c r="AB591" s="153">
        <f>AA591*2677</f>
        <v>171006.76</v>
      </c>
      <c r="AC591" s="153"/>
      <c r="AD591" s="153"/>
      <c r="AE591" s="153"/>
      <c r="AF591" s="153"/>
      <c r="AG591" s="324">
        <v>2025</v>
      </c>
      <c r="AH591" s="128"/>
      <c r="AI591" s="172"/>
      <c r="AJ591" s="172"/>
      <c r="AK591" s="141">
        <f t="shared" si="131"/>
        <v>558</v>
      </c>
      <c r="AL591" s="35" t="s">
        <v>153</v>
      </c>
      <c r="AM591" s="141" t="str">
        <f t="shared" si="132"/>
        <v>558.</v>
      </c>
      <c r="AN591" s="192"/>
      <c r="AO591" s="274"/>
      <c r="AP591" s="16"/>
    </row>
    <row r="592" spans="1:42" ht="22.5" customHeight="1" x14ac:dyDescent="0.25">
      <c r="A592" s="68" t="str">
        <f t="shared" si="133"/>
        <v>559.</v>
      </c>
      <c r="B592" s="25">
        <v>984</v>
      </c>
      <c r="C592" s="203" t="s">
        <v>2577</v>
      </c>
      <c r="D592" s="25">
        <v>1974</v>
      </c>
      <c r="E592" s="111" t="s">
        <v>2932</v>
      </c>
      <c r="F592" s="68" t="s">
        <v>2934</v>
      </c>
      <c r="G592" s="25">
        <v>2</v>
      </c>
      <c r="H592" s="25">
        <v>2</v>
      </c>
      <c r="I592" s="322">
        <v>794.65</v>
      </c>
      <c r="J592" s="144">
        <v>721.3</v>
      </c>
      <c r="K592" s="322">
        <v>721.3</v>
      </c>
      <c r="L592" s="12">
        <v>27</v>
      </c>
      <c r="M592" s="153">
        <f t="shared" si="135"/>
        <v>453955</v>
      </c>
      <c r="N592" s="153"/>
      <c r="O592" s="153"/>
      <c r="P592" s="153"/>
      <c r="Q592" s="144">
        <f t="shared" si="134"/>
        <v>453955</v>
      </c>
      <c r="R592" s="153">
        <f>78595+375360</f>
        <v>453955</v>
      </c>
      <c r="S592" s="191"/>
      <c r="T592" s="153"/>
      <c r="U592" s="153"/>
      <c r="V592" s="153"/>
      <c r="W592" s="153"/>
      <c r="X592" s="153"/>
      <c r="Y592" s="153"/>
      <c r="Z592" s="153"/>
      <c r="AA592" s="153"/>
      <c r="AB592" s="153"/>
      <c r="AC592" s="153"/>
      <c r="AD592" s="153"/>
      <c r="AE592" s="153"/>
      <c r="AF592" s="153"/>
      <c r="AG592" s="324">
        <v>2025</v>
      </c>
      <c r="AH592" s="128"/>
      <c r="AI592" s="172"/>
      <c r="AJ592" s="172"/>
      <c r="AK592" s="141">
        <f t="shared" si="131"/>
        <v>559</v>
      </c>
      <c r="AL592" s="35" t="s">
        <v>153</v>
      </c>
      <c r="AM592" s="141" t="str">
        <f t="shared" si="132"/>
        <v>559.</v>
      </c>
      <c r="AN592" s="192"/>
      <c r="AP592" s="16"/>
    </row>
    <row r="593" spans="1:42" ht="22.5" customHeight="1" x14ac:dyDescent="0.25">
      <c r="A593" s="68" t="str">
        <f t="shared" si="133"/>
        <v>560.</v>
      </c>
      <c r="B593" s="25">
        <v>1002</v>
      </c>
      <c r="C593" s="36" t="s">
        <v>2581</v>
      </c>
      <c r="D593" s="25">
        <v>1963</v>
      </c>
      <c r="E593" s="111" t="s">
        <v>2932</v>
      </c>
      <c r="F593" s="68" t="s">
        <v>2934</v>
      </c>
      <c r="G593" s="25">
        <v>2</v>
      </c>
      <c r="H593" s="25">
        <v>2</v>
      </c>
      <c r="I593" s="144">
        <v>509.7</v>
      </c>
      <c r="J593" s="144">
        <v>458.1</v>
      </c>
      <c r="K593" s="144">
        <v>458.1</v>
      </c>
      <c r="L593" s="30">
        <v>26</v>
      </c>
      <c r="M593" s="153">
        <f t="shared" si="135"/>
        <v>1516643.44</v>
      </c>
      <c r="N593" s="153"/>
      <c r="O593" s="153"/>
      <c r="P593" s="153"/>
      <c r="Q593" s="144">
        <f t="shared" si="134"/>
        <v>1516643.44</v>
      </c>
      <c r="R593" s="153"/>
      <c r="S593" s="191"/>
      <c r="T593" s="153"/>
      <c r="U593" s="153"/>
      <c r="V593" s="153"/>
      <c r="W593" s="153"/>
      <c r="X593" s="153"/>
      <c r="Y593" s="153">
        <v>481.78</v>
      </c>
      <c r="Z593" s="153">
        <f>Y593*3148</f>
        <v>1516643.44</v>
      </c>
      <c r="AA593" s="153"/>
      <c r="AB593" s="153"/>
      <c r="AC593" s="153"/>
      <c r="AD593" s="153"/>
      <c r="AE593" s="153"/>
      <c r="AF593" s="153"/>
      <c r="AG593" s="324">
        <v>2025</v>
      </c>
      <c r="AH593" s="128"/>
      <c r="AI593" s="172"/>
      <c r="AJ593" s="172"/>
      <c r="AK593" s="141">
        <f t="shared" si="131"/>
        <v>560</v>
      </c>
      <c r="AL593" s="35" t="s">
        <v>153</v>
      </c>
      <c r="AM593" s="141" t="str">
        <f t="shared" si="132"/>
        <v>560.</v>
      </c>
      <c r="AN593" s="192"/>
      <c r="AP593" s="16"/>
    </row>
    <row r="594" spans="1:42" ht="22.5" customHeight="1" x14ac:dyDescent="0.25">
      <c r="A594" s="68" t="str">
        <f t="shared" si="133"/>
        <v>561.</v>
      </c>
      <c r="B594" s="25">
        <v>1003</v>
      </c>
      <c r="C594" s="36" t="s">
        <v>2582</v>
      </c>
      <c r="D594" s="25">
        <v>1963</v>
      </c>
      <c r="E594" s="111" t="s">
        <v>2932</v>
      </c>
      <c r="F594" s="68" t="s">
        <v>2934</v>
      </c>
      <c r="G594" s="25">
        <v>5</v>
      </c>
      <c r="H594" s="25">
        <v>3</v>
      </c>
      <c r="I594" s="144">
        <v>2479.1</v>
      </c>
      <c r="J594" s="144">
        <v>2245.8000000000002</v>
      </c>
      <c r="K594" s="144">
        <v>2245.8000000000002</v>
      </c>
      <c r="L594" s="30">
        <v>87</v>
      </c>
      <c r="M594" s="153">
        <f t="shared" si="135"/>
        <v>2804150</v>
      </c>
      <c r="N594" s="153"/>
      <c r="O594" s="153"/>
      <c r="P594" s="153"/>
      <c r="Q594" s="144">
        <f t="shared" si="134"/>
        <v>2804150</v>
      </c>
      <c r="R594" s="153">
        <v>110916</v>
      </c>
      <c r="S594" s="191"/>
      <c r="T594" s="153"/>
      <c r="U594" s="153">
        <v>358</v>
      </c>
      <c r="V594" s="153">
        <f>U594*7523</f>
        <v>2693234</v>
      </c>
      <c r="W594" s="153"/>
      <c r="X594" s="153"/>
      <c r="Y594" s="153"/>
      <c r="Z594" s="153"/>
      <c r="AA594" s="153"/>
      <c r="AB594" s="153"/>
      <c r="AC594" s="153"/>
      <c r="AD594" s="153"/>
      <c r="AE594" s="153"/>
      <c r="AF594" s="153"/>
      <c r="AG594" s="324">
        <v>2025</v>
      </c>
      <c r="AH594" s="128"/>
      <c r="AI594" s="172"/>
      <c r="AJ594" s="172"/>
      <c r="AK594" s="141">
        <f t="shared" si="131"/>
        <v>561</v>
      </c>
      <c r="AL594" s="35" t="s">
        <v>153</v>
      </c>
      <c r="AM594" s="141" t="str">
        <f t="shared" si="132"/>
        <v>561.</v>
      </c>
      <c r="AN594" s="192"/>
      <c r="AP594" s="16"/>
    </row>
    <row r="595" spans="1:42" ht="22.5" customHeight="1" x14ac:dyDescent="0.25">
      <c r="A595" s="68" t="str">
        <f t="shared" si="133"/>
        <v>562.</v>
      </c>
      <c r="B595" s="25">
        <v>1006</v>
      </c>
      <c r="C595" s="300" t="s">
        <v>2584</v>
      </c>
      <c r="D595" s="25">
        <v>1962</v>
      </c>
      <c r="E595" s="111" t="s">
        <v>2932</v>
      </c>
      <c r="F595" s="68" t="s">
        <v>2934</v>
      </c>
      <c r="G595" s="25">
        <v>4</v>
      </c>
      <c r="H595" s="25">
        <v>3</v>
      </c>
      <c r="I595" s="144">
        <v>1584</v>
      </c>
      <c r="J595" s="144">
        <v>1560.4</v>
      </c>
      <c r="K595" s="144">
        <v>1560.4</v>
      </c>
      <c r="L595" s="30">
        <v>54</v>
      </c>
      <c r="M595" s="144">
        <f t="shared" si="135"/>
        <v>1916089.2</v>
      </c>
      <c r="N595" s="144"/>
      <c r="O595" s="144"/>
      <c r="P595" s="144"/>
      <c r="Q595" s="144">
        <f t="shared" si="134"/>
        <v>1916089.2</v>
      </c>
      <c r="R595" s="144">
        <f>1005841.2+910248</f>
        <v>1916089.2</v>
      </c>
      <c r="S595" s="30"/>
      <c r="T595" s="144"/>
      <c r="U595" s="144"/>
      <c r="V595" s="144"/>
      <c r="W595" s="144"/>
      <c r="X595" s="144"/>
      <c r="Y595" s="144"/>
      <c r="Z595" s="144"/>
      <c r="AA595" s="144"/>
      <c r="AB595" s="144"/>
      <c r="AC595" s="144"/>
      <c r="AD595" s="144"/>
      <c r="AE595" s="144"/>
      <c r="AF595" s="144"/>
      <c r="AG595" s="324">
        <v>2025</v>
      </c>
      <c r="AH595" s="128"/>
      <c r="AI595" s="172"/>
      <c r="AJ595" s="172"/>
      <c r="AK595" s="141">
        <f t="shared" si="131"/>
        <v>562</v>
      </c>
      <c r="AL595" s="35" t="s">
        <v>153</v>
      </c>
      <c r="AM595" s="141" t="str">
        <f t="shared" si="132"/>
        <v>562.</v>
      </c>
      <c r="AN595" s="192"/>
      <c r="AO595" s="274"/>
      <c r="AP595" s="16"/>
    </row>
    <row r="596" spans="1:42" ht="22.5" customHeight="1" x14ac:dyDescent="0.25">
      <c r="A596" s="68" t="str">
        <f t="shared" si="133"/>
        <v>563.</v>
      </c>
      <c r="B596" s="25">
        <v>1010</v>
      </c>
      <c r="C596" s="203" t="s">
        <v>2585</v>
      </c>
      <c r="D596" s="25">
        <v>1966</v>
      </c>
      <c r="E596" s="111" t="s">
        <v>2932</v>
      </c>
      <c r="F596" s="68" t="s">
        <v>2934</v>
      </c>
      <c r="G596" s="25">
        <v>2</v>
      </c>
      <c r="H596" s="25">
        <v>1</v>
      </c>
      <c r="I596" s="322">
        <v>318.89999999999998</v>
      </c>
      <c r="J596" s="144">
        <v>211.1</v>
      </c>
      <c r="K596" s="322">
        <v>211.1</v>
      </c>
      <c r="L596" s="12">
        <v>12</v>
      </c>
      <c r="M596" s="153">
        <f t="shared" si="135"/>
        <v>112166.3</v>
      </c>
      <c r="N596" s="153"/>
      <c r="O596" s="153"/>
      <c r="P596" s="153"/>
      <c r="Q596" s="144">
        <f t="shared" si="134"/>
        <v>112166.3</v>
      </c>
      <c r="R596" s="153"/>
      <c r="S596" s="191"/>
      <c r="T596" s="153"/>
      <c r="U596" s="153"/>
      <c r="V596" s="153"/>
      <c r="W596" s="153"/>
      <c r="X596" s="153"/>
      <c r="Y596" s="153"/>
      <c r="Z596" s="153"/>
      <c r="AA596" s="153">
        <v>41.9</v>
      </c>
      <c r="AB596" s="153">
        <f>AA596*2677</f>
        <v>112166.3</v>
      </c>
      <c r="AC596" s="153"/>
      <c r="AD596" s="153"/>
      <c r="AE596" s="153"/>
      <c r="AF596" s="153"/>
      <c r="AG596" s="324">
        <v>2025</v>
      </c>
      <c r="AH596" s="128"/>
      <c r="AI596" s="172"/>
      <c r="AJ596" s="172"/>
      <c r="AK596" s="141">
        <f t="shared" si="131"/>
        <v>563</v>
      </c>
      <c r="AL596" s="35" t="s">
        <v>153</v>
      </c>
      <c r="AM596" s="141" t="str">
        <f t="shared" si="132"/>
        <v>563.</v>
      </c>
      <c r="AN596" s="192"/>
      <c r="AO596" s="274"/>
      <c r="AP596" s="16"/>
    </row>
    <row r="597" spans="1:42" ht="22.5" customHeight="1" x14ac:dyDescent="0.25">
      <c r="A597" s="68" t="str">
        <f t="shared" si="133"/>
        <v>564.</v>
      </c>
      <c r="B597" s="25">
        <v>1014</v>
      </c>
      <c r="C597" s="203" t="s">
        <v>2588</v>
      </c>
      <c r="D597" s="25">
        <v>1974</v>
      </c>
      <c r="E597" s="111" t="s">
        <v>2932</v>
      </c>
      <c r="F597" s="68" t="s">
        <v>2934</v>
      </c>
      <c r="G597" s="25">
        <v>2</v>
      </c>
      <c r="H597" s="25">
        <v>3</v>
      </c>
      <c r="I597" s="322">
        <v>944.7</v>
      </c>
      <c r="J597" s="144">
        <v>858.5</v>
      </c>
      <c r="K597" s="322">
        <v>858.5</v>
      </c>
      <c r="L597" s="12">
        <v>21</v>
      </c>
      <c r="M597" s="153">
        <f t="shared" si="135"/>
        <v>118607</v>
      </c>
      <c r="N597" s="153"/>
      <c r="O597" s="153"/>
      <c r="P597" s="153"/>
      <c r="Q597" s="144">
        <f t="shared" si="134"/>
        <v>118607</v>
      </c>
      <c r="R597" s="153">
        <v>118607</v>
      </c>
      <c r="S597" s="191"/>
      <c r="T597" s="153"/>
      <c r="U597" s="153"/>
      <c r="V597" s="153"/>
      <c r="W597" s="153"/>
      <c r="X597" s="153"/>
      <c r="Y597" s="153"/>
      <c r="Z597" s="153"/>
      <c r="AA597" s="153"/>
      <c r="AB597" s="153"/>
      <c r="AC597" s="153"/>
      <c r="AD597" s="153"/>
      <c r="AE597" s="153"/>
      <c r="AF597" s="153"/>
      <c r="AG597" s="324">
        <v>2025</v>
      </c>
      <c r="AH597" s="128"/>
      <c r="AI597" s="172"/>
      <c r="AJ597" s="172"/>
      <c r="AK597" s="141">
        <f t="shared" si="131"/>
        <v>564</v>
      </c>
      <c r="AL597" s="35" t="s">
        <v>153</v>
      </c>
      <c r="AM597" s="141" t="str">
        <f t="shared" si="132"/>
        <v>564.</v>
      </c>
      <c r="AN597" s="192"/>
      <c r="AO597" s="274"/>
      <c r="AP597" s="16"/>
    </row>
    <row r="598" spans="1:42" ht="22.5" customHeight="1" x14ac:dyDescent="0.25">
      <c r="A598" s="68" t="str">
        <f t="shared" si="133"/>
        <v>565.</v>
      </c>
      <c r="B598" s="25">
        <v>1015</v>
      </c>
      <c r="C598" s="203" t="s">
        <v>2589</v>
      </c>
      <c r="D598" s="25">
        <v>1974</v>
      </c>
      <c r="E598" s="111" t="s">
        <v>2932</v>
      </c>
      <c r="F598" s="68" t="s">
        <v>2934</v>
      </c>
      <c r="G598" s="25">
        <v>2</v>
      </c>
      <c r="H598" s="25">
        <v>3</v>
      </c>
      <c r="I598" s="322">
        <v>854.8</v>
      </c>
      <c r="J598" s="144">
        <v>491</v>
      </c>
      <c r="K598" s="322">
        <v>491</v>
      </c>
      <c r="L598" s="12">
        <v>31</v>
      </c>
      <c r="M598" s="153">
        <f t="shared" si="135"/>
        <v>563040</v>
      </c>
      <c r="N598" s="153"/>
      <c r="O598" s="153"/>
      <c r="P598" s="153"/>
      <c r="Q598" s="144">
        <f t="shared" si="134"/>
        <v>563040</v>
      </c>
      <c r="R598" s="153">
        <v>563040</v>
      </c>
      <c r="S598" s="191"/>
      <c r="T598" s="153"/>
      <c r="U598" s="153"/>
      <c r="V598" s="153"/>
      <c r="W598" s="153"/>
      <c r="X598" s="153"/>
      <c r="Y598" s="153"/>
      <c r="Z598" s="153"/>
      <c r="AA598" s="153"/>
      <c r="AB598" s="153"/>
      <c r="AC598" s="153"/>
      <c r="AD598" s="153"/>
      <c r="AE598" s="153"/>
      <c r="AF598" s="153"/>
      <c r="AG598" s="324">
        <v>2025</v>
      </c>
      <c r="AH598" s="128"/>
      <c r="AI598" s="172"/>
      <c r="AJ598" s="172"/>
      <c r="AK598" s="141">
        <f t="shared" si="131"/>
        <v>565</v>
      </c>
      <c r="AL598" s="35" t="s">
        <v>153</v>
      </c>
      <c r="AM598" s="141" t="str">
        <f t="shared" si="132"/>
        <v>565.</v>
      </c>
      <c r="AN598" s="192"/>
      <c r="AO598" s="274"/>
      <c r="AP598" s="16"/>
    </row>
    <row r="599" spans="1:42" ht="22.5" customHeight="1" x14ac:dyDescent="0.25">
      <c r="A599" s="68" t="str">
        <f t="shared" si="133"/>
        <v>566.</v>
      </c>
      <c r="B599" s="25">
        <v>1017</v>
      </c>
      <c r="C599" s="203" t="s">
        <v>2590</v>
      </c>
      <c r="D599" s="25">
        <v>1973</v>
      </c>
      <c r="E599" s="111" t="s">
        <v>2932</v>
      </c>
      <c r="F599" s="68" t="s">
        <v>2934</v>
      </c>
      <c r="G599" s="25">
        <v>2</v>
      </c>
      <c r="H599" s="25">
        <v>3</v>
      </c>
      <c r="I599" s="322">
        <v>913.09</v>
      </c>
      <c r="J599" s="144">
        <v>859.5</v>
      </c>
      <c r="K599" s="322">
        <v>859.5</v>
      </c>
      <c r="L599" s="12">
        <v>36</v>
      </c>
      <c r="M599" s="153">
        <f t="shared" si="135"/>
        <v>563040</v>
      </c>
      <c r="N599" s="153"/>
      <c r="O599" s="153"/>
      <c r="P599" s="153"/>
      <c r="Q599" s="144">
        <f t="shared" si="134"/>
        <v>563040</v>
      </c>
      <c r="R599" s="153">
        <v>563040</v>
      </c>
      <c r="S599" s="191"/>
      <c r="T599" s="153"/>
      <c r="U599" s="153"/>
      <c r="V599" s="153"/>
      <c r="W599" s="153"/>
      <c r="X599" s="153"/>
      <c r="Y599" s="153"/>
      <c r="Z599" s="153"/>
      <c r="AA599" s="153"/>
      <c r="AB599" s="153"/>
      <c r="AC599" s="153"/>
      <c r="AD599" s="153"/>
      <c r="AE599" s="153"/>
      <c r="AF599" s="153"/>
      <c r="AG599" s="324">
        <v>2025</v>
      </c>
      <c r="AH599" s="128"/>
      <c r="AI599" s="172"/>
      <c r="AJ599" s="172"/>
      <c r="AK599" s="141">
        <f t="shared" si="131"/>
        <v>566</v>
      </c>
      <c r="AL599" s="35" t="s">
        <v>153</v>
      </c>
      <c r="AM599" s="141" t="str">
        <f t="shared" si="132"/>
        <v>566.</v>
      </c>
      <c r="AN599" s="192"/>
      <c r="AP599" s="16"/>
    </row>
    <row r="600" spans="1:42" ht="22.5" customHeight="1" x14ac:dyDescent="0.25">
      <c r="A600" s="68" t="str">
        <f t="shared" si="133"/>
        <v>567.</v>
      </c>
      <c r="B600" s="25">
        <v>1033</v>
      </c>
      <c r="C600" s="203" t="s">
        <v>2599</v>
      </c>
      <c r="D600" s="25">
        <v>1973</v>
      </c>
      <c r="E600" s="111" t="s">
        <v>2932</v>
      </c>
      <c r="F600" s="68" t="s">
        <v>2934</v>
      </c>
      <c r="G600" s="25">
        <v>2</v>
      </c>
      <c r="H600" s="25">
        <v>2</v>
      </c>
      <c r="I600" s="322">
        <v>794.6</v>
      </c>
      <c r="J600" s="144">
        <v>733.2</v>
      </c>
      <c r="K600" s="322">
        <v>733.2</v>
      </c>
      <c r="L600" s="12">
        <v>34</v>
      </c>
      <c r="M600" s="153">
        <f t="shared" si="135"/>
        <v>841266.8</v>
      </c>
      <c r="N600" s="153"/>
      <c r="O600" s="153"/>
      <c r="P600" s="153"/>
      <c r="Q600" s="144">
        <f t="shared" si="134"/>
        <v>841266.8</v>
      </c>
      <c r="R600" s="153">
        <f>104602.8+736664</f>
        <v>841266.8</v>
      </c>
      <c r="S600" s="191"/>
      <c r="T600" s="153"/>
      <c r="U600" s="153"/>
      <c r="V600" s="153"/>
      <c r="W600" s="153"/>
      <c r="X600" s="153"/>
      <c r="Y600" s="153"/>
      <c r="Z600" s="153"/>
      <c r="AA600" s="153"/>
      <c r="AB600" s="153"/>
      <c r="AC600" s="153"/>
      <c r="AD600" s="153"/>
      <c r="AE600" s="153"/>
      <c r="AF600" s="153"/>
      <c r="AG600" s="324">
        <v>2025</v>
      </c>
      <c r="AH600" s="128"/>
      <c r="AI600" s="172"/>
      <c r="AJ600" s="172"/>
      <c r="AK600" s="141">
        <f t="shared" si="131"/>
        <v>567</v>
      </c>
      <c r="AL600" s="35" t="s">
        <v>153</v>
      </c>
      <c r="AM600" s="141" t="str">
        <f t="shared" si="132"/>
        <v>567.</v>
      </c>
      <c r="AN600" s="192"/>
      <c r="AO600" s="274"/>
      <c r="AP600" s="16"/>
    </row>
    <row r="601" spans="1:42" ht="22.5" customHeight="1" x14ac:dyDescent="0.25">
      <c r="A601" s="68" t="str">
        <f t="shared" si="133"/>
        <v>568.</v>
      </c>
      <c r="B601" s="25">
        <v>1035</v>
      </c>
      <c r="C601" s="36" t="s">
        <v>2600</v>
      </c>
      <c r="D601" s="25">
        <v>1978</v>
      </c>
      <c r="E601" s="111" t="s">
        <v>2932</v>
      </c>
      <c r="F601" s="68" t="s">
        <v>2933</v>
      </c>
      <c r="G601" s="25">
        <v>3</v>
      </c>
      <c r="H601" s="25">
        <v>3</v>
      </c>
      <c r="I601" s="322">
        <v>1414.8</v>
      </c>
      <c r="J601" s="322">
        <v>1281.4000000000001</v>
      </c>
      <c r="K601" s="322">
        <v>1281.4000000000001</v>
      </c>
      <c r="L601" s="12">
        <v>52</v>
      </c>
      <c r="M601" s="153">
        <f t="shared" si="135"/>
        <v>2018243</v>
      </c>
      <c r="N601" s="153"/>
      <c r="O601" s="153"/>
      <c r="P601" s="153"/>
      <c r="Q601" s="144">
        <f t="shared" si="134"/>
        <v>2018243</v>
      </c>
      <c r="R601" s="153"/>
      <c r="S601" s="191"/>
      <c r="T601" s="153"/>
      <c r="U601" s="153">
        <v>569</v>
      </c>
      <c r="V601" s="153">
        <f>U601*3547</f>
        <v>2018243</v>
      </c>
      <c r="W601" s="153"/>
      <c r="X601" s="153"/>
      <c r="Y601" s="153"/>
      <c r="Z601" s="153"/>
      <c r="AA601" s="153"/>
      <c r="AB601" s="153"/>
      <c r="AC601" s="153"/>
      <c r="AD601" s="153"/>
      <c r="AE601" s="153"/>
      <c r="AF601" s="153"/>
      <c r="AG601" s="324">
        <v>2025</v>
      </c>
      <c r="AH601" s="128"/>
      <c r="AI601" s="172"/>
      <c r="AJ601" s="172"/>
      <c r="AK601" s="141">
        <f t="shared" si="131"/>
        <v>568</v>
      </c>
      <c r="AL601" s="35" t="s">
        <v>153</v>
      </c>
      <c r="AM601" s="141" t="str">
        <f t="shared" si="132"/>
        <v>568.</v>
      </c>
      <c r="AN601" s="192"/>
      <c r="AO601" s="274"/>
      <c r="AP601" s="16"/>
    </row>
    <row r="602" spans="1:42" ht="22.5" customHeight="1" x14ac:dyDescent="0.25">
      <c r="A602" s="68" t="str">
        <f t="shared" si="133"/>
        <v>569.</v>
      </c>
      <c r="B602" s="25">
        <v>1036</v>
      </c>
      <c r="C602" s="203" t="s">
        <v>2602</v>
      </c>
      <c r="D602" s="25">
        <v>1975</v>
      </c>
      <c r="E602" s="111" t="s">
        <v>2932</v>
      </c>
      <c r="F602" s="68" t="s">
        <v>2934</v>
      </c>
      <c r="G602" s="25">
        <v>2</v>
      </c>
      <c r="H602" s="25">
        <v>2</v>
      </c>
      <c r="I602" s="322">
        <v>798</v>
      </c>
      <c r="J602" s="144">
        <v>727.6</v>
      </c>
      <c r="K602" s="322">
        <v>727.6</v>
      </c>
      <c r="L602" s="12">
        <v>32</v>
      </c>
      <c r="M602" s="153">
        <f t="shared" si="135"/>
        <v>890610.6</v>
      </c>
      <c r="N602" s="153"/>
      <c r="O602" s="153"/>
      <c r="P602" s="153"/>
      <c r="Q602" s="144">
        <f t="shared" si="134"/>
        <v>890610.6</v>
      </c>
      <c r="R602" s="153">
        <f>792009.6+98601</f>
        <v>890610.6</v>
      </c>
      <c r="S602" s="191"/>
      <c r="T602" s="153"/>
      <c r="U602" s="153"/>
      <c r="V602" s="153"/>
      <c r="W602" s="153"/>
      <c r="X602" s="153"/>
      <c r="Y602" s="153"/>
      <c r="Z602" s="153"/>
      <c r="AA602" s="153"/>
      <c r="AB602" s="153"/>
      <c r="AC602" s="153"/>
      <c r="AD602" s="153"/>
      <c r="AE602" s="153"/>
      <c r="AF602" s="153"/>
      <c r="AG602" s="324">
        <v>2025</v>
      </c>
      <c r="AH602" s="128"/>
      <c r="AI602" s="172"/>
      <c r="AJ602" s="172"/>
      <c r="AK602" s="141">
        <f t="shared" si="131"/>
        <v>569</v>
      </c>
      <c r="AL602" s="35" t="s">
        <v>153</v>
      </c>
      <c r="AM602" s="141" t="str">
        <f t="shared" si="132"/>
        <v>569.</v>
      </c>
      <c r="AN602" s="192"/>
      <c r="AO602" s="274"/>
      <c r="AP602" s="16"/>
    </row>
    <row r="603" spans="1:42" ht="22.5" customHeight="1" x14ac:dyDescent="0.25">
      <c r="A603" s="68" t="str">
        <f t="shared" si="133"/>
        <v>570.</v>
      </c>
      <c r="B603" s="25">
        <v>1055</v>
      </c>
      <c r="C603" s="36" t="s">
        <v>3117</v>
      </c>
      <c r="D603" s="25">
        <v>1979</v>
      </c>
      <c r="E603" s="111" t="s">
        <v>2932</v>
      </c>
      <c r="F603" s="68" t="s">
        <v>2934</v>
      </c>
      <c r="G603" s="25">
        <v>5</v>
      </c>
      <c r="H603" s="25">
        <v>4</v>
      </c>
      <c r="I603" s="322">
        <v>3376.51</v>
      </c>
      <c r="J603" s="322">
        <v>3102.83</v>
      </c>
      <c r="K603" s="322">
        <v>3102.83</v>
      </c>
      <c r="L603" s="12">
        <v>121</v>
      </c>
      <c r="M603" s="153">
        <f>R603+T603+V603+X603+Z603+AB603+AE603+AF603</f>
        <v>1549743</v>
      </c>
      <c r="N603" s="153"/>
      <c r="O603" s="153"/>
      <c r="P603" s="153"/>
      <c r="Q603" s="144">
        <f>M603</f>
        <v>1549743</v>
      </c>
      <c r="R603" s="153">
        <v>1549743</v>
      </c>
      <c r="S603" s="191"/>
      <c r="T603" s="153"/>
      <c r="U603" s="153"/>
      <c r="V603" s="153"/>
      <c r="W603" s="153"/>
      <c r="X603" s="153"/>
      <c r="Y603" s="153"/>
      <c r="Z603" s="153"/>
      <c r="AA603" s="153"/>
      <c r="AB603" s="153"/>
      <c r="AC603" s="142"/>
      <c r="AD603" s="142"/>
      <c r="AE603" s="153"/>
      <c r="AF603" s="153"/>
      <c r="AG603" s="324">
        <v>2025</v>
      </c>
      <c r="AH603" s="128"/>
      <c r="AI603" s="172"/>
      <c r="AJ603" s="172"/>
      <c r="AK603" s="141">
        <f t="shared" si="131"/>
        <v>570</v>
      </c>
      <c r="AL603" s="35" t="s">
        <v>153</v>
      </c>
      <c r="AM603" s="141" t="str">
        <f t="shared" si="132"/>
        <v>570.</v>
      </c>
      <c r="AN603" s="192"/>
      <c r="AO603" s="274"/>
      <c r="AP603" s="16"/>
    </row>
    <row r="604" spans="1:42" ht="22.5" customHeight="1" x14ac:dyDescent="0.25">
      <c r="A604" s="68" t="str">
        <f t="shared" si="133"/>
        <v>571.</v>
      </c>
      <c r="B604" s="25">
        <v>1078</v>
      </c>
      <c r="C604" s="36" t="s">
        <v>2615</v>
      </c>
      <c r="D604" s="25">
        <v>1961</v>
      </c>
      <c r="E604" s="111" t="s">
        <v>2932</v>
      </c>
      <c r="F604" s="68" t="s">
        <v>2934</v>
      </c>
      <c r="G604" s="25">
        <v>2</v>
      </c>
      <c r="H604" s="25">
        <v>1</v>
      </c>
      <c r="I604" s="322">
        <v>343.6</v>
      </c>
      <c r="J604" s="322">
        <v>310.10000000000002</v>
      </c>
      <c r="K604" s="322">
        <v>310.10000000000002</v>
      </c>
      <c r="L604" s="30">
        <v>14</v>
      </c>
      <c r="M604" s="144">
        <f t="shared" si="135"/>
        <v>130637.59999999999</v>
      </c>
      <c r="N604" s="144"/>
      <c r="O604" s="144"/>
      <c r="P604" s="144"/>
      <c r="Q604" s="144">
        <f t="shared" si="134"/>
        <v>130637.59999999999</v>
      </c>
      <c r="R604" s="153"/>
      <c r="S604" s="191"/>
      <c r="T604" s="153"/>
      <c r="U604" s="153"/>
      <c r="V604" s="153"/>
      <c r="W604" s="153"/>
      <c r="X604" s="153"/>
      <c r="Y604" s="153"/>
      <c r="Z604" s="153"/>
      <c r="AA604" s="153">
        <v>48.8</v>
      </c>
      <c r="AB604" s="153">
        <f>AA604*2677</f>
        <v>130637.59999999999</v>
      </c>
      <c r="AC604" s="153"/>
      <c r="AD604" s="153"/>
      <c r="AE604" s="153"/>
      <c r="AF604" s="153"/>
      <c r="AG604" s="324">
        <v>2025</v>
      </c>
      <c r="AH604" s="128"/>
      <c r="AI604" s="172"/>
      <c r="AJ604" s="172"/>
      <c r="AK604" s="141">
        <f t="shared" si="131"/>
        <v>571</v>
      </c>
      <c r="AL604" s="35" t="s">
        <v>153</v>
      </c>
      <c r="AM604" s="141" t="str">
        <f t="shared" si="132"/>
        <v>571.</v>
      </c>
      <c r="AN604" s="192"/>
      <c r="AP604" s="16"/>
    </row>
    <row r="605" spans="1:42" ht="22.5" customHeight="1" x14ac:dyDescent="0.25">
      <c r="A605" s="68" t="str">
        <f t="shared" si="133"/>
        <v>572.</v>
      </c>
      <c r="B605" s="25">
        <v>1089</v>
      </c>
      <c r="C605" s="36" t="s">
        <v>2620</v>
      </c>
      <c r="D605" s="25">
        <v>1976</v>
      </c>
      <c r="E605" s="111" t="s">
        <v>2932</v>
      </c>
      <c r="F605" s="68" t="s">
        <v>2933</v>
      </c>
      <c r="G605" s="25">
        <v>5</v>
      </c>
      <c r="H605" s="25">
        <v>6</v>
      </c>
      <c r="I605" s="322">
        <v>5072.78</v>
      </c>
      <c r="J605" s="322">
        <v>4678.17</v>
      </c>
      <c r="K605" s="322">
        <v>4678.17</v>
      </c>
      <c r="L605" s="12">
        <v>200</v>
      </c>
      <c r="M605" s="153">
        <f t="shared" si="135"/>
        <v>1330992</v>
      </c>
      <c r="N605" s="153"/>
      <c r="O605" s="153"/>
      <c r="P605" s="153"/>
      <c r="Q605" s="144">
        <f t="shared" si="134"/>
        <v>1330992</v>
      </c>
      <c r="R605" s="153">
        <v>1330992</v>
      </c>
      <c r="S605" s="191"/>
      <c r="T605" s="153"/>
      <c r="U605" s="153"/>
      <c r="V605" s="153"/>
      <c r="W605" s="153"/>
      <c r="X605" s="153"/>
      <c r="Y605" s="153"/>
      <c r="Z605" s="153"/>
      <c r="AA605" s="153"/>
      <c r="AB605" s="153"/>
      <c r="AC605" s="153"/>
      <c r="AD605" s="153"/>
      <c r="AE605" s="153"/>
      <c r="AF605" s="153"/>
      <c r="AG605" s="324">
        <v>2025</v>
      </c>
      <c r="AH605" s="128"/>
      <c r="AI605" s="172"/>
      <c r="AJ605" s="172"/>
      <c r="AK605" s="141">
        <f t="shared" si="131"/>
        <v>572</v>
      </c>
      <c r="AL605" s="35" t="s">
        <v>153</v>
      </c>
      <c r="AM605" s="141" t="str">
        <f t="shared" si="132"/>
        <v>572.</v>
      </c>
      <c r="AN605" s="192"/>
      <c r="AP605" s="16"/>
    </row>
    <row r="606" spans="1:42" ht="22.5" customHeight="1" x14ac:dyDescent="0.25">
      <c r="A606" s="68" t="str">
        <f t="shared" si="133"/>
        <v>573.</v>
      </c>
      <c r="B606" s="25">
        <v>1106</v>
      </c>
      <c r="C606" s="203" t="s">
        <v>2628</v>
      </c>
      <c r="D606" s="25">
        <v>1974</v>
      </c>
      <c r="E606" s="111" t="s">
        <v>2932</v>
      </c>
      <c r="F606" s="68" t="s">
        <v>2934</v>
      </c>
      <c r="G606" s="25">
        <v>5</v>
      </c>
      <c r="H606" s="25">
        <v>2</v>
      </c>
      <c r="I606" s="322">
        <v>1990.6</v>
      </c>
      <c r="J606" s="144">
        <v>1799.3</v>
      </c>
      <c r="K606" s="322">
        <v>1785.8</v>
      </c>
      <c r="L606" s="12">
        <v>58</v>
      </c>
      <c r="M606" s="153">
        <f t="shared" si="135"/>
        <v>3182212</v>
      </c>
      <c r="N606" s="153"/>
      <c r="O606" s="153"/>
      <c r="P606" s="153"/>
      <c r="Q606" s="144">
        <f t="shared" si="134"/>
        <v>3182212</v>
      </c>
      <c r="R606" s="153">
        <v>97172</v>
      </c>
      <c r="S606" s="191"/>
      <c r="T606" s="153"/>
      <c r="U606" s="153"/>
      <c r="V606" s="153"/>
      <c r="W606" s="153"/>
      <c r="X606" s="153"/>
      <c r="Y606" s="153">
        <v>980</v>
      </c>
      <c r="Z606" s="153">
        <f>Y606*3148</f>
        <v>3085040</v>
      </c>
      <c r="AA606" s="153"/>
      <c r="AB606" s="153"/>
      <c r="AC606" s="153"/>
      <c r="AD606" s="153"/>
      <c r="AE606" s="153"/>
      <c r="AF606" s="153"/>
      <c r="AG606" s="324">
        <v>2025</v>
      </c>
      <c r="AH606" s="128"/>
      <c r="AI606" s="172"/>
      <c r="AJ606" s="172"/>
      <c r="AK606" s="141">
        <f t="shared" ref="AK606:AK669" si="136">MAX(AK602:AK605)+1</f>
        <v>573</v>
      </c>
      <c r="AL606" s="35" t="s">
        <v>153</v>
      </c>
      <c r="AM606" s="141" t="str">
        <f t="shared" ref="AM606:AM669" si="137">CONCATENATE(AK606,AL606)</f>
        <v>573.</v>
      </c>
      <c r="AN606" s="192"/>
      <c r="AO606" s="274"/>
      <c r="AP606" s="16"/>
    </row>
    <row r="607" spans="1:42" ht="22.5" customHeight="1" x14ac:dyDescent="0.25">
      <c r="A607" s="68" t="str">
        <f t="shared" si="133"/>
        <v>574.</v>
      </c>
      <c r="B607" s="25">
        <v>1113</v>
      </c>
      <c r="C607" s="36" t="s">
        <v>2630</v>
      </c>
      <c r="D607" s="25">
        <v>1975</v>
      </c>
      <c r="E607" s="111" t="s">
        <v>2932</v>
      </c>
      <c r="F607" s="68" t="s">
        <v>2933</v>
      </c>
      <c r="G607" s="25">
        <v>5</v>
      </c>
      <c r="H607" s="25">
        <v>4</v>
      </c>
      <c r="I607" s="322">
        <v>3688.75</v>
      </c>
      <c r="J607" s="322">
        <v>3365.6</v>
      </c>
      <c r="K607" s="322">
        <v>3365.6</v>
      </c>
      <c r="L607" s="12">
        <v>146</v>
      </c>
      <c r="M607" s="153">
        <f t="shared" si="135"/>
        <v>3880674.58</v>
      </c>
      <c r="N607" s="153"/>
      <c r="O607" s="153"/>
      <c r="P607" s="153"/>
      <c r="Q607" s="144">
        <f t="shared" si="134"/>
        <v>3880674.58</v>
      </c>
      <c r="R607" s="153">
        <v>902116.8</v>
      </c>
      <c r="S607" s="191"/>
      <c r="T607" s="153"/>
      <c r="U607" s="153">
        <v>839.74</v>
      </c>
      <c r="V607" s="153">
        <f>U607*3547</f>
        <v>2978557.7800000003</v>
      </c>
      <c r="W607" s="153"/>
      <c r="X607" s="153"/>
      <c r="Y607" s="153"/>
      <c r="Z607" s="153"/>
      <c r="AA607" s="153"/>
      <c r="AB607" s="153"/>
      <c r="AC607" s="153"/>
      <c r="AD607" s="153"/>
      <c r="AE607" s="153"/>
      <c r="AF607" s="153"/>
      <c r="AG607" s="324">
        <v>2025</v>
      </c>
      <c r="AH607" s="128"/>
      <c r="AI607" s="172"/>
      <c r="AJ607" s="172"/>
      <c r="AK607" s="141">
        <f t="shared" si="136"/>
        <v>574</v>
      </c>
      <c r="AL607" s="35" t="s">
        <v>153</v>
      </c>
      <c r="AM607" s="141" t="str">
        <f t="shared" si="137"/>
        <v>574.</v>
      </c>
      <c r="AN607" s="192"/>
      <c r="AP607" s="16"/>
    </row>
    <row r="608" spans="1:42" ht="22.5" customHeight="1" x14ac:dyDescent="0.25">
      <c r="A608" s="68" t="str">
        <f t="shared" si="133"/>
        <v>575.</v>
      </c>
      <c r="B608" s="25">
        <v>1111</v>
      </c>
      <c r="C608" s="203" t="s">
        <v>2631</v>
      </c>
      <c r="D608" s="25">
        <v>1964</v>
      </c>
      <c r="E608" s="111" t="s">
        <v>2932</v>
      </c>
      <c r="F608" s="68" t="s">
        <v>2934</v>
      </c>
      <c r="G608" s="25">
        <v>2</v>
      </c>
      <c r="H608" s="25">
        <v>2</v>
      </c>
      <c r="I608" s="144">
        <v>652.07000000000005</v>
      </c>
      <c r="J608" s="144">
        <v>601.04999999999995</v>
      </c>
      <c r="K608" s="144">
        <v>601.04999999999995</v>
      </c>
      <c r="L608" s="30">
        <v>31</v>
      </c>
      <c r="M608" s="144">
        <f>R608+T608+V608+X608+Z608+AB608+AE608+AF608</f>
        <v>255921.19999999998</v>
      </c>
      <c r="N608" s="144"/>
      <c r="O608" s="144"/>
      <c r="P608" s="144"/>
      <c r="Q608" s="144">
        <f>M608</f>
        <v>255921.19999999998</v>
      </c>
      <c r="R608" s="153"/>
      <c r="S608" s="191"/>
      <c r="T608" s="153"/>
      <c r="U608" s="153"/>
      <c r="V608" s="153"/>
      <c r="W608" s="153"/>
      <c r="X608" s="153"/>
      <c r="Y608" s="153"/>
      <c r="Z608" s="153"/>
      <c r="AA608" s="153">
        <v>95.6</v>
      </c>
      <c r="AB608" s="153">
        <f>AA608*2677</f>
        <v>255921.19999999998</v>
      </c>
      <c r="AC608" s="153"/>
      <c r="AD608" s="153"/>
      <c r="AE608" s="153"/>
      <c r="AF608" s="153"/>
      <c r="AG608" s="324">
        <v>2025</v>
      </c>
      <c r="AH608" s="128"/>
      <c r="AI608" s="172"/>
      <c r="AJ608" s="172"/>
      <c r="AK608" s="141">
        <f t="shared" si="136"/>
        <v>575</v>
      </c>
      <c r="AL608" s="35" t="s">
        <v>153</v>
      </c>
      <c r="AM608" s="141" t="str">
        <f t="shared" si="137"/>
        <v>575.</v>
      </c>
      <c r="AN608" s="192"/>
      <c r="AO608" s="274"/>
      <c r="AP608" s="16"/>
    </row>
    <row r="609" spans="1:42" ht="22.5" customHeight="1" x14ac:dyDescent="0.25">
      <c r="A609" s="68" t="str">
        <f t="shared" si="133"/>
        <v>576.</v>
      </c>
      <c r="B609" s="25">
        <v>972</v>
      </c>
      <c r="C609" s="203" t="s">
        <v>2513</v>
      </c>
      <c r="D609" s="25">
        <v>1985</v>
      </c>
      <c r="E609" s="111" t="s">
        <v>2932</v>
      </c>
      <c r="F609" s="68" t="s">
        <v>2933</v>
      </c>
      <c r="G609" s="25">
        <v>2</v>
      </c>
      <c r="H609" s="25">
        <v>2</v>
      </c>
      <c r="I609" s="322">
        <v>597.4</v>
      </c>
      <c r="J609" s="144">
        <v>557.9</v>
      </c>
      <c r="K609" s="322">
        <v>557.9</v>
      </c>
      <c r="L609" s="12">
        <v>21</v>
      </c>
      <c r="M609" s="153">
        <f t="shared" ref="M609:M637" si="138">R609+T609+V609+X609+Z609+AB609+AE609+AF609</f>
        <v>243607</v>
      </c>
      <c r="N609" s="153"/>
      <c r="O609" s="153"/>
      <c r="P609" s="153"/>
      <c r="Q609" s="144">
        <f t="shared" ref="Q609:Q637" si="139">M609</f>
        <v>243607</v>
      </c>
      <c r="R609" s="153"/>
      <c r="S609" s="191"/>
      <c r="T609" s="153"/>
      <c r="U609" s="153"/>
      <c r="V609" s="153"/>
      <c r="W609" s="153"/>
      <c r="X609" s="153"/>
      <c r="Y609" s="153"/>
      <c r="Z609" s="153"/>
      <c r="AA609" s="153">
        <v>91</v>
      </c>
      <c r="AB609" s="153">
        <f>AA609*2677</f>
        <v>243607</v>
      </c>
      <c r="AC609" s="153"/>
      <c r="AD609" s="153"/>
      <c r="AE609" s="153"/>
      <c r="AF609" s="153"/>
      <c r="AG609" s="324">
        <v>2025</v>
      </c>
      <c r="AH609" s="128"/>
      <c r="AI609" s="172"/>
      <c r="AJ609" s="172"/>
      <c r="AK609" s="141">
        <f t="shared" si="136"/>
        <v>576</v>
      </c>
      <c r="AL609" s="35" t="s">
        <v>153</v>
      </c>
      <c r="AM609" s="141" t="str">
        <f t="shared" si="137"/>
        <v>576.</v>
      </c>
      <c r="AN609" s="192"/>
      <c r="AO609" s="274"/>
      <c r="AP609" s="16"/>
    </row>
    <row r="610" spans="1:42" ht="22.5" customHeight="1" x14ac:dyDescent="0.25">
      <c r="A610" s="68" t="str">
        <f t="shared" si="133"/>
        <v>577.</v>
      </c>
      <c r="B610" s="25">
        <v>976</v>
      </c>
      <c r="C610" s="36" t="s">
        <v>2515</v>
      </c>
      <c r="D610" s="25">
        <v>1972</v>
      </c>
      <c r="E610" s="111" t="s">
        <v>2932</v>
      </c>
      <c r="F610" s="68" t="s">
        <v>2934</v>
      </c>
      <c r="G610" s="25">
        <v>2</v>
      </c>
      <c r="H610" s="25">
        <v>1</v>
      </c>
      <c r="I610" s="322">
        <v>352</v>
      </c>
      <c r="J610" s="322">
        <v>317.39999999999998</v>
      </c>
      <c r="K610" s="322">
        <v>317.39999999999998</v>
      </c>
      <c r="L610" s="30">
        <v>13</v>
      </c>
      <c r="M610" s="153">
        <f t="shared" si="138"/>
        <v>1123836</v>
      </c>
      <c r="N610" s="153"/>
      <c r="O610" s="153"/>
      <c r="P610" s="153"/>
      <c r="Q610" s="144">
        <f t="shared" si="139"/>
        <v>1123836</v>
      </c>
      <c r="R610" s="153"/>
      <c r="S610" s="191"/>
      <c r="T610" s="153"/>
      <c r="U610" s="153"/>
      <c r="V610" s="153"/>
      <c r="W610" s="153"/>
      <c r="X610" s="153"/>
      <c r="Y610" s="153">
        <v>357</v>
      </c>
      <c r="Z610" s="153">
        <f>Y610*3148</f>
        <v>1123836</v>
      </c>
      <c r="AA610" s="153"/>
      <c r="AB610" s="153"/>
      <c r="AC610" s="153"/>
      <c r="AD610" s="153"/>
      <c r="AE610" s="153"/>
      <c r="AF610" s="153"/>
      <c r="AG610" s="324">
        <v>2025</v>
      </c>
      <c r="AH610" s="128"/>
      <c r="AI610" s="172"/>
      <c r="AJ610" s="172"/>
      <c r="AK610" s="141">
        <f t="shared" si="136"/>
        <v>577</v>
      </c>
      <c r="AL610" s="35" t="s">
        <v>153</v>
      </c>
      <c r="AM610" s="141" t="str">
        <f t="shared" si="137"/>
        <v>577.</v>
      </c>
      <c r="AN610" s="192"/>
      <c r="AP610" s="16"/>
    </row>
    <row r="611" spans="1:42" ht="22.5" customHeight="1" x14ac:dyDescent="0.25">
      <c r="A611" s="68" t="str">
        <f t="shared" si="133"/>
        <v>578.</v>
      </c>
      <c r="B611" s="25">
        <v>970</v>
      </c>
      <c r="C611" s="203" t="s">
        <v>2517</v>
      </c>
      <c r="D611" s="25">
        <v>1973</v>
      </c>
      <c r="E611" s="111" t="s">
        <v>2932</v>
      </c>
      <c r="F611" s="68" t="s">
        <v>2934</v>
      </c>
      <c r="G611" s="25">
        <v>2</v>
      </c>
      <c r="H611" s="25">
        <v>1</v>
      </c>
      <c r="I611" s="322">
        <v>248.4</v>
      </c>
      <c r="J611" s="144">
        <v>172.3</v>
      </c>
      <c r="K611" s="322">
        <v>172.3</v>
      </c>
      <c r="L611" s="12">
        <v>21</v>
      </c>
      <c r="M611" s="144">
        <f t="shared" si="138"/>
        <v>142844.72</v>
      </c>
      <c r="N611" s="153"/>
      <c r="O611" s="153"/>
      <c r="P611" s="153"/>
      <c r="Q611" s="144">
        <f t="shared" si="139"/>
        <v>142844.72</v>
      </c>
      <c r="R611" s="153"/>
      <c r="S611" s="191"/>
      <c r="T611" s="153"/>
      <c r="U611" s="153"/>
      <c r="V611" s="153"/>
      <c r="W611" s="153"/>
      <c r="X611" s="153"/>
      <c r="Y611" s="153"/>
      <c r="Z611" s="153"/>
      <c r="AA611" s="153">
        <v>53.36</v>
      </c>
      <c r="AB611" s="153">
        <f>AA611*2677</f>
        <v>142844.72</v>
      </c>
      <c r="AC611" s="153"/>
      <c r="AD611" s="153"/>
      <c r="AE611" s="144"/>
      <c r="AF611" s="153"/>
      <c r="AG611" s="324">
        <v>2025</v>
      </c>
      <c r="AH611" s="128"/>
      <c r="AI611" s="172"/>
      <c r="AJ611" s="172"/>
      <c r="AK611" s="141">
        <f t="shared" si="136"/>
        <v>578</v>
      </c>
      <c r="AL611" s="35" t="s">
        <v>153</v>
      </c>
      <c r="AM611" s="141" t="str">
        <f t="shared" si="137"/>
        <v>578.</v>
      </c>
      <c r="AN611" s="192"/>
      <c r="AO611" s="274"/>
      <c r="AP611" s="16"/>
    </row>
    <row r="612" spans="1:42" ht="22.5" customHeight="1" x14ac:dyDescent="0.25">
      <c r="A612" s="68" t="str">
        <f t="shared" si="133"/>
        <v>579.</v>
      </c>
      <c r="B612" s="25">
        <v>1027</v>
      </c>
      <c r="C612" s="203" t="s">
        <v>2519</v>
      </c>
      <c r="D612" s="25">
        <v>1960</v>
      </c>
      <c r="E612" s="111" t="s">
        <v>2932</v>
      </c>
      <c r="F612" s="68" t="s">
        <v>2934</v>
      </c>
      <c r="G612" s="25">
        <v>2</v>
      </c>
      <c r="H612" s="25">
        <v>1</v>
      </c>
      <c r="I612" s="322">
        <v>347.9</v>
      </c>
      <c r="J612" s="144">
        <v>326.60000000000002</v>
      </c>
      <c r="K612" s="322">
        <v>288</v>
      </c>
      <c r="L612" s="12">
        <v>14</v>
      </c>
      <c r="M612" s="153">
        <f t="shared" si="138"/>
        <v>1183648</v>
      </c>
      <c r="N612" s="153"/>
      <c r="O612" s="153"/>
      <c r="P612" s="153"/>
      <c r="Q612" s="144">
        <f t="shared" si="139"/>
        <v>1183648</v>
      </c>
      <c r="R612" s="153"/>
      <c r="S612" s="191"/>
      <c r="T612" s="153"/>
      <c r="U612" s="153"/>
      <c r="V612" s="153"/>
      <c r="W612" s="153"/>
      <c r="X612" s="153"/>
      <c r="Y612" s="153">
        <v>376</v>
      </c>
      <c r="Z612" s="153">
        <f>Y612*3148</f>
        <v>1183648</v>
      </c>
      <c r="AA612" s="153"/>
      <c r="AB612" s="153"/>
      <c r="AC612" s="153"/>
      <c r="AD612" s="153"/>
      <c r="AE612" s="144"/>
      <c r="AF612" s="153"/>
      <c r="AG612" s="324">
        <v>2025</v>
      </c>
      <c r="AH612" s="128"/>
      <c r="AI612" s="172"/>
      <c r="AJ612" s="172"/>
      <c r="AK612" s="141">
        <f t="shared" si="136"/>
        <v>579</v>
      </c>
      <c r="AL612" s="35" t="s">
        <v>153</v>
      </c>
      <c r="AM612" s="141" t="str">
        <f t="shared" si="137"/>
        <v>579.</v>
      </c>
      <c r="AN612" s="192"/>
      <c r="AO612" s="274"/>
      <c r="AP612" s="16"/>
    </row>
    <row r="613" spans="1:42" ht="22.5" customHeight="1" x14ac:dyDescent="0.25">
      <c r="A613" s="68" t="str">
        <f t="shared" si="133"/>
        <v>580.</v>
      </c>
      <c r="B613" s="25">
        <v>1046</v>
      </c>
      <c r="C613" s="300" t="s">
        <v>2524</v>
      </c>
      <c r="D613" s="25">
        <v>1970</v>
      </c>
      <c r="E613" s="111" t="s">
        <v>2932</v>
      </c>
      <c r="F613" s="68" t="s">
        <v>2934</v>
      </c>
      <c r="G613" s="25">
        <v>2</v>
      </c>
      <c r="H613" s="25">
        <v>2</v>
      </c>
      <c r="I613" s="322">
        <v>556.9</v>
      </c>
      <c r="J613" s="144">
        <v>506.8</v>
      </c>
      <c r="K613" s="144">
        <v>506.8</v>
      </c>
      <c r="L613" s="30">
        <v>18</v>
      </c>
      <c r="M613" s="144">
        <f>R613+T613+V613+X613+Z613+AB613+AE613+AF613</f>
        <v>3964621</v>
      </c>
      <c r="N613" s="144"/>
      <c r="O613" s="144"/>
      <c r="P613" s="144"/>
      <c r="Q613" s="144">
        <f>M613</f>
        <v>3964621</v>
      </c>
      <c r="R613" s="144"/>
      <c r="S613" s="30"/>
      <c r="T613" s="144"/>
      <c r="U613" s="144">
        <v>527</v>
      </c>
      <c r="V613" s="144">
        <f>U613*7523</f>
        <v>3964621</v>
      </c>
      <c r="W613" s="144"/>
      <c r="X613" s="144"/>
      <c r="Y613" s="144"/>
      <c r="Z613" s="144"/>
      <c r="AA613" s="144"/>
      <c r="AB613" s="144"/>
      <c r="AC613" s="144"/>
      <c r="AD613" s="144"/>
      <c r="AE613" s="144"/>
      <c r="AF613" s="144"/>
      <c r="AG613" s="324">
        <v>2025</v>
      </c>
      <c r="AH613" s="128"/>
      <c r="AI613" s="172"/>
      <c r="AJ613" s="172"/>
      <c r="AK613" s="141">
        <f t="shared" si="136"/>
        <v>580</v>
      </c>
      <c r="AL613" s="35" t="s">
        <v>153</v>
      </c>
      <c r="AM613" s="141" t="str">
        <f t="shared" si="137"/>
        <v>580.</v>
      </c>
      <c r="AN613" s="192"/>
      <c r="AO613" s="274"/>
      <c r="AP613" s="16"/>
    </row>
    <row r="614" spans="1:42" ht="22.5" customHeight="1" x14ac:dyDescent="0.25">
      <c r="A614" s="68" t="str">
        <f t="shared" si="133"/>
        <v>581.</v>
      </c>
      <c r="B614" s="25">
        <v>1095</v>
      </c>
      <c r="C614" s="203" t="s">
        <v>2531</v>
      </c>
      <c r="D614" s="25">
        <v>1976</v>
      </c>
      <c r="E614" s="111" t="s">
        <v>2932</v>
      </c>
      <c r="F614" s="68" t="s">
        <v>2933</v>
      </c>
      <c r="G614" s="25">
        <v>5</v>
      </c>
      <c r="H614" s="25">
        <v>4</v>
      </c>
      <c r="I614" s="322">
        <v>3588.59</v>
      </c>
      <c r="J614" s="144">
        <v>3333.28</v>
      </c>
      <c r="K614" s="322">
        <v>3333.28</v>
      </c>
      <c r="L614" s="12">
        <v>134</v>
      </c>
      <c r="M614" s="153">
        <f t="shared" si="138"/>
        <v>3774008</v>
      </c>
      <c r="N614" s="153"/>
      <c r="O614" s="153"/>
      <c r="P614" s="153"/>
      <c r="Q614" s="144">
        <f t="shared" si="139"/>
        <v>3774008</v>
      </c>
      <c r="R614" s="153"/>
      <c r="S614" s="191"/>
      <c r="T614" s="153"/>
      <c r="U614" s="153">
        <v>1064</v>
      </c>
      <c r="V614" s="153">
        <f>U614*3547</f>
        <v>3774008</v>
      </c>
      <c r="W614" s="153"/>
      <c r="X614" s="153"/>
      <c r="Y614" s="153"/>
      <c r="Z614" s="153"/>
      <c r="AA614" s="153"/>
      <c r="AB614" s="153"/>
      <c r="AC614" s="153"/>
      <c r="AD614" s="153"/>
      <c r="AE614" s="153"/>
      <c r="AF614" s="153"/>
      <c r="AG614" s="324">
        <v>2025</v>
      </c>
      <c r="AH614" s="128"/>
      <c r="AI614" s="172"/>
      <c r="AJ614" s="172"/>
      <c r="AK614" s="141">
        <f t="shared" si="136"/>
        <v>581</v>
      </c>
      <c r="AL614" s="35" t="s">
        <v>153</v>
      </c>
      <c r="AM614" s="141" t="str">
        <f t="shared" si="137"/>
        <v>581.</v>
      </c>
      <c r="AN614" s="192"/>
      <c r="AP614" s="16"/>
    </row>
    <row r="615" spans="1:42" ht="22.5" customHeight="1" x14ac:dyDescent="0.25">
      <c r="A615" s="68" t="str">
        <f t="shared" si="133"/>
        <v>582.</v>
      </c>
      <c r="B615" s="25">
        <v>1100</v>
      </c>
      <c r="C615" s="300" t="s">
        <v>2532</v>
      </c>
      <c r="D615" s="25">
        <v>1966</v>
      </c>
      <c r="E615" s="111" t="s">
        <v>2932</v>
      </c>
      <c r="F615" s="68" t="s">
        <v>2933</v>
      </c>
      <c r="G615" s="25">
        <v>5</v>
      </c>
      <c r="H615" s="25">
        <v>3</v>
      </c>
      <c r="I615" s="322">
        <v>2185.9499999999998</v>
      </c>
      <c r="J615" s="144">
        <v>2000.15</v>
      </c>
      <c r="K615" s="322">
        <v>2000.15</v>
      </c>
      <c r="L615" s="30">
        <v>80</v>
      </c>
      <c r="M615" s="153">
        <f>R615+T615+V615+X615+Z615+AB615+AE615+AF615</f>
        <v>2016682.3199999998</v>
      </c>
      <c r="N615" s="153"/>
      <c r="O615" s="153"/>
      <c r="P615" s="153"/>
      <c r="Q615" s="144">
        <f>M615</f>
        <v>2016682.3199999998</v>
      </c>
      <c r="R615" s="144"/>
      <c r="S615" s="30"/>
      <c r="T615" s="144"/>
      <c r="U615" s="144">
        <v>568.55999999999995</v>
      </c>
      <c r="V615" s="144">
        <f>U615*3547</f>
        <v>2016682.3199999998</v>
      </c>
      <c r="W615" s="144"/>
      <c r="X615" s="144"/>
      <c r="Y615" s="144"/>
      <c r="Z615" s="144"/>
      <c r="AA615" s="144"/>
      <c r="AB615" s="144"/>
      <c r="AC615" s="144"/>
      <c r="AD615" s="144"/>
      <c r="AE615" s="144"/>
      <c r="AF615" s="144"/>
      <c r="AG615" s="324">
        <v>2025</v>
      </c>
      <c r="AH615" s="128"/>
      <c r="AI615" s="172"/>
      <c r="AJ615" s="172"/>
      <c r="AK615" s="141">
        <f t="shared" si="136"/>
        <v>582</v>
      </c>
      <c r="AL615" s="35" t="s">
        <v>153</v>
      </c>
      <c r="AM615" s="141" t="str">
        <f t="shared" si="137"/>
        <v>582.</v>
      </c>
      <c r="AN615" s="192"/>
      <c r="AO615" s="274"/>
      <c r="AP615" s="16"/>
    </row>
    <row r="616" spans="1:42" ht="22.5" customHeight="1" x14ac:dyDescent="0.25">
      <c r="A616" s="68" t="str">
        <f t="shared" si="133"/>
        <v>583.</v>
      </c>
      <c r="B616" s="25">
        <v>5534</v>
      </c>
      <c r="C616" s="300" t="s">
        <v>2539</v>
      </c>
      <c r="D616" s="25">
        <v>1987</v>
      </c>
      <c r="E616" s="111" t="s">
        <v>2932</v>
      </c>
      <c r="F616" s="68" t="s">
        <v>2933</v>
      </c>
      <c r="G616" s="25">
        <v>2</v>
      </c>
      <c r="H616" s="25">
        <v>2</v>
      </c>
      <c r="I616" s="322">
        <v>564</v>
      </c>
      <c r="J616" s="144">
        <v>564</v>
      </c>
      <c r="K616" s="322">
        <v>564</v>
      </c>
      <c r="L616" s="30">
        <v>11</v>
      </c>
      <c r="M616" s="144">
        <f t="shared" si="138"/>
        <v>1287337</v>
      </c>
      <c r="N616" s="144"/>
      <c r="O616" s="144"/>
      <c r="P616" s="144"/>
      <c r="Q616" s="144">
        <f t="shared" si="139"/>
        <v>1287337</v>
      </c>
      <c r="R616" s="144">
        <v>1287337</v>
      </c>
      <c r="S616" s="30"/>
      <c r="T616" s="144"/>
      <c r="U616" s="144"/>
      <c r="V616" s="144"/>
      <c r="W616" s="144"/>
      <c r="X616" s="144"/>
      <c r="Y616" s="144"/>
      <c r="Z616" s="144"/>
      <c r="AA616" s="144"/>
      <c r="AB616" s="144"/>
      <c r="AC616" s="144"/>
      <c r="AD616" s="144"/>
      <c r="AE616" s="144"/>
      <c r="AF616" s="144"/>
      <c r="AG616" s="324">
        <v>2025</v>
      </c>
      <c r="AH616" s="128"/>
      <c r="AI616" s="172"/>
      <c r="AJ616" s="172"/>
      <c r="AK616" s="141">
        <f t="shared" si="136"/>
        <v>583</v>
      </c>
      <c r="AL616" s="35" t="s">
        <v>153</v>
      </c>
      <c r="AM616" s="141" t="str">
        <f t="shared" si="137"/>
        <v>583.</v>
      </c>
      <c r="AN616" s="192"/>
      <c r="AO616" s="274"/>
      <c r="AP616" s="16"/>
    </row>
    <row r="617" spans="1:42" ht="22.5" customHeight="1" x14ac:dyDescent="0.25">
      <c r="A617" s="68" t="str">
        <f t="shared" si="133"/>
        <v>584.</v>
      </c>
      <c r="B617" s="25">
        <v>5535</v>
      </c>
      <c r="C617" s="203" t="s">
        <v>2540</v>
      </c>
      <c r="D617" s="25">
        <v>1987</v>
      </c>
      <c r="E617" s="111" t="s">
        <v>2932</v>
      </c>
      <c r="F617" s="68" t="s">
        <v>2933</v>
      </c>
      <c r="G617" s="25">
        <v>2</v>
      </c>
      <c r="H617" s="25">
        <v>2</v>
      </c>
      <c r="I617" s="322">
        <v>580.20000000000005</v>
      </c>
      <c r="J617" s="144">
        <v>580.20000000000005</v>
      </c>
      <c r="K617" s="322">
        <v>580.20000000000005</v>
      </c>
      <c r="L617" s="12">
        <v>19</v>
      </c>
      <c r="M617" s="153">
        <f t="shared" si="138"/>
        <v>1580556</v>
      </c>
      <c r="N617" s="153"/>
      <c r="O617" s="153"/>
      <c r="P617" s="153"/>
      <c r="Q617" s="144">
        <f t="shared" si="139"/>
        <v>1580556</v>
      </c>
      <c r="R617" s="153">
        <f>717876+862680</f>
        <v>1580556</v>
      </c>
      <c r="S617" s="191"/>
      <c r="T617" s="153"/>
      <c r="U617" s="153"/>
      <c r="V617" s="153"/>
      <c r="W617" s="153"/>
      <c r="X617" s="153"/>
      <c r="Y617" s="153"/>
      <c r="Z617" s="153"/>
      <c r="AA617" s="153"/>
      <c r="AB617" s="153"/>
      <c r="AC617" s="153"/>
      <c r="AD617" s="153"/>
      <c r="AE617" s="153"/>
      <c r="AF617" s="153"/>
      <c r="AG617" s="324">
        <v>2025</v>
      </c>
      <c r="AH617" s="128"/>
      <c r="AI617" s="172"/>
      <c r="AJ617" s="172"/>
      <c r="AK617" s="141">
        <f t="shared" si="136"/>
        <v>584</v>
      </c>
      <c r="AL617" s="35" t="s">
        <v>153</v>
      </c>
      <c r="AM617" s="141" t="str">
        <f t="shared" si="137"/>
        <v>584.</v>
      </c>
      <c r="AN617" s="192"/>
      <c r="AP617" s="16"/>
    </row>
    <row r="618" spans="1:42" ht="22.5" customHeight="1" x14ac:dyDescent="0.25">
      <c r="A618" s="68" t="str">
        <f t="shared" si="133"/>
        <v>585.</v>
      </c>
      <c r="B618" s="25">
        <v>910</v>
      </c>
      <c r="C618" s="203" t="s">
        <v>2549</v>
      </c>
      <c r="D618" s="25">
        <v>1967</v>
      </c>
      <c r="E618" s="111" t="s">
        <v>2932</v>
      </c>
      <c r="F618" s="68" t="s">
        <v>2934</v>
      </c>
      <c r="G618" s="25">
        <v>5</v>
      </c>
      <c r="H618" s="25">
        <v>3</v>
      </c>
      <c r="I618" s="322">
        <v>6473</v>
      </c>
      <c r="J618" s="144">
        <v>2387.62</v>
      </c>
      <c r="K618" s="322">
        <v>1834.82</v>
      </c>
      <c r="L618" s="12">
        <v>75</v>
      </c>
      <c r="M618" s="153">
        <f t="shared" si="138"/>
        <v>4286002</v>
      </c>
      <c r="N618" s="153"/>
      <c r="O618" s="153"/>
      <c r="P618" s="153"/>
      <c r="Q618" s="144">
        <f t="shared" si="139"/>
        <v>4286002</v>
      </c>
      <c r="R618" s="153"/>
      <c r="S618" s="191"/>
      <c r="T618" s="153"/>
      <c r="U618" s="153"/>
      <c r="V618" s="153"/>
      <c r="W618" s="153"/>
      <c r="X618" s="153"/>
      <c r="Y618" s="153">
        <v>1361.5</v>
      </c>
      <c r="Z618" s="153">
        <f>Y618*3148</f>
        <v>4286002</v>
      </c>
      <c r="AA618" s="153"/>
      <c r="AB618" s="153"/>
      <c r="AC618" s="153"/>
      <c r="AD618" s="153"/>
      <c r="AE618" s="144"/>
      <c r="AF618" s="153"/>
      <c r="AG618" s="324">
        <v>2025</v>
      </c>
      <c r="AH618" s="128"/>
      <c r="AI618" s="172"/>
      <c r="AJ618" s="172"/>
      <c r="AK618" s="141">
        <f t="shared" si="136"/>
        <v>585</v>
      </c>
      <c r="AL618" s="35" t="s">
        <v>153</v>
      </c>
      <c r="AM618" s="141" t="str">
        <f t="shared" si="137"/>
        <v>585.</v>
      </c>
      <c r="AN618" s="192"/>
      <c r="AO618" s="274"/>
      <c r="AP618" s="16"/>
    </row>
    <row r="619" spans="1:42" ht="22.5" customHeight="1" x14ac:dyDescent="0.25">
      <c r="A619" s="68" t="str">
        <f t="shared" si="133"/>
        <v>586.</v>
      </c>
      <c r="B619" s="25">
        <v>956</v>
      </c>
      <c r="C619" s="36" t="s">
        <v>2561</v>
      </c>
      <c r="D619" s="25">
        <v>1963</v>
      </c>
      <c r="E619" s="111" t="s">
        <v>2932</v>
      </c>
      <c r="F619" s="68" t="s">
        <v>2934</v>
      </c>
      <c r="G619" s="25">
        <v>2</v>
      </c>
      <c r="H619" s="25">
        <v>3</v>
      </c>
      <c r="I619" s="144">
        <v>530.5</v>
      </c>
      <c r="J619" s="144">
        <v>289.5</v>
      </c>
      <c r="K619" s="144">
        <v>289.5</v>
      </c>
      <c r="L619" s="30">
        <v>15</v>
      </c>
      <c r="M619" s="153">
        <f t="shared" si="138"/>
        <v>220852.5</v>
      </c>
      <c r="N619" s="153"/>
      <c r="O619" s="153"/>
      <c r="P619" s="153"/>
      <c r="Q619" s="144">
        <f t="shared" si="139"/>
        <v>220852.5</v>
      </c>
      <c r="R619" s="153"/>
      <c r="S619" s="191"/>
      <c r="T619" s="153"/>
      <c r="U619" s="153"/>
      <c r="V619" s="153"/>
      <c r="W619" s="153"/>
      <c r="X619" s="153"/>
      <c r="Y619" s="153"/>
      <c r="Z619" s="153"/>
      <c r="AA619" s="153">
        <v>82.5</v>
      </c>
      <c r="AB619" s="153">
        <f>AA619*2677</f>
        <v>220852.5</v>
      </c>
      <c r="AC619" s="153"/>
      <c r="AD619" s="153"/>
      <c r="AE619" s="153"/>
      <c r="AF619" s="153"/>
      <c r="AG619" s="324">
        <v>2025</v>
      </c>
      <c r="AH619" s="128"/>
      <c r="AI619" s="172"/>
      <c r="AJ619" s="172"/>
      <c r="AK619" s="141">
        <f t="shared" si="136"/>
        <v>586</v>
      </c>
      <c r="AL619" s="35" t="s">
        <v>153</v>
      </c>
      <c r="AM619" s="141" t="str">
        <f t="shared" si="137"/>
        <v>586.</v>
      </c>
      <c r="AN619" s="192"/>
      <c r="AP619" s="16"/>
    </row>
    <row r="620" spans="1:42" ht="22.5" customHeight="1" x14ac:dyDescent="0.25">
      <c r="A620" s="68" t="str">
        <f t="shared" si="133"/>
        <v>587.</v>
      </c>
      <c r="B620" s="25">
        <v>968</v>
      </c>
      <c r="C620" s="300" t="s">
        <v>2570</v>
      </c>
      <c r="D620" s="25">
        <v>1971</v>
      </c>
      <c r="E620" s="111" t="s">
        <v>2932</v>
      </c>
      <c r="F620" s="68" t="s">
        <v>2934</v>
      </c>
      <c r="G620" s="25">
        <v>2</v>
      </c>
      <c r="H620" s="25">
        <v>2</v>
      </c>
      <c r="I620" s="144">
        <v>647.59</v>
      </c>
      <c r="J620" s="144">
        <v>530.1</v>
      </c>
      <c r="K620" s="144">
        <v>530.1</v>
      </c>
      <c r="L620" s="30">
        <v>17</v>
      </c>
      <c r="M620" s="144">
        <f t="shared" si="138"/>
        <v>1489885.44</v>
      </c>
      <c r="N620" s="144"/>
      <c r="O620" s="144"/>
      <c r="P620" s="144"/>
      <c r="Q620" s="144">
        <f t="shared" si="139"/>
        <v>1489885.44</v>
      </c>
      <c r="R620" s="144"/>
      <c r="S620" s="30"/>
      <c r="T620" s="144"/>
      <c r="U620" s="144"/>
      <c r="V620" s="144"/>
      <c r="W620" s="144"/>
      <c r="X620" s="144"/>
      <c r="Y620" s="144">
        <v>473.28</v>
      </c>
      <c r="Z620" s="144">
        <f>Y620*3148</f>
        <v>1489885.44</v>
      </c>
      <c r="AA620" s="144"/>
      <c r="AB620" s="144"/>
      <c r="AC620" s="144"/>
      <c r="AD620" s="144"/>
      <c r="AE620" s="144"/>
      <c r="AF620" s="144"/>
      <c r="AG620" s="324">
        <v>2025</v>
      </c>
      <c r="AH620" s="128"/>
      <c r="AI620" s="172"/>
      <c r="AJ620" s="172"/>
      <c r="AK620" s="141">
        <f t="shared" si="136"/>
        <v>587</v>
      </c>
      <c r="AL620" s="35" t="s">
        <v>153</v>
      </c>
      <c r="AM620" s="141" t="str">
        <f t="shared" si="137"/>
        <v>587.</v>
      </c>
      <c r="AN620" s="192"/>
      <c r="AO620" s="274"/>
      <c r="AP620" s="16"/>
    </row>
    <row r="621" spans="1:42" ht="22.5" customHeight="1" x14ac:dyDescent="0.25">
      <c r="A621" s="68" t="str">
        <f t="shared" si="133"/>
        <v>588.</v>
      </c>
      <c r="B621" s="25">
        <v>969</v>
      </c>
      <c r="C621" s="203" t="s">
        <v>2571</v>
      </c>
      <c r="D621" s="25">
        <v>1860</v>
      </c>
      <c r="E621" s="111" t="s">
        <v>2932</v>
      </c>
      <c r="F621" s="68" t="s">
        <v>2934</v>
      </c>
      <c r="G621" s="25">
        <v>2</v>
      </c>
      <c r="H621" s="25">
        <v>1</v>
      </c>
      <c r="I621" s="322">
        <v>290.10000000000002</v>
      </c>
      <c r="J621" s="144">
        <v>256.39999999999998</v>
      </c>
      <c r="K621" s="322">
        <v>256.39999999999998</v>
      </c>
      <c r="L621" s="12">
        <v>28</v>
      </c>
      <c r="M621" s="153">
        <f t="shared" si="138"/>
        <v>142844.72</v>
      </c>
      <c r="N621" s="153"/>
      <c r="O621" s="153"/>
      <c r="P621" s="153"/>
      <c r="Q621" s="144">
        <f t="shared" si="139"/>
        <v>142844.72</v>
      </c>
      <c r="R621" s="153"/>
      <c r="S621" s="191"/>
      <c r="T621" s="153"/>
      <c r="U621" s="153"/>
      <c r="V621" s="153"/>
      <c r="W621" s="153"/>
      <c r="X621" s="153"/>
      <c r="Y621" s="153"/>
      <c r="Z621" s="153"/>
      <c r="AA621" s="153">
        <v>53.36</v>
      </c>
      <c r="AB621" s="153">
        <f>AA621*2677</f>
        <v>142844.72</v>
      </c>
      <c r="AC621" s="153"/>
      <c r="AD621" s="153"/>
      <c r="AE621" s="144"/>
      <c r="AF621" s="153"/>
      <c r="AG621" s="324">
        <v>2025</v>
      </c>
      <c r="AH621" s="128"/>
      <c r="AI621" s="172"/>
      <c r="AJ621" s="172"/>
      <c r="AK621" s="141">
        <f t="shared" si="136"/>
        <v>588</v>
      </c>
      <c r="AL621" s="35" t="s">
        <v>153</v>
      </c>
      <c r="AM621" s="141" t="str">
        <f t="shared" si="137"/>
        <v>588.</v>
      </c>
      <c r="AN621" s="192"/>
      <c r="AP621" s="16"/>
    </row>
    <row r="622" spans="1:42" ht="22.5" customHeight="1" x14ac:dyDescent="0.25">
      <c r="A622" s="68" t="str">
        <f t="shared" si="133"/>
        <v>589.</v>
      </c>
      <c r="B622" s="25">
        <v>971</v>
      </c>
      <c r="C622" s="36" t="s">
        <v>2572</v>
      </c>
      <c r="D622" s="25">
        <v>1964</v>
      </c>
      <c r="E622" s="111" t="s">
        <v>2932</v>
      </c>
      <c r="F622" s="68" t="s">
        <v>2934</v>
      </c>
      <c r="G622" s="25">
        <v>2</v>
      </c>
      <c r="H622" s="25">
        <v>2</v>
      </c>
      <c r="I622" s="322">
        <v>526.5</v>
      </c>
      <c r="J622" s="322">
        <v>469.9</v>
      </c>
      <c r="K622" s="322">
        <v>469.9</v>
      </c>
      <c r="L622" s="30">
        <v>11</v>
      </c>
      <c r="M622" s="153">
        <f t="shared" si="138"/>
        <v>174005</v>
      </c>
      <c r="N622" s="153"/>
      <c r="O622" s="153"/>
      <c r="P622" s="153"/>
      <c r="Q622" s="144">
        <f t="shared" si="139"/>
        <v>174005</v>
      </c>
      <c r="R622" s="153"/>
      <c r="S622" s="191"/>
      <c r="T622" s="153"/>
      <c r="U622" s="153"/>
      <c r="V622" s="153"/>
      <c r="W622" s="153"/>
      <c r="X622" s="153"/>
      <c r="Y622" s="153"/>
      <c r="Z622" s="153"/>
      <c r="AA622" s="153">
        <v>65</v>
      </c>
      <c r="AB622" s="153">
        <f>AA622*2677</f>
        <v>174005</v>
      </c>
      <c r="AC622" s="153"/>
      <c r="AD622" s="153"/>
      <c r="AE622" s="153"/>
      <c r="AF622" s="153"/>
      <c r="AG622" s="324">
        <v>2025</v>
      </c>
      <c r="AH622" s="128"/>
      <c r="AI622" s="172"/>
      <c r="AJ622" s="172"/>
      <c r="AK622" s="141">
        <f t="shared" si="136"/>
        <v>589</v>
      </c>
      <c r="AL622" s="35" t="s">
        <v>153</v>
      </c>
      <c r="AM622" s="141" t="str">
        <f t="shared" si="137"/>
        <v>589.</v>
      </c>
      <c r="AN622" s="192"/>
      <c r="AP622" s="16"/>
    </row>
    <row r="623" spans="1:42" ht="22.5" customHeight="1" x14ac:dyDescent="0.25">
      <c r="A623" s="68" t="str">
        <f t="shared" si="133"/>
        <v>590.</v>
      </c>
      <c r="B623" s="25">
        <v>1011</v>
      </c>
      <c r="C623" s="203" t="s">
        <v>2586</v>
      </c>
      <c r="D623" s="25">
        <v>2006</v>
      </c>
      <c r="E623" s="111" t="s">
        <v>2932</v>
      </c>
      <c r="F623" s="68" t="s">
        <v>2934</v>
      </c>
      <c r="G623" s="25">
        <v>2</v>
      </c>
      <c r="H623" s="25">
        <v>2</v>
      </c>
      <c r="I623" s="144">
        <v>524.20000000000005</v>
      </c>
      <c r="J623" s="144">
        <v>296.7</v>
      </c>
      <c r="K623" s="144">
        <v>259.89999999999998</v>
      </c>
      <c r="L623" s="30">
        <v>5</v>
      </c>
      <c r="M623" s="153">
        <f t="shared" si="138"/>
        <v>1188684.8</v>
      </c>
      <c r="N623" s="144"/>
      <c r="O623" s="144"/>
      <c r="P623" s="144"/>
      <c r="Q623" s="144">
        <f t="shared" si="139"/>
        <v>1188684.8</v>
      </c>
      <c r="R623" s="153"/>
      <c r="S623" s="191"/>
      <c r="T623" s="153"/>
      <c r="U623" s="153"/>
      <c r="V623" s="153"/>
      <c r="W623" s="153"/>
      <c r="X623" s="153"/>
      <c r="Y623" s="153">
        <v>377.6</v>
      </c>
      <c r="Z623" s="153">
        <f>Y623*3148</f>
        <v>1188684.8</v>
      </c>
      <c r="AA623" s="153"/>
      <c r="AB623" s="153"/>
      <c r="AC623" s="153"/>
      <c r="AD623" s="153"/>
      <c r="AE623" s="153"/>
      <c r="AF623" s="153"/>
      <c r="AG623" s="324">
        <v>2025</v>
      </c>
      <c r="AH623" s="128"/>
      <c r="AI623" s="172"/>
      <c r="AJ623" s="172"/>
      <c r="AK623" s="141">
        <f t="shared" si="136"/>
        <v>590</v>
      </c>
      <c r="AL623" s="35" t="s">
        <v>153</v>
      </c>
      <c r="AM623" s="141" t="str">
        <f t="shared" si="137"/>
        <v>590.</v>
      </c>
      <c r="AN623" s="192"/>
      <c r="AO623" s="274"/>
      <c r="AP623" s="16"/>
    </row>
    <row r="624" spans="1:42" ht="22.5" customHeight="1" x14ac:dyDescent="0.25">
      <c r="A624" s="68" t="str">
        <f t="shared" si="133"/>
        <v>591.</v>
      </c>
      <c r="B624" s="25">
        <v>1012</v>
      </c>
      <c r="C624" s="36" t="s">
        <v>2587</v>
      </c>
      <c r="D624" s="25">
        <v>1978</v>
      </c>
      <c r="E624" s="111" t="s">
        <v>2932</v>
      </c>
      <c r="F624" s="68" t="s">
        <v>2934</v>
      </c>
      <c r="G624" s="25">
        <v>2</v>
      </c>
      <c r="H624" s="25">
        <v>3</v>
      </c>
      <c r="I624" s="144">
        <v>929.7</v>
      </c>
      <c r="J624" s="144">
        <v>841.6</v>
      </c>
      <c r="K624" s="144">
        <v>841.6</v>
      </c>
      <c r="L624" s="30">
        <v>29</v>
      </c>
      <c r="M624" s="153">
        <f t="shared" si="138"/>
        <v>637767</v>
      </c>
      <c r="N624" s="153"/>
      <c r="O624" s="153"/>
      <c r="P624" s="153"/>
      <c r="Q624" s="144">
        <f t="shared" si="139"/>
        <v>637767</v>
      </c>
      <c r="R624" s="153">
        <v>637767</v>
      </c>
      <c r="S624" s="191"/>
      <c r="T624" s="153"/>
      <c r="U624" s="153"/>
      <c r="V624" s="153"/>
      <c r="W624" s="153"/>
      <c r="X624" s="153"/>
      <c r="Y624" s="153"/>
      <c r="Z624" s="153"/>
      <c r="AA624" s="153"/>
      <c r="AB624" s="153"/>
      <c r="AC624" s="142"/>
      <c r="AD624" s="142"/>
      <c r="AE624" s="153"/>
      <c r="AF624" s="153"/>
      <c r="AG624" s="324">
        <v>2025</v>
      </c>
      <c r="AH624" s="128"/>
      <c r="AI624" s="172"/>
      <c r="AJ624" s="172"/>
      <c r="AK624" s="141">
        <f t="shared" si="136"/>
        <v>591</v>
      </c>
      <c r="AL624" s="35" t="s">
        <v>153</v>
      </c>
      <c r="AM624" s="141" t="str">
        <f t="shared" si="137"/>
        <v>591.</v>
      </c>
      <c r="AN624" s="192"/>
      <c r="AO624" s="274"/>
      <c r="AP624" s="16"/>
    </row>
    <row r="625" spans="1:42" ht="22.5" customHeight="1" x14ac:dyDescent="0.25">
      <c r="A625" s="68" t="str">
        <f t="shared" si="133"/>
        <v>592.</v>
      </c>
      <c r="B625" s="25">
        <v>1018</v>
      </c>
      <c r="C625" s="36" t="s">
        <v>2591</v>
      </c>
      <c r="D625" s="25">
        <v>1979</v>
      </c>
      <c r="E625" s="111" t="s">
        <v>2932</v>
      </c>
      <c r="F625" s="68" t="s">
        <v>2934</v>
      </c>
      <c r="G625" s="25">
        <v>2</v>
      </c>
      <c r="H625" s="25">
        <v>3</v>
      </c>
      <c r="I625" s="322">
        <v>928.25</v>
      </c>
      <c r="J625" s="322">
        <v>842.05</v>
      </c>
      <c r="K625" s="322">
        <v>842.05</v>
      </c>
      <c r="L625" s="12">
        <v>31</v>
      </c>
      <c r="M625" s="153">
        <f t="shared" si="138"/>
        <v>637767</v>
      </c>
      <c r="N625" s="153"/>
      <c r="O625" s="153"/>
      <c r="P625" s="153"/>
      <c r="Q625" s="144">
        <f t="shared" si="139"/>
        <v>637767</v>
      </c>
      <c r="R625" s="153">
        <v>637767</v>
      </c>
      <c r="S625" s="191"/>
      <c r="T625" s="153"/>
      <c r="U625" s="153"/>
      <c r="V625" s="153"/>
      <c r="W625" s="153"/>
      <c r="X625" s="153"/>
      <c r="Y625" s="153"/>
      <c r="Z625" s="153"/>
      <c r="AA625" s="153"/>
      <c r="AB625" s="153"/>
      <c r="AC625" s="153"/>
      <c r="AD625" s="153"/>
      <c r="AE625" s="153"/>
      <c r="AF625" s="153"/>
      <c r="AG625" s="324">
        <v>2025</v>
      </c>
      <c r="AH625" s="128"/>
      <c r="AI625" s="172"/>
      <c r="AJ625" s="172"/>
      <c r="AK625" s="141">
        <f t="shared" si="136"/>
        <v>592</v>
      </c>
      <c r="AL625" s="35" t="s">
        <v>153</v>
      </c>
      <c r="AM625" s="141" t="str">
        <f t="shared" si="137"/>
        <v>592.</v>
      </c>
      <c r="AN625" s="192"/>
      <c r="AO625" s="274"/>
      <c r="AP625" s="16"/>
    </row>
    <row r="626" spans="1:42" ht="22.5" customHeight="1" x14ac:dyDescent="0.25">
      <c r="A626" s="68" t="str">
        <f t="shared" si="133"/>
        <v>593.</v>
      </c>
      <c r="B626" s="25">
        <v>1019</v>
      </c>
      <c r="C626" s="36" t="s">
        <v>2592</v>
      </c>
      <c r="D626" s="25">
        <v>1981</v>
      </c>
      <c r="E626" s="111" t="s">
        <v>2932</v>
      </c>
      <c r="F626" s="68" t="s">
        <v>2934</v>
      </c>
      <c r="G626" s="25">
        <v>5</v>
      </c>
      <c r="H626" s="25">
        <v>4</v>
      </c>
      <c r="I626" s="322">
        <v>3104.6</v>
      </c>
      <c r="J626" s="322">
        <v>2858.8</v>
      </c>
      <c r="K626" s="322">
        <v>2858.8</v>
      </c>
      <c r="L626" s="12">
        <v>87</v>
      </c>
      <c r="M626" s="153">
        <f t="shared" si="138"/>
        <v>668577</v>
      </c>
      <c r="N626" s="153"/>
      <c r="O626" s="153"/>
      <c r="P626" s="153"/>
      <c r="Q626" s="144">
        <f t="shared" si="139"/>
        <v>668577</v>
      </c>
      <c r="R626" s="153">
        <v>668577</v>
      </c>
      <c r="S626" s="191"/>
      <c r="T626" s="153"/>
      <c r="U626" s="153"/>
      <c r="V626" s="153"/>
      <c r="W626" s="153"/>
      <c r="X626" s="153"/>
      <c r="Y626" s="153"/>
      <c r="Z626" s="153"/>
      <c r="AA626" s="153"/>
      <c r="AB626" s="153"/>
      <c r="AC626" s="142"/>
      <c r="AD626" s="142"/>
      <c r="AE626" s="153"/>
      <c r="AF626" s="153"/>
      <c r="AG626" s="324">
        <v>2025</v>
      </c>
      <c r="AH626" s="128"/>
      <c r="AI626" s="172"/>
      <c r="AJ626" s="172"/>
      <c r="AK626" s="141">
        <f t="shared" si="136"/>
        <v>593</v>
      </c>
      <c r="AL626" s="35" t="s">
        <v>153</v>
      </c>
      <c r="AM626" s="141" t="str">
        <f t="shared" si="137"/>
        <v>593.</v>
      </c>
      <c r="AN626" s="192"/>
      <c r="AO626" s="274"/>
      <c r="AP626" s="16"/>
    </row>
    <row r="627" spans="1:42" ht="22.5" customHeight="1" x14ac:dyDescent="0.25">
      <c r="A627" s="68" t="str">
        <f t="shared" si="133"/>
        <v>594.</v>
      </c>
      <c r="B627" s="25">
        <v>1023</v>
      </c>
      <c r="C627" s="300" t="s">
        <v>2593</v>
      </c>
      <c r="D627" s="25">
        <v>1952</v>
      </c>
      <c r="E627" s="111" t="s">
        <v>2932</v>
      </c>
      <c r="F627" s="68" t="s">
        <v>2934</v>
      </c>
      <c r="G627" s="25">
        <v>2</v>
      </c>
      <c r="H627" s="25">
        <v>1</v>
      </c>
      <c r="I627" s="144">
        <v>255.17</v>
      </c>
      <c r="J627" s="144">
        <v>168.5</v>
      </c>
      <c r="K627" s="144">
        <v>168.5</v>
      </c>
      <c r="L627" s="30">
        <v>7</v>
      </c>
      <c r="M627" s="144">
        <f t="shared" si="138"/>
        <v>90750.3</v>
      </c>
      <c r="N627" s="144"/>
      <c r="O627" s="144"/>
      <c r="P627" s="144"/>
      <c r="Q627" s="144">
        <f t="shared" si="139"/>
        <v>90750.3</v>
      </c>
      <c r="R627" s="144"/>
      <c r="S627" s="30"/>
      <c r="T627" s="144"/>
      <c r="U627" s="144"/>
      <c r="V627" s="144"/>
      <c r="W627" s="144"/>
      <c r="X627" s="144"/>
      <c r="Y627" s="144"/>
      <c r="Z627" s="144"/>
      <c r="AA627" s="144">
        <v>33.9</v>
      </c>
      <c r="AB627" s="144">
        <f>AA627*2677</f>
        <v>90750.3</v>
      </c>
      <c r="AC627" s="144"/>
      <c r="AD627" s="144"/>
      <c r="AE627" s="144"/>
      <c r="AF627" s="144"/>
      <c r="AG627" s="324">
        <v>2025</v>
      </c>
      <c r="AH627" s="128"/>
      <c r="AI627" s="172"/>
      <c r="AJ627" s="172"/>
      <c r="AK627" s="141">
        <f t="shared" si="136"/>
        <v>594</v>
      </c>
      <c r="AL627" s="35" t="s">
        <v>153</v>
      </c>
      <c r="AM627" s="141" t="str">
        <f t="shared" si="137"/>
        <v>594.</v>
      </c>
      <c r="AN627" s="192"/>
      <c r="AO627" s="274"/>
      <c r="AP627" s="16"/>
    </row>
    <row r="628" spans="1:42" ht="22.5" customHeight="1" x14ac:dyDescent="0.25">
      <c r="A628" s="68" t="str">
        <f t="shared" si="133"/>
        <v>595.</v>
      </c>
      <c r="B628" s="25">
        <v>1037</v>
      </c>
      <c r="C628" s="36" t="s">
        <v>2601</v>
      </c>
      <c r="D628" s="25">
        <v>1976</v>
      </c>
      <c r="E628" s="111" t="s">
        <v>2932</v>
      </c>
      <c r="F628" s="68" t="s">
        <v>2934</v>
      </c>
      <c r="G628" s="25">
        <v>2</v>
      </c>
      <c r="H628" s="25">
        <v>2</v>
      </c>
      <c r="I628" s="322">
        <v>782.5</v>
      </c>
      <c r="J628" s="322">
        <v>723.8</v>
      </c>
      <c r="K628" s="322">
        <v>723.8</v>
      </c>
      <c r="L628" s="12">
        <v>35</v>
      </c>
      <c r="M628" s="153">
        <f t="shared" si="138"/>
        <v>535169.69999999995</v>
      </c>
      <c r="N628" s="153"/>
      <c r="O628" s="153"/>
      <c r="P628" s="153"/>
      <c r="Q628" s="144">
        <f t="shared" si="139"/>
        <v>535169.69999999995</v>
      </c>
      <c r="R628" s="153">
        <v>535169.69999999995</v>
      </c>
      <c r="S628" s="191"/>
      <c r="T628" s="153"/>
      <c r="U628" s="153"/>
      <c r="V628" s="153"/>
      <c r="W628" s="153"/>
      <c r="X628" s="153"/>
      <c r="Y628" s="153"/>
      <c r="Z628" s="153"/>
      <c r="AA628" s="153"/>
      <c r="AB628" s="153"/>
      <c r="AC628" s="153"/>
      <c r="AD628" s="153"/>
      <c r="AE628" s="153"/>
      <c r="AF628" s="153"/>
      <c r="AG628" s="324">
        <v>2025</v>
      </c>
      <c r="AH628" s="128"/>
      <c r="AI628" s="172"/>
      <c r="AJ628" s="172"/>
      <c r="AK628" s="141">
        <f t="shared" si="136"/>
        <v>595</v>
      </c>
      <c r="AL628" s="35" t="s">
        <v>153</v>
      </c>
      <c r="AM628" s="141" t="str">
        <f t="shared" si="137"/>
        <v>595.</v>
      </c>
      <c r="AN628" s="192"/>
      <c r="AP628" s="16"/>
    </row>
    <row r="629" spans="1:42" ht="22.5" customHeight="1" x14ac:dyDescent="0.25">
      <c r="A629" s="68" t="str">
        <f t="shared" si="133"/>
        <v>596.</v>
      </c>
      <c r="B629" s="25">
        <v>1058</v>
      </c>
      <c r="C629" s="36" t="s">
        <v>3118</v>
      </c>
      <c r="D629" s="25">
        <v>1982</v>
      </c>
      <c r="E629" s="111" t="s">
        <v>2932</v>
      </c>
      <c r="F629" s="68" t="s">
        <v>2933</v>
      </c>
      <c r="G629" s="25">
        <v>5</v>
      </c>
      <c r="H629" s="25">
        <v>5</v>
      </c>
      <c r="I629" s="322">
        <v>3980.3</v>
      </c>
      <c r="J629" s="322">
        <v>2550.5</v>
      </c>
      <c r="K629" s="322">
        <v>2550.5</v>
      </c>
      <c r="L629" s="12">
        <v>150</v>
      </c>
      <c r="M629" s="153">
        <f t="shared" si="138"/>
        <v>4586271</v>
      </c>
      <c r="N629" s="153"/>
      <c r="O629" s="153"/>
      <c r="P629" s="153"/>
      <c r="Q629" s="144">
        <f t="shared" si="139"/>
        <v>4586271</v>
      </c>
      <c r="R629" s="153"/>
      <c r="S629" s="191"/>
      <c r="T629" s="153"/>
      <c r="U629" s="153">
        <v>1293</v>
      </c>
      <c r="V629" s="153">
        <f>U629*3547</f>
        <v>4586271</v>
      </c>
      <c r="W629" s="153"/>
      <c r="X629" s="153"/>
      <c r="Y629" s="153"/>
      <c r="Z629" s="153"/>
      <c r="AA629" s="153"/>
      <c r="AB629" s="153"/>
      <c r="AC629" s="153"/>
      <c r="AD629" s="153"/>
      <c r="AE629" s="153"/>
      <c r="AF629" s="153"/>
      <c r="AG629" s="324">
        <v>2025</v>
      </c>
      <c r="AH629" s="128"/>
      <c r="AI629" s="172"/>
      <c r="AJ629" s="172"/>
      <c r="AK629" s="141">
        <f t="shared" si="136"/>
        <v>596</v>
      </c>
      <c r="AL629" s="35" t="s">
        <v>153</v>
      </c>
      <c r="AM629" s="141" t="str">
        <f t="shared" si="137"/>
        <v>596.</v>
      </c>
      <c r="AN629" s="192"/>
      <c r="AO629" s="274"/>
      <c r="AP629" s="16"/>
    </row>
    <row r="630" spans="1:42" ht="22.5" customHeight="1" x14ac:dyDescent="0.25">
      <c r="A630" s="68" t="str">
        <f t="shared" si="133"/>
        <v>597.</v>
      </c>
      <c r="B630" s="25">
        <v>1077</v>
      </c>
      <c r="C630" s="36" t="s">
        <v>2613</v>
      </c>
      <c r="D630" s="25">
        <v>1978</v>
      </c>
      <c r="E630" s="111" t="s">
        <v>2932</v>
      </c>
      <c r="F630" s="68" t="s">
        <v>2934</v>
      </c>
      <c r="G630" s="25">
        <v>5</v>
      </c>
      <c r="H630" s="25">
        <v>4</v>
      </c>
      <c r="I630" s="322">
        <v>3903.4</v>
      </c>
      <c r="J630" s="322">
        <v>3633.3</v>
      </c>
      <c r="K630" s="322">
        <v>3200.8</v>
      </c>
      <c r="L630" s="12">
        <v>121</v>
      </c>
      <c r="M630" s="153">
        <f t="shared" si="138"/>
        <v>3295163</v>
      </c>
      <c r="N630" s="153"/>
      <c r="O630" s="153"/>
      <c r="P630" s="153"/>
      <c r="Q630" s="144">
        <f t="shared" si="139"/>
        <v>3295163</v>
      </c>
      <c r="R630" s="153"/>
      <c r="S630" s="191"/>
      <c r="T630" s="153"/>
      <c r="U630" s="153">
        <v>929</v>
      </c>
      <c r="V630" s="153">
        <f>U630*3547</f>
        <v>3295163</v>
      </c>
      <c r="W630" s="153"/>
      <c r="X630" s="153"/>
      <c r="Y630" s="153"/>
      <c r="Z630" s="153"/>
      <c r="AA630" s="153"/>
      <c r="AB630" s="153"/>
      <c r="AC630" s="153"/>
      <c r="AD630" s="153"/>
      <c r="AE630" s="153"/>
      <c r="AF630" s="153"/>
      <c r="AG630" s="324">
        <v>2025</v>
      </c>
      <c r="AH630" s="128"/>
      <c r="AI630" s="172"/>
      <c r="AJ630" s="172"/>
      <c r="AK630" s="141">
        <f t="shared" si="136"/>
        <v>597</v>
      </c>
      <c r="AL630" s="35" t="s">
        <v>153</v>
      </c>
      <c r="AM630" s="141" t="str">
        <f t="shared" si="137"/>
        <v>597.</v>
      </c>
      <c r="AN630" s="192"/>
      <c r="AP630" s="16"/>
    </row>
    <row r="631" spans="1:42" ht="22.5" customHeight="1" x14ac:dyDescent="0.25">
      <c r="A631" s="68" t="str">
        <f t="shared" si="133"/>
        <v>598.</v>
      </c>
      <c r="B631" s="25">
        <v>1085</v>
      </c>
      <c r="C631" s="203" t="s">
        <v>2618</v>
      </c>
      <c r="D631" s="25">
        <v>1972</v>
      </c>
      <c r="E631" s="111" t="s">
        <v>2932</v>
      </c>
      <c r="F631" s="68" t="s">
        <v>2933</v>
      </c>
      <c r="G631" s="25">
        <v>5</v>
      </c>
      <c r="H631" s="25">
        <v>6</v>
      </c>
      <c r="I631" s="322">
        <v>5148.46</v>
      </c>
      <c r="J631" s="144">
        <v>4706.66</v>
      </c>
      <c r="K631" s="322">
        <v>4706.66</v>
      </c>
      <c r="L631" s="30">
        <v>191</v>
      </c>
      <c r="M631" s="153">
        <f t="shared" si="138"/>
        <v>2520854</v>
      </c>
      <c r="N631" s="153"/>
      <c r="O631" s="153"/>
      <c r="P631" s="153"/>
      <c r="Q631" s="144">
        <f t="shared" si="139"/>
        <v>2520854</v>
      </c>
      <c r="R631" s="153"/>
      <c r="S631" s="191"/>
      <c r="T631" s="153"/>
      <c r="U631" s="153"/>
      <c r="V631" s="153"/>
      <c r="W631" s="153"/>
      <c r="X631" s="153"/>
      <c r="Y631" s="153">
        <v>1774</v>
      </c>
      <c r="Z631" s="153">
        <f>Y631*1421</f>
        <v>2520854</v>
      </c>
      <c r="AA631" s="153"/>
      <c r="AB631" s="153"/>
      <c r="AC631" s="153"/>
      <c r="AD631" s="153"/>
      <c r="AE631" s="153"/>
      <c r="AF631" s="153"/>
      <c r="AG631" s="324">
        <v>2025</v>
      </c>
      <c r="AH631" s="128"/>
      <c r="AI631" s="172"/>
      <c r="AJ631" s="172"/>
      <c r="AK631" s="141">
        <f t="shared" si="136"/>
        <v>598</v>
      </c>
      <c r="AL631" s="35" t="s">
        <v>153</v>
      </c>
      <c r="AM631" s="141" t="str">
        <f t="shared" si="137"/>
        <v>598.</v>
      </c>
      <c r="AN631" s="192"/>
      <c r="AO631" s="274"/>
      <c r="AP631" s="16"/>
    </row>
    <row r="632" spans="1:42" ht="22.5" customHeight="1" x14ac:dyDescent="0.25">
      <c r="A632" s="68" t="str">
        <f t="shared" si="133"/>
        <v>599.</v>
      </c>
      <c r="B632" s="25">
        <v>1097</v>
      </c>
      <c r="C632" s="203" t="s">
        <v>2622</v>
      </c>
      <c r="D632" s="25">
        <v>1971</v>
      </c>
      <c r="E632" s="111" t="s">
        <v>2932</v>
      </c>
      <c r="F632" s="68" t="s">
        <v>2934</v>
      </c>
      <c r="G632" s="25">
        <v>2</v>
      </c>
      <c r="H632" s="25">
        <v>1</v>
      </c>
      <c r="I632" s="322">
        <v>246.5</v>
      </c>
      <c r="J632" s="144">
        <v>208.7</v>
      </c>
      <c r="K632" s="322">
        <v>208.7</v>
      </c>
      <c r="L632" s="12">
        <v>19</v>
      </c>
      <c r="M632" s="153">
        <f t="shared" si="138"/>
        <v>101726</v>
      </c>
      <c r="N632" s="153"/>
      <c r="O632" s="153"/>
      <c r="P632" s="153"/>
      <c r="Q632" s="144">
        <f t="shared" si="139"/>
        <v>101726</v>
      </c>
      <c r="R632" s="153"/>
      <c r="S632" s="191"/>
      <c r="T632" s="153"/>
      <c r="U632" s="153"/>
      <c r="V632" s="153"/>
      <c r="W632" s="153"/>
      <c r="X632" s="153"/>
      <c r="Y632" s="153"/>
      <c r="Z632" s="153"/>
      <c r="AA632" s="153">
        <v>38</v>
      </c>
      <c r="AB632" s="153">
        <f>AA632*2677</f>
        <v>101726</v>
      </c>
      <c r="AC632" s="153"/>
      <c r="AD632" s="153"/>
      <c r="AE632" s="153"/>
      <c r="AF632" s="153"/>
      <c r="AG632" s="324">
        <v>2025</v>
      </c>
      <c r="AH632" s="128"/>
      <c r="AI632" s="172"/>
      <c r="AJ632" s="172"/>
      <c r="AK632" s="141">
        <f t="shared" si="136"/>
        <v>599</v>
      </c>
      <c r="AL632" s="35" t="s">
        <v>153</v>
      </c>
      <c r="AM632" s="141" t="str">
        <f t="shared" si="137"/>
        <v>599.</v>
      </c>
      <c r="AN632" s="192"/>
      <c r="AP632" s="16"/>
    </row>
    <row r="633" spans="1:42" ht="22.5" customHeight="1" x14ac:dyDescent="0.25">
      <c r="A633" s="68" t="str">
        <f t="shared" si="133"/>
        <v>600.</v>
      </c>
      <c r="B633" s="25">
        <v>1098</v>
      </c>
      <c r="C633" s="300" t="s">
        <v>2623</v>
      </c>
      <c r="D633" s="25">
        <v>1970</v>
      </c>
      <c r="E633" s="111" t="s">
        <v>2932</v>
      </c>
      <c r="F633" s="68" t="s">
        <v>2933</v>
      </c>
      <c r="G633" s="25">
        <v>5</v>
      </c>
      <c r="H633" s="25">
        <v>3</v>
      </c>
      <c r="I633" s="322">
        <v>2232.3000000000002</v>
      </c>
      <c r="J633" s="144">
        <v>2047.8</v>
      </c>
      <c r="K633" s="322">
        <v>2047.8</v>
      </c>
      <c r="L633" s="30">
        <v>55</v>
      </c>
      <c r="M633" s="153">
        <f t="shared" si="138"/>
        <v>1894098</v>
      </c>
      <c r="N633" s="153"/>
      <c r="O633" s="153"/>
      <c r="P633" s="153"/>
      <c r="Q633" s="144">
        <f t="shared" si="139"/>
        <v>1894098</v>
      </c>
      <c r="R633" s="144"/>
      <c r="S633" s="30"/>
      <c r="T633" s="144"/>
      <c r="U633" s="144">
        <v>534</v>
      </c>
      <c r="V633" s="144">
        <f>U633*3547</f>
        <v>1894098</v>
      </c>
      <c r="W633" s="144"/>
      <c r="X633" s="144"/>
      <c r="Y633" s="144"/>
      <c r="Z633" s="144"/>
      <c r="AA633" s="144"/>
      <c r="AB633" s="144"/>
      <c r="AC633" s="144"/>
      <c r="AD633" s="144"/>
      <c r="AE633" s="144"/>
      <c r="AF633" s="144"/>
      <c r="AG633" s="324">
        <v>2025</v>
      </c>
      <c r="AH633" s="128"/>
      <c r="AI633" s="172"/>
      <c r="AJ633" s="172"/>
      <c r="AK633" s="141">
        <f t="shared" si="136"/>
        <v>600</v>
      </c>
      <c r="AL633" s="35" t="s">
        <v>153</v>
      </c>
      <c r="AM633" s="141" t="str">
        <f t="shared" si="137"/>
        <v>600.</v>
      </c>
      <c r="AN633" s="192"/>
      <c r="AO633" s="274"/>
      <c r="AP633" s="16"/>
    </row>
    <row r="634" spans="1:42" ht="22.5" customHeight="1" x14ac:dyDescent="0.25">
      <c r="A634" s="68" t="str">
        <f t="shared" si="133"/>
        <v>601.</v>
      </c>
      <c r="B634" s="25">
        <v>1099</v>
      </c>
      <c r="C634" s="203" t="s">
        <v>2624</v>
      </c>
      <c r="D634" s="25">
        <v>1960</v>
      </c>
      <c r="E634" s="111" t="s">
        <v>2932</v>
      </c>
      <c r="F634" s="68" t="s">
        <v>2934</v>
      </c>
      <c r="G634" s="25">
        <v>2</v>
      </c>
      <c r="H634" s="25">
        <v>1</v>
      </c>
      <c r="I634" s="322">
        <v>281</v>
      </c>
      <c r="J634" s="144">
        <v>201</v>
      </c>
      <c r="K634" s="322">
        <v>95.4</v>
      </c>
      <c r="L634" s="30">
        <v>6</v>
      </c>
      <c r="M634" s="153">
        <f t="shared" si="138"/>
        <v>1183648</v>
      </c>
      <c r="N634" s="153"/>
      <c r="O634" s="153"/>
      <c r="P634" s="153"/>
      <c r="Q634" s="144">
        <f t="shared" si="139"/>
        <v>1183648</v>
      </c>
      <c r="R634" s="153"/>
      <c r="S634" s="191"/>
      <c r="T634" s="153"/>
      <c r="U634" s="153"/>
      <c r="V634" s="153"/>
      <c r="W634" s="153"/>
      <c r="X634" s="153"/>
      <c r="Y634" s="153">
        <v>376</v>
      </c>
      <c r="Z634" s="153">
        <f>Y634*3148</f>
        <v>1183648</v>
      </c>
      <c r="AA634" s="153"/>
      <c r="AB634" s="153"/>
      <c r="AC634" s="153"/>
      <c r="AD634" s="153"/>
      <c r="AE634" s="144"/>
      <c r="AF634" s="153"/>
      <c r="AG634" s="324">
        <v>2025</v>
      </c>
      <c r="AH634" s="128"/>
      <c r="AI634" s="172"/>
      <c r="AJ634" s="172"/>
      <c r="AK634" s="141">
        <f t="shared" si="136"/>
        <v>601</v>
      </c>
      <c r="AL634" s="35" t="s">
        <v>153</v>
      </c>
      <c r="AM634" s="141" t="str">
        <f t="shared" si="137"/>
        <v>601.</v>
      </c>
      <c r="AN634" s="192"/>
      <c r="AO634" s="274"/>
      <c r="AP634" s="16"/>
    </row>
    <row r="635" spans="1:42" ht="22.5" customHeight="1" x14ac:dyDescent="0.25">
      <c r="A635" s="68" t="str">
        <f t="shared" si="133"/>
        <v>602.</v>
      </c>
      <c r="B635" s="25">
        <v>1105</v>
      </c>
      <c r="C635" s="36" t="s">
        <v>2627</v>
      </c>
      <c r="D635" s="25">
        <v>1976</v>
      </c>
      <c r="E635" s="111" t="s">
        <v>2932</v>
      </c>
      <c r="F635" s="68" t="s">
        <v>2933</v>
      </c>
      <c r="G635" s="25">
        <v>3</v>
      </c>
      <c r="H635" s="25">
        <v>3</v>
      </c>
      <c r="I635" s="322">
        <v>1503.86</v>
      </c>
      <c r="J635" s="322">
        <v>1378.94</v>
      </c>
      <c r="K635" s="322">
        <v>1378.94</v>
      </c>
      <c r="L635" s="12">
        <v>40</v>
      </c>
      <c r="M635" s="153">
        <f t="shared" si="138"/>
        <v>1861483</v>
      </c>
      <c r="N635" s="153"/>
      <c r="O635" s="153"/>
      <c r="P635" s="153"/>
      <c r="Q635" s="144">
        <f t="shared" si="139"/>
        <v>1861483</v>
      </c>
      <c r="R635" s="153">
        <f>606957+1254526</f>
        <v>1861483</v>
      </c>
      <c r="S635" s="191"/>
      <c r="T635" s="153"/>
      <c r="U635" s="153"/>
      <c r="V635" s="153"/>
      <c r="W635" s="153"/>
      <c r="X635" s="153"/>
      <c r="Y635" s="153"/>
      <c r="Z635" s="153"/>
      <c r="AA635" s="153"/>
      <c r="AB635" s="153"/>
      <c r="AC635" s="153"/>
      <c r="AD635" s="153"/>
      <c r="AE635" s="153"/>
      <c r="AF635" s="153"/>
      <c r="AG635" s="324">
        <v>2025</v>
      </c>
      <c r="AH635" s="128"/>
      <c r="AI635" s="172"/>
      <c r="AJ635" s="172"/>
      <c r="AK635" s="141">
        <f t="shared" si="136"/>
        <v>602</v>
      </c>
      <c r="AL635" s="35" t="s">
        <v>153</v>
      </c>
      <c r="AM635" s="141" t="str">
        <f t="shared" si="137"/>
        <v>602.</v>
      </c>
      <c r="AN635" s="192"/>
      <c r="AP635" s="16"/>
    </row>
    <row r="636" spans="1:42" ht="22.5" customHeight="1" x14ac:dyDescent="0.25">
      <c r="A636" s="68" t="str">
        <f t="shared" si="133"/>
        <v>603.</v>
      </c>
      <c r="B636" s="25">
        <v>1031</v>
      </c>
      <c r="C636" s="203" t="s">
        <v>2597</v>
      </c>
      <c r="D636" s="25">
        <v>1971</v>
      </c>
      <c r="E636" s="111" t="s">
        <v>2932</v>
      </c>
      <c r="F636" s="68" t="s">
        <v>2934</v>
      </c>
      <c r="G636" s="25">
        <v>2</v>
      </c>
      <c r="H636" s="25">
        <v>2</v>
      </c>
      <c r="I636" s="322">
        <v>785.5</v>
      </c>
      <c r="J636" s="144">
        <v>726.7</v>
      </c>
      <c r="K636" s="322">
        <v>726.7</v>
      </c>
      <c r="L636" s="12">
        <v>35</v>
      </c>
      <c r="M636" s="153">
        <f t="shared" si="138"/>
        <v>750720</v>
      </c>
      <c r="N636" s="153"/>
      <c r="O636" s="153"/>
      <c r="P636" s="153"/>
      <c r="Q636" s="144">
        <f t="shared" si="139"/>
        <v>750720</v>
      </c>
      <c r="R636" s="153">
        <v>750720</v>
      </c>
      <c r="S636" s="191"/>
      <c r="T636" s="153"/>
      <c r="U636" s="153"/>
      <c r="V636" s="153"/>
      <c r="W636" s="153"/>
      <c r="X636" s="153"/>
      <c r="Y636" s="153"/>
      <c r="Z636" s="153"/>
      <c r="AA636" s="153"/>
      <c r="AB636" s="153"/>
      <c r="AC636" s="153"/>
      <c r="AD636" s="153"/>
      <c r="AE636" s="144"/>
      <c r="AF636" s="153"/>
      <c r="AG636" s="324">
        <v>2025</v>
      </c>
      <c r="AH636" s="128"/>
      <c r="AI636" s="172"/>
      <c r="AJ636" s="172"/>
      <c r="AK636" s="141">
        <f t="shared" si="136"/>
        <v>603</v>
      </c>
      <c r="AL636" s="35" t="s">
        <v>153</v>
      </c>
      <c r="AM636" s="141" t="str">
        <f t="shared" si="137"/>
        <v>603.</v>
      </c>
      <c r="AN636" s="192"/>
      <c r="AO636" s="274"/>
      <c r="AP636" s="16"/>
    </row>
    <row r="637" spans="1:42" ht="22.5" customHeight="1" x14ac:dyDescent="0.25">
      <c r="A637" s="68" t="str">
        <f t="shared" si="133"/>
        <v>604.</v>
      </c>
      <c r="B637" s="25">
        <v>932</v>
      </c>
      <c r="C637" s="300" t="s">
        <v>2553</v>
      </c>
      <c r="D637" s="25">
        <v>1975</v>
      </c>
      <c r="E637" s="111" t="s">
        <v>2932</v>
      </c>
      <c r="F637" s="68" t="s">
        <v>2934</v>
      </c>
      <c r="G637" s="25">
        <v>5</v>
      </c>
      <c r="H637" s="25">
        <v>2</v>
      </c>
      <c r="I637" s="322">
        <v>1896.3</v>
      </c>
      <c r="J637" s="144">
        <v>1749.8</v>
      </c>
      <c r="K637" s="322">
        <v>1749.8</v>
      </c>
      <c r="L637" s="30">
        <v>62</v>
      </c>
      <c r="M637" s="144">
        <f t="shared" si="138"/>
        <v>716453.63</v>
      </c>
      <c r="N637" s="144"/>
      <c r="O637" s="144"/>
      <c r="P637" s="144"/>
      <c r="Q637" s="144">
        <f t="shared" si="139"/>
        <v>716453.63</v>
      </c>
      <c r="R637" s="144">
        <v>554400</v>
      </c>
      <c r="S637" s="30"/>
      <c r="T637" s="144"/>
      <c r="U637" s="144"/>
      <c r="V637" s="144"/>
      <c r="W637" s="144"/>
      <c r="X637" s="144"/>
      <c r="Y637" s="144"/>
      <c r="Z637" s="144"/>
      <c r="AA637" s="144"/>
      <c r="AB637" s="144"/>
      <c r="AC637" s="144"/>
      <c r="AD637" s="144"/>
      <c r="AE637" s="144"/>
      <c r="AF637" s="144">
        <v>162053.63</v>
      </c>
      <c r="AG637" s="324">
        <v>2025</v>
      </c>
      <c r="AH637" s="128"/>
      <c r="AI637" s="172"/>
      <c r="AJ637" s="172"/>
      <c r="AK637" s="141">
        <f t="shared" si="136"/>
        <v>604</v>
      </c>
      <c r="AL637" s="35" t="s">
        <v>153</v>
      </c>
      <c r="AM637" s="141" t="str">
        <f t="shared" si="137"/>
        <v>604.</v>
      </c>
      <c r="AN637" s="192"/>
      <c r="AO637" s="274"/>
      <c r="AP637" s="16"/>
    </row>
    <row r="638" spans="1:42" ht="31.5" customHeight="1" x14ac:dyDescent="0.25">
      <c r="A638" s="68"/>
      <c r="B638" s="25"/>
      <c r="C638" s="171" t="s">
        <v>1833</v>
      </c>
      <c r="D638" s="25"/>
      <c r="E638" s="111"/>
      <c r="F638" s="118"/>
      <c r="G638" s="25"/>
      <c r="H638" s="25"/>
      <c r="I638" s="142">
        <f>I639+I640+I641</f>
        <v>6540.8</v>
      </c>
      <c r="J638" s="142">
        <f>J639+J640+J641</f>
        <v>5802.5999999999995</v>
      </c>
      <c r="K638" s="142">
        <f>K639+K640+K641</f>
        <v>5586.9000000000005</v>
      </c>
      <c r="L638" s="103">
        <f>L639+L640+L641</f>
        <v>256</v>
      </c>
      <c r="M638" s="142">
        <f>M639+M640+M641</f>
        <v>20180811.900000002</v>
      </c>
      <c r="N638" s="142"/>
      <c r="O638" s="142"/>
      <c r="P638" s="142"/>
      <c r="Q638" s="142">
        <f t="shared" ref="Q638" si="140">M638</f>
        <v>20180811.900000002</v>
      </c>
      <c r="R638" s="142">
        <v>3985444.8</v>
      </c>
      <c r="S638" s="103"/>
      <c r="T638" s="142"/>
      <c r="U638" s="142">
        <f>U639+U640+U641</f>
        <v>2135.7000000000003</v>
      </c>
      <c r="V638" s="142">
        <f>V639+V640+V641</f>
        <v>16066871.1</v>
      </c>
      <c r="W638" s="142"/>
      <c r="X638" s="142"/>
      <c r="Y638" s="142"/>
      <c r="Z638" s="142"/>
      <c r="AA638" s="142">
        <f>AA639+AA640+AA641</f>
        <v>48</v>
      </c>
      <c r="AB638" s="142">
        <f>AB639+AB640+AB641</f>
        <v>128496</v>
      </c>
      <c r="AC638" s="142"/>
      <c r="AD638" s="142"/>
      <c r="AE638" s="142"/>
      <c r="AF638" s="142"/>
      <c r="AG638" s="157"/>
      <c r="AH638" s="128"/>
      <c r="AI638" s="172"/>
      <c r="AJ638" s="172"/>
      <c r="AN638" s="158"/>
      <c r="AO638" s="35"/>
      <c r="AP638" s="16"/>
    </row>
    <row r="639" spans="1:42" ht="22.5" customHeight="1" x14ac:dyDescent="0.25">
      <c r="A639" s="68"/>
      <c r="B639" s="25"/>
      <c r="C639" s="171" t="s">
        <v>1190</v>
      </c>
      <c r="D639" s="25"/>
      <c r="E639" s="68"/>
      <c r="F639" s="68"/>
      <c r="G639" s="25"/>
      <c r="H639" s="25"/>
      <c r="I639" s="142"/>
      <c r="J639" s="142"/>
      <c r="K639" s="142"/>
      <c r="L639" s="103"/>
      <c r="M639" s="142"/>
      <c r="N639" s="142"/>
      <c r="O639" s="142"/>
      <c r="P639" s="142"/>
      <c r="Q639" s="142"/>
      <c r="R639" s="142"/>
      <c r="S639" s="103"/>
      <c r="T639" s="142"/>
      <c r="U639" s="142"/>
      <c r="V639" s="142"/>
      <c r="W639" s="142"/>
      <c r="X639" s="142"/>
      <c r="Y639" s="142"/>
      <c r="Z639" s="142"/>
      <c r="AA639" s="142"/>
      <c r="AB639" s="142"/>
      <c r="AC639" s="142"/>
      <c r="AD639" s="142"/>
      <c r="AE639" s="142"/>
      <c r="AF639" s="142"/>
      <c r="AG639" s="250"/>
      <c r="AH639" s="128"/>
      <c r="AI639" s="172"/>
      <c r="AJ639" s="172"/>
      <c r="AN639" s="223"/>
      <c r="AO639" s="35"/>
      <c r="AP639" s="16"/>
    </row>
    <row r="640" spans="1:42" ht="22.5" customHeight="1" x14ac:dyDescent="0.25">
      <c r="A640" s="68"/>
      <c r="B640" s="25"/>
      <c r="C640" s="171" t="s">
        <v>1191</v>
      </c>
      <c r="D640" s="25"/>
      <c r="E640" s="68"/>
      <c r="F640" s="68"/>
      <c r="G640" s="25"/>
      <c r="H640" s="25"/>
      <c r="I640" s="142"/>
      <c r="J640" s="142"/>
      <c r="K640" s="142"/>
      <c r="L640" s="103"/>
      <c r="M640" s="142"/>
      <c r="N640" s="142"/>
      <c r="O640" s="142"/>
      <c r="P640" s="142"/>
      <c r="Q640" s="142"/>
      <c r="R640" s="142"/>
      <c r="S640" s="103"/>
      <c r="T640" s="142"/>
      <c r="U640" s="142"/>
      <c r="V640" s="142"/>
      <c r="W640" s="142"/>
      <c r="X640" s="142"/>
      <c r="Y640" s="142"/>
      <c r="Z640" s="142"/>
      <c r="AA640" s="142"/>
      <c r="AB640" s="142"/>
      <c r="AC640" s="142"/>
      <c r="AD640" s="142"/>
      <c r="AE640" s="142"/>
      <c r="AF640" s="142"/>
      <c r="AG640" s="250"/>
      <c r="AH640" s="128"/>
      <c r="AI640" s="172"/>
      <c r="AJ640" s="172"/>
      <c r="AN640" s="223"/>
      <c r="AO640" s="35"/>
      <c r="AP640" s="16"/>
    </row>
    <row r="641" spans="1:75" ht="22.5" customHeight="1" x14ac:dyDescent="0.25">
      <c r="A641" s="68"/>
      <c r="B641" s="25"/>
      <c r="C641" s="171" t="s">
        <v>1192</v>
      </c>
      <c r="D641" s="25"/>
      <c r="E641" s="111"/>
      <c r="F641" s="118"/>
      <c r="G641" s="25"/>
      <c r="H641" s="324"/>
      <c r="I641" s="142">
        <f>SUM(I642:I651)</f>
        <v>6540.8</v>
      </c>
      <c r="J641" s="142">
        <f t="shared" ref="J641:AB641" si="141">SUM(J642:J651)</f>
        <v>5802.5999999999995</v>
      </c>
      <c r="K641" s="142">
        <f t="shared" si="141"/>
        <v>5586.9000000000005</v>
      </c>
      <c r="L641" s="103">
        <f t="shared" si="141"/>
        <v>256</v>
      </c>
      <c r="M641" s="142">
        <f t="shared" si="141"/>
        <v>20180811.900000002</v>
      </c>
      <c r="N641" s="142"/>
      <c r="O641" s="142"/>
      <c r="P641" s="142"/>
      <c r="Q641" s="142">
        <f t="shared" si="141"/>
        <v>20180811.900000002</v>
      </c>
      <c r="R641" s="142">
        <f t="shared" si="141"/>
        <v>3985444.8</v>
      </c>
      <c r="S641" s="103"/>
      <c r="T641" s="142"/>
      <c r="U641" s="142">
        <f t="shared" si="141"/>
        <v>2135.7000000000003</v>
      </c>
      <c r="V641" s="142">
        <f t="shared" si="141"/>
        <v>16066871.1</v>
      </c>
      <c r="W641" s="142"/>
      <c r="X641" s="142"/>
      <c r="Y641" s="142"/>
      <c r="Z641" s="142"/>
      <c r="AA641" s="142">
        <f t="shared" si="141"/>
        <v>48</v>
      </c>
      <c r="AB641" s="142">
        <f t="shared" si="141"/>
        <v>128496</v>
      </c>
      <c r="AC641" s="142"/>
      <c r="AD641" s="142"/>
      <c r="AE641" s="142"/>
      <c r="AF641" s="142"/>
      <c r="AG641" s="250"/>
      <c r="AH641" s="128"/>
      <c r="AI641" s="172"/>
      <c r="AJ641" s="172"/>
      <c r="AN641" s="223"/>
      <c r="AO641" s="35"/>
      <c r="AP641" s="16"/>
    </row>
    <row r="642" spans="1:75" s="26" customFormat="1" ht="22.5" customHeight="1" x14ac:dyDescent="0.25">
      <c r="A642" s="68" t="str">
        <f>AM642</f>
        <v>605.</v>
      </c>
      <c r="B642" s="25">
        <v>1137</v>
      </c>
      <c r="C642" s="36" t="s">
        <v>1210</v>
      </c>
      <c r="D642" s="25">
        <v>1977</v>
      </c>
      <c r="E642" s="68" t="s">
        <v>2932</v>
      </c>
      <c r="F642" s="68" t="s">
        <v>2934</v>
      </c>
      <c r="G642" s="25">
        <v>2</v>
      </c>
      <c r="H642" s="324">
        <v>2</v>
      </c>
      <c r="I642" s="251">
        <v>776.8</v>
      </c>
      <c r="J642" s="251">
        <v>713</v>
      </c>
      <c r="K642" s="251">
        <v>588.1</v>
      </c>
      <c r="L642" s="193">
        <v>25</v>
      </c>
      <c r="M642" s="153">
        <f>R642+T642+V642+X642+Z642+AB642+AE642+AF642</f>
        <v>5266100</v>
      </c>
      <c r="N642" s="241"/>
      <c r="O642" s="241"/>
      <c r="P642" s="241"/>
      <c r="Q642" s="144">
        <f>M642</f>
        <v>5266100</v>
      </c>
      <c r="R642" s="146"/>
      <c r="S642" s="25"/>
      <c r="T642" s="144"/>
      <c r="U642" s="144">
        <v>700</v>
      </c>
      <c r="V642" s="144">
        <f>U642*7523</f>
        <v>5266100</v>
      </c>
      <c r="W642" s="252"/>
      <c r="X642" s="144"/>
      <c r="Y642" s="142"/>
      <c r="Z642" s="142"/>
      <c r="AA642" s="142"/>
      <c r="AB642" s="142"/>
      <c r="AC642" s="142"/>
      <c r="AD642" s="142"/>
      <c r="AE642" s="253"/>
      <c r="AF642" s="253"/>
      <c r="AG642" s="30">
        <v>2025</v>
      </c>
      <c r="AH642" s="217"/>
      <c r="AI642" s="172"/>
      <c r="AJ642" s="172"/>
      <c r="AK642" s="141">
        <f>MAX(AK633:AK641)+1</f>
        <v>605</v>
      </c>
      <c r="AL642" s="35" t="s">
        <v>153</v>
      </c>
      <c r="AM642" s="141" t="str">
        <f t="shared" si="137"/>
        <v>605.</v>
      </c>
      <c r="AN642" s="136"/>
      <c r="AO642" s="277"/>
      <c r="AP642" s="16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  <c r="BJ642" s="34"/>
      <c r="BK642" s="34"/>
      <c r="BL642" s="34"/>
      <c r="BM642" s="34"/>
      <c r="BN642" s="34"/>
      <c r="BO642" s="34"/>
      <c r="BP642" s="34"/>
      <c r="BQ642" s="34"/>
      <c r="BR642" s="34"/>
      <c r="BS642" s="34"/>
      <c r="BT642" s="34"/>
      <c r="BU642" s="34"/>
      <c r="BV642" s="34"/>
      <c r="BW642" s="34"/>
    </row>
    <row r="643" spans="1:75" s="26" customFormat="1" ht="22.5" customHeight="1" x14ac:dyDescent="0.25">
      <c r="A643" s="68" t="str">
        <f t="shared" ref="A643:A645" si="142">AM643</f>
        <v>606.</v>
      </c>
      <c r="B643" s="25">
        <v>1153</v>
      </c>
      <c r="C643" s="36" t="s">
        <v>282</v>
      </c>
      <c r="D643" s="25">
        <v>1978</v>
      </c>
      <c r="E643" s="111" t="s">
        <v>2932</v>
      </c>
      <c r="F643" s="68" t="s">
        <v>2934</v>
      </c>
      <c r="G643" s="25">
        <v>2</v>
      </c>
      <c r="H643" s="324">
        <v>1</v>
      </c>
      <c r="I643" s="251">
        <v>1241.2</v>
      </c>
      <c r="J643" s="251">
        <v>990.8</v>
      </c>
      <c r="K643" s="251">
        <v>990.8</v>
      </c>
      <c r="L643" s="193">
        <v>51</v>
      </c>
      <c r="M643" s="153">
        <f t="shared" ref="M643:M644" si="143">R643+T643+V643+X643+Z643+AB643+AE643+AF643</f>
        <v>1037454</v>
      </c>
      <c r="N643" s="142"/>
      <c r="O643" s="142"/>
      <c r="P643" s="142"/>
      <c r="Q643" s="144">
        <f t="shared" ref="Q643:Q644" si="144">M643</f>
        <v>1037454</v>
      </c>
      <c r="R643" s="235">
        <v>1037454</v>
      </c>
      <c r="S643" s="25"/>
      <c r="T643" s="144"/>
      <c r="U643" s="144"/>
      <c r="V643" s="144"/>
      <c r="W643" s="252"/>
      <c r="X643" s="144"/>
      <c r="Y643" s="144"/>
      <c r="Z643" s="144"/>
      <c r="AA643" s="144"/>
      <c r="AB643" s="144"/>
      <c r="AC643" s="142"/>
      <c r="AD643" s="142"/>
      <c r="AE643" s="144"/>
      <c r="AF643" s="144"/>
      <c r="AG643" s="30">
        <v>2025</v>
      </c>
      <c r="AH643" s="217"/>
      <c r="AI643" s="172"/>
      <c r="AJ643" s="172"/>
      <c r="AK643" s="141">
        <f t="shared" si="136"/>
        <v>606</v>
      </c>
      <c r="AL643" s="35" t="s">
        <v>153</v>
      </c>
      <c r="AM643" s="141" t="str">
        <f t="shared" si="137"/>
        <v>606.</v>
      </c>
      <c r="AN643" s="136"/>
      <c r="AO643" s="277"/>
      <c r="AP643" s="16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  <c r="BJ643" s="34"/>
      <c r="BK643" s="34"/>
      <c r="BL643" s="34"/>
      <c r="BM643" s="34"/>
      <c r="BN643" s="34"/>
      <c r="BO643" s="34"/>
      <c r="BP643" s="34"/>
      <c r="BQ643" s="34"/>
      <c r="BR643" s="34"/>
      <c r="BS643" s="34"/>
      <c r="BT643" s="34"/>
      <c r="BU643" s="34"/>
      <c r="BV643" s="34"/>
      <c r="BW643" s="34"/>
    </row>
    <row r="644" spans="1:75" s="26" customFormat="1" ht="22.5" customHeight="1" x14ac:dyDescent="0.25">
      <c r="A644" s="68" t="str">
        <f t="shared" si="142"/>
        <v>607.</v>
      </c>
      <c r="B644" s="25">
        <v>1151</v>
      </c>
      <c r="C644" s="36" t="s">
        <v>1214</v>
      </c>
      <c r="D644" s="25">
        <v>1976</v>
      </c>
      <c r="E644" s="111" t="s">
        <v>2932</v>
      </c>
      <c r="F644" s="68" t="s">
        <v>2934</v>
      </c>
      <c r="G644" s="25">
        <v>2</v>
      </c>
      <c r="H644" s="25">
        <v>2</v>
      </c>
      <c r="I644" s="146">
        <v>588.9</v>
      </c>
      <c r="J644" s="146">
        <v>509.7</v>
      </c>
      <c r="K644" s="146">
        <v>509.7</v>
      </c>
      <c r="L644" s="25">
        <v>29</v>
      </c>
      <c r="M644" s="153">
        <f t="shared" si="143"/>
        <v>728361.29999999993</v>
      </c>
      <c r="N644" s="142"/>
      <c r="O644" s="142"/>
      <c r="P644" s="142"/>
      <c r="Q644" s="144">
        <f t="shared" si="144"/>
        <v>728361.29999999993</v>
      </c>
      <c r="R644" s="235">
        <v>728361.29999999993</v>
      </c>
      <c r="S644" s="25"/>
      <c r="T644" s="144"/>
      <c r="U644" s="144"/>
      <c r="V644" s="144"/>
      <c r="W644" s="252"/>
      <c r="X644" s="144"/>
      <c r="Y644" s="144"/>
      <c r="Z644" s="144"/>
      <c r="AA644" s="144"/>
      <c r="AB644" s="144"/>
      <c r="AC644" s="142"/>
      <c r="AD644" s="142"/>
      <c r="AE644" s="144"/>
      <c r="AF644" s="144"/>
      <c r="AG644" s="30">
        <v>2025</v>
      </c>
      <c r="AH644" s="217"/>
      <c r="AI644" s="172"/>
      <c r="AJ644" s="172"/>
      <c r="AK644" s="141">
        <f t="shared" si="136"/>
        <v>607</v>
      </c>
      <c r="AL644" s="35" t="s">
        <v>153</v>
      </c>
      <c r="AM644" s="141" t="str">
        <f t="shared" si="137"/>
        <v>607.</v>
      </c>
      <c r="AN644" s="136"/>
      <c r="AO644" s="277"/>
      <c r="AP644" s="16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  <c r="BJ644" s="34"/>
      <c r="BK644" s="34"/>
      <c r="BL644" s="34"/>
      <c r="BM644" s="34"/>
      <c r="BN644" s="34"/>
      <c r="BO644" s="34"/>
      <c r="BP644" s="34"/>
      <c r="BQ644" s="34"/>
      <c r="BR644" s="34"/>
      <c r="BS644" s="34"/>
      <c r="BT644" s="34"/>
      <c r="BU644" s="34"/>
      <c r="BV644" s="34"/>
      <c r="BW644" s="34"/>
    </row>
    <row r="645" spans="1:75" s="26" customFormat="1" ht="22.5" customHeight="1" x14ac:dyDescent="0.25">
      <c r="A645" s="68" t="str">
        <f t="shared" si="142"/>
        <v>608.</v>
      </c>
      <c r="B645" s="25">
        <v>1138</v>
      </c>
      <c r="C645" s="36" t="s">
        <v>1211</v>
      </c>
      <c r="D645" s="25">
        <v>1970</v>
      </c>
      <c r="E645" s="68" t="s">
        <v>2932</v>
      </c>
      <c r="F645" s="68" t="s">
        <v>2934</v>
      </c>
      <c r="G645" s="25">
        <v>2</v>
      </c>
      <c r="H645" s="25">
        <v>2</v>
      </c>
      <c r="I645" s="144">
        <v>557.1</v>
      </c>
      <c r="J645" s="144">
        <v>507.4</v>
      </c>
      <c r="K645" s="144">
        <v>507.4</v>
      </c>
      <c r="L645" s="30">
        <v>17</v>
      </c>
      <c r="M645" s="153">
        <f>R645+T645+V645+X645+Z645+AB645+AE645+AF645</f>
        <v>725074.6</v>
      </c>
      <c r="N645" s="241"/>
      <c r="O645" s="241"/>
      <c r="P645" s="241"/>
      <c r="Q645" s="144">
        <f>M645</f>
        <v>725074.6</v>
      </c>
      <c r="R645" s="146">
        <v>725074.6</v>
      </c>
      <c r="S645" s="25"/>
      <c r="T645" s="144"/>
      <c r="U645" s="144"/>
      <c r="V645" s="144"/>
      <c r="W645" s="302"/>
      <c r="X645" s="142"/>
      <c r="Y645" s="142"/>
      <c r="Z645" s="142"/>
      <c r="AA645" s="142"/>
      <c r="AB645" s="142"/>
      <c r="AC645" s="142"/>
      <c r="AD645" s="142"/>
      <c r="AE645" s="253"/>
      <c r="AF645" s="253"/>
      <c r="AG645" s="30">
        <v>2025</v>
      </c>
      <c r="AH645" s="217"/>
      <c r="AI645" s="172"/>
      <c r="AJ645" s="172"/>
      <c r="AK645" s="141">
        <f t="shared" si="136"/>
        <v>608</v>
      </c>
      <c r="AL645" s="35" t="s">
        <v>153</v>
      </c>
      <c r="AM645" s="141" t="str">
        <f t="shared" si="137"/>
        <v>608.</v>
      </c>
      <c r="AN645" s="136"/>
      <c r="AO645" s="277"/>
      <c r="AP645" s="16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  <c r="BJ645" s="34"/>
      <c r="BK645" s="34"/>
      <c r="BL645" s="34"/>
      <c r="BM645" s="34"/>
      <c r="BN645" s="34"/>
      <c r="BO645" s="34"/>
      <c r="BP645" s="34"/>
      <c r="BQ645" s="34"/>
      <c r="BR645" s="34"/>
      <c r="BS645" s="34"/>
      <c r="BT645" s="34"/>
      <c r="BU645" s="34"/>
      <c r="BV645" s="34"/>
      <c r="BW645" s="34"/>
    </row>
    <row r="646" spans="1:75" s="26" customFormat="1" ht="22.5" customHeight="1" x14ac:dyDescent="0.25">
      <c r="A646" s="68" t="str">
        <f t="shared" ref="A646:A651" si="145">AM646</f>
        <v>609.</v>
      </c>
      <c r="B646" s="25">
        <v>1132</v>
      </c>
      <c r="C646" s="36" t="s">
        <v>1209</v>
      </c>
      <c r="D646" s="25">
        <v>1976</v>
      </c>
      <c r="E646" s="111" t="s">
        <v>2932</v>
      </c>
      <c r="F646" s="68" t="s">
        <v>2934</v>
      </c>
      <c r="G646" s="25">
        <v>2</v>
      </c>
      <c r="H646" s="25">
        <v>2</v>
      </c>
      <c r="I646" s="144">
        <v>545.5</v>
      </c>
      <c r="J646" s="144">
        <v>498.7</v>
      </c>
      <c r="K646" s="144">
        <v>498.7</v>
      </c>
      <c r="L646" s="30">
        <v>33</v>
      </c>
      <c r="M646" s="153">
        <f t="shared" ref="M646:M647" si="146">R646+T646+V646+X646+Z646+AB646+AE646+AF646</f>
        <v>3751720.1</v>
      </c>
      <c r="N646" s="142"/>
      <c r="O646" s="142"/>
      <c r="P646" s="142"/>
      <c r="Q646" s="144">
        <f t="shared" ref="Q646:Q647" si="147">M646</f>
        <v>3751720.1</v>
      </c>
      <c r="R646" s="235"/>
      <c r="S646" s="25"/>
      <c r="T646" s="144"/>
      <c r="U646" s="144">
        <v>498.7</v>
      </c>
      <c r="V646" s="144">
        <f>U646*7523</f>
        <v>3751720.1</v>
      </c>
      <c r="W646" s="252"/>
      <c r="X646" s="144"/>
      <c r="Y646" s="144"/>
      <c r="Z646" s="144"/>
      <c r="AA646" s="144"/>
      <c r="AB646" s="144"/>
      <c r="AC646" s="142"/>
      <c r="AD646" s="142"/>
      <c r="AE646" s="144"/>
      <c r="AF646" s="144"/>
      <c r="AG646" s="30">
        <v>2025</v>
      </c>
      <c r="AH646" s="217"/>
      <c r="AI646" s="172"/>
      <c r="AJ646" s="172"/>
      <c r="AK646" s="141">
        <f t="shared" si="136"/>
        <v>609</v>
      </c>
      <c r="AL646" s="35" t="s">
        <v>153</v>
      </c>
      <c r="AM646" s="141" t="str">
        <f t="shared" si="137"/>
        <v>609.</v>
      </c>
      <c r="AN646" s="136"/>
      <c r="AO646" s="277"/>
      <c r="AP646" s="16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  <c r="BJ646" s="34"/>
      <c r="BK646" s="34"/>
      <c r="BL646" s="34"/>
      <c r="BM646" s="34"/>
      <c r="BN646" s="34"/>
      <c r="BO646" s="34"/>
      <c r="BP646" s="34"/>
      <c r="BQ646" s="34"/>
      <c r="BR646" s="34"/>
      <c r="BS646" s="34"/>
      <c r="BT646" s="34"/>
      <c r="BU646" s="34"/>
      <c r="BV646" s="34"/>
      <c r="BW646" s="34"/>
    </row>
    <row r="647" spans="1:75" s="26" customFormat="1" ht="22.5" customHeight="1" x14ac:dyDescent="0.25">
      <c r="A647" s="68" t="str">
        <f t="shared" si="145"/>
        <v>610.</v>
      </c>
      <c r="B647" s="25">
        <v>1142</v>
      </c>
      <c r="C647" s="36" t="s">
        <v>1164</v>
      </c>
      <c r="D647" s="25">
        <v>1989</v>
      </c>
      <c r="E647" s="111" t="s">
        <v>2932</v>
      </c>
      <c r="F647" s="68" t="s">
        <v>2934</v>
      </c>
      <c r="G647" s="25">
        <v>2</v>
      </c>
      <c r="H647" s="324">
        <v>1</v>
      </c>
      <c r="I647" s="251">
        <v>690.1</v>
      </c>
      <c r="J647" s="251">
        <v>603.9</v>
      </c>
      <c r="K647" s="251">
        <v>603.9</v>
      </c>
      <c r="L647" s="193">
        <v>16</v>
      </c>
      <c r="M647" s="153">
        <f t="shared" si="146"/>
        <v>491147.3</v>
      </c>
      <c r="N647" s="142"/>
      <c r="O647" s="142"/>
      <c r="P647" s="142"/>
      <c r="Q647" s="144">
        <f t="shared" si="147"/>
        <v>491147.3</v>
      </c>
      <c r="R647" s="235">
        <v>491147.3</v>
      </c>
      <c r="S647" s="25"/>
      <c r="T647" s="144"/>
      <c r="U647" s="144"/>
      <c r="V647" s="144"/>
      <c r="W647" s="252"/>
      <c r="X647" s="144"/>
      <c r="Y647" s="144"/>
      <c r="Z647" s="144"/>
      <c r="AA647" s="144"/>
      <c r="AB647" s="144"/>
      <c r="AC647" s="142"/>
      <c r="AD647" s="142"/>
      <c r="AE647" s="144"/>
      <c r="AF647" s="144"/>
      <c r="AG647" s="30">
        <v>2025</v>
      </c>
      <c r="AH647" s="217"/>
      <c r="AI647" s="172"/>
      <c r="AJ647" s="172"/>
      <c r="AK647" s="141">
        <f t="shared" si="136"/>
        <v>610</v>
      </c>
      <c r="AL647" s="35" t="s">
        <v>153</v>
      </c>
      <c r="AM647" s="141" t="str">
        <f t="shared" si="137"/>
        <v>610.</v>
      </c>
      <c r="AN647" s="136"/>
      <c r="AO647" s="277"/>
      <c r="AP647" s="16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  <c r="BJ647" s="34"/>
      <c r="BK647" s="34"/>
      <c r="BL647" s="34"/>
      <c r="BM647" s="34"/>
      <c r="BN647" s="34"/>
      <c r="BO647" s="34"/>
      <c r="BP647" s="34"/>
      <c r="BQ647" s="34"/>
      <c r="BR647" s="34"/>
      <c r="BS647" s="34"/>
      <c r="BT647" s="34"/>
      <c r="BU647" s="34"/>
      <c r="BV647" s="34"/>
      <c r="BW647" s="34"/>
    </row>
    <row r="648" spans="1:75" s="26" customFormat="1" ht="22.5" customHeight="1" x14ac:dyDescent="0.25">
      <c r="A648" s="68" t="str">
        <f t="shared" si="145"/>
        <v>611.</v>
      </c>
      <c r="B648" s="25">
        <v>1144</v>
      </c>
      <c r="C648" s="36" t="s">
        <v>1213</v>
      </c>
      <c r="D648" s="25">
        <v>1985</v>
      </c>
      <c r="E648" s="111" t="s">
        <v>2932</v>
      </c>
      <c r="F648" s="68" t="s">
        <v>2934</v>
      </c>
      <c r="G648" s="25">
        <v>2</v>
      </c>
      <c r="H648" s="25">
        <v>2</v>
      </c>
      <c r="I648" s="144">
        <v>705.6</v>
      </c>
      <c r="J648" s="144">
        <v>629.70000000000005</v>
      </c>
      <c r="K648" s="144">
        <v>629.70000000000005</v>
      </c>
      <c r="L648" s="30">
        <v>21</v>
      </c>
      <c r="M648" s="153">
        <f>R648+T648+V648+X648+Z648+AB648+AE648+AF648</f>
        <v>128496</v>
      </c>
      <c r="N648" s="142"/>
      <c r="O648" s="142"/>
      <c r="P648" s="142"/>
      <c r="Q648" s="144">
        <f>M648</f>
        <v>128496</v>
      </c>
      <c r="R648" s="235"/>
      <c r="S648" s="25"/>
      <c r="T648" s="144"/>
      <c r="U648" s="144"/>
      <c r="V648" s="144"/>
      <c r="W648" s="252"/>
      <c r="X648" s="144"/>
      <c r="Y648" s="144"/>
      <c r="Z648" s="144"/>
      <c r="AA648" s="144">
        <v>48</v>
      </c>
      <c r="AB648" s="144">
        <f>AA648*2677</f>
        <v>128496</v>
      </c>
      <c r="AC648" s="142"/>
      <c r="AD648" s="142"/>
      <c r="AE648" s="144"/>
      <c r="AF648" s="144"/>
      <c r="AG648" s="30">
        <v>2025</v>
      </c>
      <c r="AH648" s="217"/>
      <c r="AI648" s="172"/>
      <c r="AJ648" s="172"/>
      <c r="AK648" s="141">
        <f t="shared" si="136"/>
        <v>611</v>
      </c>
      <c r="AL648" s="35" t="s">
        <v>153</v>
      </c>
      <c r="AM648" s="141" t="str">
        <f t="shared" si="137"/>
        <v>611.</v>
      </c>
      <c r="AN648" s="136"/>
      <c r="AO648" s="277"/>
      <c r="AP648" s="16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  <c r="BJ648" s="34"/>
      <c r="BK648" s="34"/>
      <c r="BL648" s="34"/>
      <c r="BM648" s="34"/>
      <c r="BN648" s="34"/>
      <c r="BO648" s="34"/>
      <c r="BP648" s="34"/>
      <c r="BQ648" s="34"/>
      <c r="BR648" s="34"/>
      <c r="BS648" s="34"/>
      <c r="BT648" s="34"/>
      <c r="BU648" s="34"/>
      <c r="BV648" s="34"/>
      <c r="BW648" s="34"/>
    </row>
    <row r="649" spans="1:75" s="26" customFormat="1" ht="22.5" customHeight="1" x14ac:dyDescent="0.25">
      <c r="A649" s="68" t="str">
        <f t="shared" si="145"/>
        <v>612.</v>
      </c>
      <c r="B649" s="25">
        <v>1134</v>
      </c>
      <c r="C649" s="36" t="s">
        <v>1103</v>
      </c>
      <c r="D649" s="25">
        <v>1994</v>
      </c>
      <c r="E649" s="111" t="s">
        <v>2932</v>
      </c>
      <c r="F649" s="68" t="s">
        <v>2934</v>
      </c>
      <c r="G649" s="25">
        <v>2</v>
      </c>
      <c r="H649" s="324">
        <v>2</v>
      </c>
      <c r="I649" s="251">
        <v>637.4</v>
      </c>
      <c r="J649" s="251">
        <v>586.70000000000005</v>
      </c>
      <c r="K649" s="251">
        <v>543.1</v>
      </c>
      <c r="L649" s="193">
        <v>35</v>
      </c>
      <c r="M649" s="153">
        <f t="shared" ref="M649:M650" si="148">R649+T649+V649+X649+Z649+AB649+AE649+AF649</f>
        <v>4632824.1000000006</v>
      </c>
      <c r="N649" s="142"/>
      <c r="O649" s="142"/>
      <c r="P649" s="142"/>
      <c r="Q649" s="144">
        <f t="shared" ref="Q649:Q650" si="149">M649</f>
        <v>4632824.1000000006</v>
      </c>
      <c r="R649" s="235">
        <v>459816</v>
      </c>
      <c r="S649" s="25"/>
      <c r="T649" s="144"/>
      <c r="U649" s="144">
        <v>554.70000000000005</v>
      </c>
      <c r="V649" s="144">
        <f>U649*7523</f>
        <v>4173008.1000000006</v>
      </c>
      <c r="W649" s="252"/>
      <c r="X649" s="144"/>
      <c r="Y649" s="144"/>
      <c r="Z649" s="144"/>
      <c r="AA649" s="144"/>
      <c r="AB649" s="144"/>
      <c r="AC649" s="142"/>
      <c r="AD649" s="142"/>
      <c r="AE649" s="144"/>
      <c r="AF649" s="144"/>
      <c r="AG649" s="30">
        <v>2025</v>
      </c>
      <c r="AH649" s="217"/>
      <c r="AI649" s="172"/>
      <c r="AJ649" s="172"/>
      <c r="AK649" s="141">
        <f t="shared" si="136"/>
        <v>612</v>
      </c>
      <c r="AL649" s="35" t="s">
        <v>153</v>
      </c>
      <c r="AM649" s="141" t="str">
        <f t="shared" si="137"/>
        <v>612.</v>
      </c>
      <c r="AN649" s="136"/>
      <c r="AO649" s="277"/>
      <c r="AP649" s="16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  <c r="BJ649" s="34"/>
      <c r="BK649" s="34"/>
      <c r="BL649" s="34"/>
      <c r="BM649" s="34"/>
      <c r="BN649" s="34"/>
      <c r="BO649" s="34"/>
      <c r="BP649" s="34"/>
      <c r="BQ649" s="34"/>
      <c r="BR649" s="34"/>
      <c r="BS649" s="34"/>
      <c r="BT649" s="34"/>
      <c r="BU649" s="34"/>
      <c r="BV649" s="34"/>
      <c r="BW649" s="34"/>
    </row>
    <row r="650" spans="1:75" s="26" customFormat="1" ht="22.5" customHeight="1" x14ac:dyDescent="0.25">
      <c r="A650" s="68" t="str">
        <f t="shared" si="145"/>
        <v>613.</v>
      </c>
      <c r="B650" s="25">
        <v>1149</v>
      </c>
      <c r="C650" s="36" t="s">
        <v>283</v>
      </c>
      <c r="D650" s="25">
        <v>1984</v>
      </c>
      <c r="E650" s="111" t="s">
        <v>2932</v>
      </c>
      <c r="F650" s="68" t="s">
        <v>2934</v>
      </c>
      <c r="G650" s="25">
        <v>2</v>
      </c>
      <c r="H650" s="25">
        <v>1</v>
      </c>
      <c r="I650" s="251">
        <v>415.9</v>
      </c>
      <c r="J650" s="251">
        <v>380.4</v>
      </c>
      <c r="K650" s="251">
        <v>380.4</v>
      </c>
      <c r="L650" s="193">
        <v>17</v>
      </c>
      <c r="M650" s="153">
        <f t="shared" si="148"/>
        <v>543591.6</v>
      </c>
      <c r="N650" s="142"/>
      <c r="O650" s="142"/>
      <c r="P650" s="142"/>
      <c r="Q650" s="144">
        <f t="shared" si="149"/>
        <v>543591.6</v>
      </c>
      <c r="R650" s="235">
        <v>543591.6</v>
      </c>
      <c r="S650" s="25"/>
      <c r="T650" s="144"/>
      <c r="U650" s="144"/>
      <c r="V650" s="144"/>
      <c r="W650" s="252"/>
      <c r="X650" s="144"/>
      <c r="Y650" s="144"/>
      <c r="Z650" s="144"/>
      <c r="AA650" s="144"/>
      <c r="AB650" s="144"/>
      <c r="AC650" s="142"/>
      <c r="AD650" s="142"/>
      <c r="AE650" s="144"/>
      <c r="AF650" s="144"/>
      <c r="AG650" s="30">
        <v>2025</v>
      </c>
      <c r="AH650" s="217"/>
      <c r="AI650" s="172"/>
      <c r="AJ650" s="172"/>
      <c r="AK650" s="141">
        <f t="shared" si="136"/>
        <v>613</v>
      </c>
      <c r="AL650" s="35" t="s">
        <v>153</v>
      </c>
      <c r="AM650" s="141" t="str">
        <f t="shared" si="137"/>
        <v>613.</v>
      </c>
      <c r="AN650" s="136"/>
      <c r="AO650" s="277"/>
      <c r="AP650" s="16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  <c r="BJ650" s="34"/>
      <c r="BK650" s="34"/>
      <c r="BL650" s="34"/>
      <c r="BM650" s="34"/>
      <c r="BN650" s="34"/>
      <c r="BO650" s="34"/>
      <c r="BP650" s="34"/>
      <c r="BQ650" s="34"/>
      <c r="BR650" s="34"/>
      <c r="BS650" s="34"/>
      <c r="BT650" s="34"/>
      <c r="BU650" s="34"/>
      <c r="BV650" s="34"/>
      <c r="BW650" s="34"/>
    </row>
    <row r="651" spans="1:75" s="26" customFormat="1" ht="22.5" customHeight="1" x14ac:dyDescent="0.25">
      <c r="A651" s="68" t="str">
        <f t="shared" si="145"/>
        <v>614.</v>
      </c>
      <c r="B651" s="25">
        <v>5600</v>
      </c>
      <c r="C651" s="37" t="s">
        <v>1212</v>
      </c>
      <c r="D651" s="25">
        <v>1971</v>
      </c>
      <c r="E651" s="111" t="s">
        <v>2932</v>
      </c>
      <c r="F651" s="68" t="s">
        <v>2934</v>
      </c>
      <c r="G651" s="25">
        <v>2</v>
      </c>
      <c r="H651" s="25">
        <v>1</v>
      </c>
      <c r="I651" s="144">
        <v>382.3</v>
      </c>
      <c r="J651" s="144">
        <v>382.3</v>
      </c>
      <c r="K651" s="144">
        <v>335.1</v>
      </c>
      <c r="L651" s="30">
        <v>12</v>
      </c>
      <c r="M651" s="153">
        <f>R651+T651+V651+X651+Z651+AB651+AE651+AF651</f>
        <v>2876042.9</v>
      </c>
      <c r="N651" s="241"/>
      <c r="O651" s="241"/>
      <c r="P651" s="241"/>
      <c r="Q651" s="144">
        <f>M651</f>
        <v>2876042.9</v>
      </c>
      <c r="R651" s="235"/>
      <c r="S651" s="25"/>
      <c r="T651" s="144"/>
      <c r="U651" s="144">
        <v>382.3</v>
      </c>
      <c r="V651" s="144">
        <f>U651*7523</f>
        <v>2876042.9</v>
      </c>
      <c r="W651" s="252"/>
      <c r="X651" s="144"/>
      <c r="Y651" s="142"/>
      <c r="Z651" s="142"/>
      <c r="AA651" s="142"/>
      <c r="AB651" s="142"/>
      <c r="AC651" s="142"/>
      <c r="AD651" s="142"/>
      <c r="AE651" s="253"/>
      <c r="AF651" s="253"/>
      <c r="AG651" s="30">
        <v>2025</v>
      </c>
      <c r="AH651" s="217"/>
      <c r="AI651" s="172"/>
      <c r="AJ651" s="172"/>
      <c r="AK651" s="141">
        <f t="shared" si="136"/>
        <v>614</v>
      </c>
      <c r="AL651" s="35" t="s">
        <v>153</v>
      </c>
      <c r="AM651" s="141" t="str">
        <f t="shared" si="137"/>
        <v>614.</v>
      </c>
      <c r="AN651" s="136"/>
      <c r="AO651" s="277"/>
      <c r="AP651" s="16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  <c r="BJ651" s="34"/>
      <c r="BK651" s="34"/>
      <c r="BL651" s="34"/>
      <c r="BM651" s="34"/>
      <c r="BN651" s="34"/>
      <c r="BO651" s="34"/>
      <c r="BP651" s="34"/>
      <c r="BQ651" s="34"/>
      <c r="BR651" s="34"/>
      <c r="BS651" s="34"/>
      <c r="BT651" s="34"/>
      <c r="BU651" s="34"/>
      <c r="BV651" s="34"/>
      <c r="BW651" s="34"/>
    </row>
    <row r="652" spans="1:75" ht="31.5" customHeight="1" x14ac:dyDescent="0.25">
      <c r="A652" s="68"/>
      <c r="B652" s="25"/>
      <c r="C652" s="171" t="s">
        <v>3136</v>
      </c>
      <c r="D652" s="25"/>
      <c r="E652" s="68"/>
      <c r="F652" s="114"/>
      <c r="G652" s="25"/>
      <c r="H652" s="25"/>
      <c r="I652" s="142">
        <f>I653+I654+I655</f>
        <v>28867.599999999999</v>
      </c>
      <c r="J652" s="142">
        <f>J653+J654+J655</f>
        <v>24482.830000000009</v>
      </c>
      <c r="K652" s="142">
        <f>K653+K654+K655</f>
        <v>24455.830000000009</v>
      </c>
      <c r="L652" s="103">
        <f>L653+L654+L655</f>
        <v>1428</v>
      </c>
      <c r="M652" s="142">
        <f>M653+M654+M655</f>
        <v>58108849.310000002</v>
      </c>
      <c r="N652" s="142"/>
      <c r="O652" s="142"/>
      <c r="P652" s="142"/>
      <c r="Q652" s="142">
        <f t="shared" ref="Q652" si="150">M652</f>
        <v>58108849.310000002</v>
      </c>
      <c r="R652" s="142">
        <v>4954950</v>
      </c>
      <c r="S652" s="103"/>
      <c r="T652" s="142"/>
      <c r="U652" s="142">
        <f>U653+U654+U655</f>
        <v>6837.17</v>
      </c>
      <c r="V652" s="142">
        <f>V653+V654+V655</f>
        <v>49726349.909999996</v>
      </c>
      <c r="W652" s="142">
        <f>W653+W654+W655</f>
        <v>884.8</v>
      </c>
      <c r="X652" s="142">
        <f>X653+X654+X655</f>
        <v>1958947.2</v>
      </c>
      <c r="Y652" s="142"/>
      <c r="Z652" s="142"/>
      <c r="AA652" s="142">
        <f>AA653+AA654+AA655</f>
        <v>548.6</v>
      </c>
      <c r="AB652" s="142">
        <f>AB653+AB654+AB655</f>
        <v>1468602.2</v>
      </c>
      <c r="AC652" s="142"/>
      <c r="AD652" s="142"/>
      <c r="AE652" s="142"/>
      <c r="AF652" s="142"/>
      <c r="AG652" s="30"/>
      <c r="AH652" s="128"/>
      <c r="AI652" s="172"/>
      <c r="AJ652" s="172"/>
      <c r="AN652" s="151"/>
      <c r="AO652" s="35"/>
      <c r="AP652" s="16"/>
    </row>
    <row r="653" spans="1:75" ht="22.5" customHeight="1" x14ac:dyDescent="0.25">
      <c r="A653" s="68"/>
      <c r="B653" s="25"/>
      <c r="C653" s="171" t="s">
        <v>1190</v>
      </c>
      <c r="D653" s="25"/>
      <c r="E653" s="68"/>
      <c r="F653" s="114"/>
      <c r="G653" s="25"/>
      <c r="H653" s="25"/>
      <c r="I653" s="142"/>
      <c r="J653" s="142"/>
      <c r="K653" s="142"/>
      <c r="L653" s="103"/>
      <c r="M653" s="142"/>
      <c r="N653" s="142"/>
      <c r="O653" s="142"/>
      <c r="P653" s="142"/>
      <c r="Q653" s="142"/>
      <c r="R653" s="142"/>
      <c r="S653" s="103"/>
      <c r="T653" s="142"/>
      <c r="U653" s="142"/>
      <c r="V653" s="142"/>
      <c r="W653" s="142"/>
      <c r="X653" s="142"/>
      <c r="Y653" s="142"/>
      <c r="Z653" s="142"/>
      <c r="AA653" s="142"/>
      <c r="AB653" s="142"/>
      <c r="AC653" s="142"/>
      <c r="AD653" s="142"/>
      <c r="AE653" s="142"/>
      <c r="AF653" s="142"/>
      <c r="AG653" s="30"/>
      <c r="AH653" s="128"/>
      <c r="AI653" s="172"/>
      <c r="AJ653" s="172"/>
      <c r="AN653" s="151"/>
      <c r="AO653" s="35"/>
      <c r="AP653" s="16"/>
    </row>
    <row r="654" spans="1:75" ht="22.5" customHeight="1" x14ac:dyDescent="0.25">
      <c r="A654" s="68"/>
      <c r="B654" s="25"/>
      <c r="C654" s="171" t="s">
        <v>1191</v>
      </c>
      <c r="D654" s="30"/>
      <c r="E654" s="111"/>
      <c r="F654" s="111"/>
      <c r="G654" s="30"/>
      <c r="H654" s="30"/>
      <c r="I654" s="142"/>
      <c r="J654" s="142"/>
      <c r="K654" s="142"/>
      <c r="L654" s="103"/>
      <c r="M654" s="142"/>
      <c r="N654" s="142"/>
      <c r="O654" s="142"/>
      <c r="P654" s="142"/>
      <c r="Q654" s="142"/>
      <c r="R654" s="142"/>
      <c r="S654" s="103"/>
      <c r="T654" s="142"/>
      <c r="U654" s="142"/>
      <c r="V654" s="142"/>
      <c r="W654" s="142"/>
      <c r="X654" s="142"/>
      <c r="Y654" s="142"/>
      <c r="Z654" s="142"/>
      <c r="AA654" s="142"/>
      <c r="AB654" s="142"/>
      <c r="AC654" s="142"/>
      <c r="AD654" s="142"/>
      <c r="AE654" s="142"/>
      <c r="AF654" s="142"/>
      <c r="AG654" s="30"/>
      <c r="AH654" s="128"/>
      <c r="AI654" s="172"/>
      <c r="AJ654" s="172"/>
      <c r="AN654" s="151"/>
      <c r="AO654" s="35"/>
      <c r="AP654" s="16"/>
    </row>
    <row r="655" spans="1:75" ht="22.5" customHeight="1" x14ac:dyDescent="0.25">
      <c r="A655" s="68"/>
      <c r="B655" s="25"/>
      <c r="C655" s="171" t="s">
        <v>1192</v>
      </c>
      <c r="D655" s="25"/>
      <c r="E655" s="68"/>
      <c r="F655" s="114"/>
      <c r="G655" s="25"/>
      <c r="H655" s="25"/>
      <c r="I655" s="142">
        <f>SUM(I656:I711)</f>
        <v>28867.599999999999</v>
      </c>
      <c r="J655" s="142">
        <f t="shared" ref="J655:AB655" si="151">SUM(J656:J711)</f>
        <v>24482.830000000009</v>
      </c>
      <c r="K655" s="142">
        <f t="shared" si="151"/>
        <v>24455.830000000009</v>
      </c>
      <c r="L655" s="103">
        <f t="shared" si="151"/>
        <v>1428</v>
      </c>
      <c r="M655" s="142">
        <f t="shared" si="151"/>
        <v>58108849.310000002</v>
      </c>
      <c r="N655" s="142"/>
      <c r="O655" s="142"/>
      <c r="P655" s="142"/>
      <c r="Q655" s="142">
        <f t="shared" si="151"/>
        <v>58108849.310000002</v>
      </c>
      <c r="R655" s="142">
        <f t="shared" si="151"/>
        <v>4954950</v>
      </c>
      <c r="S655" s="103"/>
      <c r="T655" s="142"/>
      <c r="U655" s="142">
        <f t="shared" si="151"/>
        <v>6837.17</v>
      </c>
      <c r="V655" s="142">
        <f t="shared" si="151"/>
        <v>49726349.909999996</v>
      </c>
      <c r="W655" s="142">
        <f t="shared" si="151"/>
        <v>884.8</v>
      </c>
      <c r="X655" s="142">
        <f t="shared" si="151"/>
        <v>1958947.2</v>
      </c>
      <c r="Y655" s="142"/>
      <c r="Z655" s="142"/>
      <c r="AA655" s="142">
        <f t="shared" si="151"/>
        <v>548.6</v>
      </c>
      <c r="AB655" s="142">
        <f t="shared" si="151"/>
        <v>1468602.2</v>
      </c>
      <c r="AC655" s="142"/>
      <c r="AD655" s="142"/>
      <c r="AE655" s="142"/>
      <c r="AF655" s="142"/>
      <c r="AG655" s="30"/>
      <c r="AH655" s="128"/>
      <c r="AI655" s="172"/>
      <c r="AJ655" s="172"/>
      <c r="AN655" s="151"/>
      <c r="AO655" s="35"/>
      <c r="AP655" s="16"/>
    </row>
    <row r="656" spans="1:75" ht="22.5" customHeight="1" x14ac:dyDescent="0.25">
      <c r="A656" s="68" t="str">
        <f>AM656</f>
        <v>615.</v>
      </c>
      <c r="B656" s="25">
        <v>1187</v>
      </c>
      <c r="C656" s="36" t="s">
        <v>1313</v>
      </c>
      <c r="D656" s="25">
        <v>1980</v>
      </c>
      <c r="E656" s="68" t="s">
        <v>2932</v>
      </c>
      <c r="F656" s="68" t="s">
        <v>2934</v>
      </c>
      <c r="G656" s="25">
        <v>2</v>
      </c>
      <c r="H656" s="25">
        <v>2</v>
      </c>
      <c r="I656" s="322">
        <v>686.4</v>
      </c>
      <c r="J656" s="322">
        <v>633.6</v>
      </c>
      <c r="K656" s="322">
        <v>633.6</v>
      </c>
      <c r="L656" s="12">
        <v>35</v>
      </c>
      <c r="M656" s="322">
        <f>R656+T656+V656+X656+Z656+AB656+AE656+AF656</f>
        <v>1525210</v>
      </c>
      <c r="N656" s="322"/>
      <c r="O656" s="322"/>
      <c r="P656" s="322"/>
      <c r="Q656" s="144">
        <f>M656</f>
        <v>1525210</v>
      </c>
      <c r="R656" s="322"/>
      <c r="S656" s="12"/>
      <c r="T656" s="322"/>
      <c r="U656" s="322">
        <v>430</v>
      </c>
      <c r="V656" s="322">
        <f>U656*3547</f>
        <v>1525210</v>
      </c>
      <c r="W656" s="322"/>
      <c r="X656" s="322"/>
      <c r="Y656" s="322"/>
      <c r="Z656" s="322"/>
      <c r="AA656" s="322"/>
      <c r="AB656" s="322"/>
      <c r="AC656" s="322"/>
      <c r="AD656" s="322"/>
      <c r="AE656" s="322"/>
      <c r="AF656" s="322"/>
      <c r="AG656" s="324">
        <v>2025</v>
      </c>
      <c r="AH656" s="128"/>
      <c r="AI656" s="172"/>
      <c r="AJ656" s="172"/>
      <c r="AK656" s="141">
        <f>MAX(AK651:AK655)+1</f>
        <v>615</v>
      </c>
      <c r="AL656" s="35" t="s">
        <v>153</v>
      </c>
      <c r="AM656" s="141" t="str">
        <f t="shared" si="137"/>
        <v>615.</v>
      </c>
      <c r="AN656" s="147"/>
      <c r="AO656" s="35"/>
      <c r="AP656" s="16"/>
    </row>
    <row r="657" spans="1:42" ht="22.5" customHeight="1" x14ac:dyDescent="0.25">
      <c r="A657" s="68" t="str">
        <f t="shared" ref="A657:A674" si="152">AM657</f>
        <v>616.</v>
      </c>
      <c r="B657" s="25">
        <v>1155</v>
      </c>
      <c r="C657" s="36" t="s">
        <v>1305</v>
      </c>
      <c r="D657" s="30">
        <v>1975</v>
      </c>
      <c r="E657" s="111" t="s">
        <v>2932</v>
      </c>
      <c r="F657" s="68" t="s">
        <v>2934</v>
      </c>
      <c r="G657" s="30">
        <v>2</v>
      </c>
      <c r="H657" s="30">
        <v>2</v>
      </c>
      <c r="I657" s="144">
        <v>816.6</v>
      </c>
      <c r="J657" s="144">
        <v>763.8</v>
      </c>
      <c r="K657" s="144">
        <v>763.8</v>
      </c>
      <c r="L657" s="30">
        <v>30</v>
      </c>
      <c r="M657" s="322">
        <f t="shared" ref="M657:M658" si="153">R657+T657+V657+X657+Z657+AB657+AE657+AF657</f>
        <v>5055456</v>
      </c>
      <c r="N657" s="322"/>
      <c r="O657" s="322"/>
      <c r="P657" s="322"/>
      <c r="Q657" s="144">
        <f t="shared" ref="Q657:Q658" si="154">M657</f>
        <v>5055456</v>
      </c>
      <c r="R657" s="322"/>
      <c r="S657" s="12"/>
      <c r="T657" s="322"/>
      <c r="U657" s="322">
        <v>672</v>
      </c>
      <c r="V657" s="322">
        <f>U657*7523</f>
        <v>5055456</v>
      </c>
      <c r="W657" s="322"/>
      <c r="X657" s="322"/>
      <c r="Y657" s="322"/>
      <c r="Z657" s="322"/>
      <c r="AA657" s="322"/>
      <c r="AB657" s="322"/>
      <c r="AC657" s="322"/>
      <c r="AD657" s="322"/>
      <c r="AE657" s="322"/>
      <c r="AF657" s="322"/>
      <c r="AG657" s="324">
        <v>2025</v>
      </c>
      <c r="AH657" s="128"/>
      <c r="AI657" s="172"/>
      <c r="AJ657" s="172"/>
      <c r="AK657" s="141">
        <f t="shared" si="136"/>
        <v>616</v>
      </c>
      <c r="AL657" s="35" t="s">
        <v>153</v>
      </c>
      <c r="AM657" s="141" t="str">
        <f t="shared" si="137"/>
        <v>616.</v>
      </c>
      <c r="AN657" s="147"/>
      <c r="AO657" s="35"/>
      <c r="AP657" s="16"/>
    </row>
    <row r="658" spans="1:42" ht="22.5" customHeight="1" x14ac:dyDescent="0.25">
      <c r="A658" s="68" t="str">
        <f t="shared" si="152"/>
        <v>617.</v>
      </c>
      <c r="B658" s="25">
        <v>1162</v>
      </c>
      <c r="C658" s="202" t="s">
        <v>289</v>
      </c>
      <c r="D658" s="30">
        <v>1968</v>
      </c>
      <c r="E658" s="111" t="s">
        <v>2932</v>
      </c>
      <c r="F658" s="68" t="s">
        <v>2934</v>
      </c>
      <c r="G658" s="30">
        <v>2</v>
      </c>
      <c r="H658" s="30">
        <v>2</v>
      </c>
      <c r="I658" s="144">
        <v>392.3</v>
      </c>
      <c r="J658" s="144">
        <v>297.5</v>
      </c>
      <c r="K658" s="144">
        <v>297.5</v>
      </c>
      <c r="L658" s="30">
        <v>26</v>
      </c>
      <c r="M658" s="144">
        <f t="shared" si="153"/>
        <v>406100</v>
      </c>
      <c r="N658" s="144"/>
      <c r="O658" s="144"/>
      <c r="P658" s="144"/>
      <c r="Q658" s="144">
        <f t="shared" si="154"/>
        <v>406100</v>
      </c>
      <c r="R658" s="144">
        <v>406100</v>
      </c>
      <c r="S658" s="30"/>
      <c r="T658" s="144"/>
      <c r="U658" s="322"/>
      <c r="V658" s="322"/>
      <c r="W658" s="144"/>
      <c r="X658" s="144"/>
      <c r="Y658" s="144"/>
      <c r="Z658" s="144"/>
      <c r="AA658" s="144"/>
      <c r="AB658" s="144"/>
      <c r="AC658" s="144"/>
      <c r="AD658" s="144"/>
      <c r="AE658" s="144"/>
      <c r="AF658" s="144"/>
      <c r="AG658" s="324">
        <v>2025</v>
      </c>
      <c r="AH658" s="128"/>
      <c r="AI658" s="172"/>
      <c r="AJ658" s="172"/>
      <c r="AK658" s="141">
        <f t="shared" si="136"/>
        <v>617</v>
      </c>
      <c r="AL658" s="35" t="s">
        <v>153</v>
      </c>
      <c r="AM658" s="141" t="str">
        <f t="shared" si="137"/>
        <v>617.</v>
      </c>
      <c r="AN658" s="147"/>
      <c r="AO658" s="35"/>
      <c r="AP658" s="16"/>
    </row>
    <row r="659" spans="1:42" ht="22.5" customHeight="1" x14ac:dyDescent="0.25">
      <c r="A659" s="68" t="str">
        <f t="shared" si="152"/>
        <v>618.</v>
      </c>
      <c r="B659" s="25">
        <v>1163</v>
      </c>
      <c r="C659" s="36" t="s">
        <v>1306</v>
      </c>
      <c r="D659" s="25">
        <v>1974</v>
      </c>
      <c r="E659" s="68" t="s">
        <v>2932</v>
      </c>
      <c r="F659" s="68" t="s">
        <v>2934</v>
      </c>
      <c r="G659" s="25">
        <v>2</v>
      </c>
      <c r="H659" s="25">
        <v>2</v>
      </c>
      <c r="I659" s="322">
        <v>460.7</v>
      </c>
      <c r="J659" s="322">
        <v>365.9</v>
      </c>
      <c r="K659" s="322">
        <v>365.9</v>
      </c>
      <c r="L659" s="12">
        <v>27</v>
      </c>
      <c r="M659" s="144">
        <f>R659+T659+V659+X659+Z659+AB659+AE659+AF659</f>
        <v>2256900</v>
      </c>
      <c r="N659" s="144"/>
      <c r="O659" s="144"/>
      <c r="P659" s="144"/>
      <c r="Q659" s="144">
        <f>M659</f>
        <v>2256900</v>
      </c>
      <c r="R659" s="322"/>
      <c r="S659" s="12"/>
      <c r="T659" s="322"/>
      <c r="U659" s="322">
        <v>300</v>
      </c>
      <c r="V659" s="322">
        <f>U659*7523</f>
        <v>2256900</v>
      </c>
      <c r="W659" s="322"/>
      <c r="X659" s="322"/>
      <c r="Y659" s="322"/>
      <c r="Z659" s="322"/>
      <c r="AA659" s="322"/>
      <c r="AB659" s="322"/>
      <c r="AC659" s="322"/>
      <c r="AD659" s="322"/>
      <c r="AE659" s="322"/>
      <c r="AF659" s="322"/>
      <c r="AG659" s="324">
        <v>2025</v>
      </c>
      <c r="AH659" s="128"/>
      <c r="AI659" s="172"/>
      <c r="AJ659" s="172"/>
      <c r="AK659" s="141">
        <f t="shared" si="136"/>
        <v>618</v>
      </c>
      <c r="AL659" s="35" t="s">
        <v>153</v>
      </c>
      <c r="AM659" s="141" t="str">
        <f t="shared" si="137"/>
        <v>618.</v>
      </c>
      <c r="AN659" s="147"/>
      <c r="AO659" s="35"/>
      <c r="AP659" s="16"/>
    </row>
    <row r="660" spans="1:42" ht="22.5" customHeight="1" x14ac:dyDescent="0.25">
      <c r="A660" s="68" t="str">
        <f t="shared" si="152"/>
        <v>619.</v>
      </c>
      <c r="B660" s="25">
        <v>1164</v>
      </c>
      <c r="C660" s="36" t="s">
        <v>1307</v>
      </c>
      <c r="D660" s="25">
        <v>1980</v>
      </c>
      <c r="E660" s="68" t="s">
        <v>2932</v>
      </c>
      <c r="F660" s="68" t="s">
        <v>2934</v>
      </c>
      <c r="G660" s="25">
        <v>2</v>
      </c>
      <c r="H660" s="25">
        <v>3</v>
      </c>
      <c r="I660" s="322">
        <v>771.4</v>
      </c>
      <c r="J660" s="322">
        <v>724.6</v>
      </c>
      <c r="K660" s="322">
        <v>724.6</v>
      </c>
      <c r="L660" s="12">
        <v>48</v>
      </c>
      <c r="M660" s="322">
        <f t="shared" ref="M660:M662" si="155">R660+T660+V660+X660+Z660+AB660+AE660+AF660</f>
        <v>3310120</v>
      </c>
      <c r="N660" s="322"/>
      <c r="O660" s="322"/>
      <c r="P660" s="322"/>
      <c r="Q660" s="144">
        <f t="shared" ref="Q660:Q662" si="156">M660</f>
        <v>3310120</v>
      </c>
      <c r="R660" s="322"/>
      <c r="S660" s="12"/>
      <c r="T660" s="322"/>
      <c r="U660" s="322">
        <v>440</v>
      </c>
      <c r="V660" s="322">
        <f>U660*7523</f>
        <v>3310120</v>
      </c>
      <c r="W660" s="322"/>
      <c r="X660" s="322"/>
      <c r="Y660" s="322"/>
      <c r="Z660" s="322"/>
      <c r="AA660" s="322"/>
      <c r="AB660" s="322"/>
      <c r="AC660" s="322"/>
      <c r="AD660" s="322"/>
      <c r="AE660" s="322"/>
      <c r="AF660" s="322"/>
      <c r="AG660" s="324">
        <v>2025</v>
      </c>
      <c r="AH660" s="128"/>
      <c r="AI660" s="172"/>
      <c r="AJ660" s="172"/>
      <c r="AK660" s="141">
        <f t="shared" si="136"/>
        <v>619</v>
      </c>
      <c r="AL660" s="35" t="s">
        <v>153</v>
      </c>
      <c r="AM660" s="141" t="str">
        <f t="shared" si="137"/>
        <v>619.</v>
      </c>
      <c r="AN660" s="147"/>
      <c r="AO660" s="35"/>
      <c r="AP660" s="16"/>
    </row>
    <row r="661" spans="1:42" ht="22.5" customHeight="1" x14ac:dyDescent="0.25">
      <c r="A661" s="68" t="str">
        <f t="shared" si="152"/>
        <v>620.</v>
      </c>
      <c r="B661" s="25">
        <v>1165</v>
      </c>
      <c r="C661" s="36" t="s">
        <v>1308</v>
      </c>
      <c r="D661" s="30">
        <v>1977</v>
      </c>
      <c r="E661" s="111" t="s">
        <v>2932</v>
      </c>
      <c r="F661" s="68" t="s">
        <v>2934</v>
      </c>
      <c r="G661" s="30">
        <v>2</v>
      </c>
      <c r="H661" s="30">
        <v>3</v>
      </c>
      <c r="I661" s="144">
        <v>646</v>
      </c>
      <c r="J661" s="144">
        <v>550.9</v>
      </c>
      <c r="K661" s="144">
        <v>550.9</v>
      </c>
      <c r="L661" s="30">
        <v>46</v>
      </c>
      <c r="M661" s="322">
        <f t="shared" si="155"/>
        <v>3084430</v>
      </c>
      <c r="N661" s="322"/>
      <c r="O661" s="322"/>
      <c r="P661" s="322"/>
      <c r="Q661" s="144">
        <f t="shared" si="156"/>
        <v>3084430</v>
      </c>
      <c r="R661" s="322"/>
      <c r="S661" s="12"/>
      <c r="T661" s="322"/>
      <c r="U661" s="322">
        <v>410</v>
      </c>
      <c r="V661" s="322">
        <f>U661*7523</f>
        <v>3084430</v>
      </c>
      <c r="W661" s="322"/>
      <c r="X661" s="322"/>
      <c r="Y661" s="322"/>
      <c r="Z661" s="322"/>
      <c r="AA661" s="322"/>
      <c r="AB661" s="322"/>
      <c r="AC661" s="322"/>
      <c r="AD661" s="322"/>
      <c r="AE661" s="322"/>
      <c r="AF661" s="322"/>
      <c r="AG661" s="324">
        <v>2025</v>
      </c>
      <c r="AH661" s="128"/>
      <c r="AI661" s="172"/>
      <c r="AJ661" s="172"/>
      <c r="AK661" s="141">
        <f t="shared" si="136"/>
        <v>620</v>
      </c>
      <c r="AL661" s="35" t="s">
        <v>153</v>
      </c>
      <c r="AM661" s="141" t="str">
        <f t="shared" si="137"/>
        <v>620.</v>
      </c>
      <c r="AN661" s="147"/>
      <c r="AO661" s="35"/>
      <c r="AP661" s="16"/>
    </row>
    <row r="662" spans="1:42" ht="22.5" customHeight="1" x14ac:dyDescent="0.25">
      <c r="A662" s="68" t="str">
        <f t="shared" si="152"/>
        <v>621.</v>
      </c>
      <c r="B662" s="25">
        <v>1174</v>
      </c>
      <c r="C662" s="202" t="s">
        <v>301</v>
      </c>
      <c r="D662" s="25">
        <v>1975</v>
      </c>
      <c r="E662" s="68" t="s">
        <v>2932</v>
      </c>
      <c r="F662" s="68" t="s">
        <v>2934</v>
      </c>
      <c r="G662" s="25">
        <v>2</v>
      </c>
      <c r="H662" s="25">
        <v>2</v>
      </c>
      <c r="I662" s="322">
        <v>860.8</v>
      </c>
      <c r="J662" s="144">
        <v>808</v>
      </c>
      <c r="K662" s="322">
        <v>808</v>
      </c>
      <c r="L662" s="12">
        <v>33</v>
      </c>
      <c r="M662" s="322">
        <f t="shared" si="155"/>
        <v>57160</v>
      </c>
      <c r="N662" s="322"/>
      <c r="O662" s="322"/>
      <c r="P662" s="322"/>
      <c r="Q662" s="144">
        <f t="shared" si="156"/>
        <v>57160</v>
      </c>
      <c r="R662" s="322">
        <v>57160</v>
      </c>
      <c r="S662" s="12"/>
      <c r="T662" s="322"/>
      <c r="U662" s="322"/>
      <c r="V662" s="322"/>
      <c r="W662" s="322"/>
      <c r="X662" s="322"/>
      <c r="Y662" s="322"/>
      <c r="Z662" s="322"/>
      <c r="AA662" s="322"/>
      <c r="AB662" s="322"/>
      <c r="AC662" s="322"/>
      <c r="AD662" s="322"/>
      <c r="AE662" s="322"/>
      <c r="AF662" s="322"/>
      <c r="AG662" s="324">
        <v>2025</v>
      </c>
      <c r="AH662" s="128"/>
      <c r="AI662" s="172"/>
      <c r="AJ662" s="172"/>
      <c r="AK662" s="141">
        <f t="shared" si="136"/>
        <v>621</v>
      </c>
      <c r="AL662" s="35" t="s">
        <v>153</v>
      </c>
      <c r="AM662" s="141" t="str">
        <f t="shared" si="137"/>
        <v>621.</v>
      </c>
      <c r="AN662" s="147"/>
      <c r="AO662" s="35"/>
      <c r="AP662" s="16"/>
    </row>
    <row r="663" spans="1:42" ht="22.5" customHeight="1" x14ac:dyDescent="0.25">
      <c r="A663" s="68" t="str">
        <f t="shared" si="152"/>
        <v>622.</v>
      </c>
      <c r="B663" s="25">
        <v>1184</v>
      </c>
      <c r="C663" s="202" t="s">
        <v>291</v>
      </c>
      <c r="D663" s="30">
        <v>1969</v>
      </c>
      <c r="E663" s="111" t="s">
        <v>2932</v>
      </c>
      <c r="F663" s="68" t="s">
        <v>2934</v>
      </c>
      <c r="G663" s="30">
        <v>2</v>
      </c>
      <c r="H663" s="30">
        <v>2</v>
      </c>
      <c r="I663" s="144">
        <v>404.4</v>
      </c>
      <c r="J663" s="144">
        <v>309.60000000000002</v>
      </c>
      <c r="K663" s="144">
        <v>282.60000000000002</v>
      </c>
      <c r="L663" s="30">
        <v>27</v>
      </c>
      <c r="M663" s="144">
        <v>1655060</v>
      </c>
      <c r="N663" s="144"/>
      <c r="O663" s="144"/>
      <c r="P663" s="144"/>
      <c r="Q663" s="144">
        <v>1655060</v>
      </c>
      <c r="R663" s="144"/>
      <c r="S663" s="30"/>
      <c r="T663" s="144"/>
      <c r="U663" s="144">
        <v>220</v>
      </c>
      <c r="V663" s="144">
        <v>1655060</v>
      </c>
      <c r="W663" s="144"/>
      <c r="X663" s="144"/>
      <c r="Y663" s="144"/>
      <c r="Z663" s="144"/>
      <c r="AA663" s="144"/>
      <c r="AB663" s="144"/>
      <c r="AC663" s="144"/>
      <c r="AD663" s="144"/>
      <c r="AE663" s="144"/>
      <c r="AF663" s="144"/>
      <c r="AG663" s="324">
        <v>2025</v>
      </c>
      <c r="AH663" s="128"/>
      <c r="AI663" s="172"/>
      <c r="AJ663" s="172"/>
      <c r="AK663" s="141">
        <f t="shared" si="136"/>
        <v>622</v>
      </c>
      <c r="AL663" s="35" t="s">
        <v>153</v>
      </c>
      <c r="AM663" s="141" t="str">
        <f t="shared" si="137"/>
        <v>622.</v>
      </c>
      <c r="AN663" s="147"/>
      <c r="AO663" s="35"/>
      <c r="AP663" s="16"/>
    </row>
    <row r="664" spans="1:42" ht="22.5" customHeight="1" x14ac:dyDescent="0.25">
      <c r="A664" s="68" t="str">
        <f t="shared" si="152"/>
        <v>623.</v>
      </c>
      <c r="B664" s="25">
        <v>1185</v>
      </c>
      <c r="C664" s="36" t="s">
        <v>1312</v>
      </c>
      <c r="D664" s="30">
        <v>1976</v>
      </c>
      <c r="E664" s="111" t="s">
        <v>2932</v>
      </c>
      <c r="F664" s="68" t="s">
        <v>2934</v>
      </c>
      <c r="G664" s="30">
        <v>2</v>
      </c>
      <c r="H664" s="30">
        <v>2</v>
      </c>
      <c r="I664" s="144">
        <v>693.6</v>
      </c>
      <c r="J664" s="144">
        <v>640.79999999999995</v>
      </c>
      <c r="K664" s="144">
        <v>640.79999999999995</v>
      </c>
      <c r="L664" s="30">
        <v>35</v>
      </c>
      <c r="M664" s="322">
        <v>3159660</v>
      </c>
      <c r="N664" s="322"/>
      <c r="O664" s="322"/>
      <c r="P664" s="322"/>
      <c r="Q664" s="144">
        <v>3159660</v>
      </c>
      <c r="R664" s="322"/>
      <c r="S664" s="12"/>
      <c r="T664" s="322"/>
      <c r="U664" s="322">
        <v>420</v>
      </c>
      <c r="V664" s="322">
        <v>3159660</v>
      </c>
      <c r="W664" s="322"/>
      <c r="X664" s="322"/>
      <c r="Y664" s="322"/>
      <c r="Z664" s="322"/>
      <c r="AA664" s="322"/>
      <c r="AB664" s="322"/>
      <c r="AC664" s="322"/>
      <c r="AD664" s="322"/>
      <c r="AE664" s="322"/>
      <c r="AF664" s="322"/>
      <c r="AG664" s="324">
        <v>2025</v>
      </c>
      <c r="AH664" s="128"/>
      <c r="AI664" s="172"/>
      <c r="AJ664" s="172"/>
      <c r="AK664" s="141">
        <f t="shared" si="136"/>
        <v>623</v>
      </c>
      <c r="AL664" s="35" t="s">
        <v>153</v>
      </c>
      <c r="AM664" s="141" t="str">
        <f t="shared" si="137"/>
        <v>623.</v>
      </c>
      <c r="AN664" s="147"/>
      <c r="AO664" s="35"/>
      <c r="AP664" s="16"/>
    </row>
    <row r="665" spans="1:42" ht="22.5" customHeight="1" x14ac:dyDescent="0.25">
      <c r="A665" s="68" t="str">
        <f t="shared" si="152"/>
        <v>624.</v>
      </c>
      <c r="B665" s="25">
        <v>1197</v>
      </c>
      <c r="C665" s="202" t="s">
        <v>303</v>
      </c>
      <c r="D665" s="25">
        <v>1976</v>
      </c>
      <c r="E665" s="68" t="s">
        <v>2932</v>
      </c>
      <c r="F665" s="68" t="s">
        <v>2934</v>
      </c>
      <c r="G665" s="25">
        <v>2</v>
      </c>
      <c r="H665" s="25">
        <v>1</v>
      </c>
      <c r="I665" s="146">
        <v>280.7</v>
      </c>
      <c r="J665" s="144">
        <v>247.56</v>
      </c>
      <c r="K665" s="146">
        <v>247.56</v>
      </c>
      <c r="L665" s="25">
        <v>17</v>
      </c>
      <c r="M665" s="322">
        <f t="shared" ref="M665" si="157">R665+T665+V665+X665+Z665+AB665+AE665+AF665</f>
        <v>35725</v>
      </c>
      <c r="N665" s="322"/>
      <c r="O665" s="322"/>
      <c r="P665" s="322"/>
      <c r="Q665" s="144">
        <f t="shared" ref="Q665" si="158">M665</f>
        <v>35725</v>
      </c>
      <c r="R665" s="322">
        <v>35725</v>
      </c>
      <c r="S665" s="12"/>
      <c r="T665" s="322"/>
      <c r="U665" s="322"/>
      <c r="V665" s="322"/>
      <c r="W665" s="322"/>
      <c r="X665" s="322"/>
      <c r="Y665" s="322"/>
      <c r="Z665" s="322"/>
      <c r="AA665" s="322"/>
      <c r="AB665" s="322"/>
      <c r="AC665" s="322"/>
      <c r="AD665" s="322"/>
      <c r="AE665" s="322"/>
      <c r="AF665" s="322"/>
      <c r="AG665" s="324">
        <v>2025</v>
      </c>
      <c r="AH665" s="128"/>
      <c r="AI665" s="172"/>
      <c r="AJ665" s="172"/>
      <c r="AK665" s="141">
        <f t="shared" si="136"/>
        <v>624</v>
      </c>
      <c r="AL665" s="35" t="s">
        <v>153</v>
      </c>
      <c r="AM665" s="141" t="str">
        <f t="shared" si="137"/>
        <v>624.</v>
      </c>
      <c r="AN665" s="147"/>
      <c r="AP665" s="16"/>
    </row>
    <row r="666" spans="1:42" ht="22.5" customHeight="1" x14ac:dyDescent="0.25">
      <c r="A666" s="68" t="str">
        <f t="shared" si="152"/>
        <v>625.</v>
      </c>
      <c r="B666" s="25">
        <v>1202</v>
      </c>
      <c r="C666" s="202" t="s">
        <v>294</v>
      </c>
      <c r="D666" s="30">
        <v>1969</v>
      </c>
      <c r="E666" s="111" t="s">
        <v>2932</v>
      </c>
      <c r="F666" s="68" t="s">
        <v>2934</v>
      </c>
      <c r="G666" s="30">
        <v>2</v>
      </c>
      <c r="H666" s="30">
        <v>2</v>
      </c>
      <c r="I666" s="144">
        <v>456.4</v>
      </c>
      <c r="J666" s="144">
        <v>443.5</v>
      </c>
      <c r="K666" s="144">
        <v>443.5</v>
      </c>
      <c r="L666" s="30">
        <v>23</v>
      </c>
      <c r="M666" s="144">
        <v>2181670</v>
      </c>
      <c r="N666" s="144"/>
      <c r="O666" s="144"/>
      <c r="P666" s="144"/>
      <c r="Q666" s="144">
        <v>2181670</v>
      </c>
      <c r="R666" s="144"/>
      <c r="S666" s="30"/>
      <c r="T666" s="144"/>
      <c r="U666" s="144">
        <v>290</v>
      </c>
      <c r="V666" s="144">
        <v>2181670</v>
      </c>
      <c r="W666" s="144"/>
      <c r="X666" s="144"/>
      <c r="Y666" s="144"/>
      <c r="Z666" s="144"/>
      <c r="AA666" s="144"/>
      <c r="AB666" s="144"/>
      <c r="AC666" s="144"/>
      <c r="AD666" s="144"/>
      <c r="AE666" s="144"/>
      <c r="AF666" s="144"/>
      <c r="AG666" s="324">
        <v>2025</v>
      </c>
      <c r="AH666" s="128"/>
      <c r="AI666" s="172"/>
      <c r="AJ666" s="172"/>
      <c r="AK666" s="141">
        <f t="shared" si="136"/>
        <v>625</v>
      </c>
      <c r="AL666" s="35" t="s">
        <v>153</v>
      </c>
      <c r="AM666" s="141" t="str">
        <f t="shared" si="137"/>
        <v>625.</v>
      </c>
      <c r="AN666" s="147"/>
      <c r="AO666" s="35"/>
      <c r="AP666" s="16"/>
    </row>
    <row r="667" spans="1:42" ht="22.5" customHeight="1" x14ac:dyDescent="0.25">
      <c r="A667" s="68" t="str">
        <f t="shared" si="152"/>
        <v>626.</v>
      </c>
      <c r="B667" s="25">
        <v>1207</v>
      </c>
      <c r="C667" s="36" t="s">
        <v>1318</v>
      </c>
      <c r="D667" s="30">
        <v>1964</v>
      </c>
      <c r="E667" s="111" t="s">
        <v>2932</v>
      </c>
      <c r="F667" s="68" t="s">
        <v>2934</v>
      </c>
      <c r="G667" s="30">
        <v>2</v>
      </c>
      <c r="H667" s="30">
        <v>2</v>
      </c>
      <c r="I667" s="144">
        <v>394.3</v>
      </c>
      <c r="J667" s="144">
        <v>361.16</v>
      </c>
      <c r="K667" s="144">
        <v>361.16</v>
      </c>
      <c r="L667" s="30">
        <v>17</v>
      </c>
      <c r="M667" s="322">
        <v>57160</v>
      </c>
      <c r="N667" s="322"/>
      <c r="O667" s="322"/>
      <c r="P667" s="322"/>
      <c r="Q667" s="144">
        <v>57160</v>
      </c>
      <c r="R667" s="322">
        <v>57160</v>
      </c>
      <c r="S667" s="12"/>
      <c r="T667" s="322"/>
      <c r="U667" s="322"/>
      <c r="V667" s="322"/>
      <c r="W667" s="322"/>
      <c r="X667" s="322"/>
      <c r="Y667" s="322"/>
      <c r="Z667" s="322"/>
      <c r="AA667" s="322"/>
      <c r="AB667" s="322"/>
      <c r="AC667" s="322"/>
      <c r="AD667" s="322"/>
      <c r="AE667" s="322"/>
      <c r="AF667" s="322"/>
      <c r="AG667" s="324">
        <v>2025</v>
      </c>
      <c r="AH667" s="128"/>
      <c r="AI667" s="172"/>
      <c r="AJ667" s="172"/>
      <c r="AK667" s="141">
        <f t="shared" si="136"/>
        <v>626</v>
      </c>
      <c r="AL667" s="35" t="s">
        <v>153</v>
      </c>
      <c r="AM667" s="141" t="str">
        <f t="shared" si="137"/>
        <v>626.</v>
      </c>
      <c r="AN667" s="147"/>
      <c r="AO667" s="35"/>
      <c r="AP667" s="16"/>
    </row>
    <row r="668" spans="1:42" ht="22.5" customHeight="1" x14ac:dyDescent="0.25">
      <c r="A668" s="68" t="str">
        <f t="shared" si="152"/>
        <v>627.</v>
      </c>
      <c r="B668" s="25">
        <v>1217</v>
      </c>
      <c r="C668" s="36" t="s">
        <v>1321</v>
      </c>
      <c r="D668" s="25">
        <v>1981</v>
      </c>
      <c r="E668" s="68" t="s">
        <v>2932</v>
      </c>
      <c r="F668" s="68" t="s">
        <v>2934</v>
      </c>
      <c r="G668" s="25">
        <v>2</v>
      </c>
      <c r="H668" s="25">
        <v>1</v>
      </c>
      <c r="I668" s="146">
        <v>365.3</v>
      </c>
      <c r="J668" s="146">
        <v>332.16</v>
      </c>
      <c r="K668" s="146">
        <v>332.16</v>
      </c>
      <c r="L668" s="25">
        <v>20</v>
      </c>
      <c r="M668" s="322">
        <f t="shared" ref="M668:M671" si="159">R668+T668+V668+X668+Z668+AB668+AE668+AF668</f>
        <v>1730290</v>
      </c>
      <c r="N668" s="322"/>
      <c r="O668" s="322"/>
      <c r="P668" s="322"/>
      <c r="Q668" s="144">
        <f t="shared" ref="Q668:Q671" si="160">M668</f>
        <v>1730290</v>
      </c>
      <c r="R668" s="322"/>
      <c r="S668" s="12"/>
      <c r="T668" s="322"/>
      <c r="U668" s="322">
        <v>230</v>
      </c>
      <c r="V668" s="322">
        <f>U668*7523</f>
        <v>1730290</v>
      </c>
      <c r="W668" s="322"/>
      <c r="X668" s="322"/>
      <c r="Y668" s="322"/>
      <c r="Z668" s="322"/>
      <c r="AA668" s="322"/>
      <c r="AB668" s="322"/>
      <c r="AC668" s="322"/>
      <c r="AD668" s="322"/>
      <c r="AE668" s="322"/>
      <c r="AF668" s="322"/>
      <c r="AG668" s="324">
        <v>2025</v>
      </c>
      <c r="AH668" s="128"/>
      <c r="AI668" s="172"/>
      <c r="AJ668" s="172"/>
      <c r="AK668" s="141">
        <f t="shared" si="136"/>
        <v>627</v>
      </c>
      <c r="AL668" s="35" t="s">
        <v>153</v>
      </c>
      <c r="AM668" s="141" t="str">
        <f t="shared" si="137"/>
        <v>627.</v>
      </c>
      <c r="AN668" s="147"/>
      <c r="AO668" s="35"/>
      <c r="AP668" s="16"/>
    </row>
    <row r="669" spans="1:42" ht="22.5" customHeight="1" x14ac:dyDescent="0.25">
      <c r="A669" s="68" t="str">
        <f t="shared" si="152"/>
        <v>628.</v>
      </c>
      <c r="B669" s="25">
        <v>1222</v>
      </c>
      <c r="C669" s="202" t="s">
        <v>1179</v>
      </c>
      <c r="D669" s="25">
        <v>1980</v>
      </c>
      <c r="E669" s="68" t="s">
        <v>2932</v>
      </c>
      <c r="F669" s="68" t="s">
        <v>2934</v>
      </c>
      <c r="G669" s="25">
        <v>2</v>
      </c>
      <c r="H669" s="25">
        <v>2</v>
      </c>
      <c r="I669" s="322">
        <v>495.5</v>
      </c>
      <c r="J669" s="144">
        <v>400.7</v>
      </c>
      <c r="K669" s="322">
        <v>400.7</v>
      </c>
      <c r="L669" s="12">
        <v>26</v>
      </c>
      <c r="M669" s="322">
        <f t="shared" si="159"/>
        <v>2256900</v>
      </c>
      <c r="N669" s="322"/>
      <c r="O669" s="322"/>
      <c r="P669" s="322"/>
      <c r="Q669" s="144">
        <f t="shared" si="160"/>
        <v>2256900</v>
      </c>
      <c r="R669" s="322"/>
      <c r="S669" s="12"/>
      <c r="T669" s="322"/>
      <c r="U669" s="322">
        <v>300</v>
      </c>
      <c r="V669" s="322">
        <f>U669*7523</f>
        <v>2256900</v>
      </c>
      <c r="W669" s="322"/>
      <c r="X669" s="322"/>
      <c r="Y669" s="322"/>
      <c r="Z669" s="322"/>
      <c r="AA669" s="322"/>
      <c r="AB669" s="322"/>
      <c r="AC669" s="322"/>
      <c r="AD669" s="322"/>
      <c r="AE669" s="322"/>
      <c r="AF669" s="322"/>
      <c r="AG669" s="324">
        <v>2025</v>
      </c>
      <c r="AH669" s="128"/>
      <c r="AI669" s="172"/>
      <c r="AJ669" s="172"/>
      <c r="AK669" s="141">
        <f t="shared" si="136"/>
        <v>628</v>
      </c>
      <c r="AL669" s="35" t="s">
        <v>153</v>
      </c>
      <c r="AM669" s="141" t="str">
        <f t="shared" si="137"/>
        <v>628.</v>
      </c>
      <c r="AN669" s="147"/>
      <c r="AO669" s="35"/>
      <c r="AP669" s="16"/>
    </row>
    <row r="670" spans="1:42" ht="22.5" customHeight="1" x14ac:dyDescent="0.25">
      <c r="A670" s="68" t="str">
        <f t="shared" si="152"/>
        <v>629.</v>
      </c>
      <c r="B670" s="25">
        <v>1223</v>
      </c>
      <c r="C670" s="202" t="s">
        <v>285</v>
      </c>
      <c r="D670" s="30">
        <v>1967</v>
      </c>
      <c r="E670" s="111" t="s">
        <v>2932</v>
      </c>
      <c r="F670" s="68" t="s">
        <v>2934</v>
      </c>
      <c r="G670" s="30">
        <v>2</v>
      </c>
      <c r="H670" s="30">
        <v>1</v>
      </c>
      <c r="I670" s="144">
        <v>360.4</v>
      </c>
      <c r="J670" s="144">
        <v>321.94</v>
      </c>
      <c r="K670" s="144">
        <v>321.94</v>
      </c>
      <c r="L670" s="30">
        <v>17</v>
      </c>
      <c r="M670" s="144">
        <f t="shared" si="159"/>
        <v>3443352.33</v>
      </c>
      <c r="N670" s="144"/>
      <c r="O670" s="144"/>
      <c r="P670" s="144"/>
      <c r="Q670" s="144">
        <f t="shared" si="160"/>
        <v>3443352.33</v>
      </c>
      <c r="R670" s="144"/>
      <c r="S670" s="30"/>
      <c r="T670" s="144"/>
      <c r="U670" s="144">
        <v>457.71</v>
      </c>
      <c r="V670" s="144">
        <f>U670*7523</f>
        <v>3443352.33</v>
      </c>
      <c r="W670" s="144"/>
      <c r="X670" s="144"/>
      <c r="Y670" s="144"/>
      <c r="Z670" s="144"/>
      <c r="AA670" s="144"/>
      <c r="AB670" s="144"/>
      <c r="AC670" s="144"/>
      <c r="AD670" s="144"/>
      <c r="AE670" s="144"/>
      <c r="AF670" s="144"/>
      <c r="AG670" s="324">
        <v>2025</v>
      </c>
      <c r="AH670" s="128"/>
      <c r="AI670" s="172"/>
      <c r="AJ670" s="172"/>
      <c r="AK670" s="141">
        <f t="shared" ref="AK670:AK733" si="161">MAX(AK666:AK669)+1</f>
        <v>629</v>
      </c>
      <c r="AL670" s="35" t="s">
        <v>153</v>
      </c>
      <c r="AM670" s="141" t="str">
        <f t="shared" ref="AM670:AM733" si="162">CONCATENATE(AK670,AL670)</f>
        <v>629.</v>
      </c>
      <c r="AN670" s="147"/>
      <c r="AO670" s="35"/>
      <c r="AP670" s="16"/>
    </row>
    <row r="671" spans="1:42" ht="22.5" customHeight="1" x14ac:dyDescent="0.25">
      <c r="A671" s="68" t="str">
        <f t="shared" si="152"/>
        <v>630.</v>
      </c>
      <c r="B671" s="25">
        <v>1224</v>
      </c>
      <c r="C671" s="202" t="s">
        <v>297</v>
      </c>
      <c r="D671" s="25">
        <v>1973</v>
      </c>
      <c r="E671" s="68" t="s">
        <v>2932</v>
      </c>
      <c r="F671" s="68" t="s">
        <v>2934</v>
      </c>
      <c r="G671" s="25">
        <v>2</v>
      </c>
      <c r="H671" s="25">
        <v>1</v>
      </c>
      <c r="I671" s="146">
        <v>353.8</v>
      </c>
      <c r="J671" s="144">
        <v>307.60000000000002</v>
      </c>
      <c r="K671" s="146">
        <v>307.60000000000002</v>
      </c>
      <c r="L671" s="25">
        <v>17</v>
      </c>
      <c r="M671" s="322">
        <f t="shared" si="159"/>
        <v>57160</v>
      </c>
      <c r="N671" s="322"/>
      <c r="O671" s="322"/>
      <c r="P671" s="322"/>
      <c r="Q671" s="144">
        <f t="shared" si="160"/>
        <v>57160</v>
      </c>
      <c r="R671" s="322">
        <v>57160</v>
      </c>
      <c r="S671" s="12"/>
      <c r="T671" s="322"/>
      <c r="U671" s="322"/>
      <c r="V671" s="322"/>
      <c r="W671" s="322"/>
      <c r="X671" s="322"/>
      <c r="Y671" s="322"/>
      <c r="Z671" s="322"/>
      <c r="AA671" s="322"/>
      <c r="AB671" s="322"/>
      <c r="AC671" s="322"/>
      <c r="AD671" s="322"/>
      <c r="AE671" s="322"/>
      <c r="AF671" s="322"/>
      <c r="AG671" s="324">
        <v>2025</v>
      </c>
      <c r="AH671" s="128"/>
      <c r="AI671" s="172"/>
      <c r="AJ671" s="172"/>
      <c r="AK671" s="141">
        <f t="shared" si="161"/>
        <v>630</v>
      </c>
      <c r="AL671" s="35" t="s">
        <v>153</v>
      </c>
      <c r="AM671" s="141" t="str">
        <f t="shared" si="162"/>
        <v>630.</v>
      </c>
      <c r="AN671" s="147"/>
      <c r="AO671" s="35"/>
      <c r="AP671" s="16"/>
    </row>
    <row r="672" spans="1:42" ht="22.5" customHeight="1" x14ac:dyDescent="0.25">
      <c r="A672" s="68" t="str">
        <f t="shared" si="152"/>
        <v>631.</v>
      </c>
      <c r="B672" s="25">
        <v>1235</v>
      </c>
      <c r="C672" s="202" t="s">
        <v>287</v>
      </c>
      <c r="D672" s="30">
        <v>1968</v>
      </c>
      <c r="E672" s="111" t="s">
        <v>2932</v>
      </c>
      <c r="F672" s="68" t="s">
        <v>2934</v>
      </c>
      <c r="G672" s="30">
        <v>2</v>
      </c>
      <c r="H672" s="30">
        <v>1</v>
      </c>
      <c r="I672" s="144">
        <v>286.60000000000002</v>
      </c>
      <c r="J672" s="144">
        <v>256.2</v>
      </c>
      <c r="K672" s="144">
        <v>256.2</v>
      </c>
      <c r="L672" s="30">
        <v>16</v>
      </c>
      <c r="M672" s="144">
        <v>2151578</v>
      </c>
      <c r="N672" s="144"/>
      <c r="O672" s="144"/>
      <c r="P672" s="144"/>
      <c r="Q672" s="144">
        <v>2151578</v>
      </c>
      <c r="R672" s="144"/>
      <c r="S672" s="30"/>
      <c r="T672" s="144"/>
      <c r="U672" s="144">
        <v>286</v>
      </c>
      <c r="V672" s="144">
        <v>2151578</v>
      </c>
      <c r="W672" s="144"/>
      <c r="X672" s="144"/>
      <c r="Y672" s="144"/>
      <c r="Z672" s="144"/>
      <c r="AA672" s="144"/>
      <c r="AB672" s="144"/>
      <c r="AC672" s="144"/>
      <c r="AD672" s="144"/>
      <c r="AE672" s="144"/>
      <c r="AF672" s="144"/>
      <c r="AG672" s="324">
        <v>2025</v>
      </c>
      <c r="AH672" s="128"/>
      <c r="AI672" s="172"/>
      <c r="AJ672" s="172"/>
      <c r="AK672" s="141">
        <f t="shared" si="161"/>
        <v>631</v>
      </c>
      <c r="AL672" s="35" t="s">
        <v>153</v>
      </c>
      <c r="AM672" s="141" t="str">
        <f t="shared" si="162"/>
        <v>631.</v>
      </c>
      <c r="AN672" s="147"/>
      <c r="AO672" s="35"/>
      <c r="AP672" s="16"/>
    </row>
    <row r="673" spans="1:42" ht="22.5" customHeight="1" x14ac:dyDescent="0.25">
      <c r="A673" s="68" t="str">
        <f t="shared" si="152"/>
        <v>632.</v>
      </c>
      <c r="B673" s="25">
        <v>1236</v>
      </c>
      <c r="C673" s="36" t="s">
        <v>1326</v>
      </c>
      <c r="D673" s="25">
        <v>1981</v>
      </c>
      <c r="E673" s="68" t="s">
        <v>2932</v>
      </c>
      <c r="F673" s="68" t="s">
        <v>2934</v>
      </c>
      <c r="G673" s="25">
        <v>2</v>
      </c>
      <c r="H673" s="25">
        <v>2</v>
      </c>
      <c r="I673" s="322">
        <v>603.5</v>
      </c>
      <c r="J673" s="322">
        <v>521.14</v>
      </c>
      <c r="K673" s="322">
        <v>521.14</v>
      </c>
      <c r="L673" s="12">
        <v>28</v>
      </c>
      <c r="M673" s="322">
        <v>5766003.3500000006</v>
      </c>
      <c r="N673" s="322"/>
      <c r="O673" s="322"/>
      <c r="P673" s="322"/>
      <c r="Q673" s="144">
        <v>5766003.3500000006</v>
      </c>
      <c r="R673" s="322"/>
      <c r="S673" s="12"/>
      <c r="T673" s="322"/>
      <c r="U673" s="322">
        <v>766.45</v>
      </c>
      <c r="V673" s="322">
        <v>5766003.3500000006</v>
      </c>
      <c r="W673" s="322"/>
      <c r="X673" s="322"/>
      <c r="Y673" s="322"/>
      <c r="Z673" s="322"/>
      <c r="AA673" s="322"/>
      <c r="AB673" s="322"/>
      <c r="AC673" s="322"/>
      <c r="AD673" s="322"/>
      <c r="AE673" s="322"/>
      <c r="AF673" s="322"/>
      <c r="AG673" s="324">
        <v>2025</v>
      </c>
      <c r="AH673" s="128"/>
      <c r="AI673" s="172"/>
      <c r="AJ673" s="172"/>
      <c r="AK673" s="141">
        <f t="shared" si="161"/>
        <v>632</v>
      </c>
      <c r="AL673" s="35" t="s">
        <v>153</v>
      </c>
      <c r="AM673" s="141" t="str">
        <f t="shared" si="162"/>
        <v>632.</v>
      </c>
      <c r="AN673" s="147"/>
      <c r="AO673" s="35"/>
      <c r="AP673" s="16"/>
    </row>
    <row r="674" spans="1:42" ht="22.5" customHeight="1" x14ac:dyDescent="0.25">
      <c r="A674" s="68" t="str">
        <f t="shared" si="152"/>
        <v>633.</v>
      </c>
      <c r="B674" s="25">
        <v>1240</v>
      </c>
      <c r="C674" s="36" t="s">
        <v>1328</v>
      </c>
      <c r="D674" s="30">
        <v>1975</v>
      </c>
      <c r="E674" s="111" t="s">
        <v>2932</v>
      </c>
      <c r="F674" s="68" t="s">
        <v>2934</v>
      </c>
      <c r="G674" s="30">
        <v>2</v>
      </c>
      <c r="H674" s="30">
        <v>1</v>
      </c>
      <c r="I674" s="144">
        <v>369.3</v>
      </c>
      <c r="J674" s="144">
        <v>314.23</v>
      </c>
      <c r="K674" s="144">
        <v>314.23</v>
      </c>
      <c r="L674" s="30">
        <v>18</v>
      </c>
      <c r="M674" s="322">
        <f t="shared" ref="M674" si="163">R674+T674+V674+X674+Z674+AB674+AE674+AF674</f>
        <v>3528362.23</v>
      </c>
      <c r="N674" s="322"/>
      <c r="O674" s="322"/>
      <c r="P674" s="322"/>
      <c r="Q674" s="144">
        <f t="shared" ref="Q674" si="164">M674</f>
        <v>3528362.23</v>
      </c>
      <c r="R674" s="322"/>
      <c r="S674" s="12"/>
      <c r="T674" s="322"/>
      <c r="U674" s="322">
        <v>469.01</v>
      </c>
      <c r="V674" s="322">
        <f>U674*7523</f>
        <v>3528362.23</v>
      </c>
      <c r="W674" s="322"/>
      <c r="X674" s="322"/>
      <c r="Y674" s="322"/>
      <c r="Z674" s="322"/>
      <c r="AA674" s="322"/>
      <c r="AB674" s="322"/>
      <c r="AC674" s="322"/>
      <c r="AD674" s="322"/>
      <c r="AE674" s="322"/>
      <c r="AF674" s="322"/>
      <c r="AG674" s="324">
        <v>2025</v>
      </c>
      <c r="AH674" s="128"/>
      <c r="AI674" s="172"/>
      <c r="AJ674" s="172"/>
      <c r="AK674" s="141">
        <f t="shared" si="161"/>
        <v>633</v>
      </c>
      <c r="AL674" s="35" t="s">
        <v>153</v>
      </c>
      <c r="AM674" s="141" t="str">
        <f t="shared" si="162"/>
        <v>633.</v>
      </c>
      <c r="AN674" s="147"/>
      <c r="AO674" s="35"/>
      <c r="AP674" s="16"/>
    </row>
    <row r="675" spans="1:42" ht="22.5" customHeight="1" x14ac:dyDescent="0.25">
      <c r="A675" s="68" t="str">
        <f t="shared" ref="A675:A711" si="165">AM675</f>
        <v>634.</v>
      </c>
      <c r="B675" s="25">
        <v>1253</v>
      </c>
      <c r="C675" s="36" t="s">
        <v>1331</v>
      </c>
      <c r="D675" s="30">
        <v>1975</v>
      </c>
      <c r="E675" s="111" t="s">
        <v>2932</v>
      </c>
      <c r="F675" s="68" t="s">
        <v>2934</v>
      </c>
      <c r="G675" s="30">
        <v>2</v>
      </c>
      <c r="H675" s="30">
        <v>1</v>
      </c>
      <c r="I675" s="144">
        <v>371.2</v>
      </c>
      <c r="J675" s="144">
        <v>247.5</v>
      </c>
      <c r="K675" s="144">
        <v>247.5</v>
      </c>
      <c r="L675" s="30">
        <v>14</v>
      </c>
      <c r="M675" s="144">
        <f t="shared" ref="M675:M680" si="166">R675+T675+V675+X675+Z675+AB675+AE675+AF675</f>
        <v>2422406</v>
      </c>
      <c r="N675" s="144"/>
      <c r="O675" s="144"/>
      <c r="P675" s="144"/>
      <c r="Q675" s="144">
        <f t="shared" ref="Q675:Q680" si="167">M675</f>
        <v>2422406</v>
      </c>
      <c r="R675" s="144"/>
      <c r="S675" s="30"/>
      <c r="T675" s="144"/>
      <c r="U675" s="144">
        <v>322</v>
      </c>
      <c r="V675" s="144">
        <f>U675*7523</f>
        <v>2422406</v>
      </c>
      <c r="W675" s="144"/>
      <c r="X675" s="144"/>
      <c r="Y675" s="144"/>
      <c r="Z675" s="144"/>
      <c r="AA675" s="144"/>
      <c r="AB675" s="144"/>
      <c r="AC675" s="144"/>
      <c r="AD675" s="144"/>
      <c r="AE675" s="144"/>
      <c r="AF675" s="144"/>
      <c r="AG675" s="324">
        <v>2025</v>
      </c>
      <c r="AH675" s="128"/>
      <c r="AI675" s="172"/>
      <c r="AJ675" s="172"/>
      <c r="AK675" s="141">
        <f t="shared" si="161"/>
        <v>634</v>
      </c>
      <c r="AL675" s="35" t="s">
        <v>153</v>
      </c>
      <c r="AM675" s="141" t="str">
        <f t="shared" si="162"/>
        <v>634.</v>
      </c>
      <c r="AN675" s="147"/>
      <c r="AO675" s="35"/>
      <c r="AP675" s="16"/>
    </row>
    <row r="676" spans="1:42" ht="22.5" customHeight="1" x14ac:dyDescent="0.25">
      <c r="A676" s="68" t="str">
        <f t="shared" si="165"/>
        <v>635.</v>
      </c>
      <c r="B676" s="25">
        <v>5497</v>
      </c>
      <c r="C676" s="202" t="s">
        <v>284</v>
      </c>
      <c r="D676" s="30">
        <v>1982</v>
      </c>
      <c r="E676" s="111" t="s">
        <v>2932</v>
      </c>
      <c r="F676" s="68" t="s">
        <v>2934</v>
      </c>
      <c r="G676" s="30">
        <v>2</v>
      </c>
      <c r="H676" s="30">
        <v>3</v>
      </c>
      <c r="I676" s="144">
        <v>820.8</v>
      </c>
      <c r="J676" s="144">
        <v>469</v>
      </c>
      <c r="K676" s="144">
        <v>469</v>
      </c>
      <c r="L676" s="30">
        <v>36</v>
      </c>
      <c r="M676" s="144">
        <f t="shared" si="166"/>
        <v>331948</v>
      </c>
      <c r="N676" s="144"/>
      <c r="O676" s="144"/>
      <c r="P676" s="144"/>
      <c r="Q676" s="144">
        <f t="shared" si="167"/>
        <v>331948</v>
      </c>
      <c r="R676" s="144"/>
      <c r="S676" s="30"/>
      <c r="T676" s="144"/>
      <c r="U676" s="144"/>
      <c r="V676" s="144"/>
      <c r="W676" s="144"/>
      <c r="X676" s="144"/>
      <c r="Y676" s="144"/>
      <c r="Z676" s="144"/>
      <c r="AA676" s="144">
        <v>124</v>
      </c>
      <c r="AB676" s="144">
        <f>AA676*2677</f>
        <v>331948</v>
      </c>
      <c r="AC676" s="144"/>
      <c r="AD676" s="144"/>
      <c r="AE676" s="144"/>
      <c r="AF676" s="144"/>
      <c r="AG676" s="324">
        <v>2025</v>
      </c>
      <c r="AH676" s="128"/>
      <c r="AI676" s="172"/>
      <c r="AJ676" s="172"/>
      <c r="AK676" s="141">
        <f t="shared" si="161"/>
        <v>635</v>
      </c>
      <c r="AL676" s="35" t="s">
        <v>153</v>
      </c>
      <c r="AM676" s="141" t="str">
        <f t="shared" si="162"/>
        <v>635.</v>
      </c>
      <c r="AN676" s="147"/>
      <c r="AO676" s="35"/>
      <c r="AP676" s="16"/>
    </row>
    <row r="677" spans="1:42" ht="22.5" customHeight="1" x14ac:dyDescent="0.25">
      <c r="A677" s="68" t="str">
        <f t="shared" si="165"/>
        <v>636.</v>
      </c>
      <c r="B677" s="25">
        <v>1161</v>
      </c>
      <c r="C677" s="202" t="s">
        <v>288</v>
      </c>
      <c r="D677" s="25">
        <v>1972</v>
      </c>
      <c r="E677" s="68" t="s">
        <v>2932</v>
      </c>
      <c r="F677" s="68" t="s">
        <v>2934</v>
      </c>
      <c r="G677" s="25">
        <v>2</v>
      </c>
      <c r="H677" s="25">
        <v>2</v>
      </c>
      <c r="I677" s="146">
        <v>455.1</v>
      </c>
      <c r="J677" s="144">
        <v>360.3</v>
      </c>
      <c r="K677" s="146">
        <v>360.3</v>
      </c>
      <c r="L677" s="25">
        <v>26</v>
      </c>
      <c r="M677" s="322">
        <f t="shared" si="166"/>
        <v>203346</v>
      </c>
      <c r="N677" s="322"/>
      <c r="O677" s="322"/>
      <c r="P677" s="322"/>
      <c r="Q677" s="144">
        <f t="shared" si="167"/>
        <v>203346</v>
      </c>
      <c r="R677" s="322">
        <v>203346</v>
      </c>
      <c r="S677" s="12"/>
      <c r="T677" s="322"/>
      <c r="U677" s="322"/>
      <c r="V677" s="322"/>
      <c r="W677" s="322"/>
      <c r="X677" s="322"/>
      <c r="Y677" s="322"/>
      <c r="Z677" s="322"/>
      <c r="AA677" s="322"/>
      <c r="AB677" s="322"/>
      <c r="AC677" s="322"/>
      <c r="AD677" s="322"/>
      <c r="AE677" s="322"/>
      <c r="AF677" s="322"/>
      <c r="AG677" s="324">
        <v>2025</v>
      </c>
      <c r="AH677" s="128"/>
      <c r="AI677" s="172"/>
      <c r="AJ677" s="172"/>
      <c r="AK677" s="141">
        <f t="shared" si="161"/>
        <v>636</v>
      </c>
      <c r="AL677" s="35" t="s">
        <v>153</v>
      </c>
      <c r="AM677" s="141" t="str">
        <f t="shared" si="162"/>
        <v>636.</v>
      </c>
      <c r="AN677" s="147"/>
      <c r="AO677" s="35"/>
      <c r="AP677" s="16"/>
    </row>
    <row r="678" spans="1:42" ht="22.5" customHeight="1" x14ac:dyDescent="0.25">
      <c r="A678" s="68" t="str">
        <f t="shared" si="165"/>
        <v>637.</v>
      </c>
      <c r="B678" s="25">
        <v>1168</v>
      </c>
      <c r="C678" s="202" t="s">
        <v>46</v>
      </c>
      <c r="D678" s="25">
        <v>1964</v>
      </c>
      <c r="E678" s="68" t="s">
        <v>2932</v>
      </c>
      <c r="F678" s="68" t="s">
        <v>2934</v>
      </c>
      <c r="G678" s="25">
        <v>2</v>
      </c>
      <c r="H678" s="25">
        <v>1</v>
      </c>
      <c r="I678" s="322">
        <v>353.3</v>
      </c>
      <c r="J678" s="144">
        <v>320.16000000000003</v>
      </c>
      <c r="K678" s="322">
        <v>320.16000000000003</v>
      </c>
      <c r="L678" s="12">
        <v>19</v>
      </c>
      <c r="M678" s="322">
        <f t="shared" si="166"/>
        <v>160620</v>
      </c>
      <c r="N678" s="322"/>
      <c r="O678" s="322"/>
      <c r="P678" s="322"/>
      <c r="Q678" s="144">
        <f t="shared" si="167"/>
        <v>160620</v>
      </c>
      <c r="R678" s="322"/>
      <c r="S678" s="12"/>
      <c r="T678" s="322"/>
      <c r="U678" s="322"/>
      <c r="V678" s="322"/>
      <c r="W678" s="322"/>
      <c r="X678" s="322"/>
      <c r="Y678" s="322"/>
      <c r="Z678" s="322"/>
      <c r="AA678" s="322">
        <v>60</v>
      </c>
      <c r="AB678" s="322">
        <f>AA678*2677</f>
        <v>160620</v>
      </c>
      <c r="AC678" s="322"/>
      <c r="AD678" s="322"/>
      <c r="AE678" s="144"/>
      <c r="AF678" s="322"/>
      <c r="AG678" s="324">
        <v>2025</v>
      </c>
      <c r="AH678" s="128"/>
      <c r="AI678" s="172"/>
      <c r="AJ678" s="172"/>
      <c r="AK678" s="141">
        <f t="shared" si="161"/>
        <v>637</v>
      </c>
      <c r="AL678" s="35" t="s">
        <v>153</v>
      </c>
      <c r="AM678" s="141" t="str">
        <f t="shared" si="162"/>
        <v>637.</v>
      </c>
      <c r="AN678" s="147"/>
      <c r="AO678" s="35"/>
      <c r="AP678" s="16"/>
    </row>
    <row r="679" spans="1:42" ht="22.5" customHeight="1" x14ac:dyDescent="0.25">
      <c r="A679" s="68" t="str">
        <f t="shared" si="165"/>
        <v>638.</v>
      </c>
      <c r="B679" s="25">
        <v>1169</v>
      </c>
      <c r="C679" s="202" t="s">
        <v>300</v>
      </c>
      <c r="D679" s="25">
        <v>1975</v>
      </c>
      <c r="E679" s="68" t="s">
        <v>2932</v>
      </c>
      <c r="F679" s="68" t="s">
        <v>2934</v>
      </c>
      <c r="G679" s="25">
        <v>2</v>
      </c>
      <c r="H679" s="25">
        <v>2</v>
      </c>
      <c r="I679" s="322">
        <v>720</v>
      </c>
      <c r="J679" s="144">
        <v>667.2</v>
      </c>
      <c r="K679" s="322">
        <v>667.2</v>
      </c>
      <c r="L679" s="12">
        <v>34</v>
      </c>
      <c r="M679" s="322">
        <f t="shared" si="166"/>
        <v>274209</v>
      </c>
      <c r="N679" s="322"/>
      <c r="O679" s="322"/>
      <c r="P679" s="322"/>
      <c r="Q679" s="144">
        <f t="shared" si="167"/>
        <v>274209</v>
      </c>
      <c r="R679" s="322">
        <v>274209</v>
      </c>
      <c r="S679" s="12"/>
      <c r="T679" s="322"/>
      <c r="U679" s="322"/>
      <c r="V679" s="322"/>
      <c r="W679" s="322"/>
      <c r="X679" s="322"/>
      <c r="Y679" s="322"/>
      <c r="Z679" s="322"/>
      <c r="AA679" s="322"/>
      <c r="AB679" s="322"/>
      <c r="AC679" s="322"/>
      <c r="AD679" s="322"/>
      <c r="AE679" s="322"/>
      <c r="AF679" s="322"/>
      <c r="AG679" s="324">
        <v>2025</v>
      </c>
      <c r="AH679" s="128"/>
      <c r="AI679" s="172"/>
      <c r="AJ679" s="172"/>
      <c r="AK679" s="141">
        <f t="shared" si="161"/>
        <v>638</v>
      </c>
      <c r="AL679" s="35" t="s">
        <v>153</v>
      </c>
      <c r="AM679" s="141" t="str">
        <f t="shared" si="162"/>
        <v>638.</v>
      </c>
      <c r="AN679" s="147"/>
      <c r="AO679" s="35"/>
      <c r="AP679" s="16"/>
    </row>
    <row r="680" spans="1:42" ht="22.5" customHeight="1" x14ac:dyDescent="0.25">
      <c r="A680" s="68" t="str">
        <f t="shared" si="165"/>
        <v>639.</v>
      </c>
      <c r="B680" s="25">
        <v>1171</v>
      </c>
      <c r="C680" s="36" t="s">
        <v>1309</v>
      </c>
      <c r="D680" s="25">
        <v>1962</v>
      </c>
      <c r="E680" s="68" t="s">
        <v>2932</v>
      </c>
      <c r="F680" s="114" t="s">
        <v>2935</v>
      </c>
      <c r="G680" s="25">
        <v>2</v>
      </c>
      <c r="H680" s="25">
        <v>2</v>
      </c>
      <c r="I680" s="322">
        <v>219.9</v>
      </c>
      <c r="J680" s="322">
        <v>181.5</v>
      </c>
      <c r="K680" s="322">
        <v>181.5</v>
      </c>
      <c r="L680" s="12">
        <v>20</v>
      </c>
      <c r="M680" s="322">
        <f t="shared" si="166"/>
        <v>160620</v>
      </c>
      <c r="N680" s="322"/>
      <c r="O680" s="322"/>
      <c r="P680" s="322"/>
      <c r="Q680" s="144">
        <f t="shared" si="167"/>
        <v>160620</v>
      </c>
      <c r="R680" s="322"/>
      <c r="S680" s="12"/>
      <c r="T680" s="322"/>
      <c r="U680" s="322"/>
      <c r="V680" s="322"/>
      <c r="W680" s="322"/>
      <c r="X680" s="322"/>
      <c r="Y680" s="322"/>
      <c r="Z680" s="322"/>
      <c r="AA680" s="322">
        <v>60</v>
      </c>
      <c r="AB680" s="322">
        <f>AA680*2677</f>
        <v>160620</v>
      </c>
      <c r="AC680" s="322"/>
      <c r="AD680" s="322"/>
      <c r="AE680" s="322"/>
      <c r="AF680" s="322"/>
      <c r="AG680" s="324">
        <v>2025</v>
      </c>
      <c r="AH680" s="128"/>
      <c r="AI680" s="172"/>
      <c r="AJ680" s="172"/>
      <c r="AK680" s="141">
        <f t="shared" si="161"/>
        <v>639</v>
      </c>
      <c r="AL680" s="35" t="s">
        <v>153</v>
      </c>
      <c r="AM680" s="141" t="str">
        <f t="shared" si="162"/>
        <v>639.</v>
      </c>
      <c r="AN680" s="147"/>
      <c r="AO680" s="35"/>
      <c r="AP680" s="16"/>
    </row>
    <row r="681" spans="1:42" ht="22.5" customHeight="1" x14ac:dyDescent="0.25">
      <c r="A681" s="68" t="str">
        <f t="shared" si="165"/>
        <v>640.</v>
      </c>
      <c r="B681" s="25">
        <v>1208</v>
      </c>
      <c r="C681" s="202" t="s">
        <v>295</v>
      </c>
      <c r="D681" s="30">
        <v>1970</v>
      </c>
      <c r="E681" s="111" t="s">
        <v>2932</v>
      </c>
      <c r="F681" s="68" t="s">
        <v>2934</v>
      </c>
      <c r="G681" s="30">
        <v>2</v>
      </c>
      <c r="H681" s="30">
        <v>2</v>
      </c>
      <c r="I681" s="144">
        <v>357.8</v>
      </c>
      <c r="J681" s="144">
        <v>263</v>
      </c>
      <c r="K681" s="144">
        <v>263</v>
      </c>
      <c r="L681" s="30">
        <v>26</v>
      </c>
      <c r="M681" s="144">
        <v>203346</v>
      </c>
      <c r="N681" s="144"/>
      <c r="O681" s="144"/>
      <c r="P681" s="144"/>
      <c r="Q681" s="144">
        <v>203346</v>
      </c>
      <c r="R681" s="144">
        <v>203346</v>
      </c>
      <c r="S681" s="30"/>
      <c r="T681" s="144"/>
      <c r="U681" s="144"/>
      <c r="V681" s="144"/>
      <c r="W681" s="144"/>
      <c r="X681" s="144"/>
      <c r="Y681" s="144"/>
      <c r="Z681" s="144"/>
      <c r="AA681" s="144"/>
      <c r="AB681" s="144"/>
      <c r="AC681" s="144"/>
      <c r="AD681" s="144"/>
      <c r="AE681" s="144"/>
      <c r="AF681" s="144"/>
      <c r="AG681" s="324">
        <v>2025</v>
      </c>
      <c r="AH681" s="128"/>
      <c r="AI681" s="172"/>
      <c r="AJ681" s="172"/>
      <c r="AK681" s="141">
        <f t="shared" si="161"/>
        <v>640</v>
      </c>
      <c r="AL681" s="35" t="s">
        <v>153</v>
      </c>
      <c r="AM681" s="141" t="str">
        <f t="shared" si="162"/>
        <v>640.</v>
      </c>
      <c r="AN681" s="147"/>
      <c r="AO681" s="35"/>
      <c r="AP681" s="16"/>
    </row>
    <row r="682" spans="1:42" ht="22.5" customHeight="1" x14ac:dyDescent="0.25">
      <c r="A682" s="68" t="str">
        <f t="shared" si="165"/>
        <v>641.</v>
      </c>
      <c r="B682" s="25">
        <v>1201</v>
      </c>
      <c r="C682" s="36" t="s">
        <v>1316</v>
      </c>
      <c r="D682" s="25">
        <v>1964</v>
      </c>
      <c r="E682" s="68" t="s">
        <v>2932</v>
      </c>
      <c r="F682" s="68" t="s">
        <v>2934</v>
      </c>
      <c r="G682" s="25">
        <v>2</v>
      </c>
      <c r="H682" s="25">
        <v>2</v>
      </c>
      <c r="I682" s="322">
        <v>392.7</v>
      </c>
      <c r="J682" s="322">
        <v>359.56</v>
      </c>
      <c r="K682" s="322">
        <v>359.56</v>
      </c>
      <c r="L682" s="12">
        <v>16</v>
      </c>
      <c r="M682" s="322">
        <v>154050</v>
      </c>
      <c r="N682" s="322"/>
      <c r="O682" s="322"/>
      <c r="P682" s="322"/>
      <c r="Q682" s="144">
        <v>154050</v>
      </c>
      <c r="R682" s="322">
        <v>154050</v>
      </c>
      <c r="S682" s="12"/>
      <c r="T682" s="322"/>
      <c r="U682" s="322"/>
      <c r="V682" s="322"/>
      <c r="W682" s="322"/>
      <c r="X682" s="322"/>
      <c r="Y682" s="322"/>
      <c r="Z682" s="322"/>
      <c r="AA682" s="322"/>
      <c r="AB682" s="322"/>
      <c r="AC682" s="322"/>
      <c r="AD682" s="322"/>
      <c r="AE682" s="322"/>
      <c r="AF682" s="322"/>
      <c r="AG682" s="324">
        <v>2025</v>
      </c>
      <c r="AH682" s="128"/>
      <c r="AI682" s="172"/>
      <c r="AJ682" s="172"/>
      <c r="AK682" s="141">
        <f t="shared" si="161"/>
        <v>641</v>
      </c>
      <c r="AL682" s="35" t="s">
        <v>153</v>
      </c>
      <c r="AM682" s="141" t="str">
        <f t="shared" si="162"/>
        <v>641.</v>
      </c>
      <c r="AN682" s="147"/>
      <c r="AO682" s="35"/>
      <c r="AP682" s="16"/>
    </row>
    <row r="683" spans="1:42" ht="22.5" customHeight="1" x14ac:dyDescent="0.25">
      <c r="A683" s="68" t="str">
        <f t="shared" si="165"/>
        <v>642.</v>
      </c>
      <c r="B683" s="25">
        <v>1205</v>
      </c>
      <c r="C683" s="36" t="s">
        <v>1317</v>
      </c>
      <c r="D683" s="25">
        <v>1965</v>
      </c>
      <c r="E683" s="68" t="s">
        <v>2932</v>
      </c>
      <c r="F683" s="68" t="s">
        <v>2934</v>
      </c>
      <c r="G683" s="25">
        <v>2</v>
      </c>
      <c r="H683" s="25">
        <v>2</v>
      </c>
      <c r="I683" s="146">
        <v>353.3</v>
      </c>
      <c r="J683" s="146">
        <v>320.16000000000003</v>
      </c>
      <c r="K683" s="146">
        <v>320.16000000000003</v>
      </c>
      <c r="L683" s="25">
        <v>20</v>
      </c>
      <c r="M683" s="322">
        <v>154050</v>
      </c>
      <c r="N683" s="322"/>
      <c r="O683" s="322"/>
      <c r="P683" s="322"/>
      <c r="Q683" s="144">
        <v>154050</v>
      </c>
      <c r="R683" s="322">
        <v>154050</v>
      </c>
      <c r="S683" s="12"/>
      <c r="T683" s="322"/>
      <c r="U683" s="322"/>
      <c r="V683" s="322"/>
      <c r="W683" s="322"/>
      <c r="X683" s="322"/>
      <c r="Y683" s="322"/>
      <c r="Z683" s="322"/>
      <c r="AA683" s="322"/>
      <c r="AB683" s="322"/>
      <c r="AC683" s="322"/>
      <c r="AD683" s="322"/>
      <c r="AE683" s="322"/>
      <c r="AF683" s="322"/>
      <c r="AG683" s="324">
        <v>2025</v>
      </c>
      <c r="AH683" s="128"/>
      <c r="AI683" s="172"/>
      <c r="AJ683" s="172"/>
      <c r="AK683" s="141">
        <f t="shared" si="161"/>
        <v>642</v>
      </c>
      <c r="AL683" s="35" t="s">
        <v>153</v>
      </c>
      <c r="AM683" s="141" t="str">
        <f t="shared" si="162"/>
        <v>642.</v>
      </c>
      <c r="AN683" s="147"/>
      <c r="AO683" s="35"/>
      <c r="AP683" s="16"/>
    </row>
    <row r="684" spans="1:42" ht="22.5" customHeight="1" x14ac:dyDescent="0.25">
      <c r="A684" s="68" t="str">
        <f t="shared" si="165"/>
        <v>643.</v>
      </c>
      <c r="B684" s="25">
        <v>1181</v>
      </c>
      <c r="C684" s="202" t="s">
        <v>290</v>
      </c>
      <c r="D684" s="25">
        <v>1970</v>
      </c>
      <c r="E684" s="68" t="s">
        <v>2932</v>
      </c>
      <c r="F684" s="68" t="s">
        <v>2934</v>
      </c>
      <c r="G684" s="25">
        <v>2</v>
      </c>
      <c r="H684" s="25">
        <v>2</v>
      </c>
      <c r="I684" s="322">
        <v>486.9</v>
      </c>
      <c r="J684" s="144">
        <v>392.1</v>
      </c>
      <c r="K684" s="322">
        <v>392.1</v>
      </c>
      <c r="L684" s="12">
        <v>25</v>
      </c>
      <c r="M684" s="322">
        <v>42870</v>
      </c>
      <c r="N684" s="322"/>
      <c r="O684" s="322"/>
      <c r="P684" s="322"/>
      <c r="Q684" s="144">
        <v>42870</v>
      </c>
      <c r="R684" s="322">
        <v>42870</v>
      </c>
      <c r="S684" s="12"/>
      <c r="T684" s="322"/>
      <c r="U684" s="322"/>
      <c r="V684" s="322"/>
      <c r="W684" s="322"/>
      <c r="X684" s="322"/>
      <c r="Y684" s="322"/>
      <c r="Z684" s="322"/>
      <c r="AA684" s="322"/>
      <c r="AB684" s="322"/>
      <c r="AC684" s="322"/>
      <c r="AD684" s="322"/>
      <c r="AE684" s="322"/>
      <c r="AF684" s="322"/>
      <c r="AG684" s="324">
        <v>2025</v>
      </c>
      <c r="AH684" s="128"/>
      <c r="AI684" s="172"/>
      <c r="AJ684" s="172"/>
      <c r="AK684" s="141">
        <f t="shared" si="161"/>
        <v>643</v>
      </c>
      <c r="AL684" s="35" t="s">
        <v>153</v>
      </c>
      <c r="AM684" s="141" t="str">
        <f t="shared" si="162"/>
        <v>643.</v>
      </c>
      <c r="AN684" s="147"/>
      <c r="AO684" s="35"/>
      <c r="AP684" s="16"/>
    </row>
    <row r="685" spans="1:42" ht="22.5" customHeight="1" x14ac:dyDescent="0.25">
      <c r="A685" s="68" t="str">
        <f t="shared" si="165"/>
        <v>644.</v>
      </c>
      <c r="B685" s="25">
        <v>1186</v>
      </c>
      <c r="C685" s="202" t="s">
        <v>293</v>
      </c>
      <c r="D685" s="30">
        <v>1972</v>
      </c>
      <c r="E685" s="111" t="s">
        <v>2932</v>
      </c>
      <c r="F685" s="68" t="s">
        <v>2934</v>
      </c>
      <c r="G685" s="30">
        <v>2</v>
      </c>
      <c r="H685" s="30">
        <v>2</v>
      </c>
      <c r="I685" s="144">
        <v>459</v>
      </c>
      <c r="J685" s="144">
        <v>364.2</v>
      </c>
      <c r="K685" s="144">
        <v>364.2</v>
      </c>
      <c r="L685" s="30">
        <v>25</v>
      </c>
      <c r="M685" s="144">
        <v>57160</v>
      </c>
      <c r="N685" s="144"/>
      <c r="O685" s="144"/>
      <c r="P685" s="144"/>
      <c r="Q685" s="144">
        <v>57160</v>
      </c>
      <c r="R685" s="144">
        <v>57160</v>
      </c>
      <c r="S685" s="30"/>
      <c r="T685" s="144"/>
      <c r="U685" s="144"/>
      <c r="V685" s="144"/>
      <c r="W685" s="144"/>
      <c r="X685" s="144"/>
      <c r="Y685" s="144"/>
      <c r="Z685" s="144"/>
      <c r="AA685" s="144"/>
      <c r="AB685" s="144"/>
      <c r="AC685" s="144"/>
      <c r="AD685" s="144"/>
      <c r="AE685" s="144"/>
      <c r="AF685" s="144"/>
      <c r="AG685" s="324">
        <v>2025</v>
      </c>
      <c r="AH685" s="128"/>
      <c r="AI685" s="172"/>
      <c r="AJ685" s="172"/>
      <c r="AK685" s="141">
        <f t="shared" si="161"/>
        <v>644</v>
      </c>
      <c r="AL685" s="35" t="s">
        <v>153</v>
      </c>
      <c r="AM685" s="141" t="str">
        <f t="shared" si="162"/>
        <v>644.</v>
      </c>
      <c r="AN685" s="147"/>
      <c r="AO685" s="35"/>
      <c r="AP685" s="16"/>
    </row>
    <row r="686" spans="1:42" ht="22.5" customHeight="1" x14ac:dyDescent="0.25">
      <c r="A686" s="68" t="str">
        <f t="shared" si="165"/>
        <v>645.</v>
      </c>
      <c r="B686" s="25">
        <v>1190</v>
      </c>
      <c r="C686" s="36" t="s">
        <v>1314</v>
      </c>
      <c r="D686" s="30">
        <v>1979</v>
      </c>
      <c r="E686" s="111" t="s">
        <v>2932</v>
      </c>
      <c r="F686" s="68" t="s">
        <v>2934</v>
      </c>
      <c r="G686" s="30">
        <v>3</v>
      </c>
      <c r="H686" s="30">
        <v>3</v>
      </c>
      <c r="I686" s="144">
        <v>1113.0999999999999</v>
      </c>
      <c r="J686" s="144">
        <v>1031</v>
      </c>
      <c r="K686" s="144">
        <v>1031</v>
      </c>
      <c r="L686" s="30">
        <v>51</v>
      </c>
      <c r="M686" s="144">
        <f t="shared" ref="M686:M696" si="168">R686+T686+V686+X686+Z686+AB686+AE686+AF686</f>
        <v>378963</v>
      </c>
      <c r="N686" s="144"/>
      <c r="O686" s="144"/>
      <c r="P686" s="144"/>
      <c r="Q686" s="144">
        <f t="shared" ref="Q686:Q696" si="169">M686</f>
        <v>378963</v>
      </c>
      <c r="R686" s="322">
        <v>378963</v>
      </c>
      <c r="S686" s="12"/>
      <c r="T686" s="322"/>
      <c r="U686" s="322"/>
      <c r="V686" s="322"/>
      <c r="W686" s="322"/>
      <c r="X686" s="322"/>
      <c r="Y686" s="322"/>
      <c r="Z686" s="322"/>
      <c r="AA686" s="322"/>
      <c r="AB686" s="322"/>
      <c r="AC686" s="322"/>
      <c r="AD686" s="322"/>
      <c r="AE686" s="322"/>
      <c r="AF686" s="322"/>
      <c r="AG686" s="324">
        <v>2025</v>
      </c>
      <c r="AH686" s="128"/>
      <c r="AI686" s="172"/>
      <c r="AJ686" s="172"/>
      <c r="AK686" s="141">
        <f t="shared" si="161"/>
        <v>645</v>
      </c>
      <c r="AL686" s="35" t="s">
        <v>153</v>
      </c>
      <c r="AM686" s="141" t="str">
        <f t="shared" si="162"/>
        <v>645.</v>
      </c>
      <c r="AN686" s="147"/>
      <c r="AO686" s="35"/>
      <c r="AP686" s="16"/>
    </row>
    <row r="687" spans="1:42" ht="22.5" customHeight="1" x14ac:dyDescent="0.25">
      <c r="A687" s="68" t="str">
        <f t="shared" si="165"/>
        <v>646.</v>
      </c>
      <c r="B687" s="25">
        <v>1193</v>
      </c>
      <c r="C687" s="202" t="s">
        <v>292</v>
      </c>
      <c r="D687" s="30">
        <v>1969</v>
      </c>
      <c r="E687" s="111" t="s">
        <v>2932</v>
      </c>
      <c r="F687" s="111" t="s">
        <v>2935</v>
      </c>
      <c r="G687" s="30">
        <v>1</v>
      </c>
      <c r="H687" s="30">
        <v>1</v>
      </c>
      <c r="I687" s="144">
        <v>188.9</v>
      </c>
      <c r="J687" s="144">
        <v>148.30000000000001</v>
      </c>
      <c r="K687" s="144">
        <v>148.30000000000001</v>
      </c>
      <c r="L687" s="30">
        <v>11</v>
      </c>
      <c r="M687" s="144">
        <f t="shared" si="168"/>
        <v>902760</v>
      </c>
      <c r="N687" s="144"/>
      <c r="O687" s="144"/>
      <c r="P687" s="144"/>
      <c r="Q687" s="144">
        <f t="shared" si="169"/>
        <v>902760</v>
      </c>
      <c r="R687" s="144"/>
      <c r="S687" s="30"/>
      <c r="T687" s="144"/>
      <c r="U687" s="144">
        <v>120</v>
      </c>
      <c r="V687" s="144">
        <f>U687*7523</f>
        <v>902760</v>
      </c>
      <c r="W687" s="144"/>
      <c r="X687" s="144"/>
      <c r="Y687" s="144"/>
      <c r="Z687" s="144"/>
      <c r="AA687" s="144"/>
      <c r="AB687" s="144"/>
      <c r="AC687" s="144"/>
      <c r="AD687" s="144"/>
      <c r="AE687" s="144"/>
      <c r="AF687" s="144"/>
      <c r="AG687" s="324">
        <v>2025</v>
      </c>
      <c r="AH687" s="128"/>
      <c r="AI687" s="172"/>
      <c r="AJ687" s="172"/>
      <c r="AK687" s="141">
        <f t="shared" si="161"/>
        <v>646</v>
      </c>
      <c r="AL687" s="35" t="s">
        <v>153</v>
      </c>
      <c r="AM687" s="141" t="str">
        <f t="shared" si="162"/>
        <v>646.</v>
      </c>
      <c r="AN687" s="147"/>
      <c r="AO687" s="35"/>
      <c r="AP687" s="16"/>
    </row>
    <row r="688" spans="1:42" ht="22.5" customHeight="1" x14ac:dyDescent="0.25">
      <c r="A688" s="68" t="str">
        <f t="shared" si="165"/>
        <v>647.</v>
      </c>
      <c r="B688" s="25">
        <v>1198</v>
      </c>
      <c r="C688" s="36" t="s">
        <v>1315</v>
      </c>
      <c r="D688" s="25">
        <v>1976</v>
      </c>
      <c r="E688" s="68" t="s">
        <v>2932</v>
      </c>
      <c r="F688" s="68" t="s">
        <v>2934</v>
      </c>
      <c r="G688" s="25">
        <v>2</v>
      </c>
      <c r="H688" s="25">
        <v>1</v>
      </c>
      <c r="I688" s="146">
        <v>280.7</v>
      </c>
      <c r="J688" s="146">
        <v>247.56</v>
      </c>
      <c r="K688" s="146">
        <v>247.56</v>
      </c>
      <c r="L688" s="25">
        <v>17</v>
      </c>
      <c r="M688" s="144">
        <f t="shared" si="168"/>
        <v>35725</v>
      </c>
      <c r="N688" s="144"/>
      <c r="O688" s="144"/>
      <c r="P688" s="144"/>
      <c r="Q688" s="144">
        <f t="shared" si="169"/>
        <v>35725</v>
      </c>
      <c r="R688" s="144">
        <v>35725</v>
      </c>
      <c r="S688" s="30"/>
      <c r="T688" s="144"/>
      <c r="U688" s="144"/>
      <c r="V688" s="144"/>
      <c r="W688" s="144"/>
      <c r="X688" s="144"/>
      <c r="Y688" s="144"/>
      <c r="Z688" s="144"/>
      <c r="AA688" s="144"/>
      <c r="AB688" s="144"/>
      <c r="AC688" s="144"/>
      <c r="AD688" s="144"/>
      <c r="AE688" s="144"/>
      <c r="AF688" s="144"/>
      <c r="AG688" s="324">
        <v>2025</v>
      </c>
      <c r="AH688" s="128"/>
      <c r="AI688" s="172"/>
      <c r="AJ688" s="172"/>
      <c r="AK688" s="141">
        <f t="shared" si="161"/>
        <v>647</v>
      </c>
      <c r="AL688" s="35" t="s">
        <v>153</v>
      </c>
      <c r="AM688" s="141" t="str">
        <f t="shared" si="162"/>
        <v>647.</v>
      </c>
      <c r="AN688" s="147"/>
      <c r="AO688" s="35"/>
      <c r="AP688" s="16"/>
    </row>
    <row r="689" spans="1:44" ht="22.5" customHeight="1" x14ac:dyDescent="0.25">
      <c r="A689" s="68" t="str">
        <f t="shared" si="165"/>
        <v>648.</v>
      </c>
      <c r="B689" s="25">
        <v>1200</v>
      </c>
      <c r="C689" s="202" t="s">
        <v>1135</v>
      </c>
      <c r="D689" s="25">
        <v>1973</v>
      </c>
      <c r="E689" s="68" t="s">
        <v>2932</v>
      </c>
      <c r="F689" s="68" t="s">
        <v>2934</v>
      </c>
      <c r="G689" s="25">
        <v>2</v>
      </c>
      <c r="H689" s="25">
        <v>2</v>
      </c>
      <c r="I689" s="146">
        <v>817.6</v>
      </c>
      <c r="J689" s="144">
        <v>764.8</v>
      </c>
      <c r="K689" s="146">
        <v>764.8</v>
      </c>
      <c r="L689" s="25">
        <v>39</v>
      </c>
      <c r="M689" s="322">
        <f t="shared" si="168"/>
        <v>252642</v>
      </c>
      <c r="N689" s="322"/>
      <c r="O689" s="322"/>
      <c r="P689" s="322"/>
      <c r="Q689" s="144">
        <f t="shared" si="169"/>
        <v>252642</v>
      </c>
      <c r="R689" s="322">
        <v>252642</v>
      </c>
      <c r="S689" s="12"/>
      <c r="T689" s="322"/>
      <c r="U689" s="322"/>
      <c r="V689" s="322"/>
      <c r="W689" s="322"/>
      <c r="X689" s="322"/>
      <c r="Y689" s="322"/>
      <c r="Z689" s="322"/>
      <c r="AA689" s="322"/>
      <c r="AB689" s="322"/>
      <c r="AC689" s="322"/>
      <c r="AD689" s="322"/>
      <c r="AE689" s="322"/>
      <c r="AF689" s="322"/>
      <c r="AG689" s="324">
        <v>2025</v>
      </c>
      <c r="AH689" s="128"/>
      <c r="AI689" s="172"/>
      <c r="AJ689" s="172"/>
      <c r="AK689" s="141">
        <f t="shared" si="161"/>
        <v>648</v>
      </c>
      <c r="AL689" s="35" t="s">
        <v>153</v>
      </c>
      <c r="AM689" s="141" t="str">
        <f t="shared" si="162"/>
        <v>648.</v>
      </c>
      <c r="AN689" s="147"/>
      <c r="AP689" s="16"/>
    </row>
    <row r="690" spans="1:44" ht="22.5" customHeight="1" x14ac:dyDescent="0.25">
      <c r="A690" s="68" t="str">
        <f t="shared" si="165"/>
        <v>649.</v>
      </c>
      <c r="B690" s="25">
        <v>1175</v>
      </c>
      <c r="C690" s="36" t="s">
        <v>1310</v>
      </c>
      <c r="D690" s="30">
        <v>1977</v>
      </c>
      <c r="E690" s="111" t="s">
        <v>2932</v>
      </c>
      <c r="F690" s="68" t="s">
        <v>2934</v>
      </c>
      <c r="G690" s="30">
        <v>2</v>
      </c>
      <c r="H690" s="30">
        <v>2</v>
      </c>
      <c r="I690" s="144">
        <v>700</v>
      </c>
      <c r="J690" s="144">
        <v>647.20000000000005</v>
      </c>
      <c r="K690" s="144">
        <v>647.20000000000005</v>
      </c>
      <c r="L690" s="30">
        <v>33</v>
      </c>
      <c r="M690" s="144">
        <f t="shared" si="168"/>
        <v>252642</v>
      </c>
      <c r="N690" s="144"/>
      <c r="O690" s="144"/>
      <c r="P690" s="144"/>
      <c r="Q690" s="144">
        <f t="shared" si="169"/>
        <v>252642</v>
      </c>
      <c r="R690" s="322">
        <v>252642</v>
      </c>
      <c r="S690" s="12"/>
      <c r="T690" s="322"/>
      <c r="U690" s="322"/>
      <c r="V690" s="322"/>
      <c r="W690" s="322"/>
      <c r="X690" s="322"/>
      <c r="Y690" s="322"/>
      <c r="Z690" s="322"/>
      <c r="AA690" s="322"/>
      <c r="AB690" s="322"/>
      <c r="AC690" s="322"/>
      <c r="AD690" s="322"/>
      <c r="AE690" s="322"/>
      <c r="AF690" s="322"/>
      <c r="AG690" s="324">
        <v>2025</v>
      </c>
      <c r="AH690" s="128"/>
      <c r="AI690" s="172"/>
      <c r="AJ690" s="172"/>
      <c r="AK690" s="141">
        <f t="shared" si="161"/>
        <v>649</v>
      </c>
      <c r="AL690" s="35" t="s">
        <v>153</v>
      </c>
      <c r="AM690" s="141" t="str">
        <f t="shared" si="162"/>
        <v>649.</v>
      </c>
      <c r="AN690" s="147"/>
      <c r="AO690" s="35"/>
      <c r="AP690" s="16"/>
    </row>
    <row r="691" spans="1:44" ht="22.5" customHeight="1" x14ac:dyDescent="0.25">
      <c r="A691" s="68" t="str">
        <f t="shared" si="165"/>
        <v>650.</v>
      </c>
      <c r="B691" s="25">
        <v>1204</v>
      </c>
      <c r="C691" s="202" t="s">
        <v>299</v>
      </c>
      <c r="D691" s="25">
        <v>1945</v>
      </c>
      <c r="E691" s="68" t="s">
        <v>2932</v>
      </c>
      <c r="F691" s="114" t="s">
        <v>2935</v>
      </c>
      <c r="G691" s="25">
        <v>2</v>
      </c>
      <c r="H691" s="25">
        <v>1</v>
      </c>
      <c r="I691" s="146">
        <v>204.4</v>
      </c>
      <c r="J691" s="144">
        <v>171.26</v>
      </c>
      <c r="K691" s="146">
        <v>171.26</v>
      </c>
      <c r="L691" s="25">
        <v>17</v>
      </c>
      <c r="M691" s="322">
        <f t="shared" si="168"/>
        <v>160620</v>
      </c>
      <c r="N691" s="322"/>
      <c r="O691" s="322"/>
      <c r="P691" s="322"/>
      <c r="Q691" s="144">
        <f t="shared" si="169"/>
        <v>160620</v>
      </c>
      <c r="R691" s="322"/>
      <c r="S691" s="12"/>
      <c r="T691" s="322"/>
      <c r="U691" s="322"/>
      <c r="V691" s="322"/>
      <c r="W691" s="322"/>
      <c r="X691" s="322"/>
      <c r="Y691" s="322"/>
      <c r="Z691" s="322"/>
      <c r="AA691" s="322">
        <v>60</v>
      </c>
      <c r="AB691" s="322">
        <f>AA691*2677</f>
        <v>160620</v>
      </c>
      <c r="AC691" s="322"/>
      <c r="AD691" s="322"/>
      <c r="AE691" s="144"/>
      <c r="AF691" s="322"/>
      <c r="AG691" s="324">
        <v>2025</v>
      </c>
      <c r="AH691" s="128"/>
      <c r="AI691" s="172"/>
      <c r="AJ691" s="172"/>
      <c r="AK691" s="141">
        <f t="shared" si="161"/>
        <v>650</v>
      </c>
      <c r="AL691" s="35" t="s">
        <v>153</v>
      </c>
      <c r="AM691" s="141" t="str">
        <f t="shared" si="162"/>
        <v>650.</v>
      </c>
      <c r="AN691" s="147"/>
      <c r="AO691" s="35"/>
      <c r="AP691" s="16"/>
    </row>
    <row r="692" spans="1:44" ht="22.5" customHeight="1" x14ac:dyDescent="0.25">
      <c r="A692" s="68" t="str">
        <f t="shared" si="165"/>
        <v>651.</v>
      </c>
      <c r="B692" s="25">
        <v>1177</v>
      </c>
      <c r="C692" s="202" t="s">
        <v>302</v>
      </c>
      <c r="D692" s="25">
        <v>1975</v>
      </c>
      <c r="E692" s="68" t="s">
        <v>2932</v>
      </c>
      <c r="F692" s="68" t="s">
        <v>2934</v>
      </c>
      <c r="G692" s="25">
        <v>2</v>
      </c>
      <c r="H692" s="25">
        <v>2</v>
      </c>
      <c r="I692" s="322">
        <v>684.9</v>
      </c>
      <c r="J692" s="144">
        <v>632.1</v>
      </c>
      <c r="K692" s="322">
        <v>632.1</v>
      </c>
      <c r="L692" s="12">
        <v>35</v>
      </c>
      <c r="M692" s="322">
        <f t="shared" si="168"/>
        <v>252642</v>
      </c>
      <c r="N692" s="322"/>
      <c r="O692" s="322"/>
      <c r="P692" s="322"/>
      <c r="Q692" s="144">
        <f t="shared" si="169"/>
        <v>252642</v>
      </c>
      <c r="R692" s="322">
        <v>252642</v>
      </c>
      <c r="S692" s="12"/>
      <c r="T692" s="322"/>
      <c r="U692" s="322"/>
      <c r="V692" s="322"/>
      <c r="W692" s="322"/>
      <c r="X692" s="322"/>
      <c r="Y692" s="322"/>
      <c r="Z692" s="322"/>
      <c r="AA692" s="322"/>
      <c r="AB692" s="322"/>
      <c r="AC692" s="322"/>
      <c r="AD692" s="322"/>
      <c r="AE692" s="322"/>
      <c r="AF692" s="322"/>
      <c r="AG692" s="324">
        <v>2025</v>
      </c>
      <c r="AH692" s="128"/>
      <c r="AI692" s="172"/>
      <c r="AJ692" s="172"/>
      <c r="AK692" s="141">
        <f t="shared" si="161"/>
        <v>651</v>
      </c>
      <c r="AL692" s="35" t="s">
        <v>153</v>
      </c>
      <c r="AM692" s="141" t="str">
        <f t="shared" si="162"/>
        <v>651.</v>
      </c>
      <c r="AN692" s="147"/>
      <c r="AO692" s="35"/>
      <c r="AP692" s="16"/>
    </row>
    <row r="693" spans="1:44" ht="22.5" customHeight="1" x14ac:dyDescent="0.25">
      <c r="A693" s="68" t="str">
        <f t="shared" si="165"/>
        <v>652.</v>
      </c>
      <c r="B693" s="25">
        <v>1179</v>
      </c>
      <c r="C693" s="36" t="s">
        <v>1311</v>
      </c>
      <c r="D693" s="30">
        <v>1977</v>
      </c>
      <c r="E693" s="111" t="s">
        <v>2932</v>
      </c>
      <c r="F693" s="68" t="s">
        <v>2934</v>
      </c>
      <c r="G693" s="30">
        <v>2</v>
      </c>
      <c r="H693" s="30">
        <v>2</v>
      </c>
      <c r="I693" s="144">
        <v>681.4</v>
      </c>
      <c r="J693" s="144">
        <v>628.6</v>
      </c>
      <c r="K693" s="144">
        <v>628.6</v>
      </c>
      <c r="L693" s="30">
        <v>35</v>
      </c>
      <c r="M693" s="144">
        <f t="shared" si="168"/>
        <v>252642</v>
      </c>
      <c r="N693" s="144"/>
      <c r="O693" s="144"/>
      <c r="P693" s="144"/>
      <c r="Q693" s="144">
        <f t="shared" si="169"/>
        <v>252642</v>
      </c>
      <c r="R693" s="322">
        <v>252642</v>
      </c>
      <c r="S693" s="12"/>
      <c r="T693" s="322"/>
      <c r="U693" s="322"/>
      <c r="V693" s="322"/>
      <c r="W693" s="322"/>
      <c r="X693" s="322"/>
      <c r="Y693" s="322"/>
      <c r="Z693" s="322"/>
      <c r="AA693" s="322"/>
      <c r="AB693" s="322"/>
      <c r="AC693" s="322"/>
      <c r="AD693" s="322"/>
      <c r="AE693" s="322"/>
      <c r="AF693" s="322"/>
      <c r="AG693" s="324">
        <v>2025</v>
      </c>
      <c r="AH693" s="128"/>
      <c r="AI693" s="172"/>
      <c r="AJ693" s="172"/>
      <c r="AK693" s="141">
        <f t="shared" si="161"/>
        <v>652</v>
      </c>
      <c r="AL693" s="35" t="s">
        <v>153</v>
      </c>
      <c r="AM693" s="141" t="str">
        <f t="shared" si="162"/>
        <v>652.</v>
      </c>
      <c r="AN693" s="147"/>
      <c r="AO693" s="35"/>
      <c r="AP693" s="16"/>
    </row>
    <row r="694" spans="1:44" ht="22.5" customHeight="1" x14ac:dyDescent="0.25">
      <c r="A694" s="68" t="str">
        <f t="shared" si="165"/>
        <v>653.</v>
      </c>
      <c r="B694" s="25">
        <v>1209</v>
      </c>
      <c r="C694" s="36" t="s">
        <v>1319</v>
      </c>
      <c r="D694" s="30">
        <v>1980</v>
      </c>
      <c r="E694" s="111" t="s">
        <v>2932</v>
      </c>
      <c r="F694" s="68" t="s">
        <v>2934</v>
      </c>
      <c r="G694" s="30">
        <v>2</v>
      </c>
      <c r="H694" s="30">
        <v>2</v>
      </c>
      <c r="I694" s="144">
        <v>554</v>
      </c>
      <c r="J694" s="144">
        <v>501.2</v>
      </c>
      <c r="K694" s="144">
        <v>501.2</v>
      </c>
      <c r="L694" s="30">
        <v>33</v>
      </c>
      <c r="M694" s="322">
        <f t="shared" si="168"/>
        <v>2708280</v>
      </c>
      <c r="N694" s="322"/>
      <c r="O694" s="322"/>
      <c r="P694" s="322"/>
      <c r="Q694" s="144">
        <f t="shared" si="169"/>
        <v>2708280</v>
      </c>
      <c r="R694" s="322"/>
      <c r="S694" s="12"/>
      <c r="T694" s="322"/>
      <c r="U694" s="322">
        <v>360</v>
      </c>
      <c r="V694" s="322">
        <f>U694*7523</f>
        <v>2708280</v>
      </c>
      <c r="W694" s="322"/>
      <c r="X694" s="322"/>
      <c r="Y694" s="322"/>
      <c r="Z694" s="322"/>
      <c r="AA694" s="322"/>
      <c r="AB694" s="322"/>
      <c r="AC694" s="322"/>
      <c r="AD694" s="322"/>
      <c r="AE694" s="322"/>
      <c r="AF694" s="322"/>
      <c r="AG694" s="324">
        <v>2025</v>
      </c>
      <c r="AH694" s="128"/>
      <c r="AI694" s="172"/>
      <c r="AJ694" s="172"/>
      <c r="AK694" s="141">
        <f t="shared" si="161"/>
        <v>653</v>
      </c>
      <c r="AL694" s="35" t="s">
        <v>153</v>
      </c>
      <c r="AM694" s="141" t="str">
        <f t="shared" si="162"/>
        <v>653.</v>
      </c>
      <c r="AN694" s="147"/>
      <c r="AO694" s="35"/>
      <c r="AP694" s="16"/>
    </row>
    <row r="695" spans="1:44" ht="22.5" customHeight="1" x14ac:dyDescent="0.25">
      <c r="A695" s="68" t="str">
        <f t="shared" si="165"/>
        <v>654.</v>
      </c>
      <c r="B695" s="25">
        <v>1215</v>
      </c>
      <c r="C695" s="36" t="s">
        <v>1320</v>
      </c>
      <c r="D695" s="30">
        <v>1994</v>
      </c>
      <c r="E695" s="111" t="s">
        <v>2932</v>
      </c>
      <c r="F695" s="68" t="s">
        <v>2934</v>
      </c>
      <c r="G695" s="30">
        <v>3</v>
      </c>
      <c r="H695" s="30">
        <v>3</v>
      </c>
      <c r="I695" s="144">
        <v>1535.3</v>
      </c>
      <c r="J695" s="144">
        <v>1454.2</v>
      </c>
      <c r="K695" s="144">
        <v>1454.2</v>
      </c>
      <c r="L695" s="30">
        <v>58</v>
      </c>
      <c r="M695" s="144">
        <f t="shared" si="168"/>
        <v>252642</v>
      </c>
      <c r="N695" s="144"/>
      <c r="O695" s="144"/>
      <c r="P695" s="144"/>
      <c r="Q695" s="144">
        <f t="shared" si="169"/>
        <v>252642</v>
      </c>
      <c r="R695" s="144">
        <v>252642</v>
      </c>
      <c r="S695" s="30"/>
      <c r="T695" s="144"/>
      <c r="U695" s="144"/>
      <c r="V695" s="144"/>
      <c r="W695" s="144"/>
      <c r="X695" s="144"/>
      <c r="Y695" s="144"/>
      <c r="Z695" s="144"/>
      <c r="AA695" s="144"/>
      <c r="AB695" s="144"/>
      <c r="AC695" s="144"/>
      <c r="AD695" s="144"/>
      <c r="AE695" s="144"/>
      <c r="AF695" s="144"/>
      <c r="AG695" s="324">
        <v>2025</v>
      </c>
      <c r="AH695" s="128"/>
      <c r="AI695" s="172"/>
      <c r="AJ695" s="172"/>
      <c r="AK695" s="141">
        <f t="shared" si="161"/>
        <v>654</v>
      </c>
      <c r="AL695" s="35" t="s">
        <v>153</v>
      </c>
      <c r="AM695" s="141" t="str">
        <f t="shared" si="162"/>
        <v>654.</v>
      </c>
      <c r="AN695" s="147"/>
      <c r="AO695" s="35"/>
      <c r="AP695" s="16"/>
    </row>
    <row r="696" spans="1:44" ht="22.5" customHeight="1" x14ac:dyDescent="0.25">
      <c r="A696" s="68" t="str">
        <f t="shared" si="165"/>
        <v>655.</v>
      </c>
      <c r="B696" s="25">
        <v>1219</v>
      </c>
      <c r="C696" s="202" t="s">
        <v>47</v>
      </c>
      <c r="D696" s="25">
        <v>1967</v>
      </c>
      <c r="E696" s="68" t="s">
        <v>2932</v>
      </c>
      <c r="F696" s="114" t="s">
        <v>2935</v>
      </c>
      <c r="G696" s="25">
        <v>2</v>
      </c>
      <c r="H696" s="25">
        <v>1</v>
      </c>
      <c r="I696" s="146">
        <v>274.2</v>
      </c>
      <c r="J696" s="144">
        <v>231.1</v>
      </c>
      <c r="K696" s="146">
        <v>231.1</v>
      </c>
      <c r="L696" s="25">
        <v>14</v>
      </c>
      <c r="M696" s="322">
        <f t="shared" si="168"/>
        <v>259904</v>
      </c>
      <c r="N696" s="322"/>
      <c r="O696" s="322"/>
      <c r="P696" s="322"/>
      <c r="Q696" s="144">
        <f t="shared" si="169"/>
        <v>259904</v>
      </c>
      <c r="R696" s="322">
        <v>259904</v>
      </c>
      <c r="S696" s="12"/>
      <c r="T696" s="322"/>
      <c r="U696" s="322"/>
      <c r="V696" s="322"/>
      <c r="W696" s="322"/>
      <c r="X696" s="322"/>
      <c r="Y696" s="322"/>
      <c r="Z696" s="322"/>
      <c r="AA696" s="322"/>
      <c r="AB696" s="322"/>
      <c r="AC696" s="322"/>
      <c r="AD696" s="322"/>
      <c r="AE696" s="322"/>
      <c r="AF696" s="322"/>
      <c r="AG696" s="324">
        <v>2025</v>
      </c>
      <c r="AH696" s="128"/>
      <c r="AI696" s="172"/>
      <c r="AJ696" s="172"/>
      <c r="AK696" s="141">
        <f t="shared" si="161"/>
        <v>655</v>
      </c>
      <c r="AL696" s="35" t="s">
        <v>153</v>
      </c>
      <c r="AM696" s="141" t="str">
        <f t="shared" si="162"/>
        <v>655.</v>
      </c>
      <c r="AN696" s="147"/>
      <c r="AO696" s="35"/>
      <c r="AP696" s="16"/>
    </row>
    <row r="697" spans="1:44" ht="22.5" customHeight="1" x14ac:dyDescent="0.25">
      <c r="A697" s="68" t="str">
        <f t="shared" si="165"/>
        <v>656.</v>
      </c>
      <c r="B697" s="25">
        <v>1227</v>
      </c>
      <c r="C697" s="202" t="s">
        <v>298</v>
      </c>
      <c r="D697" s="25">
        <v>1967</v>
      </c>
      <c r="E697" s="68" t="s">
        <v>2932</v>
      </c>
      <c r="F697" s="68" t="s">
        <v>2934</v>
      </c>
      <c r="G697" s="25">
        <v>2</v>
      </c>
      <c r="H697" s="25">
        <v>1</v>
      </c>
      <c r="I697" s="146">
        <v>288.7</v>
      </c>
      <c r="J697" s="144">
        <v>256.10000000000002</v>
      </c>
      <c r="K697" s="146">
        <v>256.10000000000002</v>
      </c>
      <c r="L697" s="25">
        <v>16</v>
      </c>
      <c r="M697" s="322">
        <v>28580</v>
      </c>
      <c r="N697" s="322"/>
      <c r="O697" s="322"/>
      <c r="P697" s="322"/>
      <c r="Q697" s="144">
        <v>28580</v>
      </c>
      <c r="R697" s="322">
        <v>28580</v>
      </c>
      <c r="S697" s="12"/>
      <c r="T697" s="322"/>
      <c r="U697" s="322"/>
      <c r="V697" s="322"/>
      <c r="W697" s="322"/>
      <c r="X697" s="322"/>
      <c r="Y697" s="322"/>
      <c r="Z697" s="322"/>
      <c r="AA697" s="322"/>
      <c r="AB697" s="322"/>
      <c r="AC697" s="322"/>
      <c r="AD697" s="322"/>
      <c r="AE697" s="322"/>
      <c r="AF697" s="322"/>
      <c r="AG697" s="324">
        <v>2025</v>
      </c>
      <c r="AH697" s="128"/>
      <c r="AI697" s="172"/>
      <c r="AJ697" s="172"/>
      <c r="AK697" s="141">
        <f t="shared" si="161"/>
        <v>656</v>
      </c>
      <c r="AL697" s="35" t="s">
        <v>153</v>
      </c>
      <c r="AM697" s="141" t="str">
        <f t="shared" si="162"/>
        <v>656.</v>
      </c>
      <c r="AN697" s="147"/>
      <c r="AO697" s="35"/>
      <c r="AP697" s="16"/>
    </row>
    <row r="698" spans="1:44" ht="22.5" customHeight="1" x14ac:dyDescent="0.25">
      <c r="A698" s="68" t="str">
        <f t="shared" si="165"/>
        <v>657.</v>
      </c>
      <c r="B698" s="25">
        <v>1228</v>
      </c>
      <c r="C698" s="36" t="s">
        <v>1322</v>
      </c>
      <c r="D698" s="25">
        <v>1955</v>
      </c>
      <c r="E698" s="68" t="s">
        <v>2932</v>
      </c>
      <c r="F698" s="114" t="s">
        <v>2935</v>
      </c>
      <c r="G698" s="25">
        <v>2</v>
      </c>
      <c r="H698" s="25">
        <v>2</v>
      </c>
      <c r="I698" s="322">
        <v>549.20000000000005</v>
      </c>
      <c r="J698" s="322">
        <v>500</v>
      </c>
      <c r="K698" s="322">
        <v>500</v>
      </c>
      <c r="L698" s="12">
        <v>25</v>
      </c>
      <c r="M698" s="322">
        <v>246480</v>
      </c>
      <c r="N698" s="322"/>
      <c r="O698" s="322"/>
      <c r="P698" s="322"/>
      <c r="Q698" s="144">
        <v>246480</v>
      </c>
      <c r="R698" s="322">
        <v>246480</v>
      </c>
      <c r="S698" s="12"/>
      <c r="T698" s="322"/>
      <c r="U698" s="322"/>
      <c r="V698" s="322"/>
      <c r="W698" s="322"/>
      <c r="X698" s="322"/>
      <c r="Y698" s="322"/>
      <c r="Z698" s="322"/>
      <c r="AA698" s="322"/>
      <c r="AB698" s="322"/>
      <c r="AC698" s="322"/>
      <c r="AD698" s="322"/>
      <c r="AE698" s="322"/>
      <c r="AF698" s="322"/>
      <c r="AG698" s="324">
        <v>2025</v>
      </c>
      <c r="AH698" s="128"/>
      <c r="AI698" s="172"/>
      <c r="AJ698" s="172"/>
      <c r="AK698" s="141">
        <f t="shared" si="161"/>
        <v>657</v>
      </c>
      <c r="AL698" s="35" t="s">
        <v>153</v>
      </c>
      <c r="AM698" s="141" t="str">
        <f t="shared" si="162"/>
        <v>657.</v>
      </c>
      <c r="AN698" s="147"/>
      <c r="AO698" s="35"/>
      <c r="AP698" s="16"/>
    </row>
    <row r="699" spans="1:44" ht="22.5" customHeight="1" x14ac:dyDescent="0.25">
      <c r="A699" s="68" t="str">
        <f t="shared" si="165"/>
        <v>658.</v>
      </c>
      <c r="B699" s="25">
        <v>1229</v>
      </c>
      <c r="C699" s="36" t="s">
        <v>1323</v>
      </c>
      <c r="D699" s="25">
        <v>1965</v>
      </c>
      <c r="E699" s="68" t="s">
        <v>2932</v>
      </c>
      <c r="F699" s="68" t="s">
        <v>2934</v>
      </c>
      <c r="G699" s="25">
        <v>2</v>
      </c>
      <c r="H699" s="25">
        <v>1</v>
      </c>
      <c r="I699" s="322">
        <v>299</v>
      </c>
      <c r="J699" s="322">
        <v>265.86</v>
      </c>
      <c r="K699" s="322">
        <v>265.86</v>
      </c>
      <c r="L699" s="12">
        <v>17</v>
      </c>
      <c r="M699" s="322">
        <f t="shared" ref="M699:M704" si="170">R699+T699+V699+X699+Z699+AB699+AE699+AF699</f>
        <v>28580</v>
      </c>
      <c r="N699" s="322"/>
      <c r="O699" s="322"/>
      <c r="P699" s="322"/>
      <c r="Q699" s="144">
        <f t="shared" ref="Q699:Q704" si="171">M699</f>
        <v>28580</v>
      </c>
      <c r="R699" s="322">
        <v>28580</v>
      </c>
      <c r="S699" s="12"/>
      <c r="T699" s="322"/>
      <c r="U699" s="322"/>
      <c r="V699" s="322"/>
      <c r="W699" s="322"/>
      <c r="X699" s="322"/>
      <c r="Y699" s="322"/>
      <c r="Z699" s="322"/>
      <c r="AA699" s="322"/>
      <c r="AB699" s="322"/>
      <c r="AC699" s="322"/>
      <c r="AD699" s="322"/>
      <c r="AE699" s="322"/>
      <c r="AF699" s="322"/>
      <c r="AG699" s="324">
        <v>2025</v>
      </c>
      <c r="AH699" s="128"/>
      <c r="AI699" s="172"/>
      <c r="AJ699" s="172"/>
      <c r="AK699" s="141">
        <f t="shared" si="161"/>
        <v>658</v>
      </c>
      <c r="AL699" s="35" t="s">
        <v>153</v>
      </c>
      <c r="AM699" s="141" t="str">
        <f t="shared" si="162"/>
        <v>658.</v>
      </c>
      <c r="AN699" s="147"/>
      <c r="AO699" s="35"/>
      <c r="AP699" s="16"/>
    </row>
    <row r="700" spans="1:44" s="32" customFormat="1" ht="22.5" customHeight="1" x14ac:dyDescent="0.25">
      <c r="A700" s="68" t="str">
        <f t="shared" si="165"/>
        <v>659.</v>
      </c>
      <c r="B700" s="25">
        <v>1231</v>
      </c>
      <c r="C700" s="202" t="s">
        <v>286</v>
      </c>
      <c r="D700" s="25">
        <v>1970</v>
      </c>
      <c r="E700" s="68" t="s">
        <v>2932</v>
      </c>
      <c r="F700" s="68" t="s">
        <v>2934</v>
      </c>
      <c r="G700" s="25">
        <v>2</v>
      </c>
      <c r="H700" s="25">
        <v>1</v>
      </c>
      <c r="I700" s="146">
        <v>356.2</v>
      </c>
      <c r="J700" s="144">
        <v>307.18</v>
      </c>
      <c r="K700" s="146">
        <v>307.18</v>
      </c>
      <c r="L700" s="25">
        <v>15</v>
      </c>
      <c r="M700" s="254">
        <f t="shared" si="170"/>
        <v>28580</v>
      </c>
      <c r="N700" s="254"/>
      <c r="O700" s="254"/>
      <c r="P700" s="254"/>
      <c r="Q700" s="255">
        <f t="shared" si="171"/>
        <v>28580</v>
      </c>
      <c r="R700" s="322">
        <v>28580</v>
      </c>
      <c r="S700" s="12"/>
      <c r="T700" s="322"/>
      <c r="U700" s="322"/>
      <c r="V700" s="322"/>
      <c r="W700" s="322"/>
      <c r="X700" s="322"/>
      <c r="Y700" s="322"/>
      <c r="Z700" s="322"/>
      <c r="AA700" s="322"/>
      <c r="AB700" s="322"/>
      <c r="AC700" s="322"/>
      <c r="AD700" s="322"/>
      <c r="AE700" s="322"/>
      <c r="AF700" s="322"/>
      <c r="AG700" s="324">
        <v>2025</v>
      </c>
      <c r="AH700" s="128"/>
      <c r="AI700" s="172"/>
      <c r="AJ700" s="172"/>
      <c r="AK700" s="141">
        <f t="shared" si="161"/>
        <v>659</v>
      </c>
      <c r="AL700" s="35" t="s">
        <v>153</v>
      </c>
      <c r="AM700" s="141" t="str">
        <f t="shared" si="162"/>
        <v>659.</v>
      </c>
      <c r="AN700" s="147"/>
      <c r="AO700" s="278"/>
      <c r="AP700" s="16"/>
      <c r="AR700" s="15"/>
    </row>
    <row r="701" spans="1:44" ht="22.5" customHeight="1" x14ac:dyDescent="0.25">
      <c r="A701" s="68" t="str">
        <f t="shared" si="165"/>
        <v>660.</v>
      </c>
      <c r="B701" s="25">
        <v>1232</v>
      </c>
      <c r="C701" s="36" t="s">
        <v>1324</v>
      </c>
      <c r="D701" s="30">
        <v>1966</v>
      </c>
      <c r="E701" s="111" t="s">
        <v>2932</v>
      </c>
      <c r="F701" s="68" t="s">
        <v>2934</v>
      </c>
      <c r="G701" s="30">
        <v>2</v>
      </c>
      <c r="H701" s="30">
        <v>1</v>
      </c>
      <c r="I701" s="144">
        <v>344.2</v>
      </c>
      <c r="J701" s="144">
        <v>315.22000000000003</v>
      </c>
      <c r="K701" s="144">
        <v>315.22000000000003</v>
      </c>
      <c r="L701" s="30">
        <v>17</v>
      </c>
      <c r="M701" s="144">
        <f>R701+T701+V701+X701+Z701+AB701+AE701+AF701</f>
        <v>2616492</v>
      </c>
      <c r="N701" s="144"/>
      <c r="O701" s="144"/>
      <c r="P701" s="144"/>
      <c r="Q701" s="144">
        <f t="shared" si="171"/>
        <v>2616492</v>
      </c>
      <c r="R701" s="144">
        <v>28580</v>
      </c>
      <c r="S701" s="30"/>
      <c r="T701" s="144"/>
      <c r="U701" s="322">
        <v>344</v>
      </c>
      <c r="V701" s="322">
        <f>U701*7523</f>
        <v>2587912</v>
      </c>
      <c r="W701" s="144"/>
      <c r="X701" s="144"/>
      <c r="Y701" s="144"/>
      <c r="Z701" s="144"/>
      <c r="AA701" s="144"/>
      <c r="AB701" s="144"/>
      <c r="AC701" s="144"/>
      <c r="AD701" s="144"/>
      <c r="AE701" s="144"/>
      <c r="AF701" s="144"/>
      <c r="AG701" s="324">
        <v>2025</v>
      </c>
      <c r="AH701" s="128"/>
      <c r="AI701" s="172"/>
      <c r="AJ701" s="172"/>
      <c r="AK701" s="141">
        <f t="shared" si="161"/>
        <v>660</v>
      </c>
      <c r="AL701" s="35" t="s">
        <v>153</v>
      </c>
      <c r="AM701" s="141" t="str">
        <f t="shared" si="162"/>
        <v>660.</v>
      </c>
      <c r="AN701" s="147"/>
      <c r="AO701" s="35"/>
      <c r="AP701" s="16"/>
    </row>
    <row r="702" spans="1:44" ht="22.5" customHeight="1" x14ac:dyDescent="0.25">
      <c r="A702" s="68" t="str">
        <f t="shared" si="165"/>
        <v>661.</v>
      </c>
      <c r="B702" s="25">
        <v>1233</v>
      </c>
      <c r="C702" s="36" t="s">
        <v>1325</v>
      </c>
      <c r="D702" s="30">
        <v>1955</v>
      </c>
      <c r="E702" s="111" t="s">
        <v>2932</v>
      </c>
      <c r="F702" s="111" t="s">
        <v>2935</v>
      </c>
      <c r="G702" s="30">
        <v>2</v>
      </c>
      <c r="H702" s="30">
        <v>2</v>
      </c>
      <c r="I702" s="144">
        <v>509.4</v>
      </c>
      <c r="J702" s="144">
        <v>466.4</v>
      </c>
      <c r="K702" s="144">
        <v>466.4</v>
      </c>
      <c r="L702" s="30">
        <v>17</v>
      </c>
      <c r="M702" s="322">
        <f t="shared" si="170"/>
        <v>246480</v>
      </c>
      <c r="N702" s="322"/>
      <c r="O702" s="322"/>
      <c r="P702" s="322"/>
      <c r="Q702" s="144">
        <f t="shared" si="171"/>
        <v>246480</v>
      </c>
      <c r="R702" s="322">
        <v>246480</v>
      </c>
      <c r="S702" s="12"/>
      <c r="T702" s="322"/>
      <c r="U702" s="322"/>
      <c r="V702" s="322"/>
      <c r="W702" s="322"/>
      <c r="X702" s="322"/>
      <c r="Y702" s="322"/>
      <c r="Z702" s="322"/>
      <c r="AA702" s="322"/>
      <c r="AB702" s="322"/>
      <c r="AC702" s="322"/>
      <c r="AD702" s="322"/>
      <c r="AE702" s="322"/>
      <c r="AF702" s="322"/>
      <c r="AG702" s="324">
        <v>2025</v>
      </c>
      <c r="AH702" s="128"/>
      <c r="AI702" s="172"/>
      <c r="AJ702" s="172"/>
      <c r="AK702" s="141">
        <f t="shared" si="161"/>
        <v>661</v>
      </c>
      <c r="AL702" s="35" t="s">
        <v>153</v>
      </c>
      <c r="AM702" s="141" t="str">
        <f t="shared" si="162"/>
        <v>661.</v>
      </c>
      <c r="AN702" s="147"/>
      <c r="AO702" s="35"/>
      <c r="AP702" s="16"/>
    </row>
    <row r="703" spans="1:44" ht="22.5" customHeight="1" x14ac:dyDescent="0.25">
      <c r="A703" s="68" t="str">
        <f t="shared" si="165"/>
        <v>662.</v>
      </c>
      <c r="B703" s="25">
        <v>1237</v>
      </c>
      <c r="C703" s="36" t="s">
        <v>1327</v>
      </c>
      <c r="D703" s="25">
        <v>1949</v>
      </c>
      <c r="E703" s="68" t="s">
        <v>2932</v>
      </c>
      <c r="F703" s="114" t="s">
        <v>2935</v>
      </c>
      <c r="G703" s="25">
        <v>2</v>
      </c>
      <c r="H703" s="25">
        <v>2</v>
      </c>
      <c r="I703" s="322">
        <v>563.79999999999995</v>
      </c>
      <c r="J703" s="322">
        <v>536.9</v>
      </c>
      <c r="K703" s="322">
        <v>536.9</v>
      </c>
      <c r="L703" s="12">
        <v>34</v>
      </c>
      <c r="M703" s="144">
        <f t="shared" si="170"/>
        <v>129952</v>
      </c>
      <c r="N703" s="144"/>
      <c r="O703" s="144"/>
      <c r="P703" s="144"/>
      <c r="Q703" s="144">
        <f t="shared" si="171"/>
        <v>129952</v>
      </c>
      <c r="R703" s="144">
        <v>129952</v>
      </c>
      <c r="S703" s="30"/>
      <c r="T703" s="144"/>
      <c r="U703" s="144"/>
      <c r="V703" s="144"/>
      <c r="W703" s="144"/>
      <c r="X703" s="144"/>
      <c r="Y703" s="144"/>
      <c r="Z703" s="144"/>
      <c r="AA703" s="144"/>
      <c r="AB703" s="144"/>
      <c r="AC703" s="144"/>
      <c r="AD703" s="144"/>
      <c r="AE703" s="144"/>
      <c r="AF703" s="144"/>
      <c r="AG703" s="324">
        <v>2025</v>
      </c>
      <c r="AH703" s="128"/>
      <c r="AI703" s="172"/>
      <c r="AJ703" s="172"/>
      <c r="AK703" s="141">
        <f t="shared" si="161"/>
        <v>662</v>
      </c>
      <c r="AL703" s="35" t="s">
        <v>153</v>
      </c>
      <c r="AM703" s="141" t="str">
        <f t="shared" si="162"/>
        <v>662.</v>
      </c>
      <c r="AN703" s="147"/>
      <c r="AO703" s="35"/>
      <c r="AP703" s="16"/>
    </row>
    <row r="704" spans="1:44" ht="22.5" customHeight="1" x14ac:dyDescent="0.25">
      <c r="A704" s="68" t="str">
        <f t="shared" si="165"/>
        <v>663.</v>
      </c>
      <c r="B704" s="25">
        <v>1243</v>
      </c>
      <c r="C704" s="36" t="s">
        <v>1329</v>
      </c>
      <c r="D704" s="30">
        <v>1978</v>
      </c>
      <c r="E704" s="111" t="s">
        <v>2932</v>
      </c>
      <c r="F704" s="68" t="s">
        <v>2934</v>
      </c>
      <c r="G704" s="30">
        <v>2</v>
      </c>
      <c r="H704" s="30">
        <v>1</v>
      </c>
      <c r="I704" s="144">
        <v>466.1</v>
      </c>
      <c r="J704" s="144">
        <v>418.4</v>
      </c>
      <c r="K704" s="144">
        <v>418.4</v>
      </c>
      <c r="L704" s="30">
        <v>17</v>
      </c>
      <c r="M704" s="144">
        <f t="shared" si="170"/>
        <v>406100</v>
      </c>
      <c r="N704" s="144"/>
      <c r="O704" s="144"/>
      <c r="P704" s="144"/>
      <c r="Q704" s="144">
        <f t="shared" si="171"/>
        <v>406100</v>
      </c>
      <c r="R704" s="144">
        <v>406100</v>
      </c>
      <c r="S704" s="30"/>
      <c r="T704" s="144"/>
      <c r="U704" s="144"/>
      <c r="V704" s="144"/>
      <c r="W704" s="144"/>
      <c r="X704" s="144"/>
      <c r="Y704" s="144"/>
      <c r="Z704" s="144"/>
      <c r="AA704" s="144"/>
      <c r="AB704" s="144"/>
      <c r="AC704" s="144"/>
      <c r="AD704" s="144"/>
      <c r="AE704" s="144"/>
      <c r="AF704" s="144"/>
      <c r="AG704" s="324">
        <v>2025</v>
      </c>
      <c r="AH704" s="128"/>
      <c r="AI704" s="172"/>
      <c r="AJ704" s="172"/>
      <c r="AK704" s="141">
        <f t="shared" si="161"/>
        <v>663</v>
      </c>
      <c r="AL704" s="35" t="s">
        <v>153</v>
      </c>
      <c r="AM704" s="141" t="str">
        <f t="shared" si="162"/>
        <v>663.</v>
      </c>
      <c r="AN704" s="147"/>
      <c r="AO704" s="35"/>
      <c r="AP704" s="16"/>
    </row>
    <row r="705" spans="1:42" ht="22.5" customHeight="1" x14ac:dyDescent="0.25">
      <c r="A705" s="68" t="str">
        <f t="shared" si="165"/>
        <v>664.</v>
      </c>
      <c r="B705" s="25">
        <v>1244</v>
      </c>
      <c r="C705" s="36" t="s">
        <v>1330</v>
      </c>
      <c r="D705" s="30">
        <v>1977</v>
      </c>
      <c r="E705" s="111" t="s">
        <v>2932</v>
      </c>
      <c r="F705" s="68" t="s">
        <v>2934</v>
      </c>
      <c r="G705" s="30">
        <v>2</v>
      </c>
      <c r="H705" s="30">
        <v>1</v>
      </c>
      <c r="I705" s="144">
        <v>445.6</v>
      </c>
      <c r="J705" s="144">
        <v>391.68</v>
      </c>
      <c r="K705" s="144">
        <v>391.68</v>
      </c>
      <c r="L705" s="30">
        <v>16</v>
      </c>
      <c r="M705" s="144">
        <f>R705+T705+V705+X705+Z705+AB705+AE705+AF705</f>
        <v>57160</v>
      </c>
      <c r="N705" s="144"/>
      <c r="O705" s="144"/>
      <c r="P705" s="144"/>
      <c r="Q705" s="144">
        <f>M705</f>
        <v>57160</v>
      </c>
      <c r="R705" s="322">
        <v>57160</v>
      </c>
      <c r="S705" s="12"/>
      <c r="T705" s="322"/>
      <c r="U705" s="322"/>
      <c r="V705" s="322"/>
      <c r="W705" s="322"/>
      <c r="X705" s="322"/>
      <c r="Y705" s="322"/>
      <c r="Z705" s="322"/>
      <c r="AA705" s="322"/>
      <c r="AB705" s="322"/>
      <c r="AC705" s="322"/>
      <c r="AD705" s="322"/>
      <c r="AE705" s="322"/>
      <c r="AF705" s="322"/>
      <c r="AG705" s="324">
        <v>2025</v>
      </c>
      <c r="AH705" s="128"/>
      <c r="AI705" s="172"/>
      <c r="AJ705" s="172"/>
      <c r="AK705" s="141">
        <f t="shared" si="161"/>
        <v>664</v>
      </c>
      <c r="AL705" s="35" t="s">
        <v>153</v>
      </c>
      <c r="AM705" s="141" t="str">
        <f t="shared" si="162"/>
        <v>664.</v>
      </c>
      <c r="AN705" s="147"/>
      <c r="AO705" s="35"/>
      <c r="AP705" s="16"/>
    </row>
    <row r="706" spans="1:42" ht="22.5" customHeight="1" x14ac:dyDescent="0.25">
      <c r="A706" s="68" t="str">
        <f t="shared" si="165"/>
        <v>665.</v>
      </c>
      <c r="B706" s="25">
        <v>1247</v>
      </c>
      <c r="C706" s="202" t="s">
        <v>1109</v>
      </c>
      <c r="D706" s="30">
        <v>1959</v>
      </c>
      <c r="E706" s="111" t="s">
        <v>2932</v>
      </c>
      <c r="F706" s="68" t="s">
        <v>2934</v>
      </c>
      <c r="G706" s="30">
        <v>2</v>
      </c>
      <c r="H706" s="30">
        <v>1</v>
      </c>
      <c r="I706" s="144">
        <v>309.8</v>
      </c>
      <c r="J706" s="144">
        <v>182.5</v>
      </c>
      <c r="K706" s="144">
        <v>182.5</v>
      </c>
      <c r="L706" s="30">
        <v>17</v>
      </c>
      <c r="M706" s="144">
        <v>163297</v>
      </c>
      <c r="N706" s="144"/>
      <c r="O706" s="144"/>
      <c r="P706" s="144"/>
      <c r="Q706" s="144">
        <v>163297</v>
      </c>
      <c r="R706" s="144"/>
      <c r="S706" s="30"/>
      <c r="T706" s="144"/>
      <c r="U706" s="144"/>
      <c r="V706" s="144"/>
      <c r="W706" s="144"/>
      <c r="X706" s="144"/>
      <c r="Y706" s="144"/>
      <c r="Z706" s="144"/>
      <c r="AA706" s="144">
        <v>61</v>
      </c>
      <c r="AB706" s="144">
        <v>163297</v>
      </c>
      <c r="AC706" s="144"/>
      <c r="AD706" s="144"/>
      <c r="AE706" s="144"/>
      <c r="AF706" s="144"/>
      <c r="AG706" s="324">
        <v>2025</v>
      </c>
      <c r="AH706" s="128"/>
      <c r="AI706" s="172"/>
      <c r="AJ706" s="172"/>
      <c r="AK706" s="141">
        <f t="shared" si="161"/>
        <v>665</v>
      </c>
      <c r="AL706" s="35" t="s">
        <v>153</v>
      </c>
      <c r="AM706" s="141" t="str">
        <f t="shared" si="162"/>
        <v>665.</v>
      </c>
      <c r="AN706" s="147"/>
      <c r="AO706" s="35"/>
      <c r="AP706" s="16"/>
    </row>
    <row r="707" spans="1:42" ht="22.5" customHeight="1" x14ac:dyDescent="0.25">
      <c r="A707" s="68" t="str">
        <f t="shared" si="165"/>
        <v>666.</v>
      </c>
      <c r="B707" s="25">
        <v>1249</v>
      </c>
      <c r="C707" s="202" t="s">
        <v>1110</v>
      </c>
      <c r="D707" s="30">
        <v>1958</v>
      </c>
      <c r="E707" s="111" t="s">
        <v>2932</v>
      </c>
      <c r="F707" s="68" t="s">
        <v>2934</v>
      </c>
      <c r="G707" s="30">
        <v>2</v>
      </c>
      <c r="H707" s="30">
        <v>1</v>
      </c>
      <c r="I707" s="144">
        <v>425.6</v>
      </c>
      <c r="J707" s="144">
        <v>265.2</v>
      </c>
      <c r="K707" s="144">
        <v>265.2</v>
      </c>
      <c r="L707" s="30">
        <v>14</v>
      </c>
      <c r="M707" s="144">
        <v>195421</v>
      </c>
      <c r="N707" s="144"/>
      <c r="O707" s="144"/>
      <c r="P707" s="144"/>
      <c r="Q707" s="144">
        <v>195421</v>
      </c>
      <c r="R707" s="144"/>
      <c r="S707" s="30"/>
      <c r="T707" s="144"/>
      <c r="U707" s="144"/>
      <c r="V707" s="144"/>
      <c r="W707" s="144"/>
      <c r="X707" s="144"/>
      <c r="Y707" s="144"/>
      <c r="Z707" s="144"/>
      <c r="AA707" s="144">
        <v>73</v>
      </c>
      <c r="AB707" s="144">
        <v>195421</v>
      </c>
      <c r="AC707" s="144"/>
      <c r="AD707" s="144"/>
      <c r="AE707" s="144"/>
      <c r="AF707" s="144"/>
      <c r="AG707" s="324">
        <v>2025</v>
      </c>
      <c r="AH707" s="128"/>
      <c r="AI707" s="172"/>
      <c r="AJ707" s="172"/>
      <c r="AK707" s="141">
        <f t="shared" si="161"/>
        <v>666</v>
      </c>
      <c r="AL707" s="35" t="s">
        <v>153</v>
      </c>
      <c r="AM707" s="141" t="str">
        <f t="shared" si="162"/>
        <v>666.</v>
      </c>
      <c r="AN707" s="147"/>
      <c r="AO707" s="35"/>
      <c r="AP707" s="16"/>
    </row>
    <row r="708" spans="1:42" ht="22.5" customHeight="1" x14ac:dyDescent="0.25">
      <c r="A708" s="68" t="str">
        <f t="shared" si="165"/>
        <v>667.</v>
      </c>
      <c r="B708" s="25">
        <v>1254</v>
      </c>
      <c r="C708" s="202" t="s">
        <v>296</v>
      </c>
      <c r="D708" s="30">
        <v>1954</v>
      </c>
      <c r="E708" s="111" t="s">
        <v>2932</v>
      </c>
      <c r="F708" s="68" t="s">
        <v>2934</v>
      </c>
      <c r="G708" s="30">
        <v>2</v>
      </c>
      <c r="H708" s="30">
        <v>1</v>
      </c>
      <c r="I708" s="144">
        <v>465.7</v>
      </c>
      <c r="J708" s="144">
        <v>301.89999999999998</v>
      </c>
      <c r="K708" s="144">
        <v>301.89999999999998</v>
      </c>
      <c r="L708" s="30">
        <v>14</v>
      </c>
      <c r="M708" s="144">
        <f t="shared" ref="M708:M711" si="172">R708+T708+V708+X708+Z708+AB708+AE708+AF708</f>
        <v>99049</v>
      </c>
      <c r="N708" s="144"/>
      <c r="O708" s="144"/>
      <c r="P708" s="144"/>
      <c r="Q708" s="144">
        <f t="shared" ref="Q708:Q711" si="173">M708</f>
        <v>99049</v>
      </c>
      <c r="R708" s="144"/>
      <c r="S708" s="30"/>
      <c r="T708" s="144"/>
      <c r="U708" s="144"/>
      <c r="V708" s="144"/>
      <c r="W708" s="144"/>
      <c r="X708" s="144"/>
      <c r="Y708" s="144"/>
      <c r="Z708" s="144"/>
      <c r="AA708" s="144">
        <v>37</v>
      </c>
      <c r="AB708" s="144">
        <f>AA708*2677</f>
        <v>99049</v>
      </c>
      <c r="AC708" s="144"/>
      <c r="AD708" s="144"/>
      <c r="AE708" s="144"/>
      <c r="AF708" s="144"/>
      <c r="AG708" s="324">
        <v>2025</v>
      </c>
      <c r="AH708" s="128"/>
      <c r="AI708" s="172"/>
      <c r="AJ708" s="172"/>
      <c r="AK708" s="141">
        <f t="shared" si="161"/>
        <v>667</v>
      </c>
      <c r="AL708" s="35" t="s">
        <v>153</v>
      </c>
      <c r="AM708" s="141" t="str">
        <f t="shared" si="162"/>
        <v>667.</v>
      </c>
      <c r="AN708" s="147"/>
      <c r="AO708" s="35"/>
      <c r="AP708" s="16"/>
    </row>
    <row r="709" spans="1:42" ht="22.5" customHeight="1" x14ac:dyDescent="0.25">
      <c r="A709" s="68" t="str">
        <f t="shared" si="165"/>
        <v>668.</v>
      </c>
      <c r="B709" s="25">
        <v>5683</v>
      </c>
      <c r="C709" s="37" t="s">
        <v>1101</v>
      </c>
      <c r="D709" s="25">
        <v>1954</v>
      </c>
      <c r="E709" s="68" t="s">
        <v>2932</v>
      </c>
      <c r="F709" s="68" t="s">
        <v>2934</v>
      </c>
      <c r="G709" s="25">
        <v>2</v>
      </c>
      <c r="H709" s="25">
        <v>3</v>
      </c>
      <c r="I709" s="322">
        <v>474.8</v>
      </c>
      <c r="J709" s="144">
        <v>303.2</v>
      </c>
      <c r="K709" s="322">
        <v>303.2</v>
      </c>
      <c r="L709" s="12">
        <v>18</v>
      </c>
      <c r="M709" s="144">
        <f t="shared" si="172"/>
        <v>197027.19999999998</v>
      </c>
      <c r="N709" s="144"/>
      <c r="O709" s="144"/>
      <c r="P709" s="144"/>
      <c r="Q709" s="144">
        <f t="shared" si="173"/>
        <v>197027.19999999998</v>
      </c>
      <c r="R709" s="144"/>
      <c r="S709" s="30"/>
      <c r="T709" s="144"/>
      <c r="U709" s="144"/>
      <c r="V709" s="144"/>
      <c r="W709" s="144"/>
      <c r="X709" s="144"/>
      <c r="Y709" s="144"/>
      <c r="Z709" s="144"/>
      <c r="AA709" s="144">
        <v>73.599999999999994</v>
      </c>
      <c r="AB709" s="144">
        <f>AA709*2677</f>
        <v>197027.19999999998</v>
      </c>
      <c r="AC709" s="144"/>
      <c r="AD709" s="144"/>
      <c r="AE709" s="144"/>
      <c r="AF709" s="144"/>
      <c r="AG709" s="324">
        <v>2025</v>
      </c>
      <c r="AH709" s="128"/>
      <c r="AI709" s="172"/>
      <c r="AJ709" s="172"/>
      <c r="AK709" s="141">
        <f t="shared" si="161"/>
        <v>668</v>
      </c>
      <c r="AL709" s="35" t="s">
        <v>153</v>
      </c>
      <c r="AM709" s="141" t="str">
        <f t="shared" si="162"/>
        <v>668.</v>
      </c>
      <c r="AN709" s="147"/>
      <c r="AO709" s="35"/>
      <c r="AP709" s="16"/>
    </row>
    <row r="710" spans="1:42" ht="22.5" customHeight="1" x14ac:dyDescent="0.25">
      <c r="A710" s="68" t="str">
        <f t="shared" si="165"/>
        <v>669.</v>
      </c>
      <c r="B710" s="25">
        <v>5682</v>
      </c>
      <c r="C710" s="202" t="s">
        <v>1111</v>
      </c>
      <c r="D710" s="25">
        <v>1966</v>
      </c>
      <c r="E710" s="68" t="s">
        <v>2932</v>
      </c>
      <c r="F710" s="68" t="s">
        <v>2934</v>
      </c>
      <c r="G710" s="25">
        <v>2</v>
      </c>
      <c r="H710" s="25">
        <v>3</v>
      </c>
      <c r="I710" s="322">
        <v>762.2</v>
      </c>
      <c r="J710" s="144">
        <v>449.2</v>
      </c>
      <c r="K710" s="322">
        <v>449.2</v>
      </c>
      <c r="L710" s="12">
        <v>48</v>
      </c>
      <c r="M710" s="322">
        <f t="shared" si="172"/>
        <v>114320</v>
      </c>
      <c r="N710" s="322"/>
      <c r="O710" s="322"/>
      <c r="P710" s="322"/>
      <c r="Q710" s="144">
        <f t="shared" si="173"/>
        <v>114320</v>
      </c>
      <c r="R710" s="322">
        <v>114320</v>
      </c>
      <c r="S710" s="12"/>
      <c r="T710" s="322"/>
      <c r="U710" s="322"/>
      <c r="V710" s="322"/>
      <c r="W710" s="322"/>
      <c r="X710" s="322"/>
      <c r="Y710" s="322"/>
      <c r="Z710" s="322"/>
      <c r="AA710" s="322"/>
      <c r="AB710" s="322"/>
      <c r="AC710" s="322"/>
      <c r="AD710" s="322"/>
      <c r="AE710" s="322"/>
      <c r="AF710" s="322"/>
      <c r="AG710" s="324">
        <v>2025</v>
      </c>
      <c r="AH710" s="128"/>
      <c r="AI710" s="172"/>
      <c r="AJ710" s="172"/>
      <c r="AK710" s="141">
        <f t="shared" si="161"/>
        <v>669</v>
      </c>
      <c r="AL710" s="35" t="s">
        <v>153</v>
      </c>
      <c r="AM710" s="141" t="str">
        <f t="shared" si="162"/>
        <v>669.</v>
      </c>
      <c r="AN710" s="147"/>
      <c r="AO710" s="35"/>
      <c r="AP710" s="16"/>
    </row>
    <row r="711" spans="1:42" ht="22.5" customHeight="1" x14ac:dyDescent="0.25">
      <c r="A711" s="68" t="str">
        <f t="shared" si="165"/>
        <v>670.</v>
      </c>
      <c r="B711" s="25">
        <v>5499</v>
      </c>
      <c r="C711" s="202" t="s">
        <v>1177</v>
      </c>
      <c r="D711" s="25">
        <v>1991</v>
      </c>
      <c r="E711" s="68" t="s">
        <v>2932</v>
      </c>
      <c r="F711" s="68" t="s">
        <v>2934</v>
      </c>
      <c r="G711" s="25">
        <v>2</v>
      </c>
      <c r="H711" s="25">
        <v>3</v>
      </c>
      <c r="I711" s="322">
        <v>884.8</v>
      </c>
      <c r="J711" s="144">
        <v>520.20000000000005</v>
      </c>
      <c r="K711" s="322">
        <v>520.20000000000005</v>
      </c>
      <c r="L711" s="12">
        <v>33</v>
      </c>
      <c r="M711" s="322">
        <f t="shared" si="172"/>
        <v>1958947.2</v>
      </c>
      <c r="N711" s="322"/>
      <c r="O711" s="322"/>
      <c r="P711" s="322"/>
      <c r="Q711" s="144">
        <f t="shared" si="173"/>
        <v>1958947.2</v>
      </c>
      <c r="R711" s="322"/>
      <c r="S711" s="12"/>
      <c r="T711" s="322"/>
      <c r="U711" s="322"/>
      <c r="V711" s="322"/>
      <c r="W711" s="322">
        <v>884.8</v>
      </c>
      <c r="X711" s="322">
        <f>W711*2214</f>
        <v>1958947.2</v>
      </c>
      <c r="Y711" s="322"/>
      <c r="Z711" s="322"/>
      <c r="AA711" s="322"/>
      <c r="AB711" s="322"/>
      <c r="AC711" s="322"/>
      <c r="AD711" s="322"/>
      <c r="AE711" s="322"/>
      <c r="AF711" s="322"/>
      <c r="AG711" s="324">
        <v>2025</v>
      </c>
      <c r="AH711" s="128"/>
      <c r="AI711" s="172"/>
      <c r="AJ711" s="172"/>
      <c r="AK711" s="141">
        <f t="shared" si="161"/>
        <v>670</v>
      </c>
      <c r="AL711" s="35" t="s">
        <v>153</v>
      </c>
      <c r="AM711" s="141" t="str">
        <f t="shared" si="162"/>
        <v>670.</v>
      </c>
      <c r="AN711" s="147"/>
      <c r="AO711" s="35"/>
      <c r="AP711" s="16"/>
    </row>
    <row r="712" spans="1:42" ht="32.25" customHeight="1" x14ac:dyDescent="0.25">
      <c r="A712" s="68"/>
      <c r="B712" s="25"/>
      <c r="C712" s="171" t="s">
        <v>3137</v>
      </c>
      <c r="D712" s="30"/>
      <c r="E712" s="111"/>
      <c r="F712" s="111"/>
      <c r="G712" s="30"/>
      <c r="H712" s="30"/>
      <c r="I712" s="142">
        <f>I713+I714+I716</f>
        <v>47275.780000000021</v>
      </c>
      <c r="J712" s="142">
        <f>J713+J714+J716</f>
        <v>44399.59</v>
      </c>
      <c r="K712" s="142">
        <f>K713+K714+K716</f>
        <v>44183.45</v>
      </c>
      <c r="L712" s="103">
        <f>L713+L714+L716</f>
        <v>1833</v>
      </c>
      <c r="M712" s="142">
        <f>M713+M714+M716</f>
        <v>108458363</v>
      </c>
      <c r="N712" s="142"/>
      <c r="O712" s="142"/>
      <c r="P712" s="142"/>
      <c r="Q712" s="142">
        <f>M712</f>
        <v>108458363</v>
      </c>
      <c r="R712" s="142">
        <f>R713+R714+R716</f>
        <v>14034033</v>
      </c>
      <c r="S712" s="103"/>
      <c r="T712" s="142"/>
      <c r="U712" s="142">
        <f t="shared" ref="U712:AB712" si="174">U713+U714+U716</f>
        <v>11808</v>
      </c>
      <c r="V712" s="142">
        <f t="shared" si="174"/>
        <v>83066384</v>
      </c>
      <c r="W712" s="142">
        <f t="shared" si="174"/>
        <v>400</v>
      </c>
      <c r="X712" s="142">
        <f t="shared" si="174"/>
        <v>885600</v>
      </c>
      <c r="Y712" s="142">
        <f t="shared" si="174"/>
        <v>3148</v>
      </c>
      <c r="Z712" s="142">
        <f t="shared" si="174"/>
        <v>10081504</v>
      </c>
      <c r="AA712" s="142">
        <f t="shared" si="174"/>
        <v>146</v>
      </c>
      <c r="AB712" s="142">
        <f t="shared" si="174"/>
        <v>390842</v>
      </c>
      <c r="AC712" s="142"/>
      <c r="AD712" s="142"/>
      <c r="AE712" s="142"/>
      <c r="AF712" s="142"/>
      <c r="AG712" s="157"/>
      <c r="AH712" s="128"/>
      <c r="AI712" s="172"/>
      <c r="AJ712" s="172"/>
      <c r="AN712" s="158"/>
      <c r="AO712" s="35"/>
      <c r="AP712" s="16"/>
    </row>
    <row r="713" spans="1:42" ht="22.5" customHeight="1" x14ac:dyDescent="0.25">
      <c r="A713" s="68"/>
      <c r="B713" s="25"/>
      <c r="C713" s="171" t="s">
        <v>1190</v>
      </c>
      <c r="D713" s="30"/>
      <c r="E713" s="111"/>
      <c r="F713" s="111"/>
      <c r="G713" s="30"/>
      <c r="H713" s="30"/>
      <c r="I713" s="142"/>
      <c r="J713" s="142"/>
      <c r="K713" s="142"/>
      <c r="L713" s="103"/>
      <c r="M713" s="142"/>
      <c r="N713" s="142"/>
      <c r="O713" s="142"/>
      <c r="P713" s="142"/>
      <c r="Q713" s="142"/>
      <c r="R713" s="142"/>
      <c r="S713" s="103"/>
      <c r="T713" s="142"/>
      <c r="U713" s="142"/>
      <c r="V713" s="142"/>
      <c r="W713" s="142"/>
      <c r="X713" s="142"/>
      <c r="Y713" s="142"/>
      <c r="Z713" s="142"/>
      <c r="AA713" s="142"/>
      <c r="AB713" s="142"/>
      <c r="AC713" s="142"/>
      <c r="AD713" s="142"/>
      <c r="AE713" s="142"/>
      <c r="AF713" s="142"/>
      <c r="AG713" s="157"/>
      <c r="AH713" s="128"/>
      <c r="AI713" s="172"/>
      <c r="AJ713" s="172"/>
      <c r="AN713" s="158"/>
      <c r="AO713" s="35"/>
      <c r="AP713" s="16"/>
    </row>
    <row r="714" spans="1:42" ht="22.5" customHeight="1" x14ac:dyDescent="0.25">
      <c r="A714" s="68"/>
      <c r="B714" s="25"/>
      <c r="C714" s="171" t="s">
        <v>1191</v>
      </c>
      <c r="D714" s="30"/>
      <c r="E714" s="111"/>
      <c r="F714" s="111"/>
      <c r="G714" s="30"/>
      <c r="H714" s="30"/>
      <c r="I714" s="142">
        <f>SUM(I715)</f>
        <v>2099.6</v>
      </c>
      <c r="J714" s="142">
        <f t="shared" ref="J714:R714" si="175">SUM(J715)</f>
        <v>2022.3</v>
      </c>
      <c r="K714" s="142">
        <f t="shared" si="175"/>
        <v>2022.3</v>
      </c>
      <c r="L714" s="103">
        <f t="shared" si="175"/>
        <v>73</v>
      </c>
      <c r="M714" s="142">
        <f t="shared" si="175"/>
        <v>1165950</v>
      </c>
      <c r="N714" s="142"/>
      <c r="O714" s="142"/>
      <c r="P714" s="142"/>
      <c r="Q714" s="142">
        <f>M714</f>
        <v>1165950</v>
      </c>
      <c r="R714" s="142">
        <f t="shared" si="175"/>
        <v>1165950</v>
      </c>
      <c r="S714" s="103"/>
      <c r="T714" s="142"/>
      <c r="U714" s="142"/>
      <c r="V714" s="142"/>
      <c r="W714" s="142"/>
      <c r="X714" s="142"/>
      <c r="Y714" s="142"/>
      <c r="Z714" s="142"/>
      <c r="AA714" s="142"/>
      <c r="AB714" s="142"/>
      <c r="AC714" s="142"/>
      <c r="AD714" s="142"/>
      <c r="AE714" s="142"/>
      <c r="AF714" s="142"/>
      <c r="AG714" s="324"/>
      <c r="AH714" s="128"/>
      <c r="AI714" s="172"/>
      <c r="AJ714" s="172"/>
      <c r="AN714" s="147"/>
      <c r="AO714" s="35"/>
      <c r="AP714" s="16"/>
    </row>
    <row r="715" spans="1:42" ht="22.5" customHeight="1" x14ac:dyDescent="0.25">
      <c r="A715" s="68" t="str">
        <f>AM715</f>
        <v>671.</v>
      </c>
      <c r="B715" s="25">
        <v>1270</v>
      </c>
      <c r="C715" s="36" t="s">
        <v>2946</v>
      </c>
      <c r="D715" s="30">
        <v>1976</v>
      </c>
      <c r="E715" s="111" t="s">
        <v>2932</v>
      </c>
      <c r="F715" s="111" t="s">
        <v>2933</v>
      </c>
      <c r="G715" s="30">
        <v>3</v>
      </c>
      <c r="H715" s="30">
        <v>4</v>
      </c>
      <c r="I715" s="144">
        <v>2099.6</v>
      </c>
      <c r="J715" s="144">
        <v>2022.3</v>
      </c>
      <c r="K715" s="144">
        <v>2022.3</v>
      </c>
      <c r="L715" s="30">
        <v>73</v>
      </c>
      <c r="M715" s="144">
        <f>R715+T715+V715+X715+Z715+AB715+AE715+AF715</f>
        <v>1165950</v>
      </c>
      <c r="N715" s="144"/>
      <c r="O715" s="144"/>
      <c r="P715" s="144"/>
      <c r="Q715" s="144">
        <f>M715</f>
        <v>1165950</v>
      </c>
      <c r="R715" s="144">
        <f>462150+703800</f>
        <v>1165950</v>
      </c>
      <c r="S715" s="30"/>
      <c r="T715" s="144"/>
      <c r="U715" s="144"/>
      <c r="V715" s="144"/>
      <c r="W715" s="144"/>
      <c r="X715" s="144"/>
      <c r="Y715" s="144"/>
      <c r="Z715" s="144"/>
      <c r="AA715" s="144"/>
      <c r="AB715" s="144"/>
      <c r="AC715" s="144"/>
      <c r="AD715" s="144"/>
      <c r="AE715" s="144"/>
      <c r="AF715" s="144"/>
      <c r="AG715" s="324">
        <v>2025</v>
      </c>
      <c r="AH715" s="128"/>
      <c r="AI715" s="172"/>
      <c r="AJ715" s="172"/>
      <c r="AK715" s="141">
        <f t="shared" si="161"/>
        <v>671</v>
      </c>
      <c r="AL715" s="35" t="s">
        <v>153</v>
      </c>
      <c r="AM715" s="141" t="str">
        <f t="shared" si="162"/>
        <v>671.</v>
      </c>
      <c r="AN715" s="147"/>
      <c r="AO715" s="35"/>
      <c r="AP715" s="16"/>
    </row>
    <row r="716" spans="1:42" s="33" customFormat="1" ht="22.5" customHeight="1" x14ac:dyDescent="0.25">
      <c r="A716" s="70"/>
      <c r="B716" s="45"/>
      <c r="C716" s="171" t="s">
        <v>1192</v>
      </c>
      <c r="D716" s="30"/>
      <c r="E716" s="111"/>
      <c r="F716" s="111"/>
      <c r="G716" s="30"/>
      <c r="H716" s="30"/>
      <c r="I716" s="142">
        <f>SUM(I717:I771)</f>
        <v>45176.180000000022</v>
      </c>
      <c r="J716" s="142">
        <f>SUM(J717:J771)</f>
        <v>42377.289999999994</v>
      </c>
      <c r="K716" s="142">
        <f>SUM(K717:K771)</f>
        <v>42161.149999999994</v>
      </c>
      <c r="L716" s="103">
        <f>SUM(L717:L771)</f>
        <v>1760</v>
      </c>
      <c r="M716" s="142">
        <f>SUM(M717:M771)</f>
        <v>107292413</v>
      </c>
      <c r="N716" s="142"/>
      <c r="O716" s="142"/>
      <c r="P716" s="142"/>
      <c r="Q716" s="142">
        <f>M716</f>
        <v>107292413</v>
      </c>
      <c r="R716" s="142">
        <f>SUM(R717:R771)</f>
        <v>12868083</v>
      </c>
      <c r="S716" s="103"/>
      <c r="T716" s="142"/>
      <c r="U716" s="142">
        <f t="shared" ref="U716:AB716" si="176">SUM(U717:U771)</f>
        <v>11808</v>
      </c>
      <c r="V716" s="142">
        <f t="shared" si="176"/>
        <v>83066384</v>
      </c>
      <c r="W716" s="142">
        <f t="shared" si="176"/>
        <v>400</v>
      </c>
      <c r="X716" s="142">
        <f t="shared" si="176"/>
        <v>885600</v>
      </c>
      <c r="Y716" s="142">
        <f t="shared" si="176"/>
        <v>3148</v>
      </c>
      <c r="Z716" s="142">
        <f t="shared" si="176"/>
        <v>10081504</v>
      </c>
      <c r="AA716" s="142">
        <f t="shared" si="176"/>
        <v>146</v>
      </c>
      <c r="AB716" s="142">
        <f t="shared" si="176"/>
        <v>390842</v>
      </c>
      <c r="AC716" s="142"/>
      <c r="AD716" s="142"/>
      <c r="AE716" s="142"/>
      <c r="AF716" s="142"/>
      <c r="AG716" s="243"/>
      <c r="AH716" s="128"/>
      <c r="AI716" s="217"/>
      <c r="AJ716" s="217"/>
      <c r="AK716" s="141"/>
      <c r="AL716" s="35"/>
      <c r="AM716" s="141"/>
      <c r="AN716" s="222"/>
      <c r="AO716" s="275"/>
      <c r="AP716" s="16"/>
    </row>
    <row r="717" spans="1:42" ht="22.5" customHeight="1" x14ac:dyDescent="0.25">
      <c r="A717" s="68" t="str">
        <f t="shared" ref="A717:A732" si="177">AM717</f>
        <v>672.</v>
      </c>
      <c r="B717" s="25">
        <v>1262</v>
      </c>
      <c r="C717" s="36" t="s">
        <v>2647</v>
      </c>
      <c r="D717" s="30">
        <v>1977</v>
      </c>
      <c r="E717" s="111" t="s">
        <v>2932</v>
      </c>
      <c r="F717" s="68" t="s">
        <v>2934</v>
      </c>
      <c r="G717" s="30">
        <v>2</v>
      </c>
      <c r="H717" s="30">
        <v>2</v>
      </c>
      <c r="I717" s="144">
        <v>883.5</v>
      </c>
      <c r="J717" s="144">
        <v>739.8</v>
      </c>
      <c r="K717" s="144">
        <v>739.8</v>
      </c>
      <c r="L717" s="30">
        <v>34</v>
      </c>
      <c r="M717" s="144">
        <f t="shared" ref="M717:M723" si="178">R717+T717+V717+X717+Z717+AB717+AE717+AF717</f>
        <v>3535810</v>
      </c>
      <c r="N717" s="144"/>
      <c r="O717" s="144"/>
      <c r="P717" s="144"/>
      <c r="Q717" s="144">
        <f t="shared" ref="Q717:Q723" si="179">M717</f>
        <v>3535810</v>
      </c>
      <c r="R717" s="144"/>
      <c r="S717" s="30"/>
      <c r="T717" s="144"/>
      <c r="U717" s="144">
        <v>470</v>
      </c>
      <c r="V717" s="322">
        <f>U717*7523</f>
        <v>3535810</v>
      </c>
      <c r="W717" s="144"/>
      <c r="X717" s="144"/>
      <c r="Y717" s="144"/>
      <c r="Z717" s="144"/>
      <c r="AA717" s="144"/>
      <c r="AB717" s="144"/>
      <c r="AC717" s="144"/>
      <c r="AD717" s="144"/>
      <c r="AE717" s="144"/>
      <c r="AF717" s="144"/>
      <c r="AG717" s="324">
        <v>2025</v>
      </c>
      <c r="AH717" s="128"/>
      <c r="AI717" s="172"/>
      <c r="AJ717" s="172"/>
      <c r="AK717" s="141">
        <f t="shared" si="161"/>
        <v>672</v>
      </c>
      <c r="AL717" s="35" t="s">
        <v>153</v>
      </c>
      <c r="AM717" s="141" t="str">
        <f t="shared" si="162"/>
        <v>672.</v>
      </c>
      <c r="AN717" s="147"/>
      <c r="AO717" s="35"/>
      <c r="AP717" s="16"/>
    </row>
    <row r="718" spans="1:42" ht="22.5" customHeight="1" x14ac:dyDescent="0.25">
      <c r="A718" s="68" t="str">
        <f t="shared" si="177"/>
        <v>673.</v>
      </c>
      <c r="B718" s="25">
        <v>1267</v>
      </c>
      <c r="C718" s="36" t="s">
        <v>1333</v>
      </c>
      <c r="D718" s="30">
        <v>1978</v>
      </c>
      <c r="E718" s="111" t="s">
        <v>2932</v>
      </c>
      <c r="F718" s="68" t="s">
        <v>2934</v>
      </c>
      <c r="G718" s="30">
        <v>2</v>
      </c>
      <c r="H718" s="30">
        <v>2</v>
      </c>
      <c r="I718" s="144">
        <v>830</v>
      </c>
      <c r="J718" s="144">
        <v>797.2</v>
      </c>
      <c r="K718" s="144">
        <v>797.2</v>
      </c>
      <c r="L718" s="30">
        <v>33</v>
      </c>
      <c r="M718" s="144">
        <f t="shared" si="178"/>
        <v>3611040</v>
      </c>
      <c r="N718" s="144"/>
      <c r="O718" s="144"/>
      <c r="P718" s="144"/>
      <c r="Q718" s="144">
        <f t="shared" si="179"/>
        <v>3611040</v>
      </c>
      <c r="R718" s="144"/>
      <c r="S718" s="30"/>
      <c r="T718" s="144"/>
      <c r="U718" s="144">
        <v>480</v>
      </c>
      <c r="V718" s="322">
        <f>U718*7523</f>
        <v>3611040</v>
      </c>
      <c r="W718" s="144"/>
      <c r="X718" s="144"/>
      <c r="Y718" s="144"/>
      <c r="Z718" s="144"/>
      <c r="AA718" s="144"/>
      <c r="AB718" s="144"/>
      <c r="AC718" s="144"/>
      <c r="AD718" s="144"/>
      <c r="AE718" s="144"/>
      <c r="AF718" s="144"/>
      <c r="AG718" s="324">
        <v>2025</v>
      </c>
      <c r="AH718" s="128"/>
      <c r="AI718" s="172"/>
      <c r="AJ718" s="172"/>
      <c r="AK718" s="141">
        <f t="shared" si="161"/>
        <v>673</v>
      </c>
      <c r="AL718" s="35" t="s">
        <v>153</v>
      </c>
      <c r="AM718" s="141" t="str">
        <f t="shared" si="162"/>
        <v>673.</v>
      </c>
      <c r="AN718" s="147"/>
      <c r="AO718" s="35"/>
      <c r="AP718" s="16"/>
    </row>
    <row r="719" spans="1:42" ht="22.5" customHeight="1" x14ac:dyDescent="0.25">
      <c r="A719" s="68" t="str">
        <f t="shared" si="177"/>
        <v>674.</v>
      </c>
      <c r="B719" s="25">
        <v>1272</v>
      </c>
      <c r="C719" s="36" t="s">
        <v>1334</v>
      </c>
      <c r="D719" s="30">
        <v>1975</v>
      </c>
      <c r="E719" s="111" t="s">
        <v>2932</v>
      </c>
      <c r="F719" s="68" t="s">
        <v>2934</v>
      </c>
      <c r="G719" s="30">
        <v>2</v>
      </c>
      <c r="H719" s="30">
        <v>2</v>
      </c>
      <c r="I719" s="144">
        <v>770</v>
      </c>
      <c r="J719" s="144">
        <v>744.6</v>
      </c>
      <c r="K719" s="144">
        <v>744.6</v>
      </c>
      <c r="L719" s="30">
        <v>28</v>
      </c>
      <c r="M719" s="144">
        <f t="shared" si="178"/>
        <v>6341889</v>
      </c>
      <c r="N719" s="144"/>
      <c r="O719" s="144"/>
      <c r="P719" s="144"/>
      <c r="Q719" s="144">
        <f t="shared" si="179"/>
        <v>6341889</v>
      </c>
      <c r="R719" s="144"/>
      <c r="S719" s="30"/>
      <c r="T719" s="144"/>
      <c r="U719" s="144">
        <v>843</v>
      </c>
      <c r="V719" s="322">
        <f>U719*7523</f>
        <v>6341889</v>
      </c>
      <c r="W719" s="144"/>
      <c r="X719" s="144"/>
      <c r="Y719" s="144"/>
      <c r="Z719" s="144"/>
      <c r="AA719" s="144"/>
      <c r="AB719" s="144"/>
      <c r="AC719" s="144"/>
      <c r="AD719" s="144"/>
      <c r="AE719" s="144"/>
      <c r="AF719" s="144"/>
      <c r="AG719" s="324">
        <v>2025</v>
      </c>
      <c r="AH719" s="128"/>
      <c r="AI719" s="172"/>
      <c r="AJ719" s="172"/>
      <c r="AK719" s="141">
        <f t="shared" si="161"/>
        <v>674</v>
      </c>
      <c r="AL719" s="35" t="s">
        <v>153</v>
      </c>
      <c r="AM719" s="141" t="str">
        <f t="shared" si="162"/>
        <v>674.</v>
      </c>
      <c r="AN719" s="147"/>
      <c r="AO719" s="35"/>
      <c r="AP719" s="16"/>
    </row>
    <row r="720" spans="1:42" ht="22.5" customHeight="1" x14ac:dyDescent="0.25">
      <c r="A720" s="68" t="str">
        <f t="shared" si="177"/>
        <v>675.</v>
      </c>
      <c r="B720" s="25">
        <v>1289</v>
      </c>
      <c r="C720" s="36" t="s">
        <v>1338</v>
      </c>
      <c r="D720" s="30">
        <v>1980</v>
      </c>
      <c r="E720" s="111" t="s">
        <v>2932</v>
      </c>
      <c r="F720" s="68" t="s">
        <v>2934</v>
      </c>
      <c r="G720" s="30">
        <v>2</v>
      </c>
      <c r="H720" s="30">
        <v>2</v>
      </c>
      <c r="I720" s="144">
        <v>752.4</v>
      </c>
      <c r="J720" s="144">
        <v>723.7</v>
      </c>
      <c r="K720" s="144">
        <v>723.7</v>
      </c>
      <c r="L720" s="30">
        <v>22</v>
      </c>
      <c r="M720" s="144">
        <f t="shared" si="178"/>
        <v>5281146</v>
      </c>
      <c r="N720" s="144"/>
      <c r="O720" s="144"/>
      <c r="P720" s="144"/>
      <c r="Q720" s="144">
        <f t="shared" si="179"/>
        <v>5281146</v>
      </c>
      <c r="R720" s="144"/>
      <c r="S720" s="30"/>
      <c r="T720" s="144"/>
      <c r="U720" s="144">
        <v>702</v>
      </c>
      <c r="V720" s="322">
        <f>U720*7523</f>
        <v>5281146</v>
      </c>
      <c r="W720" s="144"/>
      <c r="X720" s="144"/>
      <c r="Y720" s="144"/>
      <c r="Z720" s="144"/>
      <c r="AA720" s="144"/>
      <c r="AB720" s="144"/>
      <c r="AC720" s="144"/>
      <c r="AD720" s="144"/>
      <c r="AE720" s="144"/>
      <c r="AF720" s="144"/>
      <c r="AG720" s="324">
        <v>2025</v>
      </c>
      <c r="AH720" s="128"/>
      <c r="AI720" s="172"/>
      <c r="AJ720" s="172"/>
      <c r="AK720" s="141">
        <f t="shared" si="161"/>
        <v>675</v>
      </c>
      <c r="AL720" s="35" t="s">
        <v>153</v>
      </c>
      <c r="AM720" s="141" t="str">
        <f t="shared" si="162"/>
        <v>675.</v>
      </c>
      <c r="AN720" s="147"/>
      <c r="AO720" s="35"/>
      <c r="AP720" s="16"/>
    </row>
    <row r="721" spans="1:42" ht="22.5" customHeight="1" x14ac:dyDescent="0.25">
      <c r="A721" s="68" t="str">
        <f t="shared" si="177"/>
        <v>676.</v>
      </c>
      <c r="B721" s="25">
        <v>1292</v>
      </c>
      <c r="C721" s="202" t="s">
        <v>304</v>
      </c>
      <c r="D721" s="30">
        <v>1969</v>
      </c>
      <c r="E721" s="111" t="s">
        <v>2932</v>
      </c>
      <c r="F721" s="68" t="s">
        <v>2934</v>
      </c>
      <c r="G721" s="30">
        <v>2</v>
      </c>
      <c r="H721" s="30">
        <v>2</v>
      </c>
      <c r="I721" s="144">
        <v>530.6</v>
      </c>
      <c r="J721" s="144">
        <v>507.7</v>
      </c>
      <c r="K721" s="144">
        <v>507.7</v>
      </c>
      <c r="L721" s="30">
        <v>37</v>
      </c>
      <c r="M721" s="144">
        <f t="shared" si="178"/>
        <v>114320</v>
      </c>
      <c r="N721" s="144"/>
      <c r="O721" s="144"/>
      <c r="P721" s="144"/>
      <c r="Q721" s="144">
        <f t="shared" si="179"/>
        <v>114320</v>
      </c>
      <c r="R721" s="322">
        <v>114320</v>
      </c>
      <c r="S721" s="12"/>
      <c r="T721" s="322"/>
      <c r="U721" s="322"/>
      <c r="V721" s="322"/>
      <c r="W721" s="322"/>
      <c r="X721" s="322"/>
      <c r="Y721" s="322"/>
      <c r="Z721" s="322"/>
      <c r="AA721" s="322"/>
      <c r="AB721" s="322"/>
      <c r="AC721" s="322"/>
      <c r="AD721" s="322"/>
      <c r="AE721" s="322"/>
      <c r="AF721" s="322"/>
      <c r="AG721" s="324">
        <v>2025</v>
      </c>
      <c r="AH721" s="128"/>
      <c r="AI721" s="172"/>
      <c r="AJ721" s="172"/>
      <c r="AK721" s="141">
        <f t="shared" si="161"/>
        <v>676</v>
      </c>
      <c r="AL721" s="35" t="s">
        <v>153</v>
      </c>
      <c r="AM721" s="141" t="str">
        <f t="shared" si="162"/>
        <v>676.</v>
      </c>
      <c r="AN721" s="147"/>
      <c r="AO721" s="274"/>
      <c r="AP721" s="16"/>
    </row>
    <row r="722" spans="1:42" ht="22.5" customHeight="1" x14ac:dyDescent="0.25">
      <c r="A722" s="68" t="str">
        <f t="shared" si="177"/>
        <v>677.</v>
      </c>
      <c r="B722" s="25">
        <v>1331</v>
      </c>
      <c r="C722" s="36" t="s">
        <v>1342</v>
      </c>
      <c r="D722" s="30">
        <v>1961</v>
      </c>
      <c r="E722" s="111" t="s">
        <v>2932</v>
      </c>
      <c r="F722" s="68" t="s">
        <v>2934</v>
      </c>
      <c r="G722" s="30">
        <v>2</v>
      </c>
      <c r="H722" s="30">
        <v>1</v>
      </c>
      <c r="I722" s="144">
        <v>311.8</v>
      </c>
      <c r="J722" s="144">
        <v>269.60000000000002</v>
      </c>
      <c r="K722" s="144">
        <v>269.60000000000002</v>
      </c>
      <c r="L722" s="30">
        <v>11</v>
      </c>
      <c r="M722" s="144">
        <f t="shared" si="178"/>
        <v>6484826</v>
      </c>
      <c r="N722" s="144"/>
      <c r="O722" s="144"/>
      <c r="P722" s="144"/>
      <c r="Q722" s="144">
        <f t="shared" si="179"/>
        <v>6484826</v>
      </c>
      <c r="R722" s="144"/>
      <c r="S722" s="30"/>
      <c r="T722" s="144"/>
      <c r="U722" s="144">
        <v>862</v>
      </c>
      <c r="V722" s="144">
        <f>U722*7523</f>
        <v>6484826</v>
      </c>
      <c r="W722" s="144"/>
      <c r="X722" s="144"/>
      <c r="Y722" s="144"/>
      <c r="Z722" s="144"/>
      <c r="AA722" s="144"/>
      <c r="AB722" s="144"/>
      <c r="AC722" s="144"/>
      <c r="AD722" s="144"/>
      <c r="AE722" s="144"/>
      <c r="AF722" s="144"/>
      <c r="AG722" s="324">
        <v>2025</v>
      </c>
      <c r="AH722" s="128"/>
      <c r="AI722" s="172"/>
      <c r="AJ722" s="172"/>
      <c r="AK722" s="141">
        <f t="shared" si="161"/>
        <v>677</v>
      </c>
      <c r="AL722" s="35" t="s">
        <v>153</v>
      </c>
      <c r="AM722" s="141" t="str">
        <f t="shared" si="162"/>
        <v>677.</v>
      </c>
      <c r="AN722" s="147"/>
      <c r="AO722" s="35"/>
      <c r="AP722" s="16"/>
    </row>
    <row r="723" spans="1:42" ht="22.5" customHeight="1" x14ac:dyDescent="0.25">
      <c r="A723" s="68" t="str">
        <f t="shared" si="177"/>
        <v>678.</v>
      </c>
      <c r="B723" s="25">
        <v>1264</v>
      </c>
      <c r="C723" s="36" t="s">
        <v>1332</v>
      </c>
      <c r="D723" s="30">
        <v>1977</v>
      </c>
      <c r="E723" s="111" t="s">
        <v>2932</v>
      </c>
      <c r="F723" s="68" t="s">
        <v>2934</v>
      </c>
      <c r="G723" s="30">
        <v>2</v>
      </c>
      <c r="H723" s="30">
        <v>2</v>
      </c>
      <c r="I723" s="144">
        <v>779.84</v>
      </c>
      <c r="J723" s="144">
        <v>749.6</v>
      </c>
      <c r="K723" s="144">
        <v>749.6</v>
      </c>
      <c r="L723" s="30">
        <v>24</v>
      </c>
      <c r="M723" s="144">
        <f t="shared" si="178"/>
        <v>2128200</v>
      </c>
      <c r="N723" s="144"/>
      <c r="O723" s="144"/>
      <c r="P723" s="144"/>
      <c r="Q723" s="144">
        <f t="shared" si="179"/>
        <v>2128200</v>
      </c>
      <c r="R723" s="144"/>
      <c r="S723" s="30"/>
      <c r="T723" s="144"/>
      <c r="U723" s="144">
        <v>600</v>
      </c>
      <c r="V723" s="322">
        <f>U723*3547</f>
        <v>2128200</v>
      </c>
      <c r="W723" s="144"/>
      <c r="X723" s="144"/>
      <c r="Y723" s="144"/>
      <c r="Z723" s="144"/>
      <c r="AA723" s="144"/>
      <c r="AB723" s="144"/>
      <c r="AC723" s="144"/>
      <c r="AD723" s="144"/>
      <c r="AE723" s="144"/>
      <c r="AF723" s="144"/>
      <c r="AG723" s="324">
        <v>2025</v>
      </c>
      <c r="AH723" s="128"/>
      <c r="AI723" s="172"/>
      <c r="AJ723" s="172"/>
      <c r="AK723" s="141">
        <f t="shared" si="161"/>
        <v>678</v>
      </c>
      <c r="AL723" s="35" t="s">
        <v>153</v>
      </c>
      <c r="AM723" s="141" t="str">
        <f t="shared" si="162"/>
        <v>678.</v>
      </c>
      <c r="AN723" s="147"/>
      <c r="AO723" s="35"/>
      <c r="AP723" s="16"/>
    </row>
    <row r="724" spans="1:42" ht="22.5" customHeight="1" x14ac:dyDescent="0.25">
      <c r="A724" s="68" t="str">
        <f t="shared" si="177"/>
        <v>679.</v>
      </c>
      <c r="B724" s="25">
        <v>1276</v>
      </c>
      <c r="C724" s="36" t="s">
        <v>1335</v>
      </c>
      <c r="D724" s="30">
        <v>1976</v>
      </c>
      <c r="E724" s="111" t="s">
        <v>2932</v>
      </c>
      <c r="F724" s="68" t="s">
        <v>2934</v>
      </c>
      <c r="G724" s="30">
        <v>2</v>
      </c>
      <c r="H724" s="30">
        <v>2</v>
      </c>
      <c r="I724" s="144">
        <v>770.8</v>
      </c>
      <c r="J724" s="144">
        <v>751.8</v>
      </c>
      <c r="K724" s="144">
        <v>751.8</v>
      </c>
      <c r="L724" s="30">
        <v>25</v>
      </c>
      <c r="M724" s="144">
        <f>R724+T724+V724+X724+Z724+AB724+AE724+AF724</f>
        <v>154050</v>
      </c>
      <c r="N724" s="144"/>
      <c r="O724" s="144"/>
      <c r="P724" s="144"/>
      <c r="Q724" s="144">
        <f>M724</f>
        <v>154050</v>
      </c>
      <c r="R724" s="322">
        <v>154050</v>
      </c>
      <c r="S724" s="12"/>
      <c r="T724" s="322"/>
      <c r="U724" s="322"/>
      <c r="V724" s="322"/>
      <c r="W724" s="322"/>
      <c r="X724" s="322"/>
      <c r="Y724" s="322"/>
      <c r="Z724" s="322"/>
      <c r="AA724" s="322"/>
      <c r="AB724" s="322"/>
      <c r="AC724" s="322"/>
      <c r="AD724" s="322"/>
      <c r="AE724" s="322"/>
      <c r="AF724" s="322"/>
      <c r="AG724" s="324">
        <v>2025</v>
      </c>
      <c r="AH724" s="128"/>
      <c r="AI724" s="172"/>
      <c r="AJ724" s="172"/>
      <c r="AK724" s="141">
        <f t="shared" si="161"/>
        <v>679</v>
      </c>
      <c r="AL724" s="35" t="s">
        <v>153</v>
      </c>
      <c r="AM724" s="141" t="str">
        <f t="shared" si="162"/>
        <v>679.</v>
      </c>
      <c r="AN724" s="147"/>
      <c r="AO724" s="274"/>
      <c r="AP724" s="16"/>
    </row>
    <row r="725" spans="1:42" ht="22.5" customHeight="1" x14ac:dyDescent="0.25">
      <c r="A725" s="68" t="str">
        <f t="shared" si="177"/>
        <v>680.</v>
      </c>
      <c r="B725" s="25">
        <v>1278</v>
      </c>
      <c r="C725" s="174" t="s">
        <v>307</v>
      </c>
      <c r="D725" s="30">
        <v>1971</v>
      </c>
      <c r="E725" s="111" t="s">
        <v>2932</v>
      </c>
      <c r="F725" s="68" t="s">
        <v>2934</v>
      </c>
      <c r="G725" s="30">
        <v>2</v>
      </c>
      <c r="H725" s="30">
        <v>2</v>
      </c>
      <c r="I725" s="144">
        <v>520.6</v>
      </c>
      <c r="J725" s="144">
        <v>496.8</v>
      </c>
      <c r="K725" s="144">
        <v>496.8</v>
      </c>
      <c r="L725" s="30">
        <v>20</v>
      </c>
      <c r="M725" s="144">
        <f t="shared" ref="M725:M731" si="180">R725+T725+V725+X725+Z725+AB725+AE725+AF725</f>
        <v>57160</v>
      </c>
      <c r="N725" s="144"/>
      <c r="O725" s="144"/>
      <c r="P725" s="144"/>
      <c r="Q725" s="144">
        <f t="shared" ref="Q725:Q731" si="181">M725</f>
        <v>57160</v>
      </c>
      <c r="R725" s="144">
        <v>57160</v>
      </c>
      <c r="S725" s="30"/>
      <c r="T725" s="144"/>
      <c r="U725" s="144"/>
      <c r="V725" s="144"/>
      <c r="W725" s="144"/>
      <c r="X725" s="144"/>
      <c r="Y725" s="144"/>
      <c r="Z725" s="144"/>
      <c r="AA725" s="144"/>
      <c r="AB725" s="144"/>
      <c r="AC725" s="144"/>
      <c r="AD725" s="144"/>
      <c r="AE725" s="144"/>
      <c r="AF725" s="144"/>
      <c r="AG725" s="324">
        <v>2025</v>
      </c>
      <c r="AH725" s="128"/>
      <c r="AI725" s="172"/>
      <c r="AJ725" s="172"/>
      <c r="AK725" s="141">
        <f t="shared" si="161"/>
        <v>680</v>
      </c>
      <c r="AL725" s="35" t="s">
        <v>153</v>
      </c>
      <c r="AM725" s="141" t="str">
        <f t="shared" si="162"/>
        <v>680.</v>
      </c>
      <c r="AN725" s="147"/>
      <c r="AO725" s="35"/>
      <c r="AP725" s="16"/>
    </row>
    <row r="726" spans="1:42" ht="22.5" customHeight="1" x14ac:dyDescent="0.25">
      <c r="A726" s="68" t="str">
        <f t="shared" si="177"/>
        <v>681.</v>
      </c>
      <c r="B726" s="25">
        <v>1277</v>
      </c>
      <c r="C726" s="36" t="s">
        <v>1336</v>
      </c>
      <c r="D726" s="30">
        <v>1969</v>
      </c>
      <c r="E726" s="111" t="s">
        <v>2932</v>
      </c>
      <c r="F726" s="68" t="s">
        <v>2934</v>
      </c>
      <c r="G726" s="30">
        <v>2</v>
      </c>
      <c r="H726" s="30">
        <v>1</v>
      </c>
      <c r="I726" s="144">
        <v>380.5</v>
      </c>
      <c r="J726" s="144">
        <v>360.1</v>
      </c>
      <c r="K726" s="144">
        <v>360.1</v>
      </c>
      <c r="L726" s="30">
        <v>23</v>
      </c>
      <c r="M726" s="144">
        <f t="shared" si="180"/>
        <v>172536</v>
      </c>
      <c r="N726" s="144"/>
      <c r="O726" s="144"/>
      <c r="P726" s="144"/>
      <c r="Q726" s="144">
        <f t="shared" si="181"/>
        <v>172536</v>
      </c>
      <c r="R726" s="144">
        <v>172536</v>
      </c>
      <c r="S726" s="30"/>
      <c r="T726" s="144"/>
      <c r="U726" s="144"/>
      <c r="V726" s="144"/>
      <c r="W726" s="144"/>
      <c r="X726" s="144"/>
      <c r="Y726" s="144"/>
      <c r="Z726" s="144"/>
      <c r="AA726" s="144"/>
      <c r="AB726" s="144"/>
      <c r="AC726" s="144"/>
      <c r="AD726" s="144"/>
      <c r="AE726" s="144"/>
      <c r="AF726" s="144"/>
      <c r="AG726" s="324">
        <v>2025</v>
      </c>
      <c r="AH726" s="128"/>
      <c r="AI726" s="172"/>
      <c r="AJ726" s="172"/>
      <c r="AK726" s="141">
        <f t="shared" si="161"/>
        <v>681</v>
      </c>
      <c r="AL726" s="35" t="s">
        <v>153</v>
      </c>
      <c r="AM726" s="141" t="str">
        <f t="shared" si="162"/>
        <v>681.</v>
      </c>
      <c r="AN726" s="147"/>
      <c r="AP726" s="16"/>
    </row>
    <row r="727" spans="1:42" ht="22.5" customHeight="1" x14ac:dyDescent="0.25">
      <c r="A727" s="68" t="str">
        <f t="shared" si="177"/>
        <v>682.</v>
      </c>
      <c r="B727" s="25">
        <v>1321</v>
      </c>
      <c r="C727" s="36" t="s">
        <v>1340</v>
      </c>
      <c r="D727" s="30">
        <v>1977</v>
      </c>
      <c r="E727" s="111" t="s">
        <v>2932</v>
      </c>
      <c r="F727" s="111" t="s">
        <v>2933</v>
      </c>
      <c r="G727" s="30">
        <v>3</v>
      </c>
      <c r="H727" s="30">
        <v>4</v>
      </c>
      <c r="I727" s="144">
        <v>2159.4</v>
      </c>
      <c r="J727" s="144">
        <v>2124.5</v>
      </c>
      <c r="K727" s="144">
        <v>2124.5</v>
      </c>
      <c r="L727" s="30">
        <v>84</v>
      </c>
      <c r="M727" s="144">
        <f t="shared" si="180"/>
        <v>3477100</v>
      </c>
      <c r="N727" s="144"/>
      <c r="O727" s="144"/>
      <c r="P727" s="144"/>
      <c r="Q727" s="144">
        <f t="shared" si="181"/>
        <v>3477100</v>
      </c>
      <c r="R727" s="322">
        <v>462150</v>
      </c>
      <c r="S727" s="12"/>
      <c r="T727" s="322"/>
      <c r="U727" s="322">
        <v>850</v>
      </c>
      <c r="V727" s="322">
        <f>U727*3547</f>
        <v>3014950</v>
      </c>
      <c r="W727" s="322"/>
      <c r="X727" s="322"/>
      <c r="Y727" s="322"/>
      <c r="Z727" s="322"/>
      <c r="AA727" s="322"/>
      <c r="AB727" s="322"/>
      <c r="AC727" s="322"/>
      <c r="AD727" s="322"/>
      <c r="AE727" s="322"/>
      <c r="AF727" s="322"/>
      <c r="AG727" s="324">
        <v>2025</v>
      </c>
      <c r="AH727" s="128"/>
      <c r="AI727" s="172"/>
      <c r="AJ727" s="172"/>
      <c r="AK727" s="141">
        <f t="shared" si="161"/>
        <v>682</v>
      </c>
      <c r="AL727" s="35" t="s">
        <v>153</v>
      </c>
      <c r="AM727" s="141" t="str">
        <f t="shared" si="162"/>
        <v>682.</v>
      </c>
      <c r="AN727" s="147"/>
      <c r="AO727" s="274"/>
      <c r="AP727" s="16"/>
    </row>
    <row r="728" spans="1:42" ht="22.5" customHeight="1" x14ac:dyDescent="0.25">
      <c r="A728" s="68" t="str">
        <f t="shared" si="177"/>
        <v>683.</v>
      </c>
      <c r="B728" s="25">
        <v>1281</v>
      </c>
      <c r="C728" s="174" t="s">
        <v>309</v>
      </c>
      <c r="D728" s="30">
        <v>1973</v>
      </c>
      <c r="E728" s="111" t="s">
        <v>2932</v>
      </c>
      <c r="F728" s="68" t="s">
        <v>2934</v>
      </c>
      <c r="G728" s="30">
        <v>2</v>
      </c>
      <c r="H728" s="30">
        <v>2</v>
      </c>
      <c r="I728" s="144">
        <v>516.1</v>
      </c>
      <c r="J728" s="144">
        <v>496.72</v>
      </c>
      <c r="K728" s="144">
        <v>496.72</v>
      </c>
      <c r="L728" s="30">
        <v>20</v>
      </c>
      <c r="M728" s="144">
        <f t="shared" si="180"/>
        <v>64305</v>
      </c>
      <c r="N728" s="144"/>
      <c r="O728" s="144"/>
      <c r="P728" s="144"/>
      <c r="Q728" s="144">
        <f t="shared" si="181"/>
        <v>64305</v>
      </c>
      <c r="R728" s="144">
        <v>64305</v>
      </c>
      <c r="S728" s="30"/>
      <c r="T728" s="144"/>
      <c r="U728" s="144"/>
      <c r="V728" s="144"/>
      <c r="W728" s="144"/>
      <c r="X728" s="144"/>
      <c r="Y728" s="144"/>
      <c r="Z728" s="144"/>
      <c r="AA728" s="144"/>
      <c r="AB728" s="144"/>
      <c r="AC728" s="144"/>
      <c r="AD728" s="144"/>
      <c r="AE728" s="144"/>
      <c r="AF728" s="144"/>
      <c r="AG728" s="324">
        <v>2025</v>
      </c>
      <c r="AH728" s="128"/>
      <c r="AI728" s="172"/>
      <c r="AJ728" s="172"/>
      <c r="AK728" s="141">
        <f t="shared" si="161"/>
        <v>683</v>
      </c>
      <c r="AL728" s="35" t="s">
        <v>153</v>
      </c>
      <c r="AM728" s="141" t="str">
        <f t="shared" si="162"/>
        <v>683.</v>
      </c>
      <c r="AN728" s="147"/>
      <c r="AP728" s="16"/>
    </row>
    <row r="729" spans="1:42" ht="22.5" customHeight="1" x14ac:dyDescent="0.25">
      <c r="A729" s="68" t="str">
        <f t="shared" si="177"/>
        <v>684.</v>
      </c>
      <c r="B729" s="25">
        <v>1307</v>
      </c>
      <c r="C729" s="37" t="s">
        <v>2889</v>
      </c>
      <c r="D729" s="30">
        <v>1963</v>
      </c>
      <c r="E729" s="111" t="s">
        <v>2932</v>
      </c>
      <c r="F729" s="68" t="s">
        <v>2934</v>
      </c>
      <c r="G729" s="30">
        <v>2</v>
      </c>
      <c r="H729" s="30">
        <v>2</v>
      </c>
      <c r="I729" s="144">
        <v>685.7</v>
      </c>
      <c r="J729" s="144">
        <v>637.4</v>
      </c>
      <c r="K729" s="144">
        <v>591.70000000000005</v>
      </c>
      <c r="L729" s="30">
        <v>17</v>
      </c>
      <c r="M729" s="144">
        <f t="shared" si="180"/>
        <v>1177690</v>
      </c>
      <c r="N729" s="144"/>
      <c r="O729" s="144"/>
      <c r="P729" s="144"/>
      <c r="Q729" s="144">
        <f t="shared" si="181"/>
        <v>1177690</v>
      </c>
      <c r="R729" s="144">
        <v>1177690</v>
      </c>
      <c r="S729" s="30"/>
      <c r="T729" s="144"/>
      <c r="U729" s="144"/>
      <c r="V729" s="144"/>
      <c r="W729" s="144"/>
      <c r="X729" s="144"/>
      <c r="Y729" s="144"/>
      <c r="Z729" s="144"/>
      <c r="AA729" s="144"/>
      <c r="AB729" s="144"/>
      <c r="AC729" s="144"/>
      <c r="AD729" s="144"/>
      <c r="AE729" s="144"/>
      <c r="AF729" s="144"/>
      <c r="AG729" s="324">
        <v>2025</v>
      </c>
      <c r="AH729" s="128"/>
      <c r="AI729" s="172"/>
      <c r="AJ729" s="172"/>
      <c r="AK729" s="141">
        <f t="shared" si="161"/>
        <v>684</v>
      </c>
      <c r="AL729" s="35" t="s">
        <v>153</v>
      </c>
      <c r="AM729" s="141" t="str">
        <f t="shared" si="162"/>
        <v>684.</v>
      </c>
      <c r="AN729" s="147"/>
      <c r="AO729" s="35"/>
      <c r="AP729" s="16"/>
    </row>
    <row r="730" spans="1:42" ht="22.5" customHeight="1" x14ac:dyDescent="0.25">
      <c r="A730" s="68" t="str">
        <f t="shared" si="177"/>
        <v>685.</v>
      </c>
      <c r="B730" s="25">
        <v>1332</v>
      </c>
      <c r="C730" s="174" t="s">
        <v>2890</v>
      </c>
      <c r="D730" s="30">
        <v>1970</v>
      </c>
      <c r="E730" s="111" t="s">
        <v>2932</v>
      </c>
      <c r="F730" s="68" t="s">
        <v>2934</v>
      </c>
      <c r="G730" s="30">
        <v>2</v>
      </c>
      <c r="H730" s="30">
        <v>1</v>
      </c>
      <c r="I730" s="144">
        <v>315.2</v>
      </c>
      <c r="J730" s="144">
        <v>303.3</v>
      </c>
      <c r="K730" s="144">
        <v>303.3</v>
      </c>
      <c r="L730" s="30">
        <v>17</v>
      </c>
      <c r="M730" s="144">
        <f t="shared" si="180"/>
        <v>57160</v>
      </c>
      <c r="N730" s="144"/>
      <c r="O730" s="144"/>
      <c r="P730" s="144"/>
      <c r="Q730" s="144">
        <f t="shared" si="181"/>
        <v>57160</v>
      </c>
      <c r="R730" s="144">
        <v>57160</v>
      </c>
      <c r="S730" s="30"/>
      <c r="T730" s="144"/>
      <c r="U730" s="144"/>
      <c r="V730" s="144"/>
      <c r="W730" s="144"/>
      <c r="X730" s="144"/>
      <c r="Y730" s="144"/>
      <c r="Z730" s="144"/>
      <c r="AA730" s="144"/>
      <c r="AB730" s="144"/>
      <c r="AC730" s="144"/>
      <c r="AD730" s="144"/>
      <c r="AE730" s="144"/>
      <c r="AF730" s="144"/>
      <c r="AG730" s="324">
        <v>2025</v>
      </c>
      <c r="AH730" s="128"/>
      <c r="AI730" s="172"/>
      <c r="AJ730" s="172"/>
      <c r="AK730" s="141">
        <f t="shared" si="161"/>
        <v>685</v>
      </c>
      <c r="AL730" s="35" t="s">
        <v>153</v>
      </c>
      <c r="AM730" s="141" t="str">
        <f t="shared" si="162"/>
        <v>685.</v>
      </c>
      <c r="AN730" s="147"/>
      <c r="AO730" s="35"/>
      <c r="AP730" s="16"/>
    </row>
    <row r="731" spans="1:42" ht="22.5" customHeight="1" x14ac:dyDescent="0.25">
      <c r="A731" s="68" t="str">
        <f t="shared" si="177"/>
        <v>686.</v>
      </c>
      <c r="B731" s="25">
        <v>1306</v>
      </c>
      <c r="C731" s="174" t="s">
        <v>2891</v>
      </c>
      <c r="D731" s="30">
        <v>1969</v>
      </c>
      <c r="E731" s="111" t="s">
        <v>2932</v>
      </c>
      <c r="F731" s="68" t="s">
        <v>2934</v>
      </c>
      <c r="G731" s="30">
        <v>4</v>
      </c>
      <c r="H731" s="30">
        <v>3</v>
      </c>
      <c r="I731" s="144">
        <v>2155.6</v>
      </c>
      <c r="J731" s="144">
        <v>1995.6</v>
      </c>
      <c r="K731" s="144">
        <v>1995.56</v>
      </c>
      <c r="L731" s="30">
        <v>73</v>
      </c>
      <c r="M731" s="144">
        <f t="shared" si="180"/>
        <v>1054690</v>
      </c>
      <c r="N731" s="144"/>
      <c r="O731" s="144"/>
      <c r="P731" s="144"/>
      <c r="Q731" s="144">
        <f t="shared" si="181"/>
        <v>1054690</v>
      </c>
      <c r="R731" s="144">
        <v>1054690</v>
      </c>
      <c r="S731" s="30"/>
      <c r="T731" s="144"/>
      <c r="U731" s="144"/>
      <c r="V731" s="144"/>
      <c r="W731" s="144"/>
      <c r="X731" s="144"/>
      <c r="Y731" s="144"/>
      <c r="Z731" s="144"/>
      <c r="AA731" s="144"/>
      <c r="AB731" s="144"/>
      <c r="AC731" s="144"/>
      <c r="AD731" s="144"/>
      <c r="AE731" s="144"/>
      <c r="AF731" s="144"/>
      <c r="AG731" s="324">
        <v>2025</v>
      </c>
      <c r="AH731" s="128"/>
      <c r="AI731" s="172"/>
      <c r="AJ731" s="172"/>
      <c r="AK731" s="141">
        <f t="shared" si="161"/>
        <v>686</v>
      </c>
      <c r="AL731" s="35" t="s">
        <v>153</v>
      </c>
      <c r="AM731" s="141" t="str">
        <f t="shared" si="162"/>
        <v>686.</v>
      </c>
      <c r="AN731" s="147"/>
      <c r="AO731" s="35"/>
      <c r="AP731" s="16"/>
    </row>
    <row r="732" spans="1:42" ht="22.5" customHeight="1" x14ac:dyDescent="0.25">
      <c r="A732" s="68" t="str">
        <f t="shared" si="177"/>
        <v>687.</v>
      </c>
      <c r="B732" s="25">
        <v>1295</v>
      </c>
      <c r="C732" s="174" t="s">
        <v>310</v>
      </c>
      <c r="D732" s="30">
        <v>1973</v>
      </c>
      <c r="E732" s="111" t="s">
        <v>2932</v>
      </c>
      <c r="F732" s="68" t="s">
        <v>2934</v>
      </c>
      <c r="G732" s="30">
        <v>2</v>
      </c>
      <c r="H732" s="30">
        <v>1</v>
      </c>
      <c r="I732" s="144">
        <v>364.2</v>
      </c>
      <c r="J732" s="144">
        <v>334.9</v>
      </c>
      <c r="K732" s="144">
        <v>334.9</v>
      </c>
      <c r="L732" s="30">
        <v>16</v>
      </c>
      <c r="M732" s="144">
        <f>R732+T732+V732+X732+Z732+AB732+AE732+AF732</f>
        <v>50015</v>
      </c>
      <c r="N732" s="144"/>
      <c r="O732" s="144"/>
      <c r="P732" s="144"/>
      <c r="Q732" s="144">
        <f>M732</f>
        <v>50015</v>
      </c>
      <c r="R732" s="144">
        <v>50015</v>
      </c>
      <c r="S732" s="30"/>
      <c r="T732" s="144"/>
      <c r="U732" s="144"/>
      <c r="V732" s="144"/>
      <c r="W732" s="144"/>
      <c r="X732" s="144"/>
      <c r="Y732" s="144"/>
      <c r="Z732" s="144"/>
      <c r="AA732" s="144"/>
      <c r="AB732" s="144"/>
      <c r="AC732" s="144"/>
      <c r="AD732" s="144"/>
      <c r="AE732" s="144"/>
      <c r="AF732" s="144"/>
      <c r="AG732" s="324">
        <v>2025</v>
      </c>
      <c r="AH732" s="128"/>
      <c r="AI732" s="172"/>
      <c r="AJ732" s="172"/>
      <c r="AK732" s="141">
        <f t="shared" si="161"/>
        <v>687</v>
      </c>
      <c r="AL732" s="35" t="s">
        <v>153</v>
      </c>
      <c r="AM732" s="141" t="str">
        <f t="shared" si="162"/>
        <v>687.</v>
      </c>
      <c r="AN732" s="147"/>
      <c r="AO732" s="35"/>
      <c r="AP732" s="16"/>
    </row>
    <row r="733" spans="1:42" ht="22.5" customHeight="1" x14ac:dyDescent="0.25">
      <c r="A733" s="68" t="str">
        <f>AM733</f>
        <v>688.</v>
      </c>
      <c r="B733" s="25">
        <v>1261</v>
      </c>
      <c r="C733" s="36" t="s">
        <v>2892</v>
      </c>
      <c r="D733" s="30">
        <v>1974</v>
      </c>
      <c r="E733" s="111" t="s">
        <v>2932</v>
      </c>
      <c r="F733" s="68" t="s">
        <v>2934</v>
      </c>
      <c r="G733" s="30">
        <v>2</v>
      </c>
      <c r="H733" s="30">
        <v>1</v>
      </c>
      <c r="I733" s="144">
        <v>657.3</v>
      </c>
      <c r="J733" s="144">
        <v>378.9</v>
      </c>
      <c r="K733" s="144">
        <v>378.9</v>
      </c>
      <c r="L733" s="30">
        <v>12</v>
      </c>
      <c r="M733" s="144">
        <f>R733+T733+V733+X733+Z733+AB733+AE733+AF733</f>
        <v>3347735</v>
      </c>
      <c r="N733" s="144"/>
      <c r="O733" s="144"/>
      <c r="P733" s="144"/>
      <c r="Q733" s="144">
        <f>M733</f>
        <v>3347735</v>
      </c>
      <c r="R733" s="144"/>
      <c r="S733" s="30"/>
      <c r="T733" s="144"/>
      <c r="U733" s="144">
        <v>445</v>
      </c>
      <c r="V733" s="322">
        <f>U733*7523</f>
        <v>3347735</v>
      </c>
      <c r="W733" s="144"/>
      <c r="X733" s="144"/>
      <c r="Y733" s="144"/>
      <c r="Z733" s="144"/>
      <c r="AA733" s="144"/>
      <c r="AB733" s="144"/>
      <c r="AC733" s="144"/>
      <c r="AD733" s="144"/>
      <c r="AE733" s="144"/>
      <c r="AF733" s="144"/>
      <c r="AG733" s="324">
        <v>2025</v>
      </c>
      <c r="AH733" s="128"/>
      <c r="AI733" s="172"/>
      <c r="AJ733" s="172"/>
      <c r="AK733" s="141">
        <f t="shared" si="161"/>
        <v>688</v>
      </c>
      <c r="AL733" s="35" t="s">
        <v>153</v>
      </c>
      <c r="AM733" s="141" t="str">
        <f t="shared" si="162"/>
        <v>688.</v>
      </c>
      <c r="AN733" s="147"/>
      <c r="AO733" s="35"/>
      <c r="AP733" s="16"/>
    </row>
    <row r="734" spans="1:42" ht="22.5" customHeight="1" x14ac:dyDescent="0.25">
      <c r="A734" s="68" t="str">
        <f t="shared" ref="A734:A771" si="182">AM734</f>
        <v>689.</v>
      </c>
      <c r="B734" s="25">
        <v>1303</v>
      </c>
      <c r="C734" s="37" t="s">
        <v>305</v>
      </c>
      <c r="D734" s="30">
        <v>1964</v>
      </c>
      <c r="E734" s="111" t="s">
        <v>2932</v>
      </c>
      <c r="F734" s="68" t="s">
        <v>2934</v>
      </c>
      <c r="G734" s="30">
        <v>3</v>
      </c>
      <c r="H734" s="30">
        <v>2</v>
      </c>
      <c r="I734" s="144">
        <v>968.3</v>
      </c>
      <c r="J734" s="144">
        <v>938.9</v>
      </c>
      <c r="K734" s="144">
        <v>938.9</v>
      </c>
      <c r="L734" s="30">
        <v>33</v>
      </c>
      <c r="M734" s="144">
        <f t="shared" ref="M734:M738" si="183">R734+T734+V734+X734+Z734+AB734+AE734+AF734</f>
        <v>1827450</v>
      </c>
      <c r="N734" s="144"/>
      <c r="O734" s="144"/>
      <c r="P734" s="144"/>
      <c r="Q734" s="144">
        <f t="shared" ref="Q734:Q738" si="184">M734</f>
        <v>1827450</v>
      </c>
      <c r="R734" s="144">
        <v>1827450</v>
      </c>
      <c r="S734" s="30"/>
      <c r="T734" s="144"/>
      <c r="U734" s="144"/>
      <c r="V734" s="144"/>
      <c r="W734" s="144"/>
      <c r="X734" s="144"/>
      <c r="Y734" s="144"/>
      <c r="Z734" s="144"/>
      <c r="AA734" s="144"/>
      <c r="AB734" s="144"/>
      <c r="AC734" s="144"/>
      <c r="AD734" s="144"/>
      <c r="AE734" s="144"/>
      <c r="AF734" s="144"/>
      <c r="AG734" s="324">
        <v>2025</v>
      </c>
      <c r="AH734" s="128"/>
      <c r="AI734" s="172"/>
      <c r="AJ734" s="172"/>
      <c r="AK734" s="141">
        <f t="shared" ref="AK734:AK797" si="185">MAX(AK730:AK733)+1</f>
        <v>689</v>
      </c>
      <c r="AL734" s="35" t="s">
        <v>153</v>
      </c>
      <c r="AM734" s="141" t="str">
        <f t="shared" ref="AM734:AM797" si="186">CONCATENATE(AK734,AL734)</f>
        <v>689.</v>
      </c>
      <c r="AN734" s="147"/>
      <c r="AO734" s="35"/>
      <c r="AP734" s="16"/>
    </row>
    <row r="735" spans="1:42" ht="22.5" customHeight="1" x14ac:dyDescent="0.25">
      <c r="A735" s="68" t="str">
        <f t="shared" si="182"/>
        <v>690.</v>
      </c>
      <c r="B735" s="25">
        <v>1271</v>
      </c>
      <c r="C735" s="174" t="s">
        <v>306</v>
      </c>
      <c r="D735" s="30">
        <v>1972</v>
      </c>
      <c r="E735" s="111" t="s">
        <v>2932</v>
      </c>
      <c r="F735" s="111" t="s">
        <v>2935</v>
      </c>
      <c r="G735" s="30">
        <v>2</v>
      </c>
      <c r="H735" s="30">
        <v>1</v>
      </c>
      <c r="I735" s="144">
        <v>412.8</v>
      </c>
      <c r="J735" s="144">
        <v>395.7</v>
      </c>
      <c r="K735" s="144">
        <v>395.7</v>
      </c>
      <c r="L735" s="30">
        <v>23</v>
      </c>
      <c r="M735" s="144">
        <f t="shared" si="183"/>
        <v>71450</v>
      </c>
      <c r="N735" s="144"/>
      <c r="O735" s="144"/>
      <c r="P735" s="144"/>
      <c r="Q735" s="144">
        <f t="shared" si="184"/>
        <v>71450</v>
      </c>
      <c r="R735" s="144">
        <v>71450</v>
      </c>
      <c r="S735" s="30"/>
      <c r="T735" s="144"/>
      <c r="U735" s="144"/>
      <c r="V735" s="144"/>
      <c r="W735" s="144"/>
      <c r="X735" s="144"/>
      <c r="Y735" s="144"/>
      <c r="Z735" s="144"/>
      <c r="AA735" s="144"/>
      <c r="AB735" s="144"/>
      <c r="AC735" s="144"/>
      <c r="AD735" s="144"/>
      <c r="AE735" s="144"/>
      <c r="AF735" s="144"/>
      <c r="AG735" s="324">
        <v>2025</v>
      </c>
      <c r="AH735" s="128"/>
      <c r="AI735" s="172"/>
      <c r="AJ735" s="172"/>
      <c r="AK735" s="141">
        <f t="shared" si="185"/>
        <v>690</v>
      </c>
      <c r="AL735" s="35" t="s">
        <v>153</v>
      </c>
      <c r="AM735" s="141" t="str">
        <f t="shared" si="186"/>
        <v>690.</v>
      </c>
      <c r="AN735" s="147"/>
      <c r="AO735" s="274"/>
      <c r="AP735" s="16"/>
    </row>
    <row r="736" spans="1:42" ht="22.5" customHeight="1" x14ac:dyDescent="0.25">
      <c r="A736" s="68" t="str">
        <f t="shared" si="182"/>
        <v>691.</v>
      </c>
      <c r="B736" s="25">
        <v>1279</v>
      </c>
      <c r="C736" s="37" t="s">
        <v>308</v>
      </c>
      <c r="D736" s="30">
        <v>1972</v>
      </c>
      <c r="E736" s="111" t="s">
        <v>2932</v>
      </c>
      <c r="F736" s="68" t="s">
        <v>2934</v>
      </c>
      <c r="G736" s="30">
        <v>2</v>
      </c>
      <c r="H736" s="30">
        <v>1</v>
      </c>
      <c r="I736" s="144">
        <v>356.17</v>
      </c>
      <c r="J736" s="144">
        <v>322.60000000000002</v>
      </c>
      <c r="K736" s="144">
        <v>322.60000000000002</v>
      </c>
      <c r="L736" s="30">
        <v>17</v>
      </c>
      <c r="M736" s="144">
        <f t="shared" si="183"/>
        <v>28580</v>
      </c>
      <c r="N736" s="144"/>
      <c r="O736" s="144"/>
      <c r="P736" s="144"/>
      <c r="Q736" s="144">
        <f t="shared" si="184"/>
        <v>28580</v>
      </c>
      <c r="R736" s="144">
        <v>28580</v>
      </c>
      <c r="S736" s="30"/>
      <c r="T736" s="144"/>
      <c r="U736" s="144"/>
      <c r="V736" s="144"/>
      <c r="W736" s="144"/>
      <c r="X736" s="144"/>
      <c r="Y736" s="144"/>
      <c r="Z736" s="144"/>
      <c r="AA736" s="144"/>
      <c r="AB736" s="144"/>
      <c r="AC736" s="144"/>
      <c r="AD736" s="144"/>
      <c r="AE736" s="144"/>
      <c r="AF736" s="144"/>
      <c r="AG736" s="324">
        <v>2025</v>
      </c>
      <c r="AH736" s="128"/>
      <c r="AI736" s="172"/>
      <c r="AJ736" s="172"/>
      <c r="AK736" s="141">
        <f t="shared" si="185"/>
        <v>691</v>
      </c>
      <c r="AL736" s="35" t="s">
        <v>153</v>
      </c>
      <c r="AM736" s="141" t="str">
        <f t="shared" si="186"/>
        <v>691.</v>
      </c>
      <c r="AN736" s="147"/>
      <c r="AO736" s="35"/>
      <c r="AP736" s="16"/>
    </row>
    <row r="737" spans="1:42" ht="22.5" customHeight="1" x14ac:dyDescent="0.25">
      <c r="A737" s="68" t="str">
        <f t="shared" si="182"/>
        <v>692.</v>
      </c>
      <c r="B737" s="25">
        <v>1288</v>
      </c>
      <c r="C737" s="36" t="s">
        <v>1337</v>
      </c>
      <c r="D737" s="30">
        <v>1975</v>
      </c>
      <c r="E737" s="111" t="s">
        <v>2932</v>
      </c>
      <c r="F737" s="68" t="s">
        <v>2934</v>
      </c>
      <c r="G737" s="30">
        <v>2</v>
      </c>
      <c r="H737" s="30">
        <v>2</v>
      </c>
      <c r="I737" s="144">
        <v>760</v>
      </c>
      <c r="J737" s="144">
        <v>725.4</v>
      </c>
      <c r="K737" s="144">
        <v>725.4</v>
      </c>
      <c r="L737" s="30">
        <v>40</v>
      </c>
      <c r="M737" s="144">
        <f t="shared" si="183"/>
        <v>6710516</v>
      </c>
      <c r="N737" s="144"/>
      <c r="O737" s="144"/>
      <c r="P737" s="144"/>
      <c r="Q737" s="144">
        <f t="shared" si="184"/>
        <v>6710516</v>
      </c>
      <c r="R737" s="144"/>
      <c r="S737" s="30"/>
      <c r="T737" s="144"/>
      <c r="U737" s="144">
        <v>892</v>
      </c>
      <c r="V737" s="322">
        <f>U737*7523</f>
        <v>6710516</v>
      </c>
      <c r="W737" s="144"/>
      <c r="X737" s="144"/>
      <c r="Y737" s="144"/>
      <c r="Z737" s="144"/>
      <c r="AA737" s="144"/>
      <c r="AB737" s="144"/>
      <c r="AC737" s="144"/>
      <c r="AD737" s="144"/>
      <c r="AE737" s="144"/>
      <c r="AF737" s="144"/>
      <c r="AG737" s="324">
        <v>2025</v>
      </c>
      <c r="AH737" s="128"/>
      <c r="AI737" s="172"/>
      <c r="AJ737" s="172"/>
      <c r="AK737" s="141">
        <f t="shared" si="185"/>
        <v>692</v>
      </c>
      <c r="AL737" s="35" t="s">
        <v>153</v>
      </c>
      <c r="AM737" s="141" t="str">
        <f t="shared" si="186"/>
        <v>692.</v>
      </c>
      <c r="AN737" s="147"/>
      <c r="AO737" s="35"/>
      <c r="AP737" s="16"/>
    </row>
    <row r="738" spans="1:42" ht="22.5" customHeight="1" x14ac:dyDescent="0.25">
      <c r="A738" s="68" t="str">
        <f t="shared" si="182"/>
        <v>693.</v>
      </c>
      <c r="B738" s="25">
        <v>1293</v>
      </c>
      <c r="C738" s="36" t="s">
        <v>1339</v>
      </c>
      <c r="D738" s="30">
        <v>1976</v>
      </c>
      <c r="E738" s="111" t="s">
        <v>2932</v>
      </c>
      <c r="F738" s="111" t="s">
        <v>2935</v>
      </c>
      <c r="G738" s="30">
        <v>2</v>
      </c>
      <c r="H738" s="30">
        <v>1</v>
      </c>
      <c r="I738" s="144">
        <v>205.6</v>
      </c>
      <c r="J738" s="144">
        <v>193.3</v>
      </c>
      <c r="K738" s="144">
        <v>193.3</v>
      </c>
      <c r="L738" s="30">
        <v>8</v>
      </c>
      <c r="M738" s="144">
        <f t="shared" si="183"/>
        <v>1775428</v>
      </c>
      <c r="N738" s="144"/>
      <c r="O738" s="144"/>
      <c r="P738" s="144"/>
      <c r="Q738" s="144">
        <f t="shared" si="184"/>
        <v>1775428</v>
      </c>
      <c r="R738" s="144"/>
      <c r="S738" s="30"/>
      <c r="T738" s="144"/>
      <c r="U738" s="144">
        <v>236</v>
      </c>
      <c r="V738" s="144">
        <f>U738*7523</f>
        <v>1775428</v>
      </c>
      <c r="W738" s="144"/>
      <c r="X738" s="144"/>
      <c r="Y738" s="144"/>
      <c r="Z738" s="144"/>
      <c r="AA738" s="144"/>
      <c r="AB738" s="144"/>
      <c r="AC738" s="144"/>
      <c r="AD738" s="144"/>
      <c r="AE738" s="144"/>
      <c r="AF738" s="144"/>
      <c r="AG738" s="324">
        <v>2025</v>
      </c>
      <c r="AH738" s="128"/>
      <c r="AI738" s="172"/>
      <c r="AJ738" s="172"/>
      <c r="AK738" s="141">
        <f t="shared" si="185"/>
        <v>693</v>
      </c>
      <c r="AL738" s="35" t="s">
        <v>153</v>
      </c>
      <c r="AM738" s="141" t="str">
        <f t="shared" si="186"/>
        <v>693.</v>
      </c>
      <c r="AN738" s="147"/>
      <c r="AO738" s="35"/>
      <c r="AP738" s="16"/>
    </row>
    <row r="739" spans="1:42" ht="22.5" customHeight="1" x14ac:dyDescent="0.25">
      <c r="A739" s="68" t="str">
        <f t="shared" si="182"/>
        <v>694.</v>
      </c>
      <c r="B739" s="25">
        <v>1266</v>
      </c>
      <c r="C739" s="36" t="s">
        <v>2893</v>
      </c>
      <c r="D739" s="30">
        <v>1978</v>
      </c>
      <c r="E739" s="111" t="s">
        <v>2932</v>
      </c>
      <c r="F739" s="68" t="s">
        <v>2934</v>
      </c>
      <c r="G739" s="30">
        <v>2</v>
      </c>
      <c r="H739" s="30">
        <v>2</v>
      </c>
      <c r="I739" s="144">
        <v>790.3</v>
      </c>
      <c r="J739" s="144">
        <v>769.7</v>
      </c>
      <c r="K739" s="144">
        <v>769.7</v>
      </c>
      <c r="L739" s="30">
        <v>41</v>
      </c>
      <c r="M739" s="144">
        <f>R739+T739+V739+X739+Z739+AB739+AE739+AF739</f>
        <v>154050</v>
      </c>
      <c r="N739" s="144"/>
      <c r="O739" s="144"/>
      <c r="P739" s="144"/>
      <c r="Q739" s="144">
        <f>M739</f>
        <v>154050</v>
      </c>
      <c r="R739" s="322">
        <v>154050</v>
      </c>
      <c r="S739" s="12"/>
      <c r="T739" s="322"/>
      <c r="U739" s="322"/>
      <c r="V739" s="322"/>
      <c r="W739" s="322"/>
      <c r="X739" s="322"/>
      <c r="Y739" s="322"/>
      <c r="Z739" s="322"/>
      <c r="AA739" s="322"/>
      <c r="AB739" s="322"/>
      <c r="AC739" s="322"/>
      <c r="AD739" s="322"/>
      <c r="AE739" s="322"/>
      <c r="AF739" s="322"/>
      <c r="AG739" s="324">
        <v>2025</v>
      </c>
      <c r="AH739" s="128"/>
      <c r="AI739" s="172"/>
      <c r="AJ739" s="172"/>
      <c r="AK739" s="141">
        <f t="shared" si="185"/>
        <v>694</v>
      </c>
      <c r="AL739" s="35" t="s">
        <v>153</v>
      </c>
      <c r="AM739" s="141" t="str">
        <f t="shared" si="186"/>
        <v>694.</v>
      </c>
      <c r="AN739" s="147"/>
      <c r="AO739" s="274"/>
      <c r="AP739" s="16"/>
    </row>
    <row r="740" spans="1:42" ht="22.5" customHeight="1" x14ac:dyDescent="0.25">
      <c r="A740" s="68" t="str">
        <f t="shared" si="182"/>
        <v>695.</v>
      </c>
      <c r="B740" s="25">
        <v>1299</v>
      </c>
      <c r="C740" s="37" t="s">
        <v>2894</v>
      </c>
      <c r="D740" s="30">
        <v>1963</v>
      </c>
      <c r="E740" s="111" t="s">
        <v>2932</v>
      </c>
      <c r="F740" s="68" t="s">
        <v>2934</v>
      </c>
      <c r="G740" s="30">
        <v>2</v>
      </c>
      <c r="H740" s="30">
        <v>1</v>
      </c>
      <c r="I740" s="144">
        <v>335.2</v>
      </c>
      <c r="J740" s="144">
        <v>311.3</v>
      </c>
      <c r="K740" s="144">
        <v>311.3</v>
      </c>
      <c r="L740" s="30">
        <v>10</v>
      </c>
      <c r="M740" s="144">
        <f t="shared" ref="M740:M749" si="187">R740+T740+V740+X740+Z740+AB740+AE740+AF740</f>
        <v>64305</v>
      </c>
      <c r="N740" s="144"/>
      <c r="O740" s="144"/>
      <c r="P740" s="144"/>
      <c r="Q740" s="144">
        <f t="shared" ref="Q740:Q749" si="188">M740</f>
        <v>64305</v>
      </c>
      <c r="R740" s="144">
        <v>64305</v>
      </c>
      <c r="S740" s="30"/>
      <c r="T740" s="144"/>
      <c r="U740" s="144"/>
      <c r="V740" s="144"/>
      <c r="W740" s="144"/>
      <c r="X740" s="144"/>
      <c r="Y740" s="144"/>
      <c r="Z740" s="144"/>
      <c r="AA740" s="144"/>
      <c r="AB740" s="144"/>
      <c r="AC740" s="144"/>
      <c r="AD740" s="144"/>
      <c r="AE740" s="144"/>
      <c r="AF740" s="144"/>
      <c r="AG740" s="324">
        <v>2025</v>
      </c>
      <c r="AH740" s="128"/>
      <c r="AI740" s="172"/>
      <c r="AJ740" s="172"/>
      <c r="AK740" s="141">
        <f t="shared" si="185"/>
        <v>695</v>
      </c>
      <c r="AL740" s="35" t="s">
        <v>153</v>
      </c>
      <c r="AM740" s="141" t="str">
        <f t="shared" si="186"/>
        <v>695.</v>
      </c>
      <c r="AN740" s="147"/>
      <c r="AO740" s="35"/>
      <c r="AP740" s="16"/>
    </row>
    <row r="741" spans="1:42" ht="22.5" customHeight="1" x14ac:dyDescent="0.25">
      <c r="A741" s="68" t="str">
        <f t="shared" si="182"/>
        <v>696.</v>
      </c>
      <c r="B741" s="25">
        <v>1313</v>
      </c>
      <c r="C741" s="37" t="s">
        <v>2895</v>
      </c>
      <c r="D741" s="30">
        <v>1970</v>
      </c>
      <c r="E741" s="111" t="s">
        <v>2932</v>
      </c>
      <c r="F741" s="68" t="s">
        <v>2934</v>
      </c>
      <c r="G741" s="30">
        <v>2</v>
      </c>
      <c r="H741" s="30">
        <v>2</v>
      </c>
      <c r="I741" s="144">
        <v>511</v>
      </c>
      <c r="J741" s="144">
        <v>496</v>
      </c>
      <c r="K741" s="144">
        <v>496</v>
      </c>
      <c r="L741" s="30">
        <v>38</v>
      </c>
      <c r="M741" s="144">
        <f t="shared" si="187"/>
        <v>85740</v>
      </c>
      <c r="N741" s="144"/>
      <c r="O741" s="144"/>
      <c r="P741" s="144"/>
      <c r="Q741" s="144">
        <f t="shared" si="188"/>
        <v>85740</v>
      </c>
      <c r="R741" s="144">
        <v>85740</v>
      </c>
      <c r="S741" s="30"/>
      <c r="T741" s="144"/>
      <c r="U741" s="144"/>
      <c r="V741" s="144"/>
      <c r="W741" s="144"/>
      <c r="X741" s="144"/>
      <c r="Y741" s="144"/>
      <c r="Z741" s="144"/>
      <c r="AA741" s="144"/>
      <c r="AB741" s="144"/>
      <c r="AC741" s="144"/>
      <c r="AD741" s="144"/>
      <c r="AE741" s="144"/>
      <c r="AF741" s="144"/>
      <c r="AG741" s="324">
        <v>2025</v>
      </c>
      <c r="AH741" s="128"/>
      <c r="AI741" s="172"/>
      <c r="AJ741" s="172"/>
      <c r="AK741" s="141">
        <f t="shared" si="185"/>
        <v>696</v>
      </c>
      <c r="AL741" s="35" t="s">
        <v>153</v>
      </c>
      <c r="AM741" s="141" t="str">
        <f t="shared" si="186"/>
        <v>696.</v>
      </c>
      <c r="AN741" s="147"/>
      <c r="AO741" s="35"/>
      <c r="AP741" s="16"/>
    </row>
    <row r="742" spans="1:42" ht="22.5" customHeight="1" x14ac:dyDescent="0.25">
      <c r="A742" s="68" t="str">
        <f t="shared" si="182"/>
        <v>697.</v>
      </c>
      <c r="B742" s="25">
        <v>1358</v>
      </c>
      <c r="C742" s="174" t="s">
        <v>2896</v>
      </c>
      <c r="D742" s="30">
        <v>1970</v>
      </c>
      <c r="E742" s="111" t="s">
        <v>2932</v>
      </c>
      <c r="F742" s="111" t="s">
        <v>2935</v>
      </c>
      <c r="G742" s="30">
        <v>2</v>
      </c>
      <c r="H742" s="30">
        <v>1</v>
      </c>
      <c r="I742" s="144">
        <v>258.7</v>
      </c>
      <c r="J742" s="144">
        <v>249.3</v>
      </c>
      <c r="K742" s="144">
        <v>249.3</v>
      </c>
      <c r="L742" s="30">
        <v>8</v>
      </c>
      <c r="M742" s="144">
        <f t="shared" si="187"/>
        <v>57160</v>
      </c>
      <c r="N742" s="144"/>
      <c r="O742" s="144"/>
      <c r="P742" s="144"/>
      <c r="Q742" s="144">
        <f t="shared" si="188"/>
        <v>57160</v>
      </c>
      <c r="R742" s="144">
        <v>57160</v>
      </c>
      <c r="S742" s="30"/>
      <c r="T742" s="144"/>
      <c r="U742" s="144"/>
      <c r="V742" s="144"/>
      <c r="W742" s="144"/>
      <c r="X742" s="144"/>
      <c r="Y742" s="144"/>
      <c r="Z742" s="144"/>
      <c r="AA742" s="144"/>
      <c r="AB742" s="144"/>
      <c r="AC742" s="144"/>
      <c r="AD742" s="144"/>
      <c r="AE742" s="144"/>
      <c r="AF742" s="144"/>
      <c r="AG742" s="324">
        <v>2025</v>
      </c>
      <c r="AH742" s="128"/>
      <c r="AI742" s="172"/>
      <c r="AJ742" s="172"/>
      <c r="AK742" s="141">
        <f t="shared" si="185"/>
        <v>697</v>
      </c>
      <c r="AL742" s="35" t="s">
        <v>153</v>
      </c>
      <c r="AM742" s="141" t="str">
        <f t="shared" si="186"/>
        <v>697.</v>
      </c>
      <c r="AN742" s="147"/>
      <c r="AO742" s="35"/>
      <c r="AP742" s="16"/>
    </row>
    <row r="743" spans="1:42" ht="22.5" customHeight="1" x14ac:dyDescent="0.25">
      <c r="A743" s="68" t="str">
        <f t="shared" si="182"/>
        <v>698.</v>
      </c>
      <c r="B743" s="25">
        <v>1312</v>
      </c>
      <c r="C743" s="174" t="s">
        <v>2897</v>
      </c>
      <c r="D743" s="30">
        <v>1973</v>
      </c>
      <c r="E743" s="111" t="s">
        <v>2932</v>
      </c>
      <c r="F743" s="111" t="s">
        <v>2935</v>
      </c>
      <c r="G743" s="30">
        <v>1</v>
      </c>
      <c r="H743" s="30">
        <v>2</v>
      </c>
      <c r="I743" s="144">
        <v>267.39999999999998</v>
      </c>
      <c r="J743" s="144">
        <v>226.1</v>
      </c>
      <c r="K743" s="144">
        <v>226.1</v>
      </c>
      <c r="L743" s="30">
        <v>12</v>
      </c>
      <c r="M743" s="144">
        <f t="shared" si="187"/>
        <v>157131</v>
      </c>
      <c r="N743" s="144"/>
      <c r="O743" s="144"/>
      <c r="P743" s="144"/>
      <c r="Q743" s="144">
        <f t="shared" si="188"/>
        <v>157131</v>
      </c>
      <c r="R743" s="144">
        <v>157131</v>
      </c>
      <c r="S743" s="30"/>
      <c r="T743" s="144"/>
      <c r="U743" s="144"/>
      <c r="V743" s="144"/>
      <c r="W743" s="144"/>
      <c r="X743" s="144"/>
      <c r="Y743" s="144"/>
      <c r="Z743" s="144"/>
      <c r="AA743" s="144"/>
      <c r="AB743" s="144"/>
      <c r="AC743" s="144"/>
      <c r="AD743" s="144"/>
      <c r="AE743" s="144"/>
      <c r="AF743" s="144"/>
      <c r="AG743" s="324">
        <v>2025</v>
      </c>
      <c r="AH743" s="128"/>
      <c r="AI743" s="172"/>
      <c r="AJ743" s="172"/>
      <c r="AK743" s="141">
        <f t="shared" si="185"/>
        <v>698</v>
      </c>
      <c r="AL743" s="35" t="s">
        <v>153</v>
      </c>
      <c r="AM743" s="141" t="str">
        <f t="shared" si="186"/>
        <v>698.</v>
      </c>
      <c r="AN743" s="147"/>
      <c r="AP743" s="16"/>
    </row>
    <row r="744" spans="1:42" ht="22.5" customHeight="1" x14ac:dyDescent="0.25">
      <c r="A744" s="68" t="str">
        <f t="shared" si="182"/>
        <v>699.</v>
      </c>
      <c r="B744" s="25">
        <v>1338</v>
      </c>
      <c r="C744" s="300" t="s">
        <v>2898</v>
      </c>
      <c r="D744" s="30">
        <v>1968</v>
      </c>
      <c r="E744" s="111" t="s">
        <v>2932</v>
      </c>
      <c r="F744" s="68" t="s">
        <v>2934</v>
      </c>
      <c r="G744" s="30">
        <v>2</v>
      </c>
      <c r="H744" s="30">
        <v>2</v>
      </c>
      <c r="I744" s="144">
        <v>538.4</v>
      </c>
      <c r="J744" s="144">
        <v>524.1</v>
      </c>
      <c r="K744" s="144">
        <v>524.1</v>
      </c>
      <c r="L744" s="30">
        <v>23</v>
      </c>
      <c r="M744" s="144">
        <f t="shared" si="187"/>
        <v>128610</v>
      </c>
      <c r="N744" s="144"/>
      <c r="O744" s="144"/>
      <c r="P744" s="144"/>
      <c r="Q744" s="144">
        <f t="shared" si="188"/>
        <v>128610</v>
      </c>
      <c r="R744" s="144">
        <v>128610</v>
      </c>
      <c r="S744" s="30"/>
      <c r="T744" s="144"/>
      <c r="U744" s="144"/>
      <c r="V744" s="144"/>
      <c r="W744" s="144"/>
      <c r="X744" s="144"/>
      <c r="Y744" s="144"/>
      <c r="Z744" s="144"/>
      <c r="AA744" s="144"/>
      <c r="AB744" s="144"/>
      <c r="AC744" s="144"/>
      <c r="AD744" s="144"/>
      <c r="AE744" s="144"/>
      <c r="AF744" s="144"/>
      <c r="AG744" s="324">
        <v>2025</v>
      </c>
      <c r="AH744" s="128"/>
      <c r="AI744" s="172"/>
      <c r="AJ744" s="172"/>
      <c r="AK744" s="141">
        <f t="shared" si="185"/>
        <v>699</v>
      </c>
      <c r="AL744" s="35" t="s">
        <v>153</v>
      </c>
      <c r="AM744" s="141" t="str">
        <f t="shared" si="186"/>
        <v>699.</v>
      </c>
      <c r="AN744" s="147"/>
      <c r="AO744" s="35"/>
      <c r="AP744" s="16"/>
    </row>
    <row r="745" spans="1:42" ht="22.5" customHeight="1" x14ac:dyDescent="0.25">
      <c r="A745" s="68" t="str">
        <f t="shared" si="182"/>
        <v>700.</v>
      </c>
      <c r="B745" s="25">
        <v>1284</v>
      </c>
      <c r="C745" s="37" t="s">
        <v>3076</v>
      </c>
      <c r="D745" s="30">
        <v>1952</v>
      </c>
      <c r="E745" s="111" t="s">
        <v>2932</v>
      </c>
      <c r="F745" s="111" t="s">
        <v>2933</v>
      </c>
      <c r="G745" s="30">
        <v>5</v>
      </c>
      <c r="H745" s="30">
        <v>3</v>
      </c>
      <c r="I745" s="144">
        <v>2100.8000000000002</v>
      </c>
      <c r="J745" s="144">
        <v>2085.3000000000002</v>
      </c>
      <c r="K745" s="144">
        <v>2085.3000000000002</v>
      </c>
      <c r="L745" s="30">
        <v>69</v>
      </c>
      <c r="M745" s="144">
        <f t="shared" si="187"/>
        <v>2152330</v>
      </c>
      <c r="N745" s="144"/>
      <c r="O745" s="144"/>
      <c r="P745" s="144"/>
      <c r="Q745" s="144">
        <f t="shared" si="188"/>
        <v>2152330</v>
      </c>
      <c r="R745" s="144">
        <v>2152330</v>
      </c>
      <c r="S745" s="30"/>
      <c r="T745" s="144"/>
      <c r="U745" s="144"/>
      <c r="V745" s="144"/>
      <c r="W745" s="144"/>
      <c r="X745" s="144"/>
      <c r="Y745" s="144"/>
      <c r="Z745" s="144"/>
      <c r="AA745" s="144"/>
      <c r="AB745" s="144"/>
      <c r="AC745" s="144"/>
      <c r="AD745" s="144"/>
      <c r="AE745" s="144"/>
      <c r="AF745" s="144"/>
      <c r="AG745" s="324">
        <v>2025</v>
      </c>
      <c r="AH745" s="128"/>
      <c r="AI745" s="172"/>
      <c r="AJ745" s="172"/>
      <c r="AK745" s="141">
        <f t="shared" si="185"/>
        <v>700</v>
      </c>
      <c r="AL745" s="35" t="s">
        <v>153</v>
      </c>
      <c r="AM745" s="141" t="str">
        <f t="shared" si="186"/>
        <v>700.</v>
      </c>
      <c r="AN745" s="147"/>
      <c r="AO745" s="274"/>
      <c r="AP745" s="16"/>
    </row>
    <row r="746" spans="1:42" ht="22.5" customHeight="1" x14ac:dyDescent="0.25">
      <c r="A746" s="68" t="str">
        <f t="shared" si="182"/>
        <v>701.</v>
      </c>
      <c r="B746" s="25">
        <v>1301</v>
      </c>
      <c r="C746" s="202" t="s">
        <v>2899</v>
      </c>
      <c r="D746" s="30">
        <v>1969</v>
      </c>
      <c r="E746" s="111" t="s">
        <v>2932</v>
      </c>
      <c r="F746" s="68" t="s">
        <v>2934</v>
      </c>
      <c r="G746" s="30">
        <v>4</v>
      </c>
      <c r="H746" s="30">
        <v>4</v>
      </c>
      <c r="I746" s="144">
        <v>1993.5</v>
      </c>
      <c r="J746" s="144">
        <v>1961.8</v>
      </c>
      <c r="K746" s="144">
        <v>1961.8</v>
      </c>
      <c r="L746" s="30">
        <v>78</v>
      </c>
      <c r="M746" s="144">
        <f t="shared" si="187"/>
        <v>462150</v>
      </c>
      <c r="N746" s="144"/>
      <c r="O746" s="144"/>
      <c r="P746" s="144"/>
      <c r="Q746" s="144">
        <f t="shared" si="188"/>
        <v>462150</v>
      </c>
      <c r="R746" s="322">
        <v>462150</v>
      </c>
      <c r="S746" s="12"/>
      <c r="T746" s="322"/>
      <c r="U746" s="322"/>
      <c r="V746" s="322"/>
      <c r="W746" s="322"/>
      <c r="X746" s="322"/>
      <c r="Y746" s="322"/>
      <c r="Z746" s="322"/>
      <c r="AA746" s="322"/>
      <c r="AB746" s="322"/>
      <c r="AC746" s="322"/>
      <c r="AD746" s="322"/>
      <c r="AE746" s="322"/>
      <c r="AF746" s="322"/>
      <c r="AG746" s="324">
        <v>2025</v>
      </c>
      <c r="AH746" s="128"/>
      <c r="AI746" s="172"/>
      <c r="AJ746" s="172"/>
      <c r="AK746" s="141">
        <f t="shared" si="185"/>
        <v>701</v>
      </c>
      <c r="AL746" s="35" t="s">
        <v>153</v>
      </c>
      <c r="AM746" s="141" t="str">
        <f t="shared" si="186"/>
        <v>701.</v>
      </c>
      <c r="AN746" s="147"/>
      <c r="AO746" s="274"/>
      <c r="AP746" s="16"/>
    </row>
    <row r="747" spans="1:42" ht="22.5" customHeight="1" x14ac:dyDescent="0.25">
      <c r="A747" s="68" t="str">
        <f t="shared" si="182"/>
        <v>702.</v>
      </c>
      <c r="B747" s="25">
        <v>1308</v>
      </c>
      <c r="C747" s="202" t="s">
        <v>2900</v>
      </c>
      <c r="D747" s="30">
        <v>1961</v>
      </c>
      <c r="E747" s="111" t="s">
        <v>2932</v>
      </c>
      <c r="F747" s="68" t="s">
        <v>2934</v>
      </c>
      <c r="G747" s="30">
        <v>2</v>
      </c>
      <c r="H747" s="30">
        <v>2</v>
      </c>
      <c r="I747" s="144">
        <v>660.1</v>
      </c>
      <c r="J747" s="144">
        <v>637.9</v>
      </c>
      <c r="K747" s="144">
        <v>637.9</v>
      </c>
      <c r="L747" s="30">
        <v>32</v>
      </c>
      <c r="M747" s="144">
        <f t="shared" si="187"/>
        <v>1177690</v>
      </c>
      <c r="N747" s="144"/>
      <c r="O747" s="144"/>
      <c r="P747" s="144"/>
      <c r="Q747" s="144">
        <f t="shared" si="188"/>
        <v>1177690</v>
      </c>
      <c r="R747" s="322">
        <v>1177690</v>
      </c>
      <c r="S747" s="12"/>
      <c r="T747" s="322"/>
      <c r="U747" s="322"/>
      <c r="V747" s="322"/>
      <c r="W747" s="322"/>
      <c r="X747" s="322"/>
      <c r="Y747" s="322"/>
      <c r="Z747" s="322"/>
      <c r="AA747" s="322"/>
      <c r="AB747" s="322"/>
      <c r="AC747" s="322"/>
      <c r="AD747" s="322"/>
      <c r="AE747" s="322"/>
      <c r="AF747" s="322"/>
      <c r="AG747" s="324">
        <v>2025</v>
      </c>
      <c r="AH747" s="128"/>
      <c r="AI747" s="172"/>
      <c r="AJ747" s="172"/>
      <c r="AK747" s="141">
        <f t="shared" si="185"/>
        <v>702</v>
      </c>
      <c r="AL747" s="35" t="s">
        <v>153</v>
      </c>
      <c r="AM747" s="141" t="str">
        <f t="shared" si="186"/>
        <v>702.</v>
      </c>
      <c r="AN747" s="147"/>
      <c r="AO747" s="274"/>
      <c r="AP747" s="16"/>
    </row>
    <row r="748" spans="1:42" ht="22.5" customHeight="1" x14ac:dyDescent="0.25">
      <c r="A748" s="68" t="str">
        <f t="shared" si="182"/>
        <v>703.</v>
      </c>
      <c r="B748" s="25">
        <v>1326</v>
      </c>
      <c r="C748" s="36" t="s">
        <v>2901</v>
      </c>
      <c r="D748" s="30">
        <v>1961</v>
      </c>
      <c r="E748" s="111" t="s">
        <v>2932</v>
      </c>
      <c r="F748" s="68" t="s">
        <v>2934</v>
      </c>
      <c r="G748" s="30">
        <v>2</v>
      </c>
      <c r="H748" s="30">
        <v>2</v>
      </c>
      <c r="I748" s="144">
        <v>678.3</v>
      </c>
      <c r="J748" s="144">
        <v>630.1</v>
      </c>
      <c r="K748" s="144">
        <v>630.1</v>
      </c>
      <c r="L748" s="30">
        <v>18</v>
      </c>
      <c r="M748" s="144">
        <f t="shared" si="187"/>
        <v>1177690</v>
      </c>
      <c r="N748" s="144"/>
      <c r="O748" s="144"/>
      <c r="P748" s="144"/>
      <c r="Q748" s="144">
        <f t="shared" si="188"/>
        <v>1177690</v>
      </c>
      <c r="R748" s="144">
        <v>1177690</v>
      </c>
      <c r="S748" s="30"/>
      <c r="T748" s="144"/>
      <c r="U748" s="144"/>
      <c r="V748" s="322"/>
      <c r="W748" s="144"/>
      <c r="X748" s="144"/>
      <c r="Y748" s="144"/>
      <c r="Z748" s="144"/>
      <c r="AA748" s="144"/>
      <c r="AB748" s="144"/>
      <c r="AC748" s="144"/>
      <c r="AD748" s="144"/>
      <c r="AE748" s="144"/>
      <c r="AF748" s="144"/>
      <c r="AG748" s="324">
        <v>2025</v>
      </c>
      <c r="AH748" s="128"/>
      <c r="AI748" s="172"/>
      <c r="AJ748" s="172"/>
      <c r="AK748" s="141">
        <f t="shared" si="185"/>
        <v>703</v>
      </c>
      <c r="AL748" s="35" t="s">
        <v>153</v>
      </c>
      <c r="AM748" s="141" t="str">
        <f t="shared" si="186"/>
        <v>703.</v>
      </c>
      <c r="AN748" s="147"/>
      <c r="AO748" s="35"/>
      <c r="AP748" s="16"/>
    </row>
    <row r="749" spans="1:42" ht="22.5" customHeight="1" x14ac:dyDescent="0.25">
      <c r="A749" s="68" t="str">
        <f t="shared" si="182"/>
        <v>704.</v>
      </c>
      <c r="B749" s="25">
        <v>5769</v>
      </c>
      <c r="C749" s="36" t="s">
        <v>2902</v>
      </c>
      <c r="D749" s="30">
        <v>1990</v>
      </c>
      <c r="E749" s="111" t="s">
        <v>2932</v>
      </c>
      <c r="F749" s="68" t="s">
        <v>2934</v>
      </c>
      <c r="G749" s="30">
        <v>2</v>
      </c>
      <c r="H749" s="30">
        <v>1</v>
      </c>
      <c r="I749" s="144">
        <v>369.04</v>
      </c>
      <c r="J749" s="144">
        <v>333.3</v>
      </c>
      <c r="K749" s="144">
        <v>333.3</v>
      </c>
      <c r="L749" s="30">
        <v>12</v>
      </c>
      <c r="M749" s="144">
        <f t="shared" si="187"/>
        <v>2512682</v>
      </c>
      <c r="N749" s="144"/>
      <c r="O749" s="144"/>
      <c r="P749" s="144"/>
      <c r="Q749" s="144">
        <f t="shared" si="188"/>
        <v>2512682</v>
      </c>
      <c r="R749" s="144"/>
      <c r="S749" s="30"/>
      <c r="T749" s="144"/>
      <c r="U749" s="144">
        <v>334</v>
      </c>
      <c r="V749" s="322">
        <f>U749*7523</f>
        <v>2512682</v>
      </c>
      <c r="W749" s="144"/>
      <c r="X749" s="144"/>
      <c r="Y749" s="144"/>
      <c r="Z749" s="144"/>
      <c r="AA749" s="144"/>
      <c r="AB749" s="144"/>
      <c r="AC749" s="144"/>
      <c r="AD749" s="144"/>
      <c r="AE749" s="144"/>
      <c r="AF749" s="144"/>
      <c r="AG749" s="324">
        <v>2025</v>
      </c>
      <c r="AH749" s="128"/>
      <c r="AI749" s="172"/>
      <c r="AJ749" s="172"/>
      <c r="AK749" s="141">
        <f t="shared" si="185"/>
        <v>704</v>
      </c>
      <c r="AL749" s="35" t="s">
        <v>153</v>
      </c>
      <c r="AM749" s="141" t="str">
        <f t="shared" si="186"/>
        <v>704.</v>
      </c>
      <c r="AN749" s="147"/>
      <c r="AO749" s="35"/>
      <c r="AP749" s="16"/>
    </row>
    <row r="750" spans="1:42" ht="22.5" customHeight="1" x14ac:dyDescent="0.25">
      <c r="A750" s="68" t="str">
        <f t="shared" si="182"/>
        <v>705.</v>
      </c>
      <c r="B750" s="25">
        <v>1324</v>
      </c>
      <c r="C750" s="36" t="s">
        <v>1341</v>
      </c>
      <c r="D750" s="30">
        <v>1974</v>
      </c>
      <c r="E750" s="111" t="s">
        <v>2932</v>
      </c>
      <c r="F750" s="68" t="s">
        <v>2934</v>
      </c>
      <c r="G750" s="30">
        <v>4</v>
      </c>
      <c r="H750" s="30">
        <v>3</v>
      </c>
      <c r="I750" s="144">
        <v>2500.1999999999998</v>
      </c>
      <c r="J750" s="144">
        <v>2468.1799999999998</v>
      </c>
      <c r="K750" s="144">
        <v>2468.1799999999998</v>
      </c>
      <c r="L750" s="30">
        <v>104</v>
      </c>
      <c r="M750" s="144">
        <f>R750+T750+V750+X750+Z750+AB750+AE750+AF750</f>
        <v>5642250</v>
      </c>
      <c r="N750" s="144"/>
      <c r="O750" s="144"/>
      <c r="P750" s="144"/>
      <c r="Q750" s="144">
        <f>M750</f>
        <v>5642250</v>
      </c>
      <c r="R750" s="322"/>
      <c r="S750" s="12"/>
      <c r="T750" s="322"/>
      <c r="U750" s="322">
        <v>750</v>
      </c>
      <c r="V750" s="322">
        <f t="shared" ref="V750:V755" si="189">U750*7523</f>
        <v>5642250</v>
      </c>
      <c r="W750" s="322"/>
      <c r="X750" s="322"/>
      <c r="Y750" s="322"/>
      <c r="Z750" s="322"/>
      <c r="AA750" s="322"/>
      <c r="AB750" s="322"/>
      <c r="AC750" s="322"/>
      <c r="AD750" s="322"/>
      <c r="AE750" s="322"/>
      <c r="AF750" s="322"/>
      <c r="AG750" s="324">
        <v>2025</v>
      </c>
      <c r="AH750" s="128"/>
      <c r="AI750" s="172"/>
      <c r="AJ750" s="172"/>
      <c r="AK750" s="141">
        <f t="shared" si="185"/>
        <v>705</v>
      </c>
      <c r="AL750" s="35" t="s">
        <v>153</v>
      </c>
      <c r="AM750" s="141" t="str">
        <f t="shared" si="186"/>
        <v>705.</v>
      </c>
      <c r="AN750" s="147"/>
      <c r="AO750" s="274"/>
      <c r="AP750" s="16"/>
    </row>
    <row r="751" spans="1:42" ht="22.5" customHeight="1" x14ac:dyDescent="0.25">
      <c r="A751" s="68" t="str">
        <f t="shared" si="182"/>
        <v>706.</v>
      </c>
      <c r="B751" s="25">
        <v>1335</v>
      </c>
      <c r="C751" s="36" t="s">
        <v>1343</v>
      </c>
      <c r="D751" s="30">
        <v>1966</v>
      </c>
      <c r="E751" s="111" t="s">
        <v>2932</v>
      </c>
      <c r="F751" s="68" t="s">
        <v>2934</v>
      </c>
      <c r="G751" s="30">
        <v>2</v>
      </c>
      <c r="H751" s="30">
        <v>1</v>
      </c>
      <c r="I751" s="144">
        <v>350.9</v>
      </c>
      <c r="J751" s="144">
        <v>337.8</v>
      </c>
      <c r="K751" s="144">
        <v>337.8</v>
      </c>
      <c r="L751" s="30">
        <v>17</v>
      </c>
      <c r="M751" s="144">
        <f t="shared" ref="M751:M771" si="190">R751+T751+V751+X751+Z751+AB751+AE751+AF751</f>
        <v>3009200</v>
      </c>
      <c r="N751" s="144"/>
      <c r="O751" s="144"/>
      <c r="P751" s="144"/>
      <c r="Q751" s="144">
        <f t="shared" ref="Q751:Q772" si="191">M751</f>
        <v>3009200</v>
      </c>
      <c r="R751" s="144"/>
      <c r="S751" s="30"/>
      <c r="T751" s="144"/>
      <c r="U751" s="144">
        <v>400</v>
      </c>
      <c r="V751" s="144">
        <f t="shared" si="189"/>
        <v>3009200</v>
      </c>
      <c r="W751" s="144"/>
      <c r="X751" s="144"/>
      <c r="Y751" s="144"/>
      <c r="Z751" s="144"/>
      <c r="AA751" s="144"/>
      <c r="AB751" s="144"/>
      <c r="AC751" s="144"/>
      <c r="AD751" s="144"/>
      <c r="AE751" s="144"/>
      <c r="AF751" s="144"/>
      <c r="AG751" s="324">
        <v>2025</v>
      </c>
      <c r="AH751" s="128"/>
      <c r="AI751" s="172"/>
      <c r="AJ751" s="172"/>
      <c r="AK751" s="141">
        <f t="shared" si="185"/>
        <v>706</v>
      </c>
      <c r="AL751" s="35" t="s">
        <v>153</v>
      </c>
      <c r="AM751" s="141" t="str">
        <f t="shared" si="186"/>
        <v>706.</v>
      </c>
      <c r="AN751" s="147"/>
      <c r="AO751" s="35"/>
      <c r="AP751" s="16"/>
    </row>
    <row r="752" spans="1:42" ht="22.5" customHeight="1" x14ac:dyDescent="0.25">
      <c r="A752" s="68" t="str">
        <f t="shared" si="182"/>
        <v>707.</v>
      </c>
      <c r="B752" s="25">
        <v>1336</v>
      </c>
      <c r="C752" s="36" t="s">
        <v>1344</v>
      </c>
      <c r="D752" s="30">
        <v>1977</v>
      </c>
      <c r="E752" s="111" t="s">
        <v>2932</v>
      </c>
      <c r="F752" s="68" t="s">
        <v>2934</v>
      </c>
      <c r="G752" s="30">
        <v>2</v>
      </c>
      <c r="H752" s="30">
        <v>2</v>
      </c>
      <c r="I752" s="144">
        <v>781.5</v>
      </c>
      <c r="J752" s="144">
        <v>765.4</v>
      </c>
      <c r="K752" s="144">
        <v>765.4</v>
      </c>
      <c r="L752" s="30">
        <v>39</v>
      </c>
      <c r="M752" s="144">
        <f t="shared" si="190"/>
        <v>6484826</v>
      </c>
      <c r="N752" s="144"/>
      <c r="O752" s="144"/>
      <c r="P752" s="144"/>
      <c r="Q752" s="144">
        <f t="shared" si="191"/>
        <v>6484826</v>
      </c>
      <c r="R752" s="144"/>
      <c r="S752" s="30"/>
      <c r="T752" s="144"/>
      <c r="U752" s="144">
        <v>862</v>
      </c>
      <c r="V752" s="322">
        <f t="shared" si="189"/>
        <v>6484826</v>
      </c>
      <c r="W752" s="144"/>
      <c r="X752" s="144"/>
      <c r="Y752" s="144"/>
      <c r="Z752" s="144"/>
      <c r="AA752" s="144"/>
      <c r="AB752" s="144"/>
      <c r="AC752" s="144"/>
      <c r="AD752" s="144"/>
      <c r="AE752" s="144"/>
      <c r="AF752" s="144"/>
      <c r="AG752" s="324">
        <v>2025</v>
      </c>
      <c r="AH752" s="128"/>
      <c r="AI752" s="172"/>
      <c r="AJ752" s="172"/>
      <c r="AK752" s="141">
        <f t="shared" si="185"/>
        <v>707</v>
      </c>
      <c r="AL752" s="35" t="s">
        <v>153</v>
      </c>
      <c r="AM752" s="141" t="str">
        <f t="shared" si="186"/>
        <v>707.</v>
      </c>
      <c r="AN752" s="147"/>
      <c r="AO752" s="35"/>
      <c r="AP752" s="16"/>
    </row>
    <row r="753" spans="1:42" ht="22.5" customHeight="1" x14ac:dyDescent="0.25">
      <c r="A753" s="68" t="str">
        <f t="shared" si="182"/>
        <v>708.</v>
      </c>
      <c r="B753" s="25">
        <v>1343</v>
      </c>
      <c r="C753" s="36" t="s">
        <v>1345</v>
      </c>
      <c r="D753" s="30">
        <v>1977</v>
      </c>
      <c r="E753" s="111" t="s">
        <v>2932</v>
      </c>
      <c r="F753" s="68" t="s">
        <v>2934</v>
      </c>
      <c r="G753" s="30">
        <v>2</v>
      </c>
      <c r="H753" s="30">
        <v>2</v>
      </c>
      <c r="I753" s="144">
        <v>817.7</v>
      </c>
      <c r="J753" s="144">
        <v>752.5</v>
      </c>
      <c r="K753" s="144">
        <v>752.5</v>
      </c>
      <c r="L753" s="30">
        <v>35</v>
      </c>
      <c r="M753" s="144">
        <f t="shared" si="190"/>
        <v>4634168</v>
      </c>
      <c r="N753" s="144"/>
      <c r="O753" s="144"/>
      <c r="P753" s="144"/>
      <c r="Q753" s="144">
        <f t="shared" si="191"/>
        <v>4634168</v>
      </c>
      <c r="R753" s="144"/>
      <c r="S753" s="30"/>
      <c r="T753" s="144"/>
      <c r="U753" s="144">
        <v>616</v>
      </c>
      <c r="V753" s="144">
        <f t="shared" si="189"/>
        <v>4634168</v>
      </c>
      <c r="W753" s="144"/>
      <c r="X753" s="144"/>
      <c r="Y753" s="144"/>
      <c r="Z753" s="144"/>
      <c r="AA753" s="144"/>
      <c r="AB753" s="144"/>
      <c r="AC753" s="144"/>
      <c r="AD753" s="144"/>
      <c r="AE753" s="144"/>
      <c r="AF753" s="144"/>
      <c r="AG753" s="324">
        <v>2025</v>
      </c>
      <c r="AH753" s="128"/>
      <c r="AI753" s="172"/>
      <c r="AJ753" s="172"/>
      <c r="AK753" s="141">
        <f t="shared" si="185"/>
        <v>708</v>
      </c>
      <c r="AL753" s="35" t="s">
        <v>153</v>
      </c>
      <c r="AM753" s="141" t="str">
        <f t="shared" si="186"/>
        <v>708.</v>
      </c>
      <c r="AN753" s="147"/>
      <c r="AO753" s="35"/>
      <c r="AP753" s="16"/>
    </row>
    <row r="754" spans="1:42" ht="22.5" customHeight="1" x14ac:dyDescent="0.25">
      <c r="A754" s="68" t="str">
        <f t="shared" si="182"/>
        <v>709.</v>
      </c>
      <c r="B754" s="25">
        <v>1349</v>
      </c>
      <c r="C754" s="36" t="s">
        <v>1346</v>
      </c>
      <c r="D754" s="30">
        <v>1973</v>
      </c>
      <c r="E754" s="111" t="s">
        <v>2932</v>
      </c>
      <c r="F754" s="68" t="s">
        <v>2934</v>
      </c>
      <c r="G754" s="30">
        <v>4</v>
      </c>
      <c r="H754" s="30">
        <v>4</v>
      </c>
      <c r="I754" s="144">
        <v>2466.5</v>
      </c>
      <c r="J754" s="144">
        <v>2444.4</v>
      </c>
      <c r="K754" s="144">
        <v>2444.4</v>
      </c>
      <c r="L754" s="30">
        <v>96</v>
      </c>
      <c r="M754" s="144">
        <f t="shared" si="190"/>
        <v>9275859</v>
      </c>
      <c r="N754" s="144"/>
      <c r="O754" s="144"/>
      <c r="P754" s="144"/>
      <c r="Q754" s="144">
        <f t="shared" si="191"/>
        <v>9275859</v>
      </c>
      <c r="R754" s="322"/>
      <c r="S754" s="12"/>
      <c r="T754" s="322"/>
      <c r="U754" s="322">
        <v>1233</v>
      </c>
      <c r="V754" s="322">
        <f t="shared" si="189"/>
        <v>9275859</v>
      </c>
      <c r="W754" s="322"/>
      <c r="X754" s="322"/>
      <c r="Y754" s="322"/>
      <c r="Z754" s="322"/>
      <c r="AA754" s="322"/>
      <c r="AB754" s="322"/>
      <c r="AC754" s="322"/>
      <c r="AD754" s="322"/>
      <c r="AE754" s="144"/>
      <c r="AF754" s="322"/>
      <c r="AG754" s="324">
        <v>2025</v>
      </c>
      <c r="AH754" s="128"/>
      <c r="AI754" s="172"/>
      <c r="AJ754" s="172"/>
      <c r="AK754" s="141">
        <f t="shared" si="185"/>
        <v>709</v>
      </c>
      <c r="AL754" s="35" t="s">
        <v>153</v>
      </c>
      <c r="AM754" s="141" t="str">
        <f t="shared" si="186"/>
        <v>709.</v>
      </c>
      <c r="AN754" s="147"/>
      <c r="AO754" s="274"/>
      <c r="AP754" s="16"/>
    </row>
    <row r="755" spans="1:42" ht="22.5" customHeight="1" x14ac:dyDescent="0.25">
      <c r="A755" s="68" t="str">
        <f t="shared" si="182"/>
        <v>710.</v>
      </c>
      <c r="B755" s="25">
        <v>1353</v>
      </c>
      <c r="C755" s="36" t="s">
        <v>1347</v>
      </c>
      <c r="D755" s="30">
        <v>1977</v>
      </c>
      <c r="E755" s="111" t="s">
        <v>2932</v>
      </c>
      <c r="F755" s="68" t="s">
        <v>2934</v>
      </c>
      <c r="G755" s="30">
        <v>4</v>
      </c>
      <c r="H755" s="30">
        <v>4</v>
      </c>
      <c r="I755" s="144">
        <v>2590.5</v>
      </c>
      <c r="J755" s="144">
        <v>2533.1</v>
      </c>
      <c r="K755" s="144">
        <v>2533.1</v>
      </c>
      <c r="L755" s="30">
        <v>74</v>
      </c>
      <c r="M755" s="144">
        <f t="shared" si="190"/>
        <v>9275859</v>
      </c>
      <c r="N755" s="144"/>
      <c r="O755" s="144"/>
      <c r="P755" s="144"/>
      <c r="Q755" s="144">
        <f t="shared" si="191"/>
        <v>9275859</v>
      </c>
      <c r="R755" s="144"/>
      <c r="S755" s="30"/>
      <c r="T755" s="144"/>
      <c r="U755" s="144">
        <v>1233</v>
      </c>
      <c r="V755" s="322">
        <f t="shared" si="189"/>
        <v>9275859</v>
      </c>
      <c r="W755" s="144"/>
      <c r="X755" s="144"/>
      <c r="Y755" s="144"/>
      <c r="Z755" s="144"/>
      <c r="AA755" s="144"/>
      <c r="AB755" s="144"/>
      <c r="AC755" s="144"/>
      <c r="AD755" s="144"/>
      <c r="AE755" s="144"/>
      <c r="AF755" s="144"/>
      <c r="AG755" s="324">
        <v>2025</v>
      </c>
      <c r="AH755" s="128"/>
      <c r="AI755" s="172"/>
      <c r="AJ755" s="172"/>
      <c r="AK755" s="141">
        <f t="shared" si="185"/>
        <v>710</v>
      </c>
      <c r="AL755" s="35" t="s">
        <v>153</v>
      </c>
      <c r="AM755" s="141" t="str">
        <f t="shared" si="186"/>
        <v>710.</v>
      </c>
      <c r="AN755" s="147"/>
      <c r="AO755" s="35"/>
      <c r="AP755" s="16"/>
    </row>
    <row r="756" spans="1:42" ht="22.5" customHeight="1" x14ac:dyDescent="0.25">
      <c r="A756" s="68" t="str">
        <f t="shared" si="182"/>
        <v>711.</v>
      </c>
      <c r="B756" s="25">
        <v>5576</v>
      </c>
      <c r="C756" s="36" t="s">
        <v>2903</v>
      </c>
      <c r="D756" s="30">
        <v>2014</v>
      </c>
      <c r="E756" s="111" t="s">
        <v>2932</v>
      </c>
      <c r="F756" s="111" t="s">
        <v>2936</v>
      </c>
      <c r="G756" s="30">
        <v>3</v>
      </c>
      <c r="H756" s="30">
        <v>2</v>
      </c>
      <c r="I756" s="144">
        <v>1505.7</v>
      </c>
      <c r="J756" s="144">
        <v>1299.9000000000001</v>
      </c>
      <c r="K756" s="144">
        <v>1219.3</v>
      </c>
      <c r="L756" s="30">
        <v>83</v>
      </c>
      <c r="M756" s="144">
        <f t="shared" si="190"/>
        <v>2342112</v>
      </c>
      <c r="N756" s="144"/>
      <c r="O756" s="144"/>
      <c r="P756" s="144"/>
      <c r="Q756" s="144">
        <f t="shared" si="191"/>
        <v>2342112</v>
      </c>
      <c r="R756" s="322"/>
      <c r="S756" s="12"/>
      <c r="T756" s="322"/>
      <c r="U756" s="322"/>
      <c r="V756" s="322"/>
      <c r="W756" s="322"/>
      <c r="X756" s="322"/>
      <c r="Y756" s="322">
        <v>744</v>
      </c>
      <c r="Z756" s="322">
        <f>Y756*3148</f>
        <v>2342112</v>
      </c>
      <c r="AA756" s="322"/>
      <c r="AB756" s="322"/>
      <c r="AC756" s="322"/>
      <c r="AD756" s="322"/>
      <c r="AE756" s="322"/>
      <c r="AF756" s="322"/>
      <c r="AG756" s="324">
        <v>2025</v>
      </c>
      <c r="AH756" s="128"/>
      <c r="AI756" s="172"/>
      <c r="AJ756" s="172"/>
      <c r="AK756" s="141">
        <f t="shared" si="185"/>
        <v>711</v>
      </c>
      <c r="AL756" s="35" t="s">
        <v>153</v>
      </c>
      <c r="AM756" s="141" t="str">
        <f t="shared" si="186"/>
        <v>711.</v>
      </c>
      <c r="AN756" s="147"/>
      <c r="AO756" s="274"/>
      <c r="AP756" s="16"/>
    </row>
    <row r="757" spans="1:42" ht="22.5" customHeight="1" x14ac:dyDescent="0.25">
      <c r="A757" s="68" t="str">
        <f t="shared" si="182"/>
        <v>712.</v>
      </c>
      <c r="B757" s="25">
        <v>1351</v>
      </c>
      <c r="C757" s="202" t="s">
        <v>2904</v>
      </c>
      <c r="D757" s="30">
        <v>1969</v>
      </c>
      <c r="E757" s="111" t="s">
        <v>2932</v>
      </c>
      <c r="F757" s="68" t="s">
        <v>2934</v>
      </c>
      <c r="G757" s="30">
        <v>3</v>
      </c>
      <c r="H757" s="30">
        <v>3</v>
      </c>
      <c r="I757" s="144">
        <v>990</v>
      </c>
      <c r="J757" s="144">
        <v>966.04</v>
      </c>
      <c r="K757" s="144">
        <v>966.04</v>
      </c>
      <c r="L757" s="30">
        <v>40</v>
      </c>
      <c r="M757" s="144">
        <f t="shared" si="190"/>
        <v>480636</v>
      </c>
      <c r="N757" s="144"/>
      <c r="O757" s="144"/>
      <c r="P757" s="144"/>
      <c r="Q757" s="144">
        <f t="shared" si="191"/>
        <v>480636</v>
      </c>
      <c r="R757" s="322">
        <v>480636</v>
      </c>
      <c r="S757" s="12"/>
      <c r="T757" s="322"/>
      <c r="U757" s="322"/>
      <c r="V757" s="322"/>
      <c r="W757" s="322"/>
      <c r="X757" s="322"/>
      <c r="Y757" s="322"/>
      <c r="Z757" s="322"/>
      <c r="AA757" s="322"/>
      <c r="AB757" s="322"/>
      <c r="AC757" s="322"/>
      <c r="AD757" s="322"/>
      <c r="AE757" s="322"/>
      <c r="AF757" s="322"/>
      <c r="AG757" s="324">
        <v>2025</v>
      </c>
      <c r="AH757" s="128"/>
      <c r="AI757" s="172"/>
      <c r="AJ757" s="172"/>
      <c r="AK757" s="141">
        <f t="shared" si="185"/>
        <v>712</v>
      </c>
      <c r="AL757" s="35" t="s">
        <v>153</v>
      </c>
      <c r="AM757" s="141" t="str">
        <f t="shared" si="186"/>
        <v>712.</v>
      </c>
      <c r="AN757" s="147"/>
      <c r="AO757" s="274"/>
      <c r="AP757" s="16"/>
    </row>
    <row r="758" spans="1:42" ht="22.5" customHeight="1" x14ac:dyDescent="0.25">
      <c r="A758" s="68" t="str">
        <f t="shared" si="182"/>
        <v>713.</v>
      </c>
      <c r="B758" s="25">
        <v>1323</v>
      </c>
      <c r="C758" s="174" t="s">
        <v>2905</v>
      </c>
      <c r="D758" s="30">
        <v>1988</v>
      </c>
      <c r="E758" s="111" t="s">
        <v>2932</v>
      </c>
      <c r="F758" s="111" t="s">
        <v>2935</v>
      </c>
      <c r="G758" s="30">
        <v>1</v>
      </c>
      <c r="H758" s="30">
        <v>2</v>
      </c>
      <c r="I758" s="144">
        <v>141.30000000000001</v>
      </c>
      <c r="J758" s="144">
        <v>89.5</v>
      </c>
      <c r="K758" s="144">
        <v>89.5</v>
      </c>
      <c r="L758" s="30">
        <v>8</v>
      </c>
      <c r="M758" s="144">
        <f t="shared" si="190"/>
        <v>462150</v>
      </c>
      <c r="N758" s="144"/>
      <c r="O758" s="144"/>
      <c r="P758" s="144"/>
      <c r="Q758" s="144">
        <f t="shared" si="191"/>
        <v>462150</v>
      </c>
      <c r="R758" s="144">
        <v>462150</v>
      </c>
      <c r="S758" s="30"/>
      <c r="T758" s="144"/>
      <c r="U758" s="144"/>
      <c r="V758" s="144"/>
      <c r="W758" s="144"/>
      <c r="X758" s="144"/>
      <c r="Y758" s="144"/>
      <c r="Z758" s="144"/>
      <c r="AA758" s="144"/>
      <c r="AB758" s="144"/>
      <c r="AC758" s="144"/>
      <c r="AD758" s="144"/>
      <c r="AE758" s="144"/>
      <c r="AF758" s="144"/>
      <c r="AG758" s="324">
        <v>2025</v>
      </c>
      <c r="AH758" s="128"/>
      <c r="AI758" s="172"/>
      <c r="AJ758" s="172"/>
      <c r="AK758" s="141">
        <f t="shared" si="185"/>
        <v>713</v>
      </c>
      <c r="AL758" s="35" t="s">
        <v>153</v>
      </c>
      <c r="AM758" s="141" t="str">
        <f t="shared" si="186"/>
        <v>713.</v>
      </c>
      <c r="AN758" s="147"/>
      <c r="AO758" s="35"/>
      <c r="AP758" s="16"/>
    </row>
    <row r="759" spans="1:42" ht="22.5" customHeight="1" x14ac:dyDescent="0.25">
      <c r="A759" s="68" t="str">
        <f t="shared" si="182"/>
        <v>714.</v>
      </c>
      <c r="B759" s="25">
        <v>1355</v>
      </c>
      <c r="C759" s="36" t="s">
        <v>2906</v>
      </c>
      <c r="D759" s="30">
        <v>1954</v>
      </c>
      <c r="E759" s="111" t="s">
        <v>2932</v>
      </c>
      <c r="F759" s="68" t="s">
        <v>2934</v>
      </c>
      <c r="G759" s="30">
        <v>2</v>
      </c>
      <c r="H759" s="30">
        <v>1</v>
      </c>
      <c r="I759" s="144">
        <v>480.4</v>
      </c>
      <c r="J759" s="144">
        <v>463</v>
      </c>
      <c r="K759" s="144">
        <v>463</v>
      </c>
      <c r="L759" s="30">
        <v>21</v>
      </c>
      <c r="M759" s="144">
        <f t="shared" si="190"/>
        <v>1416600</v>
      </c>
      <c r="N759" s="144"/>
      <c r="O759" s="144"/>
      <c r="P759" s="144"/>
      <c r="Q759" s="144">
        <f t="shared" si="191"/>
        <v>1416600</v>
      </c>
      <c r="R759" s="144"/>
      <c r="S759" s="30"/>
      <c r="T759" s="144"/>
      <c r="U759" s="144"/>
      <c r="V759" s="144"/>
      <c r="W759" s="144"/>
      <c r="X759" s="144"/>
      <c r="Y759" s="144">
        <v>450</v>
      </c>
      <c r="Z759" s="144">
        <f>Y759*3148</f>
        <v>1416600</v>
      </c>
      <c r="AA759" s="144"/>
      <c r="AB759" s="144"/>
      <c r="AC759" s="144"/>
      <c r="AD759" s="144"/>
      <c r="AE759" s="144"/>
      <c r="AF759" s="144"/>
      <c r="AG759" s="324">
        <v>2025</v>
      </c>
      <c r="AH759" s="128"/>
      <c r="AI759" s="172"/>
      <c r="AJ759" s="172"/>
      <c r="AK759" s="141">
        <f t="shared" si="185"/>
        <v>714</v>
      </c>
      <c r="AL759" s="35" t="s">
        <v>153</v>
      </c>
      <c r="AM759" s="141" t="str">
        <f t="shared" si="186"/>
        <v>714.</v>
      </c>
      <c r="AN759" s="147"/>
      <c r="AO759" s="35"/>
      <c r="AP759" s="16"/>
    </row>
    <row r="760" spans="1:42" ht="22.5" customHeight="1" x14ac:dyDescent="0.25">
      <c r="A760" s="68" t="str">
        <f t="shared" si="182"/>
        <v>715.</v>
      </c>
      <c r="B760" s="25">
        <v>5500</v>
      </c>
      <c r="C760" s="36" t="s">
        <v>2907</v>
      </c>
      <c r="D760" s="30">
        <v>1968</v>
      </c>
      <c r="E760" s="111" t="s">
        <v>2932</v>
      </c>
      <c r="F760" s="111" t="s">
        <v>2935</v>
      </c>
      <c r="G760" s="30">
        <v>2</v>
      </c>
      <c r="H760" s="30">
        <v>1</v>
      </c>
      <c r="I760" s="144">
        <v>348</v>
      </c>
      <c r="J760" s="144">
        <v>326.7</v>
      </c>
      <c r="K760" s="144">
        <v>326.7</v>
      </c>
      <c r="L760" s="30">
        <v>8</v>
      </c>
      <c r="M760" s="144">
        <f t="shared" si="190"/>
        <v>2060400</v>
      </c>
      <c r="N760" s="144"/>
      <c r="O760" s="144"/>
      <c r="P760" s="144"/>
      <c r="Q760" s="144">
        <f t="shared" si="191"/>
        <v>2060400</v>
      </c>
      <c r="R760" s="144"/>
      <c r="S760" s="30"/>
      <c r="T760" s="144"/>
      <c r="U760" s="144"/>
      <c r="V760" s="144"/>
      <c r="W760" s="144"/>
      <c r="X760" s="144"/>
      <c r="Y760" s="144">
        <v>600</v>
      </c>
      <c r="Z760" s="144">
        <f>Y760*3434</f>
        <v>2060400</v>
      </c>
      <c r="AA760" s="144"/>
      <c r="AB760" s="144"/>
      <c r="AC760" s="144"/>
      <c r="AD760" s="144"/>
      <c r="AE760" s="144"/>
      <c r="AF760" s="144"/>
      <c r="AG760" s="324">
        <v>2025</v>
      </c>
      <c r="AH760" s="128"/>
      <c r="AI760" s="172"/>
      <c r="AJ760" s="172"/>
      <c r="AK760" s="141">
        <f t="shared" si="185"/>
        <v>715</v>
      </c>
      <c r="AL760" s="35" t="s">
        <v>153</v>
      </c>
      <c r="AM760" s="141" t="str">
        <f t="shared" si="186"/>
        <v>715.</v>
      </c>
      <c r="AN760" s="147"/>
      <c r="AP760" s="16"/>
    </row>
    <row r="761" spans="1:42" ht="22.5" customHeight="1" x14ac:dyDescent="0.25">
      <c r="A761" s="68" t="str">
        <f t="shared" si="182"/>
        <v>716.</v>
      </c>
      <c r="B761" s="25">
        <v>1257</v>
      </c>
      <c r="C761" s="202" t="s">
        <v>2908</v>
      </c>
      <c r="D761" s="30">
        <v>1970</v>
      </c>
      <c r="E761" s="111" t="s">
        <v>2932</v>
      </c>
      <c r="F761" s="111" t="s">
        <v>2935</v>
      </c>
      <c r="G761" s="30">
        <v>2</v>
      </c>
      <c r="H761" s="30">
        <v>1</v>
      </c>
      <c r="I761" s="144">
        <v>349.2</v>
      </c>
      <c r="J761" s="144">
        <v>238.18</v>
      </c>
      <c r="K761" s="144">
        <v>238.18</v>
      </c>
      <c r="L761" s="30">
        <v>8</v>
      </c>
      <c r="M761" s="144">
        <f t="shared" si="190"/>
        <v>21435</v>
      </c>
      <c r="N761" s="142"/>
      <c r="O761" s="142"/>
      <c r="P761" s="142"/>
      <c r="Q761" s="144">
        <f t="shared" si="191"/>
        <v>21435</v>
      </c>
      <c r="R761" s="322">
        <v>21435</v>
      </c>
      <c r="S761" s="237"/>
      <c r="T761" s="236"/>
      <c r="U761" s="322"/>
      <c r="V761" s="322"/>
      <c r="W761" s="236"/>
      <c r="X761" s="322"/>
      <c r="Y761" s="236"/>
      <c r="Z761" s="236"/>
      <c r="AA761" s="236"/>
      <c r="AB761" s="236"/>
      <c r="AC761" s="236"/>
      <c r="AD761" s="236"/>
      <c r="AE761" s="322"/>
      <c r="AF761" s="236"/>
      <c r="AG761" s="324">
        <v>2025</v>
      </c>
      <c r="AH761" s="128"/>
      <c r="AI761" s="172"/>
      <c r="AJ761" s="172"/>
      <c r="AK761" s="141">
        <f t="shared" si="185"/>
        <v>716</v>
      </c>
      <c r="AL761" s="35" t="s">
        <v>153</v>
      </c>
      <c r="AM761" s="141" t="str">
        <f t="shared" si="186"/>
        <v>716.</v>
      </c>
      <c r="AN761" s="147"/>
      <c r="AO761" s="274"/>
      <c r="AP761" s="16"/>
    </row>
    <row r="762" spans="1:42" ht="22.5" customHeight="1" x14ac:dyDescent="0.25">
      <c r="A762" s="68" t="str">
        <f t="shared" si="182"/>
        <v>717.</v>
      </c>
      <c r="B762" s="25">
        <v>1258</v>
      </c>
      <c r="C762" s="202" t="s">
        <v>2909</v>
      </c>
      <c r="D762" s="30">
        <v>1970</v>
      </c>
      <c r="E762" s="111" t="s">
        <v>2932</v>
      </c>
      <c r="F762" s="111" t="s">
        <v>2937</v>
      </c>
      <c r="G762" s="30">
        <v>2</v>
      </c>
      <c r="H762" s="30">
        <v>1</v>
      </c>
      <c r="I762" s="144">
        <v>357.26</v>
      </c>
      <c r="J762" s="144">
        <v>238.57</v>
      </c>
      <c r="K762" s="144">
        <v>238.57</v>
      </c>
      <c r="L762" s="30">
        <v>9</v>
      </c>
      <c r="M762" s="144">
        <f t="shared" si="190"/>
        <v>21435</v>
      </c>
      <c r="N762" s="142"/>
      <c r="O762" s="142"/>
      <c r="P762" s="142"/>
      <c r="Q762" s="144">
        <f t="shared" si="191"/>
        <v>21435</v>
      </c>
      <c r="R762" s="322">
        <v>21435</v>
      </c>
      <c r="S762" s="237"/>
      <c r="T762" s="236"/>
      <c r="U762" s="322"/>
      <c r="V762" s="322"/>
      <c r="W762" s="236"/>
      <c r="X762" s="322"/>
      <c r="Y762" s="236"/>
      <c r="Z762" s="236"/>
      <c r="AA762" s="236"/>
      <c r="AB762" s="236"/>
      <c r="AC762" s="236"/>
      <c r="AD762" s="236"/>
      <c r="AE762" s="322"/>
      <c r="AF762" s="236"/>
      <c r="AG762" s="324">
        <v>2025</v>
      </c>
      <c r="AH762" s="128"/>
      <c r="AI762" s="172"/>
      <c r="AJ762" s="172"/>
      <c r="AK762" s="141">
        <f t="shared" si="185"/>
        <v>717</v>
      </c>
      <c r="AL762" s="35" t="s">
        <v>153</v>
      </c>
      <c r="AM762" s="141" t="str">
        <f t="shared" si="186"/>
        <v>717.</v>
      </c>
      <c r="AN762" s="147"/>
      <c r="AO762" s="274"/>
      <c r="AP762" s="16"/>
    </row>
    <row r="763" spans="1:42" ht="22.5" customHeight="1" x14ac:dyDescent="0.25">
      <c r="A763" s="68" t="str">
        <f t="shared" si="182"/>
        <v>718.</v>
      </c>
      <c r="B763" s="25">
        <v>1294</v>
      </c>
      <c r="C763" s="202" t="s">
        <v>2910</v>
      </c>
      <c r="D763" s="30">
        <v>1961</v>
      </c>
      <c r="E763" s="111" t="s">
        <v>2932</v>
      </c>
      <c r="F763" s="68" t="s">
        <v>2934</v>
      </c>
      <c r="G763" s="30">
        <v>2</v>
      </c>
      <c r="H763" s="30">
        <v>2</v>
      </c>
      <c r="I763" s="144">
        <v>531.4</v>
      </c>
      <c r="J763" s="144">
        <v>517.5</v>
      </c>
      <c r="K763" s="144">
        <v>517.5</v>
      </c>
      <c r="L763" s="30">
        <v>30</v>
      </c>
      <c r="M763" s="144">
        <f t="shared" si="190"/>
        <v>1920280</v>
      </c>
      <c r="N763" s="144"/>
      <c r="O763" s="144"/>
      <c r="P763" s="144"/>
      <c r="Q763" s="144">
        <f t="shared" si="191"/>
        <v>1920280</v>
      </c>
      <c r="R763" s="322"/>
      <c r="S763" s="12"/>
      <c r="T763" s="322"/>
      <c r="U763" s="322"/>
      <c r="V763" s="322"/>
      <c r="W763" s="322"/>
      <c r="X763" s="322"/>
      <c r="Y763" s="322">
        <v>610</v>
      </c>
      <c r="Z763" s="322">
        <f>Y763*3148</f>
        <v>1920280</v>
      </c>
      <c r="AA763" s="322"/>
      <c r="AB763" s="322"/>
      <c r="AC763" s="322"/>
      <c r="AD763" s="322"/>
      <c r="AE763" s="144"/>
      <c r="AF763" s="322"/>
      <c r="AG763" s="324">
        <v>2025</v>
      </c>
      <c r="AH763" s="128"/>
      <c r="AI763" s="172"/>
      <c r="AJ763" s="172"/>
      <c r="AK763" s="141">
        <f t="shared" si="185"/>
        <v>718</v>
      </c>
      <c r="AL763" s="35" t="s">
        <v>153</v>
      </c>
      <c r="AM763" s="141" t="str">
        <f t="shared" si="186"/>
        <v>718.</v>
      </c>
      <c r="AN763" s="147"/>
      <c r="AO763" s="274"/>
      <c r="AP763" s="16"/>
    </row>
    <row r="764" spans="1:42" ht="22.5" customHeight="1" x14ac:dyDescent="0.25">
      <c r="A764" s="68" t="str">
        <f t="shared" si="182"/>
        <v>719.</v>
      </c>
      <c r="B764" s="25">
        <v>5577</v>
      </c>
      <c r="C764" s="36" t="s">
        <v>3041</v>
      </c>
      <c r="D764" s="30">
        <v>2014</v>
      </c>
      <c r="E764" s="111" t="s">
        <v>2932</v>
      </c>
      <c r="F764" s="68" t="s">
        <v>2934</v>
      </c>
      <c r="G764" s="30">
        <v>3</v>
      </c>
      <c r="H764" s="30">
        <v>3</v>
      </c>
      <c r="I764" s="144">
        <v>1557.9</v>
      </c>
      <c r="J764" s="144">
        <v>1334.5</v>
      </c>
      <c r="K764" s="144">
        <v>1334.5</v>
      </c>
      <c r="L764" s="30">
        <v>48</v>
      </c>
      <c r="M764" s="144">
        <f t="shared" si="190"/>
        <v>2342112</v>
      </c>
      <c r="N764" s="144"/>
      <c r="O764" s="144"/>
      <c r="P764" s="144"/>
      <c r="Q764" s="144">
        <f t="shared" si="191"/>
        <v>2342112</v>
      </c>
      <c r="R764" s="322"/>
      <c r="S764" s="12"/>
      <c r="T764" s="322"/>
      <c r="U764" s="322"/>
      <c r="V764" s="322"/>
      <c r="W764" s="322"/>
      <c r="X764" s="322"/>
      <c r="Y764" s="322">
        <v>744</v>
      </c>
      <c r="Z764" s="322">
        <f>Y764*3148</f>
        <v>2342112</v>
      </c>
      <c r="AA764" s="322"/>
      <c r="AB764" s="322"/>
      <c r="AC764" s="322"/>
      <c r="AD764" s="322"/>
      <c r="AE764" s="144"/>
      <c r="AF764" s="322"/>
      <c r="AG764" s="324">
        <v>2025</v>
      </c>
      <c r="AH764" s="128"/>
      <c r="AI764" s="172"/>
      <c r="AJ764" s="172"/>
      <c r="AK764" s="141">
        <f t="shared" si="185"/>
        <v>719</v>
      </c>
      <c r="AL764" s="35" t="s">
        <v>153</v>
      </c>
      <c r="AM764" s="141" t="str">
        <f t="shared" si="186"/>
        <v>719.</v>
      </c>
      <c r="AN764" s="147"/>
      <c r="AO764" s="274"/>
      <c r="AP764" s="16"/>
    </row>
    <row r="765" spans="1:42" ht="22.5" customHeight="1" x14ac:dyDescent="0.25">
      <c r="A765" s="68" t="str">
        <f t="shared" si="182"/>
        <v>720.</v>
      </c>
      <c r="B765" s="25">
        <v>5501</v>
      </c>
      <c r="C765" s="174" t="s">
        <v>2911</v>
      </c>
      <c r="D765" s="30">
        <v>1967</v>
      </c>
      <c r="E765" s="111" t="s">
        <v>2932</v>
      </c>
      <c r="F765" s="68" t="s">
        <v>2934</v>
      </c>
      <c r="G765" s="30">
        <v>2</v>
      </c>
      <c r="H765" s="30">
        <v>1</v>
      </c>
      <c r="I765" s="144">
        <v>363.47</v>
      </c>
      <c r="J765" s="144">
        <v>337.1</v>
      </c>
      <c r="K765" s="144">
        <v>337.1</v>
      </c>
      <c r="L765" s="30">
        <v>15</v>
      </c>
      <c r="M765" s="144">
        <f t="shared" si="190"/>
        <v>50015</v>
      </c>
      <c r="N765" s="144"/>
      <c r="O765" s="144"/>
      <c r="P765" s="144"/>
      <c r="Q765" s="144">
        <f t="shared" si="191"/>
        <v>50015</v>
      </c>
      <c r="R765" s="144">
        <v>50015</v>
      </c>
      <c r="S765" s="30"/>
      <c r="T765" s="144"/>
      <c r="U765" s="144"/>
      <c r="V765" s="322"/>
      <c r="W765" s="144"/>
      <c r="X765" s="144"/>
      <c r="Y765" s="144"/>
      <c r="Z765" s="144"/>
      <c r="AA765" s="144"/>
      <c r="AB765" s="144"/>
      <c r="AC765" s="144"/>
      <c r="AD765" s="144"/>
      <c r="AE765" s="144"/>
      <c r="AF765" s="144"/>
      <c r="AG765" s="324">
        <v>2025</v>
      </c>
      <c r="AH765" s="128"/>
      <c r="AI765" s="172"/>
      <c r="AJ765" s="172"/>
      <c r="AK765" s="141">
        <f t="shared" si="185"/>
        <v>720</v>
      </c>
      <c r="AL765" s="35" t="s">
        <v>153</v>
      </c>
      <c r="AM765" s="141" t="str">
        <f t="shared" si="186"/>
        <v>720.</v>
      </c>
      <c r="AN765" s="147"/>
      <c r="AO765" s="35"/>
      <c r="AP765" s="16"/>
    </row>
    <row r="766" spans="1:42" ht="22.5" customHeight="1" x14ac:dyDescent="0.25">
      <c r="A766" s="68" t="str">
        <f t="shared" si="182"/>
        <v>721.</v>
      </c>
      <c r="B766" s="25">
        <v>1268</v>
      </c>
      <c r="C766" s="37" t="s">
        <v>2912</v>
      </c>
      <c r="D766" s="30">
        <v>1982</v>
      </c>
      <c r="E766" s="111" t="s">
        <v>2932</v>
      </c>
      <c r="F766" s="68" t="s">
        <v>2934</v>
      </c>
      <c r="G766" s="30">
        <v>2</v>
      </c>
      <c r="H766" s="30">
        <v>2</v>
      </c>
      <c r="I766" s="144">
        <v>588.9</v>
      </c>
      <c r="J766" s="144">
        <v>445.5</v>
      </c>
      <c r="K766" s="144">
        <v>445.9</v>
      </c>
      <c r="L766" s="30">
        <v>22</v>
      </c>
      <c r="M766" s="144">
        <f t="shared" si="190"/>
        <v>885600</v>
      </c>
      <c r="N766" s="144"/>
      <c r="O766" s="144"/>
      <c r="P766" s="144"/>
      <c r="Q766" s="144">
        <f t="shared" si="191"/>
        <v>885600</v>
      </c>
      <c r="R766" s="144"/>
      <c r="S766" s="30"/>
      <c r="T766" s="144"/>
      <c r="U766" s="144"/>
      <c r="V766" s="144"/>
      <c r="W766" s="144">
        <v>400</v>
      </c>
      <c r="X766" s="144">
        <f>W766*2214</f>
        <v>885600</v>
      </c>
      <c r="Y766" s="144"/>
      <c r="Z766" s="144"/>
      <c r="AA766" s="144"/>
      <c r="AB766" s="144"/>
      <c r="AC766" s="144"/>
      <c r="AD766" s="144"/>
      <c r="AE766" s="144"/>
      <c r="AF766" s="144"/>
      <c r="AG766" s="324">
        <v>2025</v>
      </c>
      <c r="AH766" s="128"/>
      <c r="AI766" s="172"/>
      <c r="AJ766" s="172"/>
      <c r="AK766" s="141">
        <f t="shared" si="185"/>
        <v>721</v>
      </c>
      <c r="AL766" s="35" t="s">
        <v>153</v>
      </c>
      <c r="AM766" s="141" t="str">
        <f t="shared" si="186"/>
        <v>721.</v>
      </c>
      <c r="AN766" s="147"/>
      <c r="AO766" s="35"/>
      <c r="AP766" s="16"/>
    </row>
    <row r="767" spans="1:42" ht="22.5" customHeight="1" x14ac:dyDescent="0.25">
      <c r="A767" s="68" t="str">
        <f t="shared" si="182"/>
        <v>722.</v>
      </c>
      <c r="B767" s="25">
        <v>1315</v>
      </c>
      <c r="C767" s="36" t="s">
        <v>2913</v>
      </c>
      <c r="D767" s="30">
        <v>1872</v>
      </c>
      <c r="E767" s="111" t="s">
        <v>2932</v>
      </c>
      <c r="F767" s="68" t="s">
        <v>2934</v>
      </c>
      <c r="G767" s="30">
        <v>2</v>
      </c>
      <c r="H767" s="30">
        <v>2</v>
      </c>
      <c r="I767" s="144">
        <v>462.8</v>
      </c>
      <c r="J767" s="144">
        <v>385.2</v>
      </c>
      <c r="K767" s="144">
        <v>295</v>
      </c>
      <c r="L767" s="30">
        <v>24</v>
      </c>
      <c r="M767" s="144">
        <f t="shared" si="190"/>
        <v>123142</v>
      </c>
      <c r="N767" s="144"/>
      <c r="O767" s="144"/>
      <c r="P767" s="144"/>
      <c r="Q767" s="144">
        <f t="shared" si="191"/>
        <v>123142</v>
      </c>
      <c r="R767" s="144"/>
      <c r="S767" s="30"/>
      <c r="T767" s="144"/>
      <c r="U767" s="144"/>
      <c r="V767" s="322"/>
      <c r="W767" s="144"/>
      <c r="X767" s="144"/>
      <c r="Y767" s="144"/>
      <c r="Z767" s="144"/>
      <c r="AA767" s="144">
        <v>46</v>
      </c>
      <c r="AB767" s="144">
        <f>AA767*2677</f>
        <v>123142</v>
      </c>
      <c r="AC767" s="144"/>
      <c r="AD767" s="144"/>
      <c r="AE767" s="144"/>
      <c r="AF767" s="144"/>
      <c r="AG767" s="324">
        <v>2025</v>
      </c>
      <c r="AH767" s="128"/>
      <c r="AI767" s="172"/>
      <c r="AJ767" s="172"/>
      <c r="AK767" s="141">
        <f t="shared" si="185"/>
        <v>722</v>
      </c>
      <c r="AL767" s="35" t="s">
        <v>153</v>
      </c>
      <c r="AM767" s="141" t="str">
        <f t="shared" si="186"/>
        <v>722.</v>
      </c>
      <c r="AN767" s="147"/>
      <c r="AO767" s="35"/>
      <c r="AP767" s="16"/>
    </row>
    <row r="768" spans="1:42" ht="22.5" customHeight="1" x14ac:dyDescent="0.25">
      <c r="A768" s="68" t="str">
        <f t="shared" si="182"/>
        <v>723.</v>
      </c>
      <c r="B768" s="25">
        <v>1317</v>
      </c>
      <c r="C768" s="202" t="s">
        <v>2914</v>
      </c>
      <c r="D768" s="30">
        <v>1961</v>
      </c>
      <c r="E768" s="111" t="s">
        <v>2932</v>
      </c>
      <c r="F768" s="68" t="s">
        <v>2934</v>
      </c>
      <c r="G768" s="30">
        <v>2</v>
      </c>
      <c r="H768" s="30">
        <v>1</v>
      </c>
      <c r="I768" s="144">
        <v>290.39999999999998</v>
      </c>
      <c r="J768" s="144">
        <v>277.3</v>
      </c>
      <c r="K768" s="144">
        <v>277.3</v>
      </c>
      <c r="L768" s="30">
        <v>7</v>
      </c>
      <c r="M768" s="144">
        <f t="shared" si="190"/>
        <v>101726</v>
      </c>
      <c r="N768" s="144"/>
      <c r="O768" s="144"/>
      <c r="P768" s="144"/>
      <c r="Q768" s="144">
        <f t="shared" si="191"/>
        <v>101726</v>
      </c>
      <c r="R768" s="144"/>
      <c r="S768" s="30"/>
      <c r="T768" s="144"/>
      <c r="U768" s="144"/>
      <c r="V768" s="322"/>
      <c r="W768" s="144"/>
      <c r="X768" s="144"/>
      <c r="Y768" s="144"/>
      <c r="Z768" s="144"/>
      <c r="AA768" s="144">
        <v>38</v>
      </c>
      <c r="AB768" s="144">
        <f>AA768*2677</f>
        <v>101726</v>
      </c>
      <c r="AC768" s="144"/>
      <c r="AD768" s="144"/>
      <c r="AE768" s="144"/>
      <c r="AF768" s="144"/>
      <c r="AG768" s="324">
        <v>2025</v>
      </c>
      <c r="AH768" s="128"/>
      <c r="AI768" s="172"/>
      <c r="AJ768" s="172"/>
      <c r="AK768" s="141">
        <f t="shared" si="185"/>
        <v>723</v>
      </c>
      <c r="AL768" s="35" t="s">
        <v>153</v>
      </c>
      <c r="AM768" s="141" t="str">
        <f t="shared" si="186"/>
        <v>723.</v>
      </c>
      <c r="AN768" s="147"/>
      <c r="AO768" s="35"/>
      <c r="AP768" s="16"/>
    </row>
    <row r="769" spans="1:48" ht="22.5" customHeight="1" x14ac:dyDescent="0.25">
      <c r="A769" s="68" t="str">
        <f t="shared" si="182"/>
        <v>724.</v>
      </c>
      <c r="B769" s="25">
        <v>1318</v>
      </c>
      <c r="C769" s="36" t="s">
        <v>2915</v>
      </c>
      <c r="D769" s="30">
        <v>1895</v>
      </c>
      <c r="E769" s="111" t="s">
        <v>2932</v>
      </c>
      <c r="F769" s="111" t="s">
        <v>2935</v>
      </c>
      <c r="G769" s="30">
        <v>2</v>
      </c>
      <c r="H769" s="30">
        <v>1</v>
      </c>
      <c r="I769" s="144">
        <v>309.10000000000002</v>
      </c>
      <c r="J769" s="144">
        <v>194.6</v>
      </c>
      <c r="K769" s="144">
        <v>194.6</v>
      </c>
      <c r="L769" s="30">
        <v>10</v>
      </c>
      <c r="M769" s="144">
        <f t="shared" si="190"/>
        <v>77633</v>
      </c>
      <c r="N769" s="144"/>
      <c r="O769" s="144"/>
      <c r="P769" s="144"/>
      <c r="Q769" s="144">
        <f t="shared" si="191"/>
        <v>77633</v>
      </c>
      <c r="R769" s="144"/>
      <c r="S769" s="30"/>
      <c r="T769" s="144"/>
      <c r="U769" s="144"/>
      <c r="V769" s="322"/>
      <c r="W769" s="144"/>
      <c r="X769" s="144"/>
      <c r="Y769" s="144"/>
      <c r="Z769" s="144"/>
      <c r="AA769" s="144">
        <v>29</v>
      </c>
      <c r="AB769" s="144">
        <f>AA769*2677</f>
        <v>77633</v>
      </c>
      <c r="AC769" s="144"/>
      <c r="AD769" s="144"/>
      <c r="AE769" s="144"/>
      <c r="AF769" s="144"/>
      <c r="AG769" s="324">
        <v>2025</v>
      </c>
      <c r="AH769" s="128"/>
      <c r="AI769" s="172"/>
      <c r="AJ769" s="172"/>
      <c r="AK769" s="141">
        <f t="shared" si="185"/>
        <v>724</v>
      </c>
      <c r="AL769" s="35" t="s">
        <v>153</v>
      </c>
      <c r="AM769" s="141" t="str">
        <f t="shared" si="186"/>
        <v>724.</v>
      </c>
      <c r="AN769" s="147"/>
      <c r="AO769" s="35"/>
      <c r="AP769" s="16"/>
    </row>
    <row r="770" spans="1:48" ht="22.5" customHeight="1" x14ac:dyDescent="0.25">
      <c r="A770" s="68" t="str">
        <f t="shared" si="182"/>
        <v>725.</v>
      </c>
      <c r="B770" s="25">
        <v>1319</v>
      </c>
      <c r="C770" s="202" t="s">
        <v>2916</v>
      </c>
      <c r="D770" s="30">
        <v>1895</v>
      </c>
      <c r="E770" s="111" t="s">
        <v>2932</v>
      </c>
      <c r="F770" s="111" t="s">
        <v>2937</v>
      </c>
      <c r="G770" s="30">
        <v>2</v>
      </c>
      <c r="H770" s="30">
        <v>1</v>
      </c>
      <c r="I770" s="144">
        <v>268.39999999999998</v>
      </c>
      <c r="J770" s="144">
        <v>231.4</v>
      </c>
      <c r="K770" s="144">
        <v>231.4</v>
      </c>
      <c r="L770" s="30">
        <v>15</v>
      </c>
      <c r="M770" s="144">
        <f t="shared" si="190"/>
        <v>88341</v>
      </c>
      <c r="N770" s="144"/>
      <c r="O770" s="144"/>
      <c r="P770" s="144"/>
      <c r="Q770" s="144">
        <f t="shared" si="191"/>
        <v>88341</v>
      </c>
      <c r="R770" s="322"/>
      <c r="S770" s="12"/>
      <c r="T770" s="322"/>
      <c r="U770" s="322"/>
      <c r="V770" s="322"/>
      <c r="W770" s="322"/>
      <c r="X770" s="322"/>
      <c r="Y770" s="322"/>
      <c r="Z770" s="322"/>
      <c r="AA770" s="322">
        <v>33</v>
      </c>
      <c r="AB770" s="322">
        <f>AA770*2677</f>
        <v>88341</v>
      </c>
      <c r="AC770" s="322"/>
      <c r="AD770" s="322"/>
      <c r="AE770" s="144"/>
      <c r="AF770" s="322"/>
      <c r="AG770" s="324">
        <v>2025</v>
      </c>
      <c r="AH770" s="128"/>
      <c r="AI770" s="172"/>
      <c r="AJ770" s="172"/>
      <c r="AK770" s="141">
        <f t="shared" si="185"/>
        <v>725</v>
      </c>
      <c r="AL770" s="35" t="s">
        <v>153</v>
      </c>
      <c r="AM770" s="141" t="str">
        <f t="shared" si="186"/>
        <v>725.</v>
      </c>
      <c r="AN770" s="147"/>
      <c r="AO770" s="274"/>
      <c r="AP770" s="16"/>
    </row>
    <row r="771" spans="1:48" s="14" customFormat="1" ht="22.5" customHeight="1" x14ac:dyDescent="0.25">
      <c r="A771" s="68" t="str">
        <f t="shared" si="182"/>
        <v>726.</v>
      </c>
      <c r="B771" s="68">
        <v>1305</v>
      </c>
      <c r="C771" s="174" t="s">
        <v>3134</v>
      </c>
      <c r="D771" s="111">
        <v>1971</v>
      </c>
      <c r="E771" s="111" t="s">
        <v>2932</v>
      </c>
      <c r="F771" s="111" t="s">
        <v>2934</v>
      </c>
      <c r="G771" s="30">
        <v>4</v>
      </c>
      <c r="H771" s="30">
        <v>4</v>
      </c>
      <c r="I771" s="144">
        <v>2535.5</v>
      </c>
      <c r="J771" s="144">
        <v>2517.9</v>
      </c>
      <c r="K771" s="144">
        <v>2517.9</v>
      </c>
      <c r="L771" s="30">
        <v>89</v>
      </c>
      <c r="M771" s="144">
        <f t="shared" si="190"/>
        <v>924000</v>
      </c>
      <c r="N771" s="144"/>
      <c r="O771" s="144"/>
      <c r="P771" s="144"/>
      <c r="Q771" s="144">
        <f t="shared" si="191"/>
        <v>924000</v>
      </c>
      <c r="R771" s="144">
        <f>200*4620</f>
        <v>924000</v>
      </c>
      <c r="S771" s="30"/>
      <c r="T771" s="144"/>
      <c r="U771" s="144"/>
      <c r="V771" s="144"/>
      <c r="W771" s="144"/>
      <c r="X771" s="144"/>
      <c r="Y771" s="144"/>
      <c r="Z771" s="144"/>
      <c r="AA771" s="144"/>
      <c r="AB771" s="144"/>
      <c r="AC771" s="144"/>
      <c r="AD771" s="144"/>
      <c r="AE771" s="144"/>
      <c r="AF771" s="190"/>
      <c r="AG771" s="150" t="s">
        <v>3083</v>
      </c>
      <c r="AH771" s="128"/>
      <c r="AI771" s="136"/>
      <c r="AJ771" s="136"/>
      <c r="AK771" s="141">
        <f t="shared" si="185"/>
        <v>726</v>
      </c>
      <c r="AL771" s="35" t="s">
        <v>153</v>
      </c>
      <c r="AM771" s="141" t="str">
        <f t="shared" si="186"/>
        <v>726.</v>
      </c>
      <c r="AN771" s="147"/>
      <c r="AO771" s="276"/>
      <c r="AP771" s="16"/>
      <c r="AR771" s="299"/>
      <c r="AV771" s="21"/>
    </row>
    <row r="772" spans="1:48" ht="22.5" customHeight="1" x14ac:dyDescent="0.25">
      <c r="A772" s="68"/>
      <c r="B772" s="25"/>
      <c r="C772" s="171" t="s">
        <v>48</v>
      </c>
      <c r="D772" s="109"/>
      <c r="E772" s="111"/>
      <c r="F772" s="115"/>
      <c r="G772" s="109"/>
      <c r="H772" s="109"/>
      <c r="I772" s="142">
        <f>I773+I775+I776</f>
        <v>31266.099999999995</v>
      </c>
      <c r="J772" s="142">
        <f t="shared" ref="J772:M772" si="192">J773+J775+J776</f>
        <v>28487.899999999998</v>
      </c>
      <c r="K772" s="142">
        <f t="shared" si="192"/>
        <v>28199.699999999997</v>
      </c>
      <c r="L772" s="103">
        <f t="shared" si="192"/>
        <v>989</v>
      </c>
      <c r="M772" s="142">
        <f t="shared" si="192"/>
        <v>81507488.969999999</v>
      </c>
      <c r="N772" s="142"/>
      <c r="O772" s="142"/>
      <c r="P772" s="142"/>
      <c r="Q772" s="142">
        <f t="shared" si="191"/>
        <v>81507488.969999999</v>
      </c>
      <c r="R772" s="142">
        <v>12455532</v>
      </c>
      <c r="S772" s="103"/>
      <c r="T772" s="142"/>
      <c r="U772" s="142">
        <f t="shared" ref="U772:AF772" si="193">U773+U775+U776</f>
        <v>9163</v>
      </c>
      <c r="V772" s="142">
        <f t="shared" si="193"/>
        <v>68933249</v>
      </c>
      <c r="W772" s="142"/>
      <c r="X772" s="142"/>
      <c r="Y772" s="142"/>
      <c r="Z772" s="142"/>
      <c r="AA772" s="142">
        <f t="shared" si="193"/>
        <v>25</v>
      </c>
      <c r="AB772" s="142">
        <f t="shared" si="193"/>
        <v>66925</v>
      </c>
      <c r="AC772" s="142"/>
      <c r="AD772" s="142"/>
      <c r="AE772" s="142"/>
      <c r="AF772" s="142">
        <f t="shared" si="193"/>
        <v>51782.97</v>
      </c>
      <c r="AG772" s="256"/>
      <c r="AH772" s="128"/>
      <c r="AI772" s="172"/>
      <c r="AJ772" s="172"/>
      <c r="AN772" s="224"/>
      <c r="AO772" s="35"/>
      <c r="AP772" s="16"/>
    </row>
    <row r="773" spans="1:48" ht="22.5" customHeight="1" x14ac:dyDescent="0.25">
      <c r="A773" s="68"/>
      <c r="B773" s="25"/>
      <c r="C773" s="171" t="s">
        <v>1190</v>
      </c>
      <c r="D773" s="25"/>
      <c r="E773" s="68"/>
      <c r="F773" s="119"/>
      <c r="G773" s="25"/>
      <c r="H773" s="25"/>
      <c r="I773" s="142">
        <f>SUM(I774)</f>
        <v>664.4</v>
      </c>
      <c r="J773" s="142">
        <f t="shared" ref="J773:AF773" si="194">SUM(J774)</f>
        <v>596.1</v>
      </c>
      <c r="K773" s="142">
        <f t="shared" si="194"/>
        <v>596.1</v>
      </c>
      <c r="L773" s="103">
        <f t="shared" si="194"/>
        <v>24</v>
      </c>
      <c r="M773" s="142">
        <f t="shared" si="194"/>
        <v>79502.97</v>
      </c>
      <c r="N773" s="142"/>
      <c r="O773" s="142"/>
      <c r="P773" s="142"/>
      <c r="Q773" s="142">
        <f>M773</f>
        <v>79502.97</v>
      </c>
      <c r="R773" s="142">
        <f t="shared" si="194"/>
        <v>27720</v>
      </c>
      <c r="S773" s="103"/>
      <c r="T773" s="142"/>
      <c r="U773" s="142"/>
      <c r="V773" s="142"/>
      <c r="W773" s="142"/>
      <c r="X773" s="142"/>
      <c r="Y773" s="142"/>
      <c r="Z773" s="142"/>
      <c r="AA773" s="142"/>
      <c r="AB773" s="142"/>
      <c r="AC773" s="142"/>
      <c r="AD773" s="142"/>
      <c r="AE773" s="142"/>
      <c r="AF773" s="142">
        <f t="shared" si="194"/>
        <v>51782.97</v>
      </c>
      <c r="AG773" s="256"/>
      <c r="AH773" s="128"/>
      <c r="AI773" s="172"/>
      <c r="AJ773" s="172"/>
      <c r="AN773" s="224"/>
      <c r="AO773" s="35"/>
      <c r="AP773" s="16"/>
    </row>
    <row r="774" spans="1:48" ht="22.5" customHeight="1" x14ac:dyDescent="0.25">
      <c r="A774" s="68" t="str">
        <f>AM774</f>
        <v>727.</v>
      </c>
      <c r="B774" s="25">
        <v>1434</v>
      </c>
      <c r="C774" s="36" t="s">
        <v>1252</v>
      </c>
      <c r="D774" s="25">
        <v>1986</v>
      </c>
      <c r="E774" s="68" t="s">
        <v>2932</v>
      </c>
      <c r="F774" s="68" t="s">
        <v>2936</v>
      </c>
      <c r="G774" s="25">
        <v>2</v>
      </c>
      <c r="H774" s="25">
        <v>2</v>
      </c>
      <c r="I774" s="144">
        <v>664.4</v>
      </c>
      <c r="J774" s="144">
        <v>596.1</v>
      </c>
      <c r="K774" s="144">
        <v>596.1</v>
      </c>
      <c r="L774" s="30">
        <v>24</v>
      </c>
      <c r="M774" s="144">
        <f>R774+T774+V774+X774+Z774+AB774+AE774+AF774</f>
        <v>79502.97</v>
      </c>
      <c r="N774" s="241"/>
      <c r="O774" s="241"/>
      <c r="P774" s="241"/>
      <c r="Q774" s="144">
        <f>M774</f>
        <v>79502.97</v>
      </c>
      <c r="R774" s="144">
        <v>27720</v>
      </c>
      <c r="S774" s="30"/>
      <c r="T774" s="144"/>
      <c r="U774" s="144"/>
      <c r="V774" s="241"/>
      <c r="W774" s="241"/>
      <c r="X774" s="241"/>
      <c r="Y774" s="241"/>
      <c r="Z774" s="241"/>
      <c r="AA774" s="241"/>
      <c r="AB774" s="144"/>
      <c r="AC774" s="144"/>
      <c r="AD774" s="144"/>
      <c r="AE774" s="144"/>
      <c r="AF774" s="241">
        <v>51782.97</v>
      </c>
      <c r="AG774" s="324">
        <v>2025</v>
      </c>
      <c r="AH774" s="128"/>
      <c r="AI774" s="172"/>
      <c r="AJ774" s="177"/>
      <c r="AK774" s="141">
        <f t="shared" si="185"/>
        <v>727</v>
      </c>
      <c r="AL774" s="35" t="s">
        <v>153</v>
      </c>
      <c r="AM774" s="141" t="str">
        <f t="shared" si="186"/>
        <v>727.</v>
      </c>
      <c r="AN774" s="147"/>
      <c r="AO774" s="35"/>
      <c r="AP774" s="16"/>
    </row>
    <row r="775" spans="1:48" s="33" customFormat="1" ht="22.5" customHeight="1" x14ac:dyDescent="0.25">
      <c r="A775" s="70"/>
      <c r="B775" s="45"/>
      <c r="C775" s="171" t="s">
        <v>1191</v>
      </c>
      <c r="D775" s="109"/>
      <c r="E775" s="111"/>
      <c r="F775" s="115"/>
      <c r="G775" s="109"/>
      <c r="H775" s="109"/>
      <c r="I775" s="142"/>
      <c r="J775" s="142"/>
      <c r="K775" s="142"/>
      <c r="L775" s="103"/>
      <c r="M775" s="142"/>
      <c r="N775" s="142"/>
      <c r="O775" s="142"/>
      <c r="P775" s="142"/>
      <c r="Q775" s="142"/>
      <c r="R775" s="142"/>
      <c r="S775" s="103"/>
      <c r="T775" s="142"/>
      <c r="U775" s="142"/>
      <c r="V775" s="142"/>
      <c r="W775" s="142"/>
      <c r="X775" s="142"/>
      <c r="Y775" s="142"/>
      <c r="Z775" s="142"/>
      <c r="AA775" s="142"/>
      <c r="AB775" s="142"/>
      <c r="AC775" s="142"/>
      <c r="AD775" s="142"/>
      <c r="AE775" s="142"/>
      <c r="AF775" s="142"/>
      <c r="AG775" s="243"/>
      <c r="AH775" s="128"/>
      <c r="AI775" s="217"/>
      <c r="AJ775" s="217"/>
      <c r="AK775" s="141"/>
      <c r="AL775" s="35"/>
      <c r="AM775" s="141"/>
      <c r="AN775" s="222"/>
      <c r="AO775" s="275"/>
      <c r="AP775" s="16"/>
    </row>
    <row r="776" spans="1:48" s="33" customFormat="1" ht="22.5" customHeight="1" x14ac:dyDescent="0.25">
      <c r="A776" s="70"/>
      <c r="B776" s="45"/>
      <c r="C776" s="171" t="s">
        <v>1192</v>
      </c>
      <c r="D776" s="109"/>
      <c r="E776" s="111"/>
      <c r="F776" s="115"/>
      <c r="G776" s="109"/>
      <c r="H776" s="109"/>
      <c r="I776" s="142">
        <f>SUM(I777:I821)</f>
        <v>30601.699999999993</v>
      </c>
      <c r="J776" s="142">
        <f t="shared" ref="J776:AB776" si="195">SUM(J777:J821)</f>
        <v>27891.8</v>
      </c>
      <c r="K776" s="142">
        <f t="shared" si="195"/>
        <v>27603.599999999999</v>
      </c>
      <c r="L776" s="103">
        <f t="shared" si="195"/>
        <v>965</v>
      </c>
      <c r="M776" s="142">
        <f t="shared" si="195"/>
        <v>81427986</v>
      </c>
      <c r="N776" s="142"/>
      <c r="O776" s="142"/>
      <c r="P776" s="142"/>
      <c r="Q776" s="142">
        <f>M776</f>
        <v>81427986</v>
      </c>
      <c r="R776" s="142">
        <f t="shared" si="195"/>
        <v>12427812</v>
      </c>
      <c r="S776" s="103"/>
      <c r="T776" s="142"/>
      <c r="U776" s="142">
        <f t="shared" si="195"/>
        <v>9163</v>
      </c>
      <c r="V776" s="142">
        <f t="shared" si="195"/>
        <v>68933249</v>
      </c>
      <c r="W776" s="142"/>
      <c r="X776" s="142"/>
      <c r="Y776" s="142"/>
      <c r="Z776" s="142"/>
      <c r="AA776" s="142">
        <f t="shared" si="195"/>
        <v>25</v>
      </c>
      <c r="AB776" s="142">
        <f t="shared" si="195"/>
        <v>66925</v>
      </c>
      <c r="AC776" s="142"/>
      <c r="AD776" s="142"/>
      <c r="AE776" s="142"/>
      <c r="AF776" s="142"/>
      <c r="AG776" s="243"/>
      <c r="AH776" s="128"/>
      <c r="AI776" s="217"/>
      <c r="AJ776" s="217"/>
      <c r="AK776" s="141"/>
      <c r="AL776" s="35"/>
      <c r="AM776" s="141"/>
      <c r="AN776" s="222"/>
      <c r="AO776" s="275"/>
      <c r="AP776" s="16"/>
    </row>
    <row r="777" spans="1:48" ht="22.5" customHeight="1" x14ac:dyDescent="0.25">
      <c r="A777" s="68" t="str">
        <f t="shared" ref="A777:A821" si="196">AM777</f>
        <v>728.</v>
      </c>
      <c r="B777" s="25">
        <v>1408</v>
      </c>
      <c r="C777" s="36" t="s">
        <v>1247</v>
      </c>
      <c r="D777" s="108">
        <v>1984</v>
      </c>
      <c r="E777" s="68" t="s">
        <v>2932</v>
      </c>
      <c r="F777" s="68" t="s">
        <v>2934</v>
      </c>
      <c r="G777" s="25">
        <v>2</v>
      </c>
      <c r="H777" s="25">
        <v>2</v>
      </c>
      <c r="I777" s="257">
        <v>774.9</v>
      </c>
      <c r="J777" s="257">
        <v>713.7</v>
      </c>
      <c r="K777" s="257">
        <v>713.7</v>
      </c>
      <c r="L777" s="30">
        <v>23</v>
      </c>
      <c r="M777" s="144">
        <f>R777+T777+V777+X777+Z777+AB777+AE777+AF777</f>
        <v>1210178</v>
      </c>
      <c r="N777" s="144"/>
      <c r="O777" s="144"/>
      <c r="P777" s="144"/>
      <c r="Q777" s="144">
        <f t="shared" ref="Q777:Q822" si="197">M777</f>
        <v>1210178</v>
      </c>
      <c r="R777" s="144">
        <v>1210178</v>
      </c>
      <c r="S777" s="30"/>
      <c r="T777" s="144"/>
      <c r="U777" s="144"/>
      <c r="V777" s="144"/>
      <c r="W777" s="144"/>
      <c r="X777" s="144"/>
      <c r="Y777" s="144"/>
      <c r="Z777" s="144"/>
      <c r="AA777" s="144"/>
      <c r="AB777" s="144"/>
      <c r="AC777" s="144"/>
      <c r="AD777" s="144"/>
      <c r="AE777" s="144"/>
      <c r="AF777" s="144"/>
      <c r="AG777" s="324">
        <v>2025</v>
      </c>
      <c r="AH777" s="128"/>
      <c r="AI777" s="172"/>
      <c r="AJ777" s="172"/>
      <c r="AK777" s="141">
        <f t="shared" si="185"/>
        <v>728</v>
      </c>
      <c r="AL777" s="35" t="s">
        <v>153</v>
      </c>
      <c r="AM777" s="141" t="str">
        <f t="shared" si="186"/>
        <v>728.</v>
      </c>
      <c r="AN777" s="130"/>
      <c r="AO777" s="35"/>
      <c r="AP777" s="16"/>
    </row>
    <row r="778" spans="1:48" ht="22.5" customHeight="1" x14ac:dyDescent="0.25">
      <c r="A778" s="68" t="str">
        <f t="shared" si="196"/>
        <v>729.</v>
      </c>
      <c r="B778" s="25">
        <v>1478</v>
      </c>
      <c r="C778" s="36" t="s">
        <v>1260</v>
      </c>
      <c r="D778" s="25">
        <v>1983</v>
      </c>
      <c r="E778" s="68" t="s">
        <v>2932</v>
      </c>
      <c r="F778" s="119" t="s">
        <v>2935</v>
      </c>
      <c r="G778" s="25">
        <v>2</v>
      </c>
      <c r="H778" s="25">
        <v>1</v>
      </c>
      <c r="I778" s="144">
        <v>405.7</v>
      </c>
      <c r="J778" s="144">
        <v>380</v>
      </c>
      <c r="K778" s="144">
        <v>380</v>
      </c>
      <c r="L778" s="30">
        <v>14</v>
      </c>
      <c r="M778" s="144">
        <f t="shared" ref="M778:M821" si="198">R778+T778+V778+X778+Z778+AB778+AE778+AF778</f>
        <v>1242666</v>
      </c>
      <c r="N778" s="144"/>
      <c r="O778" s="144"/>
      <c r="P778" s="144"/>
      <c r="Q778" s="144">
        <f t="shared" si="197"/>
        <v>1242666</v>
      </c>
      <c r="R778" s="144">
        <v>1242666</v>
      </c>
      <c r="S778" s="30"/>
      <c r="T778" s="144"/>
      <c r="U778" s="144"/>
      <c r="V778" s="144"/>
      <c r="W778" s="144"/>
      <c r="X778" s="144"/>
      <c r="Y778" s="144"/>
      <c r="Z778" s="144"/>
      <c r="AA778" s="144"/>
      <c r="AB778" s="144"/>
      <c r="AC778" s="144"/>
      <c r="AD778" s="144"/>
      <c r="AE778" s="144"/>
      <c r="AF778" s="144"/>
      <c r="AG778" s="324">
        <v>2025</v>
      </c>
      <c r="AH778" s="128"/>
      <c r="AI778" s="172"/>
      <c r="AJ778" s="172"/>
      <c r="AK778" s="141">
        <f t="shared" si="185"/>
        <v>729</v>
      </c>
      <c r="AL778" s="35" t="s">
        <v>153</v>
      </c>
      <c r="AM778" s="141" t="str">
        <f t="shared" si="186"/>
        <v>729.</v>
      </c>
      <c r="AN778" s="130"/>
      <c r="AP778" s="16"/>
    </row>
    <row r="779" spans="1:48" ht="22.5" customHeight="1" x14ac:dyDescent="0.25">
      <c r="A779" s="68" t="str">
        <f t="shared" si="196"/>
        <v>730.</v>
      </c>
      <c r="B779" s="25">
        <v>1472</v>
      </c>
      <c r="C779" s="202" t="s">
        <v>1136</v>
      </c>
      <c r="D779" s="109">
        <v>1987</v>
      </c>
      <c r="E779" s="111" t="s">
        <v>2932</v>
      </c>
      <c r="F779" s="68" t="s">
        <v>2934</v>
      </c>
      <c r="G779" s="109">
        <v>3</v>
      </c>
      <c r="H779" s="109">
        <v>3</v>
      </c>
      <c r="I779" s="144">
        <v>1420.2</v>
      </c>
      <c r="J779" s="144">
        <v>1293.2</v>
      </c>
      <c r="K779" s="144">
        <v>1293.2</v>
      </c>
      <c r="L779" s="30">
        <v>41</v>
      </c>
      <c r="M779" s="144">
        <f t="shared" si="198"/>
        <v>5725003</v>
      </c>
      <c r="N779" s="144"/>
      <c r="O779" s="144"/>
      <c r="P779" s="144"/>
      <c r="Q779" s="144">
        <f t="shared" si="197"/>
        <v>5725003</v>
      </c>
      <c r="R779" s="144"/>
      <c r="S779" s="30"/>
      <c r="T779" s="144"/>
      <c r="U779" s="144">
        <v>761</v>
      </c>
      <c r="V779" s="144">
        <f>U779*7523</f>
        <v>5725003</v>
      </c>
      <c r="W779" s="144"/>
      <c r="X779" s="144"/>
      <c r="Y779" s="144"/>
      <c r="Z779" s="144"/>
      <c r="AA779" s="144"/>
      <c r="AB779" s="144"/>
      <c r="AC779" s="144"/>
      <c r="AD779" s="144"/>
      <c r="AE779" s="144"/>
      <c r="AF779" s="144"/>
      <c r="AG779" s="324">
        <v>2025</v>
      </c>
      <c r="AH779" s="128"/>
      <c r="AI779" s="172"/>
      <c r="AJ779" s="172"/>
      <c r="AK779" s="141">
        <f t="shared" si="185"/>
        <v>730</v>
      </c>
      <c r="AL779" s="35" t="s">
        <v>153</v>
      </c>
      <c r="AM779" s="141" t="str">
        <f t="shared" si="186"/>
        <v>730.</v>
      </c>
      <c r="AN779" s="130"/>
      <c r="AP779" s="16"/>
    </row>
    <row r="780" spans="1:48" ht="22.5" customHeight="1" x14ac:dyDescent="0.25">
      <c r="A780" s="68" t="str">
        <f t="shared" si="196"/>
        <v>731.</v>
      </c>
      <c r="B780" s="25">
        <v>1479</v>
      </c>
      <c r="C780" s="36" t="s">
        <v>1261</v>
      </c>
      <c r="D780" s="25">
        <v>1990</v>
      </c>
      <c r="E780" s="68" t="s">
        <v>2932</v>
      </c>
      <c r="F780" s="119" t="s">
        <v>2935</v>
      </c>
      <c r="G780" s="25">
        <v>2</v>
      </c>
      <c r="H780" s="25">
        <v>1</v>
      </c>
      <c r="I780" s="144">
        <v>406</v>
      </c>
      <c r="J780" s="144">
        <v>399.8</v>
      </c>
      <c r="K780" s="144">
        <v>399.8</v>
      </c>
      <c r="L780" s="30">
        <v>12</v>
      </c>
      <c r="M780" s="144">
        <f t="shared" si="198"/>
        <v>1340130</v>
      </c>
      <c r="N780" s="144"/>
      <c r="O780" s="144"/>
      <c r="P780" s="144"/>
      <c r="Q780" s="144">
        <f t="shared" si="197"/>
        <v>1340130</v>
      </c>
      <c r="R780" s="144">
        <v>1340130</v>
      </c>
      <c r="S780" s="30"/>
      <c r="T780" s="144"/>
      <c r="U780" s="144"/>
      <c r="V780" s="144"/>
      <c r="W780" s="144"/>
      <c r="X780" s="144"/>
      <c r="Y780" s="144"/>
      <c r="Z780" s="144"/>
      <c r="AA780" s="144"/>
      <c r="AB780" s="144"/>
      <c r="AC780" s="144"/>
      <c r="AD780" s="144"/>
      <c r="AE780" s="144"/>
      <c r="AF780" s="144"/>
      <c r="AG780" s="324">
        <v>2025</v>
      </c>
      <c r="AH780" s="128"/>
      <c r="AI780" s="172"/>
      <c r="AJ780" s="172"/>
      <c r="AK780" s="141">
        <f t="shared" si="185"/>
        <v>731</v>
      </c>
      <c r="AL780" s="35" t="s">
        <v>153</v>
      </c>
      <c r="AM780" s="141" t="str">
        <f t="shared" si="186"/>
        <v>731.</v>
      </c>
      <c r="AN780" s="130"/>
      <c r="AP780" s="16"/>
    </row>
    <row r="781" spans="1:48" ht="22.5" customHeight="1" x14ac:dyDescent="0.25">
      <c r="A781" s="68" t="str">
        <f t="shared" si="196"/>
        <v>732.</v>
      </c>
      <c r="B781" s="25">
        <v>1407</v>
      </c>
      <c r="C781" s="202" t="s">
        <v>314</v>
      </c>
      <c r="D781" s="109">
        <v>1973</v>
      </c>
      <c r="E781" s="111" t="s">
        <v>2932</v>
      </c>
      <c r="F781" s="68" t="s">
        <v>2934</v>
      </c>
      <c r="G781" s="109">
        <v>2</v>
      </c>
      <c r="H781" s="109">
        <v>2</v>
      </c>
      <c r="I781" s="144">
        <v>774.9</v>
      </c>
      <c r="J781" s="144">
        <v>714</v>
      </c>
      <c r="K781" s="144">
        <v>714</v>
      </c>
      <c r="L781" s="30">
        <v>28</v>
      </c>
      <c r="M781" s="144">
        <f t="shared" si="198"/>
        <v>175617</v>
      </c>
      <c r="N781" s="241"/>
      <c r="O781" s="241"/>
      <c r="P781" s="241"/>
      <c r="Q781" s="144">
        <f t="shared" si="197"/>
        <v>175617</v>
      </c>
      <c r="R781" s="144">
        <v>175617</v>
      </c>
      <c r="S781" s="30"/>
      <c r="T781" s="144"/>
      <c r="U781" s="144"/>
      <c r="V781" s="241"/>
      <c r="W781" s="241"/>
      <c r="X781" s="241"/>
      <c r="Y781" s="241"/>
      <c r="Z781" s="241"/>
      <c r="AA781" s="241"/>
      <c r="AB781" s="144"/>
      <c r="AC781" s="144"/>
      <c r="AD781" s="144"/>
      <c r="AE781" s="144"/>
      <c r="AF781" s="241"/>
      <c r="AG781" s="324">
        <v>2025</v>
      </c>
      <c r="AH781" s="128"/>
      <c r="AI781" s="172"/>
      <c r="AJ781" s="172"/>
      <c r="AK781" s="141">
        <f t="shared" si="185"/>
        <v>732</v>
      </c>
      <c r="AL781" s="35" t="s">
        <v>153</v>
      </c>
      <c r="AM781" s="141" t="str">
        <f t="shared" si="186"/>
        <v>732.</v>
      </c>
      <c r="AN781" s="130"/>
      <c r="AO781" s="35"/>
      <c r="AP781" s="16"/>
    </row>
    <row r="782" spans="1:48" ht="22.5" customHeight="1" x14ac:dyDescent="0.25">
      <c r="A782" s="68" t="str">
        <f t="shared" si="196"/>
        <v>733.</v>
      </c>
      <c r="B782" s="25">
        <v>1431</v>
      </c>
      <c r="C782" s="202" t="s">
        <v>325</v>
      </c>
      <c r="D782" s="109">
        <v>1989</v>
      </c>
      <c r="E782" s="111" t="s">
        <v>2932</v>
      </c>
      <c r="F782" s="68" t="s">
        <v>2934</v>
      </c>
      <c r="G782" s="109">
        <v>3</v>
      </c>
      <c r="H782" s="109">
        <v>2</v>
      </c>
      <c r="I782" s="144">
        <v>1337</v>
      </c>
      <c r="J782" s="144">
        <v>1262.5999999999999</v>
      </c>
      <c r="K782" s="144">
        <v>1262.5999999999999</v>
      </c>
      <c r="L782" s="30">
        <v>48</v>
      </c>
      <c r="M782" s="144">
        <f t="shared" si="198"/>
        <v>145452</v>
      </c>
      <c r="N782" s="144"/>
      <c r="O782" s="144"/>
      <c r="P782" s="144"/>
      <c r="Q782" s="144">
        <f t="shared" si="197"/>
        <v>145452</v>
      </c>
      <c r="R782" s="144">
        <v>145452</v>
      </c>
      <c r="S782" s="30"/>
      <c r="T782" s="144"/>
      <c r="U782" s="144"/>
      <c r="V782" s="144"/>
      <c r="W782" s="144"/>
      <c r="X782" s="144"/>
      <c r="Y782" s="144"/>
      <c r="Z782" s="144"/>
      <c r="AA782" s="144"/>
      <c r="AB782" s="144"/>
      <c r="AC782" s="144"/>
      <c r="AD782" s="144"/>
      <c r="AE782" s="144"/>
      <c r="AF782" s="144"/>
      <c r="AG782" s="324">
        <v>2025</v>
      </c>
      <c r="AH782" s="128"/>
      <c r="AI782" s="172"/>
      <c r="AJ782" s="172"/>
      <c r="AK782" s="141">
        <f t="shared" si="185"/>
        <v>733</v>
      </c>
      <c r="AL782" s="35" t="s">
        <v>153</v>
      </c>
      <c r="AM782" s="141" t="str">
        <f t="shared" si="186"/>
        <v>733.</v>
      </c>
      <c r="AN782" s="130"/>
      <c r="AP782" s="16"/>
    </row>
    <row r="783" spans="1:48" ht="22.5" customHeight="1" x14ac:dyDescent="0.25">
      <c r="A783" s="68" t="str">
        <f t="shared" si="196"/>
        <v>734.</v>
      </c>
      <c r="B783" s="25">
        <v>1435</v>
      </c>
      <c r="C783" s="202" t="s">
        <v>49</v>
      </c>
      <c r="D783" s="109">
        <v>1994</v>
      </c>
      <c r="E783" s="111" t="s">
        <v>2932</v>
      </c>
      <c r="F783" s="68" t="s">
        <v>2934</v>
      </c>
      <c r="G783" s="109">
        <v>3</v>
      </c>
      <c r="H783" s="109">
        <v>2</v>
      </c>
      <c r="I783" s="144">
        <v>1387.3</v>
      </c>
      <c r="J783" s="144">
        <v>1289.3</v>
      </c>
      <c r="K783" s="144">
        <v>1289.3</v>
      </c>
      <c r="L783" s="30">
        <v>54</v>
      </c>
      <c r="M783" s="144">
        <f t="shared" si="198"/>
        <v>1665010</v>
      </c>
      <c r="N783" s="144"/>
      <c r="O783" s="144"/>
      <c r="P783" s="144"/>
      <c r="Q783" s="144">
        <f t="shared" si="197"/>
        <v>1665010</v>
      </c>
      <c r="R783" s="144">
        <v>1665010</v>
      </c>
      <c r="S783" s="30"/>
      <c r="T783" s="144"/>
      <c r="U783" s="144"/>
      <c r="V783" s="144"/>
      <c r="W783" s="144"/>
      <c r="X783" s="144"/>
      <c r="Y783" s="144"/>
      <c r="Z783" s="144"/>
      <c r="AA783" s="144"/>
      <c r="AB783" s="144"/>
      <c r="AC783" s="144"/>
      <c r="AD783" s="144"/>
      <c r="AE783" s="144"/>
      <c r="AF783" s="144"/>
      <c r="AG783" s="324">
        <v>2025</v>
      </c>
      <c r="AH783" s="128"/>
      <c r="AI783" s="172"/>
      <c r="AJ783" s="172"/>
      <c r="AK783" s="141">
        <f t="shared" si="185"/>
        <v>734</v>
      </c>
      <c r="AL783" s="35" t="s">
        <v>153</v>
      </c>
      <c r="AM783" s="141" t="str">
        <f t="shared" si="186"/>
        <v>734.</v>
      </c>
      <c r="AN783" s="130"/>
      <c r="AP783" s="16"/>
    </row>
    <row r="784" spans="1:48" ht="22.5" customHeight="1" x14ac:dyDescent="0.25">
      <c r="A784" s="68" t="str">
        <f t="shared" si="196"/>
        <v>735.</v>
      </c>
      <c r="B784" s="25">
        <v>1410</v>
      </c>
      <c r="C784" s="202" t="s">
        <v>315</v>
      </c>
      <c r="D784" s="109">
        <v>1982</v>
      </c>
      <c r="E784" s="111" t="s">
        <v>2932</v>
      </c>
      <c r="F784" s="68" t="s">
        <v>2934</v>
      </c>
      <c r="G784" s="109">
        <v>2</v>
      </c>
      <c r="H784" s="109">
        <v>2</v>
      </c>
      <c r="I784" s="144">
        <v>782.2</v>
      </c>
      <c r="J784" s="144">
        <v>722.3</v>
      </c>
      <c r="K784" s="144">
        <v>722.3</v>
      </c>
      <c r="L784" s="30">
        <v>23</v>
      </c>
      <c r="M784" s="144">
        <f t="shared" si="198"/>
        <v>1238605</v>
      </c>
      <c r="N784" s="241"/>
      <c r="O784" s="241"/>
      <c r="P784" s="241"/>
      <c r="Q784" s="144">
        <f t="shared" si="197"/>
        <v>1238605</v>
      </c>
      <c r="R784" s="144">
        <v>1238605</v>
      </c>
      <c r="S784" s="30"/>
      <c r="T784" s="144"/>
      <c r="U784" s="144"/>
      <c r="V784" s="241"/>
      <c r="W784" s="241"/>
      <c r="X784" s="241"/>
      <c r="Y784" s="241"/>
      <c r="Z784" s="241"/>
      <c r="AA784" s="241"/>
      <c r="AB784" s="144"/>
      <c r="AC784" s="144"/>
      <c r="AD784" s="144"/>
      <c r="AE784" s="144"/>
      <c r="AF784" s="241"/>
      <c r="AG784" s="324">
        <v>2025</v>
      </c>
      <c r="AH784" s="128"/>
      <c r="AI784" s="172"/>
      <c r="AJ784" s="172"/>
      <c r="AK784" s="141">
        <f t="shared" si="185"/>
        <v>735</v>
      </c>
      <c r="AL784" s="35" t="s">
        <v>153</v>
      </c>
      <c r="AM784" s="141" t="str">
        <f t="shared" si="186"/>
        <v>735.</v>
      </c>
      <c r="AN784" s="130"/>
      <c r="AO784" s="35"/>
      <c r="AP784" s="16"/>
    </row>
    <row r="785" spans="1:42" ht="22.5" customHeight="1" x14ac:dyDescent="0.25">
      <c r="A785" s="68" t="str">
        <f t="shared" si="196"/>
        <v>736.</v>
      </c>
      <c r="B785" s="25">
        <v>1416</v>
      </c>
      <c r="C785" s="202" t="s">
        <v>316</v>
      </c>
      <c r="D785" s="109">
        <v>1971</v>
      </c>
      <c r="E785" s="111" t="s">
        <v>2932</v>
      </c>
      <c r="F785" s="68" t="s">
        <v>2934</v>
      </c>
      <c r="G785" s="109">
        <v>2</v>
      </c>
      <c r="H785" s="109">
        <v>1</v>
      </c>
      <c r="I785" s="144">
        <v>483.7</v>
      </c>
      <c r="J785" s="144">
        <v>421.2</v>
      </c>
      <c r="K785" s="144">
        <v>421.2</v>
      </c>
      <c r="L785" s="30">
        <v>12</v>
      </c>
      <c r="M785" s="144">
        <f t="shared" si="198"/>
        <v>17148</v>
      </c>
      <c r="N785" s="241"/>
      <c r="O785" s="241"/>
      <c r="P785" s="241"/>
      <c r="Q785" s="144">
        <f t="shared" si="197"/>
        <v>17148</v>
      </c>
      <c r="R785" s="144">
        <v>17148</v>
      </c>
      <c r="S785" s="30"/>
      <c r="T785" s="144"/>
      <c r="U785" s="144"/>
      <c r="V785" s="241"/>
      <c r="W785" s="241"/>
      <c r="X785" s="241"/>
      <c r="Y785" s="241"/>
      <c r="Z785" s="241"/>
      <c r="AA785" s="241"/>
      <c r="AB785" s="144"/>
      <c r="AC785" s="144"/>
      <c r="AD785" s="144"/>
      <c r="AE785" s="144"/>
      <c r="AF785" s="241"/>
      <c r="AG785" s="324">
        <v>2025</v>
      </c>
      <c r="AH785" s="128"/>
      <c r="AI785" s="172"/>
      <c r="AJ785" s="172"/>
      <c r="AK785" s="141">
        <f t="shared" si="185"/>
        <v>736</v>
      </c>
      <c r="AL785" s="35" t="s">
        <v>153</v>
      </c>
      <c r="AM785" s="141" t="str">
        <f t="shared" si="186"/>
        <v>736.</v>
      </c>
      <c r="AN785" s="130"/>
      <c r="AO785" s="35"/>
      <c r="AP785" s="16"/>
    </row>
    <row r="786" spans="1:42" ht="22.5" customHeight="1" x14ac:dyDescent="0.25">
      <c r="A786" s="68" t="str">
        <f t="shared" si="196"/>
        <v>737.</v>
      </c>
      <c r="B786" s="25">
        <v>1418</v>
      </c>
      <c r="C786" s="36" t="s">
        <v>1250</v>
      </c>
      <c r="D786" s="25">
        <v>1966</v>
      </c>
      <c r="E786" s="68" t="s">
        <v>2932</v>
      </c>
      <c r="F786" s="68" t="s">
        <v>2934</v>
      </c>
      <c r="G786" s="25">
        <v>2</v>
      </c>
      <c r="H786" s="25">
        <v>1</v>
      </c>
      <c r="I786" s="144">
        <v>393.1</v>
      </c>
      <c r="J786" s="144">
        <v>353.8</v>
      </c>
      <c r="K786" s="144">
        <v>268</v>
      </c>
      <c r="L786" s="30">
        <v>13</v>
      </c>
      <c r="M786" s="144">
        <f t="shared" si="198"/>
        <v>3234890</v>
      </c>
      <c r="N786" s="241"/>
      <c r="O786" s="241"/>
      <c r="P786" s="241"/>
      <c r="Q786" s="144">
        <f t="shared" si="197"/>
        <v>3234890</v>
      </c>
      <c r="R786" s="144"/>
      <c r="S786" s="30"/>
      <c r="T786" s="144"/>
      <c r="U786" s="144">
        <v>430</v>
      </c>
      <c r="V786" s="144">
        <v>3234890</v>
      </c>
      <c r="W786" s="144"/>
      <c r="X786" s="144"/>
      <c r="Y786" s="144"/>
      <c r="Z786" s="144"/>
      <c r="AA786" s="144"/>
      <c r="AB786" s="144"/>
      <c r="AC786" s="144"/>
      <c r="AD786" s="144"/>
      <c r="AE786" s="144"/>
      <c r="AF786" s="144"/>
      <c r="AG786" s="324">
        <v>2025</v>
      </c>
      <c r="AH786" s="128"/>
      <c r="AI786" s="172"/>
      <c r="AJ786" s="172"/>
      <c r="AK786" s="141">
        <f t="shared" si="185"/>
        <v>737</v>
      </c>
      <c r="AL786" s="35" t="s">
        <v>153</v>
      </c>
      <c r="AM786" s="141" t="str">
        <f t="shared" si="186"/>
        <v>737.</v>
      </c>
      <c r="AN786" s="130"/>
      <c r="AP786" s="16"/>
    </row>
    <row r="787" spans="1:42" ht="22.5" customHeight="1" x14ac:dyDescent="0.25">
      <c r="A787" s="68" t="str">
        <f t="shared" si="196"/>
        <v>738.</v>
      </c>
      <c r="B787" s="25">
        <v>1433</v>
      </c>
      <c r="C787" s="36" t="s">
        <v>317</v>
      </c>
      <c r="D787" s="25">
        <v>1981</v>
      </c>
      <c r="E787" s="68" t="s">
        <v>2932</v>
      </c>
      <c r="F787" s="68" t="s">
        <v>2934</v>
      </c>
      <c r="G787" s="25">
        <v>2</v>
      </c>
      <c r="H787" s="25">
        <v>2</v>
      </c>
      <c r="I787" s="144">
        <v>789.3</v>
      </c>
      <c r="J787" s="144">
        <v>733.7</v>
      </c>
      <c r="K787" s="144">
        <v>733.7</v>
      </c>
      <c r="L787" s="30">
        <v>30</v>
      </c>
      <c r="M787" s="144">
        <f t="shared" si="198"/>
        <v>469200</v>
      </c>
      <c r="N787" s="241"/>
      <c r="O787" s="241"/>
      <c r="P787" s="241"/>
      <c r="Q787" s="144">
        <f t="shared" si="197"/>
        <v>469200</v>
      </c>
      <c r="R787" s="144">
        <v>469200</v>
      </c>
      <c r="S787" s="30"/>
      <c r="T787" s="144"/>
      <c r="U787" s="144"/>
      <c r="V787" s="144"/>
      <c r="W787" s="144"/>
      <c r="X787" s="144"/>
      <c r="Y787" s="144"/>
      <c r="Z787" s="144"/>
      <c r="AA787" s="144"/>
      <c r="AB787" s="144"/>
      <c r="AC787" s="144"/>
      <c r="AD787" s="144"/>
      <c r="AE787" s="144"/>
      <c r="AF787" s="144"/>
      <c r="AG787" s="324">
        <v>2025</v>
      </c>
      <c r="AH787" s="128"/>
      <c r="AI787" s="172"/>
      <c r="AJ787" s="172"/>
      <c r="AK787" s="141">
        <f t="shared" si="185"/>
        <v>738</v>
      </c>
      <c r="AL787" s="35" t="s">
        <v>153</v>
      </c>
      <c r="AM787" s="141" t="str">
        <f t="shared" si="186"/>
        <v>738.</v>
      </c>
      <c r="AN787" s="130"/>
      <c r="AP787" s="16"/>
    </row>
    <row r="788" spans="1:42" ht="22.5" customHeight="1" x14ac:dyDescent="0.25">
      <c r="A788" s="68" t="str">
        <f t="shared" si="196"/>
        <v>739.</v>
      </c>
      <c r="B788" s="25">
        <v>1488</v>
      </c>
      <c r="C788" s="202" t="s">
        <v>145</v>
      </c>
      <c r="D788" s="25">
        <v>1982</v>
      </c>
      <c r="E788" s="111" t="s">
        <v>2932</v>
      </c>
      <c r="F788" s="68" t="s">
        <v>2934</v>
      </c>
      <c r="G788" s="25">
        <v>2</v>
      </c>
      <c r="H788" s="25">
        <v>3</v>
      </c>
      <c r="I788" s="144">
        <v>1005.7</v>
      </c>
      <c r="J788" s="144">
        <v>947.6</v>
      </c>
      <c r="K788" s="144">
        <v>947.6</v>
      </c>
      <c r="L788" s="30">
        <v>33</v>
      </c>
      <c r="M788" s="144">
        <f t="shared" si="198"/>
        <v>1616278</v>
      </c>
      <c r="N788" s="144"/>
      <c r="O788" s="144"/>
      <c r="P788" s="144"/>
      <c r="Q788" s="144">
        <f t="shared" si="197"/>
        <v>1616278</v>
      </c>
      <c r="R788" s="144">
        <v>1616278</v>
      </c>
      <c r="S788" s="30"/>
      <c r="T788" s="144"/>
      <c r="U788" s="144"/>
      <c r="V788" s="144"/>
      <c r="W788" s="144"/>
      <c r="X788" s="144"/>
      <c r="Y788" s="144"/>
      <c r="Z788" s="144"/>
      <c r="AA788" s="144"/>
      <c r="AB788" s="144"/>
      <c r="AC788" s="144"/>
      <c r="AD788" s="144"/>
      <c r="AE788" s="144"/>
      <c r="AF788" s="144"/>
      <c r="AG788" s="324">
        <v>2025</v>
      </c>
      <c r="AH788" s="128"/>
      <c r="AI788" s="172"/>
      <c r="AJ788" s="172"/>
      <c r="AK788" s="141">
        <f t="shared" si="185"/>
        <v>739</v>
      </c>
      <c r="AL788" s="35" t="s">
        <v>153</v>
      </c>
      <c r="AM788" s="141" t="str">
        <f t="shared" si="186"/>
        <v>739.</v>
      </c>
      <c r="AN788" s="130"/>
      <c r="AO788" s="35"/>
      <c r="AP788" s="16"/>
    </row>
    <row r="789" spans="1:42" ht="22.5" customHeight="1" x14ac:dyDescent="0.25">
      <c r="A789" s="68" t="str">
        <f t="shared" si="196"/>
        <v>740.</v>
      </c>
      <c r="B789" s="25">
        <v>1471</v>
      </c>
      <c r="C789" s="36" t="s">
        <v>326</v>
      </c>
      <c r="D789" s="108">
        <v>1973</v>
      </c>
      <c r="E789" s="68" t="s">
        <v>2932</v>
      </c>
      <c r="F789" s="68" t="s">
        <v>2934</v>
      </c>
      <c r="G789" s="108">
        <v>2</v>
      </c>
      <c r="H789" s="25">
        <v>3</v>
      </c>
      <c r="I789" s="257">
        <v>924.9</v>
      </c>
      <c r="J789" s="257">
        <v>900.2</v>
      </c>
      <c r="K789" s="257">
        <v>900.2</v>
      </c>
      <c r="L789" s="30">
        <v>23</v>
      </c>
      <c r="M789" s="144">
        <f t="shared" si="198"/>
        <v>300288</v>
      </c>
      <c r="N789" s="144"/>
      <c r="O789" s="144"/>
      <c r="P789" s="144"/>
      <c r="Q789" s="144">
        <f t="shared" si="197"/>
        <v>300288</v>
      </c>
      <c r="R789" s="144">
        <v>300288</v>
      </c>
      <c r="S789" s="30"/>
      <c r="T789" s="144"/>
      <c r="U789" s="144"/>
      <c r="V789" s="144"/>
      <c r="W789" s="144"/>
      <c r="X789" s="144"/>
      <c r="Y789" s="144"/>
      <c r="Z789" s="144"/>
      <c r="AA789" s="144"/>
      <c r="AB789" s="144"/>
      <c r="AC789" s="144"/>
      <c r="AD789" s="144"/>
      <c r="AE789" s="144"/>
      <c r="AF789" s="144"/>
      <c r="AG789" s="324">
        <v>2025</v>
      </c>
      <c r="AH789" s="128"/>
      <c r="AI789" s="172"/>
      <c r="AJ789" s="172"/>
      <c r="AK789" s="141">
        <f t="shared" si="185"/>
        <v>740</v>
      </c>
      <c r="AL789" s="35" t="s">
        <v>153</v>
      </c>
      <c r="AM789" s="141" t="str">
        <f t="shared" si="186"/>
        <v>740.</v>
      </c>
      <c r="AN789" s="130"/>
      <c r="AP789" s="16"/>
    </row>
    <row r="790" spans="1:42" ht="22.5" customHeight="1" x14ac:dyDescent="0.25">
      <c r="A790" s="68" t="str">
        <f t="shared" si="196"/>
        <v>741.</v>
      </c>
      <c r="B790" s="25">
        <v>1477</v>
      </c>
      <c r="C790" s="36" t="s">
        <v>324</v>
      </c>
      <c r="D790" s="108">
        <v>1982</v>
      </c>
      <c r="E790" s="68" t="s">
        <v>2932</v>
      </c>
      <c r="F790" s="68" t="s">
        <v>2934</v>
      </c>
      <c r="G790" s="25">
        <v>3</v>
      </c>
      <c r="H790" s="25">
        <v>3</v>
      </c>
      <c r="I790" s="144">
        <v>1550.5</v>
      </c>
      <c r="J790" s="144">
        <v>1458</v>
      </c>
      <c r="K790" s="144">
        <v>1458</v>
      </c>
      <c r="L790" s="30">
        <v>53</v>
      </c>
      <c r="M790" s="144">
        <f t="shared" si="198"/>
        <v>6394550</v>
      </c>
      <c r="N790" s="144"/>
      <c r="O790" s="144"/>
      <c r="P790" s="144"/>
      <c r="Q790" s="144">
        <f t="shared" si="197"/>
        <v>6394550</v>
      </c>
      <c r="R790" s="144"/>
      <c r="S790" s="30"/>
      <c r="T790" s="144"/>
      <c r="U790" s="144">
        <v>850</v>
      </c>
      <c r="V790" s="144">
        <v>6394550</v>
      </c>
      <c r="W790" s="144"/>
      <c r="X790" s="144"/>
      <c r="Y790" s="144"/>
      <c r="Z790" s="144"/>
      <c r="AA790" s="144"/>
      <c r="AB790" s="144"/>
      <c r="AC790" s="144"/>
      <c r="AD790" s="144"/>
      <c r="AE790" s="144"/>
      <c r="AF790" s="144"/>
      <c r="AG790" s="324">
        <v>2025</v>
      </c>
      <c r="AH790" s="128"/>
      <c r="AI790" s="172"/>
      <c r="AJ790" s="172"/>
      <c r="AK790" s="141">
        <f t="shared" si="185"/>
        <v>741</v>
      </c>
      <c r="AL790" s="35" t="s">
        <v>153</v>
      </c>
      <c r="AM790" s="141" t="str">
        <f t="shared" si="186"/>
        <v>741.</v>
      </c>
      <c r="AN790" s="130"/>
      <c r="AP790" s="16"/>
    </row>
    <row r="791" spans="1:42" ht="22.5" customHeight="1" x14ac:dyDescent="0.25">
      <c r="A791" s="68" t="str">
        <f t="shared" si="196"/>
        <v>742.</v>
      </c>
      <c r="B791" s="25">
        <v>1377</v>
      </c>
      <c r="C791" s="36" t="s">
        <v>1245</v>
      </c>
      <c r="D791" s="25">
        <v>1970</v>
      </c>
      <c r="E791" s="111" t="s">
        <v>2932</v>
      </c>
      <c r="F791" s="68" t="s">
        <v>2934</v>
      </c>
      <c r="G791" s="25">
        <v>2</v>
      </c>
      <c r="H791" s="25">
        <v>2</v>
      </c>
      <c r="I791" s="257">
        <v>500.8</v>
      </c>
      <c r="J791" s="257">
        <v>440.3</v>
      </c>
      <c r="K791" s="257">
        <v>440.3</v>
      </c>
      <c r="L791" s="30">
        <v>24</v>
      </c>
      <c r="M791" s="144">
        <f t="shared" si="198"/>
        <v>66925</v>
      </c>
      <c r="N791" s="241"/>
      <c r="O791" s="241"/>
      <c r="P791" s="241"/>
      <c r="Q791" s="144">
        <f t="shared" si="197"/>
        <v>66925</v>
      </c>
      <c r="R791" s="144"/>
      <c r="S791" s="30"/>
      <c r="T791" s="144"/>
      <c r="U791" s="144"/>
      <c r="V791" s="144"/>
      <c r="W791" s="144"/>
      <c r="X791" s="144"/>
      <c r="Y791" s="144"/>
      <c r="Z791" s="144"/>
      <c r="AA791" s="144">
        <v>25</v>
      </c>
      <c r="AB791" s="144">
        <f>AA791*2677</f>
        <v>66925</v>
      </c>
      <c r="AC791" s="142"/>
      <c r="AD791" s="142"/>
      <c r="AE791" s="142"/>
      <c r="AF791" s="142"/>
      <c r="AG791" s="324">
        <v>2025</v>
      </c>
      <c r="AH791" s="128"/>
      <c r="AI791" s="172"/>
      <c r="AJ791" s="172"/>
      <c r="AK791" s="141">
        <f t="shared" si="185"/>
        <v>742</v>
      </c>
      <c r="AL791" s="35" t="s">
        <v>153</v>
      </c>
      <c r="AM791" s="141" t="str">
        <f t="shared" si="186"/>
        <v>742.</v>
      </c>
      <c r="AN791" s="130"/>
      <c r="AO791" s="35"/>
      <c r="AP791" s="16"/>
    </row>
    <row r="792" spans="1:42" ht="22.5" customHeight="1" x14ac:dyDescent="0.25">
      <c r="A792" s="68" t="str">
        <f t="shared" si="196"/>
        <v>743.</v>
      </c>
      <c r="B792" s="25">
        <v>1409</v>
      </c>
      <c r="C792" s="36" t="s">
        <v>1248</v>
      </c>
      <c r="D792" s="108">
        <v>1980</v>
      </c>
      <c r="E792" s="68" t="s">
        <v>2932</v>
      </c>
      <c r="F792" s="68" t="s">
        <v>2934</v>
      </c>
      <c r="G792" s="25">
        <v>2</v>
      </c>
      <c r="H792" s="25">
        <v>2</v>
      </c>
      <c r="I792" s="257">
        <v>775.4</v>
      </c>
      <c r="J792" s="257">
        <v>718.4</v>
      </c>
      <c r="K792" s="257">
        <v>718.4</v>
      </c>
      <c r="L792" s="30">
        <v>24</v>
      </c>
      <c r="M792" s="144">
        <f t="shared" si="198"/>
        <v>131376</v>
      </c>
      <c r="N792" s="241"/>
      <c r="O792" s="241"/>
      <c r="P792" s="241"/>
      <c r="Q792" s="144">
        <f t="shared" si="197"/>
        <v>131376</v>
      </c>
      <c r="R792" s="144">
        <v>131376</v>
      </c>
      <c r="S792" s="30"/>
      <c r="T792" s="144"/>
      <c r="U792" s="144"/>
      <c r="V792" s="241"/>
      <c r="W792" s="241"/>
      <c r="X792" s="241"/>
      <c r="Y792" s="241"/>
      <c r="Z792" s="241"/>
      <c r="AA792" s="241"/>
      <c r="AB792" s="144"/>
      <c r="AC792" s="144"/>
      <c r="AD792" s="144"/>
      <c r="AE792" s="144"/>
      <c r="AF792" s="241"/>
      <c r="AG792" s="324">
        <v>2025</v>
      </c>
      <c r="AH792" s="128"/>
      <c r="AI792" s="172"/>
      <c r="AJ792" s="172"/>
      <c r="AK792" s="141">
        <f t="shared" si="185"/>
        <v>743</v>
      </c>
      <c r="AL792" s="35" t="s">
        <v>153</v>
      </c>
      <c r="AM792" s="141" t="str">
        <f t="shared" si="186"/>
        <v>743.</v>
      </c>
      <c r="AN792" s="130"/>
      <c r="AO792" s="35"/>
      <c r="AP792" s="16"/>
    </row>
    <row r="793" spans="1:42" ht="22.5" customHeight="1" x14ac:dyDescent="0.25">
      <c r="A793" s="68" t="str">
        <f t="shared" si="196"/>
        <v>744.</v>
      </c>
      <c r="B793" s="25">
        <v>1450</v>
      </c>
      <c r="C793" s="36" t="s">
        <v>1254</v>
      </c>
      <c r="D793" s="25">
        <v>1934</v>
      </c>
      <c r="E793" s="111" t="s">
        <v>2932</v>
      </c>
      <c r="F793" s="68" t="s">
        <v>2935</v>
      </c>
      <c r="G793" s="25">
        <v>1</v>
      </c>
      <c r="H793" s="25">
        <v>2</v>
      </c>
      <c r="I793" s="144">
        <v>232.4</v>
      </c>
      <c r="J793" s="144">
        <v>200.8</v>
      </c>
      <c r="K793" s="144">
        <v>200.8</v>
      </c>
      <c r="L793" s="30">
        <v>9</v>
      </c>
      <c r="M793" s="144">
        <f t="shared" si="198"/>
        <v>57160</v>
      </c>
      <c r="N793" s="144"/>
      <c r="O793" s="144"/>
      <c r="P793" s="144"/>
      <c r="Q793" s="144">
        <f t="shared" si="197"/>
        <v>57160</v>
      </c>
      <c r="R793" s="144">
        <v>57160</v>
      </c>
      <c r="S793" s="30"/>
      <c r="T793" s="144"/>
      <c r="U793" s="144"/>
      <c r="V793" s="144"/>
      <c r="W793" s="144"/>
      <c r="X793" s="144"/>
      <c r="Y793" s="144"/>
      <c r="Z793" s="144"/>
      <c r="AA793" s="144"/>
      <c r="AB793" s="144"/>
      <c r="AC793" s="144"/>
      <c r="AD793" s="144"/>
      <c r="AE793" s="144"/>
      <c r="AF793" s="144"/>
      <c r="AG793" s="324">
        <v>2025</v>
      </c>
      <c r="AH793" s="128"/>
      <c r="AI793" s="172"/>
      <c r="AJ793" s="172"/>
      <c r="AK793" s="141">
        <f t="shared" si="185"/>
        <v>744</v>
      </c>
      <c r="AL793" s="35" t="s">
        <v>153</v>
      </c>
      <c r="AM793" s="141" t="str">
        <f t="shared" si="186"/>
        <v>744.</v>
      </c>
      <c r="AN793" s="130"/>
      <c r="AO793" s="35"/>
      <c r="AP793" s="16"/>
    </row>
    <row r="794" spans="1:42" ht="22.5" customHeight="1" x14ac:dyDescent="0.25">
      <c r="A794" s="68" t="str">
        <f t="shared" si="196"/>
        <v>745.</v>
      </c>
      <c r="B794" s="25">
        <v>1430</v>
      </c>
      <c r="C794" s="36" t="s">
        <v>3077</v>
      </c>
      <c r="D794" s="108">
        <v>1984</v>
      </c>
      <c r="E794" s="68" t="s">
        <v>2932</v>
      </c>
      <c r="F794" s="68" t="s">
        <v>2934</v>
      </c>
      <c r="G794" s="25">
        <v>3</v>
      </c>
      <c r="H794" s="25">
        <v>3</v>
      </c>
      <c r="I794" s="257">
        <v>1504.1</v>
      </c>
      <c r="J794" s="257">
        <v>1255.4000000000001</v>
      </c>
      <c r="K794" s="257">
        <v>1255.4000000000001</v>
      </c>
      <c r="L794" s="30">
        <v>28</v>
      </c>
      <c r="M794" s="144">
        <f t="shared" si="198"/>
        <v>173604</v>
      </c>
      <c r="N794" s="144"/>
      <c r="O794" s="144"/>
      <c r="P794" s="144"/>
      <c r="Q794" s="144">
        <f t="shared" si="197"/>
        <v>173604</v>
      </c>
      <c r="R794" s="144">
        <v>173604</v>
      </c>
      <c r="S794" s="30"/>
      <c r="T794" s="144"/>
      <c r="U794" s="144"/>
      <c r="V794" s="144"/>
      <c r="W794" s="144"/>
      <c r="X794" s="144"/>
      <c r="Y794" s="144"/>
      <c r="Z794" s="144"/>
      <c r="AA794" s="144"/>
      <c r="AB794" s="144"/>
      <c r="AC794" s="144"/>
      <c r="AD794" s="144"/>
      <c r="AE794" s="144"/>
      <c r="AF794" s="144"/>
      <c r="AG794" s="324">
        <v>2025</v>
      </c>
      <c r="AH794" s="128"/>
      <c r="AI794" s="172"/>
      <c r="AJ794" s="172"/>
      <c r="AK794" s="141">
        <f t="shared" si="185"/>
        <v>745</v>
      </c>
      <c r="AL794" s="35" t="s">
        <v>153</v>
      </c>
      <c r="AM794" s="141" t="str">
        <f t="shared" si="186"/>
        <v>745.</v>
      </c>
      <c r="AN794" s="130"/>
      <c r="AO794" s="35"/>
      <c r="AP794" s="16"/>
    </row>
    <row r="795" spans="1:42" ht="22.5" customHeight="1" x14ac:dyDescent="0.25">
      <c r="A795" s="68" t="str">
        <f t="shared" si="196"/>
        <v>746.</v>
      </c>
      <c r="B795" s="25">
        <v>1447</v>
      </c>
      <c r="C795" s="36" t="s">
        <v>1253</v>
      </c>
      <c r="D795" s="25">
        <v>1972</v>
      </c>
      <c r="E795" s="111" t="s">
        <v>2932</v>
      </c>
      <c r="F795" s="68" t="s">
        <v>2934</v>
      </c>
      <c r="G795" s="25">
        <v>2</v>
      </c>
      <c r="H795" s="25">
        <v>1</v>
      </c>
      <c r="I795" s="144">
        <v>404</v>
      </c>
      <c r="J795" s="144">
        <v>357.5</v>
      </c>
      <c r="K795" s="144">
        <v>357.5</v>
      </c>
      <c r="L795" s="30">
        <v>22</v>
      </c>
      <c r="M795" s="144">
        <f t="shared" si="198"/>
        <v>2595435</v>
      </c>
      <c r="N795" s="144"/>
      <c r="O795" s="144"/>
      <c r="P795" s="144"/>
      <c r="Q795" s="144">
        <f t="shared" si="197"/>
        <v>2595435</v>
      </c>
      <c r="R795" s="144"/>
      <c r="S795" s="30"/>
      <c r="T795" s="144"/>
      <c r="U795" s="144">
        <v>345</v>
      </c>
      <c r="V795" s="144">
        <f t="shared" ref="V795:V800" si="199">U795*7523</f>
        <v>2595435</v>
      </c>
      <c r="W795" s="144"/>
      <c r="X795" s="144"/>
      <c r="Y795" s="144"/>
      <c r="Z795" s="144"/>
      <c r="AA795" s="144"/>
      <c r="AB795" s="144"/>
      <c r="AC795" s="144"/>
      <c r="AD795" s="144"/>
      <c r="AE795" s="144"/>
      <c r="AF795" s="144"/>
      <c r="AG795" s="324">
        <v>2025</v>
      </c>
      <c r="AH795" s="128"/>
      <c r="AI795" s="172"/>
      <c r="AJ795" s="172"/>
      <c r="AK795" s="141">
        <f t="shared" si="185"/>
        <v>746</v>
      </c>
      <c r="AL795" s="35" t="s">
        <v>153</v>
      </c>
      <c r="AM795" s="141" t="str">
        <f t="shared" si="186"/>
        <v>746.</v>
      </c>
      <c r="AN795" s="130"/>
      <c r="AP795" s="16"/>
    </row>
    <row r="796" spans="1:42" ht="22.5" customHeight="1" x14ac:dyDescent="0.25">
      <c r="A796" s="68" t="str">
        <f t="shared" si="196"/>
        <v>747.</v>
      </c>
      <c r="B796" s="25">
        <v>1451</v>
      </c>
      <c r="C796" s="36" t="s">
        <v>1255</v>
      </c>
      <c r="D796" s="25">
        <v>1978</v>
      </c>
      <c r="E796" s="111" t="s">
        <v>2932</v>
      </c>
      <c r="F796" s="68" t="s">
        <v>2936</v>
      </c>
      <c r="G796" s="25">
        <v>2</v>
      </c>
      <c r="H796" s="25">
        <v>2</v>
      </c>
      <c r="I796" s="144">
        <v>816.8</v>
      </c>
      <c r="J796" s="144">
        <v>768.8</v>
      </c>
      <c r="K796" s="144">
        <v>768.8</v>
      </c>
      <c r="L796" s="30">
        <v>33</v>
      </c>
      <c r="M796" s="144">
        <f t="shared" si="198"/>
        <v>5220962</v>
      </c>
      <c r="N796" s="144"/>
      <c r="O796" s="144"/>
      <c r="P796" s="144"/>
      <c r="Q796" s="144">
        <f t="shared" si="197"/>
        <v>5220962</v>
      </c>
      <c r="R796" s="144"/>
      <c r="S796" s="30"/>
      <c r="T796" s="144"/>
      <c r="U796" s="144">
        <v>694</v>
      </c>
      <c r="V796" s="144">
        <f t="shared" si="199"/>
        <v>5220962</v>
      </c>
      <c r="W796" s="144"/>
      <c r="X796" s="144"/>
      <c r="Y796" s="144"/>
      <c r="Z796" s="144"/>
      <c r="AA796" s="144"/>
      <c r="AB796" s="144"/>
      <c r="AC796" s="144"/>
      <c r="AD796" s="144"/>
      <c r="AE796" s="144"/>
      <c r="AF796" s="144"/>
      <c r="AG796" s="324">
        <v>2025</v>
      </c>
      <c r="AH796" s="128"/>
      <c r="AI796" s="172"/>
      <c r="AJ796" s="172"/>
      <c r="AK796" s="141">
        <f t="shared" si="185"/>
        <v>747</v>
      </c>
      <c r="AL796" s="35" t="s">
        <v>153</v>
      </c>
      <c r="AM796" s="141" t="str">
        <f t="shared" si="186"/>
        <v>747.</v>
      </c>
      <c r="AN796" s="130"/>
      <c r="AO796" s="35"/>
      <c r="AP796" s="16"/>
    </row>
    <row r="797" spans="1:42" ht="22.5" customHeight="1" x14ac:dyDescent="0.25">
      <c r="A797" s="68" t="str">
        <f t="shared" si="196"/>
        <v>748.</v>
      </c>
      <c r="B797" s="25">
        <v>1453</v>
      </c>
      <c r="C797" s="36" t="s">
        <v>1256</v>
      </c>
      <c r="D797" s="25">
        <v>1937</v>
      </c>
      <c r="E797" s="111" t="s">
        <v>2932</v>
      </c>
      <c r="F797" s="68" t="s">
        <v>2935</v>
      </c>
      <c r="G797" s="25">
        <v>2</v>
      </c>
      <c r="H797" s="25">
        <v>1</v>
      </c>
      <c r="I797" s="257">
        <v>300.10000000000002</v>
      </c>
      <c r="J797" s="257">
        <v>277.10000000000002</v>
      </c>
      <c r="K797" s="257">
        <v>277.10000000000002</v>
      </c>
      <c r="L797" s="30">
        <v>12</v>
      </c>
      <c r="M797" s="144">
        <f t="shared" si="198"/>
        <v>1695684.2</v>
      </c>
      <c r="N797" s="144"/>
      <c r="O797" s="144"/>
      <c r="P797" s="144"/>
      <c r="Q797" s="144">
        <f t="shared" si="197"/>
        <v>1695684.2</v>
      </c>
      <c r="R797" s="144"/>
      <c r="S797" s="30"/>
      <c r="T797" s="144"/>
      <c r="U797" s="144">
        <v>225.4</v>
      </c>
      <c r="V797" s="144">
        <f t="shared" si="199"/>
        <v>1695684.2</v>
      </c>
      <c r="W797" s="144"/>
      <c r="X797" s="144"/>
      <c r="Y797" s="144"/>
      <c r="Z797" s="144"/>
      <c r="AA797" s="144"/>
      <c r="AB797" s="144"/>
      <c r="AC797" s="144"/>
      <c r="AD797" s="144"/>
      <c r="AE797" s="144"/>
      <c r="AF797" s="144"/>
      <c r="AG797" s="324">
        <v>2025</v>
      </c>
      <c r="AH797" s="128"/>
      <c r="AI797" s="172"/>
      <c r="AJ797" s="172"/>
      <c r="AK797" s="141">
        <f t="shared" si="185"/>
        <v>748</v>
      </c>
      <c r="AL797" s="35" t="s">
        <v>153</v>
      </c>
      <c r="AM797" s="141" t="str">
        <f t="shared" si="186"/>
        <v>748.</v>
      </c>
      <c r="AN797" s="130"/>
      <c r="AO797" s="35"/>
      <c r="AP797" s="16"/>
    </row>
    <row r="798" spans="1:42" ht="22.5" customHeight="1" x14ac:dyDescent="0.25">
      <c r="A798" s="68" t="str">
        <f t="shared" si="196"/>
        <v>749.</v>
      </c>
      <c r="B798" s="25">
        <v>1501</v>
      </c>
      <c r="C798" s="36" t="s">
        <v>1264</v>
      </c>
      <c r="D798" s="109">
        <v>1978</v>
      </c>
      <c r="E798" s="111" t="s">
        <v>2932</v>
      </c>
      <c r="F798" s="68" t="s">
        <v>2934</v>
      </c>
      <c r="G798" s="109">
        <v>2</v>
      </c>
      <c r="H798" s="109">
        <v>1</v>
      </c>
      <c r="I798" s="144">
        <v>415.3</v>
      </c>
      <c r="J798" s="144">
        <v>384.7</v>
      </c>
      <c r="K798" s="144">
        <v>384.7</v>
      </c>
      <c r="L798" s="30">
        <v>12</v>
      </c>
      <c r="M798" s="144">
        <f t="shared" si="198"/>
        <v>5100594</v>
      </c>
      <c r="N798" s="144"/>
      <c r="O798" s="144"/>
      <c r="P798" s="144"/>
      <c r="Q798" s="144">
        <f t="shared" si="197"/>
        <v>5100594</v>
      </c>
      <c r="R798" s="144"/>
      <c r="S798" s="30"/>
      <c r="T798" s="144"/>
      <c r="U798" s="144">
        <v>678</v>
      </c>
      <c r="V798" s="144">
        <f t="shared" si="199"/>
        <v>5100594</v>
      </c>
      <c r="W798" s="144"/>
      <c r="X798" s="144"/>
      <c r="Y798" s="144"/>
      <c r="Z798" s="144"/>
      <c r="AA798" s="144"/>
      <c r="AB798" s="144"/>
      <c r="AC798" s="144"/>
      <c r="AD798" s="144"/>
      <c r="AE798" s="144"/>
      <c r="AF798" s="144"/>
      <c r="AG798" s="324">
        <v>2025</v>
      </c>
      <c r="AH798" s="128"/>
      <c r="AI798" s="172"/>
      <c r="AJ798" s="172"/>
      <c r="AK798" s="141">
        <f t="shared" ref="AK798:AK861" si="200">MAX(AK794:AK797)+1</f>
        <v>749</v>
      </c>
      <c r="AL798" s="35" t="s">
        <v>153</v>
      </c>
      <c r="AM798" s="141" t="str">
        <f t="shared" ref="AM798:AM861" si="201">CONCATENATE(AK798,AL798)</f>
        <v>749.</v>
      </c>
      <c r="AN798" s="130"/>
      <c r="AO798" s="35"/>
      <c r="AP798" s="16"/>
    </row>
    <row r="799" spans="1:42" ht="22.5" customHeight="1" x14ac:dyDescent="0.25">
      <c r="A799" s="68" t="str">
        <f t="shared" si="196"/>
        <v>750.</v>
      </c>
      <c r="B799" s="25">
        <v>1393</v>
      </c>
      <c r="C799" s="36" t="s">
        <v>1246</v>
      </c>
      <c r="D799" s="108" t="s">
        <v>2938</v>
      </c>
      <c r="E799" s="68" t="s">
        <v>2932</v>
      </c>
      <c r="F799" s="68" t="s">
        <v>2934</v>
      </c>
      <c r="G799" s="25">
        <v>2</v>
      </c>
      <c r="H799" s="25">
        <v>2</v>
      </c>
      <c r="I799" s="144">
        <v>405.6</v>
      </c>
      <c r="J799" s="144">
        <v>363.8</v>
      </c>
      <c r="K799" s="144">
        <v>363.8</v>
      </c>
      <c r="L799" s="30">
        <v>17</v>
      </c>
      <c r="M799" s="144">
        <f t="shared" si="198"/>
        <v>2678940.3000000003</v>
      </c>
      <c r="N799" s="144"/>
      <c r="O799" s="144"/>
      <c r="P799" s="144"/>
      <c r="Q799" s="144">
        <f t="shared" si="197"/>
        <v>2678940.3000000003</v>
      </c>
      <c r="R799" s="144"/>
      <c r="S799" s="30"/>
      <c r="T799" s="144"/>
      <c r="U799" s="144">
        <v>356.1</v>
      </c>
      <c r="V799" s="144">
        <f t="shared" si="199"/>
        <v>2678940.3000000003</v>
      </c>
      <c r="W799" s="144"/>
      <c r="X799" s="144"/>
      <c r="Y799" s="144"/>
      <c r="Z799" s="144"/>
      <c r="AA799" s="144"/>
      <c r="AB799" s="144"/>
      <c r="AC799" s="144"/>
      <c r="AD799" s="144"/>
      <c r="AE799" s="144"/>
      <c r="AF799" s="144"/>
      <c r="AG799" s="324">
        <v>2025</v>
      </c>
      <c r="AH799" s="128"/>
      <c r="AI799" s="172"/>
      <c r="AJ799" s="172"/>
      <c r="AK799" s="141">
        <f t="shared" si="200"/>
        <v>750</v>
      </c>
      <c r="AL799" s="35" t="s">
        <v>153</v>
      </c>
      <c r="AM799" s="141" t="str">
        <f t="shared" si="201"/>
        <v>750.</v>
      </c>
      <c r="AN799" s="130"/>
      <c r="AO799" s="35"/>
      <c r="AP799" s="16"/>
    </row>
    <row r="800" spans="1:42" ht="22.5" customHeight="1" x14ac:dyDescent="0.25">
      <c r="A800" s="68" t="str">
        <f t="shared" si="196"/>
        <v>751.</v>
      </c>
      <c r="B800" s="25">
        <v>1481</v>
      </c>
      <c r="C800" s="36" t="s">
        <v>1262</v>
      </c>
      <c r="D800" s="25">
        <v>1962</v>
      </c>
      <c r="E800" s="111" t="s">
        <v>2932</v>
      </c>
      <c r="F800" s="68" t="s">
        <v>2935</v>
      </c>
      <c r="G800" s="25">
        <v>2</v>
      </c>
      <c r="H800" s="25">
        <v>1</v>
      </c>
      <c r="I800" s="257">
        <v>641.6</v>
      </c>
      <c r="J800" s="257">
        <v>606.6</v>
      </c>
      <c r="K800" s="257">
        <v>606.6</v>
      </c>
      <c r="L800" s="30">
        <v>9</v>
      </c>
      <c r="M800" s="144">
        <f t="shared" si="198"/>
        <v>4062420</v>
      </c>
      <c r="N800" s="144"/>
      <c r="O800" s="144"/>
      <c r="P800" s="144"/>
      <c r="Q800" s="144">
        <f t="shared" si="197"/>
        <v>4062420</v>
      </c>
      <c r="R800" s="144"/>
      <c r="S800" s="30"/>
      <c r="T800" s="144"/>
      <c r="U800" s="144">
        <v>540</v>
      </c>
      <c r="V800" s="144">
        <f t="shared" si="199"/>
        <v>4062420</v>
      </c>
      <c r="W800" s="144"/>
      <c r="X800" s="144"/>
      <c r="Y800" s="144"/>
      <c r="Z800" s="144"/>
      <c r="AA800" s="144"/>
      <c r="AB800" s="144"/>
      <c r="AC800" s="144"/>
      <c r="AD800" s="144"/>
      <c r="AE800" s="144"/>
      <c r="AF800" s="144"/>
      <c r="AG800" s="324">
        <v>2025</v>
      </c>
      <c r="AH800" s="128"/>
      <c r="AI800" s="172"/>
      <c r="AJ800" s="172"/>
      <c r="AK800" s="141">
        <f t="shared" si="200"/>
        <v>751</v>
      </c>
      <c r="AL800" s="35" t="s">
        <v>153</v>
      </c>
      <c r="AM800" s="141" t="str">
        <f t="shared" si="201"/>
        <v>751.</v>
      </c>
      <c r="AN800" s="130"/>
      <c r="AP800" s="16"/>
    </row>
    <row r="801" spans="1:42" ht="22.5" customHeight="1" x14ac:dyDescent="0.25">
      <c r="A801" s="68" t="str">
        <f t="shared" si="196"/>
        <v>752.</v>
      </c>
      <c r="B801" s="25">
        <v>1405</v>
      </c>
      <c r="C801" s="202" t="s">
        <v>322</v>
      </c>
      <c r="D801" s="25">
        <v>1978</v>
      </c>
      <c r="E801" s="111" t="s">
        <v>2932</v>
      </c>
      <c r="F801" s="68" t="s">
        <v>2934</v>
      </c>
      <c r="G801" s="25">
        <v>2</v>
      </c>
      <c r="H801" s="25">
        <v>1</v>
      </c>
      <c r="I801" s="144">
        <v>432.6</v>
      </c>
      <c r="J801" s="144">
        <v>392.3</v>
      </c>
      <c r="K801" s="144">
        <v>392.3</v>
      </c>
      <c r="L801" s="30">
        <v>15</v>
      </c>
      <c r="M801" s="144">
        <f t="shared" si="198"/>
        <v>65688</v>
      </c>
      <c r="N801" s="144"/>
      <c r="O801" s="144"/>
      <c r="P801" s="144"/>
      <c r="Q801" s="144">
        <f t="shared" si="197"/>
        <v>65688</v>
      </c>
      <c r="R801" s="144">
        <v>65688</v>
      </c>
      <c r="S801" s="30"/>
      <c r="T801" s="144"/>
      <c r="U801" s="144"/>
      <c r="V801" s="144"/>
      <c r="W801" s="144"/>
      <c r="X801" s="144"/>
      <c r="Y801" s="144"/>
      <c r="Z801" s="144"/>
      <c r="AA801" s="144"/>
      <c r="AB801" s="144"/>
      <c r="AC801" s="144"/>
      <c r="AD801" s="144"/>
      <c r="AE801" s="144"/>
      <c r="AF801" s="144"/>
      <c r="AG801" s="324">
        <v>2025</v>
      </c>
      <c r="AH801" s="128"/>
      <c r="AI801" s="172"/>
      <c r="AJ801" s="172"/>
      <c r="AK801" s="141">
        <f t="shared" si="200"/>
        <v>752</v>
      </c>
      <c r="AL801" s="35" t="s">
        <v>153</v>
      </c>
      <c r="AM801" s="141" t="str">
        <f t="shared" si="201"/>
        <v>752.</v>
      </c>
      <c r="AN801" s="130"/>
      <c r="AP801" s="16"/>
    </row>
    <row r="802" spans="1:42" ht="22.5" customHeight="1" x14ac:dyDescent="0.25">
      <c r="A802" s="68" t="str">
        <f t="shared" si="196"/>
        <v>753.</v>
      </c>
      <c r="B802" s="25">
        <v>1463</v>
      </c>
      <c r="C802" s="36" t="s">
        <v>1257</v>
      </c>
      <c r="D802" s="109">
        <v>1950</v>
      </c>
      <c r="E802" s="111" t="s">
        <v>2932</v>
      </c>
      <c r="F802" s="115" t="s">
        <v>2936</v>
      </c>
      <c r="G802" s="109">
        <v>2</v>
      </c>
      <c r="H802" s="25">
        <v>1</v>
      </c>
      <c r="I802" s="144">
        <v>475.6</v>
      </c>
      <c r="J802" s="144">
        <v>429.9</v>
      </c>
      <c r="K802" s="144">
        <v>366.3</v>
      </c>
      <c r="L802" s="30">
        <v>2</v>
      </c>
      <c r="M802" s="144">
        <f t="shared" si="198"/>
        <v>3874345</v>
      </c>
      <c r="N802" s="144"/>
      <c r="O802" s="144"/>
      <c r="P802" s="144"/>
      <c r="Q802" s="144">
        <f t="shared" si="197"/>
        <v>3874345</v>
      </c>
      <c r="R802" s="144"/>
      <c r="S802" s="30"/>
      <c r="T802" s="144"/>
      <c r="U802" s="144">
        <v>515</v>
      </c>
      <c r="V802" s="144">
        <f>U802*7523</f>
        <v>3874345</v>
      </c>
      <c r="W802" s="144"/>
      <c r="X802" s="144"/>
      <c r="Y802" s="144"/>
      <c r="Z802" s="144"/>
      <c r="AA802" s="144"/>
      <c r="AB802" s="144"/>
      <c r="AC802" s="144"/>
      <c r="AD802" s="144"/>
      <c r="AE802" s="144"/>
      <c r="AF802" s="144"/>
      <c r="AG802" s="324">
        <v>2025</v>
      </c>
      <c r="AH802" s="128"/>
      <c r="AI802" s="172"/>
      <c r="AJ802" s="172"/>
      <c r="AK802" s="141">
        <f t="shared" si="200"/>
        <v>753</v>
      </c>
      <c r="AL802" s="35" t="s">
        <v>153</v>
      </c>
      <c r="AM802" s="141" t="str">
        <f t="shared" si="201"/>
        <v>753.</v>
      </c>
      <c r="AN802" s="130"/>
      <c r="AP802" s="16"/>
    </row>
    <row r="803" spans="1:42" ht="22.5" customHeight="1" x14ac:dyDescent="0.25">
      <c r="A803" s="68" t="str">
        <f t="shared" si="196"/>
        <v>754.</v>
      </c>
      <c r="B803" s="25">
        <v>1464</v>
      </c>
      <c r="C803" s="36" t="s">
        <v>1258</v>
      </c>
      <c r="D803" s="109">
        <v>1948</v>
      </c>
      <c r="E803" s="111" t="s">
        <v>2932</v>
      </c>
      <c r="F803" s="115" t="s">
        <v>2936</v>
      </c>
      <c r="G803" s="109">
        <v>2</v>
      </c>
      <c r="H803" s="25">
        <v>1</v>
      </c>
      <c r="I803" s="144">
        <v>495.8</v>
      </c>
      <c r="J803" s="144">
        <v>455.8</v>
      </c>
      <c r="K803" s="144">
        <v>343.3</v>
      </c>
      <c r="L803" s="30">
        <v>13</v>
      </c>
      <c r="M803" s="144">
        <f t="shared" si="198"/>
        <v>4212880</v>
      </c>
      <c r="N803" s="144"/>
      <c r="O803" s="144"/>
      <c r="P803" s="144"/>
      <c r="Q803" s="144">
        <f t="shared" si="197"/>
        <v>4212880</v>
      </c>
      <c r="R803" s="144"/>
      <c r="S803" s="30"/>
      <c r="T803" s="144"/>
      <c r="U803" s="144">
        <v>560</v>
      </c>
      <c r="V803" s="144">
        <f>U803*7523</f>
        <v>4212880</v>
      </c>
      <c r="W803" s="144"/>
      <c r="X803" s="144"/>
      <c r="Y803" s="144"/>
      <c r="Z803" s="144"/>
      <c r="AA803" s="144"/>
      <c r="AB803" s="144"/>
      <c r="AC803" s="144"/>
      <c r="AD803" s="144"/>
      <c r="AE803" s="144"/>
      <c r="AF803" s="144"/>
      <c r="AG803" s="324">
        <v>2025</v>
      </c>
      <c r="AH803" s="128"/>
      <c r="AI803" s="172"/>
      <c r="AJ803" s="172"/>
      <c r="AK803" s="141">
        <f t="shared" si="200"/>
        <v>754</v>
      </c>
      <c r="AL803" s="35" t="s">
        <v>153</v>
      </c>
      <c r="AM803" s="141" t="str">
        <f t="shared" si="201"/>
        <v>754.</v>
      </c>
      <c r="AN803" s="130"/>
      <c r="AP803" s="16"/>
    </row>
    <row r="804" spans="1:42" ht="21.75" customHeight="1" x14ac:dyDescent="0.25">
      <c r="A804" s="68" t="str">
        <f t="shared" si="196"/>
        <v>755.</v>
      </c>
      <c r="B804" s="25">
        <v>1467</v>
      </c>
      <c r="C804" s="36" t="s">
        <v>1259</v>
      </c>
      <c r="D804" s="108">
        <v>1955</v>
      </c>
      <c r="E804" s="68" t="s">
        <v>2932</v>
      </c>
      <c r="F804" s="68" t="s">
        <v>2934</v>
      </c>
      <c r="G804" s="108">
        <v>2</v>
      </c>
      <c r="H804" s="25">
        <v>3</v>
      </c>
      <c r="I804" s="257">
        <v>933.8</v>
      </c>
      <c r="J804" s="257">
        <v>857.7</v>
      </c>
      <c r="K804" s="257">
        <v>857.7</v>
      </c>
      <c r="L804" s="30">
        <v>19</v>
      </c>
      <c r="M804" s="144">
        <f t="shared" si="198"/>
        <v>633516</v>
      </c>
      <c r="N804" s="144"/>
      <c r="O804" s="144"/>
      <c r="P804" s="144"/>
      <c r="Q804" s="144">
        <f t="shared" si="197"/>
        <v>633516</v>
      </c>
      <c r="R804" s="144">
        <v>633516</v>
      </c>
      <c r="S804" s="30"/>
      <c r="T804" s="144"/>
      <c r="U804" s="144"/>
      <c r="V804" s="144"/>
      <c r="W804" s="144"/>
      <c r="X804" s="144"/>
      <c r="Y804" s="144"/>
      <c r="Z804" s="144"/>
      <c r="AA804" s="144"/>
      <c r="AB804" s="144"/>
      <c r="AC804" s="144"/>
      <c r="AD804" s="144"/>
      <c r="AE804" s="144"/>
      <c r="AF804" s="144"/>
      <c r="AG804" s="324">
        <v>2025</v>
      </c>
      <c r="AH804" s="128"/>
      <c r="AI804" s="172"/>
      <c r="AJ804" s="172"/>
      <c r="AK804" s="141">
        <f t="shared" si="200"/>
        <v>755</v>
      </c>
      <c r="AL804" s="35" t="s">
        <v>153</v>
      </c>
      <c r="AM804" s="141" t="str">
        <f t="shared" si="201"/>
        <v>755.</v>
      </c>
      <c r="AN804" s="130"/>
      <c r="AP804" s="16"/>
    </row>
    <row r="805" spans="1:42" ht="22.5" customHeight="1" x14ac:dyDescent="0.25">
      <c r="A805" s="68" t="str">
        <f t="shared" si="196"/>
        <v>756.</v>
      </c>
      <c r="B805" s="25">
        <v>1468</v>
      </c>
      <c r="C805" s="36" t="s">
        <v>318</v>
      </c>
      <c r="D805" s="108">
        <v>1949</v>
      </c>
      <c r="E805" s="68" t="s">
        <v>2932</v>
      </c>
      <c r="F805" s="68" t="s">
        <v>2934</v>
      </c>
      <c r="G805" s="108">
        <v>2</v>
      </c>
      <c r="H805" s="25">
        <v>2</v>
      </c>
      <c r="I805" s="257">
        <v>929.1</v>
      </c>
      <c r="J805" s="257">
        <v>837.7</v>
      </c>
      <c r="K805" s="257">
        <v>837.7</v>
      </c>
      <c r="L805" s="30">
        <v>22</v>
      </c>
      <c r="M805" s="144">
        <f t="shared" si="198"/>
        <v>132483</v>
      </c>
      <c r="N805" s="241"/>
      <c r="O805" s="241"/>
      <c r="P805" s="241"/>
      <c r="Q805" s="144">
        <f t="shared" si="197"/>
        <v>132483</v>
      </c>
      <c r="R805" s="144">
        <v>132483</v>
      </c>
      <c r="S805" s="30"/>
      <c r="T805" s="144"/>
      <c r="U805" s="144"/>
      <c r="V805" s="241"/>
      <c r="W805" s="241"/>
      <c r="X805" s="241"/>
      <c r="Y805" s="241"/>
      <c r="Z805" s="241"/>
      <c r="AA805" s="241"/>
      <c r="AB805" s="144"/>
      <c r="AC805" s="144"/>
      <c r="AD805" s="144"/>
      <c r="AE805" s="144"/>
      <c r="AF805" s="241"/>
      <c r="AG805" s="324">
        <v>2025</v>
      </c>
      <c r="AH805" s="128"/>
      <c r="AI805" s="172"/>
      <c r="AJ805" s="172"/>
      <c r="AK805" s="141">
        <f t="shared" si="200"/>
        <v>756</v>
      </c>
      <c r="AL805" s="35" t="s">
        <v>153</v>
      </c>
      <c r="AM805" s="141" t="str">
        <f t="shared" si="201"/>
        <v>756.</v>
      </c>
      <c r="AN805" s="130"/>
      <c r="AO805" s="35"/>
      <c r="AP805" s="16"/>
    </row>
    <row r="806" spans="1:42" ht="22.5" customHeight="1" x14ac:dyDescent="0.25">
      <c r="A806" s="68" t="str">
        <f t="shared" si="196"/>
        <v>757.</v>
      </c>
      <c r="B806" s="25">
        <v>1483</v>
      </c>
      <c r="C806" s="202" t="s">
        <v>327</v>
      </c>
      <c r="D806" s="109">
        <v>1952</v>
      </c>
      <c r="E806" s="111" t="s">
        <v>2932</v>
      </c>
      <c r="F806" s="68" t="s">
        <v>2934</v>
      </c>
      <c r="G806" s="109">
        <v>2</v>
      </c>
      <c r="H806" s="109">
        <v>1</v>
      </c>
      <c r="I806" s="144">
        <v>394</v>
      </c>
      <c r="J806" s="144">
        <v>358.4</v>
      </c>
      <c r="K806" s="144">
        <v>358.4</v>
      </c>
      <c r="L806" s="30">
        <v>16</v>
      </c>
      <c r="M806" s="144">
        <f t="shared" si="198"/>
        <v>79764</v>
      </c>
      <c r="N806" s="144"/>
      <c r="O806" s="144"/>
      <c r="P806" s="144"/>
      <c r="Q806" s="144">
        <f t="shared" si="197"/>
        <v>79764</v>
      </c>
      <c r="R806" s="144">
        <v>79764</v>
      </c>
      <c r="S806" s="30"/>
      <c r="T806" s="144"/>
      <c r="U806" s="144"/>
      <c r="V806" s="144"/>
      <c r="W806" s="144"/>
      <c r="X806" s="144"/>
      <c r="Y806" s="144"/>
      <c r="Z806" s="144"/>
      <c r="AA806" s="144"/>
      <c r="AB806" s="144"/>
      <c r="AC806" s="144"/>
      <c r="AD806" s="144"/>
      <c r="AE806" s="144"/>
      <c r="AF806" s="144"/>
      <c r="AG806" s="324">
        <v>2025</v>
      </c>
      <c r="AH806" s="128"/>
      <c r="AI806" s="172"/>
      <c r="AJ806" s="172"/>
      <c r="AK806" s="141">
        <f t="shared" si="200"/>
        <v>757</v>
      </c>
      <c r="AL806" s="35" t="s">
        <v>153</v>
      </c>
      <c r="AM806" s="141" t="str">
        <f t="shared" si="201"/>
        <v>757.</v>
      </c>
      <c r="AN806" s="130"/>
      <c r="AP806" s="16"/>
    </row>
    <row r="807" spans="1:42" ht="22.5" customHeight="1" x14ac:dyDescent="0.25">
      <c r="A807" s="68" t="str">
        <f t="shared" si="196"/>
        <v>758.</v>
      </c>
      <c r="B807" s="25">
        <v>1496</v>
      </c>
      <c r="C807" s="36" t="s">
        <v>1263</v>
      </c>
      <c r="D807" s="109">
        <v>1950</v>
      </c>
      <c r="E807" s="111" t="s">
        <v>2932</v>
      </c>
      <c r="F807" s="68" t="s">
        <v>2934</v>
      </c>
      <c r="G807" s="109">
        <v>2</v>
      </c>
      <c r="H807" s="109">
        <v>1</v>
      </c>
      <c r="I807" s="144">
        <v>513.29999999999995</v>
      </c>
      <c r="J807" s="144">
        <v>454.3</v>
      </c>
      <c r="K807" s="144">
        <v>454.3</v>
      </c>
      <c r="L807" s="30">
        <v>4</v>
      </c>
      <c r="M807" s="144">
        <f t="shared" si="198"/>
        <v>3618563</v>
      </c>
      <c r="N807" s="241"/>
      <c r="O807" s="241"/>
      <c r="P807" s="241"/>
      <c r="Q807" s="144">
        <f t="shared" si="197"/>
        <v>3618563</v>
      </c>
      <c r="R807" s="144"/>
      <c r="S807" s="30"/>
      <c r="T807" s="144"/>
      <c r="U807" s="144">
        <v>481</v>
      </c>
      <c r="V807" s="241">
        <f>U807*7523</f>
        <v>3618563</v>
      </c>
      <c r="W807" s="241"/>
      <c r="X807" s="241"/>
      <c r="Y807" s="241"/>
      <c r="Z807" s="241"/>
      <c r="AA807" s="241"/>
      <c r="AB807" s="144"/>
      <c r="AC807" s="144"/>
      <c r="AD807" s="144"/>
      <c r="AE807" s="144"/>
      <c r="AF807" s="241"/>
      <c r="AG807" s="324">
        <v>2025</v>
      </c>
      <c r="AH807" s="128"/>
      <c r="AI807" s="172"/>
      <c r="AJ807" s="172"/>
      <c r="AK807" s="141">
        <f t="shared" si="200"/>
        <v>758</v>
      </c>
      <c r="AL807" s="35" t="s">
        <v>153</v>
      </c>
      <c r="AM807" s="141" t="str">
        <f t="shared" si="201"/>
        <v>758.</v>
      </c>
      <c r="AN807" s="130"/>
      <c r="AO807" s="35"/>
      <c r="AP807" s="16"/>
    </row>
    <row r="808" spans="1:42" ht="22.5" customHeight="1" x14ac:dyDescent="0.25">
      <c r="A808" s="68" t="str">
        <f t="shared" si="196"/>
        <v>759.</v>
      </c>
      <c r="B808" s="25">
        <v>1491</v>
      </c>
      <c r="C808" s="202" t="s">
        <v>320</v>
      </c>
      <c r="D808" s="109">
        <v>1960</v>
      </c>
      <c r="E808" s="111" t="s">
        <v>2932</v>
      </c>
      <c r="F808" s="115" t="s">
        <v>2935</v>
      </c>
      <c r="G808" s="109">
        <v>2</v>
      </c>
      <c r="H808" s="109">
        <v>2</v>
      </c>
      <c r="I808" s="144">
        <v>602.9</v>
      </c>
      <c r="J808" s="144">
        <v>545.70000000000005</v>
      </c>
      <c r="K808" s="144">
        <v>545.70000000000005</v>
      </c>
      <c r="L808" s="30">
        <v>18</v>
      </c>
      <c r="M808" s="144">
        <f t="shared" si="198"/>
        <v>12861</v>
      </c>
      <c r="N808" s="241"/>
      <c r="O808" s="241"/>
      <c r="P808" s="241"/>
      <c r="Q808" s="144">
        <f t="shared" si="197"/>
        <v>12861</v>
      </c>
      <c r="R808" s="144">
        <v>12861</v>
      </c>
      <c r="S808" s="30"/>
      <c r="T808" s="144"/>
      <c r="U808" s="144"/>
      <c r="V808" s="241"/>
      <c r="W808" s="241"/>
      <c r="X808" s="241"/>
      <c r="Y808" s="241"/>
      <c r="Z808" s="241"/>
      <c r="AA808" s="241"/>
      <c r="AB808" s="144"/>
      <c r="AC808" s="144"/>
      <c r="AD808" s="144"/>
      <c r="AE808" s="144"/>
      <c r="AF808" s="241"/>
      <c r="AG808" s="324">
        <v>2025</v>
      </c>
      <c r="AH808" s="128"/>
      <c r="AI808" s="172"/>
      <c r="AJ808" s="172"/>
      <c r="AK808" s="141">
        <f t="shared" si="200"/>
        <v>759</v>
      </c>
      <c r="AL808" s="35" t="s">
        <v>153</v>
      </c>
      <c r="AM808" s="141" t="str">
        <f t="shared" si="201"/>
        <v>759.</v>
      </c>
      <c r="AN808" s="130"/>
      <c r="AO808" s="35"/>
      <c r="AP808" s="16"/>
    </row>
    <row r="809" spans="1:42" ht="22.5" customHeight="1" x14ac:dyDescent="0.25">
      <c r="A809" s="68" t="str">
        <f t="shared" si="196"/>
        <v>760.</v>
      </c>
      <c r="B809" s="25">
        <v>1440</v>
      </c>
      <c r="C809" s="202" t="s">
        <v>323</v>
      </c>
      <c r="D809" s="25">
        <v>1965</v>
      </c>
      <c r="E809" s="111" t="s">
        <v>2932</v>
      </c>
      <c r="F809" s="68" t="s">
        <v>2934</v>
      </c>
      <c r="G809" s="25">
        <v>2</v>
      </c>
      <c r="H809" s="25">
        <v>1</v>
      </c>
      <c r="I809" s="144">
        <v>340</v>
      </c>
      <c r="J809" s="144">
        <v>315.3</v>
      </c>
      <c r="K809" s="144">
        <v>289</v>
      </c>
      <c r="L809" s="30">
        <v>24</v>
      </c>
      <c r="M809" s="144">
        <f t="shared" si="198"/>
        <v>85740</v>
      </c>
      <c r="N809" s="144"/>
      <c r="O809" s="144"/>
      <c r="P809" s="144"/>
      <c r="Q809" s="144">
        <f t="shared" si="197"/>
        <v>85740</v>
      </c>
      <c r="R809" s="144">
        <v>85740</v>
      </c>
      <c r="S809" s="30"/>
      <c r="T809" s="144"/>
      <c r="U809" s="144"/>
      <c r="V809" s="144"/>
      <c r="W809" s="144"/>
      <c r="X809" s="144"/>
      <c r="Y809" s="144"/>
      <c r="Z809" s="144"/>
      <c r="AA809" s="144"/>
      <c r="AB809" s="144"/>
      <c r="AC809" s="144"/>
      <c r="AD809" s="144"/>
      <c r="AE809" s="144"/>
      <c r="AF809" s="144"/>
      <c r="AG809" s="324">
        <v>2025</v>
      </c>
      <c r="AH809" s="128"/>
      <c r="AI809" s="172"/>
      <c r="AJ809" s="172"/>
      <c r="AK809" s="141">
        <f t="shared" si="200"/>
        <v>760</v>
      </c>
      <c r="AL809" s="35" t="s">
        <v>153</v>
      </c>
      <c r="AM809" s="141" t="str">
        <f t="shared" si="201"/>
        <v>760.</v>
      </c>
      <c r="AN809" s="130"/>
      <c r="AP809" s="16"/>
    </row>
    <row r="810" spans="1:42" ht="22.5" customHeight="1" x14ac:dyDescent="0.25">
      <c r="A810" s="68" t="str">
        <f t="shared" si="196"/>
        <v>761.</v>
      </c>
      <c r="B810" s="25">
        <v>1475</v>
      </c>
      <c r="C810" s="202" t="s">
        <v>319</v>
      </c>
      <c r="D810" s="109">
        <v>1960</v>
      </c>
      <c r="E810" s="111" t="s">
        <v>2932</v>
      </c>
      <c r="F810" s="115" t="s">
        <v>2935</v>
      </c>
      <c r="G810" s="109">
        <v>2</v>
      </c>
      <c r="H810" s="109">
        <v>1</v>
      </c>
      <c r="I810" s="144">
        <v>348.1</v>
      </c>
      <c r="J810" s="144">
        <v>276.10000000000002</v>
      </c>
      <c r="K810" s="144">
        <v>276.10000000000002</v>
      </c>
      <c r="L810" s="30">
        <v>8</v>
      </c>
      <c r="M810" s="144">
        <f t="shared" si="198"/>
        <v>2102678.5</v>
      </c>
      <c r="N810" s="241"/>
      <c r="O810" s="241"/>
      <c r="P810" s="241"/>
      <c r="Q810" s="144">
        <f t="shared" si="197"/>
        <v>2102678.5</v>
      </c>
      <c r="R810" s="144"/>
      <c r="S810" s="30"/>
      <c r="T810" s="144"/>
      <c r="U810" s="144">
        <v>279.5</v>
      </c>
      <c r="V810" s="241">
        <f>U810*7523</f>
        <v>2102678.5</v>
      </c>
      <c r="W810" s="241"/>
      <c r="X810" s="241"/>
      <c r="Y810" s="241"/>
      <c r="Z810" s="241"/>
      <c r="AA810" s="241"/>
      <c r="AB810" s="144"/>
      <c r="AC810" s="144"/>
      <c r="AD810" s="144"/>
      <c r="AE810" s="144"/>
      <c r="AF810" s="241"/>
      <c r="AG810" s="324">
        <v>2025</v>
      </c>
      <c r="AH810" s="128"/>
      <c r="AI810" s="172"/>
      <c r="AJ810" s="172"/>
      <c r="AK810" s="141">
        <f t="shared" si="200"/>
        <v>761</v>
      </c>
      <c r="AL810" s="35" t="s">
        <v>153</v>
      </c>
      <c r="AM810" s="141" t="str">
        <f t="shared" si="201"/>
        <v>761.</v>
      </c>
      <c r="AN810" s="130"/>
      <c r="AO810" s="35"/>
      <c r="AP810" s="16"/>
    </row>
    <row r="811" spans="1:42" ht="22.5" customHeight="1" x14ac:dyDescent="0.25">
      <c r="A811" s="68" t="str">
        <f t="shared" si="196"/>
        <v>762.</v>
      </c>
      <c r="B811" s="25">
        <v>1502</v>
      </c>
      <c r="C811" s="36" t="s">
        <v>321</v>
      </c>
      <c r="D811" s="25">
        <v>1976</v>
      </c>
      <c r="E811" s="68" t="s">
        <v>2932</v>
      </c>
      <c r="F811" s="68" t="s">
        <v>2934</v>
      </c>
      <c r="G811" s="25">
        <v>2</v>
      </c>
      <c r="H811" s="25">
        <v>2</v>
      </c>
      <c r="I811" s="144">
        <v>756.5</v>
      </c>
      <c r="J811" s="144">
        <v>711.2</v>
      </c>
      <c r="K811" s="144">
        <v>711.2</v>
      </c>
      <c r="L811" s="30">
        <v>15</v>
      </c>
      <c r="M811" s="144">
        <f t="shared" si="198"/>
        <v>300288</v>
      </c>
      <c r="N811" s="144"/>
      <c r="O811" s="144"/>
      <c r="P811" s="144"/>
      <c r="Q811" s="144">
        <f t="shared" si="197"/>
        <v>300288</v>
      </c>
      <c r="R811" s="144">
        <v>300288</v>
      </c>
      <c r="S811" s="30"/>
      <c r="T811" s="144"/>
      <c r="U811" s="144"/>
      <c r="V811" s="144"/>
      <c r="W811" s="144"/>
      <c r="X811" s="144"/>
      <c r="Y811" s="144"/>
      <c r="Z811" s="144"/>
      <c r="AA811" s="144"/>
      <c r="AB811" s="144"/>
      <c r="AC811" s="144"/>
      <c r="AD811" s="144"/>
      <c r="AE811" s="144"/>
      <c r="AF811" s="144"/>
      <c r="AG811" s="324">
        <v>2025</v>
      </c>
      <c r="AH811" s="128"/>
      <c r="AI811" s="172"/>
      <c r="AJ811" s="172"/>
      <c r="AK811" s="141">
        <f t="shared" si="200"/>
        <v>762</v>
      </c>
      <c r="AL811" s="35" t="s">
        <v>153</v>
      </c>
      <c r="AM811" s="141" t="str">
        <f t="shared" si="201"/>
        <v>762.</v>
      </c>
      <c r="AN811" s="130"/>
      <c r="AO811" s="35"/>
      <c r="AP811" s="16"/>
    </row>
    <row r="812" spans="1:42" ht="22.5" customHeight="1" x14ac:dyDescent="0.25">
      <c r="A812" s="68" t="str">
        <f t="shared" si="196"/>
        <v>763.</v>
      </c>
      <c r="B812" s="25">
        <v>1361</v>
      </c>
      <c r="C812" s="36" t="s">
        <v>1240</v>
      </c>
      <c r="D812" s="109">
        <v>1968</v>
      </c>
      <c r="E812" s="111" t="s">
        <v>2932</v>
      </c>
      <c r="F812" s="68" t="s">
        <v>2934</v>
      </c>
      <c r="G812" s="109">
        <v>2</v>
      </c>
      <c r="H812" s="109">
        <v>2</v>
      </c>
      <c r="I812" s="144">
        <v>562</v>
      </c>
      <c r="J812" s="144">
        <v>517.20000000000005</v>
      </c>
      <c r="K812" s="144">
        <v>517.20000000000005</v>
      </c>
      <c r="L812" s="30">
        <v>29</v>
      </c>
      <c r="M812" s="144">
        <f t="shared" si="198"/>
        <v>3791592</v>
      </c>
      <c r="N812" s="144"/>
      <c r="O812" s="144"/>
      <c r="P812" s="144"/>
      <c r="Q812" s="144">
        <f t="shared" si="197"/>
        <v>3791592</v>
      </c>
      <c r="R812" s="144"/>
      <c r="S812" s="30"/>
      <c r="T812" s="144"/>
      <c r="U812" s="144">
        <v>504</v>
      </c>
      <c r="V812" s="144">
        <f>U812*7523</f>
        <v>3791592</v>
      </c>
      <c r="W812" s="144"/>
      <c r="X812" s="144"/>
      <c r="Y812" s="144"/>
      <c r="Z812" s="144"/>
      <c r="AA812" s="144"/>
      <c r="AB812" s="144"/>
      <c r="AC812" s="144"/>
      <c r="AD812" s="144"/>
      <c r="AE812" s="144"/>
      <c r="AF812" s="144"/>
      <c r="AG812" s="324">
        <v>2025</v>
      </c>
      <c r="AH812" s="128"/>
      <c r="AI812" s="172"/>
      <c r="AJ812" s="172"/>
      <c r="AK812" s="141">
        <f t="shared" si="200"/>
        <v>763</v>
      </c>
      <c r="AL812" s="35" t="s">
        <v>153</v>
      </c>
      <c r="AM812" s="141" t="str">
        <f t="shared" si="201"/>
        <v>763.</v>
      </c>
      <c r="AN812" s="130"/>
      <c r="AP812" s="16"/>
    </row>
    <row r="813" spans="1:42" ht="22.5" customHeight="1" x14ac:dyDescent="0.25">
      <c r="A813" s="68" t="str">
        <f t="shared" si="196"/>
        <v>764.</v>
      </c>
      <c r="B813" s="25">
        <v>1364</v>
      </c>
      <c r="C813" s="36" t="s">
        <v>1241</v>
      </c>
      <c r="D813" s="109">
        <v>1973</v>
      </c>
      <c r="E813" s="111" t="s">
        <v>2932</v>
      </c>
      <c r="F813" s="68" t="s">
        <v>2934</v>
      </c>
      <c r="G813" s="109">
        <v>2</v>
      </c>
      <c r="H813" s="109">
        <v>2</v>
      </c>
      <c r="I813" s="144">
        <v>619.20000000000005</v>
      </c>
      <c r="J813" s="144">
        <v>576.20000000000005</v>
      </c>
      <c r="K813" s="144">
        <v>576.20000000000005</v>
      </c>
      <c r="L813" s="30">
        <v>11</v>
      </c>
      <c r="M813" s="144">
        <f t="shared" si="198"/>
        <v>3964621</v>
      </c>
      <c r="N813" s="144"/>
      <c r="O813" s="144"/>
      <c r="P813" s="144"/>
      <c r="Q813" s="144">
        <f t="shared" si="197"/>
        <v>3964621</v>
      </c>
      <c r="R813" s="144"/>
      <c r="S813" s="30"/>
      <c r="T813" s="144"/>
      <c r="U813" s="144">
        <v>527</v>
      </c>
      <c r="V813" s="144">
        <f>U813*7523</f>
        <v>3964621</v>
      </c>
      <c r="W813" s="144"/>
      <c r="X813" s="144"/>
      <c r="Y813" s="144"/>
      <c r="Z813" s="144"/>
      <c r="AA813" s="144"/>
      <c r="AB813" s="144"/>
      <c r="AC813" s="144"/>
      <c r="AD813" s="144"/>
      <c r="AE813" s="144"/>
      <c r="AF813" s="144"/>
      <c r="AG813" s="324">
        <v>2025</v>
      </c>
      <c r="AH813" s="128"/>
      <c r="AI813" s="172"/>
      <c r="AJ813" s="172"/>
      <c r="AK813" s="141">
        <f t="shared" si="200"/>
        <v>764</v>
      </c>
      <c r="AL813" s="35" t="s">
        <v>153</v>
      </c>
      <c r="AM813" s="141" t="str">
        <f t="shared" si="201"/>
        <v>764.</v>
      </c>
      <c r="AN813" s="130"/>
      <c r="AP813" s="16"/>
    </row>
    <row r="814" spans="1:42" ht="22.5" customHeight="1" x14ac:dyDescent="0.25">
      <c r="A814" s="68" t="str">
        <f t="shared" si="196"/>
        <v>765.</v>
      </c>
      <c r="B814" s="25">
        <v>1367</v>
      </c>
      <c r="C814" s="202" t="s">
        <v>311</v>
      </c>
      <c r="D814" s="109">
        <v>1990</v>
      </c>
      <c r="E814" s="111" t="s">
        <v>2932</v>
      </c>
      <c r="F814" s="68" t="s">
        <v>2934</v>
      </c>
      <c r="G814" s="109">
        <v>2</v>
      </c>
      <c r="H814" s="109">
        <v>3</v>
      </c>
      <c r="I814" s="144">
        <v>300.2</v>
      </c>
      <c r="J814" s="144">
        <v>271.8</v>
      </c>
      <c r="K814" s="144">
        <v>271.8</v>
      </c>
      <c r="L814" s="30">
        <v>12</v>
      </c>
      <c r="M814" s="144">
        <f t="shared" si="198"/>
        <v>438588</v>
      </c>
      <c r="N814" s="144"/>
      <c r="O814" s="144"/>
      <c r="P814" s="144"/>
      <c r="Q814" s="144">
        <f t="shared" si="197"/>
        <v>438588</v>
      </c>
      <c r="R814" s="144">
        <v>438588</v>
      </c>
      <c r="S814" s="30"/>
      <c r="T814" s="144"/>
      <c r="U814" s="144"/>
      <c r="V814" s="144"/>
      <c r="W814" s="144"/>
      <c r="X814" s="144"/>
      <c r="Y814" s="144"/>
      <c r="Z814" s="144"/>
      <c r="AA814" s="144"/>
      <c r="AB814" s="144"/>
      <c r="AC814" s="144"/>
      <c r="AD814" s="144"/>
      <c r="AE814" s="144"/>
      <c r="AF814" s="144"/>
      <c r="AG814" s="324">
        <v>2025</v>
      </c>
      <c r="AH814" s="128"/>
      <c r="AI814" s="172"/>
      <c r="AJ814" s="172"/>
      <c r="AK814" s="141">
        <f t="shared" si="200"/>
        <v>765</v>
      </c>
      <c r="AL814" s="35" t="s">
        <v>153</v>
      </c>
      <c r="AM814" s="141" t="str">
        <f t="shared" si="201"/>
        <v>765.</v>
      </c>
      <c r="AN814" s="130"/>
      <c r="AP814" s="16"/>
    </row>
    <row r="815" spans="1:42" ht="22.5" customHeight="1" x14ac:dyDescent="0.25">
      <c r="A815" s="68" t="str">
        <f t="shared" si="196"/>
        <v>766.</v>
      </c>
      <c r="B815" s="25">
        <v>1374</v>
      </c>
      <c r="C815" s="36" t="s">
        <v>1242</v>
      </c>
      <c r="D815" s="25">
        <v>1976</v>
      </c>
      <c r="E815" s="111" t="s">
        <v>2932</v>
      </c>
      <c r="F815" s="68" t="s">
        <v>2934</v>
      </c>
      <c r="G815" s="25">
        <v>2</v>
      </c>
      <c r="H815" s="25">
        <v>1</v>
      </c>
      <c r="I815" s="257">
        <v>399.8</v>
      </c>
      <c r="J815" s="257">
        <v>352.2</v>
      </c>
      <c r="K815" s="257">
        <v>352.2</v>
      </c>
      <c r="L815" s="30">
        <v>14</v>
      </c>
      <c r="M815" s="144">
        <f t="shared" si="198"/>
        <v>2733858.1999999997</v>
      </c>
      <c r="N815" s="144"/>
      <c r="O815" s="144"/>
      <c r="P815" s="144"/>
      <c r="Q815" s="144">
        <f t="shared" si="197"/>
        <v>2733858.1999999997</v>
      </c>
      <c r="R815" s="144"/>
      <c r="S815" s="30"/>
      <c r="T815" s="144"/>
      <c r="U815" s="144">
        <v>363.4</v>
      </c>
      <c r="V815" s="144">
        <f>U815*7523</f>
        <v>2733858.1999999997</v>
      </c>
      <c r="W815" s="144"/>
      <c r="X815" s="144"/>
      <c r="Y815" s="144"/>
      <c r="Z815" s="144"/>
      <c r="AA815" s="144"/>
      <c r="AB815" s="144"/>
      <c r="AC815" s="144"/>
      <c r="AD815" s="144"/>
      <c r="AE815" s="144"/>
      <c r="AF815" s="144"/>
      <c r="AG815" s="324">
        <v>2025</v>
      </c>
      <c r="AH815" s="128"/>
      <c r="AI815" s="172"/>
      <c r="AJ815" s="172"/>
      <c r="AK815" s="141">
        <f t="shared" si="200"/>
        <v>766</v>
      </c>
      <c r="AL815" s="35" t="s">
        <v>153</v>
      </c>
      <c r="AM815" s="141" t="str">
        <f t="shared" si="201"/>
        <v>766.</v>
      </c>
      <c r="AN815" s="130"/>
      <c r="AP815" s="16"/>
    </row>
    <row r="816" spans="1:42" ht="22.5" customHeight="1" x14ac:dyDescent="0.25">
      <c r="A816" s="68" t="str">
        <f t="shared" si="196"/>
        <v>767.</v>
      </c>
      <c r="B816" s="25">
        <v>1375</v>
      </c>
      <c r="C816" s="36" t="s">
        <v>1243</v>
      </c>
      <c r="D816" s="25">
        <v>1972</v>
      </c>
      <c r="E816" s="111" t="s">
        <v>2932</v>
      </c>
      <c r="F816" s="68" t="s">
        <v>2934</v>
      </c>
      <c r="G816" s="25">
        <v>2</v>
      </c>
      <c r="H816" s="25">
        <v>1</v>
      </c>
      <c r="I816" s="257">
        <v>539.79999999999995</v>
      </c>
      <c r="J816" s="257">
        <v>489.8</v>
      </c>
      <c r="K816" s="257">
        <v>489.8</v>
      </c>
      <c r="L816" s="30">
        <v>17</v>
      </c>
      <c r="M816" s="144">
        <f t="shared" si="198"/>
        <v>3310120</v>
      </c>
      <c r="N816" s="144"/>
      <c r="O816" s="144"/>
      <c r="P816" s="144"/>
      <c r="Q816" s="144">
        <f t="shared" si="197"/>
        <v>3310120</v>
      </c>
      <c r="R816" s="144"/>
      <c r="S816" s="30"/>
      <c r="T816" s="144"/>
      <c r="U816" s="144">
        <v>440</v>
      </c>
      <c r="V816" s="144">
        <f>U816*7523</f>
        <v>3310120</v>
      </c>
      <c r="W816" s="144"/>
      <c r="X816" s="144"/>
      <c r="Y816" s="144"/>
      <c r="Z816" s="144"/>
      <c r="AA816" s="144"/>
      <c r="AB816" s="144"/>
      <c r="AC816" s="144"/>
      <c r="AD816" s="144"/>
      <c r="AE816" s="144"/>
      <c r="AF816" s="144"/>
      <c r="AG816" s="324">
        <v>2025</v>
      </c>
      <c r="AH816" s="128"/>
      <c r="AI816" s="172"/>
      <c r="AJ816" s="172"/>
      <c r="AK816" s="141">
        <f t="shared" si="200"/>
        <v>767</v>
      </c>
      <c r="AL816" s="35" t="s">
        <v>153</v>
      </c>
      <c r="AM816" s="141" t="str">
        <f t="shared" si="201"/>
        <v>767.</v>
      </c>
      <c r="AN816" s="130"/>
      <c r="AP816" s="16"/>
    </row>
    <row r="817" spans="1:16380" ht="22.5" customHeight="1" x14ac:dyDescent="0.25">
      <c r="A817" s="68" t="str">
        <f t="shared" si="196"/>
        <v>768.</v>
      </c>
      <c r="B817" s="25">
        <v>1376</v>
      </c>
      <c r="C817" s="36" t="s">
        <v>1244</v>
      </c>
      <c r="D817" s="25">
        <v>1968</v>
      </c>
      <c r="E817" s="111" t="s">
        <v>2932</v>
      </c>
      <c r="F817" s="68" t="s">
        <v>2934</v>
      </c>
      <c r="G817" s="25">
        <v>2</v>
      </c>
      <c r="H817" s="25">
        <v>1</v>
      </c>
      <c r="I817" s="257">
        <v>374.6</v>
      </c>
      <c r="J817" s="257">
        <v>335.6</v>
      </c>
      <c r="K817" s="257">
        <v>335.6</v>
      </c>
      <c r="L817" s="30">
        <v>10</v>
      </c>
      <c r="M817" s="144">
        <f t="shared" si="198"/>
        <v>2472057.8000000003</v>
      </c>
      <c r="N817" s="144"/>
      <c r="O817" s="144"/>
      <c r="P817" s="144"/>
      <c r="Q817" s="144">
        <f t="shared" si="197"/>
        <v>2472057.8000000003</v>
      </c>
      <c r="R817" s="144"/>
      <c r="S817" s="30"/>
      <c r="T817" s="144"/>
      <c r="U817" s="144">
        <v>328.6</v>
      </c>
      <c r="V817" s="144">
        <f>U817*7523</f>
        <v>2472057.8000000003</v>
      </c>
      <c r="W817" s="144"/>
      <c r="X817" s="144"/>
      <c r="Y817" s="144"/>
      <c r="Z817" s="144"/>
      <c r="AA817" s="144"/>
      <c r="AB817" s="144"/>
      <c r="AC817" s="144"/>
      <c r="AD817" s="144"/>
      <c r="AE817" s="144"/>
      <c r="AF817" s="144"/>
      <c r="AG817" s="324">
        <v>2025</v>
      </c>
      <c r="AH817" s="128"/>
      <c r="AI817" s="172"/>
      <c r="AJ817" s="172"/>
      <c r="AK817" s="141">
        <f t="shared" si="200"/>
        <v>768</v>
      </c>
      <c r="AL817" s="35" t="s">
        <v>153</v>
      </c>
      <c r="AM817" s="141" t="str">
        <f t="shared" si="201"/>
        <v>768.</v>
      </c>
      <c r="AN817" s="130"/>
      <c r="AP817" s="16"/>
    </row>
    <row r="818" spans="1:16380" ht="22.5" customHeight="1" x14ac:dyDescent="0.25">
      <c r="A818" s="68" t="str">
        <f t="shared" si="196"/>
        <v>769.</v>
      </c>
      <c r="B818" s="25">
        <v>1391</v>
      </c>
      <c r="C818" s="202" t="s">
        <v>313</v>
      </c>
      <c r="D818" s="109">
        <v>1979</v>
      </c>
      <c r="E818" s="111" t="s">
        <v>2932</v>
      </c>
      <c r="F818" s="68" t="s">
        <v>2934</v>
      </c>
      <c r="G818" s="109">
        <v>3</v>
      </c>
      <c r="H818" s="109">
        <v>2</v>
      </c>
      <c r="I818" s="144">
        <v>1295.9000000000001</v>
      </c>
      <c r="J818" s="144">
        <v>1170.4000000000001</v>
      </c>
      <c r="K818" s="144">
        <v>1170.4000000000001</v>
      </c>
      <c r="L818" s="30">
        <v>45</v>
      </c>
      <c r="M818" s="144">
        <f t="shared" si="198"/>
        <v>328440</v>
      </c>
      <c r="N818" s="144"/>
      <c r="O818" s="144"/>
      <c r="P818" s="144"/>
      <c r="Q818" s="144">
        <f t="shared" si="197"/>
        <v>328440</v>
      </c>
      <c r="R818" s="144">
        <v>328440</v>
      </c>
      <c r="S818" s="30"/>
      <c r="T818" s="144"/>
      <c r="U818" s="144"/>
      <c r="V818" s="144"/>
      <c r="W818" s="144"/>
      <c r="X818" s="144"/>
      <c r="Y818" s="144"/>
      <c r="Z818" s="144"/>
      <c r="AA818" s="144"/>
      <c r="AB818" s="144"/>
      <c r="AC818" s="144"/>
      <c r="AD818" s="144"/>
      <c r="AE818" s="144"/>
      <c r="AF818" s="144"/>
      <c r="AG818" s="324">
        <v>2025</v>
      </c>
      <c r="AH818" s="128"/>
      <c r="AI818" s="172"/>
      <c r="AJ818" s="172"/>
      <c r="AK818" s="141">
        <f t="shared" si="200"/>
        <v>769</v>
      </c>
      <c r="AL818" s="35" t="s">
        <v>153</v>
      </c>
      <c r="AM818" s="141" t="str">
        <f t="shared" si="201"/>
        <v>769.</v>
      </c>
      <c r="AN818" s="130"/>
      <c r="AP818" s="16"/>
    </row>
    <row r="819" spans="1:16380" ht="22.5" customHeight="1" x14ac:dyDescent="0.25">
      <c r="A819" s="68" t="str">
        <f t="shared" si="196"/>
        <v>770.</v>
      </c>
      <c r="B819" s="25">
        <v>1413</v>
      </c>
      <c r="C819" s="36" t="s">
        <v>1249</v>
      </c>
      <c r="D819" s="25">
        <v>1975</v>
      </c>
      <c r="E819" s="111" t="s">
        <v>2932</v>
      </c>
      <c r="F819" s="68" t="s">
        <v>2934</v>
      </c>
      <c r="G819" s="25">
        <v>2</v>
      </c>
      <c r="H819" s="25">
        <v>1</v>
      </c>
      <c r="I819" s="144">
        <v>265.39999999999998</v>
      </c>
      <c r="J819" s="144">
        <v>173.3</v>
      </c>
      <c r="K819" s="144">
        <v>173.3</v>
      </c>
      <c r="L819" s="30">
        <v>4</v>
      </c>
      <c r="M819" s="144">
        <f t="shared" si="198"/>
        <v>2144055</v>
      </c>
      <c r="N819" s="241"/>
      <c r="O819" s="241"/>
      <c r="P819" s="241"/>
      <c r="Q819" s="144">
        <f t="shared" si="197"/>
        <v>2144055</v>
      </c>
      <c r="R819" s="144"/>
      <c r="S819" s="30"/>
      <c r="T819" s="144"/>
      <c r="U819" s="144">
        <v>285</v>
      </c>
      <c r="V819" s="144">
        <f>U819*7523</f>
        <v>2144055</v>
      </c>
      <c r="W819" s="144"/>
      <c r="X819" s="144"/>
      <c r="Y819" s="144"/>
      <c r="Z819" s="144"/>
      <c r="AA819" s="144"/>
      <c r="AB819" s="144"/>
      <c r="AC819" s="144"/>
      <c r="AD819" s="144"/>
      <c r="AE819" s="144"/>
      <c r="AF819" s="144"/>
      <c r="AG819" s="324">
        <v>2025</v>
      </c>
      <c r="AH819" s="128"/>
      <c r="AI819" s="172"/>
      <c r="AJ819" s="172"/>
      <c r="AK819" s="141">
        <f t="shared" si="200"/>
        <v>770</v>
      </c>
      <c r="AL819" s="35" t="s">
        <v>153</v>
      </c>
      <c r="AM819" s="141" t="str">
        <f t="shared" si="201"/>
        <v>770.</v>
      </c>
      <c r="AN819" s="130"/>
      <c r="AP819" s="16"/>
    </row>
    <row r="820" spans="1:16380" ht="22.5" customHeight="1" x14ac:dyDescent="0.25">
      <c r="A820" s="68" t="str">
        <f t="shared" si="196"/>
        <v>771.</v>
      </c>
      <c r="B820" s="25">
        <v>1429</v>
      </c>
      <c r="C820" s="36" t="s">
        <v>1251</v>
      </c>
      <c r="D820" s="109">
        <v>2010</v>
      </c>
      <c r="E820" s="111" t="s">
        <v>2932</v>
      </c>
      <c r="F820" s="68" t="s">
        <v>2934</v>
      </c>
      <c r="G820" s="109">
        <v>2</v>
      </c>
      <c r="H820" s="109">
        <v>1</v>
      </c>
      <c r="I820" s="144">
        <v>282.89999999999998</v>
      </c>
      <c r="J820" s="144">
        <v>229.5</v>
      </c>
      <c r="K820" s="144">
        <v>229.5</v>
      </c>
      <c r="L820" s="30">
        <v>12</v>
      </c>
      <c r="M820" s="144">
        <f t="shared" si="198"/>
        <v>239292</v>
      </c>
      <c r="N820" s="144"/>
      <c r="O820" s="144"/>
      <c r="P820" s="144"/>
      <c r="Q820" s="144">
        <f t="shared" si="197"/>
        <v>239292</v>
      </c>
      <c r="R820" s="144">
        <f>107835+131457</f>
        <v>239292</v>
      </c>
      <c r="S820" s="30"/>
      <c r="T820" s="144"/>
      <c r="U820" s="144"/>
      <c r="V820" s="144"/>
      <c r="W820" s="144"/>
      <c r="X820" s="144"/>
      <c r="Y820" s="144"/>
      <c r="Z820" s="144"/>
      <c r="AA820" s="144"/>
      <c r="AB820" s="144"/>
      <c r="AC820" s="144"/>
      <c r="AD820" s="144"/>
      <c r="AE820" s="144"/>
      <c r="AF820" s="144"/>
      <c r="AG820" s="324">
        <v>2025</v>
      </c>
      <c r="AH820" s="128"/>
      <c r="AI820" s="172"/>
      <c r="AJ820" s="172"/>
      <c r="AK820" s="141">
        <f t="shared" si="200"/>
        <v>771</v>
      </c>
      <c r="AL820" s="35" t="s">
        <v>153</v>
      </c>
      <c r="AM820" s="141" t="str">
        <f t="shared" si="201"/>
        <v>771.</v>
      </c>
      <c r="AN820" s="130"/>
      <c r="AO820" s="35"/>
      <c r="AP820" s="16"/>
    </row>
    <row r="821" spans="1:16380" ht="22.5" customHeight="1" x14ac:dyDescent="0.25">
      <c r="A821" s="68" t="str">
        <f t="shared" si="196"/>
        <v>772.</v>
      </c>
      <c r="B821" s="25">
        <v>1390</v>
      </c>
      <c r="C821" s="202" t="s">
        <v>312</v>
      </c>
      <c r="D821" s="109">
        <v>1978</v>
      </c>
      <c r="E821" s="111" t="s">
        <v>2932</v>
      </c>
      <c r="F821" s="68" t="s">
        <v>2934</v>
      </c>
      <c r="G821" s="109">
        <v>3</v>
      </c>
      <c r="H821" s="109">
        <v>2</v>
      </c>
      <c r="I821" s="144">
        <v>1308.7</v>
      </c>
      <c r="J821" s="144">
        <v>1178.5999999999999</v>
      </c>
      <c r="K821" s="144">
        <v>1178.5999999999999</v>
      </c>
      <c r="L821" s="30">
        <v>58</v>
      </c>
      <c r="M821" s="144">
        <f t="shared" si="198"/>
        <v>328440</v>
      </c>
      <c r="N821" s="144"/>
      <c r="O821" s="144"/>
      <c r="P821" s="144"/>
      <c r="Q821" s="144">
        <f t="shared" si="197"/>
        <v>328440</v>
      </c>
      <c r="R821" s="144">
        <v>328440</v>
      </c>
      <c r="S821" s="30"/>
      <c r="T821" s="144"/>
      <c r="U821" s="144"/>
      <c r="V821" s="144"/>
      <c r="W821" s="144"/>
      <c r="X821" s="144"/>
      <c r="Y821" s="144"/>
      <c r="Z821" s="144"/>
      <c r="AA821" s="144"/>
      <c r="AB821" s="144"/>
      <c r="AC821" s="144"/>
      <c r="AD821" s="144"/>
      <c r="AE821" s="144"/>
      <c r="AF821" s="144"/>
      <c r="AG821" s="324">
        <v>2025</v>
      </c>
      <c r="AH821" s="128"/>
      <c r="AI821" s="172"/>
      <c r="AJ821" s="172"/>
      <c r="AK821" s="141">
        <f t="shared" si="200"/>
        <v>772</v>
      </c>
      <c r="AL821" s="35" t="s">
        <v>153</v>
      </c>
      <c r="AM821" s="141" t="str">
        <f t="shared" si="201"/>
        <v>772.</v>
      </c>
      <c r="AN821" s="130"/>
      <c r="AP821" s="16"/>
    </row>
    <row r="822" spans="1:16380" ht="22.5" customHeight="1" x14ac:dyDescent="0.25">
      <c r="A822" s="68"/>
      <c r="B822" s="25"/>
      <c r="C822" s="200" t="s">
        <v>50</v>
      </c>
      <c r="D822" s="25"/>
      <c r="E822" s="68"/>
      <c r="F822" s="68"/>
      <c r="G822" s="25"/>
      <c r="H822" s="25"/>
      <c r="I822" s="142">
        <f>I823+I830+I834</f>
        <v>118575.81000000003</v>
      </c>
      <c r="J822" s="142">
        <f t="shared" ref="J822:AF822" si="202">J823+J830+J834</f>
        <v>107043.81999999996</v>
      </c>
      <c r="K822" s="142">
        <f t="shared" si="202"/>
        <v>104831.61999999995</v>
      </c>
      <c r="L822" s="103">
        <f t="shared" si="202"/>
        <v>4438</v>
      </c>
      <c r="M822" s="142">
        <f>M823+M830+M834</f>
        <v>221589049.01999998</v>
      </c>
      <c r="N822" s="142"/>
      <c r="O822" s="142"/>
      <c r="P822" s="142"/>
      <c r="Q822" s="142">
        <f t="shared" si="197"/>
        <v>221589049.01999998</v>
      </c>
      <c r="R822" s="142">
        <f t="shared" si="202"/>
        <v>94692675.680000037</v>
      </c>
      <c r="S822" s="103"/>
      <c r="T822" s="142"/>
      <c r="U822" s="142">
        <f t="shared" si="202"/>
        <v>19483.5</v>
      </c>
      <c r="V822" s="142">
        <f t="shared" si="202"/>
        <v>122549470.01999998</v>
      </c>
      <c r="W822" s="142"/>
      <c r="X822" s="142"/>
      <c r="Y822" s="142">
        <f t="shared" si="202"/>
        <v>806</v>
      </c>
      <c r="Z822" s="142">
        <f t="shared" si="202"/>
        <v>2538155</v>
      </c>
      <c r="AA822" s="142">
        <f t="shared" si="202"/>
        <v>469.23</v>
      </c>
      <c r="AB822" s="142">
        <f t="shared" si="202"/>
        <v>1256128.71</v>
      </c>
      <c r="AC822" s="142"/>
      <c r="AD822" s="142"/>
      <c r="AE822" s="142"/>
      <c r="AF822" s="142">
        <f t="shared" si="202"/>
        <v>552619.61</v>
      </c>
      <c r="AG822" s="150"/>
      <c r="AH822" s="128"/>
      <c r="AI822" s="132"/>
      <c r="AJ822" s="132"/>
      <c r="AN822" s="151"/>
      <c r="AO822" s="35"/>
      <c r="AP822" s="16"/>
    </row>
    <row r="823" spans="1:16380" ht="22.5" customHeight="1" x14ac:dyDescent="0.25">
      <c r="A823" s="68"/>
      <c r="B823" s="25"/>
      <c r="C823" s="200" t="s">
        <v>1190</v>
      </c>
      <c r="D823" s="25"/>
      <c r="E823" s="68"/>
      <c r="F823" s="68"/>
      <c r="G823" s="25"/>
      <c r="H823" s="25"/>
      <c r="I823" s="142">
        <f>SUM(I824:I829)</f>
        <v>17350.52</v>
      </c>
      <c r="J823" s="142">
        <f t="shared" ref="J823:AF823" si="203">SUM(J824:J829)</f>
        <v>15957.82</v>
      </c>
      <c r="K823" s="142">
        <f t="shared" si="203"/>
        <v>15084.619999999999</v>
      </c>
      <c r="L823" s="103">
        <f t="shared" si="203"/>
        <v>638</v>
      </c>
      <c r="M823" s="142">
        <f t="shared" si="203"/>
        <v>4196567.0500000007</v>
      </c>
      <c r="N823" s="142"/>
      <c r="O823" s="142"/>
      <c r="P823" s="142"/>
      <c r="Q823" s="142">
        <f>M823</f>
        <v>4196567.0500000007</v>
      </c>
      <c r="R823" s="142">
        <f t="shared" si="203"/>
        <v>2736115.44</v>
      </c>
      <c r="S823" s="103"/>
      <c r="T823" s="142"/>
      <c r="U823" s="142"/>
      <c r="V823" s="142"/>
      <c r="W823" s="142"/>
      <c r="X823" s="142"/>
      <c r="Y823" s="142">
        <f t="shared" si="203"/>
        <v>158</v>
      </c>
      <c r="Z823" s="142">
        <f t="shared" si="203"/>
        <v>498251</v>
      </c>
      <c r="AA823" s="142">
        <f t="shared" si="203"/>
        <v>153</v>
      </c>
      <c r="AB823" s="142">
        <f t="shared" si="203"/>
        <v>409581</v>
      </c>
      <c r="AC823" s="142"/>
      <c r="AD823" s="142"/>
      <c r="AE823" s="142"/>
      <c r="AF823" s="142">
        <f t="shared" si="203"/>
        <v>552619.61</v>
      </c>
      <c r="AG823" s="150"/>
      <c r="AH823" s="128"/>
      <c r="AI823" s="132"/>
      <c r="AJ823" s="132"/>
      <c r="AN823" s="151"/>
      <c r="AO823" s="35"/>
      <c r="AP823" s="16"/>
    </row>
    <row r="824" spans="1:16380" ht="22.5" customHeight="1" x14ac:dyDescent="0.25">
      <c r="A824" s="68" t="str">
        <f t="shared" ref="A824:A829" si="204">AM824</f>
        <v>773.</v>
      </c>
      <c r="B824" s="25">
        <v>1586</v>
      </c>
      <c r="C824" s="36" t="s">
        <v>58</v>
      </c>
      <c r="D824" s="25">
        <v>1967</v>
      </c>
      <c r="E824" s="68" t="s">
        <v>2932</v>
      </c>
      <c r="F824" s="68" t="s">
        <v>2934</v>
      </c>
      <c r="G824" s="25">
        <v>4</v>
      </c>
      <c r="H824" s="25">
        <v>4</v>
      </c>
      <c r="I824" s="146">
        <v>2787.1</v>
      </c>
      <c r="J824" s="144">
        <v>2538.1</v>
      </c>
      <c r="K824" s="146">
        <v>2538.1</v>
      </c>
      <c r="L824" s="155">
        <v>98</v>
      </c>
      <c r="M824" s="154">
        <f t="shared" ref="M824:M827" si="205">R824+T824+V824+X824+Z824+AB824+AE824+AF824</f>
        <v>773168.41</v>
      </c>
      <c r="N824" s="154"/>
      <c r="O824" s="154"/>
      <c r="P824" s="154"/>
      <c r="Q824" s="144">
        <f t="shared" ref="Q824:Q827" si="206">M824</f>
        <v>773168.41</v>
      </c>
      <c r="R824" s="154">
        <v>577500</v>
      </c>
      <c r="S824" s="155"/>
      <c r="T824" s="154"/>
      <c r="U824" s="154"/>
      <c r="V824" s="154"/>
      <c r="W824" s="154"/>
      <c r="X824" s="154"/>
      <c r="Y824" s="154"/>
      <c r="Z824" s="154"/>
      <c r="AA824" s="154"/>
      <c r="AB824" s="154"/>
      <c r="AC824" s="154"/>
      <c r="AD824" s="154"/>
      <c r="AE824" s="144"/>
      <c r="AF824" s="154">
        <v>195668.41</v>
      </c>
      <c r="AG824" s="324">
        <v>2025</v>
      </c>
      <c r="AH824" s="128"/>
      <c r="AI824" s="132"/>
      <c r="AJ824" s="177"/>
      <c r="AK824" s="141">
        <f t="shared" si="200"/>
        <v>773</v>
      </c>
      <c r="AL824" s="35" t="s">
        <v>153</v>
      </c>
      <c r="AM824" s="141" t="str">
        <f t="shared" si="201"/>
        <v>773.</v>
      </c>
      <c r="AN824" s="147"/>
      <c r="AO824" s="35"/>
      <c r="AP824" s="16"/>
    </row>
    <row r="825" spans="1:16380" ht="22.5" customHeight="1" x14ac:dyDescent="0.25">
      <c r="A825" s="68" t="str">
        <f t="shared" si="204"/>
        <v>774.</v>
      </c>
      <c r="B825" s="25">
        <v>1589</v>
      </c>
      <c r="C825" s="36" t="s">
        <v>59</v>
      </c>
      <c r="D825" s="25">
        <v>1969</v>
      </c>
      <c r="E825" s="68" t="s">
        <v>2932</v>
      </c>
      <c r="F825" s="68" t="s">
        <v>2934</v>
      </c>
      <c r="G825" s="25">
        <v>5</v>
      </c>
      <c r="H825" s="25">
        <v>4</v>
      </c>
      <c r="I825" s="146">
        <v>3530.46</v>
      </c>
      <c r="J825" s="144">
        <v>3291.46</v>
      </c>
      <c r="K825" s="146">
        <v>3291.46</v>
      </c>
      <c r="L825" s="155">
        <v>149</v>
      </c>
      <c r="M825" s="154">
        <f t="shared" si="205"/>
        <v>965103.13</v>
      </c>
      <c r="N825" s="154"/>
      <c r="O825" s="154"/>
      <c r="P825" s="154"/>
      <c r="Q825" s="144">
        <f t="shared" si="206"/>
        <v>965103.13</v>
      </c>
      <c r="R825" s="154">
        <v>720720</v>
      </c>
      <c r="S825" s="155"/>
      <c r="T825" s="154"/>
      <c r="U825" s="154"/>
      <c r="V825" s="154"/>
      <c r="W825" s="154"/>
      <c r="X825" s="154"/>
      <c r="Y825" s="154"/>
      <c r="Z825" s="154"/>
      <c r="AA825" s="154"/>
      <c r="AB825" s="154"/>
      <c r="AC825" s="154"/>
      <c r="AD825" s="154"/>
      <c r="AE825" s="144"/>
      <c r="AF825" s="154">
        <v>244383.13</v>
      </c>
      <c r="AG825" s="324">
        <v>2025</v>
      </c>
      <c r="AH825" s="128"/>
      <c r="AI825" s="132"/>
      <c r="AJ825" s="177"/>
      <c r="AK825" s="141">
        <f t="shared" si="200"/>
        <v>774</v>
      </c>
      <c r="AL825" s="35" t="s">
        <v>153</v>
      </c>
      <c r="AM825" s="141" t="str">
        <f t="shared" si="201"/>
        <v>774.</v>
      </c>
      <c r="AN825" s="147"/>
      <c r="AO825" s="35"/>
      <c r="AP825" s="16"/>
    </row>
    <row r="826" spans="1:16380" ht="22.5" customHeight="1" x14ac:dyDescent="0.25">
      <c r="A826" s="68" t="str">
        <f t="shared" si="204"/>
        <v>775.</v>
      </c>
      <c r="B826" s="25">
        <v>1642</v>
      </c>
      <c r="C826" s="36" t="s">
        <v>61</v>
      </c>
      <c r="D826" s="25">
        <v>1963</v>
      </c>
      <c r="E826" s="68" t="s">
        <v>2932</v>
      </c>
      <c r="F826" s="68" t="s">
        <v>2934</v>
      </c>
      <c r="G826" s="25">
        <v>2</v>
      </c>
      <c r="H826" s="25">
        <v>2</v>
      </c>
      <c r="I826" s="146">
        <v>683.8</v>
      </c>
      <c r="J826" s="144">
        <v>632.70000000000005</v>
      </c>
      <c r="K826" s="146">
        <v>632.70000000000005</v>
      </c>
      <c r="L826" s="155">
        <v>29</v>
      </c>
      <c r="M826" s="154">
        <f t="shared" si="205"/>
        <v>342586.31</v>
      </c>
      <c r="N826" s="154"/>
      <c r="O826" s="154"/>
      <c r="P826" s="154"/>
      <c r="Q826" s="144">
        <f t="shared" si="206"/>
        <v>342586.31</v>
      </c>
      <c r="R826" s="146">
        <v>286440</v>
      </c>
      <c r="S826" s="25"/>
      <c r="T826" s="146"/>
      <c r="U826" s="146"/>
      <c r="V826" s="146"/>
      <c r="W826" s="146"/>
      <c r="X826" s="146"/>
      <c r="Y826" s="146"/>
      <c r="Z826" s="146"/>
      <c r="AA826" s="146"/>
      <c r="AB826" s="146"/>
      <c r="AC826" s="146"/>
      <c r="AD826" s="146"/>
      <c r="AE826" s="146"/>
      <c r="AF826" s="146">
        <v>56146.31</v>
      </c>
      <c r="AG826" s="324">
        <v>2025</v>
      </c>
      <c r="AH826" s="128"/>
      <c r="AI826" s="132"/>
      <c r="AJ826" s="177"/>
      <c r="AK826" s="141">
        <f t="shared" si="200"/>
        <v>775</v>
      </c>
      <c r="AL826" s="35" t="s">
        <v>153</v>
      </c>
      <c r="AM826" s="141" t="str">
        <f t="shared" si="201"/>
        <v>775.</v>
      </c>
      <c r="AN826" s="147"/>
      <c r="AO826" s="35"/>
      <c r="AP826" s="16"/>
    </row>
    <row r="827" spans="1:16380" ht="22.5" customHeight="1" x14ac:dyDescent="0.25">
      <c r="A827" s="68" t="str">
        <f t="shared" si="204"/>
        <v>776.</v>
      </c>
      <c r="B827" s="25">
        <v>1643</v>
      </c>
      <c r="C827" s="36" t="s">
        <v>57</v>
      </c>
      <c r="D827" s="25">
        <v>1954</v>
      </c>
      <c r="E827" s="68" t="s">
        <v>2932</v>
      </c>
      <c r="F827" s="68" t="s">
        <v>2934</v>
      </c>
      <c r="G827" s="25">
        <v>2</v>
      </c>
      <c r="H827" s="25">
        <v>2</v>
      </c>
      <c r="I827" s="146">
        <v>680.6</v>
      </c>
      <c r="J827" s="144">
        <v>629.5</v>
      </c>
      <c r="K827" s="146">
        <v>629.5</v>
      </c>
      <c r="L827" s="155">
        <v>24</v>
      </c>
      <c r="M827" s="154">
        <f t="shared" si="205"/>
        <v>342861.76</v>
      </c>
      <c r="N827" s="154"/>
      <c r="O827" s="154"/>
      <c r="P827" s="154"/>
      <c r="Q827" s="144">
        <f t="shared" si="206"/>
        <v>342861.76</v>
      </c>
      <c r="R827" s="146">
        <v>286440</v>
      </c>
      <c r="S827" s="25"/>
      <c r="T827" s="146"/>
      <c r="U827" s="146"/>
      <c r="V827" s="146"/>
      <c r="W827" s="146"/>
      <c r="X827" s="146"/>
      <c r="Y827" s="146"/>
      <c r="Z827" s="146"/>
      <c r="AA827" s="146"/>
      <c r="AB827" s="146"/>
      <c r="AC827" s="146"/>
      <c r="AD827" s="146"/>
      <c r="AE827" s="146"/>
      <c r="AF827" s="146">
        <v>56421.760000000002</v>
      </c>
      <c r="AG827" s="324">
        <v>2025</v>
      </c>
      <c r="AH827" s="128"/>
      <c r="AI827" s="132"/>
      <c r="AJ827" s="177"/>
      <c r="AK827" s="141">
        <f t="shared" si="200"/>
        <v>776</v>
      </c>
      <c r="AL827" s="35" t="s">
        <v>153</v>
      </c>
      <c r="AM827" s="141" t="str">
        <f t="shared" si="201"/>
        <v>776.</v>
      </c>
      <c r="AN827" s="147"/>
      <c r="AO827" s="35"/>
      <c r="AP827" s="16"/>
    </row>
    <row r="828" spans="1:16380" ht="22.5" customHeight="1" x14ac:dyDescent="0.25">
      <c r="A828" s="68" t="str">
        <f t="shared" si="204"/>
        <v>777.</v>
      </c>
      <c r="B828" s="123">
        <v>1602</v>
      </c>
      <c r="C828" s="138" t="s">
        <v>3093</v>
      </c>
      <c r="D828" s="25">
        <v>2009</v>
      </c>
      <c r="E828" s="68" t="s">
        <v>2932</v>
      </c>
      <c r="F828" s="68" t="s">
        <v>2934</v>
      </c>
      <c r="G828" s="25">
        <v>3</v>
      </c>
      <c r="H828" s="25">
        <v>2</v>
      </c>
      <c r="I828" s="146">
        <v>1882.5</v>
      </c>
      <c r="J828" s="144">
        <v>1757</v>
      </c>
      <c r="K828" s="146">
        <v>1757</v>
      </c>
      <c r="L828" s="155">
        <v>57</v>
      </c>
      <c r="M828" s="154">
        <f t="shared" ref="M828:M829" si="207">R828+T828+V828+X828+Z828+AB828+AE828+AF828</f>
        <v>409581</v>
      </c>
      <c r="N828" s="154"/>
      <c r="O828" s="154"/>
      <c r="P828" s="154"/>
      <c r="Q828" s="144">
        <f t="shared" ref="Q828" si="208">M828</f>
        <v>409581</v>
      </c>
      <c r="R828" s="146"/>
      <c r="S828" s="25"/>
      <c r="T828" s="146"/>
      <c r="U828" s="146"/>
      <c r="V828" s="146"/>
      <c r="W828" s="146"/>
      <c r="X828" s="146"/>
      <c r="Y828" s="146"/>
      <c r="Z828" s="146"/>
      <c r="AA828" s="146">
        <v>153</v>
      </c>
      <c r="AB828" s="146">
        <f>AA828*2677</f>
        <v>409581</v>
      </c>
      <c r="AC828" s="146"/>
      <c r="AD828" s="146"/>
      <c r="AE828" s="146"/>
      <c r="AF828" s="146"/>
      <c r="AG828" s="324">
        <v>2025</v>
      </c>
      <c r="AH828" s="128"/>
      <c r="AI828" s="132"/>
      <c r="AJ828" s="132"/>
      <c r="AK828" s="141">
        <f t="shared" si="200"/>
        <v>777</v>
      </c>
      <c r="AL828" s="35" t="s">
        <v>153</v>
      </c>
      <c r="AM828" s="141" t="str">
        <f t="shared" si="201"/>
        <v>777.</v>
      </c>
      <c r="AN828" s="147"/>
      <c r="AO828" s="35"/>
      <c r="AP828" s="16"/>
    </row>
    <row r="829" spans="1:16380" ht="22.5" customHeight="1" x14ac:dyDescent="0.25">
      <c r="A829" s="68" t="str">
        <f t="shared" si="204"/>
        <v>778.</v>
      </c>
      <c r="B829" s="68">
        <v>1606</v>
      </c>
      <c r="C829" s="201" t="s">
        <v>3146</v>
      </c>
      <c r="D829" s="68">
        <v>1987</v>
      </c>
      <c r="E829" s="317" t="s">
        <v>2932</v>
      </c>
      <c r="F829" s="68" t="s">
        <v>2933</v>
      </c>
      <c r="G829" s="68">
        <v>5</v>
      </c>
      <c r="H829" s="68">
        <v>10</v>
      </c>
      <c r="I829" s="322">
        <v>7786.06</v>
      </c>
      <c r="J829" s="144">
        <v>7109.06</v>
      </c>
      <c r="K829" s="322">
        <v>6235.86</v>
      </c>
      <c r="L829" s="248">
        <v>281</v>
      </c>
      <c r="M829" s="247">
        <f t="shared" si="207"/>
        <v>1363266.44</v>
      </c>
      <c r="N829" s="154"/>
      <c r="O829" s="154"/>
      <c r="P829" s="154"/>
      <c r="Q829" s="144">
        <f>M829</f>
        <v>1363266.44</v>
      </c>
      <c r="R829" s="146">
        <f>124556.44+740459</f>
        <v>865015.44</v>
      </c>
      <c r="S829" s="25"/>
      <c r="T829" s="146"/>
      <c r="U829" s="146"/>
      <c r="V829" s="146"/>
      <c r="W829" s="146"/>
      <c r="X829" s="146"/>
      <c r="Y829" s="146">
        <v>158</v>
      </c>
      <c r="Z829" s="146">
        <v>498251</v>
      </c>
      <c r="AA829" s="146"/>
      <c r="AB829" s="146"/>
      <c r="AC829" s="146"/>
      <c r="AD829" s="146"/>
      <c r="AE829" s="146"/>
      <c r="AF829" s="146"/>
      <c r="AG829" s="324">
        <v>2025</v>
      </c>
      <c r="AH829" s="128"/>
      <c r="AI829" s="132"/>
      <c r="AJ829" s="132"/>
      <c r="AK829" s="141">
        <f t="shared" si="200"/>
        <v>778</v>
      </c>
      <c r="AL829" s="35" t="s">
        <v>153</v>
      </c>
      <c r="AM829" s="141" t="str">
        <f t="shared" si="201"/>
        <v>778.</v>
      </c>
      <c r="AN829" s="147"/>
      <c r="AO829" s="35"/>
      <c r="AP829" s="16"/>
    </row>
    <row r="830" spans="1:16380" s="33" customFormat="1" ht="22.5" customHeight="1" x14ac:dyDescent="0.25">
      <c r="A830" s="70"/>
      <c r="B830" s="45"/>
      <c r="C830" s="200" t="s">
        <v>1191</v>
      </c>
      <c r="D830" s="25"/>
      <c r="E830" s="68"/>
      <c r="F830" s="68"/>
      <c r="G830" s="25"/>
      <c r="H830" s="25"/>
      <c r="I830" s="142">
        <f>SUM(I831:I833)</f>
        <v>2295</v>
      </c>
      <c r="J830" s="142">
        <f t="shared" ref="J830:V830" si="209">SUM(J831:J833)</f>
        <v>2059.8000000000002</v>
      </c>
      <c r="K830" s="142">
        <f t="shared" si="209"/>
        <v>2059.8000000000002</v>
      </c>
      <c r="L830" s="103">
        <f t="shared" si="209"/>
        <v>111</v>
      </c>
      <c r="M830" s="142">
        <f t="shared" si="209"/>
        <v>11456350.559999999</v>
      </c>
      <c r="N830" s="142"/>
      <c r="O830" s="142"/>
      <c r="P830" s="142"/>
      <c r="Q830" s="142">
        <f>M830</f>
        <v>11456350.559999999</v>
      </c>
      <c r="R830" s="142">
        <f t="shared" si="209"/>
        <v>220599.59999999998</v>
      </c>
      <c r="S830" s="103"/>
      <c r="T830" s="142"/>
      <c r="U830" s="142">
        <f t="shared" si="209"/>
        <v>1493.52</v>
      </c>
      <c r="V830" s="142">
        <f t="shared" si="209"/>
        <v>11235750.960000001</v>
      </c>
      <c r="W830" s="142"/>
      <c r="X830" s="142"/>
      <c r="Y830" s="142"/>
      <c r="Z830" s="142"/>
      <c r="AA830" s="142"/>
      <c r="AB830" s="142"/>
      <c r="AC830" s="142"/>
      <c r="AD830" s="142"/>
      <c r="AE830" s="142"/>
      <c r="AF830" s="142"/>
      <c r="AG830" s="159"/>
      <c r="AH830" s="128"/>
      <c r="AI830" s="128"/>
      <c r="AJ830" s="128"/>
      <c r="AK830" s="141"/>
      <c r="AL830" s="35"/>
      <c r="AM830" s="141"/>
      <c r="AN830" s="160"/>
      <c r="AO830" s="275"/>
      <c r="AP830" s="16"/>
    </row>
    <row r="831" spans="1:16380" ht="22.5" customHeight="1" x14ac:dyDescent="0.25">
      <c r="A831" s="68" t="str">
        <f>AM831</f>
        <v>779.</v>
      </c>
      <c r="B831" s="25">
        <v>1581</v>
      </c>
      <c r="C831" s="36" t="s">
        <v>52</v>
      </c>
      <c r="D831" s="25">
        <v>1962</v>
      </c>
      <c r="E831" s="68" t="s">
        <v>2932</v>
      </c>
      <c r="F831" s="68" t="s">
        <v>2934</v>
      </c>
      <c r="G831" s="25">
        <v>2</v>
      </c>
      <c r="H831" s="25">
        <v>1</v>
      </c>
      <c r="I831" s="146">
        <v>305.7</v>
      </c>
      <c r="J831" s="144">
        <v>281.89999999999998</v>
      </c>
      <c r="K831" s="146">
        <v>281.89999999999998</v>
      </c>
      <c r="L831" s="155">
        <v>18</v>
      </c>
      <c r="M831" s="154">
        <f t="shared" ref="M831:M833" si="210">R831+T831+V831+X831+Z831+AB831+AE831+AF831</f>
        <v>220599.59999999998</v>
      </c>
      <c r="N831" s="154"/>
      <c r="O831" s="154"/>
      <c r="P831" s="154"/>
      <c r="Q831" s="144">
        <f t="shared" ref="Q831:Q833" si="211">M831</f>
        <v>220599.59999999998</v>
      </c>
      <c r="R831" s="146">
        <v>220599.59999999998</v>
      </c>
      <c r="S831" s="25"/>
      <c r="T831" s="146"/>
      <c r="U831" s="146"/>
      <c r="V831" s="146"/>
      <c r="W831" s="146"/>
      <c r="X831" s="146"/>
      <c r="Y831" s="146"/>
      <c r="Z831" s="146"/>
      <c r="AA831" s="146"/>
      <c r="AB831" s="146"/>
      <c r="AC831" s="146"/>
      <c r="AD831" s="146"/>
      <c r="AE831" s="146"/>
      <c r="AF831" s="146"/>
      <c r="AG831" s="324">
        <v>2025</v>
      </c>
      <c r="AH831" s="128"/>
      <c r="AI831" s="132"/>
      <c r="AJ831" s="132"/>
      <c r="AK831" s="141">
        <f t="shared" si="200"/>
        <v>779</v>
      </c>
      <c r="AL831" s="35" t="s">
        <v>153</v>
      </c>
      <c r="AM831" s="141" t="str">
        <f t="shared" si="201"/>
        <v>779.</v>
      </c>
      <c r="AN831" s="147"/>
      <c r="AO831" s="279"/>
      <c r="AP831" s="16"/>
      <c r="AQ831" s="14"/>
      <c r="AR831" s="14"/>
      <c r="AS831" s="14"/>
      <c r="AT831" s="14"/>
      <c r="AU831" s="14"/>
      <c r="AV831" s="14"/>
      <c r="AW831" s="14"/>
      <c r="AX831" s="14"/>
      <c r="AY831" s="14"/>
      <c r="AZ831" s="14"/>
      <c r="BA831" s="14"/>
      <c r="BB831" s="14"/>
      <c r="BC831" s="14"/>
      <c r="BD831" s="14"/>
      <c r="BE831" s="14"/>
      <c r="BF831" s="14"/>
      <c r="BG831" s="14"/>
      <c r="BH831" s="14"/>
      <c r="BI831" s="14"/>
      <c r="BJ831" s="14"/>
      <c r="BK831" s="14"/>
      <c r="BL831" s="14"/>
      <c r="BM831" s="14"/>
      <c r="BN831" s="14"/>
      <c r="BO831" s="14"/>
      <c r="BP831" s="14"/>
      <c r="BQ831" s="14"/>
      <c r="BR831" s="14"/>
      <c r="BS831" s="14"/>
      <c r="BT831" s="14"/>
      <c r="BU831" s="14"/>
      <c r="BV831" s="14"/>
      <c r="BW831" s="14"/>
      <c r="BX831" s="14"/>
      <c r="BY831" s="14"/>
      <c r="BZ831" s="14"/>
      <c r="CA831" s="14"/>
      <c r="CB831" s="14"/>
      <c r="CC831" s="14"/>
      <c r="CD831" s="14"/>
      <c r="CE831" s="14"/>
      <c r="CF831" s="14"/>
      <c r="CG831" s="14"/>
      <c r="CH831" s="14"/>
      <c r="CI831" s="14"/>
      <c r="CJ831" s="14"/>
      <c r="CK831" s="14"/>
      <c r="CL831" s="14"/>
      <c r="CM831" s="14"/>
      <c r="CN831" s="14"/>
      <c r="CO831" s="14"/>
      <c r="CP831" s="14"/>
      <c r="CQ831" s="14"/>
      <c r="CR831" s="14"/>
      <c r="CS831" s="14"/>
      <c r="CT831" s="14"/>
      <c r="CU831" s="14"/>
      <c r="CV831" s="14"/>
      <c r="CW831" s="14"/>
      <c r="CX831" s="14"/>
      <c r="CY831" s="14"/>
      <c r="CZ831" s="14"/>
      <c r="DA831" s="14"/>
      <c r="DB831" s="14"/>
      <c r="DC831" s="14"/>
      <c r="DD831" s="14"/>
      <c r="DE831" s="14"/>
      <c r="DF831" s="14"/>
      <c r="DG831" s="14"/>
      <c r="DH831" s="14"/>
      <c r="DI831" s="14"/>
      <c r="DJ831" s="14"/>
      <c r="DK831" s="14"/>
      <c r="DL831" s="14"/>
      <c r="DM831" s="14"/>
      <c r="DN831" s="14"/>
      <c r="DO831" s="14"/>
      <c r="DP831" s="14"/>
      <c r="DQ831" s="14"/>
      <c r="DR831" s="14"/>
      <c r="DS831" s="14"/>
      <c r="DT831" s="14"/>
      <c r="DU831" s="14"/>
      <c r="DV831" s="14"/>
      <c r="DW831" s="14"/>
      <c r="DX831" s="14"/>
      <c r="DY831" s="14"/>
      <c r="DZ831" s="14"/>
      <c r="EA831" s="14"/>
      <c r="EB831" s="14"/>
      <c r="EC831" s="14"/>
      <c r="ED831" s="14"/>
      <c r="EE831" s="14"/>
      <c r="EF831" s="14"/>
      <c r="EG831" s="14"/>
      <c r="EH831" s="14"/>
      <c r="EI831" s="14"/>
      <c r="EJ831" s="14"/>
      <c r="EK831" s="14"/>
      <c r="EL831" s="14"/>
      <c r="EM831" s="14"/>
      <c r="EN831" s="14"/>
      <c r="EO831" s="14"/>
      <c r="EP831" s="14"/>
      <c r="EQ831" s="14"/>
      <c r="ER831" s="14"/>
      <c r="ES831" s="14"/>
      <c r="ET831" s="14"/>
      <c r="EU831" s="14"/>
      <c r="EV831" s="14"/>
      <c r="EW831" s="14"/>
      <c r="EX831" s="14"/>
      <c r="EY831" s="14"/>
      <c r="EZ831" s="14"/>
      <c r="FA831" s="14"/>
      <c r="FB831" s="14"/>
      <c r="FC831" s="14"/>
      <c r="FD831" s="14"/>
      <c r="FE831" s="14"/>
      <c r="FF831" s="14"/>
      <c r="FG831" s="14"/>
      <c r="FH831" s="14"/>
      <c r="FI831" s="14"/>
      <c r="FJ831" s="14"/>
      <c r="FK831" s="14"/>
      <c r="FL831" s="14"/>
      <c r="FM831" s="14"/>
      <c r="FN831" s="14"/>
      <c r="FO831" s="14"/>
      <c r="FP831" s="14"/>
      <c r="FQ831" s="14"/>
      <c r="FR831" s="14"/>
      <c r="FS831" s="14"/>
      <c r="FT831" s="14"/>
      <c r="FU831" s="14"/>
      <c r="FV831" s="14"/>
      <c r="FW831" s="14"/>
      <c r="FX831" s="14"/>
      <c r="FY831" s="14"/>
      <c r="FZ831" s="14"/>
      <c r="GA831" s="14"/>
      <c r="GB831" s="14"/>
      <c r="GC831" s="14"/>
      <c r="GD831" s="14"/>
      <c r="GE831" s="14"/>
      <c r="GF831" s="14"/>
      <c r="GG831" s="14"/>
      <c r="GH831" s="14"/>
      <c r="GI831" s="14"/>
      <c r="GJ831" s="14"/>
      <c r="GK831" s="14"/>
      <c r="GL831" s="14"/>
      <c r="GM831" s="14"/>
      <c r="GN831" s="14"/>
      <c r="GO831" s="14"/>
      <c r="GP831" s="14"/>
      <c r="GQ831" s="14"/>
      <c r="GR831" s="14"/>
      <c r="GS831" s="14"/>
      <c r="GT831" s="14"/>
      <c r="GU831" s="14"/>
      <c r="GV831" s="14"/>
      <c r="GW831" s="14"/>
      <c r="GX831" s="14"/>
      <c r="GY831" s="14"/>
      <c r="GZ831" s="14"/>
      <c r="HA831" s="14"/>
      <c r="HB831" s="14"/>
      <c r="HC831" s="14"/>
      <c r="HD831" s="14"/>
      <c r="HE831" s="14"/>
      <c r="HF831" s="14"/>
      <c r="HG831" s="14"/>
      <c r="HH831" s="14"/>
      <c r="HI831" s="14"/>
      <c r="HJ831" s="14"/>
      <c r="HK831" s="14"/>
      <c r="HL831" s="14"/>
      <c r="HM831" s="14"/>
      <c r="HN831" s="14"/>
      <c r="HO831" s="14"/>
      <c r="HP831" s="14"/>
      <c r="HQ831" s="14"/>
      <c r="HR831" s="14"/>
      <c r="HS831" s="14"/>
      <c r="HT831" s="14"/>
      <c r="HU831" s="14"/>
      <c r="HV831" s="14"/>
      <c r="HW831" s="14"/>
      <c r="HX831" s="14"/>
      <c r="HY831" s="14"/>
      <c r="HZ831" s="14"/>
      <c r="IA831" s="14"/>
      <c r="IB831" s="14"/>
      <c r="IC831" s="14"/>
      <c r="ID831" s="14"/>
      <c r="IE831" s="14"/>
      <c r="IF831" s="14"/>
      <c r="IG831" s="14"/>
      <c r="IH831" s="14"/>
      <c r="II831" s="14"/>
      <c r="IJ831" s="14"/>
      <c r="IK831" s="14"/>
      <c r="IL831" s="14"/>
      <c r="IM831" s="14"/>
      <c r="IN831" s="14"/>
      <c r="IO831" s="14"/>
      <c r="IP831" s="14"/>
      <c r="IQ831" s="14"/>
      <c r="IR831" s="14"/>
      <c r="IS831" s="14"/>
      <c r="IT831" s="14"/>
      <c r="IU831" s="14"/>
      <c r="IV831" s="14"/>
      <c r="IW831" s="14"/>
      <c r="IX831" s="14"/>
      <c r="IY831" s="14"/>
      <c r="IZ831" s="14"/>
      <c r="JA831" s="14"/>
      <c r="JB831" s="14"/>
      <c r="JC831" s="14"/>
      <c r="JD831" s="14"/>
      <c r="JE831" s="14"/>
      <c r="JF831" s="14"/>
      <c r="JG831" s="14"/>
      <c r="JH831" s="14"/>
      <c r="JI831" s="14"/>
      <c r="JJ831" s="14"/>
      <c r="JK831" s="14"/>
      <c r="JL831" s="14"/>
      <c r="JM831" s="14"/>
      <c r="JN831" s="14"/>
      <c r="JO831" s="14"/>
      <c r="JP831" s="14"/>
      <c r="JQ831" s="14"/>
      <c r="JR831" s="14"/>
      <c r="JS831" s="14"/>
      <c r="JT831" s="14"/>
      <c r="JU831" s="14"/>
      <c r="JV831" s="14"/>
      <c r="JW831" s="14"/>
      <c r="JX831" s="14"/>
      <c r="JY831" s="14"/>
      <c r="JZ831" s="14"/>
      <c r="KA831" s="14"/>
      <c r="KB831" s="14"/>
      <c r="KC831" s="14"/>
      <c r="KD831" s="14"/>
      <c r="KE831" s="14"/>
      <c r="KF831" s="14"/>
      <c r="KG831" s="14"/>
      <c r="KH831" s="14"/>
      <c r="KI831" s="14"/>
      <c r="KJ831" s="14"/>
      <c r="KK831" s="14"/>
      <c r="KL831" s="14"/>
      <c r="KM831" s="14"/>
      <c r="KN831" s="14"/>
      <c r="KO831" s="14"/>
      <c r="KP831" s="14"/>
      <c r="KQ831" s="14"/>
      <c r="KR831" s="14"/>
      <c r="KS831" s="14"/>
      <c r="KT831" s="14"/>
      <c r="KU831" s="14"/>
      <c r="KV831" s="14"/>
      <c r="KW831" s="14"/>
      <c r="KX831" s="14"/>
      <c r="KY831" s="14"/>
      <c r="KZ831" s="14"/>
      <c r="LA831" s="14"/>
      <c r="LB831" s="14"/>
      <c r="LC831" s="14"/>
      <c r="LD831" s="14"/>
      <c r="LE831" s="14"/>
      <c r="LF831" s="14"/>
      <c r="LG831" s="14"/>
      <c r="LH831" s="14"/>
      <c r="LI831" s="14"/>
      <c r="LJ831" s="14"/>
      <c r="LK831" s="14"/>
      <c r="LL831" s="14"/>
      <c r="LM831" s="14"/>
      <c r="LN831" s="14"/>
      <c r="LO831" s="14"/>
      <c r="LP831" s="14"/>
      <c r="LQ831" s="14"/>
      <c r="LR831" s="14"/>
      <c r="LS831" s="14"/>
      <c r="LT831" s="14"/>
      <c r="LU831" s="14"/>
      <c r="LV831" s="14"/>
      <c r="LW831" s="14"/>
      <c r="LX831" s="14"/>
      <c r="LY831" s="14"/>
      <c r="LZ831" s="14"/>
      <c r="MA831" s="14"/>
      <c r="MB831" s="14"/>
      <c r="MC831" s="14"/>
      <c r="MD831" s="14"/>
      <c r="ME831" s="14"/>
      <c r="MF831" s="14"/>
      <c r="MG831" s="14"/>
      <c r="MH831" s="14"/>
      <c r="MI831" s="14"/>
      <c r="MJ831" s="14"/>
      <c r="MK831" s="14"/>
      <c r="ML831" s="14"/>
      <c r="MM831" s="14"/>
      <c r="MN831" s="14"/>
      <c r="MO831" s="14"/>
      <c r="MP831" s="14"/>
      <c r="MQ831" s="14"/>
      <c r="MR831" s="14"/>
      <c r="MS831" s="14"/>
      <c r="MT831" s="14"/>
      <c r="MU831" s="14"/>
      <c r="MV831" s="14"/>
      <c r="MW831" s="14"/>
      <c r="MX831" s="14"/>
      <c r="MY831" s="14"/>
      <c r="MZ831" s="14"/>
      <c r="NA831" s="14"/>
      <c r="NB831" s="14"/>
      <c r="NC831" s="14"/>
      <c r="ND831" s="14"/>
      <c r="NE831" s="14"/>
      <c r="NF831" s="14"/>
      <c r="NG831" s="14"/>
      <c r="NH831" s="14"/>
      <c r="NI831" s="14"/>
      <c r="NJ831" s="14"/>
      <c r="NK831" s="14"/>
      <c r="NL831" s="14"/>
      <c r="NM831" s="14"/>
      <c r="NN831" s="14"/>
      <c r="NO831" s="14"/>
      <c r="NP831" s="14"/>
      <c r="NQ831" s="14"/>
      <c r="NR831" s="14"/>
      <c r="NS831" s="14"/>
      <c r="NT831" s="14"/>
      <c r="NU831" s="14"/>
      <c r="NV831" s="14"/>
      <c r="NW831" s="14"/>
      <c r="NX831" s="14"/>
      <c r="NY831" s="14"/>
      <c r="NZ831" s="14"/>
      <c r="OA831" s="14"/>
      <c r="OB831" s="14"/>
      <c r="OC831" s="14"/>
      <c r="OD831" s="14"/>
      <c r="OE831" s="14"/>
      <c r="OF831" s="14"/>
      <c r="OG831" s="14"/>
      <c r="OH831" s="14"/>
      <c r="OI831" s="14"/>
      <c r="OJ831" s="14"/>
      <c r="OK831" s="14"/>
      <c r="OL831" s="14"/>
      <c r="OM831" s="14"/>
      <c r="ON831" s="14"/>
      <c r="OO831" s="14"/>
      <c r="OP831" s="14"/>
      <c r="OQ831" s="14"/>
      <c r="OR831" s="14"/>
      <c r="OS831" s="14"/>
      <c r="OT831" s="14"/>
      <c r="OU831" s="14"/>
      <c r="OV831" s="14"/>
      <c r="OW831" s="14"/>
      <c r="OX831" s="14"/>
      <c r="OY831" s="14"/>
      <c r="OZ831" s="14"/>
      <c r="PA831" s="14"/>
      <c r="PB831" s="14"/>
      <c r="PC831" s="14"/>
      <c r="PD831" s="14"/>
      <c r="PE831" s="14"/>
      <c r="PF831" s="14"/>
      <c r="PG831" s="14"/>
      <c r="PH831" s="14"/>
      <c r="PI831" s="14"/>
      <c r="PJ831" s="14"/>
      <c r="PK831" s="14"/>
      <c r="PL831" s="14"/>
      <c r="PM831" s="14"/>
      <c r="PN831" s="14"/>
      <c r="PO831" s="14"/>
      <c r="PP831" s="14"/>
      <c r="PQ831" s="14"/>
      <c r="PR831" s="14"/>
      <c r="PS831" s="14"/>
      <c r="PT831" s="14"/>
      <c r="PU831" s="14"/>
      <c r="PV831" s="14"/>
      <c r="PW831" s="14"/>
      <c r="PX831" s="14"/>
      <c r="PY831" s="14"/>
      <c r="PZ831" s="14"/>
      <c r="QA831" s="14"/>
      <c r="QB831" s="14"/>
      <c r="QC831" s="14"/>
      <c r="QD831" s="14"/>
      <c r="QE831" s="14"/>
      <c r="QF831" s="14"/>
      <c r="QG831" s="14"/>
      <c r="QH831" s="14"/>
      <c r="QI831" s="14"/>
      <c r="QJ831" s="14"/>
      <c r="QK831" s="14"/>
      <c r="QL831" s="14"/>
      <c r="QM831" s="14"/>
      <c r="QN831" s="14"/>
      <c r="QO831" s="14"/>
      <c r="QP831" s="14"/>
      <c r="QQ831" s="14"/>
      <c r="QR831" s="14"/>
      <c r="QS831" s="14"/>
      <c r="QT831" s="14"/>
      <c r="QU831" s="14"/>
      <c r="QV831" s="14"/>
      <c r="QW831" s="14"/>
      <c r="QX831" s="14"/>
      <c r="QY831" s="14"/>
      <c r="QZ831" s="14"/>
      <c r="RA831" s="14"/>
      <c r="RB831" s="14"/>
      <c r="RC831" s="14"/>
      <c r="RD831" s="14"/>
      <c r="RE831" s="14"/>
      <c r="RF831" s="14"/>
      <c r="RG831" s="14"/>
      <c r="RH831" s="14"/>
      <c r="RI831" s="14"/>
      <c r="RJ831" s="14"/>
      <c r="RK831" s="14"/>
      <c r="RL831" s="14"/>
      <c r="RM831" s="14"/>
      <c r="RN831" s="14"/>
      <c r="RO831" s="14"/>
      <c r="RP831" s="14"/>
      <c r="RQ831" s="14"/>
      <c r="RR831" s="14"/>
      <c r="RS831" s="14"/>
      <c r="RT831" s="14"/>
      <c r="RU831" s="14"/>
      <c r="RV831" s="14"/>
      <c r="RW831" s="14"/>
      <c r="RX831" s="14"/>
      <c r="RY831" s="14"/>
      <c r="RZ831" s="14"/>
      <c r="SA831" s="14"/>
      <c r="SB831" s="14"/>
      <c r="SC831" s="14"/>
      <c r="SD831" s="14"/>
      <c r="SE831" s="14"/>
      <c r="SF831" s="14"/>
      <c r="SG831" s="14"/>
      <c r="SH831" s="14"/>
      <c r="SI831" s="14"/>
      <c r="SJ831" s="14"/>
      <c r="SK831" s="14"/>
      <c r="SL831" s="14"/>
      <c r="SM831" s="14"/>
      <c r="SN831" s="14"/>
      <c r="SO831" s="14"/>
      <c r="SP831" s="14"/>
      <c r="SQ831" s="14"/>
      <c r="SR831" s="14"/>
      <c r="SS831" s="14"/>
      <c r="ST831" s="14"/>
      <c r="SU831" s="14"/>
      <c r="SV831" s="14"/>
      <c r="SW831" s="14"/>
      <c r="SX831" s="14"/>
      <c r="SY831" s="14"/>
      <c r="SZ831" s="14"/>
      <c r="TA831" s="14"/>
      <c r="TB831" s="14"/>
      <c r="TC831" s="14"/>
      <c r="TD831" s="14"/>
      <c r="TE831" s="14"/>
      <c r="TF831" s="14"/>
      <c r="TG831" s="14"/>
      <c r="TH831" s="14"/>
      <c r="TI831" s="14"/>
      <c r="TJ831" s="14"/>
      <c r="TK831" s="14"/>
      <c r="TL831" s="14"/>
      <c r="TM831" s="14"/>
      <c r="TN831" s="14"/>
      <c r="TO831" s="14"/>
      <c r="TP831" s="14"/>
      <c r="TQ831" s="14"/>
      <c r="TR831" s="14"/>
      <c r="TS831" s="14"/>
      <c r="TT831" s="14"/>
      <c r="TU831" s="14"/>
      <c r="TV831" s="14"/>
      <c r="TW831" s="14"/>
      <c r="TX831" s="14"/>
      <c r="TY831" s="14"/>
      <c r="TZ831" s="14"/>
      <c r="UA831" s="14"/>
      <c r="UB831" s="14"/>
      <c r="UC831" s="14"/>
      <c r="UD831" s="14"/>
      <c r="UE831" s="14"/>
      <c r="UF831" s="14"/>
      <c r="UG831" s="14"/>
      <c r="UH831" s="14"/>
      <c r="UI831" s="14"/>
      <c r="UJ831" s="14"/>
      <c r="UK831" s="14"/>
      <c r="UL831" s="14"/>
      <c r="UM831" s="14"/>
      <c r="UN831" s="14"/>
      <c r="UO831" s="14"/>
      <c r="UP831" s="14"/>
      <c r="UQ831" s="14"/>
      <c r="UR831" s="14"/>
      <c r="US831" s="14"/>
      <c r="UT831" s="14"/>
      <c r="UU831" s="14"/>
      <c r="UV831" s="14"/>
      <c r="UW831" s="14"/>
      <c r="UX831" s="14"/>
      <c r="UY831" s="14"/>
      <c r="UZ831" s="14"/>
      <c r="VA831" s="14"/>
      <c r="VB831" s="14"/>
      <c r="VC831" s="14"/>
      <c r="VD831" s="14"/>
      <c r="VE831" s="14"/>
      <c r="VF831" s="14"/>
      <c r="VG831" s="14"/>
      <c r="VH831" s="14"/>
      <c r="VI831" s="14"/>
      <c r="VJ831" s="14"/>
      <c r="VK831" s="14"/>
      <c r="VL831" s="14"/>
      <c r="VM831" s="14"/>
      <c r="VN831" s="14"/>
      <c r="VO831" s="14"/>
      <c r="VP831" s="14"/>
      <c r="VQ831" s="14"/>
      <c r="VR831" s="14"/>
      <c r="VS831" s="14"/>
      <c r="VT831" s="14"/>
      <c r="VU831" s="14"/>
      <c r="VV831" s="14"/>
      <c r="VW831" s="14"/>
      <c r="VX831" s="14"/>
      <c r="VY831" s="14"/>
      <c r="VZ831" s="14"/>
      <c r="WA831" s="14"/>
      <c r="WB831" s="14"/>
      <c r="WC831" s="14"/>
      <c r="WD831" s="14"/>
      <c r="WE831" s="14"/>
      <c r="WF831" s="14"/>
      <c r="WG831" s="14"/>
      <c r="WH831" s="14"/>
      <c r="WI831" s="14"/>
      <c r="WJ831" s="14"/>
      <c r="WK831" s="14"/>
      <c r="WL831" s="14"/>
      <c r="WM831" s="14"/>
      <c r="WN831" s="14"/>
      <c r="WO831" s="14"/>
      <c r="WP831" s="14"/>
      <c r="WQ831" s="14"/>
      <c r="WR831" s="14"/>
      <c r="WS831" s="14"/>
      <c r="WT831" s="14"/>
      <c r="WU831" s="14"/>
      <c r="WV831" s="14"/>
      <c r="WW831" s="14"/>
      <c r="WX831" s="14"/>
      <c r="WY831" s="14"/>
      <c r="WZ831" s="14"/>
      <c r="XA831" s="14"/>
      <c r="XB831" s="14"/>
      <c r="XC831" s="14"/>
      <c r="XD831" s="14"/>
      <c r="XE831" s="14"/>
      <c r="XF831" s="14"/>
      <c r="XG831" s="14"/>
      <c r="XH831" s="14"/>
      <c r="XI831" s="14"/>
      <c r="XJ831" s="14"/>
      <c r="XK831" s="14"/>
      <c r="XL831" s="14"/>
      <c r="XM831" s="14"/>
      <c r="XN831" s="14"/>
      <c r="XO831" s="14"/>
      <c r="XP831" s="14"/>
      <c r="XQ831" s="14"/>
      <c r="XR831" s="14"/>
      <c r="XS831" s="14"/>
      <c r="XT831" s="14"/>
      <c r="XU831" s="14"/>
      <c r="XV831" s="14"/>
      <c r="XW831" s="14"/>
      <c r="XX831" s="14"/>
      <c r="XY831" s="14"/>
      <c r="XZ831" s="14"/>
      <c r="YA831" s="14"/>
      <c r="YB831" s="14"/>
      <c r="YC831" s="14"/>
      <c r="YD831" s="14"/>
      <c r="YE831" s="14"/>
      <c r="YF831" s="14"/>
      <c r="YG831" s="14"/>
      <c r="YH831" s="14"/>
      <c r="YI831" s="14"/>
      <c r="YJ831" s="14"/>
      <c r="YK831" s="14"/>
      <c r="YL831" s="14"/>
      <c r="YM831" s="14"/>
      <c r="YN831" s="14"/>
      <c r="YO831" s="14"/>
      <c r="YP831" s="14"/>
      <c r="YQ831" s="14"/>
      <c r="YR831" s="14"/>
      <c r="YS831" s="14"/>
      <c r="YT831" s="14"/>
      <c r="YU831" s="14"/>
      <c r="YV831" s="14"/>
      <c r="YW831" s="14"/>
      <c r="YX831" s="14"/>
      <c r="YY831" s="14"/>
      <c r="YZ831" s="14"/>
      <c r="ZA831" s="14"/>
      <c r="ZB831" s="14"/>
      <c r="ZC831" s="14"/>
      <c r="ZD831" s="14"/>
      <c r="ZE831" s="14"/>
      <c r="ZF831" s="14"/>
      <c r="ZG831" s="14"/>
      <c r="ZH831" s="14"/>
      <c r="ZI831" s="14"/>
      <c r="ZJ831" s="14"/>
      <c r="ZK831" s="14"/>
      <c r="ZL831" s="14"/>
      <c r="ZM831" s="14"/>
      <c r="ZN831" s="14"/>
      <c r="ZO831" s="14"/>
      <c r="ZP831" s="14"/>
      <c r="ZQ831" s="14"/>
      <c r="ZR831" s="14"/>
      <c r="ZS831" s="14"/>
      <c r="ZT831" s="14"/>
      <c r="ZU831" s="14"/>
      <c r="ZV831" s="14"/>
      <c r="ZW831" s="14"/>
      <c r="ZX831" s="14"/>
      <c r="ZY831" s="14"/>
      <c r="ZZ831" s="14"/>
      <c r="AAA831" s="14"/>
      <c r="AAB831" s="14"/>
      <c r="AAC831" s="14"/>
      <c r="AAD831" s="14"/>
      <c r="AAE831" s="14"/>
      <c r="AAF831" s="14"/>
      <c r="AAG831" s="14"/>
      <c r="AAH831" s="14"/>
      <c r="AAI831" s="14"/>
      <c r="AAJ831" s="14"/>
      <c r="AAK831" s="14"/>
      <c r="AAL831" s="14"/>
      <c r="AAM831" s="14"/>
      <c r="AAN831" s="14"/>
      <c r="AAO831" s="14"/>
      <c r="AAP831" s="14"/>
      <c r="AAQ831" s="14"/>
      <c r="AAR831" s="14"/>
      <c r="AAS831" s="14"/>
      <c r="AAT831" s="14"/>
      <c r="AAU831" s="14"/>
      <c r="AAV831" s="14"/>
      <c r="AAW831" s="14"/>
      <c r="AAX831" s="14"/>
      <c r="AAY831" s="14"/>
      <c r="AAZ831" s="14"/>
      <c r="ABA831" s="14"/>
      <c r="ABB831" s="14"/>
      <c r="ABC831" s="14"/>
      <c r="ABD831" s="14"/>
      <c r="ABE831" s="14"/>
      <c r="ABF831" s="14"/>
      <c r="ABG831" s="14"/>
      <c r="ABH831" s="14"/>
      <c r="ABI831" s="14"/>
      <c r="ABJ831" s="14"/>
      <c r="ABK831" s="14"/>
      <c r="ABL831" s="14"/>
      <c r="ABM831" s="14"/>
      <c r="ABN831" s="14"/>
      <c r="ABO831" s="14"/>
      <c r="ABP831" s="14"/>
      <c r="ABQ831" s="14"/>
      <c r="ABR831" s="14"/>
      <c r="ABS831" s="14"/>
      <c r="ABT831" s="14"/>
      <c r="ABU831" s="14"/>
      <c r="ABV831" s="14"/>
      <c r="ABW831" s="14"/>
      <c r="ABX831" s="14"/>
      <c r="ABY831" s="14"/>
      <c r="ABZ831" s="14"/>
      <c r="ACA831" s="14"/>
      <c r="ACB831" s="14"/>
      <c r="ACC831" s="14"/>
      <c r="ACD831" s="14"/>
      <c r="ACE831" s="14"/>
      <c r="ACF831" s="14"/>
      <c r="ACG831" s="14"/>
      <c r="ACH831" s="14"/>
      <c r="ACI831" s="14"/>
      <c r="ACJ831" s="14"/>
      <c r="ACK831" s="14"/>
      <c r="ACL831" s="14"/>
      <c r="ACM831" s="14"/>
      <c r="ACN831" s="14"/>
      <c r="ACO831" s="14"/>
      <c r="ACP831" s="14"/>
      <c r="ACQ831" s="14"/>
      <c r="ACR831" s="14"/>
      <c r="ACS831" s="14"/>
      <c r="ACT831" s="14"/>
      <c r="ACU831" s="14"/>
      <c r="ACV831" s="14"/>
      <c r="ACW831" s="14"/>
      <c r="ACX831" s="14"/>
      <c r="ACY831" s="14"/>
      <c r="ACZ831" s="14"/>
      <c r="ADA831" s="14"/>
      <c r="ADB831" s="14"/>
      <c r="ADC831" s="14"/>
      <c r="ADD831" s="14"/>
      <c r="ADE831" s="14"/>
      <c r="ADF831" s="14"/>
      <c r="ADG831" s="14"/>
      <c r="ADH831" s="14"/>
      <c r="ADI831" s="14"/>
      <c r="ADJ831" s="14"/>
      <c r="ADK831" s="14"/>
      <c r="ADL831" s="14"/>
      <c r="ADM831" s="14"/>
      <c r="ADN831" s="14"/>
      <c r="ADO831" s="14"/>
      <c r="ADP831" s="14"/>
      <c r="ADQ831" s="14"/>
      <c r="ADR831" s="14"/>
      <c r="ADS831" s="14"/>
      <c r="ADT831" s="14"/>
      <c r="ADU831" s="14"/>
      <c r="ADV831" s="14"/>
      <c r="ADW831" s="14"/>
      <c r="ADX831" s="14"/>
      <c r="ADY831" s="14"/>
      <c r="ADZ831" s="14"/>
      <c r="AEA831" s="14"/>
      <c r="AEB831" s="14"/>
      <c r="AEC831" s="14"/>
      <c r="AED831" s="14"/>
      <c r="AEE831" s="14"/>
      <c r="AEF831" s="14"/>
      <c r="AEG831" s="14"/>
      <c r="AEH831" s="14"/>
      <c r="AEI831" s="14"/>
      <c r="AEJ831" s="14"/>
      <c r="AEK831" s="14"/>
      <c r="AEL831" s="14"/>
      <c r="AEM831" s="14"/>
      <c r="AEN831" s="14"/>
      <c r="AEO831" s="14"/>
      <c r="AEP831" s="14"/>
      <c r="AEQ831" s="14"/>
      <c r="AER831" s="14"/>
      <c r="AES831" s="14"/>
      <c r="AET831" s="14"/>
      <c r="AEU831" s="14"/>
      <c r="AEV831" s="14"/>
      <c r="AEW831" s="14"/>
      <c r="AEX831" s="14"/>
      <c r="AEY831" s="14"/>
      <c r="AEZ831" s="14"/>
      <c r="AFA831" s="14"/>
      <c r="AFB831" s="14"/>
      <c r="AFC831" s="14"/>
      <c r="AFD831" s="14"/>
      <c r="AFE831" s="14"/>
      <c r="AFF831" s="14"/>
      <c r="AFG831" s="14"/>
      <c r="AFH831" s="14"/>
      <c r="AFI831" s="14"/>
      <c r="AFJ831" s="14"/>
      <c r="AFK831" s="14"/>
      <c r="AFL831" s="14"/>
      <c r="AFM831" s="14"/>
      <c r="AFN831" s="14"/>
      <c r="AFO831" s="14"/>
      <c r="AFP831" s="14"/>
      <c r="AFQ831" s="14"/>
      <c r="AFR831" s="14"/>
      <c r="AFS831" s="14"/>
      <c r="AFT831" s="14"/>
      <c r="AFU831" s="14"/>
      <c r="AFV831" s="14"/>
      <c r="AFW831" s="14"/>
      <c r="AFX831" s="14"/>
      <c r="AFY831" s="14"/>
      <c r="AFZ831" s="14"/>
      <c r="AGA831" s="14"/>
      <c r="AGB831" s="14"/>
      <c r="AGC831" s="14"/>
      <c r="AGD831" s="14"/>
      <c r="AGE831" s="14"/>
      <c r="AGF831" s="14"/>
      <c r="AGG831" s="14"/>
      <c r="AGH831" s="14"/>
      <c r="AGI831" s="14"/>
      <c r="AGJ831" s="14"/>
      <c r="AGK831" s="14"/>
      <c r="AGL831" s="14"/>
      <c r="AGM831" s="14"/>
      <c r="AGN831" s="14"/>
      <c r="AGO831" s="14"/>
      <c r="AGP831" s="14"/>
      <c r="AGQ831" s="14"/>
      <c r="AGR831" s="14"/>
      <c r="AGS831" s="14"/>
      <c r="AGT831" s="14"/>
      <c r="AGU831" s="14"/>
      <c r="AGV831" s="14"/>
      <c r="AGW831" s="14"/>
      <c r="AGX831" s="14"/>
      <c r="AGY831" s="14"/>
      <c r="AGZ831" s="14"/>
      <c r="AHA831" s="14"/>
      <c r="AHB831" s="14"/>
      <c r="AHC831" s="14"/>
      <c r="AHD831" s="14"/>
      <c r="AHE831" s="14"/>
      <c r="AHF831" s="14"/>
      <c r="AHG831" s="14"/>
      <c r="AHH831" s="14"/>
      <c r="AHI831" s="14"/>
      <c r="AHJ831" s="14"/>
      <c r="AHK831" s="14"/>
      <c r="AHL831" s="14"/>
      <c r="AHM831" s="14"/>
      <c r="AHN831" s="14"/>
      <c r="AHO831" s="14"/>
      <c r="AHP831" s="14"/>
      <c r="AHQ831" s="14"/>
      <c r="AHR831" s="14"/>
      <c r="AHS831" s="14"/>
      <c r="AHT831" s="14"/>
      <c r="AHU831" s="14"/>
      <c r="AHV831" s="14"/>
      <c r="AHW831" s="14"/>
      <c r="AHX831" s="14"/>
      <c r="AHY831" s="14"/>
      <c r="AHZ831" s="14"/>
      <c r="AIA831" s="14"/>
      <c r="AIB831" s="14"/>
      <c r="AIC831" s="14"/>
      <c r="AID831" s="14"/>
      <c r="AIE831" s="14"/>
      <c r="AIF831" s="14"/>
      <c r="AIG831" s="14"/>
      <c r="AIH831" s="14"/>
      <c r="AII831" s="14"/>
      <c r="AIJ831" s="14"/>
      <c r="AIK831" s="14"/>
      <c r="AIL831" s="14"/>
      <c r="AIM831" s="14"/>
      <c r="AIN831" s="14"/>
      <c r="AIO831" s="14"/>
      <c r="AIP831" s="14"/>
      <c r="AIQ831" s="14"/>
      <c r="AIR831" s="14"/>
      <c r="AIS831" s="14"/>
      <c r="AIT831" s="14"/>
      <c r="AIU831" s="14"/>
      <c r="AIV831" s="14"/>
      <c r="AIW831" s="14"/>
      <c r="AIX831" s="14"/>
      <c r="AIY831" s="14"/>
      <c r="AIZ831" s="14"/>
      <c r="AJA831" s="14"/>
      <c r="AJB831" s="14"/>
      <c r="AJC831" s="14"/>
      <c r="AJD831" s="14"/>
      <c r="AJE831" s="14"/>
      <c r="AJF831" s="14"/>
      <c r="AJG831" s="14"/>
      <c r="AJH831" s="14"/>
      <c r="AJI831" s="14"/>
      <c r="AJJ831" s="14"/>
      <c r="AJK831" s="14"/>
      <c r="AJL831" s="14"/>
      <c r="AJM831" s="14"/>
      <c r="AJN831" s="14"/>
      <c r="AJO831" s="14"/>
      <c r="AJP831" s="14"/>
      <c r="AJQ831" s="14"/>
      <c r="AJR831" s="14"/>
      <c r="AJS831" s="14"/>
      <c r="AJT831" s="14"/>
      <c r="AJU831" s="14"/>
      <c r="AJV831" s="14"/>
      <c r="AJW831" s="14"/>
      <c r="AJX831" s="14"/>
      <c r="AJY831" s="14"/>
      <c r="AJZ831" s="14"/>
      <c r="AKA831" s="14"/>
      <c r="AKB831" s="14"/>
      <c r="AKC831" s="14"/>
      <c r="AKD831" s="14"/>
      <c r="AKE831" s="14"/>
      <c r="AKF831" s="14"/>
      <c r="AKG831" s="14"/>
      <c r="AKH831" s="14"/>
      <c r="AKI831" s="14"/>
      <c r="AKJ831" s="14"/>
      <c r="AKK831" s="14"/>
      <c r="AKL831" s="14"/>
      <c r="AKM831" s="14"/>
      <c r="AKN831" s="14"/>
      <c r="AKO831" s="14"/>
      <c r="AKP831" s="14"/>
      <c r="AKQ831" s="14"/>
      <c r="AKR831" s="14"/>
      <c r="AKS831" s="14"/>
      <c r="AKT831" s="14"/>
      <c r="AKU831" s="14"/>
      <c r="AKV831" s="14"/>
      <c r="AKW831" s="14"/>
      <c r="AKX831" s="14"/>
      <c r="AKY831" s="14"/>
      <c r="AKZ831" s="14"/>
      <c r="ALA831" s="14"/>
      <c r="ALB831" s="14"/>
      <c r="ALC831" s="14"/>
      <c r="ALD831" s="14"/>
      <c r="ALE831" s="14"/>
      <c r="ALF831" s="14"/>
      <c r="ALG831" s="14"/>
      <c r="ALH831" s="14"/>
      <c r="ALI831" s="14"/>
      <c r="ALJ831" s="14"/>
      <c r="ALK831" s="14"/>
      <c r="ALL831" s="14"/>
      <c r="ALM831" s="14"/>
      <c r="ALN831" s="14"/>
      <c r="ALO831" s="14"/>
      <c r="ALP831" s="14"/>
      <c r="ALQ831" s="14"/>
      <c r="ALR831" s="14"/>
      <c r="ALS831" s="14"/>
      <c r="ALT831" s="14"/>
      <c r="ALU831" s="14"/>
      <c r="ALV831" s="14"/>
      <c r="ALW831" s="14"/>
      <c r="ALX831" s="14"/>
      <c r="ALY831" s="14"/>
      <c r="ALZ831" s="14"/>
      <c r="AMA831" s="14"/>
      <c r="AMB831" s="14"/>
      <c r="AMC831" s="14"/>
      <c r="AMD831" s="14"/>
      <c r="AME831" s="14"/>
      <c r="AMF831" s="14"/>
      <c r="AMG831" s="14"/>
      <c r="AMH831" s="14"/>
      <c r="AMI831" s="14"/>
      <c r="AMJ831" s="14"/>
      <c r="AMK831" s="14"/>
      <c r="AML831" s="14"/>
      <c r="AMM831" s="14"/>
      <c r="AMN831" s="14"/>
      <c r="AMO831" s="14"/>
      <c r="AMP831" s="14"/>
      <c r="AMQ831" s="14"/>
      <c r="AMR831" s="14"/>
      <c r="AMS831" s="14"/>
      <c r="AMT831" s="14"/>
      <c r="AMU831" s="14"/>
      <c r="AMV831" s="14"/>
      <c r="AMW831" s="14"/>
      <c r="AMX831" s="14"/>
      <c r="AMY831" s="14"/>
      <c r="AMZ831" s="14"/>
      <c r="ANA831" s="14"/>
      <c r="ANB831" s="14"/>
      <c r="ANC831" s="14"/>
      <c r="AND831" s="14"/>
      <c r="ANE831" s="14"/>
      <c r="ANF831" s="14"/>
      <c r="ANG831" s="14"/>
      <c r="ANH831" s="14"/>
      <c r="ANI831" s="14"/>
      <c r="ANJ831" s="14"/>
      <c r="ANK831" s="14"/>
      <c r="ANL831" s="14"/>
      <c r="ANM831" s="14"/>
      <c r="ANN831" s="14"/>
      <c r="ANO831" s="14"/>
      <c r="ANP831" s="14"/>
      <c r="ANQ831" s="14"/>
      <c r="ANR831" s="14"/>
      <c r="ANS831" s="14"/>
      <c r="ANT831" s="14"/>
      <c r="ANU831" s="14"/>
      <c r="ANV831" s="14"/>
      <c r="ANW831" s="14"/>
      <c r="ANX831" s="14"/>
      <c r="ANY831" s="14"/>
      <c r="ANZ831" s="14"/>
      <c r="AOA831" s="14"/>
      <c r="AOB831" s="14"/>
      <c r="AOC831" s="14"/>
      <c r="AOD831" s="14"/>
      <c r="AOE831" s="14"/>
      <c r="AOF831" s="14"/>
      <c r="AOG831" s="14"/>
      <c r="AOH831" s="14"/>
      <c r="AOI831" s="14"/>
      <c r="AOJ831" s="14"/>
      <c r="AOK831" s="14"/>
      <c r="AOL831" s="14"/>
      <c r="AOM831" s="14"/>
      <c r="AON831" s="14"/>
      <c r="AOO831" s="14"/>
      <c r="AOP831" s="14"/>
      <c r="AOQ831" s="14"/>
      <c r="AOR831" s="14"/>
      <c r="AOS831" s="14"/>
      <c r="AOT831" s="14"/>
      <c r="AOU831" s="14"/>
      <c r="AOV831" s="14"/>
      <c r="AOW831" s="14"/>
      <c r="AOX831" s="14"/>
      <c r="AOY831" s="14"/>
      <c r="AOZ831" s="14"/>
      <c r="APA831" s="14"/>
      <c r="APB831" s="14"/>
      <c r="APC831" s="14"/>
      <c r="APD831" s="14"/>
      <c r="APE831" s="14"/>
      <c r="APF831" s="14"/>
      <c r="APG831" s="14"/>
      <c r="APH831" s="14"/>
      <c r="API831" s="14"/>
      <c r="APJ831" s="14"/>
      <c r="APK831" s="14"/>
      <c r="APL831" s="14"/>
      <c r="APM831" s="14"/>
      <c r="APN831" s="14"/>
      <c r="APO831" s="14"/>
      <c r="APP831" s="14"/>
      <c r="APQ831" s="14"/>
      <c r="APR831" s="14"/>
      <c r="APS831" s="14"/>
      <c r="APT831" s="14"/>
      <c r="APU831" s="14"/>
      <c r="APV831" s="14"/>
      <c r="APW831" s="14"/>
      <c r="APX831" s="14"/>
      <c r="APY831" s="14"/>
      <c r="APZ831" s="14"/>
      <c r="AQA831" s="14"/>
      <c r="AQB831" s="14"/>
      <c r="AQC831" s="14"/>
      <c r="AQD831" s="14"/>
      <c r="AQE831" s="14"/>
      <c r="AQF831" s="14"/>
      <c r="AQG831" s="14"/>
      <c r="AQH831" s="14"/>
      <c r="AQI831" s="14"/>
      <c r="AQJ831" s="14"/>
      <c r="AQK831" s="14"/>
      <c r="AQL831" s="14"/>
      <c r="AQM831" s="14"/>
      <c r="AQN831" s="14"/>
      <c r="AQO831" s="14"/>
      <c r="AQP831" s="14"/>
      <c r="AQQ831" s="14"/>
      <c r="AQR831" s="14"/>
      <c r="AQS831" s="14"/>
      <c r="AQT831" s="14"/>
      <c r="AQU831" s="14"/>
      <c r="AQV831" s="14"/>
      <c r="AQW831" s="14"/>
      <c r="AQX831" s="14"/>
      <c r="AQY831" s="14"/>
      <c r="AQZ831" s="14"/>
      <c r="ARA831" s="14"/>
      <c r="ARB831" s="14"/>
      <c r="ARC831" s="14"/>
      <c r="ARD831" s="14"/>
      <c r="ARE831" s="14"/>
      <c r="ARF831" s="14"/>
      <c r="ARG831" s="14"/>
      <c r="ARH831" s="14"/>
      <c r="ARI831" s="14"/>
      <c r="ARJ831" s="14"/>
      <c r="ARK831" s="14"/>
      <c r="ARL831" s="14"/>
      <c r="ARM831" s="14"/>
      <c r="ARN831" s="14"/>
      <c r="ARO831" s="14"/>
      <c r="ARP831" s="14"/>
      <c r="ARQ831" s="14"/>
      <c r="ARR831" s="14"/>
      <c r="ARS831" s="14"/>
      <c r="ART831" s="14"/>
      <c r="ARU831" s="14"/>
      <c r="ARV831" s="14"/>
      <c r="ARW831" s="14"/>
      <c r="ARX831" s="14"/>
      <c r="ARY831" s="14"/>
      <c r="ARZ831" s="14"/>
      <c r="ASA831" s="14"/>
      <c r="ASB831" s="14"/>
      <c r="ASC831" s="14"/>
      <c r="ASD831" s="14"/>
      <c r="ASE831" s="14"/>
      <c r="ASF831" s="14"/>
      <c r="ASG831" s="14"/>
      <c r="ASH831" s="14"/>
      <c r="ASI831" s="14"/>
      <c r="ASJ831" s="14"/>
      <c r="ASK831" s="14"/>
      <c r="ASL831" s="14"/>
      <c r="ASM831" s="14"/>
      <c r="ASN831" s="14"/>
      <c r="ASO831" s="14"/>
      <c r="ASP831" s="14"/>
      <c r="ASQ831" s="14"/>
      <c r="ASR831" s="14"/>
      <c r="ASS831" s="14"/>
      <c r="AST831" s="14"/>
      <c r="ASU831" s="14"/>
      <c r="ASV831" s="14"/>
      <c r="ASW831" s="14"/>
      <c r="ASX831" s="14"/>
      <c r="ASY831" s="14"/>
      <c r="ASZ831" s="14"/>
      <c r="ATA831" s="14"/>
      <c r="ATB831" s="14"/>
      <c r="ATC831" s="14"/>
      <c r="ATD831" s="14"/>
      <c r="ATE831" s="14"/>
      <c r="ATF831" s="14"/>
      <c r="ATG831" s="14"/>
      <c r="ATH831" s="14"/>
      <c r="ATI831" s="14"/>
      <c r="ATJ831" s="14"/>
      <c r="ATK831" s="14"/>
      <c r="ATL831" s="14"/>
      <c r="ATM831" s="14"/>
      <c r="ATN831" s="14"/>
      <c r="ATO831" s="14"/>
      <c r="ATP831" s="14"/>
      <c r="ATQ831" s="14"/>
      <c r="ATR831" s="14"/>
      <c r="ATS831" s="14"/>
      <c r="ATT831" s="14"/>
      <c r="ATU831" s="14"/>
      <c r="ATV831" s="14"/>
      <c r="ATW831" s="14"/>
      <c r="ATX831" s="14"/>
      <c r="ATY831" s="14"/>
      <c r="ATZ831" s="14"/>
      <c r="AUA831" s="14"/>
      <c r="AUB831" s="14"/>
      <c r="AUC831" s="14"/>
      <c r="AUD831" s="14"/>
      <c r="AUE831" s="14"/>
      <c r="AUF831" s="14"/>
      <c r="AUG831" s="14"/>
      <c r="AUH831" s="14"/>
      <c r="AUI831" s="14"/>
      <c r="AUJ831" s="14"/>
      <c r="AUK831" s="14"/>
      <c r="AUL831" s="14"/>
      <c r="AUM831" s="14"/>
      <c r="AUN831" s="14"/>
      <c r="AUO831" s="14"/>
      <c r="AUP831" s="14"/>
      <c r="AUQ831" s="14"/>
      <c r="AUR831" s="14"/>
      <c r="AUS831" s="14"/>
      <c r="AUT831" s="14"/>
      <c r="AUU831" s="14"/>
      <c r="AUV831" s="14"/>
      <c r="AUW831" s="14"/>
      <c r="AUX831" s="14"/>
      <c r="AUY831" s="14"/>
      <c r="AUZ831" s="14"/>
      <c r="AVA831" s="14"/>
      <c r="AVB831" s="14"/>
      <c r="AVC831" s="14"/>
      <c r="AVD831" s="14"/>
      <c r="AVE831" s="14"/>
      <c r="AVF831" s="14"/>
      <c r="AVG831" s="14"/>
      <c r="AVH831" s="14"/>
      <c r="AVI831" s="14"/>
      <c r="AVJ831" s="14"/>
      <c r="AVK831" s="14"/>
      <c r="AVL831" s="14"/>
      <c r="AVM831" s="14"/>
      <c r="AVN831" s="14"/>
      <c r="AVO831" s="14"/>
      <c r="AVP831" s="14"/>
      <c r="AVQ831" s="14"/>
      <c r="AVR831" s="14"/>
      <c r="AVS831" s="14"/>
      <c r="AVT831" s="14"/>
      <c r="AVU831" s="14"/>
      <c r="AVV831" s="14"/>
      <c r="AVW831" s="14"/>
      <c r="AVX831" s="14"/>
      <c r="AVY831" s="14"/>
      <c r="AVZ831" s="14"/>
      <c r="AWA831" s="14"/>
      <c r="AWB831" s="14"/>
      <c r="AWC831" s="14"/>
      <c r="AWD831" s="14"/>
      <c r="AWE831" s="14"/>
      <c r="AWF831" s="14"/>
      <c r="AWG831" s="14"/>
      <c r="AWH831" s="14"/>
      <c r="AWI831" s="14"/>
      <c r="AWJ831" s="14"/>
      <c r="AWK831" s="14"/>
      <c r="AWL831" s="14"/>
      <c r="AWM831" s="14"/>
      <c r="AWN831" s="14"/>
      <c r="AWO831" s="14"/>
      <c r="AWP831" s="14"/>
      <c r="AWQ831" s="14"/>
      <c r="AWR831" s="14"/>
      <c r="AWS831" s="14"/>
      <c r="AWT831" s="14"/>
      <c r="AWU831" s="14"/>
      <c r="AWV831" s="14"/>
      <c r="AWW831" s="14"/>
      <c r="AWX831" s="14"/>
      <c r="AWY831" s="14"/>
      <c r="AWZ831" s="14"/>
      <c r="AXA831" s="14"/>
      <c r="AXB831" s="14"/>
      <c r="AXC831" s="14"/>
      <c r="AXD831" s="14"/>
      <c r="AXE831" s="14"/>
      <c r="AXF831" s="14"/>
      <c r="AXG831" s="14"/>
      <c r="AXH831" s="14"/>
      <c r="AXI831" s="14"/>
      <c r="AXJ831" s="14"/>
      <c r="AXK831" s="14"/>
      <c r="AXL831" s="14"/>
      <c r="AXM831" s="14"/>
      <c r="AXN831" s="14"/>
      <c r="AXO831" s="14"/>
      <c r="AXP831" s="14"/>
      <c r="AXQ831" s="14"/>
      <c r="AXR831" s="14"/>
      <c r="AXS831" s="14"/>
      <c r="AXT831" s="14"/>
      <c r="AXU831" s="14"/>
      <c r="AXV831" s="14"/>
      <c r="AXW831" s="14"/>
      <c r="AXX831" s="14"/>
      <c r="AXY831" s="14"/>
      <c r="AXZ831" s="14"/>
      <c r="AYA831" s="14"/>
      <c r="AYB831" s="14"/>
      <c r="AYC831" s="14"/>
      <c r="AYD831" s="14"/>
      <c r="AYE831" s="14"/>
      <c r="AYF831" s="14"/>
      <c r="AYG831" s="14"/>
      <c r="AYH831" s="14"/>
      <c r="AYI831" s="14"/>
      <c r="AYJ831" s="14"/>
      <c r="AYK831" s="14"/>
      <c r="AYL831" s="14"/>
      <c r="AYM831" s="14"/>
      <c r="AYN831" s="14"/>
      <c r="AYO831" s="14"/>
      <c r="AYP831" s="14"/>
      <c r="AYQ831" s="14"/>
      <c r="AYR831" s="14"/>
      <c r="AYS831" s="14"/>
      <c r="AYT831" s="14"/>
      <c r="AYU831" s="14"/>
      <c r="AYV831" s="14"/>
      <c r="AYW831" s="14"/>
      <c r="AYX831" s="14"/>
      <c r="AYY831" s="14"/>
      <c r="AYZ831" s="14"/>
      <c r="AZA831" s="14"/>
      <c r="AZB831" s="14"/>
      <c r="AZC831" s="14"/>
      <c r="AZD831" s="14"/>
      <c r="AZE831" s="14"/>
      <c r="AZF831" s="14"/>
      <c r="AZG831" s="14"/>
      <c r="AZH831" s="14"/>
      <c r="AZI831" s="14"/>
      <c r="AZJ831" s="14"/>
      <c r="AZK831" s="14"/>
      <c r="AZL831" s="14"/>
      <c r="AZM831" s="14"/>
      <c r="AZN831" s="14"/>
      <c r="AZO831" s="14"/>
      <c r="AZP831" s="14"/>
      <c r="AZQ831" s="14"/>
      <c r="AZR831" s="14"/>
      <c r="AZS831" s="14"/>
      <c r="AZT831" s="14"/>
      <c r="AZU831" s="14"/>
      <c r="AZV831" s="14"/>
      <c r="AZW831" s="14"/>
      <c r="AZX831" s="14"/>
      <c r="AZY831" s="14"/>
      <c r="AZZ831" s="14"/>
      <c r="BAA831" s="14"/>
      <c r="BAB831" s="14"/>
      <c r="BAC831" s="14"/>
      <c r="BAD831" s="14"/>
      <c r="BAE831" s="14"/>
      <c r="BAF831" s="14"/>
      <c r="BAG831" s="14"/>
      <c r="BAH831" s="14"/>
      <c r="BAI831" s="14"/>
      <c r="BAJ831" s="14"/>
      <c r="BAK831" s="14"/>
      <c r="BAL831" s="14"/>
      <c r="BAM831" s="14"/>
      <c r="BAN831" s="14"/>
      <c r="BAO831" s="14"/>
      <c r="BAP831" s="14"/>
      <c r="BAQ831" s="14"/>
      <c r="BAR831" s="14"/>
      <c r="BAS831" s="14"/>
      <c r="BAT831" s="14"/>
      <c r="BAU831" s="14"/>
      <c r="BAV831" s="14"/>
      <c r="BAW831" s="14"/>
      <c r="BAX831" s="14"/>
      <c r="BAY831" s="14"/>
      <c r="BAZ831" s="14"/>
      <c r="BBA831" s="14"/>
      <c r="BBB831" s="14"/>
      <c r="BBC831" s="14"/>
      <c r="BBD831" s="14"/>
      <c r="BBE831" s="14"/>
      <c r="BBF831" s="14"/>
      <c r="BBG831" s="14"/>
      <c r="BBH831" s="14"/>
      <c r="BBI831" s="14"/>
      <c r="BBJ831" s="14"/>
      <c r="BBK831" s="14"/>
      <c r="BBL831" s="14"/>
      <c r="BBM831" s="14"/>
      <c r="BBN831" s="14"/>
      <c r="BBO831" s="14"/>
      <c r="BBP831" s="14"/>
      <c r="BBQ831" s="14"/>
      <c r="BBR831" s="14"/>
      <c r="BBS831" s="14"/>
      <c r="BBT831" s="14"/>
      <c r="BBU831" s="14"/>
      <c r="BBV831" s="14"/>
      <c r="BBW831" s="14"/>
      <c r="BBX831" s="14"/>
      <c r="BBY831" s="14"/>
      <c r="BBZ831" s="14"/>
      <c r="BCA831" s="14"/>
      <c r="BCB831" s="14"/>
      <c r="BCC831" s="14"/>
      <c r="BCD831" s="14"/>
      <c r="BCE831" s="14"/>
      <c r="BCF831" s="14"/>
      <c r="BCG831" s="14"/>
      <c r="BCH831" s="14"/>
      <c r="BCI831" s="14"/>
      <c r="BCJ831" s="14"/>
      <c r="BCK831" s="14"/>
      <c r="BCL831" s="14"/>
      <c r="BCM831" s="14"/>
      <c r="BCN831" s="14"/>
      <c r="BCO831" s="14"/>
      <c r="BCP831" s="14"/>
      <c r="BCQ831" s="14"/>
      <c r="BCR831" s="14"/>
      <c r="BCS831" s="14"/>
      <c r="BCT831" s="14"/>
      <c r="BCU831" s="14"/>
      <c r="BCV831" s="14"/>
      <c r="BCW831" s="14"/>
      <c r="BCX831" s="14"/>
      <c r="BCY831" s="14"/>
      <c r="BCZ831" s="14"/>
      <c r="BDA831" s="14"/>
      <c r="BDB831" s="14"/>
      <c r="BDC831" s="14"/>
      <c r="BDD831" s="14"/>
      <c r="BDE831" s="14"/>
      <c r="BDF831" s="14"/>
      <c r="BDG831" s="14"/>
      <c r="BDH831" s="14"/>
      <c r="BDI831" s="14"/>
      <c r="BDJ831" s="14"/>
      <c r="BDK831" s="14"/>
      <c r="BDL831" s="14"/>
      <c r="BDM831" s="14"/>
      <c r="BDN831" s="14"/>
      <c r="BDO831" s="14"/>
      <c r="BDP831" s="14"/>
      <c r="BDQ831" s="14"/>
      <c r="BDR831" s="14"/>
      <c r="BDS831" s="14"/>
      <c r="BDT831" s="14"/>
      <c r="BDU831" s="14"/>
      <c r="BDV831" s="14"/>
      <c r="BDW831" s="14"/>
      <c r="BDX831" s="14"/>
      <c r="BDY831" s="14"/>
      <c r="BDZ831" s="14"/>
      <c r="BEA831" s="14"/>
      <c r="BEB831" s="14"/>
      <c r="BEC831" s="14"/>
      <c r="BED831" s="14"/>
      <c r="BEE831" s="14"/>
      <c r="BEF831" s="14"/>
      <c r="BEG831" s="14"/>
      <c r="BEH831" s="14"/>
      <c r="BEI831" s="14"/>
      <c r="BEJ831" s="14"/>
      <c r="BEK831" s="14"/>
      <c r="BEL831" s="14"/>
      <c r="BEM831" s="14"/>
      <c r="BEN831" s="14"/>
      <c r="BEO831" s="14"/>
      <c r="BEP831" s="14"/>
      <c r="BEQ831" s="14"/>
      <c r="BER831" s="14"/>
      <c r="BES831" s="14"/>
      <c r="BET831" s="14"/>
      <c r="BEU831" s="14"/>
      <c r="BEV831" s="14"/>
      <c r="BEW831" s="14"/>
      <c r="BEX831" s="14"/>
      <c r="BEY831" s="14"/>
      <c r="BEZ831" s="14"/>
      <c r="BFA831" s="14"/>
      <c r="BFB831" s="14"/>
      <c r="BFC831" s="14"/>
      <c r="BFD831" s="14"/>
      <c r="BFE831" s="14"/>
      <c r="BFF831" s="14"/>
      <c r="BFG831" s="14"/>
      <c r="BFH831" s="14"/>
      <c r="BFI831" s="14"/>
      <c r="BFJ831" s="14"/>
      <c r="BFK831" s="14"/>
      <c r="BFL831" s="14"/>
      <c r="BFM831" s="14"/>
      <c r="BFN831" s="14"/>
      <c r="BFO831" s="14"/>
      <c r="BFP831" s="14"/>
      <c r="BFQ831" s="14"/>
      <c r="BFR831" s="14"/>
      <c r="BFS831" s="14"/>
      <c r="BFT831" s="14"/>
      <c r="BFU831" s="14"/>
      <c r="BFV831" s="14"/>
      <c r="BFW831" s="14"/>
      <c r="BFX831" s="14"/>
      <c r="BFY831" s="14"/>
      <c r="BFZ831" s="14"/>
      <c r="BGA831" s="14"/>
      <c r="BGB831" s="14"/>
      <c r="BGC831" s="14"/>
      <c r="BGD831" s="14"/>
      <c r="BGE831" s="14"/>
      <c r="BGF831" s="14"/>
      <c r="BGG831" s="14"/>
      <c r="BGH831" s="14"/>
      <c r="BGI831" s="14"/>
      <c r="BGJ831" s="14"/>
      <c r="BGK831" s="14"/>
      <c r="BGL831" s="14"/>
      <c r="BGM831" s="14"/>
      <c r="BGN831" s="14"/>
      <c r="BGO831" s="14"/>
      <c r="BGP831" s="14"/>
      <c r="BGQ831" s="14"/>
      <c r="BGR831" s="14"/>
      <c r="BGS831" s="14"/>
      <c r="BGT831" s="14"/>
      <c r="BGU831" s="14"/>
      <c r="BGV831" s="14"/>
      <c r="BGW831" s="14"/>
      <c r="BGX831" s="14"/>
      <c r="BGY831" s="14"/>
      <c r="BGZ831" s="14"/>
      <c r="BHA831" s="14"/>
      <c r="BHB831" s="14"/>
      <c r="BHC831" s="14"/>
      <c r="BHD831" s="14"/>
      <c r="BHE831" s="14"/>
      <c r="BHF831" s="14"/>
      <c r="BHG831" s="14"/>
      <c r="BHH831" s="14"/>
      <c r="BHI831" s="14"/>
      <c r="BHJ831" s="14"/>
      <c r="BHK831" s="14"/>
      <c r="BHL831" s="14"/>
      <c r="BHM831" s="14"/>
      <c r="BHN831" s="14"/>
      <c r="BHO831" s="14"/>
      <c r="BHP831" s="14"/>
      <c r="BHQ831" s="14"/>
      <c r="BHR831" s="14"/>
      <c r="BHS831" s="14"/>
      <c r="BHT831" s="14"/>
      <c r="BHU831" s="14"/>
      <c r="BHV831" s="14"/>
      <c r="BHW831" s="14"/>
      <c r="BHX831" s="14"/>
      <c r="BHY831" s="14"/>
      <c r="BHZ831" s="14"/>
      <c r="BIA831" s="14"/>
      <c r="BIB831" s="14"/>
      <c r="BIC831" s="14"/>
      <c r="BID831" s="14"/>
      <c r="BIE831" s="14"/>
      <c r="BIF831" s="14"/>
      <c r="BIG831" s="14"/>
      <c r="BIH831" s="14"/>
      <c r="BII831" s="14"/>
      <c r="BIJ831" s="14"/>
      <c r="BIK831" s="14"/>
      <c r="BIL831" s="14"/>
      <c r="BIM831" s="14"/>
      <c r="BIN831" s="14"/>
      <c r="BIO831" s="14"/>
      <c r="BIP831" s="14"/>
      <c r="BIQ831" s="14"/>
      <c r="BIR831" s="14"/>
      <c r="BIS831" s="14"/>
      <c r="BIT831" s="14"/>
      <c r="BIU831" s="14"/>
      <c r="BIV831" s="14"/>
      <c r="BIW831" s="14"/>
      <c r="BIX831" s="14"/>
      <c r="BIY831" s="14"/>
      <c r="BIZ831" s="14"/>
      <c r="BJA831" s="14"/>
      <c r="BJB831" s="14"/>
      <c r="BJC831" s="14"/>
      <c r="BJD831" s="14"/>
      <c r="BJE831" s="14"/>
      <c r="BJF831" s="14"/>
      <c r="BJG831" s="14"/>
      <c r="BJH831" s="14"/>
      <c r="BJI831" s="14"/>
      <c r="BJJ831" s="14"/>
      <c r="BJK831" s="14"/>
      <c r="BJL831" s="14"/>
      <c r="BJM831" s="14"/>
      <c r="BJN831" s="14"/>
      <c r="BJO831" s="14"/>
      <c r="BJP831" s="14"/>
      <c r="BJQ831" s="14"/>
      <c r="BJR831" s="14"/>
      <c r="BJS831" s="14"/>
      <c r="BJT831" s="14"/>
      <c r="BJU831" s="14"/>
      <c r="BJV831" s="14"/>
      <c r="BJW831" s="14"/>
      <c r="BJX831" s="14"/>
      <c r="BJY831" s="14"/>
      <c r="BJZ831" s="14"/>
      <c r="BKA831" s="14"/>
      <c r="BKB831" s="14"/>
      <c r="BKC831" s="14"/>
      <c r="BKD831" s="14"/>
      <c r="BKE831" s="14"/>
      <c r="BKF831" s="14"/>
      <c r="BKG831" s="14"/>
      <c r="BKH831" s="14"/>
      <c r="BKI831" s="14"/>
      <c r="BKJ831" s="14"/>
      <c r="BKK831" s="14"/>
      <c r="BKL831" s="14"/>
      <c r="BKM831" s="14"/>
      <c r="BKN831" s="14"/>
      <c r="BKO831" s="14"/>
      <c r="BKP831" s="14"/>
      <c r="BKQ831" s="14"/>
      <c r="BKR831" s="14"/>
      <c r="BKS831" s="14"/>
      <c r="BKT831" s="14"/>
      <c r="BKU831" s="14"/>
      <c r="BKV831" s="14"/>
      <c r="BKW831" s="14"/>
      <c r="BKX831" s="14"/>
      <c r="BKY831" s="14"/>
      <c r="BKZ831" s="14"/>
      <c r="BLA831" s="14"/>
      <c r="BLB831" s="14"/>
      <c r="BLC831" s="14"/>
      <c r="BLD831" s="14"/>
      <c r="BLE831" s="14"/>
      <c r="BLF831" s="14"/>
      <c r="BLG831" s="14"/>
      <c r="BLH831" s="14"/>
      <c r="BLI831" s="14"/>
      <c r="BLJ831" s="14"/>
      <c r="BLK831" s="14"/>
      <c r="BLL831" s="14"/>
      <c r="BLM831" s="14"/>
      <c r="BLN831" s="14"/>
      <c r="BLO831" s="14"/>
      <c r="BLP831" s="14"/>
      <c r="BLQ831" s="14"/>
      <c r="BLR831" s="14"/>
      <c r="BLS831" s="14"/>
      <c r="BLT831" s="14"/>
      <c r="BLU831" s="14"/>
      <c r="BLV831" s="14"/>
      <c r="BLW831" s="14"/>
      <c r="BLX831" s="14"/>
      <c r="BLY831" s="14"/>
      <c r="BLZ831" s="14"/>
      <c r="BMA831" s="14"/>
      <c r="BMB831" s="14"/>
      <c r="BMC831" s="14"/>
      <c r="BMD831" s="14"/>
      <c r="BME831" s="14"/>
      <c r="BMF831" s="14"/>
      <c r="BMG831" s="14"/>
      <c r="BMH831" s="14"/>
      <c r="BMI831" s="14"/>
      <c r="BMJ831" s="14"/>
      <c r="BMK831" s="14"/>
      <c r="BML831" s="14"/>
      <c r="BMM831" s="14"/>
      <c r="BMN831" s="14"/>
      <c r="BMO831" s="14"/>
      <c r="BMP831" s="14"/>
      <c r="BMQ831" s="14"/>
      <c r="BMR831" s="14"/>
      <c r="BMS831" s="14"/>
      <c r="BMT831" s="14"/>
      <c r="BMU831" s="14"/>
      <c r="BMV831" s="14"/>
      <c r="BMW831" s="14"/>
      <c r="BMX831" s="14"/>
      <c r="BMY831" s="14"/>
      <c r="BMZ831" s="14"/>
      <c r="BNA831" s="14"/>
      <c r="BNB831" s="14"/>
      <c r="BNC831" s="14"/>
      <c r="BND831" s="14"/>
      <c r="BNE831" s="14"/>
      <c r="BNF831" s="14"/>
      <c r="BNG831" s="14"/>
      <c r="BNH831" s="14"/>
      <c r="BNI831" s="14"/>
      <c r="BNJ831" s="14"/>
      <c r="BNK831" s="14"/>
      <c r="BNL831" s="14"/>
      <c r="BNM831" s="14"/>
      <c r="BNN831" s="14"/>
      <c r="BNO831" s="14"/>
      <c r="BNP831" s="14"/>
      <c r="BNQ831" s="14"/>
      <c r="BNR831" s="14"/>
      <c r="BNS831" s="14"/>
      <c r="BNT831" s="14"/>
      <c r="BNU831" s="14"/>
      <c r="BNV831" s="14"/>
      <c r="BNW831" s="14"/>
      <c r="BNX831" s="14"/>
      <c r="BNY831" s="14"/>
      <c r="BNZ831" s="14"/>
      <c r="BOA831" s="14"/>
      <c r="BOB831" s="14"/>
      <c r="BOC831" s="14"/>
      <c r="BOD831" s="14"/>
      <c r="BOE831" s="14"/>
      <c r="BOF831" s="14"/>
      <c r="BOG831" s="14"/>
      <c r="BOH831" s="14"/>
      <c r="BOI831" s="14"/>
      <c r="BOJ831" s="14"/>
      <c r="BOK831" s="14"/>
      <c r="BOL831" s="14"/>
      <c r="BOM831" s="14"/>
      <c r="BON831" s="14"/>
      <c r="BOO831" s="14"/>
      <c r="BOP831" s="14"/>
      <c r="BOQ831" s="14"/>
      <c r="BOR831" s="14"/>
      <c r="BOS831" s="14"/>
      <c r="BOT831" s="14"/>
      <c r="BOU831" s="14"/>
      <c r="BOV831" s="14"/>
      <c r="BOW831" s="14"/>
      <c r="BOX831" s="14"/>
      <c r="BOY831" s="14"/>
      <c r="BOZ831" s="14"/>
      <c r="BPA831" s="14"/>
      <c r="BPB831" s="14"/>
      <c r="BPC831" s="14"/>
      <c r="BPD831" s="14"/>
      <c r="BPE831" s="14"/>
      <c r="BPF831" s="14"/>
      <c r="BPG831" s="14"/>
      <c r="BPH831" s="14"/>
      <c r="BPI831" s="14"/>
      <c r="BPJ831" s="14"/>
      <c r="BPK831" s="14"/>
      <c r="BPL831" s="14"/>
      <c r="BPM831" s="14"/>
      <c r="BPN831" s="14"/>
      <c r="BPO831" s="14"/>
      <c r="BPP831" s="14"/>
      <c r="BPQ831" s="14"/>
      <c r="BPR831" s="14"/>
      <c r="BPS831" s="14"/>
      <c r="BPT831" s="14"/>
      <c r="BPU831" s="14"/>
      <c r="BPV831" s="14"/>
      <c r="BPW831" s="14"/>
      <c r="BPX831" s="14"/>
      <c r="BPY831" s="14"/>
      <c r="BPZ831" s="14"/>
      <c r="BQA831" s="14"/>
      <c r="BQB831" s="14"/>
      <c r="BQC831" s="14"/>
      <c r="BQD831" s="14"/>
      <c r="BQE831" s="14"/>
      <c r="BQF831" s="14"/>
      <c r="BQG831" s="14"/>
      <c r="BQH831" s="14"/>
      <c r="BQI831" s="14"/>
      <c r="BQJ831" s="14"/>
      <c r="BQK831" s="14"/>
      <c r="BQL831" s="14"/>
      <c r="BQM831" s="14"/>
      <c r="BQN831" s="14"/>
      <c r="BQO831" s="14"/>
      <c r="BQP831" s="14"/>
      <c r="BQQ831" s="14"/>
      <c r="BQR831" s="14"/>
      <c r="BQS831" s="14"/>
      <c r="BQT831" s="14"/>
      <c r="BQU831" s="14"/>
      <c r="BQV831" s="14"/>
      <c r="BQW831" s="14"/>
      <c r="BQX831" s="14"/>
      <c r="BQY831" s="14"/>
      <c r="BQZ831" s="14"/>
      <c r="BRA831" s="14"/>
      <c r="BRB831" s="14"/>
      <c r="BRC831" s="14"/>
      <c r="BRD831" s="14"/>
      <c r="BRE831" s="14"/>
      <c r="BRF831" s="14"/>
      <c r="BRG831" s="14"/>
      <c r="BRH831" s="14"/>
      <c r="BRI831" s="14"/>
      <c r="BRJ831" s="14"/>
      <c r="BRK831" s="14"/>
      <c r="BRL831" s="14"/>
      <c r="BRM831" s="14"/>
      <c r="BRN831" s="14"/>
      <c r="BRO831" s="14"/>
      <c r="BRP831" s="14"/>
      <c r="BRQ831" s="14"/>
      <c r="BRR831" s="14"/>
      <c r="BRS831" s="14"/>
      <c r="BRT831" s="14"/>
      <c r="BRU831" s="14"/>
      <c r="BRV831" s="14"/>
      <c r="BRW831" s="14"/>
      <c r="BRX831" s="14"/>
      <c r="BRY831" s="14"/>
      <c r="BRZ831" s="14"/>
      <c r="BSA831" s="14"/>
      <c r="BSB831" s="14"/>
      <c r="BSC831" s="14"/>
      <c r="BSD831" s="14"/>
      <c r="BSE831" s="14"/>
      <c r="BSF831" s="14"/>
      <c r="BSG831" s="14"/>
      <c r="BSH831" s="14"/>
      <c r="BSI831" s="14"/>
      <c r="BSJ831" s="14"/>
      <c r="BSK831" s="14"/>
      <c r="BSL831" s="14"/>
      <c r="BSM831" s="14"/>
      <c r="BSN831" s="14"/>
      <c r="BSO831" s="14"/>
      <c r="BSP831" s="14"/>
      <c r="BSQ831" s="14"/>
      <c r="BSR831" s="14"/>
      <c r="BSS831" s="14"/>
      <c r="BST831" s="14"/>
      <c r="BSU831" s="14"/>
      <c r="BSV831" s="14"/>
      <c r="BSW831" s="14"/>
      <c r="BSX831" s="14"/>
      <c r="BSY831" s="14"/>
      <c r="BSZ831" s="14"/>
      <c r="BTA831" s="14"/>
      <c r="BTB831" s="14"/>
      <c r="BTC831" s="14"/>
      <c r="BTD831" s="14"/>
      <c r="BTE831" s="14"/>
      <c r="BTF831" s="14"/>
      <c r="BTG831" s="14"/>
      <c r="BTH831" s="14"/>
      <c r="BTI831" s="14"/>
      <c r="BTJ831" s="14"/>
      <c r="BTK831" s="14"/>
      <c r="BTL831" s="14"/>
      <c r="BTM831" s="14"/>
      <c r="BTN831" s="14"/>
      <c r="BTO831" s="14"/>
      <c r="BTP831" s="14"/>
      <c r="BTQ831" s="14"/>
      <c r="BTR831" s="14"/>
      <c r="BTS831" s="14"/>
      <c r="BTT831" s="14"/>
      <c r="BTU831" s="14"/>
      <c r="BTV831" s="14"/>
      <c r="BTW831" s="14"/>
      <c r="BTX831" s="14"/>
      <c r="BTY831" s="14"/>
      <c r="BTZ831" s="14"/>
      <c r="BUA831" s="14"/>
      <c r="BUB831" s="14"/>
      <c r="BUC831" s="14"/>
      <c r="BUD831" s="14"/>
      <c r="BUE831" s="14"/>
      <c r="BUF831" s="14"/>
      <c r="BUG831" s="14"/>
      <c r="BUH831" s="14"/>
      <c r="BUI831" s="14"/>
      <c r="BUJ831" s="14"/>
      <c r="BUK831" s="14"/>
      <c r="BUL831" s="14"/>
      <c r="BUM831" s="14"/>
      <c r="BUN831" s="14"/>
      <c r="BUO831" s="14"/>
      <c r="BUP831" s="14"/>
      <c r="BUQ831" s="14"/>
      <c r="BUR831" s="14"/>
      <c r="BUS831" s="14"/>
      <c r="BUT831" s="14"/>
      <c r="BUU831" s="14"/>
      <c r="BUV831" s="14"/>
      <c r="BUW831" s="14"/>
      <c r="BUX831" s="14"/>
      <c r="BUY831" s="14"/>
      <c r="BUZ831" s="14"/>
      <c r="BVA831" s="14"/>
      <c r="BVB831" s="14"/>
      <c r="BVC831" s="14"/>
      <c r="BVD831" s="14"/>
      <c r="BVE831" s="14"/>
      <c r="BVF831" s="14"/>
      <c r="BVG831" s="14"/>
      <c r="BVH831" s="14"/>
      <c r="BVI831" s="14"/>
      <c r="BVJ831" s="14"/>
      <c r="BVK831" s="14"/>
      <c r="BVL831" s="14"/>
      <c r="BVM831" s="14"/>
      <c r="BVN831" s="14"/>
      <c r="BVO831" s="14"/>
      <c r="BVP831" s="14"/>
      <c r="BVQ831" s="14"/>
      <c r="BVR831" s="14"/>
      <c r="BVS831" s="14"/>
      <c r="BVT831" s="14"/>
      <c r="BVU831" s="14"/>
      <c r="BVV831" s="14"/>
      <c r="BVW831" s="14"/>
      <c r="BVX831" s="14"/>
      <c r="BVY831" s="14"/>
      <c r="BVZ831" s="14"/>
      <c r="BWA831" s="14"/>
      <c r="BWB831" s="14"/>
      <c r="BWC831" s="14"/>
      <c r="BWD831" s="14"/>
      <c r="BWE831" s="14"/>
      <c r="BWF831" s="14"/>
      <c r="BWG831" s="14"/>
      <c r="BWH831" s="14"/>
      <c r="BWI831" s="14"/>
      <c r="BWJ831" s="14"/>
      <c r="BWK831" s="14"/>
      <c r="BWL831" s="14"/>
      <c r="BWM831" s="14"/>
      <c r="BWN831" s="14"/>
      <c r="BWO831" s="14"/>
      <c r="BWP831" s="14"/>
      <c r="BWQ831" s="14"/>
      <c r="BWR831" s="14"/>
      <c r="BWS831" s="14"/>
      <c r="BWT831" s="14"/>
      <c r="BWU831" s="14"/>
      <c r="BWV831" s="14"/>
      <c r="BWW831" s="14"/>
      <c r="BWX831" s="14"/>
      <c r="BWY831" s="14"/>
      <c r="BWZ831" s="14"/>
      <c r="BXA831" s="14"/>
      <c r="BXB831" s="14"/>
      <c r="BXC831" s="14"/>
      <c r="BXD831" s="14"/>
      <c r="BXE831" s="14"/>
      <c r="BXF831" s="14"/>
      <c r="BXG831" s="14"/>
      <c r="BXH831" s="14"/>
      <c r="BXI831" s="14"/>
      <c r="BXJ831" s="14"/>
      <c r="BXK831" s="14"/>
      <c r="BXL831" s="14"/>
      <c r="BXM831" s="14"/>
      <c r="BXN831" s="14"/>
      <c r="BXO831" s="14"/>
      <c r="BXP831" s="14"/>
      <c r="BXQ831" s="14"/>
      <c r="BXR831" s="14"/>
      <c r="BXS831" s="14"/>
      <c r="BXT831" s="14"/>
      <c r="BXU831" s="14"/>
      <c r="BXV831" s="14"/>
      <c r="BXW831" s="14"/>
      <c r="BXX831" s="14"/>
      <c r="BXY831" s="14"/>
      <c r="BXZ831" s="14"/>
      <c r="BYA831" s="14"/>
      <c r="BYB831" s="14"/>
      <c r="BYC831" s="14"/>
      <c r="BYD831" s="14"/>
      <c r="BYE831" s="14"/>
      <c r="BYF831" s="14"/>
      <c r="BYG831" s="14"/>
      <c r="BYH831" s="14"/>
      <c r="BYI831" s="14"/>
      <c r="BYJ831" s="14"/>
      <c r="BYK831" s="14"/>
      <c r="BYL831" s="14"/>
      <c r="BYM831" s="14"/>
      <c r="BYN831" s="14"/>
      <c r="BYO831" s="14"/>
      <c r="BYP831" s="14"/>
      <c r="BYQ831" s="14"/>
      <c r="BYR831" s="14"/>
      <c r="BYS831" s="14"/>
      <c r="BYT831" s="14"/>
      <c r="BYU831" s="14"/>
      <c r="BYV831" s="14"/>
      <c r="BYW831" s="14"/>
      <c r="BYX831" s="14"/>
      <c r="BYY831" s="14"/>
      <c r="BYZ831" s="14"/>
      <c r="BZA831" s="14"/>
      <c r="BZB831" s="14"/>
      <c r="BZC831" s="14"/>
      <c r="BZD831" s="14"/>
      <c r="BZE831" s="14"/>
      <c r="BZF831" s="14"/>
      <c r="BZG831" s="14"/>
      <c r="BZH831" s="14"/>
      <c r="BZI831" s="14"/>
      <c r="BZJ831" s="14"/>
      <c r="BZK831" s="14"/>
      <c r="BZL831" s="14"/>
      <c r="BZM831" s="14"/>
      <c r="BZN831" s="14"/>
      <c r="BZO831" s="14"/>
      <c r="BZP831" s="14"/>
      <c r="BZQ831" s="14"/>
      <c r="BZR831" s="14"/>
      <c r="BZS831" s="14"/>
      <c r="BZT831" s="14"/>
      <c r="BZU831" s="14"/>
      <c r="BZV831" s="14"/>
      <c r="BZW831" s="14"/>
      <c r="BZX831" s="14"/>
      <c r="BZY831" s="14"/>
      <c r="BZZ831" s="14"/>
      <c r="CAA831" s="14"/>
      <c r="CAB831" s="14"/>
      <c r="CAC831" s="14"/>
      <c r="CAD831" s="14"/>
      <c r="CAE831" s="14"/>
      <c r="CAF831" s="14"/>
      <c r="CAG831" s="14"/>
      <c r="CAH831" s="14"/>
      <c r="CAI831" s="14"/>
      <c r="CAJ831" s="14"/>
      <c r="CAK831" s="14"/>
      <c r="CAL831" s="14"/>
      <c r="CAM831" s="14"/>
      <c r="CAN831" s="14"/>
      <c r="CAO831" s="14"/>
      <c r="CAP831" s="14"/>
      <c r="CAQ831" s="14"/>
      <c r="CAR831" s="14"/>
      <c r="CAS831" s="14"/>
      <c r="CAT831" s="14"/>
      <c r="CAU831" s="14"/>
      <c r="CAV831" s="14"/>
      <c r="CAW831" s="14"/>
      <c r="CAX831" s="14"/>
      <c r="CAY831" s="14"/>
      <c r="CAZ831" s="14"/>
      <c r="CBA831" s="14"/>
      <c r="CBB831" s="14"/>
      <c r="CBC831" s="14"/>
      <c r="CBD831" s="14"/>
      <c r="CBE831" s="14"/>
      <c r="CBF831" s="14"/>
      <c r="CBG831" s="14"/>
      <c r="CBH831" s="14"/>
      <c r="CBI831" s="14"/>
      <c r="CBJ831" s="14"/>
      <c r="CBK831" s="14"/>
      <c r="CBL831" s="14"/>
      <c r="CBM831" s="14"/>
      <c r="CBN831" s="14"/>
      <c r="CBO831" s="14"/>
      <c r="CBP831" s="14"/>
      <c r="CBQ831" s="14"/>
      <c r="CBR831" s="14"/>
      <c r="CBS831" s="14"/>
      <c r="CBT831" s="14"/>
      <c r="CBU831" s="14"/>
      <c r="CBV831" s="14"/>
      <c r="CBW831" s="14"/>
      <c r="CBX831" s="14"/>
      <c r="CBY831" s="14"/>
      <c r="CBZ831" s="14"/>
      <c r="CCA831" s="14"/>
      <c r="CCB831" s="14"/>
      <c r="CCC831" s="14"/>
      <c r="CCD831" s="14"/>
      <c r="CCE831" s="14"/>
      <c r="CCF831" s="14"/>
      <c r="CCG831" s="14"/>
      <c r="CCH831" s="14"/>
      <c r="CCI831" s="14"/>
      <c r="CCJ831" s="14"/>
      <c r="CCK831" s="14"/>
      <c r="CCL831" s="14"/>
      <c r="CCM831" s="14"/>
      <c r="CCN831" s="14"/>
      <c r="CCO831" s="14"/>
      <c r="CCP831" s="14"/>
      <c r="CCQ831" s="14"/>
      <c r="CCR831" s="14"/>
      <c r="CCS831" s="14"/>
      <c r="CCT831" s="14"/>
      <c r="CCU831" s="14"/>
      <c r="CCV831" s="14"/>
      <c r="CCW831" s="14"/>
      <c r="CCX831" s="14"/>
      <c r="CCY831" s="14"/>
      <c r="CCZ831" s="14"/>
      <c r="CDA831" s="14"/>
      <c r="CDB831" s="14"/>
      <c r="CDC831" s="14"/>
      <c r="CDD831" s="14"/>
      <c r="CDE831" s="14"/>
      <c r="CDF831" s="14"/>
      <c r="CDG831" s="14"/>
      <c r="CDH831" s="14"/>
      <c r="CDI831" s="14"/>
      <c r="CDJ831" s="14"/>
      <c r="CDK831" s="14"/>
      <c r="CDL831" s="14"/>
      <c r="CDM831" s="14"/>
      <c r="CDN831" s="14"/>
      <c r="CDO831" s="14"/>
      <c r="CDP831" s="14"/>
      <c r="CDQ831" s="14"/>
      <c r="CDR831" s="14"/>
      <c r="CDS831" s="14"/>
      <c r="CDT831" s="14"/>
      <c r="CDU831" s="14"/>
      <c r="CDV831" s="14"/>
      <c r="CDW831" s="14"/>
      <c r="CDX831" s="14"/>
      <c r="CDY831" s="14"/>
      <c r="CDZ831" s="14"/>
      <c r="CEA831" s="14"/>
      <c r="CEB831" s="14"/>
      <c r="CEC831" s="14"/>
      <c r="CED831" s="14"/>
      <c r="CEE831" s="14"/>
      <c r="CEF831" s="14"/>
      <c r="CEG831" s="14"/>
      <c r="CEH831" s="14"/>
      <c r="CEI831" s="14"/>
      <c r="CEJ831" s="14"/>
      <c r="CEK831" s="14"/>
      <c r="CEL831" s="14"/>
      <c r="CEM831" s="14"/>
      <c r="CEN831" s="14"/>
      <c r="CEO831" s="14"/>
      <c r="CEP831" s="14"/>
      <c r="CEQ831" s="14"/>
      <c r="CER831" s="14"/>
      <c r="CES831" s="14"/>
      <c r="CET831" s="14"/>
      <c r="CEU831" s="14"/>
      <c r="CEV831" s="14"/>
      <c r="CEW831" s="14"/>
      <c r="CEX831" s="14"/>
      <c r="CEY831" s="14"/>
      <c r="CEZ831" s="14"/>
      <c r="CFA831" s="14"/>
      <c r="CFB831" s="14"/>
      <c r="CFC831" s="14"/>
      <c r="CFD831" s="14"/>
      <c r="CFE831" s="14"/>
      <c r="CFF831" s="14"/>
      <c r="CFG831" s="14"/>
      <c r="CFH831" s="14"/>
      <c r="CFI831" s="14"/>
      <c r="CFJ831" s="14"/>
      <c r="CFK831" s="14"/>
      <c r="CFL831" s="14"/>
      <c r="CFM831" s="14"/>
      <c r="CFN831" s="14"/>
      <c r="CFO831" s="14"/>
      <c r="CFP831" s="14"/>
      <c r="CFQ831" s="14"/>
      <c r="CFR831" s="14"/>
      <c r="CFS831" s="14"/>
      <c r="CFT831" s="14"/>
      <c r="CFU831" s="14"/>
      <c r="CFV831" s="14"/>
      <c r="CFW831" s="14"/>
      <c r="CFX831" s="14"/>
      <c r="CFY831" s="14"/>
      <c r="CFZ831" s="14"/>
      <c r="CGA831" s="14"/>
      <c r="CGB831" s="14"/>
      <c r="CGC831" s="14"/>
      <c r="CGD831" s="14"/>
      <c r="CGE831" s="14"/>
      <c r="CGF831" s="14"/>
      <c r="CGG831" s="14"/>
      <c r="CGH831" s="14"/>
      <c r="CGI831" s="14"/>
      <c r="CGJ831" s="14"/>
      <c r="CGK831" s="14"/>
      <c r="CGL831" s="14"/>
      <c r="CGM831" s="14"/>
      <c r="CGN831" s="14"/>
      <c r="CGO831" s="14"/>
      <c r="CGP831" s="14"/>
      <c r="CGQ831" s="14"/>
      <c r="CGR831" s="14"/>
      <c r="CGS831" s="14"/>
      <c r="CGT831" s="14"/>
      <c r="CGU831" s="14"/>
      <c r="CGV831" s="14"/>
      <c r="CGW831" s="14"/>
      <c r="CGX831" s="14"/>
      <c r="CGY831" s="14"/>
      <c r="CGZ831" s="14"/>
      <c r="CHA831" s="14"/>
      <c r="CHB831" s="14"/>
      <c r="CHC831" s="14"/>
      <c r="CHD831" s="14"/>
      <c r="CHE831" s="14"/>
      <c r="CHF831" s="14"/>
      <c r="CHG831" s="14"/>
      <c r="CHH831" s="14"/>
      <c r="CHI831" s="14"/>
      <c r="CHJ831" s="14"/>
      <c r="CHK831" s="14"/>
      <c r="CHL831" s="14"/>
      <c r="CHM831" s="14"/>
      <c r="CHN831" s="14"/>
      <c r="CHO831" s="14"/>
      <c r="CHP831" s="14"/>
      <c r="CHQ831" s="14"/>
      <c r="CHR831" s="14"/>
      <c r="CHS831" s="14"/>
      <c r="CHT831" s="14"/>
      <c r="CHU831" s="14"/>
      <c r="CHV831" s="14"/>
      <c r="CHW831" s="14"/>
      <c r="CHX831" s="14"/>
      <c r="CHY831" s="14"/>
      <c r="CHZ831" s="14"/>
      <c r="CIA831" s="14"/>
      <c r="CIB831" s="14"/>
      <c r="CIC831" s="14"/>
      <c r="CID831" s="14"/>
      <c r="CIE831" s="14"/>
      <c r="CIF831" s="14"/>
      <c r="CIG831" s="14"/>
      <c r="CIH831" s="14"/>
      <c r="CII831" s="14"/>
      <c r="CIJ831" s="14"/>
      <c r="CIK831" s="14"/>
      <c r="CIL831" s="14"/>
      <c r="CIM831" s="14"/>
      <c r="CIN831" s="14"/>
      <c r="CIO831" s="14"/>
      <c r="CIP831" s="14"/>
      <c r="CIQ831" s="14"/>
      <c r="CIR831" s="14"/>
      <c r="CIS831" s="14"/>
      <c r="CIT831" s="14"/>
      <c r="CIU831" s="14"/>
      <c r="CIV831" s="14"/>
      <c r="CIW831" s="14"/>
      <c r="CIX831" s="14"/>
      <c r="CIY831" s="14"/>
      <c r="CIZ831" s="14"/>
      <c r="CJA831" s="14"/>
      <c r="CJB831" s="14"/>
      <c r="CJC831" s="14"/>
      <c r="CJD831" s="14"/>
      <c r="CJE831" s="14"/>
      <c r="CJF831" s="14"/>
      <c r="CJG831" s="14"/>
      <c r="CJH831" s="14"/>
      <c r="CJI831" s="14"/>
      <c r="CJJ831" s="14"/>
      <c r="CJK831" s="14"/>
      <c r="CJL831" s="14"/>
      <c r="CJM831" s="14"/>
      <c r="CJN831" s="14"/>
      <c r="CJO831" s="14"/>
      <c r="CJP831" s="14"/>
      <c r="CJQ831" s="14"/>
      <c r="CJR831" s="14"/>
      <c r="CJS831" s="14"/>
      <c r="CJT831" s="14"/>
      <c r="CJU831" s="14"/>
      <c r="CJV831" s="14"/>
      <c r="CJW831" s="14"/>
      <c r="CJX831" s="14"/>
      <c r="CJY831" s="14"/>
      <c r="CJZ831" s="14"/>
      <c r="CKA831" s="14"/>
      <c r="CKB831" s="14"/>
      <c r="CKC831" s="14"/>
      <c r="CKD831" s="14"/>
      <c r="CKE831" s="14"/>
      <c r="CKF831" s="14"/>
      <c r="CKG831" s="14"/>
      <c r="CKH831" s="14"/>
      <c r="CKI831" s="14"/>
      <c r="CKJ831" s="14"/>
      <c r="CKK831" s="14"/>
      <c r="CKL831" s="14"/>
      <c r="CKM831" s="14"/>
      <c r="CKN831" s="14"/>
      <c r="CKO831" s="14"/>
      <c r="CKP831" s="14"/>
      <c r="CKQ831" s="14"/>
      <c r="CKR831" s="14"/>
      <c r="CKS831" s="14"/>
      <c r="CKT831" s="14"/>
      <c r="CKU831" s="14"/>
      <c r="CKV831" s="14"/>
      <c r="CKW831" s="14"/>
      <c r="CKX831" s="14"/>
      <c r="CKY831" s="14"/>
      <c r="CKZ831" s="14"/>
      <c r="CLA831" s="14"/>
      <c r="CLB831" s="14"/>
      <c r="CLC831" s="14"/>
      <c r="CLD831" s="14"/>
      <c r="CLE831" s="14"/>
      <c r="CLF831" s="14"/>
      <c r="CLG831" s="14"/>
      <c r="CLH831" s="14"/>
      <c r="CLI831" s="14"/>
      <c r="CLJ831" s="14"/>
      <c r="CLK831" s="14"/>
      <c r="CLL831" s="14"/>
      <c r="CLM831" s="14"/>
      <c r="CLN831" s="14"/>
      <c r="CLO831" s="14"/>
      <c r="CLP831" s="14"/>
      <c r="CLQ831" s="14"/>
      <c r="CLR831" s="14"/>
      <c r="CLS831" s="14"/>
      <c r="CLT831" s="14"/>
      <c r="CLU831" s="14"/>
      <c r="CLV831" s="14"/>
      <c r="CLW831" s="14"/>
      <c r="CLX831" s="14"/>
      <c r="CLY831" s="14"/>
      <c r="CLZ831" s="14"/>
      <c r="CMA831" s="14"/>
      <c r="CMB831" s="14"/>
      <c r="CMC831" s="14"/>
      <c r="CMD831" s="14"/>
      <c r="CME831" s="14"/>
      <c r="CMF831" s="14"/>
      <c r="CMG831" s="14"/>
      <c r="CMH831" s="14"/>
      <c r="CMI831" s="14"/>
      <c r="CMJ831" s="14"/>
      <c r="CMK831" s="14"/>
      <c r="CML831" s="14"/>
      <c r="CMM831" s="14"/>
      <c r="CMN831" s="14"/>
      <c r="CMO831" s="14"/>
      <c r="CMP831" s="14"/>
      <c r="CMQ831" s="14"/>
      <c r="CMR831" s="14"/>
      <c r="CMS831" s="14"/>
      <c r="CMT831" s="14"/>
      <c r="CMU831" s="14"/>
      <c r="CMV831" s="14"/>
      <c r="CMW831" s="14"/>
      <c r="CMX831" s="14"/>
      <c r="CMY831" s="14"/>
      <c r="CMZ831" s="14"/>
      <c r="CNA831" s="14"/>
      <c r="CNB831" s="14"/>
      <c r="CNC831" s="14"/>
      <c r="CND831" s="14"/>
      <c r="CNE831" s="14"/>
      <c r="CNF831" s="14"/>
      <c r="CNG831" s="14"/>
      <c r="CNH831" s="14"/>
      <c r="CNI831" s="14"/>
      <c r="CNJ831" s="14"/>
      <c r="CNK831" s="14"/>
      <c r="CNL831" s="14"/>
      <c r="CNM831" s="14"/>
      <c r="CNN831" s="14"/>
      <c r="CNO831" s="14"/>
      <c r="CNP831" s="14"/>
      <c r="CNQ831" s="14"/>
      <c r="CNR831" s="14"/>
      <c r="CNS831" s="14"/>
      <c r="CNT831" s="14"/>
      <c r="CNU831" s="14"/>
      <c r="CNV831" s="14"/>
      <c r="CNW831" s="14"/>
      <c r="CNX831" s="14"/>
      <c r="CNY831" s="14"/>
      <c r="CNZ831" s="14"/>
      <c r="COA831" s="14"/>
      <c r="COB831" s="14"/>
      <c r="COC831" s="14"/>
      <c r="COD831" s="14"/>
      <c r="COE831" s="14"/>
      <c r="COF831" s="14"/>
      <c r="COG831" s="14"/>
      <c r="COH831" s="14"/>
      <c r="COI831" s="14"/>
      <c r="COJ831" s="14"/>
      <c r="COK831" s="14"/>
      <c r="COL831" s="14"/>
      <c r="COM831" s="14"/>
      <c r="CON831" s="14"/>
      <c r="COO831" s="14"/>
      <c r="COP831" s="14"/>
      <c r="COQ831" s="14"/>
      <c r="COR831" s="14"/>
      <c r="COS831" s="14"/>
      <c r="COT831" s="14"/>
      <c r="COU831" s="14"/>
      <c r="COV831" s="14"/>
      <c r="COW831" s="14"/>
      <c r="COX831" s="14"/>
      <c r="COY831" s="14"/>
      <c r="COZ831" s="14"/>
      <c r="CPA831" s="14"/>
      <c r="CPB831" s="14"/>
      <c r="CPC831" s="14"/>
      <c r="CPD831" s="14"/>
      <c r="CPE831" s="14"/>
      <c r="CPF831" s="14"/>
      <c r="CPG831" s="14"/>
      <c r="CPH831" s="14"/>
      <c r="CPI831" s="14"/>
      <c r="CPJ831" s="14"/>
      <c r="CPK831" s="14"/>
      <c r="CPL831" s="14"/>
      <c r="CPM831" s="14"/>
      <c r="CPN831" s="14"/>
      <c r="CPO831" s="14"/>
      <c r="CPP831" s="14"/>
      <c r="CPQ831" s="14"/>
      <c r="CPR831" s="14"/>
      <c r="CPS831" s="14"/>
      <c r="CPT831" s="14"/>
      <c r="CPU831" s="14"/>
      <c r="CPV831" s="14"/>
      <c r="CPW831" s="14"/>
      <c r="CPX831" s="14"/>
      <c r="CPY831" s="14"/>
      <c r="CPZ831" s="14"/>
      <c r="CQA831" s="14"/>
      <c r="CQB831" s="14"/>
      <c r="CQC831" s="14"/>
      <c r="CQD831" s="14"/>
      <c r="CQE831" s="14"/>
      <c r="CQF831" s="14"/>
      <c r="CQG831" s="14"/>
      <c r="CQH831" s="14"/>
      <c r="CQI831" s="14"/>
      <c r="CQJ831" s="14"/>
      <c r="CQK831" s="14"/>
      <c r="CQL831" s="14"/>
      <c r="CQM831" s="14"/>
      <c r="CQN831" s="14"/>
      <c r="CQO831" s="14"/>
      <c r="CQP831" s="14"/>
      <c r="CQQ831" s="14"/>
      <c r="CQR831" s="14"/>
      <c r="CQS831" s="14"/>
      <c r="CQT831" s="14"/>
      <c r="CQU831" s="14"/>
      <c r="CQV831" s="14"/>
      <c r="CQW831" s="14"/>
      <c r="CQX831" s="14"/>
      <c r="CQY831" s="14"/>
      <c r="CQZ831" s="14"/>
      <c r="CRA831" s="14"/>
      <c r="CRB831" s="14"/>
      <c r="CRC831" s="14"/>
      <c r="CRD831" s="14"/>
      <c r="CRE831" s="14"/>
      <c r="CRF831" s="14"/>
      <c r="CRG831" s="14"/>
      <c r="CRH831" s="14"/>
      <c r="CRI831" s="14"/>
      <c r="CRJ831" s="14"/>
      <c r="CRK831" s="14"/>
      <c r="CRL831" s="14"/>
      <c r="CRM831" s="14"/>
      <c r="CRN831" s="14"/>
      <c r="CRO831" s="14"/>
      <c r="CRP831" s="14"/>
      <c r="CRQ831" s="14"/>
      <c r="CRR831" s="14"/>
      <c r="CRS831" s="14"/>
      <c r="CRT831" s="14"/>
      <c r="CRU831" s="14"/>
      <c r="CRV831" s="14"/>
      <c r="CRW831" s="14"/>
      <c r="CRX831" s="14"/>
      <c r="CRY831" s="14"/>
      <c r="CRZ831" s="14"/>
      <c r="CSA831" s="14"/>
      <c r="CSB831" s="14"/>
      <c r="CSC831" s="14"/>
      <c r="CSD831" s="14"/>
      <c r="CSE831" s="14"/>
      <c r="CSF831" s="14"/>
      <c r="CSG831" s="14"/>
      <c r="CSH831" s="14"/>
      <c r="CSI831" s="14"/>
      <c r="CSJ831" s="14"/>
      <c r="CSK831" s="14"/>
      <c r="CSL831" s="14"/>
      <c r="CSM831" s="14"/>
      <c r="CSN831" s="14"/>
      <c r="CSO831" s="14"/>
      <c r="CSP831" s="14"/>
      <c r="CSQ831" s="14"/>
      <c r="CSR831" s="14"/>
      <c r="CSS831" s="14"/>
      <c r="CST831" s="14"/>
      <c r="CSU831" s="14"/>
      <c r="CSV831" s="14"/>
      <c r="CSW831" s="14"/>
      <c r="CSX831" s="14"/>
      <c r="CSY831" s="14"/>
      <c r="CSZ831" s="14"/>
      <c r="CTA831" s="14"/>
      <c r="CTB831" s="14"/>
      <c r="CTC831" s="14"/>
      <c r="CTD831" s="14"/>
      <c r="CTE831" s="14"/>
      <c r="CTF831" s="14"/>
      <c r="CTG831" s="14"/>
      <c r="CTH831" s="14"/>
      <c r="CTI831" s="14"/>
      <c r="CTJ831" s="14"/>
      <c r="CTK831" s="14"/>
      <c r="CTL831" s="14"/>
      <c r="CTM831" s="14"/>
      <c r="CTN831" s="14"/>
      <c r="CTO831" s="14"/>
      <c r="CTP831" s="14"/>
      <c r="CTQ831" s="14"/>
      <c r="CTR831" s="14"/>
      <c r="CTS831" s="14"/>
      <c r="CTT831" s="14"/>
      <c r="CTU831" s="14"/>
      <c r="CTV831" s="14"/>
      <c r="CTW831" s="14"/>
      <c r="CTX831" s="14"/>
      <c r="CTY831" s="14"/>
      <c r="CTZ831" s="14"/>
      <c r="CUA831" s="14"/>
      <c r="CUB831" s="14"/>
      <c r="CUC831" s="14"/>
      <c r="CUD831" s="14"/>
      <c r="CUE831" s="14"/>
      <c r="CUF831" s="14"/>
      <c r="CUG831" s="14"/>
      <c r="CUH831" s="14"/>
      <c r="CUI831" s="14"/>
      <c r="CUJ831" s="14"/>
      <c r="CUK831" s="14"/>
      <c r="CUL831" s="14"/>
      <c r="CUM831" s="14"/>
      <c r="CUN831" s="14"/>
      <c r="CUO831" s="14"/>
      <c r="CUP831" s="14"/>
      <c r="CUQ831" s="14"/>
      <c r="CUR831" s="14"/>
      <c r="CUS831" s="14"/>
      <c r="CUT831" s="14"/>
      <c r="CUU831" s="14"/>
      <c r="CUV831" s="14"/>
      <c r="CUW831" s="14"/>
      <c r="CUX831" s="14"/>
      <c r="CUY831" s="14"/>
      <c r="CUZ831" s="14"/>
      <c r="CVA831" s="14"/>
      <c r="CVB831" s="14"/>
      <c r="CVC831" s="14"/>
      <c r="CVD831" s="14"/>
      <c r="CVE831" s="14"/>
      <c r="CVF831" s="14"/>
      <c r="CVG831" s="14"/>
      <c r="CVH831" s="14"/>
      <c r="CVI831" s="14"/>
      <c r="CVJ831" s="14"/>
      <c r="CVK831" s="14"/>
      <c r="CVL831" s="14"/>
      <c r="CVM831" s="14"/>
      <c r="CVN831" s="14"/>
      <c r="CVO831" s="14"/>
      <c r="CVP831" s="14"/>
      <c r="CVQ831" s="14"/>
      <c r="CVR831" s="14"/>
      <c r="CVS831" s="14"/>
      <c r="CVT831" s="14"/>
      <c r="CVU831" s="14"/>
      <c r="CVV831" s="14"/>
      <c r="CVW831" s="14"/>
      <c r="CVX831" s="14"/>
      <c r="CVY831" s="14"/>
      <c r="CVZ831" s="14"/>
      <c r="CWA831" s="14"/>
      <c r="CWB831" s="14"/>
      <c r="CWC831" s="14"/>
      <c r="CWD831" s="14"/>
      <c r="CWE831" s="14"/>
      <c r="CWF831" s="14"/>
      <c r="CWG831" s="14"/>
      <c r="CWH831" s="14"/>
      <c r="CWI831" s="14"/>
      <c r="CWJ831" s="14"/>
      <c r="CWK831" s="14"/>
      <c r="CWL831" s="14"/>
      <c r="CWM831" s="14"/>
      <c r="CWN831" s="14"/>
      <c r="CWO831" s="14"/>
      <c r="CWP831" s="14"/>
      <c r="CWQ831" s="14"/>
      <c r="CWR831" s="14"/>
      <c r="CWS831" s="14"/>
      <c r="CWT831" s="14"/>
      <c r="CWU831" s="14"/>
      <c r="CWV831" s="14"/>
      <c r="CWW831" s="14"/>
      <c r="CWX831" s="14"/>
      <c r="CWY831" s="14"/>
      <c r="CWZ831" s="14"/>
      <c r="CXA831" s="14"/>
      <c r="CXB831" s="14"/>
      <c r="CXC831" s="14"/>
      <c r="CXD831" s="14"/>
      <c r="CXE831" s="14"/>
      <c r="CXF831" s="14"/>
      <c r="CXG831" s="14"/>
      <c r="CXH831" s="14"/>
      <c r="CXI831" s="14"/>
      <c r="CXJ831" s="14"/>
      <c r="CXK831" s="14"/>
      <c r="CXL831" s="14"/>
      <c r="CXM831" s="14"/>
      <c r="CXN831" s="14"/>
      <c r="CXO831" s="14"/>
      <c r="CXP831" s="14"/>
      <c r="CXQ831" s="14"/>
      <c r="CXR831" s="14"/>
      <c r="CXS831" s="14"/>
      <c r="CXT831" s="14"/>
      <c r="CXU831" s="14"/>
      <c r="CXV831" s="14"/>
      <c r="CXW831" s="14"/>
      <c r="CXX831" s="14"/>
      <c r="CXY831" s="14"/>
      <c r="CXZ831" s="14"/>
      <c r="CYA831" s="14"/>
      <c r="CYB831" s="14"/>
      <c r="CYC831" s="14"/>
      <c r="CYD831" s="14"/>
      <c r="CYE831" s="14"/>
      <c r="CYF831" s="14"/>
      <c r="CYG831" s="14"/>
      <c r="CYH831" s="14"/>
      <c r="CYI831" s="14"/>
      <c r="CYJ831" s="14"/>
      <c r="CYK831" s="14"/>
      <c r="CYL831" s="14"/>
      <c r="CYM831" s="14"/>
      <c r="CYN831" s="14"/>
      <c r="CYO831" s="14"/>
      <c r="CYP831" s="14"/>
      <c r="CYQ831" s="14"/>
      <c r="CYR831" s="14"/>
      <c r="CYS831" s="14"/>
      <c r="CYT831" s="14"/>
      <c r="CYU831" s="14"/>
      <c r="CYV831" s="14"/>
      <c r="CYW831" s="14"/>
      <c r="CYX831" s="14"/>
      <c r="CYY831" s="14"/>
      <c r="CYZ831" s="14"/>
      <c r="CZA831" s="14"/>
      <c r="CZB831" s="14"/>
      <c r="CZC831" s="14"/>
      <c r="CZD831" s="14"/>
      <c r="CZE831" s="14"/>
      <c r="CZF831" s="14"/>
      <c r="CZG831" s="14"/>
      <c r="CZH831" s="14"/>
      <c r="CZI831" s="14"/>
      <c r="CZJ831" s="14"/>
      <c r="CZK831" s="14"/>
      <c r="CZL831" s="14"/>
      <c r="CZM831" s="14"/>
      <c r="CZN831" s="14"/>
      <c r="CZO831" s="14"/>
      <c r="CZP831" s="14"/>
      <c r="CZQ831" s="14"/>
      <c r="CZR831" s="14"/>
      <c r="CZS831" s="14"/>
      <c r="CZT831" s="14"/>
      <c r="CZU831" s="14"/>
      <c r="CZV831" s="14"/>
      <c r="CZW831" s="14"/>
      <c r="CZX831" s="14"/>
      <c r="CZY831" s="14"/>
      <c r="CZZ831" s="14"/>
      <c r="DAA831" s="14"/>
      <c r="DAB831" s="14"/>
      <c r="DAC831" s="14"/>
      <c r="DAD831" s="14"/>
      <c r="DAE831" s="14"/>
      <c r="DAF831" s="14"/>
      <c r="DAG831" s="14"/>
      <c r="DAH831" s="14"/>
      <c r="DAI831" s="14"/>
      <c r="DAJ831" s="14"/>
      <c r="DAK831" s="14"/>
      <c r="DAL831" s="14"/>
      <c r="DAM831" s="14"/>
      <c r="DAN831" s="14"/>
      <c r="DAO831" s="14"/>
      <c r="DAP831" s="14"/>
      <c r="DAQ831" s="14"/>
      <c r="DAR831" s="14"/>
      <c r="DAS831" s="14"/>
      <c r="DAT831" s="14"/>
      <c r="DAU831" s="14"/>
      <c r="DAV831" s="14"/>
      <c r="DAW831" s="14"/>
      <c r="DAX831" s="14"/>
      <c r="DAY831" s="14"/>
      <c r="DAZ831" s="14"/>
      <c r="DBA831" s="14"/>
      <c r="DBB831" s="14"/>
      <c r="DBC831" s="14"/>
      <c r="DBD831" s="14"/>
      <c r="DBE831" s="14"/>
      <c r="DBF831" s="14"/>
      <c r="DBG831" s="14"/>
      <c r="DBH831" s="14"/>
      <c r="DBI831" s="14"/>
      <c r="DBJ831" s="14"/>
      <c r="DBK831" s="14"/>
      <c r="DBL831" s="14"/>
      <c r="DBM831" s="14"/>
      <c r="DBN831" s="14"/>
      <c r="DBO831" s="14"/>
      <c r="DBP831" s="14"/>
      <c r="DBQ831" s="14"/>
      <c r="DBR831" s="14"/>
      <c r="DBS831" s="14"/>
      <c r="DBT831" s="14"/>
      <c r="DBU831" s="14"/>
      <c r="DBV831" s="14"/>
      <c r="DBW831" s="14"/>
      <c r="DBX831" s="14"/>
      <c r="DBY831" s="14"/>
      <c r="DBZ831" s="14"/>
      <c r="DCA831" s="14"/>
      <c r="DCB831" s="14"/>
      <c r="DCC831" s="14"/>
      <c r="DCD831" s="14"/>
      <c r="DCE831" s="14"/>
      <c r="DCF831" s="14"/>
      <c r="DCG831" s="14"/>
      <c r="DCH831" s="14"/>
      <c r="DCI831" s="14"/>
      <c r="DCJ831" s="14"/>
      <c r="DCK831" s="14"/>
      <c r="DCL831" s="14"/>
      <c r="DCM831" s="14"/>
      <c r="DCN831" s="14"/>
      <c r="DCO831" s="14"/>
      <c r="DCP831" s="14"/>
      <c r="DCQ831" s="14"/>
      <c r="DCR831" s="14"/>
      <c r="DCS831" s="14"/>
      <c r="DCT831" s="14"/>
      <c r="DCU831" s="14"/>
      <c r="DCV831" s="14"/>
      <c r="DCW831" s="14"/>
      <c r="DCX831" s="14"/>
      <c r="DCY831" s="14"/>
      <c r="DCZ831" s="14"/>
      <c r="DDA831" s="14"/>
      <c r="DDB831" s="14"/>
      <c r="DDC831" s="14"/>
      <c r="DDD831" s="14"/>
      <c r="DDE831" s="14"/>
      <c r="DDF831" s="14"/>
      <c r="DDG831" s="14"/>
      <c r="DDH831" s="14"/>
      <c r="DDI831" s="14"/>
      <c r="DDJ831" s="14"/>
      <c r="DDK831" s="14"/>
      <c r="DDL831" s="14"/>
      <c r="DDM831" s="14"/>
      <c r="DDN831" s="14"/>
      <c r="DDO831" s="14"/>
      <c r="DDP831" s="14"/>
      <c r="DDQ831" s="14"/>
      <c r="DDR831" s="14"/>
      <c r="DDS831" s="14"/>
      <c r="DDT831" s="14"/>
      <c r="DDU831" s="14"/>
      <c r="DDV831" s="14"/>
      <c r="DDW831" s="14"/>
      <c r="DDX831" s="14"/>
      <c r="DDY831" s="14"/>
      <c r="DDZ831" s="14"/>
      <c r="DEA831" s="14"/>
      <c r="DEB831" s="14"/>
      <c r="DEC831" s="14"/>
      <c r="DED831" s="14"/>
      <c r="DEE831" s="14"/>
      <c r="DEF831" s="14"/>
      <c r="DEG831" s="14"/>
      <c r="DEH831" s="14"/>
      <c r="DEI831" s="14"/>
      <c r="DEJ831" s="14"/>
      <c r="DEK831" s="14"/>
      <c r="DEL831" s="14"/>
      <c r="DEM831" s="14"/>
      <c r="DEN831" s="14"/>
      <c r="DEO831" s="14"/>
      <c r="DEP831" s="14"/>
      <c r="DEQ831" s="14"/>
      <c r="DER831" s="14"/>
      <c r="DES831" s="14"/>
      <c r="DET831" s="14"/>
      <c r="DEU831" s="14"/>
      <c r="DEV831" s="14"/>
      <c r="DEW831" s="14"/>
      <c r="DEX831" s="14"/>
      <c r="DEY831" s="14"/>
      <c r="DEZ831" s="14"/>
      <c r="DFA831" s="14"/>
      <c r="DFB831" s="14"/>
      <c r="DFC831" s="14"/>
      <c r="DFD831" s="14"/>
      <c r="DFE831" s="14"/>
      <c r="DFF831" s="14"/>
      <c r="DFG831" s="14"/>
      <c r="DFH831" s="14"/>
      <c r="DFI831" s="14"/>
      <c r="DFJ831" s="14"/>
      <c r="DFK831" s="14"/>
      <c r="DFL831" s="14"/>
      <c r="DFM831" s="14"/>
      <c r="DFN831" s="14"/>
      <c r="DFO831" s="14"/>
      <c r="DFP831" s="14"/>
      <c r="DFQ831" s="14"/>
      <c r="DFR831" s="14"/>
      <c r="DFS831" s="14"/>
      <c r="DFT831" s="14"/>
      <c r="DFU831" s="14"/>
      <c r="DFV831" s="14"/>
      <c r="DFW831" s="14"/>
      <c r="DFX831" s="14"/>
      <c r="DFY831" s="14"/>
      <c r="DFZ831" s="14"/>
      <c r="DGA831" s="14"/>
      <c r="DGB831" s="14"/>
      <c r="DGC831" s="14"/>
      <c r="DGD831" s="14"/>
      <c r="DGE831" s="14"/>
      <c r="DGF831" s="14"/>
      <c r="DGG831" s="14"/>
      <c r="DGH831" s="14"/>
      <c r="DGI831" s="14"/>
      <c r="DGJ831" s="14"/>
      <c r="DGK831" s="14"/>
      <c r="DGL831" s="14"/>
      <c r="DGM831" s="14"/>
      <c r="DGN831" s="14"/>
      <c r="DGO831" s="14"/>
      <c r="DGP831" s="14"/>
      <c r="DGQ831" s="14"/>
      <c r="DGR831" s="14"/>
      <c r="DGS831" s="14"/>
      <c r="DGT831" s="14"/>
      <c r="DGU831" s="14"/>
      <c r="DGV831" s="14"/>
      <c r="DGW831" s="14"/>
      <c r="DGX831" s="14"/>
      <c r="DGY831" s="14"/>
      <c r="DGZ831" s="14"/>
      <c r="DHA831" s="14"/>
      <c r="DHB831" s="14"/>
      <c r="DHC831" s="14"/>
      <c r="DHD831" s="14"/>
      <c r="DHE831" s="14"/>
      <c r="DHF831" s="14"/>
      <c r="DHG831" s="14"/>
      <c r="DHH831" s="14"/>
      <c r="DHI831" s="14"/>
      <c r="DHJ831" s="14"/>
      <c r="DHK831" s="14"/>
      <c r="DHL831" s="14"/>
      <c r="DHM831" s="14"/>
      <c r="DHN831" s="14"/>
      <c r="DHO831" s="14"/>
      <c r="DHP831" s="14"/>
      <c r="DHQ831" s="14"/>
      <c r="DHR831" s="14"/>
      <c r="DHS831" s="14"/>
      <c r="DHT831" s="14"/>
      <c r="DHU831" s="14"/>
      <c r="DHV831" s="14"/>
      <c r="DHW831" s="14"/>
      <c r="DHX831" s="14"/>
      <c r="DHY831" s="14"/>
      <c r="DHZ831" s="14"/>
      <c r="DIA831" s="14"/>
      <c r="DIB831" s="14"/>
      <c r="DIC831" s="14"/>
      <c r="DID831" s="14"/>
      <c r="DIE831" s="14"/>
      <c r="DIF831" s="14"/>
      <c r="DIG831" s="14"/>
      <c r="DIH831" s="14"/>
      <c r="DII831" s="14"/>
      <c r="DIJ831" s="14"/>
      <c r="DIK831" s="14"/>
      <c r="DIL831" s="14"/>
      <c r="DIM831" s="14"/>
      <c r="DIN831" s="14"/>
      <c r="DIO831" s="14"/>
      <c r="DIP831" s="14"/>
      <c r="DIQ831" s="14"/>
      <c r="DIR831" s="14"/>
      <c r="DIS831" s="14"/>
      <c r="DIT831" s="14"/>
      <c r="DIU831" s="14"/>
      <c r="DIV831" s="14"/>
      <c r="DIW831" s="14"/>
      <c r="DIX831" s="14"/>
      <c r="DIY831" s="14"/>
      <c r="DIZ831" s="14"/>
      <c r="DJA831" s="14"/>
      <c r="DJB831" s="14"/>
      <c r="DJC831" s="14"/>
      <c r="DJD831" s="14"/>
      <c r="DJE831" s="14"/>
      <c r="DJF831" s="14"/>
      <c r="DJG831" s="14"/>
      <c r="DJH831" s="14"/>
      <c r="DJI831" s="14"/>
      <c r="DJJ831" s="14"/>
      <c r="DJK831" s="14"/>
      <c r="DJL831" s="14"/>
      <c r="DJM831" s="14"/>
      <c r="DJN831" s="14"/>
      <c r="DJO831" s="14"/>
      <c r="DJP831" s="14"/>
      <c r="DJQ831" s="14"/>
      <c r="DJR831" s="14"/>
      <c r="DJS831" s="14"/>
      <c r="DJT831" s="14"/>
      <c r="DJU831" s="14"/>
      <c r="DJV831" s="14"/>
      <c r="DJW831" s="14"/>
      <c r="DJX831" s="14"/>
      <c r="DJY831" s="14"/>
      <c r="DJZ831" s="14"/>
      <c r="DKA831" s="14"/>
      <c r="DKB831" s="14"/>
      <c r="DKC831" s="14"/>
      <c r="DKD831" s="14"/>
      <c r="DKE831" s="14"/>
      <c r="DKF831" s="14"/>
      <c r="DKG831" s="14"/>
      <c r="DKH831" s="14"/>
      <c r="DKI831" s="14"/>
      <c r="DKJ831" s="14"/>
      <c r="DKK831" s="14"/>
      <c r="DKL831" s="14"/>
      <c r="DKM831" s="14"/>
      <c r="DKN831" s="14"/>
      <c r="DKO831" s="14"/>
      <c r="DKP831" s="14"/>
      <c r="DKQ831" s="14"/>
      <c r="DKR831" s="14"/>
      <c r="DKS831" s="14"/>
      <c r="DKT831" s="14"/>
      <c r="DKU831" s="14"/>
      <c r="DKV831" s="14"/>
      <c r="DKW831" s="14"/>
      <c r="DKX831" s="14"/>
      <c r="DKY831" s="14"/>
      <c r="DKZ831" s="14"/>
      <c r="DLA831" s="14"/>
      <c r="DLB831" s="14"/>
      <c r="DLC831" s="14"/>
      <c r="DLD831" s="14"/>
      <c r="DLE831" s="14"/>
      <c r="DLF831" s="14"/>
      <c r="DLG831" s="14"/>
      <c r="DLH831" s="14"/>
      <c r="DLI831" s="14"/>
      <c r="DLJ831" s="14"/>
      <c r="DLK831" s="14"/>
      <c r="DLL831" s="14"/>
      <c r="DLM831" s="14"/>
      <c r="DLN831" s="14"/>
      <c r="DLO831" s="14"/>
      <c r="DLP831" s="14"/>
      <c r="DLQ831" s="14"/>
      <c r="DLR831" s="14"/>
      <c r="DLS831" s="14"/>
      <c r="DLT831" s="14"/>
      <c r="DLU831" s="14"/>
      <c r="DLV831" s="14"/>
      <c r="DLW831" s="14"/>
      <c r="DLX831" s="14"/>
      <c r="DLY831" s="14"/>
      <c r="DLZ831" s="14"/>
      <c r="DMA831" s="14"/>
      <c r="DMB831" s="14"/>
      <c r="DMC831" s="14"/>
      <c r="DMD831" s="14"/>
      <c r="DME831" s="14"/>
      <c r="DMF831" s="14"/>
      <c r="DMG831" s="14"/>
      <c r="DMH831" s="14"/>
      <c r="DMI831" s="14"/>
      <c r="DMJ831" s="14"/>
      <c r="DMK831" s="14"/>
      <c r="DML831" s="14"/>
      <c r="DMM831" s="14"/>
      <c r="DMN831" s="14"/>
      <c r="DMO831" s="14"/>
      <c r="DMP831" s="14"/>
      <c r="DMQ831" s="14"/>
      <c r="DMR831" s="14"/>
      <c r="DMS831" s="14"/>
      <c r="DMT831" s="14"/>
      <c r="DMU831" s="14"/>
      <c r="DMV831" s="14"/>
      <c r="DMW831" s="14"/>
      <c r="DMX831" s="14"/>
      <c r="DMY831" s="14"/>
      <c r="DMZ831" s="14"/>
      <c r="DNA831" s="14"/>
      <c r="DNB831" s="14"/>
      <c r="DNC831" s="14"/>
      <c r="DND831" s="14"/>
      <c r="DNE831" s="14"/>
      <c r="DNF831" s="14"/>
      <c r="DNG831" s="14"/>
      <c r="DNH831" s="14"/>
      <c r="DNI831" s="14"/>
      <c r="DNJ831" s="14"/>
      <c r="DNK831" s="14"/>
      <c r="DNL831" s="14"/>
      <c r="DNM831" s="14"/>
      <c r="DNN831" s="14"/>
      <c r="DNO831" s="14"/>
      <c r="DNP831" s="14"/>
      <c r="DNQ831" s="14"/>
      <c r="DNR831" s="14"/>
      <c r="DNS831" s="14"/>
      <c r="DNT831" s="14"/>
      <c r="DNU831" s="14"/>
      <c r="DNV831" s="14"/>
      <c r="DNW831" s="14"/>
      <c r="DNX831" s="14"/>
      <c r="DNY831" s="14"/>
      <c r="DNZ831" s="14"/>
      <c r="DOA831" s="14"/>
      <c r="DOB831" s="14"/>
      <c r="DOC831" s="14"/>
      <c r="DOD831" s="14"/>
      <c r="DOE831" s="14"/>
      <c r="DOF831" s="14"/>
      <c r="DOG831" s="14"/>
      <c r="DOH831" s="14"/>
      <c r="DOI831" s="14"/>
      <c r="DOJ831" s="14"/>
      <c r="DOK831" s="14"/>
      <c r="DOL831" s="14"/>
      <c r="DOM831" s="14"/>
      <c r="DON831" s="14"/>
      <c r="DOO831" s="14"/>
      <c r="DOP831" s="14"/>
      <c r="DOQ831" s="14"/>
      <c r="DOR831" s="14"/>
      <c r="DOS831" s="14"/>
      <c r="DOT831" s="14"/>
      <c r="DOU831" s="14"/>
      <c r="DOV831" s="14"/>
      <c r="DOW831" s="14"/>
      <c r="DOX831" s="14"/>
      <c r="DOY831" s="14"/>
      <c r="DOZ831" s="14"/>
      <c r="DPA831" s="14"/>
      <c r="DPB831" s="14"/>
      <c r="DPC831" s="14"/>
      <c r="DPD831" s="14"/>
      <c r="DPE831" s="14"/>
      <c r="DPF831" s="14"/>
      <c r="DPG831" s="14"/>
      <c r="DPH831" s="14"/>
      <c r="DPI831" s="14"/>
      <c r="DPJ831" s="14"/>
      <c r="DPK831" s="14"/>
      <c r="DPL831" s="14"/>
      <c r="DPM831" s="14"/>
      <c r="DPN831" s="14"/>
      <c r="DPO831" s="14"/>
      <c r="DPP831" s="14"/>
      <c r="DPQ831" s="14"/>
      <c r="DPR831" s="14"/>
      <c r="DPS831" s="14"/>
      <c r="DPT831" s="14"/>
      <c r="DPU831" s="14"/>
      <c r="DPV831" s="14"/>
      <c r="DPW831" s="14"/>
      <c r="DPX831" s="14"/>
      <c r="DPY831" s="14"/>
      <c r="DPZ831" s="14"/>
      <c r="DQA831" s="14"/>
      <c r="DQB831" s="14"/>
      <c r="DQC831" s="14"/>
      <c r="DQD831" s="14"/>
      <c r="DQE831" s="14"/>
      <c r="DQF831" s="14"/>
      <c r="DQG831" s="14"/>
      <c r="DQH831" s="14"/>
      <c r="DQI831" s="14"/>
      <c r="DQJ831" s="14"/>
      <c r="DQK831" s="14"/>
      <c r="DQL831" s="14"/>
      <c r="DQM831" s="14"/>
      <c r="DQN831" s="14"/>
      <c r="DQO831" s="14"/>
      <c r="DQP831" s="14"/>
      <c r="DQQ831" s="14"/>
      <c r="DQR831" s="14"/>
      <c r="DQS831" s="14"/>
      <c r="DQT831" s="14"/>
      <c r="DQU831" s="14"/>
      <c r="DQV831" s="14"/>
      <c r="DQW831" s="14"/>
      <c r="DQX831" s="14"/>
      <c r="DQY831" s="14"/>
      <c r="DQZ831" s="14"/>
      <c r="DRA831" s="14"/>
      <c r="DRB831" s="14"/>
      <c r="DRC831" s="14"/>
      <c r="DRD831" s="14"/>
      <c r="DRE831" s="14"/>
      <c r="DRF831" s="14"/>
      <c r="DRG831" s="14"/>
      <c r="DRH831" s="14"/>
      <c r="DRI831" s="14"/>
      <c r="DRJ831" s="14"/>
      <c r="DRK831" s="14"/>
      <c r="DRL831" s="14"/>
      <c r="DRM831" s="14"/>
      <c r="DRN831" s="14"/>
      <c r="DRO831" s="14"/>
      <c r="DRP831" s="14"/>
      <c r="DRQ831" s="14"/>
      <c r="DRR831" s="14"/>
      <c r="DRS831" s="14"/>
      <c r="DRT831" s="14"/>
      <c r="DRU831" s="14"/>
      <c r="DRV831" s="14"/>
      <c r="DRW831" s="14"/>
      <c r="DRX831" s="14"/>
      <c r="DRY831" s="14"/>
      <c r="DRZ831" s="14"/>
      <c r="DSA831" s="14"/>
      <c r="DSB831" s="14"/>
      <c r="DSC831" s="14"/>
      <c r="DSD831" s="14"/>
      <c r="DSE831" s="14"/>
      <c r="DSF831" s="14"/>
      <c r="DSG831" s="14"/>
      <c r="DSH831" s="14"/>
      <c r="DSI831" s="14"/>
      <c r="DSJ831" s="14"/>
      <c r="DSK831" s="14"/>
      <c r="DSL831" s="14"/>
      <c r="DSM831" s="14"/>
      <c r="DSN831" s="14"/>
      <c r="DSO831" s="14"/>
      <c r="DSP831" s="14"/>
      <c r="DSQ831" s="14"/>
      <c r="DSR831" s="14"/>
      <c r="DSS831" s="14"/>
      <c r="DST831" s="14"/>
      <c r="DSU831" s="14"/>
      <c r="DSV831" s="14"/>
      <c r="DSW831" s="14"/>
      <c r="DSX831" s="14"/>
      <c r="DSY831" s="14"/>
      <c r="DSZ831" s="14"/>
      <c r="DTA831" s="14"/>
      <c r="DTB831" s="14"/>
      <c r="DTC831" s="14"/>
      <c r="DTD831" s="14"/>
      <c r="DTE831" s="14"/>
      <c r="DTF831" s="14"/>
      <c r="DTG831" s="14"/>
      <c r="DTH831" s="14"/>
      <c r="DTI831" s="14"/>
      <c r="DTJ831" s="14"/>
      <c r="DTK831" s="14"/>
      <c r="DTL831" s="14"/>
      <c r="DTM831" s="14"/>
      <c r="DTN831" s="14"/>
      <c r="DTO831" s="14"/>
      <c r="DTP831" s="14"/>
      <c r="DTQ831" s="14"/>
      <c r="DTR831" s="14"/>
      <c r="DTS831" s="14"/>
      <c r="DTT831" s="14"/>
      <c r="DTU831" s="14"/>
      <c r="DTV831" s="14"/>
      <c r="DTW831" s="14"/>
      <c r="DTX831" s="14"/>
      <c r="DTY831" s="14"/>
      <c r="DTZ831" s="14"/>
      <c r="DUA831" s="14"/>
      <c r="DUB831" s="14"/>
      <c r="DUC831" s="14"/>
      <c r="DUD831" s="14"/>
      <c r="DUE831" s="14"/>
      <c r="DUF831" s="14"/>
      <c r="DUG831" s="14"/>
      <c r="DUH831" s="14"/>
      <c r="DUI831" s="14"/>
      <c r="DUJ831" s="14"/>
      <c r="DUK831" s="14"/>
      <c r="DUL831" s="14"/>
      <c r="DUM831" s="14"/>
      <c r="DUN831" s="14"/>
      <c r="DUO831" s="14"/>
      <c r="DUP831" s="14"/>
      <c r="DUQ831" s="14"/>
      <c r="DUR831" s="14"/>
      <c r="DUS831" s="14"/>
      <c r="DUT831" s="14"/>
      <c r="DUU831" s="14"/>
      <c r="DUV831" s="14"/>
      <c r="DUW831" s="14"/>
      <c r="DUX831" s="14"/>
      <c r="DUY831" s="14"/>
      <c r="DUZ831" s="14"/>
      <c r="DVA831" s="14"/>
      <c r="DVB831" s="14"/>
      <c r="DVC831" s="14"/>
      <c r="DVD831" s="14"/>
      <c r="DVE831" s="14"/>
      <c r="DVF831" s="14"/>
      <c r="DVG831" s="14"/>
      <c r="DVH831" s="14"/>
      <c r="DVI831" s="14"/>
      <c r="DVJ831" s="14"/>
      <c r="DVK831" s="14"/>
      <c r="DVL831" s="14"/>
      <c r="DVM831" s="14"/>
      <c r="DVN831" s="14"/>
      <c r="DVO831" s="14"/>
      <c r="DVP831" s="14"/>
      <c r="DVQ831" s="14"/>
      <c r="DVR831" s="14"/>
      <c r="DVS831" s="14"/>
      <c r="DVT831" s="14"/>
      <c r="DVU831" s="14"/>
      <c r="DVV831" s="14"/>
      <c r="DVW831" s="14"/>
      <c r="DVX831" s="14"/>
      <c r="DVY831" s="14"/>
      <c r="DVZ831" s="14"/>
      <c r="DWA831" s="14"/>
      <c r="DWB831" s="14"/>
      <c r="DWC831" s="14"/>
      <c r="DWD831" s="14"/>
      <c r="DWE831" s="14"/>
      <c r="DWF831" s="14"/>
      <c r="DWG831" s="14"/>
      <c r="DWH831" s="14"/>
      <c r="DWI831" s="14"/>
      <c r="DWJ831" s="14"/>
      <c r="DWK831" s="14"/>
      <c r="DWL831" s="14"/>
      <c r="DWM831" s="14"/>
      <c r="DWN831" s="14"/>
      <c r="DWO831" s="14"/>
      <c r="DWP831" s="14"/>
      <c r="DWQ831" s="14"/>
      <c r="DWR831" s="14"/>
      <c r="DWS831" s="14"/>
      <c r="DWT831" s="14"/>
      <c r="DWU831" s="14"/>
      <c r="DWV831" s="14"/>
      <c r="DWW831" s="14"/>
      <c r="DWX831" s="14"/>
      <c r="DWY831" s="14"/>
      <c r="DWZ831" s="14"/>
      <c r="DXA831" s="14"/>
      <c r="DXB831" s="14"/>
      <c r="DXC831" s="14"/>
      <c r="DXD831" s="14"/>
      <c r="DXE831" s="14"/>
      <c r="DXF831" s="14"/>
      <c r="DXG831" s="14"/>
      <c r="DXH831" s="14"/>
      <c r="DXI831" s="14"/>
      <c r="DXJ831" s="14"/>
      <c r="DXK831" s="14"/>
      <c r="DXL831" s="14"/>
      <c r="DXM831" s="14"/>
      <c r="DXN831" s="14"/>
      <c r="DXO831" s="14"/>
      <c r="DXP831" s="14"/>
      <c r="DXQ831" s="14"/>
      <c r="DXR831" s="14"/>
      <c r="DXS831" s="14"/>
      <c r="DXT831" s="14"/>
      <c r="DXU831" s="14"/>
      <c r="DXV831" s="14"/>
      <c r="DXW831" s="14"/>
      <c r="DXX831" s="14"/>
      <c r="DXY831" s="14"/>
      <c r="DXZ831" s="14"/>
      <c r="DYA831" s="14"/>
      <c r="DYB831" s="14"/>
      <c r="DYC831" s="14"/>
      <c r="DYD831" s="14"/>
      <c r="DYE831" s="14"/>
      <c r="DYF831" s="14"/>
      <c r="DYG831" s="14"/>
      <c r="DYH831" s="14"/>
      <c r="DYI831" s="14"/>
      <c r="DYJ831" s="14"/>
      <c r="DYK831" s="14"/>
      <c r="DYL831" s="14"/>
      <c r="DYM831" s="14"/>
      <c r="DYN831" s="14"/>
      <c r="DYO831" s="14"/>
      <c r="DYP831" s="14"/>
      <c r="DYQ831" s="14"/>
      <c r="DYR831" s="14"/>
      <c r="DYS831" s="14"/>
      <c r="DYT831" s="14"/>
      <c r="DYU831" s="14"/>
      <c r="DYV831" s="14"/>
      <c r="DYW831" s="14"/>
      <c r="DYX831" s="14"/>
      <c r="DYY831" s="14"/>
      <c r="DYZ831" s="14"/>
      <c r="DZA831" s="14"/>
      <c r="DZB831" s="14"/>
      <c r="DZC831" s="14"/>
      <c r="DZD831" s="14"/>
      <c r="DZE831" s="14"/>
      <c r="DZF831" s="14"/>
      <c r="DZG831" s="14"/>
      <c r="DZH831" s="14"/>
      <c r="DZI831" s="14"/>
      <c r="DZJ831" s="14"/>
      <c r="DZK831" s="14"/>
      <c r="DZL831" s="14"/>
      <c r="DZM831" s="14"/>
      <c r="DZN831" s="14"/>
      <c r="DZO831" s="14"/>
      <c r="DZP831" s="14"/>
      <c r="DZQ831" s="14"/>
      <c r="DZR831" s="14"/>
      <c r="DZS831" s="14"/>
      <c r="DZT831" s="14"/>
      <c r="DZU831" s="14"/>
      <c r="DZV831" s="14"/>
      <c r="DZW831" s="14"/>
      <c r="DZX831" s="14"/>
      <c r="DZY831" s="14"/>
      <c r="DZZ831" s="14"/>
      <c r="EAA831" s="14"/>
      <c r="EAB831" s="14"/>
      <c r="EAC831" s="14"/>
      <c r="EAD831" s="14"/>
      <c r="EAE831" s="14"/>
      <c r="EAF831" s="14"/>
      <c r="EAG831" s="14"/>
      <c r="EAH831" s="14"/>
      <c r="EAI831" s="14"/>
      <c r="EAJ831" s="14"/>
      <c r="EAK831" s="14"/>
      <c r="EAL831" s="14"/>
      <c r="EAM831" s="14"/>
      <c r="EAN831" s="14"/>
      <c r="EAO831" s="14"/>
      <c r="EAP831" s="14"/>
      <c r="EAQ831" s="14"/>
      <c r="EAR831" s="14"/>
      <c r="EAS831" s="14"/>
      <c r="EAT831" s="14"/>
      <c r="EAU831" s="14"/>
      <c r="EAV831" s="14"/>
      <c r="EAW831" s="14"/>
      <c r="EAX831" s="14"/>
      <c r="EAY831" s="14"/>
      <c r="EAZ831" s="14"/>
      <c r="EBA831" s="14"/>
      <c r="EBB831" s="14"/>
      <c r="EBC831" s="14"/>
      <c r="EBD831" s="14"/>
      <c r="EBE831" s="14"/>
      <c r="EBF831" s="14"/>
      <c r="EBG831" s="14"/>
      <c r="EBH831" s="14"/>
      <c r="EBI831" s="14"/>
      <c r="EBJ831" s="14"/>
      <c r="EBK831" s="14"/>
      <c r="EBL831" s="14"/>
      <c r="EBM831" s="14"/>
      <c r="EBN831" s="14"/>
      <c r="EBO831" s="14"/>
      <c r="EBP831" s="14"/>
      <c r="EBQ831" s="14"/>
      <c r="EBR831" s="14"/>
      <c r="EBS831" s="14"/>
      <c r="EBT831" s="14"/>
      <c r="EBU831" s="14"/>
      <c r="EBV831" s="14"/>
      <c r="EBW831" s="14"/>
      <c r="EBX831" s="14"/>
      <c r="EBY831" s="14"/>
      <c r="EBZ831" s="14"/>
      <c r="ECA831" s="14"/>
      <c r="ECB831" s="14"/>
      <c r="ECC831" s="14"/>
      <c r="ECD831" s="14"/>
      <c r="ECE831" s="14"/>
      <c r="ECF831" s="14"/>
      <c r="ECG831" s="14"/>
      <c r="ECH831" s="14"/>
      <c r="ECI831" s="14"/>
      <c r="ECJ831" s="14"/>
      <c r="ECK831" s="14"/>
      <c r="ECL831" s="14"/>
      <c r="ECM831" s="14"/>
      <c r="ECN831" s="14"/>
      <c r="ECO831" s="14"/>
      <c r="ECP831" s="14"/>
      <c r="ECQ831" s="14"/>
      <c r="ECR831" s="14"/>
      <c r="ECS831" s="14"/>
      <c r="ECT831" s="14"/>
      <c r="ECU831" s="14"/>
      <c r="ECV831" s="14"/>
      <c r="ECW831" s="14"/>
      <c r="ECX831" s="14"/>
      <c r="ECY831" s="14"/>
      <c r="ECZ831" s="14"/>
      <c r="EDA831" s="14"/>
      <c r="EDB831" s="14"/>
      <c r="EDC831" s="14"/>
      <c r="EDD831" s="14"/>
      <c r="EDE831" s="14"/>
      <c r="EDF831" s="14"/>
      <c r="EDG831" s="14"/>
      <c r="EDH831" s="14"/>
      <c r="EDI831" s="14"/>
      <c r="EDJ831" s="14"/>
      <c r="EDK831" s="14"/>
      <c r="EDL831" s="14"/>
      <c r="EDM831" s="14"/>
      <c r="EDN831" s="14"/>
      <c r="EDO831" s="14"/>
      <c r="EDP831" s="14"/>
      <c r="EDQ831" s="14"/>
      <c r="EDR831" s="14"/>
      <c r="EDS831" s="14"/>
      <c r="EDT831" s="14"/>
      <c r="EDU831" s="14"/>
      <c r="EDV831" s="14"/>
      <c r="EDW831" s="14"/>
      <c r="EDX831" s="14"/>
      <c r="EDY831" s="14"/>
      <c r="EDZ831" s="14"/>
      <c r="EEA831" s="14"/>
      <c r="EEB831" s="14"/>
      <c r="EEC831" s="14"/>
      <c r="EED831" s="14"/>
      <c r="EEE831" s="14"/>
      <c r="EEF831" s="14"/>
      <c r="EEG831" s="14"/>
      <c r="EEH831" s="14"/>
      <c r="EEI831" s="14"/>
      <c r="EEJ831" s="14"/>
      <c r="EEK831" s="14"/>
      <c r="EEL831" s="14"/>
      <c r="EEM831" s="14"/>
      <c r="EEN831" s="14"/>
      <c r="EEO831" s="14"/>
      <c r="EEP831" s="14"/>
      <c r="EEQ831" s="14"/>
      <c r="EER831" s="14"/>
      <c r="EES831" s="14"/>
      <c r="EET831" s="14"/>
      <c r="EEU831" s="14"/>
      <c r="EEV831" s="14"/>
      <c r="EEW831" s="14"/>
      <c r="EEX831" s="14"/>
      <c r="EEY831" s="14"/>
      <c r="EEZ831" s="14"/>
      <c r="EFA831" s="14"/>
      <c r="EFB831" s="14"/>
      <c r="EFC831" s="14"/>
      <c r="EFD831" s="14"/>
      <c r="EFE831" s="14"/>
      <c r="EFF831" s="14"/>
      <c r="EFG831" s="14"/>
      <c r="EFH831" s="14"/>
      <c r="EFI831" s="14"/>
      <c r="EFJ831" s="14"/>
      <c r="EFK831" s="14"/>
      <c r="EFL831" s="14"/>
      <c r="EFM831" s="14"/>
      <c r="EFN831" s="14"/>
      <c r="EFO831" s="14"/>
      <c r="EFP831" s="14"/>
      <c r="EFQ831" s="14"/>
      <c r="EFR831" s="14"/>
      <c r="EFS831" s="14"/>
      <c r="EFT831" s="14"/>
      <c r="EFU831" s="14"/>
      <c r="EFV831" s="14"/>
      <c r="EFW831" s="14"/>
      <c r="EFX831" s="14"/>
      <c r="EFY831" s="14"/>
      <c r="EFZ831" s="14"/>
      <c r="EGA831" s="14"/>
      <c r="EGB831" s="14"/>
      <c r="EGC831" s="14"/>
      <c r="EGD831" s="14"/>
      <c r="EGE831" s="14"/>
      <c r="EGF831" s="14"/>
      <c r="EGG831" s="14"/>
      <c r="EGH831" s="14"/>
      <c r="EGI831" s="14"/>
      <c r="EGJ831" s="14"/>
      <c r="EGK831" s="14"/>
      <c r="EGL831" s="14"/>
      <c r="EGM831" s="14"/>
      <c r="EGN831" s="14"/>
      <c r="EGO831" s="14"/>
      <c r="EGP831" s="14"/>
      <c r="EGQ831" s="14"/>
      <c r="EGR831" s="14"/>
      <c r="EGS831" s="14"/>
      <c r="EGT831" s="14"/>
      <c r="EGU831" s="14"/>
      <c r="EGV831" s="14"/>
      <c r="EGW831" s="14"/>
      <c r="EGX831" s="14"/>
      <c r="EGY831" s="14"/>
      <c r="EGZ831" s="14"/>
      <c r="EHA831" s="14"/>
      <c r="EHB831" s="14"/>
      <c r="EHC831" s="14"/>
      <c r="EHD831" s="14"/>
      <c r="EHE831" s="14"/>
      <c r="EHF831" s="14"/>
      <c r="EHG831" s="14"/>
      <c r="EHH831" s="14"/>
      <c r="EHI831" s="14"/>
      <c r="EHJ831" s="14"/>
      <c r="EHK831" s="14"/>
      <c r="EHL831" s="14"/>
      <c r="EHM831" s="14"/>
      <c r="EHN831" s="14"/>
      <c r="EHO831" s="14"/>
      <c r="EHP831" s="14"/>
      <c r="EHQ831" s="14"/>
      <c r="EHR831" s="14"/>
      <c r="EHS831" s="14"/>
      <c r="EHT831" s="14"/>
      <c r="EHU831" s="14"/>
      <c r="EHV831" s="14"/>
      <c r="EHW831" s="14"/>
      <c r="EHX831" s="14"/>
      <c r="EHY831" s="14"/>
      <c r="EHZ831" s="14"/>
      <c r="EIA831" s="14"/>
      <c r="EIB831" s="14"/>
      <c r="EIC831" s="14"/>
      <c r="EID831" s="14"/>
      <c r="EIE831" s="14"/>
      <c r="EIF831" s="14"/>
      <c r="EIG831" s="14"/>
      <c r="EIH831" s="14"/>
      <c r="EII831" s="14"/>
      <c r="EIJ831" s="14"/>
      <c r="EIK831" s="14"/>
      <c r="EIL831" s="14"/>
      <c r="EIM831" s="14"/>
      <c r="EIN831" s="14"/>
      <c r="EIO831" s="14"/>
      <c r="EIP831" s="14"/>
      <c r="EIQ831" s="14"/>
      <c r="EIR831" s="14"/>
      <c r="EIS831" s="14"/>
      <c r="EIT831" s="14"/>
      <c r="EIU831" s="14"/>
      <c r="EIV831" s="14"/>
      <c r="EIW831" s="14"/>
      <c r="EIX831" s="14"/>
      <c r="EIY831" s="14"/>
      <c r="EIZ831" s="14"/>
      <c r="EJA831" s="14"/>
      <c r="EJB831" s="14"/>
      <c r="EJC831" s="14"/>
      <c r="EJD831" s="14"/>
      <c r="EJE831" s="14"/>
      <c r="EJF831" s="14"/>
      <c r="EJG831" s="14"/>
      <c r="EJH831" s="14"/>
      <c r="EJI831" s="14"/>
      <c r="EJJ831" s="14"/>
      <c r="EJK831" s="14"/>
      <c r="EJL831" s="14"/>
      <c r="EJM831" s="14"/>
      <c r="EJN831" s="14"/>
      <c r="EJO831" s="14"/>
      <c r="EJP831" s="14"/>
      <c r="EJQ831" s="14"/>
      <c r="EJR831" s="14"/>
      <c r="EJS831" s="14"/>
      <c r="EJT831" s="14"/>
      <c r="EJU831" s="14"/>
      <c r="EJV831" s="14"/>
      <c r="EJW831" s="14"/>
      <c r="EJX831" s="14"/>
      <c r="EJY831" s="14"/>
      <c r="EJZ831" s="14"/>
      <c r="EKA831" s="14"/>
      <c r="EKB831" s="14"/>
      <c r="EKC831" s="14"/>
      <c r="EKD831" s="14"/>
      <c r="EKE831" s="14"/>
      <c r="EKF831" s="14"/>
      <c r="EKG831" s="14"/>
      <c r="EKH831" s="14"/>
      <c r="EKI831" s="14"/>
      <c r="EKJ831" s="14"/>
      <c r="EKK831" s="14"/>
      <c r="EKL831" s="14"/>
      <c r="EKM831" s="14"/>
      <c r="EKN831" s="14"/>
      <c r="EKO831" s="14"/>
      <c r="EKP831" s="14"/>
      <c r="EKQ831" s="14"/>
      <c r="EKR831" s="14"/>
      <c r="EKS831" s="14"/>
      <c r="EKT831" s="14"/>
      <c r="EKU831" s="14"/>
      <c r="EKV831" s="14"/>
      <c r="EKW831" s="14"/>
      <c r="EKX831" s="14"/>
      <c r="EKY831" s="14"/>
      <c r="EKZ831" s="14"/>
      <c r="ELA831" s="14"/>
      <c r="ELB831" s="14"/>
      <c r="ELC831" s="14"/>
      <c r="ELD831" s="14"/>
      <c r="ELE831" s="14"/>
      <c r="ELF831" s="14"/>
      <c r="ELG831" s="14"/>
      <c r="ELH831" s="14"/>
      <c r="ELI831" s="14"/>
      <c r="ELJ831" s="14"/>
      <c r="ELK831" s="14"/>
      <c r="ELL831" s="14"/>
      <c r="ELM831" s="14"/>
      <c r="ELN831" s="14"/>
      <c r="ELO831" s="14"/>
      <c r="ELP831" s="14"/>
      <c r="ELQ831" s="14"/>
      <c r="ELR831" s="14"/>
      <c r="ELS831" s="14"/>
      <c r="ELT831" s="14"/>
      <c r="ELU831" s="14"/>
      <c r="ELV831" s="14"/>
      <c r="ELW831" s="14"/>
      <c r="ELX831" s="14"/>
      <c r="ELY831" s="14"/>
      <c r="ELZ831" s="14"/>
      <c r="EMA831" s="14"/>
      <c r="EMB831" s="14"/>
      <c r="EMC831" s="14"/>
      <c r="EMD831" s="14"/>
      <c r="EME831" s="14"/>
      <c r="EMF831" s="14"/>
      <c r="EMG831" s="14"/>
      <c r="EMH831" s="14"/>
      <c r="EMI831" s="14"/>
      <c r="EMJ831" s="14"/>
      <c r="EMK831" s="14"/>
      <c r="EML831" s="14"/>
      <c r="EMM831" s="14"/>
      <c r="EMN831" s="14"/>
      <c r="EMO831" s="14"/>
      <c r="EMP831" s="14"/>
      <c r="EMQ831" s="14"/>
      <c r="EMR831" s="14"/>
      <c r="EMS831" s="14"/>
      <c r="EMT831" s="14"/>
      <c r="EMU831" s="14"/>
      <c r="EMV831" s="14"/>
      <c r="EMW831" s="14"/>
      <c r="EMX831" s="14"/>
      <c r="EMY831" s="14"/>
      <c r="EMZ831" s="14"/>
      <c r="ENA831" s="14"/>
      <c r="ENB831" s="14"/>
      <c r="ENC831" s="14"/>
      <c r="END831" s="14"/>
      <c r="ENE831" s="14"/>
      <c r="ENF831" s="14"/>
      <c r="ENG831" s="14"/>
      <c r="ENH831" s="14"/>
      <c r="ENI831" s="14"/>
      <c r="ENJ831" s="14"/>
      <c r="ENK831" s="14"/>
      <c r="ENL831" s="14"/>
      <c r="ENM831" s="14"/>
      <c r="ENN831" s="14"/>
      <c r="ENO831" s="14"/>
      <c r="ENP831" s="14"/>
      <c r="ENQ831" s="14"/>
      <c r="ENR831" s="14"/>
      <c r="ENS831" s="14"/>
      <c r="ENT831" s="14"/>
      <c r="ENU831" s="14"/>
      <c r="ENV831" s="14"/>
      <c r="ENW831" s="14"/>
      <c r="ENX831" s="14"/>
      <c r="ENY831" s="14"/>
      <c r="ENZ831" s="14"/>
      <c r="EOA831" s="14"/>
      <c r="EOB831" s="14"/>
      <c r="EOC831" s="14"/>
      <c r="EOD831" s="14"/>
      <c r="EOE831" s="14"/>
      <c r="EOF831" s="14"/>
      <c r="EOG831" s="14"/>
      <c r="EOH831" s="14"/>
      <c r="EOI831" s="14"/>
      <c r="EOJ831" s="14"/>
      <c r="EOK831" s="14"/>
      <c r="EOL831" s="14"/>
      <c r="EOM831" s="14"/>
      <c r="EON831" s="14"/>
      <c r="EOO831" s="14"/>
      <c r="EOP831" s="14"/>
      <c r="EOQ831" s="14"/>
      <c r="EOR831" s="14"/>
      <c r="EOS831" s="14"/>
      <c r="EOT831" s="14"/>
      <c r="EOU831" s="14"/>
      <c r="EOV831" s="14"/>
      <c r="EOW831" s="14"/>
      <c r="EOX831" s="14"/>
      <c r="EOY831" s="14"/>
      <c r="EOZ831" s="14"/>
      <c r="EPA831" s="14"/>
      <c r="EPB831" s="14"/>
      <c r="EPC831" s="14"/>
      <c r="EPD831" s="14"/>
      <c r="EPE831" s="14"/>
      <c r="EPF831" s="14"/>
      <c r="EPG831" s="14"/>
      <c r="EPH831" s="14"/>
      <c r="EPI831" s="14"/>
      <c r="EPJ831" s="14"/>
      <c r="EPK831" s="14"/>
      <c r="EPL831" s="14"/>
      <c r="EPM831" s="14"/>
      <c r="EPN831" s="14"/>
      <c r="EPO831" s="14"/>
      <c r="EPP831" s="14"/>
      <c r="EPQ831" s="14"/>
      <c r="EPR831" s="14"/>
      <c r="EPS831" s="14"/>
      <c r="EPT831" s="14"/>
      <c r="EPU831" s="14"/>
      <c r="EPV831" s="14"/>
      <c r="EPW831" s="14"/>
      <c r="EPX831" s="14"/>
      <c r="EPY831" s="14"/>
      <c r="EPZ831" s="14"/>
      <c r="EQA831" s="14"/>
      <c r="EQB831" s="14"/>
      <c r="EQC831" s="14"/>
      <c r="EQD831" s="14"/>
      <c r="EQE831" s="14"/>
      <c r="EQF831" s="14"/>
      <c r="EQG831" s="14"/>
      <c r="EQH831" s="14"/>
      <c r="EQI831" s="14"/>
      <c r="EQJ831" s="14"/>
      <c r="EQK831" s="14"/>
      <c r="EQL831" s="14"/>
      <c r="EQM831" s="14"/>
      <c r="EQN831" s="14"/>
      <c r="EQO831" s="14"/>
      <c r="EQP831" s="14"/>
      <c r="EQQ831" s="14"/>
      <c r="EQR831" s="14"/>
      <c r="EQS831" s="14"/>
      <c r="EQT831" s="14"/>
      <c r="EQU831" s="14"/>
      <c r="EQV831" s="14"/>
      <c r="EQW831" s="14"/>
      <c r="EQX831" s="14"/>
      <c r="EQY831" s="14"/>
      <c r="EQZ831" s="14"/>
      <c r="ERA831" s="14"/>
      <c r="ERB831" s="14"/>
      <c r="ERC831" s="14"/>
      <c r="ERD831" s="14"/>
      <c r="ERE831" s="14"/>
      <c r="ERF831" s="14"/>
      <c r="ERG831" s="14"/>
      <c r="ERH831" s="14"/>
      <c r="ERI831" s="14"/>
      <c r="ERJ831" s="14"/>
      <c r="ERK831" s="14"/>
      <c r="ERL831" s="14"/>
      <c r="ERM831" s="14"/>
      <c r="ERN831" s="14"/>
      <c r="ERO831" s="14"/>
      <c r="ERP831" s="14"/>
      <c r="ERQ831" s="14"/>
      <c r="ERR831" s="14"/>
      <c r="ERS831" s="14"/>
      <c r="ERT831" s="14"/>
      <c r="ERU831" s="14"/>
      <c r="ERV831" s="14"/>
      <c r="ERW831" s="14"/>
      <c r="ERX831" s="14"/>
      <c r="ERY831" s="14"/>
      <c r="ERZ831" s="14"/>
      <c r="ESA831" s="14"/>
      <c r="ESB831" s="14"/>
      <c r="ESC831" s="14"/>
      <c r="ESD831" s="14"/>
      <c r="ESE831" s="14"/>
      <c r="ESF831" s="14"/>
      <c r="ESG831" s="14"/>
      <c r="ESH831" s="14"/>
      <c r="ESI831" s="14"/>
      <c r="ESJ831" s="14"/>
      <c r="ESK831" s="14"/>
      <c r="ESL831" s="14"/>
      <c r="ESM831" s="14"/>
      <c r="ESN831" s="14"/>
      <c r="ESO831" s="14"/>
      <c r="ESP831" s="14"/>
      <c r="ESQ831" s="14"/>
      <c r="ESR831" s="14"/>
      <c r="ESS831" s="14"/>
      <c r="EST831" s="14"/>
      <c r="ESU831" s="14"/>
      <c r="ESV831" s="14"/>
      <c r="ESW831" s="14"/>
      <c r="ESX831" s="14"/>
      <c r="ESY831" s="14"/>
      <c r="ESZ831" s="14"/>
      <c r="ETA831" s="14"/>
      <c r="ETB831" s="14"/>
      <c r="ETC831" s="14"/>
      <c r="ETD831" s="14"/>
      <c r="ETE831" s="14"/>
      <c r="ETF831" s="14"/>
      <c r="ETG831" s="14"/>
      <c r="ETH831" s="14"/>
      <c r="ETI831" s="14"/>
      <c r="ETJ831" s="14"/>
      <c r="ETK831" s="14"/>
      <c r="ETL831" s="14"/>
      <c r="ETM831" s="14"/>
      <c r="ETN831" s="14"/>
      <c r="ETO831" s="14"/>
      <c r="ETP831" s="14"/>
      <c r="ETQ831" s="14"/>
      <c r="ETR831" s="14"/>
      <c r="ETS831" s="14"/>
      <c r="ETT831" s="14"/>
      <c r="ETU831" s="14"/>
      <c r="ETV831" s="14"/>
      <c r="ETW831" s="14"/>
      <c r="ETX831" s="14"/>
      <c r="ETY831" s="14"/>
      <c r="ETZ831" s="14"/>
      <c r="EUA831" s="14"/>
      <c r="EUB831" s="14"/>
      <c r="EUC831" s="14"/>
      <c r="EUD831" s="14"/>
      <c r="EUE831" s="14"/>
      <c r="EUF831" s="14"/>
      <c r="EUG831" s="14"/>
      <c r="EUH831" s="14"/>
      <c r="EUI831" s="14"/>
      <c r="EUJ831" s="14"/>
      <c r="EUK831" s="14"/>
      <c r="EUL831" s="14"/>
      <c r="EUM831" s="14"/>
      <c r="EUN831" s="14"/>
      <c r="EUO831" s="14"/>
      <c r="EUP831" s="14"/>
      <c r="EUQ831" s="14"/>
      <c r="EUR831" s="14"/>
      <c r="EUS831" s="14"/>
      <c r="EUT831" s="14"/>
      <c r="EUU831" s="14"/>
      <c r="EUV831" s="14"/>
      <c r="EUW831" s="14"/>
      <c r="EUX831" s="14"/>
      <c r="EUY831" s="14"/>
      <c r="EUZ831" s="14"/>
      <c r="EVA831" s="14"/>
      <c r="EVB831" s="14"/>
      <c r="EVC831" s="14"/>
      <c r="EVD831" s="14"/>
      <c r="EVE831" s="14"/>
      <c r="EVF831" s="14"/>
      <c r="EVG831" s="14"/>
      <c r="EVH831" s="14"/>
      <c r="EVI831" s="14"/>
      <c r="EVJ831" s="14"/>
      <c r="EVK831" s="14"/>
      <c r="EVL831" s="14"/>
      <c r="EVM831" s="14"/>
      <c r="EVN831" s="14"/>
      <c r="EVO831" s="14"/>
      <c r="EVP831" s="14"/>
      <c r="EVQ831" s="14"/>
      <c r="EVR831" s="14"/>
      <c r="EVS831" s="14"/>
      <c r="EVT831" s="14"/>
      <c r="EVU831" s="14"/>
      <c r="EVV831" s="14"/>
      <c r="EVW831" s="14"/>
      <c r="EVX831" s="14"/>
      <c r="EVY831" s="14"/>
      <c r="EVZ831" s="14"/>
      <c r="EWA831" s="14"/>
      <c r="EWB831" s="14"/>
      <c r="EWC831" s="14"/>
      <c r="EWD831" s="14"/>
      <c r="EWE831" s="14"/>
      <c r="EWF831" s="14"/>
      <c r="EWG831" s="14"/>
      <c r="EWH831" s="14"/>
      <c r="EWI831" s="14"/>
      <c r="EWJ831" s="14"/>
      <c r="EWK831" s="14"/>
      <c r="EWL831" s="14"/>
      <c r="EWM831" s="14"/>
      <c r="EWN831" s="14"/>
      <c r="EWO831" s="14"/>
      <c r="EWP831" s="14"/>
      <c r="EWQ831" s="14"/>
      <c r="EWR831" s="14"/>
      <c r="EWS831" s="14"/>
      <c r="EWT831" s="14"/>
      <c r="EWU831" s="14"/>
      <c r="EWV831" s="14"/>
      <c r="EWW831" s="14"/>
      <c r="EWX831" s="14"/>
      <c r="EWY831" s="14"/>
      <c r="EWZ831" s="14"/>
      <c r="EXA831" s="14"/>
      <c r="EXB831" s="14"/>
      <c r="EXC831" s="14"/>
      <c r="EXD831" s="14"/>
      <c r="EXE831" s="14"/>
      <c r="EXF831" s="14"/>
      <c r="EXG831" s="14"/>
      <c r="EXH831" s="14"/>
      <c r="EXI831" s="14"/>
      <c r="EXJ831" s="14"/>
      <c r="EXK831" s="14"/>
      <c r="EXL831" s="14"/>
      <c r="EXM831" s="14"/>
      <c r="EXN831" s="14"/>
      <c r="EXO831" s="14"/>
      <c r="EXP831" s="14"/>
      <c r="EXQ831" s="14"/>
      <c r="EXR831" s="14"/>
      <c r="EXS831" s="14"/>
      <c r="EXT831" s="14"/>
      <c r="EXU831" s="14"/>
      <c r="EXV831" s="14"/>
      <c r="EXW831" s="14"/>
      <c r="EXX831" s="14"/>
      <c r="EXY831" s="14"/>
      <c r="EXZ831" s="14"/>
      <c r="EYA831" s="14"/>
      <c r="EYB831" s="14"/>
      <c r="EYC831" s="14"/>
      <c r="EYD831" s="14"/>
      <c r="EYE831" s="14"/>
      <c r="EYF831" s="14"/>
      <c r="EYG831" s="14"/>
      <c r="EYH831" s="14"/>
      <c r="EYI831" s="14"/>
      <c r="EYJ831" s="14"/>
      <c r="EYK831" s="14"/>
      <c r="EYL831" s="14"/>
      <c r="EYM831" s="14"/>
      <c r="EYN831" s="14"/>
      <c r="EYO831" s="14"/>
      <c r="EYP831" s="14"/>
      <c r="EYQ831" s="14"/>
      <c r="EYR831" s="14"/>
      <c r="EYS831" s="14"/>
      <c r="EYT831" s="14"/>
      <c r="EYU831" s="14"/>
      <c r="EYV831" s="14"/>
      <c r="EYW831" s="14"/>
      <c r="EYX831" s="14"/>
      <c r="EYY831" s="14"/>
      <c r="EYZ831" s="14"/>
      <c r="EZA831" s="14"/>
      <c r="EZB831" s="14"/>
      <c r="EZC831" s="14"/>
      <c r="EZD831" s="14"/>
      <c r="EZE831" s="14"/>
      <c r="EZF831" s="14"/>
      <c r="EZG831" s="14"/>
      <c r="EZH831" s="14"/>
      <c r="EZI831" s="14"/>
      <c r="EZJ831" s="14"/>
      <c r="EZK831" s="14"/>
      <c r="EZL831" s="14"/>
      <c r="EZM831" s="14"/>
      <c r="EZN831" s="14"/>
      <c r="EZO831" s="14"/>
      <c r="EZP831" s="14"/>
      <c r="EZQ831" s="14"/>
      <c r="EZR831" s="14"/>
      <c r="EZS831" s="14"/>
      <c r="EZT831" s="14"/>
      <c r="EZU831" s="14"/>
      <c r="EZV831" s="14"/>
      <c r="EZW831" s="14"/>
      <c r="EZX831" s="14"/>
      <c r="EZY831" s="14"/>
      <c r="EZZ831" s="14"/>
      <c r="FAA831" s="14"/>
      <c r="FAB831" s="14"/>
      <c r="FAC831" s="14"/>
      <c r="FAD831" s="14"/>
      <c r="FAE831" s="14"/>
      <c r="FAF831" s="14"/>
      <c r="FAG831" s="14"/>
      <c r="FAH831" s="14"/>
      <c r="FAI831" s="14"/>
      <c r="FAJ831" s="14"/>
      <c r="FAK831" s="14"/>
      <c r="FAL831" s="14"/>
      <c r="FAM831" s="14"/>
      <c r="FAN831" s="14"/>
      <c r="FAO831" s="14"/>
      <c r="FAP831" s="14"/>
      <c r="FAQ831" s="14"/>
      <c r="FAR831" s="14"/>
      <c r="FAS831" s="14"/>
      <c r="FAT831" s="14"/>
      <c r="FAU831" s="14"/>
      <c r="FAV831" s="14"/>
      <c r="FAW831" s="14"/>
      <c r="FAX831" s="14"/>
      <c r="FAY831" s="14"/>
      <c r="FAZ831" s="14"/>
      <c r="FBA831" s="14"/>
      <c r="FBB831" s="14"/>
      <c r="FBC831" s="14"/>
      <c r="FBD831" s="14"/>
      <c r="FBE831" s="14"/>
      <c r="FBF831" s="14"/>
      <c r="FBG831" s="14"/>
      <c r="FBH831" s="14"/>
      <c r="FBI831" s="14"/>
      <c r="FBJ831" s="14"/>
      <c r="FBK831" s="14"/>
      <c r="FBL831" s="14"/>
      <c r="FBM831" s="14"/>
      <c r="FBN831" s="14"/>
      <c r="FBO831" s="14"/>
      <c r="FBP831" s="14"/>
      <c r="FBQ831" s="14"/>
      <c r="FBR831" s="14"/>
      <c r="FBS831" s="14"/>
      <c r="FBT831" s="14"/>
      <c r="FBU831" s="14"/>
      <c r="FBV831" s="14"/>
      <c r="FBW831" s="14"/>
      <c r="FBX831" s="14"/>
      <c r="FBY831" s="14"/>
      <c r="FBZ831" s="14"/>
      <c r="FCA831" s="14"/>
      <c r="FCB831" s="14"/>
      <c r="FCC831" s="14"/>
      <c r="FCD831" s="14"/>
      <c r="FCE831" s="14"/>
      <c r="FCF831" s="14"/>
      <c r="FCG831" s="14"/>
      <c r="FCH831" s="14"/>
      <c r="FCI831" s="14"/>
      <c r="FCJ831" s="14"/>
      <c r="FCK831" s="14"/>
      <c r="FCL831" s="14"/>
      <c r="FCM831" s="14"/>
      <c r="FCN831" s="14"/>
      <c r="FCO831" s="14"/>
      <c r="FCP831" s="14"/>
      <c r="FCQ831" s="14"/>
      <c r="FCR831" s="14"/>
      <c r="FCS831" s="14"/>
      <c r="FCT831" s="14"/>
      <c r="FCU831" s="14"/>
      <c r="FCV831" s="14"/>
      <c r="FCW831" s="14"/>
      <c r="FCX831" s="14"/>
      <c r="FCY831" s="14"/>
      <c r="FCZ831" s="14"/>
      <c r="FDA831" s="14"/>
      <c r="FDB831" s="14"/>
      <c r="FDC831" s="14"/>
      <c r="FDD831" s="14"/>
      <c r="FDE831" s="14"/>
      <c r="FDF831" s="14"/>
      <c r="FDG831" s="14"/>
      <c r="FDH831" s="14"/>
      <c r="FDI831" s="14"/>
      <c r="FDJ831" s="14"/>
      <c r="FDK831" s="14"/>
      <c r="FDL831" s="14"/>
      <c r="FDM831" s="14"/>
      <c r="FDN831" s="14"/>
      <c r="FDO831" s="14"/>
      <c r="FDP831" s="14"/>
      <c r="FDQ831" s="14"/>
      <c r="FDR831" s="14"/>
      <c r="FDS831" s="14"/>
      <c r="FDT831" s="14"/>
      <c r="FDU831" s="14"/>
      <c r="FDV831" s="14"/>
      <c r="FDW831" s="14"/>
      <c r="FDX831" s="14"/>
      <c r="FDY831" s="14"/>
      <c r="FDZ831" s="14"/>
      <c r="FEA831" s="14"/>
      <c r="FEB831" s="14"/>
      <c r="FEC831" s="14"/>
      <c r="FED831" s="14"/>
      <c r="FEE831" s="14"/>
      <c r="FEF831" s="14"/>
      <c r="FEG831" s="14"/>
      <c r="FEH831" s="14"/>
      <c r="FEI831" s="14"/>
      <c r="FEJ831" s="14"/>
      <c r="FEK831" s="14"/>
      <c r="FEL831" s="14"/>
      <c r="FEM831" s="14"/>
      <c r="FEN831" s="14"/>
      <c r="FEO831" s="14"/>
      <c r="FEP831" s="14"/>
      <c r="FEQ831" s="14"/>
      <c r="FER831" s="14"/>
      <c r="FES831" s="14"/>
      <c r="FET831" s="14"/>
      <c r="FEU831" s="14"/>
      <c r="FEV831" s="14"/>
      <c r="FEW831" s="14"/>
      <c r="FEX831" s="14"/>
      <c r="FEY831" s="14"/>
      <c r="FEZ831" s="14"/>
      <c r="FFA831" s="14"/>
      <c r="FFB831" s="14"/>
      <c r="FFC831" s="14"/>
      <c r="FFD831" s="14"/>
      <c r="FFE831" s="14"/>
      <c r="FFF831" s="14"/>
      <c r="FFG831" s="14"/>
      <c r="FFH831" s="14"/>
      <c r="FFI831" s="14"/>
      <c r="FFJ831" s="14"/>
      <c r="FFK831" s="14"/>
      <c r="FFL831" s="14"/>
      <c r="FFM831" s="14"/>
      <c r="FFN831" s="14"/>
      <c r="FFO831" s="14"/>
      <c r="FFP831" s="14"/>
      <c r="FFQ831" s="14"/>
      <c r="FFR831" s="14"/>
      <c r="FFS831" s="14"/>
      <c r="FFT831" s="14"/>
      <c r="FFU831" s="14"/>
      <c r="FFV831" s="14"/>
      <c r="FFW831" s="14"/>
      <c r="FFX831" s="14"/>
      <c r="FFY831" s="14"/>
      <c r="FFZ831" s="14"/>
      <c r="FGA831" s="14"/>
      <c r="FGB831" s="14"/>
      <c r="FGC831" s="14"/>
      <c r="FGD831" s="14"/>
      <c r="FGE831" s="14"/>
      <c r="FGF831" s="14"/>
      <c r="FGG831" s="14"/>
      <c r="FGH831" s="14"/>
      <c r="FGI831" s="14"/>
      <c r="FGJ831" s="14"/>
      <c r="FGK831" s="14"/>
      <c r="FGL831" s="14"/>
      <c r="FGM831" s="14"/>
      <c r="FGN831" s="14"/>
      <c r="FGO831" s="14"/>
      <c r="FGP831" s="14"/>
      <c r="FGQ831" s="14"/>
      <c r="FGR831" s="14"/>
      <c r="FGS831" s="14"/>
      <c r="FGT831" s="14"/>
      <c r="FGU831" s="14"/>
      <c r="FGV831" s="14"/>
      <c r="FGW831" s="14"/>
      <c r="FGX831" s="14"/>
      <c r="FGY831" s="14"/>
      <c r="FGZ831" s="14"/>
      <c r="FHA831" s="14"/>
      <c r="FHB831" s="14"/>
      <c r="FHC831" s="14"/>
      <c r="FHD831" s="14"/>
      <c r="FHE831" s="14"/>
      <c r="FHF831" s="14"/>
      <c r="FHG831" s="14"/>
      <c r="FHH831" s="14"/>
      <c r="FHI831" s="14"/>
      <c r="FHJ831" s="14"/>
      <c r="FHK831" s="14"/>
      <c r="FHL831" s="14"/>
      <c r="FHM831" s="14"/>
      <c r="FHN831" s="14"/>
      <c r="FHO831" s="14"/>
      <c r="FHP831" s="14"/>
      <c r="FHQ831" s="14"/>
      <c r="FHR831" s="14"/>
      <c r="FHS831" s="14"/>
      <c r="FHT831" s="14"/>
      <c r="FHU831" s="14"/>
      <c r="FHV831" s="14"/>
      <c r="FHW831" s="14"/>
      <c r="FHX831" s="14"/>
      <c r="FHY831" s="14"/>
      <c r="FHZ831" s="14"/>
      <c r="FIA831" s="14"/>
      <c r="FIB831" s="14"/>
      <c r="FIC831" s="14"/>
      <c r="FID831" s="14"/>
      <c r="FIE831" s="14"/>
      <c r="FIF831" s="14"/>
      <c r="FIG831" s="14"/>
      <c r="FIH831" s="14"/>
      <c r="FII831" s="14"/>
      <c r="FIJ831" s="14"/>
      <c r="FIK831" s="14"/>
      <c r="FIL831" s="14"/>
      <c r="FIM831" s="14"/>
      <c r="FIN831" s="14"/>
      <c r="FIO831" s="14"/>
      <c r="FIP831" s="14"/>
      <c r="FIQ831" s="14"/>
      <c r="FIR831" s="14"/>
      <c r="FIS831" s="14"/>
      <c r="FIT831" s="14"/>
      <c r="FIU831" s="14"/>
      <c r="FIV831" s="14"/>
      <c r="FIW831" s="14"/>
      <c r="FIX831" s="14"/>
      <c r="FIY831" s="14"/>
      <c r="FIZ831" s="14"/>
      <c r="FJA831" s="14"/>
      <c r="FJB831" s="14"/>
      <c r="FJC831" s="14"/>
      <c r="FJD831" s="14"/>
      <c r="FJE831" s="14"/>
      <c r="FJF831" s="14"/>
      <c r="FJG831" s="14"/>
      <c r="FJH831" s="14"/>
      <c r="FJI831" s="14"/>
      <c r="FJJ831" s="14"/>
      <c r="FJK831" s="14"/>
      <c r="FJL831" s="14"/>
      <c r="FJM831" s="14"/>
      <c r="FJN831" s="14"/>
      <c r="FJO831" s="14"/>
      <c r="FJP831" s="14"/>
      <c r="FJQ831" s="14"/>
      <c r="FJR831" s="14"/>
      <c r="FJS831" s="14"/>
      <c r="FJT831" s="14"/>
      <c r="FJU831" s="14"/>
      <c r="FJV831" s="14"/>
      <c r="FJW831" s="14"/>
      <c r="FJX831" s="14"/>
      <c r="FJY831" s="14"/>
      <c r="FJZ831" s="14"/>
      <c r="FKA831" s="14"/>
      <c r="FKB831" s="14"/>
      <c r="FKC831" s="14"/>
      <c r="FKD831" s="14"/>
      <c r="FKE831" s="14"/>
      <c r="FKF831" s="14"/>
      <c r="FKG831" s="14"/>
      <c r="FKH831" s="14"/>
      <c r="FKI831" s="14"/>
      <c r="FKJ831" s="14"/>
      <c r="FKK831" s="14"/>
      <c r="FKL831" s="14"/>
      <c r="FKM831" s="14"/>
      <c r="FKN831" s="14"/>
      <c r="FKO831" s="14"/>
      <c r="FKP831" s="14"/>
      <c r="FKQ831" s="14"/>
      <c r="FKR831" s="14"/>
      <c r="FKS831" s="14"/>
      <c r="FKT831" s="14"/>
      <c r="FKU831" s="14"/>
      <c r="FKV831" s="14"/>
      <c r="FKW831" s="14"/>
      <c r="FKX831" s="14"/>
      <c r="FKY831" s="14"/>
      <c r="FKZ831" s="14"/>
      <c r="FLA831" s="14"/>
      <c r="FLB831" s="14"/>
      <c r="FLC831" s="14"/>
      <c r="FLD831" s="14"/>
      <c r="FLE831" s="14"/>
      <c r="FLF831" s="14"/>
      <c r="FLG831" s="14"/>
      <c r="FLH831" s="14"/>
      <c r="FLI831" s="14"/>
      <c r="FLJ831" s="14"/>
      <c r="FLK831" s="14"/>
      <c r="FLL831" s="14"/>
      <c r="FLM831" s="14"/>
      <c r="FLN831" s="14"/>
      <c r="FLO831" s="14"/>
      <c r="FLP831" s="14"/>
      <c r="FLQ831" s="14"/>
      <c r="FLR831" s="14"/>
      <c r="FLS831" s="14"/>
      <c r="FLT831" s="14"/>
      <c r="FLU831" s="14"/>
      <c r="FLV831" s="14"/>
      <c r="FLW831" s="14"/>
      <c r="FLX831" s="14"/>
      <c r="FLY831" s="14"/>
      <c r="FLZ831" s="14"/>
      <c r="FMA831" s="14"/>
      <c r="FMB831" s="14"/>
      <c r="FMC831" s="14"/>
      <c r="FMD831" s="14"/>
      <c r="FME831" s="14"/>
      <c r="FMF831" s="14"/>
      <c r="FMG831" s="14"/>
      <c r="FMH831" s="14"/>
      <c r="FMI831" s="14"/>
      <c r="FMJ831" s="14"/>
      <c r="FMK831" s="14"/>
      <c r="FML831" s="14"/>
      <c r="FMM831" s="14"/>
      <c r="FMN831" s="14"/>
      <c r="FMO831" s="14"/>
      <c r="FMP831" s="14"/>
      <c r="FMQ831" s="14"/>
      <c r="FMR831" s="14"/>
      <c r="FMS831" s="14"/>
      <c r="FMT831" s="14"/>
      <c r="FMU831" s="14"/>
      <c r="FMV831" s="14"/>
      <c r="FMW831" s="14"/>
      <c r="FMX831" s="14"/>
      <c r="FMY831" s="14"/>
      <c r="FMZ831" s="14"/>
      <c r="FNA831" s="14"/>
      <c r="FNB831" s="14"/>
      <c r="FNC831" s="14"/>
      <c r="FND831" s="14"/>
      <c r="FNE831" s="14"/>
      <c r="FNF831" s="14"/>
      <c r="FNG831" s="14"/>
      <c r="FNH831" s="14"/>
      <c r="FNI831" s="14"/>
      <c r="FNJ831" s="14"/>
      <c r="FNK831" s="14"/>
      <c r="FNL831" s="14"/>
      <c r="FNM831" s="14"/>
      <c r="FNN831" s="14"/>
      <c r="FNO831" s="14"/>
      <c r="FNP831" s="14"/>
      <c r="FNQ831" s="14"/>
      <c r="FNR831" s="14"/>
      <c r="FNS831" s="14"/>
      <c r="FNT831" s="14"/>
      <c r="FNU831" s="14"/>
      <c r="FNV831" s="14"/>
      <c r="FNW831" s="14"/>
      <c r="FNX831" s="14"/>
      <c r="FNY831" s="14"/>
      <c r="FNZ831" s="14"/>
      <c r="FOA831" s="14"/>
      <c r="FOB831" s="14"/>
      <c r="FOC831" s="14"/>
      <c r="FOD831" s="14"/>
      <c r="FOE831" s="14"/>
      <c r="FOF831" s="14"/>
      <c r="FOG831" s="14"/>
      <c r="FOH831" s="14"/>
      <c r="FOI831" s="14"/>
      <c r="FOJ831" s="14"/>
      <c r="FOK831" s="14"/>
      <c r="FOL831" s="14"/>
      <c r="FOM831" s="14"/>
      <c r="FON831" s="14"/>
      <c r="FOO831" s="14"/>
      <c r="FOP831" s="14"/>
      <c r="FOQ831" s="14"/>
      <c r="FOR831" s="14"/>
      <c r="FOS831" s="14"/>
      <c r="FOT831" s="14"/>
      <c r="FOU831" s="14"/>
      <c r="FOV831" s="14"/>
      <c r="FOW831" s="14"/>
      <c r="FOX831" s="14"/>
      <c r="FOY831" s="14"/>
      <c r="FOZ831" s="14"/>
      <c r="FPA831" s="14"/>
      <c r="FPB831" s="14"/>
      <c r="FPC831" s="14"/>
      <c r="FPD831" s="14"/>
      <c r="FPE831" s="14"/>
      <c r="FPF831" s="14"/>
      <c r="FPG831" s="14"/>
      <c r="FPH831" s="14"/>
      <c r="FPI831" s="14"/>
      <c r="FPJ831" s="14"/>
      <c r="FPK831" s="14"/>
      <c r="FPL831" s="14"/>
      <c r="FPM831" s="14"/>
      <c r="FPN831" s="14"/>
      <c r="FPO831" s="14"/>
      <c r="FPP831" s="14"/>
      <c r="FPQ831" s="14"/>
      <c r="FPR831" s="14"/>
      <c r="FPS831" s="14"/>
      <c r="FPT831" s="14"/>
      <c r="FPU831" s="14"/>
      <c r="FPV831" s="14"/>
      <c r="FPW831" s="14"/>
      <c r="FPX831" s="14"/>
      <c r="FPY831" s="14"/>
      <c r="FPZ831" s="14"/>
      <c r="FQA831" s="14"/>
      <c r="FQB831" s="14"/>
      <c r="FQC831" s="14"/>
      <c r="FQD831" s="14"/>
      <c r="FQE831" s="14"/>
      <c r="FQF831" s="14"/>
      <c r="FQG831" s="14"/>
      <c r="FQH831" s="14"/>
      <c r="FQI831" s="14"/>
      <c r="FQJ831" s="14"/>
      <c r="FQK831" s="14"/>
      <c r="FQL831" s="14"/>
      <c r="FQM831" s="14"/>
      <c r="FQN831" s="14"/>
      <c r="FQO831" s="14"/>
      <c r="FQP831" s="14"/>
      <c r="FQQ831" s="14"/>
      <c r="FQR831" s="14"/>
      <c r="FQS831" s="14"/>
      <c r="FQT831" s="14"/>
      <c r="FQU831" s="14"/>
      <c r="FQV831" s="14"/>
      <c r="FQW831" s="14"/>
      <c r="FQX831" s="14"/>
      <c r="FQY831" s="14"/>
      <c r="FQZ831" s="14"/>
      <c r="FRA831" s="14"/>
      <c r="FRB831" s="14"/>
      <c r="FRC831" s="14"/>
      <c r="FRD831" s="14"/>
      <c r="FRE831" s="14"/>
      <c r="FRF831" s="14"/>
      <c r="FRG831" s="14"/>
      <c r="FRH831" s="14"/>
      <c r="FRI831" s="14"/>
      <c r="FRJ831" s="14"/>
      <c r="FRK831" s="14"/>
      <c r="FRL831" s="14"/>
      <c r="FRM831" s="14"/>
      <c r="FRN831" s="14"/>
      <c r="FRO831" s="14"/>
      <c r="FRP831" s="14"/>
      <c r="FRQ831" s="14"/>
      <c r="FRR831" s="14"/>
      <c r="FRS831" s="14"/>
      <c r="FRT831" s="14"/>
      <c r="FRU831" s="14"/>
      <c r="FRV831" s="14"/>
      <c r="FRW831" s="14"/>
      <c r="FRX831" s="14"/>
      <c r="FRY831" s="14"/>
      <c r="FRZ831" s="14"/>
      <c r="FSA831" s="14"/>
      <c r="FSB831" s="14"/>
      <c r="FSC831" s="14"/>
      <c r="FSD831" s="14"/>
      <c r="FSE831" s="14"/>
      <c r="FSF831" s="14"/>
      <c r="FSG831" s="14"/>
      <c r="FSH831" s="14"/>
      <c r="FSI831" s="14"/>
      <c r="FSJ831" s="14"/>
      <c r="FSK831" s="14"/>
      <c r="FSL831" s="14"/>
      <c r="FSM831" s="14"/>
      <c r="FSN831" s="14"/>
      <c r="FSO831" s="14"/>
      <c r="FSP831" s="14"/>
      <c r="FSQ831" s="14"/>
      <c r="FSR831" s="14"/>
      <c r="FSS831" s="14"/>
      <c r="FST831" s="14"/>
      <c r="FSU831" s="14"/>
      <c r="FSV831" s="14"/>
      <c r="FSW831" s="14"/>
      <c r="FSX831" s="14"/>
      <c r="FSY831" s="14"/>
      <c r="FSZ831" s="14"/>
      <c r="FTA831" s="14"/>
      <c r="FTB831" s="14"/>
      <c r="FTC831" s="14"/>
      <c r="FTD831" s="14"/>
      <c r="FTE831" s="14"/>
      <c r="FTF831" s="14"/>
      <c r="FTG831" s="14"/>
      <c r="FTH831" s="14"/>
      <c r="FTI831" s="14"/>
      <c r="FTJ831" s="14"/>
      <c r="FTK831" s="14"/>
      <c r="FTL831" s="14"/>
      <c r="FTM831" s="14"/>
      <c r="FTN831" s="14"/>
      <c r="FTO831" s="14"/>
      <c r="FTP831" s="14"/>
      <c r="FTQ831" s="14"/>
      <c r="FTR831" s="14"/>
      <c r="FTS831" s="14"/>
      <c r="FTT831" s="14"/>
      <c r="FTU831" s="14"/>
      <c r="FTV831" s="14"/>
      <c r="FTW831" s="14"/>
      <c r="FTX831" s="14"/>
      <c r="FTY831" s="14"/>
      <c r="FTZ831" s="14"/>
      <c r="FUA831" s="14"/>
      <c r="FUB831" s="14"/>
      <c r="FUC831" s="14"/>
      <c r="FUD831" s="14"/>
      <c r="FUE831" s="14"/>
      <c r="FUF831" s="14"/>
      <c r="FUG831" s="14"/>
      <c r="FUH831" s="14"/>
      <c r="FUI831" s="14"/>
      <c r="FUJ831" s="14"/>
      <c r="FUK831" s="14"/>
      <c r="FUL831" s="14"/>
      <c r="FUM831" s="14"/>
      <c r="FUN831" s="14"/>
      <c r="FUO831" s="14"/>
      <c r="FUP831" s="14"/>
      <c r="FUQ831" s="14"/>
      <c r="FUR831" s="14"/>
      <c r="FUS831" s="14"/>
      <c r="FUT831" s="14"/>
      <c r="FUU831" s="14"/>
      <c r="FUV831" s="14"/>
      <c r="FUW831" s="14"/>
      <c r="FUX831" s="14"/>
      <c r="FUY831" s="14"/>
      <c r="FUZ831" s="14"/>
      <c r="FVA831" s="14"/>
      <c r="FVB831" s="14"/>
      <c r="FVC831" s="14"/>
      <c r="FVD831" s="14"/>
      <c r="FVE831" s="14"/>
      <c r="FVF831" s="14"/>
      <c r="FVG831" s="14"/>
      <c r="FVH831" s="14"/>
      <c r="FVI831" s="14"/>
      <c r="FVJ831" s="14"/>
      <c r="FVK831" s="14"/>
      <c r="FVL831" s="14"/>
      <c r="FVM831" s="14"/>
      <c r="FVN831" s="14"/>
      <c r="FVO831" s="14"/>
      <c r="FVP831" s="14"/>
      <c r="FVQ831" s="14"/>
      <c r="FVR831" s="14"/>
      <c r="FVS831" s="14"/>
      <c r="FVT831" s="14"/>
      <c r="FVU831" s="14"/>
      <c r="FVV831" s="14"/>
      <c r="FVW831" s="14"/>
      <c r="FVX831" s="14"/>
      <c r="FVY831" s="14"/>
      <c r="FVZ831" s="14"/>
      <c r="FWA831" s="14"/>
      <c r="FWB831" s="14"/>
      <c r="FWC831" s="14"/>
      <c r="FWD831" s="14"/>
      <c r="FWE831" s="14"/>
      <c r="FWF831" s="14"/>
      <c r="FWG831" s="14"/>
      <c r="FWH831" s="14"/>
      <c r="FWI831" s="14"/>
      <c r="FWJ831" s="14"/>
      <c r="FWK831" s="14"/>
      <c r="FWL831" s="14"/>
      <c r="FWM831" s="14"/>
      <c r="FWN831" s="14"/>
      <c r="FWO831" s="14"/>
      <c r="FWP831" s="14"/>
      <c r="FWQ831" s="14"/>
      <c r="FWR831" s="14"/>
      <c r="FWS831" s="14"/>
      <c r="FWT831" s="14"/>
      <c r="FWU831" s="14"/>
      <c r="FWV831" s="14"/>
      <c r="FWW831" s="14"/>
      <c r="FWX831" s="14"/>
      <c r="FWY831" s="14"/>
      <c r="FWZ831" s="14"/>
      <c r="FXA831" s="14"/>
      <c r="FXB831" s="14"/>
      <c r="FXC831" s="14"/>
      <c r="FXD831" s="14"/>
      <c r="FXE831" s="14"/>
      <c r="FXF831" s="14"/>
      <c r="FXG831" s="14"/>
      <c r="FXH831" s="14"/>
      <c r="FXI831" s="14"/>
      <c r="FXJ831" s="14"/>
      <c r="FXK831" s="14"/>
      <c r="FXL831" s="14"/>
      <c r="FXM831" s="14"/>
      <c r="FXN831" s="14"/>
      <c r="FXO831" s="14"/>
      <c r="FXP831" s="14"/>
      <c r="FXQ831" s="14"/>
      <c r="FXR831" s="14"/>
      <c r="FXS831" s="14"/>
      <c r="FXT831" s="14"/>
      <c r="FXU831" s="14"/>
      <c r="FXV831" s="14"/>
      <c r="FXW831" s="14"/>
      <c r="FXX831" s="14"/>
      <c r="FXY831" s="14"/>
      <c r="FXZ831" s="14"/>
      <c r="FYA831" s="14"/>
      <c r="FYB831" s="14"/>
      <c r="FYC831" s="14"/>
      <c r="FYD831" s="14"/>
      <c r="FYE831" s="14"/>
      <c r="FYF831" s="14"/>
      <c r="FYG831" s="14"/>
      <c r="FYH831" s="14"/>
      <c r="FYI831" s="14"/>
      <c r="FYJ831" s="14"/>
      <c r="FYK831" s="14"/>
      <c r="FYL831" s="14"/>
      <c r="FYM831" s="14"/>
      <c r="FYN831" s="14"/>
      <c r="FYO831" s="14"/>
      <c r="FYP831" s="14"/>
      <c r="FYQ831" s="14"/>
      <c r="FYR831" s="14"/>
      <c r="FYS831" s="14"/>
      <c r="FYT831" s="14"/>
      <c r="FYU831" s="14"/>
      <c r="FYV831" s="14"/>
      <c r="FYW831" s="14"/>
      <c r="FYX831" s="14"/>
      <c r="FYY831" s="14"/>
      <c r="FYZ831" s="14"/>
      <c r="FZA831" s="14"/>
      <c r="FZB831" s="14"/>
      <c r="FZC831" s="14"/>
      <c r="FZD831" s="14"/>
      <c r="FZE831" s="14"/>
      <c r="FZF831" s="14"/>
      <c r="FZG831" s="14"/>
      <c r="FZH831" s="14"/>
      <c r="FZI831" s="14"/>
      <c r="FZJ831" s="14"/>
      <c r="FZK831" s="14"/>
      <c r="FZL831" s="14"/>
      <c r="FZM831" s="14"/>
      <c r="FZN831" s="14"/>
      <c r="FZO831" s="14"/>
      <c r="FZP831" s="14"/>
      <c r="FZQ831" s="14"/>
      <c r="FZR831" s="14"/>
      <c r="FZS831" s="14"/>
      <c r="FZT831" s="14"/>
      <c r="FZU831" s="14"/>
      <c r="FZV831" s="14"/>
      <c r="FZW831" s="14"/>
      <c r="FZX831" s="14"/>
      <c r="FZY831" s="14"/>
      <c r="FZZ831" s="14"/>
      <c r="GAA831" s="14"/>
      <c r="GAB831" s="14"/>
      <c r="GAC831" s="14"/>
      <c r="GAD831" s="14"/>
      <c r="GAE831" s="14"/>
      <c r="GAF831" s="14"/>
      <c r="GAG831" s="14"/>
      <c r="GAH831" s="14"/>
      <c r="GAI831" s="14"/>
      <c r="GAJ831" s="14"/>
      <c r="GAK831" s="14"/>
      <c r="GAL831" s="14"/>
      <c r="GAM831" s="14"/>
      <c r="GAN831" s="14"/>
      <c r="GAO831" s="14"/>
      <c r="GAP831" s="14"/>
      <c r="GAQ831" s="14"/>
      <c r="GAR831" s="14"/>
      <c r="GAS831" s="14"/>
      <c r="GAT831" s="14"/>
      <c r="GAU831" s="14"/>
      <c r="GAV831" s="14"/>
      <c r="GAW831" s="14"/>
      <c r="GAX831" s="14"/>
      <c r="GAY831" s="14"/>
      <c r="GAZ831" s="14"/>
      <c r="GBA831" s="14"/>
      <c r="GBB831" s="14"/>
      <c r="GBC831" s="14"/>
      <c r="GBD831" s="14"/>
      <c r="GBE831" s="14"/>
      <c r="GBF831" s="14"/>
      <c r="GBG831" s="14"/>
      <c r="GBH831" s="14"/>
      <c r="GBI831" s="14"/>
      <c r="GBJ831" s="14"/>
      <c r="GBK831" s="14"/>
      <c r="GBL831" s="14"/>
      <c r="GBM831" s="14"/>
      <c r="GBN831" s="14"/>
      <c r="GBO831" s="14"/>
      <c r="GBP831" s="14"/>
      <c r="GBQ831" s="14"/>
      <c r="GBR831" s="14"/>
      <c r="GBS831" s="14"/>
      <c r="GBT831" s="14"/>
      <c r="GBU831" s="14"/>
      <c r="GBV831" s="14"/>
      <c r="GBW831" s="14"/>
      <c r="GBX831" s="14"/>
      <c r="GBY831" s="14"/>
      <c r="GBZ831" s="14"/>
      <c r="GCA831" s="14"/>
      <c r="GCB831" s="14"/>
      <c r="GCC831" s="14"/>
      <c r="GCD831" s="14"/>
      <c r="GCE831" s="14"/>
      <c r="GCF831" s="14"/>
      <c r="GCG831" s="14"/>
      <c r="GCH831" s="14"/>
      <c r="GCI831" s="14"/>
      <c r="GCJ831" s="14"/>
      <c r="GCK831" s="14"/>
      <c r="GCL831" s="14"/>
      <c r="GCM831" s="14"/>
      <c r="GCN831" s="14"/>
      <c r="GCO831" s="14"/>
      <c r="GCP831" s="14"/>
      <c r="GCQ831" s="14"/>
      <c r="GCR831" s="14"/>
      <c r="GCS831" s="14"/>
      <c r="GCT831" s="14"/>
      <c r="GCU831" s="14"/>
      <c r="GCV831" s="14"/>
      <c r="GCW831" s="14"/>
      <c r="GCX831" s="14"/>
      <c r="GCY831" s="14"/>
      <c r="GCZ831" s="14"/>
      <c r="GDA831" s="14"/>
      <c r="GDB831" s="14"/>
      <c r="GDC831" s="14"/>
      <c r="GDD831" s="14"/>
      <c r="GDE831" s="14"/>
      <c r="GDF831" s="14"/>
      <c r="GDG831" s="14"/>
      <c r="GDH831" s="14"/>
      <c r="GDI831" s="14"/>
      <c r="GDJ831" s="14"/>
      <c r="GDK831" s="14"/>
      <c r="GDL831" s="14"/>
      <c r="GDM831" s="14"/>
      <c r="GDN831" s="14"/>
      <c r="GDO831" s="14"/>
      <c r="GDP831" s="14"/>
      <c r="GDQ831" s="14"/>
      <c r="GDR831" s="14"/>
      <c r="GDS831" s="14"/>
      <c r="GDT831" s="14"/>
      <c r="GDU831" s="14"/>
      <c r="GDV831" s="14"/>
      <c r="GDW831" s="14"/>
      <c r="GDX831" s="14"/>
      <c r="GDY831" s="14"/>
      <c r="GDZ831" s="14"/>
      <c r="GEA831" s="14"/>
      <c r="GEB831" s="14"/>
      <c r="GEC831" s="14"/>
      <c r="GED831" s="14"/>
      <c r="GEE831" s="14"/>
      <c r="GEF831" s="14"/>
      <c r="GEG831" s="14"/>
      <c r="GEH831" s="14"/>
      <c r="GEI831" s="14"/>
      <c r="GEJ831" s="14"/>
      <c r="GEK831" s="14"/>
      <c r="GEL831" s="14"/>
      <c r="GEM831" s="14"/>
      <c r="GEN831" s="14"/>
      <c r="GEO831" s="14"/>
      <c r="GEP831" s="14"/>
      <c r="GEQ831" s="14"/>
      <c r="GER831" s="14"/>
      <c r="GES831" s="14"/>
      <c r="GET831" s="14"/>
      <c r="GEU831" s="14"/>
      <c r="GEV831" s="14"/>
      <c r="GEW831" s="14"/>
      <c r="GEX831" s="14"/>
      <c r="GEY831" s="14"/>
      <c r="GEZ831" s="14"/>
      <c r="GFA831" s="14"/>
      <c r="GFB831" s="14"/>
      <c r="GFC831" s="14"/>
      <c r="GFD831" s="14"/>
      <c r="GFE831" s="14"/>
      <c r="GFF831" s="14"/>
      <c r="GFG831" s="14"/>
      <c r="GFH831" s="14"/>
      <c r="GFI831" s="14"/>
      <c r="GFJ831" s="14"/>
      <c r="GFK831" s="14"/>
      <c r="GFL831" s="14"/>
      <c r="GFM831" s="14"/>
      <c r="GFN831" s="14"/>
      <c r="GFO831" s="14"/>
      <c r="GFP831" s="14"/>
      <c r="GFQ831" s="14"/>
      <c r="GFR831" s="14"/>
      <c r="GFS831" s="14"/>
      <c r="GFT831" s="14"/>
      <c r="GFU831" s="14"/>
      <c r="GFV831" s="14"/>
      <c r="GFW831" s="14"/>
      <c r="GFX831" s="14"/>
      <c r="GFY831" s="14"/>
      <c r="GFZ831" s="14"/>
      <c r="GGA831" s="14"/>
      <c r="GGB831" s="14"/>
      <c r="GGC831" s="14"/>
      <c r="GGD831" s="14"/>
      <c r="GGE831" s="14"/>
      <c r="GGF831" s="14"/>
      <c r="GGG831" s="14"/>
      <c r="GGH831" s="14"/>
      <c r="GGI831" s="14"/>
      <c r="GGJ831" s="14"/>
      <c r="GGK831" s="14"/>
      <c r="GGL831" s="14"/>
      <c r="GGM831" s="14"/>
      <c r="GGN831" s="14"/>
      <c r="GGO831" s="14"/>
      <c r="GGP831" s="14"/>
      <c r="GGQ831" s="14"/>
      <c r="GGR831" s="14"/>
      <c r="GGS831" s="14"/>
      <c r="GGT831" s="14"/>
      <c r="GGU831" s="14"/>
      <c r="GGV831" s="14"/>
      <c r="GGW831" s="14"/>
      <c r="GGX831" s="14"/>
      <c r="GGY831" s="14"/>
      <c r="GGZ831" s="14"/>
      <c r="GHA831" s="14"/>
      <c r="GHB831" s="14"/>
      <c r="GHC831" s="14"/>
      <c r="GHD831" s="14"/>
      <c r="GHE831" s="14"/>
      <c r="GHF831" s="14"/>
      <c r="GHG831" s="14"/>
      <c r="GHH831" s="14"/>
      <c r="GHI831" s="14"/>
      <c r="GHJ831" s="14"/>
      <c r="GHK831" s="14"/>
      <c r="GHL831" s="14"/>
      <c r="GHM831" s="14"/>
      <c r="GHN831" s="14"/>
      <c r="GHO831" s="14"/>
      <c r="GHP831" s="14"/>
      <c r="GHQ831" s="14"/>
      <c r="GHR831" s="14"/>
      <c r="GHS831" s="14"/>
      <c r="GHT831" s="14"/>
      <c r="GHU831" s="14"/>
      <c r="GHV831" s="14"/>
      <c r="GHW831" s="14"/>
      <c r="GHX831" s="14"/>
      <c r="GHY831" s="14"/>
      <c r="GHZ831" s="14"/>
      <c r="GIA831" s="14"/>
      <c r="GIB831" s="14"/>
      <c r="GIC831" s="14"/>
      <c r="GID831" s="14"/>
      <c r="GIE831" s="14"/>
      <c r="GIF831" s="14"/>
      <c r="GIG831" s="14"/>
      <c r="GIH831" s="14"/>
      <c r="GII831" s="14"/>
      <c r="GIJ831" s="14"/>
      <c r="GIK831" s="14"/>
      <c r="GIL831" s="14"/>
      <c r="GIM831" s="14"/>
      <c r="GIN831" s="14"/>
      <c r="GIO831" s="14"/>
      <c r="GIP831" s="14"/>
      <c r="GIQ831" s="14"/>
      <c r="GIR831" s="14"/>
      <c r="GIS831" s="14"/>
      <c r="GIT831" s="14"/>
      <c r="GIU831" s="14"/>
      <c r="GIV831" s="14"/>
      <c r="GIW831" s="14"/>
      <c r="GIX831" s="14"/>
      <c r="GIY831" s="14"/>
      <c r="GIZ831" s="14"/>
      <c r="GJA831" s="14"/>
      <c r="GJB831" s="14"/>
      <c r="GJC831" s="14"/>
      <c r="GJD831" s="14"/>
      <c r="GJE831" s="14"/>
      <c r="GJF831" s="14"/>
      <c r="GJG831" s="14"/>
      <c r="GJH831" s="14"/>
      <c r="GJI831" s="14"/>
      <c r="GJJ831" s="14"/>
      <c r="GJK831" s="14"/>
      <c r="GJL831" s="14"/>
      <c r="GJM831" s="14"/>
      <c r="GJN831" s="14"/>
      <c r="GJO831" s="14"/>
      <c r="GJP831" s="14"/>
      <c r="GJQ831" s="14"/>
      <c r="GJR831" s="14"/>
      <c r="GJS831" s="14"/>
      <c r="GJT831" s="14"/>
      <c r="GJU831" s="14"/>
      <c r="GJV831" s="14"/>
      <c r="GJW831" s="14"/>
      <c r="GJX831" s="14"/>
      <c r="GJY831" s="14"/>
      <c r="GJZ831" s="14"/>
      <c r="GKA831" s="14"/>
      <c r="GKB831" s="14"/>
      <c r="GKC831" s="14"/>
      <c r="GKD831" s="14"/>
      <c r="GKE831" s="14"/>
      <c r="GKF831" s="14"/>
      <c r="GKG831" s="14"/>
      <c r="GKH831" s="14"/>
      <c r="GKI831" s="14"/>
      <c r="GKJ831" s="14"/>
      <c r="GKK831" s="14"/>
      <c r="GKL831" s="14"/>
      <c r="GKM831" s="14"/>
      <c r="GKN831" s="14"/>
      <c r="GKO831" s="14"/>
      <c r="GKP831" s="14"/>
      <c r="GKQ831" s="14"/>
      <c r="GKR831" s="14"/>
      <c r="GKS831" s="14"/>
      <c r="GKT831" s="14"/>
      <c r="GKU831" s="14"/>
      <c r="GKV831" s="14"/>
      <c r="GKW831" s="14"/>
      <c r="GKX831" s="14"/>
      <c r="GKY831" s="14"/>
      <c r="GKZ831" s="14"/>
      <c r="GLA831" s="14"/>
      <c r="GLB831" s="14"/>
      <c r="GLC831" s="14"/>
      <c r="GLD831" s="14"/>
      <c r="GLE831" s="14"/>
      <c r="GLF831" s="14"/>
      <c r="GLG831" s="14"/>
      <c r="GLH831" s="14"/>
      <c r="GLI831" s="14"/>
      <c r="GLJ831" s="14"/>
      <c r="GLK831" s="14"/>
      <c r="GLL831" s="14"/>
      <c r="GLM831" s="14"/>
      <c r="GLN831" s="14"/>
      <c r="GLO831" s="14"/>
      <c r="GLP831" s="14"/>
      <c r="GLQ831" s="14"/>
      <c r="GLR831" s="14"/>
      <c r="GLS831" s="14"/>
      <c r="GLT831" s="14"/>
      <c r="GLU831" s="14"/>
      <c r="GLV831" s="14"/>
      <c r="GLW831" s="14"/>
      <c r="GLX831" s="14"/>
      <c r="GLY831" s="14"/>
      <c r="GLZ831" s="14"/>
      <c r="GMA831" s="14"/>
      <c r="GMB831" s="14"/>
      <c r="GMC831" s="14"/>
      <c r="GMD831" s="14"/>
      <c r="GME831" s="14"/>
      <c r="GMF831" s="14"/>
      <c r="GMG831" s="14"/>
      <c r="GMH831" s="14"/>
      <c r="GMI831" s="14"/>
      <c r="GMJ831" s="14"/>
      <c r="GMK831" s="14"/>
      <c r="GML831" s="14"/>
      <c r="GMM831" s="14"/>
      <c r="GMN831" s="14"/>
      <c r="GMO831" s="14"/>
      <c r="GMP831" s="14"/>
      <c r="GMQ831" s="14"/>
      <c r="GMR831" s="14"/>
      <c r="GMS831" s="14"/>
      <c r="GMT831" s="14"/>
      <c r="GMU831" s="14"/>
      <c r="GMV831" s="14"/>
      <c r="GMW831" s="14"/>
      <c r="GMX831" s="14"/>
      <c r="GMY831" s="14"/>
      <c r="GMZ831" s="14"/>
      <c r="GNA831" s="14"/>
      <c r="GNB831" s="14"/>
      <c r="GNC831" s="14"/>
      <c r="GND831" s="14"/>
      <c r="GNE831" s="14"/>
      <c r="GNF831" s="14"/>
      <c r="GNG831" s="14"/>
      <c r="GNH831" s="14"/>
      <c r="GNI831" s="14"/>
      <c r="GNJ831" s="14"/>
      <c r="GNK831" s="14"/>
      <c r="GNL831" s="14"/>
      <c r="GNM831" s="14"/>
      <c r="GNN831" s="14"/>
      <c r="GNO831" s="14"/>
      <c r="GNP831" s="14"/>
      <c r="GNQ831" s="14"/>
      <c r="GNR831" s="14"/>
      <c r="GNS831" s="14"/>
      <c r="GNT831" s="14"/>
      <c r="GNU831" s="14"/>
      <c r="GNV831" s="14"/>
      <c r="GNW831" s="14"/>
      <c r="GNX831" s="14"/>
      <c r="GNY831" s="14"/>
      <c r="GNZ831" s="14"/>
      <c r="GOA831" s="14"/>
      <c r="GOB831" s="14"/>
      <c r="GOC831" s="14"/>
      <c r="GOD831" s="14"/>
      <c r="GOE831" s="14"/>
      <c r="GOF831" s="14"/>
      <c r="GOG831" s="14"/>
      <c r="GOH831" s="14"/>
      <c r="GOI831" s="14"/>
      <c r="GOJ831" s="14"/>
      <c r="GOK831" s="14"/>
      <c r="GOL831" s="14"/>
      <c r="GOM831" s="14"/>
      <c r="GON831" s="14"/>
      <c r="GOO831" s="14"/>
      <c r="GOP831" s="14"/>
      <c r="GOQ831" s="14"/>
      <c r="GOR831" s="14"/>
      <c r="GOS831" s="14"/>
      <c r="GOT831" s="14"/>
      <c r="GOU831" s="14"/>
      <c r="GOV831" s="14"/>
      <c r="GOW831" s="14"/>
      <c r="GOX831" s="14"/>
      <c r="GOY831" s="14"/>
      <c r="GOZ831" s="14"/>
      <c r="GPA831" s="14"/>
      <c r="GPB831" s="14"/>
      <c r="GPC831" s="14"/>
      <c r="GPD831" s="14"/>
      <c r="GPE831" s="14"/>
      <c r="GPF831" s="14"/>
      <c r="GPG831" s="14"/>
      <c r="GPH831" s="14"/>
      <c r="GPI831" s="14"/>
      <c r="GPJ831" s="14"/>
      <c r="GPK831" s="14"/>
      <c r="GPL831" s="14"/>
      <c r="GPM831" s="14"/>
      <c r="GPN831" s="14"/>
      <c r="GPO831" s="14"/>
      <c r="GPP831" s="14"/>
      <c r="GPQ831" s="14"/>
      <c r="GPR831" s="14"/>
      <c r="GPS831" s="14"/>
      <c r="GPT831" s="14"/>
      <c r="GPU831" s="14"/>
      <c r="GPV831" s="14"/>
      <c r="GPW831" s="14"/>
      <c r="GPX831" s="14"/>
      <c r="GPY831" s="14"/>
      <c r="GPZ831" s="14"/>
      <c r="GQA831" s="14"/>
      <c r="GQB831" s="14"/>
      <c r="GQC831" s="14"/>
      <c r="GQD831" s="14"/>
      <c r="GQE831" s="14"/>
      <c r="GQF831" s="14"/>
      <c r="GQG831" s="14"/>
      <c r="GQH831" s="14"/>
      <c r="GQI831" s="14"/>
      <c r="GQJ831" s="14"/>
      <c r="GQK831" s="14"/>
      <c r="GQL831" s="14"/>
      <c r="GQM831" s="14"/>
      <c r="GQN831" s="14"/>
      <c r="GQO831" s="14"/>
      <c r="GQP831" s="14"/>
      <c r="GQQ831" s="14"/>
      <c r="GQR831" s="14"/>
      <c r="GQS831" s="14"/>
      <c r="GQT831" s="14"/>
      <c r="GQU831" s="14"/>
      <c r="GQV831" s="14"/>
      <c r="GQW831" s="14"/>
      <c r="GQX831" s="14"/>
      <c r="GQY831" s="14"/>
      <c r="GQZ831" s="14"/>
      <c r="GRA831" s="14"/>
      <c r="GRB831" s="14"/>
      <c r="GRC831" s="14"/>
      <c r="GRD831" s="14"/>
      <c r="GRE831" s="14"/>
      <c r="GRF831" s="14"/>
      <c r="GRG831" s="14"/>
      <c r="GRH831" s="14"/>
      <c r="GRI831" s="14"/>
      <c r="GRJ831" s="14"/>
      <c r="GRK831" s="14"/>
      <c r="GRL831" s="14"/>
      <c r="GRM831" s="14"/>
      <c r="GRN831" s="14"/>
      <c r="GRO831" s="14"/>
      <c r="GRP831" s="14"/>
      <c r="GRQ831" s="14"/>
      <c r="GRR831" s="14"/>
      <c r="GRS831" s="14"/>
      <c r="GRT831" s="14"/>
      <c r="GRU831" s="14"/>
      <c r="GRV831" s="14"/>
      <c r="GRW831" s="14"/>
      <c r="GRX831" s="14"/>
      <c r="GRY831" s="14"/>
      <c r="GRZ831" s="14"/>
      <c r="GSA831" s="14"/>
      <c r="GSB831" s="14"/>
      <c r="GSC831" s="14"/>
      <c r="GSD831" s="14"/>
      <c r="GSE831" s="14"/>
      <c r="GSF831" s="14"/>
      <c r="GSG831" s="14"/>
      <c r="GSH831" s="14"/>
      <c r="GSI831" s="14"/>
      <c r="GSJ831" s="14"/>
      <c r="GSK831" s="14"/>
      <c r="GSL831" s="14"/>
      <c r="GSM831" s="14"/>
      <c r="GSN831" s="14"/>
      <c r="GSO831" s="14"/>
      <c r="GSP831" s="14"/>
      <c r="GSQ831" s="14"/>
      <c r="GSR831" s="14"/>
      <c r="GSS831" s="14"/>
      <c r="GST831" s="14"/>
      <c r="GSU831" s="14"/>
      <c r="GSV831" s="14"/>
      <c r="GSW831" s="14"/>
      <c r="GSX831" s="14"/>
      <c r="GSY831" s="14"/>
      <c r="GSZ831" s="14"/>
      <c r="GTA831" s="14"/>
      <c r="GTB831" s="14"/>
      <c r="GTC831" s="14"/>
      <c r="GTD831" s="14"/>
      <c r="GTE831" s="14"/>
      <c r="GTF831" s="14"/>
      <c r="GTG831" s="14"/>
      <c r="GTH831" s="14"/>
      <c r="GTI831" s="14"/>
      <c r="GTJ831" s="14"/>
      <c r="GTK831" s="14"/>
      <c r="GTL831" s="14"/>
      <c r="GTM831" s="14"/>
      <c r="GTN831" s="14"/>
      <c r="GTO831" s="14"/>
      <c r="GTP831" s="14"/>
      <c r="GTQ831" s="14"/>
      <c r="GTR831" s="14"/>
      <c r="GTS831" s="14"/>
      <c r="GTT831" s="14"/>
      <c r="GTU831" s="14"/>
      <c r="GTV831" s="14"/>
      <c r="GTW831" s="14"/>
      <c r="GTX831" s="14"/>
      <c r="GTY831" s="14"/>
      <c r="GTZ831" s="14"/>
      <c r="GUA831" s="14"/>
      <c r="GUB831" s="14"/>
      <c r="GUC831" s="14"/>
      <c r="GUD831" s="14"/>
      <c r="GUE831" s="14"/>
      <c r="GUF831" s="14"/>
      <c r="GUG831" s="14"/>
      <c r="GUH831" s="14"/>
      <c r="GUI831" s="14"/>
      <c r="GUJ831" s="14"/>
      <c r="GUK831" s="14"/>
      <c r="GUL831" s="14"/>
      <c r="GUM831" s="14"/>
      <c r="GUN831" s="14"/>
      <c r="GUO831" s="14"/>
      <c r="GUP831" s="14"/>
      <c r="GUQ831" s="14"/>
      <c r="GUR831" s="14"/>
      <c r="GUS831" s="14"/>
      <c r="GUT831" s="14"/>
      <c r="GUU831" s="14"/>
      <c r="GUV831" s="14"/>
      <c r="GUW831" s="14"/>
      <c r="GUX831" s="14"/>
      <c r="GUY831" s="14"/>
      <c r="GUZ831" s="14"/>
      <c r="GVA831" s="14"/>
      <c r="GVB831" s="14"/>
      <c r="GVC831" s="14"/>
      <c r="GVD831" s="14"/>
      <c r="GVE831" s="14"/>
      <c r="GVF831" s="14"/>
      <c r="GVG831" s="14"/>
      <c r="GVH831" s="14"/>
      <c r="GVI831" s="14"/>
      <c r="GVJ831" s="14"/>
      <c r="GVK831" s="14"/>
      <c r="GVL831" s="14"/>
      <c r="GVM831" s="14"/>
      <c r="GVN831" s="14"/>
      <c r="GVO831" s="14"/>
      <c r="GVP831" s="14"/>
      <c r="GVQ831" s="14"/>
      <c r="GVR831" s="14"/>
      <c r="GVS831" s="14"/>
      <c r="GVT831" s="14"/>
      <c r="GVU831" s="14"/>
      <c r="GVV831" s="14"/>
      <c r="GVW831" s="14"/>
      <c r="GVX831" s="14"/>
      <c r="GVY831" s="14"/>
      <c r="GVZ831" s="14"/>
      <c r="GWA831" s="14"/>
      <c r="GWB831" s="14"/>
      <c r="GWC831" s="14"/>
      <c r="GWD831" s="14"/>
      <c r="GWE831" s="14"/>
      <c r="GWF831" s="14"/>
      <c r="GWG831" s="14"/>
      <c r="GWH831" s="14"/>
      <c r="GWI831" s="14"/>
      <c r="GWJ831" s="14"/>
      <c r="GWK831" s="14"/>
      <c r="GWL831" s="14"/>
      <c r="GWM831" s="14"/>
      <c r="GWN831" s="14"/>
      <c r="GWO831" s="14"/>
      <c r="GWP831" s="14"/>
      <c r="GWQ831" s="14"/>
      <c r="GWR831" s="14"/>
      <c r="GWS831" s="14"/>
      <c r="GWT831" s="14"/>
      <c r="GWU831" s="14"/>
      <c r="GWV831" s="14"/>
      <c r="GWW831" s="14"/>
      <c r="GWX831" s="14"/>
      <c r="GWY831" s="14"/>
      <c r="GWZ831" s="14"/>
      <c r="GXA831" s="14"/>
      <c r="GXB831" s="14"/>
      <c r="GXC831" s="14"/>
      <c r="GXD831" s="14"/>
      <c r="GXE831" s="14"/>
      <c r="GXF831" s="14"/>
      <c r="GXG831" s="14"/>
      <c r="GXH831" s="14"/>
      <c r="GXI831" s="14"/>
      <c r="GXJ831" s="14"/>
      <c r="GXK831" s="14"/>
      <c r="GXL831" s="14"/>
      <c r="GXM831" s="14"/>
      <c r="GXN831" s="14"/>
      <c r="GXO831" s="14"/>
      <c r="GXP831" s="14"/>
      <c r="GXQ831" s="14"/>
      <c r="GXR831" s="14"/>
      <c r="GXS831" s="14"/>
      <c r="GXT831" s="14"/>
      <c r="GXU831" s="14"/>
      <c r="GXV831" s="14"/>
      <c r="GXW831" s="14"/>
      <c r="GXX831" s="14"/>
      <c r="GXY831" s="14"/>
      <c r="GXZ831" s="14"/>
      <c r="GYA831" s="14"/>
      <c r="GYB831" s="14"/>
      <c r="GYC831" s="14"/>
      <c r="GYD831" s="14"/>
      <c r="GYE831" s="14"/>
      <c r="GYF831" s="14"/>
      <c r="GYG831" s="14"/>
      <c r="GYH831" s="14"/>
      <c r="GYI831" s="14"/>
      <c r="GYJ831" s="14"/>
      <c r="GYK831" s="14"/>
      <c r="GYL831" s="14"/>
      <c r="GYM831" s="14"/>
      <c r="GYN831" s="14"/>
      <c r="GYO831" s="14"/>
      <c r="GYP831" s="14"/>
      <c r="GYQ831" s="14"/>
      <c r="GYR831" s="14"/>
      <c r="GYS831" s="14"/>
      <c r="GYT831" s="14"/>
      <c r="GYU831" s="14"/>
      <c r="GYV831" s="14"/>
      <c r="GYW831" s="14"/>
      <c r="GYX831" s="14"/>
      <c r="GYY831" s="14"/>
      <c r="GYZ831" s="14"/>
      <c r="GZA831" s="14"/>
      <c r="GZB831" s="14"/>
      <c r="GZC831" s="14"/>
      <c r="GZD831" s="14"/>
      <c r="GZE831" s="14"/>
      <c r="GZF831" s="14"/>
      <c r="GZG831" s="14"/>
      <c r="GZH831" s="14"/>
      <c r="GZI831" s="14"/>
      <c r="GZJ831" s="14"/>
      <c r="GZK831" s="14"/>
      <c r="GZL831" s="14"/>
      <c r="GZM831" s="14"/>
      <c r="GZN831" s="14"/>
      <c r="GZO831" s="14"/>
      <c r="GZP831" s="14"/>
      <c r="GZQ831" s="14"/>
      <c r="GZR831" s="14"/>
      <c r="GZS831" s="14"/>
      <c r="GZT831" s="14"/>
      <c r="GZU831" s="14"/>
      <c r="GZV831" s="14"/>
      <c r="GZW831" s="14"/>
      <c r="GZX831" s="14"/>
      <c r="GZY831" s="14"/>
      <c r="GZZ831" s="14"/>
      <c r="HAA831" s="14"/>
      <c r="HAB831" s="14"/>
      <c r="HAC831" s="14"/>
      <c r="HAD831" s="14"/>
      <c r="HAE831" s="14"/>
      <c r="HAF831" s="14"/>
      <c r="HAG831" s="14"/>
      <c r="HAH831" s="14"/>
      <c r="HAI831" s="14"/>
      <c r="HAJ831" s="14"/>
      <c r="HAK831" s="14"/>
      <c r="HAL831" s="14"/>
      <c r="HAM831" s="14"/>
      <c r="HAN831" s="14"/>
      <c r="HAO831" s="14"/>
      <c r="HAP831" s="14"/>
      <c r="HAQ831" s="14"/>
      <c r="HAR831" s="14"/>
      <c r="HAS831" s="14"/>
      <c r="HAT831" s="14"/>
      <c r="HAU831" s="14"/>
      <c r="HAV831" s="14"/>
      <c r="HAW831" s="14"/>
      <c r="HAX831" s="14"/>
      <c r="HAY831" s="14"/>
      <c r="HAZ831" s="14"/>
      <c r="HBA831" s="14"/>
      <c r="HBB831" s="14"/>
      <c r="HBC831" s="14"/>
      <c r="HBD831" s="14"/>
      <c r="HBE831" s="14"/>
      <c r="HBF831" s="14"/>
      <c r="HBG831" s="14"/>
      <c r="HBH831" s="14"/>
      <c r="HBI831" s="14"/>
      <c r="HBJ831" s="14"/>
      <c r="HBK831" s="14"/>
      <c r="HBL831" s="14"/>
      <c r="HBM831" s="14"/>
      <c r="HBN831" s="14"/>
      <c r="HBO831" s="14"/>
      <c r="HBP831" s="14"/>
      <c r="HBQ831" s="14"/>
      <c r="HBR831" s="14"/>
      <c r="HBS831" s="14"/>
      <c r="HBT831" s="14"/>
      <c r="HBU831" s="14"/>
      <c r="HBV831" s="14"/>
      <c r="HBW831" s="14"/>
      <c r="HBX831" s="14"/>
      <c r="HBY831" s="14"/>
      <c r="HBZ831" s="14"/>
      <c r="HCA831" s="14"/>
      <c r="HCB831" s="14"/>
      <c r="HCC831" s="14"/>
      <c r="HCD831" s="14"/>
      <c r="HCE831" s="14"/>
      <c r="HCF831" s="14"/>
      <c r="HCG831" s="14"/>
      <c r="HCH831" s="14"/>
      <c r="HCI831" s="14"/>
      <c r="HCJ831" s="14"/>
      <c r="HCK831" s="14"/>
      <c r="HCL831" s="14"/>
      <c r="HCM831" s="14"/>
      <c r="HCN831" s="14"/>
      <c r="HCO831" s="14"/>
      <c r="HCP831" s="14"/>
      <c r="HCQ831" s="14"/>
      <c r="HCR831" s="14"/>
      <c r="HCS831" s="14"/>
      <c r="HCT831" s="14"/>
      <c r="HCU831" s="14"/>
      <c r="HCV831" s="14"/>
      <c r="HCW831" s="14"/>
      <c r="HCX831" s="14"/>
      <c r="HCY831" s="14"/>
      <c r="HCZ831" s="14"/>
      <c r="HDA831" s="14"/>
      <c r="HDB831" s="14"/>
      <c r="HDC831" s="14"/>
      <c r="HDD831" s="14"/>
      <c r="HDE831" s="14"/>
      <c r="HDF831" s="14"/>
      <c r="HDG831" s="14"/>
      <c r="HDH831" s="14"/>
      <c r="HDI831" s="14"/>
      <c r="HDJ831" s="14"/>
      <c r="HDK831" s="14"/>
      <c r="HDL831" s="14"/>
      <c r="HDM831" s="14"/>
      <c r="HDN831" s="14"/>
      <c r="HDO831" s="14"/>
      <c r="HDP831" s="14"/>
      <c r="HDQ831" s="14"/>
      <c r="HDR831" s="14"/>
      <c r="HDS831" s="14"/>
      <c r="HDT831" s="14"/>
      <c r="HDU831" s="14"/>
      <c r="HDV831" s="14"/>
      <c r="HDW831" s="14"/>
      <c r="HDX831" s="14"/>
      <c r="HDY831" s="14"/>
      <c r="HDZ831" s="14"/>
      <c r="HEA831" s="14"/>
      <c r="HEB831" s="14"/>
      <c r="HEC831" s="14"/>
      <c r="HED831" s="14"/>
      <c r="HEE831" s="14"/>
      <c r="HEF831" s="14"/>
      <c r="HEG831" s="14"/>
      <c r="HEH831" s="14"/>
      <c r="HEI831" s="14"/>
      <c r="HEJ831" s="14"/>
      <c r="HEK831" s="14"/>
      <c r="HEL831" s="14"/>
      <c r="HEM831" s="14"/>
      <c r="HEN831" s="14"/>
      <c r="HEO831" s="14"/>
      <c r="HEP831" s="14"/>
      <c r="HEQ831" s="14"/>
      <c r="HER831" s="14"/>
      <c r="HES831" s="14"/>
      <c r="HET831" s="14"/>
      <c r="HEU831" s="14"/>
      <c r="HEV831" s="14"/>
      <c r="HEW831" s="14"/>
      <c r="HEX831" s="14"/>
      <c r="HEY831" s="14"/>
      <c r="HEZ831" s="14"/>
      <c r="HFA831" s="14"/>
      <c r="HFB831" s="14"/>
      <c r="HFC831" s="14"/>
      <c r="HFD831" s="14"/>
      <c r="HFE831" s="14"/>
      <c r="HFF831" s="14"/>
      <c r="HFG831" s="14"/>
      <c r="HFH831" s="14"/>
      <c r="HFI831" s="14"/>
      <c r="HFJ831" s="14"/>
      <c r="HFK831" s="14"/>
      <c r="HFL831" s="14"/>
      <c r="HFM831" s="14"/>
      <c r="HFN831" s="14"/>
      <c r="HFO831" s="14"/>
      <c r="HFP831" s="14"/>
      <c r="HFQ831" s="14"/>
      <c r="HFR831" s="14"/>
      <c r="HFS831" s="14"/>
      <c r="HFT831" s="14"/>
      <c r="HFU831" s="14"/>
      <c r="HFV831" s="14"/>
      <c r="HFW831" s="14"/>
      <c r="HFX831" s="14"/>
      <c r="HFY831" s="14"/>
      <c r="HFZ831" s="14"/>
      <c r="HGA831" s="14"/>
      <c r="HGB831" s="14"/>
      <c r="HGC831" s="14"/>
      <c r="HGD831" s="14"/>
      <c r="HGE831" s="14"/>
      <c r="HGF831" s="14"/>
      <c r="HGG831" s="14"/>
      <c r="HGH831" s="14"/>
      <c r="HGI831" s="14"/>
      <c r="HGJ831" s="14"/>
      <c r="HGK831" s="14"/>
      <c r="HGL831" s="14"/>
      <c r="HGM831" s="14"/>
      <c r="HGN831" s="14"/>
      <c r="HGO831" s="14"/>
      <c r="HGP831" s="14"/>
      <c r="HGQ831" s="14"/>
      <c r="HGR831" s="14"/>
      <c r="HGS831" s="14"/>
      <c r="HGT831" s="14"/>
      <c r="HGU831" s="14"/>
      <c r="HGV831" s="14"/>
      <c r="HGW831" s="14"/>
      <c r="HGX831" s="14"/>
      <c r="HGY831" s="14"/>
      <c r="HGZ831" s="14"/>
      <c r="HHA831" s="14"/>
      <c r="HHB831" s="14"/>
      <c r="HHC831" s="14"/>
      <c r="HHD831" s="14"/>
      <c r="HHE831" s="14"/>
      <c r="HHF831" s="14"/>
      <c r="HHG831" s="14"/>
      <c r="HHH831" s="14"/>
      <c r="HHI831" s="14"/>
      <c r="HHJ831" s="14"/>
      <c r="HHK831" s="14"/>
      <c r="HHL831" s="14"/>
      <c r="HHM831" s="14"/>
      <c r="HHN831" s="14"/>
      <c r="HHO831" s="14"/>
      <c r="HHP831" s="14"/>
      <c r="HHQ831" s="14"/>
      <c r="HHR831" s="14"/>
      <c r="HHS831" s="14"/>
      <c r="HHT831" s="14"/>
      <c r="HHU831" s="14"/>
      <c r="HHV831" s="14"/>
      <c r="HHW831" s="14"/>
      <c r="HHX831" s="14"/>
      <c r="HHY831" s="14"/>
      <c r="HHZ831" s="14"/>
      <c r="HIA831" s="14"/>
      <c r="HIB831" s="14"/>
      <c r="HIC831" s="14"/>
      <c r="HID831" s="14"/>
      <c r="HIE831" s="14"/>
      <c r="HIF831" s="14"/>
      <c r="HIG831" s="14"/>
      <c r="HIH831" s="14"/>
      <c r="HII831" s="14"/>
      <c r="HIJ831" s="14"/>
      <c r="HIK831" s="14"/>
      <c r="HIL831" s="14"/>
      <c r="HIM831" s="14"/>
      <c r="HIN831" s="14"/>
      <c r="HIO831" s="14"/>
      <c r="HIP831" s="14"/>
      <c r="HIQ831" s="14"/>
      <c r="HIR831" s="14"/>
      <c r="HIS831" s="14"/>
      <c r="HIT831" s="14"/>
      <c r="HIU831" s="14"/>
      <c r="HIV831" s="14"/>
      <c r="HIW831" s="14"/>
      <c r="HIX831" s="14"/>
      <c r="HIY831" s="14"/>
      <c r="HIZ831" s="14"/>
      <c r="HJA831" s="14"/>
      <c r="HJB831" s="14"/>
      <c r="HJC831" s="14"/>
      <c r="HJD831" s="14"/>
      <c r="HJE831" s="14"/>
      <c r="HJF831" s="14"/>
      <c r="HJG831" s="14"/>
      <c r="HJH831" s="14"/>
      <c r="HJI831" s="14"/>
      <c r="HJJ831" s="14"/>
      <c r="HJK831" s="14"/>
      <c r="HJL831" s="14"/>
      <c r="HJM831" s="14"/>
      <c r="HJN831" s="14"/>
      <c r="HJO831" s="14"/>
      <c r="HJP831" s="14"/>
      <c r="HJQ831" s="14"/>
      <c r="HJR831" s="14"/>
      <c r="HJS831" s="14"/>
      <c r="HJT831" s="14"/>
      <c r="HJU831" s="14"/>
      <c r="HJV831" s="14"/>
      <c r="HJW831" s="14"/>
      <c r="HJX831" s="14"/>
      <c r="HJY831" s="14"/>
      <c r="HJZ831" s="14"/>
      <c r="HKA831" s="14"/>
      <c r="HKB831" s="14"/>
      <c r="HKC831" s="14"/>
      <c r="HKD831" s="14"/>
      <c r="HKE831" s="14"/>
      <c r="HKF831" s="14"/>
      <c r="HKG831" s="14"/>
      <c r="HKH831" s="14"/>
      <c r="HKI831" s="14"/>
      <c r="HKJ831" s="14"/>
      <c r="HKK831" s="14"/>
      <c r="HKL831" s="14"/>
      <c r="HKM831" s="14"/>
      <c r="HKN831" s="14"/>
      <c r="HKO831" s="14"/>
      <c r="HKP831" s="14"/>
      <c r="HKQ831" s="14"/>
      <c r="HKR831" s="14"/>
      <c r="HKS831" s="14"/>
      <c r="HKT831" s="14"/>
      <c r="HKU831" s="14"/>
      <c r="HKV831" s="14"/>
      <c r="HKW831" s="14"/>
      <c r="HKX831" s="14"/>
      <c r="HKY831" s="14"/>
      <c r="HKZ831" s="14"/>
      <c r="HLA831" s="14"/>
      <c r="HLB831" s="14"/>
      <c r="HLC831" s="14"/>
      <c r="HLD831" s="14"/>
      <c r="HLE831" s="14"/>
      <c r="HLF831" s="14"/>
      <c r="HLG831" s="14"/>
      <c r="HLH831" s="14"/>
      <c r="HLI831" s="14"/>
      <c r="HLJ831" s="14"/>
      <c r="HLK831" s="14"/>
      <c r="HLL831" s="14"/>
      <c r="HLM831" s="14"/>
      <c r="HLN831" s="14"/>
      <c r="HLO831" s="14"/>
      <c r="HLP831" s="14"/>
      <c r="HLQ831" s="14"/>
      <c r="HLR831" s="14"/>
      <c r="HLS831" s="14"/>
      <c r="HLT831" s="14"/>
      <c r="HLU831" s="14"/>
      <c r="HLV831" s="14"/>
      <c r="HLW831" s="14"/>
      <c r="HLX831" s="14"/>
      <c r="HLY831" s="14"/>
      <c r="HLZ831" s="14"/>
      <c r="HMA831" s="14"/>
      <c r="HMB831" s="14"/>
      <c r="HMC831" s="14"/>
      <c r="HMD831" s="14"/>
      <c r="HME831" s="14"/>
      <c r="HMF831" s="14"/>
      <c r="HMG831" s="14"/>
      <c r="HMH831" s="14"/>
      <c r="HMI831" s="14"/>
      <c r="HMJ831" s="14"/>
      <c r="HMK831" s="14"/>
      <c r="HML831" s="14"/>
      <c r="HMM831" s="14"/>
      <c r="HMN831" s="14"/>
      <c r="HMO831" s="14"/>
      <c r="HMP831" s="14"/>
      <c r="HMQ831" s="14"/>
      <c r="HMR831" s="14"/>
      <c r="HMS831" s="14"/>
      <c r="HMT831" s="14"/>
      <c r="HMU831" s="14"/>
      <c r="HMV831" s="14"/>
      <c r="HMW831" s="14"/>
      <c r="HMX831" s="14"/>
      <c r="HMY831" s="14"/>
      <c r="HMZ831" s="14"/>
      <c r="HNA831" s="14"/>
      <c r="HNB831" s="14"/>
      <c r="HNC831" s="14"/>
      <c r="HND831" s="14"/>
      <c r="HNE831" s="14"/>
      <c r="HNF831" s="14"/>
      <c r="HNG831" s="14"/>
      <c r="HNH831" s="14"/>
      <c r="HNI831" s="14"/>
      <c r="HNJ831" s="14"/>
      <c r="HNK831" s="14"/>
      <c r="HNL831" s="14"/>
      <c r="HNM831" s="14"/>
      <c r="HNN831" s="14"/>
      <c r="HNO831" s="14"/>
      <c r="HNP831" s="14"/>
      <c r="HNQ831" s="14"/>
      <c r="HNR831" s="14"/>
      <c r="HNS831" s="14"/>
      <c r="HNT831" s="14"/>
      <c r="HNU831" s="14"/>
      <c r="HNV831" s="14"/>
      <c r="HNW831" s="14"/>
      <c r="HNX831" s="14"/>
      <c r="HNY831" s="14"/>
      <c r="HNZ831" s="14"/>
      <c r="HOA831" s="14"/>
      <c r="HOB831" s="14"/>
      <c r="HOC831" s="14"/>
      <c r="HOD831" s="14"/>
      <c r="HOE831" s="14"/>
      <c r="HOF831" s="14"/>
      <c r="HOG831" s="14"/>
      <c r="HOH831" s="14"/>
      <c r="HOI831" s="14"/>
      <c r="HOJ831" s="14"/>
      <c r="HOK831" s="14"/>
      <c r="HOL831" s="14"/>
      <c r="HOM831" s="14"/>
      <c r="HON831" s="14"/>
      <c r="HOO831" s="14"/>
      <c r="HOP831" s="14"/>
      <c r="HOQ831" s="14"/>
      <c r="HOR831" s="14"/>
      <c r="HOS831" s="14"/>
      <c r="HOT831" s="14"/>
      <c r="HOU831" s="14"/>
      <c r="HOV831" s="14"/>
      <c r="HOW831" s="14"/>
      <c r="HOX831" s="14"/>
      <c r="HOY831" s="14"/>
      <c r="HOZ831" s="14"/>
      <c r="HPA831" s="14"/>
      <c r="HPB831" s="14"/>
      <c r="HPC831" s="14"/>
      <c r="HPD831" s="14"/>
      <c r="HPE831" s="14"/>
      <c r="HPF831" s="14"/>
      <c r="HPG831" s="14"/>
      <c r="HPH831" s="14"/>
      <c r="HPI831" s="14"/>
      <c r="HPJ831" s="14"/>
      <c r="HPK831" s="14"/>
      <c r="HPL831" s="14"/>
      <c r="HPM831" s="14"/>
      <c r="HPN831" s="14"/>
      <c r="HPO831" s="14"/>
      <c r="HPP831" s="14"/>
      <c r="HPQ831" s="14"/>
      <c r="HPR831" s="14"/>
      <c r="HPS831" s="14"/>
      <c r="HPT831" s="14"/>
      <c r="HPU831" s="14"/>
      <c r="HPV831" s="14"/>
      <c r="HPW831" s="14"/>
      <c r="HPX831" s="14"/>
      <c r="HPY831" s="14"/>
      <c r="HPZ831" s="14"/>
      <c r="HQA831" s="14"/>
      <c r="HQB831" s="14"/>
      <c r="HQC831" s="14"/>
      <c r="HQD831" s="14"/>
      <c r="HQE831" s="14"/>
      <c r="HQF831" s="14"/>
      <c r="HQG831" s="14"/>
      <c r="HQH831" s="14"/>
      <c r="HQI831" s="14"/>
      <c r="HQJ831" s="14"/>
      <c r="HQK831" s="14"/>
      <c r="HQL831" s="14"/>
      <c r="HQM831" s="14"/>
      <c r="HQN831" s="14"/>
      <c r="HQO831" s="14"/>
      <c r="HQP831" s="14"/>
      <c r="HQQ831" s="14"/>
      <c r="HQR831" s="14"/>
      <c r="HQS831" s="14"/>
      <c r="HQT831" s="14"/>
      <c r="HQU831" s="14"/>
      <c r="HQV831" s="14"/>
      <c r="HQW831" s="14"/>
      <c r="HQX831" s="14"/>
      <c r="HQY831" s="14"/>
      <c r="HQZ831" s="14"/>
      <c r="HRA831" s="14"/>
      <c r="HRB831" s="14"/>
      <c r="HRC831" s="14"/>
      <c r="HRD831" s="14"/>
      <c r="HRE831" s="14"/>
      <c r="HRF831" s="14"/>
      <c r="HRG831" s="14"/>
      <c r="HRH831" s="14"/>
      <c r="HRI831" s="14"/>
      <c r="HRJ831" s="14"/>
      <c r="HRK831" s="14"/>
      <c r="HRL831" s="14"/>
      <c r="HRM831" s="14"/>
      <c r="HRN831" s="14"/>
      <c r="HRO831" s="14"/>
      <c r="HRP831" s="14"/>
      <c r="HRQ831" s="14"/>
      <c r="HRR831" s="14"/>
      <c r="HRS831" s="14"/>
      <c r="HRT831" s="14"/>
      <c r="HRU831" s="14"/>
      <c r="HRV831" s="14"/>
      <c r="HRW831" s="14"/>
      <c r="HRX831" s="14"/>
      <c r="HRY831" s="14"/>
      <c r="HRZ831" s="14"/>
      <c r="HSA831" s="14"/>
      <c r="HSB831" s="14"/>
      <c r="HSC831" s="14"/>
      <c r="HSD831" s="14"/>
      <c r="HSE831" s="14"/>
      <c r="HSF831" s="14"/>
      <c r="HSG831" s="14"/>
      <c r="HSH831" s="14"/>
      <c r="HSI831" s="14"/>
      <c r="HSJ831" s="14"/>
      <c r="HSK831" s="14"/>
      <c r="HSL831" s="14"/>
      <c r="HSM831" s="14"/>
      <c r="HSN831" s="14"/>
      <c r="HSO831" s="14"/>
      <c r="HSP831" s="14"/>
      <c r="HSQ831" s="14"/>
      <c r="HSR831" s="14"/>
      <c r="HSS831" s="14"/>
      <c r="HST831" s="14"/>
      <c r="HSU831" s="14"/>
      <c r="HSV831" s="14"/>
      <c r="HSW831" s="14"/>
      <c r="HSX831" s="14"/>
      <c r="HSY831" s="14"/>
      <c r="HSZ831" s="14"/>
      <c r="HTA831" s="14"/>
      <c r="HTB831" s="14"/>
      <c r="HTC831" s="14"/>
      <c r="HTD831" s="14"/>
      <c r="HTE831" s="14"/>
      <c r="HTF831" s="14"/>
      <c r="HTG831" s="14"/>
      <c r="HTH831" s="14"/>
      <c r="HTI831" s="14"/>
      <c r="HTJ831" s="14"/>
      <c r="HTK831" s="14"/>
      <c r="HTL831" s="14"/>
      <c r="HTM831" s="14"/>
      <c r="HTN831" s="14"/>
      <c r="HTO831" s="14"/>
      <c r="HTP831" s="14"/>
      <c r="HTQ831" s="14"/>
      <c r="HTR831" s="14"/>
      <c r="HTS831" s="14"/>
      <c r="HTT831" s="14"/>
      <c r="HTU831" s="14"/>
      <c r="HTV831" s="14"/>
      <c r="HTW831" s="14"/>
      <c r="HTX831" s="14"/>
      <c r="HTY831" s="14"/>
      <c r="HTZ831" s="14"/>
      <c r="HUA831" s="14"/>
      <c r="HUB831" s="14"/>
      <c r="HUC831" s="14"/>
      <c r="HUD831" s="14"/>
      <c r="HUE831" s="14"/>
      <c r="HUF831" s="14"/>
      <c r="HUG831" s="14"/>
      <c r="HUH831" s="14"/>
      <c r="HUI831" s="14"/>
      <c r="HUJ831" s="14"/>
      <c r="HUK831" s="14"/>
      <c r="HUL831" s="14"/>
      <c r="HUM831" s="14"/>
      <c r="HUN831" s="14"/>
      <c r="HUO831" s="14"/>
      <c r="HUP831" s="14"/>
      <c r="HUQ831" s="14"/>
      <c r="HUR831" s="14"/>
      <c r="HUS831" s="14"/>
      <c r="HUT831" s="14"/>
      <c r="HUU831" s="14"/>
      <c r="HUV831" s="14"/>
      <c r="HUW831" s="14"/>
      <c r="HUX831" s="14"/>
      <c r="HUY831" s="14"/>
      <c r="HUZ831" s="14"/>
      <c r="HVA831" s="14"/>
      <c r="HVB831" s="14"/>
      <c r="HVC831" s="14"/>
      <c r="HVD831" s="14"/>
      <c r="HVE831" s="14"/>
      <c r="HVF831" s="14"/>
      <c r="HVG831" s="14"/>
      <c r="HVH831" s="14"/>
      <c r="HVI831" s="14"/>
      <c r="HVJ831" s="14"/>
      <c r="HVK831" s="14"/>
      <c r="HVL831" s="14"/>
      <c r="HVM831" s="14"/>
      <c r="HVN831" s="14"/>
      <c r="HVO831" s="14"/>
      <c r="HVP831" s="14"/>
      <c r="HVQ831" s="14"/>
      <c r="HVR831" s="14"/>
      <c r="HVS831" s="14"/>
      <c r="HVT831" s="14"/>
      <c r="HVU831" s="14"/>
      <c r="HVV831" s="14"/>
      <c r="HVW831" s="14"/>
      <c r="HVX831" s="14"/>
      <c r="HVY831" s="14"/>
      <c r="HVZ831" s="14"/>
      <c r="HWA831" s="14"/>
      <c r="HWB831" s="14"/>
      <c r="HWC831" s="14"/>
      <c r="HWD831" s="14"/>
      <c r="HWE831" s="14"/>
      <c r="HWF831" s="14"/>
      <c r="HWG831" s="14"/>
      <c r="HWH831" s="14"/>
      <c r="HWI831" s="14"/>
      <c r="HWJ831" s="14"/>
      <c r="HWK831" s="14"/>
      <c r="HWL831" s="14"/>
      <c r="HWM831" s="14"/>
      <c r="HWN831" s="14"/>
      <c r="HWO831" s="14"/>
      <c r="HWP831" s="14"/>
      <c r="HWQ831" s="14"/>
      <c r="HWR831" s="14"/>
      <c r="HWS831" s="14"/>
      <c r="HWT831" s="14"/>
      <c r="HWU831" s="14"/>
      <c r="HWV831" s="14"/>
      <c r="HWW831" s="14"/>
      <c r="HWX831" s="14"/>
      <c r="HWY831" s="14"/>
      <c r="HWZ831" s="14"/>
      <c r="HXA831" s="14"/>
      <c r="HXB831" s="14"/>
      <c r="HXC831" s="14"/>
      <c r="HXD831" s="14"/>
      <c r="HXE831" s="14"/>
      <c r="HXF831" s="14"/>
      <c r="HXG831" s="14"/>
      <c r="HXH831" s="14"/>
      <c r="HXI831" s="14"/>
      <c r="HXJ831" s="14"/>
      <c r="HXK831" s="14"/>
      <c r="HXL831" s="14"/>
      <c r="HXM831" s="14"/>
      <c r="HXN831" s="14"/>
      <c r="HXO831" s="14"/>
      <c r="HXP831" s="14"/>
      <c r="HXQ831" s="14"/>
      <c r="HXR831" s="14"/>
      <c r="HXS831" s="14"/>
      <c r="HXT831" s="14"/>
      <c r="HXU831" s="14"/>
      <c r="HXV831" s="14"/>
      <c r="HXW831" s="14"/>
      <c r="HXX831" s="14"/>
      <c r="HXY831" s="14"/>
      <c r="HXZ831" s="14"/>
      <c r="HYA831" s="14"/>
      <c r="HYB831" s="14"/>
      <c r="HYC831" s="14"/>
      <c r="HYD831" s="14"/>
      <c r="HYE831" s="14"/>
      <c r="HYF831" s="14"/>
      <c r="HYG831" s="14"/>
      <c r="HYH831" s="14"/>
      <c r="HYI831" s="14"/>
      <c r="HYJ831" s="14"/>
      <c r="HYK831" s="14"/>
      <c r="HYL831" s="14"/>
      <c r="HYM831" s="14"/>
      <c r="HYN831" s="14"/>
      <c r="HYO831" s="14"/>
      <c r="HYP831" s="14"/>
      <c r="HYQ831" s="14"/>
      <c r="HYR831" s="14"/>
      <c r="HYS831" s="14"/>
      <c r="HYT831" s="14"/>
      <c r="HYU831" s="14"/>
      <c r="HYV831" s="14"/>
      <c r="HYW831" s="14"/>
      <c r="HYX831" s="14"/>
      <c r="HYY831" s="14"/>
      <c r="HYZ831" s="14"/>
      <c r="HZA831" s="14"/>
      <c r="HZB831" s="14"/>
      <c r="HZC831" s="14"/>
      <c r="HZD831" s="14"/>
      <c r="HZE831" s="14"/>
      <c r="HZF831" s="14"/>
      <c r="HZG831" s="14"/>
      <c r="HZH831" s="14"/>
      <c r="HZI831" s="14"/>
      <c r="HZJ831" s="14"/>
      <c r="HZK831" s="14"/>
      <c r="HZL831" s="14"/>
      <c r="HZM831" s="14"/>
      <c r="HZN831" s="14"/>
      <c r="HZO831" s="14"/>
      <c r="HZP831" s="14"/>
      <c r="HZQ831" s="14"/>
      <c r="HZR831" s="14"/>
      <c r="HZS831" s="14"/>
      <c r="HZT831" s="14"/>
      <c r="HZU831" s="14"/>
      <c r="HZV831" s="14"/>
      <c r="HZW831" s="14"/>
      <c r="HZX831" s="14"/>
      <c r="HZY831" s="14"/>
      <c r="HZZ831" s="14"/>
      <c r="IAA831" s="14"/>
      <c r="IAB831" s="14"/>
      <c r="IAC831" s="14"/>
      <c r="IAD831" s="14"/>
      <c r="IAE831" s="14"/>
      <c r="IAF831" s="14"/>
      <c r="IAG831" s="14"/>
      <c r="IAH831" s="14"/>
      <c r="IAI831" s="14"/>
      <c r="IAJ831" s="14"/>
      <c r="IAK831" s="14"/>
      <c r="IAL831" s="14"/>
      <c r="IAM831" s="14"/>
      <c r="IAN831" s="14"/>
      <c r="IAO831" s="14"/>
      <c r="IAP831" s="14"/>
      <c r="IAQ831" s="14"/>
      <c r="IAR831" s="14"/>
      <c r="IAS831" s="14"/>
      <c r="IAT831" s="14"/>
      <c r="IAU831" s="14"/>
      <c r="IAV831" s="14"/>
      <c r="IAW831" s="14"/>
      <c r="IAX831" s="14"/>
      <c r="IAY831" s="14"/>
      <c r="IAZ831" s="14"/>
      <c r="IBA831" s="14"/>
      <c r="IBB831" s="14"/>
      <c r="IBC831" s="14"/>
      <c r="IBD831" s="14"/>
      <c r="IBE831" s="14"/>
      <c r="IBF831" s="14"/>
      <c r="IBG831" s="14"/>
      <c r="IBH831" s="14"/>
      <c r="IBI831" s="14"/>
      <c r="IBJ831" s="14"/>
      <c r="IBK831" s="14"/>
      <c r="IBL831" s="14"/>
      <c r="IBM831" s="14"/>
      <c r="IBN831" s="14"/>
      <c r="IBO831" s="14"/>
      <c r="IBP831" s="14"/>
      <c r="IBQ831" s="14"/>
      <c r="IBR831" s="14"/>
      <c r="IBS831" s="14"/>
      <c r="IBT831" s="14"/>
      <c r="IBU831" s="14"/>
      <c r="IBV831" s="14"/>
      <c r="IBW831" s="14"/>
      <c r="IBX831" s="14"/>
      <c r="IBY831" s="14"/>
      <c r="IBZ831" s="14"/>
      <c r="ICA831" s="14"/>
      <c r="ICB831" s="14"/>
      <c r="ICC831" s="14"/>
      <c r="ICD831" s="14"/>
      <c r="ICE831" s="14"/>
      <c r="ICF831" s="14"/>
      <c r="ICG831" s="14"/>
      <c r="ICH831" s="14"/>
      <c r="ICI831" s="14"/>
      <c r="ICJ831" s="14"/>
      <c r="ICK831" s="14"/>
      <c r="ICL831" s="14"/>
      <c r="ICM831" s="14"/>
      <c r="ICN831" s="14"/>
      <c r="ICO831" s="14"/>
      <c r="ICP831" s="14"/>
      <c r="ICQ831" s="14"/>
      <c r="ICR831" s="14"/>
      <c r="ICS831" s="14"/>
      <c r="ICT831" s="14"/>
      <c r="ICU831" s="14"/>
      <c r="ICV831" s="14"/>
      <c r="ICW831" s="14"/>
      <c r="ICX831" s="14"/>
      <c r="ICY831" s="14"/>
      <c r="ICZ831" s="14"/>
      <c r="IDA831" s="14"/>
      <c r="IDB831" s="14"/>
      <c r="IDC831" s="14"/>
      <c r="IDD831" s="14"/>
      <c r="IDE831" s="14"/>
      <c r="IDF831" s="14"/>
      <c r="IDG831" s="14"/>
      <c r="IDH831" s="14"/>
      <c r="IDI831" s="14"/>
      <c r="IDJ831" s="14"/>
      <c r="IDK831" s="14"/>
      <c r="IDL831" s="14"/>
      <c r="IDM831" s="14"/>
      <c r="IDN831" s="14"/>
      <c r="IDO831" s="14"/>
      <c r="IDP831" s="14"/>
      <c r="IDQ831" s="14"/>
      <c r="IDR831" s="14"/>
      <c r="IDS831" s="14"/>
      <c r="IDT831" s="14"/>
      <c r="IDU831" s="14"/>
      <c r="IDV831" s="14"/>
      <c r="IDW831" s="14"/>
      <c r="IDX831" s="14"/>
      <c r="IDY831" s="14"/>
      <c r="IDZ831" s="14"/>
      <c r="IEA831" s="14"/>
      <c r="IEB831" s="14"/>
      <c r="IEC831" s="14"/>
      <c r="IED831" s="14"/>
      <c r="IEE831" s="14"/>
      <c r="IEF831" s="14"/>
      <c r="IEG831" s="14"/>
      <c r="IEH831" s="14"/>
      <c r="IEI831" s="14"/>
      <c r="IEJ831" s="14"/>
      <c r="IEK831" s="14"/>
      <c r="IEL831" s="14"/>
      <c r="IEM831" s="14"/>
      <c r="IEN831" s="14"/>
      <c r="IEO831" s="14"/>
      <c r="IEP831" s="14"/>
      <c r="IEQ831" s="14"/>
      <c r="IER831" s="14"/>
      <c r="IES831" s="14"/>
      <c r="IET831" s="14"/>
      <c r="IEU831" s="14"/>
      <c r="IEV831" s="14"/>
      <c r="IEW831" s="14"/>
      <c r="IEX831" s="14"/>
      <c r="IEY831" s="14"/>
      <c r="IEZ831" s="14"/>
      <c r="IFA831" s="14"/>
      <c r="IFB831" s="14"/>
      <c r="IFC831" s="14"/>
      <c r="IFD831" s="14"/>
      <c r="IFE831" s="14"/>
      <c r="IFF831" s="14"/>
      <c r="IFG831" s="14"/>
      <c r="IFH831" s="14"/>
      <c r="IFI831" s="14"/>
      <c r="IFJ831" s="14"/>
      <c r="IFK831" s="14"/>
      <c r="IFL831" s="14"/>
      <c r="IFM831" s="14"/>
      <c r="IFN831" s="14"/>
      <c r="IFO831" s="14"/>
      <c r="IFP831" s="14"/>
      <c r="IFQ831" s="14"/>
      <c r="IFR831" s="14"/>
      <c r="IFS831" s="14"/>
      <c r="IFT831" s="14"/>
      <c r="IFU831" s="14"/>
      <c r="IFV831" s="14"/>
      <c r="IFW831" s="14"/>
      <c r="IFX831" s="14"/>
      <c r="IFY831" s="14"/>
      <c r="IFZ831" s="14"/>
      <c r="IGA831" s="14"/>
      <c r="IGB831" s="14"/>
      <c r="IGC831" s="14"/>
      <c r="IGD831" s="14"/>
      <c r="IGE831" s="14"/>
      <c r="IGF831" s="14"/>
      <c r="IGG831" s="14"/>
      <c r="IGH831" s="14"/>
      <c r="IGI831" s="14"/>
      <c r="IGJ831" s="14"/>
      <c r="IGK831" s="14"/>
      <c r="IGL831" s="14"/>
      <c r="IGM831" s="14"/>
      <c r="IGN831" s="14"/>
      <c r="IGO831" s="14"/>
      <c r="IGP831" s="14"/>
      <c r="IGQ831" s="14"/>
      <c r="IGR831" s="14"/>
      <c r="IGS831" s="14"/>
      <c r="IGT831" s="14"/>
      <c r="IGU831" s="14"/>
      <c r="IGV831" s="14"/>
      <c r="IGW831" s="14"/>
      <c r="IGX831" s="14"/>
      <c r="IGY831" s="14"/>
      <c r="IGZ831" s="14"/>
      <c r="IHA831" s="14"/>
      <c r="IHB831" s="14"/>
      <c r="IHC831" s="14"/>
      <c r="IHD831" s="14"/>
      <c r="IHE831" s="14"/>
      <c r="IHF831" s="14"/>
      <c r="IHG831" s="14"/>
      <c r="IHH831" s="14"/>
      <c r="IHI831" s="14"/>
      <c r="IHJ831" s="14"/>
      <c r="IHK831" s="14"/>
      <c r="IHL831" s="14"/>
      <c r="IHM831" s="14"/>
      <c r="IHN831" s="14"/>
      <c r="IHO831" s="14"/>
      <c r="IHP831" s="14"/>
      <c r="IHQ831" s="14"/>
      <c r="IHR831" s="14"/>
      <c r="IHS831" s="14"/>
      <c r="IHT831" s="14"/>
      <c r="IHU831" s="14"/>
      <c r="IHV831" s="14"/>
      <c r="IHW831" s="14"/>
      <c r="IHX831" s="14"/>
      <c r="IHY831" s="14"/>
      <c r="IHZ831" s="14"/>
      <c r="IIA831" s="14"/>
      <c r="IIB831" s="14"/>
      <c r="IIC831" s="14"/>
      <c r="IID831" s="14"/>
      <c r="IIE831" s="14"/>
      <c r="IIF831" s="14"/>
      <c r="IIG831" s="14"/>
      <c r="IIH831" s="14"/>
      <c r="III831" s="14"/>
      <c r="IIJ831" s="14"/>
      <c r="IIK831" s="14"/>
      <c r="IIL831" s="14"/>
      <c r="IIM831" s="14"/>
      <c r="IIN831" s="14"/>
      <c r="IIO831" s="14"/>
      <c r="IIP831" s="14"/>
      <c r="IIQ831" s="14"/>
      <c r="IIR831" s="14"/>
      <c r="IIS831" s="14"/>
      <c r="IIT831" s="14"/>
      <c r="IIU831" s="14"/>
      <c r="IIV831" s="14"/>
      <c r="IIW831" s="14"/>
      <c r="IIX831" s="14"/>
      <c r="IIY831" s="14"/>
      <c r="IIZ831" s="14"/>
      <c r="IJA831" s="14"/>
      <c r="IJB831" s="14"/>
      <c r="IJC831" s="14"/>
      <c r="IJD831" s="14"/>
      <c r="IJE831" s="14"/>
      <c r="IJF831" s="14"/>
      <c r="IJG831" s="14"/>
      <c r="IJH831" s="14"/>
      <c r="IJI831" s="14"/>
      <c r="IJJ831" s="14"/>
      <c r="IJK831" s="14"/>
      <c r="IJL831" s="14"/>
      <c r="IJM831" s="14"/>
      <c r="IJN831" s="14"/>
      <c r="IJO831" s="14"/>
      <c r="IJP831" s="14"/>
      <c r="IJQ831" s="14"/>
      <c r="IJR831" s="14"/>
      <c r="IJS831" s="14"/>
      <c r="IJT831" s="14"/>
      <c r="IJU831" s="14"/>
      <c r="IJV831" s="14"/>
      <c r="IJW831" s="14"/>
      <c r="IJX831" s="14"/>
      <c r="IJY831" s="14"/>
      <c r="IJZ831" s="14"/>
      <c r="IKA831" s="14"/>
      <c r="IKB831" s="14"/>
      <c r="IKC831" s="14"/>
      <c r="IKD831" s="14"/>
      <c r="IKE831" s="14"/>
      <c r="IKF831" s="14"/>
      <c r="IKG831" s="14"/>
      <c r="IKH831" s="14"/>
      <c r="IKI831" s="14"/>
      <c r="IKJ831" s="14"/>
      <c r="IKK831" s="14"/>
      <c r="IKL831" s="14"/>
      <c r="IKM831" s="14"/>
      <c r="IKN831" s="14"/>
      <c r="IKO831" s="14"/>
      <c r="IKP831" s="14"/>
      <c r="IKQ831" s="14"/>
      <c r="IKR831" s="14"/>
      <c r="IKS831" s="14"/>
      <c r="IKT831" s="14"/>
      <c r="IKU831" s="14"/>
      <c r="IKV831" s="14"/>
      <c r="IKW831" s="14"/>
      <c r="IKX831" s="14"/>
      <c r="IKY831" s="14"/>
      <c r="IKZ831" s="14"/>
      <c r="ILA831" s="14"/>
      <c r="ILB831" s="14"/>
      <c r="ILC831" s="14"/>
      <c r="ILD831" s="14"/>
      <c r="ILE831" s="14"/>
      <c r="ILF831" s="14"/>
      <c r="ILG831" s="14"/>
      <c r="ILH831" s="14"/>
      <c r="ILI831" s="14"/>
      <c r="ILJ831" s="14"/>
      <c r="ILK831" s="14"/>
      <c r="ILL831" s="14"/>
      <c r="ILM831" s="14"/>
      <c r="ILN831" s="14"/>
      <c r="ILO831" s="14"/>
      <c r="ILP831" s="14"/>
      <c r="ILQ831" s="14"/>
      <c r="ILR831" s="14"/>
      <c r="ILS831" s="14"/>
      <c r="ILT831" s="14"/>
      <c r="ILU831" s="14"/>
      <c r="ILV831" s="14"/>
      <c r="ILW831" s="14"/>
      <c r="ILX831" s="14"/>
      <c r="ILY831" s="14"/>
      <c r="ILZ831" s="14"/>
      <c r="IMA831" s="14"/>
      <c r="IMB831" s="14"/>
      <c r="IMC831" s="14"/>
      <c r="IMD831" s="14"/>
      <c r="IME831" s="14"/>
      <c r="IMF831" s="14"/>
      <c r="IMG831" s="14"/>
      <c r="IMH831" s="14"/>
      <c r="IMI831" s="14"/>
      <c r="IMJ831" s="14"/>
      <c r="IMK831" s="14"/>
      <c r="IML831" s="14"/>
      <c r="IMM831" s="14"/>
      <c r="IMN831" s="14"/>
      <c r="IMO831" s="14"/>
      <c r="IMP831" s="14"/>
      <c r="IMQ831" s="14"/>
      <c r="IMR831" s="14"/>
      <c r="IMS831" s="14"/>
      <c r="IMT831" s="14"/>
      <c r="IMU831" s="14"/>
      <c r="IMV831" s="14"/>
      <c r="IMW831" s="14"/>
      <c r="IMX831" s="14"/>
      <c r="IMY831" s="14"/>
      <c r="IMZ831" s="14"/>
      <c r="INA831" s="14"/>
      <c r="INB831" s="14"/>
      <c r="INC831" s="14"/>
      <c r="IND831" s="14"/>
      <c r="INE831" s="14"/>
      <c r="INF831" s="14"/>
      <c r="ING831" s="14"/>
      <c r="INH831" s="14"/>
      <c r="INI831" s="14"/>
      <c r="INJ831" s="14"/>
      <c r="INK831" s="14"/>
      <c r="INL831" s="14"/>
      <c r="INM831" s="14"/>
      <c r="INN831" s="14"/>
      <c r="INO831" s="14"/>
      <c r="INP831" s="14"/>
      <c r="INQ831" s="14"/>
      <c r="INR831" s="14"/>
      <c r="INS831" s="14"/>
      <c r="INT831" s="14"/>
      <c r="INU831" s="14"/>
      <c r="INV831" s="14"/>
      <c r="INW831" s="14"/>
      <c r="INX831" s="14"/>
      <c r="INY831" s="14"/>
      <c r="INZ831" s="14"/>
      <c r="IOA831" s="14"/>
      <c r="IOB831" s="14"/>
      <c r="IOC831" s="14"/>
      <c r="IOD831" s="14"/>
      <c r="IOE831" s="14"/>
      <c r="IOF831" s="14"/>
      <c r="IOG831" s="14"/>
      <c r="IOH831" s="14"/>
      <c r="IOI831" s="14"/>
      <c r="IOJ831" s="14"/>
      <c r="IOK831" s="14"/>
      <c r="IOL831" s="14"/>
      <c r="IOM831" s="14"/>
      <c r="ION831" s="14"/>
      <c r="IOO831" s="14"/>
      <c r="IOP831" s="14"/>
      <c r="IOQ831" s="14"/>
      <c r="IOR831" s="14"/>
      <c r="IOS831" s="14"/>
      <c r="IOT831" s="14"/>
      <c r="IOU831" s="14"/>
      <c r="IOV831" s="14"/>
      <c r="IOW831" s="14"/>
      <c r="IOX831" s="14"/>
      <c r="IOY831" s="14"/>
      <c r="IOZ831" s="14"/>
      <c r="IPA831" s="14"/>
      <c r="IPB831" s="14"/>
      <c r="IPC831" s="14"/>
      <c r="IPD831" s="14"/>
      <c r="IPE831" s="14"/>
      <c r="IPF831" s="14"/>
      <c r="IPG831" s="14"/>
      <c r="IPH831" s="14"/>
      <c r="IPI831" s="14"/>
      <c r="IPJ831" s="14"/>
      <c r="IPK831" s="14"/>
      <c r="IPL831" s="14"/>
      <c r="IPM831" s="14"/>
      <c r="IPN831" s="14"/>
      <c r="IPO831" s="14"/>
      <c r="IPP831" s="14"/>
      <c r="IPQ831" s="14"/>
      <c r="IPR831" s="14"/>
      <c r="IPS831" s="14"/>
      <c r="IPT831" s="14"/>
      <c r="IPU831" s="14"/>
      <c r="IPV831" s="14"/>
      <c r="IPW831" s="14"/>
      <c r="IPX831" s="14"/>
      <c r="IPY831" s="14"/>
      <c r="IPZ831" s="14"/>
      <c r="IQA831" s="14"/>
      <c r="IQB831" s="14"/>
      <c r="IQC831" s="14"/>
      <c r="IQD831" s="14"/>
      <c r="IQE831" s="14"/>
      <c r="IQF831" s="14"/>
      <c r="IQG831" s="14"/>
      <c r="IQH831" s="14"/>
      <c r="IQI831" s="14"/>
      <c r="IQJ831" s="14"/>
      <c r="IQK831" s="14"/>
      <c r="IQL831" s="14"/>
      <c r="IQM831" s="14"/>
      <c r="IQN831" s="14"/>
      <c r="IQO831" s="14"/>
      <c r="IQP831" s="14"/>
      <c r="IQQ831" s="14"/>
      <c r="IQR831" s="14"/>
      <c r="IQS831" s="14"/>
      <c r="IQT831" s="14"/>
      <c r="IQU831" s="14"/>
      <c r="IQV831" s="14"/>
      <c r="IQW831" s="14"/>
      <c r="IQX831" s="14"/>
      <c r="IQY831" s="14"/>
      <c r="IQZ831" s="14"/>
      <c r="IRA831" s="14"/>
      <c r="IRB831" s="14"/>
      <c r="IRC831" s="14"/>
      <c r="IRD831" s="14"/>
      <c r="IRE831" s="14"/>
      <c r="IRF831" s="14"/>
      <c r="IRG831" s="14"/>
      <c r="IRH831" s="14"/>
      <c r="IRI831" s="14"/>
      <c r="IRJ831" s="14"/>
      <c r="IRK831" s="14"/>
      <c r="IRL831" s="14"/>
      <c r="IRM831" s="14"/>
      <c r="IRN831" s="14"/>
      <c r="IRO831" s="14"/>
      <c r="IRP831" s="14"/>
      <c r="IRQ831" s="14"/>
      <c r="IRR831" s="14"/>
      <c r="IRS831" s="14"/>
      <c r="IRT831" s="14"/>
      <c r="IRU831" s="14"/>
      <c r="IRV831" s="14"/>
      <c r="IRW831" s="14"/>
      <c r="IRX831" s="14"/>
      <c r="IRY831" s="14"/>
      <c r="IRZ831" s="14"/>
      <c r="ISA831" s="14"/>
      <c r="ISB831" s="14"/>
      <c r="ISC831" s="14"/>
      <c r="ISD831" s="14"/>
      <c r="ISE831" s="14"/>
      <c r="ISF831" s="14"/>
      <c r="ISG831" s="14"/>
      <c r="ISH831" s="14"/>
      <c r="ISI831" s="14"/>
      <c r="ISJ831" s="14"/>
      <c r="ISK831" s="14"/>
      <c r="ISL831" s="14"/>
      <c r="ISM831" s="14"/>
      <c r="ISN831" s="14"/>
      <c r="ISO831" s="14"/>
      <c r="ISP831" s="14"/>
      <c r="ISQ831" s="14"/>
      <c r="ISR831" s="14"/>
      <c r="ISS831" s="14"/>
      <c r="IST831" s="14"/>
      <c r="ISU831" s="14"/>
      <c r="ISV831" s="14"/>
      <c r="ISW831" s="14"/>
      <c r="ISX831" s="14"/>
      <c r="ISY831" s="14"/>
      <c r="ISZ831" s="14"/>
      <c r="ITA831" s="14"/>
      <c r="ITB831" s="14"/>
      <c r="ITC831" s="14"/>
      <c r="ITD831" s="14"/>
      <c r="ITE831" s="14"/>
      <c r="ITF831" s="14"/>
      <c r="ITG831" s="14"/>
      <c r="ITH831" s="14"/>
      <c r="ITI831" s="14"/>
      <c r="ITJ831" s="14"/>
      <c r="ITK831" s="14"/>
      <c r="ITL831" s="14"/>
      <c r="ITM831" s="14"/>
      <c r="ITN831" s="14"/>
      <c r="ITO831" s="14"/>
      <c r="ITP831" s="14"/>
      <c r="ITQ831" s="14"/>
      <c r="ITR831" s="14"/>
      <c r="ITS831" s="14"/>
      <c r="ITT831" s="14"/>
      <c r="ITU831" s="14"/>
      <c r="ITV831" s="14"/>
      <c r="ITW831" s="14"/>
      <c r="ITX831" s="14"/>
      <c r="ITY831" s="14"/>
      <c r="ITZ831" s="14"/>
      <c r="IUA831" s="14"/>
      <c r="IUB831" s="14"/>
      <c r="IUC831" s="14"/>
      <c r="IUD831" s="14"/>
      <c r="IUE831" s="14"/>
      <c r="IUF831" s="14"/>
      <c r="IUG831" s="14"/>
      <c r="IUH831" s="14"/>
      <c r="IUI831" s="14"/>
      <c r="IUJ831" s="14"/>
      <c r="IUK831" s="14"/>
      <c r="IUL831" s="14"/>
      <c r="IUM831" s="14"/>
      <c r="IUN831" s="14"/>
      <c r="IUO831" s="14"/>
      <c r="IUP831" s="14"/>
      <c r="IUQ831" s="14"/>
      <c r="IUR831" s="14"/>
      <c r="IUS831" s="14"/>
      <c r="IUT831" s="14"/>
      <c r="IUU831" s="14"/>
      <c r="IUV831" s="14"/>
      <c r="IUW831" s="14"/>
      <c r="IUX831" s="14"/>
      <c r="IUY831" s="14"/>
      <c r="IUZ831" s="14"/>
      <c r="IVA831" s="14"/>
      <c r="IVB831" s="14"/>
      <c r="IVC831" s="14"/>
      <c r="IVD831" s="14"/>
      <c r="IVE831" s="14"/>
      <c r="IVF831" s="14"/>
      <c r="IVG831" s="14"/>
      <c r="IVH831" s="14"/>
      <c r="IVI831" s="14"/>
      <c r="IVJ831" s="14"/>
      <c r="IVK831" s="14"/>
      <c r="IVL831" s="14"/>
      <c r="IVM831" s="14"/>
      <c r="IVN831" s="14"/>
      <c r="IVO831" s="14"/>
      <c r="IVP831" s="14"/>
      <c r="IVQ831" s="14"/>
      <c r="IVR831" s="14"/>
      <c r="IVS831" s="14"/>
      <c r="IVT831" s="14"/>
      <c r="IVU831" s="14"/>
      <c r="IVV831" s="14"/>
      <c r="IVW831" s="14"/>
      <c r="IVX831" s="14"/>
      <c r="IVY831" s="14"/>
      <c r="IVZ831" s="14"/>
      <c r="IWA831" s="14"/>
      <c r="IWB831" s="14"/>
      <c r="IWC831" s="14"/>
      <c r="IWD831" s="14"/>
      <c r="IWE831" s="14"/>
      <c r="IWF831" s="14"/>
      <c r="IWG831" s="14"/>
      <c r="IWH831" s="14"/>
      <c r="IWI831" s="14"/>
      <c r="IWJ831" s="14"/>
      <c r="IWK831" s="14"/>
      <c r="IWL831" s="14"/>
      <c r="IWM831" s="14"/>
      <c r="IWN831" s="14"/>
      <c r="IWO831" s="14"/>
      <c r="IWP831" s="14"/>
      <c r="IWQ831" s="14"/>
      <c r="IWR831" s="14"/>
      <c r="IWS831" s="14"/>
      <c r="IWT831" s="14"/>
      <c r="IWU831" s="14"/>
      <c r="IWV831" s="14"/>
      <c r="IWW831" s="14"/>
      <c r="IWX831" s="14"/>
      <c r="IWY831" s="14"/>
      <c r="IWZ831" s="14"/>
      <c r="IXA831" s="14"/>
      <c r="IXB831" s="14"/>
      <c r="IXC831" s="14"/>
      <c r="IXD831" s="14"/>
      <c r="IXE831" s="14"/>
      <c r="IXF831" s="14"/>
      <c r="IXG831" s="14"/>
      <c r="IXH831" s="14"/>
      <c r="IXI831" s="14"/>
      <c r="IXJ831" s="14"/>
      <c r="IXK831" s="14"/>
      <c r="IXL831" s="14"/>
      <c r="IXM831" s="14"/>
      <c r="IXN831" s="14"/>
      <c r="IXO831" s="14"/>
      <c r="IXP831" s="14"/>
      <c r="IXQ831" s="14"/>
      <c r="IXR831" s="14"/>
      <c r="IXS831" s="14"/>
      <c r="IXT831" s="14"/>
      <c r="IXU831" s="14"/>
      <c r="IXV831" s="14"/>
      <c r="IXW831" s="14"/>
      <c r="IXX831" s="14"/>
      <c r="IXY831" s="14"/>
      <c r="IXZ831" s="14"/>
      <c r="IYA831" s="14"/>
      <c r="IYB831" s="14"/>
      <c r="IYC831" s="14"/>
      <c r="IYD831" s="14"/>
      <c r="IYE831" s="14"/>
      <c r="IYF831" s="14"/>
      <c r="IYG831" s="14"/>
      <c r="IYH831" s="14"/>
      <c r="IYI831" s="14"/>
      <c r="IYJ831" s="14"/>
      <c r="IYK831" s="14"/>
      <c r="IYL831" s="14"/>
      <c r="IYM831" s="14"/>
      <c r="IYN831" s="14"/>
      <c r="IYO831" s="14"/>
      <c r="IYP831" s="14"/>
      <c r="IYQ831" s="14"/>
      <c r="IYR831" s="14"/>
      <c r="IYS831" s="14"/>
      <c r="IYT831" s="14"/>
      <c r="IYU831" s="14"/>
      <c r="IYV831" s="14"/>
      <c r="IYW831" s="14"/>
      <c r="IYX831" s="14"/>
      <c r="IYY831" s="14"/>
      <c r="IYZ831" s="14"/>
      <c r="IZA831" s="14"/>
      <c r="IZB831" s="14"/>
      <c r="IZC831" s="14"/>
      <c r="IZD831" s="14"/>
      <c r="IZE831" s="14"/>
      <c r="IZF831" s="14"/>
      <c r="IZG831" s="14"/>
      <c r="IZH831" s="14"/>
      <c r="IZI831" s="14"/>
      <c r="IZJ831" s="14"/>
      <c r="IZK831" s="14"/>
      <c r="IZL831" s="14"/>
      <c r="IZM831" s="14"/>
      <c r="IZN831" s="14"/>
      <c r="IZO831" s="14"/>
      <c r="IZP831" s="14"/>
      <c r="IZQ831" s="14"/>
      <c r="IZR831" s="14"/>
      <c r="IZS831" s="14"/>
      <c r="IZT831" s="14"/>
      <c r="IZU831" s="14"/>
      <c r="IZV831" s="14"/>
      <c r="IZW831" s="14"/>
      <c r="IZX831" s="14"/>
      <c r="IZY831" s="14"/>
      <c r="IZZ831" s="14"/>
      <c r="JAA831" s="14"/>
      <c r="JAB831" s="14"/>
      <c r="JAC831" s="14"/>
      <c r="JAD831" s="14"/>
      <c r="JAE831" s="14"/>
      <c r="JAF831" s="14"/>
      <c r="JAG831" s="14"/>
      <c r="JAH831" s="14"/>
      <c r="JAI831" s="14"/>
      <c r="JAJ831" s="14"/>
      <c r="JAK831" s="14"/>
      <c r="JAL831" s="14"/>
      <c r="JAM831" s="14"/>
      <c r="JAN831" s="14"/>
      <c r="JAO831" s="14"/>
      <c r="JAP831" s="14"/>
      <c r="JAQ831" s="14"/>
      <c r="JAR831" s="14"/>
      <c r="JAS831" s="14"/>
      <c r="JAT831" s="14"/>
      <c r="JAU831" s="14"/>
      <c r="JAV831" s="14"/>
      <c r="JAW831" s="14"/>
      <c r="JAX831" s="14"/>
      <c r="JAY831" s="14"/>
      <c r="JAZ831" s="14"/>
      <c r="JBA831" s="14"/>
      <c r="JBB831" s="14"/>
      <c r="JBC831" s="14"/>
      <c r="JBD831" s="14"/>
      <c r="JBE831" s="14"/>
      <c r="JBF831" s="14"/>
      <c r="JBG831" s="14"/>
      <c r="JBH831" s="14"/>
      <c r="JBI831" s="14"/>
      <c r="JBJ831" s="14"/>
      <c r="JBK831" s="14"/>
      <c r="JBL831" s="14"/>
      <c r="JBM831" s="14"/>
      <c r="JBN831" s="14"/>
      <c r="JBO831" s="14"/>
      <c r="JBP831" s="14"/>
      <c r="JBQ831" s="14"/>
      <c r="JBR831" s="14"/>
      <c r="JBS831" s="14"/>
      <c r="JBT831" s="14"/>
      <c r="JBU831" s="14"/>
      <c r="JBV831" s="14"/>
      <c r="JBW831" s="14"/>
      <c r="JBX831" s="14"/>
      <c r="JBY831" s="14"/>
      <c r="JBZ831" s="14"/>
      <c r="JCA831" s="14"/>
      <c r="JCB831" s="14"/>
      <c r="JCC831" s="14"/>
      <c r="JCD831" s="14"/>
      <c r="JCE831" s="14"/>
      <c r="JCF831" s="14"/>
      <c r="JCG831" s="14"/>
      <c r="JCH831" s="14"/>
      <c r="JCI831" s="14"/>
      <c r="JCJ831" s="14"/>
      <c r="JCK831" s="14"/>
      <c r="JCL831" s="14"/>
      <c r="JCM831" s="14"/>
      <c r="JCN831" s="14"/>
      <c r="JCO831" s="14"/>
      <c r="JCP831" s="14"/>
      <c r="JCQ831" s="14"/>
      <c r="JCR831" s="14"/>
      <c r="JCS831" s="14"/>
      <c r="JCT831" s="14"/>
      <c r="JCU831" s="14"/>
      <c r="JCV831" s="14"/>
      <c r="JCW831" s="14"/>
      <c r="JCX831" s="14"/>
      <c r="JCY831" s="14"/>
      <c r="JCZ831" s="14"/>
      <c r="JDA831" s="14"/>
      <c r="JDB831" s="14"/>
      <c r="JDC831" s="14"/>
      <c r="JDD831" s="14"/>
      <c r="JDE831" s="14"/>
      <c r="JDF831" s="14"/>
      <c r="JDG831" s="14"/>
      <c r="JDH831" s="14"/>
      <c r="JDI831" s="14"/>
      <c r="JDJ831" s="14"/>
      <c r="JDK831" s="14"/>
      <c r="JDL831" s="14"/>
      <c r="JDM831" s="14"/>
      <c r="JDN831" s="14"/>
      <c r="JDO831" s="14"/>
      <c r="JDP831" s="14"/>
      <c r="JDQ831" s="14"/>
      <c r="JDR831" s="14"/>
      <c r="JDS831" s="14"/>
      <c r="JDT831" s="14"/>
      <c r="JDU831" s="14"/>
      <c r="JDV831" s="14"/>
      <c r="JDW831" s="14"/>
      <c r="JDX831" s="14"/>
      <c r="JDY831" s="14"/>
      <c r="JDZ831" s="14"/>
      <c r="JEA831" s="14"/>
      <c r="JEB831" s="14"/>
      <c r="JEC831" s="14"/>
      <c r="JED831" s="14"/>
      <c r="JEE831" s="14"/>
      <c r="JEF831" s="14"/>
      <c r="JEG831" s="14"/>
      <c r="JEH831" s="14"/>
      <c r="JEI831" s="14"/>
      <c r="JEJ831" s="14"/>
      <c r="JEK831" s="14"/>
      <c r="JEL831" s="14"/>
      <c r="JEM831" s="14"/>
      <c r="JEN831" s="14"/>
      <c r="JEO831" s="14"/>
      <c r="JEP831" s="14"/>
      <c r="JEQ831" s="14"/>
      <c r="JER831" s="14"/>
      <c r="JES831" s="14"/>
      <c r="JET831" s="14"/>
      <c r="JEU831" s="14"/>
      <c r="JEV831" s="14"/>
      <c r="JEW831" s="14"/>
      <c r="JEX831" s="14"/>
      <c r="JEY831" s="14"/>
      <c r="JEZ831" s="14"/>
      <c r="JFA831" s="14"/>
      <c r="JFB831" s="14"/>
      <c r="JFC831" s="14"/>
      <c r="JFD831" s="14"/>
      <c r="JFE831" s="14"/>
      <c r="JFF831" s="14"/>
      <c r="JFG831" s="14"/>
      <c r="JFH831" s="14"/>
      <c r="JFI831" s="14"/>
      <c r="JFJ831" s="14"/>
      <c r="JFK831" s="14"/>
      <c r="JFL831" s="14"/>
      <c r="JFM831" s="14"/>
      <c r="JFN831" s="14"/>
      <c r="JFO831" s="14"/>
      <c r="JFP831" s="14"/>
      <c r="JFQ831" s="14"/>
      <c r="JFR831" s="14"/>
      <c r="JFS831" s="14"/>
      <c r="JFT831" s="14"/>
      <c r="JFU831" s="14"/>
      <c r="JFV831" s="14"/>
      <c r="JFW831" s="14"/>
      <c r="JFX831" s="14"/>
      <c r="JFY831" s="14"/>
      <c r="JFZ831" s="14"/>
      <c r="JGA831" s="14"/>
      <c r="JGB831" s="14"/>
      <c r="JGC831" s="14"/>
      <c r="JGD831" s="14"/>
      <c r="JGE831" s="14"/>
      <c r="JGF831" s="14"/>
      <c r="JGG831" s="14"/>
      <c r="JGH831" s="14"/>
      <c r="JGI831" s="14"/>
      <c r="JGJ831" s="14"/>
      <c r="JGK831" s="14"/>
      <c r="JGL831" s="14"/>
      <c r="JGM831" s="14"/>
      <c r="JGN831" s="14"/>
      <c r="JGO831" s="14"/>
      <c r="JGP831" s="14"/>
      <c r="JGQ831" s="14"/>
      <c r="JGR831" s="14"/>
      <c r="JGS831" s="14"/>
      <c r="JGT831" s="14"/>
      <c r="JGU831" s="14"/>
      <c r="JGV831" s="14"/>
      <c r="JGW831" s="14"/>
      <c r="JGX831" s="14"/>
      <c r="JGY831" s="14"/>
      <c r="JGZ831" s="14"/>
      <c r="JHA831" s="14"/>
      <c r="JHB831" s="14"/>
      <c r="JHC831" s="14"/>
      <c r="JHD831" s="14"/>
      <c r="JHE831" s="14"/>
      <c r="JHF831" s="14"/>
      <c r="JHG831" s="14"/>
      <c r="JHH831" s="14"/>
      <c r="JHI831" s="14"/>
      <c r="JHJ831" s="14"/>
      <c r="JHK831" s="14"/>
      <c r="JHL831" s="14"/>
      <c r="JHM831" s="14"/>
      <c r="JHN831" s="14"/>
      <c r="JHO831" s="14"/>
      <c r="JHP831" s="14"/>
      <c r="JHQ831" s="14"/>
      <c r="JHR831" s="14"/>
      <c r="JHS831" s="14"/>
      <c r="JHT831" s="14"/>
      <c r="JHU831" s="14"/>
      <c r="JHV831" s="14"/>
      <c r="JHW831" s="14"/>
      <c r="JHX831" s="14"/>
      <c r="JHY831" s="14"/>
      <c r="JHZ831" s="14"/>
      <c r="JIA831" s="14"/>
      <c r="JIB831" s="14"/>
      <c r="JIC831" s="14"/>
      <c r="JID831" s="14"/>
      <c r="JIE831" s="14"/>
      <c r="JIF831" s="14"/>
      <c r="JIG831" s="14"/>
      <c r="JIH831" s="14"/>
      <c r="JII831" s="14"/>
      <c r="JIJ831" s="14"/>
      <c r="JIK831" s="14"/>
      <c r="JIL831" s="14"/>
      <c r="JIM831" s="14"/>
      <c r="JIN831" s="14"/>
      <c r="JIO831" s="14"/>
      <c r="JIP831" s="14"/>
      <c r="JIQ831" s="14"/>
      <c r="JIR831" s="14"/>
      <c r="JIS831" s="14"/>
      <c r="JIT831" s="14"/>
      <c r="JIU831" s="14"/>
      <c r="JIV831" s="14"/>
      <c r="JIW831" s="14"/>
      <c r="JIX831" s="14"/>
      <c r="JIY831" s="14"/>
      <c r="JIZ831" s="14"/>
      <c r="JJA831" s="14"/>
      <c r="JJB831" s="14"/>
      <c r="JJC831" s="14"/>
      <c r="JJD831" s="14"/>
      <c r="JJE831" s="14"/>
      <c r="JJF831" s="14"/>
      <c r="JJG831" s="14"/>
      <c r="JJH831" s="14"/>
      <c r="JJI831" s="14"/>
      <c r="JJJ831" s="14"/>
      <c r="JJK831" s="14"/>
      <c r="JJL831" s="14"/>
      <c r="JJM831" s="14"/>
      <c r="JJN831" s="14"/>
      <c r="JJO831" s="14"/>
      <c r="JJP831" s="14"/>
      <c r="JJQ831" s="14"/>
      <c r="JJR831" s="14"/>
      <c r="JJS831" s="14"/>
      <c r="JJT831" s="14"/>
      <c r="JJU831" s="14"/>
      <c r="JJV831" s="14"/>
      <c r="JJW831" s="14"/>
      <c r="JJX831" s="14"/>
      <c r="JJY831" s="14"/>
      <c r="JJZ831" s="14"/>
      <c r="JKA831" s="14"/>
      <c r="JKB831" s="14"/>
      <c r="JKC831" s="14"/>
      <c r="JKD831" s="14"/>
      <c r="JKE831" s="14"/>
      <c r="JKF831" s="14"/>
      <c r="JKG831" s="14"/>
      <c r="JKH831" s="14"/>
      <c r="JKI831" s="14"/>
      <c r="JKJ831" s="14"/>
      <c r="JKK831" s="14"/>
      <c r="JKL831" s="14"/>
      <c r="JKM831" s="14"/>
      <c r="JKN831" s="14"/>
      <c r="JKO831" s="14"/>
      <c r="JKP831" s="14"/>
      <c r="JKQ831" s="14"/>
      <c r="JKR831" s="14"/>
      <c r="JKS831" s="14"/>
      <c r="JKT831" s="14"/>
      <c r="JKU831" s="14"/>
      <c r="JKV831" s="14"/>
      <c r="JKW831" s="14"/>
      <c r="JKX831" s="14"/>
      <c r="JKY831" s="14"/>
      <c r="JKZ831" s="14"/>
      <c r="JLA831" s="14"/>
      <c r="JLB831" s="14"/>
      <c r="JLC831" s="14"/>
      <c r="JLD831" s="14"/>
      <c r="JLE831" s="14"/>
      <c r="JLF831" s="14"/>
      <c r="JLG831" s="14"/>
      <c r="JLH831" s="14"/>
      <c r="JLI831" s="14"/>
      <c r="JLJ831" s="14"/>
      <c r="JLK831" s="14"/>
      <c r="JLL831" s="14"/>
      <c r="JLM831" s="14"/>
      <c r="JLN831" s="14"/>
      <c r="JLO831" s="14"/>
      <c r="JLP831" s="14"/>
      <c r="JLQ831" s="14"/>
      <c r="JLR831" s="14"/>
      <c r="JLS831" s="14"/>
      <c r="JLT831" s="14"/>
      <c r="JLU831" s="14"/>
      <c r="JLV831" s="14"/>
      <c r="JLW831" s="14"/>
      <c r="JLX831" s="14"/>
      <c r="JLY831" s="14"/>
      <c r="JLZ831" s="14"/>
      <c r="JMA831" s="14"/>
      <c r="JMB831" s="14"/>
      <c r="JMC831" s="14"/>
      <c r="JMD831" s="14"/>
      <c r="JME831" s="14"/>
      <c r="JMF831" s="14"/>
      <c r="JMG831" s="14"/>
      <c r="JMH831" s="14"/>
      <c r="JMI831" s="14"/>
      <c r="JMJ831" s="14"/>
      <c r="JMK831" s="14"/>
      <c r="JML831" s="14"/>
      <c r="JMM831" s="14"/>
      <c r="JMN831" s="14"/>
      <c r="JMO831" s="14"/>
      <c r="JMP831" s="14"/>
      <c r="JMQ831" s="14"/>
      <c r="JMR831" s="14"/>
      <c r="JMS831" s="14"/>
      <c r="JMT831" s="14"/>
      <c r="JMU831" s="14"/>
      <c r="JMV831" s="14"/>
      <c r="JMW831" s="14"/>
      <c r="JMX831" s="14"/>
      <c r="JMY831" s="14"/>
      <c r="JMZ831" s="14"/>
      <c r="JNA831" s="14"/>
      <c r="JNB831" s="14"/>
      <c r="JNC831" s="14"/>
      <c r="JND831" s="14"/>
      <c r="JNE831" s="14"/>
      <c r="JNF831" s="14"/>
      <c r="JNG831" s="14"/>
      <c r="JNH831" s="14"/>
      <c r="JNI831" s="14"/>
      <c r="JNJ831" s="14"/>
      <c r="JNK831" s="14"/>
      <c r="JNL831" s="14"/>
      <c r="JNM831" s="14"/>
      <c r="JNN831" s="14"/>
      <c r="JNO831" s="14"/>
      <c r="JNP831" s="14"/>
      <c r="JNQ831" s="14"/>
      <c r="JNR831" s="14"/>
      <c r="JNS831" s="14"/>
      <c r="JNT831" s="14"/>
      <c r="JNU831" s="14"/>
      <c r="JNV831" s="14"/>
      <c r="JNW831" s="14"/>
      <c r="JNX831" s="14"/>
      <c r="JNY831" s="14"/>
      <c r="JNZ831" s="14"/>
      <c r="JOA831" s="14"/>
      <c r="JOB831" s="14"/>
      <c r="JOC831" s="14"/>
      <c r="JOD831" s="14"/>
      <c r="JOE831" s="14"/>
      <c r="JOF831" s="14"/>
      <c r="JOG831" s="14"/>
      <c r="JOH831" s="14"/>
      <c r="JOI831" s="14"/>
      <c r="JOJ831" s="14"/>
      <c r="JOK831" s="14"/>
      <c r="JOL831" s="14"/>
      <c r="JOM831" s="14"/>
      <c r="JON831" s="14"/>
      <c r="JOO831" s="14"/>
      <c r="JOP831" s="14"/>
      <c r="JOQ831" s="14"/>
      <c r="JOR831" s="14"/>
      <c r="JOS831" s="14"/>
      <c r="JOT831" s="14"/>
      <c r="JOU831" s="14"/>
      <c r="JOV831" s="14"/>
      <c r="JOW831" s="14"/>
      <c r="JOX831" s="14"/>
      <c r="JOY831" s="14"/>
      <c r="JOZ831" s="14"/>
      <c r="JPA831" s="14"/>
      <c r="JPB831" s="14"/>
      <c r="JPC831" s="14"/>
      <c r="JPD831" s="14"/>
      <c r="JPE831" s="14"/>
      <c r="JPF831" s="14"/>
      <c r="JPG831" s="14"/>
      <c r="JPH831" s="14"/>
      <c r="JPI831" s="14"/>
      <c r="JPJ831" s="14"/>
      <c r="JPK831" s="14"/>
      <c r="JPL831" s="14"/>
      <c r="JPM831" s="14"/>
      <c r="JPN831" s="14"/>
      <c r="JPO831" s="14"/>
      <c r="JPP831" s="14"/>
      <c r="JPQ831" s="14"/>
      <c r="JPR831" s="14"/>
      <c r="JPS831" s="14"/>
      <c r="JPT831" s="14"/>
      <c r="JPU831" s="14"/>
      <c r="JPV831" s="14"/>
      <c r="JPW831" s="14"/>
      <c r="JPX831" s="14"/>
      <c r="JPY831" s="14"/>
      <c r="JPZ831" s="14"/>
      <c r="JQA831" s="14"/>
      <c r="JQB831" s="14"/>
      <c r="JQC831" s="14"/>
      <c r="JQD831" s="14"/>
      <c r="JQE831" s="14"/>
      <c r="JQF831" s="14"/>
      <c r="JQG831" s="14"/>
      <c r="JQH831" s="14"/>
      <c r="JQI831" s="14"/>
      <c r="JQJ831" s="14"/>
      <c r="JQK831" s="14"/>
      <c r="JQL831" s="14"/>
      <c r="JQM831" s="14"/>
      <c r="JQN831" s="14"/>
      <c r="JQO831" s="14"/>
      <c r="JQP831" s="14"/>
      <c r="JQQ831" s="14"/>
      <c r="JQR831" s="14"/>
      <c r="JQS831" s="14"/>
      <c r="JQT831" s="14"/>
      <c r="JQU831" s="14"/>
      <c r="JQV831" s="14"/>
      <c r="JQW831" s="14"/>
      <c r="JQX831" s="14"/>
      <c r="JQY831" s="14"/>
      <c r="JQZ831" s="14"/>
      <c r="JRA831" s="14"/>
      <c r="JRB831" s="14"/>
      <c r="JRC831" s="14"/>
      <c r="JRD831" s="14"/>
      <c r="JRE831" s="14"/>
      <c r="JRF831" s="14"/>
      <c r="JRG831" s="14"/>
      <c r="JRH831" s="14"/>
      <c r="JRI831" s="14"/>
      <c r="JRJ831" s="14"/>
      <c r="JRK831" s="14"/>
      <c r="JRL831" s="14"/>
      <c r="JRM831" s="14"/>
      <c r="JRN831" s="14"/>
      <c r="JRO831" s="14"/>
      <c r="JRP831" s="14"/>
      <c r="JRQ831" s="14"/>
      <c r="JRR831" s="14"/>
      <c r="JRS831" s="14"/>
      <c r="JRT831" s="14"/>
      <c r="JRU831" s="14"/>
      <c r="JRV831" s="14"/>
      <c r="JRW831" s="14"/>
      <c r="JRX831" s="14"/>
      <c r="JRY831" s="14"/>
      <c r="JRZ831" s="14"/>
      <c r="JSA831" s="14"/>
      <c r="JSB831" s="14"/>
      <c r="JSC831" s="14"/>
      <c r="JSD831" s="14"/>
      <c r="JSE831" s="14"/>
      <c r="JSF831" s="14"/>
      <c r="JSG831" s="14"/>
      <c r="JSH831" s="14"/>
      <c r="JSI831" s="14"/>
      <c r="JSJ831" s="14"/>
      <c r="JSK831" s="14"/>
      <c r="JSL831" s="14"/>
      <c r="JSM831" s="14"/>
      <c r="JSN831" s="14"/>
      <c r="JSO831" s="14"/>
      <c r="JSP831" s="14"/>
      <c r="JSQ831" s="14"/>
      <c r="JSR831" s="14"/>
      <c r="JSS831" s="14"/>
      <c r="JST831" s="14"/>
      <c r="JSU831" s="14"/>
      <c r="JSV831" s="14"/>
      <c r="JSW831" s="14"/>
      <c r="JSX831" s="14"/>
      <c r="JSY831" s="14"/>
      <c r="JSZ831" s="14"/>
      <c r="JTA831" s="14"/>
      <c r="JTB831" s="14"/>
      <c r="JTC831" s="14"/>
      <c r="JTD831" s="14"/>
      <c r="JTE831" s="14"/>
      <c r="JTF831" s="14"/>
      <c r="JTG831" s="14"/>
      <c r="JTH831" s="14"/>
      <c r="JTI831" s="14"/>
      <c r="JTJ831" s="14"/>
      <c r="JTK831" s="14"/>
      <c r="JTL831" s="14"/>
      <c r="JTM831" s="14"/>
      <c r="JTN831" s="14"/>
      <c r="JTO831" s="14"/>
      <c r="JTP831" s="14"/>
      <c r="JTQ831" s="14"/>
      <c r="JTR831" s="14"/>
      <c r="JTS831" s="14"/>
      <c r="JTT831" s="14"/>
      <c r="JTU831" s="14"/>
      <c r="JTV831" s="14"/>
      <c r="JTW831" s="14"/>
      <c r="JTX831" s="14"/>
      <c r="JTY831" s="14"/>
      <c r="JTZ831" s="14"/>
      <c r="JUA831" s="14"/>
      <c r="JUB831" s="14"/>
      <c r="JUC831" s="14"/>
      <c r="JUD831" s="14"/>
      <c r="JUE831" s="14"/>
      <c r="JUF831" s="14"/>
      <c r="JUG831" s="14"/>
      <c r="JUH831" s="14"/>
      <c r="JUI831" s="14"/>
      <c r="JUJ831" s="14"/>
      <c r="JUK831" s="14"/>
      <c r="JUL831" s="14"/>
      <c r="JUM831" s="14"/>
      <c r="JUN831" s="14"/>
      <c r="JUO831" s="14"/>
      <c r="JUP831" s="14"/>
      <c r="JUQ831" s="14"/>
      <c r="JUR831" s="14"/>
      <c r="JUS831" s="14"/>
      <c r="JUT831" s="14"/>
      <c r="JUU831" s="14"/>
      <c r="JUV831" s="14"/>
      <c r="JUW831" s="14"/>
      <c r="JUX831" s="14"/>
      <c r="JUY831" s="14"/>
      <c r="JUZ831" s="14"/>
      <c r="JVA831" s="14"/>
      <c r="JVB831" s="14"/>
      <c r="JVC831" s="14"/>
      <c r="JVD831" s="14"/>
      <c r="JVE831" s="14"/>
      <c r="JVF831" s="14"/>
      <c r="JVG831" s="14"/>
      <c r="JVH831" s="14"/>
      <c r="JVI831" s="14"/>
      <c r="JVJ831" s="14"/>
      <c r="JVK831" s="14"/>
      <c r="JVL831" s="14"/>
      <c r="JVM831" s="14"/>
      <c r="JVN831" s="14"/>
      <c r="JVO831" s="14"/>
      <c r="JVP831" s="14"/>
      <c r="JVQ831" s="14"/>
      <c r="JVR831" s="14"/>
      <c r="JVS831" s="14"/>
      <c r="JVT831" s="14"/>
      <c r="JVU831" s="14"/>
      <c r="JVV831" s="14"/>
      <c r="JVW831" s="14"/>
      <c r="JVX831" s="14"/>
      <c r="JVY831" s="14"/>
      <c r="JVZ831" s="14"/>
      <c r="JWA831" s="14"/>
      <c r="JWB831" s="14"/>
      <c r="JWC831" s="14"/>
      <c r="JWD831" s="14"/>
      <c r="JWE831" s="14"/>
      <c r="JWF831" s="14"/>
      <c r="JWG831" s="14"/>
      <c r="JWH831" s="14"/>
      <c r="JWI831" s="14"/>
      <c r="JWJ831" s="14"/>
      <c r="JWK831" s="14"/>
      <c r="JWL831" s="14"/>
      <c r="JWM831" s="14"/>
      <c r="JWN831" s="14"/>
      <c r="JWO831" s="14"/>
      <c r="JWP831" s="14"/>
      <c r="JWQ831" s="14"/>
      <c r="JWR831" s="14"/>
      <c r="JWS831" s="14"/>
      <c r="JWT831" s="14"/>
      <c r="JWU831" s="14"/>
      <c r="JWV831" s="14"/>
      <c r="JWW831" s="14"/>
      <c r="JWX831" s="14"/>
      <c r="JWY831" s="14"/>
      <c r="JWZ831" s="14"/>
      <c r="JXA831" s="14"/>
      <c r="JXB831" s="14"/>
      <c r="JXC831" s="14"/>
      <c r="JXD831" s="14"/>
      <c r="JXE831" s="14"/>
      <c r="JXF831" s="14"/>
      <c r="JXG831" s="14"/>
      <c r="JXH831" s="14"/>
      <c r="JXI831" s="14"/>
      <c r="JXJ831" s="14"/>
      <c r="JXK831" s="14"/>
      <c r="JXL831" s="14"/>
      <c r="JXM831" s="14"/>
      <c r="JXN831" s="14"/>
      <c r="JXO831" s="14"/>
      <c r="JXP831" s="14"/>
      <c r="JXQ831" s="14"/>
      <c r="JXR831" s="14"/>
      <c r="JXS831" s="14"/>
      <c r="JXT831" s="14"/>
      <c r="JXU831" s="14"/>
      <c r="JXV831" s="14"/>
      <c r="JXW831" s="14"/>
      <c r="JXX831" s="14"/>
      <c r="JXY831" s="14"/>
      <c r="JXZ831" s="14"/>
      <c r="JYA831" s="14"/>
      <c r="JYB831" s="14"/>
      <c r="JYC831" s="14"/>
      <c r="JYD831" s="14"/>
      <c r="JYE831" s="14"/>
      <c r="JYF831" s="14"/>
      <c r="JYG831" s="14"/>
      <c r="JYH831" s="14"/>
      <c r="JYI831" s="14"/>
      <c r="JYJ831" s="14"/>
      <c r="JYK831" s="14"/>
      <c r="JYL831" s="14"/>
      <c r="JYM831" s="14"/>
      <c r="JYN831" s="14"/>
      <c r="JYO831" s="14"/>
      <c r="JYP831" s="14"/>
      <c r="JYQ831" s="14"/>
      <c r="JYR831" s="14"/>
      <c r="JYS831" s="14"/>
      <c r="JYT831" s="14"/>
      <c r="JYU831" s="14"/>
      <c r="JYV831" s="14"/>
      <c r="JYW831" s="14"/>
      <c r="JYX831" s="14"/>
      <c r="JYY831" s="14"/>
      <c r="JYZ831" s="14"/>
      <c r="JZA831" s="14"/>
      <c r="JZB831" s="14"/>
      <c r="JZC831" s="14"/>
      <c r="JZD831" s="14"/>
      <c r="JZE831" s="14"/>
      <c r="JZF831" s="14"/>
      <c r="JZG831" s="14"/>
      <c r="JZH831" s="14"/>
      <c r="JZI831" s="14"/>
      <c r="JZJ831" s="14"/>
      <c r="JZK831" s="14"/>
      <c r="JZL831" s="14"/>
      <c r="JZM831" s="14"/>
      <c r="JZN831" s="14"/>
      <c r="JZO831" s="14"/>
      <c r="JZP831" s="14"/>
      <c r="JZQ831" s="14"/>
      <c r="JZR831" s="14"/>
      <c r="JZS831" s="14"/>
      <c r="JZT831" s="14"/>
      <c r="JZU831" s="14"/>
      <c r="JZV831" s="14"/>
      <c r="JZW831" s="14"/>
      <c r="JZX831" s="14"/>
      <c r="JZY831" s="14"/>
      <c r="JZZ831" s="14"/>
      <c r="KAA831" s="14"/>
      <c r="KAB831" s="14"/>
      <c r="KAC831" s="14"/>
      <c r="KAD831" s="14"/>
      <c r="KAE831" s="14"/>
      <c r="KAF831" s="14"/>
      <c r="KAG831" s="14"/>
      <c r="KAH831" s="14"/>
      <c r="KAI831" s="14"/>
      <c r="KAJ831" s="14"/>
      <c r="KAK831" s="14"/>
      <c r="KAL831" s="14"/>
      <c r="KAM831" s="14"/>
      <c r="KAN831" s="14"/>
      <c r="KAO831" s="14"/>
      <c r="KAP831" s="14"/>
      <c r="KAQ831" s="14"/>
      <c r="KAR831" s="14"/>
      <c r="KAS831" s="14"/>
      <c r="KAT831" s="14"/>
      <c r="KAU831" s="14"/>
      <c r="KAV831" s="14"/>
      <c r="KAW831" s="14"/>
      <c r="KAX831" s="14"/>
      <c r="KAY831" s="14"/>
      <c r="KAZ831" s="14"/>
      <c r="KBA831" s="14"/>
      <c r="KBB831" s="14"/>
      <c r="KBC831" s="14"/>
      <c r="KBD831" s="14"/>
      <c r="KBE831" s="14"/>
      <c r="KBF831" s="14"/>
      <c r="KBG831" s="14"/>
      <c r="KBH831" s="14"/>
      <c r="KBI831" s="14"/>
      <c r="KBJ831" s="14"/>
      <c r="KBK831" s="14"/>
      <c r="KBL831" s="14"/>
      <c r="KBM831" s="14"/>
      <c r="KBN831" s="14"/>
      <c r="KBO831" s="14"/>
      <c r="KBP831" s="14"/>
      <c r="KBQ831" s="14"/>
      <c r="KBR831" s="14"/>
      <c r="KBS831" s="14"/>
      <c r="KBT831" s="14"/>
      <c r="KBU831" s="14"/>
      <c r="KBV831" s="14"/>
      <c r="KBW831" s="14"/>
      <c r="KBX831" s="14"/>
      <c r="KBY831" s="14"/>
      <c r="KBZ831" s="14"/>
      <c r="KCA831" s="14"/>
      <c r="KCB831" s="14"/>
      <c r="KCC831" s="14"/>
      <c r="KCD831" s="14"/>
      <c r="KCE831" s="14"/>
      <c r="KCF831" s="14"/>
      <c r="KCG831" s="14"/>
      <c r="KCH831" s="14"/>
      <c r="KCI831" s="14"/>
      <c r="KCJ831" s="14"/>
      <c r="KCK831" s="14"/>
      <c r="KCL831" s="14"/>
      <c r="KCM831" s="14"/>
      <c r="KCN831" s="14"/>
      <c r="KCO831" s="14"/>
      <c r="KCP831" s="14"/>
      <c r="KCQ831" s="14"/>
      <c r="KCR831" s="14"/>
      <c r="KCS831" s="14"/>
      <c r="KCT831" s="14"/>
      <c r="KCU831" s="14"/>
      <c r="KCV831" s="14"/>
      <c r="KCW831" s="14"/>
      <c r="KCX831" s="14"/>
      <c r="KCY831" s="14"/>
      <c r="KCZ831" s="14"/>
      <c r="KDA831" s="14"/>
      <c r="KDB831" s="14"/>
      <c r="KDC831" s="14"/>
      <c r="KDD831" s="14"/>
      <c r="KDE831" s="14"/>
      <c r="KDF831" s="14"/>
      <c r="KDG831" s="14"/>
      <c r="KDH831" s="14"/>
      <c r="KDI831" s="14"/>
      <c r="KDJ831" s="14"/>
      <c r="KDK831" s="14"/>
      <c r="KDL831" s="14"/>
      <c r="KDM831" s="14"/>
      <c r="KDN831" s="14"/>
      <c r="KDO831" s="14"/>
      <c r="KDP831" s="14"/>
      <c r="KDQ831" s="14"/>
      <c r="KDR831" s="14"/>
      <c r="KDS831" s="14"/>
      <c r="KDT831" s="14"/>
      <c r="KDU831" s="14"/>
      <c r="KDV831" s="14"/>
      <c r="KDW831" s="14"/>
      <c r="KDX831" s="14"/>
      <c r="KDY831" s="14"/>
      <c r="KDZ831" s="14"/>
      <c r="KEA831" s="14"/>
      <c r="KEB831" s="14"/>
      <c r="KEC831" s="14"/>
      <c r="KED831" s="14"/>
      <c r="KEE831" s="14"/>
      <c r="KEF831" s="14"/>
      <c r="KEG831" s="14"/>
      <c r="KEH831" s="14"/>
      <c r="KEI831" s="14"/>
      <c r="KEJ831" s="14"/>
      <c r="KEK831" s="14"/>
      <c r="KEL831" s="14"/>
      <c r="KEM831" s="14"/>
      <c r="KEN831" s="14"/>
      <c r="KEO831" s="14"/>
      <c r="KEP831" s="14"/>
      <c r="KEQ831" s="14"/>
      <c r="KER831" s="14"/>
      <c r="KES831" s="14"/>
      <c r="KET831" s="14"/>
      <c r="KEU831" s="14"/>
      <c r="KEV831" s="14"/>
      <c r="KEW831" s="14"/>
      <c r="KEX831" s="14"/>
      <c r="KEY831" s="14"/>
      <c r="KEZ831" s="14"/>
      <c r="KFA831" s="14"/>
      <c r="KFB831" s="14"/>
      <c r="KFC831" s="14"/>
      <c r="KFD831" s="14"/>
      <c r="KFE831" s="14"/>
      <c r="KFF831" s="14"/>
      <c r="KFG831" s="14"/>
      <c r="KFH831" s="14"/>
      <c r="KFI831" s="14"/>
      <c r="KFJ831" s="14"/>
      <c r="KFK831" s="14"/>
      <c r="KFL831" s="14"/>
      <c r="KFM831" s="14"/>
      <c r="KFN831" s="14"/>
      <c r="KFO831" s="14"/>
      <c r="KFP831" s="14"/>
      <c r="KFQ831" s="14"/>
      <c r="KFR831" s="14"/>
      <c r="KFS831" s="14"/>
      <c r="KFT831" s="14"/>
      <c r="KFU831" s="14"/>
      <c r="KFV831" s="14"/>
      <c r="KFW831" s="14"/>
      <c r="KFX831" s="14"/>
      <c r="KFY831" s="14"/>
      <c r="KFZ831" s="14"/>
      <c r="KGA831" s="14"/>
      <c r="KGB831" s="14"/>
      <c r="KGC831" s="14"/>
      <c r="KGD831" s="14"/>
      <c r="KGE831" s="14"/>
      <c r="KGF831" s="14"/>
      <c r="KGG831" s="14"/>
      <c r="KGH831" s="14"/>
      <c r="KGI831" s="14"/>
      <c r="KGJ831" s="14"/>
      <c r="KGK831" s="14"/>
      <c r="KGL831" s="14"/>
      <c r="KGM831" s="14"/>
      <c r="KGN831" s="14"/>
      <c r="KGO831" s="14"/>
      <c r="KGP831" s="14"/>
      <c r="KGQ831" s="14"/>
      <c r="KGR831" s="14"/>
      <c r="KGS831" s="14"/>
      <c r="KGT831" s="14"/>
      <c r="KGU831" s="14"/>
      <c r="KGV831" s="14"/>
      <c r="KGW831" s="14"/>
      <c r="KGX831" s="14"/>
      <c r="KGY831" s="14"/>
      <c r="KGZ831" s="14"/>
      <c r="KHA831" s="14"/>
      <c r="KHB831" s="14"/>
      <c r="KHC831" s="14"/>
      <c r="KHD831" s="14"/>
      <c r="KHE831" s="14"/>
      <c r="KHF831" s="14"/>
      <c r="KHG831" s="14"/>
      <c r="KHH831" s="14"/>
      <c r="KHI831" s="14"/>
      <c r="KHJ831" s="14"/>
      <c r="KHK831" s="14"/>
      <c r="KHL831" s="14"/>
      <c r="KHM831" s="14"/>
      <c r="KHN831" s="14"/>
      <c r="KHO831" s="14"/>
      <c r="KHP831" s="14"/>
      <c r="KHQ831" s="14"/>
      <c r="KHR831" s="14"/>
      <c r="KHS831" s="14"/>
      <c r="KHT831" s="14"/>
      <c r="KHU831" s="14"/>
      <c r="KHV831" s="14"/>
      <c r="KHW831" s="14"/>
      <c r="KHX831" s="14"/>
      <c r="KHY831" s="14"/>
      <c r="KHZ831" s="14"/>
      <c r="KIA831" s="14"/>
      <c r="KIB831" s="14"/>
      <c r="KIC831" s="14"/>
      <c r="KID831" s="14"/>
      <c r="KIE831" s="14"/>
      <c r="KIF831" s="14"/>
      <c r="KIG831" s="14"/>
      <c r="KIH831" s="14"/>
      <c r="KII831" s="14"/>
      <c r="KIJ831" s="14"/>
      <c r="KIK831" s="14"/>
      <c r="KIL831" s="14"/>
      <c r="KIM831" s="14"/>
      <c r="KIN831" s="14"/>
      <c r="KIO831" s="14"/>
      <c r="KIP831" s="14"/>
      <c r="KIQ831" s="14"/>
      <c r="KIR831" s="14"/>
      <c r="KIS831" s="14"/>
      <c r="KIT831" s="14"/>
      <c r="KIU831" s="14"/>
      <c r="KIV831" s="14"/>
      <c r="KIW831" s="14"/>
      <c r="KIX831" s="14"/>
      <c r="KIY831" s="14"/>
      <c r="KIZ831" s="14"/>
      <c r="KJA831" s="14"/>
      <c r="KJB831" s="14"/>
      <c r="KJC831" s="14"/>
      <c r="KJD831" s="14"/>
      <c r="KJE831" s="14"/>
      <c r="KJF831" s="14"/>
      <c r="KJG831" s="14"/>
      <c r="KJH831" s="14"/>
      <c r="KJI831" s="14"/>
      <c r="KJJ831" s="14"/>
      <c r="KJK831" s="14"/>
      <c r="KJL831" s="14"/>
      <c r="KJM831" s="14"/>
      <c r="KJN831" s="14"/>
      <c r="KJO831" s="14"/>
      <c r="KJP831" s="14"/>
      <c r="KJQ831" s="14"/>
      <c r="KJR831" s="14"/>
      <c r="KJS831" s="14"/>
      <c r="KJT831" s="14"/>
      <c r="KJU831" s="14"/>
      <c r="KJV831" s="14"/>
      <c r="KJW831" s="14"/>
      <c r="KJX831" s="14"/>
      <c r="KJY831" s="14"/>
      <c r="KJZ831" s="14"/>
      <c r="KKA831" s="14"/>
      <c r="KKB831" s="14"/>
      <c r="KKC831" s="14"/>
      <c r="KKD831" s="14"/>
      <c r="KKE831" s="14"/>
      <c r="KKF831" s="14"/>
      <c r="KKG831" s="14"/>
      <c r="KKH831" s="14"/>
      <c r="KKI831" s="14"/>
      <c r="KKJ831" s="14"/>
      <c r="KKK831" s="14"/>
      <c r="KKL831" s="14"/>
      <c r="KKM831" s="14"/>
      <c r="KKN831" s="14"/>
      <c r="KKO831" s="14"/>
      <c r="KKP831" s="14"/>
      <c r="KKQ831" s="14"/>
      <c r="KKR831" s="14"/>
      <c r="KKS831" s="14"/>
      <c r="KKT831" s="14"/>
      <c r="KKU831" s="14"/>
      <c r="KKV831" s="14"/>
      <c r="KKW831" s="14"/>
      <c r="KKX831" s="14"/>
      <c r="KKY831" s="14"/>
      <c r="KKZ831" s="14"/>
      <c r="KLA831" s="14"/>
      <c r="KLB831" s="14"/>
      <c r="KLC831" s="14"/>
      <c r="KLD831" s="14"/>
      <c r="KLE831" s="14"/>
      <c r="KLF831" s="14"/>
      <c r="KLG831" s="14"/>
      <c r="KLH831" s="14"/>
      <c r="KLI831" s="14"/>
      <c r="KLJ831" s="14"/>
      <c r="KLK831" s="14"/>
      <c r="KLL831" s="14"/>
      <c r="KLM831" s="14"/>
      <c r="KLN831" s="14"/>
      <c r="KLO831" s="14"/>
      <c r="KLP831" s="14"/>
      <c r="KLQ831" s="14"/>
      <c r="KLR831" s="14"/>
      <c r="KLS831" s="14"/>
      <c r="KLT831" s="14"/>
      <c r="KLU831" s="14"/>
      <c r="KLV831" s="14"/>
      <c r="KLW831" s="14"/>
      <c r="KLX831" s="14"/>
      <c r="KLY831" s="14"/>
      <c r="KLZ831" s="14"/>
      <c r="KMA831" s="14"/>
      <c r="KMB831" s="14"/>
      <c r="KMC831" s="14"/>
      <c r="KMD831" s="14"/>
      <c r="KME831" s="14"/>
      <c r="KMF831" s="14"/>
      <c r="KMG831" s="14"/>
      <c r="KMH831" s="14"/>
      <c r="KMI831" s="14"/>
      <c r="KMJ831" s="14"/>
      <c r="KMK831" s="14"/>
      <c r="KML831" s="14"/>
      <c r="KMM831" s="14"/>
      <c r="KMN831" s="14"/>
      <c r="KMO831" s="14"/>
      <c r="KMP831" s="14"/>
      <c r="KMQ831" s="14"/>
      <c r="KMR831" s="14"/>
      <c r="KMS831" s="14"/>
      <c r="KMT831" s="14"/>
      <c r="KMU831" s="14"/>
      <c r="KMV831" s="14"/>
      <c r="KMW831" s="14"/>
      <c r="KMX831" s="14"/>
      <c r="KMY831" s="14"/>
      <c r="KMZ831" s="14"/>
      <c r="KNA831" s="14"/>
      <c r="KNB831" s="14"/>
      <c r="KNC831" s="14"/>
      <c r="KND831" s="14"/>
      <c r="KNE831" s="14"/>
      <c r="KNF831" s="14"/>
      <c r="KNG831" s="14"/>
      <c r="KNH831" s="14"/>
      <c r="KNI831" s="14"/>
      <c r="KNJ831" s="14"/>
      <c r="KNK831" s="14"/>
      <c r="KNL831" s="14"/>
      <c r="KNM831" s="14"/>
      <c r="KNN831" s="14"/>
      <c r="KNO831" s="14"/>
      <c r="KNP831" s="14"/>
      <c r="KNQ831" s="14"/>
      <c r="KNR831" s="14"/>
      <c r="KNS831" s="14"/>
      <c r="KNT831" s="14"/>
      <c r="KNU831" s="14"/>
      <c r="KNV831" s="14"/>
      <c r="KNW831" s="14"/>
      <c r="KNX831" s="14"/>
      <c r="KNY831" s="14"/>
      <c r="KNZ831" s="14"/>
      <c r="KOA831" s="14"/>
      <c r="KOB831" s="14"/>
      <c r="KOC831" s="14"/>
      <c r="KOD831" s="14"/>
      <c r="KOE831" s="14"/>
      <c r="KOF831" s="14"/>
      <c r="KOG831" s="14"/>
      <c r="KOH831" s="14"/>
      <c r="KOI831" s="14"/>
      <c r="KOJ831" s="14"/>
      <c r="KOK831" s="14"/>
      <c r="KOL831" s="14"/>
      <c r="KOM831" s="14"/>
      <c r="KON831" s="14"/>
      <c r="KOO831" s="14"/>
      <c r="KOP831" s="14"/>
      <c r="KOQ831" s="14"/>
      <c r="KOR831" s="14"/>
      <c r="KOS831" s="14"/>
      <c r="KOT831" s="14"/>
      <c r="KOU831" s="14"/>
      <c r="KOV831" s="14"/>
      <c r="KOW831" s="14"/>
      <c r="KOX831" s="14"/>
      <c r="KOY831" s="14"/>
      <c r="KOZ831" s="14"/>
      <c r="KPA831" s="14"/>
      <c r="KPB831" s="14"/>
      <c r="KPC831" s="14"/>
      <c r="KPD831" s="14"/>
      <c r="KPE831" s="14"/>
      <c r="KPF831" s="14"/>
      <c r="KPG831" s="14"/>
      <c r="KPH831" s="14"/>
      <c r="KPI831" s="14"/>
      <c r="KPJ831" s="14"/>
      <c r="KPK831" s="14"/>
      <c r="KPL831" s="14"/>
      <c r="KPM831" s="14"/>
      <c r="KPN831" s="14"/>
      <c r="KPO831" s="14"/>
      <c r="KPP831" s="14"/>
      <c r="KPQ831" s="14"/>
      <c r="KPR831" s="14"/>
      <c r="KPS831" s="14"/>
      <c r="KPT831" s="14"/>
      <c r="KPU831" s="14"/>
      <c r="KPV831" s="14"/>
      <c r="KPW831" s="14"/>
      <c r="KPX831" s="14"/>
      <c r="KPY831" s="14"/>
      <c r="KPZ831" s="14"/>
      <c r="KQA831" s="14"/>
      <c r="KQB831" s="14"/>
      <c r="KQC831" s="14"/>
      <c r="KQD831" s="14"/>
      <c r="KQE831" s="14"/>
      <c r="KQF831" s="14"/>
      <c r="KQG831" s="14"/>
      <c r="KQH831" s="14"/>
      <c r="KQI831" s="14"/>
      <c r="KQJ831" s="14"/>
      <c r="KQK831" s="14"/>
      <c r="KQL831" s="14"/>
      <c r="KQM831" s="14"/>
      <c r="KQN831" s="14"/>
      <c r="KQO831" s="14"/>
      <c r="KQP831" s="14"/>
      <c r="KQQ831" s="14"/>
      <c r="KQR831" s="14"/>
      <c r="KQS831" s="14"/>
      <c r="KQT831" s="14"/>
      <c r="KQU831" s="14"/>
      <c r="KQV831" s="14"/>
      <c r="KQW831" s="14"/>
      <c r="KQX831" s="14"/>
      <c r="KQY831" s="14"/>
      <c r="KQZ831" s="14"/>
      <c r="KRA831" s="14"/>
      <c r="KRB831" s="14"/>
      <c r="KRC831" s="14"/>
      <c r="KRD831" s="14"/>
      <c r="KRE831" s="14"/>
      <c r="KRF831" s="14"/>
      <c r="KRG831" s="14"/>
      <c r="KRH831" s="14"/>
      <c r="KRI831" s="14"/>
      <c r="KRJ831" s="14"/>
      <c r="KRK831" s="14"/>
      <c r="KRL831" s="14"/>
      <c r="KRM831" s="14"/>
      <c r="KRN831" s="14"/>
      <c r="KRO831" s="14"/>
      <c r="KRP831" s="14"/>
      <c r="KRQ831" s="14"/>
      <c r="KRR831" s="14"/>
      <c r="KRS831" s="14"/>
      <c r="KRT831" s="14"/>
      <c r="KRU831" s="14"/>
      <c r="KRV831" s="14"/>
      <c r="KRW831" s="14"/>
      <c r="KRX831" s="14"/>
      <c r="KRY831" s="14"/>
      <c r="KRZ831" s="14"/>
      <c r="KSA831" s="14"/>
      <c r="KSB831" s="14"/>
      <c r="KSC831" s="14"/>
      <c r="KSD831" s="14"/>
      <c r="KSE831" s="14"/>
      <c r="KSF831" s="14"/>
      <c r="KSG831" s="14"/>
      <c r="KSH831" s="14"/>
      <c r="KSI831" s="14"/>
      <c r="KSJ831" s="14"/>
      <c r="KSK831" s="14"/>
      <c r="KSL831" s="14"/>
      <c r="KSM831" s="14"/>
      <c r="KSN831" s="14"/>
      <c r="KSO831" s="14"/>
      <c r="KSP831" s="14"/>
      <c r="KSQ831" s="14"/>
      <c r="KSR831" s="14"/>
      <c r="KSS831" s="14"/>
      <c r="KST831" s="14"/>
      <c r="KSU831" s="14"/>
      <c r="KSV831" s="14"/>
      <c r="KSW831" s="14"/>
      <c r="KSX831" s="14"/>
      <c r="KSY831" s="14"/>
      <c r="KSZ831" s="14"/>
      <c r="KTA831" s="14"/>
      <c r="KTB831" s="14"/>
      <c r="KTC831" s="14"/>
      <c r="KTD831" s="14"/>
      <c r="KTE831" s="14"/>
      <c r="KTF831" s="14"/>
      <c r="KTG831" s="14"/>
      <c r="KTH831" s="14"/>
      <c r="KTI831" s="14"/>
      <c r="KTJ831" s="14"/>
      <c r="KTK831" s="14"/>
      <c r="KTL831" s="14"/>
      <c r="KTM831" s="14"/>
      <c r="KTN831" s="14"/>
      <c r="KTO831" s="14"/>
      <c r="KTP831" s="14"/>
      <c r="KTQ831" s="14"/>
      <c r="KTR831" s="14"/>
      <c r="KTS831" s="14"/>
      <c r="KTT831" s="14"/>
      <c r="KTU831" s="14"/>
      <c r="KTV831" s="14"/>
      <c r="KTW831" s="14"/>
      <c r="KTX831" s="14"/>
      <c r="KTY831" s="14"/>
      <c r="KTZ831" s="14"/>
      <c r="KUA831" s="14"/>
      <c r="KUB831" s="14"/>
      <c r="KUC831" s="14"/>
      <c r="KUD831" s="14"/>
      <c r="KUE831" s="14"/>
      <c r="KUF831" s="14"/>
      <c r="KUG831" s="14"/>
      <c r="KUH831" s="14"/>
      <c r="KUI831" s="14"/>
      <c r="KUJ831" s="14"/>
      <c r="KUK831" s="14"/>
      <c r="KUL831" s="14"/>
      <c r="KUM831" s="14"/>
      <c r="KUN831" s="14"/>
      <c r="KUO831" s="14"/>
      <c r="KUP831" s="14"/>
      <c r="KUQ831" s="14"/>
      <c r="KUR831" s="14"/>
      <c r="KUS831" s="14"/>
      <c r="KUT831" s="14"/>
      <c r="KUU831" s="14"/>
      <c r="KUV831" s="14"/>
      <c r="KUW831" s="14"/>
      <c r="KUX831" s="14"/>
      <c r="KUY831" s="14"/>
      <c r="KUZ831" s="14"/>
      <c r="KVA831" s="14"/>
      <c r="KVB831" s="14"/>
      <c r="KVC831" s="14"/>
      <c r="KVD831" s="14"/>
      <c r="KVE831" s="14"/>
      <c r="KVF831" s="14"/>
      <c r="KVG831" s="14"/>
      <c r="KVH831" s="14"/>
      <c r="KVI831" s="14"/>
      <c r="KVJ831" s="14"/>
      <c r="KVK831" s="14"/>
      <c r="KVL831" s="14"/>
      <c r="KVM831" s="14"/>
      <c r="KVN831" s="14"/>
      <c r="KVO831" s="14"/>
      <c r="KVP831" s="14"/>
      <c r="KVQ831" s="14"/>
      <c r="KVR831" s="14"/>
      <c r="KVS831" s="14"/>
      <c r="KVT831" s="14"/>
      <c r="KVU831" s="14"/>
      <c r="KVV831" s="14"/>
      <c r="KVW831" s="14"/>
      <c r="KVX831" s="14"/>
      <c r="KVY831" s="14"/>
      <c r="KVZ831" s="14"/>
      <c r="KWA831" s="14"/>
      <c r="KWB831" s="14"/>
      <c r="KWC831" s="14"/>
      <c r="KWD831" s="14"/>
      <c r="KWE831" s="14"/>
      <c r="KWF831" s="14"/>
      <c r="KWG831" s="14"/>
      <c r="KWH831" s="14"/>
      <c r="KWI831" s="14"/>
      <c r="KWJ831" s="14"/>
      <c r="KWK831" s="14"/>
      <c r="KWL831" s="14"/>
      <c r="KWM831" s="14"/>
      <c r="KWN831" s="14"/>
      <c r="KWO831" s="14"/>
      <c r="KWP831" s="14"/>
      <c r="KWQ831" s="14"/>
      <c r="KWR831" s="14"/>
      <c r="KWS831" s="14"/>
      <c r="KWT831" s="14"/>
      <c r="KWU831" s="14"/>
      <c r="KWV831" s="14"/>
      <c r="KWW831" s="14"/>
      <c r="KWX831" s="14"/>
      <c r="KWY831" s="14"/>
      <c r="KWZ831" s="14"/>
      <c r="KXA831" s="14"/>
      <c r="KXB831" s="14"/>
      <c r="KXC831" s="14"/>
      <c r="KXD831" s="14"/>
      <c r="KXE831" s="14"/>
      <c r="KXF831" s="14"/>
      <c r="KXG831" s="14"/>
      <c r="KXH831" s="14"/>
      <c r="KXI831" s="14"/>
      <c r="KXJ831" s="14"/>
      <c r="KXK831" s="14"/>
      <c r="KXL831" s="14"/>
      <c r="KXM831" s="14"/>
      <c r="KXN831" s="14"/>
      <c r="KXO831" s="14"/>
      <c r="KXP831" s="14"/>
      <c r="KXQ831" s="14"/>
      <c r="KXR831" s="14"/>
      <c r="KXS831" s="14"/>
      <c r="KXT831" s="14"/>
      <c r="KXU831" s="14"/>
      <c r="KXV831" s="14"/>
      <c r="KXW831" s="14"/>
      <c r="KXX831" s="14"/>
      <c r="KXY831" s="14"/>
      <c r="KXZ831" s="14"/>
      <c r="KYA831" s="14"/>
      <c r="KYB831" s="14"/>
      <c r="KYC831" s="14"/>
      <c r="KYD831" s="14"/>
      <c r="KYE831" s="14"/>
      <c r="KYF831" s="14"/>
      <c r="KYG831" s="14"/>
      <c r="KYH831" s="14"/>
      <c r="KYI831" s="14"/>
      <c r="KYJ831" s="14"/>
      <c r="KYK831" s="14"/>
      <c r="KYL831" s="14"/>
      <c r="KYM831" s="14"/>
      <c r="KYN831" s="14"/>
      <c r="KYO831" s="14"/>
      <c r="KYP831" s="14"/>
      <c r="KYQ831" s="14"/>
      <c r="KYR831" s="14"/>
      <c r="KYS831" s="14"/>
      <c r="KYT831" s="14"/>
      <c r="KYU831" s="14"/>
      <c r="KYV831" s="14"/>
      <c r="KYW831" s="14"/>
      <c r="KYX831" s="14"/>
      <c r="KYY831" s="14"/>
      <c r="KYZ831" s="14"/>
      <c r="KZA831" s="14"/>
      <c r="KZB831" s="14"/>
      <c r="KZC831" s="14"/>
      <c r="KZD831" s="14"/>
      <c r="KZE831" s="14"/>
      <c r="KZF831" s="14"/>
      <c r="KZG831" s="14"/>
      <c r="KZH831" s="14"/>
      <c r="KZI831" s="14"/>
      <c r="KZJ831" s="14"/>
      <c r="KZK831" s="14"/>
      <c r="KZL831" s="14"/>
      <c r="KZM831" s="14"/>
      <c r="KZN831" s="14"/>
      <c r="KZO831" s="14"/>
      <c r="KZP831" s="14"/>
      <c r="KZQ831" s="14"/>
      <c r="KZR831" s="14"/>
      <c r="KZS831" s="14"/>
      <c r="KZT831" s="14"/>
      <c r="KZU831" s="14"/>
      <c r="KZV831" s="14"/>
      <c r="KZW831" s="14"/>
      <c r="KZX831" s="14"/>
      <c r="KZY831" s="14"/>
      <c r="KZZ831" s="14"/>
      <c r="LAA831" s="14"/>
      <c r="LAB831" s="14"/>
      <c r="LAC831" s="14"/>
      <c r="LAD831" s="14"/>
      <c r="LAE831" s="14"/>
      <c r="LAF831" s="14"/>
      <c r="LAG831" s="14"/>
      <c r="LAH831" s="14"/>
      <c r="LAI831" s="14"/>
      <c r="LAJ831" s="14"/>
      <c r="LAK831" s="14"/>
      <c r="LAL831" s="14"/>
      <c r="LAM831" s="14"/>
      <c r="LAN831" s="14"/>
      <c r="LAO831" s="14"/>
      <c r="LAP831" s="14"/>
      <c r="LAQ831" s="14"/>
      <c r="LAR831" s="14"/>
      <c r="LAS831" s="14"/>
      <c r="LAT831" s="14"/>
      <c r="LAU831" s="14"/>
      <c r="LAV831" s="14"/>
      <c r="LAW831" s="14"/>
      <c r="LAX831" s="14"/>
      <c r="LAY831" s="14"/>
      <c r="LAZ831" s="14"/>
      <c r="LBA831" s="14"/>
      <c r="LBB831" s="14"/>
      <c r="LBC831" s="14"/>
      <c r="LBD831" s="14"/>
      <c r="LBE831" s="14"/>
      <c r="LBF831" s="14"/>
      <c r="LBG831" s="14"/>
      <c r="LBH831" s="14"/>
      <c r="LBI831" s="14"/>
      <c r="LBJ831" s="14"/>
      <c r="LBK831" s="14"/>
      <c r="LBL831" s="14"/>
      <c r="LBM831" s="14"/>
      <c r="LBN831" s="14"/>
      <c r="LBO831" s="14"/>
      <c r="LBP831" s="14"/>
      <c r="LBQ831" s="14"/>
      <c r="LBR831" s="14"/>
      <c r="LBS831" s="14"/>
      <c r="LBT831" s="14"/>
      <c r="LBU831" s="14"/>
      <c r="LBV831" s="14"/>
      <c r="LBW831" s="14"/>
      <c r="LBX831" s="14"/>
      <c r="LBY831" s="14"/>
      <c r="LBZ831" s="14"/>
      <c r="LCA831" s="14"/>
      <c r="LCB831" s="14"/>
      <c r="LCC831" s="14"/>
      <c r="LCD831" s="14"/>
      <c r="LCE831" s="14"/>
      <c r="LCF831" s="14"/>
      <c r="LCG831" s="14"/>
      <c r="LCH831" s="14"/>
      <c r="LCI831" s="14"/>
      <c r="LCJ831" s="14"/>
      <c r="LCK831" s="14"/>
      <c r="LCL831" s="14"/>
      <c r="LCM831" s="14"/>
      <c r="LCN831" s="14"/>
      <c r="LCO831" s="14"/>
      <c r="LCP831" s="14"/>
      <c r="LCQ831" s="14"/>
      <c r="LCR831" s="14"/>
      <c r="LCS831" s="14"/>
      <c r="LCT831" s="14"/>
      <c r="LCU831" s="14"/>
      <c r="LCV831" s="14"/>
      <c r="LCW831" s="14"/>
      <c r="LCX831" s="14"/>
      <c r="LCY831" s="14"/>
      <c r="LCZ831" s="14"/>
      <c r="LDA831" s="14"/>
      <c r="LDB831" s="14"/>
      <c r="LDC831" s="14"/>
      <c r="LDD831" s="14"/>
      <c r="LDE831" s="14"/>
      <c r="LDF831" s="14"/>
      <c r="LDG831" s="14"/>
      <c r="LDH831" s="14"/>
      <c r="LDI831" s="14"/>
      <c r="LDJ831" s="14"/>
      <c r="LDK831" s="14"/>
      <c r="LDL831" s="14"/>
      <c r="LDM831" s="14"/>
      <c r="LDN831" s="14"/>
      <c r="LDO831" s="14"/>
      <c r="LDP831" s="14"/>
      <c r="LDQ831" s="14"/>
      <c r="LDR831" s="14"/>
      <c r="LDS831" s="14"/>
      <c r="LDT831" s="14"/>
      <c r="LDU831" s="14"/>
      <c r="LDV831" s="14"/>
      <c r="LDW831" s="14"/>
      <c r="LDX831" s="14"/>
      <c r="LDY831" s="14"/>
      <c r="LDZ831" s="14"/>
      <c r="LEA831" s="14"/>
      <c r="LEB831" s="14"/>
      <c r="LEC831" s="14"/>
      <c r="LED831" s="14"/>
      <c r="LEE831" s="14"/>
      <c r="LEF831" s="14"/>
      <c r="LEG831" s="14"/>
      <c r="LEH831" s="14"/>
      <c r="LEI831" s="14"/>
      <c r="LEJ831" s="14"/>
      <c r="LEK831" s="14"/>
      <c r="LEL831" s="14"/>
      <c r="LEM831" s="14"/>
      <c r="LEN831" s="14"/>
      <c r="LEO831" s="14"/>
      <c r="LEP831" s="14"/>
      <c r="LEQ831" s="14"/>
      <c r="LER831" s="14"/>
      <c r="LES831" s="14"/>
      <c r="LET831" s="14"/>
      <c r="LEU831" s="14"/>
      <c r="LEV831" s="14"/>
      <c r="LEW831" s="14"/>
      <c r="LEX831" s="14"/>
      <c r="LEY831" s="14"/>
      <c r="LEZ831" s="14"/>
      <c r="LFA831" s="14"/>
      <c r="LFB831" s="14"/>
      <c r="LFC831" s="14"/>
      <c r="LFD831" s="14"/>
      <c r="LFE831" s="14"/>
      <c r="LFF831" s="14"/>
      <c r="LFG831" s="14"/>
      <c r="LFH831" s="14"/>
      <c r="LFI831" s="14"/>
      <c r="LFJ831" s="14"/>
      <c r="LFK831" s="14"/>
      <c r="LFL831" s="14"/>
      <c r="LFM831" s="14"/>
      <c r="LFN831" s="14"/>
      <c r="LFO831" s="14"/>
      <c r="LFP831" s="14"/>
      <c r="LFQ831" s="14"/>
      <c r="LFR831" s="14"/>
      <c r="LFS831" s="14"/>
      <c r="LFT831" s="14"/>
      <c r="LFU831" s="14"/>
      <c r="LFV831" s="14"/>
      <c r="LFW831" s="14"/>
      <c r="LFX831" s="14"/>
      <c r="LFY831" s="14"/>
      <c r="LFZ831" s="14"/>
      <c r="LGA831" s="14"/>
      <c r="LGB831" s="14"/>
      <c r="LGC831" s="14"/>
      <c r="LGD831" s="14"/>
      <c r="LGE831" s="14"/>
      <c r="LGF831" s="14"/>
      <c r="LGG831" s="14"/>
      <c r="LGH831" s="14"/>
      <c r="LGI831" s="14"/>
      <c r="LGJ831" s="14"/>
      <c r="LGK831" s="14"/>
      <c r="LGL831" s="14"/>
      <c r="LGM831" s="14"/>
      <c r="LGN831" s="14"/>
      <c r="LGO831" s="14"/>
      <c r="LGP831" s="14"/>
      <c r="LGQ831" s="14"/>
      <c r="LGR831" s="14"/>
      <c r="LGS831" s="14"/>
      <c r="LGT831" s="14"/>
      <c r="LGU831" s="14"/>
      <c r="LGV831" s="14"/>
      <c r="LGW831" s="14"/>
      <c r="LGX831" s="14"/>
      <c r="LGY831" s="14"/>
      <c r="LGZ831" s="14"/>
      <c r="LHA831" s="14"/>
      <c r="LHB831" s="14"/>
      <c r="LHC831" s="14"/>
      <c r="LHD831" s="14"/>
      <c r="LHE831" s="14"/>
      <c r="LHF831" s="14"/>
      <c r="LHG831" s="14"/>
      <c r="LHH831" s="14"/>
      <c r="LHI831" s="14"/>
      <c r="LHJ831" s="14"/>
      <c r="LHK831" s="14"/>
      <c r="LHL831" s="14"/>
      <c r="LHM831" s="14"/>
      <c r="LHN831" s="14"/>
      <c r="LHO831" s="14"/>
      <c r="LHP831" s="14"/>
      <c r="LHQ831" s="14"/>
      <c r="LHR831" s="14"/>
      <c r="LHS831" s="14"/>
      <c r="LHT831" s="14"/>
      <c r="LHU831" s="14"/>
      <c r="LHV831" s="14"/>
      <c r="LHW831" s="14"/>
      <c r="LHX831" s="14"/>
      <c r="LHY831" s="14"/>
      <c r="LHZ831" s="14"/>
      <c r="LIA831" s="14"/>
      <c r="LIB831" s="14"/>
      <c r="LIC831" s="14"/>
      <c r="LID831" s="14"/>
      <c r="LIE831" s="14"/>
      <c r="LIF831" s="14"/>
      <c r="LIG831" s="14"/>
      <c r="LIH831" s="14"/>
      <c r="LII831" s="14"/>
      <c r="LIJ831" s="14"/>
      <c r="LIK831" s="14"/>
      <c r="LIL831" s="14"/>
      <c r="LIM831" s="14"/>
      <c r="LIN831" s="14"/>
      <c r="LIO831" s="14"/>
      <c r="LIP831" s="14"/>
      <c r="LIQ831" s="14"/>
      <c r="LIR831" s="14"/>
      <c r="LIS831" s="14"/>
      <c r="LIT831" s="14"/>
      <c r="LIU831" s="14"/>
      <c r="LIV831" s="14"/>
      <c r="LIW831" s="14"/>
      <c r="LIX831" s="14"/>
      <c r="LIY831" s="14"/>
      <c r="LIZ831" s="14"/>
      <c r="LJA831" s="14"/>
      <c r="LJB831" s="14"/>
      <c r="LJC831" s="14"/>
      <c r="LJD831" s="14"/>
      <c r="LJE831" s="14"/>
      <c r="LJF831" s="14"/>
      <c r="LJG831" s="14"/>
      <c r="LJH831" s="14"/>
      <c r="LJI831" s="14"/>
      <c r="LJJ831" s="14"/>
      <c r="LJK831" s="14"/>
      <c r="LJL831" s="14"/>
      <c r="LJM831" s="14"/>
      <c r="LJN831" s="14"/>
      <c r="LJO831" s="14"/>
      <c r="LJP831" s="14"/>
      <c r="LJQ831" s="14"/>
      <c r="LJR831" s="14"/>
      <c r="LJS831" s="14"/>
      <c r="LJT831" s="14"/>
      <c r="LJU831" s="14"/>
      <c r="LJV831" s="14"/>
      <c r="LJW831" s="14"/>
      <c r="LJX831" s="14"/>
      <c r="LJY831" s="14"/>
      <c r="LJZ831" s="14"/>
      <c r="LKA831" s="14"/>
      <c r="LKB831" s="14"/>
      <c r="LKC831" s="14"/>
      <c r="LKD831" s="14"/>
      <c r="LKE831" s="14"/>
      <c r="LKF831" s="14"/>
      <c r="LKG831" s="14"/>
      <c r="LKH831" s="14"/>
      <c r="LKI831" s="14"/>
      <c r="LKJ831" s="14"/>
      <c r="LKK831" s="14"/>
      <c r="LKL831" s="14"/>
      <c r="LKM831" s="14"/>
      <c r="LKN831" s="14"/>
      <c r="LKO831" s="14"/>
      <c r="LKP831" s="14"/>
      <c r="LKQ831" s="14"/>
      <c r="LKR831" s="14"/>
      <c r="LKS831" s="14"/>
      <c r="LKT831" s="14"/>
      <c r="LKU831" s="14"/>
      <c r="LKV831" s="14"/>
      <c r="LKW831" s="14"/>
      <c r="LKX831" s="14"/>
      <c r="LKY831" s="14"/>
      <c r="LKZ831" s="14"/>
      <c r="LLA831" s="14"/>
      <c r="LLB831" s="14"/>
      <c r="LLC831" s="14"/>
      <c r="LLD831" s="14"/>
      <c r="LLE831" s="14"/>
      <c r="LLF831" s="14"/>
      <c r="LLG831" s="14"/>
      <c r="LLH831" s="14"/>
      <c r="LLI831" s="14"/>
      <c r="LLJ831" s="14"/>
      <c r="LLK831" s="14"/>
      <c r="LLL831" s="14"/>
      <c r="LLM831" s="14"/>
      <c r="LLN831" s="14"/>
      <c r="LLO831" s="14"/>
      <c r="LLP831" s="14"/>
      <c r="LLQ831" s="14"/>
      <c r="LLR831" s="14"/>
      <c r="LLS831" s="14"/>
      <c r="LLT831" s="14"/>
      <c r="LLU831" s="14"/>
      <c r="LLV831" s="14"/>
      <c r="LLW831" s="14"/>
      <c r="LLX831" s="14"/>
      <c r="LLY831" s="14"/>
      <c r="LLZ831" s="14"/>
      <c r="LMA831" s="14"/>
      <c r="LMB831" s="14"/>
      <c r="LMC831" s="14"/>
      <c r="LMD831" s="14"/>
      <c r="LME831" s="14"/>
      <c r="LMF831" s="14"/>
      <c r="LMG831" s="14"/>
      <c r="LMH831" s="14"/>
      <c r="LMI831" s="14"/>
      <c r="LMJ831" s="14"/>
      <c r="LMK831" s="14"/>
      <c r="LML831" s="14"/>
      <c r="LMM831" s="14"/>
      <c r="LMN831" s="14"/>
      <c r="LMO831" s="14"/>
      <c r="LMP831" s="14"/>
      <c r="LMQ831" s="14"/>
      <c r="LMR831" s="14"/>
      <c r="LMS831" s="14"/>
      <c r="LMT831" s="14"/>
      <c r="LMU831" s="14"/>
      <c r="LMV831" s="14"/>
      <c r="LMW831" s="14"/>
      <c r="LMX831" s="14"/>
      <c r="LMY831" s="14"/>
      <c r="LMZ831" s="14"/>
      <c r="LNA831" s="14"/>
      <c r="LNB831" s="14"/>
      <c r="LNC831" s="14"/>
      <c r="LND831" s="14"/>
      <c r="LNE831" s="14"/>
      <c r="LNF831" s="14"/>
      <c r="LNG831" s="14"/>
      <c r="LNH831" s="14"/>
      <c r="LNI831" s="14"/>
      <c r="LNJ831" s="14"/>
      <c r="LNK831" s="14"/>
      <c r="LNL831" s="14"/>
      <c r="LNM831" s="14"/>
      <c r="LNN831" s="14"/>
      <c r="LNO831" s="14"/>
      <c r="LNP831" s="14"/>
      <c r="LNQ831" s="14"/>
      <c r="LNR831" s="14"/>
      <c r="LNS831" s="14"/>
      <c r="LNT831" s="14"/>
      <c r="LNU831" s="14"/>
      <c r="LNV831" s="14"/>
      <c r="LNW831" s="14"/>
      <c r="LNX831" s="14"/>
      <c r="LNY831" s="14"/>
      <c r="LNZ831" s="14"/>
      <c r="LOA831" s="14"/>
      <c r="LOB831" s="14"/>
      <c r="LOC831" s="14"/>
      <c r="LOD831" s="14"/>
      <c r="LOE831" s="14"/>
      <c r="LOF831" s="14"/>
      <c r="LOG831" s="14"/>
      <c r="LOH831" s="14"/>
      <c r="LOI831" s="14"/>
      <c r="LOJ831" s="14"/>
      <c r="LOK831" s="14"/>
      <c r="LOL831" s="14"/>
      <c r="LOM831" s="14"/>
      <c r="LON831" s="14"/>
      <c r="LOO831" s="14"/>
      <c r="LOP831" s="14"/>
      <c r="LOQ831" s="14"/>
      <c r="LOR831" s="14"/>
      <c r="LOS831" s="14"/>
      <c r="LOT831" s="14"/>
      <c r="LOU831" s="14"/>
      <c r="LOV831" s="14"/>
      <c r="LOW831" s="14"/>
      <c r="LOX831" s="14"/>
      <c r="LOY831" s="14"/>
      <c r="LOZ831" s="14"/>
      <c r="LPA831" s="14"/>
      <c r="LPB831" s="14"/>
      <c r="LPC831" s="14"/>
      <c r="LPD831" s="14"/>
      <c r="LPE831" s="14"/>
      <c r="LPF831" s="14"/>
      <c r="LPG831" s="14"/>
      <c r="LPH831" s="14"/>
      <c r="LPI831" s="14"/>
      <c r="LPJ831" s="14"/>
      <c r="LPK831" s="14"/>
      <c r="LPL831" s="14"/>
      <c r="LPM831" s="14"/>
      <c r="LPN831" s="14"/>
      <c r="LPO831" s="14"/>
      <c r="LPP831" s="14"/>
      <c r="LPQ831" s="14"/>
      <c r="LPR831" s="14"/>
      <c r="LPS831" s="14"/>
      <c r="LPT831" s="14"/>
      <c r="LPU831" s="14"/>
      <c r="LPV831" s="14"/>
      <c r="LPW831" s="14"/>
      <c r="LPX831" s="14"/>
      <c r="LPY831" s="14"/>
      <c r="LPZ831" s="14"/>
      <c r="LQA831" s="14"/>
      <c r="LQB831" s="14"/>
      <c r="LQC831" s="14"/>
      <c r="LQD831" s="14"/>
      <c r="LQE831" s="14"/>
      <c r="LQF831" s="14"/>
      <c r="LQG831" s="14"/>
      <c r="LQH831" s="14"/>
      <c r="LQI831" s="14"/>
      <c r="LQJ831" s="14"/>
      <c r="LQK831" s="14"/>
      <c r="LQL831" s="14"/>
      <c r="LQM831" s="14"/>
      <c r="LQN831" s="14"/>
      <c r="LQO831" s="14"/>
      <c r="LQP831" s="14"/>
      <c r="LQQ831" s="14"/>
      <c r="LQR831" s="14"/>
      <c r="LQS831" s="14"/>
      <c r="LQT831" s="14"/>
      <c r="LQU831" s="14"/>
      <c r="LQV831" s="14"/>
      <c r="LQW831" s="14"/>
      <c r="LQX831" s="14"/>
      <c r="LQY831" s="14"/>
      <c r="LQZ831" s="14"/>
      <c r="LRA831" s="14"/>
      <c r="LRB831" s="14"/>
      <c r="LRC831" s="14"/>
      <c r="LRD831" s="14"/>
      <c r="LRE831" s="14"/>
      <c r="LRF831" s="14"/>
      <c r="LRG831" s="14"/>
      <c r="LRH831" s="14"/>
      <c r="LRI831" s="14"/>
      <c r="LRJ831" s="14"/>
      <c r="LRK831" s="14"/>
      <c r="LRL831" s="14"/>
      <c r="LRM831" s="14"/>
      <c r="LRN831" s="14"/>
      <c r="LRO831" s="14"/>
      <c r="LRP831" s="14"/>
      <c r="LRQ831" s="14"/>
      <c r="LRR831" s="14"/>
      <c r="LRS831" s="14"/>
      <c r="LRT831" s="14"/>
      <c r="LRU831" s="14"/>
      <c r="LRV831" s="14"/>
      <c r="LRW831" s="14"/>
      <c r="LRX831" s="14"/>
      <c r="LRY831" s="14"/>
      <c r="LRZ831" s="14"/>
      <c r="LSA831" s="14"/>
      <c r="LSB831" s="14"/>
      <c r="LSC831" s="14"/>
      <c r="LSD831" s="14"/>
      <c r="LSE831" s="14"/>
      <c r="LSF831" s="14"/>
      <c r="LSG831" s="14"/>
      <c r="LSH831" s="14"/>
      <c r="LSI831" s="14"/>
      <c r="LSJ831" s="14"/>
      <c r="LSK831" s="14"/>
      <c r="LSL831" s="14"/>
      <c r="LSM831" s="14"/>
      <c r="LSN831" s="14"/>
      <c r="LSO831" s="14"/>
      <c r="LSP831" s="14"/>
      <c r="LSQ831" s="14"/>
      <c r="LSR831" s="14"/>
      <c r="LSS831" s="14"/>
      <c r="LST831" s="14"/>
      <c r="LSU831" s="14"/>
      <c r="LSV831" s="14"/>
      <c r="LSW831" s="14"/>
      <c r="LSX831" s="14"/>
      <c r="LSY831" s="14"/>
      <c r="LSZ831" s="14"/>
      <c r="LTA831" s="14"/>
      <c r="LTB831" s="14"/>
      <c r="LTC831" s="14"/>
      <c r="LTD831" s="14"/>
      <c r="LTE831" s="14"/>
      <c r="LTF831" s="14"/>
      <c r="LTG831" s="14"/>
      <c r="LTH831" s="14"/>
      <c r="LTI831" s="14"/>
      <c r="LTJ831" s="14"/>
      <c r="LTK831" s="14"/>
      <c r="LTL831" s="14"/>
      <c r="LTM831" s="14"/>
      <c r="LTN831" s="14"/>
      <c r="LTO831" s="14"/>
      <c r="LTP831" s="14"/>
      <c r="LTQ831" s="14"/>
      <c r="LTR831" s="14"/>
      <c r="LTS831" s="14"/>
      <c r="LTT831" s="14"/>
      <c r="LTU831" s="14"/>
      <c r="LTV831" s="14"/>
      <c r="LTW831" s="14"/>
      <c r="LTX831" s="14"/>
      <c r="LTY831" s="14"/>
      <c r="LTZ831" s="14"/>
      <c r="LUA831" s="14"/>
      <c r="LUB831" s="14"/>
      <c r="LUC831" s="14"/>
      <c r="LUD831" s="14"/>
      <c r="LUE831" s="14"/>
      <c r="LUF831" s="14"/>
      <c r="LUG831" s="14"/>
      <c r="LUH831" s="14"/>
      <c r="LUI831" s="14"/>
      <c r="LUJ831" s="14"/>
      <c r="LUK831" s="14"/>
      <c r="LUL831" s="14"/>
      <c r="LUM831" s="14"/>
      <c r="LUN831" s="14"/>
      <c r="LUO831" s="14"/>
      <c r="LUP831" s="14"/>
      <c r="LUQ831" s="14"/>
      <c r="LUR831" s="14"/>
      <c r="LUS831" s="14"/>
      <c r="LUT831" s="14"/>
      <c r="LUU831" s="14"/>
      <c r="LUV831" s="14"/>
      <c r="LUW831" s="14"/>
      <c r="LUX831" s="14"/>
      <c r="LUY831" s="14"/>
      <c r="LUZ831" s="14"/>
      <c r="LVA831" s="14"/>
      <c r="LVB831" s="14"/>
      <c r="LVC831" s="14"/>
      <c r="LVD831" s="14"/>
      <c r="LVE831" s="14"/>
      <c r="LVF831" s="14"/>
      <c r="LVG831" s="14"/>
      <c r="LVH831" s="14"/>
      <c r="LVI831" s="14"/>
      <c r="LVJ831" s="14"/>
      <c r="LVK831" s="14"/>
      <c r="LVL831" s="14"/>
      <c r="LVM831" s="14"/>
      <c r="LVN831" s="14"/>
      <c r="LVO831" s="14"/>
      <c r="LVP831" s="14"/>
      <c r="LVQ831" s="14"/>
      <c r="LVR831" s="14"/>
      <c r="LVS831" s="14"/>
      <c r="LVT831" s="14"/>
      <c r="LVU831" s="14"/>
      <c r="LVV831" s="14"/>
      <c r="LVW831" s="14"/>
      <c r="LVX831" s="14"/>
      <c r="LVY831" s="14"/>
      <c r="LVZ831" s="14"/>
      <c r="LWA831" s="14"/>
      <c r="LWB831" s="14"/>
      <c r="LWC831" s="14"/>
      <c r="LWD831" s="14"/>
      <c r="LWE831" s="14"/>
      <c r="LWF831" s="14"/>
      <c r="LWG831" s="14"/>
      <c r="LWH831" s="14"/>
      <c r="LWI831" s="14"/>
      <c r="LWJ831" s="14"/>
      <c r="LWK831" s="14"/>
      <c r="LWL831" s="14"/>
      <c r="LWM831" s="14"/>
      <c r="LWN831" s="14"/>
      <c r="LWO831" s="14"/>
      <c r="LWP831" s="14"/>
      <c r="LWQ831" s="14"/>
      <c r="LWR831" s="14"/>
      <c r="LWS831" s="14"/>
      <c r="LWT831" s="14"/>
      <c r="LWU831" s="14"/>
      <c r="LWV831" s="14"/>
      <c r="LWW831" s="14"/>
      <c r="LWX831" s="14"/>
      <c r="LWY831" s="14"/>
      <c r="LWZ831" s="14"/>
      <c r="LXA831" s="14"/>
      <c r="LXB831" s="14"/>
      <c r="LXC831" s="14"/>
      <c r="LXD831" s="14"/>
      <c r="LXE831" s="14"/>
      <c r="LXF831" s="14"/>
      <c r="LXG831" s="14"/>
      <c r="LXH831" s="14"/>
      <c r="LXI831" s="14"/>
      <c r="LXJ831" s="14"/>
      <c r="LXK831" s="14"/>
      <c r="LXL831" s="14"/>
      <c r="LXM831" s="14"/>
      <c r="LXN831" s="14"/>
      <c r="LXO831" s="14"/>
      <c r="LXP831" s="14"/>
      <c r="LXQ831" s="14"/>
      <c r="LXR831" s="14"/>
      <c r="LXS831" s="14"/>
      <c r="LXT831" s="14"/>
      <c r="LXU831" s="14"/>
      <c r="LXV831" s="14"/>
      <c r="LXW831" s="14"/>
      <c r="LXX831" s="14"/>
      <c r="LXY831" s="14"/>
      <c r="LXZ831" s="14"/>
      <c r="LYA831" s="14"/>
      <c r="LYB831" s="14"/>
      <c r="LYC831" s="14"/>
      <c r="LYD831" s="14"/>
      <c r="LYE831" s="14"/>
      <c r="LYF831" s="14"/>
      <c r="LYG831" s="14"/>
      <c r="LYH831" s="14"/>
      <c r="LYI831" s="14"/>
      <c r="LYJ831" s="14"/>
      <c r="LYK831" s="14"/>
      <c r="LYL831" s="14"/>
      <c r="LYM831" s="14"/>
      <c r="LYN831" s="14"/>
      <c r="LYO831" s="14"/>
      <c r="LYP831" s="14"/>
      <c r="LYQ831" s="14"/>
      <c r="LYR831" s="14"/>
      <c r="LYS831" s="14"/>
      <c r="LYT831" s="14"/>
      <c r="LYU831" s="14"/>
      <c r="LYV831" s="14"/>
      <c r="LYW831" s="14"/>
      <c r="LYX831" s="14"/>
      <c r="LYY831" s="14"/>
      <c r="LYZ831" s="14"/>
      <c r="LZA831" s="14"/>
      <c r="LZB831" s="14"/>
      <c r="LZC831" s="14"/>
      <c r="LZD831" s="14"/>
      <c r="LZE831" s="14"/>
      <c r="LZF831" s="14"/>
      <c r="LZG831" s="14"/>
      <c r="LZH831" s="14"/>
      <c r="LZI831" s="14"/>
      <c r="LZJ831" s="14"/>
      <c r="LZK831" s="14"/>
      <c r="LZL831" s="14"/>
      <c r="LZM831" s="14"/>
      <c r="LZN831" s="14"/>
      <c r="LZO831" s="14"/>
      <c r="LZP831" s="14"/>
      <c r="LZQ831" s="14"/>
      <c r="LZR831" s="14"/>
      <c r="LZS831" s="14"/>
      <c r="LZT831" s="14"/>
      <c r="LZU831" s="14"/>
      <c r="LZV831" s="14"/>
      <c r="LZW831" s="14"/>
      <c r="LZX831" s="14"/>
      <c r="LZY831" s="14"/>
      <c r="LZZ831" s="14"/>
      <c r="MAA831" s="14"/>
      <c r="MAB831" s="14"/>
      <c r="MAC831" s="14"/>
      <c r="MAD831" s="14"/>
      <c r="MAE831" s="14"/>
      <c r="MAF831" s="14"/>
      <c r="MAG831" s="14"/>
      <c r="MAH831" s="14"/>
      <c r="MAI831" s="14"/>
      <c r="MAJ831" s="14"/>
      <c r="MAK831" s="14"/>
      <c r="MAL831" s="14"/>
      <c r="MAM831" s="14"/>
      <c r="MAN831" s="14"/>
      <c r="MAO831" s="14"/>
      <c r="MAP831" s="14"/>
      <c r="MAQ831" s="14"/>
      <c r="MAR831" s="14"/>
      <c r="MAS831" s="14"/>
      <c r="MAT831" s="14"/>
      <c r="MAU831" s="14"/>
      <c r="MAV831" s="14"/>
      <c r="MAW831" s="14"/>
      <c r="MAX831" s="14"/>
      <c r="MAY831" s="14"/>
      <c r="MAZ831" s="14"/>
      <c r="MBA831" s="14"/>
      <c r="MBB831" s="14"/>
      <c r="MBC831" s="14"/>
      <c r="MBD831" s="14"/>
      <c r="MBE831" s="14"/>
      <c r="MBF831" s="14"/>
      <c r="MBG831" s="14"/>
      <c r="MBH831" s="14"/>
      <c r="MBI831" s="14"/>
      <c r="MBJ831" s="14"/>
      <c r="MBK831" s="14"/>
      <c r="MBL831" s="14"/>
      <c r="MBM831" s="14"/>
      <c r="MBN831" s="14"/>
      <c r="MBO831" s="14"/>
      <c r="MBP831" s="14"/>
      <c r="MBQ831" s="14"/>
      <c r="MBR831" s="14"/>
      <c r="MBS831" s="14"/>
      <c r="MBT831" s="14"/>
      <c r="MBU831" s="14"/>
      <c r="MBV831" s="14"/>
      <c r="MBW831" s="14"/>
      <c r="MBX831" s="14"/>
      <c r="MBY831" s="14"/>
      <c r="MBZ831" s="14"/>
      <c r="MCA831" s="14"/>
      <c r="MCB831" s="14"/>
      <c r="MCC831" s="14"/>
      <c r="MCD831" s="14"/>
      <c r="MCE831" s="14"/>
      <c r="MCF831" s="14"/>
      <c r="MCG831" s="14"/>
      <c r="MCH831" s="14"/>
      <c r="MCI831" s="14"/>
      <c r="MCJ831" s="14"/>
      <c r="MCK831" s="14"/>
      <c r="MCL831" s="14"/>
      <c r="MCM831" s="14"/>
      <c r="MCN831" s="14"/>
      <c r="MCO831" s="14"/>
      <c r="MCP831" s="14"/>
      <c r="MCQ831" s="14"/>
      <c r="MCR831" s="14"/>
      <c r="MCS831" s="14"/>
      <c r="MCT831" s="14"/>
      <c r="MCU831" s="14"/>
      <c r="MCV831" s="14"/>
      <c r="MCW831" s="14"/>
      <c r="MCX831" s="14"/>
      <c r="MCY831" s="14"/>
      <c r="MCZ831" s="14"/>
      <c r="MDA831" s="14"/>
      <c r="MDB831" s="14"/>
      <c r="MDC831" s="14"/>
      <c r="MDD831" s="14"/>
      <c r="MDE831" s="14"/>
      <c r="MDF831" s="14"/>
      <c r="MDG831" s="14"/>
      <c r="MDH831" s="14"/>
      <c r="MDI831" s="14"/>
      <c r="MDJ831" s="14"/>
      <c r="MDK831" s="14"/>
      <c r="MDL831" s="14"/>
      <c r="MDM831" s="14"/>
      <c r="MDN831" s="14"/>
      <c r="MDO831" s="14"/>
      <c r="MDP831" s="14"/>
      <c r="MDQ831" s="14"/>
      <c r="MDR831" s="14"/>
      <c r="MDS831" s="14"/>
      <c r="MDT831" s="14"/>
      <c r="MDU831" s="14"/>
      <c r="MDV831" s="14"/>
      <c r="MDW831" s="14"/>
      <c r="MDX831" s="14"/>
      <c r="MDY831" s="14"/>
      <c r="MDZ831" s="14"/>
      <c r="MEA831" s="14"/>
      <c r="MEB831" s="14"/>
      <c r="MEC831" s="14"/>
      <c r="MED831" s="14"/>
      <c r="MEE831" s="14"/>
      <c r="MEF831" s="14"/>
      <c r="MEG831" s="14"/>
      <c r="MEH831" s="14"/>
      <c r="MEI831" s="14"/>
      <c r="MEJ831" s="14"/>
      <c r="MEK831" s="14"/>
      <c r="MEL831" s="14"/>
      <c r="MEM831" s="14"/>
      <c r="MEN831" s="14"/>
      <c r="MEO831" s="14"/>
      <c r="MEP831" s="14"/>
      <c r="MEQ831" s="14"/>
      <c r="MER831" s="14"/>
      <c r="MES831" s="14"/>
      <c r="MET831" s="14"/>
      <c r="MEU831" s="14"/>
      <c r="MEV831" s="14"/>
      <c r="MEW831" s="14"/>
      <c r="MEX831" s="14"/>
      <c r="MEY831" s="14"/>
      <c r="MEZ831" s="14"/>
      <c r="MFA831" s="14"/>
      <c r="MFB831" s="14"/>
      <c r="MFC831" s="14"/>
      <c r="MFD831" s="14"/>
      <c r="MFE831" s="14"/>
      <c r="MFF831" s="14"/>
      <c r="MFG831" s="14"/>
      <c r="MFH831" s="14"/>
      <c r="MFI831" s="14"/>
      <c r="MFJ831" s="14"/>
      <c r="MFK831" s="14"/>
      <c r="MFL831" s="14"/>
      <c r="MFM831" s="14"/>
      <c r="MFN831" s="14"/>
      <c r="MFO831" s="14"/>
      <c r="MFP831" s="14"/>
      <c r="MFQ831" s="14"/>
      <c r="MFR831" s="14"/>
      <c r="MFS831" s="14"/>
      <c r="MFT831" s="14"/>
      <c r="MFU831" s="14"/>
      <c r="MFV831" s="14"/>
      <c r="MFW831" s="14"/>
      <c r="MFX831" s="14"/>
      <c r="MFY831" s="14"/>
      <c r="MFZ831" s="14"/>
      <c r="MGA831" s="14"/>
      <c r="MGB831" s="14"/>
      <c r="MGC831" s="14"/>
      <c r="MGD831" s="14"/>
      <c r="MGE831" s="14"/>
      <c r="MGF831" s="14"/>
      <c r="MGG831" s="14"/>
      <c r="MGH831" s="14"/>
      <c r="MGI831" s="14"/>
      <c r="MGJ831" s="14"/>
      <c r="MGK831" s="14"/>
      <c r="MGL831" s="14"/>
      <c r="MGM831" s="14"/>
      <c r="MGN831" s="14"/>
      <c r="MGO831" s="14"/>
      <c r="MGP831" s="14"/>
      <c r="MGQ831" s="14"/>
      <c r="MGR831" s="14"/>
      <c r="MGS831" s="14"/>
      <c r="MGT831" s="14"/>
      <c r="MGU831" s="14"/>
      <c r="MGV831" s="14"/>
      <c r="MGW831" s="14"/>
      <c r="MGX831" s="14"/>
      <c r="MGY831" s="14"/>
      <c r="MGZ831" s="14"/>
      <c r="MHA831" s="14"/>
      <c r="MHB831" s="14"/>
      <c r="MHC831" s="14"/>
      <c r="MHD831" s="14"/>
      <c r="MHE831" s="14"/>
      <c r="MHF831" s="14"/>
      <c r="MHG831" s="14"/>
      <c r="MHH831" s="14"/>
      <c r="MHI831" s="14"/>
      <c r="MHJ831" s="14"/>
      <c r="MHK831" s="14"/>
      <c r="MHL831" s="14"/>
      <c r="MHM831" s="14"/>
      <c r="MHN831" s="14"/>
      <c r="MHO831" s="14"/>
      <c r="MHP831" s="14"/>
      <c r="MHQ831" s="14"/>
      <c r="MHR831" s="14"/>
      <c r="MHS831" s="14"/>
      <c r="MHT831" s="14"/>
      <c r="MHU831" s="14"/>
      <c r="MHV831" s="14"/>
      <c r="MHW831" s="14"/>
      <c r="MHX831" s="14"/>
      <c r="MHY831" s="14"/>
      <c r="MHZ831" s="14"/>
      <c r="MIA831" s="14"/>
      <c r="MIB831" s="14"/>
      <c r="MIC831" s="14"/>
      <c r="MID831" s="14"/>
      <c r="MIE831" s="14"/>
      <c r="MIF831" s="14"/>
      <c r="MIG831" s="14"/>
      <c r="MIH831" s="14"/>
      <c r="MII831" s="14"/>
      <c r="MIJ831" s="14"/>
      <c r="MIK831" s="14"/>
      <c r="MIL831" s="14"/>
      <c r="MIM831" s="14"/>
      <c r="MIN831" s="14"/>
      <c r="MIO831" s="14"/>
      <c r="MIP831" s="14"/>
      <c r="MIQ831" s="14"/>
      <c r="MIR831" s="14"/>
      <c r="MIS831" s="14"/>
      <c r="MIT831" s="14"/>
      <c r="MIU831" s="14"/>
      <c r="MIV831" s="14"/>
      <c r="MIW831" s="14"/>
      <c r="MIX831" s="14"/>
      <c r="MIY831" s="14"/>
      <c r="MIZ831" s="14"/>
      <c r="MJA831" s="14"/>
      <c r="MJB831" s="14"/>
      <c r="MJC831" s="14"/>
      <c r="MJD831" s="14"/>
      <c r="MJE831" s="14"/>
      <c r="MJF831" s="14"/>
      <c r="MJG831" s="14"/>
      <c r="MJH831" s="14"/>
      <c r="MJI831" s="14"/>
      <c r="MJJ831" s="14"/>
      <c r="MJK831" s="14"/>
      <c r="MJL831" s="14"/>
      <c r="MJM831" s="14"/>
      <c r="MJN831" s="14"/>
      <c r="MJO831" s="14"/>
      <c r="MJP831" s="14"/>
      <c r="MJQ831" s="14"/>
      <c r="MJR831" s="14"/>
      <c r="MJS831" s="14"/>
      <c r="MJT831" s="14"/>
      <c r="MJU831" s="14"/>
      <c r="MJV831" s="14"/>
      <c r="MJW831" s="14"/>
      <c r="MJX831" s="14"/>
      <c r="MJY831" s="14"/>
      <c r="MJZ831" s="14"/>
      <c r="MKA831" s="14"/>
      <c r="MKB831" s="14"/>
      <c r="MKC831" s="14"/>
      <c r="MKD831" s="14"/>
      <c r="MKE831" s="14"/>
      <c r="MKF831" s="14"/>
      <c r="MKG831" s="14"/>
      <c r="MKH831" s="14"/>
      <c r="MKI831" s="14"/>
      <c r="MKJ831" s="14"/>
      <c r="MKK831" s="14"/>
      <c r="MKL831" s="14"/>
      <c r="MKM831" s="14"/>
      <c r="MKN831" s="14"/>
      <c r="MKO831" s="14"/>
      <c r="MKP831" s="14"/>
      <c r="MKQ831" s="14"/>
      <c r="MKR831" s="14"/>
      <c r="MKS831" s="14"/>
      <c r="MKT831" s="14"/>
      <c r="MKU831" s="14"/>
      <c r="MKV831" s="14"/>
      <c r="MKW831" s="14"/>
      <c r="MKX831" s="14"/>
      <c r="MKY831" s="14"/>
      <c r="MKZ831" s="14"/>
      <c r="MLA831" s="14"/>
      <c r="MLB831" s="14"/>
      <c r="MLC831" s="14"/>
      <c r="MLD831" s="14"/>
      <c r="MLE831" s="14"/>
      <c r="MLF831" s="14"/>
      <c r="MLG831" s="14"/>
      <c r="MLH831" s="14"/>
      <c r="MLI831" s="14"/>
      <c r="MLJ831" s="14"/>
      <c r="MLK831" s="14"/>
      <c r="MLL831" s="14"/>
      <c r="MLM831" s="14"/>
      <c r="MLN831" s="14"/>
      <c r="MLO831" s="14"/>
      <c r="MLP831" s="14"/>
      <c r="MLQ831" s="14"/>
      <c r="MLR831" s="14"/>
      <c r="MLS831" s="14"/>
      <c r="MLT831" s="14"/>
      <c r="MLU831" s="14"/>
      <c r="MLV831" s="14"/>
      <c r="MLW831" s="14"/>
      <c r="MLX831" s="14"/>
      <c r="MLY831" s="14"/>
      <c r="MLZ831" s="14"/>
      <c r="MMA831" s="14"/>
      <c r="MMB831" s="14"/>
      <c r="MMC831" s="14"/>
      <c r="MMD831" s="14"/>
      <c r="MME831" s="14"/>
      <c r="MMF831" s="14"/>
      <c r="MMG831" s="14"/>
      <c r="MMH831" s="14"/>
      <c r="MMI831" s="14"/>
      <c r="MMJ831" s="14"/>
      <c r="MMK831" s="14"/>
      <c r="MML831" s="14"/>
      <c r="MMM831" s="14"/>
      <c r="MMN831" s="14"/>
      <c r="MMO831" s="14"/>
      <c r="MMP831" s="14"/>
      <c r="MMQ831" s="14"/>
      <c r="MMR831" s="14"/>
      <c r="MMS831" s="14"/>
      <c r="MMT831" s="14"/>
      <c r="MMU831" s="14"/>
      <c r="MMV831" s="14"/>
      <c r="MMW831" s="14"/>
      <c r="MMX831" s="14"/>
      <c r="MMY831" s="14"/>
      <c r="MMZ831" s="14"/>
      <c r="MNA831" s="14"/>
      <c r="MNB831" s="14"/>
      <c r="MNC831" s="14"/>
      <c r="MND831" s="14"/>
      <c r="MNE831" s="14"/>
      <c r="MNF831" s="14"/>
      <c r="MNG831" s="14"/>
      <c r="MNH831" s="14"/>
      <c r="MNI831" s="14"/>
      <c r="MNJ831" s="14"/>
      <c r="MNK831" s="14"/>
      <c r="MNL831" s="14"/>
      <c r="MNM831" s="14"/>
      <c r="MNN831" s="14"/>
      <c r="MNO831" s="14"/>
      <c r="MNP831" s="14"/>
      <c r="MNQ831" s="14"/>
      <c r="MNR831" s="14"/>
      <c r="MNS831" s="14"/>
      <c r="MNT831" s="14"/>
      <c r="MNU831" s="14"/>
      <c r="MNV831" s="14"/>
      <c r="MNW831" s="14"/>
      <c r="MNX831" s="14"/>
      <c r="MNY831" s="14"/>
      <c r="MNZ831" s="14"/>
      <c r="MOA831" s="14"/>
      <c r="MOB831" s="14"/>
      <c r="MOC831" s="14"/>
      <c r="MOD831" s="14"/>
      <c r="MOE831" s="14"/>
      <c r="MOF831" s="14"/>
      <c r="MOG831" s="14"/>
      <c r="MOH831" s="14"/>
      <c r="MOI831" s="14"/>
      <c r="MOJ831" s="14"/>
      <c r="MOK831" s="14"/>
      <c r="MOL831" s="14"/>
      <c r="MOM831" s="14"/>
      <c r="MON831" s="14"/>
      <c r="MOO831" s="14"/>
      <c r="MOP831" s="14"/>
      <c r="MOQ831" s="14"/>
      <c r="MOR831" s="14"/>
      <c r="MOS831" s="14"/>
      <c r="MOT831" s="14"/>
      <c r="MOU831" s="14"/>
      <c r="MOV831" s="14"/>
      <c r="MOW831" s="14"/>
      <c r="MOX831" s="14"/>
      <c r="MOY831" s="14"/>
      <c r="MOZ831" s="14"/>
      <c r="MPA831" s="14"/>
      <c r="MPB831" s="14"/>
      <c r="MPC831" s="14"/>
      <c r="MPD831" s="14"/>
      <c r="MPE831" s="14"/>
      <c r="MPF831" s="14"/>
      <c r="MPG831" s="14"/>
      <c r="MPH831" s="14"/>
      <c r="MPI831" s="14"/>
      <c r="MPJ831" s="14"/>
      <c r="MPK831" s="14"/>
      <c r="MPL831" s="14"/>
      <c r="MPM831" s="14"/>
      <c r="MPN831" s="14"/>
      <c r="MPO831" s="14"/>
      <c r="MPP831" s="14"/>
      <c r="MPQ831" s="14"/>
      <c r="MPR831" s="14"/>
      <c r="MPS831" s="14"/>
      <c r="MPT831" s="14"/>
      <c r="MPU831" s="14"/>
      <c r="MPV831" s="14"/>
      <c r="MPW831" s="14"/>
      <c r="MPX831" s="14"/>
      <c r="MPY831" s="14"/>
      <c r="MPZ831" s="14"/>
      <c r="MQA831" s="14"/>
      <c r="MQB831" s="14"/>
      <c r="MQC831" s="14"/>
      <c r="MQD831" s="14"/>
      <c r="MQE831" s="14"/>
      <c r="MQF831" s="14"/>
      <c r="MQG831" s="14"/>
      <c r="MQH831" s="14"/>
      <c r="MQI831" s="14"/>
      <c r="MQJ831" s="14"/>
      <c r="MQK831" s="14"/>
      <c r="MQL831" s="14"/>
      <c r="MQM831" s="14"/>
      <c r="MQN831" s="14"/>
      <c r="MQO831" s="14"/>
      <c r="MQP831" s="14"/>
      <c r="MQQ831" s="14"/>
      <c r="MQR831" s="14"/>
      <c r="MQS831" s="14"/>
      <c r="MQT831" s="14"/>
      <c r="MQU831" s="14"/>
      <c r="MQV831" s="14"/>
      <c r="MQW831" s="14"/>
      <c r="MQX831" s="14"/>
      <c r="MQY831" s="14"/>
      <c r="MQZ831" s="14"/>
      <c r="MRA831" s="14"/>
      <c r="MRB831" s="14"/>
      <c r="MRC831" s="14"/>
      <c r="MRD831" s="14"/>
      <c r="MRE831" s="14"/>
      <c r="MRF831" s="14"/>
      <c r="MRG831" s="14"/>
      <c r="MRH831" s="14"/>
      <c r="MRI831" s="14"/>
      <c r="MRJ831" s="14"/>
      <c r="MRK831" s="14"/>
      <c r="MRL831" s="14"/>
      <c r="MRM831" s="14"/>
      <c r="MRN831" s="14"/>
      <c r="MRO831" s="14"/>
      <c r="MRP831" s="14"/>
      <c r="MRQ831" s="14"/>
      <c r="MRR831" s="14"/>
      <c r="MRS831" s="14"/>
      <c r="MRT831" s="14"/>
      <c r="MRU831" s="14"/>
      <c r="MRV831" s="14"/>
      <c r="MRW831" s="14"/>
      <c r="MRX831" s="14"/>
      <c r="MRY831" s="14"/>
      <c r="MRZ831" s="14"/>
      <c r="MSA831" s="14"/>
      <c r="MSB831" s="14"/>
      <c r="MSC831" s="14"/>
      <c r="MSD831" s="14"/>
      <c r="MSE831" s="14"/>
      <c r="MSF831" s="14"/>
      <c r="MSG831" s="14"/>
      <c r="MSH831" s="14"/>
      <c r="MSI831" s="14"/>
      <c r="MSJ831" s="14"/>
      <c r="MSK831" s="14"/>
      <c r="MSL831" s="14"/>
      <c r="MSM831" s="14"/>
      <c r="MSN831" s="14"/>
      <c r="MSO831" s="14"/>
      <c r="MSP831" s="14"/>
      <c r="MSQ831" s="14"/>
      <c r="MSR831" s="14"/>
      <c r="MSS831" s="14"/>
      <c r="MST831" s="14"/>
      <c r="MSU831" s="14"/>
      <c r="MSV831" s="14"/>
      <c r="MSW831" s="14"/>
      <c r="MSX831" s="14"/>
      <c r="MSY831" s="14"/>
      <c r="MSZ831" s="14"/>
      <c r="MTA831" s="14"/>
      <c r="MTB831" s="14"/>
      <c r="MTC831" s="14"/>
      <c r="MTD831" s="14"/>
      <c r="MTE831" s="14"/>
      <c r="MTF831" s="14"/>
      <c r="MTG831" s="14"/>
      <c r="MTH831" s="14"/>
      <c r="MTI831" s="14"/>
      <c r="MTJ831" s="14"/>
      <c r="MTK831" s="14"/>
      <c r="MTL831" s="14"/>
      <c r="MTM831" s="14"/>
      <c r="MTN831" s="14"/>
      <c r="MTO831" s="14"/>
      <c r="MTP831" s="14"/>
      <c r="MTQ831" s="14"/>
      <c r="MTR831" s="14"/>
      <c r="MTS831" s="14"/>
      <c r="MTT831" s="14"/>
      <c r="MTU831" s="14"/>
      <c r="MTV831" s="14"/>
      <c r="MTW831" s="14"/>
      <c r="MTX831" s="14"/>
      <c r="MTY831" s="14"/>
      <c r="MTZ831" s="14"/>
      <c r="MUA831" s="14"/>
      <c r="MUB831" s="14"/>
      <c r="MUC831" s="14"/>
      <c r="MUD831" s="14"/>
      <c r="MUE831" s="14"/>
      <c r="MUF831" s="14"/>
      <c r="MUG831" s="14"/>
      <c r="MUH831" s="14"/>
      <c r="MUI831" s="14"/>
      <c r="MUJ831" s="14"/>
      <c r="MUK831" s="14"/>
      <c r="MUL831" s="14"/>
      <c r="MUM831" s="14"/>
      <c r="MUN831" s="14"/>
      <c r="MUO831" s="14"/>
      <c r="MUP831" s="14"/>
      <c r="MUQ831" s="14"/>
      <c r="MUR831" s="14"/>
      <c r="MUS831" s="14"/>
      <c r="MUT831" s="14"/>
      <c r="MUU831" s="14"/>
      <c r="MUV831" s="14"/>
      <c r="MUW831" s="14"/>
      <c r="MUX831" s="14"/>
      <c r="MUY831" s="14"/>
      <c r="MUZ831" s="14"/>
      <c r="MVA831" s="14"/>
      <c r="MVB831" s="14"/>
      <c r="MVC831" s="14"/>
      <c r="MVD831" s="14"/>
      <c r="MVE831" s="14"/>
      <c r="MVF831" s="14"/>
      <c r="MVG831" s="14"/>
      <c r="MVH831" s="14"/>
      <c r="MVI831" s="14"/>
      <c r="MVJ831" s="14"/>
      <c r="MVK831" s="14"/>
      <c r="MVL831" s="14"/>
      <c r="MVM831" s="14"/>
      <c r="MVN831" s="14"/>
      <c r="MVO831" s="14"/>
      <c r="MVP831" s="14"/>
      <c r="MVQ831" s="14"/>
      <c r="MVR831" s="14"/>
      <c r="MVS831" s="14"/>
      <c r="MVT831" s="14"/>
      <c r="MVU831" s="14"/>
      <c r="MVV831" s="14"/>
      <c r="MVW831" s="14"/>
      <c r="MVX831" s="14"/>
      <c r="MVY831" s="14"/>
      <c r="MVZ831" s="14"/>
      <c r="MWA831" s="14"/>
      <c r="MWB831" s="14"/>
      <c r="MWC831" s="14"/>
      <c r="MWD831" s="14"/>
      <c r="MWE831" s="14"/>
      <c r="MWF831" s="14"/>
      <c r="MWG831" s="14"/>
      <c r="MWH831" s="14"/>
      <c r="MWI831" s="14"/>
      <c r="MWJ831" s="14"/>
      <c r="MWK831" s="14"/>
      <c r="MWL831" s="14"/>
      <c r="MWM831" s="14"/>
      <c r="MWN831" s="14"/>
      <c r="MWO831" s="14"/>
      <c r="MWP831" s="14"/>
      <c r="MWQ831" s="14"/>
      <c r="MWR831" s="14"/>
      <c r="MWS831" s="14"/>
      <c r="MWT831" s="14"/>
      <c r="MWU831" s="14"/>
      <c r="MWV831" s="14"/>
      <c r="MWW831" s="14"/>
      <c r="MWX831" s="14"/>
      <c r="MWY831" s="14"/>
      <c r="MWZ831" s="14"/>
      <c r="MXA831" s="14"/>
      <c r="MXB831" s="14"/>
      <c r="MXC831" s="14"/>
      <c r="MXD831" s="14"/>
      <c r="MXE831" s="14"/>
      <c r="MXF831" s="14"/>
      <c r="MXG831" s="14"/>
      <c r="MXH831" s="14"/>
      <c r="MXI831" s="14"/>
      <c r="MXJ831" s="14"/>
      <c r="MXK831" s="14"/>
      <c r="MXL831" s="14"/>
      <c r="MXM831" s="14"/>
      <c r="MXN831" s="14"/>
      <c r="MXO831" s="14"/>
      <c r="MXP831" s="14"/>
      <c r="MXQ831" s="14"/>
      <c r="MXR831" s="14"/>
      <c r="MXS831" s="14"/>
      <c r="MXT831" s="14"/>
      <c r="MXU831" s="14"/>
      <c r="MXV831" s="14"/>
      <c r="MXW831" s="14"/>
      <c r="MXX831" s="14"/>
      <c r="MXY831" s="14"/>
      <c r="MXZ831" s="14"/>
      <c r="MYA831" s="14"/>
      <c r="MYB831" s="14"/>
      <c r="MYC831" s="14"/>
      <c r="MYD831" s="14"/>
      <c r="MYE831" s="14"/>
      <c r="MYF831" s="14"/>
      <c r="MYG831" s="14"/>
      <c r="MYH831" s="14"/>
      <c r="MYI831" s="14"/>
      <c r="MYJ831" s="14"/>
      <c r="MYK831" s="14"/>
      <c r="MYL831" s="14"/>
      <c r="MYM831" s="14"/>
      <c r="MYN831" s="14"/>
      <c r="MYO831" s="14"/>
      <c r="MYP831" s="14"/>
      <c r="MYQ831" s="14"/>
      <c r="MYR831" s="14"/>
      <c r="MYS831" s="14"/>
      <c r="MYT831" s="14"/>
      <c r="MYU831" s="14"/>
      <c r="MYV831" s="14"/>
      <c r="MYW831" s="14"/>
      <c r="MYX831" s="14"/>
      <c r="MYY831" s="14"/>
      <c r="MYZ831" s="14"/>
      <c r="MZA831" s="14"/>
      <c r="MZB831" s="14"/>
      <c r="MZC831" s="14"/>
      <c r="MZD831" s="14"/>
      <c r="MZE831" s="14"/>
      <c r="MZF831" s="14"/>
      <c r="MZG831" s="14"/>
      <c r="MZH831" s="14"/>
      <c r="MZI831" s="14"/>
      <c r="MZJ831" s="14"/>
      <c r="MZK831" s="14"/>
      <c r="MZL831" s="14"/>
      <c r="MZM831" s="14"/>
      <c r="MZN831" s="14"/>
      <c r="MZO831" s="14"/>
      <c r="MZP831" s="14"/>
      <c r="MZQ831" s="14"/>
      <c r="MZR831" s="14"/>
      <c r="MZS831" s="14"/>
      <c r="MZT831" s="14"/>
      <c r="MZU831" s="14"/>
      <c r="MZV831" s="14"/>
      <c r="MZW831" s="14"/>
      <c r="MZX831" s="14"/>
      <c r="MZY831" s="14"/>
      <c r="MZZ831" s="14"/>
      <c r="NAA831" s="14"/>
      <c r="NAB831" s="14"/>
      <c r="NAC831" s="14"/>
      <c r="NAD831" s="14"/>
      <c r="NAE831" s="14"/>
      <c r="NAF831" s="14"/>
      <c r="NAG831" s="14"/>
      <c r="NAH831" s="14"/>
      <c r="NAI831" s="14"/>
      <c r="NAJ831" s="14"/>
      <c r="NAK831" s="14"/>
      <c r="NAL831" s="14"/>
      <c r="NAM831" s="14"/>
      <c r="NAN831" s="14"/>
      <c r="NAO831" s="14"/>
      <c r="NAP831" s="14"/>
      <c r="NAQ831" s="14"/>
      <c r="NAR831" s="14"/>
      <c r="NAS831" s="14"/>
      <c r="NAT831" s="14"/>
      <c r="NAU831" s="14"/>
      <c r="NAV831" s="14"/>
      <c r="NAW831" s="14"/>
      <c r="NAX831" s="14"/>
      <c r="NAY831" s="14"/>
      <c r="NAZ831" s="14"/>
      <c r="NBA831" s="14"/>
      <c r="NBB831" s="14"/>
      <c r="NBC831" s="14"/>
      <c r="NBD831" s="14"/>
      <c r="NBE831" s="14"/>
      <c r="NBF831" s="14"/>
      <c r="NBG831" s="14"/>
      <c r="NBH831" s="14"/>
      <c r="NBI831" s="14"/>
      <c r="NBJ831" s="14"/>
      <c r="NBK831" s="14"/>
      <c r="NBL831" s="14"/>
      <c r="NBM831" s="14"/>
      <c r="NBN831" s="14"/>
      <c r="NBO831" s="14"/>
      <c r="NBP831" s="14"/>
      <c r="NBQ831" s="14"/>
      <c r="NBR831" s="14"/>
      <c r="NBS831" s="14"/>
      <c r="NBT831" s="14"/>
      <c r="NBU831" s="14"/>
      <c r="NBV831" s="14"/>
      <c r="NBW831" s="14"/>
      <c r="NBX831" s="14"/>
      <c r="NBY831" s="14"/>
      <c r="NBZ831" s="14"/>
      <c r="NCA831" s="14"/>
      <c r="NCB831" s="14"/>
      <c r="NCC831" s="14"/>
      <c r="NCD831" s="14"/>
      <c r="NCE831" s="14"/>
      <c r="NCF831" s="14"/>
      <c r="NCG831" s="14"/>
      <c r="NCH831" s="14"/>
      <c r="NCI831" s="14"/>
      <c r="NCJ831" s="14"/>
      <c r="NCK831" s="14"/>
      <c r="NCL831" s="14"/>
      <c r="NCM831" s="14"/>
      <c r="NCN831" s="14"/>
      <c r="NCO831" s="14"/>
      <c r="NCP831" s="14"/>
      <c r="NCQ831" s="14"/>
      <c r="NCR831" s="14"/>
      <c r="NCS831" s="14"/>
      <c r="NCT831" s="14"/>
      <c r="NCU831" s="14"/>
      <c r="NCV831" s="14"/>
      <c r="NCW831" s="14"/>
      <c r="NCX831" s="14"/>
      <c r="NCY831" s="14"/>
      <c r="NCZ831" s="14"/>
      <c r="NDA831" s="14"/>
      <c r="NDB831" s="14"/>
      <c r="NDC831" s="14"/>
      <c r="NDD831" s="14"/>
      <c r="NDE831" s="14"/>
      <c r="NDF831" s="14"/>
      <c r="NDG831" s="14"/>
      <c r="NDH831" s="14"/>
      <c r="NDI831" s="14"/>
      <c r="NDJ831" s="14"/>
      <c r="NDK831" s="14"/>
      <c r="NDL831" s="14"/>
      <c r="NDM831" s="14"/>
      <c r="NDN831" s="14"/>
      <c r="NDO831" s="14"/>
      <c r="NDP831" s="14"/>
      <c r="NDQ831" s="14"/>
      <c r="NDR831" s="14"/>
      <c r="NDS831" s="14"/>
      <c r="NDT831" s="14"/>
      <c r="NDU831" s="14"/>
      <c r="NDV831" s="14"/>
      <c r="NDW831" s="14"/>
      <c r="NDX831" s="14"/>
      <c r="NDY831" s="14"/>
      <c r="NDZ831" s="14"/>
      <c r="NEA831" s="14"/>
      <c r="NEB831" s="14"/>
      <c r="NEC831" s="14"/>
      <c r="NED831" s="14"/>
      <c r="NEE831" s="14"/>
      <c r="NEF831" s="14"/>
      <c r="NEG831" s="14"/>
      <c r="NEH831" s="14"/>
      <c r="NEI831" s="14"/>
      <c r="NEJ831" s="14"/>
      <c r="NEK831" s="14"/>
      <c r="NEL831" s="14"/>
      <c r="NEM831" s="14"/>
      <c r="NEN831" s="14"/>
      <c r="NEO831" s="14"/>
      <c r="NEP831" s="14"/>
      <c r="NEQ831" s="14"/>
      <c r="NER831" s="14"/>
      <c r="NES831" s="14"/>
      <c r="NET831" s="14"/>
      <c r="NEU831" s="14"/>
      <c r="NEV831" s="14"/>
      <c r="NEW831" s="14"/>
      <c r="NEX831" s="14"/>
      <c r="NEY831" s="14"/>
      <c r="NEZ831" s="14"/>
      <c r="NFA831" s="14"/>
      <c r="NFB831" s="14"/>
      <c r="NFC831" s="14"/>
      <c r="NFD831" s="14"/>
      <c r="NFE831" s="14"/>
      <c r="NFF831" s="14"/>
      <c r="NFG831" s="14"/>
      <c r="NFH831" s="14"/>
      <c r="NFI831" s="14"/>
      <c r="NFJ831" s="14"/>
      <c r="NFK831" s="14"/>
      <c r="NFL831" s="14"/>
      <c r="NFM831" s="14"/>
      <c r="NFN831" s="14"/>
      <c r="NFO831" s="14"/>
      <c r="NFP831" s="14"/>
      <c r="NFQ831" s="14"/>
      <c r="NFR831" s="14"/>
      <c r="NFS831" s="14"/>
      <c r="NFT831" s="14"/>
      <c r="NFU831" s="14"/>
      <c r="NFV831" s="14"/>
      <c r="NFW831" s="14"/>
      <c r="NFX831" s="14"/>
      <c r="NFY831" s="14"/>
      <c r="NFZ831" s="14"/>
      <c r="NGA831" s="14"/>
      <c r="NGB831" s="14"/>
      <c r="NGC831" s="14"/>
      <c r="NGD831" s="14"/>
      <c r="NGE831" s="14"/>
      <c r="NGF831" s="14"/>
      <c r="NGG831" s="14"/>
      <c r="NGH831" s="14"/>
      <c r="NGI831" s="14"/>
      <c r="NGJ831" s="14"/>
      <c r="NGK831" s="14"/>
      <c r="NGL831" s="14"/>
      <c r="NGM831" s="14"/>
      <c r="NGN831" s="14"/>
      <c r="NGO831" s="14"/>
      <c r="NGP831" s="14"/>
      <c r="NGQ831" s="14"/>
      <c r="NGR831" s="14"/>
      <c r="NGS831" s="14"/>
      <c r="NGT831" s="14"/>
      <c r="NGU831" s="14"/>
      <c r="NGV831" s="14"/>
      <c r="NGW831" s="14"/>
      <c r="NGX831" s="14"/>
      <c r="NGY831" s="14"/>
      <c r="NGZ831" s="14"/>
      <c r="NHA831" s="14"/>
      <c r="NHB831" s="14"/>
      <c r="NHC831" s="14"/>
      <c r="NHD831" s="14"/>
      <c r="NHE831" s="14"/>
      <c r="NHF831" s="14"/>
      <c r="NHG831" s="14"/>
      <c r="NHH831" s="14"/>
      <c r="NHI831" s="14"/>
      <c r="NHJ831" s="14"/>
      <c r="NHK831" s="14"/>
      <c r="NHL831" s="14"/>
      <c r="NHM831" s="14"/>
      <c r="NHN831" s="14"/>
      <c r="NHO831" s="14"/>
      <c r="NHP831" s="14"/>
      <c r="NHQ831" s="14"/>
      <c r="NHR831" s="14"/>
      <c r="NHS831" s="14"/>
      <c r="NHT831" s="14"/>
      <c r="NHU831" s="14"/>
      <c r="NHV831" s="14"/>
      <c r="NHW831" s="14"/>
      <c r="NHX831" s="14"/>
      <c r="NHY831" s="14"/>
      <c r="NHZ831" s="14"/>
      <c r="NIA831" s="14"/>
      <c r="NIB831" s="14"/>
      <c r="NIC831" s="14"/>
      <c r="NID831" s="14"/>
      <c r="NIE831" s="14"/>
      <c r="NIF831" s="14"/>
      <c r="NIG831" s="14"/>
      <c r="NIH831" s="14"/>
      <c r="NII831" s="14"/>
      <c r="NIJ831" s="14"/>
      <c r="NIK831" s="14"/>
      <c r="NIL831" s="14"/>
      <c r="NIM831" s="14"/>
      <c r="NIN831" s="14"/>
      <c r="NIO831" s="14"/>
      <c r="NIP831" s="14"/>
      <c r="NIQ831" s="14"/>
      <c r="NIR831" s="14"/>
      <c r="NIS831" s="14"/>
      <c r="NIT831" s="14"/>
      <c r="NIU831" s="14"/>
      <c r="NIV831" s="14"/>
      <c r="NIW831" s="14"/>
      <c r="NIX831" s="14"/>
      <c r="NIY831" s="14"/>
      <c r="NIZ831" s="14"/>
      <c r="NJA831" s="14"/>
      <c r="NJB831" s="14"/>
      <c r="NJC831" s="14"/>
      <c r="NJD831" s="14"/>
      <c r="NJE831" s="14"/>
      <c r="NJF831" s="14"/>
      <c r="NJG831" s="14"/>
      <c r="NJH831" s="14"/>
      <c r="NJI831" s="14"/>
      <c r="NJJ831" s="14"/>
      <c r="NJK831" s="14"/>
      <c r="NJL831" s="14"/>
      <c r="NJM831" s="14"/>
      <c r="NJN831" s="14"/>
      <c r="NJO831" s="14"/>
      <c r="NJP831" s="14"/>
      <c r="NJQ831" s="14"/>
      <c r="NJR831" s="14"/>
      <c r="NJS831" s="14"/>
      <c r="NJT831" s="14"/>
      <c r="NJU831" s="14"/>
      <c r="NJV831" s="14"/>
      <c r="NJW831" s="14"/>
      <c r="NJX831" s="14"/>
      <c r="NJY831" s="14"/>
      <c r="NJZ831" s="14"/>
      <c r="NKA831" s="14"/>
      <c r="NKB831" s="14"/>
      <c r="NKC831" s="14"/>
      <c r="NKD831" s="14"/>
      <c r="NKE831" s="14"/>
      <c r="NKF831" s="14"/>
      <c r="NKG831" s="14"/>
      <c r="NKH831" s="14"/>
      <c r="NKI831" s="14"/>
      <c r="NKJ831" s="14"/>
      <c r="NKK831" s="14"/>
      <c r="NKL831" s="14"/>
      <c r="NKM831" s="14"/>
      <c r="NKN831" s="14"/>
      <c r="NKO831" s="14"/>
      <c r="NKP831" s="14"/>
      <c r="NKQ831" s="14"/>
      <c r="NKR831" s="14"/>
      <c r="NKS831" s="14"/>
      <c r="NKT831" s="14"/>
      <c r="NKU831" s="14"/>
      <c r="NKV831" s="14"/>
      <c r="NKW831" s="14"/>
      <c r="NKX831" s="14"/>
      <c r="NKY831" s="14"/>
      <c r="NKZ831" s="14"/>
      <c r="NLA831" s="14"/>
      <c r="NLB831" s="14"/>
      <c r="NLC831" s="14"/>
      <c r="NLD831" s="14"/>
      <c r="NLE831" s="14"/>
      <c r="NLF831" s="14"/>
      <c r="NLG831" s="14"/>
      <c r="NLH831" s="14"/>
      <c r="NLI831" s="14"/>
      <c r="NLJ831" s="14"/>
      <c r="NLK831" s="14"/>
      <c r="NLL831" s="14"/>
      <c r="NLM831" s="14"/>
      <c r="NLN831" s="14"/>
      <c r="NLO831" s="14"/>
      <c r="NLP831" s="14"/>
      <c r="NLQ831" s="14"/>
      <c r="NLR831" s="14"/>
      <c r="NLS831" s="14"/>
      <c r="NLT831" s="14"/>
      <c r="NLU831" s="14"/>
      <c r="NLV831" s="14"/>
      <c r="NLW831" s="14"/>
      <c r="NLX831" s="14"/>
      <c r="NLY831" s="14"/>
      <c r="NLZ831" s="14"/>
      <c r="NMA831" s="14"/>
      <c r="NMB831" s="14"/>
      <c r="NMC831" s="14"/>
      <c r="NMD831" s="14"/>
      <c r="NME831" s="14"/>
      <c r="NMF831" s="14"/>
      <c r="NMG831" s="14"/>
      <c r="NMH831" s="14"/>
      <c r="NMI831" s="14"/>
      <c r="NMJ831" s="14"/>
      <c r="NMK831" s="14"/>
      <c r="NML831" s="14"/>
      <c r="NMM831" s="14"/>
      <c r="NMN831" s="14"/>
      <c r="NMO831" s="14"/>
      <c r="NMP831" s="14"/>
      <c r="NMQ831" s="14"/>
      <c r="NMR831" s="14"/>
      <c r="NMS831" s="14"/>
      <c r="NMT831" s="14"/>
      <c r="NMU831" s="14"/>
      <c r="NMV831" s="14"/>
      <c r="NMW831" s="14"/>
      <c r="NMX831" s="14"/>
      <c r="NMY831" s="14"/>
      <c r="NMZ831" s="14"/>
      <c r="NNA831" s="14"/>
      <c r="NNB831" s="14"/>
      <c r="NNC831" s="14"/>
      <c r="NND831" s="14"/>
      <c r="NNE831" s="14"/>
      <c r="NNF831" s="14"/>
      <c r="NNG831" s="14"/>
      <c r="NNH831" s="14"/>
      <c r="NNI831" s="14"/>
      <c r="NNJ831" s="14"/>
      <c r="NNK831" s="14"/>
      <c r="NNL831" s="14"/>
      <c r="NNM831" s="14"/>
      <c r="NNN831" s="14"/>
      <c r="NNO831" s="14"/>
      <c r="NNP831" s="14"/>
      <c r="NNQ831" s="14"/>
      <c r="NNR831" s="14"/>
      <c r="NNS831" s="14"/>
      <c r="NNT831" s="14"/>
      <c r="NNU831" s="14"/>
      <c r="NNV831" s="14"/>
      <c r="NNW831" s="14"/>
      <c r="NNX831" s="14"/>
      <c r="NNY831" s="14"/>
      <c r="NNZ831" s="14"/>
      <c r="NOA831" s="14"/>
      <c r="NOB831" s="14"/>
      <c r="NOC831" s="14"/>
      <c r="NOD831" s="14"/>
      <c r="NOE831" s="14"/>
      <c r="NOF831" s="14"/>
      <c r="NOG831" s="14"/>
      <c r="NOH831" s="14"/>
      <c r="NOI831" s="14"/>
      <c r="NOJ831" s="14"/>
      <c r="NOK831" s="14"/>
      <c r="NOL831" s="14"/>
      <c r="NOM831" s="14"/>
      <c r="NON831" s="14"/>
      <c r="NOO831" s="14"/>
      <c r="NOP831" s="14"/>
      <c r="NOQ831" s="14"/>
      <c r="NOR831" s="14"/>
      <c r="NOS831" s="14"/>
      <c r="NOT831" s="14"/>
      <c r="NOU831" s="14"/>
      <c r="NOV831" s="14"/>
      <c r="NOW831" s="14"/>
      <c r="NOX831" s="14"/>
      <c r="NOY831" s="14"/>
      <c r="NOZ831" s="14"/>
      <c r="NPA831" s="14"/>
      <c r="NPB831" s="14"/>
      <c r="NPC831" s="14"/>
      <c r="NPD831" s="14"/>
      <c r="NPE831" s="14"/>
      <c r="NPF831" s="14"/>
      <c r="NPG831" s="14"/>
      <c r="NPH831" s="14"/>
      <c r="NPI831" s="14"/>
      <c r="NPJ831" s="14"/>
      <c r="NPK831" s="14"/>
      <c r="NPL831" s="14"/>
      <c r="NPM831" s="14"/>
      <c r="NPN831" s="14"/>
      <c r="NPO831" s="14"/>
      <c r="NPP831" s="14"/>
      <c r="NPQ831" s="14"/>
      <c r="NPR831" s="14"/>
      <c r="NPS831" s="14"/>
      <c r="NPT831" s="14"/>
      <c r="NPU831" s="14"/>
      <c r="NPV831" s="14"/>
      <c r="NPW831" s="14"/>
      <c r="NPX831" s="14"/>
      <c r="NPY831" s="14"/>
      <c r="NPZ831" s="14"/>
      <c r="NQA831" s="14"/>
      <c r="NQB831" s="14"/>
      <c r="NQC831" s="14"/>
      <c r="NQD831" s="14"/>
      <c r="NQE831" s="14"/>
      <c r="NQF831" s="14"/>
      <c r="NQG831" s="14"/>
      <c r="NQH831" s="14"/>
      <c r="NQI831" s="14"/>
      <c r="NQJ831" s="14"/>
      <c r="NQK831" s="14"/>
      <c r="NQL831" s="14"/>
      <c r="NQM831" s="14"/>
      <c r="NQN831" s="14"/>
      <c r="NQO831" s="14"/>
      <c r="NQP831" s="14"/>
      <c r="NQQ831" s="14"/>
      <c r="NQR831" s="14"/>
      <c r="NQS831" s="14"/>
      <c r="NQT831" s="14"/>
      <c r="NQU831" s="14"/>
      <c r="NQV831" s="14"/>
      <c r="NQW831" s="14"/>
      <c r="NQX831" s="14"/>
      <c r="NQY831" s="14"/>
      <c r="NQZ831" s="14"/>
      <c r="NRA831" s="14"/>
      <c r="NRB831" s="14"/>
      <c r="NRC831" s="14"/>
      <c r="NRD831" s="14"/>
      <c r="NRE831" s="14"/>
      <c r="NRF831" s="14"/>
      <c r="NRG831" s="14"/>
      <c r="NRH831" s="14"/>
      <c r="NRI831" s="14"/>
      <c r="NRJ831" s="14"/>
      <c r="NRK831" s="14"/>
      <c r="NRL831" s="14"/>
      <c r="NRM831" s="14"/>
      <c r="NRN831" s="14"/>
      <c r="NRO831" s="14"/>
      <c r="NRP831" s="14"/>
      <c r="NRQ831" s="14"/>
      <c r="NRR831" s="14"/>
      <c r="NRS831" s="14"/>
      <c r="NRT831" s="14"/>
      <c r="NRU831" s="14"/>
      <c r="NRV831" s="14"/>
      <c r="NRW831" s="14"/>
      <c r="NRX831" s="14"/>
      <c r="NRY831" s="14"/>
      <c r="NRZ831" s="14"/>
      <c r="NSA831" s="14"/>
      <c r="NSB831" s="14"/>
      <c r="NSC831" s="14"/>
      <c r="NSD831" s="14"/>
      <c r="NSE831" s="14"/>
      <c r="NSF831" s="14"/>
      <c r="NSG831" s="14"/>
      <c r="NSH831" s="14"/>
      <c r="NSI831" s="14"/>
      <c r="NSJ831" s="14"/>
      <c r="NSK831" s="14"/>
      <c r="NSL831" s="14"/>
      <c r="NSM831" s="14"/>
      <c r="NSN831" s="14"/>
      <c r="NSO831" s="14"/>
      <c r="NSP831" s="14"/>
      <c r="NSQ831" s="14"/>
      <c r="NSR831" s="14"/>
      <c r="NSS831" s="14"/>
      <c r="NST831" s="14"/>
      <c r="NSU831" s="14"/>
      <c r="NSV831" s="14"/>
      <c r="NSW831" s="14"/>
      <c r="NSX831" s="14"/>
      <c r="NSY831" s="14"/>
      <c r="NSZ831" s="14"/>
      <c r="NTA831" s="14"/>
      <c r="NTB831" s="14"/>
      <c r="NTC831" s="14"/>
      <c r="NTD831" s="14"/>
      <c r="NTE831" s="14"/>
      <c r="NTF831" s="14"/>
      <c r="NTG831" s="14"/>
      <c r="NTH831" s="14"/>
      <c r="NTI831" s="14"/>
      <c r="NTJ831" s="14"/>
      <c r="NTK831" s="14"/>
      <c r="NTL831" s="14"/>
      <c r="NTM831" s="14"/>
      <c r="NTN831" s="14"/>
      <c r="NTO831" s="14"/>
      <c r="NTP831" s="14"/>
      <c r="NTQ831" s="14"/>
      <c r="NTR831" s="14"/>
      <c r="NTS831" s="14"/>
      <c r="NTT831" s="14"/>
      <c r="NTU831" s="14"/>
      <c r="NTV831" s="14"/>
      <c r="NTW831" s="14"/>
      <c r="NTX831" s="14"/>
      <c r="NTY831" s="14"/>
      <c r="NTZ831" s="14"/>
      <c r="NUA831" s="14"/>
      <c r="NUB831" s="14"/>
      <c r="NUC831" s="14"/>
      <c r="NUD831" s="14"/>
      <c r="NUE831" s="14"/>
      <c r="NUF831" s="14"/>
      <c r="NUG831" s="14"/>
      <c r="NUH831" s="14"/>
      <c r="NUI831" s="14"/>
      <c r="NUJ831" s="14"/>
      <c r="NUK831" s="14"/>
      <c r="NUL831" s="14"/>
      <c r="NUM831" s="14"/>
      <c r="NUN831" s="14"/>
      <c r="NUO831" s="14"/>
      <c r="NUP831" s="14"/>
      <c r="NUQ831" s="14"/>
      <c r="NUR831" s="14"/>
      <c r="NUS831" s="14"/>
      <c r="NUT831" s="14"/>
      <c r="NUU831" s="14"/>
      <c r="NUV831" s="14"/>
      <c r="NUW831" s="14"/>
      <c r="NUX831" s="14"/>
      <c r="NUY831" s="14"/>
      <c r="NUZ831" s="14"/>
      <c r="NVA831" s="14"/>
      <c r="NVB831" s="14"/>
      <c r="NVC831" s="14"/>
      <c r="NVD831" s="14"/>
      <c r="NVE831" s="14"/>
      <c r="NVF831" s="14"/>
      <c r="NVG831" s="14"/>
      <c r="NVH831" s="14"/>
      <c r="NVI831" s="14"/>
      <c r="NVJ831" s="14"/>
      <c r="NVK831" s="14"/>
      <c r="NVL831" s="14"/>
      <c r="NVM831" s="14"/>
      <c r="NVN831" s="14"/>
      <c r="NVO831" s="14"/>
      <c r="NVP831" s="14"/>
      <c r="NVQ831" s="14"/>
      <c r="NVR831" s="14"/>
      <c r="NVS831" s="14"/>
      <c r="NVT831" s="14"/>
      <c r="NVU831" s="14"/>
      <c r="NVV831" s="14"/>
      <c r="NVW831" s="14"/>
      <c r="NVX831" s="14"/>
      <c r="NVY831" s="14"/>
      <c r="NVZ831" s="14"/>
      <c r="NWA831" s="14"/>
      <c r="NWB831" s="14"/>
      <c r="NWC831" s="14"/>
      <c r="NWD831" s="14"/>
      <c r="NWE831" s="14"/>
      <c r="NWF831" s="14"/>
      <c r="NWG831" s="14"/>
      <c r="NWH831" s="14"/>
      <c r="NWI831" s="14"/>
      <c r="NWJ831" s="14"/>
      <c r="NWK831" s="14"/>
      <c r="NWL831" s="14"/>
      <c r="NWM831" s="14"/>
      <c r="NWN831" s="14"/>
      <c r="NWO831" s="14"/>
      <c r="NWP831" s="14"/>
      <c r="NWQ831" s="14"/>
      <c r="NWR831" s="14"/>
      <c r="NWS831" s="14"/>
      <c r="NWT831" s="14"/>
      <c r="NWU831" s="14"/>
      <c r="NWV831" s="14"/>
      <c r="NWW831" s="14"/>
      <c r="NWX831" s="14"/>
      <c r="NWY831" s="14"/>
      <c r="NWZ831" s="14"/>
      <c r="NXA831" s="14"/>
      <c r="NXB831" s="14"/>
      <c r="NXC831" s="14"/>
      <c r="NXD831" s="14"/>
      <c r="NXE831" s="14"/>
      <c r="NXF831" s="14"/>
      <c r="NXG831" s="14"/>
      <c r="NXH831" s="14"/>
      <c r="NXI831" s="14"/>
      <c r="NXJ831" s="14"/>
      <c r="NXK831" s="14"/>
      <c r="NXL831" s="14"/>
      <c r="NXM831" s="14"/>
      <c r="NXN831" s="14"/>
      <c r="NXO831" s="14"/>
      <c r="NXP831" s="14"/>
      <c r="NXQ831" s="14"/>
      <c r="NXR831" s="14"/>
      <c r="NXS831" s="14"/>
      <c r="NXT831" s="14"/>
      <c r="NXU831" s="14"/>
      <c r="NXV831" s="14"/>
      <c r="NXW831" s="14"/>
      <c r="NXX831" s="14"/>
      <c r="NXY831" s="14"/>
      <c r="NXZ831" s="14"/>
      <c r="NYA831" s="14"/>
      <c r="NYB831" s="14"/>
      <c r="NYC831" s="14"/>
      <c r="NYD831" s="14"/>
      <c r="NYE831" s="14"/>
      <c r="NYF831" s="14"/>
      <c r="NYG831" s="14"/>
      <c r="NYH831" s="14"/>
      <c r="NYI831" s="14"/>
      <c r="NYJ831" s="14"/>
      <c r="NYK831" s="14"/>
      <c r="NYL831" s="14"/>
      <c r="NYM831" s="14"/>
      <c r="NYN831" s="14"/>
      <c r="NYO831" s="14"/>
      <c r="NYP831" s="14"/>
      <c r="NYQ831" s="14"/>
      <c r="NYR831" s="14"/>
      <c r="NYS831" s="14"/>
      <c r="NYT831" s="14"/>
      <c r="NYU831" s="14"/>
      <c r="NYV831" s="14"/>
      <c r="NYW831" s="14"/>
      <c r="NYX831" s="14"/>
      <c r="NYY831" s="14"/>
      <c r="NYZ831" s="14"/>
      <c r="NZA831" s="14"/>
      <c r="NZB831" s="14"/>
      <c r="NZC831" s="14"/>
      <c r="NZD831" s="14"/>
      <c r="NZE831" s="14"/>
      <c r="NZF831" s="14"/>
      <c r="NZG831" s="14"/>
      <c r="NZH831" s="14"/>
      <c r="NZI831" s="14"/>
      <c r="NZJ831" s="14"/>
      <c r="NZK831" s="14"/>
      <c r="NZL831" s="14"/>
      <c r="NZM831" s="14"/>
      <c r="NZN831" s="14"/>
      <c r="NZO831" s="14"/>
      <c r="NZP831" s="14"/>
      <c r="NZQ831" s="14"/>
      <c r="NZR831" s="14"/>
      <c r="NZS831" s="14"/>
      <c r="NZT831" s="14"/>
      <c r="NZU831" s="14"/>
      <c r="NZV831" s="14"/>
      <c r="NZW831" s="14"/>
      <c r="NZX831" s="14"/>
      <c r="NZY831" s="14"/>
      <c r="NZZ831" s="14"/>
      <c r="OAA831" s="14"/>
      <c r="OAB831" s="14"/>
      <c r="OAC831" s="14"/>
      <c r="OAD831" s="14"/>
      <c r="OAE831" s="14"/>
      <c r="OAF831" s="14"/>
      <c r="OAG831" s="14"/>
      <c r="OAH831" s="14"/>
      <c r="OAI831" s="14"/>
      <c r="OAJ831" s="14"/>
      <c r="OAK831" s="14"/>
      <c r="OAL831" s="14"/>
      <c r="OAM831" s="14"/>
      <c r="OAN831" s="14"/>
      <c r="OAO831" s="14"/>
      <c r="OAP831" s="14"/>
      <c r="OAQ831" s="14"/>
      <c r="OAR831" s="14"/>
      <c r="OAS831" s="14"/>
      <c r="OAT831" s="14"/>
      <c r="OAU831" s="14"/>
      <c r="OAV831" s="14"/>
      <c r="OAW831" s="14"/>
      <c r="OAX831" s="14"/>
      <c r="OAY831" s="14"/>
      <c r="OAZ831" s="14"/>
      <c r="OBA831" s="14"/>
      <c r="OBB831" s="14"/>
      <c r="OBC831" s="14"/>
      <c r="OBD831" s="14"/>
      <c r="OBE831" s="14"/>
      <c r="OBF831" s="14"/>
      <c r="OBG831" s="14"/>
      <c r="OBH831" s="14"/>
      <c r="OBI831" s="14"/>
      <c r="OBJ831" s="14"/>
      <c r="OBK831" s="14"/>
      <c r="OBL831" s="14"/>
      <c r="OBM831" s="14"/>
      <c r="OBN831" s="14"/>
      <c r="OBO831" s="14"/>
      <c r="OBP831" s="14"/>
      <c r="OBQ831" s="14"/>
      <c r="OBR831" s="14"/>
      <c r="OBS831" s="14"/>
      <c r="OBT831" s="14"/>
      <c r="OBU831" s="14"/>
      <c r="OBV831" s="14"/>
      <c r="OBW831" s="14"/>
      <c r="OBX831" s="14"/>
      <c r="OBY831" s="14"/>
      <c r="OBZ831" s="14"/>
      <c r="OCA831" s="14"/>
      <c r="OCB831" s="14"/>
      <c r="OCC831" s="14"/>
      <c r="OCD831" s="14"/>
      <c r="OCE831" s="14"/>
      <c r="OCF831" s="14"/>
      <c r="OCG831" s="14"/>
      <c r="OCH831" s="14"/>
      <c r="OCI831" s="14"/>
      <c r="OCJ831" s="14"/>
      <c r="OCK831" s="14"/>
      <c r="OCL831" s="14"/>
      <c r="OCM831" s="14"/>
      <c r="OCN831" s="14"/>
      <c r="OCO831" s="14"/>
      <c r="OCP831" s="14"/>
      <c r="OCQ831" s="14"/>
      <c r="OCR831" s="14"/>
      <c r="OCS831" s="14"/>
      <c r="OCT831" s="14"/>
      <c r="OCU831" s="14"/>
      <c r="OCV831" s="14"/>
      <c r="OCW831" s="14"/>
      <c r="OCX831" s="14"/>
      <c r="OCY831" s="14"/>
      <c r="OCZ831" s="14"/>
      <c r="ODA831" s="14"/>
      <c r="ODB831" s="14"/>
      <c r="ODC831" s="14"/>
      <c r="ODD831" s="14"/>
      <c r="ODE831" s="14"/>
      <c r="ODF831" s="14"/>
      <c r="ODG831" s="14"/>
      <c r="ODH831" s="14"/>
      <c r="ODI831" s="14"/>
      <c r="ODJ831" s="14"/>
      <c r="ODK831" s="14"/>
      <c r="ODL831" s="14"/>
      <c r="ODM831" s="14"/>
      <c r="ODN831" s="14"/>
      <c r="ODO831" s="14"/>
      <c r="ODP831" s="14"/>
      <c r="ODQ831" s="14"/>
      <c r="ODR831" s="14"/>
      <c r="ODS831" s="14"/>
      <c r="ODT831" s="14"/>
      <c r="ODU831" s="14"/>
      <c r="ODV831" s="14"/>
      <c r="ODW831" s="14"/>
      <c r="ODX831" s="14"/>
      <c r="ODY831" s="14"/>
      <c r="ODZ831" s="14"/>
      <c r="OEA831" s="14"/>
      <c r="OEB831" s="14"/>
      <c r="OEC831" s="14"/>
      <c r="OED831" s="14"/>
      <c r="OEE831" s="14"/>
      <c r="OEF831" s="14"/>
      <c r="OEG831" s="14"/>
      <c r="OEH831" s="14"/>
      <c r="OEI831" s="14"/>
      <c r="OEJ831" s="14"/>
      <c r="OEK831" s="14"/>
      <c r="OEL831" s="14"/>
      <c r="OEM831" s="14"/>
      <c r="OEN831" s="14"/>
      <c r="OEO831" s="14"/>
      <c r="OEP831" s="14"/>
      <c r="OEQ831" s="14"/>
      <c r="OER831" s="14"/>
      <c r="OES831" s="14"/>
      <c r="OET831" s="14"/>
      <c r="OEU831" s="14"/>
      <c r="OEV831" s="14"/>
      <c r="OEW831" s="14"/>
      <c r="OEX831" s="14"/>
      <c r="OEY831" s="14"/>
      <c r="OEZ831" s="14"/>
      <c r="OFA831" s="14"/>
      <c r="OFB831" s="14"/>
      <c r="OFC831" s="14"/>
      <c r="OFD831" s="14"/>
      <c r="OFE831" s="14"/>
      <c r="OFF831" s="14"/>
      <c r="OFG831" s="14"/>
      <c r="OFH831" s="14"/>
      <c r="OFI831" s="14"/>
      <c r="OFJ831" s="14"/>
      <c r="OFK831" s="14"/>
      <c r="OFL831" s="14"/>
      <c r="OFM831" s="14"/>
      <c r="OFN831" s="14"/>
      <c r="OFO831" s="14"/>
      <c r="OFP831" s="14"/>
      <c r="OFQ831" s="14"/>
      <c r="OFR831" s="14"/>
      <c r="OFS831" s="14"/>
      <c r="OFT831" s="14"/>
      <c r="OFU831" s="14"/>
      <c r="OFV831" s="14"/>
      <c r="OFW831" s="14"/>
      <c r="OFX831" s="14"/>
      <c r="OFY831" s="14"/>
      <c r="OFZ831" s="14"/>
      <c r="OGA831" s="14"/>
      <c r="OGB831" s="14"/>
      <c r="OGC831" s="14"/>
      <c r="OGD831" s="14"/>
      <c r="OGE831" s="14"/>
      <c r="OGF831" s="14"/>
      <c r="OGG831" s="14"/>
      <c r="OGH831" s="14"/>
      <c r="OGI831" s="14"/>
      <c r="OGJ831" s="14"/>
      <c r="OGK831" s="14"/>
      <c r="OGL831" s="14"/>
      <c r="OGM831" s="14"/>
      <c r="OGN831" s="14"/>
      <c r="OGO831" s="14"/>
      <c r="OGP831" s="14"/>
      <c r="OGQ831" s="14"/>
      <c r="OGR831" s="14"/>
      <c r="OGS831" s="14"/>
      <c r="OGT831" s="14"/>
      <c r="OGU831" s="14"/>
      <c r="OGV831" s="14"/>
      <c r="OGW831" s="14"/>
      <c r="OGX831" s="14"/>
      <c r="OGY831" s="14"/>
      <c r="OGZ831" s="14"/>
      <c r="OHA831" s="14"/>
      <c r="OHB831" s="14"/>
      <c r="OHC831" s="14"/>
      <c r="OHD831" s="14"/>
      <c r="OHE831" s="14"/>
      <c r="OHF831" s="14"/>
      <c r="OHG831" s="14"/>
      <c r="OHH831" s="14"/>
      <c r="OHI831" s="14"/>
      <c r="OHJ831" s="14"/>
      <c r="OHK831" s="14"/>
      <c r="OHL831" s="14"/>
      <c r="OHM831" s="14"/>
      <c r="OHN831" s="14"/>
      <c r="OHO831" s="14"/>
      <c r="OHP831" s="14"/>
      <c r="OHQ831" s="14"/>
      <c r="OHR831" s="14"/>
      <c r="OHS831" s="14"/>
      <c r="OHT831" s="14"/>
      <c r="OHU831" s="14"/>
      <c r="OHV831" s="14"/>
      <c r="OHW831" s="14"/>
      <c r="OHX831" s="14"/>
      <c r="OHY831" s="14"/>
      <c r="OHZ831" s="14"/>
      <c r="OIA831" s="14"/>
      <c r="OIB831" s="14"/>
      <c r="OIC831" s="14"/>
      <c r="OID831" s="14"/>
      <c r="OIE831" s="14"/>
      <c r="OIF831" s="14"/>
      <c r="OIG831" s="14"/>
      <c r="OIH831" s="14"/>
      <c r="OII831" s="14"/>
      <c r="OIJ831" s="14"/>
      <c r="OIK831" s="14"/>
      <c r="OIL831" s="14"/>
      <c r="OIM831" s="14"/>
      <c r="OIN831" s="14"/>
      <c r="OIO831" s="14"/>
      <c r="OIP831" s="14"/>
      <c r="OIQ831" s="14"/>
      <c r="OIR831" s="14"/>
      <c r="OIS831" s="14"/>
      <c r="OIT831" s="14"/>
      <c r="OIU831" s="14"/>
      <c r="OIV831" s="14"/>
      <c r="OIW831" s="14"/>
      <c r="OIX831" s="14"/>
      <c r="OIY831" s="14"/>
      <c r="OIZ831" s="14"/>
      <c r="OJA831" s="14"/>
      <c r="OJB831" s="14"/>
      <c r="OJC831" s="14"/>
      <c r="OJD831" s="14"/>
      <c r="OJE831" s="14"/>
      <c r="OJF831" s="14"/>
      <c r="OJG831" s="14"/>
      <c r="OJH831" s="14"/>
      <c r="OJI831" s="14"/>
      <c r="OJJ831" s="14"/>
      <c r="OJK831" s="14"/>
      <c r="OJL831" s="14"/>
      <c r="OJM831" s="14"/>
      <c r="OJN831" s="14"/>
      <c r="OJO831" s="14"/>
      <c r="OJP831" s="14"/>
      <c r="OJQ831" s="14"/>
      <c r="OJR831" s="14"/>
      <c r="OJS831" s="14"/>
      <c r="OJT831" s="14"/>
      <c r="OJU831" s="14"/>
      <c r="OJV831" s="14"/>
      <c r="OJW831" s="14"/>
      <c r="OJX831" s="14"/>
      <c r="OJY831" s="14"/>
      <c r="OJZ831" s="14"/>
      <c r="OKA831" s="14"/>
      <c r="OKB831" s="14"/>
      <c r="OKC831" s="14"/>
      <c r="OKD831" s="14"/>
      <c r="OKE831" s="14"/>
      <c r="OKF831" s="14"/>
      <c r="OKG831" s="14"/>
      <c r="OKH831" s="14"/>
      <c r="OKI831" s="14"/>
      <c r="OKJ831" s="14"/>
      <c r="OKK831" s="14"/>
      <c r="OKL831" s="14"/>
      <c r="OKM831" s="14"/>
      <c r="OKN831" s="14"/>
      <c r="OKO831" s="14"/>
      <c r="OKP831" s="14"/>
      <c r="OKQ831" s="14"/>
      <c r="OKR831" s="14"/>
      <c r="OKS831" s="14"/>
      <c r="OKT831" s="14"/>
      <c r="OKU831" s="14"/>
      <c r="OKV831" s="14"/>
      <c r="OKW831" s="14"/>
      <c r="OKX831" s="14"/>
      <c r="OKY831" s="14"/>
      <c r="OKZ831" s="14"/>
      <c r="OLA831" s="14"/>
      <c r="OLB831" s="14"/>
      <c r="OLC831" s="14"/>
      <c r="OLD831" s="14"/>
      <c r="OLE831" s="14"/>
      <c r="OLF831" s="14"/>
      <c r="OLG831" s="14"/>
      <c r="OLH831" s="14"/>
      <c r="OLI831" s="14"/>
      <c r="OLJ831" s="14"/>
      <c r="OLK831" s="14"/>
      <c r="OLL831" s="14"/>
      <c r="OLM831" s="14"/>
      <c r="OLN831" s="14"/>
      <c r="OLO831" s="14"/>
      <c r="OLP831" s="14"/>
      <c r="OLQ831" s="14"/>
      <c r="OLR831" s="14"/>
      <c r="OLS831" s="14"/>
      <c r="OLT831" s="14"/>
      <c r="OLU831" s="14"/>
      <c r="OLV831" s="14"/>
      <c r="OLW831" s="14"/>
      <c r="OLX831" s="14"/>
      <c r="OLY831" s="14"/>
      <c r="OLZ831" s="14"/>
      <c r="OMA831" s="14"/>
      <c r="OMB831" s="14"/>
      <c r="OMC831" s="14"/>
      <c r="OMD831" s="14"/>
      <c r="OME831" s="14"/>
      <c r="OMF831" s="14"/>
      <c r="OMG831" s="14"/>
      <c r="OMH831" s="14"/>
      <c r="OMI831" s="14"/>
      <c r="OMJ831" s="14"/>
      <c r="OMK831" s="14"/>
      <c r="OML831" s="14"/>
      <c r="OMM831" s="14"/>
      <c r="OMN831" s="14"/>
      <c r="OMO831" s="14"/>
      <c r="OMP831" s="14"/>
      <c r="OMQ831" s="14"/>
      <c r="OMR831" s="14"/>
      <c r="OMS831" s="14"/>
      <c r="OMT831" s="14"/>
      <c r="OMU831" s="14"/>
      <c r="OMV831" s="14"/>
      <c r="OMW831" s="14"/>
      <c r="OMX831" s="14"/>
      <c r="OMY831" s="14"/>
      <c r="OMZ831" s="14"/>
      <c r="ONA831" s="14"/>
      <c r="ONB831" s="14"/>
      <c r="ONC831" s="14"/>
      <c r="OND831" s="14"/>
      <c r="ONE831" s="14"/>
      <c r="ONF831" s="14"/>
      <c r="ONG831" s="14"/>
      <c r="ONH831" s="14"/>
      <c r="ONI831" s="14"/>
      <c r="ONJ831" s="14"/>
      <c r="ONK831" s="14"/>
      <c r="ONL831" s="14"/>
      <c r="ONM831" s="14"/>
      <c r="ONN831" s="14"/>
      <c r="ONO831" s="14"/>
      <c r="ONP831" s="14"/>
      <c r="ONQ831" s="14"/>
      <c r="ONR831" s="14"/>
      <c r="ONS831" s="14"/>
      <c r="ONT831" s="14"/>
      <c r="ONU831" s="14"/>
      <c r="ONV831" s="14"/>
      <c r="ONW831" s="14"/>
      <c r="ONX831" s="14"/>
      <c r="ONY831" s="14"/>
      <c r="ONZ831" s="14"/>
      <c r="OOA831" s="14"/>
      <c r="OOB831" s="14"/>
      <c r="OOC831" s="14"/>
      <c r="OOD831" s="14"/>
      <c r="OOE831" s="14"/>
      <c r="OOF831" s="14"/>
      <c r="OOG831" s="14"/>
      <c r="OOH831" s="14"/>
      <c r="OOI831" s="14"/>
      <c r="OOJ831" s="14"/>
      <c r="OOK831" s="14"/>
      <c r="OOL831" s="14"/>
      <c r="OOM831" s="14"/>
      <c r="OON831" s="14"/>
      <c r="OOO831" s="14"/>
      <c r="OOP831" s="14"/>
      <c r="OOQ831" s="14"/>
      <c r="OOR831" s="14"/>
      <c r="OOS831" s="14"/>
      <c r="OOT831" s="14"/>
      <c r="OOU831" s="14"/>
      <c r="OOV831" s="14"/>
      <c r="OOW831" s="14"/>
      <c r="OOX831" s="14"/>
      <c r="OOY831" s="14"/>
      <c r="OOZ831" s="14"/>
      <c r="OPA831" s="14"/>
      <c r="OPB831" s="14"/>
      <c r="OPC831" s="14"/>
      <c r="OPD831" s="14"/>
      <c r="OPE831" s="14"/>
      <c r="OPF831" s="14"/>
      <c r="OPG831" s="14"/>
      <c r="OPH831" s="14"/>
      <c r="OPI831" s="14"/>
      <c r="OPJ831" s="14"/>
      <c r="OPK831" s="14"/>
      <c r="OPL831" s="14"/>
      <c r="OPM831" s="14"/>
      <c r="OPN831" s="14"/>
      <c r="OPO831" s="14"/>
      <c r="OPP831" s="14"/>
      <c r="OPQ831" s="14"/>
      <c r="OPR831" s="14"/>
      <c r="OPS831" s="14"/>
      <c r="OPT831" s="14"/>
      <c r="OPU831" s="14"/>
      <c r="OPV831" s="14"/>
      <c r="OPW831" s="14"/>
      <c r="OPX831" s="14"/>
      <c r="OPY831" s="14"/>
      <c r="OPZ831" s="14"/>
      <c r="OQA831" s="14"/>
      <c r="OQB831" s="14"/>
      <c r="OQC831" s="14"/>
      <c r="OQD831" s="14"/>
      <c r="OQE831" s="14"/>
      <c r="OQF831" s="14"/>
      <c r="OQG831" s="14"/>
      <c r="OQH831" s="14"/>
      <c r="OQI831" s="14"/>
      <c r="OQJ831" s="14"/>
      <c r="OQK831" s="14"/>
      <c r="OQL831" s="14"/>
      <c r="OQM831" s="14"/>
      <c r="OQN831" s="14"/>
      <c r="OQO831" s="14"/>
      <c r="OQP831" s="14"/>
      <c r="OQQ831" s="14"/>
      <c r="OQR831" s="14"/>
      <c r="OQS831" s="14"/>
      <c r="OQT831" s="14"/>
      <c r="OQU831" s="14"/>
      <c r="OQV831" s="14"/>
      <c r="OQW831" s="14"/>
      <c r="OQX831" s="14"/>
      <c r="OQY831" s="14"/>
      <c r="OQZ831" s="14"/>
      <c r="ORA831" s="14"/>
      <c r="ORB831" s="14"/>
      <c r="ORC831" s="14"/>
      <c r="ORD831" s="14"/>
      <c r="ORE831" s="14"/>
      <c r="ORF831" s="14"/>
      <c r="ORG831" s="14"/>
      <c r="ORH831" s="14"/>
      <c r="ORI831" s="14"/>
      <c r="ORJ831" s="14"/>
      <c r="ORK831" s="14"/>
      <c r="ORL831" s="14"/>
      <c r="ORM831" s="14"/>
      <c r="ORN831" s="14"/>
      <c r="ORO831" s="14"/>
      <c r="ORP831" s="14"/>
      <c r="ORQ831" s="14"/>
      <c r="ORR831" s="14"/>
      <c r="ORS831" s="14"/>
      <c r="ORT831" s="14"/>
      <c r="ORU831" s="14"/>
      <c r="ORV831" s="14"/>
      <c r="ORW831" s="14"/>
      <c r="ORX831" s="14"/>
      <c r="ORY831" s="14"/>
      <c r="ORZ831" s="14"/>
      <c r="OSA831" s="14"/>
      <c r="OSB831" s="14"/>
      <c r="OSC831" s="14"/>
      <c r="OSD831" s="14"/>
      <c r="OSE831" s="14"/>
      <c r="OSF831" s="14"/>
      <c r="OSG831" s="14"/>
      <c r="OSH831" s="14"/>
      <c r="OSI831" s="14"/>
      <c r="OSJ831" s="14"/>
      <c r="OSK831" s="14"/>
      <c r="OSL831" s="14"/>
      <c r="OSM831" s="14"/>
      <c r="OSN831" s="14"/>
      <c r="OSO831" s="14"/>
      <c r="OSP831" s="14"/>
      <c r="OSQ831" s="14"/>
      <c r="OSR831" s="14"/>
      <c r="OSS831" s="14"/>
      <c r="OST831" s="14"/>
      <c r="OSU831" s="14"/>
      <c r="OSV831" s="14"/>
      <c r="OSW831" s="14"/>
      <c r="OSX831" s="14"/>
      <c r="OSY831" s="14"/>
      <c r="OSZ831" s="14"/>
      <c r="OTA831" s="14"/>
      <c r="OTB831" s="14"/>
      <c r="OTC831" s="14"/>
      <c r="OTD831" s="14"/>
      <c r="OTE831" s="14"/>
      <c r="OTF831" s="14"/>
      <c r="OTG831" s="14"/>
      <c r="OTH831" s="14"/>
      <c r="OTI831" s="14"/>
      <c r="OTJ831" s="14"/>
      <c r="OTK831" s="14"/>
      <c r="OTL831" s="14"/>
      <c r="OTM831" s="14"/>
      <c r="OTN831" s="14"/>
      <c r="OTO831" s="14"/>
      <c r="OTP831" s="14"/>
      <c r="OTQ831" s="14"/>
      <c r="OTR831" s="14"/>
      <c r="OTS831" s="14"/>
      <c r="OTT831" s="14"/>
      <c r="OTU831" s="14"/>
      <c r="OTV831" s="14"/>
      <c r="OTW831" s="14"/>
      <c r="OTX831" s="14"/>
      <c r="OTY831" s="14"/>
      <c r="OTZ831" s="14"/>
      <c r="OUA831" s="14"/>
      <c r="OUB831" s="14"/>
      <c r="OUC831" s="14"/>
      <c r="OUD831" s="14"/>
      <c r="OUE831" s="14"/>
      <c r="OUF831" s="14"/>
      <c r="OUG831" s="14"/>
      <c r="OUH831" s="14"/>
      <c r="OUI831" s="14"/>
      <c r="OUJ831" s="14"/>
      <c r="OUK831" s="14"/>
      <c r="OUL831" s="14"/>
      <c r="OUM831" s="14"/>
      <c r="OUN831" s="14"/>
      <c r="OUO831" s="14"/>
      <c r="OUP831" s="14"/>
      <c r="OUQ831" s="14"/>
      <c r="OUR831" s="14"/>
      <c r="OUS831" s="14"/>
      <c r="OUT831" s="14"/>
      <c r="OUU831" s="14"/>
      <c r="OUV831" s="14"/>
      <c r="OUW831" s="14"/>
      <c r="OUX831" s="14"/>
      <c r="OUY831" s="14"/>
      <c r="OUZ831" s="14"/>
      <c r="OVA831" s="14"/>
      <c r="OVB831" s="14"/>
      <c r="OVC831" s="14"/>
      <c r="OVD831" s="14"/>
      <c r="OVE831" s="14"/>
      <c r="OVF831" s="14"/>
      <c r="OVG831" s="14"/>
      <c r="OVH831" s="14"/>
      <c r="OVI831" s="14"/>
      <c r="OVJ831" s="14"/>
      <c r="OVK831" s="14"/>
      <c r="OVL831" s="14"/>
      <c r="OVM831" s="14"/>
      <c r="OVN831" s="14"/>
      <c r="OVO831" s="14"/>
      <c r="OVP831" s="14"/>
      <c r="OVQ831" s="14"/>
      <c r="OVR831" s="14"/>
      <c r="OVS831" s="14"/>
      <c r="OVT831" s="14"/>
      <c r="OVU831" s="14"/>
      <c r="OVV831" s="14"/>
      <c r="OVW831" s="14"/>
      <c r="OVX831" s="14"/>
      <c r="OVY831" s="14"/>
      <c r="OVZ831" s="14"/>
      <c r="OWA831" s="14"/>
      <c r="OWB831" s="14"/>
      <c r="OWC831" s="14"/>
      <c r="OWD831" s="14"/>
      <c r="OWE831" s="14"/>
      <c r="OWF831" s="14"/>
      <c r="OWG831" s="14"/>
      <c r="OWH831" s="14"/>
      <c r="OWI831" s="14"/>
      <c r="OWJ831" s="14"/>
      <c r="OWK831" s="14"/>
      <c r="OWL831" s="14"/>
      <c r="OWM831" s="14"/>
      <c r="OWN831" s="14"/>
      <c r="OWO831" s="14"/>
      <c r="OWP831" s="14"/>
      <c r="OWQ831" s="14"/>
      <c r="OWR831" s="14"/>
      <c r="OWS831" s="14"/>
      <c r="OWT831" s="14"/>
      <c r="OWU831" s="14"/>
      <c r="OWV831" s="14"/>
      <c r="OWW831" s="14"/>
      <c r="OWX831" s="14"/>
      <c r="OWY831" s="14"/>
      <c r="OWZ831" s="14"/>
      <c r="OXA831" s="14"/>
      <c r="OXB831" s="14"/>
      <c r="OXC831" s="14"/>
      <c r="OXD831" s="14"/>
      <c r="OXE831" s="14"/>
      <c r="OXF831" s="14"/>
      <c r="OXG831" s="14"/>
      <c r="OXH831" s="14"/>
      <c r="OXI831" s="14"/>
      <c r="OXJ831" s="14"/>
      <c r="OXK831" s="14"/>
      <c r="OXL831" s="14"/>
      <c r="OXM831" s="14"/>
      <c r="OXN831" s="14"/>
      <c r="OXO831" s="14"/>
      <c r="OXP831" s="14"/>
      <c r="OXQ831" s="14"/>
      <c r="OXR831" s="14"/>
      <c r="OXS831" s="14"/>
      <c r="OXT831" s="14"/>
      <c r="OXU831" s="14"/>
      <c r="OXV831" s="14"/>
      <c r="OXW831" s="14"/>
      <c r="OXX831" s="14"/>
      <c r="OXY831" s="14"/>
      <c r="OXZ831" s="14"/>
      <c r="OYA831" s="14"/>
      <c r="OYB831" s="14"/>
      <c r="OYC831" s="14"/>
      <c r="OYD831" s="14"/>
      <c r="OYE831" s="14"/>
      <c r="OYF831" s="14"/>
      <c r="OYG831" s="14"/>
      <c r="OYH831" s="14"/>
      <c r="OYI831" s="14"/>
      <c r="OYJ831" s="14"/>
      <c r="OYK831" s="14"/>
      <c r="OYL831" s="14"/>
      <c r="OYM831" s="14"/>
      <c r="OYN831" s="14"/>
      <c r="OYO831" s="14"/>
      <c r="OYP831" s="14"/>
      <c r="OYQ831" s="14"/>
      <c r="OYR831" s="14"/>
      <c r="OYS831" s="14"/>
      <c r="OYT831" s="14"/>
      <c r="OYU831" s="14"/>
      <c r="OYV831" s="14"/>
      <c r="OYW831" s="14"/>
      <c r="OYX831" s="14"/>
      <c r="OYY831" s="14"/>
      <c r="OYZ831" s="14"/>
      <c r="OZA831" s="14"/>
      <c r="OZB831" s="14"/>
      <c r="OZC831" s="14"/>
      <c r="OZD831" s="14"/>
      <c r="OZE831" s="14"/>
      <c r="OZF831" s="14"/>
      <c r="OZG831" s="14"/>
      <c r="OZH831" s="14"/>
      <c r="OZI831" s="14"/>
      <c r="OZJ831" s="14"/>
      <c r="OZK831" s="14"/>
      <c r="OZL831" s="14"/>
      <c r="OZM831" s="14"/>
      <c r="OZN831" s="14"/>
      <c r="OZO831" s="14"/>
      <c r="OZP831" s="14"/>
      <c r="OZQ831" s="14"/>
      <c r="OZR831" s="14"/>
      <c r="OZS831" s="14"/>
      <c r="OZT831" s="14"/>
      <c r="OZU831" s="14"/>
      <c r="OZV831" s="14"/>
      <c r="OZW831" s="14"/>
      <c r="OZX831" s="14"/>
      <c r="OZY831" s="14"/>
      <c r="OZZ831" s="14"/>
      <c r="PAA831" s="14"/>
      <c r="PAB831" s="14"/>
      <c r="PAC831" s="14"/>
      <c r="PAD831" s="14"/>
      <c r="PAE831" s="14"/>
      <c r="PAF831" s="14"/>
      <c r="PAG831" s="14"/>
      <c r="PAH831" s="14"/>
      <c r="PAI831" s="14"/>
      <c r="PAJ831" s="14"/>
      <c r="PAK831" s="14"/>
      <c r="PAL831" s="14"/>
      <c r="PAM831" s="14"/>
      <c r="PAN831" s="14"/>
      <c r="PAO831" s="14"/>
      <c r="PAP831" s="14"/>
      <c r="PAQ831" s="14"/>
      <c r="PAR831" s="14"/>
      <c r="PAS831" s="14"/>
      <c r="PAT831" s="14"/>
      <c r="PAU831" s="14"/>
      <c r="PAV831" s="14"/>
      <c r="PAW831" s="14"/>
      <c r="PAX831" s="14"/>
      <c r="PAY831" s="14"/>
      <c r="PAZ831" s="14"/>
      <c r="PBA831" s="14"/>
      <c r="PBB831" s="14"/>
      <c r="PBC831" s="14"/>
      <c r="PBD831" s="14"/>
      <c r="PBE831" s="14"/>
      <c r="PBF831" s="14"/>
      <c r="PBG831" s="14"/>
      <c r="PBH831" s="14"/>
      <c r="PBI831" s="14"/>
      <c r="PBJ831" s="14"/>
      <c r="PBK831" s="14"/>
      <c r="PBL831" s="14"/>
      <c r="PBM831" s="14"/>
      <c r="PBN831" s="14"/>
      <c r="PBO831" s="14"/>
      <c r="PBP831" s="14"/>
      <c r="PBQ831" s="14"/>
      <c r="PBR831" s="14"/>
      <c r="PBS831" s="14"/>
      <c r="PBT831" s="14"/>
      <c r="PBU831" s="14"/>
      <c r="PBV831" s="14"/>
      <c r="PBW831" s="14"/>
      <c r="PBX831" s="14"/>
      <c r="PBY831" s="14"/>
      <c r="PBZ831" s="14"/>
      <c r="PCA831" s="14"/>
      <c r="PCB831" s="14"/>
      <c r="PCC831" s="14"/>
      <c r="PCD831" s="14"/>
      <c r="PCE831" s="14"/>
      <c r="PCF831" s="14"/>
      <c r="PCG831" s="14"/>
      <c r="PCH831" s="14"/>
      <c r="PCI831" s="14"/>
      <c r="PCJ831" s="14"/>
      <c r="PCK831" s="14"/>
      <c r="PCL831" s="14"/>
      <c r="PCM831" s="14"/>
      <c r="PCN831" s="14"/>
      <c r="PCO831" s="14"/>
      <c r="PCP831" s="14"/>
      <c r="PCQ831" s="14"/>
      <c r="PCR831" s="14"/>
      <c r="PCS831" s="14"/>
      <c r="PCT831" s="14"/>
      <c r="PCU831" s="14"/>
      <c r="PCV831" s="14"/>
      <c r="PCW831" s="14"/>
      <c r="PCX831" s="14"/>
      <c r="PCY831" s="14"/>
      <c r="PCZ831" s="14"/>
      <c r="PDA831" s="14"/>
      <c r="PDB831" s="14"/>
      <c r="PDC831" s="14"/>
      <c r="PDD831" s="14"/>
      <c r="PDE831" s="14"/>
      <c r="PDF831" s="14"/>
      <c r="PDG831" s="14"/>
      <c r="PDH831" s="14"/>
      <c r="PDI831" s="14"/>
      <c r="PDJ831" s="14"/>
      <c r="PDK831" s="14"/>
      <c r="PDL831" s="14"/>
      <c r="PDM831" s="14"/>
      <c r="PDN831" s="14"/>
      <c r="PDO831" s="14"/>
      <c r="PDP831" s="14"/>
      <c r="PDQ831" s="14"/>
      <c r="PDR831" s="14"/>
      <c r="PDS831" s="14"/>
      <c r="PDT831" s="14"/>
      <c r="PDU831" s="14"/>
      <c r="PDV831" s="14"/>
      <c r="PDW831" s="14"/>
      <c r="PDX831" s="14"/>
      <c r="PDY831" s="14"/>
      <c r="PDZ831" s="14"/>
      <c r="PEA831" s="14"/>
      <c r="PEB831" s="14"/>
      <c r="PEC831" s="14"/>
      <c r="PED831" s="14"/>
      <c r="PEE831" s="14"/>
      <c r="PEF831" s="14"/>
      <c r="PEG831" s="14"/>
      <c r="PEH831" s="14"/>
      <c r="PEI831" s="14"/>
      <c r="PEJ831" s="14"/>
      <c r="PEK831" s="14"/>
      <c r="PEL831" s="14"/>
      <c r="PEM831" s="14"/>
      <c r="PEN831" s="14"/>
      <c r="PEO831" s="14"/>
      <c r="PEP831" s="14"/>
      <c r="PEQ831" s="14"/>
      <c r="PER831" s="14"/>
      <c r="PES831" s="14"/>
      <c r="PET831" s="14"/>
      <c r="PEU831" s="14"/>
      <c r="PEV831" s="14"/>
      <c r="PEW831" s="14"/>
      <c r="PEX831" s="14"/>
      <c r="PEY831" s="14"/>
      <c r="PEZ831" s="14"/>
      <c r="PFA831" s="14"/>
      <c r="PFB831" s="14"/>
      <c r="PFC831" s="14"/>
      <c r="PFD831" s="14"/>
      <c r="PFE831" s="14"/>
      <c r="PFF831" s="14"/>
      <c r="PFG831" s="14"/>
      <c r="PFH831" s="14"/>
      <c r="PFI831" s="14"/>
      <c r="PFJ831" s="14"/>
      <c r="PFK831" s="14"/>
      <c r="PFL831" s="14"/>
      <c r="PFM831" s="14"/>
      <c r="PFN831" s="14"/>
      <c r="PFO831" s="14"/>
      <c r="PFP831" s="14"/>
      <c r="PFQ831" s="14"/>
      <c r="PFR831" s="14"/>
      <c r="PFS831" s="14"/>
      <c r="PFT831" s="14"/>
      <c r="PFU831" s="14"/>
      <c r="PFV831" s="14"/>
      <c r="PFW831" s="14"/>
      <c r="PFX831" s="14"/>
      <c r="PFY831" s="14"/>
      <c r="PFZ831" s="14"/>
      <c r="PGA831" s="14"/>
      <c r="PGB831" s="14"/>
      <c r="PGC831" s="14"/>
      <c r="PGD831" s="14"/>
      <c r="PGE831" s="14"/>
      <c r="PGF831" s="14"/>
      <c r="PGG831" s="14"/>
      <c r="PGH831" s="14"/>
      <c r="PGI831" s="14"/>
      <c r="PGJ831" s="14"/>
      <c r="PGK831" s="14"/>
      <c r="PGL831" s="14"/>
      <c r="PGM831" s="14"/>
      <c r="PGN831" s="14"/>
      <c r="PGO831" s="14"/>
      <c r="PGP831" s="14"/>
      <c r="PGQ831" s="14"/>
      <c r="PGR831" s="14"/>
      <c r="PGS831" s="14"/>
      <c r="PGT831" s="14"/>
      <c r="PGU831" s="14"/>
      <c r="PGV831" s="14"/>
      <c r="PGW831" s="14"/>
      <c r="PGX831" s="14"/>
      <c r="PGY831" s="14"/>
      <c r="PGZ831" s="14"/>
      <c r="PHA831" s="14"/>
      <c r="PHB831" s="14"/>
      <c r="PHC831" s="14"/>
      <c r="PHD831" s="14"/>
      <c r="PHE831" s="14"/>
      <c r="PHF831" s="14"/>
      <c r="PHG831" s="14"/>
      <c r="PHH831" s="14"/>
      <c r="PHI831" s="14"/>
      <c r="PHJ831" s="14"/>
      <c r="PHK831" s="14"/>
      <c r="PHL831" s="14"/>
      <c r="PHM831" s="14"/>
      <c r="PHN831" s="14"/>
      <c r="PHO831" s="14"/>
      <c r="PHP831" s="14"/>
      <c r="PHQ831" s="14"/>
      <c r="PHR831" s="14"/>
      <c r="PHS831" s="14"/>
      <c r="PHT831" s="14"/>
      <c r="PHU831" s="14"/>
      <c r="PHV831" s="14"/>
      <c r="PHW831" s="14"/>
      <c r="PHX831" s="14"/>
      <c r="PHY831" s="14"/>
      <c r="PHZ831" s="14"/>
      <c r="PIA831" s="14"/>
      <c r="PIB831" s="14"/>
      <c r="PIC831" s="14"/>
      <c r="PID831" s="14"/>
      <c r="PIE831" s="14"/>
      <c r="PIF831" s="14"/>
      <c r="PIG831" s="14"/>
      <c r="PIH831" s="14"/>
      <c r="PII831" s="14"/>
      <c r="PIJ831" s="14"/>
      <c r="PIK831" s="14"/>
      <c r="PIL831" s="14"/>
      <c r="PIM831" s="14"/>
      <c r="PIN831" s="14"/>
      <c r="PIO831" s="14"/>
      <c r="PIP831" s="14"/>
      <c r="PIQ831" s="14"/>
      <c r="PIR831" s="14"/>
      <c r="PIS831" s="14"/>
      <c r="PIT831" s="14"/>
      <c r="PIU831" s="14"/>
      <c r="PIV831" s="14"/>
      <c r="PIW831" s="14"/>
      <c r="PIX831" s="14"/>
      <c r="PIY831" s="14"/>
      <c r="PIZ831" s="14"/>
      <c r="PJA831" s="14"/>
      <c r="PJB831" s="14"/>
      <c r="PJC831" s="14"/>
      <c r="PJD831" s="14"/>
      <c r="PJE831" s="14"/>
      <c r="PJF831" s="14"/>
      <c r="PJG831" s="14"/>
      <c r="PJH831" s="14"/>
      <c r="PJI831" s="14"/>
      <c r="PJJ831" s="14"/>
      <c r="PJK831" s="14"/>
      <c r="PJL831" s="14"/>
      <c r="PJM831" s="14"/>
      <c r="PJN831" s="14"/>
      <c r="PJO831" s="14"/>
      <c r="PJP831" s="14"/>
      <c r="PJQ831" s="14"/>
      <c r="PJR831" s="14"/>
      <c r="PJS831" s="14"/>
      <c r="PJT831" s="14"/>
      <c r="PJU831" s="14"/>
      <c r="PJV831" s="14"/>
      <c r="PJW831" s="14"/>
      <c r="PJX831" s="14"/>
      <c r="PJY831" s="14"/>
      <c r="PJZ831" s="14"/>
      <c r="PKA831" s="14"/>
      <c r="PKB831" s="14"/>
      <c r="PKC831" s="14"/>
      <c r="PKD831" s="14"/>
      <c r="PKE831" s="14"/>
      <c r="PKF831" s="14"/>
      <c r="PKG831" s="14"/>
      <c r="PKH831" s="14"/>
      <c r="PKI831" s="14"/>
      <c r="PKJ831" s="14"/>
      <c r="PKK831" s="14"/>
      <c r="PKL831" s="14"/>
      <c r="PKM831" s="14"/>
      <c r="PKN831" s="14"/>
      <c r="PKO831" s="14"/>
      <c r="PKP831" s="14"/>
      <c r="PKQ831" s="14"/>
      <c r="PKR831" s="14"/>
      <c r="PKS831" s="14"/>
      <c r="PKT831" s="14"/>
      <c r="PKU831" s="14"/>
      <c r="PKV831" s="14"/>
      <c r="PKW831" s="14"/>
      <c r="PKX831" s="14"/>
      <c r="PKY831" s="14"/>
      <c r="PKZ831" s="14"/>
      <c r="PLA831" s="14"/>
      <c r="PLB831" s="14"/>
      <c r="PLC831" s="14"/>
      <c r="PLD831" s="14"/>
      <c r="PLE831" s="14"/>
      <c r="PLF831" s="14"/>
      <c r="PLG831" s="14"/>
      <c r="PLH831" s="14"/>
      <c r="PLI831" s="14"/>
      <c r="PLJ831" s="14"/>
      <c r="PLK831" s="14"/>
      <c r="PLL831" s="14"/>
      <c r="PLM831" s="14"/>
      <c r="PLN831" s="14"/>
      <c r="PLO831" s="14"/>
      <c r="PLP831" s="14"/>
      <c r="PLQ831" s="14"/>
      <c r="PLR831" s="14"/>
      <c r="PLS831" s="14"/>
      <c r="PLT831" s="14"/>
      <c r="PLU831" s="14"/>
      <c r="PLV831" s="14"/>
      <c r="PLW831" s="14"/>
      <c r="PLX831" s="14"/>
      <c r="PLY831" s="14"/>
      <c r="PLZ831" s="14"/>
      <c r="PMA831" s="14"/>
      <c r="PMB831" s="14"/>
      <c r="PMC831" s="14"/>
      <c r="PMD831" s="14"/>
      <c r="PME831" s="14"/>
      <c r="PMF831" s="14"/>
      <c r="PMG831" s="14"/>
      <c r="PMH831" s="14"/>
      <c r="PMI831" s="14"/>
      <c r="PMJ831" s="14"/>
      <c r="PMK831" s="14"/>
      <c r="PML831" s="14"/>
      <c r="PMM831" s="14"/>
      <c r="PMN831" s="14"/>
      <c r="PMO831" s="14"/>
      <c r="PMP831" s="14"/>
      <c r="PMQ831" s="14"/>
      <c r="PMR831" s="14"/>
      <c r="PMS831" s="14"/>
      <c r="PMT831" s="14"/>
      <c r="PMU831" s="14"/>
      <c r="PMV831" s="14"/>
      <c r="PMW831" s="14"/>
      <c r="PMX831" s="14"/>
      <c r="PMY831" s="14"/>
      <c r="PMZ831" s="14"/>
      <c r="PNA831" s="14"/>
      <c r="PNB831" s="14"/>
      <c r="PNC831" s="14"/>
      <c r="PND831" s="14"/>
      <c r="PNE831" s="14"/>
      <c r="PNF831" s="14"/>
      <c r="PNG831" s="14"/>
      <c r="PNH831" s="14"/>
      <c r="PNI831" s="14"/>
      <c r="PNJ831" s="14"/>
      <c r="PNK831" s="14"/>
      <c r="PNL831" s="14"/>
      <c r="PNM831" s="14"/>
      <c r="PNN831" s="14"/>
      <c r="PNO831" s="14"/>
      <c r="PNP831" s="14"/>
      <c r="PNQ831" s="14"/>
      <c r="PNR831" s="14"/>
      <c r="PNS831" s="14"/>
      <c r="PNT831" s="14"/>
      <c r="PNU831" s="14"/>
      <c r="PNV831" s="14"/>
      <c r="PNW831" s="14"/>
      <c r="PNX831" s="14"/>
      <c r="PNY831" s="14"/>
      <c r="PNZ831" s="14"/>
      <c r="POA831" s="14"/>
      <c r="POB831" s="14"/>
      <c r="POC831" s="14"/>
      <c r="POD831" s="14"/>
      <c r="POE831" s="14"/>
      <c r="POF831" s="14"/>
      <c r="POG831" s="14"/>
      <c r="POH831" s="14"/>
      <c r="POI831" s="14"/>
      <c r="POJ831" s="14"/>
      <c r="POK831" s="14"/>
      <c r="POL831" s="14"/>
      <c r="POM831" s="14"/>
      <c r="PON831" s="14"/>
      <c r="POO831" s="14"/>
      <c r="POP831" s="14"/>
      <c r="POQ831" s="14"/>
      <c r="POR831" s="14"/>
      <c r="POS831" s="14"/>
      <c r="POT831" s="14"/>
      <c r="POU831" s="14"/>
      <c r="POV831" s="14"/>
      <c r="POW831" s="14"/>
      <c r="POX831" s="14"/>
      <c r="POY831" s="14"/>
      <c r="POZ831" s="14"/>
      <c r="PPA831" s="14"/>
      <c r="PPB831" s="14"/>
      <c r="PPC831" s="14"/>
      <c r="PPD831" s="14"/>
      <c r="PPE831" s="14"/>
      <c r="PPF831" s="14"/>
      <c r="PPG831" s="14"/>
      <c r="PPH831" s="14"/>
      <c r="PPI831" s="14"/>
      <c r="PPJ831" s="14"/>
      <c r="PPK831" s="14"/>
      <c r="PPL831" s="14"/>
      <c r="PPM831" s="14"/>
      <c r="PPN831" s="14"/>
      <c r="PPO831" s="14"/>
      <c r="PPP831" s="14"/>
      <c r="PPQ831" s="14"/>
      <c r="PPR831" s="14"/>
      <c r="PPS831" s="14"/>
      <c r="PPT831" s="14"/>
      <c r="PPU831" s="14"/>
      <c r="PPV831" s="14"/>
      <c r="PPW831" s="14"/>
      <c r="PPX831" s="14"/>
      <c r="PPY831" s="14"/>
      <c r="PPZ831" s="14"/>
      <c r="PQA831" s="14"/>
      <c r="PQB831" s="14"/>
      <c r="PQC831" s="14"/>
      <c r="PQD831" s="14"/>
      <c r="PQE831" s="14"/>
      <c r="PQF831" s="14"/>
      <c r="PQG831" s="14"/>
      <c r="PQH831" s="14"/>
      <c r="PQI831" s="14"/>
      <c r="PQJ831" s="14"/>
      <c r="PQK831" s="14"/>
      <c r="PQL831" s="14"/>
      <c r="PQM831" s="14"/>
      <c r="PQN831" s="14"/>
      <c r="PQO831" s="14"/>
      <c r="PQP831" s="14"/>
      <c r="PQQ831" s="14"/>
      <c r="PQR831" s="14"/>
      <c r="PQS831" s="14"/>
      <c r="PQT831" s="14"/>
      <c r="PQU831" s="14"/>
      <c r="PQV831" s="14"/>
      <c r="PQW831" s="14"/>
      <c r="PQX831" s="14"/>
      <c r="PQY831" s="14"/>
      <c r="PQZ831" s="14"/>
      <c r="PRA831" s="14"/>
      <c r="PRB831" s="14"/>
      <c r="PRC831" s="14"/>
      <c r="PRD831" s="14"/>
      <c r="PRE831" s="14"/>
      <c r="PRF831" s="14"/>
      <c r="PRG831" s="14"/>
      <c r="PRH831" s="14"/>
      <c r="PRI831" s="14"/>
      <c r="PRJ831" s="14"/>
      <c r="PRK831" s="14"/>
      <c r="PRL831" s="14"/>
      <c r="PRM831" s="14"/>
      <c r="PRN831" s="14"/>
      <c r="PRO831" s="14"/>
      <c r="PRP831" s="14"/>
      <c r="PRQ831" s="14"/>
      <c r="PRR831" s="14"/>
      <c r="PRS831" s="14"/>
      <c r="PRT831" s="14"/>
      <c r="PRU831" s="14"/>
      <c r="PRV831" s="14"/>
      <c r="PRW831" s="14"/>
      <c r="PRX831" s="14"/>
      <c r="PRY831" s="14"/>
      <c r="PRZ831" s="14"/>
      <c r="PSA831" s="14"/>
      <c r="PSB831" s="14"/>
      <c r="PSC831" s="14"/>
      <c r="PSD831" s="14"/>
      <c r="PSE831" s="14"/>
      <c r="PSF831" s="14"/>
      <c r="PSG831" s="14"/>
      <c r="PSH831" s="14"/>
      <c r="PSI831" s="14"/>
      <c r="PSJ831" s="14"/>
      <c r="PSK831" s="14"/>
      <c r="PSL831" s="14"/>
      <c r="PSM831" s="14"/>
      <c r="PSN831" s="14"/>
      <c r="PSO831" s="14"/>
      <c r="PSP831" s="14"/>
      <c r="PSQ831" s="14"/>
      <c r="PSR831" s="14"/>
      <c r="PSS831" s="14"/>
      <c r="PST831" s="14"/>
      <c r="PSU831" s="14"/>
      <c r="PSV831" s="14"/>
      <c r="PSW831" s="14"/>
      <c r="PSX831" s="14"/>
      <c r="PSY831" s="14"/>
      <c r="PSZ831" s="14"/>
      <c r="PTA831" s="14"/>
      <c r="PTB831" s="14"/>
      <c r="PTC831" s="14"/>
      <c r="PTD831" s="14"/>
      <c r="PTE831" s="14"/>
      <c r="PTF831" s="14"/>
      <c r="PTG831" s="14"/>
      <c r="PTH831" s="14"/>
      <c r="PTI831" s="14"/>
      <c r="PTJ831" s="14"/>
      <c r="PTK831" s="14"/>
      <c r="PTL831" s="14"/>
      <c r="PTM831" s="14"/>
      <c r="PTN831" s="14"/>
      <c r="PTO831" s="14"/>
      <c r="PTP831" s="14"/>
      <c r="PTQ831" s="14"/>
      <c r="PTR831" s="14"/>
      <c r="PTS831" s="14"/>
      <c r="PTT831" s="14"/>
      <c r="PTU831" s="14"/>
      <c r="PTV831" s="14"/>
      <c r="PTW831" s="14"/>
      <c r="PTX831" s="14"/>
      <c r="PTY831" s="14"/>
      <c r="PTZ831" s="14"/>
      <c r="PUA831" s="14"/>
      <c r="PUB831" s="14"/>
      <c r="PUC831" s="14"/>
      <c r="PUD831" s="14"/>
      <c r="PUE831" s="14"/>
      <c r="PUF831" s="14"/>
      <c r="PUG831" s="14"/>
      <c r="PUH831" s="14"/>
      <c r="PUI831" s="14"/>
      <c r="PUJ831" s="14"/>
      <c r="PUK831" s="14"/>
      <c r="PUL831" s="14"/>
      <c r="PUM831" s="14"/>
      <c r="PUN831" s="14"/>
      <c r="PUO831" s="14"/>
      <c r="PUP831" s="14"/>
      <c r="PUQ831" s="14"/>
      <c r="PUR831" s="14"/>
      <c r="PUS831" s="14"/>
      <c r="PUT831" s="14"/>
      <c r="PUU831" s="14"/>
      <c r="PUV831" s="14"/>
      <c r="PUW831" s="14"/>
      <c r="PUX831" s="14"/>
      <c r="PUY831" s="14"/>
      <c r="PUZ831" s="14"/>
      <c r="PVA831" s="14"/>
      <c r="PVB831" s="14"/>
      <c r="PVC831" s="14"/>
      <c r="PVD831" s="14"/>
      <c r="PVE831" s="14"/>
      <c r="PVF831" s="14"/>
      <c r="PVG831" s="14"/>
      <c r="PVH831" s="14"/>
      <c r="PVI831" s="14"/>
      <c r="PVJ831" s="14"/>
      <c r="PVK831" s="14"/>
      <c r="PVL831" s="14"/>
      <c r="PVM831" s="14"/>
      <c r="PVN831" s="14"/>
      <c r="PVO831" s="14"/>
      <c r="PVP831" s="14"/>
      <c r="PVQ831" s="14"/>
      <c r="PVR831" s="14"/>
      <c r="PVS831" s="14"/>
      <c r="PVT831" s="14"/>
      <c r="PVU831" s="14"/>
      <c r="PVV831" s="14"/>
      <c r="PVW831" s="14"/>
      <c r="PVX831" s="14"/>
      <c r="PVY831" s="14"/>
      <c r="PVZ831" s="14"/>
      <c r="PWA831" s="14"/>
      <c r="PWB831" s="14"/>
      <c r="PWC831" s="14"/>
      <c r="PWD831" s="14"/>
      <c r="PWE831" s="14"/>
      <c r="PWF831" s="14"/>
      <c r="PWG831" s="14"/>
      <c r="PWH831" s="14"/>
      <c r="PWI831" s="14"/>
      <c r="PWJ831" s="14"/>
      <c r="PWK831" s="14"/>
      <c r="PWL831" s="14"/>
      <c r="PWM831" s="14"/>
      <c r="PWN831" s="14"/>
      <c r="PWO831" s="14"/>
      <c r="PWP831" s="14"/>
      <c r="PWQ831" s="14"/>
      <c r="PWR831" s="14"/>
      <c r="PWS831" s="14"/>
      <c r="PWT831" s="14"/>
      <c r="PWU831" s="14"/>
      <c r="PWV831" s="14"/>
      <c r="PWW831" s="14"/>
      <c r="PWX831" s="14"/>
      <c r="PWY831" s="14"/>
      <c r="PWZ831" s="14"/>
      <c r="PXA831" s="14"/>
      <c r="PXB831" s="14"/>
      <c r="PXC831" s="14"/>
      <c r="PXD831" s="14"/>
      <c r="PXE831" s="14"/>
      <c r="PXF831" s="14"/>
      <c r="PXG831" s="14"/>
      <c r="PXH831" s="14"/>
      <c r="PXI831" s="14"/>
      <c r="PXJ831" s="14"/>
      <c r="PXK831" s="14"/>
      <c r="PXL831" s="14"/>
      <c r="PXM831" s="14"/>
      <c r="PXN831" s="14"/>
      <c r="PXO831" s="14"/>
      <c r="PXP831" s="14"/>
      <c r="PXQ831" s="14"/>
      <c r="PXR831" s="14"/>
      <c r="PXS831" s="14"/>
      <c r="PXT831" s="14"/>
      <c r="PXU831" s="14"/>
      <c r="PXV831" s="14"/>
      <c r="PXW831" s="14"/>
      <c r="PXX831" s="14"/>
      <c r="PXY831" s="14"/>
      <c r="PXZ831" s="14"/>
      <c r="PYA831" s="14"/>
      <c r="PYB831" s="14"/>
      <c r="PYC831" s="14"/>
      <c r="PYD831" s="14"/>
      <c r="PYE831" s="14"/>
      <c r="PYF831" s="14"/>
      <c r="PYG831" s="14"/>
      <c r="PYH831" s="14"/>
      <c r="PYI831" s="14"/>
      <c r="PYJ831" s="14"/>
      <c r="PYK831" s="14"/>
      <c r="PYL831" s="14"/>
      <c r="PYM831" s="14"/>
      <c r="PYN831" s="14"/>
      <c r="PYO831" s="14"/>
      <c r="PYP831" s="14"/>
      <c r="PYQ831" s="14"/>
      <c r="PYR831" s="14"/>
      <c r="PYS831" s="14"/>
      <c r="PYT831" s="14"/>
      <c r="PYU831" s="14"/>
      <c r="PYV831" s="14"/>
      <c r="PYW831" s="14"/>
      <c r="PYX831" s="14"/>
      <c r="PYY831" s="14"/>
      <c r="PYZ831" s="14"/>
      <c r="PZA831" s="14"/>
      <c r="PZB831" s="14"/>
      <c r="PZC831" s="14"/>
      <c r="PZD831" s="14"/>
      <c r="PZE831" s="14"/>
      <c r="PZF831" s="14"/>
      <c r="PZG831" s="14"/>
      <c r="PZH831" s="14"/>
      <c r="PZI831" s="14"/>
      <c r="PZJ831" s="14"/>
      <c r="PZK831" s="14"/>
      <c r="PZL831" s="14"/>
      <c r="PZM831" s="14"/>
      <c r="PZN831" s="14"/>
      <c r="PZO831" s="14"/>
      <c r="PZP831" s="14"/>
      <c r="PZQ831" s="14"/>
      <c r="PZR831" s="14"/>
      <c r="PZS831" s="14"/>
      <c r="PZT831" s="14"/>
      <c r="PZU831" s="14"/>
      <c r="PZV831" s="14"/>
      <c r="PZW831" s="14"/>
      <c r="PZX831" s="14"/>
      <c r="PZY831" s="14"/>
      <c r="PZZ831" s="14"/>
      <c r="QAA831" s="14"/>
      <c r="QAB831" s="14"/>
      <c r="QAC831" s="14"/>
      <c r="QAD831" s="14"/>
      <c r="QAE831" s="14"/>
      <c r="QAF831" s="14"/>
      <c r="QAG831" s="14"/>
      <c r="QAH831" s="14"/>
      <c r="QAI831" s="14"/>
      <c r="QAJ831" s="14"/>
      <c r="QAK831" s="14"/>
      <c r="QAL831" s="14"/>
      <c r="QAM831" s="14"/>
      <c r="QAN831" s="14"/>
      <c r="QAO831" s="14"/>
      <c r="QAP831" s="14"/>
      <c r="QAQ831" s="14"/>
      <c r="QAR831" s="14"/>
      <c r="QAS831" s="14"/>
      <c r="QAT831" s="14"/>
      <c r="QAU831" s="14"/>
      <c r="QAV831" s="14"/>
      <c r="QAW831" s="14"/>
      <c r="QAX831" s="14"/>
      <c r="QAY831" s="14"/>
      <c r="QAZ831" s="14"/>
      <c r="QBA831" s="14"/>
      <c r="QBB831" s="14"/>
      <c r="QBC831" s="14"/>
      <c r="QBD831" s="14"/>
      <c r="QBE831" s="14"/>
      <c r="QBF831" s="14"/>
      <c r="QBG831" s="14"/>
      <c r="QBH831" s="14"/>
      <c r="QBI831" s="14"/>
      <c r="QBJ831" s="14"/>
      <c r="QBK831" s="14"/>
      <c r="QBL831" s="14"/>
      <c r="QBM831" s="14"/>
      <c r="QBN831" s="14"/>
      <c r="QBO831" s="14"/>
      <c r="QBP831" s="14"/>
      <c r="QBQ831" s="14"/>
      <c r="QBR831" s="14"/>
      <c r="QBS831" s="14"/>
      <c r="QBT831" s="14"/>
      <c r="QBU831" s="14"/>
      <c r="QBV831" s="14"/>
      <c r="QBW831" s="14"/>
      <c r="QBX831" s="14"/>
      <c r="QBY831" s="14"/>
      <c r="QBZ831" s="14"/>
      <c r="QCA831" s="14"/>
      <c r="QCB831" s="14"/>
      <c r="QCC831" s="14"/>
      <c r="QCD831" s="14"/>
      <c r="QCE831" s="14"/>
      <c r="QCF831" s="14"/>
      <c r="QCG831" s="14"/>
      <c r="QCH831" s="14"/>
      <c r="QCI831" s="14"/>
      <c r="QCJ831" s="14"/>
      <c r="QCK831" s="14"/>
      <c r="QCL831" s="14"/>
      <c r="QCM831" s="14"/>
      <c r="QCN831" s="14"/>
      <c r="QCO831" s="14"/>
      <c r="QCP831" s="14"/>
      <c r="QCQ831" s="14"/>
      <c r="QCR831" s="14"/>
      <c r="QCS831" s="14"/>
      <c r="QCT831" s="14"/>
      <c r="QCU831" s="14"/>
      <c r="QCV831" s="14"/>
      <c r="QCW831" s="14"/>
      <c r="QCX831" s="14"/>
      <c r="QCY831" s="14"/>
      <c r="QCZ831" s="14"/>
      <c r="QDA831" s="14"/>
      <c r="QDB831" s="14"/>
      <c r="QDC831" s="14"/>
      <c r="QDD831" s="14"/>
      <c r="QDE831" s="14"/>
      <c r="QDF831" s="14"/>
      <c r="QDG831" s="14"/>
      <c r="QDH831" s="14"/>
      <c r="QDI831" s="14"/>
      <c r="QDJ831" s="14"/>
      <c r="QDK831" s="14"/>
      <c r="QDL831" s="14"/>
      <c r="QDM831" s="14"/>
      <c r="QDN831" s="14"/>
      <c r="QDO831" s="14"/>
      <c r="QDP831" s="14"/>
      <c r="QDQ831" s="14"/>
      <c r="QDR831" s="14"/>
      <c r="QDS831" s="14"/>
      <c r="QDT831" s="14"/>
      <c r="QDU831" s="14"/>
      <c r="QDV831" s="14"/>
      <c r="QDW831" s="14"/>
      <c r="QDX831" s="14"/>
      <c r="QDY831" s="14"/>
      <c r="QDZ831" s="14"/>
      <c r="QEA831" s="14"/>
      <c r="QEB831" s="14"/>
      <c r="QEC831" s="14"/>
      <c r="QED831" s="14"/>
      <c r="QEE831" s="14"/>
      <c r="QEF831" s="14"/>
      <c r="QEG831" s="14"/>
      <c r="QEH831" s="14"/>
      <c r="QEI831" s="14"/>
      <c r="QEJ831" s="14"/>
      <c r="QEK831" s="14"/>
      <c r="QEL831" s="14"/>
      <c r="QEM831" s="14"/>
      <c r="QEN831" s="14"/>
      <c r="QEO831" s="14"/>
      <c r="QEP831" s="14"/>
      <c r="QEQ831" s="14"/>
      <c r="QER831" s="14"/>
      <c r="QES831" s="14"/>
      <c r="QET831" s="14"/>
      <c r="QEU831" s="14"/>
      <c r="QEV831" s="14"/>
      <c r="QEW831" s="14"/>
      <c r="QEX831" s="14"/>
      <c r="QEY831" s="14"/>
      <c r="QEZ831" s="14"/>
      <c r="QFA831" s="14"/>
      <c r="QFB831" s="14"/>
      <c r="QFC831" s="14"/>
      <c r="QFD831" s="14"/>
      <c r="QFE831" s="14"/>
      <c r="QFF831" s="14"/>
      <c r="QFG831" s="14"/>
      <c r="QFH831" s="14"/>
      <c r="QFI831" s="14"/>
      <c r="QFJ831" s="14"/>
      <c r="QFK831" s="14"/>
      <c r="QFL831" s="14"/>
      <c r="QFM831" s="14"/>
      <c r="QFN831" s="14"/>
      <c r="QFO831" s="14"/>
      <c r="QFP831" s="14"/>
      <c r="QFQ831" s="14"/>
      <c r="QFR831" s="14"/>
      <c r="QFS831" s="14"/>
      <c r="QFT831" s="14"/>
      <c r="QFU831" s="14"/>
      <c r="QFV831" s="14"/>
      <c r="QFW831" s="14"/>
      <c r="QFX831" s="14"/>
      <c r="QFY831" s="14"/>
      <c r="QFZ831" s="14"/>
      <c r="QGA831" s="14"/>
      <c r="QGB831" s="14"/>
      <c r="QGC831" s="14"/>
      <c r="QGD831" s="14"/>
      <c r="QGE831" s="14"/>
      <c r="QGF831" s="14"/>
      <c r="QGG831" s="14"/>
      <c r="QGH831" s="14"/>
      <c r="QGI831" s="14"/>
      <c r="QGJ831" s="14"/>
      <c r="QGK831" s="14"/>
      <c r="QGL831" s="14"/>
      <c r="QGM831" s="14"/>
      <c r="QGN831" s="14"/>
      <c r="QGO831" s="14"/>
      <c r="QGP831" s="14"/>
      <c r="QGQ831" s="14"/>
      <c r="QGR831" s="14"/>
      <c r="QGS831" s="14"/>
      <c r="QGT831" s="14"/>
      <c r="QGU831" s="14"/>
      <c r="QGV831" s="14"/>
      <c r="QGW831" s="14"/>
      <c r="QGX831" s="14"/>
      <c r="QGY831" s="14"/>
      <c r="QGZ831" s="14"/>
      <c r="QHA831" s="14"/>
      <c r="QHB831" s="14"/>
      <c r="QHC831" s="14"/>
      <c r="QHD831" s="14"/>
      <c r="QHE831" s="14"/>
      <c r="QHF831" s="14"/>
      <c r="QHG831" s="14"/>
      <c r="QHH831" s="14"/>
      <c r="QHI831" s="14"/>
      <c r="QHJ831" s="14"/>
      <c r="QHK831" s="14"/>
      <c r="QHL831" s="14"/>
      <c r="QHM831" s="14"/>
      <c r="QHN831" s="14"/>
      <c r="QHO831" s="14"/>
      <c r="QHP831" s="14"/>
      <c r="QHQ831" s="14"/>
      <c r="QHR831" s="14"/>
      <c r="QHS831" s="14"/>
      <c r="QHT831" s="14"/>
      <c r="QHU831" s="14"/>
      <c r="QHV831" s="14"/>
      <c r="QHW831" s="14"/>
      <c r="QHX831" s="14"/>
      <c r="QHY831" s="14"/>
      <c r="QHZ831" s="14"/>
      <c r="QIA831" s="14"/>
      <c r="QIB831" s="14"/>
      <c r="QIC831" s="14"/>
      <c r="QID831" s="14"/>
      <c r="QIE831" s="14"/>
      <c r="QIF831" s="14"/>
      <c r="QIG831" s="14"/>
      <c r="QIH831" s="14"/>
      <c r="QII831" s="14"/>
      <c r="QIJ831" s="14"/>
      <c r="QIK831" s="14"/>
      <c r="QIL831" s="14"/>
      <c r="QIM831" s="14"/>
      <c r="QIN831" s="14"/>
      <c r="QIO831" s="14"/>
      <c r="QIP831" s="14"/>
      <c r="QIQ831" s="14"/>
      <c r="QIR831" s="14"/>
      <c r="QIS831" s="14"/>
      <c r="QIT831" s="14"/>
      <c r="QIU831" s="14"/>
      <c r="QIV831" s="14"/>
      <c r="QIW831" s="14"/>
      <c r="QIX831" s="14"/>
      <c r="QIY831" s="14"/>
      <c r="QIZ831" s="14"/>
      <c r="QJA831" s="14"/>
      <c r="QJB831" s="14"/>
      <c r="QJC831" s="14"/>
      <c r="QJD831" s="14"/>
      <c r="QJE831" s="14"/>
      <c r="QJF831" s="14"/>
      <c r="QJG831" s="14"/>
      <c r="QJH831" s="14"/>
      <c r="QJI831" s="14"/>
      <c r="QJJ831" s="14"/>
      <c r="QJK831" s="14"/>
      <c r="QJL831" s="14"/>
      <c r="QJM831" s="14"/>
      <c r="QJN831" s="14"/>
      <c r="QJO831" s="14"/>
      <c r="QJP831" s="14"/>
      <c r="QJQ831" s="14"/>
      <c r="QJR831" s="14"/>
      <c r="QJS831" s="14"/>
      <c r="QJT831" s="14"/>
      <c r="QJU831" s="14"/>
      <c r="QJV831" s="14"/>
      <c r="QJW831" s="14"/>
      <c r="QJX831" s="14"/>
      <c r="QJY831" s="14"/>
      <c r="QJZ831" s="14"/>
      <c r="QKA831" s="14"/>
      <c r="QKB831" s="14"/>
      <c r="QKC831" s="14"/>
      <c r="QKD831" s="14"/>
      <c r="QKE831" s="14"/>
      <c r="QKF831" s="14"/>
      <c r="QKG831" s="14"/>
      <c r="QKH831" s="14"/>
      <c r="QKI831" s="14"/>
      <c r="QKJ831" s="14"/>
      <c r="QKK831" s="14"/>
      <c r="QKL831" s="14"/>
      <c r="QKM831" s="14"/>
      <c r="QKN831" s="14"/>
      <c r="QKO831" s="14"/>
      <c r="QKP831" s="14"/>
      <c r="QKQ831" s="14"/>
      <c r="QKR831" s="14"/>
      <c r="QKS831" s="14"/>
      <c r="QKT831" s="14"/>
      <c r="QKU831" s="14"/>
      <c r="QKV831" s="14"/>
      <c r="QKW831" s="14"/>
      <c r="QKX831" s="14"/>
      <c r="QKY831" s="14"/>
      <c r="QKZ831" s="14"/>
      <c r="QLA831" s="14"/>
      <c r="QLB831" s="14"/>
      <c r="QLC831" s="14"/>
      <c r="QLD831" s="14"/>
      <c r="QLE831" s="14"/>
      <c r="QLF831" s="14"/>
      <c r="QLG831" s="14"/>
      <c r="QLH831" s="14"/>
      <c r="QLI831" s="14"/>
      <c r="QLJ831" s="14"/>
      <c r="QLK831" s="14"/>
      <c r="QLL831" s="14"/>
      <c r="QLM831" s="14"/>
      <c r="QLN831" s="14"/>
      <c r="QLO831" s="14"/>
      <c r="QLP831" s="14"/>
      <c r="QLQ831" s="14"/>
      <c r="QLR831" s="14"/>
      <c r="QLS831" s="14"/>
      <c r="QLT831" s="14"/>
      <c r="QLU831" s="14"/>
      <c r="QLV831" s="14"/>
      <c r="QLW831" s="14"/>
      <c r="QLX831" s="14"/>
      <c r="QLY831" s="14"/>
      <c r="QLZ831" s="14"/>
      <c r="QMA831" s="14"/>
      <c r="QMB831" s="14"/>
      <c r="QMC831" s="14"/>
      <c r="QMD831" s="14"/>
      <c r="QME831" s="14"/>
      <c r="QMF831" s="14"/>
      <c r="QMG831" s="14"/>
      <c r="QMH831" s="14"/>
      <c r="QMI831" s="14"/>
      <c r="QMJ831" s="14"/>
      <c r="QMK831" s="14"/>
      <c r="QML831" s="14"/>
      <c r="QMM831" s="14"/>
      <c r="QMN831" s="14"/>
      <c r="QMO831" s="14"/>
      <c r="QMP831" s="14"/>
      <c r="QMQ831" s="14"/>
      <c r="QMR831" s="14"/>
      <c r="QMS831" s="14"/>
      <c r="QMT831" s="14"/>
      <c r="QMU831" s="14"/>
      <c r="QMV831" s="14"/>
      <c r="QMW831" s="14"/>
      <c r="QMX831" s="14"/>
      <c r="QMY831" s="14"/>
      <c r="QMZ831" s="14"/>
      <c r="QNA831" s="14"/>
      <c r="QNB831" s="14"/>
      <c r="QNC831" s="14"/>
      <c r="QND831" s="14"/>
      <c r="QNE831" s="14"/>
      <c r="QNF831" s="14"/>
      <c r="QNG831" s="14"/>
      <c r="QNH831" s="14"/>
      <c r="QNI831" s="14"/>
      <c r="QNJ831" s="14"/>
      <c r="QNK831" s="14"/>
      <c r="QNL831" s="14"/>
      <c r="QNM831" s="14"/>
      <c r="QNN831" s="14"/>
      <c r="QNO831" s="14"/>
      <c r="QNP831" s="14"/>
      <c r="QNQ831" s="14"/>
      <c r="QNR831" s="14"/>
      <c r="QNS831" s="14"/>
      <c r="QNT831" s="14"/>
      <c r="QNU831" s="14"/>
      <c r="QNV831" s="14"/>
      <c r="QNW831" s="14"/>
      <c r="QNX831" s="14"/>
      <c r="QNY831" s="14"/>
      <c r="QNZ831" s="14"/>
      <c r="QOA831" s="14"/>
      <c r="QOB831" s="14"/>
      <c r="QOC831" s="14"/>
      <c r="QOD831" s="14"/>
      <c r="QOE831" s="14"/>
      <c r="QOF831" s="14"/>
      <c r="QOG831" s="14"/>
      <c r="QOH831" s="14"/>
      <c r="QOI831" s="14"/>
      <c r="QOJ831" s="14"/>
      <c r="QOK831" s="14"/>
      <c r="QOL831" s="14"/>
      <c r="QOM831" s="14"/>
      <c r="QON831" s="14"/>
      <c r="QOO831" s="14"/>
      <c r="QOP831" s="14"/>
      <c r="QOQ831" s="14"/>
      <c r="QOR831" s="14"/>
      <c r="QOS831" s="14"/>
      <c r="QOT831" s="14"/>
      <c r="QOU831" s="14"/>
      <c r="QOV831" s="14"/>
      <c r="QOW831" s="14"/>
      <c r="QOX831" s="14"/>
      <c r="QOY831" s="14"/>
      <c r="QOZ831" s="14"/>
      <c r="QPA831" s="14"/>
      <c r="QPB831" s="14"/>
      <c r="QPC831" s="14"/>
      <c r="QPD831" s="14"/>
      <c r="QPE831" s="14"/>
      <c r="QPF831" s="14"/>
      <c r="QPG831" s="14"/>
      <c r="QPH831" s="14"/>
      <c r="QPI831" s="14"/>
      <c r="QPJ831" s="14"/>
      <c r="QPK831" s="14"/>
      <c r="QPL831" s="14"/>
      <c r="QPM831" s="14"/>
      <c r="QPN831" s="14"/>
      <c r="QPO831" s="14"/>
      <c r="QPP831" s="14"/>
      <c r="QPQ831" s="14"/>
      <c r="QPR831" s="14"/>
      <c r="QPS831" s="14"/>
      <c r="QPT831" s="14"/>
      <c r="QPU831" s="14"/>
      <c r="QPV831" s="14"/>
      <c r="QPW831" s="14"/>
      <c r="QPX831" s="14"/>
      <c r="QPY831" s="14"/>
      <c r="QPZ831" s="14"/>
      <c r="QQA831" s="14"/>
      <c r="QQB831" s="14"/>
      <c r="QQC831" s="14"/>
      <c r="QQD831" s="14"/>
      <c r="QQE831" s="14"/>
      <c r="QQF831" s="14"/>
      <c r="QQG831" s="14"/>
      <c r="QQH831" s="14"/>
      <c r="QQI831" s="14"/>
      <c r="QQJ831" s="14"/>
      <c r="QQK831" s="14"/>
      <c r="QQL831" s="14"/>
      <c r="QQM831" s="14"/>
      <c r="QQN831" s="14"/>
      <c r="QQO831" s="14"/>
      <c r="QQP831" s="14"/>
      <c r="QQQ831" s="14"/>
      <c r="QQR831" s="14"/>
      <c r="QQS831" s="14"/>
      <c r="QQT831" s="14"/>
      <c r="QQU831" s="14"/>
      <c r="QQV831" s="14"/>
      <c r="QQW831" s="14"/>
      <c r="QQX831" s="14"/>
      <c r="QQY831" s="14"/>
      <c r="QQZ831" s="14"/>
      <c r="QRA831" s="14"/>
      <c r="QRB831" s="14"/>
      <c r="QRC831" s="14"/>
      <c r="QRD831" s="14"/>
      <c r="QRE831" s="14"/>
      <c r="QRF831" s="14"/>
      <c r="QRG831" s="14"/>
      <c r="QRH831" s="14"/>
      <c r="QRI831" s="14"/>
      <c r="QRJ831" s="14"/>
      <c r="QRK831" s="14"/>
      <c r="QRL831" s="14"/>
      <c r="QRM831" s="14"/>
      <c r="QRN831" s="14"/>
      <c r="QRO831" s="14"/>
      <c r="QRP831" s="14"/>
      <c r="QRQ831" s="14"/>
      <c r="QRR831" s="14"/>
      <c r="QRS831" s="14"/>
      <c r="QRT831" s="14"/>
      <c r="QRU831" s="14"/>
      <c r="QRV831" s="14"/>
      <c r="QRW831" s="14"/>
      <c r="QRX831" s="14"/>
      <c r="QRY831" s="14"/>
      <c r="QRZ831" s="14"/>
      <c r="QSA831" s="14"/>
      <c r="QSB831" s="14"/>
      <c r="QSC831" s="14"/>
      <c r="QSD831" s="14"/>
      <c r="QSE831" s="14"/>
      <c r="QSF831" s="14"/>
      <c r="QSG831" s="14"/>
      <c r="QSH831" s="14"/>
      <c r="QSI831" s="14"/>
      <c r="QSJ831" s="14"/>
      <c r="QSK831" s="14"/>
      <c r="QSL831" s="14"/>
      <c r="QSM831" s="14"/>
      <c r="QSN831" s="14"/>
      <c r="QSO831" s="14"/>
      <c r="QSP831" s="14"/>
      <c r="QSQ831" s="14"/>
      <c r="QSR831" s="14"/>
      <c r="QSS831" s="14"/>
      <c r="QST831" s="14"/>
      <c r="QSU831" s="14"/>
      <c r="QSV831" s="14"/>
      <c r="QSW831" s="14"/>
      <c r="QSX831" s="14"/>
      <c r="QSY831" s="14"/>
      <c r="QSZ831" s="14"/>
      <c r="QTA831" s="14"/>
      <c r="QTB831" s="14"/>
      <c r="QTC831" s="14"/>
      <c r="QTD831" s="14"/>
      <c r="QTE831" s="14"/>
      <c r="QTF831" s="14"/>
      <c r="QTG831" s="14"/>
      <c r="QTH831" s="14"/>
      <c r="QTI831" s="14"/>
      <c r="QTJ831" s="14"/>
      <c r="QTK831" s="14"/>
      <c r="QTL831" s="14"/>
      <c r="QTM831" s="14"/>
      <c r="QTN831" s="14"/>
      <c r="QTO831" s="14"/>
      <c r="QTP831" s="14"/>
      <c r="QTQ831" s="14"/>
      <c r="QTR831" s="14"/>
      <c r="QTS831" s="14"/>
      <c r="QTT831" s="14"/>
      <c r="QTU831" s="14"/>
      <c r="QTV831" s="14"/>
      <c r="QTW831" s="14"/>
      <c r="QTX831" s="14"/>
      <c r="QTY831" s="14"/>
      <c r="QTZ831" s="14"/>
      <c r="QUA831" s="14"/>
      <c r="QUB831" s="14"/>
      <c r="QUC831" s="14"/>
      <c r="QUD831" s="14"/>
      <c r="QUE831" s="14"/>
      <c r="QUF831" s="14"/>
      <c r="QUG831" s="14"/>
      <c r="QUH831" s="14"/>
      <c r="QUI831" s="14"/>
      <c r="QUJ831" s="14"/>
      <c r="QUK831" s="14"/>
      <c r="QUL831" s="14"/>
      <c r="QUM831" s="14"/>
      <c r="QUN831" s="14"/>
      <c r="QUO831" s="14"/>
      <c r="QUP831" s="14"/>
      <c r="QUQ831" s="14"/>
      <c r="QUR831" s="14"/>
      <c r="QUS831" s="14"/>
      <c r="QUT831" s="14"/>
      <c r="QUU831" s="14"/>
      <c r="QUV831" s="14"/>
      <c r="QUW831" s="14"/>
      <c r="QUX831" s="14"/>
      <c r="QUY831" s="14"/>
      <c r="QUZ831" s="14"/>
      <c r="QVA831" s="14"/>
      <c r="QVB831" s="14"/>
      <c r="QVC831" s="14"/>
      <c r="QVD831" s="14"/>
      <c r="QVE831" s="14"/>
      <c r="QVF831" s="14"/>
      <c r="QVG831" s="14"/>
      <c r="QVH831" s="14"/>
      <c r="QVI831" s="14"/>
      <c r="QVJ831" s="14"/>
      <c r="QVK831" s="14"/>
      <c r="QVL831" s="14"/>
      <c r="QVM831" s="14"/>
      <c r="QVN831" s="14"/>
      <c r="QVO831" s="14"/>
      <c r="QVP831" s="14"/>
      <c r="QVQ831" s="14"/>
      <c r="QVR831" s="14"/>
      <c r="QVS831" s="14"/>
      <c r="QVT831" s="14"/>
      <c r="QVU831" s="14"/>
      <c r="QVV831" s="14"/>
      <c r="QVW831" s="14"/>
      <c r="QVX831" s="14"/>
      <c r="QVY831" s="14"/>
      <c r="QVZ831" s="14"/>
      <c r="QWA831" s="14"/>
      <c r="QWB831" s="14"/>
      <c r="QWC831" s="14"/>
      <c r="QWD831" s="14"/>
      <c r="QWE831" s="14"/>
      <c r="QWF831" s="14"/>
      <c r="QWG831" s="14"/>
      <c r="QWH831" s="14"/>
      <c r="QWI831" s="14"/>
      <c r="QWJ831" s="14"/>
      <c r="QWK831" s="14"/>
      <c r="QWL831" s="14"/>
      <c r="QWM831" s="14"/>
      <c r="QWN831" s="14"/>
      <c r="QWO831" s="14"/>
      <c r="QWP831" s="14"/>
      <c r="QWQ831" s="14"/>
      <c r="QWR831" s="14"/>
      <c r="QWS831" s="14"/>
      <c r="QWT831" s="14"/>
      <c r="QWU831" s="14"/>
      <c r="QWV831" s="14"/>
      <c r="QWW831" s="14"/>
      <c r="QWX831" s="14"/>
      <c r="QWY831" s="14"/>
      <c r="QWZ831" s="14"/>
      <c r="QXA831" s="14"/>
      <c r="QXB831" s="14"/>
      <c r="QXC831" s="14"/>
      <c r="QXD831" s="14"/>
      <c r="QXE831" s="14"/>
      <c r="QXF831" s="14"/>
      <c r="QXG831" s="14"/>
      <c r="QXH831" s="14"/>
      <c r="QXI831" s="14"/>
      <c r="QXJ831" s="14"/>
      <c r="QXK831" s="14"/>
      <c r="QXL831" s="14"/>
      <c r="QXM831" s="14"/>
      <c r="QXN831" s="14"/>
      <c r="QXO831" s="14"/>
      <c r="QXP831" s="14"/>
      <c r="QXQ831" s="14"/>
      <c r="QXR831" s="14"/>
      <c r="QXS831" s="14"/>
      <c r="QXT831" s="14"/>
      <c r="QXU831" s="14"/>
      <c r="QXV831" s="14"/>
      <c r="QXW831" s="14"/>
      <c r="QXX831" s="14"/>
      <c r="QXY831" s="14"/>
      <c r="QXZ831" s="14"/>
      <c r="QYA831" s="14"/>
      <c r="QYB831" s="14"/>
      <c r="QYC831" s="14"/>
      <c r="QYD831" s="14"/>
      <c r="QYE831" s="14"/>
      <c r="QYF831" s="14"/>
      <c r="QYG831" s="14"/>
      <c r="QYH831" s="14"/>
      <c r="QYI831" s="14"/>
      <c r="QYJ831" s="14"/>
      <c r="QYK831" s="14"/>
      <c r="QYL831" s="14"/>
      <c r="QYM831" s="14"/>
      <c r="QYN831" s="14"/>
      <c r="QYO831" s="14"/>
      <c r="QYP831" s="14"/>
      <c r="QYQ831" s="14"/>
      <c r="QYR831" s="14"/>
      <c r="QYS831" s="14"/>
      <c r="QYT831" s="14"/>
      <c r="QYU831" s="14"/>
      <c r="QYV831" s="14"/>
      <c r="QYW831" s="14"/>
      <c r="QYX831" s="14"/>
      <c r="QYY831" s="14"/>
      <c r="QYZ831" s="14"/>
      <c r="QZA831" s="14"/>
      <c r="QZB831" s="14"/>
      <c r="QZC831" s="14"/>
      <c r="QZD831" s="14"/>
      <c r="QZE831" s="14"/>
      <c r="QZF831" s="14"/>
      <c r="QZG831" s="14"/>
      <c r="QZH831" s="14"/>
      <c r="QZI831" s="14"/>
      <c r="QZJ831" s="14"/>
      <c r="QZK831" s="14"/>
      <c r="QZL831" s="14"/>
      <c r="QZM831" s="14"/>
      <c r="QZN831" s="14"/>
      <c r="QZO831" s="14"/>
      <c r="QZP831" s="14"/>
      <c r="QZQ831" s="14"/>
      <c r="QZR831" s="14"/>
      <c r="QZS831" s="14"/>
      <c r="QZT831" s="14"/>
      <c r="QZU831" s="14"/>
      <c r="QZV831" s="14"/>
      <c r="QZW831" s="14"/>
      <c r="QZX831" s="14"/>
      <c r="QZY831" s="14"/>
      <c r="QZZ831" s="14"/>
      <c r="RAA831" s="14"/>
      <c r="RAB831" s="14"/>
      <c r="RAC831" s="14"/>
      <c r="RAD831" s="14"/>
      <c r="RAE831" s="14"/>
      <c r="RAF831" s="14"/>
      <c r="RAG831" s="14"/>
      <c r="RAH831" s="14"/>
      <c r="RAI831" s="14"/>
      <c r="RAJ831" s="14"/>
      <c r="RAK831" s="14"/>
      <c r="RAL831" s="14"/>
      <c r="RAM831" s="14"/>
      <c r="RAN831" s="14"/>
      <c r="RAO831" s="14"/>
      <c r="RAP831" s="14"/>
      <c r="RAQ831" s="14"/>
      <c r="RAR831" s="14"/>
      <c r="RAS831" s="14"/>
      <c r="RAT831" s="14"/>
      <c r="RAU831" s="14"/>
      <c r="RAV831" s="14"/>
      <c r="RAW831" s="14"/>
      <c r="RAX831" s="14"/>
      <c r="RAY831" s="14"/>
      <c r="RAZ831" s="14"/>
      <c r="RBA831" s="14"/>
      <c r="RBB831" s="14"/>
      <c r="RBC831" s="14"/>
      <c r="RBD831" s="14"/>
      <c r="RBE831" s="14"/>
      <c r="RBF831" s="14"/>
      <c r="RBG831" s="14"/>
      <c r="RBH831" s="14"/>
      <c r="RBI831" s="14"/>
      <c r="RBJ831" s="14"/>
      <c r="RBK831" s="14"/>
      <c r="RBL831" s="14"/>
      <c r="RBM831" s="14"/>
      <c r="RBN831" s="14"/>
      <c r="RBO831" s="14"/>
      <c r="RBP831" s="14"/>
      <c r="RBQ831" s="14"/>
      <c r="RBR831" s="14"/>
      <c r="RBS831" s="14"/>
      <c r="RBT831" s="14"/>
      <c r="RBU831" s="14"/>
      <c r="RBV831" s="14"/>
      <c r="RBW831" s="14"/>
      <c r="RBX831" s="14"/>
      <c r="RBY831" s="14"/>
      <c r="RBZ831" s="14"/>
      <c r="RCA831" s="14"/>
      <c r="RCB831" s="14"/>
      <c r="RCC831" s="14"/>
      <c r="RCD831" s="14"/>
      <c r="RCE831" s="14"/>
      <c r="RCF831" s="14"/>
      <c r="RCG831" s="14"/>
      <c r="RCH831" s="14"/>
      <c r="RCI831" s="14"/>
      <c r="RCJ831" s="14"/>
      <c r="RCK831" s="14"/>
      <c r="RCL831" s="14"/>
      <c r="RCM831" s="14"/>
      <c r="RCN831" s="14"/>
      <c r="RCO831" s="14"/>
      <c r="RCP831" s="14"/>
      <c r="RCQ831" s="14"/>
      <c r="RCR831" s="14"/>
      <c r="RCS831" s="14"/>
      <c r="RCT831" s="14"/>
      <c r="RCU831" s="14"/>
      <c r="RCV831" s="14"/>
      <c r="RCW831" s="14"/>
      <c r="RCX831" s="14"/>
      <c r="RCY831" s="14"/>
      <c r="RCZ831" s="14"/>
      <c r="RDA831" s="14"/>
      <c r="RDB831" s="14"/>
      <c r="RDC831" s="14"/>
      <c r="RDD831" s="14"/>
      <c r="RDE831" s="14"/>
      <c r="RDF831" s="14"/>
      <c r="RDG831" s="14"/>
      <c r="RDH831" s="14"/>
      <c r="RDI831" s="14"/>
      <c r="RDJ831" s="14"/>
      <c r="RDK831" s="14"/>
      <c r="RDL831" s="14"/>
      <c r="RDM831" s="14"/>
      <c r="RDN831" s="14"/>
      <c r="RDO831" s="14"/>
      <c r="RDP831" s="14"/>
      <c r="RDQ831" s="14"/>
      <c r="RDR831" s="14"/>
      <c r="RDS831" s="14"/>
      <c r="RDT831" s="14"/>
      <c r="RDU831" s="14"/>
      <c r="RDV831" s="14"/>
      <c r="RDW831" s="14"/>
      <c r="RDX831" s="14"/>
      <c r="RDY831" s="14"/>
      <c r="RDZ831" s="14"/>
      <c r="REA831" s="14"/>
      <c r="REB831" s="14"/>
      <c r="REC831" s="14"/>
      <c r="RED831" s="14"/>
      <c r="REE831" s="14"/>
      <c r="REF831" s="14"/>
      <c r="REG831" s="14"/>
      <c r="REH831" s="14"/>
      <c r="REI831" s="14"/>
      <c r="REJ831" s="14"/>
      <c r="REK831" s="14"/>
      <c r="REL831" s="14"/>
      <c r="REM831" s="14"/>
      <c r="REN831" s="14"/>
      <c r="REO831" s="14"/>
      <c r="REP831" s="14"/>
      <c r="REQ831" s="14"/>
      <c r="RER831" s="14"/>
      <c r="RES831" s="14"/>
      <c r="RET831" s="14"/>
      <c r="REU831" s="14"/>
      <c r="REV831" s="14"/>
      <c r="REW831" s="14"/>
      <c r="REX831" s="14"/>
      <c r="REY831" s="14"/>
      <c r="REZ831" s="14"/>
      <c r="RFA831" s="14"/>
      <c r="RFB831" s="14"/>
      <c r="RFC831" s="14"/>
      <c r="RFD831" s="14"/>
      <c r="RFE831" s="14"/>
      <c r="RFF831" s="14"/>
      <c r="RFG831" s="14"/>
      <c r="RFH831" s="14"/>
      <c r="RFI831" s="14"/>
      <c r="RFJ831" s="14"/>
      <c r="RFK831" s="14"/>
      <c r="RFL831" s="14"/>
      <c r="RFM831" s="14"/>
      <c r="RFN831" s="14"/>
      <c r="RFO831" s="14"/>
      <c r="RFP831" s="14"/>
      <c r="RFQ831" s="14"/>
      <c r="RFR831" s="14"/>
      <c r="RFS831" s="14"/>
      <c r="RFT831" s="14"/>
      <c r="RFU831" s="14"/>
      <c r="RFV831" s="14"/>
      <c r="RFW831" s="14"/>
      <c r="RFX831" s="14"/>
      <c r="RFY831" s="14"/>
      <c r="RFZ831" s="14"/>
      <c r="RGA831" s="14"/>
      <c r="RGB831" s="14"/>
      <c r="RGC831" s="14"/>
      <c r="RGD831" s="14"/>
      <c r="RGE831" s="14"/>
      <c r="RGF831" s="14"/>
      <c r="RGG831" s="14"/>
      <c r="RGH831" s="14"/>
      <c r="RGI831" s="14"/>
      <c r="RGJ831" s="14"/>
      <c r="RGK831" s="14"/>
      <c r="RGL831" s="14"/>
      <c r="RGM831" s="14"/>
      <c r="RGN831" s="14"/>
      <c r="RGO831" s="14"/>
      <c r="RGP831" s="14"/>
      <c r="RGQ831" s="14"/>
      <c r="RGR831" s="14"/>
      <c r="RGS831" s="14"/>
      <c r="RGT831" s="14"/>
      <c r="RGU831" s="14"/>
      <c r="RGV831" s="14"/>
      <c r="RGW831" s="14"/>
      <c r="RGX831" s="14"/>
      <c r="RGY831" s="14"/>
      <c r="RGZ831" s="14"/>
      <c r="RHA831" s="14"/>
      <c r="RHB831" s="14"/>
      <c r="RHC831" s="14"/>
      <c r="RHD831" s="14"/>
      <c r="RHE831" s="14"/>
      <c r="RHF831" s="14"/>
      <c r="RHG831" s="14"/>
      <c r="RHH831" s="14"/>
      <c r="RHI831" s="14"/>
      <c r="RHJ831" s="14"/>
      <c r="RHK831" s="14"/>
      <c r="RHL831" s="14"/>
      <c r="RHM831" s="14"/>
      <c r="RHN831" s="14"/>
      <c r="RHO831" s="14"/>
      <c r="RHP831" s="14"/>
      <c r="RHQ831" s="14"/>
      <c r="RHR831" s="14"/>
      <c r="RHS831" s="14"/>
      <c r="RHT831" s="14"/>
      <c r="RHU831" s="14"/>
      <c r="RHV831" s="14"/>
      <c r="RHW831" s="14"/>
      <c r="RHX831" s="14"/>
      <c r="RHY831" s="14"/>
      <c r="RHZ831" s="14"/>
      <c r="RIA831" s="14"/>
      <c r="RIB831" s="14"/>
      <c r="RIC831" s="14"/>
      <c r="RID831" s="14"/>
      <c r="RIE831" s="14"/>
      <c r="RIF831" s="14"/>
      <c r="RIG831" s="14"/>
      <c r="RIH831" s="14"/>
      <c r="RII831" s="14"/>
      <c r="RIJ831" s="14"/>
      <c r="RIK831" s="14"/>
      <c r="RIL831" s="14"/>
      <c r="RIM831" s="14"/>
      <c r="RIN831" s="14"/>
      <c r="RIO831" s="14"/>
      <c r="RIP831" s="14"/>
      <c r="RIQ831" s="14"/>
      <c r="RIR831" s="14"/>
      <c r="RIS831" s="14"/>
      <c r="RIT831" s="14"/>
      <c r="RIU831" s="14"/>
      <c r="RIV831" s="14"/>
      <c r="RIW831" s="14"/>
      <c r="RIX831" s="14"/>
      <c r="RIY831" s="14"/>
      <c r="RIZ831" s="14"/>
      <c r="RJA831" s="14"/>
      <c r="RJB831" s="14"/>
      <c r="RJC831" s="14"/>
      <c r="RJD831" s="14"/>
      <c r="RJE831" s="14"/>
      <c r="RJF831" s="14"/>
      <c r="RJG831" s="14"/>
      <c r="RJH831" s="14"/>
      <c r="RJI831" s="14"/>
      <c r="RJJ831" s="14"/>
      <c r="RJK831" s="14"/>
      <c r="RJL831" s="14"/>
      <c r="RJM831" s="14"/>
      <c r="RJN831" s="14"/>
      <c r="RJO831" s="14"/>
      <c r="RJP831" s="14"/>
      <c r="RJQ831" s="14"/>
      <c r="RJR831" s="14"/>
      <c r="RJS831" s="14"/>
      <c r="RJT831" s="14"/>
      <c r="RJU831" s="14"/>
      <c r="RJV831" s="14"/>
      <c r="RJW831" s="14"/>
      <c r="RJX831" s="14"/>
      <c r="RJY831" s="14"/>
      <c r="RJZ831" s="14"/>
      <c r="RKA831" s="14"/>
      <c r="RKB831" s="14"/>
      <c r="RKC831" s="14"/>
      <c r="RKD831" s="14"/>
      <c r="RKE831" s="14"/>
      <c r="RKF831" s="14"/>
      <c r="RKG831" s="14"/>
      <c r="RKH831" s="14"/>
      <c r="RKI831" s="14"/>
      <c r="RKJ831" s="14"/>
      <c r="RKK831" s="14"/>
      <c r="RKL831" s="14"/>
      <c r="RKM831" s="14"/>
      <c r="RKN831" s="14"/>
      <c r="RKO831" s="14"/>
      <c r="RKP831" s="14"/>
      <c r="RKQ831" s="14"/>
      <c r="RKR831" s="14"/>
      <c r="RKS831" s="14"/>
      <c r="RKT831" s="14"/>
      <c r="RKU831" s="14"/>
      <c r="RKV831" s="14"/>
      <c r="RKW831" s="14"/>
      <c r="RKX831" s="14"/>
      <c r="RKY831" s="14"/>
      <c r="RKZ831" s="14"/>
      <c r="RLA831" s="14"/>
      <c r="RLB831" s="14"/>
      <c r="RLC831" s="14"/>
      <c r="RLD831" s="14"/>
      <c r="RLE831" s="14"/>
      <c r="RLF831" s="14"/>
      <c r="RLG831" s="14"/>
      <c r="RLH831" s="14"/>
      <c r="RLI831" s="14"/>
      <c r="RLJ831" s="14"/>
      <c r="RLK831" s="14"/>
      <c r="RLL831" s="14"/>
      <c r="RLM831" s="14"/>
      <c r="RLN831" s="14"/>
      <c r="RLO831" s="14"/>
      <c r="RLP831" s="14"/>
      <c r="RLQ831" s="14"/>
      <c r="RLR831" s="14"/>
      <c r="RLS831" s="14"/>
      <c r="RLT831" s="14"/>
      <c r="RLU831" s="14"/>
      <c r="RLV831" s="14"/>
      <c r="RLW831" s="14"/>
      <c r="RLX831" s="14"/>
      <c r="RLY831" s="14"/>
      <c r="RLZ831" s="14"/>
      <c r="RMA831" s="14"/>
      <c r="RMB831" s="14"/>
      <c r="RMC831" s="14"/>
      <c r="RMD831" s="14"/>
      <c r="RME831" s="14"/>
      <c r="RMF831" s="14"/>
      <c r="RMG831" s="14"/>
      <c r="RMH831" s="14"/>
      <c r="RMI831" s="14"/>
      <c r="RMJ831" s="14"/>
      <c r="RMK831" s="14"/>
      <c r="RML831" s="14"/>
      <c r="RMM831" s="14"/>
      <c r="RMN831" s="14"/>
      <c r="RMO831" s="14"/>
      <c r="RMP831" s="14"/>
      <c r="RMQ831" s="14"/>
      <c r="RMR831" s="14"/>
      <c r="RMS831" s="14"/>
      <c r="RMT831" s="14"/>
      <c r="RMU831" s="14"/>
      <c r="RMV831" s="14"/>
      <c r="RMW831" s="14"/>
      <c r="RMX831" s="14"/>
      <c r="RMY831" s="14"/>
      <c r="RMZ831" s="14"/>
      <c r="RNA831" s="14"/>
      <c r="RNB831" s="14"/>
      <c r="RNC831" s="14"/>
      <c r="RND831" s="14"/>
      <c r="RNE831" s="14"/>
      <c r="RNF831" s="14"/>
      <c r="RNG831" s="14"/>
      <c r="RNH831" s="14"/>
      <c r="RNI831" s="14"/>
      <c r="RNJ831" s="14"/>
      <c r="RNK831" s="14"/>
      <c r="RNL831" s="14"/>
      <c r="RNM831" s="14"/>
      <c r="RNN831" s="14"/>
      <c r="RNO831" s="14"/>
      <c r="RNP831" s="14"/>
      <c r="RNQ831" s="14"/>
      <c r="RNR831" s="14"/>
      <c r="RNS831" s="14"/>
      <c r="RNT831" s="14"/>
      <c r="RNU831" s="14"/>
      <c r="RNV831" s="14"/>
      <c r="RNW831" s="14"/>
      <c r="RNX831" s="14"/>
      <c r="RNY831" s="14"/>
      <c r="RNZ831" s="14"/>
      <c r="ROA831" s="14"/>
      <c r="ROB831" s="14"/>
      <c r="ROC831" s="14"/>
      <c r="ROD831" s="14"/>
      <c r="ROE831" s="14"/>
      <c r="ROF831" s="14"/>
      <c r="ROG831" s="14"/>
      <c r="ROH831" s="14"/>
      <c r="ROI831" s="14"/>
      <c r="ROJ831" s="14"/>
      <c r="ROK831" s="14"/>
      <c r="ROL831" s="14"/>
      <c r="ROM831" s="14"/>
      <c r="RON831" s="14"/>
      <c r="ROO831" s="14"/>
      <c r="ROP831" s="14"/>
      <c r="ROQ831" s="14"/>
      <c r="ROR831" s="14"/>
      <c r="ROS831" s="14"/>
      <c r="ROT831" s="14"/>
      <c r="ROU831" s="14"/>
      <c r="ROV831" s="14"/>
      <c r="ROW831" s="14"/>
      <c r="ROX831" s="14"/>
      <c r="ROY831" s="14"/>
      <c r="ROZ831" s="14"/>
      <c r="RPA831" s="14"/>
      <c r="RPB831" s="14"/>
      <c r="RPC831" s="14"/>
      <c r="RPD831" s="14"/>
      <c r="RPE831" s="14"/>
      <c r="RPF831" s="14"/>
      <c r="RPG831" s="14"/>
      <c r="RPH831" s="14"/>
      <c r="RPI831" s="14"/>
      <c r="RPJ831" s="14"/>
      <c r="RPK831" s="14"/>
      <c r="RPL831" s="14"/>
      <c r="RPM831" s="14"/>
      <c r="RPN831" s="14"/>
      <c r="RPO831" s="14"/>
      <c r="RPP831" s="14"/>
      <c r="RPQ831" s="14"/>
      <c r="RPR831" s="14"/>
      <c r="RPS831" s="14"/>
      <c r="RPT831" s="14"/>
      <c r="RPU831" s="14"/>
      <c r="RPV831" s="14"/>
      <c r="RPW831" s="14"/>
      <c r="RPX831" s="14"/>
      <c r="RPY831" s="14"/>
      <c r="RPZ831" s="14"/>
      <c r="RQA831" s="14"/>
      <c r="RQB831" s="14"/>
      <c r="RQC831" s="14"/>
      <c r="RQD831" s="14"/>
      <c r="RQE831" s="14"/>
      <c r="RQF831" s="14"/>
      <c r="RQG831" s="14"/>
      <c r="RQH831" s="14"/>
      <c r="RQI831" s="14"/>
      <c r="RQJ831" s="14"/>
      <c r="RQK831" s="14"/>
      <c r="RQL831" s="14"/>
      <c r="RQM831" s="14"/>
      <c r="RQN831" s="14"/>
      <c r="RQO831" s="14"/>
      <c r="RQP831" s="14"/>
      <c r="RQQ831" s="14"/>
      <c r="RQR831" s="14"/>
      <c r="RQS831" s="14"/>
      <c r="RQT831" s="14"/>
      <c r="RQU831" s="14"/>
      <c r="RQV831" s="14"/>
      <c r="RQW831" s="14"/>
      <c r="RQX831" s="14"/>
      <c r="RQY831" s="14"/>
      <c r="RQZ831" s="14"/>
      <c r="RRA831" s="14"/>
      <c r="RRB831" s="14"/>
      <c r="RRC831" s="14"/>
      <c r="RRD831" s="14"/>
      <c r="RRE831" s="14"/>
      <c r="RRF831" s="14"/>
      <c r="RRG831" s="14"/>
      <c r="RRH831" s="14"/>
      <c r="RRI831" s="14"/>
      <c r="RRJ831" s="14"/>
      <c r="RRK831" s="14"/>
      <c r="RRL831" s="14"/>
      <c r="RRM831" s="14"/>
      <c r="RRN831" s="14"/>
      <c r="RRO831" s="14"/>
      <c r="RRP831" s="14"/>
      <c r="RRQ831" s="14"/>
      <c r="RRR831" s="14"/>
      <c r="RRS831" s="14"/>
      <c r="RRT831" s="14"/>
      <c r="RRU831" s="14"/>
      <c r="RRV831" s="14"/>
      <c r="RRW831" s="14"/>
      <c r="RRX831" s="14"/>
      <c r="RRY831" s="14"/>
      <c r="RRZ831" s="14"/>
      <c r="RSA831" s="14"/>
      <c r="RSB831" s="14"/>
      <c r="RSC831" s="14"/>
      <c r="RSD831" s="14"/>
      <c r="RSE831" s="14"/>
      <c r="RSF831" s="14"/>
      <c r="RSG831" s="14"/>
      <c r="RSH831" s="14"/>
      <c r="RSI831" s="14"/>
      <c r="RSJ831" s="14"/>
      <c r="RSK831" s="14"/>
      <c r="RSL831" s="14"/>
      <c r="RSM831" s="14"/>
      <c r="RSN831" s="14"/>
      <c r="RSO831" s="14"/>
      <c r="RSP831" s="14"/>
      <c r="RSQ831" s="14"/>
      <c r="RSR831" s="14"/>
      <c r="RSS831" s="14"/>
      <c r="RST831" s="14"/>
      <c r="RSU831" s="14"/>
      <c r="RSV831" s="14"/>
      <c r="RSW831" s="14"/>
      <c r="RSX831" s="14"/>
      <c r="RSY831" s="14"/>
      <c r="RSZ831" s="14"/>
      <c r="RTA831" s="14"/>
      <c r="RTB831" s="14"/>
      <c r="RTC831" s="14"/>
      <c r="RTD831" s="14"/>
      <c r="RTE831" s="14"/>
      <c r="RTF831" s="14"/>
      <c r="RTG831" s="14"/>
      <c r="RTH831" s="14"/>
      <c r="RTI831" s="14"/>
      <c r="RTJ831" s="14"/>
      <c r="RTK831" s="14"/>
      <c r="RTL831" s="14"/>
      <c r="RTM831" s="14"/>
      <c r="RTN831" s="14"/>
      <c r="RTO831" s="14"/>
      <c r="RTP831" s="14"/>
      <c r="RTQ831" s="14"/>
      <c r="RTR831" s="14"/>
      <c r="RTS831" s="14"/>
      <c r="RTT831" s="14"/>
      <c r="RTU831" s="14"/>
      <c r="RTV831" s="14"/>
      <c r="RTW831" s="14"/>
      <c r="RTX831" s="14"/>
      <c r="RTY831" s="14"/>
      <c r="RTZ831" s="14"/>
      <c r="RUA831" s="14"/>
      <c r="RUB831" s="14"/>
      <c r="RUC831" s="14"/>
      <c r="RUD831" s="14"/>
      <c r="RUE831" s="14"/>
      <c r="RUF831" s="14"/>
      <c r="RUG831" s="14"/>
      <c r="RUH831" s="14"/>
      <c r="RUI831" s="14"/>
      <c r="RUJ831" s="14"/>
      <c r="RUK831" s="14"/>
      <c r="RUL831" s="14"/>
      <c r="RUM831" s="14"/>
      <c r="RUN831" s="14"/>
      <c r="RUO831" s="14"/>
      <c r="RUP831" s="14"/>
      <c r="RUQ831" s="14"/>
      <c r="RUR831" s="14"/>
      <c r="RUS831" s="14"/>
      <c r="RUT831" s="14"/>
      <c r="RUU831" s="14"/>
      <c r="RUV831" s="14"/>
      <c r="RUW831" s="14"/>
      <c r="RUX831" s="14"/>
      <c r="RUY831" s="14"/>
      <c r="RUZ831" s="14"/>
      <c r="RVA831" s="14"/>
      <c r="RVB831" s="14"/>
      <c r="RVC831" s="14"/>
      <c r="RVD831" s="14"/>
      <c r="RVE831" s="14"/>
      <c r="RVF831" s="14"/>
      <c r="RVG831" s="14"/>
      <c r="RVH831" s="14"/>
      <c r="RVI831" s="14"/>
      <c r="RVJ831" s="14"/>
      <c r="RVK831" s="14"/>
      <c r="RVL831" s="14"/>
      <c r="RVM831" s="14"/>
      <c r="RVN831" s="14"/>
      <c r="RVO831" s="14"/>
      <c r="RVP831" s="14"/>
      <c r="RVQ831" s="14"/>
      <c r="RVR831" s="14"/>
      <c r="RVS831" s="14"/>
      <c r="RVT831" s="14"/>
      <c r="RVU831" s="14"/>
      <c r="RVV831" s="14"/>
      <c r="RVW831" s="14"/>
      <c r="RVX831" s="14"/>
      <c r="RVY831" s="14"/>
      <c r="RVZ831" s="14"/>
      <c r="RWA831" s="14"/>
      <c r="RWB831" s="14"/>
      <c r="RWC831" s="14"/>
      <c r="RWD831" s="14"/>
      <c r="RWE831" s="14"/>
      <c r="RWF831" s="14"/>
      <c r="RWG831" s="14"/>
      <c r="RWH831" s="14"/>
      <c r="RWI831" s="14"/>
      <c r="RWJ831" s="14"/>
      <c r="RWK831" s="14"/>
      <c r="RWL831" s="14"/>
      <c r="RWM831" s="14"/>
      <c r="RWN831" s="14"/>
      <c r="RWO831" s="14"/>
      <c r="RWP831" s="14"/>
      <c r="RWQ831" s="14"/>
      <c r="RWR831" s="14"/>
      <c r="RWS831" s="14"/>
      <c r="RWT831" s="14"/>
      <c r="RWU831" s="14"/>
      <c r="RWV831" s="14"/>
      <c r="RWW831" s="14"/>
      <c r="RWX831" s="14"/>
      <c r="RWY831" s="14"/>
      <c r="RWZ831" s="14"/>
      <c r="RXA831" s="14"/>
      <c r="RXB831" s="14"/>
      <c r="RXC831" s="14"/>
      <c r="RXD831" s="14"/>
      <c r="RXE831" s="14"/>
      <c r="RXF831" s="14"/>
      <c r="RXG831" s="14"/>
      <c r="RXH831" s="14"/>
      <c r="RXI831" s="14"/>
      <c r="RXJ831" s="14"/>
      <c r="RXK831" s="14"/>
      <c r="RXL831" s="14"/>
      <c r="RXM831" s="14"/>
      <c r="RXN831" s="14"/>
      <c r="RXO831" s="14"/>
      <c r="RXP831" s="14"/>
      <c r="RXQ831" s="14"/>
      <c r="RXR831" s="14"/>
      <c r="RXS831" s="14"/>
      <c r="RXT831" s="14"/>
      <c r="RXU831" s="14"/>
      <c r="RXV831" s="14"/>
      <c r="RXW831" s="14"/>
      <c r="RXX831" s="14"/>
      <c r="RXY831" s="14"/>
      <c r="RXZ831" s="14"/>
      <c r="RYA831" s="14"/>
      <c r="RYB831" s="14"/>
      <c r="RYC831" s="14"/>
      <c r="RYD831" s="14"/>
      <c r="RYE831" s="14"/>
      <c r="RYF831" s="14"/>
      <c r="RYG831" s="14"/>
      <c r="RYH831" s="14"/>
      <c r="RYI831" s="14"/>
      <c r="RYJ831" s="14"/>
      <c r="RYK831" s="14"/>
      <c r="RYL831" s="14"/>
      <c r="RYM831" s="14"/>
      <c r="RYN831" s="14"/>
      <c r="RYO831" s="14"/>
      <c r="RYP831" s="14"/>
      <c r="RYQ831" s="14"/>
      <c r="RYR831" s="14"/>
      <c r="RYS831" s="14"/>
      <c r="RYT831" s="14"/>
      <c r="RYU831" s="14"/>
      <c r="RYV831" s="14"/>
      <c r="RYW831" s="14"/>
      <c r="RYX831" s="14"/>
      <c r="RYY831" s="14"/>
      <c r="RYZ831" s="14"/>
      <c r="RZA831" s="14"/>
      <c r="RZB831" s="14"/>
      <c r="RZC831" s="14"/>
      <c r="RZD831" s="14"/>
      <c r="RZE831" s="14"/>
      <c r="RZF831" s="14"/>
      <c r="RZG831" s="14"/>
      <c r="RZH831" s="14"/>
      <c r="RZI831" s="14"/>
      <c r="RZJ831" s="14"/>
      <c r="RZK831" s="14"/>
      <c r="RZL831" s="14"/>
      <c r="RZM831" s="14"/>
      <c r="RZN831" s="14"/>
      <c r="RZO831" s="14"/>
      <c r="RZP831" s="14"/>
      <c r="RZQ831" s="14"/>
      <c r="RZR831" s="14"/>
      <c r="RZS831" s="14"/>
      <c r="RZT831" s="14"/>
      <c r="RZU831" s="14"/>
      <c r="RZV831" s="14"/>
      <c r="RZW831" s="14"/>
      <c r="RZX831" s="14"/>
      <c r="RZY831" s="14"/>
      <c r="RZZ831" s="14"/>
      <c r="SAA831" s="14"/>
      <c r="SAB831" s="14"/>
      <c r="SAC831" s="14"/>
      <c r="SAD831" s="14"/>
      <c r="SAE831" s="14"/>
      <c r="SAF831" s="14"/>
      <c r="SAG831" s="14"/>
      <c r="SAH831" s="14"/>
      <c r="SAI831" s="14"/>
      <c r="SAJ831" s="14"/>
      <c r="SAK831" s="14"/>
      <c r="SAL831" s="14"/>
      <c r="SAM831" s="14"/>
      <c r="SAN831" s="14"/>
      <c r="SAO831" s="14"/>
      <c r="SAP831" s="14"/>
      <c r="SAQ831" s="14"/>
      <c r="SAR831" s="14"/>
      <c r="SAS831" s="14"/>
      <c r="SAT831" s="14"/>
      <c r="SAU831" s="14"/>
      <c r="SAV831" s="14"/>
      <c r="SAW831" s="14"/>
      <c r="SAX831" s="14"/>
      <c r="SAY831" s="14"/>
      <c r="SAZ831" s="14"/>
      <c r="SBA831" s="14"/>
      <c r="SBB831" s="14"/>
      <c r="SBC831" s="14"/>
      <c r="SBD831" s="14"/>
      <c r="SBE831" s="14"/>
      <c r="SBF831" s="14"/>
      <c r="SBG831" s="14"/>
      <c r="SBH831" s="14"/>
      <c r="SBI831" s="14"/>
      <c r="SBJ831" s="14"/>
      <c r="SBK831" s="14"/>
      <c r="SBL831" s="14"/>
      <c r="SBM831" s="14"/>
      <c r="SBN831" s="14"/>
      <c r="SBO831" s="14"/>
      <c r="SBP831" s="14"/>
      <c r="SBQ831" s="14"/>
      <c r="SBR831" s="14"/>
      <c r="SBS831" s="14"/>
      <c r="SBT831" s="14"/>
      <c r="SBU831" s="14"/>
      <c r="SBV831" s="14"/>
      <c r="SBW831" s="14"/>
      <c r="SBX831" s="14"/>
      <c r="SBY831" s="14"/>
      <c r="SBZ831" s="14"/>
      <c r="SCA831" s="14"/>
      <c r="SCB831" s="14"/>
      <c r="SCC831" s="14"/>
      <c r="SCD831" s="14"/>
      <c r="SCE831" s="14"/>
      <c r="SCF831" s="14"/>
      <c r="SCG831" s="14"/>
      <c r="SCH831" s="14"/>
      <c r="SCI831" s="14"/>
      <c r="SCJ831" s="14"/>
      <c r="SCK831" s="14"/>
      <c r="SCL831" s="14"/>
      <c r="SCM831" s="14"/>
      <c r="SCN831" s="14"/>
      <c r="SCO831" s="14"/>
      <c r="SCP831" s="14"/>
      <c r="SCQ831" s="14"/>
      <c r="SCR831" s="14"/>
      <c r="SCS831" s="14"/>
      <c r="SCT831" s="14"/>
      <c r="SCU831" s="14"/>
      <c r="SCV831" s="14"/>
      <c r="SCW831" s="14"/>
      <c r="SCX831" s="14"/>
      <c r="SCY831" s="14"/>
      <c r="SCZ831" s="14"/>
      <c r="SDA831" s="14"/>
      <c r="SDB831" s="14"/>
      <c r="SDC831" s="14"/>
      <c r="SDD831" s="14"/>
      <c r="SDE831" s="14"/>
      <c r="SDF831" s="14"/>
      <c r="SDG831" s="14"/>
      <c r="SDH831" s="14"/>
      <c r="SDI831" s="14"/>
      <c r="SDJ831" s="14"/>
      <c r="SDK831" s="14"/>
      <c r="SDL831" s="14"/>
      <c r="SDM831" s="14"/>
      <c r="SDN831" s="14"/>
      <c r="SDO831" s="14"/>
      <c r="SDP831" s="14"/>
      <c r="SDQ831" s="14"/>
      <c r="SDR831" s="14"/>
      <c r="SDS831" s="14"/>
      <c r="SDT831" s="14"/>
      <c r="SDU831" s="14"/>
      <c r="SDV831" s="14"/>
      <c r="SDW831" s="14"/>
      <c r="SDX831" s="14"/>
      <c r="SDY831" s="14"/>
      <c r="SDZ831" s="14"/>
      <c r="SEA831" s="14"/>
      <c r="SEB831" s="14"/>
      <c r="SEC831" s="14"/>
      <c r="SED831" s="14"/>
      <c r="SEE831" s="14"/>
      <c r="SEF831" s="14"/>
      <c r="SEG831" s="14"/>
      <c r="SEH831" s="14"/>
      <c r="SEI831" s="14"/>
      <c r="SEJ831" s="14"/>
      <c r="SEK831" s="14"/>
      <c r="SEL831" s="14"/>
      <c r="SEM831" s="14"/>
      <c r="SEN831" s="14"/>
      <c r="SEO831" s="14"/>
      <c r="SEP831" s="14"/>
      <c r="SEQ831" s="14"/>
      <c r="SER831" s="14"/>
      <c r="SES831" s="14"/>
      <c r="SET831" s="14"/>
      <c r="SEU831" s="14"/>
      <c r="SEV831" s="14"/>
      <c r="SEW831" s="14"/>
      <c r="SEX831" s="14"/>
      <c r="SEY831" s="14"/>
      <c r="SEZ831" s="14"/>
      <c r="SFA831" s="14"/>
      <c r="SFB831" s="14"/>
      <c r="SFC831" s="14"/>
      <c r="SFD831" s="14"/>
      <c r="SFE831" s="14"/>
      <c r="SFF831" s="14"/>
      <c r="SFG831" s="14"/>
      <c r="SFH831" s="14"/>
      <c r="SFI831" s="14"/>
      <c r="SFJ831" s="14"/>
      <c r="SFK831" s="14"/>
      <c r="SFL831" s="14"/>
      <c r="SFM831" s="14"/>
      <c r="SFN831" s="14"/>
      <c r="SFO831" s="14"/>
      <c r="SFP831" s="14"/>
      <c r="SFQ831" s="14"/>
      <c r="SFR831" s="14"/>
      <c r="SFS831" s="14"/>
      <c r="SFT831" s="14"/>
      <c r="SFU831" s="14"/>
      <c r="SFV831" s="14"/>
      <c r="SFW831" s="14"/>
      <c r="SFX831" s="14"/>
      <c r="SFY831" s="14"/>
      <c r="SFZ831" s="14"/>
      <c r="SGA831" s="14"/>
      <c r="SGB831" s="14"/>
      <c r="SGC831" s="14"/>
      <c r="SGD831" s="14"/>
      <c r="SGE831" s="14"/>
      <c r="SGF831" s="14"/>
      <c r="SGG831" s="14"/>
      <c r="SGH831" s="14"/>
      <c r="SGI831" s="14"/>
      <c r="SGJ831" s="14"/>
      <c r="SGK831" s="14"/>
      <c r="SGL831" s="14"/>
      <c r="SGM831" s="14"/>
      <c r="SGN831" s="14"/>
      <c r="SGO831" s="14"/>
      <c r="SGP831" s="14"/>
      <c r="SGQ831" s="14"/>
      <c r="SGR831" s="14"/>
      <c r="SGS831" s="14"/>
      <c r="SGT831" s="14"/>
      <c r="SGU831" s="14"/>
      <c r="SGV831" s="14"/>
      <c r="SGW831" s="14"/>
      <c r="SGX831" s="14"/>
      <c r="SGY831" s="14"/>
      <c r="SGZ831" s="14"/>
      <c r="SHA831" s="14"/>
      <c r="SHB831" s="14"/>
      <c r="SHC831" s="14"/>
      <c r="SHD831" s="14"/>
      <c r="SHE831" s="14"/>
      <c r="SHF831" s="14"/>
      <c r="SHG831" s="14"/>
      <c r="SHH831" s="14"/>
      <c r="SHI831" s="14"/>
      <c r="SHJ831" s="14"/>
      <c r="SHK831" s="14"/>
      <c r="SHL831" s="14"/>
      <c r="SHM831" s="14"/>
      <c r="SHN831" s="14"/>
      <c r="SHO831" s="14"/>
      <c r="SHP831" s="14"/>
      <c r="SHQ831" s="14"/>
      <c r="SHR831" s="14"/>
      <c r="SHS831" s="14"/>
      <c r="SHT831" s="14"/>
      <c r="SHU831" s="14"/>
      <c r="SHV831" s="14"/>
      <c r="SHW831" s="14"/>
      <c r="SHX831" s="14"/>
      <c r="SHY831" s="14"/>
      <c r="SHZ831" s="14"/>
      <c r="SIA831" s="14"/>
      <c r="SIB831" s="14"/>
      <c r="SIC831" s="14"/>
      <c r="SID831" s="14"/>
      <c r="SIE831" s="14"/>
      <c r="SIF831" s="14"/>
      <c r="SIG831" s="14"/>
      <c r="SIH831" s="14"/>
      <c r="SII831" s="14"/>
      <c r="SIJ831" s="14"/>
      <c r="SIK831" s="14"/>
      <c r="SIL831" s="14"/>
      <c r="SIM831" s="14"/>
      <c r="SIN831" s="14"/>
      <c r="SIO831" s="14"/>
      <c r="SIP831" s="14"/>
      <c r="SIQ831" s="14"/>
      <c r="SIR831" s="14"/>
      <c r="SIS831" s="14"/>
      <c r="SIT831" s="14"/>
      <c r="SIU831" s="14"/>
      <c r="SIV831" s="14"/>
      <c r="SIW831" s="14"/>
      <c r="SIX831" s="14"/>
      <c r="SIY831" s="14"/>
      <c r="SIZ831" s="14"/>
      <c r="SJA831" s="14"/>
      <c r="SJB831" s="14"/>
      <c r="SJC831" s="14"/>
      <c r="SJD831" s="14"/>
      <c r="SJE831" s="14"/>
      <c r="SJF831" s="14"/>
      <c r="SJG831" s="14"/>
      <c r="SJH831" s="14"/>
      <c r="SJI831" s="14"/>
      <c r="SJJ831" s="14"/>
      <c r="SJK831" s="14"/>
      <c r="SJL831" s="14"/>
      <c r="SJM831" s="14"/>
      <c r="SJN831" s="14"/>
      <c r="SJO831" s="14"/>
      <c r="SJP831" s="14"/>
      <c r="SJQ831" s="14"/>
      <c r="SJR831" s="14"/>
      <c r="SJS831" s="14"/>
      <c r="SJT831" s="14"/>
      <c r="SJU831" s="14"/>
      <c r="SJV831" s="14"/>
      <c r="SJW831" s="14"/>
      <c r="SJX831" s="14"/>
      <c r="SJY831" s="14"/>
      <c r="SJZ831" s="14"/>
      <c r="SKA831" s="14"/>
      <c r="SKB831" s="14"/>
      <c r="SKC831" s="14"/>
      <c r="SKD831" s="14"/>
      <c r="SKE831" s="14"/>
      <c r="SKF831" s="14"/>
      <c r="SKG831" s="14"/>
      <c r="SKH831" s="14"/>
      <c r="SKI831" s="14"/>
      <c r="SKJ831" s="14"/>
      <c r="SKK831" s="14"/>
      <c r="SKL831" s="14"/>
      <c r="SKM831" s="14"/>
      <c r="SKN831" s="14"/>
      <c r="SKO831" s="14"/>
      <c r="SKP831" s="14"/>
      <c r="SKQ831" s="14"/>
      <c r="SKR831" s="14"/>
      <c r="SKS831" s="14"/>
      <c r="SKT831" s="14"/>
      <c r="SKU831" s="14"/>
      <c r="SKV831" s="14"/>
      <c r="SKW831" s="14"/>
      <c r="SKX831" s="14"/>
      <c r="SKY831" s="14"/>
      <c r="SKZ831" s="14"/>
      <c r="SLA831" s="14"/>
      <c r="SLB831" s="14"/>
      <c r="SLC831" s="14"/>
      <c r="SLD831" s="14"/>
      <c r="SLE831" s="14"/>
      <c r="SLF831" s="14"/>
      <c r="SLG831" s="14"/>
      <c r="SLH831" s="14"/>
      <c r="SLI831" s="14"/>
      <c r="SLJ831" s="14"/>
      <c r="SLK831" s="14"/>
      <c r="SLL831" s="14"/>
      <c r="SLM831" s="14"/>
      <c r="SLN831" s="14"/>
      <c r="SLO831" s="14"/>
      <c r="SLP831" s="14"/>
      <c r="SLQ831" s="14"/>
      <c r="SLR831" s="14"/>
      <c r="SLS831" s="14"/>
      <c r="SLT831" s="14"/>
      <c r="SLU831" s="14"/>
      <c r="SLV831" s="14"/>
      <c r="SLW831" s="14"/>
      <c r="SLX831" s="14"/>
      <c r="SLY831" s="14"/>
      <c r="SLZ831" s="14"/>
      <c r="SMA831" s="14"/>
      <c r="SMB831" s="14"/>
      <c r="SMC831" s="14"/>
      <c r="SMD831" s="14"/>
      <c r="SME831" s="14"/>
      <c r="SMF831" s="14"/>
      <c r="SMG831" s="14"/>
      <c r="SMH831" s="14"/>
      <c r="SMI831" s="14"/>
      <c r="SMJ831" s="14"/>
      <c r="SMK831" s="14"/>
      <c r="SML831" s="14"/>
      <c r="SMM831" s="14"/>
      <c r="SMN831" s="14"/>
      <c r="SMO831" s="14"/>
      <c r="SMP831" s="14"/>
      <c r="SMQ831" s="14"/>
      <c r="SMR831" s="14"/>
      <c r="SMS831" s="14"/>
      <c r="SMT831" s="14"/>
      <c r="SMU831" s="14"/>
      <c r="SMV831" s="14"/>
      <c r="SMW831" s="14"/>
      <c r="SMX831" s="14"/>
      <c r="SMY831" s="14"/>
      <c r="SMZ831" s="14"/>
      <c r="SNA831" s="14"/>
      <c r="SNB831" s="14"/>
      <c r="SNC831" s="14"/>
      <c r="SND831" s="14"/>
      <c r="SNE831" s="14"/>
      <c r="SNF831" s="14"/>
      <c r="SNG831" s="14"/>
      <c r="SNH831" s="14"/>
      <c r="SNI831" s="14"/>
      <c r="SNJ831" s="14"/>
      <c r="SNK831" s="14"/>
      <c r="SNL831" s="14"/>
      <c r="SNM831" s="14"/>
      <c r="SNN831" s="14"/>
      <c r="SNO831" s="14"/>
      <c r="SNP831" s="14"/>
      <c r="SNQ831" s="14"/>
      <c r="SNR831" s="14"/>
      <c r="SNS831" s="14"/>
      <c r="SNT831" s="14"/>
      <c r="SNU831" s="14"/>
      <c r="SNV831" s="14"/>
      <c r="SNW831" s="14"/>
      <c r="SNX831" s="14"/>
      <c r="SNY831" s="14"/>
      <c r="SNZ831" s="14"/>
      <c r="SOA831" s="14"/>
      <c r="SOB831" s="14"/>
      <c r="SOC831" s="14"/>
      <c r="SOD831" s="14"/>
      <c r="SOE831" s="14"/>
      <c r="SOF831" s="14"/>
      <c r="SOG831" s="14"/>
      <c r="SOH831" s="14"/>
      <c r="SOI831" s="14"/>
      <c r="SOJ831" s="14"/>
      <c r="SOK831" s="14"/>
      <c r="SOL831" s="14"/>
      <c r="SOM831" s="14"/>
      <c r="SON831" s="14"/>
      <c r="SOO831" s="14"/>
      <c r="SOP831" s="14"/>
      <c r="SOQ831" s="14"/>
      <c r="SOR831" s="14"/>
      <c r="SOS831" s="14"/>
      <c r="SOT831" s="14"/>
      <c r="SOU831" s="14"/>
      <c r="SOV831" s="14"/>
      <c r="SOW831" s="14"/>
      <c r="SOX831" s="14"/>
      <c r="SOY831" s="14"/>
      <c r="SOZ831" s="14"/>
      <c r="SPA831" s="14"/>
      <c r="SPB831" s="14"/>
      <c r="SPC831" s="14"/>
      <c r="SPD831" s="14"/>
      <c r="SPE831" s="14"/>
      <c r="SPF831" s="14"/>
      <c r="SPG831" s="14"/>
      <c r="SPH831" s="14"/>
      <c r="SPI831" s="14"/>
      <c r="SPJ831" s="14"/>
      <c r="SPK831" s="14"/>
      <c r="SPL831" s="14"/>
      <c r="SPM831" s="14"/>
      <c r="SPN831" s="14"/>
      <c r="SPO831" s="14"/>
      <c r="SPP831" s="14"/>
      <c r="SPQ831" s="14"/>
      <c r="SPR831" s="14"/>
      <c r="SPS831" s="14"/>
      <c r="SPT831" s="14"/>
      <c r="SPU831" s="14"/>
      <c r="SPV831" s="14"/>
      <c r="SPW831" s="14"/>
      <c r="SPX831" s="14"/>
      <c r="SPY831" s="14"/>
      <c r="SPZ831" s="14"/>
      <c r="SQA831" s="14"/>
      <c r="SQB831" s="14"/>
      <c r="SQC831" s="14"/>
      <c r="SQD831" s="14"/>
      <c r="SQE831" s="14"/>
      <c r="SQF831" s="14"/>
      <c r="SQG831" s="14"/>
      <c r="SQH831" s="14"/>
      <c r="SQI831" s="14"/>
      <c r="SQJ831" s="14"/>
      <c r="SQK831" s="14"/>
      <c r="SQL831" s="14"/>
      <c r="SQM831" s="14"/>
      <c r="SQN831" s="14"/>
      <c r="SQO831" s="14"/>
      <c r="SQP831" s="14"/>
      <c r="SQQ831" s="14"/>
      <c r="SQR831" s="14"/>
      <c r="SQS831" s="14"/>
      <c r="SQT831" s="14"/>
      <c r="SQU831" s="14"/>
      <c r="SQV831" s="14"/>
      <c r="SQW831" s="14"/>
      <c r="SQX831" s="14"/>
      <c r="SQY831" s="14"/>
      <c r="SQZ831" s="14"/>
      <c r="SRA831" s="14"/>
      <c r="SRB831" s="14"/>
      <c r="SRC831" s="14"/>
      <c r="SRD831" s="14"/>
      <c r="SRE831" s="14"/>
      <c r="SRF831" s="14"/>
      <c r="SRG831" s="14"/>
      <c r="SRH831" s="14"/>
      <c r="SRI831" s="14"/>
      <c r="SRJ831" s="14"/>
      <c r="SRK831" s="14"/>
      <c r="SRL831" s="14"/>
      <c r="SRM831" s="14"/>
      <c r="SRN831" s="14"/>
      <c r="SRO831" s="14"/>
      <c r="SRP831" s="14"/>
      <c r="SRQ831" s="14"/>
      <c r="SRR831" s="14"/>
      <c r="SRS831" s="14"/>
      <c r="SRT831" s="14"/>
      <c r="SRU831" s="14"/>
      <c r="SRV831" s="14"/>
      <c r="SRW831" s="14"/>
      <c r="SRX831" s="14"/>
      <c r="SRY831" s="14"/>
      <c r="SRZ831" s="14"/>
      <c r="SSA831" s="14"/>
      <c r="SSB831" s="14"/>
      <c r="SSC831" s="14"/>
      <c r="SSD831" s="14"/>
      <c r="SSE831" s="14"/>
      <c r="SSF831" s="14"/>
      <c r="SSG831" s="14"/>
      <c r="SSH831" s="14"/>
      <c r="SSI831" s="14"/>
      <c r="SSJ831" s="14"/>
      <c r="SSK831" s="14"/>
      <c r="SSL831" s="14"/>
      <c r="SSM831" s="14"/>
      <c r="SSN831" s="14"/>
      <c r="SSO831" s="14"/>
      <c r="SSP831" s="14"/>
      <c r="SSQ831" s="14"/>
      <c r="SSR831" s="14"/>
      <c r="SSS831" s="14"/>
      <c r="SST831" s="14"/>
      <c r="SSU831" s="14"/>
      <c r="SSV831" s="14"/>
      <c r="SSW831" s="14"/>
      <c r="SSX831" s="14"/>
      <c r="SSY831" s="14"/>
      <c r="SSZ831" s="14"/>
      <c r="STA831" s="14"/>
      <c r="STB831" s="14"/>
      <c r="STC831" s="14"/>
      <c r="STD831" s="14"/>
      <c r="STE831" s="14"/>
      <c r="STF831" s="14"/>
      <c r="STG831" s="14"/>
      <c r="STH831" s="14"/>
      <c r="STI831" s="14"/>
      <c r="STJ831" s="14"/>
      <c r="STK831" s="14"/>
      <c r="STL831" s="14"/>
      <c r="STM831" s="14"/>
      <c r="STN831" s="14"/>
      <c r="STO831" s="14"/>
      <c r="STP831" s="14"/>
      <c r="STQ831" s="14"/>
      <c r="STR831" s="14"/>
      <c r="STS831" s="14"/>
      <c r="STT831" s="14"/>
      <c r="STU831" s="14"/>
      <c r="STV831" s="14"/>
      <c r="STW831" s="14"/>
      <c r="STX831" s="14"/>
      <c r="STY831" s="14"/>
      <c r="STZ831" s="14"/>
      <c r="SUA831" s="14"/>
      <c r="SUB831" s="14"/>
      <c r="SUC831" s="14"/>
      <c r="SUD831" s="14"/>
      <c r="SUE831" s="14"/>
      <c r="SUF831" s="14"/>
      <c r="SUG831" s="14"/>
      <c r="SUH831" s="14"/>
      <c r="SUI831" s="14"/>
      <c r="SUJ831" s="14"/>
      <c r="SUK831" s="14"/>
      <c r="SUL831" s="14"/>
      <c r="SUM831" s="14"/>
      <c r="SUN831" s="14"/>
      <c r="SUO831" s="14"/>
      <c r="SUP831" s="14"/>
      <c r="SUQ831" s="14"/>
      <c r="SUR831" s="14"/>
      <c r="SUS831" s="14"/>
      <c r="SUT831" s="14"/>
      <c r="SUU831" s="14"/>
      <c r="SUV831" s="14"/>
      <c r="SUW831" s="14"/>
      <c r="SUX831" s="14"/>
      <c r="SUY831" s="14"/>
      <c r="SUZ831" s="14"/>
      <c r="SVA831" s="14"/>
      <c r="SVB831" s="14"/>
      <c r="SVC831" s="14"/>
      <c r="SVD831" s="14"/>
      <c r="SVE831" s="14"/>
      <c r="SVF831" s="14"/>
      <c r="SVG831" s="14"/>
      <c r="SVH831" s="14"/>
      <c r="SVI831" s="14"/>
      <c r="SVJ831" s="14"/>
      <c r="SVK831" s="14"/>
      <c r="SVL831" s="14"/>
      <c r="SVM831" s="14"/>
      <c r="SVN831" s="14"/>
      <c r="SVO831" s="14"/>
      <c r="SVP831" s="14"/>
      <c r="SVQ831" s="14"/>
      <c r="SVR831" s="14"/>
      <c r="SVS831" s="14"/>
      <c r="SVT831" s="14"/>
      <c r="SVU831" s="14"/>
      <c r="SVV831" s="14"/>
      <c r="SVW831" s="14"/>
      <c r="SVX831" s="14"/>
      <c r="SVY831" s="14"/>
      <c r="SVZ831" s="14"/>
      <c r="SWA831" s="14"/>
      <c r="SWB831" s="14"/>
      <c r="SWC831" s="14"/>
      <c r="SWD831" s="14"/>
      <c r="SWE831" s="14"/>
      <c r="SWF831" s="14"/>
      <c r="SWG831" s="14"/>
      <c r="SWH831" s="14"/>
      <c r="SWI831" s="14"/>
      <c r="SWJ831" s="14"/>
      <c r="SWK831" s="14"/>
      <c r="SWL831" s="14"/>
      <c r="SWM831" s="14"/>
      <c r="SWN831" s="14"/>
      <c r="SWO831" s="14"/>
      <c r="SWP831" s="14"/>
      <c r="SWQ831" s="14"/>
      <c r="SWR831" s="14"/>
      <c r="SWS831" s="14"/>
      <c r="SWT831" s="14"/>
      <c r="SWU831" s="14"/>
      <c r="SWV831" s="14"/>
      <c r="SWW831" s="14"/>
      <c r="SWX831" s="14"/>
      <c r="SWY831" s="14"/>
      <c r="SWZ831" s="14"/>
      <c r="SXA831" s="14"/>
      <c r="SXB831" s="14"/>
      <c r="SXC831" s="14"/>
      <c r="SXD831" s="14"/>
      <c r="SXE831" s="14"/>
      <c r="SXF831" s="14"/>
      <c r="SXG831" s="14"/>
      <c r="SXH831" s="14"/>
      <c r="SXI831" s="14"/>
      <c r="SXJ831" s="14"/>
      <c r="SXK831" s="14"/>
      <c r="SXL831" s="14"/>
      <c r="SXM831" s="14"/>
      <c r="SXN831" s="14"/>
      <c r="SXO831" s="14"/>
      <c r="SXP831" s="14"/>
      <c r="SXQ831" s="14"/>
      <c r="SXR831" s="14"/>
      <c r="SXS831" s="14"/>
      <c r="SXT831" s="14"/>
      <c r="SXU831" s="14"/>
      <c r="SXV831" s="14"/>
      <c r="SXW831" s="14"/>
      <c r="SXX831" s="14"/>
      <c r="SXY831" s="14"/>
      <c r="SXZ831" s="14"/>
      <c r="SYA831" s="14"/>
      <c r="SYB831" s="14"/>
      <c r="SYC831" s="14"/>
      <c r="SYD831" s="14"/>
      <c r="SYE831" s="14"/>
      <c r="SYF831" s="14"/>
      <c r="SYG831" s="14"/>
      <c r="SYH831" s="14"/>
      <c r="SYI831" s="14"/>
      <c r="SYJ831" s="14"/>
      <c r="SYK831" s="14"/>
      <c r="SYL831" s="14"/>
      <c r="SYM831" s="14"/>
      <c r="SYN831" s="14"/>
      <c r="SYO831" s="14"/>
      <c r="SYP831" s="14"/>
      <c r="SYQ831" s="14"/>
      <c r="SYR831" s="14"/>
      <c r="SYS831" s="14"/>
      <c r="SYT831" s="14"/>
      <c r="SYU831" s="14"/>
      <c r="SYV831" s="14"/>
      <c r="SYW831" s="14"/>
      <c r="SYX831" s="14"/>
      <c r="SYY831" s="14"/>
      <c r="SYZ831" s="14"/>
      <c r="SZA831" s="14"/>
      <c r="SZB831" s="14"/>
      <c r="SZC831" s="14"/>
      <c r="SZD831" s="14"/>
      <c r="SZE831" s="14"/>
      <c r="SZF831" s="14"/>
      <c r="SZG831" s="14"/>
      <c r="SZH831" s="14"/>
      <c r="SZI831" s="14"/>
      <c r="SZJ831" s="14"/>
      <c r="SZK831" s="14"/>
      <c r="SZL831" s="14"/>
      <c r="SZM831" s="14"/>
      <c r="SZN831" s="14"/>
      <c r="SZO831" s="14"/>
      <c r="SZP831" s="14"/>
      <c r="SZQ831" s="14"/>
      <c r="SZR831" s="14"/>
      <c r="SZS831" s="14"/>
      <c r="SZT831" s="14"/>
      <c r="SZU831" s="14"/>
      <c r="SZV831" s="14"/>
      <c r="SZW831" s="14"/>
      <c r="SZX831" s="14"/>
      <c r="SZY831" s="14"/>
      <c r="SZZ831" s="14"/>
      <c r="TAA831" s="14"/>
      <c r="TAB831" s="14"/>
      <c r="TAC831" s="14"/>
      <c r="TAD831" s="14"/>
      <c r="TAE831" s="14"/>
      <c r="TAF831" s="14"/>
      <c r="TAG831" s="14"/>
      <c r="TAH831" s="14"/>
      <c r="TAI831" s="14"/>
      <c r="TAJ831" s="14"/>
      <c r="TAK831" s="14"/>
      <c r="TAL831" s="14"/>
      <c r="TAM831" s="14"/>
      <c r="TAN831" s="14"/>
      <c r="TAO831" s="14"/>
      <c r="TAP831" s="14"/>
      <c r="TAQ831" s="14"/>
      <c r="TAR831" s="14"/>
      <c r="TAS831" s="14"/>
      <c r="TAT831" s="14"/>
      <c r="TAU831" s="14"/>
      <c r="TAV831" s="14"/>
      <c r="TAW831" s="14"/>
      <c r="TAX831" s="14"/>
      <c r="TAY831" s="14"/>
      <c r="TAZ831" s="14"/>
      <c r="TBA831" s="14"/>
      <c r="TBB831" s="14"/>
      <c r="TBC831" s="14"/>
      <c r="TBD831" s="14"/>
      <c r="TBE831" s="14"/>
      <c r="TBF831" s="14"/>
      <c r="TBG831" s="14"/>
      <c r="TBH831" s="14"/>
      <c r="TBI831" s="14"/>
      <c r="TBJ831" s="14"/>
      <c r="TBK831" s="14"/>
      <c r="TBL831" s="14"/>
      <c r="TBM831" s="14"/>
      <c r="TBN831" s="14"/>
      <c r="TBO831" s="14"/>
      <c r="TBP831" s="14"/>
      <c r="TBQ831" s="14"/>
      <c r="TBR831" s="14"/>
      <c r="TBS831" s="14"/>
      <c r="TBT831" s="14"/>
      <c r="TBU831" s="14"/>
      <c r="TBV831" s="14"/>
      <c r="TBW831" s="14"/>
      <c r="TBX831" s="14"/>
      <c r="TBY831" s="14"/>
      <c r="TBZ831" s="14"/>
      <c r="TCA831" s="14"/>
      <c r="TCB831" s="14"/>
      <c r="TCC831" s="14"/>
      <c r="TCD831" s="14"/>
      <c r="TCE831" s="14"/>
      <c r="TCF831" s="14"/>
      <c r="TCG831" s="14"/>
      <c r="TCH831" s="14"/>
      <c r="TCI831" s="14"/>
      <c r="TCJ831" s="14"/>
      <c r="TCK831" s="14"/>
      <c r="TCL831" s="14"/>
      <c r="TCM831" s="14"/>
      <c r="TCN831" s="14"/>
      <c r="TCO831" s="14"/>
      <c r="TCP831" s="14"/>
      <c r="TCQ831" s="14"/>
      <c r="TCR831" s="14"/>
      <c r="TCS831" s="14"/>
      <c r="TCT831" s="14"/>
      <c r="TCU831" s="14"/>
      <c r="TCV831" s="14"/>
      <c r="TCW831" s="14"/>
      <c r="TCX831" s="14"/>
      <c r="TCY831" s="14"/>
      <c r="TCZ831" s="14"/>
      <c r="TDA831" s="14"/>
      <c r="TDB831" s="14"/>
      <c r="TDC831" s="14"/>
      <c r="TDD831" s="14"/>
      <c r="TDE831" s="14"/>
      <c r="TDF831" s="14"/>
      <c r="TDG831" s="14"/>
      <c r="TDH831" s="14"/>
      <c r="TDI831" s="14"/>
      <c r="TDJ831" s="14"/>
      <c r="TDK831" s="14"/>
      <c r="TDL831" s="14"/>
      <c r="TDM831" s="14"/>
      <c r="TDN831" s="14"/>
      <c r="TDO831" s="14"/>
      <c r="TDP831" s="14"/>
      <c r="TDQ831" s="14"/>
      <c r="TDR831" s="14"/>
      <c r="TDS831" s="14"/>
      <c r="TDT831" s="14"/>
      <c r="TDU831" s="14"/>
      <c r="TDV831" s="14"/>
      <c r="TDW831" s="14"/>
      <c r="TDX831" s="14"/>
      <c r="TDY831" s="14"/>
      <c r="TDZ831" s="14"/>
      <c r="TEA831" s="14"/>
      <c r="TEB831" s="14"/>
      <c r="TEC831" s="14"/>
      <c r="TED831" s="14"/>
      <c r="TEE831" s="14"/>
      <c r="TEF831" s="14"/>
      <c r="TEG831" s="14"/>
      <c r="TEH831" s="14"/>
      <c r="TEI831" s="14"/>
      <c r="TEJ831" s="14"/>
      <c r="TEK831" s="14"/>
      <c r="TEL831" s="14"/>
      <c r="TEM831" s="14"/>
      <c r="TEN831" s="14"/>
      <c r="TEO831" s="14"/>
      <c r="TEP831" s="14"/>
      <c r="TEQ831" s="14"/>
      <c r="TER831" s="14"/>
      <c r="TES831" s="14"/>
      <c r="TET831" s="14"/>
      <c r="TEU831" s="14"/>
      <c r="TEV831" s="14"/>
      <c r="TEW831" s="14"/>
      <c r="TEX831" s="14"/>
      <c r="TEY831" s="14"/>
      <c r="TEZ831" s="14"/>
      <c r="TFA831" s="14"/>
      <c r="TFB831" s="14"/>
      <c r="TFC831" s="14"/>
      <c r="TFD831" s="14"/>
      <c r="TFE831" s="14"/>
      <c r="TFF831" s="14"/>
      <c r="TFG831" s="14"/>
      <c r="TFH831" s="14"/>
      <c r="TFI831" s="14"/>
      <c r="TFJ831" s="14"/>
      <c r="TFK831" s="14"/>
      <c r="TFL831" s="14"/>
      <c r="TFM831" s="14"/>
      <c r="TFN831" s="14"/>
      <c r="TFO831" s="14"/>
      <c r="TFP831" s="14"/>
      <c r="TFQ831" s="14"/>
      <c r="TFR831" s="14"/>
      <c r="TFS831" s="14"/>
      <c r="TFT831" s="14"/>
      <c r="TFU831" s="14"/>
      <c r="TFV831" s="14"/>
      <c r="TFW831" s="14"/>
      <c r="TFX831" s="14"/>
      <c r="TFY831" s="14"/>
      <c r="TFZ831" s="14"/>
      <c r="TGA831" s="14"/>
      <c r="TGB831" s="14"/>
      <c r="TGC831" s="14"/>
      <c r="TGD831" s="14"/>
      <c r="TGE831" s="14"/>
      <c r="TGF831" s="14"/>
      <c r="TGG831" s="14"/>
      <c r="TGH831" s="14"/>
      <c r="TGI831" s="14"/>
      <c r="TGJ831" s="14"/>
      <c r="TGK831" s="14"/>
      <c r="TGL831" s="14"/>
      <c r="TGM831" s="14"/>
      <c r="TGN831" s="14"/>
      <c r="TGO831" s="14"/>
      <c r="TGP831" s="14"/>
      <c r="TGQ831" s="14"/>
      <c r="TGR831" s="14"/>
      <c r="TGS831" s="14"/>
      <c r="TGT831" s="14"/>
      <c r="TGU831" s="14"/>
      <c r="TGV831" s="14"/>
      <c r="TGW831" s="14"/>
      <c r="TGX831" s="14"/>
      <c r="TGY831" s="14"/>
      <c r="TGZ831" s="14"/>
      <c r="THA831" s="14"/>
      <c r="THB831" s="14"/>
      <c r="THC831" s="14"/>
      <c r="THD831" s="14"/>
      <c r="THE831" s="14"/>
      <c r="THF831" s="14"/>
      <c r="THG831" s="14"/>
      <c r="THH831" s="14"/>
      <c r="THI831" s="14"/>
      <c r="THJ831" s="14"/>
      <c r="THK831" s="14"/>
      <c r="THL831" s="14"/>
      <c r="THM831" s="14"/>
      <c r="THN831" s="14"/>
      <c r="THO831" s="14"/>
      <c r="THP831" s="14"/>
      <c r="THQ831" s="14"/>
      <c r="THR831" s="14"/>
      <c r="THS831" s="14"/>
      <c r="THT831" s="14"/>
      <c r="THU831" s="14"/>
      <c r="THV831" s="14"/>
      <c r="THW831" s="14"/>
      <c r="THX831" s="14"/>
      <c r="THY831" s="14"/>
      <c r="THZ831" s="14"/>
      <c r="TIA831" s="14"/>
      <c r="TIB831" s="14"/>
      <c r="TIC831" s="14"/>
      <c r="TID831" s="14"/>
      <c r="TIE831" s="14"/>
      <c r="TIF831" s="14"/>
      <c r="TIG831" s="14"/>
      <c r="TIH831" s="14"/>
      <c r="TII831" s="14"/>
      <c r="TIJ831" s="14"/>
      <c r="TIK831" s="14"/>
      <c r="TIL831" s="14"/>
      <c r="TIM831" s="14"/>
      <c r="TIN831" s="14"/>
      <c r="TIO831" s="14"/>
      <c r="TIP831" s="14"/>
      <c r="TIQ831" s="14"/>
      <c r="TIR831" s="14"/>
      <c r="TIS831" s="14"/>
      <c r="TIT831" s="14"/>
      <c r="TIU831" s="14"/>
      <c r="TIV831" s="14"/>
      <c r="TIW831" s="14"/>
      <c r="TIX831" s="14"/>
      <c r="TIY831" s="14"/>
      <c r="TIZ831" s="14"/>
      <c r="TJA831" s="14"/>
      <c r="TJB831" s="14"/>
      <c r="TJC831" s="14"/>
      <c r="TJD831" s="14"/>
      <c r="TJE831" s="14"/>
      <c r="TJF831" s="14"/>
      <c r="TJG831" s="14"/>
      <c r="TJH831" s="14"/>
      <c r="TJI831" s="14"/>
      <c r="TJJ831" s="14"/>
      <c r="TJK831" s="14"/>
      <c r="TJL831" s="14"/>
      <c r="TJM831" s="14"/>
      <c r="TJN831" s="14"/>
      <c r="TJO831" s="14"/>
      <c r="TJP831" s="14"/>
      <c r="TJQ831" s="14"/>
      <c r="TJR831" s="14"/>
      <c r="TJS831" s="14"/>
      <c r="TJT831" s="14"/>
      <c r="TJU831" s="14"/>
      <c r="TJV831" s="14"/>
      <c r="TJW831" s="14"/>
      <c r="TJX831" s="14"/>
      <c r="TJY831" s="14"/>
      <c r="TJZ831" s="14"/>
      <c r="TKA831" s="14"/>
      <c r="TKB831" s="14"/>
      <c r="TKC831" s="14"/>
      <c r="TKD831" s="14"/>
      <c r="TKE831" s="14"/>
      <c r="TKF831" s="14"/>
      <c r="TKG831" s="14"/>
      <c r="TKH831" s="14"/>
      <c r="TKI831" s="14"/>
      <c r="TKJ831" s="14"/>
      <c r="TKK831" s="14"/>
      <c r="TKL831" s="14"/>
      <c r="TKM831" s="14"/>
      <c r="TKN831" s="14"/>
      <c r="TKO831" s="14"/>
      <c r="TKP831" s="14"/>
      <c r="TKQ831" s="14"/>
      <c r="TKR831" s="14"/>
      <c r="TKS831" s="14"/>
      <c r="TKT831" s="14"/>
      <c r="TKU831" s="14"/>
      <c r="TKV831" s="14"/>
      <c r="TKW831" s="14"/>
      <c r="TKX831" s="14"/>
      <c r="TKY831" s="14"/>
      <c r="TKZ831" s="14"/>
      <c r="TLA831" s="14"/>
      <c r="TLB831" s="14"/>
      <c r="TLC831" s="14"/>
      <c r="TLD831" s="14"/>
      <c r="TLE831" s="14"/>
      <c r="TLF831" s="14"/>
      <c r="TLG831" s="14"/>
      <c r="TLH831" s="14"/>
      <c r="TLI831" s="14"/>
      <c r="TLJ831" s="14"/>
      <c r="TLK831" s="14"/>
      <c r="TLL831" s="14"/>
      <c r="TLM831" s="14"/>
      <c r="TLN831" s="14"/>
      <c r="TLO831" s="14"/>
      <c r="TLP831" s="14"/>
      <c r="TLQ831" s="14"/>
      <c r="TLR831" s="14"/>
      <c r="TLS831" s="14"/>
      <c r="TLT831" s="14"/>
      <c r="TLU831" s="14"/>
      <c r="TLV831" s="14"/>
      <c r="TLW831" s="14"/>
      <c r="TLX831" s="14"/>
      <c r="TLY831" s="14"/>
      <c r="TLZ831" s="14"/>
      <c r="TMA831" s="14"/>
      <c r="TMB831" s="14"/>
      <c r="TMC831" s="14"/>
      <c r="TMD831" s="14"/>
      <c r="TME831" s="14"/>
      <c r="TMF831" s="14"/>
      <c r="TMG831" s="14"/>
      <c r="TMH831" s="14"/>
      <c r="TMI831" s="14"/>
      <c r="TMJ831" s="14"/>
      <c r="TMK831" s="14"/>
      <c r="TML831" s="14"/>
      <c r="TMM831" s="14"/>
      <c r="TMN831" s="14"/>
      <c r="TMO831" s="14"/>
      <c r="TMP831" s="14"/>
      <c r="TMQ831" s="14"/>
      <c r="TMR831" s="14"/>
      <c r="TMS831" s="14"/>
      <c r="TMT831" s="14"/>
      <c r="TMU831" s="14"/>
      <c r="TMV831" s="14"/>
      <c r="TMW831" s="14"/>
      <c r="TMX831" s="14"/>
      <c r="TMY831" s="14"/>
      <c r="TMZ831" s="14"/>
      <c r="TNA831" s="14"/>
      <c r="TNB831" s="14"/>
      <c r="TNC831" s="14"/>
      <c r="TND831" s="14"/>
      <c r="TNE831" s="14"/>
      <c r="TNF831" s="14"/>
      <c r="TNG831" s="14"/>
      <c r="TNH831" s="14"/>
      <c r="TNI831" s="14"/>
      <c r="TNJ831" s="14"/>
      <c r="TNK831" s="14"/>
      <c r="TNL831" s="14"/>
      <c r="TNM831" s="14"/>
      <c r="TNN831" s="14"/>
      <c r="TNO831" s="14"/>
      <c r="TNP831" s="14"/>
      <c r="TNQ831" s="14"/>
      <c r="TNR831" s="14"/>
      <c r="TNS831" s="14"/>
      <c r="TNT831" s="14"/>
      <c r="TNU831" s="14"/>
      <c r="TNV831" s="14"/>
      <c r="TNW831" s="14"/>
      <c r="TNX831" s="14"/>
      <c r="TNY831" s="14"/>
      <c r="TNZ831" s="14"/>
      <c r="TOA831" s="14"/>
      <c r="TOB831" s="14"/>
      <c r="TOC831" s="14"/>
      <c r="TOD831" s="14"/>
      <c r="TOE831" s="14"/>
      <c r="TOF831" s="14"/>
      <c r="TOG831" s="14"/>
      <c r="TOH831" s="14"/>
      <c r="TOI831" s="14"/>
      <c r="TOJ831" s="14"/>
      <c r="TOK831" s="14"/>
      <c r="TOL831" s="14"/>
      <c r="TOM831" s="14"/>
      <c r="TON831" s="14"/>
      <c r="TOO831" s="14"/>
      <c r="TOP831" s="14"/>
      <c r="TOQ831" s="14"/>
      <c r="TOR831" s="14"/>
      <c r="TOS831" s="14"/>
      <c r="TOT831" s="14"/>
      <c r="TOU831" s="14"/>
      <c r="TOV831" s="14"/>
      <c r="TOW831" s="14"/>
      <c r="TOX831" s="14"/>
      <c r="TOY831" s="14"/>
      <c r="TOZ831" s="14"/>
      <c r="TPA831" s="14"/>
      <c r="TPB831" s="14"/>
      <c r="TPC831" s="14"/>
      <c r="TPD831" s="14"/>
      <c r="TPE831" s="14"/>
      <c r="TPF831" s="14"/>
      <c r="TPG831" s="14"/>
      <c r="TPH831" s="14"/>
      <c r="TPI831" s="14"/>
      <c r="TPJ831" s="14"/>
      <c r="TPK831" s="14"/>
      <c r="TPL831" s="14"/>
      <c r="TPM831" s="14"/>
      <c r="TPN831" s="14"/>
      <c r="TPO831" s="14"/>
      <c r="TPP831" s="14"/>
      <c r="TPQ831" s="14"/>
      <c r="TPR831" s="14"/>
      <c r="TPS831" s="14"/>
      <c r="TPT831" s="14"/>
      <c r="TPU831" s="14"/>
      <c r="TPV831" s="14"/>
      <c r="TPW831" s="14"/>
      <c r="TPX831" s="14"/>
      <c r="TPY831" s="14"/>
      <c r="TPZ831" s="14"/>
      <c r="TQA831" s="14"/>
      <c r="TQB831" s="14"/>
      <c r="TQC831" s="14"/>
      <c r="TQD831" s="14"/>
      <c r="TQE831" s="14"/>
      <c r="TQF831" s="14"/>
      <c r="TQG831" s="14"/>
      <c r="TQH831" s="14"/>
      <c r="TQI831" s="14"/>
      <c r="TQJ831" s="14"/>
      <c r="TQK831" s="14"/>
      <c r="TQL831" s="14"/>
      <c r="TQM831" s="14"/>
      <c r="TQN831" s="14"/>
      <c r="TQO831" s="14"/>
      <c r="TQP831" s="14"/>
      <c r="TQQ831" s="14"/>
      <c r="TQR831" s="14"/>
      <c r="TQS831" s="14"/>
      <c r="TQT831" s="14"/>
      <c r="TQU831" s="14"/>
      <c r="TQV831" s="14"/>
      <c r="TQW831" s="14"/>
      <c r="TQX831" s="14"/>
      <c r="TQY831" s="14"/>
      <c r="TQZ831" s="14"/>
      <c r="TRA831" s="14"/>
      <c r="TRB831" s="14"/>
      <c r="TRC831" s="14"/>
      <c r="TRD831" s="14"/>
      <c r="TRE831" s="14"/>
      <c r="TRF831" s="14"/>
      <c r="TRG831" s="14"/>
      <c r="TRH831" s="14"/>
      <c r="TRI831" s="14"/>
      <c r="TRJ831" s="14"/>
      <c r="TRK831" s="14"/>
      <c r="TRL831" s="14"/>
      <c r="TRM831" s="14"/>
      <c r="TRN831" s="14"/>
      <c r="TRO831" s="14"/>
      <c r="TRP831" s="14"/>
      <c r="TRQ831" s="14"/>
      <c r="TRR831" s="14"/>
      <c r="TRS831" s="14"/>
      <c r="TRT831" s="14"/>
      <c r="TRU831" s="14"/>
      <c r="TRV831" s="14"/>
      <c r="TRW831" s="14"/>
      <c r="TRX831" s="14"/>
      <c r="TRY831" s="14"/>
      <c r="TRZ831" s="14"/>
      <c r="TSA831" s="14"/>
      <c r="TSB831" s="14"/>
      <c r="TSC831" s="14"/>
      <c r="TSD831" s="14"/>
      <c r="TSE831" s="14"/>
      <c r="TSF831" s="14"/>
      <c r="TSG831" s="14"/>
      <c r="TSH831" s="14"/>
      <c r="TSI831" s="14"/>
      <c r="TSJ831" s="14"/>
      <c r="TSK831" s="14"/>
      <c r="TSL831" s="14"/>
      <c r="TSM831" s="14"/>
      <c r="TSN831" s="14"/>
      <c r="TSO831" s="14"/>
      <c r="TSP831" s="14"/>
      <c r="TSQ831" s="14"/>
      <c r="TSR831" s="14"/>
      <c r="TSS831" s="14"/>
      <c r="TST831" s="14"/>
      <c r="TSU831" s="14"/>
      <c r="TSV831" s="14"/>
      <c r="TSW831" s="14"/>
      <c r="TSX831" s="14"/>
      <c r="TSY831" s="14"/>
      <c r="TSZ831" s="14"/>
      <c r="TTA831" s="14"/>
      <c r="TTB831" s="14"/>
      <c r="TTC831" s="14"/>
      <c r="TTD831" s="14"/>
      <c r="TTE831" s="14"/>
      <c r="TTF831" s="14"/>
      <c r="TTG831" s="14"/>
      <c r="TTH831" s="14"/>
      <c r="TTI831" s="14"/>
      <c r="TTJ831" s="14"/>
      <c r="TTK831" s="14"/>
      <c r="TTL831" s="14"/>
      <c r="TTM831" s="14"/>
      <c r="TTN831" s="14"/>
      <c r="TTO831" s="14"/>
      <c r="TTP831" s="14"/>
      <c r="TTQ831" s="14"/>
      <c r="TTR831" s="14"/>
      <c r="TTS831" s="14"/>
      <c r="TTT831" s="14"/>
      <c r="TTU831" s="14"/>
      <c r="TTV831" s="14"/>
      <c r="TTW831" s="14"/>
      <c r="TTX831" s="14"/>
      <c r="TTY831" s="14"/>
      <c r="TTZ831" s="14"/>
      <c r="TUA831" s="14"/>
      <c r="TUB831" s="14"/>
      <c r="TUC831" s="14"/>
      <c r="TUD831" s="14"/>
      <c r="TUE831" s="14"/>
      <c r="TUF831" s="14"/>
      <c r="TUG831" s="14"/>
      <c r="TUH831" s="14"/>
      <c r="TUI831" s="14"/>
      <c r="TUJ831" s="14"/>
      <c r="TUK831" s="14"/>
      <c r="TUL831" s="14"/>
      <c r="TUM831" s="14"/>
      <c r="TUN831" s="14"/>
      <c r="TUO831" s="14"/>
      <c r="TUP831" s="14"/>
      <c r="TUQ831" s="14"/>
      <c r="TUR831" s="14"/>
      <c r="TUS831" s="14"/>
      <c r="TUT831" s="14"/>
      <c r="TUU831" s="14"/>
      <c r="TUV831" s="14"/>
      <c r="TUW831" s="14"/>
      <c r="TUX831" s="14"/>
      <c r="TUY831" s="14"/>
      <c r="TUZ831" s="14"/>
      <c r="TVA831" s="14"/>
      <c r="TVB831" s="14"/>
      <c r="TVC831" s="14"/>
      <c r="TVD831" s="14"/>
      <c r="TVE831" s="14"/>
      <c r="TVF831" s="14"/>
      <c r="TVG831" s="14"/>
      <c r="TVH831" s="14"/>
      <c r="TVI831" s="14"/>
      <c r="TVJ831" s="14"/>
      <c r="TVK831" s="14"/>
      <c r="TVL831" s="14"/>
      <c r="TVM831" s="14"/>
      <c r="TVN831" s="14"/>
      <c r="TVO831" s="14"/>
      <c r="TVP831" s="14"/>
      <c r="TVQ831" s="14"/>
      <c r="TVR831" s="14"/>
      <c r="TVS831" s="14"/>
      <c r="TVT831" s="14"/>
      <c r="TVU831" s="14"/>
      <c r="TVV831" s="14"/>
      <c r="TVW831" s="14"/>
      <c r="TVX831" s="14"/>
      <c r="TVY831" s="14"/>
      <c r="TVZ831" s="14"/>
      <c r="TWA831" s="14"/>
      <c r="TWB831" s="14"/>
      <c r="TWC831" s="14"/>
      <c r="TWD831" s="14"/>
      <c r="TWE831" s="14"/>
      <c r="TWF831" s="14"/>
      <c r="TWG831" s="14"/>
      <c r="TWH831" s="14"/>
      <c r="TWI831" s="14"/>
      <c r="TWJ831" s="14"/>
      <c r="TWK831" s="14"/>
      <c r="TWL831" s="14"/>
      <c r="TWM831" s="14"/>
      <c r="TWN831" s="14"/>
      <c r="TWO831" s="14"/>
      <c r="TWP831" s="14"/>
      <c r="TWQ831" s="14"/>
      <c r="TWR831" s="14"/>
      <c r="TWS831" s="14"/>
      <c r="TWT831" s="14"/>
      <c r="TWU831" s="14"/>
      <c r="TWV831" s="14"/>
      <c r="TWW831" s="14"/>
      <c r="TWX831" s="14"/>
      <c r="TWY831" s="14"/>
      <c r="TWZ831" s="14"/>
      <c r="TXA831" s="14"/>
      <c r="TXB831" s="14"/>
      <c r="TXC831" s="14"/>
      <c r="TXD831" s="14"/>
      <c r="TXE831" s="14"/>
      <c r="TXF831" s="14"/>
      <c r="TXG831" s="14"/>
      <c r="TXH831" s="14"/>
      <c r="TXI831" s="14"/>
      <c r="TXJ831" s="14"/>
      <c r="TXK831" s="14"/>
      <c r="TXL831" s="14"/>
      <c r="TXM831" s="14"/>
      <c r="TXN831" s="14"/>
      <c r="TXO831" s="14"/>
      <c r="TXP831" s="14"/>
      <c r="TXQ831" s="14"/>
      <c r="TXR831" s="14"/>
      <c r="TXS831" s="14"/>
      <c r="TXT831" s="14"/>
      <c r="TXU831" s="14"/>
      <c r="TXV831" s="14"/>
      <c r="TXW831" s="14"/>
      <c r="TXX831" s="14"/>
      <c r="TXY831" s="14"/>
      <c r="TXZ831" s="14"/>
      <c r="TYA831" s="14"/>
      <c r="TYB831" s="14"/>
      <c r="TYC831" s="14"/>
      <c r="TYD831" s="14"/>
      <c r="TYE831" s="14"/>
      <c r="TYF831" s="14"/>
      <c r="TYG831" s="14"/>
      <c r="TYH831" s="14"/>
      <c r="TYI831" s="14"/>
      <c r="TYJ831" s="14"/>
      <c r="TYK831" s="14"/>
      <c r="TYL831" s="14"/>
      <c r="TYM831" s="14"/>
      <c r="TYN831" s="14"/>
      <c r="TYO831" s="14"/>
      <c r="TYP831" s="14"/>
      <c r="TYQ831" s="14"/>
      <c r="TYR831" s="14"/>
      <c r="TYS831" s="14"/>
      <c r="TYT831" s="14"/>
      <c r="TYU831" s="14"/>
      <c r="TYV831" s="14"/>
      <c r="TYW831" s="14"/>
      <c r="TYX831" s="14"/>
      <c r="TYY831" s="14"/>
      <c r="TYZ831" s="14"/>
      <c r="TZA831" s="14"/>
      <c r="TZB831" s="14"/>
      <c r="TZC831" s="14"/>
      <c r="TZD831" s="14"/>
      <c r="TZE831" s="14"/>
      <c r="TZF831" s="14"/>
      <c r="TZG831" s="14"/>
      <c r="TZH831" s="14"/>
      <c r="TZI831" s="14"/>
      <c r="TZJ831" s="14"/>
      <c r="TZK831" s="14"/>
      <c r="TZL831" s="14"/>
      <c r="TZM831" s="14"/>
      <c r="TZN831" s="14"/>
      <c r="TZO831" s="14"/>
      <c r="TZP831" s="14"/>
      <c r="TZQ831" s="14"/>
      <c r="TZR831" s="14"/>
      <c r="TZS831" s="14"/>
      <c r="TZT831" s="14"/>
      <c r="TZU831" s="14"/>
      <c r="TZV831" s="14"/>
      <c r="TZW831" s="14"/>
      <c r="TZX831" s="14"/>
      <c r="TZY831" s="14"/>
      <c r="TZZ831" s="14"/>
      <c r="UAA831" s="14"/>
      <c r="UAB831" s="14"/>
      <c r="UAC831" s="14"/>
      <c r="UAD831" s="14"/>
      <c r="UAE831" s="14"/>
      <c r="UAF831" s="14"/>
      <c r="UAG831" s="14"/>
      <c r="UAH831" s="14"/>
      <c r="UAI831" s="14"/>
      <c r="UAJ831" s="14"/>
      <c r="UAK831" s="14"/>
      <c r="UAL831" s="14"/>
      <c r="UAM831" s="14"/>
      <c r="UAN831" s="14"/>
      <c r="UAO831" s="14"/>
      <c r="UAP831" s="14"/>
      <c r="UAQ831" s="14"/>
      <c r="UAR831" s="14"/>
      <c r="UAS831" s="14"/>
      <c r="UAT831" s="14"/>
      <c r="UAU831" s="14"/>
      <c r="UAV831" s="14"/>
      <c r="UAW831" s="14"/>
      <c r="UAX831" s="14"/>
      <c r="UAY831" s="14"/>
      <c r="UAZ831" s="14"/>
      <c r="UBA831" s="14"/>
      <c r="UBB831" s="14"/>
      <c r="UBC831" s="14"/>
      <c r="UBD831" s="14"/>
      <c r="UBE831" s="14"/>
      <c r="UBF831" s="14"/>
      <c r="UBG831" s="14"/>
      <c r="UBH831" s="14"/>
      <c r="UBI831" s="14"/>
      <c r="UBJ831" s="14"/>
      <c r="UBK831" s="14"/>
      <c r="UBL831" s="14"/>
      <c r="UBM831" s="14"/>
      <c r="UBN831" s="14"/>
      <c r="UBO831" s="14"/>
      <c r="UBP831" s="14"/>
      <c r="UBQ831" s="14"/>
      <c r="UBR831" s="14"/>
      <c r="UBS831" s="14"/>
      <c r="UBT831" s="14"/>
      <c r="UBU831" s="14"/>
      <c r="UBV831" s="14"/>
      <c r="UBW831" s="14"/>
      <c r="UBX831" s="14"/>
      <c r="UBY831" s="14"/>
      <c r="UBZ831" s="14"/>
      <c r="UCA831" s="14"/>
      <c r="UCB831" s="14"/>
      <c r="UCC831" s="14"/>
      <c r="UCD831" s="14"/>
      <c r="UCE831" s="14"/>
      <c r="UCF831" s="14"/>
      <c r="UCG831" s="14"/>
      <c r="UCH831" s="14"/>
      <c r="UCI831" s="14"/>
      <c r="UCJ831" s="14"/>
      <c r="UCK831" s="14"/>
      <c r="UCL831" s="14"/>
      <c r="UCM831" s="14"/>
      <c r="UCN831" s="14"/>
      <c r="UCO831" s="14"/>
      <c r="UCP831" s="14"/>
      <c r="UCQ831" s="14"/>
      <c r="UCR831" s="14"/>
      <c r="UCS831" s="14"/>
      <c r="UCT831" s="14"/>
      <c r="UCU831" s="14"/>
      <c r="UCV831" s="14"/>
      <c r="UCW831" s="14"/>
      <c r="UCX831" s="14"/>
      <c r="UCY831" s="14"/>
      <c r="UCZ831" s="14"/>
      <c r="UDA831" s="14"/>
      <c r="UDB831" s="14"/>
      <c r="UDC831" s="14"/>
      <c r="UDD831" s="14"/>
      <c r="UDE831" s="14"/>
      <c r="UDF831" s="14"/>
      <c r="UDG831" s="14"/>
      <c r="UDH831" s="14"/>
      <c r="UDI831" s="14"/>
      <c r="UDJ831" s="14"/>
      <c r="UDK831" s="14"/>
      <c r="UDL831" s="14"/>
      <c r="UDM831" s="14"/>
      <c r="UDN831" s="14"/>
      <c r="UDO831" s="14"/>
      <c r="UDP831" s="14"/>
      <c r="UDQ831" s="14"/>
      <c r="UDR831" s="14"/>
      <c r="UDS831" s="14"/>
      <c r="UDT831" s="14"/>
      <c r="UDU831" s="14"/>
      <c r="UDV831" s="14"/>
      <c r="UDW831" s="14"/>
      <c r="UDX831" s="14"/>
      <c r="UDY831" s="14"/>
      <c r="UDZ831" s="14"/>
      <c r="UEA831" s="14"/>
      <c r="UEB831" s="14"/>
      <c r="UEC831" s="14"/>
      <c r="UED831" s="14"/>
      <c r="UEE831" s="14"/>
      <c r="UEF831" s="14"/>
      <c r="UEG831" s="14"/>
      <c r="UEH831" s="14"/>
      <c r="UEI831" s="14"/>
      <c r="UEJ831" s="14"/>
      <c r="UEK831" s="14"/>
      <c r="UEL831" s="14"/>
      <c r="UEM831" s="14"/>
      <c r="UEN831" s="14"/>
      <c r="UEO831" s="14"/>
      <c r="UEP831" s="14"/>
      <c r="UEQ831" s="14"/>
      <c r="UER831" s="14"/>
      <c r="UES831" s="14"/>
      <c r="UET831" s="14"/>
      <c r="UEU831" s="14"/>
      <c r="UEV831" s="14"/>
      <c r="UEW831" s="14"/>
      <c r="UEX831" s="14"/>
      <c r="UEY831" s="14"/>
      <c r="UEZ831" s="14"/>
      <c r="UFA831" s="14"/>
      <c r="UFB831" s="14"/>
      <c r="UFC831" s="14"/>
      <c r="UFD831" s="14"/>
      <c r="UFE831" s="14"/>
      <c r="UFF831" s="14"/>
      <c r="UFG831" s="14"/>
      <c r="UFH831" s="14"/>
      <c r="UFI831" s="14"/>
      <c r="UFJ831" s="14"/>
      <c r="UFK831" s="14"/>
      <c r="UFL831" s="14"/>
      <c r="UFM831" s="14"/>
      <c r="UFN831" s="14"/>
      <c r="UFO831" s="14"/>
      <c r="UFP831" s="14"/>
      <c r="UFQ831" s="14"/>
      <c r="UFR831" s="14"/>
      <c r="UFS831" s="14"/>
      <c r="UFT831" s="14"/>
      <c r="UFU831" s="14"/>
      <c r="UFV831" s="14"/>
      <c r="UFW831" s="14"/>
      <c r="UFX831" s="14"/>
      <c r="UFY831" s="14"/>
      <c r="UFZ831" s="14"/>
      <c r="UGA831" s="14"/>
      <c r="UGB831" s="14"/>
      <c r="UGC831" s="14"/>
      <c r="UGD831" s="14"/>
      <c r="UGE831" s="14"/>
      <c r="UGF831" s="14"/>
      <c r="UGG831" s="14"/>
      <c r="UGH831" s="14"/>
      <c r="UGI831" s="14"/>
      <c r="UGJ831" s="14"/>
      <c r="UGK831" s="14"/>
      <c r="UGL831" s="14"/>
      <c r="UGM831" s="14"/>
      <c r="UGN831" s="14"/>
      <c r="UGO831" s="14"/>
      <c r="UGP831" s="14"/>
      <c r="UGQ831" s="14"/>
      <c r="UGR831" s="14"/>
      <c r="UGS831" s="14"/>
      <c r="UGT831" s="14"/>
      <c r="UGU831" s="14"/>
      <c r="UGV831" s="14"/>
      <c r="UGW831" s="14"/>
      <c r="UGX831" s="14"/>
      <c r="UGY831" s="14"/>
      <c r="UGZ831" s="14"/>
      <c r="UHA831" s="14"/>
      <c r="UHB831" s="14"/>
      <c r="UHC831" s="14"/>
      <c r="UHD831" s="14"/>
      <c r="UHE831" s="14"/>
      <c r="UHF831" s="14"/>
      <c r="UHG831" s="14"/>
      <c r="UHH831" s="14"/>
      <c r="UHI831" s="14"/>
      <c r="UHJ831" s="14"/>
      <c r="UHK831" s="14"/>
      <c r="UHL831" s="14"/>
      <c r="UHM831" s="14"/>
      <c r="UHN831" s="14"/>
      <c r="UHO831" s="14"/>
      <c r="UHP831" s="14"/>
      <c r="UHQ831" s="14"/>
      <c r="UHR831" s="14"/>
      <c r="UHS831" s="14"/>
      <c r="UHT831" s="14"/>
      <c r="UHU831" s="14"/>
      <c r="UHV831" s="14"/>
      <c r="UHW831" s="14"/>
      <c r="UHX831" s="14"/>
      <c r="UHY831" s="14"/>
      <c r="UHZ831" s="14"/>
      <c r="UIA831" s="14"/>
      <c r="UIB831" s="14"/>
      <c r="UIC831" s="14"/>
      <c r="UID831" s="14"/>
      <c r="UIE831" s="14"/>
      <c r="UIF831" s="14"/>
      <c r="UIG831" s="14"/>
      <c r="UIH831" s="14"/>
      <c r="UII831" s="14"/>
      <c r="UIJ831" s="14"/>
      <c r="UIK831" s="14"/>
      <c r="UIL831" s="14"/>
      <c r="UIM831" s="14"/>
      <c r="UIN831" s="14"/>
      <c r="UIO831" s="14"/>
      <c r="UIP831" s="14"/>
      <c r="UIQ831" s="14"/>
      <c r="UIR831" s="14"/>
      <c r="UIS831" s="14"/>
      <c r="UIT831" s="14"/>
      <c r="UIU831" s="14"/>
      <c r="UIV831" s="14"/>
      <c r="UIW831" s="14"/>
      <c r="UIX831" s="14"/>
      <c r="UIY831" s="14"/>
      <c r="UIZ831" s="14"/>
      <c r="UJA831" s="14"/>
      <c r="UJB831" s="14"/>
      <c r="UJC831" s="14"/>
      <c r="UJD831" s="14"/>
      <c r="UJE831" s="14"/>
      <c r="UJF831" s="14"/>
      <c r="UJG831" s="14"/>
      <c r="UJH831" s="14"/>
      <c r="UJI831" s="14"/>
      <c r="UJJ831" s="14"/>
      <c r="UJK831" s="14"/>
      <c r="UJL831" s="14"/>
      <c r="UJM831" s="14"/>
      <c r="UJN831" s="14"/>
      <c r="UJO831" s="14"/>
      <c r="UJP831" s="14"/>
      <c r="UJQ831" s="14"/>
      <c r="UJR831" s="14"/>
      <c r="UJS831" s="14"/>
      <c r="UJT831" s="14"/>
      <c r="UJU831" s="14"/>
      <c r="UJV831" s="14"/>
      <c r="UJW831" s="14"/>
      <c r="UJX831" s="14"/>
      <c r="UJY831" s="14"/>
      <c r="UJZ831" s="14"/>
      <c r="UKA831" s="14"/>
      <c r="UKB831" s="14"/>
      <c r="UKC831" s="14"/>
      <c r="UKD831" s="14"/>
      <c r="UKE831" s="14"/>
      <c r="UKF831" s="14"/>
      <c r="UKG831" s="14"/>
      <c r="UKH831" s="14"/>
      <c r="UKI831" s="14"/>
      <c r="UKJ831" s="14"/>
      <c r="UKK831" s="14"/>
      <c r="UKL831" s="14"/>
      <c r="UKM831" s="14"/>
      <c r="UKN831" s="14"/>
      <c r="UKO831" s="14"/>
      <c r="UKP831" s="14"/>
      <c r="UKQ831" s="14"/>
      <c r="UKR831" s="14"/>
      <c r="UKS831" s="14"/>
      <c r="UKT831" s="14"/>
      <c r="UKU831" s="14"/>
      <c r="UKV831" s="14"/>
      <c r="UKW831" s="14"/>
      <c r="UKX831" s="14"/>
      <c r="UKY831" s="14"/>
      <c r="UKZ831" s="14"/>
      <c r="ULA831" s="14"/>
      <c r="ULB831" s="14"/>
      <c r="ULC831" s="14"/>
      <c r="ULD831" s="14"/>
      <c r="ULE831" s="14"/>
      <c r="ULF831" s="14"/>
      <c r="ULG831" s="14"/>
      <c r="ULH831" s="14"/>
      <c r="ULI831" s="14"/>
      <c r="ULJ831" s="14"/>
      <c r="ULK831" s="14"/>
      <c r="ULL831" s="14"/>
      <c r="ULM831" s="14"/>
      <c r="ULN831" s="14"/>
      <c r="ULO831" s="14"/>
      <c r="ULP831" s="14"/>
      <c r="ULQ831" s="14"/>
      <c r="ULR831" s="14"/>
      <c r="ULS831" s="14"/>
      <c r="ULT831" s="14"/>
      <c r="ULU831" s="14"/>
      <c r="ULV831" s="14"/>
      <c r="ULW831" s="14"/>
      <c r="ULX831" s="14"/>
      <c r="ULY831" s="14"/>
      <c r="ULZ831" s="14"/>
      <c r="UMA831" s="14"/>
      <c r="UMB831" s="14"/>
      <c r="UMC831" s="14"/>
      <c r="UMD831" s="14"/>
      <c r="UME831" s="14"/>
      <c r="UMF831" s="14"/>
      <c r="UMG831" s="14"/>
      <c r="UMH831" s="14"/>
      <c r="UMI831" s="14"/>
      <c r="UMJ831" s="14"/>
      <c r="UMK831" s="14"/>
      <c r="UML831" s="14"/>
      <c r="UMM831" s="14"/>
      <c r="UMN831" s="14"/>
      <c r="UMO831" s="14"/>
      <c r="UMP831" s="14"/>
      <c r="UMQ831" s="14"/>
      <c r="UMR831" s="14"/>
      <c r="UMS831" s="14"/>
      <c r="UMT831" s="14"/>
      <c r="UMU831" s="14"/>
      <c r="UMV831" s="14"/>
      <c r="UMW831" s="14"/>
      <c r="UMX831" s="14"/>
      <c r="UMY831" s="14"/>
      <c r="UMZ831" s="14"/>
      <c r="UNA831" s="14"/>
      <c r="UNB831" s="14"/>
      <c r="UNC831" s="14"/>
      <c r="UND831" s="14"/>
      <c r="UNE831" s="14"/>
      <c r="UNF831" s="14"/>
      <c r="UNG831" s="14"/>
      <c r="UNH831" s="14"/>
      <c r="UNI831" s="14"/>
      <c r="UNJ831" s="14"/>
      <c r="UNK831" s="14"/>
      <c r="UNL831" s="14"/>
      <c r="UNM831" s="14"/>
      <c r="UNN831" s="14"/>
      <c r="UNO831" s="14"/>
      <c r="UNP831" s="14"/>
      <c r="UNQ831" s="14"/>
      <c r="UNR831" s="14"/>
      <c r="UNS831" s="14"/>
      <c r="UNT831" s="14"/>
      <c r="UNU831" s="14"/>
      <c r="UNV831" s="14"/>
      <c r="UNW831" s="14"/>
      <c r="UNX831" s="14"/>
      <c r="UNY831" s="14"/>
      <c r="UNZ831" s="14"/>
      <c r="UOA831" s="14"/>
      <c r="UOB831" s="14"/>
      <c r="UOC831" s="14"/>
      <c r="UOD831" s="14"/>
      <c r="UOE831" s="14"/>
      <c r="UOF831" s="14"/>
      <c r="UOG831" s="14"/>
      <c r="UOH831" s="14"/>
      <c r="UOI831" s="14"/>
      <c r="UOJ831" s="14"/>
      <c r="UOK831" s="14"/>
      <c r="UOL831" s="14"/>
      <c r="UOM831" s="14"/>
      <c r="UON831" s="14"/>
      <c r="UOO831" s="14"/>
      <c r="UOP831" s="14"/>
      <c r="UOQ831" s="14"/>
      <c r="UOR831" s="14"/>
      <c r="UOS831" s="14"/>
      <c r="UOT831" s="14"/>
      <c r="UOU831" s="14"/>
      <c r="UOV831" s="14"/>
      <c r="UOW831" s="14"/>
      <c r="UOX831" s="14"/>
      <c r="UOY831" s="14"/>
      <c r="UOZ831" s="14"/>
      <c r="UPA831" s="14"/>
      <c r="UPB831" s="14"/>
      <c r="UPC831" s="14"/>
      <c r="UPD831" s="14"/>
      <c r="UPE831" s="14"/>
      <c r="UPF831" s="14"/>
      <c r="UPG831" s="14"/>
      <c r="UPH831" s="14"/>
      <c r="UPI831" s="14"/>
      <c r="UPJ831" s="14"/>
      <c r="UPK831" s="14"/>
      <c r="UPL831" s="14"/>
      <c r="UPM831" s="14"/>
      <c r="UPN831" s="14"/>
      <c r="UPO831" s="14"/>
      <c r="UPP831" s="14"/>
      <c r="UPQ831" s="14"/>
      <c r="UPR831" s="14"/>
      <c r="UPS831" s="14"/>
      <c r="UPT831" s="14"/>
      <c r="UPU831" s="14"/>
      <c r="UPV831" s="14"/>
      <c r="UPW831" s="14"/>
      <c r="UPX831" s="14"/>
      <c r="UPY831" s="14"/>
      <c r="UPZ831" s="14"/>
      <c r="UQA831" s="14"/>
      <c r="UQB831" s="14"/>
      <c r="UQC831" s="14"/>
      <c r="UQD831" s="14"/>
      <c r="UQE831" s="14"/>
      <c r="UQF831" s="14"/>
      <c r="UQG831" s="14"/>
      <c r="UQH831" s="14"/>
      <c r="UQI831" s="14"/>
      <c r="UQJ831" s="14"/>
      <c r="UQK831" s="14"/>
      <c r="UQL831" s="14"/>
      <c r="UQM831" s="14"/>
      <c r="UQN831" s="14"/>
      <c r="UQO831" s="14"/>
      <c r="UQP831" s="14"/>
      <c r="UQQ831" s="14"/>
      <c r="UQR831" s="14"/>
      <c r="UQS831" s="14"/>
      <c r="UQT831" s="14"/>
      <c r="UQU831" s="14"/>
      <c r="UQV831" s="14"/>
      <c r="UQW831" s="14"/>
      <c r="UQX831" s="14"/>
      <c r="UQY831" s="14"/>
      <c r="UQZ831" s="14"/>
      <c r="URA831" s="14"/>
      <c r="URB831" s="14"/>
      <c r="URC831" s="14"/>
      <c r="URD831" s="14"/>
      <c r="URE831" s="14"/>
      <c r="URF831" s="14"/>
      <c r="URG831" s="14"/>
      <c r="URH831" s="14"/>
      <c r="URI831" s="14"/>
      <c r="URJ831" s="14"/>
      <c r="URK831" s="14"/>
      <c r="URL831" s="14"/>
      <c r="URM831" s="14"/>
      <c r="URN831" s="14"/>
      <c r="URO831" s="14"/>
      <c r="URP831" s="14"/>
      <c r="URQ831" s="14"/>
      <c r="URR831" s="14"/>
      <c r="URS831" s="14"/>
      <c r="URT831" s="14"/>
      <c r="URU831" s="14"/>
      <c r="URV831" s="14"/>
      <c r="URW831" s="14"/>
      <c r="URX831" s="14"/>
      <c r="URY831" s="14"/>
      <c r="URZ831" s="14"/>
      <c r="USA831" s="14"/>
      <c r="USB831" s="14"/>
      <c r="USC831" s="14"/>
      <c r="USD831" s="14"/>
      <c r="USE831" s="14"/>
      <c r="USF831" s="14"/>
      <c r="USG831" s="14"/>
      <c r="USH831" s="14"/>
      <c r="USI831" s="14"/>
      <c r="USJ831" s="14"/>
      <c r="USK831" s="14"/>
      <c r="USL831" s="14"/>
      <c r="USM831" s="14"/>
      <c r="USN831" s="14"/>
      <c r="USO831" s="14"/>
      <c r="USP831" s="14"/>
      <c r="USQ831" s="14"/>
      <c r="USR831" s="14"/>
      <c r="USS831" s="14"/>
      <c r="UST831" s="14"/>
      <c r="USU831" s="14"/>
      <c r="USV831" s="14"/>
      <c r="USW831" s="14"/>
      <c r="USX831" s="14"/>
      <c r="USY831" s="14"/>
      <c r="USZ831" s="14"/>
      <c r="UTA831" s="14"/>
      <c r="UTB831" s="14"/>
      <c r="UTC831" s="14"/>
      <c r="UTD831" s="14"/>
      <c r="UTE831" s="14"/>
      <c r="UTF831" s="14"/>
      <c r="UTG831" s="14"/>
      <c r="UTH831" s="14"/>
      <c r="UTI831" s="14"/>
      <c r="UTJ831" s="14"/>
      <c r="UTK831" s="14"/>
      <c r="UTL831" s="14"/>
      <c r="UTM831" s="14"/>
      <c r="UTN831" s="14"/>
      <c r="UTO831" s="14"/>
      <c r="UTP831" s="14"/>
      <c r="UTQ831" s="14"/>
      <c r="UTR831" s="14"/>
      <c r="UTS831" s="14"/>
      <c r="UTT831" s="14"/>
      <c r="UTU831" s="14"/>
      <c r="UTV831" s="14"/>
      <c r="UTW831" s="14"/>
      <c r="UTX831" s="14"/>
      <c r="UTY831" s="14"/>
      <c r="UTZ831" s="14"/>
      <c r="UUA831" s="14"/>
      <c r="UUB831" s="14"/>
      <c r="UUC831" s="14"/>
      <c r="UUD831" s="14"/>
      <c r="UUE831" s="14"/>
      <c r="UUF831" s="14"/>
      <c r="UUG831" s="14"/>
      <c r="UUH831" s="14"/>
      <c r="UUI831" s="14"/>
      <c r="UUJ831" s="14"/>
      <c r="UUK831" s="14"/>
      <c r="UUL831" s="14"/>
      <c r="UUM831" s="14"/>
      <c r="UUN831" s="14"/>
      <c r="UUO831" s="14"/>
      <c r="UUP831" s="14"/>
      <c r="UUQ831" s="14"/>
      <c r="UUR831" s="14"/>
      <c r="UUS831" s="14"/>
      <c r="UUT831" s="14"/>
      <c r="UUU831" s="14"/>
      <c r="UUV831" s="14"/>
      <c r="UUW831" s="14"/>
      <c r="UUX831" s="14"/>
      <c r="UUY831" s="14"/>
      <c r="UUZ831" s="14"/>
      <c r="UVA831" s="14"/>
      <c r="UVB831" s="14"/>
      <c r="UVC831" s="14"/>
      <c r="UVD831" s="14"/>
      <c r="UVE831" s="14"/>
      <c r="UVF831" s="14"/>
      <c r="UVG831" s="14"/>
      <c r="UVH831" s="14"/>
      <c r="UVI831" s="14"/>
      <c r="UVJ831" s="14"/>
      <c r="UVK831" s="14"/>
      <c r="UVL831" s="14"/>
      <c r="UVM831" s="14"/>
      <c r="UVN831" s="14"/>
      <c r="UVO831" s="14"/>
      <c r="UVP831" s="14"/>
      <c r="UVQ831" s="14"/>
      <c r="UVR831" s="14"/>
      <c r="UVS831" s="14"/>
      <c r="UVT831" s="14"/>
      <c r="UVU831" s="14"/>
      <c r="UVV831" s="14"/>
      <c r="UVW831" s="14"/>
      <c r="UVX831" s="14"/>
      <c r="UVY831" s="14"/>
      <c r="UVZ831" s="14"/>
      <c r="UWA831" s="14"/>
      <c r="UWB831" s="14"/>
      <c r="UWC831" s="14"/>
      <c r="UWD831" s="14"/>
      <c r="UWE831" s="14"/>
      <c r="UWF831" s="14"/>
      <c r="UWG831" s="14"/>
      <c r="UWH831" s="14"/>
      <c r="UWI831" s="14"/>
      <c r="UWJ831" s="14"/>
      <c r="UWK831" s="14"/>
      <c r="UWL831" s="14"/>
      <c r="UWM831" s="14"/>
      <c r="UWN831" s="14"/>
      <c r="UWO831" s="14"/>
      <c r="UWP831" s="14"/>
      <c r="UWQ831" s="14"/>
      <c r="UWR831" s="14"/>
      <c r="UWS831" s="14"/>
      <c r="UWT831" s="14"/>
      <c r="UWU831" s="14"/>
      <c r="UWV831" s="14"/>
      <c r="UWW831" s="14"/>
      <c r="UWX831" s="14"/>
      <c r="UWY831" s="14"/>
      <c r="UWZ831" s="14"/>
      <c r="UXA831" s="14"/>
      <c r="UXB831" s="14"/>
      <c r="UXC831" s="14"/>
      <c r="UXD831" s="14"/>
      <c r="UXE831" s="14"/>
      <c r="UXF831" s="14"/>
      <c r="UXG831" s="14"/>
      <c r="UXH831" s="14"/>
      <c r="UXI831" s="14"/>
      <c r="UXJ831" s="14"/>
      <c r="UXK831" s="14"/>
      <c r="UXL831" s="14"/>
      <c r="UXM831" s="14"/>
      <c r="UXN831" s="14"/>
      <c r="UXO831" s="14"/>
      <c r="UXP831" s="14"/>
      <c r="UXQ831" s="14"/>
      <c r="UXR831" s="14"/>
      <c r="UXS831" s="14"/>
      <c r="UXT831" s="14"/>
      <c r="UXU831" s="14"/>
      <c r="UXV831" s="14"/>
      <c r="UXW831" s="14"/>
      <c r="UXX831" s="14"/>
      <c r="UXY831" s="14"/>
      <c r="UXZ831" s="14"/>
      <c r="UYA831" s="14"/>
      <c r="UYB831" s="14"/>
      <c r="UYC831" s="14"/>
      <c r="UYD831" s="14"/>
      <c r="UYE831" s="14"/>
      <c r="UYF831" s="14"/>
      <c r="UYG831" s="14"/>
      <c r="UYH831" s="14"/>
      <c r="UYI831" s="14"/>
      <c r="UYJ831" s="14"/>
      <c r="UYK831" s="14"/>
      <c r="UYL831" s="14"/>
      <c r="UYM831" s="14"/>
      <c r="UYN831" s="14"/>
      <c r="UYO831" s="14"/>
      <c r="UYP831" s="14"/>
      <c r="UYQ831" s="14"/>
      <c r="UYR831" s="14"/>
      <c r="UYS831" s="14"/>
      <c r="UYT831" s="14"/>
      <c r="UYU831" s="14"/>
      <c r="UYV831" s="14"/>
      <c r="UYW831" s="14"/>
      <c r="UYX831" s="14"/>
      <c r="UYY831" s="14"/>
      <c r="UYZ831" s="14"/>
      <c r="UZA831" s="14"/>
      <c r="UZB831" s="14"/>
      <c r="UZC831" s="14"/>
      <c r="UZD831" s="14"/>
      <c r="UZE831" s="14"/>
      <c r="UZF831" s="14"/>
      <c r="UZG831" s="14"/>
      <c r="UZH831" s="14"/>
      <c r="UZI831" s="14"/>
      <c r="UZJ831" s="14"/>
      <c r="UZK831" s="14"/>
      <c r="UZL831" s="14"/>
      <c r="UZM831" s="14"/>
      <c r="UZN831" s="14"/>
      <c r="UZO831" s="14"/>
      <c r="UZP831" s="14"/>
      <c r="UZQ831" s="14"/>
      <c r="UZR831" s="14"/>
      <c r="UZS831" s="14"/>
      <c r="UZT831" s="14"/>
      <c r="UZU831" s="14"/>
      <c r="UZV831" s="14"/>
      <c r="UZW831" s="14"/>
      <c r="UZX831" s="14"/>
      <c r="UZY831" s="14"/>
      <c r="UZZ831" s="14"/>
      <c r="VAA831" s="14"/>
      <c r="VAB831" s="14"/>
      <c r="VAC831" s="14"/>
      <c r="VAD831" s="14"/>
      <c r="VAE831" s="14"/>
      <c r="VAF831" s="14"/>
      <c r="VAG831" s="14"/>
      <c r="VAH831" s="14"/>
      <c r="VAI831" s="14"/>
      <c r="VAJ831" s="14"/>
      <c r="VAK831" s="14"/>
      <c r="VAL831" s="14"/>
      <c r="VAM831" s="14"/>
      <c r="VAN831" s="14"/>
      <c r="VAO831" s="14"/>
      <c r="VAP831" s="14"/>
      <c r="VAQ831" s="14"/>
      <c r="VAR831" s="14"/>
      <c r="VAS831" s="14"/>
      <c r="VAT831" s="14"/>
      <c r="VAU831" s="14"/>
      <c r="VAV831" s="14"/>
      <c r="VAW831" s="14"/>
      <c r="VAX831" s="14"/>
      <c r="VAY831" s="14"/>
      <c r="VAZ831" s="14"/>
      <c r="VBA831" s="14"/>
      <c r="VBB831" s="14"/>
      <c r="VBC831" s="14"/>
      <c r="VBD831" s="14"/>
      <c r="VBE831" s="14"/>
      <c r="VBF831" s="14"/>
      <c r="VBG831" s="14"/>
      <c r="VBH831" s="14"/>
      <c r="VBI831" s="14"/>
      <c r="VBJ831" s="14"/>
      <c r="VBK831" s="14"/>
      <c r="VBL831" s="14"/>
      <c r="VBM831" s="14"/>
      <c r="VBN831" s="14"/>
      <c r="VBO831" s="14"/>
      <c r="VBP831" s="14"/>
      <c r="VBQ831" s="14"/>
      <c r="VBR831" s="14"/>
      <c r="VBS831" s="14"/>
      <c r="VBT831" s="14"/>
      <c r="VBU831" s="14"/>
      <c r="VBV831" s="14"/>
      <c r="VBW831" s="14"/>
      <c r="VBX831" s="14"/>
      <c r="VBY831" s="14"/>
      <c r="VBZ831" s="14"/>
      <c r="VCA831" s="14"/>
      <c r="VCB831" s="14"/>
      <c r="VCC831" s="14"/>
      <c r="VCD831" s="14"/>
      <c r="VCE831" s="14"/>
      <c r="VCF831" s="14"/>
      <c r="VCG831" s="14"/>
      <c r="VCH831" s="14"/>
      <c r="VCI831" s="14"/>
      <c r="VCJ831" s="14"/>
      <c r="VCK831" s="14"/>
      <c r="VCL831" s="14"/>
      <c r="VCM831" s="14"/>
      <c r="VCN831" s="14"/>
      <c r="VCO831" s="14"/>
      <c r="VCP831" s="14"/>
      <c r="VCQ831" s="14"/>
      <c r="VCR831" s="14"/>
      <c r="VCS831" s="14"/>
      <c r="VCT831" s="14"/>
      <c r="VCU831" s="14"/>
      <c r="VCV831" s="14"/>
      <c r="VCW831" s="14"/>
      <c r="VCX831" s="14"/>
      <c r="VCY831" s="14"/>
      <c r="VCZ831" s="14"/>
      <c r="VDA831" s="14"/>
      <c r="VDB831" s="14"/>
      <c r="VDC831" s="14"/>
      <c r="VDD831" s="14"/>
      <c r="VDE831" s="14"/>
      <c r="VDF831" s="14"/>
      <c r="VDG831" s="14"/>
      <c r="VDH831" s="14"/>
      <c r="VDI831" s="14"/>
      <c r="VDJ831" s="14"/>
      <c r="VDK831" s="14"/>
      <c r="VDL831" s="14"/>
      <c r="VDM831" s="14"/>
      <c r="VDN831" s="14"/>
      <c r="VDO831" s="14"/>
      <c r="VDP831" s="14"/>
      <c r="VDQ831" s="14"/>
      <c r="VDR831" s="14"/>
      <c r="VDS831" s="14"/>
      <c r="VDT831" s="14"/>
      <c r="VDU831" s="14"/>
      <c r="VDV831" s="14"/>
      <c r="VDW831" s="14"/>
      <c r="VDX831" s="14"/>
      <c r="VDY831" s="14"/>
      <c r="VDZ831" s="14"/>
      <c r="VEA831" s="14"/>
      <c r="VEB831" s="14"/>
      <c r="VEC831" s="14"/>
      <c r="VED831" s="14"/>
      <c r="VEE831" s="14"/>
      <c r="VEF831" s="14"/>
      <c r="VEG831" s="14"/>
      <c r="VEH831" s="14"/>
      <c r="VEI831" s="14"/>
      <c r="VEJ831" s="14"/>
      <c r="VEK831" s="14"/>
      <c r="VEL831" s="14"/>
      <c r="VEM831" s="14"/>
      <c r="VEN831" s="14"/>
      <c r="VEO831" s="14"/>
      <c r="VEP831" s="14"/>
      <c r="VEQ831" s="14"/>
      <c r="VER831" s="14"/>
      <c r="VES831" s="14"/>
      <c r="VET831" s="14"/>
      <c r="VEU831" s="14"/>
      <c r="VEV831" s="14"/>
      <c r="VEW831" s="14"/>
      <c r="VEX831" s="14"/>
      <c r="VEY831" s="14"/>
      <c r="VEZ831" s="14"/>
      <c r="VFA831" s="14"/>
      <c r="VFB831" s="14"/>
      <c r="VFC831" s="14"/>
      <c r="VFD831" s="14"/>
      <c r="VFE831" s="14"/>
      <c r="VFF831" s="14"/>
      <c r="VFG831" s="14"/>
      <c r="VFH831" s="14"/>
      <c r="VFI831" s="14"/>
      <c r="VFJ831" s="14"/>
      <c r="VFK831" s="14"/>
      <c r="VFL831" s="14"/>
      <c r="VFM831" s="14"/>
      <c r="VFN831" s="14"/>
      <c r="VFO831" s="14"/>
      <c r="VFP831" s="14"/>
      <c r="VFQ831" s="14"/>
      <c r="VFR831" s="14"/>
      <c r="VFS831" s="14"/>
      <c r="VFT831" s="14"/>
      <c r="VFU831" s="14"/>
      <c r="VFV831" s="14"/>
      <c r="VFW831" s="14"/>
      <c r="VFX831" s="14"/>
      <c r="VFY831" s="14"/>
      <c r="VFZ831" s="14"/>
      <c r="VGA831" s="14"/>
      <c r="VGB831" s="14"/>
      <c r="VGC831" s="14"/>
      <c r="VGD831" s="14"/>
      <c r="VGE831" s="14"/>
      <c r="VGF831" s="14"/>
      <c r="VGG831" s="14"/>
      <c r="VGH831" s="14"/>
      <c r="VGI831" s="14"/>
      <c r="VGJ831" s="14"/>
      <c r="VGK831" s="14"/>
      <c r="VGL831" s="14"/>
      <c r="VGM831" s="14"/>
      <c r="VGN831" s="14"/>
      <c r="VGO831" s="14"/>
      <c r="VGP831" s="14"/>
      <c r="VGQ831" s="14"/>
      <c r="VGR831" s="14"/>
      <c r="VGS831" s="14"/>
      <c r="VGT831" s="14"/>
      <c r="VGU831" s="14"/>
      <c r="VGV831" s="14"/>
      <c r="VGW831" s="14"/>
      <c r="VGX831" s="14"/>
      <c r="VGY831" s="14"/>
      <c r="VGZ831" s="14"/>
      <c r="VHA831" s="14"/>
      <c r="VHB831" s="14"/>
      <c r="VHC831" s="14"/>
      <c r="VHD831" s="14"/>
      <c r="VHE831" s="14"/>
      <c r="VHF831" s="14"/>
      <c r="VHG831" s="14"/>
      <c r="VHH831" s="14"/>
      <c r="VHI831" s="14"/>
      <c r="VHJ831" s="14"/>
      <c r="VHK831" s="14"/>
      <c r="VHL831" s="14"/>
      <c r="VHM831" s="14"/>
      <c r="VHN831" s="14"/>
      <c r="VHO831" s="14"/>
      <c r="VHP831" s="14"/>
      <c r="VHQ831" s="14"/>
      <c r="VHR831" s="14"/>
      <c r="VHS831" s="14"/>
      <c r="VHT831" s="14"/>
      <c r="VHU831" s="14"/>
      <c r="VHV831" s="14"/>
      <c r="VHW831" s="14"/>
      <c r="VHX831" s="14"/>
      <c r="VHY831" s="14"/>
      <c r="VHZ831" s="14"/>
      <c r="VIA831" s="14"/>
      <c r="VIB831" s="14"/>
      <c r="VIC831" s="14"/>
      <c r="VID831" s="14"/>
      <c r="VIE831" s="14"/>
      <c r="VIF831" s="14"/>
      <c r="VIG831" s="14"/>
      <c r="VIH831" s="14"/>
      <c r="VII831" s="14"/>
      <c r="VIJ831" s="14"/>
      <c r="VIK831" s="14"/>
      <c r="VIL831" s="14"/>
      <c r="VIM831" s="14"/>
      <c r="VIN831" s="14"/>
      <c r="VIO831" s="14"/>
      <c r="VIP831" s="14"/>
      <c r="VIQ831" s="14"/>
      <c r="VIR831" s="14"/>
      <c r="VIS831" s="14"/>
      <c r="VIT831" s="14"/>
      <c r="VIU831" s="14"/>
      <c r="VIV831" s="14"/>
      <c r="VIW831" s="14"/>
      <c r="VIX831" s="14"/>
      <c r="VIY831" s="14"/>
      <c r="VIZ831" s="14"/>
      <c r="VJA831" s="14"/>
      <c r="VJB831" s="14"/>
      <c r="VJC831" s="14"/>
      <c r="VJD831" s="14"/>
      <c r="VJE831" s="14"/>
      <c r="VJF831" s="14"/>
      <c r="VJG831" s="14"/>
      <c r="VJH831" s="14"/>
      <c r="VJI831" s="14"/>
      <c r="VJJ831" s="14"/>
      <c r="VJK831" s="14"/>
      <c r="VJL831" s="14"/>
      <c r="VJM831" s="14"/>
      <c r="VJN831" s="14"/>
      <c r="VJO831" s="14"/>
      <c r="VJP831" s="14"/>
      <c r="VJQ831" s="14"/>
      <c r="VJR831" s="14"/>
      <c r="VJS831" s="14"/>
      <c r="VJT831" s="14"/>
      <c r="VJU831" s="14"/>
      <c r="VJV831" s="14"/>
      <c r="VJW831" s="14"/>
      <c r="VJX831" s="14"/>
      <c r="VJY831" s="14"/>
      <c r="VJZ831" s="14"/>
      <c r="VKA831" s="14"/>
      <c r="VKB831" s="14"/>
      <c r="VKC831" s="14"/>
      <c r="VKD831" s="14"/>
      <c r="VKE831" s="14"/>
      <c r="VKF831" s="14"/>
      <c r="VKG831" s="14"/>
      <c r="VKH831" s="14"/>
      <c r="VKI831" s="14"/>
      <c r="VKJ831" s="14"/>
      <c r="VKK831" s="14"/>
      <c r="VKL831" s="14"/>
      <c r="VKM831" s="14"/>
      <c r="VKN831" s="14"/>
      <c r="VKO831" s="14"/>
      <c r="VKP831" s="14"/>
      <c r="VKQ831" s="14"/>
      <c r="VKR831" s="14"/>
      <c r="VKS831" s="14"/>
      <c r="VKT831" s="14"/>
      <c r="VKU831" s="14"/>
      <c r="VKV831" s="14"/>
      <c r="VKW831" s="14"/>
      <c r="VKX831" s="14"/>
      <c r="VKY831" s="14"/>
      <c r="VKZ831" s="14"/>
      <c r="VLA831" s="14"/>
      <c r="VLB831" s="14"/>
      <c r="VLC831" s="14"/>
      <c r="VLD831" s="14"/>
      <c r="VLE831" s="14"/>
      <c r="VLF831" s="14"/>
      <c r="VLG831" s="14"/>
      <c r="VLH831" s="14"/>
      <c r="VLI831" s="14"/>
      <c r="VLJ831" s="14"/>
      <c r="VLK831" s="14"/>
      <c r="VLL831" s="14"/>
      <c r="VLM831" s="14"/>
      <c r="VLN831" s="14"/>
      <c r="VLO831" s="14"/>
      <c r="VLP831" s="14"/>
      <c r="VLQ831" s="14"/>
      <c r="VLR831" s="14"/>
      <c r="VLS831" s="14"/>
      <c r="VLT831" s="14"/>
      <c r="VLU831" s="14"/>
      <c r="VLV831" s="14"/>
      <c r="VLW831" s="14"/>
      <c r="VLX831" s="14"/>
      <c r="VLY831" s="14"/>
      <c r="VLZ831" s="14"/>
      <c r="VMA831" s="14"/>
      <c r="VMB831" s="14"/>
      <c r="VMC831" s="14"/>
      <c r="VMD831" s="14"/>
      <c r="VME831" s="14"/>
      <c r="VMF831" s="14"/>
      <c r="VMG831" s="14"/>
      <c r="VMH831" s="14"/>
      <c r="VMI831" s="14"/>
      <c r="VMJ831" s="14"/>
      <c r="VMK831" s="14"/>
      <c r="VML831" s="14"/>
      <c r="VMM831" s="14"/>
      <c r="VMN831" s="14"/>
      <c r="VMO831" s="14"/>
      <c r="VMP831" s="14"/>
      <c r="VMQ831" s="14"/>
      <c r="VMR831" s="14"/>
      <c r="VMS831" s="14"/>
      <c r="VMT831" s="14"/>
      <c r="VMU831" s="14"/>
      <c r="VMV831" s="14"/>
      <c r="VMW831" s="14"/>
      <c r="VMX831" s="14"/>
      <c r="VMY831" s="14"/>
      <c r="VMZ831" s="14"/>
      <c r="VNA831" s="14"/>
      <c r="VNB831" s="14"/>
      <c r="VNC831" s="14"/>
      <c r="VND831" s="14"/>
      <c r="VNE831" s="14"/>
      <c r="VNF831" s="14"/>
      <c r="VNG831" s="14"/>
      <c r="VNH831" s="14"/>
      <c r="VNI831" s="14"/>
      <c r="VNJ831" s="14"/>
      <c r="VNK831" s="14"/>
      <c r="VNL831" s="14"/>
      <c r="VNM831" s="14"/>
      <c r="VNN831" s="14"/>
      <c r="VNO831" s="14"/>
      <c r="VNP831" s="14"/>
      <c r="VNQ831" s="14"/>
      <c r="VNR831" s="14"/>
      <c r="VNS831" s="14"/>
      <c r="VNT831" s="14"/>
      <c r="VNU831" s="14"/>
      <c r="VNV831" s="14"/>
      <c r="VNW831" s="14"/>
      <c r="VNX831" s="14"/>
      <c r="VNY831" s="14"/>
      <c r="VNZ831" s="14"/>
      <c r="VOA831" s="14"/>
      <c r="VOB831" s="14"/>
      <c r="VOC831" s="14"/>
      <c r="VOD831" s="14"/>
      <c r="VOE831" s="14"/>
      <c r="VOF831" s="14"/>
      <c r="VOG831" s="14"/>
      <c r="VOH831" s="14"/>
      <c r="VOI831" s="14"/>
      <c r="VOJ831" s="14"/>
      <c r="VOK831" s="14"/>
      <c r="VOL831" s="14"/>
      <c r="VOM831" s="14"/>
      <c r="VON831" s="14"/>
      <c r="VOO831" s="14"/>
      <c r="VOP831" s="14"/>
      <c r="VOQ831" s="14"/>
      <c r="VOR831" s="14"/>
      <c r="VOS831" s="14"/>
      <c r="VOT831" s="14"/>
      <c r="VOU831" s="14"/>
      <c r="VOV831" s="14"/>
      <c r="VOW831" s="14"/>
      <c r="VOX831" s="14"/>
      <c r="VOY831" s="14"/>
      <c r="VOZ831" s="14"/>
      <c r="VPA831" s="14"/>
      <c r="VPB831" s="14"/>
      <c r="VPC831" s="14"/>
      <c r="VPD831" s="14"/>
      <c r="VPE831" s="14"/>
      <c r="VPF831" s="14"/>
      <c r="VPG831" s="14"/>
      <c r="VPH831" s="14"/>
      <c r="VPI831" s="14"/>
      <c r="VPJ831" s="14"/>
      <c r="VPK831" s="14"/>
      <c r="VPL831" s="14"/>
      <c r="VPM831" s="14"/>
      <c r="VPN831" s="14"/>
      <c r="VPO831" s="14"/>
      <c r="VPP831" s="14"/>
      <c r="VPQ831" s="14"/>
      <c r="VPR831" s="14"/>
      <c r="VPS831" s="14"/>
      <c r="VPT831" s="14"/>
      <c r="VPU831" s="14"/>
      <c r="VPV831" s="14"/>
      <c r="VPW831" s="14"/>
      <c r="VPX831" s="14"/>
      <c r="VPY831" s="14"/>
      <c r="VPZ831" s="14"/>
      <c r="VQA831" s="14"/>
      <c r="VQB831" s="14"/>
      <c r="VQC831" s="14"/>
      <c r="VQD831" s="14"/>
      <c r="VQE831" s="14"/>
      <c r="VQF831" s="14"/>
      <c r="VQG831" s="14"/>
      <c r="VQH831" s="14"/>
      <c r="VQI831" s="14"/>
      <c r="VQJ831" s="14"/>
      <c r="VQK831" s="14"/>
      <c r="VQL831" s="14"/>
      <c r="VQM831" s="14"/>
      <c r="VQN831" s="14"/>
      <c r="VQO831" s="14"/>
      <c r="VQP831" s="14"/>
      <c r="VQQ831" s="14"/>
      <c r="VQR831" s="14"/>
      <c r="VQS831" s="14"/>
      <c r="VQT831" s="14"/>
      <c r="VQU831" s="14"/>
      <c r="VQV831" s="14"/>
      <c r="VQW831" s="14"/>
      <c r="VQX831" s="14"/>
      <c r="VQY831" s="14"/>
      <c r="VQZ831" s="14"/>
      <c r="VRA831" s="14"/>
      <c r="VRB831" s="14"/>
      <c r="VRC831" s="14"/>
      <c r="VRD831" s="14"/>
      <c r="VRE831" s="14"/>
      <c r="VRF831" s="14"/>
      <c r="VRG831" s="14"/>
      <c r="VRH831" s="14"/>
      <c r="VRI831" s="14"/>
      <c r="VRJ831" s="14"/>
      <c r="VRK831" s="14"/>
      <c r="VRL831" s="14"/>
      <c r="VRM831" s="14"/>
      <c r="VRN831" s="14"/>
      <c r="VRO831" s="14"/>
      <c r="VRP831" s="14"/>
      <c r="VRQ831" s="14"/>
      <c r="VRR831" s="14"/>
      <c r="VRS831" s="14"/>
      <c r="VRT831" s="14"/>
      <c r="VRU831" s="14"/>
      <c r="VRV831" s="14"/>
      <c r="VRW831" s="14"/>
      <c r="VRX831" s="14"/>
      <c r="VRY831" s="14"/>
      <c r="VRZ831" s="14"/>
      <c r="VSA831" s="14"/>
      <c r="VSB831" s="14"/>
      <c r="VSC831" s="14"/>
      <c r="VSD831" s="14"/>
      <c r="VSE831" s="14"/>
      <c r="VSF831" s="14"/>
      <c r="VSG831" s="14"/>
      <c r="VSH831" s="14"/>
      <c r="VSI831" s="14"/>
      <c r="VSJ831" s="14"/>
      <c r="VSK831" s="14"/>
      <c r="VSL831" s="14"/>
      <c r="VSM831" s="14"/>
      <c r="VSN831" s="14"/>
      <c r="VSO831" s="14"/>
      <c r="VSP831" s="14"/>
      <c r="VSQ831" s="14"/>
      <c r="VSR831" s="14"/>
      <c r="VSS831" s="14"/>
      <c r="VST831" s="14"/>
      <c r="VSU831" s="14"/>
      <c r="VSV831" s="14"/>
      <c r="VSW831" s="14"/>
      <c r="VSX831" s="14"/>
      <c r="VSY831" s="14"/>
      <c r="VSZ831" s="14"/>
      <c r="VTA831" s="14"/>
      <c r="VTB831" s="14"/>
      <c r="VTC831" s="14"/>
      <c r="VTD831" s="14"/>
      <c r="VTE831" s="14"/>
      <c r="VTF831" s="14"/>
      <c r="VTG831" s="14"/>
      <c r="VTH831" s="14"/>
      <c r="VTI831" s="14"/>
      <c r="VTJ831" s="14"/>
      <c r="VTK831" s="14"/>
      <c r="VTL831" s="14"/>
      <c r="VTM831" s="14"/>
      <c r="VTN831" s="14"/>
      <c r="VTO831" s="14"/>
      <c r="VTP831" s="14"/>
      <c r="VTQ831" s="14"/>
      <c r="VTR831" s="14"/>
      <c r="VTS831" s="14"/>
      <c r="VTT831" s="14"/>
      <c r="VTU831" s="14"/>
      <c r="VTV831" s="14"/>
      <c r="VTW831" s="14"/>
      <c r="VTX831" s="14"/>
      <c r="VTY831" s="14"/>
      <c r="VTZ831" s="14"/>
      <c r="VUA831" s="14"/>
      <c r="VUB831" s="14"/>
      <c r="VUC831" s="14"/>
      <c r="VUD831" s="14"/>
      <c r="VUE831" s="14"/>
      <c r="VUF831" s="14"/>
      <c r="VUG831" s="14"/>
      <c r="VUH831" s="14"/>
      <c r="VUI831" s="14"/>
      <c r="VUJ831" s="14"/>
      <c r="VUK831" s="14"/>
      <c r="VUL831" s="14"/>
      <c r="VUM831" s="14"/>
      <c r="VUN831" s="14"/>
      <c r="VUO831" s="14"/>
      <c r="VUP831" s="14"/>
      <c r="VUQ831" s="14"/>
      <c r="VUR831" s="14"/>
      <c r="VUS831" s="14"/>
      <c r="VUT831" s="14"/>
      <c r="VUU831" s="14"/>
      <c r="VUV831" s="14"/>
      <c r="VUW831" s="14"/>
      <c r="VUX831" s="14"/>
      <c r="VUY831" s="14"/>
      <c r="VUZ831" s="14"/>
      <c r="VVA831" s="14"/>
      <c r="VVB831" s="14"/>
      <c r="VVC831" s="14"/>
      <c r="VVD831" s="14"/>
      <c r="VVE831" s="14"/>
      <c r="VVF831" s="14"/>
      <c r="VVG831" s="14"/>
      <c r="VVH831" s="14"/>
      <c r="VVI831" s="14"/>
      <c r="VVJ831" s="14"/>
      <c r="VVK831" s="14"/>
      <c r="VVL831" s="14"/>
      <c r="VVM831" s="14"/>
      <c r="VVN831" s="14"/>
      <c r="VVO831" s="14"/>
      <c r="VVP831" s="14"/>
      <c r="VVQ831" s="14"/>
      <c r="VVR831" s="14"/>
      <c r="VVS831" s="14"/>
      <c r="VVT831" s="14"/>
      <c r="VVU831" s="14"/>
      <c r="VVV831" s="14"/>
      <c r="VVW831" s="14"/>
      <c r="VVX831" s="14"/>
      <c r="VVY831" s="14"/>
      <c r="VVZ831" s="14"/>
      <c r="VWA831" s="14"/>
      <c r="VWB831" s="14"/>
      <c r="VWC831" s="14"/>
      <c r="VWD831" s="14"/>
      <c r="VWE831" s="14"/>
      <c r="VWF831" s="14"/>
      <c r="VWG831" s="14"/>
      <c r="VWH831" s="14"/>
      <c r="VWI831" s="14"/>
      <c r="VWJ831" s="14"/>
      <c r="VWK831" s="14"/>
      <c r="VWL831" s="14"/>
      <c r="VWM831" s="14"/>
      <c r="VWN831" s="14"/>
      <c r="VWO831" s="14"/>
      <c r="VWP831" s="14"/>
      <c r="VWQ831" s="14"/>
      <c r="VWR831" s="14"/>
      <c r="VWS831" s="14"/>
      <c r="VWT831" s="14"/>
      <c r="VWU831" s="14"/>
      <c r="VWV831" s="14"/>
      <c r="VWW831" s="14"/>
      <c r="VWX831" s="14"/>
      <c r="VWY831" s="14"/>
      <c r="VWZ831" s="14"/>
      <c r="VXA831" s="14"/>
      <c r="VXB831" s="14"/>
      <c r="VXC831" s="14"/>
      <c r="VXD831" s="14"/>
      <c r="VXE831" s="14"/>
      <c r="VXF831" s="14"/>
      <c r="VXG831" s="14"/>
      <c r="VXH831" s="14"/>
      <c r="VXI831" s="14"/>
      <c r="VXJ831" s="14"/>
      <c r="VXK831" s="14"/>
      <c r="VXL831" s="14"/>
      <c r="VXM831" s="14"/>
      <c r="VXN831" s="14"/>
      <c r="VXO831" s="14"/>
      <c r="VXP831" s="14"/>
      <c r="VXQ831" s="14"/>
      <c r="VXR831" s="14"/>
      <c r="VXS831" s="14"/>
      <c r="VXT831" s="14"/>
      <c r="VXU831" s="14"/>
      <c r="VXV831" s="14"/>
      <c r="VXW831" s="14"/>
      <c r="VXX831" s="14"/>
      <c r="VXY831" s="14"/>
      <c r="VXZ831" s="14"/>
      <c r="VYA831" s="14"/>
      <c r="VYB831" s="14"/>
      <c r="VYC831" s="14"/>
      <c r="VYD831" s="14"/>
      <c r="VYE831" s="14"/>
      <c r="VYF831" s="14"/>
      <c r="VYG831" s="14"/>
      <c r="VYH831" s="14"/>
      <c r="VYI831" s="14"/>
      <c r="VYJ831" s="14"/>
      <c r="VYK831" s="14"/>
      <c r="VYL831" s="14"/>
      <c r="VYM831" s="14"/>
      <c r="VYN831" s="14"/>
      <c r="VYO831" s="14"/>
      <c r="VYP831" s="14"/>
      <c r="VYQ831" s="14"/>
      <c r="VYR831" s="14"/>
      <c r="VYS831" s="14"/>
      <c r="VYT831" s="14"/>
      <c r="VYU831" s="14"/>
      <c r="VYV831" s="14"/>
      <c r="VYW831" s="14"/>
      <c r="VYX831" s="14"/>
      <c r="VYY831" s="14"/>
      <c r="VYZ831" s="14"/>
      <c r="VZA831" s="14"/>
      <c r="VZB831" s="14"/>
      <c r="VZC831" s="14"/>
      <c r="VZD831" s="14"/>
      <c r="VZE831" s="14"/>
      <c r="VZF831" s="14"/>
      <c r="VZG831" s="14"/>
      <c r="VZH831" s="14"/>
      <c r="VZI831" s="14"/>
      <c r="VZJ831" s="14"/>
      <c r="VZK831" s="14"/>
      <c r="VZL831" s="14"/>
      <c r="VZM831" s="14"/>
      <c r="VZN831" s="14"/>
      <c r="VZO831" s="14"/>
      <c r="VZP831" s="14"/>
      <c r="VZQ831" s="14"/>
      <c r="VZR831" s="14"/>
      <c r="VZS831" s="14"/>
      <c r="VZT831" s="14"/>
      <c r="VZU831" s="14"/>
      <c r="VZV831" s="14"/>
      <c r="VZW831" s="14"/>
      <c r="VZX831" s="14"/>
      <c r="VZY831" s="14"/>
      <c r="VZZ831" s="14"/>
      <c r="WAA831" s="14"/>
      <c r="WAB831" s="14"/>
      <c r="WAC831" s="14"/>
      <c r="WAD831" s="14"/>
      <c r="WAE831" s="14"/>
      <c r="WAF831" s="14"/>
      <c r="WAG831" s="14"/>
      <c r="WAH831" s="14"/>
      <c r="WAI831" s="14"/>
      <c r="WAJ831" s="14"/>
      <c r="WAK831" s="14"/>
      <c r="WAL831" s="14"/>
      <c r="WAM831" s="14"/>
      <c r="WAN831" s="14"/>
      <c r="WAO831" s="14"/>
      <c r="WAP831" s="14"/>
      <c r="WAQ831" s="14"/>
      <c r="WAR831" s="14"/>
      <c r="WAS831" s="14"/>
      <c r="WAT831" s="14"/>
      <c r="WAU831" s="14"/>
      <c r="WAV831" s="14"/>
      <c r="WAW831" s="14"/>
      <c r="WAX831" s="14"/>
      <c r="WAY831" s="14"/>
      <c r="WAZ831" s="14"/>
      <c r="WBA831" s="14"/>
      <c r="WBB831" s="14"/>
      <c r="WBC831" s="14"/>
      <c r="WBD831" s="14"/>
      <c r="WBE831" s="14"/>
      <c r="WBF831" s="14"/>
      <c r="WBG831" s="14"/>
      <c r="WBH831" s="14"/>
      <c r="WBI831" s="14"/>
      <c r="WBJ831" s="14"/>
      <c r="WBK831" s="14"/>
      <c r="WBL831" s="14"/>
      <c r="WBM831" s="14"/>
      <c r="WBN831" s="14"/>
      <c r="WBO831" s="14"/>
      <c r="WBP831" s="14"/>
      <c r="WBQ831" s="14"/>
      <c r="WBR831" s="14"/>
      <c r="WBS831" s="14"/>
      <c r="WBT831" s="14"/>
      <c r="WBU831" s="14"/>
      <c r="WBV831" s="14"/>
      <c r="WBW831" s="14"/>
      <c r="WBX831" s="14"/>
      <c r="WBY831" s="14"/>
      <c r="WBZ831" s="14"/>
      <c r="WCA831" s="14"/>
      <c r="WCB831" s="14"/>
      <c r="WCC831" s="14"/>
      <c r="WCD831" s="14"/>
      <c r="WCE831" s="14"/>
      <c r="WCF831" s="14"/>
      <c r="WCG831" s="14"/>
      <c r="WCH831" s="14"/>
      <c r="WCI831" s="14"/>
      <c r="WCJ831" s="14"/>
      <c r="WCK831" s="14"/>
      <c r="WCL831" s="14"/>
      <c r="WCM831" s="14"/>
      <c r="WCN831" s="14"/>
      <c r="WCO831" s="14"/>
      <c r="WCP831" s="14"/>
      <c r="WCQ831" s="14"/>
      <c r="WCR831" s="14"/>
      <c r="WCS831" s="14"/>
      <c r="WCT831" s="14"/>
      <c r="WCU831" s="14"/>
      <c r="WCV831" s="14"/>
      <c r="WCW831" s="14"/>
      <c r="WCX831" s="14"/>
      <c r="WCY831" s="14"/>
      <c r="WCZ831" s="14"/>
      <c r="WDA831" s="14"/>
      <c r="WDB831" s="14"/>
      <c r="WDC831" s="14"/>
      <c r="WDD831" s="14"/>
      <c r="WDE831" s="14"/>
      <c r="WDF831" s="14"/>
      <c r="WDG831" s="14"/>
      <c r="WDH831" s="14"/>
      <c r="WDI831" s="14"/>
      <c r="WDJ831" s="14"/>
      <c r="WDK831" s="14"/>
      <c r="WDL831" s="14"/>
      <c r="WDM831" s="14"/>
      <c r="WDN831" s="14"/>
      <c r="WDO831" s="14"/>
      <c r="WDP831" s="14"/>
      <c r="WDQ831" s="14"/>
      <c r="WDR831" s="14"/>
      <c r="WDS831" s="14"/>
      <c r="WDT831" s="14"/>
      <c r="WDU831" s="14"/>
      <c r="WDV831" s="14"/>
      <c r="WDW831" s="14"/>
      <c r="WDX831" s="14"/>
      <c r="WDY831" s="14"/>
      <c r="WDZ831" s="14"/>
      <c r="WEA831" s="14"/>
      <c r="WEB831" s="14"/>
      <c r="WEC831" s="14"/>
      <c r="WED831" s="14"/>
      <c r="WEE831" s="14"/>
      <c r="WEF831" s="14"/>
      <c r="WEG831" s="14"/>
      <c r="WEH831" s="14"/>
      <c r="WEI831" s="14"/>
      <c r="WEJ831" s="14"/>
      <c r="WEK831" s="14"/>
      <c r="WEL831" s="14"/>
      <c r="WEM831" s="14"/>
      <c r="WEN831" s="14"/>
      <c r="WEO831" s="14"/>
      <c r="WEP831" s="14"/>
      <c r="WEQ831" s="14"/>
      <c r="WER831" s="14"/>
      <c r="WES831" s="14"/>
      <c r="WET831" s="14"/>
      <c r="WEU831" s="14"/>
      <c r="WEV831" s="14"/>
      <c r="WEW831" s="14"/>
      <c r="WEX831" s="14"/>
      <c r="WEY831" s="14"/>
      <c r="WEZ831" s="14"/>
      <c r="WFA831" s="14"/>
      <c r="WFB831" s="14"/>
      <c r="WFC831" s="14"/>
      <c r="WFD831" s="14"/>
      <c r="WFE831" s="14"/>
      <c r="WFF831" s="14"/>
      <c r="WFG831" s="14"/>
      <c r="WFH831" s="14"/>
      <c r="WFI831" s="14"/>
      <c r="WFJ831" s="14"/>
      <c r="WFK831" s="14"/>
      <c r="WFL831" s="14"/>
      <c r="WFM831" s="14"/>
      <c r="WFN831" s="14"/>
      <c r="WFO831" s="14"/>
      <c r="WFP831" s="14"/>
      <c r="WFQ831" s="14"/>
      <c r="WFR831" s="14"/>
      <c r="WFS831" s="14"/>
      <c r="WFT831" s="14"/>
      <c r="WFU831" s="14"/>
      <c r="WFV831" s="14"/>
      <c r="WFW831" s="14"/>
      <c r="WFX831" s="14"/>
      <c r="WFY831" s="14"/>
      <c r="WFZ831" s="14"/>
      <c r="WGA831" s="14"/>
      <c r="WGB831" s="14"/>
      <c r="WGC831" s="14"/>
      <c r="WGD831" s="14"/>
      <c r="WGE831" s="14"/>
      <c r="WGF831" s="14"/>
      <c r="WGG831" s="14"/>
      <c r="WGH831" s="14"/>
      <c r="WGI831" s="14"/>
      <c r="WGJ831" s="14"/>
      <c r="WGK831" s="14"/>
      <c r="WGL831" s="14"/>
      <c r="WGM831" s="14"/>
      <c r="WGN831" s="14"/>
      <c r="WGO831" s="14"/>
      <c r="WGP831" s="14"/>
      <c r="WGQ831" s="14"/>
      <c r="WGR831" s="14"/>
      <c r="WGS831" s="14"/>
      <c r="WGT831" s="14"/>
      <c r="WGU831" s="14"/>
      <c r="WGV831" s="14"/>
      <c r="WGW831" s="14"/>
      <c r="WGX831" s="14"/>
      <c r="WGY831" s="14"/>
      <c r="WGZ831" s="14"/>
      <c r="WHA831" s="14"/>
      <c r="WHB831" s="14"/>
      <c r="WHC831" s="14"/>
      <c r="WHD831" s="14"/>
      <c r="WHE831" s="14"/>
      <c r="WHF831" s="14"/>
      <c r="WHG831" s="14"/>
      <c r="WHH831" s="14"/>
      <c r="WHI831" s="14"/>
      <c r="WHJ831" s="14"/>
      <c r="WHK831" s="14"/>
      <c r="WHL831" s="14"/>
      <c r="WHM831" s="14"/>
      <c r="WHN831" s="14"/>
      <c r="WHO831" s="14"/>
      <c r="WHP831" s="14"/>
      <c r="WHQ831" s="14"/>
      <c r="WHR831" s="14"/>
      <c r="WHS831" s="14"/>
      <c r="WHT831" s="14"/>
      <c r="WHU831" s="14"/>
      <c r="WHV831" s="14"/>
      <c r="WHW831" s="14"/>
      <c r="WHX831" s="14"/>
      <c r="WHY831" s="14"/>
      <c r="WHZ831" s="14"/>
      <c r="WIA831" s="14"/>
      <c r="WIB831" s="14"/>
      <c r="WIC831" s="14"/>
      <c r="WID831" s="14"/>
      <c r="WIE831" s="14"/>
      <c r="WIF831" s="14"/>
      <c r="WIG831" s="14"/>
      <c r="WIH831" s="14"/>
      <c r="WII831" s="14"/>
      <c r="WIJ831" s="14"/>
      <c r="WIK831" s="14"/>
      <c r="WIL831" s="14"/>
      <c r="WIM831" s="14"/>
      <c r="WIN831" s="14"/>
      <c r="WIO831" s="14"/>
      <c r="WIP831" s="14"/>
      <c r="WIQ831" s="14"/>
      <c r="WIR831" s="14"/>
      <c r="WIS831" s="14"/>
      <c r="WIT831" s="14"/>
      <c r="WIU831" s="14"/>
      <c r="WIV831" s="14"/>
      <c r="WIW831" s="14"/>
      <c r="WIX831" s="14"/>
      <c r="WIY831" s="14"/>
      <c r="WIZ831" s="14"/>
      <c r="WJA831" s="14"/>
      <c r="WJB831" s="14"/>
      <c r="WJC831" s="14"/>
      <c r="WJD831" s="14"/>
      <c r="WJE831" s="14"/>
      <c r="WJF831" s="14"/>
      <c r="WJG831" s="14"/>
      <c r="WJH831" s="14"/>
      <c r="WJI831" s="14"/>
      <c r="WJJ831" s="14"/>
      <c r="WJK831" s="14"/>
      <c r="WJL831" s="14"/>
      <c r="WJM831" s="14"/>
      <c r="WJN831" s="14"/>
      <c r="WJO831" s="14"/>
      <c r="WJP831" s="14"/>
      <c r="WJQ831" s="14"/>
      <c r="WJR831" s="14"/>
      <c r="WJS831" s="14"/>
      <c r="WJT831" s="14"/>
      <c r="WJU831" s="14"/>
      <c r="WJV831" s="14"/>
      <c r="WJW831" s="14"/>
      <c r="WJX831" s="14"/>
      <c r="WJY831" s="14"/>
      <c r="WJZ831" s="14"/>
      <c r="WKA831" s="14"/>
      <c r="WKB831" s="14"/>
      <c r="WKC831" s="14"/>
      <c r="WKD831" s="14"/>
      <c r="WKE831" s="14"/>
      <c r="WKF831" s="14"/>
      <c r="WKG831" s="14"/>
      <c r="WKH831" s="14"/>
      <c r="WKI831" s="14"/>
      <c r="WKJ831" s="14"/>
      <c r="WKK831" s="14"/>
      <c r="WKL831" s="14"/>
      <c r="WKM831" s="14"/>
      <c r="WKN831" s="14"/>
      <c r="WKO831" s="14"/>
      <c r="WKP831" s="14"/>
      <c r="WKQ831" s="14"/>
      <c r="WKR831" s="14"/>
      <c r="WKS831" s="14"/>
      <c r="WKT831" s="14"/>
      <c r="WKU831" s="14"/>
      <c r="WKV831" s="14"/>
      <c r="WKW831" s="14"/>
      <c r="WKX831" s="14"/>
      <c r="WKY831" s="14"/>
      <c r="WKZ831" s="14"/>
      <c r="WLA831" s="14"/>
      <c r="WLB831" s="14"/>
      <c r="WLC831" s="14"/>
      <c r="WLD831" s="14"/>
      <c r="WLE831" s="14"/>
      <c r="WLF831" s="14"/>
      <c r="WLG831" s="14"/>
      <c r="WLH831" s="14"/>
      <c r="WLI831" s="14"/>
      <c r="WLJ831" s="14"/>
      <c r="WLK831" s="14"/>
      <c r="WLL831" s="14"/>
      <c r="WLM831" s="14"/>
      <c r="WLN831" s="14"/>
      <c r="WLO831" s="14"/>
      <c r="WLP831" s="14"/>
      <c r="WLQ831" s="14"/>
      <c r="WLR831" s="14"/>
      <c r="WLS831" s="14"/>
      <c r="WLT831" s="14"/>
      <c r="WLU831" s="14"/>
      <c r="WLV831" s="14"/>
      <c r="WLW831" s="14"/>
      <c r="WLX831" s="14"/>
      <c r="WLY831" s="14"/>
      <c r="WLZ831" s="14"/>
      <c r="WMA831" s="14"/>
      <c r="WMB831" s="14"/>
      <c r="WMC831" s="14"/>
      <c r="WMD831" s="14"/>
      <c r="WME831" s="14"/>
      <c r="WMF831" s="14"/>
      <c r="WMG831" s="14"/>
      <c r="WMH831" s="14"/>
      <c r="WMI831" s="14"/>
      <c r="WMJ831" s="14"/>
      <c r="WMK831" s="14"/>
      <c r="WML831" s="14"/>
      <c r="WMM831" s="14"/>
      <c r="WMN831" s="14"/>
      <c r="WMO831" s="14"/>
      <c r="WMP831" s="14"/>
      <c r="WMQ831" s="14"/>
      <c r="WMR831" s="14"/>
      <c r="WMS831" s="14"/>
      <c r="WMT831" s="14"/>
      <c r="WMU831" s="14"/>
      <c r="WMV831" s="14"/>
      <c r="WMW831" s="14"/>
      <c r="WMX831" s="14"/>
      <c r="WMY831" s="14"/>
      <c r="WMZ831" s="14"/>
      <c r="WNA831" s="14"/>
      <c r="WNB831" s="14"/>
      <c r="WNC831" s="14"/>
      <c r="WND831" s="14"/>
      <c r="WNE831" s="14"/>
      <c r="WNF831" s="14"/>
      <c r="WNG831" s="14"/>
      <c r="WNH831" s="14"/>
      <c r="WNI831" s="14"/>
      <c r="WNJ831" s="14"/>
      <c r="WNK831" s="14"/>
      <c r="WNL831" s="14"/>
      <c r="WNM831" s="14"/>
      <c r="WNN831" s="14"/>
      <c r="WNO831" s="14"/>
      <c r="WNP831" s="14"/>
      <c r="WNQ831" s="14"/>
      <c r="WNR831" s="14"/>
      <c r="WNS831" s="14"/>
      <c r="WNT831" s="14"/>
      <c r="WNU831" s="14"/>
      <c r="WNV831" s="14"/>
      <c r="WNW831" s="14"/>
      <c r="WNX831" s="14"/>
      <c r="WNY831" s="14"/>
      <c r="WNZ831" s="14"/>
      <c r="WOA831" s="14"/>
      <c r="WOB831" s="14"/>
      <c r="WOC831" s="14"/>
      <c r="WOD831" s="14"/>
      <c r="WOE831" s="14"/>
      <c r="WOF831" s="14"/>
      <c r="WOG831" s="14"/>
      <c r="WOH831" s="14"/>
      <c r="WOI831" s="14"/>
      <c r="WOJ831" s="14"/>
      <c r="WOK831" s="14"/>
      <c r="WOL831" s="14"/>
      <c r="WOM831" s="14"/>
      <c r="WON831" s="14"/>
      <c r="WOO831" s="14"/>
      <c r="WOP831" s="14"/>
      <c r="WOQ831" s="14"/>
      <c r="WOR831" s="14"/>
      <c r="WOS831" s="14"/>
      <c r="WOT831" s="14"/>
      <c r="WOU831" s="14"/>
      <c r="WOV831" s="14"/>
      <c r="WOW831" s="14"/>
      <c r="WOX831" s="14"/>
      <c r="WOY831" s="14"/>
      <c r="WOZ831" s="14"/>
      <c r="WPA831" s="14"/>
      <c r="WPB831" s="14"/>
      <c r="WPC831" s="14"/>
      <c r="WPD831" s="14"/>
      <c r="WPE831" s="14"/>
      <c r="WPF831" s="14"/>
      <c r="WPG831" s="14"/>
      <c r="WPH831" s="14"/>
      <c r="WPI831" s="14"/>
      <c r="WPJ831" s="14"/>
      <c r="WPK831" s="14"/>
      <c r="WPL831" s="14"/>
      <c r="WPM831" s="14"/>
      <c r="WPN831" s="14"/>
      <c r="WPO831" s="14"/>
      <c r="WPP831" s="14"/>
      <c r="WPQ831" s="14"/>
      <c r="WPR831" s="14"/>
      <c r="WPS831" s="14"/>
      <c r="WPT831" s="14"/>
      <c r="WPU831" s="14"/>
      <c r="WPV831" s="14"/>
      <c r="WPW831" s="14"/>
      <c r="WPX831" s="14"/>
      <c r="WPY831" s="14"/>
      <c r="WPZ831" s="14"/>
      <c r="WQA831" s="14"/>
      <c r="WQB831" s="14"/>
      <c r="WQC831" s="14"/>
      <c r="WQD831" s="14"/>
      <c r="WQE831" s="14"/>
      <c r="WQF831" s="14"/>
      <c r="WQG831" s="14"/>
      <c r="WQH831" s="14"/>
      <c r="WQI831" s="14"/>
      <c r="WQJ831" s="14"/>
      <c r="WQK831" s="14"/>
      <c r="WQL831" s="14"/>
      <c r="WQM831" s="14"/>
      <c r="WQN831" s="14"/>
      <c r="WQO831" s="14"/>
      <c r="WQP831" s="14"/>
      <c r="WQQ831" s="14"/>
      <c r="WQR831" s="14"/>
      <c r="WQS831" s="14"/>
      <c r="WQT831" s="14"/>
      <c r="WQU831" s="14"/>
      <c r="WQV831" s="14"/>
      <c r="WQW831" s="14"/>
      <c r="WQX831" s="14"/>
      <c r="WQY831" s="14"/>
      <c r="WQZ831" s="14"/>
      <c r="WRA831" s="14"/>
      <c r="WRB831" s="14"/>
      <c r="WRC831" s="14"/>
      <c r="WRD831" s="14"/>
      <c r="WRE831" s="14"/>
      <c r="WRF831" s="14"/>
      <c r="WRG831" s="14"/>
      <c r="WRH831" s="14"/>
      <c r="WRI831" s="14"/>
      <c r="WRJ831" s="14"/>
      <c r="WRK831" s="14"/>
      <c r="WRL831" s="14"/>
      <c r="WRM831" s="14"/>
      <c r="WRN831" s="14"/>
      <c r="WRO831" s="14"/>
      <c r="WRP831" s="14"/>
      <c r="WRQ831" s="14"/>
      <c r="WRR831" s="14"/>
      <c r="WRS831" s="14"/>
      <c r="WRT831" s="14"/>
      <c r="WRU831" s="14"/>
      <c r="WRV831" s="14"/>
      <c r="WRW831" s="14"/>
      <c r="WRX831" s="14"/>
      <c r="WRY831" s="14"/>
      <c r="WRZ831" s="14"/>
      <c r="WSA831" s="14"/>
      <c r="WSB831" s="14"/>
      <c r="WSC831" s="14"/>
      <c r="WSD831" s="14"/>
      <c r="WSE831" s="14"/>
      <c r="WSF831" s="14"/>
      <c r="WSG831" s="14"/>
      <c r="WSH831" s="14"/>
      <c r="WSI831" s="14"/>
      <c r="WSJ831" s="14"/>
      <c r="WSK831" s="14"/>
      <c r="WSL831" s="14"/>
      <c r="WSM831" s="14"/>
      <c r="WSN831" s="14"/>
      <c r="WSO831" s="14"/>
      <c r="WSP831" s="14"/>
      <c r="WSQ831" s="14"/>
      <c r="WSR831" s="14"/>
      <c r="WSS831" s="14"/>
      <c r="WST831" s="14"/>
      <c r="WSU831" s="14"/>
      <c r="WSV831" s="14"/>
      <c r="WSW831" s="14"/>
      <c r="WSX831" s="14"/>
      <c r="WSY831" s="14"/>
      <c r="WSZ831" s="14"/>
      <c r="WTA831" s="14"/>
      <c r="WTB831" s="14"/>
      <c r="WTC831" s="14"/>
      <c r="WTD831" s="14"/>
      <c r="WTE831" s="14"/>
      <c r="WTF831" s="14"/>
      <c r="WTG831" s="14"/>
      <c r="WTH831" s="14"/>
      <c r="WTI831" s="14"/>
      <c r="WTJ831" s="14"/>
      <c r="WTK831" s="14"/>
      <c r="WTL831" s="14"/>
      <c r="WTM831" s="14"/>
      <c r="WTN831" s="14"/>
      <c r="WTO831" s="14"/>
      <c r="WTP831" s="14"/>
      <c r="WTQ831" s="14"/>
      <c r="WTR831" s="14"/>
      <c r="WTS831" s="14"/>
      <c r="WTT831" s="14"/>
      <c r="WTU831" s="14"/>
      <c r="WTV831" s="14"/>
      <c r="WTW831" s="14"/>
      <c r="WTX831" s="14"/>
      <c r="WTY831" s="14"/>
      <c r="WTZ831" s="14"/>
      <c r="WUA831" s="14"/>
      <c r="WUB831" s="14"/>
      <c r="WUC831" s="14"/>
      <c r="WUD831" s="14"/>
      <c r="WUE831" s="14"/>
      <c r="WUF831" s="14"/>
      <c r="WUG831" s="14"/>
      <c r="WUH831" s="14"/>
      <c r="WUI831" s="14"/>
      <c r="WUJ831" s="14"/>
      <c r="WUK831" s="14"/>
      <c r="WUL831" s="14"/>
      <c r="WUM831" s="14"/>
      <c r="WUN831" s="14"/>
      <c r="WUO831" s="14"/>
      <c r="WUP831" s="14"/>
      <c r="WUQ831" s="14"/>
      <c r="WUR831" s="14"/>
      <c r="WUS831" s="14"/>
      <c r="WUT831" s="14"/>
      <c r="WUU831" s="14"/>
      <c r="WUV831" s="14"/>
      <c r="WUW831" s="14"/>
      <c r="WUX831" s="14"/>
      <c r="WUY831" s="14"/>
      <c r="WUZ831" s="14"/>
      <c r="WVA831" s="14"/>
      <c r="WVB831" s="14"/>
      <c r="WVC831" s="14"/>
      <c r="WVD831" s="14"/>
      <c r="WVE831" s="14"/>
      <c r="WVF831" s="14"/>
      <c r="WVG831" s="14"/>
      <c r="WVH831" s="14"/>
      <c r="WVI831" s="14"/>
      <c r="WVJ831" s="14"/>
      <c r="WVK831" s="14"/>
      <c r="WVL831" s="14"/>
      <c r="WVM831" s="14"/>
      <c r="WVN831" s="14"/>
      <c r="WVO831" s="14"/>
      <c r="WVP831" s="14"/>
      <c r="WVQ831" s="14"/>
      <c r="WVR831" s="14"/>
      <c r="WVS831" s="14"/>
      <c r="WVT831" s="14"/>
      <c r="WVU831" s="14"/>
      <c r="WVV831" s="14"/>
      <c r="WVW831" s="14"/>
      <c r="WVX831" s="14"/>
      <c r="WVY831" s="14"/>
      <c r="WVZ831" s="14"/>
      <c r="WWA831" s="14"/>
      <c r="WWB831" s="14"/>
      <c r="WWC831" s="14"/>
      <c r="WWD831" s="14"/>
      <c r="WWE831" s="14"/>
      <c r="WWF831" s="14"/>
      <c r="WWG831" s="14"/>
      <c r="WWH831" s="14"/>
      <c r="WWI831" s="14"/>
      <c r="WWJ831" s="14"/>
      <c r="WWK831" s="14"/>
      <c r="WWL831" s="14"/>
      <c r="WWM831" s="14"/>
      <c r="WWN831" s="14"/>
      <c r="WWO831" s="14"/>
      <c r="WWP831" s="14"/>
      <c r="WWQ831" s="14"/>
      <c r="WWR831" s="14"/>
      <c r="WWS831" s="14"/>
      <c r="WWT831" s="14"/>
      <c r="WWU831" s="14"/>
      <c r="WWV831" s="14"/>
      <c r="WWW831" s="14"/>
      <c r="WWX831" s="14"/>
      <c r="WWY831" s="14"/>
      <c r="WWZ831" s="14"/>
      <c r="WXA831" s="14"/>
      <c r="WXB831" s="14"/>
      <c r="WXC831" s="14"/>
      <c r="WXD831" s="14"/>
      <c r="WXE831" s="14"/>
      <c r="WXF831" s="14"/>
      <c r="WXG831" s="14"/>
      <c r="WXH831" s="14"/>
      <c r="WXI831" s="14"/>
      <c r="WXJ831" s="14"/>
      <c r="WXK831" s="14"/>
      <c r="WXL831" s="14"/>
      <c r="WXM831" s="14"/>
      <c r="WXN831" s="14"/>
      <c r="WXO831" s="14"/>
      <c r="WXP831" s="14"/>
      <c r="WXQ831" s="14"/>
      <c r="WXR831" s="14"/>
      <c r="WXS831" s="14"/>
      <c r="WXT831" s="14"/>
      <c r="WXU831" s="14"/>
      <c r="WXV831" s="14"/>
      <c r="WXW831" s="14"/>
      <c r="WXX831" s="14"/>
      <c r="WXY831" s="14"/>
      <c r="WXZ831" s="14"/>
      <c r="WYA831" s="14"/>
      <c r="WYB831" s="14"/>
      <c r="WYC831" s="14"/>
      <c r="WYD831" s="14"/>
      <c r="WYE831" s="14"/>
      <c r="WYF831" s="14"/>
      <c r="WYG831" s="14"/>
      <c r="WYH831" s="14"/>
      <c r="WYI831" s="14"/>
      <c r="WYJ831" s="14"/>
      <c r="WYK831" s="14"/>
      <c r="WYL831" s="14"/>
      <c r="WYM831" s="14"/>
      <c r="WYN831" s="14"/>
      <c r="WYO831" s="14"/>
      <c r="WYP831" s="14"/>
      <c r="WYQ831" s="14"/>
      <c r="WYR831" s="14"/>
      <c r="WYS831" s="14"/>
      <c r="WYT831" s="14"/>
      <c r="WYU831" s="14"/>
      <c r="WYV831" s="14"/>
      <c r="WYW831" s="14"/>
      <c r="WYX831" s="14"/>
      <c r="WYY831" s="14"/>
      <c r="WYZ831" s="14"/>
      <c r="WZA831" s="14"/>
      <c r="WZB831" s="14"/>
      <c r="WZC831" s="14"/>
      <c r="WZD831" s="14"/>
      <c r="WZE831" s="14"/>
      <c r="WZF831" s="14"/>
      <c r="WZG831" s="14"/>
      <c r="WZH831" s="14"/>
      <c r="WZI831" s="14"/>
      <c r="WZJ831" s="14"/>
      <c r="WZK831" s="14"/>
      <c r="WZL831" s="14"/>
      <c r="WZM831" s="14"/>
      <c r="WZN831" s="14"/>
      <c r="WZO831" s="14"/>
      <c r="WZP831" s="14"/>
      <c r="WZQ831" s="14"/>
      <c r="WZR831" s="14"/>
      <c r="WZS831" s="14"/>
      <c r="WZT831" s="14"/>
      <c r="WZU831" s="14"/>
      <c r="WZV831" s="14"/>
      <c r="WZW831" s="14"/>
      <c r="WZX831" s="14"/>
      <c r="WZY831" s="14"/>
      <c r="WZZ831" s="14"/>
      <c r="XAA831" s="14"/>
      <c r="XAB831" s="14"/>
      <c r="XAC831" s="14"/>
      <c r="XAD831" s="14"/>
      <c r="XAE831" s="14"/>
      <c r="XAF831" s="14"/>
      <c r="XAG831" s="14"/>
      <c r="XAH831" s="14"/>
      <c r="XAI831" s="14"/>
      <c r="XAJ831" s="14"/>
      <c r="XAK831" s="14"/>
      <c r="XAL831" s="14"/>
      <c r="XAM831" s="14"/>
      <c r="XAN831" s="14"/>
      <c r="XAO831" s="14"/>
      <c r="XAP831" s="14"/>
      <c r="XAQ831" s="14"/>
      <c r="XAR831" s="14"/>
      <c r="XAS831" s="14"/>
      <c r="XAT831" s="14"/>
      <c r="XAU831" s="14"/>
      <c r="XAV831" s="14"/>
      <c r="XAW831" s="14"/>
      <c r="XAX831" s="14"/>
      <c r="XAY831" s="14"/>
      <c r="XAZ831" s="14"/>
      <c r="XBA831" s="14"/>
      <c r="XBB831" s="14"/>
      <c r="XBC831" s="14"/>
      <c r="XBD831" s="14"/>
      <c r="XBE831" s="14"/>
      <c r="XBF831" s="14"/>
      <c r="XBG831" s="14"/>
      <c r="XBH831" s="14"/>
      <c r="XBI831" s="14"/>
      <c r="XBJ831" s="14"/>
      <c r="XBK831" s="14"/>
      <c r="XBL831" s="14"/>
      <c r="XBM831" s="14"/>
      <c r="XBN831" s="14"/>
      <c r="XBO831" s="14"/>
      <c r="XBP831" s="14"/>
      <c r="XBQ831" s="14"/>
      <c r="XBR831" s="14"/>
      <c r="XBS831" s="14"/>
      <c r="XBT831" s="14"/>
      <c r="XBU831" s="14"/>
      <c r="XBV831" s="14"/>
      <c r="XBW831" s="14"/>
      <c r="XBX831" s="14"/>
      <c r="XBY831" s="14"/>
      <c r="XBZ831" s="14"/>
      <c r="XCA831" s="14"/>
      <c r="XCB831" s="14"/>
      <c r="XCC831" s="14"/>
      <c r="XCD831" s="14"/>
      <c r="XCE831" s="14"/>
      <c r="XCF831" s="14"/>
      <c r="XCG831" s="14"/>
      <c r="XCH831" s="14"/>
      <c r="XCI831" s="14"/>
      <c r="XCJ831" s="14"/>
      <c r="XCK831" s="14"/>
      <c r="XCL831" s="14"/>
      <c r="XCM831" s="14"/>
      <c r="XCN831" s="14"/>
      <c r="XCO831" s="14"/>
      <c r="XCP831" s="14"/>
      <c r="XCQ831" s="14"/>
      <c r="XCR831" s="14"/>
      <c r="XCS831" s="14"/>
      <c r="XCT831" s="14"/>
      <c r="XCU831" s="14"/>
      <c r="XCV831" s="14"/>
      <c r="XCW831" s="14"/>
      <c r="XCX831" s="14"/>
      <c r="XCY831" s="14"/>
      <c r="XCZ831" s="14"/>
      <c r="XDA831" s="14"/>
      <c r="XDB831" s="14"/>
      <c r="XDC831" s="14"/>
      <c r="XDD831" s="14"/>
      <c r="XDE831" s="14"/>
      <c r="XDF831" s="14"/>
      <c r="XDG831" s="14"/>
      <c r="XDH831" s="14"/>
      <c r="XDI831" s="14"/>
      <c r="XDJ831" s="14"/>
      <c r="XDK831" s="14"/>
      <c r="XDL831" s="14"/>
      <c r="XDM831" s="14"/>
      <c r="XDN831" s="14"/>
      <c r="XDO831" s="14"/>
      <c r="XDP831" s="14"/>
      <c r="XDQ831" s="14"/>
      <c r="XDR831" s="14"/>
      <c r="XDS831" s="14"/>
      <c r="XDT831" s="14"/>
      <c r="XDU831" s="14"/>
      <c r="XDV831" s="14"/>
      <c r="XDW831" s="14"/>
      <c r="XDX831" s="14"/>
      <c r="XDY831" s="14"/>
      <c r="XDZ831" s="14"/>
      <c r="XEA831" s="14"/>
      <c r="XEB831" s="14"/>
      <c r="XEC831" s="14"/>
      <c r="XED831" s="14"/>
      <c r="XEE831" s="14"/>
      <c r="XEF831" s="14"/>
      <c r="XEG831" s="14"/>
      <c r="XEH831" s="14"/>
      <c r="XEI831" s="14"/>
      <c r="XEJ831" s="14"/>
      <c r="XEK831" s="14"/>
      <c r="XEL831" s="14"/>
      <c r="XEM831" s="14"/>
      <c r="XEN831" s="14"/>
      <c r="XEO831" s="14"/>
      <c r="XEP831" s="14"/>
      <c r="XEQ831" s="14"/>
      <c r="XER831" s="14"/>
      <c r="XES831" s="14"/>
      <c r="XET831" s="14"/>
      <c r="XEU831" s="14"/>
      <c r="XEV831" s="14"/>
      <c r="XEW831" s="14"/>
      <c r="XEX831" s="14"/>
      <c r="XEY831" s="14"/>
      <c r="XEZ831" s="14"/>
    </row>
    <row r="832" spans="1:16380" ht="22.5" customHeight="1" x14ac:dyDescent="0.25">
      <c r="A832" s="68" t="str">
        <f t="shared" ref="A832:A833" si="212">AM832</f>
        <v>780.</v>
      </c>
      <c r="B832" s="25">
        <v>1677</v>
      </c>
      <c r="C832" s="36" t="s">
        <v>340</v>
      </c>
      <c r="D832" s="25">
        <v>1994</v>
      </c>
      <c r="E832" s="68" t="s">
        <v>2932</v>
      </c>
      <c r="F832" s="68" t="s">
        <v>2933</v>
      </c>
      <c r="G832" s="25">
        <v>2</v>
      </c>
      <c r="H832" s="25">
        <v>3</v>
      </c>
      <c r="I832" s="146">
        <v>1017.5</v>
      </c>
      <c r="J832" s="144">
        <v>898.5</v>
      </c>
      <c r="K832" s="146">
        <v>898.5</v>
      </c>
      <c r="L832" s="155">
        <v>49</v>
      </c>
      <c r="M832" s="154">
        <f t="shared" si="210"/>
        <v>5567922.7599999998</v>
      </c>
      <c r="N832" s="154"/>
      <c r="O832" s="154"/>
      <c r="P832" s="154"/>
      <c r="Q832" s="144">
        <f t="shared" si="211"/>
        <v>5567922.7599999998</v>
      </c>
      <c r="R832" s="146"/>
      <c r="S832" s="25"/>
      <c r="T832" s="146"/>
      <c r="U832" s="146">
        <v>740.12</v>
      </c>
      <c r="V832" s="146">
        <f>U832*7523</f>
        <v>5567922.7599999998</v>
      </c>
      <c r="W832" s="146"/>
      <c r="X832" s="146"/>
      <c r="Y832" s="146"/>
      <c r="Z832" s="146"/>
      <c r="AA832" s="146"/>
      <c r="AB832" s="146"/>
      <c r="AC832" s="146"/>
      <c r="AD832" s="146"/>
      <c r="AE832" s="146"/>
      <c r="AF832" s="146"/>
      <c r="AG832" s="324">
        <v>2025</v>
      </c>
      <c r="AH832" s="128"/>
      <c r="AI832" s="132"/>
      <c r="AJ832" s="132"/>
      <c r="AK832" s="141">
        <f t="shared" si="200"/>
        <v>780</v>
      </c>
      <c r="AL832" s="35" t="s">
        <v>153</v>
      </c>
      <c r="AM832" s="141" t="str">
        <f t="shared" si="201"/>
        <v>780.</v>
      </c>
      <c r="AN832" s="147"/>
      <c r="AO832" s="279"/>
      <c r="AP832" s="16"/>
      <c r="AQ832" s="14"/>
      <c r="AR832" s="14"/>
      <c r="AS832" s="14"/>
      <c r="AT832" s="14"/>
      <c r="AU832" s="14"/>
      <c r="AV832" s="14"/>
      <c r="AW832" s="14"/>
      <c r="AX832" s="14"/>
      <c r="AY832" s="14"/>
      <c r="AZ832" s="14"/>
      <c r="BA832" s="14"/>
      <c r="BB832" s="14"/>
      <c r="BC832" s="14"/>
      <c r="BD832" s="14"/>
      <c r="BE832" s="14"/>
      <c r="BF832" s="14"/>
      <c r="BG832" s="14"/>
      <c r="BH832" s="14"/>
      <c r="BI832" s="14"/>
      <c r="BJ832" s="14"/>
      <c r="BK832" s="14"/>
      <c r="BL832" s="14"/>
      <c r="BM832" s="14"/>
      <c r="BN832" s="14"/>
      <c r="BO832" s="14"/>
      <c r="BP832" s="14"/>
      <c r="BQ832" s="14"/>
      <c r="BR832" s="14"/>
      <c r="BS832" s="14"/>
      <c r="BT832" s="14"/>
      <c r="BU832" s="14"/>
      <c r="BV832" s="14"/>
      <c r="BW832" s="14"/>
      <c r="BX832" s="14"/>
      <c r="BY832" s="14"/>
      <c r="BZ832" s="14"/>
      <c r="CA832" s="14"/>
      <c r="CB832" s="14"/>
      <c r="CC832" s="14"/>
      <c r="CD832" s="14"/>
      <c r="CE832" s="14"/>
      <c r="CF832" s="14"/>
      <c r="CG832" s="14"/>
      <c r="CH832" s="14"/>
      <c r="CI832" s="14"/>
      <c r="CJ832" s="14"/>
      <c r="CK832" s="14"/>
      <c r="CL832" s="14"/>
      <c r="CM832" s="14"/>
      <c r="CN832" s="14"/>
      <c r="CO832" s="14"/>
      <c r="CP832" s="14"/>
      <c r="CQ832" s="14"/>
      <c r="CR832" s="14"/>
      <c r="CS832" s="14"/>
      <c r="CT832" s="14"/>
      <c r="CU832" s="14"/>
      <c r="CV832" s="14"/>
      <c r="CW832" s="14"/>
      <c r="CX832" s="14"/>
      <c r="CY832" s="14"/>
      <c r="CZ832" s="14"/>
      <c r="DA832" s="14"/>
      <c r="DB832" s="14"/>
      <c r="DC832" s="14"/>
      <c r="DD832" s="14"/>
      <c r="DE832" s="14"/>
      <c r="DF832" s="14"/>
      <c r="DG832" s="14"/>
      <c r="DH832" s="14"/>
      <c r="DI832" s="14"/>
      <c r="DJ832" s="14"/>
      <c r="DK832" s="14"/>
      <c r="DL832" s="14"/>
      <c r="DM832" s="14"/>
      <c r="DN832" s="14"/>
      <c r="DO832" s="14"/>
      <c r="DP832" s="14"/>
      <c r="DQ832" s="14"/>
      <c r="DR832" s="14"/>
      <c r="DS832" s="14"/>
      <c r="DT832" s="14"/>
      <c r="DU832" s="14"/>
      <c r="DV832" s="14"/>
      <c r="DW832" s="14"/>
      <c r="DX832" s="14"/>
      <c r="DY832" s="14"/>
      <c r="DZ832" s="14"/>
      <c r="EA832" s="14"/>
      <c r="EB832" s="14"/>
      <c r="EC832" s="14"/>
      <c r="ED832" s="14"/>
      <c r="EE832" s="14"/>
      <c r="EF832" s="14"/>
      <c r="EG832" s="14"/>
      <c r="EH832" s="14"/>
      <c r="EI832" s="14"/>
      <c r="EJ832" s="14"/>
      <c r="EK832" s="14"/>
      <c r="EL832" s="14"/>
      <c r="EM832" s="14"/>
      <c r="EN832" s="14"/>
      <c r="EO832" s="14"/>
      <c r="EP832" s="14"/>
      <c r="EQ832" s="14"/>
      <c r="ER832" s="14"/>
      <c r="ES832" s="14"/>
      <c r="ET832" s="14"/>
      <c r="EU832" s="14"/>
      <c r="EV832" s="14"/>
      <c r="EW832" s="14"/>
      <c r="EX832" s="14"/>
      <c r="EY832" s="14"/>
      <c r="EZ832" s="14"/>
      <c r="FA832" s="14"/>
      <c r="FB832" s="14"/>
      <c r="FC832" s="14"/>
      <c r="FD832" s="14"/>
      <c r="FE832" s="14"/>
      <c r="FF832" s="14"/>
      <c r="FG832" s="14"/>
      <c r="FH832" s="14"/>
      <c r="FI832" s="14"/>
      <c r="FJ832" s="14"/>
      <c r="FK832" s="14"/>
      <c r="FL832" s="14"/>
      <c r="FM832" s="14"/>
      <c r="FN832" s="14"/>
      <c r="FO832" s="14"/>
      <c r="FP832" s="14"/>
      <c r="FQ832" s="14"/>
      <c r="FR832" s="14"/>
      <c r="FS832" s="14"/>
      <c r="FT832" s="14"/>
      <c r="FU832" s="14"/>
      <c r="FV832" s="14"/>
      <c r="FW832" s="14"/>
      <c r="FX832" s="14"/>
      <c r="FY832" s="14"/>
      <c r="FZ832" s="14"/>
      <c r="GA832" s="14"/>
      <c r="GB832" s="14"/>
      <c r="GC832" s="14"/>
      <c r="GD832" s="14"/>
      <c r="GE832" s="14"/>
      <c r="GF832" s="14"/>
      <c r="GG832" s="14"/>
      <c r="GH832" s="14"/>
      <c r="GI832" s="14"/>
      <c r="GJ832" s="14"/>
      <c r="GK832" s="14"/>
      <c r="GL832" s="14"/>
      <c r="GM832" s="14"/>
      <c r="GN832" s="14"/>
      <c r="GO832" s="14"/>
      <c r="GP832" s="14"/>
      <c r="GQ832" s="14"/>
      <c r="GR832" s="14"/>
      <c r="GS832" s="14"/>
      <c r="GT832" s="14"/>
      <c r="GU832" s="14"/>
      <c r="GV832" s="14"/>
      <c r="GW832" s="14"/>
      <c r="GX832" s="14"/>
      <c r="GY832" s="14"/>
      <c r="GZ832" s="14"/>
      <c r="HA832" s="14"/>
      <c r="HB832" s="14"/>
      <c r="HC832" s="14"/>
      <c r="HD832" s="14"/>
      <c r="HE832" s="14"/>
      <c r="HF832" s="14"/>
      <c r="HG832" s="14"/>
      <c r="HH832" s="14"/>
      <c r="HI832" s="14"/>
      <c r="HJ832" s="14"/>
      <c r="HK832" s="14"/>
      <c r="HL832" s="14"/>
      <c r="HM832" s="14"/>
      <c r="HN832" s="14"/>
      <c r="HO832" s="14"/>
      <c r="HP832" s="14"/>
      <c r="HQ832" s="14"/>
      <c r="HR832" s="14"/>
      <c r="HS832" s="14"/>
      <c r="HT832" s="14"/>
      <c r="HU832" s="14"/>
      <c r="HV832" s="14"/>
      <c r="HW832" s="14"/>
      <c r="HX832" s="14"/>
      <c r="HY832" s="14"/>
      <c r="HZ832" s="14"/>
      <c r="IA832" s="14"/>
      <c r="IB832" s="14"/>
      <c r="IC832" s="14"/>
      <c r="ID832" s="14"/>
      <c r="IE832" s="14"/>
      <c r="IF832" s="14"/>
      <c r="IG832" s="14"/>
      <c r="IH832" s="14"/>
      <c r="II832" s="14"/>
      <c r="IJ832" s="14"/>
      <c r="IK832" s="14"/>
      <c r="IL832" s="14"/>
      <c r="IM832" s="14"/>
      <c r="IN832" s="14"/>
      <c r="IO832" s="14"/>
      <c r="IP832" s="14"/>
      <c r="IQ832" s="14"/>
      <c r="IR832" s="14"/>
      <c r="IS832" s="14"/>
      <c r="IT832" s="14"/>
      <c r="IU832" s="14"/>
      <c r="IV832" s="14"/>
      <c r="IW832" s="14"/>
      <c r="IX832" s="14"/>
      <c r="IY832" s="14"/>
      <c r="IZ832" s="14"/>
      <c r="JA832" s="14"/>
      <c r="JB832" s="14"/>
      <c r="JC832" s="14"/>
      <c r="JD832" s="14"/>
      <c r="JE832" s="14"/>
      <c r="JF832" s="14"/>
      <c r="JG832" s="14"/>
      <c r="JH832" s="14"/>
      <c r="JI832" s="14"/>
      <c r="JJ832" s="14"/>
      <c r="JK832" s="14"/>
      <c r="JL832" s="14"/>
      <c r="JM832" s="14"/>
      <c r="JN832" s="14"/>
      <c r="JO832" s="14"/>
      <c r="JP832" s="14"/>
      <c r="JQ832" s="14"/>
      <c r="JR832" s="14"/>
      <c r="JS832" s="14"/>
      <c r="JT832" s="14"/>
      <c r="JU832" s="14"/>
      <c r="JV832" s="14"/>
      <c r="JW832" s="14"/>
      <c r="JX832" s="14"/>
      <c r="JY832" s="14"/>
      <c r="JZ832" s="14"/>
      <c r="KA832" s="14"/>
      <c r="KB832" s="14"/>
      <c r="KC832" s="14"/>
      <c r="KD832" s="14"/>
      <c r="KE832" s="14"/>
      <c r="KF832" s="14"/>
      <c r="KG832" s="14"/>
      <c r="KH832" s="14"/>
      <c r="KI832" s="14"/>
      <c r="KJ832" s="14"/>
      <c r="KK832" s="14"/>
      <c r="KL832" s="14"/>
      <c r="KM832" s="14"/>
      <c r="KN832" s="14"/>
      <c r="KO832" s="14"/>
      <c r="KP832" s="14"/>
      <c r="KQ832" s="14"/>
      <c r="KR832" s="14"/>
      <c r="KS832" s="14"/>
      <c r="KT832" s="14"/>
      <c r="KU832" s="14"/>
      <c r="KV832" s="14"/>
      <c r="KW832" s="14"/>
      <c r="KX832" s="14"/>
      <c r="KY832" s="14"/>
      <c r="KZ832" s="14"/>
      <c r="LA832" s="14"/>
      <c r="LB832" s="14"/>
      <c r="LC832" s="14"/>
      <c r="LD832" s="14"/>
      <c r="LE832" s="14"/>
      <c r="LF832" s="14"/>
      <c r="LG832" s="14"/>
      <c r="LH832" s="14"/>
      <c r="LI832" s="14"/>
      <c r="LJ832" s="14"/>
      <c r="LK832" s="14"/>
      <c r="LL832" s="14"/>
      <c r="LM832" s="14"/>
      <c r="LN832" s="14"/>
      <c r="LO832" s="14"/>
      <c r="LP832" s="14"/>
      <c r="LQ832" s="14"/>
      <c r="LR832" s="14"/>
      <c r="LS832" s="14"/>
      <c r="LT832" s="14"/>
      <c r="LU832" s="14"/>
      <c r="LV832" s="14"/>
      <c r="LW832" s="14"/>
      <c r="LX832" s="14"/>
      <c r="LY832" s="14"/>
      <c r="LZ832" s="14"/>
      <c r="MA832" s="14"/>
      <c r="MB832" s="14"/>
      <c r="MC832" s="14"/>
      <c r="MD832" s="14"/>
      <c r="ME832" s="14"/>
      <c r="MF832" s="14"/>
      <c r="MG832" s="14"/>
      <c r="MH832" s="14"/>
      <c r="MI832" s="14"/>
      <c r="MJ832" s="14"/>
      <c r="MK832" s="14"/>
      <c r="ML832" s="14"/>
      <c r="MM832" s="14"/>
      <c r="MN832" s="14"/>
      <c r="MO832" s="14"/>
      <c r="MP832" s="14"/>
      <c r="MQ832" s="14"/>
      <c r="MR832" s="14"/>
      <c r="MS832" s="14"/>
      <c r="MT832" s="14"/>
      <c r="MU832" s="14"/>
      <c r="MV832" s="14"/>
      <c r="MW832" s="14"/>
      <c r="MX832" s="14"/>
      <c r="MY832" s="14"/>
      <c r="MZ832" s="14"/>
      <c r="NA832" s="14"/>
      <c r="NB832" s="14"/>
      <c r="NC832" s="14"/>
      <c r="ND832" s="14"/>
      <c r="NE832" s="14"/>
      <c r="NF832" s="14"/>
      <c r="NG832" s="14"/>
      <c r="NH832" s="14"/>
      <c r="NI832" s="14"/>
      <c r="NJ832" s="14"/>
      <c r="NK832" s="14"/>
      <c r="NL832" s="14"/>
      <c r="NM832" s="14"/>
      <c r="NN832" s="14"/>
      <c r="NO832" s="14"/>
      <c r="NP832" s="14"/>
      <c r="NQ832" s="14"/>
      <c r="NR832" s="14"/>
      <c r="NS832" s="14"/>
      <c r="NT832" s="14"/>
      <c r="NU832" s="14"/>
      <c r="NV832" s="14"/>
      <c r="NW832" s="14"/>
      <c r="NX832" s="14"/>
      <c r="NY832" s="14"/>
      <c r="NZ832" s="14"/>
      <c r="OA832" s="14"/>
      <c r="OB832" s="14"/>
      <c r="OC832" s="14"/>
      <c r="OD832" s="14"/>
      <c r="OE832" s="14"/>
      <c r="OF832" s="14"/>
      <c r="OG832" s="14"/>
      <c r="OH832" s="14"/>
      <c r="OI832" s="14"/>
      <c r="OJ832" s="14"/>
      <c r="OK832" s="14"/>
      <c r="OL832" s="14"/>
      <c r="OM832" s="14"/>
      <c r="ON832" s="14"/>
      <c r="OO832" s="14"/>
      <c r="OP832" s="14"/>
      <c r="OQ832" s="14"/>
      <c r="OR832" s="14"/>
      <c r="OS832" s="14"/>
      <c r="OT832" s="14"/>
      <c r="OU832" s="14"/>
      <c r="OV832" s="14"/>
      <c r="OW832" s="14"/>
      <c r="OX832" s="14"/>
      <c r="OY832" s="14"/>
      <c r="OZ832" s="14"/>
      <c r="PA832" s="14"/>
      <c r="PB832" s="14"/>
      <c r="PC832" s="14"/>
      <c r="PD832" s="14"/>
      <c r="PE832" s="14"/>
      <c r="PF832" s="14"/>
      <c r="PG832" s="14"/>
      <c r="PH832" s="14"/>
      <c r="PI832" s="14"/>
      <c r="PJ832" s="14"/>
      <c r="PK832" s="14"/>
      <c r="PL832" s="14"/>
      <c r="PM832" s="14"/>
      <c r="PN832" s="14"/>
      <c r="PO832" s="14"/>
      <c r="PP832" s="14"/>
      <c r="PQ832" s="14"/>
      <c r="PR832" s="14"/>
      <c r="PS832" s="14"/>
      <c r="PT832" s="14"/>
      <c r="PU832" s="14"/>
      <c r="PV832" s="14"/>
      <c r="PW832" s="14"/>
      <c r="PX832" s="14"/>
      <c r="PY832" s="14"/>
      <c r="PZ832" s="14"/>
      <c r="QA832" s="14"/>
      <c r="QB832" s="14"/>
      <c r="QC832" s="14"/>
      <c r="QD832" s="14"/>
      <c r="QE832" s="14"/>
      <c r="QF832" s="14"/>
      <c r="QG832" s="14"/>
      <c r="QH832" s="14"/>
      <c r="QI832" s="14"/>
      <c r="QJ832" s="14"/>
      <c r="QK832" s="14"/>
      <c r="QL832" s="14"/>
      <c r="QM832" s="14"/>
      <c r="QN832" s="14"/>
      <c r="QO832" s="14"/>
      <c r="QP832" s="14"/>
      <c r="QQ832" s="14"/>
      <c r="QR832" s="14"/>
      <c r="QS832" s="14"/>
      <c r="QT832" s="14"/>
      <c r="QU832" s="14"/>
      <c r="QV832" s="14"/>
      <c r="QW832" s="14"/>
      <c r="QX832" s="14"/>
      <c r="QY832" s="14"/>
      <c r="QZ832" s="14"/>
      <c r="RA832" s="14"/>
      <c r="RB832" s="14"/>
      <c r="RC832" s="14"/>
      <c r="RD832" s="14"/>
      <c r="RE832" s="14"/>
      <c r="RF832" s="14"/>
      <c r="RG832" s="14"/>
      <c r="RH832" s="14"/>
      <c r="RI832" s="14"/>
      <c r="RJ832" s="14"/>
      <c r="RK832" s="14"/>
      <c r="RL832" s="14"/>
      <c r="RM832" s="14"/>
      <c r="RN832" s="14"/>
      <c r="RO832" s="14"/>
      <c r="RP832" s="14"/>
      <c r="RQ832" s="14"/>
      <c r="RR832" s="14"/>
      <c r="RS832" s="14"/>
      <c r="RT832" s="14"/>
      <c r="RU832" s="14"/>
      <c r="RV832" s="14"/>
      <c r="RW832" s="14"/>
      <c r="RX832" s="14"/>
      <c r="RY832" s="14"/>
      <c r="RZ832" s="14"/>
      <c r="SA832" s="14"/>
      <c r="SB832" s="14"/>
      <c r="SC832" s="14"/>
      <c r="SD832" s="14"/>
      <c r="SE832" s="14"/>
      <c r="SF832" s="14"/>
      <c r="SG832" s="14"/>
      <c r="SH832" s="14"/>
      <c r="SI832" s="14"/>
      <c r="SJ832" s="14"/>
      <c r="SK832" s="14"/>
      <c r="SL832" s="14"/>
      <c r="SM832" s="14"/>
      <c r="SN832" s="14"/>
      <c r="SO832" s="14"/>
      <c r="SP832" s="14"/>
      <c r="SQ832" s="14"/>
      <c r="SR832" s="14"/>
      <c r="SS832" s="14"/>
      <c r="ST832" s="14"/>
      <c r="SU832" s="14"/>
      <c r="SV832" s="14"/>
      <c r="SW832" s="14"/>
      <c r="SX832" s="14"/>
      <c r="SY832" s="14"/>
      <c r="SZ832" s="14"/>
      <c r="TA832" s="14"/>
      <c r="TB832" s="14"/>
      <c r="TC832" s="14"/>
      <c r="TD832" s="14"/>
      <c r="TE832" s="14"/>
      <c r="TF832" s="14"/>
      <c r="TG832" s="14"/>
      <c r="TH832" s="14"/>
      <c r="TI832" s="14"/>
      <c r="TJ832" s="14"/>
      <c r="TK832" s="14"/>
      <c r="TL832" s="14"/>
      <c r="TM832" s="14"/>
      <c r="TN832" s="14"/>
      <c r="TO832" s="14"/>
      <c r="TP832" s="14"/>
      <c r="TQ832" s="14"/>
      <c r="TR832" s="14"/>
      <c r="TS832" s="14"/>
      <c r="TT832" s="14"/>
      <c r="TU832" s="14"/>
      <c r="TV832" s="14"/>
      <c r="TW832" s="14"/>
      <c r="TX832" s="14"/>
      <c r="TY832" s="14"/>
      <c r="TZ832" s="14"/>
      <c r="UA832" s="14"/>
      <c r="UB832" s="14"/>
      <c r="UC832" s="14"/>
      <c r="UD832" s="14"/>
      <c r="UE832" s="14"/>
      <c r="UF832" s="14"/>
      <c r="UG832" s="14"/>
      <c r="UH832" s="14"/>
      <c r="UI832" s="14"/>
      <c r="UJ832" s="14"/>
      <c r="UK832" s="14"/>
      <c r="UL832" s="14"/>
      <c r="UM832" s="14"/>
      <c r="UN832" s="14"/>
      <c r="UO832" s="14"/>
      <c r="UP832" s="14"/>
      <c r="UQ832" s="14"/>
      <c r="UR832" s="14"/>
      <c r="US832" s="14"/>
      <c r="UT832" s="14"/>
      <c r="UU832" s="14"/>
      <c r="UV832" s="14"/>
      <c r="UW832" s="14"/>
      <c r="UX832" s="14"/>
      <c r="UY832" s="14"/>
      <c r="UZ832" s="14"/>
      <c r="VA832" s="14"/>
      <c r="VB832" s="14"/>
      <c r="VC832" s="14"/>
      <c r="VD832" s="14"/>
      <c r="VE832" s="14"/>
      <c r="VF832" s="14"/>
      <c r="VG832" s="14"/>
      <c r="VH832" s="14"/>
      <c r="VI832" s="14"/>
      <c r="VJ832" s="14"/>
      <c r="VK832" s="14"/>
      <c r="VL832" s="14"/>
      <c r="VM832" s="14"/>
      <c r="VN832" s="14"/>
      <c r="VO832" s="14"/>
      <c r="VP832" s="14"/>
      <c r="VQ832" s="14"/>
      <c r="VR832" s="14"/>
      <c r="VS832" s="14"/>
      <c r="VT832" s="14"/>
      <c r="VU832" s="14"/>
      <c r="VV832" s="14"/>
      <c r="VW832" s="14"/>
      <c r="VX832" s="14"/>
      <c r="VY832" s="14"/>
      <c r="VZ832" s="14"/>
      <c r="WA832" s="14"/>
      <c r="WB832" s="14"/>
      <c r="WC832" s="14"/>
      <c r="WD832" s="14"/>
      <c r="WE832" s="14"/>
      <c r="WF832" s="14"/>
      <c r="WG832" s="14"/>
      <c r="WH832" s="14"/>
      <c r="WI832" s="14"/>
      <c r="WJ832" s="14"/>
      <c r="WK832" s="14"/>
      <c r="WL832" s="14"/>
      <c r="WM832" s="14"/>
      <c r="WN832" s="14"/>
      <c r="WO832" s="14"/>
      <c r="WP832" s="14"/>
      <c r="WQ832" s="14"/>
      <c r="WR832" s="14"/>
      <c r="WS832" s="14"/>
      <c r="WT832" s="14"/>
      <c r="WU832" s="14"/>
      <c r="WV832" s="14"/>
      <c r="WW832" s="14"/>
      <c r="WX832" s="14"/>
      <c r="WY832" s="14"/>
      <c r="WZ832" s="14"/>
      <c r="XA832" s="14"/>
      <c r="XB832" s="14"/>
      <c r="XC832" s="14"/>
      <c r="XD832" s="14"/>
      <c r="XE832" s="14"/>
      <c r="XF832" s="14"/>
      <c r="XG832" s="14"/>
      <c r="XH832" s="14"/>
      <c r="XI832" s="14"/>
      <c r="XJ832" s="14"/>
      <c r="XK832" s="14"/>
      <c r="XL832" s="14"/>
      <c r="XM832" s="14"/>
      <c r="XN832" s="14"/>
      <c r="XO832" s="14"/>
      <c r="XP832" s="14"/>
      <c r="XQ832" s="14"/>
      <c r="XR832" s="14"/>
      <c r="XS832" s="14"/>
      <c r="XT832" s="14"/>
      <c r="XU832" s="14"/>
      <c r="XV832" s="14"/>
      <c r="XW832" s="14"/>
      <c r="XX832" s="14"/>
      <c r="XY832" s="14"/>
      <c r="XZ832" s="14"/>
      <c r="YA832" s="14"/>
      <c r="YB832" s="14"/>
      <c r="YC832" s="14"/>
      <c r="YD832" s="14"/>
      <c r="YE832" s="14"/>
      <c r="YF832" s="14"/>
      <c r="YG832" s="14"/>
      <c r="YH832" s="14"/>
      <c r="YI832" s="14"/>
      <c r="YJ832" s="14"/>
      <c r="YK832" s="14"/>
      <c r="YL832" s="14"/>
      <c r="YM832" s="14"/>
      <c r="YN832" s="14"/>
      <c r="YO832" s="14"/>
      <c r="YP832" s="14"/>
      <c r="YQ832" s="14"/>
      <c r="YR832" s="14"/>
      <c r="YS832" s="14"/>
      <c r="YT832" s="14"/>
      <c r="YU832" s="14"/>
      <c r="YV832" s="14"/>
      <c r="YW832" s="14"/>
      <c r="YX832" s="14"/>
      <c r="YY832" s="14"/>
      <c r="YZ832" s="14"/>
      <c r="ZA832" s="14"/>
      <c r="ZB832" s="14"/>
      <c r="ZC832" s="14"/>
      <c r="ZD832" s="14"/>
      <c r="ZE832" s="14"/>
      <c r="ZF832" s="14"/>
      <c r="ZG832" s="14"/>
      <c r="ZH832" s="14"/>
      <c r="ZI832" s="14"/>
      <c r="ZJ832" s="14"/>
      <c r="ZK832" s="14"/>
      <c r="ZL832" s="14"/>
      <c r="ZM832" s="14"/>
      <c r="ZN832" s="14"/>
      <c r="ZO832" s="14"/>
      <c r="ZP832" s="14"/>
      <c r="ZQ832" s="14"/>
      <c r="ZR832" s="14"/>
      <c r="ZS832" s="14"/>
      <c r="ZT832" s="14"/>
      <c r="ZU832" s="14"/>
      <c r="ZV832" s="14"/>
      <c r="ZW832" s="14"/>
      <c r="ZX832" s="14"/>
      <c r="ZY832" s="14"/>
      <c r="ZZ832" s="14"/>
      <c r="AAA832" s="14"/>
      <c r="AAB832" s="14"/>
      <c r="AAC832" s="14"/>
      <c r="AAD832" s="14"/>
      <c r="AAE832" s="14"/>
      <c r="AAF832" s="14"/>
      <c r="AAG832" s="14"/>
      <c r="AAH832" s="14"/>
      <c r="AAI832" s="14"/>
      <c r="AAJ832" s="14"/>
      <c r="AAK832" s="14"/>
      <c r="AAL832" s="14"/>
      <c r="AAM832" s="14"/>
      <c r="AAN832" s="14"/>
      <c r="AAO832" s="14"/>
      <c r="AAP832" s="14"/>
      <c r="AAQ832" s="14"/>
      <c r="AAR832" s="14"/>
      <c r="AAS832" s="14"/>
      <c r="AAT832" s="14"/>
      <c r="AAU832" s="14"/>
      <c r="AAV832" s="14"/>
      <c r="AAW832" s="14"/>
      <c r="AAX832" s="14"/>
      <c r="AAY832" s="14"/>
      <c r="AAZ832" s="14"/>
      <c r="ABA832" s="14"/>
      <c r="ABB832" s="14"/>
      <c r="ABC832" s="14"/>
      <c r="ABD832" s="14"/>
      <c r="ABE832" s="14"/>
      <c r="ABF832" s="14"/>
      <c r="ABG832" s="14"/>
      <c r="ABH832" s="14"/>
      <c r="ABI832" s="14"/>
      <c r="ABJ832" s="14"/>
      <c r="ABK832" s="14"/>
      <c r="ABL832" s="14"/>
      <c r="ABM832" s="14"/>
      <c r="ABN832" s="14"/>
      <c r="ABO832" s="14"/>
      <c r="ABP832" s="14"/>
      <c r="ABQ832" s="14"/>
      <c r="ABR832" s="14"/>
      <c r="ABS832" s="14"/>
      <c r="ABT832" s="14"/>
      <c r="ABU832" s="14"/>
      <c r="ABV832" s="14"/>
      <c r="ABW832" s="14"/>
      <c r="ABX832" s="14"/>
      <c r="ABY832" s="14"/>
      <c r="ABZ832" s="14"/>
      <c r="ACA832" s="14"/>
      <c r="ACB832" s="14"/>
      <c r="ACC832" s="14"/>
      <c r="ACD832" s="14"/>
      <c r="ACE832" s="14"/>
      <c r="ACF832" s="14"/>
      <c r="ACG832" s="14"/>
      <c r="ACH832" s="14"/>
      <c r="ACI832" s="14"/>
      <c r="ACJ832" s="14"/>
      <c r="ACK832" s="14"/>
      <c r="ACL832" s="14"/>
      <c r="ACM832" s="14"/>
      <c r="ACN832" s="14"/>
      <c r="ACO832" s="14"/>
      <c r="ACP832" s="14"/>
      <c r="ACQ832" s="14"/>
      <c r="ACR832" s="14"/>
      <c r="ACS832" s="14"/>
      <c r="ACT832" s="14"/>
      <c r="ACU832" s="14"/>
      <c r="ACV832" s="14"/>
      <c r="ACW832" s="14"/>
      <c r="ACX832" s="14"/>
      <c r="ACY832" s="14"/>
      <c r="ACZ832" s="14"/>
      <c r="ADA832" s="14"/>
      <c r="ADB832" s="14"/>
      <c r="ADC832" s="14"/>
      <c r="ADD832" s="14"/>
      <c r="ADE832" s="14"/>
      <c r="ADF832" s="14"/>
      <c r="ADG832" s="14"/>
      <c r="ADH832" s="14"/>
      <c r="ADI832" s="14"/>
      <c r="ADJ832" s="14"/>
      <c r="ADK832" s="14"/>
      <c r="ADL832" s="14"/>
      <c r="ADM832" s="14"/>
      <c r="ADN832" s="14"/>
      <c r="ADO832" s="14"/>
      <c r="ADP832" s="14"/>
      <c r="ADQ832" s="14"/>
      <c r="ADR832" s="14"/>
      <c r="ADS832" s="14"/>
      <c r="ADT832" s="14"/>
      <c r="ADU832" s="14"/>
      <c r="ADV832" s="14"/>
      <c r="ADW832" s="14"/>
      <c r="ADX832" s="14"/>
      <c r="ADY832" s="14"/>
      <c r="ADZ832" s="14"/>
      <c r="AEA832" s="14"/>
      <c r="AEB832" s="14"/>
      <c r="AEC832" s="14"/>
      <c r="AED832" s="14"/>
      <c r="AEE832" s="14"/>
      <c r="AEF832" s="14"/>
      <c r="AEG832" s="14"/>
      <c r="AEH832" s="14"/>
      <c r="AEI832" s="14"/>
      <c r="AEJ832" s="14"/>
      <c r="AEK832" s="14"/>
      <c r="AEL832" s="14"/>
      <c r="AEM832" s="14"/>
      <c r="AEN832" s="14"/>
      <c r="AEO832" s="14"/>
      <c r="AEP832" s="14"/>
      <c r="AEQ832" s="14"/>
      <c r="AER832" s="14"/>
      <c r="AES832" s="14"/>
      <c r="AET832" s="14"/>
      <c r="AEU832" s="14"/>
      <c r="AEV832" s="14"/>
      <c r="AEW832" s="14"/>
      <c r="AEX832" s="14"/>
      <c r="AEY832" s="14"/>
      <c r="AEZ832" s="14"/>
      <c r="AFA832" s="14"/>
      <c r="AFB832" s="14"/>
      <c r="AFC832" s="14"/>
      <c r="AFD832" s="14"/>
      <c r="AFE832" s="14"/>
      <c r="AFF832" s="14"/>
      <c r="AFG832" s="14"/>
      <c r="AFH832" s="14"/>
      <c r="AFI832" s="14"/>
      <c r="AFJ832" s="14"/>
      <c r="AFK832" s="14"/>
      <c r="AFL832" s="14"/>
      <c r="AFM832" s="14"/>
      <c r="AFN832" s="14"/>
      <c r="AFO832" s="14"/>
      <c r="AFP832" s="14"/>
      <c r="AFQ832" s="14"/>
      <c r="AFR832" s="14"/>
      <c r="AFS832" s="14"/>
      <c r="AFT832" s="14"/>
      <c r="AFU832" s="14"/>
      <c r="AFV832" s="14"/>
      <c r="AFW832" s="14"/>
      <c r="AFX832" s="14"/>
      <c r="AFY832" s="14"/>
      <c r="AFZ832" s="14"/>
      <c r="AGA832" s="14"/>
      <c r="AGB832" s="14"/>
      <c r="AGC832" s="14"/>
      <c r="AGD832" s="14"/>
      <c r="AGE832" s="14"/>
      <c r="AGF832" s="14"/>
      <c r="AGG832" s="14"/>
      <c r="AGH832" s="14"/>
      <c r="AGI832" s="14"/>
      <c r="AGJ832" s="14"/>
      <c r="AGK832" s="14"/>
      <c r="AGL832" s="14"/>
      <c r="AGM832" s="14"/>
      <c r="AGN832" s="14"/>
      <c r="AGO832" s="14"/>
      <c r="AGP832" s="14"/>
      <c r="AGQ832" s="14"/>
      <c r="AGR832" s="14"/>
      <c r="AGS832" s="14"/>
      <c r="AGT832" s="14"/>
      <c r="AGU832" s="14"/>
      <c r="AGV832" s="14"/>
      <c r="AGW832" s="14"/>
      <c r="AGX832" s="14"/>
      <c r="AGY832" s="14"/>
      <c r="AGZ832" s="14"/>
      <c r="AHA832" s="14"/>
      <c r="AHB832" s="14"/>
      <c r="AHC832" s="14"/>
      <c r="AHD832" s="14"/>
      <c r="AHE832" s="14"/>
      <c r="AHF832" s="14"/>
      <c r="AHG832" s="14"/>
      <c r="AHH832" s="14"/>
      <c r="AHI832" s="14"/>
      <c r="AHJ832" s="14"/>
      <c r="AHK832" s="14"/>
      <c r="AHL832" s="14"/>
      <c r="AHM832" s="14"/>
      <c r="AHN832" s="14"/>
      <c r="AHO832" s="14"/>
      <c r="AHP832" s="14"/>
      <c r="AHQ832" s="14"/>
      <c r="AHR832" s="14"/>
      <c r="AHS832" s="14"/>
      <c r="AHT832" s="14"/>
      <c r="AHU832" s="14"/>
      <c r="AHV832" s="14"/>
      <c r="AHW832" s="14"/>
      <c r="AHX832" s="14"/>
      <c r="AHY832" s="14"/>
      <c r="AHZ832" s="14"/>
      <c r="AIA832" s="14"/>
      <c r="AIB832" s="14"/>
      <c r="AIC832" s="14"/>
      <c r="AID832" s="14"/>
      <c r="AIE832" s="14"/>
      <c r="AIF832" s="14"/>
      <c r="AIG832" s="14"/>
      <c r="AIH832" s="14"/>
      <c r="AII832" s="14"/>
      <c r="AIJ832" s="14"/>
      <c r="AIK832" s="14"/>
      <c r="AIL832" s="14"/>
      <c r="AIM832" s="14"/>
      <c r="AIN832" s="14"/>
      <c r="AIO832" s="14"/>
      <c r="AIP832" s="14"/>
      <c r="AIQ832" s="14"/>
      <c r="AIR832" s="14"/>
      <c r="AIS832" s="14"/>
      <c r="AIT832" s="14"/>
      <c r="AIU832" s="14"/>
      <c r="AIV832" s="14"/>
      <c r="AIW832" s="14"/>
      <c r="AIX832" s="14"/>
      <c r="AIY832" s="14"/>
      <c r="AIZ832" s="14"/>
      <c r="AJA832" s="14"/>
      <c r="AJB832" s="14"/>
      <c r="AJC832" s="14"/>
      <c r="AJD832" s="14"/>
      <c r="AJE832" s="14"/>
      <c r="AJF832" s="14"/>
      <c r="AJG832" s="14"/>
      <c r="AJH832" s="14"/>
      <c r="AJI832" s="14"/>
      <c r="AJJ832" s="14"/>
      <c r="AJK832" s="14"/>
      <c r="AJL832" s="14"/>
      <c r="AJM832" s="14"/>
      <c r="AJN832" s="14"/>
      <c r="AJO832" s="14"/>
      <c r="AJP832" s="14"/>
      <c r="AJQ832" s="14"/>
      <c r="AJR832" s="14"/>
      <c r="AJS832" s="14"/>
      <c r="AJT832" s="14"/>
      <c r="AJU832" s="14"/>
      <c r="AJV832" s="14"/>
      <c r="AJW832" s="14"/>
      <c r="AJX832" s="14"/>
      <c r="AJY832" s="14"/>
      <c r="AJZ832" s="14"/>
      <c r="AKA832" s="14"/>
      <c r="AKB832" s="14"/>
      <c r="AKC832" s="14"/>
      <c r="AKD832" s="14"/>
      <c r="AKE832" s="14"/>
      <c r="AKF832" s="14"/>
      <c r="AKG832" s="14"/>
      <c r="AKH832" s="14"/>
      <c r="AKI832" s="14"/>
      <c r="AKJ832" s="14"/>
      <c r="AKK832" s="14"/>
      <c r="AKL832" s="14"/>
      <c r="AKM832" s="14"/>
      <c r="AKN832" s="14"/>
      <c r="AKO832" s="14"/>
      <c r="AKP832" s="14"/>
      <c r="AKQ832" s="14"/>
      <c r="AKR832" s="14"/>
      <c r="AKS832" s="14"/>
      <c r="AKT832" s="14"/>
      <c r="AKU832" s="14"/>
      <c r="AKV832" s="14"/>
      <c r="AKW832" s="14"/>
      <c r="AKX832" s="14"/>
      <c r="AKY832" s="14"/>
      <c r="AKZ832" s="14"/>
      <c r="ALA832" s="14"/>
      <c r="ALB832" s="14"/>
      <c r="ALC832" s="14"/>
      <c r="ALD832" s="14"/>
      <c r="ALE832" s="14"/>
      <c r="ALF832" s="14"/>
      <c r="ALG832" s="14"/>
      <c r="ALH832" s="14"/>
      <c r="ALI832" s="14"/>
      <c r="ALJ832" s="14"/>
      <c r="ALK832" s="14"/>
      <c r="ALL832" s="14"/>
      <c r="ALM832" s="14"/>
      <c r="ALN832" s="14"/>
      <c r="ALO832" s="14"/>
      <c r="ALP832" s="14"/>
      <c r="ALQ832" s="14"/>
      <c r="ALR832" s="14"/>
      <c r="ALS832" s="14"/>
      <c r="ALT832" s="14"/>
      <c r="ALU832" s="14"/>
      <c r="ALV832" s="14"/>
      <c r="ALW832" s="14"/>
      <c r="ALX832" s="14"/>
      <c r="ALY832" s="14"/>
      <c r="ALZ832" s="14"/>
      <c r="AMA832" s="14"/>
      <c r="AMB832" s="14"/>
      <c r="AMC832" s="14"/>
      <c r="AMD832" s="14"/>
      <c r="AME832" s="14"/>
      <c r="AMF832" s="14"/>
      <c r="AMG832" s="14"/>
      <c r="AMH832" s="14"/>
      <c r="AMI832" s="14"/>
      <c r="AMJ832" s="14"/>
      <c r="AMK832" s="14"/>
      <c r="AML832" s="14"/>
      <c r="AMM832" s="14"/>
      <c r="AMN832" s="14"/>
      <c r="AMO832" s="14"/>
      <c r="AMP832" s="14"/>
      <c r="AMQ832" s="14"/>
      <c r="AMR832" s="14"/>
      <c r="AMS832" s="14"/>
      <c r="AMT832" s="14"/>
      <c r="AMU832" s="14"/>
      <c r="AMV832" s="14"/>
      <c r="AMW832" s="14"/>
      <c r="AMX832" s="14"/>
      <c r="AMY832" s="14"/>
      <c r="AMZ832" s="14"/>
      <c r="ANA832" s="14"/>
      <c r="ANB832" s="14"/>
      <c r="ANC832" s="14"/>
      <c r="AND832" s="14"/>
      <c r="ANE832" s="14"/>
      <c r="ANF832" s="14"/>
      <c r="ANG832" s="14"/>
      <c r="ANH832" s="14"/>
      <c r="ANI832" s="14"/>
      <c r="ANJ832" s="14"/>
      <c r="ANK832" s="14"/>
      <c r="ANL832" s="14"/>
      <c r="ANM832" s="14"/>
      <c r="ANN832" s="14"/>
      <c r="ANO832" s="14"/>
      <c r="ANP832" s="14"/>
      <c r="ANQ832" s="14"/>
      <c r="ANR832" s="14"/>
      <c r="ANS832" s="14"/>
      <c r="ANT832" s="14"/>
      <c r="ANU832" s="14"/>
      <c r="ANV832" s="14"/>
      <c r="ANW832" s="14"/>
      <c r="ANX832" s="14"/>
      <c r="ANY832" s="14"/>
      <c r="ANZ832" s="14"/>
      <c r="AOA832" s="14"/>
      <c r="AOB832" s="14"/>
      <c r="AOC832" s="14"/>
      <c r="AOD832" s="14"/>
      <c r="AOE832" s="14"/>
      <c r="AOF832" s="14"/>
      <c r="AOG832" s="14"/>
      <c r="AOH832" s="14"/>
      <c r="AOI832" s="14"/>
      <c r="AOJ832" s="14"/>
      <c r="AOK832" s="14"/>
      <c r="AOL832" s="14"/>
      <c r="AOM832" s="14"/>
      <c r="AON832" s="14"/>
      <c r="AOO832" s="14"/>
      <c r="AOP832" s="14"/>
      <c r="AOQ832" s="14"/>
      <c r="AOR832" s="14"/>
      <c r="AOS832" s="14"/>
      <c r="AOT832" s="14"/>
      <c r="AOU832" s="14"/>
      <c r="AOV832" s="14"/>
      <c r="AOW832" s="14"/>
      <c r="AOX832" s="14"/>
      <c r="AOY832" s="14"/>
      <c r="AOZ832" s="14"/>
      <c r="APA832" s="14"/>
      <c r="APB832" s="14"/>
      <c r="APC832" s="14"/>
      <c r="APD832" s="14"/>
      <c r="APE832" s="14"/>
      <c r="APF832" s="14"/>
      <c r="APG832" s="14"/>
      <c r="APH832" s="14"/>
      <c r="API832" s="14"/>
      <c r="APJ832" s="14"/>
      <c r="APK832" s="14"/>
      <c r="APL832" s="14"/>
      <c r="APM832" s="14"/>
      <c r="APN832" s="14"/>
      <c r="APO832" s="14"/>
      <c r="APP832" s="14"/>
      <c r="APQ832" s="14"/>
      <c r="APR832" s="14"/>
      <c r="APS832" s="14"/>
      <c r="APT832" s="14"/>
      <c r="APU832" s="14"/>
      <c r="APV832" s="14"/>
      <c r="APW832" s="14"/>
      <c r="APX832" s="14"/>
      <c r="APY832" s="14"/>
      <c r="APZ832" s="14"/>
      <c r="AQA832" s="14"/>
      <c r="AQB832" s="14"/>
      <c r="AQC832" s="14"/>
      <c r="AQD832" s="14"/>
      <c r="AQE832" s="14"/>
      <c r="AQF832" s="14"/>
      <c r="AQG832" s="14"/>
      <c r="AQH832" s="14"/>
      <c r="AQI832" s="14"/>
      <c r="AQJ832" s="14"/>
      <c r="AQK832" s="14"/>
      <c r="AQL832" s="14"/>
      <c r="AQM832" s="14"/>
      <c r="AQN832" s="14"/>
      <c r="AQO832" s="14"/>
      <c r="AQP832" s="14"/>
      <c r="AQQ832" s="14"/>
      <c r="AQR832" s="14"/>
      <c r="AQS832" s="14"/>
      <c r="AQT832" s="14"/>
      <c r="AQU832" s="14"/>
      <c r="AQV832" s="14"/>
      <c r="AQW832" s="14"/>
      <c r="AQX832" s="14"/>
      <c r="AQY832" s="14"/>
      <c r="AQZ832" s="14"/>
      <c r="ARA832" s="14"/>
      <c r="ARB832" s="14"/>
      <c r="ARC832" s="14"/>
      <c r="ARD832" s="14"/>
      <c r="ARE832" s="14"/>
      <c r="ARF832" s="14"/>
      <c r="ARG832" s="14"/>
      <c r="ARH832" s="14"/>
      <c r="ARI832" s="14"/>
      <c r="ARJ832" s="14"/>
      <c r="ARK832" s="14"/>
      <c r="ARL832" s="14"/>
      <c r="ARM832" s="14"/>
      <c r="ARN832" s="14"/>
      <c r="ARO832" s="14"/>
      <c r="ARP832" s="14"/>
      <c r="ARQ832" s="14"/>
      <c r="ARR832" s="14"/>
      <c r="ARS832" s="14"/>
      <c r="ART832" s="14"/>
      <c r="ARU832" s="14"/>
      <c r="ARV832" s="14"/>
      <c r="ARW832" s="14"/>
      <c r="ARX832" s="14"/>
      <c r="ARY832" s="14"/>
      <c r="ARZ832" s="14"/>
      <c r="ASA832" s="14"/>
      <c r="ASB832" s="14"/>
      <c r="ASC832" s="14"/>
      <c r="ASD832" s="14"/>
      <c r="ASE832" s="14"/>
      <c r="ASF832" s="14"/>
      <c r="ASG832" s="14"/>
      <c r="ASH832" s="14"/>
      <c r="ASI832" s="14"/>
      <c r="ASJ832" s="14"/>
      <c r="ASK832" s="14"/>
      <c r="ASL832" s="14"/>
      <c r="ASM832" s="14"/>
      <c r="ASN832" s="14"/>
      <c r="ASO832" s="14"/>
      <c r="ASP832" s="14"/>
      <c r="ASQ832" s="14"/>
      <c r="ASR832" s="14"/>
      <c r="ASS832" s="14"/>
      <c r="AST832" s="14"/>
      <c r="ASU832" s="14"/>
      <c r="ASV832" s="14"/>
      <c r="ASW832" s="14"/>
      <c r="ASX832" s="14"/>
      <c r="ASY832" s="14"/>
      <c r="ASZ832" s="14"/>
      <c r="ATA832" s="14"/>
      <c r="ATB832" s="14"/>
      <c r="ATC832" s="14"/>
      <c r="ATD832" s="14"/>
      <c r="ATE832" s="14"/>
      <c r="ATF832" s="14"/>
      <c r="ATG832" s="14"/>
      <c r="ATH832" s="14"/>
      <c r="ATI832" s="14"/>
      <c r="ATJ832" s="14"/>
      <c r="ATK832" s="14"/>
      <c r="ATL832" s="14"/>
      <c r="ATM832" s="14"/>
      <c r="ATN832" s="14"/>
      <c r="ATO832" s="14"/>
      <c r="ATP832" s="14"/>
      <c r="ATQ832" s="14"/>
      <c r="ATR832" s="14"/>
      <c r="ATS832" s="14"/>
      <c r="ATT832" s="14"/>
      <c r="ATU832" s="14"/>
      <c r="ATV832" s="14"/>
      <c r="ATW832" s="14"/>
      <c r="ATX832" s="14"/>
      <c r="ATY832" s="14"/>
      <c r="ATZ832" s="14"/>
      <c r="AUA832" s="14"/>
      <c r="AUB832" s="14"/>
      <c r="AUC832" s="14"/>
      <c r="AUD832" s="14"/>
      <c r="AUE832" s="14"/>
      <c r="AUF832" s="14"/>
      <c r="AUG832" s="14"/>
      <c r="AUH832" s="14"/>
      <c r="AUI832" s="14"/>
      <c r="AUJ832" s="14"/>
      <c r="AUK832" s="14"/>
      <c r="AUL832" s="14"/>
      <c r="AUM832" s="14"/>
      <c r="AUN832" s="14"/>
      <c r="AUO832" s="14"/>
      <c r="AUP832" s="14"/>
      <c r="AUQ832" s="14"/>
      <c r="AUR832" s="14"/>
      <c r="AUS832" s="14"/>
      <c r="AUT832" s="14"/>
      <c r="AUU832" s="14"/>
      <c r="AUV832" s="14"/>
      <c r="AUW832" s="14"/>
      <c r="AUX832" s="14"/>
      <c r="AUY832" s="14"/>
      <c r="AUZ832" s="14"/>
      <c r="AVA832" s="14"/>
      <c r="AVB832" s="14"/>
      <c r="AVC832" s="14"/>
      <c r="AVD832" s="14"/>
      <c r="AVE832" s="14"/>
      <c r="AVF832" s="14"/>
      <c r="AVG832" s="14"/>
      <c r="AVH832" s="14"/>
      <c r="AVI832" s="14"/>
      <c r="AVJ832" s="14"/>
      <c r="AVK832" s="14"/>
      <c r="AVL832" s="14"/>
      <c r="AVM832" s="14"/>
      <c r="AVN832" s="14"/>
      <c r="AVO832" s="14"/>
      <c r="AVP832" s="14"/>
      <c r="AVQ832" s="14"/>
      <c r="AVR832" s="14"/>
      <c r="AVS832" s="14"/>
      <c r="AVT832" s="14"/>
      <c r="AVU832" s="14"/>
      <c r="AVV832" s="14"/>
      <c r="AVW832" s="14"/>
      <c r="AVX832" s="14"/>
      <c r="AVY832" s="14"/>
      <c r="AVZ832" s="14"/>
      <c r="AWA832" s="14"/>
      <c r="AWB832" s="14"/>
      <c r="AWC832" s="14"/>
      <c r="AWD832" s="14"/>
      <c r="AWE832" s="14"/>
      <c r="AWF832" s="14"/>
      <c r="AWG832" s="14"/>
      <c r="AWH832" s="14"/>
      <c r="AWI832" s="14"/>
      <c r="AWJ832" s="14"/>
      <c r="AWK832" s="14"/>
      <c r="AWL832" s="14"/>
      <c r="AWM832" s="14"/>
      <c r="AWN832" s="14"/>
      <c r="AWO832" s="14"/>
      <c r="AWP832" s="14"/>
      <c r="AWQ832" s="14"/>
      <c r="AWR832" s="14"/>
      <c r="AWS832" s="14"/>
      <c r="AWT832" s="14"/>
      <c r="AWU832" s="14"/>
      <c r="AWV832" s="14"/>
      <c r="AWW832" s="14"/>
      <c r="AWX832" s="14"/>
      <c r="AWY832" s="14"/>
      <c r="AWZ832" s="14"/>
      <c r="AXA832" s="14"/>
      <c r="AXB832" s="14"/>
      <c r="AXC832" s="14"/>
      <c r="AXD832" s="14"/>
      <c r="AXE832" s="14"/>
      <c r="AXF832" s="14"/>
      <c r="AXG832" s="14"/>
      <c r="AXH832" s="14"/>
      <c r="AXI832" s="14"/>
      <c r="AXJ832" s="14"/>
      <c r="AXK832" s="14"/>
      <c r="AXL832" s="14"/>
      <c r="AXM832" s="14"/>
      <c r="AXN832" s="14"/>
      <c r="AXO832" s="14"/>
      <c r="AXP832" s="14"/>
      <c r="AXQ832" s="14"/>
      <c r="AXR832" s="14"/>
      <c r="AXS832" s="14"/>
      <c r="AXT832" s="14"/>
      <c r="AXU832" s="14"/>
      <c r="AXV832" s="14"/>
      <c r="AXW832" s="14"/>
      <c r="AXX832" s="14"/>
      <c r="AXY832" s="14"/>
      <c r="AXZ832" s="14"/>
      <c r="AYA832" s="14"/>
      <c r="AYB832" s="14"/>
      <c r="AYC832" s="14"/>
      <c r="AYD832" s="14"/>
      <c r="AYE832" s="14"/>
      <c r="AYF832" s="14"/>
      <c r="AYG832" s="14"/>
      <c r="AYH832" s="14"/>
      <c r="AYI832" s="14"/>
      <c r="AYJ832" s="14"/>
      <c r="AYK832" s="14"/>
      <c r="AYL832" s="14"/>
      <c r="AYM832" s="14"/>
      <c r="AYN832" s="14"/>
      <c r="AYO832" s="14"/>
      <c r="AYP832" s="14"/>
      <c r="AYQ832" s="14"/>
      <c r="AYR832" s="14"/>
      <c r="AYS832" s="14"/>
      <c r="AYT832" s="14"/>
      <c r="AYU832" s="14"/>
      <c r="AYV832" s="14"/>
      <c r="AYW832" s="14"/>
      <c r="AYX832" s="14"/>
      <c r="AYY832" s="14"/>
      <c r="AYZ832" s="14"/>
      <c r="AZA832" s="14"/>
      <c r="AZB832" s="14"/>
      <c r="AZC832" s="14"/>
      <c r="AZD832" s="14"/>
      <c r="AZE832" s="14"/>
      <c r="AZF832" s="14"/>
      <c r="AZG832" s="14"/>
      <c r="AZH832" s="14"/>
      <c r="AZI832" s="14"/>
      <c r="AZJ832" s="14"/>
      <c r="AZK832" s="14"/>
      <c r="AZL832" s="14"/>
      <c r="AZM832" s="14"/>
      <c r="AZN832" s="14"/>
      <c r="AZO832" s="14"/>
      <c r="AZP832" s="14"/>
      <c r="AZQ832" s="14"/>
      <c r="AZR832" s="14"/>
      <c r="AZS832" s="14"/>
      <c r="AZT832" s="14"/>
      <c r="AZU832" s="14"/>
      <c r="AZV832" s="14"/>
      <c r="AZW832" s="14"/>
      <c r="AZX832" s="14"/>
      <c r="AZY832" s="14"/>
      <c r="AZZ832" s="14"/>
      <c r="BAA832" s="14"/>
      <c r="BAB832" s="14"/>
      <c r="BAC832" s="14"/>
      <c r="BAD832" s="14"/>
      <c r="BAE832" s="14"/>
      <c r="BAF832" s="14"/>
      <c r="BAG832" s="14"/>
      <c r="BAH832" s="14"/>
      <c r="BAI832" s="14"/>
      <c r="BAJ832" s="14"/>
      <c r="BAK832" s="14"/>
      <c r="BAL832" s="14"/>
      <c r="BAM832" s="14"/>
      <c r="BAN832" s="14"/>
      <c r="BAO832" s="14"/>
      <c r="BAP832" s="14"/>
      <c r="BAQ832" s="14"/>
      <c r="BAR832" s="14"/>
      <c r="BAS832" s="14"/>
      <c r="BAT832" s="14"/>
      <c r="BAU832" s="14"/>
      <c r="BAV832" s="14"/>
      <c r="BAW832" s="14"/>
      <c r="BAX832" s="14"/>
      <c r="BAY832" s="14"/>
      <c r="BAZ832" s="14"/>
      <c r="BBA832" s="14"/>
      <c r="BBB832" s="14"/>
      <c r="BBC832" s="14"/>
      <c r="BBD832" s="14"/>
      <c r="BBE832" s="14"/>
      <c r="BBF832" s="14"/>
      <c r="BBG832" s="14"/>
      <c r="BBH832" s="14"/>
      <c r="BBI832" s="14"/>
      <c r="BBJ832" s="14"/>
      <c r="BBK832" s="14"/>
      <c r="BBL832" s="14"/>
      <c r="BBM832" s="14"/>
      <c r="BBN832" s="14"/>
      <c r="BBO832" s="14"/>
      <c r="BBP832" s="14"/>
      <c r="BBQ832" s="14"/>
      <c r="BBR832" s="14"/>
      <c r="BBS832" s="14"/>
      <c r="BBT832" s="14"/>
      <c r="BBU832" s="14"/>
      <c r="BBV832" s="14"/>
      <c r="BBW832" s="14"/>
      <c r="BBX832" s="14"/>
      <c r="BBY832" s="14"/>
      <c r="BBZ832" s="14"/>
      <c r="BCA832" s="14"/>
      <c r="BCB832" s="14"/>
      <c r="BCC832" s="14"/>
      <c r="BCD832" s="14"/>
      <c r="BCE832" s="14"/>
      <c r="BCF832" s="14"/>
      <c r="BCG832" s="14"/>
      <c r="BCH832" s="14"/>
      <c r="BCI832" s="14"/>
      <c r="BCJ832" s="14"/>
      <c r="BCK832" s="14"/>
      <c r="BCL832" s="14"/>
      <c r="BCM832" s="14"/>
      <c r="BCN832" s="14"/>
      <c r="BCO832" s="14"/>
      <c r="BCP832" s="14"/>
      <c r="BCQ832" s="14"/>
      <c r="BCR832" s="14"/>
      <c r="BCS832" s="14"/>
      <c r="BCT832" s="14"/>
      <c r="BCU832" s="14"/>
      <c r="BCV832" s="14"/>
      <c r="BCW832" s="14"/>
      <c r="BCX832" s="14"/>
      <c r="BCY832" s="14"/>
      <c r="BCZ832" s="14"/>
      <c r="BDA832" s="14"/>
      <c r="BDB832" s="14"/>
      <c r="BDC832" s="14"/>
      <c r="BDD832" s="14"/>
      <c r="BDE832" s="14"/>
      <c r="BDF832" s="14"/>
      <c r="BDG832" s="14"/>
      <c r="BDH832" s="14"/>
      <c r="BDI832" s="14"/>
      <c r="BDJ832" s="14"/>
      <c r="BDK832" s="14"/>
      <c r="BDL832" s="14"/>
      <c r="BDM832" s="14"/>
      <c r="BDN832" s="14"/>
      <c r="BDO832" s="14"/>
      <c r="BDP832" s="14"/>
      <c r="BDQ832" s="14"/>
      <c r="BDR832" s="14"/>
      <c r="BDS832" s="14"/>
      <c r="BDT832" s="14"/>
      <c r="BDU832" s="14"/>
      <c r="BDV832" s="14"/>
      <c r="BDW832" s="14"/>
      <c r="BDX832" s="14"/>
      <c r="BDY832" s="14"/>
      <c r="BDZ832" s="14"/>
      <c r="BEA832" s="14"/>
      <c r="BEB832" s="14"/>
      <c r="BEC832" s="14"/>
      <c r="BED832" s="14"/>
      <c r="BEE832" s="14"/>
      <c r="BEF832" s="14"/>
      <c r="BEG832" s="14"/>
      <c r="BEH832" s="14"/>
      <c r="BEI832" s="14"/>
      <c r="BEJ832" s="14"/>
      <c r="BEK832" s="14"/>
      <c r="BEL832" s="14"/>
      <c r="BEM832" s="14"/>
      <c r="BEN832" s="14"/>
      <c r="BEO832" s="14"/>
      <c r="BEP832" s="14"/>
      <c r="BEQ832" s="14"/>
      <c r="BER832" s="14"/>
      <c r="BES832" s="14"/>
      <c r="BET832" s="14"/>
      <c r="BEU832" s="14"/>
      <c r="BEV832" s="14"/>
      <c r="BEW832" s="14"/>
      <c r="BEX832" s="14"/>
      <c r="BEY832" s="14"/>
      <c r="BEZ832" s="14"/>
      <c r="BFA832" s="14"/>
      <c r="BFB832" s="14"/>
      <c r="BFC832" s="14"/>
      <c r="BFD832" s="14"/>
      <c r="BFE832" s="14"/>
      <c r="BFF832" s="14"/>
      <c r="BFG832" s="14"/>
      <c r="BFH832" s="14"/>
      <c r="BFI832" s="14"/>
      <c r="BFJ832" s="14"/>
      <c r="BFK832" s="14"/>
      <c r="BFL832" s="14"/>
      <c r="BFM832" s="14"/>
      <c r="BFN832" s="14"/>
      <c r="BFO832" s="14"/>
      <c r="BFP832" s="14"/>
      <c r="BFQ832" s="14"/>
      <c r="BFR832" s="14"/>
      <c r="BFS832" s="14"/>
      <c r="BFT832" s="14"/>
      <c r="BFU832" s="14"/>
      <c r="BFV832" s="14"/>
      <c r="BFW832" s="14"/>
      <c r="BFX832" s="14"/>
      <c r="BFY832" s="14"/>
      <c r="BFZ832" s="14"/>
      <c r="BGA832" s="14"/>
      <c r="BGB832" s="14"/>
      <c r="BGC832" s="14"/>
      <c r="BGD832" s="14"/>
      <c r="BGE832" s="14"/>
      <c r="BGF832" s="14"/>
      <c r="BGG832" s="14"/>
      <c r="BGH832" s="14"/>
      <c r="BGI832" s="14"/>
      <c r="BGJ832" s="14"/>
      <c r="BGK832" s="14"/>
      <c r="BGL832" s="14"/>
      <c r="BGM832" s="14"/>
      <c r="BGN832" s="14"/>
      <c r="BGO832" s="14"/>
      <c r="BGP832" s="14"/>
      <c r="BGQ832" s="14"/>
      <c r="BGR832" s="14"/>
      <c r="BGS832" s="14"/>
      <c r="BGT832" s="14"/>
      <c r="BGU832" s="14"/>
      <c r="BGV832" s="14"/>
      <c r="BGW832" s="14"/>
      <c r="BGX832" s="14"/>
      <c r="BGY832" s="14"/>
      <c r="BGZ832" s="14"/>
      <c r="BHA832" s="14"/>
      <c r="BHB832" s="14"/>
      <c r="BHC832" s="14"/>
      <c r="BHD832" s="14"/>
      <c r="BHE832" s="14"/>
      <c r="BHF832" s="14"/>
      <c r="BHG832" s="14"/>
      <c r="BHH832" s="14"/>
      <c r="BHI832" s="14"/>
      <c r="BHJ832" s="14"/>
      <c r="BHK832" s="14"/>
      <c r="BHL832" s="14"/>
      <c r="BHM832" s="14"/>
      <c r="BHN832" s="14"/>
      <c r="BHO832" s="14"/>
      <c r="BHP832" s="14"/>
      <c r="BHQ832" s="14"/>
      <c r="BHR832" s="14"/>
      <c r="BHS832" s="14"/>
      <c r="BHT832" s="14"/>
      <c r="BHU832" s="14"/>
      <c r="BHV832" s="14"/>
      <c r="BHW832" s="14"/>
      <c r="BHX832" s="14"/>
      <c r="BHY832" s="14"/>
      <c r="BHZ832" s="14"/>
      <c r="BIA832" s="14"/>
      <c r="BIB832" s="14"/>
      <c r="BIC832" s="14"/>
      <c r="BID832" s="14"/>
      <c r="BIE832" s="14"/>
      <c r="BIF832" s="14"/>
      <c r="BIG832" s="14"/>
      <c r="BIH832" s="14"/>
      <c r="BII832" s="14"/>
      <c r="BIJ832" s="14"/>
      <c r="BIK832" s="14"/>
      <c r="BIL832" s="14"/>
      <c r="BIM832" s="14"/>
      <c r="BIN832" s="14"/>
      <c r="BIO832" s="14"/>
      <c r="BIP832" s="14"/>
      <c r="BIQ832" s="14"/>
      <c r="BIR832" s="14"/>
      <c r="BIS832" s="14"/>
      <c r="BIT832" s="14"/>
      <c r="BIU832" s="14"/>
      <c r="BIV832" s="14"/>
      <c r="BIW832" s="14"/>
      <c r="BIX832" s="14"/>
      <c r="BIY832" s="14"/>
      <c r="BIZ832" s="14"/>
      <c r="BJA832" s="14"/>
      <c r="BJB832" s="14"/>
      <c r="BJC832" s="14"/>
      <c r="BJD832" s="14"/>
      <c r="BJE832" s="14"/>
      <c r="BJF832" s="14"/>
      <c r="BJG832" s="14"/>
      <c r="BJH832" s="14"/>
      <c r="BJI832" s="14"/>
      <c r="BJJ832" s="14"/>
      <c r="BJK832" s="14"/>
      <c r="BJL832" s="14"/>
      <c r="BJM832" s="14"/>
      <c r="BJN832" s="14"/>
      <c r="BJO832" s="14"/>
      <c r="BJP832" s="14"/>
      <c r="BJQ832" s="14"/>
      <c r="BJR832" s="14"/>
      <c r="BJS832" s="14"/>
      <c r="BJT832" s="14"/>
      <c r="BJU832" s="14"/>
      <c r="BJV832" s="14"/>
      <c r="BJW832" s="14"/>
      <c r="BJX832" s="14"/>
      <c r="BJY832" s="14"/>
      <c r="BJZ832" s="14"/>
      <c r="BKA832" s="14"/>
      <c r="BKB832" s="14"/>
      <c r="BKC832" s="14"/>
      <c r="BKD832" s="14"/>
      <c r="BKE832" s="14"/>
      <c r="BKF832" s="14"/>
      <c r="BKG832" s="14"/>
      <c r="BKH832" s="14"/>
      <c r="BKI832" s="14"/>
      <c r="BKJ832" s="14"/>
      <c r="BKK832" s="14"/>
      <c r="BKL832" s="14"/>
      <c r="BKM832" s="14"/>
      <c r="BKN832" s="14"/>
      <c r="BKO832" s="14"/>
      <c r="BKP832" s="14"/>
      <c r="BKQ832" s="14"/>
      <c r="BKR832" s="14"/>
      <c r="BKS832" s="14"/>
      <c r="BKT832" s="14"/>
      <c r="BKU832" s="14"/>
      <c r="BKV832" s="14"/>
      <c r="BKW832" s="14"/>
      <c r="BKX832" s="14"/>
      <c r="BKY832" s="14"/>
      <c r="BKZ832" s="14"/>
      <c r="BLA832" s="14"/>
      <c r="BLB832" s="14"/>
      <c r="BLC832" s="14"/>
      <c r="BLD832" s="14"/>
      <c r="BLE832" s="14"/>
      <c r="BLF832" s="14"/>
      <c r="BLG832" s="14"/>
      <c r="BLH832" s="14"/>
      <c r="BLI832" s="14"/>
      <c r="BLJ832" s="14"/>
      <c r="BLK832" s="14"/>
      <c r="BLL832" s="14"/>
      <c r="BLM832" s="14"/>
      <c r="BLN832" s="14"/>
      <c r="BLO832" s="14"/>
      <c r="BLP832" s="14"/>
      <c r="BLQ832" s="14"/>
      <c r="BLR832" s="14"/>
      <c r="BLS832" s="14"/>
      <c r="BLT832" s="14"/>
      <c r="BLU832" s="14"/>
      <c r="BLV832" s="14"/>
      <c r="BLW832" s="14"/>
      <c r="BLX832" s="14"/>
      <c r="BLY832" s="14"/>
      <c r="BLZ832" s="14"/>
      <c r="BMA832" s="14"/>
      <c r="BMB832" s="14"/>
      <c r="BMC832" s="14"/>
      <c r="BMD832" s="14"/>
      <c r="BME832" s="14"/>
      <c r="BMF832" s="14"/>
      <c r="BMG832" s="14"/>
      <c r="BMH832" s="14"/>
      <c r="BMI832" s="14"/>
      <c r="BMJ832" s="14"/>
      <c r="BMK832" s="14"/>
      <c r="BML832" s="14"/>
      <c r="BMM832" s="14"/>
      <c r="BMN832" s="14"/>
      <c r="BMO832" s="14"/>
      <c r="BMP832" s="14"/>
      <c r="BMQ832" s="14"/>
      <c r="BMR832" s="14"/>
      <c r="BMS832" s="14"/>
      <c r="BMT832" s="14"/>
      <c r="BMU832" s="14"/>
      <c r="BMV832" s="14"/>
      <c r="BMW832" s="14"/>
      <c r="BMX832" s="14"/>
      <c r="BMY832" s="14"/>
      <c r="BMZ832" s="14"/>
      <c r="BNA832" s="14"/>
      <c r="BNB832" s="14"/>
      <c r="BNC832" s="14"/>
      <c r="BND832" s="14"/>
      <c r="BNE832" s="14"/>
      <c r="BNF832" s="14"/>
      <c r="BNG832" s="14"/>
      <c r="BNH832" s="14"/>
      <c r="BNI832" s="14"/>
      <c r="BNJ832" s="14"/>
      <c r="BNK832" s="14"/>
      <c r="BNL832" s="14"/>
      <c r="BNM832" s="14"/>
      <c r="BNN832" s="14"/>
      <c r="BNO832" s="14"/>
      <c r="BNP832" s="14"/>
      <c r="BNQ832" s="14"/>
      <c r="BNR832" s="14"/>
      <c r="BNS832" s="14"/>
      <c r="BNT832" s="14"/>
      <c r="BNU832" s="14"/>
      <c r="BNV832" s="14"/>
      <c r="BNW832" s="14"/>
      <c r="BNX832" s="14"/>
      <c r="BNY832" s="14"/>
      <c r="BNZ832" s="14"/>
      <c r="BOA832" s="14"/>
      <c r="BOB832" s="14"/>
      <c r="BOC832" s="14"/>
      <c r="BOD832" s="14"/>
      <c r="BOE832" s="14"/>
      <c r="BOF832" s="14"/>
      <c r="BOG832" s="14"/>
      <c r="BOH832" s="14"/>
      <c r="BOI832" s="14"/>
      <c r="BOJ832" s="14"/>
      <c r="BOK832" s="14"/>
      <c r="BOL832" s="14"/>
      <c r="BOM832" s="14"/>
      <c r="BON832" s="14"/>
      <c r="BOO832" s="14"/>
      <c r="BOP832" s="14"/>
      <c r="BOQ832" s="14"/>
      <c r="BOR832" s="14"/>
      <c r="BOS832" s="14"/>
      <c r="BOT832" s="14"/>
      <c r="BOU832" s="14"/>
      <c r="BOV832" s="14"/>
      <c r="BOW832" s="14"/>
      <c r="BOX832" s="14"/>
      <c r="BOY832" s="14"/>
      <c r="BOZ832" s="14"/>
      <c r="BPA832" s="14"/>
      <c r="BPB832" s="14"/>
      <c r="BPC832" s="14"/>
      <c r="BPD832" s="14"/>
      <c r="BPE832" s="14"/>
      <c r="BPF832" s="14"/>
      <c r="BPG832" s="14"/>
      <c r="BPH832" s="14"/>
      <c r="BPI832" s="14"/>
      <c r="BPJ832" s="14"/>
      <c r="BPK832" s="14"/>
      <c r="BPL832" s="14"/>
      <c r="BPM832" s="14"/>
      <c r="BPN832" s="14"/>
      <c r="BPO832" s="14"/>
      <c r="BPP832" s="14"/>
      <c r="BPQ832" s="14"/>
      <c r="BPR832" s="14"/>
      <c r="BPS832" s="14"/>
      <c r="BPT832" s="14"/>
      <c r="BPU832" s="14"/>
      <c r="BPV832" s="14"/>
      <c r="BPW832" s="14"/>
      <c r="BPX832" s="14"/>
      <c r="BPY832" s="14"/>
      <c r="BPZ832" s="14"/>
      <c r="BQA832" s="14"/>
      <c r="BQB832" s="14"/>
      <c r="BQC832" s="14"/>
      <c r="BQD832" s="14"/>
      <c r="BQE832" s="14"/>
      <c r="BQF832" s="14"/>
      <c r="BQG832" s="14"/>
      <c r="BQH832" s="14"/>
      <c r="BQI832" s="14"/>
      <c r="BQJ832" s="14"/>
      <c r="BQK832" s="14"/>
      <c r="BQL832" s="14"/>
      <c r="BQM832" s="14"/>
      <c r="BQN832" s="14"/>
      <c r="BQO832" s="14"/>
      <c r="BQP832" s="14"/>
      <c r="BQQ832" s="14"/>
      <c r="BQR832" s="14"/>
      <c r="BQS832" s="14"/>
      <c r="BQT832" s="14"/>
      <c r="BQU832" s="14"/>
      <c r="BQV832" s="14"/>
      <c r="BQW832" s="14"/>
      <c r="BQX832" s="14"/>
      <c r="BQY832" s="14"/>
      <c r="BQZ832" s="14"/>
      <c r="BRA832" s="14"/>
      <c r="BRB832" s="14"/>
      <c r="BRC832" s="14"/>
      <c r="BRD832" s="14"/>
      <c r="BRE832" s="14"/>
      <c r="BRF832" s="14"/>
      <c r="BRG832" s="14"/>
      <c r="BRH832" s="14"/>
      <c r="BRI832" s="14"/>
      <c r="BRJ832" s="14"/>
      <c r="BRK832" s="14"/>
      <c r="BRL832" s="14"/>
      <c r="BRM832" s="14"/>
      <c r="BRN832" s="14"/>
      <c r="BRO832" s="14"/>
      <c r="BRP832" s="14"/>
      <c r="BRQ832" s="14"/>
      <c r="BRR832" s="14"/>
      <c r="BRS832" s="14"/>
      <c r="BRT832" s="14"/>
      <c r="BRU832" s="14"/>
      <c r="BRV832" s="14"/>
      <c r="BRW832" s="14"/>
      <c r="BRX832" s="14"/>
      <c r="BRY832" s="14"/>
      <c r="BRZ832" s="14"/>
      <c r="BSA832" s="14"/>
      <c r="BSB832" s="14"/>
      <c r="BSC832" s="14"/>
      <c r="BSD832" s="14"/>
      <c r="BSE832" s="14"/>
      <c r="BSF832" s="14"/>
      <c r="BSG832" s="14"/>
      <c r="BSH832" s="14"/>
      <c r="BSI832" s="14"/>
      <c r="BSJ832" s="14"/>
      <c r="BSK832" s="14"/>
      <c r="BSL832" s="14"/>
      <c r="BSM832" s="14"/>
      <c r="BSN832" s="14"/>
      <c r="BSO832" s="14"/>
      <c r="BSP832" s="14"/>
      <c r="BSQ832" s="14"/>
      <c r="BSR832" s="14"/>
      <c r="BSS832" s="14"/>
      <c r="BST832" s="14"/>
      <c r="BSU832" s="14"/>
      <c r="BSV832" s="14"/>
      <c r="BSW832" s="14"/>
      <c r="BSX832" s="14"/>
      <c r="BSY832" s="14"/>
      <c r="BSZ832" s="14"/>
      <c r="BTA832" s="14"/>
      <c r="BTB832" s="14"/>
      <c r="BTC832" s="14"/>
      <c r="BTD832" s="14"/>
      <c r="BTE832" s="14"/>
      <c r="BTF832" s="14"/>
      <c r="BTG832" s="14"/>
      <c r="BTH832" s="14"/>
      <c r="BTI832" s="14"/>
      <c r="BTJ832" s="14"/>
      <c r="BTK832" s="14"/>
      <c r="BTL832" s="14"/>
      <c r="BTM832" s="14"/>
      <c r="BTN832" s="14"/>
      <c r="BTO832" s="14"/>
      <c r="BTP832" s="14"/>
      <c r="BTQ832" s="14"/>
      <c r="BTR832" s="14"/>
      <c r="BTS832" s="14"/>
      <c r="BTT832" s="14"/>
      <c r="BTU832" s="14"/>
      <c r="BTV832" s="14"/>
      <c r="BTW832" s="14"/>
      <c r="BTX832" s="14"/>
      <c r="BTY832" s="14"/>
      <c r="BTZ832" s="14"/>
      <c r="BUA832" s="14"/>
      <c r="BUB832" s="14"/>
      <c r="BUC832" s="14"/>
      <c r="BUD832" s="14"/>
      <c r="BUE832" s="14"/>
      <c r="BUF832" s="14"/>
      <c r="BUG832" s="14"/>
      <c r="BUH832" s="14"/>
      <c r="BUI832" s="14"/>
      <c r="BUJ832" s="14"/>
      <c r="BUK832" s="14"/>
      <c r="BUL832" s="14"/>
      <c r="BUM832" s="14"/>
      <c r="BUN832" s="14"/>
      <c r="BUO832" s="14"/>
      <c r="BUP832" s="14"/>
      <c r="BUQ832" s="14"/>
      <c r="BUR832" s="14"/>
      <c r="BUS832" s="14"/>
      <c r="BUT832" s="14"/>
      <c r="BUU832" s="14"/>
      <c r="BUV832" s="14"/>
      <c r="BUW832" s="14"/>
      <c r="BUX832" s="14"/>
      <c r="BUY832" s="14"/>
      <c r="BUZ832" s="14"/>
      <c r="BVA832" s="14"/>
      <c r="BVB832" s="14"/>
      <c r="BVC832" s="14"/>
      <c r="BVD832" s="14"/>
      <c r="BVE832" s="14"/>
      <c r="BVF832" s="14"/>
      <c r="BVG832" s="14"/>
      <c r="BVH832" s="14"/>
      <c r="BVI832" s="14"/>
      <c r="BVJ832" s="14"/>
      <c r="BVK832" s="14"/>
      <c r="BVL832" s="14"/>
      <c r="BVM832" s="14"/>
      <c r="BVN832" s="14"/>
      <c r="BVO832" s="14"/>
      <c r="BVP832" s="14"/>
      <c r="BVQ832" s="14"/>
      <c r="BVR832" s="14"/>
      <c r="BVS832" s="14"/>
      <c r="BVT832" s="14"/>
      <c r="BVU832" s="14"/>
      <c r="BVV832" s="14"/>
      <c r="BVW832" s="14"/>
      <c r="BVX832" s="14"/>
      <c r="BVY832" s="14"/>
      <c r="BVZ832" s="14"/>
      <c r="BWA832" s="14"/>
      <c r="BWB832" s="14"/>
      <c r="BWC832" s="14"/>
      <c r="BWD832" s="14"/>
      <c r="BWE832" s="14"/>
      <c r="BWF832" s="14"/>
      <c r="BWG832" s="14"/>
      <c r="BWH832" s="14"/>
      <c r="BWI832" s="14"/>
      <c r="BWJ832" s="14"/>
      <c r="BWK832" s="14"/>
      <c r="BWL832" s="14"/>
      <c r="BWM832" s="14"/>
      <c r="BWN832" s="14"/>
      <c r="BWO832" s="14"/>
      <c r="BWP832" s="14"/>
      <c r="BWQ832" s="14"/>
      <c r="BWR832" s="14"/>
      <c r="BWS832" s="14"/>
      <c r="BWT832" s="14"/>
      <c r="BWU832" s="14"/>
      <c r="BWV832" s="14"/>
      <c r="BWW832" s="14"/>
      <c r="BWX832" s="14"/>
      <c r="BWY832" s="14"/>
      <c r="BWZ832" s="14"/>
      <c r="BXA832" s="14"/>
      <c r="BXB832" s="14"/>
      <c r="BXC832" s="14"/>
      <c r="BXD832" s="14"/>
      <c r="BXE832" s="14"/>
      <c r="BXF832" s="14"/>
      <c r="BXG832" s="14"/>
      <c r="BXH832" s="14"/>
      <c r="BXI832" s="14"/>
      <c r="BXJ832" s="14"/>
      <c r="BXK832" s="14"/>
      <c r="BXL832" s="14"/>
      <c r="BXM832" s="14"/>
      <c r="BXN832" s="14"/>
      <c r="BXO832" s="14"/>
      <c r="BXP832" s="14"/>
      <c r="BXQ832" s="14"/>
      <c r="BXR832" s="14"/>
      <c r="BXS832" s="14"/>
      <c r="BXT832" s="14"/>
      <c r="BXU832" s="14"/>
      <c r="BXV832" s="14"/>
      <c r="BXW832" s="14"/>
      <c r="BXX832" s="14"/>
      <c r="BXY832" s="14"/>
      <c r="BXZ832" s="14"/>
      <c r="BYA832" s="14"/>
      <c r="BYB832" s="14"/>
      <c r="BYC832" s="14"/>
      <c r="BYD832" s="14"/>
      <c r="BYE832" s="14"/>
      <c r="BYF832" s="14"/>
      <c r="BYG832" s="14"/>
      <c r="BYH832" s="14"/>
      <c r="BYI832" s="14"/>
      <c r="BYJ832" s="14"/>
      <c r="BYK832" s="14"/>
      <c r="BYL832" s="14"/>
      <c r="BYM832" s="14"/>
      <c r="BYN832" s="14"/>
      <c r="BYO832" s="14"/>
      <c r="BYP832" s="14"/>
      <c r="BYQ832" s="14"/>
      <c r="BYR832" s="14"/>
      <c r="BYS832" s="14"/>
      <c r="BYT832" s="14"/>
      <c r="BYU832" s="14"/>
      <c r="BYV832" s="14"/>
      <c r="BYW832" s="14"/>
      <c r="BYX832" s="14"/>
      <c r="BYY832" s="14"/>
      <c r="BYZ832" s="14"/>
      <c r="BZA832" s="14"/>
      <c r="BZB832" s="14"/>
      <c r="BZC832" s="14"/>
      <c r="BZD832" s="14"/>
      <c r="BZE832" s="14"/>
      <c r="BZF832" s="14"/>
      <c r="BZG832" s="14"/>
      <c r="BZH832" s="14"/>
      <c r="BZI832" s="14"/>
      <c r="BZJ832" s="14"/>
      <c r="BZK832" s="14"/>
      <c r="BZL832" s="14"/>
      <c r="BZM832" s="14"/>
      <c r="BZN832" s="14"/>
      <c r="BZO832" s="14"/>
      <c r="BZP832" s="14"/>
      <c r="BZQ832" s="14"/>
      <c r="BZR832" s="14"/>
      <c r="BZS832" s="14"/>
      <c r="BZT832" s="14"/>
      <c r="BZU832" s="14"/>
      <c r="BZV832" s="14"/>
      <c r="BZW832" s="14"/>
      <c r="BZX832" s="14"/>
      <c r="BZY832" s="14"/>
      <c r="BZZ832" s="14"/>
      <c r="CAA832" s="14"/>
      <c r="CAB832" s="14"/>
      <c r="CAC832" s="14"/>
      <c r="CAD832" s="14"/>
      <c r="CAE832" s="14"/>
      <c r="CAF832" s="14"/>
      <c r="CAG832" s="14"/>
      <c r="CAH832" s="14"/>
      <c r="CAI832" s="14"/>
      <c r="CAJ832" s="14"/>
      <c r="CAK832" s="14"/>
      <c r="CAL832" s="14"/>
      <c r="CAM832" s="14"/>
      <c r="CAN832" s="14"/>
      <c r="CAO832" s="14"/>
      <c r="CAP832" s="14"/>
      <c r="CAQ832" s="14"/>
      <c r="CAR832" s="14"/>
      <c r="CAS832" s="14"/>
      <c r="CAT832" s="14"/>
      <c r="CAU832" s="14"/>
      <c r="CAV832" s="14"/>
      <c r="CAW832" s="14"/>
      <c r="CAX832" s="14"/>
      <c r="CAY832" s="14"/>
      <c r="CAZ832" s="14"/>
      <c r="CBA832" s="14"/>
      <c r="CBB832" s="14"/>
      <c r="CBC832" s="14"/>
      <c r="CBD832" s="14"/>
      <c r="CBE832" s="14"/>
      <c r="CBF832" s="14"/>
      <c r="CBG832" s="14"/>
      <c r="CBH832" s="14"/>
      <c r="CBI832" s="14"/>
      <c r="CBJ832" s="14"/>
      <c r="CBK832" s="14"/>
      <c r="CBL832" s="14"/>
      <c r="CBM832" s="14"/>
      <c r="CBN832" s="14"/>
      <c r="CBO832" s="14"/>
      <c r="CBP832" s="14"/>
      <c r="CBQ832" s="14"/>
      <c r="CBR832" s="14"/>
      <c r="CBS832" s="14"/>
      <c r="CBT832" s="14"/>
      <c r="CBU832" s="14"/>
      <c r="CBV832" s="14"/>
      <c r="CBW832" s="14"/>
      <c r="CBX832" s="14"/>
      <c r="CBY832" s="14"/>
      <c r="CBZ832" s="14"/>
      <c r="CCA832" s="14"/>
      <c r="CCB832" s="14"/>
      <c r="CCC832" s="14"/>
      <c r="CCD832" s="14"/>
      <c r="CCE832" s="14"/>
      <c r="CCF832" s="14"/>
      <c r="CCG832" s="14"/>
      <c r="CCH832" s="14"/>
      <c r="CCI832" s="14"/>
      <c r="CCJ832" s="14"/>
      <c r="CCK832" s="14"/>
      <c r="CCL832" s="14"/>
      <c r="CCM832" s="14"/>
      <c r="CCN832" s="14"/>
      <c r="CCO832" s="14"/>
      <c r="CCP832" s="14"/>
      <c r="CCQ832" s="14"/>
      <c r="CCR832" s="14"/>
      <c r="CCS832" s="14"/>
      <c r="CCT832" s="14"/>
      <c r="CCU832" s="14"/>
      <c r="CCV832" s="14"/>
      <c r="CCW832" s="14"/>
      <c r="CCX832" s="14"/>
      <c r="CCY832" s="14"/>
      <c r="CCZ832" s="14"/>
      <c r="CDA832" s="14"/>
      <c r="CDB832" s="14"/>
      <c r="CDC832" s="14"/>
      <c r="CDD832" s="14"/>
      <c r="CDE832" s="14"/>
      <c r="CDF832" s="14"/>
      <c r="CDG832" s="14"/>
      <c r="CDH832" s="14"/>
      <c r="CDI832" s="14"/>
      <c r="CDJ832" s="14"/>
      <c r="CDK832" s="14"/>
      <c r="CDL832" s="14"/>
      <c r="CDM832" s="14"/>
      <c r="CDN832" s="14"/>
      <c r="CDO832" s="14"/>
      <c r="CDP832" s="14"/>
      <c r="CDQ832" s="14"/>
      <c r="CDR832" s="14"/>
      <c r="CDS832" s="14"/>
      <c r="CDT832" s="14"/>
      <c r="CDU832" s="14"/>
      <c r="CDV832" s="14"/>
      <c r="CDW832" s="14"/>
      <c r="CDX832" s="14"/>
      <c r="CDY832" s="14"/>
      <c r="CDZ832" s="14"/>
      <c r="CEA832" s="14"/>
      <c r="CEB832" s="14"/>
      <c r="CEC832" s="14"/>
      <c r="CED832" s="14"/>
      <c r="CEE832" s="14"/>
      <c r="CEF832" s="14"/>
      <c r="CEG832" s="14"/>
      <c r="CEH832" s="14"/>
      <c r="CEI832" s="14"/>
      <c r="CEJ832" s="14"/>
      <c r="CEK832" s="14"/>
      <c r="CEL832" s="14"/>
      <c r="CEM832" s="14"/>
      <c r="CEN832" s="14"/>
      <c r="CEO832" s="14"/>
      <c r="CEP832" s="14"/>
      <c r="CEQ832" s="14"/>
      <c r="CER832" s="14"/>
      <c r="CES832" s="14"/>
      <c r="CET832" s="14"/>
      <c r="CEU832" s="14"/>
      <c r="CEV832" s="14"/>
      <c r="CEW832" s="14"/>
      <c r="CEX832" s="14"/>
      <c r="CEY832" s="14"/>
      <c r="CEZ832" s="14"/>
      <c r="CFA832" s="14"/>
      <c r="CFB832" s="14"/>
      <c r="CFC832" s="14"/>
      <c r="CFD832" s="14"/>
      <c r="CFE832" s="14"/>
      <c r="CFF832" s="14"/>
      <c r="CFG832" s="14"/>
      <c r="CFH832" s="14"/>
      <c r="CFI832" s="14"/>
      <c r="CFJ832" s="14"/>
      <c r="CFK832" s="14"/>
      <c r="CFL832" s="14"/>
      <c r="CFM832" s="14"/>
      <c r="CFN832" s="14"/>
      <c r="CFO832" s="14"/>
      <c r="CFP832" s="14"/>
      <c r="CFQ832" s="14"/>
      <c r="CFR832" s="14"/>
      <c r="CFS832" s="14"/>
      <c r="CFT832" s="14"/>
      <c r="CFU832" s="14"/>
      <c r="CFV832" s="14"/>
      <c r="CFW832" s="14"/>
      <c r="CFX832" s="14"/>
      <c r="CFY832" s="14"/>
      <c r="CFZ832" s="14"/>
      <c r="CGA832" s="14"/>
      <c r="CGB832" s="14"/>
      <c r="CGC832" s="14"/>
      <c r="CGD832" s="14"/>
      <c r="CGE832" s="14"/>
      <c r="CGF832" s="14"/>
      <c r="CGG832" s="14"/>
      <c r="CGH832" s="14"/>
      <c r="CGI832" s="14"/>
      <c r="CGJ832" s="14"/>
      <c r="CGK832" s="14"/>
      <c r="CGL832" s="14"/>
      <c r="CGM832" s="14"/>
      <c r="CGN832" s="14"/>
      <c r="CGO832" s="14"/>
      <c r="CGP832" s="14"/>
      <c r="CGQ832" s="14"/>
      <c r="CGR832" s="14"/>
      <c r="CGS832" s="14"/>
      <c r="CGT832" s="14"/>
      <c r="CGU832" s="14"/>
      <c r="CGV832" s="14"/>
      <c r="CGW832" s="14"/>
      <c r="CGX832" s="14"/>
      <c r="CGY832" s="14"/>
      <c r="CGZ832" s="14"/>
      <c r="CHA832" s="14"/>
      <c r="CHB832" s="14"/>
      <c r="CHC832" s="14"/>
      <c r="CHD832" s="14"/>
      <c r="CHE832" s="14"/>
      <c r="CHF832" s="14"/>
      <c r="CHG832" s="14"/>
      <c r="CHH832" s="14"/>
      <c r="CHI832" s="14"/>
      <c r="CHJ832" s="14"/>
      <c r="CHK832" s="14"/>
      <c r="CHL832" s="14"/>
      <c r="CHM832" s="14"/>
      <c r="CHN832" s="14"/>
      <c r="CHO832" s="14"/>
      <c r="CHP832" s="14"/>
      <c r="CHQ832" s="14"/>
      <c r="CHR832" s="14"/>
      <c r="CHS832" s="14"/>
      <c r="CHT832" s="14"/>
      <c r="CHU832" s="14"/>
      <c r="CHV832" s="14"/>
      <c r="CHW832" s="14"/>
      <c r="CHX832" s="14"/>
      <c r="CHY832" s="14"/>
      <c r="CHZ832" s="14"/>
      <c r="CIA832" s="14"/>
      <c r="CIB832" s="14"/>
      <c r="CIC832" s="14"/>
      <c r="CID832" s="14"/>
      <c r="CIE832" s="14"/>
      <c r="CIF832" s="14"/>
      <c r="CIG832" s="14"/>
      <c r="CIH832" s="14"/>
      <c r="CII832" s="14"/>
      <c r="CIJ832" s="14"/>
      <c r="CIK832" s="14"/>
      <c r="CIL832" s="14"/>
      <c r="CIM832" s="14"/>
      <c r="CIN832" s="14"/>
      <c r="CIO832" s="14"/>
      <c r="CIP832" s="14"/>
      <c r="CIQ832" s="14"/>
      <c r="CIR832" s="14"/>
      <c r="CIS832" s="14"/>
      <c r="CIT832" s="14"/>
      <c r="CIU832" s="14"/>
      <c r="CIV832" s="14"/>
      <c r="CIW832" s="14"/>
      <c r="CIX832" s="14"/>
      <c r="CIY832" s="14"/>
      <c r="CIZ832" s="14"/>
      <c r="CJA832" s="14"/>
      <c r="CJB832" s="14"/>
      <c r="CJC832" s="14"/>
      <c r="CJD832" s="14"/>
      <c r="CJE832" s="14"/>
      <c r="CJF832" s="14"/>
      <c r="CJG832" s="14"/>
      <c r="CJH832" s="14"/>
      <c r="CJI832" s="14"/>
      <c r="CJJ832" s="14"/>
      <c r="CJK832" s="14"/>
      <c r="CJL832" s="14"/>
      <c r="CJM832" s="14"/>
      <c r="CJN832" s="14"/>
      <c r="CJO832" s="14"/>
      <c r="CJP832" s="14"/>
      <c r="CJQ832" s="14"/>
      <c r="CJR832" s="14"/>
      <c r="CJS832" s="14"/>
      <c r="CJT832" s="14"/>
      <c r="CJU832" s="14"/>
      <c r="CJV832" s="14"/>
      <c r="CJW832" s="14"/>
      <c r="CJX832" s="14"/>
      <c r="CJY832" s="14"/>
      <c r="CJZ832" s="14"/>
      <c r="CKA832" s="14"/>
      <c r="CKB832" s="14"/>
      <c r="CKC832" s="14"/>
      <c r="CKD832" s="14"/>
      <c r="CKE832" s="14"/>
      <c r="CKF832" s="14"/>
      <c r="CKG832" s="14"/>
      <c r="CKH832" s="14"/>
      <c r="CKI832" s="14"/>
      <c r="CKJ832" s="14"/>
      <c r="CKK832" s="14"/>
      <c r="CKL832" s="14"/>
      <c r="CKM832" s="14"/>
      <c r="CKN832" s="14"/>
      <c r="CKO832" s="14"/>
      <c r="CKP832" s="14"/>
      <c r="CKQ832" s="14"/>
      <c r="CKR832" s="14"/>
      <c r="CKS832" s="14"/>
      <c r="CKT832" s="14"/>
      <c r="CKU832" s="14"/>
      <c r="CKV832" s="14"/>
      <c r="CKW832" s="14"/>
      <c r="CKX832" s="14"/>
      <c r="CKY832" s="14"/>
      <c r="CKZ832" s="14"/>
      <c r="CLA832" s="14"/>
      <c r="CLB832" s="14"/>
      <c r="CLC832" s="14"/>
      <c r="CLD832" s="14"/>
      <c r="CLE832" s="14"/>
      <c r="CLF832" s="14"/>
      <c r="CLG832" s="14"/>
      <c r="CLH832" s="14"/>
      <c r="CLI832" s="14"/>
      <c r="CLJ832" s="14"/>
      <c r="CLK832" s="14"/>
      <c r="CLL832" s="14"/>
      <c r="CLM832" s="14"/>
      <c r="CLN832" s="14"/>
      <c r="CLO832" s="14"/>
      <c r="CLP832" s="14"/>
      <c r="CLQ832" s="14"/>
      <c r="CLR832" s="14"/>
      <c r="CLS832" s="14"/>
      <c r="CLT832" s="14"/>
      <c r="CLU832" s="14"/>
      <c r="CLV832" s="14"/>
      <c r="CLW832" s="14"/>
      <c r="CLX832" s="14"/>
      <c r="CLY832" s="14"/>
      <c r="CLZ832" s="14"/>
      <c r="CMA832" s="14"/>
      <c r="CMB832" s="14"/>
      <c r="CMC832" s="14"/>
      <c r="CMD832" s="14"/>
      <c r="CME832" s="14"/>
      <c r="CMF832" s="14"/>
      <c r="CMG832" s="14"/>
      <c r="CMH832" s="14"/>
      <c r="CMI832" s="14"/>
      <c r="CMJ832" s="14"/>
      <c r="CMK832" s="14"/>
      <c r="CML832" s="14"/>
      <c r="CMM832" s="14"/>
      <c r="CMN832" s="14"/>
      <c r="CMO832" s="14"/>
      <c r="CMP832" s="14"/>
      <c r="CMQ832" s="14"/>
      <c r="CMR832" s="14"/>
      <c r="CMS832" s="14"/>
      <c r="CMT832" s="14"/>
      <c r="CMU832" s="14"/>
      <c r="CMV832" s="14"/>
      <c r="CMW832" s="14"/>
      <c r="CMX832" s="14"/>
      <c r="CMY832" s="14"/>
      <c r="CMZ832" s="14"/>
      <c r="CNA832" s="14"/>
      <c r="CNB832" s="14"/>
      <c r="CNC832" s="14"/>
      <c r="CND832" s="14"/>
      <c r="CNE832" s="14"/>
      <c r="CNF832" s="14"/>
      <c r="CNG832" s="14"/>
      <c r="CNH832" s="14"/>
      <c r="CNI832" s="14"/>
      <c r="CNJ832" s="14"/>
      <c r="CNK832" s="14"/>
      <c r="CNL832" s="14"/>
      <c r="CNM832" s="14"/>
      <c r="CNN832" s="14"/>
      <c r="CNO832" s="14"/>
      <c r="CNP832" s="14"/>
      <c r="CNQ832" s="14"/>
      <c r="CNR832" s="14"/>
      <c r="CNS832" s="14"/>
      <c r="CNT832" s="14"/>
      <c r="CNU832" s="14"/>
      <c r="CNV832" s="14"/>
      <c r="CNW832" s="14"/>
      <c r="CNX832" s="14"/>
      <c r="CNY832" s="14"/>
      <c r="CNZ832" s="14"/>
      <c r="COA832" s="14"/>
      <c r="COB832" s="14"/>
      <c r="COC832" s="14"/>
      <c r="COD832" s="14"/>
      <c r="COE832" s="14"/>
      <c r="COF832" s="14"/>
      <c r="COG832" s="14"/>
      <c r="COH832" s="14"/>
      <c r="COI832" s="14"/>
      <c r="COJ832" s="14"/>
      <c r="COK832" s="14"/>
      <c r="COL832" s="14"/>
      <c r="COM832" s="14"/>
      <c r="CON832" s="14"/>
      <c r="COO832" s="14"/>
      <c r="COP832" s="14"/>
      <c r="COQ832" s="14"/>
      <c r="COR832" s="14"/>
      <c r="COS832" s="14"/>
      <c r="COT832" s="14"/>
      <c r="COU832" s="14"/>
      <c r="COV832" s="14"/>
      <c r="COW832" s="14"/>
      <c r="COX832" s="14"/>
      <c r="COY832" s="14"/>
      <c r="COZ832" s="14"/>
      <c r="CPA832" s="14"/>
      <c r="CPB832" s="14"/>
      <c r="CPC832" s="14"/>
      <c r="CPD832" s="14"/>
      <c r="CPE832" s="14"/>
      <c r="CPF832" s="14"/>
      <c r="CPG832" s="14"/>
      <c r="CPH832" s="14"/>
      <c r="CPI832" s="14"/>
      <c r="CPJ832" s="14"/>
      <c r="CPK832" s="14"/>
      <c r="CPL832" s="14"/>
      <c r="CPM832" s="14"/>
      <c r="CPN832" s="14"/>
      <c r="CPO832" s="14"/>
      <c r="CPP832" s="14"/>
      <c r="CPQ832" s="14"/>
      <c r="CPR832" s="14"/>
      <c r="CPS832" s="14"/>
      <c r="CPT832" s="14"/>
      <c r="CPU832" s="14"/>
      <c r="CPV832" s="14"/>
      <c r="CPW832" s="14"/>
      <c r="CPX832" s="14"/>
      <c r="CPY832" s="14"/>
      <c r="CPZ832" s="14"/>
      <c r="CQA832" s="14"/>
      <c r="CQB832" s="14"/>
      <c r="CQC832" s="14"/>
      <c r="CQD832" s="14"/>
      <c r="CQE832" s="14"/>
      <c r="CQF832" s="14"/>
      <c r="CQG832" s="14"/>
      <c r="CQH832" s="14"/>
      <c r="CQI832" s="14"/>
      <c r="CQJ832" s="14"/>
      <c r="CQK832" s="14"/>
      <c r="CQL832" s="14"/>
      <c r="CQM832" s="14"/>
      <c r="CQN832" s="14"/>
      <c r="CQO832" s="14"/>
      <c r="CQP832" s="14"/>
      <c r="CQQ832" s="14"/>
      <c r="CQR832" s="14"/>
      <c r="CQS832" s="14"/>
      <c r="CQT832" s="14"/>
      <c r="CQU832" s="14"/>
      <c r="CQV832" s="14"/>
      <c r="CQW832" s="14"/>
      <c r="CQX832" s="14"/>
      <c r="CQY832" s="14"/>
      <c r="CQZ832" s="14"/>
      <c r="CRA832" s="14"/>
      <c r="CRB832" s="14"/>
      <c r="CRC832" s="14"/>
      <c r="CRD832" s="14"/>
      <c r="CRE832" s="14"/>
      <c r="CRF832" s="14"/>
      <c r="CRG832" s="14"/>
      <c r="CRH832" s="14"/>
      <c r="CRI832" s="14"/>
      <c r="CRJ832" s="14"/>
      <c r="CRK832" s="14"/>
      <c r="CRL832" s="14"/>
      <c r="CRM832" s="14"/>
      <c r="CRN832" s="14"/>
      <c r="CRO832" s="14"/>
      <c r="CRP832" s="14"/>
      <c r="CRQ832" s="14"/>
      <c r="CRR832" s="14"/>
      <c r="CRS832" s="14"/>
      <c r="CRT832" s="14"/>
      <c r="CRU832" s="14"/>
      <c r="CRV832" s="14"/>
      <c r="CRW832" s="14"/>
      <c r="CRX832" s="14"/>
      <c r="CRY832" s="14"/>
      <c r="CRZ832" s="14"/>
      <c r="CSA832" s="14"/>
      <c r="CSB832" s="14"/>
      <c r="CSC832" s="14"/>
      <c r="CSD832" s="14"/>
      <c r="CSE832" s="14"/>
      <c r="CSF832" s="14"/>
      <c r="CSG832" s="14"/>
      <c r="CSH832" s="14"/>
      <c r="CSI832" s="14"/>
      <c r="CSJ832" s="14"/>
      <c r="CSK832" s="14"/>
      <c r="CSL832" s="14"/>
      <c r="CSM832" s="14"/>
      <c r="CSN832" s="14"/>
      <c r="CSO832" s="14"/>
      <c r="CSP832" s="14"/>
      <c r="CSQ832" s="14"/>
      <c r="CSR832" s="14"/>
      <c r="CSS832" s="14"/>
      <c r="CST832" s="14"/>
      <c r="CSU832" s="14"/>
      <c r="CSV832" s="14"/>
      <c r="CSW832" s="14"/>
      <c r="CSX832" s="14"/>
      <c r="CSY832" s="14"/>
      <c r="CSZ832" s="14"/>
      <c r="CTA832" s="14"/>
      <c r="CTB832" s="14"/>
      <c r="CTC832" s="14"/>
      <c r="CTD832" s="14"/>
      <c r="CTE832" s="14"/>
      <c r="CTF832" s="14"/>
      <c r="CTG832" s="14"/>
      <c r="CTH832" s="14"/>
      <c r="CTI832" s="14"/>
      <c r="CTJ832" s="14"/>
      <c r="CTK832" s="14"/>
      <c r="CTL832" s="14"/>
      <c r="CTM832" s="14"/>
      <c r="CTN832" s="14"/>
      <c r="CTO832" s="14"/>
      <c r="CTP832" s="14"/>
      <c r="CTQ832" s="14"/>
      <c r="CTR832" s="14"/>
      <c r="CTS832" s="14"/>
      <c r="CTT832" s="14"/>
      <c r="CTU832" s="14"/>
      <c r="CTV832" s="14"/>
      <c r="CTW832" s="14"/>
      <c r="CTX832" s="14"/>
      <c r="CTY832" s="14"/>
      <c r="CTZ832" s="14"/>
      <c r="CUA832" s="14"/>
      <c r="CUB832" s="14"/>
      <c r="CUC832" s="14"/>
      <c r="CUD832" s="14"/>
      <c r="CUE832" s="14"/>
      <c r="CUF832" s="14"/>
      <c r="CUG832" s="14"/>
      <c r="CUH832" s="14"/>
      <c r="CUI832" s="14"/>
      <c r="CUJ832" s="14"/>
      <c r="CUK832" s="14"/>
      <c r="CUL832" s="14"/>
      <c r="CUM832" s="14"/>
      <c r="CUN832" s="14"/>
      <c r="CUO832" s="14"/>
      <c r="CUP832" s="14"/>
      <c r="CUQ832" s="14"/>
      <c r="CUR832" s="14"/>
      <c r="CUS832" s="14"/>
      <c r="CUT832" s="14"/>
      <c r="CUU832" s="14"/>
      <c r="CUV832" s="14"/>
      <c r="CUW832" s="14"/>
      <c r="CUX832" s="14"/>
      <c r="CUY832" s="14"/>
      <c r="CUZ832" s="14"/>
      <c r="CVA832" s="14"/>
      <c r="CVB832" s="14"/>
      <c r="CVC832" s="14"/>
      <c r="CVD832" s="14"/>
      <c r="CVE832" s="14"/>
      <c r="CVF832" s="14"/>
      <c r="CVG832" s="14"/>
      <c r="CVH832" s="14"/>
      <c r="CVI832" s="14"/>
      <c r="CVJ832" s="14"/>
      <c r="CVK832" s="14"/>
      <c r="CVL832" s="14"/>
      <c r="CVM832" s="14"/>
      <c r="CVN832" s="14"/>
      <c r="CVO832" s="14"/>
      <c r="CVP832" s="14"/>
      <c r="CVQ832" s="14"/>
      <c r="CVR832" s="14"/>
      <c r="CVS832" s="14"/>
      <c r="CVT832" s="14"/>
      <c r="CVU832" s="14"/>
      <c r="CVV832" s="14"/>
      <c r="CVW832" s="14"/>
      <c r="CVX832" s="14"/>
      <c r="CVY832" s="14"/>
      <c r="CVZ832" s="14"/>
      <c r="CWA832" s="14"/>
      <c r="CWB832" s="14"/>
      <c r="CWC832" s="14"/>
      <c r="CWD832" s="14"/>
      <c r="CWE832" s="14"/>
      <c r="CWF832" s="14"/>
      <c r="CWG832" s="14"/>
      <c r="CWH832" s="14"/>
      <c r="CWI832" s="14"/>
      <c r="CWJ832" s="14"/>
      <c r="CWK832" s="14"/>
      <c r="CWL832" s="14"/>
      <c r="CWM832" s="14"/>
      <c r="CWN832" s="14"/>
      <c r="CWO832" s="14"/>
      <c r="CWP832" s="14"/>
      <c r="CWQ832" s="14"/>
      <c r="CWR832" s="14"/>
      <c r="CWS832" s="14"/>
      <c r="CWT832" s="14"/>
      <c r="CWU832" s="14"/>
      <c r="CWV832" s="14"/>
      <c r="CWW832" s="14"/>
      <c r="CWX832" s="14"/>
      <c r="CWY832" s="14"/>
      <c r="CWZ832" s="14"/>
      <c r="CXA832" s="14"/>
      <c r="CXB832" s="14"/>
      <c r="CXC832" s="14"/>
      <c r="CXD832" s="14"/>
      <c r="CXE832" s="14"/>
      <c r="CXF832" s="14"/>
      <c r="CXG832" s="14"/>
      <c r="CXH832" s="14"/>
      <c r="CXI832" s="14"/>
      <c r="CXJ832" s="14"/>
      <c r="CXK832" s="14"/>
      <c r="CXL832" s="14"/>
      <c r="CXM832" s="14"/>
      <c r="CXN832" s="14"/>
      <c r="CXO832" s="14"/>
      <c r="CXP832" s="14"/>
      <c r="CXQ832" s="14"/>
      <c r="CXR832" s="14"/>
      <c r="CXS832" s="14"/>
      <c r="CXT832" s="14"/>
      <c r="CXU832" s="14"/>
      <c r="CXV832" s="14"/>
      <c r="CXW832" s="14"/>
      <c r="CXX832" s="14"/>
      <c r="CXY832" s="14"/>
      <c r="CXZ832" s="14"/>
      <c r="CYA832" s="14"/>
      <c r="CYB832" s="14"/>
      <c r="CYC832" s="14"/>
      <c r="CYD832" s="14"/>
      <c r="CYE832" s="14"/>
      <c r="CYF832" s="14"/>
      <c r="CYG832" s="14"/>
      <c r="CYH832" s="14"/>
      <c r="CYI832" s="14"/>
      <c r="CYJ832" s="14"/>
      <c r="CYK832" s="14"/>
      <c r="CYL832" s="14"/>
      <c r="CYM832" s="14"/>
      <c r="CYN832" s="14"/>
      <c r="CYO832" s="14"/>
      <c r="CYP832" s="14"/>
      <c r="CYQ832" s="14"/>
      <c r="CYR832" s="14"/>
      <c r="CYS832" s="14"/>
      <c r="CYT832" s="14"/>
      <c r="CYU832" s="14"/>
      <c r="CYV832" s="14"/>
      <c r="CYW832" s="14"/>
      <c r="CYX832" s="14"/>
      <c r="CYY832" s="14"/>
      <c r="CYZ832" s="14"/>
      <c r="CZA832" s="14"/>
      <c r="CZB832" s="14"/>
      <c r="CZC832" s="14"/>
      <c r="CZD832" s="14"/>
      <c r="CZE832" s="14"/>
      <c r="CZF832" s="14"/>
      <c r="CZG832" s="14"/>
      <c r="CZH832" s="14"/>
      <c r="CZI832" s="14"/>
      <c r="CZJ832" s="14"/>
      <c r="CZK832" s="14"/>
      <c r="CZL832" s="14"/>
      <c r="CZM832" s="14"/>
      <c r="CZN832" s="14"/>
      <c r="CZO832" s="14"/>
      <c r="CZP832" s="14"/>
      <c r="CZQ832" s="14"/>
      <c r="CZR832" s="14"/>
      <c r="CZS832" s="14"/>
      <c r="CZT832" s="14"/>
      <c r="CZU832" s="14"/>
      <c r="CZV832" s="14"/>
      <c r="CZW832" s="14"/>
      <c r="CZX832" s="14"/>
      <c r="CZY832" s="14"/>
      <c r="CZZ832" s="14"/>
      <c r="DAA832" s="14"/>
      <c r="DAB832" s="14"/>
      <c r="DAC832" s="14"/>
      <c r="DAD832" s="14"/>
      <c r="DAE832" s="14"/>
      <c r="DAF832" s="14"/>
      <c r="DAG832" s="14"/>
      <c r="DAH832" s="14"/>
      <c r="DAI832" s="14"/>
      <c r="DAJ832" s="14"/>
      <c r="DAK832" s="14"/>
      <c r="DAL832" s="14"/>
      <c r="DAM832" s="14"/>
      <c r="DAN832" s="14"/>
      <c r="DAO832" s="14"/>
      <c r="DAP832" s="14"/>
      <c r="DAQ832" s="14"/>
      <c r="DAR832" s="14"/>
      <c r="DAS832" s="14"/>
      <c r="DAT832" s="14"/>
      <c r="DAU832" s="14"/>
      <c r="DAV832" s="14"/>
      <c r="DAW832" s="14"/>
      <c r="DAX832" s="14"/>
      <c r="DAY832" s="14"/>
      <c r="DAZ832" s="14"/>
      <c r="DBA832" s="14"/>
      <c r="DBB832" s="14"/>
      <c r="DBC832" s="14"/>
      <c r="DBD832" s="14"/>
      <c r="DBE832" s="14"/>
      <c r="DBF832" s="14"/>
      <c r="DBG832" s="14"/>
      <c r="DBH832" s="14"/>
      <c r="DBI832" s="14"/>
      <c r="DBJ832" s="14"/>
      <c r="DBK832" s="14"/>
      <c r="DBL832" s="14"/>
      <c r="DBM832" s="14"/>
      <c r="DBN832" s="14"/>
      <c r="DBO832" s="14"/>
      <c r="DBP832" s="14"/>
      <c r="DBQ832" s="14"/>
      <c r="DBR832" s="14"/>
      <c r="DBS832" s="14"/>
      <c r="DBT832" s="14"/>
      <c r="DBU832" s="14"/>
      <c r="DBV832" s="14"/>
      <c r="DBW832" s="14"/>
      <c r="DBX832" s="14"/>
      <c r="DBY832" s="14"/>
      <c r="DBZ832" s="14"/>
      <c r="DCA832" s="14"/>
      <c r="DCB832" s="14"/>
      <c r="DCC832" s="14"/>
      <c r="DCD832" s="14"/>
      <c r="DCE832" s="14"/>
      <c r="DCF832" s="14"/>
      <c r="DCG832" s="14"/>
      <c r="DCH832" s="14"/>
      <c r="DCI832" s="14"/>
      <c r="DCJ832" s="14"/>
      <c r="DCK832" s="14"/>
      <c r="DCL832" s="14"/>
      <c r="DCM832" s="14"/>
      <c r="DCN832" s="14"/>
      <c r="DCO832" s="14"/>
      <c r="DCP832" s="14"/>
      <c r="DCQ832" s="14"/>
      <c r="DCR832" s="14"/>
      <c r="DCS832" s="14"/>
      <c r="DCT832" s="14"/>
      <c r="DCU832" s="14"/>
      <c r="DCV832" s="14"/>
      <c r="DCW832" s="14"/>
      <c r="DCX832" s="14"/>
      <c r="DCY832" s="14"/>
      <c r="DCZ832" s="14"/>
      <c r="DDA832" s="14"/>
      <c r="DDB832" s="14"/>
      <c r="DDC832" s="14"/>
      <c r="DDD832" s="14"/>
      <c r="DDE832" s="14"/>
      <c r="DDF832" s="14"/>
      <c r="DDG832" s="14"/>
      <c r="DDH832" s="14"/>
      <c r="DDI832" s="14"/>
      <c r="DDJ832" s="14"/>
      <c r="DDK832" s="14"/>
      <c r="DDL832" s="14"/>
      <c r="DDM832" s="14"/>
      <c r="DDN832" s="14"/>
      <c r="DDO832" s="14"/>
      <c r="DDP832" s="14"/>
      <c r="DDQ832" s="14"/>
      <c r="DDR832" s="14"/>
      <c r="DDS832" s="14"/>
      <c r="DDT832" s="14"/>
      <c r="DDU832" s="14"/>
      <c r="DDV832" s="14"/>
      <c r="DDW832" s="14"/>
      <c r="DDX832" s="14"/>
      <c r="DDY832" s="14"/>
      <c r="DDZ832" s="14"/>
      <c r="DEA832" s="14"/>
      <c r="DEB832" s="14"/>
      <c r="DEC832" s="14"/>
      <c r="DED832" s="14"/>
      <c r="DEE832" s="14"/>
      <c r="DEF832" s="14"/>
      <c r="DEG832" s="14"/>
      <c r="DEH832" s="14"/>
      <c r="DEI832" s="14"/>
      <c r="DEJ832" s="14"/>
      <c r="DEK832" s="14"/>
      <c r="DEL832" s="14"/>
      <c r="DEM832" s="14"/>
      <c r="DEN832" s="14"/>
      <c r="DEO832" s="14"/>
      <c r="DEP832" s="14"/>
      <c r="DEQ832" s="14"/>
      <c r="DER832" s="14"/>
      <c r="DES832" s="14"/>
      <c r="DET832" s="14"/>
      <c r="DEU832" s="14"/>
      <c r="DEV832" s="14"/>
      <c r="DEW832" s="14"/>
      <c r="DEX832" s="14"/>
      <c r="DEY832" s="14"/>
      <c r="DEZ832" s="14"/>
      <c r="DFA832" s="14"/>
      <c r="DFB832" s="14"/>
      <c r="DFC832" s="14"/>
      <c r="DFD832" s="14"/>
      <c r="DFE832" s="14"/>
      <c r="DFF832" s="14"/>
      <c r="DFG832" s="14"/>
      <c r="DFH832" s="14"/>
      <c r="DFI832" s="14"/>
      <c r="DFJ832" s="14"/>
      <c r="DFK832" s="14"/>
      <c r="DFL832" s="14"/>
      <c r="DFM832" s="14"/>
      <c r="DFN832" s="14"/>
      <c r="DFO832" s="14"/>
      <c r="DFP832" s="14"/>
      <c r="DFQ832" s="14"/>
      <c r="DFR832" s="14"/>
      <c r="DFS832" s="14"/>
      <c r="DFT832" s="14"/>
      <c r="DFU832" s="14"/>
      <c r="DFV832" s="14"/>
      <c r="DFW832" s="14"/>
      <c r="DFX832" s="14"/>
      <c r="DFY832" s="14"/>
      <c r="DFZ832" s="14"/>
      <c r="DGA832" s="14"/>
      <c r="DGB832" s="14"/>
      <c r="DGC832" s="14"/>
      <c r="DGD832" s="14"/>
      <c r="DGE832" s="14"/>
      <c r="DGF832" s="14"/>
      <c r="DGG832" s="14"/>
      <c r="DGH832" s="14"/>
      <c r="DGI832" s="14"/>
      <c r="DGJ832" s="14"/>
      <c r="DGK832" s="14"/>
      <c r="DGL832" s="14"/>
      <c r="DGM832" s="14"/>
      <c r="DGN832" s="14"/>
      <c r="DGO832" s="14"/>
      <c r="DGP832" s="14"/>
      <c r="DGQ832" s="14"/>
      <c r="DGR832" s="14"/>
      <c r="DGS832" s="14"/>
      <c r="DGT832" s="14"/>
      <c r="DGU832" s="14"/>
      <c r="DGV832" s="14"/>
      <c r="DGW832" s="14"/>
      <c r="DGX832" s="14"/>
      <c r="DGY832" s="14"/>
      <c r="DGZ832" s="14"/>
      <c r="DHA832" s="14"/>
      <c r="DHB832" s="14"/>
      <c r="DHC832" s="14"/>
      <c r="DHD832" s="14"/>
      <c r="DHE832" s="14"/>
      <c r="DHF832" s="14"/>
      <c r="DHG832" s="14"/>
      <c r="DHH832" s="14"/>
      <c r="DHI832" s="14"/>
      <c r="DHJ832" s="14"/>
      <c r="DHK832" s="14"/>
      <c r="DHL832" s="14"/>
      <c r="DHM832" s="14"/>
      <c r="DHN832" s="14"/>
      <c r="DHO832" s="14"/>
      <c r="DHP832" s="14"/>
      <c r="DHQ832" s="14"/>
      <c r="DHR832" s="14"/>
      <c r="DHS832" s="14"/>
      <c r="DHT832" s="14"/>
      <c r="DHU832" s="14"/>
      <c r="DHV832" s="14"/>
      <c r="DHW832" s="14"/>
      <c r="DHX832" s="14"/>
      <c r="DHY832" s="14"/>
      <c r="DHZ832" s="14"/>
      <c r="DIA832" s="14"/>
      <c r="DIB832" s="14"/>
      <c r="DIC832" s="14"/>
      <c r="DID832" s="14"/>
      <c r="DIE832" s="14"/>
      <c r="DIF832" s="14"/>
      <c r="DIG832" s="14"/>
      <c r="DIH832" s="14"/>
      <c r="DII832" s="14"/>
      <c r="DIJ832" s="14"/>
      <c r="DIK832" s="14"/>
      <c r="DIL832" s="14"/>
      <c r="DIM832" s="14"/>
      <c r="DIN832" s="14"/>
      <c r="DIO832" s="14"/>
      <c r="DIP832" s="14"/>
      <c r="DIQ832" s="14"/>
      <c r="DIR832" s="14"/>
      <c r="DIS832" s="14"/>
      <c r="DIT832" s="14"/>
      <c r="DIU832" s="14"/>
      <c r="DIV832" s="14"/>
      <c r="DIW832" s="14"/>
      <c r="DIX832" s="14"/>
      <c r="DIY832" s="14"/>
      <c r="DIZ832" s="14"/>
      <c r="DJA832" s="14"/>
      <c r="DJB832" s="14"/>
      <c r="DJC832" s="14"/>
      <c r="DJD832" s="14"/>
      <c r="DJE832" s="14"/>
      <c r="DJF832" s="14"/>
      <c r="DJG832" s="14"/>
      <c r="DJH832" s="14"/>
      <c r="DJI832" s="14"/>
      <c r="DJJ832" s="14"/>
      <c r="DJK832" s="14"/>
      <c r="DJL832" s="14"/>
      <c r="DJM832" s="14"/>
      <c r="DJN832" s="14"/>
      <c r="DJO832" s="14"/>
      <c r="DJP832" s="14"/>
      <c r="DJQ832" s="14"/>
      <c r="DJR832" s="14"/>
      <c r="DJS832" s="14"/>
      <c r="DJT832" s="14"/>
      <c r="DJU832" s="14"/>
      <c r="DJV832" s="14"/>
      <c r="DJW832" s="14"/>
      <c r="DJX832" s="14"/>
      <c r="DJY832" s="14"/>
      <c r="DJZ832" s="14"/>
      <c r="DKA832" s="14"/>
      <c r="DKB832" s="14"/>
      <c r="DKC832" s="14"/>
      <c r="DKD832" s="14"/>
      <c r="DKE832" s="14"/>
      <c r="DKF832" s="14"/>
      <c r="DKG832" s="14"/>
      <c r="DKH832" s="14"/>
      <c r="DKI832" s="14"/>
      <c r="DKJ832" s="14"/>
      <c r="DKK832" s="14"/>
      <c r="DKL832" s="14"/>
      <c r="DKM832" s="14"/>
      <c r="DKN832" s="14"/>
      <c r="DKO832" s="14"/>
      <c r="DKP832" s="14"/>
      <c r="DKQ832" s="14"/>
      <c r="DKR832" s="14"/>
      <c r="DKS832" s="14"/>
      <c r="DKT832" s="14"/>
      <c r="DKU832" s="14"/>
      <c r="DKV832" s="14"/>
      <c r="DKW832" s="14"/>
      <c r="DKX832" s="14"/>
      <c r="DKY832" s="14"/>
      <c r="DKZ832" s="14"/>
      <c r="DLA832" s="14"/>
      <c r="DLB832" s="14"/>
      <c r="DLC832" s="14"/>
      <c r="DLD832" s="14"/>
      <c r="DLE832" s="14"/>
      <c r="DLF832" s="14"/>
      <c r="DLG832" s="14"/>
      <c r="DLH832" s="14"/>
      <c r="DLI832" s="14"/>
      <c r="DLJ832" s="14"/>
      <c r="DLK832" s="14"/>
      <c r="DLL832" s="14"/>
      <c r="DLM832" s="14"/>
      <c r="DLN832" s="14"/>
      <c r="DLO832" s="14"/>
      <c r="DLP832" s="14"/>
      <c r="DLQ832" s="14"/>
      <c r="DLR832" s="14"/>
      <c r="DLS832" s="14"/>
      <c r="DLT832" s="14"/>
      <c r="DLU832" s="14"/>
      <c r="DLV832" s="14"/>
      <c r="DLW832" s="14"/>
      <c r="DLX832" s="14"/>
      <c r="DLY832" s="14"/>
      <c r="DLZ832" s="14"/>
      <c r="DMA832" s="14"/>
      <c r="DMB832" s="14"/>
      <c r="DMC832" s="14"/>
      <c r="DMD832" s="14"/>
      <c r="DME832" s="14"/>
      <c r="DMF832" s="14"/>
      <c r="DMG832" s="14"/>
      <c r="DMH832" s="14"/>
      <c r="DMI832" s="14"/>
      <c r="DMJ832" s="14"/>
      <c r="DMK832" s="14"/>
      <c r="DML832" s="14"/>
      <c r="DMM832" s="14"/>
      <c r="DMN832" s="14"/>
      <c r="DMO832" s="14"/>
      <c r="DMP832" s="14"/>
      <c r="DMQ832" s="14"/>
      <c r="DMR832" s="14"/>
      <c r="DMS832" s="14"/>
      <c r="DMT832" s="14"/>
      <c r="DMU832" s="14"/>
      <c r="DMV832" s="14"/>
      <c r="DMW832" s="14"/>
      <c r="DMX832" s="14"/>
      <c r="DMY832" s="14"/>
      <c r="DMZ832" s="14"/>
      <c r="DNA832" s="14"/>
      <c r="DNB832" s="14"/>
      <c r="DNC832" s="14"/>
      <c r="DND832" s="14"/>
      <c r="DNE832" s="14"/>
      <c r="DNF832" s="14"/>
      <c r="DNG832" s="14"/>
      <c r="DNH832" s="14"/>
      <c r="DNI832" s="14"/>
      <c r="DNJ832" s="14"/>
      <c r="DNK832" s="14"/>
      <c r="DNL832" s="14"/>
      <c r="DNM832" s="14"/>
      <c r="DNN832" s="14"/>
      <c r="DNO832" s="14"/>
      <c r="DNP832" s="14"/>
      <c r="DNQ832" s="14"/>
      <c r="DNR832" s="14"/>
      <c r="DNS832" s="14"/>
      <c r="DNT832" s="14"/>
      <c r="DNU832" s="14"/>
      <c r="DNV832" s="14"/>
      <c r="DNW832" s="14"/>
      <c r="DNX832" s="14"/>
      <c r="DNY832" s="14"/>
      <c r="DNZ832" s="14"/>
      <c r="DOA832" s="14"/>
      <c r="DOB832" s="14"/>
      <c r="DOC832" s="14"/>
      <c r="DOD832" s="14"/>
      <c r="DOE832" s="14"/>
      <c r="DOF832" s="14"/>
      <c r="DOG832" s="14"/>
      <c r="DOH832" s="14"/>
      <c r="DOI832" s="14"/>
      <c r="DOJ832" s="14"/>
      <c r="DOK832" s="14"/>
      <c r="DOL832" s="14"/>
      <c r="DOM832" s="14"/>
      <c r="DON832" s="14"/>
      <c r="DOO832" s="14"/>
      <c r="DOP832" s="14"/>
      <c r="DOQ832" s="14"/>
      <c r="DOR832" s="14"/>
      <c r="DOS832" s="14"/>
      <c r="DOT832" s="14"/>
      <c r="DOU832" s="14"/>
      <c r="DOV832" s="14"/>
      <c r="DOW832" s="14"/>
      <c r="DOX832" s="14"/>
      <c r="DOY832" s="14"/>
      <c r="DOZ832" s="14"/>
      <c r="DPA832" s="14"/>
      <c r="DPB832" s="14"/>
      <c r="DPC832" s="14"/>
      <c r="DPD832" s="14"/>
      <c r="DPE832" s="14"/>
      <c r="DPF832" s="14"/>
      <c r="DPG832" s="14"/>
      <c r="DPH832" s="14"/>
      <c r="DPI832" s="14"/>
      <c r="DPJ832" s="14"/>
      <c r="DPK832" s="14"/>
      <c r="DPL832" s="14"/>
      <c r="DPM832" s="14"/>
      <c r="DPN832" s="14"/>
      <c r="DPO832" s="14"/>
      <c r="DPP832" s="14"/>
      <c r="DPQ832" s="14"/>
      <c r="DPR832" s="14"/>
      <c r="DPS832" s="14"/>
      <c r="DPT832" s="14"/>
      <c r="DPU832" s="14"/>
      <c r="DPV832" s="14"/>
      <c r="DPW832" s="14"/>
      <c r="DPX832" s="14"/>
      <c r="DPY832" s="14"/>
      <c r="DPZ832" s="14"/>
      <c r="DQA832" s="14"/>
      <c r="DQB832" s="14"/>
      <c r="DQC832" s="14"/>
      <c r="DQD832" s="14"/>
      <c r="DQE832" s="14"/>
      <c r="DQF832" s="14"/>
      <c r="DQG832" s="14"/>
      <c r="DQH832" s="14"/>
      <c r="DQI832" s="14"/>
      <c r="DQJ832" s="14"/>
      <c r="DQK832" s="14"/>
      <c r="DQL832" s="14"/>
      <c r="DQM832" s="14"/>
      <c r="DQN832" s="14"/>
      <c r="DQO832" s="14"/>
      <c r="DQP832" s="14"/>
      <c r="DQQ832" s="14"/>
      <c r="DQR832" s="14"/>
      <c r="DQS832" s="14"/>
      <c r="DQT832" s="14"/>
      <c r="DQU832" s="14"/>
      <c r="DQV832" s="14"/>
      <c r="DQW832" s="14"/>
      <c r="DQX832" s="14"/>
      <c r="DQY832" s="14"/>
      <c r="DQZ832" s="14"/>
      <c r="DRA832" s="14"/>
      <c r="DRB832" s="14"/>
      <c r="DRC832" s="14"/>
      <c r="DRD832" s="14"/>
      <c r="DRE832" s="14"/>
      <c r="DRF832" s="14"/>
      <c r="DRG832" s="14"/>
      <c r="DRH832" s="14"/>
      <c r="DRI832" s="14"/>
      <c r="DRJ832" s="14"/>
      <c r="DRK832" s="14"/>
      <c r="DRL832" s="14"/>
      <c r="DRM832" s="14"/>
      <c r="DRN832" s="14"/>
      <c r="DRO832" s="14"/>
      <c r="DRP832" s="14"/>
      <c r="DRQ832" s="14"/>
      <c r="DRR832" s="14"/>
      <c r="DRS832" s="14"/>
      <c r="DRT832" s="14"/>
      <c r="DRU832" s="14"/>
      <c r="DRV832" s="14"/>
      <c r="DRW832" s="14"/>
      <c r="DRX832" s="14"/>
      <c r="DRY832" s="14"/>
      <c r="DRZ832" s="14"/>
      <c r="DSA832" s="14"/>
      <c r="DSB832" s="14"/>
      <c r="DSC832" s="14"/>
      <c r="DSD832" s="14"/>
      <c r="DSE832" s="14"/>
      <c r="DSF832" s="14"/>
      <c r="DSG832" s="14"/>
      <c r="DSH832" s="14"/>
      <c r="DSI832" s="14"/>
      <c r="DSJ832" s="14"/>
      <c r="DSK832" s="14"/>
      <c r="DSL832" s="14"/>
      <c r="DSM832" s="14"/>
      <c r="DSN832" s="14"/>
      <c r="DSO832" s="14"/>
      <c r="DSP832" s="14"/>
      <c r="DSQ832" s="14"/>
      <c r="DSR832" s="14"/>
      <c r="DSS832" s="14"/>
      <c r="DST832" s="14"/>
      <c r="DSU832" s="14"/>
      <c r="DSV832" s="14"/>
      <c r="DSW832" s="14"/>
      <c r="DSX832" s="14"/>
      <c r="DSY832" s="14"/>
      <c r="DSZ832" s="14"/>
      <c r="DTA832" s="14"/>
      <c r="DTB832" s="14"/>
      <c r="DTC832" s="14"/>
      <c r="DTD832" s="14"/>
      <c r="DTE832" s="14"/>
      <c r="DTF832" s="14"/>
      <c r="DTG832" s="14"/>
      <c r="DTH832" s="14"/>
      <c r="DTI832" s="14"/>
      <c r="DTJ832" s="14"/>
      <c r="DTK832" s="14"/>
      <c r="DTL832" s="14"/>
      <c r="DTM832" s="14"/>
      <c r="DTN832" s="14"/>
      <c r="DTO832" s="14"/>
      <c r="DTP832" s="14"/>
      <c r="DTQ832" s="14"/>
      <c r="DTR832" s="14"/>
      <c r="DTS832" s="14"/>
      <c r="DTT832" s="14"/>
      <c r="DTU832" s="14"/>
      <c r="DTV832" s="14"/>
      <c r="DTW832" s="14"/>
      <c r="DTX832" s="14"/>
      <c r="DTY832" s="14"/>
      <c r="DTZ832" s="14"/>
      <c r="DUA832" s="14"/>
      <c r="DUB832" s="14"/>
      <c r="DUC832" s="14"/>
      <c r="DUD832" s="14"/>
      <c r="DUE832" s="14"/>
      <c r="DUF832" s="14"/>
      <c r="DUG832" s="14"/>
      <c r="DUH832" s="14"/>
      <c r="DUI832" s="14"/>
      <c r="DUJ832" s="14"/>
      <c r="DUK832" s="14"/>
      <c r="DUL832" s="14"/>
      <c r="DUM832" s="14"/>
      <c r="DUN832" s="14"/>
      <c r="DUO832" s="14"/>
      <c r="DUP832" s="14"/>
      <c r="DUQ832" s="14"/>
      <c r="DUR832" s="14"/>
      <c r="DUS832" s="14"/>
      <c r="DUT832" s="14"/>
      <c r="DUU832" s="14"/>
      <c r="DUV832" s="14"/>
      <c r="DUW832" s="14"/>
      <c r="DUX832" s="14"/>
      <c r="DUY832" s="14"/>
      <c r="DUZ832" s="14"/>
      <c r="DVA832" s="14"/>
      <c r="DVB832" s="14"/>
      <c r="DVC832" s="14"/>
      <c r="DVD832" s="14"/>
      <c r="DVE832" s="14"/>
      <c r="DVF832" s="14"/>
      <c r="DVG832" s="14"/>
      <c r="DVH832" s="14"/>
      <c r="DVI832" s="14"/>
      <c r="DVJ832" s="14"/>
      <c r="DVK832" s="14"/>
      <c r="DVL832" s="14"/>
      <c r="DVM832" s="14"/>
      <c r="DVN832" s="14"/>
      <c r="DVO832" s="14"/>
      <c r="DVP832" s="14"/>
      <c r="DVQ832" s="14"/>
      <c r="DVR832" s="14"/>
      <c r="DVS832" s="14"/>
      <c r="DVT832" s="14"/>
      <c r="DVU832" s="14"/>
      <c r="DVV832" s="14"/>
      <c r="DVW832" s="14"/>
      <c r="DVX832" s="14"/>
      <c r="DVY832" s="14"/>
      <c r="DVZ832" s="14"/>
      <c r="DWA832" s="14"/>
      <c r="DWB832" s="14"/>
      <c r="DWC832" s="14"/>
      <c r="DWD832" s="14"/>
      <c r="DWE832" s="14"/>
      <c r="DWF832" s="14"/>
      <c r="DWG832" s="14"/>
      <c r="DWH832" s="14"/>
      <c r="DWI832" s="14"/>
      <c r="DWJ832" s="14"/>
      <c r="DWK832" s="14"/>
      <c r="DWL832" s="14"/>
      <c r="DWM832" s="14"/>
      <c r="DWN832" s="14"/>
      <c r="DWO832" s="14"/>
      <c r="DWP832" s="14"/>
      <c r="DWQ832" s="14"/>
      <c r="DWR832" s="14"/>
      <c r="DWS832" s="14"/>
      <c r="DWT832" s="14"/>
      <c r="DWU832" s="14"/>
      <c r="DWV832" s="14"/>
      <c r="DWW832" s="14"/>
      <c r="DWX832" s="14"/>
      <c r="DWY832" s="14"/>
      <c r="DWZ832" s="14"/>
      <c r="DXA832" s="14"/>
      <c r="DXB832" s="14"/>
      <c r="DXC832" s="14"/>
      <c r="DXD832" s="14"/>
      <c r="DXE832" s="14"/>
      <c r="DXF832" s="14"/>
      <c r="DXG832" s="14"/>
      <c r="DXH832" s="14"/>
      <c r="DXI832" s="14"/>
      <c r="DXJ832" s="14"/>
      <c r="DXK832" s="14"/>
      <c r="DXL832" s="14"/>
      <c r="DXM832" s="14"/>
      <c r="DXN832" s="14"/>
      <c r="DXO832" s="14"/>
      <c r="DXP832" s="14"/>
      <c r="DXQ832" s="14"/>
      <c r="DXR832" s="14"/>
      <c r="DXS832" s="14"/>
      <c r="DXT832" s="14"/>
      <c r="DXU832" s="14"/>
      <c r="DXV832" s="14"/>
      <c r="DXW832" s="14"/>
      <c r="DXX832" s="14"/>
      <c r="DXY832" s="14"/>
      <c r="DXZ832" s="14"/>
      <c r="DYA832" s="14"/>
      <c r="DYB832" s="14"/>
      <c r="DYC832" s="14"/>
      <c r="DYD832" s="14"/>
      <c r="DYE832" s="14"/>
      <c r="DYF832" s="14"/>
      <c r="DYG832" s="14"/>
      <c r="DYH832" s="14"/>
      <c r="DYI832" s="14"/>
      <c r="DYJ832" s="14"/>
      <c r="DYK832" s="14"/>
      <c r="DYL832" s="14"/>
      <c r="DYM832" s="14"/>
      <c r="DYN832" s="14"/>
      <c r="DYO832" s="14"/>
      <c r="DYP832" s="14"/>
      <c r="DYQ832" s="14"/>
      <c r="DYR832" s="14"/>
      <c r="DYS832" s="14"/>
      <c r="DYT832" s="14"/>
      <c r="DYU832" s="14"/>
      <c r="DYV832" s="14"/>
      <c r="DYW832" s="14"/>
      <c r="DYX832" s="14"/>
      <c r="DYY832" s="14"/>
      <c r="DYZ832" s="14"/>
      <c r="DZA832" s="14"/>
      <c r="DZB832" s="14"/>
      <c r="DZC832" s="14"/>
      <c r="DZD832" s="14"/>
      <c r="DZE832" s="14"/>
      <c r="DZF832" s="14"/>
      <c r="DZG832" s="14"/>
      <c r="DZH832" s="14"/>
      <c r="DZI832" s="14"/>
      <c r="DZJ832" s="14"/>
      <c r="DZK832" s="14"/>
      <c r="DZL832" s="14"/>
      <c r="DZM832" s="14"/>
      <c r="DZN832" s="14"/>
      <c r="DZO832" s="14"/>
      <c r="DZP832" s="14"/>
      <c r="DZQ832" s="14"/>
      <c r="DZR832" s="14"/>
      <c r="DZS832" s="14"/>
      <c r="DZT832" s="14"/>
      <c r="DZU832" s="14"/>
      <c r="DZV832" s="14"/>
      <c r="DZW832" s="14"/>
      <c r="DZX832" s="14"/>
      <c r="DZY832" s="14"/>
      <c r="DZZ832" s="14"/>
      <c r="EAA832" s="14"/>
      <c r="EAB832" s="14"/>
      <c r="EAC832" s="14"/>
      <c r="EAD832" s="14"/>
      <c r="EAE832" s="14"/>
      <c r="EAF832" s="14"/>
      <c r="EAG832" s="14"/>
      <c r="EAH832" s="14"/>
      <c r="EAI832" s="14"/>
      <c r="EAJ832" s="14"/>
      <c r="EAK832" s="14"/>
      <c r="EAL832" s="14"/>
      <c r="EAM832" s="14"/>
      <c r="EAN832" s="14"/>
      <c r="EAO832" s="14"/>
      <c r="EAP832" s="14"/>
      <c r="EAQ832" s="14"/>
      <c r="EAR832" s="14"/>
      <c r="EAS832" s="14"/>
      <c r="EAT832" s="14"/>
      <c r="EAU832" s="14"/>
      <c r="EAV832" s="14"/>
      <c r="EAW832" s="14"/>
      <c r="EAX832" s="14"/>
      <c r="EAY832" s="14"/>
      <c r="EAZ832" s="14"/>
      <c r="EBA832" s="14"/>
      <c r="EBB832" s="14"/>
      <c r="EBC832" s="14"/>
      <c r="EBD832" s="14"/>
      <c r="EBE832" s="14"/>
      <c r="EBF832" s="14"/>
      <c r="EBG832" s="14"/>
      <c r="EBH832" s="14"/>
      <c r="EBI832" s="14"/>
      <c r="EBJ832" s="14"/>
      <c r="EBK832" s="14"/>
      <c r="EBL832" s="14"/>
      <c r="EBM832" s="14"/>
      <c r="EBN832" s="14"/>
      <c r="EBO832" s="14"/>
      <c r="EBP832" s="14"/>
      <c r="EBQ832" s="14"/>
      <c r="EBR832" s="14"/>
      <c r="EBS832" s="14"/>
      <c r="EBT832" s="14"/>
      <c r="EBU832" s="14"/>
      <c r="EBV832" s="14"/>
      <c r="EBW832" s="14"/>
      <c r="EBX832" s="14"/>
      <c r="EBY832" s="14"/>
      <c r="EBZ832" s="14"/>
      <c r="ECA832" s="14"/>
      <c r="ECB832" s="14"/>
      <c r="ECC832" s="14"/>
      <c r="ECD832" s="14"/>
      <c r="ECE832" s="14"/>
      <c r="ECF832" s="14"/>
      <c r="ECG832" s="14"/>
      <c r="ECH832" s="14"/>
      <c r="ECI832" s="14"/>
      <c r="ECJ832" s="14"/>
      <c r="ECK832" s="14"/>
      <c r="ECL832" s="14"/>
      <c r="ECM832" s="14"/>
      <c r="ECN832" s="14"/>
      <c r="ECO832" s="14"/>
      <c r="ECP832" s="14"/>
      <c r="ECQ832" s="14"/>
      <c r="ECR832" s="14"/>
      <c r="ECS832" s="14"/>
      <c r="ECT832" s="14"/>
      <c r="ECU832" s="14"/>
      <c r="ECV832" s="14"/>
      <c r="ECW832" s="14"/>
      <c r="ECX832" s="14"/>
      <c r="ECY832" s="14"/>
      <c r="ECZ832" s="14"/>
      <c r="EDA832" s="14"/>
      <c r="EDB832" s="14"/>
      <c r="EDC832" s="14"/>
      <c r="EDD832" s="14"/>
      <c r="EDE832" s="14"/>
      <c r="EDF832" s="14"/>
      <c r="EDG832" s="14"/>
      <c r="EDH832" s="14"/>
      <c r="EDI832" s="14"/>
      <c r="EDJ832" s="14"/>
      <c r="EDK832" s="14"/>
      <c r="EDL832" s="14"/>
      <c r="EDM832" s="14"/>
      <c r="EDN832" s="14"/>
      <c r="EDO832" s="14"/>
      <c r="EDP832" s="14"/>
      <c r="EDQ832" s="14"/>
      <c r="EDR832" s="14"/>
      <c r="EDS832" s="14"/>
      <c r="EDT832" s="14"/>
      <c r="EDU832" s="14"/>
      <c r="EDV832" s="14"/>
      <c r="EDW832" s="14"/>
      <c r="EDX832" s="14"/>
      <c r="EDY832" s="14"/>
      <c r="EDZ832" s="14"/>
      <c r="EEA832" s="14"/>
      <c r="EEB832" s="14"/>
      <c r="EEC832" s="14"/>
      <c r="EED832" s="14"/>
      <c r="EEE832" s="14"/>
      <c r="EEF832" s="14"/>
      <c r="EEG832" s="14"/>
      <c r="EEH832" s="14"/>
      <c r="EEI832" s="14"/>
      <c r="EEJ832" s="14"/>
      <c r="EEK832" s="14"/>
      <c r="EEL832" s="14"/>
      <c r="EEM832" s="14"/>
      <c r="EEN832" s="14"/>
      <c r="EEO832" s="14"/>
      <c r="EEP832" s="14"/>
      <c r="EEQ832" s="14"/>
      <c r="EER832" s="14"/>
      <c r="EES832" s="14"/>
      <c r="EET832" s="14"/>
      <c r="EEU832" s="14"/>
      <c r="EEV832" s="14"/>
      <c r="EEW832" s="14"/>
      <c r="EEX832" s="14"/>
      <c r="EEY832" s="14"/>
      <c r="EEZ832" s="14"/>
      <c r="EFA832" s="14"/>
      <c r="EFB832" s="14"/>
      <c r="EFC832" s="14"/>
      <c r="EFD832" s="14"/>
      <c r="EFE832" s="14"/>
      <c r="EFF832" s="14"/>
      <c r="EFG832" s="14"/>
      <c r="EFH832" s="14"/>
      <c r="EFI832" s="14"/>
      <c r="EFJ832" s="14"/>
      <c r="EFK832" s="14"/>
      <c r="EFL832" s="14"/>
      <c r="EFM832" s="14"/>
      <c r="EFN832" s="14"/>
      <c r="EFO832" s="14"/>
      <c r="EFP832" s="14"/>
      <c r="EFQ832" s="14"/>
      <c r="EFR832" s="14"/>
      <c r="EFS832" s="14"/>
      <c r="EFT832" s="14"/>
      <c r="EFU832" s="14"/>
      <c r="EFV832" s="14"/>
      <c r="EFW832" s="14"/>
      <c r="EFX832" s="14"/>
      <c r="EFY832" s="14"/>
      <c r="EFZ832" s="14"/>
      <c r="EGA832" s="14"/>
      <c r="EGB832" s="14"/>
      <c r="EGC832" s="14"/>
      <c r="EGD832" s="14"/>
      <c r="EGE832" s="14"/>
      <c r="EGF832" s="14"/>
      <c r="EGG832" s="14"/>
      <c r="EGH832" s="14"/>
      <c r="EGI832" s="14"/>
      <c r="EGJ832" s="14"/>
      <c r="EGK832" s="14"/>
      <c r="EGL832" s="14"/>
      <c r="EGM832" s="14"/>
      <c r="EGN832" s="14"/>
      <c r="EGO832" s="14"/>
      <c r="EGP832" s="14"/>
      <c r="EGQ832" s="14"/>
      <c r="EGR832" s="14"/>
      <c r="EGS832" s="14"/>
      <c r="EGT832" s="14"/>
      <c r="EGU832" s="14"/>
      <c r="EGV832" s="14"/>
      <c r="EGW832" s="14"/>
      <c r="EGX832" s="14"/>
      <c r="EGY832" s="14"/>
      <c r="EGZ832" s="14"/>
      <c r="EHA832" s="14"/>
      <c r="EHB832" s="14"/>
      <c r="EHC832" s="14"/>
      <c r="EHD832" s="14"/>
      <c r="EHE832" s="14"/>
      <c r="EHF832" s="14"/>
      <c r="EHG832" s="14"/>
      <c r="EHH832" s="14"/>
      <c r="EHI832" s="14"/>
      <c r="EHJ832" s="14"/>
      <c r="EHK832" s="14"/>
      <c r="EHL832" s="14"/>
      <c r="EHM832" s="14"/>
      <c r="EHN832" s="14"/>
      <c r="EHO832" s="14"/>
      <c r="EHP832" s="14"/>
      <c r="EHQ832" s="14"/>
      <c r="EHR832" s="14"/>
      <c r="EHS832" s="14"/>
      <c r="EHT832" s="14"/>
      <c r="EHU832" s="14"/>
      <c r="EHV832" s="14"/>
      <c r="EHW832" s="14"/>
      <c r="EHX832" s="14"/>
      <c r="EHY832" s="14"/>
      <c r="EHZ832" s="14"/>
      <c r="EIA832" s="14"/>
      <c r="EIB832" s="14"/>
      <c r="EIC832" s="14"/>
      <c r="EID832" s="14"/>
      <c r="EIE832" s="14"/>
      <c r="EIF832" s="14"/>
      <c r="EIG832" s="14"/>
      <c r="EIH832" s="14"/>
      <c r="EII832" s="14"/>
      <c r="EIJ832" s="14"/>
      <c r="EIK832" s="14"/>
      <c r="EIL832" s="14"/>
      <c r="EIM832" s="14"/>
      <c r="EIN832" s="14"/>
      <c r="EIO832" s="14"/>
      <c r="EIP832" s="14"/>
      <c r="EIQ832" s="14"/>
      <c r="EIR832" s="14"/>
      <c r="EIS832" s="14"/>
      <c r="EIT832" s="14"/>
      <c r="EIU832" s="14"/>
      <c r="EIV832" s="14"/>
      <c r="EIW832" s="14"/>
      <c r="EIX832" s="14"/>
      <c r="EIY832" s="14"/>
      <c r="EIZ832" s="14"/>
      <c r="EJA832" s="14"/>
      <c r="EJB832" s="14"/>
      <c r="EJC832" s="14"/>
      <c r="EJD832" s="14"/>
      <c r="EJE832" s="14"/>
      <c r="EJF832" s="14"/>
      <c r="EJG832" s="14"/>
      <c r="EJH832" s="14"/>
      <c r="EJI832" s="14"/>
      <c r="EJJ832" s="14"/>
      <c r="EJK832" s="14"/>
      <c r="EJL832" s="14"/>
      <c r="EJM832" s="14"/>
      <c r="EJN832" s="14"/>
      <c r="EJO832" s="14"/>
      <c r="EJP832" s="14"/>
      <c r="EJQ832" s="14"/>
      <c r="EJR832" s="14"/>
      <c r="EJS832" s="14"/>
      <c r="EJT832" s="14"/>
      <c r="EJU832" s="14"/>
      <c r="EJV832" s="14"/>
      <c r="EJW832" s="14"/>
      <c r="EJX832" s="14"/>
      <c r="EJY832" s="14"/>
      <c r="EJZ832" s="14"/>
      <c r="EKA832" s="14"/>
      <c r="EKB832" s="14"/>
      <c r="EKC832" s="14"/>
      <c r="EKD832" s="14"/>
      <c r="EKE832" s="14"/>
      <c r="EKF832" s="14"/>
      <c r="EKG832" s="14"/>
      <c r="EKH832" s="14"/>
      <c r="EKI832" s="14"/>
      <c r="EKJ832" s="14"/>
      <c r="EKK832" s="14"/>
      <c r="EKL832" s="14"/>
      <c r="EKM832" s="14"/>
      <c r="EKN832" s="14"/>
      <c r="EKO832" s="14"/>
      <c r="EKP832" s="14"/>
      <c r="EKQ832" s="14"/>
      <c r="EKR832" s="14"/>
      <c r="EKS832" s="14"/>
      <c r="EKT832" s="14"/>
      <c r="EKU832" s="14"/>
      <c r="EKV832" s="14"/>
      <c r="EKW832" s="14"/>
      <c r="EKX832" s="14"/>
      <c r="EKY832" s="14"/>
      <c r="EKZ832" s="14"/>
      <c r="ELA832" s="14"/>
      <c r="ELB832" s="14"/>
      <c r="ELC832" s="14"/>
      <c r="ELD832" s="14"/>
      <c r="ELE832" s="14"/>
      <c r="ELF832" s="14"/>
      <c r="ELG832" s="14"/>
      <c r="ELH832" s="14"/>
      <c r="ELI832" s="14"/>
      <c r="ELJ832" s="14"/>
      <c r="ELK832" s="14"/>
      <c r="ELL832" s="14"/>
      <c r="ELM832" s="14"/>
      <c r="ELN832" s="14"/>
      <c r="ELO832" s="14"/>
      <c r="ELP832" s="14"/>
      <c r="ELQ832" s="14"/>
      <c r="ELR832" s="14"/>
      <c r="ELS832" s="14"/>
      <c r="ELT832" s="14"/>
      <c r="ELU832" s="14"/>
      <c r="ELV832" s="14"/>
      <c r="ELW832" s="14"/>
      <c r="ELX832" s="14"/>
      <c r="ELY832" s="14"/>
      <c r="ELZ832" s="14"/>
      <c r="EMA832" s="14"/>
      <c r="EMB832" s="14"/>
      <c r="EMC832" s="14"/>
      <c r="EMD832" s="14"/>
      <c r="EME832" s="14"/>
      <c r="EMF832" s="14"/>
      <c r="EMG832" s="14"/>
      <c r="EMH832" s="14"/>
      <c r="EMI832" s="14"/>
      <c r="EMJ832" s="14"/>
      <c r="EMK832" s="14"/>
      <c r="EML832" s="14"/>
      <c r="EMM832" s="14"/>
      <c r="EMN832" s="14"/>
      <c r="EMO832" s="14"/>
      <c r="EMP832" s="14"/>
      <c r="EMQ832" s="14"/>
      <c r="EMR832" s="14"/>
      <c r="EMS832" s="14"/>
      <c r="EMT832" s="14"/>
      <c r="EMU832" s="14"/>
      <c r="EMV832" s="14"/>
      <c r="EMW832" s="14"/>
      <c r="EMX832" s="14"/>
      <c r="EMY832" s="14"/>
      <c r="EMZ832" s="14"/>
      <c r="ENA832" s="14"/>
      <c r="ENB832" s="14"/>
      <c r="ENC832" s="14"/>
      <c r="END832" s="14"/>
      <c r="ENE832" s="14"/>
      <c r="ENF832" s="14"/>
      <c r="ENG832" s="14"/>
      <c r="ENH832" s="14"/>
      <c r="ENI832" s="14"/>
      <c r="ENJ832" s="14"/>
      <c r="ENK832" s="14"/>
      <c r="ENL832" s="14"/>
      <c r="ENM832" s="14"/>
      <c r="ENN832" s="14"/>
      <c r="ENO832" s="14"/>
      <c r="ENP832" s="14"/>
      <c r="ENQ832" s="14"/>
      <c r="ENR832" s="14"/>
      <c r="ENS832" s="14"/>
      <c r="ENT832" s="14"/>
      <c r="ENU832" s="14"/>
      <c r="ENV832" s="14"/>
      <c r="ENW832" s="14"/>
      <c r="ENX832" s="14"/>
      <c r="ENY832" s="14"/>
      <c r="ENZ832" s="14"/>
      <c r="EOA832" s="14"/>
      <c r="EOB832" s="14"/>
      <c r="EOC832" s="14"/>
      <c r="EOD832" s="14"/>
      <c r="EOE832" s="14"/>
      <c r="EOF832" s="14"/>
      <c r="EOG832" s="14"/>
      <c r="EOH832" s="14"/>
      <c r="EOI832" s="14"/>
      <c r="EOJ832" s="14"/>
      <c r="EOK832" s="14"/>
      <c r="EOL832" s="14"/>
      <c r="EOM832" s="14"/>
      <c r="EON832" s="14"/>
      <c r="EOO832" s="14"/>
      <c r="EOP832" s="14"/>
      <c r="EOQ832" s="14"/>
      <c r="EOR832" s="14"/>
      <c r="EOS832" s="14"/>
      <c r="EOT832" s="14"/>
      <c r="EOU832" s="14"/>
      <c r="EOV832" s="14"/>
      <c r="EOW832" s="14"/>
      <c r="EOX832" s="14"/>
      <c r="EOY832" s="14"/>
      <c r="EOZ832" s="14"/>
      <c r="EPA832" s="14"/>
      <c r="EPB832" s="14"/>
      <c r="EPC832" s="14"/>
      <c r="EPD832" s="14"/>
      <c r="EPE832" s="14"/>
      <c r="EPF832" s="14"/>
      <c r="EPG832" s="14"/>
      <c r="EPH832" s="14"/>
      <c r="EPI832" s="14"/>
      <c r="EPJ832" s="14"/>
      <c r="EPK832" s="14"/>
      <c r="EPL832" s="14"/>
      <c r="EPM832" s="14"/>
      <c r="EPN832" s="14"/>
      <c r="EPO832" s="14"/>
      <c r="EPP832" s="14"/>
      <c r="EPQ832" s="14"/>
      <c r="EPR832" s="14"/>
      <c r="EPS832" s="14"/>
      <c r="EPT832" s="14"/>
      <c r="EPU832" s="14"/>
      <c r="EPV832" s="14"/>
      <c r="EPW832" s="14"/>
      <c r="EPX832" s="14"/>
      <c r="EPY832" s="14"/>
      <c r="EPZ832" s="14"/>
      <c r="EQA832" s="14"/>
      <c r="EQB832" s="14"/>
      <c r="EQC832" s="14"/>
      <c r="EQD832" s="14"/>
      <c r="EQE832" s="14"/>
      <c r="EQF832" s="14"/>
      <c r="EQG832" s="14"/>
      <c r="EQH832" s="14"/>
      <c r="EQI832" s="14"/>
      <c r="EQJ832" s="14"/>
      <c r="EQK832" s="14"/>
      <c r="EQL832" s="14"/>
      <c r="EQM832" s="14"/>
      <c r="EQN832" s="14"/>
      <c r="EQO832" s="14"/>
      <c r="EQP832" s="14"/>
      <c r="EQQ832" s="14"/>
      <c r="EQR832" s="14"/>
      <c r="EQS832" s="14"/>
      <c r="EQT832" s="14"/>
      <c r="EQU832" s="14"/>
      <c r="EQV832" s="14"/>
      <c r="EQW832" s="14"/>
      <c r="EQX832" s="14"/>
      <c r="EQY832" s="14"/>
      <c r="EQZ832" s="14"/>
      <c r="ERA832" s="14"/>
      <c r="ERB832" s="14"/>
      <c r="ERC832" s="14"/>
      <c r="ERD832" s="14"/>
      <c r="ERE832" s="14"/>
      <c r="ERF832" s="14"/>
      <c r="ERG832" s="14"/>
      <c r="ERH832" s="14"/>
      <c r="ERI832" s="14"/>
      <c r="ERJ832" s="14"/>
      <c r="ERK832" s="14"/>
      <c r="ERL832" s="14"/>
      <c r="ERM832" s="14"/>
      <c r="ERN832" s="14"/>
      <c r="ERO832" s="14"/>
      <c r="ERP832" s="14"/>
      <c r="ERQ832" s="14"/>
      <c r="ERR832" s="14"/>
      <c r="ERS832" s="14"/>
      <c r="ERT832" s="14"/>
      <c r="ERU832" s="14"/>
      <c r="ERV832" s="14"/>
      <c r="ERW832" s="14"/>
      <c r="ERX832" s="14"/>
      <c r="ERY832" s="14"/>
      <c r="ERZ832" s="14"/>
      <c r="ESA832" s="14"/>
      <c r="ESB832" s="14"/>
      <c r="ESC832" s="14"/>
      <c r="ESD832" s="14"/>
      <c r="ESE832" s="14"/>
      <c r="ESF832" s="14"/>
      <c r="ESG832" s="14"/>
      <c r="ESH832" s="14"/>
      <c r="ESI832" s="14"/>
      <c r="ESJ832" s="14"/>
      <c r="ESK832" s="14"/>
      <c r="ESL832" s="14"/>
      <c r="ESM832" s="14"/>
      <c r="ESN832" s="14"/>
      <c r="ESO832" s="14"/>
      <c r="ESP832" s="14"/>
      <c r="ESQ832" s="14"/>
      <c r="ESR832" s="14"/>
      <c r="ESS832" s="14"/>
      <c r="EST832" s="14"/>
      <c r="ESU832" s="14"/>
      <c r="ESV832" s="14"/>
      <c r="ESW832" s="14"/>
      <c r="ESX832" s="14"/>
      <c r="ESY832" s="14"/>
      <c r="ESZ832" s="14"/>
      <c r="ETA832" s="14"/>
      <c r="ETB832" s="14"/>
      <c r="ETC832" s="14"/>
      <c r="ETD832" s="14"/>
      <c r="ETE832" s="14"/>
      <c r="ETF832" s="14"/>
      <c r="ETG832" s="14"/>
      <c r="ETH832" s="14"/>
      <c r="ETI832" s="14"/>
      <c r="ETJ832" s="14"/>
      <c r="ETK832" s="14"/>
      <c r="ETL832" s="14"/>
      <c r="ETM832" s="14"/>
      <c r="ETN832" s="14"/>
      <c r="ETO832" s="14"/>
      <c r="ETP832" s="14"/>
      <c r="ETQ832" s="14"/>
      <c r="ETR832" s="14"/>
      <c r="ETS832" s="14"/>
      <c r="ETT832" s="14"/>
      <c r="ETU832" s="14"/>
      <c r="ETV832" s="14"/>
      <c r="ETW832" s="14"/>
      <c r="ETX832" s="14"/>
      <c r="ETY832" s="14"/>
      <c r="ETZ832" s="14"/>
      <c r="EUA832" s="14"/>
      <c r="EUB832" s="14"/>
      <c r="EUC832" s="14"/>
      <c r="EUD832" s="14"/>
      <c r="EUE832" s="14"/>
      <c r="EUF832" s="14"/>
      <c r="EUG832" s="14"/>
      <c r="EUH832" s="14"/>
      <c r="EUI832" s="14"/>
      <c r="EUJ832" s="14"/>
      <c r="EUK832" s="14"/>
      <c r="EUL832" s="14"/>
      <c r="EUM832" s="14"/>
      <c r="EUN832" s="14"/>
      <c r="EUO832" s="14"/>
      <c r="EUP832" s="14"/>
      <c r="EUQ832" s="14"/>
      <c r="EUR832" s="14"/>
      <c r="EUS832" s="14"/>
      <c r="EUT832" s="14"/>
      <c r="EUU832" s="14"/>
      <c r="EUV832" s="14"/>
      <c r="EUW832" s="14"/>
      <c r="EUX832" s="14"/>
      <c r="EUY832" s="14"/>
      <c r="EUZ832" s="14"/>
      <c r="EVA832" s="14"/>
      <c r="EVB832" s="14"/>
      <c r="EVC832" s="14"/>
      <c r="EVD832" s="14"/>
      <c r="EVE832" s="14"/>
      <c r="EVF832" s="14"/>
      <c r="EVG832" s="14"/>
      <c r="EVH832" s="14"/>
      <c r="EVI832" s="14"/>
      <c r="EVJ832" s="14"/>
      <c r="EVK832" s="14"/>
      <c r="EVL832" s="14"/>
      <c r="EVM832" s="14"/>
      <c r="EVN832" s="14"/>
      <c r="EVO832" s="14"/>
      <c r="EVP832" s="14"/>
      <c r="EVQ832" s="14"/>
      <c r="EVR832" s="14"/>
      <c r="EVS832" s="14"/>
      <c r="EVT832" s="14"/>
      <c r="EVU832" s="14"/>
      <c r="EVV832" s="14"/>
      <c r="EVW832" s="14"/>
      <c r="EVX832" s="14"/>
      <c r="EVY832" s="14"/>
      <c r="EVZ832" s="14"/>
      <c r="EWA832" s="14"/>
      <c r="EWB832" s="14"/>
      <c r="EWC832" s="14"/>
      <c r="EWD832" s="14"/>
      <c r="EWE832" s="14"/>
      <c r="EWF832" s="14"/>
      <c r="EWG832" s="14"/>
      <c r="EWH832" s="14"/>
      <c r="EWI832" s="14"/>
      <c r="EWJ832" s="14"/>
      <c r="EWK832" s="14"/>
      <c r="EWL832" s="14"/>
      <c r="EWM832" s="14"/>
      <c r="EWN832" s="14"/>
      <c r="EWO832" s="14"/>
      <c r="EWP832" s="14"/>
      <c r="EWQ832" s="14"/>
      <c r="EWR832" s="14"/>
      <c r="EWS832" s="14"/>
      <c r="EWT832" s="14"/>
      <c r="EWU832" s="14"/>
      <c r="EWV832" s="14"/>
      <c r="EWW832" s="14"/>
      <c r="EWX832" s="14"/>
      <c r="EWY832" s="14"/>
      <c r="EWZ832" s="14"/>
      <c r="EXA832" s="14"/>
      <c r="EXB832" s="14"/>
      <c r="EXC832" s="14"/>
      <c r="EXD832" s="14"/>
      <c r="EXE832" s="14"/>
      <c r="EXF832" s="14"/>
      <c r="EXG832" s="14"/>
      <c r="EXH832" s="14"/>
      <c r="EXI832" s="14"/>
      <c r="EXJ832" s="14"/>
      <c r="EXK832" s="14"/>
      <c r="EXL832" s="14"/>
      <c r="EXM832" s="14"/>
      <c r="EXN832" s="14"/>
      <c r="EXO832" s="14"/>
      <c r="EXP832" s="14"/>
      <c r="EXQ832" s="14"/>
      <c r="EXR832" s="14"/>
      <c r="EXS832" s="14"/>
      <c r="EXT832" s="14"/>
      <c r="EXU832" s="14"/>
      <c r="EXV832" s="14"/>
      <c r="EXW832" s="14"/>
      <c r="EXX832" s="14"/>
      <c r="EXY832" s="14"/>
      <c r="EXZ832" s="14"/>
      <c r="EYA832" s="14"/>
      <c r="EYB832" s="14"/>
      <c r="EYC832" s="14"/>
      <c r="EYD832" s="14"/>
      <c r="EYE832" s="14"/>
      <c r="EYF832" s="14"/>
      <c r="EYG832" s="14"/>
      <c r="EYH832" s="14"/>
      <c r="EYI832" s="14"/>
      <c r="EYJ832" s="14"/>
      <c r="EYK832" s="14"/>
      <c r="EYL832" s="14"/>
      <c r="EYM832" s="14"/>
      <c r="EYN832" s="14"/>
      <c r="EYO832" s="14"/>
      <c r="EYP832" s="14"/>
      <c r="EYQ832" s="14"/>
      <c r="EYR832" s="14"/>
      <c r="EYS832" s="14"/>
      <c r="EYT832" s="14"/>
      <c r="EYU832" s="14"/>
      <c r="EYV832" s="14"/>
      <c r="EYW832" s="14"/>
      <c r="EYX832" s="14"/>
      <c r="EYY832" s="14"/>
      <c r="EYZ832" s="14"/>
      <c r="EZA832" s="14"/>
      <c r="EZB832" s="14"/>
      <c r="EZC832" s="14"/>
      <c r="EZD832" s="14"/>
      <c r="EZE832" s="14"/>
      <c r="EZF832" s="14"/>
      <c r="EZG832" s="14"/>
      <c r="EZH832" s="14"/>
      <c r="EZI832" s="14"/>
      <c r="EZJ832" s="14"/>
      <c r="EZK832" s="14"/>
      <c r="EZL832" s="14"/>
      <c r="EZM832" s="14"/>
      <c r="EZN832" s="14"/>
      <c r="EZO832" s="14"/>
      <c r="EZP832" s="14"/>
      <c r="EZQ832" s="14"/>
      <c r="EZR832" s="14"/>
      <c r="EZS832" s="14"/>
      <c r="EZT832" s="14"/>
      <c r="EZU832" s="14"/>
      <c r="EZV832" s="14"/>
      <c r="EZW832" s="14"/>
      <c r="EZX832" s="14"/>
      <c r="EZY832" s="14"/>
      <c r="EZZ832" s="14"/>
      <c r="FAA832" s="14"/>
      <c r="FAB832" s="14"/>
      <c r="FAC832" s="14"/>
      <c r="FAD832" s="14"/>
      <c r="FAE832" s="14"/>
      <c r="FAF832" s="14"/>
      <c r="FAG832" s="14"/>
      <c r="FAH832" s="14"/>
      <c r="FAI832" s="14"/>
      <c r="FAJ832" s="14"/>
      <c r="FAK832" s="14"/>
      <c r="FAL832" s="14"/>
      <c r="FAM832" s="14"/>
      <c r="FAN832" s="14"/>
      <c r="FAO832" s="14"/>
      <c r="FAP832" s="14"/>
      <c r="FAQ832" s="14"/>
      <c r="FAR832" s="14"/>
      <c r="FAS832" s="14"/>
      <c r="FAT832" s="14"/>
      <c r="FAU832" s="14"/>
      <c r="FAV832" s="14"/>
      <c r="FAW832" s="14"/>
      <c r="FAX832" s="14"/>
      <c r="FAY832" s="14"/>
      <c r="FAZ832" s="14"/>
      <c r="FBA832" s="14"/>
      <c r="FBB832" s="14"/>
      <c r="FBC832" s="14"/>
      <c r="FBD832" s="14"/>
      <c r="FBE832" s="14"/>
      <c r="FBF832" s="14"/>
      <c r="FBG832" s="14"/>
      <c r="FBH832" s="14"/>
      <c r="FBI832" s="14"/>
      <c r="FBJ832" s="14"/>
      <c r="FBK832" s="14"/>
      <c r="FBL832" s="14"/>
      <c r="FBM832" s="14"/>
      <c r="FBN832" s="14"/>
      <c r="FBO832" s="14"/>
      <c r="FBP832" s="14"/>
      <c r="FBQ832" s="14"/>
      <c r="FBR832" s="14"/>
      <c r="FBS832" s="14"/>
      <c r="FBT832" s="14"/>
      <c r="FBU832" s="14"/>
      <c r="FBV832" s="14"/>
      <c r="FBW832" s="14"/>
      <c r="FBX832" s="14"/>
      <c r="FBY832" s="14"/>
      <c r="FBZ832" s="14"/>
      <c r="FCA832" s="14"/>
      <c r="FCB832" s="14"/>
      <c r="FCC832" s="14"/>
      <c r="FCD832" s="14"/>
      <c r="FCE832" s="14"/>
      <c r="FCF832" s="14"/>
      <c r="FCG832" s="14"/>
      <c r="FCH832" s="14"/>
      <c r="FCI832" s="14"/>
      <c r="FCJ832" s="14"/>
      <c r="FCK832" s="14"/>
      <c r="FCL832" s="14"/>
      <c r="FCM832" s="14"/>
      <c r="FCN832" s="14"/>
      <c r="FCO832" s="14"/>
      <c r="FCP832" s="14"/>
      <c r="FCQ832" s="14"/>
      <c r="FCR832" s="14"/>
      <c r="FCS832" s="14"/>
      <c r="FCT832" s="14"/>
      <c r="FCU832" s="14"/>
      <c r="FCV832" s="14"/>
      <c r="FCW832" s="14"/>
      <c r="FCX832" s="14"/>
      <c r="FCY832" s="14"/>
      <c r="FCZ832" s="14"/>
      <c r="FDA832" s="14"/>
      <c r="FDB832" s="14"/>
      <c r="FDC832" s="14"/>
      <c r="FDD832" s="14"/>
      <c r="FDE832" s="14"/>
      <c r="FDF832" s="14"/>
      <c r="FDG832" s="14"/>
      <c r="FDH832" s="14"/>
      <c r="FDI832" s="14"/>
      <c r="FDJ832" s="14"/>
      <c r="FDK832" s="14"/>
      <c r="FDL832" s="14"/>
      <c r="FDM832" s="14"/>
      <c r="FDN832" s="14"/>
      <c r="FDO832" s="14"/>
      <c r="FDP832" s="14"/>
      <c r="FDQ832" s="14"/>
      <c r="FDR832" s="14"/>
      <c r="FDS832" s="14"/>
      <c r="FDT832" s="14"/>
      <c r="FDU832" s="14"/>
      <c r="FDV832" s="14"/>
      <c r="FDW832" s="14"/>
      <c r="FDX832" s="14"/>
      <c r="FDY832" s="14"/>
      <c r="FDZ832" s="14"/>
      <c r="FEA832" s="14"/>
      <c r="FEB832" s="14"/>
      <c r="FEC832" s="14"/>
      <c r="FED832" s="14"/>
      <c r="FEE832" s="14"/>
      <c r="FEF832" s="14"/>
      <c r="FEG832" s="14"/>
      <c r="FEH832" s="14"/>
      <c r="FEI832" s="14"/>
      <c r="FEJ832" s="14"/>
      <c r="FEK832" s="14"/>
      <c r="FEL832" s="14"/>
      <c r="FEM832" s="14"/>
      <c r="FEN832" s="14"/>
      <c r="FEO832" s="14"/>
      <c r="FEP832" s="14"/>
      <c r="FEQ832" s="14"/>
      <c r="FER832" s="14"/>
      <c r="FES832" s="14"/>
      <c r="FET832" s="14"/>
      <c r="FEU832" s="14"/>
      <c r="FEV832" s="14"/>
      <c r="FEW832" s="14"/>
      <c r="FEX832" s="14"/>
      <c r="FEY832" s="14"/>
      <c r="FEZ832" s="14"/>
      <c r="FFA832" s="14"/>
      <c r="FFB832" s="14"/>
      <c r="FFC832" s="14"/>
      <c r="FFD832" s="14"/>
      <c r="FFE832" s="14"/>
      <c r="FFF832" s="14"/>
      <c r="FFG832" s="14"/>
      <c r="FFH832" s="14"/>
      <c r="FFI832" s="14"/>
      <c r="FFJ832" s="14"/>
      <c r="FFK832" s="14"/>
      <c r="FFL832" s="14"/>
      <c r="FFM832" s="14"/>
      <c r="FFN832" s="14"/>
      <c r="FFO832" s="14"/>
      <c r="FFP832" s="14"/>
      <c r="FFQ832" s="14"/>
      <c r="FFR832" s="14"/>
      <c r="FFS832" s="14"/>
      <c r="FFT832" s="14"/>
      <c r="FFU832" s="14"/>
      <c r="FFV832" s="14"/>
      <c r="FFW832" s="14"/>
      <c r="FFX832" s="14"/>
      <c r="FFY832" s="14"/>
      <c r="FFZ832" s="14"/>
      <c r="FGA832" s="14"/>
      <c r="FGB832" s="14"/>
      <c r="FGC832" s="14"/>
      <c r="FGD832" s="14"/>
      <c r="FGE832" s="14"/>
      <c r="FGF832" s="14"/>
      <c r="FGG832" s="14"/>
      <c r="FGH832" s="14"/>
      <c r="FGI832" s="14"/>
      <c r="FGJ832" s="14"/>
      <c r="FGK832" s="14"/>
      <c r="FGL832" s="14"/>
      <c r="FGM832" s="14"/>
      <c r="FGN832" s="14"/>
      <c r="FGO832" s="14"/>
      <c r="FGP832" s="14"/>
      <c r="FGQ832" s="14"/>
      <c r="FGR832" s="14"/>
      <c r="FGS832" s="14"/>
      <c r="FGT832" s="14"/>
      <c r="FGU832" s="14"/>
      <c r="FGV832" s="14"/>
      <c r="FGW832" s="14"/>
      <c r="FGX832" s="14"/>
      <c r="FGY832" s="14"/>
      <c r="FGZ832" s="14"/>
      <c r="FHA832" s="14"/>
      <c r="FHB832" s="14"/>
      <c r="FHC832" s="14"/>
      <c r="FHD832" s="14"/>
      <c r="FHE832" s="14"/>
      <c r="FHF832" s="14"/>
      <c r="FHG832" s="14"/>
      <c r="FHH832" s="14"/>
      <c r="FHI832" s="14"/>
      <c r="FHJ832" s="14"/>
      <c r="FHK832" s="14"/>
      <c r="FHL832" s="14"/>
      <c r="FHM832" s="14"/>
      <c r="FHN832" s="14"/>
      <c r="FHO832" s="14"/>
      <c r="FHP832" s="14"/>
      <c r="FHQ832" s="14"/>
      <c r="FHR832" s="14"/>
      <c r="FHS832" s="14"/>
      <c r="FHT832" s="14"/>
      <c r="FHU832" s="14"/>
      <c r="FHV832" s="14"/>
      <c r="FHW832" s="14"/>
      <c r="FHX832" s="14"/>
      <c r="FHY832" s="14"/>
      <c r="FHZ832" s="14"/>
      <c r="FIA832" s="14"/>
      <c r="FIB832" s="14"/>
      <c r="FIC832" s="14"/>
      <c r="FID832" s="14"/>
      <c r="FIE832" s="14"/>
      <c r="FIF832" s="14"/>
      <c r="FIG832" s="14"/>
      <c r="FIH832" s="14"/>
      <c r="FII832" s="14"/>
      <c r="FIJ832" s="14"/>
      <c r="FIK832" s="14"/>
      <c r="FIL832" s="14"/>
      <c r="FIM832" s="14"/>
      <c r="FIN832" s="14"/>
      <c r="FIO832" s="14"/>
      <c r="FIP832" s="14"/>
      <c r="FIQ832" s="14"/>
      <c r="FIR832" s="14"/>
      <c r="FIS832" s="14"/>
      <c r="FIT832" s="14"/>
      <c r="FIU832" s="14"/>
      <c r="FIV832" s="14"/>
      <c r="FIW832" s="14"/>
      <c r="FIX832" s="14"/>
      <c r="FIY832" s="14"/>
      <c r="FIZ832" s="14"/>
      <c r="FJA832" s="14"/>
      <c r="FJB832" s="14"/>
      <c r="FJC832" s="14"/>
      <c r="FJD832" s="14"/>
      <c r="FJE832" s="14"/>
      <c r="FJF832" s="14"/>
      <c r="FJG832" s="14"/>
      <c r="FJH832" s="14"/>
      <c r="FJI832" s="14"/>
      <c r="FJJ832" s="14"/>
      <c r="FJK832" s="14"/>
      <c r="FJL832" s="14"/>
      <c r="FJM832" s="14"/>
      <c r="FJN832" s="14"/>
      <c r="FJO832" s="14"/>
      <c r="FJP832" s="14"/>
      <c r="FJQ832" s="14"/>
      <c r="FJR832" s="14"/>
      <c r="FJS832" s="14"/>
      <c r="FJT832" s="14"/>
      <c r="FJU832" s="14"/>
      <c r="FJV832" s="14"/>
      <c r="FJW832" s="14"/>
      <c r="FJX832" s="14"/>
      <c r="FJY832" s="14"/>
      <c r="FJZ832" s="14"/>
      <c r="FKA832" s="14"/>
      <c r="FKB832" s="14"/>
      <c r="FKC832" s="14"/>
      <c r="FKD832" s="14"/>
      <c r="FKE832" s="14"/>
      <c r="FKF832" s="14"/>
      <c r="FKG832" s="14"/>
      <c r="FKH832" s="14"/>
      <c r="FKI832" s="14"/>
      <c r="FKJ832" s="14"/>
      <c r="FKK832" s="14"/>
      <c r="FKL832" s="14"/>
      <c r="FKM832" s="14"/>
      <c r="FKN832" s="14"/>
      <c r="FKO832" s="14"/>
      <c r="FKP832" s="14"/>
      <c r="FKQ832" s="14"/>
      <c r="FKR832" s="14"/>
      <c r="FKS832" s="14"/>
      <c r="FKT832" s="14"/>
      <c r="FKU832" s="14"/>
      <c r="FKV832" s="14"/>
      <c r="FKW832" s="14"/>
      <c r="FKX832" s="14"/>
      <c r="FKY832" s="14"/>
      <c r="FKZ832" s="14"/>
      <c r="FLA832" s="14"/>
      <c r="FLB832" s="14"/>
      <c r="FLC832" s="14"/>
      <c r="FLD832" s="14"/>
      <c r="FLE832" s="14"/>
      <c r="FLF832" s="14"/>
      <c r="FLG832" s="14"/>
      <c r="FLH832" s="14"/>
      <c r="FLI832" s="14"/>
      <c r="FLJ832" s="14"/>
      <c r="FLK832" s="14"/>
      <c r="FLL832" s="14"/>
      <c r="FLM832" s="14"/>
      <c r="FLN832" s="14"/>
      <c r="FLO832" s="14"/>
      <c r="FLP832" s="14"/>
      <c r="FLQ832" s="14"/>
      <c r="FLR832" s="14"/>
      <c r="FLS832" s="14"/>
      <c r="FLT832" s="14"/>
      <c r="FLU832" s="14"/>
      <c r="FLV832" s="14"/>
      <c r="FLW832" s="14"/>
      <c r="FLX832" s="14"/>
      <c r="FLY832" s="14"/>
      <c r="FLZ832" s="14"/>
      <c r="FMA832" s="14"/>
      <c r="FMB832" s="14"/>
      <c r="FMC832" s="14"/>
      <c r="FMD832" s="14"/>
      <c r="FME832" s="14"/>
      <c r="FMF832" s="14"/>
      <c r="FMG832" s="14"/>
      <c r="FMH832" s="14"/>
      <c r="FMI832" s="14"/>
      <c r="FMJ832" s="14"/>
      <c r="FMK832" s="14"/>
      <c r="FML832" s="14"/>
      <c r="FMM832" s="14"/>
      <c r="FMN832" s="14"/>
      <c r="FMO832" s="14"/>
      <c r="FMP832" s="14"/>
      <c r="FMQ832" s="14"/>
      <c r="FMR832" s="14"/>
      <c r="FMS832" s="14"/>
      <c r="FMT832" s="14"/>
      <c r="FMU832" s="14"/>
      <c r="FMV832" s="14"/>
      <c r="FMW832" s="14"/>
      <c r="FMX832" s="14"/>
      <c r="FMY832" s="14"/>
      <c r="FMZ832" s="14"/>
      <c r="FNA832" s="14"/>
      <c r="FNB832" s="14"/>
      <c r="FNC832" s="14"/>
      <c r="FND832" s="14"/>
      <c r="FNE832" s="14"/>
      <c r="FNF832" s="14"/>
      <c r="FNG832" s="14"/>
      <c r="FNH832" s="14"/>
      <c r="FNI832" s="14"/>
      <c r="FNJ832" s="14"/>
      <c r="FNK832" s="14"/>
      <c r="FNL832" s="14"/>
      <c r="FNM832" s="14"/>
      <c r="FNN832" s="14"/>
      <c r="FNO832" s="14"/>
      <c r="FNP832" s="14"/>
      <c r="FNQ832" s="14"/>
      <c r="FNR832" s="14"/>
      <c r="FNS832" s="14"/>
      <c r="FNT832" s="14"/>
      <c r="FNU832" s="14"/>
      <c r="FNV832" s="14"/>
      <c r="FNW832" s="14"/>
      <c r="FNX832" s="14"/>
      <c r="FNY832" s="14"/>
      <c r="FNZ832" s="14"/>
      <c r="FOA832" s="14"/>
      <c r="FOB832" s="14"/>
      <c r="FOC832" s="14"/>
      <c r="FOD832" s="14"/>
      <c r="FOE832" s="14"/>
      <c r="FOF832" s="14"/>
      <c r="FOG832" s="14"/>
      <c r="FOH832" s="14"/>
      <c r="FOI832" s="14"/>
      <c r="FOJ832" s="14"/>
      <c r="FOK832" s="14"/>
      <c r="FOL832" s="14"/>
      <c r="FOM832" s="14"/>
      <c r="FON832" s="14"/>
      <c r="FOO832" s="14"/>
      <c r="FOP832" s="14"/>
      <c r="FOQ832" s="14"/>
      <c r="FOR832" s="14"/>
      <c r="FOS832" s="14"/>
      <c r="FOT832" s="14"/>
      <c r="FOU832" s="14"/>
      <c r="FOV832" s="14"/>
      <c r="FOW832" s="14"/>
      <c r="FOX832" s="14"/>
      <c r="FOY832" s="14"/>
      <c r="FOZ832" s="14"/>
      <c r="FPA832" s="14"/>
      <c r="FPB832" s="14"/>
      <c r="FPC832" s="14"/>
      <c r="FPD832" s="14"/>
      <c r="FPE832" s="14"/>
      <c r="FPF832" s="14"/>
      <c r="FPG832" s="14"/>
      <c r="FPH832" s="14"/>
      <c r="FPI832" s="14"/>
      <c r="FPJ832" s="14"/>
      <c r="FPK832" s="14"/>
      <c r="FPL832" s="14"/>
      <c r="FPM832" s="14"/>
      <c r="FPN832" s="14"/>
      <c r="FPO832" s="14"/>
      <c r="FPP832" s="14"/>
      <c r="FPQ832" s="14"/>
      <c r="FPR832" s="14"/>
      <c r="FPS832" s="14"/>
      <c r="FPT832" s="14"/>
      <c r="FPU832" s="14"/>
      <c r="FPV832" s="14"/>
      <c r="FPW832" s="14"/>
      <c r="FPX832" s="14"/>
      <c r="FPY832" s="14"/>
      <c r="FPZ832" s="14"/>
      <c r="FQA832" s="14"/>
      <c r="FQB832" s="14"/>
      <c r="FQC832" s="14"/>
      <c r="FQD832" s="14"/>
      <c r="FQE832" s="14"/>
      <c r="FQF832" s="14"/>
      <c r="FQG832" s="14"/>
      <c r="FQH832" s="14"/>
      <c r="FQI832" s="14"/>
      <c r="FQJ832" s="14"/>
      <c r="FQK832" s="14"/>
      <c r="FQL832" s="14"/>
      <c r="FQM832" s="14"/>
      <c r="FQN832" s="14"/>
      <c r="FQO832" s="14"/>
      <c r="FQP832" s="14"/>
      <c r="FQQ832" s="14"/>
      <c r="FQR832" s="14"/>
      <c r="FQS832" s="14"/>
      <c r="FQT832" s="14"/>
      <c r="FQU832" s="14"/>
      <c r="FQV832" s="14"/>
      <c r="FQW832" s="14"/>
      <c r="FQX832" s="14"/>
      <c r="FQY832" s="14"/>
      <c r="FQZ832" s="14"/>
      <c r="FRA832" s="14"/>
      <c r="FRB832" s="14"/>
      <c r="FRC832" s="14"/>
      <c r="FRD832" s="14"/>
      <c r="FRE832" s="14"/>
      <c r="FRF832" s="14"/>
      <c r="FRG832" s="14"/>
      <c r="FRH832" s="14"/>
      <c r="FRI832" s="14"/>
      <c r="FRJ832" s="14"/>
      <c r="FRK832" s="14"/>
      <c r="FRL832" s="14"/>
      <c r="FRM832" s="14"/>
      <c r="FRN832" s="14"/>
      <c r="FRO832" s="14"/>
      <c r="FRP832" s="14"/>
      <c r="FRQ832" s="14"/>
      <c r="FRR832" s="14"/>
      <c r="FRS832" s="14"/>
      <c r="FRT832" s="14"/>
      <c r="FRU832" s="14"/>
      <c r="FRV832" s="14"/>
      <c r="FRW832" s="14"/>
      <c r="FRX832" s="14"/>
      <c r="FRY832" s="14"/>
      <c r="FRZ832" s="14"/>
      <c r="FSA832" s="14"/>
      <c r="FSB832" s="14"/>
      <c r="FSC832" s="14"/>
      <c r="FSD832" s="14"/>
      <c r="FSE832" s="14"/>
      <c r="FSF832" s="14"/>
      <c r="FSG832" s="14"/>
      <c r="FSH832" s="14"/>
      <c r="FSI832" s="14"/>
      <c r="FSJ832" s="14"/>
      <c r="FSK832" s="14"/>
      <c r="FSL832" s="14"/>
      <c r="FSM832" s="14"/>
      <c r="FSN832" s="14"/>
      <c r="FSO832" s="14"/>
      <c r="FSP832" s="14"/>
      <c r="FSQ832" s="14"/>
      <c r="FSR832" s="14"/>
      <c r="FSS832" s="14"/>
      <c r="FST832" s="14"/>
      <c r="FSU832" s="14"/>
      <c r="FSV832" s="14"/>
      <c r="FSW832" s="14"/>
      <c r="FSX832" s="14"/>
      <c r="FSY832" s="14"/>
      <c r="FSZ832" s="14"/>
      <c r="FTA832" s="14"/>
      <c r="FTB832" s="14"/>
      <c r="FTC832" s="14"/>
      <c r="FTD832" s="14"/>
      <c r="FTE832" s="14"/>
      <c r="FTF832" s="14"/>
      <c r="FTG832" s="14"/>
      <c r="FTH832" s="14"/>
      <c r="FTI832" s="14"/>
      <c r="FTJ832" s="14"/>
      <c r="FTK832" s="14"/>
      <c r="FTL832" s="14"/>
      <c r="FTM832" s="14"/>
      <c r="FTN832" s="14"/>
      <c r="FTO832" s="14"/>
      <c r="FTP832" s="14"/>
      <c r="FTQ832" s="14"/>
      <c r="FTR832" s="14"/>
      <c r="FTS832" s="14"/>
      <c r="FTT832" s="14"/>
      <c r="FTU832" s="14"/>
      <c r="FTV832" s="14"/>
      <c r="FTW832" s="14"/>
      <c r="FTX832" s="14"/>
      <c r="FTY832" s="14"/>
      <c r="FTZ832" s="14"/>
      <c r="FUA832" s="14"/>
      <c r="FUB832" s="14"/>
      <c r="FUC832" s="14"/>
      <c r="FUD832" s="14"/>
      <c r="FUE832" s="14"/>
      <c r="FUF832" s="14"/>
      <c r="FUG832" s="14"/>
      <c r="FUH832" s="14"/>
      <c r="FUI832" s="14"/>
      <c r="FUJ832" s="14"/>
      <c r="FUK832" s="14"/>
      <c r="FUL832" s="14"/>
      <c r="FUM832" s="14"/>
      <c r="FUN832" s="14"/>
      <c r="FUO832" s="14"/>
      <c r="FUP832" s="14"/>
      <c r="FUQ832" s="14"/>
      <c r="FUR832" s="14"/>
      <c r="FUS832" s="14"/>
      <c r="FUT832" s="14"/>
      <c r="FUU832" s="14"/>
      <c r="FUV832" s="14"/>
      <c r="FUW832" s="14"/>
      <c r="FUX832" s="14"/>
      <c r="FUY832" s="14"/>
      <c r="FUZ832" s="14"/>
      <c r="FVA832" s="14"/>
      <c r="FVB832" s="14"/>
      <c r="FVC832" s="14"/>
      <c r="FVD832" s="14"/>
      <c r="FVE832" s="14"/>
      <c r="FVF832" s="14"/>
      <c r="FVG832" s="14"/>
      <c r="FVH832" s="14"/>
      <c r="FVI832" s="14"/>
      <c r="FVJ832" s="14"/>
      <c r="FVK832" s="14"/>
      <c r="FVL832" s="14"/>
      <c r="FVM832" s="14"/>
      <c r="FVN832" s="14"/>
      <c r="FVO832" s="14"/>
      <c r="FVP832" s="14"/>
      <c r="FVQ832" s="14"/>
      <c r="FVR832" s="14"/>
      <c r="FVS832" s="14"/>
      <c r="FVT832" s="14"/>
      <c r="FVU832" s="14"/>
      <c r="FVV832" s="14"/>
      <c r="FVW832" s="14"/>
      <c r="FVX832" s="14"/>
      <c r="FVY832" s="14"/>
      <c r="FVZ832" s="14"/>
      <c r="FWA832" s="14"/>
      <c r="FWB832" s="14"/>
      <c r="FWC832" s="14"/>
      <c r="FWD832" s="14"/>
      <c r="FWE832" s="14"/>
      <c r="FWF832" s="14"/>
      <c r="FWG832" s="14"/>
      <c r="FWH832" s="14"/>
      <c r="FWI832" s="14"/>
      <c r="FWJ832" s="14"/>
      <c r="FWK832" s="14"/>
      <c r="FWL832" s="14"/>
      <c r="FWM832" s="14"/>
      <c r="FWN832" s="14"/>
      <c r="FWO832" s="14"/>
      <c r="FWP832" s="14"/>
      <c r="FWQ832" s="14"/>
      <c r="FWR832" s="14"/>
      <c r="FWS832" s="14"/>
      <c r="FWT832" s="14"/>
      <c r="FWU832" s="14"/>
      <c r="FWV832" s="14"/>
      <c r="FWW832" s="14"/>
      <c r="FWX832" s="14"/>
      <c r="FWY832" s="14"/>
      <c r="FWZ832" s="14"/>
      <c r="FXA832" s="14"/>
      <c r="FXB832" s="14"/>
      <c r="FXC832" s="14"/>
      <c r="FXD832" s="14"/>
      <c r="FXE832" s="14"/>
      <c r="FXF832" s="14"/>
      <c r="FXG832" s="14"/>
      <c r="FXH832" s="14"/>
      <c r="FXI832" s="14"/>
      <c r="FXJ832" s="14"/>
      <c r="FXK832" s="14"/>
      <c r="FXL832" s="14"/>
      <c r="FXM832" s="14"/>
      <c r="FXN832" s="14"/>
      <c r="FXO832" s="14"/>
      <c r="FXP832" s="14"/>
      <c r="FXQ832" s="14"/>
      <c r="FXR832" s="14"/>
      <c r="FXS832" s="14"/>
      <c r="FXT832" s="14"/>
      <c r="FXU832" s="14"/>
      <c r="FXV832" s="14"/>
      <c r="FXW832" s="14"/>
      <c r="FXX832" s="14"/>
      <c r="FXY832" s="14"/>
      <c r="FXZ832" s="14"/>
      <c r="FYA832" s="14"/>
      <c r="FYB832" s="14"/>
      <c r="FYC832" s="14"/>
      <c r="FYD832" s="14"/>
      <c r="FYE832" s="14"/>
      <c r="FYF832" s="14"/>
      <c r="FYG832" s="14"/>
      <c r="FYH832" s="14"/>
      <c r="FYI832" s="14"/>
      <c r="FYJ832" s="14"/>
      <c r="FYK832" s="14"/>
      <c r="FYL832" s="14"/>
      <c r="FYM832" s="14"/>
      <c r="FYN832" s="14"/>
      <c r="FYO832" s="14"/>
      <c r="FYP832" s="14"/>
      <c r="FYQ832" s="14"/>
      <c r="FYR832" s="14"/>
      <c r="FYS832" s="14"/>
      <c r="FYT832" s="14"/>
      <c r="FYU832" s="14"/>
      <c r="FYV832" s="14"/>
      <c r="FYW832" s="14"/>
      <c r="FYX832" s="14"/>
      <c r="FYY832" s="14"/>
      <c r="FYZ832" s="14"/>
      <c r="FZA832" s="14"/>
      <c r="FZB832" s="14"/>
      <c r="FZC832" s="14"/>
      <c r="FZD832" s="14"/>
      <c r="FZE832" s="14"/>
      <c r="FZF832" s="14"/>
      <c r="FZG832" s="14"/>
      <c r="FZH832" s="14"/>
      <c r="FZI832" s="14"/>
      <c r="FZJ832" s="14"/>
      <c r="FZK832" s="14"/>
      <c r="FZL832" s="14"/>
      <c r="FZM832" s="14"/>
      <c r="FZN832" s="14"/>
      <c r="FZO832" s="14"/>
      <c r="FZP832" s="14"/>
      <c r="FZQ832" s="14"/>
      <c r="FZR832" s="14"/>
      <c r="FZS832" s="14"/>
      <c r="FZT832" s="14"/>
      <c r="FZU832" s="14"/>
      <c r="FZV832" s="14"/>
      <c r="FZW832" s="14"/>
      <c r="FZX832" s="14"/>
      <c r="FZY832" s="14"/>
      <c r="FZZ832" s="14"/>
      <c r="GAA832" s="14"/>
      <c r="GAB832" s="14"/>
      <c r="GAC832" s="14"/>
      <c r="GAD832" s="14"/>
      <c r="GAE832" s="14"/>
      <c r="GAF832" s="14"/>
      <c r="GAG832" s="14"/>
      <c r="GAH832" s="14"/>
      <c r="GAI832" s="14"/>
      <c r="GAJ832" s="14"/>
      <c r="GAK832" s="14"/>
      <c r="GAL832" s="14"/>
      <c r="GAM832" s="14"/>
      <c r="GAN832" s="14"/>
      <c r="GAO832" s="14"/>
      <c r="GAP832" s="14"/>
      <c r="GAQ832" s="14"/>
      <c r="GAR832" s="14"/>
      <c r="GAS832" s="14"/>
      <c r="GAT832" s="14"/>
      <c r="GAU832" s="14"/>
      <c r="GAV832" s="14"/>
      <c r="GAW832" s="14"/>
      <c r="GAX832" s="14"/>
      <c r="GAY832" s="14"/>
      <c r="GAZ832" s="14"/>
      <c r="GBA832" s="14"/>
      <c r="GBB832" s="14"/>
      <c r="GBC832" s="14"/>
      <c r="GBD832" s="14"/>
      <c r="GBE832" s="14"/>
      <c r="GBF832" s="14"/>
      <c r="GBG832" s="14"/>
      <c r="GBH832" s="14"/>
      <c r="GBI832" s="14"/>
      <c r="GBJ832" s="14"/>
      <c r="GBK832" s="14"/>
      <c r="GBL832" s="14"/>
      <c r="GBM832" s="14"/>
      <c r="GBN832" s="14"/>
      <c r="GBO832" s="14"/>
      <c r="GBP832" s="14"/>
      <c r="GBQ832" s="14"/>
      <c r="GBR832" s="14"/>
      <c r="GBS832" s="14"/>
      <c r="GBT832" s="14"/>
      <c r="GBU832" s="14"/>
      <c r="GBV832" s="14"/>
      <c r="GBW832" s="14"/>
      <c r="GBX832" s="14"/>
      <c r="GBY832" s="14"/>
      <c r="GBZ832" s="14"/>
      <c r="GCA832" s="14"/>
      <c r="GCB832" s="14"/>
      <c r="GCC832" s="14"/>
      <c r="GCD832" s="14"/>
      <c r="GCE832" s="14"/>
      <c r="GCF832" s="14"/>
      <c r="GCG832" s="14"/>
      <c r="GCH832" s="14"/>
      <c r="GCI832" s="14"/>
      <c r="GCJ832" s="14"/>
      <c r="GCK832" s="14"/>
      <c r="GCL832" s="14"/>
      <c r="GCM832" s="14"/>
      <c r="GCN832" s="14"/>
      <c r="GCO832" s="14"/>
      <c r="GCP832" s="14"/>
      <c r="GCQ832" s="14"/>
      <c r="GCR832" s="14"/>
      <c r="GCS832" s="14"/>
      <c r="GCT832" s="14"/>
      <c r="GCU832" s="14"/>
      <c r="GCV832" s="14"/>
      <c r="GCW832" s="14"/>
      <c r="GCX832" s="14"/>
      <c r="GCY832" s="14"/>
      <c r="GCZ832" s="14"/>
      <c r="GDA832" s="14"/>
      <c r="GDB832" s="14"/>
      <c r="GDC832" s="14"/>
      <c r="GDD832" s="14"/>
      <c r="GDE832" s="14"/>
      <c r="GDF832" s="14"/>
      <c r="GDG832" s="14"/>
      <c r="GDH832" s="14"/>
      <c r="GDI832" s="14"/>
      <c r="GDJ832" s="14"/>
      <c r="GDK832" s="14"/>
      <c r="GDL832" s="14"/>
      <c r="GDM832" s="14"/>
      <c r="GDN832" s="14"/>
      <c r="GDO832" s="14"/>
      <c r="GDP832" s="14"/>
      <c r="GDQ832" s="14"/>
      <c r="GDR832" s="14"/>
      <c r="GDS832" s="14"/>
      <c r="GDT832" s="14"/>
      <c r="GDU832" s="14"/>
      <c r="GDV832" s="14"/>
      <c r="GDW832" s="14"/>
      <c r="GDX832" s="14"/>
      <c r="GDY832" s="14"/>
      <c r="GDZ832" s="14"/>
      <c r="GEA832" s="14"/>
      <c r="GEB832" s="14"/>
      <c r="GEC832" s="14"/>
      <c r="GED832" s="14"/>
      <c r="GEE832" s="14"/>
      <c r="GEF832" s="14"/>
      <c r="GEG832" s="14"/>
      <c r="GEH832" s="14"/>
      <c r="GEI832" s="14"/>
      <c r="GEJ832" s="14"/>
      <c r="GEK832" s="14"/>
      <c r="GEL832" s="14"/>
      <c r="GEM832" s="14"/>
      <c r="GEN832" s="14"/>
      <c r="GEO832" s="14"/>
      <c r="GEP832" s="14"/>
      <c r="GEQ832" s="14"/>
      <c r="GER832" s="14"/>
      <c r="GES832" s="14"/>
      <c r="GET832" s="14"/>
      <c r="GEU832" s="14"/>
      <c r="GEV832" s="14"/>
      <c r="GEW832" s="14"/>
      <c r="GEX832" s="14"/>
      <c r="GEY832" s="14"/>
      <c r="GEZ832" s="14"/>
      <c r="GFA832" s="14"/>
      <c r="GFB832" s="14"/>
      <c r="GFC832" s="14"/>
      <c r="GFD832" s="14"/>
      <c r="GFE832" s="14"/>
      <c r="GFF832" s="14"/>
      <c r="GFG832" s="14"/>
      <c r="GFH832" s="14"/>
      <c r="GFI832" s="14"/>
      <c r="GFJ832" s="14"/>
      <c r="GFK832" s="14"/>
      <c r="GFL832" s="14"/>
      <c r="GFM832" s="14"/>
      <c r="GFN832" s="14"/>
      <c r="GFO832" s="14"/>
      <c r="GFP832" s="14"/>
      <c r="GFQ832" s="14"/>
      <c r="GFR832" s="14"/>
      <c r="GFS832" s="14"/>
      <c r="GFT832" s="14"/>
      <c r="GFU832" s="14"/>
      <c r="GFV832" s="14"/>
      <c r="GFW832" s="14"/>
      <c r="GFX832" s="14"/>
      <c r="GFY832" s="14"/>
      <c r="GFZ832" s="14"/>
      <c r="GGA832" s="14"/>
      <c r="GGB832" s="14"/>
      <c r="GGC832" s="14"/>
      <c r="GGD832" s="14"/>
      <c r="GGE832" s="14"/>
      <c r="GGF832" s="14"/>
      <c r="GGG832" s="14"/>
      <c r="GGH832" s="14"/>
      <c r="GGI832" s="14"/>
      <c r="GGJ832" s="14"/>
      <c r="GGK832" s="14"/>
      <c r="GGL832" s="14"/>
      <c r="GGM832" s="14"/>
      <c r="GGN832" s="14"/>
      <c r="GGO832" s="14"/>
      <c r="GGP832" s="14"/>
      <c r="GGQ832" s="14"/>
      <c r="GGR832" s="14"/>
      <c r="GGS832" s="14"/>
      <c r="GGT832" s="14"/>
      <c r="GGU832" s="14"/>
      <c r="GGV832" s="14"/>
      <c r="GGW832" s="14"/>
      <c r="GGX832" s="14"/>
      <c r="GGY832" s="14"/>
      <c r="GGZ832" s="14"/>
      <c r="GHA832" s="14"/>
      <c r="GHB832" s="14"/>
      <c r="GHC832" s="14"/>
      <c r="GHD832" s="14"/>
      <c r="GHE832" s="14"/>
      <c r="GHF832" s="14"/>
      <c r="GHG832" s="14"/>
      <c r="GHH832" s="14"/>
      <c r="GHI832" s="14"/>
      <c r="GHJ832" s="14"/>
      <c r="GHK832" s="14"/>
      <c r="GHL832" s="14"/>
      <c r="GHM832" s="14"/>
      <c r="GHN832" s="14"/>
      <c r="GHO832" s="14"/>
      <c r="GHP832" s="14"/>
      <c r="GHQ832" s="14"/>
      <c r="GHR832" s="14"/>
      <c r="GHS832" s="14"/>
      <c r="GHT832" s="14"/>
      <c r="GHU832" s="14"/>
      <c r="GHV832" s="14"/>
      <c r="GHW832" s="14"/>
      <c r="GHX832" s="14"/>
      <c r="GHY832" s="14"/>
      <c r="GHZ832" s="14"/>
      <c r="GIA832" s="14"/>
      <c r="GIB832" s="14"/>
      <c r="GIC832" s="14"/>
      <c r="GID832" s="14"/>
      <c r="GIE832" s="14"/>
      <c r="GIF832" s="14"/>
      <c r="GIG832" s="14"/>
      <c r="GIH832" s="14"/>
      <c r="GII832" s="14"/>
      <c r="GIJ832" s="14"/>
      <c r="GIK832" s="14"/>
      <c r="GIL832" s="14"/>
      <c r="GIM832" s="14"/>
      <c r="GIN832" s="14"/>
      <c r="GIO832" s="14"/>
      <c r="GIP832" s="14"/>
      <c r="GIQ832" s="14"/>
      <c r="GIR832" s="14"/>
      <c r="GIS832" s="14"/>
      <c r="GIT832" s="14"/>
      <c r="GIU832" s="14"/>
      <c r="GIV832" s="14"/>
      <c r="GIW832" s="14"/>
      <c r="GIX832" s="14"/>
      <c r="GIY832" s="14"/>
      <c r="GIZ832" s="14"/>
      <c r="GJA832" s="14"/>
      <c r="GJB832" s="14"/>
      <c r="GJC832" s="14"/>
      <c r="GJD832" s="14"/>
      <c r="GJE832" s="14"/>
      <c r="GJF832" s="14"/>
      <c r="GJG832" s="14"/>
      <c r="GJH832" s="14"/>
      <c r="GJI832" s="14"/>
      <c r="GJJ832" s="14"/>
      <c r="GJK832" s="14"/>
      <c r="GJL832" s="14"/>
      <c r="GJM832" s="14"/>
      <c r="GJN832" s="14"/>
      <c r="GJO832" s="14"/>
      <c r="GJP832" s="14"/>
      <c r="GJQ832" s="14"/>
      <c r="GJR832" s="14"/>
      <c r="GJS832" s="14"/>
      <c r="GJT832" s="14"/>
      <c r="GJU832" s="14"/>
      <c r="GJV832" s="14"/>
      <c r="GJW832" s="14"/>
      <c r="GJX832" s="14"/>
      <c r="GJY832" s="14"/>
      <c r="GJZ832" s="14"/>
      <c r="GKA832" s="14"/>
      <c r="GKB832" s="14"/>
      <c r="GKC832" s="14"/>
      <c r="GKD832" s="14"/>
      <c r="GKE832" s="14"/>
      <c r="GKF832" s="14"/>
      <c r="GKG832" s="14"/>
      <c r="GKH832" s="14"/>
      <c r="GKI832" s="14"/>
      <c r="GKJ832" s="14"/>
      <c r="GKK832" s="14"/>
      <c r="GKL832" s="14"/>
      <c r="GKM832" s="14"/>
      <c r="GKN832" s="14"/>
      <c r="GKO832" s="14"/>
      <c r="GKP832" s="14"/>
      <c r="GKQ832" s="14"/>
      <c r="GKR832" s="14"/>
      <c r="GKS832" s="14"/>
      <c r="GKT832" s="14"/>
      <c r="GKU832" s="14"/>
      <c r="GKV832" s="14"/>
      <c r="GKW832" s="14"/>
      <c r="GKX832" s="14"/>
      <c r="GKY832" s="14"/>
      <c r="GKZ832" s="14"/>
      <c r="GLA832" s="14"/>
      <c r="GLB832" s="14"/>
      <c r="GLC832" s="14"/>
      <c r="GLD832" s="14"/>
      <c r="GLE832" s="14"/>
      <c r="GLF832" s="14"/>
      <c r="GLG832" s="14"/>
      <c r="GLH832" s="14"/>
      <c r="GLI832" s="14"/>
      <c r="GLJ832" s="14"/>
      <c r="GLK832" s="14"/>
      <c r="GLL832" s="14"/>
      <c r="GLM832" s="14"/>
      <c r="GLN832" s="14"/>
      <c r="GLO832" s="14"/>
      <c r="GLP832" s="14"/>
      <c r="GLQ832" s="14"/>
      <c r="GLR832" s="14"/>
      <c r="GLS832" s="14"/>
      <c r="GLT832" s="14"/>
      <c r="GLU832" s="14"/>
      <c r="GLV832" s="14"/>
      <c r="GLW832" s="14"/>
      <c r="GLX832" s="14"/>
      <c r="GLY832" s="14"/>
      <c r="GLZ832" s="14"/>
      <c r="GMA832" s="14"/>
      <c r="GMB832" s="14"/>
      <c r="GMC832" s="14"/>
      <c r="GMD832" s="14"/>
      <c r="GME832" s="14"/>
      <c r="GMF832" s="14"/>
      <c r="GMG832" s="14"/>
      <c r="GMH832" s="14"/>
      <c r="GMI832" s="14"/>
      <c r="GMJ832" s="14"/>
      <c r="GMK832" s="14"/>
      <c r="GML832" s="14"/>
      <c r="GMM832" s="14"/>
      <c r="GMN832" s="14"/>
      <c r="GMO832" s="14"/>
      <c r="GMP832" s="14"/>
      <c r="GMQ832" s="14"/>
      <c r="GMR832" s="14"/>
      <c r="GMS832" s="14"/>
      <c r="GMT832" s="14"/>
      <c r="GMU832" s="14"/>
      <c r="GMV832" s="14"/>
      <c r="GMW832" s="14"/>
      <c r="GMX832" s="14"/>
      <c r="GMY832" s="14"/>
      <c r="GMZ832" s="14"/>
      <c r="GNA832" s="14"/>
      <c r="GNB832" s="14"/>
      <c r="GNC832" s="14"/>
      <c r="GND832" s="14"/>
      <c r="GNE832" s="14"/>
      <c r="GNF832" s="14"/>
      <c r="GNG832" s="14"/>
      <c r="GNH832" s="14"/>
      <c r="GNI832" s="14"/>
      <c r="GNJ832" s="14"/>
      <c r="GNK832" s="14"/>
      <c r="GNL832" s="14"/>
      <c r="GNM832" s="14"/>
      <c r="GNN832" s="14"/>
      <c r="GNO832" s="14"/>
      <c r="GNP832" s="14"/>
      <c r="GNQ832" s="14"/>
      <c r="GNR832" s="14"/>
      <c r="GNS832" s="14"/>
      <c r="GNT832" s="14"/>
      <c r="GNU832" s="14"/>
      <c r="GNV832" s="14"/>
      <c r="GNW832" s="14"/>
      <c r="GNX832" s="14"/>
      <c r="GNY832" s="14"/>
      <c r="GNZ832" s="14"/>
      <c r="GOA832" s="14"/>
      <c r="GOB832" s="14"/>
      <c r="GOC832" s="14"/>
      <c r="GOD832" s="14"/>
      <c r="GOE832" s="14"/>
      <c r="GOF832" s="14"/>
      <c r="GOG832" s="14"/>
      <c r="GOH832" s="14"/>
      <c r="GOI832" s="14"/>
      <c r="GOJ832" s="14"/>
      <c r="GOK832" s="14"/>
      <c r="GOL832" s="14"/>
      <c r="GOM832" s="14"/>
      <c r="GON832" s="14"/>
      <c r="GOO832" s="14"/>
      <c r="GOP832" s="14"/>
      <c r="GOQ832" s="14"/>
      <c r="GOR832" s="14"/>
      <c r="GOS832" s="14"/>
      <c r="GOT832" s="14"/>
      <c r="GOU832" s="14"/>
      <c r="GOV832" s="14"/>
      <c r="GOW832" s="14"/>
      <c r="GOX832" s="14"/>
      <c r="GOY832" s="14"/>
      <c r="GOZ832" s="14"/>
      <c r="GPA832" s="14"/>
      <c r="GPB832" s="14"/>
      <c r="GPC832" s="14"/>
      <c r="GPD832" s="14"/>
      <c r="GPE832" s="14"/>
      <c r="GPF832" s="14"/>
      <c r="GPG832" s="14"/>
      <c r="GPH832" s="14"/>
      <c r="GPI832" s="14"/>
      <c r="GPJ832" s="14"/>
      <c r="GPK832" s="14"/>
      <c r="GPL832" s="14"/>
      <c r="GPM832" s="14"/>
      <c r="GPN832" s="14"/>
      <c r="GPO832" s="14"/>
      <c r="GPP832" s="14"/>
      <c r="GPQ832" s="14"/>
      <c r="GPR832" s="14"/>
      <c r="GPS832" s="14"/>
      <c r="GPT832" s="14"/>
      <c r="GPU832" s="14"/>
      <c r="GPV832" s="14"/>
      <c r="GPW832" s="14"/>
      <c r="GPX832" s="14"/>
      <c r="GPY832" s="14"/>
      <c r="GPZ832" s="14"/>
      <c r="GQA832" s="14"/>
      <c r="GQB832" s="14"/>
      <c r="GQC832" s="14"/>
      <c r="GQD832" s="14"/>
      <c r="GQE832" s="14"/>
      <c r="GQF832" s="14"/>
      <c r="GQG832" s="14"/>
      <c r="GQH832" s="14"/>
      <c r="GQI832" s="14"/>
      <c r="GQJ832" s="14"/>
      <c r="GQK832" s="14"/>
      <c r="GQL832" s="14"/>
      <c r="GQM832" s="14"/>
      <c r="GQN832" s="14"/>
      <c r="GQO832" s="14"/>
      <c r="GQP832" s="14"/>
      <c r="GQQ832" s="14"/>
      <c r="GQR832" s="14"/>
      <c r="GQS832" s="14"/>
      <c r="GQT832" s="14"/>
      <c r="GQU832" s="14"/>
      <c r="GQV832" s="14"/>
      <c r="GQW832" s="14"/>
      <c r="GQX832" s="14"/>
      <c r="GQY832" s="14"/>
      <c r="GQZ832" s="14"/>
      <c r="GRA832" s="14"/>
      <c r="GRB832" s="14"/>
      <c r="GRC832" s="14"/>
      <c r="GRD832" s="14"/>
      <c r="GRE832" s="14"/>
      <c r="GRF832" s="14"/>
      <c r="GRG832" s="14"/>
      <c r="GRH832" s="14"/>
      <c r="GRI832" s="14"/>
      <c r="GRJ832" s="14"/>
      <c r="GRK832" s="14"/>
      <c r="GRL832" s="14"/>
      <c r="GRM832" s="14"/>
      <c r="GRN832" s="14"/>
      <c r="GRO832" s="14"/>
      <c r="GRP832" s="14"/>
      <c r="GRQ832" s="14"/>
      <c r="GRR832" s="14"/>
      <c r="GRS832" s="14"/>
      <c r="GRT832" s="14"/>
      <c r="GRU832" s="14"/>
      <c r="GRV832" s="14"/>
      <c r="GRW832" s="14"/>
      <c r="GRX832" s="14"/>
      <c r="GRY832" s="14"/>
      <c r="GRZ832" s="14"/>
      <c r="GSA832" s="14"/>
      <c r="GSB832" s="14"/>
      <c r="GSC832" s="14"/>
      <c r="GSD832" s="14"/>
      <c r="GSE832" s="14"/>
      <c r="GSF832" s="14"/>
      <c r="GSG832" s="14"/>
      <c r="GSH832" s="14"/>
      <c r="GSI832" s="14"/>
      <c r="GSJ832" s="14"/>
      <c r="GSK832" s="14"/>
      <c r="GSL832" s="14"/>
      <c r="GSM832" s="14"/>
      <c r="GSN832" s="14"/>
      <c r="GSO832" s="14"/>
      <c r="GSP832" s="14"/>
      <c r="GSQ832" s="14"/>
      <c r="GSR832" s="14"/>
      <c r="GSS832" s="14"/>
      <c r="GST832" s="14"/>
      <c r="GSU832" s="14"/>
      <c r="GSV832" s="14"/>
      <c r="GSW832" s="14"/>
      <c r="GSX832" s="14"/>
      <c r="GSY832" s="14"/>
      <c r="GSZ832" s="14"/>
      <c r="GTA832" s="14"/>
      <c r="GTB832" s="14"/>
      <c r="GTC832" s="14"/>
      <c r="GTD832" s="14"/>
      <c r="GTE832" s="14"/>
      <c r="GTF832" s="14"/>
      <c r="GTG832" s="14"/>
      <c r="GTH832" s="14"/>
      <c r="GTI832" s="14"/>
      <c r="GTJ832" s="14"/>
      <c r="GTK832" s="14"/>
      <c r="GTL832" s="14"/>
      <c r="GTM832" s="14"/>
      <c r="GTN832" s="14"/>
      <c r="GTO832" s="14"/>
      <c r="GTP832" s="14"/>
      <c r="GTQ832" s="14"/>
      <c r="GTR832" s="14"/>
      <c r="GTS832" s="14"/>
      <c r="GTT832" s="14"/>
      <c r="GTU832" s="14"/>
      <c r="GTV832" s="14"/>
      <c r="GTW832" s="14"/>
      <c r="GTX832" s="14"/>
      <c r="GTY832" s="14"/>
      <c r="GTZ832" s="14"/>
      <c r="GUA832" s="14"/>
      <c r="GUB832" s="14"/>
      <c r="GUC832" s="14"/>
      <c r="GUD832" s="14"/>
      <c r="GUE832" s="14"/>
      <c r="GUF832" s="14"/>
      <c r="GUG832" s="14"/>
      <c r="GUH832" s="14"/>
      <c r="GUI832" s="14"/>
      <c r="GUJ832" s="14"/>
      <c r="GUK832" s="14"/>
      <c r="GUL832" s="14"/>
      <c r="GUM832" s="14"/>
      <c r="GUN832" s="14"/>
      <c r="GUO832" s="14"/>
      <c r="GUP832" s="14"/>
      <c r="GUQ832" s="14"/>
      <c r="GUR832" s="14"/>
      <c r="GUS832" s="14"/>
      <c r="GUT832" s="14"/>
      <c r="GUU832" s="14"/>
      <c r="GUV832" s="14"/>
      <c r="GUW832" s="14"/>
      <c r="GUX832" s="14"/>
      <c r="GUY832" s="14"/>
      <c r="GUZ832" s="14"/>
      <c r="GVA832" s="14"/>
      <c r="GVB832" s="14"/>
      <c r="GVC832" s="14"/>
      <c r="GVD832" s="14"/>
      <c r="GVE832" s="14"/>
      <c r="GVF832" s="14"/>
      <c r="GVG832" s="14"/>
      <c r="GVH832" s="14"/>
      <c r="GVI832" s="14"/>
      <c r="GVJ832" s="14"/>
      <c r="GVK832" s="14"/>
      <c r="GVL832" s="14"/>
      <c r="GVM832" s="14"/>
      <c r="GVN832" s="14"/>
      <c r="GVO832" s="14"/>
      <c r="GVP832" s="14"/>
      <c r="GVQ832" s="14"/>
      <c r="GVR832" s="14"/>
      <c r="GVS832" s="14"/>
      <c r="GVT832" s="14"/>
      <c r="GVU832" s="14"/>
      <c r="GVV832" s="14"/>
      <c r="GVW832" s="14"/>
      <c r="GVX832" s="14"/>
      <c r="GVY832" s="14"/>
      <c r="GVZ832" s="14"/>
      <c r="GWA832" s="14"/>
      <c r="GWB832" s="14"/>
      <c r="GWC832" s="14"/>
      <c r="GWD832" s="14"/>
      <c r="GWE832" s="14"/>
      <c r="GWF832" s="14"/>
      <c r="GWG832" s="14"/>
      <c r="GWH832" s="14"/>
      <c r="GWI832" s="14"/>
      <c r="GWJ832" s="14"/>
      <c r="GWK832" s="14"/>
      <c r="GWL832" s="14"/>
      <c r="GWM832" s="14"/>
      <c r="GWN832" s="14"/>
      <c r="GWO832" s="14"/>
      <c r="GWP832" s="14"/>
      <c r="GWQ832" s="14"/>
      <c r="GWR832" s="14"/>
      <c r="GWS832" s="14"/>
      <c r="GWT832" s="14"/>
      <c r="GWU832" s="14"/>
      <c r="GWV832" s="14"/>
      <c r="GWW832" s="14"/>
      <c r="GWX832" s="14"/>
      <c r="GWY832" s="14"/>
      <c r="GWZ832" s="14"/>
      <c r="GXA832" s="14"/>
      <c r="GXB832" s="14"/>
      <c r="GXC832" s="14"/>
      <c r="GXD832" s="14"/>
      <c r="GXE832" s="14"/>
      <c r="GXF832" s="14"/>
      <c r="GXG832" s="14"/>
      <c r="GXH832" s="14"/>
      <c r="GXI832" s="14"/>
      <c r="GXJ832" s="14"/>
      <c r="GXK832" s="14"/>
      <c r="GXL832" s="14"/>
      <c r="GXM832" s="14"/>
      <c r="GXN832" s="14"/>
      <c r="GXO832" s="14"/>
      <c r="GXP832" s="14"/>
      <c r="GXQ832" s="14"/>
      <c r="GXR832" s="14"/>
      <c r="GXS832" s="14"/>
      <c r="GXT832" s="14"/>
      <c r="GXU832" s="14"/>
      <c r="GXV832" s="14"/>
      <c r="GXW832" s="14"/>
      <c r="GXX832" s="14"/>
      <c r="GXY832" s="14"/>
      <c r="GXZ832" s="14"/>
      <c r="GYA832" s="14"/>
      <c r="GYB832" s="14"/>
      <c r="GYC832" s="14"/>
      <c r="GYD832" s="14"/>
      <c r="GYE832" s="14"/>
      <c r="GYF832" s="14"/>
      <c r="GYG832" s="14"/>
      <c r="GYH832" s="14"/>
      <c r="GYI832" s="14"/>
      <c r="GYJ832" s="14"/>
      <c r="GYK832" s="14"/>
      <c r="GYL832" s="14"/>
      <c r="GYM832" s="14"/>
      <c r="GYN832" s="14"/>
      <c r="GYO832" s="14"/>
      <c r="GYP832" s="14"/>
      <c r="GYQ832" s="14"/>
      <c r="GYR832" s="14"/>
      <c r="GYS832" s="14"/>
      <c r="GYT832" s="14"/>
      <c r="GYU832" s="14"/>
      <c r="GYV832" s="14"/>
      <c r="GYW832" s="14"/>
      <c r="GYX832" s="14"/>
      <c r="GYY832" s="14"/>
      <c r="GYZ832" s="14"/>
      <c r="GZA832" s="14"/>
      <c r="GZB832" s="14"/>
      <c r="GZC832" s="14"/>
      <c r="GZD832" s="14"/>
      <c r="GZE832" s="14"/>
      <c r="GZF832" s="14"/>
      <c r="GZG832" s="14"/>
      <c r="GZH832" s="14"/>
      <c r="GZI832" s="14"/>
      <c r="GZJ832" s="14"/>
      <c r="GZK832" s="14"/>
      <c r="GZL832" s="14"/>
      <c r="GZM832" s="14"/>
      <c r="GZN832" s="14"/>
      <c r="GZO832" s="14"/>
      <c r="GZP832" s="14"/>
      <c r="GZQ832" s="14"/>
      <c r="GZR832" s="14"/>
      <c r="GZS832" s="14"/>
      <c r="GZT832" s="14"/>
      <c r="GZU832" s="14"/>
      <c r="GZV832" s="14"/>
      <c r="GZW832" s="14"/>
      <c r="GZX832" s="14"/>
      <c r="GZY832" s="14"/>
      <c r="GZZ832" s="14"/>
      <c r="HAA832" s="14"/>
      <c r="HAB832" s="14"/>
      <c r="HAC832" s="14"/>
      <c r="HAD832" s="14"/>
      <c r="HAE832" s="14"/>
      <c r="HAF832" s="14"/>
      <c r="HAG832" s="14"/>
      <c r="HAH832" s="14"/>
      <c r="HAI832" s="14"/>
      <c r="HAJ832" s="14"/>
      <c r="HAK832" s="14"/>
      <c r="HAL832" s="14"/>
      <c r="HAM832" s="14"/>
      <c r="HAN832" s="14"/>
      <c r="HAO832" s="14"/>
      <c r="HAP832" s="14"/>
      <c r="HAQ832" s="14"/>
      <c r="HAR832" s="14"/>
      <c r="HAS832" s="14"/>
      <c r="HAT832" s="14"/>
      <c r="HAU832" s="14"/>
      <c r="HAV832" s="14"/>
      <c r="HAW832" s="14"/>
      <c r="HAX832" s="14"/>
      <c r="HAY832" s="14"/>
      <c r="HAZ832" s="14"/>
      <c r="HBA832" s="14"/>
      <c r="HBB832" s="14"/>
      <c r="HBC832" s="14"/>
      <c r="HBD832" s="14"/>
      <c r="HBE832" s="14"/>
      <c r="HBF832" s="14"/>
      <c r="HBG832" s="14"/>
      <c r="HBH832" s="14"/>
      <c r="HBI832" s="14"/>
      <c r="HBJ832" s="14"/>
      <c r="HBK832" s="14"/>
      <c r="HBL832" s="14"/>
      <c r="HBM832" s="14"/>
      <c r="HBN832" s="14"/>
      <c r="HBO832" s="14"/>
      <c r="HBP832" s="14"/>
      <c r="HBQ832" s="14"/>
      <c r="HBR832" s="14"/>
      <c r="HBS832" s="14"/>
      <c r="HBT832" s="14"/>
      <c r="HBU832" s="14"/>
      <c r="HBV832" s="14"/>
      <c r="HBW832" s="14"/>
      <c r="HBX832" s="14"/>
      <c r="HBY832" s="14"/>
      <c r="HBZ832" s="14"/>
      <c r="HCA832" s="14"/>
      <c r="HCB832" s="14"/>
      <c r="HCC832" s="14"/>
      <c r="HCD832" s="14"/>
      <c r="HCE832" s="14"/>
      <c r="HCF832" s="14"/>
      <c r="HCG832" s="14"/>
      <c r="HCH832" s="14"/>
      <c r="HCI832" s="14"/>
      <c r="HCJ832" s="14"/>
      <c r="HCK832" s="14"/>
      <c r="HCL832" s="14"/>
      <c r="HCM832" s="14"/>
      <c r="HCN832" s="14"/>
      <c r="HCO832" s="14"/>
      <c r="HCP832" s="14"/>
      <c r="HCQ832" s="14"/>
      <c r="HCR832" s="14"/>
      <c r="HCS832" s="14"/>
      <c r="HCT832" s="14"/>
      <c r="HCU832" s="14"/>
      <c r="HCV832" s="14"/>
      <c r="HCW832" s="14"/>
      <c r="HCX832" s="14"/>
      <c r="HCY832" s="14"/>
      <c r="HCZ832" s="14"/>
      <c r="HDA832" s="14"/>
      <c r="HDB832" s="14"/>
      <c r="HDC832" s="14"/>
      <c r="HDD832" s="14"/>
      <c r="HDE832" s="14"/>
      <c r="HDF832" s="14"/>
      <c r="HDG832" s="14"/>
      <c r="HDH832" s="14"/>
      <c r="HDI832" s="14"/>
      <c r="HDJ832" s="14"/>
      <c r="HDK832" s="14"/>
      <c r="HDL832" s="14"/>
      <c r="HDM832" s="14"/>
      <c r="HDN832" s="14"/>
      <c r="HDO832" s="14"/>
      <c r="HDP832" s="14"/>
      <c r="HDQ832" s="14"/>
      <c r="HDR832" s="14"/>
      <c r="HDS832" s="14"/>
      <c r="HDT832" s="14"/>
      <c r="HDU832" s="14"/>
      <c r="HDV832" s="14"/>
      <c r="HDW832" s="14"/>
      <c r="HDX832" s="14"/>
      <c r="HDY832" s="14"/>
      <c r="HDZ832" s="14"/>
      <c r="HEA832" s="14"/>
      <c r="HEB832" s="14"/>
      <c r="HEC832" s="14"/>
      <c r="HED832" s="14"/>
      <c r="HEE832" s="14"/>
      <c r="HEF832" s="14"/>
      <c r="HEG832" s="14"/>
      <c r="HEH832" s="14"/>
      <c r="HEI832" s="14"/>
      <c r="HEJ832" s="14"/>
      <c r="HEK832" s="14"/>
      <c r="HEL832" s="14"/>
      <c r="HEM832" s="14"/>
      <c r="HEN832" s="14"/>
      <c r="HEO832" s="14"/>
      <c r="HEP832" s="14"/>
      <c r="HEQ832" s="14"/>
      <c r="HER832" s="14"/>
      <c r="HES832" s="14"/>
      <c r="HET832" s="14"/>
      <c r="HEU832" s="14"/>
      <c r="HEV832" s="14"/>
      <c r="HEW832" s="14"/>
      <c r="HEX832" s="14"/>
      <c r="HEY832" s="14"/>
      <c r="HEZ832" s="14"/>
      <c r="HFA832" s="14"/>
      <c r="HFB832" s="14"/>
      <c r="HFC832" s="14"/>
      <c r="HFD832" s="14"/>
      <c r="HFE832" s="14"/>
      <c r="HFF832" s="14"/>
      <c r="HFG832" s="14"/>
      <c r="HFH832" s="14"/>
      <c r="HFI832" s="14"/>
      <c r="HFJ832" s="14"/>
      <c r="HFK832" s="14"/>
      <c r="HFL832" s="14"/>
      <c r="HFM832" s="14"/>
      <c r="HFN832" s="14"/>
      <c r="HFO832" s="14"/>
      <c r="HFP832" s="14"/>
      <c r="HFQ832" s="14"/>
      <c r="HFR832" s="14"/>
      <c r="HFS832" s="14"/>
      <c r="HFT832" s="14"/>
      <c r="HFU832" s="14"/>
      <c r="HFV832" s="14"/>
      <c r="HFW832" s="14"/>
      <c r="HFX832" s="14"/>
      <c r="HFY832" s="14"/>
      <c r="HFZ832" s="14"/>
      <c r="HGA832" s="14"/>
      <c r="HGB832" s="14"/>
      <c r="HGC832" s="14"/>
      <c r="HGD832" s="14"/>
      <c r="HGE832" s="14"/>
      <c r="HGF832" s="14"/>
      <c r="HGG832" s="14"/>
      <c r="HGH832" s="14"/>
      <c r="HGI832" s="14"/>
      <c r="HGJ832" s="14"/>
      <c r="HGK832" s="14"/>
      <c r="HGL832" s="14"/>
      <c r="HGM832" s="14"/>
      <c r="HGN832" s="14"/>
      <c r="HGO832" s="14"/>
      <c r="HGP832" s="14"/>
      <c r="HGQ832" s="14"/>
      <c r="HGR832" s="14"/>
      <c r="HGS832" s="14"/>
      <c r="HGT832" s="14"/>
      <c r="HGU832" s="14"/>
      <c r="HGV832" s="14"/>
      <c r="HGW832" s="14"/>
      <c r="HGX832" s="14"/>
      <c r="HGY832" s="14"/>
      <c r="HGZ832" s="14"/>
      <c r="HHA832" s="14"/>
      <c r="HHB832" s="14"/>
      <c r="HHC832" s="14"/>
      <c r="HHD832" s="14"/>
      <c r="HHE832" s="14"/>
      <c r="HHF832" s="14"/>
      <c r="HHG832" s="14"/>
      <c r="HHH832" s="14"/>
      <c r="HHI832" s="14"/>
      <c r="HHJ832" s="14"/>
      <c r="HHK832" s="14"/>
      <c r="HHL832" s="14"/>
      <c r="HHM832" s="14"/>
      <c r="HHN832" s="14"/>
      <c r="HHO832" s="14"/>
      <c r="HHP832" s="14"/>
      <c r="HHQ832" s="14"/>
      <c r="HHR832" s="14"/>
      <c r="HHS832" s="14"/>
      <c r="HHT832" s="14"/>
      <c r="HHU832" s="14"/>
      <c r="HHV832" s="14"/>
      <c r="HHW832" s="14"/>
      <c r="HHX832" s="14"/>
      <c r="HHY832" s="14"/>
      <c r="HHZ832" s="14"/>
      <c r="HIA832" s="14"/>
      <c r="HIB832" s="14"/>
      <c r="HIC832" s="14"/>
      <c r="HID832" s="14"/>
      <c r="HIE832" s="14"/>
      <c r="HIF832" s="14"/>
      <c r="HIG832" s="14"/>
      <c r="HIH832" s="14"/>
      <c r="HII832" s="14"/>
      <c r="HIJ832" s="14"/>
      <c r="HIK832" s="14"/>
      <c r="HIL832" s="14"/>
      <c r="HIM832" s="14"/>
      <c r="HIN832" s="14"/>
      <c r="HIO832" s="14"/>
      <c r="HIP832" s="14"/>
      <c r="HIQ832" s="14"/>
      <c r="HIR832" s="14"/>
      <c r="HIS832" s="14"/>
      <c r="HIT832" s="14"/>
      <c r="HIU832" s="14"/>
      <c r="HIV832" s="14"/>
      <c r="HIW832" s="14"/>
      <c r="HIX832" s="14"/>
      <c r="HIY832" s="14"/>
      <c r="HIZ832" s="14"/>
      <c r="HJA832" s="14"/>
      <c r="HJB832" s="14"/>
      <c r="HJC832" s="14"/>
      <c r="HJD832" s="14"/>
      <c r="HJE832" s="14"/>
      <c r="HJF832" s="14"/>
      <c r="HJG832" s="14"/>
      <c r="HJH832" s="14"/>
      <c r="HJI832" s="14"/>
      <c r="HJJ832" s="14"/>
      <c r="HJK832" s="14"/>
      <c r="HJL832" s="14"/>
      <c r="HJM832" s="14"/>
      <c r="HJN832" s="14"/>
      <c r="HJO832" s="14"/>
      <c r="HJP832" s="14"/>
      <c r="HJQ832" s="14"/>
      <c r="HJR832" s="14"/>
      <c r="HJS832" s="14"/>
      <c r="HJT832" s="14"/>
      <c r="HJU832" s="14"/>
      <c r="HJV832" s="14"/>
      <c r="HJW832" s="14"/>
      <c r="HJX832" s="14"/>
      <c r="HJY832" s="14"/>
      <c r="HJZ832" s="14"/>
      <c r="HKA832" s="14"/>
      <c r="HKB832" s="14"/>
      <c r="HKC832" s="14"/>
      <c r="HKD832" s="14"/>
      <c r="HKE832" s="14"/>
      <c r="HKF832" s="14"/>
      <c r="HKG832" s="14"/>
      <c r="HKH832" s="14"/>
      <c r="HKI832" s="14"/>
      <c r="HKJ832" s="14"/>
      <c r="HKK832" s="14"/>
      <c r="HKL832" s="14"/>
      <c r="HKM832" s="14"/>
      <c r="HKN832" s="14"/>
      <c r="HKO832" s="14"/>
      <c r="HKP832" s="14"/>
      <c r="HKQ832" s="14"/>
      <c r="HKR832" s="14"/>
      <c r="HKS832" s="14"/>
      <c r="HKT832" s="14"/>
      <c r="HKU832" s="14"/>
      <c r="HKV832" s="14"/>
      <c r="HKW832" s="14"/>
      <c r="HKX832" s="14"/>
      <c r="HKY832" s="14"/>
      <c r="HKZ832" s="14"/>
      <c r="HLA832" s="14"/>
      <c r="HLB832" s="14"/>
      <c r="HLC832" s="14"/>
      <c r="HLD832" s="14"/>
      <c r="HLE832" s="14"/>
      <c r="HLF832" s="14"/>
      <c r="HLG832" s="14"/>
      <c r="HLH832" s="14"/>
      <c r="HLI832" s="14"/>
      <c r="HLJ832" s="14"/>
      <c r="HLK832" s="14"/>
      <c r="HLL832" s="14"/>
      <c r="HLM832" s="14"/>
      <c r="HLN832" s="14"/>
      <c r="HLO832" s="14"/>
      <c r="HLP832" s="14"/>
      <c r="HLQ832" s="14"/>
      <c r="HLR832" s="14"/>
      <c r="HLS832" s="14"/>
      <c r="HLT832" s="14"/>
      <c r="HLU832" s="14"/>
      <c r="HLV832" s="14"/>
      <c r="HLW832" s="14"/>
      <c r="HLX832" s="14"/>
      <c r="HLY832" s="14"/>
      <c r="HLZ832" s="14"/>
      <c r="HMA832" s="14"/>
      <c r="HMB832" s="14"/>
      <c r="HMC832" s="14"/>
      <c r="HMD832" s="14"/>
      <c r="HME832" s="14"/>
      <c r="HMF832" s="14"/>
      <c r="HMG832" s="14"/>
      <c r="HMH832" s="14"/>
      <c r="HMI832" s="14"/>
      <c r="HMJ832" s="14"/>
      <c r="HMK832" s="14"/>
      <c r="HML832" s="14"/>
      <c r="HMM832" s="14"/>
      <c r="HMN832" s="14"/>
      <c r="HMO832" s="14"/>
      <c r="HMP832" s="14"/>
      <c r="HMQ832" s="14"/>
      <c r="HMR832" s="14"/>
      <c r="HMS832" s="14"/>
      <c r="HMT832" s="14"/>
      <c r="HMU832" s="14"/>
      <c r="HMV832" s="14"/>
      <c r="HMW832" s="14"/>
      <c r="HMX832" s="14"/>
      <c r="HMY832" s="14"/>
      <c r="HMZ832" s="14"/>
      <c r="HNA832" s="14"/>
      <c r="HNB832" s="14"/>
      <c r="HNC832" s="14"/>
      <c r="HND832" s="14"/>
      <c r="HNE832" s="14"/>
      <c r="HNF832" s="14"/>
      <c r="HNG832" s="14"/>
      <c r="HNH832" s="14"/>
      <c r="HNI832" s="14"/>
      <c r="HNJ832" s="14"/>
      <c r="HNK832" s="14"/>
      <c r="HNL832" s="14"/>
      <c r="HNM832" s="14"/>
      <c r="HNN832" s="14"/>
      <c r="HNO832" s="14"/>
      <c r="HNP832" s="14"/>
      <c r="HNQ832" s="14"/>
      <c r="HNR832" s="14"/>
      <c r="HNS832" s="14"/>
      <c r="HNT832" s="14"/>
      <c r="HNU832" s="14"/>
      <c r="HNV832" s="14"/>
      <c r="HNW832" s="14"/>
      <c r="HNX832" s="14"/>
      <c r="HNY832" s="14"/>
      <c r="HNZ832" s="14"/>
      <c r="HOA832" s="14"/>
      <c r="HOB832" s="14"/>
      <c r="HOC832" s="14"/>
      <c r="HOD832" s="14"/>
      <c r="HOE832" s="14"/>
      <c r="HOF832" s="14"/>
      <c r="HOG832" s="14"/>
      <c r="HOH832" s="14"/>
      <c r="HOI832" s="14"/>
      <c r="HOJ832" s="14"/>
      <c r="HOK832" s="14"/>
      <c r="HOL832" s="14"/>
      <c r="HOM832" s="14"/>
      <c r="HON832" s="14"/>
      <c r="HOO832" s="14"/>
      <c r="HOP832" s="14"/>
      <c r="HOQ832" s="14"/>
      <c r="HOR832" s="14"/>
      <c r="HOS832" s="14"/>
      <c r="HOT832" s="14"/>
      <c r="HOU832" s="14"/>
      <c r="HOV832" s="14"/>
      <c r="HOW832" s="14"/>
      <c r="HOX832" s="14"/>
      <c r="HOY832" s="14"/>
      <c r="HOZ832" s="14"/>
      <c r="HPA832" s="14"/>
      <c r="HPB832" s="14"/>
      <c r="HPC832" s="14"/>
      <c r="HPD832" s="14"/>
      <c r="HPE832" s="14"/>
      <c r="HPF832" s="14"/>
      <c r="HPG832" s="14"/>
      <c r="HPH832" s="14"/>
      <c r="HPI832" s="14"/>
      <c r="HPJ832" s="14"/>
      <c r="HPK832" s="14"/>
      <c r="HPL832" s="14"/>
      <c r="HPM832" s="14"/>
      <c r="HPN832" s="14"/>
      <c r="HPO832" s="14"/>
      <c r="HPP832" s="14"/>
      <c r="HPQ832" s="14"/>
      <c r="HPR832" s="14"/>
      <c r="HPS832" s="14"/>
      <c r="HPT832" s="14"/>
      <c r="HPU832" s="14"/>
      <c r="HPV832" s="14"/>
      <c r="HPW832" s="14"/>
      <c r="HPX832" s="14"/>
      <c r="HPY832" s="14"/>
      <c r="HPZ832" s="14"/>
      <c r="HQA832" s="14"/>
      <c r="HQB832" s="14"/>
      <c r="HQC832" s="14"/>
      <c r="HQD832" s="14"/>
      <c r="HQE832" s="14"/>
      <c r="HQF832" s="14"/>
      <c r="HQG832" s="14"/>
      <c r="HQH832" s="14"/>
      <c r="HQI832" s="14"/>
      <c r="HQJ832" s="14"/>
      <c r="HQK832" s="14"/>
      <c r="HQL832" s="14"/>
      <c r="HQM832" s="14"/>
      <c r="HQN832" s="14"/>
      <c r="HQO832" s="14"/>
      <c r="HQP832" s="14"/>
      <c r="HQQ832" s="14"/>
      <c r="HQR832" s="14"/>
      <c r="HQS832" s="14"/>
      <c r="HQT832" s="14"/>
      <c r="HQU832" s="14"/>
      <c r="HQV832" s="14"/>
      <c r="HQW832" s="14"/>
      <c r="HQX832" s="14"/>
      <c r="HQY832" s="14"/>
      <c r="HQZ832" s="14"/>
      <c r="HRA832" s="14"/>
      <c r="HRB832" s="14"/>
      <c r="HRC832" s="14"/>
      <c r="HRD832" s="14"/>
      <c r="HRE832" s="14"/>
      <c r="HRF832" s="14"/>
      <c r="HRG832" s="14"/>
      <c r="HRH832" s="14"/>
      <c r="HRI832" s="14"/>
      <c r="HRJ832" s="14"/>
      <c r="HRK832" s="14"/>
      <c r="HRL832" s="14"/>
      <c r="HRM832" s="14"/>
      <c r="HRN832" s="14"/>
      <c r="HRO832" s="14"/>
      <c r="HRP832" s="14"/>
      <c r="HRQ832" s="14"/>
      <c r="HRR832" s="14"/>
      <c r="HRS832" s="14"/>
      <c r="HRT832" s="14"/>
      <c r="HRU832" s="14"/>
      <c r="HRV832" s="14"/>
      <c r="HRW832" s="14"/>
      <c r="HRX832" s="14"/>
      <c r="HRY832" s="14"/>
      <c r="HRZ832" s="14"/>
      <c r="HSA832" s="14"/>
      <c r="HSB832" s="14"/>
      <c r="HSC832" s="14"/>
      <c r="HSD832" s="14"/>
      <c r="HSE832" s="14"/>
      <c r="HSF832" s="14"/>
      <c r="HSG832" s="14"/>
      <c r="HSH832" s="14"/>
      <c r="HSI832" s="14"/>
      <c r="HSJ832" s="14"/>
      <c r="HSK832" s="14"/>
      <c r="HSL832" s="14"/>
      <c r="HSM832" s="14"/>
      <c r="HSN832" s="14"/>
      <c r="HSO832" s="14"/>
      <c r="HSP832" s="14"/>
      <c r="HSQ832" s="14"/>
      <c r="HSR832" s="14"/>
      <c r="HSS832" s="14"/>
      <c r="HST832" s="14"/>
      <c r="HSU832" s="14"/>
      <c r="HSV832" s="14"/>
      <c r="HSW832" s="14"/>
      <c r="HSX832" s="14"/>
      <c r="HSY832" s="14"/>
      <c r="HSZ832" s="14"/>
      <c r="HTA832" s="14"/>
      <c r="HTB832" s="14"/>
      <c r="HTC832" s="14"/>
      <c r="HTD832" s="14"/>
      <c r="HTE832" s="14"/>
      <c r="HTF832" s="14"/>
      <c r="HTG832" s="14"/>
      <c r="HTH832" s="14"/>
      <c r="HTI832" s="14"/>
      <c r="HTJ832" s="14"/>
      <c r="HTK832" s="14"/>
      <c r="HTL832" s="14"/>
      <c r="HTM832" s="14"/>
      <c r="HTN832" s="14"/>
      <c r="HTO832" s="14"/>
      <c r="HTP832" s="14"/>
      <c r="HTQ832" s="14"/>
      <c r="HTR832" s="14"/>
      <c r="HTS832" s="14"/>
      <c r="HTT832" s="14"/>
      <c r="HTU832" s="14"/>
      <c r="HTV832" s="14"/>
      <c r="HTW832" s="14"/>
      <c r="HTX832" s="14"/>
      <c r="HTY832" s="14"/>
      <c r="HTZ832" s="14"/>
      <c r="HUA832" s="14"/>
      <c r="HUB832" s="14"/>
      <c r="HUC832" s="14"/>
      <c r="HUD832" s="14"/>
      <c r="HUE832" s="14"/>
      <c r="HUF832" s="14"/>
      <c r="HUG832" s="14"/>
      <c r="HUH832" s="14"/>
      <c r="HUI832" s="14"/>
      <c r="HUJ832" s="14"/>
      <c r="HUK832" s="14"/>
      <c r="HUL832" s="14"/>
      <c r="HUM832" s="14"/>
      <c r="HUN832" s="14"/>
      <c r="HUO832" s="14"/>
      <c r="HUP832" s="14"/>
      <c r="HUQ832" s="14"/>
      <c r="HUR832" s="14"/>
      <c r="HUS832" s="14"/>
      <c r="HUT832" s="14"/>
      <c r="HUU832" s="14"/>
      <c r="HUV832" s="14"/>
      <c r="HUW832" s="14"/>
      <c r="HUX832" s="14"/>
      <c r="HUY832" s="14"/>
      <c r="HUZ832" s="14"/>
      <c r="HVA832" s="14"/>
      <c r="HVB832" s="14"/>
      <c r="HVC832" s="14"/>
      <c r="HVD832" s="14"/>
      <c r="HVE832" s="14"/>
      <c r="HVF832" s="14"/>
      <c r="HVG832" s="14"/>
      <c r="HVH832" s="14"/>
      <c r="HVI832" s="14"/>
      <c r="HVJ832" s="14"/>
      <c r="HVK832" s="14"/>
      <c r="HVL832" s="14"/>
      <c r="HVM832" s="14"/>
      <c r="HVN832" s="14"/>
      <c r="HVO832" s="14"/>
      <c r="HVP832" s="14"/>
      <c r="HVQ832" s="14"/>
      <c r="HVR832" s="14"/>
      <c r="HVS832" s="14"/>
      <c r="HVT832" s="14"/>
      <c r="HVU832" s="14"/>
      <c r="HVV832" s="14"/>
      <c r="HVW832" s="14"/>
      <c r="HVX832" s="14"/>
      <c r="HVY832" s="14"/>
      <c r="HVZ832" s="14"/>
      <c r="HWA832" s="14"/>
      <c r="HWB832" s="14"/>
      <c r="HWC832" s="14"/>
      <c r="HWD832" s="14"/>
      <c r="HWE832" s="14"/>
      <c r="HWF832" s="14"/>
      <c r="HWG832" s="14"/>
      <c r="HWH832" s="14"/>
      <c r="HWI832" s="14"/>
      <c r="HWJ832" s="14"/>
      <c r="HWK832" s="14"/>
      <c r="HWL832" s="14"/>
      <c r="HWM832" s="14"/>
      <c r="HWN832" s="14"/>
      <c r="HWO832" s="14"/>
      <c r="HWP832" s="14"/>
      <c r="HWQ832" s="14"/>
      <c r="HWR832" s="14"/>
      <c r="HWS832" s="14"/>
      <c r="HWT832" s="14"/>
      <c r="HWU832" s="14"/>
      <c r="HWV832" s="14"/>
      <c r="HWW832" s="14"/>
      <c r="HWX832" s="14"/>
      <c r="HWY832" s="14"/>
      <c r="HWZ832" s="14"/>
      <c r="HXA832" s="14"/>
      <c r="HXB832" s="14"/>
      <c r="HXC832" s="14"/>
      <c r="HXD832" s="14"/>
      <c r="HXE832" s="14"/>
      <c r="HXF832" s="14"/>
      <c r="HXG832" s="14"/>
      <c r="HXH832" s="14"/>
      <c r="HXI832" s="14"/>
      <c r="HXJ832" s="14"/>
      <c r="HXK832" s="14"/>
      <c r="HXL832" s="14"/>
      <c r="HXM832" s="14"/>
      <c r="HXN832" s="14"/>
      <c r="HXO832" s="14"/>
      <c r="HXP832" s="14"/>
      <c r="HXQ832" s="14"/>
      <c r="HXR832" s="14"/>
      <c r="HXS832" s="14"/>
      <c r="HXT832" s="14"/>
      <c r="HXU832" s="14"/>
      <c r="HXV832" s="14"/>
      <c r="HXW832" s="14"/>
      <c r="HXX832" s="14"/>
      <c r="HXY832" s="14"/>
      <c r="HXZ832" s="14"/>
      <c r="HYA832" s="14"/>
      <c r="HYB832" s="14"/>
      <c r="HYC832" s="14"/>
      <c r="HYD832" s="14"/>
      <c r="HYE832" s="14"/>
      <c r="HYF832" s="14"/>
      <c r="HYG832" s="14"/>
      <c r="HYH832" s="14"/>
      <c r="HYI832" s="14"/>
      <c r="HYJ832" s="14"/>
      <c r="HYK832" s="14"/>
      <c r="HYL832" s="14"/>
      <c r="HYM832" s="14"/>
      <c r="HYN832" s="14"/>
      <c r="HYO832" s="14"/>
      <c r="HYP832" s="14"/>
      <c r="HYQ832" s="14"/>
      <c r="HYR832" s="14"/>
      <c r="HYS832" s="14"/>
      <c r="HYT832" s="14"/>
      <c r="HYU832" s="14"/>
      <c r="HYV832" s="14"/>
      <c r="HYW832" s="14"/>
      <c r="HYX832" s="14"/>
      <c r="HYY832" s="14"/>
      <c r="HYZ832" s="14"/>
      <c r="HZA832" s="14"/>
      <c r="HZB832" s="14"/>
      <c r="HZC832" s="14"/>
      <c r="HZD832" s="14"/>
      <c r="HZE832" s="14"/>
      <c r="HZF832" s="14"/>
      <c r="HZG832" s="14"/>
      <c r="HZH832" s="14"/>
      <c r="HZI832" s="14"/>
      <c r="HZJ832" s="14"/>
      <c r="HZK832" s="14"/>
      <c r="HZL832" s="14"/>
      <c r="HZM832" s="14"/>
      <c r="HZN832" s="14"/>
      <c r="HZO832" s="14"/>
      <c r="HZP832" s="14"/>
      <c r="HZQ832" s="14"/>
      <c r="HZR832" s="14"/>
      <c r="HZS832" s="14"/>
      <c r="HZT832" s="14"/>
      <c r="HZU832" s="14"/>
      <c r="HZV832" s="14"/>
      <c r="HZW832" s="14"/>
      <c r="HZX832" s="14"/>
      <c r="HZY832" s="14"/>
      <c r="HZZ832" s="14"/>
      <c r="IAA832" s="14"/>
      <c r="IAB832" s="14"/>
      <c r="IAC832" s="14"/>
      <c r="IAD832" s="14"/>
      <c r="IAE832" s="14"/>
      <c r="IAF832" s="14"/>
      <c r="IAG832" s="14"/>
      <c r="IAH832" s="14"/>
      <c r="IAI832" s="14"/>
      <c r="IAJ832" s="14"/>
      <c r="IAK832" s="14"/>
      <c r="IAL832" s="14"/>
      <c r="IAM832" s="14"/>
      <c r="IAN832" s="14"/>
      <c r="IAO832" s="14"/>
      <c r="IAP832" s="14"/>
      <c r="IAQ832" s="14"/>
      <c r="IAR832" s="14"/>
      <c r="IAS832" s="14"/>
      <c r="IAT832" s="14"/>
      <c r="IAU832" s="14"/>
      <c r="IAV832" s="14"/>
      <c r="IAW832" s="14"/>
      <c r="IAX832" s="14"/>
      <c r="IAY832" s="14"/>
      <c r="IAZ832" s="14"/>
      <c r="IBA832" s="14"/>
      <c r="IBB832" s="14"/>
      <c r="IBC832" s="14"/>
      <c r="IBD832" s="14"/>
      <c r="IBE832" s="14"/>
      <c r="IBF832" s="14"/>
      <c r="IBG832" s="14"/>
      <c r="IBH832" s="14"/>
      <c r="IBI832" s="14"/>
      <c r="IBJ832" s="14"/>
      <c r="IBK832" s="14"/>
      <c r="IBL832" s="14"/>
      <c r="IBM832" s="14"/>
      <c r="IBN832" s="14"/>
      <c r="IBO832" s="14"/>
      <c r="IBP832" s="14"/>
      <c r="IBQ832" s="14"/>
      <c r="IBR832" s="14"/>
      <c r="IBS832" s="14"/>
      <c r="IBT832" s="14"/>
      <c r="IBU832" s="14"/>
      <c r="IBV832" s="14"/>
      <c r="IBW832" s="14"/>
      <c r="IBX832" s="14"/>
      <c r="IBY832" s="14"/>
      <c r="IBZ832" s="14"/>
      <c r="ICA832" s="14"/>
      <c r="ICB832" s="14"/>
      <c r="ICC832" s="14"/>
      <c r="ICD832" s="14"/>
      <c r="ICE832" s="14"/>
      <c r="ICF832" s="14"/>
      <c r="ICG832" s="14"/>
      <c r="ICH832" s="14"/>
      <c r="ICI832" s="14"/>
      <c r="ICJ832" s="14"/>
      <c r="ICK832" s="14"/>
      <c r="ICL832" s="14"/>
      <c r="ICM832" s="14"/>
      <c r="ICN832" s="14"/>
      <c r="ICO832" s="14"/>
      <c r="ICP832" s="14"/>
      <c r="ICQ832" s="14"/>
      <c r="ICR832" s="14"/>
      <c r="ICS832" s="14"/>
      <c r="ICT832" s="14"/>
      <c r="ICU832" s="14"/>
      <c r="ICV832" s="14"/>
      <c r="ICW832" s="14"/>
      <c r="ICX832" s="14"/>
      <c r="ICY832" s="14"/>
      <c r="ICZ832" s="14"/>
      <c r="IDA832" s="14"/>
      <c r="IDB832" s="14"/>
      <c r="IDC832" s="14"/>
      <c r="IDD832" s="14"/>
      <c r="IDE832" s="14"/>
      <c r="IDF832" s="14"/>
      <c r="IDG832" s="14"/>
      <c r="IDH832" s="14"/>
      <c r="IDI832" s="14"/>
      <c r="IDJ832" s="14"/>
      <c r="IDK832" s="14"/>
      <c r="IDL832" s="14"/>
      <c r="IDM832" s="14"/>
      <c r="IDN832" s="14"/>
      <c r="IDO832" s="14"/>
      <c r="IDP832" s="14"/>
      <c r="IDQ832" s="14"/>
      <c r="IDR832" s="14"/>
      <c r="IDS832" s="14"/>
      <c r="IDT832" s="14"/>
      <c r="IDU832" s="14"/>
      <c r="IDV832" s="14"/>
      <c r="IDW832" s="14"/>
      <c r="IDX832" s="14"/>
      <c r="IDY832" s="14"/>
      <c r="IDZ832" s="14"/>
      <c r="IEA832" s="14"/>
      <c r="IEB832" s="14"/>
      <c r="IEC832" s="14"/>
      <c r="IED832" s="14"/>
      <c r="IEE832" s="14"/>
      <c r="IEF832" s="14"/>
      <c r="IEG832" s="14"/>
      <c r="IEH832" s="14"/>
      <c r="IEI832" s="14"/>
      <c r="IEJ832" s="14"/>
      <c r="IEK832" s="14"/>
      <c r="IEL832" s="14"/>
      <c r="IEM832" s="14"/>
      <c r="IEN832" s="14"/>
      <c r="IEO832" s="14"/>
      <c r="IEP832" s="14"/>
      <c r="IEQ832" s="14"/>
      <c r="IER832" s="14"/>
      <c r="IES832" s="14"/>
      <c r="IET832" s="14"/>
      <c r="IEU832" s="14"/>
      <c r="IEV832" s="14"/>
      <c r="IEW832" s="14"/>
      <c r="IEX832" s="14"/>
      <c r="IEY832" s="14"/>
      <c r="IEZ832" s="14"/>
      <c r="IFA832" s="14"/>
      <c r="IFB832" s="14"/>
      <c r="IFC832" s="14"/>
      <c r="IFD832" s="14"/>
      <c r="IFE832" s="14"/>
      <c r="IFF832" s="14"/>
      <c r="IFG832" s="14"/>
      <c r="IFH832" s="14"/>
      <c r="IFI832" s="14"/>
      <c r="IFJ832" s="14"/>
      <c r="IFK832" s="14"/>
      <c r="IFL832" s="14"/>
      <c r="IFM832" s="14"/>
      <c r="IFN832" s="14"/>
      <c r="IFO832" s="14"/>
      <c r="IFP832" s="14"/>
      <c r="IFQ832" s="14"/>
      <c r="IFR832" s="14"/>
      <c r="IFS832" s="14"/>
      <c r="IFT832" s="14"/>
      <c r="IFU832" s="14"/>
      <c r="IFV832" s="14"/>
      <c r="IFW832" s="14"/>
      <c r="IFX832" s="14"/>
      <c r="IFY832" s="14"/>
      <c r="IFZ832" s="14"/>
      <c r="IGA832" s="14"/>
      <c r="IGB832" s="14"/>
      <c r="IGC832" s="14"/>
      <c r="IGD832" s="14"/>
      <c r="IGE832" s="14"/>
      <c r="IGF832" s="14"/>
      <c r="IGG832" s="14"/>
      <c r="IGH832" s="14"/>
      <c r="IGI832" s="14"/>
      <c r="IGJ832" s="14"/>
      <c r="IGK832" s="14"/>
      <c r="IGL832" s="14"/>
      <c r="IGM832" s="14"/>
      <c r="IGN832" s="14"/>
      <c r="IGO832" s="14"/>
      <c r="IGP832" s="14"/>
      <c r="IGQ832" s="14"/>
      <c r="IGR832" s="14"/>
      <c r="IGS832" s="14"/>
      <c r="IGT832" s="14"/>
      <c r="IGU832" s="14"/>
      <c r="IGV832" s="14"/>
      <c r="IGW832" s="14"/>
      <c r="IGX832" s="14"/>
      <c r="IGY832" s="14"/>
      <c r="IGZ832" s="14"/>
      <c r="IHA832" s="14"/>
      <c r="IHB832" s="14"/>
      <c r="IHC832" s="14"/>
      <c r="IHD832" s="14"/>
      <c r="IHE832" s="14"/>
      <c r="IHF832" s="14"/>
      <c r="IHG832" s="14"/>
      <c r="IHH832" s="14"/>
      <c r="IHI832" s="14"/>
      <c r="IHJ832" s="14"/>
      <c r="IHK832" s="14"/>
      <c r="IHL832" s="14"/>
      <c r="IHM832" s="14"/>
      <c r="IHN832" s="14"/>
      <c r="IHO832" s="14"/>
      <c r="IHP832" s="14"/>
      <c r="IHQ832" s="14"/>
      <c r="IHR832" s="14"/>
      <c r="IHS832" s="14"/>
      <c r="IHT832" s="14"/>
      <c r="IHU832" s="14"/>
      <c r="IHV832" s="14"/>
      <c r="IHW832" s="14"/>
      <c r="IHX832" s="14"/>
      <c r="IHY832" s="14"/>
      <c r="IHZ832" s="14"/>
      <c r="IIA832" s="14"/>
      <c r="IIB832" s="14"/>
      <c r="IIC832" s="14"/>
      <c r="IID832" s="14"/>
      <c r="IIE832" s="14"/>
      <c r="IIF832" s="14"/>
      <c r="IIG832" s="14"/>
      <c r="IIH832" s="14"/>
      <c r="III832" s="14"/>
      <c r="IIJ832" s="14"/>
      <c r="IIK832" s="14"/>
      <c r="IIL832" s="14"/>
      <c r="IIM832" s="14"/>
      <c r="IIN832" s="14"/>
      <c r="IIO832" s="14"/>
      <c r="IIP832" s="14"/>
      <c r="IIQ832" s="14"/>
      <c r="IIR832" s="14"/>
      <c r="IIS832" s="14"/>
      <c r="IIT832" s="14"/>
      <c r="IIU832" s="14"/>
      <c r="IIV832" s="14"/>
      <c r="IIW832" s="14"/>
      <c r="IIX832" s="14"/>
      <c r="IIY832" s="14"/>
      <c r="IIZ832" s="14"/>
      <c r="IJA832" s="14"/>
      <c r="IJB832" s="14"/>
      <c r="IJC832" s="14"/>
      <c r="IJD832" s="14"/>
      <c r="IJE832" s="14"/>
      <c r="IJF832" s="14"/>
      <c r="IJG832" s="14"/>
      <c r="IJH832" s="14"/>
      <c r="IJI832" s="14"/>
      <c r="IJJ832" s="14"/>
      <c r="IJK832" s="14"/>
      <c r="IJL832" s="14"/>
      <c r="IJM832" s="14"/>
      <c r="IJN832" s="14"/>
      <c r="IJO832" s="14"/>
      <c r="IJP832" s="14"/>
      <c r="IJQ832" s="14"/>
      <c r="IJR832" s="14"/>
      <c r="IJS832" s="14"/>
      <c r="IJT832" s="14"/>
      <c r="IJU832" s="14"/>
      <c r="IJV832" s="14"/>
      <c r="IJW832" s="14"/>
      <c r="IJX832" s="14"/>
      <c r="IJY832" s="14"/>
      <c r="IJZ832" s="14"/>
      <c r="IKA832" s="14"/>
      <c r="IKB832" s="14"/>
      <c r="IKC832" s="14"/>
      <c r="IKD832" s="14"/>
      <c r="IKE832" s="14"/>
      <c r="IKF832" s="14"/>
      <c r="IKG832" s="14"/>
      <c r="IKH832" s="14"/>
      <c r="IKI832" s="14"/>
      <c r="IKJ832" s="14"/>
      <c r="IKK832" s="14"/>
      <c r="IKL832" s="14"/>
      <c r="IKM832" s="14"/>
      <c r="IKN832" s="14"/>
      <c r="IKO832" s="14"/>
      <c r="IKP832" s="14"/>
      <c r="IKQ832" s="14"/>
      <c r="IKR832" s="14"/>
      <c r="IKS832" s="14"/>
      <c r="IKT832" s="14"/>
      <c r="IKU832" s="14"/>
      <c r="IKV832" s="14"/>
      <c r="IKW832" s="14"/>
      <c r="IKX832" s="14"/>
      <c r="IKY832" s="14"/>
      <c r="IKZ832" s="14"/>
      <c r="ILA832" s="14"/>
      <c r="ILB832" s="14"/>
      <c r="ILC832" s="14"/>
      <c r="ILD832" s="14"/>
      <c r="ILE832" s="14"/>
      <c r="ILF832" s="14"/>
      <c r="ILG832" s="14"/>
      <c r="ILH832" s="14"/>
      <c r="ILI832" s="14"/>
      <c r="ILJ832" s="14"/>
      <c r="ILK832" s="14"/>
      <c r="ILL832" s="14"/>
      <c r="ILM832" s="14"/>
      <c r="ILN832" s="14"/>
      <c r="ILO832" s="14"/>
      <c r="ILP832" s="14"/>
      <c r="ILQ832" s="14"/>
      <c r="ILR832" s="14"/>
      <c r="ILS832" s="14"/>
      <c r="ILT832" s="14"/>
      <c r="ILU832" s="14"/>
      <c r="ILV832" s="14"/>
      <c r="ILW832" s="14"/>
      <c r="ILX832" s="14"/>
      <c r="ILY832" s="14"/>
      <c r="ILZ832" s="14"/>
      <c r="IMA832" s="14"/>
      <c r="IMB832" s="14"/>
      <c r="IMC832" s="14"/>
      <c r="IMD832" s="14"/>
      <c r="IME832" s="14"/>
      <c r="IMF832" s="14"/>
      <c r="IMG832" s="14"/>
      <c r="IMH832" s="14"/>
      <c r="IMI832" s="14"/>
      <c r="IMJ832" s="14"/>
      <c r="IMK832" s="14"/>
      <c r="IML832" s="14"/>
      <c r="IMM832" s="14"/>
      <c r="IMN832" s="14"/>
      <c r="IMO832" s="14"/>
      <c r="IMP832" s="14"/>
      <c r="IMQ832" s="14"/>
      <c r="IMR832" s="14"/>
      <c r="IMS832" s="14"/>
      <c r="IMT832" s="14"/>
      <c r="IMU832" s="14"/>
      <c r="IMV832" s="14"/>
      <c r="IMW832" s="14"/>
      <c r="IMX832" s="14"/>
      <c r="IMY832" s="14"/>
      <c r="IMZ832" s="14"/>
      <c r="INA832" s="14"/>
      <c r="INB832" s="14"/>
      <c r="INC832" s="14"/>
      <c r="IND832" s="14"/>
      <c r="INE832" s="14"/>
      <c r="INF832" s="14"/>
      <c r="ING832" s="14"/>
      <c r="INH832" s="14"/>
      <c r="INI832" s="14"/>
      <c r="INJ832" s="14"/>
      <c r="INK832" s="14"/>
      <c r="INL832" s="14"/>
      <c r="INM832" s="14"/>
      <c r="INN832" s="14"/>
      <c r="INO832" s="14"/>
      <c r="INP832" s="14"/>
      <c r="INQ832" s="14"/>
      <c r="INR832" s="14"/>
      <c r="INS832" s="14"/>
      <c r="INT832" s="14"/>
      <c r="INU832" s="14"/>
      <c r="INV832" s="14"/>
      <c r="INW832" s="14"/>
      <c r="INX832" s="14"/>
      <c r="INY832" s="14"/>
      <c r="INZ832" s="14"/>
      <c r="IOA832" s="14"/>
      <c r="IOB832" s="14"/>
      <c r="IOC832" s="14"/>
      <c r="IOD832" s="14"/>
      <c r="IOE832" s="14"/>
      <c r="IOF832" s="14"/>
      <c r="IOG832" s="14"/>
      <c r="IOH832" s="14"/>
      <c r="IOI832" s="14"/>
      <c r="IOJ832" s="14"/>
      <c r="IOK832" s="14"/>
      <c r="IOL832" s="14"/>
      <c r="IOM832" s="14"/>
      <c r="ION832" s="14"/>
      <c r="IOO832" s="14"/>
      <c r="IOP832" s="14"/>
      <c r="IOQ832" s="14"/>
      <c r="IOR832" s="14"/>
      <c r="IOS832" s="14"/>
      <c r="IOT832" s="14"/>
      <c r="IOU832" s="14"/>
      <c r="IOV832" s="14"/>
      <c r="IOW832" s="14"/>
      <c r="IOX832" s="14"/>
      <c r="IOY832" s="14"/>
      <c r="IOZ832" s="14"/>
      <c r="IPA832" s="14"/>
      <c r="IPB832" s="14"/>
      <c r="IPC832" s="14"/>
      <c r="IPD832" s="14"/>
      <c r="IPE832" s="14"/>
      <c r="IPF832" s="14"/>
      <c r="IPG832" s="14"/>
      <c r="IPH832" s="14"/>
      <c r="IPI832" s="14"/>
      <c r="IPJ832" s="14"/>
      <c r="IPK832" s="14"/>
      <c r="IPL832" s="14"/>
      <c r="IPM832" s="14"/>
      <c r="IPN832" s="14"/>
      <c r="IPO832" s="14"/>
      <c r="IPP832" s="14"/>
      <c r="IPQ832" s="14"/>
      <c r="IPR832" s="14"/>
      <c r="IPS832" s="14"/>
      <c r="IPT832" s="14"/>
      <c r="IPU832" s="14"/>
      <c r="IPV832" s="14"/>
      <c r="IPW832" s="14"/>
      <c r="IPX832" s="14"/>
      <c r="IPY832" s="14"/>
      <c r="IPZ832" s="14"/>
      <c r="IQA832" s="14"/>
      <c r="IQB832" s="14"/>
      <c r="IQC832" s="14"/>
      <c r="IQD832" s="14"/>
      <c r="IQE832" s="14"/>
      <c r="IQF832" s="14"/>
      <c r="IQG832" s="14"/>
      <c r="IQH832" s="14"/>
      <c r="IQI832" s="14"/>
      <c r="IQJ832" s="14"/>
      <c r="IQK832" s="14"/>
      <c r="IQL832" s="14"/>
      <c r="IQM832" s="14"/>
      <c r="IQN832" s="14"/>
      <c r="IQO832" s="14"/>
      <c r="IQP832" s="14"/>
      <c r="IQQ832" s="14"/>
      <c r="IQR832" s="14"/>
      <c r="IQS832" s="14"/>
      <c r="IQT832" s="14"/>
      <c r="IQU832" s="14"/>
      <c r="IQV832" s="14"/>
      <c r="IQW832" s="14"/>
      <c r="IQX832" s="14"/>
      <c r="IQY832" s="14"/>
      <c r="IQZ832" s="14"/>
      <c r="IRA832" s="14"/>
      <c r="IRB832" s="14"/>
      <c r="IRC832" s="14"/>
      <c r="IRD832" s="14"/>
      <c r="IRE832" s="14"/>
      <c r="IRF832" s="14"/>
      <c r="IRG832" s="14"/>
      <c r="IRH832" s="14"/>
      <c r="IRI832" s="14"/>
      <c r="IRJ832" s="14"/>
      <c r="IRK832" s="14"/>
      <c r="IRL832" s="14"/>
      <c r="IRM832" s="14"/>
      <c r="IRN832" s="14"/>
      <c r="IRO832" s="14"/>
      <c r="IRP832" s="14"/>
      <c r="IRQ832" s="14"/>
      <c r="IRR832" s="14"/>
      <c r="IRS832" s="14"/>
      <c r="IRT832" s="14"/>
      <c r="IRU832" s="14"/>
      <c r="IRV832" s="14"/>
      <c r="IRW832" s="14"/>
      <c r="IRX832" s="14"/>
      <c r="IRY832" s="14"/>
      <c r="IRZ832" s="14"/>
      <c r="ISA832" s="14"/>
      <c r="ISB832" s="14"/>
      <c r="ISC832" s="14"/>
      <c r="ISD832" s="14"/>
      <c r="ISE832" s="14"/>
      <c r="ISF832" s="14"/>
      <c r="ISG832" s="14"/>
      <c r="ISH832" s="14"/>
      <c r="ISI832" s="14"/>
      <c r="ISJ832" s="14"/>
      <c r="ISK832" s="14"/>
      <c r="ISL832" s="14"/>
      <c r="ISM832" s="14"/>
      <c r="ISN832" s="14"/>
      <c r="ISO832" s="14"/>
      <c r="ISP832" s="14"/>
      <c r="ISQ832" s="14"/>
      <c r="ISR832" s="14"/>
      <c r="ISS832" s="14"/>
      <c r="IST832" s="14"/>
      <c r="ISU832" s="14"/>
      <c r="ISV832" s="14"/>
      <c r="ISW832" s="14"/>
      <c r="ISX832" s="14"/>
      <c r="ISY832" s="14"/>
      <c r="ISZ832" s="14"/>
      <c r="ITA832" s="14"/>
      <c r="ITB832" s="14"/>
      <c r="ITC832" s="14"/>
      <c r="ITD832" s="14"/>
      <c r="ITE832" s="14"/>
      <c r="ITF832" s="14"/>
      <c r="ITG832" s="14"/>
      <c r="ITH832" s="14"/>
      <c r="ITI832" s="14"/>
      <c r="ITJ832" s="14"/>
      <c r="ITK832" s="14"/>
      <c r="ITL832" s="14"/>
      <c r="ITM832" s="14"/>
      <c r="ITN832" s="14"/>
      <c r="ITO832" s="14"/>
      <c r="ITP832" s="14"/>
      <c r="ITQ832" s="14"/>
      <c r="ITR832" s="14"/>
      <c r="ITS832" s="14"/>
      <c r="ITT832" s="14"/>
      <c r="ITU832" s="14"/>
      <c r="ITV832" s="14"/>
      <c r="ITW832" s="14"/>
      <c r="ITX832" s="14"/>
      <c r="ITY832" s="14"/>
      <c r="ITZ832" s="14"/>
      <c r="IUA832" s="14"/>
      <c r="IUB832" s="14"/>
      <c r="IUC832" s="14"/>
      <c r="IUD832" s="14"/>
      <c r="IUE832" s="14"/>
      <c r="IUF832" s="14"/>
      <c r="IUG832" s="14"/>
      <c r="IUH832" s="14"/>
      <c r="IUI832" s="14"/>
      <c r="IUJ832" s="14"/>
      <c r="IUK832" s="14"/>
      <c r="IUL832" s="14"/>
      <c r="IUM832" s="14"/>
      <c r="IUN832" s="14"/>
      <c r="IUO832" s="14"/>
      <c r="IUP832" s="14"/>
      <c r="IUQ832" s="14"/>
      <c r="IUR832" s="14"/>
      <c r="IUS832" s="14"/>
      <c r="IUT832" s="14"/>
      <c r="IUU832" s="14"/>
      <c r="IUV832" s="14"/>
      <c r="IUW832" s="14"/>
      <c r="IUX832" s="14"/>
      <c r="IUY832" s="14"/>
      <c r="IUZ832" s="14"/>
      <c r="IVA832" s="14"/>
      <c r="IVB832" s="14"/>
      <c r="IVC832" s="14"/>
      <c r="IVD832" s="14"/>
      <c r="IVE832" s="14"/>
      <c r="IVF832" s="14"/>
      <c r="IVG832" s="14"/>
      <c r="IVH832" s="14"/>
      <c r="IVI832" s="14"/>
      <c r="IVJ832" s="14"/>
      <c r="IVK832" s="14"/>
      <c r="IVL832" s="14"/>
      <c r="IVM832" s="14"/>
      <c r="IVN832" s="14"/>
      <c r="IVO832" s="14"/>
      <c r="IVP832" s="14"/>
      <c r="IVQ832" s="14"/>
      <c r="IVR832" s="14"/>
      <c r="IVS832" s="14"/>
      <c r="IVT832" s="14"/>
      <c r="IVU832" s="14"/>
      <c r="IVV832" s="14"/>
      <c r="IVW832" s="14"/>
      <c r="IVX832" s="14"/>
      <c r="IVY832" s="14"/>
      <c r="IVZ832" s="14"/>
      <c r="IWA832" s="14"/>
      <c r="IWB832" s="14"/>
      <c r="IWC832" s="14"/>
      <c r="IWD832" s="14"/>
      <c r="IWE832" s="14"/>
      <c r="IWF832" s="14"/>
      <c r="IWG832" s="14"/>
      <c r="IWH832" s="14"/>
      <c r="IWI832" s="14"/>
      <c r="IWJ832" s="14"/>
      <c r="IWK832" s="14"/>
      <c r="IWL832" s="14"/>
      <c r="IWM832" s="14"/>
      <c r="IWN832" s="14"/>
      <c r="IWO832" s="14"/>
      <c r="IWP832" s="14"/>
      <c r="IWQ832" s="14"/>
      <c r="IWR832" s="14"/>
      <c r="IWS832" s="14"/>
      <c r="IWT832" s="14"/>
      <c r="IWU832" s="14"/>
      <c r="IWV832" s="14"/>
      <c r="IWW832" s="14"/>
      <c r="IWX832" s="14"/>
      <c r="IWY832" s="14"/>
      <c r="IWZ832" s="14"/>
      <c r="IXA832" s="14"/>
      <c r="IXB832" s="14"/>
      <c r="IXC832" s="14"/>
      <c r="IXD832" s="14"/>
      <c r="IXE832" s="14"/>
      <c r="IXF832" s="14"/>
      <c r="IXG832" s="14"/>
      <c r="IXH832" s="14"/>
      <c r="IXI832" s="14"/>
      <c r="IXJ832" s="14"/>
      <c r="IXK832" s="14"/>
      <c r="IXL832" s="14"/>
      <c r="IXM832" s="14"/>
      <c r="IXN832" s="14"/>
      <c r="IXO832" s="14"/>
      <c r="IXP832" s="14"/>
      <c r="IXQ832" s="14"/>
      <c r="IXR832" s="14"/>
      <c r="IXS832" s="14"/>
      <c r="IXT832" s="14"/>
      <c r="IXU832" s="14"/>
      <c r="IXV832" s="14"/>
      <c r="IXW832" s="14"/>
      <c r="IXX832" s="14"/>
      <c r="IXY832" s="14"/>
      <c r="IXZ832" s="14"/>
      <c r="IYA832" s="14"/>
      <c r="IYB832" s="14"/>
      <c r="IYC832" s="14"/>
      <c r="IYD832" s="14"/>
      <c r="IYE832" s="14"/>
      <c r="IYF832" s="14"/>
      <c r="IYG832" s="14"/>
      <c r="IYH832" s="14"/>
      <c r="IYI832" s="14"/>
      <c r="IYJ832" s="14"/>
      <c r="IYK832" s="14"/>
      <c r="IYL832" s="14"/>
      <c r="IYM832" s="14"/>
      <c r="IYN832" s="14"/>
      <c r="IYO832" s="14"/>
      <c r="IYP832" s="14"/>
      <c r="IYQ832" s="14"/>
      <c r="IYR832" s="14"/>
      <c r="IYS832" s="14"/>
      <c r="IYT832" s="14"/>
      <c r="IYU832" s="14"/>
      <c r="IYV832" s="14"/>
      <c r="IYW832" s="14"/>
      <c r="IYX832" s="14"/>
      <c r="IYY832" s="14"/>
      <c r="IYZ832" s="14"/>
      <c r="IZA832" s="14"/>
      <c r="IZB832" s="14"/>
      <c r="IZC832" s="14"/>
      <c r="IZD832" s="14"/>
      <c r="IZE832" s="14"/>
      <c r="IZF832" s="14"/>
      <c r="IZG832" s="14"/>
      <c r="IZH832" s="14"/>
      <c r="IZI832" s="14"/>
      <c r="IZJ832" s="14"/>
      <c r="IZK832" s="14"/>
      <c r="IZL832" s="14"/>
      <c r="IZM832" s="14"/>
      <c r="IZN832" s="14"/>
      <c r="IZO832" s="14"/>
      <c r="IZP832" s="14"/>
      <c r="IZQ832" s="14"/>
      <c r="IZR832" s="14"/>
      <c r="IZS832" s="14"/>
      <c r="IZT832" s="14"/>
      <c r="IZU832" s="14"/>
      <c r="IZV832" s="14"/>
      <c r="IZW832" s="14"/>
      <c r="IZX832" s="14"/>
      <c r="IZY832" s="14"/>
      <c r="IZZ832" s="14"/>
      <c r="JAA832" s="14"/>
      <c r="JAB832" s="14"/>
      <c r="JAC832" s="14"/>
      <c r="JAD832" s="14"/>
      <c r="JAE832" s="14"/>
      <c r="JAF832" s="14"/>
      <c r="JAG832" s="14"/>
      <c r="JAH832" s="14"/>
      <c r="JAI832" s="14"/>
      <c r="JAJ832" s="14"/>
      <c r="JAK832" s="14"/>
      <c r="JAL832" s="14"/>
      <c r="JAM832" s="14"/>
      <c r="JAN832" s="14"/>
      <c r="JAO832" s="14"/>
      <c r="JAP832" s="14"/>
      <c r="JAQ832" s="14"/>
      <c r="JAR832" s="14"/>
      <c r="JAS832" s="14"/>
      <c r="JAT832" s="14"/>
      <c r="JAU832" s="14"/>
      <c r="JAV832" s="14"/>
      <c r="JAW832" s="14"/>
      <c r="JAX832" s="14"/>
      <c r="JAY832" s="14"/>
      <c r="JAZ832" s="14"/>
      <c r="JBA832" s="14"/>
      <c r="JBB832" s="14"/>
      <c r="JBC832" s="14"/>
      <c r="JBD832" s="14"/>
      <c r="JBE832" s="14"/>
      <c r="JBF832" s="14"/>
      <c r="JBG832" s="14"/>
      <c r="JBH832" s="14"/>
      <c r="JBI832" s="14"/>
      <c r="JBJ832" s="14"/>
      <c r="JBK832" s="14"/>
      <c r="JBL832" s="14"/>
      <c r="JBM832" s="14"/>
      <c r="JBN832" s="14"/>
      <c r="JBO832" s="14"/>
      <c r="JBP832" s="14"/>
      <c r="JBQ832" s="14"/>
      <c r="JBR832" s="14"/>
      <c r="JBS832" s="14"/>
      <c r="JBT832" s="14"/>
      <c r="JBU832" s="14"/>
      <c r="JBV832" s="14"/>
      <c r="JBW832" s="14"/>
      <c r="JBX832" s="14"/>
      <c r="JBY832" s="14"/>
      <c r="JBZ832" s="14"/>
      <c r="JCA832" s="14"/>
      <c r="JCB832" s="14"/>
      <c r="JCC832" s="14"/>
      <c r="JCD832" s="14"/>
      <c r="JCE832" s="14"/>
      <c r="JCF832" s="14"/>
      <c r="JCG832" s="14"/>
      <c r="JCH832" s="14"/>
      <c r="JCI832" s="14"/>
      <c r="JCJ832" s="14"/>
      <c r="JCK832" s="14"/>
      <c r="JCL832" s="14"/>
      <c r="JCM832" s="14"/>
      <c r="JCN832" s="14"/>
      <c r="JCO832" s="14"/>
      <c r="JCP832" s="14"/>
      <c r="JCQ832" s="14"/>
      <c r="JCR832" s="14"/>
      <c r="JCS832" s="14"/>
      <c r="JCT832" s="14"/>
      <c r="JCU832" s="14"/>
      <c r="JCV832" s="14"/>
      <c r="JCW832" s="14"/>
      <c r="JCX832" s="14"/>
      <c r="JCY832" s="14"/>
      <c r="JCZ832" s="14"/>
      <c r="JDA832" s="14"/>
      <c r="JDB832" s="14"/>
      <c r="JDC832" s="14"/>
      <c r="JDD832" s="14"/>
      <c r="JDE832" s="14"/>
      <c r="JDF832" s="14"/>
      <c r="JDG832" s="14"/>
      <c r="JDH832" s="14"/>
      <c r="JDI832" s="14"/>
      <c r="JDJ832" s="14"/>
      <c r="JDK832" s="14"/>
      <c r="JDL832" s="14"/>
      <c r="JDM832" s="14"/>
      <c r="JDN832" s="14"/>
      <c r="JDO832" s="14"/>
      <c r="JDP832" s="14"/>
      <c r="JDQ832" s="14"/>
      <c r="JDR832" s="14"/>
      <c r="JDS832" s="14"/>
      <c r="JDT832" s="14"/>
      <c r="JDU832" s="14"/>
      <c r="JDV832" s="14"/>
      <c r="JDW832" s="14"/>
      <c r="JDX832" s="14"/>
      <c r="JDY832" s="14"/>
      <c r="JDZ832" s="14"/>
      <c r="JEA832" s="14"/>
      <c r="JEB832" s="14"/>
      <c r="JEC832" s="14"/>
      <c r="JED832" s="14"/>
      <c r="JEE832" s="14"/>
      <c r="JEF832" s="14"/>
      <c r="JEG832" s="14"/>
      <c r="JEH832" s="14"/>
      <c r="JEI832" s="14"/>
      <c r="JEJ832" s="14"/>
      <c r="JEK832" s="14"/>
      <c r="JEL832" s="14"/>
      <c r="JEM832" s="14"/>
      <c r="JEN832" s="14"/>
      <c r="JEO832" s="14"/>
      <c r="JEP832" s="14"/>
      <c r="JEQ832" s="14"/>
      <c r="JER832" s="14"/>
      <c r="JES832" s="14"/>
      <c r="JET832" s="14"/>
      <c r="JEU832" s="14"/>
      <c r="JEV832" s="14"/>
      <c r="JEW832" s="14"/>
      <c r="JEX832" s="14"/>
      <c r="JEY832" s="14"/>
      <c r="JEZ832" s="14"/>
      <c r="JFA832" s="14"/>
      <c r="JFB832" s="14"/>
      <c r="JFC832" s="14"/>
      <c r="JFD832" s="14"/>
      <c r="JFE832" s="14"/>
      <c r="JFF832" s="14"/>
      <c r="JFG832" s="14"/>
      <c r="JFH832" s="14"/>
      <c r="JFI832" s="14"/>
      <c r="JFJ832" s="14"/>
      <c r="JFK832" s="14"/>
      <c r="JFL832" s="14"/>
      <c r="JFM832" s="14"/>
      <c r="JFN832" s="14"/>
      <c r="JFO832" s="14"/>
      <c r="JFP832" s="14"/>
      <c r="JFQ832" s="14"/>
      <c r="JFR832" s="14"/>
      <c r="JFS832" s="14"/>
      <c r="JFT832" s="14"/>
      <c r="JFU832" s="14"/>
      <c r="JFV832" s="14"/>
      <c r="JFW832" s="14"/>
      <c r="JFX832" s="14"/>
      <c r="JFY832" s="14"/>
      <c r="JFZ832" s="14"/>
      <c r="JGA832" s="14"/>
      <c r="JGB832" s="14"/>
      <c r="JGC832" s="14"/>
      <c r="JGD832" s="14"/>
      <c r="JGE832" s="14"/>
      <c r="JGF832" s="14"/>
      <c r="JGG832" s="14"/>
      <c r="JGH832" s="14"/>
      <c r="JGI832" s="14"/>
      <c r="JGJ832" s="14"/>
      <c r="JGK832" s="14"/>
      <c r="JGL832" s="14"/>
      <c r="JGM832" s="14"/>
      <c r="JGN832" s="14"/>
      <c r="JGO832" s="14"/>
      <c r="JGP832" s="14"/>
      <c r="JGQ832" s="14"/>
      <c r="JGR832" s="14"/>
      <c r="JGS832" s="14"/>
      <c r="JGT832" s="14"/>
      <c r="JGU832" s="14"/>
      <c r="JGV832" s="14"/>
      <c r="JGW832" s="14"/>
      <c r="JGX832" s="14"/>
      <c r="JGY832" s="14"/>
      <c r="JGZ832" s="14"/>
      <c r="JHA832" s="14"/>
      <c r="JHB832" s="14"/>
      <c r="JHC832" s="14"/>
      <c r="JHD832" s="14"/>
      <c r="JHE832" s="14"/>
      <c r="JHF832" s="14"/>
      <c r="JHG832" s="14"/>
      <c r="JHH832" s="14"/>
      <c r="JHI832" s="14"/>
      <c r="JHJ832" s="14"/>
      <c r="JHK832" s="14"/>
      <c r="JHL832" s="14"/>
      <c r="JHM832" s="14"/>
      <c r="JHN832" s="14"/>
      <c r="JHO832" s="14"/>
      <c r="JHP832" s="14"/>
      <c r="JHQ832" s="14"/>
      <c r="JHR832" s="14"/>
      <c r="JHS832" s="14"/>
      <c r="JHT832" s="14"/>
      <c r="JHU832" s="14"/>
      <c r="JHV832" s="14"/>
      <c r="JHW832" s="14"/>
      <c r="JHX832" s="14"/>
      <c r="JHY832" s="14"/>
      <c r="JHZ832" s="14"/>
      <c r="JIA832" s="14"/>
      <c r="JIB832" s="14"/>
      <c r="JIC832" s="14"/>
      <c r="JID832" s="14"/>
      <c r="JIE832" s="14"/>
      <c r="JIF832" s="14"/>
      <c r="JIG832" s="14"/>
      <c r="JIH832" s="14"/>
      <c r="JII832" s="14"/>
      <c r="JIJ832" s="14"/>
      <c r="JIK832" s="14"/>
      <c r="JIL832" s="14"/>
      <c r="JIM832" s="14"/>
      <c r="JIN832" s="14"/>
      <c r="JIO832" s="14"/>
      <c r="JIP832" s="14"/>
      <c r="JIQ832" s="14"/>
      <c r="JIR832" s="14"/>
      <c r="JIS832" s="14"/>
      <c r="JIT832" s="14"/>
      <c r="JIU832" s="14"/>
      <c r="JIV832" s="14"/>
      <c r="JIW832" s="14"/>
      <c r="JIX832" s="14"/>
      <c r="JIY832" s="14"/>
      <c r="JIZ832" s="14"/>
      <c r="JJA832" s="14"/>
      <c r="JJB832" s="14"/>
      <c r="JJC832" s="14"/>
      <c r="JJD832" s="14"/>
      <c r="JJE832" s="14"/>
      <c r="JJF832" s="14"/>
      <c r="JJG832" s="14"/>
      <c r="JJH832" s="14"/>
      <c r="JJI832" s="14"/>
      <c r="JJJ832" s="14"/>
      <c r="JJK832" s="14"/>
      <c r="JJL832" s="14"/>
      <c r="JJM832" s="14"/>
      <c r="JJN832" s="14"/>
      <c r="JJO832" s="14"/>
      <c r="JJP832" s="14"/>
      <c r="JJQ832" s="14"/>
      <c r="JJR832" s="14"/>
      <c r="JJS832" s="14"/>
      <c r="JJT832" s="14"/>
      <c r="JJU832" s="14"/>
      <c r="JJV832" s="14"/>
      <c r="JJW832" s="14"/>
      <c r="JJX832" s="14"/>
      <c r="JJY832" s="14"/>
      <c r="JJZ832" s="14"/>
      <c r="JKA832" s="14"/>
      <c r="JKB832" s="14"/>
      <c r="JKC832" s="14"/>
      <c r="JKD832" s="14"/>
      <c r="JKE832" s="14"/>
      <c r="JKF832" s="14"/>
      <c r="JKG832" s="14"/>
      <c r="JKH832" s="14"/>
      <c r="JKI832" s="14"/>
      <c r="JKJ832" s="14"/>
      <c r="JKK832" s="14"/>
      <c r="JKL832" s="14"/>
      <c r="JKM832" s="14"/>
      <c r="JKN832" s="14"/>
      <c r="JKO832" s="14"/>
      <c r="JKP832" s="14"/>
      <c r="JKQ832" s="14"/>
      <c r="JKR832" s="14"/>
      <c r="JKS832" s="14"/>
      <c r="JKT832" s="14"/>
      <c r="JKU832" s="14"/>
      <c r="JKV832" s="14"/>
      <c r="JKW832" s="14"/>
      <c r="JKX832" s="14"/>
      <c r="JKY832" s="14"/>
      <c r="JKZ832" s="14"/>
      <c r="JLA832" s="14"/>
      <c r="JLB832" s="14"/>
      <c r="JLC832" s="14"/>
      <c r="JLD832" s="14"/>
      <c r="JLE832" s="14"/>
      <c r="JLF832" s="14"/>
      <c r="JLG832" s="14"/>
      <c r="JLH832" s="14"/>
      <c r="JLI832" s="14"/>
      <c r="JLJ832" s="14"/>
      <c r="JLK832" s="14"/>
      <c r="JLL832" s="14"/>
      <c r="JLM832" s="14"/>
      <c r="JLN832" s="14"/>
      <c r="JLO832" s="14"/>
      <c r="JLP832" s="14"/>
      <c r="JLQ832" s="14"/>
      <c r="JLR832" s="14"/>
      <c r="JLS832" s="14"/>
      <c r="JLT832" s="14"/>
      <c r="JLU832" s="14"/>
      <c r="JLV832" s="14"/>
      <c r="JLW832" s="14"/>
      <c r="JLX832" s="14"/>
      <c r="JLY832" s="14"/>
      <c r="JLZ832" s="14"/>
      <c r="JMA832" s="14"/>
      <c r="JMB832" s="14"/>
      <c r="JMC832" s="14"/>
      <c r="JMD832" s="14"/>
      <c r="JME832" s="14"/>
      <c r="JMF832" s="14"/>
      <c r="JMG832" s="14"/>
      <c r="JMH832" s="14"/>
      <c r="JMI832" s="14"/>
      <c r="JMJ832" s="14"/>
      <c r="JMK832" s="14"/>
      <c r="JML832" s="14"/>
      <c r="JMM832" s="14"/>
      <c r="JMN832" s="14"/>
      <c r="JMO832" s="14"/>
      <c r="JMP832" s="14"/>
      <c r="JMQ832" s="14"/>
      <c r="JMR832" s="14"/>
      <c r="JMS832" s="14"/>
      <c r="JMT832" s="14"/>
      <c r="JMU832" s="14"/>
      <c r="JMV832" s="14"/>
      <c r="JMW832" s="14"/>
      <c r="JMX832" s="14"/>
      <c r="JMY832" s="14"/>
      <c r="JMZ832" s="14"/>
      <c r="JNA832" s="14"/>
      <c r="JNB832" s="14"/>
      <c r="JNC832" s="14"/>
      <c r="JND832" s="14"/>
      <c r="JNE832" s="14"/>
      <c r="JNF832" s="14"/>
      <c r="JNG832" s="14"/>
      <c r="JNH832" s="14"/>
      <c r="JNI832" s="14"/>
      <c r="JNJ832" s="14"/>
      <c r="JNK832" s="14"/>
      <c r="JNL832" s="14"/>
      <c r="JNM832" s="14"/>
      <c r="JNN832" s="14"/>
      <c r="JNO832" s="14"/>
      <c r="JNP832" s="14"/>
      <c r="JNQ832" s="14"/>
      <c r="JNR832" s="14"/>
      <c r="JNS832" s="14"/>
      <c r="JNT832" s="14"/>
      <c r="JNU832" s="14"/>
      <c r="JNV832" s="14"/>
      <c r="JNW832" s="14"/>
      <c r="JNX832" s="14"/>
      <c r="JNY832" s="14"/>
      <c r="JNZ832" s="14"/>
      <c r="JOA832" s="14"/>
      <c r="JOB832" s="14"/>
      <c r="JOC832" s="14"/>
      <c r="JOD832" s="14"/>
      <c r="JOE832" s="14"/>
      <c r="JOF832" s="14"/>
      <c r="JOG832" s="14"/>
      <c r="JOH832" s="14"/>
      <c r="JOI832" s="14"/>
      <c r="JOJ832" s="14"/>
      <c r="JOK832" s="14"/>
      <c r="JOL832" s="14"/>
      <c r="JOM832" s="14"/>
      <c r="JON832" s="14"/>
      <c r="JOO832" s="14"/>
      <c r="JOP832" s="14"/>
      <c r="JOQ832" s="14"/>
      <c r="JOR832" s="14"/>
      <c r="JOS832" s="14"/>
      <c r="JOT832" s="14"/>
      <c r="JOU832" s="14"/>
      <c r="JOV832" s="14"/>
      <c r="JOW832" s="14"/>
      <c r="JOX832" s="14"/>
      <c r="JOY832" s="14"/>
      <c r="JOZ832" s="14"/>
      <c r="JPA832" s="14"/>
      <c r="JPB832" s="14"/>
      <c r="JPC832" s="14"/>
      <c r="JPD832" s="14"/>
      <c r="JPE832" s="14"/>
      <c r="JPF832" s="14"/>
      <c r="JPG832" s="14"/>
      <c r="JPH832" s="14"/>
      <c r="JPI832" s="14"/>
      <c r="JPJ832" s="14"/>
      <c r="JPK832" s="14"/>
      <c r="JPL832" s="14"/>
      <c r="JPM832" s="14"/>
      <c r="JPN832" s="14"/>
      <c r="JPO832" s="14"/>
      <c r="JPP832" s="14"/>
      <c r="JPQ832" s="14"/>
      <c r="JPR832" s="14"/>
      <c r="JPS832" s="14"/>
      <c r="JPT832" s="14"/>
      <c r="JPU832" s="14"/>
      <c r="JPV832" s="14"/>
      <c r="JPW832" s="14"/>
      <c r="JPX832" s="14"/>
      <c r="JPY832" s="14"/>
      <c r="JPZ832" s="14"/>
      <c r="JQA832" s="14"/>
      <c r="JQB832" s="14"/>
      <c r="JQC832" s="14"/>
      <c r="JQD832" s="14"/>
      <c r="JQE832" s="14"/>
      <c r="JQF832" s="14"/>
      <c r="JQG832" s="14"/>
      <c r="JQH832" s="14"/>
      <c r="JQI832" s="14"/>
      <c r="JQJ832" s="14"/>
      <c r="JQK832" s="14"/>
      <c r="JQL832" s="14"/>
      <c r="JQM832" s="14"/>
      <c r="JQN832" s="14"/>
      <c r="JQO832" s="14"/>
      <c r="JQP832" s="14"/>
      <c r="JQQ832" s="14"/>
      <c r="JQR832" s="14"/>
      <c r="JQS832" s="14"/>
      <c r="JQT832" s="14"/>
      <c r="JQU832" s="14"/>
      <c r="JQV832" s="14"/>
      <c r="JQW832" s="14"/>
      <c r="JQX832" s="14"/>
      <c r="JQY832" s="14"/>
      <c r="JQZ832" s="14"/>
      <c r="JRA832" s="14"/>
      <c r="JRB832" s="14"/>
      <c r="JRC832" s="14"/>
      <c r="JRD832" s="14"/>
      <c r="JRE832" s="14"/>
      <c r="JRF832" s="14"/>
      <c r="JRG832" s="14"/>
      <c r="JRH832" s="14"/>
      <c r="JRI832" s="14"/>
      <c r="JRJ832" s="14"/>
      <c r="JRK832" s="14"/>
      <c r="JRL832" s="14"/>
      <c r="JRM832" s="14"/>
      <c r="JRN832" s="14"/>
      <c r="JRO832" s="14"/>
      <c r="JRP832" s="14"/>
      <c r="JRQ832" s="14"/>
      <c r="JRR832" s="14"/>
      <c r="JRS832" s="14"/>
      <c r="JRT832" s="14"/>
      <c r="JRU832" s="14"/>
      <c r="JRV832" s="14"/>
      <c r="JRW832" s="14"/>
      <c r="JRX832" s="14"/>
      <c r="JRY832" s="14"/>
      <c r="JRZ832" s="14"/>
      <c r="JSA832" s="14"/>
      <c r="JSB832" s="14"/>
      <c r="JSC832" s="14"/>
      <c r="JSD832" s="14"/>
      <c r="JSE832" s="14"/>
      <c r="JSF832" s="14"/>
      <c r="JSG832" s="14"/>
      <c r="JSH832" s="14"/>
      <c r="JSI832" s="14"/>
      <c r="JSJ832" s="14"/>
      <c r="JSK832" s="14"/>
      <c r="JSL832" s="14"/>
      <c r="JSM832" s="14"/>
      <c r="JSN832" s="14"/>
      <c r="JSO832" s="14"/>
      <c r="JSP832" s="14"/>
      <c r="JSQ832" s="14"/>
      <c r="JSR832" s="14"/>
      <c r="JSS832" s="14"/>
      <c r="JST832" s="14"/>
      <c r="JSU832" s="14"/>
      <c r="JSV832" s="14"/>
      <c r="JSW832" s="14"/>
      <c r="JSX832" s="14"/>
      <c r="JSY832" s="14"/>
      <c r="JSZ832" s="14"/>
      <c r="JTA832" s="14"/>
      <c r="JTB832" s="14"/>
      <c r="JTC832" s="14"/>
      <c r="JTD832" s="14"/>
      <c r="JTE832" s="14"/>
      <c r="JTF832" s="14"/>
      <c r="JTG832" s="14"/>
      <c r="JTH832" s="14"/>
      <c r="JTI832" s="14"/>
      <c r="JTJ832" s="14"/>
      <c r="JTK832" s="14"/>
      <c r="JTL832" s="14"/>
      <c r="JTM832" s="14"/>
      <c r="JTN832" s="14"/>
      <c r="JTO832" s="14"/>
      <c r="JTP832" s="14"/>
      <c r="JTQ832" s="14"/>
      <c r="JTR832" s="14"/>
      <c r="JTS832" s="14"/>
      <c r="JTT832" s="14"/>
      <c r="JTU832" s="14"/>
      <c r="JTV832" s="14"/>
      <c r="JTW832" s="14"/>
      <c r="JTX832" s="14"/>
      <c r="JTY832" s="14"/>
      <c r="JTZ832" s="14"/>
      <c r="JUA832" s="14"/>
      <c r="JUB832" s="14"/>
      <c r="JUC832" s="14"/>
      <c r="JUD832" s="14"/>
      <c r="JUE832" s="14"/>
      <c r="JUF832" s="14"/>
      <c r="JUG832" s="14"/>
      <c r="JUH832" s="14"/>
      <c r="JUI832" s="14"/>
      <c r="JUJ832" s="14"/>
      <c r="JUK832" s="14"/>
      <c r="JUL832" s="14"/>
      <c r="JUM832" s="14"/>
      <c r="JUN832" s="14"/>
      <c r="JUO832" s="14"/>
      <c r="JUP832" s="14"/>
      <c r="JUQ832" s="14"/>
      <c r="JUR832" s="14"/>
      <c r="JUS832" s="14"/>
      <c r="JUT832" s="14"/>
      <c r="JUU832" s="14"/>
      <c r="JUV832" s="14"/>
      <c r="JUW832" s="14"/>
      <c r="JUX832" s="14"/>
      <c r="JUY832" s="14"/>
      <c r="JUZ832" s="14"/>
      <c r="JVA832" s="14"/>
      <c r="JVB832" s="14"/>
      <c r="JVC832" s="14"/>
      <c r="JVD832" s="14"/>
      <c r="JVE832" s="14"/>
      <c r="JVF832" s="14"/>
      <c r="JVG832" s="14"/>
      <c r="JVH832" s="14"/>
      <c r="JVI832" s="14"/>
      <c r="JVJ832" s="14"/>
      <c r="JVK832" s="14"/>
      <c r="JVL832" s="14"/>
      <c r="JVM832" s="14"/>
      <c r="JVN832" s="14"/>
      <c r="JVO832" s="14"/>
      <c r="JVP832" s="14"/>
      <c r="JVQ832" s="14"/>
      <c r="JVR832" s="14"/>
      <c r="JVS832" s="14"/>
      <c r="JVT832" s="14"/>
      <c r="JVU832" s="14"/>
      <c r="JVV832" s="14"/>
      <c r="JVW832" s="14"/>
      <c r="JVX832" s="14"/>
      <c r="JVY832" s="14"/>
      <c r="JVZ832" s="14"/>
      <c r="JWA832" s="14"/>
      <c r="JWB832" s="14"/>
      <c r="JWC832" s="14"/>
      <c r="JWD832" s="14"/>
      <c r="JWE832" s="14"/>
      <c r="JWF832" s="14"/>
      <c r="JWG832" s="14"/>
      <c r="JWH832" s="14"/>
      <c r="JWI832" s="14"/>
      <c r="JWJ832" s="14"/>
      <c r="JWK832" s="14"/>
      <c r="JWL832" s="14"/>
      <c r="JWM832" s="14"/>
      <c r="JWN832" s="14"/>
      <c r="JWO832" s="14"/>
      <c r="JWP832" s="14"/>
      <c r="JWQ832" s="14"/>
      <c r="JWR832" s="14"/>
      <c r="JWS832" s="14"/>
      <c r="JWT832" s="14"/>
      <c r="JWU832" s="14"/>
      <c r="JWV832" s="14"/>
      <c r="JWW832" s="14"/>
      <c r="JWX832" s="14"/>
      <c r="JWY832" s="14"/>
      <c r="JWZ832" s="14"/>
      <c r="JXA832" s="14"/>
      <c r="JXB832" s="14"/>
      <c r="JXC832" s="14"/>
      <c r="JXD832" s="14"/>
      <c r="JXE832" s="14"/>
      <c r="JXF832" s="14"/>
      <c r="JXG832" s="14"/>
      <c r="JXH832" s="14"/>
      <c r="JXI832" s="14"/>
      <c r="JXJ832" s="14"/>
      <c r="JXK832" s="14"/>
      <c r="JXL832" s="14"/>
      <c r="JXM832" s="14"/>
      <c r="JXN832" s="14"/>
      <c r="JXO832" s="14"/>
      <c r="JXP832" s="14"/>
      <c r="JXQ832" s="14"/>
      <c r="JXR832" s="14"/>
      <c r="JXS832" s="14"/>
      <c r="JXT832" s="14"/>
      <c r="JXU832" s="14"/>
      <c r="JXV832" s="14"/>
      <c r="JXW832" s="14"/>
      <c r="JXX832" s="14"/>
      <c r="JXY832" s="14"/>
      <c r="JXZ832" s="14"/>
      <c r="JYA832" s="14"/>
      <c r="JYB832" s="14"/>
      <c r="JYC832" s="14"/>
      <c r="JYD832" s="14"/>
      <c r="JYE832" s="14"/>
      <c r="JYF832" s="14"/>
      <c r="JYG832" s="14"/>
      <c r="JYH832" s="14"/>
      <c r="JYI832" s="14"/>
      <c r="JYJ832" s="14"/>
      <c r="JYK832" s="14"/>
      <c r="JYL832" s="14"/>
      <c r="JYM832" s="14"/>
      <c r="JYN832" s="14"/>
      <c r="JYO832" s="14"/>
      <c r="JYP832" s="14"/>
      <c r="JYQ832" s="14"/>
      <c r="JYR832" s="14"/>
      <c r="JYS832" s="14"/>
      <c r="JYT832" s="14"/>
      <c r="JYU832" s="14"/>
      <c r="JYV832" s="14"/>
      <c r="JYW832" s="14"/>
      <c r="JYX832" s="14"/>
      <c r="JYY832" s="14"/>
      <c r="JYZ832" s="14"/>
      <c r="JZA832" s="14"/>
      <c r="JZB832" s="14"/>
      <c r="JZC832" s="14"/>
      <c r="JZD832" s="14"/>
      <c r="JZE832" s="14"/>
      <c r="JZF832" s="14"/>
      <c r="JZG832" s="14"/>
      <c r="JZH832" s="14"/>
      <c r="JZI832" s="14"/>
      <c r="JZJ832" s="14"/>
      <c r="JZK832" s="14"/>
      <c r="JZL832" s="14"/>
      <c r="JZM832" s="14"/>
      <c r="JZN832" s="14"/>
      <c r="JZO832" s="14"/>
      <c r="JZP832" s="14"/>
      <c r="JZQ832" s="14"/>
      <c r="JZR832" s="14"/>
      <c r="JZS832" s="14"/>
      <c r="JZT832" s="14"/>
      <c r="JZU832" s="14"/>
      <c r="JZV832" s="14"/>
      <c r="JZW832" s="14"/>
      <c r="JZX832" s="14"/>
      <c r="JZY832" s="14"/>
      <c r="JZZ832" s="14"/>
      <c r="KAA832" s="14"/>
      <c r="KAB832" s="14"/>
      <c r="KAC832" s="14"/>
      <c r="KAD832" s="14"/>
      <c r="KAE832" s="14"/>
      <c r="KAF832" s="14"/>
      <c r="KAG832" s="14"/>
      <c r="KAH832" s="14"/>
      <c r="KAI832" s="14"/>
      <c r="KAJ832" s="14"/>
      <c r="KAK832" s="14"/>
      <c r="KAL832" s="14"/>
      <c r="KAM832" s="14"/>
      <c r="KAN832" s="14"/>
      <c r="KAO832" s="14"/>
      <c r="KAP832" s="14"/>
      <c r="KAQ832" s="14"/>
      <c r="KAR832" s="14"/>
      <c r="KAS832" s="14"/>
      <c r="KAT832" s="14"/>
      <c r="KAU832" s="14"/>
      <c r="KAV832" s="14"/>
      <c r="KAW832" s="14"/>
      <c r="KAX832" s="14"/>
      <c r="KAY832" s="14"/>
      <c r="KAZ832" s="14"/>
      <c r="KBA832" s="14"/>
      <c r="KBB832" s="14"/>
      <c r="KBC832" s="14"/>
      <c r="KBD832" s="14"/>
      <c r="KBE832" s="14"/>
      <c r="KBF832" s="14"/>
      <c r="KBG832" s="14"/>
      <c r="KBH832" s="14"/>
      <c r="KBI832" s="14"/>
      <c r="KBJ832" s="14"/>
      <c r="KBK832" s="14"/>
      <c r="KBL832" s="14"/>
      <c r="KBM832" s="14"/>
      <c r="KBN832" s="14"/>
      <c r="KBO832" s="14"/>
      <c r="KBP832" s="14"/>
      <c r="KBQ832" s="14"/>
      <c r="KBR832" s="14"/>
      <c r="KBS832" s="14"/>
      <c r="KBT832" s="14"/>
      <c r="KBU832" s="14"/>
      <c r="KBV832" s="14"/>
      <c r="KBW832" s="14"/>
      <c r="KBX832" s="14"/>
      <c r="KBY832" s="14"/>
      <c r="KBZ832" s="14"/>
      <c r="KCA832" s="14"/>
      <c r="KCB832" s="14"/>
      <c r="KCC832" s="14"/>
      <c r="KCD832" s="14"/>
      <c r="KCE832" s="14"/>
      <c r="KCF832" s="14"/>
      <c r="KCG832" s="14"/>
      <c r="KCH832" s="14"/>
      <c r="KCI832" s="14"/>
      <c r="KCJ832" s="14"/>
      <c r="KCK832" s="14"/>
      <c r="KCL832" s="14"/>
      <c r="KCM832" s="14"/>
      <c r="KCN832" s="14"/>
      <c r="KCO832" s="14"/>
      <c r="KCP832" s="14"/>
      <c r="KCQ832" s="14"/>
      <c r="KCR832" s="14"/>
      <c r="KCS832" s="14"/>
      <c r="KCT832" s="14"/>
      <c r="KCU832" s="14"/>
      <c r="KCV832" s="14"/>
      <c r="KCW832" s="14"/>
      <c r="KCX832" s="14"/>
      <c r="KCY832" s="14"/>
      <c r="KCZ832" s="14"/>
      <c r="KDA832" s="14"/>
      <c r="KDB832" s="14"/>
      <c r="KDC832" s="14"/>
      <c r="KDD832" s="14"/>
      <c r="KDE832" s="14"/>
      <c r="KDF832" s="14"/>
      <c r="KDG832" s="14"/>
      <c r="KDH832" s="14"/>
      <c r="KDI832" s="14"/>
      <c r="KDJ832" s="14"/>
      <c r="KDK832" s="14"/>
      <c r="KDL832" s="14"/>
      <c r="KDM832" s="14"/>
      <c r="KDN832" s="14"/>
      <c r="KDO832" s="14"/>
      <c r="KDP832" s="14"/>
      <c r="KDQ832" s="14"/>
      <c r="KDR832" s="14"/>
      <c r="KDS832" s="14"/>
      <c r="KDT832" s="14"/>
      <c r="KDU832" s="14"/>
      <c r="KDV832" s="14"/>
      <c r="KDW832" s="14"/>
      <c r="KDX832" s="14"/>
      <c r="KDY832" s="14"/>
      <c r="KDZ832" s="14"/>
      <c r="KEA832" s="14"/>
      <c r="KEB832" s="14"/>
      <c r="KEC832" s="14"/>
      <c r="KED832" s="14"/>
      <c r="KEE832" s="14"/>
      <c r="KEF832" s="14"/>
      <c r="KEG832" s="14"/>
      <c r="KEH832" s="14"/>
      <c r="KEI832" s="14"/>
      <c r="KEJ832" s="14"/>
      <c r="KEK832" s="14"/>
      <c r="KEL832" s="14"/>
      <c r="KEM832" s="14"/>
      <c r="KEN832" s="14"/>
      <c r="KEO832" s="14"/>
      <c r="KEP832" s="14"/>
      <c r="KEQ832" s="14"/>
      <c r="KER832" s="14"/>
      <c r="KES832" s="14"/>
      <c r="KET832" s="14"/>
      <c r="KEU832" s="14"/>
      <c r="KEV832" s="14"/>
      <c r="KEW832" s="14"/>
      <c r="KEX832" s="14"/>
      <c r="KEY832" s="14"/>
      <c r="KEZ832" s="14"/>
      <c r="KFA832" s="14"/>
      <c r="KFB832" s="14"/>
      <c r="KFC832" s="14"/>
      <c r="KFD832" s="14"/>
      <c r="KFE832" s="14"/>
      <c r="KFF832" s="14"/>
      <c r="KFG832" s="14"/>
      <c r="KFH832" s="14"/>
      <c r="KFI832" s="14"/>
      <c r="KFJ832" s="14"/>
      <c r="KFK832" s="14"/>
      <c r="KFL832" s="14"/>
      <c r="KFM832" s="14"/>
      <c r="KFN832" s="14"/>
      <c r="KFO832" s="14"/>
      <c r="KFP832" s="14"/>
      <c r="KFQ832" s="14"/>
      <c r="KFR832" s="14"/>
      <c r="KFS832" s="14"/>
      <c r="KFT832" s="14"/>
      <c r="KFU832" s="14"/>
      <c r="KFV832" s="14"/>
      <c r="KFW832" s="14"/>
      <c r="KFX832" s="14"/>
      <c r="KFY832" s="14"/>
      <c r="KFZ832" s="14"/>
      <c r="KGA832" s="14"/>
      <c r="KGB832" s="14"/>
      <c r="KGC832" s="14"/>
      <c r="KGD832" s="14"/>
      <c r="KGE832" s="14"/>
      <c r="KGF832" s="14"/>
      <c r="KGG832" s="14"/>
      <c r="KGH832" s="14"/>
      <c r="KGI832" s="14"/>
      <c r="KGJ832" s="14"/>
      <c r="KGK832" s="14"/>
      <c r="KGL832" s="14"/>
      <c r="KGM832" s="14"/>
      <c r="KGN832" s="14"/>
      <c r="KGO832" s="14"/>
      <c r="KGP832" s="14"/>
      <c r="KGQ832" s="14"/>
      <c r="KGR832" s="14"/>
      <c r="KGS832" s="14"/>
      <c r="KGT832" s="14"/>
      <c r="KGU832" s="14"/>
      <c r="KGV832" s="14"/>
      <c r="KGW832" s="14"/>
      <c r="KGX832" s="14"/>
      <c r="KGY832" s="14"/>
      <c r="KGZ832" s="14"/>
      <c r="KHA832" s="14"/>
      <c r="KHB832" s="14"/>
      <c r="KHC832" s="14"/>
      <c r="KHD832" s="14"/>
      <c r="KHE832" s="14"/>
      <c r="KHF832" s="14"/>
      <c r="KHG832" s="14"/>
      <c r="KHH832" s="14"/>
      <c r="KHI832" s="14"/>
      <c r="KHJ832" s="14"/>
      <c r="KHK832" s="14"/>
      <c r="KHL832" s="14"/>
      <c r="KHM832" s="14"/>
      <c r="KHN832" s="14"/>
      <c r="KHO832" s="14"/>
      <c r="KHP832" s="14"/>
      <c r="KHQ832" s="14"/>
      <c r="KHR832" s="14"/>
      <c r="KHS832" s="14"/>
      <c r="KHT832" s="14"/>
      <c r="KHU832" s="14"/>
      <c r="KHV832" s="14"/>
      <c r="KHW832" s="14"/>
      <c r="KHX832" s="14"/>
      <c r="KHY832" s="14"/>
      <c r="KHZ832" s="14"/>
      <c r="KIA832" s="14"/>
      <c r="KIB832" s="14"/>
      <c r="KIC832" s="14"/>
      <c r="KID832" s="14"/>
      <c r="KIE832" s="14"/>
      <c r="KIF832" s="14"/>
      <c r="KIG832" s="14"/>
      <c r="KIH832" s="14"/>
      <c r="KII832" s="14"/>
      <c r="KIJ832" s="14"/>
      <c r="KIK832" s="14"/>
      <c r="KIL832" s="14"/>
      <c r="KIM832" s="14"/>
      <c r="KIN832" s="14"/>
      <c r="KIO832" s="14"/>
      <c r="KIP832" s="14"/>
      <c r="KIQ832" s="14"/>
      <c r="KIR832" s="14"/>
      <c r="KIS832" s="14"/>
      <c r="KIT832" s="14"/>
      <c r="KIU832" s="14"/>
      <c r="KIV832" s="14"/>
      <c r="KIW832" s="14"/>
      <c r="KIX832" s="14"/>
      <c r="KIY832" s="14"/>
      <c r="KIZ832" s="14"/>
      <c r="KJA832" s="14"/>
      <c r="KJB832" s="14"/>
      <c r="KJC832" s="14"/>
      <c r="KJD832" s="14"/>
      <c r="KJE832" s="14"/>
      <c r="KJF832" s="14"/>
      <c r="KJG832" s="14"/>
      <c r="KJH832" s="14"/>
      <c r="KJI832" s="14"/>
      <c r="KJJ832" s="14"/>
      <c r="KJK832" s="14"/>
      <c r="KJL832" s="14"/>
      <c r="KJM832" s="14"/>
      <c r="KJN832" s="14"/>
      <c r="KJO832" s="14"/>
      <c r="KJP832" s="14"/>
      <c r="KJQ832" s="14"/>
      <c r="KJR832" s="14"/>
      <c r="KJS832" s="14"/>
      <c r="KJT832" s="14"/>
      <c r="KJU832" s="14"/>
      <c r="KJV832" s="14"/>
      <c r="KJW832" s="14"/>
      <c r="KJX832" s="14"/>
      <c r="KJY832" s="14"/>
      <c r="KJZ832" s="14"/>
      <c r="KKA832" s="14"/>
      <c r="KKB832" s="14"/>
      <c r="KKC832" s="14"/>
      <c r="KKD832" s="14"/>
      <c r="KKE832" s="14"/>
      <c r="KKF832" s="14"/>
      <c r="KKG832" s="14"/>
      <c r="KKH832" s="14"/>
      <c r="KKI832" s="14"/>
      <c r="KKJ832" s="14"/>
      <c r="KKK832" s="14"/>
      <c r="KKL832" s="14"/>
      <c r="KKM832" s="14"/>
      <c r="KKN832" s="14"/>
      <c r="KKO832" s="14"/>
      <c r="KKP832" s="14"/>
      <c r="KKQ832" s="14"/>
      <c r="KKR832" s="14"/>
      <c r="KKS832" s="14"/>
      <c r="KKT832" s="14"/>
      <c r="KKU832" s="14"/>
      <c r="KKV832" s="14"/>
      <c r="KKW832" s="14"/>
      <c r="KKX832" s="14"/>
      <c r="KKY832" s="14"/>
      <c r="KKZ832" s="14"/>
      <c r="KLA832" s="14"/>
      <c r="KLB832" s="14"/>
      <c r="KLC832" s="14"/>
      <c r="KLD832" s="14"/>
      <c r="KLE832" s="14"/>
      <c r="KLF832" s="14"/>
      <c r="KLG832" s="14"/>
      <c r="KLH832" s="14"/>
      <c r="KLI832" s="14"/>
      <c r="KLJ832" s="14"/>
      <c r="KLK832" s="14"/>
      <c r="KLL832" s="14"/>
      <c r="KLM832" s="14"/>
      <c r="KLN832" s="14"/>
      <c r="KLO832" s="14"/>
      <c r="KLP832" s="14"/>
      <c r="KLQ832" s="14"/>
      <c r="KLR832" s="14"/>
      <c r="KLS832" s="14"/>
      <c r="KLT832" s="14"/>
      <c r="KLU832" s="14"/>
      <c r="KLV832" s="14"/>
      <c r="KLW832" s="14"/>
      <c r="KLX832" s="14"/>
      <c r="KLY832" s="14"/>
      <c r="KLZ832" s="14"/>
      <c r="KMA832" s="14"/>
      <c r="KMB832" s="14"/>
      <c r="KMC832" s="14"/>
      <c r="KMD832" s="14"/>
      <c r="KME832" s="14"/>
      <c r="KMF832" s="14"/>
      <c r="KMG832" s="14"/>
      <c r="KMH832" s="14"/>
      <c r="KMI832" s="14"/>
      <c r="KMJ832" s="14"/>
      <c r="KMK832" s="14"/>
      <c r="KML832" s="14"/>
      <c r="KMM832" s="14"/>
      <c r="KMN832" s="14"/>
      <c r="KMO832" s="14"/>
      <c r="KMP832" s="14"/>
      <c r="KMQ832" s="14"/>
      <c r="KMR832" s="14"/>
      <c r="KMS832" s="14"/>
      <c r="KMT832" s="14"/>
      <c r="KMU832" s="14"/>
      <c r="KMV832" s="14"/>
      <c r="KMW832" s="14"/>
      <c r="KMX832" s="14"/>
      <c r="KMY832" s="14"/>
      <c r="KMZ832" s="14"/>
      <c r="KNA832" s="14"/>
      <c r="KNB832" s="14"/>
      <c r="KNC832" s="14"/>
      <c r="KND832" s="14"/>
      <c r="KNE832" s="14"/>
      <c r="KNF832" s="14"/>
      <c r="KNG832" s="14"/>
      <c r="KNH832" s="14"/>
      <c r="KNI832" s="14"/>
      <c r="KNJ832" s="14"/>
      <c r="KNK832" s="14"/>
      <c r="KNL832" s="14"/>
      <c r="KNM832" s="14"/>
      <c r="KNN832" s="14"/>
      <c r="KNO832" s="14"/>
      <c r="KNP832" s="14"/>
      <c r="KNQ832" s="14"/>
      <c r="KNR832" s="14"/>
      <c r="KNS832" s="14"/>
      <c r="KNT832" s="14"/>
      <c r="KNU832" s="14"/>
      <c r="KNV832" s="14"/>
      <c r="KNW832" s="14"/>
      <c r="KNX832" s="14"/>
      <c r="KNY832" s="14"/>
      <c r="KNZ832" s="14"/>
      <c r="KOA832" s="14"/>
      <c r="KOB832" s="14"/>
      <c r="KOC832" s="14"/>
      <c r="KOD832" s="14"/>
      <c r="KOE832" s="14"/>
      <c r="KOF832" s="14"/>
      <c r="KOG832" s="14"/>
      <c r="KOH832" s="14"/>
      <c r="KOI832" s="14"/>
      <c r="KOJ832" s="14"/>
      <c r="KOK832" s="14"/>
      <c r="KOL832" s="14"/>
      <c r="KOM832" s="14"/>
      <c r="KON832" s="14"/>
      <c r="KOO832" s="14"/>
      <c r="KOP832" s="14"/>
      <c r="KOQ832" s="14"/>
      <c r="KOR832" s="14"/>
      <c r="KOS832" s="14"/>
      <c r="KOT832" s="14"/>
      <c r="KOU832" s="14"/>
      <c r="KOV832" s="14"/>
      <c r="KOW832" s="14"/>
      <c r="KOX832" s="14"/>
      <c r="KOY832" s="14"/>
      <c r="KOZ832" s="14"/>
      <c r="KPA832" s="14"/>
      <c r="KPB832" s="14"/>
      <c r="KPC832" s="14"/>
      <c r="KPD832" s="14"/>
      <c r="KPE832" s="14"/>
      <c r="KPF832" s="14"/>
      <c r="KPG832" s="14"/>
      <c r="KPH832" s="14"/>
      <c r="KPI832" s="14"/>
      <c r="KPJ832" s="14"/>
      <c r="KPK832" s="14"/>
      <c r="KPL832" s="14"/>
      <c r="KPM832" s="14"/>
      <c r="KPN832" s="14"/>
      <c r="KPO832" s="14"/>
      <c r="KPP832" s="14"/>
      <c r="KPQ832" s="14"/>
      <c r="KPR832" s="14"/>
      <c r="KPS832" s="14"/>
      <c r="KPT832" s="14"/>
      <c r="KPU832" s="14"/>
      <c r="KPV832" s="14"/>
      <c r="KPW832" s="14"/>
      <c r="KPX832" s="14"/>
      <c r="KPY832" s="14"/>
      <c r="KPZ832" s="14"/>
      <c r="KQA832" s="14"/>
      <c r="KQB832" s="14"/>
      <c r="KQC832" s="14"/>
      <c r="KQD832" s="14"/>
      <c r="KQE832" s="14"/>
      <c r="KQF832" s="14"/>
      <c r="KQG832" s="14"/>
      <c r="KQH832" s="14"/>
      <c r="KQI832" s="14"/>
      <c r="KQJ832" s="14"/>
      <c r="KQK832" s="14"/>
      <c r="KQL832" s="14"/>
      <c r="KQM832" s="14"/>
      <c r="KQN832" s="14"/>
      <c r="KQO832" s="14"/>
      <c r="KQP832" s="14"/>
      <c r="KQQ832" s="14"/>
      <c r="KQR832" s="14"/>
      <c r="KQS832" s="14"/>
      <c r="KQT832" s="14"/>
      <c r="KQU832" s="14"/>
      <c r="KQV832" s="14"/>
      <c r="KQW832" s="14"/>
      <c r="KQX832" s="14"/>
      <c r="KQY832" s="14"/>
      <c r="KQZ832" s="14"/>
      <c r="KRA832" s="14"/>
      <c r="KRB832" s="14"/>
      <c r="KRC832" s="14"/>
      <c r="KRD832" s="14"/>
      <c r="KRE832" s="14"/>
      <c r="KRF832" s="14"/>
      <c r="KRG832" s="14"/>
      <c r="KRH832" s="14"/>
      <c r="KRI832" s="14"/>
      <c r="KRJ832" s="14"/>
      <c r="KRK832" s="14"/>
      <c r="KRL832" s="14"/>
      <c r="KRM832" s="14"/>
      <c r="KRN832" s="14"/>
      <c r="KRO832" s="14"/>
      <c r="KRP832" s="14"/>
      <c r="KRQ832" s="14"/>
      <c r="KRR832" s="14"/>
      <c r="KRS832" s="14"/>
      <c r="KRT832" s="14"/>
      <c r="KRU832" s="14"/>
      <c r="KRV832" s="14"/>
      <c r="KRW832" s="14"/>
      <c r="KRX832" s="14"/>
      <c r="KRY832" s="14"/>
      <c r="KRZ832" s="14"/>
      <c r="KSA832" s="14"/>
      <c r="KSB832" s="14"/>
      <c r="KSC832" s="14"/>
      <c r="KSD832" s="14"/>
      <c r="KSE832" s="14"/>
      <c r="KSF832" s="14"/>
      <c r="KSG832" s="14"/>
      <c r="KSH832" s="14"/>
      <c r="KSI832" s="14"/>
      <c r="KSJ832" s="14"/>
      <c r="KSK832" s="14"/>
      <c r="KSL832" s="14"/>
      <c r="KSM832" s="14"/>
      <c r="KSN832" s="14"/>
      <c r="KSO832" s="14"/>
      <c r="KSP832" s="14"/>
      <c r="KSQ832" s="14"/>
      <c r="KSR832" s="14"/>
      <c r="KSS832" s="14"/>
      <c r="KST832" s="14"/>
      <c r="KSU832" s="14"/>
      <c r="KSV832" s="14"/>
      <c r="KSW832" s="14"/>
      <c r="KSX832" s="14"/>
      <c r="KSY832" s="14"/>
      <c r="KSZ832" s="14"/>
      <c r="KTA832" s="14"/>
      <c r="KTB832" s="14"/>
      <c r="KTC832" s="14"/>
      <c r="KTD832" s="14"/>
      <c r="KTE832" s="14"/>
      <c r="KTF832" s="14"/>
      <c r="KTG832" s="14"/>
      <c r="KTH832" s="14"/>
      <c r="KTI832" s="14"/>
      <c r="KTJ832" s="14"/>
      <c r="KTK832" s="14"/>
      <c r="KTL832" s="14"/>
      <c r="KTM832" s="14"/>
      <c r="KTN832" s="14"/>
      <c r="KTO832" s="14"/>
      <c r="KTP832" s="14"/>
      <c r="KTQ832" s="14"/>
      <c r="KTR832" s="14"/>
      <c r="KTS832" s="14"/>
      <c r="KTT832" s="14"/>
      <c r="KTU832" s="14"/>
      <c r="KTV832" s="14"/>
      <c r="KTW832" s="14"/>
      <c r="KTX832" s="14"/>
      <c r="KTY832" s="14"/>
      <c r="KTZ832" s="14"/>
      <c r="KUA832" s="14"/>
      <c r="KUB832" s="14"/>
      <c r="KUC832" s="14"/>
      <c r="KUD832" s="14"/>
      <c r="KUE832" s="14"/>
      <c r="KUF832" s="14"/>
      <c r="KUG832" s="14"/>
      <c r="KUH832" s="14"/>
      <c r="KUI832" s="14"/>
      <c r="KUJ832" s="14"/>
      <c r="KUK832" s="14"/>
      <c r="KUL832" s="14"/>
      <c r="KUM832" s="14"/>
      <c r="KUN832" s="14"/>
      <c r="KUO832" s="14"/>
      <c r="KUP832" s="14"/>
      <c r="KUQ832" s="14"/>
      <c r="KUR832" s="14"/>
      <c r="KUS832" s="14"/>
      <c r="KUT832" s="14"/>
      <c r="KUU832" s="14"/>
      <c r="KUV832" s="14"/>
      <c r="KUW832" s="14"/>
      <c r="KUX832" s="14"/>
      <c r="KUY832" s="14"/>
      <c r="KUZ832" s="14"/>
      <c r="KVA832" s="14"/>
      <c r="KVB832" s="14"/>
      <c r="KVC832" s="14"/>
      <c r="KVD832" s="14"/>
      <c r="KVE832" s="14"/>
      <c r="KVF832" s="14"/>
      <c r="KVG832" s="14"/>
      <c r="KVH832" s="14"/>
      <c r="KVI832" s="14"/>
      <c r="KVJ832" s="14"/>
      <c r="KVK832" s="14"/>
      <c r="KVL832" s="14"/>
      <c r="KVM832" s="14"/>
      <c r="KVN832" s="14"/>
      <c r="KVO832" s="14"/>
      <c r="KVP832" s="14"/>
      <c r="KVQ832" s="14"/>
      <c r="KVR832" s="14"/>
      <c r="KVS832" s="14"/>
      <c r="KVT832" s="14"/>
      <c r="KVU832" s="14"/>
      <c r="KVV832" s="14"/>
      <c r="KVW832" s="14"/>
      <c r="KVX832" s="14"/>
      <c r="KVY832" s="14"/>
      <c r="KVZ832" s="14"/>
      <c r="KWA832" s="14"/>
      <c r="KWB832" s="14"/>
      <c r="KWC832" s="14"/>
      <c r="KWD832" s="14"/>
      <c r="KWE832" s="14"/>
      <c r="KWF832" s="14"/>
      <c r="KWG832" s="14"/>
      <c r="KWH832" s="14"/>
      <c r="KWI832" s="14"/>
      <c r="KWJ832" s="14"/>
      <c r="KWK832" s="14"/>
      <c r="KWL832" s="14"/>
      <c r="KWM832" s="14"/>
      <c r="KWN832" s="14"/>
      <c r="KWO832" s="14"/>
      <c r="KWP832" s="14"/>
      <c r="KWQ832" s="14"/>
      <c r="KWR832" s="14"/>
      <c r="KWS832" s="14"/>
      <c r="KWT832" s="14"/>
      <c r="KWU832" s="14"/>
      <c r="KWV832" s="14"/>
      <c r="KWW832" s="14"/>
      <c r="KWX832" s="14"/>
      <c r="KWY832" s="14"/>
      <c r="KWZ832" s="14"/>
      <c r="KXA832" s="14"/>
      <c r="KXB832" s="14"/>
      <c r="KXC832" s="14"/>
      <c r="KXD832" s="14"/>
      <c r="KXE832" s="14"/>
      <c r="KXF832" s="14"/>
      <c r="KXG832" s="14"/>
      <c r="KXH832" s="14"/>
      <c r="KXI832" s="14"/>
      <c r="KXJ832" s="14"/>
      <c r="KXK832" s="14"/>
      <c r="KXL832" s="14"/>
      <c r="KXM832" s="14"/>
      <c r="KXN832" s="14"/>
      <c r="KXO832" s="14"/>
      <c r="KXP832" s="14"/>
      <c r="KXQ832" s="14"/>
      <c r="KXR832" s="14"/>
      <c r="KXS832" s="14"/>
      <c r="KXT832" s="14"/>
      <c r="KXU832" s="14"/>
      <c r="KXV832" s="14"/>
      <c r="KXW832" s="14"/>
      <c r="KXX832" s="14"/>
      <c r="KXY832" s="14"/>
      <c r="KXZ832" s="14"/>
      <c r="KYA832" s="14"/>
      <c r="KYB832" s="14"/>
      <c r="KYC832" s="14"/>
      <c r="KYD832" s="14"/>
      <c r="KYE832" s="14"/>
      <c r="KYF832" s="14"/>
      <c r="KYG832" s="14"/>
      <c r="KYH832" s="14"/>
      <c r="KYI832" s="14"/>
      <c r="KYJ832" s="14"/>
      <c r="KYK832" s="14"/>
      <c r="KYL832" s="14"/>
      <c r="KYM832" s="14"/>
      <c r="KYN832" s="14"/>
      <c r="KYO832" s="14"/>
      <c r="KYP832" s="14"/>
      <c r="KYQ832" s="14"/>
      <c r="KYR832" s="14"/>
      <c r="KYS832" s="14"/>
      <c r="KYT832" s="14"/>
      <c r="KYU832" s="14"/>
      <c r="KYV832" s="14"/>
      <c r="KYW832" s="14"/>
      <c r="KYX832" s="14"/>
      <c r="KYY832" s="14"/>
      <c r="KYZ832" s="14"/>
      <c r="KZA832" s="14"/>
      <c r="KZB832" s="14"/>
      <c r="KZC832" s="14"/>
      <c r="KZD832" s="14"/>
      <c r="KZE832" s="14"/>
      <c r="KZF832" s="14"/>
      <c r="KZG832" s="14"/>
      <c r="KZH832" s="14"/>
      <c r="KZI832" s="14"/>
      <c r="KZJ832" s="14"/>
      <c r="KZK832" s="14"/>
      <c r="KZL832" s="14"/>
      <c r="KZM832" s="14"/>
      <c r="KZN832" s="14"/>
      <c r="KZO832" s="14"/>
      <c r="KZP832" s="14"/>
      <c r="KZQ832" s="14"/>
      <c r="KZR832" s="14"/>
      <c r="KZS832" s="14"/>
      <c r="KZT832" s="14"/>
      <c r="KZU832" s="14"/>
      <c r="KZV832" s="14"/>
      <c r="KZW832" s="14"/>
      <c r="KZX832" s="14"/>
      <c r="KZY832" s="14"/>
      <c r="KZZ832" s="14"/>
      <c r="LAA832" s="14"/>
      <c r="LAB832" s="14"/>
      <c r="LAC832" s="14"/>
      <c r="LAD832" s="14"/>
      <c r="LAE832" s="14"/>
      <c r="LAF832" s="14"/>
      <c r="LAG832" s="14"/>
      <c r="LAH832" s="14"/>
      <c r="LAI832" s="14"/>
      <c r="LAJ832" s="14"/>
      <c r="LAK832" s="14"/>
      <c r="LAL832" s="14"/>
      <c r="LAM832" s="14"/>
      <c r="LAN832" s="14"/>
      <c r="LAO832" s="14"/>
      <c r="LAP832" s="14"/>
      <c r="LAQ832" s="14"/>
      <c r="LAR832" s="14"/>
      <c r="LAS832" s="14"/>
      <c r="LAT832" s="14"/>
      <c r="LAU832" s="14"/>
      <c r="LAV832" s="14"/>
      <c r="LAW832" s="14"/>
      <c r="LAX832" s="14"/>
      <c r="LAY832" s="14"/>
      <c r="LAZ832" s="14"/>
      <c r="LBA832" s="14"/>
      <c r="LBB832" s="14"/>
      <c r="LBC832" s="14"/>
      <c r="LBD832" s="14"/>
      <c r="LBE832" s="14"/>
      <c r="LBF832" s="14"/>
      <c r="LBG832" s="14"/>
      <c r="LBH832" s="14"/>
      <c r="LBI832" s="14"/>
      <c r="LBJ832" s="14"/>
      <c r="LBK832" s="14"/>
      <c r="LBL832" s="14"/>
      <c r="LBM832" s="14"/>
      <c r="LBN832" s="14"/>
      <c r="LBO832" s="14"/>
      <c r="LBP832" s="14"/>
      <c r="LBQ832" s="14"/>
      <c r="LBR832" s="14"/>
      <c r="LBS832" s="14"/>
      <c r="LBT832" s="14"/>
      <c r="LBU832" s="14"/>
      <c r="LBV832" s="14"/>
      <c r="LBW832" s="14"/>
      <c r="LBX832" s="14"/>
      <c r="LBY832" s="14"/>
      <c r="LBZ832" s="14"/>
      <c r="LCA832" s="14"/>
      <c r="LCB832" s="14"/>
      <c r="LCC832" s="14"/>
      <c r="LCD832" s="14"/>
      <c r="LCE832" s="14"/>
      <c r="LCF832" s="14"/>
      <c r="LCG832" s="14"/>
      <c r="LCH832" s="14"/>
      <c r="LCI832" s="14"/>
      <c r="LCJ832" s="14"/>
      <c r="LCK832" s="14"/>
      <c r="LCL832" s="14"/>
      <c r="LCM832" s="14"/>
      <c r="LCN832" s="14"/>
      <c r="LCO832" s="14"/>
      <c r="LCP832" s="14"/>
      <c r="LCQ832" s="14"/>
      <c r="LCR832" s="14"/>
      <c r="LCS832" s="14"/>
      <c r="LCT832" s="14"/>
      <c r="LCU832" s="14"/>
      <c r="LCV832" s="14"/>
      <c r="LCW832" s="14"/>
      <c r="LCX832" s="14"/>
      <c r="LCY832" s="14"/>
      <c r="LCZ832" s="14"/>
      <c r="LDA832" s="14"/>
      <c r="LDB832" s="14"/>
      <c r="LDC832" s="14"/>
      <c r="LDD832" s="14"/>
      <c r="LDE832" s="14"/>
      <c r="LDF832" s="14"/>
      <c r="LDG832" s="14"/>
      <c r="LDH832" s="14"/>
      <c r="LDI832" s="14"/>
      <c r="LDJ832" s="14"/>
      <c r="LDK832" s="14"/>
      <c r="LDL832" s="14"/>
      <c r="LDM832" s="14"/>
      <c r="LDN832" s="14"/>
      <c r="LDO832" s="14"/>
      <c r="LDP832" s="14"/>
      <c r="LDQ832" s="14"/>
      <c r="LDR832" s="14"/>
      <c r="LDS832" s="14"/>
      <c r="LDT832" s="14"/>
      <c r="LDU832" s="14"/>
      <c r="LDV832" s="14"/>
      <c r="LDW832" s="14"/>
      <c r="LDX832" s="14"/>
      <c r="LDY832" s="14"/>
      <c r="LDZ832" s="14"/>
      <c r="LEA832" s="14"/>
      <c r="LEB832" s="14"/>
      <c r="LEC832" s="14"/>
      <c r="LED832" s="14"/>
      <c r="LEE832" s="14"/>
      <c r="LEF832" s="14"/>
      <c r="LEG832" s="14"/>
      <c r="LEH832" s="14"/>
      <c r="LEI832" s="14"/>
      <c r="LEJ832" s="14"/>
      <c r="LEK832" s="14"/>
      <c r="LEL832" s="14"/>
      <c r="LEM832" s="14"/>
      <c r="LEN832" s="14"/>
      <c r="LEO832" s="14"/>
      <c r="LEP832" s="14"/>
      <c r="LEQ832" s="14"/>
      <c r="LER832" s="14"/>
      <c r="LES832" s="14"/>
      <c r="LET832" s="14"/>
      <c r="LEU832" s="14"/>
      <c r="LEV832" s="14"/>
      <c r="LEW832" s="14"/>
      <c r="LEX832" s="14"/>
      <c r="LEY832" s="14"/>
      <c r="LEZ832" s="14"/>
      <c r="LFA832" s="14"/>
      <c r="LFB832" s="14"/>
      <c r="LFC832" s="14"/>
      <c r="LFD832" s="14"/>
      <c r="LFE832" s="14"/>
      <c r="LFF832" s="14"/>
      <c r="LFG832" s="14"/>
      <c r="LFH832" s="14"/>
      <c r="LFI832" s="14"/>
      <c r="LFJ832" s="14"/>
      <c r="LFK832" s="14"/>
      <c r="LFL832" s="14"/>
      <c r="LFM832" s="14"/>
      <c r="LFN832" s="14"/>
      <c r="LFO832" s="14"/>
      <c r="LFP832" s="14"/>
      <c r="LFQ832" s="14"/>
      <c r="LFR832" s="14"/>
      <c r="LFS832" s="14"/>
      <c r="LFT832" s="14"/>
      <c r="LFU832" s="14"/>
      <c r="LFV832" s="14"/>
      <c r="LFW832" s="14"/>
      <c r="LFX832" s="14"/>
      <c r="LFY832" s="14"/>
      <c r="LFZ832" s="14"/>
      <c r="LGA832" s="14"/>
      <c r="LGB832" s="14"/>
      <c r="LGC832" s="14"/>
      <c r="LGD832" s="14"/>
      <c r="LGE832" s="14"/>
      <c r="LGF832" s="14"/>
      <c r="LGG832" s="14"/>
      <c r="LGH832" s="14"/>
      <c r="LGI832" s="14"/>
      <c r="LGJ832" s="14"/>
      <c r="LGK832" s="14"/>
      <c r="LGL832" s="14"/>
      <c r="LGM832" s="14"/>
      <c r="LGN832" s="14"/>
      <c r="LGO832" s="14"/>
      <c r="LGP832" s="14"/>
      <c r="LGQ832" s="14"/>
      <c r="LGR832" s="14"/>
      <c r="LGS832" s="14"/>
      <c r="LGT832" s="14"/>
      <c r="LGU832" s="14"/>
      <c r="LGV832" s="14"/>
      <c r="LGW832" s="14"/>
      <c r="LGX832" s="14"/>
      <c r="LGY832" s="14"/>
      <c r="LGZ832" s="14"/>
      <c r="LHA832" s="14"/>
      <c r="LHB832" s="14"/>
      <c r="LHC832" s="14"/>
      <c r="LHD832" s="14"/>
      <c r="LHE832" s="14"/>
      <c r="LHF832" s="14"/>
      <c r="LHG832" s="14"/>
      <c r="LHH832" s="14"/>
      <c r="LHI832" s="14"/>
      <c r="LHJ832" s="14"/>
      <c r="LHK832" s="14"/>
      <c r="LHL832" s="14"/>
      <c r="LHM832" s="14"/>
      <c r="LHN832" s="14"/>
      <c r="LHO832" s="14"/>
      <c r="LHP832" s="14"/>
      <c r="LHQ832" s="14"/>
      <c r="LHR832" s="14"/>
      <c r="LHS832" s="14"/>
      <c r="LHT832" s="14"/>
      <c r="LHU832" s="14"/>
      <c r="LHV832" s="14"/>
      <c r="LHW832" s="14"/>
      <c r="LHX832" s="14"/>
      <c r="LHY832" s="14"/>
      <c r="LHZ832" s="14"/>
      <c r="LIA832" s="14"/>
      <c r="LIB832" s="14"/>
      <c r="LIC832" s="14"/>
      <c r="LID832" s="14"/>
      <c r="LIE832" s="14"/>
      <c r="LIF832" s="14"/>
      <c r="LIG832" s="14"/>
      <c r="LIH832" s="14"/>
      <c r="LII832" s="14"/>
      <c r="LIJ832" s="14"/>
      <c r="LIK832" s="14"/>
      <c r="LIL832" s="14"/>
      <c r="LIM832" s="14"/>
      <c r="LIN832" s="14"/>
      <c r="LIO832" s="14"/>
      <c r="LIP832" s="14"/>
      <c r="LIQ832" s="14"/>
      <c r="LIR832" s="14"/>
      <c r="LIS832" s="14"/>
      <c r="LIT832" s="14"/>
      <c r="LIU832" s="14"/>
      <c r="LIV832" s="14"/>
      <c r="LIW832" s="14"/>
      <c r="LIX832" s="14"/>
      <c r="LIY832" s="14"/>
      <c r="LIZ832" s="14"/>
      <c r="LJA832" s="14"/>
      <c r="LJB832" s="14"/>
      <c r="LJC832" s="14"/>
      <c r="LJD832" s="14"/>
      <c r="LJE832" s="14"/>
      <c r="LJF832" s="14"/>
      <c r="LJG832" s="14"/>
      <c r="LJH832" s="14"/>
      <c r="LJI832" s="14"/>
      <c r="LJJ832" s="14"/>
      <c r="LJK832" s="14"/>
      <c r="LJL832" s="14"/>
      <c r="LJM832" s="14"/>
      <c r="LJN832" s="14"/>
      <c r="LJO832" s="14"/>
      <c r="LJP832" s="14"/>
      <c r="LJQ832" s="14"/>
      <c r="LJR832" s="14"/>
      <c r="LJS832" s="14"/>
      <c r="LJT832" s="14"/>
      <c r="LJU832" s="14"/>
      <c r="LJV832" s="14"/>
      <c r="LJW832" s="14"/>
      <c r="LJX832" s="14"/>
      <c r="LJY832" s="14"/>
      <c r="LJZ832" s="14"/>
      <c r="LKA832" s="14"/>
      <c r="LKB832" s="14"/>
      <c r="LKC832" s="14"/>
      <c r="LKD832" s="14"/>
      <c r="LKE832" s="14"/>
      <c r="LKF832" s="14"/>
      <c r="LKG832" s="14"/>
      <c r="LKH832" s="14"/>
      <c r="LKI832" s="14"/>
      <c r="LKJ832" s="14"/>
      <c r="LKK832" s="14"/>
      <c r="LKL832" s="14"/>
      <c r="LKM832" s="14"/>
      <c r="LKN832" s="14"/>
      <c r="LKO832" s="14"/>
      <c r="LKP832" s="14"/>
      <c r="LKQ832" s="14"/>
      <c r="LKR832" s="14"/>
      <c r="LKS832" s="14"/>
      <c r="LKT832" s="14"/>
      <c r="LKU832" s="14"/>
      <c r="LKV832" s="14"/>
      <c r="LKW832" s="14"/>
      <c r="LKX832" s="14"/>
      <c r="LKY832" s="14"/>
      <c r="LKZ832" s="14"/>
      <c r="LLA832" s="14"/>
      <c r="LLB832" s="14"/>
      <c r="LLC832" s="14"/>
      <c r="LLD832" s="14"/>
      <c r="LLE832" s="14"/>
      <c r="LLF832" s="14"/>
      <c r="LLG832" s="14"/>
      <c r="LLH832" s="14"/>
      <c r="LLI832" s="14"/>
      <c r="LLJ832" s="14"/>
      <c r="LLK832" s="14"/>
      <c r="LLL832" s="14"/>
      <c r="LLM832" s="14"/>
      <c r="LLN832" s="14"/>
      <c r="LLO832" s="14"/>
      <c r="LLP832" s="14"/>
      <c r="LLQ832" s="14"/>
      <c r="LLR832" s="14"/>
      <c r="LLS832" s="14"/>
      <c r="LLT832" s="14"/>
      <c r="LLU832" s="14"/>
      <c r="LLV832" s="14"/>
      <c r="LLW832" s="14"/>
      <c r="LLX832" s="14"/>
      <c r="LLY832" s="14"/>
      <c r="LLZ832" s="14"/>
      <c r="LMA832" s="14"/>
      <c r="LMB832" s="14"/>
      <c r="LMC832" s="14"/>
      <c r="LMD832" s="14"/>
      <c r="LME832" s="14"/>
      <c r="LMF832" s="14"/>
      <c r="LMG832" s="14"/>
      <c r="LMH832" s="14"/>
      <c r="LMI832" s="14"/>
      <c r="LMJ832" s="14"/>
      <c r="LMK832" s="14"/>
      <c r="LML832" s="14"/>
      <c r="LMM832" s="14"/>
      <c r="LMN832" s="14"/>
      <c r="LMO832" s="14"/>
      <c r="LMP832" s="14"/>
      <c r="LMQ832" s="14"/>
      <c r="LMR832" s="14"/>
      <c r="LMS832" s="14"/>
      <c r="LMT832" s="14"/>
      <c r="LMU832" s="14"/>
      <c r="LMV832" s="14"/>
      <c r="LMW832" s="14"/>
      <c r="LMX832" s="14"/>
      <c r="LMY832" s="14"/>
      <c r="LMZ832" s="14"/>
      <c r="LNA832" s="14"/>
      <c r="LNB832" s="14"/>
      <c r="LNC832" s="14"/>
      <c r="LND832" s="14"/>
      <c r="LNE832" s="14"/>
      <c r="LNF832" s="14"/>
      <c r="LNG832" s="14"/>
      <c r="LNH832" s="14"/>
      <c r="LNI832" s="14"/>
      <c r="LNJ832" s="14"/>
      <c r="LNK832" s="14"/>
      <c r="LNL832" s="14"/>
      <c r="LNM832" s="14"/>
      <c r="LNN832" s="14"/>
      <c r="LNO832" s="14"/>
      <c r="LNP832" s="14"/>
      <c r="LNQ832" s="14"/>
      <c r="LNR832" s="14"/>
      <c r="LNS832" s="14"/>
      <c r="LNT832" s="14"/>
      <c r="LNU832" s="14"/>
      <c r="LNV832" s="14"/>
      <c r="LNW832" s="14"/>
      <c r="LNX832" s="14"/>
      <c r="LNY832" s="14"/>
      <c r="LNZ832" s="14"/>
      <c r="LOA832" s="14"/>
      <c r="LOB832" s="14"/>
      <c r="LOC832" s="14"/>
      <c r="LOD832" s="14"/>
      <c r="LOE832" s="14"/>
      <c r="LOF832" s="14"/>
      <c r="LOG832" s="14"/>
      <c r="LOH832" s="14"/>
      <c r="LOI832" s="14"/>
      <c r="LOJ832" s="14"/>
      <c r="LOK832" s="14"/>
      <c r="LOL832" s="14"/>
      <c r="LOM832" s="14"/>
      <c r="LON832" s="14"/>
      <c r="LOO832" s="14"/>
      <c r="LOP832" s="14"/>
      <c r="LOQ832" s="14"/>
      <c r="LOR832" s="14"/>
      <c r="LOS832" s="14"/>
      <c r="LOT832" s="14"/>
      <c r="LOU832" s="14"/>
      <c r="LOV832" s="14"/>
      <c r="LOW832" s="14"/>
      <c r="LOX832" s="14"/>
      <c r="LOY832" s="14"/>
      <c r="LOZ832" s="14"/>
      <c r="LPA832" s="14"/>
      <c r="LPB832" s="14"/>
      <c r="LPC832" s="14"/>
      <c r="LPD832" s="14"/>
      <c r="LPE832" s="14"/>
      <c r="LPF832" s="14"/>
      <c r="LPG832" s="14"/>
      <c r="LPH832" s="14"/>
      <c r="LPI832" s="14"/>
      <c r="LPJ832" s="14"/>
      <c r="LPK832" s="14"/>
      <c r="LPL832" s="14"/>
      <c r="LPM832" s="14"/>
      <c r="LPN832" s="14"/>
      <c r="LPO832" s="14"/>
      <c r="LPP832" s="14"/>
      <c r="LPQ832" s="14"/>
      <c r="LPR832" s="14"/>
      <c r="LPS832" s="14"/>
      <c r="LPT832" s="14"/>
      <c r="LPU832" s="14"/>
      <c r="LPV832" s="14"/>
      <c r="LPW832" s="14"/>
      <c r="LPX832" s="14"/>
      <c r="LPY832" s="14"/>
      <c r="LPZ832" s="14"/>
      <c r="LQA832" s="14"/>
      <c r="LQB832" s="14"/>
      <c r="LQC832" s="14"/>
      <c r="LQD832" s="14"/>
      <c r="LQE832" s="14"/>
      <c r="LQF832" s="14"/>
      <c r="LQG832" s="14"/>
      <c r="LQH832" s="14"/>
      <c r="LQI832" s="14"/>
      <c r="LQJ832" s="14"/>
      <c r="LQK832" s="14"/>
      <c r="LQL832" s="14"/>
      <c r="LQM832" s="14"/>
      <c r="LQN832" s="14"/>
      <c r="LQO832" s="14"/>
      <c r="LQP832" s="14"/>
      <c r="LQQ832" s="14"/>
      <c r="LQR832" s="14"/>
      <c r="LQS832" s="14"/>
      <c r="LQT832" s="14"/>
      <c r="LQU832" s="14"/>
      <c r="LQV832" s="14"/>
      <c r="LQW832" s="14"/>
      <c r="LQX832" s="14"/>
      <c r="LQY832" s="14"/>
      <c r="LQZ832" s="14"/>
      <c r="LRA832" s="14"/>
      <c r="LRB832" s="14"/>
      <c r="LRC832" s="14"/>
      <c r="LRD832" s="14"/>
      <c r="LRE832" s="14"/>
      <c r="LRF832" s="14"/>
      <c r="LRG832" s="14"/>
      <c r="LRH832" s="14"/>
      <c r="LRI832" s="14"/>
      <c r="LRJ832" s="14"/>
      <c r="LRK832" s="14"/>
      <c r="LRL832" s="14"/>
      <c r="LRM832" s="14"/>
      <c r="LRN832" s="14"/>
      <c r="LRO832" s="14"/>
      <c r="LRP832" s="14"/>
      <c r="LRQ832" s="14"/>
      <c r="LRR832" s="14"/>
      <c r="LRS832" s="14"/>
      <c r="LRT832" s="14"/>
      <c r="LRU832" s="14"/>
      <c r="LRV832" s="14"/>
      <c r="LRW832" s="14"/>
      <c r="LRX832" s="14"/>
      <c r="LRY832" s="14"/>
      <c r="LRZ832" s="14"/>
      <c r="LSA832" s="14"/>
      <c r="LSB832" s="14"/>
      <c r="LSC832" s="14"/>
      <c r="LSD832" s="14"/>
      <c r="LSE832" s="14"/>
      <c r="LSF832" s="14"/>
      <c r="LSG832" s="14"/>
      <c r="LSH832" s="14"/>
      <c r="LSI832" s="14"/>
      <c r="LSJ832" s="14"/>
      <c r="LSK832" s="14"/>
      <c r="LSL832" s="14"/>
      <c r="LSM832" s="14"/>
      <c r="LSN832" s="14"/>
      <c r="LSO832" s="14"/>
      <c r="LSP832" s="14"/>
      <c r="LSQ832" s="14"/>
      <c r="LSR832" s="14"/>
      <c r="LSS832" s="14"/>
      <c r="LST832" s="14"/>
      <c r="LSU832" s="14"/>
      <c r="LSV832" s="14"/>
      <c r="LSW832" s="14"/>
      <c r="LSX832" s="14"/>
      <c r="LSY832" s="14"/>
      <c r="LSZ832" s="14"/>
      <c r="LTA832" s="14"/>
      <c r="LTB832" s="14"/>
      <c r="LTC832" s="14"/>
      <c r="LTD832" s="14"/>
      <c r="LTE832" s="14"/>
      <c r="LTF832" s="14"/>
      <c r="LTG832" s="14"/>
      <c r="LTH832" s="14"/>
      <c r="LTI832" s="14"/>
      <c r="LTJ832" s="14"/>
      <c r="LTK832" s="14"/>
      <c r="LTL832" s="14"/>
      <c r="LTM832" s="14"/>
      <c r="LTN832" s="14"/>
      <c r="LTO832" s="14"/>
      <c r="LTP832" s="14"/>
      <c r="LTQ832" s="14"/>
      <c r="LTR832" s="14"/>
      <c r="LTS832" s="14"/>
      <c r="LTT832" s="14"/>
      <c r="LTU832" s="14"/>
      <c r="LTV832" s="14"/>
      <c r="LTW832" s="14"/>
      <c r="LTX832" s="14"/>
      <c r="LTY832" s="14"/>
      <c r="LTZ832" s="14"/>
      <c r="LUA832" s="14"/>
      <c r="LUB832" s="14"/>
      <c r="LUC832" s="14"/>
      <c r="LUD832" s="14"/>
      <c r="LUE832" s="14"/>
      <c r="LUF832" s="14"/>
      <c r="LUG832" s="14"/>
      <c r="LUH832" s="14"/>
      <c r="LUI832" s="14"/>
      <c r="LUJ832" s="14"/>
      <c r="LUK832" s="14"/>
      <c r="LUL832" s="14"/>
      <c r="LUM832" s="14"/>
      <c r="LUN832" s="14"/>
      <c r="LUO832" s="14"/>
      <c r="LUP832" s="14"/>
      <c r="LUQ832" s="14"/>
      <c r="LUR832" s="14"/>
      <c r="LUS832" s="14"/>
      <c r="LUT832" s="14"/>
      <c r="LUU832" s="14"/>
      <c r="LUV832" s="14"/>
      <c r="LUW832" s="14"/>
      <c r="LUX832" s="14"/>
      <c r="LUY832" s="14"/>
      <c r="LUZ832" s="14"/>
      <c r="LVA832" s="14"/>
      <c r="LVB832" s="14"/>
      <c r="LVC832" s="14"/>
      <c r="LVD832" s="14"/>
      <c r="LVE832" s="14"/>
      <c r="LVF832" s="14"/>
      <c r="LVG832" s="14"/>
      <c r="LVH832" s="14"/>
      <c r="LVI832" s="14"/>
      <c r="LVJ832" s="14"/>
      <c r="LVK832" s="14"/>
      <c r="LVL832" s="14"/>
      <c r="LVM832" s="14"/>
      <c r="LVN832" s="14"/>
      <c r="LVO832" s="14"/>
      <c r="LVP832" s="14"/>
      <c r="LVQ832" s="14"/>
      <c r="LVR832" s="14"/>
      <c r="LVS832" s="14"/>
      <c r="LVT832" s="14"/>
      <c r="LVU832" s="14"/>
      <c r="LVV832" s="14"/>
      <c r="LVW832" s="14"/>
      <c r="LVX832" s="14"/>
      <c r="LVY832" s="14"/>
      <c r="LVZ832" s="14"/>
      <c r="LWA832" s="14"/>
      <c r="LWB832" s="14"/>
      <c r="LWC832" s="14"/>
      <c r="LWD832" s="14"/>
      <c r="LWE832" s="14"/>
      <c r="LWF832" s="14"/>
      <c r="LWG832" s="14"/>
      <c r="LWH832" s="14"/>
      <c r="LWI832" s="14"/>
      <c r="LWJ832" s="14"/>
      <c r="LWK832" s="14"/>
      <c r="LWL832" s="14"/>
      <c r="LWM832" s="14"/>
      <c r="LWN832" s="14"/>
      <c r="LWO832" s="14"/>
      <c r="LWP832" s="14"/>
      <c r="LWQ832" s="14"/>
      <c r="LWR832" s="14"/>
      <c r="LWS832" s="14"/>
      <c r="LWT832" s="14"/>
      <c r="LWU832" s="14"/>
      <c r="LWV832" s="14"/>
      <c r="LWW832" s="14"/>
      <c r="LWX832" s="14"/>
      <c r="LWY832" s="14"/>
      <c r="LWZ832" s="14"/>
      <c r="LXA832" s="14"/>
      <c r="LXB832" s="14"/>
      <c r="LXC832" s="14"/>
      <c r="LXD832" s="14"/>
      <c r="LXE832" s="14"/>
      <c r="LXF832" s="14"/>
      <c r="LXG832" s="14"/>
      <c r="LXH832" s="14"/>
      <c r="LXI832" s="14"/>
      <c r="LXJ832" s="14"/>
      <c r="LXK832" s="14"/>
      <c r="LXL832" s="14"/>
      <c r="LXM832" s="14"/>
      <c r="LXN832" s="14"/>
      <c r="LXO832" s="14"/>
      <c r="LXP832" s="14"/>
      <c r="LXQ832" s="14"/>
      <c r="LXR832" s="14"/>
      <c r="LXS832" s="14"/>
      <c r="LXT832" s="14"/>
      <c r="LXU832" s="14"/>
      <c r="LXV832" s="14"/>
      <c r="LXW832" s="14"/>
      <c r="LXX832" s="14"/>
      <c r="LXY832" s="14"/>
      <c r="LXZ832" s="14"/>
      <c r="LYA832" s="14"/>
      <c r="LYB832" s="14"/>
      <c r="LYC832" s="14"/>
      <c r="LYD832" s="14"/>
      <c r="LYE832" s="14"/>
      <c r="LYF832" s="14"/>
      <c r="LYG832" s="14"/>
      <c r="LYH832" s="14"/>
      <c r="LYI832" s="14"/>
      <c r="LYJ832" s="14"/>
      <c r="LYK832" s="14"/>
      <c r="LYL832" s="14"/>
      <c r="LYM832" s="14"/>
      <c r="LYN832" s="14"/>
      <c r="LYO832" s="14"/>
      <c r="LYP832" s="14"/>
      <c r="LYQ832" s="14"/>
      <c r="LYR832" s="14"/>
      <c r="LYS832" s="14"/>
      <c r="LYT832" s="14"/>
      <c r="LYU832" s="14"/>
      <c r="LYV832" s="14"/>
      <c r="LYW832" s="14"/>
      <c r="LYX832" s="14"/>
      <c r="LYY832" s="14"/>
      <c r="LYZ832" s="14"/>
      <c r="LZA832" s="14"/>
      <c r="LZB832" s="14"/>
      <c r="LZC832" s="14"/>
      <c r="LZD832" s="14"/>
      <c r="LZE832" s="14"/>
      <c r="LZF832" s="14"/>
      <c r="LZG832" s="14"/>
      <c r="LZH832" s="14"/>
      <c r="LZI832" s="14"/>
      <c r="LZJ832" s="14"/>
      <c r="LZK832" s="14"/>
      <c r="LZL832" s="14"/>
      <c r="LZM832" s="14"/>
      <c r="LZN832" s="14"/>
      <c r="LZO832" s="14"/>
      <c r="LZP832" s="14"/>
      <c r="LZQ832" s="14"/>
      <c r="LZR832" s="14"/>
      <c r="LZS832" s="14"/>
      <c r="LZT832" s="14"/>
      <c r="LZU832" s="14"/>
      <c r="LZV832" s="14"/>
      <c r="LZW832" s="14"/>
      <c r="LZX832" s="14"/>
      <c r="LZY832" s="14"/>
      <c r="LZZ832" s="14"/>
      <c r="MAA832" s="14"/>
      <c r="MAB832" s="14"/>
      <c r="MAC832" s="14"/>
      <c r="MAD832" s="14"/>
      <c r="MAE832" s="14"/>
      <c r="MAF832" s="14"/>
      <c r="MAG832" s="14"/>
      <c r="MAH832" s="14"/>
      <c r="MAI832" s="14"/>
      <c r="MAJ832" s="14"/>
      <c r="MAK832" s="14"/>
      <c r="MAL832" s="14"/>
      <c r="MAM832" s="14"/>
      <c r="MAN832" s="14"/>
      <c r="MAO832" s="14"/>
      <c r="MAP832" s="14"/>
      <c r="MAQ832" s="14"/>
      <c r="MAR832" s="14"/>
      <c r="MAS832" s="14"/>
      <c r="MAT832" s="14"/>
      <c r="MAU832" s="14"/>
      <c r="MAV832" s="14"/>
      <c r="MAW832" s="14"/>
      <c r="MAX832" s="14"/>
      <c r="MAY832" s="14"/>
      <c r="MAZ832" s="14"/>
      <c r="MBA832" s="14"/>
      <c r="MBB832" s="14"/>
      <c r="MBC832" s="14"/>
      <c r="MBD832" s="14"/>
      <c r="MBE832" s="14"/>
      <c r="MBF832" s="14"/>
      <c r="MBG832" s="14"/>
      <c r="MBH832" s="14"/>
      <c r="MBI832" s="14"/>
      <c r="MBJ832" s="14"/>
      <c r="MBK832" s="14"/>
      <c r="MBL832" s="14"/>
      <c r="MBM832" s="14"/>
      <c r="MBN832" s="14"/>
      <c r="MBO832" s="14"/>
      <c r="MBP832" s="14"/>
      <c r="MBQ832" s="14"/>
      <c r="MBR832" s="14"/>
      <c r="MBS832" s="14"/>
      <c r="MBT832" s="14"/>
      <c r="MBU832" s="14"/>
      <c r="MBV832" s="14"/>
      <c r="MBW832" s="14"/>
      <c r="MBX832" s="14"/>
      <c r="MBY832" s="14"/>
      <c r="MBZ832" s="14"/>
      <c r="MCA832" s="14"/>
      <c r="MCB832" s="14"/>
      <c r="MCC832" s="14"/>
      <c r="MCD832" s="14"/>
      <c r="MCE832" s="14"/>
      <c r="MCF832" s="14"/>
      <c r="MCG832" s="14"/>
      <c r="MCH832" s="14"/>
      <c r="MCI832" s="14"/>
      <c r="MCJ832" s="14"/>
      <c r="MCK832" s="14"/>
      <c r="MCL832" s="14"/>
      <c r="MCM832" s="14"/>
      <c r="MCN832" s="14"/>
      <c r="MCO832" s="14"/>
      <c r="MCP832" s="14"/>
      <c r="MCQ832" s="14"/>
      <c r="MCR832" s="14"/>
      <c r="MCS832" s="14"/>
      <c r="MCT832" s="14"/>
      <c r="MCU832" s="14"/>
      <c r="MCV832" s="14"/>
      <c r="MCW832" s="14"/>
      <c r="MCX832" s="14"/>
      <c r="MCY832" s="14"/>
      <c r="MCZ832" s="14"/>
      <c r="MDA832" s="14"/>
      <c r="MDB832" s="14"/>
      <c r="MDC832" s="14"/>
      <c r="MDD832" s="14"/>
      <c r="MDE832" s="14"/>
      <c r="MDF832" s="14"/>
      <c r="MDG832" s="14"/>
      <c r="MDH832" s="14"/>
      <c r="MDI832" s="14"/>
      <c r="MDJ832" s="14"/>
      <c r="MDK832" s="14"/>
      <c r="MDL832" s="14"/>
      <c r="MDM832" s="14"/>
      <c r="MDN832" s="14"/>
      <c r="MDO832" s="14"/>
      <c r="MDP832" s="14"/>
      <c r="MDQ832" s="14"/>
      <c r="MDR832" s="14"/>
      <c r="MDS832" s="14"/>
      <c r="MDT832" s="14"/>
      <c r="MDU832" s="14"/>
      <c r="MDV832" s="14"/>
      <c r="MDW832" s="14"/>
      <c r="MDX832" s="14"/>
      <c r="MDY832" s="14"/>
      <c r="MDZ832" s="14"/>
      <c r="MEA832" s="14"/>
      <c r="MEB832" s="14"/>
      <c r="MEC832" s="14"/>
      <c r="MED832" s="14"/>
      <c r="MEE832" s="14"/>
      <c r="MEF832" s="14"/>
      <c r="MEG832" s="14"/>
      <c r="MEH832" s="14"/>
      <c r="MEI832" s="14"/>
      <c r="MEJ832" s="14"/>
      <c r="MEK832" s="14"/>
      <c r="MEL832" s="14"/>
      <c r="MEM832" s="14"/>
      <c r="MEN832" s="14"/>
      <c r="MEO832" s="14"/>
      <c r="MEP832" s="14"/>
      <c r="MEQ832" s="14"/>
      <c r="MER832" s="14"/>
      <c r="MES832" s="14"/>
      <c r="MET832" s="14"/>
      <c r="MEU832" s="14"/>
      <c r="MEV832" s="14"/>
      <c r="MEW832" s="14"/>
      <c r="MEX832" s="14"/>
      <c r="MEY832" s="14"/>
      <c r="MEZ832" s="14"/>
      <c r="MFA832" s="14"/>
      <c r="MFB832" s="14"/>
      <c r="MFC832" s="14"/>
      <c r="MFD832" s="14"/>
      <c r="MFE832" s="14"/>
      <c r="MFF832" s="14"/>
      <c r="MFG832" s="14"/>
      <c r="MFH832" s="14"/>
      <c r="MFI832" s="14"/>
      <c r="MFJ832" s="14"/>
      <c r="MFK832" s="14"/>
      <c r="MFL832" s="14"/>
      <c r="MFM832" s="14"/>
      <c r="MFN832" s="14"/>
      <c r="MFO832" s="14"/>
      <c r="MFP832" s="14"/>
      <c r="MFQ832" s="14"/>
      <c r="MFR832" s="14"/>
      <c r="MFS832" s="14"/>
      <c r="MFT832" s="14"/>
      <c r="MFU832" s="14"/>
      <c r="MFV832" s="14"/>
      <c r="MFW832" s="14"/>
      <c r="MFX832" s="14"/>
      <c r="MFY832" s="14"/>
      <c r="MFZ832" s="14"/>
      <c r="MGA832" s="14"/>
      <c r="MGB832" s="14"/>
      <c r="MGC832" s="14"/>
      <c r="MGD832" s="14"/>
      <c r="MGE832" s="14"/>
      <c r="MGF832" s="14"/>
      <c r="MGG832" s="14"/>
      <c r="MGH832" s="14"/>
      <c r="MGI832" s="14"/>
      <c r="MGJ832" s="14"/>
      <c r="MGK832" s="14"/>
      <c r="MGL832" s="14"/>
      <c r="MGM832" s="14"/>
      <c r="MGN832" s="14"/>
      <c r="MGO832" s="14"/>
      <c r="MGP832" s="14"/>
      <c r="MGQ832" s="14"/>
      <c r="MGR832" s="14"/>
      <c r="MGS832" s="14"/>
      <c r="MGT832" s="14"/>
      <c r="MGU832" s="14"/>
      <c r="MGV832" s="14"/>
      <c r="MGW832" s="14"/>
      <c r="MGX832" s="14"/>
      <c r="MGY832" s="14"/>
      <c r="MGZ832" s="14"/>
      <c r="MHA832" s="14"/>
      <c r="MHB832" s="14"/>
      <c r="MHC832" s="14"/>
      <c r="MHD832" s="14"/>
      <c r="MHE832" s="14"/>
      <c r="MHF832" s="14"/>
      <c r="MHG832" s="14"/>
      <c r="MHH832" s="14"/>
      <c r="MHI832" s="14"/>
      <c r="MHJ832" s="14"/>
      <c r="MHK832" s="14"/>
      <c r="MHL832" s="14"/>
      <c r="MHM832" s="14"/>
      <c r="MHN832" s="14"/>
      <c r="MHO832" s="14"/>
      <c r="MHP832" s="14"/>
      <c r="MHQ832" s="14"/>
      <c r="MHR832" s="14"/>
      <c r="MHS832" s="14"/>
      <c r="MHT832" s="14"/>
      <c r="MHU832" s="14"/>
      <c r="MHV832" s="14"/>
      <c r="MHW832" s="14"/>
      <c r="MHX832" s="14"/>
      <c r="MHY832" s="14"/>
      <c r="MHZ832" s="14"/>
      <c r="MIA832" s="14"/>
      <c r="MIB832" s="14"/>
      <c r="MIC832" s="14"/>
      <c r="MID832" s="14"/>
      <c r="MIE832" s="14"/>
      <c r="MIF832" s="14"/>
      <c r="MIG832" s="14"/>
      <c r="MIH832" s="14"/>
      <c r="MII832" s="14"/>
      <c r="MIJ832" s="14"/>
      <c r="MIK832" s="14"/>
      <c r="MIL832" s="14"/>
      <c r="MIM832" s="14"/>
      <c r="MIN832" s="14"/>
      <c r="MIO832" s="14"/>
      <c r="MIP832" s="14"/>
      <c r="MIQ832" s="14"/>
      <c r="MIR832" s="14"/>
      <c r="MIS832" s="14"/>
      <c r="MIT832" s="14"/>
      <c r="MIU832" s="14"/>
      <c r="MIV832" s="14"/>
      <c r="MIW832" s="14"/>
      <c r="MIX832" s="14"/>
      <c r="MIY832" s="14"/>
      <c r="MIZ832" s="14"/>
      <c r="MJA832" s="14"/>
      <c r="MJB832" s="14"/>
      <c r="MJC832" s="14"/>
      <c r="MJD832" s="14"/>
      <c r="MJE832" s="14"/>
      <c r="MJF832" s="14"/>
      <c r="MJG832" s="14"/>
      <c r="MJH832" s="14"/>
      <c r="MJI832" s="14"/>
      <c r="MJJ832" s="14"/>
      <c r="MJK832" s="14"/>
      <c r="MJL832" s="14"/>
      <c r="MJM832" s="14"/>
      <c r="MJN832" s="14"/>
      <c r="MJO832" s="14"/>
      <c r="MJP832" s="14"/>
      <c r="MJQ832" s="14"/>
      <c r="MJR832" s="14"/>
      <c r="MJS832" s="14"/>
      <c r="MJT832" s="14"/>
      <c r="MJU832" s="14"/>
      <c r="MJV832" s="14"/>
      <c r="MJW832" s="14"/>
      <c r="MJX832" s="14"/>
      <c r="MJY832" s="14"/>
      <c r="MJZ832" s="14"/>
      <c r="MKA832" s="14"/>
      <c r="MKB832" s="14"/>
      <c r="MKC832" s="14"/>
      <c r="MKD832" s="14"/>
      <c r="MKE832" s="14"/>
      <c r="MKF832" s="14"/>
      <c r="MKG832" s="14"/>
      <c r="MKH832" s="14"/>
      <c r="MKI832" s="14"/>
      <c r="MKJ832" s="14"/>
      <c r="MKK832" s="14"/>
      <c r="MKL832" s="14"/>
      <c r="MKM832" s="14"/>
      <c r="MKN832" s="14"/>
      <c r="MKO832" s="14"/>
      <c r="MKP832" s="14"/>
      <c r="MKQ832" s="14"/>
      <c r="MKR832" s="14"/>
      <c r="MKS832" s="14"/>
      <c r="MKT832" s="14"/>
      <c r="MKU832" s="14"/>
      <c r="MKV832" s="14"/>
      <c r="MKW832" s="14"/>
      <c r="MKX832" s="14"/>
      <c r="MKY832" s="14"/>
      <c r="MKZ832" s="14"/>
      <c r="MLA832" s="14"/>
      <c r="MLB832" s="14"/>
      <c r="MLC832" s="14"/>
      <c r="MLD832" s="14"/>
      <c r="MLE832" s="14"/>
      <c r="MLF832" s="14"/>
      <c r="MLG832" s="14"/>
      <c r="MLH832" s="14"/>
      <c r="MLI832" s="14"/>
      <c r="MLJ832" s="14"/>
      <c r="MLK832" s="14"/>
      <c r="MLL832" s="14"/>
      <c r="MLM832" s="14"/>
      <c r="MLN832" s="14"/>
      <c r="MLO832" s="14"/>
      <c r="MLP832" s="14"/>
      <c r="MLQ832" s="14"/>
      <c r="MLR832" s="14"/>
      <c r="MLS832" s="14"/>
      <c r="MLT832" s="14"/>
      <c r="MLU832" s="14"/>
      <c r="MLV832" s="14"/>
      <c r="MLW832" s="14"/>
      <c r="MLX832" s="14"/>
      <c r="MLY832" s="14"/>
      <c r="MLZ832" s="14"/>
      <c r="MMA832" s="14"/>
      <c r="MMB832" s="14"/>
      <c r="MMC832" s="14"/>
      <c r="MMD832" s="14"/>
      <c r="MME832" s="14"/>
      <c r="MMF832" s="14"/>
      <c r="MMG832" s="14"/>
      <c r="MMH832" s="14"/>
      <c r="MMI832" s="14"/>
      <c r="MMJ832" s="14"/>
      <c r="MMK832" s="14"/>
      <c r="MML832" s="14"/>
      <c r="MMM832" s="14"/>
      <c r="MMN832" s="14"/>
      <c r="MMO832" s="14"/>
      <c r="MMP832" s="14"/>
      <c r="MMQ832" s="14"/>
      <c r="MMR832" s="14"/>
      <c r="MMS832" s="14"/>
      <c r="MMT832" s="14"/>
      <c r="MMU832" s="14"/>
      <c r="MMV832" s="14"/>
      <c r="MMW832" s="14"/>
      <c r="MMX832" s="14"/>
      <c r="MMY832" s="14"/>
      <c r="MMZ832" s="14"/>
      <c r="MNA832" s="14"/>
      <c r="MNB832" s="14"/>
      <c r="MNC832" s="14"/>
      <c r="MND832" s="14"/>
      <c r="MNE832" s="14"/>
      <c r="MNF832" s="14"/>
      <c r="MNG832" s="14"/>
      <c r="MNH832" s="14"/>
      <c r="MNI832" s="14"/>
      <c r="MNJ832" s="14"/>
      <c r="MNK832" s="14"/>
      <c r="MNL832" s="14"/>
      <c r="MNM832" s="14"/>
      <c r="MNN832" s="14"/>
      <c r="MNO832" s="14"/>
      <c r="MNP832" s="14"/>
      <c r="MNQ832" s="14"/>
      <c r="MNR832" s="14"/>
      <c r="MNS832" s="14"/>
      <c r="MNT832" s="14"/>
      <c r="MNU832" s="14"/>
      <c r="MNV832" s="14"/>
      <c r="MNW832" s="14"/>
      <c r="MNX832" s="14"/>
      <c r="MNY832" s="14"/>
      <c r="MNZ832" s="14"/>
      <c r="MOA832" s="14"/>
      <c r="MOB832" s="14"/>
      <c r="MOC832" s="14"/>
      <c r="MOD832" s="14"/>
      <c r="MOE832" s="14"/>
      <c r="MOF832" s="14"/>
      <c r="MOG832" s="14"/>
      <c r="MOH832" s="14"/>
      <c r="MOI832" s="14"/>
      <c r="MOJ832" s="14"/>
      <c r="MOK832" s="14"/>
      <c r="MOL832" s="14"/>
      <c r="MOM832" s="14"/>
      <c r="MON832" s="14"/>
      <c r="MOO832" s="14"/>
      <c r="MOP832" s="14"/>
      <c r="MOQ832" s="14"/>
      <c r="MOR832" s="14"/>
      <c r="MOS832" s="14"/>
      <c r="MOT832" s="14"/>
      <c r="MOU832" s="14"/>
      <c r="MOV832" s="14"/>
      <c r="MOW832" s="14"/>
      <c r="MOX832" s="14"/>
      <c r="MOY832" s="14"/>
      <c r="MOZ832" s="14"/>
      <c r="MPA832" s="14"/>
      <c r="MPB832" s="14"/>
      <c r="MPC832" s="14"/>
      <c r="MPD832" s="14"/>
      <c r="MPE832" s="14"/>
      <c r="MPF832" s="14"/>
      <c r="MPG832" s="14"/>
      <c r="MPH832" s="14"/>
      <c r="MPI832" s="14"/>
      <c r="MPJ832" s="14"/>
      <c r="MPK832" s="14"/>
      <c r="MPL832" s="14"/>
      <c r="MPM832" s="14"/>
      <c r="MPN832" s="14"/>
      <c r="MPO832" s="14"/>
      <c r="MPP832" s="14"/>
      <c r="MPQ832" s="14"/>
      <c r="MPR832" s="14"/>
      <c r="MPS832" s="14"/>
      <c r="MPT832" s="14"/>
      <c r="MPU832" s="14"/>
      <c r="MPV832" s="14"/>
      <c r="MPW832" s="14"/>
      <c r="MPX832" s="14"/>
      <c r="MPY832" s="14"/>
      <c r="MPZ832" s="14"/>
      <c r="MQA832" s="14"/>
      <c r="MQB832" s="14"/>
      <c r="MQC832" s="14"/>
      <c r="MQD832" s="14"/>
      <c r="MQE832" s="14"/>
      <c r="MQF832" s="14"/>
      <c r="MQG832" s="14"/>
      <c r="MQH832" s="14"/>
      <c r="MQI832" s="14"/>
      <c r="MQJ832" s="14"/>
      <c r="MQK832" s="14"/>
      <c r="MQL832" s="14"/>
      <c r="MQM832" s="14"/>
      <c r="MQN832" s="14"/>
      <c r="MQO832" s="14"/>
      <c r="MQP832" s="14"/>
      <c r="MQQ832" s="14"/>
      <c r="MQR832" s="14"/>
      <c r="MQS832" s="14"/>
      <c r="MQT832" s="14"/>
      <c r="MQU832" s="14"/>
      <c r="MQV832" s="14"/>
      <c r="MQW832" s="14"/>
      <c r="MQX832" s="14"/>
      <c r="MQY832" s="14"/>
      <c r="MQZ832" s="14"/>
      <c r="MRA832" s="14"/>
      <c r="MRB832" s="14"/>
      <c r="MRC832" s="14"/>
      <c r="MRD832" s="14"/>
      <c r="MRE832" s="14"/>
      <c r="MRF832" s="14"/>
      <c r="MRG832" s="14"/>
      <c r="MRH832" s="14"/>
      <c r="MRI832" s="14"/>
      <c r="MRJ832" s="14"/>
      <c r="MRK832" s="14"/>
      <c r="MRL832" s="14"/>
      <c r="MRM832" s="14"/>
      <c r="MRN832" s="14"/>
      <c r="MRO832" s="14"/>
      <c r="MRP832" s="14"/>
      <c r="MRQ832" s="14"/>
      <c r="MRR832" s="14"/>
      <c r="MRS832" s="14"/>
      <c r="MRT832" s="14"/>
      <c r="MRU832" s="14"/>
      <c r="MRV832" s="14"/>
      <c r="MRW832" s="14"/>
      <c r="MRX832" s="14"/>
      <c r="MRY832" s="14"/>
      <c r="MRZ832" s="14"/>
      <c r="MSA832" s="14"/>
      <c r="MSB832" s="14"/>
      <c r="MSC832" s="14"/>
      <c r="MSD832" s="14"/>
      <c r="MSE832" s="14"/>
      <c r="MSF832" s="14"/>
      <c r="MSG832" s="14"/>
      <c r="MSH832" s="14"/>
      <c r="MSI832" s="14"/>
      <c r="MSJ832" s="14"/>
      <c r="MSK832" s="14"/>
      <c r="MSL832" s="14"/>
      <c r="MSM832" s="14"/>
      <c r="MSN832" s="14"/>
      <c r="MSO832" s="14"/>
      <c r="MSP832" s="14"/>
      <c r="MSQ832" s="14"/>
      <c r="MSR832" s="14"/>
      <c r="MSS832" s="14"/>
      <c r="MST832" s="14"/>
      <c r="MSU832" s="14"/>
      <c r="MSV832" s="14"/>
      <c r="MSW832" s="14"/>
      <c r="MSX832" s="14"/>
      <c r="MSY832" s="14"/>
      <c r="MSZ832" s="14"/>
      <c r="MTA832" s="14"/>
      <c r="MTB832" s="14"/>
      <c r="MTC832" s="14"/>
      <c r="MTD832" s="14"/>
      <c r="MTE832" s="14"/>
      <c r="MTF832" s="14"/>
      <c r="MTG832" s="14"/>
      <c r="MTH832" s="14"/>
      <c r="MTI832" s="14"/>
      <c r="MTJ832" s="14"/>
      <c r="MTK832" s="14"/>
      <c r="MTL832" s="14"/>
      <c r="MTM832" s="14"/>
      <c r="MTN832" s="14"/>
      <c r="MTO832" s="14"/>
      <c r="MTP832" s="14"/>
      <c r="MTQ832" s="14"/>
      <c r="MTR832" s="14"/>
      <c r="MTS832" s="14"/>
      <c r="MTT832" s="14"/>
      <c r="MTU832" s="14"/>
      <c r="MTV832" s="14"/>
      <c r="MTW832" s="14"/>
      <c r="MTX832" s="14"/>
      <c r="MTY832" s="14"/>
      <c r="MTZ832" s="14"/>
      <c r="MUA832" s="14"/>
      <c r="MUB832" s="14"/>
      <c r="MUC832" s="14"/>
      <c r="MUD832" s="14"/>
      <c r="MUE832" s="14"/>
      <c r="MUF832" s="14"/>
      <c r="MUG832" s="14"/>
      <c r="MUH832" s="14"/>
      <c r="MUI832" s="14"/>
      <c r="MUJ832" s="14"/>
      <c r="MUK832" s="14"/>
      <c r="MUL832" s="14"/>
      <c r="MUM832" s="14"/>
      <c r="MUN832" s="14"/>
      <c r="MUO832" s="14"/>
      <c r="MUP832" s="14"/>
      <c r="MUQ832" s="14"/>
      <c r="MUR832" s="14"/>
      <c r="MUS832" s="14"/>
      <c r="MUT832" s="14"/>
      <c r="MUU832" s="14"/>
      <c r="MUV832" s="14"/>
      <c r="MUW832" s="14"/>
      <c r="MUX832" s="14"/>
      <c r="MUY832" s="14"/>
      <c r="MUZ832" s="14"/>
      <c r="MVA832" s="14"/>
      <c r="MVB832" s="14"/>
      <c r="MVC832" s="14"/>
      <c r="MVD832" s="14"/>
      <c r="MVE832" s="14"/>
      <c r="MVF832" s="14"/>
      <c r="MVG832" s="14"/>
      <c r="MVH832" s="14"/>
      <c r="MVI832" s="14"/>
      <c r="MVJ832" s="14"/>
      <c r="MVK832" s="14"/>
      <c r="MVL832" s="14"/>
      <c r="MVM832" s="14"/>
      <c r="MVN832" s="14"/>
      <c r="MVO832" s="14"/>
      <c r="MVP832" s="14"/>
      <c r="MVQ832" s="14"/>
      <c r="MVR832" s="14"/>
      <c r="MVS832" s="14"/>
      <c r="MVT832" s="14"/>
      <c r="MVU832" s="14"/>
      <c r="MVV832" s="14"/>
      <c r="MVW832" s="14"/>
      <c r="MVX832" s="14"/>
      <c r="MVY832" s="14"/>
      <c r="MVZ832" s="14"/>
      <c r="MWA832" s="14"/>
      <c r="MWB832" s="14"/>
      <c r="MWC832" s="14"/>
      <c r="MWD832" s="14"/>
      <c r="MWE832" s="14"/>
      <c r="MWF832" s="14"/>
      <c r="MWG832" s="14"/>
      <c r="MWH832" s="14"/>
      <c r="MWI832" s="14"/>
      <c r="MWJ832" s="14"/>
      <c r="MWK832" s="14"/>
      <c r="MWL832" s="14"/>
      <c r="MWM832" s="14"/>
      <c r="MWN832" s="14"/>
      <c r="MWO832" s="14"/>
      <c r="MWP832" s="14"/>
      <c r="MWQ832" s="14"/>
      <c r="MWR832" s="14"/>
      <c r="MWS832" s="14"/>
      <c r="MWT832" s="14"/>
      <c r="MWU832" s="14"/>
      <c r="MWV832" s="14"/>
      <c r="MWW832" s="14"/>
      <c r="MWX832" s="14"/>
      <c r="MWY832" s="14"/>
      <c r="MWZ832" s="14"/>
      <c r="MXA832" s="14"/>
      <c r="MXB832" s="14"/>
      <c r="MXC832" s="14"/>
      <c r="MXD832" s="14"/>
      <c r="MXE832" s="14"/>
      <c r="MXF832" s="14"/>
      <c r="MXG832" s="14"/>
      <c r="MXH832" s="14"/>
      <c r="MXI832" s="14"/>
      <c r="MXJ832" s="14"/>
      <c r="MXK832" s="14"/>
      <c r="MXL832" s="14"/>
      <c r="MXM832" s="14"/>
      <c r="MXN832" s="14"/>
      <c r="MXO832" s="14"/>
      <c r="MXP832" s="14"/>
      <c r="MXQ832" s="14"/>
      <c r="MXR832" s="14"/>
      <c r="MXS832" s="14"/>
      <c r="MXT832" s="14"/>
      <c r="MXU832" s="14"/>
      <c r="MXV832" s="14"/>
      <c r="MXW832" s="14"/>
      <c r="MXX832" s="14"/>
      <c r="MXY832" s="14"/>
      <c r="MXZ832" s="14"/>
      <c r="MYA832" s="14"/>
      <c r="MYB832" s="14"/>
      <c r="MYC832" s="14"/>
      <c r="MYD832" s="14"/>
      <c r="MYE832" s="14"/>
      <c r="MYF832" s="14"/>
      <c r="MYG832" s="14"/>
      <c r="MYH832" s="14"/>
      <c r="MYI832" s="14"/>
      <c r="MYJ832" s="14"/>
      <c r="MYK832" s="14"/>
      <c r="MYL832" s="14"/>
      <c r="MYM832" s="14"/>
      <c r="MYN832" s="14"/>
      <c r="MYO832" s="14"/>
      <c r="MYP832" s="14"/>
      <c r="MYQ832" s="14"/>
      <c r="MYR832" s="14"/>
      <c r="MYS832" s="14"/>
      <c r="MYT832" s="14"/>
      <c r="MYU832" s="14"/>
      <c r="MYV832" s="14"/>
      <c r="MYW832" s="14"/>
      <c r="MYX832" s="14"/>
      <c r="MYY832" s="14"/>
      <c r="MYZ832" s="14"/>
      <c r="MZA832" s="14"/>
      <c r="MZB832" s="14"/>
      <c r="MZC832" s="14"/>
      <c r="MZD832" s="14"/>
      <c r="MZE832" s="14"/>
      <c r="MZF832" s="14"/>
      <c r="MZG832" s="14"/>
      <c r="MZH832" s="14"/>
      <c r="MZI832" s="14"/>
      <c r="MZJ832" s="14"/>
      <c r="MZK832" s="14"/>
      <c r="MZL832" s="14"/>
      <c r="MZM832" s="14"/>
      <c r="MZN832" s="14"/>
      <c r="MZO832" s="14"/>
      <c r="MZP832" s="14"/>
      <c r="MZQ832" s="14"/>
      <c r="MZR832" s="14"/>
      <c r="MZS832" s="14"/>
      <c r="MZT832" s="14"/>
      <c r="MZU832" s="14"/>
      <c r="MZV832" s="14"/>
      <c r="MZW832" s="14"/>
      <c r="MZX832" s="14"/>
      <c r="MZY832" s="14"/>
      <c r="MZZ832" s="14"/>
      <c r="NAA832" s="14"/>
      <c r="NAB832" s="14"/>
      <c r="NAC832" s="14"/>
      <c r="NAD832" s="14"/>
      <c r="NAE832" s="14"/>
      <c r="NAF832" s="14"/>
      <c r="NAG832" s="14"/>
      <c r="NAH832" s="14"/>
      <c r="NAI832" s="14"/>
      <c r="NAJ832" s="14"/>
      <c r="NAK832" s="14"/>
      <c r="NAL832" s="14"/>
      <c r="NAM832" s="14"/>
      <c r="NAN832" s="14"/>
      <c r="NAO832" s="14"/>
      <c r="NAP832" s="14"/>
      <c r="NAQ832" s="14"/>
      <c r="NAR832" s="14"/>
      <c r="NAS832" s="14"/>
      <c r="NAT832" s="14"/>
      <c r="NAU832" s="14"/>
      <c r="NAV832" s="14"/>
      <c r="NAW832" s="14"/>
      <c r="NAX832" s="14"/>
      <c r="NAY832" s="14"/>
      <c r="NAZ832" s="14"/>
      <c r="NBA832" s="14"/>
      <c r="NBB832" s="14"/>
      <c r="NBC832" s="14"/>
      <c r="NBD832" s="14"/>
      <c r="NBE832" s="14"/>
      <c r="NBF832" s="14"/>
      <c r="NBG832" s="14"/>
      <c r="NBH832" s="14"/>
      <c r="NBI832" s="14"/>
      <c r="NBJ832" s="14"/>
      <c r="NBK832" s="14"/>
      <c r="NBL832" s="14"/>
      <c r="NBM832" s="14"/>
      <c r="NBN832" s="14"/>
      <c r="NBO832" s="14"/>
      <c r="NBP832" s="14"/>
      <c r="NBQ832" s="14"/>
      <c r="NBR832" s="14"/>
      <c r="NBS832" s="14"/>
      <c r="NBT832" s="14"/>
      <c r="NBU832" s="14"/>
      <c r="NBV832" s="14"/>
      <c r="NBW832" s="14"/>
      <c r="NBX832" s="14"/>
      <c r="NBY832" s="14"/>
      <c r="NBZ832" s="14"/>
      <c r="NCA832" s="14"/>
      <c r="NCB832" s="14"/>
      <c r="NCC832" s="14"/>
      <c r="NCD832" s="14"/>
      <c r="NCE832" s="14"/>
      <c r="NCF832" s="14"/>
      <c r="NCG832" s="14"/>
      <c r="NCH832" s="14"/>
      <c r="NCI832" s="14"/>
      <c r="NCJ832" s="14"/>
      <c r="NCK832" s="14"/>
      <c r="NCL832" s="14"/>
      <c r="NCM832" s="14"/>
      <c r="NCN832" s="14"/>
      <c r="NCO832" s="14"/>
      <c r="NCP832" s="14"/>
      <c r="NCQ832" s="14"/>
      <c r="NCR832" s="14"/>
      <c r="NCS832" s="14"/>
      <c r="NCT832" s="14"/>
      <c r="NCU832" s="14"/>
      <c r="NCV832" s="14"/>
      <c r="NCW832" s="14"/>
      <c r="NCX832" s="14"/>
      <c r="NCY832" s="14"/>
      <c r="NCZ832" s="14"/>
      <c r="NDA832" s="14"/>
      <c r="NDB832" s="14"/>
      <c r="NDC832" s="14"/>
      <c r="NDD832" s="14"/>
      <c r="NDE832" s="14"/>
      <c r="NDF832" s="14"/>
      <c r="NDG832" s="14"/>
      <c r="NDH832" s="14"/>
      <c r="NDI832" s="14"/>
      <c r="NDJ832" s="14"/>
      <c r="NDK832" s="14"/>
      <c r="NDL832" s="14"/>
      <c r="NDM832" s="14"/>
      <c r="NDN832" s="14"/>
      <c r="NDO832" s="14"/>
      <c r="NDP832" s="14"/>
      <c r="NDQ832" s="14"/>
      <c r="NDR832" s="14"/>
      <c r="NDS832" s="14"/>
      <c r="NDT832" s="14"/>
      <c r="NDU832" s="14"/>
      <c r="NDV832" s="14"/>
      <c r="NDW832" s="14"/>
      <c r="NDX832" s="14"/>
      <c r="NDY832" s="14"/>
      <c r="NDZ832" s="14"/>
      <c r="NEA832" s="14"/>
      <c r="NEB832" s="14"/>
      <c r="NEC832" s="14"/>
      <c r="NED832" s="14"/>
      <c r="NEE832" s="14"/>
      <c r="NEF832" s="14"/>
      <c r="NEG832" s="14"/>
      <c r="NEH832" s="14"/>
      <c r="NEI832" s="14"/>
      <c r="NEJ832" s="14"/>
      <c r="NEK832" s="14"/>
      <c r="NEL832" s="14"/>
      <c r="NEM832" s="14"/>
      <c r="NEN832" s="14"/>
      <c r="NEO832" s="14"/>
      <c r="NEP832" s="14"/>
      <c r="NEQ832" s="14"/>
      <c r="NER832" s="14"/>
      <c r="NES832" s="14"/>
      <c r="NET832" s="14"/>
      <c r="NEU832" s="14"/>
      <c r="NEV832" s="14"/>
      <c r="NEW832" s="14"/>
      <c r="NEX832" s="14"/>
      <c r="NEY832" s="14"/>
      <c r="NEZ832" s="14"/>
      <c r="NFA832" s="14"/>
      <c r="NFB832" s="14"/>
      <c r="NFC832" s="14"/>
      <c r="NFD832" s="14"/>
      <c r="NFE832" s="14"/>
      <c r="NFF832" s="14"/>
      <c r="NFG832" s="14"/>
      <c r="NFH832" s="14"/>
      <c r="NFI832" s="14"/>
      <c r="NFJ832" s="14"/>
      <c r="NFK832" s="14"/>
      <c r="NFL832" s="14"/>
      <c r="NFM832" s="14"/>
      <c r="NFN832" s="14"/>
      <c r="NFO832" s="14"/>
      <c r="NFP832" s="14"/>
      <c r="NFQ832" s="14"/>
      <c r="NFR832" s="14"/>
      <c r="NFS832" s="14"/>
      <c r="NFT832" s="14"/>
      <c r="NFU832" s="14"/>
      <c r="NFV832" s="14"/>
      <c r="NFW832" s="14"/>
      <c r="NFX832" s="14"/>
      <c r="NFY832" s="14"/>
      <c r="NFZ832" s="14"/>
      <c r="NGA832" s="14"/>
      <c r="NGB832" s="14"/>
      <c r="NGC832" s="14"/>
      <c r="NGD832" s="14"/>
      <c r="NGE832" s="14"/>
      <c r="NGF832" s="14"/>
      <c r="NGG832" s="14"/>
      <c r="NGH832" s="14"/>
      <c r="NGI832" s="14"/>
      <c r="NGJ832" s="14"/>
      <c r="NGK832" s="14"/>
      <c r="NGL832" s="14"/>
      <c r="NGM832" s="14"/>
      <c r="NGN832" s="14"/>
      <c r="NGO832" s="14"/>
      <c r="NGP832" s="14"/>
      <c r="NGQ832" s="14"/>
      <c r="NGR832" s="14"/>
      <c r="NGS832" s="14"/>
      <c r="NGT832" s="14"/>
      <c r="NGU832" s="14"/>
      <c r="NGV832" s="14"/>
      <c r="NGW832" s="14"/>
      <c r="NGX832" s="14"/>
      <c r="NGY832" s="14"/>
      <c r="NGZ832" s="14"/>
      <c r="NHA832" s="14"/>
      <c r="NHB832" s="14"/>
      <c r="NHC832" s="14"/>
      <c r="NHD832" s="14"/>
      <c r="NHE832" s="14"/>
      <c r="NHF832" s="14"/>
      <c r="NHG832" s="14"/>
      <c r="NHH832" s="14"/>
      <c r="NHI832" s="14"/>
      <c r="NHJ832" s="14"/>
      <c r="NHK832" s="14"/>
      <c r="NHL832" s="14"/>
      <c r="NHM832" s="14"/>
      <c r="NHN832" s="14"/>
      <c r="NHO832" s="14"/>
      <c r="NHP832" s="14"/>
      <c r="NHQ832" s="14"/>
      <c r="NHR832" s="14"/>
      <c r="NHS832" s="14"/>
      <c r="NHT832" s="14"/>
      <c r="NHU832" s="14"/>
      <c r="NHV832" s="14"/>
      <c r="NHW832" s="14"/>
      <c r="NHX832" s="14"/>
      <c r="NHY832" s="14"/>
      <c r="NHZ832" s="14"/>
      <c r="NIA832" s="14"/>
      <c r="NIB832" s="14"/>
      <c r="NIC832" s="14"/>
      <c r="NID832" s="14"/>
      <c r="NIE832" s="14"/>
      <c r="NIF832" s="14"/>
      <c r="NIG832" s="14"/>
      <c r="NIH832" s="14"/>
      <c r="NII832" s="14"/>
      <c r="NIJ832" s="14"/>
      <c r="NIK832" s="14"/>
      <c r="NIL832" s="14"/>
      <c r="NIM832" s="14"/>
      <c r="NIN832" s="14"/>
      <c r="NIO832" s="14"/>
      <c r="NIP832" s="14"/>
      <c r="NIQ832" s="14"/>
      <c r="NIR832" s="14"/>
      <c r="NIS832" s="14"/>
      <c r="NIT832" s="14"/>
      <c r="NIU832" s="14"/>
      <c r="NIV832" s="14"/>
      <c r="NIW832" s="14"/>
      <c r="NIX832" s="14"/>
      <c r="NIY832" s="14"/>
      <c r="NIZ832" s="14"/>
      <c r="NJA832" s="14"/>
      <c r="NJB832" s="14"/>
      <c r="NJC832" s="14"/>
      <c r="NJD832" s="14"/>
      <c r="NJE832" s="14"/>
      <c r="NJF832" s="14"/>
      <c r="NJG832" s="14"/>
      <c r="NJH832" s="14"/>
      <c r="NJI832" s="14"/>
      <c r="NJJ832" s="14"/>
      <c r="NJK832" s="14"/>
      <c r="NJL832" s="14"/>
      <c r="NJM832" s="14"/>
      <c r="NJN832" s="14"/>
      <c r="NJO832" s="14"/>
      <c r="NJP832" s="14"/>
      <c r="NJQ832" s="14"/>
      <c r="NJR832" s="14"/>
      <c r="NJS832" s="14"/>
      <c r="NJT832" s="14"/>
      <c r="NJU832" s="14"/>
      <c r="NJV832" s="14"/>
      <c r="NJW832" s="14"/>
      <c r="NJX832" s="14"/>
      <c r="NJY832" s="14"/>
      <c r="NJZ832" s="14"/>
      <c r="NKA832" s="14"/>
      <c r="NKB832" s="14"/>
      <c r="NKC832" s="14"/>
      <c r="NKD832" s="14"/>
      <c r="NKE832" s="14"/>
      <c r="NKF832" s="14"/>
      <c r="NKG832" s="14"/>
      <c r="NKH832" s="14"/>
      <c r="NKI832" s="14"/>
      <c r="NKJ832" s="14"/>
      <c r="NKK832" s="14"/>
      <c r="NKL832" s="14"/>
      <c r="NKM832" s="14"/>
      <c r="NKN832" s="14"/>
      <c r="NKO832" s="14"/>
      <c r="NKP832" s="14"/>
      <c r="NKQ832" s="14"/>
      <c r="NKR832" s="14"/>
      <c r="NKS832" s="14"/>
      <c r="NKT832" s="14"/>
      <c r="NKU832" s="14"/>
      <c r="NKV832" s="14"/>
      <c r="NKW832" s="14"/>
      <c r="NKX832" s="14"/>
      <c r="NKY832" s="14"/>
      <c r="NKZ832" s="14"/>
      <c r="NLA832" s="14"/>
      <c r="NLB832" s="14"/>
      <c r="NLC832" s="14"/>
      <c r="NLD832" s="14"/>
      <c r="NLE832" s="14"/>
      <c r="NLF832" s="14"/>
      <c r="NLG832" s="14"/>
      <c r="NLH832" s="14"/>
      <c r="NLI832" s="14"/>
      <c r="NLJ832" s="14"/>
      <c r="NLK832" s="14"/>
      <c r="NLL832" s="14"/>
      <c r="NLM832" s="14"/>
      <c r="NLN832" s="14"/>
      <c r="NLO832" s="14"/>
      <c r="NLP832" s="14"/>
      <c r="NLQ832" s="14"/>
      <c r="NLR832" s="14"/>
      <c r="NLS832" s="14"/>
      <c r="NLT832" s="14"/>
      <c r="NLU832" s="14"/>
      <c r="NLV832" s="14"/>
      <c r="NLW832" s="14"/>
      <c r="NLX832" s="14"/>
      <c r="NLY832" s="14"/>
      <c r="NLZ832" s="14"/>
      <c r="NMA832" s="14"/>
      <c r="NMB832" s="14"/>
      <c r="NMC832" s="14"/>
      <c r="NMD832" s="14"/>
      <c r="NME832" s="14"/>
      <c r="NMF832" s="14"/>
      <c r="NMG832" s="14"/>
      <c r="NMH832" s="14"/>
      <c r="NMI832" s="14"/>
      <c r="NMJ832" s="14"/>
      <c r="NMK832" s="14"/>
      <c r="NML832" s="14"/>
      <c r="NMM832" s="14"/>
      <c r="NMN832" s="14"/>
      <c r="NMO832" s="14"/>
      <c r="NMP832" s="14"/>
      <c r="NMQ832" s="14"/>
      <c r="NMR832" s="14"/>
      <c r="NMS832" s="14"/>
      <c r="NMT832" s="14"/>
      <c r="NMU832" s="14"/>
      <c r="NMV832" s="14"/>
      <c r="NMW832" s="14"/>
      <c r="NMX832" s="14"/>
      <c r="NMY832" s="14"/>
      <c r="NMZ832" s="14"/>
      <c r="NNA832" s="14"/>
      <c r="NNB832" s="14"/>
      <c r="NNC832" s="14"/>
      <c r="NND832" s="14"/>
      <c r="NNE832" s="14"/>
      <c r="NNF832" s="14"/>
      <c r="NNG832" s="14"/>
      <c r="NNH832" s="14"/>
      <c r="NNI832" s="14"/>
      <c r="NNJ832" s="14"/>
      <c r="NNK832" s="14"/>
      <c r="NNL832" s="14"/>
      <c r="NNM832" s="14"/>
      <c r="NNN832" s="14"/>
      <c r="NNO832" s="14"/>
      <c r="NNP832" s="14"/>
      <c r="NNQ832" s="14"/>
      <c r="NNR832" s="14"/>
      <c r="NNS832" s="14"/>
      <c r="NNT832" s="14"/>
      <c r="NNU832" s="14"/>
      <c r="NNV832" s="14"/>
      <c r="NNW832" s="14"/>
      <c r="NNX832" s="14"/>
      <c r="NNY832" s="14"/>
      <c r="NNZ832" s="14"/>
      <c r="NOA832" s="14"/>
      <c r="NOB832" s="14"/>
      <c r="NOC832" s="14"/>
      <c r="NOD832" s="14"/>
      <c r="NOE832" s="14"/>
      <c r="NOF832" s="14"/>
      <c r="NOG832" s="14"/>
      <c r="NOH832" s="14"/>
      <c r="NOI832" s="14"/>
      <c r="NOJ832" s="14"/>
      <c r="NOK832" s="14"/>
      <c r="NOL832" s="14"/>
      <c r="NOM832" s="14"/>
      <c r="NON832" s="14"/>
      <c r="NOO832" s="14"/>
      <c r="NOP832" s="14"/>
      <c r="NOQ832" s="14"/>
      <c r="NOR832" s="14"/>
      <c r="NOS832" s="14"/>
      <c r="NOT832" s="14"/>
      <c r="NOU832" s="14"/>
      <c r="NOV832" s="14"/>
      <c r="NOW832" s="14"/>
      <c r="NOX832" s="14"/>
      <c r="NOY832" s="14"/>
      <c r="NOZ832" s="14"/>
      <c r="NPA832" s="14"/>
      <c r="NPB832" s="14"/>
      <c r="NPC832" s="14"/>
      <c r="NPD832" s="14"/>
      <c r="NPE832" s="14"/>
      <c r="NPF832" s="14"/>
      <c r="NPG832" s="14"/>
      <c r="NPH832" s="14"/>
      <c r="NPI832" s="14"/>
      <c r="NPJ832" s="14"/>
      <c r="NPK832" s="14"/>
      <c r="NPL832" s="14"/>
      <c r="NPM832" s="14"/>
      <c r="NPN832" s="14"/>
      <c r="NPO832" s="14"/>
      <c r="NPP832" s="14"/>
      <c r="NPQ832" s="14"/>
      <c r="NPR832" s="14"/>
      <c r="NPS832" s="14"/>
      <c r="NPT832" s="14"/>
      <c r="NPU832" s="14"/>
      <c r="NPV832" s="14"/>
      <c r="NPW832" s="14"/>
      <c r="NPX832" s="14"/>
      <c r="NPY832" s="14"/>
      <c r="NPZ832" s="14"/>
      <c r="NQA832" s="14"/>
      <c r="NQB832" s="14"/>
      <c r="NQC832" s="14"/>
      <c r="NQD832" s="14"/>
      <c r="NQE832" s="14"/>
      <c r="NQF832" s="14"/>
      <c r="NQG832" s="14"/>
      <c r="NQH832" s="14"/>
      <c r="NQI832" s="14"/>
      <c r="NQJ832" s="14"/>
      <c r="NQK832" s="14"/>
      <c r="NQL832" s="14"/>
      <c r="NQM832" s="14"/>
      <c r="NQN832" s="14"/>
      <c r="NQO832" s="14"/>
      <c r="NQP832" s="14"/>
      <c r="NQQ832" s="14"/>
      <c r="NQR832" s="14"/>
      <c r="NQS832" s="14"/>
      <c r="NQT832" s="14"/>
      <c r="NQU832" s="14"/>
      <c r="NQV832" s="14"/>
      <c r="NQW832" s="14"/>
      <c r="NQX832" s="14"/>
      <c r="NQY832" s="14"/>
      <c r="NQZ832" s="14"/>
      <c r="NRA832" s="14"/>
      <c r="NRB832" s="14"/>
      <c r="NRC832" s="14"/>
      <c r="NRD832" s="14"/>
      <c r="NRE832" s="14"/>
      <c r="NRF832" s="14"/>
      <c r="NRG832" s="14"/>
      <c r="NRH832" s="14"/>
      <c r="NRI832" s="14"/>
      <c r="NRJ832" s="14"/>
      <c r="NRK832" s="14"/>
      <c r="NRL832" s="14"/>
      <c r="NRM832" s="14"/>
      <c r="NRN832" s="14"/>
      <c r="NRO832" s="14"/>
      <c r="NRP832" s="14"/>
      <c r="NRQ832" s="14"/>
      <c r="NRR832" s="14"/>
      <c r="NRS832" s="14"/>
      <c r="NRT832" s="14"/>
      <c r="NRU832" s="14"/>
      <c r="NRV832" s="14"/>
      <c r="NRW832" s="14"/>
      <c r="NRX832" s="14"/>
      <c r="NRY832" s="14"/>
      <c r="NRZ832" s="14"/>
      <c r="NSA832" s="14"/>
      <c r="NSB832" s="14"/>
      <c r="NSC832" s="14"/>
      <c r="NSD832" s="14"/>
      <c r="NSE832" s="14"/>
      <c r="NSF832" s="14"/>
      <c r="NSG832" s="14"/>
      <c r="NSH832" s="14"/>
      <c r="NSI832" s="14"/>
      <c r="NSJ832" s="14"/>
      <c r="NSK832" s="14"/>
      <c r="NSL832" s="14"/>
      <c r="NSM832" s="14"/>
      <c r="NSN832" s="14"/>
      <c r="NSO832" s="14"/>
      <c r="NSP832" s="14"/>
      <c r="NSQ832" s="14"/>
      <c r="NSR832" s="14"/>
      <c r="NSS832" s="14"/>
      <c r="NST832" s="14"/>
      <c r="NSU832" s="14"/>
      <c r="NSV832" s="14"/>
      <c r="NSW832" s="14"/>
      <c r="NSX832" s="14"/>
      <c r="NSY832" s="14"/>
      <c r="NSZ832" s="14"/>
      <c r="NTA832" s="14"/>
      <c r="NTB832" s="14"/>
      <c r="NTC832" s="14"/>
      <c r="NTD832" s="14"/>
      <c r="NTE832" s="14"/>
      <c r="NTF832" s="14"/>
      <c r="NTG832" s="14"/>
      <c r="NTH832" s="14"/>
      <c r="NTI832" s="14"/>
      <c r="NTJ832" s="14"/>
      <c r="NTK832" s="14"/>
      <c r="NTL832" s="14"/>
      <c r="NTM832" s="14"/>
      <c r="NTN832" s="14"/>
      <c r="NTO832" s="14"/>
      <c r="NTP832" s="14"/>
      <c r="NTQ832" s="14"/>
      <c r="NTR832" s="14"/>
      <c r="NTS832" s="14"/>
      <c r="NTT832" s="14"/>
      <c r="NTU832" s="14"/>
      <c r="NTV832" s="14"/>
      <c r="NTW832" s="14"/>
      <c r="NTX832" s="14"/>
      <c r="NTY832" s="14"/>
      <c r="NTZ832" s="14"/>
      <c r="NUA832" s="14"/>
      <c r="NUB832" s="14"/>
      <c r="NUC832" s="14"/>
      <c r="NUD832" s="14"/>
      <c r="NUE832" s="14"/>
      <c r="NUF832" s="14"/>
      <c r="NUG832" s="14"/>
      <c r="NUH832" s="14"/>
      <c r="NUI832" s="14"/>
      <c r="NUJ832" s="14"/>
      <c r="NUK832" s="14"/>
      <c r="NUL832" s="14"/>
      <c r="NUM832" s="14"/>
      <c r="NUN832" s="14"/>
      <c r="NUO832" s="14"/>
      <c r="NUP832" s="14"/>
      <c r="NUQ832" s="14"/>
      <c r="NUR832" s="14"/>
      <c r="NUS832" s="14"/>
      <c r="NUT832" s="14"/>
      <c r="NUU832" s="14"/>
      <c r="NUV832" s="14"/>
      <c r="NUW832" s="14"/>
      <c r="NUX832" s="14"/>
      <c r="NUY832" s="14"/>
      <c r="NUZ832" s="14"/>
      <c r="NVA832" s="14"/>
      <c r="NVB832" s="14"/>
      <c r="NVC832" s="14"/>
      <c r="NVD832" s="14"/>
      <c r="NVE832" s="14"/>
      <c r="NVF832" s="14"/>
      <c r="NVG832" s="14"/>
      <c r="NVH832" s="14"/>
      <c r="NVI832" s="14"/>
      <c r="NVJ832" s="14"/>
      <c r="NVK832" s="14"/>
      <c r="NVL832" s="14"/>
      <c r="NVM832" s="14"/>
      <c r="NVN832" s="14"/>
      <c r="NVO832" s="14"/>
      <c r="NVP832" s="14"/>
      <c r="NVQ832" s="14"/>
      <c r="NVR832" s="14"/>
      <c r="NVS832" s="14"/>
      <c r="NVT832" s="14"/>
      <c r="NVU832" s="14"/>
      <c r="NVV832" s="14"/>
      <c r="NVW832" s="14"/>
      <c r="NVX832" s="14"/>
      <c r="NVY832" s="14"/>
      <c r="NVZ832" s="14"/>
      <c r="NWA832" s="14"/>
      <c r="NWB832" s="14"/>
      <c r="NWC832" s="14"/>
      <c r="NWD832" s="14"/>
      <c r="NWE832" s="14"/>
      <c r="NWF832" s="14"/>
      <c r="NWG832" s="14"/>
      <c r="NWH832" s="14"/>
      <c r="NWI832" s="14"/>
      <c r="NWJ832" s="14"/>
      <c r="NWK832" s="14"/>
      <c r="NWL832" s="14"/>
      <c r="NWM832" s="14"/>
      <c r="NWN832" s="14"/>
      <c r="NWO832" s="14"/>
      <c r="NWP832" s="14"/>
      <c r="NWQ832" s="14"/>
      <c r="NWR832" s="14"/>
      <c r="NWS832" s="14"/>
      <c r="NWT832" s="14"/>
      <c r="NWU832" s="14"/>
      <c r="NWV832" s="14"/>
      <c r="NWW832" s="14"/>
      <c r="NWX832" s="14"/>
      <c r="NWY832" s="14"/>
      <c r="NWZ832" s="14"/>
      <c r="NXA832" s="14"/>
      <c r="NXB832" s="14"/>
      <c r="NXC832" s="14"/>
      <c r="NXD832" s="14"/>
      <c r="NXE832" s="14"/>
      <c r="NXF832" s="14"/>
      <c r="NXG832" s="14"/>
      <c r="NXH832" s="14"/>
      <c r="NXI832" s="14"/>
      <c r="NXJ832" s="14"/>
      <c r="NXK832" s="14"/>
      <c r="NXL832" s="14"/>
      <c r="NXM832" s="14"/>
      <c r="NXN832" s="14"/>
      <c r="NXO832" s="14"/>
      <c r="NXP832" s="14"/>
      <c r="NXQ832" s="14"/>
      <c r="NXR832" s="14"/>
      <c r="NXS832" s="14"/>
      <c r="NXT832" s="14"/>
      <c r="NXU832" s="14"/>
      <c r="NXV832" s="14"/>
      <c r="NXW832" s="14"/>
      <c r="NXX832" s="14"/>
      <c r="NXY832" s="14"/>
      <c r="NXZ832" s="14"/>
      <c r="NYA832" s="14"/>
      <c r="NYB832" s="14"/>
      <c r="NYC832" s="14"/>
      <c r="NYD832" s="14"/>
      <c r="NYE832" s="14"/>
      <c r="NYF832" s="14"/>
      <c r="NYG832" s="14"/>
      <c r="NYH832" s="14"/>
      <c r="NYI832" s="14"/>
      <c r="NYJ832" s="14"/>
      <c r="NYK832" s="14"/>
      <c r="NYL832" s="14"/>
      <c r="NYM832" s="14"/>
      <c r="NYN832" s="14"/>
      <c r="NYO832" s="14"/>
      <c r="NYP832" s="14"/>
      <c r="NYQ832" s="14"/>
      <c r="NYR832" s="14"/>
      <c r="NYS832" s="14"/>
      <c r="NYT832" s="14"/>
      <c r="NYU832" s="14"/>
      <c r="NYV832" s="14"/>
      <c r="NYW832" s="14"/>
      <c r="NYX832" s="14"/>
      <c r="NYY832" s="14"/>
      <c r="NYZ832" s="14"/>
      <c r="NZA832" s="14"/>
      <c r="NZB832" s="14"/>
      <c r="NZC832" s="14"/>
      <c r="NZD832" s="14"/>
      <c r="NZE832" s="14"/>
      <c r="NZF832" s="14"/>
      <c r="NZG832" s="14"/>
      <c r="NZH832" s="14"/>
      <c r="NZI832" s="14"/>
      <c r="NZJ832" s="14"/>
      <c r="NZK832" s="14"/>
      <c r="NZL832" s="14"/>
      <c r="NZM832" s="14"/>
      <c r="NZN832" s="14"/>
      <c r="NZO832" s="14"/>
      <c r="NZP832" s="14"/>
      <c r="NZQ832" s="14"/>
      <c r="NZR832" s="14"/>
      <c r="NZS832" s="14"/>
      <c r="NZT832" s="14"/>
      <c r="NZU832" s="14"/>
      <c r="NZV832" s="14"/>
      <c r="NZW832" s="14"/>
      <c r="NZX832" s="14"/>
      <c r="NZY832" s="14"/>
      <c r="NZZ832" s="14"/>
      <c r="OAA832" s="14"/>
      <c r="OAB832" s="14"/>
      <c r="OAC832" s="14"/>
      <c r="OAD832" s="14"/>
      <c r="OAE832" s="14"/>
      <c r="OAF832" s="14"/>
      <c r="OAG832" s="14"/>
      <c r="OAH832" s="14"/>
      <c r="OAI832" s="14"/>
      <c r="OAJ832" s="14"/>
      <c r="OAK832" s="14"/>
      <c r="OAL832" s="14"/>
      <c r="OAM832" s="14"/>
      <c r="OAN832" s="14"/>
      <c r="OAO832" s="14"/>
      <c r="OAP832" s="14"/>
      <c r="OAQ832" s="14"/>
      <c r="OAR832" s="14"/>
      <c r="OAS832" s="14"/>
      <c r="OAT832" s="14"/>
      <c r="OAU832" s="14"/>
      <c r="OAV832" s="14"/>
      <c r="OAW832" s="14"/>
      <c r="OAX832" s="14"/>
      <c r="OAY832" s="14"/>
      <c r="OAZ832" s="14"/>
      <c r="OBA832" s="14"/>
      <c r="OBB832" s="14"/>
      <c r="OBC832" s="14"/>
      <c r="OBD832" s="14"/>
      <c r="OBE832" s="14"/>
      <c r="OBF832" s="14"/>
      <c r="OBG832" s="14"/>
      <c r="OBH832" s="14"/>
      <c r="OBI832" s="14"/>
      <c r="OBJ832" s="14"/>
      <c r="OBK832" s="14"/>
      <c r="OBL832" s="14"/>
      <c r="OBM832" s="14"/>
      <c r="OBN832" s="14"/>
      <c r="OBO832" s="14"/>
      <c r="OBP832" s="14"/>
      <c r="OBQ832" s="14"/>
      <c r="OBR832" s="14"/>
      <c r="OBS832" s="14"/>
      <c r="OBT832" s="14"/>
      <c r="OBU832" s="14"/>
      <c r="OBV832" s="14"/>
      <c r="OBW832" s="14"/>
      <c r="OBX832" s="14"/>
      <c r="OBY832" s="14"/>
      <c r="OBZ832" s="14"/>
      <c r="OCA832" s="14"/>
      <c r="OCB832" s="14"/>
      <c r="OCC832" s="14"/>
      <c r="OCD832" s="14"/>
      <c r="OCE832" s="14"/>
      <c r="OCF832" s="14"/>
      <c r="OCG832" s="14"/>
      <c r="OCH832" s="14"/>
      <c r="OCI832" s="14"/>
      <c r="OCJ832" s="14"/>
      <c r="OCK832" s="14"/>
      <c r="OCL832" s="14"/>
      <c r="OCM832" s="14"/>
      <c r="OCN832" s="14"/>
      <c r="OCO832" s="14"/>
      <c r="OCP832" s="14"/>
      <c r="OCQ832" s="14"/>
      <c r="OCR832" s="14"/>
      <c r="OCS832" s="14"/>
      <c r="OCT832" s="14"/>
      <c r="OCU832" s="14"/>
      <c r="OCV832" s="14"/>
      <c r="OCW832" s="14"/>
      <c r="OCX832" s="14"/>
      <c r="OCY832" s="14"/>
      <c r="OCZ832" s="14"/>
      <c r="ODA832" s="14"/>
      <c r="ODB832" s="14"/>
      <c r="ODC832" s="14"/>
      <c r="ODD832" s="14"/>
      <c r="ODE832" s="14"/>
      <c r="ODF832" s="14"/>
      <c r="ODG832" s="14"/>
      <c r="ODH832" s="14"/>
      <c r="ODI832" s="14"/>
      <c r="ODJ832" s="14"/>
      <c r="ODK832" s="14"/>
      <c r="ODL832" s="14"/>
      <c r="ODM832" s="14"/>
      <c r="ODN832" s="14"/>
      <c r="ODO832" s="14"/>
      <c r="ODP832" s="14"/>
      <c r="ODQ832" s="14"/>
      <c r="ODR832" s="14"/>
      <c r="ODS832" s="14"/>
      <c r="ODT832" s="14"/>
      <c r="ODU832" s="14"/>
      <c r="ODV832" s="14"/>
      <c r="ODW832" s="14"/>
      <c r="ODX832" s="14"/>
      <c r="ODY832" s="14"/>
      <c r="ODZ832" s="14"/>
      <c r="OEA832" s="14"/>
      <c r="OEB832" s="14"/>
      <c r="OEC832" s="14"/>
      <c r="OED832" s="14"/>
      <c r="OEE832" s="14"/>
      <c r="OEF832" s="14"/>
      <c r="OEG832" s="14"/>
      <c r="OEH832" s="14"/>
      <c r="OEI832" s="14"/>
      <c r="OEJ832" s="14"/>
      <c r="OEK832" s="14"/>
      <c r="OEL832" s="14"/>
      <c r="OEM832" s="14"/>
      <c r="OEN832" s="14"/>
      <c r="OEO832" s="14"/>
      <c r="OEP832" s="14"/>
      <c r="OEQ832" s="14"/>
      <c r="OER832" s="14"/>
      <c r="OES832" s="14"/>
      <c r="OET832" s="14"/>
      <c r="OEU832" s="14"/>
      <c r="OEV832" s="14"/>
      <c r="OEW832" s="14"/>
      <c r="OEX832" s="14"/>
      <c r="OEY832" s="14"/>
      <c r="OEZ832" s="14"/>
      <c r="OFA832" s="14"/>
      <c r="OFB832" s="14"/>
      <c r="OFC832" s="14"/>
      <c r="OFD832" s="14"/>
      <c r="OFE832" s="14"/>
      <c r="OFF832" s="14"/>
      <c r="OFG832" s="14"/>
      <c r="OFH832" s="14"/>
      <c r="OFI832" s="14"/>
      <c r="OFJ832" s="14"/>
      <c r="OFK832" s="14"/>
      <c r="OFL832" s="14"/>
      <c r="OFM832" s="14"/>
      <c r="OFN832" s="14"/>
      <c r="OFO832" s="14"/>
      <c r="OFP832" s="14"/>
      <c r="OFQ832" s="14"/>
      <c r="OFR832" s="14"/>
      <c r="OFS832" s="14"/>
      <c r="OFT832" s="14"/>
      <c r="OFU832" s="14"/>
      <c r="OFV832" s="14"/>
      <c r="OFW832" s="14"/>
      <c r="OFX832" s="14"/>
      <c r="OFY832" s="14"/>
      <c r="OFZ832" s="14"/>
      <c r="OGA832" s="14"/>
      <c r="OGB832" s="14"/>
      <c r="OGC832" s="14"/>
      <c r="OGD832" s="14"/>
      <c r="OGE832" s="14"/>
      <c r="OGF832" s="14"/>
      <c r="OGG832" s="14"/>
      <c r="OGH832" s="14"/>
      <c r="OGI832" s="14"/>
      <c r="OGJ832" s="14"/>
      <c r="OGK832" s="14"/>
      <c r="OGL832" s="14"/>
      <c r="OGM832" s="14"/>
      <c r="OGN832" s="14"/>
      <c r="OGO832" s="14"/>
      <c r="OGP832" s="14"/>
      <c r="OGQ832" s="14"/>
      <c r="OGR832" s="14"/>
      <c r="OGS832" s="14"/>
      <c r="OGT832" s="14"/>
      <c r="OGU832" s="14"/>
      <c r="OGV832" s="14"/>
      <c r="OGW832" s="14"/>
      <c r="OGX832" s="14"/>
      <c r="OGY832" s="14"/>
      <c r="OGZ832" s="14"/>
      <c r="OHA832" s="14"/>
      <c r="OHB832" s="14"/>
      <c r="OHC832" s="14"/>
      <c r="OHD832" s="14"/>
      <c r="OHE832" s="14"/>
      <c r="OHF832" s="14"/>
      <c r="OHG832" s="14"/>
      <c r="OHH832" s="14"/>
      <c r="OHI832" s="14"/>
      <c r="OHJ832" s="14"/>
      <c r="OHK832" s="14"/>
      <c r="OHL832" s="14"/>
      <c r="OHM832" s="14"/>
      <c r="OHN832" s="14"/>
      <c r="OHO832" s="14"/>
      <c r="OHP832" s="14"/>
      <c r="OHQ832" s="14"/>
      <c r="OHR832" s="14"/>
      <c r="OHS832" s="14"/>
      <c r="OHT832" s="14"/>
      <c r="OHU832" s="14"/>
      <c r="OHV832" s="14"/>
      <c r="OHW832" s="14"/>
      <c r="OHX832" s="14"/>
      <c r="OHY832" s="14"/>
      <c r="OHZ832" s="14"/>
      <c r="OIA832" s="14"/>
      <c r="OIB832" s="14"/>
      <c r="OIC832" s="14"/>
      <c r="OID832" s="14"/>
      <c r="OIE832" s="14"/>
      <c r="OIF832" s="14"/>
      <c r="OIG832" s="14"/>
      <c r="OIH832" s="14"/>
      <c r="OII832" s="14"/>
      <c r="OIJ832" s="14"/>
      <c r="OIK832" s="14"/>
      <c r="OIL832" s="14"/>
      <c r="OIM832" s="14"/>
      <c r="OIN832" s="14"/>
      <c r="OIO832" s="14"/>
      <c r="OIP832" s="14"/>
      <c r="OIQ832" s="14"/>
      <c r="OIR832" s="14"/>
      <c r="OIS832" s="14"/>
      <c r="OIT832" s="14"/>
      <c r="OIU832" s="14"/>
      <c r="OIV832" s="14"/>
      <c r="OIW832" s="14"/>
      <c r="OIX832" s="14"/>
      <c r="OIY832" s="14"/>
      <c r="OIZ832" s="14"/>
      <c r="OJA832" s="14"/>
      <c r="OJB832" s="14"/>
      <c r="OJC832" s="14"/>
      <c r="OJD832" s="14"/>
      <c r="OJE832" s="14"/>
      <c r="OJF832" s="14"/>
      <c r="OJG832" s="14"/>
      <c r="OJH832" s="14"/>
      <c r="OJI832" s="14"/>
      <c r="OJJ832" s="14"/>
      <c r="OJK832" s="14"/>
      <c r="OJL832" s="14"/>
      <c r="OJM832" s="14"/>
      <c r="OJN832" s="14"/>
      <c r="OJO832" s="14"/>
      <c r="OJP832" s="14"/>
      <c r="OJQ832" s="14"/>
      <c r="OJR832" s="14"/>
      <c r="OJS832" s="14"/>
      <c r="OJT832" s="14"/>
      <c r="OJU832" s="14"/>
      <c r="OJV832" s="14"/>
      <c r="OJW832" s="14"/>
      <c r="OJX832" s="14"/>
      <c r="OJY832" s="14"/>
      <c r="OJZ832" s="14"/>
      <c r="OKA832" s="14"/>
      <c r="OKB832" s="14"/>
      <c r="OKC832" s="14"/>
      <c r="OKD832" s="14"/>
      <c r="OKE832" s="14"/>
      <c r="OKF832" s="14"/>
      <c r="OKG832" s="14"/>
      <c r="OKH832" s="14"/>
      <c r="OKI832" s="14"/>
      <c r="OKJ832" s="14"/>
      <c r="OKK832" s="14"/>
      <c r="OKL832" s="14"/>
      <c r="OKM832" s="14"/>
      <c r="OKN832" s="14"/>
      <c r="OKO832" s="14"/>
      <c r="OKP832" s="14"/>
      <c r="OKQ832" s="14"/>
      <c r="OKR832" s="14"/>
      <c r="OKS832" s="14"/>
      <c r="OKT832" s="14"/>
      <c r="OKU832" s="14"/>
      <c r="OKV832" s="14"/>
      <c r="OKW832" s="14"/>
      <c r="OKX832" s="14"/>
      <c r="OKY832" s="14"/>
      <c r="OKZ832" s="14"/>
      <c r="OLA832" s="14"/>
      <c r="OLB832" s="14"/>
      <c r="OLC832" s="14"/>
      <c r="OLD832" s="14"/>
      <c r="OLE832" s="14"/>
      <c r="OLF832" s="14"/>
      <c r="OLG832" s="14"/>
      <c r="OLH832" s="14"/>
      <c r="OLI832" s="14"/>
      <c r="OLJ832" s="14"/>
      <c r="OLK832" s="14"/>
      <c r="OLL832" s="14"/>
      <c r="OLM832" s="14"/>
      <c r="OLN832" s="14"/>
      <c r="OLO832" s="14"/>
      <c r="OLP832" s="14"/>
      <c r="OLQ832" s="14"/>
      <c r="OLR832" s="14"/>
      <c r="OLS832" s="14"/>
      <c r="OLT832" s="14"/>
      <c r="OLU832" s="14"/>
      <c r="OLV832" s="14"/>
      <c r="OLW832" s="14"/>
      <c r="OLX832" s="14"/>
      <c r="OLY832" s="14"/>
      <c r="OLZ832" s="14"/>
      <c r="OMA832" s="14"/>
      <c r="OMB832" s="14"/>
      <c r="OMC832" s="14"/>
      <c r="OMD832" s="14"/>
      <c r="OME832" s="14"/>
      <c r="OMF832" s="14"/>
      <c r="OMG832" s="14"/>
      <c r="OMH832" s="14"/>
      <c r="OMI832" s="14"/>
      <c r="OMJ832" s="14"/>
      <c r="OMK832" s="14"/>
      <c r="OML832" s="14"/>
      <c r="OMM832" s="14"/>
      <c r="OMN832" s="14"/>
      <c r="OMO832" s="14"/>
      <c r="OMP832" s="14"/>
      <c r="OMQ832" s="14"/>
      <c r="OMR832" s="14"/>
      <c r="OMS832" s="14"/>
      <c r="OMT832" s="14"/>
      <c r="OMU832" s="14"/>
      <c r="OMV832" s="14"/>
      <c r="OMW832" s="14"/>
      <c r="OMX832" s="14"/>
      <c r="OMY832" s="14"/>
      <c r="OMZ832" s="14"/>
      <c r="ONA832" s="14"/>
      <c r="ONB832" s="14"/>
      <c r="ONC832" s="14"/>
      <c r="OND832" s="14"/>
      <c r="ONE832" s="14"/>
      <c r="ONF832" s="14"/>
      <c r="ONG832" s="14"/>
      <c r="ONH832" s="14"/>
      <c r="ONI832" s="14"/>
      <c r="ONJ832" s="14"/>
      <c r="ONK832" s="14"/>
      <c r="ONL832" s="14"/>
      <c r="ONM832" s="14"/>
      <c r="ONN832" s="14"/>
      <c r="ONO832" s="14"/>
      <c r="ONP832" s="14"/>
      <c r="ONQ832" s="14"/>
      <c r="ONR832" s="14"/>
      <c r="ONS832" s="14"/>
      <c r="ONT832" s="14"/>
      <c r="ONU832" s="14"/>
      <c r="ONV832" s="14"/>
      <c r="ONW832" s="14"/>
      <c r="ONX832" s="14"/>
      <c r="ONY832" s="14"/>
      <c r="ONZ832" s="14"/>
      <c r="OOA832" s="14"/>
      <c r="OOB832" s="14"/>
      <c r="OOC832" s="14"/>
      <c r="OOD832" s="14"/>
      <c r="OOE832" s="14"/>
      <c r="OOF832" s="14"/>
      <c r="OOG832" s="14"/>
      <c r="OOH832" s="14"/>
      <c r="OOI832" s="14"/>
      <c r="OOJ832" s="14"/>
      <c r="OOK832" s="14"/>
      <c r="OOL832" s="14"/>
      <c r="OOM832" s="14"/>
      <c r="OON832" s="14"/>
      <c r="OOO832" s="14"/>
      <c r="OOP832" s="14"/>
      <c r="OOQ832" s="14"/>
      <c r="OOR832" s="14"/>
      <c r="OOS832" s="14"/>
      <c r="OOT832" s="14"/>
      <c r="OOU832" s="14"/>
      <c r="OOV832" s="14"/>
      <c r="OOW832" s="14"/>
      <c r="OOX832" s="14"/>
      <c r="OOY832" s="14"/>
      <c r="OOZ832" s="14"/>
      <c r="OPA832" s="14"/>
      <c r="OPB832" s="14"/>
      <c r="OPC832" s="14"/>
      <c r="OPD832" s="14"/>
      <c r="OPE832" s="14"/>
      <c r="OPF832" s="14"/>
      <c r="OPG832" s="14"/>
      <c r="OPH832" s="14"/>
      <c r="OPI832" s="14"/>
      <c r="OPJ832" s="14"/>
      <c r="OPK832" s="14"/>
      <c r="OPL832" s="14"/>
      <c r="OPM832" s="14"/>
      <c r="OPN832" s="14"/>
      <c r="OPO832" s="14"/>
      <c r="OPP832" s="14"/>
      <c r="OPQ832" s="14"/>
      <c r="OPR832" s="14"/>
      <c r="OPS832" s="14"/>
      <c r="OPT832" s="14"/>
      <c r="OPU832" s="14"/>
      <c r="OPV832" s="14"/>
      <c r="OPW832" s="14"/>
      <c r="OPX832" s="14"/>
      <c r="OPY832" s="14"/>
      <c r="OPZ832" s="14"/>
      <c r="OQA832" s="14"/>
      <c r="OQB832" s="14"/>
      <c r="OQC832" s="14"/>
      <c r="OQD832" s="14"/>
      <c r="OQE832" s="14"/>
      <c r="OQF832" s="14"/>
      <c r="OQG832" s="14"/>
      <c r="OQH832" s="14"/>
      <c r="OQI832" s="14"/>
      <c r="OQJ832" s="14"/>
      <c r="OQK832" s="14"/>
      <c r="OQL832" s="14"/>
      <c r="OQM832" s="14"/>
      <c r="OQN832" s="14"/>
      <c r="OQO832" s="14"/>
      <c r="OQP832" s="14"/>
      <c r="OQQ832" s="14"/>
      <c r="OQR832" s="14"/>
      <c r="OQS832" s="14"/>
      <c r="OQT832" s="14"/>
      <c r="OQU832" s="14"/>
      <c r="OQV832" s="14"/>
      <c r="OQW832" s="14"/>
      <c r="OQX832" s="14"/>
      <c r="OQY832" s="14"/>
      <c r="OQZ832" s="14"/>
      <c r="ORA832" s="14"/>
      <c r="ORB832" s="14"/>
      <c r="ORC832" s="14"/>
      <c r="ORD832" s="14"/>
      <c r="ORE832" s="14"/>
      <c r="ORF832" s="14"/>
      <c r="ORG832" s="14"/>
      <c r="ORH832" s="14"/>
      <c r="ORI832" s="14"/>
      <c r="ORJ832" s="14"/>
      <c r="ORK832" s="14"/>
      <c r="ORL832" s="14"/>
      <c r="ORM832" s="14"/>
      <c r="ORN832" s="14"/>
      <c r="ORO832" s="14"/>
      <c r="ORP832" s="14"/>
      <c r="ORQ832" s="14"/>
      <c r="ORR832" s="14"/>
      <c r="ORS832" s="14"/>
      <c r="ORT832" s="14"/>
      <c r="ORU832" s="14"/>
      <c r="ORV832" s="14"/>
      <c r="ORW832" s="14"/>
      <c r="ORX832" s="14"/>
      <c r="ORY832" s="14"/>
      <c r="ORZ832" s="14"/>
      <c r="OSA832" s="14"/>
      <c r="OSB832" s="14"/>
      <c r="OSC832" s="14"/>
      <c r="OSD832" s="14"/>
      <c r="OSE832" s="14"/>
      <c r="OSF832" s="14"/>
      <c r="OSG832" s="14"/>
      <c r="OSH832" s="14"/>
      <c r="OSI832" s="14"/>
      <c r="OSJ832" s="14"/>
      <c r="OSK832" s="14"/>
      <c r="OSL832" s="14"/>
      <c r="OSM832" s="14"/>
      <c r="OSN832" s="14"/>
      <c r="OSO832" s="14"/>
      <c r="OSP832" s="14"/>
      <c r="OSQ832" s="14"/>
      <c r="OSR832" s="14"/>
      <c r="OSS832" s="14"/>
      <c r="OST832" s="14"/>
      <c r="OSU832" s="14"/>
      <c r="OSV832" s="14"/>
      <c r="OSW832" s="14"/>
      <c r="OSX832" s="14"/>
      <c r="OSY832" s="14"/>
      <c r="OSZ832" s="14"/>
      <c r="OTA832" s="14"/>
      <c r="OTB832" s="14"/>
      <c r="OTC832" s="14"/>
      <c r="OTD832" s="14"/>
      <c r="OTE832" s="14"/>
      <c r="OTF832" s="14"/>
      <c r="OTG832" s="14"/>
      <c r="OTH832" s="14"/>
      <c r="OTI832" s="14"/>
      <c r="OTJ832" s="14"/>
      <c r="OTK832" s="14"/>
      <c r="OTL832" s="14"/>
      <c r="OTM832" s="14"/>
      <c r="OTN832" s="14"/>
      <c r="OTO832" s="14"/>
      <c r="OTP832" s="14"/>
      <c r="OTQ832" s="14"/>
      <c r="OTR832" s="14"/>
      <c r="OTS832" s="14"/>
      <c r="OTT832" s="14"/>
      <c r="OTU832" s="14"/>
      <c r="OTV832" s="14"/>
      <c r="OTW832" s="14"/>
      <c r="OTX832" s="14"/>
      <c r="OTY832" s="14"/>
      <c r="OTZ832" s="14"/>
      <c r="OUA832" s="14"/>
      <c r="OUB832" s="14"/>
      <c r="OUC832" s="14"/>
      <c r="OUD832" s="14"/>
      <c r="OUE832" s="14"/>
      <c r="OUF832" s="14"/>
      <c r="OUG832" s="14"/>
      <c r="OUH832" s="14"/>
      <c r="OUI832" s="14"/>
      <c r="OUJ832" s="14"/>
      <c r="OUK832" s="14"/>
      <c r="OUL832" s="14"/>
      <c r="OUM832" s="14"/>
      <c r="OUN832" s="14"/>
      <c r="OUO832" s="14"/>
      <c r="OUP832" s="14"/>
      <c r="OUQ832" s="14"/>
      <c r="OUR832" s="14"/>
      <c r="OUS832" s="14"/>
      <c r="OUT832" s="14"/>
      <c r="OUU832" s="14"/>
      <c r="OUV832" s="14"/>
      <c r="OUW832" s="14"/>
      <c r="OUX832" s="14"/>
      <c r="OUY832" s="14"/>
      <c r="OUZ832" s="14"/>
      <c r="OVA832" s="14"/>
      <c r="OVB832" s="14"/>
      <c r="OVC832" s="14"/>
      <c r="OVD832" s="14"/>
      <c r="OVE832" s="14"/>
      <c r="OVF832" s="14"/>
      <c r="OVG832" s="14"/>
      <c r="OVH832" s="14"/>
      <c r="OVI832" s="14"/>
      <c r="OVJ832" s="14"/>
      <c r="OVK832" s="14"/>
      <c r="OVL832" s="14"/>
      <c r="OVM832" s="14"/>
      <c r="OVN832" s="14"/>
      <c r="OVO832" s="14"/>
      <c r="OVP832" s="14"/>
      <c r="OVQ832" s="14"/>
      <c r="OVR832" s="14"/>
      <c r="OVS832" s="14"/>
      <c r="OVT832" s="14"/>
      <c r="OVU832" s="14"/>
      <c r="OVV832" s="14"/>
      <c r="OVW832" s="14"/>
      <c r="OVX832" s="14"/>
      <c r="OVY832" s="14"/>
      <c r="OVZ832" s="14"/>
      <c r="OWA832" s="14"/>
      <c r="OWB832" s="14"/>
      <c r="OWC832" s="14"/>
      <c r="OWD832" s="14"/>
      <c r="OWE832" s="14"/>
      <c r="OWF832" s="14"/>
      <c r="OWG832" s="14"/>
      <c r="OWH832" s="14"/>
      <c r="OWI832" s="14"/>
      <c r="OWJ832" s="14"/>
      <c r="OWK832" s="14"/>
      <c r="OWL832" s="14"/>
      <c r="OWM832" s="14"/>
      <c r="OWN832" s="14"/>
      <c r="OWO832" s="14"/>
      <c r="OWP832" s="14"/>
      <c r="OWQ832" s="14"/>
      <c r="OWR832" s="14"/>
      <c r="OWS832" s="14"/>
      <c r="OWT832" s="14"/>
      <c r="OWU832" s="14"/>
      <c r="OWV832" s="14"/>
      <c r="OWW832" s="14"/>
      <c r="OWX832" s="14"/>
      <c r="OWY832" s="14"/>
      <c r="OWZ832" s="14"/>
      <c r="OXA832" s="14"/>
      <c r="OXB832" s="14"/>
      <c r="OXC832" s="14"/>
      <c r="OXD832" s="14"/>
      <c r="OXE832" s="14"/>
      <c r="OXF832" s="14"/>
      <c r="OXG832" s="14"/>
      <c r="OXH832" s="14"/>
      <c r="OXI832" s="14"/>
      <c r="OXJ832" s="14"/>
      <c r="OXK832" s="14"/>
      <c r="OXL832" s="14"/>
      <c r="OXM832" s="14"/>
      <c r="OXN832" s="14"/>
      <c r="OXO832" s="14"/>
      <c r="OXP832" s="14"/>
      <c r="OXQ832" s="14"/>
      <c r="OXR832" s="14"/>
      <c r="OXS832" s="14"/>
      <c r="OXT832" s="14"/>
      <c r="OXU832" s="14"/>
      <c r="OXV832" s="14"/>
      <c r="OXW832" s="14"/>
      <c r="OXX832" s="14"/>
      <c r="OXY832" s="14"/>
      <c r="OXZ832" s="14"/>
      <c r="OYA832" s="14"/>
      <c r="OYB832" s="14"/>
      <c r="OYC832" s="14"/>
      <c r="OYD832" s="14"/>
      <c r="OYE832" s="14"/>
      <c r="OYF832" s="14"/>
      <c r="OYG832" s="14"/>
      <c r="OYH832" s="14"/>
      <c r="OYI832" s="14"/>
      <c r="OYJ832" s="14"/>
      <c r="OYK832" s="14"/>
      <c r="OYL832" s="14"/>
      <c r="OYM832" s="14"/>
      <c r="OYN832" s="14"/>
      <c r="OYO832" s="14"/>
      <c r="OYP832" s="14"/>
      <c r="OYQ832" s="14"/>
      <c r="OYR832" s="14"/>
      <c r="OYS832" s="14"/>
      <c r="OYT832" s="14"/>
      <c r="OYU832" s="14"/>
      <c r="OYV832" s="14"/>
      <c r="OYW832" s="14"/>
      <c r="OYX832" s="14"/>
      <c r="OYY832" s="14"/>
      <c r="OYZ832" s="14"/>
      <c r="OZA832" s="14"/>
      <c r="OZB832" s="14"/>
      <c r="OZC832" s="14"/>
      <c r="OZD832" s="14"/>
      <c r="OZE832" s="14"/>
      <c r="OZF832" s="14"/>
      <c r="OZG832" s="14"/>
      <c r="OZH832" s="14"/>
      <c r="OZI832" s="14"/>
      <c r="OZJ832" s="14"/>
      <c r="OZK832" s="14"/>
      <c r="OZL832" s="14"/>
      <c r="OZM832" s="14"/>
      <c r="OZN832" s="14"/>
      <c r="OZO832" s="14"/>
      <c r="OZP832" s="14"/>
      <c r="OZQ832" s="14"/>
      <c r="OZR832" s="14"/>
      <c r="OZS832" s="14"/>
      <c r="OZT832" s="14"/>
      <c r="OZU832" s="14"/>
      <c r="OZV832" s="14"/>
      <c r="OZW832" s="14"/>
      <c r="OZX832" s="14"/>
      <c r="OZY832" s="14"/>
      <c r="OZZ832" s="14"/>
      <c r="PAA832" s="14"/>
      <c r="PAB832" s="14"/>
      <c r="PAC832" s="14"/>
      <c r="PAD832" s="14"/>
      <c r="PAE832" s="14"/>
      <c r="PAF832" s="14"/>
      <c r="PAG832" s="14"/>
      <c r="PAH832" s="14"/>
      <c r="PAI832" s="14"/>
      <c r="PAJ832" s="14"/>
      <c r="PAK832" s="14"/>
      <c r="PAL832" s="14"/>
      <c r="PAM832" s="14"/>
      <c r="PAN832" s="14"/>
      <c r="PAO832" s="14"/>
      <c r="PAP832" s="14"/>
      <c r="PAQ832" s="14"/>
      <c r="PAR832" s="14"/>
      <c r="PAS832" s="14"/>
      <c r="PAT832" s="14"/>
      <c r="PAU832" s="14"/>
      <c r="PAV832" s="14"/>
      <c r="PAW832" s="14"/>
      <c r="PAX832" s="14"/>
      <c r="PAY832" s="14"/>
      <c r="PAZ832" s="14"/>
      <c r="PBA832" s="14"/>
      <c r="PBB832" s="14"/>
      <c r="PBC832" s="14"/>
      <c r="PBD832" s="14"/>
      <c r="PBE832" s="14"/>
      <c r="PBF832" s="14"/>
      <c r="PBG832" s="14"/>
      <c r="PBH832" s="14"/>
      <c r="PBI832" s="14"/>
      <c r="PBJ832" s="14"/>
      <c r="PBK832" s="14"/>
      <c r="PBL832" s="14"/>
      <c r="PBM832" s="14"/>
      <c r="PBN832" s="14"/>
      <c r="PBO832" s="14"/>
      <c r="PBP832" s="14"/>
      <c r="PBQ832" s="14"/>
      <c r="PBR832" s="14"/>
      <c r="PBS832" s="14"/>
      <c r="PBT832" s="14"/>
      <c r="PBU832" s="14"/>
      <c r="PBV832" s="14"/>
      <c r="PBW832" s="14"/>
      <c r="PBX832" s="14"/>
      <c r="PBY832" s="14"/>
      <c r="PBZ832" s="14"/>
      <c r="PCA832" s="14"/>
      <c r="PCB832" s="14"/>
      <c r="PCC832" s="14"/>
      <c r="PCD832" s="14"/>
      <c r="PCE832" s="14"/>
      <c r="PCF832" s="14"/>
      <c r="PCG832" s="14"/>
      <c r="PCH832" s="14"/>
      <c r="PCI832" s="14"/>
      <c r="PCJ832" s="14"/>
      <c r="PCK832" s="14"/>
      <c r="PCL832" s="14"/>
      <c r="PCM832" s="14"/>
      <c r="PCN832" s="14"/>
      <c r="PCO832" s="14"/>
      <c r="PCP832" s="14"/>
      <c r="PCQ832" s="14"/>
      <c r="PCR832" s="14"/>
      <c r="PCS832" s="14"/>
      <c r="PCT832" s="14"/>
      <c r="PCU832" s="14"/>
      <c r="PCV832" s="14"/>
      <c r="PCW832" s="14"/>
      <c r="PCX832" s="14"/>
      <c r="PCY832" s="14"/>
      <c r="PCZ832" s="14"/>
      <c r="PDA832" s="14"/>
      <c r="PDB832" s="14"/>
      <c r="PDC832" s="14"/>
      <c r="PDD832" s="14"/>
      <c r="PDE832" s="14"/>
      <c r="PDF832" s="14"/>
      <c r="PDG832" s="14"/>
      <c r="PDH832" s="14"/>
      <c r="PDI832" s="14"/>
      <c r="PDJ832" s="14"/>
      <c r="PDK832" s="14"/>
      <c r="PDL832" s="14"/>
      <c r="PDM832" s="14"/>
      <c r="PDN832" s="14"/>
      <c r="PDO832" s="14"/>
      <c r="PDP832" s="14"/>
      <c r="PDQ832" s="14"/>
      <c r="PDR832" s="14"/>
      <c r="PDS832" s="14"/>
      <c r="PDT832" s="14"/>
      <c r="PDU832" s="14"/>
      <c r="PDV832" s="14"/>
      <c r="PDW832" s="14"/>
      <c r="PDX832" s="14"/>
      <c r="PDY832" s="14"/>
      <c r="PDZ832" s="14"/>
      <c r="PEA832" s="14"/>
      <c r="PEB832" s="14"/>
      <c r="PEC832" s="14"/>
      <c r="PED832" s="14"/>
      <c r="PEE832" s="14"/>
      <c r="PEF832" s="14"/>
      <c r="PEG832" s="14"/>
      <c r="PEH832" s="14"/>
      <c r="PEI832" s="14"/>
      <c r="PEJ832" s="14"/>
      <c r="PEK832" s="14"/>
      <c r="PEL832" s="14"/>
      <c r="PEM832" s="14"/>
      <c r="PEN832" s="14"/>
      <c r="PEO832" s="14"/>
      <c r="PEP832" s="14"/>
      <c r="PEQ832" s="14"/>
      <c r="PER832" s="14"/>
      <c r="PES832" s="14"/>
      <c r="PET832" s="14"/>
      <c r="PEU832" s="14"/>
      <c r="PEV832" s="14"/>
      <c r="PEW832" s="14"/>
      <c r="PEX832" s="14"/>
      <c r="PEY832" s="14"/>
      <c r="PEZ832" s="14"/>
      <c r="PFA832" s="14"/>
      <c r="PFB832" s="14"/>
      <c r="PFC832" s="14"/>
      <c r="PFD832" s="14"/>
      <c r="PFE832" s="14"/>
      <c r="PFF832" s="14"/>
      <c r="PFG832" s="14"/>
      <c r="PFH832" s="14"/>
      <c r="PFI832" s="14"/>
      <c r="PFJ832" s="14"/>
      <c r="PFK832" s="14"/>
      <c r="PFL832" s="14"/>
      <c r="PFM832" s="14"/>
      <c r="PFN832" s="14"/>
      <c r="PFO832" s="14"/>
      <c r="PFP832" s="14"/>
      <c r="PFQ832" s="14"/>
      <c r="PFR832" s="14"/>
      <c r="PFS832" s="14"/>
      <c r="PFT832" s="14"/>
      <c r="PFU832" s="14"/>
      <c r="PFV832" s="14"/>
      <c r="PFW832" s="14"/>
      <c r="PFX832" s="14"/>
      <c r="PFY832" s="14"/>
      <c r="PFZ832" s="14"/>
      <c r="PGA832" s="14"/>
      <c r="PGB832" s="14"/>
      <c r="PGC832" s="14"/>
      <c r="PGD832" s="14"/>
      <c r="PGE832" s="14"/>
      <c r="PGF832" s="14"/>
      <c r="PGG832" s="14"/>
      <c r="PGH832" s="14"/>
      <c r="PGI832" s="14"/>
      <c r="PGJ832" s="14"/>
      <c r="PGK832" s="14"/>
      <c r="PGL832" s="14"/>
      <c r="PGM832" s="14"/>
      <c r="PGN832" s="14"/>
      <c r="PGO832" s="14"/>
      <c r="PGP832" s="14"/>
      <c r="PGQ832" s="14"/>
      <c r="PGR832" s="14"/>
      <c r="PGS832" s="14"/>
      <c r="PGT832" s="14"/>
      <c r="PGU832" s="14"/>
      <c r="PGV832" s="14"/>
      <c r="PGW832" s="14"/>
      <c r="PGX832" s="14"/>
      <c r="PGY832" s="14"/>
      <c r="PGZ832" s="14"/>
      <c r="PHA832" s="14"/>
      <c r="PHB832" s="14"/>
      <c r="PHC832" s="14"/>
      <c r="PHD832" s="14"/>
      <c r="PHE832" s="14"/>
      <c r="PHF832" s="14"/>
      <c r="PHG832" s="14"/>
      <c r="PHH832" s="14"/>
      <c r="PHI832" s="14"/>
      <c r="PHJ832" s="14"/>
      <c r="PHK832" s="14"/>
      <c r="PHL832" s="14"/>
      <c r="PHM832" s="14"/>
      <c r="PHN832" s="14"/>
      <c r="PHO832" s="14"/>
      <c r="PHP832" s="14"/>
      <c r="PHQ832" s="14"/>
      <c r="PHR832" s="14"/>
      <c r="PHS832" s="14"/>
      <c r="PHT832" s="14"/>
      <c r="PHU832" s="14"/>
      <c r="PHV832" s="14"/>
      <c r="PHW832" s="14"/>
      <c r="PHX832" s="14"/>
      <c r="PHY832" s="14"/>
      <c r="PHZ832" s="14"/>
      <c r="PIA832" s="14"/>
      <c r="PIB832" s="14"/>
      <c r="PIC832" s="14"/>
      <c r="PID832" s="14"/>
      <c r="PIE832" s="14"/>
      <c r="PIF832" s="14"/>
      <c r="PIG832" s="14"/>
      <c r="PIH832" s="14"/>
      <c r="PII832" s="14"/>
      <c r="PIJ832" s="14"/>
      <c r="PIK832" s="14"/>
      <c r="PIL832" s="14"/>
      <c r="PIM832" s="14"/>
      <c r="PIN832" s="14"/>
      <c r="PIO832" s="14"/>
      <c r="PIP832" s="14"/>
      <c r="PIQ832" s="14"/>
      <c r="PIR832" s="14"/>
      <c r="PIS832" s="14"/>
      <c r="PIT832" s="14"/>
      <c r="PIU832" s="14"/>
      <c r="PIV832" s="14"/>
      <c r="PIW832" s="14"/>
      <c r="PIX832" s="14"/>
      <c r="PIY832" s="14"/>
      <c r="PIZ832" s="14"/>
      <c r="PJA832" s="14"/>
      <c r="PJB832" s="14"/>
      <c r="PJC832" s="14"/>
      <c r="PJD832" s="14"/>
      <c r="PJE832" s="14"/>
      <c r="PJF832" s="14"/>
      <c r="PJG832" s="14"/>
      <c r="PJH832" s="14"/>
      <c r="PJI832" s="14"/>
      <c r="PJJ832" s="14"/>
      <c r="PJK832" s="14"/>
      <c r="PJL832" s="14"/>
      <c r="PJM832" s="14"/>
      <c r="PJN832" s="14"/>
      <c r="PJO832" s="14"/>
      <c r="PJP832" s="14"/>
      <c r="PJQ832" s="14"/>
      <c r="PJR832" s="14"/>
      <c r="PJS832" s="14"/>
      <c r="PJT832" s="14"/>
      <c r="PJU832" s="14"/>
      <c r="PJV832" s="14"/>
      <c r="PJW832" s="14"/>
      <c r="PJX832" s="14"/>
      <c r="PJY832" s="14"/>
      <c r="PJZ832" s="14"/>
      <c r="PKA832" s="14"/>
      <c r="PKB832" s="14"/>
      <c r="PKC832" s="14"/>
      <c r="PKD832" s="14"/>
      <c r="PKE832" s="14"/>
      <c r="PKF832" s="14"/>
      <c r="PKG832" s="14"/>
      <c r="PKH832" s="14"/>
      <c r="PKI832" s="14"/>
      <c r="PKJ832" s="14"/>
      <c r="PKK832" s="14"/>
      <c r="PKL832" s="14"/>
      <c r="PKM832" s="14"/>
      <c r="PKN832" s="14"/>
      <c r="PKO832" s="14"/>
      <c r="PKP832" s="14"/>
      <c r="PKQ832" s="14"/>
      <c r="PKR832" s="14"/>
      <c r="PKS832" s="14"/>
      <c r="PKT832" s="14"/>
      <c r="PKU832" s="14"/>
      <c r="PKV832" s="14"/>
      <c r="PKW832" s="14"/>
      <c r="PKX832" s="14"/>
      <c r="PKY832" s="14"/>
      <c r="PKZ832" s="14"/>
      <c r="PLA832" s="14"/>
      <c r="PLB832" s="14"/>
      <c r="PLC832" s="14"/>
      <c r="PLD832" s="14"/>
      <c r="PLE832" s="14"/>
      <c r="PLF832" s="14"/>
      <c r="PLG832" s="14"/>
      <c r="PLH832" s="14"/>
      <c r="PLI832" s="14"/>
      <c r="PLJ832" s="14"/>
      <c r="PLK832" s="14"/>
      <c r="PLL832" s="14"/>
      <c r="PLM832" s="14"/>
      <c r="PLN832" s="14"/>
      <c r="PLO832" s="14"/>
      <c r="PLP832" s="14"/>
      <c r="PLQ832" s="14"/>
      <c r="PLR832" s="14"/>
      <c r="PLS832" s="14"/>
      <c r="PLT832" s="14"/>
      <c r="PLU832" s="14"/>
      <c r="PLV832" s="14"/>
      <c r="PLW832" s="14"/>
      <c r="PLX832" s="14"/>
      <c r="PLY832" s="14"/>
      <c r="PLZ832" s="14"/>
      <c r="PMA832" s="14"/>
      <c r="PMB832" s="14"/>
      <c r="PMC832" s="14"/>
      <c r="PMD832" s="14"/>
      <c r="PME832" s="14"/>
      <c r="PMF832" s="14"/>
      <c r="PMG832" s="14"/>
      <c r="PMH832" s="14"/>
      <c r="PMI832" s="14"/>
      <c r="PMJ832" s="14"/>
      <c r="PMK832" s="14"/>
      <c r="PML832" s="14"/>
      <c r="PMM832" s="14"/>
      <c r="PMN832" s="14"/>
      <c r="PMO832" s="14"/>
      <c r="PMP832" s="14"/>
      <c r="PMQ832" s="14"/>
      <c r="PMR832" s="14"/>
      <c r="PMS832" s="14"/>
      <c r="PMT832" s="14"/>
      <c r="PMU832" s="14"/>
      <c r="PMV832" s="14"/>
      <c r="PMW832" s="14"/>
      <c r="PMX832" s="14"/>
      <c r="PMY832" s="14"/>
      <c r="PMZ832" s="14"/>
      <c r="PNA832" s="14"/>
      <c r="PNB832" s="14"/>
      <c r="PNC832" s="14"/>
      <c r="PND832" s="14"/>
      <c r="PNE832" s="14"/>
      <c r="PNF832" s="14"/>
      <c r="PNG832" s="14"/>
      <c r="PNH832" s="14"/>
      <c r="PNI832" s="14"/>
      <c r="PNJ832" s="14"/>
      <c r="PNK832" s="14"/>
      <c r="PNL832" s="14"/>
      <c r="PNM832" s="14"/>
      <c r="PNN832" s="14"/>
      <c r="PNO832" s="14"/>
      <c r="PNP832" s="14"/>
      <c r="PNQ832" s="14"/>
      <c r="PNR832" s="14"/>
      <c r="PNS832" s="14"/>
      <c r="PNT832" s="14"/>
      <c r="PNU832" s="14"/>
      <c r="PNV832" s="14"/>
      <c r="PNW832" s="14"/>
      <c r="PNX832" s="14"/>
      <c r="PNY832" s="14"/>
      <c r="PNZ832" s="14"/>
      <c r="POA832" s="14"/>
      <c r="POB832" s="14"/>
      <c r="POC832" s="14"/>
      <c r="POD832" s="14"/>
      <c r="POE832" s="14"/>
      <c r="POF832" s="14"/>
      <c r="POG832" s="14"/>
      <c r="POH832" s="14"/>
      <c r="POI832" s="14"/>
      <c r="POJ832" s="14"/>
      <c r="POK832" s="14"/>
      <c r="POL832" s="14"/>
      <c r="POM832" s="14"/>
      <c r="PON832" s="14"/>
      <c r="POO832" s="14"/>
      <c r="POP832" s="14"/>
      <c r="POQ832" s="14"/>
      <c r="POR832" s="14"/>
      <c r="POS832" s="14"/>
      <c r="POT832" s="14"/>
      <c r="POU832" s="14"/>
      <c r="POV832" s="14"/>
      <c r="POW832" s="14"/>
      <c r="POX832" s="14"/>
      <c r="POY832" s="14"/>
      <c r="POZ832" s="14"/>
      <c r="PPA832" s="14"/>
      <c r="PPB832" s="14"/>
      <c r="PPC832" s="14"/>
      <c r="PPD832" s="14"/>
      <c r="PPE832" s="14"/>
      <c r="PPF832" s="14"/>
      <c r="PPG832" s="14"/>
      <c r="PPH832" s="14"/>
      <c r="PPI832" s="14"/>
      <c r="PPJ832" s="14"/>
      <c r="PPK832" s="14"/>
      <c r="PPL832" s="14"/>
      <c r="PPM832" s="14"/>
      <c r="PPN832" s="14"/>
      <c r="PPO832" s="14"/>
      <c r="PPP832" s="14"/>
      <c r="PPQ832" s="14"/>
      <c r="PPR832" s="14"/>
      <c r="PPS832" s="14"/>
      <c r="PPT832" s="14"/>
      <c r="PPU832" s="14"/>
      <c r="PPV832" s="14"/>
      <c r="PPW832" s="14"/>
      <c r="PPX832" s="14"/>
      <c r="PPY832" s="14"/>
      <c r="PPZ832" s="14"/>
      <c r="PQA832" s="14"/>
      <c r="PQB832" s="14"/>
      <c r="PQC832" s="14"/>
      <c r="PQD832" s="14"/>
      <c r="PQE832" s="14"/>
      <c r="PQF832" s="14"/>
      <c r="PQG832" s="14"/>
      <c r="PQH832" s="14"/>
      <c r="PQI832" s="14"/>
      <c r="PQJ832" s="14"/>
      <c r="PQK832" s="14"/>
      <c r="PQL832" s="14"/>
      <c r="PQM832" s="14"/>
      <c r="PQN832" s="14"/>
      <c r="PQO832" s="14"/>
      <c r="PQP832" s="14"/>
      <c r="PQQ832" s="14"/>
      <c r="PQR832" s="14"/>
      <c r="PQS832" s="14"/>
      <c r="PQT832" s="14"/>
      <c r="PQU832" s="14"/>
      <c r="PQV832" s="14"/>
      <c r="PQW832" s="14"/>
      <c r="PQX832" s="14"/>
      <c r="PQY832" s="14"/>
      <c r="PQZ832" s="14"/>
      <c r="PRA832" s="14"/>
      <c r="PRB832" s="14"/>
      <c r="PRC832" s="14"/>
      <c r="PRD832" s="14"/>
      <c r="PRE832" s="14"/>
      <c r="PRF832" s="14"/>
      <c r="PRG832" s="14"/>
      <c r="PRH832" s="14"/>
      <c r="PRI832" s="14"/>
      <c r="PRJ832" s="14"/>
      <c r="PRK832" s="14"/>
      <c r="PRL832" s="14"/>
      <c r="PRM832" s="14"/>
      <c r="PRN832" s="14"/>
      <c r="PRO832" s="14"/>
      <c r="PRP832" s="14"/>
      <c r="PRQ832" s="14"/>
      <c r="PRR832" s="14"/>
      <c r="PRS832" s="14"/>
      <c r="PRT832" s="14"/>
      <c r="PRU832" s="14"/>
      <c r="PRV832" s="14"/>
      <c r="PRW832" s="14"/>
      <c r="PRX832" s="14"/>
      <c r="PRY832" s="14"/>
      <c r="PRZ832" s="14"/>
      <c r="PSA832" s="14"/>
      <c r="PSB832" s="14"/>
      <c r="PSC832" s="14"/>
      <c r="PSD832" s="14"/>
      <c r="PSE832" s="14"/>
      <c r="PSF832" s="14"/>
      <c r="PSG832" s="14"/>
      <c r="PSH832" s="14"/>
      <c r="PSI832" s="14"/>
      <c r="PSJ832" s="14"/>
      <c r="PSK832" s="14"/>
      <c r="PSL832" s="14"/>
      <c r="PSM832" s="14"/>
      <c r="PSN832" s="14"/>
      <c r="PSO832" s="14"/>
      <c r="PSP832" s="14"/>
      <c r="PSQ832" s="14"/>
      <c r="PSR832" s="14"/>
      <c r="PSS832" s="14"/>
      <c r="PST832" s="14"/>
      <c r="PSU832" s="14"/>
      <c r="PSV832" s="14"/>
      <c r="PSW832" s="14"/>
      <c r="PSX832" s="14"/>
      <c r="PSY832" s="14"/>
      <c r="PSZ832" s="14"/>
      <c r="PTA832" s="14"/>
      <c r="PTB832" s="14"/>
      <c r="PTC832" s="14"/>
      <c r="PTD832" s="14"/>
      <c r="PTE832" s="14"/>
      <c r="PTF832" s="14"/>
      <c r="PTG832" s="14"/>
      <c r="PTH832" s="14"/>
      <c r="PTI832" s="14"/>
      <c r="PTJ832" s="14"/>
      <c r="PTK832" s="14"/>
      <c r="PTL832" s="14"/>
      <c r="PTM832" s="14"/>
      <c r="PTN832" s="14"/>
      <c r="PTO832" s="14"/>
      <c r="PTP832" s="14"/>
      <c r="PTQ832" s="14"/>
      <c r="PTR832" s="14"/>
      <c r="PTS832" s="14"/>
      <c r="PTT832" s="14"/>
      <c r="PTU832" s="14"/>
      <c r="PTV832" s="14"/>
      <c r="PTW832" s="14"/>
      <c r="PTX832" s="14"/>
      <c r="PTY832" s="14"/>
      <c r="PTZ832" s="14"/>
      <c r="PUA832" s="14"/>
      <c r="PUB832" s="14"/>
      <c r="PUC832" s="14"/>
      <c r="PUD832" s="14"/>
      <c r="PUE832" s="14"/>
      <c r="PUF832" s="14"/>
      <c r="PUG832" s="14"/>
      <c r="PUH832" s="14"/>
      <c r="PUI832" s="14"/>
      <c r="PUJ832" s="14"/>
      <c r="PUK832" s="14"/>
      <c r="PUL832" s="14"/>
      <c r="PUM832" s="14"/>
      <c r="PUN832" s="14"/>
      <c r="PUO832" s="14"/>
      <c r="PUP832" s="14"/>
      <c r="PUQ832" s="14"/>
      <c r="PUR832" s="14"/>
      <c r="PUS832" s="14"/>
      <c r="PUT832" s="14"/>
      <c r="PUU832" s="14"/>
      <c r="PUV832" s="14"/>
      <c r="PUW832" s="14"/>
      <c r="PUX832" s="14"/>
      <c r="PUY832" s="14"/>
      <c r="PUZ832" s="14"/>
      <c r="PVA832" s="14"/>
      <c r="PVB832" s="14"/>
      <c r="PVC832" s="14"/>
      <c r="PVD832" s="14"/>
      <c r="PVE832" s="14"/>
      <c r="PVF832" s="14"/>
      <c r="PVG832" s="14"/>
      <c r="PVH832" s="14"/>
      <c r="PVI832" s="14"/>
      <c r="PVJ832" s="14"/>
      <c r="PVK832" s="14"/>
      <c r="PVL832" s="14"/>
      <c r="PVM832" s="14"/>
      <c r="PVN832" s="14"/>
      <c r="PVO832" s="14"/>
      <c r="PVP832" s="14"/>
      <c r="PVQ832" s="14"/>
      <c r="PVR832" s="14"/>
      <c r="PVS832" s="14"/>
      <c r="PVT832" s="14"/>
      <c r="PVU832" s="14"/>
      <c r="PVV832" s="14"/>
      <c r="PVW832" s="14"/>
      <c r="PVX832" s="14"/>
      <c r="PVY832" s="14"/>
      <c r="PVZ832" s="14"/>
      <c r="PWA832" s="14"/>
      <c r="PWB832" s="14"/>
      <c r="PWC832" s="14"/>
      <c r="PWD832" s="14"/>
      <c r="PWE832" s="14"/>
      <c r="PWF832" s="14"/>
      <c r="PWG832" s="14"/>
      <c r="PWH832" s="14"/>
      <c r="PWI832" s="14"/>
      <c r="PWJ832" s="14"/>
      <c r="PWK832" s="14"/>
      <c r="PWL832" s="14"/>
      <c r="PWM832" s="14"/>
      <c r="PWN832" s="14"/>
      <c r="PWO832" s="14"/>
      <c r="PWP832" s="14"/>
      <c r="PWQ832" s="14"/>
      <c r="PWR832" s="14"/>
      <c r="PWS832" s="14"/>
      <c r="PWT832" s="14"/>
      <c r="PWU832" s="14"/>
      <c r="PWV832" s="14"/>
      <c r="PWW832" s="14"/>
      <c r="PWX832" s="14"/>
      <c r="PWY832" s="14"/>
      <c r="PWZ832" s="14"/>
      <c r="PXA832" s="14"/>
      <c r="PXB832" s="14"/>
      <c r="PXC832" s="14"/>
      <c r="PXD832" s="14"/>
      <c r="PXE832" s="14"/>
      <c r="PXF832" s="14"/>
      <c r="PXG832" s="14"/>
      <c r="PXH832" s="14"/>
      <c r="PXI832" s="14"/>
      <c r="PXJ832" s="14"/>
      <c r="PXK832" s="14"/>
      <c r="PXL832" s="14"/>
      <c r="PXM832" s="14"/>
      <c r="PXN832" s="14"/>
      <c r="PXO832" s="14"/>
      <c r="PXP832" s="14"/>
      <c r="PXQ832" s="14"/>
      <c r="PXR832" s="14"/>
      <c r="PXS832" s="14"/>
      <c r="PXT832" s="14"/>
      <c r="PXU832" s="14"/>
      <c r="PXV832" s="14"/>
      <c r="PXW832" s="14"/>
      <c r="PXX832" s="14"/>
      <c r="PXY832" s="14"/>
      <c r="PXZ832" s="14"/>
      <c r="PYA832" s="14"/>
      <c r="PYB832" s="14"/>
      <c r="PYC832" s="14"/>
      <c r="PYD832" s="14"/>
      <c r="PYE832" s="14"/>
      <c r="PYF832" s="14"/>
      <c r="PYG832" s="14"/>
      <c r="PYH832" s="14"/>
      <c r="PYI832" s="14"/>
      <c r="PYJ832" s="14"/>
      <c r="PYK832" s="14"/>
      <c r="PYL832" s="14"/>
      <c r="PYM832" s="14"/>
      <c r="PYN832" s="14"/>
      <c r="PYO832" s="14"/>
      <c r="PYP832" s="14"/>
      <c r="PYQ832" s="14"/>
      <c r="PYR832" s="14"/>
      <c r="PYS832" s="14"/>
      <c r="PYT832" s="14"/>
      <c r="PYU832" s="14"/>
      <c r="PYV832" s="14"/>
      <c r="PYW832" s="14"/>
      <c r="PYX832" s="14"/>
      <c r="PYY832" s="14"/>
      <c r="PYZ832" s="14"/>
      <c r="PZA832" s="14"/>
      <c r="PZB832" s="14"/>
      <c r="PZC832" s="14"/>
      <c r="PZD832" s="14"/>
      <c r="PZE832" s="14"/>
      <c r="PZF832" s="14"/>
      <c r="PZG832" s="14"/>
      <c r="PZH832" s="14"/>
      <c r="PZI832" s="14"/>
      <c r="PZJ832" s="14"/>
      <c r="PZK832" s="14"/>
      <c r="PZL832" s="14"/>
      <c r="PZM832" s="14"/>
      <c r="PZN832" s="14"/>
      <c r="PZO832" s="14"/>
      <c r="PZP832" s="14"/>
      <c r="PZQ832" s="14"/>
      <c r="PZR832" s="14"/>
      <c r="PZS832" s="14"/>
      <c r="PZT832" s="14"/>
      <c r="PZU832" s="14"/>
      <c r="PZV832" s="14"/>
      <c r="PZW832" s="14"/>
      <c r="PZX832" s="14"/>
      <c r="PZY832" s="14"/>
      <c r="PZZ832" s="14"/>
      <c r="QAA832" s="14"/>
      <c r="QAB832" s="14"/>
      <c r="QAC832" s="14"/>
      <c r="QAD832" s="14"/>
      <c r="QAE832" s="14"/>
      <c r="QAF832" s="14"/>
      <c r="QAG832" s="14"/>
      <c r="QAH832" s="14"/>
      <c r="QAI832" s="14"/>
      <c r="QAJ832" s="14"/>
      <c r="QAK832" s="14"/>
      <c r="QAL832" s="14"/>
      <c r="QAM832" s="14"/>
      <c r="QAN832" s="14"/>
      <c r="QAO832" s="14"/>
      <c r="QAP832" s="14"/>
      <c r="QAQ832" s="14"/>
      <c r="QAR832" s="14"/>
      <c r="QAS832" s="14"/>
      <c r="QAT832" s="14"/>
      <c r="QAU832" s="14"/>
      <c r="QAV832" s="14"/>
      <c r="QAW832" s="14"/>
      <c r="QAX832" s="14"/>
      <c r="QAY832" s="14"/>
      <c r="QAZ832" s="14"/>
      <c r="QBA832" s="14"/>
      <c r="QBB832" s="14"/>
      <c r="QBC832" s="14"/>
      <c r="QBD832" s="14"/>
      <c r="QBE832" s="14"/>
      <c r="QBF832" s="14"/>
      <c r="QBG832" s="14"/>
      <c r="QBH832" s="14"/>
      <c r="QBI832" s="14"/>
      <c r="QBJ832" s="14"/>
      <c r="QBK832" s="14"/>
      <c r="QBL832" s="14"/>
      <c r="QBM832" s="14"/>
      <c r="QBN832" s="14"/>
      <c r="QBO832" s="14"/>
      <c r="QBP832" s="14"/>
      <c r="QBQ832" s="14"/>
      <c r="QBR832" s="14"/>
      <c r="QBS832" s="14"/>
      <c r="QBT832" s="14"/>
      <c r="QBU832" s="14"/>
      <c r="QBV832" s="14"/>
      <c r="QBW832" s="14"/>
      <c r="QBX832" s="14"/>
      <c r="QBY832" s="14"/>
      <c r="QBZ832" s="14"/>
      <c r="QCA832" s="14"/>
      <c r="QCB832" s="14"/>
      <c r="QCC832" s="14"/>
      <c r="QCD832" s="14"/>
      <c r="QCE832" s="14"/>
      <c r="QCF832" s="14"/>
      <c r="QCG832" s="14"/>
      <c r="QCH832" s="14"/>
      <c r="QCI832" s="14"/>
      <c r="QCJ832" s="14"/>
      <c r="QCK832" s="14"/>
      <c r="QCL832" s="14"/>
      <c r="QCM832" s="14"/>
      <c r="QCN832" s="14"/>
      <c r="QCO832" s="14"/>
      <c r="QCP832" s="14"/>
      <c r="QCQ832" s="14"/>
      <c r="QCR832" s="14"/>
      <c r="QCS832" s="14"/>
      <c r="QCT832" s="14"/>
      <c r="QCU832" s="14"/>
      <c r="QCV832" s="14"/>
      <c r="QCW832" s="14"/>
      <c r="QCX832" s="14"/>
      <c r="QCY832" s="14"/>
      <c r="QCZ832" s="14"/>
      <c r="QDA832" s="14"/>
      <c r="QDB832" s="14"/>
      <c r="QDC832" s="14"/>
      <c r="QDD832" s="14"/>
      <c r="QDE832" s="14"/>
      <c r="QDF832" s="14"/>
      <c r="QDG832" s="14"/>
      <c r="QDH832" s="14"/>
      <c r="QDI832" s="14"/>
      <c r="QDJ832" s="14"/>
      <c r="QDK832" s="14"/>
      <c r="QDL832" s="14"/>
      <c r="QDM832" s="14"/>
      <c r="QDN832" s="14"/>
      <c r="QDO832" s="14"/>
      <c r="QDP832" s="14"/>
      <c r="QDQ832" s="14"/>
      <c r="QDR832" s="14"/>
      <c r="QDS832" s="14"/>
      <c r="QDT832" s="14"/>
      <c r="QDU832" s="14"/>
      <c r="QDV832" s="14"/>
      <c r="QDW832" s="14"/>
      <c r="QDX832" s="14"/>
      <c r="QDY832" s="14"/>
      <c r="QDZ832" s="14"/>
      <c r="QEA832" s="14"/>
      <c r="QEB832" s="14"/>
      <c r="QEC832" s="14"/>
      <c r="QED832" s="14"/>
      <c r="QEE832" s="14"/>
      <c r="QEF832" s="14"/>
      <c r="QEG832" s="14"/>
      <c r="QEH832" s="14"/>
      <c r="QEI832" s="14"/>
      <c r="QEJ832" s="14"/>
      <c r="QEK832" s="14"/>
      <c r="QEL832" s="14"/>
      <c r="QEM832" s="14"/>
      <c r="QEN832" s="14"/>
      <c r="QEO832" s="14"/>
      <c r="QEP832" s="14"/>
      <c r="QEQ832" s="14"/>
      <c r="QER832" s="14"/>
      <c r="QES832" s="14"/>
      <c r="QET832" s="14"/>
      <c r="QEU832" s="14"/>
      <c r="QEV832" s="14"/>
      <c r="QEW832" s="14"/>
      <c r="QEX832" s="14"/>
      <c r="QEY832" s="14"/>
      <c r="QEZ832" s="14"/>
      <c r="QFA832" s="14"/>
      <c r="QFB832" s="14"/>
      <c r="QFC832" s="14"/>
      <c r="QFD832" s="14"/>
      <c r="QFE832" s="14"/>
      <c r="QFF832" s="14"/>
      <c r="QFG832" s="14"/>
      <c r="QFH832" s="14"/>
      <c r="QFI832" s="14"/>
      <c r="QFJ832" s="14"/>
      <c r="QFK832" s="14"/>
      <c r="QFL832" s="14"/>
      <c r="QFM832" s="14"/>
      <c r="QFN832" s="14"/>
      <c r="QFO832" s="14"/>
      <c r="QFP832" s="14"/>
      <c r="QFQ832" s="14"/>
      <c r="QFR832" s="14"/>
      <c r="QFS832" s="14"/>
      <c r="QFT832" s="14"/>
      <c r="QFU832" s="14"/>
      <c r="QFV832" s="14"/>
      <c r="QFW832" s="14"/>
      <c r="QFX832" s="14"/>
      <c r="QFY832" s="14"/>
      <c r="QFZ832" s="14"/>
      <c r="QGA832" s="14"/>
      <c r="QGB832" s="14"/>
      <c r="QGC832" s="14"/>
      <c r="QGD832" s="14"/>
      <c r="QGE832" s="14"/>
      <c r="QGF832" s="14"/>
      <c r="QGG832" s="14"/>
      <c r="QGH832" s="14"/>
      <c r="QGI832" s="14"/>
      <c r="QGJ832" s="14"/>
      <c r="QGK832" s="14"/>
      <c r="QGL832" s="14"/>
      <c r="QGM832" s="14"/>
      <c r="QGN832" s="14"/>
      <c r="QGO832" s="14"/>
      <c r="QGP832" s="14"/>
      <c r="QGQ832" s="14"/>
      <c r="QGR832" s="14"/>
      <c r="QGS832" s="14"/>
      <c r="QGT832" s="14"/>
      <c r="QGU832" s="14"/>
      <c r="QGV832" s="14"/>
      <c r="QGW832" s="14"/>
      <c r="QGX832" s="14"/>
      <c r="QGY832" s="14"/>
      <c r="QGZ832" s="14"/>
      <c r="QHA832" s="14"/>
      <c r="QHB832" s="14"/>
      <c r="QHC832" s="14"/>
      <c r="QHD832" s="14"/>
      <c r="QHE832" s="14"/>
      <c r="QHF832" s="14"/>
      <c r="QHG832" s="14"/>
      <c r="QHH832" s="14"/>
      <c r="QHI832" s="14"/>
      <c r="QHJ832" s="14"/>
      <c r="QHK832" s="14"/>
      <c r="QHL832" s="14"/>
      <c r="QHM832" s="14"/>
      <c r="QHN832" s="14"/>
      <c r="QHO832" s="14"/>
      <c r="QHP832" s="14"/>
      <c r="QHQ832" s="14"/>
      <c r="QHR832" s="14"/>
      <c r="QHS832" s="14"/>
      <c r="QHT832" s="14"/>
      <c r="QHU832" s="14"/>
      <c r="QHV832" s="14"/>
      <c r="QHW832" s="14"/>
      <c r="QHX832" s="14"/>
      <c r="QHY832" s="14"/>
      <c r="QHZ832" s="14"/>
      <c r="QIA832" s="14"/>
      <c r="QIB832" s="14"/>
      <c r="QIC832" s="14"/>
      <c r="QID832" s="14"/>
      <c r="QIE832" s="14"/>
      <c r="QIF832" s="14"/>
      <c r="QIG832" s="14"/>
      <c r="QIH832" s="14"/>
      <c r="QII832" s="14"/>
      <c r="QIJ832" s="14"/>
      <c r="QIK832" s="14"/>
      <c r="QIL832" s="14"/>
      <c r="QIM832" s="14"/>
      <c r="QIN832" s="14"/>
      <c r="QIO832" s="14"/>
      <c r="QIP832" s="14"/>
      <c r="QIQ832" s="14"/>
      <c r="QIR832" s="14"/>
      <c r="QIS832" s="14"/>
      <c r="QIT832" s="14"/>
      <c r="QIU832" s="14"/>
      <c r="QIV832" s="14"/>
      <c r="QIW832" s="14"/>
      <c r="QIX832" s="14"/>
      <c r="QIY832" s="14"/>
      <c r="QIZ832" s="14"/>
      <c r="QJA832" s="14"/>
      <c r="QJB832" s="14"/>
      <c r="QJC832" s="14"/>
      <c r="QJD832" s="14"/>
      <c r="QJE832" s="14"/>
      <c r="QJF832" s="14"/>
      <c r="QJG832" s="14"/>
      <c r="QJH832" s="14"/>
      <c r="QJI832" s="14"/>
      <c r="QJJ832" s="14"/>
      <c r="QJK832" s="14"/>
      <c r="QJL832" s="14"/>
      <c r="QJM832" s="14"/>
      <c r="QJN832" s="14"/>
      <c r="QJO832" s="14"/>
      <c r="QJP832" s="14"/>
      <c r="QJQ832" s="14"/>
      <c r="QJR832" s="14"/>
      <c r="QJS832" s="14"/>
      <c r="QJT832" s="14"/>
      <c r="QJU832" s="14"/>
      <c r="QJV832" s="14"/>
      <c r="QJW832" s="14"/>
      <c r="QJX832" s="14"/>
      <c r="QJY832" s="14"/>
      <c r="QJZ832" s="14"/>
      <c r="QKA832" s="14"/>
      <c r="QKB832" s="14"/>
      <c r="QKC832" s="14"/>
      <c r="QKD832" s="14"/>
      <c r="QKE832" s="14"/>
      <c r="QKF832" s="14"/>
      <c r="QKG832" s="14"/>
      <c r="QKH832" s="14"/>
      <c r="QKI832" s="14"/>
      <c r="QKJ832" s="14"/>
      <c r="QKK832" s="14"/>
      <c r="QKL832" s="14"/>
      <c r="QKM832" s="14"/>
      <c r="QKN832" s="14"/>
      <c r="QKO832" s="14"/>
      <c r="QKP832" s="14"/>
      <c r="QKQ832" s="14"/>
      <c r="QKR832" s="14"/>
      <c r="QKS832" s="14"/>
      <c r="QKT832" s="14"/>
      <c r="QKU832" s="14"/>
      <c r="QKV832" s="14"/>
      <c r="QKW832" s="14"/>
      <c r="QKX832" s="14"/>
      <c r="QKY832" s="14"/>
      <c r="QKZ832" s="14"/>
      <c r="QLA832" s="14"/>
      <c r="QLB832" s="14"/>
      <c r="QLC832" s="14"/>
      <c r="QLD832" s="14"/>
      <c r="QLE832" s="14"/>
      <c r="QLF832" s="14"/>
      <c r="QLG832" s="14"/>
      <c r="QLH832" s="14"/>
      <c r="QLI832" s="14"/>
      <c r="QLJ832" s="14"/>
      <c r="QLK832" s="14"/>
      <c r="QLL832" s="14"/>
      <c r="QLM832" s="14"/>
      <c r="QLN832" s="14"/>
      <c r="QLO832" s="14"/>
      <c r="QLP832" s="14"/>
      <c r="QLQ832" s="14"/>
      <c r="QLR832" s="14"/>
      <c r="QLS832" s="14"/>
      <c r="QLT832" s="14"/>
      <c r="QLU832" s="14"/>
      <c r="QLV832" s="14"/>
      <c r="QLW832" s="14"/>
      <c r="QLX832" s="14"/>
      <c r="QLY832" s="14"/>
      <c r="QLZ832" s="14"/>
      <c r="QMA832" s="14"/>
      <c r="QMB832" s="14"/>
      <c r="QMC832" s="14"/>
      <c r="QMD832" s="14"/>
      <c r="QME832" s="14"/>
      <c r="QMF832" s="14"/>
      <c r="QMG832" s="14"/>
      <c r="QMH832" s="14"/>
      <c r="QMI832" s="14"/>
      <c r="QMJ832" s="14"/>
      <c r="QMK832" s="14"/>
      <c r="QML832" s="14"/>
      <c r="QMM832" s="14"/>
      <c r="QMN832" s="14"/>
      <c r="QMO832" s="14"/>
      <c r="QMP832" s="14"/>
      <c r="QMQ832" s="14"/>
      <c r="QMR832" s="14"/>
      <c r="QMS832" s="14"/>
      <c r="QMT832" s="14"/>
      <c r="QMU832" s="14"/>
      <c r="QMV832" s="14"/>
      <c r="QMW832" s="14"/>
      <c r="QMX832" s="14"/>
      <c r="QMY832" s="14"/>
      <c r="QMZ832" s="14"/>
      <c r="QNA832" s="14"/>
      <c r="QNB832" s="14"/>
      <c r="QNC832" s="14"/>
      <c r="QND832" s="14"/>
      <c r="QNE832" s="14"/>
      <c r="QNF832" s="14"/>
      <c r="QNG832" s="14"/>
      <c r="QNH832" s="14"/>
      <c r="QNI832" s="14"/>
      <c r="QNJ832" s="14"/>
      <c r="QNK832" s="14"/>
      <c r="QNL832" s="14"/>
      <c r="QNM832" s="14"/>
      <c r="QNN832" s="14"/>
      <c r="QNO832" s="14"/>
      <c r="QNP832" s="14"/>
      <c r="QNQ832" s="14"/>
      <c r="QNR832" s="14"/>
      <c r="QNS832" s="14"/>
      <c r="QNT832" s="14"/>
      <c r="QNU832" s="14"/>
      <c r="QNV832" s="14"/>
      <c r="QNW832" s="14"/>
      <c r="QNX832" s="14"/>
      <c r="QNY832" s="14"/>
      <c r="QNZ832" s="14"/>
      <c r="QOA832" s="14"/>
      <c r="QOB832" s="14"/>
      <c r="QOC832" s="14"/>
      <c r="QOD832" s="14"/>
      <c r="QOE832" s="14"/>
      <c r="QOF832" s="14"/>
      <c r="QOG832" s="14"/>
      <c r="QOH832" s="14"/>
      <c r="QOI832" s="14"/>
      <c r="QOJ832" s="14"/>
      <c r="QOK832" s="14"/>
      <c r="QOL832" s="14"/>
      <c r="QOM832" s="14"/>
      <c r="QON832" s="14"/>
      <c r="QOO832" s="14"/>
      <c r="QOP832" s="14"/>
      <c r="QOQ832" s="14"/>
      <c r="QOR832" s="14"/>
      <c r="QOS832" s="14"/>
      <c r="QOT832" s="14"/>
      <c r="QOU832" s="14"/>
      <c r="QOV832" s="14"/>
      <c r="QOW832" s="14"/>
      <c r="QOX832" s="14"/>
      <c r="QOY832" s="14"/>
      <c r="QOZ832" s="14"/>
      <c r="QPA832" s="14"/>
      <c r="QPB832" s="14"/>
      <c r="QPC832" s="14"/>
      <c r="QPD832" s="14"/>
      <c r="QPE832" s="14"/>
      <c r="QPF832" s="14"/>
      <c r="QPG832" s="14"/>
      <c r="QPH832" s="14"/>
      <c r="QPI832" s="14"/>
      <c r="QPJ832" s="14"/>
      <c r="QPK832" s="14"/>
      <c r="QPL832" s="14"/>
      <c r="QPM832" s="14"/>
      <c r="QPN832" s="14"/>
      <c r="QPO832" s="14"/>
      <c r="QPP832" s="14"/>
      <c r="QPQ832" s="14"/>
      <c r="QPR832" s="14"/>
      <c r="QPS832" s="14"/>
      <c r="QPT832" s="14"/>
      <c r="QPU832" s="14"/>
      <c r="QPV832" s="14"/>
      <c r="QPW832" s="14"/>
      <c r="QPX832" s="14"/>
      <c r="QPY832" s="14"/>
      <c r="QPZ832" s="14"/>
      <c r="QQA832" s="14"/>
      <c r="QQB832" s="14"/>
      <c r="QQC832" s="14"/>
      <c r="QQD832" s="14"/>
      <c r="QQE832" s="14"/>
      <c r="QQF832" s="14"/>
      <c r="QQG832" s="14"/>
      <c r="QQH832" s="14"/>
      <c r="QQI832" s="14"/>
      <c r="QQJ832" s="14"/>
      <c r="QQK832" s="14"/>
      <c r="QQL832" s="14"/>
      <c r="QQM832" s="14"/>
      <c r="QQN832" s="14"/>
      <c r="QQO832" s="14"/>
      <c r="QQP832" s="14"/>
      <c r="QQQ832" s="14"/>
      <c r="QQR832" s="14"/>
      <c r="QQS832" s="14"/>
      <c r="QQT832" s="14"/>
      <c r="QQU832" s="14"/>
      <c r="QQV832" s="14"/>
      <c r="QQW832" s="14"/>
      <c r="QQX832" s="14"/>
      <c r="QQY832" s="14"/>
      <c r="QQZ832" s="14"/>
      <c r="QRA832" s="14"/>
      <c r="QRB832" s="14"/>
      <c r="QRC832" s="14"/>
      <c r="QRD832" s="14"/>
      <c r="QRE832" s="14"/>
      <c r="QRF832" s="14"/>
      <c r="QRG832" s="14"/>
      <c r="QRH832" s="14"/>
      <c r="QRI832" s="14"/>
      <c r="QRJ832" s="14"/>
      <c r="QRK832" s="14"/>
      <c r="QRL832" s="14"/>
      <c r="QRM832" s="14"/>
      <c r="QRN832" s="14"/>
      <c r="QRO832" s="14"/>
      <c r="QRP832" s="14"/>
      <c r="QRQ832" s="14"/>
      <c r="QRR832" s="14"/>
      <c r="QRS832" s="14"/>
      <c r="QRT832" s="14"/>
      <c r="QRU832" s="14"/>
      <c r="QRV832" s="14"/>
      <c r="QRW832" s="14"/>
      <c r="QRX832" s="14"/>
      <c r="QRY832" s="14"/>
      <c r="QRZ832" s="14"/>
      <c r="QSA832" s="14"/>
      <c r="QSB832" s="14"/>
      <c r="QSC832" s="14"/>
      <c r="QSD832" s="14"/>
      <c r="QSE832" s="14"/>
      <c r="QSF832" s="14"/>
      <c r="QSG832" s="14"/>
      <c r="QSH832" s="14"/>
      <c r="QSI832" s="14"/>
      <c r="QSJ832" s="14"/>
      <c r="QSK832" s="14"/>
      <c r="QSL832" s="14"/>
      <c r="QSM832" s="14"/>
      <c r="QSN832" s="14"/>
      <c r="QSO832" s="14"/>
      <c r="QSP832" s="14"/>
      <c r="QSQ832" s="14"/>
      <c r="QSR832" s="14"/>
      <c r="QSS832" s="14"/>
      <c r="QST832" s="14"/>
      <c r="QSU832" s="14"/>
      <c r="QSV832" s="14"/>
      <c r="QSW832" s="14"/>
      <c r="QSX832" s="14"/>
      <c r="QSY832" s="14"/>
      <c r="QSZ832" s="14"/>
      <c r="QTA832" s="14"/>
      <c r="QTB832" s="14"/>
      <c r="QTC832" s="14"/>
      <c r="QTD832" s="14"/>
      <c r="QTE832" s="14"/>
      <c r="QTF832" s="14"/>
      <c r="QTG832" s="14"/>
      <c r="QTH832" s="14"/>
      <c r="QTI832" s="14"/>
      <c r="QTJ832" s="14"/>
      <c r="QTK832" s="14"/>
      <c r="QTL832" s="14"/>
      <c r="QTM832" s="14"/>
      <c r="QTN832" s="14"/>
      <c r="QTO832" s="14"/>
      <c r="QTP832" s="14"/>
      <c r="QTQ832" s="14"/>
      <c r="QTR832" s="14"/>
      <c r="QTS832" s="14"/>
      <c r="QTT832" s="14"/>
      <c r="QTU832" s="14"/>
      <c r="QTV832" s="14"/>
      <c r="QTW832" s="14"/>
      <c r="QTX832" s="14"/>
      <c r="QTY832" s="14"/>
      <c r="QTZ832" s="14"/>
      <c r="QUA832" s="14"/>
      <c r="QUB832" s="14"/>
      <c r="QUC832" s="14"/>
      <c r="QUD832" s="14"/>
      <c r="QUE832" s="14"/>
      <c r="QUF832" s="14"/>
      <c r="QUG832" s="14"/>
      <c r="QUH832" s="14"/>
      <c r="QUI832" s="14"/>
      <c r="QUJ832" s="14"/>
      <c r="QUK832" s="14"/>
      <c r="QUL832" s="14"/>
      <c r="QUM832" s="14"/>
      <c r="QUN832" s="14"/>
      <c r="QUO832" s="14"/>
      <c r="QUP832" s="14"/>
      <c r="QUQ832" s="14"/>
      <c r="QUR832" s="14"/>
      <c r="QUS832" s="14"/>
      <c r="QUT832" s="14"/>
      <c r="QUU832" s="14"/>
      <c r="QUV832" s="14"/>
      <c r="QUW832" s="14"/>
      <c r="QUX832" s="14"/>
      <c r="QUY832" s="14"/>
      <c r="QUZ832" s="14"/>
      <c r="QVA832" s="14"/>
      <c r="QVB832" s="14"/>
      <c r="QVC832" s="14"/>
      <c r="QVD832" s="14"/>
      <c r="QVE832" s="14"/>
      <c r="QVF832" s="14"/>
      <c r="QVG832" s="14"/>
      <c r="QVH832" s="14"/>
      <c r="QVI832" s="14"/>
      <c r="QVJ832" s="14"/>
      <c r="QVK832" s="14"/>
      <c r="QVL832" s="14"/>
      <c r="QVM832" s="14"/>
      <c r="QVN832" s="14"/>
      <c r="QVO832" s="14"/>
      <c r="QVP832" s="14"/>
      <c r="QVQ832" s="14"/>
      <c r="QVR832" s="14"/>
      <c r="QVS832" s="14"/>
      <c r="QVT832" s="14"/>
      <c r="QVU832" s="14"/>
      <c r="QVV832" s="14"/>
      <c r="QVW832" s="14"/>
      <c r="QVX832" s="14"/>
      <c r="QVY832" s="14"/>
      <c r="QVZ832" s="14"/>
      <c r="QWA832" s="14"/>
      <c r="QWB832" s="14"/>
      <c r="QWC832" s="14"/>
      <c r="QWD832" s="14"/>
      <c r="QWE832" s="14"/>
      <c r="QWF832" s="14"/>
      <c r="QWG832" s="14"/>
      <c r="QWH832" s="14"/>
      <c r="QWI832" s="14"/>
      <c r="QWJ832" s="14"/>
      <c r="QWK832" s="14"/>
      <c r="QWL832" s="14"/>
      <c r="QWM832" s="14"/>
      <c r="QWN832" s="14"/>
      <c r="QWO832" s="14"/>
      <c r="QWP832" s="14"/>
      <c r="QWQ832" s="14"/>
      <c r="QWR832" s="14"/>
      <c r="QWS832" s="14"/>
      <c r="QWT832" s="14"/>
      <c r="QWU832" s="14"/>
      <c r="QWV832" s="14"/>
      <c r="QWW832" s="14"/>
      <c r="QWX832" s="14"/>
      <c r="QWY832" s="14"/>
      <c r="QWZ832" s="14"/>
      <c r="QXA832" s="14"/>
      <c r="QXB832" s="14"/>
      <c r="QXC832" s="14"/>
      <c r="QXD832" s="14"/>
      <c r="QXE832" s="14"/>
      <c r="QXF832" s="14"/>
      <c r="QXG832" s="14"/>
      <c r="QXH832" s="14"/>
      <c r="QXI832" s="14"/>
      <c r="QXJ832" s="14"/>
      <c r="QXK832" s="14"/>
      <c r="QXL832" s="14"/>
      <c r="QXM832" s="14"/>
      <c r="QXN832" s="14"/>
      <c r="QXO832" s="14"/>
      <c r="QXP832" s="14"/>
      <c r="QXQ832" s="14"/>
      <c r="QXR832" s="14"/>
      <c r="QXS832" s="14"/>
      <c r="QXT832" s="14"/>
      <c r="QXU832" s="14"/>
      <c r="QXV832" s="14"/>
      <c r="QXW832" s="14"/>
      <c r="QXX832" s="14"/>
      <c r="QXY832" s="14"/>
      <c r="QXZ832" s="14"/>
      <c r="QYA832" s="14"/>
      <c r="QYB832" s="14"/>
      <c r="QYC832" s="14"/>
      <c r="QYD832" s="14"/>
      <c r="QYE832" s="14"/>
      <c r="QYF832" s="14"/>
      <c r="QYG832" s="14"/>
      <c r="QYH832" s="14"/>
      <c r="QYI832" s="14"/>
      <c r="QYJ832" s="14"/>
      <c r="QYK832" s="14"/>
      <c r="QYL832" s="14"/>
      <c r="QYM832" s="14"/>
      <c r="QYN832" s="14"/>
      <c r="QYO832" s="14"/>
      <c r="QYP832" s="14"/>
      <c r="QYQ832" s="14"/>
      <c r="QYR832" s="14"/>
      <c r="QYS832" s="14"/>
      <c r="QYT832" s="14"/>
      <c r="QYU832" s="14"/>
      <c r="QYV832" s="14"/>
      <c r="QYW832" s="14"/>
      <c r="QYX832" s="14"/>
      <c r="QYY832" s="14"/>
      <c r="QYZ832" s="14"/>
      <c r="QZA832" s="14"/>
      <c r="QZB832" s="14"/>
      <c r="QZC832" s="14"/>
      <c r="QZD832" s="14"/>
      <c r="QZE832" s="14"/>
      <c r="QZF832" s="14"/>
      <c r="QZG832" s="14"/>
      <c r="QZH832" s="14"/>
      <c r="QZI832" s="14"/>
      <c r="QZJ832" s="14"/>
      <c r="QZK832" s="14"/>
      <c r="QZL832" s="14"/>
      <c r="QZM832" s="14"/>
      <c r="QZN832" s="14"/>
      <c r="QZO832" s="14"/>
      <c r="QZP832" s="14"/>
      <c r="QZQ832" s="14"/>
      <c r="QZR832" s="14"/>
      <c r="QZS832" s="14"/>
      <c r="QZT832" s="14"/>
      <c r="QZU832" s="14"/>
      <c r="QZV832" s="14"/>
      <c r="QZW832" s="14"/>
      <c r="QZX832" s="14"/>
      <c r="QZY832" s="14"/>
      <c r="QZZ832" s="14"/>
      <c r="RAA832" s="14"/>
      <c r="RAB832" s="14"/>
      <c r="RAC832" s="14"/>
      <c r="RAD832" s="14"/>
      <c r="RAE832" s="14"/>
      <c r="RAF832" s="14"/>
      <c r="RAG832" s="14"/>
      <c r="RAH832" s="14"/>
      <c r="RAI832" s="14"/>
      <c r="RAJ832" s="14"/>
      <c r="RAK832" s="14"/>
      <c r="RAL832" s="14"/>
      <c r="RAM832" s="14"/>
      <c r="RAN832" s="14"/>
      <c r="RAO832" s="14"/>
      <c r="RAP832" s="14"/>
      <c r="RAQ832" s="14"/>
      <c r="RAR832" s="14"/>
      <c r="RAS832" s="14"/>
      <c r="RAT832" s="14"/>
      <c r="RAU832" s="14"/>
      <c r="RAV832" s="14"/>
      <c r="RAW832" s="14"/>
      <c r="RAX832" s="14"/>
      <c r="RAY832" s="14"/>
      <c r="RAZ832" s="14"/>
      <c r="RBA832" s="14"/>
      <c r="RBB832" s="14"/>
      <c r="RBC832" s="14"/>
      <c r="RBD832" s="14"/>
      <c r="RBE832" s="14"/>
      <c r="RBF832" s="14"/>
      <c r="RBG832" s="14"/>
      <c r="RBH832" s="14"/>
      <c r="RBI832" s="14"/>
      <c r="RBJ832" s="14"/>
      <c r="RBK832" s="14"/>
      <c r="RBL832" s="14"/>
      <c r="RBM832" s="14"/>
      <c r="RBN832" s="14"/>
      <c r="RBO832" s="14"/>
      <c r="RBP832" s="14"/>
      <c r="RBQ832" s="14"/>
      <c r="RBR832" s="14"/>
      <c r="RBS832" s="14"/>
      <c r="RBT832" s="14"/>
      <c r="RBU832" s="14"/>
      <c r="RBV832" s="14"/>
      <c r="RBW832" s="14"/>
      <c r="RBX832" s="14"/>
      <c r="RBY832" s="14"/>
      <c r="RBZ832" s="14"/>
      <c r="RCA832" s="14"/>
      <c r="RCB832" s="14"/>
      <c r="RCC832" s="14"/>
      <c r="RCD832" s="14"/>
      <c r="RCE832" s="14"/>
      <c r="RCF832" s="14"/>
      <c r="RCG832" s="14"/>
      <c r="RCH832" s="14"/>
      <c r="RCI832" s="14"/>
      <c r="RCJ832" s="14"/>
      <c r="RCK832" s="14"/>
      <c r="RCL832" s="14"/>
      <c r="RCM832" s="14"/>
      <c r="RCN832" s="14"/>
      <c r="RCO832" s="14"/>
      <c r="RCP832" s="14"/>
      <c r="RCQ832" s="14"/>
      <c r="RCR832" s="14"/>
      <c r="RCS832" s="14"/>
      <c r="RCT832" s="14"/>
      <c r="RCU832" s="14"/>
      <c r="RCV832" s="14"/>
      <c r="RCW832" s="14"/>
      <c r="RCX832" s="14"/>
      <c r="RCY832" s="14"/>
      <c r="RCZ832" s="14"/>
      <c r="RDA832" s="14"/>
      <c r="RDB832" s="14"/>
      <c r="RDC832" s="14"/>
      <c r="RDD832" s="14"/>
      <c r="RDE832" s="14"/>
      <c r="RDF832" s="14"/>
      <c r="RDG832" s="14"/>
      <c r="RDH832" s="14"/>
      <c r="RDI832" s="14"/>
      <c r="RDJ832" s="14"/>
      <c r="RDK832" s="14"/>
      <c r="RDL832" s="14"/>
      <c r="RDM832" s="14"/>
      <c r="RDN832" s="14"/>
      <c r="RDO832" s="14"/>
      <c r="RDP832" s="14"/>
      <c r="RDQ832" s="14"/>
      <c r="RDR832" s="14"/>
      <c r="RDS832" s="14"/>
      <c r="RDT832" s="14"/>
      <c r="RDU832" s="14"/>
      <c r="RDV832" s="14"/>
      <c r="RDW832" s="14"/>
      <c r="RDX832" s="14"/>
      <c r="RDY832" s="14"/>
      <c r="RDZ832" s="14"/>
      <c r="REA832" s="14"/>
      <c r="REB832" s="14"/>
      <c r="REC832" s="14"/>
      <c r="RED832" s="14"/>
      <c r="REE832" s="14"/>
      <c r="REF832" s="14"/>
      <c r="REG832" s="14"/>
      <c r="REH832" s="14"/>
      <c r="REI832" s="14"/>
      <c r="REJ832" s="14"/>
      <c r="REK832" s="14"/>
      <c r="REL832" s="14"/>
      <c r="REM832" s="14"/>
      <c r="REN832" s="14"/>
      <c r="REO832" s="14"/>
      <c r="REP832" s="14"/>
      <c r="REQ832" s="14"/>
      <c r="RER832" s="14"/>
      <c r="RES832" s="14"/>
      <c r="RET832" s="14"/>
      <c r="REU832" s="14"/>
      <c r="REV832" s="14"/>
      <c r="REW832" s="14"/>
      <c r="REX832" s="14"/>
      <c r="REY832" s="14"/>
      <c r="REZ832" s="14"/>
      <c r="RFA832" s="14"/>
      <c r="RFB832" s="14"/>
      <c r="RFC832" s="14"/>
      <c r="RFD832" s="14"/>
      <c r="RFE832" s="14"/>
      <c r="RFF832" s="14"/>
      <c r="RFG832" s="14"/>
      <c r="RFH832" s="14"/>
      <c r="RFI832" s="14"/>
      <c r="RFJ832" s="14"/>
      <c r="RFK832" s="14"/>
      <c r="RFL832" s="14"/>
      <c r="RFM832" s="14"/>
      <c r="RFN832" s="14"/>
      <c r="RFO832" s="14"/>
      <c r="RFP832" s="14"/>
      <c r="RFQ832" s="14"/>
      <c r="RFR832" s="14"/>
      <c r="RFS832" s="14"/>
      <c r="RFT832" s="14"/>
      <c r="RFU832" s="14"/>
      <c r="RFV832" s="14"/>
      <c r="RFW832" s="14"/>
      <c r="RFX832" s="14"/>
      <c r="RFY832" s="14"/>
      <c r="RFZ832" s="14"/>
      <c r="RGA832" s="14"/>
      <c r="RGB832" s="14"/>
      <c r="RGC832" s="14"/>
      <c r="RGD832" s="14"/>
      <c r="RGE832" s="14"/>
      <c r="RGF832" s="14"/>
      <c r="RGG832" s="14"/>
      <c r="RGH832" s="14"/>
      <c r="RGI832" s="14"/>
      <c r="RGJ832" s="14"/>
      <c r="RGK832" s="14"/>
      <c r="RGL832" s="14"/>
      <c r="RGM832" s="14"/>
      <c r="RGN832" s="14"/>
      <c r="RGO832" s="14"/>
      <c r="RGP832" s="14"/>
      <c r="RGQ832" s="14"/>
      <c r="RGR832" s="14"/>
      <c r="RGS832" s="14"/>
      <c r="RGT832" s="14"/>
      <c r="RGU832" s="14"/>
      <c r="RGV832" s="14"/>
      <c r="RGW832" s="14"/>
      <c r="RGX832" s="14"/>
      <c r="RGY832" s="14"/>
      <c r="RGZ832" s="14"/>
      <c r="RHA832" s="14"/>
      <c r="RHB832" s="14"/>
      <c r="RHC832" s="14"/>
      <c r="RHD832" s="14"/>
      <c r="RHE832" s="14"/>
      <c r="RHF832" s="14"/>
      <c r="RHG832" s="14"/>
      <c r="RHH832" s="14"/>
      <c r="RHI832" s="14"/>
      <c r="RHJ832" s="14"/>
      <c r="RHK832" s="14"/>
      <c r="RHL832" s="14"/>
      <c r="RHM832" s="14"/>
      <c r="RHN832" s="14"/>
      <c r="RHO832" s="14"/>
      <c r="RHP832" s="14"/>
      <c r="RHQ832" s="14"/>
      <c r="RHR832" s="14"/>
      <c r="RHS832" s="14"/>
      <c r="RHT832" s="14"/>
      <c r="RHU832" s="14"/>
      <c r="RHV832" s="14"/>
      <c r="RHW832" s="14"/>
      <c r="RHX832" s="14"/>
      <c r="RHY832" s="14"/>
      <c r="RHZ832" s="14"/>
      <c r="RIA832" s="14"/>
      <c r="RIB832" s="14"/>
      <c r="RIC832" s="14"/>
      <c r="RID832" s="14"/>
      <c r="RIE832" s="14"/>
      <c r="RIF832" s="14"/>
      <c r="RIG832" s="14"/>
      <c r="RIH832" s="14"/>
      <c r="RII832" s="14"/>
      <c r="RIJ832" s="14"/>
      <c r="RIK832" s="14"/>
      <c r="RIL832" s="14"/>
      <c r="RIM832" s="14"/>
      <c r="RIN832" s="14"/>
      <c r="RIO832" s="14"/>
      <c r="RIP832" s="14"/>
      <c r="RIQ832" s="14"/>
      <c r="RIR832" s="14"/>
      <c r="RIS832" s="14"/>
      <c r="RIT832" s="14"/>
      <c r="RIU832" s="14"/>
      <c r="RIV832" s="14"/>
      <c r="RIW832" s="14"/>
      <c r="RIX832" s="14"/>
      <c r="RIY832" s="14"/>
      <c r="RIZ832" s="14"/>
      <c r="RJA832" s="14"/>
      <c r="RJB832" s="14"/>
      <c r="RJC832" s="14"/>
      <c r="RJD832" s="14"/>
      <c r="RJE832" s="14"/>
      <c r="RJF832" s="14"/>
      <c r="RJG832" s="14"/>
      <c r="RJH832" s="14"/>
      <c r="RJI832" s="14"/>
      <c r="RJJ832" s="14"/>
      <c r="RJK832" s="14"/>
      <c r="RJL832" s="14"/>
      <c r="RJM832" s="14"/>
      <c r="RJN832" s="14"/>
      <c r="RJO832" s="14"/>
      <c r="RJP832" s="14"/>
      <c r="RJQ832" s="14"/>
      <c r="RJR832" s="14"/>
      <c r="RJS832" s="14"/>
      <c r="RJT832" s="14"/>
      <c r="RJU832" s="14"/>
      <c r="RJV832" s="14"/>
      <c r="RJW832" s="14"/>
      <c r="RJX832" s="14"/>
      <c r="RJY832" s="14"/>
      <c r="RJZ832" s="14"/>
      <c r="RKA832" s="14"/>
      <c r="RKB832" s="14"/>
      <c r="RKC832" s="14"/>
      <c r="RKD832" s="14"/>
      <c r="RKE832" s="14"/>
      <c r="RKF832" s="14"/>
      <c r="RKG832" s="14"/>
      <c r="RKH832" s="14"/>
      <c r="RKI832" s="14"/>
      <c r="RKJ832" s="14"/>
      <c r="RKK832" s="14"/>
      <c r="RKL832" s="14"/>
      <c r="RKM832" s="14"/>
      <c r="RKN832" s="14"/>
      <c r="RKO832" s="14"/>
      <c r="RKP832" s="14"/>
      <c r="RKQ832" s="14"/>
      <c r="RKR832" s="14"/>
      <c r="RKS832" s="14"/>
      <c r="RKT832" s="14"/>
      <c r="RKU832" s="14"/>
      <c r="RKV832" s="14"/>
      <c r="RKW832" s="14"/>
      <c r="RKX832" s="14"/>
      <c r="RKY832" s="14"/>
      <c r="RKZ832" s="14"/>
      <c r="RLA832" s="14"/>
      <c r="RLB832" s="14"/>
      <c r="RLC832" s="14"/>
      <c r="RLD832" s="14"/>
      <c r="RLE832" s="14"/>
      <c r="RLF832" s="14"/>
      <c r="RLG832" s="14"/>
      <c r="RLH832" s="14"/>
      <c r="RLI832" s="14"/>
      <c r="RLJ832" s="14"/>
      <c r="RLK832" s="14"/>
      <c r="RLL832" s="14"/>
      <c r="RLM832" s="14"/>
      <c r="RLN832" s="14"/>
      <c r="RLO832" s="14"/>
      <c r="RLP832" s="14"/>
      <c r="RLQ832" s="14"/>
      <c r="RLR832" s="14"/>
      <c r="RLS832" s="14"/>
      <c r="RLT832" s="14"/>
      <c r="RLU832" s="14"/>
      <c r="RLV832" s="14"/>
      <c r="RLW832" s="14"/>
      <c r="RLX832" s="14"/>
      <c r="RLY832" s="14"/>
      <c r="RLZ832" s="14"/>
      <c r="RMA832" s="14"/>
      <c r="RMB832" s="14"/>
      <c r="RMC832" s="14"/>
      <c r="RMD832" s="14"/>
      <c r="RME832" s="14"/>
      <c r="RMF832" s="14"/>
      <c r="RMG832" s="14"/>
      <c r="RMH832" s="14"/>
      <c r="RMI832" s="14"/>
      <c r="RMJ832" s="14"/>
      <c r="RMK832" s="14"/>
      <c r="RML832" s="14"/>
      <c r="RMM832" s="14"/>
      <c r="RMN832" s="14"/>
      <c r="RMO832" s="14"/>
      <c r="RMP832" s="14"/>
      <c r="RMQ832" s="14"/>
      <c r="RMR832" s="14"/>
      <c r="RMS832" s="14"/>
      <c r="RMT832" s="14"/>
      <c r="RMU832" s="14"/>
      <c r="RMV832" s="14"/>
      <c r="RMW832" s="14"/>
      <c r="RMX832" s="14"/>
      <c r="RMY832" s="14"/>
      <c r="RMZ832" s="14"/>
      <c r="RNA832" s="14"/>
      <c r="RNB832" s="14"/>
      <c r="RNC832" s="14"/>
      <c r="RND832" s="14"/>
      <c r="RNE832" s="14"/>
      <c r="RNF832" s="14"/>
      <c r="RNG832" s="14"/>
      <c r="RNH832" s="14"/>
      <c r="RNI832" s="14"/>
      <c r="RNJ832" s="14"/>
      <c r="RNK832" s="14"/>
      <c r="RNL832" s="14"/>
      <c r="RNM832" s="14"/>
      <c r="RNN832" s="14"/>
      <c r="RNO832" s="14"/>
      <c r="RNP832" s="14"/>
      <c r="RNQ832" s="14"/>
      <c r="RNR832" s="14"/>
      <c r="RNS832" s="14"/>
      <c r="RNT832" s="14"/>
      <c r="RNU832" s="14"/>
      <c r="RNV832" s="14"/>
      <c r="RNW832" s="14"/>
      <c r="RNX832" s="14"/>
      <c r="RNY832" s="14"/>
      <c r="RNZ832" s="14"/>
      <c r="ROA832" s="14"/>
      <c r="ROB832" s="14"/>
      <c r="ROC832" s="14"/>
      <c r="ROD832" s="14"/>
      <c r="ROE832" s="14"/>
      <c r="ROF832" s="14"/>
      <c r="ROG832" s="14"/>
      <c r="ROH832" s="14"/>
      <c r="ROI832" s="14"/>
      <c r="ROJ832" s="14"/>
      <c r="ROK832" s="14"/>
      <c r="ROL832" s="14"/>
      <c r="ROM832" s="14"/>
      <c r="RON832" s="14"/>
      <c r="ROO832" s="14"/>
      <c r="ROP832" s="14"/>
      <c r="ROQ832" s="14"/>
      <c r="ROR832" s="14"/>
      <c r="ROS832" s="14"/>
      <c r="ROT832" s="14"/>
      <c r="ROU832" s="14"/>
      <c r="ROV832" s="14"/>
      <c r="ROW832" s="14"/>
      <c r="ROX832" s="14"/>
      <c r="ROY832" s="14"/>
      <c r="ROZ832" s="14"/>
      <c r="RPA832" s="14"/>
      <c r="RPB832" s="14"/>
      <c r="RPC832" s="14"/>
      <c r="RPD832" s="14"/>
      <c r="RPE832" s="14"/>
      <c r="RPF832" s="14"/>
      <c r="RPG832" s="14"/>
      <c r="RPH832" s="14"/>
      <c r="RPI832" s="14"/>
      <c r="RPJ832" s="14"/>
      <c r="RPK832" s="14"/>
      <c r="RPL832" s="14"/>
      <c r="RPM832" s="14"/>
      <c r="RPN832" s="14"/>
      <c r="RPO832" s="14"/>
      <c r="RPP832" s="14"/>
      <c r="RPQ832" s="14"/>
      <c r="RPR832" s="14"/>
      <c r="RPS832" s="14"/>
      <c r="RPT832" s="14"/>
      <c r="RPU832" s="14"/>
      <c r="RPV832" s="14"/>
      <c r="RPW832" s="14"/>
      <c r="RPX832" s="14"/>
      <c r="RPY832" s="14"/>
      <c r="RPZ832" s="14"/>
      <c r="RQA832" s="14"/>
      <c r="RQB832" s="14"/>
      <c r="RQC832" s="14"/>
      <c r="RQD832" s="14"/>
      <c r="RQE832" s="14"/>
      <c r="RQF832" s="14"/>
      <c r="RQG832" s="14"/>
      <c r="RQH832" s="14"/>
      <c r="RQI832" s="14"/>
      <c r="RQJ832" s="14"/>
      <c r="RQK832" s="14"/>
      <c r="RQL832" s="14"/>
      <c r="RQM832" s="14"/>
      <c r="RQN832" s="14"/>
      <c r="RQO832" s="14"/>
      <c r="RQP832" s="14"/>
      <c r="RQQ832" s="14"/>
      <c r="RQR832" s="14"/>
      <c r="RQS832" s="14"/>
      <c r="RQT832" s="14"/>
      <c r="RQU832" s="14"/>
      <c r="RQV832" s="14"/>
      <c r="RQW832" s="14"/>
      <c r="RQX832" s="14"/>
      <c r="RQY832" s="14"/>
      <c r="RQZ832" s="14"/>
      <c r="RRA832" s="14"/>
      <c r="RRB832" s="14"/>
      <c r="RRC832" s="14"/>
      <c r="RRD832" s="14"/>
      <c r="RRE832" s="14"/>
      <c r="RRF832" s="14"/>
      <c r="RRG832" s="14"/>
      <c r="RRH832" s="14"/>
      <c r="RRI832" s="14"/>
      <c r="RRJ832" s="14"/>
      <c r="RRK832" s="14"/>
      <c r="RRL832" s="14"/>
      <c r="RRM832" s="14"/>
      <c r="RRN832" s="14"/>
      <c r="RRO832" s="14"/>
      <c r="RRP832" s="14"/>
      <c r="RRQ832" s="14"/>
      <c r="RRR832" s="14"/>
      <c r="RRS832" s="14"/>
      <c r="RRT832" s="14"/>
      <c r="RRU832" s="14"/>
      <c r="RRV832" s="14"/>
      <c r="RRW832" s="14"/>
      <c r="RRX832" s="14"/>
      <c r="RRY832" s="14"/>
      <c r="RRZ832" s="14"/>
      <c r="RSA832" s="14"/>
      <c r="RSB832" s="14"/>
      <c r="RSC832" s="14"/>
      <c r="RSD832" s="14"/>
      <c r="RSE832" s="14"/>
      <c r="RSF832" s="14"/>
      <c r="RSG832" s="14"/>
      <c r="RSH832" s="14"/>
      <c r="RSI832" s="14"/>
      <c r="RSJ832" s="14"/>
      <c r="RSK832" s="14"/>
      <c r="RSL832" s="14"/>
      <c r="RSM832" s="14"/>
      <c r="RSN832" s="14"/>
      <c r="RSO832" s="14"/>
      <c r="RSP832" s="14"/>
      <c r="RSQ832" s="14"/>
      <c r="RSR832" s="14"/>
      <c r="RSS832" s="14"/>
      <c r="RST832" s="14"/>
      <c r="RSU832" s="14"/>
      <c r="RSV832" s="14"/>
      <c r="RSW832" s="14"/>
      <c r="RSX832" s="14"/>
      <c r="RSY832" s="14"/>
      <c r="RSZ832" s="14"/>
      <c r="RTA832" s="14"/>
      <c r="RTB832" s="14"/>
      <c r="RTC832" s="14"/>
      <c r="RTD832" s="14"/>
      <c r="RTE832" s="14"/>
      <c r="RTF832" s="14"/>
      <c r="RTG832" s="14"/>
      <c r="RTH832" s="14"/>
      <c r="RTI832" s="14"/>
      <c r="RTJ832" s="14"/>
      <c r="RTK832" s="14"/>
      <c r="RTL832" s="14"/>
      <c r="RTM832" s="14"/>
      <c r="RTN832" s="14"/>
      <c r="RTO832" s="14"/>
      <c r="RTP832" s="14"/>
      <c r="RTQ832" s="14"/>
      <c r="RTR832" s="14"/>
      <c r="RTS832" s="14"/>
      <c r="RTT832" s="14"/>
      <c r="RTU832" s="14"/>
      <c r="RTV832" s="14"/>
      <c r="RTW832" s="14"/>
      <c r="RTX832" s="14"/>
      <c r="RTY832" s="14"/>
      <c r="RTZ832" s="14"/>
      <c r="RUA832" s="14"/>
      <c r="RUB832" s="14"/>
      <c r="RUC832" s="14"/>
      <c r="RUD832" s="14"/>
      <c r="RUE832" s="14"/>
      <c r="RUF832" s="14"/>
      <c r="RUG832" s="14"/>
      <c r="RUH832" s="14"/>
      <c r="RUI832" s="14"/>
      <c r="RUJ832" s="14"/>
      <c r="RUK832" s="14"/>
      <c r="RUL832" s="14"/>
      <c r="RUM832" s="14"/>
      <c r="RUN832" s="14"/>
      <c r="RUO832" s="14"/>
      <c r="RUP832" s="14"/>
      <c r="RUQ832" s="14"/>
      <c r="RUR832" s="14"/>
      <c r="RUS832" s="14"/>
      <c r="RUT832" s="14"/>
      <c r="RUU832" s="14"/>
      <c r="RUV832" s="14"/>
      <c r="RUW832" s="14"/>
      <c r="RUX832" s="14"/>
      <c r="RUY832" s="14"/>
      <c r="RUZ832" s="14"/>
      <c r="RVA832" s="14"/>
      <c r="RVB832" s="14"/>
      <c r="RVC832" s="14"/>
      <c r="RVD832" s="14"/>
      <c r="RVE832" s="14"/>
      <c r="RVF832" s="14"/>
      <c r="RVG832" s="14"/>
      <c r="RVH832" s="14"/>
      <c r="RVI832" s="14"/>
      <c r="RVJ832" s="14"/>
      <c r="RVK832" s="14"/>
      <c r="RVL832" s="14"/>
      <c r="RVM832" s="14"/>
      <c r="RVN832" s="14"/>
      <c r="RVO832" s="14"/>
      <c r="RVP832" s="14"/>
      <c r="RVQ832" s="14"/>
      <c r="RVR832" s="14"/>
      <c r="RVS832" s="14"/>
      <c r="RVT832" s="14"/>
      <c r="RVU832" s="14"/>
      <c r="RVV832" s="14"/>
      <c r="RVW832" s="14"/>
      <c r="RVX832" s="14"/>
      <c r="RVY832" s="14"/>
      <c r="RVZ832" s="14"/>
      <c r="RWA832" s="14"/>
      <c r="RWB832" s="14"/>
      <c r="RWC832" s="14"/>
      <c r="RWD832" s="14"/>
      <c r="RWE832" s="14"/>
      <c r="RWF832" s="14"/>
      <c r="RWG832" s="14"/>
      <c r="RWH832" s="14"/>
      <c r="RWI832" s="14"/>
      <c r="RWJ832" s="14"/>
      <c r="RWK832" s="14"/>
      <c r="RWL832" s="14"/>
      <c r="RWM832" s="14"/>
      <c r="RWN832" s="14"/>
      <c r="RWO832" s="14"/>
      <c r="RWP832" s="14"/>
      <c r="RWQ832" s="14"/>
      <c r="RWR832" s="14"/>
      <c r="RWS832" s="14"/>
      <c r="RWT832" s="14"/>
      <c r="RWU832" s="14"/>
      <c r="RWV832" s="14"/>
      <c r="RWW832" s="14"/>
      <c r="RWX832" s="14"/>
      <c r="RWY832" s="14"/>
      <c r="RWZ832" s="14"/>
      <c r="RXA832" s="14"/>
      <c r="RXB832" s="14"/>
      <c r="RXC832" s="14"/>
      <c r="RXD832" s="14"/>
      <c r="RXE832" s="14"/>
      <c r="RXF832" s="14"/>
      <c r="RXG832" s="14"/>
      <c r="RXH832" s="14"/>
      <c r="RXI832" s="14"/>
      <c r="RXJ832" s="14"/>
      <c r="RXK832" s="14"/>
      <c r="RXL832" s="14"/>
      <c r="RXM832" s="14"/>
      <c r="RXN832" s="14"/>
      <c r="RXO832" s="14"/>
      <c r="RXP832" s="14"/>
      <c r="RXQ832" s="14"/>
      <c r="RXR832" s="14"/>
      <c r="RXS832" s="14"/>
      <c r="RXT832" s="14"/>
      <c r="RXU832" s="14"/>
      <c r="RXV832" s="14"/>
      <c r="RXW832" s="14"/>
      <c r="RXX832" s="14"/>
      <c r="RXY832" s="14"/>
      <c r="RXZ832" s="14"/>
      <c r="RYA832" s="14"/>
      <c r="RYB832" s="14"/>
      <c r="RYC832" s="14"/>
      <c r="RYD832" s="14"/>
      <c r="RYE832" s="14"/>
      <c r="RYF832" s="14"/>
      <c r="RYG832" s="14"/>
      <c r="RYH832" s="14"/>
      <c r="RYI832" s="14"/>
      <c r="RYJ832" s="14"/>
      <c r="RYK832" s="14"/>
      <c r="RYL832" s="14"/>
      <c r="RYM832" s="14"/>
      <c r="RYN832" s="14"/>
      <c r="RYO832" s="14"/>
      <c r="RYP832" s="14"/>
      <c r="RYQ832" s="14"/>
      <c r="RYR832" s="14"/>
      <c r="RYS832" s="14"/>
      <c r="RYT832" s="14"/>
      <c r="RYU832" s="14"/>
      <c r="RYV832" s="14"/>
      <c r="RYW832" s="14"/>
      <c r="RYX832" s="14"/>
      <c r="RYY832" s="14"/>
      <c r="RYZ832" s="14"/>
      <c r="RZA832" s="14"/>
      <c r="RZB832" s="14"/>
      <c r="RZC832" s="14"/>
      <c r="RZD832" s="14"/>
      <c r="RZE832" s="14"/>
      <c r="RZF832" s="14"/>
      <c r="RZG832" s="14"/>
      <c r="RZH832" s="14"/>
      <c r="RZI832" s="14"/>
      <c r="RZJ832" s="14"/>
      <c r="RZK832" s="14"/>
      <c r="RZL832" s="14"/>
      <c r="RZM832" s="14"/>
      <c r="RZN832" s="14"/>
      <c r="RZO832" s="14"/>
      <c r="RZP832" s="14"/>
      <c r="RZQ832" s="14"/>
      <c r="RZR832" s="14"/>
      <c r="RZS832" s="14"/>
      <c r="RZT832" s="14"/>
      <c r="RZU832" s="14"/>
      <c r="RZV832" s="14"/>
      <c r="RZW832" s="14"/>
      <c r="RZX832" s="14"/>
      <c r="RZY832" s="14"/>
      <c r="RZZ832" s="14"/>
      <c r="SAA832" s="14"/>
      <c r="SAB832" s="14"/>
      <c r="SAC832" s="14"/>
      <c r="SAD832" s="14"/>
      <c r="SAE832" s="14"/>
      <c r="SAF832" s="14"/>
      <c r="SAG832" s="14"/>
      <c r="SAH832" s="14"/>
      <c r="SAI832" s="14"/>
      <c r="SAJ832" s="14"/>
      <c r="SAK832" s="14"/>
      <c r="SAL832" s="14"/>
      <c r="SAM832" s="14"/>
      <c r="SAN832" s="14"/>
      <c r="SAO832" s="14"/>
      <c r="SAP832" s="14"/>
      <c r="SAQ832" s="14"/>
      <c r="SAR832" s="14"/>
      <c r="SAS832" s="14"/>
      <c r="SAT832" s="14"/>
      <c r="SAU832" s="14"/>
      <c r="SAV832" s="14"/>
      <c r="SAW832" s="14"/>
      <c r="SAX832" s="14"/>
      <c r="SAY832" s="14"/>
      <c r="SAZ832" s="14"/>
      <c r="SBA832" s="14"/>
      <c r="SBB832" s="14"/>
      <c r="SBC832" s="14"/>
      <c r="SBD832" s="14"/>
      <c r="SBE832" s="14"/>
      <c r="SBF832" s="14"/>
      <c r="SBG832" s="14"/>
      <c r="SBH832" s="14"/>
      <c r="SBI832" s="14"/>
      <c r="SBJ832" s="14"/>
      <c r="SBK832" s="14"/>
      <c r="SBL832" s="14"/>
      <c r="SBM832" s="14"/>
      <c r="SBN832" s="14"/>
      <c r="SBO832" s="14"/>
      <c r="SBP832" s="14"/>
      <c r="SBQ832" s="14"/>
      <c r="SBR832" s="14"/>
      <c r="SBS832" s="14"/>
      <c r="SBT832" s="14"/>
      <c r="SBU832" s="14"/>
      <c r="SBV832" s="14"/>
      <c r="SBW832" s="14"/>
      <c r="SBX832" s="14"/>
      <c r="SBY832" s="14"/>
      <c r="SBZ832" s="14"/>
      <c r="SCA832" s="14"/>
      <c r="SCB832" s="14"/>
      <c r="SCC832" s="14"/>
      <c r="SCD832" s="14"/>
      <c r="SCE832" s="14"/>
      <c r="SCF832" s="14"/>
      <c r="SCG832" s="14"/>
      <c r="SCH832" s="14"/>
      <c r="SCI832" s="14"/>
      <c r="SCJ832" s="14"/>
      <c r="SCK832" s="14"/>
      <c r="SCL832" s="14"/>
      <c r="SCM832" s="14"/>
      <c r="SCN832" s="14"/>
      <c r="SCO832" s="14"/>
      <c r="SCP832" s="14"/>
      <c r="SCQ832" s="14"/>
      <c r="SCR832" s="14"/>
      <c r="SCS832" s="14"/>
      <c r="SCT832" s="14"/>
      <c r="SCU832" s="14"/>
      <c r="SCV832" s="14"/>
      <c r="SCW832" s="14"/>
      <c r="SCX832" s="14"/>
      <c r="SCY832" s="14"/>
      <c r="SCZ832" s="14"/>
      <c r="SDA832" s="14"/>
      <c r="SDB832" s="14"/>
      <c r="SDC832" s="14"/>
      <c r="SDD832" s="14"/>
      <c r="SDE832" s="14"/>
      <c r="SDF832" s="14"/>
      <c r="SDG832" s="14"/>
      <c r="SDH832" s="14"/>
      <c r="SDI832" s="14"/>
      <c r="SDJ832" s="14"/>
      <c r="SDK832" s="14"/>
      <c r="SDL832" s="14"/>
      <c r="SDM832" s="14"/>
      <c r="SDN832" s="14"/>
      <c r="SDO832" s="14"/>
      <c r="SDP832" s="14"/>
      <c r="SDQ832" s="14"/>
      <c r="SDR832" s="14"/>
      <c r="SDS832" s="14"/>
      <c r="SDT832" s="14"/>
      <c r="SDU832" s="14"/>
      <c r="SDV832" s="14"/>
      <c r="SDW832" s="14"/>
      <c r="SDX832" s="14"/>
      <c r="SDY832" s="14"/>
      <c r="SDZ832" s="14"/>
      <c r="SEA832" s="14"/>
      <c r="SEB832" s="14"/>
      <c r="SEC832" s="14"/>
      <c r="SED832" s="14"/>
      <c r="SEE832" s="14"/>
      <c r="SEF832" s="14"/>
      <c r="SEG832" s="14"/>
      <c r="SEH832" s="14"/>
      <c r="SEI832" s="14"/>
      <c r="SEJ832" s="14"/>
      <c r="SEK832" s="14"/>
      <c r="SEL832" s="14"/>
      <c r="SEM832" s="14"/>
      <c r="SEN832" s="14"/>
      <c r="SEO832" s="14"/>
      <c r="SEP832" s="14"/>
      <c r="SEQ832" s="14"/>
      <c r="SER832" s="14"/>
      <c r="SES832" s="14"/>
      <c r="SET832" s="14"/>
      <c r="SEU832" s="14"/>
      <c r="SEV832" s="14"/>
      <c r="SEW832" s="14"/>
      <c r="SEX832" s="14"/>
      <c r="SEY832" s="14"/>
      <c r="SEZ832" s="14"/>
      <c r="SFA832" s="14"/>
      <c r="SFB832" s="14"/>
      <c r="SFC832" s="14"/>
      <c r="SFD832" s="14"/>
      <c r="SFE832" s="14"/>
      <c r="SFF832" s="14"/>
      <c r="SFG832" s="14"/>
      <c r="SFH832" s="14"/>
      <c r="SFI832" s="14"/>
      <c r="SFJ832" s="14"/>
      <c r="SFK832" s="14"/>
      <c r="SFL832" s="14"/>
      <c r="SFM832" s="14"/>
      <c r="SFN832" s="14"/>
      <c r="SFO832" s="14"/>
      <c r="SFP832" s="14"/>
      <c r="SFQ832" s="14"/>
      <c r="SFR832" s="14"/>
      <c r="SFS832" s="14"/>
      <c r="SFT832" s="14"/>
      <c r="SFU832" s="14"/>
      <c r="SFV832" s="14"/>
      <c r="SFW832" s="14"/>
      <c r="SFX832" s="14"/>
      <c r="SFY832" s="14"/>
      <c r="SFZ832" s="14"/>
      <c r="SGA832" s="14"/>
      <c r="SGB832" s="14"/>
      <c r="SGC832" s="14"/>
      <c r="SGD832" s="14"/>
      <c r="SGE832" s="14"/>
      <c r="SGF832" s="14"/>
      <c r="SGG832" s="14"/>
      <c r="SGH832" s="14"/>
      <c r="SGI832" s="14"/>
      <c r="SGJ832" s="14"/>
      <c r="SGK832" s="14"/>
      <c r="SGL832" s="14"/>
      <c r="SGM832" s="14"/>
      <c r="SGN832" s="14"/>
      <c r="SGO832" s="14"/>
      <c r="SGP832" s="14"/>
      <c r="SGQ832" s="14"/>
      <c r="SGR832" s="14"/>
      <c r="SGS832" s="14"/>
      <c r="SGT832" s="14"/>
      <c r="SGU832" s="14"/>
      <c r="SGV832" s="14"/>
      <c r="SGW832" s="14"/>
      <c r="SGX832" s="14"/>
      <c r="SGY832" s="14"/>
      <c r="SGZ832" s="14"/>
      <c r="SHA832" s="14"/>
      <c r="SHB832" s="14"/>
      <c r="SHC832" s="14"/>
      <c r="SHD832" s="14"/>
      <c r="SHE832" s="14"/>
      <c r="SHF832" s="14"/>
      <c r="SHG832" s="14"/>
      <c r="SHH832" s="14"/>
      <c r="SHI832" s="14"/>
      <c r="SHJ832" s="14"/>
      <c r="SHK832" s="14"/>
      <c r="SHL832" s="14"/>
      <c r="SHM832" s="14"/>
      <c r="SHN832" s="14"/>
      <c r="SHO832" s="14"/>
      <c r="SHP832" s="14"/>
      <c r="SHQ832" s="14"/>
      <c r="SHR832" s="14"/>
      <c r="SHS832" s="14"/>
      <c r="SHT832" s="14"/>
      <c r="SHU832" s="14"/>
      <c r="SHV832" s="14"/>
      <c r="SHW832" s="14"/>
      <c r="SHX832" s="14"/>
      <c r="SHY832" s="14"/>
      <c r="SHZ832" s="14"/>
      <c r="SIA832" s="14"/>
      <c r="SIB832" s="14"/>
      <c r="SIC832" s="14"/>
      <c r="SID832" s="14"/>
      <c r="SIE832" s="14"/>
      <c r="SIF832" s="14"/>
      <c r="SIG832" s="14"/>
      <c r="SIH832" s="14"/>
      <c r="SII832" s="14"/>
      <c r="SIJ832" s="14"/>
      <c r="SIK832" s="14"/>
      <c r="SIL832" s="14"/>
      <c r="SIM832" s="14"/>
      <c r="SIN832" s="14"/>
      <c r="SIO832" s="14"/>
      <c r="SIP832" s="14"/>
      <c r="SIQ832" s="14"/>
      <c r="SIR832" s="14"/>
      <c r="SIS832" s="14"/>
      <c r="SIT832" s="14"/>
      <c r="SIU832" s="14"/>
      <c r="SIV832" s="14"/>
      <c r="SIW832" s="14"/>
      <c r="SIX832" s="14"/>
      <c r="SIY832" s="14"/>
      <c r="SIZ832" s="14"/>
      <c r="SJA832" s="14"/>
      <c r="SJB832" s="14"/>
      <c r="SJC832" s="14"/>
      <c r="SJD832" s="14"/>
      <c r="SJE832" s="14"/>
      <c r="SJF832" s="14"/>
      <c r="SJG832" s="14"/>
      <c r="SJH832" s="14"/>
      <c r="SJI832" s="14"/>
      <c r="SJJ832" s="14"/>
      <c r="SJK832" s="14"/>
      <c r="SJL832" s="14"/>
      <c r="SJM832" s="14"/>
      <c r="SJN832" s="14"/>
      <c r="SJO832" s="14"/>
      <c r="SJP832" s="14"/>
      <c r="SJQ832" s="14"/>
      <c r="SJR832" s="14"/>
      <c r="SJS832" s="14"/>
      <c r="SJT832" s="14"/>
      <c r="SJU832" s="14"/>
      <c r="SJV832" s="14"/>
      <c r="SJW832" s="14"/>
      <c r="SJX832" s="14"/>
      <c r="SJY832" s="14"/>
      <c r="SJZ832" s="14"/>
      <c r="SKA832" s="14"/>
      <c r="SKB832" s="14"/>
      <c r="SKC832" s="14"/>
      <c r="SKD832" s="14"/>
      <c r="SKE832" s="14"/>
      <c r="SKF832" s="14"/>
      <c r="SKG832" s="14"/>
      <c r="SKH832" s="14"/>
      <c r="SKI832" s="14"/>
      <c r="SKJ832" s="14"/>
      <c r="SKK832" s="14"/>
      <c r="SKL832" s="14"/>
      <c r="SKM832" s="14"/>
      <c r="SKN832" s="14"/>
      <c r="SKO832" s="14"/>
      <c r="SKP832" s="14"/>
      <c r="SKQ832" s="14"/>
      <c r="SKR832" s="14"/>
      <c r="SKS832" s="14"/>
      <c r="SKT832" s="14"/>
      <c r="SKU832" s="14"/>
      <c r="SKV832" s="14"/>
      <c r="SKW832" s="14"/>
      <c r="SKX832" s="14"/>
      <c r="SKY832" s="14"/>
      <c r="SKZ832" s="14"/>
      <c r="SLA832" s="14"/>
      <c r="SLB832" s="14"/>
      <c r="SLC832" s="14"/>
      <c r="SLD832" s="14"/>
      <c r="SLE832" s="14"/>
      <c r="SLF832" s="14"/>
      <c r="SLG832" s="14"/>
      <c r="SLH832" s="14"/>
      <c r="SLI832" s="14"/>
      <c r="SLJ832" s="14"/>
      <c r="SLK832" s="14"/>
      <c r="SLL832" s="14"/>
      <c r="SLM832" s="14"/>
      <c r="SLN832" s="14"/>
      <c r="SLO832" s="14"/>
      <c r="SLP832" s="14"/>
      <c r="SLQ832" s="14"/>
      <c r="SLR832" s="14"/>
      <c r="SLS832" s="14"/>
      <c r="SLT832" s="14"/>
      <c r="SLU832" s="14"/>
      <c r="SLV832" s="14"/>
      <c r="SLW832" s="14"/>
      <c r="SLX832" s="14"/>
      <c r="SLY832" s="14"/>
      <c r="SLZ832" s="14"/>
      <c r="SMA832" s="14"/>
      <c r="SMB832" s="14"/>
      <c r="SMC832" s="14"/>
      <c r="SMD832" s="14"/>
      <c r="SME832" s="14"/>
      <c r="SMF832" s="14"/>
      <c r="SMG832" s="14"/>
      <c r="SMH832" s="14"/>
      <c r="SMI832" s="14"/>
      <c r="SMJ832" s="14"/>
      <c r="SMK832" s="14"/>
      <c r="SML832" s="14"/>
      <c r="SMM832" s="14"/>
      <c r="SMN832" s="14"/>
      <c r="SMO832" s="14"/>
      <c r="SMP832" s="14"/>
      <c r="SMQ832" s="14"/>
      <c r="SMR832" s="14"/>
      <c r="SMS832" s="14"/>
      <c r="SMT832" s="14"/>
      <c r="SMU832" s="14"/>
      <c r="SMV832" s="14"/>
      <c r="SMW832" s="14"/>
      <c r="SMX832" s="14"/>
      <c r="SMY832" s="14"/>
      <c r="SMZ832" s="14"/>
      <c r="SNA832" s="14"/>
      <c r="SNB832" s="14"/>
      <c r="SNC832" s="14"/>
      <c r="SND832" s="14"/>
      <c r="SNE832" s="14"/>
      <c r="SNF832" s="14"/>
      <c r="SNG832" s="14"/>
      <c r="SNH832" s="14"/>
      <c r="SNI832" s="14"/>
      <c r="SNJ832" s="14"/>
      <c r="SNK832" s="14"/>
      <c r="SNL832" s="14"/>
      <c r="SNM832" s="14"/>
      <c r="SNN832" s="14"/>
      <c r="SNO832" s="14"/>
      <c r="SNP832" s="14"/>
      <c r="SNQ832" s="14"/>
      <c r="SNR832" s="14"/>
      <c r="SNS832" s="14"/>
      <c r="SNT832" s="14"/>
      <c r="SNU832" s="14"/>
      <c r="SNV832" s="14"/>
      <c r="SNW832" s="14"/>
      <c r="SNX832" s="14"/>
      <c r="SNY832" s="14"/>
      <c r="SNZ832" s="14"/>
      <c r="SOA832" s="14"/>
      <c r="SOB832" s="14"/>
      <c r="SOC832" s="14"/>
      <c r="SOD832" s="14"/>
      <c r="SOE832" s="14"/>
      <c r="SOF832" s="14"/>
      <c r="SOG832" s="14"/>
      <c r="SOH832" s="14"/>
      <c r="SOI832" s="14"/>
      <c r="SOJ832" s="14"/>
      <c r="SOK832" s="14"/>
      <c r="SOL832" s="14"/>
      <c r="SOM832" s="14"/>
      <c r="SON832" s="14"/>
      <c r="SOO832" s="14"/>
      <c r="SOP832" s="14"/>
      <c r="SOQ832" s="14"/>
      <c r="SOR832" s="14"/>
      <c r="SOS832" s="14"/>
      <c r="SOT832" s="14"/>
      <c r="SOU832" s="14"/>
      <c r="SOV832" s="14"/>
      <c r="SOW832" s="14"/>
      <c r="SOX832" s="14"/>
      <c r="SOY832" s="14"/>
      <c r="SOZ832" s="14"/>
      <c r="SPA832" s="14"/>
      <c r="SPB832" s="14"/>
      <c r="SPC832" s="14"/>
      <c r="SPD832" s="14"/>
      <c r="SPE832" s="14"/>
      <c r="SPF832" s="14"/>
      <c r="SPG832" s="14"/>
      <c r="SPH832" s="14"/>
      <c r="SPI832" s="14"/>
      <c r="SPJ832" s="14"/>
      <c r="SPK832" s="14"/>
      <c r="SPL832" s="14"/>
      <c r="SPM832" s="14"/>
      <c r="SPN832" s="14"/>
      <c r="SPO832" s="14"/>
      <c r="SPP832" s="14"/>
      <c r="SPQ832" s="14"/>
      <c r="SPR832" s="14"/>
      <c r="SPS832" s="14"/>
      <c r="SPT832" s="14"/>
      <c r="SPU832" s="14"/>
      <c r="SPV832" s="14"/>
      <c r="SPW832" s="14"/>
      <c r="SPX832" s="14"/>
      <c r="SPY832" s="14"/>
      <c r="SPZ832" s="14"/>
      <c r="SQA832" s="14"/>
      <c r="SQB832" s="14"/>
      <c r="SQC832" s="14"/>
      <c r="SQD832" s="14"/>
      <c r="SQE832" s="14"/>
      <c r="SQF832" s="14"/>
      <c r="SQG832" s="14"/>
      <c r="SQH832" s="14"/>
      <c r="SQI832" s="14"/>
      <c r="SQJ832" s="14"/>
      <c r="SQK832" s="14"/>
      <c r="SQL832" s="14"/>
      <c r="SQM832" s="14"/>
      <c r="SQN832" s="14"/>
      <c r="SQO832" s="14"/>
      <c r="SQP832" s="14"/>
      <c r="SQQ832" s="14"/>
      <c r="SQR832" s="14"/>
      <c r="SQS832" s="14"/>
      <c r="SQT832" s="14"/>
      <c r="SQU832" s="14"/>
      <c r="SQV832" s="14"/>
      <c r="SQW832" s="14"/>
      <c r="SQX832" s="14"/>
      <c r="SQY832" s="14"/>
      <c r="SQZ832" s="14"/>
      <c r="SRA832" s="14"/>
      <c r="SRB832" s="14"/>
      <c r="SRC832" s="14"/>
      <c r="SRD832" s="14"/>
      <c r="SRE832" s="14"/>
      <c r="SRF832" s="14"/>
      <c r="SRG832" s="14"/>
      <c r="SRH832" s="14"/>
      <c r="SRI832" s="14"/>
      <c r="SRJ832" s="14"/>
      <c r="SRK832" s="14"/>
      <c r="SRL832" s="14"/>
      <c r="SRM832" s="14"/>
      <c r="SRN832" s="14"/>
      <c r="SRO832" s="14"/>
      <c r="SRP832" s="14"/>
      <c r="SRQ832" s="14"/>
      <c r="SRR832" s="14"/>
      <c r="SRS832" s="14"/>
      <c r="SRT832" s="14"/>
      <c r="SRU832" s="14"/>
      <c r="SRV832" s="14"/>
      <c r="SRW832" s="14"/>
      <c r="SRX832" s="14"/>
      <c r="SRY832" s="14"/>
      <c r="SRZ832" s="14"/>
      <c r="SSA832" s="14"/>
      <c r="SSB832" s="14"/>
      <c r="SSC832" s="14"/>
      <c r="SSD832" s="14"/>
      <c r="SSE832" s="14"/>
      <c r="SSF832" s="14"/>
      <c r="SSG832" s="14"/>
      <c r="SSH832" s="14"/>
      <c r="SSI832" s="14"/>
      <c r="SSJ832" s="14"/>
      <c r="SSK832" s="14"/>
      <c r="SSL832" s="14"/>
      <c r="SSM832" s="14"/>
      <c r="SSN832" s="14"/>
      <c r="SSO832" s="14"/>
      <c r="SSP832" s="14"/>
      <c r="SSQ832" s="14"/>
      <c r="SSR832" s="14"/>
      <c r="SSS832" s="14"/>
      <c r="SST832" s="14"/>
      <c r="SSU832" s="14"/>
      <c r="SSV832" s="14"/>
      <c r="SSW832" s="14"/>
      <c r="SSX832" s="14"/>
      <c r="SSY832" s="14"/>
      <c r="SSZ832" s="14"/>
      <c r="STA832" s="14"/>
      <c r="STB832" s="14"/>
      <c r="STC832" s="14"/>
      <c r="STD832" s="14"/>
      <c r="STE832" s="14"/>
      <c r="STF832" s="14"/>
      <c r="STG832" s="14"/>
      <c r="STH832" s="14"/>
      <c r="STI832" s="14"/>
      <c r="STJ832" s="14"/>
      <c r="STK832" s="14"/>
      <c r="STL832" s="14"/>
      <c r="STM832" s="14"/>
      <c r="STN832" s="14"/>
      <c r="STO832" s="14"/>
      <c r="STP832" s="14"/>
      <c r="STQ832" s="14"/>
      <c r="STR832" s="14"/>
      <c r="STS832" s="14"/>
      <c r="STT832" s="14"/>
      <c r="STU832" s="14"/>
      <c r="STV832" s="14"/>
      <c r="STW832" s="14"/>
      <c r="STX832" s="14"/>
      <c r="STY832" s="14"/>
      <c r="STZ832" s="14"/>
      <c r="SUA832" s="14"/>
      <c r="SUB832" s="14"/>
      <c r="SUC832" s="14"/>
      <c r="SUD832" s="14"/>
      <c r="SUE832" s="14"/>
      <c r="SUF832" s="14"/>
      <c r="SUG832" s="14"/>
      <c r="SUH832" s="14"/>
      <c r="SUI832" s="14"/>
      <c r="SUJ832" s="14"/>
      <c r="SUK832" s="14"/>
      <c r="SUL832" s="14"/>
      <c r="SUM832" s="14"/>
      <c r="SUN832" s="14"/>
      <c r="SUO832" s="14"/>
      <c r="SUP832" s="14"/>
      <c r="SUQ832" s="14"/>
      <c r="SUR832" s="14"/>
      <c r="SUS832" s="14"/>
      <c r="SUT832" s="14"/>
      <c r="SUU832" s="14"/>
      <c r="SUV832" s="14"/>
      <c r="SUW832" s="14"/>
      <c r="SUX832" s="14"/>
      <c r="SUY832" s="14"/>
      <c r="SUZ832" s="14"/>
      <c r="SVA832" s="14"/>
      <c r="SVB832" s="14"/>
      <c r="SVC832" s="14"/>
      <c r="SVD832" s="14"/>
      <c r="SVE832" s="14"/>
      <c r="SVF832" s="14"/>
      <c r="SVG832" s="14"/>
      <c r="SVH832" s="14"/>
      <c r="SVI832" s="14"/>
      <c r="SVJ832" s="14"/>
      <c r="SVK832" s="14"/>
      <c r="SVL832" s="14"/>
      <c r="SVM832" s="14"/>
      <c r="SVN832" s="14"/>
      <c r="SVO832" s="14"/>
      <c r="SVP832" s="14"/>
      <c r="SVQ832" s="14"/>
      <c r="SVR832" s="14"/>
      <c r="SVS832" s="14"/>
      <c r="SVT832" s="14"/>
      <c r="SVU832" s="14"/>
      <c r="SVV832" s="14"/>
      <c r="SVW832" s="14"/>
      <c r="SVX832" s="14"/>
      <c r="SVY832" s="14"/>
      <c r="SVZ832" s="14"/>
      <c r="SWA832" s="14"/>
      <c r="SWB832" s="14"/>
      <c r="SWC832" s="14"/>
      <c r="SWD832" s="14"/>
      <c r="SWE832" s="14"/>
      <c r="SWF832" s="14"/>
      <c r="SWG832" s="14"/>
      <c r="SWH832" s="14"/>
      <c r="SWI832" s="14"/>
      <c r="SWJ832" s="14"/>
      <c r="SWK832" s="14"/>
      <c r="SWL832" s="14"/>
      <c r="SWM832" s="14"/>
      <c r="SWN832" s="14"/>
      <c r="SWO832" s="14"/>
      <c r="SWP832" s="14"/>
      <c r="SWQ832" s="14"/>
      <c r="SWR832" s="14"/>
      <c r="SWS832" s="14"/>
      <c r="SWT832" s="14"/>
      <c r="SWU832" s="14"/>
      <c r="SWV832" s="14"/>
      <c r="SWW832" s="14"/>
      <c r="SWX832" s="14"/>
      <c r="SWY832" s="14"/>
      <c r="SWZ832" s="14"/>
      <c r="SXA832" s="14"/>
      <c r="SXB832" s="14"/>
      <c r="SXC832" s="14"/>
      <c r="SXD832" s="14"/>
      <c r="SXE832" s="14"/>
      <c r="SXF832" s="14"/>
      <c r="SXG832" s="14"/>
      <c r="SXH832" s="14"/>
      <c r="SXI832" s="14"/>
      <c r="SXJ832" s="14"/>
      <c r="SXK832" s="14"/>
      <c r="SXL832" s="14"/>
      <c r="SXM832" s="14"/>
      <c r="SXN832" s="14"/>
      <c r="SXO832" s="14"/>
      <c r="SXP832" s="14"/>
      <c r="SXQ832" s="14"/>
      <c r="SXR832" s="14"/>
      <c r="SXS832" s="14"/>
      <c r="SXT832" s="14"/>
      <c r="SXU832" s="14"/>
      <c r="SXV832" s="14"/>
      <c r="SXW832" s="14"/>
      <c r="SXX832" s="14"/>
      <c r="SXY832" s="14"/>
      <c r="SXZ832" s="14"/>
      <c r="SYA832" s="14"/>
      <c r="SYB832" s="14"/>
      <c r="SYC832" s="14"/>
      <c r="SYD832" s="14"/>
      <c r="SYE832" s="14"/>
      <c r="SYF832" s="14"/>
      <c r="SYG832" s="14"/>
      <c r="SYH832" s="14"/>
      <c r="SYI832" s="14"/>
      <c r="SYJ832" s="14"/>
      <c r="SYK832" s="14"/>
      <c r="SYL832" s="14"/>
      <c r="SYM832" s="14"/>
      <c r="SYN832" s="14"/>
      <c r="SYO832" s="14"/>
      <c r="SYP832" s="14"/>
      <c r="SYQ832" s="14"/>
      <c r="SYR832" s="14"/>
      <c r="SYS832" s="14"/>
      <c r="SYT832" s="14"/>
      <c r="SYU832" s="14"/>
      <c r="SYV832" s="14"/>
      <c r="SYW832" s="14"/>
      <c r="SYX832" s="14"/>
      <c r="SYY832" s="14"/>
      <c r="SYZ832" s="14"/>
      <c r="SZA832" s="14"/>
      <c r="SZB832" s="14"/>
      <c r="SZC832" s="14"/>
      <c r="SZD832" s="14"/>
      <c r="SZE832" s="14"/>
      <c r="SZF832" s="14"/>
      <c r="SZG832" s="14"/>
      <c r="SZH832" s="14"/>
      <c r="SZI832" s="14"/>
      <c r="SZJ832" s="14"/>
      <c r="SZK832" s="14"/>
      <c r="SZL832" s="14"/>
      <c r="SZM832" s="14"/>
      <c r="SZN832" s="14"/>
      <c r="SZO832" s="14"/>
      <c r="SZP832" s="14"/>
      <c r="SZQ832" s="14"/>
      <c r="SZR832" s="14"/>
      <c r="SZS832" s="14"/>
      <c r="SZT832" s="14"/>
      <c r="SZU832" s="14"/>
      <c r="SZV832" s="14"/>
      <c r="SZW832" s="14"/>
      <c r="SZX832" s="14"/>
      <c r="SZY832" s="14"/>
      <c r="SZZ832" s="14"/>
      <c r="TAA832" s="14"/>
      <c r="TAB832" s="14"/>
      <c r="TAC832" s="14"/>
      <c r="TAD832" s="14"/>
      <c r="TAE832" s="14"/>
      <c r="TAF832" s="14"/>
      <c r="TAG832" s="14"/>
      <c r="TAH832" s="14"/>
      <c r="TAI832" s="14"/>
      <c r="TAJ832" s="14"/>
      <c r="TAK832" s="14"/>
      <c r="TAL832" s="14"/>
      <c r="TAM832" s="14"/>
      <c r="TAN832" s="14"/>
      <c r="TAO832" s="14"/>
      <c r="TAP832" s="14"/>
      <c r="TAQ832" s="14"/>
      <c r="TAR832" s="14"/>
      <c r="TAS832" s="14"/>
      <c r="TAT832" s="14"/>
      <c r="TAU832" s="14"/>
      <c r="TAV832" s="14"/>
      <c r="TAW832" s="14"/>
      <c r="TAX832" s="14"/>
      <c r="TAY832" s="14"/>
      <c r="TAZ832" s="14"/>
      <c r="TBA832" s="14"/>
      <c r="TBB832" s="14"/>
      <c r="TBC832" s="14"/>
      <c r="TBD832" s="14"/>
      <c r="TBE832" s="14"/>
      <c r="TBF832" s="14"/>
      <c r="TBG832" s="14"/>
      <c r="TBH832" s="14"/>
      <c r="TBI832" s="14"/>
      <c r="TBJ832" s="14"/>
      <c r="TBK832" s="14"/>
      <c r="TBL832" s="14"/>
      <c r="TBM832" s="14"/>
      <c r="TBN832" s="14"/>
      <c r="TBO832" s="14"/>
      <c r="TBP832" s="14"/>
      <c r="TBQ832" s="14"/>
      <c r="TBR832" s="14"/>
      <c r="TBS832" s="14"/>
      <c r="TBT832" s="14"/>
      <c r="TBU832" s="14"/>
      <c r="TBV832" s="14"/>
      <c r="TBW832" s="14"/>
      <c r="TBX832" s="14"/>
      <c r="TBY832" s="14"/>
      <c r="TBZ832" s="14"/>
      <c r="TCA832" s="14"/>
      <c r="TCB832" s="14"/>
      <c r="TCC832" s="14"/>
      <c r="TCD832" s="14"/>
      <c r="TCE832" s="14"/>
      <c r="TCF832" s="14"/>
      <c r="TCG832" s="14"/>
      <c r="TCH832" s="14"/>
      <c r="TCI832" s="14"/>
      <c r="TCJ832" s="14"/>
      <c r="TCK832" s="14"/>
      <c r="TCL832" s="14"/>
      <c r="TCM832" s="14"/>
      <c r="TCN832" s="14"/>
      <c r="TCO832" s="14"/>
      <c r="TCP832" s="14"/>
      <c r="TCQ832" s="14"/>
      <c r="TCR832" s="14"/>
      <c r="TCS832" s="14"/>
      <c r="TCT832" s="14"/>
      <c r="TCU832" s="14"/>
      <c r="TCV832" s="14"/>
      <c r="TCW832" s="14"/>
      <c r="TCX832" s="14"/>
      <c r="TCY832" s="14"/>
      <c r="TCZ832" s="14"/>
      <c r="TDA832" s="14"/>
      <c r="TDB832" s="14"/>
      <c r="TDC832" s="14"/>
      <c r="TDD832" s="14"/>
      <c r="TDE832" s="14"/>
      <c r="TDF832" s="14"/>
      <c r="TDG832" s="14"/>
      <c r="TDH832" s="14"/>
      <c r="TDI832" s="14"/>
      <c r="TDJ832" s="14"/>
      <c r="TDK832" s="14"/>
      <c r="TDL832" s="14"/>
      <c r="TDM832" s="14"/>
      <c r="TDN832" s="14"/>
      <c r="TDO832" s="14"/>
      <c r="TDP832" s="14"/>
      <c r="TDQ832" s="14"/>
      <c r="TDR832" s="14"/>
      <c r="TDS832" s="14"/>
      <c r="TDT832" s="14"/>
      <c r="TDU832" s="14"/>
      <c r="TDV832" s="14"/>
      <c r="TDW832" s="14"/>
      <c r="TDX832" s="14"/>
      <c r="TDY832" s="14"/>
      <c r="TDZ832" s="14"/>
      <c r="TEA832" s="14"/>
      <c r="TEB832" s="14"/>
      <c r="TEC832" s="14"/>
      <c r="TED832" s="14"/>
      <c r="TEE832" s="14"/>
      <c r="TEF832" s="14"/>
      <c r="TEG832" s="14"/>
      <c r="TEH832" s="14"/>
      <c r="TEI832" s="14"/>
      <c r="TEJ832" s="14"/>
      <c r="TEK832" s="14"/>
      <c r="TEL832" s="14"/>
      <c r="TEM832" s="14"/>
      <c r="TEN832" s="14"/>
      <c r="TEO832" s="14"/>
      <c r="TEP832" s="14"/>
      <c r="TEQ832" s="14"/>
      <c r="TER832" s="14"/>
      <c r="TES832" s="14"/>
      <c r="TET832" s="14"/>
      <c r="TEU832" s="14"/>
      <c r="TEV832" s="14"/>
      <c r="TEW832" s="14"/>
      <c r="TEX832" s="14"/>
      <c r="TEY832" s="14"/>
      <c r="TEZ832" s="14"/>
      <c r="TFA832" s="14"/>
      <c r="TFB832" s="14"/>
      <c r="TFC832" s="14"/>
      <c r="TFD832" s="14"/>
      <c r="TFE832" s="14"/>
      <c r="TFF832" s="14"/>
      <c r="TFG832" s="14"/>
      <c r="TFH832" s="14"/>
      <c r="TFI832" s="14"/>
      <c r="TFJ832" s="14"/>
      <c r="TFK832" s="14"/>
      <c r="TFL832" s="14"/>
      <c r="TFM832" s="14"/>
      <c r="TFN832" s="14"/>
      <c r="TFO832" s="14"/>
      <c r="TFP832" s="14"/>
      <c r="TFQ832" s="14"/>
      <c r="TFR832" s="14"/>
      <c r="TFS832" s="14"/>
      <c r="TFT832" s="14"/>
      <c r="TFU832" s="14"/>
      <c r="TFV832" s="14"/>
      <c r="TFW832" s="14"/>
      <c r="TFX832" s="14"/>
      <c r="TFY832" s="14"/>
      <c r="TFZ832" s="14"/>
      <c r="TGA832" s="14"/>
      <c r="TGB832" s="14"/>
      <c r="TGC832" s="14"/>
      <c r="TGD832" s="14"/>
      <c r="TGE832" s="14"/>
      <c r="TGF832" s="14"/>
      <c r="TGG832" s="14"/>
      <c r="TGH832" s="14"/>
      <c r="TGI832" s="14"/>
      <c r="TGJ832" s="14"/>
      <c r="TGK832" s="14"/>
      <c r="TGL832" s="14"/>
      <c r="TGM832" s="14"/>
      <c r="TGN832" s="14"/>
      <c r="TGO832" s="14"/>
      <c r="TGP832" s="14"/>
      <c r="TGQ832" s="14"/>
      <c r="TGR832" s="14"/>
      <c r="TGS832" s="14"/>
      <c r="TGT832" s="14"/>
      <c r="TGU832" s="14"/>
      <c r="TGV832" s="14"/>
      <c r="TGW832" s="14"/>
      <c r="TGX832" s="14"/>
      <c r="TGY832" s="14"/>
      <c r="TGZ832" s="14"/>
      <c r="THA832" s="14"/>
      <c r="THB832" s="14"/>
      <c r="THC832" s="14"/>
      <c r="THD832" s="14"/>
      <c r="THE832" s="14"/>
      <c r="THF832" s="14"/>
      <c r="THG832" s="14"/>
      <c r="THH832" s="14"/>
      <c r="THI832" s="14"/>
      <c r="THJ832" s="14"/>
      <c r="THK832" s="14"/>
      <c r="THL832" s="14"/>
      <c r="THM832" s="14"/>
      <c r="THN832" s="14"/>
      <c r="THO832" s="14"/>
      <c r="THP832" s="14"/>
      <c r="THQ832" s="14"/>
      <c r="THR832" s="14"/>
      <c r="THS832" s="14"/>
      <c r="THT832" s="14"/>
      <c r="THU832" s="14"/>
      <c r="THV832" s="14"/>
      <c r="THW832" s="14"/>
      <c r="THX832" s="14"/>
      <c r="THY832" s="14"/>
      <c r="THZ832" s="14"/>
      <c r="TIA832" s="14"/>
      <c r="TIB832" s="14"/>
      <c r="TIC832" s="14"/>
      <c r="TID832" s="14"/>
      <c r="TIE832" s="14"/>
      <c r="TIF832" s="14"/>
      <c r="TIG832" s="14"/>
      <c r="TIH832" s="14"/>
      <c r="TII832" s="14"/>
      <c r="TIJ832" s="14"/>
      <c r="TIK832" s="14"/>
      <c r="TIL832" s="14"/>
      <c r="TIM832" s="14"/>
      <c r="TIN832" s="14"/>
      <c r="TIO832" s="14"/>
      <c r="TIP832" s="14"/>
      <c r="TIQ832" s="14"/>
      <c r="TIR832" s="14"/>
      <c r="TIS832" s="14"/>
      <c r="TIT832" s="14"/>
      <c r="TIU832" s="14"/>
      <c r="TIV832" s="14"/>
      <c r="TIW832" s="14"/>
      <c r="TIX832" s="14"/>
      <c r="TIY832" s="14"/>
      <c r="TIZ832" s="14"/>
      <c r="TJA832" s="14"/>
      <c r="TJB832" s="14"/>
      <c r="TJC832" s="14"/>
      <c r="TJD832" s="14"/>
      <c r="TJE832" s="14"/>
      <c r="TJF832" s="14"/>
      <c r="TJG832" s="14"/>
      <c r="TJH832" s="14"/>
      <c r="TJI832" s="14"/>
      <c r="TJJ832" s="14"/>
      <c r="TJK832" s="14"/>
      <c r="TJL832" s="14"/>
      <c r="TJM832" s="14"/>
      <c r="TJN832" s="14"/>
      <c r="TJO832" s="14"/>
      <c r="TJP832" s="14"/>
      <c r="TJQ832" s="14"/>
      <c r="TJR832" s="14"/>
      <c r="TJS832" s="14"/>
      <c r="TJT832" s="14"/>
      <c r="TJU832" s="14"/>
      <c r="TJV832" s="14"/>
      <c r="TJW832" s="14"/>
      <c r="TJX832" s="14"/>
      <c r="TJY832" s="14"/>
      <c r="TJZ832" s="14"/>
      <c r="TKA832" s="14"/>
      <c r="TKB832" s="14"/>
      <c r="TKC832" s="14"/>
      <c r="TKD832" s="14"/>
      <c r="TKE832" s="14"/>
      <c r="TKF832" s="14"/>
      <c r="TKG832" s="14"/>
      <c r="TKH832" s="14"/>
      <c r="TKI832" s="14"/>
      <c r="TKJ832" s="14"/>
      <c r="TKK832" s="14"/>
      <c r="TKL832" s="14"/>
      <c r="TKM832" s="14"/>
      <c r="TKN832" s="14"/>
      <c r="TKO832" s="14"/>
      <c r="TKP832" s="14"/>
      <c r="TKQ832" s="14"/>
      <c r="TKR832" s="14"/>
      <c r="TKS832" s="14"/>
      <c r="TKT832" s="14"/>
      <c r="TKU832" s="14"/>
      <c r="TKV832" s="14"/>
      <c r="TKW832" s="14"/>
      <c r="TKX832" s="14"/>
      <c r="TKY832" s="14"/>
      <c r="TKZ832" s="14"/>
      <c r="TLA832" s="14"/>
      <c r="TLB832" s="14"/>
      <c r="TLC832" s="14"/>
      <c r="TLD832" s="14"/>
      <c r="TLE832" s="14"/>
      <c r="TLF832" s="14"/>
      <c r="TLG832" s="14"/>
      <c r="TLH832" s="14"/>
      <c r="TLI832" s="14"/>
      <c r="TLJ832" s="14"/>
      <c r="TLK832" s="14"/>
      <c r="TLL832" s="14"/>
      <c r="TLM832" s="14"/>
      <c r="TLN832" s="14"/>
      <c r="TLO832" s="14"/>
      <c r="TLP832" s="14"/>
      <c r="TLQ832" s="14"/>
      <c r="TLR832" s="14"/>
      <c r="TLS832" s="14"/>
      <c r="TLT832" s="14"/>
      <c r="TLU832" s="14"/>
      <c r="TLV832" s="14"/>
      <c r="TLW832" s="14"/>
      <c r="TLX832" s="14"/>
      <c r="TLY832" s="14"/>
      <c r="TLZ832" s="14"/>
      <c r="TMA832" s="14"/>
      <c r="TMB832" s="14"/>
      <c r="TMC832" s="14"/>
      <c r="TMD832" s="14"/>
      <c r="TME832" s="14"/>
      <c r="TMF832" s="14"/>
      <c r="TMG832" s="14"/>
      <c r="TMH832" s="14"/>
      <c r="TMI832" s="14"/>
      <c r="TMJ832" s="14"/>
      <c r="TMK832" s="14"/>
      <c r="TML832" s="14"/>
      <c r="TMM832" s="14"/>
      <c r="TMN832" s="14"/>
      <c r="TMO832" s="14"/>
      <c r="TMP832" s="14"/>
      <c r="TMQ832" s="14"/>
      <c r="TMR832" s="14"/>
      <c r="TMS832" s="14"/>
      <c r="TMT832" s="14"/>
      <c r="TMU832" s="14"/>
      <c r="TMV832" s="14"/>
      <c r="TMW832" s="14"/>
      <c r="TMX832" s="14"/>
      <c r="TMY832" s="14"/>
      <c r="TMZ832" s="14"/>
      <c r="TNA832" s="14"/>
      <c r="TNB832" s="14"/>
      <c r="TNC832" s="14"/>
      <c r="TND832" s="14"/>
      <c r="TNE832" s="14"/>
      <c r="TNF832" s="14"/>
      <c r="TNG832" s="14"/>
      <c r="TNH832" s="14"/>
      <c r="TNI832" s="14"/>
      <c r="TNJ832" s="14"/>
      <c r="TNK832" s="14"/>
      <c r="TNL832" s="14"/>
      <c r="TNM832" s="14"/>
      <c r="TNN832" s="14"/>
      <c r="TNO832" s="14"/>
      <c r="TNP832" s="14"/>
      <c r="TNQ832" s="14"/>
      <c r="TNR832" s="14"/>
      <c r="TNS832" s="14"/>
      <c r="TNT832" s="14"/>
      <c r="TNU832" s="14"/>
      <c r="TNV832" s="14"/>
      <c r="TNW832" s="14"/>
      <c r="TNX832" s="14"/>
      <c r="TNY832" s="14"/>
      <c r="TNZ832" s="14"/>
      <c r="TOA832" s="14"/>
      <c r="TOB832" s="14"/>
      <c r="TOC832" s="14"/>
      <c r="TOD832" s="14"/>
      <c r="TOE832" s="14"/>
      <c r="TOF832" s="14"/>
      <c r="TOG832" s="14"/>
      <c r="TOH832" s="14"/>
      <c r="TOI832" s="14"/>
      <c r="TOJ832" s="14"/>
      <c r="TOK832" s="14"/>
      <c r="TOL832" s="14"/>
      <c r="TOM832" s="14"/>
      <c r="TON832" s="14"/>
      <c r="TOO832" s="14"/>
      <c r="TOP832" s="14"/>
      <c r="TOQ832" s="14"/>
      <c r="TOR832" s="14"/>
      <c r="TOS832" s="14"/>
      <c r="TOT832" s="14"/>
      <c r="TOU832" s="14"/>
      <c r="TOV832" s="14"/>
      <c r="TOW832" s="14"/>
      <c r="TOX832" s="14"/>
      <c r="TOY832" s="14"/>
      <c r="TOZ832" s="14"/>
      <c r="TPA832" s="14"/>
      <c r="TPB832" s="14"/>
      <c r="TPC832" s="14"/>
      <c r="TPD832" s="14"/>
      <c r="TPE832" s="14"/>
      <c r="TPF832" s="14"/>
      <c r="TPG832" s="14"/>
      <c r="TPH832" s="14"/>
      <c r="TPI832" s="14"/>
      <c r="TPJ832" s="14"/>
      <c r="TPK832" s="14"/>
      <c r="TPL832" s="14"/>
      <c r="TPM832" s="14"/>
      <c r="TPN832" s="14"/>
      <c r="TPO832" s="14"/>
      <c r="TPP832" s="14"/>
      <c r="TPQ832" s="14"/>
      <c r="TPR832" s="14"/>
      <c r="TPS832" s="14"/>
      <c r="TPT832" s="14"/>
      <c r="TPU832" s="14"/>
      <c r="TPV832" s="14"/>
      <c r="TPW832" s="14"/>
      <c r="TPX832" s="14"/>
      <c r="TPY832" s="14"/>
      <c r="TPZ832" s="14"/>
      <c r="TQA832" s="14"/>
      <c r="TQB832" s="14"/>
      <c r="TQC832" s="14"/>
      <c r="TQD832" s="14"/>
      <c r="TQE832" s="14"/>
      <c r="TQF832" s="14"/>
      <c r="TQG832" s="14"/>
      <c r="TQH832" s="14"/>
      <c r="TQI832" s="14"/>
      <c r="TQJ832" s="14"/>
      <c r="TQK832" s="14"/>
      <c r="TQL832" s="14"/>
      <c r="TQM832" s="14"/>
      <c r="TQN832" s="14"/>
      <c r="TQO832" s="14"/>
      <c r="TQP832" s="14"/>
      <c r="TQQ832" s="14"/>
      <c r="TQR832" s="14"/>
      <c r="TQS832" s="14"/>
      <c r="TQT832" s="14"/>
      <c r="TQU832" s="14"/>
      <c r="TQV832" s="14"/>
      <c r="TQW832" s="14"/>
      <c r="TQX832" s="14"/>
      <c r="TQY832" s="14"/>
      <c r="TQZ832" s="14"/>
      <c r="TRA832" s="14"/>
      <c r="TRB832" s="14"/>
      <c r="TRC832" s="14"/>
      <c r="TRD832" s="14"/>
      <c r="TRE832" s="14"/>
      <c r="TRF832" s="14"/>
      <c r="TRG832" s="14"/>
      <c r="TRH832" s="14"/>
      <c r="TRI832" s="14"/>
      <c r="TRJ832" s="14"/>
      <c r="TRK832" s="14"/>
      <c r="TRL832" s="14"/>
      <c r="TRM832" s="14"/>
      <c r="TRN832" s="14"/>
      <c r="TRO832" s="14"/>
      <c r="TRP832" s="14"/>
      <c r="TRQ832" s="14"/>
      <c r="TRR832" s="14"/>
      <c r="TRS832" s="14"/>
      <c r="TRT832" s="14"/>
      <c r="TRU832" s="14"/>
      <c r="TRV832" s="14"/>
      <c r="TRW832" s="14"/>
      <c r="TRX832" s="14"/>
      <c r="TRY832" s="14"/>
      <c r="TRZ832" s="14"/>
      <c r="TSA832" s="14"/>
      <c r="TSB832" s="14"/>
      <c r="TSC832" s="14"/>
      <c r="TSD832" s="14"/>
      <c r="TSE832" s="14"/>
      <c r="TSF832" s="14"/>
      <c r="TSG832" s="14"/>
      <c r="TSH832" s="14"/>
      <c r="TSI832" s="14"/>
      <c r="TSJ832" s="14"/>
      <c r="TSK832" s="14"/>
      <c r="TSL832" s="14"/>
      <c r="TSM832" s="14"/>
      <c r="TSN832" s="14"/>
      <c r="TSO832" s="14"/>
      <c r="TSP832" s="14"/>
      <c r="TSQ832" s="14"/>
      <c r="TSR832" s="14"/>
      <c r="TSS832" s="14"/>
      <c r="TST832" s="14"/>
      <c r="TSU832" s="14"/>
      <c r="TSV832" s="14"/>
      <c r="TSW832" s="14"/>
      <c r="TSX832" s="14"/>
      <c r="TSY832" s="14"/>
      <c r="TSZ832" s="14"/>
      <c r="TTA832" s="14"/>
      <c r="TTB832" s="14"/>
      <c r="TTC832" s="14"/>
      <c r="TTD832" s="14"/>
      <c r="TTE832" s="14"/>
      <c r="TTF832" s="14"/>
      <c r="TTG832" s="14"/>
      <c r="TTH832" s="14"/>
      <c r="TTI832" s="14"/>
      <c r="TTJ832" s="14"/>
      <c r="TTK832" s="14"/>
      <c r="TTL832" s="14"/>
      <c r="TTM832" s="14"/>
      <c r="TTN832" s="14"/>
      <c r="TTO832" s="14"/>
      <c r="TTP832" s="14"/>
      <c r="TTQ832" s="14"/>
      <c r="TTR832" s="14"/>
      <c r="TTS832" s="14"/>
      <c r="TTT832" s="14"/>
      <c r="TTU832" s="14"/>
      <c r="TTV832" s="14"/>
      <c r="TTW832" s="14"/>
      <c r="TTX832" s="14"/>
      <c r="TTY832" s="14"/>
      <c r="TTZ832" s="14"/>
      <c r="TUA832" s="14"/>
      <c r="TUB832" s="14"/>
      <c r="TUC832" s="14"/>
      <c r="TUD832" s="14"/>
      <c r="TUE832" s="14"/>
      <c r="TUF832" s="14"/>
      <c r="TUG832" s="14"/>
      <c r="TUH832" s="14"/>
      <c r="TUI832" s="14"/>
      <c r="TUJ832" s="14"/>
      <c r="TUK832" s="14"/>
      <c r="TUL832" s="14"/>
      <c r="TUM832" s="14"/>
      <c r="TUN832" s="14"/>
      <c r="TUO832" s="14"/>
      <c r="TUP832" s="14"/>
      <c r="TUQ832" s="14"/>
      <c r="TUR832" s="14"/>
      <c r="TUS832" s="14"/>
      <c r="TUT832" s="14"/>
      <c r="TUU832" s="14"/>
      <c r="TUV832" s="14"/>
      <c r="TUW832" s="14"/>
      <c r="TUX832" s="14"/>
      <c r="TUY832" s="14"/>
      <c r="TUZ832" s="14"/>
      <c r="TVA832" s="14"/>
      <c r="TVB832" s="14"/>
      <c r="TVC832" s="14"/>
      <c r="TVD832" s="14"/>
      <c r="TVE832" s="14"/>
      <c r="TVF832" s="14"/>
      <c r="TVG832" s="14"/>
      <c r="TVH832" s="14"/>
      <c r="TVI832" s="14"/>
      <c r="TVJ832" s="14"/>
      <c r="TVK832" s="14"/>
      <c r="TVL832" s="14"/>
      <c r="TVM832" s="14"/>
      <c r="TVN832" s="14"/>
      <c r="TVO832" s="14"/>
      <c r="TVP832" s="14"/>
      <c r="TVQ832" s="14"/>
      <c r="TVR832" s="14"/>
      <c r="TVS832" s="14"/>
      <c r="TVT832" s="14"/>
      <c r="TVU832" s="14"/>
      <c r="TVV832" s="14"/>
      <c r="TVW832" s="14"/>
      <c r="TVX832" s="14"/>
      <c r="TVY832" s="14"/>
      <c r="TVZ832" s="14"/>
      <c r="TWA832" s="14"/>
      <c r="TWB832" s="14"/>
      <c r="TWC832" s="14"/>
      <c r="TWD832" s="14"/>
      <c r="TWE832" s="14"/>
      <c r="TWF832" s="14"/>
      <c r="TWG832" s="14"/>
      <c r="TWH832" s="14"/>
      <c r="TWI832" s="14"/>
      <c r="TWJ832" s="14"/>
      <c r="TWK832" s="14"/>
      <c r="TWL832" s="14"/>
      <c r="TWM832" s="14"/>
      <c r="TWN832" s="14"/>
      <c r="TWO832" s="14"/>
      <c r="TWP832" s="14"/>
      <c r="TWQ832" s="14"/>
      <c r="TWR832" s="14"/>
      <c r="TWS832" s="14"/>
      <c r="TWT832" s="14"/>
      <c r="TWU832" s="14"/>
      <c r="TWV832" s="14"/>
      <c r="TWW832" s="14"/>
      <c r="TWX832" s="14"/>
      <c r="TWY832" s="14"/>
      <c r="TWZ832" s="14"/>
      <c r="TXA832" s="14"/>
      <c r="TXB832" s="14"/>
      <c r="TXC832" s="14"/>
      <c r="TXD832" s="14"/>
      <c r="TXE832" s="14"/>
      <c r="TXF832" s="14"/>
      <c r="TXG832" s="14"/>
      <c r="TXH832" s="14"/>
      <c r="TXI832" s="14"/>
      <c r="TXJ832" s="14"/>
      <c r="TXK832" s="14"/>
      <c r="TXL832" s="14"/>
      <c r="TXM832" s="14"/>
      <c r="TXN832" s="14"/>
      <c r="TXO832" s="14"/>
      <c r="TXP832" s="14"/>
      <c r="TXQ832" s="14"/>
      <c r="TXR832" s="14"/>
      <c r="TXS832" s="14"/>
      <c r="TXT832" s="14"/>
      <c r="TXU832" s="14"/>
      <c r="TXV832" s="14"/>
      <c r="TXW832" s="14"/>
      <c r="TXX832" s="14"/>
      <c r="TXY832" s="14"/>
      <c r="TXZ832" s="14"/>
      <c r="TYA832" s="14"/>
      <c r="TYB832" s="14"/>
      <c r="TYC832" s="14"/>
      <c r="TYD832" s="14"/>
      <c r="TYE832" s="14"/>
      <c r="TYF832" s="14"/>
      <c r="TYG832" s="14"/>
      <c r="TYH832" s="14"/>
      <c r="TYI832" s="14"/>
      <c r="TYJ832" s="14"/>
      <c r="TYK832" s="14"/>
      <c r="TYL832" s="14"/>
      <c r="TYM832" s="14"/>
      <c r="TYN832" s="14"/>
      <c r="TYO832" s="14"/>
      <c r="TYP832" s="14"/>
      <c r="TYQ832" s="14"/>
      <c r="TYR832" s="14"/>
      <c r="TYS832" s="14"/>
      <c r="TYT832" s="14"/>
      <c r="TYU832" s="14"/>
      <c r="TYV832" s="14"/>
      <c r="TYW832" s="14"/>
      <c r="TYX832" s="14"/>
      <c r="TYY832" s="14"/>
      <c r="TYZ832" s="14"/>
      <c r="TZA832" s="14"/>
      <c r="TZB832" s="14"/>
      <c r="TZC832" s="14"/>
      <c r="TZD832" s="14"/>
      <c r="TZE832" s="14"/>
      <c r="TZF832" s="14"/>
      <c r="TZG832" s="14"/>
      <c r="TZH832" s="14"/>
      <c r="TZI832" s="14"/>
      <c r="TZJ832" s="14"/>
      <c r="TZK832" s="14"/>
      <c r="TZL832" s="14"/>
      <c r="TZM832" s="14"/>
      <c r="TZN832" s="14"/>
      <c r="TZO832" s="14"/>
      <c r="TZP832" s="14"/>
      <c r="TZQ832" s="14"/>
      <c r="TZR832" s="14"/>
      <c r="TZS832" s="14"/>
      <c r="TZT832" s="14"/>
      <c r="TZU832" s="14"/>
      <c r="TZV832" s="14"/>
      <c r="TZW832" s="14"/>
      <c r="TZX832" s="14"/>
      <c r="TZY832" s="14"/>
      <c r="TZZ832" s="14"/>
      <c r="UAA832" s="14"/>
      <c r="UAB832" s="14"/>
      <c r="UAC832" s="14"/>
      <c r="UAD832" s="14"/>
      <c r="UAE832" s="14"/>
      <c r="UAF832" s="14"/>
      <c r="UAG832" s="14"/>
      <c r="UAH832" s="14"/>
      <c r="UAI832" s="14"/>
      <c r="UAJ832" s="14"/>
      <c r="UAK832" s="14"/>
      <c r="UAL832" s="14"/>
      <c r="UAM832" s="14"/>
      <c r="UAN832" s="14"/>
      <c r="UAO832" s="14"/>
      <c r="UAP832" s="14"/>
      <c r="UAQ832" s="14"/>
      <c r="UAR832" s="14"/>
      <c r="UAS832" s="14"/>
      <c r="UAT832" s="14"/>
      <c r="UAU832" s="14"/>
      <c r="UAV832" s="14"/>
      <c r="UAW832" s="14"/>
      <c r="UAX832" s="14"/>
      <c r="UAY832" s="14"/>
      <c r="UAZ832" s="14"/>
      <c r="UBA832" s="14"/>
      <c r="UBB832" s="14"/>
      <c r="UBC832" s="14"/>
      <c r="UBD832" s="14"/>
      <c r="UBE832" s="14"/>
      <c r="UBF832" s="14"/>
      <c r="UBG832" s="14"/>
      <c r="UBH832" s="14"/>
      <c r="UBI832" s="14"/>
      <c r="UBJ832" s="14"/>
      <c r="UBK832" s="14"/>
      <c r="UBL832" s="14"/>
      <c r="UBM832" s="14"/>
      <c r="UBN832" s="14"/>
      <c r="UBO832" s="14"/>
      <c r="UBP832" s="14"/>
      <c r="UBQ832" s="14"/>
      <c r="UBR832" s="14"/>
      <c r="UBS832" s="14"/>
      <c r="UBT832" s="14"/>
      <c r="UBU832" s="14"/>
      <c r="UBV832" s="14"/>
      <c r="UBW832" s="14"/>
      <c r="UBX832" s="14"/>
      <c r="UBY832" s="14"/>
      <c r="UBZ832" s="14"/>
      <c r="UCA832" s="14"/>
      <c r="UCB832" s="14"/>
      <c r="UCC832" s="14"/>
      <c r="UCD832" s="14"/>
      <c r="UCE832" s="14"/>
      <c r="UCF832" s="14"/>
      <c r="UCG832" s="14"/>
      <c r="UCH832" s="14"/>
      <c r="UCI832" s="14"/>
      <c r="UCJ832" s="14"/>
      <c r="UCK832" s="14"/>
      <c r="UCL832" s="14"/>
      <c r="UCM832" s="14"/>
      <c r="UCN832" s="14"/>
      <c r="UCO832" s="14"/>
      <c r="UCP832" s="14"/>
      <c r="UCQ832" s="14"/>
      <c r="UCR832" s="14"/>
      <c r="UCS832" s="14"/>
      <c r="UCT832" s="14"/>
      <c r="UCU832" s="14"/>
      <c r="UCV832" s="14"/>
      <c r="UCW832" s="14"/>
      <c r="UCX832" s="14"/>
      <c r="UCY832" s="14"/>
      <c r="UCZ832" s="14"/>
      <c r="UDA832" s="14"/>
      <c r="UDB832" s="14"/>
      <c r="UDC832" s="14"/>
      <c r="UDD832" s="14"/>
      <c r="UDE832" s="14"/>
      <c r="UDF832" s="14"/>
      <c r="UDG832" s="14"/>
      <c r="UDH832" s="14"/>
      <c r="UDI832" s="14"/>
      <c r="UDJ832" s="14"/>
      <c r="UDK832" s="14"/>
      <c r="UDL832" s="14"/>
      <c r="UDM832" s="14"/>
      <c r="UDN832" s="14"/>
      <c r="UDO832" s="14"/>
      <c r="UDP832" s="14"/>
      <c r="UDQ832" s="14"/>
      <c r="UDR832" s="14"/>
      <c r="UDS832" s="14"/>
      <c r="UDT832" s="14"/>
      <c r="UDU832" s="14"/>
      <c r="UDV832" s="14"/>
      <c r="UDW832" s="14"/>
      <c r="UDX832" s="14"/>
      <c r="UDY832" s="14"/>
      <c r="UDZ832" s="14"/>
      <c r="UEA832" s="14"/>
      <c r="UEB832" s="14"/>
      <c r="UEC832" s="14"/>
      <c r="UED832" s="14"/>
      <c r="UEE832" s="14"/>
      <c r="UEF832" s="14"/>
      <c r="UEG832" s="14"/>
      <c r="UEH832" s="14"/>
      <c r="UEI832" s="14"/>
      <c r="UEJ832" s="14"/>
      <c r="UEK832" s="14"/>
      <c r="UEL832" s="14"/>
      <c r="UEM832" s="14"/>
      <c r="UEN832" s="14"/>
      <c r="UEO832" s="14"/>
      <c r="UEP832" s="14"/>
      <c r="UEQ832" s="14"/>
      <c r="UER832" s="14"/>
      <c r="UES832" s="14"/>
      <c r="UET832" s="14"/>
      <c r="UEU832" s="14"/>
      <c r="UEV832" s="14"/>
      <c r="UEW832" s="14"/>
      <c r="UEX832" s="14"/>
      <c r="UEY832" s="14"/>
      <c r="UEZ832" s="14"/>
      <c r="UFA832" s="14"/>
      <c r="UFB832" s="14"/>
      <c r="UFC832" s="14"/>
      <c r="UFD832" s="14"/>
      <c r="UFE832" s="14"/>
      <c r="UFF832" s="14"/>
      <c r="UFG832" s="14"/>
      <c r="UFH832" s="14"/>
      <c r="UFI832" s="14"/>
      <c r="UFJ832" s="14"/>
      <c r="UFK832" s="14"/>
      <c r="UFL832" s="14"/>
      <c r="UFM832" s="14"/>
      <c r="UFN832" s="14"/>
      <c r="UFO832" s="14"/>
      <c r="UFP832" s="14"/>
      <c r="UFQ832" s="14"/>
      <c r="UFR832" s="14"/>
      <c r="UFS832" s="14"/>
      <c r="UFT832" s="14"/>
      <c r="UFU832" s="14"/>
      <c r="UFV832" s="14"/>
      <c r="UFW832" s="14"/>
      <c r="UFX832" s="14"/>
      <c r="UFY832" s="14"/>
      <c r="UFZ832" s="14"/>
      <c r="UGA832" s="14"/>
      <c r="UGB832" s="14"/>
      <c r="UGC832" s="14"/>
      <c r="UGD832" s="14"/>
      <c r="UGE832" s="14"/>
      <c r="UGF832" s="14"/>
      <c r="UGG832" s="14"/>
      <c r="UGH832" s="14"/>
      <c r="UGI832" s="14"/>
      <c r="UGJ832" s="14"/>
      <c r="UGK832" s="14"/>
      <c r="UGL832" s="14"/>
      <c r="UGM832" s="14"/>
      <c r="UGN832" s="14"/>
      <c r="UGO832" s="14"/>
      <c r="UGP832" s="14"/>
      <c r="UGQ832" s="14"/>
      <c r="UGR832" s="14"/>
      <c r="UGS832" s="14"/>
      <c r="UGT832" s="14"/>
      <c r="UGU832" s="14"/>
      <c r="UGV832" s="14"/>
      <c r="UGW832" s="14"/>
      <c r="UGX832" s="14"/>
      <c r="UGY832" s="14"/>
      <c r="UGZ832" s="14"/>
      <c r="UHA832" s="14"/>
      <c r="UHB832" s="14"/>
      <c r="UHC832" s="14"/>
      <c r="UHD832" s="14"/>
      <c r="UHE832" s="14"/>
      <c r="UHF832" s="14"/>
      <c r="UHG832" s="14"/>
      <c r="UHH832" s="14"/>
      <c r="UHI832" s="14"/>
      <c r="UHJ832" s="14"/>
      <c r="UHK832" s="14"/>
      <c r="UHL832" s="14"/>
      <c r="UHM832" s="14"/>
      <c r="UHN832" s="14"/>
      <c r="UHO832" s="14"/>
      <c r="UHP832" s="14"/>
      <c r="UHQ832" s="14"/>
      <c r="UHR832" s="14"/>
      <c r="UHS832" s="14"/>
      <c r="UHT832" s="14"/>
      <c r="UHU832" s="14"/>
      <c r="UHV832" s="14"/>
      <c r="UHW832" s="14"/>
      <c r="UHX832" s="14"/>
      <c r="UHY832" s="14"/>
      <c r="UHZ832" s="14"/>
      <c r="UIA832" s="14"/>
      <c r="UIB832" s="14"/>
      <c r="UIC832" s="14"/>
      <c r="UID832" s="14"/>
      <c r="UIE832" s="14"/>
      <c r="UIF832" s="14"/>
      <c r="UIG832" s="14"/>
      <c r="UIH832" s="14"/>
      <c r="UII832" s="14"/>
      <c r="UIJ832" s="14"/>
      <c r="UIK832" s="14"/>
      <c r="UIL832" s="14"/>
      <c r="UIM832" s="14"/>
      <c r="UIN832" s="14"/>
      <c r="UIO832" s="14"/>
      <c r="UIP832" s="14"/>
      <c r="UIQ832" s="14"/>
      <c r="UIR832" s="14"/>
      <c r="UIS832" s="14"/>
      <c r="UIT832" s="14"/>
      <c r="UIU832" s="14"/>
      <c r="UIV832" s="14"/>
      <c r="UIW832" s="14"/>
      <c r="UIX832" s="14"/>
      <c r="UIY832" s="14"/>
      <c r="UIZ832" s="14"/>
      <c r="UJA832" s="14"/>
      <c r="UJB832" s="14"/>
      <c r="UJC832" s="14"/>
      <c r="UJD832" s="14"/>
      <c r="UJE832" s="14"/>
      <c r="UJF832" s="14"/>
      <c r="UJG832" s="14"/>
      <c r="UJH832" s="14"/>
      <c r="UJI832" s="14"/>
      <c r="UJJ832" s="14"/>
      <c r="UJK832" s="14"/>
      <c r="UJL832" s="14"/>
      <c r="UJM832" s="14"/>
      <c r="UJN832" s="14"/>
      <c r="UJO832" s="14"/>
      <c r="UJP832" s="14"/>
      <c r="UJQ832" s="14"/>
      <c r="UJR832" s="14"/>
      <c r="UJS832" s="14"/>
      <c r="UJT832" s="14"/>
      <c r="UJU832" s="14"/>
      <c r="UJV832" s="14"/>
      <c r="UJW832" s="14"/>
      <c r="UJX832" s="14"/>
      <c r="UJY832" s="14"/>
      <c r="UJZ832" s="14"/>
      <c r="UKA832" s="14"/>
      <c r="UKB832" s="14"/>
      <c r="UKC832" s="14"/>
      <c r="UKD832" s="14"/>
      <c r="UKE832" s="14"/>
      <c r="UKF832" s="14"/>
      <c r="UKG832" s="14"/>
      <c r="UKH832" s="14"/>
      <c r="UKI832" s="14"/>
      <c r="UKJ832" s="14"/>
      <c r="UKK832" s="14"/>
      <c r="UKL832" s="14"/>
      <c r="UKM832" s="14"/>
      <c r="UKN832" s="14"/>
      <c r="UKO832" s="14"/>
      <c r="UKP832" s="14"/>
      <c r="UKQ832" s="14"/>
      <c r="UKR832" s="14"/>
      <c r="UKS832" s="14"/>
      <c r="UKT832" s="14"/>
      <c r="UKU832" s="14"/>
      <c r="UKV832" s="14"/>
      <c r="UKW832" s="14"/>
      <c r="UKX832" s="14"/>
      <c r="UKY832" s="14"/>
      <c r="UKZ832" s="14"/>
      <c r="ULA832" s="14"/>
      <c r="ULB832" s="14"/>
      <c r="ULC832" s="14"/>
      <c r="ULD832" s="14"/>
      <c r="ULE832" s="14"/>
      <c r="ULF832" s="14"/>
      <c r="ULG832" s="14"/>
      <c r="ULH832" s="14"/>
      <c r="ULI832" s="14"/>
      <c r="ULJ832" s="14"/>
      <c r="ULK832" s="14"/>
      <c r="ULL832" s="14"/>
      <c r="ULM832" s="14"/>
      <c r="ULN832" s="14"/>
      <c r="ULO832" s="14"/>
      <c r="ULP832" s="14"/>
      <c r="ULQ832" s="14"/>
      <c r="ULR832" s="14"/>
      <c r="ULS832" s="14"/>
      <c r="ULT832" s="14"/>
      <c r="ULU832" s="14"/>
      <c r="ULV832" s="14"/>
      <c r="ULW832" s="14"/>
      <c r="ULX832" s="14"/>
      <c r="ULY832" s="14"/>
      <c r="ULZ832" s="14"/>
      <c r="UMA832" s="14"/>
      <c r="UMB832" s="14"/>
      <c r="UMC832" s="14"/>
      <c r="UMD832" s="14"/>
      <c r="UME832" s="14"/>
      <c r="UMF832" s="14"/>
      <c r="UMG832" s="14"/>
      <c r="UMH832" s="14"/>
      <c r="UMI832" s="14"/>
      <c r="UMJ832" s="14"/>
      <c r="UMK832" s="14"/>
      <c r="UML832" s="14"/>
      <c r="UMM832" s="14"/>
      <c r="UMN832" s="14"/>
      <c r="UMO832" s="14"/>
      <c r="UMP832" s="14"/>
      <c r="UMQ832" s="14"/>
      <c r="UMR832" s="14"/>
      <c r="UMS832" s="14"/>
      <c r="UMT832" s="14"/>
      <c r="UMU832" s="14"/>
      <c r="UMV832" s="14"/>
      <c r="UMW832" s="14"/>
      <c r="UMX832" s="14"/>
      <c r="UMY832" s="14"/>
      <c r="UMZ832" s="14"/>
      <c r="UNA832" s="14"/>
      <c r="UNB832" s="14"/>
      <c r="UNC832" s="14"/>
      <c r="UND832" s="14"/>
      <c r="UNE832" s="14"/>
      <c r="UNF832" s="14"/>
      <c r="UNG832" s="14"/>
      <c r="UNH832" s="14"/>
      <c r="UNI832" s="14"/>
      <c r="UNJ832" s="14"/>
      <c r="UNK832" s="14"/>
      <c r="UNL832" s="14"/>
      <c r="UNM832" s="14"/>
      <c r="UNN832" s="14"/>
      <c r="UNO832" s="14"/>
      <c r="UNP832" s="14"/>
      <c r="UNQ832" s="14"/>
      <c r="UNR832" s="14"/>
      <c r="UNS832" s="14"/>
      <c r="UNT832" s="14"/>
      <c r="UNU832" s="14"/>
      <c r="UNV832" s="14"/>
      <c r="UNW832" s="14"/>
      <c r="UNX832" s="14"/>
      <c r="UNY832" s="14"/>
      <c r="UNZ832" s="14"/>
      <c r="UOA832" s="14"/>
      <c r="UOB832" s="14"/>
      <c r="UOC832" s="14"/>
      <c r="UOD832" s="14"/>
      <c r="UOE832" s="14"/>
      <c r="UOF832" s="14"/>
      <c r="UOG832" s="14"/>
      <c r="UOH832" s="14"/>
      <c r="UOI832" s="14"/>
      <c r="UOJ832" s="14"/>
      <c r="UOK832" s="14"/>
      <c r="UOL832" s="14"/>
      <c r="UOM832" s="14"/>
      <c r="UON832" s="14"/>
      <c r="UOO832" s="14"/>
      <c r="UOP832" s="14"/>
      <c r="UOQ832" s="14"/>
      <c r="UOR832" s="14"/>
      <c r="UOS832" s="14"/>
      <c r="UOT832" s="14"/>
      <c r="UOU832" s="14"/>
      <c r="UOV832" s="14"/>
      <c r="UOW832" s="14"/>
      <c r="UOX832" s="14"/>
      <c r="UOY832" s="14"/>
      <c r="UOZ832" s="14"/>
      <c r="UPA832" s="14"/>
      <c r="UPB832" s="14"/>
      <c r="UPC832" s="14"/>
      <c r="UPD832" s="14"/>
      <c r="UPE832" s="14"/>
      <c r="UPF832" s="14"/>
      <c r="UPG832" s="14"/>
      <c r="UPH832" s="14"/>
      <c r="UPI832" s="14"/>
      <c r="UPJ832" s="14"/>
      <c r="UPK832" s="14"/>
      <c r="UPL832" s="14"/>
      <c r="UPM832" s="14"/>
      <c r="UPN832" s="14"/>
      <c r="UPO832" s="14"/>
      <c r="UPP832" s="14"/>
      <c r="UPQ832" s="14"/>
      <c r="UPR832" s="14"/>
      <c r="UPS832" s="14"/>
      <c r="UPT832" s="14"/>
      <c r="UPU832" s="14"/>
      <c r="UPV832" s="14"/>
      <c r="UPW832" s="14"/>
      <c r="UPX832" s="14"/>
      <c r="UPY832" s="14"/>
      <c r="UPZ832" s="14"/>
      <c r="UQA832" s="14"/>
      <c r="UQB832" s="14"/>
      <c r="UQC832" s="14"/>
      <c r="UQD832" s="14"/>
      <c r="UQE832" s="14"/>
      <c r="UQF832" s="14"/>
      <c r="UQG832" s="14"/>
      <c r="UQH832" s="14"/>
      <c r="UQI832" s="14"/>
      <c r="UQJ832" s="14"/>
      <c r="UQK832" s="14"/>
      <c r="UQL832" s="14"/>
      <c r="UQM832" s="14"/>
      <c r="UQN832" s="14"/>
      <c r="UQO832" s="14"/>
      <c r="UQP832" s="14"/>
      <c r="UQQ832" s="14"/>
      <c r="UQR832" s="14"/>
      <c r="UQS832" s="14"/>
      <c r="UQT832" s="14"/>
      <c r="UQU832" s="14"/>
      <c r="UQV832" s="14"/>
      <c r="UQW832" s="14"/>
      <c r="UQX832" s="14"/>
      <c r="UQY832" s="14"/>
      <c r="UQZ832" s="14"/>
      <c r="URA832" s="14"/>
      <c r="URB832" s="14"/>
      <c r="URC832" s="14"/>
      <c r="URD832" s="14"/>
      <c r="URE832" s="14"/>
      <c r="URF832" s="14"/>
      <c r="URG832" s="14"/>
      <c r="URH832" s="14"/>
      <c r="URI832" s="14"/>
      <c r="URJ832" s="14"/>
      <c r="URK832" s="14"/>
      <c r="URL832" s="14"/>
      <c r="URM832" s="14"/>
      <c r="URN832" s="14"/>
      <c r="URO832" s="14"/>
      <c r="URP832" s="14"/>
      <c r="URQ832" s="14"/>
      <c r="URR832" s="14"/>
      <c r="URS832" s="14"/>
      <c r="URT832" s="14"/>
      <c r="URU832" s="14"/>
      <c r="URV832" s="14"/>
      <c r="URW832" s="14"/>
      <c r="URX832" s="14"/>
      <c r="URY832" s="14"/>
      <c r="URZ832" s="14"/>
      <c r="USA832" s="14"/>
      <c r="USB832" s="14"/>
      <c r="USC832" s="14"/>
      <c r="USD832" s="14"/>
      <c r="USE832" s="14"/>
      <c r="USF832" s="14"/>
      <c r="USG832" s="14"/>
      <c r="USH832" s="14"/>
      <c r="USI832" s="14"/>
      <c r="USJ832" s="14"/>
      <c r="USK832" s="14"/>
      <c r="USL832" s="14"/>
      <c r="USM832" s="14"/>
      <c r="USN832" s="14"/>
      <c r="USO832" s="14"/>
      <c r="USP832" s="14"/>
      <c r="USQ832" s="14"/>
      <c r="USR832" s="14"/>
      <c r="USS832" s="14"/>
      <c r="UST832" s="14"/>
      <c r="USU832" s="14"/>
      <c r="USV832" s="14"/>
      <c r="USW832" s="14"/>
      <c r="USX832" s="14"/>
      <c r="USY832" s="14"/>
      <c r="USZ832" s="14"/>
      <c r="UTA832" s="14"/>
      <c r="UTB832" s="14"/>
      <c r="UTC832" s="14"/>
      <c r="UTD832" s="14"/>
      <c r="UTE832" s="14"/>
      <c r="UTF832" s="14"/>
      <c r="UTG832" s="14"/>
      <c r="UTH832" s="14"/>
      <c r="UTI832" s="14"/>
      <c r="UTJ832" s="14"/>
      <c r="UTK832" s="14"/>
      <c r="UTL832" s="14"/>
      <c r="UTM832" s="14"/>
      <c r="UTN832" s="14"/>
      <c r="UTO832" s="14"/>
      <c r="UTP832" s="14"/>
      <c r="UTQ832" s="14"/>
      <c r="UTR832" s="14"/>
      <c r="UTS832" s="14"/>
      <c r="UTT832" s="14"/>
      <c r="UTU832" s="14"/>
      <c r="UTV832" s="14"/>
      <c r="UTW832" s="14"/>
      <c r="UTX832" s="14"/>
      <c r="UTY832" s="14"/>
      <c r="UTZ832" s="14"/>
      <c r="UUA832" s="14"/>
      <c r="UUB832" s="14"/>
      <c r="UUC832" s="14"/>
      <c r="UUD832" s="14"/>
      <c r="UUE832" s="14"/>
      <c r="UUF832" s="14"/>
      <c r="UUG832" s="14"/>
      <c r="UUH832" s="14"/>
      <c r="UUI832" s="14"/>
      <c r="UUJ832" s="14"/>
      <c r="UUK832" s="14"/>
      <c r="UUL832" s="14"/>
      <c r="UUM832" s="14"/>
      <c r="UUN832" s="14"/>
      <c r="UUO832" s="14"/>
      <c r="UUP832" s="14"/>
      <c r="UUQ832" s="14"/>
      <c r="UUR832" s="14"/>
      <c r="UUS832" s="14"/>
      <c r="UUT832" s="14"/>
      <c r="UUU832" s="14"/>
      <c r="UUV832" s="14"/>
      <c r="UUW832" s="14"/>
      <c r="UUX832" s="14"/>
      <c r="UUY832" s="14"/>
      <c r="UUZ832" s="14"/>
      <c r="UVA832" s="14"/>
      <c r="UVB832" s="14"/>
      <c r="UVC832" s="14"/>
      <c r="UVD832" s="14"/>
      <c r="UVE832" s="14"/>
      <c r="UVF832" s="14"/>
      <c r="UVG832" s="14"/>
      <c r="UVH832" s="14"/>
      <c r="UVI832" s="14"/>
      <c r="UVJ832" s="14"/>
      <c r="UVK832" s="14"/>
      <c r="UVL832" s="14"/>
      <c r="UVM832" s="14"/>
      <c r="UVN832" s="14"/>
      <c r="UVO832" s="14"/>
      <c r="UVP832" s="14"/>
      <c r="UVQ832" s="14"/>
      <c r="UVR832" s="14"/>
      <c r="UVS832" s="14"/>
      <c r="UVT832" s="14"/>
      <c r="UVU832" s="14"/>
      <c r="UVV832" s="14"/>
      <c r="UVW832" s="14"/>
      <c r="UVX832" s="14"/>
      <c r="UVY832" s="14"/>
      <c r="UVZ832" s="14"/>
      <c r="UWA832" s="14"/>
      <c r="UWB832" s="14"/>
      <c r="UWC832" s="14"/>
      <c r="UWD832" s="14"/>
      <c r="UWE832" s="14"/>
      <c r="UWF832" s="14"/>
      <c r="UWG832" s="14"/>
      <c r="UWH832" s="14"/>
      <c r="UWI832" s="14"/>
      <c r="UWJ832" s="14"/>
      <c r="UWK832" s="14"/>
      <c r="UWL832" s="14"/>
      <c r="UWM832" s="14"/>
      <c r="UWN832" s="14"/>
      <c r="UWO832" s="14"/>
      <c r="UWP832" s="14"/>
      <c r="UWQ832" s="14"/>
      <c r="UWR832" s="14"/>
      <c r="UWS832" s="14"/>
      <c r="UWT832" s="14"/>
      <c r="UWU832" s="14"/>
      <c r="UWV832" s="14"/>
      <c r="UWW832" s="14"/>
      <c r="UWX832" s="14"/>
      <c r="UWY832" s="14"/>
      <c r="UWZ832" s="14"/>
      <c r="UXA832" s="14"/>
      <c r="UXB832" s="14"/>
      <c r="UXC832" s="14"/>
      <c r="UXD832" s="14"/>
      <c r="UXE832" s="14"/>
      <c r="UXF832" s="14"/>
      <c r="UXG832" s="14"/>
      <c r="UXH832" s="14"/>
      <c r="UXI832" s="14"/>
      <c r="UXJ832" s="14"/>
      <c r="UXK832" s="14"/>
      <c r="UXL832" s="14"/>
      <c r="UXM832" s="14"/>
      <c r="UXN832" s="14"/>
      <c r="UXO832" s="14"/>
      <c r="UXP832" s="14"/>
      <c r="UXQ832" s="14"/>
      <c r="UXR832" s="14"/>
      <c r="UXS832" s="14"/>
      <c r="UXT832" s="14"/>
      <c r="UXU832" s="14"/>
      <c r="UXV832" s="14"/>
      <c r="UXW832" s="14"/>
      <c r="UXX832" s="14"/>
      <c r="UXY832" s="14"/>
      <c r="UXZ832" s="14"/>
      <c r="UYA832" s="14"/>
      <c r="UYB832" s="14"/>
      <c r="UYC832" s="14"/>
      <c r="UYD832" s="14"/>
      <c r="UYE832" s="14"/>
      <c r="UYF832" s="14"/>
      <c r="UYG832" s="14"/>
      <c r="UYH832" s="14"/>
      <c r="UYI832" s="14"/>
      <c r="UYJ832" s="14"/>
      <c r="UYK832" s="14"/>
      <c r="UYL832" s="14"/>
      <c r="UYM832" s="14"/>
      <c r="UYN832" s="14"/>
      <c r="UYO832" s="14"/>
      <c r="UYP832" s="14"/>
      <c r="UYQ832" s="14"/>
      <c r="UYR832" s="14"/>
      <c r="UYS832" s="14"/>
      <c r="UYT832" s="14"/>
      <c r="UYU832" s="14"/>
      <c r="UYV832" s="14"/>
      <c r="UYW832" s="14"/>
      <c r="UYX832" s="14"/>
      <c r="UYY832" s="14"/>
      <c r="UYZ832" s="14"/>
      <c r="UZA832" s="14"/>
      <c r="UZB832" s="14"/>
      <c r="UZC832" s="14"/>
      <c r="UZD832" s="14"/>
      <c r="UZE832" s="14"/>
      <c r="UZF832" s="14"/>
      <c r="UZG832" s="14"/>
      <c r="UZH832" s="14"/>
      <c r="UZI832" s="14"/>
      <c r="UZJ832" s="14"/>
      <c r="UZK832" s="14"/>
      <c r="UZL832" s="14"/>
      <c r="UZM832" s="14"/>
      <c r="UZN832" s="14"/>
      <c r="UZO832" s="14"/>
      <c r="UZP832" s="14"/>
      <c r="UZQ832" s="14"/>
      <c r="UZR832" s="14"/>
      <c r="UZS832" s="14"/>
      <c r="UZT832" s="14"/>
      <c r="UZU832" s="14"/>
      <c r="UZV832" s="14"/>
      <c r="UZW832" s="14"/>
      <c r="UZX832" s="14"/>
      <c r="UZY832" s="14"/>
      <c r="UZZ832" s="14"/>
      <c r="VAA832" s="14"/>
      <c r="VAB832" s="14"/>
      <c r="VAC832" s="14"/>
      <c r="VAD832" s="14"/>
      <c r="VAE832" s="14"/>
      <c r="VAF832" s="14"/>
      <c r="VAG832" s="14"/>
      <c r="VAH832" s="14"/>
      <c r="VAI832" s="14"/>
      <c r="VAJ832" s="14"/>
      <c r="VAK832" s="14"/>
      <c r="VAL832" s="14"/>
      <c r="VAM832" s="14"/>
      <c r="VAN832" s="14"/>
      <c r="VAO832" s="14"/>
      <c r="VAP832" s="14"/>
      <c r="VAQ832" s="14"/>
      <c r="VAR832" s="14"/>
      <c r="VAS832" s="14"/>
      <c r="VAT832" s="14"/>
      <c r="VAU832" s="14"/>
      <c r="VAV832" s="14"/>
      <c r="VAW832" s="14"/>
      <c r="VAX832" s="14"/>
      <c r="VAY832" s="14"/>
      <c r="VAZ832" s="14"/>
      <c r="VBA832" s="14"/>
      <c r="VBB832" s="14"/>
      <c r="VBC832" s="14"/>
      <c r="VBD832" s="14"/>
      <c r="VBE832" s="14"/>
      <c r="VBF832" s="14"/>
      <c r="VBG832" s="14"/>
      <c r="VBH832" s="14"/>
      <c r="VBI832" s="14"/>
      <c r="VBJ832" s="14"/>
      <c r="VBK832" s="14"/>
      <c r="VBL832" s="14"/>
      <c r="VBM832" s="14"/>
      <c r="VBN832" s="14"/>
      <c r="VBO832" s="14"/>
      <c r="VBP832" s="14"/>
      <c r="VBQ832" s="14"/>
      <c r="VBR832" s="14"/>
      <c r="VBS832" s="14"/>
      <c r="VBT832" s="14"/>
      <c r="VBU832" s="14"/>
      <c r="VBV832" s="14"/>
      <c r="VBW832" s="14"/>
      <c r="VBX832" s="14"/>
      <c r="VBY832" s="14"/>
      <c r="VBZ832" s="14"/>
      <c r="VCA832" s="14"/>
      <c r="VCB832" s="14"/>
      <c r="VCC832" s="14"/>
      <c r="VCD832" s="14"/>
      <c r="VCE832" s="14"/>
      <c r="VCF832" s="14"/>
      <c r="VCG832" s="14"/>
      <c r="VCH832" s="14"/>
      <c r="VCI832" s="14"/>
      <c r="VCJ832" s="14"/>
      <c r="VCK832" s="14"/>
      <c r="VCL832" s="14"/>
      <c r="VCM832" s="14"/>
      <c r="VCN832" s="14"/>
      <c r="VCO832" s="14"/>
      <c r="VCP832" s="14"/>
      <c r="VCQ832" s="14"/>
      <c r="VCR832" s="14"/>
      <c r="VCS832" s="14"/>
      <c r="VCT832" s="14"/>
      <c r="VCU832" s="14"/>
      <c r="VCV832" s="14"/>
      <c r="VCW832" s="14"/>
      <c r="VCX832" s="14"/>
      <c r="VCY832" s="14"/>
      <c r="VCZ832" s="14"/>
      <c r="VDA832" s="14"/>
      <c r="VDB832" s="14"/>
      <c r="VDC832" s="14"/>
      <c r="VDD832" s="14"/>
      <c r="VDE832" s="14"/>
      <c r="VDF832" s="14"/>
      <c r="VDG832" s="14"/>
      <c r="VDH832" s="14"/>
      <c r="VDI832" s="14"/>
      <c r="VDJ832" s="14"/>
      <c r="VDK832" s="14"/>
      <c r="VDL832" s="14"/>
      <c r="VDM832" s="14"/>
      <c r="VDN832" s="14"/>
      <c r="VDO832" s="14"/>
      <c r="VDP832" s="14"/>
      <c r="VDQ832" s="14"/>
      <c r="VDR832" s="14"/>
      <c r="VDS832" s="14"/>
      <c r="VDT832" s="14"/>
      <c r="VDU832" s="14"/>
      <c r="VDV832" s="14"/>
      <c r="VDW832" s="14"/>
      <c r="VDX832" s="14"/>
      <c r="VDY832" s="14"/>
      <c r="VDZ832" s="14"/>
      <c r="VEA832" s="14"/>
      <c r="VEB832" s="14"/>
      <c r="VEC832" s="14"/>
      <c r="VED832" s="14"/>
      <c r="VEE832" s="14"/>
      <c r="VEF832" s="14"/>
      <c r="VEG832" s="14"/>
      <c r="VEH832" s="14"/>
      <c r="VEI832" s="14"/>
      <c r="VEJ832" s="14"/>
      <c r="VEK832" s="14"/>
      <c r="VEL832" s="14"/>
      <c r="VEM832" s="14"/>
      <c r="VEN832" s="14"/>
      <c r="VEO832" s="14"/>
      <c r="VEP832" s="14"/>
      <c r="VEQ832" s="14"/>
      <c r="VER832" s="14"/>
      <c r="VES832" s="14"/>
      <c r="VET832" s="14"/>
      <c r="VEU832" s="14"/>
      <c r="VEV832" s="14"/>
      <c r="VEW832" s="14"/>
      <c r="VEX832" s="14"/>
      <c r="VEY832" s="14"/>
      <c r="VEZ832" s="14"/>
      <c r="VFA832" s="14"/>
      <c r="VFB832" s="14"/>
      <c r="VFC832" s="14"/>
      <c r="VFD832" s="14"/>
      <c r="VFE832" s="14"/>
      <c r="VFF832" s="14"/>
      <c r="VFG832" s="14"/>
      <c r="VFH832" s="14"/>
      <c r="VFI832" s="14"/>
      <c r="VFJ832" s="14"/>
      <c r="VFK832" s="14"/>
      <c r="VFL832" s="14"/>
      <c r="VFM832" s="14"/>
      <c r="VFN832" s="14"/>
      <c r="VFO832" s="14"/>
      <c r="VFP832" s="14"/>
      <c r="VFQ832" s="14"/>
      <c r="VFR832" s="14"/>
      <c r="VFS832" s="14"/>
      <c r="VFT832" s="14"/>
      <c r="VFU832" s="14"/>
      <c r="VFV832" s="14"/>
      <c r="VFW832" s="14"/>
      <c r="VFX832" s="14"/>
      <c r="VFY832" s="14"/>
      <c r="VFZ832" s="14"/>
      <c r="VGA832" s="14"/>
      <c r="VGB832" s="14"/>
      <c r="VGC832" s="14"/>
      <c r="VGD832" s="14"/>
      <c r="VGE832" s="14"/>
      <c r="VGF832" s="14"/>
      <c r="VGG832" s="14"/>
      <c r="VGH832" s="14"/>
      <c r="VGI832" s="14"/>
      <c r="VGJ832" s="14"/>
      <c r="VGK832" s="14"/>
      <c r="VGL832" s="14"/>
      <c r="VGM832" s="14"/>
      <c r="VGN832" s="14"/>
      <c r="VGO832" s="14"/>
      <c r="VGP832" s="14"/>
      <c r="VGQ832" s="14"/>
      <c r="VGR832" s="14"/>
      <c r="VGS832" s="14"/>
      <c r="VGT832" s="14"/>
      <c r="VGU832" s="14"/>
      <c r="VGV832" s="14"/>
      <c r="VGW832" s="14"/>
      <c r="VGX832" s="14"/>
      <c r="VGY832" s="14"/>
      <c r="VGZ832" s="14"/>
      <c r="VHA832" s="14"/>
      <c r="VHB832" s="14"/>
      <c r="VHC832" s="14"/>
      <c r="VHD832" s="14"/>
      <c r="VHE832" s="14"/>
      <c r="VHF832" s="14"/>
      <c r="VHG832" s="14"/>
      <c r="VHH832" s="14"/>
      <c r="VHI832" s="14"/>
      <c r="VHJ832" s="14"/>
      <c r="VHK832" s="14"/>
      <c r="VHL832" s="14"/>
      <c r="VHM832" s="14"/>
      <c r="VHN832" s="14"/>
      <c r="VHO832" s="14"/>
      <c r="VHP832" s="14"/>
      <c r="VHQ832" s="14"/>
      <c r="VHR832" s="14"/>
      <c r="VHS832" s="14"/>
      <c r="VHT832" s="14"/>
      <c r="VHU832" s="14"/>
      <c r="VHV832" s="14"/>
      <c r="VHW832" s="14"/>
      <c r="VHX832" s="14"/>
      <c r="VHY832" s="14"/>
      <c r="VHZ832" s="14"/>
      <c r="VIA832" s="14"/>
      <c r="VIB832" s="14"/>
      <c r="VIC832" s="14"/>
      <c r="VID832" s="14"/>
      <c r="VIE832" s="14"/>
      <c r="VIF832" s="14"/>
      <c r="VIG832" s="14"/>
      <c r="VIH832" s="14"/>
      <c r="VII832" s="14"/>
      <c r="VIJ832" s="14"/>
      <c r="VIK832" s="14"/>
      <c r="VIL832" s="14"/>
      <c r="VIM832" s="14"/>
      <c r="VIN832" s="14"/>
      <c r="VIO832" s="14"/>
      <c r="VIP832" s="14"/>
      <c r="VIQ832" s="14"/>
      <c r="VIR832" s="14"/>
      <c r="VIS832" s="14"/>
      <c r="VIT832" s="14"/>
      <c r="VIU832" s="14"/>
      <c r="VIV832" s="14"/>
      <c r="VIW832" s="14"/>
      <c r="VIX832" s="14"/>
      <c r="VIY832" s="14"/>
      <c r="VIZ832" s="14"/>
      <c r="VJA832" s="14"/>
      <c r="VJB832" s="14"/>
      <c r="VJC832" s="14"/>
      <c r="VJD832" s="14"/>
      <c r="VJE832" s="14"/>
      <c r="VJF832" s="14"/>
      <c r="VJG832" s="14"/>
      <c r="VJH832" s="14"/>
      <c r="VJI832" s="14"/>
      <c r="VJJ832" s="14"/>
      <c r="VJK832" s="14"/>
      <c r="VJL832" s="14"/>
      <c r="VJM832" s="14"/>
      <c r="VJN832" s="14"/>
      <c r="VJO832" s="14"/>
      <c r="VJP832" s="14"/>
      <c r="VJQ832" s="14"/>
      <c r="VJR832" s="14"/>
      <c r="VJS832" s="14"/>
      <c r="VJT832" s="14"/>
      <c r="VJU832" s="14"/>
      <c r="VJV832" s="14"/>
      <c r="VJW832" s="14"/>
      <c r="VJX832" s="14"/>
      <c r="VJY832" s="14"/>
      <c r="VJZ832" s="14"/>
      <c r="VKA832" s="14"/>
      <c r="VKB832" s="14"/>
      <c r="VKC832" s="14"/>
      <c r="VKD832" s="14"/>
      <c r="VKE832" s="14"/>
      <c r="VKF832" s="14"/>
      <c r="VKG832" s="14"/>
      <c r="VKH832" s="14"/>
      <c r="VKI832" s="14"/>
      <c r="VKJ832" s="14"/>
      <c r="VKK832" s="14"/>
      <c r="VKL832" s="14"/>
      <c r="VKM832" s="14"/>
      <c r="VKN832" s="14"/>
      <c r="VKO832" s="14"/>
      <c r="VKP832" s="14"/>
      <c r="VKQ832" s="14"/>
      <c r="VKR832" s="14"/>
      <c r="VKS832" s="14"/>
      <c r="VKT832" s="14"/>
      <c r="VKU832" s="14"/>
      <c r="VKV832" s="14"/>
      <c r="VKW832" s="14"/>
      <c r="VKX832" s="14"/>
      <c r="VKY832" s="14"/>
      <c r="VKZ832" s="14"/>
      <c r="VLA832" s="14"/>
      <c r="VLB832" s="14"/>
      <c r="VLC832" s="14"/>
      <c r="VLD832" s="14"/>
      <c r="VLE832" s="14"/>
      <c r="VLF832" s="14"/>
      <c r="VLG832" s="14"/>
      <c r="VLH832" s="14"/>
      <c r="VLI832" s="14"/>
      <c r="VLJ832" s="14"/>
      <c r="VLK832" s="14"/>
      <c r="VLL832" s="14"/>
      <c r="VLM832" s="14"/>
      <c r="VLN832" s="14"/>
      <c r="VLO832" s="14"/>
      <c r="VLP832" s="14"/>
      <c r="VLQ832" s="14"/>
      <c r="VLR832" s="14"/>
      <c r="VLS832" s="14"/>
      <c r="VLT832" s="14"/>
      <c r="VLU832" s="14"/>
      <c r="VLV832" s="14"/>
      <c r="VLW832" s="14"/>
      <c r="VLX832" s="14"/>
      <c r="VLY832" s="14"/>
      <c r="VLZ832" s="14"/>
      <c r="VMA832" s="14"/>
      <c r="VMB832" s="14"/>
      <c r="VMC832" s="14"/>
      <c r="VMD832" s="14"/>
      <c r="VME832" s="14"/>
      <c r="VMF832" s="14"/>
      <c r="VMG832" s="14"/>
      <c r="VMH832" s="14"/>
      <c r="VMI832" s="14"/>
      <c r="VMJ832" s="14"/>
      <c r="VMK832" s="14"/>
      <c r="VML832" s="14"/>
      <c r="VMM832" s="14"/>
      <c r="VMN832" s="14"/>
      <c r="VMO832" s="14"/>
      <c r="VMP832" s="14"/>
      <c r="VMQ832" s="14"/>
      <c r="VMR832" s="14"/>
      <c r="VMS832" s="14"/>
      <c r="VMT832" s="14"/>
      <c r="VMU832" s="14"/>
      <c r="VMV832" s="14"/>
      <c r="VMW832" s="14"/>
      <c r="VMX832" s="14"/>
      <c r="VMY832" s="14"/>
      <c r="VMZ832" s="14"/>
      <c r="VNA832" s="14"/>
      <c r="VNB832" s="14"/>
      <c r="VNC832" s="14"/>
      <c r="VND832" s="14"/>
      <c r="VNE832" s="14"/>
      <c r="VNF832" s="14"/>
      <c r="VNG832" s="14"/>
      <c r="VNH832" s="14"/>
      <c r="VNI832" s="14"/>
      <c r="VNJ832" s="14"/>
      <c r="VNK832" s="14"/>
      <c r="VNL832" s="14"/>
      <c r="VNM832" s="14"/>
      <c r="VNN832" s="14"/>
      <c r="VNO832" s="14"/>
      <c r="VNP832" s="14"/>
      <c r="VNQ832" s="14"/>
      <c r="VNR832" s="14"/>
      <c r="VNS832" s="14"/>
      <c r="VNT832" s="14"/>
      <c r="VNU832" s="14"/>
      <c r="VNV832" s="14"/>
      <c r="VNW832" s="14"/>
      <c r="VNX832" s="14"/>
      <c r="VNY832" s="14"/>
      <c r="VNZ832" s="14"/>
      <c r="VOA832" s="14"/>
      <c r="VOB832" s="14"/>
      <c r="VOC832" s="14"/>
      <c r="VOD832" s="14"/>
      <c r="VOE832" s="14"/>
      <c r="VOF832" s="14"/>
      <c r="VOG832" s="14"/>
      <c r="VOH832" s="14"/>
      <c r="VOI832" s="14"/>
      <c r="VOJ832" s="14"/>
      <c r="VOK832" s="14"/>
      <c r="VOL832" s="14"/>
      <c r="VOM832" s="14"/>
      <c r="VON832" s="14"/>
      <c r="VOO832" s="14"/>
      <c r="VOP832" s="14"/>
      <c r="VOQ832" s="14"/>
      <c r="VOR832" s="14"/>
      <c r="VOS832" s="14"/>
      <c r="VOT832" s="14"/>
      <c r="VOU832" s="14"/>
      <c r="VOV832" s="14"/>
      <c r="VOW832" s="14"/>
      <c r="VOX832" s="14"/>
      <c r="VOY832" s="14"/>
      <c r="VOZ832" s="14"/>
      <c r="VPA832" s="14"/>
      <c r="VPB832" s="14"/>
      <c r="VPC832" s="14"/>
      <c r="VPD832" s="14"/>
      <c r="VPE832" s="14"/>
      <c r="VPF832" s="14"/>
      <c r="VPG832" s="14"/>
      <c r="VPH832" s="14"/>
      <c r="VPI832" s="14"/>
      <c r="VPJ832" s="14"/>
      <c r="VPK832" s="14"/>
      <c r="VPL832" s="14"/>
      <c r="VPM832" s="14"/>
      <c r="VPN832" s="14"/>
      <c r="VPO832" s="14"/>
      <c r="VPP832" s="14"/>
      <c r="VPQ832" s="14"/>
      <c r="VPR832" s="14"/>
      <c r="VPS832" s="14"/>
      <c r="VPT832" s="14"/>
      <c r="VPU832" s="14"/>
      <c r="VPV832" s="14"/>
      <c r="VPW832" s="14"/>
      <c r="VPX832" s="14"/>
      <c r="VPY832" s="14"/>
      <c r="VPZ832" s="14"/>
      <c r="VQA832" s="14"/>
      <c r="VQB832" s="14"/>
      <c r="VQC832" s="14"/>
      <c r="VQD832" s="14"/>
      <c r="VQE832" s="14"/>
      <c r="VQF832" s="14"/>
      <c r="VQG832" s="14"/>
      <c r="VQH832" s="14"/>
      <c r="VQI832" s="14"/>
      <c r="VQJ832" s="14"/>
      <c r="VQK832" s="14"/>
      <c r="VQL832" s="14"/>
      <c r="VQM832" s="14"/>
      <c r="VQN832" s="14"/>
      <c r="VQO832" s="14"/>
      <c r="VQP832" s="14"/>
      <c r="VQQ832" s="14"/>
      <c r="VQR832" s="14"/>
      <c r="VQS832" s="14"/>
      <c r="VQT832" s="14"/>
      <c r="VQU832" s="14"/>
      <c r="VQV832" s="14"/>
      <c r="VQW832" s="14"/>
      <c r="VQX832" s="14"/>
      <c r="VQY832" s="14"/>
      <c r="VQZ832" s="14"/>
      <c r="VRA832" s="14"/>
      <c r="VRB832" s="14"/>
      <c r="VRC832" s="14"/>
      <c r="VRD832" s="14"/>
      <c r="VRE832" s="14"/>
      <c r="VRF832" s="14"/>
      <c r="VRG832" s="14"/>
      <c r="VRH832" s="14"/>
      <c r="VRI832" s="14"/>
      <c r="VRJ832" s="14"/>
      <c r="VRK832" s="14"/>
      <c r="VRL832" s="14"/>
      <c r="VRM832" s="14"/>
      <c r="VRN832" s="14"/>
      <c r="VRO832" s="14"/>
      <c r="VRP832" s="14"/>
      <c r="VRQ832" s="14"/>
      <c r="VRR832" s="14"/>
      <c r="VRS832" s="14"/>
      <c r="VRT832" s="14"/>
      <c r="VRU832" s="14"/>
      <c r="VRV832" s="14"/>
      <c r="VRW832" s="14"/>
      <c r="VRX832" s="14"/>
      <c r="VRY832" s="14"/>
      <c r="VRZ832" s="14"/>
      <c r="VSA832" s="14"/>
      <c r="VSB832" s="14"/>
      <c r="VSC832" s="14"/>
      <c r="VSD832" s="14"/>
      <c r="VSE832" s="14"/>
      <c r="VSF832" s="14"/>
      <c r="VSG832" s="14"/>
      <c r="VSH832" s="14"/>
      <c r="VSI832" s="14"/>
      <c r="VSJ832" s="14"/>
      <c r="VSK832" s="14"/>
      <c r="VSL832" s="14"/>
      <c r="VSM832" s="14"/>
      <c r="VSN832" s="14"/>
      <c r="VSO832" s="14"/>
      <c r="VSP832" s="14"/>
      <c r="VSQ832" s="14"/>
      <c r="VSR832" s="14"/>
      <c r="VSS832" s="14"/>
      <c r="VST832" s="14"/>
      <c r="VSU832" s="14"/>
      <c r="VSV832" s="14"/>
      <c r="VSW832" s="14"/>
      <c r="VSX832" s="14"/>
      <c r="VSY832" s="14"/>
      <c r="VSZ832" s="14"/>
      <c r="VTA832" s="14"/>
      <c r="VTB832" s="14"/>
      <c r="VTC832" s="14"/>
      <c r="VTD832" s="14"/>
      <c r="VTE832" s="14"/>
      <c r="VTF832" s="14"/>
      <c r="VTG832" s="14"/>
      <c r="VTH832" s="14"/>
      <c r="VTI832" s="14"/>
      <c r="VTJ832" s="14"/>
      <c r="VTK832" s="14"/>
      <c r="VTL832" s="14"/>
      <c r="VTM832" s="14"/>
      <c r="VTN832" s="14"/>
      <c r="VTO832" s="14"/>
      <c r="VTP832" s="14"/>
      <c r="VTQ832" s="14"/>
      <c r="VTR832" s="14"/>
      <c r="VTS832" s="14"/>
      <c r="VTT832" s="14"/>
      <c r="VTU832" s="14"/>
      <c r="VTV832" s="14"/>
      <c r="VTW832" s="14"/>
      <c r="VTX832" s="14"/>
      <c r="VTY832" s="14"/>
      <c r="VTZ832" s="14"/>
      <c r="VUA832" s="14"/>
      <c r="VUB832" s="14"/>
      <c r="VUC832" s="14"/>
      <c r="VUD832" s="14"/>
      <c r="VUE832" s="14"/>
      <c r="VUF832" s="14"/>
      <c r="VUG832" s="14"/>
      <c r="VUH832" s="14"/>
      <c r="VUI832" s="14"/>
      <c r="VUJ832" s="14"/>
      <c r="VUK832" s="14"/>
      <c r="VUL832" s="14"/>
      <c r="VUM832" s="14"/>
      <c r="VUN832" s="14"/>
      <c r="VUO832" s="14"/>
      <c r="VUP832" s="14"/>
      <c r="VUQ832" s="14"/>
      <c r="VUR832" s="14"/>
      <c r="VUS832" s="14"/>
      <c r="VUT832" s="14"/>
      <c r="VUU832" s="14"/>
      <c r="VUV832" s="14"/>
      <c r="VUW832" s="14"/>
      <c r="VUX832" s="14"/>
      <c r="VUY832" s="14"/>
      <c r="VUZ832" s="14"/>
      <c r="VVA832" s="14"/>
      <c r="VVB832" s="14"/>
      <c r="VVC832" s="14"/>
      <c r="VVD832" s="14"/>
      <c r="VVE832" s="14"/>
      <c r="VVF832" s="14"/>
      <c r="VVG832" s="14"/>
      <c r="VVH832" s="14"/>
      <c r="VVI832" s="14"/>
      <c r="VVJ832" s="14"/>
      <c r="VVK832" s="14"/>
      <c r="VVL832" s="14"/>
      <c r="VVM832" s="14"/>
      <c r="VVN832" s="14"/>
      <c r="VVO832" s="14"/>
      <c r="VVP832" s="14"/>
      <c r="VVQ832" s="14"/>
      <c r="VVR832" s="14"/>
      <c r="VVS832" s="14"/>
      <c r="VVT832" s="14"/>
      <c r="VVU832" s="14"/>
      <c r="VVV832" s="14"/>
      <c r="VVW832" s="14"/>
      <c r="VVX832" s="14"/>
      <c r="VVY832" s="14"/>
      <c r="VVZ832" s="14"/>
      <c r="VWA832" s="14"/>
      <c r="VWB832" s="14"/>
      <c r="VWC832" s="14"/>
      <c r="VWD832" s="14"/>
      <c r="VWE832" s="14"/>
      <c r="VWF832" s="14"/>
      <c r="VWG832" s="14"/>
      <c r="VWH832" s="14"/>
      <c r="VWI832" s="14"/>
      <c r="VWJ832" s="14"/>
      <c r="VWK832" s="14"/>
      <c r="VWL832" s="14"/>
      <c r="VWM832" s="14"/>
      <c r="VWN832" s="14"/>
      <c r="VWO832" s="14"/>
      <c r="VWP832" s="14"/>
      <c r="VWQ832" s="14"/>
      <c r="VWR832" s="14"/>
      <c r="VWS832" s="14"/>
      <c r="VWT832" s="14"/>
      <c r="VWU832" s="14"/>
      <c r="VWV832" s="14"/>
      <c r="VWW832" s="14"/>
      <c r="VWX832" s="14"/>
      <c r="VWY832" s="14"/>
      <c r="VWZ832" s="14"/>
      <c r="VXA832" s="14"/>
      <c r="VXB832" s="14"/>
      <c r="VXC832" s="14"/>
      <c r="VXD832" s="14"/>
      <c r="VXE832" s="14"/>
      <c r="VXF832" s="14"/>
      <c r="VXG832" s="14"/>
      <c r="VXH832" s="14"/>
      <c r="VXI832" s="14"/>
      <c r="VXJ832" s="14"/>
      <c r="VXK832" s="14"/>
      <c r="VXL832" s="14"/>
      <c r="VXM832" s="14"/>
      <c r="VXN832" s="14"/>
      <c r="VXO832" s="14"/>
      <c r="VXP832" s="14"/>
      <c r="VXQ832" s="14"/>
      <c r="VXR832" s="14"/>
      <c r="VXS832" s="14"/>
      <c r="VXT832" s="14"/>
      <c r="VXU832" s="14"/>
      <c r="VXV832" s="14"/>
      <c r="VXW832" s="14"/>
      <c r="VXX832" s="14"/>
      <c r="VXY832" s="14"/>
      <c r="VXZ832" s="14"/>
      <c r="VYA832" s="14"/>
      <c r="VYB832" s="14"/>
      <c r="VYC832" s="14"/>
      <c r="VYD832" s="14"/>
      <c r="VYE832" s="14"/>
      <c r="VYF832" s="14"/>
      <c r="VYG832" s="14"/>
      <c r="VYH832" s="14"/>
      <c r="VYI832" s="14"/>
      <c r="VYJ832" s="14"/>
      <c r="VYK832" s="14"/>
      <c r="VYL832" s="14"/>
      <c r="VYM832" s="14"/>
      <c r="VYN832" s="14"/>
      <c r="VYO832" s="14"/>
      <c r="VYP832" s="14"/>
      <c r="VYQ832" s="14"/>
      <c r="VYR832" s="14"/>
      <c r="VYS832" s="14"/>
      <c r="VYT832" s="14"/>
      <c r="VYU832" s="14"/>
      <c r="VYV832" s="14"/>
      <c r="VYW832" s="14"/>
      <c r="VYX832" s="14"/>
      <c r="VYY832" s="14"/>
      <c r="VYZ832" s="14"/>
      <c r="VZA832" s="14"/>
      <c r="VZB832" s="14"/>
      <c r="VZC832" s="14"/>
      <c r="VZD832" s="14"/>
      <c r="VZE832" s="14"/>
      <c r="VZF832" s="14"/>
      <c r="VZG832" s="14"/>
      <c r="VZH832" s="14"/>
      <c r="VZI832" s="14"/>
      <c r="VZJ832" s="14"/>
      <c r="VZK832" s="14"/>
      <c r="VZL832" s="14"/>
      <c r="VZM832" s="14"/>
      <c r="VZN832" s="14"/>
      <c r="VZO832" s="14"/>
      <c r="VZP832" s="14"/>
      <c r="VZQ832" s="14"/>
      <c r="VZR832" s="14"/>
      <c r="VZS832" s="14"/>
      <c r="VZT832" s="14"/>
      <c r="VZU832" s="14"/>
      <c r="VZV832" s="14"/>
      <c r="VZW832" s="14"/>
      <c r="VZX832" s="14"/>
      <c r="VZY832" s="14"/>
      <c r="VZZ832" s="14"/>
      <c r="WAA832" s="14"/>
      <c r="WAB832" s="14"/>
      <c r="WAC832" s="14"/>
      <c r="WAD832" s="14"/>
      <c r="WAE832" s="14"/>
      <c r="WAF832" s="14"/>
      <c r="WAG832" s="14"/>
      <c r="WAH832" s="14"/>
      <c r="WAI832" s="14"/>
      <c r="WAJ832" s="14"/>
      <c r="WAK832" s="14"/>
      <c r="WAL832" s="14"/>
      <c r="WAM832" s="14"/>
      <c r="WAN832" s="14"/>
      <c r="WAO832" s="14"/>
      <c r="WAP832" s="14"/>
      <c r="WAQ832" s="14"/>
      <c r="WAR832" s="14"/>
      <c r="WAS832" s="14"/>
      <c r="WAT832" s="14"/>
      <c r="WAU832" s="14"/>
      <c r="WAV832" s="14"/>
      <c r="WAW832" s="14"/>
      <c r="WAX832" s="14"/>
      <c r="WAY832" s="14"/>
      <c r="WAZ832" s="14"/>
      <c r="WBA832" s="14"/>
      <c r="WBB832" s="14"/>
      <c r="WBC832" s="14"/>
      <c r="WBD832" s="14"/>
      <c r="WBE832" s="14"/>
      <c r="WBF832" s="14"/>
      <c r="WBG832" s="14"/>
      <c r="WBH832" s="14"/>
      <c r="WBI832" s="14"/>
      <c r="WBJ832" s="14"/>
      <c r="WBK832" s="14"/>
      <c r="WBL832" s="14"/>
      <c r="WBM832" s="14"/>
      <c r="WBN832" s="14"/>
      <c r="WBO832" s="14"/>
      <c r="WBP832" s="14"/>
      <c r="WBQ832" s="14"/>
      <c r="WBR832" s="14"/>
      <c r="WBS832" s="14"/>
      <c r="WBT832" s="14"/>
      <c r="WBU832" s="14"/>
      <c r="WBV832" s="14"/>
      <c r="WBW832" s="14"/>
      <c r="WBX832" s="14"/>
      <c r="WBY832" s="14"/>
      <c r="WBZ832" s="14"/>
      <c r="WCA832" s="14"/>
      <c r="WCB832" s="14"/>
      <c r="WCC832" s="14"/>
      <c r="WCD832" s="14"/>
      <c r="WCE832" s="14"/>
      <c r="WCF832" s="14"/>
      <c r="WCG832" s="14"/>
      <c r="WCH832" s="14"/>
      <c r="WCI832" s="14"/>
      <c r="WCJ832" s="14"/>
      <c r="WCK832" s="14"/>
      <c r="WCL832" s="14"/>
      <c r="WCM832" s="14"/>
      <c r="WCN832" s="14"/>
      <c r="WCO832" s="14"/>
      <c r="WCP832" s="14"/>
      <c r="WCQ832" s="14"/>
      <c r="WCR832" s="14"/>
      <c r="WCS832" s="14"/>
      <c r="WCT832" s="14"/>
      <c r="WCU832" s="14"/>
      <c r="WCV832" s="14"/>
      <c r="WCW832" s="14"/>
      <c r="WCX832" s="14"/>
      <c r="WCY832" s="14"/>
      <c r="WCZ832" s="14"/>
      <c r="WDA832" s="14"/>
      <c r="WDB832" s="14"/>
      <c r="WDC832" s="14"/>
      <c r="WDD832" s="14"/>
      <c r="WDE832" s="14"/>
      <c r="WDF832" s="14"/>
      <c r="WDG832" s="14"/>
      <c r="WDH832" s="14"/>
      <c r="WDI832" s="14"/>
      <c r="WDJ832" s="14"/>
      <c r="WDK832" s="14"/>
      <c r="WDL832" s="14"/>
      <c r="WDM832" s="14"/>
      <c r="WDN832" s="14"/>
      <c r="WDO832" s="14"/>
      <c r="WDP832" s="14"/>
      <c r="WDQ832" s="14"/>
      <c r="WDR832" s="14"/>
      <c r="WDS832" s="14"/>
      <c r="WDT832" s="14"/>
      <c r="WDU832" s="14"/>
      <c r="WDV832" s="14"/>
      <c r="WDW832" s="14"/>
      <c r="WDX832" s="14"/>
      <c r="WDY832" s="14"/>
      <c r="WDZ832" s="14"/>
      <c r="WEA832" s="14"/>
      <c r="WEB832" s="14"/>
      <c r="WEC832" s="14"/>
      <c r="WED832" s="14"/>
      <c r="WEE832" s="14"/>
      <c r="WEF832" s="14"/>
      <c r="WEG832" s="14"/>
      <c r="WEH832" s="14"/>
      <c r="WEI832" s="14"/>
      <c r="WEJ832" s="14"/>
      <c r="WEK832" s="14"/>
      <c r="WEL832" s="14"/>
      <c r="WEM832" s="14"/>
      <c r="WEN832" s="14"/>
      <c r="WEO832" s="14"/>
      <c r="WEP832" s="14"/>
      <c r="WEQ832" s="14"/>
      <c r="WER832" s="14"/>
      <c r="WES832" s="14"/>
      <c r="WET832" s="14"/>
      <c r="WEU832" s="14"/>
      <c r="WEV832" s="14"/>
      <c r="WEW832" s="14"/>
      <c r="WEX832" s="14"/>
      <c r="WEY832" s="14"/>
      <c r="WEZ832" s="14"/>
      <c r="WFA832" s="14"/>
      <c r="WFB832" s="14"/>
      <c r="WFC832" s="14"/>
      <c r="WFD832" s="14"/>
      <c r="WFE832" s="14"/>
      <c r="WFF832" s="14"/>
      <c r="WFG832" s="14"/>
      <c r="WFH832" s="14"/>
      <c r="WFI832" s="14"/>
      <c r="WFJ832" s="14"/>
      <c r="WFK832" s="14"/>
      <c r="WFL832" s="14"/>
      <c r="WFM832" s="14"/>
      <c r="WFN832" s="14"/>
      <c r="WFO832" s="14"/>
      <c r="WFP832" s="14"/>
      <c r="WFQ832" s="14"/>
      <c r="WFR832" s="14"/>
      <c r="WFS832" s="14"/>
      <c r="WFT832" s="14"/>
      <c r="WFU832" s="14"/>
      <c r="WFV832" s="14"/>
      <c r="WFW832" s="14"/>
      <c r="WFX832" s="14"/>
      <c r="WFY832" s="14"/>
      <c r="WFZ832" s="14"/>
      <c r="WGA832" s="14"/>
      <c r="WGB832" s="14"/>
      <c r="WGC832" s="14"/>
      <c r="WGD832" s="14"/>
      <c r="WGE832" s="14"/>
      <c r="WGF832" s="14"/>
      <c r="WGG832" s="14"/>
      <c r="WGH832" s="14"/>
      <c r="WGI832" s="14"/>
      <c r="WGJ832" s="14"/>
      <c r="WGK832" s="14"/>
      <c r="WGL832" s="14"/>
      <c r="WGM832" s="14"/>
      <c r="WGN832" s="14"/>
      <c r="WGO832" s="14"/>
      <c r="WGP832" s="14"/>
      <c r="WGQ832" s="14"/>
      <c r="WGR832" s="14"/>
      <c r="WGS832" s="14"/>
      <c r="WGT832" s="14"/>
      <c r="WGU832" s="14"/>
      <c r="WGV832" s="14"/>
      <c r="WGW832" s="14"/>
      <c r="WGX832" s="14"/>
      <c r="WGY832" s="14"/>
      <c r="WGZ832" s="14"/>
      <c r="WHA832" s="14"/>
      <c r="WHB832" s="14"/>
      <c r="WHC832" s="14"/>
      <c r="WHD832" s="14"/>
      <c r="WHE832" s="14"/>
      <c r="WHF832" s="14"/>
      <c r="WHG832" s="14"/>
      <c r="WHH832" s="14"/>
      <c r="WHI832" s="14"/>
      <c r="WHJ832" s="14"/>
      <c r="WHK832" s="14"/>
      <c r="WHL832" s="14"/>
      <c r="WHM832" s="14"/>
      <c r="WHN832" s="14"/>
      <c r="WHO832" s="14"/>
      <c r="WHP832" s="14"/>
      <c r="WHQ832" s="14"/>
      <c r="WHR832" s="14"/>
      <c r="WHS832" s="14"/>
      <c r="WHT832" s="14"/>
      <c r="WHU832" s="14"/>
      <c r="WHV832" s="14"/>
      <c r="WHW832" s="14"/>
      <c r="WHX832" s="14"/>
      <c r="WHY832" s="14"/>
      <c r="WHZ832" s="14"/>
      <c r="WIA832" s="14"/>
      <c r="WIB832" s="14"/>
      <c r="WIC832" s="14"/>
      <c r="WID832" s="14"/>
      <c r="WIE832" s="14"/>
      <c r="WIF832" s="14"/>
      <c r="WIG832" s="14"/>
      <c r="WIH832" s="14"/>
      <c r="WII832" s="14"/>
      <c r="WIJ832" s="14"/>
      <c r="WIK832" s="14"/>
      <c r="WIL832" s="14"/>
      <c r="WIM832" s="14"/>
      <c r="WIN832" s="14"/>
      <c r="WIO832" s="14"/>
      <c r="WIP832" s="14"/>
      <c r="WIQ832" s="14"/>
      <c r="WIR832" s="14"/>
      <c r="WIS832" s="14"/>
      <c r="WIT832" s="14"/>
      <c r="WIU832" s="14"/>
      <c r="WIV832" s="14"/>
      <c r="WIW832" s="14"/>
      <c r="WIX832" s="14"/>
      <c r="WIY832" s="14"/>
      <c r="WIZ832" s="14"/>
      <c r="WJA832" s="14"/>
      <c r="WJB832" s="14"/>
      <c r="WJC832" s="14"/>
      <c r="WJD832" s="14"/>
      <c r="WJE832" s="14"/>
      <c r="WJF832" s="14"/>
      <c r="WJG832" s="14"/>
      <c r="WJH832" s="14"/>
      <c r="WJI832" s="14"/>
      <c r="WJJ832" s="14"/>
      <c r="WJK832" s="14"/>
      <c r="WJL832" s="14"/>
      <c r="WJM832" s="14"/>
      <c r="WJN832" s="14"/>
      <c r="WJO832" s="14"/>
      <c r="WJP832" s="14"/>
      <c r="WJQ832" s="14"/>
      <c r="WJR832" s="14"/>
      <c r="WJS832" s="14"/>
      <c r="WJT832" s="14"/>
      <c r="WJU832" s="14"/>
      <c r="WJV832" s="14"/>
      <c r="WJW832" s="14"/>
      <c r="WJX832" s="14"/>
      <c r="WJY832" s="14"/>
      <c r="WJZ832" s="14"/>
      <c r="WKA832" s="14"/>
      <c r="WKB832" s="14"/>
      <c r="WKC832" s="14"/>
      <c r="WKD832" s="14"/>
      <c r="WKE832" s="14"/>
      <c r="WKF832" s="14"/>
      <c r="WKG832" s="14"/>
      <c r="WKH832" s="14"/>
      <c r="WKI832" s="14"/>
      <c r="WKJ832" s="14"/>
      <c r="WKK832" s="14"/>
      <c r="WKL832" s="14"/>
      <c r="WKM832" s="14"/>
      <c r="WKN832" s="14"/>
      <c r="WKO832" s="14"/>
      <c r="WKP832" s="14"/>
      <c r="WKQ832" s="14"/>
      <c r="WKR832" s="14"/>
      <c r="WKS832" s="14"/>
      <c r="WKT832" s="14"/>
      <c r="WKU832" s="14"/>
      <c r="WKV832" s="14"/>
      <c r="WKW832" s="14"/>
      <c r="WKX832" s="14"/>
      <c r="WKY832" s="14"/>
      <c r="WKZ832" s="14"/>
      <c r="WLA832" s="14"/>
      <c r="WLB832" s="14"/>
      <c r="WLC832" s="14"/>
      <c r="WLD832" s="14"/>
      <c r="WLE832" s="14"/>
      <c r="WLF832" s="14"/>
      <c r="WLG832" s="14"/>
      <c r="WLH832" s="14"/>
      <c r="WLI832" s="14"/>
      <c r="WLJ832" s="14"/>
      <c r="WLK832" s="14"/>
      <c r="WLL832" s="14"/>
      <c r="WLM832" s="14"/>
      <c r="WLN832" s="14"/>
      <c r="WLO832" s="14"/>
      <c r="WLP832" s="14"/>
      <c r="WLQ832" s="14"/>
      <c r="WLR832" s="14"/>
      <c r="WLS832" s="14"/>
      <c r="WLT832" s="14"/>
      <c r="WLU832" s="14"/>
      <c r="WLV832" s="14"/>
      <c r="WLW832" s="14"/>
      <c r="WLX832" s="14"/>
      <c r="WLY832" s="14"/>
      <c r="WLZ832" s="14"/>
      <c r="WMA832" s="14"/>
      <c r="WMB832" s="14"/>
      <c r="WMC832" s="14"/>
      <c r="WMD832" s="14"/>
      <c r="WME832" s="14"/>
      <c r="WMF832" s="14"/>
      <c r="WMG832" s="14"/>
      <c r="WMH832" s="14"/>
      <c r="WMI832" s="14"/>
      <c r="WMJ832" s="14"/>
      <c r="WMK832" s="14"/>
      <c r="WML832" s="14"/>
      <c r="WMM832" s="14"/>
      <c r="WMN832" s="14"/>
      <c r="WMO832" s="14"/>
      <c r="WMP832" s="14"/>
      <c r="WMQ832" s="14"/>
      <c r="WMR832" s="14"/>
      <c r="WMS832" s="14"/>
      <c r="WMT832" s="14"/>
      <c r="WMU832" s="14"/>
      <c r="WMV832" s="14"/>
      <c r="WMW832" s="14"/>
      <c r="WMX832" s="14"/>
      <c r="WMY832" s="14"/>
      <c r="WMZ832" s="14"/>
      <c r="WNA832" s="14"/>
      <c r="WNB832" s="14"/>
      <c r="WNC832" s="14"/>
      <c r="WND832" s="14"/>
      <c r="WNE832" s="14"/>
      <c r="WNF832" s="14"/>
      <c r="WNG832" s="14"/>
      <c r="WNH832" s="14"/>
      <c r="WNI832" s="14"/>
      <c r="WNJ832" s="14"/>
      <c r="WNK832" s="14"/>
      <c r="WNL832" s="14"/>
      <c r="WNM832" s="14"/>
      <c r="WNN832" s="14"/>
      <c r="WNO832" s="14"/>
      <c r="WNP832" s="14"/>
      <c r="WNQ832" s="14"/>
      <c r="WNR832" s="14"/>
      <c r="WNS832" s="14"/>
      <c r="WNT832" s="14"/>
      <c r="WNU832" s="14"/>
      <c r="WNV832" s="14"/>
      <c r="WNW832" s="14"/>
      <c r="WNX832" s="14"/>
      <c r="WNY832" s="14"/>
      <c r="WNZ832" s="14"/>
      <c r="WOA832" s="14"/>
      <c r="WOB832" s="14"/>
      <c r="WOC832" s="14"/>
      <c r="WOD832" s="14"/>
      <c r="WOE832" s="14"/>
      <c r="WOF832" s="14"/>
      <c r="WOG832" s="14"/>
      <c r="WOH832" s="14"/>
      <c r="WOI832" s="14"/>
      <c r="WOJ832" s="14"/>
      <c r="WOK832" s="14"/>
      <c r="WOL832" s="14"/>
      <c r="WOM832" s="14"/>
      <c r="WON832" s="14"/>
      <c r="WOO832" s="14"/>
      <c r="WOP832" s="14"/>
      <c r="WOQ832" s="14"/>
      <c r="WOR832" s="14"/>
      <c r="WOS832" s="14"/>
      <c r="WOT832" s="14"/>
      <c r="WOU832" s="14"/>
      <c r="WOV832" s="14"/>
      <c r="WOW832" s="14"/>
      <c r="WOX832" s="14"/>
      <c r="WOY832" s="14"/>
      <c r="WOZ832" s="14"/>
      <c r="WPA832" s="14"/>
      <c r="WPB832" s="14"/>
      <c r="WPC832" s="14"/>
      <c r="WPD832" s="14"/>
      <c r="WPE832" s="14"/>
      <c r="WPF832" s="14"/>
      <c r="WPG832" s="14"/>
      <c r="WPH832" s="14"/>
      <c r="WPI832" s="14"/>
      <c r="WPJ832" s="14"/>
      <c r="WPK832" s="14"/>
      <c r="WPL832" s="14"/>
      <c r="WPM832" s="14"/>
      <c r="WPN832" s="14"/>
      <c r="WPO832" s="14"/>
      <c r="WPP832" s="14"/>
      <c r="WPQ832" s="14"/>
      <c r="WPR832" s="14"/>
      <c r="WPS832" s="14"/>
      <c r="WPT832" s="14"/>
      <c r="WPU832" s="14"/>
      <c r="WPV832" s="14"/>
      <c r="WPW832" s="14"/>
      <c r="WPX832" s="14"/>
      <c r="WPY832" s="14"/>
      <c r="WPZ832" s="14"/>
      <c r="WQA832" s="14"/>
      <c r="WQB832" s="14"/>
      <c r="WQC832" s="14"/>
      <c r="WQD832" s="14"/>
      <c r="WQE832" s="14"/>
      <c r="WQF832" s="14"/>
      <c r="WQG832" s="14"/>
      <c r="WQH832" s="14"/>
      <c r="WQI832" s="14"/>
      <c r="WQJ832" s="14"/>
      <c r="WQK832" s="14"/>
      <c r="WQL832" s="14"/>
      <c r="WQM832" s="14"/>
      <c r="WQN832" s="14"/>
      <c r="WQO832" s="14"/>
      <c r="WQP832" s="14"/>
      <c r="WQQ832" s="14"/>
      <c r="WQR832" s="14"/>
      <c r="WQS832" s="14"/>
      <c r="WQT832" s="14"/>
      <c r="WQU832" s="14"/>
      <c r="WQV832" s="14"/>
      <c r="WQW832" s="14"/>
      <c r="WQX832" s="14"/>
      <c r="WQY832" s="14"/>
      <c r="WQZ832" s="14"/>
      <c r="WRA832" s="14"/>
      <c r="WRB832" s="14"/>
      <c r="WRC832" s="14"/>
      <c r="WRD832" s="14"/>
      <c r="WRE832" s="14"/>
      <c r="WRF832" s="14"/>
      <c r="WRG832" s="14"/>
      <c r="WRH832" s="14"/>
      <c r="WRI832" s="14"/>
      <c r="WRJ832" s="14"/>
      <c r="WRK832" s="14"/>
      <c r="WRL832" s="14"/>
      <c r="WRM832" s="14"/>
      <c r="WRN832" s="14"/>
      <c r="WRO832" s="14"/>
      <c r="WRP832" s="14"/>
      <c r="WRQ832" s="14"/>
      <c r="WRR832" s="14"/>
      <c r="WRS832" s="14"/>
      <c r="WRT832" s="14"/>
      <c r="WRU832" s="14"/>
      <c r="WRV832" s="14"/>
      <c r="WRW832" s="14"/>
      <c r="WRX832" s="14"/>
      <c r="WRY832" s="14"/>
      <c r="WRZ832" s="14"/>
      <c r="WSA832" s="14"/>
      <c r="WSB832" s="14"/>
      <c r="WSC832" s="14"/>
      <c r="WSD832" s="14"/>
      <c r="WSE832" s="14"/>
      <c r="WSF832" s="14"/>
      <c r="WSG832" s="14"/>
      <c r="WSH832" s="14"/>
      <c r="WSI832" s="14"/>
      <c r="WSJ832" s="14"/>
      <c r="WSK832" s="14"/>
      <c r="WSL832" s="14"/>
      <c r="WSM832" s="14"/>
      <c r="WSN832" s="14"/>
      <c r="WSO832" s="14"/>
      <c r="WSP832" s="14"/>
      <c r="WSQ832" s="14"/>
      <c r="WSR832" s="14"/>
      <c r="WSS832" s="14"/>
      <c r="WST832" s="14"/>
      <c r="WSU832" s="14"/>
      <c r="WSV832" s="14"/>
      <c r="WSW832" s="14"/>
      <c r="WSX832" s="14"/>
      <c r="WSY832" s="14"/>
      <c r="WSZ832" s="14"/>
      <c r="WTA832" s="14"/>
      <c r="WTB832" s="14"/>
      <c r="WTC832" s="14"/>
      <c r="WTD832" s="14"/>
      <c r="WTE832" s="14"/>
      <c r="WTF832" s="14"/>
      <c r="WTG832" s="14"/>
      <c r="WTH832" s="14"/>
      <c r="WTI832" s="14"/>
      <c r="WTJ832" s="14"/>
      <c r="WTK832" s="14"/>
      <c r="WTL832" s="14"/>
      <c r="WTM832" s="14"/>
      <c r="WTN832" s="14"/>
      <c r="WTO832" s="14"/>
      <c r="WTP832" s="14"/>
      <c r="WTQ832" s="14"/>
      <c r="WTR832" s="14"/>
      <c r="WTS832" s="14"/>
      <c r="WTT832" s="14"/>
      <c r="WTU832" s="14"/>
      <c r="WTV832" s="14"/>
      <c r="WTW832" s="14"/>
      <c r="WTX832" s="14"/>
      <c r="WTY832" s="14"/>
      <c r="WTZ832" s="14"/>
      <c r="WUA832" s="14"/>
      <c r="WUB832" s="14"/>
      <c r="WUC832" s="14"/>
      <c r="WUD832" s="14"/>
      <c r="WUE832" s="14"/>
      <c r="WUF832" s="14"/>
      <c r="WUG832" s="14"/>
      <c r="WUH832" s="14"/>
      <c r="WUI832" s="14"/>
      <c r="WUJ832" s="14"/>
      <c r="WUK832" s="14"/>
      <c r="WUL832" s="14"/>
      <c r="WUM832" s="14"/>
      <c r="WUN832" s="14"/>
      <c r="WUO832" s="14"/>
      <c r="WUP832" s="14"/>
      <c r="WUQ832" s="14"/>
      <c r="WUR832" s="14"/>
      <c r="WUS832" s="14"/>
      <c r="WUT832" s="14"/>
      <c r="WUU832" s="14"/>
      <c r="WUV832" s="14"/>
      <c r="WUW832" s="14"/>
      <c r="WUX832" s="14"/>
      <c r="WUY832" s="14"/>
      <c r="WUZ832" s="14"/>
      <c r="WVA832" s="14"/>
      <c r="WVB832" s="14"/>
      <c r="WVC832" s="14"/>
      <c r="WVD832" s="14"/>
      <c r="WVE832" s="14"/>
      <c r="WVF832" s="14"/>
      <c r="WVG832" s="14"/>
      <c r="WVH832" s="14"/>
      <c r="WVI832" s="14"/>
      <c r="WVJ832" s="14"/>
      <c r="WVK832" s="14"/>
      <c r="WVL832" s="14"/>
      <c r="WVM832" s="14"/>
      <c r="WVN832" s="14"/>
      <c r="WVO832" s="14"/>
      <c r="WVP832" s="14"/>
      <c r="WVQ832" s="14"/>
      <c r="WVR832" s="14"/>
      <c r="WVS832" s="14"/>
      <c r="WVT832" s="14"/>
      <c r="WVU832" s="14"/>
      <c r="WVV832" s="14"/>
      <c r="WVW832" s="14"/>
      <c r="WVX832" s="14"/>
      <c r="WVY832" s="14"/>
      <c r="WVZ832" s="14"/>
      <c r="WWA832" s="14"/>
      <c r="WWB832" s="14"/>
      <c r="WWC832" s="14"/>
      <c r="WWD832" s="14"/>
      <c r="WWE832" s="14"/>
      <c r="WWF832" s="14"/>
      <c r="WWG832" s="14"/>
      <c r="WWH832" s="14"/>
      <c r="WWI832" s="14"/>
      <c r="WWJ832" s="14"/>
      <c r="WWK832" s="14"/>
      <c r="WWL832" s="14"/>
      <c r="WWM832" s="14"/>
      <c r="WWN832" s="14"/>
      <c r="WWO832" s="14"/>
      <c r="WWP832" s="14"/>
      <c r="WWQ832" s="14"/>
      <c r="WWR832" s="14"/>
      <c r="WWS832" s="14"/>
      <c r="WWT832" s="14"/>
      <c r="WWU832" s="14"/>
      <c r="WWV832" s="14"/>
      <c r="WWW832" s="14"/>
      <c r="WWX832" s="14"/>
      <c r="WWY832" s="14"/>
      <c r="WWZ832" s="14"/>
      <c r="WXA832" s="14"/>
      <c r="WXB832" s="14"/>
      <c r="WXC832" s="14"/>
      <c r="WXD832" s="14"/>
      <c r="WXE832" s="14"/>
      <c r="WXF832" s="14"/>
      <c r="WXG832" s="14"/>
      <c r="WXH832" s="14"/>
      <c r="WXI832" s="14"/>
      <c r="WXJ832" s="14"/>
      <c r="WXK832" s="14"/>
      <c r="WXL832" s="14"/>
      <c r="WXM832" s="14"/>
      <c r="WXN832" s="14"/>
      <c r="WXO832" s="14"/>
      <c r="WXP832" s="14"/>
      <c r="WXQ832" s="14"/>
      <c r="WXR832" s="14"/>
      <c r="WXS832" s="14"/>
      <c r="WXT832" s="14"/>
      <c r="WXU832" s="14"/>
      <c r="WXV832" s="14"/>
      <c r="WXW832" s="14"/>
      <c r="WXX832" s="14"/>
      <c r="WXY832" s="14"/>
      <c r="WXZ832" s="14"/>
      <c r="WYA832" s="14"/>
      <c r="WYB832" s="14"/>
      <c r="WYC832" s="14"/>
      <c r="WYD832" s="14"/>
      <c r="WYE832" s="14"/>
      <c r="WYF832" s="14"/>
      <c r="WYG832" s="14"/>
      <c r="WYH832" s="14"/>
      <c r="WYI832" s="14"/>
      <c r="WYJ832" s="14"/>
      <c r="WYK832" s="14"/>
      <c r="WYL832" s="14"/>
      <c r="WYM832" s="14"/>
      <c r="WYN832" s="14"/>
      <c r="WYO832" s="14"/>
      <c r="WYP832" s="14"/>
      <c r="WYQ832" s="14"/>
      <c r="WYR832" s="14"/>
      <c r="WYS832" s="14"/>
      <c r="WYT832" s="14"/>
      <c r="WYU832" s="14"/>
      <c r="WYV832" s="14"/>
      <c r="WYW832" s="14"/>
      <c r="WYX832" s="14"/>
      <c r="WYY832" s="14"/>
      <c r="WYZ832" s="14"/>
      <c r="WZA832" s="14"/>
      <c r="WZB832" s="14"/>
      <c r="WZC832" s="14"/>
      <c r="WZD832" s="14"/>
      <c r="WZE832" s="14"/>
      <c r="WZF832" s="14"/>
      <c r="WZG832" s="14"/>
      <c r="WZH832" s="14"/>
      <c r="WZI832" s="14"/>
      <c r="WZJ832" s="14"/>
      <c r="WZK832" s="14"/>
      <c r="WZL832" s="14"/>
      <c r="WZM832" s="14"/>
      <c r="WZN832" s="14"/>
      <c r="WZO832" s="14"/>
      <c r="WZP832" s="14"/>
      <c r="WZQ832" s="14"/>
      <c r="WZR832" s="14"/>
      <c r="WZS832" s="14"/>
      <c r="WZT832" s="14"/>
      <c r="WZU832" s="14"/>
      <c r="WZV832" s="14"/>
      <c r="WZW832" s="14"/>
      <c r="WZX832" s="14"/>
      <c r="WZY832" s="14"/>
      <c r="WZZ832" s="14"/>
      <c r="XAA832" s="14"/>
      <c r="XAB832" s="14"/>
      <c r="XAC832" s="14"/>
      <c r="XAD832" s="14"/>
      <c r="XAE832" s="14"/>
      <c r="XAF832" s="14"/>
      <c r="XAG832" s="14"/>
      <c r="XAH832" s="14"/>
      <c r="XAI832" s="14"/>
      <c r="XAJ832" s="14"/>
      <c r="XAK832" s="14"/>
      <c r="XAL832" s="14"/>
      <c r="XAM832" s="14"/>
      <c r="XAN832" s="14"/>
      <c r="XAO832" s="14"/>
      <c r="XAP832" s="14"/>
      <c r="XAQ832" s="14"/>
      <c r="XAR832" s="14"/>
      <c r="XAS832" s="14"/>
      <c r="XAT832" s="14"/>
      <c r="XAU832" s="14"/>
      <c r="XAV832" s="14"/>
      <c r="XAW832" s="14"/>
      <c r="XAX832" s="14"/>
      <c r="XAY832" s="14"/>
      <c r="XAZ832" s="14"/>
      <c r="XBA832" s="14"/>
      <c r="XBB832" s="14"/>
      <c r="XBC832" s="14"/>
      <c r="XBD832" s="14"/>
      <c r="XBE832" s="14"/>
      <c r="XBF832" s="14"/>
      <c r="XBG832" s="14"/>
      <c r="XBH832" s="14"/>
      <c r="XBI832" s="14"/>
      <c r="XBJ832" s="14"/>
      <c r="XBK832" s="14"/>
      <c r="XBL832" s="14"/>
      <c r="XBM832" s="14"/>
      <c r="XBN832" s="14"/>
      <c r="XBO832" s="14"/>
      <c r="XBP832" s="14"/>
      <c r="XBQ832" s="14"/>
      <c r="XBR832" s="14"/>
      <c r="XBS832" s="14"/>
      <c r="XBT832" s="14"/>
      <c r="XBU832" s="14"/>
      <c r="XBV832" s="14"/>
      <c r="XBW832" s="14"/>
      <c r="XBX832" s="14"/>
      <c r="XBY832" s="14"/>
      <c r="XBZ832" s="14"/>
      <c r="XCA832" s="14"/>
      <c r="XCB832" s="14"/>
      <c r="XCC832" s="14"/>
      <c r="XCD832" s="14"/>
      <c r="XCE832" s="14"/>
      <c r="XCF832" s="14"/>
      <c r="XCG832" s="14"/>
      <c r="XCH832" s="14"/>
      <c r="XCI832" s="14"/>
      <c r="XCJ832" s="14"/>
      <c r="XCK832" s="14"/>
      <c r="XCL832" s="14"/>
      <c r="XCM832" s="14"/>
      <c r="XCN832" s="14"/>
      <c r="XCO832" s="14"/>
      <c r="XCP832" s="14"/>
      <c r="XCQ832" s="14"/>
      <c r="XCR832" s="14"/>
      <c r="XCS832" s="14"/>
      <c r="XCT832" s="14"/>
      <c r="XCU832" s="14"/>
      <c r="XCV832" s="14"/>
      <c r="XCW832" s="14"/>
      <c r="XCX832" s="14"/>
      <c r="XCY832" s="14"/>
      <c r="XCZ832" s="14"/>
      <c r="XDA832" s="14"/>
      <c r="XDB832" s="14"/>
      <c r="XDC832" s="14"/>
      <c r="XDD832" s="14"/>
      <c r="XDE832" s="14"/>
      <c r="XDF832" s="14"/>
      <c r="XDG832" s="14"/>
      <c r="XDH832" s="14"/>
      <c r="XDI832" s="14"/>
      <c r="XDJ832" s="14"/>
      <c r="XDK832" s="14"/>
      <c r="XDL832" s="14"/>
      <c r="XDM832" s="14"/>
      <c r="XDN832" s="14"/>
      <c r="XDO832" s="14"/>
      <c r="XDP832" s="14"/>
      <c r="XDQ832" s="14"/>
      <c r="XDR832" s="14"/>
      <c r="XDS832" s="14"/>
      <c r="XDT832" s="14"/>
      <c r="XDU832" s="14"/>
      <c r="XDV832" s="14"/>
      <c r="XDW832" s="14"/>
      <c r="XDX832" s="14"/>
      <c r="XDY832" s="14"/>
      <c r="XDZ832" s="14"/>
      <c r="XEA832" s="14"/>
      <c r="XEB832" s="14"/>
      <c r="XEC832" s="14"/>
      <c r="XED832" s="14"/>
      <c r="XEE832" s="14"/>
      <c r="XEF832" s="14"/>
      <c r="XEG832" s="14"/>
      <c r="XEH832" s="14"/>
      <c r="XEI832" s="14"/>
      <c r="XEJ832" s="14"/>
      <c r="XEK832" s="14"/>
      <c r="XEL832" s="14"/>
      <c r="XEM832" s="14"/>
      <c r="XEN832" s="14"/>
      <c r="XEO832" s="14"/>
      <c r="XEP832" s="14"/>
      <c r="XEQ832" s="14"/>
      <c r="XER832" s="14"/>
      <c r="XES832" s="14"/>
      <c r="XET832" s="14"/>
      <c r="XEU832" s="14"/>
      <c r="XEV832" s="14"/>
      <c r="XEW832" s="14"/>
      <c r="XEX832" s="14"/>
      <c r="XEY832" s="14"/>
      <c r="XEZ832" s="14"/>
    </row>
    <row r="833" spans="1:16380" ht="22.5" customHeight="1" x14ac:dyDescent="0.25">
      <c r="A833" s="68" t="str">
        <f t="shared" si="212"/>
        <v>781.</v>
      </c>
      <c r="B833" s="25">
        <v>1678</v>
      </c>
      <c r="C833" s="36" t="s">
        <v>341</v>
      </c>
      <c r="D833" s="25">
        <v>1996</v>
      </c>
      <c r="E833" s="68" t="s">
        <v>2932</v>
      </c>
      <c r="F833" s="68" t="s">
        <v>2933</v>
      </c>
      <c r="G833" s="25">
        <v>2</v>
      </c>
      <c r="H833" s="25">
        <v>3</v>
      </c>
      <c r="I833" s="146">
        <v>971.8</v>
      </c>
      <c r="J833" s="144">
        <v>879.4</v>
      </c>
      <c r="K833" s="146">
        <v>879.4</v>
      </c>
      <c r="L833" s="155">
        <v>44</v>
      </c>
      <c r="M833" s="154">
        <f t="shared" si="210"/>
        <v>5667828.2000000002</v>
      </c>
      <c r="N833" s="154"/>
      <c r="O833" s="154"/>
      <c r="P833" s="154"/>
      <c r="Q833" s="144">
        <f t="shared" si="211"/>
        <v>5667828.2000000002</v>
      </c>
      <c r="R833" s="146"/>
      <c r="S833" s="25"/>
      <c r="T833" s="146"/>
      <c r="U833" s="146">
        <v>753.4</v>
      </c>
      <c r="V833" s="146">
        <f>U833*7523</f>
        <v>5667828.2000000002</v>
      </c>
      <c r="W833" s="146"/>
      <c r="X833" s="146"/>
      <c r="Y833" s="146"/>
      <c r="Z833" s="146"/>
      <c r="AA833" s="146"/>
      <c r="AB833" s="146"/>
      <c r="AC833" s="146"/>
      <c r="AD833" s="146"/>
      <c r="AE833" s="146"/>
      <c r="AF833" s="146"/>
      <c r="AG833" s="324">
        <v>2025</v>
      </c>
      <c r="AH833" s="128"/>
      <c r="AI833" s="132"/>
      <c r="AJ833" s="132"/>
      <c r="AK833" s="141">
        <f t="shared" si="200"/>
        <v>781</v>
      </c>
      <c r="AL833" s="35" t="s">
        <v>153</v>
      </c>
      <c r="AM833" s="141" t="str">
        <f t="shared" si="201"/>
        <v>781.</v>
      </c>
      <c r="AN833" s="147"/>
      <c r="AO833" s="279"/>
      <c r="AP833" s="16"/>
      <c r="AQ833" s="14"/>
      <c r="AR833" s="14"/>
      <c r="AS833" s="14"/>
      <c r="AT833" s="14"/>
      <c r="AU833" s="14"/>
      <c r="AV833" s="14"/>
      <c r="AW833" s="14"/>
      <c r="AX833" s="14"/>
      <c r="AY833" s="14"/>
      <c r="AZ833" s="14"/>
      <c r="BA833" s="14"/>
      <c r="BB833" s="14"/>
      <c r="BC833" s="14"/>
      <c r="BD833" s="14"/>
      <c r="BE833" s="14"/>
      <c r="BF833" s="14"/>
      <c r="BG833" s="14"/>
      <c r="BH833" s="14"/>
      <c r="BI833" s="14"/>
      <c r="BJ833" s="14"/>
      <c r="BK833" s="14"/>
      <c r="BL833" s="14"/>
      <c r="BM833" s="14"/>
      <c r="BN833" s="14"/>
      <c r="BO833" s="14"/>
      <c r="BP833" s="14"/>
      <c r="BQ833" s="14"/>
      <c r="BR833" s="14"/>
      <c r="BS833" s="14"/>
      <c r="BT833" s="14"/>
      <c r="BU833" s="14"/>
      <c r="BV833" s="14"/>
      <c r="BW833" s="14"/>
      <c r="BX833" s="14"/>
      <c r="BY833" s="14"/>
      <c r="BZ833" s="14"/>
      <c r="CA833" s="14"/>
      <c r="CB833" s="14"/>
      <c r="CC833" s="14"/>
      <c r="CD833" s="14"/>
      <c r="CE833" s="14"/>
      <c r="CF833" s="14"/>
      <c r="CG833" s="14"/>
      <c r="CH833" s="14"/>
      <c r="CI833" s="14"/>
      <c r="CJ833" s="14"/>
      <c r="CK833" s="14"/>
      <c r="CL833" s="14"/>
      <c r="CM833" s="14"/>
      <c r="CN833" s="14"/>
      <c r="CO833" s="14"/>
      <c r="CP833" s="14"/>
      <c r="CQ833" s="14"/>
      <c r="CR833" s="14"/>
      <c r="CS833" s="14"/>
      <c r="CT833" s="14"/>
      <c r="CU833" s="14"/>
      <c r="CV833" s="14"/>
      <c r="CW833" s="14"/>
      <c r="CX833" s="14"/>
      <c r="CY833" s="14"/>
      <c r="CZ833" s="14"/>
      <c r="DA833" s="14"/>
      <c r="DB833" s="14"/>
      <c r="DC833" s="14"/>
      <c r="DD833" s="14"/>
      <c r="DE833" s="14"/>
      <c r="DF833" s="14"/>
      <c r="DG833" s="14"/>
      <c r="DH833" s="14"/>
      <c r="DI833" s="14"/>
      <c r="DJ833" s="14"/>
      <c r="DK833" s="14"/>
      <c r="DL833" s="14"/>
      <c r="DM833" s="14"/>
      <c r="DN833" s="14"/>
      <c r="DO833" s="14"/>
      <c r="DP833" s="14"/>
      <c r="DQ833" s="14"/>
      <c r="DR833" s="14"/>
      <c r="DS833" s="14"/>
      <c r="DT833" s="14"/>
      <c r="DU833" s="14"/>
      <c r="DV833" s="14"/>
      <c r="DW833" s="14"/>
      <c r="DX833" s="14"/>
      <c r="DY833" s="14"/>
      <c r="DZ833" s="14"/>
      <c r="EA833" s="14"/>
      <c r="EB833" s="14"/>
      <c r="EC833" s="14"/>
      <c r="ED833" s="14"/>
      <c r="EE833" s="14"/>
      <c r="EF833" s="14"/>
      <c r="EG833" s="14"/>
      <c r="EH833" s="14"/>
      <c r="EI833" s="14"/>
      <c r="EJ833" s="14"/>
      <c r="EK833" s="14"/>
      <c r="EL833" s="14"/>
      <c r="EM833" s="14"/>
      <c r="EN833" s="14"/>
      <c r="EO833" s="14"/>
      <c r="EP833" s="14"/>
      <c r="EQ833" s="14"/>
      <c r="ER833" s="14"/>
      <c r="ES833" s="14"/>
      <c r="ET833" s="14"/>
      <c r="EU833" s="14"/>
      <c r="EV833" s="14"/>
      <c r="EW833" s="14"/>
      <c r="EX833" s="14"/>
      <c r="EY833" s="14"/>
      <c r="EZ833" s="14"/>
      <c r="FA833" s="14"/>
      <c r="FB833" s="14"/>
      <c r="FC833" s="14"/>
      <c r="FD833" s="14"/>
      <c r="FE833" s="14"/>
      <c r="FF833" s="14"/>
      <c r="FG833" s="14"/>
      <c r="FH833" s="14"/>
      <c r="FI833" s="14"/>
      <c r="FJ833" s="14"/>
      <c r="FK833" s="14"/>
      <c r="FL833" s="14"/>
      <c r="FM833" s="14"/>
      <c r="FN833" s="14"/>
      <c r="FO833" s="14"/>
      <c r="FP833" s="14"/>
      <c r="FQ833" s="14"/>
      <c r="FR833" s="14"/>
      <c r="FS833" s="14"/>
      <c r="FT833" s="14"/>
      <c r="FU833" s="14"/>
      <c r="FV833" s="14"/>
      <c r="FW833" s="14"/>
      <c r="FX833" s="14"/>
      <c r="FY833" s="14"/>
      <c r="FZ833" s="14"/>
      <c r="GA833" s="14"/>
      <c r="GB833" s="14"/>
      <c r="GC833" s="14"/>
      <c r="GD833" s="14"/>
      <c r="GE833" s="14"/>
      <c r="GF833" s="14"/>
      <c r="GG833" s="14"/>
      <c r="GH833" s="14"/>
      <c r="GI833" s="14"/>
      <c r="GJ833" s="14"/>
      <c r="GK833" s="14"/>
      <c r="GL833" s="14"/>
      <c r="GM833" s="14"/>
      <c r="GN833" s="14"/>
      <c r="GO833" s="14"/>
      <c r="GP833" s="14"/>
      <c r="GQ833" s="14"/>
      <c r="GR833" s="14"/>
      <c r="GS833" s="14"/>
      <c r="GT833" s="14"/>
      <c r="GU833" s="14"/>
      <c r="GV833" s="14"/>
      <c r="GW833" s="14"/>
      <c r="GX833" s="14"/>
      <c r="GY833" s="14"/>
      <c r="GZ833" s="14"/>
      <c r="HA833" s="14"/>
      <c r="HB833" s="14"/>
      <c r="HC833" s="14"/>
      <c r="HD833" s="14"/>
      <c r="HE833" s="14"/>
      <c r="HF833" s="14"/>
      <c r="HG833" s="14"/>
      <c r="HH833" s="14"/>
      <c r="HI833" s="14"/>
      <c r="HJ833" s="14"/>
      <c r="HK833" s="14"/>
      <c r="HL833" s="14"/>
      <c r="HM833" s="14"/>
      <c r="HN833" s="14"/>
      <c r="HO833" s="14"/>
      <c r="HP833" s="14"/>
      <c r="HQ833" s="14"/>
      <c r="HR833" s="14"/>
      <c r="HS833" s="14"/>
      <c r="HT833" s="14"/>
      <c r="HU833" s="14"/>
      <c r="HV833" s="14"/>
      <c r="HW833" s="14"/>
      <c r="HX833" s="14"/>
      <c r="HY833" s="14"/>
      <c r="HZ833" s="14"/>
      <c r="IA833" s="14"/>
      <c r="IB833" s="14"/>
      <c r="IC833" s="14"/>
      <c r="ID833" s="14"/>
      <c r="IE833" s="14"/>
      <c r="IF833" s="14"/>
      <c r="IG833" s="14"/>
      <c r="IH833" s="14"/>
      <c r="II833" s="14"/>
      <c r="IJ833" s="14"/>
      <c r="IK833" s="14"/>
      <c r="IL833" s="14"/>
      <c r="IM833" s="14"/>
      <c r="IN833" s="14"/>
      <c r="IO833" s="14"/>
      <c r="IP833" s="14"/>
      <c r="IQ833" s="14"/>
      <c r="IR833" s="14"/>
      <c r="IS833" s="14"/>
      <c r="IT833" s="14"/>
      <c r="IU833" s="14"/>
      <c r="IV833" s="14"/>
      <c r="IW833" s="14"/>
      <c r="IX833" s="14"/>
      <c r="IY833" s="14"/>
      <c r="IZ833" s="14"/>
      <c r="JA833" s="14"/>
      <c r="JB833" s="14"/>
      <c r="JC833" s="14"/>
      <c r="JD833" s="14"/>
      <c r="JE833" s="14"/>
      <c r="JF833" s="14"/>
      <c r="JG833" s="14"/>
      <c r="JH833" s="14"/>
      <c r="JI833" s="14"/>
      <c r="JJ833" s="14"/>
      <c r="JK833" s="14"/>
      <c r="JL833" s="14"/>
      <c r="JM833" s="14"/>
      <c r="JN833" s="14"/>
      <c r="JO833" s="14"/>
      <c r="JP833" s="14"/>
      <c r="JQ833" s="14"/>
      <c r="JR833" s="14"/>
      <c r="JS833" s="14"/>
      <c r="JT833" s="14"/>
      <c r="JU833" s="14"/>
      <c r="JV833" s="14"/>
      <c r="JW833" s="14"/>
      <c r="JX833" s="14"/>
      <c r="JY833" s="14"/>
      <c r="JZ833" s="14"/>
      <c r="KA833" s="14"/>
      <c r="KB833" s="14"/>
      <c r="KC833" s="14"/>
      <c r="KD833" s="14"/>
      <c r="KE833" s="14"/>
      <c r="KF833" s="14"/>
      <c r="KG833" s="14"/>
      <c r="KH833" s="14"/>
      <c r="KI833" s="14"/>
      <c r="KJ833" s="14"/>
      <c r="KK833" s="14"/>
      <c r="KL833" s="14"/>
      <c r="KM833" s="14"/>
      <c r="KN833" s="14"/>
      <c r="KO833" s="14"/>
      <c r="KP833" s="14"/>
      <c r="KQ833" s="14"/>
      <c r="KR833" s="14"/>
      <c r="KS833" s="14"/>
      <c r="KT833" s="14"/>
      <c r="KU833" s="14"/>
      <c r="KV833" s="14"/>
      <c r="KW833" s="14"/>
      <c r="KX833" s="14"/>
      <c r="KY833" s="14"/>
      <c r="KZ833" s="14"/>
      <c r="LA833" s="14"/>
      <c r="LB833" s="14"/>
      <c r="LC833" s="14"/>
      <c r="LD833" s="14"/>
      <c r="LE833" s="14"/>
      <c r="LF833" s="14"/>
      <c r="LG833" s="14"/>
      <c r="LH833" s="14"/>
      <c r="LI833" s="14"/>
      <c r="LJ833" s="14"/>
      <c r="LK833" s="14"/>
      <c r="LL833" s="14"/>
      <c r="LM833" s="14"/>
      <c r="LN833" s="14"/>
      <c r="LO833" s="14"/>
      <c r="LP833" s="14"/>
      <c r="LQ833" s="14"/>
      <c r="LR833" s="14"/>
      <c r="LS833" s="14"/>
      <c r="LT833" s="14"/>
      <c r="LU833" s="14"/>
      <c r="LV833" s="14"/>
      <c r="LW833" s="14"/>
      <c r="LX833" s="14"/>
      <c r="LY833" s="14"/>
      <c r="LZ833" s="14"/>
      <c r="MA833" s="14"/>
      <c r="MB833" s="14"/>
      <c r="MC833" s="14"/>
      <c r="MD833" s="14"/>
      <c r="ME833" s="14"/>
      <c r="MF833" s="14"/>
      <c r="MG833" s="14"/>
      <c r="MH833" s="14"/>
      <c r="MI833" s="14"/>
      <c r="MJ833" s="14"/>
      <c r="MK833" s="14"/>
      <c r="ML833" s="14"/>
      <c r="MM833" s="14"/>
      <c r="MN833" s="14"/>
      <c r="MO833" s="14"/>
      <c r="MP833" s="14"/>
      <c r="MQ833" s="14"/>
      <c r="MR833" s="14"/>
      <c r="MS833" s="14"/>
      <c r="MT833" s="14"/>
      <c r="MU833" s="14"/>
      <c r="MV833" s="14"/>
      <c r="MW833" s="14"/>
      <c r="MX833" s="14"/>
      <c r="MY833" s="14"/>
      <c r="MZ833" s="14"/>
      <c r="NA833" s="14"/>
      <c r="NB833" s="14"/>
      <c r="NC833" s="14"/>
      <c r="ND833" s="14"/>
      <c r="NE833" s="14"/>
      <c r="NF833" s="14"/>
      <c r="NG833" s="14"/>
      <c r="NH833" s="14"/>
      <c r="NI833" s="14"/>
      <c r="NJ833" s="14"/>
      <c r="NK833" s="14"/>
      <c r="NL833" s="14"/>
      <c r="NM833" s="14"/>
      <c r="NN833" s="14"/>
      <c r="NO833" s="14"/>
      <c r="NP833" s="14"/>
      <c r="NQ833" s="14"/>
      <c r="NR833" s="14"/>
      <c r="NS833" s="14"/>
      <c r="NT833" s="14"/>
      <c r="NU833" s="14"/>
      <c r="NV833" s="14"/>
      <c r="NW833" s="14"/>
      <c r="NX833" s="14"/>
      <c r="NY833" s="14"/>
      <c r="NZ833" s="14"/>
      <c r="OA833" s="14"/>
      <c r="OB833" s="14"/>
      <c r="OC833" s="14"/>
      <c r="OD833" s="14"/>
      <c r="OE833" s="14"/>
      <c r="OF833" s="14"/>
      <c r="OG833" s="14"/>
      <c r="OH833" s="14"/>
      <c r="OI833" s="14"/>
      <c r="OJ833" s="14"/>
      <c r="OK833" s="14"/>
      <c r="OL833" s="14"/>
      <c r="OM833" s="14"/>
      <c r="ON833" s="14"/>
      <c r="OO833" s="14"/>
      <c r="OP833" s="14"/>
      <c r="OQ833" s="14"/>
      <c r="OR833" s="14"/>
      <c r="OS833" s="14"/>
      <c r="OT833" s="14"/>
      <c r="OU833" s="14"/>
      <c r="OV833" s="14"/>
      <c r="OW833" s="14"/>
      <c r="OX833" s="14"/>
      <c r="OY833" s="14"/>
      <c r="OZ833" s="14"/>
      <c r="PA833" s="14"/>
      <c r="PB833" s="14"/>
      <c r="PC833" s="14"/>
      <c r="PD833" s="14"/>
      <c r="PE833" s="14"/>
      <c r="PF833" s="14"/>
      <c r="PG833" s="14"/>
      <c r="PH833" s="14"/>
      <c r="PI833" s="14"/>
      <c r="PJ833" s="14"/>
      <c r="PK833" s="14"/>
      <c r="PL833" s="14"/>
      <c r="PM833" s="14"/>
      <c r="PN833" s="14"/>
      <c r="PO833" s="14"/>
      <c r="PP833" s="14"/>
      <c r="PQ833" s="14"/>
      <c r="PR833" s="14"/>
      <c r="PS833" s="14"/>
      <c r="PT833" s="14"/>
      <c r="PU833" s="14"/>
      <c r="PV833" s="14"/>
      <c r="PW833" s="14"/>
      <c r="PX833" s="14"/>
      <c r="PY833" s="14"/>
      <c r="PZ833" s="14"/>
      <c r="QA833" s="14"/>
      <c r="QB833" s="14"/>
      <c r="QC833" s="14"/>
      <c r="QD833" s="14"/>
      <c r="QE833" s="14"/>
      <c r="QF833" s="14"/>
      <c r="QG833" s="14"/>
      <c r="QH833" s="14"/>
      <c r="QI833" s="14"/>
      <c r="QJ833" s="14"/>
      <c r="QK833" s="14"/>
      <c r="QL833" s="14"/>
      <c r="QM833" s="14"/>
      <c r="QN833" s="14"/>
      <c r="QO833" s="14"/>
      <c r="QP833" s="14"/>
      <c r="QQ833" s="14"/>
      <c r="QR833" s="14"/>
      <c r="QS833" s="14"/>
      <c r="QT833" s="14"/>
      <c r="QU833" s="14"/>
      <c r="QV833" s="14"/>
      <c r="QW833" s="14"/>
      <c r="QX833" s="14"/>
      <c r="QY833" s="14"/>
      <c r="QZ833" s="14"/>
      <c r="RA833" s="14"/>
      <c r="RB833" s="14"/>
      <c r="RC833" s="14"/>
      <c r="RD833" s="14"/>
      <c r="RE833" s="14"/>
      <c r="RF833" s="14"/>
      <c r="RG833" s="14"/>
      <c r="RH833" s="14"/>
      <c r="RI833" s="14"/>
      <c r="RJ833" s="14"/>
      <c r="RK833" s="14"/>
      <c r="RL833" s="14"/>
      <c r="RM833" s="14"/>
      <c r="RN833" s="14"/>
      <c r="RO833" s="14"/>
      <c r="RP833" s="14"/>
      <c r="RQ833" s="14"/>
      <c r="RR833" s="14"/>
      <c r="RS833" s="14"/>
      <c r="RT833" s="14"/>
      <c r="RU833" s="14"/>
      <c r="RV833" s="14"/>
      <c r="RW833" s="14"/>
      <c r="RX833" s="14"/>
      <c r="RY833" s="14"/>
      <c r="RZ833" s="14"/>
      <c r="SA833" s="14"/>
      <c r="SB833" s="14"/>
      <c r="SC833" s="14"/>
      <c r="SD833" s="14"/>
      <c r="SE833" s="14"/>
      <c r="SF833" s="14"/>
      <c r="SG833" s="14"/>
      <c r="SH833" s="14"/>
      <c r="SI833" s="14"/>
      <c r="SJ833" s="14"/>
      <c r="SK833" s="14"/>
      <c r="SL833" s="14"/>
      <c r="SM833" s="14"/>
      <c r="SN833" s="14"/>
      <c r="SO833" s="14"/>
      <c r="SP833" s="14"/>
      <c r="SQ833" s="14"/>
      <c r="SR833" s="14"/>
      <c r="SS833" s="14"/>
      <c r="ST833" s="14"/>
      <c r="SU833" s="14"/>
      <c r="SV833" s="14"/>
      <c r="SW833" s="14"/>
      <c r="SX833" s="14"/>
      <c r="SY833" s="14"/>
      <c r="SZ833" s="14"/>
      <c r="TA833" s="14"/>
      <c r="TB833" s="14"/>
      <c r="TC833" s="14"/>
      <c r="TD833" s="14"/>
      <c r="TE833" s="14"/>
      <c r="TF833" s="14"/>
      <c r="TG833" s="14"/>
      <c r="TH833" s="14"/>
      <c r="TI833" s="14"/>
      <c r="TJ833" s="14"/>
      <c r="TK833" s="14"/>
      <c r="TL833" s="14"/>
      <c r="TM833" s="14"/>
      <c r="TN833" s="14"/>
      <c r="TO833" s="14"/>
      <c r="TP833" s="14"/>
      <c r="TQ833" s="14"/>
      <c r="TR833" s="14"/>
      <c r="TS833" s="14"/>
      <c r="TT833" s="14"/>
      <c r="TU833" s="14"/>
      <c r="TV833" s="14"/>
      <c r="TW833" s="14"/>
      <c r="TX833" s="14"/>
      <c r="TY833" s="14"/>
      <c r="TZ833" s="14"/>
      <c r="UA833" s="14"/>
      <c r="UB833" s="14"/>
      <c r="UC833" s="14"/>
      <c r="UD833" s="14"/>
      <c r="UE833" s="14"/>
      <c r="UF833" s="14"/>
      <c r="UG833" s="14"/>
      <c r="UH833" s="14"/>
      <c r="UI833" s="14"/>
      <c r="UJ833" s="14"/>
      <c r="UK833" s="14"/>
      <c r="UL833" s="14"/>
      <c r="UM833" s="14"/>
      <c r="UN833" s="14"/>
      <c r="UO833" s="14"/>
      <c r="UP833" s="14"/>
      <c r="UQ833" s="14"/>
      <c r="UR833" s="14"/>
      <c r="US833" s="14"/>
      <c r="UT833" s="14"/>
      <c r="UU833" s="14"/>
      <c r="UV833" s="14"/>
      <c r="UW833" s="14"/>
      <c r="UX833" s="14"/>
      <c r="UY833" s="14"/>
      <c r="UZ833" s="14"/>
      <c r="VA833" s="14"/>
      <c r="VB833" s="14"/>
      <c r="VC833" s="14"/>
      <c r="VD833" s="14"/>
      <c r="VE833" s="14"/>
      <c r="VF833" s="14"/>
      <c r="VG833" s="14"/>
      <c r="VH833" s="14"/>
      <c r="VI833" s="14"/>
      <c r="VJ833" s="14"/>
      <c r="VK833" s="14"/>
      <c r="VL833" s="14"/>
      <c r="VM833" s="14"/>
      <c r="VN833" s="14"/>
      <c r="VO833" s="14"/>
      <c r="VP833" s="14"/>
      <c r="VQ833" s="14"/>
      <c r="VR833" s="14"/>
      <c r="VS833" s="14"/>
      <c r="VT833" s="14"/>
      <c r="VU833" s="14"/>
      <c r="VV833" s="14"/>
      <c r="VW833" s="14"/>
      <c r="VX833" s="14"/>
      <c r="VY833" s="14"/>
      <c r="VZ833" s="14"/>
      <c r="WA833" s="14"/>
      <c r="WB833" s="14"/>
      <c r="WC833" s="14"/>
      <c r="WD833" s="14"/>
      <c r="WE833" s="14"/>
      <c r="WF833" s="14"/>
      <c r="WG833" s="14"/>
      <c r="WH833" s="14"/>
      <c r="WI833" s="14"/>
      <c r="WJ833" s="14"/>
      <c r="WK833" s="14"/>
      <c r="WL833" s="14"/>
      <c r="WM833" s="14"/>
      <c r="WN833" s="14"/>
      <c r="WO833" s="14"/>
      <c r="WP833" s="14"/>
      <c r="WQ833" s="14"/>
      <c r="WR833" s="14"/>
      <c r="WS833" s="14"/>
      <c r="WT833" s="14"/>
      <c r="WU833" s="14"/>
      <c r="WV833" s="14"/>
      <c r="WW833" s="14"/>
      <c r="WX833" s="14"/>
      <c r="WY833" s="14"/>
      <c r="WZ833" s="14"/>
      <c r="XA833" s="14"/>
      <c r="XB833" s="14"/>
      <c r="XC833" s="14"/>
      <c r="XD833" s="14"/>
      <c r="XE833" s="14"/>
      <c r="XF833" s="14"/>
      <c r="XG833" s="14"/>
      <c r="XH833" s="14"/>
      <c r="XI833" s="14"/>
      <c r="XJ833" s="14"/>
      <c r="XK833" s="14"/>
      <c r="XL833" s="14"/>
      <c r="XM833" s="14"/>
      <c r="XN833" s="14"/>
      <c r="XO833" s="14"/>
      <c r="XP833" s="14"/>
      <c r="XQ833" s="14"/>
      <c r="XR833" s="14"/>
      <c r="XS833" s="14"/>
      <c r="XT833" s="14"/>
      <c r="XU833" s="14"/>
      <c r="XV833" s="14"/>
      <c r="XW833" s="14"/>
      <c r="XX833" s="14"/>
      <c r="XY833" s="14"/>
      <c r="XZ833" s="14"/>
      <c r="YA833" s="14"/>
      <c r="YB833" s="14"/>
      <c r="YC833" s="14"/>
      <c r="YD833" s="14"/>
      <c r="YE833" s="14"/>
      <c r="YF833" s="14"/>
      <c r="YG833" s="14"/>
      <c r="YH833" s="14"/>
      <c r="YI833" s="14"/>
      <c r="YJ833" s="14"/>
      <c r="YK833" s="14"/>
      <c r="YL833" s="14"/>
      <c r="YM833" s="14"/>
      <c r="YN833" s="14"/>
      <c r="YO833" s="14"/>
      <c r="YP833" s="14"/>
      <c r="YQ833" s="14"/>
      <c r="YR833" s="14"/>
      <c r="YS833" s="14"/>
      <c r="YT833" s="14"/>
      <c r="YU833" s="14"/>
      <c r="YV833" s="14"/>
      <c r="YW833" s="14"/>
      <c r="YX833" s="14"/>
      <c r="YY833" s="14"/>
      <c r="YZ833" s="14"/>
      <c r="ZA833" s="14"/>
      <c r="ZB833" s="14"/>
      <c r="ZC833" s="14"/>
      <c r="ZD833" s="14"/>
      <c r="ZE833" s="14"/>
      <c r="ZF833" s="14"/>
      <c r="ZG833" s="14"/>
      <c r="ZH833" s="14"/>
      <c r="ZI833" s="14"/>
      <c r="ZJ833" s="14"/>
      <c r="ZK833" s="14"/>
      <c r="ZL833" s="14"/>
      <c r="ZM833" s="14"/>
      <c r="ZN833" s="14"/>
      <c r="ZO833" s="14"/>
      <c r="ZP833" s="14"/>
      <c r="ZQ833" s="14"/>
      <c r="ZR833" s="14"/>
      <c r="ZS833" s="14"/>
      <c r="ZT833" s="14"/>
      <c r="ZU833" s="14"/>
      <c r="ZV833" s="14"/>
      <c r="ZW833" s="14"/>
      <c r="ZX833" s="14"/>
      <c r="ZY833" s="14"/>
      <c r="ZZ833" s="14"/>
      <c r="AAA833" s="14"/>
      <c r="AAB833" s="14"/>
      <c r="AAC833" s="14"/>
      <c r="AAD833" s="14"/>
      <c r="AAE833" s="14"/>
      <c r="AAF833" s="14"/>
      <c r="AAG833" s="14"/>
      <c r="AAH833" s="14"/>
      <c r="AAI833" s="14"/>
      <c r="AAJ833" s="14"/>
      <c r="AAK833" s="14"/>
      <c r="AAL833" s="14"/>
      <c r="AAM833" s="14"/>
      <c r="AAN833" s="14"/>
      <c r="AAO833" s="14"/>
      <c r="AAP833" s="14"/>
      <c r="AAQ833" s="14"/>
      <c r="AAR833" s="14"/>
      <c r="AAS833" s="14"/>
      <c r="AAT833" s="14"/>
      <c r="AAU833" s="14"/>
      <c r="AAV833" s="14"/>
      <c r="AAW833" s="14"/>
      <c r="AAX833" s="14"/>
      <c r="AAY833" s="14"/>
      <c r="AAZ833" s="14"/>
      <c r="ABA833" s="14"/>
      <c r="ABB833" s="14"/>
      <c r="ABC833" s="14"/>
      <c r="ABD833" s="14"/>
      <c r="ABE833" s="14"/>
      <c r="ABF833" s="14"/>
      <c r="ABG833" s="14"/>
      <c r="ABH833" s="14"/>
      <c r="ABI833" s="14"/>
      <c r="ABJ833" s="14"/>
      <c r="ABK833" s="14"/>
      <c r="ABL833" s="14"/>
      <c r="ABM833" s="14"/>
      <c r="ABN833" s="14"/>
      <c r="ABO833" s="14"/>
      <c r="ABP833" s="14"/>
      <c r="ABQ833" s="14"/>
      <c r="ABR833" s="14"/>
      <c r="ABS833" s="14"/>
      <c r="ABT833" s="14"/>
      <c r="ABU833" s="14"/>
      <c r="ABV833" s="14"/>
      <c r="ABW833" s="14"/>
      <c r="ABX833" s="14"/>
      <c r="ABY833" s="14"/>
      <c r="ABZ833" s="14"/>
      <c r="ACA833" s="14"/>
      <c r="ACB833" s="14"/>
      <c r="ACC833" s="14"/>
      <c r="ACD833" s="14"/>
      <c r="ACE833" s="14"/>
      <c r="ACF833" s="14"/>
      <c r="ACG833" s="14"/>
      <c r="ACH833" s="14"/>
      <c r="ACI833" s="14"/>
      <c r="ACJ833" s="14"/>
      <c r="ACK833" s="14"/>
      <c r="ACL833" s="14"/>
      <c r="ACM833" s="14"/>
      <c r="ACN833" s="14"/>
      <c r="ACO833" s="14"/>
      <c r="ACP833" s="14"/>
      <c r="ACQ833" s="14"/>
      <c r="ACR833" s="14"/>
      <c r="ACS833" s="14"/>
      <c r="ACT833" s="14"/>
      <c r="ACU833" s="14"/>
      <c r="ACV833" s="14"/>
      <c r="ACW833" s="14"/>
      <c r="ACX833" s="14"/>
      <c r="ACY833" s="14"/>
      <c r="ACZ833" s="14"/>
      <c r="ADA833" s="14"/>
      <c r="ADB833" s="14"/>
      <c r="ADC833" s="14"/>
      <c r="ADD833" s="14"/>
      <c r="ADE833" s="14"/>
      <c r="ADF833" s="14"/>
      <c r="ADG833" s="14"/>
      <c r="ADH833" s="14"/>
      <c r="ADI833" s="14"/>
      <c r="ADJ833" s="14"/>
      <c r="ADK833" s="14"/>
      <c r="ADL833" s="14"/>
      <c r="ADM833" s="14"/>
      <c r="ADN833" s="14"/>
      <c r="ADO833" s="14"/>
      <c r="ADP833" s="14"/>
      <c r="ADQ833" s="14"/>
      <c r="ADR833" s="14"/>
      <c r="ADS833" s="14"/>
      <c r="ADT833" s="14"/>
      <c r="ADU833" s="14"/>
      <c r="ADV833" s="14"/>
      <c r="ADW833" s="14"/>
      <c r="ADX833" s="14"/>
      <c r="ADY833" s="14"/>
      <c r="ADZ833" s="14"/>
      <c r="AEA833" s="14"/>
      <c r="AEB833" s="14"/>
      <c r="AEC833" s="14"/>
      <c r="AED833" s="14"/>
      <c r="AEE833" s="14"/>
      <c r="AEF833" s="14"/>
      <c r="AEG833" s="14"/>
      <c r="AEH833" s="14"/>
      <c r="AEI833" s="14"/>
      <c r="AEJ833" s="14"/>
      <c r="AEK833" s="14"/>
      <c r="AEL833" s="14"/>
      <c r="AEM833" s="14"/>
      <c r="AEN833" s="14"/>
      <c r="AEO833" s="14"/>
      <c r="AEP833" s="14"/>
      <c r="AEQ833" s="14"/>
      <c r="AER833" s="14"/>
      <c r="AES833" s="14"/>
      <c r="AET833" s="14"/>
      <c r="AEU833" s="14"/>
      <c r="AEV833" s="14"/>
      <c r="AEW833" s="14"/>
      <c r="AEX833" s="14"/>
      <c r="AEY833" s="14"/>
      <c r="AEZ833" s="14"/>
      <c r="AFA833" s="14"/>
      <c r="AFB833" s="14"/>
      <c r="AFC833" s="14"/>
      <c r="AFD833" s="14"/>
      <c r="AFE833" s="14"/>
      <c r="AFF833" s="14"/>
      <c r="AFG833" s="14"/>
      <c r="AFH833" s="14"/>
      <c r="AFI833" s="14"/>
      <c r="AFJ833" s="14"/>
      <c r="AFK833" s="14"/>
      <c r="AFL833" s="14"/>
      <c r="AFM833" s="14"/>
      <c r="AFN833" s="14"/>
      <c r="AFO833" s="14"/>
      <c r="AFP833" s="14"/>
      <c r="AFQ833" s="14"/>
      <c r="AFR833" s="14"/>
      <c r="AFS833" s="14"/>
      <c r="AFT833" s="14"/>
      <c r="AFU833" s="14"/>
      <c r="AFV833" s="14"/>
      <c r="AFW833" s="14"/>
      <c r="AFX833" s="14"/>
      <c r="AFY833" s="14"/>
      <c r="AFZ833" s="14"/>
      <c r="AGA833" s="14"/>
      <c r="AGB833" s="14"/>
      <c r="AGC833" s="14"/>
      <c r="AGD833" s="14"/>
      <c r="AGE833" s="14"/>
      <c r="AGF833" s="14"/>
      <c r="AGG833" s="14"/>
      <c r="AGH833" s="14"/>
      <c r="AGI833" s="14"/>
      <c r="AGJ833" s="14"/>
      <c r="AGK833" s="14"/>
      <c r="AGL833" s="14"/>
      <c r="AGM833" s="14"/>
      <c r="AGN833" s="14"/>
      <c r="AGO833" s="14"/>
      <c r="AGP833" s="14"/>
      <c r="AGQ833" s="14"/>
      <c r="AGR833" s="14"/>
      <c r="AGS833" s="14"/>
      <c r="AGT833" s="14"/>
      <c r="AGU833" s="14"/>
      <c r="AGV833" s="14"/>
      <c r="AGW833" s="14"/>
      <c r="AGX833" s="14"/>
      <c r="AGY833" s="14"/>
      <c r="AGZ833" s="14"/>
      <c r="AHA833" s="14"/>
      <c r="AHB833" s="14"/>
      <c r="AHC833" s="14"/>
      <c r="AHD833" s="14"/>
      <c r="AHE833" s="14"/>
      <c r="AHF833" s="14"/>
      <c r="AHG833" s="14"/>
      <c r="AHH833" s="14"/>
      <c r="AHI833" s="14"/>
      <c r="AHJ833" s="14"/>
      <c r="AHK833" s="14"/>
      <c r="AHL833" s="14"/>
      <c r="AHM833" s="14"/>
      <c r="AHN833" s="14"/>
      <c r="AHO833" s="14"/>
      <c r="AHP833" s="14"/>
      <c r="AHQ833" s="14"/>
      <c r="AHR833" s="14"/>
      <c r="AHS833" s="14"/>
      <c r="AHT833" s="14"/>
      <c r="AHU833" s="14"/>
      <c r="AHV833" s="14"/>
      <c r="AHW833" s="14"/>
      <c r="AHX833" s="14"/>
      <c r="AHY833" s="14"/>
      <c r="AHZ833" s="14"/>
      <c r="AIA833" s="14"/>
      <c r="AIB833" s="14"/>
      <c r="AIC833" s="14"/>
      <c r="AID833" s="14"/>
      <c r="AIE833" s="14"/>
      <c r="AIF833" s="14"/>
      <c r="AIG833" s="14"/>
      <c r="AIH833" s="14"/>
      <c r="AII833" s="14"/>
      <c r="AIJ833" s="14"/>
      <c r="AIK833" s="14"/>
      <c r="AIL833" s="14"/>
      <c r="AIM833" s="14"/>
      <c r="AIN833" s="14"/>
      <c r="AIO833" s="14"/>
      <c r="AIP833" s="14"/>
      <c r="AIQ833" s="14"/>
      <c r="AIR833" s="14"/>
      <c r="AIS833" s="14"/>
      <c r="AIT833" s="14"/>
      <c r="AIU833" s="14"/>
      <c r="AIV833" s="14"/>
      <c r="AIW833" s="14"/>
      <c r="AIX833" s="14"/>
      <c r="AIY833" s="14"/>
      <c r="AIZ833" s="14"/>
      <c r="AJA833" s="14"/>
      <c r="AJB833" s="14"/>
      <c r="AJC833" s="14"/>
      <c r="AJD833" s="14"/>
      <c r="AJE833" s="14"/>
      <c r="AJF833" s="14"/>
      <c r="AJG833" s="14"/>
      <c r="AJH833" s="14"/>
      <c r="AJI833" s="14"/>
      <c r="AJJ833" s="14"/>
      <c r="AJK833" s="14"/>
      <c r="AJL833" s="14"/>
      <c r="AJM833" s="14"/>
      <c r="AJN833" s="14"/>
      <c r="AJO833" s="14"/>
      <c r="AJP833" s="14"/>
      <c r="AJQ833" s="14"/>
      <c r="AJR833" s="14"/>
      <c r="AJS833" s="14"/>
      <c r="AJT833" s="14"/>
      <c r="AJU833" s="14"/>
      <c r="AJV833" s="14"/>
      <c r="AJW833" s="14"/>
      <c r="AJX833" s="14"/>
      <c r="AJY833" s="14"/>
      <c r="AJZ833" s="14"/>
      <c r="AKA833" s="14"/>
      <c r="AKB833" s="14"/>
      <c r="AKC833" s="14"/>
      <c r="AKD833" s="14"/>
      <c r="AKE833" s="14"/>
      <c r="AKF833" s="14"/>
      <c r="AKG833" s="14"/>
      <c r="AKH833" s="14"/>
      <c r="AKI833" s="14"/>
      <c r="AKJ833" s="14"/>
      <c r="AKK833" s="14"/>
      <c r="AKL833" s="14"/>
      <c r="AKM833" s="14"/>
      <c r="AKN833" s="14"/>
      <c r="AKO833" s="14"/>
      <c r="AKP833" s="14"/>
      <c r="AKQ833" s="14"/>
      <c r="AKR833" s="14"/>
      <c r="AKS833" s="14"/>
      <c r="AKT833" s="14"/>
      <c r="AKU833" s="14"/>
      <c r="AKV833" s="14"/>
      <c r="AKW833" s="14"/>
      <c r="AKX833" s="14"/>
      <c r="AKY833" s="14"/>
      <c r="AKZ833" s="14"/>
      <c r="ALA833" s="14"/>
      <c r="ALB833" s="14"/>
      <c r="ALC833" s="14"/>
      <c r="ALD833" s="14"/>
      <c r="ALE833" s="14"/>
      <c r="ALF833" s="14"/>
      <c r="ALG833" s="14"/>
      <c r="ALH833" s="14"/>
      <c r="ALI833" s="14"/>
      <c r="ALJ833" s="14"/>
      <c r="ALK833" s="14"/>
      <c r="ALL833" s="14"/>
      <c r="ALM833" s="14"/>
      <c r="ALN833" s="14"/>
      <c r="ALO833" s="14"/>
      <c r="ALP833" s="14"/>
      <c r="ALQ833" s="14"/>
      <c r="ALR833" s="14"/>
      <c r="ALS833" s="14"/>
      <c r="ALT833" s="14"/>
      <c r="ALU833" s="14"/>
      <c r="ALV833" s="14"/>
      <c r="ALW833" s="14"/>
      <c r="ALX833" s="14"/>
      <c r="ALY833" s="14"/>
      <c r="ALZ833" s="14"/>
      <c r="AMA833" s="14"/>
      <c r="AMB833" s="14"/>
      <c r="AMC833" s="14"/>
      <c r="AMD833" s="14"/>
      <c r="AME833" s="14"/>
      <c r="AMF833" s="14"/>
      <c r="AMG833" s="14"/>
      <c r="AMH833" s="14"/>
      <c r="AMI833" s="14"/>
      <c r="AMJ833" s="14"/>
      <c r="AMK833" s="14"/>
      <c r="AML833" s="14"/>
      <c r="AMM833" s="14"/>
      <c r="AMN833" s="14"/>
      <c r="AMO833" s="14"/>
      <c r="AMP833" s="14"/>
      <c r="AMQ833" s="14"/>
      <c r="AMR833" s="14"/>
      <c r="AMS833" s="14"/>
      <c r="AMT833" s="14"/>
      <c r="AMU833" s="14"/>
      <c r="AMV833" s="14"/>
      <c r="AMW833" s="14"/>
      <c r="AMX833" s="14"/>
      <c r="AMY833" s="14"/>
      <c r="AMZ833" s="14"/>
      <c r="ANA833" s="14"/>
      <c r="ANB833" s="14"/>
      <c r="ANC833" s="14"/>
      <c r="AND833" s="14"/>
      <c r="ANE833" s="14"/>
      <c r="ANF833" s="14"/>
      <c r="ANG833" s="14"/>
      <c r="ANH833" s="14"/>
      <c r="ANI833" s="14"/>
      <c r="ANJ833" s="14"/>
      <c r="ANK833" s="14"/>
      <c r="ANL833" s="14"/>
      <c r="ANM833" s="14"/>
      <c r="ANN833" s="14"/>
      <c r="ANO833" s="14"/>
      <c r="ANP833" s="14"/>
      <c r="ANQ833" s="14"/>
      <c r="ANR833" s="14"/>
      <c r="ANS833" s="14"/>
      <c r="ANT833" s="14"/>
      <c r="ANU833" s="14"/>
      <c r="ANV833" s="14"/>
      <c r="ANW833" s="14"/>
      <c r="ANX833" s="14"/>
      <c r="ANY833" s="14"/>
      <c r="ANZ833" s="14"/>
      <c r="AOA833" s="14"/>
      <c r="AOB833" s="14"/>
      <c r="AOC833" s="14"/>
      <c r="AOD833" s="14"/>
      <c r="AOE833" s="14"/>
      <c r="AOF833" s="14"/>
      <c r="AOG833" s="14"/>
      <c r="AOH833" s="14"/>
      <c r="AOI833" s="14"/>
      <c r="AOJ833" s="14"/>
      <c r="AOK833" s="14"/>
      <c r="AOL833" s="14"/>
      <c r="AOM833" s="14"/>
      <c r="AON833" s="14"/>
      <c r="AOO833" s="14"/>
      <c r="AOP833" s="14"/>
      <c r="AOQ833" s="14"/>
      <c r="AOR833" s="14"/>
      <c r="AOS833" s="14"/>
      <c r="AOT833" s="14"/>
      <c r="AOU833" s="14"/>
      <c r="AOV833" s="14"/>
      <c r="AOW833" s="14"/>
      <c r="AOX833" s="14"/>
      <c r="AOY833" s="14"/>
      <c r="AOZ833" s="14"/>
      <c r="APA833" s="14"/>
      <c r="APB833" s="14"/>
      <c r="APC833" s="14"/>
      <c r="APD833" s="14"/>
      <c r="APE833" s="14"/>
      <c r="APF833" s="14"/>
      <c r="APG833" s="14"/>
      <c r="APH833" s="14"/>
      <c r="API833" s="14"/>
      <c r="APJ833" s="14"/>
      <c r="APK833" s="14"/>
      <c r="APL833" s="14"/>
      <c r="APM833" s="14"/>
      <c r="APN833" s="14"/>
      <c r="APO833" s="14"/>
      <c r="APP833" s="14"/>
      <c r="APQ833" s="14"/>
      <c r="APR833" s="14"/>
      <c r="APS833" s="14"/>
      <c r="APT833" s="14"/>
      <c r="APU833" s="14"/>
      <c r="APV833" s="14"/>
      <c r="APW833" s="14"/>
      <c r="APX833" s="14"/>
      <c r="APY833" s="14"/>
      <c r="APZ833" s="14"/>
      <c r="AQA833" s="14"/>
      <c r="AQB833" s="14"/>
      <c r="AQC833" s="14"/>
      <c r="AQD833" s="14"/>
      <c r="AQE833" s="14"/>
      <c r="AQF833" s="14"/>
      <c r="AQG833" s="14"/>
      <c r="AQH833" s="14"/>
      <c r="AQI833" s="14"/>
      <c r="AQJ833" s="14"/>
      <c r="AQK833" s="14"/>
      <c r="AQL833" s="14"/>
      <c r="AQM833" s="14"/>
      <c r="AQN833" s="14"/>
      <c r="AQO833" s="14"/>
      <c r="AQP833" s="14"/>
      <c r="AQQ833" s="14"/>
      <c r="AQR833" s="14"/>
      <c r="AQS833" s="14"/>
      <c r="AQT833" s="14"/>
      <c r="AQU833" s="14"/>
      <c r="AQV833" s="14"/>
      <c r="AQW833" s="14"/>
      <c r="AQX833" s="14"/>
      <c r="AQY833" s="14"/>
      <c r="AQZ833" s="14"/>
      <c r="ARA833" s="14"/>
      <c r="ARB833" s="14"/>
      <c r="ARC833" s="14"/>
      <c r="ARD833" s="14"/>
      <c r="ARE833" s="14"/>
      <c r="ARF833" s="14"/>
      <c r="ARG833" s="14"/>
      <c r="ARH833" s="14"/>
      <c r="ARI833" s="14"/>
      <c r="ARJ833" s="14"/>
      <c r="ARK833" s="14"/>
      <c r="ARL833" s="14"/>
      <c r="ARM833" s="14"/>
      <c r="ARN833" s="14"/>
      <c r="ARO833" s="14"/>
      <c r="ARP833" s="14"/>
      <c r="ARQ833" s="14"/>
      <c r="ARR833" s="14"/>
      <c r="ARS833" s="14"/>
      <c r="ART833" s="14"/>
      <c r="ARU833" s="14"/>
      <c r="ARV833" s="14"/>
      <c r="ARW833" s="14"/>
      <c r="ARX833" s="14"/>
      <c r="ARY833" s="14"/>
      <c r="ARZ833" s="14"/>
      <c r="ASA833" s="14"/>
      <c r="ASB833" s="14"/>
      <c r="ASC833" s="14"/>
      <c r="ASD833" s="14"/>
      <c r="ASE833" s="14"/>
      <c r="ASF833" s="14"/>
      <c r="ASG833" s="14"/>
      <c r="ASH833" s="14"/>
      <c r="ASI833" s="14"/>
      <c r="ASJ833" s="14"/>
      <c r="ASK833" s="14"/>
      <c r="ASL833" s="14"/>
      <c r="ASM833" s="14"/>
      <c r="ASN833" s="14"/>
      <c r="ASO833" s="14"/>
      <c r="ASP833" s="14"/>
      <c r="ASQ833" s="14"/>
      <c r="ASR833" s="14"/>
      <c r="ASS833" s="14"/>
      <c r="AST833" s="14"/>
      <c r="ASU833" s="14"/>
      <c r="ASV833" s="14"/>
      <c r="ASW833" s="14"/>
      <c r="ASX833" s="14"/>
      <c r="ASY833" s="14"/>
      <c r="ASZ833" s="14"/>
      <c r="ATA833" s="14"/>
      <c r="ATB833" s="14"/>
      <c r="ATC833" s="14"/>
      <c r="ATD833" s="14"/>
      <c r="ATE833" s="14"/>
      <c r="ATF833" s="14"/>
      <c r="ATG833" s="14"/>
      <c r="ATH833" s="14"/>
      <c r="ATI833" s="14"/>
      <c r="ATJ833" s="14"/>
      <c r="ATK833" s="14"/>
      <c r="ATL833" s="14"/>
      <c r="ATM833" s="14"/>
      <c r="ATN833" s="14"/>
      <c r="ATO833" s="14"/>
      <c r="ATP833" s="14"/>
      <c r="ATQ833" s="14"/>
      <c r="ATR833" s="14"/>
      <c r="ATS833" s="14"/>
      <c r="ATT833" s="14"/>
      <c r="ATU833" s="14"/>
      <c r="ATV833" s="14"/>
      <c r="ATW833" s="14"/>
      <c r="ATX833" s="14"/>
      <c r="ATY833" s="14"/>
      <c r="ATZ833" s="14"/>
      <c r="AUA833" s="14"/>
      <c r="AUB833" s="14"/>
      <c r="AUC833" s="14"/>
      <c r="AUD833" s="14"/>
      <c r="AUE833" s="14"/>
      <c r="AUF833" s="14"/>
      <c r="AUG833" s="14"/>
      <c r="AUH833" s="14"/>
      <c r="AUI833" s="14"/>
      <c r="AUJ833" s="14"/>
      <c r="AUK833" s="14"/>
      <c r="AUL833" s="14"/>
      <c r="AUM833" s="14"/>
      <c r="AUN833" s="14"/>
      <c r="AUO833" s="14"/>
      <c r="AUP833" s="14"/>
      <c r="AUQ833" s="14"/>
      <c r="AUR833" s="14"/>
      <c r="AUS833" s="14"/>
      <c r="AUT833" s="14"/>
      <c r="AUU833" s="14"/>
      <c r="AUV833" s="14"/>
      <c r="AUW833" s="14"/>
      <c r="AUX833" s="14"/>
      <c r="AUY833" s="14"/>
      <c r="AUZ833" s="14"/>
      <c r="AVA833" s="14"/>
      <c r="AVB833" s="14"/>
      <c r="AVC833" s="14"/>
      <c r="AVD833" s="14"/>
      <c r="AVE833" s="14"/>
      <c r="AVF833" s="14"/>
      <c r="AVG833" s="14"/>
      <c r="AVH833" s="14"/>
      <c r="AVI833" s="14"/>
      <c r="AVJ833" s="14"/>
      <c r="AVK833" s="14"/>
      <c r="AVL833" s="14"/>
      <c r="AVM833" s="14"/>
      <c r="AVN833" s="14"/>
      <c r="AVO833" s="14"/>
      <c r="AVP833" s="14"/>
      <c r="AVQ833" s="14"/>
      <c r="AVR833" s="14"/>
      <c r="AVS833" s="14"/>
      <c r="AVT833" s="14"/>
      <c r="AVU833" s="14"/>
      <c r="AVV833" s="14"/>
      <c r="AVW833" s="14"/>
      <c r="AVX833" s="14"/>
      <c r="AVY833" s="14"/>
      <c r="AVZ833" s="14"/>
      <c r="AWA833" s="14"/>
      <c r="AWB833" s="14"/>
      <c r="AWC833" s="14"/>
      <c r="AWD833" s="14"/>
      <c r="AWE833" s="14"/>
      <c r="AWF833" s="14"/>
      <c r="AWG833" s="14"/>
      <c r="AWH833" s="14"/>
      <c r="AWI833" s="14"/>
      <c r="AWJ833" s="14"/>
      <c r="AWK833" s="14"/>
      <c r="AWL833" s="14"/>
      <c r="AWM833" s="14"/>
      <c r="AWN833" s="14"/>
      <c r="AWO833" s="14"/>
      <c r="AWP833" s="14"/>
      <c r="AWQ833" s="14"/>
      <c r="AWR833" s="14"/>
      <c r="AWS833" s="14"/>
      <c r="AWT833" s="14"/>
      <c r="AWU833" s="14"/>
      <c r="AWV833" s="14"/>
      <c r="AWW833" s="14"/>
      <c r="AWX833" s="14"/>
      <c r="AWY833" s="14"/>
      <c r="AWZ833" s="14"/>
      <c r="AXA833" s="14"/>
      <c r="AXB833" s="14"/>
      <c r="AXC833" s="14"/>
      <c r="AXD833" s="14"/>
      <c r="AXE833" s="14"/>
      <c r="AXF833" s="14"/>
      <c r="AXG833" s="14"/>
      <c r="AXH833" s="14"/>
      <c r="AXI833" s="14"/>
      <c r="AXJ833" s="14"/>
      <c r="AXK833" s="14"/>
      <c r="AXL833" s="14"/>
      <c r="AXM833" s="14"/>
      <c r="AXN833" s="14"/>
      <c r="AXO833" s="14"/>
      <c r="AXP833" s="14"/>
      <c r="AXQ833" s="14"/>
      <c r="AXR833" s="14"/>
      <c r="AXS833" s="14"/>
      <c r="AXT833" s="14"/>
      <c r="AXU833" s="14"/>
      <c r="AXV833" s="14"/>
      <c r="AXW833" s="14"/>
      <c r="AXX833" s="14"/>
      <c r="AXY833" s="14"/>
      <c r="AXZ833" s="14"/>
      <c r="AYA833" s="14"/>
      <c r="AYB833" s="14"/>
      <c r="AYC833" s="14"/>
      <c r="AYD833" s="14"/>
      <c r="AYE833" s="14"/>
      <c r="AYF833" s="14"/>
      <c r="AYG833" s="14"/>
      <c r="AYH833" s="14"/>
      <c r="AYI833" s="14"/>
      <c r="AYJ833" s="14"/>
      <c r="AYK833" s="14"/>
      <c r="AYL833" s="14"/>
      <c r="AYM833" s="14"/>
      <c r="AYN833" s="14"/>
      <c r="AYO833" s="14"/>
      <c r="AYP833" s="14"/>
      <c r="AYQ833" s="14"/>
      <c r="AYR833" s="14"/>
      <c r="AYS833" s="14"/>
      <c r="AYT833" s="14"/>
      <c r="AYU833" s="14"/>
      <c r="AYV833" s="14"/>
      <c r="AYW833" s="14"/>
      <c r="AYX833" s="14"/>
      <c r="AYY833" s="14"/>
      <c r="AYZ833" s="14"/>
      <c r="AZA833" s="14"/>
      <c r="AZB833" s="14"/>
      <c r="AZC833" s="14"/>
      <c r="AZD833" s="14"/>
      <c r="AZE833" s="14"/>
      <c r="AZF833" s="14"/>
      <c r="AZG833" s="14"/>
      <c r="AZH833" s="14"/>
      <c r="AZI833" s="14"/>
      <c r="AZJ833" s="14"/>
      <c r="AZK833" s="14"/>
      <c r="AZL833" s="14"/>
      <c r="AZM833" s="14"/>
      <c r="AZN833" s="14"/>
      <c r="AZO833" s="14"/>
      <c r="AZP833" s="14"/>
      <c r="AZQ833" s="14"/>
      <c r="AZR833" s="14"/>
      <c r="AZS833" s="14"/>
      <c r="AZT833" s="14"/>
      <c r="AZU833" s="14"/>
      <c r="AZV833" s="14"/>
      <c r="AZW833" s="14"/>
      <c r="AZX833" s="14"/>
      <c r="AZY833" s="14"/>
      <c r="AZZ833" s="14"/>
      <c r="BAA833" s="14"/>
      <c r="BAB833" s="14"/>
      <c r="BAC833" s="14"/>
      <c r="BAD833" s="14"/>
      <c r="BAE833" s="14"/>
      <c r="BAF833" s="14"/>
      <c r="BAG833" s="14"/>
      <c r="BAH833" s="14"/>
      <c r="BAI833" s="14"/>
      <c r="BAJ833" s="14"/>
      <c r="BAK833" s="14"/>
      <c r="BAL833" s="14"/>
      <c r="BAM833" s="14"/>
      <c r="BAN833" s="14"/>
      <c r="BAO833" s="14"/>
      <c r="BAP833" s="14"/>
      <c r="BAQ833" s="14"/>
      <c r="BAR833" s="14"/>
      <c r="BAS833" s="14"/>
      <c r="BAT833" s="14"/>
      <c r="BAU833" s="14"/>
      <c r="BAV833" s="14"/>
      <c r="BAW833" s="14"/>
      <c r="BAX833" s="14"/>
      <c r="BAY833" s="14"/>
      <c r="BAZ833" s="14"/>
      <c r="BBA833" s="14"/>
      <c r="BBB833" s="14"/>
      <c r="BBC833" s="14"/>
      <c r="BBD833" s="14"/>
      <c r="BBE833" s="14"/>
      <c r="BBF833" s="14"/>
      <c r="BBG833" s="14"/>
      <c r="BBH833" s="14"/>
      <c r="BBI833" s="14"/>
      <c r="BBJ833" s="14"/>
      <c r="BBK833" s="14"/>
      <c r="BBL833" s="14"/>
      <c r="BBM833" s="14"/>
      <c r="BBN833" s="14"/>
      <c r="BBO833" s="14"/>
      <c r="BBP833" s="14"/>
      <c r="BBQ833" s="14"/>
      <c r="BBR833" s="14"/>
      <c r="BBS833" s="14"/>
      <c r="BBT833" s="14"/>
      <c r="BBU833" s="14"/>
      <c r="BBV833" s="14"/>
      <c r="BBW833" s="14"/>
      <c r="BBX833" s="14"/>
      <c r="BBY833" s="14"/>
      <c r="BBZ833" s="14"/>
      <c r="BCA833" s="14"/>
      <c r="BCB833" s="14"/>
      <c r="BCC833" s="14"/>
      <c r="BCD833" s="14"/>
      <c r="BCE833" s="14"/>
      <c r="BCF833" s="14"/>
      <c r="BCG833" s="14"/>
      <c r="BCH833" s="14"/>
      <c r="BCI833" s="14"/>
      <c r="BCJ833" s="14"/>
      <c r="BCK833" s="14"/>
      <c r="BCL833" s="14"/>
      <c r="BCM833" s="14"/>
      <c r="BCN833" s="14"/>
      <c r="BCO833" s="14"/>
      <c r="BCP833" s="14"/>
      <c r="BCQ833" s="14"/>
      <c r="BCR833" s="14"/>
      <c r="BCS833" s="14"/>
      <c r="BCT833" s="14"/>
      <c r="BCU833" s="14"/>
      <c r="BCV833" s="14"/>
      <c r="BCW833" s="14"/>
      <c r="BCX833" s="14"/>
      <c r="BCY833" s="14"/>
      <c r="BCZ833" s="14"/>
      <c r="BDA833" s="14"/>
      <c r="BDB833" s="14"/>
      <c r="BDC833" s="14"/>
      <c r="BDD833" s="14"/>
      <c r="BDE833" s="14"/>
      <c r="BDF833" s="14"/>
      <c r="BDG833" s="14"/>
      <c r="BDH833" s="14"/>
      <c r="BDI833" s="14"/>
      <c r="BDJ833" s="14"/>
      <c r="BDK833" s="14"/>
      <c r="BDL833" s="14"/>
      <c r="BDM833" s="14"/>
      <c r="BDN833" s="14"/>
      <c r="BDO833" s="14"/>
      <c r="BDP833" s="14"/>
      <c r="BDQ833" s="14"/>
      <c r="BDR833" s="14"/>
      <c r="BDS833" s="14"/>
      <c r="BDT833" s="14"/>
      <c r="BDU833" s="14"/>
      <c r="BDV833" s="14"/>
      <c r="BDW833" s="14"/>
      <c r="BDX833" s="14"/>
      <c r="BDY833" s="14"/>
      <c r="BDZ833" s="14"/>
      <c r="BEA833" s="14"/>
      <c r="BEB833" s="14"/>
      <c r="BEC833" s="14"/>
      <c r="BED833" s="14"/>
      <c r="BEE833" s="14"/>
      <c r="BEF833" s="14"/>
      <c r="BEG833" s="14"/>
      <c r="BEH833" s="14"/>
      <c r="BEI833" s="14"/>
      <c r="BEJ833" s="14"/>
      <c r="BEK833" s="14"/>
      <c r="BEL833" s="14"/>
      <c r="BEM833" s="14"/>
      <c r="BEN833" s="14"/>
      <c r="BEO833" s="14"/>
      <c r="BEP833" s="14"/>
      <c r="BEQ833" s="14"/>
      <c r="BER833" s="14"/>
      <c r="BES833" s="14"/>
      <c r="BET833" s="14"/>
      <c r="BEU833" s="14"/>
      <c r="BEV833" s="14"/>
      <c r="BEW833" s="14"/>
      <c r="BEX833" s="14"/>
      <c r="BEY833" s="14"/>
      <c r="BEZ833" s="14"/>
      <c r="BFA833" s="14"/>
      <c r="BFB833" s="14"/>
      <c r="BFC833" s="14"/>
      <c r="BFD833" s="14"/>
      <c r="BFE833" s="14"/>
      <c r="BFF833" s="14"/>
      <c r="BFG833" s="14"/>
      <c r="BFH833" s="14"/>
      <c r="BFI833" s="14"/>
      <c r="BFJ833" s="14"/>
      <c r="BFK833" s="14"/>
      <c r="BFL833" s="14"/>
      <c r="BFM833" s="14"/>
      <c r="BFN833" s="14"/>
      <c r="BFO833" s="14"/>
      <c r="BFP833" s="14"/>
      <c r="BFQ833" s="14"/>
      <c r="BFR833" s="14"/>
      <c r="BFS833" s="14"/>
      <c r="BFT833" s="14"/>
      <c r="BFU833" s="14"/>
      <c r="BFV833" s="14"/>
      <c r="BFW833" s="14"/>
      <c r="BFX833" s="14"/>
      <c r="BFY833" s="14"/>
      <c r="BFZ833" s="14"/>
      <c r="BGA833" s="14"/>
      <c r="BGB833" s="14"/>
      <c r="BGC833" s="14"/>
      <c r="BGD833" s="14"/>
      <c r="BGE833" s="14"/>
      <c r="BGF833" s="14"/>
      <c r="BGG833" s="14"/>
      <c r="BGH833" s="14"/>
      <c r="BGI833" s="14"/>
      <c r="BGJ833" s="14"/>
      <c r="BGK833" s="14"/>
      <c r="BGL833" s="14"/>
      <c r="BGM833" s="14"/>
      <c r="BGN833" s="14"/>
      <c r="BGO833" s="14"/>
      <c r="BGP833" s="14"/>
      <c r="BGQ833" s="14"/>
      <c r="BGR833" s="14"/>
      <c r="BGS833" s="14"/>
      <c r="BGT833" s="14"/>
      <c r="BGU833" s="14"/>
      <c r="BGV833" s="14"/>
      <c r="BGW833" s="14"/>
      <c r="BGX833" s="14"/>
      <c r="BGY833" s="14"/>
      <c r="BGZ833" s="14"/>
      <c r="BHA833" s="14"/>
      <c r="BHB833" s="14"/>
      <c r="BHC833" s="14"/>
      <c r="BHD833" s="14"/>
      <c r="BHE833" s="14"/>
      <c r="BHF833" s="14"/>
      <c r="BHG833" s="14"/>
      <c r="BHH833" s="14"/>
      <c r="BHI833" s="14"/>
      <c r="BHJ833" s="14"/>
      <c r="BHK833" s="14"/>
      <c r="BHL833" s="14"/>
      <c r="BHM833" s="14"/>
      <c r="BHN833" s="14"/>
      <c r="BHO833" s="14"/>
      <c r="BHP833" s="14"/>
      <c r="BHQ833" s="14"/>
      <c r="BHR833" s="14"/>
      <c r="BHS833" s="14"/>
      <c r="BHT833" s="14"/>
      <c r="BHU833" s="14"/>
      <c r="BHV833" s="14"/>
      <c r="BHW833" s="14"/>
      <c r="BHX833" s="14"/>
      <c r="BHY833" s="14"/>
      <c r="BHZ833" s="14"/>
      <c r="BIA833" s="14"/>
      <c r="BIB833" s="14"/>
      <c r="BIC833" s="14"/>
      <c r="BID833" s="14"/>
      <c r="BIE833" s="14"/>
      <c r="BIF833" s="14"/>
      <c r="BIG833" s="14"/>
      <c r="BIH833" s="14"/>
      <c r="BII833" s="14"/>
      <c r="BIJ833" s="14"/>
      <c r="BIK833" s="14"/>
      <c r="BIL833" s="14"/>
      <c r="BIM833" s="14"/>
      <c r="BIN833" s="14"/>
      <c r="BIO833" s="14"/>
      <c r="BIP833" s="14"/>
      <c r="BIQ833" s="14"/>
      <c r="BIR833" s="14"/>
      <c r="BIS833" s="14"/>
      <c r="BIT833" s="14"/>
      <c r="BIU833" s="14"/>
      <c r="BIV833" s="14"/>
      <c r="BIW833" s="14"/>
      <c r="BIX833" s="14"/>
      <c r="BIY833" s="14"/>
      <c r="BIZ833" s="14"/>
      <c r="BJA833" s="14"/>
      <c r="BJB833" s="14"/>
      <c r="BJC833" s="14"/>
      <c r="BJD833" s="14"/>
      <c r="BJE833" s="14"/>
      <c r="BJF833" s="14"/>
      <c r="BJG833" s="14"/>
      <c r="BJH833" s="14"/>
      <c r="BJI833" s="14"/>
      <c r="BJJ833" s="14"/>
      <c r="BJK833" s="14"/>
      <c r="BJL833" s="14"/>
      <c r="BJM833" s="14"/>
      <c r="BJN833" s="14"/>
      <c r="BJO833" s="14"/>
      <c r="BJP833" s="14"/>
      <c r="BJQ833" s="14"/>
      <c r="BJR833" s="14"/>
      <c r="BJS833" s="14"/>
      <c r="BJT833" s="14"/>
      <c r="BJU833" s="14"/>
      <c r="BJV833" s="14"/>
      <c r="BJW833" s="14"/>
      <c r="BJX833" s="14"/>
      <c r="BJY833" s="14"/>
      <c r="BJZ833" s="14"/>
      <c r="BKA833" s="14"/>
      <c r="BKB833" s="14"/>
      <c r="BKC833" s="14"/>
      <c r="BKD833" s="14"/>
      <c r="BKE833" s="14"/>
      <c r="BKF833" s="14"/>
      <c r="BKG833" s="14"/>
      <c r="BKH833" s="14"/>
      <c r="BKI833" s="14"/>
      <c r="BKJ833" s="14"/>
      <c r="BKK833" s="14"/>
      <c r="BKL833" s="14"/>
      <c r="BKM833" s="14"/>
      <c r="BKN833" s="14"/>
      <c r="BKO833" s="14"/>
      <c r="BKP833" s="14"/>
      <c r="BKQ833" s="14"/>
      <c r="BKR833" s="14"/>
      <c r="BKS833" s="14"/>
      <c r="BKT833" s="14"/>
      <c r="BKU833" s="14"/>
      <c r="BKV833" s="14"/>
      <c r="BKW833" s="14"/>
      <c r="BKX833" s="14"/>
      <c r="BKY833" s="14"/>
      <c r="BKZ833" s="14"/>
      <c r="BLA833" s="14"/>
      <c r="BLB833" s="14"/>
      <c r="BLC833" s="14"/>
      <c r="BLD833" s="14"/>
      <c r="BLE833" s="14"/>
      <c r="BLF833" s="14"/>
      <c r="BLG833" s="14"/>
      <c r="BLH833" s="14"/>
      <c r="BLI833" s="14"/>
      <c r="BLJ833" s="14"/>
      <c r="BLK833" s="14"/>
      <c r="BLL833" s="14"/>
      <c r="BLM833" s="14"/>
      <c r="BLN833" s="14"/>
      <c r="BLO833" s="14"/>
      <c r="BLP833" s="14"/>
      <c r="BLQ833" s="14"/>
      <c r="BLR833" s="14"/>
      <c r="BLS833" s="14"/>
      <c r="BLT833" s="14"/>
      <c r="BLU833" s="14"/>
      <c r="BLV833" s="14"/>
      <c r="BLW833" s="14"/>
      <c r="BLX833" s="14"/>
      <c r="BLY833" s="14"/>
      <c r="BLZ833" s="14"/>
      <c r="BMA833" s="14"/>
      <c r="BMB833" s="14"/>
      <c r="BMC833" s="14"/>
      <c r="BMD833" s="14"/>
      <c r="BME833" s="14"/>
      <c r="BMF833" s="14"/>
      <c r="BMG833" s="14"/>
      <c r="BMH833" s="14"/>
      <c r="BMI833" s="14"/>
      <c r="BMJ833" s="14"/>
      <c r="BMK833" s="14"/>
      <c r="BML833" s="14"/>
      <c r="BMM833" s="14"/>
      <c r="BMN833" s="14"/>
      <c r="BMO833" s="14"/>
      <c r="BMP833" s="14"/>
      <c r="BMQ833" s="14"/>
      <c r="BMR833" s="14"/>
      <c r="BMS833" s="14"/>
      <c r="BMT833" s="14"/>
      <c r="BMU833" s="14"/>
      <c r="BMV833" s="14"/>
      <c r="BMW833" s="14"/>
      <c r="BMX833" s="14"/>
      <c r="BMY833" s="14"/>
      <c r="BMZ833" s="14"/>
      <c r="BNA833" s="14"/>
      <c r="BNB833" s="14"/>
      <c r="BNC833" s="14"/>
      <c r="BND833" s="14"/>
      <c r="BNE833" s="14"/>
      <c r="BNF833" s="14"/>
      <c r="BNG833" s="14"/>
      <c r="BNH833" s="14"/>
      <c r="BNI833" s="14"/>
      <c r="BNJ833" s="14"/>
      <c r="BNK833" s="14"/>
      <c r="BNL833" s="14"/>
      <c r="BNM833" s="14"/>
      <c r="BNN833" s="14"/>
      <c r="BNO833" s="14"/>
      <c r="BNP833" s="14"/>
      <c r="BNQ833" s="14"/>
      <c r="BNR833" s="14"/>
      <c r="BNS833" s="14"/>
      <c r="BNT833" s="14"/>
      <c r="BNU833" s="14"/>
      <c r="BNV833" s="14"/>
      <c r="BNW833" s="14"/>
      <c r="BNX833" s="14"/>
      <c r="BNY833" s="14"/>
      <c r="BNZ833" s="14"/>
      <c r="BOA833" s="14"/>
      <c r="BOB833" s="14"/>
      <c r="BOC833" s="14"/>
      <c r="BOD833" s="14"/>
      <c r="BOE833" s="14"/>
      <c r="BOF833" s="14"/>
      <c r="BOG833" s="14"/>
      <c r="BOH833" s="14"/>
      <c r="BOI833" s="14"/>
      <c r="BOJ833" s="14"/>
      <c r="BOK833" s="14"/>
      <c r="BOL833" s="14"/>
      <c r="BOM833" s="14"/>
      <c r="BON833" s="14"/>
      <c r="BOO833" s="14"/>
      <c r="BOP833" s="14"/>
      <c r="BOQ833" s="14"/>
      <c r="BOR833" s="14"/>
      <c r="BOS833" s="14"/>
      <c r="BOT833" s="14"/>
      <c r="BOU833" s="14"/>
      <c r="BOV833" s="14"/>
      <c r="BOW833" s="14"/>
      <c r="BOX833" s="14"/>
      <c r="BOY833" s="14"/>
      <c r="BOZ833" s="14"/>
      <c r="BPA833" s="14"/>
      <c r="BPB833" s="14"/>
      <c r="BPC833" s="14"/>
      <c r="BPD833" s="14"/>
      <c r="BPE833" s="14"/>
      <c r="BPF833" s="14"/>
      <c r="BPG833" s="14"/>
      <c r="BPH833" s="14"/>
      <c r="BPI833" s="14"/>
      <c r="BPJ833" s="14"/>
      <c r="BPK833" s="14"/>
      <c r="BPL833" s="14"/>
      <c r="BPM833" s="14"/>
      <c r="BPN833" s="14"/>
      <c r="BPO833" s="14"/>
      <c r="BPP833" s="14"/>
      <c r="BPQ833" s="14"/>
      <c r="BPR833" s="14"/>
      <c r="BPS833" s="14"/>
      <c r="BPT833" s="14"/>
      <c r="BPU833" s="14"/>
      <c r="BPV833" s="14"/>
      <c r="BPW833" s="14"/>
      <c r="BPX833" s="14"/>
      <c r="BPY833" s="14"/>
      <c r="BPZ833" s="14"/>
      <c r="BQA833" s="14"/>
      <c r="BQB833" s="14"/>
      <c r="BQC833" s="14"/>
      <c r="BQD833" s="14"/>
      <c r="BQE833" s="14"/>
      <c r="BQF833" s="14"/>
      <c r="BQG833" s="14"/>
      <c r="BQH833" s="14"/>
      <c r="BQI833" s="14"/>
      <c r="BQJ833" s="14"/>
      <c r="BQK833" s="14"/>
      <c r="BQL833" s="14"/>
      <c r="BQM833" s="14"/>
      <c r="BQN833" s="14"/>
      <c r="BQO833" s="14"/>
      <c r="BQP833" s="14"/>
      <c r="BQQ833" s="14"/>
      <c r="BQR833" s="14"/>
      <c r="BQS833" s="14"/>
      <c r="BQT833" s="14"/>
      <c r="BQU833" s="14"/>
      <c r="BQV833" s="14"/>
      <c r="BQW833" s="14"/>
      <c r="BQX833" s="14"/>
      <c r="BQY833" s="14"/>
      <c r="BQZ833" s="14"/>
      <c r="BRA833" s="14"/>
      <c r="BRB833" s="14"/>
      <c r="BRC833" s="14"/>
      <c r="BRD833" s="14"/>
      <c r="BRE833" s="14"/>
      <c r="BRF833" s="14"/>
      <c r="BRG833" s="14"/>
      <c r="BRH833" s="14"/>
      <c r="BRI833" s="14"/>
      <c r="BRJ833" s="14"/>
      <c r="BRK833" s="14"/>
      <c r="BRL833" s="14"/>
      <c r="BRM833" s="14"/>
      <c r="BRN833" s="14"/>
      <c r="BRO833" s="14"/>
      <c r="BRP833" s="14"/>
      <c r="BRQ833" s="14"/>
      <c r="BRR833" s="14"/>
      <c r="BRS833" s="14"/>
      <c r="BRT833" s="14"/>
      <c r="BRU833" s="14"/>
      <c r="BRV833" s="14"/>
      <c r="BRW833" s="14"/>
      <c r="BRX833" s="14"/>
      <c r="BRY833" s="14"/>
      <c r="BRZ833" s="14"/>
      <c r="BSA833" s="14"/>
      <c r="BSB833" s="14"/>
      <c r="BSC833" s="14"/>
      <c r="BSD833" s="14"/>
      <c r="BSE833" s="14"/>
      <c r="BSF833" s="14"/>
      <c r="BSG833" s="14"/>
      <c r="BSH833" s="14"/>
      <c r="BSI833" s="14"/>
      <c r="BSJ833" s="14"/>
      <c r="BSK833" s="14"/>
      <c r="BSL833" s="14"/>
      <c r="BSM833" s="14"/>
      <c r="BSN833" s="14"/>
      <c r="BSO833" s="14"/>
      <c r="BSP833" s="14"/>
      <c r="BSQ833" s="14"/>
      <c r="BSR833" s="14"/>
      <c r="BSS833" s="14"/>
      <c r="BST833" s="14"/>
      <c r="BSU833" s="14"/>
      <c r="BSV833" s="14"/>
      <c r="BSW833" s="14"/>
      <c r="BSX833" s="14"/>
      <c r="BSY833" s="14"/>
      <c r="BSZ833" s="14"/>
      <c r="BTA833" s="14"/>
      <c r="BTB833" s="14"/>
      <c r="BTC833" s="14"/>
      <c r="BTD833" s="14"/>
      <c r="BTE833" s="14"/>
      <c r="BTF833" s="14"/>
      <c r="BTG833" s="14"/>
      <c r="BTH833" s="14"/>
      <c r="BTI833" s="14"/>
      <c r="BTJ833" s="14"/>
      <c r="BTK833" s="14"/>
      <c r="BTL833" s="14"/>
      <c r="BTM833" s="14"/>
      <c r="BTN833" s="14"/>
      <c r="BTO833" s="14"/>
      <c r="BTP833" s="14"/>
      <c r="BTQ833" s="14"/>
      <c r="BTR833" s="14"/>
      <c r="BTS833" s="14"/>
      <c r="BTT833" s="14"/>
      <c r="BTU833" s="14"/>
      <c r="BTV833" s="14"/>
      <c r="BTW833" s="14"/>
      <c r="BTX833" s="14"/>
      <c r="BTY833" s="14"/>
      <c r="BTZ833" s="14"/>
      <c r="BUA833" s="14"/>
      <c r="BUB833" s="14"/>
      <c r="BUC833" s="14"/>
      <c r="BUD833" s="14"/>
      <c r="BUE833" s="14"/>
      <c r="BUF833" s="14"/>
      <c r="BUG833" s="14"/>
      <c r="BUH833" s="14"/>
      <c r="BUI833" s="14"/>
      <c r="BUJ833" s="14"/>
      <c r="BUK833" s="14"/>
      <c r="BUL833" s="14"/>
      <c r="BUM833" s="14"/>
      <c r="BUN833" s="14"/>
      <c r="BUO833" s="14"/>
      <c r="BUP833" s="14"/>
      <c r="BUQ833" s="14"/>
      <c r="BUR833" s="14"/>
      <c r="BUS833" s="14"/>
      <c r="BUT833" s="14"/>
      <c r="BUU833" s="14"/>
      <c r="BUV833" s="14"/>
      <c r="BUW833" s="14"/>
      <c r="BUX833" s="14"/>
      <c r="BUY833" s="14"/>
      <c r="BUZ833" s="14"/>
      <c r="BVA833" s="14"/>
      <c r="BVB833" s="14"/>
      <c r="BVC833" s="14"/>
      <c r="BVD833" s="14"/>
      <c r="BVE833" s="14"/>
      <c r="BVF833" s="14"/>
      <c r="BVG833" s="14"/>
      <c r="BVH833" s="14"/>
      <c r="BVI833" s="14"/>
      <c r="BVJ833" s="14"/>
      <c r="BVK833" s="14"/>
      <c r="BVL833" s="14"/>
      <c r="BVM833" s="14"/>
      <c r="BVN833" s="14"/>
      <c r="BVO833" s="14"/>
      <c r="BVP833" s="14"/>
      <c r="BVQ833" s="14"/>
      <c r="BVR833" s="14"/>
      <c r="BVS833" s="14"/>
      <c r="BVT833" s="14"/>
      <c r="BVU833" s="14"/>
      <c r="BVV833" s="14"/>
      <c r="BVW833" s="14"/>
      <c r="BVX833" s="14"/>
      <c r="BVY833" s="14"/>
      <c r="BVZ833" s="14"/>
      <c r="BWA833" s="14"/>
      <c r="BWB833" s="14"/>
      <c r="BWC833" s="14"/>
      <c r="BWD833" s="14"/>
      <c r="BWE833" s="14"/>
      <c r="BWF833" s="14"/>
      <c r="BWG833" s="14"/>
      <c r="BWH833" s="14"/>
      <c r="BWI833" s="14"/>
      <c r="BWJ833" s="14"/>
      <c r="BWK833" s="14"/>
      <c r="BWL833" s="14"/>
      <c r="BWM833" s="14"/>
      <c r="BWN833" s="14"/>
      <c r="BWO833" s="14"/>
      <c r="BWP833" s="14"/>
      <c r="BWQ833" s="14"/>
      <c r="BWR833" s="14"/>
      <c r="BWS833" s="14"/>
      <c r="BWT833" s="14"/>
      <c r="BWU833" s="14"/>
      <c r="BWV833" s="14"/>
      <c r="BWW833" s="14"/>
      <c r="BWX833" s="14"/>
      <c r="BWY833" s="14"/>
      <c r="BWZ833" s="14"/>
      <c r="BXA833" s="14"/>
      <c r="BXB833" s="14"/>
      <c r="BXC833" s="14"/>
      <c r="BXD833" s="14"/>
      <c r="BXE833" s="14"/>
      <c r="BXF833" s="14"/>
      <c r="BXG833" s="14"/>
      <c r="BXH833" s="14"/>
      <c r="BXI833" s="14"/>
      <c r="BXJ833" s="14"/>
      <c r="BXK833" s="14"/>
      <c r="BXL833" s="14"/>
      <c r="BXM833" s="14"/>
      <c r="BXN833" s="14"/>
      <c r="BXO833" s="14"/>
      <c r="BXP833" s="14"/>
      <c r="BXQ833" s="14"/>
      <c r="BXR833" s="14"/>
      <c r="BXS833" s="14"/>
      <c r="BXT833" s="14"/>
      <c r="BXU833" s="14"/>
      <c r="BXV833" s="14"/>
      <c r="BXW833" s="14"/>
      <c r="BXX833" s="14"/>
      <c r="BXY833" s="14"/>
      <c r="BXZ833" s="14"/>
      <c r="BYA833" s="14"/>
      <c r="BYB833" s="14"/>
      <c r="BYC833" s="14"/>
      <c r="BYD833" s="14"/>
      <c r="BYE833" s="14"/>
      <c r="BYF833" s="14"/>
      <c r="BYG833" s="14"/>
      <c r="BYH833" s="14"/>
      <c r="BYI833" s="14"/>
      <c r="BYJ833" s="14"/>
      <c r="BYK833" s="14"/>
      <c r="BYL833" s="14"/>
      <c r="BYM833" s="14"/>
      <c r="BYN833" s="14"/>
      <c r="BYO833" s="14"/>
      <c r="BYP833" s="14"/>
      <c r="BYQ833" s="14"/>
      <c r="BYR833" s="14"/>
      <c r="BYS833" s="14"/>
      <c r="BYT833" s="14"/>
      <c r="BYU833" s="14"/>
      <c r="BYV833" s="14"/>
      <c r="BYW833" s="14"/>
      <c r="BYX833" s="14"/>
      <c r="BYY833" s="14"/>
      <c r="BYZ833" s="14"/>
      <c r="BZA833" s="14"/>
      <c r="BZB833" s="14"/>
      <c r="BZC833" s="14"/>
      <c r="BZD833" s="14"/>
      <c r="BZE833" s="14"/>
      <c r="BZF833" s="14"/>
      <c r="BZG833" s="14"/>
      <c r="BZH833" s="14"/>
      <c r="BZI833" s="14"/>
      <c r="BZJ833" s="14"/>
      <c r="BZK833" s="14"/>
      <c r="BZL833" s="14"/>
      <c r="BZM833" s="14"/>
      <c r="BZN833" s="14"/>
      <c r="BZO833" s="14"/>
      <c r="BZP833" s="14"/>
      <c r="BZQ833" s="14"/>
      <c r="BZR833" s="14"/>
      <c r="BZS833" s="14"/>
      <c r="BZT833" s="14"/>
      <c r="BZU833" s="14"/>
      <c r="BZV833" s="14"/>
      <c r="BZW833" s="14"/>
      <c r="BZX833" s="14"/>
      <c r="BZY833" s="14"/>
      <c r="BZZ833" s="14"/>
      <c r="CAA833" s="14"/>
      <c r="CAB833" s="14"/>
      <c r="CAC833" s="14"/>
      <c r="CAD833" s="14"/>
      <c r="CAE833" s="14"/>
      <c r="CAF833" s="14"/>
      <c r="CAG833" s="14"/>
      <c r="CAH833" s="14"/>
      <c r="CAI833" s="14"/>
      <c r="CAJ833" s="14"/>
      <c r="CAK833" s="14"/>
      <c r="CAL833" s="14"/>
      <c r="CAM833" s="14"/>
      <c r="CAN833" s="14"/>
      <c r="CAO833" s="14"/>
      <c r="CAP833" s="14"/>
      <c r="CAQ833" s="14"/>
      <c r="CAR833" s="14"/>
      <c r="CAS833" s="14"/>
      <c r="CAT833" s="14"/>
      <c r="CAU833" s="14"/>
      <c r="CAV833" s="14"/>
      <c r="CAW833" s="14"/>
      <c r="CAX833" s="14"/>
      <c r="CAY833" s="14"/>
      <c r="CAZ833" s="14"/>
      <c r="CBA833" s="14"/>
      <c r="CBB833" s="14"/>
      <c r="CBC833" s="14"/>
      <c r="CBD833" s="14"/>
      <c r="CBE833" s="14"/>
      <c r="CBF833" s="14"/>
      <c r="CBG833" s="14"/>
      <c r="CBH833" s="14"/>
      <c r="CBI833" s="14"/>
      <c r="CBJ833" s="14"/>
      <c r="CBK833" s="14"/>
      <c r="CBL833" s="14"/>
      <c r="CBM833" s="14"/>
      <c r="CBN833" s="14"/>
      <c r="CBO833" s="14"/>
      <c r="CBP833" s="14"/>
      <c r="CBQ833" s="14"/>
      <c r="CBR833" s="14"/>
      <c r="CBS833" s="14"/>
      <c r="CBT833" s="14"/>
      <c r="CBU833" s="14"/>
      <c r="CBV833" s="14"/>
      <c r="CBW833" s="14"/>
      <c r="CBX833" s="14"/>
      <c r="CBY833" s="14"/>
      <c r="CBZ833" s="14"/>
      <c r="CCA833" s="14"/>
      <c r="CCB833" s="14"/>
      <c r="CCC833" s="14"/>
      <c r="CCD833" s="14"/>
      <c r="CCE833" s="14"/>
      <c r="CCF833" s="14"/>
      <c r="CCG833" s="14"/>
      <c r="CCH833" s="14"/>
      <c r="CCI833" s="14"/>
      <c r="CCJ833" s="14"/>
      <c r="CCK833" s="14"/>
      <c r="CCL833" s="14"/>
      <c r="CCM833" s="14"/>
      <c r="CCN833" s="14"/>
      <c r="CCO833" s="14"/>
      <c r="CCP833" s="14"/>
      <c r="CCQ833" s="14"/>
      <c r="CCR833" s="14"/>
      <c r="CCS833" s="14"/>
      <c r="CCT833" s="14"/>
      <c r="CCU833" s="14"/>
      <c r="CCV833" s="14"/>
      <c r="CCW833" s="14"/>
      <c r="CCX833" s="14"/>
      <c r="CCY833" s="14"/>
      <c r="CCZ833" s="14"/>
      <c r="CDA833" s="14"/>
      <c r="CDB833" s="14"/>
      <c r="CDC833" s="14"/>
      <c r="CDD833" s="14"/>
      <c r="CDE833" s="14"/>
      <c r="CDF833" s="14"/>
      <c r="CDG833" s="14"/>
      <c r="CDH833" s="14"/>
      <c r="CDI833" s="14"/>
      <c r="CDJ833" s="14"/>
      <c r="CDK833" s="14"/>
      <c r="CDL833" s="14"/>
      <c r="CDM833" s="14"/>
      <c r="CDN833" s="14"/>
      <c r="CDO833" s="14"/>
      <c r="CDP833" s="14"/>
      <c r="CDQ833" s="14"/>
      <c r="CDR833" s="14"/>
      <c r="CDS833" s="14"/>
      <c r="CDT833" s="14"/>
      <c r="CDU833" s="14"/>
      <c r="CDV833" s="14"/>
      <c r="CDW833" s="14"/>
      <c r="CDX833" s="14"/>
      <c r="CDY833" s="14"/>
      <c r="CDZ833" s="14"/>
      <c r="CEA833" s="14"/>
      <c r="CEB833" s="14"/>
      <c r="CEC833" s="14"/>
      <c r="CED833" s="14"/>
      <c r="CEE833" s="14"/>
      <c r="CEF833" s="14"/>
      <c r="CEG833" s="14"/>
      <c r="CEH833" s="14"/>
      <c r="CEI833" s="14"/>
      <c r="CEJ833" s="14"/>
      <c r="CEK833" s="14"/>
      <c r="CEL833" s="14"/>
      <c r="CEM833" s="14"/>
      <c r="CEN833" s="14"/>
      <c r="CEO833" s="14"/>
      <c r="CEP833" s="14"/>
      <c r="CEQ833" s="14"/>
      <c r="CER833" s="14"/>
      <c r="CES833" s="14"/>
      <c r="CET833" s="14"/>
      <c r="CEU833" s="14"/>
      <c r="CEV833" s="14"/>
      <c r="CEW833" s="14"/>
      <c r="CEX833" s="14"/>
      <c r="CEY833" s="14"/>
      <c r="CEZ833" s="14"/>
      <c r="CFA833" s="14"/>
      <c r="CFB833" s="14"/>
      <c r="CFC833" s="14"/>
      <c r="CFD833" s="14"/>
      <c r="CFE833" s="14"/>
      <c r="CFF833" s="14"/>
      <c r="CFG833" s="14"/>
      <c r="CFH833" s="14"/>
      <c r="CFI833" s="14"/>
      <c r="CFJ833" s="14"/>
      <c r="CFK833" s="14"/>
      <c r="CFL833" s="14"/>
      <c r="CFM833" s="14"/>
      <c r="CFN833" s="14"/>
      <c r="CFO833" s="14"/>
      <c r="CFP833" s="14"/>
      <c r="CFQ833" s="14"/>
      <c r="CFR833" s="14"/>
      <c r="CFS833" s="14"/>
      <c r="CFT833" s="14"/>
      <c r="CFU833" s="14"/>
      <c r="CFV833" s="14"/>
      <c r="CFW833" s="14"/>
      <c r="CFX833" s="14"/>
      <c r="CFY833" s="14"/>
      <c r="CFZ833" s="14"/>
      <c r="CGA833" s="14"/>
      <c r="CGB833" s="14"/>
      <c r="CGC833" s="14"/>
      <c r="CGD833" s="14"/>
      <c r="CGE833" s="14"/>
      <c r="CGF833" s="14"/>
      <c r="CGG833" s="14"/>
      <c r="CGH833" s="14"/>
      <c r="CGI833" s="14"/>
      <c r="CGJ833" s="14"/>
      <c r="CGK833" s="14"/>
      <c r="CGL833" s="14"/>
      <c r="CGM833" s="14"/>
      <c r="CGN833" s="14"/>
      <c r="CGO833" s="14"/>
      <c r="CGP833" s="14"/>
      <c r="CGQ833" s="14"/>
      <c r="CGR833" s="14"/>
      <c r="CGS833" s="14"/>
      <c r="CGT833" s="14"/>
      <c r="CGU833" s="14"/>
      <c r="CGV833" s="14"/>
      <c r="CGW833" s="14"/>
      <c r="CGX833" s="14"/>
      <c r="CGY833" s="14"/>
      <c r="CGZ833" s="14"/>
      <c r="CHA833" s="14"/>
      <c r="CHB833" s="14"/>
      <c r="CHC833" s="14"/>
      <c r="CHD833" s="14"/>
      <c r="CHE833" s="14"/>
      <c r="CHF833" s="14"/>
      <c r="CHG833" s="14"/>
      <c r="CHH833" s="14"/>
      <c r="CHI833" s="14"/>
      <c r="CHJ833" s="14"/>
      <c r="CHK833" s="14"/>
      <c r="CHL833" s="14"/>
      <c r="CHM833" s="14"/>
      <c r="CHN833" s="14"/>
      <c r="CHO833" s="14"/>
      <c r="CHP833" s="14"/>
      <c r="CHQ833" s="14"/>
      <c r="CHR833" s="14"/>
      <c r="CHS833" s="14"/>
      <c r="CHT833" s="14"/>
      <c r="CHU833" s="14"/>
      <c r="CHV833" s="14"/>
      <c r="CHW833" s="14"/>
      <c r="CHX833" s="14"/>
      <c r="CHY833" s="14"/>
      <c r="CHZ833" s="14"/>
      <c r="CIA833" s="14"/>
      <c r="CIB833" s="14"/>
      <c r="CIC833" s="14"/>
      <c r="CID833" s="14"/>
      <c r="CIE833" s="14"/>
      <c r="CIF833" s="14"/>
      <c r="CIG833" s="14"/>
      <c r="CIH833" s="14"/>
      <c r="CII833" s="14"/>
      <c r="CIJ833" s="14"/>
      <c r="CIK833" s="14"/>
      <c r="CIL833" s="14"/>
      <c r="CIM833" s="14"/>
      <c r="CIN833" s="14"/>
      <c r="CIO833" s="14"/>
      <c r="CIP833" s="14"/>
      <c r="CIQ833" s="14"/>
      <c r="CIR833" s="14"/>
      <c r="CIS833" s="14"/>
      <c r="CIT833" s="14"/>
      <c r="CIU833" s="14"/>
      <c r="CIV833" s="14"/>
      <c r="CIW833" s="14"/>
      <c r="CIX833" s="14"/>
      <c r="CIY833" s="14"/>
      <c r="CIZ833" s="14"/>
      <c r="CJA833" s="14"/>
      <c r="CJB833" s="14"/>
      <c r="CJC833" s="14"/>
      <c r="CJD833" s="14"/>
      <c r="CJE833" s="14"/>
      <c r="CJF833" s="14"/>
      <c r="CJG833" s="14"/>
      <c r="CJH833" s="14"/>
      <c r="CJI833" s="14"/>
      <c r="CJJ833" s="14"/>
      <c r="CJK833" s="14"/>
      <c r="CJL833" s="14"/>
      <c r="CJM833" s="14"/>
      <c r="CJN833" s="14"/>
      <c r="CJO833" s="14"/>
      <c r="CJP833" s="14"/>
      <c r="CJQ833" s="14"/>
      <c r="CJR833" s="14"/>
      <c r="CJS833" s="14"/>
      <c r="CJT833" s="14"/>
      <c r="CJU833" s="14"/>
      <c r="CJV833" s="14"/>
      <c r="CJW833" s="14"/>
      <c r="CJX833" s="14"/>
      <c r="CJY833" s="14"/>
      <c r="CJZ833" s="14"/>
      <c r="CKA833" s="14"/>
      <c r="CKB833" s="14"/>
      <c r="CKC833" s="14"/>
      <c r="CKD833" s="14"/>
      <c r="CKE833" s="14"/>
      <c r="CKF833" s="14"/>
      <c r="CKG833" s="14"/>
      <c r="CKH833" s="14"/>
      <c r="CKI833" s="14"/>
      <c r="CKJ833" s="14"/>
      <c r="CKK833" s="14"/>
      <c r="CKL833" s="14"/>
      <c r="CKM833" s="14"/>
      <c r="CKN833" s="14"/>
      <c r="CKO833" s="14"/>
      <c r="CKP833" s="14"/>
      <c r="CKQ833" s="14"/>
      <c r="CKR833" s="14"/>
      <c r="CKS833" s="14"/>
      <c r="CKT833" s="14"/>
      <c r="CKU833" s="14"/>
      <c r="CKV833" s="14"/>
      <c r="CKW833" s="14"/>
      <c r="CKX833" s="14"/>
      <c r="CKY833" s="14"/>
      <c r="CKZ833" s="14"/>
      <c r="CLA833" s="14"/>
      <c r="CLB833" s="14"/>
      <c r="CLC833" s="14"/>
      <c r="CLD833" s="14"/>
      <c r="CLE833" s="14"/>
      <c r="CLF833" s="14"/>
      <c r="CLG833" s="14"/>
      <c r="CLH833" s="14"/>
      <c r="CLI833" s="14"/>
      <c r="CLJ833" s="14"/>
      <c r="CLK833" s="14"/>
      <c r="CLL833" s="14"/>
      <c r="CLM833" s="14"/>
      <c r="CLN833" s="14"/>
      <c r="CLO833" s="14"/>
      <c r="CLP833" s="14"/>
      <c r="CLQ833" s="14"/>
      <c r="CLR833" s="14"/>
      <c r="CLS833" s="14"/>
      <c r="CLT833" s="14"/>
      <c r="CLU833" s="14"/>
      <c r="CLV833" s="14"/>
      <c r="CLW833" s="14"/>
      <c r="CLX833" s="14"/>
      <c r="CLY833" s="14"/>
      <c r="CLZ833" s="14"/>
      <c r="CMA833" s="14"/>
      <c r="CMB833" s="14"/>
      <c r="CMC833" s="14"/>
      <c r="CMD833" s="14"/>
      <c r="CME833" s="14"/>
      <c r="CMF833" s="14"/>
      <c r="CMG833" s="14"/>
      <c r="CMH833" s="14"/>
      <c r="CMI833" s="14"/>
      <c r="CMJ833" s="14"/>
      <c r="CMK833" s="14"/>
      <c r="CML833" s="14"/>
      <c r="CMM833" s="14"/>
      <c r="CMN833" s="14"/>
      <c r="CMO833" s="14"/>
      <c r="CMP833" s="14"/>
      <c r="CMQ833" s="14"/>
      <c r="CMR833" s="14"/>
      <c r="CMS833" s="14"/>
      <c r="CMT833" s="14"/>
      <c r="CMU833" s="14"/>
      <c r="CMV833" s="14"/>
      <c r="CMW833" s="14"/>
      <c r="CMX833" s="14"/>
      <c r="CMY833" s="14"/>
      <c r="CMZ833" s="14"/>
      <c r="CNA833" s="14"/>
      <c r="CNB833" s="14"/>
      <c r="CNC833" s="14"/>
      <c r="CND833" s="14"/>
      <c r="CNE833" s="14"/>
      <c r="CNF833" s="14"/>
      <c r="CNG833" s="14"/>
      <c r="CNH833" s="14"/>
      <c r="CNI833" s="14"/>
      <c r="CNJ833" s="14"/>
      <c r="CNK833" s="14"/>
      <c r="CNL833" s="14"/>
      <c r="CNM833" s="14"/>
      <c r="CNN833" s="14"/>
      <c r="CNO833" s="14"/>
      <c r="CNP833" s="14"/>
      <c r="CNQ833" s="14"/>
      <c r="CNR833" s="14"/>
      <c r="CNS833" s="14"/>
      <c r="CNT833" s="14"/>
      <c r="CNU833" s="14"/>
      <c r="CNV833" s="14"/>
      <c r="CNW833" s="14"/>
      <c r="CNX833" s="14"/>
      <c r="CNY833" s="14"/>
      <c r="CNZ833" s="14"/>
      <c r="COA833" s="14"/>
      <c r="COB833" s="14"/>
      <c r="COC833" s="14"/>
      <c r="COD833" s="14"/>
      <c r="COE833" s="14"/>
      <c r="COF833" s="14"/>
      <c r="COG833" s="14"/>
      <c r="COH833" s="14"/>
      <c r="COI833" s="14"/>
      <c r="COJ833" s="14"/>
      <c r="COK833" s="14"/>
      <c r="COL833" s="14"/>
      <c r="COM833" s="14"/>
      <c r="CON833" s="14"/>
      <c r="COO833" s="14"/>
      <c r="COP833" s="14"/>
      <c r="COQ833" s="14"/>
      <c r="COR833" s="14"/>
      <c r="COS833" s="14"/>
      <c r="COT833" s="14"/>
      <c r="COU833" s="14"/>
      <c r="COV833" s="14"/>
      <c r="COW833" s="14"/>
      <c r="COX833" s="14"/>
      <c r="COY833" s="14"/>
      <c r="COZ833" s="14"/>
      <c r="CPA833" s="14"/>
      <c r="CPB833" s="14"/>
      <c r="CPC833" s="14"/>
      <c r="CPD833" s="14"/>
      <c r="CPE833" s="14"/>
      <c r="CPF833" s="14"/>
      <c r="CPG833" s="14"/>
      <c r="CPH833" s="14"/>
      <c r="CPI833" s="14"/>
      <c r="CPJ833" s="14"/>
      <c r="CPK833" s="14"/>
      <c r="CPL833" s="14"/>
      <c r="CPM833" s="14"/>
      <c r="CPN833" s="14"/>
      <c r="CPO833" s="14"/>
      <c r="CPP833" s="14"/>
      <c r="CPQ833" s="14"/>
      <c r="CPR833" s="14"/>
      <c r="CPS833" s="14"/>
      <c r="CPT833" s="14"/>
      <c r="CPU833" s="14"/>
      <c r="CPV833" s="14"/>
      <c r="CPW833" s="14"/>
      <c r="CPX833" s="14"/>
      <c r="CPY833" s="14"/>
      <c r="CPZ833" s="14"/>
      <c r="CQA833" s="14"/>
      <c r="CQB833" s="14"/>
      <c r="CQC833" s="14"/>
      <c r="CQD833" s="14"/>
      <c r="CQE833" s="14"/>
      <c r="CQF833" s="14"/>
      <c r="CQG833" s="14"/>
      <c r="CQH833" s="14"/>
      <c r="CQI833" s="14"/>
      <c r="CQJ833" s="14"/>
      <c r="CQK833" s="14"/>
      <c r="CQL833" s="14"/>
      <c r="CQM833" s="14"/>
      <c r="CQN833" s="14"/>
      <c r="CQO833" s="14"/>
      <c r="CQP833" s="14"/>
      <c r="CQQ833" s="14"/>
      <c r="CQR833" s="14"/>
      <c r="CQS833" s="14"/>
      <c r="CQT833" s="14"/>
      <c r="CQU833" s="14"/>
      <c r="CQV833" s="14"/>
      <c r="CQW833" s="14"/>
      <c r="CQX833" s="14"/>
      <c r="CQY833" s="14"/>
      <c r="CQZ833" s="14"/>
      <c r="CRA833" s="14"/>
      <c r="CRB833" s="14"/>
      <c r="CRC833" s="14"/>
      <c r="CRD833" s="14"/>
      <c r="CRE833" s="14"/>
      <c r="CRF833" s="14"/>
      <c r="CRG833" s="14"/>
      <c r="CRH833" s="14"/>
      <c r="CRI833" s="14"/>
      <c r="CRJ833" s="14"/>
      <c r="CRK833" s="14"/>
      <c r="CRL833" s="14"/>
      <c r="CRM833" s="14"/>
      <c r="CRN833" s="14"/>
      <c r="CRO833" s="14"/>
      <c r="CRP833" s="14"/>
      <c r="CRQ833" s="14"/>
      <c r="CRR833" s="14"/>
      <c r="CRS833" s="14"/>
      <c r="CRT833" s="14"/>
      <c r="CRU833" s="14"/>
      <c r="CRV833" s="14"/>
      <c r="CRW833" s="14"/>
      <c r="CRX833" s="14"/>
      <c r="CRY833" s="14"/>
      <c r="CRZ833" s="14"/>
      <c r="CSA833" s="14"/>
      <c r="CSB833" s="14"/>
      <c r="CSC833" s="14"/>
      <c r="CSD833" s="14"/>
      <c r="CSE833" s="14"/>
      <c r="CSF833" s="14"/>
      <c r="CSG833" s="14"/>
      <c r="CSH833" s="14"/>
      <c r="CSI833" s="14"/>
      <c r="CSJ833" s="14"/>
      <c r="CSK833" s="14"/>
      <c r="CSL833" s="14"/>
      <c r="CSM833" s="14"/>
      <c r="CSN833" s="14"/>
      <c r="CSO833" s="14"/>
      <c r="CSP833" s="14"/>
      <c r="CSQ833" s="14"/>
      <c r="CSR833" s="14"/>
      <c r="CSS833" s="14"/>
      <c r="CST833" s="14"/>
      <c r="CSU833" s="14"/>
      <c r="CSV833" s="14"/>
      <c r="CSW833" s="14"/>
      <c r="CSX833" s="14"/>
      <c r="CSY833" s="14"/>
      <c r="CSZ833" s="14"/>
      <c r="CTA833" s="14"/>
      <c r="CTB833" s="14"/>
      <c r="CTC833" s="14"/>
      <c r="CTD833" s="14"/>
      <c r="CTE833" s="14"/>
      <c r="CTF833" s="14"/>
      <c r="CTG833" s="14"/>
      <c r="CTH833" s="14"/>
      <c r="CTI833" s="14"/>
      <c r="CTJ833" s="14"/>
      <c r="CTK833" s="14"/>
      <c r="CTL833" s="14"/>
      <c r="CTM833" s="14"/>
      <c r="CTN833" s="14"/>
      <c r="CTO833" s="14"/>
      <c r="CTP833" s="14"/>
      <c r="CTQ833" s="14"/>
      <c r="CTR833" s="14"/>
      <c r="CTS833" s="14"/>
      <c r="CTT833" s="14"/>
      <c r="CTU833" s="14"/>
      <c r="CTV833" s="14"/>
      <c r="CTW833" s="14"/>
      <c r="CTX833" s="14"/>
      <c r="CTY833" s="14"/>
      <c r="CTZ833" s="14"/>
      <c r="CUA833" s="14"/>
      <c r="CUB833" s="14"/>
      <c r="CUC833" s="14"/>
      <c r="CUD833" s="14"/>
      <c r="CUE833" s="14"/>
      <c r="CUF833" s="14"/>
      <c r="CUG833" s="14"/>
      <c r="CUH833" s="14"/>
      <c r="CUI833" s="14"/>
      <c r="CUJ833" s="14"/>
      <c r="CUK833" s="14"/>
      <c r="CUL833" s="14"/>
      <c r="CUM833" s="14"/>
      <c r="CUN833" s="14"/>
      <c r="CUO833" s="14"/>
      <c r="CUP833" s="14"/>
      <c r="CUQ833" s="14"/>
      <c r="CUR833" s="14"/>
      <c r="CUS833" s="14"/>
      <c r="CUT833" s="14"/>
      <c r="CUU833" s="14"/>
      <c r="CUV833" s="14"/>
      <c r="CUW833" s="14"/>
      <c r="CUX833" s="14"/>
      <c r="CUY833" s="14"/>
      <c r="CUZ833" s="14"/>
      <c r="CVA833" s="14"/>
      <c r="CVB833" s="14"/>
      <c r="CVC833" s="14"/>
      <c r="CVD833" s="14"/>
      <c r="CVE833" s="14"/>
      <c r="CVF833" s="14"/>
      <c r="CVG833" s="14"/>
      <c r="CVH833" s="14"/>
      <c r="CVI833" s="14"/>
      <c r="CVJ833" s="14"/>
      <c r="CVK833" s="14"/>
      <c r="CVL833" s="14"/>
      <c r="CVM833" s="14"/>
      <c r="CVN833" s="14"/>
      <c r="CVO833" s="14"/>
      <c r="CVP833" s="14"/>
      <c r="CVQ833" s="14"/>
      <c r="CVR833" s="14"/>
      <c r="CVS833" s="14"/>
      <c r="CVT833" s="14"/>
      <c r="CVU833" s="14"/>
      <c r="CVV833" s="14"/>
      <c r="CVW833" s="14"/>
      <c r="CVX833" s="14"/>
      <c r="CVY833" s="14"/>
      <c r="CVZ833" s="14"/>
      <c r="CWA833" s="14"/>
      <c r="CWB833" s="14"/>
      <c r="CWC833" s="14"/>
      <c r="CWD833" s="14"/>
      <c r="CWE833" s="14"/>
      <c r="CWF833" s="14"/>
      <c r="CWG833" s="14"/>
      <c r="CWH833" s="14"/>
      <c r="CWI833" s="14"/>
      <c r="CWJ833" s="14"/>
      <c r="CWK833" s="14"/>
      <c r="CWL833" s="14"/>
      <c r="CWM833" s="14"/>
      <c r="CWN833" s="14"/>
      <c r="CWO833" s="14"/>
      <c r="CWP833" s="14"/>
      <c r="CWQ833" s="14"/>
      <c r="CWR833" s="14"/>
      <c r="CWS833" s="14"/>
      <c r="CWT833" s="14"/>
      <c r="CWU833" s="14"/>
      <c r="CWV833" s="14"/>
      <c r="CWW833" s="14"/>
      <c r="CWX833" s="14"/>
      <c r="CWY833" s="14"/>
      <c r="CWZ833" s="14"/>
      <c r="CXA833" s="14"/>
      <c r="CXB833" s="14"/>
      <c r="CXC833" s="14"/>
      <c r="CXD833" s="14"/>
      <c r="CXE833" s="14"/>
      <c r="CXF833" s="14"/>
      <c r="CXG833" s="14"/>
      <c r="CXH833" s="14"/>
      <c r="CXI833" s="14"/>
      <c r="CXJ833" s="14"/>
      <c r="CXK833" s="14"/>
      <c r="CXL833" s="14"/>
      <c r="CXM833" s="14"/>
      <c r="CXN833" s="14"/>
      <c r="CXO833" s="14"/>
      <c r="CXP833" s="14"/>
      <c r="CXQ833" s="14"/>
      <c r="CXR833" s="14"/>
      <c r="CXS833" s="14"/>
      <c r="CXT833" s="14"/>
      <c r="CXU833" s="14"/>
      <c r="CXV833" s="14"/>
      <c r="CXW833" s="14"/>
      <c r="CXX833" s="14"/>
      <c r="CXY833" s="14"/>
      <c r="CXZ833" s="14"/>
      <c r="CYA833" s="14"/>
      <c r="CYB833" s="14"/>
      <c r="CYC833" s="14"/>
      <c r="CYD833" s="14"/>
      <c r="CYE833" s="14"/>
      <c r="CYF833" s="14"/>
      <c r="CYG833" s="14"/>
      <c r="CYH833" s="14"/>
      <c r="CYI833" s="14"/>
      <c r="CYJ833" s="14"/>
      <c r="CYK833" s="14"/>
      <c r="CYL833" s="14"/>
      <c r="CYM833" s="14"/>
      <c r="CYN833" s="14"/>
      <c r="CYO833" s="14"/>
      <c r="CYP833" s="14"/>
      <c r="CYQ833" s="14"/>
      <c r="CYR833" s="14"/>
      <c r="CYS833" s="14"/>
      <c r="CYT833" s="14"/>
      <c r="CYU833" s="14"/>
      <c r="CYV833" s="14"/>
      <c r="CYW833" s="14"/>
      <c r="CYX833" s="14"/>
      <c r="CYY833" s="14"/>
      <c r="CYZ833" s="14"/>
      <c r="CZA833" s="14"/>
      <c r="CZB833" s="14"/>
      <c r="CZC833" s="14"/>
      <c r="CZD833" s="14"/>
      <c r="CZE833" s="14"/>
      <c r="CZF833" s="14"/>
      <c r="CZG833" s="14"/>
      <c r="CZH833" s="14"/>
      <c r="CZI833" s="14"/>
      <c r="CZJ833" s="14"/>
      <c r="CZK833" s="14"/>
      <c r="CZL833" s="14"/>
      <c r="CZM833" s="14"/>
      <c r="CZN833" s="14"/>
      <c r="CZO833" s="14"/>
      <c r="CZP833" s="14"/>
      <c r="CZQ833" s="14"/>
      <c r="CZR833" s="14"/>
      <c r="CZS833" s="14"/>
      <c r="CZT833" s="14"/>
      <c r="CZU833" s="14"/>
      <c r="CZV833" s="14"/>
      <c r="CZW833" s="14"/>
      <c r="CZX833" s="14"/>
      <c r="CZY833" s="14"/>
      <c r="CZZ833" s="14"/>
      <c r="DAA833" s="14"/>
      <c r="DAB833" s="14"/>
      <c r="DAC833" s="14"/>
      <c r="DAD833" s="14"/>
      <c r="DAE833" s="14"/>
      <c r="DAF833" s="14"/>
      <c r="DAG833" s="14"/>
      <c r="DAH833" s="14"/>
      <c r="DAI833" s="14"/>
      <c r="DAJ833" s="14"/>
      <c r="DAK833" s="14"/>
      <c r="DAL833" s="14"/>
      <c r="DAM833" s="14"/>
      <c r="DAN833" s="14"/>
      <c r="DAO833" s="14"/>
      <c r="DAP833" s="14"/>
      <c r="DAQ833" s="14"/>
      <c r="DAR833" s="14"/>
      <c r="DAS833" s="14"/>
      <c r="DAT833" s="14"/>
      <c r="DAU833" s="14"/>
      <c r="DAV833" s="14"/>
      <c r="DAW833" s="14"/>
      <c r="DAX833" s="14"/>
      <c r="DAY833" s="14"/>
      <c r="DAZ833" s="14"/>
      <c r="DBA833" s="14"/>
      <c r="DBB833" s="14"/>
      <c r="DBC833" s="14"/>
      <c r="DBD833" s="14"/>
      <c r="DBE833" s="14"/>
      <c r="DBF833" s="14"/>
      <c r="DBG833" s="14"/>
      <c r="DBH833" s="14"/>
      <c r="DBI833" s="14"/>
      <c r="DBJ833" s="14"/>
      <c r="DBK833" s="14"/>
      <c r="DBL833" s="14"/>
      <c r="DBM833" s="14"/>
      <c r="DBN833" s="14"/>
      <c r="DBO833" s="14"/>
      <c r="DBP833" s="14"/>
      <c r="DBQ833" s="14"/>
      <c r="DBR833" s="14"/>
      <c r="DBS833" s="14"/>
      <c r="DBT833" s="14"/>
      <c r="DBU833" s="14"/>
      <c r="DBV833" s="14"/>
      <c r="DBW833" s="14"/>
      <c r="DBX833" s="14"/>
      <c r="DBY833" s="14"/>
      <c r="DBZ833" s="14"/>
      <c r="DCA833" s="14"/>
      <c r="DCB833" s="14"/>
      <c r="DCC833" s="14"/>
      <c r="DCD833" s="14"/>
      <c r="DCE833" s="14"/>
      <c r="DCF833" s="14"/>
      <c r="DCG833" s="14"/>
      <c r="DCH833" s="14"/>
      <c r="DCI833" s="14"/>
      <c r="DCJ833" s="14"/>
      <c r="DCK833" s="14"/>
      <c r="DCL833" s="14"/>
      <c r="DCM833" s="14"/>
      <c r="DCN833" s="14"/>
      <c r="DCO833" s="14"/>
      <c r="DCP833" s="14"/>
      <c r="DCQ833" s="14"/>
      <c r="DCR833" s="14"/>
      <c r="DCS833" s="14"/>
      <c r="DCT833" s="14"/>
      <c r="DCU833" s="14"/>
      <c r="DCV833" s="14"/>
      <c r="DCW833" s="14"/>
      <c r="DCX833" s="14"/>
      <c r="DCY833" s="14"/>
      <c r="DCZ833" s="14"/>
      <c r="DDA833" s="14"/>
      <c r="DDB833" s="14"/>
      <c r="DDC833" s="14"/>
      <c r="DDD833" s="14"/>
      <c r="DDE833" s="14"/>
      <c r="DDF833" s="14"/>
      <c r="DDG833" s="14"/>
      <c r="DDH833" s="14"/>
      <c r="DDI833" s="14"/>
      <c r="DDJ833" s="14"/>
      <c r="DDK833" s="14"/>
      <c r="DDL833" s="14"/>
      <c r="DDM833" s="14"/>
      <c r="DDN833" s="14"/>
      <c r="DDO833" s="14"/>
      <c r="DDP833" s="14"/>
      <c r="DDQ833" s="14"/>
      <c r="DDR833" s="14"/>
      <c r="DDS833" s="14"/>
      <c r="DDT833" s="14"/>
      <c r="DDU833" s="14"/>
      <c r="DDV833" s="14"/>
      <c r="DDW833" s="14"/>
      <c r="DDX833" s="14"/>
      <c r="DDY833" s="14"/>
      <c r="DDZ833" s="14"/>
      <c r="DEA833" s="14"/>
      <c r="DEB833" s="14"/>
      <c r="DEC833" s="14"/>
      <c r="DED833" s="14"/>
      <c r="DEE833" s="14"/>
      <c r="DEF833" s="14"/>
      <c r="DEG833" s="14"/>
      <c r="DEH833" s="14"/>
      <c r="DEI833" s="14"/>
      <c r="DEJ833" s="14"/>
      <c r="DEK833" s="14"/>
      <c r="DEL833" s="14"/>
      <c r="DEM833" s="14"/>
      <c r="DEN833" s="14"/>
      <c r="DEO833" s="14"/>
      <c r="DEP833" s="14"/>
      <c r="DEQ833" s="14"/>
      <c r="DER833" s="14"/>
      <c r="DES833" s="14"/>
      <c r="DET833" s="14"/>
      <c r="DEU833" s="14"/>
      <c r="DEV833" s="14"/>
      <c r="DEW833" s="14"/>
      <c r="DEX833" s="14"/>
      <c r="DEY833" s="14"/>
      <c r="DEZ833" s="14"/>
      <c r="DFA833" s="14"/>
      <c r="DFB833" s="14"/>
      <c r="DFC833" s="14"/>
      <c r="DFD833" s="14"/>
      <c r="DFE833" s="14"/>
      <c r="DFF833" s="14"/>
      <c r="DFG833" s="14"/>
      <c r="DFH833" s="14"/>
      <c r="DFI833" s="14"/>
      <c r="DFJ833" s="14"/>
      <c r="DFK833" s="14"/>
      <c r="DFL833" s="14"/>
      <c r="DFM833" s="14"/>
      <c r="DFN833" s="14"/>
      <c r="DFO833" s="14"/>
      <c r="DFP833" s="14"/>
      <c r="DFQ833" s="14"/>
      <c r="DFR833" s="14"/>
      <c r="DFS833" s="14"/>
      <c r="DFT833" s="14"/>
      <c r="DFU833" s="14"/>
      <c r="DFV833" s="14"/>
      <c r="DFW833" s="14"/>
      <c r="DFX833" s="14"/>
      <c r="DFY833" s="14"/>
      <c r="DFZ833" s="14"/>
      <c r="DGA833" s="14"/>
      <c r="DGB833" s="14"/>
      <c r="DGC833" s="14"/>
      <c r="DGD833" s="14"/>
      <c r="DGE833" s="14"/>
      <c r="DGF833" s="14"/>
      <c r="DGG833" s="14"/>
      <c r="DGH833" s="14"/>
      <c r="DGI833" s="14"/>
      <c r="DGJ833" s="14"/>
      <c r="DGK833" s="14"/>
      <c r="DGL833" s="14"/>
      <c r="DGM833" s="14"/>
      <c r="DGN833" s="14"/>
      <c r="DGO833" s="14"/>
      <c r="DGP833" s="14"/>
      <c r="DGQ833" s="14"/>
      <c r="DGR833" s="14"/>
      <c r="DGS833" s="14"/>
      <c r="DGT833" s="14"/>
      <c r="DGU833" s="14"/>
      <c r="DGV833" s="14"/>
      <c r="DGW833" s="14"/>
      <c r="DGX833" s="14"/>
      <c r="DGY833" s="14"/>
      <c r="DGZ833" s="14"/>
      <c r="DHA833" s="14"/>
      <c r="DHB833" s="14"/>
      <c r="DHC833" s="14"/>
      <c r="DHD833" s="14"/>
      <c r="DHE833" s="14"/>
      <c r="DHF833" s="14"/>
      <c r="DHG833" s="14"/>
      <c r="DHH833" s="14"/>
      <c r="DHI833" s="14"/>
      <c r="DHJ833" s="14"/>
      <c r="DHK833" s="14"/>
      <c r="DHL833" s="14"/>
      <c r="DHM833" s="14"/>
      <c r="DHN833" s="14"/>
      <c r="DHO833" s="14"/>
      <c r="DHP833" s="14"/>
      <c r="DHQ833" s="14"/>
      <c r="DHR833" s="14"/>
      <c r="DHS833" s="14"/>
      <c r="DHT833" s="14"/>
      <c r="DHU833" s="14"/>
      <c r="DHV833" s="14"/>
      <c r="DHW833" s="14"/>
      <c r="DHX833" s="14"/>
      <c r="DHY833" s="14"/>
      <c r="DHZ833" s="14"/>
      <c r="DIA833" s="14"/>
      <c r="DIB833" s="14"/>
      <c r="DIC833" s="14"/>
      <c r="DID833" s="14"/>
      <c r="DIE833" s="14"/>
      <c r="DIF833" s="14"/>
      <c r="DIG833" s="14"/>
      <c r="DIH833" s="14"/>
      <c r="DII833" s="14"/>
      <c r="DIJ833" s="14"/>
      <c r="DIK833" s="14"/>
      <c r="DIL833" s="14"/>
      <c r="DIM833" s="14"/>
      <c r="DIN833" s="14"/>
      <c r="DIO833" s="14"/>
      <c r="DIP833" s="14"/>
      <c r="DIQ833" s="14"/>
      <c r="DIR833" s="14"/>
      <c r="DIS833" s="14"/>
      <c r="DIT833" s="14"/>
      <c r="DIU833" s="14"/>
      <c r="DIV833" s="14"/>
      <c r="DIW833" s="14"/>
      <c r="DIX833" s="14"/>
      <c r="DIY833" s="14"/>
      <c r="DIZ833" s="14"/>
      <c r="DJA833" s="14"/>
      <c r="DJB833" s="14"/>
      <c r="DJC833" s="14"/>
      <c r="DJD833" s="14"/>
      <c r="DJE833" s="14"/>
      <c r="DJF833" s="14"/>
      <c r="DJG833" s="14"/>
      <c r="DJH833" s="14"/>
      <c r="DJI833" s="14"/>
      <c r="DJJ833" s="14"/>
      <c r="DJK833" s="14"/>
      <c r="DJL833" s="14"/>
      <c r="DJM833" s="14"/>
      <c r="DJN833" s="14"/>
      <c r="DJO833" s="14"/>
      <c r="DJP833" s="14"/>
      <c r="DJQ833" s="14"/>
      <c r="DJR833" s="14"/>
      <c r="DJS833" s="14"/>
      <c r="DJT833" s="14"/>
      <c r="DJU833" s="14"/>
      <c r="DJV833" s="14"/>
      <c r="DJW833" s="14"/>
      <c r="DJX833" s="14"/>
      <c r="DJY833" s="14"/>
      <c r="DJZ833" s="14"/>
      <c r="DKA833" s="14"/>
      <c r="DKB833" s="14"/>
      <c r="DKC833" s="14"/>
      <c r="DKD833" s="14"/>
      <c r="DKE833" s="14"/>
      <c r="DKF833" s="14"/>
      <c r="DKG833" s="14"/>
      <c r="DKH833" s="14"/>
      <c r="DKI833" s="14"/>
      <c r="DKJ833" s="14"/>
      <c r="DKK833" s="14"/>
      <c r="DKL833" s="14"/>
      <c r="DKM833" s="14"/>
      <c r="DKN833" s="14"/>
      <c r="DKO833" s="14"/>
      <c r="DKP833" s="14"/>
      <c r="DKQ833" s="14"/>
      <c r="DKR833" s="14"/>
      <c r="DKS833" s="14"/>
      <c r="DKT833" s="14"/>
      <c r="DKU833" s="14"/>
      <c r="DKV833" s="14"/>
      <c r="DKW833" s="14"/>
      <c r="DKX833" s="14"/>
      <c r="DKY833" s="14"/>
      <c r="DKZ833" s="14"/>
      <c r="DLA833" s="14"/>
      <c r="DLB833" s="14"/>
      <c r="DLC833" s="14"/>
      <c r="DLD833" s="14"/>
      <c r="DLE833" s="14"/>
      <c r="DLF833" s="14"/>
      <c r="DLG833" s="14"/>
      <c r="DLH833" s="14"/>
      <c r="DLI833" s="14"/>
      <c r="DLJ833" s="14"/>
      <c r="DLK833" s="14"/>
      <c r="DLL833" s="14"/>
      <c r="DLM833" s="14"/>
      <c r="DLN833" s="14"/>
      <c r="DLO833" s="14"/>
      <c r="DLP833" s="14"/>
      <c r="DLQ833" s="14"/>
      <c r="DLR833" s="14"/>
      <c r="DLS833" s="14"/>
      <c r="DLT833" s="14"/>
      <c r="DLU833" s="14"/>
      <c r="DLV833" s="14"/>
      <c r="DLW833" s="14"/>
      <c r="DLX833" s="14"/>
      <c r="DLY833" s="14"/>
      <c r="DLZ833" s="14"/>
      <c r="DMA833" s="14"/>
      <c r="DMB833" s="14"/>
      <c r="DMC833" s="14"/>
      <c r="DMD833" s="14"/>
      <c r="DME833" s="14"/>
      <c r="DMF833" s="14"/>
      <c r="DMG833" s="14"/>
      <c r="DMH833" s="14"/>
      <c r="DMI833" s="14"/>
      <c r="DMJ833" s="14"/>
      <c r="DMK833" s="14"/>
      <c r="DML833" s="14"/>
      <c r="DMM833" s="14"/>
      <c r="DMN833" s="14"/>
      <c r="DMO833" s="14"/>
      <c r="DMP833" s="14"/>
      <c r="DMQ833" s="14"/>
      <c r="DMR833" s="14"/>
      <c r="DMS833" s="14"/>
      <c r="DMT833" s="14"/>
      <c r="DMU833" s="14"/>
      <c r="DMV833" s="14"/>
      <c r="DMW833" s="14"/>
      <c r="DMX833" s="14"/>
      <c r="DMY833" s="14"/>
      <c r="DMZ833" s="14"/>
      <c r="DNA833" s="14"/>
      <c r="DNB833" s="14"/>
      <c r="DNC833" s="14"/>
      <c r="DND833" s="14"/>
      <c r="DNE833" s="14"/>
      <c r="DNF833" s="14"/>
      <c r="DNG833" s="14"/>
      <c r="DNH833" s="14"/>
      <c r="DNI833" s="14"/>
      <c r="DNJ833" s="14"/>
      <c r="DNK833" s="14"/>
      <c r="DNL833" s="14"/>
      <c r="DNM833" s="14"/>
      <c r="DNN833" s="14"/>
      <c r="DNO833" s="14"/>
      <c r="DNP833" s="14"/>
      <c r="DNQ833" s="14"/>
      <c r="DNR833" s="14"/>
      <c r="DNS833" s="14"/>
      <c r="DNT833" s="14"/>
      <c r="DNU833" s="14"/>
      <c r="DNV833" s="14"/>
      <c r="DNW833" s="14"/>
      <c r="DNX833" s="14"/>
      <c r="DNY833" s="14"/>
      <c r="DNZ833" s="14"/>
      <c r="DOA833" s="14"/>
      <c r="DOB833" s="14"/>
      <c r="DOC833" s="14"/>
      <c r="DOD833" s="14"/>
      <c r="DOE833" s="14"/>
      <c r="DOF833" s="14"/>
      <c r="DOG833" s="14"/>
      <c r="DOH833" s="14"/>
      <c r="DOI833" s="14"/>
      <c r="DOJ833" s="14"/>
      <c r="DOK833" s="14"/>
      <c r="DOL833" s="14"/>
      <c r="DOM833" s="14"/>
      <c r="DON833" s="14"/>
      <c r="DOO833" s="14"/>
      <c r="DOP833" s="14"/>
      <c r="DOQ833" s="14"/>
      <c r="DOR833" s="14"/>
      <c r="DOS833" s="14"/>
      <c r="DOT833" s="14"/>
      <c r="DOU833" s="14"/>
      <c r="DOV833" s="14"/>
      <c r="DOW833" s="14"/>
      <c r="DOX833" s="14"/>
      <c r="DOY833" s="14"/>
      <c r="DOZ833" s="14"/>
      <c r="DPA833" s="14"/>
      <c r="DPB833" s="14"/>
      <c r="DPC833" s="14"/>
      <c r="DPD833" s="14"/>
      <c r="DPE833" s="14"/>
      <c r="DPF833" s="14"/>
      <c r="DPG833" s="14"/>
      <c r="DPH833" s="14"/>
      <c r="DPI833" s="14"/>
      <c r="DPJ833" s="14"/>
      <c r="DPK833" s="14"/>
      <c r="DPL833" s="14"/>
      <c r="DPM833" s="14"/>
      <c r="DPN833" s="14"/>
      <c r="DPO833" s="14"/>
      <c r="DPP833" s="14"/>
      <c r="DPQ833" s="14"/>
      <c r="DPR833" s="14"/>
      <c r="DPS833" s="14"/>
      <c r="DPT833" s="14"/>
      <c r="DPU833" s="14"/>
      <c r="DPV833" s="14"/>
      <c r="DPW833" s="14"/>
      <c r="DPX833" s="14"/>
      <c r="DPY833" s="14"/>
      <c r="DPZ833" s="14"/>
      <c r="DQA833" s="14"/>
      <c r="DQB833" s="14"/>
      <c r="DQC833" s="14"/>
      <c r="DQD833" s="14"/>
      <c r="DQE833" s="14"/>
      <c r="DQF833" s="14"/>
      <c r="DQG833" s="14"/>
      <c r="DQH833" s="14"/>
      <c r="DQI833" s="14"/>
      <c r="DQJ833" s="14"/>
      <c r="DQK833" s="14"/>
      <c r="DQL833" s="14"/>
      <c r="DQM833" s="14"/>
      <c r="DQN833" s="14"/>
      <c r="DQO833" s="14"/>
      <c r="DQP833" s="14"/>
      <c r="DQQ833" s="14"/>
      <c r="DQR833" s="14"/>
      <c r="DQS833" s="14"/>
      <c r="DQT833" s="14"/>
      <c r="DQU833" s="14"/>
      <c r="DQV833" s="14"/>
      <c r="DQW833" s="14"/>
      <c r="DQX833" s="14"/>
      <c r="DQY833" s="14"/>
      <c r="DQZ833" s="14"/>
      <c r="DRA833" s="14"/>
      <c r="DRB833" s="14"/>
      <c r="DRC833" s="14"/>
      <c r="DRD833" s="14"/>
      <c r="DRE833" s="14"/>
      <c r="DRF833" s="14"/>
      <c r="DRG833" s="14"/>
      <c r="DRH833" s="14"/>
      <c r="DRI833" s="14"/>
      <c r="DRJ833" s="14"/>
      <c r="DRK833" s="14"/>
      <c r="DRL833" s="14"/>
      <c r="DRM833" s="14"/>
      <c r="DRN833" s="14"/>
      <c r="DRO833" s="14"/>
      <c r="DRP833" s="14"/>
      <c r="DRQ833" s="14"/>
      <c r="DRR833" s="14"/>
      <c r="DRS833" s="14"/>
      <c r="DRT833" s="14"/>
      <c r="DRU833" s="14"/>
      <c r="DRV833" s="14"/>
      <c r="DRW833" s="14"/>
      <c r="DRX833" s="14"/>
      <c r="DRY833" s="14"/>
      <c r="DRZ833" s="14"/>
      <c r="DSA833" s="14"/>
      <c r="DSB833" s="14"/>
      <c r="DSC833" s="14"/>
      <c r="DSD833" s="14"/>
      <c r="DSE833" s="14"/>
      <c r="DSF833" s="14"/>
      <c r="DSG833" s="14"/>
      <c r="DSH833" s="14"/>
      <c r="DSI833" s="14"/>
      <c r="DSJ833" s="14"/>
      <c r="DSK833" s="14"/>
      <c r="DSL833" s="14"/>
      <c r="DSM833" s="14"/>
      <c r="DSN833" s="14"/>
      <c r="DSO833" s="14"/>
      <c r="DSP833" s="14"/>
      <c r="DSQ833" s="14"/>
      <c r="DSR833" s="14"/>
      <c r="DSS833" s="14"/>
      <c r="DST833" s="14"/>
      <c r="DSU833" s="14"/>
      <c r="DSV833" s="14"/>
      <c r="DSW833" s="14"/>
      <c r="DSX833" s="14"/>
      <c r="DSY833" s="14"/>
      <c r="DSZ833" s="14"/>
      <c r="DTA833" s="14"/>
      <c r="DTB833" s="14"/>
      <c r="DTC833" s="14"/>
      <c r="DTD833" s="14"/>
      <c r="DTE833" s="14"/>
      <c r="DTF833" s="14"/>
      <c r="DTG833" s="14"/>
      <c r="DTH833" s="14"/>
      <c r="DTI833" s="14"/>
      <c r="DTJ833" s="14"/>
      <c r="DTK833" s="14"/>
      <c r="DTL833" s="14"/>
      <c r="DTM833" s="14"/>
      <c r="DTN833" s="14"/>
      <c r="DTO833" s="14"/>
      <c r="DTP833" s="14"/>
      <c r="DTQ833" s="14"/>
      <c r="DTR833" s="14"/>
      <c r="DTS833" s="14"/>
      <c r="DTT833" s="14"/>
      <c r="DTU833" s="14"/>
      <c r="DTV833" s="14"/>
      <c r="DTW833" s="14"/>
      <c r="DTX833" s="14"/>
      <c r="DTY833" s="14"/>
      <c r="DTZ833" s="14"/>
      <c r="DUA833" s="14"/>
      <c r="DUB833" s="14"/>
      <c r="DUC833" s="14"/>
      <c r="DUD833" s="14"/>
      <c r="DUE833" s="14"/>
      <c r="DUF833" s="14"/>
      <c r="DUG833" s="14"/>
      <c r="DUH833" s="14"/>
      <c r="DUI833" s="14"/>
      <c r="DUJ833" s="14"/>
      <c r="DUK833" s="14"/>
      <c r="DUL833" s="14"/>
      <c r="DUM833" s="14"/>
      <c r="DUN833" s="14"/>
      <c r="DUO833" s="14"/>
      <c r="DUP833" s="14"/>
      <c r="DUQ833" s="14"/>
      <c r="DUR833" s="14"/>
      <c r="DUS833" s="14"/>
      <c r="DUT833" s="14"/>
      <c r="DUU833" s="14"/>
      <c r="DUV833" s="14"/>
      <c r="DUW833" s="14"/>
      <c r="DUX833" s="14"/>
      <c r="DUY833" s="14"/>
      <c r="DUZ833" s="14"/>
      <c r="DVA833" s="14"/>
      <c r="DVB833" s="14"/>
      <c r="DVC833" s="14"/>
      <c r="DVD833" s="14"/>
      <c r="DVE833" s="14"/>
      <c r="DVF833" s="14"/>
      <c r="DVG833" s="14"/>
      <c r="DVH833" s="14"/>
      <c r="DVI833" s="14"/>
      <c r="DVJ833" s="14"/>
      <c r="DVK833" s="14"/>
      <c r="DVL833" s="14"/>
      <c r="DVM833" s="14"/>
      <c r="DVN833" s="14"/>
      <c r="DVO833" s="14"/>
      <c r="DVP833" s="14"/>
      <c r="DVQ833" s="14"/>
      <c r="DVR833" s="14"/>
      <c r="DVS833" s="14"/>
      <c r="DVT833" s="14"/>
      <c r="DVU833" s="14"/>
      <c r="DVV833" s="14"/>
      <c r="DVW833" s="14"/>
      <c r="DVX833" s="14"/>
      <c r="DVY833" s="14"/>
      <c r="DVZ833" s="14"/>
      <c r="DWA833" s="14"/>
      <c r="DWB833" s="14"/>
      <c r="DWC833" s="14"/>
      <c r="DWD833" s="14"/>
      <c r="DWE833" s="14"/>
      <c r="DWF833" s="14"/>
      <c r="DWG833" s="14"/>
      <c r="DWH833" s="14"/>
      <c r="DWI833" s="14"/>
      <c r="DWJ833" s="14"/>
      <c r="DWK833" s="14"/>
      <c r="DWL833" s="14"/>
      <c r="DWM833" s="14"/>
      <c r="DWN833" s="14"/>
      <c r="DWO833" s="14"/>
      <c r="DWP833" s="14"/>
      <c r="DWQ833" s="14"/>
      <c r="DWR833" s="14"/>
      <c r="DWS833" s="14"/>
      <c r="DWT833" s="14"/>
      <c r="DWU833" s="14"/>
      <c r="DWV833" s="14"/>
      <c r="DWW833" s="14"/>
      <c r="DWX833" s="14"/>
      <c r="DWY833" s="14"/>
      <c r="DWZ833" s="14"/>
      <c r="DXA833" s="14"/>
      <c r="DXB833" s="14"/>
      <c r="DXC833" s="14"/>
      <c r="DXD833" s="14"/>
      <c r="DXE833" s="14"/>
      <c r="DXF833" s="14"/>
      <c r="DXG833" s="14"/>
      <c r="DXH833" s="14"/>
      <c r="DXI833" s="14"/>
      <c r="DXJ833" s="14"/>
      <c r="DXK833" s="14"/>
      <c r="DXL833" s="14"/>
      <c r="DXM833" s="14"/>
      <c r="DXN833" s="14"/>
      <c r="DXO833" s="14"/>
      <c r="DXP833" s="14"/>
      <c r="DXQ833" s="14"/>
      <c r="DXR833" s="14"/>
      <c r="DXS833" s="14"/>
      <c r="DXT833" s="14"/>
      <c r="DXU833" s="14"/>
      <c r="DXV833" s="14"/>
      <c r="DXW833" s="14"/>
      <c r="DXX833" s="14"/>
      <c r="DXY833" s="14"/>
      <c r="DXZ833" s="14"/>
      <c r="DYA833" s="14"/>
      <c r="DYB833" s="14"/>
      <c r="DYC833" s="14"/>
      <c r="DYD833" s="14"/>
      <c r="DYE833" s="14"/>
      <c r="DYF833" s="14"/>
      <c r="DYG833" s="14"/>
      <c r="DYH833" s="14"/>
      <c r="DYI833" s="14"/>
      <c r="DYJ833" s="14"/>
      <c r="DYK833" s="14"/>
      <c r="DYL833" s="14"/>
      <c r="DYM833" s="14"/>
      <c r="DYN833" s="14"/>
      <c r="DYO833" s="14"/>
      <c r="DYP833" s="14"/>
      <c r="DYQ833" s="14"/>
      <c r="DYR833" s="14"/>
      <c r="DYS833" s="14"/>
      <c r="DYT833" s="14"/>
      <c r="DYU833" s="14"/>
      <c r="DYV833" s="14"/>
      <c r="DYW833" s="14"/>
      <c r="DYX833" s="14"/>
      <c r="DYY833" s="14"/>
      <c r="DYZ833" s="14"/>
      <c r="DZA833" s="14"/>
      <c r="DZB833" s="14"/>
      <c r="DZC833" s="14"/>
      <c r="DZD833" s="14"/>
      <c r="DZE833" s="14"/>
      <c r="DZF833" s="14"/>
      <c r="DZG833" s="14"/>
      <c r="DZH833" s="14"/>
      <c r="DZI833" s="14"/>
      <c r="DZJ833" s="14"/>
      <c r="DZK833" s="14"/>
      <c r="DZL833" s="14"/>
      <c r="DZM833" s="14"/>
      <c r="DZN833" s="14"/>
      <c r="DZO833" s="14"/>
      <c r="DZP833" s="14"/>
      <c r="DZQ833" s="14"/>
      <c r="DZR833" s="14"/>
      <c r="DZS833" s="14"/>
      <c r="DZT833" s="14"/>
      <c r="DZU833" s="14"/>
      <c r="DZV833" s="14"/>
      <c r="DZW833" s="14"/>
      <c r="DZX833" s="14"/>
      <c r="DZY833" s="14"/>
      <c r="DZZ833" s="14"/>
      <c r="EAA833" s="14"/>
      <c r="EAB833" s="14"/>
      <c r="EAC833" s="14"/>
      <c r="EAD833" s="14"/>
      <c r="EAE833" s="14"/>
      <c r="EAF833" s="14"/>
      <c r="EAG833" s="14"/>
      <c r="EAH833" s="14"/>
      <c r="EAI833" s="14"/>
      <c r="EAJ833" s="14"/>
      <c r="EAK833" s="14"/>
      <c r="EAL833" s="14"/>
      <c r="EAM833" s="14"/>
      <c r="EAN833" s="14"/>
      <c r="EAO833" s="14"/>
      <c r="EAP833" s="14"/>
      <c r="EAQ833" s="14"/>
      <c r="EAR833" s="14"/>
      <c r="EAS833" s="14"/>
      <c r="EAT833" s="14"/>
      <c r="EAU833" s="14"/>
      <c r="EAV833" s="14"/>
      <c r="EAW833" s="14"/>
      <c r="EAX833" s="14"/>
      <c r="EAY833" s="14"/>
      <c r="EAZ833" s="14"/>
      <c r="EBA833" s="14"/>
      <c r="EBB833" s="14"/>
      <c r="EBC833" s="14"/>
      <c r="EBD833" s="14"/>
      <c r="EBE833" s="14"/>
      <c r="EBF833" s="14"/>
      <c r="EBG833" s="14"/>
      <c r="EBH833" s="14"/>
      <c r="EBI833" s="14"/>
      <c r="EBJ833" s="14"/>
      <c r="EBK833" s="14"/>
      <c r="EBL833" s="14"/>
      <c r="EBM833" s="14"/>
      <c r="EBN833" s="14"/>
      <c r="EBO833" s="14"/>
      <c r="EBP833" s="14"/>
      <c r="EBQ833" s="14"/>
      <c r="EBR833" s="14"/>
      <c r="EBS833" s="14"/>
      <c r="EBT833" s="14"/>
      <c r="EBU833" s="14"/>
      <c r="EBV833" s="14"/>
      <c r="EBW833" s="14"/>
      <c r="EBX833" s="14"/>
      <c r="EBY833" s="14"/>
      <c r="EBZ833" s="14"/>
      <c r="ECA833" s="14"/>
      <c r="ECB833" s="14"/>
      <c r="ECC833" s="14"/>
      <c r="ECD833" s="14"/>
      <c r="ECE833" s="14"/>
      <c r="ECF833" s="14"/>
      <c r="ECG833" s="14"/>
      <c r="ECH833" s="14"/>
      <c r="ECI833" s="14"/>
      <c r="ECJ833" s="14"/>
      <c r="ECK833" s="14"/>
      <c r="ECL833" s="14"/>
      <c r="ECM833" s="14"/>
      <c r="ECN833" s="14"/>
      <c r="ECO833" s="14"/>
      <c r="ECP833" s="14"/>
      <c r="ECQ833" s="14"/>
      <c r="ECR833" s="14"/>
      <c r="ECS833" s="14"/>
      <c r="ECT833" s="14"/>
      <c r="ECU833" s="14"/>
      <c r="ECV833" s="14"/>
      <c r="ECW833" s="14"/>
      <c r="ECX833" s="14"/>
      <c r="ECY833" s="14"/>
      <c r="ECZ833" s="14"/>
      <c r="EDA833" s="14"/>
      <c r="EDB833" s="14"/>
      <c r="EDC833" s="14"/>
      <c r="EDD833" s="14"/>
      <c r="EDE833" s="14"/>
      <c r="EDF833" s="14"/>
      <c r="EDG833" s="14"/>
      <c r="EDH833" s="14"/>
      <c r="EDI833" s="14"/>
      <c r="EDJ833" s="14"/>
      <c r="EDK833" s="14"/>
      <c r="EDL833" s="14"/>
      <c r="EDM833" s="14"/>
      <c r="EDN833" s="14"/>
      <c r="EDO833" s="14"/>
      <c r="EDP833" s="14"/>
      <c r="EDQ833" s="14"/>
      <c r="EDR833" s="14"/>
      <c r="EDS833" s="14"/>
      <c r="EDT833" s="14"/>
      <c r="EDU833" s="14"/>
      <c r="EDV833" s="14"/>
      <c r="EDW833" s="14"/>
      <c r="EDX833" s="14"/>
      <c r="EDY833" s="14"/>
      <c r="EDZ833" s="14"/>
      <c r="EEA833" s="14"/>
      <c r="EEB833" s="14"/>
      <c r="EEC833" s="14"/>
      <c r="EED833" s="14"/>
      <c r="EEE833" s="14"/>
      <c r="EEF833" s="14"/>
      <c r="EEG833" s="14"/>
      <c r="EEH833" s="14"/>
      <c r="EEI833" s="14"/>
      <c r="EEJ833" s="14"/>
      <c r="EEK833" s="14"/>
      <c r="EEL833" s="14"/>
      <c r="EEM833" s="14"/>
      <c r="EEN833" s="14"/>
      <c r="EEO833" s="14"/>
      <c r="EEP833" s="14"/>
      <c r="EEQ833" s="14"/>
      <c r="EER833" s="14"/>
      <c r="EES833" s="14"/>
      <c r="EET833" s="14"/>
      <c r="EEU833" s="14"/>
      <c r="EEV833" s="14"/>
      <c r="EEW833" s="14"/>
      <c r="EEX833" s="14"/>
      <c r="EEY833" s="14"/>
      <c r="EEZ833" s="14"/>
      <c r="EFA833" s="14"/>
      <c r="EFB833" s="14"/>
      <c r="EFC833" s="14"/>
      <c r="EFD833" s="14"/>
      <c r="EFE833" s="14"/>
      <c r="EFF833" s="14"/>
      <c r="EFG833" s="14"/>
      <c r="EFH833" s="14"/>
      <c r="EFI833" s="14"/>
      <c r="EFJ833" s="14"/>
      <c r="EFK833" s="14"/>
      <c r="EFL833" s="14"/>
      <c r="EFM833" s="14"/>
      <c r="EFN833" s="14"/>
      <c r="EFO833" s="14"/>
      <c r="EFP833" s="14"/>
      <c r="EFQ833" s="14"/>
      <c r="EFR833" s="14"/>
      <c r="EFS833" s="14"/>
      <c r="EFT833" s="14"/>
      <c r="EFU833" s="14"/>
      <c r="EFV833" s="14"/>
      <c r="EFW833" s="14"/>
      <c r="EFX833" s="14"/>
      <c r="EFY833" s="14"/>
      <c r="EFZ833" s="14"/>
      <c r="EGA833" s="14"/>
      <c r="EGB833" s="14"/>
      <c r="EGC833" s="14"/>
      <c r="EGD833" s="14"/>
      <c r="EGE833" s="14"/>
      <c r="EGF833" s="14"/>
      <c r="EGG833" s="14"/>
      <c r="EGH833" s="14"/>
      <c r="EGI833" s="14"/>
      <c r="EGJ833" s="14"/>
      <c r="EGK833" s="14"/>
      <c r="EGL833" s="14"/>
      <c r="EGM833" s="14"/>
      <c r="EGN833" s="14"/>
      <c r="EGO833" s="14"/>
      <c r="EGP833" s="14"/>
      <c r="EGQ833" s="14"/>
      <c r="EGR833" s="14"/>
      <c r="EGS833" s="14"/>
      <c r="EGT833" s="14"/>
      <c r="EGU833" s="14"/>
      <c r="EGV833" s="14"/>
      <c r="EGW833" s="14"/>
      <c r="EGX833" s="14"/>
      <c r="EGY833" s="14"/>
      <c r="EGZ833" s="14"/>
      <c r="EHA833" s="14"/>
      <c r="EHB833" s="14"/>
      <c r="EHC833" s="14"/>
      <c r="EHD833" s="14"/>
      <c r="EHE833" s="14"/>
      <c r="EHF833" s="14"/>
      <c r="EHG833" s="14"/>
      <c r="EHH833" s="14"/>
      <c r="EHI833" s="14"/>
      <c r="EHJ833" s="14"/>
      <c r="EHK833" s="14"/>
      <c r="EHL833" s="14"/>
      <c r="EHM833" s="14"/>
      <c r="EHN833" s="14"/>
      <c r="EHO833" s="14"/>
      <c r="EHP833" s="14"/>
      <c r="EHQ833" s="14"/>
      <c r="EHR833" s="14"/>
      <c r="EHS833" s="14"/>
      <c r="EHT833" s="14"/>
      <c r="EHU833" s="14"/>
      <c r="EHV833" s="14"/>
      <c r="EHW833" s="14"/>
      <c r="EHX833" s="14"/>
      <c r="EHY833" s="14"/>
      <c r="EHZ833" s="14"/>
      <c r="EIA833" s="14"/>
      <c r="EIB833" s="14"/>
      <c r="EIC833" s="14"/>
      <c r="EID833" s="14"/>
      <c r="EIE833" s="14"/>
      <c r="EIF833" s="14"/>
      <c r="EIG833" s="14"/>
      <c r="EIH833" s="14"/>
      <c r="EII833" s="14"/>
      <c r="EIJ833" s="14"/>
      <c r="EIK833" s="14"/>
      <c r="EIL833" s="14"/>
      <c r="EIM833" s="14"/>
      <c r="EIN833" s="14"/>
      <c r="EIO833" s="14"/>
      <c r="EIP833" s="14"/>
      <c r="EIQ833" s="14"/>
      <c r="EIR833" s="14"/>
      <c r="EIS833" s="14"/>
      <c r="EIT833" s="14"/>
      <c r="EIU833" s="14"/>
      <c r="EIV833" s="14"/>
      <c r="EIW833" s="14"/>
      <c r="EIX833" s="14"/>
      <c r="EIY833" s="14"/>
      <c r="EIZ833" s="14"/>
      <c r="EJA833" s="14"/>
      <c r="EJB833" s="14"/>
      <c r="EJC833" s="14"/>
      <c r="EJD833" s="14"/>
      <c r="EJE833" s="14"/>
      <c r="EJF833" s="14"/>
      <c r="EJG833" s="14"/>
      <c r="EJH833" s="14"/>
      <c r="EJI833" s="14"/>
      <c r="EJJ833" s="14"/>
      <c r="EJK833" s="14"/>
      <c r="EJL833" s="14"/>
      <c r="EJM833" s="14"/>
      <c r="EJN833" s="14"/>
      <c r="EJO833" s="14"/>
      <c r="EJP833" s="14"/>
      <c r="EJQ833" s="14"/>
      <c r="EJR833" s="14"/>
      <c r="EJS833" s="14"/>
      <c r="EJT833" s="14"/>
      <c r="EJU833" s="14"/>
      <c r="EJV833" s="14"/>
      <c r="EJW833" s="14"/>
      <c r="EJX833" s="14"/>
      <c r="EJY833" s="14"/>
      <c r="EJZ833" s="14"/>
      <c r="EKA833" s="14"/>
      <c r="EKB833" s="14"/>
      <c r="EKC833" s="14"/>
      <c r="EKD833" s="14"/>
      <c r="EKE833" s="14"/>
      <c r="EKF833" s="14"/>
      <c r="EKG833" s="14"/>
      <c r="EKH833" s="14"/>
      <c r="EKI833" s="14"/>
      <c r="EKJ833" s="14"/>
      <c r="EKK833" s="14"/>
      <c r="EKL833" s="14"/>
      <c r="EKM833" s="14"/>
      <c r="EKN833" s="14"/>
      <c r="EKO833" s="14"/>
      <c r="EKP833" s="14"/>
      <c r="EKQ833" s="14"/>
      <c r="EKR833" s="14"/>
      <c r="EKS833" s="14"/>
      <c r="EKT833" s="14"/>
      <c r="EKU833" s="14"/>
      <c r="EKV833" s="14"/>
      <c r="EKW833" s="14"/>
      <c r="EKX833" s="14"/>
      <c r="EKY833" s="14"/>
      <c r="EKZ833" s="14"/>
      <c r="ELA833" s="14"/>
      <c r="ELB833" s="14"/>
      <c r="ELC833" s="14"/>
      <c r="ELD833" s="14"/>
      <c r="ELE833" s="14"/>
      <c r="ELF833" s="14"/>
      <c r="ELG833" s="14"/>
      <c r="ELH833" s="14"/>
      <c r="ELI833" s="14"/>
      <c r="ELJ833" s="14"/>
      <c r="ELK833" s="14"/>
      <c r="ELL833" s="14"/>
      <c r="ELM833" s="14"/>
      <c r="ELN833" s="14"/>
      <c r="ELO833" s="14"/>
      <c r="ELP833" s="14"/>
      <c r="ELQ833" s="14"/>
      <c r="ELR833" s="14"/>
      <c r="ELS833" s="14"/>
      <c r="ELT833" s="14"/>
      <c r="ELU833" s="14"/>
      <c r="ELV833" s="14"/>
      <c r="ELW833" s="14"/>
      <c r="ELX833" s="14"/>
      <c r="ELY833" s="14"/>
      <c r="ELZ833" s="14"/>
      <c r="EMA833" s="14"/>
      <c r="EMB833" s="14"/>
      <c r="EMC833" s="14"/>
      <c r="EMD833" s="14"/>
      <c r="EME833" s="14"/>
      <c r="EMF833" s="14"/>
      <c r="EMG833" s="14"/>
      <c r="EMH833" s="14"/>
      <c r="EMI833" s="14"/>
      <c r="EMJ833" s="14"/>
      <c r="EMK833" s="14"/>
      <c r="EML833" s="14"/>
      <c r="EMM833" s="14"/>
      <c r="EMN833" s="14"/>
      <c r="EMO833" s="14"/>
      <c r="EMP833" s="14"/>
      <c r="EMQ833" s="14"/>
      <c r="EMR833" s="14"/>
      <c r="EMS833" s="14"/>
      <c r="EMT833" s="14"/>
      <c r="EMU833" s="14"/>
      <c r="EMV833" s="14"/>
      <c r="EMW833" s="14"/>
      <c r="EMX833" s="14"/>
      <c r="EMY833" s="14"/>
      <c r="EMZ833" s="14"/>
      <c r="ENA833" s="14"/>
      <c r="ENB833" s="14"/>
      <c r="ENC833" s="14"/>
      <c r="END833" s="14"/>
      <c r="ENE833" s="14"/>
      <c r="ENF833" s="14"/>
      <c r="ENG833" s="14"/>
      <c r="ENH833" s="14"/>
      <c r="ENI833" s="14"/>
      <c r="ENJ833" s="14"/>
      <c r="ENK833" s="14"/>
      <c r="ENL833" s="14"/>
      <c r="ENM833" s="14"/>
      <c r="ENN833" s="14"/>
      <c r="ENO833" s="14"/>
      <c r="ENP833" s="14"/>
      <c r="ENQ833" s="14"/>
      <c r="ENR833" s="14"/>
      <c r="ENS833" s="14"/>
      <c r="ENT833" s="14"/>
      <c r="ENU833" s="14"/>
      <c r="ENV833" s="14"/>
      <c r="ENW833" s="14"/>
      <c r="ENX833" s="14"/>
      <c r="ENY833" s="14"/>
      <c r="ENZ833" s="14"/>
      <c r="EOA833" s="14"/>
      <c r="EOB833" s="14"/>
      <c r="EOC833" s="14"/>
      <c r="EOD833" s="14"/>
      <c r="EOE833" s="14"/>
      <c r="EOF833" s="14"/>
      <c r="EOG833" s="14"/>
      <c r="EOH833" s="14"/>
      <c r="EOI833" s="14"/>
      <c r="EOJ833" s="14"/>
      <c r="EOK833" s="14"/>
      <c r="EOL833" s="14"/>
      <c r="EOM833" s="14"/>
      <c r="EON833" s="14"/>
      <c r="EOO833" s="14"/>
      <c r="EOP833" s="14"/>
      <c r="EOQ833" s="14"/>
      <c r="EOR833" s="14"/>
      <c r="EOS833" s="14"/>
      <c r="EOT833" s="14"/>
      <c r="EOU833" s="14"/>
      <c r="EOV833" s="14"/>
      <c r="EOW833" s="14"/>
      <c r="EOX833" s="14"/>
      <c r="EOY833" s="14"/>
      <c r="EOZ833" s="14"/>
      <c r="EPA833" s="14"/>
      <c r="EPB833" s="14"/>
      <c r="EPC833" s="14"/>
      <c r="EPD833" s="14"/>
      <c r="EPE833" s="14"/>
      <c r="EPF833" s="14"/>
      <c r="EPG833" s="14"/>
      <c r="EPH833" s="14"/>
      <c r="EPI833" s="14"/>
      <c r="EPJ833" s="14"/>
      <c r="EPK833" s="14"/>
      <c r="EPL833" s="14"/>
      <c r="EPM833" s="14"/>
      <c r="EPN833" s="14"/>
      <c r="EPO833" s="14"/>
      <c r="EPP833" s="14"/>
      <c r="EPQ833" s="14"/>
      <c r="EPR833" s="14"/>
      <c r="EPS833" s="14"/>
      <c r="EPT833" s="14"/>
      <c r="EPU833" s="14"/>
      <c r="EPV833" s="14"/>
      <c r="EPW833" s="14"/>
      <c r="EPX833" s="14"/>
      <c r="EPY833" s="14"/>
      <c r="EPZ833" s="14"/>
      <c r="EQA833" s="14"/>
      <c r="EQB833" s="14"/>
      <c r="EQC833" s="14"/>
      <c r="EQD833" s="14"/>
      <c r="EQE833" s="14"/>
      <c r="EQF833" s="14"/>
      <c r="EQG833" s="14"/>
      <c r="EQH833" s="14"/>
      <c r="EQI833" s="14"/>
      <c r="EQJ833" s="14"/>
      <c r="EQK833" s="14"/>
      <c r="EQL833" s="14"/>
      <c r="EQM833" s="14"/>
      <c r="EQN833" s="14"/>
      <c r="EQO833" s="14"/>
      <c r="EQP833" s="14"/>
      <c r="EQQ833" s="14"/>
      <c r="EQR833" s="14"/>
      <c r="EQS833" s="14"/>
      <c r="EQT833" s="14"/>
      <c r="EQU833" s="14"/>
      <c r="EQV833" s="14"/>
      <c r="EQW833" s="14"/>
      <c r="EQX833" s="14"/>
      <c r="EQY833" s="14"/>
      <c r="EQZ833" s="14"/>
      <c r="ERA833" s="14"/>
      <c r="ERB833" s="14"/>
      <c r="ERC833" s="14"/>
      <c r="ERD833" s="14"/>
      <c r="ERE833" s="14"/>
      <c r="ERF833" s="14"/>
      <c r="ERG833" s="14"/>
      <c r="ERH833" s="14"/>
      <c r="ERI833" s="14"/>
      <c r="ERJ833" s="14"/>
      <c r="ERK833" s="14"/>
      <c r="ERL833" s="14"/>
      <c r="ERM833" s="14"/>
      <c r="ERN833" s="14"/>
      <c r="ERO833" s="14"/>
      <c r="ERP833" s="14"/>
      <c r="ERQ833" s="14"/>
      <c r="ERR833" s="14"/>
      <c r="ERS833" s="14"/>
      <c r="ERT833" s="14"/>
      <c r="ERU833" s="14"/>
      <c r="ERV833" s="14"/>
      <c r="ERW833" s="14"/>
      <c r="ERX833" s="14"/>
      <c r="ERY833" s="14"/>
      <c r="ERZ833" s="14"/>
      <c r="ESA833" s="14"/>
      <c r="ESB833" s="14"/>
      <c r="ESC833" s="14"/>
      <c r="ESD833" s="14"/>
      <c r="ESE833" s="14"/>
      <c r="ESF833" s="14"/>
      <c r="ESG833" s="14"/>
      <c r="ESH833" s="14"/>
      <c r="ESI833" s="14"/>
      <c r="ESJ833" s="14"/>
      <c r="ESK833" s="14"/>
      <c r="ESL833" s="14"/>
      <c r="ESM833" s="14"/>
      <c r="ESN833" s="14"/>
      <c r="ESO833" s="14"/>
      <c r="ESP833" s="14"/>
      <c r="ESQ833" s="14"/>
      <c r="ESR833" s="14"/>
      <c r="ESS833" s="14"/>
      <c r="EST833" s="14"/>
      <c r="ESU833" s="14"/>
      <c r="ESV833" s="14"/>
      <c r="ESW833" s="14"/>
      <c r="ESX833" s="14"/>
      <c r="ESY833" s="14"/>
      <c r="ESZ833" s="14"/>
      <c r="ETA833" s="14"/>
      <c r="ETB833" s="14"/>
      <c r="ETC833" s="14"/>
      <c r="ETD833" s="14"/>
      <c r="ETE833" s="14"/>
      <c r="ETF833" s="14"/>
      <c r="ETG833" s="14"/>
      <c r="ETH833" s="14"/>
      <c r="ETI833" s="14"/>
      <c r="ETJ833" s="14"/>
      <c r="ETK833" s="14"/>
      <c r="ETL833" s="14"/>
      <c r="ETM833" s="14"/>
      <c r="ETN833" s="14"/>
      <c r="ETO833" s="14"/>
      <c r="ETP833" s="14"/>
      <c r="ETQ833" s="14"/>
      <c r="ETR833" s="14"/>
      <c r="ETS833" s="14"/>
      <c r="ETT833" s="14"/>
      <c r="ETU833" s="14"/>
      <c r="ETV833" s="14"/>
      <c r="ETW833" s="14"/>
      <c r="ETX833" s="14"/>
      <c r="ETY833" s="14"/>
      <c r="ETZ833" s="14"/>
      <c r="EUA833" s="14"/>
      <c r="EUB833" s="14"/>
      <c r="EUC833" s="14"/>
      <c r="EUD833" s="14"/>
      <c r="EUE833" s="14"/>
      <c r="EUF833" s="14"/>
      <c r="EUG833" s="14"/>
      <c r="EUH833" s="14"/>
      <c r="EUI833" s="14"/>
      <c r="EUJ833" s="14"/>
      <c r="EUK833" s="14"/>
      <c r="EUL833" s="14"/>
      <c r="EUM833" s="14"/>
      <c r="EUN833" s="14"/>
      <c r="EUO833" s="14"/>
      <c r="EUP833" s="14"/>
      <c r="EUQ833" s="14"/>
      <c r="EUR833" s="14"/>
      <c r="EUS833" s="14"/>
      <c r="EUT833" s="14"/>
      <c r="EUU833" s="14"/>
      <c r="EUV833" s="14"/>
      <c r="EUW833" s="14"/>
      <c r="EUX833" s="14"/>
      <c r="EUY833" s="14"/>
      <c r="EUZ833" s="14"/>
      <c r="EVA833" s="14"/>
      <c r="EVB833" s="14"/>
      <c r="EVC833" s="14"/>
      <c r="EVD833" s="14"/>
      <c r="EVE833" s="14"/>
      <c r="EVF833" s="14"/>
      <c r="EVG833" s="14"/>
      <c r="EVH833" s="14"/>
      <c r="EVI833" s="14"/>
      <c r="EVJ833" s="14"/>
      <c r="EVK833" s="14"/>
      <c r="EVL833" s="14"/>
      <c r="EVM833" s="14"/>
      <c r="EVN833" s="14"/>
      <c r="EVO833" s="14"/>
      <c r="EVP833" s="14"/>
      <c r="EVQ833" s="14"/>
      <c r="EVR833" s="14"/>
      <c r="EVS833" s="14"/>
      <c r="EVT833" s="14"/>
      <c r="EVU833" s="14"/>
      <c r="EVV833" s="14"/>
      <c r="EVW833" s="14"/>
      <c r="EVX833" s="14"/>
      <c r="EVY833" s="14"/>
      <c r="EVZ833" s="14"/>
      <c r="EWA833" s="14"/>
      <c r="EWB833" s="14"/>
      <c r="EWC833" s="14"/>
      <c r="EWD833" s="14"/>
      <c r="EWE833" s="14"/>
      <c r="EWF833" s="14"/>
      <c r="EWG833" s="14"/>
      <c r="EWH833" s="14"/>
      <c r="EWI833" s="14"/>
      <c r="EWJ833" s="14"/>
      <c r="EWK833" s="14"/>
      <c r="EWL833" s="14"/>
      <c r="EWM833" s="14"/>
      <c r="EWN833" s="14"/>
      <c r="EWO833" s="14"/>
      <c r="EWP833" s="14"/>
      <c r="EWQ833" s="14"/>
      <c r="EWR833" s="14"/>
      <c r="EWS833" s="14"/>
      <c r="EWT833" s="14"/>
      <c r="EWU833" s="14"/>
      <c r="EWV833" s="14"/>
      <c r="EWW833" s="14"/>
      <c r="EWX833" s="14"/>
      <c r="EWY833" s="14"/>
      <c r="EWZ833" s="14"/>
      <c r="EXA833" s="14"/>
      <c r="EXB833" s="14"/>
      <c r="EXC833" s="14"/>
      <c r="EXD833" s="14"/>
      <c r="EXE833" s="14"/>
      <c r="EXF833" s="14"/>
      <c r="EXG833" s="14"/>
      <c r="EXH833" s="14"/>
      <c r="EXI833" s="14"/>
      <c r="EXJ833" s="14"/>
      <c r="EXK833" s="14"/>
      <c r="EXL833" s="14"/>
      <c r="EXM833" s="14"/>
      <c r="EXN833" s="14"/>
      <c r="EXO833" s="14"/>
      <c r="EXP833" s="14"/>
      <c r="EXQ833" s="14"/>
      <c r="EXR833" s="14"/>
      <c r="EXS833" s="14"/>
      <c r="EXT833" s="14"/>
      <c r="EXU833" s="14"/>
      <c r="EXV833" s="14"/>
      <c r="EXW833" s="14"/>
      <c r="EXX833" s="14"/>
      <c r="EXY833" s="14"/>
      <c r="EXZ833" s="14"/>
      <c r="EYA833" s="14"/>
      <c r="EYB833" s="14"/>
      <c r="EYC833" s="14"/>
      <c r="EYD833" s="14"/>
      <c r="EYE833" s="14"/>
      <c r="EYF833" s="14"/>
      <c r="EYG833" s="14"/>
      <c r="EYH833" s="14"/>
      <c r="EYI833" s="14"/>
      <c r="EYJ833" s="14"/>
      <c r="EYK833" s="14"/>
      <c r="EYL833" s="14"/>
      <c r="EYM833" s="14"/>
      <c r="EYN833" s="14"/>
      <c r="EYO833" s="14"/>
      <c r="EYP833" s="14"/>
      <c r="EYQ833" s="14"/>
      <c r="EYR833" s="14"/>
      <c r="EYS833" s="14"/>
      <c r="EYT833" s="14"/>
      <c r="EYU833" s="14"/>
      <c r="EYV833" s="14"/>
      <c r="EYW833" s="14"/>
      <c r="EYX833" s="14"/>
      <c r="EYY833" s="14"/>
      <c r="EYZ833" s="14"/>
      <c r="EZA833" s="14"/>
      <c r="EZB833" s="14"/>
      <c r="EZC833" s="14"/>
      <c r="EZD833" s="14"/>
      <c r="EZE833" s="14"/>
      <c r="EZF833" s="14"/>
      <c r="EZG833" s="14"/>
      <c r="EZH833" s="14"/>
      <c r="EZI833" s="14"/>
      <c r="EZJ833" s="14"/>
      <c r="EZK833" s="14"/>
      <c r="EZL833" s="14"/>
      <c r="EZM833" s="14"/>
      <c r="EZN833" s="14"/>
      <c r="EZO833" s="14"/>
      <c r="EZP833" s="14"/>
      <c r="EZQ833" s="14"/>
      <c r="EZR833" s="14"/>
      <c r="EZS833" s="14"/>
      <c r="EZT833" s="14"/>
      <c r="EZU833" s="14"/>
      <c r="EZV833" s="14"/>
      <c r="EZW833" s="14"/>
      <c r="EZX833" s="14"/>
      <c r="EZY833" s="14"/>
      <c r="EZZ833" s="14"/>
      <c r="FAA833" s="14"/>
      <c r="FAB833" s="14"/>
      <c r="FAC833" s="14"/>
      <c r="FAD833" s="14"/>
      <c r="FAE833" s="14"/>
      <c r="FAF833" s="14"/>
      <c r="FAG833" s="14"/>
      <c r="FAH833" s="14"/>
      <c r="FAI833" s="14"/>
      <c r="FAJ833" s="14"/>
      <c r="FAK833" s="14"/>
      <c r="FAL833" s="14"/>
      <c r="FAM833" s="14"/>
      <c r="FAN833" s="14"/>
      <c r="FAO833" s="14"/>
      <c r="FAP833" s="14"/>
      <c r="FAQ833" s="14"/>
      <c r="FAR833" s="14"/>
      <c r="FAS833" s="14"/>
      <c r="FAT833" s="14"/>
      <c r="FAU833" s="14"/>
      <c r="FAV833" s="14"/>
      <c r="FAW833" s="14"/>
      <c r="FAX833" s="14"/>
      <c r="FAY833" s="14"/>
      <c r="FAZ833" s="14"/>
      <c r="FBA833" s="14"/>
      <c r="FBB833" s="14"/>
      <c r="FBC833" s="14"/>
      <c r="FBD833" s="14"/>
      <c r="FBE833" s="14"/>
      <c r="FBF833" s="14"/>
      <c r="FBG833" s="14"/>
      <c r="FBH833" s="14"/>
      <c r="FBI833" s="14"/>
      <c r="FBJ833" s="14"/>
      <c r="FBK833" s="14"/>
      <c r="FBL833" s="14"/>
      <c r="FBM833" s="14"/>
      <c r="FBN833" s="14"/>
      <c r="FBO833" s="14"/>
      <c r="FBP833" s="14"/>
      <c r="FBQ833" s="14"/>
      <c r="FBR833" s="14"/>
      <c r="FBS833" s="14"/>
      <c r="FBT833" s="14"/>
      <c r="FBU833" s="14"/>
      <c r="FBV833" s="14"/>
      <c r="FBW833" s="14"/>
      <c r="FBX833" s="14"/>
      <c r="FBY833" s="14"/>
      <c r="FBZ833" s="14"/>
      <c r="FCA833" s="14"/>
      <c r="FCB833" s="14"/>
      <c r="FCC833" s="14"/>
      <c r="FCD833" s="14"/>
      <c r="FCE833" s="14"/>
      <c r="FCF833" s="14"/>
      <c r="FCG833" s="14"/>
      <c r="FCH833" s="14"/>
      <c r="FCI833" s="14"/>
      <c r="FCJ833" s="14"/>
      <c r="FCK833" s="14"/>
      <c r="FCL833" s="14"/>
      <c r="FCM833" s="14"/>
      <c r="FCN833" s="14"/>
      <c r="FCO833" s="14"/>
      <c r="FCP833" s="14"/>
      <c r="FCQ833" s="14"/>
      <c r="FCR833" s="14"/>
      <c r="FCS833" s="14"/>
      <c r="FCT833" s="14"/>
      <c r="FCU833" s="14"/>
      <c r="FCV833" s="14"/>
      <c r="FCW833" s="14"/>
      <c r="FCX833" s="14"/>
      <c r="FCY833" s="14"/>
      <c r="FCZ833" s="14"/>
      <c r="FDA833" s="14"/>
      <c r="FDB833" s="14"/>
      <c r="FDC833" s="14"/>
      <c r="FDD833" s="14"/>
      <c r="FDE833" s="14"/>
      <c r="FDF833" s="14"/>
      <c r="FDG833" s="14"/>
      <c r="FDH833" s="14"/>
      <c r="FDI833" s="14"/>
      <c r="FDJ833" s="14"/>
      <c r="FDK833" s="14"/>
      <c r="FDL833" s="14"/>
      <c r="FDM833" s="14"/>
      <c r="FDN833" s="14"/>
      <c r="FDO833" s="14"/>
      <c r="FDP833" s="14"/>
      <c r="FDQ833" s="14"/>
      <c r="FDR833" s="14"/>
      <c r="FDS833" s="14"/>
      <c r="FDT833" s="14"/>
      <c r="FDU833" s="14"/>
      <c r="FDV833" s="14"/>
      <c r="FDW833" s="14"/>
      <c r="FDX833" s="14"/>
      <c r="FDY833" s="14"/>
      <c r="FDZ833" s="14"/>
      <c r="FEA833" s="14"/>
      <c r="FEB833" s="14"/>
      <c r="FEC833" s="14"/>
      <c r="FED833" s="14"/>
      <c r="FEE833" s="14"/>
      <c r="FEF833" s="14"/>
      <c r="FEG833" s="14"/>
      <c r="FEH833" s="14"/>
      <c r="FEI833" s="14"/>
      <c r="FEJ833" s="14"/>
      <c r="FEK833" s="14"/>
      <c r="FEL833" s="14"/>
      <c r="FEM833" s="14"/>
      <c r="FEN833" s="14"/>
      <c r="FEO833" s="14"/>
      <c r="FEP833" s="14"/>
      <c r="FEQ833" s="14"/>
      <c r="FER833" s="14"/>
      <c r="FES833" s="14"/>
      <c r="FET833" s="14"/>
      <c r="FEU833" s="14"/>
      <c r="FEV833" s="14"/>
      <c r="FEW833" s="14"/>
      <c r="FEX833" s="14"/>
      <c r="FEY833" s="14"/>
      <c r="FEZ833" s="14"/>
      <c r="FFA833" s="14"/>
      <c r="FFB833" s="14"/>
      <c r="FFC833" s="14"/>
      <c r="FFD833" s="14"/>
      <c r="FFE833" s="14"/>
      <c r="FFF833" s="14"/>
      <c r="FFG833" s="14"/>
      <c r="FFH833" s="14"/>
      <c r="FFI833" s="14"/>
      <c r="FFJ833" s="14"/>
      <c r="FFK833" s="14"/>
      <c r="FFL833" s="14"/>
      <c r="FFM833" s="14"/>
      <c r="FFN833" s="14"/>
      <c r="FFO833" s="14"/>
      <c r="FFP833" s="14"/>
      <c r="FFQ833" s="14"/>
      <c r="FFR833" s="14"/>
      <c r="FFS833" s="14"/>
      <c r="FFT833" s="14"/>
      <c r="FFU833" s="14"/>
      <c r="FFV833" s="14"/>
      <c r="FFW833" s="14"/>
      <c r="FFX833" s="14"/>
      <c r="FFY833" s="14"/>
      <c r="FFZ833" s="14"/>
      <c r="FGA833" s="14"/>
      <c r="FGB833" s="14"/>
      <c r="FGC833" s="14"/>
      <c r="FGD833" s="14"/>
      <c r="FGE833" s="14"/>
      <c r="FGF833" s="14"/>
      <c r="FGG833" s="14"/>
      <c r="FGH833" s="14"/>
      <c r="FGI833" s="14"/>
      <c r="FGJ833" s="14"/>
      <c r="FGK833" s="14"/>
      <c r="FGL833" s="14"/>
      <c r="FGM833" s="14"/>
      <c r="FGN833" s="14"/>
      <c r="FGO833" s="14"/>
      <c r="FGP833" s="14"/>
      <c r="FGQ833" s="14"/>
      <c r="FGR833" s="14"/>
      <c r="FGS833" s="14"/>
      <c r="FGT833" s="14"/>
      <c r="FGU833" s="14"/>
      <c r="FGV833" s="14"/>
      <c r="FGW833" s="14"/>
      <c r="FGX833" s="14"/>
      <c r="FGY833" s="14"/>
      <c r="FGZ833" s="14"/>
      <c r="FHA833" s="14"/>
      <c r="FHB833" s="14"/>
      <c r="FHC833" s="14"/>
      <c r="FHD833" s="14"/>
      <c r="FHE833" s="14"/>
      <c r="FHF833" s="14"/>
      <c r="FHG833" s="14"/>
      <c r="FHH833" s="14"/>
      <c r="FHI833" s="14"/>
      <c r="FHJ833" s="14"/>
      <c r="FHK833" s="14"/>
      <c r="FHL833" s="14"/>
      <c r="FHM833" s="14"/>
      <c r="FHN833" s="14"/>
      <c r="FHO833" s="14"/>
      <c r="FHP833" s="14"/>
      <c r="FHQ833" s="14"/>
      <c r="FHR833" s="14"/>
      <c r="FHS833" s="14"/>
      <c r="FHT833" s="14"/>
      <c r="FHU833" s="14"/>
      <c r="FHV833" s="14"/>
      <c r="FHW833" s="14"/>
      <c r="FHX833" s="14"/>
      <c r="FHY833" s="14"/>
      <c r="FHZ833" s="14"/>
      <c r="FIA833" s="14"/>
      <c r="FIB833" s="14"/>
      <c r="FIC833" s="14"/>
      <c r="FID833" s="14"/>
      <c r="FIE833" s="14"/>
      <c r="FIF833" s="14"/>
      <c r="FIG833" s="14"/>
      <c r="FIH833" s="14"/>
      <c r="FII833" s="14"/>
      <c r="FIJ833" s="14"/>
      <c r="FIK833" s="14"/>
      <c r="FIL833" s="14"/>
      <c r="FIM833" s="14"/>
      <c r="FIN833" s="14"/>
      <c r="FIO833" s="14"/>
      <c r="FIP833" s="14"/>
      <c r="FIQ833" s="14"/>
      <c r="FIR833" s="14"/>
      <c r="FIS833" s="14"/>
      <c r="FIT833" s="14"/>
      <c r="FIU833" s="14"/>
      <c r="FIV833" s="14"/>
      <c r="FIW833" s="14"/>
      <c r="FIX833" s="14"/>
      <c r="FIY833" s="14"/>
      <c r="FIZ833" s="14"/>
      <c r="FJA833" s="14"/>
      <c r="FJB833" s="14"/>
      <c r="FJC833" s="14"/>
      <c r="FJD833" s="14"/>
      <c r="FJE833" s="14"/>
      <c r="FJF833" s="14"/>
      <c r="FJG833" s="14"/>
      <c r="FJH833" s="14"/>
      <c r="FJI833" s="14"/>
      <c r="FJJ833" s="14"/>
      <c r="FJK833" s="14"/>
      <c r="FJL833" s="14"/>
      <c r="FJM833" s="14"/>
      <c r="FJN833" s="14"/>
      <c r="FJO833" s="14"/>
      <c r="FJP833" s="14"/>
      <c r="FJQ833" s="14"/>
      <c r="FJR833" s="14"/>
      <c r="FJS833" s="14"/>
      <c r="FJT833" s="14"/>
      <c r="FJU833" s="14"/>
      <c r="FJV833" s="14"/>
      <c r="FJW833" s="14"/>
      <c r="FJX833" s="14"/>
      <c r="FJY833" s="14"/>
      <c r="FJZ833" s="14"/>
      <c r="FKA833" s="14"/>
      <c r="FKB833" s="14"/>
      <c r="FKC833" s="14"/>
      <c r="FKD833" s="14"/>
      <c r="FKE833" s="14"/>
      <c r="FKF833" s="14"/>
      <c r="FKG833" s="14"/>
      <c r="FKH833" s="14"/>
      <c r="FKI833" s="14"/>
      <c r="FKJ833" s="14"/>
      <c r="FKK833" s="14"/>
      <c r="FKL833" s="14"/>
      <c r="FKM833" s="14"/>
      <c r="FKN833" s="14"/>
      <c r="FKO833" s="14"/>
      <c r="FKP833" s="14"/>
      <c r="FKQ833" s="14"/>
      <c r="FKR833" s="14"/>
      <c r="FKS833" s="14"/>
      <c r="FKT833" s="14"/>
      <c r="FKU833" s="14"/>
      <c r="FKV833" s="14"/>
      <c r="FKW833" s="14"/>
      <c r="FKX833" s="14"/>
      <c r="FKY833" s="14"/>
      <c r="FKZ833" s="14"/>
      <c r="FLA833" s="14"/>
      <c r="FLB833" s="14"/>
      <c r="FLC833" s="14"/>
      <c r="FLD833" s="14"/>
      <c r="FLE833" s="14"/>
      <c r="FLF833" s="14"/>
      <c r="FLG833" s="14"/>
      <c r="FLH833" s="14"/>
      <c r="FLI833" s="14"/>
      <c r="FLJ833" s="14"/>
      <c r="FLK833" s="14"/>
      <c r="FLL833" s="14"/>
      <c r="FLM833" s="14"/>
      <c r="FLN833" s="14"/>
      <c r="FLO833" s="14"/>
      <c r="FLP833" s="14"/>
      <c r="FLQ833" s="14"/>
      <c r="FLR833" s="14"/>
      <c r="FLS833" s="14"/>
      <c r="FLT833" s="14"/>
      <c r="FLU833" s="14"/>
      <c r="FLV833" s="14"/>
      <c r="FLW833" s="14"/>
      <c r="FLX833" s="14"/>
      <c r="FLY833" s="14"/>
      <c r="FLZ833" s="14"/>
      <c r="FMA833" s="14"/>
      <c r="FMB833" s="14"/>
      <c r="FMC833" s="14"/>
      <c r="FMD833" s="14"/>
      <c r="FME833" s="14"/>
      <c r="FMF833" s="14"/>
      <c r="FMG833" s="14"/>
      <c r="FMH833" s="14"/>
      <c r="FMI833" s="14"/>
      <c r="FMJ833" s="14"/>
      <c r="FMK833" s="14"/>
      <c r="FML833" s="14"/>
      <c r="FMM833" s="14"/>
      <c r="FMN833" s="14"/>
      <c r="FMO833" s="14"/>
      <c r="FMP833" s="14"/>
      <c r="FMQ833" s="14"/>
      <c r="FMR833" s="14"/>
      <c r="FMS833" s="14"/>
      <c r="FMT833" s="14"/>
      <c r="FMU833" s="14"/>
      <c r="FMV833" s="14"/>
      <c r="FMW833" s="14"/>
      <c r="FMX833" s="14"/>
      <c r="FMY833" s="14"/>
      <c r="FMZ833" s="14"/>
      <c r="FNA833" s="14"/>
      <c r="FNB833" s="14"/>
      <c r="FNC833" s="14"/>
      <c r="FND833" s="14"/>
      <c r="FNE833" s="14"/>
      <c r="FNF833" s="14"/>
      <c r="FNG833" s="14"/>
      <c r="FNH833" s="14"/>
      <c r="FNI833" s="14"/>
      <c r="FNJ833" s="14"/>
      <c r="FNK833" s="14"/>
      <c r="FNL833" s="14"/>
      <c r="FNM833" s="14"/>
      <c r="FNN833" s="14"/>
      <c r="FNO833" s="14"/>
      <c r="FNP833" s="14"/>
      <c r="FNQ833" s="14"/>
      <c r="FNR833" s="14"/>
      <c r="FNS833" s="14"/>
      <c r="FNT833" s="14"/>
      <c r="FNU833" s="14"/>
      <c r="FNV833" s="14"/>
      <c r="FNW833" s="14"/>
      <c r="FNX833" s="14"/>
      <c r="FNY833" s="14"/>
      <c r="FNZ833" s="14"/>
      <c r="FOA833" s="14"/>
      <c r="FOB833" s="14"/>
      <c r="FOC833" s="14"/>
      <c r="FOD833" s="14"/>
      <c r="FOE833" s="14"/>
      <c r="FOF833" s="14"/>
      <c r="FOG833" s="14"/>
      <c r="FOH833" s="14"/>
      <c r="FOI833" s="14"/>
      <c r="FOJ833" s="14"/>
      <c r="FOK833" s="14"/>
      <c r="FOL833" s="14"/>
      <c r="FOM833" s="14"/>
      <c r="FON833" s="14"/>
      <c r="FOO833" s="14"/>
      <c r="FOP833" s="14"/>
      <c r="FOQ833" s="14"/>
      <c r="FOR833" s="14"/>
      <c r="FOS833" s="14"/>
      <c r="FOT833" s="14"/>
      <c r="FOU833" s="14"/>
      <c r="FOV833" s="14"/>
      <c r="FOW833" s="14"/>
      <c r="FOX833" s="14"/>
      <c r="FOY833" s="14"/>
      <c r="FOZ833" s="14"/>
      <c r="FPA833" s="14"/>
      <c r="FPB833" s="14"/>
      <c r="FPC833" s="14"/>
      <c r="FPD833" s="14"/>
      <c r="FPE833" s="14"/>
      <c r="FPF833" s="14"/>
      <c r="FPG833" s="14"/>
      <c r="FPH833" s="14"/>
      <c r="FPI833" s="14"/>
      <c r="FPJ833" s="14"/>
      <c r="FPK833" s="14"/>
      <c r="FPL833" s="14"/>
      <c r="FPM833" s="14"/>
      <c r="FPN833" s="14"/>
      <c r="FPO833" s="14"/>
      <c r="FPP833" s="14"/>
      <c r="FPQ833" s="14"/>
      <c r="FPR833" s="14"/>
      <c r="FPS833" s="14"/>
      <c r="FPT833" s="14"/>
      <c r="FPU833" s="14"/>
      <c r="FPV833" s="14"/>
      <c r="FPW833" s="14"/>
      <c r="FPX833" s="14"/>
      <c r="FPY833" s="14"/>
      <c r="FPZ833" s="14"/>
      <c r="FQA833" s="14"/>
      <c r="FQB833" s="14"/>
      <c r="FQC833" s="14"/>
      <c r="FQD833" s="14"/>
      <c r="FQE833" s="14"/>
      <c r="FQF833" s="14"/>
      <c r="FQG833" s="14"/>
      <c r="FQH833" s="14"/>
      <c r="FQI833" s="14"/>
      <c r="FQJ833" s="14"/>
      <c r="FQK833" s="14"/>
      <c r="FQL833" s="14"/>
      <c r="FQM833" s="14"/>
      <c r="FQN833" s="14"/>
      <c r="FQO833" s="14"/>
      <c r="FQP833" s="14"/>
      <c r="FQQ833" s="14"/>
      <c r="FQR833" s="14"/>
      <c r="FQS833" s="14"/>
      <c r="FQT833" s="14"/>
      <c r="FQU833" s="14"/>
      <c r="FQV833" s="14"/>
      <c r="FQW833" s="14"/>
      <c r="FQX833" s="14"/>
      <c r="FQY833" s="14"/>
      <c r="FQZ833" s="14"/>
      <c r="FRA833" s="14"/>
      <c r="FRB833" s="14"/>
      <c r="FRC833" s="14"/>
      <c r="FRD833" s="14"/>
      <c r="FRE833" s="14"/>
      <c r="FRF833" s="14"/>
      <c r="FRG833" s="14"/>
      <c r="FRH833" s="14"/>
      <c r="FRI833" s="14"/>
      <c r="FRJ833" s="14"/>
      <c r="FRK833" s="14"/>
      <c r="FRL833" s="14"/>
      <c r="FRM833" s="14"/>
      <c r="FRN833" s="14"/>
      <c r="FRO833" s="14"/>
      <c r="FRP833" s="14"/>
      <c r="FRQ833" s="14"/>
      <c r="FRR833" s="14"/>
      <c r="FRS833" s="14"/>
      <c r="FRT833" s="14"/>
      <c r="FRU833" s="14"/>
      <c r="FRV833" s="14"/>
      <c r="FRW833" s="14"/>
      <c r="FRX833" s="14"/>
      <c r="FRY833" s="14"/>
      <c r="FRZ833" s="14"/>
      <c r="FSA833" s="14"/>
      <c r="FSB833" s="14"/>
      <c r="FSC833" s="14"/>
      <c r="FSD833" s="14"/>
      <c r="FSE833" s="14"/>
      <c r="FSF833" s="14"/>
      <c r="FSG833" s="14"/>
      <c r="FSH833" s="14"/>
      <c r="FSI833" s="14"/>
      <c r="FSJ833" s="14"/>
      <c r="FSK833" s="14"/>
      <c r="FSL833" s="14"/>
      <c r="FSM833" s="14"/>
      <c r="FSN833" s="14"/>
      <c r="FSO833" s="14"/>
      <c r="FSP833" s="14"/>
      <c r="FSQ833" s="14"/>
      <c r="FSR833" s="14"/>
      <c r="FSS833" s="14"/>
      <c r="FST833" s="14"/>
      <c r="FSU833" s="14"/>
      <c r="FSV833" s="14"/>
      <c r="FSW833" s="14"/>
      <c r="FSX833" s="14"/>
      <c r="FSY833" s="14"/>
      <c r="FSZ833" s="14"/>
      <c r="FTA833" s="14"/>
      <c r="FTB833" s="14"/>
      <c r="FTC833" s="14"/>
      <c r="FTD833" s="14"/>
      <c r="FTE833" s="14"/>
      <c r="FTF833" s="14"/>
      <c r="FTG833" s="14"/>
      <c r="FTH833" s="14"/>
      <c r="FTI833" s="14"/>
      <c r="FTJ833" s="14"/>
      <c r="FTK833" s="14"/>
      <c r="FTL833" s="14"/>
      <c r="FTM833" s="14"/>
      <c r="FTN833" s="14"/>
      <c r="FTO833" s="14"/>
      <c r="FTP833" s="14"/>
      <c r="FTQ833" s="14"/>
      <c r="FTR833" s="14"/>
      <c r="FTS833" s="14"/>
      <c r="FTT833" s="14"/>
      <c r="FTU833" s="14"/>
      <c r="FTV833" s="14"/>
      <c r="FTW833" s="14"/>
      <c r="FTX833" s="14"/>
      <c r="FTY833" s="14"/>
      <c r="FTZ833" s="14"/>
      <c r="FUA833" s="14"/>
      <c r="FUB833" s="14"/>
      <c r="FUC833" s="14"/>
      <c r="FUD833" s="14"/>
      <c r="FUE833" s="14"/>
      <c r="FUF833" s="14"/>
      <c r="FUG833" s="14"/>
      <c r="FUH833" s="14"/>
      <c r="FUI833" s="14"/>
      <c r="FUJ833" s="14"/>
      <c r="FUK833" s="14"/>
      <c r="FUL833" s="14"/>
      <c r="FUM833" s="14"/>
      <c r="FUN833" s="14"/>
      <c r="FUO833" s="14"/>
      <c r="FUP833" s="14"/>
      <c r="FUQ833" s="14"/>
      <c r="FUR833" s="14"/>
      <c r="FUS833" s="14"/>
      <c r="FUT833" s="14"/>
      <c r="FUU833" s="14"/>
      <c r="FUV833" s="14"/>
      <c r="FUW833" s="14"/>
      <c r="FUX833" s="14"/>
      <c r="FUY833" s="14"/>
      <c r="FUZ833" s="14"/>
      <c r="FVA833" s="14"/>
      <c r="FVB833" s="14"/>
      <c r="FVC833" s="14"/>
      <c r="FVD833" s="14"/>
      <c r="FVE833" s="14"/>
      <c r="FVF833" s="14"/>
      <c r="FVG833" s="14"/>
      <c r="FVH833" s="14"/>
      <c r="FVI833" s="14"/>
      <c r="FVJ833" s="14"/>
      <c r="FVK833" s="14"/>
      <c r="FVL833" s="14"/>
      <c r="FVM833" s="14"/>
      <c r="FVN833" s="14"/>
      <c r="FVO833" s="14"/>
      <c r="FVP833" s="14"/>
      <c r="FVQ833" s="14"/>
      <c r="FVR833" s="14"/>
      <c r="FVS833" s="14"/>
      <c r="FVT833" s="14"/>
      <c r="FVU833" s="14"/>
      <c r="FVV833" s="14"/>
      <c r="FVW833" s="14"/>
      <c r="FVX833" s="14"/>
      <c r="FVY833" s="14"/>
      <c r="FVZ833" s="14"/>
      <c r="FWA833" s="14"/>
      <c r="FWB833" s="14"/>
      <c r="FWC833" s="14"/>
      <c r="FWD833" s="14"/>
      <c r="FWE833" s="14"/>
      <c r="FWF833" s="14"/>
      <c r="FWG833" s="14"/>
      <c r="FWH833" s="14"/>
      <c r="FWI833" s="14"/>
      <c r="FWJ833" s="14"/>
      <c r="FWK833" s="14"/>
      <c r="FWL833" s="14"/>
      <c r="FWM833" s="14"/>
      <c r="FWN833" s="14"/>
      <c r="FWO833" s="14"/>
      <c r="FWP833" s="14"/>
      <c r="FWQ833" s="14"/>
      <c r="FWR833" s="14"/>
      <c r="FWS833" s="14"/>
      <c r="FWT833" s="14"/>
      <c r="FWU833" s="14"/>
      <c r="FWV833" s="14"/>
      <c r="FWW833" s="14"/>
      <c r="FWX833" s="14"/>
      <c r="FWY833" s="14"/>
      <c r="FWZ833" s="14"/>
      <c r="FXA833" s="14"/>
      <c r="FXB833" s="14"/>
      <c r="FXC833" s="14"/>
      <c r="FXD833" s="14"/>
      <c r="FXE833" s="14"/>
      <c r="FXF833" s="14"/>
      <c r="FXG833" s="14"/>
      <c r="FXH833" s="14"/>
      <c r="FXI833" s="14"/>
      <c r="FXJ833" s="14"/>
      <c r="FXK833" s="14"/>
      <c r="FXL833" s="14"/>
      <c r="FXM833" s="14"/>
      <c r="FXN833" s="14"/>
      <c r="FXO833" s="14"/>
      <c r="FXP833" s="14"/>
      <c r="FXQ833" s="14"/>
      <c r="FXR833" s="14"/>
      <c r="FXS833" s="14"/>
      <c r="FXT833" s="14"/>
      <c r="FXU833" s="14"/>
      <c r="FXV833" s="14"/>
      <c r="FXW833" s="14"/>
      <c r="FXX833" s="14"/>
      <c r="FXY833" s="14"/>
      <c r="FXZ833" s="14"/>
      <c r="FYA833" s="14"/>
      <c r="FYB833" s="14"/>
      <c r="FYC833" s="14"/>
      <c r="FYD833" s="14"/>
      <c r="FYE833" s="14"/>
      <c r="FYF833" s="14"/>
      <c r="FYG833" s="14"/>
      <c r="FYH833" s="14"/>
      <c r="FYI833" s="14"/>
      <c r="FYJ833" s="14"/>
      <c r="FYK833" s="14"/>
      <c r="FYL833" s="14"/>
      <c r="FYM833" s="14"/>
      <c r="FYN833" s="14"/>
      <c r="FYO833" s="14"/>
      <c r="FYP833" s="14"/>
      <c r="FYQ833" s="14"/>
      <c r="FYR833" s="14"/>
      <c r="FYS833" s="14"/>
      <c r="FYT833" s="14"/>
      <c r="FYU833" s="14"/>
      <c r="FYV833" s="14"/>
      <c r="FYW833" s="14"/>
      <c r="FYX833" s="14"/>
      <c r="FYY833" s="14"/>
      <c r="FYZ833" s="14"/>
      <c r="FZA833" s="14"/>
      <c r="FZB833" s="14"/>
      <c r="FZC833" s="14"/>
      <c r="FZD833" s="14"/>
      <c r="FZE833" s="14"/>
      <c r="FZF833" s="14"/>
      <c r="FZG833" s="14"/>
      <c r="FZH833" s="14"/>
      <c r="FZI833" s="14"/>
      <c r="FZJ833" s="14"/>
      <c r="FZK833" s="14"/>
      <c r="FZL833" s="14"/>
      <c r="FZM833" s="14"/>
      <c r="FZN833" s="14"/>
      <c r="FZO833" s="14"/>
      <c r="FZP833" s="14"/>
      <c r="FZQ833" s="14"/>
      <c r="FZR833" s="14"/>
      <c r="FZS833" s="14"/>
      <c r="FZT833" s="14"/>
      <c r="FZU833" s="14"/>
      <c r="FZV833" s="14"/>
      <c r="FZW833" s="14"/>
      <c r="FZX833" s="14"/>
      <c r="FZY833" s="14"/>
      <c r="FZZ833" s="14"/>
      <c r="GAA833" s="14"/>
      <c r="GAB833" s="14"/>
      <c r="GAC833" s="14"/>
      <c r="GAD833" s="14"/>
      <c r="GAE833" s="14"/>
      <c r="GAF833" s="14"/>
      <c r="GAG833" s="14"/>
      <c r="GAH833" s="14"/>
      <c r="GAI833" s="14"/>
      <c r="GAJ833" s="14"/>
      <c r="GAK833" s="14"/>
      <c r="GAL833" s="14"/>
      <c r="GAM833" s="14"/>
      <c r="GAN833" s="14"/>
      <c r="GAO833" s="14"/>
      <c r="GAP833" s="14"/>
      <c r="GAQ833" s="14"/>
      <c r="GAR833" s="14"/>
      <c r="GAS833" s="14"/>
      <c r="GAT833" s="14"/>
      <c r="GAU833" s="14"/>
      <c r="GAV833" s="14"/>
      <c r="GAW833" s="14"/>
      <c r="GAX833" s="14"/>
      <c r="GAY833" s="14"/>
      <c r="GAZ833" s="14"/>
      <c r="GBA833" s="14"/>
      <c r="GBB833" s="14"/>
      <c r="GBC833" s="14"/>
      <c r="GBD833" s="14"/>
      <c r="GBE833" s="14"/>
      <c r="GBF833" s="14"/>
      <c r="GBG833" s="14"/>
      <c r="GBH833" s="14"/>
      <c r="GBI833" s="14"/>
      <c r="GBJ833" s="14"/>
      <c r="GBK833" s="14"/>
      <c r="GBL833" s="14"/>
      <c r="GBM833" s="14"/>
      <c r="GBN833" s="14"/>
      <c r="GBO833" s="14"/>
      <c r="GBP833" s="14"/>
      <c r="GBQ833" s="14"/>
      <c r="GBR833" s="14"/>
      <c r="GBS833" s="14"/>
      <c r="GBT833" s="14"/>
      <c r="GBU833" s="14"/>
      <c r="GBV833" s="14"/>
      <c r="GBW833" s="14"/>
      <c r="GBX833" s="14"/>
      <c r="GBY833" s="14"/>
      <c r="GBZ833" s="14"/>
      <c r="GCA833" s="14"/>
      <c r="GCB833" s="14"/>
      <c r="GCC833" s="14"/>
      <c r="GCD833" s="14"/>
      <c r="GCE833" s="14"/>
      <c r="GCF833" s="14"/>
      <c r="GCG833" s="14"/>
      <c r="GCH833" s="14"/>
      <c r="GCI833" s="14"/>
      <c r="GCJ833" s="14"/>
      <c r="GCK833" s="14"/>
      <c r="GCL833" s="14"/>
      <c r="GCM833" s="14"/>
      <c r="GCN833" s="14"/>
      <c r="GCO833" s="14"/>
      <c r="GCP833" s="14"/>
      <c r="GCQ833" s="14"/>
      <c r="GCR833" s="14"/>
      <c r="GCS833" s="14"/>
      <c r="GCT833" s="14"/>
      <c r="GCU833" s="14"/>
      <c r="GCV833" s="14"/>
      <c r="GCW833" s="14"/>
      <c r="GCX833" s="14"/>
      <c r="GCY833" s="14"/>
      <c r="GCZ833" s="14"/>
      <c r="GDA833" s="14"/>
      <c r="GDB833" s="14"/>
      <c r="GDC833" s="14"/>
      <c r="GDD833" s="14"/>
      <c r="GDE833" s="14"/>
      <c r="GDF833" s="14"/>
      <c r="GDG833" s="14"/>
      <c r="GDH833" s="14"/>
      <c r="GDI833" s="14"/>
      <c r="GDJ833" s="14"/>
      <c r="GDK833" s="14"/>
      <c r="GDL833" s="14"/>
      <c r="GDM833" s="14"/>
      <c r="GDN833" s="14"/>
      <c r="GDO833" s="14"/>
      <c r="GDP833" s="14"/>
      <c r="GDQ833" s="14"/>
      <c r="GDR833" s="14"/>
      <c r="GDS833" s="14"/>
      <c r="GDT833" s="14"/>
      <c r="GDU833" s="14"/>
      <c r="GDV833" s="14"/>
      <c r="GDW833" s="14"/>
      <c r="GDX833" s="14"/>
      <c r="GDY833" s="14"/>
      <c r="GDZ833" s="14"/>
      <c r="GEA833" s="14"/>
      <c r="GEB833" s="14"/>
      <c r="GEC833" s="14"/>
      <c r="GED833" s="14"/>
      <c r="GEE833" s="14"/>
      <c r="GEF833" s="14"/>
      <c r="GEG833" s="14"/>
      <c r="GEH833" s="14"/>
      <c r="GEI833" s="14"/>
      <c r="GEJ833" s="14"/>
      <c r="GEK833" s="14"/>
      <c r="GEL833" s="14"/>
      <c r="GEM833" s="14"/>
      <c r="GEN833" s="14"/>
      <c r="GEO833" s="14"/>
      <c r="GEP833" s="14"/>
      <c r="GEQ833" s="14"/>
      <c r="GER833" s="14"/>
      <c r="GES833" s="14"/>
      <c r="GET833" s="14"/>
      <c r="GEU833" s="14"/>
      <c r="GEV833" s="14"/>
      <c r="GEW833" s="14"/>
      <c r="GEX833" s="14"/>
      <c r="GEY833" s="14"/>
      <c r="GEZ833" s="14"/>
      <c r="GFA833" s="14"/>
      <c r="GFB833" s="14"/>
      <c r="GFC833" s="14"/>
      <c r="GFD833" s="14"/>
      <c r="GFE833" s="14"/>
      <c r="GFF833" s="14"/>
      <c r="GFG833" s="14"/>
      <c r="GFH833" s="14"/>
      <c r="GFI833" s="14"/>
      <c r="GFJ833" s="14"/>
      <c r="GFK833" s="14"/>
      <c r="GFL833" s="14"/>
      <c r="GFM833" s="14"/>
      <c r="GFN833" s="14"/>
      <c r="GFO833" s="14"/>
      <c r="GFP833" s="14"/>
      <c r="GFQ833" s="14"/>
      <c r="GFR833" s="14"/>
      <c r="GFS833" s="14"/>
      <c r="GFT833" s="14"/>
      <c r="GFU833" s="14"/>
      <c r="GFV833" s="14"/>
      <c r="GFW833" s="14"/>
      <c r="GFX833" s="14"/>
      <c r="GFY833" s="14"/>
      <c r="GFZ833" s="14"/>
      <c r="GGA833" s="14"/>
      <c r="GGB833" s="14"/>
      <c r="GGC833" s="14"/>
      <c r="GGD833" s="14"/>
      <c r="GGE833" s="14"/>
      <c r="GGF833" s="14"/>
      <c r="GGG833" s="14"/>
      <c r="GGH833" s="14"/>
      <c r="GGI833" s="14"/>
      <c r="GGJ833" s="14"/>
      <c r="GGK833" s="14"/>
      <c r="GGL833" s="14"/>
      <c r="GGM833" s="14"/>
      <c r="GGN833" s="14"/>
      <c r="GGO833" s="14"/>
      <c r="GGP833" s="14"/>
      <c r="GGQ833" s="14"/>
      <c r="GGR833" s="14"/>
      <c r="GGS833" s="14"/>
      <c r="GGT833" s="14"/>
      <c r="GGU833" s="14"/>
      <c r="GGV833" s="14"/>
      <c r="GGW833" s="14"/>
      <c r="GGX833" s="14"/>
      <c r="GGY833" s="14"/>
      <c r="GGZ833" s="14"/>
      <c r="GHA833" s="14"/>
      <c r="GHB833" s="14"/>
      <c r="GHC833" s="14"/>
      <c r="GHD833" s="14"/>
      <c r="GHE833" s="14"/>
      <c r="GHF833" s="14"/>
      <c r="GHG833" s="14"/>
      <c r="GHH833" s="14"/>
      <c r="GHI833" s="14"/>
      <c r="GHJ833" s="14"/>
      <c r="GHK833" s="14"/>
      <c r="GHL833" s="14"/>
      <c r="GHM833" s="14"/>
      <c r="GHN833" s="14"/>
      <c r="GHO833" s="14"/>
      <c r="GHP833" s="14"/>
      <c r="GHQ833" s="14"/>
      <c r="GHR833" s="14"/>
      <c r="GHS833" s="14"/>
      <c r="GHT833" s="14"/>
      <c r="GHU833" s="14"/>
      <c r="GHV833" s="14"/>
      <c r="GHW833" s="14"/>
      <c r="GHX833" s="14"/>
      <c r="GHY833" s="14"/>
      <c r="GHZ833" s="14"/>
      <c r="GIA833" s="14"/>
      <c r="GIB833" s="14"/>
      <c r="GIC833" s="14"/>
      <c r="GID833" s="14"/>
      <c r="GIE833" s="14"/>
      <c r="GIF833" s="14"/>
      <c r="GIG833" s="14"/>
      <c r="GIH833" s="14"/>
      <c r="GII833" s="14"/>
      <c r="GIJ833" s="14"/>
      <c r="GIK833" s="14"/>
      <c r="GIL833" s="14"/>
      <c r="GIM833" s="14"/>
      <c r="GIN833" s="14"/>
      <c r="GIO833" s="14"/>
      <c r="GIP833" s="14"/>
      <c r="GIQ833" s="14"/>
      <c r="GIR833" s="14"/>
      <c r="GIS833" s="14"/>
      <c r="GIT833" s="14"/>
      <c r="GIU833" s="14"/>
      <c r="GIV833" s="14"/>
      <c r="GIW833" s="14"/>
      <c r="GIX833" s="14"/>
      <c r="GIY833" s="14"/>
      <c r="GIZ833" s="14"/>
      <c r="GJA833" s="14"/>
      <c r="GJB833" s="14"/>
      <c r="GJC833" s="14"/>
      <c r="GJD833" s="14"/>
      <c r="GJE833" s="14"/>
      <c r="GJF833" s="14"/>
      <c r="GJG833" s="14"/>
      <c r="GJH833" s="14"/>
      <c r="GJI833" s="14"/>
      <c r="GJJ833" s="14"/>
      <c r="GJK833" s="14"/>
      <c r="GJL833" s="14"/>
      <c r="GJM833" s="14"/>
      <c r="GJN833" s="14"/>
      <c r="GJO833" s="14"/>
      <c r="GJP833" s="14"/>
      <c r="GJQ833" s="14"/>
      <c r="GJR833" s="14"/>
      <c r="GJS833" s="14"/>
      <c r="GJT833" s="14"/>
      <c r="GJU833" s="14"/>
      <c r="GJV833" s="14"/>
      <c r="GJW833" s="14"/>
      <c r="GJX833" s="14"/>
      <c r="GJY833" s="14"/>
      <c r="GJZ833" s="14"/>
      <c r="GKA833" s="14"/>
      <c r="GKB833" s="14"/>
      <c r="GKC833" s="14"/>
      <c r="GKD833" s="14"/>
      <c r="GKE833" s="14"/>
      <c r="GKF833" s="14"/>
      <c r="GKG833" s="14"/>
      <c r="GKH833" s="14"/>
      <c r="GKI833" s="14"/>
      <c r="GKJ833" s="14"/>
      <c r="GKK833" s="14"/>
      <c r="GKL833" s="14"/>
      <c r="GKM833" s="14"/>
      <c r="GKN833" s="14"/>
      <c r="GKO833" s="14"/>
      <c r="GKP833" s="14"/>
      <c r="GKQ833" s="14"/>
      <c r="GKR833" s="14"/>
      <c r="GKS833" s="14"/>
      <c r="GKT833" s="14"/>
      <c r="GKU833" s="14"/>
      <c r="GKV833" s="14"/>
      <c r="GKW833" s="14"/>
      <c r="GKX833" s="14"/>
      <c r="GKY833" s="14"/>
      <c r="GKZ833" s="14"/>
      <c r="GLA833" s="14"/>
      <c r="GLB833" s="14"/>
      <c r="GLC833" s="14"/>
      <c r="GLD833" s="14"/>
      <c r="GLE833" s="14"/>
      <c r="GLF833" s="14"/>
      <c r="GLG833" s="14"/>
      <c r="GLH833" s="14"/>
      <c r="GLI833" s="14"/>
      <c r="GLJ833" s="14"/>
      <c r="GLK833" s="14"/>
      <c r="GLL833" s="14"/>
      <c r="GLM833" s="14"/>
      <c r="GLN833" s="14"/>
      <c r="GLO833" s="14"/>
      <c r="GLP833" s="14"/>
      <c r="GLQ833" s="14"/>
      <c r="GLR833" s="14"/>
      <c r="GLS833" s="14"/>
      <c r="GLT833" s="14"/>
      <c r="GLU833" s="14"/>
      <c r="GLV833" s="14"/>
      <c r="GLW833" s="14"/>
      <c r="GLX833" s="14"/>
      <c r="GLY833" s="14"/>
      <c r="GLZ833" s="14"/>
      <c r="GMA833" s="14"/>
      <c r="GMB833" s="14"/>
      <c r="GMC833" s="14"/>
      <c r="GMD833" s="14"/>
      <c r="GME833" s="14"/>
      <c r="GMF833" s="14"/>
      <c r="GMG833" s="14"/>
      <c r="GMH833" s="14"/>
      <c r="GMI833" s="14"/>
      <c r="GMJ833" s="14"/>
      <c r="GMK833" s="14"/>
      <c r="GML833" s="14"/>
      <c r="GMM833" s="14"/>
      <c r="GMN833" s="14"/>
      <c r="GMO833" s="14"/>
      <c r="GMP833" s="14"/>
      <c r="GMQ833" s="14"/>
      <c r="GMR833" s="14"/>
      <c r="GMS833" s="14"/>
      <c r="GMT833" s="14"/>
      <c r="GMU833" s="14"/>
      <c r="GMV833" s="14"/>
      <c r="GMW833" s="14"/>
      <c r="GMX833" s="14"/>
      <c r="GMY833" s="14"/>
      <c r="GMZ833" s="14"/>
      <c r="GNA833" s="14"/>
      <c r="GNB833" s="14"/>
      <c r="GNC833" s="14"/>
      <c r="GND833" s="14"/>
      <c r="GNE833" s="14"/>
      <c r="GNF833" s="14"/>
      <c r="GNG833" s="14"/>
      <c r="GNH833" s="14"/>
      <c r="GNI833" s="14"/>
      <c r="GNJ833" s="14"/>
      <c r="GNK833" s="14"/>
      <c r="GNL833" s="14"/>
      <c r="GNM833" s="14"/>
      <c r="GNN833" s="14"/>
      <c r="GNO833" s="14"/>
      <c r="GNP833" s="14"/>
      <c r="GNQ833" s="14"/>
      <c r="GNR833" s="14"/>
      <c r="GNS833" s="14"/>
      <c r="GNT833" s="14"/>
      <c r="GNU833" s="14"/>
      <c r="GNV833" s="14"/>
      <c r="GNW833" s="14"/>
      <c r="GNX833" s="14"/>
      <c r="GNY833" s="14"/>
      <c r="GNZ833" s="14"/>
      <c r="GOA833" s="14"/>
      <c r="GOB833" s="14"/>
      <c r="GOC833" s="14"/>
      <c r="GOD833" s="14"/>
      <c r="GOE833" s="14"/>
      <c r="GOF833" s="14"/>
      <c r="GOG833" s="14"/>
      <c r="GOH833" s="14"/>
      <c r="GOI833" s="14"/>
      <c r="GOJ833" s="14"/>
      <c r="GOK833" s="14"/>
      <c r="GOL833" s="14"/>
      <c r="GOM833" s="14"/>
      <c r="GON833" s="14"/>
      <c r="GOO833" s="14"/>
      <c r="GOP833" s="14"/>
      <c r="GOQ833" s="14"/>
      <c r="GOR833" s="14"/>
      <c r="GOS833" s="14"/>
      <c r="GOT833" s="14"/>
      <c r="GOU833" s="14"/>
      <c r="GOV833" s="14"/>
      <c r="GOW833" s="14"/>
      <c r="GOX833" s="14"/>
      <c r="GOY833" s="14"/>
      <c r="GOZ833" s="14"/>
      <c r="GPA833" s="14"/>
      <c r="GPB833" s="14"/>
      <c r="GPC833" s="14"/>
      <c r="GPD833" s="14"/>
      <c r="GPE833" s="14"/>
      <c r="GPF833" s="14"/>
      <c r="GPG833" s="14"/>
      <c r="GPH833" s="14"/>
      <c r="GPI833" s="14"/>
      <c r="GPJ833" s="14"/>
      <c r="GPK833" s="14"/>
      <c r="GPL833" s="14"/>
      <c r="GPM833" s="14"/>
      <c r="GPN833" s="14"/>
      <c r="GPO833" s="14"/>
      <c r="GPP833" s="14"/>
      <c r="GPQ833" s="14"/>
      <c r="GPR833" s="14"/>
      <c r="GPS833" s="14"/>
      <c r="GPT833" s="14"/>
      <c r="GPU833" s="14"/>
      <c r="GPV833" s="14"/>
      <c r="GPW833" s="14"/>
      <c r="GPX833" s="14"/>
      <c r="GPY833" s="14"/>
      <c r="GPZ833" s="14"/>
      <c r="GQA833" s="14"/>
      <c r="GQB833" s="14"/>
      <c r="GQC833" s="14"/>
      <c r="GQD833" s="14"/>
      <c r="GQE833" s="14"/>
      <c r="GQF833" s="14"/>
      <c r="GQG833" s="14"/>
      <c r="GQH833" s="14"/>
      <c r="GQI833" s="14"/>
      <c r="GQJ833" s="14"/>
      <c r="GQK833" s="14"/>
      <c r="GQL833" s="14"/>
      <c r="GQM833" s="14"/>
      <c r="GQN833" s="14"/>
      <c r="GQO833" s="14"/>
      <c r="GQP833" s="14"/>
      <c r="GQQ833" s="14"/>
      <c r="GQR833" s="14"/>
      <c r="GQS833" s="14"/>
      <c r="GQT833" s="14"/>
      <c r="GQU833" s="14"/>
      <c r="GQV833" s="14"/>
      <c r="GQW833" s="14"/>
      <c r="GQX833" s="14"/>
      <c r="GQY833" s="14"/>
      <c r="GQZ833" s="14"/>
      <c r="GRA833" s="14"/>
      <c r="GRB833" s="14"/>
      <c r="GRC833" s="14"/>
      <c r="GRD833" s="14"/>
      <c r="GRE833" s="14"/>
      <c r="GRF833" s="14"/>
      <c r="GRG833" s="14"/>
      <c r="GRH833" s="14"/>
      <c r="GRI833" s="14"/>
      <c r="GRJ833" s="14"/>
      <c r="GRK833" s="14"/>
      <c r="GRL833" s="14"/>
      <c r="GRM833" s="14"/>
      <c r="GRN833" s="14"/>
      <c r="GRO833" s="14"/>
      <c r="GRP833" s="14"/>
      <c r="GRQ833" s="14"/>
      <c r="GRR833" s="14"/>
      <c r="GRS833" s="14"/>
      <c r="GRT833" s="14"/>
      <c r="GRU833" s="14"/>
      <c r="GRV833" s="14"/>
      <c r="GRW833" s="14"/>
      <c r="GRX833" s="14"/>
      <c r="GRY833" s="14"/>
      <c r="GRZ833" s="14"/>
      <c r="GSA833" s="14"/>
      <c r="GSB833" s="14"/>
      <c r="GSC833" s="14"/>
      <c r="GSD833" s="14"/>
      <c r="GSE833" s="14"/>
      <c r="GSF833" s="14"/>
      <c r="GSG833" s="14"/>
      <c r="GSH833" s="14"/>
      <c r="GSI833" s="14"/>
      <c r="GSJ833" s="14"/>
      <c r="GSK833" s="14"/>
      <c r="GSL833" s="14"/>
      <c r="GSM833" s="14"/>
      <c r="GSN833" s="14"/>
      <c r="GSO833" s="14"/>
      <c r="GSP833" s="14"/>
      <c r="GSQ833" s="14"/>
      <c r="GSR833" s="14"/>
      <c r="GSS833" s="14"/>
      <c r="GST833" s="14"/>
      <c r="GSU833" s="14"/>
      <c r="GSV833" s="14"/>
      <c r="GSW833" s="14"/>
      <c r="GSX833" s="14"/>
      <c r="GSY833" s="14"/>
      <c r="GSZ833" s="14"/>
      <c r="GTA833" s="14"/>
      <c r="GTB833" s="14"/>
      <c r="GTC833" s="14"/>
      <c r="GTD833" s="14"/>
      <c r="GTE833" s="14"/>
      <c r="GTF833" s="14"/>
      <c r="GTG833" s="14"/>
      <c r="GTH833" s="14"/>
      <c r="GTI833" s="14"/>
      <c r="GTJ833" s="14"/>
      <c r="GTK833" s="14"/>
      <c r="GTL833" s="14"/>
      <c r="GTM833" s="14"/>
      <c r="GTN833" s="14"/>
      <c r="GTO833" s="14"/>
      <c r="GTP833" s="14"/>
      <c r="GTQ833" s="14"/>
      <c r="GTR833" s="14"/>
      <c r="GTS833" s="14"/>
      <c r="GTT833" s="14"/>
      <c r="GTU833" s="14"/>
      <c r="GTV833" s="14"/>
      <c r="GTW833" s="14"/>
      <c r="GTX833" s="14"/>
      <c r="GTY833" s="14"/>
      <c r="GTZ833" s="14"/>
      <c r="GUA833" s="14"/>
      <c r="GUB833" s="14"/>
      <c r="GUC833" s="14"/>
      <c r="GUD833" s="14"/>
      <c r="GUE833" s="14"/>
      <c r="GUF833" s="14"/>
      <c r="GUG833" s="14"/>
      <c r="GUH833" s="14"/>
      <c r="GUI833" s="14"/>
      <c r="GUJ833" s="14"/>
      <c r="GUK833" s="14"/>
      <c r="GUL833" s="14"/>
      <c r="GUM833" s="14"/>
      <c r="GUN833" s="14"/>
      <c r="GUO833" s="14"/>
      <c r="GUP833" s="14"/>
      <c r="GUQ833" s="14"/>
      <c r="GUR833" s="14"/>
      <c r="GUS833" s="14"/>
      <c r="GUT833" s="14"/>
      <c r="GUU833" s="14"/>
      <c r="GUV833" s="14"/>
      <c r="GUW833" s="14"/>
      <c r="GUX833" s="14"/>
      <c r="GUY833" s="14"/>
      <c r="GUZ833" s="14"/>
      <c r="GVA833" s="14"/>
      <c r="GVB833" s="14"/>
      <c r="GVC833" s="14"/>
      <c r="GVD833" s="14"/>
      <c r="GVE833" s="14"/>
      <c r="GVF833" s="14"/>
      <c r="GVG833" s="14"/>
      <c r="GVH833" s="14"/>
      <c r="GVI833" s="14"/>
      <c r="GVJ833" s="14"/>
      <c r="GVK833" s="14"/>
      <c r="GVL833" s="14"/>
      <c r="GVM833" s="14"/>
      <c r="GVN833" s="14"/>
      <c r="GVO833" s="14"/>
      <c r="GVP833" s="14"/>
      <c r="GVQ833" s="14"/>
      <c r="GVR833" s="14"/>
      <c r="GVS833" s="14"/>
      <c r="GVT833" s="14"/>
      <c r="GVU833" s="14"/>
      <c r="GVV833" s="14"/>
      <c r="GVW833" s="14"/>
      <c r="GVX833" s="14"/>
      <c r="GVY833" s="14"/>
      <c r="GVZ833" s="14"/>
      <c r="GWA833" s="14"/>
      <c r="GWB833" s="14"/>
      <c r="GWC833" s="14"/>
      <c r="GWD833" s="14"/>
      <c r="GWE833" s="14"/>
      <c r="GWF833" s="14"/>
      <c r="GWG833" s="14"/>
      <c r="GWH833" s="14"/>
      <c r="GWI833" s="14"/>
      <c r="GWJ833" s="14"/>
      <c r="GWK833" s="14"/>
      <c r="GWL833" s="14"/>
      <c r="GWM833" s="14"/>
      <c r="GWN833" s="14"/>
      <c r="GWO833" s="14"/>
      <c r="GWP833" s="14"/>
      <c r="GWQ833" s="14"/>
      <c r="GWR833" s="14"/>
      <c r="GWS833" s="14"/>
      <c r="GWT833" s="14"/>
      <c r="GWU833" s="14"/>
      <c r="GWV833" s="14"/>
      <c r="GWW833" s="14"/>
      <c r="GWX833" s="14"/>
      <c r="GWY833" s="14"/>
      <c r="GWZ833" s="14"/>
      <c r="GXA833" s="14"/>
      <c r="GXB833" s="14"/>
      <c r="GXC833" s="14"/>
      <c r="GXD833" s="14"/>
      <c r="GXE833" s="14"/>
      <c r="GXF833" s="14"/>
      <c r="GXG833" s="14"/>
      <c r="GXH833" s="14"/>
      <c r="GXI833" s="14"/>
      <c r="GXJ833" s="14"/>
      <c r="GXK833" s="14"/>
      <c r="GXL833" s="14"/>
      <c r="GXM833" s="14"/>
      <c r="GXN833" s="14"/>
      <c r="GXO833" s="14"/>
      <c r="GXP833" s="14"/>
      <c r="GXQ833" s="14"/>
      <c r="GXR833" s="14"/>
      <c r="GXS833" s="14"/>
      <c r="GXT833" s="14"/>
      <c r="GXU833" s="14"/>
      <c r="GXV833" s="14"/>
      <c r="GXW833" s="14"/>
      <c r="GXX833" s="14"/>
      <c r="GXY833" s="14"/>
      <c r="GXZ833" s="14"/>
      <c r="GYA833" s="14"/>
      <c r="GYB833" s="14"/>
      <c r="GYC833" s="14"/>
      <c r="GYD833" s="14"/>
      <c r="GYE833" s="14"/>
      <c r="GYF833" s="14"/>
      <c r="GYG833" s="14"/>
      <c r="GYH833" s="14"/>
      <c r="GYI833" s="14"/>
      <c r="GYJ833" s="14"/>
      <c r="GYK833" s="14"/>
      <c r="GYL833" s="14"/>
      <c r="GYM833" s="14"/>
      <c r="GYN833" s="14"/>
      <c r="GYO833" s="14"/>
      <c r="GYP833" s="14"/>
      <c r="GYQ833" s="14"/>
      <c r="GYR833" s="14"/>
      <c r="GYS833" s="14"/>
      <c r="GYT833" s="14"/>
      <c r="GYU833" s="14"/>
      <c r="GYV833" s="14"/>
      <c r="GYW833" s="14"/>
      <c r="GYX833" s="14"/>
      <c r="GYY833" s="14"/>
      <c r="GYZ833" s="14"/>
      <c r="GZA833" s="14"/>
      <c r="GZB833" s="14"/>
      <c r="GZC833" s="14"/>
      <c r="GZD833" s="14"/>
      <c r="GZE833" s="14"/>
      <c r="GZF833" s="14"/>
      <c r="GZG833" s="14"/>
      <c r="GZH833" s="14"/>
      <c r="GZI833" s="14"/>
      <c r="GZJ833" s="14"/>
      <c r="GZK833" s="14"/>
      <c r="GZL833" s="14"/>
      <c r="GZM833" s="14"/>
      <c r="GZN833" s="14"/>
      <c r="GZO833" s="14"/>
      <c r="GZP833" s="14"/>
      <c r="GZQ833" s="14"/>
      <c r="GZR833" s="14"/>
      <c r="GZS833" s="14"/>
      <c r="GZT833" s="14"/>
      <c r="GZU833" s="14"/>
      <c r="GZV833" s="14"/>
      <c r="GZW833" s="14"/>
      <c r="GZX833" s="14"/>
      <c r="GZY833" s="14"/>
      <c r="GZZ833" s="14"/>
      <c r="HAA833" s="14"/>
      <c r="HAB833" s="14"/>
      <c r="HAC833" s="14"/>
      <c r="HAD833" s="14"/>
      <c r="HAE833" s="14"/>
      <c r="HAF833" s="14"/>
      <c r="HAG833" s="14"/>
      <c r="HAH833" s="14"/>
      <c r="HAI833" s="14"/>
      <c r="HAJ833" s="14"/>
      <c r="HAK833" s="14"/>
      <c r="HAL833" s="14"/>
      <c r="HAM833" s="14"/>
      <c r="HAN833" s="14"/>
      <c r="HAO833" s="14"/>
      <c r="HAP833" s="14"/>
      <c r="HAQ833" s="14"/>
      <c r="HAR833" s="14"/>
      <c r="HAS833" s="14"/>
      <c r="HAT833" s="14"/>
      <c r="HAU833" s="14"/>
      <c r="HAV833" s="14"/>
      <c r="HAW833" s="14"/>
      <c r="HAX833" s="14"/>
      <c r="HAY833" s="14"/>
      <c r="HAZ833" s="14"/>
      <c r="HBA833" s="14"/>
      <c r="HBB833" s="14"/>
      <c r="HBC833" s="14"/>
      <c r="HBD833" s="14"/>
      <c r="HBE833" s="14"/>
      <c r="HBF833" s="14"/>
      <c r="HBG833" s="14"/>
      <c r="HBH833" s="14"/>
      <c r="HBI833" s="14"/>
      <c r="HBJ833" s="14"/>
      <c r="HBK833" s="14"/>
      <c r="HBL833" s="14"/>
      <c r="HBM833" s="14"/>
      <c r="HBN833" s="14"/>
      <c r="HBO833" s="14"/>
      <c r="HBP833" s="14"/>
      <c r="HBQ833" s="14"/>
      <c r="HBR833" s="14"/>
      <c r="HBS833" s="14"/>
      <c r="HBT833" s="14"/>
      <c r="HBU833" s="14"/>
      <c r="HBV833" s="14"/>
      <c r="HBW833" s="14"/>
      <c r="HBX833" s="14"/>
      <c r="HBY833" s="14"/>
      <c r="HBZ833" s="14"/>
      <c r="HCA833" s="14"/>
      <c r="HCB833" s="14"/>
      <c r="HCC833" s="14"/>
      <c r="HCD833" s="14"/>
      <c r="HCE833" s="14"/>
      <c r="HCF833" s="14"/>
      <c r="HCG833" s="14"/>
      <c r="HCH833" s="14"/>
      <c r="HCI833" s="14"/>
      <c r="HCJ833" s="14"/>
      <c r="HCK833" s="14"/>
      <c r="HCL833" s="14"/>
      <c r="HCM833" s="14"/>
      <c r="HCN833" s="14"/>
      <c r="HCO833" s="14"/>
      <c r="HCP833" s="14"/>
      <c r="HCQ833" s="14"/>
      <c r="HCR833" s="14"/>
      <c r="HCS833" s="14"/>
      <c r="HCT833" s="14"/>
      <c r="HCU833" s="14"/>
      <c r="HCV833" s="14"/>
      <c r="HCW833" s="14"/>
      <c r="HCX833" s="14"/>
      <c r="HCY833" s="14"/>
      <c r="HCZ833" s="14"/>
      <c r="HDA833" s="14"/>
      <c r="HDB833" s="14"/>
      <c r="HDC833" s="14"/>
      <c r="HDD833" s="14"/>
      <c r="HDE833" s="14"/>
      <c r="HDF833" s="14"/>
      <c r="HDG833" s="14"/>
      <c r="HDH833" s="14"/>
      <c r="HDI833" s="14"/>
      <c r="HDJ833" s="14"/>
      <c r="HDK833" s="14"/>
      <c r="HDL833" s="14"/>
      <c r="HDM833" s="14"/>
      <c r="HDN833" s="14"/>
      <c r="HDO833" s="14"/>
      <c r="HDP833" s="14"/>
      <c r="HDQ833" s="14"/>
      <c r="HDR833" s="14"/>
      <c r="HDS833" s="14"/>
      <c r="HDT833" s="14"/>
      <c r="HDU833" s="14"/>
      <c r="HDV833" s="14"/>
      <c r="HDW833" s="14"/>
      <c r="HDX833" s="14"/>
      <c r="HDY833" s="14"/>
      <c r="HDZ833" s="14"/>
      <c r="HEA833" s="14"/>
      <c r="HEB833" s="14"/>
      <c r="HEC833" s="14"/>
      <c r="HED833" s="14"/>
      <c r="HEE833" s="14"/>
      <c r="HEF833" s="14"/>
      <c r="HEG833" s="14"/>
      <c r="HEH833" s="14"/>
      <c r="HEI833" s="14"/>
      <c r="HEJ833" s="14"/>
      <c r="HEK833" s="14"/>
      <c r="HEL833" s="14"/>
      <c r="HEM833" s="14"/>
      <c r="HEN833" s="14"/>
      <c r="HEO833" s="14"/>
      <c r="HEP833" s="14"/>
      <c r="HEQ833" s="14"/>
      <c r="HER833" s="14"/>
      <c r="HES833" s="14"/>
      <c r="HET833" s="14"/>
      <c r="HEU833" s="14"/>
      <c r="HEV833" s="14"/>
      <c r="HEW833" s="14"/>
      <c r="HEX833" s="14"/>
      <c r="HEY833" s="14"/>
      <c r="HEZ833" s="14"/>
      <c r="HFA833" s="14"/>
      <c r="HFB833" s="14"/>
      <c r="HFC833" s="14"/>
      <c r="HFD833" s="14"/>
      <c r="HFE833" s="14"/>
      <c r="HFF833" s="14"/>
      <c r="HFG833" s="14"/>
      <c r="HFH833" s="14"/>
      <c r="HFI833" s="14"/>
      <c r="HFJ833" s="14"/>
      <c r="HFK833" s="14"/>
      <c r="HFL833" s="14"/>
      <c r="HFM833" s="14"/>
      <c r="HFN833" s="14"/>
      <c r="HFO833" s="14"/>
      <c r="HFP833" s="14"/>
      <c r="HFQ833" s="14"/>
      <c r="HFR833" s="14"/>
      <c r="HFS833" s="14"/>
      <c r="HFT833" s="14"/>
      <c r="HFU833" s="14"/>
      <c r="HFV833" s="14"/>
      <c r="HFW833" s="14"/>
      <c r="HFX833" s="14"/>
      <c r="HFY833" s="14"/>
      <c r="HFZ833" s="14"/>
      <c r="HGA833" s="14"/>
      <c r="HGB833" s="14"/>
      <c r="HGC833" s="14"/>
      <c r="HGD833" s="14"/>
      <c r="HGE833" s="14"/>
      <c r="HGF833" s="14"/>
      <c r="HGG833" s="14"/>
      <c r="HGH833" s="14"/>
      <c r="HGI833" s="14"/>
      <c r="HGJ833" s="14"/>
      <c r="HGK833" s="14"/>
      <c r="HGL833" s="14"/>
      <c r="HGM833" s="14"/>
      <c r="HGN833" s="14"/>
      <c r="HGO833" s="14"/>
      <c r="HGP833" s="14"/>
      <c r="HGQ833" s="14"/>
      <c r="HGR833" s="14"/>
      <c r="HGS833" s="14"/>
      <c r="HGT833" s="14"/>
      <c r="HGU833" s="14"/>
      <c r="HGV833" s="14"/>
      <c r="HGW833" s="14"/>
      <c r="HGX833" s="14"/>
      <c r="HGY833" s="14"/>
      <c r="HGZ833" s="14"/>
      <c r="HHA833" s="14"/>
      <c r="HHB833" s="14"/>
      <c r="HHC833" s="14"/>
      <c r="HHD833" s="14"/>
      <c r="HHE833" s="14"/>
      <c r="HHF833" s="14"/>
      <c r="HHG833" s="14"/>
      <c r="HHH833" s="14"/>
      <c r="HHI833" s="14"/>
      <c r="HHJ833" s="14"/>
      <c r="HHK833" s="14"/>
      <c r="HHL833" s="14"/>
      <c r="HHM833" s="14"/>
      <c r="HHN833" s="14"/>
      <c r="HHO833" s="14"/>
      <c r="HHP833" s="14"/>
      <c r="HHQ833" s="14"/>
      <c r="HHR833" s="14"/>
      <c r="HHS833" s="14"/>
      <c r="HHT833" s="14"/>
      <c r="HHU833" s="14"/>
      <c r="HHV833" s="14"/>
      <c r="HHW833" s="14"/>
      <c r="HHX833" s="14"/>
      <c r="HHY833" s="14"/>
      <c r="HHZ833" s="14"/>
      <c r="HIA833" s="14"/>
      <c r="HIB833" s="14"/>
      <c r="HIC833" s="14"/>
      <c r="HID833" s="14"/>
      <c r="HIE833" s="14"/>
      <c r="HIF833" s="14"/>
      <c r="HIG833" s="14"/>
      <c r="HIH833" s="14"/>
      <c r="HII833" s="14"/>
      <c r="HIJ833" s="14"/>
      <c r="HIK833" s="14"/>
      <c r="HIL833" s="14"/>
      <c r="HIM833" s="14"/>
      <c r="HIN833" s="14"/>
      <c r="HIO833" s="14"/>
      <c r="HIP833" s="14"/>
      <c r="HIQ833" s="14"/>
      <c r="HIR833" s="14"/>
      <c r="HIS833" s="14"/>
      <c r="HIT833" s="14"/>
      <c r="HIU833" s="14"/>
      <c r="HIV833" s="14"/>
      <c r="HIW833" s="14"/>
      <c r="HIX833" s="14"/>
      <c r="HIY833" s="14"/>
      <c r="HIZ833" s="14"/>
      <c r="HJA833" s="14"/>
      <c r="HJB833" s="14"/>
      <c r="HJC833" s="14"/>
      <c r="HJD833" s="14"/>
      <c r="HJE833" s="14"/>
      <c r="HJF833" s="14"/>
      <c r="HJG833" s="14"/>
      <c r="HJH833" s="14"/>
      <c r="HJI833" s="14"/>
      <c r="HJJ833" s="14"/>
      <c r="HJK833" s="14"/>
      <c r="HJL833" s="14"/>
      <c r="HJM833" s="14"/>
      <c r="HJN833" s="14"/>
      <c r="HJO833" s="14"/>
      <c r="HJP833" s="14"/>
      <c r="HJQ833" s="14"/>
      <c r="HJR833" s="14"/>
      <c r="HJS833" s="14"/>
      <c r="HJT833" s="14"/>
      <c r="HJU833" s="14"/>
      <c r="HJV833" s="14"/>
      <c r="HJW833" s="14"/>
      <c r="HJX833" s="14"/>
      <c r="HJY833" s="14"/>
      <c r="HJZ833" s="14"/>
      <c r="HKA833" s="14"/>
      <c r="HKB833" s="14"/>
      <c r="HKC833" s="14"/>
      <c r="HKD833" s="14"/>
      <c r="HKE833" s="14"/>
      <c r="HKF833" s="14"/>
      <c r="HKG833" s="14"/>
      <c r="HKH833" s="14"/>
      <c r="HKI833" s="14"/>
      <c r="HKJ833" s="14"/>
      <c r="HKK833" s="14"/>
      <c r="HKL833" s="14"/>
      <c r="HKM833" s="14"/>
      <c r="HKN833" s="14"/>
      <c r="HKO833" s="14"/>
      <c r="HKP833" s="14"/>
      <c r="HKQ833" s="14"/>
      <c r="HKR833" s="14"/>
      <c r="HKS833" s="14"/>
      <c r="HKT833" s="14"/>
      <c r="HKU833" s="14"/>
      <c r="HKV833" s="14"/>
      <c r="HKW833" s="14"/>
      <c r="HKX833" s="14"/>
      <c r="HKY833" s="14"/>
      <c r="HKZ833" s="14"/>
      <c r="HLA833" s="14"/>
      <c r="HLB833" s="14"/>
      <c r="HLC833" s="14"/>
      <c r="HLD833" s="14"/>
      <c r="HLE833" s="14"/>
      <c r="HLF833" s="14"/>
      <c r="HLG833" s="14"/>
      <c r="HLH833" s="14"/>
      <c r="HLI833" s="14"/>
      <c r="HLJ833" s="14"/>
      <c r="HLK833" s="14"/>
      <c r="HLL833" s="14"/>
      <c r="HLM833" s="14"/>
      <c r="HLN833" s="14"/>
      <c r="HLO833" s="14"/>
      <c r="HLP833" s="14"/>
      <c r="HLQ833" s="14"/>
      <c r="HLR833" s="14"/>
      <c r="HLS833" s="14"/>
      <c r="HLT833" s="14"/>
      <c r="HLU833" s="14"/>
      <c r="HLV833" s="14"/>
      <c r="HLW833" s="14"/>
      <c r="HLX833" s="14"/>
      <c r="HLY833" s="14"/>
      <c r="HLZ833" s="14"/>
      <c r="HMA833" s="14"/>
      <c r="HMB833" s="14"/>
      <c r="HMC833" s="14"/>
      <c r="HMD833" s="14"/>
      <c r="HME833" s="14"/>
      <c r="HMF833" s="14"/>
      <c r="HMG833" s="14"/>
      <c r="HMH833" s="14"/>
      <c r="HMI833" s="14"/>
      <c r="HMJ833" s="14"/>
      <c r="HMK833" s="14"/>
      <c r="HML833" s="14"/>
      <c r="HMM833" s="14"/>
      <c r="HMN833" s="14"/>
      <c r="HMO833" s="14"/>
      <c r="HMP833" s="14"/>
      <c r="HMQ833" s="14"/>
      <c r="HMR833" s="14"/>
      <c r="HMS833" s="14"/>
      <c r="HMT833" s="14"/>
      <c r="HMU833" s="14"/>
      <c r="HMV833" s="14"/>
      <c r="HMW833" s="14"/>
      <c r="HMX833" s="14"/>
      <c r="HMY833" s="14"/>
      <c r="HMZ833" s="14"/>
      <c r="HNA833" s="14"/>
      <c r="HNB833" s="14"/>
      <c r="HNC833" s="14"/>
      <c r="HND833" s="14"/>
      <c r="HNE833" s="14"/>
      <c r="HNF833" s="14"/>
      <c r="HNG833" s="14"/>
      <c r="HNH833" s="14"/>
      <c r="HNI833" s="14"/>
      <c r="HNJ833" s="14"/>
      <c r="HNK833" s="14"/>
      <c r="HNL833" s="14"/>
      <c r="HNM833" s="14"/>
      <c r="HNN833" s="14"/>
      <c r="HNO833" s="14"/>
      <c r="HNP833" s="14"/>
      <c r="HNQ833" s="14"/>
      <c r="HNR833" s="14"/>
      <c r="HNS833" s="14"/>
      <c r="HNT833" s="14"/>
      <c r="HNU833" s="14"/>
      <c r="HNV833" s="14"/>
      <c r="HNW833" s="14"/>
      <c r="HNX833" s="14"/>
      <c r="HNY833" s="14"/>
      <c r="HNZ833" s="14"/>
      <c r="HOA833" s="14"/>
      <c r="HOB833" s="14"/>
      <c r="HOC833" s="14"/>
      <c r="HOD833" s="14"/>
      <c r="HOE833" s="14"/>
      <c r="HOF833" s="14"/>
      <c r="HOG833" s="14"/>
      <c r="HOH833" s="14"/>
      <c r="HOI833" s="14"/>
      <c r="HOJ833" s="14"/>
      <c r="HOK833" s="14"/>
      <c r="HOL833" s="14"/>
      <c r="HOM833" s="14"/>
      <c r="HON833" s="14"/>
      <c r="HOO833" s="14"/>
      <c r="HOP833" s="14"/>
      <c r="HOQ833" s="14"/>
      <c r="HOR833" s="14"/>
      <c r="HOS833" s="14"/>
      <c r="HOT833" s="14"/>
      <c r="HOU833" s="14"/>
      <c r="HOV833" s="14"/>
      <c r="HOW833" s="14"/>
      <c r="HOX833" s="14"/>
      <c r="HOY833" s="14"/>
      <c r="HOZ833" s="14"/>
      <c r="HPA833" s="14"/>
      <c r="HPB833" s="14"/>
      <c r="HPC833" s="14"/>
      <c r="HPD833" s="14"/>
      <c r="HPE833" s="14"/>
      <c r="HPF833" s="14"/>
      <c r="HPG833" s="14"/>
      <c r="HPH833" s="14"/>
      <c r="HPI833" s="14"/>
      <c r="HPJ833" s="14"/>
      <c r="HPK833" s="14"/>
      <c r="HPL833" s="14"/>
      <c r="HPM833" s="14"/>
      <c r="HPN833" s="14"/>
      <c r="HPO833" s="14"/>
      <c r="HPP833" s="14"/>
      <c r="HPQ833" s="14"/>
      <c r="HPR833" s="14"/>
      <c r="HPS833" s="14"/>
      <c r="HPT833" s="14"/>
      <c r="HPU833" s="14"/>
      <c r="HPV833" s="14"/>
      <c r="HPW833" s="14"/>
      <c r="HPX833" s="14"/>
      <c r="HPY833" s="14"/>
      <c r="HPZ833" s="14"/>
      <c r="HQA833" s="14"/>
      <c r="HQB833" s="14"/>
      <c r="HQC833" s="14"/>
      <c r="HQD833" s="14"/>
      <c r="HQE833" s="14"/>
      <c r="HQF833" s="14"/>
      <c r="HQG833" s="14"/>
      <c r="HQH833" s="14"/>
      <c r="HQI833" s="14"/>
      <c r="HQJ833" s="14"/>
      <c r="HQK833" s="14"/>
      <c r="HQL833" s="14"/>
      <c r="HQM833" s="14"/>
      <c r="HQN833" s="14"/>
      <c r="HQO833" s="14"/>
      <c r="HQP833" s="14"/>
      <c r="HQQ833" s="14"/>
      <c r="HQR833" s="14"/>
      <c r="HQS833" s="14"/>
      <c r="HQT833" s="14"/>
      <c r="HQU833" s="14"/>
      <c r="HQV833" s="14"/>
      <c r="HQW833" s="14"/>
      <c r="HQX833" s="14"/>
      <c r="HQY833" s="14"/>
      <c r="HQZ833" s="14"/>
      <c r="HRA833" s="14"/>
      <c r="HRB833" s="14"/>
      <c r="HRC833" s="14"/>
      <c r="HRD833" s="14"/>
      <c r="HRE833" s="14"/>
      <c r="HRF833" s="14"/>
      <c r="HRG833" s="14"/>
      <c r="HRH833" s="14"/>
      <c r="HRI833" s="14"/>
      <c r="HRJ833" s="14"/>
      <c r="HRK833" s="14"/>
      <c r="HRL833" s="14"/>
      <c r="HRM833" s="14"/>
      <c r="HRN833" s="14"/>
      <c r="HRO833" s="14"/>
      <c r="HRP833" s="14"/>
      <c r="HRQ833" s="14"/>
      <c r="HRR833" s="14"/>
      <c r="HRS833" s="14"/>
      <c r="HRT833" s="14"/>
      <c r="HRU833" s="14"/>
      <c r="HRV833" s="14"/>
      <c r="HRW833" s="14"/>
      <c r="HRX833" s="14"/>
      <c r="HRY833" s="14"/>
      <c r="HRZ833" s="14"/>
      <c r="HSA833" s="14"/>
      <c r="HSB833" s="14"/>
      <c r="HSC833" s="14"/>
      <c r="HSD833" s="14"/>
      <c r="HSE833" s="14"/>
      <c r="HSF833" s="14"/>
      <c r="HSG833" s="14"/>
      <c r="HSH833" s="14"/>
      <c r="HSI833" s="14"/>
      <c r="HSJ833" s="14"/>
      <c r="HSK833" s="14"/>
      <c r="HSL833" s="14"/>
      <c r="HSM833" s="14"/>
      <c r="HSN833" s="14"/>
      <c r="HSO833" s="14"/>
      <c r="HSP833" s="14"/>
      <c r="HSQ833" s="14"/>
      <c r="HSR833" s="14"/>
      <c r="HSS833" s="14"/>
      <c r="HST833" s="14"/>
      <c r="HSU833" s="14"/>
      <c r="HSV833" s="14"/>
      <c r="HSW833" s="14"/>
      <c r="HSX833" s="14"/>
      <c r="HSY833" s="14"/>
      <c r="HSZ833" s="14"/>
      <c r="HTA833" s="14"/>
      <c r="HTB833" s="14"/>
      <c r="HTC833" s="14"/>
      <c r="HTD833" s="14"/>
      <c r="HTE833" s="14"/>
      <c r="HTF833" s="14"/>
      <c r="HTG833" s="14"/>
      <c r="HTH833" s="14"/>
      <c r="HTI833" s="14"/>
      <c r="HTJ833" s="14"/>
      <c r="HTK833" s="14"/>
      <c r="HTL833" s="14"/>
      <c r="HTM833" s="14"/>
      <c r="HTN833" s="14"/>
      <c r="HTO833" s="14"/>
      <c r="HTP833" s="14"/>
      <c r="HTQ833" s="14"/>
      <c r="HTR833" s="14"/>
      <c r="HTS833" s="14"/>
      <c r="HTT833" s="14"/>
      <c r="HTU833" s="14"/>
      <c r="HTV833" s="14"/>
      <c r="HTW833" s="14"/>
      <c r="HTX833" s="14"/>
      <c r="HTY833" s="14"/>
      <c r="HTZ833" s="14"/>
      <c r="HUA833" s="14"/>
      <c r="HUB833" s="14"/>
      <c r="HUC833" s="14"/>
      <c r="HUD833" s="14"/>
      <c r="HUE833" s="14"/>
      <c r="HUF833" s="14"/>
      <c r="HUG833" s="14"/>
      <c r="HUH833" s="14"/>
      <c r="HUI833" s="14"/>
      <c r="HUJ833" s="14"/>
      <c r="HUK833" s="14"/>
      <c r="HUL833" s="14"/>
      <c r="HUM833" s="14"/>
      <c r="HUN833" s="14"/>
      <c r="HUO833" s="14"/>
      <c r="HUP833" s="14"/>
      <c r="HUQ833" s="14"/>
      <c r="HUR833" s="14"/>
      <c r="HUS833" s="14"/>
      <c r="HUT833" s="14"/>
      <c r="HUU833" s="14"/>
      <c r="HUV833" s="14"/>
      <c r="HUW833" s="14"/>
      <c r="HUX833" s="14"/>
      <c r="HUY833" s="14"/>
      <c r="HUZ833" s="14"/>
      <c r="HVA833" s="14"/>
      <c r="HVB833" s="14"/>
      <c r="HVC833" s="14"/>
      <c r="HVD833" s="14"/>
      <c r="HVE833" s="14"/>
      <c r="HVF833" s="14"/>
      <c r="HVG833" s="14"/>
      <c r="HVH833" s="14"/>
      <c r="HVI833" s="14"/>
      <c r="HVJ833" s="14"/>
      <c r="HVK833" s="14"/>
      <c r="HVL833" s="14"/>
      <c r="HVM833" s="14"/>
      <c r="HVN833" s="14"/>
      <c r="HVO833" s="14"/>
      <c r="HVP833" s="14"/>
      <c r="HVQ833" s="14"/>
      <c r="HVR833" s="14"/>
      <c r="HVS833" s="14"/>
      <c r="HVT833" s="14"/>
      <c r="HVU833" s="14"/>
      <c r="HVV833" s="14"/>
      <c r="HVW833" s="14"/>
      <c r="HVX833" s="14"/>
      <c r="HVY833" s="14"/>
      <c r="HVZ833" s="14"/>
      <c r="HWA833" s="14"/>
      <c r="HWB833" s="14"/>
      <c r="HWC833" s="14"/>
      <c r="HWD833" s="14"/>
      <c r="HWE833" s="14"/>
      <c r="HWF833" s="14"/>
      <c r="HWG833" s="14"/>
      <c r="HWH833" s="14"/>
      <c r="HWI833" s="14"/>
      <c r="HWJ833" s="14"/>
      <c r="HWK833" s="14"/>
      <c r="HWL833" s="14"/>
      <c r="HWM833" s="14"/>
      <c r="HWN833" s="14"/>
      <c r="HWO833" s="14"/>
      <c r="HWP833" s="14"/>
      <c r="HWQ833" s="14"/>
      <c r="HWR833" s="14"/>
      <c r="HWS833" s="14"/>
      <c r="HWT833" s="14"/>
      <c r="HWU833" s="14"/>
      <c r="HWV833" s="14"/>
      <c r="HWW833" s="14"/>
      <c r="HWX833" s="14"/>
      <c r="HWY833" s="14"/>
      <c r="HWZ833" s="14"/>
      <c r="HXA833" s="14"/>
      <c r="HXB833" s="14"/>
      <c r="HXC833" s="14"/>
      <c r="HXD833" s="14"/>
      <c r="HXE833" s="14"/>
      <c r="HXF833" s="14"/>
      <c r="HXG833" s="14"/>
      <c r="HXH833" s="14"/>
      <c r="HXI833" s="14"/>
      <c r="HXJ833" s="14"/>
      <c r="HXK833" s="14"/>
      <c r="HXL833" s="14"/>
      <c r="HXM833" s="14"/>
      <c r="HXN833" s="14"/>
      <c r="HXO833" s="14"/>
      <c r="HXP833" s="14"/>
      <c r="HXQ833" s="14"/>
      <c r="HXR833" s="14"/>
      <c r="HXS833" s="14"/>
      <c r="HXT833" s="14"/>
      <c r="HXU833" s="14"/>
      <c r="HXV833" s="14"/>
      <c r="HXW833" s="14"/>
      <c r="HXX833" s="14"/>
      <c r="HXY833" s="14"/>
      <c r="HXZ833" s="14"/>
      <c r="HYA833" s="14"/>
      <c r="HYB833" s="14"/>
      <c r="HYC833" s="14"/>
      <c r="HYD833" s="14"/>
      <c r="HYE833" s="14"/>
      <c r="HYF833" s="14"/>
      <c r="HYG833" s="14"/>
      <c r="HYH833" s="14"/>
      <c r="HYI833" s="14"/>
      <c r="HYJ833" s="14"/>
      <c r="HYK833" s="14"/>
      <c r="HYL833" s="14"/>
      <c r="HYM833" s="14"/>
      <c r="HYN833" s="14"/>
      <c r="HYO833" s="14"/>
      <c r="HYP833" s="14"/>
      <c r="HYQ833" s="14"/>
      <c r="HYR833" s="14"/>
      <c r="HYS833" s="14"/>
      <c r="HYT833" s="14"/>
      <c r="HYU833" s="14"/>
      <c r="HYV833" s="14"/>
      <c r="HYW833" s="14"/>
      <c r="HYX833" s="14"/>
      <c r="HYY833" s="14"/>
      <c r="HYZ833" s="14"/>
      <c r="HZA833" s="14"/>
      <c r="HZB833" s="14"/>
      <c r="HZC833" s="14"/>
      <c r="HZD833" s="14"/>
      <c r="HZE833" s="14"/>
      <c r="HZF833" s="14"/>
      <c r="HZG833" s="14"/>
      <c r="HZH833" s="14"/>
      <c r="HZI833" s="14"/>
      <c r="HZJ833" s="14"/>
      <c r="HZK833" s="14"/>
      <c r="HZL833" s="14"/>
      <c r="HZM833" s="14"/>
      <c r="HZN833" s="14"/>
      <c r="HZO833" s="14"/>
      <c r="HZP833" s="14"/>
      <c r="HZQ833" s="14"/>
      <c r="HZR833" s="14"/>
      <c r="HZS833" s="14"/>
      <c r="HZT833" s="14"/>
      <c r="HZU833" s="14"/>
      <c r="HZV833" s="14"/>
      <c r="HZW833" s="14"/>
      <c r="HZX833" s="14"/>
      <c r="HZY833" s="14"/>
      <c r="HZZ833" s="14"/>
      <c r="IAA833" s="14"/>
      <c r="IAB833" s="14"/>
      <c r="IAC833" s="14"/>
      <c r="IAD833" s="14"/>
      <c r="IAE833" s="14"/>
      <c r="IAF833" s="14"/>
      <c r="IAG833" s="14"/>
      <c r="IAH833" s="14"/>
      <c r="IAI833" s="14"/>
      <c r="IAJ833" s="14"/>
      <c r="IAK833" s="14"/>
      <c r="IAL833" s="14"/>
      <c r="IAM833" s="14"/>
      <c r="IAN833" s="14"/>
      <c r="IAO833" s="14"/>
      <c r="IAP833" s="14"/>
      <c r="IAQ833" s="14"/>
      <c r="IAR833" s="14"/>
      <c r="IAS833" s="14"/>
      <c r="IAT833" s="14"/>
      <c r="IAU833" s="14"/>
      <c r="IAV833" s="14"/>
      <c r="IAW833" s="14"/>
      <c r="IAX833" s="14"/>
      <c r="IAY833" s="14"/>
      <c r="IAZ833" s="14"/>
      <c r="IBA833" s="14"/>
      <c r="IBB833" s="14"/>
      <c r="IBC833" s="14"/>
      <c r="IBD833" s="14"/>
      <c r="IBE833" s="14"/>
      <c r="IBF833" s="14"/>
      <c r="IBG833" s="14"/>
      <c r="IBH833" s="14"/>
      <c r="IBI833" s="14"/>
      <c r="IBJ833" s="14"/>
      <c r="IBK833" s="14"/>
      <c r="IBL833" s="14"/>
      <c r="IBM833" s="14"/>
      <c r="IBN833" s="14"/>
      <c r="IBO833" s="14"/>
      <c r="IBP833" s="14"/>
      <c r="IBQ833" s="14"/>
      <c r="IBR833" s="14"/>
      <c r="IBS833" s="14"/>
      <c r="IBT833" s="14"/>
      <c r="IBU833" s="14"/>
      <c r="IBV833" s="14"/>
      <c r="IBW833" s="14"/>
      <c r="IBX833" s="14"/>
      <c r="IBY833" s="14"/>
      <c r="IBZ833" s="14"/>
      <c r="ICA833" s="14"/>
      <c r="ICB833" s="14"/>
      <c r="ICC833" s="14"/>
      <c r="ICD833" s="14"/>
      <c r="ICE833" s="14"/>
      <c r="ICF833" s="14"/>
      <c r="ICG833" s="14"/>
      <c r="ICH833" s="14"/>
      <c r="ICI833" s="14"/>
      <c r="ICJ833" s="14"/>
      <c r="ICK833" s="14"/>
      <c r="ICL833" s="14"/>
      <c r="ICM833" s="14"/>
      <c r="ICN833" s="14"/>
      <c r="ICO833" s="14"/>
      <c r="ICP833" s="14"/>
      <c r="ICQ833" s="14"/>
      <c r="ICR833" s="14"/>
      <c r="ICS833" s="14"/>
      <c r="ICT833" s="14"/>
      <c r="ICU833" s="14"/>
      <c r="ICV833" s="14"/>
      <c r="ICW833" s="14"/>
      <c r="ICX833" s="14"/>
      <c r="ICY833" s="14"/>
      <c r="ICZ833" s="14"/>
      <c r="IDA833" s="14"/>
      <c r="IDB833" s="14"/>
      <c r="IDC833" s="14"/>
      <c r="IDD833" s="14"/>
      <c r="IDE833" s="14"/>
      <c r="IDF833" s="14"/>
      <c r="IDG833" s="14"/>
      <c r="IDH833" s="14"/>
      <c r="IDI833" s="14"/>
      <c r="IDJ833" s="14"/>
      <c r="IDK833" s="14"/>
      <c r="IDL833" s="14"/>
      <c r="IDM833" s="14"/>
      <c r="IDN833" s="14"/>
      <c r="IDO833" s="14"/>
      <c r="IDP833" s="14"/>
      <c r="IDQ833" s="14"/>
      <c r="IDR833" s="14"/>
      <c r="IDS833" s="14"/>
      <c r="IDT833" s="14"/>
      <c r="IDU833" s="14"/>
      <c r="IDV833" s="14"/>
      <c r="IDW833" s="14"/>
      <c r="IDX833" s="14"/>
      <c r="IDY833" s="14"/>
      <c r="IDZ833" s="14"/>
      <c r="IEA833" s="14"/>
      <c r="IEB833" s="14"/>
      <c r="IEC833" s="14"/>
      <c r="IED833" s="14"/>
      <c r="IEE833" s="14"/>
      <c r="IEF833" s="14"/>
      <c r="IEG833" s="14"/>
      <c r="IEH833" s="14"/>
      <c r="IEI833" s="14"/>
      <c r="IEJ833" s="14"/>
      <c r="IEK833" s="14"/>
      <c r="IEL833" s="14"/>
      <c r="IEM833" s="14"/>
      <c r="IEN833" s="14"/>
      <c r="IEO833" s="14"/>
      <c r="IEP833" s="14"/>
      <c r="IEQ833" s="14"/>
      <c r="IER833" s="14"/>
      <c r="IES833" s="14"/>
      <c r="IET833" s="14"/>
      <c r="IEU833" s="14"/>
      <c r="IEV833" s="14"/>
      <c r="IEW833" s="14"/>
      <c r="IEX833" s="14"/>
      <c r="IEY833" s="14"/>
      <c r="IEZ833" s="14"/>
      <c r="IFA833" s="14"/>
      <c r="IFB833" s="14"/>
      <c r="IFC833" s="14"/>
      <c r="IFD833" s="14"/>
      <c r="IFE833" s="14"/>
      <c r="IFF833" s="14"/>
      <c r="IFG833" s="14"/>
      <c r="IFH833" s="14"/>
      <c r="IFI833" s="14"/>
      <c r="IFJ833" s="14"/>
      <c r="IFK833" s="14"/>
      <c r="IFL833" s="14"/>
      <c r="IFM833" s="14"/>
      <c r="IFN833" s="14"/>
      <c r="IFO833" s="14"/>
      <c r="IFP833" s="14"/>
      <c r="IFQ833" s="14"/>
      <c r="IFR833" s="14"/>
      <c r="IFS833" s="14"/>
      <c r="IFT833" s="14"/>
      <c r="IFU833" s="14"/>
      <c r="IFV833" s="14"/>
      <c r="IFW833" s="14"/>
      <c r="IFX833" s="14"/>
      <c r="IFY833" s="14"/>
      <c r="IFZ833" s="14"/>
      <c r="IGA833" s="14"/>
      <c r="IGB833" s="14"/>
      <c r="IGC833" s="14"/>
      <c r="IGD833" s="14"/>
      <c r="IGE833" s="14"/>
      <c r="IGF833" s="14"/>
      <c r="IGG833" s="14"/>
      <c r="IGH833" s="14"/>
      <c r="IGI833" s="14"/>
      <c r="IGJ833" s="14"/>
      <c r="IGK833" s="14"/>
      <c r="IGL833" s="14"/>
      <c r="IGM833" s="14"/>
      <c r="IGN833" s="14"/>
      <c r="IGO833" s="14"/>
      <c r="IGP833" s="14"/>
      <c r="IGQ833" s="14"/>
      <c r="IGR833" s="14"/>
      <c r="IGS833" s="14"/>
      <c r="IGT833" s="14"/>
      <c r="IGU833" s="14"/>
      <c r="IGV833" s="14"/>
      <c r="IGW833" s="14"/>
      <c r="IGX833" s="14"/>
      <c r="IGY833" s="14"/>
      <c r="IGZ833" s="14"/>
      <c r="IHA833" s="14"/>
      <c r="IHB833" s="14"/>
      <c r="IHC833" s="14"/>
      <c r="IHD833" s="14"/>
      <c r="IHE833" s="14"/>
      <c r="IHF833" s="14"/>
      <c r="IHG833" s="14"/>
      <c r="IHH833" s="14"/>
      <c r="IHI833" s="14"/>
      <c r="IHJ833" s="14"/>
      <c r="IHK833" s="14"/>
      <c r="IHL833" s="14"/>
      <c r="IHM833" s="14"/>
      <c r="IHN833" s="14"/>
      <c r="IHO833" s="14"/>
      <c r="IHP833" s="14"/>
      <c r="IHQ833" s="14"/>
      <c r="IHR833" s="14"/>
      <c r="IHS833" s="14"/>
      <c r="IHT833" s="14"/>
      <c r="IHU833" s="14"/>
      <c r="IHV833" s="14"/>
      <c r="IHW833" s="14"/>
      <c r="IHX833" s="14"/>
      <c r="IHY833" s="14"/>
      <c r="IHZ833" s="14"/>
      <c r="IIA833" s="14"/>
      <c r="IIB833" s="14"/>
      <c r="IIC833" s="14"/>
      <c r="IID833" s="14"/>
      <c r="IIE833" s="14"/>
      <c r="IIF833" s="14"/>
      <c r="IIG833" s="14"/>
      <c r="IIH833" s="14"/>
      <c r="III833" s="14"/>
      <c r="IIJ833" s="14"/>
      <c r="IIK833" s="14"/>
      <c r="IIL833" s="14"/>
      <c r="IIM833" s="14"/>
      <c r="IIN833" s="14"/>
      <c r="IIO833" s="14"/>
      <c r="IIP833" s="14"/>
      <c r="IIQ833" s="14"/>
      <c r="IIR833" s="14"/>
      <c r="IIS833" s="14"/>
      <c r="IIT833" s="14"/>
      <c r="IIU833" s="14"/>
      <c r="IIV833" s="14"/>
      <c r="IIW833" s="14"/>
      <c r="IIX833" s="14"/>
      <c r="IIY833" s="14"/>
      <c r="IIZ833" s="14"/>
      <c r="IJA833" s="14"/>
      <c r="IJB833" s="14"/>
      <c r="IJC833" s="14"/>
      <c r="IJD833" s="14"/>
      <c r="IJE833" s="14"/>
      <c r="IJF833" s="14"/>
      <c r="IJG833" s="14"/>
      <c r="IJH833" s="14"/>
      <c r="IJI833" s="14"/>
      <c r="IJJ833" s="14"/>
      <c r="IJK833" s="14"/>
      <c r="IJL833" s="14"/>
      <c r="IJM833" s="14"/>
      <c r="IJN833" s="14"/>
      <c r="IJO833" s="14"/>
      <c r="IJP833" s="14"/>
      <c r="IJQ833" s="14"/>
      <c r="IJR833" s="14"/>
      <c r="IJS833" s="14"/>
      <c r="IJT833" s="14"/>
      <c r="IJU833" s="14"/>
      <c r="IJV833" s="14"/>
      <c r="IJW833" s="14"/>
      <c r="IJX833" s="14"/>
      <c r="IJY833" s="14"/>
      <c r="IJZ833" s="14"/>
      <c r="IKA833" s="14"/>
      <c r="IKB833" s="14"/>
      <c r="IKC833" s="14"/>
      <c r="IKD833" s="14"/>
      <c r="IKE833" s="14"/>
      <c r="IKF833" s="14"/>
      <c r="IKG833" s="14"/>
      <c r="IKH833" s="14"/>
      <c r="IKI833" s="14"/>
      <c r="IKJ833" s="14"/>
      <c r="IKK833" s="14"/>
      <c r="IKL833" s="14"/>
      <c r="IKM833" s="14"/>
      <c r="IKN833" s="14"/>
      <c r="IKO833" s="14"/>
      <c r="IKP833" s="14"/>
      <c r="IKQ833" s="14"/>
      <c r="IKR833" s="14"/>
      <c r="IKS833" s="14"/>
      <c r="IKT833" s="14"/>
      <c r="IKU833" s="14"/>
      <c r="IKV833" s="14"/>
      <c r="IKW833" s="14"/>
      <c r="IKX833" s="14"/>
      <c r="IKY833" s="14"/>
      <c r="IKZ833" s="14"/>
      <c r="ILA833" s="14"/>
      <c r="ILB833" s="14"/>
      <c r="ILC833" s="14"/>
      <c r="ILD833" s="14"/>
      <c r="ILE833" s="14"/>
      <c r="ILF833" s="14"/>
      <c r="ILG833" s="14"/>
      <c r="ILH833" s="14"/>
      <c r="ILI833" s="14"/>
      <c r="ILJ833" s="14"/>
      <c r="ILK833" s="14"/>
      <c r="ILL833" s="14"/>
      <c r="ILM833" s="14"/>
      <c r="ILN833" s="14"/>
      <c r="ILO833" s="14"/>
      <c r="ILP833" s="14"/>
      <c r="ILQ833" s="14"/>
      <c r="ILR833" s="14"/>
      <c r="ILS833" s="14"/>
      <c r="ILT833" s="14"/>
      <c r="ILU833" s="14"/>
      <c r="ILV833" s="14"/>
      <c r="ILW833" s="14"/>
      <c r="ILX833" s="14"/>
      <c r="ILY833" s="14"/>
      <c r="ILZ833" s="14"/>
      <c r="IMA833" s="14"/>
      <c r="IMB833" s="14"/>
      <c r="IMC833" s="14"/>
      <c r="IMD833" s="14"/>
      <c r="IME833" s="14"/>
      <c r="IMF833" s="14"/>
      <c r="IMG833" s="14"/>
      <c r="IMH833" s="14"/>
      <c r="IMI833" s="14"/>
      <c r="IMJ833" s="14"/>
      <c r="IMK833" s="14"/>
      <c r="IML833" s="14"/>
      <c r="IMM833" s="14"/>
      <c r="IMN833" s="14"/>
      <c r="IMO833" s="14"/>
      <c r="IMP833" s="14"/>
      <c r="IMQ833" s="14"/>
      <c r="IMR833" s="14"/>
      <c r="IMS833" s="14"/>
      <c r="IMT833" s="14"/>
      <c r="IMU833" s="14"/>
      <c r="IMV833" s="14"/>
      <c r="IMW833" s="14"/>
      <c r="IMX833" s="14"/>
      <c r="IMY833" s="14"/>
      <c r="IMZ833" s="14"/>
      <c r="INA833" s="14"/>
      <c r="INB833" s="14"/>
      <c r="INC833" s="14"/>
      <c r="IND833" s="14"/>
      <c r="INE833" s="14"/>
      <c r="INF833" s="14"/>
      <c r="ING833" s="14"/>
      <c r="INH833" s="14"/>
      <c r="INI833" s="14"/>
      <c r="INJ833" s="14"/>
      <c r="INK833" s="14"/>
      <c r="INL833" s="14"/>
      <c r="INM833" s="14"/>
      <c r="INN833" s="14"/>
      <c r="INO833" s="14"/>
      <c r="INP833" s="14"/>
      <c r="INQ833" s="14"/>
      <c r="INR833" s="14"/>
      <c r="INS833" s="14"/>
      <c r="INT833" s="14"/>
      <c r="INU833" s="14"/>
      <c r="INV833" s="14"/>
      <c r="INW833" s="14"/>
      <c r="INX833" s="14"/>
      <c r="INY833" s="14"/>
      <c r="INZ833" s="14"/>
      <c r="IOA833" s="14"/>
      <c r="IOB833" s="14"/>
      <c r="IOC833" s="14"/>
      <c r="IOD833" s="14"/>
      <c r="IOE833" s="14"/>
      <c r="IOF833" s="14"/>
      <c r="IOG833" s="14"/>
      <c r="IOH833" s="14"/>
      <c r="IOI833" s="14"/>
      <c r="IOJ833" s="14"/>
      <c r="IOK833" s="14"/>
      <c r="IOL833" s="14"/>
      <c r="IOM833" s="14"/>
      <c r="ION833" s="14"/>
      <c r="IOO833" s="14"/>
      <c r="IOP833" s="14"/>
      <c r="IOQ833" s="14"/>
      <c r="IOR833" s="14"/>
      <c r="IOS833" s="14"/>
      <c r="IOT833" s="14"/>
      <c r="IOU833" s="14"/>
      <c r="IOV833" s="14"/>
      <c r="IOW833" s="14"/>
      <c r="IOX833" s="14"/>
      <c r="IOY833" s="14"/>
      <c r="IOZ833" s="14"/>
      <c r="IPA833" s="14"/>
      <c r="IPB833" s="14"/>
      <c r="IPC833" s="14"/>
      <c r="IPD833" s="14"/>
      <c r="IPE833" s="14"/>
      <c r="IPF833" s="14"/>
      <c r="IPG833" s="14"/>
      <c r="IPH833" s="14"/>
      <c r="IPI833" s="14"/>
      <c r="IPJ833" s="14"/>
      <c r="IPK833" s="14"/>
      <c r="IPL833" s="14"/>
      <c r="IPM833" s="14"/>
      <c r="IPN833" s="14"/>
      <c r="IPO833" s="14"/>
      <c r="IPP833" s="14"/>
      <c r="IPQ833" s="14"/>
      <c r="IPR833" s="14"/>
      <c r="IPS833" s="14"/>
      <c r="IPT833" s="14"/>
      <c r="IPU833" s="14"/>
      <c r="IPV833" s="14"/>
      <c r="IPW833" s="14"/>
      <c r="IPX833" s="14"/>
      <c r="IPY833" s="14"/>
      <c r="IPZ833" s="14"/>
      <c r="IQA833" s="14"/>
      <c r="IQB833" s="14"/>
      <c r="IQC833" s="14"/>
      <c r="IQD833" s="14"/>
      <c r="IQE833" s="14"/>
      <c r="IQF833" s="14"/>
      <c r="IQG833" s="14"/>
      <c r="IQH833" s="14"/>
      <c r="IQI833" s="14"/>
      <c r="IQJ833" s="14"/>
      <c r="IQK833" s="14"/>
      <c r="IQL833" s="14"/>
      <c r="IQM833" s="14"/>
      <c r="IQN833" s="14"/>
      <c r="IQO833" s="14"/>
      <c r="IQP833" s="14"/>
      <c r="IQQ833" s="14"/>
      <c r="IQR833" s="14"/>
      <c r="IQS833" s="14"/>
      <c r="IQT833" s="14"/>
      <c r="IQU833" s="14"/>
      <c r="IQV833" s="14"/>
      <c r="IQW833" s="14"/>
      <c r="IQX833" s="14"/>
      <c r="IQY833" s="14"/>
      <c r="IQZ833" s="14"/>
      <c r="IRA833" s="14"/>
      <c r="IRB833" s="14"/>
      <c r="IRC833" s="14"/>
      <c r="IRD833" s="14"/>
      <c r="IRE833" s="14"/>
      <c r="IRF833" s="14"/>
      <c r="IRG833" s="14"/>
      <c r="IRH833" s="14"/>
      <c r="IRI833" s="14"/>
      <c r="IRJ833" s="14"/>
      <c r="IRK833" s="14"/>
      <c r="IRL833" s="14"/>
      <c r="IRM833" s="14"/>
      <c r="IRN833" s="14"/>
      <c r="IRO833" s="14"/>
      <c r="IRP833" s="14"/>
      <c r="IRQ833" s="14"/>
      <c r="IRR833" s="14"/>
      <c r="IRS833" s="14"/>
      <c r="IRT833" s="14"/>
      <c r="IRU833" s="14"/>
      <c r="IRV833" s="14"/>
      <c r="IRW833" s="14"/>
      <c r="IRX833" s="14"/>
      <c r="IRY833" s="14"/>
      <c r="IRZ833" s="14"/>
      <c r="ISA833" s="14"/>
      <c r="ISB833" s="14"/>
      <c r="ISC833" s="14"/>
      <c r="ISD833" s="14"/>
      <c r="ISE833" s="14"/>
      <c r="ISF833" s="14"/>
      <c r="ISG833" s="14"/>
      <c r="ISH833" s="14"/>
      <c r="ISI833" s="14"/>
      <c r="ISJ833" s="14"/>
      <c r="ISK833" s="14"/>
      <c r="ISL833" s="14"/>
      <c r="ISM833" s="14"/>
      <c r="ISN833" s="14"/>
      <c r="ISO833" s="14"/>
      <c r="ISP833" s="14"/>
      <c r="ISQ833" s="14"/>
      <c r="ISR833" s="14"/>
      <c r="ISS833" s="14"/>
      <c r="IST833" s="14"/>
      <c r="ISU833" s="14"/>
      <c r="ISV833" s="14"/>
      <c r="ISW833" s="14"/>
      <c r="ISX833" s="14"/>
      <c r="ISY833" s="14"/>
      <c r="ISZ833" s="14"/>
      <c r="ITA833" s="14"/>
      <c r="ITB833" s="14"/>
      <c r="ITC833" s="14"/>
      <c r="ITD833" s="14"/>
      <c r="ITE833" s="14"/>
      <c r="ITF833" s="14"/>
      <c r="ITG833" s="14"/>
      <c r="ITH833" s="14"/>
      <c r="ITI833" s="14"/>
      <c r="ITJ833" s="14"/>
      <c r="ITK833" s="14"/>
      <c r="ITL833" s="14"/>
      <c r="ITM833" s="14"/>
      <c r="ITN833" s="14"/>
      <c r="ITO833" s="14"/>
      <c r="ITP833" s="14"/>
      <c r="ITQ833" s="14"/>
      <c r="ITR833" s="14"/>
      <c r="ITS833" s="14"/>
      <c r="ITT833" s="14"/>
      <c r="ITU833" s="14"/>
      <c r="ITV833" s="14"/>
      <c r="ITW833" s="14"/>
      <c r="ITX833" s="14"/>
      <c r="ITY833" s="14"/>
      <c r="ITZ833" s="14"/>
      <c r="IUA833" s="14"/>
      <c r="IUB833" s="14"/>
      <c r="IUC833" s="14"/>
      <c r="IUD833" s="14"/>
      <c r="IUE833" s="14"/>
      <c r="IUF833" s="14"/>
      <c r="IUG833" s="14"/>
      <c r="IUH833" s="14"/>
      <c r="IUI833" s="14"/>
      <c r="IUJ833" s="14"/>
      <c r="IUK833" s="14"/>
      <c r="IUL833" s="14"/>
      <c r="IUM833" s="14"/>
      <c r="IUN833" s="14"/>
      <c r="IUO833" s="14"/>
      <c r="IUP833" s="14"/>
      <c r="IUQ833" s="14"/>
      <c r="IUR833" s="14"/>
      <c r="IUS833" s="14"/>
      <c r="IUT833" s="14"/>
      <c r="IUU833" s="14"/>
      <c r="IUV833" s="14"/>
      <c r="IUW833" s="14"/>
      <c r="IUX833" s="14"/>
      <c r="IUY833" s="14"/>
      <c r="IUZ833" s="14"/>
      <c r="IVA833" s="14"/>
      <c r="IVB833" s="14"/>
      <c r="IVC833" s="14"/>
      <c r="IVD833" s="14"/>
      <c r="IVE833" s="14"/>
      <c r="IVF833" s="14"/>
      <c r="IVG833" s="14"/>
      <c r="IVH833" s="14"/>
      <c r="IVI833" s="14"/>
      <c r="IVJ833" s="14"/>
      <c r="IVK833" s="14"/>
      <c r="IVL833" s="14"/>
      <c r="IVM833" s="14"/>
      <c r="IVN833" s="14"/>
      <c r="IVO833" s="14"/>
      <c r="IVP833" s="14"/>
      <c r="IVQ833" s="14"/>
      <c r="IVR833" s="14"/>
      <c r="IVS833" s="14"/>
      <c r="IVT833" s="14"/>
      <c r="IVU833" s="14"/>
      <c r="IVV833" s="14"/>
      <c r="IVW833" s="14"/>
      <c r="IVX833" s="14"/>
      <c r="IVY833" s="14"/>
      <c r="IVZ833" s="14"/>
      <c r="IWA833" s="14"/>
      <c r="IWB833" s="14"/>
      <c r="IWC833" s="14"/>
      <c r="IWD833" s="14"/>
      <c r="IWE833" s="14"/>
      <c r="IWF833" s="14"/>
      <c r="IWG833" s="14"/>
      <c r="IWH833" s="14"/>
      <c r="IWI833" s="14"/>
      <c r="IWJ833" s="14"/>
      <c r="IWK833" s="14"/>
      <c r="IWL833" s="14"/>
      <c r="IWM833" s="14"/>
      <c r="IWN833" s="14"/>
      <c r="IWO833" s="14"/>
      <c r="IWP833" s="14"/>
      <c r="IWQ833" s="14"/>
      <c r="IWR833" s="14"/>
      <c r="IWS833" s="14"/>
      <c r="IWT833" s="14"/>
      <c r="IWU833" s="14"/>
      <c r="IWV833" s="14"/>
      <c r="IWW833" s="14"/>
      <c r="IWX833" s="14"/>
      <c r="IWY833" s="14"/>
      <c r="IWZ833" s="14"/>
      <c r="IXA833" s="14"/>
      <c r="IXB833" s="14"/>
      <c r="IXC833" s="14"/>
      <c r="IXD833" s="14"/>
      <c r="IXE833" s="14"/>
      <c r="IXF833" s="14"/>
      <c r="IXG833" s="14"/>
      <c r="IXH833" s="14"/>
      <c r="IXI833" s="14"/>
      <c r="IXJ833" s="14"/>
      <c r="IXK833" s="14"/>
      <c r="IXL833" s="14"/>
      <c r="IXM833" s="14"/>
      <c r="IXN833" s="14"/>
      <c r="IXO833" s="14"/>
      <c r="IXP833" s="14"/>
      <c r="IXQ833" s="14"/>
      <c r="IXR833" s="14"/>
      <c r="IXS833" s="14"/>
      <c r="IXT833" s="14"/>
      <c r="IXU833" s="14"/>
      <c r="IXV833" s="14"/>
      <c r="IXW833" s="14"/>
      <c r="IXX833" s="14"/>
      <c r="IXY833" s="14"/>
      <c r="IXZ833" s="14"/>
      <c r="IYA833" s="14"/>
      <c r="IYB833" s="14"/>
      <c r="IYC833" s="14"/>
      <c r="IYD833" s="14"/>
      <c r="IYE833" s="14"/>
      <c r="IYF833" s="14"/>
      <c r="IYG833" s="14"/>
      <c r="IYH833" s="14"/>
      <c r="IYI833" s="14"/>
      <c r="IYJ833" s="14"/>
      <c r="IYK833" s="14"/>
      <c r="IYL833" s="14"/>
      <c r="IYM833" s="14"/>
      <c r="IYN833" s="14"/>
      <c r="IYO833" s="14"/>
      <c r="IYP833" s="14"/>
      <c r="IYQ833" s="14"/>
      <c r="IYR833" s="14"/>
      <c r="IYS833" s="14"/>
      <c r="IYT833" s="14"/>
      <c r="IYU833" s="14"/>
      <c r="IYV833" s="14"/>
      <c r="IYW833" s="14"/>
      <c r="IYX833" s="14"/>
      <c r="IYY833" s="14"/>
      <c r="IYZ833" s="14"/>
      <c r="IZA833" s="14"/>
      <c r="IZB833" s="14"/>
      <c r="IZC833" s="14"/>
      <c r="IZD833" s="14"/>
      <c r="IZE833" s="14"/>
      <c r="IZF833" s="14"/>
      <c r="IZG833" s="14"/>
      <c r="IZH833" s="14"/>
      <c r="IZI833" s="14"/>
      <c r="IZJ833" s="14"/>
      <c r="IZK833" s="14"/>
      <c r="IZL833" s="14"/>
      <c r="IZM833" s="14"/>
      <c r="IZN833" s="14"/>
      <c r="IZO833" s="14"/>
      <c r="IZP833" s="14"/>
      <c r="IZQ833" s="14"/>
      <c r="IZR833" s="14"/>
      <c r="IZS833" s="14"/>
      <c r="IZT833" s="14"/>
      <c r="IZU833" s="14"/>
      <c r="IZV833" s="14"/>
      <c r="IZW833" s="14"/>
      <c r="IZX833" s="14"/>
      <c r="IZY833" s="14"/>
      <c r="IZZ833" s="14"/>
      <c r="JAA833" s="14"/>
      <c r="JAB833" s="14"/>
      <c r="JAC833" s="14"/>
      <c r="JAD833" s="14"/>
      <c r="JAE833" s="14"/>
      <c r="JAF833" s="14"/>
      <c r="JAG833" s="14"/>
      <c r="JAH833" s="14"/>
      <c r="JAI833" s="14"/>
      <c r="JAJ833" s="14"/>
      <c r="JAK833" s="14"/>
      <c r="JAL833" s="14"/>
      <c r="JAM833" s="14"/>
      <c r="JAN833" s="14"/>
      <c r="JAO833" s="14"/>
      <c r="JAP833" s="14"/>
      <c r="JAQ833" s="14"/>
      <c r="JAR833" s="14"/>
      <c r="JAS833" s="14"/>
      <c r="JAT833" s="14"/>
      <c r="JAU833" s="14"/>
      <c r="JAV833" s="14"/>
      <c r="JAW833" s="14"/>
      <c r="JAX833" s="14"/>
      <c r="JAY833" s="14"/>
      <c r="JAZ833" s="14"/>
      <c r="JBA833" s="14"/>
      <c r="JBB833" s="14"/>
      <c r="JBC833" s="14"/>
      <c r="JBD833" s="14"/>
      <c r="JBE833" s="14"/>
      <c r="JBF833" s="14"/>
      <c r="JBG833" s="14"/>
      <c r="JBH833" s="14"/>
      <c r="JBI833" s="14"/>
      <c r="JBJ833" s="14"/>
      <c r="JBK833" s="14"/>
      <c r="JBL833" s="14"/>
      <c r="JBM833" s="14"/>
      <c r="JBN833" s="14"/>
      <c r="JBO833" s="14"/>
      <c r="JBP833" s="14"/>
      <c r="JBQ833" s="14"/>
      <c r="JBR833" s="14"/>
      <c r="JBS833" s="14"/>
      <c r="JBT833" s="14"/>
      <c r="JBU833" s="14"/>
      <c r="JBV833" s="14"/>
      <c r="JBW833" s="14"/>
      <c r="JBX833" s="14"/>
      <c r="JBY833" s="14"/>
      <c r="JBZ833" s="14"/>
      <c r="JCA833" s="14"/>
      <c r="JCB833" s="14"/>
      <c r="JCC833" s="14"/>
      <c r="JCD833" s="14"/>
      <c r="JCE833" s="14"/>
      <c r="JCF833" s="14"/>
      <c r="JCG833" s="14"/>
      <c r="JCH833" s="14"/>
      <c r="JCI833" s="14"/>
      <c r="JCJ833" s="14"/>
      <c r="JCK833" s="14"/>
      <c r="JCL833" s="14"/>
      <c r="JCM833" s="14"/>
      <c r="JCN833" s="14"/>
      <c r="JCO833" s="14"/>
      <c r="JCP833" s="14"/>
      <c r="JCQ833" s="14"/>
      <c r="JCR833" s="14"/>
      <c r="JCS833" s="14"/>
      <c r="JCT833" s="14"/>
      <c r="JCU833" s="14"/>
      <c r="JCV833" s="14"/>
      <c r="JCW833" s="14"/>
      <c r="JCX833" s="14"/>
      <c r="JCY833" s="14"/>
      <c r="JCZ833" s="14"/>
      <c r="JDA833" s="14"/>
      <c r="JDB833" s="14"/>
      <c r="JDC833" s="14"/>
      <c r="JDD833" s="14"/>
      <c r="JDE833" s="14"/>
      <c r="JDF833" s="14"/>
      <c r="JDG833" s="14"/>
      <c r="JDH833" s="14"/>
      <c r="JDI833" s="14"/>
      <c r="JDJ833" s="14"/>
      <c r="JDK833" s="14"/>
      <c r="JDL833" s="14"/>
      <c r="JDM833" s="14"/>
      <c r="JDN833" s="14"/>
      <c r="JDO833" s="14"/>
      <c r="JDP833" s="14"/>
      <c r="JDQ833" s="14"/>
      <c r="JDR833" s="14"/>
      <c r="JDS833" s="14"/>
      <c r="JDT833" s="14"/>
      <c r="JDU833" s="14"/>
      <c r="JDV833" s="14"/>
      <c r="JDW833" s="14"/>
      <c r="JDX833" s="14"/>
      <c r="JDY833" s="14"/>
      <c r="JDZ833" s="14"/>
      <c r="JEA833" s="14"/>
      <c r="JEB833" s="14"/>
      <c r="JEC833" s="14"/>
      <c r="JED833" s="14"/>
      <c r="JEE833" s="14"/>
      <c r="JEF833" s="14"/>
      <c r="JEG833" s="14"/>
      <c r="JEH833" s="14"/>
      <c r="JEI833" s="14"/>
      <c r="JEJ833" s="14"/>
      <c r="JEK833" s="14"/>
      <c r="JEL833" s="14"/>
      <c r="JEM833" s="14"/>
      <c r="JEN833" s="14"/>
      <c r="JEO833" s="14"/>
      <c r="JEP833" s="14"/>
      <c r="JEQ833" s="14"/>
      <c r="JER833" s="14"/>
      <c r="JES833" s="14"/>
      <c r="JET833" s="14"/>
      <c r="JEU833" s="14"/>
      <c r="JEV833" s="14"/>
      <c r="JEW833" s="14"/>
      <c r="JEX833" s="14"/>
      <c r="JEY833" s="14"/>
      <c r="JEZ833" s="14"/>
      <c r="JFA833" s="14"/>
      <c r="JFB833" s="14"/>
      <c r="JFC833" s="14"/>
      <c r="JFD833" s="14"/>
      <c r="JFE833" s="14"/>
      <c r="JFF833" s="14"/>
      <c r="JFG833" s="14"/>
      <c r="JFH833" s="14"/>
      <c r="JFI833" s="14"/>
      <c r="JFJ833" s="14"/>
      <c r="JFK833" s="14"/>
      <c r="JFL833" s="14"/>
      <c r="JFM833" s="14"/>
      <c r="JFN833" s="14"/>
      <c r="JFO833" s="14"/>
      <c r="JFP833" s="14"/>
      <c r="JFQ833" s="14"/>
      <c r="JFR833" s="14"/>
      <c r="JFS833" s="14"/>
      <c r="JFT833" s="14"/>
      <c r="JFU833" s="14"/>
      <c r="JFV833" s="14"/>
      <c r="JFW833" s="14"/>
      <c r="JFX833" s="14"/>
      <c r="JFY833" s="14"/>
      <c r="JFZ833" s="14"/>
      <c r="JGA833" s="14"/>
      <c r="JGB833" s="14"/>
      <c r="JGC833" s="14"/>
      <c r="JGD833" s="14"/>
      <c r="JGE833" s="14"/>
      <c r="JGF833" s="14"/>
      <c r="JGG833" s="14"/>
      <c r="JGH833" s="14"/>
      <c r="JGI833" s="14"/>
      <c r="JGJ833" s="14"/>
      <c r="JGK833" s="14"/>
      <c r="JGL833" s="14"/>
      <c r="JGM833" s="14"/>
      <c r="JGN833" s="14"/>
      <c r="JGO833" s="14"/>
      <c r="JGP833" s="14"/>
      <c r="JGQ833" s="14"/>
      <c r="JGR833" s="14"/>
      <c r="JGS833" s="14"/>
      <c r="JGT833" s="14"/>
      <c r="JGU833" s="14"/>
      <c r="JGV833" s="14"/>
      <c r="JGW833" s="14"/>
      <c r="JGX833" s="14"/>
      <c r="JGY833" s="14"/>
      <c r="JGZ833" s="14"/>
      <c r="JHA833" s="14"/>
      <c r="JHB833" s="14"/>
      <c r="JHC833" s="14"/>
      <c r="JHD833" s="14"/>
      <c r="JHE833" s="14"/>
      <c r="JHF833" s="14"/>
      <c r="JHG833" s="14"/>
      <c r="JHH833" s="14"/>
      <c r="JHI833" s="14"/>
      <c r="JHJ833" s="14"/>
      <c r="JHK833" s="14"/>
      <c r="JHL833" s="14"/>
      <c r="JHM833" s="14"/>
      <c r="JHN833" s="14"/>
      <c r="JHO833" s="14"/>
      <c r="JHP833" s="14"/>
      <c r="JHQ833" s="14"/>
      <c r="JHR833" s="14"/>
      <c r="JHS833" s="14"/>
      <c r="JHT833" s="14"/>
      <c r="JHU833" s="14"/>
      <c r="JHV833" s="14"/>
      <c r="JHW833" s="14"/>
      <c r="JHX833" s="14"/>
      <c r="JHY833" s="14"/>
      <c r="JHZ833" s="14"/>
      <c r="JIA833" s="14"/>
      <c r="JIB833" s="14"/>
      <c r="JIC833" s="14"/>
      <c r="JID833" s="14"/>
      <c r="JIE833" s="14"/>
      <c r="JIF833" s="14"/>
      <c r="JIG833" s="14"/>
      <c r="JIH833" s="14"/>
      <c r="JII833" s="14"/>
      <c r="JIJ833" s="14"/>
      <c r="JIK833" s="14"/>
      <c r="JIL833" s="14"/>
      <c r="JIM833" s="14"/>
      <c r="JIN833" s="14"/>
      <c r="JIO833" s="14"/>
      <c r="JIP833" s="14"/>
      <c r="JIQ833" s="14"/>
      <c r="JIR833" s="14"/>
      <c r="JIS833" s="14"/>
      <c r="JIT833" s="14"/>
      <c r="JIU833" s="14"/>
      <c r="JIV833" s="14"/>
      <c r="JIW833" s="14"/>
      <c r="JIX833" s="14"/>
      <c r="JIY833" s="14"/>
      <c r="JIZ833" s="14"/>
      <c r="JJA833" s="14"/>
      <c r="JJB833" s="14"/>
      <c r="JJC833" s="14"/>
      <c r="JJD833" s="14"/>
      <c r="JJE833" s="14"/>
      <c r="JJF833" s="14"/>
      <c r="JJG833" s="14"/>
      <c r="JJH833" s="14"/>
      <c r="JJI833" s="14"/>
      <c r="JJJ833" s="14"/>
      <c r="JJK833" s="14"/>
      <c r="JJL833" s="14"/>
      <c r="JJM833" s="14"/>
      <c r="JJN833" s="14"/>
      <c r="JJO833" s="14"/>
      <c r="JJP833" s="14"/>
      <c r="JJQ833" s="14"/>
      <c r="JJR833" s="14"/>
      <c r="JJS833" s="14"/>
      <c r="JJT833" s="14"/>
      <c r="JJU833" s="14"/>
      <c r="JJV833" s="14"/>
      <c r="JJW833" s="14"/>
      <c r="JJX833" s="14"/>
      <c r="JJY833" s="14"/>
      <c r="JJZ833" s="14"/>
      <c r="JKA833" s="14"/>
      <c r="JKB833" s="14"/>
      <c r="JKC833" s="14"/>
      <c r="JKD833" s="14"/>
      <c r="JKE833" s="14"/>
      <c r="JKF833" s="14"/>
      <c r="JKG833" s="14"/>
      <c r="JKH833" s="14"/>
      <c r="JKI833" s="14"/>
      <c r="JKJ833" s="14"/>
      <c r="JKK833" s="14"/>
      <c r="JKL833" s="14"/>
      <c r="JKM833" s="14"/>
      <c r="JKN833" s="14"/>
      <c r="JKO833" s="14"/>
      <c r="JKP833" s="14"/>
      <c r="JKQ833" s="14"/>
      <c r="JKR833" s="14"/>
      <c r="JKS833" s="14"/>
      <c r="JKT833" s="14"/>
      <c r="JKU833" s="14"/>
      <c r="JKV833" s="14"/>
      <c r="JKW833" s="14"/>
      <c r="JKX833" s="14"/>
      <c r="JKY833" s="14"/>
      <c r="JKZ833" s="14"/>
      <c r="JLA833" s="14"/>
      <c r="JLB833" s="14"/>
      <c r="JLC833" s="14"/>
      <c r="JLD833" s="14"/>
      <c r="JLE833" s="14"/>
      <c r="JLF833" s="14"/>
      <c r="JLG833" s="14"/>
      <c r="JLH833" s="14"/>
      <c r="JLI833" s="14"/>
      <c r="JLJ833" s="14"/>
      <c r="JLK833" s="14"/>
      <c r="JLL833" s="14"/>
      <c r="JLM833" s="14"/>
      <c r="JLN833" s="14"/>
      <c r="JLO833" s="14"/>
      <c r="JLP833" s="14"/>
      <c r="JLQ833" s="14"/>
      <c r="JLR833" s="14"/>
      <c r="JLS833" s="14"/>
      <c r="JLT833" s="14"/>
      <c r="JLU833" s="14"/>
      <c r="JLV833" s="14"/>
      <c r="JLW833" s="14"/>
      <c r="JLX833" s="14"/>
      <c r="JLY833" s="14"/>
      <c r="JLZ833" s="14"/>
      <c r="JMA833" s="14"/>
      <c r="JMB833" s="14"/>
      <c r="JMC833" s="14"/>
      <c r="JMD833" s="14"/>
      <c r="JME833" s="14"/>
      <c r="JMF833" s="14"/>
      <c r="JMG833" s="14"/>
      <c r="JMH833" s="14"/>
      <c r="JMI833" s="14"/>
      <c r="JMJ833" s="14"/>
      <c r="JMK833" s="14"/>
      <c r="JML833" s="14"/>
      <c r="JMM833" s="14"/>
      <c r="JMN833" s="14"/>
      <c r="JMO833" s="14"/>
      <c r="JMP833" s="14"/>
      <c r="JMQ833" s="14"/>
      <c r="JMR833" s="14"/>
      <c r="JMS833" s="14"/>
      <c r="JMT833" s="14"/>
      <c r="JMU833" s="14"/>
      <c r="JMV833" s="14"/>
      <c r="JMW833" s="14"/>
      <c r="JMX833" s="14"/>
      <c r="JMY833" s="14"/>
      <c r="JMZ833" s="14"/>
      <c r="JNA833" s="14"/>
      <c r="JNB833" s="14"/>
      <c r="JNC833" s="14"/>
      <c r="JND833" s="14"/>
      <c r="JNE833" s="14"/>
      <c r="JNF833" s="14"/>
      <c r="JNG833" s="14"/>
      <c r="JNH833" s="14"/>
      <c r="JNI833" s="14"/>
      <c r="JNJ833" s="14"/>
      <c r="JNK833" s="14"/>
      <c r="JNL833" s="14"/>
      <c r="JNM833" s="14"/>
      <c r="JNN833" s="14"/>
      <c r="JNO833" s="14"/>
      <c r="JNP833" s="14"/>
      <c r="JNQ833" s="14"/>
      <c r="JNR833" s="14"/>
      <c r="JNS833" s="14"/>
      <c r="JNT833" s="14"/>
      <c r="JNU833" s="14"/>
      <c r="JNV833" s="14"/>
      <c r="JNW833" s="14"/>
      <c r="JNX833" s="14"/>
      <c r="JNY833" s="14"/>
      <c r="JNZ833" s="14"/>
      <c r="JOA833" s="14"/>
      <c r="JOB833" s="14"/>
      <c r="JOC833" s="14"/>
      <c r="JOD833" s="14"/>
      <c r="JOE833" s="14"/>
      <c r="JOF833" s="14"/>
      <c r="JOG833" s="14"/>
      <c r="JOH833" s="14"/>
      <c r="JOI833" s="14"/>
      <c r="JOJ833" s="14"/>
      <c r="JOK833" s="14"/>
      <c r="JOL833" s="14"/>
      <c r="JOM833" s="14"/>
      <c r="JON833" s="14"/>
      <c r="JOO833" s="14"/>
      <c r="JOP833" s="14"/>
      <c r="JOQ833" s="14"/>
      <c r="JOR833" s="14"/>
      <c r="JOS833" s="14"/>
      <c r="JOT833" s="14"/>
      <c r="JOU833" s="14"/>
      <c r="JOV833" s="14"/>
      <c r="JOW833" s="14"/>
      <c r="JOX833" s="14"/>
      <c r="JOY833" s="14"/>
      <c r="JOZ833" s="14"/>
      <c r="JPA833" s="14"/>
      <c r="JPB833" s="14"/>
      <c r="JPC833" s="14"/>
      <c r="JPD833" s="14"/>
      <c r="JPE833" s="14"/>
      <c r="JPF833" s="14"/>
      <c r="JPG833" s="14"/>
      <c r="JPH833" s="14"/>
      <c r="JPI833" s="14"/>
      <c r="JPJ833" s="14"/>
      <c r="JPK833" s="14"/>
      <c r="JPL833" s="14"/>
      <c r="JPM833" s="14"/>
      <c r="JPN833" s="14"/>
      <c r="JPO833" s="14"/>
      <c r="JPP833" s="14"/>
      <c r="JPQ833" s="14"/>
      <c r="JPR833" s="14"/>
      <c r="JPS833" s="14"/>
      <c r="JPT833" s="14"/>
      <c r="JPU833" s="14"/>
      <c r="JPV833" s="14"/>
      <c r="JPW833" s="14"/>
      <c r="JPX833" s="14"/>
      <c r="JPY833" s="14"/>
      <c r="JPZ833" s="14"/>
      <c r="JQA833" s="14"/>
      <c r="JQB833" s="14"/>
      <c r="JQC833" s="14"/>
      <c r="JQD833" s="14"/>
      <c r="JQE833" s="14"/>
      <c r="JQF833" s="14"/>
      <c r="JQG833" s="14"/>
      <c r="JQH833" s="14"/>
      <c r="JQI833" s="14"/>
      <c r="JQJ833" s="14"/>
      <c r="JQK833" s="14"/>
      <c r="JQL833" s="14"/>
      <c r="JQM833" s="14"/>
      <c r="JQN833" s="14"/>
      <c r="JQO833" s="14"/>
      <c r="JQP833" s="14"/>
      <c r="JQQ833" s="14"/>
      <c r="JQR833" s="14"/>
      <c r="JQS833" s="14"/>
      <c r="JQT833" s="14"/>
      <c r="JQU833" s="14"/>
      <c r="JQV833" s="14"/>
      <c r="JQW833" s="14"/>
      <c r="JQX833" s="14"/>
      <c r="JQY833" s="14"/>
      <c r="JQZ833" s="14"/>
      <c r="JRA833" s="14"/>
      <c r="JRB833" s="14"/>
      <c r="JRC833" s="14"/>
      <c r="JRD833" s="14"/>
      <c r="JRE833" s="14"/>
      <c r="JRF833" s="14"/>
      <c r="JRG833" s="14"/>
      <c r="JRH833" s="14"/>
      <c r="JRI833" s="14"/>
      <c r="JRJ833" s="14"/>
      <c r="JRK833" s="14"/>
      <c r="JRL833" s="14"/>
      <c r="JRM833" s="14"/>
      <c r="JRN833" s="14"/>
      <c r="JRO833" s="14"/>
      <c r="JRP833" s="14"/>
      <c r="JRQ833" s="14"/>
      <c r="JRR833" s="14"/>
      <c r="JRS833" s="14"/>
      <c r="JRT833" s="14"/>
      <c r="JRU833" s="14"/>
      <c r="JRV833" s="14"/>
      <c r="JRW833" s="14"/>
      <c r="JRX833" s="14"/>
      <c r="JRY833" s="14"/>
      <c r="JRZ833" s="14"/>
      <c r="JSA833" s="14"/>
      <c r="JSB833" s="14"/>
      <c r="JSC833" s="14"/>
      <c r="JSD833" s="14"/>
      <c r="JSE833" s="14"/>
      <c r="JSF833" s="14"/>
      <c r="JSG833" s="14"/>
      <c r="JSH833" s="14"/>
      <c r="JSI833" s="14"/>
      <c r="JSJ833" s="14"/>
      <c r="JSK833" s="14"/>
      <c r="JSL833" s="14"/>
      <c r="JSM833" s="14"/>
      <c r="JSN833" s="14"/>
      <c r="JSO833" s="14"/>
      <c r="JSP833" s="14"/>
      <c r="JSQ833" s="14"/>
      <c r="JSR833" s="14"/>
      <c r="JSS833" s="14"/>
      <c r="JST833" s="14"/>
      <c r="JSU833" s="14"/>
      <c r="JSV833" s="14"/>
      <c r="JSW833" s="14"/>
      <c r="JSX833" s="14"/>
      <c r="JSY833" s="14"/>
      <c r="JSZ833" s="14"/>
      <c r="JTA833" s="14"/>
      <c r="JTB833" s="14"/>
      <c r="JTC833" s="14"/>
      <c r="JTD833" s="14"/>
      <c r="JTE833" s="14"/>
      <c r="JTF833" s="14"/>
      <c r="JTG833" s="14"/>
      <c r="JTH833" s="14"/>
      <c r="JTI833" s="14"/>
      <c r="JTJ833" s="14"/>
      <c r="JTK833" s="14"/>
      <c r="JTL833" s="14"/>
      <c r="JTM833" s="14"/>
      <c r="JTN833" s="14"/>
      <c r="JTO833" s="14"/>
      <c r="JTP833" s="14"/>
      <c r="JTQ833" s="14"/>
      <c r="JTR833" s="14"/>
      <c r="JTS833" s="14"/>
      <c r="JTT833" s="14"/>
      <c r="JTU833" s="14"/>
      <c r="JTV833" s="14"/>
      <c r="JTW833" s="14"/>
      <c r="JTX833" s="14"/>
      <c r="JTY833" s="14"/>
      <c r="JTZ833" s="14"/>
      <c r="JUA833" s="14"/>
      <c r="JUB833" s="14"/>
      <c r="JUC833" s="14"/>
      <c r="JUD833" s="14"/>
      <c r="JUE833" s="14"/>
      <c r="JUF833" s="14"/>
      <c r="JUG833" s="14"/>
      <c r="JUH833" s="14"/>
      <c r="JUI833" s="14"/>
      <c r="JUJ833" s="14"/>
      <c r="JUK833" s="14"/>
      <c r="JUL833" s="14"/>
      <c r="JUM833" s="14"/>
      <c r="JUN833" s="14"/>
      <c r="JUO833" s="14"/>
      <c r="JUP833" s="14"/>
      <c r="JUQ833" s="14"/>
      <c r="JUR833" s="14"/>
      <c r="JUS833" s="14"/>
      <c r="JUT833" s="14"/>
      <c r="JUU833" s="14"/>
      <c r="JUV833" s="14"/>
      <c r="JUW833" s="14"/>
      <c r="JUX833" s="14"/>
      <c r="JUY833" s="14"/>
      <c r="JUZ833" s="14"/>
      <c r="JVA833" s="14"/>
      <c r="JVB833" s="14"/>
      <c r="JVC833" s="14"/>
      <c r="JVD833" s="14"/>
      <c r="JVE833" s="14"/>
      <c r="JVF833" s="14"/>
      <c r="JVG833" s="14"/>
      <c r="JVH833" s="14"/>
      <c r="JVI833" s="14"/>
      <c r="JVJ833" s="14"/>
      <c r="JVK833" s="14"/>
      <c r="JVL833" s="14"/>
      <c r="JVM833" s="14"/>
      <c r="JVN833" s="14"/>
      <c r="JVO833" s="14"/>
      <c r="JVP833" s="14"/>
      <c r="JVQ833" s="14"/>
      <c r="JVR833" s="14"/>
      <c r="JVS833" s="14"/>
      <c r="JVT833" s="14"/>
      <c r="JVU833" s="14"/>
      <c r="JVV833" s="14"/>
      <c r="JVW833" s="14"/>
      <c r="JVX833" s="14"/>
      <c r="JVY833" s="14"/>
      <c r="JVZ833" s="14"/>
      <c r="JWA833" s="14"/>
      <c r="JWB833" s="14"/>
      <c r="JWC833" s="14"/>
      <c r="JWD833" s="14"/>
      <c r="JWE833" s="14"/>
      <c r="JWF833" s="14"/>
      <c r="JWG833" s="14"/>
      <c r="JWH833" s="14"/>
      <c r="JWI833" s="14"/>
      <c r="JWJ833" s="14"/>
      <c r="JWK833" s="14"/>
      <c r="JWL833" s="14"/>
      <c r="JWM833" s="14"/>
      <c r="JWN833" s="14"/>
      <c r="JWO833" s="14"/>
      <c r="JWP833" s="14"/>
      <c r="JWQ833" s="14"/>
      <c r="JWR833" s="14"/>
      <c r="JWS833" s="14"/>
      <c r="JWT833" s="14"/>
      <c r="JWU833" s="14"/>
      <c r="JWV833" s="14"/>
      <c r="JWW833" s="14"/>
      <c r="JWX833" s="14"/>
      <c r="JWY833" s="14"/>
      <c r="JWZ833" s="14"/>
      <c r="JXA833" s="14"/>
      <c r="JXB833" s="14"/>
      <c r="JXC833" s="14"/>
      <c r="JXD833" s="14"/>
      <c r="JXE833" s="14"/>
      <c r="JXF833" s="14"/>
      <c r="JXG833" s="14"/>
      <c r="JXH833" s="14"/>
      <c r="JXI833" s="14"/>
      <c r="JXJ833" s="14"/>
      <c r="JXK833" s="14"/>
      <c r="JXL833" s="14"/>
      <c r="JXM833" s="14"/>
      <c r="JXN833" s="14"/>
      <c r="JXO833" s="14"/>
      <c r="JXP833" s="14"/>
      <c r="JXQ833" s="14"/>
      <c r="JXR833" s="14"/>
      <c r="JXS833" s="14"/>
      <c r="JXT833" s="14"/>
      <c r="JXU833" s="14"/>
      <c r="JXV833" s="14"/>
      <c r="JXW833" s="14"/>
      <c r="JXX833" s="14"/>
      <c r="JXY833" s="14"/>
      <c r="JXZ833" s="14"/>
      <c r="JYA833" s="14"/>
      <c r="JYB833" s="14"/>
      <c r="JYC833" s="14"/>
      <c r="JYD833" s="14"/>
      <c r="JYE833" s="14"/>
      <c r="JYF833" s="14"/>
      <c r="JYG833" s="14"/>
      <c r="JYH833" s="14"/>
      <c r="JYI833" s="14"/>
      <c r="JYJ833" s="14"/>
      <c r="JYK833" s="14"/>
      <c r="JYL833" s="14"/>
      <c r="JYM833" s="14"/>
      <c r="JYN833" s="14"/>
      <c r="JYO833" s="14"/>
      <c r="JYP833" s="14"/>
      <c r="JYQ833" s="14"/>
      <c r="JYR833" s="14"/>
      <c r="JYS833" s="14"/>
      <c r="JYT833" s="14"/>
      <c r="JYU833" s="14"/>
      <c r="JYV833" s="14"/>
      <c r="JYW833" s="14"/>
      <c r="JYX833" s="14"/>
      <c r="JYY833" s="14"/>
      <c r="JYZ833" s="14"/>
      <c r="JZA833" s="14"/>
      <c r="JZB833" s="14"/>
      <c r="JZC833" s="14"/>
      <c r="JZD833" s="14"/>
      <c r="JZE833" s="14"/>
      <c r="JZF833" s="14"/>
      <c r="JZG833" s="14"/>
      <c r="JZH833" s="14"/>
      <c r="JZI833" s="14"/>
      <c r="JZJ833" s="14"/>
      <c r="JZK833" s="14"/>
      <c r="JZL833" s="14"/>
      <c r="JZM833" s="14"/>
      <c r="JZN833" s="14"/>
      <c r="JZO833" s="14"/>
      <c r="JZP833" s="14"/>
      <c r="JZQ833" s="14"/>
      <c r="JZR833" s="14"/>
      <c r="JZS833" s="14"/>
      <c r="JZT833" s="14"/>
      <c r="JZU833" s="14"/>
      <c r="JZV833" s="14"/>
      <c r="JZW833" s="14"/>
      <c r="JZX833" s="14"/>
      <c r="JZY833" s="14"/>
      <c r="JZZ833" s="14"/>
      <c r="KAA833" s="14"/>
      <c r="KAB833" s="14"/>
      <c r="KAC833" s="14"/>
      <c r="KAD833" s="14"/>
      <c r="KAE833" s="14"/>
      <c r="KAF833" s="14"/>
      <c r="KAG833" s="14"/>
      <c r="KAH833" s="14"/>
      <c r="KAI833" s="14"/>
      <c r="KAJ833" s="14"/>
      <c r="KAK833" s="14"/>
      <c r="KAL833" s="14"/>
      <c r="KAM833" s="14"/>
      <c r="KAN833" s="14"/>
      <c r="KAO833" s="14"/>
      <c r="KAP833" s="14"/>
      <c r="KAQ833" s="14"/>
      <c r="KAR833" s="14"/>
      <c r="KAS833" s="14"/>
      <c r="KAT833" s="14"/>
      <c r="KAU833" s="14"/>
      <c r="KAV833" s="14"/>
      <c r="KAW833" s="14"/>
      <c r="KAX833" s="14"/>
      <c r="KAY833" s="14"/>
      <c r="KAZ833" s="14"/>
      <c r="KBA833" s="14"/>
      <c r="KBB833" s="14"/>
      <c r="KBC833" s="14"/>
      <c r="KBD833" s="14"/>
      <c r="KBE833" s="14"/>
      <c r="KBF833" s="14"/>
      <c r="KBG833" s="14"/>
      <c r="KBH833" s="14"/>
      <c r="KBI833" s="14"/>
      <c r="KBJ833" s="14"/>
      <c r="KBK833" s="14"/>
      <c r="KBL833" s="14"/>
      <c r="KBM833" s="14"/>
      <c r="KBN833" s="14"/>
      <c r="KBO833" s="14"/>
      <c r="KBP833" s="14"/>
      <c r="KBQ833" s="14"/>
      <c r="KBR833" s="14"/>
      <c r="KBS833" s="14"/>
      <c r="KBT833" s="14"/>
      <c r="KBU833" s="14"/>
      <c r="KBV833" s="14"/>
      <c r="KBW833" s="14"/>
      <c r="KBX833" s="14"/>
      <c r="KBY833" s="14"/>
      <c r="KBZ833" s="14"/>
      <c r="KCA833" s="14"/>
      <c r="KCB833" s="14"/>
      <c r="KCC833" s="14"/>
      <c r="KCD833" s="14"/>
      <c r="KCE833" s="14"/>
      <c r="KCF833" s="14"/>
      <c r="KCG833" s="14"/>
      <c r="KCH833" s="14"/>
      <c r="KCI833" s="14"/>
      <c r="KCJ833" s="14"/>
      <c r="KCK833" s="14"/>
      <c r="KCL833" s="14"/>
      <c r="KCM833" s="14"/>
      <c r="KCN833" s="14"/>
      <c r="KCO833" s="14"/>
      <c r="KCP833" s="14"/>
      <c r="KCQ833" s="14"/>
      <c r="KCR833" s="14"/>
      <c r="KCS833" s="14"/>
      <c r="KCT833" s="14"/>
      <c r="KCU833" s="14"/>
      <c r="KCV833" s="14"/>
      <c r="KCW833" s="14"/>
      <c r="KCX833" s="14"/>
      <c r="KCY833" s="14"/>
      <c r="KCZ833" s="14"/>
      <c r="KDA833" s="14"/>
      <c r="KDB833" s="14"/>
      <c r="KDC833" s="14"/>
      <c r="KDD833" s="14"/>
      <c r="KDE833" s="14"/>
      <c r="KDF833" s="14"/>
      <c r="KDG833" s="14"/>
      <c r="KDH833" s="14"/>
      <c r="KDI833" s="14"/>
      <c r="KDJ833" s="14"/>
      <c r="KDK833" s="14"/>
      <c r="KDL833" s="14"/>
      <c r="KDM833" s="14"/>
      <c r="KDN833" s="14"/>
      <c r="KDO833" s="14"/>
      <c r="KDP833" s="14"/>
      <c r="KDQ833" s="14"/>
      <c r="KDR833" s="14"/>
      <c r="KDS833" s="14"/>
      <c r="KDT833" s="14"/>
      <c r="KDU833" s="14"/>
      <c r="KDV833" s="14"/>
      <c r="KDW833" s="14"/>
      <c r="KDX833" s="14"/>
      <c r="KDY833" s="14"/>
      <c r="KDZ833" s="14"/>
      <c r="KEA833" s="14"/>
      <c r="KEB833" s="14"/>
      <c r="KEC833" s="14"/>
      <c r="KED833" s="14"/>
      <c r="KEE833" s="14"/>
      <c r="KEF833" s="14"/>
      <c r="KEG833" s="14"/>
      <c r="KEH833" s="14"/>
      <c r="KEI833" s="14"/>
      <c r="KEJ833" s="14"/>
      <c r="KEK833" s="14"/>
      <c r="KEL833" s="14"/>
      <c r="KEM833" s="14"/>
      <c r="KEN833" s="14"/>
      <c r="KEO833" s="14"/>
      <c r="KEP833" s="14"/>
      <c r="KEQ833" s="14"/>
      <c r="KER833" s="14"/>
      <c r="KES833" s="14"/>
      <c r="KET833" s="14"/>
      <c r="KEU833" s="14"/>
      <c r="KEV833" s="14"/>
      <c r="KEW833" s="14"/>
      <c r="KEX833" s="14"/>
      <c r="KEY833" s="14"/>
      <c r="KEZ833" s="14"/>
      <c r="KFA833" s="14"/>
      <c r="KFB833" s="14"/>
      <c r="KFC833" s="14"/>
      <c r="KFD833" s="14"/>
      <c r="KFE833" s="14"/>
      <c r="KFF833" s="14"/>
      <c r="KFG833" s="14"/>
      <c r="KFH833" s="14"/>
      <c r="KFI833" s="14"/>
      <c r="KFJ833" s="14"/>
      <c r="KFK833" s="14"/>
      <c r="KFL833" s="14"/>
      <c r="KFM833" s="14"/>
      <c r="KFN833" s="14"/>
      <c r="KFO833" s="14"/>
      <c r="KFP833" s="14"/>
      <c r="KFQ833" s="14"/>
      <c r="KFR833" s="14"/>
      <c r="KFS833" s="14"/>
      <c r="KFT833" s="14"/>
      <c r="KFU833" s="14"/>
      <c r="KFV833" s="14"/>
      <c r="KFW833" s="14"/>
      <c r="KFX833" s="14"/>
      <c r="KFY833" s="14"/>
      <c r="KFZ833" s="14"/>
      <c r="KGA833" s="14"/>
      <c r="KGB833" s="14"/>
      <c r="KGC833" s="14"/>
      <c r="KGD833" s="14"/>
      <c r="KGE833" s="14"/>
      <c r="KGF833" s="14"/>
      <c r="KGG833" s="14"/>
      <c r="KGH833" s="14"/>
      <c r="KGI833" s="14"/>
      <c r="KGJ833" s="14"/>
      <c r="KGK833" s="14"/>
      <c r="KGL833" s="14"/>
      <c r="KGM833" s="14"/>
      <c r="KGN833" s="14"/>
      <c r="KGO833" s="14"/>
      <c r="KGP833" s="14"/>
      <c r="KGQ833" s="14"/>
      <c r="KGR833" s="14"/>
      <c r="KGS833" s="14"/>
      <c r="KGT833" s="14"/>
      <c r="KGU833" s="14"/>
      <c r="KGV833" s="14"/>
      <c r="KGW833" s="14"/>
      <c r="KGX833" s="14"/>
      <c r="KGY833" s="14"/>
      <c r="KGZ833" s="14"/>
      <c r="KHA833" s="14"/>
      <c r="KHB833" s="14"/>
      <c r="KHC833" s="14"/>
      <c r="KHD833" s="14"/>
      <c r="KHE833" s="14"/>
      <c r="KHF833" s="14"/>
      <c r="KHG833" s="14"/>
      <c r="KHH833" s="14"/>
      <c r="KHI833" s="14"/>
      <c r="KHJ833" s="14"/>
      <c r="KHK833" s="14"/>
      <c r="KHL833" s="14"/>
      <c r="KHM833" s="14"/>
      <c r="KHN833" s="14"/>
      <c r="KHO833" s="14"/>
      <c r="KHP833" s="14"/>
      <c r="KHQ833" s="14"/>
      <c r="KHR833" s="14"/>
      <c r="KHS833" s="14"/>
      <c r="KHT833" s="14"/>
      <c r="KHU833" s="14"/>
      <c r="KHV833" s="14"/>
      <c r="KHW833" s="14"/>
      <c r="KHX833" s="14"/>
      <c r="KHY833" s="14"/>
      <c r="KHZ833" s="14"/>
      <c r="KIA833" s="14"/>
      <c r="KIB833" s="14"/>
      <c r="KIC833" s="14"/>
      <c r="KID833" s="14"/>
      <c r="KIE833" s="14"/>
      <c r="KIF833" s="14"/>
      <c r="KIG833" s="14"/>
      <c r="KIH833" s="14"/>
      <c r="KII833" s="14"/>
      <c r="KIJ833" s="14"/>
      <c r="KIK833" s="14"/>
      <c r="KIL833" s="14"/>
      <c r="KIM833" s="14"/>
      <c r="KIN833" s="14"/>
      <c r="KIO833" s="14"/>
      <c r="KIP833" s="14"/>
      <c r="KIQ833" s="14"/>
      <c r="KIR833" s="14"/>
      <c r="KIS833" s="14"/>
      <c r="KIT833" s="14"/>
      <c r="KIU833" s="14"/>
      <c r="KIV833" s="14"/>
      <c r="KIW833" s="14"/>
      <c r="KIX833" s="14"/>
      <c r="KIY833" s="14"/>
      <c r="KIZ833" s="14"/>
      <c r="KJA833" s="14"/>
      <c r="KJB833" s="14"/>
      <c r="KJC833" s="14"/>
      <c r="KJD833" s="14"/>
      <c r="KJE833" s="14"/>
      <c r="KJF833" s="14"/>
      <c r="KJG833" s="14"/>
      <c r="KJH833" s="14"/>
      <c r="KJI833" s="14"/>
      <c r="KJJ833" s="14"/>
      <c r="KJK833" s="14"/>
      <c r="KJL833" s="14"/>
      <c r="KJM833" s="14"/>
      <c r="KJN833" s="14"/>
      <c r="KJO833" s="14"/>
      <c r="KJP833" s="14"/>
      <c r="KJQ833" s="14"/>
      <c r="KJR833" s="14"/>
      <c r="KJS833" s="14"/>
      <c r="KJT833" s="14"/>
      <c r="KJU833" s="14"/>
      <c r="KJV833" s="14"/>
      <c r="KJW833" s="14"/>
      <c r="KJX833" s="14"/>
      <c r="KJY833" s="14"/>
      <c r="KJZ833" s="14"/>
      <c r="KKA833" s="14"/>
      <c r="KKB833" s="14"/>
      <c r="KKC833" s="14"/>
      <c r="KKD833" s="14"/>
      <c r="KKE833" s="14"/>
      <c r="KKF833" s="14"/>
      <c r="KKG833" s="14"/>
      <c r="KKH833" s="14"/>
      <c r="KKI833" s="14"/>
      <c r="KKJ833" s="14"/>
      <c r="KKK833" s="14"/>
      <c r="KKL833" s="14"/>
      <c r="KKM833" s="14"/>
      <c r="KKN833" s="14"/>
      <c r="KKO833" s="14"/>
      <c r="KKP833" s="14"/>
      <c r="KKQ833" s="14"/>
      <c r="KKR833" s="14"/>
      <c r="KKS833" s="14"/>
      <c r="KKT833" s="14"/>
      <c r="KKU833" s="14"/>
      <c r="KKV833" s="14"/>
      <c r="KKW833" s="14"/>
      <c r="KKX833" s="14"/>
      <c r="KKY833" s="14"/>
      <c r="KKZ833" s="14"/>
      <c r="KLA833" s="14"/>
      <c r="KLB833" s="14"/>
      <c r="KLC833" s="14"/>
      <c r="KLD833" s="14"/>
      <c r="KLE833" s="14"/>
      <c r="KLF833" s="14"/>
      <c r="KLG833" s="14"/>
      <c r="KLH833" s="14"/>
      <c r="KLI833" s="14"/>
      <c r="KLJ833" s="14"/>
      <c r="KLK833" s="14"/>
      <c r="KLL833" s="14"/>
      <c r="KLM833" s="14"/>
      <c r="KLN833" s="14"/>
      <c r="KLO833" s="14"/>
      <c r="KLP833" s="14"/>
      <c r="KLQ833" s="14"/>
      <c r="KLR833" s="14"/>
      <c r="KLS833" s="14"/>
      <c r="KLT833" s="14"/>
      <c r="KLU833" s="14"/>
      <c r="KLV833" s="14"/>
      <c r="KLW833" s="14"/>
      <c r="KLX833" s="14"/>
      <c r="KLY833" s="14"/>
      <c r="KLZ833" s="14"/>
      <c r="KMA833" s="14"/>
      <c r="KMB833" s="14"/>
      <c r="KMC833" s="14"/>
      <c r="KMD833" s="14"/>
      <c r="KME833" s="14"/>
      <c r="KMF833" s="14"/>
      <c r="KMG833" s="14"/>
      <c r="KMH833" s="14"/>
      <c r="KMI833" s="14"/>
      <c r="KMJ833" s="14"/>
      <c r="KMK833" s="14"/>
      <c r="KML833" s="14"/>
      <c r="KMM833" s="14"/>
      <c r="KMN833" s="14"/>
      <c r="KMO833" s="14"/>
      <c r="KMP833" s="14"/>
      <c r="KMQ833" s="14"/>
      <c r="KMR833" s="14"/>
      <c r="KMS833" s="14"/>
      <c r="KMT833" s="14"/>
      <c r="KMU833" s="14"/>
      <c r="KMV833" s="14"/>
      <c r="KMW833" s="14"/>
      <c r="KMX833" s="14"/>
      <c r="KMY833" s="14"/>
      <c r="KMZ833" s="14"/>
      <c r="KNA833" s="14"/>
      <c r="KNB833" s="14"/>
      <c r="KNC833" s="14"/>
      <c r="KND833" s="14"/>
      <c r="KNE833" s="14"/>
      <c r="KNF833" s="14"/>
      <c r="KNG833" s="14"/>
      <c r="KNH833" s="14"/>
      <c r="KNI833" s="14"/>
      <c r="KNJ833" s="14"/>
      <c r="KNK833" s="14"/>
      <c r="KNL833" s="14"/>
      <c r="KNM833" s="14"/>
      <c r="KNN833" s="14"/>
      <c r="KNO833" s="14"/>
      <c r="KNP833" s="14"/>
      <c r="KNQ833" s="14"/>
      <c r="KNR833" s="14"/>
      <c r="KNS833" s="14"/>
      <c r="KNT833" s="14"/>
      <c r="KNU833" s="14"/>
      <c r="KNV833" s="14"/>
      <c r="KNW833" s="14"/>
      <c r="KNX833" s="14"/>
      <c r="KNY833" s="14"/>
      <c r="KNZ833" s="14"/>
      <c r="KOA833" s="14"/>
      <c r="KOB833" s="14"/>
      <c r="KOC833" s="14"/>
      <c r="KOD833" s="14"/>
      <c r="KOE833" s="14"/>
      <c r="KOF833" s="14"/>
      <c r="KOG833" s="14"/>
      <c r="KOH833" s="14"/>
      <c r="KOI833" s="14"/>
      <c r="KOJ833" s="14"/>
      <c r="KOK833" s="14"/>
      <c r="KOL833" s="14"/>
      <c r="KOM833" s="14"/>
      <c r="KON833" s="14"/>
      <c r="KOO833" s="14"/>
      <c r="KOP833" s="14"/>
      <c r="KOQ833" s="14"/>
      <c r="KOR833" s="14"/>
      <c r="KOS833" s="14"/>
      <c r="KOT833" s="14"/>
      <c r="KOU833" s="14"/>
      <c r="KOV833" s="14"/>
      <c r="KOW833" s="14"/>
      <c r="KOX833" s="14"/>
      <c r="KOY833" s="14"/>
      <c r="KOZ833" s="14"/>
      <c r="KPA833" s="14"/>
      <c r="KPB833" s="14"/>
      <c r="KPC833" s="14"/>
      <c r="KPD833" s="14"/>
      <c r="KPE833" s="14"/>
      <c r="KPF833" s="14"/>
      <c r="KPG833" s="14"/>
      <c r="KPH833" s="14"/>
      <c r="KPI833" s="14"/>
      <c r="KPJ833" s="14"/>
      <c r="KPK833" s="14"/>
      <c r="KPL833" s="14"/>
      <c r="KPM833" s="14"/>
      <c r="KPN833" s="14"/>
      <c r="KPO833" s="14"/>
      <c r="KPP833" s="14"/>
      <c r="KPQ833" s="14"/>
      <c r="KPR833" s="14"/>
      <c r="KPS833" s="14"/>
      <c r="KPT833" s="14"/>
      <c r="KPU833" s="14"/>
      <c r="KPV833" s="14"/>
      <c r="KPW833" s="14"/>
      <c r="KPX833" s="14"/>
      <c r="KPY833" s="14"/>
      <c r="KPZ833" s="14"/>
      <c r="KQA833" s="14"/>
      <c r="KQB833" s="14"/>
      <c r="KQC833" s="14"/>
      <c r="KQD833" s="14"/>
      <c r="KQE833" s="14"/>
      <c r="KQF833" s="14"/>
      <c r="KQG833" s="14"/>
      <c r="KQH833" s="14"/>
      <c r="KQI833" s="14"/>
      <c r="KQJ833" s="14"/>
      <c r="KQK833" s="14"/>
      <c r="KQL833" s="14"/>
      <c r="KQM833" s="14"/>
      <c r="KQN833" s="14"/>
      <c r="KQO833" s="14"/>
      <c r="KQP833" s="14"/>
      <c r="KQQ833" s="14"/>
      <c r="KQR833" s="14"/>
      <c r="KQS833" s="14"/>
      <c r="KQT833" s="14"/>
      <c r="KQU833" s="14"/>
      <c r="KQV833" s="14"/>
      <c r="KQW833" s="14"/>
      <c r="KQX833" s="14"/>
      <c r="KQY833" s="14"/>
      <c r="KQZ833" s="14"/>
      <c r="KRA833" s="14"/>
      <c r="KRB833" s="14"/>
      <c r="KRC833" s="14"/>
      <c r="KRD833" s="14"/>
      <c r="KRE833" s="14"/>
      <c r="KRF833" s="14"/>
      <c r="KRG833" s="14"/>
      <c r="KRH833" s="14"/>
      <c r="KRI833" s="14"/>
      <c r="KRJ833" s="14"/>
      <c r="KRK833" s="14"/>
      <c r="KRL833" s="14"/>
      <c r="KRM833" s="14"/>
      <c r="KRN833" s="14"/>
      <c r="KRO833" s="14"/>
      <c r="KRP833" s="14"/>
      <c r="KRQ833" s="14"/>
      <c r="KRR833" s="14"/>
      <c r="KRS833" s="14"/>
      <c r="KRT833" s="14"/>
      <c r="KRU833" s="14"/>
      <c r="KRV833" s="14"/>
      <c r="KRW833" s="14"/>
      <c r="KRX833" s="14"/>
      <c r="KRY833" s="14"/>
      <c r="KRZ833" s="14"/>
      <c r="KSA833" s="14"/>
      <c r="KSB833" s="14"/>
      <c r="KSC833" s="14"/>
      <c r="KSD833" s="14"/>
      <c r="KSE833" s="14"/>
      <c r="KSF833" s="14"/>
      <c r="KSG833" s="14"/>
      <c r="KSH833" s="14"/>
      <c r="KSI833" s="14"/>
      <c r="KSJ833" s="14"/>
      <c r="KSK833" s="14"/>
      <c r="KSL833" s="14"/>
      <c r="KSM833" s="14"/>
      <c r="KSN833" s="14"/>
      <c r="KSO833" s="14"/>
      <c r="KSP833" s="14"/>
      <c r="KSQ833" s="14"/>
      <c r="KSR833" s="14"/>
      <c r="KSS833" s="14"/>
      <c r="KST833" s="14"/>
      <c r="KSU833" s="14"/>
      <c r="KSV833" s="14"/>
      <c r="KSW833" s="14"/>
      <c r="KSX833" s="14"/>
      <c r="KSY833" s="14"/>
      <c r="KSZ833" s="14"/>
      <c r="KTA833" s="14"/>
      <c r="KTB833" s="14"/>
      <c r="KTC833" s="14"/>
      <c r="KTD833" s="14"/>
      <c r="KTE833" s="14"/>
      <c r="KTF833" s="14"/>
      <c r="KTG833" s="14"/>
      <c r="KTH833" s="14"/>
      <c r="KTI833" s="14"/>
      <c r="KTJ833" s="14"/>
      <c r="KTK833" s="14"/>
      <c r="KTL833" s="14"/>
      <c r="KTM833" s="14"/>
      <c r="KTN833" s="14"/>
      <c r="KTO833" s="14"/>
      <c r="KTP833" s="14"/>
      <c r="KTQ833" s="14"/>
      <c r="KTR833" s="14"/>
      <c r="KTS833" s="14"/>
      <c r="KTT833" s="14"/>
      <c r="KTU833" s="14"/>
      <c r="KTV833" s="14"/>
      <c r="KTW833" s="14"/>
      <c r="KTX833" s="14"/>
      <c r="KTY833" s="14"/>
      <c r="KTZ833" s="14"/>
      <c r="KUA833" s="14"/>
      <c r="KUB833" s="14"/>
      <c r="KUC833" s="14"/>
      <c r="KUD833" s="14"/>
      <c r="KUE833" s="14"/>
      <c r="KUF833" s="14"/>
      <c r="KUG833" s="14"/>
      <c r="KUH833" s="14"/>
      <c r="KUI833" s="14"/>
      <c r="KUJ833" s="14"/>
      <c r="KUK833" s="14"/>
      <c r="KUL833" s="14"/>
      <c r="KUM833" s="14"/>
      <c r="KUN833" s="14"/>
      <c r="KUO833" s="14"/>
      <c r="KUP833" s="14"/>
      <c r="KUQ833" s="14"/>
      <c r="KUR833" s="14"/>
      <c r="KUS833" s="14"/>
      <c r="KUT833" s="14"/>
      <c r="KUU833" s="14"/>
      <c r="KUV833" s="14"/>
      <c r="KUW833" s="14"/>
      <c r="KUX833" s="14"/>
      <c r="KUY833" s="14"/>
      <c r="KUZ833" s="14"/>
      <c r="KVA833" s="14"/>
      <c r="KVB833" s="14"/>
      <c r="KVC833" s="14"/>
      <c r="KVD833" s="14"/>
      <c r="KVE833" s="14"/>
      <c r="KVF833" s="14"/>
      <c r="KVG833" s="14"/>
      <c r="KVH833" s="14"/>
      <c r="KVI833" s="14"/>
      <c r="KVJ833" s="14"/>
      <c r="KVK833" s="14"/>
      <c r="KVL833" s="14"/>
      <c r="KVM833" s="14"/>
      <c r="KVN833" s="14"/>
      <c r="KVO833" s="14"/>
      <c r="KVP833" s="14"/>
      <c r="KVQ833" s="14"/>
      <c r="KVR833" s="14"/>
      <c r="KVS833" s="14"/>
      <c r="KVT833" s="14"/>
      <c r="KVU833" s="14"/>
      <c r="KVV833" s="14"/>
      <c r="KVW833" s="14"/>
      <c r="KVX833" s="14"/>
      <c r="KVY833" s="14"/>
      <c r="KVZ833" s="14"/>
      <c r="KWA833" s="14"/>
      <c r="KWB833" s="14"/>
      <c r="KWC833" s="14"/>
      <c r="KWD833" s="14"/>
      <c r="KWE833" s="14"/>
      <c r="KWF833" s="14"/>
      <c r="KWG833" s="14"/>
      <c r="KWH833" s="14"/>
      <c r="KWI833" s="14"/>
      <c r="KWJ833" s="14"/>
      <c r="KWK833" s="14"/>
      <c r="KWL833" s="14"/>
      <c r="KWM833" s="14"/>
      <c r="KWN833" s="14"/>
      <c r="KWO833" s="14"/>
      <c r="KWP833" s="14"/>
      <c r="KWQ833" s="14"/>
      <c r="KWR833" s="14"/>
      <c r="KWS833" s="14"/>
      <c r="KWT833" s="14"/>
      <c r="KWU833" s="14"/>
      <c r="KWV833" s="14"/>
      <c r="KWW833" s="14"/>
      <c r="KWX833" s="14"/>
      <c r="KWY833" s="14"/>
      <c r="KWZ833" s="14"/>
      <c r="KXA833" s="14"/>
      <c r="KXB833" s="14"/>
      <c r="KXC833" s="14"/>
      <c r="KXD833" s="14"/>
      <c r="KXE833" s="14"/>
      <c r="KXF833" s="14"/>
      <c r="KXG833" s="14"/>
      <c r="KXH833" s="14"/>
      <c r="KXI833" s="14"/>
      <c r="KXJ833" s="14"/>
      <c r="KXK833" s="14"/>
      <c r="KXL833" s="14"/>
      <c r="KXM833" s="14"/>
      <c r="KXN833" s="14"/>
      <c r="KXO833" s="14"/>
      <c r="KXP833" s="14"/>
      <c r="KXQ833" s="14"/>
      <c r="KXR833" s="14"/>
      <c r="KXS833" s="14"/>
      <c r="KXT833" s="14"/>
      <c r="KXU833" s="14"/>
      <c r="KXV833" s="14"/>
      <c r="KXW833" s="14"/>
      <c r="KXX833" s="14"/>
      <c r="KXY833" s="14"/>
      <c r="KXZ833" s="14"/>
      <c r="KYA833" s="14"/>
      <c r="KYB833" s="14"/>
      <c r="KYC833" s="14"/>
      <c r="KYD833" s="14"/>
      <c r="KYE833" s="14"/>
      <c r="KYF833" s="14"/>
      <c r="KYG833" s="14"/>
      <c r="KYH833" s="14"/>
      <c r="KYI833" s="14"/>
      <c r="KYJ833" s="14"/>
      <c r="KYK833" s="14"/>
      <c r="KYL833" s="14"/>
      <c r="KYM833" s="14"/>
      <c r="KYN833" s="14"/>
      <c r="KYO833" s="14"/>
      <c r="KYP833" s="14"/>
      <c r="KYQ833" s="14"/>
      <c r="KYR833" s="14"/>
      <c r="KYS833" s="14"/>
      <c r="KYT833" s="14"/>
      <c r="KYU833" s="14"/>
      <c r="KYV833" s="14"/>
      <c r="KYW833" s="14"/>
      <c r="KYX833" s="14"/>
      <c r="KYY833" s="14"/>
      <c r="KYZ833" s="14"/>
      <c r="KZA833" s="14"/>
      <c r="KZB833" s="14"/>
      <c r="KZC833" s="14"/>
      <c r="KZD833" s="14"/>
      <c r="KZE833" s="14"/>
      <c r="KZF833" s="14"/>
      <c r="KZG833" s="14"/>
      <c r="KZH833" s="14"/>
      <c r="KZI833" s="14"/>
      <c r="KZJ833" s="14"/>
      <c r="KZK833" s="14"/>
      <c r="KZL833" s="14"/>
      <c r="KZM833" s="14"/>
      <c r="KZN833" s="14"/>
      <c r="KZO833" s="14"/>
      <c r="KZP833" s="14"/>
      <c r="KZQ833" s="14"/>
      <c r="KZR833" s="14"/>
      <c r="KZS833" s="14"/>
      <c r="KZT833" s="14"/>
      <c r="KZU833" s="14"/>
      <c r="KZV833" s="14"/>
      <c r="KZW833" s="14"/>
      <c r="KZX833" s="14"/>
      <c r="KZY833" s="14"/>
      <c r="KZZ833" s="14"/>
      <c r="LAA833" s="14"/>
      <c r="LAB833" s="14"/>
      <c r="LAC833" s="14"/>
      <c r="LAD833" s="14"/>
      <c r="LAE833" s="14"/>
      <c r="LAF833" s="14"/>
      <c r="LAG833" s="14"/>
      <c r="LAH833" s="14"/>
      <c r="LAI833" s="14"/>
      <c r="LAJ833" s="14"/>
      <c r="LAK833" s="14"/>
      <c r="LAL833" s="14"/>
      <c r="LAM833" s="14"/>
      <c r="LAN833" s="14"/>
      <c r="LAO833" s="14"/>
      <c r="LAP833" s="14"/>
      <c r="LAQ833" s="14"/>
      <c r="LAR833" s="14"/>
      <c r="LAS833" s="14"/>
      <c r="LAT833" s="14"/>
      <c r="LAU833" s="14"/>
      <c r="LAV833" s="14"/>
      <c r="LAW833" s="14"/>
      <c r="LAX833" s="14"/>
      <c r="LAY833" s="14"/>
      <c r="LAZ833" s="14"/>
      <c r="LBA833" s="14"/>
      <c r="LBB833" s="14"/>
      <c r="LBC833" s="14"/>
      <c r="LBD833" s="14"/>
      <c r="LBE833" s="14"/>
      <c r="LBF833" s="14"/>
      <c r="LBG833" s="14"/>
      <c r="LBH833" s="14"/>
      <c r="LBI833" s="14"/>
      <c r="LBJ833" s="14"/>
      <c r="LBK833" s="14"/>
      <c r="LBL833" s="14"/>
      <c r="LBM833" s="14"/>
      <c r="LBN833" s="14"/>
      <c r="LBO833" s="14"/>
      <c r="LBP833" s="14"/>
      <c r="LBQ833" s="14"/>
      <c r="LBR833" s="14"/>
      <c r="LBS833" s="14"/>
      <c r="LBT833" s="14"/>
      <c r="LBU833" s="14"/>
      <c r="LBV833" s="14"/>
      <c r="LBW833" s="14"/>
      <c r="LBX833" s="14"/>
      <c r="LBY833" s="14"/>
      <c r="LBZ833" s="14"/>
      <c r="LCA833" s="14"/>
      <c r="LCB833" s="14"/>
      <c r="LCC833" s="14"/>
      <c r="LCD833" s="14"/>
      <c r="LCE833" s="14"/>
      <c r="LCF833" s="14"/>
      <c r="LCG833" s="14"/>
      <c r="LCH833" s="14"/>
      <c r="LCI833" s="14"/>
      <c r="LCJ833" s="14"/>
      <c r="LCK833" s="14"/>
      <c r="LCL833" s="14"/>
      <c r="LCM833" s="14"/>
      <c r="LCN833" s="14"/>
      <c r="LCO833" s="14"/>
      <c r="LCP833" s="14"/>
      <c r="LCQ833" s="14"/>
      <c r="LCR833" s="14"/>
      <c r="LCS833" s="14"/>
      <c r="LCT833" s="14"/>
      <c r="LCU833" s="14"/>
      <c r="LCV833" s="14"/>
      <c r="LCW833" s="14"/>
      <c r="LCX833" s="14"/>
      <c r="LCY833" s="14"/>
      <c r="LCZ833" s="14"/>
      <c r="LDA833" s="14"/>
      <c r="LDB833" s="14"/>
      <c r="LDC833" s="14"/>
      <c r="LDD833" s="14"/>
      <c r="LDE833" s="14"/>
      <c r="LDF833" s="14"/>
      <c r="LDG833" s="14"/>
      <c r="LDH833" s="14"/>
      <c r="LDI833" s="14"/>
      <c r="LDJ833" s="14"/>
      <c r="LDK833" s="14"/>
      <c r="LDL833" s="14"/>
      <c r="LDM833" s="14"/>
      <c r="LDN833" s="14"/>
      <c r="LDO833" s="14"/>
      <c r="LDP833" s="14"/>
      <c r="LDQ833" s="14"/>
      <c r="LDR833" s="14"/>
      <c r="LDS833" s="14"/>
      <c r="LDT833" s="14"/>
      <c r="LDU833" s="14"/>
      <c r="LDV833" s="14"/>
      <c r="LDW833" s="14"/>
      <c r="LDX833" s="14"/>
      <c r="LDY833" s="14"/>
      <c r="LDZ833" s="14"/>
      <c r="LEA833" s="14"/>
      <c r="LEB833" s="14"/>
      <c r="LEC833" s="14"/>
      <c r="LED833" s="14"/>
      <c r="LEE833" s="14"/>
      <c r="LEF833" s="14"/>
      <c r="LEG833" s="14"/>
      <c r="LEH833" s="14"/>
      <c r="LEI833" s="14"/>
      <c r="LEJ833" s="14"/>
      <c r="LEK833" s="14"/>
      <c r="LEL833" s="14"/>
      <c r="LEM833" s="14"/>
      <c r="LEN833" s="14"/>
      <c r="LEO833" s="14"/>
      <c r="LEP833" s="14"/>
      <c r="LEQ833" s="14"/>
      <c r="LER833" s="14"/>
      <c r="LES833" s="14"/>
      <c r="LET833" s="14"/>
      <c r="LEU833" s="14"/>
      <c r="LEV833" s="14"/>
      <c r="LEW833" s="14"/>
      <c r="LEX833" s="14"/>
      <c r="LEY833" s="14"/>
      <c r="LEZ833" s="14"/>
      <c r="LFA833" s="14"/>
      <c r="LFB833" s="14"/>
      <c r="LFC833" s="14"/>
      <c r="LFD833" s="14"/>
      <c r="LFE833" s="14"/>
      <c r="LFF833" s="14"/>
      <c r="LFG833" s="14"/>
      <c r="LFH833" s="14"/>
      <c r="LFI833" s="14"/>
      <c r="LFJ833" s="14"/>
      <c r="LFK833" s="14"/>
      <c r="LFL833" s="14"/>
      <c r="LFM833" s="14"/>
      <c r="LFN833" s="14"/>
      <c r="LFO833" s="14"/>
      <c r="LFP833" s="14"/>
      <c r="LFQ833" s="14"/>
      <c r="LFR833" s="14"/>
      <c r="LFS833" s="14"/>
      <c r="LFT833" s="14"/>
      <c r="LFU833" s="14"/>
      <c r="LFV833" s="14"/>
      <c r="LFW833" s="14"/>
      <c r="LFX833" s="14"/>
      <c r="LFY833" s="14"/>
      <c r="LFZ833" s="14"/>
      <c r="LGA833" s="14"/>
      <c r="LGB833" s="14"/>
      <c r="LGC833" s="14"/>
      <c r="LGD833" s="14"/>
      <c r="LGE833" s="14"/>
      <c r="LGF833" s="14"/>
      <c r="LGG833" s="14"/>
      <c r="LGH833" s="14"/>
      <c r="LGI833" s="14"/>
      <c r="LGJ833" s="14"/>
      <c r="LGK833" s="14"/>
      <c r="LGL833" s="14"/>
      <c r="LGM833" s="14"/>
      <c r="LGN833" s="14"/>
      <c r="LGO833" s="14"/>
      <c r="LGP833" s="14"/>
      <c r="LGQ833" s="14"/>
      <c r="LGR833" s="14"/>
      <c r="LGS833" s="14"/>
      <c r="LGT833" s="14"/>
      <c r="LGU833" s="14"/>
      <c r="LGV833" s="14"/>
      <c r="LGW833" s="14"/>
      <c r="LGX833" s="14"/>
      <c r="LGY833" s="14"/>
      <c r="LGZ833" s="14"/>
      <c r="LHA833" s="14"/>
      <c r="LHB833" s="14"/>
      <c r="LHC833" s="14"/>
      <c r="LHD833" s="14"/>
      <c r="LHE833" s="14"/>
      <c r="LHF833" s="14"/>
      <c r="LHG833" s="14"/>
      <c r="LHH833" s="14"/>
      <c r="LHI833" s="14"/>
      <c r="LHJ833" s="14"/>
      <c r="LHK833" s="14"/>
      <c r="LHL833" s="14"/>
      <c r="LHM833" s="14"/>
      <c r="LHN833" s="14"/>
      <c r="LHO833" s="14"/>
      <c r="LHP833" s="14"/>
      <c r="LHQ833" s="14"/>
      <c r="LHR833" s="14"/>
      <c r="LHS833" s="14"/>
      <c r="LHT833" s="14"/>
      <c r="LHU833" s="14"/>
      <c r="LHV833" s="14"/>
      <c r="LHW833" s="14"/>
      <c r="LHX833" s="14"/>
      <c r="LHY833" s="14"/>
      <c r="LHZ833" s="14"/>
      <c r="LIA833" s="14"/>
      <c r="LIB833" s="14"/>
      <c r="LIC833" s="14"/>
      <c r="LID833" s="14"/>
      <c r="LIE833" s="14"/>
      <c r="LIF833" s="14"/>
      <c r="LIG833" s="14"/>
      <c r="LIH833" s="14"/>
      <c r="LII833" s="14"/>
      <c r="LIJ833" s="14"/>
      <c r="LIK833" s="14"/>
      <c r="LIL833" s="14"/>
      <c r="LIM833" s="14"/>
      <c r="LIN833" s="14"/>
      <c r="LIO833" s="14"/>
      <c r="LIP833" s="14"/>
      <c r="LIQ833" s="14"/>
      <c r="LIR833" s="14"/>
      <c r="LIS833" s="14"/>
      <c r="LIT833" s="14"/>
      <c r="LIU833" s="14"/>
      <c r="LIV833" s="14"/>
      <c r="LIW833" s="14"/>
      <c r="LIX833" s="14"/>
      <c r="LIY833" s="14"/>
      <c r="LIZ833" s="14"/>
      <c r="LJA833" s="14"/>
      <c r="LJB833" s="14"/>
      <c r="LJC833" s="14"/>
      <c r="LJD833" s="14"/>
      <c r="LJE833" s="14"/>
      <c r="LJF833" s="14"/>
      <c r="LJG833" s="14"/>
      <c r="LJH833" s="14"/>
      <c r="LJI833" s="14"/>
      <c r="LJJ833" s="14"/>
      <c r="LJK833" s="14"/>
      <c r="LJL833" s="14"/>
      <c r="LJM833" s="14"/>
      <c r="LJN833" s="14"/>
      <c r="LJO833" s="14"/>
      <c r="LJP833" s="14"/>
      <c r="LJQ833" s="14"/>
      <c r="LJR833" s="14"/>
      <c r="LJS833" s="14"/>
      <c r="LJT833" s="14"/>
      <c r="LJU833" s="14"/>
      <c r="LJV833" s="14"/>
      <c r="LJW833" s="14"/>
      <c r="LJX833" s="14"/>
      <c r="LJY833" s="14"/>
      <c r="LJZ833" s="14"/>
      <c r="LKA833" s="14"/>
      <c r="LKB833" s="14"/>
      <c r="LKC833" s="14"/>
      <c r="LKD833" s="14"/>
      <c r="LKE833" s="14"/>
      <c r="LKF833" s="14"/>
      <c r="LKG833" s="14"/>
      <c r="LKH833" s="14"/>
      <c r="LKI833" s="14"/>
      <c r="LKJ833" s="14"/>
      <c r="LKK833" s="14"/>
      <c r="LKL833" s="14"/>
      <c r="LKM833" s="14"/>
      <c r="LKN833" s="14"/>
      <c r="LKO833" s="14"/>
      <c r="LKP833" s="14"/>
      <c r="LKQ833" s="14"/>
      <c r="LKR833" s="14"/>
      <c r="LKS833" s="14"/>
      <c r="LKT833" s="14"/>
      <c r="LKU833" s="14"/>
      <c r="LKV833" s="14"/>
      <c r="LKW833" s="14"/>
      <c r="LKX833" s="14"/>
      <c r="LKY833" s="14"/>
      <c r="LKZ833" s="14"/>
      <c r="LLA833" s="14"/>
      <c r="LLB833" s="14"/>
      <c r="LLC833" s="14"/>
      <c r="LLD833" s="14"/>
      <c r="LLE833" s="14"/>
      <c r="LLF833" s="14"/>
      <c r="LLG833" s="14"/>
      <c r="LLH833" s="14"/>
      <c r="LLI833" s="14"/>
      <c r="LLJ833" s="14"/>
      <c r="LLK833" s="14"/>
      <c r="LLL833" s="14"/>
      <c r="LLM833" s="14"/>
      <c r="LLN833" s="14"/>
      <c r="LLO833" s="14"/>
      <c r="LLP833" s="14"/>
      <c r="LLQ833" s="14"/>
      <c r="LLR833" s="14"/>
      <c r="LLS833" s="14"/>
      <c r="LLT833" s="14"/>
      <c r="LLU833" s="14"/>
      <c r="LLV833" s="14"/>
      <c r="LLW833" s="14"/>
      <c r="LLX833" s="14"/>
      <c r="LLY833" s="14"/>
      <c r="LLZ833" s="14"/>
      <c r="LMA833" s="14"/>
      <c r="LMB833" s="14"/>
      <c r="LMC833" s="14"/>
      <c r="LMD833" s="14"/>
      <c r="LME833" s="14"/>
      <c r="LMF833" s="14"/>
      <c r="LMG833" s="14"/>
      <c r="LMH833" s="14"/>
      <c r="LMI833" s="14"/>
      <c r="LMJ833" s="14"/>
      <c r="LMK833" s="14"/>
      <c r="LML833" s="14"/>
      <c r="LMM833" s="14"/>
      <c r="LMN833" s="14"/>
      <c r="LMO833" s="14"/>
      <c r="LMP833" s="14"/>
      <c r="LMQ833" s="14"/>
      <c r="LMR833" s="14"/>
      <c r="LMS833" s="14"/>
      <c r="LMT833" s="14"/>
      <c r="LMU833" s="14"/>
      <c r="LMV833" s="14"/>
      <c r="LMW833" s="14"/>
      <c r="LMX833" s="14"/>
      <c r="LMY833" s="14"/>
      <c r="LMZ833" s="14"/>
      <c r="LNA833" s="14"/>
      <c r="LNB833" s="14"/>
      <c r="LNC833" s="14"/>
      <c r="LND833" s="14"/>
      <c r="LNE833" s="14"/>
      <c r="LNF833" s="14"/>
      <c r="LNG833" s="14"/>
      <c r="LNH833" s="14"/>
      <c r="LNI833" s="14"/>
      <c r="LNJ833" s="14"/>
      <c r="LNK833" s="14"/>
      <c r="LNL833" s="14"/>
      <c r="LNM833" s="14"/>
      <c r="LNN833" s="14"/>
      <c r="LNO833" s="14"/>
      <c r="LNP833" s="14"/>
      <c r="LNQ833" s="14"/>
      <c r="LNR833" s="14"/>
      <c r="LNS833" s="14"/>
      <c r="LNT833" s="14"/>
      <c r="LNU833" s="14"/>
      <c r="LNV833" s="14"/>
      <c r="LNW833" s="14"/>
      <c r="LNX833" s="14"/>
      <c r="LNY833" s="14"/>
      <c r="LNZ833" s="14"/>
      <c r="LOA833" s="14"/>
      <c r="LOB833" s="14"/>
      <c r="LOC833" s="14"/>
      <c r="LOD833" s="14"/>
      <c r="LOE833" s="14"/>
      <c r="LOF833" s="14"/>
      <c r="LOG833" s="14"/>
      <c r="LOH833" s="14"/>
      <c r="LOI833" s="14"/>
      <c r="LOJ833" s="14"/>
      <c r="LOK833" s="14"/>
      <c r="LOL833" s="14"/>
      <c r="LOM833" s="14"/>
      <c r="LON833" s="14"/>
      <c r="LOO833" s="14"/>
      <c r="LOP833" s="14"/>
      <c r="LOQ833" s="14"/>
      <c r="LOR833" s="14"/>
      <c r="LOS833" s="14"/>
      <c r="LOT833" s="14"/>
      <c r="LOU833" s="14"/>
      <c r="LOV833" s="14"/>
      <c r="LOW833" s="14"/>
      <c r="LOX833" s="14"/>
      <c r="LOY833" s="14"/>
      <c r="LOZ833" s="14"/>
      <c r="LPA833" s="14"/>
      <c r="LPB833" s="14"/>
      <c r="LPC833" s="14"/>
      <c r="LPD833" s="14"/>
      <c r="LPE833" s="14"/>
      <c r="LPF833" s="14"/>
      <c r="LPG833" s="14"/>
      <c r="LPH833" s="14"/>
      <c r="LPI833" s="14"/>
      <c r="LPJ833" s="14"/>
      <c r="LPK833" s="14"/>
      <c r="LPL833" s="14"/>
      <c r="LPM833" s="14"/>
      <c r="LPN833" s="14"/>
      <c r="LPO833" s="14"/>
      <c r="LPP833" s="14"/>
      <c r="LPQ833" s="14"/>
      <c r="LPR833" s="14"/>
      <c r="LPS833" s="14"/>
      <c r="LPT833" s="14"/>
      <c r="LPU833" s="14"/>
      <c r="LPV833" s="14"/>
      <c r="LPW833" s="14"/>
      <c r="LPX833" s="14"/>
      <c r="LPY833" s="14"/>
      <c r="LPZ833" s="14"/>
      <c r="LQA833" s="14"/>
      <c r="LQB833" s="14"/>
      <c r="LQC833" s="14"/>
      <c r="LQD833" s="14"/>
      <c r="LQE833" s="14"/>
      <c r="LQF833" s="14"/>
      <c r="LQG833" s="14"/>
      <c r="LQH833" s="14"/>
      <c r="LQI833" s="14"/>
      <c r="LQJ833" s="14"/>
      <c r="LQK833" s="14"/>
      <c r="LQL833" s="14"/>
      <c r="LQM833" s="14"/>
      <c r="LQN833" s="14"/>
      <c r="LQO833" s="14"/>
      <c r="LQP833" s="14"/>
      <c r="LQQ833" s="14"/>
      <c r="LQR833" s="14"/>
      <c r="LQS833" s="14"/>
      <c r="LQT833" s="14"/>
      <c r="LQU833" s="14"/>
      <c r="LQV833" s="14"/>
      <c r="LQW833" s="14"/>
      <c r="LQX833" s="14"/>
      <c r="LQY833" s="14"/>
      <c r="LQZ833" s="14"/>
      <c r="LRA833" s="14"/>
      <c r="LRB833" s="14"/>
      <c r="LRC833" s="14"/>
      <c r="LRD833" s="14"/>
      <c r="LRE833" s="14"/>
      <c r="LRF833" s="14"/>
      <c r="LRG833" s="14"/>
      <c r="LRH833" s="14"/>
      <c r="LRI833" s="14"/>
      <c r="LRJ833" s="14"/>
      <c r="LRK833" s="14"/>
      <c r="LRL833" s="14"/>
      <c r="LRM833" s="14"/>
      <c r="LRN833" s="14"/>
      <c r="LRO833" s="14"/>
      <c r="LRP833" s="14"/>
      <c r="LRQ833" s="14"/>
      <c r="LRR833" s="14"/>
      <c r="LRS833" s="14"/>
      <c r="LRT833" s="14"/>
      <c r="LRU833" s="14"/>
      <c r="LRV833" s="14"/>
      <c r="LRW833" s="14"/>
      <c r="LRX833" s="14"/>
      <c r="LRY833" s="14"/>
      <c r="LRZ833" s="14"/>
      <c r="LSA833" s="14"/>
      <c r="LSB833" s="14"/>
      <c r="LSC833" s="14"/>
      <c r="LSD833" s="14"/>
      <c r="LSE833" s="14"/>
      <c r="LSF833" s="14"/>
      <c r="LSG833" s="14"/>
      <c r="LSH833" s="14"/>
      <c r="LSI833" s="14"/>
      <c r="LSJ833" s="14"/>
      <c r="LSK833" s="14"/>
      <c r="LSL833" s="14"/>
      <c r="LSM833" s="14"/>
      <c r="LSN833" s="14"/>
      <c r="LSO833" s="14"/>
      <c r="LSP833" s="14"/>
      <c r="LSQ833" s="14"/>
      <c r="LSR833" s="14"/>
      <c r="LSS833" s="14"/>
      <c r="LST833" s="14"/>
      <c r="LSU833" s="14"/>
      <c r="LSV833" s="14"/>
      <c r="LSW833" s="14"/>
      <c r="LSX833" s="14"/>
      <c r="LSY833" s="14"/>
      <c r="LSZ833" s="14"/>
      <c r="LTA833" s="14"/>
      <c r="LTB833" s="14"/>
      <c r="LTC833" s="14"/>
      <c r="LTD833" s="14"/>
      <c r="LTE833" s="14"/>
      <c r="LTF833" s="14"/>
      <c r="LTG833" s="14"/>
      <c r="LTH833" s="14"/>
      <c r="LTI833" s="14"/>
      <c r="LTJ833" s="14"/>
      <c r="LTK833" s="14"/>
      <c r="LTL833" s="14"/>
      <c r="LTM833" s="14"/>
      <c r="LTN833" s="14"/>
      <c r="LTO833" s="14"/>
      <c r="LTP833" s="14"/>
      <c r="LTQ833" s="14"/>
      <c r="LTR833" s="14"/>
      <c r="LTS833" s="14"/>
      <c r="LTT833" s="14"/>
      <c r="LTU833" s="14"/>
      <c r="LTV833" s="14"/>
      <c r="LTW833" s="14"/>
      <c r="LTX833" s="14"/>
      <c r="LTY833" s="14"/>
      <c r="LTZ833" s="14"/>
      <c r="LUA833" s="14"/>
      <c r="LUB833" s="14"/>
      <c r="LUC833" s="14"/>
      <c r="LUD833" s="14"/>
      <c r="LUE833" s="14"/>
      <c r="LUF833" s="14"/>
      <c r="LUG833" s="14"/>
      <c r="LUH833" s="14"/>
      <c r="LUI833" s="14"/>
      <c r="LUJ833" s="14"/>
      <c r="LUK833" s="14"/>
      <c r="LUL833" s="14"/>
      <c r="LUM833" s="14"/>
      <c r="LUN833" s="14"/>
      <c r="LUO833" s="14"/>
      <c r="LUP833" s="14"/>
      <c r="LUQ833" s="14"/>
      <c r="LUR833" s="14"/>
      <c r="LUS833" s="14"/>
      <c r="LUT833" s="14"/>
      <c r="LUU833" s="14"/>
      <c r="LUV833" s="14"/>
      <c r="LUW833" s="14"/>
      <c r="LUX833" s="14"/>
      <c r="LUY833" s="14"/>
      <c r="LUZ833" s="14"/>
      <c r="LVA833" s="14"/>
      <c r="LVB833" s="14"/>
      <c r="LVC833" s="14"/>
      <c r="LVD833" s="14"/>
      <c r="LVE833" s="14"/>
      <c r="LVF833" s="14"/>
      <c r="LVG833" s="14"/>
      <c r="LVH833" s="14"/>
      <c r="LVI833" s="14"/>
      <c r="LVJ833" s="14"/>
      <c r="LVK833" s="14"/>
      <c r="LVL833" s="14"/>
      <c r="LVM833" s="14"/>
      <c r="LVN833" s="14"/>
      <c r="LVO833" s="14"/>
      <c r="LVP833" s="14"/>
      <c r="LVQ833" s="14"/>
      <c r="LVR833" s="14"/>
      <c r="LVS833" s="14"/>
      <c r="LVT833" s="14"/>
      <c r="LVU833" s="14"/>
      <c r="LVV833" s="14"/>
      <c r="LVW833" s="14"/>
      <c r="LVX833" s="14"/>
      <c r="LVY833" s="14"/>
      <c r="LVZ833" s="14"/>
      <c r="LWA833" s="14"/>
      <c r="LWB833" s="14"/>
      <c r="LWC833" s="14"/>
      <c r="LWD833" s="14"/>
      <c r="LWE833" s="14"/>
      <c r="LWF833" s="14"/>
      <c r="LWG833" s="14"/>
      <c r="LWH833" s="14"/>
      <c r="LWI833" s="14"/>
      <c r="LWJ833" s="14"/>
      <c r="LWK833" s="14"/>
      <c r="LWL833" s="14"/>
      <c r="LWM833" s="14"/>
      <c r="LWN833" s="14"/>
      <c r="LWO833" s="14"/>
      <c r="LWP833" s="14"/>
      <c r="LWQ833" s="14"/>
      <c r="LWR833" s="14"/>
      <c r="LWS833" s="14"/>
      <c r="LWT833" s="14"/>
      <c r="LWU833" s="14"/>
      <c r="LWV833" s="14"/>
      <c r="LWW833" s="14"/>
      <c r="LWX833" s="14"/>
      <c r="LWY833" s="14"/>
      <c r="LWZ833" s="14"/>
      <c r="LXA833" s="14"/>
      <c r="LXB833" s="14"/>
      <c r="LXC833" s="14"/>
      <c r="LXD833" s="14"/>
      <c r="LXE833" s="14"/>
      <c r="LXF833" s="14"/>
      <c r="LXG833" s="14"/>
      <c r="LXH833" s="14"/>
      <c r="LXI833" s="14"/>
      <c r="LXJ833" s="14"/>
      <c r="LXK833" s="14"/>
      <c r="LXL833" s="14"/>
      <c r="LXM833" s="14"/>
      <c r="LXN833" s="14"/>
      <c r="LXO833" s="14"/>
      <c r="LXP833" s="14"/>
      <c r="LXQ833" s="14"/>
      <c r="LXR833" s="14"/>
      <c r="LXS833" s="14"/>
      <c r="LXT833" s="14"/>
      <c r="LXU833" s="14"/>
      <c r="LXV833" s="14"/>
      <c r="LXW833" s="14"/>
      <c r="LXX833" s="14"/>
      <c r="LXY833" s="14"/>
      <c r="LXZ833" s="14"/>
      <c r="LYA833" s="14"/>
      <c r="LYB833" s="14"/>
      <c r="LYC833" s="14"/>
      <c r="LYD833" s="14"/>
      <c r="LYE833" s="14"/>
      <c r="LYF833" s="14"/>
      <c r="LYG833" s="14"/>
      <c r="LYH833" s="14"/>
      <c r="LYI833" s="14"/>
      <c r="LYJ833" s="14"/>
      <c r="LYK833" s="14"/>
      <c r="LYL833" s="14"/>
      <c r="LYM833" s="14"/>
      <c r="LYN833" s="14"/>
      <c r="LYO833" s="14"/>
      <c r="LYP833" s="14"/>
      <c r="LYQ833" s="14"/>
      <c r="LYR833" s="14"/>
      <c r="LYS833" s="14"/>
      <c r="LYT833" s="14"/>
      <c r="LYU833" s="14"/>
      <c r="LYV833" s="14"/>
      <c r="LYW833" s="14"/>
      <c r="LYX833" s="14"/>
      <c r="LYY833" s="14"/>
      <c r="LYZ833" s="14"/>
      <c r="LZA833" s="14"/>
      <c r="LZB833" s="14"/>
      <c r="LZC833" s="14"/>
      <c r="LZD833" s="14"/>
      <c r="LZE833" s="14"/>
      <c r="LZF833" s="14"/>
      <c r="LZG833" s="14"/>
      <c r="LZH833" s="14"/>
      <c r="LZI833" s="14"/>
      <c r="LZJ833" s="14"/>
      <c r="LZK833" s="14"/>
      <c r="LZL833" s="14"/>
      <c r="LZM833" s="14"/>
      <c r="LZN833" s="14"/>
      <c r="LZO833" s="14"/>
      <c r="LZP833" s="14"/>
      <c r="LZQ833" s="14"/>
      <c r="LZR833" s="14"/>
      <c r="LZS833" s="14"/>
      <c r="LZT833" s="14"/>
      <c r="LZU833" s="14"/>
      <c r="LZV833" s="14"/>
      <c r="LZW833" s="14"/>
      <c r="LZX833" s="14"/>
      <c r="LZY833" s="14"/>
      <c r="LZZ833" s="14"/>
      <c r="MAA833" s="14"/>
      <c r="MAB833" s="14"/>
      <c r="MAC833" s="14"/>
      <c r="MAD833" s="14"/>
      <c r="MAE833" s="14"/>
      <c r="MAF833" s="14"/>
      <c r="MAG833" s="14"/>
      <c r="MAH833" s="14"/>
      <c r="MAI833" s="14"/>
      <c r="MAJ833" s="14"/>
      <c r="MAK833" s="14"/>
      <c r="MAL833" s="14"/>
      <c r="MAM833" s="14"/>
      <c r="MAN833" s="14"/>
      <c r="MAO833" s="14"/>
      <c r="MAP833" s="14"/>
      <c r="MAQ833" s="14"/>
      <c r="MAR833" s="14"/>
      <c r="MAS833" s="14"/>
      <c r="MAT833" s="14"/>
      <c r="MAU833" s="14"/>
      <c r="MAV833" s="14"/>
      <c r="MAW833" s="14"/>
      <c r="MAX833" s="14"/>
      <c r="MAY833" s="14"/>
      <c r="MAZ833" s="14"/>
      <c r="MBA833" s="14"/>
      <c r="MBB833" s="14"/>
      <c r="MBC833" s="14"/>
      <c r="MBD833" s="14"/>
      <c r="MBE833" s="14"/>
      <c r="MBF833" s="14"/>
      <c r="MBG833" s="14"/>
      <c r="MBH833" s="14"/>
      <c r="MBI833" s="14"/>
      <c r="MBJ833" s="14"/>
      <c r="MBK833" s="14"/>
      <c r="MBL833" s="14"/>
      <c r="MBM833" s="14"/>
      <c r="MBN833" s="14"/>
      <c r="MBO833" s="14"/>
      <c r="MBP833" s="14"/>
      <c r="MBQ833" s="14"/>
      <c r="MBR833" s="14"/>
      <c r="MBS833" s="14"/>
      <c r="MBT833" s="14"/>
      <c r="MBU833" s="14"/>
      <c r="MBV833" s="14"/>
      <c r="MBW833" s="14"/>
      <c r="MBX833" s="14"/>
      <c r="MBY833" s="14"/>
      <c r="MBZ833" s="14"/>
      <c r="MCA833" s="14"/>
      <c r="MCB833" s="14"/>
      <c r="MCC833" s="14"/>
      <c r="MCD833" s="14"/>
      <c r="MCE833" s="14"/>
      <c r="MCF833" s="14"/>
      <c r="MCG833" s="14"/>
      <c r="MCH833" s="14"/>
      <c r="MCI833" s="14"/>
      <c r="MCJ833" s="14"/>
      <c r="MCK833" s="14"/>
      <c r="MCL833" s="14"/>
      <c r="MCM833" s="14"/>
      <c r="MCN833" s="14"/>
      <c r="MCO833" s="14"/>
      <c r="MCP833" s="14"/>
      <c r="MCQ833" s="14"/>
      <c r="MCR833" s="14"/>
      <c r="MCS833" s="14"/>
      <c r="MCT833" s="14"/>
      <c r="MCU833" s="14"/>
      <c r="MCV833" s="14"/>
      <c r="MCW833" s="14"/>
      <c r="MCX833" s="14"/>
      <c r="MCY833" s="14"/>
      <c r="MCZ833" s="14"/>
      <c r="MDA833" s="14"/>
      <c r="MDB833" s="14"/>
      <c r="MDC833" s="14"/>
      <c r="MDD833" s="14"/>
      <c r="MDE833" s="14"/>
      <c r="MDF833" s="14"/>
      <c r="MDG833" s="14"/>
      <c r="MDH833" s="14"/>
      <c r="MDI833" s="14"/>
      <c r="MDJ833" s="14"/>
      <c r="MDK833" s="14"/>
      <c r="MDL833" s="14"/>
      <c r="MDM833" s="14"/>
      <c r="MDN833" s="14"/>
      <c r="MDO833" s="14"/>
      <c r="MDP833" s="14"/>
      <c r="MDQ833" s="14"/>
      <c r="MDR833" s="14"/>
      <c r="MDS833" s="14"/>
      <c r="MDT833" s="14"/>
      <c r="MDU833" s="14"/>
      <c r="MDV833" s="14"/>
      <c r="MDW833" s="14"/>
      <c r="MDX833" s="14"/>
      <c r="MDY833" s="14"/>
      <c r="MDZ833" s="14"/>
      <c r="MEA833" s="14"/>
      <c r="MEB833" s="14"/>
      <c r="MEC833" s="14"/>
      <c r="MED833" s="14"/>
      <c r="MEE833" s="14"/>
      <c r="MEF833" s="14"/>
      <c r="MEG833" s="14"/>
      <c r="MEH833" s="14"/>
      <c r="MEI833" s="14"/>
      <c r="MEJ833" s="14"/>
      <c r="MEK833" s="14"/>
      <c r="MEL833" s="14"/>
      <c r="MEM833" s="14"/>
      <c r="MEN833" s="14"/>
      <c r="MEO833" s="14"/>
      <c r="MEP833" s="14"/>
      <c r="MEQ833" s="14"/>
      <c r="MER833" s="14"/>
      <c r="MES833" s="14"/>
      <c r="MET833" s="14"/>
      <c r="MEU833" s="14"/>
      <c r="MEV833" s="14"/>
      <c r="MEW833" s="14"/>
      <c r="MEX833" s="14"/>
      <c r="MEY833" s="14"/>
      <c r="MEZ833" s="14"/>
      <c r="MFA833" s="14"/>
      <c r="MFB833" s="14"/>
      <c r="MFC833" s="14"/>
      <c r="MFD833" s="14"/>
      <c r="MFE833" s="14"/>
      <c r="MFF833" s="14"/>
      <c r="MFG833" s="14"/>
      <c r="MFH833" s="14"/>
      <c r="MFI833" s="14"/>
      <c r="MFJ833" s="14"/>
      <c r="MFK833" s="14"/>
      <c r="MFL833" s="14"/>
      <c r="MFM833" s="14"/>
      <c r="MFN833" s="14"/>
      <c r="MFO833" s="14"/>
      <c r="MFP833" s="14"/>
      <c r="MFQ833" s="14"/>
      <c r="MFR833" s="14"/>
      <c r="MFS833" s="14"/>
      <c r="MFT833" s="14"/>
      <c r="MFU833" s="14"/>
      <c r="MFV833" s="14"/>
      <c r="MFW833" s="14"/>
      <c r="MFX833" s="14"/>
      <c r="MFY833" s="14"/>
      <c r="MFZ833" s="14"/>
      <c r="MGA833" s="14"/>
      <c r="MGB833" s="14"/>
      <c r="MGC833" s="14"/>
      <c r="MGD833" s="14"/>
      <c r="MGE833" s="14"/>
      <c r="MGF833" s="14"/>
      <c r="MGG833" s="14"/>
      <c r="MGH833" s="14"/>
      <c r="MGI833" s="14"/>
      <c r="MGJ833" s="14"/>
      <c r="MGK833" s="14"/>
      <c r="MGL833" s="14"/>
      <c r="MGM833" s="14"/>
      <c r="MGN833" s="14"/>
      <c r="MGO833" s="14"/>
      <c r="MGP833" s="14"/>
      <c r="MGQ833" s="14"/>
      <c r="MGR833" s="14"/>
      <c r="MGS833" s="14"/>
      <c r="MGT833" s="14"/>
      <c r="MGU833" s="14"/>
      <c r="MGV833" s="14"/>
      <c r="MGW833" s="14"/>
      <c r="MGX833" s="14"/>
      <c r="MGY833" s="14"/>
      <c r="MGZ833" s="14"/>
      <c r="MHA833" s="14"/>
      <c r="MHB833" s="14"/>
      <c r="MHC833" s="14"/>
      <c r="MHD833" s="14"/>
      <c r="MHE833" s="14"/>
      <c r="MHF833" s="14"/>
      <c r="MHG833" s="14"/>
      <c r="MHH833" s="14"/>
      <c r="MHI833" s="14"/>
      <c r="MHJ833" s="14"/>
      <c r="MHK833" s="14"/>
      <c r="MHL833" s="14"/>
      <c r="MHM833" s="14"/>
      <c r="MHN833" s="14"/>
      <c r="MHO833" s="14"/>
      <c r="MHP833" s="14"/>
      <c r="MHQ833" s="14"/>
      <c r="MHR833" s="14"/>
      <c r="MHS833" s="14"/>
      <c r="MHT833" s="14"/>
      <c r="MHU833" s="14"/>
      <c r="MHV833" s="14"/>
      <c r="MHW833" s="14"/>
      <c r="MHX833" s="14"/>
      <c r="MHY833" s="14"/>
      <c r="MHZ833" s="14"/>
      <c r="MIA833" s="14"/>
      <c r="MIB833" s="14"/>
      <c r="MIC833" s="14"/>
      <c r="MID833" s="14"/>
      <c r="MIE833" s="14"/>
      <c r="MIF833" s="14"/>
      <c r="MIG833" s="14"/>
      <c r="MIH833" s="14"/>
      <c r="MII833" s="14"/>
      <c r="MIJ833" s="14"/>
      <c r="MIK833" s="14"/>
      <c r="MIL833" s="14"/>
      <c r="MIM833" s="14"/>
      <c r="MIN833" s="14"/>
      <c r="MIO833" s="14"/>
      <c r="MIP833" s="14"/>
      <c r="MIQ833" s="14"/>
      <c r="MIR833" s="14"/>
      <c r="MIS833" s="14"/>
      <c r="MIT833" s="14"/>
      <c r="MIU833" s="14"/>
      <c r="MIV833" s="14"/>
      <c r="MIW833" s="14"/>
      <c r="MIX833" s="14"/>
      <c r="MIY833" s="14"/>
      <c r="MIZ833" s="14"/>
      <c r="MJA833" s="14"/>
      <c r="MJB833" s="14"/>
      <c r="MJC833" s="14"/>
      <c r="MJD833" s="14"/>
      <c r="MJE833" s="14"/>
      <c r="MJF833" s="14"/>
      <c r="MJG833" s="14"/>
      <c r="MJH833" s="14"/>
      <c r="MJI833" s="14"/>
      <c r="MJJ833" s="14"/>
      <c r="MJK833" s="14"/>
      <c r="MJL833" s="14"/>
      <c r="MJM833" s="14"/>
      <c r="MJN833" s="14"/>
      <c r="MJO833" s="14"/>
      <c r="MJP833" s="14"/>
      <c r="MJQ833" s="14"/>
      <c r="MJR833" s="14"/>
      <c r="MJS833" s="14"/>
      <c r="MJT833" s="14"/>
      <c r="MJU833" s="14"/>
      <c r="MJV833" s="14"/>
      <c r="MJW833" s="14"/>
      <c r="MJX833" s="14"/>
      <c r="MJY833" s="14"/>
      <c r="MJZ833" s="14"/>
      <c r="MKA833" s="14"/>
      <c r="MKB833" s="14"/>
      <c r="MKC833" s="14"/>
      <c r="MKD833" s="14"/>
      <c r="MKE833" s="14"/>
      <c r="MKF833" s="14"/>
      <c r="MKG833" s="14"/>
      <c r="MKH833" s="14"/>
      <c r="MKI833" s="14"/>
      <c r="MKJ833" s="14"/>
      <c r="MKK833" s="14"/>
      <c r="MKL833" s="14"/>
      <c r="MKM833" s="14"/>
      <c r="MKN833" s="14"/>
      <c r="MKO833" s="14"/>
      <c r="MKP833" s="14"/>
      <c r="MKQ833" s="14"/>
      <c r="MKR833" s="14"/>
      <c r="MKS833" s="14"/>
      <c r="MKT833" s="14"/>
      <c r="MKU833" s="14"/>
      <c r="MKV833" s="14"/>
      <c r="MKW833" s="14"/>
      <c r="MKX833" s="14"/>
      <c r="MKY833" s="14"/>
      <c r="MKZ833" s="14"/>
      <c r="MLA833" s="14"/>
      <c r="MLB833" s="14"/>
      <c r="MLC833" s="14"/>
      <c r="MLD833" s="14"/>
      <c r="MLE833" s="14"/>
      <c r="MLF833" s="14"/>
      <c r="MLG833" s="14"/>
      <c r="MLH833" s="14"/>
      <c r="MLI833" s="14"/>
      <c r="MLJ833" s="14"/>
      <c r="MLK833" s="14"/>
      <c r="MLL833" s="14"/>
      <c r="MLM833" s="14"/>
      <c r="MLN833" s="14"/>
      <c r="MLO833" s="14"/>
      <c r="MLP833" s="14"/>
      <c r="MLQ833" s="14"/>
      <c r="MLR833" s="14"/>
      <c r="MLS833" s="14"/>
      <c r="MLT833" s="14"/>
      <c r="MLU833" s="14"/>
      <c r="MLV833" s="14"/>
      <c r="MLW833" s="14"/>
      <c r="MLX833" s="14"/>
      <c r="MLY833" s="14"/>
      <c r="MLZ833" s="14"/>
      <c r="MMA833" s="14"/>
      <c r="MMB833" s="14"/>
      <c r="MMC833" s="14"/>
      <c r="MMD833" s="14"/>
      <c r="MME833" s="14"/>
      <c r="MMF833" s="14"/>
      <c r="MMG833" s="14"/>
      <c r="MMH833" s="14"/>
      <c r="MMI833" s="14"/>
      <c r="MMJ833" s="14"/>
      <c r="MMK833" s="14"/>
      <c r="MML833" s="14"/>
      <c r="MMM833" s="14"/>
      <c r="MMN833" s="14"/>
      <c r="MMO833" s="14"/>
      <c r="MMP833" s="14"/>
      <c r="MMQ833" s="14"/>
      <c r="MMR833" s="14"/>
      <c r="MMS833" s="14"/>
      <c r="MMT833" s="14"/>
      <c r="MMU833" s="14"/>
      <c r="MMV833" s="14"/>
      <c r="MMW833" s="14"/>
      <c r="MMX833" s="14"/>
      <c r="MMY833" s="14"/>
      <c r="MMZ833" s="14"/>
      <c r="MNA833" s="14"/>
      <c r="MNB833" s="14"/>
      <c r="MNC833" s="14"/>
      <c r="MND833" s="14"/>
      <c r="MNE833" s="14"/>
      <c r="MNF833" s="14"/>
      <c r="MNG833" s="14"/>
      <c r="MNH833" s="14"/>
      <c r="MNI833" s="14"/>
      <c r="MNJ833" s="14"/>
      <c r="MNK833" s="14"/>
      <c r="MNL833" s="14"/>
      <c r="MNM833" s="14"/>
      <c r="MNN833" s="14"/>
      <c r="MNO833" s="14"/>
      <c r="MNP833" s="14"/>
      <c r="MNQ833" s="14"/>
      <c r="MNR833" s="14"/>
      <c r="MNS833" s="14"/>
      <c r="MNT833" s="14"/>
      <c r="MNU833" s="14"/>
      <c r="MNV833" s="14"/>
      <c r="MNW833" s="14"/>
      <c r="MNX833" s="14"/>
      <c r="MNY833" s="14"/>
      <c r="MNZ833" s="14"/>
      <c r="MOA833" s="14"/>
      <c r="MOB833" s="14"/>
      <c r="MOC833" s="14"/>
      <c r="MOD833" s="14"/>
      <c r="MOE833" s="14"/>
      <c r="MOF833" s="14"/>
      <c r="MOG833" s="14"/>
      <c r="MOH833" s="14"/>
      <c r="MOI833" s="14"/>
      <c r="MOJ833" s="14"/>
      <c r="MOK833" s="14"/>
      <c r="MOL833" s="14"/>
      <c r="MOM833" s="14"/>
      <c r="MON833" s="14"/>
      <c r="MOO833" s="14"/>
      <c r="MOP833" s="14"/>
      <c r="MOQ833" s="14"/>
      <c r="MOR833" s="14"/>
      <c r="MOS833" s="14"/>
      <c r="MOT833" s="14"/>
      <c r="MOU833" s="14"/>
      <c r="MOV833" s="14"/>
      <c r="MOW833" s="14"/>
      <c r="MOX833" s="14"/>
      <c r="MOY833" s="14"/>
      <c r="MOZ833" s="14"/>
      <c r="MPA833" s="14"/>
      <c r="MPB833" s="14"/>
      <c r="MPC833" s="14"/>
      <c r="MPD833" s="14"/>
      <c r="MPE833" s="14"/>
      <c r="MPF833" s="14"/>
      <c r="MPG833" s="14"/>
      <c r="MPH833" s="14"/>
      <c r="MPI833" s="14"/>
      <c r="MPJ833" s="14"/>
      <c r="MPK833" s="14"/>
      <c r="MPL833" s="14"/>
      <c r="MPM833" s="14"/>
      <c r="MPN833" s="14"/>
      <c r="MPO833" s="14"/>
      <c r="MPP833" s="14"/>
      <c r="MPQ833" s="14"/>
      <c r="MPR833" s="14"/>
      <c r="MPS833" s="14"/>
      <c r="MPT833" s="14"/>
      <c r="MPU833" s="14"/>
      <c r="MPV833" s="14"/>
      <c r="MPW833" s="14"/>
      <c r="MPX833" s="14"/>
      <c r="MPY833" s="14"/>
      <c r="MPZ833" s="14"/>
      <c r="MQA833" s="14"/>
      <c r="MQB833" s="14"/>
      <c r="MQC833" s="14"/>
      <c r="MQD833" s="14"/>
      <c r="MQE833" s="14"/>
      <c r="MQF833" s="14"/>
      <c r="MQG833" s="14"/>
      <c r="MQH833" s="14"/>
      <c r="MQI833" s="14"/>
      <c r="MQJ833" s="14"/>
      <c r="MQK833" s="14"/>
      <c r="MQL833" s="14"/>
      <c r="MQM833" s="14"/>
      <c r="MQN833" s="14"/>
      <c r="MQO833" s="14"/>
      <c r="MQP833" s="14"/>
      <c r="MQQ833" s="14"/>
      <c r="MQR833" s="14"/>
      <c r="MQS833" s="14"/>
      <c r="MQT833" s="14"/>
      <c r="MQU833" s="14"/>
      <c r="MQV833" s="14"/>
      <c r="MQW833" s="14"/>
      <c r="MQX833" s="14"/>
      <c r="MQY833" s="14"/>
      <c r="MQZ833" s="14"/>
      <c r="MRA833" s="14"/>
      <c r="MRB833" s="14"/>
      <c r="MRC833" s="14"/>
      <c r="MRD833" s="14"/>
      <c r="MRE833" s="14"/>
      <c r="MRF833" s="14"/>
      <c r="MRG833" s="14"/>
      <c r="MRH833" s="14"/>
      <c r="MRI833" s="14"/>
      <c r="MRJ833" s="14"/>
      <c r="MRK833" s="14"/>
      <c r="MRL833" s="14"/>
      <c r="MRM833" s="14"/>
      <c r="MRN833" s="14"/>
      <c r="MRO833" s="14"/>
      <c r="MRP833" s="14"/>
      <c r="MRQ833" s="14"/>
      <c r="MRR833" s="14"/>
      <c r="MRS833" s="14"/>
      <c r="MRT833" s="14"/>
      <c r="MRU833" s="14"/>
      <c r="MRV833" s="14"/>
      <c r="MRW833" s="14"/>
      <c r="MRX833" s="14"/>
      <c r="MRY833" s="14"/>
      <c r="MRZ833" s="14"/>
      <c r="MSA833" s="14"/>
      <c r="MSB833" s="14"/>
      <c r="MSC833" s="14"/>
      <c r="MSD833" s="14"/>
      <c r="MSE833" s="14"/>
      <c r="MSF833" s="14"/>
      <c r="MSG833" s="14"/>
      <c r="MSH833" s="14"/>
      <c r="MSI833" s="14"/>
      <c r="MSJ833" s="14"/>
      <c r="MSK833" s="14"/>
      <c r="MSL833" s="14"/>
      <c r="MSM833" s="14"/>
      <c r="MSN833" s="14"/>
      <c r="MSO833" s="14"/>
      <c r="MSP833" s="14"/>
      <c r="MSQ833" s="14"/>
      <c r="MSR833" s="14"/>
      <c r="MSS833" s="14"/>
      <c r="MST833" s="14"/>
      <c r="MSU833" s="14"/>
      <c r="MSV833" s="14"/>
      <c r="MSW833" s="14"/>
      <c r="MSX833" s="14"/>
      <c r="MSY833" s="14"/>
      <c r="MSZ833" s="14"/>
      <c r="MTA833" s="14"/>
      <c r="MTB833" s="14"/>
      <c r="MTC833" s="14"/>
      <c r="MTD833" s="14"/>
      <c r="MTE833" s="14"/>
      <c r="MTF833" s="14"/>
      <c r="MTG833" s="14"/>
      <c r="MTH833" s="14"/>
      <c r="MTI833" s="14"/>
      <c r="MTJ833" s="14"/>
      <c r="MTK833" s="14"/>
      <c r="MTL833" s="14"/>
      <c r="MTM833" s="14"/>
      <c r="MTN833" s="14"/>
      <c r="MTO833" s="14"/>
      <c r="MTP833" s="14"/>
      <c r="MTQ833" s="14"/>
      <c r="MTR833" s="14"/>
      <c r="MTS833" s="14"/>
      <c r="MTT833" s="14"/>
      <c r="MTU833" s="14"/>
      <c r="MTV833" s="14"/>
      <c r="MTW833" s="14"/>
      <c r="MTX833" s="14"/>
      <c r="MTY833" s="14"/>
      <c r="MTZ833" s="14"/>
      <c r="MUA833" s="14"/>
      <c r="MUB833" s="14"/>
      <c r="MUC833" s="14"/>
      <c r="MUD833" s="14"/>
      <c r="MUE833" s="14"/>
      <c r="MUF833" s="14"/>
      <c r="MUG833" s="14"/>
      <c r="MUH833" s="14"/>
      <c r="MUI833" s="14"/>
      <c r="MUJ833" s="14"/>
      <c r="MUK833" s="14"/>
      <c r="MUL833" s="14"/>
      <c r="MUM833" s="14"/>
      <c r="MUN833" s="14"/>
      <c r="MUO833" s="14"/>
      <c r="MUP833" s="14"/>
      <c r="MUQ833" s="14"/>
      <c r="MUR833" s="14"/>
      <c r="MUS833" s="14"/>
      <c r="MUT833" s="14"/>
      <c r="MUU833" s="14"/>
      <c r="MUV833" s="14"/>
      <c r="MUW833" s="14"/>
      <c r="MUX833" s="14"/>
      <c r="MUY833" s="14"/>
      <c r="MUZ833" s="14"/>
      <c r="MVA833" s="14"/>
      <c r="MVB833" s="14"/>
      <c r="MVC833" s="14"/>
      <c r="MVD833" s="14"/>
      <c r="MVE833" s="14"/>
      <c r="MVF833" s="14"/>
      <c r="MVG833" s="14"/>
      <c r="MVH833" s="14"/>
      <c r="MVI833" s="14"/>
      <c r="MVJ833" s="14"/>
      <c r="MVK833" s="14"/>
      <c r="MVL833" s="14"/>
      <c r="MVM833" s="14"/>
      <c r="MVN833" s="14"/>
      <c r="MVO833" s="14"/>
      <c r="MVP833" s="14"/>
      <c r="MVQ833" s="14"/>
      <c r="MVR833" s="14"/>
      <c r="MVS833" s="14"/>
      <c r="MVT833" s="14"/>
      <c r="MVU833" s="14"/>
      <c r="MVV833" s="14"/>
      <c r="MVW833" s="14"/>
      <c r="MVX833" s="14"/>
      <c r="MVY833" s="14"/>
      <c r="MVZ833" s="14"/>
      <c r="MWA833" s="14"/>
      <c r="MWB833" s="14"/>
      <c r="MWC833" s="14"/>
      <c r="MWD833" s="14"/>
      <c r="MWE833" s="14"/>
      <c r="MWF833" s="14"/>
      <c r="MWG833" s="14"/>
      <c r="MWH833" s="14"/>
      <c r="MWI833" s="14"/>
      <c r="MWJ833" s="14"/>
      <c r="MWK833" s="14"/>
      <c r="MWL833" s="14"/>
      <c r="MWM833" s="14"/>
      <c r="MWN833" s="14"/>
      <c r="MWO833" s="14"/>
      <c r="MWP833" s="14"/>
      <c r="MWQ833" s="14"/>
      <c r="MWR833" s="14"/>
      <c r="MWS833" s="14"/>
      <c r="MWT833" s="14"/>
      <c r="MWU833" s="14"/>
      <c r="MWV833" s="14"/>
      <c r="MWW833" s="14"/>
      <c r="MWX833" s="14"/>
      <c r="MWY833" s="14"/>
      <c r="MWZ833" s="14"/>
      <c r="MXA833" s="14"/>
      <c r="MXB833" s="14"/>
      <c r="MXC833" s="14"/>
      <c r="MXD833" s="14"/>
      <c r="MXE833" s="14"/>
      <c r="MXF833" s="14"/>
      <c r="MXG833" s="14"/>
      <c r="MXH833" s="14"/>
      <c r="MXI833" s="14"/>
      <c r="MXJ833" s="14"/>
      <c r="MXK833" s="14"/>
      <c r="MXL833" s="14"/>
      <c r="MXM833" s="14"/>
      <c r="MXN833" s="14"/>
      <c r="MXO833" s="14"/>
      <c r="MXP833" s="14"/>
      <c r="MXQ833" s="14"/>
      <c r="MXR833" s="14"/>
      <c r="MXS833" s="14"/>
      <c r="MXT833" s="14"/>
      <c r="MXU833" s="14"/>
      <c r="MXV833" s="14"/>
      <c r="MXW833" s="14"/>
      <c r="MXX833" s="14"/>
      <c r="MXY833" s="14"/>
      <c r="MXZ833" s="14"/>
      <c r="MYA833" s="14"/>
      <c r="MYB833" s="14"/>
      <c r="MYC833" s="14"/>
      <c r="MYD833" s="14"/>
      <c r="MYE833" s="14"/>
      <c r="MYF833" s="14"/>
      <c r="MYG833" s="14"/>
      <c r="MYH833" s="14"/>
      <c r="MYI833" s="14"/>
      <c r="MYJ833" s="14"/>
      <c r="MYK833" s="14"/>
      <c r="MYL833" s="14"/>
      <c r="MYM833" s="14"/>
      <c r="MYN833" s="14"/>
      <c r="MYO833" s="14"/>
      <c r="MYP833" s="14"/>
      <c r="MYQ833" s="14"/>
      <c r="MYR833" s="14"/>
      <c r="MYS833" s="14"/>
      <c r="MYT833" s="14"/>
      <c r="MYU833" s="14"/>
      <c r="MYV833" s="14"/>
      <c r="MYW833" s="14"/>
      <c r="MYX833" s="14"/>
      <c r="MYY833" s="14"/>
      <c r="MYZ833" s="14"/>
      <c r="MZA833" s="14"/>
      <c r="MZB833" s="14"/>
      <c r="MZC833" s="14"/>
      <c r="MZD833" s="14"/>
      <c r="MZE833" s="14"/>
      <c r="MZF833" s="14"/>
      <c r="MZG833" s="14"/>
      <c r="MZH833" s="14"/>
      <c r="MZI833" s="14"/>
      <c r="MZJ833" s="14"/>
      <c r="MZK833" s="14"/>
      <c r="MZL833" s="14"/>
      <c r="MZM833" s="14"/>
      <c r="MZN833" s="14"/>
      <c r="MZO833" s="14"/>
      <c r="MZP833" s="14"/>
      <c r="MZQ833" s="14"/>
      <c r="MZR833" s="14"/>
      <c r="MZS833" s="14"/>
      <c r="MZT833" s="14"/>
      <c r="MZU833" s="14"/>
      <c r="MZV833" s="14"/>
      <c r="MZW833" s="14"/>
      <c r="MZX833" s="14"/>
      <c r="MZY833" s="14"/>
      <c r="MZZ833" s="14"/>
      <c r="NAA833" s="14"/>
      <c r="NAB833" s="14"/>
      <c r="NAC833" s="14"/>
      <c r="NAD833" s="14"/>
      <c r="NAE833" s="14"/>
      <c r="NAF833" s="14"/>
      <c r="NAG833" s="14"/>
      <c r="NAH833" s="14"/>
      <c r="NAI833" s="14"/>
      <c r="NAJ833" s="14"/>
      <c r="NAK833" s="14"/>
      <c r="NAL833" s="14"/>
      <c r="NAM833" s="14"/>
      <c r="NAN833" s="14"/>
      <c r="NAO833" s="14"/>
      <c r="NAP833" s="14"/>
      <c r="NAQ833" s="14"/>
      <c r="NAR833" s="14"/>
      <c r="NAS833" s="14"/>
      <c r="NAT833" s="14"/>
      <c r="NAU833" s="14"/>
      <c r="NAV833" s="14"/>
      <c r="NAW833" s="14"/>
      <c r="NAX833" s="14"/>
      <c r="NAY833" s="14"/>
      <c r="NAZ833" s="14"/>
      <c r="NBA833" s="14"/>
      <c r="NBB833" s="14"/>
      <c r="NBC833" s="14"/>
      <c r="NBD833" s="14"/>
      <c r="NBE833" s="14"/>
      <c r="NBF833" s="14"/>
      <c r="NBG833" s="14"/>
      <c r="NBH833" s="14"/>
      <c r="NBI833" s="14"/>
      <c r="NBJ833" s="14"/>
      <c r="NBK833" s="14"/>
      <c r="NBL833" s="14"/>
      <c r="NBM833" s="14"/>
      <c r="NBN833" s="14"/>
      <c r="NBO833" s="14"/>
      <c r="NBP833" s="14"/>
      <c r="NBQ833" s="14"/>
      <c r="NBR833" s="14"/>
      <c r="NBS833" s="14"/>
      <c r="NBT833" s="14"/>
      <c r="NBU833" s="14"/>
      <c r="NBV833" s="14"/>
      <c r="NBW833" s="14"/>
      <c r="NBX833" s="14"/>
      <c r="NBY833" s="14"/>
      <c r="NBZ833" s="14"/>
      <c r="NCA833" s="14"/>
      <c r="NCB833" s="14"/>
      <c r="NCC833" s="14"/>
      <c r="NCD833" s="14"/>
      <c r="NCE833" s="14"/>
      <c r="NCF833" s="14"/>
      <c r="NCG833" s="14"/>
      <c r="NCH833" s="14"/>
      <c r="NCI833" s="14"/>
      <c r="NCJ833" s="14"/>
      <c r="NCK833" s="14"/>
      <c r="NCL833" s="14"/>
      <c r="NCM833" s="14"/>
      <c r="NCN833" s="14"/>
      <c r="NCO833" s="14"/>
      <c r="NCP833" s="14"/>
      <c r="NCQ833" s="14"/>
      <c r="NCR833" s="14"/>
      <c r="NCS833" s="14"/>
      <c r="NCT833" s="14"/>
      <c r="NCU833" s="14"/>
      <c r="NCV833" s="14"/>
      <c r="NCW833" s="14"/>
      <c r="NCX833" s="14"/>
      <c r="NCY833" s="14"/>
      <c r="NCZ833" s="14"/>
      <c r="NDA833" s="14"/>
      <c r="NDB833" s="14"/>
      <c r="NDC833" s="14"/>
      <c r="NDD833" s="14"/>
      <c r="NDE833" s="14"/>
      <c r="NDF833" s="14"/>
      <c r="NDG833" s="14"/>
      <c r="NDH833" s="14"/>
      <c r="NDI833" s="14"/>
      <c r="NDJ833" s="14"/>
      <c r="NDK833" s="14"/>
      <c r="NDL833" s="14"/>
      <c r="NDM833" s="14"/>
      <c r="NDN833" s="14"/>
      <c r="NDO833" s="14"/>
      <c r="NDP833" s="14"/>
      <c r="NDQ833" s="14"/>
      <c r="NDR833" s="14"/>
      <c r="NDS833" s="14"/>
      <c r="NDT833" s="14"/>
      <c r="NDU833" s="14"/>
      <c r="NDV833" s="14"/>
      <c r="NDW833" s="14"/>
      <c r="NDX833" s="14"/>
      <c r="NDY833" s="14"/>
      <c r="NDZ833" s="14"/>
      <c r="NEA833" s="14"/>
      <c r="NEB833" s="14"/>
      <c r="NEC833" s="14"/>
      <c r="NED833" s="14"/>
      <c r="NEE833" s="14"/>
      <c r="NEF833" s="14"/>
      <c r="NEG833" s="14"/>
      <c r="NEH833" s="14"/>
      <c r="NEI833" s="14"/>
      <c r="NEJ833" s="14"/>
      <c r="NEK833" s="14"/>
      <c r="NEL833" s="14"/>
      <c r="NEM833" s="14"/>
      <c r="NEN833" s="14"/>
      <c r="NEO833" s="14"/>
      <c r="NEP833" s="14"/>
      <c r="NEQ833" s="14"/>
      <c r="NER833" s="14"/>
      <c r="NES833" s="14"/>
      <c r="NET833" s="14"/>
      <c r="NEU833" s="14"/>
      <c r="NEV833" s="14"/>
      <c r="NEW833" s="14"/>
      <c r="NEX833" s="14"/>
      <c r="NEY833" s="14"/>
      <c r="NEZ833" s="14"/>
      <c r="NFA833" s="14"/>
      <c r="NFB833" s="14"/>
      <c r="NFC833" s="14"/>
      <c r="NFD833" s="14"/>
      <c r="NFE833" s="14"/>
      <c r="NFF833" s="14"/>
      <c r="NFG833" s="14"/>
      <c r="NFH833" s="14"/>
      <c r="NFI833" s="14"/>
      <c r="NFJ833" s="14"/>
      <c r="NFK833" s="14"/>
      <c r="NFL833" s="14"/>
      <c r="NFM833" s="14"/>
      <c r="NFN833" s="14"/>
      <c r="NFO833" s="14"/>
      <c r="NFP833" s="14"/>
      <c r="NFQ833" s="14"/>
      <c r="NFR833" s="14"/>
      <c r="NFS833" s="14"/>
      <c r="NFT833" s="14"/>
      <c r="NFU833" s="14"/>
      <c r="NFV833" s="14"/>
      <c r="NFW833" s="14"/>
      <c r="NFX833" s="14"/>
      <c r="NFY833" s="14"/>
      <c r="NFZ833" s="14"/>
      <c r="NGA833" s="14"/>
      <c r="NGB833" s="14"/>
      <c r="NGC833" s="14"/>
      <c r="NGD833" s="14"/>
      <c r="NGE833" s="14"/>
      <c r="NGF833" s="14"/>
      <c r="NGG833" s="14"/>
      <c r="NGH833" s="14"/>
      <c r="NGI833" s="14"/>
      <c r="NGJ833" s="14"/>
      <c r="NGK833" s="14"/>
      <c r="NGL833" s="14"/>
      <c r="NGM833" s="14"/>
      <c r="NGN833" s="14"/>
      <c r="NGO833" s="14"/>
      <c r="NGP833" s="14"/>
      <c r="NGQ833" s="14"/>
      <c r="NGR833" s="14"/>
      <c r="NGS833" s="14"/>
      <c r="NGT833" s="14"/>
      <c r="NGU833" s="14"/>
      <c r="NGV833" s="14"/>
      <c r="NGW833" s="14"/>
      <c r="NGX833" s="14"/>
      <c r="NGY833" s="14"/>
      <c r="NGZ833" s="14"/>
      <c r="NHA833" s="14"/>
      <c r="NHB833" s="14"/>
      <c r="NHC833" s="14"/>
      <c r="NHD833" s="14"/>
      <c r="NHE833" s="14"/>
      <c r="NHF833" s="14"/>
      <c r="NHG833" s="14"/>
      <c r="NHH833" s="14"/>
      <c r="NHI833" s="14"/>
      <c r="NHJ833" s="14"/>
      <c r="NHK833" s="14"/>
      <c r="NHL833" s="14"/>
      <c r="NHM833" s="14"/>
      <c r="NHN833" s="14"/>
      <c r="NHO833" s="14"/>
      <c r="NHP833" s="14"/>
      <c r="NHQ833" s="14"/>
      <c r="NHR833" s="14"/>
      <c r="NHS833" s="14"/>
      <c r="NHT833" s="14"/>
      <c r="NHU833" s="14"/>
      <c r="NHV833" s="14"/>
      <c r="NHW833" s="14"/>
      <c r="NHX833" s="14"/>
      <c r="NHY833" s="14"/>
      <c r="NHZ833" s="14"/>
      <c r="NIA833" s="14"/>
      <c r="NIB833" s="14"/>
      <c r="NIC833" s="14"/>
      <c r="NID833" s="14"/>
      <c r="NIE833" s="14"/>
      <c r="NIF833" s="14"/>
      <c r="NIG833" s="14"/>
      <c r="NIH833" s="14"/>
      <c r="NII833" s="14"/>
      <c r="NIJ833" s="14"/>
      <c r="NIK833" s="14"/>
      <c r="NIL833" s="14"/>
      <c r="NIM833" s="14"/>
      <c r="NIN833" s="14"/>
      <c r="NIO833" s="14"/>
      <c r="NIP833" s="14"/>
      <c r="NIQ833" s="14"/>
      <c r="NIR833" s="14"/>
      <c r="NIS833" s="14"/>
      <c r="NIT833" s="14"/>
      <c r="NIU833" s="14"/>
      <c r="NIV833" s="14"/>
      <c r="NIW833" s="14"/>
      <c r="NIX833" s="14"/>
      <c r="NIY833" s="14"/>
      <c r="NIZ833" s="14"/>
      <c r="NJA833" s="14"/>
      <c r="NJB833" s="14"/>
      <c r="NJC833" s="14"/>
      <c r="NJD833" s="14"/>
      <c r="NJE833" s="14"/>
      <c r="NJF833" s="14"/>
      <c r="NJG833" s="14"/>
      <c r="NJH833" s="14"/>
      <c r="NJI833" s="14"/>
      <c r="NJJ833" s="14"/>
      <c r="NJK833" s="14"/>
      <c r="NJL833" s="14"/>
      <c r="NJM833" s="14"/>
      <c r="NJN833" s="14"/>
      <c r="NJO833" s="14"/>
      <c r="NJP833" s="14"/>
      <c r="NJQ833" s="14"/>
      <c r="NJR833" s="14"/>
      <c r="NJS833" s="14"/>
      <c r="NJT833" s="14"/>
      <c r="NJU833" s="14"/>
      <c r="NJV833" s="14"/>
      <c r="NJW833" s="14"/>
      <c r="NJX833" s="14"/>
      <c r="NJY833" s="14"/>
      <c r="NJZ833" s="14"/>
      <c r="NKA833" s="14"/>
      <c r="NKB833" s="14"/>
      <c r="NKC833" s="14"/>
      <c r="NKD833" s="14"/>
      <c r="NKE833" s="14"/>
      <c r="NKF833" s="14"/>
      <c r="NKG833" s="14"/>
      <c r="NKH833" s="14"/>
      <c r="NKI833" s="14"/>
      <c r="NKJ833" s="14"/>
      <c r="NKK833" s="14"/>
      <c r="NKL833" s="14"/>
      <c r="NKM833" s="14"/>
      <c r="NKN833" s="14"/>
      <c r="NKO833" s="14"/>
      <c r="NKP833" s="14"/>
      <c r="NKQ833" s="14"/>
      <c r="NKR833" s="14"/>
      <c r="NKS833" s="14"/>
      <c r="NKT833" s="14"/>
      <c r="NKU833" s="14"/>
      <c r="NKV833" s="14"/>
      <c r="NKW833" s="14"/>
      <c r="NKX833" s="14"/>
      <c r="NKY833" s="14"/>
      <c r="NKZ833" s="14"/>
      <c r="NLA833" s="14"/>
      <c r="NLB833" s="14"/>
      <c r="NLC833" s="14"/>
      <c r="NLD833" s="14"/>
      <c r="NLE833" s="14"/>
      <c r="NLF833" s="14"/>
      <c r="NLG833" s="14"/>
      <c r="NLH833" s="14"/>
      <c r="NLI833" s="14"/>
      <c r="NLJ833" s="14"/>
      <c r="NLK833" s="14"/>
      <c r="NLL833" s="14"/>
      <c r="NLM833" s="14"/>
      <c r="NLN833" s="14"/>
      <c r="NLO833" s="14"/>
      <c r="NLP833" s="14"/>
      <c r="NLQ833" s="14"/>
      <c r="NLR833" s="14"/>
      <c r="NLS833" s="14"/>
      <c r="NLT833" s="14"/>
      <c r="NLU833" s="14"/>
      <c r="NLV833" s="14"/>
      <c r="NLW833" s="14"/>
      <c r="NLX833" s="14"/>
      <c r="NLY833" s="14"/>
      <c r="NLZ833" s="14"/>
      <c r="NMA833" s="14"/>
      <c r="NMB833" s="14"/>
      <c r="NMC833" s="14"/>
      <c r="NMD833" s="14"/>
      <c r="NME833" s="14"/>
      <c r="NMF833" s="14"/>
      <c r="NMG833" s="14"/>
      <c r="NMH833" s="14"/>
      <c r="NMI833" s="14"/>
      <c r="NMJ833" s="14"/>
      <c r="NMK833" s="14"/>
      <c r="NML833" s="14"/>
      <c r="NMM833" s="14"/>
      <c r="NMN833" s="14"/>
      <c r="NMO833" s="14"/>
      <c r="NMP833" s="14"/>
      <c r="NMQ833" s="14"/>
      <c r="NMR833" s="14"/>
      <c r="NMS833" s="14"/>
      <c r="NMT833" s="14"/>
      <c r="NMU833" s="14"/>
      <c r="NMV833" s="14"/>
      <c r="NMW833" s="14"/>
      <c r="NMX833" s="14"/>
      <c r="NMY833" s="14"/>
      <c r="NMZ833" s="14"/>
      <c r="NNA833" s="14"/>
      <c r="NNB833" s="14"/>
      <c r="NNC833" s="14"/>
      <c r="NND833" s="14"/>
      <c r="NNE833" s="14"/>
      <c r="NNF833" s="14"/>
      <c r="NNG833" s="14"/>
      <c r="NNH833" s="14"/>
      <c r="NNI833" s="14"/>
      <c r="NNJ833" s="14"/>
      <c r="NNK833" s="14"/>
      <c r="NNL833" s="14"/>
      <c r="NNM833" s="14"/>
      <c r="NNN833" s="14"/>
      <c r="NNO833" s="14"/>
      <c r="NNP833" s="14"/>
      <c r="NNQ833" s="14"/>
      <c r="NNR833" s="14"/>
      <c r="NNS833" s="14"/>
      <c r="NNT833" s="14"/>
      <c r="NNU833" s="14"/>
      <c r="NNV833" s="14"/>
      <c r="NNW833" s="14"/>
      <c r="NNX833" s="14"/>
      <c r="NNY833" s="14"/>
      <c r="NNZ833" s="14"/>
      <c r="NOA833" s="14"/>
      <c r="NOB833" s="14"/>
      <c r="NOC833" s="14"/>
      <c r="NOD833" s="14"/>
      <c r="NOE833" s="14"/>
      <c r="NOF833" s="14"/>
      <c r="NOG833" s="14"/>
      <c r="NOH833" s="14"/>
      <c r="NOI833" s="14"/>
      <c r="NOJ833" s="14"/>
      <c r="NOK833" s="14"/>
      <c r="NOL833" s="14"/>
      <c r="NOM833" s="14"/>
      <c r="NON833" s="14"/>
      <c r="NOO833" s="14"/>
      <c r="NOP833" s="14"/>
      <c r="NOQ833" s="14"/>
      <c r="NOR833" s="14"/>
      <c r="NOS833" s="14"/>
      <c r="NOT833" s="14"/>
      <c r="NOU833" s="14"/>
      <c r="NOV833" s="14"/>
      <c r="NOW833" s="14"/>
      <c r="NOX833" s="14"/>
      <c r="NOY833" s="14"/>
      <c r="NOZ833" s="14"/>
      <c r="NPA833" s="14"/>
      <c r="NPB833" s="14"/>
      <c r="NPC833" s="14"/>
      <c r="NPD833" s="14"/>
      <c r="NPE833" s="14"/>
      <c r="NPF833" s="14"/>
      <c r="NPG833" s="14"/>
      <c r="NPH833" s="14"/>
      <c r="NPI833" s="14"/>
      <c r="NPJ833" s="14"/>
      <c r="NPK833" s="14"/>
      <c r="NPL833" s="14"/>
      <c r="NPM833" s="14"/>
      <c r="NPN833" s="14"/>
      <c r="NPO833" s="14"/>
      <c r="NPP833" s="14"/>
      <c r="NPQ833" s="14"/>
      <c r="NPR833" s="14"/>
      <c r="NPS833" s="14"/>
      <c r="NPT833" s="14"/>
      <c r="NPU833" s="14"/>
      <c r="NPV833" s="14"/>
      <c r="NPW833" s="14"/>
      <c r="NPX833" s="14"/>
      <c r="NPY833" s="14"/>
      <c r="NPZ833" s="14"/>
      <c r="NQA833" s="14"/>
      <c r="NQB833" s="14"/>
      <c r="NQC833" s="14"/>
      <c r="NQD833" s="14"/>
      <c r="NQE833" s="14"/>
      <c r="NQF833" s="14"/>
      <c r="NQG833" s="14"/>
      <c r="NQH833" s="14"/>
      <c r="NQI833" s="14"/>
      <c r="NQJ833" s="14"/>
      <c r="NQK833" s="14"/>
      <c r="NQL833" s="14"/>
      <c r="NQM833" s="14"/>
      <c r="NQN833" s="14"/>
      <c r="NQO833" s="14"/>
      <c r="NQP833" s="14"/>
      <c r="NQQ833" s="14"/>
      <c r="NQR833" s="14"/>
      <c r="NQS833" s="14"/>
      <c r="NQT833" s="14"/>
      <c r="NQU833" s="14"/>
      <c r="NQV833" s="14"/>
      <c r="NQW833" s="14"/>
      <c r="NQX833" s="14"/>
      <c r="NQY833" s="14"/>
      <c r="NQZ833" s="14"/>
      <c r="NRA833" s="14"/>
      <c r="NRB833" s="14"/>
      <c r="NRC833" s="14"/>
      <c r="NRD833" s="14"/>
      <c r="NRE833" s="14"/>
      <c r="NRF833" s="14"/>
      <c r="NRG833" s="14"/>
      <c r="NRH833" s="14"/>
      <c r="NRI833" s="14"/>
      <c r="NRJ833" s="14"/>
      <c r="NRK833" s="14"/>
      <c r="NRL833" s="14"/>
      <c r="NRM833" s="14"/>
      <c r="NRN833" s="14"/>
      <c r="NRO833" s="14"/>
      <c r="NRP833" s="14"/>
      <c r="NRQ833" s="14"/>
      <c r="NRR833" s="14"/>
      <c r="NRS833" s="14"/>
      <c r="NRT833" s="14"/>
      <c r="NRU833" s="14"/>
      <c r="NRV833" s="14"/>
      <c r="NRW833" s="14"/>
      <c r="NRX833" s="14"/>
      <c r="NRY833" s="14"/>
      <c r="NRZ833" s="14"/>
      <c r="NSA833" s="14"/>
      <c r="NSB833" s="14"/>
      <c r="NSC833" s="14"/>
      <c r="NSD833" s="14"/>
      <c r="NSE833" s="14"/>
      <c r="NSF833" s="14"/>
      <c r="NSG833" s="14"/>
      <c r="NSH833" s="14"/>
      <c r="NSI833" s="14"/>
      <c r="NSJ833" s="14"/>
      <c r="NSK833" s="14"/>
      <c r="NSL833" s="14"/>
      <c r="NSM833" s="14"/>
      <c r="NSN833" s="14"/>
      <c r="NSO833" s="14"/>
      <c r="NSP833" s="14"/>
      <c r="NSQ833" s="14"/>
      <c r="NSR833" s="14"/>
      <c r="NSS833" s="14"/>
      <c r="NST833" s="14"/>
      <c r="NSU833" s="14"/>
      <c r="NSV833" s="14"/>
      <c r="NSW833" s="14"/>
      <c r="NSX833" s="14"/>
      <c r="NSY833" s="14"/>
      <c r="NSZ833" s="14"/>
      <c r="NTA833" s="14"/>
      <c r="NTB833" s="14"/>
      <c r="NTC833" s="14"/>
      <c r="NTD833" s="14"/>
      <c r="NTE833" s="14"/>
      <c r="NTF833" s="14"/>
      <c r="NTG833" s="14"/>
      <c r="NTH833" s="14"/>
      <c r="NTI833" s="14"/>
      <c r="NTJ833" s="14"/>
      <c r="NTK833" s="14"/>
      <c r="NTL833" s="14"/>
      <c r="NTM833" s="14"/>
      <c r="NTN833" s="14"/>
      <c r="NTO833" s="14"/>
      <c r="NTP833" s="14"/>
      <c r="NTQ833" s="14"/>
      <c r="NTR833" s="14"/>
      <c r="NTS833" s="14"/>
      <c r="NTT833" s="14"/>
      <c r="NTU833" s="14"/>
      <c r="NTV833" s="14"/>
      <c r="NTW833" s="14"/>
      <c r="NTX833" s="14"/>
      <c r="NTY833" s="14"/>
      <c r="NTZ833" s="14"/>
      <c r="NUA833" s="14"/>
      <c r="NUB833" s="14"/>
      <c r="NUC833" s="14"/>
      <c r="NUD833" s="14"/>
      <c r="NUE833" s="14"/>
      <c r="NUF833" s="14"/>
      <c r="NUG833" s="14"/>
      <c r="NUH833" s="14"/>
      <c r="NUI833" s="14"/>
      <c r="NUJ833" s="14"/>
      <c r="NUK833" s="14"/>
      <c r="NUL833" s="14"/>
      <c r="NUM833" s="14"/>
      <c r="NUN833" s="14"/>
      <c r="NUO833" s="14"/>
      <c r="NUP833" s="14"/>
      <c r="NUQ833" s="14"/>
      <c r="NUR833" s="14"/>
      <c r="NUS833" s="14"/>
      <c r="NUT833" s="14"/>
      <c r="NUU833" s="14"/>
      <c r="NUV833" s="14"/>
      <c r="NUW833" s="14"/>
      <c r="NUX833" s="14"/>
      <c r="NUY833" s="14"/>
      <c r="NUZ833" s="14"/>
      <c r="NVA833" s="14"/>
      <c r="NVB833" s="14"/>
      <c r="NVC833" s="14"/>
      <c r="NVD833" s="14"/>
      <c r="NVE833" s="14"/>
      <c r="NVF833" s="14"/>
      <c r="NVG833" s="14"/>
      <c r="NVH833" s="14"/>
      <c r="NVI833" s="14"/>
      <c r="NVJ833" s="14"/>
      <c r="NVK833" s="14"/>
      <c r="NVL833" s="14"/>
      <c r="NVM833" s="14"/>
      <c r="NVN833" s="14"/>
      <c r="NVO833" s="14"/>
      <c r="NVP833" s="14"/>
      <c r="NVQ833" s="14"/>
      <c r="NVR833" s="14"/>
      <c r="NVS833" s="14"/>
      <c r="NVT833" s="14"/>
      <c r="NVU833" s="14"/>
      <c r="NVV833" s="14"/>
      <c r="NVW833" s="14"/>
      <c r="NVX833" s="14"/>
      <c r="NVY833" s="14"/>
      <c r="NVZ833" s="14"/>
      <c r="NWA833" s="14"/>
      <c r="NWB833" s="14"/>
      <c r="NWC833" s="14"/>
      <c r="NWD833" s="14"/>
      <c r="NWE833" s="14"/>
      <c r="NWF833" s="14"/>
      <c r="NWG833" s="14"/>
      <c r="NWH833" s="14"/>
      <c r="NWI833" s="14"/>
      <c r="NWJ833" s="14"/>
      <c r="NWK833" s="14"/>
      <c r="NWL833" s="14"/>
      <c r="NWM833" s="14"/>
      <c r="NWN833" s="14"/>
      <c r="NWO833" s="14"/>
      <c r="NWP833" s="14"/>
      <c r="NWQ833" s="14"/>
      <c r="NWR833" s="14"/>
      <c r="NWS833" s="14"/>
      <c r="NWT833" s="14"/>
      <c r="NWU833" s="14"/>
      <c r="NWV833" s="14"/>
      <c r="NWW833" s="14"/>
      <c r="NWX833" s="14"/>
      <c r="NWY833" s="14"/>
      <c r="NWZ833" s="14"/>
      <c r="NXA833" s="14"/>
      <c r="NXB833" s="14"/>
      <c r="NXC833" s="14"/>
      <c r="NXD833" s="14"/>
      <c r="NXE833" s="14"/>
      <c r="NXF833" s="14"/>
      <c r="NXG833" s="14"/>
      <c r="NXH833" s="14"/>
      <c r="NXI833" s="14"/>
      <c r="NXJ833" s="14"/>
      <c r="NXK833" s="14"/>
      <c r="NXL833" s="14"/>
      <c r="NXM833" s="14"/>
      <c r="NXN833" s="14"/>
      <c r="NXO833" s="14"/>
      <c r="NXP833" s="14"/>
      <c r="NXQ833" s="14"/>
      <c r="NXR833" s="14"/>
      <c r="NXS833" s="14"/>
      <c r="NXT833" s="14"/>
      <c r="NXU833" s="14"/>
      <c r="NXV833" s="14"/>
      <c r="NXW833" s="14"/>
      <c r="NXX833" s="14"/>
      <c r="NXY833" s="14"/>
      <c r="NXZ833" s="14"/>
      <c r="NYA833" s="14"/>
      <c r="NYB833" s="14"/>
      <c r="NYC833" s="14"/>
      <c r="NYD833" s="14"/>
      <c r="NYE833" s="14"/>
      <c r="NYF833" s="14"/>
      <c r="NYG833" s="14"/>
      <c r="NYH833" s="14"/>
      <c r="NYI833" s="14"/>
      <c r="NYJ833" s="14"/>
      <c r="NYK833" s="14"/>
      <c r="NYL833" s="14"/>
      <c r="NYM833" s="14"/>
      <c r="NYN833" s="14"/>
      <c r="NYO833" s="14"/>
      <c r="NYP833" s="14"/>
      <c r="NYQ833" s="14"/>
      <c r="NYR833" s="14"/>
      <c r="NYS833" s="14"/>
      <c r="NYT833" s="14"/>
      <c r="NYU833" s="14"/>
      <c r="NYV833" s="14"/>
      <c r="NYW833" s="14"/>
      <c r="NYX833" s="14"/>
      <c r="NYY833" s="14"/>
      <c r="NYZ833" s="14"/>
      <c r="NZA833" s="14"/>
      <c r="NZB833" s="14"/>
      <c r="NZC833" s="14"/>
      <c r="NZD833" s="14"/>
      <c r="NZE833" s="14"/>
      <c r="NZF833" s="14"/>
      <c r="NZG833" s="14"/>
      <c r="NZH833" s="14"/>
      <c r="NZI833" s="14"/>
      <c r="NZJ833" s="14"/>
      <c r="NZK833" s="14"/>
      <c r="NZL833" s="14"/>
      <c r="NZM833" s="14"/>
      <c r="NZN833" s="14"/>
      <c r="NZO833" s="14"/>
      <c r="NZP833" s="14"/>
      <c r="NZQ833" s="14"/>
      <c r="NZR833" s="14"/>
      <c r="NZS833" s="14"/>
      <c r="NZT833" s="14"/>
      <c r="NZU833" s="14"/>
      <c r="NZV833" s="14"/>
      <c r="NZW833" s="14"/>
      <c r="NZX833" s="14"/>
      <c r="NZY833" s="14"/>
      <c r="NZZ833" s="14"/>
      <c r="OAA833" s="14"/>
      <c r="OAB833" s="14"/>
      <c r="OAC833" s="14"/>
      <c r="OAD833" s="14"/>
      <c r="OAE833" s="14"/>
      <c r="OAF833" s="14"/>
      <c r="OAG833" s="14"/>
      <c r="OAH833" s="14"/>
      <c r="OAI833" s="14"/>
      <c r="OAJ833" s="14"/>
      <c r="OAK833" s="14"/>
      <c r="OAL833" s="14"/>
      <c r="OAM833" s="14"/>
      <c r="OAN833" s="14"/>
      <c r="OAO833" s="14"/>
      <c r="OAP833" s="14"/>
      <c r="OAQ833" s="14"/>
      <c r="OAR833" s="14"/>
      <c r="OAS833" s="14"/>
      <c r="OAT833" s="14"/>
      <c r="OAU833" s="14"/>
      <c r="OAV833" s="14"/>
      <c r="OAW833" s="14"/>
      <c r="OAX833" s="14"/>
      <c r="OAY833" s="14"/>
      <c r="OAZ833" s="14"/>
      <c r="OBA833" s="14"/>
      <c r="OBB833" s="14"/>
      <c r="OBC833" s="14"/>
      <c r="OBD833" s="14"/>
      <c r="OBE833" s="14"/>
      <c r="OBF833" s="14"/>
      <c r="OBG833" s="14"/>
      <c r="OBH833" s="14"/>
      <c r="OBI833" s="14"/>
      <c r="OBJ833" s="14"/>
      <c r="OBK833" s="14"/>
      <c r="OBL833" s="14"/>
      <c r="OBM833" s="14"/>
      <c r="OBN833" s="14"/>
      <c r="OBO833" s="14"/>
      <c r="OBP833" s="14"/>
      <c r="OBQ833" s="14"/>
      <c r="OBR833" s="14"/>
      <c r="OBS833" s="14"/>
      <c r="OBT833" s="14"/>
      <c r="OBU833" s="14"/>
      <c r="OBV833" s="14"/>
      <c r="OBW833" s="14"/>
      <c r="OBX833" s="14"/>
      <c r="OBY833" s="14"/>
      <c r="OBZ833" s="14"/>
      <c r="OCA833" s="14"/>
      <c r="OCB833" s="14"/>
      <c r="OCC833" s="14"/>
      <c r="OCD833" s="14"/>
      <c r="OCE833" s="14"/>
      <c r="OCF833" s="14"/>
      <c r="OCG833" s="14"/>
      <c r="OCH833" s="14"/>
      <c r="OCI833" s="14"/>
      <c r="OCJ833" s="14"/>
      <c r="OCK833" s="14"/>
      <c r="OCL833" s="14"/>
      <c r="OCM833" s="14"/>
      <c r="OCN833" s="14"/>
      <c r="OCO833" s="14"/>
      <c r="OCP833" s="14"/>
      <c r="OCQ833" s="14"/>
      <c r="OCR833" s="14"/>
      <c r="OCS833" s="14"/>
      <c r="OCT833" s="14"/>
      <c r="OCU833" s="14"/>
      <c r="OCV833" s="14"/>
      <c r="OCW833" s="14"/>
      <c r="OCX833" s="14"/>
      <c r="OCY833" s="14"/>
      <c r="OCZ833" s="14"/>
      <c r="ODA833" s="14"/>
      <c r="ODB833" s="14"/>
      <c r="ODC833" s="14"/>
      <c r="ODD833" s="14"/>
      <c r="ODE833" s="14"/>
      <c r="ODF833" s="14"/>
      <c r="ODG833" s="14"/>
      <c r="ODH833" s="14"/>
      <c r="ODI833" s="14"/>
      <c r="ODJ833" s="14"/>
      <c r="ODK833" s="14"/>
      <c r="ODL833" s="14"/>
      <c r="ODM833" s="14"/>
      <c r="ODN833" s="14"/>
      <c r="ODO833" s="14"/>
      <c r="ODP833" s="14"/>
      <c r="ODQ833" s="14"/>
      <c r="ODR833" s="14"/>
      <c r="ODS833" s="14"/>
      <c r="ODT833" s="14"/>
      <c r="ODU833" s="14"/>
      <c r="ODV833" s="14"/>
      <c r="ODW833" s="14"/>
      <c r="ODX833" s="14"/>
      <c r="ODY833" s="14"/>
      <c r="ODZ833" s="14"/>
      <c r="OEA833" s="14"/>
      <c r="OEB833" s="14"/>
      <c r="OEC833" s="14"/>
      <c r="OED833" s="14"/>
      <c r="OEE833" s="14"/>
      <c r="OEF833" s="14"/>
      <c r="OEG833" s="14"/>
      <c r="OEH833" s="14"/>
      <c r="OEI833" s="14"/>
      <c r="OEJ833" s="14"/>
      <c r="OEK833" s="14"/>
      <c r="OEL833" s="14"/>
      <c r="OEM833" s="14"/>
      <c r="OEN833" s="14"/>
      <c r="OEO833" s="14"/>
      <c r="OEP833" s="14"/>
      <c r="OEQ833" s="14"/>
      <c r="OER833" s="14"/>
      <c r="OES833" s="14"/>
      <c r="OET833" s="14"/>
      <c r="OEU833" s="14"/>
      <c r="OEV833" s="14"/>
      <c r="OEW833" s="14"/>
      <c r="OEX833" s="14"/>
      <c r="OEY833" s="14"/>
      <c r="OEZ833" s="14"/>
      <c r="OFA833" s="14"/>
      <c r="OFB833" s="14"/>
      <c r="OFC833" s="14"/>
      <c r="OFD833" s="14"/>
      <c r="OFE833" s="14"/>
      <c r="OFF833" s="14"/>
      <c r="OFG833" s="14"/>
      <c r="OFH833" s="14"/>
      <c r="OFI833" s="14"/>
      <c r="OFJ833" s="14"/>
      <c r="OFK833" s="14"/>
      <c r="OFL833" s="14"/>
      <c r="OFM833" s="14"/>
      <c r="OFN833" s="14"/>
      <c r="OFO833" s="14"/>
      <c r="OFP833" s="14"/>
      <c r="OFQ833" s="14"/>
      <c r="OFR833" s="14"/>
      <c r="OFS833" s="14"/>
      <c r="OFT833" s="14"/>
      <c r="OFU833" s="14"/>
      <c r="OFV833" s="14"/>
      <c r="OFW833" s="14"/>
      <c r="OFX833" s="14"/>
      <c r="OFY833" s="14"/>
      <c r="OFZ833" s="14"/>
      <c r="OGA833" s="14"/>
      <c r="OGB833" s="14"/>
      <c r="OGC833" s="14"/>
      <c r="OGD833" s="14"/>
      <c r="OGE833" s="14"/>
      <c r="OGF833" s="14"/>
      <c r="OGG833" s="14"/>
      <c r="OGH833" s="14"/>
      <c r="OGI833" s="14"/>
      <c r="OGJ833" s="14"/>
      <c r="OGK833" s="14"/>
      <c r="OGL833" s="14"/>
      <c r="OGM833" s="14"/>
      <c r="OGN833" s="14"/>
      <c r="OGO833" s="14"/>
      <c r="OGP833" s="14"/>
      <c r="OGQ833" s="14"/>
      <c r="OGR833" s="14"/>
      <c r="OGS833" s="14"/>
      <c r="OGT833" s="14"/>
      <c r="OGU833" s="14"/>
      <c r="OGV833" s="14"/>
      <c r="OGW833" s="14"/>
      <c r="OGX833" s="14"/>
      <c r="OGY833" s="14"/>
      <c r="OGZ833" s="14"/>
      <c r="OHA833" s="14"/>
      <c r="OHB833" s="14"/>
      <c r="OHC833" s="14"/>
      <c r="OHD833" s="14"/>
      <c r="OHE833" s="14"/>
      <c r="OHF833" s="14"/>
      <c r="OHG833" s="14"/>
      <c r="OHH833" s="14"/>
      <c r="OHI833" s="14"/>
      <c r="OHJ833" s="14"/>
      <c r="OHK833" s="14"/>
      <c r="OHL833" s="14"/>
      <c r="OHM833" s="14"/>
      <c r="OHN833" s="14"/>
      <c r="OHO833" s="14"/>
      <c r="OHP833" s="14"/>
      <c r="OHQ833" s="14"/>
      <c r="OHR833" s="14"/>
      <c r="OHS833" s="14"/>
      <c r="OHT833" s="14"/>
      <c r="OHU833" s="14"/>
      <c r="OHV833" s="14"/>
      <c r="OHW833" s="14"/>
      <c r="OHX833" s="14"/>
      <c r="OHY833" s="14"/>
      <c r="OHZ833" s="14"/>
      <c r="OIA833" s="14"/>
      <c r="OIB833" s="14"/>
      <c r="OIC833" s="14"/>
      <c r="OID833" s="14"/>
      <c r="OIE833" s="14"/>
      <c r="OIF833" s="14"/>
      <c r="OIG833" s="14"/>
      <c r="OIH833" s="14"/>
      <c r="OII833" s="14"/>
      <c r="OIJ833" s="14"/>
      <c r="OIK833" s="14"/>
      <c r="OIL833" s="14"/>
      <c r="OIM833" s="14"/>
      <c r="OIN833" s="14"/>
      <c r="OIO833" s="14"/>
      <c r="OIP833" s="14"/>
      <c r="OIQ833" s="14"/>
      <c r="OIR833" s="14"/>
      <c r="OIS833" s="14"/>
      <c r="OIT833" s="14"/>
      <c r="OIU833" s="14"/>
      <c r="OIV833" s="14"/>
      <c r="OIW833" s="14"/>
      <c r="OIX833" s="14"/>
      <c r="OIY833" s="14"/>
      <c r="OIZ833" s="14"/>
      <c r="OJA833" s="14"/>
      <c r="OJB833" s="14"/>
      <c r="OJC833" s="14"/>
      <c r="OJD833" s="14"/>
      <c r="OJE833" s="14"/>
      <c r="OJF833" s="14"/>
      <c r="OJG833" s="14"/>
      <c r="OJH833" s="14"/>
      <c r="OJI833" s="14"/>
      <c r="OJJ833" s="14"/>
      <c r="OJK833" s="14"/>
      <c r="OJL833" s="14"/>
      <c r="OJM833" s="14"/>
      <c r="OJN833" s="14"/>
      <c r="OJO833" s="14"/>
      <c r="OJP833" s="14"/>
      <c r="OJQ833" s="14"/>
      <c r="OJR833" s="14"/>
      <c r="OJS833" s="14"/>
      <c r="OJT833" s="14"/>
      <c r="OJU833" s="14"/>
      <c r="OJV833" s="14"/>
      <c r="OJW833" s="14"/>
      <c r="OJX833" s="14"/>
      <c r="OJY833" s="14"/>
      <c r="OJZ833" s="14"/>
      <c r="OKA833" s="14"/>
      <c r="OKB833" s="14"/>
      <c r="OKC833" s="14"/>
      <c r="OKD833" s="14"/>
      <c r="OKE833" s="14"/>
      <c r="OKF833" s="14"/>
      <c r="OKG833" s="14"/>
      <c r="OKH833" s="14"/>
      <c r="OKI833" s="14"/>
      <c r="OKJ833" s="14"/>
      <c r="OKK833" s="14"/>
      <c r="OKL833" s="14"/>
      <c r="OKM833" s="14"/>
      <c r="OKN833" s="14"/>
      <c r="OKO833" s="14"/>
      <c r="OKP833" s="14"/>
      <c r="OKQ833" s="14"/>
      <c r="OKR833" s="14"/>
      <c r="OKS833" s="14"/>
      <c r="OKT833" s="14"/>
      <c r="OKU833" s="14"/>
      <c r="OKV833" s="14"/>
      <c r="OKW833" s="14"/>
      <c r="OKX833" s="14"/>
      <c r="OKY833" s="14"/>
      <c r="OKZ833" s="14"/>
      <c r="OLA833" s="14"/>
      <c r="OLB833" s="14"/>
      <c r="OLC833" s="14"/>
      <c r="OLD833" s="14"/>
      <c r="OLE833" s="14"/>
      <c r="OLF833" s="14"/>
      <c r="OLG833" s="14"/>
      <c r="OLH833" s="14"/>
      <c r="OLI833" s="14"/>
      <c r="OLJ833" s="14"/>
      <c r="OLK833" s="14"/>
      <c r="OLL833" s="14"/>
      <c r="OLM833" s="14"/>
      <c r="OLN833" s="14"/>
      <c r="OLO833" s="14"/>
      <c r="OLP833" s="14"/>
      <c r="OLQ833" s="14"/>
      <c r="OLR833" s="14"/>
      <c r="OLS833" s="14"/>
      <c r="OLT833" s="14"/>
      <c r="OLU833" s="14"/>
      <c r="OLV833" s="14"/>
      <c r="OLW833" s="14"/>
      <c r="OLX833" s="14"/>
      <c r="OLY833" s="14"/>
      <c r="OLZ833" s="14"/>
      <c r="OMA833" s="14"/>
      <c r="OMB833" s="14"/>
      <c r="OMC833" s="14"/>
      <c r="OMD833" s="14"/>
      <c r="OME833" s="14"/>
      <c r="OMF833" s="14"/>
      <c r="OMG833" s="14"/>
      <c r="OMH833" s="14"/>
      <c r="OMI833" s="14"/>
      <c r="OMJ833" s="14"/>
      <c r="OMK833" s="14"/>
      <c r="OML833" s="14"/>
      <c r="OMM833" s="14"/>
      <c r="OMN833" s="14"/>
      <c r="OMO833" s="14"/>
      <c r="OMP833" s="14"/>
      <c r="OMQ833" s="14"/>
      <c r="OMR833" s="14"/>
      <c r="OMS833" s="14"/>
      <c r="OMT833" s="14"/>
      <c r="OMU833" s="14"/>
      <c r="OMV833" s="14"/>
      <c r="OMW833" s="14"/>
      <c r="OMX833" s="14"/>
      <c r="OMY833" s="14"/>
      <c r="OMZ833" s="14"/>
      <c r="ONA833" s="14"/>
      <c r="ONB833" s="14"/>
      <c r="ONC833" s="14"/>
      <c r="OND833" s="14"/>
      <c r="ONE833" s="14"/>
      <c r="ONF833" s="14"/>
      <c r="ONG833" s="14"/>
      <c r="ONH833" s="14"/>
      <c r="ONI833" s="14"/>
      <c r="ONJ833" s="14"/>
      <c r="ONK833" s="14"/>
      <c r="ONL833" s="14"/>
      <c r="ONM833" s="14"/>
      <c r="ONN833" s="14"/>
      <c r="ONO833" s="14"/>
      <c r="ONP833" s="14"/>
      <c r="ONQ833" s="14"/>
      <c r="ONR833" s="14"/>
      <c r="ONS833" s="14"/>
      <c r="ONT833" s="14"/>
      <c r="ONU833" s="14"/>
      <c r="ONV833" s="14"/>
      <c r="ONW833" s="14"/>
      <c r="ONX833" s="14"/>
      <c r="ONY833" s="14"/>
      <c r="ONZ833" s="14"/>
      <c r="OOA833" s="14"/>
      <c r="OOB833" s="14"/>
      <c r="OOC833" s="14"/>
      <c r="OOD833" s="14"/>
      <c r="OOE833" s="14"/>
      <c r="OOF833" s="14"/>
      <c r="OOG833" s="14"/>
      <c r="OOH833" s="14"/>
      <c r="OOI833" s="14"/>
      <c r="OOJ833" s="14"/>
      <c r="OOK833" s="14"/>
      <c r="OOL833" s="14"/>
      <c r="OOM833" s="14"/>
      <c r="OON833" s="14"/>
      <c r="OOO833" s="14"/>
      <c r="OOP833" s="14"/>
      <c r="OOQ833" s="14"/>
      <c r="OOR833" s="14"/>
      <c r="OOS833" s="14"/>
      <c r="OOT833" s="14"/>
      <c r="OOU833" s="14"/>
      <c r="OOV833" s="14"/>
      <c r="OOW833" s="14"/>
      <c r="OOX833" s="14"/>
      <c r="OOY833" s="14"/>
      <c r="OOZ833" s="14"/>
      <c r="OPA833" s="14"/>
      <c r="OPB833" s="14"/>
      <c r="OPC833" s="14"/>
      <c r="OPD833" s="14"/>
      <c r="OPE833" s="14"/>
      <c r="OPF833" s="14"/>
      <c r="OPG833" s="14"/>
      <c r="OPH833" s="14"/>
      <c r="OPI833" s="14"/>
      <c r="OPJ833" s="14"/>
      <c r="OPK833" s="14"/>
      <c r="OPL833" s="14"/>
      <c r="OPM833" s="14"/>
      <c r="OPN833" s="14"/>
      <c r="OPO833" s="14"/>
      <c r="OPP833" s="14"/>
      <c r="OPQ833" s="14"/>
      <c r="OPR833" s="14"/>
      <c r="OPS833" s="14"/>
      <c r="OPT833" s="14"/>
      <c r="OPU833" s="14"/>
      <c r="OPV833" s="14"/>
      <c r="OPW833" s="14"/>
      <c r="OPX833" s="14"/>
      <c r="OPY833" s="14"/>
      <c r="OPZ833" s="14"/>
      <c r="OQA833" s="14"/>
      <c r="OQB833" s="14"/>
      <c r="OQC833" s="14"/>
      <c r="OQD833" s="14"/>
      <c r="OQE833" s="14"/>
      <c r="OQF833" s="14"/>
      <c r="OQG833" s="14"/>
      <c r="OQH833" s="14"/>
      <c r="OQI833" s="14"/>
      <c r="OQJ833" s="14"/>
      <c r="OQK833" s="14"/>
      <c r="OQL833" s="14"/>
      <c r="OQM833" s="14"/>
      <c r="OQN833" s="14"/>
      <c r="OQO833" s="14"/>
      <c r="OQP833" s="14"/>
      <c r="OQQ833" s="14"/>
      <c r="OQR833" s="14"/>
      <c r="OQS833" s="14"/>
      <c r="OQT833" s="14"/>
      <c r="OQU833" s="14"/>
      <c r="OQV833" s="14"/>
      <c r="OQW833" s="14"/>
      <c r="OQX833" s="14"/>
      <c r="OQY833" s="14"/>
      <c r="OQZ833" s="14"/>
      <c r="ORA833" s="14"/>
      <c r="ORB833" s="14"/>
      <c r="ORC833" s="14"/>
      <c r="ORD833" s="14"/>
      <c r="ORE833" s="14"/>
      <c r="ORF833" s="14"/>
      <c r="ORG833" s="14"/>
      <c r="ORH833" s="14"/>
      <c r="ORI833" s="14"/>
      <c r="ORJ833" s="14"/>
      <c r="ORK833" s="14"/>
      <c r="ORL833" s="14"/>
      <c r="ORM833" s="14"/>
      <c r="ORN833" s="14"/>
      <c r="ORO833" s="14"/>
      <c r="ORP833" s="14"/>
      <c r="ORQ833" s="14"/>
      <c r="ORR833" s="14"/>
      <c r="ORS833" s="14"/>
      <c r="ORT833" s="14"/>
      <c r="ORU833" s="14"/>
      <c r="ORV833" s="14"/>
      <c r="ORW833" s="14"/>
      <c r="ORX833" s="14"/>
      <c r="ORY833" s="14"/>
      <c r="ORZ833" s="14"/>
      <c r="OSA833" s="14"/>
      <c r="OSB833" s="14"/>
      <c r="OSC833" s="14"/>
      <c r="OSD833" s="14"/>
      <c r="OSE833" s="14"/>
      <c r="OSF833" s="14"/>
      <c r="OSG833" s="14"/>
      <c r="OSH833" s="14"/>
      <c r="OSI833" s="14"/>
      <c r="OSJ833" s="14"/>
      <c r="OSK833" s="14"/>
      <c r="OSL833" s="14"/>
      <c r="OSM833" s="14"/>
      <c r="OSN833" s="14"/>
      <c r="OSO833" s="14"/>
      <c r="OSP833" s="14"/>
      <c r="OSQ833" s="14"/>
      <c r="OSR833" s="14"/>
      <c r="OSS833" s="14"/>
      <c r="OST833" s="14"/>
      <c r="OSU833" s="14"/>
      <c r="OSV833" s="14"/>
      <c r="OSW833" s="14"/>
      <c r="OSX833" s="14"/>
      <c r="OSY833" s="14"/>
      <c r="OSZ833" s="14"/>
      <c r="OTA833" s="14"/>
      <c r="OTB833" s="14"/>
      <c r="OTC833" s="14"/>
      <c r="OTD833" s="14"/>
      <c r="OTE833" s="14"/>
      <c r="OTF833" s="14"/>
      <c r="OTG833" s="14"/>
      <c r="OTH833" s="14"/>
      <c r="OTI833" s="14"/>
      <c r="OTJ833" s="14"/>
      <c r="OTK833" s="14"/>
      <c r="OTL833" s="14"/>
      <c r="OTM833" s="14"/>
      <c r="OTN833" s="14"/>
      <c r="OTO833" s="14"/>
      <c r="OTP833" s="14"/>
      <c r="OTQ833" s="14"/>
      <c r="OTR833" s="14"/>
      <c r="OTS833" s="14"/>
      <c r="OTT833" s="14"/>
      <c r="OTU833" s="14"/>
      <c r="OTV833" s="14"/>
      <c r="OTW833" s="14"/>
      <c r="OTX833" s="14"/>
      <c r="OTY833" s="14"/>
      <c r="OTZ833" s="14"/>
      <c r="OUA833" s="14"/>
      <c r="OUB833" s="14"/>
      <c r="OUC833" s="14"/>
      <c r="OUD833" s="14"/>
      <c r="OUE833" s="14"/>
      <c r="OUF833" s="14"/>
      <c r="OUG833" s="14"/>
      <c r="OUH833" s="14"/>
      <c r="OUI833" s="14"/>
      <c r="OUJ833" s="14"/>
      <c r="OUK833" s="14"/>
      <c r="OUL833" s="14"/>
      <c r="OUM833" s="14"/>
      <c r="OUN833" s="14"/>
      <c r="OUO833" s="14"/>
      <c r="OUP833" s="14"/>
      <c r="OUQ833" s="14"/>
      <c r="OUR833" s="14"/>
      <c r="OUS833" s="14"/>
      <c r="OUT833" s="14"/>
      <c r="OUU833" s="14"/>
      <c r="OUV833" s="14"/>
      <c r="OUW833" s="14"/>
      <c r="OUX833" s="14"/>
      <c r="OUY833" s="14"/>
      <c r="OUZ833" s="14"/>
      <c r="OVA833" s="14"/>
      <c r="OVB833" s="14"/>
      <c r="OVC833" s="14"/>
      <c r="OVD833" s="14"/>
      <c r="OVE833" s="14"/>
      <c r="OVF833" s="14"/>
      <c r="OVG833" s="14"/>
      <c r="OVH833" s="14"/>
      <c r="OVI833" s="14"/>
      <c r="OVJ833" s="14"/>
      <c r="OVK833" s="14"/>
      <c r="OVL833" s="14"/>
      <c r="OVM833" s="14"/>
      <c r="OVN833" s="14"/>
      <c r="OVO833" s="14"/>
      <c r="OVP833" s="14"/>
      <c r="OVQ833" s="14"/>
      <c r="OVR833" s="14"/>
      <c r="OVS833" s="14"/>
      <c r="OVT833" s="14"/>
      <c r="OVU833" s="14"/>
      <c r="OVV833" s="14"/>
      <c r="OVW833" s="14"/>
      <c r="OVX833" s="14"/>
      <c r="OVY833" s="14"/>
      <c r="OVZ833" s="14"/>
      <c r="OWA833" s="14"/>
      <c r="OWB833" s="14"/>
      <c r="OWC833" s="14"/>
      <c r="OWD833" s="14"/>
      <c r="OWE833" s="14"/>
      <c r="OWF833" s="14"/>
      <c r="OWG833" s="14"/>
      <c r="OWH833" s="14"/>
      <c r="OWI833" s="14"/>
      <c r="OWJ833" s="14"/>
      <c r="OWK833" s="14"/>
      <c r="OWL833" s="14"/>
      <c r="OWM833" s="14"/>
      <c r="OWN833" s="14"/>
      <c r="OWO833" s="14"/>
      <c r="OWP833" s="14"/>
      <c r="OWQ833" s="14"/>
      <c r="OWR833" s="14"/>
      <c r="OWS833" s="14"/>
      <c r="OWT833" s="14"/>
      <c r="OWU833" s="14"/>
      <c r="OWV833" s="14"/>
      <c r="OWW833" s="14"/>
      <c r="OWX833" s="14"/>
      <c r="OWY833" s="14"/>
      <c r="OWZ833" s="14"/>
      <c r="OXA833" s="14"/>
      <c r="OXB833" s="14"/>
      <c r="OXC833" s="14"/>
      <c r="OXD833" s="14"/>
      <c r="OXE833" s="14"/>
      <c r="OXF833" s="14"/>
      <c r="OXG833" s="14"/>
      <c r="OXH833" s="14"/>
      <c r="OXI833" s="14"/>
      <c r="OXJ833" s="14"/>
      <c r="OXK833" s="14"/>
      <c r="OXL833" s="14"/>
      <c r="OXM833" s="14"/>
      <c r="OXN833" s="14"/>
      <c r="OXO833" s="14"/>
      <c r="OXP833" s="14"/>
      <c r="OXQ833" s="14"/>
      <c r="OXR833" s="14"/>
      <c r="OXS833" s="14"/>
      <c r="OXT833" s="14"/>
      <c r="OXU833" s="14"/>
      <c r="OXV833" s="14"/>
      <c r="OXW833" s="14"/>
      <c r="OXX833" s="14"/>
      <c r="OXY833" s="14"/>
      <c r="OXZ833" s="14"/>
      <c r="OYA833" s="14"/>
      <c r="OYB833" s="14"/>
      <c r="OYC833" s="14"/>
      <c r="OYD833" s="14"/>
      <c r="OYE833" s="14"/>
      <c r="OYF833" s="14"/>
      <c r="OYG833" s="14"/>
      <c r="OYH833" s="14"/>
      <c r="OYI833" s="14"/>
      <c r="OYJ833" s="14"/>
      <c r="OYK833" s="14"/>
      <c r="OYL833" s="14"/>
      <c r="OYM833" s="14"/>
      <c r="OYN833" s="14"/>
      <c r="OYO833" s="14"/>
      <c r="OYP833" s="14"/>
      <c r="OYQ833" s="14"/>
      <c r="OYR833" s="14"/>
      <c r="OYS833" s="14"/>
      <c r="OYT833" s="14"/>
      <c r="OYU833" s="14"/>
      <c r="OYV833" s="14"/>
      <c r="OYW833" s="14"/>
      <c r="OYX833" s="14"/>
      <c r="OYY833" s="14"/>
      <c r="OYZ833" s="14"/>
      <c r="OZA833" s="14"/>
      <c r="OZB833" s="14"/>
      <c r="OZC833" s="14"/>
      <c r="OZD833" s="14"/>
      <c r="OZE833" s="14"/>
      <c r="OZF833" s="14"/>
      <c r="OZG833" s="14"/>
      <c r="OZH833" s="14"/>
      <c r="OZI833" s="14"/>
      <c r="OZJ833" s="14"/>
      <c r="OZK833" s="14"/>
      <c r="OZL833" s="14"/>
      <c r="OZM833" s="14"/>
      <c r="OZN833" s="14"/>
      <c r="OZO833" s="14"/>
      <c r="OZP833" s="14"/>
      <c r="OZQ833" s="14"/>
      <c r="OZR833" s="14"/>
      <c r="OZS833" s="14"/>
      <c r="OZT833" s="14"/>
      <c r="OZU833" s="14"/>
      <c r="OZV833" s="14"/>
      <c r="OZW833" s="14"/>
      <c r="OZX833" s="14"/>
      <c r="OZY833" s="14"/>
      <c r="OZZ833" s="14"/>
      <c r="PAA833" s="14"/>
      <c r="PAB833" s="14"/>
      <c r="PAC833" s="14"/>
      <c r="PAD833" s="14"/>
      <c r="PAE833" s="14"/>
      <c r="PAF833" s="14"/>
      <c r="PAG833" s="14"/>
      <c r="PAH833" s="14"/>
      <c r="PAI833" s="14"/>
      <c r="PAJ833" s="14"/>
      <c r="PAK833" s="14"/>
      <c r="PAL833" s="14"/>
      <c r="PAM833" s="14"/>
      <c r="PAN833" s="14"/>
      <c r="PAO833" s="14"/>
      <c r="PAP833" s="14"/>
      <c r="PAQ833" s="14"/>
      <c r="PAR833" s="14"/>
      <c r="PAS833" s="14"/>
      <c r="PAT833" s="14"/>
      <c r="PAU833" s="14"/>
      <c r="PAV833" s="14"/>
      <c r="PAW833" s="14"/>
      <c r="PAX833" s="14"/>
      <c r="PAY833" s="14"/>
      <c r="PAZ833" s="14"/>
      <c r="PBA833" s="14"/>
      <c r="PBB833" s="14"/>
      <c r="PBC833" s="14"/>
      <c r="PBD833" s="14"/>
      <c r="PBE833" s="14"/>
      <c r="PBF833" s="14"/>
      <c r="PBG833" s="14"/>
      <c r="PBH833" s="14"/>
      <c r="PBI833" s="14"/>
      <c r="PBJ833" s="14"/>
      <c r="PBK833" s="14"/>
      <c r="PBL833" s="14"/>
      <c r="PBM833" s="14"/>
      <c r="PBN833" s="14"/>
      <c r="PBO833" s="14"/>
      <c r="PBP833" s="14"/>
      <c r="PBQ833" s="14"/>
      <c r="PBR833" s="14"/>
      <c r="PBS833" s="14"/>
      <c r="PBT833" s="14"/>
      <c r="PBU833" s="14"/>
      <c r="PBV833" s="14"/>
      <c r="PBW833" s="14"/>
      <c r="PBX833" s="14"/>
      <c r="PBY833" s="14"/>
      <c r="PBZ833" s="14"/>
      <c r="PCA833" s="14"/>
      <c r="PCB833" s="14"/>
      <c r="PCC833" s="14"/>
      <c r="PCD833" s="14"/>
      <c r="PCE833" s="14"/>
      <c r="PCF833" s="14"/>
      <c r="PCG833" s="14"/>
      <c r="PCH833" s="14"/>
      <c r="PCI833" s="14"/>
      <c r="PCJ833" s="14"/>
      <c r="PCK833" s="14"/>
      <c r="PCL833" s="14"/>
      <c r="PCM833" s="14"/>
      <c r="PCN833" s="14"/>
      <c r="PCO833" s="14"/>
      <c r="PCP833" s="14"/>
      <c r="PCQ833" s="14"/>
      <c r="PCR833" s="14"/>
      <c r="PCS833" s="14"/>
      <c r="PCT833" s="14"/>
      <c r="PCU833" s="14"/>
      <c r="PCV833" s="14"/>
      <c r="PCW833" s="14"/>
      <c r="PCX833" s="14"/>
      <c r="PCY833" s="14"/>
      <c r="PCZ833" s="14"/>
      <c r="PDA833" s="14"/>
      <c r="PDB833" s="14"/>
      <c r="PDC833" s="14"/>
      <c r="PDD833" s="14"/>
      <c r="PDE833" s="14"/>
      <c r="PDF833" s="14"/>
      <c r="PDG833" s="14"/>
      <c r="PDH833" s="14"/>
      <c r="PDI833" s="14"/>
      <c r="PDJ833" s="14"/>
      <c r="PDK833" s="14"/>
      <c r="PDL833" s="14"/>
      <c r="PDM833" s="14"/>
      <c r="PDN833" s="14"/>
      <c r="PDO833" s="14"/>
      <c r="PDP833" s="14"/>
      <c r="PDQ833" s="14"/>
      <c r="PDR833" s="14"/>
      <c r="PDS833" s="14"/>
      <c r="PDT833" s="14"/>
      <c r="PDU833" s="14"/>
      <c r="PDV833" s="14"/>
      <c r="PDW833" s="14"/>
      <c r="PDX833" s="14"/>
      <c r="PDY833" s="14"/>
      <c r="PDZ833" s="14"/>
      <c r="PEA833" s="14"/>
      <c r="PEB833" s="14"/>
      <c r="PEC833" s="14"/>
      <c r="PED833" s="14"/>
      <c r="PEE833" s="14"/>
      <c r="PEF833" s="14"/>
      <c r="PEG833" s="14"/>
      <c r="PEH833" s="14"/>
      <c r="PEI833" s="14"/>
      <c r="PEJ833" s="14"/>
      <c r="PEK833" s="14"/>
      <c r="PEL833" s="14"/>
      <c r="PEM833" s="14"/>
      <c r="PEN833" s="14"/>
      <c r="PEO833" s="14"/>
      <c r="PEP833" s="14"/>
      <c r="PEQ833" s="14"/>
      <c r="PER833" s="14"/>
      <c r="PES833" s="14"/>
      <c r="PET833" s="14"/>
      <c r="PEU833" s="14"/>
      <c r="PEV833" s="14"/>
      <c r="PEW833" s="14"/>
      <c r="PEX833" s="14"/>
      <c r="PEY833" s="14"/>
      <c r="PEZ833" s="14"/>
      <c r="PFA833" s="14"/>
      <c r="PFB833" s="14"/>
      <c r="PFC833" s="14"/>
      <c r="PFD833" s="14"/>
      <c r="PFE833" s="14"/>
      <c r="PFF833" s="14"/>
      <c r="PFG833" s="14"/>
      <c r="PFH833" s="14"/>
      <c r="PFI833" s="14"/>
      <c r="PFJ833" s="14"/>
      <c r="PFK833" s="14"/>
      <c r="PFL833" s="14"/>
      <c r="PFM833" s="14"/>
      <c r="PFN833" s="14"/>
      <c r="PFO833" s="14"/>
      <c r="PFP833" s="14"/>
      <c r="PFQ833" s="14"/>
      <c r="PFR833" s="14"/>
      <c r="PFS833" s="14"/>
      <c r="PFT833" s="14"/>
      <c r="PFU833" s="14"/>
      <c r="PFV833" s="14"/>
      <c r="PFW833" s="14"/>
      <c r="PFX833" s="14"/>
      <c r="PFY833" s="14"/>
      <c r="PFZ833" s="14"/>
      <c r="PGA833" s="14"/>
      <c r="PGB833" s="14"/>
      <c r="PGC833" s="14"/>
      <c r="PGD833" s="14"/>
      <c r="PGE833" s="14"/>
      <c r="PGF833" s="14"/>
      <c r="PGG833" s="14"/>
      <c r="PGH833" s="14"/>
      <c r="PGI833" s="14"/>
      <c r="PGJ833" s="14"/>
      <c r="PGK833" s="14"/>
      <c r="PGL833" s="14"/>
      <c r="PGM833" s="14"/>
      <c r="PGN833" s="14"/>
      <c r="PGO833" s="14"/>
      <c r="PGP833" s="14"/>
      <c r="PGQ833" s="14"/>
      <c r="PGR833" s="14"/>
      <c r="PGS833" s="14"/>
      <c r="PGT833" s="14"/>
      <c r="PGU833" s="14"/>
      <c r="PGV833" s="14"/>
      <c r="PGW833" s="14"/>
      <c r="PGX833" s="14"/>
      <c r="PGY833" s="14"/>
      <c r="PGZ833" s="14"/>
      <c r="PHA833" s="14"/>
      <c r="PHB833" s="14"/>
      <c r="PHC833" s="14"/>
      <c r="PHD833" s="14"/>
      <c r="PHE833" s="14"/>
      <c r="PHF833" s="14"/>
      <c r="PHG833" s="14"/>
      <c r="PHH833" s="14"/>
      <c r="PHI833" s="14"/>
      <c r="PHJ833" s="14"/>
      <c r="PHK833" s="14"/>
      <c r="PHL833" s="14"/>
      <c r="PHM833" s="14"/>
      <c r="PHN833" s="14"/>
      <c r="PHO833" s="14"/>
      <c r="PHP833" s="14"/>
      <c r="PHQ833" s="14"/>
      <c r="PHR833" s="14"/>
      <c r="PHS833" s="14"/>
      <c r="PHT833" s="14"/>
      <c r="PHU833" s="14"/>
      <c r="PHV833" s="14"/>
      <c r="PHW833" s="14"/>
      <c r="PHX833" s="14"/>
      <c r="PHY833" s="14"/>
      <c r="PHZ833" s="14"/>
      <c r="PIA833" s="14"/>
      <c r="PIB833" s="14"/>
      <c r="PIC833" s="14"/>
      <c r="PID833" s="14"/>
      <c r="PIE833" s="14"/>
      <c r="PIF833" s="14"/>
      <c r="PIG833" s="14"/>
      <c r="PIH833" s="14"/>
      <c r="PII833" s="14"/>
      <c r="PIJ833" s="14"/>
      <c r="PIK833" s="14"/>
      <c r="PIL833" s="14"/>
      <c r="PIM833" s="14"/>
      <c r="PIN833" s="14"/>
      <c r="PIO833" s="14"/>
      <c r="PIP833" s="14"/>
      <c r="PIQ833" s="14"/>
      <c r="PIR833" s="14"/>
      <c r="PIS833" s="14"/>
      <c r="PIT833" s="14"/>
      <c r="PIU833" s="14"/>
      <c r="PIV833" s="14"/>
      <c r="PIW833" s="14"/>
      <c r="PIX833" s="14"/>
      <c r="PIY833" s="14"/>
      <c r="PIZ833" s="14"/>
      <c r="PJA833" s="14"/>
      <c r="PJB833" s="14"/>
      <c r="PJC833" s="14"/>
      <c r="PJD833" s="14"/>
      <c r="PJE833" s="14"/>
      <c r="PJF833" s="14"/>
      <c r="PJG833" s="14"/>
      <c r="PJH833" s="14"/>
      <c r="PJI833" s="14"/>
      <c r="PJJ833" s="14"/>
      <c r="PJK833" s="14"/>
      <c r="PJL833" s="14"/>
      <c r="PJM833" s="14"/>
      <c r="PJN833" s="14"/>
      <c r="PJO833" s="14"/>
      <c r="PJP833" s="14"/>
      <c r="PJQ833" s="14"/>
      <c r="PJR833" s="14"/>
      <c r="PJS833" s="14"/>
      <c r="PJT833" s="14"/>
      <c r="PJU833" s="14"/>
      <c r="PJV833" s="14"/>
      <c r="PJW833" s="14"/>
      <c r="PJX833" s="14"/>
      <c r="PJY833" s="14"/>
      <c r="PJZ833" s="14"/>
      <c r="PKA833" s="14"/>
      <c r="PKB833" s="14"/>
      <c r="PKC833" s="14"/>
      <c r="PKD833" s="14"/>
      <c r="PKE833" s="14"/>
      <c r="PKF833" s="14"/>
      <c r="PKG833" s="14"/>
      <c r="PKH833" s="14"/>
      <c r="PKI833" s="14"/>
      <c r="PKJ833" s="14"/>
      <c r="PKK833" s="14"/>
      <c r="PKL833" s="14"/>
      <c r="PKM833" s="14"/>
      <c r="PKN833" s="14"/>
      <c r="PKO833" s="14"/>
      <c r="PKP833" s="14"/>
      <c r="PKQ833" s="14"/>
      <c r="PKR833" s="14"/>
      <c r="PKS833" s="14"/>
      <c r="PKT833" s="14"/>
      <c r="PKU833" s="14"/>
      <c r="PKV833" s="14"/>
      <c r="PKW833" s="14"/>
      <c r="PKX833" s="14"/>
      <c r="PKY833" s="14"/>
      <c r="PKZ833" s="14"/>
      <c r="PLA833" s="14"/>
      <c r="PLB833" s="14"/>
      <c r="PLC833" s="14"/>
      <c r="PLD833" s="14"/>
      <c r="PLE833" s="14"/>
      <c r="PLF833" s="14"/>
      <c r="PLG833" s="14"/>
      <c r="PLH833" s="14"/>
      <c r="PLI833" s="14"/>
      <c r="PLJ833" s="14"/>
      <c r="PLK833" s="14"/>
      <c r="PLL833" s="14"/>
      <c r="PLM833" s="14"/>
      <c r="PLN833" s="14"/>
      <c r="PLO833" s="14"/>
      <c r="PLP833" s="14"/>
      <c r="PLQ833" s="14"/>
      <c r="PLR833" s="14"/>
      <c r="PLS833" s="14"/>
      <c r="PLT833" s="14"/>
      <c r="PLU833" s="14"/>
      <c r="PLV833" s="14"/>
      <c r="PLW833" s="14"/>
      <c r="PLX833" s="14"/>
      <c r="PLY833" s="14"/>
      <c r="PLZ833" s="14"/>
      <c r="PMA833" s="14"/>
      <c r="PMB833" s="14"/>
      <c r="PMC833" s="14"/>
      <c r="PMD833" s="14"/>
      <c r="PME833" s="14"/>
      <c r="PMF833" s="14"/>
      <c r="PMG833" s="14"/>
      <c r="PMH833" s="14"/>
      <c r="PMI833" s="14"/>
      <c r="PMJ833" s="14"/>
      <c r="PMK833" s="14"/>
      <c r="PML833" s="14"/>
      <c r="PMM833" s="14"/>
      <c r="PMN833" s="14"/>
      <c r="PMO833" s="14"/>
      <c r="PMP833" s="14"/>
      <c r="PMQ833" s="14"/>
      <c r="PMR833" s="14"/>
      <c r="PMS833" s="14"/>
      <c r="PMT833" s="14"/>
      <c r="PMU833" s="14"/>
      <c r="PMV833" s="14"/>
      <c r="PMW833" s="14"/>
      <c r="PMX833" s="14"/>
      <c r="PMY833" s="14"/>
      <c r="PMZ833" s="14"/>
      <c r="PNA833" s="14"/>
      <c r="PNB833" s="14"/>
      <c r="PNC833" s="14"/>
      <c r="PND833" s="14"/>
      <c r="PNE833" s="14"/>
      <c r="PNF833" s="14"/>
      <c r="PNG833" s="14"/>
      <c r="PNH833" s="14"/>
      <c r="PNI833" s="14"/>
      <c r="PNJ833" s="14"/>
      <c r="PNK833" s="14"/>
      <c r="PNL833" s="14"/>
      <c r="PNM833" s="14"/>
      <c r="PNN833" s="14"/>
      <c r="PNO833" s="14"/>
      <c r="PNP833" s="14"/>
      <c r="PNQ833" s="14"/>
      <c r="PNR833" s="14"/>
      <c r="PNS833" s="14"/>
      <c r="PNT833" s="14"/>
      <c r="PNU833" s="14"/>
      <c r="PNV833" s="14"/>
      <c r="PNW833" s="14"/>
      <c r="PNX833" s="14"/>
      <c r="PNY833" s="14"/>
      <c r="PNZ833" s="14"/>
      <c r="POA833" s="14"/>
      <c r="POB833" s="14"/>
      <c r="POC833" s="14"/>
      <c r="POD833" s="14"/>
      <c r="POE833" s="14"/>
      <c r="POF833" s="14"/>
      <c r="POG833" s="14"/>
      <c r="POH833" s="14"/>
      <c r="POI833" s="14"/>
      <c r="POJ833" s="14"/>
      <c r="POK833" s="14"/>
      <c r="POL833" s="14"/>
      <c r="POM833" s="14"/>
      <c r="PON833" s="14"/>
      <c r="POO833" s="14"/>
      <c r="POP833" s="14"/>
      <c r="POQ833" s="14"/>
      <c r="POR833" s="14"/>
      <c r="POS833" s="14"/>
      <c r="POT833" s="14"/>
      <c r="POU833" s="14"/>
      <c r="POV833" s="14"/>
      <c r="POW833" s="14"/>
      <c r="POX833" s="14"/>
      <c r="POY833" s="14"/>
      <c r="POZ833" s="14"/>
      <c r="PPA833" s="14"/>
      <c r="PPB833" s="14"/>
      <c r="PPC833" s="14"/>
      <c r="PPD833" s="14"/>
      <c r="PPE833" s="14"/>
      <c r="PPF833" s="14"/>
      <c r="PPG833" s="14"/>
      <c r="PPH833" s="14"/>
      <c r="PPI833" s="14"/>
      <c r="PPJ833" s="14"/>
      <c r="PPK833" s="14"/>
      <c r="PPL833" s="14"/>
      <c r="PPM833" s="14"/>
      <c r="PPN833" s="14"/>
      <c r="PPO833" s="14"/>
      <c r="PPP833" s="14"/>
      <c r="PPQ833" s="14"/>
      <c r="PPR833" s="14"/>
      <c r="PPS833" s="14"/>
      <c r="PPT833" s="14"/>
      <c r="PPU833" s="14"/>
      <c r="PPV833" s="14"/>
      <c r="PPW833" s="14"/>
      <c r="PPX833" s="14"/>
      <c r="PPY833" s="14"/>
      <c r="PPZ833" s="14"/>
      <c r="PQA833" s="14"/>
      <c r="PQB833" s="14"/>
      <c r="PQC833" s="14"/>
      <c r="PQD833" s="14"/>
      <c r="PQE833" s="14"/>
      <c r="PQF833" s="14"/>
      <c r="PQG833" s="14"/>
      <c r="PQH833" s="14"/>
      <c r="PQI833" s="14"/>
      <c r="PQJ833" s="14"/>
      <c r="PQK833" s="14"/>
      <c r="PQL833" s="14"/>
      <c r="PQM833" s="14"/>
      <c r="PQN833" s="14"/>
      <c r="PQO833" s="14"/>
      <c r="PQP833" s="14"/>
      <c r="PQQ833" s="14"/>
      <c r="PQR833" s="14"/>
      <c r="PQS833" s="14"/>
      <c r="PQT833" s="14"/>
      <c r="PQU833" s="14"/>
      <c r="PQV833" s="14"/>
      <c r="PQW833" s="14"/>
      <c r="PQX833" s="14"/>
      <c r="PQY833" s="14"/>
      <c r="PQZ833" s="14"/>
      <c r="PRA833" s="14"/>
      <c r="PRB833" s="14"/>
      <c r="PRC833" s="14"/>
      <c r="PRD833" s="14"/>
      <c r="PRE833" s="14"/>
      <c r="PRF833" s="14"/>
      <c r="PRG833" s="14"/>
      <c r="PRH833" s="14"/>
      <c r="PRI833" s="14"/>
      <c r="PRJ833" s="14"/>
      <c r="PRK833" s="14"/>
      <c r="PRL833" s="14"/>
      <c r="PRM833" s="14"/>
      <c r="PRN833" s="14"/>
      <c r="PRO833" s="14"/>
      <c r="PRP833" s="14"/>
      <c r="PRQ833" s="14"/>
      <c r="PRR833" s="14"/>
      <c r="PRS833" s="14"/>
      <c r="PRT833" s="14"/>
      <c r="PRU833" s="14"/>
      <c r="PRV833" s="14"/>
      <c r="PRW833" s="14"/>
      <c r="PRX833" s="14"/>
      <c r="PRY833" s="14"/>
      <c r="PRZ833" s="14"/>
      <c r="PSA833" s="14"/>
      <c r="PSB833" s="14"/>
      <c r="PSC833" s="14"/>
      <c r="PSD833" s="14"/>
      <c r="PSE833" s="14"/>
      <c r="PSF833" s="14"/>
      <c r="PSG833" s="14"/>
      <c r="PSH833" s="14"/>
      <c r="PSI833" s="14"/>
      <c r="PSJ833" s="14"/>
      <c r="PSK833" s="14"/>
      <c r="PSL833" s="14"/>
      <c r="PSM833" s="14"/>
      <c r="PSN833" s="14"/>
      <c r="PSO833" s="14"/>
      <c r="PSP833" s="14"/>
      <c r="PSQ833" s="14"/>
      <c r="PSR833" s="14"/>
      <c r="PSS833" s="14"/>
      <c r="PST833" s="14"/>
      <c r="PSU833" s="14"/>
      <c r="PSV833" s="14"/>
      <c r="PSW833" s="14"/>
      <c r="PSX833" s="14"/>
      <c r="PSY833" s="14"/>
      <c r="PSZ833" s="14"/>
      <c r="PTA833" s="14"/>
      <c r="PTB833" s="14"/>
      <c r="PTC833" s="14"/>
      <c r="PTD833" s="14"/>
      <c r="PTE833" s="14"/>
      <c r="PTF833" s="14"/>
      <c r="PTG833" s="14"/>
      <c r="PTH833" s="14"/>
      <c r="PTI833" s="14"/>
      <c r="PTJ833" s="14"/>
      <c r="PTK833" s="14"/>
      <c r="PTL833" s="14"/>
      <c r="PTM833" s="14"/>
      <c r="PTN833" s="14"/>
      <c r="PTO833" s="14"/>
      <c r="PTP833" s="14"/>
      <c r="PTQ833" s="14"/>
      <c r="PTR833" s="14"/>
      <c r="PTS833" s="14"/>
      <c r="PTT833" s="14"/>
      <c r="PTU833" s="14"/>
      <c r="PTV833" s="14"/>
      <c r="PTW833" s="14"/>
      <c r="PTX833" s="14"/>
      <c r="PTY833" s="14"/>
      <c r="PTZ833" s="14"/>
      <c r="PUA833" s="14"/>
      <c r="PUB833" s="14"/>
      <c r="PUC833" s="14"/>
      <c r="PUD833" s="14"/>
      <c r="PUE833" s="14"/>
      <c r="PUF833" s="14"/>
      <c r="PUG833" s="14"/>
      <c r="PUH833" s="14"/>
      <c r="PUI833" s="14"/>
      <c r="PUJ833" s="14"/>
      <c r="PUK833" s="14"/>
      <c r="PUL833" s="14"/>
      <c r="PUM833" s="14"/>
      <c r="PUN833" s="14"/>
      <c r="PUO833" s="14"/>
      <c r="PUP833" s="14"/>
      <c r="PUQ833" s="14"/>
      <c r="PUR833" s="14"/>
      <c r="PUS833" s="14"/>
      <c r="PUT833" s="14"/>
      <c r="PUU833" s="14"/>
      <c r="PUV833" s="14"/>
      <c r="PUW833" s="14"/>
      <c r="PUX833" s="14"/>
      <c r="PUY833" s="14"/>
      <c r="PUZ833" s="14"/>
      <c r="PVA833" s="14"/>
      <c r="PVB833" s="14"/>
      <c r="PVC833" s="14"/>
      <c r="PVD833" s="14"/>
      <c r="PVE833" s="14"/>
      <c r="PVF833" s="14"/>
      <c r="PVG833" s="14"/>
      <c r="PVH833" s="14"/>
      <c r="PVI833" s="14"/>
      <c r="PVJ833" s="14"/>
      <c r="PVK833" s="14"/>
      <c r="PVL833" s="14"/>
      <c r="PVM833" s="14"/>
      <c r="PVN833" s="14"/>
      <c r="PVO833" s="14"/>
      <c r="PVP833" s="14"/>
      <c r="PVQ833" s="14"/>
      <c r="PVR833" s="14"/>
      <c r="PVS833" s="14"/>
      <c r="PVT833" s="14"/>
      <c r="PVU833" s="14"/>
      <c r="PVV833" s="14"/>
      <c r="PVW833" s="14"/>
      <c r="PVX833" s="14"/>
      <c r="PVY833" s="14"/>
      <c r="PVZ833" s="14"/>
      <c r="PWA833" s="14"/>
      <c r="PWB833" s="14"/>
      <c r="PWC833" s="14"/>
      <c r="PWD833" s="14"/>
      <c r="PWE833" s="14"/>
      <c r="PWF833" s="14"/>
      <c r="PWG833" s="14"/>
      <c r="PWH833" s="14"/>
      <c r="PWI833" s="14"/>
      <c r="PWJ833" s="14"/>
      <c r="PWK833" s="14"/>
      <c r="PWL833" s="14"/>
      <c r="PWM833" s="14"/>
      <c r="PWN833" s="14"/>
      <c r="PWO833" s="14"/>
      <c r="PWP833" s="14"/>
      <c r="PWQ833" s="14"/>
      <c r="PWR833" s="14"/>
      <c r="PWS833" s="14"/>
      <c r="PWT833" s="14"/>
      <c r="PWU833" s="14"/>
      <c r="PWV833" s="14"/>
      <c r="PWW833" s="14"/>
      <c r="PWX833" s="14"/>
      <c r="PWY833" s="14"/>
      <c r="PWZ833" s="14"/>
      <c r="PXA833" s="14"/>
      <c r="PXB833" s="14"/>
      <c r="PXC833" s="14"/>
      <c r="PXD833" s="14"/>
      <c r="PXE833" s="14"/>
      <c r="PXF833" s="14"/>
      <c r="PXG833" s="14"/>
      <c r="PXH833" s="14"/>
      <c r="PXI833" s="14"/>
      <c r="PXJ833" s="14"/>
      <c r="PXK833" s="14"/>
      <c r="PXL833" s="14"/>
      <c r="PXM833" s="14"/>
      <c r="PXN833" s="14"/>
      <c r="PXO833" s="14"/>
      <c r="PXP833" s="14"/>
      <c r="PXQ833" s="14"/>
      <c r="PXR833" s="14"/>
      <c r="PXS833" s="14"/>
      <c r="PXT833" s="14"/>
      <c r="PXU833" s="14"/>
      <c r="PXV833" s="14"/>
      <c r="PXW833" s="14"/>
      <c r="PXX833" s="14"/>
      <c r="PXY833" s="14"/>
      <c r="PXZ833" s="14"/>
      <c r="PYA833" s="14"/>
      <c r="PYB833" s="14"/>
      <c r="PYC833" s="14"/>
      <c r="PYD833" s="14"/>
      <c r="PYE833" s="14"/>
      <c r="PYF833" s="14"/>
      <c r="PYG833" s="14"/>
      <c r="PYH833" s="14"/>
      <c r="PYI833" s="14"/>
      <c r="PYJ833" s="14"/>
      <c r="PYK833" s="14"/>
      <c r="PYL833" s="14"/>
      <c r="PYM833" s="14"/>
      <c r="PYN833" s="14"/>
      <c r="PYO833" s="14"/>
      <c r="PYP833" s="14"/>
      <c r="PYQ833" s="14"/>
      <c r="PYR833" s="14"/>
      <c r="PYS833" s="14"/>
      <c r="PYT833" s="14"/>
      <c r="PYU833" s="14"/>
      <c r="PYV833" s="14"/>
      <c r="PYW833" s="14"/>
      <c r="PYX833" s="14"/>
      <c r="PYY833" s="14"/>
      <c r="PYZ833" s="14"/>
      <c r="PZA833" s="14"/>
      <c r="PZB833" s="14"/>
      <c r="PZC833" s="14"/>
      <c r="PZD833" s="14"/>
      <c r="PZE833" s="14"/>
      <c r="PZF833" s="14"/>
      <c r="PZG833" s="14"/>
      <c r="PZH833" s="14"/>
      <c r="PZI833" s="14"/>
      <c r="PZJ833" s="14"/>
      <c r="PZK833" s="14"/>
      <c r="PZL833" s="14"/>
      <c r="PZM833" s="14"/>
      <c r="PZN833" s="14"/>
      <c r="PZO833" s="14"/>
      <c r="PZP833" s="14"/>
      <c r="PZQ833" s="14"/>
      <c r="PZR833" s="14"/>
      <c r="PZS833" s="14"/>
      <c r="PZT833" s="14"/>
      <c r="PZU833" s="14"/>
      <c r="PZV833" s="14"/>
      <c r="PZW833" s="14"/>
      <c r="PZX833" s="14"/>
      <c r="PZY833" s="14"/>
      <c r="PZZ833" s="14"/>
      <c r="QAA833" s="14"/>
      <c r="QAB833" s="14"/>
      <c r="QAC833" s="14"/>
      <c r="QAD833" s="14"/>
      <c r="QAE833" s="14"/>
      <c r="QAF833" s="14"/>
      <c r="QAG833" s="14"/>
      <c r="QAH833" s="14"/>
      <c r="QAI833" s="14"/>
      <c r="QAJ833" s="14"/>
      <c r="QAK833" s="14"/>
      <c r="QAL833" s="14"/>
      <c r="QAM833" s="14"/>
      <c r="QAN833" s="14"/>
      <c r="QAO833" s="14"/>
      <c r="QAP833" s="14"/>
      <c r="QAQ833" s="14"/>
      <c r="QAR833" s="14"/>
      <c r="QAS833" s="14"/>
      <c r="QAT833" s="14"/>
      <c r="QAU833" s="14"/>
      <c r="QAV833" s="14"/>
      <c r="QAW833" s="14"/>
      <c r="QAX833" s="14"/>
      <c r="QAY833" s="14"/>
      <c r="QAZ833" s="14"/>
      <c r="QBA833" s="14"/>
      <c r="QBB833" s="14"/>
      <c r="QBC833" s="14"/>
      <c r="QBD833" s="14"/>
      <c r="QBE833" s="14"/>
      <c r="QBF833" s="14"/>
      <c r="QBG833" s="14"/>
      <c r="QBH833" s="14"/>
      <c r="QBI833" s="14"/>
      <c r="QBJ833" s="14"/>
      <c r="QBK833" s="14"/>
      <c r="QBL833" s="14"/>
      <c r="QBM833" s="14"/>
      <c r="QBN833" s="14"/>
      <c r="QBO833" s="14"/>
      <c r="QBP833" s="14"/>
      <c r="QBQ833" s="14"/>
      <c r="QBR833" s="14"/>
      <c r="QBS833" s="14"/>
      <c r="QBT833" s="14"/>
      <c r="QBU833" s="14"/>
      <c r="QBV833" s="14"/>
      <c r="QBW833" s="14"/>
      <c r="QBX833" s="14"/>
      <c r="QBY833" s="14"/>
      <c r="QBZ833" s="14"/>
      <c r="QCA833" s="14"/>
      <c r="QCB833" s="14"/>
      <c r="QCC833" s="14"/>
      <c r="QCD833" s="14"/>
      <c r="QCE833" s="14"/>
      <c r="QCF833" s="14"/>
      <c r="QCG833" s="14"/>
      <c r="QCH833" s="14"/>
      <c r="QCI833" s="14"/>
      <c r="QCJ833" s="14"/>
      <c r="QCK833" s="14"/>
      <c r="QCL833" s="14"/>
      <c r="QCM833" s="14"/>
      <c r="QCN833" s="14"/>
      <c r="QCO833" s="14"/>
      <c r="QCP833" s="14"/>
      <c r="QCQ833" s="14"/>
      <c r="QCR833" s="14"/>
      <c r="QCS833" s="14"/>
      <c r="QCT833" s="14"/>
      <c r="QCU833" s="14"/>
      <c r="QCV833" s="14"/>
      <c r="QCW833" s="14"/>
      <c r="QCX833" s="14"/>
      <c r="QCY833" s="14"/>
      <c r="QCZ833" s="14"/>
      <c r="QDA833" s="14"/>
      <c r="QDB833" s="14"/>
      <c r="QDC833" s="14"/>
      <c r="QDD833" s="14"/>
      <c r="QDE833" s="14"/>
      <c r="QDF833" s="14"/>
      <c r="QDG833" s="14"/>
      <c r="QDH833" s="14"/>
      <c r="QDI833" s="14"/>
      <c r="QDJ833" s="14"/>
      <c r="QDK833" s="14"/>
      <c r="QDL833" s="14"/>
      <c r="QDM833" s="14"/>
      <c r="QDN833" s="14"/>
      <c r="QDO833" s="14"/>
      <c r="QDP833" s="14"/>
      <c r="QDQ833" s="14"/>
      <c r="QDR833" s="14"/>
      <c r="QDS833" s="14"/>
      <c r="QDT833" s="14"/>
      <c r="QDU833" s="14"/>
      <c r="QDV833" s="14"/>
      <c r="QDW833" s="14"/>
      <c r="QDX833" s="14"/>
      <c r="QDY833" s="14"/>
      <c r="QDZ833" s="14"/>
      <c r="QEA833" s="14"/>
      <c r="QEB833" s="14"/>
      <c r="QEC833" s="14"/>
      <c r="QED833" s="14"/>
      <c r="QEE833" s="14"/>
      <c r="QEF833" s="14"/>
      <c r="QEG833" s="14"/>
      <c r="QEH833" s="14"/>
      <c r="QEI833" s="14"/>
      <c r="QEJ833" s="14"/>
      <c r="QEK833" s="14"/>
      <c r="QEL833" s="14"/>
      <c r="QEM833" s="14"/>
      <c r="QEN833" s="14"/>
      <c r="QEO833" s="14"/>
      <c r="QEP833" s="14"/>
      <c r="QEQ833" s="14"/>
      <c r="QER833" s="14"/>
      <c r="QES833" s="14"/>
      <c r="QET833" s="14"/>
      <c r="QEU833" s="14"/>
      <c r="QEV833" s="14"/>
      <c r="QEW833" s="14"/>
      <c r="QEX833" s="14"/>
      <c r="QEY833" s="14"/>
      <c r="QEZ833" s="14"/>
      <c r="QFA833" s="14"/>
      <c r="QFB833" s="14"/>
      <c r="QFC833" s="14"/>
      <c r="QFD833" s="14"/>
      <c r="QFE833" s="14"/>
      <c r="QFF833" s="14"/>
      <c r="QFG833" s="14"/>
      <c r="QFH833" s="14"/>
      <c r="QFI833" s="14"/>
      <c r="QFJ833" s="14"/>
      <c r="QFK833" s="14"/>
      <c r="QFL833" s="14"/>
      <c r="QFM833" s="14"/>
      <c r="QFN833" s="14"/>
      <c r="QFO833" s="14"/>
      <c r="QFP833" s="14"/>
      <c r="QFQ833" s="14"/>
      <c r="QFR833" s="14"/>
      <c r="QFS833" s="14"/>
      <c r="QFT833" s="14"/>
      <c r="QFU833" s="14"/>
      <c r="QFV833" s="14"/>
      <c r="QFW833" s="14"/>
      <c r="QFX833" s="14"/>
      <c r="QFY833" s="14"/>
      <c r="QFZ833" s="14"/>
      <c r="QGA833" s="14"/>
      <c r="QGB833" s="14"/>
      <c r="QGC833" s="14"/>
      <c r="QGD833" s="14"/>
      <c r="QGE833" s="14"/>
      <c r="QGF833" s="14"/>
      <c r="QGG833" s="14"/>
      <c r="QGH833" s="14"/>
      <c r="QGI833" s="14"/>
      <c r="QGJ833" s="14"/>
      <c r="QGK833" s="14"/>
      <c r="QGL833" s="14"/>
      <c r="QGM833" s="14"/>
      <c r="QGN833" s="14"/>
      <c r="QGO833" s="14"/>
      <c r="QGP833" s="14"/>
      <c r="QGQ833" s="14"/>
      <c r="QGR833" s="14"/>
      <c r="QGS833" s="14"/>
      <c r="QGT833" s="14"/>
      <c r="QGU833" s="14"/>
      <c r="QGV833" s="14"/>
      <c r="QGW833" s="14"/>
      <c r="QGX833" s="14"/>
      <c r="QGY833" s="14"/>
      <c r="QGZ833" s="14"/>
      <c r="QHA833" s="14"/>
      <c r="QHB833" s="14"/>
      <c r="QHC833" s="14"/>
      <c r="QHD833" s="14"/>
      <c r="QHE833" s="14"/>
      <c r="QHF833" s="14"/>
      <c r="QHG833" s="14"/>
      <c r="QHH833" s="14"/>
      <c r="QHI833" s="14"/>
      <c r="QHJ833" s="14"/>
      <c r="QHK833" s="14"/>
      <c r="QHL833" s="14"/>
      <c r="QHM833" s="14"/>
      <c r="QHN833" s="14"/>
      <c r="QHO833" s="14"/>
      <c r="QHP833" s="14"/>
      <c r="QHQ833" s="14"/>
      <c r="QHR833" s="14"/>
      <c r="QHS833" s="14"/>
      <c r="QHT833" s="14"/>
      <c r="QHU833" s="14"/>
      <c r="QHV833" s="14"/>
      <c r="QHW833" s="14"/>
      <c r="QHX833" s="14"/>
      <c r="QHY833" s="14"/>
      <c r="QHZ833" s="14"/>
      <c r="QIA833" s="14"/>
      <c r="QIB833" s="14"/>
      <c r="QIC833" s="14"/>
      <c r="QID833" s="14"/>
      <c r="QIE833" s="14"/>
      <c r="QIF833" s="14"/>
      <c r="QIG833" s="14"/>
      <c r="QIH833" s="14"/>
      <c r="QII833" s="14"/>
      <c r="QIJ833" s="14"/>
      <c r="QIK833" s="14"/>
      <c r="QIL833" s="14"/>
      <c r="QIM833" s="14"/>
      <c r="QIN833" s="14"/>
      <c r="QIO833" s="14"/>
      <c r="QIP833" s="14"/>
      <c r="QIQ833" s="14"/>
      <c r="QIR833" s="14"/>
      <c r="QIS833" s="14"/>
      <c r="QIT833" s="14"/>
      <c r="QIU833" s="14"/>
      <c r="QIV833" s="14"/>
      <c r="QIW833" s="14"/>
      <c r="QIX833" s="14"/>
      <c r="QIY833" s="14"/>
      <c r="QIZ833" s="14"/>
      <c r="QJA833" s="14"/>
      <c r="QJB833" s="14"/>
      <c r="QJC833" s="14"/>
      <c r="QJD833" s="14"/>
      <c r="QJE833" s="14"/>
      <c r="QJF833" s="14"/>
      <c r="QJG833" s="14"/>
      <c r="QJH833" s="14"/>
      <c r="QJI833" s="14"/>
      <c r="QJJ833" s="14"/>
      <c r="QJK833" s="14"/>
      <c r="QJL833" s="14"/>
      <c r="QJM833" s="14"/>
      <c r="QJN833" s="14"/>
      <c r="QJO833" s="14"/>
      <c r="QJP833" s="14"/>
      <c r="QJQ833" s="14"/>
      <c r="QJR833" s="14"/>
      <c r="QJS833" s="14"/>
      <c r="QJT833" s="14"/>
      <c r="QJU833" s="14"/>
      <c r="QJV833" s="14"/>
      <c r="QJW833" s="14"/>
      <c r="QJX833" s="14"/>
      <c r="QJY833" s="14"/>
      <c r="QJZ833" s="14"/>
      <c r="QKA833" s="14"/>
      <c r="QKB833" s="14"/>
      <c r="QKC833" s="14"/>
      <c r="QKD833" s="14"/>
      <c r="QKE833" s="14"/>
      <c r="QKF833" s="14"/>
      <c r="QKG833" s="14"/>
      <c r="QKH833" s="14"/>
      <c r="QKI833" s="14"/>
      <c r="QKJ833" s="14"/>
      <c r="QKK833" s="14"/>
      <c r="QKL833" s="14"/>
      <c r="QKM833" s="14"/>
      <c r="QKN833" s="14"/>
      <c r="QKO833" s="14"/>
      <c r="QKP833" s="14"/>
      <c r="QKQ833" s="14"/>
      <c r="QKR833" s="14"/>
      <c r="QKS833" s="14"/>
      <c r="QKT833" s="14"/>
      <c r="QKU833" s="14"/>
      <c r="QKV833" s="14"/>
      <c r="QKW833" s="14"/>
      <c r="QKX833" s="14"/>
      <c r="QKY833" s="14"/>
      <c r="QKZ833" s="14"/>
      <c r="QLA833" s="14"/>
      <c r="QLB833" s="14"/>
      <c r="QLC833" s="14"/>
      <c r="QLD833" s="14"/>
      <c r="QLE833" s="14"/>
      <c r="QLF833" s="14"/>
      <c r="QLG833" s="14"/>
      <c r="QLH833" s="14"/>
      <c r="QLI833" s="14"/>
      <c r="QLJ833" s="14"/>
      <c r="QLK833" s="14"/>
      <c r="QLL833" s="14"/>
      <c r="QLM833" s="14"/>
      <c r="QLN833" s="14"/>
      <c r="QLO833" s="14"/>
      <c r="QLP833" s="14"/>
      <c r="QLQ833" s="14"/>
      <c r="QLR833" s="14"/>
      <c r="QLS833" s="14"/>
      <c r="QLT833" s="14"/>
      <c r="QLU833" s="14"/>
      <c r="QLV833" s="14"/>
      <c r="QLW833" s="14"/>
      <c r="QLX833" s="14"/>
      <c r="QLY833" s="14"/>
      <c r="QLZ833" s="14"/>
      <c r="QMA833" s="14"/>
      <c r="QMB833" s="14"/>
      <c r="QMC833" s="14"/>
      <c r="QMD833" s="14"/>
      <c r="QME833" s="14"/>
      <c r="QMF833" s="14"/>
      <c r="QMG833" s="14"/>
      <c r="QMH833" s="14"/>
      <c r="QMI833" s="14"/>
      <c r="QMJ833" s="14"/>
      <c r="QMK833" s="14"/>
      <c r="QML833" s="14"/>
      <c r="QMM833" s="14"/>
      <c r="QMN833" s="14"/>
      <c r="QMO833" s="14"/>
      <c r="QMP833" s="14"/>
      <c r="QMQ833" s="14"/>
      <c r="QMR833" s="14"/>
      <c r="QMS833" s="14"/>
      <c r="QMT833" s="14"/>
      <c r="QMU833" s="14"/>
      <c r="QMV833" s="14"/>
      <c r="QMW833" s="14"/>
      <c r="QMX833" s="14"/>
      <c r="QMY833" s="14"/>
      <c r="QMZ833" s="14"/>
      <c r="QNA833" s="14"/>
      <c r="QNB833" s="14"/>
      <c r="QNC833" s="14"/>
      <c r="QND833" s="14"/>
      <c r="QNE833" s="14"/>
      <c r="QNF833" s="14"/>
      <c r="QNG833" s="14"/>
      <c r="QNH833" s="14"/>
      <c r="QNI833" s="14"/>
      <c r="QNJ833" s="14"/>
      <c r="QNK833" s="14"/>
      <c r="QNL833" s="14"/>
      <c r="QNM833" s="14"/>
      <c r="QNN833" s="14"/>
      <c r="QNO833" s="14"/>
      <c r="QNP833" s="14"/>
      <c r="QNQ833" s="14"/>
      <c r="QNR833" s="14"/>
      <c r="QNS833" s="14"/>
      <c r="QNT833" s="14"/>
      <c r="QNU833" s="14"/>
      <c r="QNV833" s="14"/>
      <c r="QNW833" s="14"/>
      <c r="QNX833" s="14"/>
      <c r="QNY833" s="14"/>
      <c r="QNZ833" s="14"/>
      <c r="QOA833" s="14"/>
      <c r="QOB833" s="14"/>
      <c r="QOC833" s="14"/>
      <c r="QOD833" s="14"/>
      <c r="QOE833" s="14"/>
      <c r="QOF833" s="14"/>
      <c r="QOG833" s="14"/>
      <c r="QOH833" s="14"/>
      <c r="QOI833" s="14"/>
      <c r="QOJ833" s="14"/>
      <c r="QOK833" s="14"/>
      <c r="QOL833" s="14"/>
      <c r="QOM833" s="14"/>
      <c r="QON833" s="14"/>
      <c r="QOO833" s="14"/>
      <c r="QOP833" s="14"/>
      <c r="QOQ833" s="14"/>
      <c r="QOR833" s="14"/>
      <c r="QOS833" s="14"/>
      <c r="QOT833" s="14"/>
      <c r="QOU833" s="14"/>
      <c r="QOV833" s="14"/>
      <c r="QOW833" s="14"/>
      <c r="QOX833" s="14"/>
      <c r="QOY833" s="14"/>
      <c r="QOZ833" s="14"/>
      <c r="QPA833" s="14"/>
      <c r="QPB833" s="14"/>
      <c r="QPC833" s="14"/>
      <c r="QPD833" s="14"/>
      <c r="QPE833" s="14"/>
      <c r="QPF833" s="14"/>
      <c r="QPG833" s="14"/>
      <c r="QPH833" s="14"/>
      <c r="QPI833" s="14"/>
      <c r="QPJ833" s="14"/>
      <c r="QPK833" s="14"/>
      <c r="QPL833" s="14"/>
      <c r="QPM833" s="14"/>
      <c r="QPN833" s="14"/>
      <c r="QPO833" s="14"/>
      <c r="QPP833" s="14"/>
      <c r="QPQ833" s="14"/>
      <c r="QPR833" s="14"/>
      <c r="QPS833" s="14"/>
      <c r="QPT833" s="14"/>
      <c r="QPU833" s="14"/>
      <c r="QPV833" s="14"/>
      <c r="QPW833" s="14"/>
      <c r="QPX833" s="14"/>
      <c r="QPY833" s="14"/>
      <c r="QPZ833" s="14"/>
      <c r="QQA833" s="14"/>
      <c r="QQB833" s="14"/>
      <c r="QQC833" s="14"/>
      <c r="QQD833" s="14"/>
      <c r="QQE833" s="14"/>
      <c r="QQF833" s="14"/>
      <c r="QQG833" s="14"/>
      <c r="QQH833" s="14"/>
      <c r="QQI833" s="14"/>
      <c r="QQJ833" s="14"/>
      <c r="QQK833" s="14"/>
      <c r="QQL833" s="14"/>
      <c r="QQM833" s="14"/>
      <c r="QQN833" s="14"/>
      <c r="QQO833" s="14"/>
      <c r="QQP833" s="14"/>
      <c r="QQQ833" s="14"/>
      <c r="QQR833" s="14"/>
      <c r="QQS833" s="14"/>
      <c r="QQT833" s="14"/>
      <c r="QQU833" s="14"/>
      <c r="QQV833" s="14"/>
      <c r="QQW833" s="14"/>
      <c r="QQX833" s="14"/>
      <c r="QQY833" s="14"/>
      <c r="QQZ833" s="14"/>
      <c r="QRA833" s="14"/>
      <c r="QRB833" s="14"/>
      <c r="QRC833" s="14"/>
      <c r="QRD833" s="14"/>
      <c r="QRE833" s="14"/>
      <c r="QRF833" s="14"/>
      <c r="QRG833" s="14"/>
      <c r="QRH833" s="14"/>
      <c r="QRI833" s="14"/>
      <c r="QRJ833" s="14"/>
      <c r="QRK833" s="14"/>
      <c r="QRL833" s="14"/>
      <c r="QRM833" s="14"/>
      <c r="QRN833" s="14"/>
      <c r="QRO833" s="14"/>
      <c r="QRP833" s="14"/>
      <c r="QRQ833" s="14"/>
      <c r="QRR833" s="14"/>
      <c r="QRS833" s="14"/>
      <c r="QRT833" s="14"/>
      <c r="QRU833" s="14"/>
      <c r="QRV833" s="14"/>
      <c r="QRW833" s="14"/>
      <c r="QRX833" s="14"/>
      <c r="QRY833" s="14"/>
      <c r="QRZ833" s="14"/>
      <c r="QSA833" s="14"/>
      <c r="QSB833" s="14"/>
      <c r="QSC833" s="14"/>
      <c r="QSD833" s="14"/>
      <c r="QSE833" s="14"/>
      <c r="QSF833" s="14"/>
      <c r="QSG833" s="14"/>
      <c r="QSH833" s="14"/>
      <c r="QSI833" s="14"/>
      <c r="QSJ833" s="14"/>
      <c r="QSK833" s="14"/>
      <c r="QSL833" s="14"/>
      <c r="QSM833" s="14"/>
      <c r="QSN833" s="14"/>
      <c r="QSO833" s="14"/>
      <c r="QSP833" s="14"/>
      <c r="QSQ833" s="14"/>
      <c r="QSR833" s="14"/>
      <c r="QSS833" s="14"/>
      <c r="QST833" s="14"/>
      <c r="QSU833" s="14"/>
      <c r="QSV833" s="14"/>
      <c r="QSW833" s="14"/>
      <c r="QSX833" s="14"/>
      <c r="QSY833" s="14"/>
      <c r="QSZ833" s="14"/>
      <c r="QTA833" s="14"/>
      <c r="QTB833" s="14"/>
      <c r="QTC833" s="14"/>
      <c r="QTD833" s="14"/>
      <c r="QTE833" s="14"/>
      <c r="QTF833" s="14"/>
      <c r="QTG833" s="14"/>
      <c r="QTH833" s="14"/>
      <c r="QTI833" s="14"/>
      <c r="QTJ833" s="14"/>
      <c r="QTK833" s="14"/>
      <c r="QTL833" s="14"/>
      <c r="QTM833" s="14"/>
      <c r="QTN833" s="14"/>
      <c r="QTO833" s="14"/>
      <c r="QTP833" s="14"/>
      <c r="QTQ833" s="14"/>
      <c r="QTR833" s="14"/>
      <c r="QTS833" s="14"/>
      <c r="QTT833" s="14"/>
      <c r="QTU833" s="14"/>
      <c r="QTV833" s="14"/>
      <c r="QTW833" s="14"/>
      <c r="QTX833" s="14"/>
      <c r="QTY833" s="14"/>
      <c r="QTZ833" s="14"/>
      <c r="QUA833" s="14"/>
      <c r="QUB833" s="14"/>
      <c r="QUC833" s="14"/>
      <c r="QUD833" s="14"/>
      <c r="QUE833" s="14"/>
      <c r="QUF833" s="14"/>
      <c r="QUG833" s="14"/>
      <c r="QUH833" s="14"/>
      <c r="QUI833" s="14"/>
      <c r="QUJ833" s="14"/>
      <c r="QUK833" s="14"/>
      <c r="QUL833" s="14"/>
      <c r="QUM833" s="14"/>
      <c r="QUN833" s="14"/>
      <c r="QUO833" s="14"/>
      <c r="QUP833" s="14"/>
      <c r="QUQ833" s="14"/>
      <c r="QUR833" s="14"/>
      <c r="QUS833" s="14"/>
      <c r="QUT833" s="14"/>
      <c r="QUU833" s="14"/>
      <c r="QUV833" s="14"/>
      <c r="QUW833" s="14"/>
      <c r="QUX833" s="14"/>
      <c r="QUY833" s="14"/>
      <c r="QUZ833" s="14"/>
      <c r="QVA833" s="14"/>
      <c r="QVB833" s="14"/>
      <c r="QVC833" s="14"/>
      <c r="QVD833" s="14"/>
      <c r="QVE833" s="14"/>
      <c r="QVF833" s="14"/>
      <c r="QVG833" s="14"/>
      <c r="QVH833" s="14"/>
      <c r="QVI833" s="14"/>
      <c r="QVJ833" s="14"/>
      <c r="QVK833" s="14"/>
      <c r="QVL833" s="14"/>
      <c r="QVM833" s="14"/>
      <c r="QVN833" s="14"/>
      <c r="QVO833" s="14"/>
      <c r="QVP833" s="14"/>
      <c r="QVQ833" s="14"/>
      <c r="QVR833" s="14"/>
      <c r="QVS833" s="14"/>
      <c r="QVT833" s="14"/>
      <c r="QVU833" s="14"/>
      <c r="QVV833" s="14"/>
      <c r="QVW833" s="14"/>
      <c r="QVX833" s="14"/>
      <c r="QVY833" s="14"/>
      <c r="QVZ833" s="14"/>
      <c r="QWA833" s="14"/>
      <c r="QWB833" s="14"/>
      <c r="QWC833" s="14"/>
      <c r="QWD833" s="14"/>
      <c r="QWE833" s="14"/>
      <c r="QWF833" s="14"/>
      <c r="QWG833" s="14"/>
      <c r="QWH833" s="14"/>
      <c r="QWI833" s="14"/>
      <c r="QWJ833" s="14"/>
      <c r="QWK833" s="14"/>
      <c r="QWL833" s="14"/>
      <c r="QWM833" s="14"/>
      <c r="QWN833" s="14"/>
      <c r="QWO833" s="14"/>
      <c r="QWP833" s="14"/>
      <c r="QWQ833" s="14"/>
      <c r="QWR833" s="14"/>
      <c r="QWS833" s="14"/>
      <c r="QWT833" s="14"/>
      <c r="QWU833" s="14"/>
      <c r="QWV833" s="14"/>
      <c r="QWW833" s="14"/>
      <c r="QWX833" s="14"/>
      <c r="QWY833" s="14"/>
      <c r="QWZ833" s="14"/>
      <c r="QXA833" s="14"/>
      <c r="QXB833" s="14"/>
      <c r="QXC833" s="14"/>
      <c r="QXD833" s="14"/>
      <c r="QXE833" s="14"/>
      <c r="QXF833" s="14"/>
      <c r="QXG833" s="14"/>
      <c r="QXH833" s="14"/>
      <c r="QXI833" s="14"/>
      <c r="QXJ833" s="14"/>
      <c r="QXK833" s="14"/>
      <c r="QXL833" s="14"/>
      <c r="QXM833" s="14"/>
      <c r="QXN833" s="14"/>
      <c r="QXO833" s="14"/>
      <c r="QXP833" s="14"/>
      <c r="QXQ833" s="14"/>
      <c r="QXR833" s="14"/>
      <c r="QXS833" s="14"/>
      <c r="QXT833" s="14"/>
      <c r="QXU833" s="14"/>
      <c r="QXV833" s="14"/>
      <c r="QXW833" s="14"/>
      <c r="QXX833" s="14"/>
      <c r="QXY833" s="14"/>
      <c r="QXZ833" s="14"/>
      <c r="QYA833" s="14"/>
      <c r="QYB833" s="14"/>
      <c r="QYC833" s="14"/>
      <c r="QYD833" s="14"/>
      <c r="QYE833" s="14"/>
      <c r="QYF833" s="14"/>
      <c r="QYG833" s="14"/>
      <c r="QYH833" s="14"/>
      <c r="QYI833" s="14"/>
      <c r="QYJ833" s="14"/>
      <c r="QYK833" s="14"/>
      <c r="QYL833" s="14"/>
      <c r="QYM833" s="14"/>
      <c r="QYN833" s="14"/>
      <c r="QYO833" s="14"/>
      <c r="QYP833" s="14"/>
      <c r="QYQ833" s="14"/>
      <c r="QYR833" s="14"/>
      <c r="QYS833" s="14"/>
      <c r="QYT833" s="14"/>
      <c r="QYU833" s="14"/>
      <c r="QYV833" s="14"/>
      <c r="QYW833" s="14"/>
      <c r="QYX833" s="14"/>
      <c r="QYY833" s="14"/>
      <c r="QYZ833" s="14"/>
      <c r="QZA833" s="14"/>
      <c r="QZB833" s="14"/>
      <c r="QZC833" s="14"/>
      <c r="QZD833" s="14"/>
      <c r="QZE833" s="14"/>
      <c r="QZF833" s="14"/>
      <c r="QZG833" s="14"/>
      <c r="QZH833" s="14"/>
      <c r="QZI833" s="14"/>
      <c r="QZJ833" s="14"/>
      <c r="QZK833" s="14"/>
      <c r="QZL833" s="14"/>
      <c r="QZM833" s="14"/>
      <c r="QZN833" s="14"/>
      <c r="QZO833" s="14"/>
      <c r="QZP833" s="14"/>
      <c r="QZQ833" s="14"/>
      <c r="QZR833" s="14"/>
      <c r="QZS833" s="14"/>
      <c r="QZT833" s="14"/>
      <c r="QZU833" s="14"/>
      <c r="QZV833" s="14"/>
      <c r="QZW833" s="14"/>
      <c r="QZX833" s="14"/>
      <c r="QZY833" s="14"/>
      <c r="QZZ833" s="14"/>
      <c r="RAA833" s="14"/>
      <c r="RAB833" s="14"/>
      <c r="RAC833" s="14"/>
      <c r="RAD833" s="14"/>
      <c r="RAE833" s="14"/>
      <c r="RAF833" s="14"/>
      <c r="RAG833" s="14"/>
      <c r="RAH833" s="14"/>
      <c r="RAI833" s="14"/>
      <c r="RAJ833" s="14"/>
      <c r="RAK833" s="14"/>
      <c r="RAL833" s="14"/>
      <c r="RAM833" s="14"/>
      <c r="RAN833" s="14"/>
      <c r="RAO833" s="14"/>
      <c r="RAP833" s="14"/>
      <c r="RAQ833" s="14"/>
      <c r="RAR833" s="14"/>
      <c r="RAS833" s="14"/>
      <c r="RAT833" s="14"/>
      <c r="RAU833" s="14"/>
      <c r="RAV833" s="14"/>
      <c r="RAW833" s="14"/>
      <c r="RAX833" s="14"/>
      <c r="RAY833" s="14"/>
      <c r="RAZ833" s="14"/>
      <c r="RBA833" s="14"/>
      <c r="RBB833" s="14"/>
      <c r="RBC833" s="14"/>
      <c r="RBD833" s="14"/>
      <c r="RBE833" s="14"/>
      <c r="RBF833" s="14"/>
      <c r="RBG833" s="14"/>
      <c r="RBH833" s="14"/>
      <c r="RBI833" s="14"/>
      <c r="RBJ833" s="14"/>
      <c r="RBK833" s="14"/>
      <c r="RBL833" s="14"/>
      <c r="RBM833" s="14"/>
      <c r="RBN833" s="14"/>
      <c r="RBO833" s="14"/>
      <c r="RBP833" s="14"/>
      <c r="RBQ833" s="14"/>
      <c r="RBR833" s="14"/>
      <c r="RBS833" s="14"/>
      <c r="RBT833" s="14"/>
      <c r="RBU833" s="14"/>
      <c r="RBV833" s="14"/>
      <c r="RBW833" s="14"/>
      <c r="RBX833" s="14"/>
      <c r="RBY833" s="14"/>
      <c r="RBZ833" s="14"/>
      <c r="RCA833" s="14"/>
      <c r="RCB833" s="14"/>
      <c r="RCC833" s="14"/>
      <c r="RCD833" s="14"/>
      <c r="RCE833" s="14"/>
      <c r="RCF833" s="14"/>
      <c r="RCG833" s="14"/>
      <c r="RCH833" s="14"/>
      <c r="RCI833" s="14"/>
      <c r="RCJ833" s="14"/>
      <c r="RCK833" s="14"/>
      <c r="RCL833" s="14"/>
      <c r="RCM833" s="14"/>
      <c r="RCN833" s="14"/>
      <c r="RCO833" s="14"/>
      <c r="RCP833" s="14"/>
      <c r="RCQ833" s="14"/>
      <c r="RCR833" s="14"/>
      <c r="RCS833" s="14"/>
      <c r="RCT833" s="14"/>
      <c r="RCU833" s="14"/>
      <c r="RCV833" s="14"/>
      <c r="RCW833" s="14"/>
      <c r="RCX833" s="14"/>
      <c r="RCY833" s="14"/>
      <c r="RCZ833" s="14"/>
      <c r="RDA833" s="14"/>
      <c r="RDB833" s="14"/>
      <c r="RDC833" s="14"/>
      <c r="RDD833" s="14"/>
      <c r="RDE833" s="14"/>
      <c r="RDF833" s="14"/>
      <c r="RDG833" s="14"/>
      <c r="RDH833" s="14"/>
      <c r="RDI833" s="14"/>
      <c r="RDJ833" s="14"/>
      <c r="RDK833" s="14"/>
      <c r="RDL833" s="14"/>
      <c r="RDM833" s="14"/>
      <c r="RDN833" s="14"/>
      <c r="RDO833" s="14"/>
      <c r="RDP833" s="14"/>
      <c r="RDQ833" s="14"/>
      <c r="RDR833" s="14"/>
      <c r="RDS833" s="14"/>
      <c r="RDT833" s="14"/>
      <c r="RDU833" s="14"/>
      <c r="RDV833" s="14"/>
      <c r="RDW833" s="14"/>
      <c r="RDX833" s="14"/>
      <c r="RDY833" s="14"/>
      <c r="RDZ833" s="14"/>
      <c r="REA833" s="14"/>
      <c r="REB833" s="14"/>
      <c r="REC833" s="14"/>
      <c r="RED833" s="14"/>
      <c r="REE833" s="14"/>
      <c r="REF833" s="14"/>
      <c r="REG833" s="14"/>
      <c r="REH833" s="14"/>
      <c r="REI833" s="14"/>
      <c r="REJ833" s="14"/>
      <c r="REK833" s="14"/>
      <c r="REL833" s="14"/>
      <c r="REM833" s="14"/>
      <c r="REN833" s="14"/>
      <c r="REO833" s="14"/>
      <c r="REP833" s="14"/>
      <c r="REQ833" s="14"/>
      <c r="RER833" s="14"/>
      <c r="RES833" s="14"/>
      <c r="RET833" s="14"/>
      <c r="REU833" s="14"/>
      <c r="REV833" s="14"/>
      <c r="REW833" s="14"/>
      <c r="REX833" s="14"/>
      <c r="REY833" s="14"/>
      <c r="REZ833" s="14"/>
      <c r="RFA833" s="14"/>
      <c r="RFB833" s="14"/>
      <c r="RFC833" s="14"/>
      <c r="RFD833" s="14"/>
      <c r="RFE833" s="14"/>
      <c r="RFF833" s="14"/>
      <c r="RFG833" s="14"/>
      <c r="RFH833" s="14"/>
      <c r="RFI833" s="14"/>
      <c r="RFJ833" s="14"/>
      <c r="RFK833" s="14"/>
      <c r="RFL833" s="14"/>
      <c r="RFM833" s="14"/>
      <c r="RFN833" s="14"/>
      <c r="RFO833" s="14"/>
      <c r="RFP833" s="14"/>
      <c r="RFQ833" s="14"/>
      <c r="RFR833" s="14"/>
      <c r="RFS833" s="14"/>
      <c r="RFT833" s="14"/>
      <c r="RFU833" s="14"/>
      <c r="RFV833" s="14"/>
      <c r="RFW833" s="14"/>
      <c r="RFX833" s="14"/>
      <c r="RFY833" s="14"/>
      <c r="RFZ833" s="14"/>
      <c r="RGA833" s="14"/>
      <c r="RGB833" s="14"/>
      <c r="RGC833" s="14"/>
      <c r="RGD833" s="14"/>
      <c r="RGE833" s="14"/>
      <c r="RGF833" s="14"/>
      <c r="RGG833" s="14"/>
      <c r="RGH833" s="14"/>
      <c r="RGI833" s="14"/>
      <c r="RGJ833" s="14"/>
      <c r="RGK833" s="14"/>
      <c r="RGL833" s="14"/>
      <c r="RGM833" s="14"/>
      <c r="RGN833" s="14"/>
      <c r="RGO833" s="14"/>
      <c r="RGP833" s="14"/>
      <c r="RGQ833" s="14"/>
      <c r="RGR833" s="14"/>
      <c r="RGS833" s="14"/>
      <c r="RGT833" s="14"/>
      <c r="RGU833" s="14"/>
      <c r="RGV833" s="14"/>
      <c r="RGW833" s="14"/>
      <c r="RGX833" s="14"/>
      <c r="RGY833" s="14"/>
      <c r="RGZ833" s="14"/>
      <c r="RHA833" s="14"/>
      <c r="RHB833" s="14"/>
      <c r="RHC833" s="14"/>
      <c r="RHD833" s="14"/>
      <c r="RHE833" s="14"/>
      <c r="RHF833" s="14"/>
      <c r="RHG833" s="14"/>
      <c r="RHH833" s="14"/>
      <c r="RHI833" s="14"/>
      <c r="RHJ833" s="14"/>
      <c r="RHK833" s="14"/>
      <c r="RHL833" s="14"/>
      <c r="RHM833" s="14"/>
      <c r="RHN833" s="14"/>
      <c r="RHO833" s="14"/>
      <c r="RHP833" s="14"/>
      <c r="RHQ833" s="14"/>
      <c r="RHR833" s="14"/>
      <c r="RHS833" s="14"/>
      <c r="RHT833" s="14"/>
      <c r="RHU833" s="14"/>
      <c r="RHV833" s="14"/>
      <c r="RHW833" s="14"/>
      <c r="RHX833" s="14"/>
      <c r="RHY833" s="14"/>
      <c r="RHZ833" s="14"/>
      <c r="RIA833" s="14"/>
      <c r="RIB833" s="14"/>
      <c r="RIC833" s="14"/>
      <c r="RID833" s="14"/>
      <c r="RIE833" s="14"/>
      <c r="RIF833" s="14"/>
      <c r="RIG833" s="14"/>
      <c r="RIH833" s="14"/>
      <c r="RII833" s="14"/>
      <c r="RIJ833" s="14"/>
      <c r="RIK833" s="14"/>
      <c r="RIL833" s="14"/>
      <c r="RIM833" s="14"/>
      <c r="RIN833" s="14"/>
      <c r="RIO833" s="14"/>
      <c r="RIP833" s="14"/>
      <c r="RIQ833" s="14"/>
      <c r="RIR833" s="14"/>
      <c r="RIS833" s="14"/>
      <c r="RIT833" s="14"/>
      <c r="RIU833" s="14"/>
      <c r="RIV833" s="14"/>
      <c r="RIW833" s="14"/>
      <c r="RIX833" s="14"/>
      <c r="RIY833" s="14"/>
      <c r="RIZ833" s="14"/>
      <c r="RJA833" s="14"/>
      <c r="RJB833" s="14"/>
      <c r="RJC833" s="14"/>
      <c r="RJD833" s="14"/>
      <c r="RJE833" s="14"/>
      <c r="RJF833" s="14"/>
      <c r="RJG833" s="14"/>
      <c r="RJH833" s="14"/>
      <c r="RJI833" s="14"/>
      <c r="RJJ833" s="14"/>
      <c r="RJK833" s="14"/>
      <c r="RJL833" s="14"/>
      <c r="RJM833" s="14"/>
      <c r="RJN833" s="14"/>
      <c r="RJO833" s="14"/>
      <c r="RJP833" s="14"/>
      <c r="RJQ833" s="14"/>
      <c r="RJR833" s="14"/>
      <c r="RJS833" s="14"/>
      <c r="RJT833" s="14"/>
      <c r="RJU833" s="14"/>
      <c r="RJV833" s="14"/>
      <c r="RJW833" s="14"/>
      <c r="RJX833" s="14"/>
      <c r="RJY833" s="14"/>
      <c r="RJZ833" s="14"/>
      <c r="RKA833" s="14"/>
      <c r="RKB833" s="14"/>
      <c r="RKC833" s="14"/>
      <c r="RKD833" s="14"/>
      <c r="RKE833" s="14"/>
      <c r="RKF833" s="14"/>
      <c r="RKG833" s="14"/>
      <c r="RKH833" s="14"/>
      <c r="RKI833" s="14"/>
      <c r="RKJ833" s="14"/>
      <c r="RKK833" s="14"/>
      <c r="RKL833" s="14"/>
      <c r="RKM833" s="14"/>
      <c r="RKN833" s="14"/>
      <c r="RKO833" s="14"/>
      <c r="RKP833" s="14"/>
      <c r="RKQ833" s="14"/>
      <c r="RKR833" s="14"/>
      <c r="RKS833" s="14"/>
      <c r="RKT833" s="14"/>
      <c r="RKU833" s="14"/>
      <c r="RKV833" s="14"/>
      <c r="RKW833" s="14"/>
      <c r="RKX833" s="14"/>
      <c r="RKY833" s="14"/>
      <c r="RKZ833" s="14"/>
      <c r="RLA833" s="14"/>
      <c r="RLB833" s="14"/>
      <c r="RLC833" s="14"/>
      <c r="RLD833" s="14"/>
      <c r="RLE833" s="14"/>
      <c r="RLF833" s="14"/>
      <c r="RLG833" s="14"/>
      <c r="RLH833" s="14"/>
      <c r="RLI833" s="14"/>
      <c r="RLJ833" s="14"/>
      <c r="RLK833" s="14"/>
      <c r="RLL833" s="14"/>
      <c r="RLM833" s="14"/>
      <c r="RLN833" s="14"/>
      <c r="RLO833" s="14"/>
      <c r="RLP833" s="14"/>
      <c r="RLQ833" s="14"/>
      <c r="RLR833" s="14"/>
      <c r="RLS833" s="14"/>
      <c r="RLT833" s="14"/>
      <c r="RLU833" s="14"/>
      <c r="RLV833" s="14"/>
      <c r="RLW833" s="14"/>
      <c r="RLX833" s="14"/>
      <c r="RLY833" s="14"/>
      <c r="RLZ833" s="14"/>
      <c r="RMA833" s="14"/>
      <c r="RMB833" s="14"/>
      <c r="RMC833" s="14"/>
      <c r="RMD833" s="14"/>
      <c r="RME833" s="14"/>
      <c r="RMF833" s="14"/>
      <c r="RMG833" s="14"/>
      <c r="RMH833" s="14"/>
      <c r="RMI833" s="14"/>
      <c r="RMJ833" s="14"/>
      <c r="RMK833" s="14"/>
      <c r="RML833" s="14"/>
      <c r="RMM833" s="14"/>
      <c r="RMN833" s="14"/>
      <c r="RMO833" s="14"/>
      <c r="RMP833" s="14"/>
      <c r="RMQ833" s="14"/>
      <c r="RMR833" s="14"/>
      <c r="RMS833" s="14"/>
      <c r="RMT833" s="14"/>
      <c r="RMU833" s="14"/>
      <c r="RMV833" s="14"/>
      <c r="RMW833" s="14"/>
      <c r="RMX833" s="14"/>
      <c r="RMY833" s="14"/>
      <c r="RMZ833" s="14"/>
      <c r="RNA833" s="14"/>
      <c r="RNB833" s="14"/>
      <c r="RNC833" s="14"/>
      <c r="RND833" s="14"/>
      <c r="RNE833" s="14"/>
      <c r="RNF833" s="14"/>
      <c r="RNG833" s="14"/>
      <c r="RNH833" s="14"/>
      <c r="RNI833" s="14"/>
      <c r="RNJ833" s="14"/>
      <c r="RNK833" s="14"/>
      <c r="RNL833" s="14"/>
      <c r="RNM833" s="14"/>
      <c r="RNN833" s="14"/>
      <c r="RNO833" s="14"/>
      <c r="RNP833" s="14"/>
      <c r="RNQ833" s="14"/>
      <c r="RNR833" s="14"/>
      <c r="RNS833" s="14"/>
      <c r="RNT833" s="14"/>
      <c r="RNU833" s="14"/>
      <c r="RNV833" s="14"/>
      <c r="RNW833" s="14"/>
      <c r="RNX833" s="14"/>
      <c r="RNY833" s="14"/>
      <c r="RNZ833" s="14"/>
      <c r="ROA833" s="14"/>
      <c r="ROB833" s="14"/>
      <c r="ROC833" s="14"/>
      <c r="ROD833" s="14"/>
      <c r="ROE833" s="14"/>
      <c r="ROF833" s="14"/>
      <c r="ROG833" s="14"/>
      <c r="ROH833" s="14"/>
      <c r="ROI833" s="14"/>
      <c r="ROJ833" s="14"/>
      <c r="ROK833" s="14"/>
      <c r="ROL833" s="14"/>
      <c r="ROM833" s="14"/>
      <c r="RON833" s="14"/>
      <c r="ROO833" s="14"/>
      <c r="ROP833" s="14"/>
      <c r="ROQ833" s="14"/>
      <c r="ROR833" s="14"/>
      <c r="ROS833" s="14"/>
      <c r="ROT833" s="14"/>
      <c r="ROU833" s="14"/>
      <c r="ROV833" s="14"/>
      <c r="ROW833" s="14"/>
      <c r="ROX833" s="14"/>
      <c r="ROY833" s="14"/>
      <c r="ROZ833" s="14"/>
      <c r="RPA833" s="14"/>
      <c r="RPB833" s="14"/>
      <c r="RPC833" s="14"/>
      <c r="RPD833" s="14"/>
      <c r="RPE833" s="14"/>
      <c r="RPF833" s="14"/>
      <c r="RPG833" s="14"/>
      <c r="RPH833" s="14"/>
      <c r="RPI833" s="14"/>
      <c r="RPJ833" s="14"/>
      <c r="RPK833" s="14"/>
      <c r="RPL833" s="14"/>
      <c r="RPM833" s="14"/>
      <c r="RPN833" s="14"/>
      <c r="RPO833" s="14"/>
      <c r="RPP833" s="14"/>
      <c r="RPQ833" s="14"/>
      <c r="RPR833" s="14"/>
      <c r="RPS833" s="14"/>
      <c r="RPT833" s="14"/>
      <c r="RPU833" s="14"/>
      <c r="RPV833" s="14"/>
      <c r="RPW833" s="14"/>
      <c r="RPX833" s="14"/>
      <c r="RPY833" s="14"/>
      <c r="RPZ833" s="14"/>
      <c r="RQA833" s="14"/>
      <c r="RQB833" s="14"/>
      <c r="RQC833" s="14"/>
      <c r="RQD833" s="14"/>
      <c r="RQE833" s="14"/>
      <c r="RQF833" s="14"/>
      <c r="RQG833" s="14"/>
      <c r="RQH833" s="14"/>
      <c r="RQI833" s="14"/>
      <c r="RQJ833" s="14"/>
      <c r="RQK833" s="14"/>
      <c r="RQL833" s="14"/>
      <c r="RQM833" s="14"/>
      <c r="RQN833" s="14"/>
      <c r="RQO833" s="14"/>
      <c r="RQP833" s="14"/>
      <c r="RQQ833" s="14"/>
      <c r="RQR833" s="14"/>
      <c r="RQS833" s="14"/>
      <c r="RQT833" s="14"/>
      <c r="RQU833" s="14"/>
      <c r="RQV833" s="14"/>
      <c r="RQW833" s="14"/>
      <c r="RQX833" s="14"/>
      <c r="RQY833" s="14"/>
      <c r="RQZ833" s="14"/>
      <c r="RRA833" s="14"/>
      <c r="RRB833" s="14"/>
      <c r="RRC833" s="14"/>
      <c r="RRD833" s="14"/>
      <c r="RRE833" s="14"/>
      <c r="RRF833" s="14"/>
      <c r="RRG833" s="14"/>
      <c r="RRH833" s="14"/>
      <c r="RRI833" s="14"/>
      <c r="RRJ833" s="14"/>
      <c r="RRK833" s="14"/>
      <c r="RRL833" s="14"/>
      <c r="RRM833" s="14"/>
      <c r="RRN833" s="14"/>
      <c r="RRO833" s="14"/>
      <c r="RRP833" s="14"/>
      <c r="RRQ833" s="14"/>
      <c r="RRR833" s="14"/>
      <c r="RRS833" s="14"/>
      <c r="RRT833" s="14"/>
      <c r="RRU833" s="14"/>
      <c r="RRV833" s="14"/>
      <c r="RRW833" s="14"/>
      <c r="RRX833" s="14"/>
      <c r="RRY833" s="14"/>
      <c r="RRZ833" s="14"/>
      <c r="RSA833" s="14"/>
      <c r="RSB833" s="14"/>
      <c r="RSC833" s="14"/>
      <c r="RSD833" s="14"/>
      <c r="RSE833" s="14"/>
      <c r="RSF833" s="14"/>
      <c r="RSG833" s="14"/>
      <c r="RSH833" s="14"/>
      <c r="RSI833" s="14"/>
      <c r="RSJ833" s="14"/>
      <c r="RSK833" s="14"/>
      <c r="RSL833" s="14"/>
      <c r="RSM833" s="14"/>
      <c r="RSN833" s="14"/>
      <c r="RSO833" s="14"/>
      <c r="RSP833" s="14"/>
      <c r="RSQ833" s="14"/>
      <c r="RSR833" s="14"/>
      <c r="RSS833" s="14"/>
      <c r="RST833" s="14"/>
      <c r="RSU833" s="14"/>
      <c r="RSV833" s="14"/>
      <c r="RSW833" s="14"/>
      <c r="RSX833" s="14"/>
      <c r="RSY833" s="14"/>
      <c r="RSZ833" s="14"/>
      <c r="RTA833" s="14"/>
      <c r="RTB833" s="14"/>
      <c r="RTC833" s="14"/>
      <c r="RTD833" s="14"/>
      <c r="RTE833" s="14"/>
      <c r="RTF833" s="14"/>
      <c r="RTG833" s="14"/>
      <c r="RTH833" s="14"/>
      <c r="RTI833" s="14"/>
      <c r="RTJ833" s="14"/>
      <c r="RTK833" s="14"/>
      <c r="RTL833" s="14"/>
      <c r="RTM833" s="14"/>
      <c r="RTN833" s="14"/>
      <c r="RTO833" s="14"/>
      <c r="RTP833" s="14"/>
      <c r="RTQ833" s="14"/>
      <c r="RTR833" s="14"/>
      <c r="RTS833" s="14"/>
      <c r="RTT833" s="14"/>
      <c r="RTU833" s="14"/>
      <c r="RTV833" s="14"/>
      <c r="RTW833" s="14"/>
      <c r="RTX833" s="14"/>
      <c r="RTY833" s="14"/>
      <c r="RTZ833" s="14"/>
      <c r="RUA833" s="14"/>
      <c r="RUB833" s="14"/>
      <c r="RUC833" s="14"/>
      <c r="RUD833" s="14"/>
      <c r="RUE833" s="14"/>
      <c r="RUF833" s="14"/>
      <c r="RUG833" s="14"/>
      <c r="RUH833" s="14"/>
      <c r="RUI833" s="14"/>
      <c r="RUJ833" s="14"/>
      <c r="RUK833" s="14"/>
      <c r="RUL833" s="14"/>
      <c r="RUM833" s="14"/>
      <c r="RUN833" s="14"/>
      <c r="RUO833" s="14"/>
      <c r="RUP833" s="14"/>
      <c r="RUQ833" s="14"/>
      <c r="RUR833" s="14"/>
      <c r="RUS833" s="14"/>
      <c r="RUT833" s="14"/>
      <c r="RUU833" s="14"/>
      <c r="RUV833" s="14"/>
      <c r="RUW833" s="14"/>
      <c r="RUX833" s="14"/>
      <c r="RUY833" s="14"/>
      <c r="RUZ833" s="14"/>
      <c r="RVA833" s="14"/>
      <c r="RVB833" s="14"/>
      <c r="RVC833" s="14"/>
      <c r="RVD833" s="14"/>
      <c r="RVE833" s="14"/>
      <c r="RVF833" s="14"/>
      <c r="RVG833" s="14"/>
      <c r="RVH833" s="14"/>
      <c r="RVI833" s="14"/>
      <c r="RVJ833" s="14"/>
      <c r="RVK833" s="14"/>
      <c r="RVL833" s="14"/>
      <c r="RVM833" s="14"/>
      <c r="RVN833" s="14"/>
      <c r="RVO833" s="14"/>
      <c r="RVP833" s="14"/>
      <c r="RVQ833" s="14"/>
      <c r="RVR833" s="14"/>
      <c r="RVS833" s="14"/>
      <c r="RVT833" s="14"/>
      <c r="RVU833" s="14"/>
      <c r="RVV833" s="14"/>
      <c r="RVW833" s="14"/>
      <c r="RVX833" s="14"/>
      <c r="RVY833" s="14"/>
      <c r="RVZ833" s="14"/>
      <c r="RWA833" s="14"/>
      <c r="RWB833" s="14"/>
      <c r="RWC833" s="14"/>
      <c r="RWD833" s="14"/>
      <c r="RWE833" s="14"/>
      <c r="RWF833" s="14"/>
      <c r="RWG833" s="14"/>
      <c r="RWH833" s="14"/>
      <c r="RWI833" s="14"/>
      <c r="RWJ833" s="14"/>
      <c r="RWK833" s="14"/>
      <c r="RWL833" s="14"/>
      <c r="RWM833" s="14"/>
      <c r="RWN833" s="14"/>
      <c r="RWO833" s="14"/>
      <c r="RWP833" s="14"/>
      <c r="RWQ833" s="14"/>
      <c r="RWR833" s="14"/>
      <c r="RWS833" s="14"/>
      <c r="RWT833" s="14"/>
      <c r="RWU833" s="14"/>
      <c r="RWV833" s="14"/>
      <c r="RWW833" s="14"/>
      <c r="RWX833" s="14"/>
      <c r="RWY833" s="14"/>
      <c r="RWZ833" s="14"/>
      <c r="RXA833" s="14"/>
      <c r="RXB833" s="14"/>
      <c r="RXC833" s="14"/>
      <c r="RXD833" s="14"/>
      <c r="RXE833" s="14"/>
      <c r="RXF833" s="14"/>
      <c r="RXG833" s="14"/>
      <c r="RXH833" s="14"/>
      <c r="RXI833" s="14"/>
      <c r="RXJ833" s="14"/>
      <c r="RXK833" s="14"/>
      <c r="RXL833" s="14"/>
      <c r="RXM833" s="14"/>
      <c r="RXN833" s="14"/>
      <c r="RXO833" s="14"/>
      <c r="RXP833" s="14"/>
      <c r="RXQ833" s="14"/>
      <c r="RXR833" s="14"/>
      <c r="RXS833" s="14"/>
      <c r="RXT833" s="14"/>
      <c r="RXU833" s="14"/>
      <c r="RXV833" s="14"/>
      <c r="RXW833" s="14"/>
      <c r="RXX833" s="14"/>
      <c r="RXY833" s="14"/>
      <c r="RXZ833" s="14"/>
      <c r="RYA833" s="14"/>
      <c r="RYB833" s="14"/>
      <c r="RYC833" s="14"/>
      <c r="RYD833" s="14"/>
      <c r="RYE833" s="14"/>
      <c r="RYF833" s="14"/>
      <c r="RYG833" s="14"/>
      <c r="RYH833" s="14"/>
      <c r="RYI833" s="14"/>
      <c r="RYJ833" s="14"/>
      <c r="RYK833" s="14"/>
      <c r="RYL833" s="14"/>
      <c r="RYM833" s="14"/>
      <c r="RYN833" s="14"/>
      <c r="RYO833" s="14"/>
      <c r="RYP833" s="14"/>
      <c r="RYQ833" s="14"/>
      <c r="RYR833" s="14"/>
      <c r="RYS833" s="14"/>
      <c r="RYT833" s="14"/>
      <c r="RYU833" s="14"/>
      <c r="RYV833" s="14"/>
      <c r="RYW833" s="14"/>
      <c r="RYX833" s="14"/>
      <c r="RYY833" s="14"/>
      <c r="RYZ833" s="14"/>
      <c r="RZA833" s="14"/>
      <c r="RZB833" s="14"/>
      <c r="RZC833" s="14"/>
      <c r="RZD833" s="14"/>
      <c r="RZE833" s="14"/>
      <c r="RZF833" s="14"/>
      <c r="RZG833" s="14"/>
      <c r="RZH833" s="14"/>
      <c r="RZI833" s="14"/>
      <c r="RZJ833" s="14"/>
      <c r="RZK833" s="14"/>
      <c r="RZL833" s="14"/>
      <c r="RZM833" s="14"/>
      <c r="RZN833" s="14"/>
      <c r="RZO833" s="14"/>
      <c r="RZP833" s="14"/>
      <c r="RZQ833" s="14"/>
      <c r="RZR833" s="14"/>
      <c r="RZS833" s="14"/>
      <c r="RZT833" s="14"/>
      <c r="RZU833" s="14"/>
      <c r="RZV833" s="14"/>
      <c r="RZW833" s="14"/>
      <c r="RZX833" s="14"/>
      <c r="RZY833" s="14"/>
      <c r="RZZ833" s="14"/>
      <c r="SAA833" s="14"/>
      <c r="SAB833" s="14"/>
      <c r="SAC833" s="14"/>
      <c r="SAD833" s="14"/>
      <c r="SAE833" s="14"/>
      <c r="SAF833" s="14"/>
      <c r="SAG833" s="14"/>
      <c r="SAH833" s="14"/>
      <c r="SAI833" s="14"/>
      <c r="SAJ833" s="14"/>
      <c r="SAK833" s="14"/>
      <c r="SAL833" s="14"/>
      <c r="SAM833" s="14"/>
      <c r="SAN833" s="14"/>
      <c r="SAO833" s="14"/>
      <c r="SAP833" s="14"/>
      <c r="SAQ833" s="14"/>
      <c r="SAR833" s="14"/>
      <c r="SAS833" s="14"/>
      <c r="SAT833" s="14"/>
      <c r="SAU833" s="14"/>
      <c r="SAV833" s="14"/>
      <c r="SAW833" s="14"/>
      <c r="SAX833" s="14"/>
      <c r="SAY833" s="14"/>
      <c r="SAZ833" s="14"/>
      <c r="SBA833" s="14"/>
      <c r="SBB833" s="14"/>
      <c r="SBC833" s="14"/>
      <c r="SBD833" s="14"/>
      <c r="SBE833" s="14"/>
      <c r="SBF833" s="14"/>
      <c r="SBG833" s="14"/>
      <c r="SBH833" s="14"/>
      <c r="SBI833" s="14"/>
      <c r="SBJ833" s="14"/>
      <c r="SBK833" s="14"/>
      <c r="SBL833" s="14"/>
      <c r="SBM833" s="14"/>
      <c r="SBN833" s="14"/>
      <c r="SBO833" s="14"/>
      <c r="SBP833" s="14"/>
      <c r="SBQ833" s="14"/>
      <c r="SBR833" s="14"/>
      <c r="SBS833" s="14"/>
      <c r="SBT833" s="14"/>
      <c r="SBU833" s="14"/>
      <c r="SBV833" s="14"/>
      <c r="SBW833" s="14"/>
      <c r="SBX833" s="14"/>
      <c r="SBY833" s="14"/>
      <c r="SBZ833" s="14"/>
      <c r="SCA833" s="14"/>
      <c r="SCB833" s="14"/>
      <c r="SCC833" s="14"/>
      <c r="SCD833" s="14"/>
      <c r="SCE833" s="14"/>
      <c r="SCF833" s="14"/>
      <c r="SCG833" s="14"/>
      <c r="SCH833" s="14"/>
      <c r="SCI833" s="14"/>
      <c r="SCJ833" s="14"/>
      <c r="SCK833" s="14"/>
      <c r="SCL833" s="14"/>
      <c r="SCM833" s="14"/>
      <c r="SCN833" s="14"/>
      <c r="SCO833" s="14"/>
      <c r="SCP833" s="14"/>
      <c r="SCQ833" s="14"/>
      <c r="SCR833" s="14"/>
      <c r="SCS833" s="14"/>
      <c r="SCT833" s="14"/>
      <c r="SCU833" s="14"/>
      <c r="SCV833" s="14"/>
      <c r="SCW833" s="14"/>
      <c r="SCX833" s="14"/>
      <c r="SCY833" s="14"/>
      <c r="SCZ833" s="14"/>
      <c r="SDA833" s="14"/>
      <c r="SDB833" s="14"/>
      <c r="SDC833" s="14"/>
      <c r="SDD833" s="14"/>
      <c r="SDE833" s="14"/>
      <c r="SDF833" s="14"/>
      <c r="SDG833" s="14"/>
      <c r="SDH833" s="14"/>
      <c r="SDI833" s="14"/>
      <c r="SDJ833" s="14"/>
      <c r="SDK833" s="14"/>
      <c r="SDL833" s="14"/>
      <c r="SDM833" s="14"/>
      <c r="SDN833" s="14"/>
      <c r="SDO833" s="14"/>
      <c r="SDP833" s="14"/>
      <c r="SDQ833" s="14"/>
      <c r="SDR833" s="14"/>
      <c r="SDS833" s="14"/>
      <c r="SDT833" s="14"/>
      <c r="SDU833" s="14"/>
      <c r="SDV833" s="14"/>
      <c r="SDW833" s="14"/>
      <c r="SDX833" s="14"/>
      <c r="SDY833" s="14"/>
      <c r="SDZ833" s="14"/>
      <c r="SEA833" s="14"/>
      <c r="SEB833" s="14"/>
      <c r="SEC833" s="14"/>
      <c r="SED833" s="14"/>
      <c r="SEE833" s="14"/>
      <c r="SEF833" s="14"/>
      <c r="SEG833" s="14"/>
      <c r="SEH833" s="14"/>
      <c r="SEI833" s="14"/>
      <c r="SEJ833" s="14"/>
      <c r="SEK833" s="14"/>
      <c r="SEL833" s="14"/>
      <c r="SEM833" s="14"/>
      <c r="SEN833" s="14"/>
      <c r="SEO833" s="14"/>
      <c r="SEP833" s="14"/>
      <c r="SEQ833" s="14"/>
      <c r="SER833" s="14"/>
      <c r="SES833" s="14"/>
      <c r="SET833" s="14"/>
      <c r="SEU833" s="14"/>
      <c r="SEV833" s="14"/>
      <c r="SEW833" s="14"/>
      <c r="SEX833" s="14"/>
      <c r="SEY833" s="14"/>
      <c r="SEZ833" s="14"/>
      <c r="SFA833" s="14"/>
      <c r="SFB833" s="14"/>
      <c r="SFC833" s="14"/>
      <c r="SFD833" s="14"/>
      <c r="SFE833" s="14"/>
      <c r="SFF833" s="14"/>
      <c r="SFG833" s="14"/>
      <c r="SFH833" s="14"/>
      <c r="SFI833" s="14"/>
      <c r="SFJ833" s="14"/>
      <c r="SFK833" s="14"/>
      <c r="SFL833" s="14"/>
      <c r="SFM833" s="14"/>
      <c r="SFN833" s="14"/>
      <c r="SFO833" s="14"/>
      <c r="SFP833" s="14"/>
      <c r="SFQ833" s="14"/>
      <c r="SFR833" s="14"/>
      <c r="SFS833" s="14"/>
      <c r="SFT833" s="14"/>
      <c r="SFU833" s="14"/>
      <c r="SFV833" s="14"/>
      <c r="SFW833" s="14"/>
      <c r="SFX833" s="14"/>
      <c r="SFY833" s="14"/>
      <c r="SFZ833" s="14"/>
      <c r="SGA833" s="14"/>
      <c r="SGB833" s="14"/>
      <c r="SGC833" s="14"/>
      <c r="SGD833" s="14"/>
      <c r="SGE833" s="14"/>
      <c r="SGF833" s="14"/>
      <c r="SGG833" s="14"/>
      <c r="SGH833" s="14"/>
      <c r="SGI833" s="14"/>
      <c r="SGJ833" s="14"/>
      <c r="SGK833" s="14"/>
      <c r="SGL833" s="14"/>
      <c r="SGM833" s="14"/>
      <c r="SGN833" s="14"/>
      <c r="SGO833" s="14"/>
      <c r="SGP833" s="14"/>
      <c r="SGQ833" s="14"/>
      <c r="SGR833" s="14"/>
      <c r="SGS833" s="14"/>
      <c r="SGT833" s="14"/>
      <c r="SGU833" s="14"/>
      <c r="SGV833" s="14"/>
      <c r="SGW833" s="14"/>
      <c r="SGX833" s="14"/>
      <c r="SGY833" s="14"/>
      <c r="SGZ833" s="14"/>
      <c r="SHA833" s="14"/>
      <c r="SHB833" s="14"/>
      <c r="SHC833" s="14"/>
      <c r="SHD833" s="14"/>
      <c r="SHE833" s="14"/>
      <c r="SHF833" s="14"/>
      <c r="SHG833" s="14"/>
      <c r="SHH833" s="14"/>
      <c r="SHI833" s="14"/>
      <c r="SHJ833" s="14"/>
      <c r="SHK833" s="14"/>
      <c r="SHL833" s="14"/>
      <c r="SHM833" s="14"/>
      <c r="SHN833" s="14"/>
      <c r="SHO833" s="14"/>
      <c r="SHP833" s="14"/>
      <c r="SHQ833" s="14"/>
      <c r="SHR833" s="14"/>
      <c r="SHS833" s="14"/>
      <c r="SHT833" s="14"/>
      <c r="SHU833" s="14"/>
      <c r="SHV833" s="14"/>
      <c r="SHW833" s="14"/>
      <c r="SHX833" s="14"/>
      <c r="SHY833" s="14"/>
      <c r="SHZ833" s="14"/>
      <c r="SIA833" s="14"/>
      <c r="SIB833" s="14"/>
      <c r="SIC833" s="14"/>
      <c r="SID833" s="14"/>
      <c r="SIE833" s="14"/>
      <c r="SIF833" s="14"/>
      <c r="SIG833" s="14"/>
      <c r="SIH833" s="14"/>
      <c r="SII833" s="14"/>
      <c r="SIJ833" s="14"/>
      <c r="SIK833" s="14"/>
      <c r="SIL833" s="14"/>
      <c r="SIM833" s="14"/>
      <c r="SIN833" s="14"/>
      <c r="SIO833" s="14"/>
      <c r="SIP833" s="14"/>
      <c r="SIQ833" s="14"/>
      <c r="SIR833" s="14"/>
      <c r="SIS833" s="14"/>
      <c r="SIT833" s="14"/>
      <c r="SIU833" s="14"/>
      <c r="SIV833" s="14"/>
      <c r="SIW833" s="14"/>
      <c r="SIX833" s="14"/>
      <c r="SIY833" s="14"/>
      <c r="SIZ833" s="14"/>
      <c r="SJA833" s="14"/>
      <c r="SJB833" s="14"/>
      <c r="SJC833" s="14"/>
      <c r="SJD833" s="14"/>
      <c r="SJE833" s="14"/>
      <c r="SJF833" s="14"/>
      <c r="SJG833" s="14"/>
      <c r="SJH833" s="14"/>
      <c r="SJI833" s="14"/>
      <c r="SJJ833" s="14"/>
      <c r="SJK833" s="14"/>
      <c r="SJL833" s="14"/>
      <c r="SJM833" s="14"/>
      <c r="SJN833" s="14"/>
      <c r="SJO833" s="14"/>
      <c r="SJP833" s="14"/>
      <c r="SJQ833" s="14"/>
      <c r="SJR833" s="14"/>
      <c r="SJS833" s="14"/>
      <c r="SJT833" s="14"/>
      <c r="SJU833" s="14"/>
      <c r="SJV833" s="14"/>
      <c r="SJW833" s="14"/>
      <c r="SJX833" s="14"/>
      <c r="SJY833" s="14"/>
      <c r="SJZ833" s="14"/>
      <c r="SKA833" s="14"/>
      <c r="SKB833" s="14"/>
      <c r="SKC833" s="14"/>
      <c r="SKD833" s="14"/>
      <c r="SKE833" s="14"/>
      <c r="SKF833" s="14"/>
      <c r="SKG833" s="14"/>
      <c r="SKH833" s="14"/>
      <c r="SKI833" s="14"/>
      <c r="SKJ833" s="14"/>
      <c r="SKK833" s="14"/>
      <c r="SKL833" s="14"/>
      <c r="SKM833" s="14"/>
      <c r="SKN833" s="14"/>
      <c r="SKO833" s="14"/>
      <c r="SKP833" s="14"/>
      <c r="SKQ833" s="14"/>
      <c r="SKR833" s="14"/>
      <c r="SKS833" s="14"/>
      <c r="SKT833" s="14"/>
      <c r="SKU833" s="14"/>
      <c r="SKV833" s="14"/>
      <c r="SKW833" s="14"/>
      <c r="SKX833" s="14"/>
      <c r="SKY833" s="14"/>
      <c r="SKZ833" s="14"/>
      <c r="SLA833" s="14"/>
      <c r="SLB833" s="14"/>
      <c r="SLC833" s="14"/>
      <c r="SLD833" s="14"/>
      <c r="SLE833" s="14"/>
      <c r="SLF833" s="14"/>
      <c r="SLG833" s="14"/>
      <c r="SLH833" s="14"/>
      <c r="SLI833" s="14"/>
      <c r="SLJ833" s="14"/>
      <c r="SLK833" s="14"/>
      <c r="SLL833" s="14"/>
      <c r="SLM833" s="14"/>
      <c r="SLN833" s="14"/>
      <c r="SLO833" s="14"/>
      <c r="SLP833" s="14"/>
      <c r="SLQ833" s="14"/>
      <c r="SLR833" s="14"/>
      <c r="SLS833" s="14"/>
      <c r="SLT833" s="14"/>
      <c r="SLU833" s="14"/>
      <c r="SLV833" s="14"/>
      <c r="SLW833" s="14"/>
      <c r="SLX833" s="14"/>
      <c r="SLY833" s="14"/>
      <c r="SLZ833" s="14"/>
      <c r="SMA833" s="14"/>
      <c r="SMB833" s="14"/>
      <c r="SMC833" s="14"/>
      <c r="SMD833" s="14"/>
      <c r="SME833" s="14"/>
      <c r="SMF833" s="14"/>
      <c r="SMG833" s="14"/>
      <c r="SMH833" s="14"/>
      <c r="SMI833" s="14"/>
      <c r="SMJ833" s="14"/>
      <c r="SMK833" s="14"/>
      <c r="SML833" s="14"/>
      <c r="SMM833" s="14"/>
      <c r="SMN833" s="14"/>
      <c r="SMO833" s="14"/>
      <c r="SMP833" s="14"/>
      <c r="SMQ833" s="14"/>
      <c r="SMR833" s="14"/>
      <c r="SMS833" s="14"/>
      <c r="SMT833" s="14"/>
      <c r="SMU833" s="14"/>
      <c r="SMV833" s="14"/>
      <c r="SMW833" s="14"/>
      <c r="SMX833" s="14"/>
      <c r="SMY833" s="14"/>
      <c r="SMZ833" s="14"/>
      <c r="SNA833" s="14"/>
      <c r="SNB833" s="14"/>
      <c r="SNC833" s="14"/>
      <c r="SND833" s="14"/>
      <c r="SNE833" s="14"/>
      <c r="SNF833" s="14"/>
      <c r="SNG833" s="14"/>
      <c r="SNH833" s="14"/>
      <c r="SNI833" s="14"/>
      <c r="SNJ833" s="14"/>
      <c r="SNK833" s="14"/>
      <c r="SNL833" s="14"/>
      <c r="SNM833" s="14"/>
      <c r="SNN833" s="14"/>
      <c r="SNO833" s="14"/>
      <c r="SNP833" s="14"/>
      <c r="SNQ833" s="14"/>
      <c r="SNR833" s="14"/>
      <c r="SNS833" s="14"/>
      <c r="SNT833" s="14"/>
      <c r="SNU833" s="14"/>
      <c r="SNV833" s="14"/>
      <c r="SNW833" s="14"/>
      <c r="SNX833" s="14"/>
      <c r="SNY833" s="14"/>
      <c r="SNZ833" s="14"/>
      <c r="SOA833" s="14"/>
      <c r="SOB833" s="14"/>
      <c r="SOC833" s="14"/>
      <c r="SOD833" s="14"/>
      <c r="SOE833" s="14"/>
      <c r="SOF833" s="14"/>
      <c r="SOG833" s="14"/>
      <c r="SOH833" s="14"/>
      <c r="SOI833" s="14"/>
      <c r="SOJ833" s="14"/>
      <c r="SOK833" s="14"/>
      <c r="SOL833" s="14"/>
      <c r="SOM833" s="14"/>
      <c r="SON833" s="14"/>
      <c r="SOO833" s="14"/>
      <c r="SOP833" s="14"/>
      <c r="SOQ833" s="14"/>
      <c r="SOR833" s="14"/>
      <c r="SOS833" s="14"/>
      <c r="SOT833" s="14"/>
      <c r="SOU833" s="14"/>
      <c r="SOV833" s="14"/>
      <c r="SOW833" s="14"/>
      <c r="SOX833" s="14"/>
      <c r="SOY833" s="14"/>
      <c r="SOZ833" s="14"/>
      <c r="SPA833" s="14"/>
      <c r="SPB833" s="14"/>
      <c r="SPC833" s="14"/>
      <c r="SPD833" s="14"/>
      <c r="SPE833" s="14"/>
      <c r="SPF833" s="14"/>
      <c r="SPG833" s="14"/>
      <c r="SPH833" s="14"/>
      <c r="SPI833" s="14"/>
      <c r="SPJ833" s="14"/>
      <c r="SPK833" s="14"/>
      <c r="SPL833" s="14"/>
      <c r="SPM833" s="14"/>
      <c r="SPN833" s="14"/>
      <c r="SPO833" s="14"/>
      <c r="SPP833" s="14"/>
      <c r="SPQ833" s="14"/>
      <c r="SPR833" s="14"/>
      <c r="SPS833" s="14"/>
      <c r="SPT833" s="14"/>
      <c r="SPU833" s="14"/>
      <c r="SPV833" s="14"/>
      <c r="SPW833" s="14"/>
      <c r="SPX833" s="14"/>
      <c r="SPY833" s="14"/>
      <c r="SPZ833" s="14"/>
      <c r="SQA833" s="14"/>
      <c r="SQB833" s="14"/>
      <c r="SQC833" s="14"/>
      <c r="SQD833" s="14"/>
      <c r="SQE833" s="14"/>
      <c r="SQF833" s="14"/>
      <c r="SQG833" s="14"/>
      <c r="SQH833" s="14"/>
      <c r="SQI833" s="14"/>
      <c r="SQJ833" s="14"/>
      <c r="SQK833" s="14"/>
      <c r="SQL833" s="14"/>
      <c r="SQM833" s="14"/>
      <c r="SQN833" s="14"/>
      <c r="SQO833" s="14"/>
      <c r="SQP833" s="14"/>
      <c r="SQQ833" s="14"/>
      <c r="SQR833" s="14"/>
      <c r="SQS833" s="14"/>
      <c r="SQT833" s="14"/>
      <c r="SQU833" s="14"/>
      <c r="SQV833" s="14"/>
      <c r="SQW833" s="14"/>
      <c r="SQX833" s="14"/>
      <c r="SQY833" s="14"/>
      <c r="SQZ833" s="14"/>
      <c r="SRA833" s="14"/>
      <c r="SRB833" s="14"/>
      <c r="SRC833" s="14"/>
      <c r="SRD833" s="14"/>
      <c r="SRE833" s="14"/>
      <c r="SRF833" s="14"/>
      <c r="SRG833" s="14"/>
      <c r="SRH833" s="14"/>
      <c r="SRI833" s="14"/>
      <c r="SRJ833" s="14"/>
      <c r="SRK833" s="14"/>
      <c r="SRL833" s="14"/>
      <c r="SRM833" s="14"/>
      <c r="SRN833" s="14"/>
      <c r="SRO833" s="14"/>
      <c r="SRP833" s="14"/>
      <c r="SRQ833" s="14"/>
      <c r="SRR833" s="14"/>
      <c r="SRS833" s="14"/>
      <c r="SRT833" s="14"/>
      <c r="SRU833" s="14"/>
      <c r="SRV833" s="14"/>
      <c r="SRW833" s="14"/>
      <c r="SRX833" s="14"/>
      <c r="SRY833" s="14"/>
      <c r="SRZ833" s="14"/>
      <c r="SSA833" s="14"/>
      <c r="SSB833" s="14"/>
      <c r="SSC833" s="14"/>
      <c r="SSD833" s="14"/>
      <c r="SSE833" s="14"/>
      <c r="SSF833" s="14"/>
      <c r="SSG833" s="14"/>
      <c r="SSH833" s="14"/>
      <c r="SSI833" s="14"/>
      <c r="SSJ833" s="14"/>
      <c r="SSK833" s="14"/>
      <c r="SSL833" s="14"/>
      <c r="SSM833" s="14"/>
      <c r="SSN833" s="14"/>
      <c r="SSO833" s="14"/>
      <c r="SSP833" s="14"/>
      <c r="SSQ833" s="14"/>
      <c r="SSR833" s="14"/>
      <c r="SSS833" s="14"/>
      <c r="SST833" s="14"/>
      <c r="SSU833" s="14"/>
      <c r="SSV833" s="14"/>
      <c r="SSW833" s="14"/>
      <c r="SSX833" s="14"/>
      <c r="SSY833" s="14"/>
      <c r="SSZ833" s="14"/>
      <c r="STA833" s="14"/>
      <c r="STB833" s="14"/>
      <c r="STC833" s="14"/>
      <c r="STD833" s="14"/>
      <c r="STE833" s="14"/>
      <c r="STF833" s="14"/>
      <c r="STG833" s="14"/>
      <c r="STH833" s="14"/>
      <c r="STI833" s="14"/>
      <c r="STJ833" s="14"/>
      <c r="STK833" s="14"/>
      <c r="STL833" s="14"/>
      <c r="STM833" s="14"/>
      <c r="STN833" s="14"/>
      <c r="STO833" s="14"/>
      <c r="STP833" s="14"/>
      <c r="STQ833" s="14"/>
      <c r="STR833" s="14"/>
      <c r="STS833" s="14"/>
      <c r="STT833" s="14"/>
      <c r="STU833" s="14"/>
      <c r="STV833" s="14"/>
      <c r="STW833" s="14"/>
      <c r="STX833" s="14"/>
      <c r="STY833" s="14"/>
      <c r="STZ833" s="14"/>
      <c r="SUA833" s="14"/>
      <c r="SUB833" s="14"/>
      <c r="SUC833" s="14"/>
      <c r="SUD833" s="14"/>
      <c r="SUE833" s="14"/>
      <c r="SUF833" s="14"/>
      <c r="SUG833" s="14"/>
      <c r="SUH833" s="14"/>
      <c r="SUI833" s="14"/>
      <c r="SUJ833" s="14"/>
      <c r="SUK833" s="14"/>
      <c r="SUL833" s="14"/>
      <c r="SUM833" s="14"/>
      <c r="SUN833" s="14"/>
      <c r="SUO833" s="14"/>
      <c r="SUP833" s="14"/>
      <c r="SUQ833" s="14"/>
      <c r="SUR833" s="14"/>
      <c r="SUS833" s="14"/>
      <c r="SUT833" s="14"/>
      <c r="SUU833" s="14"/>
      <c r="SUV833" s="14"/>
      <c r="SUW833" s="14"/>
      <c r="SUX833" s="14"/>
      <c r="SUY833" s="14"/>
      <c r="SUZ833" s="14"/>
      <c r="SVA833" s="14"/>
      <c r="SVB833" s="14"/>
      <c r="SVC833" s="14"/>
      <c r="SVD833" s="14"/>
      <c r="SVE833" s="14"/>
      <c r="SVF833" s="14"/>
      <c r="SVG833" s="14"/>
      <c r="SVH833" s="14"/>
      <c r="SVI833" s="14"/>
      <c r="SVJ833" s="14"/>
      <c r="SVK833" s="14"/>
      <c r="SVL833" s="14"/>
      <c r="SVM833" s="14"/>
      <c r="SVN833" s="14"/>
      <c r="SVO833" s="14"/>
      <c r="SVP833" s="14"/>
      <c r="SVQ833" s="14"/>
      <c r="SVR833" s="14"/>
      <c r="SVS833" s="14"/>
      <c r="SVT833" s="14"/>
      <c r="SVU833" s="14"/>
      <c r="SVV833" s="14"/>
      <c r="SVW833" s="14"/>
      <c r="SVX833" s="14"/>
      <c r="SVY833" s="14"/>
      <c r="SVZ833" s="14"/>
      <c r="SWA833" s="14"/>
      <c r="SWB833" s="14"/>
      <c r="SWC833" s="14"/>
      <c r="SWD833" s="14"/>
      <c r="SWE833" s="14"/>
      <c r="SWF833" s="14"/>
      <c r="SWG833" s="14"/>
      <c r="SWH833" s="14"/>
      <c r="SWI833" s="14"/>
      <c r="SWJ833" s="14"/>
      <c r="SWK833" s="14"/>
      <c r="SWL833" s="14"/>
      <c r="SWM833" s="14"/>
      <c r="SWN833" s="14"/>
      <c r="SWO833" s="14"/>
      <c r="SWP833" s="14"/>
      <c r="SWQ833" s="14"/>
      <c r="SWR833" s="14"/>
      <c r="SWS833" s="14"/>
      <c r="SWT833" s="14"/>
      <c r="SWU833" s="14"/>
      <c r="SWV833" s="14"/>
      <c r="SWW833" s="14"/>
      <c r="SWX833" s="14"/>
      <c r="SWY833" s="14"/>
      <c r="SWZ833" s="14"/>
      <c r="SXA833" s="14"/>
      <c r="SXB833" s="14"/>
      <c r="SXC833" s="14"/>
      <c r="SXD833" s="14"/>
      <c r="SXE833" s="14"/>
      <c r="SXF833" s="14"/>
      <c r="SXG833" s="14"/>
      <c r="SXH833" s="14"/>
      <c r="SXI833" s="14"/>
      <c r="SXJ833" s="14"/>
      <c r="SXK833" s="14"/>
      <c r="SXL833" s="14"/>
      <c r="SXM833" s="14"/>
      <c r="SXN833" s="14"/>
      <c r="SXO833" s="14"/>
      <c r="SXP833" s="14"/>
      <c r="SXQ833" s="14"/>
      <c r="SXR833" s="14"/>
      <c r="SXS833" s="14"/>
      <c r="SXT833" s="14"/>
      <c r="SXU833" s="14"/>
      <c r="SXV833" s="14"/>
      <c r="SXW833" s="14"/>
      <c r="SXX833" s="14"/>
      <c r="SXY833" s="14"/>
      <c r="SXZ833" s="14"/>
      <c r="SYA833" s="14"/>
      <c r="SYB833" s="14"/>
      <c r="SYC833" s="14"/>
      <c r="SYD833" s="14"/>
      <c r="SYE833" s="14"/>
      <c r="SYF833" s="14"/>
      <c r="SYG833" s="14"/>
      <c r="SYH833" s="14"/>
      <c r="SYI833" s="14"/>
      <c r="SYJ833" s="14"/>
      <c r="SYK833" s="14"/>
      <c r="SYL833" s="14"/>
      <c r="SYM833" s="14"/>
      <c r="SYN833" s="14"/>
      <c r="SYO833" s="14"/>
      <c r="SYP833" s="14"/>
      <c r="SYQ833" s="14"/>
      <c r="SYR833" s="14"/>
      <c r="SYS833" s="14"/>
      <c r="SYT833" s="14"/>
      <c r="SYU833" s="14"/>
      <c r="SYV833" s="14"/>
      <c r="SYW833" s="14"/>
      <c r="SYX833" s="14"/>
      <c r="SYY833" s="14"/>
      <c r="SYZ833" s="14"/>
      <c r="SZA833" s="14"/>
      <c r="SZB833" s="14"/>
      <c r="SZC833" s="14"/>
      <c r="SZD833" s="14"/>
      <c r="SZE833" s="14"/>
      <c r="SZF833" s="14"/>
      <c r="SZG833" s="14"/>
      <c r="SZH833" s="14"/>
      <c r="SZI833" s="14"/>
      <c r="SZJ833" s="14"/>
      <c r="SZK833" s="14"/>
      <c r="SZL833" s="14"/>
      <c r="SZM833" s="14"/>
      <c r="SZN833" s="14"/>
      <c r="SZO833" s="14"/>
      <c r="SZP833" s="14"/>
      <c r="SZQ833" s="14"/>
      <c r="SZR833" s="14"/>
      <c r="SZS833" s="14"/>
      <c r="SZT833" s="14"/>
      <c r="SZU833" s="14"/>
      <c r="SZV833" s="14"/>
      <c r="SZW833" s="14"/>
      <c r="SZX833" s="14"/>
      <c r="SZY833" s="14"/>
      <c r="SZZ833" s="14"/>
      <c r="TAA833" s="14"/>
      <c r="TAB833" s="14"/>
      <c r="TAC833" s="14"/>
      <c r="TAD833" s="14"/>
      <c r="TAE833" s="14"/>
      <c r="TAF833" s="14"/>
      <c r="TAG833" s="14"/>
      <c r="TAH833" s="14"/>
      <c r="TAI833" s="14"/>
      <c r="TAJ833" s="14"/>
      <c r="TAK833" s="14"/>
      <c r="TAL833" s="14"/>
      <c r="TAM833" s="14"/>
      <c r="TAN833" s="14"/>
      <c r="TAO833" s="14"/>
      <c r="TAP833" s="14"/>
      <c r="TAQ833" s="14"/>
      <c r="TAR833" s="14"/>
      <c r="TAS833" s="14"/>
      <c r="TAT833" s="14"/>
      <c r="TAU833" s="14"/>
      <c r="TAV833" s="14"/>
      <c r="TAW833" s="14"/>
      <c r="TAX833" s="14"/>
      <c r="TAY833" s="14"/>
      <c r="TAZ833" s="14"/>
      <c r="TBA833" s="14"/>
      <c r="TBB833" s="14"/>
      <c r="TBC833" s="14"/>
      <c r="TBD833" s="14"/>
      <c r="TBE833" s="14"/>
      <c r="TBF833" s="14"/>
      <c r="TBG833" s="14"/>
      <c r="TBH833" s="14"/>
      <c r="TBI833" s="14"/>
      <c r="TBJ833" s="14"/>
      <c r="TBK833" s="14"/>
      <c r="TBL833" s="14"/>
      <c r="TBM833" s="14"/>
      <c r="TBN833" s="14"/>
      <c r="TBO833" s="14"/>
      <c r="TBP833" s="14"/>
      <c r="TBQ833" s="14"/>
      <c r="TBR833" s="14"/>
      <c r="TBS833" s="14"/>
      <c r="TBT833" s="14"/>
      <c r="TBU833" s="14"/>
      <c r="TBV833" s="14"/>
      <c r="TBW833" s="14"/>
      <c r="TBX833" s="14"/>
      <c r="TBY833" s="14"/>
      <c r="TBZ833" s="14"/>
      <c r="TCA833" s="14"/>
      <c r="TCB833" s="14"/>
      <c r="TCC833" s="14"/>
      <c r="TCD833" s="14"/>
      <c r="TCE833" s="14"/>
      <c r="TCF833" s="14"/>
      <c r="TCG833" s="14"/>
      <c r="TCH833" s="14"/>
      <c r="TCI833" s="14"/>
      <c r="TCJ833" s="14"/>
      <c r="TCK833" s="14"/>
      <c r="TCL833" s="14"/>
      <c r="TCM833" s="14"/>
      <c r="TCN833" s="14"/>
      <c r="TCO833" s="14"/>
      <c r="TCP833" s="14"/>
      <c r="TCQ833" s="14"/>
      <c r="TCR833" s="14"/>
      <c r="TCS833" s="14"/>
      <c r="TCT833" s="14"/>
      <c r="TCU833" s="14"/>
      <c r="TCV833" s="14"/>
      <c r="TCW833" s="14"/>
      <c r="TCX833" s="14"/>
      <c r="TCY833" s="14"/>
      <c r="TCZ833" s="14"/>
      <c r="TDA833" s="14"/>
      <c r="TDB833" s="14"/>
      <c r="TDC833" s="14"/>
      <c r="TDD833" s="14"/>
      <c r="TDE833" s="14"/>
      <c r="TDF833" s="14"/>
      <c r="TDG833" s="14"/>
      <c r="TDH833" s="14"/>
      <c r="TDI833" s="14"/>
      <c r="TDJ833" s="14"/>
      <c r="TDK833" s="14"/>
      <c r="TDL833" s="14"/>
      <c r="TDM833" s="14"/>
      <c r="TDN833" s="14"/>
      <c r="TDO833" s="14"/>
      <c r="TDP833" s="14"/>
      <c r="TDQ833" s="14"/>
      <c r="TDR833" s="14"/>
      <c r="TDS833" s="14"/>
      <c r="TDT833" s="14"/>
      <c r="TDU833" s="14"/>
      <c r="TDV833" s="14"/>
      <c r="TDW833" s="14"/>
      <c r="TDX833" s="14"/>
      <c r="TDY833" s="14"/>
      <c r="TDZ833" s="14"/>
      <c r="TEA833" s="14"/>
      <c r="TEB833" s="14"/>
      <c r="TEC833" s="14"/>
      <c r="TED833" s="14"/>
      <c r="TEE833" s="14"/>
      <c r="TEF833" s="14"/>
      <c r="TEG833" s="14"/>
      <c r="TEH833" s="14"/>
      <c r="TEI833" s="14"/>
      <c r="TEJ833" s="14"/>
      <c r="TEK833" s="14"/>
      <c r="TEL833" s="14"/>
      <c r="TEM833" s="14"/>
      <c r="TEN833" s="14"/>
      <c r="TEO833" s="14"/>
      <c r="TEP833" s="14"/>
      <c r="TEQ833" s="14"/>
      <c r="TER833" s="14"/>
      <c r="TES833" s="14"/>
      <c r="TET833" s="14"/>
      <c r="TEU833" s="14"/>
      <c r="TEV833" s="14"/>
      <c r="TEW833" s="14"/>
      <c r="TEX833" s="14"/>
      <c r="TEY833" s="14"/>
      <c r="TEZ833" s="14"/>
      <c r="TFA833" s="14"/>
      <c r="TFB833" s="14"/>
      <c r="TFC833" s="14"/>
      <c r="TFD833" s="14"/>
      <c r="TFE833" s="14"/>
      <c r="TFF833" s="14"/>
      <c r="TFG833" s="14"/>
      <c r="TFH833" s="14"/>
      <c r="TFI833" s="14"/>
      <c r="TFJ833" s="14"/>
      <c r="TFK833" s="14"/>
      <c r="TFL833" s="14"/>
      <c r="TFM833" s="14"/>
      <c r="TFN833" s="14"/>
      <c r="TFO833" s="14"/>
      <c r="TFP833" s="14"/>
      <c r="TFQ833" s="14"/>
      <c r="TFR833" s="14"/>
      <c r="TFS833" s="14"/>
      <c r="TFT833" s="14"/>
      <c r="TFU833" s="14"/>
      <c r="TFV833" s="14"/>
      <c r="TFW833" s="14"/>
      <c r="TFX833" s="14"/>
      <c r="TFY833" s="14"/>
      <c r="TFZ833" s="14"/>
      <c r="TGA833" s="14"/>
      <c r="TGB833" s="14"/>
      <c r="TGC833" s="14"/>
      <c r="TGD833" s="14"/>
      <c r="TGE833" s="14"/>
      <c r="TGF833" s="14"/>
      <c r="TGG833" s="14"/>
      <c r="TGH833" s="14"/>
      <c r="TGI833" s="14"/>
      <c r="TGJ833" s="14"/>
      <c r="TGK833" s="14"/>
      <c r="TGL833" s="14"/>
      <c r="TGM833" s="14"/>
      <c r="TGN833" s="14"/>
      <c r="TGO833" s="14"/>
      <c r="TGP833" s="14"/>
      <c r="TGQ833" s="14"/>
      <c r="TGR833" s="14"/>
      <c r="TGS833" s="14"/>
      <c r="TGT833" s="14"/>
      <c r="TGU833" s="14"/>
      <c r="TGV833" s="14"/>
      <c r="TGW833" s="14"/>
      <c r="TGX833" s="14"/>
      <c r="TGY833" s="14"/>
      <c r="TGZ833" s="14"/>
      <c r="THA833" s="14"/>
      <c r="THB833" s="14"/>
      <c r="THC833" s="14"/>
      <c r="THD833" s="14"/>
      <c r="THE833" s="14"/>
      <c r="THF833" s="14"/>
      <c r="THG833" s="14"/>
      <c r="THH833" s="14"/>
      <c r="THI833" s="14"/>
      <c r="THJ833" s="14"/>
      <c r="THK833" s="14"/>
      <c r="THL833" s="14"/>
      <c r="THM833" s="14"/>
      <c r="THN833" s="14"/>
      <c r="THO833" s="14"/>
      <c r="THP833" s="14"/>
      <c r="THQ833" s="14"/>
      <c r="THR833" s="14"/>
      <c r="THS833" s="14"/>
      <c r="THT833" s="14"/>
      <c r="THU833" s="14"/>
      <c r="THV833" s="14"/>
      <c r="THW833" s="14"/>
      <c r="THX833" s="14"/>
      <c r="THY833" s="14"/>
      <c r="THZ833" s="14"/>
      <c r="TIA833" s="14"/>
      <c r="TIB833" s="14"/>
      <c r="TIC833" s="14"/>
      <c r="TID833" s="14"/>
      <c r="TIE833" s="14"/>
      <c r="TIF833" s="14"/>
      <c r="TIG833" s="14"/>
      <c r="TIH833" s="14"/>
      <c r="TII833" s="14"/>
      <c r="TIJ833" s="14"/>
      <c r="TIK833" s="14"/>
      <c r="TIL833" s="14"/>
      <c r="TIM833" s="14"/>
      <c r="TIN833" s="14"/>
      <c r="TIO833" s="14"/>
      <c r="TIP833" s="14"/>
      <c r="TIQ833" s="14"/>
      <c r="TIR833" s="14"/>
      <c r="TIS833" s="14"/>
      <c r="TIT833" s="14"/>
      <c r="TIU833" s="14"/>
      <c r="TIV833" s="14"/>
      <c r="TIW833" s="14"/>
      <c r="TIX833" s="14"/>
      <c r="TIY833" s="14"/>
      <c r="TIZ833" s="14"/>
      <c r="TJA833" s="14"/>
      <c r="TJB833" s="14"/>
      <c r="TJC833" s="14"/>
      <c r="TJD833" s="14"/>
      <c r="TJE833" s="14"/>
      <c r="TJF833" s="14"/>
      <c r="TJG833" s="14"/>
      <c r="TJH833" s="14"/>
      <c r="TJI833" s="14"/>
      <c r="TJJ833" s="14"/>
      <c r="TJK833" s="14"/>
      <c r="TJL833" s="14"/>
      <c r="TJM833" s="14"/>
      <c r="TJN833" s="14"/>
      <c r="TJO833" s="14"/>
      <c r="TJP833" s="14"/>
      <c r="TJQ833" s="14"/>
      <c r="TJR833" s="14"/>
      <c r="TJS833" s="14"/>
      <c r="TJT833" s="14"/>
      <c r="TJU833" s="14"/>
      <c r="TJV833" s="14"/>
      <c r="TJW833" s="14"/>
      <c r="TJX833" s="14"/>
      <c r="TJY833" s="14"/>
      <c r="TJZ833" s="14"/>
      <c r="TKA833" s="14"/>
      <c r="TKB833" s="14"/>
      <c r="TKC833" s="14"/>
      <c r="TKD833" s="14"/>
      <c r="TKE833" s="14"/>
      <c r="TKF833" s="14"/>
      <c r="TKG833" s="14"/>
      <c r="TKH833" s="14"/>
      <c r="TKI833" s="14"/>
      <c r="TKJ833" s="14"/>
      <c r="TKK833" s="14"/>
      <c r="TKL833" s="14"/>
      <c r="TKM833" s="14"/>
      <c r="TKN833" s="14"/>
      <c r="TKO833" s="14"/>
      <c r="TKP833" s="14"/>
      <c r="TKQ833" s="14"/>
      <c r="TKR833" s="14"/>
      <c r="TKS833" s="14"/>
      <c r="TKT833" s="14"/>
      <c r="TKU833" s="14"/>
      <c r="TKV833" s="14"/>
      <c r="TKW833" s="14"/>
      <c r="TKX833" s="14"/>
      <c r="TKY833" s="14"/>
      <c r="TKZ833" s="14"/>
      <c r="TLA833" s="14"/>
      <c r="TLB833" s="14"/>
      <c r="TLC833" s="14"/>
      <c r="TLD833" s="14"/>
      <c r="TLE833" s="14"/>
      <c r="TLF833" s="14"/>
      <c r="TLG833" s="14"/>
      <c r="TLH833" s="14"/>
      <c r="TLI833" s="14"/>
      <c r="TLJ833" s="14"/>
      <c r="TLK833" s="14"/>
      <c r="TLL833" s="14"/>
      <c r="TLM833" s="14"/>
      <c r="TLN833" s="14"/>
      <c r="TLO833" s="14"/>
      <c r="TLP833" s="14"/>
      <c r="TLQ833" s="14"/>
      <c r="TLR833" s="14"/>
      <c r="TLS833" s="14"/>
      <c r="TLT833" s="14"/>
      <c r="TLU833" s="14"/>
      <c r="TLV833" s="14"/>
      <c r="TLW833" s="14"/>
      <c r="TLX833" s="14"/>
      <c r="TLY833" s="14"/>
      <c r="TLZ833" s="14"/>
      <c r="TMA833" s="14"/>
      <c r="TMB833" s="14"/>
      <c r="TMC833" s="14"/>
      <c r="TMD833" s="14"/>
      <c r="TME833" s="14"/>
      <c r="TMF833" s="14"/>
      <c r="TMG833" s="14"/>
      <c r="TMH833" s="14"/>
      <c r="TMI833" s="14"/>
      <c r="TMJ833" s="14"/>
      <c r="TMK833" s="14"/>
      <c r="TML833" s="14"/>
      <c r="TMM833" s="14"/>
      <c r="TMN833" s="14"/>
      <c r="TMO833" s="14"/>
      <c r="TMP833" s="14"/>
      <c r="TMQ833" s="14"/>
      <c r="TMR833" s="14"/>
      <c r="TMS833" s="14"/>
      <c r="TMT833" s="14"/>
      <c r="TMU833" s="14"/>
      <c r="TMV833" s="14"/>
      <c r="TMW833" s="14"/>
      <c r="TMX833" s="14"/>
      <c r="TMY833" s="14"/>
      <c r="TMZ833" s="14"/>
      <c r="TNA833" s="14"/>
      <c r="TNB833" s="14"/>
      <c r="TNC833" s="14"/>
      <c r="TND833" s="14"/>
      <c r="TNE833" s="14"/>
      <c r="TNF833" s="14"/>
      <c r="TNG833" s="14"/>
      <c r="TNH833" s="14"/>
      <c r="TNI833" s="14"/>
      <c r="TNJ833" s="14"/>
      <c r="TNK833" s="14"/>
      <c r="TNL833" s="14"/>
      <c r="TNM833" s="14"/>
      <c r="TNN833" s="14"/>
      <c r="TNO833" s="14"/>
      <c r="TNP833" s="14"/>
      <c r="TNQ833" s="14"/>
      <c r="TNR833" s="14"/>
      <c r="TNS833" s="14"/>
      <c r="TNT833" s="14"/>
      <c r="TNU833" s="14"/>
      <c r="TNV833" s="14"/>
      <c r="TNW833" s="14"/>
      <c r="TNX833" s="14"/>
      <c r="TNY833" s="14"/>
      <c r="TNZ833" s="14"/>
      <c r="TOA833" s="14"/>
      <c r="TOB833" s="14"/>
      <c r="TOC833" s="14"/>
      <c r="TOD833" s="14"/>
      <c r="TOE833" s="14"/>
      <c r="TOF833" s="14"/>
      <c r="TOG833" s="14"/>
      <c r="TOH833" s="14"/>
      <c r="TOI833" s="14"/>
      <c r="TOJ833" s="14"/>
      <c r="TOK833" s="14"/>
      <c r="TOL833" s="14"/>
      <c r="TOM833" s="14"/>
      <c r="TON833" s="14"/>
      <c r="TOO833" s="14"/>
      <c r="TOP833" s="14"/>
      <c r="TOQ833" s="14"/>
      <c r="TOR833" s="14"/>
      <c r="TOS833" s="14"/>
      <c r="TOT833" s="14"/>
      <c r="TOU833" s="14"/>
      <c r="TOV833" s="14"/>
      <c r="TOW833" s="14"/>
      <c r="TOX833" s="14"/>
      <c r="TOY833" s="14"/>
      <c r="TOZ833" s="14"/>
      <c r="TPA833" s="14"/>
      <c r="TPB833" s="14"/>
      <c r="TPC833" s="14"/>
      <c r="TPD833" s="14"/>
      <c r="TPE833" s="14"/>
      <c r="TPF833" s="14"/>
      <c r="TPG833" s="14"/>
      <c r="TPH833" s="14"/>
      <c r="TPI833" s="14"/>
      <c r="TPJ833" s="14"/>
      <c r="TPK833" s="14"/>
      <c r="TPL833" s="14"/>
      <c r="TPM833" s="14"/>
      <c r="TPN833" s="14"/>
      <c r="TPO833" s="14"/>
      <c r="TPP833" s="14"/>
      <c r="TPQ833" s="14"/>
      <c r="TPR833" s="14"/>
      <c r="TPS833" s="14"/>
      <c r="TPT833" s="14"/>
      <c r="TPU833" s="14"/>
      <c r="TPV833" s="14"/>
      <c r="TPW833" s="14"/>
      <c r="TPX833" s="14"/>
      <c r="TPY833" s="14"/>
      <c r="TPZ833" s="14"/>
      <c r="TQA833" s="14"/>
      <c r="TQB833" s="14"/>
      <c r="TQC833" s="14"/>
      <c r="TQD833" s="14"/>
      <c r="TQE833" s="14"/>
      <c r="TQF833" s="14"/>
      <c r="TQG833" s="14"/>
      <c r="TQH833" s="14"/>
      <c r="TQI833" s="14"/>
      <c r="TQJ833" s="14"/>
      <c r="TQK833" s="14"/>
      <c r="TQL833" s="14"/>
      <c r="TQM833" s="14"/>
      <c r="TQN833" s="14"/>
      <c r="TQO833" s="14"/>
      <c r="TQP833" s="14"/>
      <c r="TQQ833" s="14"/>
      <c r="TQR833" s="14"/>
      <c r="TQS833" s="14"/>
      <c r="TQT833" s="14"/>
      <c r="TQU833" s="14"/>
      <c r="TQV833" s="14"/>
      <c r="TQW833" s="14"/>
      <c r="TQX833" s="14"/>
      <c r="TQY833" s="14"/>
      <c r="TQZ833" s="14"/>
      <c r="TRA833" s="14"/>
      <c r="TRB833" s="14"/>
      <c r="TRC833" s="14"/>
      <c r="TRD833" s="14"/>
      <c r="TRE833" s="14"/>
      <c r="TRF833" s="14"/>
      <c r="TRG833" s="14"/>
      <c r="TRH833" s="14"/>
      <c r="TRI833" s="14"/>
      <c r="TRJ833" s="14"/>
      <c r="TRK833" s="14"/>
      <c r="TRL833" s="14"/>
      <c r="TRM833" s="14"/>
      <c r="TRN833" s="14"/>
      <c r="TRO833" s="14"/>
      <c r="TRP833" s="14"/>
      <c r="TRQ833" s="14"/>
      <c r="TRR833" s="14"/>
      <c r="TRS833" s="14"/>
      <c r="TRT833" s="14"/>
      <c r="TRU833" s="14"/>
      <c r="TRV833" s="14"/>
      <c r="TRW833" s="14"/>
      <c r="TRX833" s="14"/>
      <c r="TRY833" s="14"/>
      <c r="TRZ833" s="14"/>
      <c r="TSA833" s="14"/>
      <c r="TSB833" s="14"/>
      <c r="TSC833" s="14"/>
      <c r="TSD833" s="14"/>
      <c r="TSE833" s="14"/>
      <c r="TSF833" s="14"/>
      <c r="TSG833" s="14"/>
      <c r="TSH833" s="14"/>
      <c r="TSI833" s="14"/>
      <c r="TSJ833" s="14"/>
      <c r="TSK833" s="14"/>
      <c r="TSL833" s="14"/>
      <c r="TSM833" s="14"/>
      <c r="TSN833" s="14"/>
      <c r="TSO833" s="14"/>
      <c r="TSP833" s="14"/>
      <c r="TSQ833" s="14"/>
      <c r="TSR833" s="14"/>
      <c r="TSS833" s="14"/>
      <c r="TST833" s="14"/>
      <c r="TSU833" s="14"/>
      <c r="TSV833" s="14"/>
      <c r="TSW833" s="14"/>
      <c r="TSX833" s="14"/>
      <c r="TSY833" s="14"/>
      <c r="TSZ833" s="14"/>
      <c r="TTA833" s="14"/>
      <c r="TTB833" s="14"/>
      <c r="TTC833" s="14"/>
      <c r="TTD833" s="14"/>
      <c r="TTE833" s="14"/>
      <c r="TTF833" s="14"/>
      <c r="TTG833" s="14"/>
      <c r="TTH833" s="14"/>
      <c r="TTI833" s="14"/>
      <c r="TTJ833" s="14"/>
      <c r="TTK833" s="14"/>
      <c r="TTL833" s="14"/>
      <c r="TTM833" s="14"/>
      <c r="TTN833" s="14"/>
      <c r="TTO833" s="14"/>
      <c r="TTP833" s="14"/>
      <c r="TTQ833" s="14"/>
      <c r="TTR833" s="14"/>
      <c r="TTS833" s="14"/>
      <c r="TTT833" s="14"/>
      <c r="TTU833" s="14"/>
      <c r="TTV833" s="14"/>
      <c r="TTW833" s="14"/>
      <c r="TTX833" s="14"/>
      <c r="TTY833" s="14"/>
      <c r="TTZ833" s="14"/>
      <c r="TUA833" s="14"/>
      <c r="TUB833" s="14"/>
      <c r="TUC833" s="14"/>
      <c r="TUD833" s="14"/>
      <c r="TUE833" s="14"/>
      <c r="TUF833" s="14"/>
      <c r="TUG833" s="14"/>
      <c r="TUH833" s="14"/>
      <c r="TUI833" s="14"/>
      <c r="TUJ833" s="14"/>
      <c r="TUK833" s="14"/>
      <c r="TUL833" s="14"/>
      <c r="TUM833" s="14"/>
      <c r="TUN833" s="14"/>
      <c r="TUO833" s="14"/>
      <c r="TUP833" s="14"/>
      <c r="TUQ833" s="14"/>
      <c r="TUR833" s="14"/>
      <c r="TUS833" s="14"/>
      <c r="TUT833" s="14"/>
      <c r="TUU833" s="14"/>
      <c r="TUV833" s="14"/>
      <c r="TUW833" s="14"/>
      <c r="TUX833" s="14"/>
      <c r="TUY833" s="14"/>
      <c r="TUZ833" s="14"/>
      <c r="TVA833" s="14"/>
      <c r="TVB833" s="14"/>
      <c r="TVC833" s="14"/>
      <c r="TVD833" s="14"/>
      <c r="TVE833" s="14"/>
      <c r="TVF833" s="14"/>
      <c r="TVG833" s="14"/>
      <c r="TVH833" s="14"/>
      <c r="TVI833" s="14"/>
      <c r="TVJ833" s="14"/>
      <c r="TVK833" s="14"/>
      <c r="TVL833" s="14"/>
      <c r="TVM833" s="14"/>
      <c r="TVN833" s="14"/>
      <c r="TVO833" s="14"/>
      <c r="TVP833" s="14"/>
      <c r="TVQ833" s="14"/>
      <c r="TVR833" s="14"/>
      <c r="TVS833" s="14"/>
      <c r="TVT833" s="14"/>
      <c r="TVU833" s="14"/>
      <c r="TVV833" s="14"/>
      <c r="TVW833" s="14"/>
      <c r="TVX833" s="14"/>
      <c r="TVY833" s="14"/>
      <c r="TVZ833" s="14"/>
      <c r="TWA833" s="14"/>
      <c r="TWB833" s="14"/>
      <c r="TWC833" s="14"/>
      <c r="TWD833" s="14"/>
      <c r="TWE833" s="14"/>
      <c r="TWF833" s="14"/>
      <c r="TWG833" s="14"/>
      <c r="TWH833" s="14"/>
      <c r="TWI833" s="14"/>
      <c r="TWJ833" s="14"/>
      <c r="TWK833" s="14"/>
      <c r="TWL833" s="14"/>
      <c r="TWM833" s="14"/>
      <c r="TWN833" s="14"/>
      <c r="TWO833" s="14"/>
      <c r="TWP833" s="14"/>
      <c r="TWQ833" s="14"/>
      <c r="TWR833" s="14"/>
      <c r="TWS833" s="14"/>
      <c r="TWT833" s="14"/>
      <c r="TWU833" s="14"/>
      <c r="TWV833" s="14"/>
      <c r="TWW833" s="14"/>
      <c r="TWX833" s="14"/>
      <c r="TWY833" s="14"/>
      <c r="TWZ833" s="14"/>
      <c r="TXA833" s="14"/>
      <c r="TXB833" s="14"/>
      <c r="TXC833" s="14"/>
      <c r="TXD833" s="14"/>
      <c r="TXE833" s="14"/>
      <c r="TXF833" s="14"/>
      <c r="TXG833" s="14"/>
      <c r="TXH833" s="14"/>
      <c r="TXI833" s="14"/>
      <c r="TXJ833" s="14"/>
      <c r="TXK833" s="14"/>
      <c r="TXL833" s="14"/>
      <c r="TXM833" s="14"/>
      <c r="TXN833" s="14"/>
      <c r="TXO833" s="14"/>
      <c r="TXP833" s="14"/>
      <c r="TXQ833" s="14"/>
      <c r="TXR833" s="14"/>
      <c r="TXS833" s="14"/>
      <c r="TXT833" s="14"/>
      <c r="TXU833" s="14"/>
      <c r="TXV833" s="14"/>
      <c r="TXW833" s="14"/>
      <c r="TXX833" s="14"/>
      <c r="TXY833" s="14"/>
      <c r="TXZ833" s="14"/>
      <c r="TYA833" s="14"/>
      <c r="TYB833" s="14"/>
      <c r="TYC833" s="14"/>
      <c r="TYD833" s="14"/>
      <c r="TYE833" s="14"/>
      <c r="TYF833" s="14"/>
      <c r="TYG833" s="14"/>
      <c r="TYH833" s="14"/>
      <c r="TYI833" s="14"/>
      <c r="TYJ833" s="14"/>
      <c r="TYK833" s="14"/>
      <c r="TYL833" s="14"/>
      <c r="TYM833" s="14"/>
      <c r="TYN833" s="14"/>
      <c r="TYO833" s="14"/>
      <c r="TYP833" s="14"/>
      <c r="TYQ833" s="14"/>
      <c r="TYR833" s="14"/>
      <c r="TYS833" s="14"/>
      <c r="TYT833" s="14"/>
      <c r="TYU833" s="14"/>
      <c r="TYV833" s="14"/>
      <c r="TYW833" s="14"/>
      <c r="TYX833" s="14"/>
      <c r="TYY833" s="14"/>
      <c r="TYZ833" s="14"/>
      <c r="TZA833" s="14"/>
      <c r="TZB833" s="14"/>
      <c r="TZC833" s="14"/>
      <c r="TZD833" s="14"/>
      <c r="TZE833" s="14"/>
      <c r="TZF833" s="14"/>
      <c r="TZG833" s="14"/>
      <c r="TZH833" s="14"/>
      <c r="TZI833" s="14"/>
      <c r="TZJ833" s="14"/>
      <c r="TZK833" s="14"/>
      <c r="TZL833" s="14"/>
      <c r="TZM833" s="14"/>
      <c r="TZN833" s="14"/>
      <c r="TZO833" s="14"/>
      <c r="TZP833" s="14"/>
      <c r="TZQ833" s="14"/>
      <c r="TZR833" s="14"/>
      <c r="TZS833" s="14"/>
      <c r="TZT833" s="14"/>
      <c r="TZU833" s="14"/>
      <c r="TZV833" s="14"/>
      <c r="TZW833" s="14"/>
      <c r="TZX833" s="14"/>
      <c r="TZY833" s="14"/>
      <c r="TZZ833" s="14"/>
      <c r="UAA833" s="14"/>
      <c r="UAB833" s="14"/>
      <c r="UAC833" s="14"/>
      <c r="UAD833" s="14"/>
      <c r="UAE833" s="14"/>
      <c r="UAF833" s="14"/>
      <c r="UAG833" s="14"/>
      <c r="UAH833" s="14"/>
      <c r="UAI833" s="14"/>
      <c r="UAJ833" s="14"/>
      <c r="UAK833" s="14"/>
      <c r="UAL833" s="14"/>
      <c r="UAM833" s="14"/>
      <c r="UAN833" s="14"/>
      <c r="UAO833" s="14"/>
      <c r="UAP833" s="14"/>
      <c r="UAQ833" s="14"/>
      <c r="UAR833" s="14"/>
      <c r="UAS833" s="14"/>
      <c r="UAT833" s="14"/>
      <c r="UAU833" s="14"/>
      <c r="UAV833" s="14"/>
      <c r="UAW833" s="14"/>
      <c r="UAX833" s="14"/>
      <c r="UAY833" s="14"/>
      <c r="UAZ833" s="14"/>
      <c r="UBA833" s="14"/>
      <c r="UBB833" s="14"/>
      <c r="UBC833" s="14"/>
      <c r="UBD833" s="14"/>
      <c r="UBE833" s="14"/>
      <c r="UBF833" s="14"/>
      <c r="UBG833" s="14"/>
      <c r="UBH833" s="14"/>
      <c r="UBI833" s="14"/>
      <c r="UBJ833" s="14"/>
      <c r="UBK833" s="14"/>
      <c r="UBL833" s="14"/>
      <c r="UBM833" s="14"/>
      <c r="UBN833" s="14"/>
      <c r="UBO833" s="14"/>
      <c r="UBP833" s="14"/>
      <c r="UBQ833" s="14"/>
      <c r="UBR833" s="14"/>
      <c r="UBS833" s="14"/>
      <c r="UBT833" s="14"/>
      <c r="UBU833" s="14"/>
      <c r="UBV833" s="14"/>
      <c r="UBW833" s="14"/>
      <c r="UBX833" s="14"/>
      <c r="UBY833" s="14"/>
      <c r="UBZ833" s="14"/>
      <c r="UCA833" s="14"/>
      <c r="UCB833" s="14"/>
      <c r="UCC833" s="14"/>
      <c r="UCD833" s="14"/>
      <c r="UCE833" s="14"/>
      <c r="UCF833" s="14"/>
      <c r="UCG833" s="14"/>
      <c r="UCH833" s="14"/>
      <c r="UCI833" s="14"/>
      <c r="UCJ833" s="14"/>
      <c r="UCK833" s="14"/>
      <c r="UCL833" s="14"/>
      <c r="UCM833" s="14"/>
      <c r="UCN833" s="14"/>
      <c r="UCO833" s="14"/>
      <c r="UCP833" s="14"/>
      <c r="UCQ833" s="14"/>
      <c r="UCR833" s="14"/>
      <c r="UCS833" s="14"/>
      <c r="UCT833" s="14"/>
      <c r="UCU833" s="14"/>
      <c r="UCV833" s="14"/>
      <c r="UCW833" s="14"/>
      <c r="UCX833" s="14"/>
      <c r="UCY833" s="14"/>
      <c r="UCZ833" s="14"/>
      <c r="UDA833" s="14"/>
      <c r="UDB833" s="14"/>
      <c r="UDC833" s="14"/>
      <c r="UDD833" s="14"/>
      <c r="UDE833" s="14"/>
      <c r="UDF833" s="14"/>
      <c r="UDG833" s="14"/>
      <c r="UDH833" s="14"/>
      <c r="UDI833" s="14"/>
      <c r="UDJ833" s="14"/>
      <c r="UDK833" s="14"/>
      <c r="UDL833" s="14"/>
      <c r="UDM833" s="14"/>
      <c r="UDN833" s="14"/>
      <c r="UDO833" s="14"/>
      <c r="UDP833" s="14"/>
      <c r="UDQ833" s="14"/>
      <c r="UDR833" s="14"/>
      <c r="UDS833" s="14"/>
      <c r="UDT833" s="14"/>
      <c r="UDU833" s="14"/>
      <c r="UDV833" s="14"/>
      <c r="UDW833" s="14"/>
      <c r="UDX833" s="14"/>
      <c r="UDY833" s="14"/>
      <c r="UDZ833" s="14"/>
      <c r="UEA833" s="14"/>
      <c r="UEB833" s="14"/>
      <c r="UEC833" s="14"/>
      <c r="UED833" s="14"/>
      <c r="UEE833" s="14"/>
      <c r="UEF833" s="14"/>
      <c r="UEG833" s="14"/>
      <c r="UEH833" s="14"/>
      <c r="UEI833" s="14"/>
      <c r="UEJ833" s="14"/>
      <c r="UEK833" s="14"/>
      <c r="UEL833" s="14"/>
      <c r="UEM833" s="14"/>
      <c r="UEN833" s="14"/>
      <c r="UEO833" s="14"/>
      <c r="UEP833" s="14"/>
      <c r="UEQ833" s="14"/>
      <c r="UER833" s="14"/>
      <c r="UES833" s="14"/>
      <c r="UET833" s="14"/>
      <c r="UEU833" s="14"/>
      <c r="UEV833" s="14"/>
      <c r="UEW833" s="14"/>
      <c r="UEX833" s="14"/>
      <c r="UEY833" s="14"/>
      <c r="UEZ833" s="14"/>
      <c r="UFA833" s="14"/>
      <c r="UFB833" s="14"/>
      <c r="UFC833" s="14"/>
      <c r="UFD833" s="14"/>
      <c r="UFE833" s="14"/>
      <c r="UFF833" s="14"/>
      <c r="UFG833" s="14"/>
      <c r="UFH833" s="14"/>
      <c r="UFI833" s="14"/>
      <c r="UFJ833" s="14"/>
      <c r="UFK833" s="14"/>
      <c r="UFL833" s="14"/>
      <c r="UFM833" s="14"/>
      <c r="UFN833" s="14"/>
      <c r="UFO833" s="14"/>
      <c r="UFP833" s="14"/>
      <c r="UFQ833" s="14"/>
      <c r="UFR833" s="14"/>
      <c r="UFS833" s="14"/>
      <c r="UFT833" s="14"/>
      <c r="UFU833" s="14"/>
      <c r="UFV833" s="14"/>
      <c r="UFW833" s="14"/>
      <c r="UFX833" s="14"/>
      <c r="UFY833" s="14"/>
      <c r="UFZ833" s="14"/>
      <c r="UGA833" s="14"/>
      <c r="UGB833" s="14"/>
      <c r="UGC833" s="14"/>
      <c r="UGD833" s="14"/>
      <c r="UGE833" s="14"/>
      <c r="UGF833" s="14"/>
      <c r="UGG833" s="14"/>
      <c r="UGH833" s="14"/>
      <c r="UGI833" s="14"/>
      <c r="UGJ833" s="14"/>
      <c r="UGK833" s="14"/>
      <c r="UGL833" s="14"/>
      <c r="UGM833" s="14"/>
      <c r="UGN833" s="14"/>
      <c r="UGO833" s="14"/>
      <c r="UGP833" s="14"/>
      <c r="UGQ833" s="14"/>
      <c r="UGR833" s="14"/>
      <c r="UGS833" s="14"/>
      <c r="UGT833" s="14"/>
      <c r="UGU833" s="14"/>
      <c r="UGV833" s="14"/>
      <c r="UGW833" s="14"/>
      <c r="UGX833" s="14"/>
      <c r="UGY833" s="14"/>
      <c r="UGZ833" s="14"/>
      <c r="UHA833" s="14"/>
      <c r="UHB833" s="14"/>
      <c r="UHC833" s="14"/>
      <c r="UHD833" s="14"/>
      <c r="UHE833" s="14"/>
      <c r="UHF833" s="14"/>
      <c r="UHG833" s="14"/>
      <c r="UHH833" s="14"/>
      <c r="UHI833" s="14"/>
      <c r="UHJ833" s="14"/>
      <c r="UHK833" s="14"/>
      <c r="UHL833" s="14"/>
      <c r="UHM833" s="14"/>
      <c r="UHN833" s="14"/>
      <c r="UHO833" s="14"/>
      <c r="UHP833" s="14"/>
      <c r="UHQ833" s="14"/>
      <c r="UHR833" s="14"/>
      <c r="UHS833" s="14"/>
      <c r="UHT833" s="14"/>
      <c r="UHU833" s="14"/>
      <c r="UHV833" s="14"/>
      <c r="UHW833" s="14"/>
      <c r="UHX833" s="14"/>
      <c r="UHY833" s="14"/>
      <c r="UHZ833" s="14"/>
      <c r="UIA833" s="14"/>
      <c r="UIB833" s="14"/>
      <c r="UIC833" s="14"/>
      <c r="UID833" s="14"/>
      <c r="UIE833" s="14"/>
      <c r="UIF833" s="14"/>
      <c r="UIG833" s="14"/>
      <c r="UIH833" s="14"/>
      <c r="UII833" s="14"/>
      <c r="UIJ833" s="14"/>
      <c r="UIK833" s="14"/>
      <c r="UIL833" s="14"/>
      <c r="UIM833" s="14"/>
      <c r="UIN833" s="14"/>
      <c r="UIO833" s="14"/>
      <c r="UIP833" s="14"/>
      <c r="UIQ833" s="14"/>
      <c r="UIR833" s="14"/>
      <c r="UIS833" s="14"/>
      <c r="UIT833" s="14"/>
      <c r="UIU833" s="14"/>
      <c r="UIV833" s="14"/>
      <c r="UIW833" s="14"/>
      <c r="UIX833" s="14"/>
      <c r="UIY833" s="14"/>
      <c r="UIZ833" s="14"/>
      <c r="UJA833" s="14"/>
      <c r="UJB833" s="14"/>
      <c r="UJC833" s="14"/>
      <c r="UJD833" s="14"/>
      <c r="UJE833" s="14"/>
      <c r="UJF833" s="14"/>
      <c r="UJG833" s="14"/>
      <c r="UJH833" s="14"/>
      <c r="UJI833" s="14"/>
      <c r="UJJ833" s="14"/>
      <c r="UJK833" s="14"/>
      <c r="UJL833" s="14"/>
      <c r="UJM833" s="14"/>
      <c r="UJN833" s="14"/>
      <c r="UJO833" s="14"/>
      <c r="UJP833" s="14"/>
      <c r="UJQ833" s="14"/>
      <c r="UJR833" s="14"/>
      <c r="UJS833" s="14"/>
      <c r="UJT833" s="14"/>
      <c r="UJU833" s="14"/>
      <c r="UJV833" s="14"/>
      <c r="UJW833" s="14"/>
      <c r="UJX833" s="14"/>
      <c r="UJY833" s="14"/>
      <c r="UJZ833" s="14"/>
      <c r="UKA833" s="14"/>
      <c r="UKB833" s="14"/>
      <c r="UKC833" s="14"/>
      <c r="UKD833" s="14"/>
      <c r="UKE833" s="14"/>
      <c r="UKF833" s="14"/>
      <c r="UKG833" s="14"/>
      <c r="UKH833" s="14"/>
      <c r="UKI833" s="14"/>
      <c r="UKJ833" s="14"/>
      <c r="UKK833" s="14"/>
      <c r="UKL833" s="14"/>
      <c r="UKM833" s="14"/>
      <c r="UKN833" s="14"/>
      <c r="UKO833" s="14"/>
      <c r="UKP833" s="14"/>
      <c r="UKQ833" s="14"/>
      <c r="UKR833" s="14"/>
      <c r="UKS833" s="14"/>
      <c r="UKT833" s="14"/>
      <c r="UKU833" s="14"/>
      <c r="UKV833" s="14"/>
      <c r="UKW833" s="14"/>
      <c r="UKX833" s="14"/>
      <c r="UKY833" s="14"/>
      <c r="UKZ833" s="14"/>
      <c r="ULA833" s="14"/>
      <c r="ULB833" s="14"/>
      <c r="ULC833" s="14"/>
      <c r="ULD833" s="14"/>
      <c r="ULE833" s="14"/>
      <c r="ULF833" s="14"/>
      <c r="ULG833" s="14"/>
      <c r="ULH833" s="14"/>
      <c r="ULI833" s="14"/>
      <c r="ULJ833" s="14"/>
      <c r="ULK833" s="14"/>
      <c r="ULL833" s="14"/>
      <c r="ULM833" s="14"/>
      <c r="ULN833" s="14"/>
      <c r="ULO833" s="14"/>
      <c r="ULP833" s="14"/>
      <c r="ULQ833" s="14"/>
      <c r="ULR833" s="14"/>
      <c r="ULS833" s="14"/>
      <c r="ULT833" s="14"/>
      <c r="ULU833" s="14"/>
      <c r="ULV833" s="14"/>
      <c r="ULW833" s="14"/>
      <c r="ULX833" s="14"/>
      <c r="ULY833" s="14"/>
      <c r="ULZ833" s="14"/>
      <c r="UMA833" s="14"/>
      <c r="UMB833" s="14"/>
      <c r="UMC833" s="14"/>
      <c r="UMD833" s="14"/>
      <c r="UME833" s="14"/>
      <c r="UMF833" s="14"/>
      <c r="UMG833" s="14"/>
      <c r="UMH833" s="14"/>
      <c r="UMI833" s="14"/>
      <c r="UMJ833" s="14"/>
      <c r="UMK833" s="14"/>
      <c r="UML833" s="14"/>
      <c r="UMM833" s="14"/>
      <c r="UMN833" s="14"/>
      <c r="UMO833" s="14"/>
      <c r="UMP833" s="14"/>
      <c r="UMQ833" s="14"/>
      <c r="UMR833" s="14"/>
      <c r="UMS833" s="14"/>
      <c r="UMT833" s="14"/>
      <c r="UMU833" s="14"/>
      <c r="UMV833" s="14"/>
      <c r="UMW833" s="14"/>
      <c r="UMX833" s="14"/>
      <c r="UMY833" s="14"/>
      <c r="UMZ833" s="14"/>
      <c r="UNA833" s="14"/>
      <c r="UNB833" s="14"/>
      <c r="UNC833" s="14"/>
      <c r="UND833" s="14"/>
      <c r="UNE833" s="14"/>
      <c r="UNF833" s="14"/>
      <c r="UNG833" s="14"/>
      <c r="UNH833" s="14"/>
      <c r="UNI833" s="14"/>
      <c r="UNJ833" s="14"/>
      <c r="UNK833" s="14"/>
      <c r="UNL833" s="14"/>
      <c r="UNM833" s="14"/>
      <c r="UNN833" s="14"/>
      <c r="UNO833" s="14"/>
      <c r="UNP833" s="14"/>
      <c r="UNQ833" s="14"/>
      <c r="UNR833" s="14"/>
      <c r="UNS833" s="14"/>
      <c r="UNT833" s="14"/>
      <c r="UNU833" s="14"/>
      <c r="UNV833" s="14"/>
      <c r="UNW833" s="14"/>
      <c r="UNX833" s="14"/>
      <c r="UNY833" s="14"/>
      <c r="UNZ833" s="14"/>
      <c r="UOA833" s="14"/>
      <c r="UOB833" s="14"/>
      <c r="UOC833" s="14"/>
      <c r="UOD833" s="14"/>
      <c r="UOE833" s="14"/>
      <c r="UOF833" s="14"/>
      <c r="UOG833" s="14"/>
      <c r="UOH833" s="14"/>
      <c r="UOI833" s="14"/>
      <c r="UOJ833" s="14"/>
      <c r="UOK833" s="14"/>
      <c r="UOL833" s="14"/>
      <c r="UOM833" s="14"/>
      <c r="UON833" s="14"/>
      <c r="UOO833" s="14"/>
      <c r="UOP833" s="14"/>
      <c r="UOQ833" s="14"/>
      <c r="UOR833" s="14"/>
      <c r="UOS833" s="14"/>
      <c r="UOT833" s="14"/>
      <c r="UOU833" s="14"/>
      <c r="UOV833" s="14"/>
      <c r="UOW833" s="14"/>
      <c r="UOX833" s="14"/>
      <c r="UOY833" s="14"/>
      <c r="UOZ833" s="14"/>
      <c r="UPA833" s="14"/>
      <c r="UPB833" s="14"/>
      <c r="UPC833" s="14"/>
      <c r="UPD833" s="14"/>
      <c r="UPE833" s="14"/>
      <c r="UPF833" s="14"/>
      <c r="UPG833" s="14"/>
      <c r="UPH833" s="14"/>
      <c r="UPI833" s="14"/>
      <c r="UPJ833" s="14"/>
      <c r="UPK833" s="14"/>
      <c r="UPL833" s="14"/>
      <c r="UPM833" s="14"/>
      <c r="UPN833" s="14"/>
      <c r="UPO833" s="14"/>
      <c r="UPP833" s="14"/>
      <c r="UPQ833" s="14"/>
      <c r="UPR833" s="14"/>
      <c r="UPS833" s="14"/>
      <c r="UPT833" s="14"/>
      <c r="UPU833" s="14"/>
      <c r="UPV833" s="14"/>
      <c r="UPW833" s="14"/>
      <c r="UPX833" s="14"/>
      <c r="UPY833" s="14"/>
      <c r="UPZ833" s="14"/>
      <c r="UQA833" s="14"/>
      <c r="UQB833" s="14"/>
      <c r="UQC833" s="14"/>
      <c r="UQD833" s="14"/>
      <c r="UQE833" s="14"/>
      <c r="UQF833" s="14"/>
      <c r="UQG833" s="14"/>
      <c r="UQH833" s="14"/>
      <c r="UQI833" s="14"/>
      <c r="UQJ833" s="14"/>
      <c r="UQK833" s="14"/>
      <c r="UQL833" s="14"/>
      <c r="UQM833" s="14"/>
      <c r="UQN833" s="14"/>
      <c r="UQO833" s="14"/>
      <c r="UQP833" s="14"/>
      <c r="UQQ833" s="14"/>
      <c r="UQR833" s="14"/>
      <c r="UQS833" s="14"/>
      <c r="UQT833" s="14"/>
      <c r="UQU833" s="14"/>
      <c r="UQV833" s="14"/>
      <c r="UQW833" s="14"/>
      <c r="UQX833" s="14"/>
      <c r="UQY833" s="14"/>
      <c r="UQZ833" s="14"/>
      <c r="URA833" s="14"/>
      <c r="URB833" s="14"/>
      <c r="URC833" s="14"/>
      <c r="URD833" s="14"/>
      <c r="URE833" s="14"/>
      <c r="URF833" s="14"/>
      <c r="URG833" s="14"/>
      <c r="URH833" s="14"/>
      <c r="URI833" s="14"/>
      <c r="URJ833" s="14"/>
      <c r="URK833" s="14"/>
      <c r="URL833" s="14"/>
      <c r="URM833" s="14"/>
      <c r="URN833" s="14"/>
      <c r="URO833" s="14"/>
      <c r="URP833" s="14"/>
      <c r="URQ833" s="14"/>
      <c r="URR833" s="14"/>
      <c r="URS833" s="14"/>
      <c r="URT833" s="14"/>
      <c r="URU833" s="14"/>
      <c r="URV833" s="14"/>
      <c r="URW833" s="14"/>
      <c r="URX833" s="14"/>
      <c r="URY833" s="14"/>
      <c r="URZ833" s="14"/>
      <c r="USA833" s="14"/>
      <c r="USB833" s="14"/>
      <c r="USC833" s="14"/>
      <c r="USD833" s="14"/>
      <c r="USE833" s="14"/>
      <c r="USF833" s="14"/>
      <c r="USG833" s="14"/>
      <c r="USH833" s="14"/>
      <c r="USI833" s="14"/>
      <c r="USJ833" s="14"/>
      <c r="USK833" s="14"/>
      <c r="USL833" s="14"/>
      <c r="USM833" s="14"/>
      <c r="USN833" s="14"/>
      <c r="USO833" s="14"/>
      <c r="USP833" s="14"/>
      <c r="USQ833" s="14"/>
      <c r="USR833" s="14"/>
      <c r="USS833" s="14"/>
      <c r="UST833" s="14"/>
      <c r="USU833" s="14"/>
      <c r="USV833" s="14"/>
      <c r="USW833" s="14"/>
      <c r="USX833" s="14"/>
      <c r="USY833" s="14"/>
      <c r="USZ833" s="14"/>
      <c r="UTA833" s="14"/>
      <c r="UTB833" s="14"/>
      <c r="UTC833" s="14"/>
      <c r="UTD833" s="14"/>
      <c r="UTE833" s="14"/>
      <c r="UTF833" s="14"/>
      <c r="UTG833" s="14"/>
      <c r="UTH833" s="14"/>
      <c r="UTI833" s="14"/>
      <c r="UTJ833" s="14"/>
      <c r="UTK833" s="14"/>
      <c r="UTL833" s="14"/>
      <c r="UTM833" s="14"/>
      <c r="UTN833" s="14"/>
      <c r="UTO833" s="14"/>
      <c r="UTP833" s="14"/>
      <c r="UTQ833" s="14"/>
      <c r="UTR833" s="14"/>
      <c r="UTS833" s="14"/>
      <c r="UTT833" s="14"/>
      <c r="UTU833" s="14"/>
      <c r="UTV833" s="14"/>
      <c r="UTW833" s="14"/>
      <c r="UTX833" s="14"/>
      <c r="UTY833" s="14"/>
      <c r="UTZ833" s="14"/>
      <c r="UUA833" s="14"/>
      <c r="UUB833" s="14"/>
      <c r="UUC833" s="14"/>
      <c r="UUD833" s="14"/>
      <c r="UUE833" s="14"/>
      <c r="UUF833" s="14"/>
      <c r="UUG833" s="14"/>
      <c r="UUH833" s="14"/>
      <c r="UUI833" s="14"/>
      <c r="UUJ833" s="14"/>
      <c r="UUK833" s="14"/>
      <c r="UUL833" s="14"/>
      <c r="UUM833" s="14"/>
      <c r="UUN833" s="14"/>
      <c r="UUO833" s="14"/>
      <c r="UUP833" s="14"/>
      <c r="UUQ833" s="14"/>
      <c r="UUR833" s="14"/>
      <c r="UUS833" s="14"/>
      <c r="UUT833" s="14"/>
      <c r="UUU833" s="14"/>
      <c r="UUV833" s="14"/>
      <c r="UUW833" s="14"/>
      <c r="UUX833" s="14"/>
      <c r="UUY833" s="14"/>
      <c r="UUZ833" s="14"/>
      <c r="UVA833" s="14"/>
      <c r="UVB833" s="14"/>
      <c r="UVC833" s="14"/>
      <c r="UVD833" s="14"/>
      <c r="UVE833" s="14"/>
      <c r="UVF833" s="14"/>
      <c r="UVG833" s="14"/>
      <c r="UVH833" s="14"/>
      <c r="UVI833" s="14"/>
      <c r="UVJ833" s="14"/>
      <c r="UVK833" s="14"/>
      <c r="UVL833" s="14"/>
      <c r="UVM833" s="14"/>
      <c r="UVN833" s="14"/>
      <c r="UVO833" s="14"/>
      <c r="UVP833" s="14"/>
      <c r="UVQ833" s="14"/>
      <c r="UVR833" s="14"/>
      <c r="UVS833" s="14"/>
      <c r="UVT833" s="14"/>
      <c r="UVU833" s="14"/>
      <c r="UVV833" s="14"/>
      <c r="UVW833" s="14"/>
      <c r="UVX833" s="14"/>
      <c r="UVY833" s="14"/>
      <c r="UVZ833" s="14"/>
      <c r="UWA833" s="14"/>
      <c r="UWB833" s="14"/>
      <c r="UWC833" s="14"/>
      <c r="UWD833" s="14"/>
      <c r="UWE833" s="14"/>
      <c r="UWF833" s="14"/>
      <c r="UWG833" s="14"/>
      <c r="UWH833" s="14"/>
      <c r="UWI833" s="14"/>
      <c r="UWJ833" s="14"/>
      <c r="UWK833" s="14"/>
      <c r="UWL833" s="14"/>
      <c r="UWM833" s="14"/>
      <c r="UWN833" s="14"/>
      <c r="UWO833" s="14"/>
      <c r="UWP833" s="14"/>
      <c r="UWQ833" s="14"/>
      <c r="UWR833" s="14"/>
      <c r="UWS833" s="14"/>
      <c r="UWT833" s="14"/>
      <c r="UWU833" s="14"/>
      <c r="UWV833" s="14"/>
      <c r="UWW833" s="14"/>
      <c r="UWX833" s="14"/>
      <c r="UWY833" s="14"/>
      <c r="UWZ833" s="14"/>
      <c r="UXA833" s="14"/>
      <c r="UXB833" s="14"/>
      <c r="UXC833" s="14"/>
      <c r="UXD833" s="14"/>
      <c r="UXE833" s="14"/>
      <c r="UXF833" s="14"/>
      <c r="UXG833" s="14"/>
      <c r="UXH833" s="14"/>
      <c r="UXI833" s="14"/>
      <c r="UXJ833" s="14"/>
      <c r="UXK833" s="14"/>
      <c r="UXL833" s="14"/>
      <c r="UXM833" s="14"/>
      <c r="UXN833" s="14"/>
      <c r="UXO833" s="14"/>
      <c r="UXP833" s="14"/>
      <c r="UXQ833" s="14"/>
      <c r="UXR833" s="14"/>
      <c r="UXS833" s="14"/>
      <c r="UXT833" s="14"/>
      <c r="UXU833" s="14"/>
      <c r="UXV833" s="14"/>
      <c r="UXW833" s="14"/>
      <c r="UXX833" s="14"/>
      <c r="UXY833" s="14"/>
      <c r="UXZ833" s="14"/>
      <c r="UYA833" s="14"/>
      <c r="UYB833" s="14"/>
      <c r="UYC833" s="14"/>
      <c r="UYD833" s="14"/>
      <c r="UYE833" s="14"/>
      <c r="UYF833" s="14"/>
      <c r="UYG833" s="14"/>
      <c r="UYH833" s="14"/>
      <c r="UYI833" s="14"/>
      <c r="UYJ833" s="14"/>
      <c r="UYK833" s="14"/>
      <c r="UYL833" s="14"/>
      <c r="UYM833" s="14"/>
      <c r="UYN833" s="14"/>
      <c r="UYO833" s="14"/>
      <c r="UYP833" s="14"/>
      <c r="UYQ833" s="14"/>
      <c r="UYR833" s="14"/>
      <c r="UYS833" s="14"/>
      <c r="UYT833" s="14"/>
      <c r="UYU833" s="14"/>
      <c r="UYV833" s="14"/>
      <c r="UYW833" s="14"/>
      <c r="UYX833" s="14"/>
      <c r="UYY833" s="14"/>
      <c r="UYZ833" s="14"/>
      <c r="UZA833" s="14"/>
      <c r="UZB833" s="14"/>
      <c r="UZC833" s="14"/>
      <c r="UZD833" s="14"/>
      <c r="UZE833" s="14"/>
      <c r="UZF833" s="14"/>
      <c r="UZG833" s="14"/>
      <c r="UZH833" s="14"/>
      <c r="UZI833" s="14"/>
      <c r="UZJ833" s="14"/>
      <c r="UZK833" s="14"/>
      <c r="UZL833" s="14"/>
      <c r="UZM833" s="14"/>
      <c r="UZN833" s="14"/>
      <c r="UZO833" s="14"/>
      <c r="UZP833" s="14"/>
      <c r="UZQ833" s="14"/>
      <c r="UZR833" s="14"/>
      <c r="UZS833" s="14"/>
      <c r="UZT833" s="14"/>
      <c r="UZU833" s="14"/>
      <c r="UZV833" s="14"/>
      <c r="UZW833" s="14"/>
      <c r="UZX833" s="14"/>
      <c r="UZY833" s="14"/>
      <c r="UZZ833" s="14"/>
      <c r="VAA833" s="14"/>
      <c r="VAB833" s="14"/>
      <c r="VAC833" s="14"/>
      <c r="VAD833" s="14"/>
      <c r="VAE833" s="14"/>
      <c r="VAF833" s="14"/>
      <c r="VAG833" s="14"/>
      <c r="VAH833" s="14"/>
      <c r="VAI833" s="14"/>
      <c r="VAJ833" s="14"/>
      <c r="VAK833" s="14"/>
      <c r="VAL833" s="14"/>
      <c r="VAM833" s="14"/>
      <c r="VAN833" s="14"/>
      <c r="VAO833" s="14"/>
      <c r="VAP833" s="14"/>
      <c r="VAQ833" s="14"/>
      <c r="VAR833" s="14"/>
      <c r="VAS833" s="14"/>
      <c r="VAT833" s="14"/>
      <c r="VAU833" s="14"/>
      <c r="VAV833" s="14"/>
      <c r="VAW833" s="14"/>
      <c r="VAX833" s="14"/>
      <c r="VAY833" s="14"/>
      <c r="VAZ833" s="14"/>
      <c r="VBA833" s="14"/>
      <c r="VBB833" s="14"/>
      <c r="VBC833" s="14"/>
      <c r="VBD833" s="14"/>
      <c r="VBE833" s="14"/>
      <c r="VBF833" s="14"/>
      <c r="VBG833" s="14"/>
      <c r="VBH833" s="14"/>
      <c r="VBI833" s="14"/>
      <c r="VBJ833" s="14"/>
      <c r="VBK833" s="14"/>
      <c r="VBL833" s="14"/>
      <c r="VBM833" s="14"/>
      <c r="VBN833" s="14"/>
      <c r="VBO833" s="14"/>
      <c r="VBP833" s="14"/>
      <c r="VBQ833" s="14"/>
      <c r="VBR833" s="14"/>
      <c r="VBS833" s="14"/>
      <c r="VBT833" s="14"/>
      <c r="VBU833" s="14"/>
      <c r="VBV833" s="14"/>
      <c r="VBW833" s="14"/>
      <c r="VBX833" s="14"/>
      <c r="VBY833" s="14"/>
      <c r="VBZ833" s="14"/>
      <c r="VCA833" s="14"/>
      <c r="VCB833" s="14"/>
      <c r="VCC833" s="14"/>
      <c r="VCD833" s="14"/>
      <c r="VCE833" s="14"/>
      <c r="VCF833" s="14"/>
      <c r="VCG833" s="14"/>
      <c r="VCH833" s="14"/>
      <c r="VCI833" s="14"/>
      <c r="VCJ833" s="14"/>
      <c r="VCK833" s="14"/>
      <c r="VCL833" s="14"/>
      <c r="VCM833" s="14"/>
      <c r="VCN833" s="14"/>
      <c r="VCO833" s="14"/>
      <c r="VCP833" s="14"/>
      <c r="VCQ833" s="14"/>
      <c r="VCR833" s="14"/>
      <c r="VCS833" s="14"/>
      <c r="VCT833" s="14"/>
      <c r="VCU833" s="14"/>
      <c r="VCV833" s="14"/>
      <c r="VCW833" s="14"/>
      <c r="VCX833" s="14"/>
      <c r="VCY833" s="14"/>
      <c r="VCZ833" s="14"/>
      <c r="VDA833" s="14"/>
      <c r="VDB833" s="14"/>
      <c r="VDC833" s="14"/>
      <c r="VDD833" s="14"/>
      <c r="VDE833" s="14"/>
      <c r="VDF833" s="14"/>
      <c r="VDG833" s="14"/>
      <c r="VDH833" s="14"/>
      <c r="VDI833" s="14"/>
      <c r="VDJ833" s="14"/>
      <c r="VDK833" s="14"/>
      <c r="VDL833" s="14"/>
      <c r="VDM833" s="14"/>
      <c r="VDN833" s="14"/>
      <c r="VDO833" s="14"/>
      <c r="VDP833" s="14"/>
      <c r="VDQ833" s="14"/>
      <c r="VDR833" s="14"/>
      <c r="VDS833" s="14"/>
      <c r="VDT833" s="14"/>
      <c r="VDU833" s="14"/>
      <c r="VDV833" s="14"/>
      <c r="VDW833" s="14"/>
      <c r="VDX833" s="14"/>
      <c r="VDY833" s="14"/>
      <c r="VDZ833" s="14"/>
      <c r="VEA833" s="14"/>
      <c r="VEB833" s="14"/>
      <c r="VEC833" s="14"/>
      <c r="VED833" s="14"/>
      <c r="VEE833" s="14"/>
      <c r="VEF833" s="14"/>
      <c r="VEG833" s="14"/>
      <c r="VEH833" s="14"/>
      <c r="VEI833" s="14"/>
      <c r="VEJ833" s="14"/>
      <c r="VEK833" s="14"/>
      <c r="VEL833" s="14"/>
      <c r="VEM833" s="14"/>
      <c r="VEN833" s="14"/>
      <c r="VEO833" s="14"/>
      <c r="VEP833" s="14"/>
      <c r="VEQ833" s="14"/>
      <c r="VER833" s="14"/>
      <c r="VES833" s="14"/>
      <c r="VET833" s="14"/>
      <c r="VEU833" s="14"/>
      <c r="VEV833" s="14"/>
      <c r="VEW833" s="14"/>
      <c r="VEX833" s="14"/>
      <c r="VEY833" s="14"/>
      <c r="VEZ833" s="14"/>
      <c r="VFA833" s="14"/>
      <c r="VFB833" s="14"/>
      <c r="VFC833" s="14"/>
      <c r="VFD833" s="14"/>
      <c r="VFE833" s="14"/>
      <c r="VFF833" s="14"/>
      <c r="VFG833" s="14"/>
      <c r="VFH833" s="14"/>
      <c r="VFI833" s="14"/>
      <c r="VFJ833" s="14"/>
      <c r="VFK833" s="14"/>
      <c r="VFL833" s="14"/>
      <c r="VFM833" s="14"/>
      <c r="VFN833" s="14"/>
      <c r="VFO833" s="14"/>
      <c r="VFP833" s="14"/>
      <c r="VFQ833" s="14"/>
      <c r="VFR833" s="14"/>
      <c r="VFS833" s="14"/>
      <c r="VFT833" s="14"/>
      <c r="VFU833" s="14"/>
      <c r="VFV833" s="14"/>
      <c r="VFW833" s="14"/>
      <c r="VFX833" s="14"/>
      <c r="VFY833" s="14"/>
      <c r="VFZ833" s="14"/>
      <c r="VGA833" s="14"/>
      <c r="VGB833" s="14"/>
      <c r="VGC833" s="14"/>
      <c r="VGD833" s="14"/>
      <c r="VGE833" s="14"/>
      <c r="VGF833" s="14"/>
      <c r="VGG833" s="14"/>
      <c r="VGH833" s="14"/>
      <c r="VGI833" s="14"/>
      <c r="VGJ833" s="14"/>
      <c r="VGK833" s="14"/>
      <c r="VGL833" s="14"/>
      <c r="VGM833" s="14"/>
      <c r="VGN833" s="14"/>
      <c r="VGO833" s="14"/>
      <c r="VGP833" s="14"/>
      <c r="VGQ833" s="14"/>
      <c r="VGR833" s="14"/>
      <c r="VGS833" s="14"/>
      <c r="VGT833" s="14"/>
      <c r="VGU833" s="14"/>
      <c r="VGV833" s="14"/>
      <c r="VGW833" s="14"/>
      <c r="VGX833" s="14"/>
      <c r="VGY833" s="14"/>
      <c r="VGZ833" s="14"/>
      <c r="VHA833" s="14"/>
      <c r="VHB833" s="14"/>
      <c r="VHC833" s="14"/>
      <c r="VHD833" s="14"/>
      <c r="VHE833" s="14"/>
      <c r="VHF833" s="14"/>
      <c r="VHG833" s="14"/>
      <c r="VHH833" s="14"/>
      <c r="VHI833" s="14"/>
      <c r="VHJ833" s="14"/>
      <c r="VHK833" s="14"/>
      <c r="VHL833" s="14"/>
      <c r="VHM833" s="14"/>
      <c r="VHN833" s="14"/>
      <c r="VHO833" s="14"/>
      <c r="VHP833" s="14"/>
      <c r="VHQ833" s="14"/>
      <c r="VHR833" s="14"/>
      <c r="VHS833" s="14"/>
      <c r="VHT833" s="14"/>
      <c r="VHU833" s="14"/>
      <c r="VHV833" s="14"/>
      <c r="VHW833" s="14"/>
      <c r="VHX833" s="14"/>
      <c r="VHY833" s="14"/>
      <c r="VHZ833" s="14"/>
      <c r="VIA833" s="14"/>
      <c r="VIB833" s="14"/>
      <c r="VIC833" s="14"/>
      <c r="VID833" s="14"/>
      <c r="VIE833" s="14"/>
      <c r="VIF833" s="14"/>
      <c r="VIG833" s="14"/>
      <c r="VIH833" s="14"/>
      <c r="VII833" s="14"/>
      <c r="VIJ833" s="14"/>
      <c r="VIK833" s="14"/>
      <c r="VIL833" s="14"/>
      <c r="VIM833" s="14"/>
      <c r="VIN833" s="14"/>
      <c r="VIO833" s="14"/>
      <c r="VIP833" s="14"/>
      <c r="VIQ833" s="14"/>
      <c r="VIR833" s="14"/>
      <c r="VIS833" s="14"/>
      <c r="VIT833" s="14"/>
      <c r="VIU833" s="14"/>
      <c r="VIV833" s="14"/>
      <c r="VIW833" s="14"/>
      <c r="VIX833" s="14"/>
      <c r="VIY833" s="14"/>
      <c r="VIZ833" s="14"/>
      <c r="VJA833" s="14"/>
      <c r="VJB833" s="14"/>
      <c r="VJC833" s="14"/>
      <c r="VJD833" s="14"/>
      <c r="VJE833" s="14"/>
      <c r="VJF833" s="14"/>
      <c r="VJG833" s="14"/>
      <c r="VJH833" s="14"/>
      <c r="VJI833" s="14"/>
      <c r="VJJ833" s="14"/>
      <c r="VJK833" s="14"/>
      <c r="VJL833" s="14"/>
      <c r="VJM833" s="14"/>
      <c r="VJN833" s="14"/>
      <c r="VJO833" s="14"/>
      <c r="VJP833" s="14"/>
      <c r="VJQ833" s="14"/>
      <c r="VJR833" s="14"/>
      <c r="VJS833" s="14"/>
      <c r="VJT833" s="14"/>
      <c r="VJU833" s="14"/>
      <c r="VJV833" s="14"/>
      <c r="VJW833" s="14"/>
      <c r="VJX833" s="14"/>
      <c r="VJY833" s="14"/>
      <c r="VJZ833" s="14"/>
      <c r="VKA833" s="14"/>
      <c r="VKB833" s="14"/>
      <c r="VKC833" s="14"/>
      <c r="VKD833" s="14"/>
      <c r="VKE833" s="14"/>
      <c r="VKF833" s="14"/>
      <c r="VKG833" s="14"/>
      <c r="VKH833" s="14"/>
      <c r="VKI833" s="14"/>
      <c r="VKJ833" s="14"/>
      <c r="VKK833" s="14"/>
      <c r="VKL833" s="14"/>
      <c r="VKM833" s="14"/>
      <c r="VKN833" s="14"/>
      <c r="VKO833" s="14"/>
      <c r="VKP833" s="14"/>
      <c r="VKQ833" s="14"/>
      <c r="VKR833" s="14"/>
      <c r="VKS833" s="14"/>
      <c r="VKT833" s="14"/>
      <c r="VKU833" s="14"/>
      <c r="VKV833" s="14"/>
      <c r="VKW833" s="14"/>
      <c r="VKX833" s="14"/>
      <c r="VKY833" s="14"/>
      <c r="VKZ833" s="14"/>
      <c r="VLA833" s="14"/>
      <c r="VLB833" s="14"/>
      <c r="VLC833" s="14"/>
      <c r="VLD833" s="14"/>
      <c r="VLE833" s="14"/>
      <c r="VLF833" s="14"/>
      <c r="VLG833" s="14"/>
      <c r="VLH833" s="14"/>
      <c r="VLI833" s="14"/>
      <c r="VLJ833" s="14"/>
      <c r="VLK833" s="14"/>
      <c r="VLL833" s="14"/>
      <c r="VLM833" s="14"/>
      <c r="VLN833" s="14"/>
      <c r="VLO833" s="14"/>
      <c r="VLP833" s="14"/>
      <c r="VLQ833" s="14"/>
      <c r="VLR833" s="14"/>
      <c r="VLS833" s="14"/>
      <c r="VLT833" s="14"/>
      <c r="VLU833" s="14"/>
      <c r="VLV833" s="14"/>
      <c r="VLW833" s="14"/>
      <c r="VLX833" s="14"/>
      <c r="VLY833" s="14"/>
      <c r="VLZ833" s="14"/>
      <c r="VMA833" s="14"/>
      <c r="VMB833" s="14"/>
      <c r="VMC833" s="14"/>
      <c r="VMD833" s="14"/>
      <c r="VME833" s="14"/>
      <c r="VMF833" s="14"/>
      <c r="VMG833" s="14"/>
      <c r="VMH833" s="14"/>
      <c r="VMI833" s="14"/>
      <c r="VMJ833" s="14"/>
      <c r="VMK833" s="14"/>
      <c r="VML833" s="14"/>
      <c r="VMM833" s="14"/>
      <c r="VMN833" s="14"/>
      <c r="VMO833" s="14"/>
      <c r="VMP833" s="14"/>
      <c r="VMQ833" s="14"/>
      <c r="VMR833" s="14"/>
      <c r="VMS833" s="14"/>
      <c r="VMT833" s="14"/>
      <c r="VMU833" s="14"/>
      <c r="VMV833" s="14"/>
      <c r="VMW833" s="14"/>
      <c r="VMX833" s="14"/>
      <c r="VMY833" s="14"/>
      <c r="VMZ833" s="14"/>
      <c r="VNA833" s="14"/>
      <c r="VNB833" s="14"/>
      <c r="VNC833" s="14"/>
      <c r="VND833" s="14"/>
      <c r="VNE833" s="14"/>
      <c r="VNF833" s="14"/>
      <c r="VNG833" s="14"/>
      <c r="VNH833" s="14"/>
      <c r="VNI833" s="14"/>
      <c r="VNJ833" s="14"/>
      <c r="VNK833" s="14"/>
      <c r="VNL833" s="14"/>
      <c r="VNM833" s="14"/>
      <c r="VNN833" s="14"/>
      <c r="VNO833" s="14"/>
      <c r="VNP833" s="14"/>
      <c r="VNQ833" s="14"/>
      <c r="VNR833" s="14"/>
      <c r="VNS833" s="14"/>
      <c r="VNT833" s="14"/>
      <c r="VNU833" s="14"/>
      <c r="VNV833" s="14"/>
      <c r="VNW833" s="14"/>
      <c r="VNX833" s="14"/>
      <c r="VNY833" s="14"/>
      <c r="VNZ833" s="14"/>
      <c r="VOA833" s="14"/>
      <c r="VOB833" s="14"/>
      <c r="VOC833" s="14"/>
      <c r="VOD833" s="14"/>
      <c r="VOE833" s="14"/>
      <c r="VOF833" s="14"/>
      <c r="VOG833" s="14"/>
      <c r="VOH833" s="14"/>
      <c r="VOI833" s="14"/>
      <c r="VOJ833" s="14"/>
      <c r="VOK833" s="14"/>
      <c r="VOL833" s="14"/>
      <c r="VOM833" s="14"/>
      <c r="VON833" s="14"/>
      <c r="VOO833" s="14"/>
      <c r="VOP833" s="14"/>
      <c r="VOQ833" s="14"/>
      <c r="VOR833" s="14"/>
      <c r="VOS833" s="14"/>
      <c r="VOT833" s="14"/>
      <c r="VOU833" s="14"/>
      <c r="VOV833" s="14"/>
      <c r="VOW833" s="14"/>
      <c r="VOX833" s="14"/>
      <c r="VOY833" s="14"/>
      <c r="VOZ833" s="14"/>
      <c r="VPA833" s="14"/>
      <c r="VPB833" s="14"/>
      <c r="VPC833" s="14"/>
      <c r="VPD833" s="14"/>
      <c r="VPE833" s="14"/>
      <c r="VPF833" s="14"/>
      <c r="VPG833" s="14"/>
      <c r="VPH833" s="14"/>
      <c r="VPI833" s="14"/>
      <c r="VPJ833" s="14"/>
      <c r="VPK833" s="14"/>
      <c r="VPL833" s="14"/>
      <c r="VPM833" s="14"/>
      <c r="VPN833" s="14"/>
      <c r="VPO833" s="14"/>
      <c r="VPP833" s="14"/>
      <c r="VPQ833" s="14"/>
      <c r="VPR833" s="14"/>
      <c r="VPS833" s="14"/>
      <c r="VPT833" s="14"/>
      <c r="VPU833" s="14"/>
      <c r="VPV833" s="14"/>
      <c r="VPW833" s="14"/>
      <c r="VPX833" s="14"/>
      <c r="VPY833" s="14"/>
      <c r="VPZ833" s="14"/>
      <c r="VQA833" s="14"/>
      <c r="VQB833" s="14"/>
      <c r="VQC833" s="14"/>
      <c r="VQD833" s="14"/>
      <c r="VQE833" s="14"/>
      <c r="VQF833" s="14"/>
      <c r="VQG833" s="14"/>
      <c r="VQH833" s="14"/>
      <c r="VQI833" s="14"/>
      <c r="VQJ833" s="14"/>
      <c r="VQK833" s="14"/>
      <c r="VQL833" s="14"/>
      <c r="VQM833" s="14"/>
      <c r="VQN833" s="14"/>
      <c r="VQO833" s="14"/>
      <c r="VQP833" s="14"/>
      <c r="VQQ833" s="14"/>
      <c r="VQR833" s="14"/>
      <c r="VQS833" s="14"/>
      <c r="VQT833" s="14"/>
      <c r="VQU833" s="14"/>
      <c r="VQV833" s="14"/>
      <c r="VQW833" s="14"/>
      <c r="VQX833" s="14"/>
      <c r="VQY833" s="14"/>
      <c r="VQZ833" s="14"/>
      <c r="VRA833" s="14"/>
      <c r="VRB833" s="14"/>
      <c r="VRC833" s="14"/>
      <c r="VRD833" s="14"/>
      <c r="VRE833" s="14"/>
      <c r="VRF833" s="14"/>
      <c r="VRG833" s="14"/>
      <c r="VRH833" s="14"/>
      <c r="VRI833" s="14"/>
      <c r="VRJ833" s="14"/>
      <c r="VRK833" s="14"/>
      <c r="VRL833" s="14"/>
      <c r="VRM833" s="14"/>
      <c r="VRN833" s="14"/>
      <c r="VRO833" s="14"/>
      <c r="VRP833" s="14"/>
      <c r="VRQ833" s="14"/>
      <c r="VRR833" s="14"/>
      <c r="VRS833" s="14"/>
      <c r="VRT833" s="14"/>
      <c r="VRU833" s="14"/>
      <c r="VRV833" s="14"/>
      <c r="VRW833" s="14"/>
      <c r="VRX833" s="14"/>
      <c r="VRY833" s="14"/>
      <c r="VRZ833" s="14"/>
      <c r="VSA833" s="14"/>
      <c r="VSB833" s="14"/>
      <c r="VSC833" s="14"/>
      <c r="VSD833" s="14"/>
      <c r="VSE833" s="14"/>
      <c r="VSF833" s="14"/>
      <c r="VSG833" s="14"/>
      <c r="VSH833" s="14"/>
      <c r="VSI833" s="14"/>
      <c r="VSJ833" s="14"/>
      <c r="VSK833" s="14"/>
      <c r="VSL833" s="14"/>
      <c r="VSM833" s="14"/>
      <c r="VSN833" s="14"/>
      <c r="VSO833" s="14"/>
      <c r="VSP833" s="14"/>
      <c r="VSQ833" s="14"/>
      <c r="VSR833" s="14"/>
      <c r="VSS833" s="14"/>
      <c r="VST833" s="14"/>
      <c r="VSU833" s="14"/>
      <c r="VSV833" s="14"/>
      <c r="VSW833" s="14"/>
      <c r="VSX833" s="14"/>
      <c r="VSY833" s="14"/>
      <c r="VSZ833" s="14"/>
      <c r="VTA833" s="14"/>
      <c r="VTB833" s="14"/>
      <c r="VTC833" s="14"/>
      <c r="VTD833" s="14"/>
      <c r="VTE833" s="14"/>
      <c r="VTF833" s="14"/>
      <c r="VTG833" s="14"/>
      <c r="VTH833" s="14"/>
      <c r="VTI833" s="14"/>
      <c r="VTJ833" s="14"/>
      <c r="VTK833" s="14"/>
      <c r="VTL833" s="14"/>
      <c r="VTM833" s="14"/>
      <c r="VTN833" s="14"/>
      <c r="VTO833" s="14"/>
      <c r="VTP833" s="14"/>
      <c r="VTQ833" s="14"/>
      <c r="VTR833" s="14"/>
      <c r="VTS833" s="14"/>
      <c r="VTT833" s="14"/>
      <c r="VTU833" s="14"/>
      <c r="VTV833" s="14"/>
      <c r="VTW833" s="14"/>
      <c r="VTX833" s="14"/>
      <c r="VTY833" s="14"/>
      <c r="VTZ833" s="14"/>
      <c r="VUA833" s="14"/>
      <c r="VUB833" s="14"/>
      <c r="VUC833" s="14"/>
      <c r="VUD833" s="14"/>
      <c r="VUE833" s="14"/>
      <c r="VUF833" s="14"/>
      <c r="VUG833" s="14"/>
      <c r="VUH833" s="14"/>
      <c r="VUI833" s="14"/>
      <c r="VUJ833" s="14"/>
      <c r="VUK833" s="14"/>
      <c r="VUL833" s="14"/>
      <c r="VUM833" s="14"/>
      <c r="VUN833" s="14"/>
      <c r="VUO833" s="14"/>
      <c r="VUP833" s="14"/>
      <c r="VUQ833" s="14"/>
      <c r="VUR833" s="14"/>
      <c r="VUS833" s="14"/>
      <c r="VUT833" s="14"/>
      <c r="VUU833" s="14"/>
      <c r="VUV833" s="14"/>
      <c r="VUW833" s="14"/>
      <c r="VUX833" s="14"/>
      <c r="VUY833" s="14"/>
      <c r="VUZ833" s="14"/>
      <c r="VVA833" s="14"/>
      <c r="VVB833" s="14"/>
      <c r="VVC833" s="14"/>
      <c r="VVD833" s="14"/>
      <c r="VVE833" s="14"/>
      <c r="VVF833" s="14"/>
      <c r="VVG833" s="14"/>
      <c r="VVH833" s="14"/>
      <c r="VVI833" s="14"/>
      <c r="VVJ833" s="14"/>
      <c r="VVK833" s="14"/>
      <c r="VVL833" s="14"/>
      <c r="VVM833" s="14"/>
      <c r="VVN833" s="14"/>
      <c r="VVO833" s="14"/>
      <c r="VVP833" s="14"/>
      <c r="VVQ833" s="14"/>
      <c r="VVR833" s="14"/>
      <c r="VVS833" s="14"/>
      <c r="VVT833" s="14"/>
      <c r="VVU833" s="14"/>
      <c r="VVV833" s="14"/>
      <c r="VVW833" s="14"/>
      <c r="VVX833" s="14"/>
      <c r="VVY833" s="14"/>
      <c r="VVZ833" s="14"/>
      <c r="VWA833" s="14"/>
      <c r="VWB833" s="14"/>
      <c r="VWC833" s="14"/>
      <c r="VWD833" s="14"/>
      <c r="VWE833" s="14"/>
      <c r="VWF833" s="14"/>
      <c r="VWG833" s="14"/>
      <c r="VWH833" s="14"/>
      <c r="VWI833" s="14"/>
      <c r="VWJ833" s="14"/>
      <c r="VWK833" s="14"/>
      <c r="VWL833" s="14"/>
      <c r="VWM833" s="14"/>
      <c r="VWN833" s="14"/>
      <c r="VWO833" s="14"/>
      <c r="VWP833" s="14"/>
      <c r="VWQ833" s="14"/>
      <c r="VWR833" s="14"/>
      <c r="VWS833" s="14"/>
      <c r="VWT833" s="14"/>
      <c r="VWU833" s="14"/>
      <c r="VWV833" s="14"/>
      <c r="VWW833" s="14"/>
      <c r="VWX833" s="14"/>
      <c r="VWY833" s="14"/>
      <c r="VWZ833" s="14"/>
      <c r="VXA833" s="14"/>
      <c r="VXB833" s="14"/>
      <c r="VXC833" s="14"/>
      <c r="VXD833" s="14"/>
      <c r="VXE833" s="14"/>
      <c r="VXF833" s="14"/>
      <c r="VXG833" s="14"/>
      <c r="VXH833" s="14"/>
      <c r="VXI833" s="14"/>
      <c r="VXJ833" s="14"/>
      <c r="VXK833" s="14"/>
      <c r="VXL833" s="14"/>
      <c r="VXM833" s="14"/>
      <c r="VXN833" s="14"/>
      <c r="VXO833" s="14"/>
      <c r="VXP833" s="14"/>
      <c r="VXQ833" s="14"/>
      <c r="VXR833" s="14"/>
      <c r="VXS833" s="14"/>
      <c r="VXT833" s="14"/>
      <c r="VXU833" s="14"/>
      <c r="VXV833" s="14"/>
      <c r="VXW833" s="14"/>
      <c r="VXX833" s="14"/>
      <c r="VXY833" s="14"/>
      <c r="VXZ833" s="14"/>
      <c r="VYA833" s="14"/>
      <c r="VYB833" s="14"/>
      <c r="VYC833" s="14"/>
      <c r="VYD833" s="14"/>
      <c r="VYE833" s="14"/>
      <c r="VYF833" s="14"/>
      <c r="VYG833" s="14"/>
      <c r="VYH833" s="14"/>
      <c r="VYI833" s="14"/>
      <c r="VYJ833" s="14"/>
      <c r="VYK833" s="14"/>
      <c r="VYL833" s="14"/>
      <c r="VYM833" s="14"/>
      <c r="VYN833" s="14"/>
      <c r="VYO833" s="14"/>
      <c r="VYP833" s="14"/>
      <c r="VYQ833" s="14"/>
      <c r="VYR833" s="14"/>
      <c r="VYS833" s="14"/>
      <c r="VYT833" s="14"/>
      <c r="VYU833" s="14"/>
      <c r="VYV833" s="14"/>
      <c r="VYW833" s="14"/>
      <c r="VYX833" s="14"/>
      <c r="VYY833" s="14"/>
      <c r="VYZ833" s="14"/>
      <c r="VZA833" s="14"/>
      <c r="VZB833" s="14"/>
      <c r="VZC833" s="14"/>
      <c r="VZD833" s="14"/>
      <c r="VZE833" s="14"/>
      <c r="VZF833" s="14"/>
      <c r="VZG833" s="14"/>
      <c r="VZH833" s="14"/>
      <c r="VZI833" s="14"/>
      <c r="VZJ833" s="14"/>
      <c r="VZK833" s="14"/>
      <c r="VZL833" s="14"/>
      <c r="VZM833" s="14"/>
      <c r="VZN833" s="14"/>
      <c r="VZO833" s="14"/>
      <c r="VZP833" s="14"/>
      <c r="VZQ833" s="14"/>
      <c r="VZR833" s="14"/>
      <c r="VZS833" s="14"/>
      <c r="VZT833" s="14"/>
      <c r="VZU833" s="14"/>
      <c r="VZV833" s="14"/>
      <c r="VZW833" s="14"/>
      <c r="VZX833" s="14"/>
      <c r="VZY833" s="14"/>
      <c r="VZZ833" s="14"/>
      <c r="WAA833" s="14"/>
      <c r="WAB833" s="14"/>
      <c r="WAC833" s="14"/>
      <c r="WAD833" s="14"/>
      <c r="WAE833" s="14"/>
      <c r="WAF833" s="14"/>
      <c r="WAG833" s="14"/>
      <c r="WAH833" s="14"/>
      <c r="WAI833" s="14"/>
      <c r="WAJ833" s="14"/>
      <c r="WAK833" s="14"/>
      <c r="WAL833" s="14"/>
      <c r="WAM833" s="14"/>
      <c r="WAN833" s="14"/>
      <c r="WAO833" s="14"/>
      <c r="WAP833" s="14"/>
      <c r="WAQ833" s="14"/>
      <c r="WAR833" s="14"/>
      <c r="WAS833" s="14"/>
      <c r="WAT833" s="14"/>
      <c r="WAU833" s="14"/>
      <c r="WAV833" s="14"/>
      <c r="WAW833" s="14"/>
      <c r="WAX833" s="14"/>
      <c r="WAY833" s="14"/>
      <c r="WAZ833" s="14"/>
      <c r="WBA833" s="14"/>
      <c r="WBB833" s="14"/>
      <c r="WBC833" s="14"/>
      <c r="WBD833" s="14"/>
      <c r="WBE833" s="14"/>
      <c r="WBF833" s="14"/>
      <c r="WBG833" s="14"/>
      <c r="WBH833" s="14"/>
      <c r="WBI833" s="14"/>
      <c r="WBJ833" s="14"/>
      <c r="WBK833" s="14"/>
      <c r="WBL833" s="14"/>
      <c r="WBM833" s="14"/>
      <c r="WBN833" s="14"/>
      <c r="WBO833" s="14"/>
      <c r="WBP833" s="14"/>
      <c r="WBQ833" s="14"/>
      <c r="WBR833" s="14"/>
      <c r="WBS833" s="14"/>
      <c r="WBT833" s="14"/>
      <c r="WBU833" s="14"/>
      <c r="WBV833" s="14"/>
      <c r="WBW833" s="14"/>
      <c r="WBX833" s="14"/>
      <c r="WBY833" s="14"/>
      <c r="WBZ833" s="14"/>
      <c r="WCA833" s="14"/>
      <c r="WCB833" s="14"/>
      <c r="WCC833" s="14"/>
      <c r="WCD833" s="14"/>
      <c r="WCE833" s="14"/>
      <c r="WCF833" s="14"/>
      <c r="WCG833" s="14"/>
      <c r="WCH833" s="14"/>
      <c r="WCI833" s="14"/>
      <c r="WCJ833" s="14"/>
      <c r="WCK833" s="14"/>
      <c r="WCL833" s="14"/>
      <c r="WCM833" s="14"/>
      <c r="WCN833" s="14"/>
      <c r="WCO833" s="14"/>
      <c r="WCP833" s="14"/>
      <c r="WCQ833" s="14"/>
      <c r="WCR833" s="14"/>
      <c r="WCS833" s="14"/>
      <c r="WCT833" s="14"/>
      <c r="WCU833" s="14"/>
      <c r="WCV833" s="14"/>
      <c r="WCW833" s="14"/>
      <c r="WCX833" s="14"/>
      <c r="WCY833" s="14"/>
      <c r="WCZ833" s="14"/>
      <c r="WDA833" s="14"/>
      <c r="WDB833" s="14"/>
      <c r="WDC833" s="14"/>
      <c r="WDD833" s="14"/>
      <c r="WDE833" s="14"/>
      <c r="WDF833" s="14"/>
      <c r="WDG833" s="14"/>
      <c r="WDH833" s="14"/>
      <c r="WDI833" s="14"/>
      <c r="WDJ833" s="14"/>
      <c r="WDK833" s="14"/>
      <c r="WDL833" s="14"/>
      <c r="WDM833" s="14"/>
      <c r="WDN833" s="14"/>
      <c r="WDO833" s="14"/>
      <c r="WDP833" s="14"/>
      <c r="WDQ833" s="14"/>
      <c r="WDR833" s="14"/>
      <c r="WDS833" s="14"/>
      <c r="WDT833" s="14"/>
      <c r="WDU833" s="14"/>
      <c r="WDV833" s="14"/>
      <c r="WDW833" s="14"/>
      <c r="WDX833" s="14"/>
      <c r="WDY833" s="14"/>
      <c r="WDZ833" s="14"/>
      <c r="WEA833" s="14"/>
      <c r="WEB833" s="14"/>
      <c r="WEC833" s="14"/>
      <c r="WED833" s="14"/>
      <c r="WEE833" s="14"/>
      <c r="WEF833" s="14"/>
      <c r="WEG833" s="14"/>
      <c r="WEH833" s="14"/>
      <c r="WEI833" s="14"/>
      <c r="WEJ833" s="14"/>
      <c r="WEK833" s="14"/>
      <c r="WEL833" s="14"/>
      <c r="WEM833" s="14"/>
      <c r="WEN833" s="14"/>
      <c r="WEO833" s="14"/>
      <c r="WEP833" s="14"/>
      <c r="WEQ833" s="14"/>
      <c r="WER833" s="14"/>
      <c r="WES833" s="14"/>
      <c r="WET833" s="14"/>
      <c r="WEU833" s="14"/>
      <c r="WEV833" s="14"/>
      <c r="WEW833" s="14"/>
      <c r="WEX833" s="14"/>
      <c r="WEY833" s="14"/>
      <c r="WEZ833" s="14"/>
      <c r="WFA833" s="14"/>
      <c r="WFB833" s="14"/>
      <c r="WFC833" s="14"/>
      <c r="WFD833" s="14"/>
      <c r="WFE833" s="14"/>
      <c r="WFF833" s="14"/>
      <c r="WFG833" s="14"/>
      <c r="WFH833" s="14"/>
      <c r="WFI833" s="14"/>
      <c r="WFJ833" s="14"/>
      <c r="WFK833" s="14"/>
      <c r="WFL833" s="14"/>
      <c r="WFM833" s="14"/>
      <c r="WFN833" s="14"/>
      <c r="WFO833" s="14"/>
      <c r="WFP833" s="14"/>
      <c r="WFQ833" s="14"/>
      <c r="WFR833" s="14"/>
      <c r="WFS833" s="14"/>
      <c r="WFT833" s="14"/>
      <c r="WFU833" s="14"/>
      <c r="WFV833" s="14"/>
      <c r="WFW833" s="14"/>
      <c r="WFX833" s="14"/>
      <c r="WFY833" s="14"/>
      <c r="WFZ833" s="14"/>
      <c r="WGA833" s="14"/>
      <c r="WGB833" s="14"/>
      <c r="WGC833" s="14"/>
      <c r="WGD833" s="14"/>
      <c r="WGE833" s="14"/>
      <c r="WGF833" s="14"/>
      <c r="WGG833" s="14"/>
      <c r="WGH833" s="14"/>
      <c r="WGI833" s="14"/>
      <c r="WGJ833" s="14"/>
      <c r="WGK833" s="14"/>
      <c r="WGL833" s="14"/>
      <c r="WGM833" s="14"/>
      <c r="WGN833" s="14"/>
      <c r="WGO833" s="14"/>
      <c r="WGP833" s="14"/>
      <c r="WGQ833" s="14"/>
      <c r="WGR833" s="14"/>
      <c r="WGS833" s="14"/>
      <c r="WGT833" s="14"/>
      <c r="WGU833" s="14"/>
      <c r="WGV833" s="14"/>
      <c r="WGW833" s="14"/>
      <c r="WGX833" s="14"/>
      <c r="WGY833" s="14"/>
      <c r="WGZ833" s="14"/>
      <c r="WHA833" s="14"/>
      <c r="WHB833" s="14"/>
      <c r="WHC833" s="14"/>
      <c r="WHD833" s="14"/>
      <c r="WHE833" s="14"/>
      <c r="WHF833" s="14"/>
      <c r="WHG833" s="14"/>
      <c r="WHH833" s="14"/>
      <c r="WHI833" s="14"/>
      <c r="WHJ833" s="14"/>
      <c r="WHK833" s="14"/>
      <c r="WHL833" s="14"/>
      <c r="WHM833" s="14"/>
      <c r="WHN833" s="14"/>
      <c r="WHO833" s="14"/>
      <c r="WHP833" s="14"/>
      <c r="WHQ833" s="14"/>
      <c r="WHR833" s="14"/>
      <c r="WHS833" s="14"/>
      <c r="WHT833" s="14"/>
      <c r="WHU833" s="14"/>
      <c r="WHV833" s="14"/>
      <c r="WHW833" s="14"/>
      <c r="WHX833" s="14"/>
      <c r="WHY833" s="14"/>
      <c r="WHZ833" s="14"/>
      <c r="WIA833" s="14"/>
      <c r="WIB833" s="14"/>
      <c r="WIC833" s="14"/>
      <c r="WID833" s="14"/>
      <c r="WIE833" s="14"/>
      <c r="WIF833" s="14"/>
      <c r="WIG833" s="14"/>
      <c r="WIH833" s="14"/>
      <c r="WII833" s="14"/>
      <c r="WIJ833" s="14"/>
      <c r="WIK833" s="14"/>
      <c r="WIL833" s="14"/>
      <c r="WIM833" s="14"/>
      <c r="WIN833" s="14"/>
      <c r="WIO833" s="14"/>
      <c r="WIP833" s="14"/>
      <c r="WIQ833" s="14"/>
      <c r="WIR833" s="14"/>
      <c r="WIS833" s="14"/>
      <c r="WIT833" s="14"/>
      <c r="WIU833" s="14"/>
      <c r="WIV833" s="14"/>
      <c r="WIW833" s="14"/>
      <c r="WIX833" s="14"/>
      <c r="WIY833" s="14"/>
      <c r="WIZ833" s="14"/>
      <c r="WJA833" s="14"/>
      <c r="WJB833" s="14"/>
      <c r="WJC833" s="14"/>
      <c r="WJD833" s="14"/>
      <c r="WJE833" s="14"/>
      <c r="WJF833" s="14"/>
      <c r="WJG833" s="14"/>
      <c r="WJH833" s="14"/>
      <c r="WJI833" s="14"/>
      <c r="WJJ833" s="14"/>
      <c r="WJK833" s="14"/>
      <c r="WJL833" s="14"/>
      <c r="WJM833" s="14"/>
      <c r="WJN833" s="14"/>
      <c r="WJO833" s="14"/>
      <c r="WJP833" s="14"/>
      <c r="WJQ833" s="14"/>
      <c r="WJR833" s="14"/>
      <c r="WJS833" s="14"/>
      <c r="WJT833" s="14"/>
      <c r="WJU833" s="14"/>
      <c r="WJV833" s="14"/>
      <c r="WJW833" s="14"/>
      <c r="WJX833" s="14"/>
      <c r="WJY833" s="14"/>
      <c r="WJZ833" s="14"/>
      <c r="WKA833" s="14"/>
      <c r="WKB833" s="14"/>
      <c r="WKC833" s="14"/>
      <c r="WKD833" s="14"/>
      <c r="WKE833" s="14"/>
      <c r="WKF833" s="14"/>
      <c r="WKG833" s="14"/>
      <c r="WKH833" s="14"/>
      <c r="WKI833" s="14"/>
      <c r="WKJ833" s="14"/>
      <c r="WKK833" s="14"/>
      <c r="WKL833" s="14"/>
      <c r="WKM833" s="14"/>
      <c r="WKN833" s="14"/>
      <c r="WKO833" s="14"/>
      <c r="WKP833" s="14"/>
      <c r="WKQ833" s="14"/>
      <c r="WKR833" s="14"/>
      <c r="WKS833" s="14"/>
      <c r="WKT833" s="14"/>
      <c r="WKU833" s="14"/>
      <c r="WKV833" s="14"/>
      <c r="WKW833" s="14"/>
      <c r="WKX833" s="14"/>
      <c r="WKY833" s="14"/>
      <c r="WKZ833" s="14"/>
      <c r="WLA833" s="14"/>
      <c r="WLB833" s="14"/>
      <c r="WLC833" s="14"/>
      <c r="WLD833" s="14"/>
      <c r="WLE833" s="14"/>
      <c r="WLF833" s="14"/>
      <c r="WLG833" s="14"/>
      <c r="WLH833" s="14"/>
      <c r="WLI833" s="14"/>
      <c r="WLJ833" s="14"/>
      <c r="WLK833" s="14"/>
      <c r="WLL833" s="14"/>
      <c r="WLM833" s="14"/>
      <c r="WLN833" s="14"/>
      <c r="WLO833" s="14"/>
      <c r="WLP833" s="14"/>
      <c r="WLQ833" s="14"/>
      <c r="WLR833" s="14"/>
      <c r="WLS833" s="14"/>
      <c r="WLT833" s="14"/>
      <c r="WLU833" s="14"/>
      <c r="WLV833" s="14"/>
      <c r="WLW833" s="14"/>
      <c r="WLX833" s="14"/>
      <c r="WLY833" s="14"/>
      <c r="WLZ833" s="14"/>
      <c r="WMA833" s="14"/>
      <c r="WMB833" s="14"/>
      <c r="WMC833" s="14"/>
      <c r="WMD833" s="14"/>
      <c r="WME833" s="14"/>
      <c r="WMF833" s="14"/>
      <c r="WMG833" s="14"/>
      <c r="WMH833" s="14"/>
      <c r="WMI833" s="14"/>
      <c r="WMJ833" s="14"/>
      <c r="WMK833" s="14"/>
      <c r="WML833" s="14"/>
      <c r="WMM833" s="14"/>
      <c r="WMN833" s="14"/>
      <c r="WMO833" s="14"/>
      <c r="WMP833" s="14"/>
      <c r="WMQ833" s="14"/>
      <c r="WMR833" s="14"/>
      <c r="WMS833" s="14"/>
      <c r="WMT833" s="14"/>
      <c r="WMU833" s="14"/>
      <c r="WMV833" s="14"/>
      <c r="WMW833" s="14"/>
      <c r="WMX833" s="14"/>
      <c r="WMY833" s="14"/>
      <c r="WMZ833" s="14"/>
      <c r="WNA833" s="14"/>
      <c r="WNB833" s="14"/>
      <c r="WNC833" s="14"/>
      <c r="WND833" s="14"/>
      <c r="WNE833" s="14"/>
      <c r="WNF833" s="14"/>
      <c r="WNG833" s="14"/>
      <c r="WNH833" s="14"/>
      <c r="WNI833" s="14"/>
      <c r="WNJ833" s="14"/>
      <c r="WNK833" s="14"/>
      <c r="WNL833" s="14"/>
      <c r="WNM833" s="14"/>
      <c r="WNN833" s="14"/>
      <c r="WNO833" s="14"/>
      <c r="WNP833" s="14"/>
      <c r="WNQ833" s="14"/>
      <c r="WNR833" s="14"/>
      <c r="WNS833" s="14"/>
      <c r="WNT833" s="14"/>
      <c r="WNU833" s="14"/>
      <c r="WNV833" s="14"/>
      <c r="WNW833" s="14"/>
      <c r="WNX833" s="14"/>
      <c r="WNY833" s="14"/>
      <c r="WNZ833" s="14"/>
      <c r="WOA833" s="14"/>
      <c r="WOB833" s="14"/>
      <c r="WOC833" s="14"/>
      <c r="WOD833" s="14"/>
      <c r="WOE833" s="14"/>
      <c r="WOF833" s="14"/>
      <c r="WOG833" s="14"/>
      <c r="WOH833" s="14"/>
      <c r="WOI833" s="14"/>
      <c r="WOJ833" s="14"/>
      <c r="WOK833" s="14"/>
      <c r="WOL833" s="14"/>
      <c r="WOM833" s="14"/>
      <c r="WON833" s="14"/>
      <c r="WOO833" s="14"/>
      <c r="WOP833" s="14"/>
      <c r="WOQ833" s="14"/>
      <c r="WOR833" s="14"/>
      <c r="WOS833" s="14"/>
      <c r="WOT833" s="14"/>
      <c r="WOU833" s="14"/>
      <c r="WOV833" s="14"/>
      <c r="WOW833" s="14"/>
      <c r="WOX833" s="14"/>
      <c r="WOY833" s="14"/>
      <c r="WOZ833" s="14"/>
      <c r="WPA833" s="14"/>
      <c r="WPB833" s="14"/>
      <c r="WPC833" s="14"/>
      <c r="WPD833" s="14"/>
      <c r="WPE833" s="14"/>
      <c r="WPF833" s="14"/>
      <c r="WPG833" s="14"/>
      <c r="WPH833" s="14"/>
      <c r="WPI833" s="14"/>
      <c r="WPJ833" s="14"/>
      <c r="WPK833" s="14"/>
      <c r="WPL833" s="14"/>
      <c r="WPM833" s="14"/>
      <c r="WPN833" s="14"/>
      <c r="WPO833" s="14"/>
      <c r="WPP833" s="14"/>
      <c r="WPQ833" s="14"/>
      <c r="WPR833" s="14"/>
      <c r="WPS833" s="14"/>
      <c r="WPT833" s="14"/>
      <c r="WPU833" s="14"/>
      <c r="WPV833" s="14"/>
      <c r="WPW833" s="14"/>
      <c r="WPX833" s="14"/>
      <c r="WPY833" s="14"/>
      <c r="WPZ833" s="14"/>
      <c r="WQA833" s="14"/>
      <c r="WQB833" s="14"/>
      <c r="WQC833" s="14"/>
      <c r="WQD833" s="14"/>
      <c r="WQE833" s="14"/>
      <c r="WQF833" s="14"/>
      <c r="WQG833" s="14"/>
      <c r="WQH833" s="14"/>
      <c r="WQI833" s="14"/>
      <c r="WQJ833" s="14"/>
      <c r="WQK833" s="14"/>
      <c r="WQL833" s="14"/>
      <c r="WQM833" s="14"/>
      <c r="WQN833" s="14"/>
      <c r="WQO833" s="14"/>
      <c r="WQP833" s="14"/>
      <c r="WQQ833" s="14"/>
      <c r="WQR833" s="14"/>
      <c r="WQS833" s="14"/>
      <c r="WQT833" s="14"/>
      <c r="WQU833" s="14"/>
      <c r="WQV833" s="14"/>
      <c r="WQW833" s="14"/>
      <c r="WQX833" s="14"/>
      <c r="WQY833" s="14"/>
      <c r="WQZ833" s="14"/>
      <c r="WRA833" s="14"/>
      <c r="WRB833" s="14"/>
      <c r="WRC833" s="14"/>
      <c r="WRD833" s="14"/>
      <c r="WRE833" s="14"/>
      <c r="WRF833" s="14"/>
      <c r="WRG833" s="14"/>
      <c r="WRH833" s="14"/>
      <c r="WRI833" s="14"/>
      <c r="WRJ833" s="14"/>
      <c r="WRK833" s="14"/>
      <c r="WRL833" s="14"/>
      <c r="WRM833" s="14"/>
      <c r="WRN833" s="14"/>
      <c r="WRO833" s="14"/>
      <c r="WRP833" s="14"/>
      <c r="WRQ833" s="14"/>
      <c r="WRR833" s="14"/>
      <c r="WRS833" s="14"/>
      <c r="WRT833" s="14"/>
      <c r="WRU833" s="14"/>
      <c r="WRV833" s="14"/>
      <c r="WRW833" s="14"/>
      <c r="WRX833" s="14"/>
      <c r="WRY833" s="14"/>
      <c r="WRZ833" s="14"/>
      <c r="WSA833" s="14"/>
      <c r="WSB833" s="14"/>
      <c r="WSC833" s="14"/>
      <c r="WSD833" s="14"/>
      <c r="WSE833" s="14"/>
      <c r="WSF833" s="14"/>
      <c r="WSG833" s="14"/>
      <c r="WSH833" s="14"/>
      <c r="WSI833" s="14"/>
      <c r="WSJ833" s="14"/>
      <c r="WSK833" s="14"/>
      <c r="WSL833" s="14"/>
      <c r="WSM833" s="14"/>
      <c r="WSN833" s="14"/>
      <c r="WSO833" s="14"/>
      <c r="WSP833" s="14"/>
      <c r="WSQ833" s="14"/>
      <c r="WSR833" s="14"/>
      <c r="WSS833" s="14"/>
      <c r="WST833" s="14"/>
      <c r="WSU833" s="14"/>
      <c r="WSV833" s="14"/>
      <c r="WSW833" s="14"/>
      <c r="WSX833" s="14"/>
      <c r="WSY833" s="14"/>
      <c r="WSZ833" s="14"/>
      <c r="WTA833" s="14"/>
      <c r="WTB833" s="14"/>
      <c r="WTC833" s="14"/>
      <c r="WTD833" s="14"/>
      <c r="WTE833" s="14"/>
      <c r="WTF833" s="14"/>
      <c r="WTG833" s="14"/>
      <c r="WTH833" s="14"/>
      <c r="WTI833" s="14"/>
      <c r="WTJ833" s="14"/>
      <c r="WTK833" s="14"/>
      <c r="WTL833" s="14"/>
      <c r="WTM833" s="14"/>
      <c r="WTN833" s="14"/>
      <c r="WTO833" s="14"/>
      <c r="WTP833" s="14"/>
      <c r="WTQ833" s="14"/>
      <c r="WTR833" s="14"/>
      <c r="WTS833" s="14"/>
      <c r="WTT833" s="14"/>
      <c r="WTU833" s="14"/>
      <c r="WTV833" s="14"/>
      <c r="WTW833" s="14"/>
      <c r="WTX833" s="14"/>
      <c r="WTY833" s="14"/>
      <c r="WTZ833" s="14"/>
      <c r="WUA833" s="14"/>
      <c r="WUB833" s="14"/>
      <c r="WUC833" s="14"/>
      <c r="WUD833" s="14"/>
      <c r="WUE833" s="14"/>
      <c r="WUF833" s="14"/>
      <c r="WUG833" s="14"/>
      <c r="WUH833" s="14"/>
      <c r="WUI833" s="14"/>
      <c r="WUJ833" s="14"/>
      <c r="WUK833" s="14"/>
      <c r="WUL833" s="14"/>
      <c r="WUM833" s="14"/>
      <c r="WUN833" s="14"/>
      <c r="WUO833" s="14"/>
      <c r="WUP833" s="14"/>
      <c r="WUQ833" s="14"/>
      <c r="WUR833" s="14"/>
      <c r="WUS833" s="14"/>
      <c r="WUT833" s="14"/>
      <c r="WUU833" s="14"/>
      <c r="WUV833" s="14"/>
      <c r="WUW833" s="14"/>
      <c r="WUX833" s="14"/>
      <c r="WUY833" s="14"/>
      <c r="WUZ833" s="14"/>
      <c r="WVA833" s="14"/>
      <c r="WVB833" s="14"/>
      <c r="WVC833" s="14"/>
      <c r="WVD833" s="14"/>
      <c r="WVE833" s="14"/>
      <c r="WVF833" s="14"/>
      <c r="WVG833" s="14"/>
      <c r="WVH833" s="14"/>
      <c r="WVI833" s="14"/>
      <c r="WVJ833" s="14"/>
      <c r="WVK833" s="14"/>
      <c r="WVL833" s="14"/>
      <c r="WVM833" s="14"/>
      <c r="WVN833" s="14"/>
      <c r="WVO833" s="14"/>
      <c r="WVP833" s="14"/>
      <c r="WVQ833" s="14"/>
      <c r="WVR833" s="14"/>
      <c r="WVS833" s="14"/>
      <c r="WVT833" s="14"/>
      <c r="WVU833" s="14"/>
      <c r="WVV833" s="14"/>
      <c r="WVW833" s="14"/>
      <c r="WVX833" s="14"/>
      <c r="WVY833" s="14"/>
      <c r="WVZ833" s="14"/>
      <c r="WWA833" s="14"/>
      <c r="WWB833" s="14"/>
      <c r="WWC833" s="14"/>
      <c r="WWD833" s="14"/>
      <c r="WWE833" s="14"/>
      <c r="WWF833" s="14"/>
      <c r="WWG833" s="14"/>
      <c r="WWH833" s="14"/>
      <c r="WWI833" s="14"/>
      <c r="WWJ833" s="14"/>
      <c r="WWK833" s="14"/>
      <c r="WWL833" s="14"/>
      <c r="WWM833" s="14"/>
      <c r="WWN833" s="14"/>
      <c r="WWO833" s="14"/>
      <c r="WWP833" s="14"/>
      <c r="WWQ833" s="14"/>
      <c r="WWR833" s="14"/>
      <c r="WWS833" s="14"/>
      <c r="WWT833" s="14"/>
      <c r="WWU833" s="14"/>
      <c r="WWV833" s="14"/>
      <c r="WWW833" s="14"/>
      <c r="WWX833" s="14"/>
      <c r="WWY833" s="14"/>
      <c r="WWZ833" s="14"/>
      <c r="WXA833" s="14"/>
      <c r="WXB833" s="14"/>
      <c r="WXC833" s="14"/>
      <c r="WXD833" s="14"/>
      <c r="WXE833" s="14"/>
      <c r="WXF833" s="14"/>
      <c r="WXG833" s="14"/>
      <c r="WXH833" s="14"/>
      <c r="WXI833" s="14"/>
      <c r="WXJ833" s="14"/>
      <c r="WXK833" s="14"/>
      <c r="WXL833" s="14"/>
      <c r="WXM833" s="14"/>
      <c r="WXN833" s="14"/>
      <c r="WXO833" s="14"/>
      <c r="WXP833" s="14"/>
      <c r="WXQ833" s="14"/>
      <c r="WXR833" s="14"/>
      <c r="WXS833" s="14"/>
      <c r="WXT833" s="14"/>
      <c r="WXU833" s="14"/>
      <c r="WXV833" s="14"/>
      <c r="WXW833" s="14"/>
      <c r="WXX833" s="14"/>
      <c r="WXY833" s="14"/>
      <c r="WXZ833" s="14"/>
      <c r="WYA833" s="14"/>
      <c r="WYB833" s="14"/>
      <c r="WYC833" s="14"/>
      <c r="WYD833" s="14"/>
      <c r="WYE833" s="14"/>
      <c r="WYF833" s="14"/>
      <c r="WYG833" s="14"/>
      <c r="WYH833" s="14"/>
      <c r="WYI833" s="14"/>
      <c r="WYJ833" s="14"/>
      <c r="WYK833" s="14"/>
      <c r="WYL833" s="14"/>
      <c r="WYM833" s="14"/>
      <c r="WYN833" s="14"/>
      <c r="WYO833" s="14"/>
      <c r="WYP833" s="14"/>
      <c r="WYQ833" s="14"/>
      <c r="WYR833" s="14"/>
      <c r="WYS833" s="14"/>
      <c r="WYT833" s="14"/>
      <c r="WYU833" s="14"/>
      <c r="WYV833" s="14"/>
      <c r="WYW833" s="14"/>
      <c r="WYX833" s="14"/>
      <c r="WYY833" s="14"/>
      <c r="WYZ833" s="14"/>
      <c r="WZA833" s="14"/>
      <c r="WZB833" s="14"/>
      <c r="WZC833" s="14"/>
      <c r="WZD833" s="14"/>
      <c r="WZE833" s="14"/>
      <c r="WZF833" s="14"/>
      <c r="WZG833" s="14"/>
      <c r="WZH833" s="14"/>
      <c r="WZI833" s="14"/>
      <c r="WZJ833" s="14"/>
      <c r="WZK833" s="14"/>
      <c r="WZL833" s="14"/>
      <c r="WZM833" s="14"/>
      <c r="WZN833" s="14"/>
      <c r="WZO833" s="14"/>
      <c r="WZP833" s="14"/>
      <c r="WZQ833" s="14"/>
      <c r="WZR833" s="14"/>
      <c r="WZS833" s="14"/>
      <c r="WZT833" s="14"/>
      <c r="WZU833" s="14"/>
      <c r="WZV833" s="14"/>
      <c r="WZW833" s="14"/>
      <c r="WZX833" s="14"/>
      <c r="WZY833" s="14"/>
      <c r="WZZ833" s="14"/>
      <c r="XAA833" s="14"/>
      <c r="XAB833" s="14"/>
      <c r="XAC833" s="14"/>
      <c r="XAD833" s="14"/>
      <c r="XAE833" s="14"/>
      <c r="XAF833" s="14"/>
      <c r="XAG833" s="14"/>
      <c r="XAH833" s="14"/>
      <c r="XAI833" s="14"/>
      <c r="XAJ833" s="14"/>
      <c r="XAK833" s="14"/>
      <c r="XAL833" s="14"/>
      <c r="XAM833" s="14"/>
      <c r="XAN833" s="14"/>
      <c r="XAO833" s="14"/>
      <c r="XAP833" s="14"/>
      <c r="XAQ833" s="14"/>
      <c r="XAR833" s="14"/>
      <c r="XAS833" s="14"/>
      <c r="XAT833" s="14"/>
      <c r="XAU833" s="14"/>
      <c r="XAV833" s="14"/>
      <c r="XAW833" s="14"/>
      <c r="XAX833" s="14"/>
      <c r="XAY833" s="14"/>
      <c r="XAZ833" s="14"/>
      <c r="XBA833" s="14"/>
      <c r="XBB833" s="14"/>
      <c r="XBC833" s="14"/>
      <c r="XBD833" s="14"/>
      <c r="XBE833" s="14"/>
      <c r="XBF833" s="14"/>
      <c r="XBG833" s="14"/>
      <c r="XBH833" s="14"/>
      <c r="XBI833" s="14"/>
      <c r="XBJ833" s="14"/>
      <c r="XBK833" s="14"/>
      <c r="XBL833" s="14"/>
      <c r="XBM833" s="14"/>
      <c r="XBN833" s="14"/>
      <c r="XBO833" s="14"/>
      <c r="XBP833" s="14"/>
      <c r="XBQ833" s="14"/>
      <c r="XBR833" s="14"/>
      <c r="XBS833" s="14"/>
      <c r="XBT833" s="14"/>
      <c r="XBU833" s="14"/>
      <c r="XBV833" s="14"/>
      <c r="XBW833" s="14"/>
      <c r="XBX833" s="14"/>
      <c r="XBY833" s="14"/>
      <c r="XBZ833" s="14"/>
      <c r="XCA833" s="14"/>
      <c r="XCB833" s="14"/>
      <c r="XCC833" s="14"/>
      <c r="XCD833" s="14"/>
      <c r="XCE833" s="14"/>
      <c r="XCF833" s="14"/>
      <c r="XCG833" s="14"/>
      <c r="XCH833" s="14"/>
      <c r="XCI833" s="14"/>
      <c r="XCJ833" s="14"/>
      <c r="XCK833" s="14"/>
      <c r="XCL833" s="14"/>
      <c r="XCM833" s="14"/>
      <c r="XCN833" s="14"/>
      <c r="XCO833" s="14"/>
      <c r="XCP833" s="14"/>
      <c r="XCQ833" s="14"/>
      <c r="XCR833" s="14"/>
      <c r="XCS833" s="14"/>
      <c r="XCT833" s="14"/>
      <c r="XCU833" s="14"/>
      <c r="XCV833" s="14"/>
      <c r="XCW833" s="14"/>
      <c r="XCX833" s="14"/>
      <c r="XCY833" s="14"/>
      <c r="XCZ833" s="14"/>
      <c r="XDA833" s="14"/>
      <c r="XDB833" s="14"/>
      <c r="XDC833" s="14"/>
      <c r="XDD833" s="14"/>
      <c r="XDE833" s="14"/>
      <c r="XDF833" s="14"/>
      <c r="XDG833" s="14"/>
      <c r="XDH833" s="14"/>
      <c r="XDI833" s="14"/>
      <c r="XDJ833" s="14"/>
      <c r="XDK833" s="14"/>
      <c r="XDL833" s="14"/>
      <c r="XDM833" s="14"/>
      <c r="XDN833" s="14"/>
      <c r="XDO833" s="14"/>
      <c r="XDP833" s="14"/>
      <c r="XDQ833" s="14"/>
      <c r="XDR833" s="14"/>
      <c r="XDS833" s="14"/>
      <c r="XDT833" s="14"/>
      <c r="XDU833" s="14"/>
      <c r="XDV833" s="14"/>
      <c r="XDW833" s="14"/>
      <c r="XDX833" s="14"/>
      <c r="XDY833" s="14"/>
      <c r="XDZ833" s="14"/>
      <c r="XEA833" s="14"/>
      <c r="XEB833" s="14"/>
      <c r="XEC833" s="14"/>
      <c r="XED833" s="14"/>
      <c r="XEE833" s="14"/>
      <c r="XEF833" s="14"/>
      <c r="XEG833" s="14"/>
      <c r="XEH833" s="14"/>
      <c r="XEI833" s="14"/>
      <c r="XEJ833" s="14"/>
      <c r="XEK833" s="14"/>
      <c r="XEL833" s="14"/>
      <c r="XEM833" s="14"/>
      <c r="XEN833" s="14"/>
      <c r="XEO833" s="14"/>
      <c r="XEP833" s="14"/>
      <c r="XEQ833" s="14"/>
      <c r="XER833" s="14"/>
      <c r="XES833" s="14"/>
      <c r="XET833" s="14"/>
      <c r="XEU833" s="14"/>
      <c r="XEV833" s="14"/>
      <c r="XEW833" s="14"/>
      <c r="XEX833" s="14"/>
      <c r="XEY833" s="14"/>
      <c r="XEZ833" s="14"/>
    </row>
    <row r="834" spans="1:16380" ht="22.5" customHeight="1" x14ac:dyDescent="0.25">
      <c r="A834" s="68"/>
      <c r="B834" s="25"/>
      <c r="C834" s="200" t="s">
        <v>1192</v>
      </c>
      <c r="D834" s="25"/>
      <c r="E834" s="68"/>
      <c r="F834" s="68"/>
      <c r="G834" s="25"/>
      <c r="H834" s="25"/>
      <c r="I834" s="142">
        <f>SUM(I835:I943)</f>
        <v>98930.290000000023</v>
      </c>
      <c r="J834" s="142">
        <f t="shared" ref="J834:AB834" si="213">SUM(J835:J943)</f>
        <v>89026.199999999968</v>
      </c>
      <c r="K834" s="142">
        <f t="shared" si="213"/>
        <v>87687.199999999953</v>
      </c>
      <c r="L834" s="103">
        <f t="shared" si="213"/>
        <v>3689</v>
      </c>
      <c r="M834" s="142">
        <f t="shared" si="213"/>
        <v>205936131.41</v>
      </c>
      <c r="N834" s="142"/>
      <c r="O834" s="142"/>
      <c r="P834" s="142"/>
      <c r="Q834" s="142">
        <f>M834</f>
        <v>205936131.41</v>
      </c>
      <c r="R834" s="142">
        <f t="shared" si="213"/>
        <v>91735960.64000003</v>
      </c>
      <c r="S834" s="103"/>
      <c r="T834" s="142"/>
      <c r="U834" s="142">
        <f t="shared" si="213"/>
        <v>17989.98</v>
      </c>
      <c r="V834" s="142">
        <f t="shared" si="213"/>
        <v>111313719.05999999</v>
      </c>
      <c r="W834" s="142"/>
      <c r="X834" s="142"/>
      <c r="Y834" s="142">
        <f t="shared" si="213"/>
        <v>648</v>
      </c>
      <c r="Z834" s="142">
        <f t="shared" si="213"/>
        <v>2039904</v>
      </c>
      <c r="AA834" s="142">
        <f t="shared" si="213"/>
        <v>316.23</v>
      </c>
      <c r="AB834" s="142">
        <f t="shared" si="213"/>
        <v>846547.71000000008</v>
      </c>
      <c r="AC834" s="142"/>
      <c r="AD834" s="142"/>
      <c r="AE834" s="142"/>
      <c r="AF834" s="142"/>
      <c r="AG834" s="150"/>
      <c r="AH834" s="128"/>
      <c r="AI834" s="132"/>
      <c r="AJ834" s="132"/>
      <c r="AN834" s="151"/>
      <c r="AO834" s="35"/>
      <c r="AP834" s="16"/>
    </row>
    <row r="835" spans="1:16380" ht="22.5" customHeight="1" x14ac:dyDescent="0.25">
      <c r="A835" s="68" t="str">
        <f t="shared" ref="A835:A895" si="214">AM835</f>
        <v>782.</v>
      </c>
      <c r="B835" s="25">
        <v>1505</v>
      </c>
      <c r="C835" s="36" t="s">
        <v>1396</v>
      </c>
      <c r="D835" s="25">
        <v>1955</v>
      </c>
      <c r="E835" s="68" t="s">
        <v>2932</v>
      </c>
      <c r="F835" s="68" t="s">
        <v>2934</v>
      </c>
      <c r="G835" s="25">
        <v>2</v>
      </c>
      <c r="H835" s="25">
        <v>1</v>
      </c>
      <c r="I835" s="146">
        <v>462.2</v>
      </c>
      <c r="J835" s="146">
        <v>416.8</v>
      </c>
      <c r="K835" s="146">
        <v>416.8</v>
      </c>
      <c r="L835" s="155">
        <v>24</v>
      </c>
      <c r="M835" s="154">
        <f t="shared" ref="M835:M847" si="215">R835+T835+V835+X835+Z835+AB835+AE835+AF835</f>
        <v>2872281.4</v>
      </c>
      <c r="N835" s="154"/>
      <c r="O835" s="154"/>
      <c r="P835" s="154"/>
      <c r="Q835" s="144">
        <f t="shared" ref="Q835:Q847" si="216">M835</f>
        <v>2872281.4</v>
      </c>
      <c r="R835" s="146"/>
      <c r="S835" s="25"/>
      <c r="T835" s="146"/>
      <c r="U835" s="146">
        <v>381.8</v>
      </c>
      <c r="V835" s="146">
        <f>U835*7523</f>
        <v>2872281.4</v>
      </c>
      <c r="W835" s="146"/>
      <c r="X835" s="144"/>
      <c r="Y835" s="146"/>
      <c r="Z835" s="146"/>
      <c r="AA835" s="146"/>
      <c r="AB835" s="146"/>
      <c r="AC835" s="146"/>
      <c r="AD835" s="146"/>
      <c r="AE835" s="146"/>
      <c r="AF835" s="146"/>
      <c r="AG835" s="324">
        <v>2025</v>
      </c>
      <c r="AH835" s="128"/>
      <c r="AI835" s="132"/>
      <c r="AJ835" s="132"/>
      <c r="AK835" s="141">
        <f t="shared" si="200"/>
        <v>782</v>
      </c>
      <c r="AL835" s="35" t="s">
        <v>153</v>
      </c>
      <c r="AM835" s="141" t="str">
        <f t="shared" si="201"/>
        <v>782.</v>
      </c>
      <c r="AN835" s="147"/>
      <c r="AO835" s="35"/>
      <c r="AP835" s="16"/>
    </row>
    <row r="836" spans="1:16380" ht="22.5" customHeight="1" x14ac:dyDescent="0.25">
      <c r="A836" s="68" t="str">
        <f t="shared" si="214"/>
        <v>783.</v>
      </c>
      <c r="B836" s="25">
        <v>1516</v>
      </c>
      <c r="C836" s="36" t="s">
        <v>1398</v>
      </c>
      <c r="D836" s="25">
        <v>1966</v>
      </c>
      <c r="E836" s="68" t="s">
        <v>2932</v>
      </c>
      <c r="F836" s="68" t="s">
        <v>2934</v>
      </c>
      <c r="G836" s="25">
        <v>2</v>
      </c>
      <c r="H836" s="25">
        <v>1</v>
      </c>
      <c r="I836" s="146">
        <v>351.4</v>
      </c>
      <c r="J836" s="146">
        <v>305.60000000000002</v>
      </c>
      <c r="K836" s="146">
        <v>305.60000000000002</v>
      </c>
      <c r="L836" s="155">
        <v>18</v>
      </c>
      <c r="M836" s="154">
        <f t="shared" si="215"/>
        <v>2330249.25</v>
      </c>
      <c r="N836" s="154"/>
      <c r="O836" s="154"/>
      <c r="P836" s="154"/>
      <c r="Q836" s="144">
        <f t="shared" si="216"/>
        <v>2330249.25</v>
      </c>
      <c r="R836" s="146"/>
      <c r="S836" s="25"/>
      <c r="T836" s="146"/>
      <c r="U836" s="146">
        <v>309.75</v>
      </c>
      <c r="V836" s="146">
        <f>U836*7523</f>
        <v>2330249.25</v>
      </c>
      <c r="W836" s="146"/>
      <c r="X836" s="144"/>
      <c r="Y836" s="146"/>
      <c r="Z836" s="146"/>
      <c r="AA836" s="146"/>
      <c r="AB836" s="146"/>
      <c r="AC836" s="146"/>
      <c r="AD836" s="146"/>
      <c r="AE836" s="146"/>
      <c r="AF836" s="146"/>
      <c r="AG836" s="324">
        <v>2025</v>
      </c>
      <c r="AH836" s="128"/>
      <c r="AI836" s="132"/>
      <c r="AJ836" s="132"/>
      <c r="AK836" s="141">
        <f t="shared" si="200"/>
        <v>783</v>
      </c>
      <c r="AL836" s="35" t="s">
        <v>153</v>
      </c>
      <c r="AM836" s="141" t="str">
        <f t="shared" si="201"/>
        <v>783.</v>
      </c>
      <c r="AN836" s="147"/>
      <c r="AO836" s="35"/>
      <c r="AP836" s="16"/>
    </row>
    <row r="837" spans="1:16380" ht="22.5" customHeight="1" x14ac:dyDescent="0.25">
      <c r="A837" s="68" t="str">
        <f t="shared" si="214"/>
        <v>784.</v>
      </c>
      <c r="B837" s="25">
        <v>1522</v>
      </c>
      <c r="C837" s="36" t="s">
        <v>1399</v>
      </c>
      <c r="D837" s="25">
        <v>1966</v>
      </c>
      <c r="E837" s="68" t="s">
        <v>2932</v>
      </c>
      <c r="F837" s="68" t="s">
        <v>2934</v>
      </c>
      <c r="G837" s="25">
        <v>2</v>
      </c>
      <c r="H837" s="25">
        <v>2</v>
      </c>
      <c r="I837" s="146">
        <v>559.6</v>
      </c>
      <c r="J837" s="146">
        <v>510.4</v>
      </c>
      <c r="K837" s="146">
        <v>510.4</v>
      </c>
      <c r="L837" s="155">
        <v>21</v>
      </c>
      <c r="M837" s="154">
        <f t="shared" si="215"/>
        <v>206088.09</v>
      </c>
      <c r="N837" s="154"/>
      <c r="O837" s="154"/>
      <c r="P837" s="154"/>
      <c r="Q837" s="144">
        <f t="shared" si="216"/>
        <v>206088.09</v>
      </c>
      <c r="R837" s="154">
        <v>206088.09</v>
      </c>
      <c r="S837" s="155"/>
      <c r="T837" s="154"/>
      <c r="U837" s="154"/>
      <c r="V837" s="154"/>
      <c r="W837" s="154"/>
      <c r="X837" s="154"/>
      <c r="Y837" s="154"/>
      <c r="Z837" s="154"/>
      <c r="AA837" s="154"/>
      <c r="AB837" s="154"/>
      <c r="AC837" s="146"/>
      <c r="AD837" s="146"/>
      <c r="AE837" s="144"/>
      <c r="AF837" s="154"/>
      <c r="AG837" s="324">
        <v>2025</v>
      </c>
      <c r="AH837" s="128"/>
      <c r="AI837" s="132"/>
      <c r="AJ837" s="132"/>
      <c r="AK837" s="141">
        <f t="shared" si="200"/>
        <v>784</v>
      </c>
      <c r="AL837" s="35" t="s">
        <v>153</v>
      </c>
      <c r="AM837" s="141" t="str">
        <f t="shared" si="201"/>
        <v>784.</v>
      </c>
      <c r="AN837" s="147"/>
      <c r="AO837" s="35"/>
      <c r="AP837" s="16"/>
    </row>
    <row r="838" spans="1:16380" ht="22.5" customHeight="1" x14ac:dyDescent="0.25">
      <c r="A838" s="68" t="str">
        <f t="shared" si="214"/>
        <v>785.</v>
      </c>
      <c r="B838" s="25">
        <v>1587</v>
      </c>
      <c r="C838" s="161" t="s">
        <v>355</v>
      </c>
      <c r="D838" s="25">
        <v>1968</v>
      </c>
      <c r="E838" s="68" t="s">
        <v>2932</v>
      </c>
      <c r="F838" s="68" t="s">
        <v>2934</v>
      </c>
      <c r="G838" s="25">
        <v>2</v>
      </c>
      <c r="H838" s="25">
        <v>3</v>
      </c>
      <c r="I838" s="146">
        <v>1041.9000000000001</v>
      </c>
      <c r="J838" s="144">
        <v>960.2</v>
      </c>
      <c r="K838" s="146">
        <v>960.2</v>
      </c>
      <c r="L838" s="155">
        <v>44</v>
      </c>
      <c r="M838" s="154">
        <f t="shared" si="215"/>
        <v>4253570.9400000004</v>
      </c>
      <c r="N838" s="154"/>
      <c r="O838" s="154"/>
      <c r="P838" s="154"/>
      <c r="Q838" s="144">
        <f t="shared" si="216"/>
        <v>4253570.9400000004</v>
      </c>
      <c r="R838" s="154">
        <f>488893.08+922465.18+2842212.68</f>
        <v>4253570.9400000004</v>
      </c>
      <c r="S838" s="155"/>
      <c r="T838" s="154"/>
      <c r="U838" s="154"/>
      <c r="V838" s="154"/>
      <c r="W838" s="154"/>
      <c r="X838" s="154"/>
      <c r="Y838" s="154"/>
      <c r="Z838" s="154"/>
      <c r="AA838" s="154"/>
      <c r="AB838" s="154"/>
      <c r="AC838" s="154"/>
      <c r="AD838" s="154"/>
      <c r="AE838" s="154"/>
      <c r="AF838" s="154"/>
      <c r="AG838" s="324">
        <v>2025</v>
      </c>
      <c r="AH838" s="128"/>
      <c r="AI838" s="132"/>
      <c r="AJ838" s="132"/>
      <c r="AK838" s="141">
        <f t="shared" si="200"/>
        <v>785</v>
      </c>
      <c r="AL838" s="35" t="s">
        <v>153</v>
      </c>
      <c r="AM838" s="141" t="str">
        <f t="shared" si="201"/>
        <v>785.</v>
      </c>
      <c r="AN838" s="147"/>
      <c r="AO838" s="35"/>
      <c r="AP838" s="16"/>
    </row>
    <row r="839" spans="1:16380" ht="22.5" customHeight="1" x14ac:dyDescent="0.25">
      <c r="A839" s="68" t="str">
        <f t="shared" si="214"/>
        <v>786.</v>
      </c>
      <c r="B839" s="25">
        <v>1588</v>
      </c>
      <c r="C839" s="36" t="s">
        <v>1148</v>
      </c>
      <c r="D839" s="25">
        <v>1971</v>
      </c>
      <c r="E839" s="68" t="s">
        <v>2932</v>
      </c>
      <c r="F839" s="68" t="s">
        <v>2934</v>
      </c>
      <c r="G839" s="25">
        <v>5</v>
      </c>
      <c r="H839" s="25">
        <v>4</v>
      </c>
      <c r="I839" s="146">
        <v>3719.6</v>
      </c>
      <c r="J839" s="144">
        <v>3389.1</v>
      </c>
      <c r="K839" s="146">
        <v>2507.4</v>
      </c>
      <c r="L839" s="155">
        <v>113</v>
      </c>
      <c r="M839" s="154">
        <f t="shared" si="215"/>
        <v>890131.71000000008</v>
      </c>
      <c r="N839" s="154"/>
      <c r="O839" s="154"/>
      <c r="P839" s="154"/>
      <c r="Q839" s="144">
        <f t="shared" si="216"/>
        <v>890131.71000000008</v>
      </c>
      <c r="R839" s="146">
        <v>890131.71000000008</v>
      </c>
      <c r="S839" s="25"/>
      <c r="T839" s="146"/>
      <c r="U839" s="146"/>
      <c r="V839" s="146"/>
      <c r="W839" s="146"/>
      <c r="X839" s="144"/>
      <c r="Y839" s="146"/>
      <c r="Z839" s="146"/>
      <c r="AA839" s="146"/>
      <c r="AB839" s="146"/>
      <c r="AC839" s="146"/>
      <c r="AD839" s="146"/>
      <c r="AE839" s="146"/>
      <c r="AF839" s="146"/>
      <c r="AG839" s="324">
        <v>2025</v>
      </c>
      <c r="AH839" s="128"/>
      <c r="AI839" s="132"/>
      <c r="AJ839" s="132"/>
      <c r="AK839" s="141">
        <f t="shared" si="200"/>
        <v>786</v>
      </c>
      <c r="AL839" s="35" t="s">
        <v>153</v>
      </c>
      <c r="AM839" s="141" t="str">
        <f t="shared" si="201"/>
        <v>786.</v>
      </c>
      <c r="AN839" s="147"/>
      <c r="AO839" s="35"/>
      <c r="AP839" s="16"/>
    </row>
    <row r="840" spans="1:16380" ht="22.5" customHeight="1" x14ac:dyDescent="0.25">
      <c r="A840" s="68" t="str">
        <f t="shared" si="214"/>
        <v>787.</v>
      </c>
      <c r="B840" s="25">
        <v>1590</v>
      </c>
      <c r="C840" s="36" t="s">
        <v>1411</v>
      </c>
      <c r="D840" s="25">
        <v>1967</v>
      </c>
      <c r="E840" s="68" t="s">
        <v>2932</v>
      </c>
      <c r="F840" s="68" t="s">
        <v>2934</v>
      </c>
      <c r="G840" s="25">
        <v>5</v>
      </c>
      <c r="H840" s="25">
        <v>4</v>
      </c>
      <c r="I840" s="146">
        <v>3469.3</v>
      </c>
      <c r="J840" s="146">
        <v>3146.3</v>
      </c>
      <c r="K840" s="146">
        <v>3146.3</v>
      </c>
      <c r="L840" s="25">
        <v>129</v>
      </c>
      <c r="M840" s="154">
        <f t="shared" si="215"/>
        <v>1091766</v>
      </c>
      <c r="N840" s="154"/>
      <c r="O840" s="154"/>
      <c r="P840" s="154"/>
      <c r="Q840" s="144">
        <f t="shared" si="216"/>
        <v>1091766</v>
      </c>
      <c r="R840" s="146">
        <f>868842+222924</f>
        <v>1091766</v>
      </c>
      <c r="S840" s="25"/>
      <c r="T840" s="146"/>
      <c r="U840" s="146"/>
      <c r="V840" s="146"/>
      <c r="W840" s="146"/>
      <c r="X840" s="146"/>
      <c r="Y840" s="146"/>
      <c r="Z840" s="146"/>
      <c r="AA840" s="146"/>
      <c r="AB840" s="146"/>
      <c r="AC840" s="146"/>
      <c r="AD840" s="146"/>
      <c r="AE840" s="146"/>
      <c r="AF840" s="146"/>
      <c r="AG840" s="324">
        <v>2025</v>
      </c>
      <c r="AH840" s="128"/>
      <c r="AI840" s="132"/>
      <c r="AJ840" s="132"/>
      <c r="AK840" s="141">
        <f t="shared" si="200"/>
        <v>787</v>
      </c>
      <c r="AL840" s="35" t="s">
        <v>153</v>
      </c>
      <c r="AM840" s="141" t="str">
        <f t="shared" si="201"/>
        <v>787.</v>
      </c>
      <c r="AN840" s="147"/>
      <c r="AO840" s="35"/>
      <c r="AP840" s="16"/>
    </row>
    <row r="841" spans="1:16380" ht="22.5" customHeight="1" x14ac:dyDescent="0.25">
      <c r="A841" s="68" t="str">
        <f t="shared" si="214"/>
        <v>788.</v>
      </c>
      <c r="B841" s="25">
        <v>1591</v>
      </c>
      <c r="C841" s="36" t="s">
        <v>1412</v>
      </c>
      <c r="D841" s="25">
        <v>1971</v>
      </c>
      <c r="E841" s="68" t="s">
        <v>2932</v>
      </c>
      <c r="F841" s="68" t="s">
        <v>2933</v>
      </c>
      <c r="G841" s="25">
        <v>5</v>
      </c>
      <c r="H841" s="25">
        <v>4</v>
      </c>
      <c r="I841" s="146">
        <v>3049.5</v>
      </c>
      <c r="J841" s="146">
        <v>2722.5</v>
      </c>
      <c r="K841" s="146">
        <v>2722.5</v>
      </c>
      <c r="L841" s="155">
        <v>102</v>
      </c>
      <c r="M841" s="154">
        <f>R841+T841+V841+X841+Z841+AB841+AE841+AF841</f>
        <v>6602194.5999999996</v>
      </c>
      <c r="N841" s="154"/>
      <c r="O841" s="154"/>
      <c r="P841" s="154"/>
      <c r="Q841" s="144">
        <f>M841</f>
        <v>6602194.5999999996</v>
      </c>
      <c r="R841" s="146">
        <f>5419810.6+1182384</f>
        <v>6602194.5999999996</v>
      </c>
      <c r="S841" s="25"/>
      <c r="T841" s="146"/>
      <c r="U841" s="146"/>
      <c r="V841" s="146"/>
      <c r="W841" s="146"/>
      <c r="X841" s="146"/>
      <c r="Y841" s="146"/>
      <c r="Z841" s="146"/>
      <c r="AA841" s="146"/>
      <c r="AB841" s="146"/>
      <c r="AC841" s="146"/>
      <c r="AD841" s="146"/>
      <c r="AE841" s="146"/>
      <c r="AF841" s="146"/>
      <c r="AG841" s="324">
        <v>2025</v>
      </c>
      <c r="AH841" s="128"/>
      <c r="AI841" s="132"/>
      <c r="AJ841" s="132"/>
      <c r="AK841" s="141">
        <f t="shared" si="200"/>
        <v>788</v>
      </c>
      <c r="AL841" s="35" t="s">
        <v>153</v>
      </c>
      <c r="AM841" s="141" t="str">
        <f t="shared" si="201"/>
        <v>788.</v>
      </c>
      <c r="AN841" s="147"/>
      <c r="AO841" s="35"/>
      <c r="AP841" s="16"/>
    </row>
    <row r="842" spans="1:16380" ht="22.5" customHeight="1" x14ac:dyDescent="0.25">
      <c r="A842" s="68" t="str">
        <f t="shared" si="214"/>
        <v>789.</v>
      </c>
      <c r="B842" s="25">
        <v>1607</v>
      </c>
      <c r="C842" s="36" t="s">
        <v>1420</v>
      </c>
      <c r="D842" s="25">
        <v>1978</v>
      </c>
      <c r="E842" s="68" t="s">
        <v>2932</v>
      </c>
      <c r="F842" s="68" t="s">
        <v>2934</v>
      </c>
      <c r="G842" s="25">
        <v>2</v>
      </c>
      <c r="H842" s="25">
        <v>2</v>
      </c>
      <c r="I842" s="146">
        <v>819.5</v>
      </c>
      <c r="J842" s="146">
        <v>737.7</v>
      </c>
      <c r="K842" s="146">
        <v>737.7</v>
      </c>
      <c r="L842" s="155">
        <v>29</v>
      </c>
      <c r="M842" s="154">
        <f>R842+T842+V842+X842+Z842+AB842+AE842+AF842</f>
        <v>4908710.55</v>
      </c>
      <c r="N842" s="154"/>
      <c r="O842" s="154"/>
      <c r="P842" s="154"/>
      <c r="Q842" s="144">
        <f>M842</f>
        <v>4908710.55</v>
      </c>
      <c r="R842" s="154">
        <v>282065.55</v>
      </c>
      <c r="S842" s="155"/>
      <c r="T842" s="154"/>
      <c r="U842" s="154">
        <v>615</v>
      </c>
      <c r="V842" s="154">
        <f>U842*7523</f>
        <v>4626645</v>
      </c>
      <c r="W842" s="154"/>
      <c r="X842" s="154"/>
      <c r="Y842" s="154"/>
      <c r="Z842" s="154"/>
      <c r="AA842" s="154"/>
      <c r="AB842" s="154"/>
      <c r="AC842" s="146"/>
      <c r="AD842" s="146"/>
      <c r="AE842" s="154"/>
      <c r="AF842" s="154"/>
      <c r="AG842" s="324">
        <v>2025</v>
      </c>
      <c r="AH842" s="128"/>
      <c r="AI842" s="132"/>
      <c r="AJ842" s="132"/>
      <c r="AK842" s="141">
        <f t="shared" si="200"/>
        <v>789</v>
      </c>
      <c r="AL842" s="35" t="s">
        <v>153</v>
      </c>
      <c r="AM842" s="141" t="str">
        <f t="shared" si="201"/>
        <v>789.</v>
      </c>
      <c r="AN842" s="147"/>
      <c r="AO842" s="35"/>
      <c r="AP842" s="16"/>
    </row>
    <row r="843" spans="1:16380" ht="22.5" customHeight="1" x14ac:dyDescent="0.25">
      <c r="A843" s="68" t="str">
        <f t="shared" si="214"/>
        <v>790.</v>
      </c>
      <c r="B843" s="25">
        <v>1608</v>
      </c>
      <c r="C843" s="36" t="s">
        <v>1421</v>
      </c>
      <c r="D843" s="25">
        <v>1979</v>
      </c>
      <c r="E843" s="68" t="s">
        <v>2932</v>
      </c>
      <c r="F843" s="68" t="s">
        <v>2936</v>
      </c>
      <c r="G843" s="25">
        <v>5</v>
      </c>
      <c r="H843" s="25">
        <v>6</v>
      </c>
      <c r="I843" s="146">
        <v>4951.7</v>
      </c>
      <c r="J843" s="146">
        <v>4516.7</v>
      </c>
      <c r="K843" s="146">
        <v>4420.2</v>
      </c>
      <c r="L843" s="155">
        <v>186</v>
      </c>
      <c r="M843" s="154">
        <f>R843+T843+V843+X843+Z843+AB843+AE843+AF843</f>
        <v>4258102.5600000005</v>
      </c>
      <c r="N843" s="154"/>
      <c r="O843" s="154"/>
      <c r="P843" s="154"/>
      <c r="Q843" s="144">
        <f>M843</f>
        <v>4258102.5600000005</v>
      </c>
      <c r="R843" s="146"/>
      <c r="S843" s="25"/>
      <c r="T843" s="146"/>
      <c r="U843" s="146">
        <v>1200.48</v>
      </c>
      <c r="V843" s="146">
        <f>U843*3547</f>
        <v>4258102.5600000005</v>
      </c>
      <c r="W843" s="146"/>
      <c r="X843" s="146"/>
      <c r="Y843" s="146"/>
      <c r="Z843" s="146"/>
      <c r="AA843" s="146"/>
      <c r="AB843" s="146"/>
      <c r="AC843" s="146"/>
      <c r="AD843" s="146"/>
      <c r="AE843" s="146"/>
      <c r="AF843" s="146"/>
      <c r="AG843" s="324">
        <v>2025</v>
      </c>
      <c r="AH843" s="128"/>
      <c r="AI843" s="132"/>
      <c r="AJ843" s="132"/>
      <c r="AK843" s="141">
        <f t="shared" si="200"/>
        <v>790</v>
      </c>
      <c r="AL843" s="35" t="s">
        <v>153</v>
      </c>
      <c r="AM843" s="141" t="str">
        <f t="shared" si="201"/>
        <v>790.</v>
      </c>
      <c r="AN843" s="147"/>
      <c r="AO843" s="35"/>
      <c r="AP843" s="16"/>
    </row>
    <row r="844" spans="1:16380" ht="22.5" customHeight="1" x14ac:dyDescent="0.25">
      <c r="A844" s="68" t="str">
        <f t="shared" si="214"/>
        <v>791.</v>
      </c>
      <c r="B844" s="25">
        <v>1610</v>
      </c>
      <c r="C844" s="36" t="s">
        <v>1423</v>
      </c>
      <c r="D844" s="25">
        <v>1983</v>
      </c>
      <c r="E844" s="68" t="s">
        <v>2932</v>
      </c>
      <c r="F844" s="68" t="s">
        <v>2934</v>
      </c>
      <c r="G844" s="25">
        <v>2</v>
      </c>
      <c r="H844" s="25">
        <v>2</v>
      </c>
      <c r="I844" s="146">
        <v>854.2</v>
      </c>
      <c r="J844" s="146">
        <v>742.2</v>
      </c>
      <c r="K844" s="146">
        <v>742.2</v>
      </c>
      <c r="L844" s="155">
        <v>34</v>
      </c>
      <c r="M844" s="154">
        <f t="shared" si="215"/>
        <v>4958691.08</v>
      </c>
      <c r="N844" s="154"/>
      <c r="O844" s="154"/>
      <c r="P844" s="154"/>
      <c r="Q844" s="144">
        <f t="shared" si="216"/>
        <v>4958691.08</v>
      </c>
      <c r="R844" s="154">
        <v>279385.08</v>
      </c>
      <c r="S844" s="155"/>
      <c r="T844" s="154"/>
      <c r="U844" s="154">
        <v>622</v>
      </c>
      <c r="V844" s="154">
        <f>U844*7523</f>
        <v>4679306</v>
      </c>
      <c r="W844" s="154"/>
      <c r="X844" s="154"/>
      <c r="Y844" s="154"/>
      <c r="Z844" s="154"/>
      <c r="AA844" s="154"/>
      <c r="AB844" s="154"/>
      <c r="AC844" s="146"/>
      <c r="AD844" s="146"/>
      <c r="AE844" s="154"/>
      <c r="AF844" s="154"/>
      <c r="AG844" s="324">
        <v>2025</v>
      </c>
      <c r="AH844" s="128"/>
      <c r="AI844" s="132"/>
      <c r="AJ844" s="132"/>
      <c r="AK844" s="141">
        <f t="shared" si="200"/>
        <v>791</v>
      </c>
      <c r="AL844" s="35" t="s">
        <v>153</v>
      </c>
      <c r="AM844" s="141" t="str">
        <f t="shared" si="201"/>
        <v>791.</v>
      </c>
      <c r="AN844" s="147"/>
      <c r="AO844" s="35"/>
      <c r="AP844" s="16"/>
    </row>
    <row r="845" spans="1:16380" ht="22.5" customHeight="1" x14ac:dyDescent="0.25">
      <c r="A845" s="68" t="str">
        <f t="shared" si="214"/>
        <v>792.</v>
      </c>
      <c r="B845" s="25">
        <v>1657</v>
      </c>
      <c r="C845" s="36" t="s">
        <v>1428</v>
      </c>
      <c r="D845" s="25">
        <v>1972</v>
      </c>
      <c r="E845" s="68" t="s">
        <v>2932</v>
      </c>
      <c r="F845" s="68" t="s">
        <v>2934</v>
      </c>
      <c r="G845" s="25">
        <v>2</v>
      </c>
      <c r="H845" s="25">
        <v>2</v>
      </c>
      <c r="I845" s="146">
        <v>762</v>
      </c>
      <c r="J845" s="146">
        <v>713.1</v>
      </c>
      <c r="K845" s="146">
        <v>713.1</v>
      </c>
      <c r="L845" s="155">
        <v>22</v>
      </c>
      <c r="M845" s="154">
        <f t="shared" si="215"/>
        <v>3641132</v>
      </c>
      <c r="N845" s="154"/>
      <c r="O845" s="154"/>
      <c r="P845" s="154"/>
      <c r="Q845" s="144">
        <f t="shared" si="216"/>
        <v>3641132</v>
      </c>
      <c r="R845" s="146"/>
      <c r="S845" s="25"/>
      <c r="T845" s="146"/>
      <c r="U845" s="146">
        <v>484</v>
      </c>
      <c r="V845" s="146">
        <f>U845*7523</f>
        <v>3641132</v>
      </c>
      <c r="W845" s="146"/>
      <c r="X845" s="146"/>
      <c r="Y845" s="146"/>
      <c r="Z845" s="146"/>
      <c r="AA845" s="146"/>
      <c r="AB845" s="146"/>
      <c r="AC845" s="146"/>
      <c r="AD845" s="146"/>
      <c r="AE845" s="146"/>
      <c r="AF845" s="146"/>
      <c r="AG845" s="324">
        <v>2025</v>
      </c>
      <c r="AH845" s="128"/>
      <c r="AI845" s="132"/>
      <c r="AJ845" s="132"/>
      <c r="AK845" s="141">
        <f t="shared" si="200"/>
        <v>792</v>
      </c>
      <c r="AL845" s="35" t="s">
        <v>153</v>
      </c>
      <c r="AM845" s="141" t="str">
        <f t="shared" si="201"/>
        <v>792.</v>
      </c>
      <c r="AN845" s="147"/>
      <c r="AO845" s="35"/>
      <c r="AP845" s="16"/>
    </row>
    <row r="846" spans="1:16380" ht="22.5" customHeight="1" x14ac:dyDescent="0.25">
      <c r="A846" s="68" t="str">
        <f t="shared" si="214"/>
        <v>793.</v>
      </c>
      <c r="B846" s="25">
        <v>1681</v>
      </c>
      <c r="C846" s="36" t="s">
        <v>1432</v>
      </c>
      <c r="D846" s="25">
        <v>1958</v>
      </c>
      <c r="E846" s="68" t="s">
        <v>2932</v>
      </c>
      <c r="F846" s="68" t="s">
        <v>2934</v>
      </c>
      <c r="G846" s="25">
        <v>2</v>
      </c>
      <c r="H846" s="25">
        <v>3</v>
      </c>
      <c r="I846" s="146">
        <v>1152.1199999999999</v>
      </c>
      <c r="J846" s="146">
        <v>1057.92</v>
      </c>
      <c r="K846" s="146">
        <v>1057.92</v>
      </c>
      <c r="L846" s="155">
        <v>34</v>
      </c>
      <c r="M846" s="154">
        <f t="shared" si="215"/>
        <v>9158497.9199999999</v>
      </c>
      <c r="N846" s="154"/>
      <c r="O846" s="154"/>
      <c r="P846" s="154"/>
      <c r="Q846" s="144">
        <f t="shared" si="216"/>
        <v>9158497.9199999999</v>
      </c>
      <c r="R846" s="146">
        <f>410758.92+2080856.4</f>
        <v>2491615.3199999998</v>
      </c>
      <c r="S846" s="25"/>
      <c r="T846" s="146"/>
      <c r="U846" s="146">
        <v>886.2</v>
      </c>
      <c r="V846" s="146">
        <f>U846*7523</f>
        <v>6666882.6000000006</v>
      </c>
      <c r="W846" s="146"/>
      <c r="X846" s="146"/>
      <c r="Y846" s="146"/>
      <c r="Z846" s="146"/>
      <c r="AA846" s="146"/>
      <c r="AB846" s="146"/>
      <c r="AC846" s="146"/>
      <c r="AD846" s="146"/>
      <c r="AE846" s="146"/>
      <c r="AF846" s="146"/>
      <c r="AG846" s="324">
        <v>2025</v>
      </c>
      <c r="AH846" s="128"/>
      <c r="AI846" s="132"/>
      <c r="AJ846" s="132"/>
      <c r="AK846" s="141">
        <f t="shared" si="200"/>
        <v>793</v>
      </c>
      <c r="AL846" s="35" t="s">
        <v>153</v>
      </c>
      <c r="AM846" s="141" t="str">
        <f t="shared" si="201"/>
        <v>793.</v>
      </c>
      <c r="AN846" s="147"/>
      <c r="AO846" s="35"/>
      <c r="AP846" s="16"/>
    </row>
    <row r="847" spans="1:16380" ht="22.5" customHeight="1" x14ac:dyDescent="0.25">
      <c r="A847" s="68" t="str">
        <f t="shared" si="214"/>
        <v>794.</v>
      </c>
      <c r="B847" s="25">
        <v>1682</v>
      </c>
      <c r="C847" s="36" t="s">
        <v>1433</v>
      </c>
      <c r="D847" s="25">
        <v>1967</v>
      </c>
      <c r="E847" s="68" t="s">
        <v>2932</v>
      </c>
      <c r="F847" s="68" t="s">
        <v>2934</v>
      </c>
      <c r="G847" s="25">
        <v>2</v>
      </c>
      <c r="H847" s="25">
        <v>2</v>
      </c>
      <c r="I847" s="146">
        <v>599.6</v>
      </c>
      <c r="J847" s="146">
        <v>522.20000000000005</v>
      </c>
      <c r="K847" s="146">
        <v>522.20000000000005</v>
      </c>
      <c r="L847" s="155">
        <v>21</v>
      </c>
      <c r="M847" s="154">
        <f t="shared" si="215"/>
        <v>3549351.4</v>
      </c>
      <c r="N847" s="154"/>
      <c r="O847" s="154"/>
      <c r="P847" s="154"/>
      <c r="Q847" s="144">
        <f t="shared" si="216"/>
        <v>3549351.4</v>
      </c>
      <c r="R847" s="154"/>
      <c r="S847" s="155"/>
      <c r="T847" s="154"/>
      <c r="U847" s="154">
        <v>471.8</v>
      </c>
      <c r="V847" s="154">
        <f>U847*7523</f>
        <v>3549351.4</v>
      </c>
      <c r="W847" s="154"/>
      <c r="X847" s="154"/>
      <c r="Y847" s="154"/>
      <c r="Z847" s="154"/>
      <c r="AA847" s="154"/>
      <c r="AB847" s="154"/>
      <c r="AC847" s="146"/>
      <c r="AD847" s="146"/>
      <c r="AE847" s="144"/>
      <c r="AF847" s="154"/>
      <c r="AG847" s="324">
        <v>2025</v>
      </c>
      <c r="AH847" s="128"/>
      <c r="AI847" s="132"/>
      <c r="AJ847" s="132"/>
      <c r="AK847" s="141">
        <f t="shared" si="200"/>
        <v>794</v>
      </c>
      <c r="AL847" s="35" t="s">
        <v>153</v>
      </c>
      <c r="AM847" s="141" t="str">
        <f t="shared" si="201"/>
        <v>794.</v>
      </c>
      <c r="AN847" s="147"/>
      <c r="AO847" s="35"/>
      <c r="AP847" s="16"/>
    </row>
    <row r="848" spans="1:16380" ht="22.5" customHeight="1" x14ac:dyDescent="0.25">
      <c r="A848" s="68" t="str">
        <f t="shared" si="214"/>
        <v>795.</v>
      </c>
      <c r="B848" s="25">
        <v>1599</v>
      </c>
      <c r="C848" s="36" t="s">
        <v>55</v>
      </c>
      <c r="D848" s="25">
        <v>1973</v>
      </c>
      <c r="E848" s="68" t="s">
        <v>2932</v>
      </c>
      <c r="F848" s="68" t="s">
        <v>2934</v>
      </c>
      <c r="G848" s="25">
        <v>2</v>
      </c>
      <c r="H848" s="25">
        <v>2</v>
      </c>
      <c r="I848" s="146">
        <v>583.20000000000005</v>
      </c>
      <c r="J848" s="144">
        <v>491</v>
      </c>
      <c r="K848" s="146">
        <v>491</v>
      </c>
      <c r="L848" s="155">
        <v>15</v>
      </c>
      <c r="M848" s="154">
        <f t="shared" ref="M848:M855" si="217">R848+T848+V848+X848+Z848+AB848+AE848+AF848</f>
        <v>313323</v>
      </c>
      <c r="N848" s="154"/>
      <c r="O848" s="154"/>
      <c r="P848" s="154"/>
      <c r="Q848" s="144">
        <f t="shared" ref="Q848:Q855" si="218">M848</f>
        <v>313323</v>
      </c>
      <c r="R848" s="146">
        <v>128610</v>
      </c>
      <c r="S848" s="25"/>
      <c r="T848" s="146"/>
      <c r="U848" s="146"/>
      <c r="V848" s="146"/>
      <c r="W848" s="146"/>
      <c r="X848" s="146"/>
      <c r="Y848" s="146"/>
      <c r="Z848" s="146"/>
      <c r="AA848" s="146">
        <v>69</v>
      </c>
      <c r="AB848" s="146">
        <f>AA848*2677</f>
        <v>184713</v>
      </c>
      <c r="AC848" s="146"/>
      <c r="AD848" s="146"/>
      <c r="AE848" s="146"/>
      <c r="AF848" s="146"/>
      <c r="AG848" s="324">
        <v>2025</v>
      </c>
      <c r="AH848" s="128"/>
      <c r="AI848" s="132"/>
      <c r="AJ848" s="132"/>
      <c r="AK848" s="141">
        <f t="shared" si="200"/>
        <v>795</v>
      </c>
      <c r="AL848" s="35" t="s">
        <v>153</v>
      </c>
      <c r="AM848" s="141" t="str">
        <f t="shared" si="201"/>
        <v>795.</v>
      </c>
      <c r="AN848" s="147"/>
      <c r="AO848" s="279"/>
      <c r="AP848" s="16"/>
      <c r="AQ848" s="14"/>
      <c r="AR848" s="14"/>
      <c r="AS848" s="14"/>
      <c r="AT848" s="14"/>
      <c r="AU848" s="14"/>
      <c r="AV848" s="14"/>
      <c r="AW848" s="14"/>
      <c r="AX848" s="14"/>
      <c r="AY848" s="14"/>
      <c r="AZ848" s="14"/>
      <c r="BA848" s="14"/>
      <c r="BB848" s="14"/>
      <c r="BC848" s="14"/>
      <c r="BD848" s="14"/>
      <c r="BE848" s="14"/>
      <c r="BF848" s="14"/>
      <c r="BG848" s="14"/>
      <c r="BH848" s="14"/>
      <c r="BI848" s="14"/>
      <c r="BJ848" s="14"/>
      <c r="BK848" s="14"/>
      <c r="BL848" s="14"/>
      <c r="BM848" s="14"/>
      <c r="BN848" s="14"/>
      <c r="BO848" s="14"/>
      <c r="BP848" s="14"/>
      <c r="BQ848" s="14"/>
      <c r="BR848" s="14"/>
      <c r="BS848" s="14"/>
      <c r="BT848" s="14"/>
      <c r="BU848" s="14"/>
      <c r="BV848" s="14"/>
      <c r="BW848" s="14"/>
      <c r="BX848" s="14"/>
      <c r="BY848" s="14"/>
      <c r="BZ848" s="14"/>
      <c r="CA848" s="14"/>
      <c r="CB848" s="14"/>
      <c r="CC848" s="14"/>
      <c r="CD848" s="14"/>
      <c r="CE848" s="14"/>
      <c r="CF848" s="14"/>
      <c r="CG848" s="14"/>
      <c r="CH848" s="14"/>
      <c r="CI848" s="14"/>
      <c r="CJ848" s="14"/>
      <c r="CK848" s="14"/>
      <c r="CL848" s="14"/>
      <c r="CM848" s="14"/>
      <c r="CN848" s="14"/>
      <c r="CO848" s="14"/>
      <c r="CP848" s="14"/>
      <c r="CQ848" s="14"/>
      <c r="CR848" s="14"/>
      <c r="CS848" s="14"/>
      <c r="CT848" s="14"/>
      <c r="CU848" s="14"/>
      <c r="CV848" s="14"/>
      <c r="CW848" s="14"/>
      <c r="CX848" s="14"/>
      <c r="CY848" s="14"/>
      <c r="CZ848" s="14"/>
      <c r="DA848" s="14"/>
      <c r="DB848" s="14"/>
      <c r="DC848" s="14"/>
      <c r="DD848" s="14"/>
      <c r="DE848" s="14"/>
      <c r="DF848" s="14"/>
      <c r="DG848" s="14"/>
      <c r="DH848" s="14"/>
      <c r="DI848" s="14"/>
      <c r="DJ848" s="14"/>
      <c r="DK848" s="14"/>
      <c r="DL848" s="14"/>
      <c r="DM848" s="14"/>
      <c r="DN848" s="14"/>
      <c r="DO848" s="14"/>
      <c r="DP848" s="14"/>
      <c r="DQ848" s="14"/>
      <c r="DR848" s="14"/>
      <c r="DS848" s="14"/>
      <c r="DT848" s="14"/>
      <c r="DU848" s="14"/>
      <c r="DV848" s="14"/>
      <c r="DW848" s="14"/>
      <c r="DX848" s="14"/>
      <c r="DY848" s="14"/>
      <c r="DZ848" s="14"/>
      <c r="EA848" s="14"/>
      <c r="EB848" s="14"/>
      <c r="EC848" s="14"/>
      <c r="ED848" s="14"/>
      <c r="EE848" s="14"/>
      <c r="EF848" s="14"/>
      <c r="EG848" s="14"/>
      <c r="EH848" s="14"/>
      <c r="EI848" s="14"/>
      <c r="EJ848" s="14"/>
      <c r="EK848" s="14"/>
      <c r="EL848" s="14"/>
      <c r="EM848" s="14"/>
      <c r="EN848" s="14"/>
      <c r="EO848" s="14"/>
      <c r="EP848" s="14"/>
      <c r="EQ848" s="14"/>
      <c r="ER848" s="14"/>
      <c r="ES848" s="14"/>
      <c r="ET848" s="14"/>
      <c r="EU848" s="14"/>
      <c r="EV848" s="14"/>
      <c r="EW848" s="14"/>
      <c r="EX848" s="14"/>
      <c r="EY848" s="14"/>
      <c r="EZ848" s="14"/>
      <c r="FA848" s="14"/>
      <c r="FB848" s="14"/>
      <c r="FC848" s="14"/>
      <c r="FD848" s="14"/>
      <c r="FE848" s="14"/>
      <c r="FF848" s="14"/>
      <c r="FG848" s="14"/>
      <c r="FH848" s="14"/>
      <c r="FI848" s="14"/>
      <c r="FJ848" s="14"/>
      <c r="FK848" s="14"/>
      <c r="FL848" s="14"/>
      <c r="FM848" s="14"/>
      <c r="FN848" s="14"/>
      <c r="FO848" s="14"/>
      <c r="FP848" s="14"/>
      <c r="FQ848" s="14"/>
      <c r="FR848" s="14"/>
      <c r="FS848" s="14"/>
      <c r="FT848" s="14"/>
      <c r="FU848" s="14"/>
      <c r="FV848" s="14"/>
      <c r="FW848" s="14"/>
      <c r="FX848" s="14"/>
      <c r="FY848" s="14"/>
      <c r="FZ848" s="14"/>
      <c r="GA848" s="14"/>
      <c r="GB848" s="14"/>
      <c r="GC848" s="14"/>
      <c r="GD848" s="14"/>
      <c r="GE848" s="14"/>
      <c r="GF848" s="14"/>
      <c r="GG848" s="14"/>
      <c r="GH848" s="14"/>
      <c r="GI848" s="14"/>
      <c r="GJ848" s="14"/>
      <c r="GK848" s="14"/>
      <c r="GL848" s="14"/>
      <c r="GM848" s="14"/>
      <c r="GN848" s="14"/>
      <c r="GO848" s="14"/>
      <c r="GP848" s="14"/>
      <c r="GQ848" s="14"/>
      <c r="GR848" s="14"/>
      <c r="GS848" s="14"/>
      <c r="GT848" s="14"/>
      <c r="GU848" s="14"/>
      <c r="GV848" s="14"/>
      <c r="GW848" s="14"/>
      <c r="GX848" s="14"/>
      <c r="GY848" s="14"/>
      <c r="GZ848" s="14"/>
      <c r="HA848" s="14"/>
      <c r="HB848" s="14"/>
      <c r="HC848" s="14"/>
      <c r="HD848" s="14"/>
      <c r="HE848" s="14"/>
      <c r="HF848" s="14"/>
      <c r="HG848" s="14"/>
      <c r="HH848" s="14"/>
      <c r="HI848" s="14"/>
      <c r="HJ848" s="14"/>
      <c r="HK848" s="14"/>
      <c r="HL848" s="14"/>
      <c r="HM848" s="14"/>
      <c r="HN848" s="14"/>
      <c r="HO848" s="14"/>
      <c r="HP848" s="14"/>
      <c r="HQ848" s="14"/>
      <c r="HR848" s="14"/>
      <c r="HS848" s="14"/>
      <c r="HT848" s="14"/>
      <c r="HU848" s="14"/>
      <c r="HV848" s="14"/>
      <c r="HW848" s="14"/>
      <c r="HX848" s="14"/>
      <c r="HY848" s="14"/>
      <c r="HZ848" s="14"/>
      <c r="IA848" s="14"/>
      <c r="IB848" s="14"/>
      <c r="IC848" s="14"/>
      <c r="ID848" s="14"/>
      <c r="IE848" s="14"/>
      <c r="IF848" s="14"/>
      <c r="IG848" s="14"/>
      <c r="IH848" s="14"/>
      <c r="II848" s="14"/>
      <c r="IJ848" s="14"/>
      <c r="IK848" s="14"/>
      <c r="IL848" s="14"/>
      <c r="IM848" s="14"/>
      <c r="IN848" s="14"/>
      <c r="IO848" s="14"/>
      <c r="IP848" s="14"/>
      <c r="IQ848" s="14"/>
      <c r="IR848" s="14"/>
      <c r="IS848" s="14"/>
      <c r="IT848" s="14"/>
      <c r="IU848" s="14"/>
      <c r="IV848" s="14"/>
      <c r="IW848" s="14"/>
      <c r="IX848" s="14"/>
      <c r="IY848" s="14"/>
      <c r="IZ848" s="14"/>
      <c r="JA848" s="14"/>
      <c r="JB848" s="14"/>
      <c r="JC848" s="14"/>
      <c r="JD848" s="14"/>
      <c r="JE848" s="14"/>
      <c r="JF848" s="14"/>
      <c r="JG848" s="14"/>
      <c r="JH848" s="14"/>
      <c r="JI848" s="14"/>
      <c r="JJ848" s="14"/>
      <c r="JK848" s="14"/>
      <c r="JL848" s="14"/>
      <c r="JM848" s="14"/>
      <c r="JN848" s="14"/>
      <c r="JO848" s="14"/>
      <c r="JP848" s="14"/>
      <c r="JQ848" s="14"/>
      <c r="JR848" s="14"/>
      <c r="JS848" s="14"/>
      <c r="JT848" s="14"/>
      <c r="JU848" s="14"/>
      <c r="JV848" s="14"/>
      <c r="JW848" s="14"/>
      <c r="JX848" s="14"/>
      <c r="JY848" s="14"/>
      <c r="JZ848" s="14"/>
      <c r="KA848" s="14"/>
      <c r="KB848" s="14"/>
      <c r="KC848" s="14"/>
      <c r="KD848" s="14"/>
      <c r="KE848" s="14"/>
      <c r="KF848" s="14"/>
      <c r="KG848" s="14"/>
      <c r="KH848" s="14"/>
      <c r="KI848" s="14"/>
      <c r="KJ848" s="14"/>
      <c r="KK848" s="14"/>
      <c r="KL848" s="14"/>
      <c r="KM848" s="14"/>
      <c r="KN848" s="14"/>
      <c r="KO848" s="14"/>
      <c r="KP848" s="14"/>
      <c r="KQ848" s="14"/>
      <c r="KR848" s="14"/>
      <c r="KS848" s="14"/>
      <c r="KT848" s="14"/>
      <c r="KU848" s="14"/>
      <c r="KV848" s="14"/>
      <c r="KW848" s="14"/>
      <c r="KX848" s="14"/>
      <c r="KY848" s="14"/>
      <c r="KZ848" s="14"/>
      <c r="LA848" s="14"/>
      <c r="LB848" s="14"/>
      <c r="LC848" s="14"/>
      <c r="LD848" s="14"/>
      <c r="LE848" s="14"/>
      <c r="LF848" s="14"/>
      <c r="LG848" s="14"/>
      <c r="LH848" s="14"/>
      <c r="LI848" s="14"/>
      <c r="LJ848" s="14"/>
      <c r="LK848" s="14"/>
      <c r="LL848" s="14"/>
      <c r="LM848" s="14"/>
      <c r="LN848" s="14"/>
      <c r="LO848" s="14"/>
      <c r="LP848" s="14"/>
      <c r="LQ848" s="14"/>
      <c r="LR848" s="14"/>
      <c r="LS848" s="14"/>
      <c r="LT848" s="14"/>
      <c r="LU848" s="14"/>
      <c r="LV848" s="14"/>
      <c r="LW848" s="14"/>
      <c r="LX848" s="14"/>
      <c r="LY848" s="14"/>
      <c r="LZ848" s="14"/>
      <c r="MA848" s="14"/>
      <c r="MB848" s="14"/>
      <c r="MC848" s="14"/>
      <c r="MD848" s="14"/>
      <c r="ME848" s="14"/>
      <c r="MF848" s="14"/>
      <c r="MG848" s="14"/>
      <c r="MH848" s="14"/>
      <c r="MI848" s="14"/>
      <c r="MJ848" s="14"/>
      <c r="MK848" s="14"/>
      <c r="ML848" s="14"/>
      <c r="MM848" s="14"/>
      <c r="MN848" s="14"/>
      <c r="MO848" s="14"/>
      <c r="MP848" s="14"/>
      <c r="MQ848" s="14"/>
      <c r="MR848" s="14"/>
      <c r="MS848" s="14"/>
      <c r="MT848" s="14"/>
      <c r="MU848" s="14"/>
      <c r="MV848" s="14"/>
      <c r="MW848" s="14"/>
      <c r="MX848" s="14"/>
      <c r="MY848" s="14"/>
      <c r="MZ848" s="14"/>
      <c r="NA848" s="14"/>
      <c r="NB848" s="14"/>
      <c r="NC848" s="14"/>
      <c r="ND848" s="14"/>
      <c r="NE848" s="14"/>
      <c r="NF848" s="14"/>
      <c r="NG848" s="14"/>
      <c r="NH848" s="14"/>
      <c r="NI848" s="14"/>
      <c r="NJ848" s="14"/>
      <c r="NK848" s="14"/>
      <c r="NL848" s="14"/>
      <c r="NM848" s="14"/>
      <c r="NN848" s="14"/>
      <c r="NO848" s="14"/>
      <c r="NP848" s="14"/>
      <c r="NQ848" s="14"/>
      <c r="NR848" s="14"/>
      <c r="NS848" s="14"/>
      <c r="NT848" s="14"/>
      <c r="NU848" s="14"/>
      <c r="NV848" s="14"/>
      <c r="NW848" s="14"/>
      <c r="NX848" s="14"/>
      <c r="NY848" s="14"/>
      <c r="NZ848" s="14"/>
      <c r="OA848" s="14"/>
      <c r="OB848" s="14"/>
      <c r="OC848" s="14"/>
      <c r="OD848" s="14"/>
      <c r="OE848" s="14"/>
      <c r="OF848" s="14"/>
      <c r="OG848" s="14"/>
      <c r="OH848" s="14"/>
      <c r="OI848" s="14"/>
      <c r="OJ848" s="14"/>
      <c r="OK848" s="14"/>
      <c r="OL848" s="14"/>
      <c r="OM848" s="14"/>
      <c r="ON848" s="14"/>
      <c r="OO848" s="14"/>
      <c r="OP848" s="14"/>
      <c r="OQ848" s="14"/>
      <c r="OR848" s="14"/>
      <c r="OS848" s="14"/>
      <c r="OT848" s="14"/>
      <c r="OU848" s="14"/>
      <c r="OV848" s="14"/>
      <c r="OW848" s="14"/>
      <c r="OX848" s="14"/>
      <c r="OY848" s="14"/>
      <c r="OZ848" s="14"/>
      <c r="PA848" s="14"/>
      <c r="PB848" s="14"/>
      <c r="PC848" s="14"/>
      <c r="PD848" s="14"/>
      <c r="PE848" s="14"/>
      <c r="PF848" s="14"/>
      <c r="PG848" s="14"/>
      <c r="PH848" s="14"/>
      <c r="PI848" s="14"/>
      <c r="PJ848" s="14"/>
      <c r="PK848" s="14"/>
      <c r="PL848" s="14"/>
      <c r="PM848" s="14"/>
      <c r="PN848" s="14"/>
      <c r="PO848" s="14"/>
      <c r="PP848" s="14"/>
      <c r="PQ848" s="14"/>
      <c r="PR848" s="14"/>
      <c r="PS848" s="14"/>
      <c r="PT848" s="14"/>
      <c r="PU848" s="14"/>
      <c r="PV848" s="14"/>
      <c r="PW848" s="14"/>
      <c r="PX848" s="14"/>
      <c r="PY848" s="14"/>
      <c r="PZ848" s="14"/>
      <c r="QA848" s="14"/>
      <c r="QB848" s="14"/>
      <c r="QC848" s="14"/>
      <c r="QD848" s="14"/>
      <c r="QE848" s="14"/>
      <c r="QF848" s="14"/>
      <c r="QG848" s="14"/>
      <c r="QH848" s="14"/>
      <c r="QI848" s="14"/>
      <c r="QJ848" s="14"/>
      <c r="QK848" s="14"/>
      <c r="QL848" s="14"/>
      <c r="QM848" s="14"/>
      <c r="QN848" s="14"/>
      <c r="QO848" s="14"/>
      <c r="QP848" s="14"/>
      <c r="QQ848" s="14"/>
      <c r="QR848" s="14"/>
      <c r="QS848" s="14"/>
      <c r="QT848" s="14"/>
      <c r="QU848" s="14"/>
      <c r="QV848" s="14"/>
      <c r="QW848" s="14"/>
      <c r="QX848" s="14"/>
      <c r="QY848" s="14"/>
      <c r="QZ848" s="14"/>
      <c r="RA848" s="14"/>
      <c r="RB848" s="14"/>
      <c r="RC848" s="14"/>
      <c r="RD848" s="14"/>
      <c r="RE848" s="14"/>
      <c r="RF848" s="14"/>
      <c r="RG848" s="14"/>
      <c r="RH848" s="14"/>
      <c r="RI848" s="14"/>
      <c r="RJ848" s="14"/>
      <c r="RK848" s="14"/>
      <c r="RL848" s="14"/>
      <c r="RM848" s="14"/>
      <c r="RN848" s="14"/>
      <c r="RO848" s="14"/>
      <c r="RP848" s="14"/>
      <c r="RQ848" s="14"/>
      <c r="RR848" s="14"/>
      <c r="RS848" s="14"/>
      <c r="RT848" s="14"/>
      <c r="RU848" s="14"/>
      <c r="RV848" s="14"/>
      <c r="RW848" s="14"/>
      <c r="RX848" s="14"/>
      <c r="RY848" s="14"/>
      <c r="RZ848" s="14"/>
      <c r="SA848" s="14"/>
      <c r="SB848" s="14"/>
      <c r="SC848" s="14"/>
      <c r="SD848" s="14"/>
      <c r="SE848" s="14"/>
      <c r="SF848" s="14"/>
      <c r="SG848" s="14"/>
      <c r="SH848" s="14"/>
      <c r="SI848" s="14"/>
      <c r="SJ848" s="14"/>
      <c r="SK848" s="14"/>
      <c r="SL848" s="14"/>
      <c r="SM848" s="14"/>
      <c r="SN848" s="14"/>
      <c r="SO848" s="14"/>
      <c r="SP848" s="14"/>
      <c r="SQ848" s="14"/>
      <c r="SR848" s="14"/>
      <c r="SS848" s="14"/>
      <c r="ST848" s="14"/>
      <c r="SU848" s="14"/>
      <c r="SV848" s="14"/>
      <c r="SW848" s="14"/>
      <c r="SX848" s="14"/>
      <c r="SY848" s="14"/>
      <c r="SZ848" s="14"/>
      <c r="TA848" s="14"/>
      <c r="TB848" s="14"/>
      <c r="TC848" s="14"/>
      <c r="TD848" s="14"/>
      <c r="TE848" s="14"/>
      <c r="TF848" s="14"/>
      <c r="TG848" s="14"/>
      <c r="TH848" s="14"/>
      <c r="TI848" s="14"/>
      <c r="TJ848" s="14"/>
      <c r="TK848" s="14"/>
      <c r="TL848" s="14"/>
      <c r="TM848" s="14"/>
      <c r="TN848" s="14"/>
      <c r="TO848" s="14"/>
      <c r="TP848" s="14"/>
      <c r="TQ848" s="14"/>
      <c r="TR848" s="14"/>
      <c r="TS848" s="14"/>
      <c r="TT848" s="14"/>
      <c r="TU848" s="14"/>
      <c r="TV848" s="14"/>
      <c r="TW848" s="14"/>
      <c r="TX848" s="14"/>
      <c r="TY848" s="14"/>
      <c r="TZ848" s="14"/>
      <c r="UA848" s="14"/>
      <c r="UB848" s="14"/>
      <c r="UC848" s="14"/>
      <c r="UD848" s="14"/>
      <c r="UE848" s="14"/>
      <c r="UF848" s="14"/>
      <c r="UG848" s="14"/>
      <c r="UH848" s="14"/>
      <c r="UI848" s="14"/>
      <c r="UJ848" s="14"/>
      <c r="UK848" s="14"/>
      <c r="UL848" s="14"/>
      <c r="UM848" s="14"/>
      <c r="UN848" s="14"/>
      <c r="UO848" s="14"/>
      <c r="UP848" s="14"/>
      <c r="UQ848" s="14"/>
      <c r="UR848" s="14"/>
      <c r="US848" s="14"/>
      <c r="UT848" s="14"/>
      <c r="UU848" s="14"/>
      <c r="UV848" s="14"/>
      <c r="UW848" s="14"/>
      <c r="UX848" s="14"/>
      <c r="UY848" s="14"/>
      <c r="UZ848" s="14"/>
      <c r="VA848" s="14"/>
      <c r="VB848" s="14"/>
      <c r="VC848" s="14"/>
      <c r="VD848" s="14"/>
      <c r="VE848" s="14"/>
      <c r="VF848" s="14"/>
      <c r="VG848" s="14"/>
      <c r="VH848" s="14"/>
      <c r="VI848" s="14"/>
      <c r="VJ848" s="14"/>
      <c r="VK848" s="14"/>
      <c r="VL848" s="14"/>
      <c r="VM848" s="14"/>
      <c r="VN848" s="14"/>
      <c r="VO848" s="14"/>
      <c r="VP848" s="14"/>
      <c r="VQ848" s="14"/>
      <c r="VR848" s="14"/>
      <c r="VS848" s="14"/>
      <c r="VT848" s="14"/>
      <c r="VU848" s="14"/>
      <c r="VV848" s="14"/>
      <c r="VW848" s="14"/>
      <c r="VX848" s="14"/>
      <c r="VY848" s="14"/>
      <c r="VZ848" s="14"/>
      <c r="WA848" s="14"/>
      <c r="WB848" s="14"/>
      <c r="WC848" s="14"/>
      <c r="WD848" s="14"/>
      <c r="WE848" s="14"/>
      <c r="WF848" s="14"/>
      <c r="WG848" s="14"/>
      <c r="WH848" s="14"/>
      <c r="WI848" s="14"/>
      <c r="WJ848" s="14"/>
      <c r="WK848" s="14"/>
      <c r="WL848" s="14"/>
      <c r="WM848" s="14"/>
      <c r="WN848" s="14"/>
      <c r="WO848" s="14"/>
      <c r="WP848" s="14"/>
      <c r="WQ848" s="14"/>
      <c r="WR848" s="14"/>
      <c r="WS848" s="14"/>
      <c r="WT848" s="14"/>
      <c r="WU848" s="14"/>
      <c r="WV848" s="14"/>
      <c r="WW848" s="14"/>
      <c r="WX848" s="14"/>
      <c r="WY848" s="14"/>
      <c r="WZ848" s="14"/>
      <c r="XA848" s="14"/>
      <c r="XB848" s="14"/>
      <c r="XC848" s="14"/>
      <c r="XD848" s="14"/>
      <c r="XE848" s="14"/>
      <c r="XF848" s="14"/>
      <c r="XG848" s="14"/>
      <c r="XH848" s="14"/>
      <c r="XI848" s="14"/>
      <c r="XJ848" s="14"/>
      <c r="XK848" s="14"/>
      <c r="XL848" s="14"/>
      <c r="XM848" s="14"/>
      <c r="XN848" s="14"/>
      <c r="XO848" s="14"/>
      <c r="XP848" s="14"/>
      <c r="XQ848" s="14"/>
      <c r="XR848" s="14"/>
      <c r="XS848" s="14"/>
      <c r="XT848" s="14"/>
      <c r="XU848" s="14"/>
      <c r="XV848" s="14"/>
      <c r="XW848" s="14"/>
      <c r="XX848" s="14"/>
      <c r="XY848" s="14"/>
      <c r="XZ848" s="14"/>
      <c r="YA848" s="14"/>
      <c r="YB848" s="14"/>
      <c r="YC848" s="14"/>
      <c r="YD848" s="14"/>
      <c r="YE848" s="14"/>
      <c r="YF848" s="14"/>
      <c r="YG848" s="14"/>
      <c r="YH848" s="14"/>
      <c r="YI848" s="14"/>
      <c r="YJ848" s="14"/>
      <c r="YK848" s="14"/>
      <c r="YL848" s="14"/>
      <c r="YM848" s="14"/>
      <c r="YN848" s="14"/>
      <c r="YO848" s="14"/>
      <c r="YP848" s="14"/>
      <c r="YQ848" s="14"/>
      <c r="YR848" s="14"/>
      <c r="YS848" s="14"/>
      <c r="YT848" s="14"/>
      <c r="YU848" s="14"/>
      <c r="YV848" s="14"/>
      <c r="YW848" s="14"/>
      <c r="YX848" s="14"/>
      <c r="YY848" s="14"/>
      <c r="YZ848" s="14"/>
      <c r="ZA848" s="14"/>
      <c r="ZB848" s="14"/>
      <c r="ZC848" s="14"/>
      <c r="ZD848" s="14"/>
      <c r="ZE848" s="14"/>
      <c r="ZF848" s="14"/>
      <c r="ZG848" s="14"/>
      <c r="ZH848" s="14"/>
      <c r="ZI848" s="14"/>
      <c r="ZJ848" s="14"/>
      <c r="ZK848" s="14"/>
      <c r="ZL848" s="14"/>
      <c r="ZM848" s="14"/>
      <c r="ZN848" s="14"/>
      <c r="ZO848" s="14"/>
      <c r="ZP848" s="14"/>
      <c r="ZQ848" s="14"/>
      <c r="ZR848" s="14"/>
      <c r="ZS848" s="14"/>
      <c r="ZT848" s="14"/>
      <c r="ZU848" s="14"/>
      <c r="ZV848" s="14"/>
      <c r="ZW848" s="14"/>
      <c r="ZX848" s="14"/>
      <c r="ZY848" s="14"/>
      <c r="ZZ848" s="14"/>
      <c r="AAA848" s="14"/>
      <c r="AAB848" s="14"/>
      <c r="AAC848" s="14"/>
      <c r="AAD848" s="14"/>
      <c r="AAE848" s="14"/>
      <c r="AAF848" s="14"/>
      <c r="AAG848" s="14"/>
      <c r="AAH848" s="14"/>
      <c r="AAI848" s="14"/>
      <c r="AAJ848" s="14"/>
      <c r="AAK848" s="14"/>
      <c r="AAL848" s="14"/>
      <c r="AAM848" s="14"/>
      <c r="AAN848" s="14"/>
      <c r="AAO848" s="14"/>
      <c r="AAP848" s="14"/>
      <c r="AAQ848" s="14"/>
      <c r="AAR848" s="14"/>
      <c r="AAS848" s="14"/>
      <c r="AAT848" s="14"/>
      <c r="AAU848" s="14"/>
      <c r="AAV848" s="14"/>
      <c r="AAW848" s="14"/>
      <c r="AAX848" s="14"/>
      <c r="AAY848" s="14"/>
      <c r="AAZ848" s="14"/>
      <c r="ABA848" s="14"/>
      <c r="ABB848" s="14"/>
      <c r="ABC848" s="14"/>
      <c r="ABD848" s="14"/>
      <c r="ABE848" s="14"/>
      <c r="ABF848" s="14"/>
      <c r="ABG848" s="14"/>
      <c r="ABH848" s="14"/>
      <c r="ABI848" s="14"/>
      <c r="ABJ848" s="14"/>
      <c r="ABK848" s="14"/>
      <c r="ABL848" s="14"/>
      <c r="ABM848" s="14"/>
      <c r="ABN848" s="14"/>
      <c r="ABO848" s="14"/>
      <c r="ABP848" s="14"/>
      <c r="ABQ848" s="14"/>
      <c r="ABR848" s="14"/>
      <c r="ABS848" s="14"/>
      <c r="ABT848" s="14"/>
      <c r="ABU848" s="14"/>
      <c r="ABV848" s="14"/>
      <c r="ABW848" s="14"/>
      <c r="ABX848" s="14"/>
      <c r="ABY848" s="14"/>
      <c r="ABZ848" s="14"/>
      <c r="ACA848" s="14"/>
      <c r="ACB848" s="14"/>
      <c r="ACC848" s="14"/>
      <c r="ACD848" s="14"/>
      <c r="ACE848" s="14"/>
      <c r="ACF848" s="14"/>
      <c r="ACG848" s="14"/>
      <c r="ACH848" s="14"/>
      <c r="ACI848" s="14"/>
      <c r="ACJ848" s="14"/>
      <c r="ACK848" s="14"/>
      <c r="ACL848" s="14"/>
      <c r="ACM848" s="14"/>
      <c r="ACN848" s="14"/>
      <c r="ACO848" s="14"/>
      <c r="ACP848" s="14"/>
      <c r="ACQ848" s="14"/>
      <c r="ACR848" s="14"/>
      <c r="ACS848" s="14"/>
      <c r="ACT848" s="14"/>
      <c r="ACU848" s="14"/>
      <c r="ACV848" s="14"/>
      <c r="ACW848" s="14"/>
      <c r="ACX848" s="14"/>
      <c r="ACY848" s="14"/>
      <c r="ACZ848" s="14"/>
      <c r="ADA848" s="14"/>
      <c r="ADB848" s="14"/>
      <c r="ADC848" s="14"/>
      <c r="ADD848" s="14"/>
      <c r="ADE848" s="14"/>
      <c r="ADF848" s="14"/>
      <c r="ADG848" s="14"/>
      <c r="ADH848" s="14"/>
      <c r="ADI848" s="14"/>
      <c r="ADJ848" s="14"/>
      <c r="ADK848" s="14"/>
      <c r="ADL848" s="14"/>
      <c r="ADM848" s="14"/>
      <c r="ADN848" s="14"/>
      <c r="ADO848" s="14"/>
      <c r="ADP848" s="14"/>
      <c r="ADQ848" s="14"/>
      <c r="ADR848" s="14"/>
      <c r="ADS848" s="14"/>
      <c r="ADT848" s="14"/>
      <c r="ADU848" s="14"/>
      <c r="ADV848" s="14"/>
      <c r="ADW848" s="14"/>
      <c r="ADX848" s="14"/>
      <c r="ADY848" s="14"/>
      <c r="ADZ848" s="14"/>
      <c r="AEA848" s="14"/>
      <c r="AEB848" s="14"/>
      <c r="AEC848" s="14"/>
      <c r="AED848" s="14"/>
      <c r="AEE848" s="14"/>
      <c r="AEF848" s="14"/>
      <c r="AEG848" s="14"/>
      <c r="AEH848" s="14"/>
      <c r="AEI848" s="14"/>
      <c r="AEJ848" s="14"/>
      <c r="AEK848" s="14"/>
      <c r="AEL848" s="14"/>
      <c r="AEM848" s="14"/>
      <c r="AEN848" s="14"/>
      <c r="AEO848" s="14"/>
      <c r="AEP848" s="14"/>
      <c r="AEQ848" s="14"/>
      <c r="AER848" s="14"/>
      <c r="AES848" s="14"/>
      <c r="AET848" s="14"/>
      <c r="AEU848" s="14"/>
      <c r="AEV848" s="14"/>
      <c r="AEW848" s="14"/>
      <c r="AEX848" s="14"/>
      <c r="AEY848" s="14"/>
      <c r="AEZ848" s="14"/>
      <c r="AFA848" s="14"/>
      <c r="AFB848" s="14"/>
      <c r="AFC848" s="14"/>
      <c r="AFD848" s="14"/>
      <c r="AFE848" s="14"/>
      <c r="AFF848" s="14"/>
      <c r="AFG848" s="14"/>
      <c r="AFH848" s="14"/>
      <c r="AFI848" s="14"/>
      <c r="AFJ848" s="14"/>
      <c r="AFK848" s="14"/>
      <c r="AFL848" s="14"/>
      <c r="AFM848" s="14"/>
      <c r="AFN848" s="14"/>
      <c r="AFO848" s="14"/>
      <c r="AFP848" s="14"/>
      <c r="AFQ848" s="14"/>
      <c r="AFR848" s="14"/>
      <c r="AFS848" s="14"/>
      <c r="AFT848" s="14"/>
      <c r="AFU848" s="14"/>
      <c r="AFV848" s="14"/>
      <c r="AFW848" s="14"/>
      <c r="AFX848" s="14"/>
      <c r="AFY848" s="14"/>
      <c r="AFZ848" s="14"/>
      <c r="AGA848" s="14"/>
      <c r="AGB848" s="14"/>
      <c r="AGC848" s="14"/>
      <c r="AGD848" s="14"/>
      <c r="AGE848" s="14"/>
      <c r="AGF848" s="14"/>
      <c r="AGG848" s="14"/>
      <c r="AGH848" s="14"/>
      <c r="AGI848" s="14"/>
      <c r="AGJ848" s="14"/>
      <c r="AGK848" s="14"/>
      <c r="AGL848" s="14"/>
      <c r="AGM848" s="14"/>
      <c r="AGN848" s="14"/>
      <c r="AGO848" s="14"/>
      <c r="AGP848" s="14"/>
      <c r="AGQ848" s="14"/>
      <c r="AGR848" s="14"/>
      <c r="AGS848" s="14"/>
      <c r="AGT848" s="14"/>
      <c r="AGU848" s="14"/>
      <c r="AGV848" s="14"/>
      <c r="AGW848" s="14"/>
      <c r="AGX848" s="14"/>
      <c r="AGY848" s="14"/>
      <c r="AGZ848" s="14"/>
      <c r="AHA848" s="14"/>
      <c r="AHB848" s="14"/>
      <c r="AHC848" s="14"/>
      <c r="AHD848" s="14"/>
      <c r="AHE848" s="14"/>
      <c r="AHF848" s="14"/>
      <c r="AHG848" s="14"/>
      <c r="AHH848" s="14"/>
      <c r="AHI848" s="14"/>
      <c r="AHJ848" s="14"/>
      <c r="AHK848" s="14"/>
      <c r="AHL848" s="14"/>
      <c r="AHM848" s="14"/>
      <c r="AHN848" s="14"/>
      <c r="AHO848" s="14"/>
      <c r="AHP848" s="14"/>
      <c r="AHQ848" s="14"/>
      <c r="AHR848" s="14"/>
      <c r="AHS848" s="14"/>
      <c r="AHT848" s="14"/>
      <c r="AHU848" s="14"/>
      <c r="AHV848" s="14"/>
      <c r="AHW848" s="14"/>
      <c r="AHX848" s="14"/>
      <c r="AHY848" s="14"/>
      <c r="AHZ848" s="14"/>
      <c r="AIA848" s="14"/>
      <c r="AIB848" s="14"/>
      <c r="AIC848" s="14"/>
      <c r="AID848" s="14"/>
      <c r="AIE848" s="14"/>
      <c r="AIF848" s="14"/>
      <c r="AIG848" s="14"/>
      <c r="AIH848" s="14"/>
      <c r="AII848" s="14"/>
      <c r="AIJ848" s="14"/>
      <c r="AIK848" s="14"/>
      <c r="AIL848" s="14"/>
      <c r="AIM848" s="14"/>
      <c r="AIN848" s="14"/>
      <c r="AIO848" s="14"/>
      <c r="AIP848" s="14"/>
      <c r="AIQ848" s="14"/>
      <c r="AIR848" s="14"/>
      <c r="AIS848" s="14"/>
      <c r="AIT848" s="14"/>
      <c r="AIU848" s="14"/>
      <c r="AIV848" s="14"/>
      <c r="AIW848" s="14"/>
      <c r="AIX848" s="14"/>
      <c r="AIY848" s="14"/>
      <c r="AIZ848" s="14"/>
      <c r="AJA848" s="14"/>
      <c r="AJB848" s="14"/>
      <c r="AJC848" s="14"/>
      <c r="AJD848" s="14"/>
      <c r="AJE848" s="14"/>
      <c r="AJF848" s="14"/>
      <c r="AJG848" s="14"/>
      <c r="AJH848" s="14"/>
      <c r="AJI848" s="14"/>
      <c r="AJJ848" s="14"/>
      <c r="AJK848" s="14"/>
      <c r="AJL848" s="14"/>
      <c r="AJM848" s="14"/>
      <c r="AJN848" s="14"/>
      <c r="AJO848" s="14"/>
      <c r="AJP848" s="14"/>
      <c r="AJQ848" s="14"/>
      <c r="AJR848" s="14"/>
      <c r="AJS848" s="14"/>
      <c r="AJT848" s="14"/>
      <c r="AJU848" s="14"/>
      <c r="AJV848" s="14"/>
      <c r="AJW848" s="14"/>
      <c r="AJX848" s="14"/>
      <c r="AJY848" s="14"/>
      <c r="AJZ848" s="14"/>
      <c r="AKA848" s="14"/>
      <c r="AKB848" s="14"/>
      <c r="AKC848" s="14"/>
      <c r="AKD848" s="14"/>
      <c r="AKE848" s="14"/>
      <c r="AKF848" s="14"/>
      <c r="AKG848" s="14"/>
      <c r="AKH848" s="14"/>
      <c r="AKI848" s="14"/>
      <c r="AKJ848" s="14"/>
      <c r="AKK848" s="14"/>
      <c r="AKL848" s="14"/>
      <c r="AKM848" s="14"/>
      <c r="AKN848" s="14"/>
      <c r="AKO848" s="14"/>
      <c r="AKP848" s="14"/>
      <c r="AKQ848" s="14"/>
      <c r="AKR848" s="14"/>
      <c r="AKS848" s="14"/>
      <c r="AKT848" s="14"/>
      <c r="AKU848" s="14"/>
      <c r="AKV848" s="14"/>
      <c r="AKW848" s="14"/>
      <c r="AKX848" s="14"/>
      <c r="AKY848" s="14"/>
      <c r="AKZ848" s="14"/>
      <c r="ALA848" s="14"/>
      <c r="ALB848" s="14"/>
      <c r="ALC848" s="14"/>
      <c r="ALD848" s="14"/>
      <c r="ALE848" s="14"/>
      <c r="ALF848" s="14"/>
      <c r="ALG848" s="14"/>
      <c r="ALH848" s="14"/>
      <c r="ALI848" s="14"/>
      <c r="ALJ848" s="14"/>
      <c r="ALK848" s="14"/>
      <c r="ALL848" s="14"/>
      <c r="ALM848" s="14"/>
      <c r="ALN848" s="14"/>
      <c r="ALO848" s="14"/>
      <c r="ALP848" s="14"/>
      <c r="ALQ848" s="14"/>
      <c r="ALR848" s="14"/>
      <c r="ALS848" s="14"/>
      <c r="ALT848" s="14"/>
      <c r="ALU848" s="14"/>
      <c r="ALV848" s="14"/>
      <c r="ALW848" s="14"/>
      <c r="ALX848" s="14"/>
      <c r="ALY848" s="14"/>
      <c r="ALZ848" s="14"/>
      <c r="AMA848" s="14"/>
      <c r="AMB848" s="14"/>
      <c r="AMC848" s="14"/>
      <c r="AMD848" s="14"/>
      <c r="AME848" s="14"/>
      <c r="AMF848" s="14"/>
      <c r="AMG848" s="14"/>
      <c r="AMH848" s="14"/>
      <c r="AMI848" s="14"/>
      <c r="AMJ848" s="14"/>
      <c r="AMK848" s="14"/>
      <c r="AML848" s="14"/>
      <c r="AMM848" s="14"/>
      <c r="AMN848" s="14"/>
      <c r="AMO848" s="14"/>
      <c r="AMP848" s="14"/>
      <c r="AMQ848" s="14"/>
      <c r="AMR848" s="14"/>
      <c r="AMS848" s="14"/>
      <c r="AMT848" s="14"/>
      <c r="AMU848" s="14"/>
      <c r="AMV848" s="14"/>
      <c r="AMW848" s="14"/>
      <c r="AMX848" s="14"/>
      <c r="AMY848" s="14"/>
      <c r="AMZ848" s="14"/>
      <c r="ANA848" s="14"/>
      <c r="ANB848" s="14"/>
      <c r="ANC848" s="14"/>
      <c r="AND848" s="14"/>
      <c r="ANE848" s="14"/>
      <c r="ANF848" s="14"/>
      <c r="ANG848" s="14"/>
      <c r="ANH848" s="14"/>
      <c r="ANI848" s="14"/>
      <c r="ANJ848" s="14"/>
      <c r="ANK848" s="14"/>
      <c r="ANL848" s="14"/>
      <c r="ANM848" s="14"/>
      <c r="ANN848" s="14"/>
      <c r="ANO848" s="14"/>
      <c r="ANP848" s="14"/>
      <c r="ANQ848" s="14"/>
      <c r="ANR848" s="14"/>
      <c r="ANS848" s="14"/>
      <c r="ANT848" s="14"/>
      <c r="ANU848" s="14"/>
      <c r="ANV848" s="14"/>
      <c r="ANW848" s="14"/>
      <c r="ANX848" s="14"/>
      <c r="ANY848" s="14"/>
      <c r="ANZ848" s="14"/>
      <c r="AOA848" s="14"/>
      <c r="AOB848" s="14"/>
      <c r="AOC848" s="14"/>
      <c r="AOD848" s="14"/>
      <c r="AOE848" s="14"/>
      <c r="AOF848" s="14"/>
      <c r="AOG848" s="14"/>
      <c r="AOH848" s="14"/>
      <c r="AOI848" s="14"/>
      <c r="AOJ848" s="14"/>
      <c r="AOK848" s="14"/>
      <c r="AOL848" s="14"/>
      <c r="AOM848" s="14"/>
      <c r="AON848" s="14"/>
      <c r="AOO848" s="14"/>
      <c r="AOP848" s="14"/>
      <c r="AOQ848" s="14"/>
      <c r="AOR848" s="14"/>
      <c r="AOS848" s="14"/>
      <c r="AOT848" s="14"/>
      <c r="AOU848" s="14"/>
      <c r="AOV848" s="14"/>
      <c r="AOW848" s="14"/>
      <c r="AOX848" s="14"/>
      <c r="AOY848" s="14"/>
      <c r="AOZ848" s="14"/>
      <c r="APA848" s="14"/>
      <c r="APB848" s="14"/>
      <c r="APC848" s="14"/>
      <c r="APD848" s="14"/>
      <c r="APE848" s="14"/>
      <c r="APF848" s="14"/>
      <c r="APG848" s="14"/>
      <c r="APH848" s="14"/>
      <c r="API848" s="14"/>
      <c r="APJ848" s="14"/>
      <c r="APK848" s="14"/>
      <c r="APL848" s="14"/>
      <c r="APM848" s="14"/>
      <c r="APN848" s="14"/>
      <c r="APO848" s="14"/>
      <c r="APP848" s="14"/>
      <c r="APQ848" s="14"/>
      <c r="APR848" s="14"/>
      <c r="APS848" s="14"/>
      <c r="APT848" s="14"/>
      <c r="APU848" s="14"/>
      <c r="APV848" s="14"/>
      <c r="APW848" s="14"/>
      <c r="APX848" s="14"/>
      <c r="APY848" s="14"/>
      <c r="APZ848" s="14"/>
      <c r="AQA848" s="14"/>
      <c r="AQB848" s="14"/>
      <c r="AQC848" s="14"/>
      <c r="AQD848" s="14"/>
      <c r="AQE848" s="14"/>
      <c r="AQF848" s="14"/>
      <c r="AQG848" s="14"/>
      <c r="AQH848" s="14"/>
      <c r="AQI848" s="14"/>
      <c r="AQJ848" s="14"/>
      <c r="AQK848" s="14"/>
      <c r="AQL848" s="14"/>
      <c r="AQM848" s="14"/>
      <c r="AQN848" s="14"/>
      <c r="AQO848" s="14"/>
      <c r="AQP848" s="14"/>
      <c r="AQQ848" s="14"/>
      <c r="AQR848" s="14"/>
      <c r="AQS848" s="14"/>
      <c r="AQT848" s="14"/>
      <c r="AQU848" s="14"/>
      <c r="AQV848" s="14"/>
      <c r="AQW848" s="14"/>
      <c r="AQX848" s="14"/>
      <c r="AQY848" s="14"/>
      <c r="AQZ848" s="14"/>
      <c r="ARA848" s="14"/>
      <c r="ARB848" s="14"/>
      <c r="ARC848" s="14"/>
      <c r="ARD848" s="14"/>
      <c r="ARE848" s="14"/>
      <c r="ARF848" s="14"/>
      <c r="ARG848" s="14"/>
      <c r="ARH848" s="14"/>
      <c r="ARI848" s="14"/>
      <c r="ARJ848" s="14"/>
      <c r="ARK848" s="14"/>
      <c r="ARL848" s="14"/>
      <c r="ARM848" s="14"/>
      <c r="ARN848" s="14"/>
      <c r="ARO848" s="14"/>
      <c r="ARP848" s="14"/>
      <c r="ARQ848" s="14"/>
      <c r="ARR848" s="14"/>
      <c r="ARS848" s="14"/>
      <c r="ART848" s="14"/>
      <c r="ARU848" s="14"/>
      <c r="ARV848" s="14"/>
      <c r="ARW848" s="14"/>
      <c r="ARX848" s="14"/>
      <c r="ARY848" s="14"/>
      <c r="ARZ848" s="14"/>
      <c r="ASA848" s="14"/>
      <c r="ASB848" s="14"/>
      <c r="ASC848" s="14"/>
      <c r="ASD848" s="14"/>
      <c r="ASE848" s="14"/>
      <c r="ASF848" s="14"/>
      <c r="ASG848" s="14"/>
      <c r="ASH848" s="14"/>
      <c r="ASI848" s="14"/>
      <c r="ASJ848" s="14"/>
      <c r="ASK848" s="14"/>
      <c r="ASL848" s="14"/>
      <c r="ASM848" s="14"/>
      <c r="ASN848" s="14"/>
      <c r="ASO848" s="14"/>
      <c r="ASP848" s="14"/>
      <c r="ASQ848" s="14"/>
      <c r="ASR848" s="14"/>
      <c r="ASS848" s="14"/>
      <c r="AST848" s="14"/>
      <c r="ASU848" s="14"/>
      <c r="ASV848" s="14"/>
      <c r="ASW848" s="14"/>
      <c r="ASX848" s="14"/>
      <c r="ASY848" s="14"/>
      <c r="ASZ848" s="14"/>
      <c r="ATA848" s="14"/>
      <c r="ATB848" s="14"/>
      <c r="ATC848" s="14"/>
      <c r="ATD848" s="14"/>
      <c r="ATE848" s="14"/>
      <c r="ATF848" s="14"/>
      <c r="ATG848" s="14"/>
      <c r="ATH848" s="14"/>
      <c r="ATI848" s="14"/>
      <c r="ATJ848" s="14"/>
      <c r="ATK848" s="14"/>
      <c r="ATL848" s="14"/>
      <c r="ATM848" s="14"/>
      <c r="ATN848" s="14"/>
      <c r="ATO848" s="14"/>
      <c r="ATP848" s="14"/>
      <c r="ATQ848" s="14"/>
      <c r="ATR848" s="14"/>
      <c r="ATS848" s="14"/>
      <c r="ATT848" s="14"/>
      <c r="ATU848" s="14"/>
      <c r="ATV848" s="14"/>
      <c r="ATW848" s="14"/>
      <c r="ATX848" s="14"/>
      <c r="ATY848" s="14"/>
      <c r="ATZ848" s="14"/>
      <c r="AUA848" s="14"/>
      <c r="AUB848" s="14"/>
      <c r="AUC848" s="14"/>
      <c r="AUD848" s="14"/>
      <c r="AUE848" s="14"/>
      <c r="AUF848" s="14"/>
      <c r="AUG848" s="14"/>
      <c r="AUH848" s="14"/>
      <c r="AUI848" s="14"/>
      <c r="AUJ848" s="14"/>
      <c r="AUK848" s="14"/>
      <c r="AUL848" s="14"/>
      <c r="AUM848" s="14"/>
      <c r="AUN848" s="14"/>
      <c r="AUO848" s="14"/>
      <c r="AUP848" s="14"/>
      <c r="AUQ848" s="14"/>
      <c r="AUR848" s="14"/>
      <c r="AUS848" s="14"/>
      <c r="AUT848" s="14"/>
      <c r="AUU848" s="14"/>
      <c r="AUV848" s="14"/>
      <c r="AUW848" s="14"/>
      <c r="AUX848" s="14"/>
      <c r="AUY848" s="14"/>
      <c r="AUZ848" s="14"/>
      <c r="AVA848" s="14"/>
      <c r="AVB848" s="14"/>
      <c r="AVC848" s="14"/>
      <c r="AVD848" s="14"/>
      <c r="AVE848" s="14"/>
      <c r="AVF848" s="14"/>
      <c r="AVG848" s="14"/>
      <c r="AVH848" s="14"/>
      <c r="AVI848" s="14"/>
      <c r="AVJ848" s="14"/>
      <c r="AVK848" s="14"/>
      <c r="AVL848" s="14"/>
      <c r="AVM848" s="14"/>
      <c r="AVN848" s="14"/>
      <c r="AVO848" s="14"/>
      <c r="AVP848" s="14"/>
      <c r="AVQ848" s="14"/>
      <c r="AVR848" s="14"/>
      <c r="AVS848" s="14"/>
      <c r="AVT848" s="14"/>
      <c r="AVU848" s="14"/>
      <c r="AVV848" s="14"/>
      <c r="AVW848" s="14"/>
      <c r="AVX848" s="14"/>
      <c r="AVY848" s="14"/>
      <c r="AVZ848" s="14"/>
      <c r="AWA848" s="14"/>
      <c r="AWB848" s="14"/>
      <c r="AWC848" s="14"/>
      <c r="AWD848" s="14"/>
      <c r="AWE848" s="14"/>
      <c r="AWF848" s="14"/>
      <c r="AWG848" s="14"/>
      <c r="AWH848" s="14"/>
      <c r="AWI848" s="14"/>
      <c r="AWJ848" s="14"/>
      <c r="AWK848" s="14"/>
      <c r="AWL848" s="14"/>
      <c r="AWM848" s="14"/>
      <c r="AWN848" s="14"/>
      <c r="AWO848" s="14"/>
      <c r="AWP848" s="14"/>
      <c r="AWQ848" s="14"/>
      <c r="AWR848" s="14"/>
      <c r="AWS848" s="14"/>
      <c r="AWT848" s="14"/>
      <c r="AWU848" s="14"/>
      <c r="AWV848" s="14"/>
      <c r="AWW848" s="14"/>
      <c r="AWX848" s="14"/>
      <c r="AWY848" s="14"/>
      <c r="AWZ848" s="14"/>
      <c r="AXA848" s="14"/>
      <c r="AXB848" s="14"/>
      <c r="AXC848" s="14"/>
      <c r="AXD848" s="14"/>
      <c r="AXE848" s="14"/>
      <c r="AXF848" s="14"/>
      <c r="AXG848" s="14"/>
      <c r="AXH848" s="14"/>
      <c r="AXI848" s="14"/>
      <c r="AXJ848" s="14"/>
      <c r="AXK848" s="14"/>
      <c r="AXL848" s="14"/>
      <c r="AXM848" s="14"/>
      <c r="AXN848" s="14"/>
      <c r="AXO848" s="14"/>
      <c r="AXP848" s="14"/>
      <c r="AXQ848" s="14"/>
      <c r="AXR848" s="14"/>
      <c r="AXS848" s="14"/>
      <c r="AXT848" s="14"/>
      <c r="AXU848" s="14"/>
      <c r="AXV848" s="14"/>
      <c r="AXW848" s="14"/>
      <c r="AXX848" s="14"/>
      <c r="AXY848" s="14"/>
      <c r="AXZ848" s="14"/>
      <c r="AYA848" s="14"/>
      <c r="AYB848" s="14"/>
      <c r="AYC848" s="14"/>
      <c r="AYD848" s="14"/>
      <c r="AYE848" s="14"/>
      <c r="AYF848" s="14"/>
      <c r="AYG848" s="14"/>
      <c r="AYH848" s="14"/>
      <c r="AYI848" s="14"/>
      <c r="AYJ848" s="14"/>
      <c r="AYK848" s="14"/>
      <c r="AYL848" s="14"/>
      <c r="AYM848" s="14"/>
      <c r="AYN848" s="14"/>
      <c r="AYO848" s="14"/>
      <c r="AYP848" s="14"/>
      <c r="AYQ848" s="14"/>
      <c r="AYR848" s="14"/>
      <c r="AYS848" s="14"/>
      <c r="AYT848" s="14"/>
      <c r="AYU848" s="14"/>
      <c r="AYV848" s="14"/>
      <c r="AYW848" s="14"/>
      <c r="AYX848" s="14"/>
      <c r="AYY848" s="14"/>
      <c r="AYZ848" s="14"/>
      <c r="AZA848" s="14"/>
      <c r="AZB848" s="14"/>
      <c r="AZC848" s="14"/>
      <c r="AZD848" s="14"/>
      <c r="AZE848" s="14"/>
      <c r="AZF848" s="14"/>
      <c r="AZG848" s="14"/>
      <c r="AZH848" s="14"/>
      <c r="AZI848" s="14"/>
      <c r="AZJ848" s="14"/>
      <c r="AZK848" s="14"/>
      <c r="AZL848" s="14"/>
      <c r="AZM848" s="14"/>
      <c r="AZN848" s="14"/>
      <c r="AZO848" s="14"/>
      <c r="AZP848" s="14"/>
      <c r="AZQ848" s="14"/>
      <c r="AZR848" s="14"/>
      <c r="AZS848" s="14"/>
      <c r="AZT848" s="14"/>
      <c r="AZU848" s="14"/>
      <c r="AZV848" s="14"/>
      <c r="AZW848" s="14"/>
      <c r="AZX848" s="14"/>
      <c r="AZY848" s="14"/>
      <c r="AZZ848" s="14"/>
      <c r="BAA848" s="14"/>
      <c r="BAB848" s="14"/>
      <c r="BAC848" s="14"/>
      <c r="BAD848" s="14"/>
      <c r="BAE848" s="14"/>
      <c r="BAF848" s="14"/>
      <c r="BAG848" s="14"/>
      <c r="BAH848" s="14"/>
      <c r="BAI848" s="14"/>
      <c r="BAJ848" s="14"/>
      <c r="BAK848" s="14"/>
      <c r="BAL848" s="14"/>
      <c r="BAM848" s="14"/>
      <c r="BAN848" s="14"/>
      <c r="BAO848" s="14"/>
      <c r="BAP848" s="14"/>
      <c r="BAQ848" s="14"/>
      <c r="BAR848" s="14"/>
      <c r="BAS848" s="14"/>
      <c r="BAT848" s="14"/>
      <c r="BAU848" s="14"/>
      <c r="BAV848" s="14"/>
      <c r="BAW848" s="14"/>
      <c r="BAX848" s="14"/>
      <c r="BAY848" s="14"/>
      <c r="BAZ848" s="14"/>
      <c r="BBA848" s="14"/>
      <c r="BBB848" s="14"/>
      <c r="BBC848" s="14"/>
      <c r="BBD848" s="14"/>
      <c r="BBE848" s="14"/>
      <c r="BBF848" s="14"/>
      <c r="BBG848" s="14"/>
      <c r="BBH848" s="14"/>
      <c r="BBI848" s="14"/>
      <c r="BBJ848" s="14"/>
      <c r="BBK848" s="14"/>
      <c r="BBL848" s="14"/>
      <c r="BBM848" s="14"/>
      <c r="BBN848" s="14"/>
      <c r="BBO848" s="14"/>
      <c r="BBP848" s="14"/>
      <c r="BBQ848" s="14"/>
      <c r="BBR848" s="14"/>
      <c r="BBS848" s="14"/>
      <c r="BBT848" s="14"/>
      <c r="BBU848" s="14"/>
      <c r="BBV848" s="14"/>
      <c r="BBW848" s="14"/>
      <c r="BBX848" s="14"/>
      <c r="BBY848" s="14"/>
      <c r="BBZ848" s="14"/>
      <c r="BCA848" s="14"/>
      <c r="BCB848" s="14"/>
      <c r="BCC848" s="14"/>
      <c r="BCD848" s="14"/>
      <c r="BCE848" s="14"/>
      <c r="BCF848" s="14"/>
      <c r="BCG848" s="14"/>
      <c r="BCH848" s="14"/>
      <c r="BCI848" s="14"/>
      <c r="BCJ848" s="14"/>
      <c r="BCK848" s="14"/>
      <c r="BCL848" s="14"/>
      <c r="BCM848" s="14"/>
      <c r="BCN848" s="14"/>
      <c r="BCO848" s="14"/>
      <c r="BCP848" s="14"/>
      <c r="BCQ848" s="14"/>
      <c r="BCR848" s="14"/>
      <c r="BCS848" s="14"/>
      <c r="BCT848" s="14"/>
      <c r="BCU848" s="14"/>
      <c r="BCV848" s="14"/>
      <c r="BCW848" s="14"/>
      <c r="BCX848" s="14"/>
      <c r="BCY848" s="14"/>
      <c r="BCZ848" s="14"/>
      <c r="BDA848" s="14"/>
      <c r="BDB848" s="14"/>
      <c r="BDC848" s="14"/>
      <c r="BDD848" s="14"/>
      <c r="BDE848" s="14"/>
      <c r="BDF848" s="14"/>
      <c r="BDG848" s="14"/>
      <c r="BDH848" s="14"/>
      <c r="BDI848" s="14"/>
      <c r="BDJ848" s="14"/>
      <c r="BDK848" s="14"/>
      <c r="BDL848" s="14"/>
      <c r="BDM848" s="14"/>
      <c r="BDN848" s="14"/>
      <c r="BDO848" s="14"/>
      <c r="BDP848" s="14"/>
      <c r="BDQ848" s="14"/>
      <c r="BDR848" s="14"/>
      <c r="BDS848" s="14"/>
      <c r="BDT848" s="14"/>
      <c r="BDU848" s="14"/>
      <c r="BDV848" s="14"/>
      <c r="BDW848" s="14"/>
      <c r="BDX848" s="14"/>
      <c r="BDY848" s="14"/>
      <c r="BDZ848" s="14"/>
      <c r="BEA848" s="14"/>
      <c r="BEB848" s="14"/>
      <c r="BEC848" s="14"/>
      <c r="BED848" s="14"/>
      <c r="BEE848" s="14"/>
      <c r="BEF848" s="14"/>
      <c r="BEG848" s="14"/>
      <c r="BEH848" s="14"/>
      <c r="BEI848" s="14"/>
      <c r="BEJ848" s="14"/>
      <c r="BEK848" s="14"/>
      <c r="BEL848" s="14"/>
      <c r="BEM848" s="14"/>
      <c r="BEN848" s="14"/>
      <c r="BEO848" s="14"/>
      <c r="BEP848" s="14"/>
      <c r="BEQ848" s="14"/>
      <c r="BER848" s="14"/>
      <c r="BES848" s="14"/>
      <c r="BET848" s="14"/>
      <c r="BEU848" s="14"/>
      <c r="BEV848" s="14"/>
      <c r="BEW848" s="14"/>
      <c r="BEX848" s="14"/>
      <c r="BEY848" s="14"/>
      <c r="BEZ848" s="14"/>
      <c r="BFA848" s="14"/>
      <c r="BFB848" s="14"/>
      <c r="BFC848" s="14"/>
      <c r="BFD848" s="14"/>
      <c r="BFE848" s="14"/>
      <c r="BFF848" s="14"/>
      <c r="BFG848" s="14"/>
      <c r="BFH848" s="14"/>
      <c r="BFI848" s="14"/>
      <c r="BFJ848" s="14"/>
      <c r="BFK848" s="14"/>
      <c r="BFL848" s="14"/>
      <c r="BFM848" s="14"/>
      <c r="BFN848" s="14"/>
      <c r="BFO848" s="14"/>
      <c r="BFP848" s="14"/>
      <c r="BFQ848" s="14"/>
      <c r="BFR848" s="14"/>
      <c r="BFS848" s="14"/>
      <c r="BFT848" s="14"/>
      <c r="BFU848" s="14"/>
      <c r="BFV848" s="14"/>
      <c r="BFW848" s="14"/>
      <c r="BFX848" s="14"/>
      <c r="BFY848" s="14"/>
      <c r="BFZ848" s="14"/>
      <c r="BGA848" s="14"/>
      <c r="BGB848" s="14"/>
      <c r="BGC848" s="14"/>
      <c r="BGD848" s="14"/>
      <c r="BGE848" s="14"/>
      <c r="BGF848" s="14"/>
      <c r="BGG848" s="14"/>
      <c r="BGH848" s="14"/>
      <c r="BGI848" s="14"/>
      <c r="BGJ848" s="14"/>
      <c r="BGK848" s="14"/>
      <c r="BGL848" s="14"/>
      <c r="BGM848" s="14"/>
      <c r="BGN848" s="14"/>
      <c r="BGO848" s="14"/>
      <c r="BGP848" s="14"/>
      <c r="BGQ848" s="14"/>
      <c r="BGR848" s="14"/>
      <c r="BGS848" s="14"/>
      <c r="BGT848" s="14"/>
      <c r="BGU848" s="14"/>
      <c r="BGV848" s="14"/>
      <c r="BGW848" s="14"/>
      <c r="BGX848" s="14"/>
      <c r="BGY848" s="14"/>
      <c r="BGZ848" s="14"/>
      <c r="BHA848" s="14"/>
      <c r="BHB848" s="14"/>
      <c r="BHC848" s="14"/>
      <c r="BHD848" s="14"/>
      <c r="BHE848" s="14"/>
      <c r="BHF848" s="14"/>
      <c r="BHG848" s="14"/>
      <c r="BHH848" s="14"/>
      <c r="BHI848" s="14"/>
      <c r="BHJ848" s="14"/>
      <c r="BHK848" s="14"/>
      <c r="BHL848" s="14"/>
      <c r="BHM848" s="14"/>
      <c r="BHN848" s="14"/>
      <c r="BHO848" s="14"/>
      <c r="BHP848" s="14"/>
      <c r="BHQ848" s="14"/>
      <c r="BHR848" s="14"/>
      <c r="BHS848" s="14"/>
      <c r="BHT848" s="14"/>
      <c r="BHU848" s="14"/>
      <c r="BHV848" s="14"/>
      <c r="BHW848" s="14"/>
      <c r="BHX848" s="14"/>
      <c r="BHY848" s="14"/>
      <c r="BHZ848" s="14"/>
      <c r="BIA848" s="14"/>
      <c r="BIB848" s="14"/>
      <c r="BIC848" s="14"/>
      <c r="BID848" s="14"/>
      <c r="BIE848" s="14"/>
      <c r="BIF848" s="14"/>
      <c r="BIG848" s="14"/>
      <c r="BIH848" s="14"/>
      <c r="BII848" s="14"/>
      <c r="BIJ848" s="14"/>
      <c r="BIK848" s="14"/>
      <c r="BIL848" s="14"/>
      <c r="BIM848" s="14"/>
      <c r="BIN848" s="14"/>
      <c r="BIO848" s="14"/>
      <c r="BIP848" s="14"/>
      <c r="BIQ848" s="14"/>
      <c r="BIR848" s="14"/>
      <c r="BIS848" s="14"/>
      <c r="BIT848" s="14"/>
      <c r="BIU848" s="14"/>
      <c r="BIV848" s="14"/>
      <c r="BIW848" s="14"/>
      <c r="BIX848" s="14"/>
      <c r="BIY848" s="14"/>
      <c r="BIZ848" s="14"/>
      <c r="BJA848" s="14"/>
      <c r="BJB848" s="14"/>
      <c r="BJC848" s="14"/>
      <c r="BJD848" s="14"/>
      <c r="BJE848" s="14"/>
      <c r="BJF848" s="14"/>
      <c r="BJG848" s="14"/>
      <c r="BJH848" s="14"/>
      <c r="BJI848" s="14"/>
      <c r="BJJ848" s="14"/>
      <c r="BJK848" s="14"/>
      <c r="BJL848" s="14"/>
      <c r="BJM848" s="14"/>
      <c r="BJN848" s="14"/>
      <c r="BJO848" s="14"/>
      <c r="BJP848" s="14"/>
      <c r="BJQ848" s="14"/>
      <c r="BJR848" s="14"/>
      <c r="BJS848" s="14"/>
      <c r="BJT848" s="14"/>
      <c r="BJU848" s="14"/>
      <c r="BJV848" s="14"/>
      <c r="BJW848" s="14"/>
      <c r="BJX848" s="14"/>
      <c r="BJY848" s="14"/>
      <c r="BJZ848" s="14"/>
      <c r="BKA848" s="14"/>
      <c r="BKB848" s="14"/>
      <c r="BKC848" s="14"/>
      <c r="BKD848" s="14"/>
      <c r="BKE848" s="14"/>
      <c r="BKF848" s="14"/>
      <c r="BKG848" s="14"/>
      <c r="BKH848" s="14"/>
      <c r="BKI848" s="14"/>
      <c r="BKJ848" s="14"/>
      <c r="BKK848" s="14"/>
      <c r="BKL848" s="14"/>
      <c r="BKM848" s="14"/>
      <c r="BKN848" s="14"/>
      <c r="BKO848" s="14"/>
      <c r="BKP848" s="14"/>
      <c r="BKQ848" s="14"/>
      <c r="BKR848" s="14"/>
      <c r="BKS848" s="14"/>
      <c r="BKT848" s="14"/>
      <c r="BKU848" s="14"/>
      <c r="BKV848" s="14"/>
      <c r="BKW848" s="14"/>
      <c r="BKX848" s="14"/>
      <c r="BKY848" s="14"/>
      <c r="BKZ848" s="14"/>
      <c r="BLA848" s="14"/>
      <c r="BLB848" s="14"/>
      <c r="BLC848" s="14"/>
      <c r="BLD848" s="14"/>
      <c r="BLE848" s="14"/>
      <c r="BLF848" s="14"/>
      <c r="BLG848" s="14"/>
      <c r="BLH848" s="14"/>
      <c r="BLI848" s="14"/>
      <c r="BLJ848" s="14"/>
      <c r="BLK848" s="14"/>
      <c r="BLL848" s="14"/>
      <c r="BLM848" s="14"/>
      <c r="BLN848" s="14"/>
      <c r="BLO848" s="14"/>
      <c r="BLP848" s="14"/>
      <c r="BLQ848" s="14"/>
      <c r="BLR848" s="14"/>
      <c r="BLS848" s="14"/>
      <c r="BLT848" s="14"/>
      <c r="BLU848" s="14"/>
      <c r="BLV848" s="14"/>
      <c r="BLW848" s="14"/>
      <c r="BLX848" s="14"/>
      <c r="BLY848" s="14"/>
      <c r="BLZ848" s="14"/>
      <c r="BMA848" s="14"/>
      <c r="BMB848" s="14"/>
      <c r="BMC848" s="14"/>
      <c r="BMD848" s="14"/>
      <c r="BME848" s="14"/>
      <c r="BMF848" s="14"/>
      <c r="BMG848" s="14"/>
      <c r="BMH848" s="14"/>
      <c r="BMI848" s="14"/>
      <c r="BMJ848" s="14"/>
      <c r="BMK848" s="14"/>
      <c r="BML848" s="14"/>
      <c r="BMM848" s="14"/>
      <c r="BMN848" s="14"/>
      <c r="BMO848" s="14"/>
      <c r="BMP848" s="14"/>
      <c r="BMQ848" s="14"/>
      <c r="BMR848" s="14"/>
      <c r="BMS848" s="14"/>
      <c r="BMT848" s="14"/>
      <c r="BMU848" s="14"/>
      <c r="BMV848" s="14"/>
      <c r="BMW848" s="14"/>
      <c r="BMX848" s="14"/>
      <c r="BMY848" s="14"/>
      <c r="BMZ848" s="14"/>
      <c r="BNA848" s="14"/>
      <c r="BNB848" s="14"/>
      <c r="BNC848" s="14"/>
      <c r="BND848" s="14"/>
      <c r="BNE848" s="14"/>
      <c r="BNF848" s="14"/>
      <c r="BNG848" s="14"/>
      <c r="BNH848" s="14"/>
      <c r="BNI848" s="14"/>
      <c r="BNJ848" s="14"/>
      <c r="BNK848" s="14"/>
      <c r="BNL848" s="14"/>
      <c r="BNM848" s="14"/>
      <c r="BNN848" s="14"/>
      <c r="BNO848" s="14"/>
      <c r="BNP848" s="14"/>
      <c r="BNQ848" s="14"/>
      <c r="BNR848" s="14"/>
      <c r="BNS848" s="14"/>
      <c r="BNT848" s="14"/>
      <c r="BNU848" s="14"/>
      <c r="BNV848" s="14"/>
      <c r="BNW848" s="14"/>
      <c r="BNX848" s="14"/>
      <c r="BNY848" s="14"/>
      <c r="BNZ848" s="14"/>
      <c r="BOA848" s="14"/>
      <c r="BOB848" s="14"/>
      <c r="BOC848" s="14"/>
      <c r="BOD848" s="14"/>
      <c r="BOE848" s="14"/>
      <c r="BOF848" s="14"/>
      <c r="BOG848" s="14"/>
      <c r="BOH848" s="14"/>
      <c r="BOI848" s="14"/>
      <c r="BOJ848" s="14"/>
      <c r="BOK848" s="14"/>
      <c r="BOL848" s="14"/>
      <c r="BOM848" s="14"/>
      <c r="BON848" s="14"/>
      <c r="BOO848" s="14"/>
      <c r="BOP848" s="14"/>
      <c r="BOQ848" s="14"/>
      <c r="BOR848" s="14"/>
      <c r="BOS848" s="14"/>
      <c r="BOT848" s="14"/>
      <c r="BOU848" s="14"/>
      <c r="BOV848" s="14"/>
      <c r="BOW848" s="14"/>
      <c r="BOX848" s="14"/>
      <c r="BOY848" s="14"/>
      <c r="BOZ848" s="14"/>
      <c r="BPA848" s="14"/>
      <c r="BPB848" s="14"/>
      <c r="BPC848" s="14"/>
      <c r="BPD848" s="14"/>
      <c r="BPE848" s="14"/>
      <c r="BPF848" s="14"/>
      <c r="BPG848" s="14"/>
      <c r="BPH848" s="14"/>
      <c r="BPI848" s="14"/>
      <c r="BPJ848" s="14"/>
      <c r="BPK848" s="14"/>
      <c r="BPL848" s="14"/>
      <c r="BPM848" s="14"/>
      <c r="BPN848" s="14"/>
      <c r="BPO848" s="14"/>
      <c r="BPP848" s="14"/>
      <c r="BPQ848" s="14"/>
      <c r="BPR848" s="14"/>
      <c r="BPS848" s="14"/>
      <c r="BPT848" s="14"/>
      <c r="BPU848" s="14"/>
      <c r="BPV848" s="14"/>
      <c r="BPW848" s="14"/>
      <c r="BPX848" s="14"/>
      <c r="BPY848" s="14"/>
      <c r="BPZ848" s="14"/>
      <c r="BQA848" s="14"/>
      <c r="BQB848" s="14"/>
      <c r="BQC848" s="14"/>
      <c r="BQD848" s="14"/>
      <c r="BQE848" s="14"/>
      <c r="BQF848" s="14"/>
      <c r="BQG848" s="14"/>
      <c r="BQH848" s="14"/>
      <c r="BQI848" s="14"/>
      <c r="BQJ848" s="14"/>
      <c r="BQK848" s="14"/>
      <c r="BQL848" s="14"/>
      <c r="BQM848" s="14"/>
      <c r="BQN848" s="14"/>
      <c r="BQO848" s="14"/>
      <c r="BQP848" s="14"/>
      <c r="BQQ848" s="14"/>
      <c r="BQR848" s="14"/>
      <c r="BQS848" s="14"/>
      <c r="BQT848" s="14"/>
      <c r="BQU848" s="14"/>
      <c r="BQV848" s="14"/>
      <c r="BQW848" s="14"/>
      <c r="BQX848" s="14"/>
      <c r="BQY848" s="14"/>
      <c r="BQZ848" s="14"/>
      <c r="BRA848" s="14"/>
      <c r="BRB848" s="14"/>
      <c r="BRC848" s="14"/>
      <c r="BRD848" s="14"/>
      <c r="BRE848" s="14"/>
      <c r="BRF848" s="14"/>
      <c r="BRG848" s="14"/>
      <c r="BRH848" s="14"/>
      <c r="BRI848" s="14"/>
      <c r="BRJ848" s="14"/>
      <c r="BRK848" s="14"/>
      <c r="BRL848" s="14"/>
      <c r="BRM848" s="14"/>
      <c r="BRN848" s="14"/>
      <c r="BRO848" s="14"/>
      <c r="BRP848" s="14"/>
      <c r="BRQ848" s="14"/>
      <c r="BRR848" s="14"/>
      <c r="BRS848" s="14"/>
      <c r="BRT848" s="14"/>
      <c r="BRU848" s="14"/>
      <c r="BRV848" s="14"/>
      <c r="BRW848" s="14"/>
      <c r="BRX848" s="14"/>
      <c r="BRY848" s="14"/>
      <c r="BRZ848" s="14"/>
      <c r="BSA848" s="14"/>
      <c r="BSB848" s="14"/>
      <c r="BSC848" s="14"/>
      <c r="BSD848" s="14"/>
      <c r="BSE848" s="14"/>
      <c r="BSF848" s="14"/>
      <c r="BSG848" s="14"/>
      <c r="BSH848" s="14"/>
      <c r="BSI848" s="14"/>
      <c r="BSJ848" s="14"/>
      <c r="BSK848" s="14"/>
      <c r="BSL848" s="14"/>
      <c r="BSM848" s="14"/>
      <c r="BSN848" s="14"/>
      <c r="BSO848" s="14"/>
      <c r="BSP848" s="14"/>
      <c r="BSQ848" s="14"/>
      <c r="BSR848" s="14"/>
      <c r="BSS848" s="14"/>
      <c r="BST848" s="14"/>
      <c r="BSU848" s="14"/>
      <c r="BSV848" s="14"/>
      <c r="BSW848" s="14"/>
      <c r="BSX848" s="14"/>
      <c r="BSY848" s="14"/>
      <c r="BSZ848" s="14"/>
      <c r="BTA848" s="14"/>
      <c r="BTB848" s="14"/>
      <c r="BTC848" s="14"/>
      <c r="BTD848" s="14"/>
      <c r="BTE848" s="14"/>
      <c r="BTF848" s="14"/>
      <c r="BTG848" s="14"/>
      <c r="BTH848" s="14"/>
      <c r="BTI848" s="14"/>
      <c r="BTJ848" s="14"/>
      <c r="BTK848" s="14"/>
      <c r="BTL848" s="14"/>
      <c r="BTM848" s="14"/>
      <c r="BTN848" s="14"/>
      <c r="BTO848" s="14"/>
      <c r="BTP848" s="14"/>
      <c r="BTQ848" s="14"/>
      <c r="BTR848" s="14"/>
      <c r="BTS848" s="14"/>
      <c r="BTT848" s="14"/>
      <c r="BTU848" s="14"/>
      <c r="BTV848" s="14"/>
      <c r="BTW848" s="14"/>
      <c r="BTX848" s="14"/>
      <c r="BTY848" s="14"/>
      <c r="BTZ848" s="14"/>
      <c r="BUA848" s="14"/>
      <c r="BUB848" s="14"/>
      <c r="BUC848" s="14"/>
      <c r="BUD848" s="14"/>
      <c r="BUE848" s="14"/>
      <c r="BUF848" s="14"/>
      <c r="BUG848" s="14"/>
      <c r="BUH848" s="14"/>
      <c r="BUI848" s="14"/>
      <c r="BUJ848" s="14"/>
      <c r="BUK848" s="14"/>
      <c r="BUL848" s="14"/>
      <c r="BUM848" s="14"/>
      <c r="BUN848" s="14"/>
      <c r="BUO848" s="14"/>
      <c r="BUP848" s="14"/>
      <c r="BUQ848" s="14"/>
      <c r="BUR848" s="14"/>
      <c r="BUS848" s="14"/>
      <c r="BUT848" s="14"/>
      <c r="BUU848" s="14"/>
      <c r="BUV848" s="14"/>
      <c r="BUW848" s="14"/>
      <c r="BUX848" s="14"/>
      <c r="BUY848" s="14"/>
      <c r="BUZ848" s="14"/>
      <c r="BVA848" s="14"/>
      <c r="BVB848" s="14"/>
      <c r="BVC848" s="14"/>
      <c r="BVD848" s="14"/>
      <c r="BVE848" s="14"/>
      <c r="BVF848" s="14"/>
      <c r="BVG848" s="14"/>
      <c r="BVH848" s="14"/>
      <c r="BVI848" s="14"/>
      <c r="BVJ848" s="14"/>
      <c r="BVK848" s="14"/>
      <c r="BVL848" s="14"/>
      <c r="BVM848" s="14"/>
      <c r="BVN848" s="14"/>
      <c r="BVO848" s="14"/>
      <c r="BVP848" s="14"/>
      <c r="BVQ848" s="14"/>
      <c r="BVR848" s="14"/>
      <c r="BVS848" s="14"/>
      <c r="BVT848" s="14"/>
      <c r="BVU848" s="14"/>
      <c r="BVV848" s="14"/>
      <c r="BVW848" s="14"/>
      <c r="BVX848" s="14"/>
      <c r="BVY848" s="14"/>
      <c r="BVZ848" s="14"/>
      <c r="BWA848" s="14"/>
      <c r="BWB848" s="14"/>
      <c r="BWC848" s="14"/>
      <c r="BWD848" s="14"/>
      <c r="BWE848" s="14"/>
      <c r="BWF848" s="14"/>
      <c r="BWG848" s="14"/>
      <c r="BWH848" s="14"/>
      <c r="BWI848" s="14"/>
      <c r="BWJ848" s="14"/>
      <c r="BWK848" s="14"/>
      <c r="BWL848" s="14"/>
      <c r="BWM848" s="14"/>
      <c r="BWN848" s="14"/>
      <c r="BWO848" s="14"/>
      <c r="BWP848" s="14"/>
      <c r="BWQ848" s="14"/>
      <c r="BWR848" s="14"/>
      <c r="BWS848" s="14"/>
      <c r="BWT848" s="14"/>
      <c r="BWU848" s="14"/>
      <c r="BWV848" s="14"/>
      <c r="BWW848" s="14"/>
      <c r="BWX848" s="14"/>
      <c r="BWY848" s="14"/>
      <c r="BWZ848" s="14"/>
      <c r="BXA848" s="14"/>
      <c r="BXB848" s="14"/>
      <c r="BXC848" s="14"/>
      <c r="BXD848" s="14"/>
      <c r="BXE848" s="14"/>
      <c r="BXF848" s="14"/>
      <c r="BXG848" s="14"/>
      <c r="BXH848" s="14"/>
      <c r="BXI848" s="14"/>
      <c r="BXJ848" s="14"/>
      <c r="BXK848" s="14"/>
      <c r="BXL848" s="14"/>
      <c r="BXM848" s="14"/>
      <c r="BXN848" s="14"/>
      <c r="BXO848" s="14"/>
      <c r="BXP848" s="14"/>
      <c r="BXQ848" s="14"/>
      <c r="BXR848" s="14"/>
      <c r="BXS848" s="14"/>
      <c r="BXT848" s="14"/>
      <c r="BXU848" s="14"/>
      <c r="BXV848" s="14"/>
      <c r="BXW848" s="14"/>
      <c r="BXX848" s="14"/>
      <c r="BXY848" s="14"/>
      <c r="BXZ848" s="14"/>
      <c r="BYA848" s="14"/>
      <c r="BYB848" s="14"/>
      <c r="BYC848" s="14"/>
      <c r="BYD848" s="14"/>
      <c r="BYE848" s="14"/>
      <c r="BYF848" s="14"/>
      <c r="BYG848" s="14"/>
      <c r="BYH848" s="14"/>
      <c r="BYI848" s="14"/>
      <c r="BYJ848" s="14"/>
      <c r="BYK848" s="14"/>
      <c r="BYL848" s="14"/>
      <c r="BYM848" s="14"/>
      <c r="BYN848" s="14"/>
      <c r="BYO848" s="14"/>
      <c r="BYP848" s="14"/>
      <c r="BYQ848" s="14"/>
      <c r="BYR848" s="14"/>
      <c r="BYS848" s="14"/>
      <c r="BYT848" s="14"/>
      <c r="BYU848" s="14"/>
      <c r="BYV848" s="14"/>
      <c r="BYW848" s="14"/>
      <c r="BYX848" s="14"/>
      <c r="BYY848" s="14"/>
      <c r="BYZ848" s="14"/>
      <c r="BZA848" s="14"/>
      <c r="BZB848" s="14"/>
      <c r="BZC848" s="14"/>
      <c r="BZD848" s="14"/>
      <c r="BZE848" s="14"/>
      <c r="BZF848" s="14"/>
      <c r="BZG848" s="14"/>
      <c r="BZH848" s="14"/>
      <c r="BZI848" s="14"/>
      <c r="BZJ848" s="14"/>
      <c r="BZK848" s="14"/>
      <c r="BZL848" s="14"/>
      <c r="BZM848" s="14"/>
      <c r="BZN848" s="14"/>
      <c r="BZO848" s="14"/>
      <c r="BZP848" s="14"/>
      <c r="BZQ848" s="14"/>
      <c r="BZR848" s="14"/>
      <c r="BZS848" s="14"/>
      <c r="BZT848" s="14"/>
      <c r="BZU848" s="14"/>
      <c r="BZV848" s="14"/>
      <c r="BZW848" s="14"/>
      <c r="BZX848" s="14"/>
      <c r="BZY848" s="14"/>
      <c r="BZZ848" s="14"/>
      <c r="CAA848" s="14"/>
      <c r="CAB848" s="14"/>
      <c r="CAC848" s="14"/>
      <c r="CAD848" s="14"/>
      <c r="CAE848" s="14"/>
      <c r="CAF848" s="14"/>
      <c r="CAG848" s="14"/>
      <c r="CAH848" s="14"/>
      <c r="CAI848" s="14"/>
      <c r="CAJ848" s="14"/>
      <c r="CAK848" s="14"/>
      <c r="CAL848" s="14"/>
      <c r="CAM848" s="14"/>
      <c r="CAN848" s="14"/>
      <c r="CAO848" s="14"/>
      <c r="CAP848" s="14"/>
      <c r="CAQ848" s="14"/>
      <c r="CAR848" s="14"/>
      <c r="CAS848" s="14"/>
      <c r="CAT848" s="14"/>
      <c r="CAU848" s="14"/>
      <c r="CAV848" s="14"/>
      <c r="CAW848" s="14"/>
      <c r="CAX848" s="14"/>
      <c r="CAY848" s="14"/>
      <c r="CAZ848" s="14"/>
      <c r="CBA848" s="14"/>
      <c r="CBB848" s="14"/>
      <c r="CBC848" s="14"/>
      <c r="CBD848" s="14"/>
      <c r="CBE848" s="14"/>
      <c r="CBF848" s="14"/>
      <c r="CBG848" s="14"/>
      <c r="CBH848" s="14"/>
      <c r="CBI848" s="14"/>
      <c r="CBJ848" s="14"/>
      <c r="CBK848" s="14"/>
      <c r="CBL848" s="14"/>
      <c r="CBM848" s="14"/>
      <c r="CBN848" s="14"/>
      <c r="CBO848" s="14"/>
      <c r="CBP848" s="14"/>
      <c r="CBQ848" s="14"/>
      <c r="CBR848" s="14"/>
      <c r="CBS848" s="14"/>
      <c r="CBT848" s="14"/>
      <c r="CBU848" s="14"/>
      <c r="CBV848" s="14"/>
      <c r="CBW848" s="14"/>
      <c r="CBX848" s="14"/>
      <c r="CBY848" s="14"/>
      <c r="CBZ848" s="14"/>
      <c r="CCA848" s="14"/>
      <c r="CCB848" s="14"/>
      <c r="CCC848" s="14"/>
      <c r="CCD848" s="14"/>
      <c r="CCE848" s="14"/>
      <c r="CCF848" s="14"/>
      <c r="CCG848" s="14"/>
      <c r="CCH848" s="14"/>
      <c r="CCI848" s="14"/>
      <c r="CCJ848" s="14"/>
      <c r="CCK848" s="14"/>
      <c r="CCL848" s="14"/>
      <c r="CCM848" s="14"/>
      <c r="CCN848" s="14"/>
      <c r="CCO848" s="14"/>
      <c r="CCP848" s="14"/>
      <c r="CCQ848" s="14"/>
      <c r="CCR848" s="14"/>
      <c r="CCS848" s="14"/>
      <c r="CCT848" s="14"/>
      <c r="CCU848" s="14"/>
      <c r="CCV848" s="14"/>
      <c r="CCW848" s="14"/>
      <c r="CCX848" s="14"/>
      <c r="CCY848" s="14"/>
      <c r="CCZ848" s="14"/>
      <c r="CDA848" s="14"/>
      <c r="CDB848" s="14"/>
      <c r="CDC848" s="14"/>
      <c r="CDD848" s="14"/>
      <c r="CDE848" s="14"/>
      <c r="CDF848" s="14"/>
      <c r="CDG848" s="14"/>
      <c r="CDH848" s="14"/>
      <c r="CDI848" s="14"/>
      <c r="CDJ848" s="14"/>
      <c r="CDK848" s="14"/>
      <c r="CDL848" s="14"/>
      <c r="CDM848" s="14"/>
      <c r="CDN848" s="14"/>
      <c r="CDO848" s="14"/>
      <c r="CDP848" s="14"/>
      <c r="CDQ848" s="14"/>
      <c r="CDR848" s="14"/>
      <c r="CDS848" s="14"/>
      <c r="CDT848" s="14"/>
      <c r="CDU848" s="14"/>
      <c r="CDV848" s="14"/>
      <c r="CDW848" s="14"/>
      <c r="CDX848" s="14"/>
      <c r="CDY848" s="14"/>
      <c r="CDZ848" s="14"/>
      <c r="CEA848" s="14"/>
      <c r="CEB848" s="14"/>
      <c r="CEC848" s="14"/>
      <c r="CED848" s="14"/>
      <c r="CEE848" s="14"/>
      <c r="CEF848" s="14"/>
      <c r="CEG848" s="14"/>
      <c r="CEH848" s="14"/>
      <c r="CEI848" s="14"/>
      <c r="CEJ848" s="14"/>
      <c r="CEK848" s="14"/>
      <c r="CEL848" s="14"/>
      <c r="CEM848" s="14"/>
      <c r="CEN848" s="14"/>
      <c r="CEO848" s="14"/>
      <c r="CEP848" s="14"/>
      <c r="CEQ848" s="14"/>
      <c r="CER848" s="14"/>
      <c r="CES848" s="14"/>
      <c r="CET848" s="14"/>
      <c r="CEU848" s="14"/>
      <c r="CEV848" s="14"/>
      <c r="CEW848" s="14"/>
      <c r="CEX848" s="14"/>
      <c r="CEY848" s="14"/>
      <c r="CEZ848" s="14"/>
      <c r="CFA848" s="14"/>
      <c r="CFB848" s="14"/>
      <c r="CFC848" s="14"/>
      <c r="CFD848" s="14"/>
      <c r="CFE848" s="14"/>
      <c r="CFF848" s="14"/>
      <c r="CFG848" s="14"/>
      <c r="CFH848" s="14"/>
      <c r="CFI848" s="14"/>
      <c r="CFJ848" s="14"/>
      <c r="CFK848" s="14"/>
      <c r="CFL848" s="14"/>
      <c r="CFM848" s="14"/>
      <c r="CFN848" s="14"/>
      <c r="CFO848" s="14"/>
      <c r="CFP848" s="14"/>
      <c r="CFQ848" s="14"/>
      <c r="CFR848" s="14"/>
      <c r="CFS848" s="14"/>
      <c r="CFT848" s="14"/>
      <c r="CFU848" s="14"/>
      <c r="CFV848" s="14"/>
      <c r="CFW848" s="14"/>
      <c r="CFX848" s="14"/>
      <c r="CFY848" s="14"/>
      <c r="CFZ848" s="14"/>
      <c r="CGA848" s="14"/>
      <c r="CGB848" s="14"/>
      <c r="CGC848" s="14"/>
      <c r="CGD848" s="14"/>
      <c r="CGE848" s="14"/>
      <c r="CGF848" s="14"/>
      <c r="CGG848" s="14"/>
      <c r="CGH848" s="14"/>
      <c r="CGI848" s="14"/>
      <c r="CGJ848" s="14"/>
      <c r="CGK848" s="14"/>
      <c r="CGL848" s="14"/>
      <c r="CGM848" s="14"/>
      <c r="CGN848" s="14"/>
      <c r="CGO848" s="14"/>
      <c r="CGP848" s="14"/>
      <c r="CGQ848" s="14"/>
      <c r="CGR848" s="14"/>
      <c r="CGS848" s="14"/>
      <c r="CGT848" s="14"/>
      <c r="CGU848" s="14"/>
      <c r="CGV848" s="14"/>
      <c r="CGW848" s="14"/>
      <c r="CGX848" s="14"/>
      <c r="CGY848" s="14"/>
      <c r="CGZ848" s="14"/>
      <c r="CHA848" s="14"/>
      <c r="CHB848" s="14"/>
      <c r="CHC848" s="14"/>
      <c r="CHD848" s="14"/>
      <c r="CHE848" s="14"/>
      <c r="CHF848" s="14"/>
      <c r="CHG848" s="14"/>
      <c r="CHH848" s="14"/>
      <c r="CHI848" s="14"/>
      <c r="CHJ848" s="14"/>
      <c r="CHK848" s="14"/>
      <c r="CHL848" s="14"/>
      <c r="CHM848" s="14"/>
      <c r="CHN848" s="14"/>
      <c r="CHO848" s="14"/>
      <c r="CHP848" s="14"/>
      <c r="CHQ848" s="14"/>
      <c r="CHR848" s="14"/>
      <c r="CHS848" s="14"/>
      <c r="CHT848" s="14"/>
      <c r="CHU848" s="14"/>
      <c r="CHV848" s="14"/>
      <c r="CHW848" s="14"/>
      <c r="CHX848" s="14"/>
      <c r="CHY848" s="14"/>
      <c r="CHZ848" s="14"/>
      <c r="CIA848" s="14"/>
      <c r="CIB848" s="14"/>
      <c r="CIC848" s="14"/>
      <c r="CID848" s="14"/>
      <c r="CIE848" s="14"/>
      <c r="CIF848" s="14"/>
      <c r="CIG848" s="14"/>
      <c r="CIH848" s="14"/>
      <c r="CII848" s="14"/>
      <c r="CIJ848" s="14"/>
      <c r="CIK848" s="14"/>
      <c r="CIL848" s="14"/>
      <c r="CIM848" s="14"/>
      <c r="CIN848" s="14"/>
      <c r="CIO848" s="14"/>
      <c r="CIP848" s="14"/>
      <c r="CIQ848" s="14"/>
      <c r="CIR848" s="14"/>
      <c r="CIS848" s="14"/>
      <c r="CIT848" s="14"/>
      <c r="CIU848" s="14"/>
      <c r="CIV848" s="14"/>
      <c r="CIW848" s="14"/>
      <c r="CIX848" s="14"/>
      <c r="CIY848" s="14"/>
      <c r="CIZ848" s="14"/>
      <c r="CJA848" s="14"/>
      <c r="CJB848" s="14"/>
      <c r="CJC848" s="14"/>
      <c r="CJD848" s="14"/>
      <c r="CJE848" s="14"/>
      <c r="CJF848" s="14"/>
      <c r="CJG848" s="14"/>
      <c r="CJH848" s="14"/>
      <c r="CJI848" s="14"/>
      <c r="CJJ848" s="14"/>
      <c r="CJK848" s="14"/>
      <c r="CJL848" s="14"/>
      <c r="CJM848" s="14"/>
      <c r="CJN848" s="14"/>
      <c r="CJO848" s="14"/>
      <c r="CJP848" s="14"/>
      <c r="CJQ848" s="14"/>
      <c r="CJR848" s="14"/>
      <c r="CJS848" s="14"/>
      <c r="CJT848" s="14"/>
      <c r="CJU848" s="14"/>
      <c r="CJV848" s="14"/>
      <c r="CJW848" s="14"/>
      <c r="CJX848" s="14"/>
      <c r="CJY848" s="14"/>
      <c r="CJZ848" s="14"/>
      <c r="CKA848" s="14"/>
      <c r="CKB848" s="14"/>
      <c r="CKC848" s="14"/>
      <c r="CKD848" s="14"/>
      <c r="CKE848" s="14"/>
      <c r="CKF848" s="14"/>
      <c r="CKG848" s="14"/>
      <c r="CKH848" s="14"/>
      <c r="CKI848" s="14"/>
      <c r="CKJ848" s="14"/>
      <c r="CKK848" s="14"/>
      <c r="CKL848" s="14"/>
      <c r="CKM848" s="14"/>
      <c r="CKN848" s="14"/>
      <c r="CKO848" s="14"/>
      <c r="CKP848" s="14"/>
      <c r="CKQ848" s="14"/>
      <c r="CKR848" s="14"/>
      <c r="CKS848" s="14"/>
      <c r="CKT848" s="14"/>
      <c r="CKU848" s="14"/>
      <c r="CKV848" s="14"/>
      <c r="CKW848" s="14"/>
      <c r="CKX848" s="14"/>
      <c r="CKY848" s="14"/>
      <c r="CKZ848" s="14"/>
      <c r="CLA848" s="14"/>
      <c r="CLB848" s="14"/>
      <c r="CLC848" s="14"/>
      <c r="CLD848" s="14"/>
      <c r="CLE848" s="14"/>
      <c r="CLF848" s="14"/>
      <c r="CLG848" s="14"/>
      <c r="CLH848" s="14"/>
      <c r="CLI848" s="14"/>
      <c r="CLJ848" s="14"/>
      <c r="CLK848" s="14"/>
      <c r="CLL848" s="14"/>
      <c r="CLM848" s="14"/>
      <c r="CLN848" s="14"/>
      <c r="CLO848" s="14"/>
      <c r="CLP848" s="14"/>
      <c r="CLQ848" s="14"/>
      <c r="CLR848" s="14"/>
      <c r="CLS848" s="14"/>
      <c r="CLT848" s="14"/>
      <c r="CLU848" s="14"/>
      <c r="CLV848" s="14"/>
      <c r="CLW848" s="14"/>
      <c r="CLX848" s="14"/>
      <c r="CLY848" s="14"/>
      <c r="CLZ848" s="14"/>
      <c r="CMA848" s="14"/>
      <c r="CMB848" s="14"/>
      <c r="CMC848" s="14"/>
      <c r="CMD848" s="14"/>
      <c r="CME848" s="14"/>
      <c r="CMF848" s="14"/>
      <c r="CMG848" s="14"/>
      <c r="CMH848" s="14"/>
      <c r="CMI848" s="14"/>
      <c r="CMJ848" s="14"/>
      <c r="CMK848" s="14"/>
      <c r="CML848" s="14"/>
      <c r="CMM848" s="14"/>
      <c r="CMN848" s="14"/>
      <c r="CMO848" s="14"/>
      <c r="CMP848" s="14"/>
      <c r="CMQ848" s="14"/>
      <c r="CMR848" s="14"/>
      <c r="CMS848" s="14"/>
      <c r="CMT848" s="14"/>
      <c r="CMU848" s="14"/>
      <c r="CMV848" s="14"/>
      <c r="CMW848" s="14"/>
      <c r="CMX848" s="14"/>
      <c r="CMY848" s="14"/>
      <c r="CMZ848" s="14"/>
      <c r="CNA848" s="14"/>
      <c r="CNB848" s="14"/>
      <c r="CNC848" s="14"/>
      <c r="CND848" s="14"/>
      <c r="CNE848" s="14"/>
      <c r="CNF848" s="14"/>
      <c r="CNG848" s="14"/>
      <c r="CNH848" s="14"/>
      <c r="CNI848" s="14"/>
      <c r="CNJ848" s="14"/>
      <c r="CNK848" s="14"/>
      <c r="CNL848" s="14"/>
      <c r="CNM848" s="14"/>
      <c r="CNN848" s="14"/>
      <c r="CNO848" s="14"/>
      <c r="CNP848" s="14"/>
      <c r="CNQ848" s="14"/>
      <c r="CNR848" s="14"/>
      <c r="CNS848" s="14"/>
      <c r="CNT848" s="14"/>
      <c r="CNU848" s="14"/>
      <c r="CNV848" s="14"/>
      <c r="CNW848" s="14"/>
      <c r="CNX848" s="14"/>
      <c r="CNY848" s="14"/>
      <c r="CNZ848" s="14"/>
      <c r="COA848" s="14"/>
      <c r="COB848" s="14"/>
      <c r="COC848" s="14"/>
      <c r="COD848" s="14"/>
      <c r="COE848" s="14"/>
      <c r="COF848" s="14"/>
      <c r="COG848" s="14"/>
      <c r="COH848" s="14"/>
      <c r="COI848" s="14"/>
      <c r="COJ848" s="14"/>
      <c r="COK848" s="14"/>
      <c r="COL848" s="14"/>
      <c r="COM848" s="14"/>
      <c r="CON848" s="14"/>
      <c r="COO848" s="14"/>
      <c r="COP848" s="14"/>
      <c r="COQ848" s="14"/>
      <c r="COR848" s="14"/>
      <c r="COS848" s="14"/>
      <c r="COT848" s="14"/>
      <c r="COU848" s="14"/>
      <c r="COV848" s="14"/>
      <c r="COW848" s="14"/>
      <c r="COX848" s="14"/>
      <c r="COY848" s="14"/>
      <c r="COZ848" s="14"/>
      <c r="CPA848" s="14"/>
      <c r="CPB848" s="14"/>
      <c r="CPC848" s="14"/>
      <c r="CPD848" s="14"/>
      <c r="CPE848" s="14"/>
      <c r="CPF848" s="14"/>
      <c r="CPG848" s="14"/>
      <c r="CPH848" s="14"/>
      <c r="CPI848" s="14"/>
      <c r="CPJ848" s="14"/>
      <c r="CPK848" s="14"/>
      <c r="CPL848" s="14"/>
      <c r="CPM848" s="14"/>
      <c r="CPN848" s="14"/>
      <c r="CPO848" s="14"/>
      <c r="CPP848" s="14"/>
      <c r="CPQ848" s="14"/>
      <c r="CPR848" s="14"/>
      <c r="CPS848" s="14"/>
      <c r="CPT848" s="14"/>
      <c r="CPU848" s="14"/>
      <c r="CPV848" s="14"/>
      <c r="CPW848" s="14"/>
      <c r="CPX848" s="14"/>
      <c r="CPY848" s="14"/>
      <c r="CPZ848" s="14"/>
      <c r="CQA848" s="14"/>
      <c r="CQB848" s="14"/>
      <c r="CQC848" s="14"/>
      <c r="CQD848" s="14"/>
      <c r="CQE848" s="14"/>
      <c r="CQF848" s="14"/>
      <c r="CQG848" s="14"/>
      <c r="CQH848" s="14"/>
      <c r="CQI848" s="14"/>
      <c r="CQJ848" s="14"/>
      <c r="CQK848" s="14"/>
      <c r="CQL848" s="14"/>
      <c r="CQM848" s="14"/>
      <c r="CQN848" s="14"/>
      <c r="CQO848" s="14"/>
      <c r="CQP848" s="14"/>
      <c r="CQQ848" s="14"/>
      <c r="CQR848" s="14"/>
      <c r="CQS848" s="14"/>
      <c r="CQT848" s="14"/>
      <c r="CQU848" s="14"/>
      <c r="CQV848" s="14"/>
      <c r="CQW848" s="14"/>
      <c r="CQX848" s="14"/>
      <c r="CQY848" s="14"/>
      <c r="CQZ848" s="14"/>
      <c r="CRA848" s="14"/>
      <c r="CRB848" s="14"/>
      <c r="CRC848" s="14"/>
      <c r="CRD848" s="14"/>
      <c r="CRE848" s="14"/>
      <c r="CRF848" s="14"/>
      <c r="CRG848" s="14"/>
      <c r="CRH848" s="14"/>
      <c r="CRI848" s="14"/>
      <c r="CRJ848" s="14"/>
      <c r="CRK848" s="14"/>
      <c r="CRL848" s="14"/>
      <c r="CRM848" s="14"/>
      <c r="CRN848" s="14"/>
      <c r="CRO848" s="14"/>
      <c r="CRP848" s="14"/>
      <c r="CRQ848" s="14"/>
      <c r="CRR848" s="14"/>
      <c r="CRS848" s="14"/>
      <c r="CRT848" s="14"/>
      <c r="CRU848" s="14"/>
      <c r="CRV848" s="14"/>
      <c r="CRW848" s="14"/>
      <c r="CRX848" s="14"/>
      <c r="CRY848" s="14"/>
      <c r="CRZ848" s="14"/>
      <c r="CSA848" s="14"/>
      <c r="CSB848" s="14"/>
      <c r="CSC848" s="14"/>
      <c r="CSD848" s="14"/>
      <c r="CSE848" s="14"/>
      <c r="CSF848" s="14"/>
      <c r="CSG848" s="14"/>
      <c r="CSH848" s="14"/>
      <c r="CSI848" s="14"/>
      <c r="CSJ848" s="14"/>
      <c r="CSK848" s="14"/>
      <c r="CSL848" s="14"/>
      <c r="CSM848" s="14"/>
      <c r="CSN848" s="14"/>
      <c r="CSO848" s="14"/>
      <c r="CSP848" s="14"/>
      <c r="CSQ848" s="14"/>
      <c r="CSR848" s="14"/>
      <c r="CSS848" s="14"/>
      <c r="CST848" s="14"/>
      <c r="CSU848" s="14"/>
      <c r="CSV848" s="14"/>
      <c r="CSW848" s="14"/>
      <c r="CSX848" s="14"/>
      <c r="CSY848" s="14"/>
      <c r="CSZ848" s="14"/>
      <c r="CTA848" s="14"/>
      <c r="CTB848" s="14"/>
      <c r="CTC848" s="14"/>
      <c r="CTD848" s="14"/>
      <c r="CTE848" s="14"/>
      <c r="CTF848" s="14"/>
      <c r="CTG848" s="14"/>
      <c r="CTH848" s="14"/>
      <c r="CTI848" s="14"/>
      <c r="CTJ848" s="14"/>
      <c r="CTK848" s="14"/>
      <c r="CTL848" s="14"/>
      <c r="CTM848" s="14"/>
      <c r="CTN848" s="14"/>
      <c r="CTO848" s="14"/>
      <c r="CTP848" s="14"/>
      <c r="CTQ848" s="14"/>
      <c r="CTR848" s="14"/>
      <c r="CTS848" s="14"/>
      <c r="CTT848" s="14"/>
      <c r="CTU848" s="14"/>
      <c r="CTV848" s="14"/>
      <c r="CTW848" s="14"/>
      <c r="CTX848" s="14"/>
      <c r="CTY848" s="14"/>
      <c r="CTZ848" s="14"/>
      <c r="CUA848" s="14"/>
      <c r="CUB848" s="14"/>
      <c r="CUC848" s="14"/>
      <c r="CUD848" s="14"/>
      <c r="CUE848" s="14"/>
      <c r="CUF848" s="14"/>
      <c r="CUG848" s="14"/>
      <c r="CUH848" s="14"/>
      <c r="CUI848" s="14"/>
      <c r="CUJ848" s="14"/>
      <c r="CUK848" s="14"/>
      <c r="CUL848" s="14"/>
      <c r="CUM848" s="14"/>
      <c r="CUN848" s="14"/>
      <c r="CUO848" s="14"/>
      <c r="CUP848" s="14"/>
      <c r="CUQ848" s="14"/>
      <c r="CUR848" s="14"/>
      <c r="CUS848" s="14"/>
      <c r="CUT848" s="14"/>
      <c r="CUU848" s="14"/>
      <c r="CUV848" s="14"/>
      <c r="CUW848" s="14"/>
      <c r="CUX848" s="14"/>
      <c r="CUY848" s="14"/>
      <c r="CUZ848" s="14"/>
      <c r="CVA848" s="14"/>
      <c r="CVB848" s="14"/>
      <c r="CVC848" s="14"/>
      <c r="CVD848" s="14"/>
      <c r="CVE848" s="14"/>
      <c r="CVF848" s="14"/>
      <c r="CVG848" s="14"/>
      <c r="CVH848" s="14"/>
      <c r="CVI848" s="14"/>
      <c r="CVJ848" s="14"/>
      <c r="CVK848" s="14"/>
      <c r="CVL848" s="14"/>
      <c r="CVM848" s="14"/>
      <c r="CVN848" s="14"/>
      <c r="CVO848" s="14"/>
      <c r="CVP848" s="14"/>
      <c r="CVQ848" s="14"/>
      <c r="CVR848" s="14"/>
      <c r="CVS848" s="14"/>
      <c r="CVT848" s="14"/>
      <c r="CVU848" s="14"/>
      <c r="CVV848" s="14"/>
      <c r="CVW848" s="14"/>
      <c r="CVX848" s="14"/>
      <c r="CVY848" s="14"/>
      <c r="CVZ848" s="14"/>
      <c r="CWA848" s="14"/>
      <c r="CWB848" s="14"/>
      <c r="CWC848" s="14"/>
      <c r="CWD848" s="14"/>
      <c r="CWE848" s="14"/>
      <c r="CWF848" s="14"/>
      <c r="CWG848" s="14"/>
      <c r="CWH848" s="14"/>
      <c r="CWI848" s="14"/>
      <c r="CWJ848" s="14"/>
      <c r="CWK848" s="14"/>
      <c r="CWL848" s="14"/>
      <c r="CWM848" s="14"/>
      <c r="CWN848" s="14"/>
      <c r="CWO848" s="14"/>
      <c r="CWP848" s="14"/>
      <c r="CWQ848" s="14"/>
      <c r="CWR848" s="14"/>
      <c r="CWS848" s="14"/>
      <c r="CWT848" s="14"/>
      <c r="CWU848" s="14"/>
      <c r="CWV848" s="14"/>
      <c r="CWW848" s="14"/>
      <c r="CWX848" s="14"/>
      <c r="CWY848" s="14"/>
      <c r="CWZ848" s="14"/>
      <c r="CXA848" s="14"/>
      <c r="CXB848" s="14"/>
      <c r="CXC848" s="14"/>
      <c r="CXD848" s="14"/>
      <c r="CXE848" s="14"/>
      <c r="CXF848" s="14"/>
      <c r="CXG848" s="14"/>
      <c r="CXH848" s="14"/>
      <c r="CXI848" s="14"/>
      <c r="CXJ848" s="14"/>
      <c r="CXK848" s="14"/>
      <c r="CXL848" s="14"/>
      <c r="CXM848" s="14"/>
      <c r="CXN848" s="14"/>
      <c r="CXO848" s="14"/>
      <c r="CXP848" s="14"/>
      <c r="CXQ848" s="14"/>
      <c r="CXR848" s="14"/>
      <c r="CXS848" s="14"/>
      <c r="CXT848" s="14"/>
      <c r="CXU848" s="14"/>
      <c r="CXV848" s="14"/>
      <c r="CXW848" s="14"/>
      <c r="CXX848" s="14"/>
      <c r="CXY848" s="14"/>
      <c r="CXZ848" s="14"/>
      <c r="CYA848" s="14"/>
      <c r="CYB848" s="14"/>
      <c r="CYC848" s="14"/>
      <c r="CYD848" s="14"/>
      <c r="CYE848" s="14"/>
      <c r="CYF848" s="14"/>
      <c r="CYG848" s="14"/>
      <c r="CYH848" s="14"/>
      <c r="CYI848" s="14"/>
      <c r="CYJ848" s="14"/>
      <c r="CYK848" s="14"/>
      <c r="CYL848" s="14"/>
      <c r="CYM848" s="14"/>
      <c r="CYN848" s="14"/>
      <c r="CYO848" s="14"/>
      <c r="CYP848" s="14"/>
      <c r="CYQ848" s="14"/>
      <c r="CYR848" s="14"/>
      <c r="CYS848" s="14"/>
      <c r="CYT848" s="14"/>
      <c r="CYU848" s="14"/>
      <c r="CYV848" s="14"/>
      <c r="CYW848" s="14"/>
      <c r="CYX848" s="14"/>
      <c r="CYY848" s="14"/>
      <c r="CYZ848" s="14"/>
      <c r="CZA848" s="14"/>
      <c r="CZB848" s="14"/>
      <c r="CZC848" s="14"/>
      <c r="CZD848" s="14"/>
      <c r="CZE848" s="14"/>
      <c r="CZF848" s="14"/>
      <c r="CZG848" s="14"/>
      <c r="CZH848" s="14"/>
      <c r="CZI848" s="14"/>
      <c r="CZJ848" s="14"/>
      <c r="CZK848" s="14"/>
      <c r="CZL848" s="14"/>
      <c r="CZM848" s="14"/>
      <c r="CZN848" s="14"/>
      <c r="CZO848" s="14"/>
      <c r="CZP848" s="14"/>
      <c r="CZQ848" s="14"/>
      <c r="CZR848" s="14"/>
      <c r="CZS848" s="14"/>
      <c r="CZT848" s="14"/>
      <c r="CZU848" s="14"/>
      <c r="CZV848" s="14"/>
      <c r="CZW848" s="14"/>
      <c r="CZX848" s="14"/>
      <c r="CZY848" s="14"/>
      <c r="CZZ848" s="14"/>
      <c r="DAA848" s="14"/>
      <c r="DAB848" s="14"/>
      <c r="DAC848" s="14"/>
      <c r="DAD848" s="14"/>
      <c r="DAE848" s="14"/>
      <c r="DAF848" s="14"/>
      <c r="DAG848" s="14"/>
      <c r="DAH848" s="14"/>
      <c r="DAI848" s="14"/>
      <c r="DAJ848" s="14"/>
      <c r="DAK848" s="14"/>
      <c r="DAL848" s="14"/>
      <c r="DAM848" s="14"/>
      <c r="DAN848" s="14"/>
      <c r="DAO848" s="14"/>
      <c r="DAP848" s="14"/>
      <c r="DAQ848" s="14"/>
      <c r="DAR848" s="14"/>
      <c r="DAS848" s="14"/>
      <c r="DAT848" s="14"/>
      <c r="DAU848" s="14"/>
      <c r="DAV848" s="14"/>
      <c r="DAW848" s="14"/>
      <c r="DAX848" s="14"/>
      <c r="DAY848" s="14"/>
      <c r="DAZ848" s="14"/>
      <c r="DBA848" s="14"/>
      <c r="DBB848" s="14"/>
      <c r="DBC848" s="14"/>
      <c r="DBD848" s="14"/>
      <c r="DBE848" s="14"/>
      <c r="DBF848" s="14"/>
      <c r="DBG848" s="14"/>
      <c r="DBH848" s="14"/>
      <c r="DBI848" s="14"/>
      <c r="DBJ848" s="14"/>
      <c r="DBK848" s="14"/>
      <c r="DBL848" s="14"/>
      <c r="DBM848" s="14"/>
      <c r="DBN848" s="14"/>
      <c r="DBO848" s="14"/>
      <c r="DBP848" s="14"/>
      <c r="DBQ848" s="14"/>
      <c r="DBR848" s="14"/>
      <c r="DBS848" s="14"/>
      <c r="DBT848" s="14"/>
      <c r="DBU848" s="14"/>
      <c r="DBV848" s="14"/>
      <c r="DBW848" s="14"/>
      <c r="DBX848" s="14"/>
      <c r="DBY848" s="14"/>
      <c r="DBZ848" s="14"/>
      <c r="DCA848" s="14"/>
      <c r="DCB848" s="14"/>
      <c r="DCC848" s="14"/>
      <c r="DCD848" s="14"/>
      <c r="DCE848" s="14"/>
      <c r="DCF848" s="14"/>
      <c r="DCG848" s="14"/>
      <c r="DCH848" s="14"/>
      <c r="DCI848" s="14"/>
      <c r="DCJ848" s="14"/>
      <c r="DCK848" s="14"/>
      <c r="DCL848" s="14"/>
      <c r="DCM848" s="14"/>
      <c r="DCN848" s="14"/>
      <c r="DCO848" s="14"/>
      <c r="DCP848" s="14"/>
      <c r="DCQ848" s="14"/>
      <c r="DCR848" s="14"/>
      <c r="DCS848" s="14"/>
      <c r="DCT848" s="14"/>
      <c r="DCU848" s="14"/>
      <c r="DCV848" s="14"/>
      <c r="DCW848" s="14"/>
      <c r="DCX848" s="14"/>
      <c r="DCY848" s="14"/>
      <c r="DCZ848" s="14"/>
      <c r="DDA848" s="14"/>
      <c r="DDB848" s="14"/>
      <c r="DDC848" s="14"/>
      <c r="DDD848" s="14"/>
      <c r="DDE848" s="14"/>
      <c r="DDF848" s="14"/>
      <c r="DDG848" s="14"/>
      <c r="DDH848" s="14"/>
      <c r="DDI848" s="14"/>
      <c r="DDJ848" s="14"/>
      <c r="DDK848" s="14"/>
      <c r="DDL848" s="14"/>
      <c r="DDM848" s="14"/>
      <c r="DDN848" s="14"/>
      <c r="DDO848" s="14"/>
      <c r="DDP848" s="14"/>
      <c r="DDQ848" s="14"/>
      <c r="DDR848" s="14"/>
      <c r="DDS848" s="14"/>
      <c r="DDT848" s="14"/>
      <c r="DDU848" s="14"/>
      <c r="DDV848" s="14"/>
      <c r="DDW848" s="14"/>
      <c r="DDX848" s="14"/>
      <c r="DDY848" s="14"/>
      <c r="DDZ848" s="14"/>
      <c r="DEA848" s="14"/>
      <c r="DEB848" s="14"/>
      <c r="DEC848" s="14"/>
      <c r="DED848" s="14"/>
      <c r="DEE848" s="14"/>
      <c r="DEF848" s="14"/>
      <c r="DEG848" s="14"/>
      <c r="DEH848" s="14"/>
      <c r="DEI848" s="14"/>
      <c r="DEJ848" s="14"/>
      <c r="DEK848" s="14"/>
      <c r="DEL848" s="14"/>
      <c r="DEM848" s="14"/>
      <c r="DEN848" s="14"/>
      <c r="DEO848" s="14"/>
      <c r="DEP848" s="14"/>
      <c r="DEQ848" s="14"/>
      <c r="DER848" s="14"/>
      <c r="DES848" s="14"/>
      <c r="DET848" s="14"/>
      <c r="DEU848" s="14"/>
      <c r="DEV848" s="14"/>
      <c r="DEW848" s="14"/>
      <c r="DEX848" s="14"/>
      <c r="DEY848" s="14"/>
      <c r="DEZ848" s="14"/>
      <c r="DFA848" s="14"/>
      <c r="DFB848" s="14"/>
      <c r="DFC848" s="14"/>
      <c r="DFD848" s="14"/>
      <c r="DFE848" s="14"/>
      <c r="DFF848" s="14"/>
      <c r="DFG848" s="14"/>
      <c r="DFH848" s="14"/>
      <c r="DFI848" s="14"/>
      <c r="DFJ848" s="14"/>
      <c r="DFK848" s="14"/>
      <c r="DFL848" s="14"/>
      <c r="DFM848" s="14"/>
      <c r="DFN848" s="14"/>
      <c r="DFO848" s="14"/>
      <c r="DFP848" s="14"/>
      <c r="DFQ848" s="14"/>
      <c r="DFR848" s="14"/>
      <c r="DFS848" s="14"/>
      <c r="DFT848" s="14"/>
      <c r="DFU848" s="14"/>
      <c r="DFV848" s="14"/>
      <c r="DFW848" s="14"/>
      <c r="DFX848" s="14"/>
      <c r="DFY848" s="14"/>
      <c r="DFZ848" s="14"/>
      <c r="DGA848" s="14"/>
      <c r="DGB848" s="14"/>
      <c r="DGC848" s="14"/>
      <c r="DGD848" s="14"/>
      <c r="DGE848" s="14"/>
      <c r="DGF848" s="14"/>
      <c r="DGG848" s="14"/>
      <c r="DGH848" s="14"/>
      <c r="DGI848" s="14"/>
      <c r="DGJ848" s="14"/>
      <c r="DGK848" s="14"/>
      <c r="DGL848" s="14"/>
      <c r="DGM848" s="14"/>
      <c r="DGN848" s="14"/>
      <c r="DGO848" s="14"/>
      <c r="DGP848" s="14"/>
      <c r="DGQ848" s="14"/>
      <c r="DGR848" s="14"/>
      <c r="DGS848" s="14"/>
      <c r="DGT848" s="14"/>
      <c r="DGU848" s="14"/>
      <c r="DGV848" s="14"/>
      <c r="DGW848" s="14"/>
      <c r="DGX848" s="14"/>
      <c r="DGY848" s="14"/>
      <c r="DGZ848" s="14"/>
      <c r="DHA848" s="14"/>
      <c r="DHB848" s="14"/>
      <c r="DHC848" s="14"/>
      <c r="DHD848" s="14"/>
      <c r="DHE848" s="14"/>
      <c r="DHF848" s="14"/>
      <c r="DHG848" s="14"/>
      <c r="DHH848" s="14"/>
      <c r="DHI848" s="14"/>
      <c r="DHJ848" s="14"/>
      <c r="DHK848" s="14"/>
      <c r="DHL848" s="14"/>
      <c r="DHM848" s="14"/>
      <c r="DHN848" s="14"/>
      <c r="DHO848" s="14"/>
      <c r="DHP848" s="14"/>
      <c r="DHQ848" s="14"/>
      <c r="DHR848" s="14"/>
      <c r="DHS848" s="14"/>
      <c r="DHT848" s="14"/>
      <c r="DHU848" s="14"/>
      <c r="DHV848" s="14"/>
      <c r="DHW848" s="14"/>
      <c r="DHX848" s="14"/>
      <c r="DHY848" s="14"/>
      <c r="DHZ848" s="14"/>
      <c r="DIA848" s="14"/>
      <c r="DIB848" s="14"/>
      <c r="DIC848" s="14"/>
      <c r="DID848" s="14"/>
      <c r="DIE848" s="14"/>
      <c r="DIF848" s="14"/>
      <c r="DIG848" s="14"/>
      <c r="DIH848" s="14"/>
      <c r="DII848" s="14"/>
      <c r="DIJ848" s="14"/>
      <c r="DIK848" s="14"/>
      <c r="DIL848" s="14"/>
      <c r="DIM848" s="14"/>
      <c r="DIN848" s="14"/>
      <c r="DIO848" s="14"/>
      <c r="DIP848" s="14"/>
      <c r="DIQ848" s="14"/>
      <c r="DIR848" s="14"/>
      <c r="DIS848" s="14"/>
      <c r="DIT848" s="14"/>
      <c r="DIU848" s="14"/>
      <c r="DIV848" s="14"/>
      <c r="DIW848" s="14"/>
      <c r="DIX848" s="14"/>
      <c r="DIY848" s="14"/>
      <c r="DIZ848" s="14"/>
      <c r="DJA848" s="14"/>
      <c r="DJB848" s="14"/>
      <c r="DJC848" s="14"/>
      <c r="DJD848" s="14"/>
      <c r="DJE848" s="14"/>
      <c r="DJF848" s="14"/>
      <c r="DJG848" s="14"/>
      <c r="DJH848" s="14"/>
      <c r="DJI848" s="14"/>
      <c r="DJJ848" s="14"/>
      <c r="DJK848" s="14"/>
      <c r="DJL848" s="14"/>
      <c r="DJM848" s="14"/>
      <c r="DJN848" s="14"/>
      <c r="DJO848" s="14"/>
      <c r="DJP848" s="14"/>
      <c r="DJQ848" s="14"/>
      <c r="DJR848" s="14"/>
      <c r="DJS848" s="14"/>
      <c r="DJT848" s="14"/>
      <c r="DJU848" s="14"/>
      <c r="DJV848" s="14"/>
      <c r="DJW848" s="14"/>
      <c r="DJX848" s="14"/>
      <c r="DJY848" s="14"/>
      <c r="DJZ848" s="14"/>
      <c r="DKA848" s="14"/>
      <c r="DKB848" s="14"/>
      <c r="DKC848" s="14"/>
      <c r="DKD848" s="14"/>
      <c r="DKE848" s="14"/>
      <c r="DKF848" s="14"/>
      <c r="DKG848" s="14"/>
      <c r="DKH848" s="14"/>
      <c r="DKI848" s="14"/>
      <c r="DKJ848" s="14"/>
      <c r="DKK848" s="14"/>
      <c r="DKL848" s="14"/>
      <c r="DKM848" s="14"/>
      <c r="DKN848" s="14"/>
      <c r="DKO848" s="14"/>
      <c r="DKP848" s="14"/>
      <c r="DKQ848" s="14"/>
      <c r="DKR848" s="14"/>
      <c r="DKS848" s="14"/>
      <c r="DKT848" s="14"/>
      <c r="DKU848" s="14"/>
      <c r="DKV848" s="14"/>
      <c r="DKW848" s="14"/>
      <c r="DKX848" s="14"/>
      <c r="DKY848" s="14"/>
      <c r="DKZ848" s="14"/>
      <c r="DLA848" s="14"/>
      <c r="DLB848" s="14"/>
      <c r="DLC848" s="14"/>
      <c r="DLD848" s="14"/>
      <c r="DLE848" s="14"/>
      <c r="DLF848" s="14"/>
      <c r="DLG848" s="14"/>
      <c r="DLH848" s="14"/>
      <c r="DLI848" s="14"/>
      <c r="DLJ848" s="14"/>
      <c r="DLK848" s="14"/>
      <c r="DLL848" s="14"/>
      <c r="DLM848" s="14"/>
      <c r="DLN848" s="14"/>
      <c r="DLO848" s="14"/>
      <c r="DLP848" s="14"/>
      <c r="DLQ848" s="14"/>
      <c r="DLR848" s="14"/>
      <c r="DLS848" s="14"/>
      <c r="DLT848" s="14"/>
      <c r="DLU848" s="14"/>
      <c r="DLV848" s="14"/>
      <c r="DLW848" s="14"/>
      <c r="DLX848" s="14"/>
      <c r="DLY848" s="14"/>
      <c r="DLZ848" s="14"/>
      <c r="DMA848" s="14"/>
      <c r="DMB848" s="14"/>
      <c r="DMC848" s="14"/>
      <c r="DMD848" s="14"/>
      <c r="DME848" s="14"/>
      <c r="DMF848" s="14"/>
      <c r="DMG848" s="14"/>
      <c r="DMH848" s="14"/>
      <c r="DMI848" s="14"/>
      <c r="DMJ848" s="14"/>
      <c r="DMK848" s="14"/>
      <c r="DML848" s="14"/>
      <c r="DMM848" s="14"/>
      <c r="DMN848" s="14"/>
      <c r="DMO848" s="14"/>
      <c r="DMP848" s="14"/>
      <c r="DMQ848" s="14"/>
      <c r="DMR848" s="14"/>
      <c r="DMS848" s="14"/>
      <c r="DMT848" s="14"/>
      <c r="DMU848" s="14"/>
      <c r="DMV848" s="14"/>
      <c r="DMW848" s="14"/>
      <c r="DMX848" s="14"/>
      <c r="DMY848" s="14"/>
      <c r="DMZ848" s="14"/>
      <c r="DNA848" s="14"/>
      <c r="DNB848" s="14"/>
      <c r="DNC848" s="14"/>
      <c r="DND848" s="14"/>
      <c r="DNE848" s="14"/>
      <c r="DNF848" s="14"/>
      <c r="DNG848" s="14"/>
      <c r="DNH848" s="14"/>
      <c r="DNI848" s="14"/>
      <c r="DNJ848" s="14"/>
      <c r="DNK848" s="14"/>
      <c r="DNL848" s="14"/>
      <c r="DNM848" s="14"/>
      <c r="DNN848" s="14"/>
      <c r="DNO848" s="14"/>
      <c r="DNP848" s="14"/>
      <c r="DNQ848" s="14"/>
      <c r="DNR848" s="14"/>
      <c r="DNS848" s="14"/>
      <c r="DNT848" s="14"/>
      <c r="DNU848" s="14"/>
      <c r="DNV848" s="14"/>
      <c r="DNW848" s="14"/>
      <c r="DNX848" s="14"/>
      <c r="DNY848" s="14"/>
      <c r="DNZ848" s="14"/>
      <c r="DOA848" s="14"/>
      <c r="DOB848" s="14"/>
      <c r="DOC848" s="14"/>
      <c r="DOD848" s="14"/>
      <c r="DOE848" s="14"/>
      <c r="DOF848" s="14"/>
      <c r="DOG848" s="14"/>
      <c r="DOH848" s="14"/>
      <c r="DOI848" s="14"/>
      <c r="DOJ848" s="14"/>
      <c r="DOK848" s="14"/>
      <c r="DOL848" s="14"/>
      <c r="DOM848" s="14"/>
      <c r="DON848" s="14"/>
      <c r="DOO848" s="14"/>
      <c r="DOP848" s="14"/>
      <c r="DOQ848" s="14"/>
      <c r="DOR848" s="14"/>
      <c r="DOS848" s="14"/>
      <c r="DOT848" s="14"/>
      <c r="DOU848" s="14"/>
      <c r="DOV848" s="14"/>
      <c r="DOW848" s="14"/>
      <c r="DOX848" s="14"/>
      <c r="DOY848" s="14"/>
      <c r="DOZ848" s="14"/>
      <c r="DPA848" s="14"/>
      <c r="DPB848" s="14"/>
      <c r="DPC848" s="14"/>
      <c r="DPD848" s="14"/>
      <c r="DPE848" s="14"/>
      <c r="DPF848" s="14"/>
      <c r="DPG848" s="14"/>
      <c r="DPH848" s="14"/>
      <c r="DPI848" s="14"/>
      <c r="DPJ848" s="14"/>
      <c r="DPK848" s="14"/>
      <c r="DPL848" s="14"/>
      <c r="DPM848" s="14"/>
      <c r="DPN848" s="14"/>
      <c r="DPO848" s="14"/>
      <c r="DPP848" s="14"/>
      <c r="DPQ848" s="14"/>
      <c r="DPR848" s="14"/>
      <c r="DPS848" s="14"/>
      <c r="DPT848" s="14"/>
      <c r="DPU848" s="14"/>
      <c r="DPV848" s="14"/>
      <c r="DPW848" s="14"/>
      <c r="DPX848" s="14"/>
      <c r="DPY848" s="14"/>
      <c r="DPZ848" s="14"/>
      <c r="DQA848" s="14"/>
      <c r="DQB848" s="14"/>
      <c r="DQC848" s="14"/>
      <c r="DQD848" s="14"/>
      <c r="DQE848" s="14"/>
      <c r="DQF848" s="14"/>
      <c r="DQG848" s="14"/>
      <c r="DQH848" s="14"/>
      <c r="DQI848" s="14"/>
      <c r="DQJ848" s="14"/>
      <c r="DQK848" s="14"/>
      <c r="DQL848" s="14"/>
      <c r="DQM848" s="14"/>
      <c r="DQN848" s="14"/>
      <c r="DQO848" s="14"/>
      <c r="DQP848" s="14"/>
      <c r="DQQ848" s="14"/>
      <c r="DQR848" s="14"/>
      <c r="DQS848" s="14"/>
      <c r="DQT848" s="14"/>
      <c r="DQU848" s="14"/>
      <c r="DQV848" s="14"/>
      <c r="DQW848" s="14"/>
      <c r="DQX848" s="14"/>
      <c r="DQY848" s="14"/>
      <c r="DQZ848" s="14"/>
      <c r="DRA848" s="14"/>
      <c r="DRB848" s="14"/>
      <c r="DRC848" s="14"/>
      <c r="DRD848" s="14"/>
      <c r="DRE848" s="14"/>
      <c r="DRF848" s="14"/>
      <c r="DRG848" s="14"/>
      <c r="DRH848" s="14"/>
      <c r="DRI848" s="14"/>
      <c r="DRJ848" s="14"/>
      <c r="DRK848" s="14"/>
      <c r="DRL848" s="14"/>
      <c r="DRM848" s="14"/>
      <c r="DRN848" s="14"/>
      <c r="DRO848" s="14"/>
      <c r="DRP848" s="14"/>
      <c r="DRQ848" s="14"/>
      <c r="DRR848" s="14"/>
      <c r="DRS848" s="14"/>
      <c r="DRT848" s="14"/>
      <c r="DRU848" s="14"/>
      <c r="DRV848" s="14"/>
      <c r="DRW848" s="14"/>
      <c r="DRX848" s="14"/>
      <c r="DRY848" s="14"/>
      <c r="DRZ848" s="14"/>
      <c r="DSA848" s="14"/>
      <c r="DSB848" s="14"/>
      <c r="DSC848" s="14"/>
      <c r="DSD848" s="14"/>
      <c r="DSE848" s="14"/>
      <c r="DSF848" s="14"/>
      <c r="DSG848" s="14"/>
      <c r="DSH848" s="14"/>
      <c r="DSI848" s="14"/>
      <c r="DSJ848" s="14"/>
      <c r="DSK848" s="14"/>
      <c r="DSL848" s="14"/>
      <c r="DSM848" s="14"/>
      <c r="DSN848" s="14"/>
      <c r="DSO848" s="14"/>
      <c r="DSP848" s="14"/>
      <c r="DSQ848" s="14"/>
      <c r="DSR848" s="14"/>
      <c r="DSS848" s="14"/>
      <c r="DST848" s="14"/>
      <c r="DSU848" s="14"/>
      <c r="DSV848" s="14"/>
      <c r="DSW848" s="14"/>
      <c r="DSX848" s="14"/>
      <c r="DSY848" s="14"/>
      <c r="DSZ848" s="14"/>
      <c r="DTA848" s="14"/>
      <c r="DTB848" s="14"/>
      <c r="DTC848" s="14"/>
      <c r="DTD848" s="14"/>
      <c r="DTE848" s="14"/>
      <c r="DTF848" s="14"/>
      <c r="DTG848" s="14"/>
      <c r="DTH848" s="14"/>
      <c r="DTI848" s="14"/>
      <c r="DTJ848" s="14"/>
      <c r="DTK848" s="14"/>
      <c r="DTL848" s="14"/>
      <c r="DTM848" s="14"/>
      <c r="DTN848" s="14"/>
      <c r="DTO848" s="14"/>
      <c r="DTP848" s="14"/>
      <c r="DTQ848" s="14"/>
      <c r="DTR848" s="14"/>
      <c r="DTS848" s="14"/>
      <c r="DTT848" s="14"/>
      <c r="DTU848" s="14"/>
      <c r="DTV848" s="14"/>
      <c r="DTW848" s="14"/>
      <c r="DTX848" s="14"/>
      <c r="DTY848" s="14"/>
      <c r="DTZ848" s="14"/>
      <c r="DUA848" s="14"/>
      <c r="DUB848" s="14"/>
      <c r="DUC848" s="14"/>
      <c r="DUD848" s="14"/>
      <c r="DUE848" s="14"/>
      <c r="DUF848" s="14"/>
      <c r="DUG848" s="14"/>
      <c r="DUH848" s="14"/>
      <c r="DUI848" s="14"/>
      <c r="DUJ848" s="14"/>
      <c r="DUK848" s="14"/>
      <c r="DUL848" s="14"/>
      <c r="DUM848" s="14"/>
      <c r="DUN848" s="14"/>
      <c r="DUO848" s="14"/>
      <c r="DUP848" s="14"/>
      <c r="DUQ848" s="14"/>
      <c r="DUR848" s="14"/>
      <c r="DUS848" s="14"/>
      <c r="DUT848" s="14"/>
      <c r="DUU848" s="14"/>
      <c r="DUV848" s="14"/>
      <c r="DUW848" s="14"/>
      <c r="DUX848" s="14"/>
      <c r="DUY848" s="14"/>
      <c r="DUZ848" s="14"/>
      <c r="DVA848" s="14"/>
      <c r="DVB848" s="14"/>
      <c r="DVC848" s="14"/>
      <c r="DVD848" s="14"/>
      <c r="DVE848" s="14"/>
      <c r="DVF848" s="14"/>
      <c r="DVG848" s="14"/>
      <c r="DVH848" s="14"/>
      <c r="DVI848" s="14"/>
      <c r="DVJ848" s="14"/>
      <c r="DVK848" s="14"/>
      <c r="DVL848" s="14"/>
      <c r="DVM848" s="14"/>
      <c r="DVN848" s="14"/>
      <c r="DVO848" s="14"/>
      <c r="DVP848" s="14"/>
      <c r="DVQ848" s="14"/>
      <c r="DVR848" s="14"/>
      <c r="DVS848" s="14"/>
      <c r="DVT848" s="14"/>
      <c r="DVU848" s="14"/>
      <c r="DVV848" s="14"/>
      <c r="DVW848" s="14"/>
      <c r="DVX848" s="14"/>
      <c r="DVY848" s="14"/>
      <c r="DVZ848" s="14"/>
      <c r="DWA848" s="14"/>
      <c r="DWB848" s="14"/>
      <c r="DWC848" s="14"/>
      <c r="DWD848" s="14"/>
      <c r="DWE848" s="14"/>
      <c r="DWF848" s="14"/>
      <c r="DWG848" s="14"/>
      <c r="DWH848" s="14"/>
      <c r="DWI848" s="14"/>
      <c r="DWJ848" s="14"/>
      <c r="DWK848" s="14"/>
      <c r="DWL848" s="14"/>
      <c r="DWM848" s="14"/>
      <c r="DWN848" s="14"/>
      <c r="DWO848" s="14"/>
      <c r="DWP848" s="14"/>
      <c r="DWQ848" s="14"/>
      <c r="DWR848" s="14"/>
      <c r="DWS848" s="14"/>
      <c r="DWT848" s="14"/>
      <c r="DWU848" s="14"/>
      <c r="DWV848" s="14"/>
      <c r="DWW848" s="14"/>
      <c r="DWX848" s="14"/>
      <c r="DWY848" s="14"/>
      <c r="DWZ848" s="14"/>
      <c r="DXA848" s="14"/>
      <c r="DXB848" s="14"/>
      <c r="DXC848" s="14"/>
      <c r="DXD848" s="14"/>
      <c r="DXE848" s="14"/>
      <c r="DXF848" s="14"/>
      <c r="DXG848" s="14"/>
      <c r="DXH848" s="14"/>
      <c r="DXI848" s="14"/>
      <c r="DXJ848" s="14"/>
      <c r="DXK848" s="14"/>
      <c r="DXL848" s="14"/>
      <c r="DXM848" s="14"/>
      <c r="DXN848" s="14"/>
      <c r="DXO848" s="14"/>
      <c r="DXP848" s="14"/>
      <c r="DXQ848" s="14"/>
      <c r="DXR848" s="14"/>
      <c r="DXS848" s="14"/>
      <c r="DXT848" s="14"/>
      <c r="DXU848" s="14"/>
      <c r="DXV848" s="14"/>
      <c r="DXW848" s="14"/>
      <c r="DXX848" s="14"/>
      <c r="DXY848" s="14"/>
      <c r="DXZ848" s="14"/>
      <c r="DYA848" s="14"/>
      <c r="DYB848" s="14"/>
      <c r="DYC848" s="14"/>
      <c r="DYD848" s="14"/>
      <c r="DYE848" s="14"/>
      <c r="DYF848" s="14"/>
      <c r="DYG848" s="14"/>
      <c r="DYH848" s="14"/>
      <c r="DYI848" s="14"/>
      <c r="DYJ848" s="14"/>
      <c r="DYK848" s="14"/>
      <c r="DYL848" s="14"/>
      <c r="DYM848" s="14"/>
      <c r="DYN848" s="14"/>
      <c r="DYO848" s="14"/>
      <c r="DYP848" s="14"/>
      <c r="DYQ848" s="14"/>
      <c r="DYR848" s="14"/>
      <c r="DYS848" s="14"/>
      <c r="DYT848" s="14"/>
      <c r="DYU848" s="14"/>
      <c r="DYV848" s="14"/>
      <c r="DYW848" s="14"/>
      <c r="DYX848" s="14"/>
      <c r="DYY848" s="14"/>
      <c r="DYZ848" s="14"/>
      <c r="DZA848" s="14"/>
      <c r="DZB848" s="14"/>
      <c r="DZC848" s="14"/>
      <c r="DZD848" s="14"/>
      <c r="DZE848" s="14"/>
      <c r="DZF848" s="14"/>
      <c r="DZG848" s="14"/>
      <c r="DZH848" s="14"/>
      <c r="DZI848" s="14"/>
      <c r="DZJ848" s="14"/>
      <c r="DZK848" s="14"/>
      <c r="DZL848" s="14"/>
      <c r="DZM848" s="14"/>
      <c r="DZN848" s="14"/>
      <c r="DZO848" s="14"/>
      <c r="DZP848" s="14"/>
      <c r="DZQ848" s="14"/>
      <c r="DZR848" s="14"/>
      <c r="DZS848" s="14"/>
      <c r="DZT848" s="14"/>
      <c r="DZU848" s="14"/>
      <c r="DZV848" s="14"/>
      <c r="DZW848" s="14"/>
      <c r="DZX848" s="14"/>
      <c r="DZY848" s="14"/>
      <c r="DZZ848" s="14"/>
      <c r="EAA848" s="14"/>
      <c r="EAB848" s="14"/>
      <c r="EAC848" s="14"/>
      <c r="EAD848" s="14"/>
      <c r="EAE848" s="14"/>
      <c r="EAF848" s="14"/>
      <c r="EAG848" s="14"/>
      <c r="EAH848" s="14"/>
      <c r="EAI848" s="14"/>
      <c r="EAJ848" s="14"/>
      <c r="EAK848" s="14"/>
      <c r="EAL848" s="14"/>
      <c r="EAM848" s="14"/>
      <c r="EAN848" s="14"/>
      <c r="EAO848" s="14"/>
      <c r="EAP848" s="14"/>
      <c r="EAQ848" s="14"/>
      <c r="EAR848" s="14"/>
      <c r="EAS848" s="14"/>
      <c r="EAT848" s="14"/>
      <c r="EAU848" s="14"/>
      <c r="EAV848" s="14"/>
      <c r="EAW848" s="14"/>
      <c r="EAX848" s="14"/>
      <c r="EAY848" s="14"/>
      <c r="EAZ848" s="14"/>
      <c r="EBA848" s="14"/>
      <c r="EBB848" s="14"/>
      <c r="EBC848" s="14"/>
      <c r="EBD848" s="14"/>
      <c r="EBE848" s="14"/>
      <c r="EBF848" s="14"/>
      <c r="EBG848" s="14"/>
      <c r="EBH848" s="14"/>
      <c r="EBI848" s="14"/>
      <c r="EBJ848" s="14"/>
      <c r="EBK848" s="14"/>
      <c r="EBL848" s="14"/>
      <c r="EBM848" s="14"/>
      <c r="EBN848" s="14"/>
      <c r="EBO848" s="14"/>
      <c r="EBP848" s="14"/>
      <c r="EBQ848" s="14"/>
      <c r="EBR848" s="14"/>
      <c r="EBS848" s="14"/>
      <c r="EBT848" s="14"/>
      <c r="EBU848" s="14"/>
      <c r="EBV848" s="14"/>
      <c r="EBW848" s="14"/>
      <c r="EBX848" s="14"/>
      <c r="EBY848" s="14"/>
      <c r="EBZ848" s="14"/>
      <c r="ECA848" s="14"/>
      <c r="ECB848" s="14"/>
      <c r="ECC848" s="14"/>
      <c r="ECD848" s="14"/>
      <c r="ECE848" s="14"/>
      <c r="ECF848" s="14"/>
      <c r="ECG848" s="14"/>
      <c r="ECH848" s="14"/>
      <c r="ECI848" s="14"/>
      <c r="ECJ848" s="14"/>
      <c r="ECK848" s="14"/>
      <c r="ECL848" s="14"/>
      <c r="ECM848" s="14"/>
      <c r="ECN848" s="14"/>
      <c r="ECO848" s="14"/>
      <c r="ECP848" s="14"/>
      <c r="ECQ848" s="14"/>
      <c r="ECR848" s="14"/>
      <c r="ECS848" s="14"/>
      <c r="ECT848" s="14"/>
      <c r="ECU848" s="14"/>
      <c r="ECV848" s="14"/>
      <c r="ECW848" s="14"/>
      <c r="ECX848" s="14"/>
      <c r="ECY848" s="14"/>
      <c r="ECZ848" s="14"/>
      <c r="EDA848" s="14"/>
      <c r="EDB848" s="14"/>
      <c r="EDC848" s="14"/>
      <c r="EDD848" s="14"/>
      <c r="EDE848" s="14"/>
      <c r="EDF848" s="14"/>
      <c r="EDG848" s="14"/>
      <c r="EDH848" s="14"/>
      <c r="EDI848" s="14"/>
      <c r="EDJ848" s="14"/>
      <c r="EDK848" s="14"/>
      <c r="EDL848" s="14"/>
      <c r="EDM848" s="14"/>
      <c r="EDN848" s="14"/>
      <c r="EDO848" s="14"/>
      <c r="EDP848" s="14"/>
      <c r="EDQ848" s="14"/>
      <c r="EDR848" s="14"/>
      <c r="EDS848" s="14"/>
      <c r="EDT848" s="14"/>
      <c r="EDU848" s="14"/>
      <c r="EDV848" s="14"/>
      <c r="EDW848" s="14"/>
      <c r="EDX848" s="14"/>
      <c r="EDY848" s="14"/>
      <c r="EDZ848" s="14"/>
      <c r="EEA848" s="14"/>
      <c r="EEB848" s="14"/>
      <c r="EEC848" s="14"/>
      <c r="EED848" s="14"/>
      <c r="EEE848" s="14"/>
      <c r="EEF848" s="14"/>
      <c r="EEG848" s="14"/>
      <c r="EEH848" s="14"/>
      <c r="EEI848" s="14"/>
      <c r="EEJ848" s="14"/>
      <c r="EEK848" s="14"/>
      <c r="EEL848" s="14"/>
      <c r="EEM848" s="14"/>
      <c r="EEN848" s="14"/>
      <c r="EEO848" s="14"/>
      <c r="EEP848" s="14"/>
      <c r="EEQ848" s="14"/>
      <c r="EER848" s="14"/>
      <c r="EES848" s="14"/>
      <c r="EET848" s="14"/>
      <c r="EEU848" s="14"/>
      <c r="EEV848" s="14"/>
      <c r="EEW848" s="14"/>
      <c r="EEX848" s="14"/>
      <c r="EEY848" s="14"/>
      <c r="EEZ848" s="14"/>
      <c r="EFA848" s="14"/>
      <c r="EFB848" s="14"/>
      <c r="EFC848" s="14"/>
      <c r="EFD848" s="14"/>
      <c r="EFE848" s="14"/>
      <c r="EFF848" s="14"/>
      <c r="EFG848" s="14"/>
      <c r="EFH848" s="14"/>
      <c r="EFI848" s="14"/>
      <c r="EFJ848" s="14"/>
      <c r="EFK848" s="14"/>
      <c r="EFL848" s="14"/>
      <c r="EFM848" s="14"/>
      <c r="EFN848" s="14"/>
      <c r="EFO848" s="14"/>
      <c r="EFP848" s="14"/>
      <c r="EFQ848" s="14"/>
      <c r="EFR848" s="14"/>
      <c r="EFS848" s="14"/>
      <c r="EFT848" s="14"/>
      <c r="EFU848" s="14"/>
      <c r="EFV848" s="14"/>
      <c r="EFW848" s="14"/>
      <c r="EFX848" s="14"/>
      <c r="EFY848" s="14"/>
      <c r="EFZ848" s="14"/>
      <c r="EGA848" s="14"/>
      <c r="EGB848" s="14"/>
      <c r="EGC848" s="14"/>
      <c r="EGD848" s="14"/>
      <c r="EGE848" s="14"/>
      <c r="EGF848" s="14"/>
      <c r="EGG848" s="14"/>
      <c r="EGH848" s="14"/>
      <c r="EGI848" s="14"/>
      <c r="EGJ848" s="14"/>
      <c r="EGK848" s="14"/>
      <c r="EGL848" s="14"/>
      <c r="EGM848" s="14"/>
      <c r="EGN848" s="14"/>
      <c r="EGO848" s="14"/>
      <c r="EGP848" s="14"/>
      <c r="EGQ848" s="14"/>
      <c r="EGR848" s="14"/>
      <c r="EGS848" s="14"/>
      <c r="EGT848" s="14"/>
      <c r="EGU848" s="14"/>
      <c r="EGV848" s="14"/>
      <c r="EGW848" s="14"/>
      <c r="EGX848" s="14"/>
      <c r="EGY848" s="14"/>
      <c r="EGZ848" s="14"/>
      <c r="EHA848" s="14"/>
      <c r="EHB848" s="14"/>
      <c r="EHC848" s="14"/>
      <c r="EHD848" s="14"/>
      <c r="EHE848" s="14"/>
      <c r="EHF848" s="14"/>
      <c r="EHG848" s="14"/>
      <c r="EHH848" s="14"/>
      <c r="EHI848" s="14"/>
      <c r="EHJ848" s="14"/>
      <c r="EHK848" s="14"/>
      <c r="EHL848" s="14"/>
      <c r="EHM848" s="14"/>
      <c r="EHN848" s="14"/>
      <c r="EHO848" s="14"/>
      <c r="EHP848" s="14"/>
      <c r="EHQ848" s="14"/>
      <c r="EHR848" s="14"/>
      <c r="EHS848" s="14"/>
      <c r="EHT848" s="14"/>
      <c r="EHU848" s="14"/>
      <c r="EHV848" s="14"/>
      <c r="EHW848" s="14"/>
      <c r="EHX848" s="14"/>
      <c r="EHY848" s="14"/>
      <c r="EHZ848" s="14"/>
      <c r="EIA848" s="14"/>
      <c r="EIB848" s="14"/>
      <c r="EIC848" s="14"/>
      <c r="EID848" s="14"/>
      <c r="EIE848" s="14"/>
      <c r="EIF848" s="14"/>
      <c r="EIG848" s="14"/>
      <c r="EIH848" s="14"/>
      <c r="EII848" s="14"/>
      <c r="EIJ848" s="14"/>
      <c r="EIK848" s="14"/>
      <c r="EIL848" s="14"/>
      <c r="EIM848" s="14"/>
      <c r="EIN848" s="14"/>
      <c r="EIO848" s="14"/>
      <c r="EIP848" s="14"/>
      <c r="EIQ848" s="14"/>
      <c r="EIR848" s="14"/>
      <c r="EIS848" s="14"/>
      <c r="EIT848" s="14"/>
      <c r="EIU848" s="14"/>
      <c r="EIV848" s="14"/>
      <c r="EIW848" s="14"/>
      <c r="EIX848" s="14"/>
      <c r="EIY848" s="14"/>
      <c r="EIZ848" s="14"/>
      <c r="EJA848" s="14"/>
      <c r="EJB848" s="14"/>
      <c r="EJC848" s="14"/>
      <c r="EJD848" s="14"/>
      <c r="EJE848" s="14"/>
      <c r="EJF848" s="14"/>
      <c r="EJG848" s="14"/>
      <c r="EJH848" s="14"/>
      <c r="EJI848" s="14"/>
      <c r="EJJ848" s="14"/>
      <c r="EJK848" s="14"/>
      <c r="EJL848" s="14"/>
      <c r="EJM848" s="14"/>
      <c r="EJN848" s="14"/>
      <c r="EJO848" s="14"/>
      <c r="EJP848" s="14"/>
      <c r="EJQ848" s="14"/>
      <c r="EJR848" s="14"/>
      <c r="EJS848" s="14"/>
      <c r="EJT848" s="14"/>
      <c r="EJU848" s="14"/>
      <c r="EJV848" s="14"/>
      <c r="EJW848" s="14"/>
      <c r="EJX848" s="14"/>
      <c r="EJY848" s="14"/>
      <c r="EJZ848" s="14"/>
      <c r="EKA848" s="14"/>
      <c r="EKB848" s="14"/>
      <c r="EKC848" s="14"/>
      <c r="EKD848" s="14"/>
      <c r="EKE848" s="14"/>
      <c r="EKF848" s="14"/>
      <c r="EKG848" s="14"/>
      <c r="EKH848" s="14"/>
      <c r="EKI848" s="14"/>
      <c r="EKJ848" s="14"/>
      <c r="EKK848" s="14"/>
      <c r="EKL848" s="14"/>
      <c r="EKM848" s="14"/>
      <c r="EKN848" s="14"/>
      <c r="EKO848" s="14"/>
      <c r="EKP848" s="14"/>
      <c r="EKQ848" s="14"/>
      <c r="EKR848" s="14"/>
      <c r="EKS848" s="14"/>
      <c r="EKT848" s="14"/>
      <c r="EKU848" s="14"/>
      <c r="EKV848" s="14"/>
      <c r="EKW848" s="14"/>
      <c r="EKX848" s="14"/>
      <c r="EKY848" s="14"/>
      <c r="EKZ848" s="14"/>
      <c r="ELA848" s="14"/>
      <c r="ELB848" s="14"/>
      <c r="ELC848" s="14"/>
      <c r="ELD848" s="14"/>
      <c r="ELE848" s="14"/>
      <c r="ELF848" s="14"/>
      <c r="ELG848" s="14"/>
      <c r="ELH848" s="14"/>
      <c r="ELI848" s="14"/>
      <c r="ELJ848" s="14"/>
      <c r="ELK848" s="14"/>
      <c r="ELL848" s="14"/>
      <c r="ELM848" s="14"/>
      <c r="ELN848" s="14"/>
      <c r="ELO848" s="14"/>
      <c r="ELP848" s="14"/>
      <c r="ELQ848" s="14"/>
      <c r="ELR848" s="14"/>
      <c r="ELS848" s="14"/>
      <c r="ELT848" s="14"/>
      <c r="ELU848" s="14"/>
      <c r="ELV848" s="14"/>
      <c r="ELW848" s="14"/>
      <c r="ELX848" s="14"/>
      <c r="ELY848" s="14"/>
      <c r="ELZ848" s="14"/>
      <c r="EMA848" s="14"/>
      <c r="EMB848" s="14"/>
      <c r="EMC848" s="14"/>
      <c r="EMD848" s="14"/>
      <c r="EME848" s="14"/>
      <c r="EMF848" s="14"/>
      <c r="EMG848" s="14"/>
      <c r="EMH848" s="14"/>
      <c r="EMI848" s="14"/>
      <c r="EMJ848" s="14"/>
      <c r="EMK848" s="14"/>
      <c r="EML848" s="14"/>
      <c r="EMM848" s="14"/>
      <c r="EMN848" s="14"/>
      <c r="EMO848" s="14"/>
      <c r="EMP848" s="14"/>
      <c r="EMQ848" s="14"/>
      <c r="EMR848" s="14"/>
      <c r="EMS848" s="14"/>
      <c r="EMT848" s="14"/>
      <c r="EMU848" s="14"/>
      <c r="EMV848" s="14"/>
      <c r="EMW848" s="14"/>
      <c r="EMX848" s="14"/>
      <c r="EMY848" s="14"/>
      <c r="EMZ848" s="14"/>
      <c r="ENA848" s="14"/>
      <c r="ENB848" s="14"/>
      <c r="ENC848" s="14"/>
      <c r="END848" s="14"/>
      <c r="ENE848" s="14"/>
      <c r="ENF848" s="14"/>
      <c r="ENG848" s="14"/>
      <c r="ENH848" s="14"/>
      <c r="ENI848" s="14"/>
      <c r="ENJ848" s="14"/>
      <c r="ENK848" s="14"/>
      <c r="ENL848" s="14"/>
      <c r="ENM848" s="14"/>
      <c r="ENN848" s="14"/>
      <c r="ENO848" s="14"/>
      <c r="ENP848" s="14"/>
      <c r="ENQ848" s="14"/>
      <c r="ENR848" s="14"/>
      <c r="ENS848" s="14"/>
      <c r="ENT848" s="14"/>
      <c r="ENU848" s="14"/>
      <c r="ENV848" s="14"/>
      <c r="ENW848" s="14"/>
      <c r="ENX848" s="14"/>
      <c r="ENY848" s="14"/>
      <c r="ENZ848" s="14"/>
      <c r="EOA848" s="14"/>
      <c r="EOB848" s="14"/>
      <c r="EOC848" s="14"/>
      <c r="EOD848" s="14"/>
      <c r="EOE848" s="14"/>
      <c r="EOF848" s="14"/>
      <c r="EOG848" s="14"/>
      <c r="EOH848" s="14"/>
      <c r="EOI848" s="14"/>
      <c r="EOJ848" s="14"/>
      <c r="EOK848" s="14"/>
      <c r="EOL848" s="14"/>
      <c r="EOM848" s="14"/>
      <c r="EON848" s="14"/>
      <c r="EOO848" s="14"/>
      <c r="EOP848" s="14"/>
      <c r="EOQ848" s="14"/>
      <c r="EOR848" s="14"/>
      <c r="EOS848" s="14"/>
      <c r="EOT848" s="14"/>
      <c r="EOU848" s="14"/>
      <c r="EOV848" s="14"/>
      <c r="EOW848" s="14"/>
      <c r="EOX848" s="14"/>
      <c r="EOY848" s="14"/>
      <c r="EOZ848" s="14"/>
      <c r="EPA848" s="14"/>
      <c r="EPB848" s="14"/>
      <c r="EPC848" s="14"/>
      <c r="EPD848" s="14"/>
      <c r="EPE848" s="14"/>
      <c r="EPF848" s="14"/>
      <c r="EPG848" s="14"/>
      <c r="EPH848" s="14"/>
      <c r="EPI848" s="14"/>
      <c r="EPJ848" s="14"/>
      <c r="EPK848" s="14"/>
      <c r="EPL848" s="14"/>
      <c r="EPM848" s="14"/>
      <c r="EPN848" s="14"/>
      <c r="EPO848" s="14"/>
      <c r="EPP848" s="14"/>
      <c r="EPQ848" s="14"/>
      <c r="EPR848" s="14"/>
      <c r="EPS848" s="14"/>
      <c r="EPT848" s="14"/>
      <c r="EPU848" s="14"/>
      <c r="EPV848" s="14"/>
      <c r="EPW848" s="14"/>
      <c r="EPX848" s="14"/>
      <c r="EPY848" s="14"/>
      <c r="EPZ848" s="14"/>
      <c r="EQA848" s="14"/>
      <c r="EQB848" s="14"/>
      <c r="EQC848" s="14"/>
      <c r="EQD848" s="14"/>
      <c r="EQE848" s="14"/>
      <c r="EQF848" s="14"/>
      <c r="EQG848" s="14"/>
      <c r="EQH848" s="14"/>
      <c r="EQI848" s="14"/>
      <c r="EQJ848" s="14"/>
      <c r="EQK848" s="14"/>
      <c r="EQL848" s="14"/>
      <c r="EQM848" s="14"/>
      <c r="EQN848" s="14"/>
      <c r="EQO848" s="14"/>
      <c r="EQP848" s="14"/>
      <c r="EQQ848" s="14"/>
      <c r="EQR848" s="14"/>
      <c r="EQS848" s="14"/>
      <c r="EQT848" s="14"/>
      <c r="EQU848" s="14"/>
      <c r="EQV848" s="14"/>
      <c r="EQW848" s="14"/>
      <c r="EQX848" s="14"/>
      <c r="EQY848" s="14"/>
      <c r="EQZ848" s="14"/>
      <c r="ERA848" s="14"/>
      <c r="ERB848" s="14"/>
      <c r="ERC848" s="14"/>
      <c r="ERD848" s="14"/>
      <c r="ERE848" s="14"/>
      <c r="ERF848" s="14"/>
      <c r="ERG848" s="14"/>
      <c r="ERH848" s="14"/>
      <c r="ERI848" s="14"/>
      <c r="ERJ848" s="14"/>
      <c r="ERK848" s="14"/>
      <c r="ERL848" s="14"/>
      <c r="ERM848" s="14"/>
      <c r="ERN848" s="14"/>
      <c r="ERO848" s="14"/>
      <c r="ERP848" s="14"/>
      <c r="ERQ848" s="14"/>
      <c r="ERR848" s="14"/>
      <c r="ERS848" s="14"/>
      <c r="ERT848" s="14"/>
      <c r="ERU848" s="14"/>
      <c r="ERV848" s="14"/>
      <c r="ERW848" s="14"/>
      <c r="ERX848" s="14"/>
      <c r="ERY848" s="14"/>
      <c r="ERZ848" s="14"/>
      <c r="ESA848" s="14"/>
      <c r="ESB848" s="14"/>
      <c r="ESC848" s="14"/>
      <c r="ESD848" s="14"/>
      <c r="ESE848" s="14"/>
      <c r="ESF848" s="14"/>
      <c r="ESG848" s="14"/>
      <c r="ESH848" s="14"/>
      <c r="ESI848" s="14"/>
      <c r="ESJ848" s="14"/>
      <c r="ESK848" s="14"/>
      <c r="ESL848" s="14"/>
      <c r="ESM848" s="14"/>
      <c r="ESN848" s="14"/>
      <c r="ESO848" s="14"/>
      <c r="ESP848" s="14"/>
      <c r="ESQ848" s="14"/>
      <c r="ESR848" s="14"/>
      <c r="ESS848" s="14"/>
      <c r="EST848" s="14"/>
      <c r="ESU848" s="14"/>
      <c r="ESV848" s="14"/>
      <c r="ESW848" s="14"/>
      <c r="ESX848" s="14"/>
      <c r="ESY848" s="14"/>
      <c r="ESZ848" s="14"/>
      <c r="ETA848" s="14"/>
      <c r="ETB848" s="14"/>
      <c r="ETC848" s="14"/>
      <c r="ETD848" s="14"/>
      <c r="ETE848" s="14"/>
      <c r="ETF848" s="14"/>
      <c r="ETG848" s="14"/>
      <c r="ETH848" s="14"/>
      <c r="ETI848" s="14"/>
      <c r="ETJ848" s="14"/>
      <c r="ETK848" s="14"/>
      <c r="ETL848" s="14"/>
      <c r="ETM848" s="14"/>
      <c r="ETN848" s="14"/>
      <c r="ETO848" s="14"/>
      <c r="ETP848" s="14"/>
      <c r="ETQ848" s="14"/>
      <c r="ETR848" s="14"/>
      <c r="ETS848" s="14"/>
      <c r="ETT848" s="14"/>
      <c r="ETU848" s="14"/>
      <c r="ETV848" s="14"/>
      <c r="ETW848" s="14"/>
      <c r="ETX848" s="14"/>
      <c r="ETY848" s="14"/>
      <c r="ETZ848" s="14"/>
      <c r="EUA848" s="14"/>
      <c r="EUB848" s="14"/>
      <c r="EUC848" s="14"/>
      <c r="EUD848" s="14"/>
      <c r="EUE848" s="14"/>
      <c r="EUF848" s="14"/>
      <c r="EUG848" s="14"/>
      <c r="EUH848" s="14"/>
      <c r="EUI848" s="14"/>
      <c r="EUJ848" s="14"/>
      <c r="EUK848" s="14"/>
      <c r="EUL848" s="14"/>
      <c r="EUM848" s="14"/>
      <c r="EUN848" s="14"/>
      <c r="EUO848" s="14"/>
      <c r="EUP848" s="14"/>
      <c r="EUQ848" s="14"/>
      <c r="EUR848" s="14"/>
      <c r="EUS848" s="14"/>
      <c r="EUT848" s="14"/>
      <c r="EUU848" s="14"/>
      <c r="EUV848" s="14"/>
      <c r="EUW848" s="14"/>
      <c r="EUX848" s="14"/>
      <c r="EUY848" s="14"/>
      <c r="EUZ848" s="14"/>
      <c r="EVA848" s="14"/>
      <c r="EVB848" s="14"/>
      <c r="EVC848" s="14"/>
      <c r="EVD848" s="14"/>
      <c r="EVE848" s="14"/>
      <c r="EVF848" s="14"/>
      <c r="EVG848" s="14"/>
      <c r="EVH848" s="14"/>
      <c r="EVI848" s="14"/>
      <c r="EVJ848" s="14"/>
      <c r="EVK848" s="14"/>
      <c r="EVL848" s="14"/>
      <c r="EVM848" s="14"/>
      <c r="EVN848" s="14"/>
      <c r="EVO848" s="14"/>
      <c r="EVP848" s="14"/>
      <c r="EVQ848" s="14"/>
      <c r="EVR848" s="14"/>
      <c r="EVS848" s="14"/>
      <c r="EVT848" s="14"/>
      <c r="EVU848" s="14"/>
      <c r="EVV848" s="14"/>
      <c r="EVW848" s="14"/>
      <c r="EVX848" s="14"/>
      <c r="EVY848" s="14"/>
      <c r="EVZ848" s="14"/>
      <c r="EWA848" s="14"/>
      <c r="EWB848" s="14"/>
      <c r="EWC848" s="14"/>
      <c r="EWD848" s="14"/>
      <c r="EWE848" s="14"/>
      <c r="EWF848" s="14"/>
      <c r="EWG848" s="14"/>
      <c r="EWH848" s="14"/>
      <c r="EWI848" s="14"/>
      <c r="EWJ848" s="14"/>
      <c r="EWK848" s="14"/>
      <c r="EWL848" s="14"/>
      <c r="EWM848" s="14"/>
      <c r="EWN848" s="14"/>
      <c r="EWO848" s="14"/>
      <c r="EWP848" s="14"/>
      <c r="EWQ848" s="14"/>
      <c r="EWR848" s="14"/>
      <c r="EWS848" s="14"/>
      <c r="EWT848" s="14"/>
      <c r="EWU848" s="14"/>
      <c r="EWV848" s="14"/>
      <c r="EWW848" s="14"/>
      <c r="EWX848" s="14"/>
      <c r="EWY848" s="14"/>
      <c r="EWZ848" s="14"/>
      <c r="EXA848" s="14"/>
      <c r="EXB848" s="14"/>
      <c r="EXC848" s="14"/>
      <c r="EXD848" s="14"/>
      <c r="EXE848" s="14"/>
      <c r="EXF848" s="14"/>
      <c r="EXG848" s="14"/>
      <c r="EXH848" s="14"/>
      <c r="EXI848" s="14"/>
      <c r="EXJ848" s="14"/>
      <c r="EXK848" s="14"/>
      <c r="EXL848" s="14"/>
      <c r="EXM848" s="14"/>
      <c r="EXN848" s="14"/>
      <c r="EXO848" s="14"/>
      <c r="EXP848" s="14"/>
      <c r="EXQ848" s="14"/>
      <c r="EXR848" s="14"/>
      <c r="EXS848" s="14"/>
      <c r="EXT848" s="14"/>
      <c r="EXU848" s="14"/>
      <c r="EXV848" s="14"/>
      <c r="EXW848" s="14"/>
      <c r="EXX848" s="14"/>
      <c r="EXY848" s="14"/>
      <c r="EXZ848" s="14"/>
      <c r="EYA848" s="14"/>
      <c r="EYB848" s="14"/>
      <c r="EYC848" s="14"/>
      <c r="EYD848" s="14"/>
      <c r="EYE848" s="14"/>
      <c r="EYF848" s="14"/>
      <c r="EYG848" s="14"/>
      <c r="EYH848" s="14"/>
      <c r="EYI848" s="14"/>
      <c r="EYJ848" s="14"/>
      <c r="EYK848" s="14"/>
      <c r="EYL848" s="14"/>
      <c r="EYM848" s="14"/>
      <c r="EYN848" s="14"/>
      <c r="EYO848" s="14"/>
      <c r="EYP848" s="14"/>
      <c r="EYQ848" s="14"/>
      <c r="EYR848" s="14"/>
      <c r="EYS848" s="14"/>
      <c r="EYT848" s="14"/>
      <c r="EYU848" s="14"/>
      <c r="EYV848" s="14"/>
      <c r="EYW848" s="14"/>
      <c r="EYX848" s="14"/>
      <c r="EYY848" s="14"/>
      <c r="EYZ848" s="14"/>
      <c r="EZA848" s="14"/>
      <c r="EZB848" s="14"/>
      <c r="EZC848" s="14"/>
      <c r="EZD848" s="14"/>
      <c r="EZE848" s="14"/>
      <c r="EZF848" s="14"/>
      <c r="EZG848" s="14"/>
      <c r="EZH848" s="14"/>
      <c r="EZI848" s="14"/>
      <c r="EZJ848" s="14"/>
      <c r="EZK848" s="14"/>
      <c r="EZL848" s="14"/>
      <c r="EZM848" s="14"/>
      <c r="EZN848" s="14"/>
      <c r="EZO848" s="14"/>
      <c r="EZP848" s="14"/>
      <c r="EZQ848" s="14"/>
      <c r="EZR848" s="14"/>
      <c r="EZS848" s="14"/>
      <c r="EZT848" s="14"/>
      <c r="EZU848" s="14"/>
      <c r="EZV848" s="14"/>
      <c r="EZW848" s="14"/>
      <c r="EZX848" s="14"/>
      <c r="EZY848" s="14"/>
      <c r="EZZ848" s="14"/>
      <c r="FAA848" s="14"/>
      <c r="FAB848" s="14"/>
      <c r="FAC848" s="14"/>
      <c r="FAD848" s="14"/>
      <c r="FAE848" s="14"/>
      <c r="FAF848" s="14"/>
      <c r="FAG848" s="14"/>
      <c r="FAH848" s="14"/>
      <c r="FAI848" s="14"/>
      <c r="FAJ848" s="14"/>
      <c r="FAK848" s="14"/>
      <c r="FAL848" s="14"/>
      <c r="FAM848" s="14"/>
      <c r="FAN848" s="14"/>
      <c r="FAO848" s="14"/>
      <c r="FAP848" s="14"/>
      <c r="FAQ848" s="14"/>
      <c r="FAR848" s="14"/>
      <c r="FAS848" s="14"/>
      <c r="FAT848" s="14"/>
      <c r="FAU848" s="14"/>
      <c r="FAV848" s="14"/>
      <c r="FAW848" s="14"/>
      <c r="FAX848" s="14"/>
      <c r="FAY848" s="14"/>
      <c r="FAZ848" s="14"/>
      <c r="FBA848" s="14"/>
      <c r="FBB848" s="14"/>
      <c r="FBC848" s="14"/>
      <c r="FBD848" s="14"/>
      <c r="FBE848" s="14"/>
      <c r="FBF848" s="14"/>
      <c r="FBG848" s="14"/>
      <c r="FBH848" s="14"/>
      <c r="FBI848" s="14"/>
      <c r="FBJ848" s="14"/>
      <c r="FBK848" s="14"/>
      <c r="FBL848" s="14"/>
      <c r="FBM848" s="14"/>
      <c r="FBN848" s="14"/>
      <c r="FBO848" s="14"/>
      <c r="FBP848" s="14"/>
      <c r="FBQ848" s="14"/>
      <c r="FBR848" s="14"/>
      <c r="FBS848" s="14"/>
      <c r="FBT848" s="14"/>
      <c r="FBU848" s="14"/>
      <c r="FBV848" s="14"/>
      <c r="FBW848" s="14"/>
      <c r="FBX848" s="14"/>
      <c r="FBY848" s="14"/>
      <c r="FBZ848" s="14"/>
      <c r="FCA848" s="14"/>
      <c r="FCB848" s="14"/>
      <c r="FCC848" s="14"/>
      <c r="FCD848" s="14"/>
      <c r="FCE848" s="14"/>
      <c r="FCF848" s="14"/>
      <c r="FCG848" s="14"/>
      <c r="FCH848" s="14"/>
      <c r="FCI848" s="14"/>
      <c r="FCJ848" s="14"/>
      <c r="FCK848" s="14"/>
      <c r="FCL848" s="14"/>
      <c r="FCM848" s="14"/>
      <c r="FCN848" s="14"/>
      <c r="FCO848" s="14"/>
      <c r="FCP848" s="14"/>
      <c r="FCQ848" s="14"/>
      <c r="FCR848" s="14"/>
      <c r="FCS848" s="14"/>
      <c r="FCT848" s="14"/>
      <c r="FCU848" s="14"/>
      <c r="FCV848" s="14"/>
      <c r="FCW848" s="14"/>
      <c r="FCX848" s="14"/>
      <c r="FCY848" s="14"/>
      <c r="FCZ848" s="14"/>
      <c r="FDA848" s="14"/>
      <c r="FDB848" s="14"/>
      <c r="FDC848" s="14"/>
      <c r="FDD848" s="14"/>
      <c r="FDE848" s="14"/>
      <c r="FDF848" s="14"/>
      <c r="FDG848" s="14"/>
      <c r="FDH848" s="14"/>
      <c r="FDI848" s="14"/>
      <c r="FDJ848" s="14"/>
      <c r="FDK848" s="14"/>
      <c r="FDL848" s="14"/>
      <c r="FDM848" s="14"/>
      <c r="FDN848" s="14"/>
      <c r="FDO848" s="14"/>
      <c r="FDP848" s="14"/>
      <c r="FDQ848" s="14"/>
      <c r="FDR848" s="14"/>
      <c r="FDS848" s="14"/>
      <c r="FDT848" s="14"/>
      <c r="FDU848" s="14"/>
      <c r="FDV848" s="14"/>
      <c r="FDW848" s="14"/>
      <c r="FDX848" s="14"/>
      <c r="FDY848" s="14"/>
      <c r="FDZ848" s="14"/>
      <c r="FEA848" s="14"/>
      <c r="FEB848" s="14"/>
      <c r="FEC848" s="14"/>
      <c r="FED848" s="14"/>
      <c r="FEE848" s="14"/>
      <c r="FEF848" s="14"/>
      <c r="FEG848" s="14"/>
      <c r="FEH848" s="14"/>
      <c r="FEI848" s="14"/>
      <c r="FEJ848" s="14"/>
      <c r="FEK848" s="14"/>
      <c r="FEL848" s="14"/>
      <c r="FEM848" s="14"/>
      <c r="FEN848" s="14"/>
      <c r="FEO848" s="14"/>
      <c r="FEP848" s="14"/>
      <c r="FEQ848" s="14"/>
      <c r="FER848" s="14"/>
      <c r="FES848" s="14"/>
      <c r="FET848" s="14"/>
      <c r="FEU848" s="14"/>
      <c r="FEV848" s="14"/>
      <c r="FEW848" s="14"/>
      <c r="FEX848" s="14"/>
      <c r="FEY848" s="14"/>
      <c r="FEZ848" s="14"/>
      <c r="FFA848" s="14"/>
      <c r="FFB848" s="14"/>
      <c r="FFC848" s="14"/>
      <c r="FFD848" s="14"/>
      <c r="FFE848" s="14"/>
      <c r="FFF848" s="14"/>
      <c r="FFG848" s="14"/>
      <c r="FFH848" s="14"/>
      <c r="FFI848" s="14"/>
      <c r="FFJ848" s="14"/>
      <c r="FFK848" s="14"/>
      <c r="FFL848" s="14"/>
      <c r="FFM848" s="14"/>
      <c r="FFN848" s="14"/>
      <c r="FFO848" s="14"/>
      <c r="FFP848" s="14"/>
      <c r="FFQ848" s="14"/>
      <c r="FFR848" s="14"/>
      <c r="FFS848" s="14"/>
      <c r="FFT848" s="14"/>
      <c r="FFU848" s="14"/>
      <c r="FFV848" s="14"/>
      <c r="FFW848" s="14"/>
      <c r="FFX848" s="14"/>
      <c r="FFY848" s="14"/>
      <c r="FFZ848" s="14"/>
      <c r="FGA848" s="14"/>
      <c r="FGB848" s="14"/>
      <c r="FGC848" s="14"/>
      <c r="FGD848" s="14"/>
      <c r="FGE848" s="14"/>
      <c r="FGF848" s="14"/>
      <c r="FGG848" s="14"/>
      <c r="FGH848" s="14"/>
      <c r="FGI848" s="14"/>
      <c r="FGJ848" s="14"/>
      <c r="FGK848" s="14"/>
      <c r="FGL848" s="14"/>
      <c r="FGM848" s="14"/>
      <c r="FGN848" s="14"/>
      <c r="FGO848" s="14"/>
      <c r="FGP848" s="14"/>
      <c r="FGQ848" s="14"/>
      <c r="FGR848" s="14"/>
      <c r="FGS848" s="14"/>
      <c r="FGT848" s="14"/>
      <c r="FGU848" s="14"/>
      <c r="FGV848" s="14"/>
      <c r="FGW848" s="14"/>
      <c r="FGX848" s="14"/>
      <c r="FGY848" s="14"/>
      <c r="FGZ848" s="14"/>
      <c r="FHA848" s="14"/>
      <c r="FHB848" s="14"/>
      <c r="FHC848" s="14"/>
      <c r="FHD848" s="14"/>
      <c r="FHE848" s="14"/>
      <c r="FHF848" s="14"/>
      <c r="FHG848" s="14"/>
      <c r="FHH848" s="14"/>
      <c r="FHI848" s="14"/>
      <c r="FHJ848" s="14"/>
      <c r="FHK848" s="14"/>
      <c r="FHL848" s="14"/>
      <c r="FHM848" s="14"/>
      <c r="FHN848" s="14"/>
      <c r="FHO848" s="14"/>
      <c r="FHP848" s="14"/>
      <c r="FHQ848" s="14"/>
      <c r="FHR848" s="14"/>
      <c r="FHS848" s="14"/>
      <c r="FHT848" s="14"/>
      <c r="FHU848" s="14"/>
      <c r="FHV848" s="14"/>
      <c r="FHW848" s="14"/>
      <c r="FHX848" s="14"/>
      <c r="FHY848" s="14"/>
      <c r="FHZ848" s="14"/>
      <c r="FIA848" s="14"/>
      <c r="FIB848" s="14"/>
      <c r="FIC848" s="14"/>
      <c r="FID848" s="14"/>
      <c r="FIE848" s="14"/>
      <c r="FIF848" s="14"/>
      <c r="FIG848" s="14"/>
      <c r="FIH848" s="14"/>
      <c r="FII848" s="14"/>
      <c r="FIJ848" s="14"/>
      <c r="FIK848" s="14"/>
      <c r="FIL848" s="14"/>
      <c r="FIM848" s="14"/>
      <c r="FIN848" s="14"/>
      <c r="FIO848" s="14"/>
      <c r="FIP848" s="14"/>
      <c r="FIQ848" s="14"/>
      <c r="FIR848" s="14"/>
      <c r="FIS848" s="14"/>
      <c r="FIT848" s="14"/>
      <c r="FIU848" s="14"/>
      <c r="FIV848" s="14"/>
      <c r="FIW848" s="14"/>
      <c r="FIX848" s="14"/>
      <c r="FIY848" s="14"/>
      <c r="FIZ848" s="14"/>
      <c r="FJA848" s="14"/>
      <c r="FJB848" s="14"/>
      <c r="FJC848" s="14"/>
      <c r="FJD848" s="14"/>
      <c r="FJE848" s="14"/>
      <c r="FJF848" s="14"/>
      <c r="FJG848" s="14"/>
      <c r="FJH848" s="14"/>
      <c r="FJI848" s="14"/>
      <c r="FJJ848" s="14"/>
      <c r="FJK848" s="14"/>
      <c r="FJL848" s="14"/>
      <c r="FJM848" s="14"/>
      <c r="FJN848" s="14"/>
      <c r="FJO848" s="14"/>
      <c r="FJP848" s="14"/>
      <c r="FJQ848" s="14"/>
      <c r="FJR848" s="14"/>
      <c r="FJS848" s="14"/>
      <c r="FJT848" s="14"/>
      <c r="FJU848" s="14"/>
      <c r="FJV848" s="14"/>
      <c r="FJW848" s="14"/>
      <c r="FJX848" s="14"/>
      <c r="FJY848" s="14"/>
      <c r="FJZ848" s="14"/>
      <c r="FKA848" s="14"/>
      <c r="FKB848" s="14"/>
      <c r="FKC848" s="14"/>
      <c r="FKD848" s="14"/>
      <c r="FKE848" s="14"/>
      <c r="FKF848" s="14"/>
      <c r="FKG848" s="14"/>
      <c r="FKH848" s="14"/>
      <c r="FKI848" s="14"/>
      <c r="FKJ848" s="14"/>
      <c r="FKK848" s="14"/>
      <c r="FKL848" s="14"/>
      <c r="FKM848" s="14"/>
      <c r="FKN848" s="14"/>
      <c r="FKO848" s="14"/>
      <c r="FKP848" s="14"/>
      <c r="FKQ848" s="14"/>
      <c r="FKR848" s="14"/>
      <c r="FKS848" s="14"/>
      <c r="FKT848" s="14"/>
      <c r="FKU848" s="14"/>
      <c r="FKV848" s="14"/>
      <c r="FKW848" s="14"/>
      <c r="FKX848" s="14"/>
      <c r="FKY848" s="14"/>
      <c r="FKZ848" s="14"/>
      <c r="FLA848" s="14"/>
      <c r="FLB848" s="14"/>
      <c r="FLC848" s="14"/>
      <c r="FLD848" s="14"/>
      <c r="FLE848" s="14"/>
      <c r="FLF848" s="14"/>
      <c r="FLG848" s="14"/>
      <c r="FLH848" s="14"/>
      <c r="FLI848" s="14"/>
      <c r="FLJ848" s="14"/>
      <c r="FLK848" s="14"/>
      <c r="FLL848" s="14"/>
      <c r="FLM848" s="14"/>
      <c r="FLN848" s="14"/>
      <c r="FLO848" s="14"/>
      <c r="FLP848" s="14"/>
      <c r="FLQ848" s="14"/>
      <c r="FLR848" s="14"/>
      <c r="FLS848" s="14"/>
      <c r="FLT848" s="14"/>
      <c r="FLU848" s="14"/>
      <c r="FLV848" s="14"/>
      <c r="FLW848" s="14"/>
      <c r="FLX848" s="14"/>
      <c r="FLY848" s="14"/>
      <c r="FLZ848" s="14"/>
      <c r="FMA848" s="14"/>
      <c r="FMB848" s="14"/>
      <c r="FMC848" s="14"/>
      <c r="FMD848" s="14"/>
      <c r="FME848" s="14"/>
      <c r="FMF848" s="14"/>
      <c r="FMG848" s="14"/>
      <c r="FMH848" s="14"/>
      <c r="FMI848" s="14"/>
      <c r="FMJ848" s="14"/>
      <c r="FMK848" s="14"/>
      <c r="FML848" s="14"/>
      <c r="FMM848" s="14"/>
      <c r="FMN848" s="14"/>
      <c r="FMO848" s="14"/>
      <c r="FMP848" s="14"/>
      <c r="FMQ848" s="14"/>
      <c r="FMR848" s="14"/>
      <c r="FMS848" s="14"/>
      <c r="FMT848" s="14"/>
      <c r="FMU848" s="14"/>
      <c r="FMV848" s="14"/>
      <c r="FMW848" s="14"/>
      <c r="FMX848" s="14"/>
      <c r="FMY848" s="14"/>
      <c r="FMZ848" s="14"/>
      <c r="FNA848" s="14"/>
      <c r="FNB848" s="14"/>
      <c r="FNC848" s="14"/>
      <c r="FND848" s="14"/>
      <c r="FNE848" s="14"/>
      <c r="FNF848" s="14"/>
      <c r="FNG848" s="14"/>
      <c r="FNH848" s="14"/>
      <c r="FNI848" s="14"/>
      <c r="FNJ848" s="14"/>
      <c r="FNK848" s="14"/>
      <c r="FNL848" s="14"/>
      <c r="FNM848" s="14"/>
      <c r="FNN848" s="14"/>
      <c r="FNO848" s="14"/>
      <c r="FNP848" s="14"/>
      <c r="FNQ848" s="14"/>
      <c r="FNR848" s="14"/>
      <c r="FNS848" s="14"/>
      <c r="FNT848" s="14"/>
      <c r="FNU848" s="14"/>
      <c r="FNV848" s="14"/>
      <c r="FNW848" s="14"/>
      <c r="FNX848" s="14"/>
      <c r="FNY848" s="14"/>
      <c r="FNZ848" s="14"/>
      <c r="FOA848" s="14"/>
      <c r="FOB848" s="14"/>
      <c r="FOC848" s="14"/>
      <c r="FOD848" s="14"/>
      <c r="FOE848" s="14"/>
      <c r="FOF848" s="14"/>
      <c r="FOG848" s="14"/>
      <c r="FOH848" s="14"/>
      <c r="FOI848" s="14"/>
      <c r="FOJ848" s="14"/>
      <c r="FOK848" s="14"/>
      <c r="FOL848" s="14"/>
      <c r="FOM848" s="14"/>
      <c r="FON848" s="14"/>
      <c r="FOO848" s="14"/>
      <c r="FOP848" s="14"/>
      <c r="FOQ848" s="14"/>
      <c r="FOR848" s="14"/>
      <c r="FOS848" s="14"/>
      <c r="FOT848" s="14"/>
      <c r="FOU848" s="14"/>
      <c r="FOV848" s="14"/>
      <c r="FOW848" s="14"/>
      <c r="FOX848" s="14"/>
      <c r="FOY848" s="14"/>
      <c r="FOZ848" s="14"/>
      <c r="FPA848" s="14"/>
      <c r="FPB848" s="14"/>
      <c r="FPC848" s="14"/>
      <c r="FPD848" s="14"/>
      <c r="FPE848" s="14"/>
      <c r="FPF848" s="14"/>
      <c r="FPG848" s="14"/>
      <c r="FPH848" s="14"/>
      <c r="FPI848" s="14"/>
      <c r="FPJ848" s="14"/>
      <c r="FPK848" s="14"/>
      <c r="FPL848" s="14"/>
      <c r="FPM848" s="14"/>
      <c r="FPN848" s="14"/>
      <c r="FPO848" s="14"/>
      <c r="FPP848" s="14"/>
      <c r="FPQ848" s="14"/>
      <c r="FPR848" s="14"/>
      <c r="FPS848" s="14"/>
      <c r="FPT848" s="14"/>
      <c r="FPU848" s="14"/>
      <c r="FPV848" s="14"/>
      <c r="FPW848" s="14"/>
      <c r="FPX848" s="14"/>
      <c r="FPY848" s="14"/>
      <c r="FPZ848" s="14"/>
      <c r="FQA848" s="14"/>
      <c r="FQB848" s="14"/>
      <c r="FQC848" s="14"/>
      <c r="FQD848" s="14"/>
      <c r="FQE848" s="14"/>
      <c r="FQF848" s="14"/>
      <c r="FQG848" s="14"/>
      <c r="FQH848" s="14"/>
      <c r="FQI848" s="14"/>
      <c r="FQJ848" s="14"/>
      <c r="FQK848" s="14"/>
      <c r="FQL848" s="14"/>
      <c r="FQM848" s="14"/>
      <c r="FQN848" s="14"/>
      <c r="FQO848" s="14"/>
      <c r="FQP848" s="14"/>
      <c r="FQQ848" s="14"/>
      <c r="FQR848" s="14"/>
      <c r="FQS848" s="14"/>
      <c r="FQT848" s="14"/>
      <c r="FQU848" s="14"/>
      <c r="FQV848" s="14"/>
      <c r="FQW848" s="14"/>
      <c r="FQX848" s="14"/>
      <c r="FQY848" s="14"/>
      <c r="FQZ848" s="14"/>
      <c r="FRA848" s="14"/>
      <c r="FRB848" s="14"/>
      <c r="FRC848" s="14"/>
      <c r="FRD848" s="14"/>
      <c r="FRE848" s="14"/>
      <c r="FRF848" s="14"/>
      <c r="FRG848" s="14"/>
      <c r="FRH848" s="14"/>
      <c r="FRI848" s="14"/>
      <c r="FRJ848" s="14"/>
      <c r="FRK848" s="14"/>
      <c r="FRL848" s="14"/>
      <c r="FRM848" s="14"/>
      <c r="FRN848" s="14"/>
      <c r="FRO848" s="14"/>
      <c r="FRP848" s="14"/>
      <c r="FRQ848" s="14"/>
      <c r="FRR848" s="14"/>
      <c r="FRS848" s="14"/>
      <c r="FRT848" s="14"/>
      <c r="FRU848" s="14"/>
      <c r="FRV848" s="14"/>
      <c r="FRW848" s="14"/>
      <c r="FRX848" s="14"/>
      <c r="FRY848" s="14"/>
      <c r="FRZ848" s="14"/>
      <c r="FSA848" s="14"/>
      <c r="FSB848" s="14"/>
      <c r="FSC848" s="14"/>
      <c r="FSD848" s="14"/>
      <c r="FSE848" s="14"/>
      <c r="FSF848" s="14"/>
      <c r="FSG848" s="14"/>
      <c r="FSH848" s="14"/>
      <c r="FSI848" s="14"/>
      <c r="FSJ848" s="14"/>
      <c r="FSK848" s="14"/>
      <c r="FSL848" s="14"/>
      <c r="FSM848" s="14"/>
      <c r="FSN848" s="14"/>
      <c r="FSO848" s="14"/>
      <c r="FSP848" s="14"/>
      <c r="FSQ848" s="14"/>
      <c r="FSR848" s="14"/>
      <c r="FSS848" s="14"/>
      <c r="FST848" s="14"/>
      <c r="FSU848" s="14"/>
      <c r="FSV848" s="14"/>
      <c r="FSW848" s="14"/>
      <c r="FSX848" s="14"/>
      <c r="FSY848" s="14"/>
      <c r="FSZ848" s="14"/>
      <c r="FTA848" s="14"/>
      <c r="FTB848" s="14"/>
      <c r="FTC848" s="14"/>
      <c r="FTD848" s="14"/>
      <c r="FTE848" s="14"/>
      <c r="FTF848" s="14"/>
      <c r="FTG848" s="14"/>
      <c r="FTH848" s="14"/>
      <c r="FTI848" s="14"/>
      <c r="FTJ848" s="14"/>
      <c r="FTK848" s="14"/>
      <c r="FTL848" s="14"/>
      <c r="FTM848" s="14"/>
      <c r="FTN848" s="14"/>
      <c r="FTO848" s="14"/>
      <c r="FTP848" s="14"/>
      <c r="FTQ848" s="14"/>
      <c r="FTR848" s="14"/>
      <c r="FTS848" s="14"/>
      <c r="FTT848" s="14"/>
      <c r="FTU848" s="14"/>
      <c r="FTV848" s="14"/>
      <c r="FTW848" s="14"/>
      <c r="FTX848" s="14"/>
      <c r="FTY848" s="14"/>
      <c r="FTZ848" s="14"/>
      <c r="FUA848" s="14"/>
      <c r="FUB848" s="14"/>
      <c r="FUC848" s="14"/>
      <c r="FUD848" s="14"/>
      <c r="FUE848" s="14"/>
      <c r="FUF848" s="14"/>
      <c r="FUG848" s="14"/>
      <c r="FUH848" s="14"/>
      <c r="FUI848" s="14"/>
      <c r="FUJ848" s="14"/>
      <c r="FUK848" s="14"/>
      <c r="FUL848" s="14"/>
      <c r="FUM848" s="14"/>
      <c r="FUN848" s="14"/>
      <c r="FUO848" s="14"/>
      <c r="FUP848" s="14"/>
      <c r="FUQ848" s="14"/>
      <c r="FUR848" s="14"/>
      <c r="FUS848" s="14"/>
      <c r="FUT848" s="14"/>
      <c r="FUU848" s="14"/>
      <c r="FUV848" s="14"/>
      <c r="FUW848" s="14"/>
      <c r="FUX848" s="14"/>
      <c r="FUY848" s="14"/>
      <c r="FUZ848" s="14"/>
      <c r="FVA848" s="14"/>
      <c r="FVB848" s="14"/>
      <c r="FVC848" s="14"/>
      <c r="FVD848" s="14"/>
      <c r="FVE848" s="14"/>
      <c r="FVF848" s="14"/>
      <c r="FVG848" s="14"/>
      <c r="FVH848" s="14"/>
      <c r="FVI848" s="14"/>
      <c r="FVJ848" s="14"/>
      <c r="FVK848" s="14"/>
      <c r="FVL848" s="14"/>
      <c r="FVM848" s="14"/>
      <c r="FVN848" s="14"/>
      <c r="FVO848" s="14"/>
      <c r="FVP848" s="14"/>
      <c r="FVQ848" s="14"/>
      <c r="FVR848" s="14"/>
      <c r="FVS848" s="14"/>
      <c r="FVT848" s="14"/>
      <c r="FVU848" s="14"/>
      <c r="FVV848" s="14"/>
      <c r="FVW848" s="14"/>
      <c r="FVX848" s="14"/>
      <c r="FVY848" s="14"/>
      <c r="FVZ848" s="14"/>
      <c r="FWA848" s="14"/>
      <c r="FWB848" s="14"/>
      <c r="FWC848" s="14"/>
      <c r="FWD848" s="14"/>
      <c r="FWE848" s="14"/>
      <c r="FWF848" s="14"/>
      <c r="FWG848" s="14"/>
      <c r="FWH848" s="14"/>
      <c r="FWI848" s="14"/>
      <c r="FWJ848" s="14"/>
      <c r="FWK848" s="14"/>
      <c r="FWL848" s="14"/>
      <c r="FWM848" s="14"/>
      <c r="FWN848" s="14"/>
      <c r="FWO848" s="14"/>
      <c r="FWP848" s="14"/>
      <c r="FWQ848" s="14"/>
      <c r="FWR848" s="14"/>
      <c r="FWS848" s="14"/>
      <c r="FWT848" s="14"/>
      <c r="FWU848" s="14"/>
      <c r="FWV848" s="14"/>
      <c r="FWW848" s="14"/>
      <c r="FWX848" s="14"/>
      <c r="FWY848" s="14"/>
      <c r="FWZ848" s="14"/>
      <c r="FXA848" s="14"/>
      <c r="FXB848" s="14"/>
      <c r="FXC848" s="14"/>
      <c r="FXD848" s="14"/>
      <c r="FXE848" s="14"/>
      <c r="FXF848" s="14"/>
      <c r="FXG848" s="14"/>
      <c r="FXH848" s="14"/>
      <c r="FXI848" s="14"/>
      <c r="FXJ848" s="14"/>
      <c r="FXK848" s="14"/>
      <c r="FXL848" s="14"/>
      <c r="FXM848" s="14"/>
      <c r="FXN848" s="14"/>
      <c r="FXO848" s="14"/>
      <c r="FXP848" s="14"/>
      <c r="FXQ848" s="14"/>
      <c r="FXR848" s="14"/>
      <c r="FXS848" s="14"/>
      <c r="FXT848" s="14"/>
      <c r="FXU848" s="14"/>
      <c r="FXV848" s="14"/>
      <c r="FXW848" s="14"/>
      <c r="FXX848" s="14"/>
      <c r="FXY848" s="14"/>
      <c r="FXZ848" s="14"/>
      <c r="FYA848" s="14"/>
      <c r="FYB848" s="14"/>
      <c r="FYC848" s="14"/>
      <c r="FYD848" s="14"/>
      <c r="FYE848" s="14"/>
      <c r="FYF848" s="14"/>
      <c r="FYG848" s="14"/>
      <c r="FYH848" s="14"/>
      <c r="FYI848" s="14"/>
      <c r="FYJ848" s="14"/>
      <c r="FYK848" s="14"/>
      <c r="FYL848" s="14"/>
      <c r="FYM848" s="14"/>
      <c r="FYN848" s="14"/>
      <c r="FYO848" s="14"/>
      <c r="FYP848" s="14"/>
      <c r="FYQ848" s="14"/>
      <c r="FYR848" s="14"/>
      <c r="FYS848" s="14"/>
      <c r="FYT848" s="14"/>
      <c r="FYU848" s="14"/>
      <c r="FYV848" s="14"/>
      <c r="FYW848" s="14"/>
      <c r="FYX848" s="14"/>
      <c r="FYY848" s="14"/>
      <c r="FYZ848" s="14"/>
      <c r="FZA848" s="14"/>
      <c r="FZB848" s="14"/>
      <c r="FZC848" s="14"/>
      <c r="FZD848" s="14"/>
      <c r="FZE848" s="14"/>
      <c r="FZF848" s="14"/>
      <c r="FZG848" s="14"/>
      <c r="FZH848" s="14"/>
      <c r="FZI848" s="14"/>
      <c r="FZJ848" s="14"/>
      <c r="FZK848" s="14"/>
      <c r="FZL848" s="14"/>
      <c r="FZM848" s="14"/>
      <c r="FZN848" s="14"/>
      <c r="FZO848" s="14"/>
      <c r="FZP848" s="14"/>
      <c r="FZQ848" s="14"/>
      <c r="FZR848" s="14"/>
      <c r="FZS848" s="14"/>
      <c r="FZT848" s="14"/>
      <c r="FZU848" s="14"/>
      <c r="FZV848" s="14"/>
      <c r="FZW848" s="14"/>
      <c r="FZX848" s="14"/>
      <c r="FZY848" s="14"/>
      <c r="FZZ848" s="14"/>
      <c r="GAA848" s="14"/>
      <c r="GAB848" s="14"/>
      <c r="GAC848" s="14"/>
      <c r="GAD848" s="14"/>
      <c r="GAE848" s="14"/>
      <c r="GAF848" s="14"/>
      <c r="GAG848" s="14"/>
      <c r="GAH848" s="14"/>
      <c r="GAI848" s="14"/>
      <c r="GAJ848" s="14"/>
      <c r="GAK848" s="14"/>
      <c r="GAL848" s="14"/>
      <c r="GAM848" s="14"/>
      <c r="GAN848" s="14"/>
      <c r="GAO848" s="14"/>
      <c r="GAP848" s="14"/>
      <c r="GAQ848" s="14"/>
      <c r="GAR848" s="14"/>
      <c r="GAS848" s="14"/>
      <c r="GAT848" s="14"/>
      <c r="GAU848" s="14"/>
      <c r="GAV848" s="14"/>
      <c r="GAW848" s="14"/>
      <c r="GAX848" s="14"/>
      <c r="GAY848" s="14"/>
      <c r="GAZ848" s="14"/>
      <c r="GBA848" s="14"/>
      <c r="GBB848" s="14"/>
      <c r="GBC848" s="14"/>
      <c r="GBD848" s="14"/>
      <c r="GBE848" s="14"/>
      <c r="GBF848" s="14"/>
      <c r="GBG848" s="14"/>
      <c r="GBH848" s="14"/>
      <c r="GBI848" s="14"/>
      <c r="GBJ848" s="14"/>
      <c r="GBK848" s="14"/>
      <c r="GBL848" s="14"/>
      <c r="GBM848" s="14"/>
      <c r="GBN848" s="14"/>
      <c r="GBO848" s="14"/>
      <c r="GBP848" s="14"/>
      <c r="GBQ848" s="14"/>
      <c r="GBR848" s="14"/>
      <c r="GBS848" s="14"/>
      <c r="GBT848" s="14"/>
      <c r="GBU848" s="14"/>
      <c r="GBV848" s="14"/>
      <c r="GBW848" s="14"/>
      <c r="GBX848" s="14"/>
      <c r="GBY848" s="14"/>
      <c r="GBZ848" s="14"/>
      <c r="GCA848" s="14"/>
      <c r="GCB848" s="14"/>
      <c r="GCC848" s="14"/>
      <c r="GCD848" s="14"/>
      <c r="GCE848" s="14"/>
      <c r="GCF848" s="14"/>
      <c r="GCG848" s="14"/>
      <c r="GCH848" s="14"/>
      <c r="GCI848" s="14"/>
      <c r="GCJ848" s="14"/>
      <c r="GCK848" s="14"/>
      <c r="GCL848" s="14"/>
      <c r="GCM848" s="14"/>
      <c r="GCN848" s="14"/>
      <c r="GCO848" s="14"/>
      <c r="GCP848" s="14"/>
      <c r="GCQ848" s="14"/>
      <c r="GCR848" s="14"/>
      <c r="GCS848" s="14"/>
      <c r="GCT848" s="14"/>
      <c r="GCU848" s="14"/>
      <c r="GCV848" s="14"/>
      <c r="GCW848" s="14"/>
      <c r="GCX848" s="14"/>
      <c r="GCY848" s="14"/>
      <c r="GCZ848" s="14"/>
      <c r="GDA848" s="14"/>
      <c r="GDB848" s="14"/>
      <c r="GDC848" s="14"/>
      <c r="GDD848" s="14"/>
      <c r="GDE848" s="14"/>
      <c r="GDF848" s="14"/>
      <c r="GDG848" s="14"/>
      <c r="GDH848" s="14"/>
      <c r="GDI848" s="14"/>
      <c r="GDJ848" s="14"/>
      <c r="GDK848" s="14"/>
      <c r="GDL848" s="14"/>
      <c r="GDM848" s="14"/>
      <c r="GDN848" s="14"/>
      <c r="GDO848" s="14"/>
      <c r="GDP848" s="14"/>
      <c r="GDQ848" s="14"/>
      <c r="GDR848" s="14"/>
      <c r="GDS848" s="14"/>
      <c r="GDT848" s="14"/>
      <c r="GDU848" s="14"/>
      <c r="GDV848" s="14"/>
      <c r="GDW848" s="14"/>
      <c r="GDX848" s="14"/>
      <c r="GDY848" s="14"/>
      <c r="GDZ848" s="14"/>
      <c r="GEA848" s="14"/>
      <c r="GEB848" s="14"/>
      <c r="GEC848" s="14"/>
      <c r="GED848" s="14"/>
      <c r="GEE848" s="14"/>
      <c r="GEF848" s="14"/>
      <c r="GEG848" s="14"/>
      <c r="GEH848" s="14"/>
      <c r="GEI848" s="14"/>
      <c r="GEJ848" s="14"/>
      <c r="GEK848" s="14"/>
      <c r="GEL848" s="14"/>
      <c r="GEM848" s="14"/>
      <c r="GEN848" s="14"/>
      <c r="GEO848" s="14"/>
      <c r="GEP848" s="14"/>
      <c r="GEQ848" s="14"/>
      <c r="GER848" s="14"/>
      <c r="GES848" s="14"/>
      <c r="GET848" s="14"/>
      <c r="GEU848" s="14"/>
      <c r="GEV848" s="14"/>
      <c r="GEW848" s="14"/>
      <c r="GEX848" s="14"/>
      <c r="GEY848" s="14"/>
      <c r="GEZ848" s="14"/>
      <c r="GFA848" s="14"/>
      <c r="GFB848" s="14"/>
      <c r="GFC848" s="14"/>
      <c r="GFD848" s="14"/>
      <c r="GFE848" s="14"/>
      <c r="GFF848" s="14"/>
      <c r="GFG848" s="14"/>
      <c r="GFH848" s="14"/>
      <c r="GFI848" s="14"/>
      <c r="GFJ848" s="14"/>
      <c r="GFK848" s="14"/>
      <c r="GFL848" s="14"/>
      <c r="GFM848" s="14"/>
      <c r="GFN848" s="14"/>
      <c r="GFO848" s="14"/>
      <c r="GFP848" s="14"/>
      <c r="GFQ848" s="14"/>
      <c r="GFR848" s="14"/>
      <c r="GFS848" s="14"/>
      <c r="GFT848" s="14"/>
      <c r="GFU848" s="14"/>
      <c r="GFV848" s="14"/>
      <c r="GFW848" s="14"/>
      <c r="GFX848" s="14"/>
      <c r="GFY848" s="14"/>
      <c r="GFZ848" s="14"/>
      <c r="GGA848" s="14"/>
      <c r="GGB848" s="14"/>
      <c r="GGC848" s="14"/>
      <c r="GGD848" s="14"/>
      <c r="GGE848" s="14"/>
      <c r="GGF848" s="14"/>
      <c r="GGG848" s="14"/>
      <c r="GGH848" s="14"/>
      <c r="GGI848" s="14"/>
      <c r="GGJ848" s="14"/>
      <c r="GGK848" s="14"/>
      <c r="GGL848" s="14"/>
      <c r="GGM848" s="14"/>
      <c r="GGN848" s="14"/>
      <c r="GGO848" s="14"/>
      <c r="GGP848" s="14"/>
      <c r="GGQ848" s="14"/>
      <c r="GGR848" s="14"/>
      <c r="GGS848" s="14"/>
      <c r="GGT848" s="14"/>
      <c r="GGU848" s="14"/>
      <c r="GGV848" s="14"/>
      <c r="GGW848" s="14"/>
      <c r="GGX848" s="14"/>
      <c r="GGY848" s="14"/>
      <c r="GGZ848" s="14"/>
      <c r="GHA848" s="14"/>
      <c r="GHB848" s="14"/>
      <c r="GHC848" s="14"/>
      <c r="GHD848" s="14"/>
      <c r="GHE848" s="14"/>
      <c r="GHF848" s="14"/>
      <c r="GHG848" s="14"/>
      <c r="GHH848" s="14"/>
      <c r="GHI848" s="14"/>
      <c r="GHJ848" s="14"/>
      <c r="GHK848" s="14"/>
      <c r="GHL848" s="14"/>
      <c r="GHM848" s="14"/>
      <c r="GHN848" s="14"/>
      <c r="GHO848" s="14"/>
      <c r="GHP848" s="14"/>
      <c r="GHQ848" s="14"/>
      <c r="GHR848" s="14"/>
      <c r="GHS848" s="14"/>
      <c r="GHT848" s="14"/>
      <c r="GHU848" s="14"/>
      <c r="GHV848" s="14"/>
      <c r="GHW848" s="14"/>
      <c r="GHX848" s="14"/>
      <c r="GHY848" s="14"/>
      <c r="GHZ848" s="14"/>
      <c r="GIA848" s="14"/>
      <c r="GIB848" s="14"/>
      <c r="GIC848" s="14"/>
      <c r="GID848" s="14"/>
      <c r="GIE848" s="14"/>
      <c r="GIF848" s="14"/>
      <c r="GIG848" s="14"/>
      <c r="GIH848" s="14"/>
      <c r="GII848" s="14"/>
      <c r="GIJ848" s="14"/>
      <c r="GIK848" s="14"/>
      <c r="GIL848" s="14"/>
      <c r="GIM848" s="14"/>
      <c r="GIN848" s="14"/>
      <c r="GIO848" s="14"/>
      <c r="GIP848" s="14"/>
      <c r="GIQ848" s="14"/>
      <c r="GIR848" s="14"/>
      <c r="GIS848" s="14"/>
      <c r="GIT848" s="14"/>
      <c r="GIU848" s="14"/>
      <c r="GIV848" s="14"/>
      <c r="GIW848" s="14"/>
      <c r="GIX848" s="14"/>
      <c r="GIY848" s="14"/>
      <c r="GIZ848" s="14"/>
      <c r="GJA848" s="14"/>
      <c r="GJB848" s="14"/>
      <c r="GJC848" s="14"/>
      <c r="GJD848" s="14"/>
      <c r="GJE848" s="14"/>
      <c r="GJF848" s="14"/>
      <c r="GJG848" s="14"/>
      <c r="GJH848" s="14"/>
      <c r="GJI848" s="14"/>
      <c r="GJJ848" s="14"/>
      <c r="GJK848" s="14"/>
      <c r="GJL848" s="14"/>
      <c r="GJM848" s="14"/>
      <c r="GJN848" s="14"/>
      <c r="GJO848" s="14"/>
      <c r="GJP848" s="14"/>
      <c r="GJQ848" s="14"/>
      <c r="GJR848" s="14"/>
      <c r="GJS848" s="14"/>
      <c r="GJT848" s="14"/>
      <c r="GJU848" s="14"/>
      <c r="GJV848" s="14"/>
      <c r="GJW848" s="14"/>
      <c r="GJX848" s="14"/>
      <c r="GJY848" s="14"/>
      <c r="GJZ848" s="14"/>
      <c r="GKA848" s="14"/>
      <c r="GKB848" s="14"/>
      <c r="GKC848" s="14"/>
      <c r="GKD848" s="14"/>
      <c r="GKE848" s="14"/>
      <c r="GKF848" s="14"/>
      <c r="GKG848" s="14"/>
      <c r="GKH848" s="14"/>
      <c r="GKI848" s="14"/>
      <c r="GKJ848" s="14"/>
      <c r="GKK848" s="14"/>
      <c r="GKL848" s="14"/>
      <c r="GKM848" s="14"/>
      <c r="GKN848" s="14"/>
      <c r="GKO848" s="14"/>
      <c r="GKP848" s="14"/>
      <c r="GKQ848" s="14"/>
      <c r="GKR848" s="14"/>
      <c r="GKS848" s="14"/>
      <c r="GKT848" s="14"/>
      <c r="GKU848" s="14"/>
      <c r="GKV848" s="14"/>
      <c r="GKW848" s="14"/>
      <c r="GKX848" s="14"/>
      <c r="GKY848" s="14"/>
      <c r="GKZ848" s="14"/>
      <c r="GLA848" s="14"/>
      <c r="GLB848" s="14"/>
      <c r="GLC848" s="14"/>
      <c r="GLD848" s="14"/>
      <c r="GLE848" s="14"/>
      <c r="GLF848" s="14"/>
      <c r="GLG848" s="14"/>
      <c r="GLH848" s="14"/>
      <c r="GLI848" s="14"/>
      <c r="GLJ848" s="14"/>
      <c r="GLK848" s="14"/>
      <c r="GLL848" s="14"/>
      <c r="GLM848" s="14"/>
      <c r="GLN848" s="14"/>
      <c r="GLO848" s="14"/>
      <c r="GLP848" s="14"/>
      <c r="GLQ848" s="14"/>
      <c r="GLR848" s="14"/>
      <c r="GLS848" s="14"/>
      <c r="GLT848" s="14"/>
      <c r="GLU848" s="14"/>
      <c r="GLV848" s="14"/>
      <c r="GLW848" s="14"/>
      <c r="GLX848" s="14"/>
      <c r="GLY848" s="14"/>
      <c r="GLZ848" s="14"/>
      <c r="GMA848" s="14"/>
      <c r="GMB848" s="14"/>
      <c r="GMC848" s="14"/>
      <c r="GMD848" s="14"/>
      <c r="GME848" s="14"/>
      <c r="GMF848" s="14"/>
      <c r="GMG848" s="14"/>
      <c r="GMH848" s="14"/>
      <c r="GMI848" s="14"/>
      <c r="GMJ848" s="14"/>
      <c r="GMK848" s="14"/>
      <c r="GML848" s="14"/>
      <c r="GMM848" s="14"/>
      <c r="GMN848" s="14"/>
      <c r="GMO848" s="14"/>
      <c r="GMP848" s="14"/>
      <c r="GMQ848" s="14"/>
      <c r="GMR848" s="14"/>
      <c r="GMS848" s="14"/>
      <c r="GMT848" s="14"/>
      <c r="GMU848" s="14"/>
      <c r="GMV848" s="14"/>
      <c r="GMW848" s="14"/>
      <c r="GMX848" s="14"/>
      <c r="GMY848" s="14"/>
      <c r="GMZ848" s="14"/>
      <c r="GNA848" s="14"/>
      <c r="GNB848" s="14"/>
      <c r="GNC848" s="14"/>
      <c r="GND848" s="14"/>
      <c r="GNE848" s="14"/>
      <c r="GNF848" s="14"/>
      <c r="GNG848" s="14"/>
      <c r="GNH848" s="14"/>
      <c r="GNI848" s="14"/>
      <c r="GNJ848" s="14"/>
      <c r="GNK848" s="14"/>
      <c r="GNL848" s="14"/>
      <c r="GNM848" s="14"/>
      <c r="GNN848" s="14"/>
      <c r="GNO848" s="14"/>
      <c r="GNP848" s="14"/>
      <c r="GNQ848" s="14"/>
      <c r="GNR848" s="14"/>
      <c r="GNS848" s="14"/>
      <c r="GNT848" s="14"/>
      <c r="GNU848" s="14"/>
      <c r="GNV848" s="14"/>
      <c r="GNW848" s="14"/>
      <c r="GNX848" s="14"/>
      <c r="GNY848" s="14"/>
      <c r="GNZ848" s="14"/>
      <c r="GOA848" s="14"/>
      <c r="GOB848" s="14"/>
      <c r="GOC848" s="14"/>
      <c r="GOD848" s="14"/>
      <c r="GOE848" s="14"/>
      <c r="GOF848" s="14"/>
      <c r="GOG848" s="14"/>
      <c r="GOH848" s="14"/>
      <c r="GOI848" s="14"/>
      <c r="GOJ848" s="14"/>
      <c r="GOK848" s="14"/>
      <c r="GOL848" s="14"/>
      <c r="GOM848" s="14"/>
      <c r="GON848" s="14"/>
      <c r="GOO848" s="14"/>
      <c r="GOP848" s="14"/>
      <c r="GOQ848" s="14"/>
      <c r="GOR848" s="14"/>
      <c r="GOS848" s="14"/>
      <c r="GOT848" s="14"/>
      <c r="GOU848" s="14"/>
      <c r="GOV848" s="14"/>
      <c r="GOW848" s="14"/>
      <c r="GOX848" s="14"/>
      <c r="GOY848" s="14"/>
      <c r="GOZ848" s="14"/>
      <c r="GPA848" s="14"/>
      <c r="GPB848" s="14"/>
      <c r="GPC848" s="14"/>
      <c r="GPD848" s="14"/>
      <c r="GPE848" s="14"/>
      <c r="GPF848" s="14"/>
      <c r="GPG848" s="14"/>
      <c r="GPH848" s="14"/>
      <c r="GPI848" s="14"/>
      <c r="GPJ848" s="14"/>
      <c r="GPK848" s="14"/>
      <c r="GPL848" s="14"/>
      <c r="GPM848" s="14"/>
      <c r="GPN848" s="14"/>
      <c r="GPO848" s="14"/>
      <c r="GPP848" s="14"/>
      <c r="GPQ848" s="14"/>
      <c r="GPR848" s="14"/>
      <c r="GPS848" s="14"/>
      <c r="GPT848" s="14"/>
      <c r="GPU848" s="14"/>
      <c r="GPV848" s="14"/>
      <c r="GPW848" s="14"/>
      <c r="GPX848" s="14"/>
      <c r="GPY848" s="14"/>
      <c r="GPZ848" s="14"/>
      <c r="GQA848" s="14"/>
      <c r="GQB848" s="14"/>
      <c r="GQC848" s="14"/>
      <c r="GQD848" s="14"/>
      <c r="GQE848" s="14"/>
      <c r="GQF848" s="14"/>
      <c r="GQG848" s="14"/>
      <c r="GQH848" s="14"/>
      <c r="GQI848" s="14"/>
      <c r="GQJ848" s="14"/>
      <c r="GQK848" s="14"/>
      <c r="GQL848" s="14"/>
      <c r="GQM848" s="14"/>
      <c r="GQN848" s="14"/>
      <c r="GQO848" s="14"/>
      <c r="GQP848" s="14"/>
      <c r="GQQ848" s="14"/>
      <c r="GQR848" s="14"/>
      <c r="GQS848" s="14"/>
      <c r="GQT848" s="14"/>
      <c r="GQU848" s="14"/>
      <c r="GQV848" s="14"/>
      <c r="GQW848" s="14"/>
      <c r="GQX848" s="14"/>
      <c r="GQY848" s="14"/>
      <c r="GQZ848" s="14"/>
      <c r="GRA848" s="14"/>
      <c r="GRB848" s="14"/>
      <c r="GRC848" s="14"/>
      <c r="GRD848" s="14"/>
      <c r="GRE848" s="14"/>
      <c r="GRF848" s="14"/>
      <c r="GRG848" s="14"/>
      <c r="GRH848" s="14"/>
      <c r="GRI848" s="14"/>
      <c r="GRJ848" s="14"/>
      <c r="GRK848" s="14"/>
      <c r="GRL848" s="14"/>
      <c r="GRM848" s="14"/>
      <c r="GRN848" s="14"/>
      <c r="GRO848" s="14"/>
      <c r="GRP848" s="14"/>
      <c r="GRQ848" s="14"/>
      <c r="GRR848" s="14"/>
      <c r="GRS848" s="14"/>
      <c r="GRT848" s="14"/>
      <c r="GRU848" s="14"/>
      <c r="GRV848" s="14"/>
      <c r="GRW848" s="14"/>
      <c r="GRX848" s="14"/>
      <c r="GRY848" s="14"/>
      <c r="GRZ848" s="14"/>
      <c r="GSA848" s="14"/>
      <c r="GSB848" s="14"/>
      <c r="GSC848" s="14"/>
      <c r="GSD848" s="14"/>
      <c r="GSE848" s="14"/>
      <c r="GSF848" s="14"/>
      <c r="GSG848" s="14"/>
      <c r="GSH848" s="14"/>
      <c r="GSI848" s="14"/>
      <c r="GSJ848" s="14"/>
      <c r="GSK848" s="14"/>
      <c r="GSL848" s="14"/>
      <c r="GSM848" s="14"/>
      <c r="GSN848" s="14"/>
      <c r="GSO848" s="14"/>
      <c r="GSP848" s="14"/>
      <c r="GSQ848" s="14"/>
      <c r="GSR848" s="14"/>
      <c r="GSS848" s="14"/>
      <c r="GST848" s="14"/>
      <c r="GSU848" s="14"/>
      <c r="GSV848" s="14"/>
      <c r="GSW848" s="14"/>
      <c r="GSX848" s="14"/>
      <c r="GSY848" s="14"/>
      <c r="GSZ848" s="14"/>
      <c r="GTA848" s="14"/>
      <c r="GTB848" s="14"/>
      <c r="GTC848" s="14"/>
      <c r="GTD848" s="14"/>
      <c r="GTE848" s="14"/>
      <c r="GTF848" s="14"/>
      <c r="GTG848" s="14"/>
      <c r="GTH848" s="14"/>
      <c r="GTI848" s="14"/>
      <c r="GTJ848" s="14"/>
      <c r="GTK848" s="14"/>
      <c r="GTL848" s="14"/>
      <c r="GTM848" s="14"/>
      <c r="GTN848" s="14"/>
      <c r="GTO848" s="14"/>
      <c r="GTP848" s="14"/>
      <c r="GTQ848" s="14"/>
      <c r="GTR848" s="14"/>
      <c r="GTS848" s="14"/>
      <c r="GTT848" s="14"/>
      <c r="GTU848" s="14"/>
      <c r="GTV848" s="14"/>
      <c r="GTW848" s="14"/>
      <c r="GTX848" s="14"/>
      <c r="GTY848" s="14"/>
      <c r="GTZ848" s="14"/>
      <c r="GUA848" s="14"/>
      <c r="GUB848" s="14"/>
      <c r="GUC848" s="14"/>
      <c r="GUD848" s="14"/>
      <c r="GUE848" s="14"/>
      <c r="GUF848" s="14"/>
      <c r="GUG848" s="14"/>
      <c r="GUH848" s="14"/>
      <c r="GUI848" s="14"/>
      <c r="GUJ848" s="14"/>
      <c r="GUK848" s="14"/>
      <c r="GUL848" s="14"/>
      <c r="GUM848" s="14"/>
      <c r="GUN848" s="14"/>
      <c r="GUO848" s="14"/>
      <c r="GUP848" s="14"/>
      <c r="GUQ848" s="14"/>
      <c r="GUR848" s="14"/>
      <c r="GUS848" s="14"/>
      <c r="GUT848" s="14"/>
      <c r="GUU848" s="14"/>
      <c r="GUV848" s="14"/>
      <c r="GUW848" s="14"/>
      <c r="GUX848" s="14"/>
      <c r="GUY848" s="14"/>
      <c r="GUZ848" s="14"/>
      <c r="GVA848" s="14"/>
      <c r="GVB848" s="14"/>
      <c r="GVC848" s="14"/>
      <c r="GVD848" s="14"/>
      <c r="GVE848" s="14"/>
      <c r="GVF848" s="14"/>
      <c r="GVG848" s="14"/>
      <c r="GVH848" s="14"/>
      <c r="GVI848" s="14"/>
      <c r="GVJ848" s="14"/>
      <c r="GVK848" s="14"/>
      <c r="GVL848" s="14"/>
      <c r="GVM848" s="14"/>
      <c r="GVN848" s="14"/>
      <c r="GVO848" s="14"/>
      <c r="GVP848" s="14"/>
      <c r="GVQ848" s="14"/>
      <c r="GVR848" s="14"/>
      <c r="GVS848" s="14"/>
      <c r="GVT848" s="14"/>
      <c r="GVU848" s="14"/>
      <c r="GVV848" s="14"/>
      <c r="GVW848" s="14"/>
      <c r="GVX848" s="14"/>
      <c r="GVY848" s="14"/>
      <c r="GVZ848" s="14"/>
      <c r="GWA848" s="14"/>
      <c r="GWB848" s="14"/>
      <c r="GWC848" s="14"/>
      <c r="GWD848" s="14"/>
      <c r="GWE848" s="14"/>
      <c r="GWF848" s="14"/>
      <c r="GWG848" s="14"/>
      <c r="GWH848" s="14"/>
      <c r="GWI848" s="14"/>
      <c r="GWJ848" s="14"/>
      <c r="GWK848" s="14"/>
      <c r="GWL848" s="14"/>
      <c r="GWM848" s="14"/>
      <c r="GWN848" s="14"/>
      <c r="GWO848" s="14"/>
      <c r="GWP848" s="14"/>
      <c r="GWQ848" s="14"/>
      <c r="GWR848" s="14"/>
      <c r="GWS848" s="14"/>
      <c r="GWT848" s="14"/>
      <c r="GWU848" s="14"/>
      <c r="GWV848" s="14"/>
      <c r="GWW848" s="14"/>
      <c r="GWX848" s="14"/>
      <c r="GWY848" s="14"/>
      <c r="GWZ848" s="14"/>
      <c r="GXA848" s="14"/>
      <c r="GXB848" s="14"/>
      <c r="GXC848" s="14"/>
      <c r="GXD848" s="14"/>
      <c r="GXE848" s="14"/>
      <c r="GXF848" s="14"/>
      <c r="GXG848" s="14"/>
      <c r="GXH848" s="14"/>
      <c r="GXI848" s="14"/>
      <c r="GXJ848" s="14"/>
      <c r="GXK848" s="14"/>
      <c r="GXL848" s="14"/>
      <c r="GXM848" s="14"/>
      <c r="GXN848" s="14"/>
      <c r="GXO848" s="14"/>
      <c r="GXP848" s="14"/>
      <c r="GXQ848" s="14"/>
      <c r="GXR848" s="14"/>
      <c r="GXS848" s="14"/>
      <c r="GXT848" s="14"/>
      <c r="GXU848" s="14"/>
      <c r="GXV848" s="14"/>
      <c r="GXW848" s="14"/>
      <c r="GXX848" s="14"/>
      <c r="GXY848" s="14"/>
      <c r="GXZ848" s="14"/>
      <c r="GYA848" s="14"/>
      <c r="GYB848" s="14"/>
      <c r="GYC848" s="14"/>
      <c r="GYD848" s="14"/>
      <c r="GYE848" s="14"/>
      <c r="GYF848" s="14"/>
      <c r="GYG848" s="14"/>
      <c r="GYH848" s="14"/>
      <c r="GYI848" s="14"/>
      <c r="GYJ848" s="14"/>
      <c r="GYK848" s="14"/>
      <c r="GYL848" s="14"/>
      <c r="GYM848" s="14"/>
      <c r="GYN848" s="14"/>
      <c r="GYO848" s="14"/>
      <c r="GYP848" s="14"/>
      <c r="GYQ848" s="14"/>
      <c r="GYR848" s="14"/>
      <c r="GYS848" s="14"/>
      <c r="GYT848" s="14"/>
      <c r="GYU848" s="14"/>
      <c r="GYV848" s="14"/>
      <c r="GYW848" s="14"/>
      <c r="GYX848" s="14"/>
      <c r="GYY848" s="14"/>
      <c r="GYZ848" s="14"/>
      <c r="GZA848" s="14"/>
      <c r="GZB848" s="14"/>
      <c r="GZC848" s="14"/>
      <c r="GZD848" s="14"/>
      <c r="GZE848" s="14"/>
      <c r="GZF848" s="14"/>
      <c r="GZG848" s="14"/>
      <c r="GZH848" s="14"/>
      <c r="GZI848" s="14"/>
      <c r="GZJ848" s="14"/>
      <c r="GZK848" s="14"/>
      <c r="GZL848" s="14"/>
      <c r="GZM848" s="14"/>
      <c r="GZN848" s="14"/>
      <c r="GZO848" s="14"/>
      <c r="GZP848" s="14"/>
      <c r="GZQ848" s="14"/>
      <c r="GZR848" s="14"/>
      <c r="GZS848" s="14"/>
      <c r="GZT848" s="14"/>
      <c r="GZU848" s="14"/>
      <c r="GZV848" s="14"/>
      <c r="GZW848" s="14"/>
      <c r="GZX848" s="14"/>
      <c r="GZY848" s="14"/>
      <c r="GZZ848" s="14"/>
      <c r="HAA848" s="14"/>
      <c r="HAB848" s="14"/>
      <c r="HAC848" s="14"/>
      <c r="HAD848" s="14"/>
      <c r="HAE848" s="14"/>
      <c r="HAF848" s="14"/>
      <c r="HAG848" s="14"/>
      <c r="HAH848" s="14"/>
      <c r="HAI848" s="14"/>
      <c r="HAJ848" s="14"/>
      <c r="HAK848" s="14"/>
      <c r="HAL848" s="14"/>
      <c r="HAM848" s="14"/>
      <c r="HAN848" s="14"/>
      <c r="HAO848" s="14"/>
      <c r="HAP848" s="14"/>
      <c r="HAQ848" s="14"/>
      <c r="HAR848" s="14"/>
      <c r="HAS848" s="14"/>
      <c r="HAT848" s="14"/>
      <c r="HAU848" s="14"/>
      <c r="HAV848" s="14"/>
      <c r="HAW848" s="14"/>
      <c r="HAX848" s="14"/>
      <c r="HAY848" s="14"/>
      <c r="HAZ848" s="14"/>
      <c r="HBA848" s="14"/>
      <c r="HBB848" s="14"/>
      <c r="HBC848" s="14"/>
      <c r="HBD848" s="14"/>
      <c r="HBE848" s="14"/>
      <c r="HBF848" s="14"/>
      <c r="HBG848" s="14"/>
      <c r="HBH848" s="14"/>
      <c r="HBI848" s="14"/>
      <c r="HBJ848" s="14"/>
      <c r="HBK848" s="14"/>
      <c r="HBL848" s="14"/>
      <c r="HBM848" s="14"/>
      <c r="HBN848" s="14"/>
      <c r="HBO848" s="14"/>
      <c r="HBP848" s="14"/>
      <c r="HBQ848" s="14"/>
      <c r="HBR848" s="14"/>
      <c r="HBS848" s="14"/>
      <c r="HBT848" s="14"/>
      <c r="HBU848" s="14"/>
      <c r="HBV848" s="14"/>
      <c r="HBW848" s="14"/>
      <c r="HBX848" s="14"/>
      <c r="HBY848" s="14"/>
      <c r="HBZ848" s="14"/>
      <c r="HCA848" s="14"/>
      <c r="HCB848" s="14"/>
      <c r="HCC848" s="14"/>
      <c r="HCD848" s="14"/>
      <c r="HCE848" s="14"/>
      <c r="HCF848" s="14"/>
      <c r="HCG848" s="14"/>
      <c r="HCH848" s="14"/>
      <c r="HCI848" s="14"/>
      <c r="HCJ848" s="14"/>
      <c r="HCK848" s="14"/>
      <c r="HCL848" s="14"/>
      <c r="HCM848" s="14"/>
      <c r="HCN848" s="14"/>
      <c r="HCO848" s="14"/>
      <c r="HCP848" s="14"/>
      <c r="HCQ848" s="14"/>
      <c r="HCR848" s="14"/>
      <c r="HCS848" s="14"/>
      <c r="HCT848" s="14"/>
      <c r="HCU848" s="14"/>
      <c r="HCV848" s="14"/>
      <c r="HCW848" s="14"/>
      <c r="HCX848" s="14"/>
      <c r="HCY848" s="14"/>
      <c r="HCZ848" s="14"/>
      <c r="HDA848" s="14"/>
      <c r="HDB848" s="14"/>
      <c r="HDC848" s="14"/>
      <c r="HDD848" s="14"/>
      <c r="HDE848" s="14"/>
      <c r="HDF848" s="14"/>
      <c r="HDG848" s="14"/>
      <c r="HDH848" s="14"/>
      <c r="HDI848" s="14"/>
      <c r="HDJ848" s="14"/>
      <c r="HDK848" s="14"/>
      <c r="HDL848" s="14"/>
      <c r="HDM848" s="14"/>
      <c r="HDN848" s="14"/>
      <c r="HDO848" s="14"/>
      <c r="HDP848" s="14"/>
      <c r="HDQ848" s="14"/>
      <c r="HDR848" s="14"/>
      <c r="HDS848" s="14"/>
      <c r="HDT848" s="14"/>
      <c r="HDU848" s="14"/>
      <c r="HDV848" s="14"/>
      <c r="HDW848" s="14"/>
      <c r="HDX848" s="14"/>
      <c r="HDY848" s="14"/>
      <c r="HDZ848" s="14"/>
      <c r="HEA848" s="14"/>
      <c r="HEB848" s="14"/>
      <c r="HEC848" s="14"/>
      <c r="HED848" s="14"/>
      <c r="HEE848" s="14"/>
      <c r="HEF848" s="14"/>
      <c r="HEG848" s="14"/>
      <c r="HEH848" s="14"/>
      <c r="HEI848" s="14"/>
      <c r="HEJ848" s="14"/>
      <c r="HEK848" s="14"/>
      <c r="HEL848" s="14"/>
      <c r="HEM848" s="14"/>
      <c r="HEN848" s="14"/>
      <c r="HEO848" s="14"/>
      <c r="HEP848" s="14"/>
      <c r="HEQ848" s="14"/>
      <c r="HER848" s="14"/>
      <c r="HES848" s="14"/>
      <c r="HET848" s="14"/>
      <c r="HEU848" s="14"/>
      <c r="HEV848" s="14"/>
      <c r="HEW848" s="14"/>
      <c r="HEX848" s="14"/>
      <c r="HEY848" s="14"/>
      <c r="HEZ848" s="14"/>
      <c r="HFA848" s="14"/>
      <c r="HFB848" s="14"/>
      <c r="HFC848" s="14"/>
      <c r="HFD848" s="14"/>
      <c r="HFE848" s="14"/>
      <c r="HFF848" s="14"/>
      <c r="HFG848" s="14"/>
      <c r="HFH848" s="14"/>
      <c r="HFI848" s="14"/>
      <c r="HFJ848" s="14"/>
      <c r="HFK848" s="14"/>
      <c r="HFL848" s="14"/>
      <c r="HFM848" s="14"/>
      <c r="HFN848" s="14"/>
      <c r="HFO848" s="14"/>
      <c r="HFP848" s="14"/>
      <c r="HFQ848" s="14"/>
      <c r="HFR848" s="14"/>
      <c r="HFS848" s="14"/>
      <c r="HFT848" s="14"/>
      <c r="HFU848" s="14"/>
      <c r="HFV848" s="14"/>
      <c r="HFW848" s="14"/>
      <c r="HFX848" s="14"/>
      <c r="HFY848" s="14"/>
      <c r="HFZ848" s="14"/>
      <c r="HGA848" s="14"/>
      <c r="HGB848" s="14"/>
      <c r="HGC848" s="14"/>
      <c r="HGD848" s="14"/>
      <c r="HGE848" s="14"/>
      <c r="HGF848" s="14"/>
      <c r="HGG848" s="14"/>
      <c r="HGH848" s="14"/>
      <c r="HGI848" s="14"/>
      <c r="HGJ848" s="14"/>
      <c r="HGK848" s="14"/>
      <c r="HGL848" s="14"/>
      <c r="HGM848" s="14"/>
      <c r="HGN848" s="14"/>
      <c r="HGO848" s="14"/>
      <c r="HGP848" s="14"/>
      <c r="HGQ848" s="14"/>
      <c r="HGR848" s="14"/>
      <c r="HGS848" s="14"/>
      <c r="HGT848" s="14"/>
      <c r="HGU848" s="14"/>
      <c r="HGV848" s="14"/>
      <c r="HGW848" s="14"/>
      <c r="HGX848" s="14"/>
      <c r="HGY848" s="14"/>
      <c r="HGZ848" s="14"/>
      <c r="HHA848" s="14"/>
      <c r="HHB848" s="14"/>
      <c r="HHC848" s="14"/>
      <c r="HHD848" s="14"/>
      <c r="HHE848" s="14"/>
      <c r="HHF848" s="14"/>
      <c r="HHG848" s="14"/>
      <c r="HHH848" s="14"/>
      <c r="HHI848" s="14"/>
      <c r="HHJ848" s="14"/>
      <c r="HHK848" s="14"/>
      <c r="HHL848" s="14"/>
      <c r="HHM848" s="14"/>
      <c r="HHN848" s="14"/>
      <c r="HHO848" s="14"/>
      <c r="HHP848" s="14"/>
      <c r="HHQ848" s="14"/>
      <c r="HHR848" s="14"/>
      <c r="HHS848" s="14"/>
      <c r="HHT848" s="14"/>
      <c r="HHU848" s="14"/>
      <c r="HHV848" s="14"/>
      <c r="HHW848" s="14"/>
      <c r="HHX848" s="14"/>
      <c r="HHY848" s="14"/>
      <c r="HHZ848" s="14"/>
      <c r="HIA848" s="14"/>
      <c r="HIB848" s="14"/>
      <c r="HIC848" s="14"/>
      <c r="HID848" s="14"/>
      <c r="HIE848" s="14"/>
      <c r="HIF848" s="14"/>
      <c r="HIG848" s="14"/>
      <c r="HIH848" s="14"/>
      <c r="HII848" s="14"/>
      <c r="HIJ848" s="14"/>
      <c r="HIK848" s="14"/>
      <c r="HIL848" s="14"/>
      <c r="HIM848" s="14"/>
      <c r="HIN848" s="14"/>
      <c r="HIO848" s="14"/>
      <c r="HIP848" s="14"/>
      <c r="HIQ848" s="14"/>
      <c r="HIR848" s="14"/>
      <c r="HIS848" s="14"/>
      <c r="HIT848" s="14"/>
      <c r="HIU848" s="14"/>
      <c r="HIV848" s="14"/>
      <c r="HIW848" s="14"/>
      <c r="HIX848" s="14"/>
      <c r="HIY848" s="14"/>
      <c r="HIZ848" s="14"/>
      <c r="HJA848" s="14"/>
      <c r="HJB848" s="14"/>
      <c r="HJC848" s="14"/>
      <c r="HJD848" s="14"/>
      <c r="HJE848" s="14"/>
      <c r="HJF848" s="14"/>
      <c r="HJG848" s="14"/>
      <c r="HJH848" s="14"/>
      <c r="HJI848" s="14"/>
      <c r="HJJ848" s="14"/>
      <c r="HJK848" s="14"/>
      <c r="HJL848" s="14"/>
      <c r="HJM848" s="14"/>
      <c r="HJN848" s="14"/>
      <c r="HJO848" s="14"/>
      <c r="HJP848" s="14"/>
      <c r="HJQ848" s="14"/>
      <c r="HJR848" s="14"/>
      <c r="HJS848" s="14"/>
      <c r="HJT848" s="14"/>
      <c r="HJU848" s="14"/>
      <c r="HJV848" s="14"/>
      <c r="HJW848" s="14"/>
      <c r="HJX848" s="14"/>
      <c r="HJY848" s="14"/>
      <c r="HJZ848" s="14"/>
      <c r="HKA848" s="14"/>
      <c r="HKB848" s="14"/>
      <c r="HKC848" s="14"/>
      <c r="HKD848" s="14"/>
      <c r="HKE848" s="14"/>
      <c r="HKF848" s="14"/>
      <c r="HKG848" s="14"/>
      <c r="HKH848" s="14"/>
      <c r="HKI848" s="14"/>
      <c r="HKJ848" s="14"/>
      <c r="HKK848" s="14"/>
      <c r="HKL848" s="14"/>
      <c r="HKM848" s="14"/>
      <c r="HKN848" s="14"/>
      <c r="HKO848" s="14"/>
      <c r="HKP848" s="14"/>
      <c r="HKQ848" s="14"/>
      <c r="HKR848" s="14"/>
      <c r="HKS848" s="14"/>
      <c r="HKT848" s="14"/>
      <c r="HKU848" s="14"/>
      <c r="HKV848" s="14"/>
      <c r="HKW848" s="14"/>
      <c r="HKX848" s="14"/>
      <c r="HKY848" s="14"/>
      <c r="HKZ848" s="14"/>
      <c r="HLA848" s="14"/>
      <c r="HLB848" s="14"/>
      <c r="HLC848" s="14"/>
      <c r="HLD848" s="14"/>
      <c r="HLE848" s="14"/>
      <c r="HLF848" s="14"/>
      <c r="HLG848" s="14"/>
      <c r="HLH848" s="14"/>
      <c r="HLI848" s="14"/>
      <c r="HLJ848" s="14"/>
      <c r="HLK848" s="14"/>
      <c r="HLL848" s="14"/>
      <c r="HLM848" s="14"/>
      <c r="HLN848" s="14"/>
      <c r="HLO848" s="14"/>
      <c r="HLP848" s="14"/>
      <c r="HLQ848" s="14"/>
      <c r="HLR848" s="14"/>
      <c r="HLS848" s="14"/>
      <c r="HLT848" s="14"/>
      <c r="HLU848" s="14"/>
      <c r="HLV848" s="14"/>
      <c r="HLW848" s="14"/>
      <c r="HLX848" s="14"/>
      <c r="HLY848" s="14"/>
      <c r="HLZ848" s="14"/>
      <c r="HMA848" s="14"/>
      <c r="HMB848" s="14"/>
      <c r="HMC848" s="14"/>
      <c r="HMD848" s="14"/>
      <c r="HME848" s="14"/>
      <c r="HMF848" s="14"/>
      <c r="HMG848" s="14"/>
      <c r="HMH848" s="14"/>
      <c r="HMI848" s="14"/>
      <c r="HMJ848" s="14"/>
      <c r="HMK848" s="14"/>
      <c r="HML848" s="14"/>
      <c r="HMM848" s="14"/>
      <c r="HMN848" s="14"/>
      <c r="HMO848" s="14"/>
      <c r="HMP848" s="14"/>
      <c r="HMQ848" s="14"/>
      <c r="HMR848" s="14"/>
      <c r="HMS848" s="14"/>
      <c r="HMT848" s="14"/>
      <c r="HMU848" s="14"/>
      <c r="HMV848" s="14"/>
      <c r="HMW848" s="14"/>
      <c r="HMX848" s="14"/>
      <c r="HMY848" s="14"/>
      <c r="HMZ848" s="14"/>
      <c r="HNA848" s="14"/>
      <c r="HNB848" s="14"/>
      <c r="HNC848" s="14"/>
      <c r="HND848" s="14"/>
      <c r="HNE848" s="14"/>
      <c r="HNF848" s="14"/>
      <c r="HNG848" s="14"/>
      <c r="HNH848" s="14"/>
      <c r="HNI848" s="14"/>
      <c r="HNJ848" s="14"/>
      <c r="HNK848" s="14"/>
      <c r="HNL848" s="14"/>
      <c r="HNM848" s="14"/>
      <c r="HNN848" s="14"/>
      <c r="HNO848" s="14"/>
      <c r="HNP848" s="14"/>
      <c r="HNQ848" s="14"/>
      <c r="HNR848" s="14"/>
      <c r="HNS848" s="14"/>
      <c r="HNT848" s="14"/>
      <c r="HNU848" s="14"/>
      <c r="HNV848" s="14"/>
      <c r="HNW848" s="14"/>
      <c r="HNX848" s="14"/>
      <c r="HNY848" s="14"/>
      <c r="HNZ848" s="14"/>
      <c r="HOA848" s="14"/>
      <c r="HOB848" s="14"/>
      <c r="HOC848" s="14"/>
      <c r="HOD848" s="14"/>
      <c r="HOE848" s="14"/>
      <c r="HOF848" s="14"/>
      <c r="HOG848" s="14"/>
      <c r="HOH848" s="14"/>
      <c r="HOI848" s="14"/>
      <c r="HOJ848" s="14"/>
      <c r="HOK848" s="14"/>
      <c r="HOL848" s="14"/>
      <c r="HOM848" s="14"/>
      <c r="HON848" s="14"/>
      <c r="HOO848" s="14"/>
      <c r="HOP848" s="14"/>
      <c r="HOQ848" s="14"/>
      <c r="HOR848" s="14"/>
      <c r="HOS848" s="14"/>
      <c r="HOT848" s="14"/>
      <c r="HOU848" s="14"/>
      <c r="HOV848" s="14"/>
      <c r="HOW848" s="14"/>
      <c r="HOX848" s="14"/>
      <c r="HOY848" s="14"/>
      <c r="HOZ848" s="14"/>
      <c r="HPA848" s="14"/>
      <c r="HPB848" s="14"/>
      <c r="HPC848" s="14"/>
      <c r="HPD848" s="14"/>
      <c r="HPE848" s="14"/>
      <c r="HPF848" s="14"/>
      <c r="HPG848" s="14"/>
      <c r="HPH848" s="14"/>
      <c r="HPI848" s="14"/>
      <c r="HPJ848" s="14"/>
      <c r="HPK848" s="14"/>
      <c r="HPL848" s="14"/>
      <c r="HPM848" s="14"/>
      <c r="HPN848" s="14"/>
      <c r="HPO848" s="14"/>
      <c r="HPP848" s="14"/>
      <c r="HPQ848" s="14"/>
      <c r="HPR848" s="14"/>
      <c r="HPS848" s="14"/>
      <c r="HPT848" s="14"/>
      <c r="HPU848" s="14"/>
      <c r="HPV848" s="14"/>
      <c r="HPW848" s="14"/>
      <c r="HPX848" s="14"/>
      <c r="HPY848" s="14"/>
      <c r="HPZ848" s="14"/>
      <c r="HQA848" s="14"/>
      <c r="HQB848" s="14"/>
      <c r="HQC848" s="14"/>
      <c r="HQD848" s="14"/>
      <c r="HQE848" s="14"/>
      <c r="HQF848" s="14"/>
      <c r="HQG848" s="14"/>
      <c r="HQH848" s="14"/>
      <c r="HQI848" s="14"/>
      <c r="HQJ848" s="14"/>
      <c r="HQK848" s="14"/>
      <c r="HQL848" s="14"/>
      <c r="HQM848" s="14"/>
      <c r="HQN848" s="14"/>
      <c r="HQO848" s="14"/>
      <c r="HQP848" s="14"/>
      <c r="HQQ848" s="14"/>
      <c r="HQR848" s="14"/>
      <c r="HQS848" s="14"/>
      <c r="HQT848" s="14"/>
      <c r="HQU848" s="14"/>
      <c r="HQV848" s="14"/>
      <c r="HQW848" s="14"/>
      <c r="HQX848" s="14"/>
      <c r="HQY848" s="14"/>
      <c r="HQZ848" s="14"/>
      <c r="HRA848" s="14"/>
      <c r="HRB848" s="14"/>
      <c r="HRC848" s="14"/>
      <c r="HRD848" s="14"/>
      <c r="HRE848" s="14"/>
      <c r="HRF848" s="14"/>
      <c r="HRG848" s="14"/>
      <c r="HRH848" s="14"/>
      <c r="HRI848" s="14"/>
      <c r="HRJ848" s="14"/>
      <c r="HRK848" s="14"/>
      <c r="HRL848" s="14"/>
      <c r="HRM848" s="14"/>
      <c r="HRN848" s="14"/>
      <c r="HRO848" s="14"/>
      <c r="HRP848" s="14"/>
      <c r="HRQ848" s="14"/>
      <c r="HRR848" s="14"/>
      <c r="HRS848" s="14"/>
      <c r="HRT848" s="14"/>
      <c r="HRU848" s="14"/>
      <c r="HRV848" s="14"/>
      <c r="HRW848" s="14"/>
      <c r="HRX848" s="14"/>
      <c r="HRY848" s="14"/>
      <c r="HRZ848" s="14"/>
      <c r="HSA848" s="14"/>
      <c r="HSB848" s="14"/>
      <c r="HSC848" s="14"/>
      <c r="HSD848" s="14"/>
      <c r="HSE848" s="14"/>
      <c r="HSF848" s="14"/>
      <c r="HSG848" s="14"/>
      <c r="HSH848" s="14"/>
      <c r="HSI848" s="14"/>
      <c r="HSJ848" s="14"/>
      <c r="HSK848" s="14"/>
      <c r="HSL848" s="14"/>
      <c r="HSM848" s="14"/>
      <c r="HSN848" s="14"/>
      <c r="HSO848" s="14"/>
      <c r="HSP848" s="14"/>
      <c r="HSQ848" s="14"/>
      <c r="HSR848" s="14"/>
      <c r="HSS848" s="14"/>
      <c r="HST848" s="14"/>
      <c r="HSU848" s="14"/>
      <c r="HSV848" s="14"/>
      <c r="HSW848" s="14"/>
      <c r="HSX848" s="14"/>
      <c r="HSY848" s="14"/>
      <c r="HSZ848" s="14"/>
      <c r="HTA848" s="14"/>
      <c r="HTB848" s="14"/>
      <c r="HTC848" s="14"/>
      <c r="HTD848" s="14"/>
      <c r="HTE848" s="14"/>
      <c r="HTF848" s="14"/>
      <c r="HTG848" s="14"/>
      <c r="HTH848" s="14"/>
      <c r="HTI848" s="14"/>
      <c r="HTJ848" s="14"/>
      <c r="HTK848" s="14"/>
      <c r="HTL848" s="14"/>
      <c r="HTM848" s="14"/>
      <c r="HTN848" s="14"/>
      <c r="HTO848" s="14"/>
      <c r="HTP848" s="14"/>
      <c r="HTQ848" s="14"/>
      <c r="HTR848" s="14"/>
      <c r="HTS848" s="14"/>
      <c r="HTT848" s="14"/>
      <c r="HTU848" s="14"/>
      <c r="HTV848" s="14"/>
      <c r="HTW848" s="14"/>
      <c r="HTX848" s="14"/>
      <c r="HTY848" s="14"/>
      <c r="HTZ848" s="14"/>
      <c r="HUA848" s="14"/>
      <c r="HUB848" s="14"/>
      <c r="HUC848" s="14"/>
      <c r="HUD848" s="14"/>
      <c r="HUE848" s="14"/>
      <c r="HUF848" s="14"/>
      <c r="HUG848" s="14"/>
      <c r="HUH848" s="14"/>
      <c r="HUI848" s="14"/>
      <c r="HUJ848" s="14"/>
      <c r="HUK848" s="14"/>
      <c r="HUL848" s="14"/>
      <c r="HUM848" s="14"/>
      <c r="HUN848" s="14"/>
      <c r="HUO848" s="14"/>
      <c r="HUP848" s="14"/>
      <c r="HUQ848" s="14"/>
      <c r="HUR848" s="14"/>
      <c r="HUS848" s="14"/>
      <c r="HUT848" s="14"/>
      <c r="HUU848" s="14"/>
      <c r="HUV848" s="14"/>
      <c r="HUW848" s="14"/>
      <c r="HUX848" s="14"/>
      <c r="HUY848" s="14"/>
      <c r="HUZ848" s="14"/>
      <c r="HVA848" s="14"/>
      <c r="HVB848" s="14"/>
      <c r="HVC848" s="14"/>
      <c r="HVD848" s="14"/>
      <c r="HVE848" s="14"/>
      <c r="HVF848" s="14"/>
      <c r="HVG848" s="14"/>
      <c r="HVH848" s="14"/>
      <c r="HVI848" s="14"/>
      <c r="HVJ848" s="14"/>
      <c r="HVK848" s="14"/>
      <c r="HVL848" s="14"/>
      <c r="HVM848" s="14"/>
      <c r="HVN848" s="14"/>
      <c r="HVO848" s="14"/>
      <c r="HVP848" s="14"/>
      <c r="HVQ848" s="14"/>
      <c r="HVR848" s="14"/>
      <c r="HVS848" s="14"/>
      <c r="HVT848" s="14"/>
      <c r="HVU848" s="14"/>
      <c r="HVV848" s="14"/>
      <c r="HVW848" s="14"/>
      <c r="HVX848" s="14"/>
      <c r="HVY848" s="14"/>
      <c r="HVZ848" s="14"/>
      <c r="HWA848" s="14"/>
      <c r="HWB848" s="14"/>
      <c r="HWC848" s="14"/>
      <c r="HWD848" s="14"/>
      <c r="HWE848" s="14"/>
      <c r="HWF848" s="14"/>
      <c r="HWG848" s="14"/>
      <c r="HWH848" s="14"/>
      <c r="HWI848" s="14"/>
      <c r="HWJ848" s="14"/>
      <c r="HWK848" s="14"/>
      <c r="HWL848" s="14"/>
      <c r="HWM848" s="14"/>
      <c r="HWN848" s="14"/>
      <c r="HWO848" s="14"/>
      <c r="HWP848" s="14"/>
      <c r="HWQ848" s="14"/>
      <c r="HWR848" s="14"/>
      <c r="HWS848" s="14"/>
      <c r="HWT848" s="14"/>
      <c r="HWU848" s="14"/>
      <c r="HWV848" s="14"/>
      <c r="HWW848" s="14"/>
      <c r="HWX848" s="14"/>
      <c r="HWY848" s="14"/>
      <c r="HWZ848" s="14"/>
      <c r="HXA848" s="14"/>
      <c r="HXB848" s="14"/>
      <c r="HXC848" s="14"/>
      <c r="HXD848" s="14"/>
      <c r="HXE848" s="14"/>
      <c r="HXF848" s="14"/>
      <c r="HXG848" s="14"/>
      <c r="HXH848" s="14"/>
      <c r="HXI848" s="14"/>
      <c r="HXJ848" s="14"/>
      <c r="HXK848" s="14"/>
      <c r="HXL848" s="14"/>
      <c r="HXM848" s="14"/>
      <c r="HXN848" s="14"/>
      <c r="HXO848" s="14"/>
      <c r="HXP848" s="14"/>
      <c r="HXQ848" s="14"/>
      <c r="HXR848" s="14"/>
      <c r="HXS848" s="14"/>
      <c r="HXT848" s="14"/>
      <c r="HXU848" s="14"/>
      <c r="HXV848" s="14"/>
      <c r="HXW848" s="14"/>
      <c r="HXX848" s="14"/>
      <c r="HXY848" s="14"/>
      <c r="HXZ848" s="14"/>
      <c r="HYA848" s="14"/>
      <c r="HYB848" s="14"/>
      <c r="HYC848" s="14"/>
      <c r="HYD848" s="14"/>
      <c r="HYE848" s="14"/>
      <c r="HYF848" s="14"/>
      <c r="HYG848" s="14"/>
      <c r="HYH848" s="14"/>
      <c r="HYI848" s="14"/>
      <c r="HYJ848" s="14"/>
      <c r="HYK848" s="14"/>
      <c r="HYL848" s="14"/>
      <c r="HYM848" s="14"/>
      <c r="HYN848" s="14"/>
      <c r="HYO848" s="14"/>
      <c r="HYP848" s="14"/>
      <c r="HYQ848" s="14"/>
      <c r="HYR848" s="14"/>
      <c r="HYS848" s="14"/>
      <c r="HYT848" s="14"/>
      <c r="HYU848" s="14"/>
      <c r="HYV848" s="14"/>
      <c r="HYW848" s="14"/>
      <c r="HYX848" s="14"/>
      <c r="HYY848" s="14"/>
      <c r="HYZ848" s="14"/>
      <c r="HZA848" s="14"/>
      <c r="HZB848" s="14"/>
      <c r="HZC848" s="14"/>
      <c r="HZD848" s="14"/>
      <c r="HZE848" s="14"/>
      <c r="HZF848" s="14"/>
      <c r="HZG848" s="14"/>
      <c r="HZH848" s="14"/>
      <c r="HZI848" s="14"/>
      <c r="HZJ848" s="14"/>
      <c r="HZK848" s="14"/>
      <c r="HZL848" s="14"/>
      <c r="HZM848" s="14"/>
      <c r="HZN848" s="14"/>
      <c r="HZO848" s="14"/>
      <c r="HZP848" s="14"/>
      <c r="HZQ848" s="14"/>
      <c r="HZR848" s="14"/>
      <c r="HZS848" s="14"/>
      <c r="HZT848" s="14"/>
      <c r="HZU848" s="14"/>
      <c r="HZV848" s="14"/>
      <c r="HZW848" s="14"/>
      <c r="HZX848" s="14"/>
      <c r="HZY848" s="14"/>
      <c r="HZZ848" s="14"/>
      <c r="IAA848" s="14"/>
      <c r="IAB848" s="14"/>
      <c r="IAC848" s="14"/>
      <c r="IAD848" s="14"/>
      <c r="IAE848" s="14"/>
      <c r="IAF848" s="14"/>
      <c r="IAG848" s="14"/>
      <c r="IAH848" s="14"/>
      <c r="IAI848" s="14"/>
      <c r="IAJ848" s="14"/>
      <c r="IAK848" s="14"/>
      <c r="IAL848" s="14"/>
      <c r="IAM848" s="14"/>
      <c r="IAN848" s="14"/>
      <c r="IAO848" s="14"/>
      <c r="IAP848" s="14"/>
      <c r="IAQ848" s="14"/>
      <c r="IAR848" s="14"/>
      <c r="IAS848" s="14"/>
      <c r="IAT848" s="14"/>
      <c r="IAU848" s="14"/>
      <c r="IAV848" s="14"/>
      <c r="IAW848" s="14"/>
      <c r="IAX848" s="14"/>
      <c r="IAY848" s="14"/>
      <c r="IAZ848" s="14"/>
      <c r="IBA848" s="14"/>
      <c r="IBB848" s="14"/>
      <c r="IBC848" s="14"/>
      <c r="IBD848" s="14"/>
      <c r="IBE848" s="14"/>
      <c r="IBF848" s="14"/>
      <c r="IBG848" s="14"/>
      <c r="IBH848" s="14"/>
      <c r="IBI848" s="14"/>
      <c r="IBJ848" s="14"/>
      <c r="IBK848" s="14"/>
      <c r="IBL848" s="14"/>
      <c r="IBM848" s="14"/>
      <c r="IBN848" s="14"/>
      <c r="IBO848" s="14"/>
      <c r="IBP848" s="14"/>
      <c r="IBQ848" s="14"/>
      <c r="IBR848" s="14"/>
      <c r="IBS848" s="14"/>
      <c r="IBT848" s="14"/>
      <c r="IBU848" s="14"/>
      <c r="IBV848" s="14"/>
      <c r="IBW848" s="14"/>
      <c r="IBX848" s="14"/>
      <c r="IBY848" s="14"/>
      <c r="IBZ848" s="14"/>
      <c r="ICA848" s="14"/>
      <c r="ICB848" s="14"/>
      <c r="ICC848" s="14"/>
      <c r="ICD848" s="14"/>
      <c r="ICE848" s="14"/>
      <c r="ICF848" s="14"/>
      <c r="ICG848" s="14"/>
      <c r="ICH848" s="14"/>
      <c r="ICI848" s="14"/>
      <c r="ICJ848" s="14"/>
      <c r="ICK848" s="14"/>
      <c r="ICL848" s="14"/>
      <c r="ICM848" s="14"/>
      <c r="ICN848" s="14"/>
      <c r="ICO848" s="14"/>
      <c r="ICP848" s="14"/>
      <c r="ICQ848" s="14"/>
      <c r="ICR848" s="14"/>
      <c r="ICS848" s="14"/>
      <c r="ICT848" s="14"/>
      <c r="ICU848" s="14"/>
      <c r="ICV848" s="14"/>
      <c r="ICW848" s="14"/>
      <c r="ICX848" s="14"/>
      <c r="ICY848" s="14"/>
      <c r="ICZ848" s="14"/>
      <c r="IDA848" s="14"/>
      <c r="IDB848" s="14"/>
      <c r="IDC848" s="14"/>
      <c r="IDD848" s="14"/>
      <c r="IDE848" s="14"/>
      <c r="IDF848" s="14"/>
      <c r="IDG848" s="14"/>
      <c r="IDH848" s="14"/>
      <c r="IDI848" s="14"/>
      <c r="IDJ848" s="14"/>
      <c r="IDK848" s="14"/>
      <c r="IDL848" s="14"/>
      <c r="IDM848" s="14"/>
      <c r="IDN848" s="14"/>
      <c r="IDO848" s="14"/>
      <c r="IDP848" s="14"/>
      <c r="IDQ848" s="14"/>
      <c r="IDR848" s="14"/>
      <c r="IDS848" s="14"/>
      <c r="IDT848" s="14"/>
      <c r="IDU848" s="14"/>
      <c r="IDV848" s="14"/>
      <c r="IDW848" s="14"/>
      <c r="IDX848" s="14"/>
      <c r="IDY848" s="14"/>
      <c r="IDZ848" s="14"/>
      <c r="IEA848" s="14"/>
      <c r="IEB848" s="14"/>
      <c r="IEC848" s="14"/>
      <c r="IED848" s="14"/>
      <c r="IEE848" s="14"/>
      <c r="IEF848" s="14"/>
      <c r="IEG848" s="14"/>
      <c r="IEH848" s="14"/>
      <c r="IEI848" s="14"/>
      <c r="IEJ848" s="14"/>
      <c r="IEK848" s="14"/>
      <c r="IEL848" s="14"/>
      <c r="IEM848" s="14"/>
      <c r="IEN848" s="14"/>
      <c r="IEO848" s="14"/>
      <c r="IEP848" s="14"/>
      <c r="IEQ848" s="14"/>
      <c r="IER848" s="14"/>
      <c r="IES848" s="14"/>
      <c r="IET848" s="14"/>
      <c r="IEU848" s="14"/>
      <c r="IEV848" s="14"/>
      <c r="IEW848" s="14"/>
      <c r="IEX848" s="14"/>
      <c r="IEY848" s="14"/>
      <c r="IEZ848" s="14"/>
      <c r="IFA848" s="14"/>
      <c r="IFB848" s="14"/>
      <c r="IFC848" s="14"/>
      <c r="IFD848" s="14"/>
      <c r="IFE848" s="14"/>
      <c r="IFF848" s="14"/>
      <c r="IFG848" s="14"/>
      <c r="IFH848" s="14"/>
      <c r="IFI848" s="14"/>
      <c r="IFJ848" s="14"/>
      <c r="IFK848" s="14"/>
      <c r="IFL848" s="14"/>
      <c r="IFM848" s="14"/>
      <c r="IFN848" s="14"/>
      <c r="IFO848" s="14"/>
      <c r="IFP848" s="14"/>
      <c r="IFQ848" s="14"/>
      <c r="IFR848" s="14"/>
      <c r="IFS848" s="14"/>
      <c r="IFT848" s="14"/>
      <c r="IFU848" s="14"/>
      <c r="IFV848" s="14"/>
      <c r="IFW848" s="14"/>
      <c r="IFX848" s="14"/>
      <c r="IFY848" s="14"/>
      <c r="IFZ848" s="14"/>
      <c r="IGA848" s="14"/>
      <c r="IGB848" s="14"/>
      <c r="IGC848" s="14"/>
      <c r="IGD848" s="14"/>
      <c r="IGE848" s="14"/>
      <c r="IGF848" s="14"/>
      <c r="IGG848" s="14"/>
      <c r="IGH848" s="14"/>
      <c r="IGI848" s="14"/>
      <c r="IGJ848" s="14"/>
      <c r="IGK848" s="14"/>
      <c r="IGL848" s="14"/>
      <c r="IGM848" s="14"/>
      <c r="IGN848" s="14"/>
      <c r="IGO848" s="14"/>
      <c r="IGP848" s="14"/>
      <c r="IGQ848" s="14"/>
      <c r="IGR848" s="14"/>
      <c r="IGS848" s="14"/>
      <c r="IGT848" s="14"/>
      <c r="IGU848" s="14"/>
      <c r="IGV848" s="14"/>
      <c r="IGW848" s="14"/>
      <c r="IGX848" s="14"/>
      <c r="IGY848" s="14"/>
      <c r="IGZ848" s="14"/>
      <c r="IHA848" s="14"/>
      <c r="IHB848" s="14"/>
      <c r="IHC848" s="14"/>
      <c r="IHD848" s="14"/>
      <c r="IHE848" s="14"/>
      <c r="IHF848" s="14"/>
      <c r="IHG848" s="14"/>
      <c r="IHH848" s="14"/>
      <c r="IHI848" s="14"/>
      <c r="IHJ848" s="14"/>
      <c r="IHK848" s="14"/>
      <c r="IHL848" s="14"/>
      <c r="IHM848" s="14"/>
      <c r="IHN848" s="14"/>
      <c r="IHO848" s="14"/>
      <c r="IHP848" s="14"/>
      <c r="IHQ848" s="14"/>
      <c r="IHR848" s="14"/>
      <c r="IHS848" s="14"/>
      <c r="IHT848" s="14"/>
      <c r="IHU848" s="14"/>
      <c r="IHV848" s="14"/>
      <c r="IHW848" s="14"/>
      <c r="IHX848" s="14"/>
      <c r="IHY848" s="14"/>
      <c r="IHZ848" s="14"/>
      <c r="IIA848" s="14"/>
      <c r="IIB848" s="14"/>
      <c r="IIC848" s="14"/>
      <c r="IID848" s="14"/>
      <c r="IIE848" s="14"/>
      <c r="IIF848" s="14"/>
      <c r="IIG848" s="14"/>
      <c r="IIH848" s="14"/>
      <c r="III848" s="14"/>
      <c r="IIJ848" s="14"/>
      <c r="IIK848" s="14"/>
      <c r="IIL848" s="14"/>
      <c r="IIM848" s="14"/>
      <c r="IIN848" s="14"/>
      <c r="IIO848" s="14"/>
      <c r="IIP848" s="14"/>
      <c r="IIQ848" s="14"/>
      <c r="IIR848" s="14"/>
      <c r="IIS848" s="14"/>
      <c r="IIT848" s="14"/>
      <c r="IIU848" s="14"/>
      <c r="IIV848" s="14"/>
      <c r="IIW848" s="14"/>
      <c r="IIX848" s="14"/>
      <c r="IIY848" s="14"/>
      <c r="IIZ848" s="14"/>
      <c r="IJA848" s="14"/>
      <c r="IJB848" s="14"/>
      <c r="IJC848" s="14"/>
      <c r="IJD848" s="14"/>
      <c r="IJE848" s="14"/>
      <c r="IJF848" s="14"/>
      <c r="IJG848" s="14"/>
      <c r="IJH848" s="14"/>
      <c r="IJI848" s="14"/>
      <c r="IJJ848" s="14"/>
      <c r="IJK848" s="14"/>
      <c r="IJL848" s="14"/>
      <c r="IJM848" s="14"/>
      <c r="IJN848" s="14"/>
      <c r="IJO848" s="14"/>
      <c r="IJP848" s="14"/>
      <c r="IJQ848" s="14"/>
      <c r="IJR848" s="14"/>
      <c r="IJS848" s="14"/>
      <c r="IJT848" s="14"/>
      <c r="IJU848" s="14"/>
      <c r="IJV848" s="14"/>
      <c r="IJW848" s="14"/>
      <c r="IJX848" s="14"/>
      <c r="IJY848" s="14"/>
      <c r="IJZ848" s="14"/>
      <c r="IKA848" s="14"/>
      <c r="IKB848" s="14"/>
      <c r="IKC848" s="14"/>
      <c r="IKD848" s="14"/>
      <c r="IKE848" s="14"/>
      <c r="IKF848" s="14"/>
      <c r="IKG848" s="14"/>
      <c r="IKH848" s="14"/>
      <c r="IKI848" s="14"/>
      <c r="IKJ848" s="14"/>
      <c r="IKK848" s="14"/>
      <c r="IKL848" s="14"/>
      <c r="IKM848" s="14"/>
      <c r="IKN848" s="14"/>
      <c r="IKO848" s="14"/>
      <c r="IKP848" s="14"/>
      <c r="IKQ848" s="14"/>
      <c r="IKR848" s="14"/>
      <c r="IKS848" s="14"/>
      <c r="IKT848" s="14"/>
      <c r="IKU848" s="14"/>
      <c r="IKV848" s="14"/>
      <c r="IKW848" s="14"/>
      <c r="IKX848" s="14"/>
      <c r="IKY848" s="14"/>
      <c r="IKZ848" s="14"/>
      <c r="ILA848" s="14"/>
      <c r="ILB848" s="14"/>
      <c r="ILC848" s="14"/>
      <c r="ILD848" s="14"/>
      <c r="ILE848" s="14"/>
      <c r="ILF848" s="14"/>
      <c r="ILG848" s="14"/>
      <c r="ILH848" s="14"/>
      <c r="ILI848" s="14"/>
      <c r="ILJ848" s="14"/>
      <c r="ILK848" s="14"/>
      <c r="ILL848" s="14"/>
      <c r="ILM848" s="14"/>
      <c r="ILN848" s="14"/>
      <c r="ILO848" s="14"/>
      <c r="ILP848" s="14"/>
      <c r="ILQ848" s="14"/>
      <c r="ILR848" s="14"/>
      <c r="ILS848" s="14"/>
      <c r="ILT848" s="14"/>
      <c r="ILU848" s="14"/>
      <c r="ILV848" s="14"/>
      <c r="ILW848" s="14"/>
      <c r="ILX848" s="14"/>
      <c r="ILY848" s="14"/>
      <c r="ILZ848" s="14"/>
      <c r="IMA848" s="14"/>
      <c r="IMB848" s="14"/>
      <c r="IMC848" s="14"/>
      <c r="IMD848" s="14"/>
      <c r="IME848" s="14"/>
      <c r="IMF848" s="14"/>
      <c r="IMG848" s="14"/>
      <c r="IMH848" s="14"/>
      <c r="IMI848" s="14"/>
      <c r="IMJ848" s="14"/>
      <c r="IMK848" s="14"/>
      <c r="IML848" s="14"/>
      <c r="IMM848" s="14"/>
      <c r="IMN848" s="14"/>
      <c r="IMO848" s="14"/>
      <c r="IMP848" s="14"/>
      <c r="IMQ848" s="14"/>
      <c r="IMR848" s="14"/>
      <c r="IMS848" s="14"/>
      <c r="IMT848" s="14"/>
      <c r="IMU848" s="14"/>
      <c r="IMV848" s="14"/>
      <c r="IMW848" s="14"/>
      <c r="IMX848" s="14"/>
      <c r="IMY848" s="14"/>
      <c r="IMZ848" s="14"/>
      <c r="INA848" s="14"/>
      <c r="INB848" s="14"/>
      <c r="INC848" s="14"/>
      <c r="IND848" s="14"/>
      <c r="INE848" s="14"/>
      <c r="INF848" s="14"/>
      <c r="ING848" s="14"/>
      <c r="INH848" s="14"/>
      <c r="INI848" s="14"/>
      <c r="INJ848" s="14"/>
      <c r="INK848" s="14"/>
      <c r="INL848" s="14"/>
      <c r="INM848" s="14"/>
      <c r="INN848" s="14"/>
      <c r="INO848" s="14"/>
      <c r="INP848" s="14"/>
      <c r="INQ848" s="14"/>
      <c r="INR848" s="14"/>
      <c r="INS848" s="14"/>
      <c r="INT848" s="14"/>
      <c r="INU848" s="14"/>
      <c r="INV848" s="14"/>
      <c r="INW848" s="14"/>
      <c r="INX848" s="14"/>
      <c r="INY848" s="14"/>
      <c r="INZ848" s="14"/>
      <c r="IOA848" s="14"/>
      <c r="IOB848" s="14"/>
      <c r="IOC848" s="14"/>
      <c r="IOD848" s="14"/>
      <c r="IOE848" s="14"/>
      <c r="IOF848" s="14"/>
      <c r="IOG848" s="14"/>
      <c r="IOH848" s="14"/>
      <c r="IOI848" s="14"/>
      <c r="IOJ848" s="14"/>
      <c r="IOK848" s="14"/>
      <c r="IOL848" s="14"/>
      <c r="IOM848" s="14"/>
      <c r="ION848" s="14"/>
      <c r="IOO848" s="14"/>
      <c r="IOP848" s="14"/>
      <c r="IOQ848" s="14"/>
      <c r="IOR848" s="14"/>
      <c r="IOS848" s="14"/>
      <c r="IOT848" s="14"/>
      <c r="IOU848" s="14"/>
      <c r="IOV848" s="14"/>
      <c r="IOW848" s="14"/>
      <c r="IOX848" s="14"/>
      <c r="IOY848" s="14"/>
      <c r="IOZ848" s="14"/>
      <c r="IPA848" s="14"/>
      <c r="IPB848" s="14"/>
      <c r="IPC848" s="14"/>
      <c r="IPD848" s="14"/>
      <c r="IPE848" s="14"/>
      <c r="IPF848" s="14"/>
      <c r="IPG848" s="14"/>
      <c r="IPH848" s="14"/>
      <c r="IPI848" s="14"/>
      <c r="IPJ848" s="14"/>
      <c r="IPK848" s="14"/>
      <c r="IPL848" s="14"/>
      <c r="IPM848" s="14"/>
      <c r="IPN848" s="14"/>
      <c r="IPO848" s="14"/>
      <c r="IPP848" s="14"/>
      <c r="IPQ848" s="14"/>
      <c r="IPR848" s="14"/>
      <c r="IPS848" s="14"/>
      <c r="IPT848" s="14"/>
      <c r="IPU848" s="14"/>
      <c r="IPV848" s="14"/>
      <c r="IPW848" s="14"/>
      <c r="IPX848" s="14"/>
      <c r="IPY848" s="14"/>
      <c r="IPZ848" s="14"/>
      <c r="IQA848" s="14"/>
      <c r="IQB848" s="14"/>
      <c r="IQC848" s="14"/>
      <c r="IQD848" s="14"/>
      <c r="IQE848" s="14"/>
      <c r="IQF848" s="14"/>
      <c r="IQG848" s="14"/>
      <c r="IQH848" s="14"/>
      <c r="IQI848" s="14"/>
      <c r="IQJ848" s="14"/>
      <c r="IQK848" s="14"/>
      <c r="IQL848" s="14"/>
      <c r="IQM848" s="14"/>
      <c r="IQN848" s="14"/>
      <c r="IQO848" s="14"/>
      <c r="IQP848" s="14"/>
      <c r="IQQ848" s="14"/>
      <c r="IQR848" s="14"/>
      <c r="IQS848" s="14"/>
      <c r="IQT848" s="14"/>
      <c r="IQU848" s="14"/>
      <c r="IQV848" s="14"/>
      <c r="IQW848" s="14"/>
      <c r="IQX848" s="14"/>
      <c r="IQY848" s="14"/>
      <c r="IQZ848" s="14"/>
      <c r="IRA848" s="14"/>
      <c r="IRB848" s="14"/>
      <c r="IRC848" s="14"/>
      <c r="IRD848" s="14"/>
      <c r="IRE848" s="14"/>
      <c r="IRF848" s="14"/>
      <c r="IRG848" s="14"/>
      <c r="IRH848" s="14"/>
      <c r="IRI848" s="14"/>
      <c r="IRJ848" s="14"/>
      <c r="IRK848" s="14"/>
      <c r="IRL848" s="14"/>
      <c r="IRM848" s="14"/>
      <c r="IRN848" s="14"/>
      <c r="IRO848" s="14"/>
      <c r="IRP848" s="14"/>
      <c r="IRQ848" s="14"/>
      <c r="IRR848" s="14"/>
      <c r="IRS848" s="14"/>
      <c r="IRT848" s="14"/>
      <c r="IRU848" s="14"/>
      <c r="IRV848" s="14"/>
      <c r="IRW848" s="14"/>
      <c r="IRX848" s="14"/>
      <c r="IRY848" s="14"/>
      <c r="IRZ848" s="14"/>
      <c r="ISA848" s="14"/>
      <c r="ISB848" s="14"/>
      <c r="ISC848" s="14"/>
      <c r="ISD848" s="14"/>
      <c r="ISE848" s="14"/>
      <c r="ISF848" s="14"/>
      <c r="ISG848" s="14"/>
      <c r="ISH848" s="14"/>
      <c r="ISI848" s="14"/>
      <c r="ISJ848" s="14"/>
      <c r="ISK848" s="14"/>
      <c r="ISL848" s="14"/>
      <c r="ISM848" s="14"/>
      <c r="ISN848" s="14"/>
      <c r="ISO848" s="14"/>
      <c r="ISP848" s="14"/>
      <c r="ISQ848" s="14"/>
      <c r="ISR848" s="14"/>
      <c r="ISS848" s="14"/>
      <c r="IST848" s="14"/>
      <c r="ISU848" s="14"/>
      <c r="ISV848" s="14"/>
      <c r="ISW848" s="14"/>
      <c r="ISX848" s="14"/>
      <c r="ISY848" s="14"/>
      <c r="ISZ848" s="14"/>
      <c r="ITA848" s="14"/>
      <c r="ITB848" s="14"/>
      <c r="ITC848" s="14"/>
      <c r="ITD848" s="14"/>
      <c r="ITE848" s="14"/>
      <c r="ITF848" s="14"/>
      <c r="ITG848" s="14"/>
      <c r="ITH848" s="14"/>
      <c r="ITI848" s="14"/>
      <c r="ITJ848" s="14"/>
      <c r="ITK848" s="14"/>
      <c r="ITL848" s="14"/>
      <c r="ITM848" s="14"/>
      <c r="ITN848" s="14"/>
      <c r="ITO848" s="14"/>
      <c r="ITP848" s="14"/>
      <c r="ITQ848" s="14"/>
      <c r="ITR848" s="14"/>
      <c r="ITS848" s="14"/>
      <c r="ITT848" s="14"/>
      <c r="ITU848" s="14"/>
      <c r="ITV848" s="14"/>
      <c r="ITW848" s="14"/>
      <c r="ITX848" s="14"/>
      <c r="ITY848" s="14"/>
      <c r="ITZ848" s="14"/>
      <c r="IUA848" s="14"/>
      <c r="IUB848" s="14"/>
      <c r="IUC848" s="14"/>
      <c r="IUD848" s="14"/>
      <c r="IUE848" s="14"/>
      <c r="IUF848" s="14"/>
      <c r="IUG848" s="14"/>
      <c r="IUH848" s="14"/>
      <c r="IUI848" s="14"/>
      <c r="IUJ848" s="14"/>
      <c r="IUK848" s="14"/>
      <c r="IUL848" s="14"/>
      <c r="IUM848" s="14"/>
      <c r="IUN848" s="14"/>
      <c r="IUO848" s="14"/>
      <c r="IUP848" s="14"/>
      <c r="IUQ848" s="14"/>
      <c r="IUR848" s="14"/>
      <c r="IUS848" s="14"/>
      <c r="IUT848" s="14"/>
      <c r="IUU848" s="14"/>
      <c r="IUV848" s="14"/>
      <c r="IUW848" s="14"/>
      <c r="IUX848" s="14"/>
      <c r="IUY848" s="14"/>
      <c r="IUZ848" s="14"/>
      <c r="IVA848" s="14"/>
      <c r="IVB848" s="14"/>
      <c r="IVC848" s="14"/>
      <c r="IVD848" s="14"/>
      <c r="IVE848" s="14"/>
      <c r="IVF848" s="14"/>
      <c r="IVG848" s="14"/>
      <c r="IVH848" s="14"/>
      <c r="IVI848" s="14"/>
      <c r="IVJ848" s="14"/>
      <c r="IVK848" s="14"/>
      <c r="IVL848" s="14"/>
      <c r="IVM848" s="14"/>
      <c r="IVN848" s="14"/>
      <c r="IVO848" s="14"/>
      <c r="IVP848" s="14"/>
      <c r="IVQ848" s="14"/>
      <c r="IVR848" s="14"/>
      <c r="IVS848" s="14"/>
      <c r="IVT848" s="14"/>
      <c r="IVU848" s="14"/>
      <c r="IVV848" s="14"/>
      <c r="IVW848" s="14"/>
      <c r="IVX848" s="14"/>
      <c r="IVY848" s="14"/>
      <c r="IVZ848" s="14"/>
      <c r="IWA848" s="14"/>
      <c r="IWB848" s="14"/>
      <c r="IWC848" s="14"/>
      <c r="IWD848" s="14"/>
      <c r="IWE848" s="14"/>
      <c r="IWF848" s="14"/>
      <c r="IWG848" s="14"/>
      <c r="IWH848" s="14"/>
      <c r="IWI848" s="14"/>
      <c r="IWJ848" s="14"/>
      <c r="IWK848" s="14"/>
      <c r="IWL848" s="14"/>
      <c r="IWM848" s="14"/>
      <c r="IWN848" s="14"/>
      <c r="IWO848" s="14"/>
      <c r="IWP848" s="14"/>
      <c r="IWQ848" s="14"/>
      <c r="IWR848" s="14"/>
      <c r="IWS848" s="14"/>
      <c r="IWT848" s="14"/>
      <c r="IWU848" s="14"/>
      <c r="IWV848" s="14"/>
      <c r="IWW848" s="14"/>
      <c r="IWX848" s="14"/>
      <c r="IWY848" s="14"/>
      <c r="IWZ848" s="14"/>
      <c r="IXA848" s="14"/>
      <c r="IXB848" s="14"/>
      <c r="IXC848" s="14"/>
      <c r="IXD848" s="14"/>
      <c r="IXE848" s="14"/>
      <c r="IXF848" s="14"/>
      <c r="IXG848" s="14"/>
      <c r="IXH848" s="14"/>
      <c r="IXI848" s="14"/>
      <c r="IXJ848" s="14"/>
      <c r="IXK848" s="14"/>
      <c r="IXL848" s="14"/>
      <c r="IXM848" s="14"/>
      <c r="IXN848" s="14"/>
      <c r="IXO848" s="14"/>
      <c r="IXP848" s="14"/>
      <c r="IXQ848" s="14"/>
      <c r="IXR848" s="14"/>
      <c r="IXS848" s="14"/>
      <c r="IXT848" s="14"/>
      <c r="IXU848" s="14"/>
      <c r="IXV848" s="14"/>
      <c r="IXW848" s="14"/>
      <c r="IXX848" s="14"/>
      <c r="IXY848" s="14"/>
      <c r="IXZ848" s="14"/>
      <c r="IYA848" s="14"/>
      <c r="IYB848" s="14"/>
      <c r="IYC848" s="14"/>
      <c r="IYD848" s="14"/>
      <c r="IYE848" s="14"/>
      <c r="IYF848" s="14"/>
      <c r="IYG848" s="14"/>
      <c r="IYH848" s="14"/>
      <c r="IYI848" s="14"/>
      <c r="IYJ848" s="14"/>
      <c r="IYK848" s="14"/>
      <c r="IYL848" s="14"/>
      <c r="IYM848" s="14"/>
      <c r="IYN848" s="14"/>
      <c r="IYO848" s="14"/>
      <c r="IYP848" s="14"/>
      <c r="IYQ848" s="14"/>
      <c r="IYR848" s="14"/>
      <c r="IYS848" s="14"/>
      <c r="IYT848" s="14"/>
      <c r="IYU848" s="14"/>
      <c r="IYV848" s="14"/>
      <c r="IYW848" s="14"/>
      <c r="IYX848" s="14"/>
      <c r="IYY848" s="14"/>
      <c r="IYZ848" s="14"/>
      <c r="IZA848" s="14"/>
      <c r="IZB848" s="14"/>
      <c r="IZC848" s="14"/>
      <c r="IZD848" s="14"/>
      <c r="IZE848" s="14"/>
      <c r="IZF848" s="14"/>
      <c r="IZG848" s="14"/>
      <c r="IZH848" s="14"/>
      <c r="IZI848" s="14"/>
      <c r="IZJ848" s="14"/>
      <c r="IZK848" s="14"/>
      <c r="IZL848" s="14"/>
      <c r="IZM848" s="14"/>
      <c r="IZN848" s="14"/>
      <c r="IZO848" s="14"/>
      <c r="IZP848" s="14"/>
      <c r="IZQ848" s="14"/>
      <c r="IZR848" s="14"/>
      <c r="IZS848" s="14"/>
      <c r="IZT848" s="14"/>
      <c r="IZU848" s="14"/>
      <c r="IZV848" s="14"/>
      <c r="IZW848" s="14"/>
      <c r="IZX848" s="14"/>
      <c r="IZY848" s="14"/>
      <c r="IZZ848" s="14"/>
      <c r="JAA848" s="14"/>
      <c r="JAB848" s="14"/>
      <c r="JAC848" s="14"/>
      <c r="JAD848" s="14"/>
      <c r="JAE848" s="14"/>
      <c r="JAF848" s="14"/>
      <c r="JAG848" s="14"/>
      <c r="JAH848" s="14"/>
      <c r="JAI848" s="14"/>
      <c r="JAJ848" s="14"/>
      <c r="JAK848" s="14"/>
      <c r="JAL848" s="14"/>
      <c r="JAM848" s="14"/>
      <c r="JAN848" s="14"/>
      <c r="JAO848" s="14"/>
      <c r="JAP848" s="14"/>
      <c r="JAQ848" s="14"/>
      <c r="JAR848" s="14"/>
      <c r="JAS848" s="14"/>
      <c r="JAT848" s="14"/>
      <c r="JAU848" s="14"/>
      <c r="JAV848" s="14"/>
      <c r="JAW848" s="14"/>
      <c r="JAX848" s="14"/>
      <c r="JAY848" s="14"/>
      <c r="JAZ848" s="14"/>
      <c r="JBA848" s="14"/>
      <c r="JBB848" s="14"/>
      <c r="JBC848" s="14"/>
      <c r="JBD848" s="14"/>
      <c r="JBE848" s="14"/>
      <c r="JBF848" s="14"/>
      <c r="JBG848" s="14"/>
      <c r="JBH848" s="14"/>
      <c r="JBI848" s="14"/>
      <c r="JBJ848" s="14"/>
      <c r="JBK848" s="14"/>
      <c r="JBL848" s="14"/>
      <c r="JBM848" s="14"/>
      <c r="JBN848" s="14"/>
      <c r="JBO848" s="14"/>
      <c r="JBP848" s="14"/>
      <c r="JBQ848" s="14"/>
      <c r="JBR848" s="14"/>
      <c r="JBS848" s="14"/>
      <c r="JBT848" s="14"/>
      <c r="JBU848" s="14"/>
      <c r="JBV848" s="14"/>
      <c r="JBW848" s="14"/>
      <c r="JBX848" s="14"/>
      <c r="JBY848" s="14"/>
      <c r="JBZ848" s="14"/>
      <c r="JCA848" s="14"/>
      <c r="JCB848" s="14"/>
      <c r="JCC848" s="14"/>
      <c r="JCD848" s="14"/>
      <c r="JCE848" s="14"/>
      <c r="JCF848" s="14"/>
      <c r="JCG848" s="14"/>
      <c r="JCH848" s="14"/>
      <c r="JCI848" s="14"/>
      <c r="JCJ848" s="14"/>
      <c r="JCK848" s="14"/>
      <c r="JCL848" s="14"/>
      <c r="JCM848" s="14"/>
      <c r="JCN848" s="14"/>
      <c r="JCO848" s="14"/>
      <c r="JCP848" s="14"/>
      <c r="JCQ848" s="14"/>
      <c r="JCR848" s="14"/>
      <c r="JCS848" s="14"/>
      <c r="JCT848" s="14"/>
      <c r="JCU848" s="14"/>
      <c r="JCV848" s="14"/>
      <c r="JCW848" s="14"/>
      <c r="JCX848" s="14"/>
      <c r="JCY848" s="14"/>
      <c r="JCZ848" s="14"/>
      <c r="JDA848" s="14"/>
      <c r="JDB848" s="14"/>
      <c r="JDC848" s="14"/>
      <c r="JDD848" s="14"/>
      <c r="JDE848" s="14"/>
      <c r="JDF848" s="14"/>
      <c r="JDG848" s="14"/>
      <c r="JDH848" s="14"/>
      <c r="JDI848" s="14"/>
      <c r="JDJ848" s="14"/>
      <c r="JDK848" s="14"/>
      <c r="JDL848" s="14"/>
      <c r="JDM848" s="14"/>
      <c r="JDN848" s="14"/>
      <c r="JDO848" s="14"/>
      <c r="JDP848" s="14"/>
      <c r="JDQ848" s="14"/>
      <c r="JDR848" s="14"/>
      <c r="JDS848" s="14"/>
      <c r="JDT848" s="14"/>
      <c r="JDU848" s="14"/>
      <c r="JDV848" s="14"/>
      <c r="JDW848" s="14"/>
      <c r="JDX848" s="14"/>
      <c r="JDY848" s="14"/>
      <c r="JDZ848" s="14"/>
      <c r="JEA848" s="14"/>
      <c r="JEB848" s="14"/>
      <c r="JEC848" s="14"/>
      <c r="JED848" s="14"/>
      <c r="JEE848" s="14"/>
      <c r="JEF848" s="14"/>
      <c r="JEG848" s="14"/>
      <c r="JEH848" s="14"/>
      <c r="JEI848" s="14"/>
      <c r="JEJ848" s="14"/>
      <c r="JEK848" s="14"/>
      <c r="JEL848" s="14"/>
      <c r="JEM848" s="14"/>
      <c r="JEN848" s="14"/>
      <c r="JEO848" s="14"/>
      <c r="JEP848" s="14"/>
      <c r="JEQ848" s="14"/>
      <c r="JER848" s="14"/>
      <c r="JES848" s="14"/>
      <c r="JET848" s="14"/>
      <c r="JEU848" s="14"/>
      <c r="JEV848" s="14"/>
      <c r="JEW848" s="14"/>
      <c r="JEX848" s="14"/>
      <c r="JEY848" s="14"/>
      <c r="JEZ848" s="14"/>
      <c r="JFA848" s="14"/>
      <c r="JFB848" s="14"/>
      <c r="JFC848" s="14"/>
      <c r="JFD848" s="14"/>
      <c r="JFE848" s="14"/>
      <c r="JFF848" s="14"/>
      <c r="JFG848" s="14"/>
      <c r="JFH848" s="14"/>
      <c r="JFI848" s="14"/>
      <c r="JFJ848" s="14"/>
      <c r="JFK848" s="14"/>
      <c r="JFL848" s="14"/>
      <c r="JFM848" s="14"/>
      <c r="JFN848" s="14"/>
      <c r="JFO848" s="14"/>
      <c r="JFP848" s="14"/>
      <c r="JFQ848" s="14"/>
      <c r="JFR848" s="14"/>
      <c r="JFS848" s="14"/>
      <c r="JFT848" s="14"/>
      <c r="JFU848" s="14"/>
      <c r="JFV848" s="14"/>
      <c r="JFW848" s="14"/>
      <c r="JFX848" s="14"/>
      <c r="JFY848" s="14"/>
      <c r="JFZ848" s="14"/>
      <c r="JGA848" s="14"/>
      <c r="JGB848" s="14"/>
      <c r="JGC848" s="14"/>
      <c r="JGD848" s="14"/>
      <c r="JGE848" s="14"/>
      <c r="JGF848" s="14"/>
      <c r="JGG848" s="14"/>
      <c r="JGH848" s="14"/>
      <c r="JGI848" s="14"/>
      <c r="JGJ848" s="14"/>
      <c r="JGK848" s="14"/>
      <c r="JGL848" s="14"/>
      <c r="JGM848" s="14"/>
      <c r="JGN848" s="14"/>
      <c r="JGO848" s="14"/>
      <c r="JGP848" s="14"/>
      <c r="JGQ848" s="14"/>
      <c r="JGR848" s="14"/>
      <c r="JGS848" s="14"/>
      <c r="JGT848" s="14"/>
      <c r="JGU848" s="14"/>
      <c r="JGV848" s="14"/>
      <c r="JGW848" s="14"/>
      <c r="JGX848" s="14"/>
      <c r="JGY848" s="14"/>
      <c r="JGZ848" s="14"/>
      <c r="JHA848" s="14"/>
      <c r="JHB848" s="14"/>
      <c r="JHC848" s="14"/>
      <c r="JHD848" s="14"/>
      <c r="JHE848" s="14"/>
      <c r="JHF848" s="14"/>
      <c r="JHG848" s="14"/>
      <c r="JHH848" s="14"/>
      <c r="JHI848" s="14"/>
      <c r="JHJ848" s="14"/>
      <c r="JHK848" s="14"/>
      <c r="JHL848" s="14"/>
      <c r="JHM848" s="14"/>
      <c r="JHN848" s="14"/>
      <c r="JHO848" s="14"/>
      <c r="JHP848" s="14"/>
      <c r="JHQ848" s="14"/>
      <c r="JHR848" s="14"/>
      <c r="JHS848" s="14"/>
      <c r="JHT848" s="14"/>
      <c r="JHU848" s="14"/>
      <c r="JHV848" s="14"/>
      <c r="JHW848" s="14"/>
      <c r="JHX848" s="14"/>
      <c r="JHY848" s="14"/>
      <c r="JHZ848" s="14"/>
      <c r="JIA848" s="14"/>
      <c r="JIB848" s="14"/>
      <c r="JIC848" s="14"/>
      <c r="JID848" s="14"/>
      <c r="JIE848" s="14"/>
      <c r="JIF848" s="14"/>
      <c r="JIG848" s="14"/>
      <c r="JIH848" s="14"/>
      <c r="JII848" s="14"/>
      <c r="JIJ848" s="14"/>
      <c r="JIK848" s="14"/>
      <c r="JIL848" s="14"/>
      <c r="JIM848" s="14"/>
      <c r="JIN848" s="14"/>
      <c r="JIO848" s="14"/>
      <c r="JIP848" s="14"/>
      <c r="JIQ848" s="14"/>
      <c r="JIR848" s="14"/>
      <c r="JIS848" s="14"/>
      <c r="JIT848" s="14"/>
      <c r="JIU848" s="14"/>
      <c r="JIV848" s="14"/>
      <c r="JIW848" s="14"/>
      <c r="JIX848" s="14"/>
      <c r="JIY848" s="14"/>
      <c r="JIZ848" s="14"/>
      <c r="JJA848" s="14"/>
      <c r="JJB848" s="14"/>
      <c r="JJC848" s="14"/>
      <c r="JJD848" s="14"/>
      <c r="JJE848" s="14"/>
      <c r="JJF848" s="14"/>
      <c r="JJG848" s="14"/>
      <c r="JJH848" s="14"/>
      <c r="JJI848" s="14"/>
      <c r="JJJ848" s="14"/>
      <c r="JJK848" s="14"/>
      <c r="JJL848" s="14"/>
      <c r="JJM848" s="14"/>
      <c r="JJN848" s="14"/>
      <c r="JJO848" s="14"/>
      <c r="JJP848" s="14"/>
      <c r="JJQ848" s="14"/>
      <c r="JJR848" s="14"/>
      <c r="JJS848" s="14"/>
      <c r="JJT848" s="14"/>
      <c r="JJU848" s="14"/>
      <c r="JJV848" s="14"/>
      <c r="JJW848" s="14"/>
      <c r="JJX848" s="14"/>
      <c r="JJY848" s="14"/>
      <c r="JJZ848" s="14"/>
      <c r="JKA848" s="14"/>
      <c r="JKB848" s="14"/>
      <c r="JKC848" s="14"/>
      <c r="JKD848" s="14"/>
      <c r="JKE848" s="14"/>
      <c r="JKF848" s="14"/>
      <c r="JKG848" s="14"/>
      <c r="JKH848" s="14"/>
      <c r="JKI848" s="14"/>
      <c r="JKJ848" s="14"/>
      <c r="JKK848" s="14"/>
      <c r="JKL848" s="14"/>
      <c r="JKM848" s="14"/>
      <c r="JKN848" s="14"/>
      <c r="JKO848" s="14"/>
      <c r="JKP848" s="14"/>
      <c r="JKQ848" s="14"/>
      <c r="JKR848" s="14"/>
      <c r="JKS848" s="14"/>
      <c r="JKT848" s="14"/>
      <c r="JKU848" s="14"/>
      <c r="JKV848" s="14"/>
      <c r="JKW848" s="14"/>
      <c r="JKX848" s="14"/>
      <c r="JKY848" s="14"/>
      <c r="JKZ848" s="14"/>
      <c r="JLA848" s="14"/>
      <c r="JLB848" s="14"/>
      <c r="JLC848" s="14"/>
      <c r="JLD848" s="14"/>
      <c r="JLE848" s="14"/>
      <c r="JLF848" s="14"/>
      <c r="JLG848" s="14"/>
      <c r="JLH848" s="14"/>
      <c r="JLI848" s="14"/>
      <c r="JLJ848" s="14"/>
      <c r="JLK848" s="14"/>
      <c r="JLL848" s="14"/>
      <c r="JLM848" s="14"/>
      <c r="JLN848" s="14"/>
      <c r="JLO848" s="14"/>
      <c r="JLP848" s="14"/>
      <c r="JLQ848" s="14"/>
      <c r="JLR848" s="14"/>
      <c r="JLS848" s="14"/>
      <c r="JLT848" s="14"/>
      <c r="JLU848" s="14"/>
      <c r="JLV848" s="14"/>
      <c r="JLW848" s="14"/>
      <c r="JLX848" s="14"/>
      <c r="JLY848" s="14"/>
      <c r="JLZ848" s="14"/>
      <c r="JMA848" s="14"/>
      <c r="JMB848" s="14"/>
      <c r="JMC848" s="14"/>
      <c r="JMD848" s="14"/>
      <c r="JME848" s="14"/>
      <c r="JMF848" s="14"/>
      <c r="JMG848" s="14"/>
      <c r="JMH848" s="14"/>
      <c r="JMI848" s="14"/>
      <c r="JMJ848" s="14"/>
      <c r="JMK848" s="14"/>
      <c r="JML848" s="14"/>
      <c r="JMM848" s="14"/>
      <c r="JMN848" s="14"/>
      <c r="JMO848" s="14"/>
      <c r="JMP848" s="14"/>
      <c r="JMQ848" s="14"/>
      <c r="JMR848" s="14"/>
      <c r="JMS848" s="14"/>
      <c r="JMT848" s="14"/>
      <c r="JMU848" s="14"/>
      <c r="JMV848" s="14"/>
      <c r="JMW848" s="14"/>
      <c r="JMX848" s="14"/>
      <c r="JMY848" s="14"/>
      <c r="JMZ848" s="14"/>
      <c r="JNA848" s="14"/>
      <c r="JNB848" s="14"/>
      <c r="JNC848" s="14"/>
      <c r="JND848" s="14"/>
      <c r="JNE848" s="14"/>
      <c r="JNF848" s="14"/>
      <c r="JNG848" s="14"/>
      <c r="JNH848" s="14"/>
      <c r="JNI848" s="14"/>
      <c r="JNJ848" s="14"/>
      <c r="JNK848" s="14"/>
      <c r="JNL848" s="14"/>
      <c r="JNM848" s="14"/>
      <c r="JNN848" s="14"/>
      <c r="JNO848" s="14"/>
      <c r="JNP848" s="14"/>
      <c r="JNQ848" s="14"/>
      <c r="JNR848" s="14"/>
      <c r="JNS848" s="14"/>
      <c r="JNT848" s="14"/>
      <c r="JNU848" s="14"/>
      <c r="JNV848" s="14"/>
      <c r="JNW848" s="14"/>
      <c r="JNX848" s="14"/>
      <c r="JNY848" s="14"/>
      <c r="JNZ848" s="14"/>
      <c r="JOA848" s="14"/>
      <c r="JOB848" s="14"/>
      <c r="JOC848" s="14"/>
      <c r="JOD848" s="14"/>
      <c r="JOE848" s="14"/>
      <c r="JOF848" s="14"/>
      <c r="JOG848" s="14"/>
      <c r="JOH848" s="14"/>
      <c r="JOI848" s="14"/>
      <c r="JOJ848" s="14"/>
      <c r="JOK848" s="14"/>
      <c r="JOL848" s="14"/>
      <c r="JOM848" s="14"/>
      <c r="JON848" s="14"/>
      <c r="JOO848" s="14"/>
      <c r="JOP848" s="14"/>
      <c r="JOQ848" s="14"/>
      <c r="JOR848" s="14"/>
      <c r="JOS848" s="14"/>
      <c r="JOT848" s="14"/>
      <c r="JOU848" s="14"/>
      <c r="JOV848" s="14"/>
      <c r="JOW848" s="14"/>
      <c r="JOX848" s="14"/>
      <c r="JOY848" s="14"/>
      <c r="JOZ848" s="14"/>
      <c r="JPA848" s="14"/>
      <c r="JPB848" s="14"/>
      <c r="JPC848" s="14"/>
      <c r="JPD848" s="14"/>
      <c r="JPE848" s="14"/>
      <c r="JPF848" s="14"/>
      <c r="JPG848" s="14"/>
      <c r="JPH848" s="14"/>
      <c r="JPI848" s="14"/>
      <c r="JPJ848" s="14"/>
      <c r="JPK848" s="14"/>
      <c r="JPL848" s="14"/>
      <c r="JPM848" s="14"/>
      <c r="JPN848" s="14"/>
      <c r="JPO848" s="14"/>
      <c r="JPP848" s="14"/>
      <c r="JPQ848" s="14"/>
      <c r="JPR848" s="14"/>
      <c r="JPS848" s="14"/>
      <c r="JPT848" s="14"/>
      <c r="JPU848" s="14"/>
      <c r="JPV848" s="14"/>
      <c r="JPW848" s="14"/>
      <c r="JPX848" s="14"/>
      <c r="JPY848" s="14"/>
      <c r="JPZ848" s="14"/>
      <c r="JQA848" s="14"/>
      <c r="JQB848" s="14"/>
      <c r="JQC848" s="14"/>
      <c r="JQD848" s="14"/>
      <c r="JQE848" s="14"/>
      <c r="JQF848" s="14"/>
      <c r="JQG848" s="14"/>
      <c r="JQH848" s="14"/>
      <c r="JQI848" s="14"/>
      <c r="JQJ848" s="14"/>
      <c r="JQK848" s="14"/>
      <c r="JQL848" s="14"/>
      <c r="JQM848" s="14"/>
      <c r="JQN848" s="14"/>
      <c r="JQO848" s="14"/>
      <c r="JQP848" s="14"/>
      <c r="JQQ848" s="14"/>
      <c r="JQR848" s="14"/>
      <c r="JQS848" s="14"/>
      <c r="JQT848" s="14"/>
      <c r="JQU848" s="14"/>
      <c r="JQV848" s="14"/>
      <c r="JQW848" s="14"/>
      <c r="JQX848" s="14"/>
      <c r="JQY848" s="14"/>
      <c r="JQZ848" s="14"/>
      <c r="JRA848" s="14"/>
      <c r="JRB848" s="14"/>
      <c r="JRC848" s="14"/>
      <c r="JRD848" s="14"/>
      <c r="JRE848" s="14"/>
      <c r="JRF848" s="14"/>
      <c r="JRG848" s="14"/>
      <c r="JRH848" s="14"/>
      <c r="JRI848" s="14"/>
      <c r="JRJ848" s="14"/>
      <c r="JRK848" s="14"/>
      <c r="JRL848" s="14"/>
      <c r="JRM848" s="14"/>
      <c r="JRN848" s="14"/>
      <c r="JRO848" s="14"/>
      <c r="JRP848" s="14"/>
      <c r="JRQ848" s="14"/>
      <c r="JRR848" s="14"/>
      <c r="JRS848" s="14"/>
      <c r="JRT848" s="14"/>
      <c r="JRU848" s="14"/>
      <c r="JRV848" s="14"/>
      <c r="JRW848" s="14"/>
      <c r="JRX848" s="14"/>
      <c r="JRY848" s="14"/>
      <c r="JRZ848" s="14"/>
      <c r="JSA848" s="14"/>
      <c r="JSB848" s="14"/>
      <c r="JSC848" s="14"/>
      <c r="JSD848" s="14"/>
      <c r="JSE848" s="14"/>
      <c r="JSF848" s="14"/>
      <c r="JSG848" s="14"/>
      <c r="JSH848" s="14"/>
      <c r="JSI848" s="14"/>
      <c r="JSJ848" s="14"/>
      <c r="JSK848" s="14"/>
      <c r="JSL848" s="14"/>
      <c r="JSM848" s="14"/>
      <c r="JSN848" s="14"/>
      <c r="JSO848" s="14"/>
      <c r="JSP848" s="14"/>
      <c r="JSQ848" s="14"/>
      <c r="JSR848" s="14"/>
      <c r="JSS848" s="14"/>
      <c r="JST848" s="14"/>
      <c r="JSU848" s="14"/>
      <c r="JSV848" s="14"/>
      <c r="JSW848" s="14"/>
      <c r="JSX848" s="14"/>
      <c r="JSY848" s="14"/>
      <c r="JSZ848" s="14"/>
      <c r="JTA848" s="14"/>
      <c r="JTB848" s="14"/>
      <c r="JTC848" s="14"/>
      <c r="JTD848" s="14"/>
      <c r="JTE848" s="14"/>
      <c r="JTF848" s="14"/>
      <c r="JTG848" s="14"/>
      <c r="JTH848" s="14"/>
      <c r="JTI848" s="14"/>
      <c r="JTJ848" s="14"/>
      <c r="JTK848" s="14"/>
      <c r="JTL848" s="14"/>
      <c r="JTM848" s="14"/>
      <c r="JTN848" s="14"/>
      <c r="JTO848" s="14"/>
      <c r="JTP848" s="14"/>
      <c r="JTQ848" s="14"/>
      <c r="JTR848" s="14"/>
      <c r="JTS848" s="14"/>
      <c r="JTT848" s="14"/>
      <c r="JTU848" s="14"/>
      <c r="JTV848" s="14"/>
      <c r="JTW848" s="14"/>
      <c r="JTX848" s="14"/>
      <c r="JTY848" s="14"/>
      <c r="JTZ848" s="14"/>
      <c r="JUA848" s="14"/>
      <c r="JUB848" s="14"/>
      <c r="JUC848" s="14"/>
      <c r="JUD848" s="14"/>
      <c r="JUE848" s="14"/>
      <c r="JUF848" s="14"/>
      <c r="JUG848" s="14"/>
      <c r="JUH848" s="14"/>
      <c r="JUI848" s="14"/>
      <c r="JUJ848" s="14"/>
      <c r="JUK848" s="14"/>
      <c r="JUL848" s="14"/>
      <c r="JUM848" s="14"/>
      <c r="JUN848" s="14"/>
      <c r="JUO848" s="14"/>
      <c r="JUP848" s="14"/>
      <c r="JUQ848" s="14"/>
      <c r="JUR848" s="14"/>
      <c r="JUS848" s="14"/>
      <c r="JUT848" s="14"/>
      <c r="JUU848" s="14"/>
      <c r="JUV848" s="14"/>
      <c r="JUW848" s="14"/>
      <c r="JUX848" s="14"/>
      <c r="JUY848" s="14"/>
      <c r="JUZ848" s="14"/>
      <c r="JVA848" s="14"/>
      <c r="JVB848" s="14"/>
      <c r="JVC848" s="14"/>
      <c r="JVD848" s="14"/>
      <c r="JVE848" s="14"/>
      <c r="JVF848" s="14"/>
      <c r="JVG848" s="14"/>
      <c r="JVH848" s="14"/>
      <c r="JVI848" s="14"/>
      <c r="JVJ848" s="14"/>
      <c r="JVK848" s="14"/>
      <c r="JVL848" s="14"/>
      <c r="JVM848" s="14"/>
      <c r="JVN848" s="14"/>
      <c r="JVO848" s="14"/>
      <c r="JVP848" s="14"/>
      <c r="JVQ848" s="14"/>
      <c r="JVR848" s="14"/>
      <c r="JVS848" s="14"/>
      <c r="JVT848" s="14"/>
      <c r="JVU848" s="14"/>
      <c r="JVV848" s="14"/>
      <c r="JVW848" s="14"/>
      <c r="JVX848" s="14"/>
      <c r="JVY848" s="14"/>
      <c r="JVZ848" s="14"/>
      <c r="JWA848" s="14"/>
      <c r="JWB848" s="14"/>
      <c r="JWC848" s="14"/>
      <c r="JWD848" s="14"/>
      <c r="JWE848" s="14"/>
      <c r="JWF848" s="14"/>
      <c r="JWG848" s="14"/>
      <c r="JWH848" s="14"/>
      <c r="JWI848" s="14"/>
      <c r="JWJ848" s="14"/>
      <c r="JWK848" s="14"/>
      <c r="JWL848" s="14"/>
      <c r="JWM848" s="14"/>
      <c r="JWN848" s="14"/>
      <c r="JWO848" s="14"/>
      <c r="JWP848" s="14"/>
      <c r="JWQ848" s="14"/>
      <c r="JWR848" s="14"/>
      <c r="JWS848" s="14"/>
      <c r="JWT848" s="14"/>
      <c r="JWU848" s="14"/>
      <c r="JWV848" s="14"/>
      <c r="JWW848" s="14"/>
      <c r="JWX848" s="14"/>
      <c r="JWY848" s="14"/>
      <c r="JWZ848" s="14"/>
      <c r="JXA848" s="14"/>
      <c r="JXB848" s="14"/>
      <c r="JXC848" s="14"/>
      <c r="JXD848" s="14"/>
      <c r="JXE848" s="14"/>
      <c r="JXF848" s="14"/>
      <c r="JXG848" s="14"/>
      <c r="JXH848" s="14"/>
      <c r="JXI848" s="14"/>
      <c r="JXJ848" s="14"/>
      <c r="JXK848" s="14"/>
      <c r="JXL848" s="14"/>
      <c r="JXM848" s="14"/>
      <c r="JXN848" s="14"/>
      <c r="JXO848" s="14"/>
      <c r="JXP848" s="14"/>
      <c r="JXQ848" s="14"/>
      <c r="JXR848" s="14"/>
      <c r="JXS848" s="14"/>
      <c r="JXT848" s="14"/>
      <c r="JXU848" s="14"/>
      <c r="JXV848" s="14"/>
      <c r="JXW848" s="14"/>
      <c r="JXX848" s="14"/>
      <c r="JXY848" s="14"/>
      <c r="JXZ848" s="14"/>
      <c r="JYA848" s="14"/>
      <c r="JYB848" s="14"/>
      <c r="JYC848" s="14"/>
      <c r="JYD848" s="14"/>
      <c r="JYE848" s="14"/>
      <c r="JYF848" s="14"/>
      <c r="JYG848" s="14"/>
      <c r="JYH848" s="14"/>
      <c r="JYI848" s="14"/>
      <c r="JYJ848" s="14"/>
      <c r="JYK848" s="14"/>
      <c r="JYL848" s="14"/>
      <c r="JYM848" s="14"/>
      <c r="JYN848" s="14"/>
      <c r="JYO848" s="14"/>
      <c r="JYP848" s="14"/>
      <c r="JYQ848" s="14"/>
      <c r="JYR848" s="14"/>
      <c r="JYS848" s="14"/>
      <c r="JYT848" s="14"/>
      <c r="JYU848" s="14"/>
      <c r="JYV848" s="14"/>
      <c r="JYW848" s="14"/>
      <c r="JYX848" s="14"/>
      <c r="JYY848" s="14"/>
      <c r="JYZ848" s="14"/>
      <c r="JZA848" s="14"/>
      <c r="JZB848" s="14"/>
      <c r="JZC848" s="14"/>
      <c r="JZD848" s="14"/>
      <c r="JZE848" s="14"/>
      <c r="JZF848" s="14"/>
      <c r="JZG848" s="14"/>
      <c r="JZH848" s="14"/>
      <c r="JZI848" s="14"/>
      <c r="JZJ848" s="14"/>
      <c r="JZK848" s="14"/>
      <c r="JZL848" s="14"/>
      <c r="JZM848" s="14"/>
      <c r="JZN848" s="14"/>
      <c r="JZO848" s="14"/>
      <c r="JZP848" s="14"/>
      <c r="JZQ848" s="14"/>
      <c r="JZR848" s="14"/>
      <c r="JZS848" s="14"/>
      <c r="JZT848" s="14"/>
      <c r="JZU848" s="14"/>
      <c r="JZV848" s="14"/>
      <c r="JZW848" s="14"/>
      <c r="JZX848" s="14"/>
      <c r="JZY848" s="14"/>
      <c r="JZZ848" s="14"/>
      <c r="KAA848" s="14"/>
      <c r="KAB848" s="14"/>
      <c r="KAC848" s="14"/>
      <c r="KAD848" s="14"/>
      <c r="KAE848" s="14"/>
      <c r="KAF848" s="14"/>
      <c r="KAG848" s="14"/>
      <c r="KAH848" s="14"/>
      <c r="KAI848" s="14"/>
      <c r="KAJ848" s="14"/>
      <c r="KAK848" s="14"/>
      <c r="KAL848" s="14"/>
      <c r="KAM848" s="14"/>
      <c r="KAN848" s="14"/>
      <c r="KAO848" s="14"/>
      <c r="KAP848" s="14"/>
      <c r="KAQ848" s="14"/>
      <c r="KAR848" s="14"/>
      <c r="KAS848" s="14"/>
      <c r="KAT848" s="14"/>
      <c r="KAU848" s="14"/>
      <c r="KAV848" s="14"/>
      <c r="KAW848" s="14"/>
      <c r="KAX848" s="14"/>
      <c r="KAY848" s="14"/>
      <c r="KAZ848" s="14"/>
      <c r="KBA848" s="14"/>
      <c r="KBB848" s="14"/>
      <c r="KBC848" s="14"/>
      <c r="KBD848" s="14"/>
      <c r="KBE848" s="14"/>
      <c r="KBF848" s="14"/>
      <c r="KBG848" s="14"/>
      <c r="KBH848" s="14"/>
      <c r="KBI848" s="14"/>
      <c r="KBJ848" s="14"/>
      <c r="KBK848" s="14"/>
      <c r="KBL848" s="14"/>
      <c r="KBM848" s="14"/>
      <c r="KBN848" s="14"/>
      <c r="KBO848" s="14"/>
      <c r="KBP848" s="14"/>
      <c r="KBQ848" s="14"/>
      <c r="KBR848" s="14"/>
      <c r="KBS848" s="14"/>
      <c r="KBT848" s="14"/>
      <c r="KBU848" s="14"/>
      <c r="KBV848" s="14"/>
      <c r="KBW848" s="14"/>
      <c r="KBX848" s="14"/>
      <c r="KBY848" s="14"/>
      <c r="KBZ848" s="14"/>
      <c r="KCA848" s="14"/>
      <c r="KCB848" s="14"/>
      <c r="KCC848" s="14"/>
      <c r="KCD848" s="14"/>
      <c r="KCE848" s="14"/>
      <c r="KCF848" s="14"/>
      <c r="KCG848" s="14"/>
      <c r="KCH848" s="14"/>
      <c r="KCI848" s="14"/>
      <c r="KCJ848" s="14"/>
      <c r="KCK848" s="14"/>
      <c r="KCL848" s="14"/>
      <c r="KCM848" s="14"/>
      <c r="KCN848" s="14"/>
      <c r="KCO848" s="14"/>
      <c r="KCP848" s="14"/>
      <c r="KCQ848" s="14"/>
      <c r="KCR848" s="14"/>
      <c r="KCS848" s="14"/>
      <c r="KCT848" s="14"/>
      <c r="KCU848" s="14"/>
      <c r="KCV848" s="14"/>
      <c r="KCW848" s="14"/>
      <c r="KCX848" s="14"/>
      <c r="KCY848" s="14"/>
      <c r="KCZ848" s="14"/>
      <c r="KDA848" s="14"/>
      <c r="KDB848" s="14"/>
      <c r="KDC848" s="14"/>
      <c r="KDD848" s="14"/>
      <c r="KDE848" s="14"/>
      <c r="KDF848" s="14"/>
      <c r="KDG848" s="14"/>
      <c r="KDH848" s="14"/>
      <c r="KDI848" s="14"/>
      <c r="KDJ848" s="14"/>
      <c r="KDK848" s="14"/>
      <c r="KDL848" s="14"/>
      <c r="KDM848" s="14"/>
      <c r="KDN848" s="14"/>
      <c r="KDO848" s="14"/>
      <c r="KDP848" s="14"/>
      <c r="KDQ848" s="14"/>
      <c r="KDR848" s="14"/>
      <c r="KDS848" s="14"/>
      <c r="KDT848" s="14"/>
      <c r="KDU848" s="14"/>
      <c r="KDV848" s="14"/>
      <c r="KDW848" s="14"/>
      <c r="KDX848" s="14"/>
      <c r="KDY848" s="14"/>
      <c r="KDZ848" s="14"/>
      <c r="KEA848" s="14"/>
      <c r="KEB848" s="14"/>
      <c r="KEC848" s="14"/>
      <c r="KED848" s="14"/>
      <c r="KEE848" s="14"/>
      <c r="KEF848" s="14"/>
      <c r="KEG848" s="14"/>
      <c r="KEH848" s="14"/>
      <c r="KEI848" s="14"/>
      <c r="KEJ848" s="14"/>
      <c r="KEK848" s="14"/>
      <c r="KEL848" s="14"/>
      <c r="KEM848" s="14"/>
      <c r="KEN848" s="14"/>
      <c r="KEO848" s="14"/>
      <c r="KEP848" s="14"/>
      <c r="KEQ848" s="14"/>
      <c r="KER848" s="14"/>
      <c r="KES848" s="14"/>
      <c r="KET848" s="14"/>
      <c r="KEU848" s="14"/>
      <c r="KEV848" s="14"/>
      <c r="KEW848" s="14"/>
      <c r="KEX848" s="14"/>
      <c r="KEY848" s="14"/>
      <c r="KEZ848" s="14"/>
      <c r="KFA848" s="14"/>
      <c r="KFB848" s="14"/>
      <c r="KFC848" s="14"/>
      <c r="KFD848" s="14"/>
      <c r="KFE848" s="14"/>
      <c r="KFF848" s="14"/>
      <c r="KFG848" s="14"/>
      <c r="KFH848" s="14"/>
      <c r="KFI848" s="14"/>
      <c r="KFJ848" s="14"/>
      <c r="KFK848" s="14"/>
      <c r="KFL848" s="14"/>
      <c r="KFM848" s="14"/>
      <c r="KFN848" s="14"/>
      <c r="KFO848" s="14"/>
      <c r="KFP848" s="14"/>
      <c r="KFQ848" s="14"/>
      <c r="KFR848" s="14"/>
      <c r="KFS848" s="14"/>
      <c r="KFT848" s="14"/>
      <c r="KFU848" s="14"/>
      <c r="KFV848" s="14"/>
      <c r="KFW848" s="14"/>
      <c r="KFX848" s="14"/>
      <c r="KFY848" s="14"/>
      <c r="KFZ848" s="14"/>
      <c r="KGA848" s="14"/>
      <c r="KGB848" s="14"/>
      <c r="KGC848" s="14"/>
      <c r="KGD848" s="14"/>
      <c r="KGE848" s="14"/>
      <c r="KGF848" s="14"/>
      <c r="KGG848" s="14"/>
      <c r="KGH848" s="14"/>
      <c r="KGI848" s="14"/>
      <c r="KGJ848" s="14"/>
      <c r="KGK848" s="14"/>
      <c r="KGL848" s="14"/>
      <c r="KGM848" s="14"/>
      <c r="KGN848" s="14"/>
      <c r="KGO848" s="14"/>
      <c r="KGP848" s="14"/>
      <c r="KGQ848" s="14"/>
      <c r="KGR848" s="14"/>
      <c r="KGS848" s="14"/>
      <c r="KGT848" s="14"/>
      <c r="KGU848" s="14"/>
      <c r="KGV848" s="14"/>
      <c r="KGW848" s="14"/>
      <c r="KGX848" s="14"/>
      <c r="KGY848" s="14"/>
      <c r="KGZ848" s="14"/>
      <c r="KHA848" s="14"/>
      <c r="KHB848" s="14"/>
      <c r="KHC848" s="14"/>
      <c r="KHD848" s="14"/>
      <c r="KHE848" s="14"/>
      <c r="KHF848" s="14"/>
      <c r="KHG848" s="14"/>
      <c r="KHH848" s="14"/>
      <c r="KHI848" s="14"/>
      <c r="KHJ848" s="14"/>
      <c r="KHK848" s="14"/>
      <c r="KHL848" s="14"/>
      <c r="KHM848" s="14"/>
      <c r="KHN848" s="14"/>
      <c r="KHO848" s="14"/>
      <c r="KHP848" s="14"/>
      <c r="KHQ848" s="14"/>
      <c r="KHR848" s="14"/>
      <c r="KHS848" s="14"/>
      <c r="KHT848" s="14"/>
      <c r="KHU848" s="14"/>
      <c r="KHV848" s="14"/>
      <c r="KHW848" s="14"/>
      <c r="KHX848" s="14"/>
      <c r="KHY848" s="14"/>
      <c r="KHZ848" s="14"/>
      <c r="KIA848" s="14"/>
      <c r="KIB848" s="14"/>
      <c r="KIC848" s="14"/>
      <c r="KID848" s="14"/>
      <c r="KIE848" s="14"/>
      <c r="KIF848" s="14"/>
      <c r="KIG848" s="14"/>
      <c r="KIH848" s="14"/>
      <c r="KII848" s="14"/>
      <c r="KIJ848" s="14"/>
      <c r="KIK848" s="14"/>
      <c r="KIL848" s="14"/>
      <c r="KIM848" s="14"/>
      <c r="KIN848" s="14"/>
      <c r="KIO848" s="14"/>
      <c r="KIP848" s="14"/>
      <c r="KIQ848" s="14"/>
      <c r="KIR848" s="14"/>
      <c r="KIS848" s="14"/>
      <c r="KIT848" s="14"/>
      <c r="KIU848" s="14"/>
      <c r="KIV848" s="14"/>
      <c r="KIW848" s="14"/>
      <c r="KIX848" s="14"/>
      <c r="KIY848" s="14"/>
      <c r="KIZ848" s="14"/>
      <c r="KJA848" s="14"/>
      <c r="KJB848" s="14"/>
      <c r="KJC848" s="14"/>
      <c r="KJD848" s="14"/>
      <c r="KJE848" s="14"/>
      <c r="KJF848" s="14"/>
      <c r="KJG848" s="14"/>
      <c r="KJH848" s="14"/>
      <c r="KJI848" s="14"/>
      <c r="KJJ848" s="14"/>
      <c r="KJK848" s="14"/>
      <c r="KJL848" s="14"/>
      <c r="KJM848" s="14"/>
      <c r="KJN848" s="14"/>
      <c r="KJO848" s="14"/>
      <c r="KJP848" s="14"/>
      <c r="KJQ848" s="14"/>
      <c r="KJR848" s="14"/>
      <c r="KJS848" s="14"/>
      <c r="KJT848" s="14"/>
      <c r="KJU848" s="14"/>
      <c r="KJV848" s="14"/>
      <c r="KJW848" s="14"/>
      <c r="KJX848" s="14"/>
      <c r="KJY848" s="14"/>
      <c r="KJZ848" s="14"/>
      <c r="KKA848" s="14"/>
      <c r="KKB848" s="14"/>
      <c r="KKC848" s="14"/>
      <c r="KKD848" s="14"/>
      <c r="KKE848" s="14"/>
      <c r="KKF848" s="14"/>
      <c r="KKG848" s="14"/>
      <c r="KKH848" s="14"/>
      <c r="KKI848" s="14"/>
      <c r="KKJ848" s="14"/>
      <c r="KKK848" s="14"/>
      <c r="KKL848" s="14"/>
      <c r="KKM848" s="14"/>
      <c r="KKN848" s="14"/>
      <c r="KKO848" s="14"/>
      <c r="KKP848" s="14"/>
      <c r="KKQ848" s="14"/>
      <c r="KKR848" s="14"/>
      <c r="KKS848" s="14"/>
      <c r="KKT848" s="14"/>
      <c r="KKU848" s="14"/>
      <c r="KKV848" s="14"/>
      <c r="KKW848" s="14"/>
      <c r="KKX848" s="14"/>
      <c r="KKY848" s="14"/>
      <c r="KKZ848" s="14"/>
      <c r="KLA848" s="14"/>
      <c r="KLB848" s="14"/>
      <c r="KLC848" s="14"/>
      <c r="KLD848" s="14"/>
      <c r="KLE848" s="14"/>
      <c r="KLF848" s="14"/>
      <c r="KLG848" s="14"/>
      <c r="KLH848" s="14"/>
      <c r="KLI848" s="14"/>
      <c r="KLJ848" s="14"/>
      <c r="KLK848" s="14"/>
      <c r="KLL848" s="14"/>
      <c r="KLM848" s="14"/>
      <c r="KLN848" s="14"/>
      <c r="KLO848" s="14"/>
      <c r="KLP848" s="14"/>
      <c r="KLQ848" s="14"/>
      <c r="KLR848" s="14"/>
      <c r="KLS848" s="14"/>
      <c r="KLT848" s="14"/>
      <c r="KLU848" s="14"/>
      <c r="KLV848" s="14"/>
      <c r="KLW848" s="14"/>
      <c r="KLX848" s="14"/>
      <c r="KLY848" s="14"/>
      <c r="KLZ848" s="14"/>
      <c r="KMA848" s="14"/>
      <c r="KMB848" s="14"/>
      <c r="KMC848" s="14"/>
      <c r="KMD848" s="14"/>
      <c r="KME848" s="14"/>
      <c r="KMF848" s="14"/>
      <c r="KMG848" s="14"/>
      <c r="KMH848" s="14"/>
      <c r="KMI848" s="14"/>
      <c r="KMJ848" s="14"/>
      <c r="KMK848" s="14"/>
      <c r="KML848" s="14"/>
      <c r="KMM848" s="14"/>
      <c r="KMN848" s="14"/>
      <c r="KMO848" s="14"/>
      <c r="KMP848" s="14"/>
      <c r="KMQ848" s="14"/>
      <c r="KMR848" s="14"/>
      <c r="KMS848" s="14"/>
      <c r="KMT848" s="14"/>
      <c r="KMU848" s="14"/>
      <c r="KMV848" s="14"/>
      <c r="KMW848" s="14"/>
      <c r="KMX848" s="14"/>
      <c r="KMY848" s="14"/>
      <c r="KMZ848" s="14"/>
      <c r="KNA848" s="14"/>
      <c r="KNB848" s="14"/>
      <c r="KNC848" s="14"/>
      <c r="KND848" s="14"/>
      <c r="KNE848" s="14"/>
      <c r="KNF848" s="14"/>
      <c r="KNG848" s="14"/>
      <c r="KNH848" s="14"/>
      <c r="KNI848" s="14"/>
      <c r="KNJ848" s="14"/>
      <c r="KNK848" s="14"/>
      <c r="KNL848" s="14"/>
      <c r="KNM848" s="14"/>
      <c r="KNN848" s="14"/>
      <c r="KNO848" s="14"/>
      <c r="KNP848" s="14"/>
      <c r="KNQ848" s="14"/>
      <c r="KNR848" s="14"/>
      <c r="KNS848" s="14"/>
      <c r="KNT848" s="14"/>
      <c r="KNU848" s="14"/>
      <c r="KNV848" s="14"/>
      <c r="KNW848" s="14"/>
      <c r="KNX848" s="14"/>
      <c r="KNY848" s="14"/>
      <c r="KNZ848" s="14"/>
      <c r="KOA848" s="14"/>
      <c r="KOB848" s="14"/>
      <c r="KOC848" s="14"/>
      <c r="KOD848" s="14"/>
      <c r="KOE848" s="14"/>
      <c r="KOF848" s="14"/>
      <c r="KOG848" s="14"/>
      <c r="KOH848" s="14"/>
      <c r="KOI848" s="14"/>
      <c r="KOJ848" s="14"/>
      <c r="KOK848" s="14"/>
      <c r="KOL848" s="14"/>
      <c r="KOM848" s="14"/>
      <c r="KON848" s="14"/>
      <c r="KOO848" s="14"/>
      <c r="KOP848" s="14"/>
      <c r="KOQ848" s="14"/>
      <c r="KOR848" s="14"/>
      <c r="KOS848" s="14"/>
      <c r="KOT848" s="14"/>
      <c r="KOU848" s="14"/>
      <c r="KOV848" s="14"/>
      <c r="KOW848" s="14"/>
      <c r="KOX848" s="14"/>
      <c r="KOY848" s="14"/>
      <c r="KOZ848" s="14"/>
      <c r="KPA848" s="14"/>
      <c r="KPB848" s="14"/>
      <c r="KPC848" s="14"/>
      <c r="KPD848" s="14"/>
      <c r="KPE848" s="14"/>
      <c r="KPF848" s="14"/>
      <c r="KPG848" s="14"/>
      <c r="KPH848" s="14"/>
      <c r="KPI848" s="14"/>
      <c r="KPJ848" s="14"/>
      <c r="KPK848" s="14"/>
      <c r="KPL848" s="14"/>
      <c r="KPM848" s="14"/>
      <c r="KPN848" s="14"/>
      <c r="KPO848" s="14"/>
      <c r="KPP848" s="14"/>
      <c r="KPQ848" s="14"/>
      <c r="KPR848" s="14"/>
      <c r="KPS848" s="14"/>
      <c r="KPT848" s="14"/>
      <c r="KPU848" s="14"/>
      <c r="KPV848" s="14"/>
      <c r="KPW848" s="14"/>
      <c r="KPX848" s="14"/>
      <c r="KPY848" s="14"/>
      <c r="KPZ848" s="14"/>
      <c r="KQA848" s="14"/>
      <c r="KQB848" s="14"/>
      <c r="KQC848" s="14"/>
      <c r="KQD848" s="14"/>
      <c r="KQE848" s="14"/>
      <c r="KQF848" s="14"/>
      <c r="KQG848" s="14"/>
      <c r="KQH848" s="14"/>
      <c r="KQI848" s="14"/>
      <c r="KQJ848" s="14"/>
      <c r="KQK848" s="14"/>
      <c r="KQL848" s="14"/>
      <c r="KQM848" s="14"/>
      <c r="KQN848" s="14"/>
      <c r="KQO848" s="14"/>
      <c r="KQP848" s="14"/>
      <c r="KQQ848" s="14"/>
      <c r="KQR848" s="14"/>
      <c r="KQS848" s="14"/>
      <c r="KQT848" s="14"/>
      <c r="KQU848" s="14"/>
      <c r="KQV848" s="14"/>
      <c r="KQW848" s="14"/>
      <c r="KQX848" s="14"/>
      <c r="KQY848" s="14"/>
      <c r="KQZ848" s="14"/>
      <c r="KRA848" s="14"/>
      <c r="KRB848" s="14"/>
      <c r="KRC848" s="14"/>
      <c r="KRD848" s="14"/>
      <c r="KRE848" s="14"/>
      <c r="KRF848" s="14"/>
      <c r="KRG848" s="14"/>
      <c r="KRH848" s="14"/>
      <c r="KRI848" s="14"/>
      <c r="KRJ848" s="14"/>
      <c r="KRK848" s="14"/>
      <c r="KRL848" s="14"/>
      <c r="KRM848" s="14"/>
      <c r="KRN848" s="14"/>
      <c r="KRO848" s="14"/>
      <c r="KRP848" s="14"/>
      <c r="KRQ848" s="14"/>
      <c r="KRR848" s="14"/>
      <c r="KRS848" s="14"/>
      <c r="KRT848" s="14"/>
      <c r="KRU848" s="14"/>
      <c r="KRV848" s="14"/>
      <c r="KRW848" s="14"/>
      <c r="KRX848" s="14"/>
      <c r="KRY848" s="14"/>
      <c r="KRZ848" s="14"/>
      <c r="KSA848" s="14"/>
      <c r="KSB848" s="14"/>
      <c r="KSC848" s="14"/>
      <c r="KSD848" s="14"/>
      <c r="KSE848" s="14"/>
      <c r="KSF848" s="14"/>
      <c r="KSG848" s="14"/>
      <c r="KSH848" s="14"/>
      <c r="KSI848" s="14"/>
      <c r="KSJ848" s="14"/>
      <c r="KSK848" s="14"/>
      <c r="KSL848" s="14"/>
      <c r="KSM848" s="14"/>
      <c r="KSN848" s="14"/>
      <c r="KSO848" s="14"/>
      <c r="KSP848" s="14"/>
      <c r="KSQ848" s="14"/>
      <c r="KSR848" s="14"/>
      <c r="KSS848" s="14"/>
      <c r="KST848" s="14"/>
      <c r="KSU848" s="14"/>
      <c r="KSV848" s="14"/>
      <c r="KSW848" s="14"/>
      <c r="KSX848" s="14"/>
      <c r="KSY848" s="14"/>
      <c r="KSZ848" s="14"/>
      <c r="KTA848" s="14"/>
      <c r="KTB848" s="14"/>
      <c r="KTC848" s="14"/>
      <c r="KTD848" s="14"/>
      <c r="KTE848" s="14"/>
      <c r="KTF848" s="14"/>
      <c r="KTG848" s="14"/>
      <c r="KTH848" s="14"/>
      <c r="KTI848" s="14"/>
      <c r="KTJ848" s="14"/>
      <c r="KTK848" s="14"/>
      <c r="KTL848" s="14"/>
      <c r="KTM848" s="14"/>
      <c r="KTN848" s="14"/>
      <c r="KTO848" s="14"/>
      <c r="KTP848" s="14"/>
      <c r="KTQ848" s="14"/>
      <c r="KTR848" s="14"/>
      <c r="KTS848" s="14"/>
      <c r="KTT848" s="14"/>
      <c r="KTU848" s="14"/>
      <c r="KTV848" s="14"/>
      <c r="KTW848" s="14"/>
      <c r="KTX848" s="14"/>
      <c r="KTY848" s="14"/>
      <c r="KTZ848" s="14"/>
      <c r="KUA848" s="14"/>
      <c r="KUB848" s="14"/>
      <c r="KUC848" s="14"/>
      <c r="KUD848" s="14"/>
      <c r="KUE848" s="14"/>
      <c r="KUF848" s="14"/>
      <c r="KUG848" s="14"/>
      <c r="KUH848" s="14"/>
      <c r="KUI848" s="14"/>
      <c r="KUJ848" s="14"/>
      <c r="KUK848" s="14"/>
      <c r="KUL848" s="14"/>
      <c r="KUM848" s="14"/>
      <c r="KUN848" s="14"/>
      <c r="KUO848" s="14"/>
      <c r="KUP848" s="14"/>
      <c r="KUQ848" s="14"/>
      <c r="KUR848" s="14"/>
      <c r="KUS848" s="14"/>
      <c r="KUT848" s="14"/>
      <c r="KUU848" s="14"/>
      <c r="KUV848" s="14"/>
      <c r="KUW848" s="14"/>
      <c r="KUX848" s="14"/>
      <c r="KUY848" s="14"/>
      <c r="KUZ848" s="14"/>
      <c r="KVA848" s="14"/>
      <c r="KVB848" s="14"/>
      <c r="KVC848" s="14"/>
      <c r="KVD848" s="14"/>
      <c r="KVE848" s="14"/>
      <c r="KVF848" s="14"/>
      <c r="KVG848" s="14"/>
      <c r="KVH848" s="14"/>
      <c r="KVI848" s="14"/>
      <c r="KVJ848" s="14"/>
      <c r="KVK848" s="14"/>
      <c r="KVL848" s="14"/>
      <c r="KVM848" s="14"/>
      <c r="KVN848" s="14"/>
      <c r="KVO848" s="14"/>
      <c r="KVP848" s="14"/>
      <c r="KVQ848" s="14"/>
      <c r="KVR848" s="14"/>
      <c r="KVS848" s="14"/>
      <c r="KVT848" s="14"/>
      <c r="KVU848" s="14"/>
      <c r="KVV848" s="14"/>
      <c r="KVW848" s="14"/>
      <c r="KVX848" s="14"/>
      <c r="KVY848" s="14"/>
      <c r="KVZ848" s="14"/>
      <c r="KWA848" s="14"/>
      <c r="KWB848" s="14"/>
      <c r="KWC848" s="14"/>
      <c r="KWD848" s="14"/>
      <c r="KWE848" s="14"/>
      <c r="KWF848" s="14"/>
      <c r="KWG848" s="14"/>
      <c r="KWH848" s="14"/>
      <c r="KWI848" s="14"/>
      <c r="KWJ848" s="14"/>
      <c r="KWK848" s="14"/>
      <c r="KWL848" s="14"/>
      <c r="KWM848" s="14"/>
      <c r="KWN848" s="14"/>
      <c r="KWO848" s="14"/>
      <c r="KWP848" s="14"/>
      <c r="KWQ848" s="14"/>
      <c r="KWR848" s="14"/>
      <c r="KWS848" s="14"/>
      <c r="KWT848" s="14"/>
      <c r="KWU848" s="14"/>
      <c r="KWV848" s="14"/>
      <c r="KWW848" s="14"/>
      <c r="KWX848" s="14"/>
      <c r="KWY848" s="14"/>
      <c r="KWZ848" s="14"/>
      <c r="KXA848" s="14"/>
      <c r="KXB848" s="14"/>
      <c r="KXC848" s="14"/>
      <c r="KXD848" s="14"/>
      <c r="KXE848" s="14"/>
      <c r="KXF848" s="14"/>
      <c r="KXG848" s="14"/>
      <c r="KXH848" s="14"/>
      <c r="KXI848" s="14"/>
      <c r="KXJ848" s="14"/>
      <c r="KXK848" s="14"/>
      <c r="KXL848" s="14"/>
      <c r="KXM848" s="14"/>
      <c r="KXN848" s="14"/>
      <c r="KXO848" s="14"/>
      <c r="KXP848" s="14"/>
      <c r="KXQ848" s="14"/>
      <c r="KXR848" s="14"/>
      <c r="KXS848" s="14"/>
      <c r="KXT848" s="14"/>
      <c r="KXU848" s="14"/>
      <c r="KXV848" s="14"/>
      <c r="KXW848" s="14"/>
      <c r="KXX848" s="14"/>
      <c r="KXY848" s="14"/>
      <c r="KXZ848" s="14"/>
      <c r="KYA848" s="14"/>
      <c r="KYB848" s="14"/>
      <c r="KYC848" s="14"/>
      <c r="KYD848" s="14"/>
      <c r="KYE848" s="14"/>
      <c r="KYF848" s="14"/>
      <c r="KYG848" s="14"/>
      <c r="KYH848" s="14"/>
      <c r="KYI848" s="14"/>
      <c r="KYJ848" s="14"/>
      <c r="KYK848" s="14"/>
      <c r="KYL848" s="14"/>
      <c r="KYM848" s="14"/>
      <c r="KYN848" s="14"/>
      <c r="KYO848" s="14"/>
      <c r="KYP848" s="14"/>
      <c r="KYQ848" s="14"/>
      <c r="KYR848" s="14"/>
      <c r="KYS848" s="14"/>
      <c r="KYT848" s="14"/>
      <c r="KYU848" s="14"/>
      <c r="KYV848" s="14"/>
      <c r="KYW848" s="14"/>
      <c r="KYX848" s="14"/>
      <c r="KYY848" s="14"/>
      <c r="KYZ848" s="14"/>
      <c r="KZA848" s="14"/>
      <c r="KZB848" s="14"/>
      <c r="KZC848" s="14"/>
      <c r="KZD848" s="14"/>
      <c r="KZE848" s="14"/>
      <c r="KZF848" s="14"/>
      <c r="KZG848" s="14"/>
      <c r="KZH848" s="14"/>
      <c r="KZI848" s="14"/>
      <c r="KZJ848" s="14"/>
      <c r="KZK848" s="14"/>
      <c r="KZL848" s="14"/>
      <c r="KZM848" s="14"/>
      <c r="KZN848" s="14"/>
      <c r="KZO848" s="14"/>
      <c r="KZP848" s="14"/>
      <c r="KZQ848" s="14"/>
      <c r="KZR848" s="14"/>
      <c r="KZS848" s="14"/>
      <c r="KZT848" s="14"/>
      <c r="KZU848" s="14"/>
      <c r="KZV848" s="14"/>
      <c r="KZW848" s="14"/>
      <c r="KZX848" s="14"/>
      <c r="KZY848" s="14"/>
      <c r="KZZ848" s="14"/>
      <c r="LAA848" s="14"/>
      <c r="LAB848" s="14"/>
      <c r="LAC848" s="14"/>
      <c r="LAD848" s="14"/>
      <c r="LAE848" s="14"/>
      <c r="LAF848" s="14"/>
      <c r="LAG848" s="14"/>
      <c r="LAH848" s="14"/>
      <c r="LAI848" s="14"/>
      <c r="LAJ848" s="14"/>
      <c r="LAK848" s="14"/>
      <c r="LAL848" s="14"/>
      <c r="LAM848" s="14"/>
      <c r="LAN848" s="14"/>
      <c r="LAO848" s="14"/>
      <c r="LAP848" s="14"/>
      <c r="LAQ848" s="14"/>
      <c r="LAR848" s="14"/>
      <c r="LAS848" s="14"/>
      <c r="LAT848" s="14"/>
      <c r="LAU848" s="14"/>
      <c r="LAV848" s="14"/>
      <c r="LAW848" s="14"/>
      <c r="LAX848" s="14"/>
      <c r="LAY848" s="14"/>
      <c r="LAZ848" s="14"/>
      <c r="LBA848" s="14"/>
      <c r="LBB848" s="14"/>
      <c r="LBC848" s="14"/>
      <c r="LBD848" s="14"/>
      <c r="LBE848" s="14"/>
      <c r="LBF848" s="14"/>
      <c r="LBG848" s="14"/>
      <c r="LBH848" s="14"/>
      <c r="LBI848" s="14"/>
      <c r="LBJ848" s="14"/>
      <c r="LBK848" s="14"/>
      <c r="LBL848" s="14"/>
      <c r="LBM848" s="14"/>
      <c r="LBN848" s="14"/>
      <c r="LBO848" s="14"/>
      <c r="LBP848" s="14"/>
      <c r="LBQ848" s="14"/>
      <c r="LBR848" s="14"/>
      <c r="LBS848" s="14"/>
      <c r="LBT848" s="14"/>
      <c r="LBU848" s="14"/>
      <c r="LBV848" s="14"/>
      <c r="LBW848" s="14"/>
      <c r="LBX848" s="14"/>
      <c r="LBY848" s="14"/>
      <c r="LBZ848" s="14"/>
      <c r="LCA848" s="14"/>
      <c r="LCB848" s="14"/>
      <c r="LCC848" s="14"/>
      <c r="LCD848" s="14"/>
      <c r="LCE848" s="14"/>
      <c r="LCF848" s="14"/>
      <c r="LCG848" s="14"/>
      <c r="LCH848" s="14"/>
      <c r="LCI848" s="14"/>
      <c r="LCJ848" s="14"/>
      <c r="LCK848" s="14"/>
      <c r="LCL848" s="14"/>
      <c r="LCM848" s="14"/>
      <c r="LCN848" s="14"/>
      <c r="LCO848" s="14"/>
      <c r="LCP848" s="14"/>
      <c r="LCQ848" s="14"/>
      <c r="LCR848" s="14"/>
      <c r="LCS848" s="14"/>
      <c r="LCT848" s="14"/>
      <c r="LCU848" s="14"/>
      <c r="LCV848" s="14"/>
      <c r="LCW848" s="14"/>
      <c r="LCX848" s="14"/>
      <c r="LCY848" s="14"/>
      <c r="LCZ848" s="14"/>
      <c r="LDA848" s="14"/>
      <c r="LDB848" s="14"/>
      <c r="LDC848" s="14"/>
      <c r="LDD848" s="14"/>
      <c r="LDE848" s="14"/>
      <c r="LDF848" s="14"/>
      <c r="LDG848" s="14"/>
      <c r="LDH848" s="14"/>
      <c r="LDI848" s="14"/>
      <c r="LDJ848" s="14"/>
      <c r="LDK848" s="14"/>
      <c r="LDL848" s="14"/>
      <c r="LDM848" s="14"/>
      <c r="LDN848" s="14"/>
      <c r="LDO848" s="14"/>
      <c r="LDP848" s="14"/>
      <c r="LDQ848" s="14"/>
      <c r="LDR848" s="14"/>
      <c r="LDS848" s="14"/>
      <c r="LDT848" s="14"/>
      <c r="LDU848" s="14"/>
      <c r="LDV848" s="14"/>
      <c r="LDW848" s="14"/>
      <c r="LDX848" s="14"/>
      <c r="LDY848" s="14"/>
      <c r="LDZ848" s="14"/>
      <c r="LEA848" s="14"/>
      <c r="LEB848" s="14"/>
      <c r="LEC848" s="14"/>
      <c r="LED848" s="14"/>
      <c r="LEE848" s="14"/>
      <c r="LEF848" s="14"/>
      <c r="LEG848" s="14"/>
      <c r="LEH848" s="14"/>
      <c r="LEI848" s="14"/>
      <c r="LEJ848" s="14"/>
      <c r="LEK848" s="14"/>
      <c r="LEL848" s="14"/>
      <c r="LEM848" s="14"/>
      <c r="LEN848" s="14"/>
      <c r="LEO848" s="14"/>
      <c r="LEP848" s="14"/>
      <c r="LEQ848" s="14"/>
      <c r="LER848" s="14"/>
      <c r="LES848" s="14"/>
      <c r="LET848" s="14"/>
      <c r="LEU848" s="14"/>
      <c r="LEV848" s="14"/>
      <c r="LEW848" s="14"/>
      <c r="LEX848" s="14"/>
      <c r="LEY848" s="14"/>
      <c r="LEZ848" s="14"/>
      <c r="LFA848" s="14"/>
      <c r="LFB848" s="14"/>
      <c r="LFC848" s="14"/>
      <c r="LFD848" s="14"/>
      <c r="LFE848" s="14"/>
      <c r="LFF848" s="14"/>
      <c r="LFG848" s="14"/>
      <c r="LFH848" s="14"/>
      <c r="LFI848" s="14"/>
      <c r="LFJ848" s="14"/>
      <c r="LFK848" s="14"/>
      <c r="LFL848" s="14"/>
      <c r="LFM848" s="14"/>
      <c r="LFN848" s="14"/>
      <c r="LFO848" s="14"/>
      <c r="LFP848" s="14"/>
      <c r="LFQ848" s="14"/>
      <c r="LFR848" s="14"/>
      <c r="LFS848" s="14"/>
      <c r="LFT848" s="14"/>
      <c r="LFU848" s="14"/>
      <c r="LFV848" s="14"/>
      <c r="LFW848" s="14"/>
      <c r="LFX848" s="14"/>
      <c r="LFY848" s="14"/>
      <c r="LFZ848" s="14"/>
      <c r="LGA848" s="14"/>
      <c r="LGB848" s="14"/>
      <c r="LGC848" s="14"/>
      <c r="LGD848" s="14"/>
      <c r="LGE848" s="14"/>
      <c r="LGF848" s="14"/>
      <c r="LGG848" s="14"/>
      <c r="LGH848" s="14"/>
      <c r="LGI848" s="14"/>
      <c r="LGJ848" s="14"/>
      <c r="LGK848" s="14"/>
      <c r="LGL848" s="14"/>
      <c r="LGM848" s="14"/>
      <c r="LGN848" s="14"/>
      <c r="LGO848" s="14"/>
      <c r="LGP848" s="14"/>
      <c r="LGQ848" s="14"/>
      <c r="LGR848" s="14"/>
      <c r="LGS848" s="14"/>
      <c r="LGT848" s="14"/>
      <c r="LGU848" s="14"/>
      <c r="LGV848" s="14"/>
      <c r="LGW848" s="14"/>
      <c r="LGX848" s="14"/>
      <c r="LGY848" s="14"/>
      <c r="LGZ848" s="14"/>
      <c r="LHA848" s="14"/>
      <c r="LHB848" s="14"/>
      <c r="LHC848" s="14"/>
      <c r="LHD848" s="14"/>
      <c r="LHE848" s="14"/>
      <c r="LHF848" s="14"/>
      <c r="LHG848" s="14"/>
      <c r="LHH848" s="14"/>
      <c r="LHI848" s="14"/>
      <c r="LHJ848" s="14"/>
      <c r="LHK848" s="14"/>
      <c r="LHL848" s="14"/>
      <c r="LHM848" s="14"/>
      <c r="LHN848" s="14"/>
      <c r="LHO848" s="14"/>
      <c r="LHP848" s="14"/>
      <c r="LHQ848" s="14"/>
      <c r="LHR848" s="14"/>
      <c r="LHS848" s="14"/>
      <c r="LHT848" s="14"/>
      <c r="LHU848" s="14"/>
      <c r="LHV848" s="14"/>
      <c r="LHW848" s="14"/>
      <c r="LHX848" s="14"/>
      <c r="LHY848" s="14"/>
      <c r="LHZ848" s="14"/>
      <c r="LIA848" s="14"/>
      <c r="LIB848" s="14"/>
      <c r="LIC848" s="14"/>
      <c r="LID848" s="14"/>
      <c r="LIE848" s="14"/>
      <c r="LIF848" s="14"/>
      <c r="LIG848" s="14"/>
      <c r="LIH848" s="14"/>
      <c r="LII848" s="14"/>
      <c r="LIJ848" s="14"/>
      <c r="LIK848" s="14"/>
      <c r="LIL848" s="14"/>
      <c r="LIM848" s="14"/>
      <c r="LIN848" s="14"/>
      <c r="LIO848" s="14"/>
      <c r="LIP848" s="14"/>
      <c r="LIQ848" s="14"/>
      <c r="LIR848" s="14"/>
      <c r="LIS848" s="14"/>
      <c r="LIT848" s="14"/>
      <c r="LIU848" s="14"/>
      <c r="LIV848" s="14"/>
      <c r="LIW848" s="14"/>
      <c r="LIX848" s="14"/>
      <c r="LIY848" s="14"/>
      <c r="LIZ848" s="14"/>
      <c r="LJA848" s="14"/>
      <c r="LJB848" s="14"/>
      <c r="LJC848" s="14"/>
      <c r="LJD848" s="14"/>
      <c r="LJE848" s="14"/>
      <c r="LJF848" s="14"/>
      <c r="LJG848" s="14"/>
      <c r="LJH848" s="14"/>
      <c r="LJI848" s="14"/>
      <c r="LJJ848" s="14"/>
      <c r="LJK848" s="14"/>
      <c r="LJL848" s="14"/>
      <c r="LJM848" s="14"/>
      <c r="LJN848" s="14"/>
      <c r="LJO848" s="14"/>
      <c r="LJP848" s="14"/>
      <c r="LJQ848" s="14"/>
      <c r="LJR848" s="14"/>
      <c r="LJS848" s="14"/>
      <c r="LJT848" s="14"/>
      <c r="LJU848" s="14"/>
      <c r="LJV848" s="14"/>
      <c r="LJW848" s="14"/>
      <c r="LJX848" s="14"/>
      <c r="LJY848" s="14"/>
      <c r="LJZ848" s="14"/>
      <c r="LKA848" s="14"/>
      <c r="LKB848" s="14"/>
      <c r="LKC848" s="14"/>
      <c r="LKD848" s="14"/>
      <c r="LKE848" s="14"/>
      <c r="LKF848" s="14"/>
      <c r="LKG848" s="14"/>
      <c r="LKH848" s="14"/>
      <c r="LKI848" s="14"/>
      <c r="LKJ848" s="14"/>
      <c r="LKK848" s="14"/>
      <c r="LKL848" s="14"/>
      <c r="LKM848" s="14"/>
      <c r="LKN848" s="14"/>
      <c r="LKO848" s="14"/>
      <c r="LKP848" s="14"/>
      <c r="LKQ848" s="14"/>
      <c r="LKR848" s="14"/>
      <c r="LKS848" s="14"/>
      <c r="LKT848" s="14"/>
      <c r="LKU848" s="14"/>
      <c r="LKV848" s="14"/>
      <c r="LKW848" s="14"/>
      <c r="LKX848" s="14"/>
      <c r="LKY848" s="14"/>
      <c r="LKZ848" s="14"/>
      <c r="LLA848" s="14"/>
      <c r="LLB848" s="14"/>
      <c r="LLC848" s="14"/>
      <c r="LLD848" s="14"/>
      <c r="LLE848" s="14"/>
      <c r="LLF848" s="14"/>
      <c r="LLG848" s="14"/>
      <c r="LLH848" s="14"/>
      <c r="LLI848" s="14"/>
      <c r="LLJ848" s="14"/>
      <c r="LLK848" s="14"/>
      <c r="LLL848" s="14"/>
      <c r="LLM848" s="14"/>
      <c r="LLN848" s="14"/>
      <c r="LLO848" s="14"/>
      <c r="LLP848" s="14"/>
      <c r="LLQ848" s="14"/>
      <c r="LLR848" s="14"/>
      <c r="LLS848" s="14"/>
      <c r="LLT848" s="14"/>
      <c r="LLU848" s="14"/>
      <c r="LLV848" s="14"/>
      <c r="LLW848" s="14"/>
      <c r="LLX848" s="14"/>
      <c r="LLY848" s="14"/>
      <c r="LLZ848" s="14"/>
      <c r="LMA848" s="14"/>
      <c r="LMB848" s="14"/>
      <c r="LMC848" s="14"/>
      <c r="LMD848" s="14"/>
      <c r="LME848" s="14"/>
      <c r="LMF848" s="14"/>
      <c r="LMG848" s="14"/>
      <c r="LMH848" s="14"/>
      <c r="LMI848" s="14"/>
      <c r="LMJ848" s="14"/>
      <c r="LMK848" s="14"/>
      <c r="LML848" s="14"/>
      <c r="LMM848" s="14"/>
      <c r="LMN848" s="14"/>
      <c r="LMO848" s="14"/>
      <c r="LMP848" s="14"/>
      <c r="LMQ848" s="14"/>
      <c r="LMR848" s="14"/>
      <c r="LMS848" s="14"/>
      <c r="LMT848" s="14"/>
      <c r="LMU848" s="14"/>
      <c r="LMV848" s="14"/>
      <c r="LMW848" s="14"/>
      <c r="LMX848" s="14"/>
      <c r="LMY848" s="14"/>
      <c r="LMZ848" s="14"/>
      <c r="LNA848" s="14"/>
      <c r="LNB848" s="14"/>
      <c r="LNC848" s="14"/>
      <c r="LND848" s="14"/>
      <c r="LNE848" s="14"/>
      <c r="LNF848" s="14"/>
      <c r="LNG848" s="14"/>
      <c r="LNH848" s="14"/>
      <c r="LNI848" s="14"/>
      <c r="LNJ848" s="14"/>
      <c r="LNK848" s="14"/>
      <c r="LNL848" s="14"/>
      <c r="LNM848" s="14"/>
      <c r="LNN848" s="14"/>
      <c r="LNO848" s="14"/>
      <c r="LNP848" s="14"/>
      <c r="LNQ848" s="14"/>
      <c r="LNR848" s="14"/>
      <c r="LNS848" s="14"/>
      <c r="LNT848" s="14"/>
      <c r="LNU848" s="14"/>
      <c r="LNV848" s="14"/>
      <c r="LNW848" s="14"/>
      <c r="LNX848" s="14"/>
      <c r="LNY848" s="14"/>
      <c r="LNZ848" s="14"/>
      <c r="LOA848" s="14"/>
      <c r="LOB848" s="14"/>
      <c r="LOC848" s="14"/>
      <c r="LOD848" s="14"/>
      <c r="LOE848" s="14"/>
      <c r="LOF848" s="14"/>
      <c r="LOG848" s="14"/>
      <c r="LOH848" s="14"/>
      <c r="LOI848" s="14"/>
      <c r="LOJ848" s="14"/>
      <c r="LOK848" s="14"/>
      <c r="LOL848" s="14"/>
      <c r="LOM848" s="14"/>
      <c r="LON848" s="14"/>
      <c r="LOO848" s="14"/>
      <c r="LOP848" s="14"/>
      <c r="LOQ848" s="14"/>
      <c r="LOR848" s="14"/>
      <c r="LOS848" s="14"/>
      <c r="LOT848" s="14"/>
      <c r="LOU848" s="14"/>
      <c r="LOV848" s="14"/>
      <c r="LOW848" s="14"/>
      <c r="LOX848" s="14"/>
      <c r="LOY848" s="14"/>
      <c r="LOZ848" s="14"/>
      <c r="LPA848" s="14"/>
      <c r="LPB848" s="14"/>
      <c r="LPC848" s="14"/>
      <c r="LPD848" s="14"/>
      <c r="LPE848" s="14"/>
      <c r="LPF848" s="14"/>
      <c r="LPG848" s="14"/>
      <c r="LPH848" s="14"/>
      <c r="LPI848" s="14"/>
      <c r="LPJ848" s="14"/>
      <c r="LPK848" s="14"/>
      <c r="LPL848" s="14"/>
      <c r="LPM848" s="14"/>
      <c r="LPN848" s="14"/>
      <c r="LPO848" s="14"/>
      <c r="LPP848" s="14"/>
      <c r="LPQ848" s="14"/>
      <c r="LPR848" s="14"/>
      <c r="LPS848" s="14"/>
      <c r="LPT848" s="14"/>
      <c r="LPU848" s="14"/>
      <c r="LPV848" s="14"/>
      <c r="LPW848" s="14"/>
      <c r="LPX848" s="14"/>
      <c r="LPY848" s="14"/>
      <c r="LPZ848" s="14"/>
      <c r="LQA848" s="14"/>
      <c r="LQB848" s="14"/>
      <c r="LQC848" s="14"/>
      <c r="LQD848" s="14"/>
      <c r="LQE848" s="14"/>
      <c r="LQF848" s="14"/>
      <c r="LQG848" s="14"/>
      <c r="LQH848" s="14"/>
      <c r="LQI848" s="14"/>
      <c r="LQJ848" s="14"/>
      <c r="LQK848" s="14"/>
      <c r="LQL848" s="14"/>
      <c r="LQM848" s="14"/>
      <c r="LQN848" s="14"/>
      <c r="LQO848" s="14"/>
      <c r="LQP848" s="14"/>
      <c r="LQQ848" s="14"/>
      <c r="LQR848" s="14"/>
      <c r="LQS848" s="14"/>
      <c r="LQT848" s="14"/>
      <c r="LQU848" s="14"/>
      <c r="LQV848" s="14"/>
      <c r="LQW848" s="14"/>
      <c r="LQX848" s="14"/>
      <c r="LQY848" s="14"/>
      <c r="LQZ848" s="14"/>
      <c r="LRA848" s="14"/>
      <c r="LRB848" s="14"/>
      <c r="LRC848" s="14"/>
      <c r="LRD848" s="14"/>
      <c r="LRE848" s="14"/>
      <c r="LRF848" s="14"/>
      <c r="LRG848" s="14"/>
      <c r="LRH848" s="14"/>
      <c r="LRI848" s="14"/>
      <c r="LRJ848" s="14"/>
      <c r="LRK848" s="14"/>
      <c r="LRL848" s="14"/>
      <c r="LRM848" s="14"/>
      <c r="LRN848" s="14"/>
      <c r="LRO848" s="14"/>
      <c r="LRP848" s="14"/>
      <c r="LRQ848" s="14"/>
      <c r="LRR848" s="14"/>
      <c r="LRS848" s="14"/>
      <c r="LRT848" s="14"/>
      <c r="LRU848" s="14"/>
      <c r="LRV848" s="14"/>
      <c r="LRW848" s="14"/>
      <c r="LRX848" s="14"/>
      <c r="LRY848" s="14"/>
      <c r="LRZ848" s="14"/>
      <c r="LSA848" s="14"/>
      <c r="LSB848" s="14"/>
      <c r="LSC848" s="14"/>
      <c r="LSD848" s="14"/>
      <c r="LSE848" s="14"/>
      <c r="LSF848" s="14"/>
      <c r="LSG848" s="14"/>
      <c r="LSH848" s="14"/>
      <c r="LSI848" s="14"/>
      <c r="LSJ848" s="14"/>
      <c r="LSK848" s="14"/>
      <c r="LSL848" s="14"/>
      <c r="LSM848" s="14"/>
      <c r="LSN848" s="14"/>
      <c r="LSO848" s="14"/>
      <c r="LSP848" s="14"/>
      <c r="LSQ848" s="14"/>
      <c r="LSR848" s="14"/>
      <c r="LSS848" s="14"/>
      <c r="LST848" s="14"/>
      <c r="LSU848" s="14"/>
      <c r="LSV848" s="14"/>
      <c r="LSW848" s="14"/>
      <c r="LSX848" s="14"/>
      <c r="LSY848" s="14"/>
      <c r="LSZ848" s="14"/>
      <c r="LTA848" s="14"/>
      <c r="LTB848" s="14"/>
      <c r="LTC848" s="14"/>
      <c r="LTD848" s="14"/>
      <c r="LTE848" s="14"/>
      <c r="LTF848" s="14"/>
      <c r="LTG848" s="14"/>
      <c r="LTH848" s="14"/>
      <c r="LTI848" s="14"/>
      <c r="LTJ848" s="14"/>
      <c r="LTK848" s="14"/>
      <c r="LTL848" s="14"/>
      <c r="LTM848" s="14"/>
      <c r="LTN848" s="14"/>
      <c r="LTO848" s="14"/>
      <c r="LTP848" s="14"/>
      <c r="LTQ848" s="14"/>
      <c r="LTR848" s="14"/>
      <c r="LTS848" s="14"/>
      <c r="LTT848" s="14"/>
      <c r="LTU848" s="14"/>
      <c r="LTV848" s="14"/>
      <c r="LTW848" s="14"/>
      <c r="LTX848" s="14"/>
      <c r="LTY848" s="14"/>
      <c r="LTZ848" s="14"/>
      <c r="LUA848" s="14"/>
      <c r="LUB848" s="14"/>
      <c r="LUC848" s="14"/>
      <c r="LUD848" s="14"/>
      <c r="LUE848" s="14"/>
      <c r="LUF848" s="14"/>
      <c r="LUG848" s="14"/>
      <c r="LUH848" s="14"/>
      <c r="LUI848" s="14"/>
      <c r="LUJ848" s="14"/>
      <c r="LUK848" s="14"/>
      <c r="LUL848" s="14"/>
      <c r="LUM848" s="14"/>
      <c r="LUN848" s="14"/>
      <c r="LUO848" s="14"/>
      <c r="LUP848" s="14"/>
      <c r="LUQ848" s="14"/>
      <c r="LUR848" s="14"/>
      <c r="LUS848" s="14"/>
      <c r="LUT848" s="14"/>
      <c r="LUU848" s="14"/>
      <c r="LUV848" s="14"/>
      <c r="LUW848" s="14"/>
      <c r="LUX848" s="14"/>
      <c r="LUY848" s="14"/>
      <c r="LUZ848" s="14"/>
      <c r="LVA848" s="14"/>
      <c r="LVB848" s="14"/>
      <c r="LVC848" s="14"/>
      <c r="LVD848" s="14"/>
      <c r="LVE848" s="14"/>
      <c r="LVF848" s="14"/>
      <c r="LVG848" s="14"/>
      <c r="LVH848" s="14"/>
      <c r="LVI848" s="14"/>
      <c r="LVJ848" s="14"/>
      <c r="LVK848" s="14"/>
      <c r="LVL848" s="14"/>
      <c r="LVM848" s="14"/>
      <c r="LVN848" s="14"/>
      <c r="LVO848" s="14"/>
      <c r="LVP848" s="14"/>
      <c r="LVQ848" s="14"/>
      <c r="LVR848" s="14"/>
      <c r="LVS848" s="14"/>
      <c r="LVT848" s="14"/>
      <c r="LVU848" s="14"/>
      <c r="LVV848" s="14"/>
      <c r="LVW848" s="14"/>
      <c r="LVX848" s="14"/>
      <c r="LVY848" s="14"/>
      <c r="LVZ848" s="14"/>
      <c r="LWA848" s="14"/>
      <c r="LWB848" s="14"/>
      <c r="LWC848" s="14"/>
      <c r="LWD848" s="14"/>
      <c r="LWE848" s="14"/>
      <c r="LWF848" s="14"/>
      <c r="LWG848" s="14"/>
      <c r="LWH848" s="14"/>
      <c r="LWI848" s="14"/>
      <c r="LWJ848" s="14"/>
      <c r="LWK848" s="14"/>
      <c r="LWL848" s="14"/>
      <c r="LWM848" s="14"/>
      <c r="LWN848" s="14"/>
      <c r="LWO848" s="14"/>
      <c r="LWP848" s="14"/>
      <c r="LWQ848" s="14"/>
      <c r="LWR848" s="14"/>
      <c r="LWS848" s="14"/>
      <c r="LWT848" s="14"/>
      <c r="LWU848" s="14"/>
      <c r="LWV848" s="14"/>
      <c r="LWW848" s="14"/>
      <c r="LWX848" s="14"/>
      <c r="LWY848" s="14"/>
      <c r="LWZ848" s="14"/>
      <c r="LXA848" s="14"/>
      <c r="LXB848" s="14"/>
      <c r="LXC848" s="14"/>
      <c r="LXD848" s="14"/>
      <c r="LXE848" s="14"/>
      <c r="LXF848" s="14"/>
      <c r="LXG848" s="14"/>
      <c r="LXH848" s="14"/>
      <c r="LXI848" s="14"/>
      <c r="LXJ848" s="14"/>
      <c r="LXK848" s="14"/>
      <c r="LXL848" s="14"/>
      <c r="LXM848" s="14"/>
      <c r="LXN848" s="14"/>
      <c r="LXO848" s="14"/>
      <c r="LXP848" s="14"/>
      <c r="LXQ848" s="14"/>
      <c r="LXR848" s="14"/>
      <c r="LXS848" s="14"/>
      <c r="LXT848" s="14"/>
      <c r="LXU848" s="14"/>
      <c r="LXV848" s="14"/>
      <c r="LXW848" s="14"/>
      <c r="LXX848" s="14"/>
      <c r="LXY848" s="14"/>
      <c r="LXZ848" s="14"/>
      <c r="LYA848" s="14"/>
      <c r="LYB848" s="14"/>
      <c r="LYC848" s="14"/>
      <c r="LYD848" s="14"/>
      <c r="LYE848" s="14"/>
      <c r="LYF848" s="14"/>
      <c r="LYG848" s="14"/>
      <c r="LYH848" s="14"/>
      <c r="LYI848" s="14"/>
      <c r="LYJ848" s="14"/>
      <c r="LYK848" s="14"/>
      <c r="LYL848" s="14"/>
      <c r="LYM848" s="14"/>
      <c r="LYN848" s="14"/>
      <c r="LYO848" s="14"/>
      <c r="LYP848" s="14"/>
      <c r="LYQ848" s="14"/>
      <c r="LYR848" s="14"/>
      <c r="LYS848" s="14"/>
      <c r="LYT848" s="14"/>
      <c r="LYU848" s="14"/>
      <c r="LYV848" s="14"/>
      <c r="LYW848" s="14"/>
      <c r="LYX848" s="14"/>
      <c r="LYY848" s="14"/>
      <c r="LYZ848" s="14"/>
      <c r="LZA848" s="14"/>
      <c r="LZB848" s="14"/>
      <c r="LZC848" s="14"/>
      <c r="LZD848" s="14"/>
      <c r="LZE848" s="14"/>
      <c r="LZF848" s="14"/>
      <c r="LZG848" s="14"/>
      <c r="LZH848" s="14"/>
      <c r="LZI848" s="14"/>
      <c r="LZJ848" s="14"/>
      <c r="LZK848" s="14"/>
      <c r="LZL848" s="14"/>
      <c r="LZM848" s="14"/>
      <c r="LZN848" s="14"/>
      <c r="LZO848" s="14"/>
      <c r="LZP848" s="14"/>
      <c r="LZQ848" s="14"/>
      <c r="LZR848" s="14"/>
      <c r="LZS848" s="14"/>
      <c r="LZT848" s="14"/>
      <c r="LZU848" s="14"/>
      <c r="LZV848" s="14"/>
      <c r="LZW848" s="14"/>
      <c r="LZX848" s="14"/>
      <c r="LZY848" s="14"/>
      <c r="LZZ848" s="14"/>
      <c r="MAA848" s="14"/>
      <c r="MAB848" s="14"/>
      <c r="MAC848" s="14"/>
      <c r="MAD848" s="14"/>
      <c r="MAE848" s="14"/>
      <c r="MAF848" s="14"/>
      <c r="MAG848" s="14"/>
      <c r="MAH848" s="14"/>
      <c r="MAI848" s="14"/>
      <c r="MAJ848" s="14"/>
      <c r="MAK848" s="14"/>
      <c r="MAL848" s="14"/>
      <c r="MAM848" s="14"/>
      <c r="MAN848" s="14"/>
      <c r="MAO848" s="14"/>
      <c r="MAP848" s="14"/>
      <c r="MAQ848" s="14"/>
      <c r="MAR848" s="14"/>
      <c r="MAS848" s="14"/>
      <c r="MAT848" s="14"/>
      <c r="MAU848" s="14"/>
      <c r="MAV848" s="14"/>
      <c r="MAW848" s="14"/>
      <c r="MAX848" s="14"/>
      <c r="MAY848" s="14"/>
      <c r="MAZ848" s="14"/>
      <c r="MBA848" s="14"/>
      <c r="MBB848" s="14"/>
      <c r="MBC848" s="14"/>
      <c r="MBD848" s="14"/>
      <c r="MBE848" s="14"/>
      <c r="MBF848" s="14"/>
      <c r="MBG848" s="14"/>
      <c r="MBH848" s="14"/>
      <c r="MBI848" s="14"/>
      <c r="MBJ848" s="14"/>
      <c r="MBK848" s="14"/>
      <c r="MBL848" s="14"/>
      <c r="MBM848" s="14"/>
      <c r="MBN848" s="14"/>
      <c r="MBO848" s="14"/>
      <c r="MBP848" s="14"/>
      <c r="MBQ848" s="14"/>
      <c r="MBR848" s="14"/>
      <c r="MBS848" s="14"/>
      <c r="MBT848" s="14"/>
      <c r="MBU848" s="14"/>
      <c r="MBV848" s="14"/>
      <c r="MBW848" s="14"/>
      <c r="MBX848" s="14"/>
      <c r="MBY848" s="14"/>
      <c r="MBZ848" s="14"/>
      <c r="MCA848" s="14"/>
      <c r="MCB848" s="14"/>
      <c r="MCC848" s="14"/>
      <c r="MCD848" s="14"/>
      <c r="MCE848" s="14"/>
      <c r="MCF848" s="14"/>
      <c r="MCG848" s="14"/>
      <c r="MCH848" s="14"/>
      <c r="MCI848" s="14"/>
      <c r="MCJ848" s="14"/>
      <c r="MCK848" s="14"/>
      <c r="MCL848" s="14"/>
      <c r="MCM848" s="14"/>
      <c r="MCN848" s="14"/>
      <c r="MCO848" s="14"/>
      <c r="MCP848" s="14"/>
      <c r="MCQ848" s="14"/>
      <c r="MCR848" s="14"/>
      <c r="MCS848" s="14"/>
      <c r="MCT848" s="14"/>
      <c r="MCU848" s="14"/>
      <c r="MCV848" s="14"/>
      <c r="MCW848" s="14"/>
      <c r="MCX848" s="14"/>
      <c r="MCY848" s="14"/>
      <c r="MCZ848" s="14"/>
      <c r="MDA848" s="14"/>
      <c r="MDB848" s="14"/>
      <c r="MDC848" s="14"/>
      <c r="MDD848" s="14"/>
      <c r="MDE848" s="14"/>
      <c r="MDF848" s="14"/>
      <c r="MDG848" s="14"/>
      <c r="MDH848" s="14"/>
      <c r="MDI848" s="14"/>
      <c r="MDJ848" s="14"/>
      <c r="MDK848" s="14"/>
      <c r="MDL848" s="14"/>
      <c r="MDM848" s="14"/>
      <c r="MDN848" s="14"/>
      <c r="MDO848" s="14"/>
      <c r="MDP848" s="14"/>
      <c r="MDQ848" s="14"/>
      <c r="MDR848" s="14"/>
      <c r="MDS848" s="14"/>
      <c r="MDT848" s="14"/>
      <c r="MDU848" s="14"/>
      <c r="MDV848" s="14"/>
      <c r="MDW848" s="14"/>
      <c r="MDX848" s="14"/>
      <c r="MDY848" s="14"/>
      <c r="MDZ848" s="14"/>
      <c r="MEA848" s="14"/>
      <c r="MEB848" s="14"/>
      <c r="MEC848" s="14"/>
      <c r="MED848" s="14"/>
      <c r="MEE848" s="14"/>
      <c r="MEF848" s="14"/>
      <c r="MEG848" s="14"/>
      <c r="MEH848" s="14"/>
      <c r="MEI848" s="14"/>
      <c r="MEJ848" s="14"/>
      <c r="MEK848" s="14"/>
      <c r="MEL848" s="14"/>
      <c r="MEM848" s="14"/>
      <c r="MEN848" s="14"/>
      <c r="MEO848" s="14"/>
      <c r="MEP848" s="14"/>
      <c r="MEQ848" s="14"/>
      <c r="MER848" s="14"/>
      <c r="MES848" s="14"/>
      <c r="MET848" s="14"/>
      <c r="MEU848" s="14"/>
      <c r="MEV848" s="14"/>
      <c r="MEW848" s="14"/>
      <c r="MEX848" s="14"/>
      <c r="MEY848" s="14"/>
      <c r="MEZ848" s="14"/>
      <c r="MFA848" s="14"/>
      <c r="MFB848" s="14"/>
      <c r="MFC848" s="14"/>
      <c r="MFD848" s="14"/>
      <c r="MFE848" s="14"/>
      <c r="MFF848" s="14"/>
      <c r="MFG848" s="14"/>
      <c r="MFH848" s="14"/>
      <c r="MFI848" s="14"/>
      <c r="MFJ848" s="14"/>
      <c r="MFK848" s="14"/>
      <c r="MFL848" s="14"/>
      <c r="MFM848" s="14"/>
      <c r="MFN848" s="14"/>
      <c r="MFO848" s="14"/>
      <c r="MFP848" s="14"/>
      <c r="MFQ848" s="14"/>
      <c r="MFR848" s="14"/>
      <c r="MFS848" s="14"/>
      <c r="MFT848" s="14"/>
      <c r="MFU848" s="14"/>
      <c r="MFV848" s="14"/>
      <c r="MFW848" s="14"/>
      <c r="MFX848" s="14"/>
      <c r="MFY848" s="14"/>
      <c r="MFZ848" s="14"/>
      <c r="MGA848" s="14"/>
      <c r="MGB848" s="14"/>
      <c r="MGC848" s="14"/>
      <c r="MGD848" s="14"/>
      <c r="MGE848" s="14"/>
      <c r="MGF848" s="14"/>
      <c r="MGG848" s="14"/>
      <c r="MGH848" s="14"/>
      <c r="MGI848" s="14"/>
      <c r="MGJ848" s="14"/>
      <c r="MGK848" s="14"/>
      <c r="MGL848" s="14"/>
      <c r="MGM848" s="14"/>
      <c r="MGN848" s="14"/>
      <c r="MGO848" s="14"/>
      <c r="MGP848" s="14"/>
      <c r="MGQ848" s="14"/>
      <c r="MGR848" s="14"/>
      <c r="MGS848" s="14"/>
      <c r="MGT848" s="14"/>
      <c r="MGU848" s="14"/>
      <c r="MGV848" s="14"/>
      <c r="MGW848" s="14"/>
      <c r="MGX848" s="14"/>
      <c r="MGY848" s="14"/>
      <c r="MGZ848" s="14"/>
      <c r="MHA848" s="14"/>
      <c r="MHB848" s="14"/>
      <c r="MHC848" s="14"/>
      <c r="MHD848" s="14"/>
      <c r="MHE848" s="14"/>
      <c r="MHF848" s="14"/>
      <c r="MHG848" s="14"/>
      <c r="MHH848" s="14"/>
      <c r="MHI848" s="14"/>
      <c r="MHJ848" s="14"/>
      <c r="MHK848" s="14"/>
      <c r="MHL848" s="14"/>
      <c r="MHM848" s="14"/>
      <c r="MHN848" s="14"/>
      <c r="MHO848" s="14"/>
      <c r="MHP848" s="14"/>
      <c r="MHQ848" s="14"/>
      <c r="MHR848" s="14"/>
      <c r="MHS848" s="14"/>
      <c r="MHT848" s="14"/>
      <c r="MHU848" s="14"/>
      <c r="MHV848" s="14"/>
      <c r="MHW848" s="14"/>
      <c r="MHX848" s="14"/>
      <c r="MHY848" s="14"/>
      <c r="MHZ848" s="14"/>
      <c r="MIA848" s="14"/>
      <c r="MIB848" s="14"/>
      <c r="MIC848" s="14"/>
      <c r="MID848" s="14"/>
      <c r="MIE848" s="14"/>
      <c r="MIF848" s="14"/>
      <c r="MIG848" s="14"/>
      <c r="MIH848" s="14"/>
      <c r="MII848" s="14"/>
      <c r="MIJ848" s="14"/>
      <c r="MIK848" s="14"/>
      <c r="MIL848" s="14"/>
      <c r="MIM848" s="14"/>
      <c r="MIN848" s="14"/>
      <c r="MIO848" s="14"/>
      <c r="MIP848" s="14"/>
      <c r="MIQ848" s="14"/>
      <c r="MIR848" s="14"/>
      <c r="MIS848" s="14"/>
      <c r="MIT848" s="14"/>
      <c r="MIU848" s="14"/>
      <c r="MIV848" s="14"/>
      <c r="MIW848" s="14"/>
      <c r="MIX848" s="14"/>
      <c r="MIY848" s="14"/>
      <c r="MIZ848" s="14"/>
      <c r="MJA848" s="14"/>
      <c r="MJB848" s="14"/>
      <c r="MJC848" s="14"/>
      <c r="MJD848" s="14"/>
      <c r="MJE848" s="14"/>
      <c r="MJF848" s="14"/>
      <c r="MJG848" s="14"/>
      <c r="MJH848" s="14"/>
      <c r="MJI848" s="14"/>
      <c r="MJJ848" s="14"/>
      <c r="MJK848" s="14"/>
      <c r="MJL848" s="14"/>
      <c r="MJM848" s="14"/>
      <c r="MJN848" s="14"/>
      <c r="MJO848" s="14"/>
      <c r="MJP848" s="14"/>
      <c r="MJQ848" s="14"/>
      <c r="MJR848" s="14"/>
      <c r="MJS848" s="14"/>
      <c r="MJT848" s="14"/>
      <c r="MJU848" s="14"/>
      <c r="MJV848" s="14"/>
      <c r="MJW848" s="14"/>
      <c r="MJX848" s="14"/>
      <c r="MJY848" s="14"/>
      <c r="MJZ848" s="14"/>
      <c r="MKA848" s="14"/>
      <c r="MKB848" s="14"/>
      <c r="MKC848" s="14"/>
      <c r="MKD848" s="14"/>
      <c r="MKE848" s="14"/>
      <c r="MKF848" s="14"/>
      <c r="MKG848" s="14"/>
      <c r="MKH848" s="14"/>
      <c r="MKI848" s="14"/>
      <c r="MKJ848" s="14"/>
      <c r="MKK848" s="14"/>
      <c r="MKL848" s="14"/>
      <c r="MKM848" s="14"/>
      <c r="MKN848" s="14"/>
      <c r="MKO848" s="14"/>
      <c r="MKP848" s="14"/>
      <c r="MKQ848" s="14"/>
      <c r="MKR848" s="14"/>
      <c r="MKS848" s="14"/>
      <c r="MKT848" s="14"/>
      <c r="MKU848" s="14"/>
      <c r="MKV848" s="14"/>
      <c r="MKW848" s="14"/>
      <c r="MKX848" s="14"/>
      <c r="MKY848" s="14"/>
      <c r="MKZ848" s="14"/>
      <c r="MLA848" s="14"/>
      <c r="MLB848" s="14"/>
      <c r="MLC848" s="14"/>
      <c r="MLD848" s="14"/>
      <c r="MLE848" s="14"/>
      <c r="MLF848" s="14"/>
      <c r="MLG848" s="14"/>
      <c r="MLH848" s="14"/>
      <c r="MLI848" s="14"/>
      <c r="MLJ848" s="14"/>
      <c r="MLK848" s="14"/>
      <c r="MLL848" s="14"/>
      <c r="MLM848" s="14"/>
      <c r="MLN848" s="14"/>
      <c r="MLO848" s="14"/>
      <c r="MLP848" s="14"/>
      <c r="MLQ848" s="14"/>
      <c r="MLR848" s="14"/>
      <c r="MLS848" s="14"/>
      <c r="MLT848" s="14"/>
      <c r="MLU848" s="14"/>
      <c r="MLV848" s="14"/>
      <c r="MLW848" s="14"/>
      <c r="MLX848" s="14"/>
      <c r="MLY848" s="14"/>
      <c r="MLZ848" s="14"/>
      <c r="MMA848" s="14"/>
      <c r="MMB848" s="14"/>
      <c r="MMC848" s="14"/>
      <c r="MMD848" s="14"/>
      <c r="MME848" s="14"/>
      <c r="MMF848" s="14"/>
      <c r="MMG848" s="14"/>
      <c r="MMH848" s="14"/>
      <c r="MMI848" s="14"/>
      <c r="MMJ848" s="14"/>
      <c r="MMK848" s="14"/>
      <c r="MML848" s="14"/>
      <c r="MMM848" s="14"/>
      <c r="MMN848" s="14"/>
      <c r="MMO848" s="14"/>
      <c r="MMP848" s="14"/>
      <c r="MMQ848" s="14"/>
      <c r="MMR848" s="14"/>
      <c r="MMS848" s="14"/>
      <c r="MMT848" s="14"/>
      <c r="MMU848" s="14"/>
      <c r="MMV848" s="14"/>
      <c r="MMW848" s="14"/>
      <c r="MMX848" s="14"/>
      <c r="MMY848" s="14"/>
      <c r="MMZ848" s="14"/>
      <c r="MNA848" s="14"/>
      <c r="MNB848" s="14"/>
      <c r="MNC848" s="14"/>
      <c r="MND848" s="14"/>
      <c r="MNE848" s="14"/>
      <c r="MNF848" s="14"/>
      <c r="MNG848" s="14"/>
      <c r="MNH848" s="14"/>
      <c r="MNI848" s="14"/>
      <c r="MNJ848" s="14"/>
      <c r="MNK848" s="14"/>
      <c r="MNL848" s="14"/>
      <c r="MNM848" s="14"/>
      <c r="MNN848" s="14"/>
      <c r="MNO848" s="14"/>
      <c r="MNP848" s="14"/>
      <c r="MNQ848" s="14"/>
      <c r="MNR848" s="14"/>
      <c r="MNS848" s="14"/>
      <c r="MNT848" s="14"/>
      <c r="MNU848" s="14"/>
      <c r="MNV848" s="14"/>
      <c r="MNW848" s="14"/>
      <c r="MNX848" s="14"/>
      <c r="MNY848" s="14"/>
      <c r="MNZ848" s="14"/>
      <c r="MOA848" s="14"/>
      <c r="MOB848" s="14"/>
      <c r="MOC848" s="14"/>
      <c r="MOD848" s="14"/>
      <c r="MOE848" s="14"/>
      <c r="MOF848" s="14"/>
      <c r="MOG848" s="14"/>
      <c r="MOH848" s="14"/>
      <c r="MOI848" s="14"/>
      <c r="MOJ848" s="14"/>
      <c r="MOK848" s="14"/>
      <c r="MOL848" s="14"/>
      <c r="MOM848" s="14"/>
      <c r="MON848" s="14"/>
      <c r="MOO848" s="14"/>
      <c r="MOP848" s="14"/>
      <c r="MOQ848" s="14"/>
      <c r="MOR848" s="14"/>
      <c r="MOS848" s="14"/>
      <c r="MOT848" s="14"/>
      <c r="MOU848" s="14"/>
      <c r="MOV848" s="14"/>
      <c r="MOW848" s="14"/>
      <c r="MOX848" s="14"/>
      <c r="MOY848" s="14"/>
      <c r="MOZ848" s="14"/>
      <c r="MPA848" s="14"/>
      <c r="MPB848" s="14"/>
      <c r="MPC848" s="14"/>
      <c r="MPD848" s="14"/>
      <c r="MPE848" s="14"/>
      <c r="MPF848" s="14"/>
      <c r="MPG848" s="14"/>
      <c r="MPH848" s="14"/>
      <c r="MPI848" s="14"/>
      <c r="MPJ848" s="14"/>
      <c r="MPK848" s="14"/>
      <c r="MPL848" s="14"/>
      <c r="MPM848" s="14"/>
      <c r="MPN848" s="14"/>
      <c r="MPO848" s="14"/>
      <c r="MPP848" s="14"/>
      <c r="MPQ848" s="14"/>
      <c r="MPR848" s="14"/>
      <c r="MPS848" s="14"/>
      <c r="MPT848" s="14"/>
      <c r="MPU848" s="14"/>
      <c r="MPV848" s="14"/>
      <c r="MPW848" s="14"/>
      <c r="MPX848" s="14"/>
      <c r="MPY848" s="14"/>
      <c r="MPZ848" s="14"/>
      <c r="MQA848" s="14"/>
      <c r="MQB848" s="14"/>
      <c r="MQC848" s="14"/>
      <c r="MQD848" s="14"/>
      <c r="MQE848" s="14"/>
      <c r="MQF848" s="14"/>
      <c r="MQG848" s="14"/>
      <c r="MQH848" s="14"/>
      <c r="MQI848" s="14"/>
      <c r="MQJ848" s="14"/>
      <c r="MQK848" s="14"/>
      <c r="MQL848" s="14"/>
      <c r="MQM848" s="14"/>
      <c r="MQN848" s="14"/>
      <c r="MQO848" s="14"/>
      <c r="MQP848" s="14"/>
      <c r="MQQ848" s="14"/>
      <c r="MQR848" s="14"/>
      <c r="MQS848" s="14"/>
      <c r="MQT848" s="14"/>
      <c r="MQU848" s="14"/>
      <c r="MQV848" s="14"/>
      <c r="MQW848" s="14"/>
      <c r="MQX848" s="14"/>
      <c r="MQY848" s="14"/>
      <c r="MQZ848" s="14"/>
      <c r="MRA848" s="14"/>
      <c r="MRB848" s="14"/>
      <c r="MRC848" s="14"/>
      <c r="MRD848" s="14"/>
      <c r="MRE848" s="14"/>
      <c r="MRF848" s="14"/>
      <c r="MRG848" s="14"/>
      <c r="MRH848" s="14"/>
      <c r="MRI848" s="14"/>
      <c r="MRJ848" s="14"/>
      <c r="MRK848" s="14"/>
      <c r="MRL848" s="14"/>
      <c r="MRM848" s="14"/>
      <c r="MRN848" s="14"/>
      <c r="MRO848" s="14"/>
      <c r="MRP848" s="14"/>
      <c r="MRQ848" s="14"/>
      <c r="MRR848" s="14"/>
      <c r="MRS848" s="14"/>
      <c r="MRT848" s="14"/>
      <c r="MRU848" s="14"/>
      <c r="MRV848" s="14"/>
      <c r="MRW848" s="14"/>
      <c r="MRX848" s="14"/>
      <c r="MRY848" s="14"/>
      <c r="MRZ848" s="14"/>
      <c r="MSA848" s="14"/>
      <c r="MSB848" s="14"/>
      <c r="MSC848" s="14"/>
      <c r="MSD848" s="14"/>
      <c r="MSE848" s="14"/>
      <c r="MSF848" s="14"/>
      <c r="MSG848" s="14"/>
      <c r="MSH848" s="14"/>
      <c r="MSI848" s="14"/>
      <c r="MSJ848" s="14"/>
      <c r="MSK848" s="14"/>
      <c r="MSL848" s="14"/>
      <c r="MSM848" s="14"/>
      <c r="MSN848" s="14"/>
      <c r="MSO848" s="14"/>
      <c r="MSP848" s="14"/>
      <c r="MSQ848" s="14"/>
      <c r="MSR848" s="14"/>
      <c r="MSS848" s="14"/>
      <c r="MST848" s="14"/>
      <c r="MSU848" s="14"/>
      <c r="MSV848" s="14"/>
      <c r="MSW848" s="14"/>
      <c r="MSX848" s="14"/>
      <c r="MSY848" s="14"/>
      <c r="MSZ848" s="14"/>
      <c r="MTA848" s="14"/>
      <c r="MTB848" s="14"/>
      <c r="MTC848" s="14"/>
      <c r="MTD848" s="14"/>
      <c r="MTE848" s="14"/>
      <c r="MTF848" s="14"/>
      <c r="MTG848" s="14"/>
      <c r="MTH848" s="14"/>
      <c r="MTI848" s="14"/>
      <c r="MTJ848" s="14"/>
      <c r="MTK848" s="14"/>
      <c r="MTL848" s="14"/>
      <c r="MTM848" s="14"/>
      <c r="MTN848" s="14"/>
      <c r="MTO848" s="14"/>
      <c r="MTP848" s="14"/>
      <c r="MTQ848" s="14"/>
      <c r="MTR848" s="14"/>
      <c r="MTS848" s="14"/>
      <c r="MTT848" s="14"/>
      <c r="MTU848" s="14"/>
      <c r="MTV848" s="14"/>
      <c r="MTW848" s="14"/>
      <c r="MTX848" s="14"/>
      <c r="MTY848" s="14"/>
      <c r="MTZ848" s="14"/>
      <c r="MUA848" s="14"/>
      <c r="MUB848" s="14"/>
      <c r="MUC848" s="14"/>
      <c r="MUD848" s="14"/>
      <c r="MUE848" s="14"/>
      <c r="MUF848" s="14"/>
      <c r="MUG848" s="14"/>
      <c r="MUH848" s="14"/>
      <c r="MUI848" s="14"/>
      <c r="MUJ848" s="14"/>
      <c r="MUK848" s="14"/>
      <c r="MUL848" s="14"/>
      <c r="MUM848" s="14"/>
      <c r="MUN848" s="14"/>
      <c r="MUO848" s="14"/>
      <c r="MUP848" s="14"/>
      <c r="MUQ848" s="14"/>
      <c r="MUR848" s="14"/>
      <c r="MUS848" s="14"/>
      <c r="MUT848" s="14"/>
      <c r="MUU848" s="14"/>
      <c r="MUV848" s="14"/>
      <c r="MUW848" s="14"/>
      <c r="MUX848" s="14"/>
      <c r="MUY848" s="14"/>
      <c r="MUZ848" s="14"/>
      <c r="MVA848" s="14"/>
      <c r="MVB848" s="14"/>
      <c r="MVC848" s="14"/>
      <c r="MVD848" s="14"/>
      <c r="MVE848" s="14"/>
      <c r="MVF848" s="14"/>
      <c r="MVG848" s="14"/>
      <c r="MVH848" s="14"/>
      <c r="MVI848" s="14"/>
      <c r="MVJ848" s="14"/>
      <c r="MVK848" s="14"/>
      <c r="MVL848" s="14"/>
      <c r="MVM848" s="14"/>
      <c r="MVN848" s="14"/>
      <c r="MVO848" s="14"/>
      <c r="MVP848" s="14"/>
      <c r="MVQ848" s="14"/>
      <c r="MVR848" s="14"/>
      <c r="MVS848" s="14"/>
      <c r="MVT848" s="14"/>
      <c r="MVU848" s="14"/>
      <c r="MVV848" s="14"/>
      <c r="MVW848" s="14"/>
      <c r="MVX848" s="14"/>
      <c r="MVY848" s="14"/>
      <c r="MVZ848" s="14"/>
      <c r="MWA848" s="14"/>
      <c r="MWB848" s="14"/>
      <c r="MWC848" s="14"/>
      <c r="MWD848" s="14"/>
      <c r="MWE848" s="14"/>
      <c r="MWF848" s="14"/>
      <c r="MWG848" s="14"/>
      <c r="MWH848" s="14"/>
      <c r="MWI848" s="14"/>
      <c r="MWJ848" s="14"/>
      <c r="MWK848" s="14"/>
      <c r="MWL848" s="14"/>
      <c r="MWM848" s="14"/>
      <c r="MWN848" s="14"/>
      <c r="MWO848" s="14"/>
      <c r="MWP848" s="14"/>
      <c r="MWQ848" s="14"/>
      <c r="MWR848" s="14"/>
      <c r="MWS848" s="14"/>
      <c r="MWT848" s="14"/>
      <c r="MWU848" s="14"/>
      <c r="MWV848" s="14"/>
      <c r="MWW848" s="14"/>
      <c r="MWX848" s="14"/>
      <c r="MWY848" s="14"/>
      <c r="MWZ848" s="14"/>
      <c r="MXA848" s="14"/>
      <c r="MXB848" s="14"/>
      <c r="MXC848" s="14"/>
      <c r="MXD848" s="14"/>
      <c r="MXE848" s="14"/>
      <c r="MXF848" s="14"/>
      <c r="MXG848" s="14"/>
      <c r="MXH848" s="14"/>
      <c r="MXI848" s="14"/>
      <c r="MXJ848" s="14"/>
      <c r="MXK848" s="14"/>
      <c r="MXL848" s="14"/>
      <c r="MXM848" s="14"/>
      <c r="MXN848" s="14"/>
      <c r="MXO848" s="14"/>
      <c r="MXP848" s="14"/>
      <c r="MXQ848" s="14"/>
      <c r="MXR848" s="14"/>
      <c r="MXS848" s="14"/>
      <c r="MXT848" s="14"/>
      <c r="MXU848" s="14"/>
      <c r="MXV848" s="14"/>
      <c r="MXW848" s="14"/>
      <c r="MXX848" s="14"/>
      <c r="MXY848" s="14"/>
      <c r="MXZ848" s="14"/>
      <c r="MYA848" s="14"/>
      <c r="MYB848" s="14"/>
      <c r="MYC848" s="14"/>
      <c r="MYD848" s="14"/>
      <c r="MYE848" s="14"/>
      <c r="MYF848" s="14"/>
      <c r="MYG848" s="14"/>
      <c r="MYH848" s="14"/>
      <c r="MYI848" s="14"/>
      <c r="MYJ848" s="14"/>
      <c r="MYK848" s="14"/>
      <c r="MYL848" s="14"/>
      <c r="MYM848" s="14"/>
      <c r="MYN848" s="14"/>
      <c r="MYO848" s="14"/>
      <c r="MYP848" s="14"/>
      <c r="MYQ848" s="14"/>
      <c r="MYR848" s="14"/>
      <c r="MYS848" s="14"/>
      <c r="MYT848" s="14"/>
      <c r="MYU848" s="14"/>
      <c r="MYV848" s="14"/>
      <c r="MYW848" s="14"/>
      <c r="MYX848" s="14"/>
      <c r="MYY848" s="14"/>
      <c r="MYZ848" s="14"/>
      <c r="MZA848" s="14"/>
      <c r="MZB848" s="14"/>
      <c r="MZC848" s="14"/>
      <c r="MZD848" s="14"/>
      <c r="MZE848" s="14"/>
      <c r="MZF848" s="14"/>
      <c r="MZG848" s="14"/>
      <c r="MZH848" s="14"/>
      <c r="MZI848" s="14"/>
      <c r="MZJ848" s="14"/>
      <c r="MZK848" s="14"/>
      <c r="MZL848" s="14"/>
      <c r="MZM848" s="14"/>
      <c r="MZN848" s="14"/>
      <c r="MZO848" s="14"/>
      <c r="MZP848" s="14"/>
      <c r="MZQ848" s="14"/>
      <c r="MZR848" s="14"/>
      <c r="MZS848" s="14"/>
      <c r="MZT848" s="14"/>
      <c r="MZU848" s="14"/>
      <c r="MZV848" s="14"/>
      <c r="MZW848" s="14"/>
      <c r="MZX848" s="14"/>
      <c r="MZY848" s="14"/>
      <c r="MZZ848" s="14"/>
      <c r="NAA848" s="14"/>
      <c r="NAB848" s="14"/>
      <c r="NAC848" s="14"/>
      <c r="NAD848" s="14"/>
      <c r="NAE848" s="14"/>
      <c r="NAF848" s="14"/>
      <c r="NAG848" s="14"/>
      <c r="NAH848" s="14"/>
      <c r="NAI848" s="14"/>
      <c r="NAJ848" s="14"/>
      <c r="NAK848" s="14"/>
      <c r="NAL848" s="14"/>
      <c r="NAM848" s="14"/>
      <c r="NAN848" s="14"/>
      <c r="NAO848" s="14"/>
      <c r="NAP848" s="14"/>
      <c r="NAQ848" s="14"/>
      <c r="NAR848" s="14"/>
      <c r="NAS848" s="14"/>
      <c r="NAT848" s="14"/>
      <c r="NAU848" s="14"/>
      <c r="NAV848" s="14"/>
      <c r="NAW848" s="14"/>
      <c r="NAX848" s="14"/>
      <c r="NAY848" s="14"/>
      <c r="NAZ848" s="14"/>
      <c r="NBA848" s="14"/>
      <c r="NBB848" s="14"/>
      <c r="NBC848" s="14"/>
      <c r="NBD848" s="14"/>
      <c r="NBE848" s="14"/>
      <c r="NBF848" s="14"/>
      <c r="NBG848" s="14"/>
      <c r="NBH848" s="14"/>
      <c r="NBI848" s="14"/>
      <c r="NBJ848" s="14"/>
      <c r="NBK848" s="14"/>
      <c r="NBL848" s="14"/>
      <c r="NBM848" s="14"/>
      <c r="NBN848" s="14"/>
      <c r="NBO848" s="14"/>
      <c r="NBP848" s="14"/>
      <c r="NBQ848" s="14"/>
      <c r="NBR848" s="14"/>
      <c r="NBS848" s="14"/>
      <c r="NBT848" s="14"/>
      <c r="NBU848" s="14"/>
      <c r="NBV848" s="14"/>
      <c r="NBW848" s="14"/>
      <c r="NBX848" s="14"/>
      <c r="NBY848" s="14"/>
      <c r="NBZ848" s="14"/>
      <c r="NCA848" s="14"/>
      <c r="NCB848" s="14"/>
      <c r="NCC848" s="14"/>
      <c r="NCD848" s="14"/>
      <c r="NCE848" s="14"/>
      <c r="NCF848" s="14"/>
      <c r="NCG848" s="14"/>
      <c r="NCH848" s="14"/>
      <c r="NCI848" s="14"/>
      <c r="NCJ848" s="14"/>
      <c r="NCK848" s="14"/>
      <c r="NCL848" s="14"/>
      <c r="NCM848" s="14"/>
      <c r="NCN848" s="14"/>
      <c r="NCO848" s="14"/>
      <c r="NCP848" s="14"/>
      <c r="NCQ848" s="14"/>
      <c r="NCR848" s="14"/>
      <c r="NCS848" s="14"/>
      <c r="NCT848" s="14"/>
      <c r="NCU848" s="14"/>
      <c r="NCV848" s="14"/>
      <c r="NCW848" s="14"/>
      <c r="NCX848" s="14"/>
      <c r="NCY848" s="14"/>
      <c r="NCZ848" s="14"/>
      <c r="NDA848" s="14"/>
      <c r="NDB848" s="14"/>
      <c r="NDC848" s="14"/>
      <c r="NDD848" s="14"/>
      <c r="NDE848" s="14"/>
      <c r="NDF848" s="14"/>
      <c r="NDG848" s="14"/>
      <c r="NDH848" s="14"/>
      <c r="NDI848" s="14"/>
      <c r="NDJ848" s="14"/>
      <c r="NDK848" s="14"/>
      <c r="NDL848" s="14"/>
      <c r="NDM848" s="14"/>
      <c r="NDN848" s="14"/>
      <c r="NDO848" s="14"/>
      <c r="NDP848" s="14"/>
      <c r="NDQ848" s="14"/>
      <c r="NDR848" s="14"/>
      <c r="NDS848" s="14"/>
      <c r="NDT848" s="14"/>
      <c r="NDU848" s="14"/>
      <c r="NDV848" s="14"/>
      <c r="NDW848" s="14"/>
      <c r="NDX848" s="14"/>
      <c r="NDY848" s="14"/>
      <c r="NDZ848" s="14"/>
      <c r="NEA848" s="14"/>
      <c r="NEB848" s="14"/>
      <c r="NEC848" s="14"/>
      <c r="NED848" s="14"/>
      <c r="NEE848" s="14"/>
      <c r="NEF848" s="14"/>
      <c r="NEG848" s="14"/>
      <c r="NEH848" s="14"/>
      <c r="NEI848" s="14"/>
      <c r="NEJ848" s="14"/>
      <c r="NEK848" s="14"/>
      <c r="NEL848" s="14"/>
      <c r="NEM848" s="14"/>
      <c r="NEN848" s="14"/>
      <c r="NEO848" s="14"/>
      <c r="NEP848" s="14"/>
      <c r="NEQ848" s="14"/>
      <c r="NER848" s="14"/>
      <c r="NES848" s="14"/>
      <c r="NET848" s="14"/>
      <c r="NEU848" s="14"/>
      <c r="NEV848" s="14"/>
      <c r="NEW848" s="14"/>
      <c r="NEX848" s="14"/>
      <c r="NEY848" s="14"/>
      <c r="NEZ848" s="14"/>
      <c r="NFA848" s="14"/>
      <c r="NFB848" s="14"/>
      <c r="NFC848" s="14"/>
      <c r="NFD848" s="14"/>
      <c r="NFE848" s="14"/>
      <c r="NFF848" s="14"/>
      <c r="NFG848" s="14"/>
      <c r="NFH848" s="14"/>
      <c r="NFI848" s="14"/>
      <c r="NFJ848" s="14"/>
      <c r="NFK848" s="14"/>
      <c r="NFL848" s="14"/>
      <c r="NFM848" s="14"/>
      <c r="NFN848" s="14"/>
      <c r="NFO848" s="14"/>
      <c r="NFP848" s="14"/>
      <c r="NFQ848" s="14"/>
      <c r="NFR848" s="14"/>
      <c r="NFS848" s="14"/>
      <c r="NFT848" s="14"/>
      <c r="NFU848" s="14"/>
      <c r="NFV848" s="14"/>
      <c r="NFW848" s="14"/>
      <c r="NFX848" s="14"/>
      <c r="NFY848" s="14"/>
      <c r="NFZ848" s="14"/>
      <c r="NGA848" s="14"/>
      <c r="NGB848" s="14"/>
      <c r="NGC848" s="14"/>
      <c r="NGD848" s="14"/>
      <c r="NGE848" s="14"/>
      <c r="NGF848" s="14"/>
      <c r="NGG848" s="14"/>
      <c r="NGH848" s="14"/>
      <c r="NGI848" s="14"/>
      <c r="NGJ848" s="14"/>
      <c r="NGK848" s="14"/>
      <c r="NGL848" s="14"/>
      <c r="NGM848" s="14"/>
      <c r="NGN848" s="14"/>
      <c r="NGO848" s="14"/>
      <c r="NGP848" s="14"/>
      <c r="NGQ848" s="14"/>
      <c r="NGR848" s="14"/>
      <c r="NGS848" s="14"/>
      <c r="NGT848" s="14"/>
      <c r="NGU848" s="14"/>
      <c r="NGV848" s="14"/>
      <c r="NGW848" s="14"/>
      <c r="NGX848" s="14"/>
      <c r="NGY848" s="14"/>
      <c r="NGZ848" s="14"/>
      <c r="NHA848" s="14"/>
      <c r="NHB848" s="14"/>
      <c r="NHC848" s="14"/>
      <c r="NHD848" s="14"/>
      <c r="NHE848" s="14"/>
      <c r="NHF848" s="14"/>
      <c r="NHG848" s="14"/>
      <c r="NHH848" s="14"/>
      <c r="NHI848" s="14"/>
      <c r="NHJ848" s="14"/>
      <c r="NHK848" s="14"/>
      <c r="NHL848" s="14"/>
      <c r="NHM848" s="14"/>
      <c r="NHN848" s="14"/>
      <c r="NHO848" s="14"/>
      <c r="NHP848" s="14"/>
      <c r="NHQ848" s="14"/>
      <c r="NHR848" s="14"/>
      <c r="NHS848" s="14"/>
      <c r="NHT848" s="14"/>
      <c r="NHU848" s="14"/>
      <c r="NHV848" s="14"/>
      <c r="NHW848" s="14"/>
      <c r="NHX848" s="14"/>
      <c r="NHY848" s="14"/>
      <c r="NHZ848" s="14"/>
      <c r="NIA848" s="14"/>
      <c r="NIB848" s="14"/>
      <c r="NIC848" s="14"/>
      <c r="NID848" s="14"/>
      <c r="NIE848" s="14"/>
      <c r="NIF848" s="14"/>
      <c r="NIG848" s="14"/>
      <c r="NIH848" s="14"/>
      <c r="NII848" s="14"/>
      <c r="NIJ848" s="14"/>
      <c r="NIK848" s="14"/>
      <c r="NIL848" s="14"/>
      <c r="NIM848" s="14"/>
      <c r="NIN848" s="14"/>
      <c r="NIO848" s="14"/>
      <c r="NIP848" s="14"/>
      <c r="NIQ848" s="14"/>
      <c r="NIR848" s="14"/>
      <c r="NIS848" s="14"/>
      <c r="NIT848" s="14"/>
      <c r="NIU848" s="14"/>
      <c r="NIV848" s="14"/>
      <c r="NIW848" s="14"/>
      <c r="NIX848" s="14"/>
      <c r="NIY848" s="14"/>
      <c r="NIZ848" s="14"/>
      <c r="NJA848" s="14"/>
      <c r="NJB848" s="14"/>
      <c r="NJC848" s="14"/>
      <c r="NJD848" s="14"/>
      <c r="NJE848" s="14"/>
      <c r="NJF848" s="14"/>
      <c r="NJG848" s="14"/>
      <c r="NJH848" s="14"/>
      <c r="NJI848" s="14"/>
      <c r="NJJ848" s="14"/>
      <c r="NJK848" s="14"/>
      <c r="NJL848" s="14"/>
      <c r="NJM848" s="14"/>
      <c r="NJN848" s="14"/>
      <c r="NJO848" s="14"/>
      <c r="NJP848" s="14"/>
      <c r="NJQ848" s="14"/>
      <c r="NJR848" s="14"/>
      <c r="NJS848" s="14"/>
      <c r="NJT848" s="14"/>
      <c r="NJU848" s="14"/>
      <c r="NJV848" s="14"/>
      <c r="NJW848" s="14"/>
      <c r="NJX848" s="14"/>
      <c r="NJY848" s="14"/>
      <c r="NJZ848" s="14"/>
      <c r="NKA848" s="14"/>
      <c r="NKB848" s="14"/>
      <c r="NKC848" s="14"/>
      <c r="NKD848" s="14"/>
      <c r="NKE848" s="14"/>
      <c r="NKF848" s="14"/>
      <c r="NKG848" s="14"/>
      <c r="NKH848" s="14"/>
      <c r="NKI848" s="14"/>
      <c r="NKJ848" s="14"/>
      <c r="NKK848" s="14"/>
      <c r="NKL848" s="14"/>
      <c r="NKM848" s="14"/>
      <c r="NKN848" s="14"/>
      <c r="NKO848" s="14"/>
      <c r="NKP848" s="14"/>
      <c r="NKQ848" s="14"/>
      <c r="NKR848" s="14"/>
      <c r="NKS848" s="14"/>
      <c r="NKT848" s="14"/>
      <c r="NKU848" s="14"/>
      <c r="NKV848" s="14"/>
      <c r="NKW848" s="14"/>
      <c r="NKX848" s="14"/>
      <c r="NKY848" s="14"/>
      <c r="NKZ848" s="14"/>
      <c r="NLA848" s="14"/>
      <c r="NLB848" s="14"/>
      <c r="NLC848" s="14"/>
      <c r="NLD848" s="14"/>
      <c r="NLE848" s="14"/>
      <c r="NLF848" s="14"/>
      <c r="NLG848" s="14"/>
      <c r="NLH848" s="14"/>
      <c r="NLI848" s="14"/>
      <c r="NLJ848" s="14"/>
      <c r="NLK848" s="14"/>
      <c r="NLL848" s="14"/>
      <c r="NLM848" s="14"/>
      <c r="NLN848" s="14"/>
      <c r="NLO848" s="14"/>
      <c r="NLP848" s="14"/>
      <c r="NLQ848" s="14"/>
      <c r="NLR848" s="14"/>
      <c r="NLS848" s="14"/>
      <c r="NLT848" s="14"/>
      <c r="NLU848" s="14"/>
      <c r="NLV848" s="14"/>
      <c r="NLW848" s="14"/>
      <c r="NLX848" s="14"/>
      <c r="NLY848" s="14"/>
      <c r="NLZ848" s="14"/>
      <c r="NMA848" s="14"/>
      <c r="NMB848" s="14"/>
      <c r="NMC848" s="14"/>
      <c r="NMD848" s="14"/>
      <c r="NME848" s="14"/>
      <c r="NMF848" s="14"/>
      <c r="NMG848" s="14"/>
      <c r="NMH848" s="14"/>
      <c r="NMI848" s="14"/>
      <c r="NMJ848" s="14"/>
      <c r="NMK848" s="14"/>
      <c r="NML848" s="14"/>
      <c r="NMM848" s="14"/>
      <c r="NMN848" s="14"/>
      <c r="NMO848" s="14"/>
      <c r="NMP848" s="14"/>
      <c r="NMQ848" s="14"/>
      <c r="NMR848" s="14"/>
      <c r="NMS848" s="14"/>
      <c r="NMT848" s="14"/>
      <c r="NMU848" s="14"/>
      <c r="NMV848" s="14"/>
      <c r="NMW848" s="14"/>
      <c r="NMX848" s="14"/>
      <c r="NMY848" s="14"/>
      <c r="NMZ848" s="14"/>
      <c r="NNA848" s="14"/>
      <c r="NNB848" s="14"/>
      <c r="NNC848" s="14"/>
      <c r="NND848" s="14"/>
      <c r="NNE848" s="14"/>
      <c r="NNF848" s="14"/>
      <c r="NNG848" s="14"/>
      <c r="NNH848" s="14"/>
      <c r="NNI848" s="14"/>
      <c r="NNJ848" s="14"/>
      <c r="NNK848" s="14"/>
      <c r="NNL848" s="14"/>
      <c r="NNM848" s="14"/>
      <c r="NNN848" s="14"/>
      <c r="NNO848" s="14"/>
      <c r="NNP848" s="14"/>
      <c r="NNQ848" s="14"/>
      <c r="NNR848" s="14"/>
      <c r="NNS848" s="14"/>
      <c r="NNT848" s="14"/>
      <c r="NNU848" s="14"/>
      <c r="NNV848" s="14"/>
      <c r="NNW848" s="14"/>
      <c r="NNX848" s="14"/>
      <c r="NNY848" s="14"/>
      <c r="NNZ848" s="14"/>
      <c r="NOA848" s="14"/>
      <c r="NOB848" s="14"/>
      <c r="NOC848" s="14"/>
      <c r="NOD848" s="14"/>
      <c r="NOE848" s="14"/>
      <c r="NOF848" s="14"/>
      <c r="NOG848" s="14"/>
      <c r="NOH848" s="14"/>
      <c r="NOI848" s="14"/>
      <c r="NOJ848" s="14"/>
      <c r="NOK848" s="14"/>
      <c r="NOL848" s="14"/>
      <c r="NOM848" s="14"/>
      <c r="NON848" s="14"/>
      <c r="NOO848" s="14"/>
      <c r="NOP848" s="14"/>
      <c r="NOQ848" s="14"/>
      <c r="NOR848" s="14"/>
      <c r="NOS848" s="14"/>
      <c r="NOT848" s="14"/>
      <c r="NOU848" s="14"/>
      <c r="NOV848" s="14"/>
      <c r="NOW848" s="14"/>
      <c r="NOX848" s="14"/>
      <c r="NOY848" s="14"/>
      <c r="NOZ848" s="14"/>
      <c r="NPA848" s="14"/>
      <c r="NPB848" s="14"/>
      <c r="NPC848" s="14"/>
      <c r="NPD848" s="14"/>
      <c r="NPE848" s="14"/>
      <c r="NPF848" s="14"/>
      <c r="NPG848" s="14"/>
      <c r="NPH848" s="14"/>
      <c r="NPI848" s="14"/>
      <c r="NPJ848" s="14"/>
      <c r="NPK848" s="14"/>
      <c r="NPL848" s="14"/>
      <c r="NPM848" s="14"/>
      <c r="NPN848" s="14"/>
      <c r="NPO848" s="14"/>
      <c r="NPP848" s="14"/>
      <c r="NPQ848" s="14"/>
      <c r="NPR848" s="14"/>
      <c r="NPS848" s="14"/>
      <c r="NPT848" s="14"/>
      <c r="NPU848" s="14"/>
      <c r="NPV848" s="14"/>
      <c r="NPW848" s="14"/>
      <c r="NPX848" s="14"/>
      <c r="NPY848" s="14"/>
      <c r="NPZ848" s="14"/>
      <c r="NQA848" s="14"/>
      <c r="NQB848" s="14"/>
      <c r="NQC848" s="14"/>
      <c r="NQD848" s="14"/>
      <c r="NQE848" s="14"/>
      <c r="NQF848" s="14"/>
      <c r="NQG848" s="14"/>
      <c r="NQH848" s="14"/>
      <c r="NQI848" s="14"/>
      <c r="NQJ848" s="14"/>
      <c r="NQK848" s="14"/>
      <c r="NQL848" s="14"/>
      <c r="NQM848" s="14"/>
      <c r="NQN848" s="14"/>
      <c r="NQO848" s="14"/>
      <c r="NQP848" s="14"/>
      <c r="NQQ848" s="14"/>
      <c r="NQR848" s="14"/>
      <c r="NQS848" s="14"/>
      <c r="NQT848" s="14"/>
      <c r="NQU848" s="14"/>
      <c r="NQV848" s="14"/>
      <c r="NQW848" s="14"/>
      <c r="NQX848" s="14"/>
      <c r="NQY848" s="14"/>
      <c r="NQZ848" s="14"/>
      <c r="NRA848" s="14"/>
      <c r="NRB848" s="14"/>
      <c r="NRC848" s="14"/>
      <c r="NRD848" s="14"/>
      <c r="NRE848" s="14"/>
      <c r="NRF848" s="14"/>
      <c r="NRG848" s="14"/>
      <c r="NRH848" s="14"/>
      <c r="NRI848" s="14"/>
      <c r="NRJ848" s="14"/>
      <c r="NRK848" s="14"/>
      <c r="NRL848" s="14"/>
      <c r="NRM848" s="14"/>
      <c r="NRN848" s="14"/>
      <c r="NRO848" s="14"/>
      <c r="NRP848" s="14"/>
      <c r="NRQ848" s="14"/>
      <c r="NRR848" s="14"/>
      <c r="NRS848" s="14"/>
      <c r="NRT848" s="14"/>
      <c r="NRU848" s="14"/>
      <c r="NRV848" s="14"/>
      <c r="NRW848" s="14"/>
      <c r="NRX848" s="14"/>
      <c r="NRY848" s="14"/>
      <c r="NRZ848" s="14"/>
      <c r="NSA848" s="14"/>
      <c r="NSB848" s="14"/>
      <c r="NSC848" s="14"/>
      <c r="NSD848" s="14"/>
      <c r="NSE848" s="14"/>
      <c r="NSF848" s="14"/>
      <c r="NSG848" s="14"/>
      <c r="NSH848" s="14"/>
      <c r="NSI848" s="14"/>
      <c r="NSJ848" s="14"/>
      <c r="NSK848" s="14"/>
      <c r="NSL848" s="14"/>
      <c r="NSM848" s="14"/>
      <c r="NSN848" s="14"/>
      <c r="NSO848" s="14"/>
      <c r="NSP848" s="14"/>
      <c r="NSQ848" s="14"/>
      <c r="NSR848" s="14"/>
      <c r="NSS848" s="14"/>
      <c r="NST848" s="14"/>
      <c r="NSU848" s="14"/>
      <c r="NSV848" s="14"/>
      <c r="NSW848" s="14"/>
      <c r="NSX848" s="14"/>
      <c r="NSY848" s="14"/>
      <c r="NSZ848" s="14"/>
      <c r="NTA848" s="14"/>
      <c r="NTB848" s="14"/>
      <c r="NTC848" s="14"/>
      <c r="NTD848" s="14"/>
      <c r="NTE848" s="14"/>
      <c r="NTF848" s="14"/>
      <c r="NTG848" s="14"/>
      <c r="NTH848" s="14"/>
      <c r="NTI848" s="14"/>
      <c r="NTJ848" s="14"/>
      <c r="NTK848" s="14"/>
      <c r="NTL848" s="14"/>
      <c r="NTM848" s="14"/>
      <c r="NTN848" s="14"/>
      <c r="NTO848" s="14"/>
      <c r="NTP848" s="14"/>
      <c r="NTQ848" s="14"/>
      <c r="NTR848" s="14"/>
      <c r="NTS848" s="14"/>
      <c r="NTT848" s="14"/>
      <c r="NTU848" s="14"/>
      <c r="NTV848" s="14"/>
      <c r="NTW848" s="14"/>
      <c r="NTX848" s="14"/>
      <c r="NTY848" s="14"/>
      <c r="NTZ848" s="14"/>
      <c r="NUA848" s="14"/>
      <c r="NUB848" s="14"/>
      <c r="NUC848" s="14"/>
      <c r="NUD848" s="14"/>
      <c r="NUE848" s="14"/>
      <c r="NUF848" s="14"/>
      <c r="NUG848" s="14"/>
      <c r="NUH848" s="14"/>
      <c r="NUI848" s="14"/>
      <c r="NUJ848" s="14"/>
      <c r="NUK848" s="14"/>
      <c r="NUL848" s="14"/>
      <c r="NUM848" s="14"/>
      <c r="NUN848" s="14"/>
      <c r="NUO848" s="14"/>
      <c r="NUP848" s="14"/>
      <c r="NUQ848" s="14"/>
      <c r="NUR848" s="14"/>
      <c r="NUS848" s="14"/>
      <c r="NUT848" s="14"/>
      <c r="NUU848" s="14"/>
      <c r="NUV848" s="14"/>
      <c r="NUW848" s="14"/>
      <c r="NUX848" s="14"/>
      <c r="NUY848" s="14"/>
      <c r="NUZ848" s="14"/>
      <c r="NVA848" s="14"/>
      <c r="NVB848" s="14"/>
      <c r="NVC848" s="14"/>
      <c r="NVD848" s="14"/>
      <c r="NVE848" s="14"/>
      <c r="NVF848" s="14"/>
      <c r="NVG848" s="14"/>
      <c r="NVH848" s="14"/>
      <c r="NVI848" s="14"/>
      <c r="NVJ848" s="14"/>
      <c r="NVK848" s="14"/>
      <c r="NVL848" s="14"/>
      <c r="NVM848" s="14"/>
      <c r="NVN848" s="14"/>
      <c r="NVO848" s="14"/>
      <c r="NVP848" s="14"/>
      <c r="NVQ848" s="14"/>
      <c r="NVR848" s="14"/>
      <c r="NVS848" s="14"/>
      <c r="NVT848" s="14"/>
      <c r="NVU848" s="14"/>
      <c r="NVV848" s="14"/>
      <c r="NVW848" s="14"/>
      <c r="NVX848" s="14"/>
      <c r="NVY848" s="14"/>
      <c r="NVZ848" s="14"/>
      <c r="NWA848" s="14"/>
      <c r="NWB848" s="14"/>
      <c r="NWC848" s="14"/>
      <c r="NWD848" s="14"/>
      <c r="NWE848" s="14"/>
      <c r="NWF848" s="14"/>
      <c r="NWG848" s="14"/>
      <c r="NWH848" s="14"/>
      <c r="NWI848" s="14"/>
      <c r="NWJ848" s="14"/>
      <c r="NWK848" s="14"/>
      <c r="NWL848" s="14"/>
      <c r="NWM848" s="14"/>
      <c r="NWN848" s="14"/>
      <c r="NWO848" s="14"/>
      <c r="NWP848" s="14"/>
      <c r="NWQ848" s="14"/>
      <c r="NWR848" s="14"/>
      <c r="NWS848" s="14"/>
      <c r="NWT848" s="14"/>
      <c r="NWU848" s="14"/>
      <c r="NWV848" s="14"/>
      <c r="NWW848" s="14"/>
      <c r="NWX848" s="14"/>
      <c r="NWY848" s="14"/>
      <c r="NWZ848" s="14"/>
      <c r="NXA848" s="14"/>
      <c r="NXB848" s="14"/>
      <c r="NXC848" s="14"/>
      <c r="NXD848" s="14"/>
      <c r="NXE848" s="14"/>
      <c r="NXF848" s="14"/>
      <c r="NXG848" s="14"/>
      <c r="NXH848" s="14"/>
      <c r="NXI848" s="14"/>
      <c r="NXJ848" s="14"/>
      <c r="NXK848" s="14"/>
      <c r="NXL848" s="14"/>
      <c r="NXM848" s="14"/>
      <c r="NXN848" s="14"/>
      <c r="NXO848" s="14"/>
      <c r="NXP848" s="14"/>
      <c r="NXQ848" s="14"/>
      <c r="NXR848" s="14"/>
      <c r="NXS848" s="14"/>
      <c r="NXT848" s="14"/>
      <c r="NXU848" s="14"/>
      <c r="NXV848" s="14"/>
      <c r="NXW848" s="14"/>
      <c r="NXX848" s="14"/>
      <c r="NXY848" s="14"/>
      <c r="NXZ848" s="14"/>
      <c r="NYA848" s="14"/>
      <c r="NYB848" s="14"/>
      <c r="NYC848" s="14"/>
      <c r="NYD848" s="14"/>
      <c r="NYE848" s="14"/>
      <c r="NYF848" s="14"/>
      <c r="NYG848" s="14"/>
      <c r="NYH848" s="14"/>
      <c r="NYI848" s="14"/>
      <c r="NYJ848" s="14"/>
      <c r="NYK848" s="14"/>
      <c r="NYL848" s="14"/>
      <c r="NYM848" s="14"/>
      <c r="NYN848" s="14"/>
      <c r="NYO848" s="14"/>
      <c r="NYP848" s="14"/>
      <c r="NYQ848" s="14"/>
      <c r="NYR848" s="14"/>
      <c r="NYS848" s="14"/>
      <c r="NYT848" s="14"/>
      <c r="NYU848" s="14"/>
      <c r="NYV848" s="14"/>
      <c r="NYW848" s="14"/>
      <c r="NYX848" s="14"/>
      <c r="NYY848" s="14"/>
      <c r="NYZ848" s="14"/>
      <c r="NZA848" s="14"/>
      <c r="NZB848" s="14"/>
      <c r="NZC848" s="14"/>
      <c r="NZD848" s="14"/>
      <c r="NZE848" s="14"/>
      <c r="NZF848" s="14"/>
      <c r="NZG848" s="14"/>
      <c r="NZH848" s="14"/>
      <c r="NZI848" s="14"/>
      <c r="NZJ848" s="14"/>
      <c r="NZK848" s="14"/>
      <c r="NZL848" s="14"/>
      <c r="NZM848" s="14"/>
      <c r="NZN848" s="14"/>
      <c r="NZO848" s="14"/>
      <c r="NZP848" s="14"/>
      <c r="NZQ848" s="14"/>
      <c r="NZR848" s="14"/>
      <c r="NZS848" s="14"/>
      <c r="NZT848" s="14"/>
      <c r="NZU848" s="14"/>
      <c r="NZV848" s="14"/>
      <c r="NZW848" s="14"/>
      <c r="NZX848" s="14"/>
      <c r="NZY848" s="14"/>
      <c r="NZZ848" s="14"/>
      <c r="OAA848" s="14"/>
      <c r="OAB848" s="14"/>
      <c r="OAC848" s="14"/>
      <c r="OAD848" s="14"/>
      <c r="OAE848" s="14"/>
      <c r="OAF848" s="14"/>
      <c r="OAG848" s="14"/>
      <c r="OAH848" s="14"/>
      <c r="OAI848" s="14"/>
      <c r="OAJ848" s="14"/>
      <c r="OAK848" s="14"/>
      <c r="OAL848" s="14"/>
      <c r="OAM848" s="14"/>
      <c r="OAN848" s="14"/>
      <c r="OAO848" s="14"/>
      <c r="OAP848" s="14"/>
      <c r="OAQ848" s="14"/>
      <c r="OAR848" s="14"/>
      <c r="OAS848" s="14"/>
      <c r="OAT848" s="14"/>
      <c r="OAU848" s="14"/>
      <c r="OAV848" s="14"/>
      <c r="OAW848" s="14"/>
      <c r="OAX848" s="14"/>
      <c r="OAY848" s="14"/>
      <c r="OAZ848" s="14"/>
      <c r="OBA848" s="14"/>
      <c r="OBB848" s="14"/>
      <c r="OBC848" s="14"/>
      <c r="OBD848" s="14"/>
      <c r="OBE848" s="14"/>
      <c r="OBF848" s="14"/>
      <c r="OBG848" s="14"/>
      <c r="OBH848" s="14"/>
      <c r="OBI848" s="14"/>
      <c r="OBJ848" s="14"/>
      <c r="OBK848" s="14"/>
      <c r="OBL848" s="14"/>
      <c r="OBM848" s="14"/>
      <c r="OBN848" s="14"/>
      <c r="OBO848" s="14"/>
      <c r="OBP848" s="14"/>
      <c r="OBQ848" s="14"/>
      <c r="OBR848" s="14"/>
      <c r="OBS848" s="14"/>
      <c r="OBT848" s="14"/>
      <c r="OBU848" s="14"/>
      <c r="OBV848" s="14"/>
      <c r="OBW848" s="14"/>
      <c r="OBX848" s="14"/>
      <c r="OBY848" s="14"/>
      <c r="OBZ848" s="14"/>
      <c r="OCA848" s="14"/>
      <c r="OCB848" s="14"/>
      <c r="OCC848" s="14"/>
      <c r="OCD848" s="14"/>
      <c r="OCE848" s="14"/>
      <c r="OCF848" s="14"/>
      <c r="OCG848" s="14"/>
      <c r="OCH848" s="14"/>
      <c r="OCI848" s="14"/>
      <c r="OCJ848" s="14"/>
      <c r="OCK848" s="14"/>
      <c r="OCL848" s="14"/>
      <c r="OCM848" s="14"/>
      <c r="OCN848" s="14"/>
      <c r="OCO848" s="14"/>
      <c r="OCP848" s="14"/>
      <c r="OCQ848" s="14"/>
      <c r="OCR848" s="14"/>
      <c r="OCS848" s="14"/>
      <c r="OCT848" s="14"/>
      <c r="OCU848" s="14"/>
      <c r="OCV848" s="14"/>
      <c r="OCW848" s="14"/>
      <c r="OCX848" s="14"/>
      <c r="OCY848" s="14"/>
      <c r="OCZ848" s="14"/>
      <c r="ODA848" s="14"/>
      <c r="ODB848" s="14"/>
      <c r="ODC848" s="14"/>
      <c r="ODD848" s="14"/>
      <c r="ODE848" s="14"/>
      <c r="ODF848" s="14"/>
      <c r="ODG848" s="14"/>
      <c r="ODH848" s="14"/>
      <c r="ODI848" s="14"/>
      <c r="ODJ848" s="14"/>
      <c r="ODK848" s="14"/>
      <c r="ODL848" s="14"/>
      <c r="ODM848" s="14"/>
      <c r="ODN848" s="14"/>
      <c r="ODO848" s="14"/>
      <c r="ODP848" s="14"/>
      <c r="ODQ848" s="14"/>
      <c r="ODR848" s="14"/>
      <c r="ODS848" s="14"/>
      <c r="ODT848" s="14"/>
      <c r="ODU848" s="14"/>
      <c r="ODV848" s="14"/>
      <c r="ODW848" s="14"/>
      <c r="ODX848" s="14"/>
      <c r="ODY848" s="14"/>
      <c r="ODZ848" s="14"/>
      <c r="OEA848" s="14"/>
      <c r="OEB848" s="14"/>
      <c r="OEC848" s="14"/>
      <c r="OED848" s="14"/>
      <c r="OEE848" s="14"/>
      <c r="OEF848" s="14"/>
      <c r="OEG848" s="14"/>
      <c r="OEH848" s="14"/>
      <c r="OEI848" s="14"/>
      <c r="OEJ848" s="14"/>
      <c r="OEK848" s="14"/>
      <c r="OEL848" s="14"/>
      <c r="OEM848" s="14"/>
      <c r="OEN848" s="14"/>
      <c r="OEO848" s="14"/>
      <c r="OEP848" s="14"/>
      <c r="OEQ848" s="14"/>
      <c r="OER848" s="14"/>
      <c r="OES848" s="14"/>
      <c r="OET848" s="14"/>
      <c r="OEU848" s="14"/>
      <c r="OEV848" s="14"/>
      <c r="OEW848" s="14"/>
      <c r="OEX848" s="14"/>
      <c r="OEY848" s="14"/>
      <c r="OEZ848" s="14"/>
      <c r="OFA848" s="14"/>
      <c r="OFB848" s="14"/>
      <c r="OFC848" s="14"/>
      <c r="OFD848" s="14"/>
      <c r="OFE848" s="14"/>
      <c r="OFF848" s="14"/>
      <c r="OFG848" s="14"/>
      <c r="OFH848" s="14"/>
      <c r="OFI848" s="14"/>
      <c r="OFJ848" s="14"/>
      <c r="OFK848" s="14"/>
      <c r="OFL848" s="14"/>
      <c r="OFM848" s="14"/>
      <c r="OFN848" s="14"/>
      <c r="OFO848" s="14"/>
      <c r="OFP848" s="14"/>
      <c r="OFQ848" s="14"/>
      <c r="OFR848" s="14"/>
      <c r="OFS848" s="14"/>
      <c r="OFT848" s="14"/>
      <c r="OFU848" s="14"/>
      <c r="OFV848" s="14"/>
      <c r="OFW848" s="14"/>
      <c r="OFX848" s="14"/>
      <c r="OFY848" s="14"/>
      <c r="OFZ848" s="14"/>
      <c r="OGA848" s="14"/>
      <c r="OGB848" s="14"/>
      <c r="OGC848" s="14"/>
      <c r="OGD848" s="14"/>
      <c r="OGE848" s="14"/>
      <c r="OGF848" s="14"/>
      <c r="OGG848" s="14"/>
      <c r="OGH848" s="14"/>
      <c r="OGI848" s="14"/>
      <c r="OGJ848" s="14"/>
      <c r="OGK848" s="14"/>
      <c r="OGL848" s="14"/>
      <c r="OGM848" s="14"/>
      <c r="OGN848" s="14"/>
      <c r="OGO848" s="14"/>
      <c r="OGP848" s="14"/>
      <c r="OGQ848" s="14"/>
      <c r="OGR848" s="14"/>
      <c r="OGS848" s="14"/>
      <c r="OGT848" s="14"/>
      <c r="OGU848" s="14"/>
      <c r="OGV848" s="14"/>
      <c r="OGW848" s="14"/>
      <c r="OGX848" s="14"/>
      <c r="OGY848" s="14"/>
      <c r="OGZ848" s="14"/>
      <c r="OHA848" s="14"/>
      <c r="OHB848" s="14"/>
      <c r="OHC848" s="14"/>
      <c r="OHD848" s="14"/>
      <c r="OHE848" s="14"/>
      <c r="OHF848" s="14"/>
      <c r="OHG848" s="14"/>
      <c r="OHH848" s="14"/>
      <c r="OHI848" s="14"/>
      <c r="OHJ848" s="14"/>
      <c r="OHK848" s="14"/>
      <c r="OHL848" s="14"/>
      <c r="OHM848" s="14"/>
      <c r="OHN848" s="14"/>
      <c r="OHO848" s="14"/>
      <c r="OHP848" s="14"/>
      <c r="OHQ848" s="14"/>
      <c r="OHR848" s="14"/>
      <c r="OHS848" s="14"/>
      <c r="OHT848" s="14"/>
      <c r="OHU848" s="14"/>
      <c r="OHV848" s="14"/>
      <c r="OHW848" s="14"/>
      <c r="OHX848" s="14"/>
      <c r="OHY848" s="14"/>
      <c r="OHZ848" s="14"/>
      <c r="OIA848" s="14"/>
      <c r="OIB848" s="14"/>
      <c r="OIC848" s="14"/>
      <c r="OID848" s="14"/>
      <c r="OIE848" s="14"/>
      <c r="OIF848" s="14"/>
      <c r="OIG848" s="14"/>
      <c r="OIH848" s="14"/>
      <c r="OII848" s="14"/>
      <c r="OIJ848" s="14"/>
      <c r="OIK848" s="14"/>
      <c r="OIL848" s="14"/>
      <c r="OIM848" s="14"/>
      <c r="OIN848" s="14"/>
      <c r="OIO848" s="14"/>
      <c r="OIP848" s="14"/>
      <c r="OIQ848" s="14"/>
      <c r="OIR848" s="14"/>
      <c r="OIS848" s="14"/>
      <c r="OIT848" s="14"/>
      <c r="OIU848" s="14"/>
      <c r="OIV848" s="14"/>
      <c r="OIW848" s="14"/>
      <c r="OIX848" s="14"/>
      <c r="OIY848" s="14"/>
      <c r="OIZ848" s="14"/>
      <c r="OJA848" s="14"/>
      <c r="OJB848" s="14"/>
      <c r="OJC848" s="14"/>
      <c r="OJD848" s="14"/>
      <c r="OJE848" s="14"/>
      <c r="OJF848" s="14"/>
      <c r="OJG848" s="14"/>
      <c r="OJH848" s="14"/>
      <c r="OJI848" s="14"/>
      <c r="OJJ848" s="14"/>
      <c r="OJK848" s="14"/>
      <c r="OJL848" s="14"/>
      <c r="OJM848" s="14"/>
      <c r="OJN848" s="14"/>
      <c r="OJO848" s="14"/>
      <c r="OJP848" s="14"/>
      <c r="OJQ848" s="14"/>
      <c r="OJR848" s="14"/>
      <c r="OJS848" s="14"/>
      <c r="OJT848" s="14"/>
      <c r="OJU848" s="14"/>
      <c r="OJV848" s="14"/>
      <c r="OJW848" s="14"/>
      <c r="OJX848" s="14"/>
      <c r="OJY848" s="14"/>
      <c r="OJZ848" s="14"/>
      <c r="OKA848" s="14"/>
      <c r="OKB848" s="14"/>
      <c r="OKC848" s="14"/>
      <c r="OKD848" s="14"/>
      <c r="OKE848" s="14"/>
      <c r="OKF848" s="14"/>
      <c r="OKG848" s="14"/>
      <c r="OKH848" s="14"/>
      <c r="OKI848" s="14"/>
      <c r="OKJ848" s="14"/>
      <c r="OKK848" s="14"/>
      <c r="OKL848" s="14"/>
      <c r="OKM848" s="14"/>
      <c r="OKN848" s="14"/>
      <c r="OKO848" s="14"/>
      <c r="OKP848" s="14"/>
      <c r="OKQ848" s="14"/>
      <c r="OKR848" s="14"/>
      <c r="OKS848" s="14"/>
      <c r="OKT848" s="14"/>
      <c r="OKU848" s="14"/>
      <c r="OKV848" s="14"/>
      <c r="OKW848" s="14"/>
      <c r="OKX848" s="14"/>
      <c r="OKY848" s="14"/>
      <c r="OKZ848" s="14"/>
      <c r="OLA848" s="14"/>
      <c r="OLB848" s="14"/>
      <c r="OLC848" s="14"/>
      <c r="OLD848" s="14"/>
      <c r="OLE848" s="14"/>
      <c r="OLF848" s="14"/>
      <c r="OLG848" s="14"/>
      <c r="OLH848" s="14"/>
      <c r="OLI848" s="14"/>
      <c r="OLJ848" s="14"/>
      <c r="OLK848" s="14"/>
      <c r="OLL848" s="14"/>
      <c r="OLM848" s="14"/>
      <c r="OLN848" s="14"/>
      <c r="OLO848" s="14"/>
      <c r="OLP848" s="14"/>
      <c r="OLQ848" s="14"/>
      <c r="OLR848" s="14"/>
      <c r="OLS848" s="14"/>
      <c r="OLT848" s="14"/>
      <c r="OLU848" s="14"/>
      <c r="OLV848" s="14"/>
      <c r="OLW848" s="14"/>
      <c r="OLX848" s="14"/>
      <c r="OLY848" s="14"/>
      <c r="OLZ848" s="14"/>
      <c r="OMA848" s="14"/>
      <c r="OMB848" s="14"/>
      <c r="OMC848" s="14"/>
      <c r="OMD848" s="14"/>
      <c r="OME848" s="14"/>
      <c r="OMF848" s="14"/>
      <c r="OMG848" s="14"/>
      <c r="OMH848" s="14"/>
      <c r="OMI848" s="14"/>
      <c r="OMJ848" s="14"/>
      <c r="OMK848" s="14"/>
      <c r="OML848" s="14"/>
      <c r="OMM848" s="14"/>
      <c r="OMN848" s="14"/>
      <c r="OMO848" s="14"/>
      <c r="OMP848" s="14"/>
      <c r="OMQ848" s="14"/>
      <c r="OMR848" s="14"/>
      <c r="OMS848" s="14"/>
      <c r="OMT848" s="14"/>
      <c r="OMU848" s="14"/>
      <c r="OMV848" s="14"/>
      <c r="OMW848" s="14"/>
      <c r="OMX848" s="14"/>
      <c r="OMY848" s="14"/>
      <c r="OMZ848" s="14"/>
      <c r="ONA848" s="14"/>
      <c r="ONB848" s="14"/>
      <c r="ONC848" s="14"/>
      <c r="OND848" s="14"/>
      <c r="ONE848" s="14"/>
      <c r="ONF848" s="14"/>
      <c r="ONG848" s="14"/>
      <c r="ONH848" s="14"/>
      <c r="ONI848" s="14"/>
      <c r="ONJ848" s="14"/>
      <c r="ONK848" s="14"/>
      <c r="ONL848" s="14"/>
      <c r="ONM848" s="14"/>
      <c r="ONN848" s="14"/>
      <c r="ONO848" s="14"/>
      <c r="ONP848" s="14"/>
      <c r="ONQ848" s="14"/>
      <c r="ONR848" s="14"/>
      <c r="ONS848" s="14"/>
      <c r="ONT848" s="14"/>
      <c r="ONU848" s="14"/>
      <c r="ONV848" s="14"/>
      <c r="ONW848" s="14"/>
      <c r="ONX848" s="14"/>
      <c r="ONY848" s="14"/>
      <c r="ONZ848" s="14"/>
      <c r="OOA848" s="14"/>
      <c r="OOB848" s="14"/>
      <c r="OOC848" s="14"/>
      <c r="OOD848" s="14"/>
      <c r="OOE848" s="14"/>
      <c r="OOF848" s="14"/>
      <c r="OOG848" s="14"/>
      <c r="OOH848" s="14"/>
      <c r="OOI848" s="14"/>
      <c r="OOJ848" s="14"/>
      <c r="OOK848" s="14"/>
      <c r="OOL848" s="14"/>
      <c r="OOM848" s="14"/>
      <c r="OON848" s="14"/>
      <c r="OOO848" s="14"/>
      <c r="OOP848" s="14"/>
      <c r="OOQ848" s="14"/>
      <c r="OOR848" s="14"/>
      <c r="OOS848" s="14"/>
      <c r="OOT848" s="14"/>
      <c r="OOU848" s="14"/>
      <c r="OOV848" s="14"/>
      <c r="OOW848" s="14"/>
      <c r="OOX848" s="14"/>
      <c r="OOY848" s="14"/>
      <c r="OOZ848" s="14"/>
      <c r="OPA848" s="14"/>
      <c r="OPB848" s="14"/>
      <c r="OPC848" s="14"/>
      <c r="OPD848" s="14"/>
      <c r="OPE848" s="14"/>
      <c r="OPF848" s="14"/>
      <c r="OPG848" s="14"/>
      <c r="OPH848" s="14"/>
      <c r="OPI848" s="14"/>
      <c r="OPJ848" s="14"/>
      <c r="OPK848" s="14"/>
      <c r="OPL848" s="14"/>
      <c r="OPM848" s="14"/>
      <c r="OPN848" s="14"/>
      <c r="OPO848" s="14"/>
      <c r="OPP848" s="14"/>
      <c r="OPQ848" s="14"/>
      <c r="OPR848" s="14"/>
      <c r="OPS848" s="14"/>
      <c r="OPT848" s="14"/>
      <c r="OPU848" s="14"/>
      <c r="OPV848" s="14"/>
      <c r="OPW848" s="14"/>
      <c r="OPX848" s="14"/>
      <c r="OPY848" s="14"/>
      <c r="OPZ848" s="14"/>
      <c r="OQA848" s="14"/>
      <c r="OQB848" s="14"/>
      <c r="OQC848" s="14"/>
      <c r="OQD848" s="14"/>
      <c r="OQE848" s="14"/>
      <c r="OQF848" s="14"/>
      <c r="OQG848" s="14"/>
      <c r="OQH848" s="14"/>
      <c r="OQI848" s="14"/>
      <c r="OQJ848" s="14"/>
      <c r="OQK848" s="14"/>
      <c r="OQL848" s="14"/>
      <c r="OQM848" s="14"/>
      <c r="OQN848" s="14"/>
      <c r="OQO848" s="14"/>
      <c r="OQP848" s="14"/>
      <c r="OQQ848" s="14"/>
      <c r="OQR848" s="14"/>
      <c r="OQS848" s="14"/>
      <c r="OQT848" s="14"/>
      <c r="OQU848" s="14"/>
      <c r="OQV848" s="14"/>
      <c r="OQW848" s="14"/>
      <c r="OQX848" s="14"/>
      <c r="OQY848" s="14"/>
      <c r="OQZ848" s="14"/>
      <c r="ORA848" s="14"/>
      <c r="ORB848" s="14"/>
      <c r="ORC848" s="14"/>
      <c r="ORD848" s="14"/>
      <c r="ORE848" s="14"/>
      <c r="ORF848" s="14"/>
      <c r="ORG848" s="14"/>
      <c r="ORH848" s="14"/>
      <c r="ORI848" s="14"/>
      <c r="ORJ848" s="14"/>
      <c r="ORK848" s="14"/>
      <c r="ORL848" s="14"/>
      <c r="ORM848" s="14"/>
      <c r="ORN848" s="14"/>
      <c r="ORO848" s="14"/>
      <c r="ORP848" s="14"/>
      <c r="ORQ848" s="14"/>
      <c r="ORR848" s="14"/>
      <c r="ORS848" s="14"/>
      <c r="ORT848" s="14"/>
      <c r="ORU848" s="14"/>
      <c r="ORV848" s="14"/>
      <c r="ORW848" s="14"/>
      <c r="ORX848" s="14"/>
      <c r="ORY848" s="14"/>
      <c r="ORZ848" s="14"/>
      <c r="OSA848" s="14"/>
      <c r="OSB848" s="14"/>
      <c r="OSC848" s="14"/>
      <c r="OSD848" s="14"/>
      <c r="OSE848" s="14"/>
      <c r="OSF848" s="14"/>
      <c r="OSG848" s="14"/>
      <c r="OSH848" s="14"/>
      <c r="OSI848" s="14"/>
      <c r="OSJ848" s="14"/>
      <c r="OSK848" s="14"/>
      <c r="OSL848" s="14"/>
      <c r="OSM848" s="14"/>
      <c r="OSN848" s="14"/>
      <c r="OSO848" s="14"/>
      <c r="OSP848" s="14"/>
      <c r="OSQ848" s="14"/>
      <c r="OSR848" s="14"/>
      <c r="OSS848" s="14"/>
      <c r="OST848" s="14"/>
      <c r="OSU848" s="14"/>
      <c r="OSV848" s="14"/>
      <c r="OSW848" s="14"/>
      <c r="OSX848" s="14"/>
      <c r="OSY848" s="14"/>
      <c r="OSZ848" s="14"/>
      <c r="OTA848" s="14"/>
      <c r="OTB848" s="14"/>
      <c r="OTC848" s="14"/>
      <c r="OTD848" s="14"/>
      <c r="OTE848" s="14"/>
      <c r="OTF848" s="14"/>
      <c r="OTG848" s="14"/>
      <c r="OTH848" s="14"/>
      <c r="OTI848" s="14"/>
      <c r="OTJ848" s="14"/>
      <c r="OTK848" s="14"/>
      <c r="OTL848" s="14"/>
      <c r="OTM848" s="14"/>
      <c r="OTN848" s="14"/>
      <c r="OTO848" s="14"/>
      <c r="OTP848" s="14"/>
      <c r="OTQ848" s="14"/>
      <c r="OTR848" s="14"/>
      <c r="OTS848" s="14"/>
      <c r="OTT848" s="14"/>
      <c r="OTU848" s="14"/>
      <c r="OTV848" s="14"/>
      <c r="OTW848" s="14"/>
      <c r="OTX848" s="14"/>
      <c r="OTY848" s="14"/>
      <c r="OTZ848" s="14"/>
      <c r="OUA848" s="14"/>
      <c r="OUB848" s="14"/>
      <c r="OUC848" s="14"/>
      <c r="OUD848" s="14"/>
      <c r="OUE848" s="14"/>
      <c r="OUF848" s="14"/>
      <c r="OUG848" s="14"/>
      <c r="OUH848" s="14"/>
      <c r="OUI848" s="14"/>
      <c r="OUJ848" s="14"/>
      <c r="OUK848" s="14"/>
      <c r="OUL848" s="14"/>
      <c r="OUM848" s="14"/>
      <c r="OUN848" s="14"/>
      <c r="OUO848" s="14"/>
      <c r="OUP848" s="14"/>
      <c r="OUQ848" s="14"/>
      <c r="OUR848" s="14"/>
      <c r="OUS848" s="14"/>
      <c r="OUT848" s="14"/>
      <c r="OUU848" s="14"/>
      <c r="OUV848" s="14"/>
      <c r="OUW848" s="14"/>
      <c r="OUX848" s="14"/>
      <c r="OUY848" s="14"/>
      <c r="OUZ848" s="14"/>
      <c r="OVA848" s="14"/>
      <c r="OVB848" s="14"/>
      <c r="OVC848" s="14"/>
      <c r="OVD848" s="14"/>
      <c r="OVE848" s="14"/>
      <c r="OVF848" s="14"/>
      <c r="OVG848" s="14"/>
      <c r="OVH848" s="14"/>
      <c r="OVI848" s="14"/>
      <c r="OVJ848" s="14"/>
      <c r="OVK848" s="14"/>
      <c r="OVL848" s="14"/>
      <c r="OVM848" s="14"/>
      <c r="OVN848" s="14"/>
      <c r="OVO848" s="14"/>
      <c r="OVP848" s="14"/>
      <c r="OVQ848" s="14"/>
      <c r="OVR848" s="14"/>
      <c r="OVS848" s="14"/>
      <c r="OVT848" s="14"/>
      <c r="OVU848" s="14"/>
      <c r="OVV848" s="14"/>
      <c r="OVW848" s="14"/>
      <c r="OVX848" s="14"/>
      <c r="OVY848" s="14"/>
      <c r="OVZ848" s="14"/>
      <c r="OWA848" s="14"/>
      <c r="OWB848" s="14"/>
      <c r="OWC848" s="14"/>
      <c r="OWD848" s="14"/>
      <c r="OWE848" s="14"/>
      <c r="OWF848" s="14"/>
      <c r="OWG848" s="14"/>
      <c r="OWH848" s="14"/>
      <c r="OWI848" s="14"/>
      <c r="OWJ848" s="14"/>
      <c r="OWK848" s="14"/>
      <c r="OWL848" s="14"/>
      <c r="OWM848" s="14"/>
      <c r="OWN848" s="14"/>
      <c r="OWO848" s="14"/>
      <c r="OWP848" s="14"/>
      <c r="OWQ848" s="14"/>
      <c r="OWR848" s="14"/>
      <c r="OWS848" s="14"/>
      <c r="OWT848" s="14"/>
      <c r="OWU848" s="14"/>
      <c r="OWV848" s="14"/>
      <c r="OWW848" s="14"/>
      <c r="OWX848" s="14"/>
      <c r="OWY848" s="14"/>
      <c r="OWZ848" s="14"/>
      <c r="OXA848" s="14"/>
      <c r="OXB848" s="14"/>
      <c r="OXC848" s="14"/>
      <c r="OXD848" s="14"/>
      <c r="OXE848" s="14"/>
      <c r="OXF848" s="14"/>
      <c r="OXG848" s="14"/>
      <c r="OXH848" s="14"/>
      <c r="OXI848" s="14"/>
      <c r="OXJ848" s="14"/>
      <c r="OXK848" s="14"/>
      <c r="OXL848" s="14"/>
      <c r="OXM848" s="14"/>
      <c r="OXN848" s="14"/>
      <c r="OXO848" s="14"/>
      <c r="OXP848" s="14"/>
      <c r="OXQ848" s="14"/>
      <c r="OXR848" s="14"/>
      <c r="OXS848" s="14"/>
      <c r="OXT848" s="14"/>
      <c r="OXU848" s="14"/>
      <c r="OXV848" s="14"/>
      <c r="OXW848" s="14"/>
      <c r="OXX848" s="14"/>
      <c r="OXY848" s="14"/>
      <c r="OXZ848" s="14"/>
      <c r="OYA848" s="14"/>
      <c r="OYB848" s="14"/>
      <c r="OYC848" s="14"/>
      <c r="OYD848" s="14"/>
      <c r="OYE848" s="14"/>
      <c r="OYF848" s="14"/>
      <c r="OYG848" s="14"/>
      <c r="OYH848" s="14"/>
      <c r="OYI848" s="14"/>
      <c r="OYJ848" s="14"/>
      <c r="OYK848" s="14"/>
      <c r="OYL848" s="14"/>
      <c r="OYM848" s="14"/>
      <c r="OYN848" s="14"/>
      <c r="OYO848" s="14"/>
      <c r="OYP848" s="14"/>
      <c r="OYQ848" s="14"/>
      <c r="OYR848" s="14"/>
      <c r="OYS848" s="14"/>
      <c r="OYT848" s="14"/>
      <c r="OYU848" s="14"/>
      <c r="OYV848" s="14"/>
      <c r="OYW848" s="14"/>
      <c r="OYX848" s="14"/>
      <c r="OYY848" s="14"/>
      <c r="OYZ848" s="14"/>
      <c r="OZA848" s="14"/>
      <c r="OZB848" s="14"/>
      <c r="OZC848" s="14"/>
      <c r="OZD848" s="14"/>
      <c r="OZE848" s="14"/>
      <c r="OZF848" s="14"/>
      <c r="OZG848" s="14"/>
      <c r="OZH848" s="14"/>
      <c r="OZI848" s="14"/>
      <c r="OZJ848" s="14"/>
      <c r="OZK848" s="14"/>
      <c r="OZL848" s="14"/>
      <c r="OZM848" s="14"/>
      <c r="OZN848" s="14"/>
      <c r="OZO848" s="14"/>
      <c r="OZP848" s="14"/>
      <c r="OZQ848" s="14"/>
      <c r="OZR848" s="14"/>
      <c r="OZS848" s="14"/>
      <c r="OZT848" s="14"/>
      <c r="OZU848" s="14"/>
      <c r="OZV848" s="14"/>
      <c r="OZW848" s="14"/>
      <c r="OZX848" s="14"/>
      <c r="OZY848" s="14"/>
      <c r="OZZ848" s="14"/>
      <c r="PAA848" s="14"/>
      <c r="PAB848" s="14"/>
      <c r="PAC848" s="14"/>
      <c r="PAD848" s="14"/>
      <c r="PAE848" s="14"/>
      <c r="PAF848" s="14"/>
      <c r="PAG848" s="14"/>
      <c r="PAH848" s="14"/>
      <c r="PAI848" s="14"/>
      <c r="PAJ848" s="14"/>
      <c r="PAK848" s="14"/>
      <c r="PAL848" s="14"/>
      <c r="PAM848" s="14"/>
      <c r="PAN848" s="14"/>
      <c r="PAO848" s="14"/>
      <c r="PAP848" s="14"/>
      <c r="PAQ848" s="14"/>
      <c r="PAR848" s="14"/>
      <c r="PAS848" s="14"/>
      <c r="PAT848" s="14"/>
      <c r="PAU848" s="14"/>
      <c r="PAV848" s="14"/>
      <c r="PAW848" s="14"/>
      <c r="PAX848" s="14"/>
      <c r="PAY848" s="14"/>
      <c r="PAZ848" s="14"/>
      <c r="PBA848" s="14"/>
      <c r="PBB848" s="14"/>
      <c r="PBC848" s="14"/>
      <c r="PBD848" s="14"/>
      <c r="PBE848" s="14"/>
      <c r="PBF848" s="14"/>
      <c r="PBG848" s="14"/>
      <c r="PBH848" s="14"/>
      <c r="PBI848" s="14"/>
      <c r="PBJ848" s="14"/>
      <c r="PBK848" s="14"/>
      <c r="PBL848" s="14"/>
      <c r="PBM848" s="14"/>
      <c r="PBN848" s="14"/>
      <c r="PBO848" s="14"/>
      <c r="PBP848" s="14"/>
      <c r="PBQ848" s="14"/>
      <c r="PBR848" s="14"/>
      <c r="PBS848" s="14"/>
      <c r="PBT848" s="14"/>
      <c r="PBU848" s="14"/>
      <c r="PBV848" s="14"/>
      <c r="PBW848" s="14"/>
      <c r="PBX848" s="14"/>
      <c r="PBY848" s="14"/>
      <c r="PBZ848" s="14"/>
      <c r="PCA848" s="14"/>
      <c r="PCB848" s="14"/>
      <c r="PCC848" s="14"/>
      <c r="PCD848" s="14"/>
      <c r="PCE848" s="14"/>
      <c r="PCF848" s="14"/>
      <c r="PCG848" s="14"/>
      <c r="PCH848" s="14"/>
      <c r="PCI848" s="14"/>
      <c r="PCJ848" s="14"/>
      <c r="PCK848" s="14"/>
      <c r="PCL848" s="14"/>
      <c r="PCM848" s="14"/>
      <c r="PCN848" s="14"/>
      <c r="PCO848" s="14"/>
      <c r="PCP848" s="14"/>
      <c r="PCQ848" s="14"/>
      <c r="PCR848" s="14"/>
      <c r="PCS848" s="14"/>
      <c r="PCT848" s="14"/>
      <c r="PCU848" s="14"/>
      <c r="PCV848" s="14"/>
      <c r="PCW848" s="14"/>
      <c r="PCX848" s="14"/>
      <c r="PCY848" s="14"/>
      <c r="PCZ848" s="14"/>
      <c r="PDA848" s="14"/>
      <c r="PDB848" s="14"/>
      <c r="PDC848" s="14"/>
      <c r="PDD848" s="14"/>
      <c r="PDE848" s="14"/>
      <c r="PDF848" s="14"/>
      <c r="PDG848" s="14"/>
      <c r="PDH848" s="14"/>
      <c r="PDI848" s="14"/>
      <c r="PDJ848" s="14"/>
      <c r="PDK848" s="14"/>
      <c r="PDL848" s="14"/>
      <c r="PDM848" s="14"/>
      <c r="PDN848" s="14"/>
      <c r="PDO848" s="14"/>
      <c r="PDP848" s="14"/>
      <c r="PDQ848" s="14"/>
      <c r="PDR848" s="14"/>
      <c r="PDS848" s="14"/>
      <c r="PDT848" s="14"/>
      <c r="PDU848" s="14"/>
      <c r="PDV848" s="14"/>
      <c r="PDW848" s="14"/>
      <c r="PDX848" s="14"/>
      <c r="PDY848" s="14"/>
      <c r="PDZ848" s="14"/>
      <c r="PEA848" s="14"/>
      <c r="PEB848" s="14"/>
      <c r="PEC848" s="14"/>
      <c r="PED848" s="14"/>
      <c r="PEE848" s="14"/>
      <c r="PEF848" s="14"/>
      <c r="PEG848" s="14"/>
      <c r="PEH848" s="14"/>
      <c r="PEI848" s="14"/>
      <c r="PEJ848" s="14"/>
      <c r="PEK848" s="14"/>
      <c r="PEL848" s="14"/>
      <c r="PEM848" s="14"/>
      <c r="PEN848" s="14"/>
      <c r="PEO848" s="14"/>
      <c r="PEP848" s="14"/>
      <c r="PEQ848" s="14"/>
      <c r="PER848" s="14"/>
      <c r="PES848" s="14"/>
      <c r="PET848" s="14"/>
      <c r="PEU848" s="14"/>
      <c r="PEV848" s="14"/>
      <c r="PEW848" s="14"/>
      <c r="PEX848" s="14"/>
      <c r="PEY848" s="14"/>
      <c r="PEZ848" s="14"/>
      <c r="PFA848" s="14"/>
      <c r="PFB848" s="14"/>
      <c r="PFC848" s="14"/>
      <c r="PFD848" s="14"/>
      <c r="PFE848" s="14"/>
      <c r="PFF848" s="14"/>
      <c r="PFG848" s="14"/>
      <c r="PFH848" s="14"/>
      <c r="PFI848" s="14"/>
      <c r="PFJ848" s="14"/>
      <c r="PFK848" s="14"/>
      <c r="PFL848" s="14"/>
      <c r="PFM848" s="14"/>
      <c r="PFN848" s="14"/>
      <c r="PFO848" s="14"/>
      <c r="PFP848" s="14"/>
      <c r="PFQ848" s="14"/>
      <c r="PFR848" s="14"/>
      <c r="PFS848" s="14"/>
      <c r="PFT848" s="14"/>
      <c r="PFU848" s="14"/>
      <c r="PFV848" s="14"/>
      <c r="PFW848" s="14"/>
      <c r="PFX848" s="14"/>
      <c r="PFY848" s="14"/>
      <c r="PFZ848" s="14"/>
      <c r="PGA848" s="14"/>
      <c r="PGB848" s="14"/>
      <c r="PGC848" s="14"/>
      <c r="PGD848" s="14"/>
      <c r="PGE848" s="14"/>
      <c r="PGF848" s="14"/>
      <c r="PGG848" s="14"/>
      <c r="PGH848" s="14"/>
      <c r="PGI848" s="14"/>
      <c r="PGJ848" s="14"/>
      <c r="PGK848" s="14"/>
      <c r="PGL848" s="14"/>
      <c r="PGM848" s="14"/>
      <c r="PGN848" s="14"/>
      <c r="PGO848" s="14"/>
      <c r="PGP848" s="14"/>
      <c r="PGQ848" s="14"/>
      <c r="PGR848" s="14"/>
      <c r="PGS848" s="14"/>
      <c r="PGT848" s="14"/>
      <c r="PGU848" s="14"/>
      <c r="PGV848" s="14"/>
      <c r="PGW848" s="14"/>
      <c r="PGX848" s="14"/>
      <c r="PGY848" s="14"/>
      <c r="PGZ848" s="14"/>
      <c r="PHA848" s="14"/>
      <c r="PHB848" s="14"/>
      <c r="PHC848" s="14"/>
      <c r="PHD848" s="14"/>
      <c r="PHE848" s="14"/>
      <c r="PHF848" s="14"/>
      <c r="PHG848" s="14"/>
      <c r="PHH848" s="14"/>
      <c r="PHI848" s="14"/>
      <c r="PHJ848" s="14"/>
      <c r="PHK848" s="14"/>
      <c r="PHL848" s="14"/>
      <c r="PHM848" s="14"/>
      <c r="PHN848" s="14"/>
      <c r="PHO848" s="14"/>
      <c r="PHP848" s="14"/>
      <c r="PHQ848" s="14"/>
      <c r="PHR848" s="14"/>
      <c r="PHS848" s="14"/>
      <c r="PHT848" s="14"/>
      <c r="PHU848" s="14"/>
      <c r="PHV848" s="14"/>
      <c r="PHW848" s="14"/>
      <c r="PHX848" s="14"/>
      <c r="PHY848" s="14"/>
      <c r="PHZ848" s="14"/>
      <c r="PIA848" s="14"/>
      <c r="PIB848" s="14"/>
      <c r="PIC848" s="14"/>
      <c r="PID848" s="14"/>
      <c r="PIE848" s="14"/>
      <c r="PIF848" s="14"/>
      <c r="PIG848" s="14"/>
      <c r="PIH848" s="14"/>
      <c r="PII848" s="14"/>
      <c r="PIJ848" s="14"/>
      <c r="PIK848" s="14"/>
      <c r="PIL848" s="14"/>
      <c r="PIM848" s="14"/>
      <c r="PIN848" s="14"/>
      <c r="PIO848" s="14"/>
      <c r="PIP848" s="14"/>
      <c r="PIQ848" s="14"/>
      <c r="PIR848" s="14"/>
      <c r="PIS848" s="14"/>
      <c r="PIT848" s="14"/>
      <c r="PIU848" s="14"/>
      <c r="PIV848" s="14"/>
      <c r="PIW848" s="14"/>
      <c r="PIX848" s="14"/>
      <c r="PIY848" s="14"/>
      <c r="PIZ848" s="14"/>
      <c r="PJA848" s="14"/>
      <c r="PJB848" s="14"/>
      <c r="PJC848" s="14"/>
      <c r="PJD848" s="14"/>
      <c r="PJE848" s="14"/>
      <c r="PJF848" s="14"/>
      <c r="PJG848" s="14"/>
      <c r="PJH848" s="14"/>
      <c r="PJI848" s="14"/>
      <c r="PJJ848" s="14"/>
      <c r="PJK848" s="14"/>
      <c r="PJL848" s="14"/>
      <c r="PJM848" s="14"/>
      <c r="PJN848" s="14"/>
      <c r="PJO848" s="14"/>
      <c r="PJP848" s="14"/>
      <c r="PJQ848" s="14"/>
      <c r="PJR848" s="14"/>
      <c r="PJS848" s="14"/>
      <c r="PJT848" s="14"/>
      <c r="PJU848" s="14"/>
      <c r="PJV848" s="14"/>
      <c r="PJW848" s="14"/>
      <c r="PJX848" s="14"/>
      <c r="PJY848" s="14"/>
      <c r="PJZ848" s="14"/>
      <c r="PKA848" s="14"/>
      <c r="PKB848" s="14"/>
      <c r="PKC848" s="14"/>
      <c r="PKD848" s="14"/>
      <c r="PKE848" s="14"/>
      <c r="PKF848" s="14"/>
      <c r="PKG848" s="14"/>
      <c r="PKH848" s="14"/>
      <c r="PKI848" s="14"/>
      <c r="PKJ848" s="14"/>
      <c r="PKK848" s="14"/>
      <c r="PKL848" s="14"/>
      <c r="PKM848" s="14"/>
      <c r="PKN848" s="14"/>
      <c r="PKO848" s="14"/>
      <c r="PKP848" s="14"/>
      <c r="PKQ848" s="14"/>
      <c r="PKR848" s="14"/>
      <c r="PKS848" s="14"/>
      <c r="PKT848" s="14"/>
      <c r="PKU848" s="14"/>
      <c r="PKV848" s="14"/>
      <c r="PKW848" s="14"/>
      <c r="PKX848" s="14"/>
      <c r="PKY848" s="14"/>
      <c r="PKZ848" s="14"/>
      <c r="PLA848" s="14"/>
      <c r="PLB848" s="14"/>
      <c r="PLC848" s="14"/>
      <c r="PLD848" s="14"/>
      <c r="PLE848" s="14"/>
      <c r="PLF848" s="14"/>
      <c r="PLG848" s="14"/>
      <c r="PLH848" s="14"/>
      <c r="PLI848" s="14"/>
      <c r="PLJ848" s="14"/>
      <c r="PLK848" s="14"/>
      <c r="PLL848" s="14"/>
      <c r="PLM848" s="14"/>
      <c r="PLN848" s="14"/>
      <c r="PLO848" s="14"/>
      <c r="PLP848" s="14"/>
      <c r="PLQ848" s="14"/>
      <c r="PLR848" s="14"/>
      <c r="PLS848" s="14"/>
      <c r="PLT848" s="14"/>
      <c r="PLU848" s="14"/>
      <c r="PLV848" s="14"/>
      <c r="PLW848" s="14"/>
      <c r="PLX848" s="14"/>
      <c r="PLY848" s="14"/>
      <c r="PLZ848" s="14"/>
      <c r="PMA848" s="14"/>
      <c r="PMB848" s="14"/>
      <c r="PMC848" s="14"/>
      <c r="PMD848" s="14"/>
      <c r="PME848" s="14"/>
      <c r="PMF848" s="14"/>
      <c r="PMG848" s="14"/>
      <c r="PMH848" s="14"/>
      <c r="PMI848" s="14"/>
      <c r="PMJ848" s="14"/>
      <c r="PMK848" s="14"/>
      <c r="PML848" s="14"/>
      <c r="PMM848" s="14"/>
      <c r="PMN848" s="14"/>
      <c r="PMO848" s="14"/>
      <c r="PMP848" s="14"/>
      <c r="PMQ848" s="14"/>
      <c r="PMR848" s="14"/>
      <c r="PMS848" s="14"/>
      <c r="PMT848" s="14"/>
      <c r="PMU848" s="14"/>
      <c r="PMV848" s="14"/>
      <c r="PMW848" s="14"/>
      <c r="PMX848" s="14"/>
      <c r="PMY848" s="14"/>
      <c r="PMZ848" s="14"/>
      <c r="PNA848" s="14"/>
      <c r="PNB848" s="14"/>
      <c r="PNC848" s="14"/>
      <c r="PND848" s="14"/>
      <c r="PNE848" s="14"/>
      <c r="PNF848" s="14"/>
      <c r="PNG848" s="14"/>
      <c r="PNH848" s="14"/>
      <c r="PNI848" s="14"/>
      <c r="PNJ848" s="14"/>
      <c r="PNK848" s="14"/>
      <c r="PNL848" s="14"/>
      <c r="PNM848" s="14"/>
      <c r="PNN848" s="14"/>
      <c r="PNO848" s="14"/>
      <c r="PNP848" s="14"/>
      <c r="PNQ848" s="14"/>
      <c r="PNR848" s="14"/>
      <c r="PNS848" s="14"/>
      <c r="PNT848" s="14"/>
      <c r="PNU848" s="14"/>
      <c r="PNV848" s="14"/>
      <c r="PNW848" s="14"/>
      <c r="PNX848" s="14"/>
      <c r="PNY848" s="14"/>
      <c r="PNZ848" s="14"/>
      <c r="POA848" s="14"/>
      <c r="POB848" s="14"/>
      <c r="POC848" s="14"/>
      <c r="POD848" s="14"/>
      <c r="POE848" s="14"/>
      <c r="POF848" s="14"/>
      <c r="POG848" s="14"/>
      <c r="POH848" s="14"/>
      <c r="POI848" s="14"/>
      <c r="POJ848" s="14"/>
      <c r="POK848" s="14"/>
      <c r="POL848" s="14"/>
      <c r="POM848" s="14"/>
      <c r="PON848" s="14"/>
      <c r="POO848" s="14"/>
      <c r="POP848" s="14"/>
      <c r="POQ848" s="14"/>
      <c r="POR848" s="14"/>
      <c r="POS848" s="14"/>
      <c r="POT848" s="14"/>
      <c r="POU848" s="14"/>
      <c r="POV848" s="14"/>
      <c r="POW848" s="14"/>
      <c r="POX848" s="14"/>
      <c r="POY848" s="14"/>
      <c r="POZ848" s="14"/>
      <c r="PPA848" s="14"/>
      <c r="PPB848" s="14"/>
      <c r="PPC848" s="14"/>
      <c r="PPD848" s="14"/>
      <c r="PPE848" s="14"/>
      <c r="PPF848" s="14"/>
      <c r="PPG848" s="14"/>
      <c r="PPH848" s="14"/>
      <c r="PPI848" s="14"/>
      <c r="PPJ848" s="14"/>
      <c r="PPK848" s="14"/>
      <c r="PPL848" s="14"/>
      <c r="PPM848" s="14"/>
      <c r="PPN848" s="14"/>
      <c r="PPO848" s="14"/>
      <c r="PPP848" s="14"/>
      <c r="PPQ848" s="14"/>
      <c r="PPR848" s="14"/>
      <c r="PPS848" s="14"/>
      <c r="PPT848" s="14"/>
      <c r="PPU848" s="14"/>
      <c r="PPV848" s="14"/>
      <c r="PPW848" s="14"/>
      <c r="PPX848" s="14"/>
      <c r="PPY848" s="14"/>
      <c r="PPZ848" s="14"/>
      <c r="PQA848" s="14"/>
      <c r="PQB848" s="14"/>
      <c r="PQC848" s="14"/>
      <c r="PQD848" s="14"/>
      <c r="PQE848" s="14"/>
      <c r="PQF848" s="14"/>
      <c r="PQG848" s="14"/>
      <c r="PQH848" s="14"/>
      <c r="PQI848" s="14"/>
      <c r="PQJ848" s="14"/>
      <c r="PQK848" s="14"/>
      <c r="PQL848" s="14"/>
      <c r="PQM848" s="14"/>
      <c r="PQN848" s="14"/>
      <c r="PQO848" s="14"/>
      <c r="PQP848" s="14"/>
      <c r="PQQ848" s="14"/>
      <c r="PQR848" s="14"/>
      <c r="PQS848" s="14"/>
      <c r="PQT848" s="14"/>
      <c r="PQU848" s="14"/>
      <c r="PQV848" s="14"/>
      <c r="PQW848" s="14"/>
      <c r="PQX848" s="14"/>
      <c r="PQY848" s="14"/>
      <c r="PQZ848" s="14"/>
      <c r="PRA848" s="14"/>
      <c r="PRB848" s="14"/>
      <c r="PRC848" s="14"/>
      <c r="PRD848" s="14"/>
      <c r="PRE848" s="14"/>
      <c r="PRF848" s="14"/>
      <c r="PRG848" s="14"/>
      <c r="PRH848" s="14"/>
      <c r="PRI848" s="14"/>
      <c r="PRJ848" s="14"/>
      <c r="PRK848" s="14"/>
      <c r="PRL848" s="14"/>
      <c r="PRM848" s="14"/>
      <c r="PRN848" s="14"/>
      <c r="PRO848" s="14"/>
      <c r="PRP848" s="14"/>
      <c r="PRQ848" s="14"/>
      <c r="PRR848" s="14"/>
      <c r="PRS848" s="14"/>
      <c r="PRT848" s="14"/>
      <c r="PRU848" s="14"/>
      <c r="PRV848" s="14"/>
      <c r="PRW848" s="14"/>
      <c r="PRX848" s="14"/>
      <c r="PRY848" s="14"/>
      <c r="PRZ848" s="14"/>
      <c r="PSA848" s="14"/>
      <c r="PSB848" s="14"/>
      <c r="PSC848" s="14"/>
      <c r="PSD848" s="14"/>
      <c r="PSE848" s="14"/>
      <c r="PSF848" s="14"/>
      <c r="PSG848" s="14"/>
      <c r="PSH848" s="14"/>
      <c r="PSI848" s="14"/>
      <c r="PSJ848" s="14"/>
      <c r="PSK848" s="14"/>
      <c r="PSL848" s="14"/>
      <c r="PSM848" s="14"/>
      <c r="PSN848" s="14"/>
      <c r="PSO848" s="14"/>
      <c r="PSP848" s="14"/>
      <c r="PSQ848" s="14"/>
      <c r="PSR848" s="14"/>
      <c r="PSS848" s="14"/>
      <c r="PST848" s="14"/>
      <c r="PSU848" s="14"/>
      <c r="PSV848" s="14"/>
      <c r="PSW848" s="14"/>
      <c r="PSX848" s="14"/>
      <c r="PSY848" s="14"/>
      <c r="PSZ848" s="14"/>
      <c r="PTA848" s="14"/>
      <c r="PTB848" s="14"/>
      <c r="PTC848" s="14"/>
      <c r="PTD848" s="14"/>
      <c r="PTE848" s="14"/>
      <c r="PTF848" s="14"/>
      <c r="PTG848" s="14"/>
      <c r="PTH848" s="14"/>
      <c r="PTI848" s="14"/>
      <c r="PTJ848" s="14"/>
      <c r="PTK848" s="14"/>
      <c r="PTL848" s="14"/>
      <c r="PTM848" s="14"/>
      <c r="PTN848" s="14"/>
      <c r="PTO848" s="14"/>
      <c r="PTP848" s="14"/>
      <c r="PTQ848" s="14"/>
      <c r="PTR848" s="14"/>
      <c r="PTS848" s="14"/>
      <c r="PTT848" s="14"/>
      <c r="PTU848" s="14"/>
      <c r="PTV848" s="14"/>
      <c r="PTW848" s="14"/>
      <c r="PTX848" s="14"/>
      <c r="PTY848" s="14"/>
      <c r="PTZ848" s="14"/>
      <c r="PUA848" s="14"/>
      <c r="PUB848" s="14"/>
      <c r="PUC848" s="14"/>
      <c r="PUD848" s="14"/>
      <c r="PUE848" s="14"/>
      <c r="PUF848" s="14"/>
      <c r="PUG848" s="14"/>
      <c r="PUH848" s="14"/>
      <c r="PUI848" s="14"/>
      <c r="PUJ848" s="14"/>
      <c r="PUK848" s="14"/>
      <c r="PUL848" s="14"/>
      <c r="PUM848" s="14"/>
      <c r="PUN848" s="14"/>
      <c r="PUO848" s="14"/>
      <c r="PUP848" s="14"/>
      <c r="PUQ848" s="14"/>
      <c r="PUR848" s="14"/>
      <c r="PUS848" s="14"/>
      <c r="PUT848" s="14"/>
      <c r="PUU848" s="14"/>
      <c r="PUV848" s="14"/>
      <c r="PUW848" s="14"/>
      <c r="PUX848" s="14"/>
      <c r="PUY848" s="14"/>
      <c r="PUZ848" s="14"/>
      <c r="PVA848" s="14"/>
      <c r="PVB848" s="14"/>
      <c r="PVC848" s="14"/>
      <c r="PVD848" s="14"/>
      <c r="PVE848" s="14"/>
      <c r="PVF848" s="14"/>
      <c r="PVG848" s="14"/>
      <c r="PVH848" s="14"/>
      <c r="PVI848" s="14"/>
      <c r="PVJ848" s="14"/>
      <c r="PVK848" s="14"/>
      <c r="PVL848" s="14"/>
      <c r="PVM848" s="14"/>
      <c r="PVN848" s="14"/>
      <c r="PVO848" s="14"/>
      <c r="PVP848" s="14"/>
      <c r="PVQ848" s="14"/>
      <c r="PVR848" s="14"/>
      <c r="PVS848" s="14"/>
      <c r="PVT848" s="14"/>
      <c r="PVU848" s="14"/>
      <c r="PVV848" s="14"/>
      <c r="PVW848" s="14"/>
      <c r="PVX848" s="14"/>
      <c r="PVY848" s="14"/>
      <c r="PVZ848" s="14"/>
      <c r="PWA848" s="14"/>
      <c r="PWB848" s="14"/>
      <c r="PWC848" s="14"/>
      <c r="PWD848" s="14"/>
      <c r="PWE848" s="14"/>
      <c r="PWF848" s="14"/>
      <c r="PWG848" s="14"/>
      <c r="PWH848" s="14"/>
      <c r="PWI848" s="14"/>
      <c r="PWJ848" s="14"/>
      <c r="PWK848" s="14"/>
      <c r="PWL848" s="14"/>
      <c r="PWM848" s="14"/>
      <c r="PWN848" s="14"/>
      <c r="PWO848" s="14"/>
      <c r="PWP848" s="14"/>
      <c r="PWQ848" s="14"/>
      <c r="PWR848" s="14"/>
      <c r="PWS848" s="14"/>
      <c r="PWT848" s="14"/>
      <c r="PWU848" s="14"/>
      <c r="PWV848" s="14"/>
      <c r="PWW848" s="14"/>
      <c r="PWX848" s="14"/>
      <c r="PWY848" s="14"/>
      <c r="PWZ848" s="14"/>
      <c r="PXA848" s="14"/>
      <c r="PXB848" s="14"/>
      <c r="PXC848" s="14"/>
      <c r="PXD848" s="14"/>
      <c r="PXE848" s="14"/>
      <c r="PXF848" s="14"/>
      <c r="PXG848" s="14"/>
      <c r="PXH848" s="14"/>
      <c r="PXI848" s="14"/>
      <c r="PXJ848" s="14"/>
      <c r="PXK848" s="14"/>
      <c r="PXL848" s="14"/>
      <c r="PXM848" s="14"/>
      <c r="PXN848" s="14"/>
      <c r="PXO848" s="14"/>
      <c r="PXP848" s="14"/>
      <c r="PXQ848" s="14"/>
      <c r="PXR848" s="14"/>
      <c r="PXS848" s="14"/>
      <c r="PXT848" s="14"/>
      <c r="PXU848" s="14"/>
      <c r="PXV848" s="14"/>
      <c r="PXW848" s="14"/>
      <c r="PXX848" s="14"/>
      <c r="PXY848" s="14"/>
      <c r="PXZ848" s="14"/>
      <c r="PYA848" s="14"/>
      <c r="PYB848" s="14"/>
      <c r="PYC848" s="14"/>
      <c r="PYD848" s="14"/>
      <c r="PYE848" s="14"/>
      <c r="PYF848" s="14"/>
      <c r="PYG848" s="14"/>
      <c r="PYH848" s="14"/>
      <c r="PYI848" s="14"/>
      <c r="PYJ848" s="14"/>
      <c r="PYK848" s="14"/>
      <c r="PYL848" s="14"/>
      <c r="PYM848" s="14"/>
      <c r="PYN848" s="14"/>
      <c r="PYO848" s="14"/>
      <c r="PYP848" s="14"/>
      <c r="PYQ848" s="14"/>
      <c r="PYR848" s="14"/>
      <c r="PYS848" s="14"/>
      <c r="PYT848" s="14"/>
      <c r="PYU848" s="14"/>
      <c r="PYV848" s="14"/>
      <c r="PYW848" s="14"/>
      <c r="PYX848" s="14"/>
      <c r="PYY848" s="14"/>
      <c r="PYZ848" s="14"/>
      <c r="PZA848" s="14"/>
      <c r="PZB848" s="14"/>
      <c r="PZC848" s="14"/>
      <c r="PZD848" s="14"/>
      <c r="PZE848" s="14"/>
      <c r="PZF848" s="14"/>
      <c r="PZG848" s="14"/>
      <c r="PZH848" s="14"/>
      <c r="PZI848" s="14"/>
      <c r="PZJ848" s="14"/>
      <c r="PZK848" s="14"/>
      <c r="PZL848" s="14"/>
      <c r="PZM848" s="14"/>
      <c r="PZN848" s="14"/>
      <c r="PZO848" s="14"/>
      <c r="PZP848" s="14"/>
      <c r="PZQ848" s="14"/>
      <c r="PZR848" s="14"/>
      <c r="PZS848" s="14"/>
      <c r="PZT848" s="14"/>
      <c r="PZU848" s="14"/>
      <c r="PZV848" s="14"/>
      <c r="PZW848" s="14"/>
      <c r="PZX848" s="14"/>
      <c r="PZY848" s="14"/>
      <c r="PZZ848" s="14"/>
      <c r="QAA848" s="14"/>
      <c r="QAB848" s="14"/>
      <c r="QAC848" s="14"/>
      <c r="QAD848" s="14"/>
      <c r="QAE848" s="14"/>
      <c r="QAF848" s="14"/>
      <c r="QAG848" s="14"/>
      <c r="QAH848" s="14"/>
      <c r="QAI848" s="14"/>
      <c r="QAJ848" s="14"/>
      <c r="QAK848" s="14"/>
      <c r="QAL848" s="14"/>
      <c r="QAM848" s="14"/>
      <c r="QAN848" s="14"/>
      <c r="QAO848" s="14"/>
      <c r="QAP848" s="14"/>
      <c r="QAQ848" s="14"/>
      <c r="QAR848" s="14"/>
      <c r="QAS848" s="14"/>
      <c r="QAT848" s="14"/>
      <c r="QAU848" s="14"/>
      <c r="QAV848" s="14"/>
      <c r="QAW848" s="14"/>
      <c r="QAX848" s="14"/>
      <c r="QAY848" s="14"/>
      <c r="QAZ848" s="14"/>
      <c r="QBA848" s="14"/>
      <c r="QBB848" s="14"/>
      <c r="QBC848" s="14"/>
      <c r="QBD848" s="14"/>
      <c r="QBE848" s="14"/>
      <c r="QBF848" s="14"/>
      <c r="QBG848" s="14"/>
      <c r="QBH848" s="14"/>
      <c r="QBI848" s="14"/>
      <c r="QBJ848" s="14"/>
      <c r="QBK848" s="14"/>
      <c r="QBL848" s="14"/>
      <c r="QBM848" s="14"/>
      <c r="QBN848" s="14"/>
      <c r="QBO848" s="14"/>
      <c r="QBP848" s="14"/>
      <c r="QBQ848" s="14"/>
      <c r="QBR848" s="14"/>
      <c r="QBS848" s="14"/>
      <c r="QBT848" s="14"/>
      <c r="QBU848" s="14"/>
      <c r="QBV848" s="14"/>
      <c r="QBW848" s="14"/>
      <c r="QBX848" s="14"/>
      <c r="QBY848" s="14"/>
      <c r="QBZ848" s="14"/>
      <c r="QCA848" s="14"/>
      <c r="QCB848" s="14"/>
      <c r="QCC848" s="14"/>
      <c r="QCD848" s="14"/>
      <c r="QCE848" s="14"/>
      <c r="QCF848" s="14"/>
      <c r="QCG848" s="14"/>
      <c r="QCH848" s="14"/>
      <c r="QCI848" s="14"/>
      <c r="QCJ848" s="14"/>
      <c r="QCK848" s="14"/>
      <c r="QCL848" s="14"/>
      <c r="QCM848" s="14"/>
      <c r="QCN848" s="14"/>
      <c r="QCO848" s="14"/>
      <c r="QCP848" s="14"/>
      <c r="QCQ848" s="14"/>
      <c r="QCR848" s="14"/>
      <c r="QCS848" s="14"/>
      <c r="QCT848" s="14"/>
      <c r="QCU848" s="14"/>
      <c r="QCV848" s="14"/>
      <c r="QCW848" s="14"/>
      <c r="QCX848" s="14"/>
      <c r="QCY848" s="14"/>
      <c r="QCZ848" s="14"/>
      <c r="QDA848" s="14"/>
      <c r="QDB848" s="14"/>
      <c r="QDC848" s="14"/>
      <c r="QDD848" s="14"/>
      <c r="QDE848" s="14"/>
      <c r="QDF848" s="14"/>
      <c r="QDG848" s="14"/>
      <c r="QDH848" s="14"/>
      <c r="QDI848" s="14"/>
      <c r="QDJ848" s="14"/>
      <c r="QDK848" s="14"/>
      <c r="QDL848" s="14"/>
      <c r="QDM848" s="14"/>
      <c r="QDN848" s="14"/>
      <c r="QDO848" s="14"/>
      <c r="QDP848" s="14"/>
      <c r="QDQ848" s="14"/>
      <c r="QDR848" s="14"/>
      <c r="QDS848" s="14"/>
      <c r="QDT848" s="14"/>
      <c r="QDU848" s="14"/>
      <c r="QDV848" s="14"/>
      <c r="QDW848" s="14"/>
      <c r="QDX848" s="14"/>
      <c r="QDY848" s="14"/>
      <c r="QDZ848" s="14"/>
      <c r="QEA848" s="14"/>
      <c r="QEB848" s="14"/>
      <c r="QEC848" s="14"/>
      <c r="QED848" s="14"/>
      <c r="QEE848" s="14"/>
      <c r="QEF848" s="14"/>
      <c r="QEG848" s="14"/>
      <c r="QEH848" s="14"/>
      <c r="QEI848" s="14"/>
      <c r="QEJ848" s="14"/>
      <c r="QEK848" s="14"/>
      <c r="QEL848" s="14"/>
      <c r="QEM848" s="14"/>
      <c r="QEN848" s="14"/>
      <c r="QEO848" s="14"/>
      <c r="QEP848" s="14"/>
      <c r="QEQ848" s="14"/>
      <c r="QER848" s="14"/>
      <c r="QES848" s="14"/>
      <c r="QET848" s="14"/>
      <c r="QEU848" s="14"/>
      <c r="QEV848" s="14"/>
      <c r="QEW848" s="14"/>
      <c r="QEX848" s="14"/>
      <c r="QEY848" s="14"/>
      <c r="QEZ848" s="14"/>
      <c r="QFA848" s="14"/>
      <c r="QFB848" s="14"/>
      <c r="QFC848" s="14"/>
      <c r="QFD848" s="14"/>
      <c r="QFE848" s="14"/>
      <c r="QFF848" s="14"/>
      <c r="QFG848" s="14"/>
      <c r="QFH848" s="14"/>
      <c r="QFI848" s="14"/>
      <c r="QFJ848" s="14"/>
      <c r="QFK848" s="14"/>
      <c r="QFL848" s="14"/>
      <c r="QFM848" s="14"/>
      <c r="QFN848" s="14"/>
      <c r="QFO848" s="14"/>
      <c r="QFP848" s="14"/>
      <c r="QFQ848" s="14"/>
      <c r="QFR848" s="14"/>
      <c r="QFS848" s="14"/>
      <c r="QFT848" s="14"/>
      <c r="QFU848" s="14"/>
      <c r="QFV848" s="14"/>
      <c r="QFW848" s="14"/>
      <c r="QFX848" s="14"/>
      <c r="QFY848" s="14"/>
      <c r="QFZ848" s="14"/>
      <c r="QGA848" s="14"/>
      <c r="QGB848" s="14"/>
      <c r="QGC848" s="14"/>
      <c r="QGD848" s="14"/>
      <c r="QGE848" s="14"/>
      <c r="QGF848" s="14"/>
      <c r="QGG848" s="14"/>
      <c r="QGH848" s="14"/>
      <c r="QGI848" s="14"/>
      <c r="QGJ848" s="14"/>
      <c r="QGK848" s="14"/>
      <c r="QGL848" s="14"/>
      <c r="QGM848" s="14"/>
      <c r="QGN848" s="14"/>
      <c r="QGO848" s="14"/>
      <c r="QGP848" s="14"/>
      <c r="QGQ848" s="14"/>
      <c r="QGR848" s="14"/>
      <c r="QGS848" s="14"/>
      <c r="QGT848" s="14"/>
      <c r="QGU848" s="14"/>
      <c r="QGV848" s="14"/>
      <c r="QGW848" s="14"/>
      <c r="QGX848" s="14"/>
      <c r="QGY848" s="14"/>
      <c r="QGZ848" s="14"/>
      <c r="QHA848" s="14"/>
      <c r="QHB848" s="14"/>
      <c r="QHC848" s="14"/>
      <c r="QHD848" s="14"/>
      <c r="QHE848" s="14"/>
      <c r="QHF848" s="14"/>
      <c r="QHG848" s="14"/>
      <c r="QHH848" s="14"/>
      <c r="QHI848" s="14"/>
      <c r="QHJ848" s="14"/>
      <c r="QHK848" s="14"/>
      <c r="QHL848" s="14"/>
      <c r="QHM848" s="14"/>
      <c r="QHN848" s="14"/>
      <c r="QHO848" s="14"/>
      <c r="QHP848" s="14"/>
      <c r="QHQ848" s="14"/>
      <c r="QHR848" s="14"/>
      <c r="QHS848" s="14"/>
      <c r="QHT848" s="14"/>
      <c r="QHU848" s="14"/>
      <c r="QHV848" s="14"/>
      <c r="QHW848" s="14"/>
      <c r="QHX848" s="14"/>
      <c r="QHY848" s="14"/>
      <c r="QHZ848" s="14"/>
      <c r="QIA848" s="14"/>
      <c r="QIB848" s="14"/>
      <c r="QIC848" s="14"/>
      <c r="QID848" s="14"/>
      <c r="QIE848" s="14"/>
      <c r="QIF848" s="14"/>
      <c r="QIG848" s="14"/>
      <c r="QIH848" s="14"/>
      <c r="QII848" s="14"/>
      <c r="QIJ848" s="14"/>
      <c r="QIK848" s="14"/>
      <c r="QIL848" s="14"/>
      <c r="QIM848" s="14"/>
      <c r="QIN848" s="14"/>
      <c r="QIO848" s="14"/>
      <c r="QIP848" s="14"/>
      <c r="QIQ848" s="14"/>
      <c r="QIR848" s="14"/>
      <c r="QIS848" s="14"/>
      <c r="QIT848" s="14"/>
      <c r="QIU848" s="14"/>
      <c r="QIV848" s="14"/>
      <c r="QIW848" s="14"/>
      <c r="QIX848" s="14"/>
      <c r="QIY848" s="14"/>
      <c r="QIZ848" s="14"/>
      <c r="QJA848" s="14"/>
      <c r="QJB848" s="14"/>
      <c r="QJC848" s="14"/>
      <c r="QJD848" s="14"/>
      <c r="QJE848" s="14"/>
      <c r="QJF848" s="14"/>
      <c r="QJG848" s="14"/>
      <c r="QJH848" s="14"/>
      <c r="QJI848" s="14"/>
      <c r="QJJ848" s="14"/>
      <c r="QJK848" s="14"/>
      <c r="QJL848" s="14"/>
      <c r="QJM848" s="14"/>
      <c r="QJN848" s="14"/>
      <c r="QJO848" s="14"/>
      <c r="QJP848" s="14"/>
      <c r="QJQ848" s="14"/>
      <c r="QJR848" s="14"/>
      <c r="QJS848" s="14"/>
      <c r="QJT848" s="14"/>
      <c r="QJU848" s="14"/>
      <c r="QJV848" s="14"/>
      <c r="QJW848" s="14"/>
      <c r="QJX848" s="14"/>
      <c r="QJY848" s="14"/>
      <c r="QJZ848" s="14"/>
      <c r="QKA848" s="14"/>
      <c r="QKB848" s="14"/>
      <c r="QKC848" s="14"/>
      <c r="QKD848" s="14"/>
      <c r="QKE848" s="14"/>
      <c r="QKF848" s="14"/>
      <c r="QKG848" s="14"/>
      <c r="QKH848" s="14"/>
      <c r="QKI848" s="14"/>
      <c r="QKJ848" s="14"/>
      <c r="QKK848" s="14"/>
      <c r="QKL848" s="14"/>
      <c r="QKM848" s="14"/>
      <c r="QKN848" s="14"/>
      <c r="QKO848" s="14"/>
      <c r="QKP848" s="14"/>
      <c r="QKQ848" s="14"/>
      <c r="QKR848" s="14"/>
      <c r="QKS848" s="14"/>
      <c r="QKT848" s="14"/>
      <c r="QKU848" s="14"/>
      <c r="QKV848" s="14"/>
      <c r="QKW848" s="14"/>
      <c r="QKX848" s="14"/>
      <c r="QKY848" s="14"/>
      <c r="QKZ848" s="14"/>
      <c r="QLA848" s="14"/>
      <c r="QLB848" s="14"/>
      <c r="QLC848" s="14"/>
      <c r="QLD848" s="14"/>
      <c r="QLE848" s="14"/>
      <c r="QLF848" s="14"/>
      <c r="QLG848" s="14"/>
      <c r="QLH848" s="14"/>
      <c r="QLI848" s="14"/>
      <c r="QLJ848" s="14"/>
      <c r="QLK848" s="14"/>
      <c r="QLL848" s="14"/>
      <c r="QLM848" s="14"/>
      <c r="QLN848" s="14"/>
      <c r="QLO848" s="14"/>
      <c r="QLP848" s="14"/>
      <c r="QLQ848" s="14"/>
      <c r="QLR848" s="14"/>
      <c r="QLS848" s="14"/>
      <c r="QLT848" s="14"/>
      <c r="QLU848" s="14"/>
      <c r="QLV848" s="14"/>
      <c r="QLW848" s="14"/>
      <c r="QLX848" s="14"/>
      <c r="QLY848" s="14"/>
      <c r="QLZ848" s="14"/>
      <c r="QMA848" s="14"/>
      <c r="QMB848" s="14"/>
      <c r="QMC848" s="14"/>
      <c r="QMD848" s="14"/>
      <c r="QME848" s="14"/>
      <c r="QMF848" s="14"/>
      <c r="QMG848" s="14"/>
      <c r="QMH848" s="14"/>
      <c r="QMI848" s="14"/>
      <c r="QMJ848" s="14"/>
      <c r="QMK848" s="14"/>
      <c r="QML848" s="14"/>
      <c r="QMM848" s="14"/>
      <c r="QMN848" s="14"/>
      <c r="QMO848" s="14"/>
      <c r="QMP848" s="14"/>
      <c r="QMQ848" s="14"/>
      <c r="QMR848" s="14"/>
      <c r="QMS848" s="14"/>
      <c r="QMT848" s="14"/>
      <c r="QMU848" s="14"/>
      <c r="QMV848" s="14"/>
      <c r="QMW848" s="14"/>
      <c r="QMX848" s="14"/>
      <c r="QMY848" s="14"/>
      <c r="QMZ848" s="14"/>
      <c r="QNA848" s="14"/>
      <c r="QNB848" s="14"/>
      <c r="QNC848" s="14"/>
      <c r="QND848" s="14"/>
      <c r="QNE848" s="14"/>
      <c r="QNF848" s="14"/>
      <c r="QNG848" s="14"/>
      <c r="QNH848" s="14"/>
      <c r="QNI848" s="14"/>
      <c r="QNJ848" s="14"/>
      <c r="QNK848" s="14"/>
      <c r="QNL848" s="14"/>
      <c r="QNM848" s="14"/>
      <c r="QNN848" s="14"/>
      <c r="QNO848" s="14"/>
      <c r="QNP848" s="14"/>
      <c r="QNQ848" s="14"/>
      <c r="QNR848" s="14"/>
      <c r="QNS848" s="14"/>
      <c r="QNT848" s="14"/>
      <c r="QNU848" s="14"/>
      <c r="QNV848" s="14"/>
      <c r="QNW848" s="14"/>
      <c r="QNX848" s="14"/>
      <c r="QNY848" s="14"/>
      <c r="QNZ848" s="14"/>
      <c r="QOA848" s="14"/>
      <c r="QOB848" s="14"/>
      <c r="QOC848" s="14"/>
      <c r="QOD848" s="14"/>
      <c r="QOE848" s="14"/>
      <c r="QOF848" s="14"/>
      <c r="QOG848" s="14"/>
      <c r="QOH848" s="14"/>
      <c r="QOI848" s="14"/>
      <c r="QOJ848" s="14"/>
      <c r="QOK848" s="14"/>
      <c r="QOL848" s="14"/>
      <c r="QOM848" s="14"/>
      <c r="QON848" s="14"/>
      <c r="QOO848" s="14"/>
      <c r="QOP848" s="14"/>
      <c r="QOQ848" s="14"/>
      <c r="QOR848" s="14"/>
      <c r="QOS848" s="14"/>
      <c r="QOT848" s="14"/>
      <c r="QOU848" s="14"/>
      <c r="QOV848" s="14"/>
      <c r="QOW848" s="14"/>
      <c r="QOX848" s="14"/>
      <c r="QOY848" s="14"/>
      <c r="QOZ848" s="14"/>
      <c r="QPA848" s="14"/>
      <c r="QPB848" s="14"/>
      <c r="QPC848" s="14"/>
      <c r="QPD848" s="14"/>
      <c r="QPE848" s="14"/>
      <c r="QPF848" s="14"/>
      <c r="QPG848" s="14"/>
      <c r="QPH848" s="14"/>
      <c r="QPI848" s="14"/>
      <c r="QPJ848" s="14"/>
      <c r="QPK848" s="14"/>
      <c r="QPL848" s="14"/>
      <c r="QPM848" s="14"/>
      <c r="QPN848" s="14"/>
      <c r="QPO848" s="14"/>
      <c r="QPP848" s="14"/>
      <c r="QPQ848" s="14"/>
      <c r="QPR848" s="14"/>
      <c r="QPS848" s="14"/>
      <c r="QPT848" s="14"/>
      <c r="QPU848" s="14"/>
      <c r="QPV848" s="14"/>
      <c r="QPW848" s="14"/>
      <c r="QPX848" s="14"/>
      <c r="QPY848" s="14"/>
      <c r="QPZ848" s="14"/>
      <c r="QQA848" s="14"/>
      <c r="QQB848" s="14"/>
      <c r="QQC848" s="14"/>
      <c r="QQD848" s="14"/>
      <c r="QQE848" s="14"/>
      <c r="QQF848" s="14"/>
      <c r="QQG848" s="14"/>
      <c r="QQH848" s="14"/>
      <c r="QQI848" s="14"/>
      <c r="QQJ848" s="14"/>
      <c r="QQK848" s="14"/>
      <c r="QQL848" s="14"/>
      <c r="QQM848" s="14"/>
      <c r="QQN848" s="14"/>
      <c r="QQO848" s="14"/>
      <c r="QQP848" s="14"/>
      <c r="QQQ848" s="14"/>
      <c r="QQR848" s="14"/>
      <c r="QQS848" s="14"/>
      <c r="QQT848" s="14"/>
      <c r="QQU848" s="14"/>
      <c r="QQV848" s="14"/>
      <c r="QQW848" s="14"/>
      <c r="QQX848" s="14"/>
      <c r="QQY848" s="14"/>
      <c r="QQZ848" s="14"/>
      <c r="QRA848" s="14"/>
      <c r="QRB848" s="14"/>
      <c r="QRC848" s="14"/>
      <c r="QRD848" s="14"/>
      <c r="QRE848" s="14"/>
      <c r="QRF848" s="14"/>
      <c r="QRG848" s="14"/>
      <c r="QRH848" s="14"/>
      <c r="QRI848" s="14"/>
      <c r="QRJ848" s="14"/>
      <c r="QRK848" s="14"/>
      <c r="QRL848" s="14"/>
      <c r="QRM848" s="14"/>
      <c r="QRN848" s="14"/>
      <c r="QRO848" s="14"/>
      <c r="QRP848" s="14"/>
      <c r="QRQ848" s="14"/>
      <c r="QRR848" s="14"/>
      <c r="QRS848" s="14"/>
      <c r="QRT848" s="14"/>
      <c r="QRU848" s="14"/>
      <c r="QRV848" s="14"/>
      <c r="QRW848" s="14"/>
      <c r="QRX848" s="14"/>
      <c r="QRY848" s="14"/>
      <c r="QRZ848" s="14"/>
      <c r="QSA848" s="14"/>
      <c r="QSB848" s="14"/>
      <c r="QSC848" s="14"/>
      <c r="QSD848" s="14"/>
      <c r="QSE848" s="14"/>
      <c r="QSF848" s="14"/>
      <c r="QSG848" s="14"/>
      <c r="QSH848" s="14"/>
      <c r="QSI848" s="14"/>
      <c r="QSJ848" s="14"/>
      <c r="QSK848" s="14"/>
      <c r="QSL848" s="14"/>
      <c r="QSM848" s="14"/>
      <c r="QSN848" s="14"/>
      <c r="QSO848" s="14"/>
      <c r="QSP848" s="14"/>
      <c r="QSQ848" s="14"/>
      <c r="QSR848" s="14"/>
      <c r="QSS848" s="14"/>
      <c r="QST848" s="14"/>
      <c r="QSU848" s="14"/>
      <c r="QSV848" s="14"/>
      <c r="QSW848" s="14"/>
      <c r="QSX848" s="14"/>
      <c r="QSY848" s="14"/>
      <c r="QSZ848" s="14"/>
      <c r="QTA848" s="14"/>
      <c r="QTB848" s="14"/>
      <c r="QTC848" s="14"/>
      <c r="QTD848" s="14"/>
      <c r="QTE848" s="14"/>
      <c r="QTF848" s="14"/>
      <c r="QTG848" s="14"/>
      <c r="QTH848" s="14"/>
      <c r="QTI848" s="14"/>
      <c r="QTJ848" s="14"/>
      <c r="QTK848" s="14"/>
      <c r="QTL848" s="14"/>
      <c r="QTM848" s="14"/>
      <c r="QTN848" s="14"/>
      <c r="QTO848" s="14"/>
      <c r="QTP848" s="14"/>
      <c r="QTQ848" s="14"/>
      <c r="QTR848" s="14"/>
      <c r="QTS848" s="14"/>
      <c r="QTT848" s="14"/>
      <c r="QTU848" s="14"/>
      <c r="QTV848" s="14"/>
      <c r="QTW848" s="14"/>
      <c r="QTX848" s="14"/>
      <c r="QTY848" s="14"/>
      <c r="QTZ848" s="14"/>
      <c r="QUA848" s="14"/>
      <c r="QUB848" s="14"/>
      <c r="QUC848" s="14"/>
      <c r="QUD848" s="14"/>
      <c r="QUE848" s="14"/>
      <c r="QUF848" s="14"/>
      <c r="QUG848" s="14"/>
      <c r="QUH848" s="14"/>
      <c r="QUI848" s="14"/>
      <c r="QUJ848" s="14"/>
      <c r="QUK848" s="14"/>
      <c r="QUL848" s="14"/>
      <c r="QUM848" s="14"/>
      <c r="QUN848" s="14"/>
      <c r="QUO848" s="14"/>
      <c r="QUP848" s="14"/>
      <c r="QUQ848" s="14"/>
      <c r="QUR848" s="14"/>
      <c r="QUS848" s="14"/>
      <c r="QUT848" s="14"/>
      <c r="QUU848" s="14"/>
      <c r="QUV848" s="14"/>
      <c r="QUW848" s="14"/>
      <c r="QUX848" s="14"/>
      <c r="QUY848" s="14"/>
      <c r="QUZ848" s="14"/>
      <c r="QVA848" s="14"/>
      <c r="QVB848" s="14"/>
      <c r="QVC848" s="14"/>
      <c r="QVD848" s="14"/>
      <c r="QVE848" s="14"/>
      <c r="QVF848" s="14"/>
      <c r="QVG848" s="14"/>
      <c r="QVH848" s="14"/>
      <c r="QVI848" s="14"/>
      <c r="QVJ848" s="14"/>
      <c r="QVK848" s="14"/>
      <c r="QVL848" s="14"/>
      <c r="QVM848" s="14"/>
      <c r="QVN848" s="14"/>
      <c r="QVO848" s="14"/>
      <c r="QVP848" s="14"/>
      <c r="QVQ848" s="14"/>
      <c r="QVR848" s="14"/>
      <c r="QVS848" s="14"/>
      <c r="QVT848" s="14"/>
      <c r="QVU848" s="14"/>
      <c r="QVV848" s="14"/>
      <c r="QVW848" s="14"/>
      <c r="QVX848" s="14"/>
      <c r="QVY848" s="14"/>
      <c r="QVZ848" s="14"/>
      <c r="QWA848" s="14"/>
      <c r="QWB848" s="14"/>
      <c r="QWC848" s="14"/>
      <c r="QWD848" s="14"/>
      <c r="QWE848" s="14"/>
      <c r="QWF848" s="14"/>
      <c r="QWG848" s="14"/>
      <c r="QWH848" s="14"/>
      <c r="QWI848" s="14"/>
      <c r="QWJ848" s="14"/>
      <c r="QWK848" s="14"/>
      <c r="QWL848" s="14"/>
      <c r="QWM848" s="14"/>
      <c r="QWN848" s="14"/>
      <c r="QWO848" s="14"/>
      <c r="QWP848" s="14"/>
      <c r="QWQ848" s="14"/>
      <c r="QWR848" s="14"/>
      <c r="QWS848" s="14"/>
      <c r="QWT848" s="14"/>
      <c r="QWU848" s="14"/>
      <c r="QWV848" s="14"/>
      <c r="QWW848" s="14"/>
      <c r="QWX848" s="14"/>
      <c r="QWY848" s="14"/>
      <c r="QWZ848" s="14"/>
      <c r="QXA848" s="14"/>
      <c r="QXB848" s="14"/>
      <c r="QXC848" s="14"/>
      <c r="QXD848" s="14"/>
      <c r="QXE848" s="14"/>
      <c r="QXF848" s="14"/>
      <c r="QXG848" s="14"/>
      <c r="QXH848" s="14"/>
      <c r="QXI848" s="14"/>
      <c r="QXJ848" s="14"/>
      <c r="QXK848" s="14"/>
      <c r="QXL848" s="14"/>
      <c r="QXM848" s="14"/>
      <c r="QXN848" s="14"/>
      <c r="QXO848" s="14"/>
      <c r="QXP848" s="14"/>
      <c r="QXQ848" s="14"/>
      <c r="QXR848" s="14"/>
      <c r="QXS848" s="14"/>
      <c r="QXT848" s="14"/>
      <c r="QXU848" s="14"/>
      <c r="QXV848" s="14"/>
      <c r="QXW848" s="14"/>
      <c r="QXX848" s="14"/>
      <c r="QXY848" s="14"/>
      <c r="QXZ848" s="14"/>
      <c r="QYA848" s="14"/>
      <c r="QYB848" s="14"/>
      <c r="QYC848" s="14"/>
      <c r="QYD848" s="14"/>
      <c r="QYE848" s="14"/>
      <c r="QYF848" s="14"/>
      <c r="QYG848" s="14"/>
      <c r="QYH848" s="14"/>
      <c r="QYI848" s="14"/>
      <c r="QYJ848" s="14"/>
      <c r="QYK848" s="14"/>
      <c r="QYL848" s="14"/>
      <c r="QYM848" s="14"/>
      <c r="QYN848" s="14"/>
      <c r="QYO848" s="14"/>
      <c r="QYP848" s="14"/>
      <c r="QYQ848" s="14"/>
      <c r="QYR848" s="14"/>
      <c r="QYS848" s="14"/>
      <c r="QYT848" s="14"/>
      <c r="QYU848" s="14"/>
      <c r="QYV848" s="14"/>
      <c r="QYW848" s="14"/>
      <c r="QYX848" s="14"/>
      <c r="QYY848" s="14"/>
      <c r="QYZ848" s="14"/>
      <c r="QZA848" s="14"/>
      <c r="QZB848" s="14"/>
      <c r="QZC848" s="14"/>
      <c r="QZD848" s="14"/>
      <c r="QZE848" s="14"/>
      <c r="QZF848" s="14"/>
      <c r="QZG848" s="14"/>
      <c r="QZH848" s="14"/>
      <c r="QZI848" s="14"/>
      <c r="QZJ848" s="14"/>
      <c r="QZK848" s="14"/>
      <c r="QZL848" s="14"/>
      <c r="QZM848" s="14"/>
      <c r="QZN848" s="14"/>
      <c r="QZO848" s="14"/>
      <c r="QZP848" s="14"/>
      <c r="QZQ848" s="14"/>
      <c r="QZR848" s="14"/>
      <c r="QZS848" s="14"/>
      <c r="QZT848" s="14"/>
      <c r="QZU848" s="14"/>
      <c r="QZV848" s="14"/>
      <c r="QZW848" s="14"/>
      <c r="QZX848" s="14"/>
      <c r="QZY848" s="14"/>
      <c r="QZZ848" s="14"/>
      <c r="RAA848" s="14"/>
      <c r="RAB848" s="14"/>
      <c r="RAC848" s="14"/>
      <c r="RAD848" s="14"/>
      <c r="RAE848" s="14"/>
      <c r="RAF848" s="14"/>
      <c r="RAG848" s="14"/>
      <c r="RAH848" s="14"/>
      <c r="RAI848" s="14"/>
      <c r="RAJ848" s="14"/>
      <c r="RAK848" s="14"/>
      <c r="RAL848" s="14"/>
      <c r="RAM848" s="14"/>
      <c r="RAN848" s="14"/>
      <c r="RAO848" s="14"/>
      <c r="RAP848" s="14"/>
      <c r="RAQ848" s="14"/>
      <c r="RAR848" s="14"/>
      <c r="RAS848" s="14"/>
      <c r="RAT848" s="14"/>
      <c r="RAU848" s="14"/>
      <c r="RAV848" s="14"/>
      <c r="RAW848" s="14"/>
      <c r="RAX848" s="14"/>
      <c r="RAY848" s="14"/>
      <c r="RAZ848" s="14"/>
      <c r="RBA848" s="14"/>
      <c r="RBB848" s="14"/>
      <c r="RBC848" s="14"/>
      <c r="RBD848" s="14"/>
      <c r="RBE848" s="14"/>
      <c r="RBF848" s="14"/>
      <c r="RBG848" s="14"/>
      <c r="RBH848" s="14"/>
      <c r="RBI848" s="14"/>
      <c r="RBJ848" s="14"/>
      <c r="RBK848" s="14"/>
      <c r="RBL848" s="14"/>
      <c r="RBM848" s="14"/>
      <c r="RBN848" s="14"/>
      <c r="RBO848" s="14"/>
      <c r="RBP848" s="14"/>
      <c r="RBQ848" s="14"/>
      <c r="RBR848" s="14"/>
      <c r="RBS848" s="14"/>
      <c r="RBT848" s="14"/>
      <c r="RBU848" s="14"/>
      <c r="RBV848" s="14"/>
      <c r="RBW848" s="14"/>
      <c r="RBX848" s="14"/>
      <c r="RBY848" s="14"/>
      <c r="RBZ848" s="14"/>
      <c r="RCA848" s="14"/>
      <c r="RCB848" s="14"/>
      <c r="RCC848" s="14"/>
      <c r="RCD848" s="14"/>
      <c r="RCE848" s="14"/>
      <c r="RCF848" s="14"/>
      <c r="RCG848" s="14"/>
      <c r="RCH848" s="14"/>
      <c r="RCI848" s="14"/>
      <c r="RCJ848" s="14"/>
      <c r="RCK848" s="14"/>
      <c r="RCL848" s="14"/>
      <c r="RCM848" s="14"/>
      <c r="RCN848" s="14"/>
      <c r="RCO848" s="14"/>
      <c r="RCP848" s="14"/>
      <c r="RCQ848" s="14"/>
      <c r="RCR848" s="14"/>
      <c r="RCS848" s="14"/>
      <c r="RCT848" s="14"/>
      <c r="RCU848" s="14"/>
      <c r="RCV848" s="14"/>
      <c r="RCW848" s="14"/>
      <c r="RCX848" s="14"/>
      <c r="RCY848" s="14"/>
      <c r="RCZ848" s="14"/>
      <c r="RDA848" s="14"/>
      <c r="RDB848" s="14"/>
      <c r="RDC848" s="14"/>
      <c r="RDD848" s="14"/>
      <c r="RDE848" s="14"/>
      <c r="RDF848" s="14"/>
      <c r="RDG848" s="14"/>
      <c r="RDH848" s="14"/>
      <c r="RDI848" s="14"/>
      <c r="RDJ848" s="14"/>
      <c r="RDK848" s="14"/>
      <c r="RDL848" s="14"/>
      <c r="RDM848" s="14"/>
      <c r="RDN848" s="14"/>
      <c r="RDO848" s="14"/>
      <c r="RDP848" s="14"/>
      <c r="RDQ848" s="14"/>
      <c r="RDR848" s="14"/>
      <c r="RDS848" s="14"/>
      <c r="RDT848" s="14"/>
      <c r="RDU848" s="14"/>
      <c r="RDV848" s="14"/>
      <c r="RDW848" s="14"/>
      <c r="RDX848" s="14"/>
      <c r="RDY848" s="14"/>
      <c r="RDZ848" s="14"/>
      <c r="REA848" s="14"/>
      <c r="REB848" s="14"/>
      <c r="REC848" s="14"/>
      <c r="RED848" s="14"/>
      <c r="REE848" s="14"/>
      <c r="REF848" s="14"/>
      <c r="REG848" s="14"/>
      <c r="REH848" s="14"/>
      <c r="REI848" s="14"/>
      <c r="REJ848" s="14"/>
      <c r="REK848" s="14"/>
      <c r="REL848" s="14"/>
      <c r="REM848" s="14"/>
      <c r="REN848" s="14"/>
      <c r="REO848" s="14"/>
      <c r="REP848" s="14"/>
      <c r="REQ848" s="14"/>
      <c r="RER848" s="14"/>
      <c r="RES848" s="14"/>
      <c r="RET848" s="14"/>
      <c r="REU848" s="14"/>
      <c r="REV848" s="14"/>
      <c r="REW848" s="14"/>
      <c r="REX848" s="14"/>
      <c r="REY848" s="14"/>
      <c r="REZ848" s="14"/>
      <c r="RFA848" s="14"/>
      <c r="RFB848" s="14"/>
      <c r="RFC848" s="14"/>
      <c r="RFD848" s="14"/>
      <c r="RFE848" s="14"/>
      <c r="RFF848" s="14"/>
      <c r="RFG848" s="14"/>
      <c r="RFH848" s="14"/>
      <c r="RFI848" s="14"/>
      <c r="RFJ848" s="14"/>
      <c r="RFK848" s="14"/>
      <c r="RFL848" s="14"/>
      <c r="RFM848" s="14"/>
      <c r="RFN848" s="14"/>
      <c r="RFO848" s="14"/>
      <c r="RFP848" s="14"/>
      <c r="RFQ848" s="14"/>
      <c r="RFR848" s="14"/>
      <c r="RFS848" s="14"/>
      <c r="RFT848" s="14"/>
      <c r="RFU848" s="14"/>
      <c r="RFV848" s="14"/>
      <c r="RFW848" s="14"/>
      <c r="RFX848" s="14"/>
      <c r="RFY848" s="14"/>
      <c r="RFZ848" s="14"/>
      <c r="RGA848" s="14"/>
      <c r="RGB848" s="14"/>
      <c r="RGC848" s="14"/>
      <c r="RGD848" s="14"/>
      <c r="RGE848" s="14"/>
      <c r="RGF848" s="14"/>
      <c r="RGG848" s="14"/>
      <c r="RGH848" s="14"/>
      <c r="RGI848" s="14"/>
      <c r="RGJ848" s="14"/>
      <c r="RGK848" s="14"/>
      <c r="RGL848" s="14"/>
      <c r="RGM848" s="14"/>
      <c r="RGN848" s="14"/>
      <c r="RGO848" s="14"/>
      <c r="RGP848" s="14"/>
      <c r="RGQ848" s="14"/>
      <c r="RGR848" s="14"/>
      <c r="RGS848" s="14"/>
      <c r="RGT848" s="14"/>
      <c r="RGU848" s="14"/>
      <c r="RGV848" s="14"/>
      <c r="RGW848" s="14"/>
      <c r="RGX848" s="14"/>
      <c r="RGY848" s="14"/>
      <c r="RGZ848" s="14"/>
      <c r="RHA848" s="14"/>
      <c r="RHB848" s="14"/>
      <c r="RHC848" s="14"/>
      <c r="RHD848" s="14"/>
      <c r="RHE848" s="14"/>
      <c r="RHF848" s="14"/>
      <c r="RHG848" s="14"/>
      <c r="RHH848" s="14"/>
      <c r="RHI848" s="14"/>
      <c r="RHJ848" s="14"/>
      <c r="RHK848" s="14"/>
      <c r="RHL848" s="14"/>
      <c r="RHM848" s="14"/>
      <c r="RHN848" s="14"/>
      <c r="RHO848" s="14"/>
      <c r="RHP848" s="14"/>
      <c r="RHQ848" s="14"/>
      <c r="RHR848" s="14"/>
      <c r="RHS848" s="14"/>
      <c r="RHT848" s="14"/>
      <c r="RHU848" s="14"/>
      <c r="RHV848" s="14"/>
      <c r="RHW848" s="14"/>
      <c r="RHX848" s="14"/>
      <c r="RHY848" s="14"/>
      <c r="RHZ848" s="14"/>
      <c r="RIA848" s="14"/>
      <c r="RIB848" s="14"/>
      <c r="RIC848" s="14"/>
      <c r="RID848" s="14"/>
      <c r="RIE848" s="14"/>
      <c r="RIF848" s="14"/>
      <c r="RIG848" s="14"/>
      <c r="RIH848" s="14"/>
      <c r="RII848" s="14"/>
      <c r="RIJ848" s="14"/>
      <c r="RIK848" s="14"/>
      <c r="RIL848" s="14"/>
      <c r="RIM848" s="14"/>
      <c r="RIN848" s="14"/>
      <c r="RIO848" s="14"/>
      <c r="RIP848" s="14"/>
      <c r="RIQ848" s="14"/>
      <c r="RIR848" s="14"/>
      <c r="RIS848" s="14"/>
      <c r="RIT848" s="14"/>
      <c r="RIU848" s="14"/>
      <c r="RIV848" s="14"/>
      <c r="RIW848" s="14"/>
      <c r="RIX848" s="14"/>
      <c r="RIY848" s="14"/>
      <c r="RIZ848" s="14"/>
      <c r="RJA848" s="14"/>
      <c r="RJB848" s="14"/>
      <c r="RJC848" s="14"/>
      <c r="RJD848" s="14"/>
      <c r="RJE848" s="14"/>
      <c r="RJF848" s="14"/>
      <c r="RJG848" s="14"/>
      <c r="RJH848" s="14"/>
      <c r="RJI848" s="14"/>
      <c r="RJJ848" s="14"/>
      <c r="RJK848" s="14"/>
      <c r="RJL848" s="14"/>
      <c r="RJM848" s="14"/>
      <c r="RJN848" s="14"/>
      <c r="RJO848" s="14"/>
      <c r="RJP848" s="14"/>
      <c r="RJQ848" s="14"/>
      <c r="RJR848" s="14"/>
      <c r="RJS848" s="14"/>
      <c r="RJT848" s="14"/>
      <c r="RJU848" s="14"/>
      <c r="RJV848" s="14"/>
      <c r="RJW848" s="14"/>
      <c r="RJX848" s="14"/>
      <c r="RJY848" s="14"/>
      <c r="RJZ848" s="14"/>
      <c r="RKA848" s="14"/>
      <c r="RKB848" s="14"/>
      <c r="RKC848" s="14"/>
      <c r="RKD848" s="14"/>
      <c r="RKE848" s="14"/>
      <c r="RKF848" s="14"/>
      <c r="RKG848" s="14"/>
      <c r="RKH848" s="14"/>
      <c r="RKI848" s="14"/>
      <c r="RKJ848" s="14"/>
      <c r="RKK848" s="14"/>
      <c r="RKL848" s="14"/>
      <c r="RKM848" s="14"/>
      <c r="RKN848" s="14"/>
      <c r="RKO848" s="14"/>
      <c r="RKP848" s="14"/>
      <c r="RKQ848" s="14"/>
      <c r="RKR848" s="14"/>
      <c r="RKS848" s="14"/>
      <c r="RKT848" s="14"/>
      <c r="RKU848" s="14"/>
      <c r="RKV848" s="14"/>
      <c r="RKW848" s="14"/>
      <c r="RKX848" s="14"/>
      <c r="RKY848" s="14"/>
      <c r="RKZ848" s="14"/>
      <c r="RLA848" s="14"/>
      <c r="RLB848" s="14"/>
      <c r="RLC848" s="14"/>
      <c r="RLD848" s="14"/>
      <c r="RLE848" s="14"/>
      <c r="RLF848" s="14"/>
      <c r="RLG848" s="14"/>
      <c r="RLH848" s="14"/>
      <c r="RLI848" s="14"/>
      <c r="RLJ848" s="14"/>
      <c r="RLK848" s="14"/>
      <c r="RLL848" s="14"/>
      <c r="RLM848" s="14"/>
      <c r="RLN848" s="14"/>
      <c r="RLO848" s="14"/>
      <c r="RLP848" s="14"/>
      <c r="RLQ848" s="14"/>
      <c r="RLR848" s="14"/>
      <c r="RLS848" s="14"/>
      <c r="RLT848" s="14"/>
      <c r="RLU848" s="14"/>
      <c r="RLV848" s="14"/>
      <c r="RLW848" s="14"/>
      <c r="RLX848" s="14"/>
      <c r="RLY848" s="14"/>
      <c r="RLZ848" s="14"/>
      <c r="RMA848" s="14"/>
      <c r="RMB848" s="14"/>
      <c r="RMC848" s="14"/>
      <c r="RMD848" s="14"/>
      <c r="RME848" s="14"/>
      <c r="RMF848" s="14"/>
      <c r="RMG848" s="14"/>
      <c r="RMH848" s="14"/>
      <c r="RMI848" s="14"/>
      <c r="RMJ848" s="14"/>
      <c r="RMK848" s="14"/>
      <c r="RML848" s="14"/>
      <c r="RMM848" s="14"/>
      <c r="RMN848" s="14"/>
      <c r="RMO848" s="14"/>
      <c r="RMP848" s="14"/>
      <c r="RMQ848" s="14"/>
      <c r="RMR848" s="14"/>
      <c r="RMS848" s="14"/>
      <c r="RMT848" s="14"/>
      <c r="RMU848" s="14"/>
      <c r="RMV848" s="14"/>
      <c r="RMW848" s="14"/>
      <c r="RMX848" s="14"/>
      <c r="RMY848" s="14"/>
      <c r="RMZ848" s="14"/>
      <c r="RNA848" s="14"/>
      <c r="RNB848" s="14"/>
      <c r="RNC848" s="14"/>
      <c r="RND848" s="14"/>
      <c r="RNE848" s="14"/>
      <c r="RNF848" s="14"/>
      <c r="RNG848" s="14"/>
      <c r="RNH848" s="14"/>
      <c r="RNI848" s="14"/>
      <c r="RNJ848" s="14"/>
      <c r="RNK848" s="14"/>
      <c r="RNL848" s="14"/>
      <c r="RNM848" s="14"/>
      <c r="RNN848" s="14"/>
      <c r="RNO848" s="14"/>
      <c r="RNP848" s="14"/>
      <c r="RNQ848" s="14"/>
      <c r="RNR848" s="14"/>
      <c r="RNS848" s="14"/>
      <c r="RNT848" s="14"/>
      <c r="RNU848" s="14"/>
      <c r="RNV848" s="14"/>
      <c r="RNW848" s="14"/>
      <c r="RNX848" s="14"/>
      <c r="RNY848" s="14"/>
      <c r="RNZ848" s="14"/>
      <c r="ROA848" s="14"/>
      <c r="ROB848" s="14"/>
      <c r="ROC848" s="14"/>
      <c r="ROD848" s="14"/>
      <c r="ROE848" s="14"/>
      <c r="ROF848" s="14"/>
      <c r="ROG848" s="14"/>
      <c r="ROH848" s="14"/>
      <c r="ROI848" s="14"/>
      <c r="ROJ848" s="14"/>
      <c r="ROK848" s="14"/>
      <c r="ROL848" s="14"/>
      <c r="ROM848" s="14"/>
      <c r="RON848" s="14"/>
      <c r="ROO848" s="14"/>
      <c r="ROP848" s="14"/>
      <c r="ROQ848" s="14"/>
      <c r="ROR848" s="14"/>
      <c r="ROS848" s="14"/>
      <c r="ROT848" s="14"/>
      <c r="ROU848" s="14"/>
      <c r="ROV848" s="14"/>
      <c r="ROW848" s="14"/>
      <c r="ROX848" s="14"/>
      <c r="ROY848" s="14"/>
      <c r="ROZ848" s="14"/>
      <c r="RPA848" s="14"/>
      <c r="RPB848" s="14"/>
      <c r="RPC848" s="14"/>
      <c r="RPD848" s="14"/>
      <c r="RPE848" s="14"/>
      <c r="RPF848" s="14"/>
      <c r="RPG848" s="14"/>
      <c r="RPH848" s="14"/>
      <c r="RPI848" s="14"/>
      <c r="RPJ848" s="14"/>
      <c r="RPK848" s="14"/>
      <c r="RPL848" s="14"/>
      <c r="RPM848" s="14"/>
      <c r="RPN848" s="14"/>
      <c r="RPO848" s="14"/>
      <c r="RPP848" s="14"/>
      <c r="RPQ848" s="14"/>
      <c r="RPR848" s="14"/>
      <c r="RPS848" s="14"/>
      <c r="RPT848" s="14"/>
      <c r="RPU848" s="14"/>
      <c r="RPV848" s="14"/>
      <c r="RPW848" s="14"/>
      <c r="RPX848" s="14"/>
      <c r="RPY848" s="14"/>
      <c r="RPZ848" s="14"/>
      <c r="RQA848" s="14"/>
      <c r="RQB848" s="14"/>
      <c r="RQC848" s="14"/>
      <c r="RQD848" s="14"/>
      <c r="RQE848" s="14"/>
      <c r="RQF848" s="14"/>
      <c r="RQG848" s="14"/>
      <c r="RQH848" s="14"/>
      <c r="RQI848" s="14"/>
      <c r="RQJ848" s="14"/>
      <c r="RQK848" s="14"/>
      <c r="RQL848" s="14"/>
      <c r="RQM848" s="14"/>
      <c r="RQN848" s="14"/>
      <c r="RQO848" s="14"/>
      <c r="RQP848" s="14"/>
      <c r="RQQ848" s="14"/>
      <c r="RQR848" s="14"/>
      <c r="RQS848" s="14"/>
      <c r="RQT848" s="14"/>
      <c r="RQU848" s="14"/>
      <c r="RQV848" s="14"/>
      <c r="RQW848" s="14"/>
      <c r="RQX848" s="14"/>
      <c r="RQY848" s="14"/>
      <c r="RQZ848" s="14"/>
      <c r="RRA848" s="14"/>
      <c r="RRB848" s="14"/>
      <c r="RRC848" s="14"/>
      <c r="RRD848" s="14"/>
      <c r="RRE848" s="14"/>
      <c r="RRF848" s="14"/>
      <c r="RRG848" s="14"/>
      <c r="RRH848" s="14"/>
      <c r="RRI848" s="14"/>
      <c r="RRJ848" s="14"/>
      <c r="RRK848" s="14"/>
      <c r="RRL848" s="14"/>
      <c r="RRM848" s="14"/>
      <c r="RRN848" s="14"/>
      <c r="RRO848" s="14"/>
      <c r="RRP848" s="14"/>
      <c r="RRQ848" s="14"/>
      <c r="RRR848" s="14"/>
      <c r="RRS848" s="14"/>
      <c r="RRT848" s="14"/>
      <c r="RRU848" s="14"/>
      <c r="RRV848" s="14"/>
      <c r="RRW848" s="14"/>
      <c r="RRX848" s="14"/>
      <c r="RRY848" s="14"/>
      <c r="RRZ848" s="14"/>
      <c r="RSA848" s="14"/>
      <c r="RSB848" s="14"/>
      <c r="RSC848" s="14"/>
      <c r="RSD848" s="14"/>
      <c r="RSE848" s="14"/>
      <c r="RSF848" s="14"/>
      <c r="RSG848" s="14"/>
      <c r="RSH848" s="14"/>
      <c r="RSI848" s="14"/>
      <c r="RSJ848" s="14"/>
      <c r="RSK848" s="14"/>
      <c r="RSL848" s="14"/>
      <c r="RSM848" s="14"/>
      <c r="RSN848" s="14"/>
      <c r="RSO848" s="14"/>
      <c r="RSP848" s="14"/>
      <c r="RSQ848" s="14"/>
      <c r="RSR848" s="14"/>
      <c r="RSS848" s="14"/>
      <c r="RST848" s="14"/>
      <c r="RSU848" s="14"/>
      <c r="RSV848" s="14"/>
      <c r="RSW848" s="14"/>
      <c r="RSX848" s="14"/>
      <c r="RSY848" s="14"/>
      <c r="RSZ848" s="14"/>
      <c r="RTA848" s="14"/>
      <c r="RTB848" s="14"/>
      <c r="RTC848" s="14"/>
      <c r="RTD848" s="14"/>
      <c r="RTE848" s="14"/>
      <c r="RTF848" s="14"/>
      <c r="RTG848" s="14"/>
      <c r="RTH848" s="14"/>
      <c r="RTI848" s="14"/>
      <c r="RTJ848" s="14"/>
      <c r="RTK848" s="14"/>
      <c r="RTL848" s="14"/>
      <c r="RTM848" s="14"/>
      <c r="RTN848" s="14"/>
      <c r="RTO848" s="14"/>
      <c r="RTP848" s="14"/>
      <c r="RTQ848" s="14"/>
      <c r="RTR848" s="14"/>
      <c r="RTS848" s="14"/>
      <c r="RTT848" s="14"/>
      <c r="RTU848" s="14"/>
      <c r="RTV848" s="14"/>
      <c r="RTW848" s="14"/>
      <c r="RTX848" s="14"/>
      <c r="RTY848" s="14"/>
      <c r="RTZ848" s="14"/>
      <c r="RUA848" s="14"/>
      <c r="RUB848" s="14"/>
      <c r="RUC848" s="14"/>
      <c r="RUD848" s="14"/>
      <c r="RUE848" s="14"/>
      <c r="RUF848" s="14"/>
      <c r="RUG848" s="14"/>
      <c r="RUH848" s="14"/>
      <c r="RUI848" s="14"/>
      <c r="RUJ848" s="14"/>
      <c r="RUK848" s="14"/>
      <c r="RUL848" s="14"/>
      <c r="RUM848" s="14"/>
      <c r="RUN848" s="14"/>
      <c r="RUO848" s="14"/>
      <c r="RUP848" s="14"/>
      <c r="RUQ848" s="14"/>
      <c r="RUR848" s="14"/>
      <c r="RUS848" s="14"/>
      <c r="RUT848" s="14"/>
      <c r="RUU848" s="14"/>
      <c r="RUV848" s="14"/>
      <c r="RUW848" s="14"/>
      <c r="RUX848" s="14"/>
      <c r="RUY848" s="14"/>
      <c r="RUZ848" s="14"/>
      <c r="RVA848" s="14"/>
      <c r="RVB848" s="14"/>
      <c r="RVC848" s="14"/>
      <c r="RVD848" s="14"/>
      <c r="RVE848" s="14"/>
      <c r="RVF848" s="14"/>
      <c r="RVG848" s="14"/>
      <c r="RVH848" s="14"/>
      <c r="RVI848" s="14"/>
      <c r="RVJ848" s="14"/>
      <c r="RVK848" s="14"/>
      <c r="RVL848" s="14"/>
      <c r="RVM848" s="14"/>
      <c r="RVN848" s="14"/>
      <c r="RVO848" s="14"/>
      <c r="RVP848" s="14"/>
      <c r="RVQ848" s="14"/>
      <c r="RVR848" s="14"/>
      <c r="RVS848" s="14"/>
      <c r="RVT848" s="14"/>
      <c r="RVU848" s="14"/>
      <c r="RVV848" s="14"/>
      <c r="RVW848" s="14"/>
      <c r="RVX848" s="14"/>
      <c r="RVY848" s="14"/>
      <c r="RVZ848" s="14"/>
      <c r="RWA848" s="14"/>
      <c r="RWB848" s="14"/>
      <c r="RWC848" s="14"/>
      <c r="RWD848" s="14"/>
      <c r="RWE848" s="14"/>
      <c r="RWF848" s="14"/>
      <c r="RWG848" s="14"/>
      <c r="RWH848" s="14"/>
      <c r="RWI848" s="14"/>
      <c r="RWJ848" s="14"/>
      <c r="RWK848" s="14"/>
      <c r="RWL848" s="14"/>
      <c r="RWM848" s="14"/>
      <c r="RWN848" s="14"/>
      <c r="RWO848" s="14"/>
      <c r="RWP848" s="14"/>
      <c r="RWQ848" s="14"/>
      <c r="RWR848" s="14"/>
      <c r="RWS848" s="14"/>
      <c r="RWT848" s="14"/>
      <c r="RWU848" s="14"/>
      <c r="RWV848" s="14"/>
      <c r="RWW848" s="14"/>
      <c r="RWX848" s="14"/>
      <c r="RWY848" s="14"/>
      <c r="RWZ848" s="14"/>
      <c r="RXA848" s="14"/>
      <c r="RXB848" s="14"/>
      <c r="RXC848" s="14"/>
      <c r="RXD848" s="14"/>
      <c r="RXE848" s="14"/>
      <c r="RXF848" s="14"/>
      <c r="RXG848" s="14"/>
      <c r="RXH848" s="14"/>
      <c r="RXI848" s="14"/>
      <c r="RXJ848" s="14"/>
      <c r="RXK848" s="14"/>
      <c r="RXL848" s="14"/>
      <c r="RXM848" s="14"/>
      <c r="RXN848" s="14"/>
      <c r="RXO848" s="14"/>
      <c r="RXP848" s="14"/>
      <c r="RXQ848" s="14"/>
      <c r="RXR848" s="14"/>
      <c r="RXS848" s="14"/>
      <c r="RXT848" s="14"/>
      <c r="RXU848" s="14"/>
      <c r="RXV848" s="14"/>
      <c r="RXW848" s="14"/>
      <c r="RXX848" s="14"/>
      <c r="RXY848" s="14"/>
      <c r="RXZ848" s="14"/>
      <c r="RYA848" s="14"/>
      <c r="RYB848" s="14"/>
      <c r="RYC848" s="14"/>
      <c r="RYD848" s="14"/>
      <c r="RYE848" s="14"/>
      <c r="RYF848" s="14"/>
      <c r="RYG848" s="14"/>
      <c r="RYH848" s="14"/>
      <c r="RYI848" s="14"/>
      <c r="RYJ848" s="14"/>
      <c r="RYK848" s="14"/>
      <c r="RYL848" s="14"/>
      <c r="RYM848" s="14"/>
      <c r="RYN848" s="14"/>
      <c r="RYO848" s="14"/>
      <c r="RYP848" s="14"/>
      <c r="RYQ848" s="14"/>
      <c r="RYR848" s="14"/>
      <c r="RYS848" s="14"/>
      <c r="RYT848" s="14"/>
      <c r="RYU848" s="14"/>
      <c r="RYV848" s="14"/>
      <c r="RYW848" s="14"/>
      <c r="RYX848" s="14"/>
      <c r="RYY848" s="14"/>
      <c r="RYZ848" s="14"/>
      <c r="RZA848" s="14"/>
      <c r="RZB848" s="14"/>
      <c r="RZC848" s="14"/>
      <c r="RZD848" s="14"/>
      <c r="RZE848" s="14"/>
      <c r="RZF848" s="14"/>
      <c r="RZG848" s="14"/>
      <c r="RZH848" s="14"/>
      <c r="RZI848" s="14"/>
      <c r="RZJ848" s="14"/>
      <c r="RZK848" s="14"/>
      <c r="RZL848" s="14"/>
      <c r="RZM848" s="14"/>
      <c r="RZN848" s="14"/>
      <c r="RZO848" s="14"/>
      <c r="RZP848" s="14"/>
      <c r="RZQ848" s="14"/>
      <c r="RZR848" s="14"/>
      <c r="RZS848" s="14"/>
      <c r="RZT848" s="14"/>
      <c r="RZU848" s="14"/>
      <c r="RZV848" s="14"/>
      <c r="RZW848" s="14"/>
      <c r="RZX848" s="14"/>
      <c r="RZY848" s="14"/>
      <c r="RZZ848" s="14"/>
      <c r="SAA848" s="14"/>
      <c r="SAB848" s="14"/>
      <c r="SAC848" s="14"/>
      <c r="SAD848" s="14"/>
      <c r="SAE848" s="14"/>
      <c r="SAF848" s="14"/>
      <c r="SAG848" s="14"/>
      <c r="SAH848" s="14"/>
      <c r="SAI848" s="14"/>
      <c r="SAJ848" s="14"/>
      <c r="SAK848" s="14"/>
      <c r="SAL848" s="14"/>
      <c r="SAM848" s="14"/>
      <c r="SAN848" s="14"/>
      <c r="SAO848" s="14"/>
      <c r="SAP848" s="14"/>
      <c r="SAQ848" s="14"/>
      <c r="SAR848" s="14"/>
      <c r="SAS848" s="14"/>
      <c r="SAT848" s="14"/>
      <c r="SAU848" s="14"/>
      <c r="SAV848" s="14"/>
      <c r="SAW848" s="14"/>
      <c r="SAX848" s="14"/>
      <c r="SAY848" s="14"/>
      <c r="SAZ848" s="14"/>
      <c r="SBA848" s="14"/>
      <c r="SBB848" s="14"/>
      <c r="SBC848" s="14"/>
      <c r="SBD848" s="14"/>
      <c r="SBE848" s="14"/>
      <c r="SBF848" s="14"/>
      <c r="SBG848" s="14"/>
      <c r="SBH848" s="14"/>
      <c r="SBI848" s="14"/>
      <c r="SBJ848" s="14"/>
      <c r="SBK848" s="14"/>
      <c r="SBL848" s="14"/>
      <c r="SBM848" s="14"/>
      <c r="SBN848" s="14"/>
      <c r="SBO848" s="14"/>
      <c r="SBP848" s="14"/>
      <c r="SBQ848" s="14"/>
      <c r="SBR848" s="14"/>
      <c r="SBS848" s="14"/>
      <c r="SBT848" s="14"/>
      <c r="SBU848" s="14"/>
      <c r="SBV848" s="14"/>
      <c r="SBW848" s="14"/>
      <c r="SBX848" s="14"/>
      <c r="SBY848" s="14"/>
      <c r="SBZ848" s="14"/>
      <c r="SCA848" s="14"/>
      <c r="SCB848" s="14"/>
      <c r="SCC848" s="14"/>
      <c r="SCD848" s="14"/>
      <c r="SCE848" s="14"/>
      <c r="SCF848" s="14"/>
      <c r="SCG848" s="14"/>
      <c r="SCH848" s="14"/>
      <c r="SCI848" s="14"/>
      <c r="SCJ848" s="14"/>
      <c r="SCK848" s="14"/>
      <c r="SCL848" s="14"/>
      <c r="SCM848" s="14"/>
      <c r="SCN848" s="14"/>
      <c r="SCO848" s="14"/>
      <c r="SCP848" s="14"/>
      <c r="SCQ848" s="14"/>
      <c r="SCR848" s="14"/>
      <c r="SCS848" s="14"/>
      <c r="SCT848" s="14"/>
      <c r="SCU848" s="14"/>
      <c r="SCV848" s="14"/>
      <c r="SCW848" s="14"/>
      <c r="SCX848" s="14"/>
      <c r="SCY848" s="14"/>
      <c r="SCZ848" s="14"/>
      <c r="SDA848" s="14"/>
      <c r="SDB848" s="14"/>
      <c r="SDC848" s="14"/>
      <c r="SDD848" s="14"/>
      <c r="SDE848" s="14"/>
      <c r="SDF848" s="14"/>
      <c r="SDG848" s="14"/>
      <c r="SDH848" s="14"/>
      <c r="SDI848" s="14"/>
      <c r="SDJ848" s="14"/>
      <c r="SDK848" s="14"/>
      <c r="SDL848" s="14"/>
      <c r="SDM848" s="14"/>
      <c r="SDN848" s="14"/>
      <c r="SDO848" s="14"/>
      <c r="SDP848" s="14"/>
      <c r="SDQ848" s="14"/>
      <c r="SDR848" s="14"/>
      <c r="SDS848" s="14"/>
      <c r="SDT848" s="14"/>
      <c r="SDU848" s="14"/>
      <c r="SDV848" s="14"/>
      <c r="SDW848" s="14"/>
      <c r="SDX848" s="14"/>
      <c r="SDY848" s="14"/>
      <c r="SDZ848" s="14"/>
      <c r="SEA848" s="14"/>
      <c r="SEB848" s="14"/>
      <c r="SEC848" s="14"/>
      <c r="SED848" s="14"/>
      <c r="SEE848" s="14"/>
      <c r="SEF848" s="14"/>
      <c r="SEG848" s="14"/>
      <c r="SEH848" s="14"/>
      <c r="SEI848" s="14"/>
      <c r="SEJ848" s="14"/>
      <c r="SEK848" s="14"/>
      <c r="SEL848" s="14"/>
      <c r="SEM848" s="14"/>
      <c r="SEN848" s="14"/>
      <c r="SEO848" s="14"/>
      <c r="SEP848" s="14"/>
      <c r="SEQ848" s="14"/>
      <c r="SER848" s="14"/>
      <c r="SES848" s="14"/>
      <c r="SET848" s="14"/>
      <c r="SEU848" s="14"/>
      <c r="SEV848" s="14"/>
      <c r="SEW848" s="14"/>
      <c r="SEX848" s="14"/>
      <c r="SEY848" s="14"/>
      <c r="SEZ848" s="14"/>
      <c r="SFA848" s="14"/>
      <c r="SFB848" s="14"/>
      <c r="SFC848" s="14"/>
      <c r="SFD848" s="14"/>
      <c r="SFE848" s="14"/>
      <c r="SFF848" s="14"/>
      <c r="SFG848" s="14"/>
      <c r="SFH848" s="14"/>
      <c r="SFI848" s="14"/>
      <c r="SFJ848" s="14"/>
      <c r="SFK848" s="14"/>
      <c r="SFL848" s="14"/>
      <c r="SFM848" s="14"/>
      <c r="SFN848" s="14"/>
      <c r="SFO848" s="14"/>
      <c r="SFP848" s="14"/>
      <c r="SFQ848" s="14"/>
      <c r="SFR848" s="14"/>
      <c r="SFS848" s="14"/>
      <c r="SFT848" s="14"/>
      <c r="SFU848" s="14"/>
      <c r="SFV848" s="14"/>
      <c r="SFW848" s="14"/>
      <c r="SFX848" s="14"/>
      <c r="SFY848" s="14"/>
      <c r="SFZ848" s="14"/>
      <c r="SGA848" s="14"/>
      <c r="SGB848" s="14"/>
      <c r="SGC848" s="14"/>
      <c r="SGD848" s="14"/>
      <c r="SGE848" s="14"/>
      <c r="SGF848" s="14"/>
      <c r="SGG848" s="14"/>
      <c r="SGH848" s="14"/>
      <c r="SGI848" s="14"/>
      <c r="SGJ848" s="14"/>
      <c r="SGK848" s="14"/>
      <c r="SGL848" s="14"/>
      <c r="SGM848" s="14"/>
      <c r="SGN848" s="14"/>
      <c r="SGO848" s="14"/>
      <c r="SGP848" s="14"/>
      <c r="SGQ848" s="14"/>
      <c r="SGR848" s="14"/>
      <c r="SGS848" s="14"/>
      <c r="SGT848" s="14"/>
      <c r="SGU848" s="14"/>
      <c r="SGV848" s="14"/>
      <c r="SGW848" s="14"/>
      <c r="SGX848" s="14"/>
      <c r="SGY848" s="14"/>
      <c r="SGZ848" s="14"/>
      <c r="SHA848" s="14"/>
      <c r="SHB848" s="14"/>
      <c r="SHC848" s="14"/>
      <c r="SHD848" s="14"/>
      <c r="SHE848" s="14"/>
      <c r="SHF848" s="14"/>
      <c r="SHG848" s="14"/>
      <c r="SHH848" s="14"/>
      <c r="SHI848" s="14"/>
      <c r="SHJ848" s="14"/>
      <c r="SHK848" s="14"/>
      <c r="SHL848" s="14"/>
      <c r="SHM848" s="14"/>
      <c r="SHN848" s="14"/>
      <c r="SHO848" s="14"/>
      <c r="SHP848" s="14"/>
      <c r="SHQ848" s="14"/>
      <c r="SHR848" s="14"/>
      <c r="SHS848" s="14"/>
      <c r="SHT848" s="14"/>
      <c r="SHU848" s="14"/>
      <c r="SHV848" s="14"/>
      <c r="SHW848" s="14"/>
      <c r="SHX848" s="14"/>
      <c r="SHY848" s="14"/>
      <c r="SHZ848" s="14"/>
      <c r="SIA848" s="14"/>
      <c r="SIB848" s="14"/>
      <c r="SIC848" s="14"/>
      <c r="SID848" s="14"/>
      <c r="SIE848" s="14"/>
      <c r="SIF848" s="14"/>
      <c r="SIG848" s="14"/>
      <c r="SIH848" s="14"/>
      <c r="SII848" s="14"/>
      <c r="SIJ848" s="14"/>
      <c r="SIK848" s="14"/>
      <c r="SIL848" s="14"/>
      <c r="SIM848" s="14"/>
      <c r="SIN848" s="14"/>
      <c r="SIO848" s="14"/>
      <c r="SIP848" s="14"/>
      <c r="SIQ848" s="14"/>
      <c r="SIR848" s="14"/>
      <c r="SIS848" s="14"/>
      <c r="SIT848" s="14"/>
      <c r="SIU848" s="14"/>
      <c r="SIV848" s="14"/>
      <c r="SIW848" s="14"/>
      <c r="SIX848" s="14"/>
      <c r="SIY848" s="14"/>
      <c r="SIZ848" s="14"/>
      <c r="SJA848" s="14"/>
      <c r="SJB848" s="14"/>
      <c r="SJC848" s="14"/>
      <c r="SJD848" s="14"/>
      <c r="SJE848" s="14"/>
      <c r="SJF848" s="14"/>
      <c r="SJG848" s="14"/>
      <c r="SJH848" s="14"/>
      <c r="SJI848" s="14"/>
      <c r="SJJ848" s="14"/>
      <c r="SJK848" s="14"/>
      <c r="SJL848" s="14"/>
      <c r="SJM848" s="14"/>
      <c r="SJN848" s="14"/>
      <c r="SJO848" s="14"/>
      <c r="SJP848" s="14"/>
      <c r="SJQ848" s="14"/>
      <c r="SJR848" s="14"/>
      <c r="SJS848" s="14"/>
      <c r="SJT848" s="14"/>
      <c r="SJU848" s="14"/>
      <c r="SJV848" s="14"/>
      <c r="SJW848" s="14"/>
      <c r="SJX848" s="14"/>
      <c r="SJY848" s="14"/>
      <c r="SJZ848" s="14"/>
      <c r="SKA848" s="14"/>
      <c r="SKB848" s="14"/>
      <c r="SKC848" s="14"/>
      <c r="SKD848" s="14"/>
      <c r="SKE848" s="14"/>
      <c r="SKF848" s="14"/>
      <c r="SKG848" s="14"/>
      <c r="SKH848" s="14"/>
      <c r="SKI848" s="14"/>
      <c r="SKJ848" s="14"/>
      <c r="SKK848" s="14"/>
      <c r="SKL848" s="14"/>
      <c r="SKM848" s="14"/>
      <c r="SKN848" s="14"/>
      <c r="SKO848" s="14"/>
      <c r="SKP848" s="14"/>
      <c r="SKQ848" s="14"/>
      <c r="SKR848" s="14"/>
      <c r="SKS848" s="14"/>
      <c r="SKT848" s="14"/>
      <c r="SKU848" s="14"/>
      <c r="SKV848" s="14"/>
      <c r="SKW848" s="14"/>
      <c r="SKX848" s="14"/>
      <c r="SKY848" s="14"/>
      <c r="SKZ848" s="14"/>
      <c r="SLA848" s="14"/>
      <c r="SLB848" s="14"/>
      <c r="SLC848" s="14"/>
      <c r="SLD848" s="14"/>
      <c r="SLE848" s="14"/>
      <c r="SLF848" s="14"/>
      <c r="SLG848" s="14"/>
      <c r="SLH848" s="14"/>
      <c r="SLI848" s="14"/>
      <c r="SLJ848" s="14"/>
      <c r="SLK848" s="14"/>
      <c r="SLL848" s="14"/>
      <c r="SLM848" s="14"/>
      <c r="SLN848" s="14"/>
      <c r="SLO848" s="14"/>
      <c r="SLP848" s="14"/>
      <c r="SLQ848" s="14"/>
      <c r="SLR848" s="14"/>
      <c r="SLS848" s="14"/>
      <c r="SLT848" s="14"/>
      <c r="SLU848" s="14"/>
      <c r="SLV848" s="14"/>
      <c r="SLW848" s="14"/>
      <c r="SLX848" s="14"/>
      <c r="SLY848" s="14"/>
      <c r="SLZ848" s="14"/>
      <c r="SMA848" s="14"/>
      <c r="SMB848" s="14"/>
      <c r="SMC848" s="14"/>
      <c r="SMD848" s="14"/>
      <c r="SME848" s="14"/>
      <c r="SMF848" s="14"/>
      <c r="SMG848" s="14"/>
      <c r="SMH848" s="14"/>
      <c r="SMI848" s="14"/>
      <c r="SMJ848" s="14"/>
      <c r="SMK848" s="14"/>
      <c r="SML848" s="14"/>
      <c r="SMM848" s="14"/>
      <c r="SMN848" s="14"/>
      <c r="SMO848" s="14"/>
      <c r="SMP848" s="14"/>
      <c r="SMQ848" s="14"/>
      <c r="SMR848" s="14"/>
      <c r="SMS848" s="14"/>
      <c r="SMT848" s="14"/>
      <c r="SMU848" s="14"/>
      <c r="SMV848" s="14"/>
      <c r="SMW848" s="14"/>
      <c r="SMX848" s="14"/>
      <c r="SMY848" s="14"/>
      <c r="SMZ848" s="14"/>
      <c r="SNA848" s="14"/>
      <c r="SNB848" s="14"/>
      <c r="SNC848" s="14"/>
      <c r="SND848" s="14"/>
      <c r="SNE848" s="14"/>
      <c r="SNF848" s="14"/>
      <c r="SNG848" s="14"/>
      <c r="SNH848" s="14"/>
      <c r="SNI848" s="14"/>
      <c r="SNJ848" s="14"/>
      <c r="SNK848" s="14"/>
      <c r="SNL848" s="14"/>
      <c r="SNM848" s="14"/>
      <c r="SNN848" s="14"/>
      <c r="SNO848" s="14"/>
      <c r="SNP848" s="14"/>
      <c r="SNQ848" s="14"/>
      <c r="SNR848" s="14"/>
      <c r="SNS848" s="14"/>
      <c r="SNT848" s="14"/>
      <c r="SNU848" s="14"/>
      <c r="SNV848" s="14"/>
      <c r="SNW848" s="14"/>
      <c r="SNX848" s="14"/>
      <c r="SNY848" s="14"/>
      <c r="SNZ848" s="14"/>
      <c r="SOA848" s="14"/>
      <c r="SOB848" s="14"/>
      <c r="SOC848" s="14"/>
      <c r="SOD848" s="14"/>
      <c r="SOE848" s="14"/>
      <c r="SOF848" s="14"/>
      <c r="SOG848" s="14"/>
      <c r="SOH848" s="14"/>
      <c r="SOI848" s="14"/>
      <c r="SOJ848" s="14"/>
      <c r="SOK848" s="14"/>
      <c r="SOL848" s="14"/>
      <c r="SOM848" s="14"/>
      <c r="SON848" s="14"/>
      <c r="SOO848" s="14"/>
      <c r="SOP848" s="14"/>
      <c r="SOQ848" s="14"/>
      <c r="SOR848" s="14"/>
      <c r="SOS848" s="14"/>
      <c r="SOT848" s="14"/>
      <c r="SOU848" s="14"/>
      <c r="SOV848" s="14"/>
      <c r="SOW848" s="14"/>
      <c r="SOX848" s="14"/>
      <c r="SOY848" s="14"/>
      <c r="SOZ848" s="14"/>
      <c r="SPA848" s="14"/>
      <c r="SPB848" s="14"/>
      <c r="SPC848" s="14"/>
      <c r="SPD848" s="14"/>
      <c r="SPE848" s="14"/>
      <c r="SPF848" s="14"/>
      <c r="SPG848" s="14"/>
      <c r="SPH848" s="14"/>
      <c r="SPI848" s="14"/>
      <c r="SPJ848" s="14"/>
      <c r="SPK848" s="14"/>
      <c r="SPL848" s="14"/>
      <c r="SPM848" s="14"/>
      <c r="SPN848" s="14"/>
      <c r="SPO848" s="14"/>
      <c r="SPP848" s="14"/>
      <c r="SPQ848" s="14"/>
      <c r="SPR848" s="14"/>
      <c r="SPS848" s="14"/>
      <c r="SPT848" s="14"/>
      <c r="SPU848" s="14"/>
      <c r="SPV848" s="14"/>
      <c r="SPW848" s="14"/>
      <c r="SPX848" s="14"/>
      <c r="SPY848" s="14"/>
      <c r="SPZ848" s="14"/>
      <c r="SQA848" s="14"/>
      <c r="SQB848" s="14"/>
      <c r="SQC848" s="14"/>
      <c r="SQD848" s="14"/>
      <c r="SQE848" s="14"/>
      <c r="SQF848" s="14"/>
      <c r="SQG848" s="14"/>
      <c r="SQH848" s="14"/>
      <c r="SQI848" s="14"/>
      <c r="SQJ848" s="14"/>
      <c r="SQK848" s="14"/>
      <c r="SQL848" s="14"/>
      <c r="SQM848" s="14"/>
      <c r="SQN848" s="14"/>
      <c r="SQO848" s="14"/>
      <c r="SQP848" s="14"/>
      <c r="SQQ848" s="14"/>
      <c r="SQR848" s="14"/>
      <c r="SQS848" s="14"/>
      <c r="SQT848" s="14"/>
      <c r="SQU848" s="14"/>
      <c r="SQV848" s="14"/>
      <c r="SQW848" s="14"/>
      <c r="SQX848" s="14"/>
      <c r="SQY848" s="14"/>
      <c r="SQZ848" s="14"/>
      <c r="SRA848" s="14"/>
      <c r="SRB848" s="14"/>
      <c r="SRC848" s="14"/>
      <c r="SRD848" s="14"/>
      <c r="SRE848" s="14"/>
      <c r="SRF848" s="14"/>
      <c r="SRG848" s="14"/>
      <c r="SRH848" s="14"/>
      <c r="SRI848" s="14"/>
      <c r="SRJ848" s="14"/>
      <c r="SRK848" s="14"/>
      <c r="SRL848" s="14"/>
      <c r="SRM848" s="14"/>
      <c r="SRN848" s="14"/>
      <c r="SRO848" s="14"/>
      <c r="SRP848" s="14"/>
      <c r="SRQ848" s="14"/>
      <c r="SRR848" s="14"/>
      <c r="SRS848" s="14"/>
      <c r="SRT848" s="14"/>
      <c r="SRU848" s="14"/>
      <c r="SRV848" s="14"/>
      <c r="SRW848" s="14"/>
      <c r="SRX848" s="14"/>
      <c r="SRY848" s="14"/>
      <c r="SRZ848" s="14"/>
      <c r="SSA848" s="14"/>
      <c r="SSB848" s="14"/>
      <c r="SSC848" s="14"/>
      <c r="SSD848" s="14"/>
      <c r="SSE848" s="14"/>
      <c r="SSF848" s="14"/>
      <c r="SSG848" s="14"/>
      <c r="SSH848" s="14"/>
      <c r="SSI848" s="14"/>
      <c r="SSJ848" s="14"/>
      <c r="SSK848" s="14"/>
      <c r="SSL848" s="14"/>
      <c r="SSM848" s="14"/>
      <c r="SSN848" s="14"/>
      <c r="SSO848" s="14"/>
      <c r="SSP848" s="14"/>
      <c r="SSQ848" s="14"/>
      <c r="SSR848" s="14"/>
      <c r="SSS848" s="14"/>
      <c r="SST848" s="14"/>
      <c r="SSU848" s="14"/>
      <c r="SSV848" s="14"/>
      <c r="SSW848" s="14"/>
      <c r="SSX848" s="14"/>
      <c r="SSY848" s="14"/>
      <c r="SSZ848" s="14"/>
      <c r="STA848" s="14"/>
      <c r="STB848" s="14"/>
      <c r="STC848" s="14"/>
      <c r="STD848" s="14"/>
      <c r="STE848" s="14"/>
      <c r="STF848" s="14"/>
      <c r="STG848" s="14"/>
      <c r="STH848" s="14"/>
      <c r="STI848" s="14"/>
      <c r="STJ848" s="14"/>
      <c r="STK848" s="14"/>
      <c r="STL848" s="14"/>
      <c r="STM848" s="14"/>
      <c r="STN848" s="14"/>
      <c r="STO848" s="14"/>
      <c r="STP848" s="14"/>
      <c r="STQ848" s="14"/>
      <c r="STR848" s="14"/>
      <c r="STS848" s="14"/>
      <c r="STT848" s="14"/>
      <c r="STU848" s="14"/>
      <c r="STV848" s="14"/>
      <c r="STW848" s="14"/>
      <c r="STX848" s="14"/>
      <c r="STY848" s="14"/>
      <c r="STZ848" s="14"/>
      <c r="SUA848" s="14"/>
      <c r="SUB848" s="14"/>
      <c r="SUC848" s="14"/>
      <c r="SUD848" s="14"/>
      <c r="SUE848" s="14"/>
      <c r="SUF848" s="14"/>
      <c r="SUG848" s="14"/>
      <c r="SUH848" s="14"/>
      <c r="SUI848" s="14"/>
      <c r="SUJ848" s="14"/>
      <c r="SUK848" s="14"/>
      <c r="SUL848" s="14"/>
      <c r="SUM848" s="14"/>
      <c r="SUN848" s="14"/>
      <c r="SUO848" s="14"/>
      <c r="SUP848" s="14"/>
      <c r="SUQ848" s="14"/>
      <c r="SUR848" s="14"/>
      <c r="SUS848" s="14"/>
      <c r="SUT848" s="14"/>
      <c r="SUU848" s="14"/>
      <c r="SUV848" s="14"/>
      <c r="SUW848" s="14"/>
      <c r="SUX848" s="14"/>
      <c r="SUY848" s="14"/>
      <c r="SUZ848" s="14"/>
      <c r="SVA848" s="14"/>
      <c r="SVB848" s="14"/>
      <c r="SVC848" s="14"/>
      <c r="SVD848" s="14"/>
      <c r="SVE848" s="14"/>
      <c r="SVF848" s="14"/>
      <c r="SVG848" s="14"/>
      <c r="SVH848" s="14"/>
      <c r="SVI848" s="14"/>
      <c r="SVJ848" s="14"/>
      <c r="SVK848" s="14"/>
      <c r="SVL848" s="14"/>
      <c r="SVM848" s="14"/>
      <c r="SVN848" s="14"/>
      <c r="SVO848" s="14"/>
      <c r="SVP848" s="14"/>
      <c r="SVQ848" s="14"/>
      <c r="SVR848" s="14"/>
      <c r="SVS848" s="14"/>
      <c r="SVT848" s="14"/>
      <c r="SVU848" s="14"/>
      <c r="SVV848" s="14"/>
      <c r="SVW848" s="14"/>
      <c r="SVX848" s="14"/>
      <c r="SVY848" s="14"/>
      <c r="SVZ848" s="14"/>
      <c r="SWA848" s="14"/>
      <c r="SWB848" s="14"/>
      <c r="SWC848" s="14"/>
      <c r="SWD848" s="14"/>
      <c r="SWE848" s="14"/>
      <c r="SWF848" s="14"/>
      <c r="SWG848" s="14"/>
      <c r="SWH848" s="14"/>
      <c r="SWI848" s="14"/>
      <c r="SWJ848" s="14"/>
      <c r="SWK848" s="14"/>
      <c r="SWL848" s="14"/>
      <c r="SWM848" s="14"/>
      <c r="SWN848" s="14"/>
      <c r="SWO848" s="14"/>
      <c r="SWP848" s="14"/>
      <c r="SWQ848" s="14"/>
      <c r="SWR848" s="14"/>
      <c r="SWS848" s="14"/>
      <c r="SWT848" s="14"/>
      <c r="SWU848" s="14"/>
      <c r="SWV848" s="14"/>
      <c r="SWW848" s="14"/>
      <c r="SWX848" s="14"/>
      <c r="SWY848" s="14"/>
      <c r="SWZ848" s="14"/>
      <c r="SXA848" s="14"/>
      <c r="SXB848" s="14"/>
      <c r="SXC848" s="14"/>
      <c r="SXD848" s="14"/>
      <c r="SXE848" s="14"/>
      <c r="SXF848" s="14"/>
      <c r="SXG848" s="14"/>
      <c r="SXH848" s="14"/>
      <c r="SXI848" s="14"/>
      <c r="SXJ848" s="14"/>
      <c r="SXK848" s="14"/>
      <c r="SXL848" s="14"/>
      <c r="SXM848" s="14"/>
      <c r="SXN848" s="14"/>
      <c r="SXO848" s="14"/>
      <c r="SXP848" s="14"/>
      <c r="SXQ848" s="14"/>
      <c r="SXR848" s="14"/>
      <c r="SXS848" s="14"/>
      <c r="SXT848" s="14"/>
      <c r="SXU848" s="14"/>
      <c r="SXV848" s="14"/>
      <c r="SXW848" s="14"/>
      <c r="SXX848" s="14"/>
      <c r="SXY848" s="14"/>
      <c r="SXZ848" s="14"/>
      <c r="SYA848" s="14"/>
      <c r="SYB848" s="14"/>
      <c r="SYC848" s="14"/>
      <c r="SYD848" s="14"/>
      <c r="SYE848" s="14"/>
      <c r="SYF848" s="14"/>
      <c r="SYG848" s="14"/>
      <c r="SYH848" s="14"/>
      <c r="SYI848" s="14"/>
      <c r="SYJ848" s="14"/>
      <c r="SYK848" s="14"/>
      <c r="SYL848" s="14"/>
      <c r="SYM848" s="14"/>
      <c r="SYN848" s="14"/>
      <c r="SYO848" s="14"/>
      <c r="SYP848" s="14"/>
      <c r="SYQ848" s="14"/>
      <c r="SYR848" s="14"/>
      <c r="SYS848" s="14"/>
      <c r="SYT848" s="14"/>
      <c r="SYU848" s="14"/>
      <c r="SYV848" s="14"/>
      <c r="SYW848" s="14"/>
      <c r="SYX848" s="14"/>
      <c r="SYY848" s="14"/>
      <c r="SYZ848" s="14"/>
      <c r="SZA848" s="14"/>
      <c r="SZB848" s="14"/>
      <c r="SZC848" s="14"/>
      <c r="SZD848" s="14"/>
      <c r="SZE848" s="14"/>
      <c r="SZF848" s="14"/>
      <c r="SZG848" s="14"/>
      <c r="SZH848" s="14"/>
      <c r="SZI848" s="14"/>
      <c r="SZJ848" s="14"/>
      <c r="SZK848" s="14"/>
      <c r="SZL848" s="14"/>
      <c r="SZM848" s="14"/>
      <c r="SZN848" s="14"/>
      <c r="SZO848" s="14"/>
      <c r="SZP848" s="14"/>
      <c r="SZQ848" s="14"/>
      <c r="SZR848" s="14"/>
      <c r="SZS848" s="14"/>
      <c r="SZT848" s="14"/>
      <c r="SZU848" s="14"/>
      <c r="SZV848" s="14"/>
      <c r="SZW848" s="14"/>
      <c r="SZX848" s="14"/>
      <c r="SZY848" s="14"/>
      <c r="SZZ848" s="14"/>
      <c r="TAA848" s="14"/>
      <c r="TAB848" s="14"/>
      <c r="TAC848" s="14"/>
      <c r="TAD848" s="14"/>
      <c r="TAE848" s="14"/>
      <c r="TAF848" s="14"/>
      <c r="TAG848" s="14"/>
      <c r="TAH848" s="14"/>
      <c r="TAI848" s="14"/>
      <c r="TAJ848" s="14"/>
      <c r="TAK848" s="14"/>
      <c r="TAL848" s="14"/>
      <c r="TAM848" s="14"/>
      <c r="TAN848" s="14"/>
      <c r="TAO848" s="14"/>
      <c r="TAP848" s="14"/>
      <c r="TAQ848" s="14"/>
      <c r="TAR848" s="14"/>
      <c r="TAS848" s="14"/>
      <c r="TAT848" s="14"/>
      <c r="TAU848" s="14"/>
      <c r="TAV848" s="14"/>
      <c r="TAW848" s="14"/>
      <c r="TAX848" s="14"/>
      <c r="TAY848" s="14"/>
      <c r="TAZ848" s="14"/>
      <c r="TBA848" s="14"/>
      <c r="TBB848" s="14"/>
      <c r="TBC848" s="14"/>
      <c r="TBD848" s="14"/>
      <c r="TBE848" s="14"/>
      <c r="TBF848" s="14"/>
      <c r="TBG848" s="14"/>
      <c r="TBH848" s="14"/>
      <c r="TBI848" s="14"/>
      <c r="TBJ848" s="14"/>
      <c r="TBK848" s="14"/>
      <c r="TBL848" s="14"/>
      <c r="TBM848" s="14"/>
      <c r="TBN848" s="14"/>
      <c r="TBO848" s="14"/>
      <c r="TBP848" s="14"/>
      <c r="TBQ848" s="14"/>
      <c r="TBR848" s="14"/>
      <c r="TBS848" s="14"/>
      <c r="TBT848" s="14"/>
      <c r="TBU848" s="14"/>
      <c r="TBV848" s="14"/>
      <c r="TBW848" s="14"/>
      <c r="TBX848" s="14"/>
      <c r="TBY848" s="14"/>
      <c r="TBZ848" s="14"/>
      <c r="TCA848" s="14"/>
      <c r="TCB848" s="14"/>
      <c r="TCC848" s="14"/>
      <c r="TCD848" s="14"/>
      <c r="TCE848" s="14"/>
      <c r="TCF848" s="14"/>
      <c r="TCG848" s="14"/>
      <c r="TCH848" s="14"/>
      <c r="TCI848" s="14"/>
      <c r="TCJ848" s="14"/>
      <c r="TCK848" s="14"/>
      <c r="TCL848" s="14"/>
      <c r="TCM848" s="14"/>
      <c r="TCN848" s="14"/>
      <c r="TCO848" s="14"/>
      <c r="TCP848" s="14"/>
      <c r="TCQ848" s="14"/>
      <c r="TCR848" s="14"/>
      <c r="TCS848" s="14"/>
      <c r="TCT848" s="14"/>
      <c r="TCU848" s="14"/>
      <c r="TCV848" s="14"/>
      <c r="TCW848" s="14"/>
      <c r="TCX848" s="14"/>
      <c r="TCY848" s="14"/>
      <c r="TCZ848" s="14"/>
      <c r="TDA848" s="14"/>
      <c r="TDB848" s="14"/>
      <c r="TDC848" s="14"/>
      <c r="TDD848" s="14"/>
      <c r="TDE848" s="14"/>
      <c r="TDF848" s="14"/>
      <c r="TDG848" s="14"/>
      <c r="TDH848" s="14"/>
      <c r="TDI848" s="14"/>
      <c r="TDJ848" s="14"/>
      <c r="TDK848" s="14"/>
      <c r="TDL848" s="14"/>
      <c r="TDM848" s="14"/>
      <c r="TDN848" s="14"/>
      <c r="TDO848" s="14"/>
      <c r="TDP848" s="14"/>
      <c r="TDQ848" s="14"/>
      <c r="TDR848" s="14"/>
      <c r="TDS848" s="14"/>
      <c r="TDT848" s="14"/>
      <c r="TDU848" s="14"/>
      <c r="TDV848" s="14"/>
      <c r="TDW848" s="14"/>
      <c r="TDX848" s="14"/>
      <c r="TDY848" s="14"/>
      <c r="TDZ848" s="14"/>
      <c r="TEA848" s="14"/>
      <c r="TEB848" s="14"/>
      <c r="TEC848" s="14"/>
      <c r="TED848" s="14"/>
      <c r="TEE848" s="14"/>
      <c r="TEF848" s="14"/>
      <c r="TEG848" s="14"/>
      <c r="TEH848" s="14"/>
      <c r="TEI848" s="14"/>
      <c r="TEJ848" s="14"/>
      <c r="TEK848" s="14"/>
      <c r="TEL848" s="14"/>
      <c r="TEM848" s="14"/>
      <c r="TEN848" s="14"/>
      <c r="TEO848" s="14"/>
      <c r="TEP848" s="14"/>
      <c r="TEQ848" s="14"/>
      <c r="TER848" s="14"/>
      <c r="TES848" s="14"/>
      <c r="TET848" s="14"/>
      <c r="TEU848" s="14"/>
      <c r="TEV848" s="14"/>
      <c r="TEW848" s="14"/>
      <c r="TEX848" s="14"/>
      <c r="TEY848" s="14"/>
      <c r="TEZ848" s="14"/>
      <c r="TFA848" s="14"/>
      <c r="TFB848" s="14"/>
      <c r="TFC848" s="14"/>
      <c r="TFD848" s="14"/>
      <c r="TFE848" s="14"/>
      <c r="TFF848" s="14"/>
      <c r="TFG848" s="14"/>
      <c r="TFH848" s="14"/>
      <c r="TFI848" s="14"/>
      <c r="TFJ848" s="14"/>
      <c r="TFK848" s="14"/>
      <c r="TFL848" s="14"/>
      <c r="TFM848" s="14"/>
      <c r="TFN848" s="14"/>
      <c r="TFO848" s="14"/>
      <c r="TFP848" s="14"/>
      <c r="TFQ848" s="14"/>
      <c r="TFR848" s="14"/>
      <c r="TFS848" s="14"/>
      <c r="TFT848" s="14"/>
      <c r="TFU848" s="14"/>
      <c r="TFV848" s="14"/>
      <c r="TFW848" s="14"/>
      <c r="TFX848" s="14"/>
      <c r="TFY848" s="14"/>
      <c r="TFZ848" s="14"/>
      <c r="TGA848" s="14"/>
      <c r="TGB848" s="14"/>
      <c r="TGC848" s="14"/>
      <c r="TGD848" s="14"/>
      <c r="TGE848" s="14"/>
      <c r="TGF848" s="14"/>
      <c r="TGG848" s="14"/>
      <c r="TGH848" s="14"/>
      <c r="TGI848" s="14"/>
      <c r="TGJ848" s="14"/>
      <c r="TGK848" s="14"/>
      <c r="TGL848" s="14"/>
      <c r="TGM848" s="14"/>
      <c r="TGN848" s="14"/>
      <c r="TGO848" s="14"/>
      <c r="TGP848" s="14"/>
      <c r="TGQ848" s="14"/>
      <c r="TGR848" s="14"/>
      <c r="TGS848" s="14"/>
      <c r="TGT848" s="14"/>
      <c r="TGU848" s="14"/>
      <c r="TGV848" s="14"/>
      <c r="TGW848" s="14"/>
      <c r="TGX848" s="14"/>
      <c r="TGY848" s="14"/>
      <c r="TGZ848" s="14"/>
      <c r="THA848" s="14"/>
      <c r="THB848" s="14"/>
      <c r="THC848" s="14"/>
      <c r="THD848" s="14"/>
      <c r="THE848" s="14"/>
      <c r="THF848" s="14"/>
      <c r="THG848" s="14"/>
      <c r="THH848" s="14"/>
      <c r="THI848" s="14"/>
      <c r="THJ848" s="14"/>
      <c r="THK848" s="14"/>
      <c r="THL848" s="14"/>
      <c r="THM848" s="14"/>
      <c r="THN848" s="14"/>
      <c r="THO848" s="14"/>
      <c r="THP848" s="14"/>
      <c r="THQ848" s="14"/>
      <c r="THR848" s="14"/>
      <c r="THS848" s="14"/>
      <c r="THT848" s="14"/>
      <c r="THU848" s="14"/>
      <c r="THV848" s="14"/>
      <c r="THW848" s="14"/>
      <c r="THX848" s="14"/>
      <c r="THY848" s="14"/>
      <c r="THZ848" s="14"/>
      <c r="TIA848" s="14"/>
      <c r="TIB848" s="14"/>
      <c r="TIC848" s="14"/>
      <c r="TID848" s="14"/>
      <c r="TIE848" s="14"/>
      <c r="TIF848" s="14"/>
      <c r="TIG848" s="14"/>
      <c r="TIH848" s="14"/>
      <c r="TII848" s="14"/>
      <c r="TIJ848" s="14"/>
      <c r="TIK848" s="14"/>
      <c r="TIL848" s="14"/>
      <c r="TIM848" s="14"/>
      <c r="TIN848" s="14"/>
      <c r="TIO848" s="14"/>
      <c r="TIP848" s="14"/>
      <c r="TIQ848" s="14"/>
      <c r="TIR848" s="14"/>
      <c r="TIS848" s="14"/>
      <c r="TIT848" s="14"/>
      <c r="TIU848" s="14"/>
      <c r="TIV848" s="14"/>
      <c r="TIW848" s="14"/>
      <c r="TIX848" s="14"/>
      <c r="TIY848" s="14"/>
      <c r="TIZ848" s="14"/>
      <c r="TJA848" s="14"/>
      <c r="TJB848" s="14"/>
      <c r="TJC848" s="14"/>
      <c r="TJD848" s="14"/>
      <c r="TJE848" s="14"/>
      <c r="TJF848" s="14"/>
      <c r="TJG848" s="14"/>
      <c r="TJH848" s="14"/>
      <c r="TJI848" s="14"/>
      <c r="TJJ848" s="14"/>
      <c r="TJK848" s="14"/>
      <c r="TJL848" s="14"/>
      <c r="TJM848" s="14"/>
      <c r="TJN848" s="14"/>
      <c r="TJO848" s="14"/>
      <c r="TJP848" s="14"/>
      <c r="TJQ848" s="14"/>
      <c r="TJR848" s="14"/>
      <c r="TJS848" s="14"/>
      <c r="TJT848" s="14"/>
      <c r="TJU848" s="14"/>
      <c r="TJV848" s="14"/>
      <c r="TJW848" s="14"/>
      <c r="TJX848" s="14"/>
      <c r="TJY848" s="14"/>
      <c r="TJZ848" s="14"/>
      <c r="TKA848" s="14"/>
      <c r="TKB848" s="14"/>
      <c r="TKC848" s="14"/>
      <c r="TKD848" s="14"/>
      <c r="TKE848" s="14"/>
      <c r="TKF848" s="14"/>
      <c r="TKG848" s="14"/>
      <c r="TKH848" s="14"/>
      <c r="TKI848" s="14"/>
      <c r="TKJ848" s="14"/>
      <c r="TKK848" s="14"/>
      <c r="TKL848" s="14"/>
      <c r="TKM848" s="14"/>
      <c r="TKN848" s="14"/>
      <c r="TKO848" s="14"/>
      <c r="TKP848" s="14"/>
      <c r="TKQ848" s="14"/>
      <c r="TKR848" s="14"/>
      <c r="TKS848" s="14"/>
      <c r="TKT848" s="14"/>
      <c r="TKU848" s="14"/>
      <c r="TKV848" s="14"/>
      <c r="TKW848" s="14"/>
      <c r="TKX848" s="14"/>
      <c r="TKY848" s="14"/>
      <c r="TKZ848" s="14"/>
      <c r="TLA848" s="14"/>
      <c r="TLB848" s="14"/>
      <c r="TLC848" s="14"/>
      <c r="TLD848" s="14"/>
      <c r="TLE848" s="14"/>
      <c r="TLF848" s="14"/>
      <c r="TLG848" s="14"/>
      <c r="TLH848" s="14"/>
      <c r="TLI848" s="14"/>
      <c r="TLJ848" s="14"/>
      <c r="TLK848" s="14"/>
      <c r="TLL848" s="14"/>
      <c r="TLM848" s="14"/>
      <c r="TLN848" s="14"/>
      <c r="TLO848" s="14"/>
      <c r="TLP848" s="14"/>
      <c r="TLQ848" s="14"/>
      <c r="TLR848" s="14"/>
      <c r="TLS848" s="14"/>
      <c r="TLT848" s="14"/>
      <c r="TLU848" s="14"/>
      <c r="TLV848" s="14"/>
      <c r="TLW848" s="14"/>
      <c r="TLX848" s="14"/>
      <c r="TLY848" s="14"/>
      <c r="TLZ848" s="14"/>
      <c r="TMA848" s="14"/>
      <c r="TMB848" s="14"/>
      <c r="TMC848" s="14"/>
      <c r="TMD848" s="14"/>
      <c r="TME848" s="14"/>
      <c r="TMF848" s="14"/>
      <c r="TMG848" s="14"/>
      <c r="TMH848" s="14"/>
      <c r="TMI848" s="14"/>
      <c r="TMJ848" s="14"/>
      <c r="TMK848" s="14"/>
      <c r="TML848" s="14"/>
      <c r="TMM848" s="14"/>
      <c r="TMN848" s="14"/>
      <c r="TMO848" s="14"/>
      <c r="TMP848" s="14"/>
      <c r="TMQ848" s="14"/>
      <c r="TMR848" s="14"/>
      <c r="TMS848" s="14"/>
      <c r="TMT848" s="14"/>
      <c r="TMU848" s="14"/>
      <c r="TMV848" s="14"/>
      <c r="TMW848" s="14"/>
      <c r="TMX848" s="14"/>
      <c r="TMY848" s="14"/>
      <c r="TMZ848" s="14"/>
      <c r="TNA848" s="14"/>
      <c r="TNB848" s="14"/>
      <c r="TNC848" s="14"/>
      <c r="TND848" s="14"/>
      <c r="TNE848" s="14"/>
      <c r="TNF848" s="14"/>
      <c r="TNG848" s="14"/>
      <c r="TNH848" s="14"/>
      <c r="TNI848" s="14"/>
      <c r="TNJ848" s="14"/>
      <c r="TNK848" s="14"/>
      <c r="TNL848" s="14"/>
      <c r="TNM848" s="14"/>
      <c r="TNN848" s="14"/>
      <c r="TNO848" s="14"/>
      <c r="TNP848" s="14"/>
      <c r="TNQ848" s="14"/>
      <c r="TNR848" s="14"/>
      <c r="TNS848" s="14"/>
      <c r="TNT848" s="14"/>
      <c r="TNU848" s="14"/>
      <c r="TNV848" s="14"/>
      <c r="TNW848" s="14"/>
      <c r="TNX848" s="14"/>
      <c r="TNY848" s="14"/>
      <c r="TNZ848" s="14"/>
      <c r="TOA848" s="14"/>
      <c r="TOB848" s="14"/>
      <c r="TOC848" s="14"/>
      <c r="TOD848" s="14"/>
      <c r="TOE848" s="14"/>
      <c r="TOF848" s="14"/>
      <c r="TOG848" s="14"/>
      <c r="TOH848" s="14"/>
      <c r="TOI848" s="14"/>
      <c r="TOJ848" s="14"/>
      <c r="TOK848" s="14"/>
      <c r="TOL848" s="14"/>
      <c r="TOM848" s="14"/>
      <c r="TON848" s="14"/>
      <c r="TOO848" s="14"/>
      <c r="TOP848" s="14"/>
      <c r="TOQ848" s="14"/>
      <c r="TOR848" s="14"/>
      <c r="TOS848" s="14"/>
      <c r="TOT848" s="14"/>
      <c r="TOU848" s="14"/>
      <c r="TOV848" s="14"/>
      <c r="TOW848" s="14"/>
      <c r="TOX848" s="14"/>
      <c r="TOY848" s="14"/>
      <c r="TOZ848" s="14"/>
      <c r="TPA848" s="14"/>
      <c r="TPB848" s="14"/>
      <c r="TPC848" s="14"/>
      <c r="TPD848" s="14"/>
      <c r="TPE848" s="14"/>
      <c r="TPF848" s="14"/>
      <c r="TPG848" s="14"/>
      <c r="TPH848" s="14"/>
      <c r="TPI848" s="14"/>
      <c r="TPJ848" s="14"/>
      <c r="TPK848" s="14"/>
      <c r="TPL848" s="14"/>
      <c r="TPM848" s="14"/>
      <c r="TPN848" s="14"/>
      <c r="TPO848" s="14"/>
      <c r="TPP848" s="14"/>
      <c r="TPQ848" s="14"/>
      <c r="TPR848" s="14"/>
      <c r="TPS848" s="14"/>
      <c r="TPT848" s="14"/>
      <c r="TPU848" s="14"/>
      <c r="TPV848" s="14"/>
      <c r="TPW848" s="14"/>
      <c r="TPX848" s="14"/>
      <c r="TPY848" s="14"/>
      <c r="TPZ848" s="14"/>
      <c r="TQA848" s="14"/>
      <c r="TQB848" s="14"/>
      <c r="TQC848" s="14"/>
      <c r="TQD848" s="14"/>
      <c r="TQE848" s="14"/>
      <c r="TQF848" s="14"/>
      <c r="TQG848" s="14"/>
      <c r="TQH848" s="14"/>
      <c r="TQI848" s="14"/>
      <c r="TQJ848" s="14"/>
      <c r="TQK848" s="14"/>
      <c r="TQL848" s="14"/>
      <c r="TQM848" s="14"/>
      <c r="TQN848" s="14"/>
      <c r="TQO848" s="14"/>
      <c r="TQP848" s="14"/>
      <c r="TQQ848" s="14"/>
      <c r="TQR848" s="14"/>
      <c r="TQS848" s="14"/>
      <c r="TQT848" s="14"/>
      <c r="TQU848" s="14"/>
      <c r="TQV848" s="14"/>
      <c r="TQW848" s="14"/>
      <c r="TQX848" s="14"/>
      <c r="TQY848" s="14"/>
      <c r="TQZ848" s="14"/>
      <c r="TRA848" s="14"/>
      <c r="TRB848" s="14"/>
      <c r="TRC848" s="14"/>
      <c r="TRD848" s="14"/>
      <c r="TRE848" s="14"/>
      <c r="TRF848" s="14"/>
      <c r="TRG848" s="14"/>
      <c r="TRH848" s="14"/>
      <c r="TRI848" s="14"/>
      <c r="TRJ848" s="14"/>
      <c r="TRK848" s="14"/>
      <c r="TRL848" s="14"/>
      <c r="TRM848" s="14"/>
      <c r="TRN848" s="14"/>
      <c r="TRO848" s="14"/>
      <c r="TRP848" s="14"/>
      <c r="TRQ848" s="14"/>
      <c r="TRR848" s="14"/>
      <c r="TRS848" s="14"/>
      <c r="TRT848" s="14"/>
      <c r="TRU848" s="14"/>
      <c r="TRV848" s="14"/>
      <c r="TRW848" s="14"/>
      <c r="TRX848" s="14"/>
      <c r="TRY848" s="14"/>
      <c r="TRZ848" s="14"/>
      <c r="TSA848" s="14"/>
      <c r="TSB848" s="14"/>
      <c r="TSC848" s="14"/>
      <c r="TSD848" s="14"/>
      <c r="TSE848" s="14"/>
      <c r="TSF848" s="14"/>
      <c r="TSG848" s="14"/>
      <c r="TSH848" s="14"/>
      <c r="TSI848" s="14"/>
      <c r="TSJ848" s="14"/>
      <c r="TSK848" s="14"/>
      <c r="TSL848" s="14"/>
      <c r="TSM848" s="14"/>
      <c r="TSN848" s="14"/>
      <c r="TSO848" s="14"/>
      <c r="TSP848" s="14"/>
      <c r="TSQ848" s="14"/>
      <c r="TSR848" s="14"/>
      <c r="TSS848" s="14"/>
      <c r="TST848" s="14"/>
      <c r="TSU848" s="14"/>
      <c r="TSV848" s="14"/>
      <c r="TSW848" s="14"/>
      <c r="TSX848" s="14"/>
      <c r="TSY848" s="14"/>
      <c r="TSZ848" s="14"/>
      <c r="TTA848" s="14"/>
      <c r="TTB848" s="14"/>
      <c r="TTC848" s="14"/>
      <c r="TTD848" s="14"/>
      <c r="TTE848" s="14"/>
      <c r="TTF848" s="14"/>
      <c r="TTG848" s="14"/>
      <c r="TTH848" s="14"/>
      <c r="TTI848" s="14"/>
      <c r="TTJ848" s="14"/>
      <c r="TTK848" s="14"/>
      <c r="TTL848" s="14"/>
      <c r="TTM848" s="14"/>
      <c r="TTN848" s="14"/>
      <c r="TTO848" s="14"/>
      <c r="TTP848" s="14"/>
      <c r="TTQ848" s="14"/>
      <c r="TTR848" s="14"/>
      <c r="TTS848" s="14"/>
      <c r="TTT848" s="14"/>
      <c r="TTU848" s="14"/>
      <c r="TTV848" s="14"/>
      <c r="TTW848" s="14"/>
      <c r="TTX848" s="14"/>
      <c r="TTY848" s="14"/>
      <c r="TTZ848" s="14"/>
      <c r="TUA848" s="14"/>
      <c r="TUB848" s="14"/>
      <c r="TUC848" s="14"/>
      <c r="TUD848" s="14"/>
      <c r="TUE848" s="14"/>
      <c r="TUF848" s="14"/>
      <c r="TUG848" s="14"/>
      <c r="TUH848" s="14"/>
      <c r="TUI848" s="14"/>
      <c r="TUJ848" s="14"/>
      <c r="TUK848" s="14"/>
      <c r="TUL848" s="14"/>
      <c r="TUM848" s="14"/>
      <c r="TUN848" s="14"/>
      <c r="TUO848" s="14"/>
      <c r="TUP848" s="14"/>
      <c r="TUQ848" s="14"/>
      <c r="TUR848" s="14"/>
      <c r="TUS848" s="14"/>
      <c r="TUT848" s="14"/>
      <c r="TUU848" s="14"/>
      <c r="TUV848" s="14"/>
      <c r="TUW848" s="14"/>
      <c r="TUX848" s="14"/>
      <c r="TUY848" s="14"/>
      <c r="TUZ848" s="14"/>
      <c r="TVA848" s="14"/>
      <c r="TVB848" s="14"/>
      <c r="TVC848" s="14"/>
      <c r="TVD848" s="14"/>
      <c r="TVE848" s="14"/>
      <c r="TVF848" s="14"/>
      <c r="TVG848" s="14"/>
      <c r="TVH848" s="14"/>
      <c r="TVI848" s="14"/>
      <c r="TVJ848" s="14"/>
      <c r="TVK848" s="14"/>
      <c r="TVL848" s="14"/>
      <c r="TVM848" s="14"/>
      <c r="TVN848" s="14"/>
      <c r="TVO848" s="14"/>
      <c r="TVP848" s="14"/>
      <c r="TVQ848" s="14"/>
      <c r="TVR848" s="14"/>
      <c r="TVS848" s="14"/>
      <c r="TVT848" s="14"/>
      <c r="TVU848" s="14"/>
      <c r="TVV848" s="14"/>
      <c r="TVW848" s="14"/>
      <c r="TVX848" s="14"/>
      <c r="TVY848" s="14"/>
      <c r="TVZ848" s="14"/>
      <c r="TWA848" s="14"/>
      <c r="TWB848" s="14"/>
      <c r="TWC848" s="14"/>
      <c r="TWD848" s="14"/>
      <c r="TWE848" s="14"/>
      <c r="TWF848" s="14"/>
      <c r="TWG848" s="14"/>
      <c r="TWH848" s="14"/>
      <c r="TWI848" s="14"/>
      <c r="TWJ848" s="14"/>
      <c r="TWK848" s="14"/>
      <c r="TWL848" s="14"/>
      <c r="TWM848" s="14"/>
      <c r="TWN848" s="14"/>
      <c r="TWO848" s="14"/>
      <c r="TWP848" s="14"/>
      <c r="TWQ848" s="14"/>
      <c r="TWR848" s="14"/>
      <c r="TWS848" s="14"/>
      <c r="TWT848" s="14"/>
      <c r="TWU848" s="14"/>
      <c r="TWV848" s="14"/>
      <c r="TWW848" s="14"/>
      <c r="TWX848" s="14"/>
      <c r="TWY848" s="14"/>
      <c r="TWZ848" s="14"/>
      <c r="TXA848" s="14"/>
      <c r="TXB848" s="14"/>
      <c r="TXC848" s="14"/>
      <c r="TXD848" s="14"/>
      <c r="TXE848" s="14"/>
      <c r="TXF848" s="14"/>
      <c r="TXG848" s="14"/>
      <c r="TXH848" s="14"/>
      <c r="TXI848" s="14"/>
      <c r="TXJ848" s="14"/>
      <c r="TXK848" s="14"/>
      <c r="TXL848" s="14"/>
      <c r="TXM848" s="14"/>
      <c r="TXN848" s="14"/>
      <c r="TXO848" s="14"/>
      <c r="TXP848" s="14"/>
      <c r="TXQ848" s="14"/>
      <c r="TXR848" s="14"/>
      <c r="TXS848" s="14"/>
      <c r="TXT848" s="14"/>
      <c r="TXU848" s="14"/>
      <c r="TXV848" s="14"/>
      <c r="TXW848" s="14"/>
      <c r="TXX848" s="14"/>
      <c r="TXY848" s="14"/>
      <c r="TXZ848" s="14"/>
      <c r="TYA848" s="14"/>
      <c r="TYB848" s="14"/>
      <c r="TYC848" s="14"/>
      <c r="TYD848" s="14"/>
      <c r="TYE848" s="14"/>
      <c r="TYF848" s="14"/>
      <c r="TYG848" s="14"/>
      <c r="TYH848" s="14"/>
      <c r="TYI848" s="14"/>
      <c r="TYJ848" s="14"/>
      <c r="TYK848" s="14"/>
      <c r="TYL848" s="14"/>
      <c r="TYM848" s="14"/>
      <c r="TYN848" s="14"/>
      <c r="TYO848" s="14"/>
      <c r="TYP848" s="14"/>
      <c r="TYQ848" s="14"/>
      <c r="TYR848" s="14"/>
      <c r="TYS848" s="14"/>
      <c r="TYT848" s="14"/>
      <c r="TYU848" s="14"/>
      <c r="TYV848" s="14"/>
      <c r="TYW848" s="14"/>
      <c r="TYX848" s="14"/>
      <c r="TYY848" s="14"/>
      <c r="TYZ848" s="14"/>
      <c r="TZA848" s="14"/>
      <c r="TZB848" s="14"/>
      <c r="TZC848" s="14"/>
      <c r="TZD848" s="14"/>
      <c r="TZE848" s="14"/>
      <c r="TZF848" s="14"/>
      <c r="TZG848" s="14"/>
      <c r="TZH848" s="14"/>
      <c r="TZI848" s="14"/>
      <c r="TZJ848" s="14"/>
      <c r="TZK848" s="14"/>
      <c r="TZL848" s="14"/>
      <c r="TZM848" s="14"/>
      <c r="TZN848" s="14"/>
      <c r="TZO848" s="14"/>
      <c r="TZP848" s="14"/>
      <c r="TZQ848" s="14"/>
      <c r="TZR848" s="14"/>
      <c r="TZS848" s="14"/>
      <c r="TZT848" s="14"/>
      <c r="TZU848" s="14"/>
      <c r="TZV848" s="14"/>
      <c r="TZW848" s="14"/>
      <c r="TZX848" s="14"/>
      <c r="TZY848" s="14"/>
      <c r="TZZ848" s="14"/>
      <c r="UAA848" s="14"/>
      <c r="UAB848" s="14"/>
      <c r="UAC848" s="14"/>
      <c r="UAD848" s="14"/>
      <c r="UAE848" s="14"/>
      <c r="UAF848" s="14"/>
      <c r="UAG848" s="14"/>
      <c r="UAH848" s="14"/>
      <c r="UAI848" s="14"/>
      <c r="UAJ848" s="14"/>
      <c r="UAK848" s="14"/>
      <c r="UAL848" s="14"/>
      <c r="UAM848" s="14"/>
      <c r="UAN848" s="14"/>
      <c r="UAO848" s="14"/>
      <c r="UAP848" s="14"/>
      <c r="UAQ848" s="14"/>
      <c r="UAR848" s="14"/>
      <c r="UAS848" s="14"/>
      <c r="UAT848" s="14"/>
      <c r="UAU848" s="14"/>
      <c r="UAV848" s="14"/>
      <c r="UAW848" s="14"/>
      <c r="UAX848" s="14"/>
      <c r="UAY848" s="14"/>
      <c r="UAZ848" s="14"/>
      <c r="UBA848" s="14"/>
      <c r="UBB848" s="14"/>
      <c r="UBC848" s="14"/>
      <c r="UBD848" s="14"/>
      <c r="UBE848" s="14"/>
      <c r="UBF848" s="14"/>
      <c r="UBG848" s="14"/>
      <c r="UBH848" s="14"/>
      <c r="UBI848" s="14"/>
      <c r="UBJ848" s="14"/>
      <c r="UBK848" s="14"/>
      <c r="UBL848" s="14"/>
      <c r="UBM848" s="14"/>
      <c r="UBN848" s="14"/>
      <c r="UBO848" s="14"/>
      <c r="UBP848" s="14"/>
      <c r="UBQ848" s="14"/>
      <c r="UBR848" s="14"/>
      <c r="UBS848" s="14"/>
      <c r="UBT848" s="14"/>
      <c r="UBU848" s="14"/>
      <c r="UBV848" s="14"/>
      <c r="UBW848" s="14"/>
      <c r="UBX848" s="14"/>
      <c r="UBY848" s="14"/>
      <c r="UBZ848" s="14"/>
      <c r="UCA848" s="14"/>
      <c r="UCB848" s="14"/>
      <c r="UCC848" s="14"/>
      <c r="UCD848" s="14"/>
      <c r="UCE848" s="14"/>
      <c r="UCF848" s="14"/>
      <c r="UCG848" s="14"/>
      <c r="UCH848" s="14"/>
      <c r="UCI848" s="14"/>
      <c r="UCJ848" s="14"/>
      <c r="UCK848" s="14"/>
      <c r="UCL848" s="14"/>
      <c r="UCM848" s="14"/>
      <c r="UCN848" s="14"/>
      <c r="UCO848" s="14"/>
      <c r="UCP848" s="14"/>
      <c r="UCQ848" s="14"/>
      <c r="UCR848" s="14"/>
      <c r="UCS848" s="14"/>
      <c r="UCT848" s="14"/>
      <c r="UCU848" s="14"/>
      <c r="UCV848" s="14"/>
      <c r="UCW848" s="14"/>
      <c r="UCX848" s="14"/>
      <c r="UCY848" s="14"/>
      <c r="UCZ848" s="14"/>
      <c r="UDA848" s="14"/>
      <c r="UDB848" s="14"/>
      <c r="UDC848" s="14"/>
      <c r="UDD848" s="14"/>
      <c r="UDE848" s="14"/>
      <c r="UDF848" s="14"/>
      <c r="UDG848" s="14"/>
      <c r="UDH848" s="14"/>
      <c r="UDI848" s="14"/>
      <c r="UDJ848" s="14"/>
      <c r="UDK848" s="14"/>
      <c r="UDL848" s="14"/>
      <c r="UDM848" s="14"/>
      <c r="UDN848" s="14"/>
      <c r="UDO848" s="14"/>
      <c r="UDP848" s="14"/>
      <c r="UDQ848" s="14"/>
      <c r="UDR848" s="14"/>
      <c r="UDS848" s="14"/>
      <c r="UDT848" s="14"/>
      <c r="UDU848" s="14"/>
      <c r="UDV848" s="14"/>
      <c r="UDW848" s="14"/>
      <c r="UDX848" s="14"/>
      <c r="UDY848" s="14"/>
      <c r="UDZ848" s="14"/>
      <c r="UEA848" s="14"/>
      <c r="UEB848" s="14"/>
      <c r="UEC848" s="14"/>
      <c r="UED848" s="14"/>
      <c r="UEE848" s="14"/>
      <c r="UEF848" s="14"/>
      <c r="UEG848" s="14"/>
      <c r="UEH848" s="14"/>
      <c r="UEI848" s="14"/>
      <c r="UEJ848" s="14"/>
      <c r="UEK848" s="14"/>
      <c r="UEL848" s="14"/>
      <c r="UEM848" s="14"/>
      <c r="UEN848" s="14"/>
      <c r="UEO848" s="14"/>
      <c r="UEP848" s="14"/>
      <c r="UEQ848" s="14"/>
      <c r="UER848" s="14"/>
      <c r="UES848" s="14"/>
      <c r="UET848" s="14"/>
      <c r="UEU848" s="14"/>
      <c r="UEV848" s="14"/>
      <c r="UEW848" s="14"/>
      <c r="UEX848" s="14"/>
      <c r="UEY848" s="14"/>
      <c r="UEZ848" s="14"/>
      <c r="UFA848" s="14"/>
      <c r="UFB848" s="14"/>
      <c r="UFC848" s="14"/>
      <c r="UFD848" s="14"/>
      <c r="UFE848" s="14"/>
      <c r="UFF848" s="14"/>
      <c r="UFG848" s="14"/>
      <c r="UFH848" s="14"/>
      <c r="UFI848" s="14"/>
      <c r="UFJ848" s="14"/>
      <c r="UFK848" s="14"/>
      <c r="UFL848" s="14"/>
      <c r="UFM848" s="14"/>
      <c r="UFN848" s="14"/>
      <c r="UFO848" s="14"/>
      <c r="UFP848" s="14"/>
      <c r="UFQ848" s="14"/>
      <c r="UFR848" s="14"/>
      <c r="UFS848" s="14"/>
      <c r="UFT848" s="14"/>
      <c r="UFU848" s="14"/>
      <c r="UFV848" s="14"/>
      <c r="UFW848" s="14"/>
      <c r="UFX848" s="14"/>
      <c r="UFY848" s="14"/>
      <c r="UFZ848" s="14"/>
      <c r="UGA848" s="14"/>
      <c r="UGB848" s="14"/>
      <c r="UGC848" s="14"/>
      <c r="UGD848" s="14"/>
      <c r="UGE848" s="14"/>
      <c r="UGF848" s="14"/>
      <c r="UGG848" s="14"/>
      <c r="UGH848" s="14"/>
      <c r="UGI848" s="14"/>
      <c r="UGJ848" s="14"/>
      <c r="UGK848" s="14"/>
      <c r="UGL848" s="14"/>
      <c r="UGM848" s="14"/>
      <c r="UGN848" s="14"/>
      <c r="UGO848" s="14"/>
      <c r="UGP848" s="14"/>
      <c r="UGQ848" s="14"/>
      <c r="UGR848" s="14"/>
      <c r="UGS848" s="14"/>
      <c r="UGT848" s="14"/>
      <c r="UGU848" s="14"/>
      <c r="UGV848" s="14"/>
      <c r="UGW848" s="14"/>
      <c r="UGX848" s="14"/>
      <c r="UGY848" s="14"/>
      <c r="UGZ848" s="14"/>
      <c r="UHA848" s="14"/>
      <c r="UHB848" s="14"/>
      <c r="UHC848" s="14"/>
      <c r="UHD848" s="14"/>
      <c r="UHE848" s="14"/>
      <c r="UHF848" s="14"/>
      <c r="UHG848" s="14"/>
      <c r="UHH848" s="14"/>
      <c r="UHI848" s="14"/>
      <c r="UHJ848" s="14"/>
      <c r="UHK848" s="14"/>
      <c r="UHL848" s="14"/>
      <c r="UHM848" s="14"/>
      <c r="UHN848" s="14"/>
      <c r="UHO848" s="14"/>
      <c r="UHP848" s="14"/>
      <c r="UHQ848" s="14"/>
      <c r="UHR848" s="14"/>
      <c r="UHS848" s="14"/>
      <c r="UHT848" s="14"/>
      <c r="UHU848" s="14"/>
      <c r="UHV848" s="14"/>
      <c r="UHW848" s="14"/>
      <c r="UHX848" s="14"/>
      <c r="UHY848" s="14"/>
      <c r="UHZ848" s="14"/>
      <c r="UIA848" s="14"/>
      <c r="UIB848" s="14"/>
      <c r="UIC848" s="14"/>
      <c r="UID848" s="14"/>
      <c r="UIE848" s="14"/>
      <c r="UIF848" s="14"/>
      <c r="UIG848" s="14"/>
      <c r="UIH848" s="14"/>
      <c r="UII848" s="14"/>
      <c r="UIJ848" s="14"/>
      <c r="UIK848" s="14"/>
      <c r="UIL848" s="14"/>
      <c r="UIM848" s="14"/>
      <c r="UIN848" s="14"/>
      <c r="UIO848" s="14"/>
      <c r="UIP848" s="14"/>
      <c r="UIQ848" s="14"/>
      <c r="UIR848" s="14"/>
      <c r="UIS848" s="14"/>
      <c r="UIT848" s="14"/>
      <c r="UIU848" s="14"/>
      <c r="UIV848" s="14"/>
      <c r="UIW848" s="14"/>
      <c r="UIX848" s="14"/>
      <c r="UIY848" s="14"/>
      <c r="UIZ848" s="14"/>
      <c r="UJA848" s="14"/>
      <c r="UJB848" s="14"/>
      <c r="UJC848" s="14"/>
      <c r="UJD848" s="14"/>
      <c r="UJE848" s="14"/>
      <c r="UJF848" s="14"/>
      <c r="UJG848" s="14"/>
      <c r="UJH848" s="14"/>
      <c r="UJI848" s="14"/>
      <c r="UJJ848" s="14"/>
      <c r="UJK848" s="14"/>
      <c r="UJL848" s="14"/>
      <c r="UJM848" s="14"/>
      <c r="UJN848" s="14"/>
      <c r="UJO848" s="14"/>
      <c r="UJP848" s="14"/>
      <c r="UJQ848" s="14"/>
      <c r="UJR848" s="14"/>
      <c r="UJS848" s="14"/>
      <c r="UJT848" s="14"/>
      <c r="UJU848" s="14"/>
      <c r="UJV848" s="14"/>
      <c r="UJW848" s="14"/>
      <c r="UJX848" s="14"/>
      <c r="UJY848" s="14"/>
      <c r="UJZ848" s="14"/>
      <c r="UKA848" s="14"/>
      <c r="UKB848" s="14"/>
      <c r="UKC848" s="14"/>
      <c r="UKD848" s="14"/>
      <c r="UKE848" s="14"/>
      <c r="UKF848" s="14"/>
      <c r="UKG848" s="14"/>
      <c r="UKH848" s="14"/>
      <c r="UKI848" s="14"/>
      <c r="UKJ848" s="14"/>
      <c r="UKK848" s="14"/>
      <c r="UKL848" s="14"/>
      <c r="UKM848" s="14"/>
      <c r="UKN848" s="14"/>
      <c r="UKO848" s="14"/>
      <c r="UKP848" s="14"/>
      <c r="UKQ848" s="14"/>
      <c r="UKR848" s="14"/>
      <c r="UKS848" s="14"/>
      <c r="UKT848" s="14"/>
      <c r="UKU848" s="14"/>
      <c r="UKV848" s="14"/>
      <c r="UKW848" s="14"/>
      <c r="UKX848" s="14"/>
      <c r="UKY848" s="14"/>
      <c r="UKZ848" s="14"/>
      <c r="ULA848" s="14"/>
      <c r="ULB848" s="14"/>
      <c r="ULC848" s="14"/>
      <c r="ULD848" s="14"/>
      <c r="ULE848" s="14"/>
      <c r="ULF848" s="14"/>
      <c r="ULG848" s="14"/>
      <c r="ULH848" s="14"/>
      <c r="ULI848" s="14"/>
      <c r="ULJ848" s="14"/>
      <c r="ULK848" s="14"/>
      <c r="ULL848" s="14"/>
      <c r="ULM848" s="14"/>
      <c r="ULN848" s="14"/>
      <c r="ULO848" s="14"/>
      <c r="ULP848" s="14"/>
      <c r="ULQ848" s="14"/>
      <c r="ULR848" s="14"/>
      <c r="ULS848" s="14"/>
      <c r="ULT848" s="14"/>
      <c r="ULU848" s="14"/>
      <c r="ULV848" s="14"/>
      <c r="ULW848" s="14"/>
      <c r="ULX848" s="14"/>
      <c r="ULY848" s="14"/>
      <c r="ULZ848" s="14"/>
      <c r="UMA848" s="14"/>
      <c r="UMB848" s="14"/>
      <c r="UMC848" s="14"/>
      <c r="UMD848" s="14"/>
      <c r="UME848" s="14"/>
      <c r="UMF848" s="14"/>
      <c r="UMG848" s="14"/>
      <c r="UMH848" s="14"/>
      <c r="UMI848" s="14"/>
      <c r="UMJ848" s="14"/>
      <c r="UMK848" s="14"/>
      <c r="UML848" s="14"/>
      <c r="UMM848" s="14"/>
      <c r="UMN848" s="14"/>
      <c r="UMO848" s="14"/>
      <c r="UMP848" s="14"/>
      <c r="UMQ848" s="14"/>
      <c r="UMR848" s="14"/>
      <c r="UMS848" s="14"/>
      <c r="UMT848" s="14"/>
      <c r="UMU848" s="14"/>
      <c r="UMV848" s="14"/>
      <c r="UMW848" s="14"/>
      <c r="UMX848" s="14"/>
      <c r="UMY848" s="14"/>
      <c r="UMZ848" s="14"/>
      <c r="UNA848" s="14"/>
      <c r="UNB848" s="14"/>
      <c r="UNC848" s="14"/>
      <c r="UND848" s="14"/>
      <c r="UNE848" s="14"/>
      <c r="UNF848" s="14"/>
      <c r="UNG848" s="14"/>
      <c r="UNH848" s="14"/>
      <c r="UNI848" s="14"/>
      <c r="UNJ848" s="14"/>
      <c r="UNK848" s="14"/>
      <c r="UNL848" s="14"/>
      <c r="UNM848" s="14"/>
      <c r="UNN848" s="14"/>
      <c r="UNO848" s="14"/>
      <c r="UNP848" s="14"/>
      <c r="UNQ848" s="14"/>
      <c r="UNR848" s="14"/>
      <c r="UNS848" s="14"/>
      <c r="UNT848" s="14"/>
      <c r="UNU848" s="14"/>
      <c r="UNV848" s="14"/>
      <c r="UNW848" s="14"/>
      <c r="UNX848" s="14"/>
      <c r="UNY848" s="14"/>
      <c r="UNZ848" s="14"/>
      <c r="UOA848" s="14"/>
      <c r="UOB848" s="14"/>
      <c r="UOC848" s="14"/>
      <c r="UOD848" s="14"/>
      <c r="UOE848" s="14"/>
      <c r="UOF848" s="14"/>
      <c r="UOG848" s="14"/>
      <c r="UOH848" s="14"/>
      <c r="UOI848" s="14"/>
      <c r="UOJ848" s="14"/>
      <c r="UOK848" s="14"/>
      <c r="UOL848" s="14"/>
      <c r="UOM848" s="14"/>
      <c r="UON848" s="14"/>
      <c r="UOO848" s="14"/>
      <c r="UOP848" s="14"/>
      <c r="UOQ848" s="14"/>
      <c r="UOR848" s="14"/>
      <c r="UOS848" s="14"/>
      <c r="UOT848" s="14"/>
      <c r="UOU848" s="14"/>
      <c r="UOV848" s="14"/>
      <c r="UOW848" s="14"/>
      <c r="UOX848" s="14"/>
      <c r="UOY848" s="14"/>
      <c r="UOZ848" s="14"/>
      <c r="UPA848" s="14"/>
      <c r="UPB848" s="14"/>
      <c r="UPC848" s="14"/>
      <c r="UPD848" s="14"/>
      <c r="UPE848" s="14"/>
      <c r="UPF848" s="14"/>
      <c r="UPG848" s="14"/>
      <c r="UPH848" s="14"/>
      <c r="UPI848" s="14"/>
      <c r="UPJ848" s="14"/>
      <c r="UPK848" s="14"/>
      <c r="UPL848" s="14"/>
      <c r="UPM848" s="14"/>
      <c r="UPN848" s="14"/>
      <c r="UPO848" s="14"/>
      <c r="UPP848" s="14"/>
      <c r="UPQ848" s="14"/>
      <c r="UPR848" s="14"/>
      <c r="UPS848" s="14"/>
      <c r="UPT848" s="14"/>
      <c r="UPU848" s="14"/>
      <c r="UPV848" s="14"/>
      <c r="UPW848" s="14"/>
      <c r="UPX848" s="14"/>
      <c r="UPY848" s="14"/>
      <c r="UPZ848" s="14"/>
      <c r="UQA848" s="14"/>
      <c r="UQB848" s="14"/>
      <c r="UQC848" s="14"/>
      <c r="UQD848" s="14"/>
      <c r="UQE848" s="14"/>
      <c r="UQF848" s="14"/>
      <c r="UQG848" s="14"/>
      <c r="UQH848" s="14"/>
      <c r="UQI848" s="14"/>
      <c r="UQJ848" s="14"/>
      <c r="UQK848" s="14"/>
      <c r="UQL848" s="14"/>
      <c r="UQM848" s="14"/>
      <c r="UQN848" s="14"/>
      <c r="UQO848" s="14"/>
      <c r="UQP848" s="14"/>
      <c r="UQQ848" s="14"/>
      <c r="UQR848" s="14"/>
      <c r="UQS848" s="14"/>
      <c r="UQT848" s="14"/>
      <c r="UQU848" s="14"/>
      <c r="UQV848" s="14"/>
      <c r="UQW848" s="14"/>
      <c r="UQX848" s="14"/>
      <c r="UQY848" s="14"/>
      <c r="UQZ848" s="14"/>
      <c r="URA848" s="14"/>
      <c r="URB848" s="14"/>
      <c r="URC848" s="14"/>
      <c r="URD848" s="14"/>
      <c r="URE848" s="14"/>
      <c r="URF848" s="14"/>
      <c r="URG848" s="14"/>
      <c r="URH848" s="14"/>
      <c r="URI848" s="14"/>
      <c r="URJ848" s="14"/>
      <c r="URK848" s="14"/>
      <c r="URL848" s="14"/>
      <c r="URM848" s="14"/>
      <c r="URN848" s="14"/>
      <c r="URO848" s="14"/>
      <c r="URP848" s="14"/>
      <c r="URQ848" s="14"/>
      <c r="URR848" s="14"/>
      <c r="URS848" s="14"/>
      <c r="URT848" s="14"/>
      <c r="URU848" s="14"/>
      <c r="URV848" s="14"/>
      <c r="URW848" s="14"/>
      <c r="URX848" s="14"/>
      <c r="URY848" s="14"/>
      <c r="URZ848" s="14"/>
      <c r="USA848" s="14"/>
      <c r="USB848" s="14"/>
      <c r="USC848" s="14"/>
      <c r="USD848" s="14"/>
      <c r="USE848" s="14"/>
      <c r="USF848" s="14"/>
      <c r="USG848" s="14"/>
      <c r="USH848" s="14"/>
      <c r="USI848" s="14"/>
      <c r="USJ848" s="14"/>
      <c r="USK848" s="14"/>
      <c r="USL848" s="14"/>
      <c r="USM848" s="14"/>
      <c r="USN848" s="14"/>
      <c r="USO848" s="14"/>
      <c r="USP848" s="14"/>
      <c r="USQ848" s="14"/>
      <c r="USR848" s="14"/>
      <c r="USS848" s="14"/>
      <c r="UST848" s="14"/>
      <c r="USU848" s="14"/>
      <c r="USV848" s="14"/>
      <c r="USW848" s="14"/>
      <c r="USX848" s="14"/>
      <c r="USY848" s="14"/>
      <c r="USZ848" s="14"/>
      <c r="UTA848" s="14"/>
      <c r="UTB848" s="14"/>
      <c r="UTC848" s="14"/>
      <c r="UTD848" s="14"/>
      <c r="UTE848" s="14"/>
      <c r="UTF848" s="14"/>
      <c r="UTG848" s="14"/>
      <c r="UTH848" s="14"/>
      <c r="UTI848" s="14"/>
      <c r="UTJ848" s="14"/>
      <c r="UTK848" s="14"/>
      <c r="UTL848" s="14"/>
      <c r="UTM848" s="14"/>
      <c r="UTN848" s="14"/>
      <c r="UTO848" s="14"/>
      <c r="UTP848" s="14"/>
      <c r="UTQ848" s="14"/>
      <c r="UTR848" s="14"/>
      <c r="UTS848" s="14"/>
      <c r="UTT848" s="14"/>
      <c r="UTU848" s="14"/>
      <c r="UTV848" s="14"/>
      <c r="UTW848" s="14"/>
      <c r="UTX848" s="14"/>
      <c r="UTY848" s="14"/>
      <c r="UTZ848" s="14"/>
      <c r="UUA848" s="14"/>
      <c r="UUB848" s="14"/>
      <c r="UUC848" s="14"/>
      <c r="UUD848" s="14"/>
      <c r="UUE848" s="14"/>
      <c r="UUF848" s="14"/>
      <c r="UUG848" s="14"/>
      <c r="UUH848" s="14"/>
      <c r="UUI848" s="14"/>
      <c r="UUJ848" s="14"/>
      <c r="UUK848" s="14"/>
      <c r="UUL848" s="14"/>
      <c r="UUM848" s="14"/>
      <c r="UUN848" s="14"/>
      <c r="UUO848" s="14"/>
      <c r="UUP848" s="14"/>
      <c r="UUQ848" s="14"/>
      <c r="UUR848" s="14"/>
      <c r="UUS848" s="14"/>
      <c r="UUT848" s="14"/>
      <c r="UUU848" s="14"/>
      <c r="UUV848" s="14"/>
      <c r="UUW848" s="14"/>
      <c r="UUX848" s="14"/>
      <c r="UUY848" s="14"/>
      <c r="UUZ848" s="14"/>
      <c r="UVA848" s="14"/>
      <c r="UVB848" s="14"/>
      <c r="UVC848" s="14"/>
      <c r="UVD848" s="14"/>
      <c r="UVE848" s="14"/>
      <c r="UVF848" s="14"/>
      <c r="UVG848" s="14"/>
      <c r="UVH848" s="14"/>
      <c r="UVI848" s="14"/>
      <c r="UVJ848" s="14"/>
      <c r="UVK848" s="14"/>
      <c r="UVL848" s="14"/>
      <c r="UVM848" s="14"/>
      <c r="UVN848" s="14"/>
      <c r="UVO848" s="14"/>
      <c r="UVP848" s="14"/>
      <c r="UVQ848" s="14"/>
      <c r="UVR848" s="14"/>
      <c r="UVS848" s="14"/>
      <c r="UVT848" s="14"/>
      <c r="UVU848" s="14"/>
      <c r="UVV848" s="14"/>
      <c r="UVW848" s="14"/>
      <c r="UVX848" s="14"/>
      <c r="UVY848" s="14"/>
      <c r="UVZ848" s="14"/>
      <c r="UWA848" s="14"/>
      <c r="UWB848" s="14"/>
      <c r="UWC848" s="14"/>
      <c r="UWD848" s="14"/>
      <c r="UWE848" s="14"/>
      <c r="UWF848" s="14"/>
      <c r="UWG848" s="14"/>
      <c r="UWH848" s="14"/>
      <c r="UWI848" s="14"/>
      <c r="UWJ848" s="14"/>
      <c r="UWK848" s="14"/>
      <c r="UWL848" s="14"/>
      <c r="UWM848" s="14"/>
      <c r="UWN848" s="14"/>
      <c r="UWO848" s="14"/>
      <c r="UWP848" s="14"/>
      <c r="UWQ848" s="14"/>
      <c r="UWR848" s="14"/>
      <c r="UWS848" s="14"/>
      <c r="UWT848" s="14"/>
      <c r="UWU848" s="14"/>
      <c r="UWV848" s="14"/>
      <c r="UWW848" s="14"/>
      <c r="UWX848" s="14"/>
      <c r="UWY848" s="14"/>
      <c r="UWZ848" s="14"/>
      <c r="UXA848" s="14"/>
      <c r="UXB848" s="14"/>
      <c r="UXC848" s="14"/>
      <c r="UXD848" s="14"/>
      <c r="UXE848" s="14"/>
      <c r="UXF848" s="14"/>
      <c r="UXG848" s="14"/>
      <c r="UXH848" s="14"/>
      <c r="UXI848" s="14"/>
      <c r="UXJ848" s="14"/>
      <c r="UXK848" s="14"/>
      <c r="UXL848" s="14"/>
      <c r="UXM848" s="14"/>
      <c r="UXN848" s="14"/>
      <c r="UXO848" s="14"/>
      <c r="UXP848" s="14"/>
      <c r="UXQ848" s="14"/>
      <c r="UXR848" s="14"/>
      <c r="UXS848" s="14"/>
      <c r="UXT848" s="14"/>
      <c r="UXU848" s="14"/>
      <c r="UXV848" s="14"/>
      <c r="UXW848" s="14"/>
      <c r="UXX848" s="14"/>
      <c r="UXY848" s="14"/>
      <c r="UXZ848" s="14"/>
      <c r="UYA848" s="14"/>
      <c r="UYB848" s="14"/>
      <c r="UYC848" s="14"/>
      <c r="UYD848" s="14"/>
      <c r="UYE848" s="14"/>
      <c r="UYF848" s="14"/>
      <c r="UYG848" s="14"/>
      <c r="UYH848" s="14"/>
      <c r="UYI848" s="14"/>
      <c r="UYJ848" s="14"/>
      <c r="UYK848" s="14"/>
      <c r="UYL848" s="14"/>
      <c r="UYM848" s="14"/>
      <c r="UYN848" s="14"/>
      <c r="UYO848" s="14"/>
      <c r="UYP848" s="14"/>
      <c r="UYQ848" s="14"/>
      <c r="UYR848" s="14"/>
      <c r="UYS848" s="14"/>
      <c r="UYT848" s="14"/>
      <c r="UYU848" s="14"/>
      <c r="UYV848" s="14"/>
      <c r="UYW848" s="14"/>
      <c r="UYX848" s="14"/>
      <c r="UYY848" s="14"/>
      <c r="UYZ848" s="14"/>
      <c r="UZA848" s="14"/>
      <c r="UZB848" s="14"/>
      <c r="UZC848" s="14"/>
      <c r="UZD848" s="14"/>
      <c r="UZE848" s="14"/>
      <c r="UZF848" s="14"/>
      <c r="UZG848" s="14"/>
      <c r="UZH848" s="14"/>
      <c r="UZI848" s="14"/>
      <c r="UZJ848" s="14"/>
      <c r="UZK848" s="14"/>
      <c r="UZL848" s="14"/>
      <c r="UZM848" s="14"/>
      <c r="UZN848" s="14"/>
      <c r="UZO848" s="14"/>
      <c r="UZP848" s="14"/>
      <c r="UZQ848" s="14"/>
      <c r="UZR848" s="14"/>
      <c r="UZS848" s="14"/>
      <c r="UZT848" s="14"/>
      <c r="UZU848" s="14"/>
      <c r="UZV848" s="14"/>
      <c r="UZW848" s="14"/>
      <c r="UZX848" s="14"/>
      <c r="UZY848" s="14"/>
      <c r="UZZ848" s="14"/>
      <c r="VAA848" s="14"/>
      <c r="VAB848" s="14"/>
      <c r="VAC848" s="14"/>
      <c r="VAD848" s="14"/>
      <c r="VAE848" s="14"/>
      <c r="VAF848" s="14"/>
      <c r="VAG848" s="14"/>
      <c r="VAH848" s="14"/>
      <c r="VAI848" s="14"/>
      <c r="VAJ848" s="14"/>
      <c r="VAK848" s="14"/>
      <c r="VAL848" s="14"/>
      <c r="VAM848" s="14"/>
      <c r="VAN848" s="14"/>
      <c r="VAO848" s="14"/>
      <c r="VAP848" s="14"/>
      <c r="VAQ848" s="14"/>
      <c r="VAR848" s="14"/>
      <c r="VAS848" s="14"/>
      <c r="VAT848" s="14"/>
      <c r="VAU848" s="14"/>
      <c r="VAV848" s="14"/>
      <c r="VAW848" s="14"/>
      <c r="VAX848" s="14"/>
      <c r="VAY848" s="14"/>
      <c r="VAZ848" s="14"/>
      <c r="VBA848" s="14"/>
      <c r="VBB848" s="14"/>
      <c r="VBC848" s="14"/>
      <c r="VBD848" s="14"/>
      <c r="VBE848" s="14"/>
      <c r="VBF848" s="14"/>
      <c r="VBG848" s="14"/>
      <c r="VBH848" s="14"/>
      <c r="VBI848" s="14"/>
      <c r="VBJ848" s="14"/>
      <c r="VBK848" s="14"/>
      <c r="VBL848" s="14"/>
      <c r="VBM848" s="14"/>
      <c r="VBN848" s="14"/>
      <c r="VBO848" s="14"/>
      <c r="VBP848" s="14"/>
      <c r="VBQ848" s="14"/>
      <c r="VBR848" s="14"/>
      <c r="VBS848" s="14"/>
      <c r="VBT848" s="14"/>
      <c r="VBU848" s="14"/>
      <c r="VBV848" s="14"/>
      <c r="VBW848" s="14"/>
      <c r="VBX848" s="14"/>
      <c r="VBY848" s="14"/>
      <c r="VBZ848" s="14"/>
      <c r="VCA848" s="14"/>
      <c r="VCB848" s="14"/>
      <c r="VCC848" s="14"/>
      <c r="VCD848" s="14"/>
      <c r="VCE848" s="14"/>
      <c r="VCF848" s="14"/>
      <c r="VCG848" s="14"/>
      <c r="VCH848" s="14"/>
      <c r="VCI848" s="14"/>
      <c r="VCJ848" s="14"/>
      <c r="VCK848" s="14"/>
      <c r="VCL848" s="14"/>
      <c r="VCM848" s="14"/>
      <c r="VCN848" s="14"/>
      <c r="VCO848" s="14"/>
      <c r="VCP848" s="14"/>
      <c r="VCQ848" s="14"/>
      <c r="VCR848" s="14"/>
      <c r="VCS848" s="14"/>
      <c r="VCT848" s="14"/>
      <c r="VCU848" s="14"/>
      <c r="VCV848" s="14"/>
      <c r="VCW848" s="14"/>
      <c r="VCX848" s="14"/>
      <c r="VCY848" s="14"/>
      <c r="VCZ848" s="14"/>
      <c r="VDA848" s="14"/>
      <c r="VDB848" s="14"/>
      <c r="VDC848" s="14"/>
      <c r="VDD848" s="14"/>
      <c r="VDE848" s="14"/>
      <c r="VDF848" s="14"/>
      <c r="VDG848" s="14"/>
      <c r="VDH848" s="14"/>
      <c r="VDI848" s="14"/>
      <c r="VDJ848" s="14"/>
      <c r="VDK848" s="14"/>
      <c r="VDL848" s="14"/>
      <c r="VDM848" s="14"/>
      <c r="VDN848" s="14"/>
      <c r="VDO848" s="14"/>
      <c r="VDP848" s="14"/>
      <c r="VDQ848" s="14"/>
      <c r="VDR848" s="14"/>
      <c r="VDS848" s="14"/>
      <c r="VDT848" s="14"/>
      <c r="VDU848" s="14"/>
      <c r="VDV848" s="14"/>
      <c r="VDW848" s="14"/>
      <c r="VDX848" s="14"/>
      <c r="VDY848" s="14"/>
      <c r="VDZ848" s="14"/>
      <c r="VEA848" s="14"/>
      <c r="VEB848" s="14"/>
      <c r="VEC848" s="14"/>
      <c r="VED848" s="14"/>
      <c r="VEE848" s="14"/>
      <c r="VEF848" s="14"/>
      <c r="VEG848" s="14"/>
      <c r="VEH848" s="14"/>
      <c r="VEI848" s="14"/>
      <c r="VEJ848" s="14"/>
      <c r="VEK848" s="14"/>
      <c r="VEL848" s="14"/>
      <c r="VEM848" s="14"/>
      <c r="VEN848" s="14"/>
      <c r="VEO848" s="14"/>
      <c r="VEP848" s="14"/>
      <c r="VEQ848" s="14"/>
      <c r="VER848" s="14"/>
      <c r="VES848" s="14"/>
      <c r="VET848" s="14"/>
      <c r="VEU848" s="14"/>
      <c r="VEV848" s="14"/>
      <c r="VEW848" s="14"/>
      <c r="VEX848" s="14"/>
      <c r="VEY848" s="14"/>
      <c r="VEZ848" s="14"/>
      <c r="VFA848" s="14"/>
      <c r="VFB848" s="14"/>
      <c r="VFC848" s="14"/>
      <c r="VFD848" s="14"/>
      <c r="VFE848" s="14"/>
      <c r="VFF848" s="14"/>
      <c r="VFG848" s="14"/>
      <c r="VFH848" s="14"/>
      <c r="VFI848" s="14"/>
      <c r="VFJ848" s="14"/>
      <c r="VFK848" s="14"/>
      <c r="VFL848" s="14"/>
      <c r="VFM848" s="14"/>
      <c r="VFN848" s="14"/>
      <c r="VFO848" s="14"/>
      <c r="VFP848" s="14"/>
      <c r="VFQ848" s="14"/>
      <c r="VFR848" s="14"/>
      <c r="VFS848" s="14"/>
      <c r="VFT848" s="14"/>
      <c r="VFU848" s="14"/>
      <c r="VFV848" s="14"/>
      <c r="VFW848" s="14"/>
      <c r="VFX848" s="14"/>
      <c r="VFY848" s="14"/>
      <c r="VFZ848" s="14"/>
      <c r="VGA848" s="14"/>
      <c r="VGB848" s="14"/>
      <c r="VGC848" s="14"/>
      <c r="VGD848" s="14"/>
      <c r="VGE848" s="14"/>
      <c r="VGF848" s="14"/>
      <c r="VGG848" s="14"/>
      <c r="VGH848" s="14"/>
      <c r="VGI848" s="14"/>
      <c r="VGJ848" s="14"/>
      <c r="VGK848" s="14"/>
      <c r="VGL848" s="14"/>
      <c r="VGM848" s="14"/>
      <c r="VGN848" s="14"/>
      <c r="VGO848" s="14"/>
      <c r="VGP848" s="14"/>
      <c r="VGQ848" s="14"/>
      <c r="VGR848" s="14"/>
      <c r="VGS848" s="14"/>
      <c r="VGT848" s="14"/>
      <c r="VGU848" s="14"/>
      <c r="VGV848" s="14"/>
      <c r="VGW848" s="14"/>
      <c r="VGX848" s="14"/>
      <c r="VGY848" s="14"/>
      <c r="VGZ848" s="14"/>
      <c r="VHA848" s="14"/>
      <c r="VHB848" s="14"/>
      <c r="VHC848" s="14"/>
      <c r="VHD848" s="14"/>
      <c r="VHE848" s="14"/>
      <c r="VHF848" s="14"/>
      <c r="VHG848" s="14"/>
      <c r="VHH848" s="14"/>
      <c r="VHI848" s="14"/>
      <c r="VHJ848" s="14"/>
      <c r="VHK848" s="14"/>
      <c r="VHL848" s="14"/>
      <c r="VHM848" s="14"/>
      <c r="VHN848" s="14"/>
      <c r="VHO848" s="14"/>
      <c r="VHP848" s="14"/>
      <c r="VHQ848" s="14"/>
      <c r="VHR848" s="14"/>
      <c r="VHS848" s="14"/>
      <c r="VHT848" s="14"/>
      <c r="VHU848" s="14"/>
      <c r="VHV848" s="14"/>
      <c r="VHW848" s="14"/>
      <c r="VHX848" s="14"/>
      <c r="VHY848" s="14"/>
      <c r="VHZ848" s="14"/>
      <c r="VIA848" s="14"/>
      <c r="VIB848" s="14"/>
      <c r="VIC848" s="14"/>
      <c r="VID848" s="14"/>
      <c r="VIE848" s="14"/>
      <c r="VIF848" s="14"/>
      <c r="VIG848" s="14"/>
      <c r="VIH848" s="14"/>
      <c r="VII848" s="14"/>
      <c r="VIJ848" s="14"/>
      <c r="VIK848" s="14"/>
      <c r="VIL848" s="14"/>
      <c r="VIM848" s="14"/>
      <c r="VIN848" s="14"/>
      <c r="VIO848" s="14"/>
      <c r="VIP848" s="14"/>
      <c r="VIQ848" s="14"/>
      <c r="VIR848" s="14"/>
      <c r="VIS848" s="14"/>
      <c r="VIT848" s="14"/>
      <c r="VIU848" s="14"/>
      <c r="VIV848" s="14"/>
      <c r="VIW848" s="14"/>
      <c r="VIX848" s="14"/>
      <c r="VIY848" s="14"/>
      <c r="VIZ848" s="14"/>
      <c r="VJA848" s="14"/>
      <c r="VJB848" s="14"/>
      <c r="VJC848" s="14"/>
      <c r="VJD848" s="14"/>
      <c r="VJE848" s="14"/>
      <c r="VJF848" s="14"/>
      <c r="VJG848" s="14"/>
      <c r="VJH848" s="14"/>
      <c r="VJI848" s="14"/>
      <c r="VJJ848" s="14"/>
      <c r="VJK848" s="14"/>
      <c r="VJL848" s="14"/>
      <c r="VJM848" s="14"/>
      <c r="VJN848" s="14"/>
      <c r="VJO848" s="14"/>
      <c r="VJP848" s="14"/>
      <c r="VJQ848" s="14"/>
      <c r="VJR848" s="14"/>
      <c r="VJS848" s="14"/>
      <c r="VJT848" s="14"/>
      <c r="VJU848" s="14"/>
      <c r="VJV848" s="14"/>
      <c r="VJW848" s="14"/>
      <c r="VJX848" s="14"/>
      <c r="VJY848" s="14"/>
      <c r="VJZ848" s="14"/>
      <c r="VKA848" s="14"/>
      <c r="VKB848" s="14"/>
      <c r="VKC848" s="14"/>
      <c r="VKD848" s="14"/>
      <c r="VKE848" s="14"/>
      <c r="VKF848" s="14"/>
      <c r="VKG848" s="14"/>
      <c r="VKH848" s="14"/>
      <c r="VKI848" s="14"/>
      <c r="VKJ848" s="14"/>
      <c r="VKK848" s="14"/>
      <c r="VKL848" s="14"/>
      <c r="VKM848" s="14"/>
      <c r="VKN848" s="14"/>
      <c r="VKO848" s="14"/>
      <c r="VKP848" s="14"/>
      <c r="VKQ848" s="14"/>
      <c r="VKR848" s="14"/>
      <c r="VKS848" s="14"/>
      <c r="VKT848" s="14"/>
      <c r="VKU848" s="14"/>
      <c r="VKV848" s="14"/>
      <c r="VKW848" s="14"/>
      <c r="VKX848" s="14"/>
      <c r="VKY848" s="14"/>
      <c r="VKZ848" s="14"/>
      <c r="VLA848" s="14"/>
      <c r="VLB848" s="14"/>
      <c r="VLC848" s="14"/>
      <c r="VLD848" s="14"/>
      <c r="VLE848" s="14"/>
      <c r="VLF848" s="14"/>
      <c r="VLG848" s="14"/>
      <c r="VLH848" s="14"/>
      <c r="VLI848" s="14"/>
      <c r="VLJ848" s="14"/>
      <c r="VLK848" s="14"/>
      <c r="VLL848" s="14"/>
      <c r="VLM848" s="14"/>
      <c r="VLN848" s="14"/>
      <c r="VLO848" s="14"/>
      <c r="VLP848" s="14"/>
      <c r="VLQ848" s="14"/>
      <c r="VLR848" s="14"/>
      <c r="VLS848" s="14"/>
      <c r="VLT848" s="14"/>
      <c r="VLU848" s="14"/>
      <c r="VLV848" s="14"/>
      <c r="VLW848" s="14"/>
      <c r="VLX848" s="14"/>
      <c r="VLY848" s="14"/>
      <c r="VLZ848" s="14"/>
      <c r="VMA848" s="14"/>
      <c r="VMB848" s="14"/>
      <c r="VMC848" s="14"/>
      <c r="VMD848" s="14"/>
      <c r="VME848" s="14"/>
      <c r="VMF848" s="14"/>
      <c r="VMG848" s="14"/>
      <c r="VMH848" s="14"/>
      <c r="VMI848" s="14"/>
      <c r="VMJ848" s="14"/>
      <c r="VMK848" s="14"/>
      <c r="VML848" s="14"/>
      <c r="VMM848" s="14"/>
      <c r="VMN848" s="14"/>
      <c r="VMO848" s="14"/>
      <c r="VMP848" s="14"/>
      <c r="VMQ848" s="14"/>
      <c r="VMR848" s="14"/>
      <c r="VMS848" s="14"/>
      <c r="VMT848" s="14"/>
      <c r="VMU848" s="14"/>
      <c r="VMV848" s="14"/>
      <c r="VMW848" s="14"/>
      <c r="VMX848" s="14"/>
      <c r="VMY848" s="14"/>
      <c r="VMZ848" s="14"/>
      <c r="VNA848" s="14"/>
      <c r="VNB848" s="14"/>
      <c r="VNC848" s="14"/>
      <c r="VND848" s="14"/>
      <c r="VNE848" s="14"/>
      <c r="VNF848" s="14"/>
      <c r="VNG848" s="14"/>
      <c r="VNH848" s="14"/>
      <c r="VNI848" s="14"/>
      <c r="VNJ848" s="14"/>
      <c r="VNK848" s="14"/>
      <c r="VNL848" s="14"/>
      <c r="VNM848" s="14"/>
      <c r="VNN848" s="14"/>
      <c r="VNO848" s="14"/>
      <c r="VNP848" s="14"/>
      <c r="VNQ848" s="14"/>
      <c r="VNR848" s="14"/>
      <c r="VNS848" s="14"/>
      <c r="VNT848" s="14"/>
      <c r="VNU848" s="14"/>
      <c r="VNV848" s="14"/>
      <c r="VNW848" s="14"/>
      <c r="VNX848" s="14"/>
      <c r="VNY848" s="14"/>
      <c r="VNZ848" s="14"/>
      <c r="VOA848" s="14"/>
      <c r="VOB848" s="14"/>
      <c r="VOC848" s="14"/>
      <c r="VOD848" s="14"/>
      <c r="VOE848" s="14"/>
      <c r="VOF848" s="14"/>
      <c r="VOG848" s="14"/>
      <c r="VOH848" s="14"/>
      <c r="VOI848" s="14"/>
      <c r="VOJ848" s="14"/>
      <c r="VOK848" s="14"/>
      <c r="VOL848" s="14"/>
      <c r="VOM848" s="14"/>
      <c r="VON848" s="14"/>
      <c r="VOO848" s="14"/>
      <c r="VOP848" s="14"/>
      <c r="VOQ848" s="14"/>
      <c r="VOR848" s="14"/>
      <c r="VOS848" s="14"/>
      <c r="VOT848" s="14"/>
      <c r="VOU848" s="14"/>
      <c r="VOV848" s="14"/>
      <c r="VOW848" s="14"/>
      <c r="VOX848" s="14"/>
      <c r="VOY848" s="14"/>
      <c r="VOZ848" s="14"/>
      <c r="VPA848" s="14"/>
      <c r="VPB848" s="14"/>
      <c r="VPC848" s="14"/>
      <c r="VPD848" s="14"/>
      <c r="VPE848" s="14"/>
      <c r="VPF848" s="14"/>
      <c r="VPG848" s="14"/>
      <c r="VPH848" s="14"/>
      <c r="VPI848" s="14"/>
      <c r="VPJ848" s="14"/>
      <c r="VPK848" s="14"/>
      <c r="VPL848" s="14"/>
      <c r="VPM848" s="14"/>
      <c r="VPN848" s="14"/>
      <c r="VPO848" s="14"/>
      <c r="VPP848" s="14"/>
      <c r="VPQ848" s="14"/>
      <c r="VPR848" s="14"/>
      <c r="VPS848" s="14"/>
      <c r="VPT848" s="14"/>
      <c r="VPU848" s="14"/>
      <c r="VPV848" s="14"/>
      <c r="VPW848" s="14"/>
      <c r="VPX848" s="14"/>
      <c r="VPY848" s="14"/>
      <c r="VPZ848" s="14"/>
      <c r="VQA848" s="14"/>
      <c r="VQB848" s="14"/>
      <c r="VQC848" s="14"/>
      <c r="VQD848" s="14"/>
      <c r="VQE848" s="14"/>
      <c r="VQF848" s="14"/>
      <c r="VQG848" s="14"/>
      <c r="VQH848" s="14"/>
      <c r="VQI848" s="14"/>
      <c r="VQJ848" s="14"/>
      <c r="VQK848" s="14"/>
      <c r="VQL848" s="14"/>
      <c r="VQM848" s="14"/>
      <c r="VQN848" s="14"/>
      <c r="VQO848" s="14"/>
      <c r="VQP848" s="14"/>
      <c r="VQQ848" s="14"/>
      <c r="VQR848" s="14"/>
      <c r="VQS848" s="14"/>
      <c r="VQT848" s="14"/>
      <c r="VQU848" s="14"/>
      <c r="VQV848" s="14"/>
      <c r="VQW848" s="14"/>
      <c r="VQX848" s="14"/>
      <c r="VQY848" s="14"/>
      <c r="VQZ848" s="14"/>
      <c r="VRA848" s="14"/>
      <c r="VRB848" s="14"/>
      <c r="VRC848" s="14"/>
      <c r="VRD848" s="14"/>
      <c r="VRE848" s="14"/>
      <c r="VRF848" s="14"/>
      <c r="VRG848" s="14"/>
      <c r="VRH848" s="14"/>
      <c r="VRI848" s="14"/>
      <c r="VRJ848" s="14"/>
      <c r="VRK848" s="14"/>
      <c r="VRL848" s="14"/>
      <c r="VRM848" s="14"/>
      <c r="VRN848" s="14"/>
      <c r="VRO848" s="14"/>
      <c r="VRP848" s="14"/>
      <c r="VRQ848" s="14"/>
      <c r="VRR848" s="14"/>
      <c r="VRS848" s="14"/>
      <c r="VRT848" s="14"/>
      <c r="VRU848" s="14"/>
      <c r="VRV848" s="14"/>
      <c r="VRW848" s="14"/>
      <c r="VRX848" s="14"/>
      <c r="VRY848" s="14"/>
      <c r="VRZ848" s="14"/>
      <c r="VSA848" s="14"/>
      <c r="VSB848" s="14"/>
      <c r="VSC848" s="14"/>
      <c r="VSD848" s="14"/>
      <c r="VSE848" s="14"/>
      <c r="VSF848" s="14"/>
      <c r="VSG848" s="14"/>
      <c r="VSH848" s="14"/>
      <c r="VSI848" s="14"/>
      <c r="VSJ848" s="14"/>
      <c r="VSK848" s="14"/>
      <c r="VSL848" s="14"/>
      <c r="VSM848" s="14"/>
      <c r="VSN848" s="14"/>
      <c r="VSO848" s="14"/>
      <c r="VSP848" s="14"/>
      <c r="VSQ848" s="14"/>
      <c r="VSR848" s="14"/>
      <c r="VSS848" s="14"/>
      <c r="VST848" s="14"/>
      <c r="VSU848" s="14"/>
      <c r="VSV848" s="14"/>
      <c r="VSW848" s="14"/>
      <c r="VSX848" s="14"/>
      <c r="VSY848" s="14"/>
      <c r="VSZ848" s="14"/>
      <c r="VTA848" s="14"/>
      <c r="VTB848" s="14"/>
      <c r="VTC848" s="14"/>
      <c r="VTD848" s="14"/>
      <c r="VTE848" s="14"/>
      <c r="VTF848" s="14"/>
      <c r="VTG848" s="14"/>
      <c r="VTH848" s="14"/>
      <c r="VTI848" s="14"/>
      <c r="VTJ848" s="14"/>
      <c r="VTK848" s="14"/>
      <c r="VTL848" s="14"/>
      <c r="VTM848" s="14"/>
      <c r="VTN848" s="14"/>
      <c r="VTO848" s="14"/>
      <c r="VTP848" s="14"/>
      <c r="VTQ848" s="14"/>
      <c r="VTR848" s="14"/>
      <c r="VTS848" s="14"/>
      <c r="VTT848" s="14"/>
      <c r="VTU848" s="14"/>
      <c r="VTV848" s="14"/>
      <c r="VTW848" s="14"/>
      <c r="VTX848" s="14"/>
      <c r="VTY848" s="14"/>
      <c r="VTZ848" s="14"/>
      <c r="VUA848" s="14"/>
      <c r="VUB848" s="14"/>
      <c r="VUC848" s="14"/>
      <c r="VUD848" s="14"/>
      <c r="VUE848" s="14"/>
      <c r="VUF848" s="14"/>
      <c r="VUG848" s="14"/>
      <c r="VUH848" s="14"/>
      <c r="VUI848" s="14"/>
      <c r="VUJ848" s="14"/>
      <c r="VUK848" s="14"/>
      <c r="VUL848" s="14"/>
      <c r="VUM848" s="14"/>
      <c r="VUN848" s="14"/>
      <c r="VUO848" s="14"/>
      <c r="VUP848" s="14"/>
      <c r="VUQ848" s="14"/>
      <c r="VUR848" s="14"/>
      <c r="VUS848" s="14"/>
      <c r="VUT848" s="14"/>
      <c r="VUU848" s="14"/>
      <c r="VUV848" s="14"/>
      <c r="VUW848" s="14"/>
      <c r="VUX848" s="14"/>
      <c r="VUY848" s="14"/>
      <c r="VUZ848" s="14"/>
      <c r="VVA848" s="14"/>
      <c r="VVB848" s="14"/>
      <c r="VVC848" s="14"/>
      <c r="VVD848" s="14"/>
      <c r="VVE848" s="14"/>
      <c r="VVF848" s="14"/>
      <c r="VVG848" s="14"/>
      <c r="VVH848" s="14"/>
      <c r="VVI848" s="14"/>
      <c r="VVJ848" s="14"/>
      <c r="VVK848" s="14"/>
      <c r="VVL848" s="14"/>
      <c r="VVM848" s="14"/>
      <c r="VVN848" s="14"/>
      <c r="VVO848" s="14"/>
      <c r="VVP848" s="14"/>
      <c r="VVQ848" s="14"/>
      <c r="VVR848" s="14"/>
      <c r="VVS848" s="14"/>
      <c r="VVT848" s="14"/>
      <c r="VVU848" s="14"/>
      <c r="VVV848" s="14"/>
      <c r="VVW848" s="14"/>
      <c r="VVX848" s="14"/>
      <c r="VVY848" s="14"/>
      <c r="VVZ848" s="14"/>
      <c r="VWA848" s="14"/>
      <c r="VWB848" s="14"/>
      <c r="VWC848" s="14"/>
      <c r="VWD848" s="14"/>
      <c r="VWE848" s="14"/>
      <c r="VWF848" s="14"/>
      <c r="VWG848" s="14"/>
      <c r="VWH848" s="14"/>
      <c r="VWI848" s="14"/>
      <c r="VWJ848" s="14"/>
      <c r="VWK848" s="14"/>
      <c r="VWL848" s="14"/>
      <c r="VWM848" s="14"/>
      <c r="VWN848" s="14"/>
      <c r="VWO848" s="14"/>
      <c r="VWP848" s="14"/>
      <c r="VWQ848" s="14"/>
      <c r="VWR848" s="14"/>
      <c r="VWS848" s="14"/>
      <c r="VWT848" s="14"/>
      <c r="VWU848" s="14"/>
      <c r="VWV848" s="14"/>
      <c r="VWW848" s="14"/>
      <c r="VWX848" s="14"/>
      <c r="VWY848" s="14"/>
      <c r="VWZ848" s="14"/>
      <c r="VXA848" s="14"/>
      <c r="VXB848" s="14"/>
      <c r="VXC848" s="14"/>
      <c r="VXD848" s="14"/>
      <c r="VXE848" s="14"/>
      <c r="VXF848" s="14"/>
      <c r="VXG848" s="14"/>
      <c r="VXH848" s="14"/>
      <c r="VXI848" s="14"/>
      <c r="VXJ848" s="14"/>
      <c r="VXK848" s="14"/>
      <c r="VXL848" s="14"/>
      <c r="VXM848" s="14"/>
      <c r="VXN848" s="14"/>
      <c r="VXO848" s="14"/>
      <c r="VXP848" s="14"/>
      <c r="VXQ848" s="14"/>
      <c r="VXR848" s="14"/>
      <c r="VXS848" s="14"/>
      <c r="VXT848" s="14"/>
      <c r="VXU848" s="14"/>
      <c r="VXV848" s="14"/>
      <c r="VXW848" s="14"/>
      <c r="VXX848" s="14"/>
      <c r="VXY848" s="14"/>
      <c r="VXZ848" s="14"/>
      <c r="VYA848" s="14"/>
      <c r="VYB848" s="14"/>
      <c r="VYC848" s="14"/>
      <c r="VYD848" s="14"/>
      <c r="VYE848" s="14"/>
      <c r="VYF848" s="14"/>
      <c r="VYG848" s="14"/>
      <c r="VYH848" s="14"/>
      <c r="VYI848" s="14"/>
      <c r="VYJ848" s="14"/>
      <c r="VYK848" s="14"/>
      <c r="VYL848" s="14"/>
      <c r="VYM848" s="14"/>
      <c r="VYN848" s="14"/>
      <c r="VYO848" s="14"/>
      <c r="VYP848" s="14"/>
      <c r="VYQ848" s="14"/>
      <c r="VYR848" s="14"/>
      <c r="VYS848" s="14"/>
      <c r="VYT848" s="14"/>
      <c r="VYU848" s="14"/>
      <c r="VYV848" s="14"/>
      <c r="VYW848" s="14"/>
      <c r="VYX848" s="14"/>
      <c r="VYY848" s="14"/>
      <c r="VYZ848" s="14"/>
      <c r="VZA848" s="14"/>
      <c r="VZB848" s="14"/>
      <c r="VZC848" s="14"/>
      <c r="VZD848" s="14"/>
      <c r="VZE848" s="14"/>
      <c r="VZF848" s="14"/>
      <c r="VZG848" s="14"/>
      <c r="VZH848" s="14"/>
      <c r="VZI848" s="14"/>
      <c r="VZJ848" s="14"/>
      <c r="VZK848" s="14"/>
      <c r="VZL848" s="14"/>
      <c r="VZM848" s="14"/>
      <c r="VZN848" s="14"/>
      <c r="VZO848" s="14"/>
      <c r="VZP848" s="14"/>
      <c r="VZQ848" s="14"/>
      <c r="VZR848" s="14"/>
      <c r="VZS848" s="14"/>
      <c r="VZT848" s="14"/>
      <c r="VZU848" s="14"/>
      <c r="VZV848" s="14"/>
      <c r="VZW848" s="14"/>
      <c r="VZX848" s="14"/>
      <c r="VZY848" s="14"/>
      <c r="VZZ848" s="14"/>
      <c r="WAA848" s="14"/>
      <c r="WAB848" s="14"/>
      <c r="WAC848" s="14"/>
      <c r="WAD848" s="14"/>
      <c r="WAE848" s="14"/>
      <c r="WAF848" s="14"/>
      <c r="WAG848" s="14"/>
      <c r="WAH848" s="14"/>
      <c r="WAI848" s="14"/>
      <c r="WAJ848" s="14"/>
      <c r="WAK848" s="14"/>
      <c r="WAL848" s="14"/>
      <c r="WAM848" s="14"/>
      <c r="WAN848" s="14"/>
      <c r="WAO848" s="14"/>
      <c r="WAP848" s="14"/>
      <c r="WAQ848" s="14"/>
      <c r="WAR848" s="14"/>
      <c r="WAS848" s="14"/>
      <c r="WAT848" s="14"/>
      <c r="WAU848" s="14"/>
      <c r="WAV848" s="14"/>
      <c r="WAW848" s="14"/>
      <c r="WAX848" s="14"/>
      <c r="WAY848" s="14"/>
      <c r="WAZ848" s="14"/>
      <c r="WBA848" s="14"/>
      <c r="WBB848" s="14"/>
      <c r="WBC848" s="14"/>
      <c r="WBD848" s="14"/>
      <c r="WBE848" s="14"/>
      <c r="WBF848" s="14"/>
      <c r="WBG848" s="14"/>
      <c r="WBH848" s="14"/>
      <c r="WBI848" s="14"/>
      <c r="WBJ848" s="14"/>
      <c r="WBK848" s="14"/>
      <c r="WBL848" s="14"/>
      <c r="WBM848" s="14"/>
      <c r="WBN848" s="14"/>
      <c r="WBO848" s="14"/>
      <c r="WBP848" s="14"/>
      <c r="WBQ848" s="14"/>
      <c r="WBR848" s="14"/>
      <c r="WBS848" s="14"/>
      <c r="WBT848" s="14"/>
      <c r="WBU848" s="14"/>
      <c r="WBV848" s="14"/>
      <c r="WBW848" s="14"/>
      <c r="WBX848" s="14"/>
      <c r="WBY848" s="14"/>
      <c r="WBZ848" s="14"/>
      <c r="WCA848" s="14"/>
      <c r="WCB848" s="14"/>
      <c r="WCC848" s="14"/>
      <c r="WCD848" s="14"/>
      <c r="WCE848" s="14"/>
      <c r="WCF848" s="14"/>
      <c r="WCG848" s="14"/>
      <c r="WCH848" s="14"/>
      <c r="WCI848" s="14"/>
      <c r="WCJ848" s="14"/>
      <c r="WCK848" s="14"/>
      <c r="WCL848" s="14"/>
      <c r="WCM848" s="14"/>
      <c r="WCN848" s="14"/>
      <c r="WCO848" s="14"/>
      <c r="WCP848" s="14"/>
      <c r="WCQ848" s="14"/>
      <c r="WCR848" s="14"/>
      <c r="WCS848" s="14"/>
      <c r="WCT848" s="14"/>
      <c r="WCU848" s="14"/>
      <c r="WCV848" s="14"/>
      <c r="WCW848" s="14"/>
      <c r="WCX848" s="14"/>
      <c r="WCY848" s="14"/>
      <c r="WCZ848" s="14"/>
      <c r="WDA848" s="14"/>
      <c r="WDB848" s="14"/>
      <c r="WDC848" s="14"/>
      <c r="WDD848" s="14"/>
      <c r="WDE848" s="14"/>
      <c r="WDF848" s="14"/>
      <c r="WDG848" s="14"/>
      <c r="WDH848" s="14"/>
      <c r="WDI848" s="14"/>
      <c r="WDJ848" s="14"/>
      <c r="WDK848" s="14"/>
      <c r="WDL848" s="14"/>
      <c r="WDM848" s="14"/>
      <c r="WDN848" s="14"/>
      <c r="WDO848" s="14"/>
      <c r="WDP848" s="14"/>
      <c r="WDQ848" s="14"/>
      <c r="WDR848" s="14"/>
      <c r="WDS848" s="14"/>
      <c r="WDT848" s="14"/>
      <c r="WDU848" s="14"/>
      <c r="WDV848" s="14"/>
      <c r="WDW848" s="14"/>
      <c r="WDX848" s="14"/>
      <c r="WDY848" s="14"/>
      <c r="WDZ848" s="14"/>
      <c r="WEA848" s="14"/>
      <c r="WEB848" s="14"/>
      <c r="WEC848" s="14"/>
      <c r="WED848" s="14"/>
      <c r="WEE848" s="14"/>
      <c r="WEF848" s="14"/>
      <c r="WEG848" s="14"/>
      <c r="WEH848" s="14"/>
      <c r="WEI848" s="14"/>
      <c r="WEJ848" s="14"/>
      <c r="WEK848" s="14"/>
      <c r="WEL848" s="14"/>
      <c r="WEM848" s="14"/>
      <c r="WEN848" s="14"/>
      <c r="WEO848" s="14"/>
      <c r="WEP848" s="14"/>
      <c r="WEQ848" s="14"/>
      <c r="WER848" s="14"/>
      <c r="WES848" s="14"/>
      <c r="WET848" s="14"/>
      <c r="WEU848" s="14"/>
      <c r="WEV848" s="14"/>
      <c r="WEW848" s="14"/>
      <c r="WEX848" s="14"/>
      <c r="WEY848" s="14"/>
      <c r="WEZ848" s="14"/>
      <c r="WFA848" s="14"/>
      <c r="WFB848" s="14"/>
      <c r="WFC848" s="14"/>
      <c r="WFD848" s="14"/>
      <c r="WFE848" s="14"/>
      <c r="WFF848" s="14"/>
      <c r="WFG848" s="14"/>
      <c r="WFH848" s="14"/>
      <c r="WFI848" s="14"/>
      <c r="WFJ848" s="14"/>
      <c r="WFK848" s="14"/>
      <c r="WFL848" s="14"/>
      <c r="WFM848" s="14"/>
      <c r="WFN848" s="14"/>
      <c r="WFO848" s="14"/>
      <c r="WFP848" s="14"/>
      <c r="WFQ848" s="14"/>
      <c r="WFR848" s="14"/>
      <c r="WFS848" s="14"/>
      <c r="WFT848" s="14"/>
      <c r="WFU848" s="14"/>
      <c r="WFV848" s="14"/>
      <c r="WFW848" s="14"/>
      <c r="WFX848" s="14"/>
      <c r="WFY848" s="14"/>
      <c r="WFZ848" s="14"/>
      <c r="WGA848" s="14"/>
      <c r="WGB848" s="14"/>
      <c r="WGC848" s="14"/>
      <c r="WGD848" s="14"/>
      <c r="WGE848" s="14"/>
      <c r="WGF848" s="14"/>
      <c r="WGG848" s="14"/>
      <c r="WGH848" s="14"/>
      <c r="WGI848" s="14"/>
      <c r="WGJ848" s="14"/>
      <c r="WGK848" s="14"/>
      <c r="WGL848" s="14"/>
      <c r="WGM848" s="14"/>
      <c r="WGN848" s="14"/>
      <c r="WGO848" s="14"/>
      <c r="WGP848" s="14"/>
      <c r="WGQ848" s="14"/>
      <c r="WGR848" s="14"/>
      <c r="WGS848" s="14"/>
      <c r="WGT848" s="14"/>
      <c r="WGU848" s="14"/>
      <c r="WGV848" s="14"/>
      <c r="WGW848" s="14"/>
      <c r="WGX848" s="14"/>
      <c r="WGY848" s="14"/>
      <c r="WGZ848" s="14"/>
      <c r="WHA848" s="14"/>
      <c r="WHB848" s="14"/>
      <c r="WHC848" s="14"/>
      <c r="WHD848" s="14"/>
      <c r="WHE848" s="14"/>
      <c r="WHF848" s="14"/>
      <c r="WHG848" s="14"/>
      <c r="WHH848" s="14"/>
      <c r="WHI848" s="14"/>
      <c r="WHJ848" s="14"/>
      <c r="WHK848" s="14"/>
      <c r="WHL848" s="14"/>
      <c r="WHM848" s="14"/>
      <c r="WHN848" s="14"/>
      <c r="WHO848" s="14"/>
      <c r="WHP848" s="14"/>
      <c r="WHQ848" s="14"/>
      <c r="WHR848" s="14"/>
      <c r="WHS848" s="14"/>
      <c r="WHT848" s="14"/>
      <c r="WHU848" s="14"/>
      <c r="WHV848" s="14"/>
      <c r="WHW848" s="14"/>
      <c r="WHX848" s="14"/>
      <c r="WHY848" s="14"/>
      <c r="WHZ848" s="14"/>
      <c r="WIA848" s="14"/>
      <c r="WIB848" s="14"/>
      <c r="WIC848" s="14"/>
      <c r="WID848" s="14"/>
      <c r="WIE848" s="14"/>
      <c r="WIF848" s="14"/>
      <c r="WIG848" s="14"/>
      <c r="WIH848" s="14"/>
      <c r="WII848" s="14"/>
      <c r="WIJ848" s="14"/>
      <c r="WIK848" s="14"/>
      <c r="WIL848" s="14"/>
      <c r="WIM848" s="14"/>
      <c r="WIN848" s="14"/>
      <c r="WIO848" s="14"/>
      <c r="WIP848" s="14"/>
      <c r="WIQ848" s="14"/>
      <c r="WIR848" s="14"/>
      <c r="WIS848" s="14"/>
      <c r="WIT848" s="14"/>
      <c r="WIU848" s="14"/>
      <c r="WIV848" s="14"/>
      <c r="WIW848" s="14"/>
      <c r="WIX848" s="14"/>
      <c r="WIY848" s="14"/>
      <c r="WIZ848" s="14"/>
      <c r="WJA848" s="14"/>
      <c r="WJB848" s="14"/>
      <c r="WJC848" s="14"/>
      <c r="WJD848" s="14"/>
      <c r="WJE848" s="14"/>
      <c r="WJF848" s="14"/>
      <c r="WJG848" s="14"/>
      <c r="WJH848" s="14"/>
      <c r="WJI848" s="14"/>
      <c r="WJJ848" s="14"/>
      <c r="WJK848" s="14"/>
      <c r="WJL848" s="14"/>
      <c r="WJM848" s="14"/>
      <c r="WJN848" s="14"/>
      <c r="WJO848" s="14"/>
      <c r="WJP848" s="14"/>
      <c r="WJQ848" s="14"/>
      <c r="WJR848" s="14"/>
      <c r="WJS848" s="14"/>
      <c r="WJT848" s="14"/>
      <c r="WJU848" s="14"/>
      <c r="WJV848" s="14"/>
      <c r="WJW848" s="14"/>
      <c r="WJX848" s="14"/>
      <c r="WJY848" s="14"/>
      <c r="WJZ848" s="14"/>
      <c r="WKA848" s="14"/>
      <c r="WKB848" s="14"/>
      <c r="WKC848" s="14"/>
      <c r="WKD848" s="14"/>
      <c r="WKE848" s="14"/>
      <c r="WKF848" s="14"/>
      <c r="WKG848" s="14"/>
      <c r="WKH848" s="14"/>
      <c r="WKI848" s="14"/>
      <c r="WKJ848" s="14"/>
      <c r="WKK848" s="14"/>
      <c r="WKL848" s="14"/>
      <c r="WKM848" s="14"/>
      <c r="WKN848" s="14"/>
      <c r="WKO848" s="14"/>
      <c r="WKP848" s="14"/>
      <c r="WKQ848" s="14"/>
      <c r="WKR848" s="14"/>
      <c r="WKS848" s="14"/>
      <c r="WKT848" s="14"/>
      <c r="WKU848" s="14"/>
      <c r="WKV848" s="14"/>
      <c r="WKW848" s="14"/>
      <c r="WKX848" s="14"/>
      <c r="WKY848" s="14"/>
      <c r="WKZ848" s="14"/>
      <c r="WLA848" s="14"/>
      <c r="WLB848" s="14"/>
      <c r="WLC848" s="14"/>
      <c r="WLD848" s="14"/>
      <c r="WLE848" s="14"/>
      <c r="WLF848" s="14"/>
      <c r="WLG848" s="14"/>
      <c r="WLH848" s="14"/>
      <c r="WLI848" s="14"/>
      <c r="WLJ848" s="14"/>
      <c r="WLK848" s="14"/>
      <c r="WLL848" s="14"/>
      <c r="WLM848" s="14"/>
      <c r="WLN848" s="14"/>
      <c r="WLO848" s="14"/>
      <c r="WLP848" s="14"/>
      <c r="WLQ848" s="14"/>
      <c r="WLR848" s="14"/>
      <c r="WLS848" s="14"/>
      <c r="WLT848" s="14"/>
      <c r="WLU848" s="14"/>
      <c r="WLV848" s="14"/>
      <c r="WLW848" s="14"/>
      <c r="WLX848" s="14"/>
      <c r="WLY848" s="14"/>
      <c r="WLZ848" s="14"/>
      <c r="WMA848" s="14"/>
      <c r="WMB848" s="14"/>
      <c r="WMC848" s="14"/>
      <c r="WMD848" s="14"/>
      <c r="WME848" s="14"/>
      <c r="WMF848" s="14"/>
      <c r="WMG848" s="14"/>
      <c r="WMH848" s="14"/>
      <c r="WMI848" s="14"/>
      <c r="WMJ848" s="14"/>
      <c r="WMK848" s="14"/>
      <c r="WML848" s="14"/>
      <c r="WMM848" s="14"/>
      <c r="WMN848" s="14"/>
      <c r="WMO848" s="14"/>
      <c r="WMP848" s="14"/>
      <c r="WMQ848" s="14"/>
      <c r="WMR848" s="14"/>
      <c r="WMS848" s="14"/>
      <c r="WMT848" s="14"/>
      <c r="WMU848" s="14"/>
      <c r="WMV848" s="14"/>
      <c r="WMW848" s="14"/>
      <c r="WMX848" s="14"/>
      <c r="WMY848" s="14"/>
      <c r="WMZ848" s="14"/>
      <c r="WNA848" s="14"/>
      <c r="WNB848" s="14"/>
      <c r="WNC848" s="14"/>
      <c r="WND848" s="14"/>
      <c r="WNE848" s="14"/>
      <c r="WNF848" s="14"/>
      <c r="WNG848" s="14"/>
      <c r="WNH848" s="14"/>
      <c r="WNI848" s="14"/>
      <c r="WNJ848" s="14"/>
      <c r="WNK848" s="14"/>
      <c r="WNL848" s="14"/>
      <c r="WNM848" s="14"/>
      <c r="WNN848" s="14"/>
      <c r="WNO848" s="14"/>
      <c r="WNP848" s="14"/>
      <c r="WNQ848" s="14"/>
      <c r="WNR848" s="14"/>
      <c r="WNS848" s="14"/>
      <c r="WNT848" s="14"/>
      <c r="WNU848" s="14"/>
      <c r="WNV848" s="14"/>
      <c r="WNW848" s="14"/>
      <c r="WNX848" s="14"/>
      <c r="WNY848" s="14"/>
      <c r="WNZ848" s="14"/>
      <c r="WOA848" s="14"/>
      <c r="WOB848" s="14"/>
      <c r="WOC848" s="14"/>
      <c r="WOD848" s="14"/>
      <c r="WOE848" s="14"/>
      <c r="WOF848" s="14"/>
      <c r="WOG848" s="14"/>
      <c r="WOH848" s="14"/>
      <c r="WOI848" s="14"/>
      <c r="WOJ848" s="14"/>
      <c r="WOK848" s="14"/>
      <c r="WOL848" s="14"/>
      <c r="WOM848" s="14"/>
      <c r="WON848" s="14"/>
      <c r="WOO848" s="14"/>
      <c r="WOP848" s="14"/>
      <c r="WOQ848" s="14"/>
      <c r="WOR848" s="14"/>
      <c r="WOS848" s="14"/>
      <c r="WOT848" s="14"/>
      <c r="WOU848" s="14"/>
      <c r="WOV848" s="14"/>
      <c r="WOW848" s="14"/>
      <c r="WOX848" s="14"/>
      <c r="WOY848" s="14"/>
      <c r="WOZ848" s="14"/>
      <c r="WPA848" s="14"/>
      <c r="WPB848" s="14"/>
      <c r="WPC848" s="14"/>
      <c r="WPD848" s="14"/>
      <c r="WPE848" s="14"/>
      <c r="WPF848" s="14"/>
      <c r="WPG848" s="14"/>
      <c r="WPH848" s="14"/>
      <c r="WPI848" s="14"/>
      <c r="WPJ848" s="14"/>
      <c r="WPK848" s="14"/>
      <c r="WPL848" s="14"/>
      <c r="WPM848" s="14"/>
      <c r="WPN848" s="14"/>
      <c r="WPO848" s="14"/>
      <c r="WPP848" s="14"/>
      <c r="WPQ848" s="14"/>
      <c r="WPR848" s="14"/>
      <c r="WPS848" s="14"/>
      <c r="WPT848" s="14"/>
      <c r="WPU848" s="14"/>
      <c r="WPV848" s="14"/>
      <c r="WPW848" s="14"/>
      <c r="WPX848" s="14"/>
      <c r="WPY848" s="14"/>
      <c r="WPZ848" s="14"/>
      <c r="WQA848" s="14"/>
      <c r="WQB848" s="14"/>
      <c r="WQC848" s="14"/>
      <c r="WQD848" s="14"/>
      <c r="WQE848" s="14"/>
      <c r="WQF848" s="14"/>
      <c r="WQG848" s="14"/>
      <c r="WQH848" s="14"/>
      <c r="WQI848" s="14"/>
      <c r="WQJ848" s="14"/>
      <c r="WQK848" s="14"/>
      <c r="WQL848" s="14"/>
      <c r="WQM848" s="14"/>
      <c r="WQN848" s="14"/>
      <c r="WQO848" s="14"/>
      <c r="WQP848" s="14"/>
      <c r="WQQ848" s="14"/>
      <c r="WQR848" s="14"/>
      <c r="WQS848" s="14"/>
      <c r="WQT848" s="14"/>
      <c r="WQU848" s="14"/>
      <c r="WQV848" s="14"/>
      <c r="WQW848" s="14"/>
      <c r="WQX848" s="14"/>
      <c r="WQY848" s="14"/>
      <c r="WQZ848" s="14"/>
      <c r="WRA848" s="14"/>
      <c r="WRB848" s="14"/>
      <c r="WRC848" s="14"/>
      <c r="WRD848" s="14"/>
      <c r="WRE848" s="14"/>
      <c r="WRF848" s="14"/>
      <c r="WRG848" s="14"/>
      <c r="WRH848" s="14"/>
      <c r="WRI848" s="14"/>
      <c r="WRJ848" s="14"/>
      <c r="WRK848" s="14"/>
      <c r="WRL848" s="14"/>
      <c r="WRM848" s="14"/>
      <c r="WRN848" s="14"/>
      <c r="WRO848" s="14"/>
      <c r="WRP848" s="14"/>
      <c r="WRQ848" s="14"/>
      <c r="WRR848" s="14"/>
      <c r="WRS848" s="14"/>
      <c r="WRT848" s="14"/>
      <c r="WRU848" s="14"/>
      <c r="WRV848" s="14"/>
      <c r="WRW848" s="14"/>
      <c r="WRX848" s="14"/>
      <c r="WRY848" s="14"/>
      <c r="WRZ848" s="14"/>
      <c r="WSA848" s="14"/>
      <c r="WSB848" s="14"/>
      <c r="WSC848" s="14"/>
      <c r="WSD848" s="14"/>
      <c r="WSE848" s="14"/>
      <c r="WSF848" s="14"/>
      <c r="WSG848" s="14"/>
      <c r="WSH848" s="14"/>
      <c r="WSI848" s="14"/>
      <c r="WSJ848" s="14"/>
      <c r="WSK848" s="14"/>
      <c r="WSL848" s="14"/>
      <c r="WSM848" s="14"/>
      <c r="WSN848" s="14"/>
      <c r="WSO848" s="14"/>
      <c r="WSP848" s="14"/>
      <c r="WSQ848" s="14"/>
      <c r="WSR848" s="14"/>
      <c r="WSS848" s="14"/>
      <c r="WST848" s="14"/>
      <c r="WSU848" s="14"/>
      <c r="WSV848" s="14"/>
      <c r="WSW848" s="14"/>
      <c r="WSX848" s="14"/>
      <c r="WSY848" s="14"/>
      <c r="WSZ848" s="14"/>
      <c r="WTA848" s="14"/>
      <c r="WTB848" s="14"/>
      <c r="WTC848" s="14"/>
      <c r="WTD848" s="14"/>
      <c r="WTE848" s="14"/>
      <c r="WTF848" s="14"/>
      <c r="WTG848" s="14"/>
      <c r="WTH848" s="14"/>
      <c r="WTI848" s="14"/>
      <c r="WTJ848" s="14"/>
      <c r="WTK848" s="14"/>
      <c r="WTL848" s="14"/>
      <c r="WTM848" s="14"/>
      <c r="WTN848" s="14"/>
      <c r="WTO848" s="14"/>
      <c r="WTP848" s="14"/>
      <c r="WTQ848" s="14"/>
      <c r="WTR848" s="14"/>
      <c r="WTS848" s="14"/>
      <c r="WTT848" s="14"/>
      <c r="WTU848" s="14"/>
      <c r="WTV848" s="14"/>
      <c r="WTW848" s="14"/>
      <c r="WTX848" s="14"/>
      <c r="WTY848" s="14"/>
      <c r="WTZ848" s="14"/>
      <c r="WUA848" s="14"/>
      <c r="WUB848" s="14"/>
      <c r="WUC848" s="14"/>
      <c r="WUD848" s="14"/>
      <c r="WUE848" s="14"/>
      <c r="WUF848" s="14"/>
      <c r="WUG848" s="14"/>
      <c r="WUH848" s="14"/>
      <c r="WUI848" s="14"/>
      <c r="WUJ848" s="14"/>
      <c r="WUK848" s="14"/>
      <c r="WUL848" s="14"/>
      <c r="WUM848" s="14"/>
      <c r="WUN848" s="14"/>
      <c r="WUO848" s="14"/>
      <c r="WUP848" s="14"/>
      <c r="WUQ848" s="14"/>
      <c r="WUR848" s="14"/>
      <c r="WUS848" s="14"/>
      <c r="WUT848" s="14"/>
      <c r="WUU848" s="14"/>
      <c r="WUV848" s="14"/>
      <c r="WUW848" s="14"/>
      <c r="WUX848" s="14"/>
      <c r="WUY848" s="14"/>
      <c r="WUZ848" s="14"/>
      <c r="WVA848" s="14"/>
      <c r="WVB848" s="14"/>
      <c r="WVC848" s="14"/>
      <c r="WVD848" s="14"/>
      <c r="WVE848" s="14"/>
      <c r="WVF848" s="14"/>
      <c r="WVG848" s="14"/>
      <c r="WVH848" s="14"/>
      <c r="WVI848" s="14"/>
      <c r="WVJ848" s="14"/>
      <c r="WVK848" s="14"/>
      <c r="WVL848" s="14"/>
      <c r="WVM848" s="14"/>
      <c r="WVN848" s="14"/>
      <c r="WVO848" s="14"/>
      <c r="WVP848" s="14"/>
      <c r="WVQ848" s="14"/>
      <c r="WVR848" s="14"/>
      <c r="WVS848" s="14"/>
      <c r="WVT848" s="14"/>
      <c r="WVU848" s="14"/>
      <c r="WVV848" s="14"/>
      <c r="WVW848" s="14"/>
      <c r="WVX848" s="14"/>
      <c r="WVY848" s="14"/>
      <c r="WVZ848" s="14"/>
      <c r="WWA848" s="14"/>
      <c r="WWB848" s="14"/>
      <c r="WWC848" s="14"/>
      <c r="WWD848" s="14"/>
      <c r="WWE848" s="14"/>
      <c r="WWF848" s="14"/>
      <c r="WWG848" s="14"/>
      <c r="WWH848" s="14"/>
      <c r="WWI848" s="14"/>
      <c r="WWJ848" s="14"/>
      <c r="WWK848" s="14"/>
      <c r="WWL848" s="14"/>
      <c r="WWM848" s="14"/>
      <c r="WWN848" s="14"/>
      <c r="WWO848" s="14"/>
      <c r="WWP848" s="14"/>
      <c r="WWQ848" s="14"/>
      <c r="WWR848" s="14"/>
      <c r="WWS848" s="14"/>
      <c r="WWT848" s="14"/>
      <c r="WWU848" s="14"/>
      <c r="WWV848" s="14"/>
      <c r="WWW848" s="14"/>
      <c r="WWX848" s="14"/>
      <c r="WWY848" s="14"/>
      <c r="WWZ848" s="14"/>
      <c r="WXA848" s="14"/>
      <c r="WXB848" s="14"/>
      <c r="WXC848" s="14"/>
      <c r="WXD848" s="14"/>
      <c r="WXE848" s="14"/>
      <c r="WXF848" s="14"/>
      <c r="WXG848" s="14"/>
      <c r="WXH848" s="14"/>
      <c r="WXI848" s="14"/>
      <c r="WXJ848" s="14"/>
      <c r="WXK848" s="14"/>
      <c r="WXL848" s="14"/>
      <c r="WXM848" s="14"/>
      <c r="WXN848" s="14"/>
      <c r="WXO848" s="14"/>
      <c r="WXP848" s="14"/>
      <c r="WXQ848" s="14"/>
      <c r="WXR848" s="14"/>
      <c r="WXS848" s="14"/>
      <c r="WXT848" s="14"/>
      <c r="WXU848" s="14"/>
      <c r="WXV848" s="14"/>
      <c r="WXW848" s="14"/>
      <c r="WXX848" s="14"/>
      <c r="WXY848" s="14"/>
      <c r="WXZ848" s="14"/>
      <c r="WYA848" s="14"/>
      <c r="WYB848" s="14"/>
      <c r="WYC848" s="14"/>
      <c r="WYD848" s="14"/>
      <c r="WYE848" s="14"/>
      <c r="WYF848" s="14"/>
      <c r="WYG848" s="14"/>
      <c r="WYH848" s="14"/>
      <c r="WYI848" s="14"/>
      <c r="WYJ848" s="14"/>
      <c r="WYK848" s="14"/>
      <c r="WYL848" s="14"/>
      <c r="WYM848" s="14"/>
      <c r="WYN848" s="14"/>
      <c r="WYO848" s="14"/>
      <c r="WYP848" s="14"/>
      <c r="WYQ848" s="14"/>
      <c r="WYR848" s="14"/>
      <c r="WYS848" s="14"/>
      <c r="WYT848" s="14"/>
      <c r="WYU848" s="14"/>
      <c r="WYV848" s="14"/>
      <c r="WYW848" s="14"/>
      <c r="WYX848" s="14"/>
      <c r="WYY848" s="14"/>
      <c r="WYZ848" s="14"/>
      <c r="WZA848" s="14"/>
      <c r="WZB848" s="14"/>
      <c r="WZC848" s="14"/>
      <c r="WZD848" s="14"/>
      <c r="WZE848" s="14"/>
      <c r="WZF848" s="14"/>
      <c r="WZG848" s="14"/>
      <c r="WZH848" s="14"/>
      <c r="WZI848" s="14"/>
      <c r="WZJ848" s="14"/>
      <c r="WZK848" s="14"/>
      <c r="WZL848" s="14"/>
      <c r="WZM848" s="14"/>
      <c r="WZN848" s="14"/>
      <c r="WZO848" s="14"/>
      <c r="WZP848" s="14"/>
      <c r="WZQ848" s="14"/>
      <c r="WZR848" s="14"/>
      <c r="WZS848" s="14"/>
      <c r="WZT848" s="14"/>
      <c r="WZU848" s="14"/>
      <c r="WZV848" s="14"/>
      <c r="WZW848" s="14"/>
      <c r="WZX848" s="14"/>
      <c r="WZY848" s="14"/>
      <c r="WZZ848" s="14"/>
      <c r="XAA848" s="14"/>
      <c r="XAB848" s="14"/>
      <c r="XAC848" s="14"/>
      <c r="XAD848" s="14"/>
      <c r="XAE848" s="14"/>
      <c r="XAF848" s="14"/>
      <c r="XAG848" s="14"/>
      <c r="XAH848" s="14"/>
      <c r="XAI848" s="14"/>
      <c r="XAJ848" s="14"/>
      <c r="XAK848" s="14"/>
      <c r="XAL848" s="14"/>
      <c r="XAM848" s="14"/>
      <c r="XAN848" s="14"/>
      <c r="XAO848" s="14"/>
      <c r="XAP848" s="14"/>
      <c r="XAQ848" s="14"/>
      <c r="XAR848" s="14"/>
      <c r="XAS848" s="14"/>
      <c r="XAT848" s="14"/>
      <c r="XAU848" s="14"/>
      <c r="XAV848" s="14"/>
      <c r="XAW848" s="14"/>
      <c r="XAX848" s="14"/>
      <c r="XAY848" s="14"/>
      <c r="XAZ848" s="14"/>
      <c r="XBA848" s="14"/>
      <c r="XBB848" s="14"/>
      <c r="XBC848" s="14"/>
      <c r="XBD848" s="14"/>
      <c r="XBE848" s="14"/>
      <c r="XBF848" s="14"/>
      <c r="XBG848" s="14"/>
      <c r="XBH848" s="14"/>
      <c r="XBI848" s="14"/>
      <c r="XBJ848" s="14"/>
      <c r="XBK848" s="14"/>
      <c r="XBL848" s="14"/>
      <c r="XBM848" s="14"/>
      <c r="XBN848" s="14"/>
      <c r="XBO848" s="14"/>
      <c r="XBP848" s="14"/>
      <c r="XBQ848" s="14"/>
      <c r="XBR848" s="14"/>
      <c r="XBS848" s="14"/>
      <c r="XBT848" s="14"/>
      <c r="XBU848" s="14"/>
      <c r="XBV848" s="14"/>
      <c r="XBW848" s="14"/>
      <c r="XBX848" s="14"/>
      <c r="XBY848" s="14"/>
      <c r="XBZ848" s="14"/>
      <c r="XCA848" s="14"/>
      <c r="XCB848" s="14"/>
      <c r="XCC848" s="14"/>
      <c r="XCD848" s="14"/>
      <c r="XCE848" s="14"/>
      <c r="XCF848" s="14"/>
      <c r="XCG848" s="14"/>
      <c r="XCH848" s="14"/>
      <c r="XCI848" s="14"/>
      <c r="XCJ848" s="14"/>
      <c r="XCK848" s="14"/>
      <c r="XCL848" s="14"/>
      <c r="XCM848" s="14"/>
      <c r="XCN848" s="14"/>
      <c r="XCO848" s="14"/>
      <c r="XCP848" s="14"/>
      <c r="XCQ848" s="14"/>
      <c r="XCR848" s="14"/>
      <c r="XCS848" s="14"/>
      <c r="XCT848" s="14"/>
      <c r="XCU848" s="14"/>
      <c r="XCV848" s="14"/>
      <c r="XCW848" s="14"/>
      <c r="XCX848" s="14"/>
      <c r="XCY848" s="14"/>
      <c r="XCZ848" s="14"/>
      <c r="XDA848" s="14"/>
      <c r="XDB848" s="14"/>
      <c r="XDC848" s="14"/>
      <c r="XDD848" s="14"/>
      <c r="XDE848" s="14"/>
      <c r="XDF848" s="14"/>
      <c r="XDG848" s="14"/>
      <c r="XDH848" s="14"/>
      <c r="XDI848" s="14"/>
      <c r="XDJ848" s="14"/>
      <c r="XDK848" s="14"/>
      <c r="XDL848" s="14"/>
      <c r="XDM848" s="14"/>
      <c r="XDN848" s="14"/>
      <c r="XDO848" s="14"/>
      <c r="XDP848" s="14"/>
      <c r="XDQ848" s="14"/>
      <c r="XDR848" s="14"/>
      <c r="XDS848" s="14"/>
      <c r="XDT848" s="14"/>
      <c r="XDU848" s="14"/>
      <c r="XDV848" s="14"/>
      <c r="XDW848" s="14"/>
      <c r="XDX848" s="14"/>
      <c r="XDY848" s="14"/>
      <c r="XDZ848" s="14"/>
      <c r="XEA848" s="14"/>
      <c r="XEB848" s="14"/>
      <c r="XEC848" s="14"/>
      <c r="XED848" s="14"/>
      <c r="XEE848" s="14"/>
      <c r="XEF848" s="14"/>
      <c r="XEG848" s="14"/>
      <c r="XEH848" s="14"/>
      <c r="XEI848" s="14"/>
      <c r="XEJ848" s="14"/>
      <c r="XEK848" s="14"/>
      <c r="XEL848" s="14"/>
      <c r="XEM848" s="14"/>
      <c r="XEN848" s="14"/>
      <c r="XEO848" s="14"/>
      <c r="XEP848" s="14"/>
      <c r="XEQ848" s="14"/>
      <c r="XER848" s="14"/>
      <c r="XES848" s="14"/>
      <c r="XET848" s="14"/>
      <c r="XEU848" s="14"/>
      <c r="XEV848" s="14"/>
      <c r="XEW848" s="14"/>
      <c r="XEX848" s="14"/>
      <c r="XEY848" s="14"/>
      <c r="XEZ848" s="14"/>
    </row>
    <row r="849" spans="1:16380" ht="22.5" customHeight="1" x14ac:dyDescent="0.25">
      <c r="A849" s="68" t="str">
        <f t="shared" si="214"/>
        <v>796.</v>
      </c>
      <c r="B849" s="25">
        <v>1546</v>
      </c>
      <c r="C849" s="161" t="s">
        <v>354</v>
      </c>
      <c r="D849" s="25">
        <v>1961</v>
      </c>
      <c r="E849" s="68" t="s">
        <v>2932</v>
      </c>
      <c r="F849" s="68" t="s">
        <v>2934</v>
      </c>
      <c r="G849" s="25">
        <v>2</v>
      </c>
      <c r="H849" s="25">
        <v>1</v>
      </c>
      <c r="I849" s="146">
        <v>295.60000000000002</v>
      </c>
      <c r="J849" s="144">
        <v>265.3</v>
      </c>
      <c r="K849" s="146">
        <v>265.3</v>
      </c>
      <c r="L849" s="155">
        <v>19</v>
      </c>
      <c r="M849" s="154">
        <f t="shared" si="217"/>
        <v>3633415</v>
      </c>
      <c r="N849" s="154"/>
      <c r="O849" s="154"/>
      <c r="P849" s="154"/>
      <c r="Q849" s="144">
        <f t="shared" si="218"/>
        <v>3633415</v>
      </c>
      <c r="R849" s="154">
        <v>458709</v>
      </c>
      <c r="S849" s="155"/>
      <c r="T849" s="154"/>
      <c r="U849" s="154">
        <v>422</v>
      </c>
      <c r="V849" s="154">
        <f>U849*7523</f>
        <v>3174706</v>
      </c>
      <c r="W849" s="154"/>
      <c r="X849" s="154"/>
      <c r="Y849" s="154"/>
      <c r="Z849" s="154"/>
      <c r="AA849" s="154"/>
      <c r="AB849" s="154"/>
      <c r="AC849" s="146"/>
      <c r="AD849" s="146"/>
      <c r="AE849" s="154"/>
      <c r="AF849" s="154"/>
      <c r="AG849" s="324">
        <v>2025</v>
      </c>
      <c r="AH849" s="128"/>
      <c r="AI849" s="132"/>
      <c r="AJ849" s="132"/>
      <c r="AK849" s="141">
        <f t="shared" si="200"/>
        <v>796</v>
      </c>
      <c r="AL849" s="35" t="s">
        <v>153</v>
      </c>
      <c r="AM849" s="141" t="str">
        <f t="shared" si="201"/>
        <v>796.</v>
      </c>
      <c r="AN849" s="147"/>
      <c r="AO849" s="279"/>
      <c r="AP849" s="16"/>
      <c r="AQ849" s="14"/>
      <c r="AR849" s="14"/>
      <c r="AS849" s="14"/>
      <c r="AT849" s="14"/>
      <c r="AU849" s="14"/>
      <c r="AV849" s="14"/>
      <c r="AW849" s="14"/>
      <c r="AX849" s="14"/>
      <c r="AY849" s="14"/>
      <c r="AZ849" s="14"/>
      <c r="BA849" s="14"/>
      <c r="BB849" s="14"/>
      <c r="BC849" s="14"/>
      <c r="BD849" s="14"/>
      <c r="BE849" s="14"/>
      <c r="BF849" s="14"/>
      <c r="BG849" s="14"/>
      <c r="BH849" s="14"/>
      <c r="BI849" s="14"/>
      <c r="BJ849" s="14"/>
      <c r="BK849" s="14"/>
      <c r="BL849" s="14"/>
      <c r="BM849" s="14"/>
      <c r="BN849" s="14"/>
      <c r="BO849" s="14"/>
      <c r="BP849" s="14"/>
      <c r="BQ849" s="14"/>
      <c r="BR849" s="14"/>
      <c r="BS849" s="14"/>
      <c r="BT849" s="14"/>
      <c r="BU849" s="14"/>
      <c r="BV849" s="14"/>
      <c r="BW849" s="14"/>
      <c r="BX849" s="14"/>
      <c r="BY849" s="14"/>
      <c r="BZ849" s="14"/>
      <c r="CA849" s="14"/>
      <c r="CB849" s="14"/>
      <c r="CC849" s="14"/>
      <c r="CD849" s="14"/>
      <c r="CE849" s="14"/>
      <c r="CF849" s="14"/>
      <c r="CG849" s="14"/>
      <c r="CH849" s="14"/>
      <c r="CI849" s="14"/>
      <c r="CJ849" s="14"/>
      <c r="CK849" s="14"/>
      <c r="CL849" s="14"/>
      <c r="CM849" s="14"/>
      <c r="CN849" s="14"/>
      <c r="CO849" s="14"/>
      <c r="CP849" s="14"/>
      <c r="CQ849" s="14"/>
      <c r="CR849" s="14"/>
      <c r="CS849" s="14"/>
      <c r="CT849" s="14"/>
      <c r="CU849" s="14"/>
      <c r="CV849" s="14"/>
      <c r="CW849" s="14"/>
      <c r="CX849" s="14"/>
      <c r="CY849" s="14"/>
      <c r="CZ849" s="14"/>
      <c r="DA849" s="14"/>
      <c r="DB849" s="14"/>
      <c r="DC849" s="14"/>
      <c r="DD849" s="14"/>
      <c r="DE849" s="14"/>
      <c r="DF849" s="14"/>
      <c r="DG849" s="14"/>
      <c r="DH849" s="14"/>
      <c r="DI849" s="14"/>
      <c r="DJ849" s="14"/>
      <c r="DK849" s="14"/>
      <c r="DL849" s="14"/>
      <c r="DM849" s="14"/>
      <c r="DN849" s="14"/>
      <c r="DO849" s="14"/>
      <c r="DP849" s="14"/>
      <c r="DQ849" s="14"/>
      <c r="DR849" s="14"/>
      <c r="DS849" s="14"/>
      <c r="DT849" s="14"/>
      <c r="DU849" s="14"/>
      <c r="DV849" s="14"/>
      <c r="DW849" s="14"/>
      <c r="DX849" s="14"/>
      <c r="DY849" s="14"/>
      <c r="DZ849" s="14"/>
      <c r="EA849" s="14"/>
      <c r="EB849" s="14"/>
      <c r="EC849" s="14"/>
      <c r="ED849" s="14"/>
      <c r="EE849" s="14"/>
      <c r="EF849" s="14"/>
      <c r="EG849" s="14"/>
      <c r="EH849" s="14"/>
      <c r="EI849" s="14"/>
      <c r="EJ849" s="14"/>
      <c r="EK849" s="14"/>
      <c r="EL849" s="14"/>
      <c r="EM849" s="14"/>
      <c r="EN849" s="14"/>
      <c r="EO849" s="14"/>
      <c r="EP849" s="14"/>
      <c r="EQ849" s="14"/>
      <c r="ER849" s="14"/>
      <c r="ES849" s="14"/>
      <c r="ET849" s="14"/>
      <c r="EU849" s="14"/>
      <c r="EV849" s="14"/>
      <c r="EW849" s="14"/>
      <c r="EX849" s="14"/>
      <c r="EY849" s="14"/>
      <c r="EZ849" s="14"/>
      <c r="FA849" s="14"/>
      <c r="FB849" s="14"/>
      <c r="FC849" s="14"/>
      <c r="FD849" s="14"/>
      <c r="FE849" s="14"/>
      <c r="FF849" s="14"/>
      <c r="FG849" s="14"/>
      <c r="FH849" s="14"/>
      <c r="FI849" s="14"/>
      <c r="FJ849" s="14"/>
      <c r="FK849" s="14"/>
      <c r="FL849" s="14"/>
      <c r="FM849" s="14"/>
      <c r="FN849" s="14"/>
      <c r="FO849" s="14"/>
      <c r="FP849" s="14"/>
      <c r="FQ849" s="14"/>
      <c r="FR849" s="14"/>
      <c r="FS849" s="14"/>
      <c r="FT849" s="14"/>
      <c r="FU849" s="14"/>
      <c r="FV849" s="14"/>
      <c r="FW849" s="14"/>
      <c r="FX849" s="14"/>
      <c r="FY849" s="14"/>
      <c r="FZ849" s="14"/>
      <c r="GA849" s="14"/>
      <c r="GB849" s="14"/>
      <c r="GC849" s="14"/>
      <c r="GD849" s="14"/>
      <c r="GE849" s="14"/>
      <c r="GF849" s="14"/>
      <c r="GG849" s="14"/>
      <c r="GH849" s="14"/>
      <c r="GI849" s="14"/>
      <c r="GJ849" s="14"/>
      <c r="GK849" s="14"/>
      <c r="GL849" s="14"/>
      <c r="GM849" s="14"/>
      <c r="GN849" s="14"/>
      <c r="GO849" s="14"/>
      <c r="GP849" s="14"/>
      <c r="GQ849" s="14"/>
      <c r="GR849" s="14"/>
      <c r="GS849" s="14"/>
      <c r="GT849" s="14"/>
      <c r="GU849" s="14"/>
      <c r="GV849" s="14"/>
      <c r="GW849" s="14"/>
      <c r="GX849" s="14"/>
      <c r="GY849" s="14"/>
      <c r="GZ849" s="14"/>
      <c r="HA849" s="14"/>
      <c r="HB849" s="14"/>
      <c r="HC849" s="14"/>
      <c r="HD849" s="14"/>
      <c r="HE849" s="14"/>
      <c r="HF849" s="14"/>
      <c r="HG849" s="14"/>
      <c r="HH849" s="14"/>
      <c r="HI849" s="14"/>
      <c r="HJ849" s="14"/>
      <c r="HK849" s="14"/>
      <c r="HL849" s="14"/>
      <c r="HM849" s="14"/>
      <c r="HN849" s="14"/>
      <c r="HO849" s="14"/>
      <c r="HP849" s="14"/>
      <c r="HQ849" s="14"/>
      <c r="HR849" s="14"/>
      <c r="HS849" s="14"/>
      <c r="HT849" s="14"/>
      <c r="HU849" s="14"/>
      <c r="HV849" s="14"/>
      <c r="HW849" s="14"/>
      <c r="HX849" s="14"/>
      <c r="HY849" s="14"/>
      <c r="HZ849" s="14"/>
      <c r="IA849" s="14"/>
      <c r="IB849" s="14"/>
      <c r="IC849" s="14"/>
      <c r="ID849" s="14"/>
      <c r="IE849" s="14"/>
      <c r="IF849" s="14"/>
      <c r="IG849" s="14"/>
      <c r="IH849" s="14"/>
      <c r="II849" s="14"/>
      <c r="IJ849" s="14"/>
      <c r="IK849" s="14"/>
      <c r="IL849" s="14"/>
      <c r="IM849" s="14"/>
      <c r="IN849" s="14"/>
      <c r="IO849" s="14"/>
      <c r="IP849" s="14"/>
      <c r="IQ849" s="14"/>
      <c r="IR849" s="14"/>
      <c r="IS849" s="14"/>
      <c r="IT849" s="14"/>
      <c r="IU849" s="14"/>
      <c r="IV849" s="14"/>
      <c r="IW849" s="14"/>
      <c r="IX849" s="14"/>
      <c r="IY849" s="14"/>
      <c r="IZ849" s="14"/>
      <c r="JA849" s="14"/>
      <c r="JB849" s="14"/>
      <c r="JC849" s="14"/>
      <c r="JD849" s="14"/>
      <c r="JE849" s="14"/>
      <c r="JF849" s="14"/>
      <c r="JG849" s="14"/>
      <c r="JH849" s="14"/>
      <c r="JI849" s="14"/>
      <c r="JJ849" s="14"/>
      <c r="JK849" s="14"/>
      <c r="JL849" s="14"/>
      <c r="JM849" s="14"/>
      <c r="JN849" s="14"/>
      <c r="JO849" s="14"/>
      <c r="JP849" s="14"/>
      <c r="JQ849" s="14"/>
      <c r="JR849" s="14"/>
      <c r="JS849" s="14"/>
      <c r="JT849" s="14"/>
      <c r="JU849" s="14"/>
      <c r="JV849" s="14"/>
      <c r="JW849" s="14"/>
      <c r="JX849" s="14"/>
      <c r="JY849" s="14"/>
      <c r="JZ849" s="14"/>
      <c r="KA849" s="14"/>
      <c r="KB849" s="14"/>
      <c r="KC849" s="14"/>
      <c r="KD849" s="14"/>
      <c r="KE849" s="14"/>
      <c r="KF849" s="14"/>
      <c r="KG849" s="14"/>
      <c r="KH849" s="14"/>
      <c r="KI849" s="14"/>
      <c r="KJ849" s="14"/>
      <c r="KK849" s="14"/>
      <c r="KL849" s="14"/>
      <c r="KM849" s="14"/>
      <c r="KN849" s="14"/>
      <c r="KO849" s="14"/>
      <c r="KP849" s="14"/>
      <c r="KQ849" s="14"/>
      <c r="KR849" s="14"/>
      <c r="KS849" s="14"/>
      <c r="KT849" s="14"/>
      <c r="KU849" s="14"/>
      <c r="KV849" s="14"/>
      <c r="KW849" s="14"/>
      <c r="KX849" s="14"/>
      <c r="KY849" s="14"/>
      <c r="KZ849" s="14"/>
      <c r="LA849" s="14"/>
      <c r="LB849" s="14"/>
      <c r="LC849" s="14"/>
      <c r="LD849" s="14"/>
      <c r="LE849" s="14"/>
      <c r="LF849" s="14"/>
      <c r="LG849" s="14"/>
      <c r="LH849" s="14"/>
      <c r="LI849" s="14"/>
      <c r="LJ849" s="14"/>
      <c r="LK849" s="14"/>
      <c r="LL849" s="14"/>
      <c r="LM849" s="14"/>
      <c r="LN849" s="14"/>
      <c r="LO849" s="14"/>
      <c r="LP849" s="14"/>
      <c r="LQ849" s="14"/>
      <c r="LR849" s="14"/>
      <c r="LS849" s="14"/>
      <c r="LT849" s="14"/>
      <c r="LU849" s="14"/>
      <c r="LV849" s="14"/>
      <c r="LW849" s="14"/>
      <c r="LX849" s="14"/>
      <c r="LY849" s="14"/>
      <c r="LZ849" s="14"/>
      <c r="MA849" s="14"/>
      <c r="MB849" s="14"/>
      <c r="MC849" s="14"/>
      <c r="MD849" s="14"/>
      <c r="ME849" s="14"/>
      <c r="MF849" s="14"/>
      <c r="MG849" s="14"/>
      <c r="MH849" s="14"/>
      <c r="MI849" s="14"/>
      <c r="MJ849" s="14"/>
      <c r="MK849" s="14"/>
      <c r="ML849" s="14"/>
      <c r="MM849" s="14"/>
      <c r="MN849" s="14"/>
      <c r="MO849" s="14"/>
      <c r="MP849" s="14"/>
      <c r="MQ849" s="14"/>
      <c r="MR849" s="14"/>
      <c r="MS849" s="14"/>
      <c r="MT849" s="14"/>
      <c r="MU849" s="14"/>
      <c r="MV849" s="14"/>
      <c r="MW849" s="14"/>
      <c r="MX849" s="14"/>
      <c r="MY849" s="14"/>
      <c r="MZ849" s="14"/>
      <c r="NA849" s="14"/>
      <c r="NB849" s="14"/>
      <c r="NC849" s="14"/>
      <c r="ND849" s="14"/>
      <c r="NE849" s="14"/>
      <c r="NF849" s="14"/>
      <c r="NG849" s="14"/>
      <c r="NH849" s="14"/>
      <c r="NI849" s="14"/>
      <c r="NJ849" s="14"/>
      <c r="NK849" s="14"/>
      <c r="NL849" s="14"/>
      <c r="NM849" s="14"/>
      <c r="NN849" s="14"/>
      <c r="NO849" s="14"/>
      <c r="NP849" s="14"/>
      <c r="NQ849" s="14"/>
      <c r="NR849" s="14"/>
      <c r="NS849" s="14"/>
      <c r="NT849" s="14"/>
      <c r="NU849" s="14"/>
      <c r="NV849" s="14"/>
      <c r="NW849" s="14"/>
      <c r="NX849" s="14"/>
      <c r="NY849" s="14"/>
      <c r="NZ849" s="14"/>
      <c r="OA849" s="14"/>
      <c r="OB849" s="14"/>
      <c r="OC849" s="14"/>
      <c r="OD849" s="14"/>
      <c r="OE849" s="14"/>
      <c r="OF849" s="14"/>
      <c r="OG849" s="14"/>
      <c r="OH849" s="14"/>
      <c r="OI849" s="14"/>
      <c r="OJ849" s="14"/>
      <c r="OK849" s="14"/>
      <c r="OL849" s="14"/>
      <c r="OM849" s="14"/>
      <c r="ON849" s="14"/>
      <c r="OO849" s="14"/>
      <c r="OP849" s="14"/>
      <c r="OQ849" s="14"/>
      <c r="OR849" s="14"/>
      <c r="OS849" s="14"/>
      <c r="OT849" s="14"/>
      <c r="OU849" s="14"/>
      <c r="OV849" s="14"/>
      <c r="OW849" s="14"/>
      <c r="OX849" s="14"/>
      <c r="OY849" s="14"/>
      <c r="OZ849" s="14"/>
      <c r="PA849" s="14"/>
      <c r="PB849" s="14"/>
      <c r="PC849" s="14"/>
      <c r="PD849" s="14"/>
      <c r="PE849" s="14"/>
      <c r="PF849" s="14"/>
      <c r="PG849" s="14"/>
      <c r="PH849" s="14"/>
      <c r="PI849" s="14"/>
      <c r="PJ849" s="14"/>
      <c r="PK849" s="14"/>
      <c r="PL849" s="14"/>
      <c r="PM849" s="14"/>
      <c r="PN849" s="14"/>
      <c r="PO849" s="14"/>
      <c r="PP849" s="14"/>
      <c r="PQ849" s="14"/>
      <c r="PR849" s="14"/>
      <c r="PS849" s="14"/>
      <c r="PT849" s="14"/>
      <c r="PU849" s="14"/>
      <c r="PV849" s="14"/>
      <c r="PW849" s="14"/>
      <c r="PX849" s="14"/>
      <c r="PY849" s="14"/>
      <c r="PZ849" s="14"/>
      <c r="QA849" s="14"/>
      <c r="QB849" s="14"/>
      <c r="QC849" s="14"/>
      <c r="QD849" s="14"/>
      <c r="QE849" s="14"/>
      <c r="QF849" s="14"/>
      <c r="QG849" s="14"/>
      <c r="QH849" s="14"/>
      <c r="QI849" s="14"/>
      <c r="QJ849" s="14"/>
      <c r="QK849" s="14"/>
      <c r="QL849" s="14"/>
      <c r="QM849" s="14"/>
      <c r="QN849" s="14"/>
      <c r="QO849" s="14"/>
      <c r="QP849" s="14"/>
      <c r="QQ849" s="14"/>
      <c r="QR849" s="14"/>
      <c r="QS849" s="14"/>
      <c r="QT849" s="14"/>
      <c r="QU849" s="14"/>
      <c r="QV849" s="14"/>
      <c r="QW849" s="14"/>
      <c r="QX849" s="14"/>
      <c r="QY849" s="14"/>
      <c r="QZ849" s="14"/>
      <c r="RA849" s="14"/>
      <c r="RB849" s="14"/>
      <c r="RC849" s="14"/>
      <c r="RD849" s="14"/>
      <c r="RE849" s="14"/>
      <c r="RF849" s="14"/>
      <c r="RG849" s="14"/>
      <c r="RH849" s="14"/>
      <c r="RI849" s="14"/>
      <c r="RJ849" s="14"/>
      <c r="RK849" s="14"/>
      <c r="RL849" s="14"/>
      <c r="RM849" s="14"/>
      <c r="RN849" s="14"/>
      <c r="RO849" s="14"/>
      <c r="RP849" s="14"/>
      <c r="RQ849" s="14"/>
      <c r="RR849" s="14"/>
      <c r="RS849" s="14"/>
      <c r="RT849" s="14"/>
      <c r="RU849" s="14"/>
      <c r="RV849" s="14"/>
      <c r="RW849" s="14"/>
      <c r="RX849" s="14"/>
      <c r="RY849" s="14"/>
      <c r="RZ849" s="14"/>
      <c r="SA849" s="14"/>
      <c r="SB849" s="14"/>
      <c r="SC849" s="14"/>
      <c r="SD849" s="14"/>
      <c r="SE849" s="14"/>
      <c r="SF849" s="14"/>
      <c r="SG849" s="14"/>
      <c r="SH849" s="14"/>
      <c r="SI849" s="14"/>
      <c r="SJ849" s="14"/>
      <c r="SK849" s="14"/>
      <c r="SL849" s="14"/>
      <c r="SM849" s="14"/>
      <c r="SN849" s="14"/>
      <c r="SO849" s="14"/>
      <c r="SP849" s="14"/>
      <c r="SQ849" s="14"/>
      <c r="SR849" s="14"/>
      <c r="SS849" s="14"/>
      <c r="ST849" s="14"/>
      <c r="SU849" s="14"/>
      <c r="SV849" s="14"/>
      <c r="SW849" s="14"/>
      <c r="SX849" s="14"/>
      <c r="SY849" s="14"/>
      <c r="SZ849" s="14"/>
      <c r="TA849" s="14"/>
      <c r="TB849" s="14"/>
      <c r="TC849" s="14"/>
      <c r="TD849" s="14"/>
      <c r="TE849" s="14"/>
      <c r="TF849" s="14"/>
      <c r="TG849" s="14"/>
      <c r="TH849" s="14"/>
      <c r="TI849" s="14"/>
      <c r="TJ849" s="14"/>
      <c r="TK849" s="14"/>
      <c r="TL849" s="14"/>
      <c r="TM849" s="14"/>
      <c r="TN849" s="14"/>
      <c r="TO849" s="14"/>
      <c r="TP849" s="14"/>
      <c r="TQ849" s="14"/>
      <c r="TR849" s="14"/>
      <c r="TS849" s="14"/>
      <c r="TT849" s="14"/>
      <c r="TU849" s="14"/>
      <c r="TV849" s="14"/>
      <c r="TW849" s="14"/>
      <c r="TX849" s="14"/>
      <c r="TY849" s="14"/>
      <c r="TZ849" s="14"/>
      <c r="UA849" s="14"/>
      <c r="UB849" s="14"/>
      <c r="UC849" s="14"/>
      <c r="UD849" s="14"/>
      <c r="UE849" s="14"/>
      <c r="UF849" s="14"/>
      <c r="UG849" s="14"/>
      <c r="UH849" s="14"/>
      <c r="UI849" s="14"/>
      <c r="UJ849" s="14"/>
      <c r="UK849" s="14"/>
      <c r="UL849" s="14"/>
      <c r="UM849" s="14"/>
      <c r="UN849" s="14"/>
      <c r="UO849" s="14"/>
      <c r="UP849" s="14"/>
      <c r="UQ849" s="14"/>
      <c r="UR849" s="14"/>
      <c r="US849" s="14"/>
      <c r="UT849" s="14"/>
      <c r="UU849" s="14"/>
      <c r="UV849" s="14"/>
      <c r="UW849" s="14"/>
      <c r="UX849" s="14"/>
      <c r="UY849" s="14"/>
      <c r="UZ849" s="14"/>
      <c r="VA849" s="14"/>
      <c r="VB849" s="14"/>
      <c r="VC849" s="14"/>
      <c r="VD849" s="14"/>
      <c r="VE849" s="14"/>
      <c r="VF849" s="14"/>
      <c r="VG849" s="14"/>
      <c r="VH849" s="14"/>
      <c r="VI849" s="14"/>
      <c r="VJ849" s="14"/>
      <c r="VK849" s="14"/>
      <c r="VL849" s="14"/>
      <c r="VM849" s="14"/>
      <c r="VN849" s="14"/>
      <c r="VO849" s="14"/>
      <c r="VP849" s="14"/>
      <c r="VQ849" s="14"/>
      <c r="VR849" s="14"/>
      <c r="VS849" s="14"/>
      <c r="VT849" s="14"/>
      <c r="VU849" s="14"/>
      <c r="VV849" s="14"/>
      <c r="VW849" s="14"/>
      <c r="VX849" s="14"/>
      <c r="VY849" s="14"/>
      <c r="VZ849" s="14"/>
      <c r="WA849" s="14"/>
      <c r="WB849" s="14"/>
      <c r="WC849" s="14"/>
      <c r="WD849" s="14"/>
      <c r="WE849" s="14"/>
      <c r="WF849" s="14"/>
      <c r="WG849" s="14"/>
      <c r="WH849" s="14"/>
      <c r="WI849" s="14"/>
      <c r="WJ849" s="14"/>
      <c r="WK849" s="14"/>
      <c r="WL849" s="14"/>
      <c r="WM849" s="14"/>
      <c r="WN849" s="14"/>
      <c r="WO849" s="14"/>
      <c r="WP849" s="14"/>
      <c r="WQ849" s="14"/>
      <c r="WR849" s="14"/>
      <c r="WS849" s="14"/>
      <c r="WT849" s="14"/>
      <c r="WU849" s="14"/>
      <c r="WV849" s="14"/>
      <c r="WW849" s="14"/>
      <c r="WX849" s="14"/>
      <c r="WY849" s="14"/>
      <c r="WZ849" s="14"/>
      <c r="XA849" s="14"/>
      <c r="XB849" s="14"/>
      <c r="XC849" s="14"/>
      <c r="XD849" s="14"/>
      <c r="XE849" s="14"/>
      <c r="XF849" s="14"/>
      <c r="XG849" s="14"/>
      <c r="XH849" s="14"/>
      <c r="XI849" s="14"/>
      <c r="XJ849" s="14"/>
      <c r="XK849" s="14"/>
      <c r="XL849" s="14"/>
      <c r="XM849" s="14"/>
      <c r="XN849" s="14"/>
      <c r="XO849" s="14"/>
      <c r="XP849" s="14"/>
      <c r="XQ849" s="14"/>
      <c r="XR849" s="14"/>
      <c r="XS849" s="14"/>
      <c r="XT849" s="14"/>
      <c r="XU849" s="14"/>
      <c r="XV849" s="14"/>
      <c r="XW849" s="14"/>
      <c r="XX849" s="14"/>
      <c r="XY849" s="14"/>
      <c r="XZ849" s="14"/>
      <c r="YA849" s="14"/>
      <c r="YB849" s="14"/>
      <c r="YC849" s="14"/>
      <c r="YD849" s="14"/>
      <c r="YE849" s="14"/>
      <c r="YF849" s="14"/>
      <c r="YG849" s="14"/>
      <c r="YH849" s="14"/>
      <c r="YI849" s="14"/>
      <c r="YJ849" s="14"/>
      <c r="YK849" s="14"/>
      <c r="YL849" s="14"/>
      <c r="YM849" s="14"/>
      <c r="YN849" s="14"/>
      <c r="YO849" s="14"/>
      <c r="YP849" s="14"/>
      <c r="YQ849" s="14"/>
      <c r="YR849" s="14"/>
      <c r="YS849" s="14"/>
      <c r="YT849" s="14"/>
      <c r="YU849" s="14"/>
      <c r="YV849" s="14"/>
      <c r="YW849" s="14"/>
      <c r="YX849" s="14"/>
      <c r="YY849" s="14"/>
      <c r="YZ849" s="14"/>
      <c r="ZA849" s="14"/>
      <c r="ZB849" s="14"/>
      <c r="ZC849" s="14"/>
      <c r="ZD849" s="14"/>
      <c r="ZE849" s="14"/>
      <c r="ZF849" s="14"/>
      <c r="ZG849" s="14"/>
      <c r="ZH849" s="14"/>
      <c r="ZI849" s="14"/>
      <c r="ZJ849" s="14"/>
      <c r="ZK849" s="14"/>
      <c r="ZL849" s="14"/>
      <c r="ZM849" s="14"/>
      <c r="ZN849" s="14"/>
      <c r="ZO849" s="14"/>
      <c r="ZP849" s="14"/>
      <c r="ZQ849" s="14"/>
      <c r="ZR849" s="14"/>
      <c r="ZS849" s="14"/>
      <c r="ZT849" s="14"/>
      <c r="ZU849" s="14"/>
      <c r="ZV849" s="14"/>
      <c r="ZW849" s="14"/>
      <c r="ZX849" s="14"/>
      <c r="ZY849" s="14"/>
      <c r="ZZ849" s="14"/>
      <c r="AAA849" s="14"/>
      <c r="AAB849" s="14"/>
      <c r="AAC849" s="14"/>
      <c r="AAD849" s="14"/>
      <c r="AAE849" s="14"/>
      <c r="AAF849" s="14"/>
      <c r="AAG849" s="14"/>
      <c r="AAH849" s="14"/>
      <c r="AAI849" s="14"/>
      <c r="AAJ849" s="14"/>
      <c r="AAK849" s="14"/>
      <c r="AAL849" s="14"/>
      <c r="AAM849" s="14"/>
      <c r="AAN849" s="14"/>
      <c r="AAO849" s="14"/>
      <c r="AAP849" s="14"/>
      <c r="AAQ849" s="14"/>
      <c r="AAR849" s="14"/>
      <c r="AAS849" s="14"/>
      <c r="AAT849" s="14"/>
      <c r="AAU849" s="14"/>
      <c r="AAV849" s="14"/>
      <c r="AAW849" s="14"/>
      <c r="AAX849" s="14"/>
      <c r="AAY849" s="14"/>
      <c r="AAZ849" s="14"/>
      <c r="ABA849" s="14"/>
      <c r="ABB849" s="14"/>
      <c r="ABC849" s="14"/>
      <c r="ABD849" s="14"/>
      <c r="ABE849" s="14"/>
      <c r="ABF849" s="14"/>
      <c r="ABG849" s="14"/>
      <c r="ABH849" s="14"/>
      <c r="ABI849" s="14"/>
      <c r="ABJ849" s="14"/>
      <c r="ABK849" s="14"/>
      <c r="ABL849" s="14"/>
      <c r="ABM849" s="14"/>
      <c r="ABN849" s="14"/>
      <c r="ABO849" s="14"/>
      <c r="ABP849" s="14"/>
      <c r="ABQ849" s="14"/>
      <c r="ABR849" s="14"/>
      <c r="ABS849" s="14"/>
      <c r="ABT849" s="14"/>
      <c r="ABU849" s="14"/>
      <c r="ABV849" s="14"/>
      <c r="ABW849" s="14"/>
      <c r="ABX849" s="14"/>
      <c r="ABY849" s="14"/>
      <c r="ABZ849" s="14"/>
      <c r="ACA849" s="14"/>
      <c r="ACB849" s="14"/>
      <c r="ACC849" s="14"/>
      <c r="ACD849" s="14"/>
      <c r="ACE849" s="14"/>
      <c r="ACF849" s="14"/>
      <c r="ACG849" s="14"/>
      <c r="ACH849" s="14"/>
      <c r="ACI849" s="14"/>
      <c r="ACJ849" s="14"/>
      <c r="ACK849" s="14"/>
      <c r="ACL849" s="14"/>
      <c r="ACM849" s="14"/>
      <c r="ACN849" s="14"/>
      <c r="ACO849" s="14"/>
      <c r="ACP849" s="14"/>
      <c r="ACQ849" s="14"/>
      <c r="ACR849" s="14"/>
      <c r="ACS849" s="14"/>
      <c r="ACT849" s="14"/>
      <c r="ACU849" s="14"/>
      <c r="ACV849" s="14"/>
      <c r="ACW849" s="14"/>
      <c r="ACX849" s="14"/>
      <c r="ACY849" s="14"/>
      <c r="ACZ849" s="14"/>
      <c r="ADA849" s="14"/>
      <c r="ADB849" s="14"/>
      <c r="ADC849" s="14"/>
      <c r="ADD849" s="14"/>
      <c r="ADE849" s="14"/>
      <c r="ADF849" s="14"/>
      <c r="ADG849" s="14"/>
      <c r="ADH849" s="14"/>
      <c r="ADI849" s="14"/>
      <c r="ADJ849" s="14"/>
      <c r="ADK849" s="14"/>
      <c r="ADL849" s="14"/>
      <c r="ADM849" s="14"/>
      <c r="ADN849" s="14"/>
      <c r="ADO849" s="14"/>
      <c r="ADP849" s="14"/>
      <c r="ADQ849" s="14"/>
      <c r="ADR849" s="14"/>
      <c r="ADS849" s="14"/>
      <c r="ADT849" s="14"/>
      <c r="ADU849" s="14"/>
      <c r="ADV849" s="14"/>
      <c r="ADW849" s="14"/>
      <c r="ADX849" s="14"/>
      <c r="ADY849" s="14"/>
      <c r="ADZ849" s="14"/>
      <c r="AEA849" s="14"/>
      <c r="AEB849" s="14"/>
      <c r="AEC849" s="14"/>
      <c r="AED849" s="14"/>
      <c r="AEE849" s="14"/>
      <c r="AEF849" s="14"/>
      <c r="AEG849" s="14"/>
      <c r="AEH849" s="14"/>
      <c r="AEI849" s="14"/>
      <c r="AEJ849" s="14"/>
      <c r="AEK849" s="14"/>
      <c r="AEL849" s="14"/>
      <c r="AEM849" s="14"/>
      <c r="AEN849" s="14"/>
      <c r="AEO849" s="14"/>
      <c r="AEP849" s="14"/>
      <c r="AEQ849" s="14"/>
      <c r="AER849" s="14"/>
      <c r="AES849" s="14"/>
      <c r="AET849" s="14"/>
      <c r="AEU849" s="14"/>
      <c r="AEV849" s="14"/>
      <c r="AEW849" s="14"/>
      <c r="AEX849" s="14"/>
      <c r="AEY849" s="14"/>
      <c r="AEZ849" s="14"/>
      <c r="AFA849" s="14"/>
      <c r="AFB849" s="14"/>
      <c r="AFC849" s="14"/>
      <c r="AFD849" s="14"/>
      <c r="AFE849" s="14"/>
      <c r="AFF849" s="14"/>
      <c r="AFG849" s="14"/>
      <c r="AFH849" s="14"/>
      <c r="AFI849" s="14"/>
      <c r="AFJ849" s="14"/>
      <c r="AFK849" s="14"/>
      <c r="AFL849" s="14"/>
      <c r="AFM849" s="14"/>
      <c r="AFN849" s="14"/>
      <c r="AFO849" s="14"/>
      <c r="AFP849" s="14"/>
      <c r="AFQ849" s="14"/>
      <c r="AFR849" s="14"/>
      <c r="AFS849" s="14"/>
      <c r="AFT849" s="14"/>
      <c r="AFU849" s="14"/>
      <c r="AFV849" s="14"/>
      <c r="AFW849" s="14"/>
      <c r="AFX849" s="14"/>
      <c r="AFY849" s="14"/>
      <c r="AFZ849" s="14"/>
      <c r="AGA849" s="14"/>
      <c r="AGB849" s="14"/>
      <c r="AGC849" s="14"/>
      <c r="AGD849" s="14"/>
      <c r="AGE849" s="14"/>
      <c r="AGF849" s="14"/>
      <c r="AGG849" s="14"/>
      <c r="AGH849" s="14"/>
      <c r="AGI849" s="14"/>
      <c r="AGJ849" s="14"/>
      <c r="AGK849" s="14"/>
      <c r="AGL849" s="14"/>
      <c r="AGM849" s="14"/>
      <c r="AGN849" s="14"/>
      <c r="AGO849" s="14"/>
      <c r="AGP849" s="14"/>
      <c r="AGQ849" s="14"/>
      <c r="AGR849" s="14"/>
      <c r="AGS849" s="14"/>
      <c r="AGT849" s="14"/>
      <c r="AGU849" s="14"/>
      <c r="AGV849" s="14"/>
      <c r="AGW849" s="14"/>
      <c r="AGX849" s="14"/>
      <c r="AGY849" s="14"/>
      <c r="AGZ849" s="14"/>
      <c r="AHA849" s="14"/>
      <c r="AHB849" s="14"/>
      <c r="AHC849" s="14"/>
      <c r="AHD849" s="14"/>
      <c r="AHE849" s="14"/>
      <c r="AHF849" s="14"/>
      <c r="AHG849" s="14"/>
      <c r="AHH849" s="14"/>
      <c r="AHI849" s="14"/>
      <c r="AHJ849" s="14"/>
      <c r="AHK849" s="14"/>
      <c r="AHL849" s="14"/>
      <c r="AHM849" s="14"/>
      <c r="AHN849" s="14"/>
      <c r="AHO849" s="14"/>
      <c r="AHP849" s="14"/>
      <c r="AHQ849" s="14"/>
      <c r="AHR849" s="14"/>
      <c r="AHS849" s="14"/>
      <c r="AHT849" s="14"/>
      <c r="AHU849" s="14"/>
      <c r="AHV849" s="14"/>
      <c r="AHW849" s="14"/>
      <c r="AHX849" s="14"/>
      <c r="AHY849" s="14"/>
      <c r="AHZ849" s="14"/>
      <c r="AIA849" s="14"/>
      <c r="AIB849" s="14"/>
      <c r="AIC849" s="14"/>
      <c r="AID849" s="14"/>
      <c r="AIE849" s="14"/>
      <c r="AIF849" s="14"/>
      <c r="AIG849" s="14"/>
      <c r="AIH849" s="14"/>
      <c r="AII849" s="14"/>
      <c r="AIJ849" s="14"/>
      <c r="AIK849" s="14"/>
      <c r="AIL849" s="14"/>
      <c r="AIM849" s="14"/>
      <c r="AIN849" s="14"/>
      <c r="AIO849" s="14"/>
      <c r="AIP849" s="14"/>
      <c r="AIQ849" s="14"/>
      <c r="AIR849" s="14"/>
      <c r="AIS849" s="14"/>
      <c r="AIT849" s="14"/>
      <c r="AIU849" s="14"/>
      <c r="AIV849" s="14"/>
      <c r="AIW849" s="14"/>
      <c r="AIX849" s="14"/>
      <c r="AIY849" s="14"/>
      <c r="AIZ849" s="14"/>
      <c r="AJA849" s="14"/>
      <c r="AJB849" s="14"/>
      <c r="AJC849" s="14"/>
      <c r="AJD849" s="14"/>
      <c r="AJE849" s="14"/>
      <c r="AJF849" s="14"/>
      <c r="AJG849" s="14"/>
      <c r="AJH849" s="14"/>
      <c r="AJI849" s="14"/>
      <c r="AJJ849" s="14"/>
      <c r="AJK849" s="14"/>
      <c r="AJL849" s="14"/>
      <c r="AJM849" s="14"/>
      <c r="AJN849" s="14"/>
      <c r="AJO849" s="14"/>
      <c r="AJP849" s="14"/>
      <c r="AJQ849" s="14"/>
      <c r="AJR849" s="14"/>
      <c r="AJS849" s="14"/>
      <c r="AJT849" s="14"/>
      <c r="AJU849" s="14"/>
      <c r="AJV849" s="14"/>
      <c r="AJW849" s="14"/>
      <c r="AJX849" s="14"/>
      <c r="AJY849" s="14"/>
      <c r="AJZ849" s="14"/>
      <c r="AKA849" s="14"/>
      <c r="AKB849" s="14"/>
      <c r="AKC849" s="14"/>
      <c r="AKD849" s="14"/>
      <c r="AKE849" s="14"/>
      <c r="AKF849" s="14"/>
      <c r="AKG849" s="14"/>
      <c r="AKH849" s="14"/>
      <c r="AKI849" s="14"/>
      <c r="AKJ849" s="14"/>
      <c r="AKK849" s="14"/>
      <c r="AKL849" s="14"/>
      <c r="AKM849" s="14"/>
      <c r="AKN849" s="14"/>
      <c r="AKO849" s="14"/>
      <c r="AKP849" s="14"/>
      <c r="AKQ849" s="14"/>
      <c r="AKR849" s="14"/>
      <c r="AKS849" s="14"/>
      <c r="AKT849" s="14"/>
      <c r="AKU849" s="14"/>
      <c r="AKV849" s="14"/>
      <c r="AKW849" s="14"/>
      <c r="AKX849" s="14"/>
      <c r="AKY849" s="14"/>
      <c r="AKZ849" s="14"/>
      <c r="ALA849" s="14"/>
      <c r="ALB849" s="14"/>
      <c r="ALC849" s="14"/>
      <c r="ALD849" s="14"/>
      <c r="ALE849" s="14"/>
      <c r="ALF849" s="14"/>
      <c r="ALG849" s="14"/>
      <c r="ALH849" s="14"/>
      <c r="ALI849" s="14"/>
      <c r="ALJ849" s="14"/>
      <c r="ALK849" s="14"/>
      <c r="ALL849" s="14"/>
      <c r="ALM849" s="14"/>
      <c r="ALN849" s="14"/>
      <c r="ALO849" s="14"/>
      <c r="ALP849" s="14"/>
      <c r="ALQ849" s="14"/>
      <c r="ALR849" s="14"/>
      <c r="ALS849" s="14"/>
      <c r="ALT849" s="14"/>
      <c r="ALU849" s="14"/>
      <c r="ALV849" s="14"/>
      <c r="ALW849" s="14"/>
      <c r="ALX849" s="14"/>
      <c r="ALY849" s="14"/>
      <c r="ALZ849" s="14"/>
      <c r="AMA849" s="14"/>
      <c r="AMB849" s="14"/>
      <c r="AMC849" s="14"/>
      <c r="AMD849" s="14"/>
      <c r="AME849" s="14"/>
      <c r="AMF849" s="14"/>
      <c r="AMG849" s="14"/>
      <c r="AMH849" s="14"/>
      <c r="AMI849" s="14"/>
      <c r="AMJ849" s="14"/>
      <c r="AMK849" s="14"/>
      <c r="AML849" s="14"/>
      <c r="AMM849" s="14"/>
      <c r="AMN849" s="14"/>
      <c r="AMO849" s="14"/>
      <c r="AMP849" s="14"/>
      <c r="AMQ849" s="14"/>
      <c r="AMR849" s="14"/>
      <c r="AMS849" s="14"/>
      <c r="AMT849" s="14"/>
      <c r="AMU849" s="14"/>
      <c r="AMV849" s="14"/>
      <c r="AMW849" s="14"/>
      <c r="AMX849" s="14"/>
      <c r="AMY849" s="14"/>
      <c r="AMZ849" s="14"/>
      <c r="ANA849" s="14"/>
      <c r="ANB849" s="14"/>
      <c r="ANC849" s="14"/>
      <c r="AND849" s="14"/>
      <c r="ANE849" s="14"/>
      <c r="ANF849" s="14"/>
      <c r="ANG849" s="14"/>
      <c r="ANH849" s="14"/>
      <c r="ANI849" s="14"/>
      <c r="ANJ849" s="14"/>
      <c r="ANK849" s="14"/>
      <c r="ANL849" s="14"/>
      <c r="ANM849" s="14"/>
      <c r="ANN849" s="14"/>
      <c r="ANO849" s="14"/>
      <c r="ANP849" s="14"/>
      <c r="ANQ849" s="14"/>
      <c r="ANR849" s="14"/>
      <c r="ANS849" s="14"/>
      <c r="ANT849" s="14"/>
      <c r="ANU849" s="14"/>
      <c r="ANV849" s="14"/>
      <c r="ANW849" s="14"/>
      <c r="ANX849" s="14"/>
      <c r="ANY849" s="14"/>
      <c r="ANZ849" s="14"/>
      <c r="AOA849" s="14"/>
      <c r="AOB849" s="14"/>
      <c r="AOC849" s="14"/>
      <c r="AOD849" s="14"/>
      <c r="AOE849" s="14"/>
      <c r="AOF849" s="14"/>
      <c r="AOG849" s="14"/>
      <c r="AOH849" s="14"/>
      <c r="AOI849" s="14"/>
      <c r="AOJ849" s="14"/>
      <c r="AOK849" s="14"/>
      <c r="AOL849" s="14"/>
      <c r="AOM849" s="14"/>
      <c r="AON849" s="14"/>
      <c r="AOO849" s="14"/>
      <c r="AOP849" s="14"/>
      <c r="AOQ849" s="14"/>
      <c r="AOR849" s="14"/>
      <c r="AOS849" s="14"/>
      <c r="AOT849" s="14"/>
      <c r="AOU849" s="14"/>
      <c r="AOV849" s="14"/>
      <c r="AOW849" s="14"/>
      <c r="AOX849" s="14"/>
      <c r="AOY849" s="14"/>
      <c r="AOZ849" s="14"/>
      <c r="APA849" s="14"/>
      <c r="APB849" s="14"/>
      <c r="APC849" s="14"/>
      <c r="APD849" s="14"/>
      <c r="APE849" s="14"/>
      <c r="APF849" s="14"/>
      <c r="APG849" s="14"/>
      <c r="APH849" s="14"/>
      <c r="API849" s="14"/>
      <c r="APJ849" s="14"/>
      <c r="APK849" s="14"/>
      <c r="APL849" s="14"/>
      <c r="APM849" s="14"/>
      <c r="APN849" s="14"/>
      <c r="APO849" s="14"/>
      <c r="APP849" s="14"/>
      <c r="APQ849" s="14"/>
      <c r="APR849" s="14"/>
      <c r="APS849" s="14"/>
      <c r="APT849" s="14"/>
      <c r="APU849" s="14"/>
      <c r="APV849" s="14"/>
      <c r="APW849" s="14"/>
      <c r="APX849" s="14"/>
      <c r="APY849" s="14"/>
      <c r="APZ849" s="14"/>
      <c r="AQA849" s="14"/>
      <c r="AQB849" s="14"/>
      <c r="AQC849" s="14"/>
      <c r="AQD849" s="14"/>
      <c r="AQE849" s="14"/>
      <c r="AQF849" s="14"/>
      <c r="AQG849" s="14"/>
      <c r="AQH849" s="14"/>
      <c r="AQI849" s="14"/>
      <c r="AQJ849" s="14"/>
      <c r="AQK849" s="14"/>
      <c r="AQL849" s="14"/>
      <c r="AQM849" s="14"/>
      <c r="AQN849" s="14"/>
      <c r="AQO849" s="14"/>
      <c r="AQP849" s="14"/>
      <c r="AQQ849" s="14"/>
      <c r="AQR849" s="14"/>
      <c r="AQS849" s="14"/>
      <c r="AQT849" s="14"/>
      <c r="AQU849" s="14"/>
      <c r="AQV849" s="14"/>
      <c r="AQW849" s="14"/>
      <c r="AQX849" s="14"/>
      <c r="AQY849" s="14"/>
      <c r="AQZ849" s="14"/>
      <c r="ARA849" s="14"/>
      <c r="ARB849" s="14"/>
      <c r="ARC849" s="14"/>
      <c r="ARD849" s="14"/>
      <c r="ARE849" s="14"/>
      <c r="ARF849" s="14"/>
      <c r="ARG849" s="14"/>
      <c r="ARH849" s="14"/>
      <c r="ARI849" s="14"/>
      <c r="ARJ849" s="14"/>
      <c r="ARK849" s="14"/>
      <c r="ARL849" s="14"/>
      <c r="ARM849" s="14"/>
      <c r="ARN849" s="14"/>
      <c r="ARO849" s="14"/>
      <c r="ARP849" s="14"/>
      <c r="ARQ849" s="14"/>
      <c r="ARR849" s="14"/>
      <c r="ARS849" s="14"/>
      <c r="ART849" s="14"/>
      <c r="ARU849" s="14"/>
      <c r="ARV849" s="14"/>
      <c r="ARW849" s="14"/>
      <c r="ARX849" s="14"/>
      <c r="ARY849" s="14"/>
      <c r="ARZ849" s="14"/>
      <c r="ASA849" s="14"/>
      <c r="ASB849" s="14"/>
      <c r="ASC849" s="14"/>
      <c r="ASD849" s="14"/>
      <c r="ASE849" s="14"/>
      <c r="ASF849" s="14"/>
      <c r="ASG849" s="14"/>
      <c r="ASH849" s="14"/>
      <c r="ASI849" s="14"/>
      <c r="ASJ849" s="14"/>
      <c r="ASK849" s="14"/>
      <c r="ASL849" s="14"/>
      <c r="ASM849" s="14"/>
      <c r="ASN849" s="14"/>
      <c r="ASO849" s="14"/>
      <c r="ASP849" s="14"/>
      <c r="ASQ849" s="14"/>
      <c r="ASR849" s="14"/>
      <c r="ASS849" s="14"/>
      <c r="AST849" s="14"/>
      <c r="ASU849" s="14"/>
      <c r="ASV849" s="14"/>
      <c r="ASW849" s="14"/>
      <c r="ASX849" s="14"/>
      <c r="ASY849" s="14"/>
      <c r="ASZ849" s="14"/>
      <c r="ATA849" s="14"/>
      <c r="ATB849" s="14"/>
      <c r="ATC849" s="14"/>
      <c r="ATD849" s="14"/>
      <c r="ATE849" s="14"/>
      <c r="ATF849" s="14"/>
      <c r="ATG849" s="14"/>
      <c r="ATH849" s="14"/>
      <c r="ATI849" s="14"/>
      <c r="ATJ849" s="14"/>
      <c r="ATK849" s="14"/>
      <c r="ATL849" s="14"/>
      <c r="ATM849" s="14"/>
      <c r="ATN849" s="14"/>
      <c r="ATO849" s="14"/>
      <c r="ATP849" s="14"/>
      <c r="ATQ849" s="14"/>
      <c r="ATR849" s="14"/>
      <c r="ATS849" s="14"/>
      <c r="ATT849" s="14"/>
      <c r="ATU849" s="14"/>
      <c r="ATV849" s="14"/>
      <c r="ATW849" s="14"/>
      <c r="ATX849" s="14"/>
      <c r="ATY849" s="14"/>
      <c r="ATZ849" s="14"/>
      <c r="AUA849" s="14"/>
      <c r="AUB849" s="14"/>
      <c r="AUC849" s="14"/>
      <c r="AUD849" s="14"/>
      <c r="AUE849" s="14"/>
      <c r="AUF849" s="14"/>
      <c r="AUG849" s="14"/>
      <c r="AUH849" s="14"/>
      <c r="AUI849" s="14"/>
      <c r="AUJ849" s="14"/>
      <c r="AUK849" s="14"/>
      <c r="AUL849" s="14"/>
      <c r="AUM849" s="14"/>
      <c r="AUN849" s="14"/>
      <c r="AUO849" s="14"/>
      <c r="AUP849" s="14"/>
      <c r="AUQ849" s="14"/>
      <c r="AUR849" s="14"/>
      <c r="AUS849" s="14"/>
      <c r="AUT849" s="14"/>
      <c r="AUU849" s="14"/>
      <c r="AUV849" s="14"/>
      <c r="AUW849" s="14"/>
      <c r="AUX849" s="14"/>
      <c r="AUY849" s="14"/>
      <c r="AUZ849" s="14"/>
      <c r="AVA849" s="14"/>
      <c r="AVB849" s="14"/>
      <c r="AVC849" s="14"/>
      <c r="AVD849" s="14"/>
      <c r="AVE849" s="14"/>
      <c r="AVF849" s="14"/>
      <c r="AVG849" s="14"/>
      <c r="AVH849" s="14"/>
      <c r="AVI849" s="14"/>
      <c r="AVJ849" s="14"/>
      <c r="AVK849" s="14"/>
      <c r="AVL849" s="14"/>
      <c r="AVM849" s="14"/>
      <c r="AVN849" s="14"/>
      <c r="AVO849" s="14"/>
      <c r="AVP849" s="14"/>
      <c r="AVQ849" s="14"/>
      <c r="AVR849" s="14"/>
      <c r="AVS849" s="14"/>
      <c r="AVT849" s="14"/>
      <c r="AVU849" s="14"/>
      <c r="AVV849" s="14"/>
      <c r="AVW849" s="14"/>
      <c r="AVX849" s="14"/>
      <c r="AVY849" s="14"/>
      <c r="AVZ849" s="14"/>
      <c r="AWA849" s="14"/>
      <c r="AWB849" s="14"/>
      <c r="AWC849" s="14"/>
      <c r="AWD849" s="14"/>
      <c r="AWE849" s="14"/>
      <c r="AWF849" s="14"/>
      <c r="AWG849" s="14"/>
      <c r="AWH849" s="14"/>
      <c r="AWI849" s="14"/>
      <c r="AWJ849" s="14"/>
      <c r="AWK849" s="14"/>
      <c r="AWL849" s="14"/>
      <c r="AWM849" s="14"/>
      <c r="AWN849" s="14"/>
      <c r="AWO849" s="14"/>
      <c r="AWP849" s="14"/>
      <c r="AWQ849" s="14"/>
      <c r="AWR849" s="14"/>
      <c r="AWS849" s="14"/>
      <c r="AWT849" s="14"/>
      <c r="AWU849" s="14"/>
      <c r="AWV849" s="14"/>
      <c r="AWW849" s="14"/>
      <c r="AWX849" s="14"/>
      <c r="AWY849" s="14"/>
      <c r="AWZ849" s="14"/>
      <c r="AXA849" s="14"/>
      <c r="AXB849" s="14"/>
      <c r="AXC849" s="14"/>
      <c r="AXD849" s="14"/>
      <c r="AXE849" s="14"/>
      <c r="AXF849" s="14"/>
      <c r="AXG849" s="14"/>
      <c r="AXH849" s="14"/>
      <c r="AXI849" s="14"/>
      <c r="AXJ849" s="14"/>
      <c r="AXK849" s="14"/>
      <c r="AXL849" s="14"/>
      <c r="AXM849" s="14"/>
      <c r="AXN849" s="14"/>
      <c r="AXO849" s="14"/>
      <c r="AXP849" s="14"/>
      <c r="AXQ849" s="14"/>
      <c r="AXR849" s="14"/>
      <c r="AXS849" s="14"/>
      <c r="AXT849" s="14"/>
      <c r="AXU849" s="14"/>
      <c r="AXV849" s="14"/>
      <c r="AXW849" s="14"/>
      <c r="AXX849" s="14"/>
      <c r="AXY849" s="14"/>
      <c r="AXZ849" s="14"/>
      <c r="AYA849" s="14"/>
      <c r="AYB849" s="14"/>
      <c r="AYC849" s="14"/>
      <c r="AYD849" s="14"/>
      <c r="AYE849" s="14"/>
      <c r="AYF849" s="14"/>
      <c r="AYG849" s="14"/>
      <c r="AYH849" s="14"/>
      <c r="AYI849" s="14"/>
      <c r="AYJ849" s="14"/>
      <c r="AYK849" s="14"/>
      <c r="AYL849" s="14"/>
      <c r="AYM849" s="14"/>
      <c r="AYN849" s="14"/>
      <c r="AYO849" s="14"/>
      <c r="AYP849" s="14"/>
      <c r="AYQ849" s="14"/>
      <c r="AYR849" s="14"/>
      <c r="AYS849" s="14"/>
      <c r="AYT849" s="14"/>
      <c r="AYU849" s="14"/>
      <c r="AYV849" s="14"/>
      <c r="AYW849" s="14"/>
      <c r="AYX849" s="14"/>
      <c r="AYY849" s="14"/>
      <c r="AYZ849" s="14"/>
      <c r="AZA849" s="14"/>
      <c r="AZB849" s="14"/>
      <c r="AZC849" s="14"/>
      <c r="AZD849" s="14"/>
      <c r="AZE849" s="14"/>
      <c r="AZF849" s="14"/>
      <c r="AZG849" s="14"/>
      <c r="AZH849" s="14"/>
      <c r="AZI849" s="14"/>
      <c r="AZJ849" s="14"/>
      <c r="AZK849" s="14"/>
      <c r="AZL849" s="14"/>
      <c r="AZM849" s="14"/>
      <c r="AZN849" s="14"/>
      <c r="AZO849" s="14"/>
      <c r="AZP849" s="14"/>
      <c r="AZQ849" s="14"/>
      <c r="AZR849" s="14"/>
      <c r="AZS849" s="14"/>
      <c r="AZT849" s="14"/>
      <c r="AZU849" s="14"/>
      <c r="AZV849" s="14"/>
      <c r="AZW849" s="14"/>
      <c r="AZX849" s="14"/>
      <c r="AZY849" s="14"/>
      <c r="AZZ849" s="14"/>
      <c r="BAA849" s="14"/>
      <c r="BAB849" s="14"/>
      <c r="BAC849" s="14"/>
      <c r="BAD849" s="14"/>
      <c r="BAE849" s="14"/>
      <c r="BAF849" s="14"/>
      <c r="BAG849" s="14"/>
      <c r="BAH849" s="14"/>
      <c r="BAI849" s="14"/>
      <c r="BAJ849" s="14"/>
      <c r="BAK849" s="14"/>
      <c r="BAL849" s="14"/>
      <c r="BAM849" s="14"/>
      <c r="BAN849" s="14"/>
      <c r="BAO849" s="14"/>
      <c r="BAP849" s="14"/>
      <c r="BAQ849" s="14"/>
      <c r="BAR849" s="14"/>
      <c r="BAS849" s="14"/>
      <c r="BAT849" s="14"/>
      <c r="BAU849" s="14"/>
      <c r="BAV849" s="14"/>
      <c r="BAW849" s="14"/>
      <c r="BAX849" s="14"/>
      <c r="BAY849" s="14"/>
      <c r="BAZ849" s="14"/>
      <c r="BBA849" s="14"/>
      <c r="BBB849" s="14"/>
      <c r="BBC849" s="14"/>
      <c r="BBD849" s="14"/>
      <c r="BBE849" s="14"/>
      <c r="BBF849" s="14"/>
      <c r="BBG849" s="14"/>
      <c r="BBH849" s="14"/>
      <c r="BBI849" s="14"/>
      <c r="BBJ849" s="14"/>
      <c r="BBK849" s="14"/>
      <c r="BBL849" s="14"/>
      <c r="BBM849" s="14"/>
      <c r="BBN849" s="14"/>
      <c r="BBO849" s="14"/>
      <c r="BBP849" s="14"/>
      <c r="BBQ849" s="14"/>
      <c r="BBR849" s="14"/>
      <c r="BBS849" s="14"/>
      <c r="BBT849" s="14"/>
      <c r="BBU849" s="14"/>
      <c r="BBV849" s="14"/>
      <c r="BBW849" s="14"/>
      <c r="BBX849" s="14"/>
      <c r="BBY849" s="14"/>
      <c r="BBZ849" s="14"/>
      <c r="BCA849" s="14"/>
      <c r="BCB849" s="14"/>
      <c r="BCC849" s="14"/>
      <c r="BCD849" s="14"/>
      <c r="BCE849" s="14"/>
      <c r="BCF849" s="14"/>
      <c r="BCG849" s="14"/>
      <c r="BCH849" s="14"/>
      <c r="BCI849" s="14"/>
      <c r="BCJ849" s="14"/>
      <c r="BCK849" s="14"/>
      <c r="BCL849" s="14"/>
      <c r="BCM849" s="14"/>
      <c r="BCN849" s="14"/>
      <c r="BCO849" s="14"/>
      <c r="BCP849" s="14"/>
      <c r="BCQ849" s="14"/>
      <c r="BCR849" s="14"/>
      <c r="BCS849" s="14"/>
      <c r="BCT849" s="14"/>
      <c r="BCU849" s="14"/>
      <c r="BCV849" s="14"/>
      <c r="BCW849" s="14"/>
      <c r="BCX849" s="14"/>
      <c r="BCY849" s="14"/>
      <c r="BCZ849" s="14"/>
      <c r="BDA849" s="14"/>
      <c r="BDB849" s="14"/>
      <c r="BDC849" s="14"/>
      <c r="BDD849" s="14"/>
      <c r="BDE849" s="14"/>
      <c r="BDF849" s="14"/>
      <c r="BDG849" s="14"/>
      <c r="BDH849" s="14"/>
      <c r="BDI849" s="14"/>
      <c r="BDJ849" s="14"/>
      <c r="BDK849" s="14"/>
      <c r="BDL849" s="14"/>
      <c r="BDM849" s="14"/>
      <c r="BDN849" s="14"/>
      <c r="BDO849" s="14"/>
      <c r="BDP849" s="14"/>
      <c r="BDQ849" s="14"/>
      <c r="BDR849" s="14"/>
      <c r="BDS849" s="14"/>
      <c r="BDT849" s="14"/>
      <c r="BDU849" s="14"/>
      <c r="BDV849" s="14"/>
      <c r="BDW849" s="14"/>
      <c r="BDX849" s="14"/>
      <c r="BDY849" s="14"/>
      <c r="BDZ849" s="14"/>
      <c r="BEA849" s="14"/>
      <c r="BEB849" s="14"/>
      <c r="BEC849" s="14"/>
      <c r="BED849" s="14"/>
      <c r="BEE849" s="14"/>
      <c r="BEF849" s="14"/>
      <c r="BEG849" s="14"/>
      <c r="BEH849" s="14"/>
      <c r="BEI849" s="14"/>
      <c r="BEJ849" s="14"/>
      <c r="BEK849" s="14"/>
      <c r="BEL849" s="14"/>
      <c r="BEM849" s="14"/>
      <c r="BEN849" s="14"/>
      <c r="BEO849" s="14"/>
      <c r="BEP849" s="14"/>
      <c r="BEQ849" s="14"/>
      <c r="BER849" s="14"/>
      <c r="BES849" s="14"/>
      <c r="BET849" s="14"/>
      <c r="BEU849" s="14"/>
      <c r="BEV849" s="14"/>
      <c r="BEW849" s="14"/>
      <c r="BEX849" s="14"/>
      <c r="BEY849" s="14"/>
      <c r="BEZ849" s="14"/>
      <c r="BFA849" s="14"/>
      <c r="BFB849" s="14"/>
      <c r="BFC849" s="14"/>
      <c r="BFD849" s="14"/>
      <c r="BFE849" s="14"/>
      <c r="BFF849" s="14"/>
      <c r="BFG849" s="14"/>
      <c r="BFH849" s="14"/>
      <c r="BFI849" s="14"/>
      <c r="BFJ849" s="14"/>
      <c r="BFK849" s="14"/>
      <c r="BFL849" s="14"/>
      <c r="BFM849" s="14"/>
      <c r="BFN849" s="14"/>
      <c r="BFO849" s="14"/>
      <c r="BFP849" s="14"/>
      <c r="BFQ849" s="14"/>
      <c r="BFR849" s="14"/>
      <c r="BFS849" s="14"/>
      <c r="BFT849" s="14"/>
      <c r="BFU849" s="14"/>
      <c r="BFV849" s="14"/>
      <c r="BFW849" s="14"/>
      <c r="BFX849" s="14"/>
      <c r="BFY849" s="14"/>
      <c r="BFZ849" s="14"/>
      <c r="BGA849" s="14"/>
      <c r="BGB849" s="14"/>
      <c r="BGC849" s="14"/>
      <c r="BGD849" s="14"/>
      <c r="BGE849" s="14"/>
      <c r="BGF849" s="14"/>
      <c r="BGG849" s="14"/>
      <c r="BGH849" s="14"/>
      <c r="BGI849" s="14"/>
      <c r="BGJ849" s="14"/>
      <c r="BGK849" s="14"/>
      <c r="BGL849" s="14"/>
      <c r="BGM849" s="14"/>
      <c r="BGN849" s="14"/>
      <c r="BGO849" s="14"/>
      <c r="BGP849" s="14"/>
      <c r="BGQ849" s="14"/>
      <c r="BGR849" s="14"/>
      <c r="BGS849" s="14"/>
      <c r="BGT849" s="14"/>
      <c r="BGU849" s="14"/>
      <c r="BGV849" s="14"/>
      <c r="BGW849" s="14"/>
      <c r="BGX849" s="14"/>
      <c r="BGY849" s="14"/>
      <c r="BGZ849" s="14"/>
      <c r="BHA849" s="14"/>
      <c r="BHB849" s="14"/>
      <c r="BHC849" s="14"/>
      <c r="BHD849" s="14"/>
      <c r="BHE849" s="14"/>
      <c r="BHF849" s="14"/>
      <c r="BHG849" s="14"/>
      <c r="BHH849" s="14"/>
      <c r="BHI849" s="14"/>
      <c r="BHJ849" s="14"/>
      <c r="BHK849" s="14"/>
      <c r="BHL849" s="14"/>
      <c r="BHM849" s="14"/>
      <c r="BHN849" s="14"/>
      <c r="BHO849" s="14"/>
      <c r="BHP849" s="14"/>
      <c r="BHQ849" s="14"/>
      <c r="BHR849" s="14"/>
      <c r="BHS849" s="14"/>
      <c r="BHT849" s="14"/>
      <c r="BHU849" s="14"/>
      <c r="BHV849" s="14"/>
      <c r="BHW849" s="14"/>
      <c r="BHX849" s="14"/>
      <c r="BHY849" s="14"/>
      <c r="BHZ849" s="14"/>
      <c r="BIA849" s="14"/>
      <c r="BIB849" s="14"/>
      <c r="BIC849" s="14"/>
      <c r="BID849" s="14"/>
      <c r="BIE849" s="14"/>
      <c r="BIF849" s="14"/>
      <c r="BIG849" s="14"/>
      <c r="BIH849" s="14"/>
      <c r="BII849" s="14"/>
      <c r="BIJ849" s="14"/>
      <c r="BIK849" s="14"/>
      <c r="BIL849" s="14"/>
      <c r="BIM849" s="14"/>
      <c r="BIN849" s="14"/>
      <c r="BIO849" s="14"/>
      <c r="BIP849" s="14"/>
      <c r="BIQ849" s="14"/>
      <c r="BIR849" s="14"/>
      <c r="BIS849" s="14"/>
      <c r="BIT849" s="14"/>
      <c r="BIU849" s="14"/>
      <c r="BIV849" s="14"/>
      <c r="BIW849" s="14"/>
      <c r="BIX849" s="14"/>
      <c r="BIY849" s="14"/>
      <c r="BIZ849" s="14"/>
      <c r="BJA849" s="14"/>
      <c r="BJB849" s="14"/>
      <c r="BJC849" s="14"/>
      <c r="BJD849" s="14"/>
      <c r="BJE849" s="14"/>
      <c r="BJF849" s="14"/>
      <c r="BJG849" s="14"/>
      <c r="BJH849" s="14"/>
      <c r="BJI849" s="14"/>
      <c r="BJJ849" s="14"/>
      <c r="BJK849" s="14"/>
      <c r="BJL849" s="14"/>
      <c r="BJM849" s="14"/>
      <c r="BJN849" s="14"/>
      <c r="BJO849" s="14"/>
      <c r="BJP849" s="14"/>
      <c r="BJQ849" s="14"/>
      <c r="BJR849" s="14"/>
      <c r="BJS849" s="14"/>
      <c r="BJT849" s="14"/>
      <c r="BJU849" s="14"/>
      <c r="BJV849" s="14"/>
      <c r="BJW849" s="14"/>
      <c r="BJX849" s="14"/>
      <c r="BJY849" s="14"/>
      <c r="BJZ849" s="14"/>
      <c r="BKA849" s="14"/>
      <c r="BKB849" s="14"/>
      <c r="BKC849" s="14"/>
      <c r="BKD849" s="14"/>
      <c r="BKE849" s="14"/>
      <c r="BKF849" s="14"/>
      <c r="BKG849" s="14"/>
      <c r="BKH849" s="14"/>
      <c r="BKI849" s="14"/>
      <c r="BKJ849" s="14"/>
      <c r="BKK849" s="14"/>
      <c r="BKL849" s="14"/>
      <c r="BKM849" s="14"/>
      <c r="BKN849" s="14"/>
      <c r="BKO849" s="14"/>
      <c r="BKP849" s="14"/>
      <c r="BKQ849" s="14"/>
      <c r="BKR849" s="14"/>
      <c r="BKS849" s="14"/>
      <c r="BKT849" s="14"/>
      <c r="BKU849" s="14"/>
      <c r="BKV849" s="14"/>
      <c r="BKW849" s="14"/>
      <c r="BKX849" s="14"/>
      <c r="BKY849" s="14"/>
      <c r="BKZ849" s="14"/>
      <c r="BLA849" s="14"/>
      <c r="BLB849" s="14"/>
      <c r="BLC849" s="14"/>
      <c r="BLD849" s="14"/>
      <c r="BLE849" s="14"/>
      <c r="BLF849" s="14"/>
      <c r="BLG849" s="14"/>
      <c r="BLH849" s="14"/>
      <c r="BLI849" s="14"/>
      <c r="BLJ849" s="14"/>
      <c r="BLK849" s="14"/>
      <c r="BLL849" s="14"/>
      <c r="BLM849" s="14"/>
      <c r="BLN849" s="14"/>
      <c r="BLO849" s="14"/>
      <c r="BLP849" s="14"/>
      <c r="BLQ849" s="14"/>
      <c r="BLR849" s="14"/>
      <c r="BLS849" s="14"/>
      <c r="BLT849" s="14"/>
      <c r="BLU849" s="14"/>
      <c r="BLV849" s="14"/>
      <c r="BLW849" s="14"/>
      <c r="BLX849" s="14"/>
      <c r="BLY849" s="14"/>
      <c r="BLZ849" s="14"/>
      <c r="BMA849" s="14"/>
      <c r="BMB849" s="14"/>
      <c r="BMC849" s="14"/>
      <c r="BMD849" s="14"/>
      <c r="BME849" s="14"/>
      <c r="BMF849" s="14"/>
      <c r="BMG849" s="14"/>
      <c r="BMH849" s="14"/>
      <c r="BMI849" s="14"/>
      <c r="BMJ849" s="14"/>
      <c r="BMK849" s="14"/>
      <c r="BML849" s="14"/>
      <c r="BMM849" s="14"/>
      <c r="BMN849" s="14"/>
      <c r="BMO849" s="14"/>
      <c r="BMP849" s="14"/>
      <c r="BMQ849" s="14"/>
      <c r="BMR849" s="14"/>
      <c r="BMS849" s="14"/>
      <c r="BMT849" s="14"/>
      <c r="BMU849" s="14"/>
      <c r="BMV849" s="14"/>
      <c r="BMW849" s="14"/>
      <c r="BMX849" s="14"/>
      <c r="BMY849" s="14"/>
      <c r="BMZ849" s="14"/>
      <c r="BNA849" s="14"/>
      <c r="BNB849" s="14"/>
      <c r="BNC849" s="14"/>
      <c r="BND849" s="14"/>
      <c r="BNE849" s="14"/>
      <c r="BNF849" s="14"/>
      <c r="BNG849" s="14"/>
      <c r="BNH849" s="14"/>
      <c r="BNI849" s="14"/>
      <c r="BNJ849" s="14"/>
      <c r="BNK849" s="14"/>
      <c r="BNL849" s="14"/>
      <c r="BNM849" s="14"/>
      <c r="BNN849" s="14"/>
      <c r="BNO849" s="14"/>
      <c r="BNP849" s="14"/>
      <c r="BNQ849" s="14"/>
      <c r="BNR849" s="14"/>
      <c r="BNS849" s="14"/>
      <c r="BNT849" s="14"/>
      <c r="BNU849" s="14"/>
      <c r="BNV849" s="14"/>
      <c r="BNW849" s="14"/>
      <c r="BNX849" s="14"/>
      <c r="BNY849" s="14"/>
      <c r="BNZ849" s="14"/>
      <c r="BOA849" s="14"/>
      <c r="BOB849" s="14"/>
      <c r="BOC849" s="14"/>
      <c r="BOD849" s="14"/>
      <c r="BOE849" s="14"/>
      <c r="BOF849" s="14"/>
      <c r="BOG849" s="14"/>
      <c r="BOH849" s="14"/>
      <c r="BOI849" s="14"/>
      <c r="BOJ849" s="14"/>
      <c r="BOK849" s="14"/>
      <c r="BOL849" s="14"/>
      <c r="BOM849" s="14"/>
      <c r="BON849" s="14"/>
      <c r="BOO849" s="14"/>
      <c r="BOP849" s="14"/>
      <c r="BOQ849" s="14"/>
      <c r="BOR849" s="14"/>
      <c r="BOS849" s="14"/>
      <c r="BOT849" s="14"/>
      <c r="BOU849" s="14"/>
      <c r="BOV849" s="14"/>
      <c r="BOW849" s="14"/>
      <c r="BOX849" s="14"/>
      <c r="BOY849" s="14"/>
      <c r="BOZ849" s="14"/>
      <c r="BPA849" s="14"/>
      <c r="BPB849" s="14"/>
      <c r="BPC849" s="14"/>
      <c r="BPD849" s="14"/>
      <c r="BPE849" s="14"/>
      <c r="BPF849" s="14"/>
      <c r="BPG849" s="14"/>
      <c r="BPH849" s="14"/>
      <c r="BPI849" s="14"/>
      <c r="BPJ849" s="14"/>
      <c r="BPK849" s="14"/>
      <c r="BPL849" s="14"/>
      <c r="BPM849" s="14"/>
      <c r="BPN849" s="14"/>
      <c r="BPO849" s="14"/>
      <c r="BPP849" s="14"/>
      <c r="BPQ849" s="14"/>
      <c r="BPR849" s="14"/>
      <c r="BPS849" s="14"/>
      <c r="BPT849" s="14"/>
      <c r="BPU849" s="14"/>
      <c r="BPV849" s="14"/>
      <c r="BPW849" s="14"/>
      <c r="BPX849" s="14"/>
      <c r="BPY849" s="14"/>
      <c r="BPZ849" s="14"/>
      <c r="BQA849" s="14"/>
      <c r="BQB849" s="14"/>
      <c r="BQC849" s="14"/>
      <c r="BQD849" s="14"/>
      <c r="BQE849" s="14"/>
      <c r="BQF849" s="14"/>
      <c r="BQG849" s="14"/>
      <c r="BQH849" s="14"/>
      <c r="BQI849" s="14"/>
      <c r="BQJ849" s="14"/>
      <c r="BQK849" s="14"/>
      <c r="BQL849" s="14"/>
      <c r="BQM849" s="14"/>
      <c r="BQN849" s="14"/>
      <c r="BQO849" s="14"/>
      <c r="BQP849" s="14"/>
      <c r="BQQ849" s="14"/>
      <c r="BQR849" s="14"/>
      <c r="BQS849" s="14"/>
      <c r="BQT849" s="14"/>
      <c r="BQU849" s="14"/>
      <c r="BQV849" s="14"/>
      <c r="BQW849" s="14"/>
      <c r="BQX849" s="14"/>
      <c r="BQY849" s="14"/>
      <c r="BQZ849" s="14"/>
      <c r="BRA849" s="14"/>
      <c r="BRB849" s="14"/>
      <c r="BRC849" s="14"/>
      <c r="BRD849" s="14"/>
      <c r="BRE849" s="14"/>
      <c r="BRF849" s="14"/>
      <c r="BRG849" s="14"/>
      <c r="BRH849" s="14"/>
      <c r="BRI849" s="14"/>
      <c r="BRJ849" s="14"/>
      <c r="BRK849" s="14"/>
      <c r="BRL849" s="14"/>
      <c r="BRM849" s="14"/>
      <c r="BRN849" s="14"/>
      <c r="BRO849" s="14"/>
      <c r="BRP849" s="14"/>
      <c r="BRQ849" s="14"/>
      <c r="BRR849" s="14"/>
      <c r="BRS849" s="14"/>
      <c r="BRT849" s="14"/>
      <c r="BRU849" s="14"/>
      <c r="BRV849" s="14"/>
      <c r="BRW849" s="14"/>
      <c r="BRX849" s="14"/>
      <c r="BRY849" s="14"/>
      <c r="BRZ849" s="14"/>
      <c r="BSA849" s="14"/>
      <c r="BSB849" s="14"/>
      <c r="BSC849" s="14"/>
      <c r="BSD849" s="14"/>
      <c r="BSE849" s="14"/>
      <c r="BSF849" s="14"/>
      <c r="BSG849" s="14"/>
      <c r="BSH849" s="14"/>
      <c r="BSI849" s="14"/>
      <c r="BSJ849" s="14"/>
      <c r="BSK849" s="14"/>
      <c r="BSL849" s="14"/>
      <c r="BSM849" s="14"/>
      <c r="BSN849" s="14"/>
      <c r="BSO849" s="14"/>
      <c r="BSP849" s="14"/>
      <c r="BSQ849" s="14"/>
      <c r="BSR849" s="14"/>
      <c r="BSS849" s="14"/>
      <c r="BST849" s="14"/>
      <c r="BSU849" s="14"/>
      <c r="BSV849" s="14"/>
      <c r="BSW849" s="14"/>
      <c r="BSX849" s="14"/>
      <c r="BSY849" s="14"/>
      <c r="BSZ849" s="14"/>
      <c r="BTA849" s="14"/>
      <c r="BTB849" s="14"/>
      <c r="BTC849" s="14"/>
      <c r="BTD849" s="14"/>
      <c r="BTE849" s="14"/>
      <c r="BTF849" s="14"/>
      <c r="BTG849" s="14"/>
      <c r="BTH849" s="14"/>
      <c r="BTI849" s="14"/>
      <c r="BTJ849" s="14"/>
      <c r="BTK849" s="14"/>
      <c r="BTL849" s="14"/>
      <c r="BTM849" s="14"/>
      <c r="BTN849" s="14"/>
      <c r="BTO849" s="14"/>
      <c r="BTP849" s="14"/>
      <c r="BTQ849" s="14"/>
      <c r="BTR849" s="14"/>
      <c r="BTS849" s="14"/>
      <c r="BTT849" s="14"/>
      <c r="BTU849" s="14"/>
      <c r="BTV849" s="14"/>
      <c r="BTW849" s="14"/>
      <c r="BTX849" s="14"/>
      <c r="BTY849" s="14"/>
      <c r="BTZ849" s="14"/>
      <c r="BUA849" s="14"/>
      <c r="BUB849" s="14"/>
      <c r="BUC849" s="14"/>
      <c r="BUD849" s="14"/>
      <c r="BUE849" s="14"/>
      <c r="BUF849" s="14"/>
      <c r="BUG849" s="14"/>
      <c r="BUH849" s="14"/>
      <c r="BUI849" s="14"/>
      <c r="BUJ849" s="14"/>
      <c r="BUK849" s="14"/>
      <c r="BUL849" s="14"/>
      <c r="BUM849" s="14"/>
      <c r="BUN849" s="14"/>
      <c r="BUO849" s="14"/>
      <c r="BUP849" s="14"/>
      <c r="BUQ849" s="14"/>
      <c r="BUR849" s="14"/>
      <c r="BUS849" s="14"/>
      <c r="BUT849" s="14"/>
      <c r="BUU849" s="14"/>
      <c r="BUV849" s="14"/>
      <c r="BUW849" s="14"/>
      <c r="BUX849" s="14"/>
      <c r="BUY849" s="14"/>
      <c r="BUZ849" s="14"/>
      <c r="BVA849" s="14"/>
      <c r="BVB849" s="14"/>
      <c r="BVC849" s="14"/>
      <c r="BVD849" s="14"/>
      <c r="BVE849" s="14"/>
      <c r="BVF849" s="14"/>
      <c r="BVG849" s="14"/>
      <c r="BVH849" s="14"/>
      <c r="BVI849" s="14"/>
      <c r="BVJ849" s="14"/>
      <c r="BVK849" s="14"/>
      <c r="BVL849" s="14"/>
      <c r="BVM849" s="14"/>
      <c r="BVN849" s="14"/>
      <c r="BVO849" s="14"/>
      <c r="BVP849" s="14"/>
      <c r="BVQ849" s="14"/>
      <c r="BVR849" s="14"/>
      <c r="BVS849" s="14"/>
      <c r="BVT849" s="14"/>
      <c r="BVU849" s="14"/>
      <c r="BVV849" s="14"/>
      <c r="BVW849" s="14"/>
      <c r="BVX849" s="14"/>
      <c r="BVY849" s="14"/>
      <c r="BVZ849" s="14"/>
      <c r="BWA849" s="14"/>
      <c r="BWB849" s="14"/>
      <c r="BWC849" s="14"/>
      <c r="BWD849" s="14"/>
      <c r="BWE849" s="14"/>
      <c r="BWF849" s="14"/>
      <c r="BWG849" s="14"/>
      <c r="BWH849" s="14"/>
      <c r="BWI849" s="14"/>
      <c r="BWJ849" s="14"/>
      <c r="BWK849" s="14"/>
      <c r="BWL849" s="14"/>
      <c r="BWM849" s="14"/>
      <c r="BWN849" s="14"/>
      <c r="BWO849" s="14"/>
      <c r="BWP849" s="14"/>
      <c r="BWQ849" s="14"/>
      <c r="BWR849" s="14"/>
      <c r="BWS849" s="14"/>
      <c r="BWT849" s="14"/>
      <c r="BWU849" s="14"/>
      <c r="BWV849" s="14"/>
      <c r="BWW849" s="14"/>
      <c r="BWX849" s="14"/>
      <c r="BWY849" s="14"/>
      <c r="BWZ849" s="14"/>
      <c r="BXA849" s="14"/>
      <c r="BXB849" s="14"/>
      <c r="BXC849" s="14"/>
      <c r="BXD849" s="14"/>
      <c r="BXE849" s="14"/>
      <c r="BXF849" s="14"/>
      <c r="BXG849" s="14"/>
      <c r="BXH849" s="14"/>
      <c r="BXI849" s="14"/>
      <c r="BXJ849" s="14"/>
      <c r="BXK849" s="14"/>
      <c r="BXL849" s="14"/>
      <c r="BXM849" s="14"/>
      <c r="BXN849" s="14"/>
      <c r="BXO849" s="14"/>
      <c r="BXP849" s="14"/>
      <c r="BXQ849" s="14"/>
      <c r="BXR849" s="14"/>
      <c r="BXS849" s="14"/>
      <c r="BXT849" s="14"/>
      <c r="BXU849" s="14"/>
      <c r="BXV849" s="14"/>
      <c r="BXW849" s="14"/>
      <c r="BXX849" s="14"/>
      <c r="BXY849" s="14"/>
      <c r="BXZ849" s="14"/>
      <c r="BYA849" s="14"/>
      <c r="BYB849" s="14"/>
      <c r="BYC849" s="14"/>
      <c r="BYD849" s="14"/>
      <c r="BYE849" s="14"/>
      <c r="BYF849" s="14"/>
      <c r="BYG849" s="14"/>
      <c r="BYH849" s="14"/>
      <c r="BYI849" s="14"/>
      <c r="BYJ849" s="14"/>
      <c r="BYK849" s="14"/>
      <c r="BYL849" s="14"/>
      <c r="BYM849" s="14"/>
      <c r="BYN849" s="14"/>
      <c r="BYO849" s="14"/>
      <c r="BYP849" s="14"/>
      <c r="BYQ849" s="14"/>
      <c r="BYR849" s="14"/>
      <c r="BYS849" s="14"/>
      <c r="BYT849" s="14"/>
      <c r="BYU849" s="14"/>
      <c r="BYV849" s="14"/>
      <c r="BYW849" s="14"/>
      <c r="BYX849" s="14"/>
      <c r="BYY849" s="14"/>
      <c r="BYZ849" s="14"/>
      <c r="BZA849" s="14"/>
      <c r="BZB849" s="14"/>
      <c r="BZC849" s="14"/>
      <c r="BZD849" s="14"/>
      <c r="BZE849" s="14"/>
      <c r="BZF849" s="14"/>
      <c r="BZG849" s="14"/>
      <c r="BZH849" s="14"/>
      <c r="BZI849" s="14"/>
      <c r="BZJ849" s="14"/>
      <c r="BZK849" s="14"/>
      <c r="BZL849" s="14"/>
      <c r="BZM849" s="14"/>
      <c r="BZN849" s="14"/>
      <c r="BZO849" s="14"/>
      <c r="BZP849" s="14"/>
      <c r="BZQ849" s="14"/>
      <c r="BZR849" s="14"/>
      <c r="BZS849" s="14"/>
      <c r="BZT849" s="14"/>
      <c r="BZU849" s="14"/>
      <c r="BZV849" s="14"/>
      <c r="BZW849" s="14"/>
      <c r="BZX849" s="14"/>
      <c r="BZY849" s="14"/>
      <c r="BZZ849" s="14"/>
      <c r="CAA849" s="14"/>
      <c r="CAB849" s="14"/>
      <c r="CAC849" s="14"/>
      <c r="CAD849" s="14"/>
      <c r="CAE849" s="14"/>
      <c r="CAF849" s="14"/>
      <c r="CAG849" s="14"/>
      <c r="CAH849" s="14"/>
      <c r="CAI849" s="14"/>
      <c r="CAJ849" s="14"/>
      <c r="CAK849" s="14"/>
      <c r="CAL849" s="14"/>
      <c r="CAM849" s="14"/>
      <c r="CAN849" s="14"/>
      <c r="CAO849" s="14"/>
      <c r="CAP849" s="14"/>
      <c r="CAQ849" s="14"/>
      <c r="CAR849" s="14"/>
      <c r="CAS849" s="14"/>
      <c r="CAT849" s="14"/>
      <c r="CAU849" s="14"/>
      <c r="CAV849" s="14"/>
      <c r="CAW849" s="14"/>
      <c r="CAX849" s="14"/>
      <c r="CAY849" s="14"/>
      <c r="CAZ849" s="14"/>
      <c r="CBA849" s="14"/>
      <c r="CBB849" s="14"/>
      <c r="CBC849" s="14"/>
      <c r="CBD849" s="14"/>
      <c r="CBE849" s="14"/>
      <c r="CBF849" s="14"/>
      <c r="CBG849" s="14"/>
      <c r="CBH849" s="14"/>
      <c r="CBI849" s="14"/>
      <c r="CBJ849" s="14"/>
      <c r="CBK849" s="14"/>
      <c r="CBL849" s="14"/>
      <c r="CBM849" s="14"/>
      <c r="CBN849" s="14"/>
      <c r="CBO849" s="14"/>
      <c r="CBP849" s="14"/>
      <c r="CBQ849" s="14"/>
      <c r="CBR849" s="14"/>
      <c r="CBS849" s="14"/>
      <c r="CBT849" s="14"/>
      <c r="CBU849" s="14"/>
      <c r="CBV849" s="14"/>
      <c r="CBW849" s="14"/>
      <c r="CBX849" s="14"/>
      <c r="CBY849" s="14"/>
      <c r="CBZ849" s="14"/>
      <c r="CCA849" s="14"/>
      <c r="CCB849" s="14"/>
      <c r="CCC849" s="14"/>
      <c r="CCD849" s="14"/>
      <c r="CCE849" s="14"/>
      <c r="CCF849" s="14"/>
      <c r="CCG849" s="14"/>
      <c r="CCH849" s="14"/>
      <c r="CCI849" s="14"/>
      <c r="CCJ849" s="14"/>
      <c r="CCK849" s="14"/>
      <c r="CCL849" s="14"/>
      <c r="CCM849" s="14"/>
      <c r="CCN849" s="14"/>
      <c r="CCO849" s="14"/>
      <c r="CCP849" s="14"/>
      <c r="CCQ849" s="14"/>
      <c r="CCR849" s="14"/>
      <c r="CCS849" s="14"/>
      <c r="CCT849" s="14"/>
      <c r="CCU849" s="14"/>
      <c r="CCV849" s="14"/>
      <c r="CCW849" s="14"/>
      <c r="CCX849" s="14"/>
      <c r="CCY849" s="14"/>
      <c r="CCZ849" s="14"/>
      <c r="CDA849" s="14"/>
      <c r="CDB849" s="14"/>
      <c r="CDC849" s="14"/>
      <c r="CDD849" s="14"/>
      <c r="CDE849" s="14"/>
      <c r="CDF849" s="14"/>
      <c r="CDG849" s="14"/>
      <c r="CDH849" s="14"/>
      <c r="CDI849" s="14"/>
      <c r="CDJ849" s="14"/>
      <c r="CDK849" s="14"/>
      <c r="CDL849" s="14"/>
      <c r="CDM849" s="14"/>
      <c r="CDN849" s="14"/>
      <c r="CDO849" s="14"/>
      <c r="CDP849" s="14"/>
      <c r="CDQ849" s="14"/>
      <c r="CDR849" s="14"/>
      <c r="CDS849" s="14"/>
      <c r="CDT849" s="14"/>
      <c r="CDU849" s="14"/>
      <c r="CDV849" s="14"/>
      <c r="CDW849" s="14"/>
      <c r="CDX849" s="14"/>
      <c r="CDY849" s="14"/>
      <c r="CDZ849" s="14"/>
      <c r="CEA849" s="14"/>
      <c r="CEB849" s="14"/>
      <c r="CEC849" s="14"/>
      <c r="CED849" s="14"/>
      <c r="CEE849" s="14"/>
      <c r="CEF849" s="14"/>
      <c r="CEG849" s="14"/>
      <c r="CEH849" s="14"/>
      <c r="CEI849" s="14"/>
      <c r="CEJ849" s="14"/>
      <c r="CEK849" s="14"/>
      <c r="CEL849" s="14"/>
      <c r="CEM849" s="14"/>
      <c r="CEN849" s="14"/>
      <c r="CEO849" s="14"/>
      <c r="CEP849" s="14"/>
      <c r="CEQ849" s="14"/>
      <c r="CER849" s="14"/>
      <c r="CES849" s="14"/>
      <c r="CET849" s="14"/>
      <c r="CEU849" s="14"/>
      <c r="CEV849" s="14"/>
      <c r="CEW849" s="14"/>
      <c r="CEX849" s="14"/>
      <c r="CEY849" s="14"/>
      <c r="CEZ849" s="14"/>
      <c r="CFA849" s="14"/>
      <c r="CFB849" s="14"/>
      <c r="CFC849" s="14"/>
      <c r="CFD849" s="14"/>
      <c r="CFE849" s="14"/>
      <c r="CFF849" s="14"/>
      <c r="CFG849" s="14"/>
      <c r="CFH849" s="14"/>
      <c r="CFI849" s="14"/>
      <c r="CFJ849" s="14"/>
      <c r="CFK849" s="14"/>
      <c r="CFL849" s="14"/>
      <c r="CFM849" s="14"/>
      <c r="CFN849" s="14"/>
      <c r="CFO849" s="14"/>
      <c r="CFP849" s="14"/>
      <c r="CFQ849" s="14"/>
      <c r="CFR849" s="14"/>
      <c r="CFS849" s="14"/>
      <c r="CFT849" s="14"/>
      <c r="CFU849" s="14"/>
      <c r="CFV849" s="14"/>
      <c r="CFW849" s="14"/>
      <c r="CFX849" s="14"/>
      <c r="CFY849" s="14"/>
      <c r="CFZ849" s="14"/>
      <c r="CGA849" s="14"/>
      <c r="CGB849" s="14"/>
      <c r="CGC849" s="14"/>
      <c r="CGD849" s="14"/>
      <c r="CGE849" s="14"/>
      <c r="CGF849" s="14"/>
      <c r="CGG849" s="14"/>
      <c r="CGH849" s="14"/>
      <c r="CGI849" s="14"/>
      <c r="CGJ849" s="14"/>
      <c r="CGK849" s="14"/>
      <c r="CGL849" s="14"/>
      <c r="CGM849" s="14"/>
      <c r="CGN849" s="14"/>
      <c r="CGO849" s="14"/>
      <c r="CGP849" s="14"/>
      <c r="CGQ849" s="14"/>
      <c r="CGR849" s="14"/>
      <c r="CGS849" s="14"/>
      <c r="CGT849" s="14"/>
      <c r="CGU849" s="14"/>
      <c r="CGV849" s="14"/>
      <c r="CGW849" s="14"/>
      <c r="CGX849" s="14"/>
      <c r="CGY849" s="14"/>
      <c r="CGZ849" s="14"/>
      <c r="CHA849" s="14"/>
      <c r="CHB849" s="14"/>
      <c r="CHC849" s="14"/>
      <c r="CHD849" s="14"/>
      <c r="CHE849" s="14"/>
      <c r="CHF849" s="14"/>
      <c r="CHG849" s="14"/>
      <c r="CHH849" s="14"/>
      <c r="CHI849" s="14"/>
      <c r="CHJ849" s="14"/>
      <c r="CHK849" s="14"/>
      <c r="CHL849" s="14"/>
      <c r="CHM849" s="14"/>
      <c r="CHN849" s="14"/>
      <c r="CHO849" s="14"/>
      <c r="CHP849" s="14"/>
      <c r="CHQ849" s="14"/>
      <c r="CHR849" s="14"/>
      <c r="CHS849" s="14"/>
      <c r="CHT849" s="14"/>
      <c r="CHU849" s="14"/>
      <c r="CHV849" s="14"/>
      <c r="CHW849" s="14"/>
      <c r="CHX849" s="14"/>
      <c r="CHY849" s="14"/>
      <c r="CHZ849" s="14"/>
      <c r="CIA849" s="14"/>
      <c r="CIB849" s="14"/>
      <c r="CIC849" s="14"/>
      <c r="CID849" s="14"/>
      <c r="CIE849" s="14"/>
      <c r="CIF849" s="14"/>
      <c r="CIG849" s="14"/>
      <c r="CIH849" s="14"/>
      <c r="CII849" s="14"/>
      <c r="CIJ849" s="14"/>
      <c r="CIK849" s="14"/>
      <c r="CIL849" s="14"/>
      <c r="CIM849" s="14"/>
      <c r="CIN849" s="14"/>
      <c r="CIO849" s="14"/>
      <c r="CIP849" s="14"/>
      <c r="CIQ849" s="14"/>
      <c r="CIR849" s="14"/>
      <c r="CIS849" s="14"/>
      <c r="CIT849" s="14"/>
      <c r="CIU849" s="14"/>
      <c r="CIV849" s="14"/>
      <c r="CIW849" s="14"/>
      <c r="CIX849" s="14"/>
      <c r="CIY849" s="14"/>
      <c r="CIZ849" s="14"/>
      <c r="CJA849" s="14"/>
      <c r="CJB849" s="14"/>
      <c r="CJC849" s="14"/>
      <c r="CJD849" s="14"/>
      <c r="CJE849" s="14"/>
      <c r="CJF849" s="14"/>
      <c r="CJG849" s="14"/>
      <c r="CJH849" s="14"/>
      <c r="CJI849" s="14"/>
      <c r="CJJ849" s="14"/>
      <c r="CJK849" s="14"/>
      <c r="CJL849" s="14"/>
      <c r="CJM849" s="14"/>
      <c r="CJN849" s="14"/>
      <c r="CJO849" s="14"/>
      <c r="CJP849" s="14"/>
      <c r="CJQ849" s="14"/>
      <c r="CJR849" s="14"/>
      <c r="CJS849" s="14"/>
      <c r="CJT849" s="14"/>
      <c r="CJU849" s="14"/>
      <c r="CJV849" s="14"/>
      <c r="CJW849" s="14"/>
      <c r="CJX849" s="14"/>
      <c r="CJY849" s="14"/>
      <c r="CJZ849" s="14"/>
      <c r="CKA849" s="14"/>
      <c r="CKB849" s="14"/>
      <c r="CKC849" s="14"/>
      <c r="CKD849" s="14"/>
      <c r="CKE849" s="14"/>
      <c r="CKF849" s="14"/>
      <c r="CKG849" s="14"/>
      <c r="CKH849" s="14"/>
      <c r="CKI849" s="14"/>
      <c r="CKJ849" s="14"/>
      <c r="CKK849" s="14"/>
      <c r="CKL849" s="14"/>
      <c r="CKM849" s="14"/>
      <c r="CKN849" s="14"/>
      <c r="CKO849" s="14"/>
      <c r="CKP849" s="14"/>
      <c r="CKQ849" s="14"/>
      <c r="CKR849" s="14"/>
      <c r="CKS849" s="14"/>
      <c r="CKT849" s="14"/>
      <c r="CKU849" s="14"/>
      <c r="CKV849" s="14"/>
      <c r="CKW849" s="14"/>
      <c r="CKX849" s="14"/>
      <c r="CKY849" s="14"/>
      <c r="CKZ849" s="14"/>
      <c r="CLA849" s="14"/>
      <c r="CLB849" s="14"/>
      <c r="CLC849" s="14"/>
      <c r="CLD849" s="14"/>
      <c r="CLE849" s="14"/>
      <c r="CLF849" s="14"/>
      <c r="CLG849" s="14"/>
      <c r="CLH849" s="14"/>
      <c r="CLI849" s="14"/>
      <c r="CLJ849" s="14"/>
      <c r="CLK849" s="14"/>
      <c r="CLL849" s="14"/>
      <c r="CLM849" s="14"/>
      <c r="CLN849" s="14"/>
      <c r="CLO849" s="14"/>
      <c r="CLP849" s="14"/>
      <c r="CLQ849" s="14"/>
      <c r="CLR849" s="14"/>
      <c r="CLS849" s="14"/>
      <c r="CLT849" s="14"/>
      <c r="CLU849" s="14"/>
      <c r="CLV849" s="14"/>
      <c r="CLW849" s="14"/>
      <c r="CLX849" s="14"/>
      <c r="CLY849" s="14"/>
      <c r="CLZ849" s="14"/>
      <c r="CMA849" s="14"/>
      <c r="CMB849" s="14"/>
      <c r="CMC849" s="14"/>
      <c r="CMD849" s="14"/>
      <c r="CME849" s="14"/>
      <c r="CMF849" s="14"/>
      <c r="CMG849" s="14"/>
      <c r="CMH849" s="14"/>
      <c r="CMI849" s="14"/>
      <c r="CMJ849" s="14"/>
      <c r="CMK849" s="14"/>
      <c r="CML849" s="14"/>
      <c r="CMM849" s="14"/>
      <c r="CMN849" s="14"/>
      <c r="CMO849" s="14"/>
      <c r="CMP849" s="14"/>
      <c r="CMQ849" s="14"/>
      <c r="CMR849" s="14"/>
      <c r="CMS849" s="14"/>
      <c r="CMT849" s="14"/>
      <c r="CMU849" s="14"/>
      <c r="CMV849" s="14"/>
      <c r="CMW849" s="14"/>
      <c r="CMX849" s="14"/>
      <c r="CMY849" s="14"/>
      <c r="CMZ849" s="14"/>
      <c r="CNA849" s="14"/>
      <c r="CNB849" s="14"/>
      <c r="CNC849" s="14"/>
      <c r="CND849" s="14"/>
      <c r="CNE849" s="14"/>
      <c r="CNF849" s="14"/>
      <c r="CNG849" s="14"/>
      <c r="CNH849" s="14"/>
      <c r="CNI849" s="14"/>
      <c r="CNJ849" s="14"/>
      <c r="CNK849" s="14"/>
      <c r="CNL849" s="14"/>
      <c r="CNM849" s="14"/>
      <c r="CNN849" s="14"/>
      <c r="CNO849" s="14"/>
      <c r="CNP849" s="14"/>
      <c r="CNQ849" s="14"/>
      <c r="CNR849" s="14"/>
      <c r="CNS849" s="14"/>
      <c r="CNT849" s="14"/>
      <c r="CNU849" s="14"/>
      <c r="CNV849" s="14"/>
      <c r="CNW849" s="14"/>
      <c r="CNX849" s="14"/>
      <c r="CNY849" s="14"/>
      <c r="CNZ849" s="14"/>
      <c r="COA849" s="14"/>
      <c r="COB849" s="14"/>
      <c r="COC849" s="14"/>
      <c r="COD849" s="14"/>
      <c r="COE849" s="14"/>
      <c r="COF849" s="14"/>
      <c r="COG849" s="14"/>
      <c r="COH849" s="14"/>
      <c r="COI849" s="14"/>
      <c r="COJ849" s="14"/>
      <c r="COK849" s="14"/>
      <c r="COL849" s="14"/>
      <c r="COM849" s="14"/>
      <c r="CON849" s="14"/>
      <c r="COO849" s="14"/>
      <c r="COP849" s="14"/>
      <c r="COQ849" s="14"/>
      <c r="COR849" s="14"/>
      <c r="COS849" s="14"/>
      <c r="COT849" s="14"/>
      <c r="COU849" s="14"/>
      <c r="COV849" s="14"/>
      <c r="COW849" s="14"/>
      <c r="COX849" s="14"/>
      <c r="COY849" s="14"/>
      <c r="COZ849" s="14"/>
      <c r="CPA849" s="14"/>
      <c r="CPB849" s="14"/>
      <c r="CPC849" s="14"/>
      <c r="CPD849" s="14"/>
      <c r="CPE849" s="14"/>
      <c r="CPF849" s="14"/>
      <c r="CPG849" s="14"/>
      <c r="CPH849" s="14"/>
      <c r="CPI849" s="14"/>
      <c r="CPJ849" s="14"/>
      <c r="CPK849" s="14"/>
      <c r="CPL849" s="14"/>
      <c r="CPM849" s="14"/>
      <c r="CPN849" s="14"/>
      <c r="CPO849" s="14"/>
      <c r="CPP849" s="14"/>
      <c r="CPQ849" s="14"/>
      <c r="CPR849" s="14"/>
      <c r="CPS849" s="14"/>
      <c r="CPT849" s="14"/>
      <c r="CPU849" s="14"/>
      <c r="CPV849" s="14"/>
      <c r="CPW849" s="14"/>
      <c r="CPX849" s="14"/>
      <c r="CPY849" s="14"/>
      <c r="CPZ849" s="14"/>
      <c r="CQA849" s="14"/>
      <c r="CQB849" s="14"/>
      <c r="CQC849" s="14"/>
      <c r="CQD849" s="14"/>
      <c r="CQE849" s="14"/>
      <c r="CQF849" s="14"/>
      <c r="CQG849" s="14"/>
      <c r="CQH849" s="14"/>
      <c r="CQI849" s="14"/>
      <c r="CQJ849" s="14"/>
      <c r="CQK849" s="14"/>
      <c r="CQL849" s="14"/>
      <c r="CQM849" s="14"/>
      <c r="CQN849" s="14"/>
      <c r="CQO849" s="14"/>
      <c r="CQP849" s="14"/>
      <c r="CQQ849" s="14"/>
      <c r="CQR849" s="14"/>
      <c r="CQS849" s="14"/>
      <c r="CQT849" s="14"/>
      <c r="CQU849" s="14"/>
      <c r="CQV849" s="14"/>
      <c r="CQW849" s="14"/>
      <c r="CQX849" s="14"/>
      <c r="CQY849" s="14"/>
      <c r="CQZ849" s="14"/>
      <c r="CRA849" s="14"/>
      <c r="CRB849" s="14"/>
      <c r="CRC849" s="14"/>
      <c r="CRD849" s="14"/>
      <c r="CRE849" s="14"/>
      <c r="CRF849" s="14"/>
      <c r="CRG849" s="14"/>
      <c r="CRH849" s="14"/>
      <c r="CRI849" s="14"/>
      <c r="CRJ849" s="14"/>
      <c r="CRK849" s="14"/>
      <c r="CRL849" s="14"/>
      <c r="CRM849" s="14"/>
      <c r="CRN849" s="14"/>
      <c r="CRO849" s="14"/>
      <c r="CRP849" s="14"/>
      <c r="CRQ849" s="14"/>
      <c r="CRR849" s="14"/>
      <c r="CRS849" s="14"/>
      <c r="CRT849" s="14"/>
      <c r="CRU849" s="14"/>
      <c r="CRV849" s="14"/>
      <c r="CRW849" s="14"/>
      <c r="CRX849" s="14"/>
      <c r="CRY849" s="14"/>
      <c r="CRZ849" s="14"/>
      <c r="CSA849" s="14"/>
      <c r="CSB849" s="14"/>
      <c r="CSC849" s="14"/>
      <c r="CSD849" s="14"/>
      <c r="CSE849" s="14"/>
      <c r="CSF849" s="14"/>
      <c r="CSG849" s="14"/>
      <c r="CSH849" s="14"/>
      <c r="CSI849" s="14"/>
      <c r="CSJ849" s="14"/>
      <c r="CSK849" s="14"/>
      <c r="CSL849" s="14"/>
      <c r="CSM849" s="14"/>
      <c r="CSN849" s="14"/>
      <c r="CSO849" s="14"/>
      <c r="CSP849" s="14"/>
      <c r="CSQ849" s="14"/>
      <c r="CSR849" s="14"/>
      <c r="CSS849" s="14"/>
      <c r="CST849" s="14"/>
      <c r="CSU849" s="14"/>
      <c r="CSV849" s="14"/>
      <c r="CSW849" s="14"/>
      <c r="CSX849" s="14"/>
      <c r="CSY849" s="14"/>
      <c r="CSZ849" s="14"/>
      <c r="CTA849" s="14"/>
      <c r="CTB849" s="14"/>
      <c r="CTC849" s="14"/>
      <c r="CTD849" s="14"/>
      <c r="CTE849" s="14"/>
      <c r="CTF849" s="14"/>
      <c r="CTG849" s="14"/>
      <c r="CTH849" s="14"/>
      <c r="CTI849" s="14"/>
      <c r="CTJ849" s="14"/>
      <c r="CTK849" s="14"/>
      <c r="CTL849" s="14"/>
      <c r="CTM849" s="14"/>
      <c r="CTN849" s="14"/>
      <c r="CTO849" s="14"/>
      <c r="CTP849" s="14"/>
      <c r="CTQ849" s="14"/>
      <c r="CTR849" s="14"/>
      <c r="CTS849" s="14"/>
      <c r="CTT849" s="14"/>
      <c r="CTU849" s="14"/>
      <c r="CTV849" s="14"/>
      <c r="CTW849" s="14"/>
      <c r="CTX849" s="14"/>
      <c r="CTY849" s="14"/>
      <c r="CTZ849" s="14"/>
      <c r="CUA849" s="14"/>
      <c r="CUB849" s="14"/>
      <c r="CUC849" s="14"/>
      <c r="CUD849" s="14"/>
      <c r="CUE849" s="14"/>
      <c r="CUF849" s="14"/>
      <c r="CUG849" s="14"/>
      <c r="CUH849" s="14"/>
      <c r="CUI849" s="14"/>
      <c r="CUJ849" s="14"/>
      <c r="CUK849" s="14"/>
      <c r="CUL849" s="14"/>
      <c r="CUM849" s="14"/>
      <c r="CUN849" s="14"/>
      <c r="CUO849" s="14"/>
      <c r="CUP849" s="14"/>
      <c r="CUQ849" s="14"/>
      <c r="CUR849" s="14"/>
      <c r="CUS849" s="14"/>
      <c r="CUT849" s="14"/>
      <c r="CUU849" s="14"/>
      <c r="CUV849" s="14"/>
      <c r="CUW849" s="14"/>
      <c r="CUX849" s="14"/>
      <c r="CUY849" s="14"/>
      <c r="CUZ849" s="14"/>
      <c r="CVA849" s="14"/>
      <c r="CVB849" s="14"/>
      <c r="CVC849" s="14"/>
      <c r="CVD849" s="14"/>
      <c r="CVE849" s="14"/>
      <c r="CVF849" s="14"/>
      <c r="CVG849" s="14"/>
      <c r="CVH849" s="14"/>
      <c r="CVI849" s="14"/>
      <c r="CVJ849" s="14"/>
      <c r="CVK849" s="14"/>
      <c r="CVL849" s="14"/>
      <c r="CVM849" s="14"/>
      <c r="CVN849" s="14"/>
      <c r="CVO849" s="14"/>
      <c r="CVP849" s="14"/>
      <c r="CVQ849" s="14"/>
      <c r="CVR849" s="14"/>
      <c r="CVS849" s="14"/>
      <c r="CVT849" s="14"/>
      <c r="CVU849" s="14"/>
      <c r="CVV849" s="14"/>
      <c r="CVW849" s="14"/>
      <c r="CVX849" s="14"/>
      <c r="CVY849" s="14"/>
      <c r="CVZ849" s="14"/>
      <c r="CWA849" s="14"/>
      <c r="CWB849" s="14"/>
      <c r="CWC849" s="14"/>
      <c r="CWD849" s="14"/>
      <c r="CWE849" s="14"/>
      <c r="CWF849" s="14"/>
      <c r="CWG849" s="14"/>
      <c r="CWH849" s="14"/>
      <c r="CWI849" s="14"/>
      <c r="CWJ849" s="14"/>
      <c r="CWK849" s="14"/>
      <c r="CWL849" s="14"/>
      <c r="CWM849" s="14"/>
      <c r="CWN849" s="14"/>
      <c r="CWO849" s="14"/>
      <c r="CWP849" s="14"/>
      <c r="CWQ849" s="14"/>
      <c r="CWR849" s="14"/>
      <c r="CWS849" s="14"/>
      <c r="CWT849" s="14"/>
      <c r="CWU849" s="14"/>
      <c r="CWV849" s="14"/>
      <c r="CWW849" s="14"/>
      <c r="CWX849" s="14"/>
      <c r="CWY849" s="14"/>
      <c r="CWZ849" s="14"/>
      <c r="CXA849" s="14"/>
      <c r="CXB849" s="14"/>
      <c r="CXC849" s="14"/>
      <c r="CXD849" s="14"/>
      <c r="CXE849" s="14"/>
      <c r="CXF849" s="14"/>
      <c r="CXG849" s="14"/>
      <c r="CXH849" s="14"/>
      <c r="CXI849" s="14"/>
      <c r="CXJ849" s="14"/>
      <c r="CXK849" s="14"/>
      <c r="CXL849" s="14"/>
      <c r="CXM849" s="14"/>
      <c r="CXN849" s="14"/>
      <c r="CXO849" s="14"/>
      <c r="CXP849" s="14"/>
      <c r="CXQ849" s="14"/>
      <c r="CXR849" s="14"/>
      <c r="CXS849" s="14"/>
      <c r="CXT849" s="14"/>
      <c r="CXU849" s="14"/>
      <c r="CXV849" s="14"/>
      <c r="CXW849" s="14"/>
      <c r="CXX849" s="14"/>
      <c r="CXY849" s="14"/>
      <c r="CXZ849" s="14"/>
      <c r="CYA849" s="14"/>
      <c r="CYB849" s="14"/>
      <c r="CYC849" s="14"/>
      <c r="CYD849" s="14"/>
      <c r="CYE849" s="14"/>
      <c r="CYF849" s="14"/>
      <c r="CYG849" s="14"/>
      <c r="CYH849" s="14"/>
      <c r="CYI849" s="14"/>
      <c r="CYJ849" s="14"/>
      <c r="CYK849" s="14"/>
      <c r="CYL849" s="14"/>
      <c r="CYM849" s="14"/>
      <c r="CYN849" s="14"/>
      <c r="CYO849" s="14"/>
      <c r="CYP849" s="14"/>
      <c r="CYQ849" s="14"/>
      <c r="CYR849" s="14"/>
      <c r="CYS849" s="14"/>
      <c r="CYT849" s="14"/>
      <c r="CYU849" s="14"/>
      <c r="CYV849" s="14"/>
      <c r="CYW849" s="14"/>
      <c r="CYX849" s="14"/>
      <c r="CYY849" s="14"/>
      <c r="CYZ849" s="14"/>
      <c r="CZA849" s="14"/>
      <c r="CZB849" s="14"/>
      <c r="CZC849" s="14"/>
      <c r="CZD849" s="14"/>
      <c r="CZE849" s="14"/>
      <c r="CZF849" s="14"/>
      <c r="CZG849" s="14"/>
      <c r="CZH849" s="14"/>
      <c r="CZI849" s="14"/>
      <c r="CZJ849" s="14"/>
      <c r="CZK849" s="14"/>
      <c r="CZL849" s="14"/>
      <c r="CZM849" s="14"/>
      <c r="CZN849" s="14"/>
      <c r="CZO849" s="14"/>
      <c r="CZP849" s="14"/>
      <c r="CZQ849" s="14"/>
      <c r="CZR849" s="14"/>
      <c r="CZS849" s="14"/>
      <c r="CZT849" s="14"/>
      <c r="CZU849" s="14"/>
      <c r="CZV849" s="14"/>
      <c r="CZW849" s="14"/>
      <c r="CZX849" s="14"/>
      <c r="CZY849" s="14"/>
      <c r="CZZ849" s="14"/>
      <c r="DAA849" s="14"/>
      <c r="DAB849" s="14"/>
      <c r="DAC849" s="14"/>
      <c r="DAD849" s="14"/>
      <c r="DAE849" s="14"/>
      <c r="DAF849" s="14"/>
      <c r="DAG849" s="14"/>
      <c r="DAH849" s="14"/>
      <c r="DAI849" s="14"/>
      <c r="DAJ849" s="14"/>
      <c r="DAK849" s="14"/>
      <c r="DAL849" s="14"/>
      <c r="DAM849" s="14"/>
      <c r="DAN849" s="14"/>
      <c r="DAO849" s="14"/>
      <c r="DAP849" s="14"/>
      <c r="DAQ849" s="14"/>
      <c r="DAR849" s="14"/>
      <c r="DAS849" s="14"/>
      <c r="DAT849" s="14"/>
      <c r="DAU849" s="14"/>
      <c r="DAV849" s="14"/>
      <c r="DAW849" s="14"/>
      <c r="DAX849" s="14"/>
      <c r="DAY849" s="14"/>
      <c r="DAZ849" s="14"/>
      <c r="DBA849" s="14"/>
      <c r="DBB849" s="14"/>
      <c r="DBC849" s="14"/>
      <c r="DBD849" s="14"/>
      <c r="DBE849" s="14"/>
      <c r="DBF849" s="14"/>
      <c r="DBG849" s="14"/>
      <c r="DBH849" s="14"/>
      <c r="DBI849" s="14"/>
      <c r="DBJ849" s="14"/>
      <c r="DBK849" s="14"/>
      <c r="DBL849" s="14"/>
      <c r="DBM849" s="14"/>
      <c r="DBN849" s="14"/>
      <c r="DBO849" s="14"/>
      <c r="DBP849" s="14"/>
      <c r="DBQ849" s="14"/>
      <c r="DBR849" s="14"/>
      <c r="DBS849" s="14"/>
      <c r="DBT849" s="14"/>
      <c r="DBU849" s="14"/>
      <c r="DBV849" s="14"/>
      <c r="DBW849" s="14"/>
      <c r="DBX849" s="14"/>
      <c r="DBY849" s="14"/>
      <c r="DBZ849" s="14"/>
      <c r="DCA849" s="14"/>
      <c r="DCB849" s="14"/>
      <c r="DCC849" s="14"/>
      <c r="DCD849" s="14"/>
      <c r="DCE849" s="14"/>
      <c r="DCF849" s="14"/>
      <c r="DCG849" s="14"/>
      <c r="DCH849" s="14"/>
      <c r="DCI849" s="14"/>
      <c r="DCJ849" s="14"/>
      <c r="DCK849" s="14"/>
      <c r="DCL849" s="14"/>
      <c r="DCM849" s="14"/>
      <c r="DCN849" s="14"/>
      <c r="DCO849" s="14"/>
      <c r="DCP849" s="14"/>
      <c r="DCQ849" s="14"/>
      <c r="DCR849" s="14"/>
      <c r="DCS849" s="14"/>
      <c r="DCT849" s="14"/>
      <c r="DCU849" s="14"/>
      <c r="DCV849" s="14"/>
      <c r="DCW849" s="14"/>
      <c r="DCX849" s="14"/>
      <c r="DCY849" s="14"/>
      <c r="DCZ849" s="14"/>
      <c r="DDA849" s="14"/>
      <c r="DDB849" s="14"/>
      <c r="DDC849" s="14"/>
      <c r="DDD849" s="14"/>
      <c r="DDE849" s="14"/>
      <c r="DDF849" s="14"/>
      <c r="DDG849" s="14"/>
      <c r="DDH849" s="14"/>
      <c r="DDI849" s="14"/>
      <c r="DDJ849" s="14"/>
      <c r="DDK849" s="14"/>
      <c r="DDL849" s="14"/>
      <c r="DDM849" s="14"/>
      <c r="DDN849" s="14"/>
      <c r="DDO849" s="14"/>
      <c r="DDP849" s="14"/>
      <c r="DDQ849" s="14"/>
      <c r="DDR849" s="14"/>
      <c r="DDS849" s="14"/>
      <c r="DDT849" s="14"/>
      <c r="DDU849" s="14"/>
      <c r="DDV849" s="14"/>
      <c r="DDW849" s="14"/>
      <c r="DDX849" s="14"/>
      <c r="DDY849" s="14"/>
      <c r="DDZ849" s="14"/>
      <c r="DEA849" s="14"/>
      <c r="DEB849" s="14"/>
      <c r="DEC849" s="14"/>
      <c r="DED849" s="14"/>
      <c r="DEE849" s="14"/>
      <c r="DEF849" s="14"/>
      <c r="DEG849" s="14"/>
      <c r="DEH849" s="14"/>
      <c r="DEI849" s="14"/>
      <c r="DEJ849" s="14"/>
      <c r="DEK849" s="14"/>
      <c r="DEL849" s="14"/>
      <c r="DEM849" s="14"/>
      <c r="DEN849" s="14"/>
      <c r="DEO849" s="14"/>
      <c r="DEP849" s="14"/>
      <c r="DEQ849" s="14"/>
      <c r="DER849" s="14"/>
      <c r="DES849" s="14"/>
      <c r="DET849" s="14"/>
      <c r="DEU849" s="14"/>
      <c r="DEV849" s="14"/>
      <c r="DEW849" s="14"/>
      <c r="DEX849" s="14"/>
      <c r="DEY849" s="14"/>
      <c r="DEZ849" s="14"/>
      <c r="DFA849" s="14"/>
      <c r="DFB849" s="14"/>
      <c r="DFC849" s="14"/>
      <c r="DFD849" s="14"/>
      <c r="DFE849" s="14"/>
      <c r="DFF849" s="14"/>
      <c r="DFG849" s="14"/>
      <c r="DFH849" s="14"/>
      <c r="DFI849" s="14"/>
      <c r="DFJ849" s="14"/>
      <c r="DFK849" s="14"/>
      <c r="DFL849" s="14"/>
      <c r="DFM849" s="14"/>
      <c r="DFN849" s="14"/>
      <c r="DFO849" s="14"/>
      <c r="DFP849" s="14"/>
      <c r="DFQ849" s="14"/>
      <c r="DFR849" s="14"/>
      <c r="DFS849" s="14"/>
      <c r="DFT849" s="14"/>
      <c r="DFU849" s="14"/>
      <c r="DFV849" s="14"/>
      <c r="DFW849" s="14"/>
      <c r="DFX849" s="14"/>
      <c r="DFY849" s="14"/>
      <c r="DFZ849" s="14"/>
      <c r="DGA849" s="14"/>
      <c r="DGB849" s="14"/>
      <c r="DGC849" s="14"/>
      <c r="DGD849" s="14"/>
      <c r="DGE849" s="14"/>
      <c r="DGF849" s="14"/>
      <c r="DGG849" s="14"/>
      <c r="DGH849" s="14"/>
      <c r="DGI849" s="14"/>
      <c r="DGJ849" s="14"/>
      <c r="DGK849" s="14"/>
      <c r="DGL849" s="14"/>
      <c r="DGM849" s="14"/>
      <c r="DGN849" s="14"/>
      <c r="DGO849" s="14"/>
      <c r="DGP849" s="14"/>
      <c r="DGQ849" s="14"/>
      <c r="DGR849" s="14"/>
      <c r="DGS849" s="14"/>
      <c r="DGT849" s="14"/>
      <c r="DGU849" s="14"/>
      <c r="DGV849" s="14"/>
      <c r="DGW849" s="14"/>
      <c r="DGX849" s="14"/>
      <c r="DGY849" s="14"/>
      <c r="DGZ849" s="14"/>
      <c r="DHA849" s="14"/>
      <c r="DHB849" s="14"/>
      <c r="DHC849" s="14"/>
      <c r="DHD849" s="14"/>
      <c r="DHE849" s="14"/>
      <c r="DHF849" s="14"/>
      <c r="DHG849" s="14"/>
      <c r="DHH849" s="14"/>
      <c r="DHI849" s="14"/>
      <c r="DHJ849" s="14"/>
      <c r="DHK849" s="14"/>
      <c r="DHL849" s="14"/>
      <c r="DHM849" s="14"/>
      <c r="DHN849" s="14"/>
      <c r="DHO849" s="14"/>
      <c r="DHP849" s="14"/>
      <c r="DHQ849" s="14"/>
      <c r="DHR849" s="14"/>
      <c r="DHS849" s="14"/>
      <c r="DHT849" s="14"/>
      <c r="DHU849" s="14"/>
      <c r="DHV849" s="14"/>
      <c r="DHW849" s="14"/>
      <c r="DHX849" s="14"/>
      <c r="DHY849" s="14"/>
      <c r="DHZ849" s="14"/>
      <c r="DIA849" s="14"/>
      <c r="DIB849" s="14"/>
      <c r="DIC849" s="14"/>
      <c r="DID849" s="14"/>
      <c r="DIE849" s="14"/>
      <c r="DIF849" s="14"/>
      <c r="DIG849" s="14"/>
      <c r="DIH849" s="14"/>
      <c r="DII849" s="14"/>
      <c r="DIJ849" s="14"/>
      <c r="DIK849" s="14"/>
      <c r="DIL849" s="14"/>
      <c r="DIM849" s="14"/>
      <c r="DIN849" s="14"/>
      <c r="DIO849" s="14"/>
      <c r="DIP849" s="14"/>
      <c r="DIQ849" s="14"/>
      <c r="DIR849" s="14"/>
      <c r="DIS849" s="14"/>
      <c r="DIT849" s="14"/>
      <c r="DIU849" s="14"/>
      <c r="DIV849" s="14"/>
      <c r="DIW849" s="14"/>
      <c r="DIX849" s="14"/>
      <c r="DIY849" s="14"/>
      <c r="DIZ849" s="14"/>
      <c r="DJA849" s="14"/>
      <c r="DJB849" s="14"/>
      <c r="DJC849" s="14"/>
      <c r="DJD849" s="14"/>
      <c r="DJE849" s="14"/>
      <c r="DJF849" s="14"/>
      <c r="DJG849" s="14"/>
      <c r="DJH849" s="14"/>
      <c r="DJI849" s="14"/>
      <c r="DJJ849" s="14"/>
      <c r="DJK849" s="14"/>
      <c r="DJL849" s="14"/>
      <c r="DJM849" s="14"/>
      <c r="DJN849" s="14"/>
      <c r="DJO849" s="14"/>
      <c r="DJP849" s="14"/>
      <c r="DJQ849" s="14"/>
      <c r="DJR849" s="14"/>
      <c r="DJS849" s="14"/>
      <c r="DJT849" s="14"/>
      <c r="DJU849" s="14"/>
      <c r="DJV849" s="14"/>
      <c r="DJW849" s="14"/>
      <c r="DJX849" s="14"/>
      <c r="DJY849" s="14"/>
      <c r="DJZ849" s="14"/>
      <c r="DKA849" s="14"/>
      <c r="DKB849" s="14"/>
      <c r="DKC849" s="14"/>
      <c r="DKD849" s="14"/>
      <c r="DKE849" s="14"/>
      <c r="DKF849" s="14"/>
      <c r="DKG849" s="14"/>
      <c r="DKH849" s="14"/>
      <c r="DKI849" s="14"/>
      <c r="DKJ849" s="14"/>
      <c r="DKK849" s="14"/>
      <c r="DKL849" s="14"/>
      <c r="DKM849" s="14"/>
      <c r="DKN849" s="14"/>
      <c r="DKO849" s="14"/>
      <c r="DKP849" s="14"/>
      <c r="DKQ849" s="14"/>
      <c r="DKR849" s="14"/>
      <c r="DKS849" s="14"/>
      <c r="DKT849" s="14"/>
      <c r="DKU849" s="14"/>
      <c r="DKV849" s="14"/>
      <c r="DKW849" s="14"/>
      <c r="DKX849" s="14"/>
      <c r="DKY849" s="14"/>
      <c r="DKZ849" s="14"/>
      <c r="DLA849" s="14"/>
      <c r="DLB849" s="14"/>
      <c r="DLC849" s="14"/>
      <c r="DLD849" s="14"/>
      <c r="DLE849" s="14"/>
      <c r="DLF849" s="14"/>
      <c r="DLG849" s="14"/>
      <c r="DLH849" s="14"/>
      <c r="DLI849" s="14"/>
      <c r="DLJ849" s="14"/>
      <c r="DLK849" s="14"/>
      <c r="DLL849" s="14"/>
      <c r="DLM849" s="14"/>
      <c r="DLN849" s="14"/>
      <c r="DLO849" s="14"/>
      <c r="DLP849" s="14"/>
      <c r="DLQ849" s="14"/>
      <c r="DLR849" s="14"/>
      <c r="DLS849" s="14"/>
      <c r="DLT849" s="14"/>
      <c r="DLU849" s="14"/>
      <c r="DLV849" s="14"/>
      <c r="DLW849" s="14"/>
      <c r="DLX849" s="14"/>
      <c r="DLY849" s="14"/>
      <c r="DLZ849" s="14"/>
      <c r="DMA849" s="14"/>
      <c r="DMB849" s="14"/>
      <c r="DMC849" s="14"/>
      <c r="DMD849" s="14"/>
      <c r="DME849" s="14"/>
      <c r="DMF849" s="14"/>
      <c r="DMG849" s="14"/>
      <c r="DMH849" s="14"/>
      <c r="DMI849" s="14"/>
      <c r="DMJ849" s="14"/>
      <c r="DMK849" s="14"/>
      <c r="DML849" s="14"/>
      <c r="DMM849" s="14"/>
      <c r="DMN849" s="14"/>
      <c r="DMO849" s="14"/>
      <c r="DMP849" s="14"/>
      <c r="DMQ849" s="14"/>
      <c r="DMR849" s="14"/>
      <c r="DMS849" s="14"/>
      <c r="DMT849" s="14"/>
      <c r="DMU849" s="14"/>
      <c r="DMV849" s="14"/>
      <c r="DMW849" s="14"/>
      <c r="DMX849" s="14"/>
      <c r="DMY849" s="14"/>
      <c r="DMZ849" s="14"/>
      <c r="DNA849" s="14"/>
      <c r="DNB849" s="14"/>
      <c r="DNC849" s="14"/>
      <c r="DND849" s="14"/>
      <c r="DNE849" s="14"/>
      <c r="DNF849" s="14"/>
      <c r="DNG849" s="14"/>
      <c r="DNH849" s="14"/>
      <c r="DNI849" s="14"/>
      <c r="DNJ849" s="14"/>
      <c r="DNK849" s="14"/>
      <c r="DNL849" s="14"/>
      <c r="DNM849" s="14"/>
      <c r="DNN849" s="14"/>
      <c r="DNO849" s="14"/>
      <c r="DNP849" s="14"/>
      <c r="DNQ849" s="14"/>
      <c r="DNR849" s="14"/>
      <c r="DNS849" s="14"/>
      <c r="DNT849" s="14"/>
      <c r="DNU849" s="14"/>
      <c r="DNV849" s="14"/>
      <c r="DNW849" s="14"/>
      <c r="DNX849" s="14"/>
      <c r="DNY849" s="14"/>
      <c r="DNZ849" s="14"/>
      <c r="DOA849" s="14"/>
      <c r="DOB849" s="14"/>
      <c r="DOC849" s="14"/>
      <c r="DOD849" s="14"/>
      <c r="DOE849" s="14"/>
      <c r="DOF849" s="14"/>
      <c r="DOG849" s="14"/>
      <c r="DOH849" s="14"/>
      <c r="DOI849" s="14"/>
      <c r="DOJ849" s="14"/>
      <c r="DOK849" s="14"/>
      <c r="DOL849" s="14"/>
      <c r="DOM849" s="14"/>
      <c r="DON849" s="14"/>
      <c r="DOO849" s="14"/>
      <c r="DOP849" s="14"/>
      <c r="DOQ849" s="14"/>
      <c r="DOR849" s="14"/>
      <c r="DOS849" s="14"/>
      <c r="DOT849" s="14"/>
      <c r="DOU849" s="14"/>
      <c r="DOV849" s="14"/>
      <c r="DOW849" s="14"/>
      <c r="DOX849" s="14"/>
      <c r="DOY849" s="14"/>
      <c r="DOZ849" s="14"/>
      <c r="DPA849" s="14"/>
      <c r="DPB849" s="14"/>
      <c r="DPC849" s="14"/>
      <c r="DPD849" s="14"/>
      <c r="DPE849" s="14"/>
      <c r="DPF849" s="14"/>
      <c r="DPG849" s="14"/>
      <c r="DPH849" s="14"/>
      <c r="DPI849" s="14"/>
      <c r="DPJ849" s="14"/>
      <c r="DPK849" s="14"/>
      <c r="DPL849" s="14"/>
      <c r="DPM849" s="14"/>
      <c r="DPN849" s="14"/>
      <c r="DPO849" s="14"/>
      <c r="DPP849" s="14"/>
      <c r="DPQ849" s="14"/>
      <c r="DPR849" s="14"/>
      <c r="DPS849" s="14"/>
      <c r="DPT849" s="14"/>
      <c r="DPU849" s="14"/>
      <c r="DPV849" s="14"/>
      <c r="DPW849" s="14"/>
      <c r="DPX849" s="14"/>
      <c r="DPY849" s="14"/>
      <c r="DPZ849" s="14"/>
      <c r="DQA849" s="14"/>
      <c r="DQB849" s="14"/>
      <c r="DQC849" s="14"/>
      <c r="DQD849" s="14"/>
      <c r="DQE849" s="14"/>
      <c r="DQF849" s="14"/>
      <c r="DQG849" s="14"/>
      <c r="DQH849" s="14"/>
      <c r="DQI849" s="14"/>
      <c r="DQJ849" s="14"/>
      <c r="DQK849" s="14"/>
      <c r="DQL849" s="14"/>
      <c r="DQM849" s="14"/>
      <c r="DQN849" s="14"/>
      <c r="DQO849" s="14"/>
      <c r="DQP849" s="14"/>
      <c r="DQQ849" s="14"/>
      <c r="DQR849" s="14"/>
      <c r="DQS849" s="14"/>
      <c r="DQT849" s="14"/>
      <c r="DQU849" s="14"/>
      <c r="DQV849" s="14"/>
      <c r="DQW849" s="14"/>
      <c r="DQX849" s="14"/>
      <c r="DQY849" s="14"/>
      <c r="DQZ849" s="14"/>
      <c r="DRA849" s="14"/>
      <c r="DRB849" s="14"/>
      <c r="DRC849" s="14"/>
      <c r="DRD849" s="14"/>
      <c r="DRE849" s="14"/>
      <c r="DRF849" s="14"/>
      <c r="DRG849" s="14"/>
      <c r="DRH849" s="14"/>
      <c r="DRI849" s="14"/>
      <c r="DRJ849" s="14"/>
      <c r="DRK849" s="14"/>
      <c r="DRL849" s="14"/>
      <c r="DRM849" s="14"/>
      <c r="DRN849" s="14"/>
      <c r="DRO849" s="14"/>
      <c r="DRP849" s="14"/>
      <c r="DRQ849" s="14"/>
      <c r="DRR849" s="14"/>
      <c r="DRS849" s="14"/>
      <c r="DRT849" s="14"/>
      <c r="DRU849" s="14"/>
      <c r="DRV849" s="14"/>
      <c r="DRW849" s="14"/>
      <c r="DRX849" s="14"/>
      <c r="DRY849" s="14"/>
      <c r="DRZ849" s="14"/>
      <c r="DSA849" s="14"/>
      <c r="DSB849" s="14"/>
      <c r="DSC849" s="14"/>
      <c r="DSD849" s="14"/>
      <c r="DSE849" s="14"/>
      <c r="DSF849" s="14"/>
      <c r="DSG849" s="14"/>
      <c r="DSH849" s="14"/>
      <c r="DSI849" s="14"/>
      <c r="DSJ849" s="14"/>
      <c r="DSK849" s="14"/>
      <c r="DSL849" s="14"/>
      <c r="DSM849" s="14"/>
      <c r="DSN849" s="14"/>
      <c r="DSO849" s="14"/>
      <c r="DSP849" s="14"/>
      <c r="DSQ849" s="14"/>
      <c r="DSR849" s="14"/>
      <c r="DSS849" s="14"/>
      <c r="DST849" s="14"/>
      <c r="DSU849" s="14"/>
      <c r="DSV849" s="14"/>
      <c r="DSW849" s="14"/>
      <c r="DSX849" s="14"/>
      <c r="DSY849" s="14"/>
      <c r="DSZ849" s="14"/>
      <c r="DTA849" s="14"/>
      <c r="DTB849" s="14"/>
      <c r="DTC849" s="14"/>
      <c r="DTD849" s="14"/>
      <c r="DTE849" s="14"/>
      <c r="DTF849" s="14"/>
      <c r="DTG849" s="14"/>
      <c r="DTH849" s="14"/>
      <c r="DTI849" s="14"/>
      <c r="DTJ849" s="14"/>
      <c r="DTK849" s="14"/>
      <c r="DTL849" s="14"/>
      <c r="DTM849" s="14"/>
      <c r="DTN849" s="14"/>
      <c r="DTO849" s="14"/>
      <c r="DTP849" s="14"/>
      <c r="DTQ849" s="14"/>
      <c r="DTR849" s="14"/>
      <c r="DTS849" s="14"/>
      <c r="DTT849" s="14"/>
      <c r="DTU849" s="14"/>
      <c r="DTV849" s="14"/>
      <c r="DTW849" s="14"/>
      <c r="DTX849" s="14"/>
      <c r="DTY849" s="14"/>
      <c r="DTZ849" s="14"/>
      <c r="DUA849" s="14"/>
      <c r="DUB849" s="14"/>
      <c r="DUC849" s="14"/>
      <c r="DUD849" s="14"/>
      <c r="DUE849" s="14"/>
      <c r="DUF849" s="14"/>
      <c r="DUG849" s="14"/>
      <c r="DUH849" s="14"/>
      <c r="DUI849" s="14"/>
      <c r="DUJ849" s="14"/>
      <c r="DUK849" s="14"/>
      <c r="DUL849" s="14"/>
      <c r="DUM849" s="14"/>
      <c r="DUN849" s="14"/>
      <c r="DUO849" s="14"/>
      <c r="DUP849" s="14"/>
      <c r="DUQ849" s="14"/>
      <c r="DUR849" s="14"/>
      <c r="DUS849" s="14"/>
      <c r="DUT849" s="14"/>
      <c r="DUU849" s="14"/>
      <c r="DUV849" s="14"/>
      <c r="DUW849" s="14"/>
      <c r="DUX849" s="14"/>
      <c r="DUY849" s="14"/>
      <c r="DUZ849" s="14"/>
      <c r="DVA849" s="14"/>
      <c r="DVB849" s="14"/>
      <c r="DVC849" s="14"/>
      <c r="DVD849" s="14"/>
      <c r="DVE849" s="14"/>
      <c r="DVF849" s="14"/>
      <c r="DVG849" s="14"/>
      <c r="DVH849" s="14"/>
      <c r="DVI849" s="14"/>
      <c r="DVJ849" s="14"/>
      <c r="DVK849" s="14"/>
      <c r="DVL849" s="14"/>
      <c r="DVM849" s="14"/>
      <c r="DVN849" s="14"/>
      <c r="DVO849" s="14"/>
      <c r="DVP849" s="14"/>
      <c r="DVQ849" s="14"/>
      <c r="DVR849" s="14"/>
      <c r="DVS849" s="14"/>
      <c r="DVT849" s="14"/>
      <c r="DVU849" s="14"/>
      <c r="DVV849" s="14"/>
      <c r="DVW849" s="14"/>
      <c r="DVX849" s="14"/>
      <c r="DVY849" s="14"/>
      <c r="DVZ849" s="14"/>
      <c r="DWA849" s="14"/>
      <c r="DWB849" s="14"/>
      <c r="DWC849" s="14"/>
      <c r="DWD849" s="14"/>
      <c r="DWE849" s="14"/>
      <c r="DWF849" s="14"/>
      <c r="DWG849" s="14"/>
      <c r="DWH849" s="14"/>
      <c r="DWI849" s="14"/>
      <c r="DWJ849" s="14"/>
      <c r="DWK849" s="14"/>
      <c r="DWL849" s="14"/>
      <c r="DWM849" s="14"/>
      <c r="DWN849" s="14"/>
      <c r="DWO849" s="14"/>
      <c r="DWP849" s="14"/>
      <c r="DWQ849" s="14"/>
      <c r="DWR849" s="14"/>
      <c r="DWS849" s="14"/>
      <c r="DWT849" s="14"/>
      <c r="DWU849" s="14"/>
      <c r="DWV849" s="14"/>
      <c r="DWW849" s="14"/>
      <c r="DWX849" s="14"/>
      <c r="DWY849" s="14"/>
      <c r="DWZ849" s="14"/>
      <c r="DXA849" s="14"/>
      <c r="DXB849" s="14"/>
      <c r="DXC849" s="14"/>
      <c r="DXD849" s="14"/>
      <c r="DXE849" s="14"/>
      <c r="DXF849" s="14"/>
      <c r="DXG849" s="14"/>
      <c r="DXH849" s="14"/>
      <c r="DXI849" s="14"/>
      <c r="DXJ849" s="14"/>
      <c r="DXK849" s="14"/>
      <c r="DXL849" s="14"/>
      <c r="DXM849" s="14"/>
      <c r="DXN849" s="14"/>
      <c r="DXO849" s="14"/>
      <c r="DXP849" s="14"/>
      <c r="DXQ849" s="14"/>
      <c r="DXR849" s="14"/>
      <c r="DXS849" s="14"/>
      <c r="DXT849" s="14"/>
      <c r="DXU849" s="14"/>
      <c r="DXV849" s="14"/>
      <c r="DXW849" s="14"/>
      <c r="DXX849" s="14"/>
      <c r="DXY849" s="14"/>
      <c r="DXZ849" s="14"/>
      <c r="DYA849" s="14"/>
      <c r="DYB849" s="14"/>
      <c r="DYC849" s="14"/>
      <c r="DYD849" s="14"/>
      <c r="DYE849" s="14"/>
      <c r="DYF849" s="14"/>
      <c r="DYG849" s="14"/>
      <c r="DYH849" s="14"/>
      <c r="DYI849" s="14"/>
      <c r="DYJ849" s="14"/>
      <c r="DYK849" s="14"/>
      <c r="DYL849" s="14"/>
      <c r="DYM849" s="14"/>
      <c r="DYN849" s="14"/>
      <c r="DYO849" s="14"/>
      <c r="DYP849" s="14"/>
      <c r="DYQ849" s="14"/>
      <c r="DYR849" s="14"/>
      <c r="DYS849" s="14"/>
      <c r="DYT849" s="14"/>
      <c r="DYU849" s="14"/>
      <c r="DYV849" s="14"/>
      <c r="DYW849" s="14"/>
      <c r="DYX849" s="14"/>
      <c r="DYY849" s="14"/>
      <c r="DYZ849" s="14"/>
      <c r="DZA849" s="14"/>
      <c r="DZB849" s="14"/>
      <c r="DZC849" s="14"/>
      <c r="DZD849" s="14"/>
      <c r="DZE849" s="14"/>
      <c r="DZF849" s="14"/>
      <c r="DZG849" s="14"/>
      <c r="DZH849" s="14"/>
      <c r="DZI849" s="14"/>
      <c r="DZJ849" s="14"/>
      <c r="DZK849" s="14"/>
      <c r="DZL849" s="14"/>
      <c r="DZM849" s="14"/>
      <c r="DZN849" s="14"/>
      <c r="DZO849" s="14"/>
      <c r="DZP849" s="14"/>
      <c r="DZQ849" s="14"/>
      <c r="DZR849" s="14"/>
      <c r="DZS849" s="14"/>
      <c r="DZT849" s="14"/>
      <c r="DZU849" s="14"/>
      <c r="DZV849" s="14"/>
      <c r="DZW849" s="14"/>
      <c r="DZX849" s="14"/>
      <c r="DZY849" s="14"/>
      <c r="DZZ849" s="14"/>
      <c r="EAA849" s="14"/>
      <c r="EAB849" s="14"/>
      <c r="EAC849" s="14"/>
      <c r="EAD849" s="14"/>
      <c r="EAE849" s="14"/>
      <c r="EAF849" s="14"/>
      <c r="EAG849" s="14"/>
      <c r="EAH849" s="14"/>
      <c r="EAI849" s="14"/>
      <c r="EAJ849" s="14"/>
      <c r="EAK849" s="14"/>
      <c r="EAL849" s="14"/>
      <c r="EAM849" s="14"/>
      <c r="EAN849" s="14"/>
      <c r="EAO849" s="14"/>
      <c r="EAP849" s="14"/>
      <c r="EAQ849" s="14"/>
      <c r="EAR849" s="14"/>
      <c r="EAS849" s="14"/>
      <c r="EAT849" s="14"/>
      <c r="EAU849" s="14"/>
      <c r="EAV849" s="14"/>
      <c r="EAW849" s="14"/>
      <c r="EAX849" s="14"/>
      <c r="EAY849" s="14"/>
      <c r="EAZ849" s="14"/>
      <c r="EBA849" s="14"/>
      <c r="EBB849" s="14"/>
      <c r="EBC849" s="14"/>
      <c r="EBD849" s="14"/>
      <c r="EBE849" s="14"/>
      <c r="EBF849" s="14"/>
      <c r="EBG849" s="14"/>
      <c r="EBH849" s="14"/>
      <c r="EBI849" s="14"/>
      <c r="EBJ849" s="14"/>
      <c r="EBK849" s="14"/>
      <c r="EBL849" s="14"/>
      <c r="EBM849" s="14"/>
      <c r="EBN849" s="14"/>
      <c r="EBO849" s="14"/>
      <c r="EBP849" s="14"/>
      <c r="EBQ849" s="14"/>
      <c r="EBR849" s="14"/>
      <c r="EBS849" s="14"/>
      <c r="EBT849" s="14"/>
      <c r="EBU849" s="14"/>
      <c r="EBV849" s="14"/>
      <c r="EBW849" s="14"/>
      <c r="EBX849" s="14"/>
      <c r="EBY849" s="14"/>
      <c r="EBZ849" s="14"/>
      <c r="ECA849" s="14"/>
      <c r="ECB849" s="14"/>
      <c r="ECC849" s="14"/>
      <c r="ECD849" s="14"/>
      <c r="ECE849" s="14"/>
      <c r="ECF849" s="14"/>
      <c r="ECG849" s="14"/>
      <c r="ECH849" s="14"/>
      <c r="ECI849" s="14"/>
      <c r="ECJ849" s="14"/>
      <c r="ECK849" s="14"/>
      <c r="ECL849" s="14"/>
      <c r="ECM849" s="14"/>
      <c r="ECN849" s="14"/>
      <c r="ECO849" s="14"/>
      <c r="ECP849" s="14"/>
      <c r="ECQ849" s="14"/>
      <c r="ECR849" s="14"/>
      <c r="ECS849" s="14"/>
      <c r="ECT849" s="14"/>
      <c r="ECU849" s="14"/>
      <c r="ECV849" s="14"/>
      <c r="ECW849" s="14"/>
      <c r="ECX849" s="14"/>
      <c r="ECY849" s="14"/>
      <c r="ECZ849" s="14"/>
      <c r="EDA849" s="14"/>
      <c r="EDB849" s="14"/>
      <c r="EDC849" s="14"/>
      <c r="EDD849" s="14"/>
      <c r="EDE849" s="14"/>
      <c r="EDF849" s="14"/>
      <c r="EDG849" s="14"/>
      <c r="EDH849" s="14"/>
      <c r="EDI849" s="14"/>
      <c r="EDJ849" s="14"/>
      <c r="EDK849" s="14"/>
      <c r="EDL849" s="14"/>
      <c r="EDM849" s="14"/>
      <c r="EDN849" s="14"/>
      <c r="EDO849" s="14"/>
      <c r="EDP849" s="14"/>
      <c r="EDQ849" s="14"/>
      <c r="EDR849" s="14"/>
      <c r="EDS849" s="14"/>
      <c r="EDT849" s="14"/>
      <c r="EDU849" s="14"/>
      <c r="EDV849" s="14"/>
      <c r="EDW849" s="14"/>
      <c r="EDX849" s="14"/>
      <c r="EDY849" s="14"/>
      <c r="EDZ849" s="14"/>
      <c r="EEA849" s="14"/>
      <c r="EEB849" s="14"/>
      <c r="EEC849" s="14"/>
      <c r="EED849" s="14"/>
      <c r="EEE849" s="14"/>
      <c r="EEF849" s="14"/>
      <c r="EEG849" s="14"/>
      <c r="EEH849" s="14"/>
      <c r="EEI849" s="14"/>
      <c r="EEJ849" s="14"/>
      <c r="EEK849" s="14"/>
      <c r="EEL849" s="14"/>
      <c r="EEM849" s="14"/>
      <c r="EEN849" s="14"/>
      <c r="EEO849" s="14"/>
      <c r="EEP849" s="14"/>
      <c r="EEQ849" s="14"/>
      <c r="EER849" s="14"/>
      <c r="EES849" s="14"/>
      <c r="EET849" s="14"/>
      <c r="EEU849" s="14"/>
      <c r="EEV849" s="14"/>
      <c r="EEW849" s="14"/>
      <c r="EEX849" s="14"/>
      <c r="EEY849" s="14"/>
      <c r="EEZ849" s="14"/>
      <c r="EFA849" s="14"/>
      <c r="EFB849" s="14"/>
      <c r="EFC849" s="14"/>
      <c r="EFD849" s="14"/>
      <c r="EFE849" s="14"/>
      <c r="EFF849" s="14"/>
      <c r="EFG849" s="14"/>
      <c r="EFH849" s="14"/>
      <c r="EFI849" s="14"/>
      <c r="EFJ849" s="14"/>
      <c r="EFK849" s="14"/>
      <c r="EFL849" s="14"/>
      <c r="EFM849" s="14"/>
      <c r="EFN849" s="14"/>
      <c r="EFO849" s="14"/>
      <c r="EFP849" s="14"/>
      <c r="EFQ849" s="14"/>
      <c r="EFR849" s="14"/>
      <c r="EFS849" s="14"/>
      <c r="EFT849" s="14"/>
      <c r="EFU849" s="14"/>
      <c r="EFV849" s="14"/>
      <c r="EFW849" s="14"/>
      <c r="EFX849" s="14"/>
      <c r="EFY849" s="14"/>
      <c r="EFZ849" s="14"/>
      <c r="EGA849" s="14"/>
      <c r="EGB849" s="14"/>
      <c r="EGC849" s="14"/>
      <c r="EGD849" s="14"/>
      <c r="EGE849" s="14"/>
      <c r="EGF849" s="14"/>
      <c r="EGG849" s="14"/>
      <c r="EGH849" s="14"/>
      <c r="EGI849" s="14"/>
      <c r="EGJ849" s="14"/>
      <c r="EGK849" s="14"/>
      <c r="EGL849" s="14"/>
      <c r="EGM849" s="14"/>
      <c r="EGN849" s="14"/>
      <c r="EGO849" s="14"/>
      <c r="EGP849" s="14"/>
      <c r="EGQ849" s="14"/>
      <c r="EGR849" s="14"/>
      <c r="EGS849" s="14"/>
      <c r="EGT849" s="14"/>
      <c r="EGU849" s="14"/>
      <c r="EGV849" s="14"/>
      <c r="EGW849" s="14"/>
      <c r="EGX849" s="14"/>
      <c r="EGY849" s="14"/>
      <c r="EGZ849" s="14"/>
      <c r="EHA849" s="14"/>
      <c r="EHB849" s="14"/>
      <c r="EHC849" s="14"/>
      <c r="EHD849" s="14"/>
      <c r="EHE849" s="14"/>
      <c r="EHF849" s="14"/>
      <c r="EHG849" s="14"/>
      <c r="EHH849" s="14"/>
      <c r="EHI849" s="14"/>
      <c r="EHJ849" s="14"/>
      <c r="EHK849" s="14"/>
      <c r="EHL849" s="14"/>
      <c r="EHM849" s="14"/>
      <c r="EHN849" s="14"/>
      <c r="EHO849" s="14"/>
      <c r="EHP849" s="14"/>
      <c r="EHQ849" s="14"/>
      <c r="EHR849" s="14"/>
      <c r="EHS849" s="14"/>
      <c r="EHT849" s="14"/>
      <c r="EHU849" s="14"/>
      <c r="EHV849" s="14"/>
      <c r="EHW849" s="14"/>
      <c r="EHX849" s="14"/>
      <c r="EHY849" s="14"/>
      <c r="EHZ849" s="14"/>
      <c r="EIA849" s="14"/>
      <c r="EIB849" s="14"/>
      <c r="EIC849" s="14"/>
      <c r="EID849" s="14"/>
      <c r="EIE849" s="14"/>
      <c r="EIF849" s="14"/>
      <c r="EIG849" s="14"/>
      <c r="EIH849" s="14"/>
      <c r="EII849" s="14"/>
      <c r="EIJ849" s="14"/>
      <c r="EIK849" s="14"/>
      <c r="EIL849" s="14"/>
      <c r="EIM849" s="14"/>
      <c r="EIN849" s="14"/>
      <c r="EIO849" s="14"/>
      <c r="EIP849" s="14"/>
      <c r="EIQ849" s="14"/>
      <c r="EIR849" s="14"/>
      <c r="EIS849" s="14"/>
      <c r="EIT849" s="14"/>
      <c r="EIU849" s="14"/>
      <c r="EIV849" s="14"/>
      <c r="EIW849" s="14"/>
      <c r="EIX849" s="14"/>
      <c r="EIY849" s="14"/>
      <c r="EIZ849" s="14"/>
      <c r="EJA849" s="14"/>
      <c r="EJB849" s="14"/>
      <c r="EJC849" s="14"/>
      <c r="EJD849" s="14"/>
      <c r="EJE849" s="14"/>
      <c r="EJF849" s="14"/>
      <c r="EJG849" s="14"/>
      <c r="EJH849" s="14"/>
      <c r="EJI849" s="14"/>
      <c r="EJJ849" s="14"/>
      <c r="EJK849" s="14"/>
      <c r="EJL849" s="14"/>
      <c r="EJM849" s="14"/>
      <c r="EJN849" s="14"/>
      <c r="EJO849" s="14"/>
      <c r="EJP849" s="14"/>
      <c r="EJQ849" s="14"/>
      <c r="EJR849" s="14"/>
      <c r="EJS849" s="14"/>
      <c r="EJT849" s="14"/>
      <c r="EJU849" s="14"/>
      <c r="EJV849" s="14"/>
      <c r="EJW849" s="14"/>
      <c r="EJX849" s="14"/>
      <c r="EJY849" s="14"/>
      <c r="EJZ849" s="14"/>
      <c r="EKA849" s="14"/>
      <c r="EKB849" s="14"/>
      <c r="EKC849" s="14"/>
      <c r="EKD849" s="14"/>
      <c r="EKE849" s="14"/>
      <c r="EKF849" s="14"/>
      <c r="EKG849" s="14"/>
      <c r="EKH849" s="14"/>
      <c r="EKI849" s="14"/>
      <c r="EKJ849" s="14"/>
      <c r="EKK849" s="14"/>
      <c r="EKL849" s="14"/>
      <c r="EKM849" s="14"/>
      <c r="EKN849" s="14"/>
      <c r="EKO849" s="14"/>
      <c r="EKP849" s="14"/>
      <c r="EKQ849" s="14"/>
      <c r="EKR849" s="14"/>
      <c r="EKS849" s="14"/>
      <c r="EKT849" s="14"/>
      <c r="EKU849" s="14"/>
      <c r="EKV849" s="14"/>
      <c r="EKW849" s="14"/>
      <c r="EKX849" s="14"/>
      <c r="EKY849" s="14"/>
      <c r="EKZ849" s="14"/>
      <c r="ELA849" s="14"/>
      <c r="ELB849" s="14"/>
      <c r="ELC849" s="14"/>
      <c r="ELD849" s="14"/>
      <c r="ELE849" s="14"/>
      <c r="ELF849" s="14"/>
      <c r="ELG849" s="14"/>
      <c r="ELH849" s="14"/>
      <c r="ELI849" s="14"/>
      <c r="ELJ849" s="14"/>
      <c r="ELK849" s="14"/>
      <c r="ELL849" s="14"/>
      <c r="ELM849" s="14"/>
      <c r="ELN849" s="14"/>
      <c r="ELO849" s="14"/>
      <c r="ELP849" s="14"/>
      <c r="ELQ849" s="14"/>
      <c r="ELR849" s="14"/>
      <c r="ELS849" s="14"/>
      <c r="ELT849" s="14"/>
      <c r="ELU849" s="14"/>
      <c r="ELV849" s="14"/>
      <c r="ELW849" s="14"/>
      <c r="ELX849" s="14"/>
      <c r="ELY849" s="14"/>
      <c r="ELZ849" s="14"/>
      <c r="EMA849" s="14"/>
      <c r="EMB849" s="14"/>
      <c r="EMC849" s="14"/>
      <c r="EMD849" s="14"/>
      <c r="EME849" s="14"/>
      <c r="EMF849" s="14"/>
      <c r="EMG849" s="14"/>
      <c r="EMH849" s="14"/>
      <c r="EMI849" s="14"/>
      <c r="EMJ849" s="14"/>
      <c r="EMK849" s="14"/>
      <c r="EML849" s="14"/>
      <c r="EMM849" s="14"/>
      <c r="EMN849" s="14"/>
      <c r="EMO849" s="14"/>
      <c r="EMP849" s="14"/>
      <c r="EMQ849" s="14"/>
      <c r="EMR849" s="14"/>
      <c r="EMS849" s="14"/>
      <c r="EMT849" s="14"/>
      <c r="EMU849" s="14"/>
      <c r="EMV849" s="14"/>
      <c r="EMW849" s="14"/>
      <c r="EMX849" s="14"/>
      <c r="EMY849" s="14"/>
      <c r="EMZ849" s="14"/>
      <c r="ENA849" s="14"/>
      <c r="ENB849" s="14"/>
      <c r="ENC849" s="14"/>
      <c r="END849" s="14"/>
      <c r="ENE849" s="14"/>
      <c r="ENF849" s="14"/>
      <c r="ENG849" s="14"/>
      <c r="ENH849" s="14"/>
      <c r="ENI849" s="14"/>
      <c r="ENJ849" s="14"/>
      <c r="ENK849" s="14"/>
      <c r="ENL849" s="14"/>
      <c r="ENM849" s="14"/>
      <c r="ENN849" s="14"/>
      <c r="ENO849" s="14"/>
      <c r="ENP849" s="14"/>
      <c r="ENQ849" s="14"/>
      <c r="ENR849" s="14"/>
      <c r="ENS849" s="14"/>
      <c r="ENT849" s="14"/>
      <c r="ENU849" s="14"/>
      <c r="ENV849" s="14"/>
      <c r="ENW849" s="14"/>
      <c r="ENX849" s="14"/>
      <c r="ENY849" s="14"/>
      <c r="ENZ849" s="14"/>
      <c r="EOA849" s="14"/>
      <c r="EOB849" s="14"/>
      <c r="EOC849" s="14"/>
      <c r="EOD849" s="14"/>
      <c r="EOE849" s="14"/>
      <c r="EOF849" s="14"/>
      <c r="EOG849" s="14"/>
      <c r="EOH849" s="14"/>
      <c r="EOI849" s="14"/>
      <c r="EOJ849" s="14"/>
      <c r="EOK849" s="14"/>
      <c r="EOL849" s="14"/>
      <c r="EOM849" s="14"/>
      <c r="EON849" s="14"/>
      <c r="EOO849" s="14"/>
      <c r="EOP849" s="14"/>
      <c r="EOQ849" s="14"/>
      <c r="EOR849" s="14"/>
      <c r="EOS849" s="14"/>
      <c r="EOT849" s="14"/>
      <c r="EOU849" s="14"/>
      <c r="EOV849" s="14"/>
      <c r="EOW849" s="14"/>
      <c r="EOX849" s="14"/>
      <c r="EOY849" s="14"/>
      <c r="EOZ849" s="14"/>
      <c r="EPA849" s="14"/>
      <c r="EPB849" s="14"/>
      <c r="EPC849" s="14"/>
      <c r="EPD849" s="14"/>
      <c r="EPE849" s="14"/>
      <c r="EPF849" s="14"/>
      <c r="EPG849" s="14"/>
      <c r="EPH849" s="14"/>
      <c r="EPI849" s="14"/>
      <c r="EPJ849" s="14"/>
      <c r="EPK849" s="14"/>
      <c r="EPL849" s="14"/>
      <c r="EPM849" s="14"/>
      <c r="EPN849" s="14"/>
      <c r="EPO849" s="14"/>
      <c r="EPP849" s="14"/>
      <c r="EPQ849" s="14"/>
      <c r="EPR849" s="14"/>
      <c r="EPS849" s="14"/>
      <c r="EPT849" s="14"/>
      <c r="EPU849" s="14"/>
      <c r="EPV849" s="14"/>
      <c r="EPW849" s="14"/>
      <c r="EPX849" s="14"/>
      <c r="EPY849" s="14"/>
      <c r="EPZ849" s="14"/>
      <c r="EQA849" s="14"/>
      <c r="EQB849" s="14"/>
      <c r="EQC849" s="14"/>
      <c r="EQD849" s="14"/>
      <c r="EQE849" s="14"/>
      <c r="EQF849" s="14"/>
      <c r="EQG849" s="14"/>
      <c r="EQH849" s="14"/>
      <c r="EQI849" s="14"/>
      <c r="EQJ849" s="14"/>
      <c r="EQK849" s="14"/>
      <c r="EQL849" s="14"/>
      <c r="EQM849" s="14"/>
      <c r="EQN849" s="14"/>
      <c r="EQO849" s="14"/>
      <c r="EQP849" s="14"/>
      <c r="EQQ849" s="14"/>
      <c r="EQR849" s="14"/>
      <c r="EQS849" s="14"/>
      <c r="EQT849" s="14"/>
      <c r="EQU849" s="14"/>
      <c r="EQV849" s="14"/>
      <c r="EQW849" s="14"/>
      <c r="EQX849" s="14"/>
      <c r="EQY849" s="14"/>
      <c r="EQZ849" s="14"/>
      <c r="ERA849" s="14"/>
      <c r="ERB849" s="14"/>
      <c r="ERC849" s="14"/>
      <c r="ERD849" s="14"/>
      <c r="ERE849" s="14"/>
      <c r="ERF849" s="14"/>
      <c r="ERG849" s="14"/>
      <c r="ERH849" s="14"/>
      <c r="ERI849" s="14"/>
      <c r="ERJ849" s="14"/>
      <c r="ERK849" s="14"/>
      <c r="ERL849" s="14"/>
      <c r="ERM849" s="14"/>
      <c r="ERN849" s="14"/>
      <c r="ERO849" s="14"/>
      <c r="ERP849" s="14"/>
      <c r="ERQ849" s="14"/>
      <c r="ERR849" s="14"/>
      <c r="ERS849" s="14"/>
      <c r="ERT849" s="14"/>
      <c r="ERU849" s="14"/>
      <c r="ERV849" s="14"/>
      <c r="ERW849" s="14"/>
      <c r="ERX849" s="14"/>
      <c r="ERY849" s="14"/>
      <c r="ERZ849" s="14"/>
      <c r="ESA849" s="14"/>
      <c r="ESB849" s="14"/>
      <c r="ESC849" s="14"/>
      <c r="ESD849" s="14"/>
      <c r="ESE849" s="14"/>
      <c r="ESF849" s="14"/>
      <c r="ESG849" s="14"/>
      <c r="ESH849" s="14"/>
      <c r="ESI849" s="14"/>
      <c r="ESJ849" s="14"/>
      <c r="ESK849" s="14"/>
      <c r="ESL849" s="14"/>
      <c r="ESM849" s="14"/>
      <c r="ESN849" s="14"/>
      <c r="ESO849" s="14"/>
      <c r="ESP849" s="14"/>
      <c r="ESQ849" s="14"/>
      <c r="ESR849" s="14"/>
      <c r="ESS849" s="14"/>
      <c r="EST849" s="14"/>
      <c r="ESU849" s="14"/>
      <c r="ESV849" s="14"/>
      <c r="ESW849" s="14"/>
      <c r="ESX849" s="14"/>
      <c r="ESY849" s="14"/>
      <c r="ESZ849" s="14"/>
      <c r="ETA849" s="14"/>
      <c r="ETB849" s="14"/>
      <c r="ETC849" s="14"/>
      <c r="ETD849" s="14"/>
      <c r="ETE849" s="14"/>
      <c r="ETF849" s="14"/>
      <c r="ETG849" s="14"/>
      <c r="ETH849" s="14"/>
      <c r="ETI849" s="14"/>
      <c r="ETJ849" s="14"/>
      <c r="ETK849" s="14"/>
      <c r="ETL849" s="14"/>
      <c r="ETM849" s="14"/>
      <c r="ETN849" s="14"/>
      <c r="ETO849" s="14"/>
      <c r="ETP849" s="14"/>
      <c r="ETQ849" s="14"/>
      <c r="ETR849" s="14"/>
      <c r="ETS849" s="14"/>
      <c r="ETT849" s="14"/>
      <c r="ETU849" s="14"/>
      <c r="ETV849" s="14"/>
      <c r="ETW849" s="14"/>
      <c r="ETX849" s="14"/>
      <c r="ETY849" s="14"/>
      <c r="ETZ849" s="14"/>
      <c r="EUA849" s="14"/>
      <c r="EUB849" s="14"/>
      <c r="EUC849" s="14"/>
      <c r="EUD849" s="14"/>
      <c r="EUE849" s="14"/>
      <c r="EUF849" s="14"/>
      <c r="EUG849" s="14"/>
      <c r="EUH849" s="14"/>
      <c r="EUI849" s="14"/>
      <c r="EUJ849" s="14"/>
      <c r="EUK849" s="14"/>
      <c r="EUL849" s="14"/>
      <c r="EUM849" s="14"/>
      <c r="EUN849" s="14"/>
      <c r="EUO849" s="14"/>
      <c r="EUP849" s="14"/>
      <c r="EUQ849" s="14"/>
      <c r="EUR849" s="14"/>
      <c r="EUS849" s="14"/>
      <c r="EUT849" s="14"/>
      <c r="EUU849" s="14"/>
      <c r="EUV849" s="14"/>
      <c r="EUW849" s="14"/>
      <c r="EUX849" s="14"/>
      <c r="EUY849" s="14"/>
      <c r="EUZ849" s="14"/>
      <c r="EVA849" s="14"/>
      <c r="EVB849" s="14"/>
      <c r="EVC849" s="14"/>
      <c r="EVD849" s="14"/>
      <c r="EVE849" s="14"/>
      <c r="EVF849" s="14"/>
      <c r="EVG849" s="14"/>
      <c r="EVH849" s="14"/>
      <c r="EVI849" s="14"/>
      <c r="EVJ849" s="14"/>
      <c r="EVK849" s="14"/>
      <c r="EVL849" s="14"/>
      <c r="EVM849" s="14"/>
      <c r="EVN849" s="14"/>
      <c r="EVO849" s="14"/>
      <c r="EVP849" s="14"/>
      <c r="EVQ849" s="14"/>
      <c r="EVR849" s="14"/>
      <c r="EVS849" s="14"/>
      <c r="EVT849" s="14"/>
      <c r="EVU849" s="14"/>
      <c r="EVV849" s="14"/>
      <c r="EVW849" s="14"/>
      <c r="EVX849" s="14"/>
      <c r="EVY849" s="14"/>
      <c r="EVZ849" s="14"/>
      <c r="EWA849" s="14"/>
      <c r="EWB849" s="14"/>
      <c r="EWC849" s="14"/>
      <c r="EWD849" s="14"/>
      <c r="EWE849" s="14"/>
      <c r="EWF849" s="14"/>
      <c r="EWG849" s="14"/>
      <c r="EWH849" s="14"/>
      <c r="EWI849" s="14"/>
      <c r="EWJ849" s="14"/>
      <c r="EWK849" s="14"/>
      <c r="EWL849" s="14"/>
      <c r="EWM849" s="14"/>
      <c r="EWN849" s="14"/>
      <c r="EWO849" s="14"/>
      <c r="EWP849" s="14"/>
      <c r="EWQ849" s="14"/>
      <c r="EWR849" s="14"/>
      <c r="EWS849" s="14"/>
      <c r="EWT849" s="14"/>
      <c r="EWU849" s="14"/>
      <c r="EWV849" s="14"/>
      <c r="EWW849" s="14"/>
      <c r="EWX849" s="14"/>
      <c r="EWY849" s="14"/>
      <c r="EWZ849" s="14"/>
      <c r="EXA849" s="14"/>
      <c r="EXB849" s="14"/>
      <c r="EXC849" s="14"/>
      <c r="EXD849" s="14"/>
      <c r="EXE849" s="14"/>
      <c r="EXF849" s="14"/>
      <c r="EXG849" s="14"/>
      <c r="EXH849" s="14"/>
      <c r="EXI849" s="14"/>
      <c r="EXJ849" s="14"/>
      <c r="EXK849" s="14"/>
      <c r="EXL849" s="14"/>
      <c r="EXM849" s="14"/>
      <c r="EXN849" s="14"/>
      <c r="EXO849" s="14"/>
      <c r="EXP849" s="14"/>
      <c r="EXQ849" s="14"/>
      <c r="EXR849" s="14"/>
      <c r="EXS849" s="14"/>
      <c r="EXT849" s="14"/>
      <c r="EXU849" s="14"/>
      <c r="EXV849" s="14"/>
      <c r="EXW849" s="14"/>
      <c r="EXX849" s="14"/>
      <c r="EXY849" s="14"/>
      <c r="EXZ849" s="14"/>
      <c r="EYA849" s="14"/>
      <c r="EYB849" s="14"/>
      <c r="EYC849" s="14"/>
      <c r="EYD849" s="14"/>
      <c r="EYE849" s="14"/>
      <c r="EYF849" s="14"/>
      <c r="EYG849" s="14"/>
      <c r="EYH849" s="14"/>
      <c r="EYI849" s="14"/>
      <c r="EYJ849" s="14"/>
      <c r="EYK849" s="14"/>
      <c r="EYL849" s="14"/>
      <c r="EYM849" s="14"/>
      <c r="EYN849" s="14"/>
      <c r="EYO849" s="14"/>
      <c r="EYP849" s="14"/>
      <c r="EYQ849" s="14"/>
      <c r="EYR849" s="14"/>
      <c r="EYS849" s="14"/>
      <c r="EYT849" s="14"/>
      <c r="EYU849" s="14"/>
      <c r="EYV849" s="14"/>
      <c r="EYW849" s="14"/>
      <c r="EYX849" s="14"/>
      <c r="EYY849" s="14"/>
      <c r="EYZ849" s="14"/>
      <c r="EZA849" s="14"/>
      <c r="EZB849" s="14"/>
      <c r="EZC849" s="14"/>
      <c r="EZD849" s="14"/>
      <c r="EZE849" s="14"/>
      <c r="EZF849" s="14"/>
      <c r="EZG849" s="14"/>
      <c r="EZH849" s="14"/>
      <c r="EZI849" s="14"/>
      <c r="EZJ849" s="14"/>
      <c r="EZK849" s="14"/>
      <c r="EZL849" s="14"/>
      <c r="EZM849" s="14"/>
      <c r="EZN849" s="14"/>
      <c r="EZO849" s="14"/>
      <c r="EZP849" s="14"/>
      <c r="EZQ849" s="14"/>
      <c r="EZR849" s="14"/>
      <c r="EZS849" s="14"/>
      <c r="EZT849" s="14"/>
      <c r="EZU849" s="14"/>
      <c r="EZV849" s="14"/>
      <c r="EZW849" s="14"/>
      <c r="EZX849" s="14"/>
      <c r="EZY849" s="14"/>
      <c r="EZZ849" s="14"/>
      <c r="FAA849" s="14"/>
      <c r="FAB849" s="14"/>
      <c r="FAC849" s="14"/>
      <c r="FAD849" s="14"/>
      <c r="FAE849" s="14"/>
      <c r="FAF849" s="14"/>
      <c r="FAG849" s="14"/>
      <c r="FAH849" s="14"/>
      <c r="FAI849" s="14"/>
      <c r="FAJ849" s="14"/>
      <c r="FAK849" s="14"/>
      <c r="FAL849" s="14"/>
      <c r="FAM849" s="14"/>
      <c r="FAN849" s="14"/>
      <c r="FAO849" s="14"/>
      <c r="FAP849" s="14"/>
      <c r="FAQ849" s="14"/>
      <c r="FAR849" s="14"/>
      <c r="FAS849" s="14"/>
      <c r="FAT849" s="14"/>
      <c r="FAU849" s="14"/>
      <c r="FAV849" s="14"/>
      <c r="FAW849" s="14"/>
      <c r="FAX849" s="14"/>
      <c r="FAY849" s="14"/>
      <c r="FAZ849" s="14"/>
      <c r="FBA849" s="14"/>
      <c r="FBB849" s="14"/>
      <c r="FBC849" s="14"/>
      <c r="FBD849" s="14"/>
      <c r="FBE849" s="14"/>
      <c r="FBF849" s="14"/>
      <c r="FBG849" s="14"/>
      <c r="FBH849" s="14"/>
      <c r="FBI849" s="14"/>
      <c r="FBJ849" s="14"/>
      <c r="FBK849" s="14"/>
      <c r="FBL849" s="14"/>
      <c r="FBM849" s="14"/>
      <c r="FBN849" s="14"/>
      <c r="FBO849" s="14"/>
      <c r="FBP849" s="14"/>
      <c r="FBQ849" s="14"/>
      <c r="FBR849" s="14"/>
      <c r="FBS849" s="14"/>
      <c r="FBT849" s="14"/>
      <c r="FBU849" s="14"/>
      <c r="FBV849" s="14"/>
      <c r="FBW849" s="14"/>
      <c r="FBX849" s="14"/>
      <c r="FBY849" s="14"/>
      <c r="FBZ849" s="14"/>
      <c r="FCA849" s="14"/>
      <c r="FCB849" s="14"/>
      <c r="FCC849" s="14"/>
      <c r="FCD849" s="14"/>
      <c r="FCE849" s="14"/>
      <c r="FCF849" s="14"/>
      <c r="FCG849" s="14"/>
      <c r="FCH849" s="14"/>
      <c r="FCI849" s="14"/>
      <c r="FCJ849" s="14"/>
      <c r="FCK849" s="14"/>
      <c r="FCL849" s="14"/>
      <c r="FCM849" s="14"/>
      <c r="FCN849" s="14"/>
      <c r="FCO849" s="14"/>
      <c r="FCP849" s="14"/>
      <c r="FCQ849" s="14"/>
      <c r="FCR849" s="14"/>
      <c r="FCS849" s="14"/>
      <c r="FCT849" s="14"/>
      <c r="FCU849" s="14"/>
      <c r="FCV849" s="14"/>
      <c r="FCW849" s="14"/>
      <c r="FCX849" s="14"/>
      <c r="FCY849" s="14"/>
      <c r="FCZ849" s="14"/>
      <c r="FDA849" s="14"/>
      <c r="FDB849" s="14"/>
      <c r="FDC849" s="14"/>
      <c r="FDD849" s="14"/>
      <c r="FDE849" s="14"/>
      <c r="FDF849" s="14"/>
      <c r="FDG849" s="14"/>
      <c r="FDH849" s="14"/>
      <c r="FDI849" s="14"/>
      <c r="FDJ849" s="14"/>
      <c r="FDK849" s="14"/>
      <c r="FDL849" s="14"/>
      <c r="FDM849" s="14"/>
      <c r="FDN849" s="14"/>
      <c r="FDO849" s="14"/>
      <c r="FDP849" s="14"/>
      <c r="FDQ849" s="14"/>
      <c r="FDR849" s="14"/>
      <c r="FDS849" s="14"/>
      <c r="FDT849" s="14"/>
      <c r="FDU849" s="14"/>
      <c r="FDV849" s="14"/>
      <c r="FDW849" s="14"/>
      <c r="FDX849" s="14"/>
      <c r="FDY849" s="14"/>
      <c r="FDZ849" s="14"/>
      <c r="FEA849" s="14"/>
      <c r="FEB849" s="14"/>
      <c r="FEC849" s="14"/>
      <c r="FED849" s="14"/>
      <c r="FEE849" s="14"/>
      <c r="FEF849" s="14"/>
      <c r="FEG849" s="14"/>
      <c r="FEH849" s="14"/>
      <c r="FEI849" s="14"/>
      <c r="FEJ849" s="14"/>
      <c r="FEK849" s="14"/>
      <c r="FEL849" s="14"/>
      <c r="FEM849" s="14"/>
      <c r="FEN849" s="14"/>
      <c r="FEO849" s="14"/>
      <c r="FEP849" s="14"/>
      <c r="FEQ849" s="14"/>
      <c r="FER849" s="14"/>
      <c r="FES849" s="14"/>
      <c r="FET849" s="14"/>
      <c r="FEU849" s="14"/>
      <c r="FEV849" s="14"/>
      <c r="FEW849" s="14"/>
      <c r="FEX849" s="14"/>
      <c r="FEY849" s="14"/>
      <c r="FEZ849" s="14"/>
      <c r="FFA849" s="14"/>
      <c r="FFB849" s="14"/>
      <c r="FFC849" s="14"/>
      <c r="FFD849" s="14"/>
      <c r="FFE849" s="14"/>
      <c r="FFF849" s="14"/>
      <c r="FFG849" s="14"/>
      <c r="FFH849" s="14"/>
      <c r="FFI849" s="14"/>
      <c r="FFJ849" s="14"/>
      <c r="FFK849" s="14"/>
      <c r="FFL849" s="14"/>
      <c r="FFM849" s="14"/>
      <c r="FFN849" s="14"/>
      <c r="FFO849" s="14"/>
      <c r="FFP849" s="14"/>
      <c r="FFQ849" s="14"/>
      <c r="FFR849" s="14"/>
      <c r="FFS849" s="14"/>
      <c r="FFT849" s="14"/>
      <c r="FFU849" s="14"/>
      <c r="FFV849" s="14"/>
      <c r="FFW849" s="14"/>
      <c r="FFX849" s="14"/>
      <c r="FFY849" s="14"/>
      <c r="FFZ849" s="14"/>
      <c r="FGA849" s="14"/>
      <c r="FGB849" s="14"/>
      <c r="FGC849" s="14"/>
      <c r="FGD849" s="14"/>
      <c r="FGE849" s="14"/>
      <c r="FGF849" s="14"/>
      <c r="FGG849" s="14"/>
      <c r="FGH849" s="14"/>
      <c r="FGI849" s="14"/>
      <c r="FGJ849" s="14"/>
      <c r="FGK849" s="14"/>
      <c r="FGL849" s="14"/>
      <c r="FGM849" s="14"/>
      <c r="FGN849" s="14"/>
      <c r="FGO849" s="14"/>
      <c r="FGP849" s="14"/>
      <c r="FGQ849" s="14"/>
      <c r="FGR849" s="14"/>
      <c r="FGS849" s="14"/>
      <c r="FGT849" s="14"/>
      <c r="FGU849" s="14"/>
      <c r="FGV849" s="14"/>
      <c r="FGW849" s="14"/>
      <c r="FGX849" s="14"/>
      <c r="FGY849" s="14"/>
      <c r="FGZ849" s="14"/>
      <c r="FHA849" s="14"/>
      <c r="FHB849" s="14"/>
      <c r="FHC849" s="14"/>
      <c r="FHD849" s="14"/>
      <c r="FHE849" s="14"/>
      <c r="FHF849" s="14"/>
      <c r="FHG849" s="14"/>
      <c r="FHH849" s="14"/>
      <c r="FHI849" s="14"/>
      <c r="FHJ849" s="14"/>
      <c r="FHK849" s="14"/>
      <c r="FHL849" s="14"/>
      <c r="FHM849" s="14"/>
      <c r="FHN849" s="14"/>
      <c r="FHO849" s="14"/>
      <c r="FHP849" s="14"/>
      <c r="FHQ849" s="14"/>
      <c r="FHR849" s="14"/>
      <c r="FHS849" s="14"/>
      <c r="FHT849" s="14"/>
      <c r="FHU849" s="14"/>
      <c r="FHV849" s="14"/>
      <c r="FHW849" s="14"/>
      <c r="FHX849" s="14"/>
      <c r="FHY849" s="14"/>
      <c r="FHZ849" s="14"/>
      <c r="FIA849" s="14"/>
      <c r="FIB849" s="14"/>
      <c r="FIC849" s="14"/>
      <c r="FID849" s="14"/>
      <c r="FIE849" s="14"/>
      <c r="FIF849" s="14"/>
      <c r="FIG849" s="14"/>
      <c r="FIH849" s="14"/>
      <c r="FII849" s="14"/>
      <c r="FIJ849" s="14"/>
      <c r="FIK849" s="14"/>
      <c r="FIL849" s="14"/>
      <c r="FIM849" s="14"/>
      <c r="FIN849" s="14"/>
      <c r="FIO849" s="14"/>
      <c r="FIP849" s="14"/>
      <c r="FIQ849" s="14"/>
      <c r="FIR849" s="14"/>
      <c r="FIS849" s="14"/>
      <c r="FIT849" s="14"/>
      <c r="FIU849" s="14"/>
      <c r="FIV849" s="14"/>
      <c r="FIW849" s="14"/>
      <c r="FIX849" s="14"/>
      <c r="FIY849" s="14"/>
      <c r="FIZ849" s="14"/>
      <c r="FJA849" s="14"/>
      <c r="FJB849" s="14"/>
      <c r="FJC849" s="14"/>
      <c r="FJD849" s="14"/>
      <c r="FJE849" s="14"/>
      <c r="FJF849" s="14"/>
      <c r="FJG849" s="14"/>
      <c r="FJH849" s="14"/>
      <c r="FJI849" s="14"/>
      <c r="FJJ849" s="14"/>
      <c r="FJK849" s="14"/>
      <c r="FJL849" s="14"/>
      <c r="FJM849" s="14"/>
      <c r="FJN849" s="14"/>
      <c r="FJO849" s="14"/>
      <c r="FJP849" s="14"/>
      <c r="FJQ849" s="14"/>
      <c r="FJR849" s="14"/>
      <c r="FJS849" s="14"/>
      <c r="FJT849" s="14"/>
      <c r="FJU849" s="14"/>
      <c r="FJV849" s="14"/>
      <c r="FJW849" s="14"/>
      <c r="FJX849" s="14"/>
      <c r="FJY849" s="14"/>
      <c r="FJZ849" s="14"/>
      <c r="FKA849" s="14"/>
      <c r="FKB849" s="14"/>
      <c r="FKC849" s="14"/>
      <c r="FKD849" s="14"/>
      <c r="FKE849" s="14"/>
      <c r="FKF849" s="14"/>
      <c r="FKG849" s="14"/>
      <c r="FKH849" s="14"/>
      <c r="FKI849" s="14"/>
      <c r="FKJ849" s="14"/>
      <c r="FKK849" s="14"/>
      <c r="FKL849" s="14"/>
      <c r="FKM849" s="14"/>
      <c r="FKN849" s="14"/>
      <c r="FKO849" s="14"/>
      <c r="FKP849" s="14"/>
      <c r="FKQ849" s="14"/>
      <c r="FKR849" s="14"/>
      <c r="FKS849" s="14"/>
      <c r="FKT849" s="14"/>
      <c r="FKU849" s="14"/>
      <c r="FKV849" s="14"/>
      <c r="FKW849" s="14"/>
      <c r="FKX849" s="14"/>
      <c r="FKY849" s="14"/>
      <c r="FKZ849" s="14"/>
      <c r="FLA849" s="14"/>
      <c r="FLB849" s="14"/>
      <c r="FLC849" s="14"/>
      <c r="FLD849" s="14"/>
      <c r="FLE849" s="14"/>
      <c r="FLF849" s="14"/>
      <c r="FLG849" s="14"/>
      <c r="FLH849" s="14"/>
      <c r="FLI849" s="14"/>
      <c r="FLJ849" s="14"/>
      <c r="FLK849" s="14"/>
      <c r="FLL849" s="14"/>
      <c r="FLM849" s="14"/>
      <c r="FLN849" s="14"/>
      <c r="FLO849" s="14"/>
      <c r="FLP849" s="14"/>
      <c r="FLQ849" s="14"/>
      <c r="FLR849" s="14"/>
      <c r="FLS849" s="14"/>
      <c r="FLT849" s="14"/>
      <c r="FLU849" s="14"/>
      <c r="FLV849" s="14"/>
      <c r="FLW849" s="14"/>
      <c r="FLX849" s="14"/>
      <c r="FLY849" s="14"/>
      <c r="FLZ849" s="14"/>
      <c r="FMA849" s="14"/>
      <c r="FMB849" s="14"/>
      <c r="FMC849" s="14"/>
      <c r="FMD849" s="14"/>
      <c r="FME849" s="14"/>
      <c r="FMF849" s="14"/>
      <c r="FMG849" s="14"/>
      <c r="FMH849" s="14"/>
      <c r="FMI849" s="14"/>
      <c r="FMJ849" s="14"/>
      <c r="FMK849" s="14"/>
      <c r="FML849" s="14"/>
      <c r="FMM849" s="14"/>
      <c r="FMN849" s="14"/>
      <c r="FMO849" s="14"/>
      <c r="FMP849" s="14"/>
      <c r="FMQ849" s="14"/>
      <c r="FMR849" s="14"/>
      <c r="FMS849" s="14"/>
      <c r="FMT849" s="14"/>
      <c r="FMU849" s="14"/>
      <c r="FMV849" s="14"/>
      <c r="FMW849" s="14"/>
      <c r="FMX849" s="14"/>
      <c r="FMY849" s="14"/>
      <c r="FMZ849" s="14"/>
      <c r="FNA849" s="14"/>
      <c r="FNB849" s="14"/>
      <c r="FNC849" s="14"/>
      <c r="FND849" s="14"/>
      <c r="FNE849" s="14"/>
      <c r="FNF849" s="14"/>
      <c r="FNG849" s="14"/>
      <c r="FNH849" s="14"/>
      <c r="FNI849" s="14"/>
      <c r="FNJ849" s="14"/>
      <c r="FNK849" s="14"/>
      <c r="FNL849" s="14"/>
      <c r="FNM849" s="14"/>
      <c r="FNN849" s="14"/>
      <c r="FNO849" s="14"/>
      <c r="FNP849" s="14"/>
      <c r="FNQ849" s="14"/>
      <c r="FNR849" s="14"/>
      <c r="FNS849" s="14"/>
      <c r="FNT849" s="14"/>
      <c r="FNU849" s="14"/>
      <c r="FNV849" s="14"/>
      <c r="FNW849" s="14"/>
      <c r="FNX849" s="14"/>
      <c r="FNY849" s="14"/>
      <c r="FNZ849" s="14"/>
      <c r="FOA849" s="14"/>
      <c r="FOB849" s="14"/>
      <c r="FOC849" s="14"/>
      <c r="FOD849" s="14"/>
      <c r="FOE849" s="14"/>
      <c r="FOF849" s="14"/>
      <c r="FOG849" s="14"/>
      <c r="FOH849" s="14"/>
      <c r="FOI849" s="14"/>
      <c r="FOJ849" s="14"/>
      <c r="FOK849" s="14"/>
      <c r="FOL849" s="14"/>
      <c r="FOM849" s="14"/>
      <c r="FON849" s="14"/>
      <c r="FOO849" s="14"/>
      <c r="FOP849" s="14"/>
      <c r="FOQ849" s="14"/>
      <c r="FOR849" s="14"/>
      <c r="FOS849" s="14"/>
      <c r="FOT849" s="14"/>
      <c r="FOU849" s="14"/>
      <c r="FOV849" s="14"/>
      <c r="FOW849" s="14"/>
      <c r="FOX849" s="14"/>
      <c r="FOY849" s="14"/>
      <c r="FOZ849" s="14"/>
      <c r="FPA849" s="14"/>
      <c r="FPB849" s="14"/>
      <c r="FPC849" s="14"/>
      <c r="FPD849" s="14"/>
      <c r="FPE849" s="14"/>
      <c r="FPF849" s="14"/>
      <c r="FPG849" s="14"/>
      <c r="FPH849" s="14"/>
      <c r="FPI849" s="14"/>
      <c r="FPJ849" s="14"/>
      <c r="FPK849" s="14"/>
      <c r="FPL849" s="14"/>
      <c r="FPM849" s="14"/>
      <c r="FPN849" s="14"/>
      <c r="FPO849" s="14"/>
      <c r="FPP849" s="14"/>
      <c r="FPQ849" s="14"/>
      <c r="FPR849" s="14"/>
      <c r="FPS849" s="14"/>
      <c r="FPT849" s="14"/>
      <c r="FPU849" s="14"/>
      <c r="FPV849" s="14"/>
      <c r="FPW849" s="14"/>
      <c r="FPX849" s="14"/>
      <c r="FPY849" s="14"/>
      <c r="FPZ849" s="14"/>
      <c r="FQA849" s="14"/>
      <c r="FQB849" s="14"/>
      <c r="FQC849" s="14"/>
      <c r="FQD849" s="14"/>
      <c r="FQE849" s="14"/>
      <c r="FQF849" s="14"/>
      <c r="FQG849" s="14"/>
      <c r="FQH849" s="14"/>
      <c r="FQI849" s="14"/>
      <c r="FQJ849" s="14"/>
      <c r="FQK849" s="14"/>
      <c r="FQL849" s="14"/>
      <c r="FQM849" s="14"/>
      <c r="FQN849" s="14"/>
      <c r="FQO849" s="14"/>
      <c r="FQP849" s="14"/>
      <c r="FQQ849" s="14"/>
      <c r="FQR849" s="14"/>
      <c r="FQS849" s="14"/>
      <c r="FQT849" s="14"/>
      <c r="FQU849" s="14"/>
      <c r="FQV849" s="14"/>
      <c r="FQW849" s="14"/>
      <c r="FQX849" s="14"/>
      <c r="FQY849" s="14"/>
      <c r="FQZ849" s="14"/>
      <c r="FRA849" s="14"/>
      <c r="FRB849" s="14"/>
      <c r="FRC849" s="14"/>
      <c r="FRD849" s="14"/>
      <c r="FRE849" s="14"/>
      <c r="FRF849" s="14"/>
      <c r="FRG849" s="14"/>
      <c r="FRH849" s="14"/>
      <c r="FRI849" s="14"/>
      <c r="FRJ849" s="14"/>
      <c r="FRK849" s="14"/>
      <c r="FRL849" s="14"/>
      <c r="FRM849" s="14"/>
      <c r="FRN849" s="14"/>
      <c r="FRO849" s="14"/>
      <c r="FRP849" s="14"/>
      <c r="FRQ849" s="14"/>
      <c r="FRR849" s="14"/>
      <c r="FRS849" s="14"/>
      <c r="FRT849" s="14"/>
      <c r="FRU849" s="14"/>
      <c r="FRV849" s="14"/>
      <c r="FRW849" s="14"/>
      <c r="FRX849" s="14"/>
      <c r="FRY849" s="14"/>
      <c r="FRZ849" s="14"/>
      <c r="FSA849" s="14"/>
      <c r="FSB849" s="14"/>
      <c r="FSC849" s="14"/>
      <c r="FSD849" s="14"/>
      <c r="FSE849" s="14"/>
      <c r="FSF849" s="14"/>
      <c r="FSG849" s="14"/>
      <c r="FSH849" s="14"/>
      <c r="FSI849" s="14"/>
      <c r="FSJ849" s="14"/>
      <c r="FSK849" s="14"/>
      <c r="FSL849" s="14"/>
      <c r="FSM849" s="14"/>
      <c r="FSN849" s="14"/>
      <c r="FSO849" s="14"/>
      <c r="FSP849" s="14"/>
      <c r="FSQ849" s="14"/>
      <c r="FSR849" s="14"/>
      <c r="FSS849" s="14"/>
      <c r="FST849" s="14"/>
      <c r="FSU849" s="14"/>
      <c r="FSV849" s="14"/>
      <c r="FSW849" s="14"/>
      <c r="FSX849" s="14"/>
      <c r="FSY849" s="14"/>
      <c r="FSZ849" s="14"/>
      <c r="FTA849" s="14"/>
      <c r="FTB849" s="14"/>
      <c r="FTC849" s="14"/>
      <c r="FTD849" s="14"/>
      <c r="FTE849" s="14"/>
      <c r="FTF849" s="14"/>
      <c r="FTG849" s="14"/>
      <c r="FTH849" s="14"/>
      <c r="FTI849" s="14"/>
      <c r="FTJ849" s="14"/>
      <c r="FTK849" s="14"/>
      <c r="FTL849" s="14"/>
      <c r="FTM849" s="14"/>
      <c r="FTN849" s="14"/>
      <c r="FTO849" s="14"/>
      <c r="FTP849" s="14"/>
      <c r="FTQ849" s="14"/>
      <c r="FTR849" s="14"/>
      <c r="FTS849" s="14"/>
      <c r="FTT849" s="14"/>
      <c r="FTU849" s="14"/>
      <c r="FTV849" s="14"/>
      <c r="FTW849" s="14"/>
      <c r="FTX849" s="14"/>
      <c r="FTY849" s="14"/>
      <c r="FTZ849" s="14"/>
      <c r="FUA849" s="14"/>
      <c r="FUB849" s="14"/>
      <c r="FUC849" s="14"/>
      <c r="FUD849" s="14"/>
      <c r="FUE849" s="14"/>
      <c r="FUF849" s="14"/>
      <c r="FUG849" s="14"/>
      <c r="FUH849" s="14"/>
      <c r="FUI849" s="14"/>
      <c r="FUJ849" s="14"/>
      <c r="FUK849" s="14"/>
      <c r="FUL849" s="14"/>
      <c r="FUM849" s="14"/>
      <c r="FUN849" s="14"/>
      <c r="FUO849" s="14"/>
      <c r="FUP849" s="14"/>
      <c r="FUQ849" s="14"/>
      <c r="FUR849" s="14"/>
      <c r="FUS849" s="14"/>
      <c r="FUT849" s="14"/>
      <c r="FUU849" s="14"/>
      <c r="FUV849" s="14"/>
      <c r="FUW849" s="14"/>
      <c r="FUX849" s="14"/>
      <c r="FUY849" s="14"/>
      <c r="FUZ849" s="14"/>
      <c r="FVA849" s="14"/>
      <c r="FVB849" s="14"/>
      <c r="FVC849" s="14"/>
      <c r="FVD849" s="14"/>
      <c r="FVE849" s="14"/>
      <c r="FVF849" s="14"/>
      <c r="FVG849" s="14"/>
      <c r="FVH849" s="14"/>
      <c r="FVI849" s="14"/>
      <c r="FVJ849" s="14"/>
      <c r="FVK849" s="14"/>
      <c r="FVL849" s="14"/>
      <c r="FVM849" s="14"/>
      <c r="FVN849" s="14"/>
      <c r="FVO849" s="14"/>
      <c r="FVP849" s="14"/>
      <c r="FVQ849" s="14"/>
      <c r="FVR849" s="14"/>
      <c r="FVS849" s="14"/>
      <c r="FVT849" s="14"/>
      <c r="FVU849" s="14"/>
      <c r="FVV849" s="14"/>
      <c r="FVW849" s="14"/>
      <c r="FVX849" s="14"/>
      <c r="FVY849" s="14"/>
      <c r="FVZ849" s="14"/>
      <c r="FWA849" s="14"/>
      <c r="FWB849" s="14"/>
      <c r="FWC849" s="14"/>
      <c r="FWD849" s="14"/>
      <c r="FWE849" s="14"/>
      <c r="FWF849" s="14"/>
      <c r="FWG849" s="14"/>
      <c r="FWH849" s="14"/>
      <c r="FWI849" s="14"/>
      <c r="FWJ849" s="14"/>
      <c r="FWK849" s="14"/>
      <c r="FWL849" s="14"/>
      <c r="FWM849" s="14"/>
      <c r="FWN849" s="14"/>
      <c r="FWO849" s="14"/>
      <c r="FWP849" s="14"/>
      <c r="FWQ849" s="14"/>
      <c r="FWR849" s="14"/>
      <c r="FWS849" s="14"/>
      <c r="FWT849" s="14"/>
      <c r="FWU849" s="14"/>
      <c r="FWV849" s="14"/>
      <c r="FWW849" s="14"/>
      <c r="FWX849" s="14"/>
      <c r="FWY849" s="14"/>
      <c r="FWZ849" s="14"/>
      <c r="FXA849" s="14"/>
      <c r="FXB849" s="14"/>
      <c r="FXC849" s="14"/>
      <c r="FXD849" s="14"/>
      <c r="FXE849" s="14"/>
      <c r="FXF849" s="14"/>
      <c r="FXG849" s="14"/>
      <c r="FXH849" s="14"/>
      <c r="FXI849" s="14"/>
      <c r="FXJ849" s="14"/>
      <c r="FXK849" s="14"/>
      <c r="FXL849" s="14"/>
      <c r="FXM849" s="14"/>
      <c r="FXN849" s="14"/>
      <c r="FXO849" s="14"/>
      <c r="FXP849" s="14"/>
      <c r="FXQ849" s="14"/>
      <c r="FXR849" s="14"/>
      <c r="FXS849" s="14"/>
      <c r="FXT849" s="14"/>
      <c r="FXU849" s="14"/>
      <c r="FXV849" s="14"/>
      <c r="FXW849" s="14"/>
      <c r="FXX849" s="14"/>
      <c r="FXY849" s="14"/>
      <c r="FXZ849" s="14"/>
      <c r="FYA849" s="14"/>
      <c r="FYB849" s="14"/>
      <c r="FYC849" s="14"/>
      <c r="FYD849" s="14"/>
      <c r="FYE849" s="14"/>
      <c r="FYF849" s="14"/>
      <c r="FYG849" s="14"/>
      <c r="FYH849" s="14"/>
      <c r="FYI849" s="14"/>
      <c r="FYJ849" s="14"/>
      <c r="FYK849" s="14"/>
      <c r="FYL849" s="14"/>
      <c r="FYM849" s="14"/>
      <c r="FYN849" s="14"/>
      <c r="FYO849" s="14"/>
      <c r="FYP849" s="14"/>
      <c r="FYQ849" s="14"/>
      <c r="FYR849" s="14"/>
      <c r="FYS849" s="14"/>
      <c r="FYT849" s="14"/>
      <c r="FYU849" s="14"/>
      <c r="FYV849" s="14"/>
      <c r="FYW849" s="14"/>
      <c r="FYX849" s="14"/>
      <c r="FYY849" s="14"/>
      <c r="FYZ849" s="14"/>
      <c r="FZA849" s="14"/>
      <c r="FZB849" s="14"/>
      <c r="FZC849" s="14"/>
      <c r="FZD849" s="14"/>
      <c r="FZE849" s="14"/>
      <c r="FZF849" s="14"/>
      <c r="FZG849" s="14"/>
      <c r="FZH849" s="14"/>
      <c r="FZI849" s="14"/>
      <c r="FZJ849" s="14"/>
      <c r="FZK849" s="14"/>
      <c r="FZL849" s="14"/>
      <c r="FZM849" s="14"/>
      <c r="FZN849" s="14"/>
      <c r="FZO849" s="14"/>
      <c r="FZP849" s="14"/>
      <c r="FZQ849" s="14"/>
      <c r="FZR849" s="14"/>
      <c r="FZS849" s="14"/>
      <c r="FZT849" s="14"/>
      <c r="FZU849" s="14"/>
      <c r="FZV849" s="14"/>
      <c r="FZW849" s="14"/>
      <c r="FZX849" s="14"/>
      <c r="FZY849" s="14"/>
      <c r="FZZ849" s="14"/>
      <c r="GAA849" s="14"/>
      <c r="GAB849" s="14"/>
      <c r="GAC849" s="14"/>
      <c r="GAD849" s="14"/>
      <c r="GAE849" s="14"/>
      <c r="GAF849" s="14"/>
      <c r="GAG849" s="14"/>
      <c r="GAH849" s="14"/>
      <c r="GAI849" s="14"/>
      <c r="GAJ849" s="14"/>
      <c r="GAK849" s="14"/>
      <c r="GAL849" s="14"/>
      <c r="GAM849" s="14"/>
      <c r="GAN849" s="14"/>
      <c r="GAO849" s="14"/>
      <c r="GAP849" s="14"/>
      <c r="GAQ849" s="14"/>
      <c r="GAR849" s="14"/>
      <c r="GAS849" s="14"/>
      <c r="GAT849" s="14"/>
      <c r="GAU849" s="14"/>
      <c r="GAV849" s="14"/>
      <c r="GAW849" s="14"/>
      <c r="GAX849" s="14"/>
      <c r="GAY849" s="14"/>
      <c r="GAZ849" s="14"/>
      <c r="GBA849" s="14"/>
      <c r="GBB849" s="14"/>
      <c r="GBC849" s="14"/>
      <c r="GBD849" s="14"/>
      <c r="GBE849" s="14"/>
      <c r="GBF849" s="14"/>
      <c r="GBG849" s="14"/>
      <c r="GBH849" s="14"/>
      <c r="GBI849" s="14"/>
      <c r="GBJ849" s="14"/>
      <c r="GBK849" s="14"/>
      <c r="GBL849" s="14"/>
      <c r="GBM849" s="14"/>
      <c r="GBN849" s="14"/>
      <c r="GBO849" s="14"/>
      <c r="GBP849" s="14"/>
      <c r="GBQ849" s="14"/>
      <c r="GBR849" s="14"/>
      <c r="GBS849" s="14"/>
      <c r="GBT849" s="14"/>
      <c r="GBU849" s="14"/>
      <c r="GBV849" s="14"/>
      <c r="GBW849" s="14"/>
      <c r="GBX849" s="14"/>
      <c r="GBY849" s="14"/>
      <c r="GBZ849" s="14"/>
      <c r="GCA849" s="14"/>
      <c r="GCB849" s="14"/>
      <c r="GCC849" s="14"/>
      <c r="GCD849" s="14"/>
      <c r="GCE849" s="14"/>
      <c r="GCF849" s="14"/>
      <c r="GCG849" s="14"/>
      <c r="GCH849" s="14"/>
      <c r="GCI849" s="14"/>
      <c r="GCJ849" s="14"/>
      <c r="GCK849" s="14"/>
      <c r="GCL849" s="14"/>
      <c r="GCM849" s="14"/>
      <c r="GCN849" s="14"/>
      <c r="GCO849" s="14"/>
      <c r="GCP849" s="14"/>
      <c r="GCQ849" s="14"/>
      <c r="GCR849" s="14"/>
      <c r="GCS849" s="14"/>
      <c r="GCT849" s="14"/>
      <c r="GCU849" s="14"/>
      <c r="GCV849" s="14"/>
      <c r="GCW849" s="14"/>
      <c r="GCX849" s="14"/>
      <c r="GCY849" s="14"/>
      <c r="GCZ849" s="14"/>
      <c r="GDA849" s="14"/>
      <c r="GDB849" s="14"/>
      <c r="GDC849" s="14"/>
      <c r="GDD849" s="14"/>
      <c r="GDE849" s="14"/>
      <c r="GDF849" s="14"/>
      <c r="GDG849" s="14"/>
      <c r="GDH849" s="14"/>
      <c r="GDI849" s="14"/>
      <c r="GDJ849" s="14"/>
      <c r="GDK849" s="14"/>
      <c r="GDL849" s="14"/>
      <c r="GDM849" s="14"/>
      <c r="GDN849" s="14"/>
      <c r="GDO849" s="14"/>
      <c r="GDP849" s="14"/>
      <c r="GDQ849" s="14"/>
      <c r="GDR849" s="14"/>
      <c r="GDS849" s="14"/>
      <c r="GDT849" s="14"/>
      <c r="GDU849" s="14"/>
      <c r="GDV849" s="14"/>
      <c r="GDW849" s="14"/>
      <c r="GDX849" s="14"/>
      <c r="GDY849" s="14"/>
      <c r="GDZ849" s="14"/>
      <c r="GEA849" s="14"/>
      <c r="GEB849" s="14"/>
      <c r="GEC849" s="14"/>
      <c r="GED849" s="14"/>
      <c r="GEE849" s="14"/>
      <c r="GEF849" s="14"/>
      <c r="GEG849" s="14"/>
      <c r="GEH849" s="14"/>
      <c r="GEI849" s="14"/>
      <c r="GEJ849" s="14"/>
      <c r="GEK849" s="14"/>
      <c r="GEL849" s="14"/>
      <c r="GEM849" s="14"/>
      <c r="GEN849" s="14"/>
      <c r="GEO849" s="14"/>
      <c r="GEP849" s="14"/>
      <c r="GEQ849" s="14"/>
      <c r="GER849" s="14"/>
      <c r="GES849" s="14"/>
      <c r="GET849" s="14"/>
      <c r="GEU849" s="14"/>
      <c r="GEV849" s="14"/>
      <c r="GEW849" s="14"/>
      <c r="GEX849" s="14"/>
      <c r="GEY849" s="14"/>
      <c r="GEZ849" s="14"/>
      <c r="GFA849" s="14"/>
      <c r="GFB849" s="14"/>
      <c r="GFC849" s="14"/>
      <c r="GFD849" s="14"/>
      <c r="GFE849" s="14"/>
      <c r="GFF849" s="14"/>
      <c r="GFG849" s="14"/>
      <c r="GFH849" s="14"/>
      <c r="GFI849" s="14"/>
      <c r="GFJ849" s="14"/>
      <c r="GFK849" s="14"/>
      <c r="GFL849" s="14"/>
      <c r="GFM849" s="14"/>
      <c r="GFN849" s="14"/>
      <c r="GFO849" s="14"/>
      <c r="GFP849" s="14"/>
      <c r="GFQ849" s="14"/>
      <c r="GFR849" s="14"/>
      <c r="GFS849" s="14"/>
      <c r="GFT849" s="14"/>
      <c r="GFU849" s="14"/>
      <c r="GFV849" s="14"/>
      <c r="GFW849" s="14"/>
      <c r="GFX849" s="14"/>
      <c r="GFY849" s="14"/>
      <c r="GFZ849" s="14"/>
      <c r="GGA849" s="14"/>
      <c r="GGB849" s="14"/>
      <c r="GGC849" s="14"/>
      <c r="GGD849" s="14"/>
      <c r="GGE849" s="14"/>
      <c r="GGF849" s="14"/>
      <c r="GGG849" s="14"/>
      <c r="GGH849" s="14"/>
      <c r="GGI849" s="14"/>
      <c r="GGJ849" s="14"/>
      <c r="GGK849" s="14"/>
      <c r="GGL849" s="14"/>
      <c r="GGM849" s="14"/>
      <c r="GGN849" s="14"/>
      <c r="GGO849" s="14"/>
      <c r="GGP849" s="14"/>
      <c r="GGQ849" s="14"/>
      <c r="GGR849" s="14"/>
      <c r="GGS849" s="14"/>
      <c r="GGT849" s="14"/>
      <c r="GGU849" s="14"/>
      <c r="GGV849" s="14"/>
      <c r="GGW849" s="14"/>
      <c r="GGX849" s="14"/>
      <c r="GGY849" s="14"/>
      <c r="GGZ849" s="14"/>
      <c r="GHA849" s="14"/>
      <c r="GHB849" s="14"/>
      <c r="GHC849" s="14"/>
      <c r="GHD849" s="14"/>
      <c r="GHE849" s="14"/>
      <c r="GHF849" s="14"/>
      <c r="GHG849" s="14"/>
      <c r="GHH849" s="14"/>
      <c r="GHI849" s="14"/>
      <c r="GHJ849" s="14"/>
      <c r="GHK849" s="14"/>
      <c r="GHL849" s="14"/>
      <c r="GHM849" s="14"/>
      <c r="GHN849" s="14"/>
      <c r="GHO849" s="14"/>
      <c r="GHP849" s="14"/>
      <c r="GHQ849" s="14"/>
      <c r="GHR849" s="14"/>
      <c r="GHS849" s="14"/>
      <c r="GHT849" s="14"/>
      <c r="GHU849" s="14"/>
      <c r="GHV849" s="14"/>
      <c r="GHW849" s="14"/>
      <c r="GHX849" s="14"/>
      <c r="GHY849" s="14"/>
      <c r="GHZ849" s="14"/>
      <c r="GIA849" s="14"/>
      <c r="GIB849" s="14"/>
      <c r="GIC849" s="14"/>
      <c r="GID849" s="14"/>
      <c r="GIE849" s="14"/>
      <c r="GIF849" s="14"/>
      <c r="GIG849" s="14"/>
      <c r="GIH849" s="14"/>
      <c r="GII849" s="14"/>
      <c r="GIJ849" s="14"/>
      <c r="GIK849" s="14"/>
      <c r="GIL849" s="14"/>
      <c r="GIM849" s="14"/>
      <c r="GIN849" s="14"/>
      <c r="GIO849" s="14"/>
      <c r="GIP849" s="14"/>
      <c r="GIQ849" s="14"/>
      <c r="GIR849" s="14"/>
      <c r="GIS849" s="14"/>
      <c r="GIT849" s="14"/>
      <c r="GIU849" s="14"/>
      <c r="GIV849" s="14"/>
      <c r="GIW849" s="14"/>
      <c r="GIX849" s="14"/>
      <c r="GIY849" s="14"/>
      <c r="GIZ849" s="14"/>
      <c r="GJA849" s="14"/>
      <c r="GJB849" s="14"/>
      <c r="GJC849" s="14"/>
      <c r="GJD849" s="14"/>
      <c r="GJE849" s="14"/>
      <c r="GJF849" s="14"/>
      <c r="GJG849" s="14"/>
      <c r="GJH849" s="14"/>
      <c r="GJI849" s="14"/>
      <c r="GJJ849" s="14"/>
      <c r="GJK849" s="14"/>
      <c r="GJL849" s="14"/>
      <c r="GJM849" s="14"/>
      <c r="GJN849" s="14"/>
      <c r="GJO849" s="14"/>
      <c r="GJP849" s="14"/>
      <c r="GJQ849" s="14"/>
      <c r="GJR849" s="14"/>
      <c r="GJS849" s="14"/>
      <c r="GJT849" s="14"/>
      <c r="GJU849" s="14"/>
      <c r="GJV849" s="14"/>
      <c r="GJW849" s="14"/>
      <c r="GJX849" s="14"/>
      <c r="GJY849" s="14"/>
      <c r="GJZ849" s="14"/>
      <c r="GKA849" s="14"/>
      <c r="GKB849" s="14"/>
      <c r="GKC849" s="14"/>
      <c r="GKD849" s="14"/>
      <c r="GKE849" s="14"/>
      <c r="GKF849" s="14"/>
      <c r="GKG849" s="14"/>
      <c r="GKH849" s="14"/>
      <c r="GKI849" s="14"/>
      <c r="GKJ849" s="14"/>
      <c r="GKK849" s="14"/>
      <c r="GKL849" s="14"/>
      <c r="GKM849" s="14"/>
      <c r="GKN849" s="14"/>
      <c r="GKO849" s="14"/>
      <c r="GKP849" s="14"/>
      <c r="GKQ849" s="14"/>
      <c r="GKR849" s="14"/>
      <c r="GKS849" s="14"/>
      <c r="GKT849" s="14"/>
      <c r="GKU849" s="14"/>
      <c r="GKV849" s="14"/>
      <c r="GKW849" s="14"/>
      <c r="GKX849" s="14"/>
      <c r="GKY849" s="14"/>
      <c r="GKZ849" s="14"/>
      <c r="GLA849" s="14"/>
      <c r="GLB849" s="14"/>
      <c r="GLC849" s="14"/>
      <c r="GLD849" s="14"/>
      <c r="GLE849" s="14"/>
      <c r="GLF849" s="14"/>
      <c r="GLG849" s="14"/>
      <c r="GLH849" s="14"/>
      <c r="GLI849" s="14"/>
      <c r="GLJ849" s="14"/>
      <c r="GLK849" s="14"/>
      <c r="GLL849" s="14"/>
      <c r="GLM849" s="14"/>
      <c r="GLN849" s="14"/>
      <c r="GLO849" s="14"/>
      <c r="GLP849" s="14"/>
      <c r="GLQ849" s="14"/>
      <c r="GLR849" s="14"/>
      <c r="GLS849" s="14"/>
      <c r="GLT849" s="14"/>
      <c r="GLU849" s="14"/>
      <c r="GLV849" s="14"/>
      <c r="GLW849" s="14"/>
      <c r="GLX849" s="14"/>
      <c r="GLY849" s="14"/>
      <c r="GLZ849" s="14"/>
      <c r="GMA849" s="14"/>
      <c r="GMB849" s="14"/>
      <c r="GMC849" s="14"/>
      <c r="GMD849" s="14"/>
      <c r="GME849" s="14"/>
      <c r="GMF849" s="14"/>
      <c r="GMG849" s="14"/>
      <c r="GMH849" s="14"/>
      <c r="GMI849" s="14"/>
      <c r="GMJ849" s="14"/>
      <c r="GMK849" s="14"/>
      <c r="GML849" s="14"/>
      <c r="GMM849" s="14"/>
      <c r="GMN849" s="14"/>
      <c r="GMO849" s="14"/>
      <c r="GMP849" s="14"/>
      <c r="GMQ849" s="14"/>
      <c r="GMR849" s="14"/>
      <c r="GMS849" s="14"/>
      <c r="GMT849" s="14"/>
      <c r="GMU849" s="14"/>
      <c r="GMV849" s="14"/>
      <c r="GMW849" s="14"/>
      <c r="GMX849" s="14"/>
      <c r="GMY849" s="14"/>
      <c r="GMZ849" s="14"/>
      <c r="GNA849" s="14"/>
      <c r="GNB849" s="14"/>
      <c r="GNC849" s="14"/>
      <c r="GND849" s="14"/>
      <c r="GNE849" s="14"/>
      <c r="GNF849" s="14"/>
      <c r="GNG849" s="14"/>
      <c r="GNH849" s="14"/>
      <c r="GNI849" s="14"/>
      <c r="GNJ849" s="14"/>
      <c r="GNK849" s="14"/>
      <c r="GNL849" s="14"/>
      <c r="GNM849" s="14"/>
      <c r="GNN849" s="14"/>
      <c r="GNO849" s="14"/>
      <c r="GNP849" s="14"/>
      <c r="GNQ849" s="14"/>
      <c r="GNR849" s="14"/>
      <c r="GNS849" s="14"/>
      <c r="GNT849" s="14"/>
      <c r="GNU849" s="14"/>
      <c r="GNV849" s="14"/>
      <c r="GNW849" s="14"/>
      <c r="GNX849" s="14"/>
      <c r="GNY849" s="14"/>
      <c r="GNZ849" s="14"/>
      <c r="GOA849" s="14"/>
      <c r="GOB849" s="14"/>
      <c r="GOC849" s="14"/>
      <c r="GOD849" s="14"/>
      <c r="GOE849" s="14"/>
      <c r="GOF849" s="14"/>
      <c r="GOG849" s="14"/>
      <c r="GOH849" s="14"/>
      <c r="GOI849" s="14"/>
      <c r="GOJ849" s="14"/>
      <c r="GOK849" s="14"/>
      <c r="GOL849" s="14"/>
      <c r="GOM849" s="14"/>
      <c r="GON849" s="14"/>
      <c r="GOO849" s="14"/>
      <c r="GOP849" s="14"/>
      <c r="GOQ849" s="14"/>
      <c r="GOR849" s="14"/>
      <c r="GOS849" s="14"/>
      <c r="GOT849" s="14"/>
      <c r="GOU849" s="14"/>
      <c r="GOV849" s="14"/>
      <c r="GOW849" s="14"/>
      <c r="GOX849" s="14"/>
      <c r="GOY849" s="14"/>
      <c r="GOZ849" s="14"/>
      <c r="GPA849" s="14"/>
      <c r="GPB849" s="14"/>
      <c r="GPC849" s="14"/>
      <c r="GPD849" s="14"/>
      <c r="GPE849" s="14"/>
      <c r="GPF849" s="14"/>
      <c r="GPG849" s="14"/>
      <c r="GPH849" s="14"/>
      <c r="GPI849" s="14"/>
      <c r="GPJ849" s="14"/>
      <c r="GPK849" s="14"/>
      <c r="GPL849" s="14"/>
      <c r="GPM849" s="14"/>
      <c r="GPN849" s="14"/>
      <c r="GPO849" s="14"/>
      <c r="GPP849" s="14"/>
      <c r="GPQ849" s="14"/>
      <c r="GPR849" s="14"/>
      <c r="GPS849" s="14"/>
      <c r="GPT849" s="14"/>
      <c r="GPU849" s="14"/>
      <c r="GPV849" s="14"/>
      <c r="GPW849" s="14"/>
      <c r="GPX849" s="14"/>
      <c r="GPY849" s="14"/>
      <c r="GPZ849" s="14"/>
      <c r="GQA849" s="14"/>
      <c r="GQB849" s="14"/>
      <c r="GQC849" s="14"/>
      <c r="GQD849" s="14"/>
      <c r="GQE849" s="14"/>
      <c r="GQF849" s="14"/>
      <c r="GQG849" s="14"/>
      <c r="GQH849" s="14"/>
      <c r="GQI849" s="14"/>
      <c r="GQJ849" s="14"/>
      <c r="GQK849" s="14"/>
      <c r="GQL849" s="14"/>
      <c r="GQM849" s="14"/>
      <c r="GQN849" s="14"/>
      <c r="GQO849" s="14"/>
      <c r="GQP849" s="14"/>
      <c r="GQQ849" s="14"/>
      <c r="GQR849" s="14"/>
      <c r="GQS849" s="14"/>
      <c r="GQT849" s="14"/>
      <c r="GQU849" s="14"/>
      <c r="GQV849" s="14"/>
      <c r="GQW849" s="14"/>
      <c r="GQX849" s="14"/>
      <c r="GQY849" s="14"/>
      <c r="GQZ849" s="14"/>
      <c r="GRA849" s="14"/>
      <c r="GRB849" s="14"/>
      <c r="GRC849" s="14"/>
      <c r="GRD849" s="14"/>
      <c r="GRE849" s="14"/>
      <c r="GRF849" s="14"/>
      <c r="GRG849" s="14"/>
      <c r="GRH849" s="14"/>
      <c r="GRI849" s="14"/>
      <c r="GRJ849" s="14"/>
      <c r="GRK849" s="14"/>
      <c r="GRL849" s="14"/>
      <c r="GRM849" s="14"/>
      <c r="GRN849" s="14"/>
      <c r="GRO849" s="14"/>
      <c r="GRP849" s="14"/>
      <c r="GRQ849" s="14"/>
      <c r="GRR849" s="14"/>
      <c r="GRS849" s="14"/>
      <c r="GRT849" s="14"/>
      <c r="GRU849" s="14"/>
      <c r="GRV849" s="14"/>
      <c r="GRW849" s="14"/>
      <c r="GRX849" s="14"/>
      <c r="GRY849" s="14"/>
      <c r="GRZ849" s="14"/>
      <c r="GSA849" s="14"/>
      <c r="GSB849" s="14"/>
      <c r="GSC849" s="14"/>
      <c r="GSD849" s="14"/>
      <c r="GSE849" s="14"/>
      <c r="GSF849" s="14"/>
      <c r="GSG849" s="14"/>
      <c r="GSH849" s="14"/>
      <c r="GSI849" s="14"/>
      <c r="GSJ849" s="14"/>
      <c r="GSK849" s="14"/>
      <c r="GSL849" s="14"/>
      <c r="GSM849" s="14"/>
      <c r="GSN849" s="14"/>
      <c r="GSO849" s="14"/>
      <c r="GSP849" s="14"/>
      <c r="GSQ849" s="14"/>
      <c r="GSR849" s="14"/>
      <c r="GSS849" s="14"/>
      <c r="GST849" s="14"/>
      <c r="GSU849" s="14"/>
      <c r="GSV849" s="14"/>
      <c r="GSW849" s="14"/>
      <c r="GSX849" s="14"/>
      <c r="GSY849" s="14"/>
      <c r="GSZ849" s="14"/>
      <c r="GTA849" s="14"/>
      <c r="GTB849" s="14"/>
      <c r="GTC849" s="14"/>
      <c r="GTD849" s="14"/>
      <c r="GTE849" s="14"/>
      <c r="GTF849" s="14"/>
      <c r="GTG849" s="14"/>
      <c r="GTH849" s="14"/>
      <c r="GTI849" s="14"/>
      <c r="GTJ849" s="14"/>
      <c r="GTK849" s="14"/>
      <c r="GTL849" s="14"/>
      <c r="GTM849" s="14"/>
      <c r="GTN849" s="14"/>
      <c r="GTO849" s="14"/>
      <c r="GTP849" s="14"/>
      <c r="GTQ849" s="14"/>
      <c r="GTR849" s="14"/>
      <c r="GTS849" s="14"/>
      <c r="GTT849" s="14"/>
      <c r="GTU849" s="14"/>
      <c r="GTV849" s="14"/>
      <c r="GTW849" s="14"/>
      <c r="GTX849" s="14"/>
      <c r="GTY849" s="14"/>
      <c r="GTZ849" s="14"/>
      <c r="GUA849" s="14"/>
      <c r="GUB849" s="14"/>
      <c r="GUC849" s="14"/>
      <c r="GUD849" s="14"/>
      <c r="GUE849" s="14"/>
      <c r="GUF849" s="14"/>
      <c r="GUG849" s="14"/>
      <c r="GUH849" s="14"/>
      <c r="GUI849" s="14"/>
      <c r="GUJ849" s="14"/>
      <c r="GUK849" s="14"/>
      <c r="GUL849" s="14"/>
      <c r="GUM849" s="14"/>
      <c r="GUN849" s="14"/>
      <c r="GUO849" s="14"/>
      <c r="GUP849" s="14"/>
      <c r="GUQ849" s="14"/>
      <c r="GUR849" s="14"/>
      <c r="GUS849" s="14"/>
      <c r="GUT849" s="14"/>
      <c r="GUU849" s="14"/>
      <c r="GUV849" s="14"/>
      <c r="GUW849" s="14"/>
      <c r="GUX849" s="14"/>
      <c r="GUY849" s="14"/>
      <c r="GUZ849" s="14"/>
      <c r="GVA849" s="14"/>
      <c r="GVB849" s="14"/>
      <c r="GVC849" s="14"/>
      <c r="GVD849" s="14"/>
      <c r="GVE849" s="14"/>
      <c r="GVF849" s="14"/>
      <c r="GVG849" s="14"/>
      <c r="GVH849" s="14"/>
      <c r="GVI849" s="14"/>
      <c r="GVJ849" s="14"/>
      <c r="GVK849" s="14"/>
      <c r="GVL849" s="14"/>
      <c r="GVM849" s="14"/>
      <c r="GVN849" s="14"/>
      <c r="GVO849" s="14"/>
      <c r="GVP849" s="14"/>
      <c r="GVQ849" s="14"/>
      <c r="GVR849" s="14"/>
      <c r="GVS849" s="14"/>
      <c r="GVT849" s="14"/>
      <c r="GVU849" s="14"/>
      <c r="GVV849" s="14"/>
      <c r="GVW849" s="14"/>
      <c r="GVX849" s="14"/>
      <c r="GVY849" s="14"/>
      <c r="GVZ849" s="14"/>
      <c r="GWA849" s="14"/>
      <c r="GWB849" s="14"/>
      <c r="GWC849" s="14"/>
      <c r="GWD849" s="14"/>
      <c r="GWE849" s="14"/>
      <c r="GWF849" s="14"/>
      <c r="GWG849" s="14"/>
      <c r="GWH849" s="14"/>
      <c r="GWI849" s="14"/>
      <c r="GWJ849" s="14"/>
      <c r="GWK849" s="14"/>
      <c r="GWL849" s="14"/>
      <c r="GWM849" s="14"/>
      <c r="GWN849" s="14"/>
      <c r="GWO849" s="14"/>
      <c r="GWP849" s="14"/>
      <c r="GWQ849" s="14"/>
      <c r="GWR849" s="14"/>
      <c r="GWS849" s="14"/>
      <c r="GWT849" s="14"/>
      <c r="GWU849" s="14"/>
      <c r="GWV849" s="14"/>
      <c r="GWW849" s="14"/>
      <c r="GWX849" s="14"/>
      <c r="GWY849" s="14"/>
      <c r="GWZ849" s="14"/>
      <c r="GXA849" s="14"/>
      <c r="GXB849" s="14"/>
      <c r="GXC849" s="14"/>
      <c r="GXD849" s="14"/>
      <c r="GXE849" s="14"/>
      <c r="GXF849" s="14"/>
      <c r="GXG849" s="14"/>
      <c r="GXH849" s="14"/>
      <c r="GXI849" s="14"/>
      <c r="GXJ849" s="14"/>
      <c r="GXK849" s="14"/>
      <c r="GXL849" s="14"/>
      <c r="GXM849" s="14"/>
      <c r="GXN849" s="14"/>
      <c r="GXO849" s="14"/>
      <c r="GXP849" s="14"/>
      <c r="GXQ849" s="14"/>
      <c r="GXR849" s="14"/>
      <c r="GXS849" s="14"/>
      <c r="GXT849" s="14"/>
      <c r="GXU849" s="14"/>
      <c r="GXV849" s="14"/>
      <c r="GXW849" s="14"/>
      <c r="GXX849" s="14"/>
      <c r="GXY849" s="14"/>
      <c r="GXZ849" s="14"/>
      <c r="GYA849" s="14"/>
      <c r="GYB849" s="14"/>
      <c r="GYC849" s="14"/>
      <c r="GYD849" s="14"/>
      <c r="GYE849" s="14"/>
      <c r="GYF849" s="14"/>
      <c r="GYG849" s="14"/>
      <c r="GYH849" s="14"/>
      <c r="GYI849" s="14"/>
      <c r="GYJ849" s="14"/>
      <c r="GYK849" s="14"/>
      <c r="GYL849" s="14"/>
      <c r="GYM849" s="14"/>
      <c r="GYN849" s="14"/>
      <c r="GYO849" s="14"/>
      <c r="GYP849" s="14"/>
      <c r="GYQ849" s="14"/>
      <c r="GYR849" s="14"/>
      <c r="GYS849" s="14"/>
      <c r="GYT849" s="14"/>
      <c r="GYU849" s="14"/>
      <c r="GYV849" s="14"/>
      <c r="GYW849" s="14"/>
      <c r="GYX849" s="14"/>
      <c r="GYY849" s="14"/>
      <c r="GYZ849" s="14"/>
      <c r="GZA849" s="14"/>
      <c r="GZB849" s="14"/>
      <c r="GZC849" s="14"/>
      <c r="GZD849" s="14"/>
      <c r="GZE849" s="14"/>
      <c r="GZF849" s="14"/>
      <c r="GZG849" s="14"/>
      <c r="GZH849" s="14"/>
      <c r="GZI849" s="14"/>
      <c r="GZJ849" s="14"/>
      <c r="GZK849" s="14"/>
      <c r="GZL849" s="14"/>
      <c r="GZM849" s="14"/>
      <c r="GZN849" s="14"/>
      <c r="GZO849" s="14"/>
      <c r="GZP849" s="14"/>
      <c r="GZQ849" s="14"/>
      <c r="GZR849" s="14"/>
      <c r="GZS849" s="14"/>
      <c r="GZT849" s="14"/>
      <c r="GZU849" s="14"/>
      <c r="GZV849" s="14"/>
      <c r="GZW849" s="14"/>
      <c r="GZX849" s="14"/>
      <c r="GZY849" s="14"/>
      <c r="GZZ849" s="14"/>
      <c r="HAA849" s="14"/>
      <c r="HAB849" s="14"/>
      <c r="HAC849" s="14"/>
      <c r="HAD849" s="14"/>
      <c r="HAE849" s="14"/>
      <c r="HAF849" s="14"/>
      <c r="HAG849" s="14"/>
      <c r="HAH849" s="14"/>
      <c r="HAI849" s="14"/>
      <c r="HAJ849" s="14"/>
      <c r="HAK849" s="14"/>
      <c r="HAL849" s="14"/>
      <c r="HAM849" s="14"/>
      <c r="HAN849" s="14"/>
      <c r="HAO849" s="14"/>
      <c r="HAP849" s="14"/>
      <c r="HAQ849" s="14"/>
      <c r="HAR849" s="14"/>
      <c r="HAS849" s="14"/>
      <c r="HAT849" s="14"/>
      <c r="HAU849" s="14"/>
      <c r="HAV849" s="14"/>
      <c r="HAW849" s="14"/>
      <c r="HAX849" s="14"/>
      <c r="HAY849" s="14"/>
      <c r="HAZ849" s="14"/>
      <c r="HBA849" s="14"/>
      <c r="HBB849" s="14"/>
      <c r="HBC849" s="14"/>
      <c r="HBD849" s="14"/>
      <c r="HBE849" s="14"/>
      <c r="HBF849" s="14"/>
      <c r="HBG849" s="14"/>
      <c r="HBH849" s="14"/>
      <c r="HBI849" s="14"/>
      <c r="HBJ849" s="14"/>
      <c r="HBK849" s="14"/>
      <c r="HBL849" s="14"/>
      <c r="HBM849" s="14"/>
      <c r="HBN849" s="14"/>
      <c r="HBO849" s="14"/>
      <c r="HBP849" s="14"/>
      <c r="HBQ849" s="14"/>
      <c r="HBR849" s="14"/>
      <c r="HBS849" s="14"/>
      <c r="HBT849" s="14"/>
      <c r="HBU849" s="14"/>
      <c r="HBV849" s="14"/>
      <c r="HBW849" s="14"/>
      <c r="HBX849" s="14"/>
      <c r="HBY849" s="14"/>
      <c r="HBZ849" s="14"/>
      <c r="HCA849" s="14"/>
      <c r="HCB849" s="14"/>
      <c r="HCC849" s="14"/>
      <c r="HCD849" s="14"/>
      <c r="HCE849" s="14"/>
      <c r="HCF849" s="14"/>
      <c r="HCG849" s="14"/>
      <c r="HCH849" s="14"/>
      <c r="HCI849" s="14"/>
      <c r="HCJ849" s="14"/>
      <c r="HCK849" s="14"/>
      <c r="HCL849" s="14"/>
      <c r="HCM849" s="14"/>
      <c r="HCN849" s="14"/>
      <c r="HCO849" s="14"/>
      <c r="HCP849" s="14"/>
      <c r="HCQ849" s="14"/>
      <c r="HCR849" s="14"/>
      <c r="HCS849" s="14"/>
      <c r="HCT849" s="14"/>
      <c r="HCU849" s="14"/>
      <c r="HCV849" s="14"/>
      <c r="HCW849" s="14"/>
      <c r="HCX849" s="14"/>
      <c r="HCY849" s="14"/>
      <c r="HCZ849" s="14"/>
      <c r="HDA849" s="14"/>
      <c r="HDB849" s="14"/>
      <c r="HDC849" s="14"/>
      <c r="HDD849" s="14"/>
      <c r="HDE849" s="14"/>
      <c r="HDF849" s="14"/>
      <c r="HDG849" s="14"/>
      <c r="HDH849" s="14"/>
      <c r="HDI849" s="14"/>
      <c r="HDJ849" s="14"/>
      <c r="HDK849" s="14"/>
      <c r="HDL849" s="14"/>
      <c r="HDM849" s="14"/>
      <c r="HDN849" s="14"/>
      <c r="HDO849" s="14"/>
      <c r="HDP849" s="14"/>
      <c r="HDQ849" s="14"/>
      <c r="HDR849" s="14"/>
      <c r="HDS849" s="14"/>
      <c r="HDT849" s="14"/>
      <c r="HDU849" s="14"/>
      <c r="HDV849" s="14"/>
      <c r="HDW849" s="14"/>
      <c r="HDX849" s="14"/>
      <c r="HDY849" s="14"/>
      <c r="HDZ849" s="14"/>
      <c r="HEA849" s="14"/>
      <c r="HEB849" s="14"/>
      <c r="HEC849" s="14"/>
      <c r="HED849" s="14"/>
      <c r="HEE849" s="14"/>
      <c r="HEF849" s="14"/>
      <c r="HEG849" s="14"/>
      <c r="HEH849" s="14"/>
      <c r="HEI849" s="14"/>
      <c r="HEJ849" s="14"/>
      <c r="HEK849" s="14"/>
      <c r="HEL849" s="14"/>
      <c r="HEM849" s="14"/>
      <c r="HEN849" s="14"/>
      <c r="HEO849" s="14"/>
      <c r="HEP849" s="14"/>
      <c r="HEQ849" s="14"/>
      <c r="HER849" s="14"/>
      <c r="HES849" s="14"/>
      <c r="HET849" s="14"/>
      <c r="HEU849" s="14"/>
      <c r="HEV849" s="14"/>
      <c r="HEW849" s="14"/>
      <c r="HEX849" s="14"/>
      <c r="HEY849" s="14"/>
      <c r="HEZ849" s="14"/>
      <c r="HFA849" s="14"/>
      <c r="HFB849" s="14"/>
      <c r="HFC849" s="14"/>
      <c r="HFD849" s="14"/>
      <c r="HFE849" s="14"/>
      <c r="HFF849" s="14"/>
      <c r="HFG849" s="14"/>
      <c r="HFH849" s="14"/>
      <c r="HFI849" s="14"/>
      <c r="HFJ849" s="14"/>
      <c r="HFK849" s="14"/>
      <c r="HFL849" s="14"/>
      <c r="HFM849" s="14"/>
      <c r="HFN849" s="14"/>
      <c r="HFO849" s="14"/>
      <c r="HFP849" s="14"/>
      <c r="HFQ849" s="14"/>
      <c r="HFR849" s="14"/>
      <c r="HFS849" s="14"/>
      <c r="HFT849" s="14"/>
      <c r="HFU849" s="14"/>
      <c r="HFV849" s="14"/>
      <c r="HFW849" s="14"/>
      <c r="HFX849" s="14"/>
      <c r="HFY849" s="14"/>
      <c r="HFZ849" s="14"/>
      <c r="HGA849" s="14"/>
      <c r="HGB849" s="14"/>
      <c r="HGC849" s="14"/>
      <c r="HGD849" s="14"/>
      <c r="HGE849" s="14"/>
      <c r="HGF849" s="14"/>
      <c r="HGG849" s="14"/>
      <c r="HGH849" s="14"/>
      <c r="HGI849" s="14"/>
      <c r="HGJ849" s="14"/>
      <c r="HGK849" s="14"/>
      <c r="HGL849" s="14"/>
      <c r="HGM849" s="14"/>
      <c r="HGN849" s="14"/>
      <c r="HGO849" s="14"/>
      <c r="HGP849" s="14"/>
      <c r="HGQ849" s="14"/>
      <c r="HGR849" s="14"/>
      <c r="HGS849" s="14"/>
      <c r="HGT849" s="14"/>
      <c r="HGU849" s="14"/>
      <c r="HGV849" s="14"/>
      <c r="HGW849" s="14"/>
      <c r="HGX849" s="14"/>
      <c r="HGY849" s="14"/>
      <c r="HGZ849" s="14"/>
      <c r="HHA849" s="14"/>
      <c r="HHB849" s="14"/>
      <c r="HHC849" s="14"/>
      <c r="HHD849" s="14"/>
      <c r="HHE849" s="14"/>
      <c r="HHF849" s="14"/>
      <c r="HHG849" s="14"/>
      <c r="HHH849" s="14"/>
      <c r="HHI849" s="14"/>
      <c r="HHJ849" s="14"/>
      <c r="HHK849" s="14"/>
      <c r="HHL849" s="14"/>
      <c r="HHM849" s="14"/>
      <c r="HHN849" s="14"/>
      <c r="HHO849" s="14"/>
      <c r="HHP849" s="14"/>
      <c r="HHQ849" s="14"/>
      <c r="HHR849" s="14"/>
      <c r="HHS849" s="14"/>
      <c r="HHT849" s="14"/>
      <c r="HHU849" s="14"/>
      <c r="HHV849" s="14"/>
      <c r="HHW849" s="14"/>
      <c r="HHX849" s="14"/>
      <c r="HHY849" s="14"/>
      <c r="HHZ849" s="14"/>
      <c r="HIA849" s="14"/>
      <c r="HIB849" s="14"/>
      <c r="HIC849" s="14"/>
      <c r="HID849" s="14"/>
      <c r="HIE849" s="14"/>
      <c r="HIF849" s="14"/>
      <c r="HIG849" s="14"/>
      <c r="HIH849" s="14"/>
      <c r="HII849" s="14"/>
      <c r="HIJ849" s="14"/>
      <c r="HIK849" s="14"/>
      <c r="HIL849" s="14"/>
      <c r="HIM849" s="14"/>
      <c r="HIN849" s="14"/>
      <c r="HIO849" s="14"/>
      <c r="HIP849" s="14"/>
      <c r="HIQ849" s="14"/>
      <c r="HIR849" s="14"/>
      <c r="HIS849" s="14"/>
      <c r="HIT849" s="14"/>
      <c r="HIU849" s="14"/>
      <c r="HIV849" s="14"/>
      <c r="HIW849" s="14"/>
      <c r="HIX849" s="14"/>
      <c r="HIY849" s="14"/>
      <c r="HIZ849" s="14"/>
      <c r="HJA849" s="14"/>
      <c r="HJB849" s="14"/>
      <c r="HJC849" s="14"/>
      <c r="HJD849" s="14"/>
      <c r="HJE849" s="14"/>
      <c r="HJF849" s="14"/>
      <c r="HJG849" s="14"/>
      <c r="HJH849" s="14"/>
      <c r="HJI849" s="14"/>
      <c r="HJJ849" s="14"/>
      <c r="HJK849" s="14"/>
      <c r="HJL849" s="14"/>
      <c r="HJM849" s="14"/>
      <c r="HJN849" s="14"/>
      <c r="HJO849" s="14"/>
      <c r="HJP849" s="14"/>
      <c r="HJQ849" s="14"/>
      <c r="HJR849" s="14"/>
      <c r="HJS849" s="14"/>
      <c r="HJT849" s="14"/>
      <c r="HJU849" s="14"/>
      <c r="HJV849" s="14"/>
      <c r="HJW849" s="14"/>
      <c r="HJX849" s="14"/>
      <c r="HJY849" s="14"/>
      <c r="HJZ849" s="14"/>
      <c r="HKA849" s="14"/>
      <c r="HKB849" s="14"/>
      <c r="HKC849" s="14"/>
      <c r="HKD849" s="14"/>
      <c r="HKE849" s="14"/>
      <c r="HKF849" s="14"/>
      <c r="HKG849" s="14"/>
      <c r="HKH849" s="14"/>
      <c r="HKI849" s="14"/>
      <c r="HKJ849" s="14"/>
      <c r="HKK849" s="14"/>
      <c r="HKL849" s="14"/>
      <c r="HKM849" s="14"/>
      <c r="HKN849" s="14"/>
      <c r="HKO849" s="14"/>
      <c r="HKP849" s="14"/>
      <c r="HKQ849" s="14"/>
      <c r="HKR849" s="14"/>
      <c r="HKS849" s="14"/>
      <c r="HKT849" s="14"/>
      <c r="HKU849" s="14"/>
      <c r="HKV849" s="14"/>
      <c r="HKW849" s="14"/>
      <c r="HKX849" s="14"/>
      <c r="HKY849" s="14"/>
      <c r="HKZ849" s="14"/>
      <c r="HLA849" s="14"/>
      <c r="HLB849" s="14"/>
      <c r="HLC849" s="14"/>
      <c r="HLD849" s="14"/>
      <c r="HLE849" s="14"/>
      <c r="HLF849" s="14"/>
      <c r="HLG849" s="14"/>
      <c r="HLH849" s="14"/>
      <c r="HLI849" s="14"/>
      <c r="HLJ849" s="14"/>
      <c r="HLK849" s="14"/>
      <c r="HLL849" s="14"/>
      <c r="HLM849" s="14"/>
      <c r="HLN849" s="14"/>
      <c r="HLO849" s="14"/>
      <c r="HLP849" s="14"/>
      <c r="HLQ849" s="14"/>
      <c r="HLR849" s="14"/>
      <c r="HLS849" s="14"/>
      <c r="HLT849" s="14"/>
      <c r="HLU849" s="14"/>
      <c r="HLV849" s="14"/>
      <c r="HLW849" s="14"/>
      <c r="HLX849" s="14"/>
      <c r="HLY849" s="14"/>
      <c r="HLZ849" s="14"/>
      <c r="HMA849" s="14"/>
      <c r="HMB849" s="14"/>
      <c r="HMC849" s="14"/>
      <c r="HMD849" s="14"/>
      <c r="HME849" s="14"/>
      <c r="HMF849" s="14"/>
      <c r="HMG849" s="14"/>
      <c r="HMH849" s="14"/>
      <c r="HMI849" s="14"/>
      <c r="HMJ849" s="14"/>
      <c r="HMK849" s="14"/>
      <c r="HML849" s="14"/>
      <c r="HMM849" s="14"/>
      <c r="HMN849" s="14"/>
      <c r="HMO849" s="14"/>
      <c r="HMP849" s="14"/>
      <c r="HMQ849" s="14"/>
      <c r="HMR849" s="14"/>
      <c r="HMS849" s="14"/>
      <c r="HMT849" s="14"/>
      <c r="HMU849" s="14"/>
      <c r="HMV849" s="14"/>
      <c r="HMW849" s="14"/>
      <c r="HMX849" s="14"/>
      <c r="HMY849" s="14"/>
      <c r="HMZ849" s="14"/>
      <c r="HNA849" s="14"/>
      <c r="HNB849" s="14"/>
      <c r="HNC849" s="14"/>
      <c r="HND849" s="14"/>
      <c r="HNE849" s="14"/>
      <c r="HNF849" s="14"/>
      <c r="HNG849" s="14"/>
      <c r="HNH849" s="14"/>
      <c r="HNI849" s="14"/>
      <c r="HNJ849" s="14"/>
      <c r="HNK849" s="14"/>
      <c r="HNL849" s="14"/>
      <c r="HNM849" s="14"/>
      <c r="HNN849" s="14"/>
      <c r="HNO849" s="14"/>
      <c r="HNP849" s="14"/>
      <c r="HNQ849" s="14"/>
      <c r="HNR849" s="14"/>
      <c r="HNS849" s="14"/>
      <c r="HNT849" s="14"/>
      <c r="HNU849" s="14"/>
      <c r="HNV849" s="14"/>
      <c r="HNW849" s="14"/>
      <c r="HNX849" s="14"/>
      <c r="HNY849" s="14"/>
      <c r="HNZ849" s="14"/>
      <c r="HOA849" s="14"/>
      <c r="HOB849" s="14"/>
      <c r="HOC849" s="14"/>
      <c r="HOD849" s="14"/>
      <c r="HOE849" s="14"/>
      <c r="HOF849" s="14"/>
      <c r="HOG849" s="14"/>
      <c r="HOH849" s="14"/>
      <c r="HOI849" s="14"/>
      <c r="HOJ849" s="14"/>
      <c r="HOK849" s="14"/>
      <c r="HOL849" s="14"/>
      <c r="HOM849" s="14"/>
      <c r="HON849" s="14"/>
      <c r="HOO849" s="14"/>
      <c r="HOP849" s="14"/>
      <c r="HOQ849" s="14"/>
      <c r="HOR849" s="14"/>
      <c r="HOS849" s="14"/>
      <c r="HOT849" s="14"/>
      <c r="HOU849" s="14"/>
      <c r="HOV849" s="14"/>
      <c r="HOW849" s="14"/>
      <c r="HOX849" s="14"/>
      <c r="HOY849" s="14"/>
      <c r="HOZ849" s="14"/>
      <c r="HPA849" s="14"/>
      <c r="HPB849" s="14"/>
      <c r="HPC849" s="14"/>
      <c r="HPD849" s="14"/>
      <c r="HPE849" s="14"/>
      <c r="HPF849" s="14"/>
      <c r="HPG849" s="14"/>
      <c r="HPH849" s="14"/>
      <c r="HPI849" s="14"/>
      <c r="HPJ849" s="14"/>
      <c r="HPK849" s="14"/>
      <c r="HPL849" s="14"/>
      <c r="HPM849" s="14"/>
      <c r="HPN849" s="14"/>
      <c r="HPO849" s="14"/>
      <c r="HPP849" s="14"/>
      <c r="HPQ849" s="14"/>
      <c r="HPR849" s="14"/>
      <c r="HPS849" s="14"/>
      <c r="HPT849" s="14"/>
      <c r="HPU849" s="14"/>
      <c r="HPV849" s="14"/>
      <c r="HPW849" s="14"/>
      <c r="HPX849" s="14"/>
      <c r="HPY849" s="14"/>
      <c r="HPZ849" s="14"/>
      <c r="HQA849" s="14"/>
      <c r="HQB849" s="14"/>
      <c r="HQC849" s="14"/>
      <c r="HQD849" s="14"/>
      <c r="HQE849" s="14"/>
      <c r="HQF849" s="14"/>
      <c r="HQG849" s="14"/>
      <c r="HQH849" s="14"/>
      <c r="HQI849" s="14"/>
      <c r="HQJ849" s="14"/>
      <c r="HQK849" s="14"/>
      <c r="HQL849" s="14"/>
      <c r="HQM849" s="14"/>
      <c r="HQN849" s="14"/>
      <c r="HQO849" s="14"/>
      <c r="HQP849" s="14"/>
      <c r="HQQ849" s="14"/>
      <c r="HQR849" s="14"/>
      <c r="HQS849" s="14"/>
      <c r="HQT849" s="14"/>
      <c r="HQU849" s="14"/>
      <c r="HQV849" s="14"/>
      <c r="HQW849" s="14"/>
      <c r="HQX849" s="14"/>
      <c r="HQY849" s="14"/>
      <c r="HQZ849" s="14"/>
      <c r="HRA849" s="14"/>
      <c r="HRB849" s="14"/>
      <c r="HRC849" s="14"/>
      <c r="HRD849" s="14"/>
      <c r="HRE849" s="14"/>
      <c r="HRF849" s="14"/>
      <c r="HRG849" s="14"/>
      <c r="HRH849" s="14"/>
      <c r="HRI849" s="14"/>
      <c r="HRJ849" s="14"/>
      <c r="HRK849" s="14"/>
      <c r="HRL849" s="14"/>
      <c r="HRM849" s="14"/>
      <c r="HRN849" s="14"/>
      <c r="HRO849" s="14"/>
      <c r="HRP849" s="14"/>
      <c r="HRQ849" s="14"/>
      <c r="HRR849" s="14"/>
      <c r="HRS849" s="14"/>
      <c r="HRT849" s="14"/>
      <c r="HRU849" s="14"/>
      <c r="HRV849" s="14"/>
      <c r="HRW849" s="14"/>
      <c r="HRX849" s="14"/>
      <c r="HRY849" s="14"/>
      <c r="HRZ849" s="14"/>
      <c r="HSA849" s="14"/>
      <c r="HSB849" s="14"/>
      <c r="HSC849" s="14"/>
      <c r="HSD849" s="14"/>
      <c r="HSE849" s="14"/>
      <c r="HSF849" s="14"/>
      <c r="HSG849" s="14"/>
      <c r="HSH849" s="14"/>
      <c r="HSI849" s="14"/>
      <c r="HSJ849" s="14"/>
      <c r="HSK849" s="14"/>
      <c r="HSL849" s="14"/>
      <c r="HSM849" s="14"/>
      <c r="HSN849" s="14"/>
      <c r="HSO849" s="14"/>
      <c r="HSP849" s="14"/>
      <c r="HSQ849" s="14"/>
      <c r="HSR849" s="14"/>
      <c r="HSS849" s="14"/>
      <c r="HST849" s="14"/>
      <c r="HSU849" s="14"/>
      <c r="HSV849" s="14"/>
      <c r="HSW849" s="14"/>
      <c r="HSX849" s="14"/>
      <c r="HSY849" s="14"/>
      <c r="HSZ849" s="14"/>
      <c r="HTA849" s="14"/>
      <c r="HTB849" s="14"/>
      <c r="HTC849" s="14"/>
      <c r="HTD849" s="14"/>
      <c r="HTE849" s="14"/>
      <c r="HTF849" s="14"/>
      <c r="HTG849" s="14"/>
      <c r="HTH849" s="14"/>
      <c r="HTI849" s="14"/>
      <c r="HTJ849" s="14"/>
      <c r="HTK849" s="14"/>
      <c r="HTL849" s="14"/>
      <c r="HTM849" s="14"/>
      <c r="HTN849" s="14"/>
      <c r="HTO849" s="14"/>
      <c r="HTP849" s="14"/>
      <c r="HTQ849" s="14"/>
      <c r="HTR849" s="14"/>
      <c r="HTS849" s="14"/>
      <c r="HTT849" s="14"/>
      <c r="HTU849" s="14"/>
      <c r="HTV849" s="14"/>
      <c r="HTW849" s="14"/>
      <c r="HTX849" s="14"/>
      <c r="HTY849" s="14"/>
      <c r="HTZ849" s="14"/>
      <c r="HUA849" s="14"/>
      <c r="HUB849" s="14"/>
      <c r="HUC849" s="14"/>
      <c r="HUD849" s="14"/>
      <c r="HUE849" s="14"/>
      <c r="HUF849" s="14"/>
      <c r="HUG849" s="14"/>
      <c r="HUH849" s="14"/>
      <c r="HUI849" s="14"/>
      <c r="HUJ849" s="14"/>
      <c r="HUK849" s="14"/>
      <c r="HUL849" s="14"/>
      <c r="HUM849" s="14"/>
      <c r="HUN849" s="14"/>
      <c r="HUO849" s="14"/>
      <c r="HUP849" s="14"/>
      <c r="HUQ849" s="14"/>
      <c r="HUR849" s="14"/>
      <c r="HUS849" s="14"/>
      <c r="HUT849" s="14"/>
      <c r="HUU849" s="14"/>
      <c r="HUV849" s="14"/>
      <c r="HUW849" s="14"/>
      <c r="HUX849" s="14"/>
      <c r="HUY849" s="14"/>
      <c r="HUZ849" s="14"/>
      <c r="HVA849" s="14"/>
      <c r="HVB849" s="14"/>
      <c r="HVC849" s="14"/>
      <c r="HVD849" s="14"/>
      <c r="HVE849" s="14"/>
      <c r="HVF849" s="14"/>
      <c r="HVG849" s="14"/>
      <c r="HVH849" s="14"/>
      <c r="HVI849" s="14"/>
      <c r="HVJ849" s="14"/>
      <c r="HVK849" s="14"/>
      <c r="HVL849" s="14"/>
      <c r="HVM849" s="14"/>
      <c r="HVN849" s="14"/>
      <c r="HVO849" s="14"/>
      <c r="HVP849" s="14"/>
      <c r="HVQ849" s="14"/>
      <c r="HVR849" s="14"/>
      <c r="HVS849" s="14"/>
      <c r="HVT849" s="14"/>
      <c r="HVU849" s="14"/>
      <c r="HVV849" s="14"/>
      <c r="HVW849" s="14"/>
      <c r="HVX849" s="14"/>
      <c r="HVY849" s="14"/>
      <c r="HVZ849" s="14"/>
      <c r="HWA849" s="14"/>
      <c r="HWB849" s="14"/>
      <c r="HWC849" s="14"/>
      <c r="HWD849" s="14"/>
      <c r="HWE849" s="14"/>
      <c r="HWF849" s="14"/>
      <c r="HWG849" s="14"/>
      <c r="HWH849" s="14"/>
      <c r="HWI849" s="14"/>
      <c r="HWJ849" s="14"/>
      <c r="HWK849" s="14"/>
      <c r="HWL849" s="14"/>
      <c r="HWM849" s="14"/>
      <c r="HWN849" s="14"/>
      <c r="HWO849" s="14"/>
      <c r="HWP849" s="14"/>
      <c r="HWQ849" s="14"/>
      <c r="HWR849" s="14"/>
      <c r="HWS849" s="14"/>
      <c r="HWT849" s="14"/>
      <c r="HWU849" s="14"/>
      <c r="HWV849" s="14"/>
      <c r="HWW849" s="14"/>
      <c r="HWX849" s="14"/>
      <c r="HWY849" s="14"/>
      <c r="HWZ849" s="14"/>
      <c r="HXA849" s="14"/>
      <c r="HXB849" s="14"/>
      <c r="HXC849" s="14"/>
      <c r="HXD849" s="14"/>
      <c r="HXE849" s="14"/>
      <c r="HXF849" s="14"/>
      <c r="HXG849" s="14"/>
      <c r="HXH849" s="14"/>
      <c r="HXI849" s="14"/>
      <c r="HXJ849" s="14"/>
      <c r="HXK849" s="14"/>
      <c r="HXL849" s="14"/>
      <c r="HXM849" s="14"/>
      <c r="HXN849" s="14"/>
      <c r="HXO849" s="14"/>
      <c r="HXP849" s="14"/>
      <c r="HXQ849" s="14"/>
      <c r="HXR849" s="14"/>
      <c r="HXS849" s="14"/>
      <c r="HXT849" s="14"/>
      <c r="HXU849" s="14"/>
      <c r="HXV849" s="14"/>
      <c r="HXW849" s="14"/>
      <c r="HXX849" s="14"/>
      <c r="HXY849" s="14"/>
      <c r="HXZ849" s="14"/>
      <c r="HYA849" s="14"/>
      <c r="HYB849" s="14"/>
      <c r="HYC849" s="14"/>
      <c r="HYD849" s="14"/>
      <c r="HYE849" s="14"/>
      <c r="HYF849" s="14"/>
      <c r="HYG849" s="14"/>
      <c r="HYH849" s="14"/>
      <c r="HYI849" s="14"/>
      <c r="HYJ849" s="14"/>
      <c r="HYK849" s="14"/>
      <c r="HYL849" s="14"/>
      <c r="HYM849" s="14"/>
      <c r="HYN849" s="14"/>
      <c r="HYO849" s="14"/>
      <c r="HYP849" s="14"/>
      <c r="HYQ849" s="14"/>
      <c r="HYR849" s="14"/>
      <c r="HYS849" s="14"/>
      <c r="HYT849" s="14"/>
      <c r="HYU849" s="14"/>
      <c r="HYV849" s="14"/>
      <c r="HYW849" s="14"/>
      <c r="HYX849" s="14"/>
      <c r="HYY849" s="14"/>
      <c r="HYZ849" s="14"/>
      <c r="HZA849" s="14"/>
      <c r="HZB849" s="14"/>
      <c r="HZC849" s="14"/>
      <c r="HZD849" s="14"/>
      <c r="HZE849" s="14"/>
      <c r="HZF849" s="14"/>
      <c r="HZG849" s="14"/>
      <c r="HZH849" s="14"/>
      <c r="HZI849" s="14"/>
      <c r="HZJ849" s="14"/>
      <c r="HZK849" s="14"/>
      <c r="HZL849" s="14"/>
      <c r="HZM849" s="14"/>
      <c r="HZN849" s="14"/>
      <c r="HZO849" s="14"/>
      <c r="HZP849" s="14"/>
      <c r="HZQ849" s="14"/>
      <c r="HZR849" s="14"/>
      <c r="HZS849" s="14"/>
      <c r="HZT849" s="14"/>
      <c r="HZU849" s="14"/>
      <c r="HZV849" s="14"/>
      <c r="HZW849" s="14"/>
      <c r="HZX849" s="14"/>
      <c r="HZY849" s="14"/>
      <c r="HZZ849" s="14"/>
      <c r="IAA849" s="14"/>
      <c r="IAB849" s="14"/>
      <c r="IAC849" s="14"/>
      <c r="IAD849" s="14"/>
      <c r="IAE849" s="14"/>
      <c r="IAF849" s="14"/>
      <c r="IAG849" s="14"/>
      <c r="IAH849" s="14"/>
      <c r="IAI849" s="14"/>
      <c r="IAJ849" s="14"/>
      <c r="IAK849" s="14"/>
      <c r="IAL849" s="14"/>
      <c r="IAM849" s="14"/>
      <c r="IAN849" s="14"/>
      <c r="IAO849" s="14"/>
      <c r="IAP849" s="14"/>
      <c r="IAQ849" s="14"/>
      <c r="IAR849" s="14"/>
      <c r="IAS849" s="14"/>
      <c r="IAT849" s="14"/>
      <c r="IAU849" s="14"/>
      <c r="IAV849" s="14"/>
      <c r="IAW849" s="14"/>
      <c r="IAX849" s="14"/>
      <c r="IAY849" s="14"/>
      <c r="IAZ849" s="14"/>
      <c r="IBA849" s="14"/>
      <c r="IBB849" s="14"/>
      <c r="IBC849" s="14"/>
      <c r="IBD849" s="14"/>
      <c r="IBE849" s="14"/>
      <c r="IBF849" s="14"/>
      <c r="IBG849" s="14"/>
      <c r="IBH849" s="14"/>
      <c r="IBI849" s="14"/>
      <c r="IBJ849" s="14"/>
      <c r="IBK849" s="14"/>
      <c r="IBL849" s="14"/>
      <c r="IBM849" s="14"/>
      <c r="IBN849" s="14"/>
      <c r="IBO849" s="14"/>
      <c r="IBP849" s="14"/>
      <c r="IBQ849" s="14"/>
      <c r="IBR849" s="14"/>
      <c r="IBS849" s="14"/>
      <c r="IBT849" s="14"/>
      <c r="IBU849" s="14"/>
      <c r="IBV849" s="14"/>
      <c r="IBW849" s="14"/>
      <c r="IBX849" s="14"/>
      <c r="IBY849" s="14"/>
      <c r="IBZ849" s="14"/>
      <c r="ICA849" s="14"/>
      <c r="ICB849" s="14"/>
      <c r="ICC849" s="14"/>
      <c r="ICD849" s="14"/>
      <c r="ICE849" s="14"/>
      <c r="ICF849" s="14"/>
      <c r="ICG849" s="14"/>
      <c r="ICH849" s="14"/>
      <c r="ICI849" s="14"/>
      <c r="ICJ849" s="14"/>
      <c r="ICK849" s="14"/>
      <c r="ICL849" s="14"/>
      <c r="ICM849" s="14"/>
      <c r="ICN849" s="14"/>
      <c r="ICO849" s="14"/>
      <c r="ICP849" s="14"/>
      <c r="ICQ849" s="14"/>
      <c r="ICR849" s="14"/>
      <c r="ICS849" s="14"/>
      <c r="ICT849" s="14"/>
      <c r="ICU849" s="14"/>
      <c r="ICV849" s="14"/>
      <c r="ICW849" s="14"/>
      <c r="ICX849" s="14"/>
      <c r="ICY849" s="14"/>
      <c r="ICZ849" s="14"/>
      <c r="IDA849" s="14"/>
      <c r="IDB849" s="14"/>
      <c r="IDC849" s="14"/>
      <c r="IDD849" s="14"/>
      <c r="IDE849" s="14"/>
      <c r="IDF849" s="14"/>
      <c r="IDG849" s="14"/>
      <c r="IDH849" s="14"/>
      <c r="IDI849" s="14"/>
      <c r="IDJ849" s="14"/>
      <c r="IDK849" s="14"/>
      <c r="IDL849" s="14"/>
      <c r="IDM849" s="14"/>
      <c r="IDN849" s="14"/>
      <c r="IDO849" s="14"/>
      <c r="IDP849" s="14"/>
      <c r="IDQ849" s="14"/>
      <c r="IDR849" s="14"/>
      <c r="IDS849" s="14"/>
      <c r="IDT849" s="14"/>
      <c r="IDU849" s="14"/>
      <c r="IDV849" s="14"/>
      <c r="IDW849" s="14"/>
      <c r="IDX849" s="14"/>
      <c r="IDY849" s="14"/>
      <c r="IDZ849" s="14"/>
      <c r="IEA849" s="14"/>
      <c r="IEB849" s="14"/>
      <c r="IEC849" s="14"/>
      <c r="IED849" s="14"/>
      <c r="IEE849" s="14"/>
      <c r="IEF849" s="14"/>
      <c r="IEG849" s="14"/>
      <c r="IEH849" s="14"/>
      <c r="IEI849" s="14"/>
      <c r="IEJ849" s="14"/>
      <c r="IEK849" s="14"/>
      <c r="IEL849" s="14"/>
      <c r="IEM849" s="14"/>
      <c r="IEN849" s="14"/>
      <c r="IEO849" s="14"/>
      <c r="IEP849" s="14"/>
      <c r="IEQ849" s="14"/>
      <c r="IER849" s="14"/>
      <c r="IES849" s="14"/>
      <c r="IET849" s="14"/>
      <c r="IEU849" s="14"/>
      <c r="IEV849" s="14"/>
      <c r="IEW849" s="14"/>
      <c r="IEX849" s="14"/>
      <c r="IEY849" s="14"/>
      <c r="IEZ849" s="14"/>
      <c r="IFA849" s="14"/>
      <c r="IFB849" s="14"/>
      <c r="IFC849" s="14"/>
      <c r="IFD849" s="14"/>
      <c r="IFE849" s="14"/>
      <c r="IFF849" s="14"/>
      <c r="IFG849" s="14"/>
      <c r="IFH849" s="14"/>
      <c r="IFI849" s="14"/>
      <c r="IFJ849" s="14"/>
      <c r="IFK849" s="14"/>
      <c r="IFL849" s="14"/>
      <c r="IFM849" s="14"/>
      <c r="IFN849" s="14"/>
      <c r="IFO849" s="14"/>
      <c r="IFP849" s="14"/>
      <c r="IFQ849" s="14"/>
      <c r="IFR849" s="14"/>
      <c r="IFS849" s="14"/>
      <c r="IFT849" s="14"/>
      <c r="IFU849" s="14"/>
      <c r="IFV849" s="14"/>
      <c r="IFW849" s="14"/>
      <c r="IFX849" s="14"/>
      <c r="IFY849" s="14"/>
      <c r="IFZ849" s="14"/>
      <c r="IGA849" s="14"/>
      <c r="IGB849" s="14"/>
      <c r="IGC849" s="14"/>
      <c r="IGD849" s="14"/>
      <c r="IGE849" s="14"/>
      <c r="IGF849" s="14"/>
      <c r="IGG849" s="14"/>
      <c r="IGH849" s="14"/>
      <c r="IGI849" s="14"/>
      <c r="IGJ849" s="14"/>
      <c r="IGK849" s="14"/>
      <c r="IGL849" s="14"/>
      <c r="IGM849" s="14"/>
      <c r="IGN849" s="14"/>
      <c r="IGO849" s="14"/>
      <c r="IGP849" s="14"/>
      <c r="IGQ849" s="14"/>
      <c r="IGR849" s="14"/>
      <c r="IGS849" s="14"/>
      <c r="IGT849" s="14"/>
      <c r="IGU849" s="14"/>
      <c r="IGV849" s="14"/>
      <c r="IGW849" s="14"/>
      <c r="IGX849" s="14"/>
      <c r="IGY849" s="14"/>
      <c r="IGZ849" s="14"/>
      <c r="IHA849" s="14"/>
      <c r="IHB849" s="14"/>
      <c r="IHC849" s="14"/>
      <c r="IHD849" s="14"/>
      <c r="IHE849" s="14"/>
      <c r="IHF849" s="14"/>
      <c r="IHG849" s="14"/>
      <c r="IHH849" s="14"/>
      <c r="IHI849" s="14"/>
      <c r="IHJ849" s="14"/>
      <c r="IHK849" s="14"/>
      <c r="IHL849" s="14"/>
      <c r="IHM849" s="14"/>
      <c r="IHN849" s="14"/>
      <c r="IHO849" s="14"/>
      <c r="IHP849" s="14"/>
      <c r="IHQ849" s="14"/>
      <c r="IHR849" s="14"/>
      <c r="IHS849" s="14"/>
      <c r="IHT849" s="14"/>
      <c r="IHU849" s="14"/>
      <c r="IHV849" s="14"/>
      <c r="IHW849" s="14"/>
      <c r="IHX849" s="14"/>
      <c r="IHY849" s="14"/>
      <c r="IHZ849" s="14"/>
      <c r="IIA849" s="14"/>
      <c r="IIB849" s="14"/>
      <c r="IIC849" s="14"/>
      <c r="IID849" s="14"/>
      <c r="IIE849" s="14"/>
      <c r="IIF849" s="14"/>
      <c r="IIG849" s="14"/>
      <c r="IIH849" s="14"/>
      <c r="III849" s="14"/>
      <c r="IIJ849" s="14"/>
      <c r="IIK849" s="14"/>
      <c r="IIL849" s="14"/>
      <c r="IIM849" s="14"/>
      <c r="IIN849" s="14"/>
      <c r="IIO849" s="14"/>
      <c r="IIP849" s="14"/>
      <c r="IIQ849" s="14"/>
      <c r="IIR849" s="14"/>
      <c r="IIS849" s="14"/>
      <c r="IIT849" s="14"/>
      <c r="IIU849" s="14"/>
      <c r="IIV849" s="14"/>
      <c r="IIW849" s="14"/>
      <c r="IIX849" s="14"/>
      <c r="IIY849" s="14"/>
      <c r="IIZ849" s="14"/>
      <c r="IJA849" s="14"/>
      <c r="IJB849" s="14"/>
      <c r="IJC849" s="14"/>
      <c r="IJD849" s="14"/>
      <c r="IJE849" s="14"/>
      <c r="IJF849" s="14"/>
      <c r="IJG849" s="14"/>
      <c r="IJH849" s="14"/>
      <c r="IJI849" s="14"/>
      <c r="IJJ849" s="14"/>
      <c r="IJK849" s="14"/>
      <c r="IJL849" s="14"/>
      <c r="IJM849" s="14"/>
      <c r="IJN849" s="14"/>
      <c r="IJO849" s="14"/>
      <c r="IJP849" s="14"/>
      <c r="IJQ849" s="14"/>
      <c r="IJR849" s="14"/>
      <c r="IJS849" s="14"/>
      <c r="IJT849" s="14"/>
      <c r="IJU849" s="14"/>
      <c r="IJV849" s="14"/>
      <c r="IJW849" s="14"/>
      <c r="IJX849" s="14"/>
      <c r="IJY849" s="14"/>
      <c r="IJZ849" s="14"/>
      <c r="IKA849" s="14"/>
      <c r="IKB849" s="14"/>
      <c r="IKC849" s="14"/>
      <c r="IKD849" s="14"/>
      <c r="IKE849" s="14"/>
      <c r="IKF849" s="14"/>
      <c r="IKG849" s="14"/>
      <c r="IKH849" s="14"/>
      <c r="IKI849" s="14"/>
      <c r="IKJ849" s="14"/>
      <c r="IKK849" s="14"/>
      <c r="IKL849" s="14"/>
      <c r="IKM849" s="14"/>
      <c r="IKN849" s="14"/>
      <c r="IKO849" s="14"/>
      <c r="IKP849" s="14"/>
      <c r="IKQ849" s="14"/>
      <c r="IKR849" s="14"/>
      <c r="IKS849" s="14"/>
      <c r="IKT849" s="14"/>
      <c r="IKU849" s="14"/>
      <c r="IKV849" s="14"/>
      <c r="IKW849" s="14"/>
      <c r="IKX849" s="14"/>
      <c r="IKY849" s="14"/>
      <c r="IKZ849" s="14"/>
      <c r="ILA849" s="14"/>
      <c r="ILB849" s="14"/>
      <c r="ILC849" s="14"/>
      <c r="ILD849" s="14"/>
      <c r="ILE849" s="14"/>
      <c r="ILF849" s="14"/>
      <c r="ILG849" s="14"/>
      <c r="ILH849" s="14"/>
      <c r="ILI849" s="14"/>
      <c r="ILJ849" s="14"/>
      <c r="ILK849" s="14"/>
      <c r="ILL849" s="14"/>
      <c r="ILM849" s="14"/>
      <c r="ILN849" s="14"/>
      <c r="ILO849" s="14"/>
      <c r="ILP849" s="14"/>
      <c r="ILQ849" s="14"/>
      <c r="ILR849" s="14"/>
      <c r="ILS849" s="14"/>
      <c r="ILT849" s="14"/>
      <c r="ILU849" s="14"/>
      <c r="ILV849" s="14"/>
      <c r="ILW849" s="14"/>
      <c r="ILX849" s="14"/>
      <c r="ILY849" s="14"/>
      <c r="ILZ849" s="14"/>
      <c r="IMA849" s="14"/>
      <c r="IMB849" s="14"/>
      <c r="IMC849" s="14"/>
      <c r="IMD849" s="14"/>
      <c r="IME849" s="14"/>
      <c r="IMF849" s="14"/>
      <c r="IMG849" s="14"/>
      <c r="IMH849" s="14"/>
      <c r="IMI849" s="14"/>
      <c r="IMJ849" s="14"/>
      <c r="IMK849" s="14"/>
      <c r="IML849" s="14"/>
      <c r="IMM849" s="14"/>
      <c r="IMN849" s="14"/>
      <c r="IMO849" s="14"/>
      <c r="IMP849" s="14"/>
      <c r="IMQ849" s="14"/>
      <c r="IMR849" s="14"/>
      <c r="IMS849" s="14"/>
      <c r="IMT849" s="14"/>
      <c r="IMU849" s="14"/>
      <c r="IMV849" s="14"/>
      <c r="IMW849" s="14"/>
      <c r="IMX849" s="14"/>
      <c r="IMY849" s="14"/>
      <c r="IMZ849" s="14"/>
      <c r="INA849" s="14"/>
      <c r="INB849" s="14"/>
      <c r="INC849" s="14"/>
      <c r="IND849" s="14"/>
      <c r="INE849" s="14"/>
      <c r="INF849" s="14"/>
      <c r="ING849" s="14"/>
      <c r="INH849" s="14"/>
      <c r="INI849" s="14"/>
      <c r="INJ849" s="14"/>
      <c r="INK849" s="14"/>
      <c r="INL849" s="14"/>
      <c r="INM849" s="14"/>
      <c r="INN849" s="14"/>
      <c r="INO849" s="14"/>
      <c r="INP849" s="14"/>
      <c r="INQ849" s="14"/>
      <c r="INR849" s="14"/>
      <c r="INS849" s="14"/>
      <c r="INT849" s="14"/>
      <c r="INU849" s="14"/>
      <c r="INV849" s="14"/>
      <c r="INW849" s="14"/>
      <c r="INX849" s="14"/>
      <c r="INY849" s="14"/>
      <c r="INZ849" s="14"/>
      <c r="IOA849" s="14"/>
      <c r="IOB849" s="14"/>
      <c r="IOC849" s="14"/>
      <c r="IOD849" s="14"/>
      <c r="IOE849" s="14"/>
      <c r="IOF849" s="14"/>
      <c r="IOG849" s="14"/>
      <c r="IOH849" s="14"/>
      <c r="IOI849" s="14"/>
      <c r="IOJ849" s="14"/>
      <c r="IOK849" s="14"/>
      <c r="IOL849" s="14"/>
      <c r="IOM849" s="14"/>
      <c r="ION849" s="14"/>
      <c r="IOO849" s="14"/>
      <c r="IOP849" s="14"/>
      <c r="IOQ849" s="14"/>
      <c r="IOR849" s="14"/>
      <c r="IOS849" s="14"/>
      <c r="IOT849" s="14"/>
      <c r="IOU849" s="14"/>
      <c r="IOV849" s="14"/>
      <c r="IOW849" s="14"/>
      <c r="IOX849" s="14"/>
      <c r="IOY849" s="14"/>
      <c r="IOZ849" s="14"/>
      <c r="IPA849" s="14"/>
      <c r="IPB849" s="14"/>
      <c r="IPC849" s="14"/>
      <c r="IPD849" s="14"/>
      <c r="IPE849" s="14"/>
      <c r="IPF849" s="14"/>
      <c r="IPG849" s="14"/>
      <c r="IPH849" s="14"/>
      <c r="IPI849" s="14"/>
      <c r="IPJ849" s="14"/>
      <c r="IPK849" s="14"/>
      <c r="IPL849" s="14"/>
      <c r="IPM849" s="14"/>
      <c r="IPN849" s="14"/>
      <c r="IPO849" s="14"/>
      <c r="IPP849" s="14"/>
      <c r="IPQ849" s="14"/>
      <c r="IPR849" s="14"/>
      <c r="IPS849" s="14"/>
      <c r="IPT849" s="14"/>
      <c r="IPU849" s="14"/>
      <c r="IPV849" s="14"/>
      <c r="IPW849" s="14"/>
      <c r="IPX849" s="14"/>
      <c r="IPY849" s="14"/>
      <c r="IPZ849" s="14"/>
      <c r="IQA849" s="14"/>
      <c r="IQB849" s="14"/>
      <c r="IQC849" s="14"/>
      <c r="IQD849" s="14"/>
      <c r="IQE849" s="14"/>
      <c r="IQF849" s="14"/>
      <c r="IQG849" s="14"/>
      <c r="IQH849" s="14"/>
      <c r="IQI849" s="14"/>
      <c r="IQJ849" s="14"/>
      <c r="IQK849" s="14"/>
      <c r="IQL849" s="14"/>
      <c r="IQM849" s="14"/>
      <c r="IQN849" s="14"/>
      <c r="IQO849" s="14"/>
      <c r="IQP849" s="14"/>
      <c r="IQQ849" s="14"/>
      <c r="IQR849" s="14"/>
      <c r="IQS849" s="14"/>
      <c r="IQT849" s="14"/>
      <c r="IQU849" s="14"/>
      <c r="IQV849" s="14"/>
      <c r="IQW849" s="14"/>
      <c r="IQX849" s="14"/>
      <c r="IQY849" s="14"/>
      <c r="IQZ849" s="14"/>
      <c r="IRA849" s="14"/>
      <c r="IRB849" s="14"/>
      <c r="IRC849" s="14"/>
      <c r="IRD849" s="14"/>
      <c r="IRE849" s="14"/>
      <c r="IRF849" s="14"/>
      <c r="IRG849" s="14"/>
      <c r="IRH849" s="14"/>
      <c r="IRI849" s="14"/>
      <c r="IRJ849" s="14"/>
      <c r="IRK849" s="14"/>
      <c r="IRL849" s="14"/>
      <c r="IRM849" s="14"/>
      <c r="IRN849" s="14"/>
      <c r="IRO849" s="14"/>
      <c r="IRP849" s="14"/>
      <c r="IRQ849" s="14"/>
      <c r="IRR849" s="14"/>
      <c r="IRS849" s="14"/>
      <c r="IRT849" s="14"/>
      <c r="IRU849" s="14"/>
      <c r="IRV849" s="14"/>
      <c r="IRW849" s="14"/>
      <c r="IRX849" s="14"/>
      <c r="IRY849" s="14"/>
      <c r="IRZ849" s="14"/>
      <c r="ISA849" s="14"/>
      <c r="ISB849" s="14"/>
      <c r="ISC849" s="14"/>
      <c r="ISD849" s="14"/>
      <c r="ISE849" s="14"/>
      <c r="ISF849" s="14"/>
      <c r="ISG849" s="14"/>
      <c r="ISH849" s="14"/>
      <c r="ISI849" s="14"/>
      <c r="ISJ849" s="14"/>
      <c r="ISK849" s="14"/>
      <c r="ISL849" s="14"/>
      <c r="ISM849" s="14"/>
      <c r="ISN849" s="14"/>
      <c r="ISO849" s="14"/>
      <c r="ISP849" s="14"/>
      <c r="ISQ849" s="14"/>
      <c r="ISR849" s="14"/>
      <c r="ISS849" s="14"/>
      <c r="IST849" s="14"/>
      <c r="ISU849" s="14"/>
      <c r="ISV849" s="14"/>
      <c r="ISW849" s="14"/>
      <c r="ISX849" s="14"/>
      <c r="ISY849" s="14"/>
      <c r="ISZ849" s="14"/>
      <c r="ITA849" s="14"/>
      <c r="ITB849" s="14"/>
      <c r="ITC849" s="14"/>
      <c r="ITD849" s="14"/>
      <c r="ITE849" s="14"/>
      <c r="ITF849" s="14"/>
      <c r="ITG849" s="14"/>
      <c r="ITH849" s="14"/>
      <c r="ITI849" s="14"/>
      <c r="ITJ849" s="14"/>
      <c r="ITK849" s="14"/>
      <c r="ITL849" s="14"/>
      <c r="ITM849" s="14"/>
      <c r="ITN849" s="14"/>
      <c r="ITO849" s="14"/>
      <c r="ITP849" s="14"/>
      <c r="ITQ849" s="14"/>
      <c r="ITR849" s="14"/>
      <c r="ITS849" s="14"/>
      <c r="ITT849" s="14"/>
      <c r="ITU849" s="14"/>
      <c r="ITV849" s="14"/>
      <c r="ITW849" s="14"/>
      <c r="ITX849" s="14"/>
      <c r="ITY849" s="14"/>
      <c r="ITZ849" s="14"/>
      <c r="IUA849" s="14"/>
      <c r="IUB849" s="14"/>
      <c r="IUC849" s="14"/>
      <c r="IUD849" s="14"/>
      <c r="IUE849" s="14"/>
      <c r="IUF849" s="14"/>
      <c r="IUG849" s="14"/>
      <c r="IUH849" s="14"/>
      <c r="IUI849" s="14"/>
      <c r="IUJ849" s="14"/>
      <c r="IUK849" s="14"/>
      <c r="IUL849" s="14"/>
      <c r="IUM849" s="14"/>
      <c r="IUN849" s="14"/>
      <c r="IUO849" s="14"/>
      <c r="IUP849" s="14"/>
      <c r="IUQ849" s="14"/>
      <c r="IUR849" s="14"/>
      <c r="IUS849" s="14"/>
      <c r="IUT849" s="14"/>
      <c r="IUU849" s="14"/>
      <c r="IUV849" s="14"/>
      <c r="IUW849" s="14"/>
      <c r="IUX849" s="14"/>
      <c r="IUY849" s="14"/>
      <c r="IUZ849" s="14"/>
      <c r="IVA849" s="14"/>
      <c r="IVB849" s="14"/>
      <c r="IVC849" s="14"/>
      <c r="IVD849" s="14"/>
      <c r="IVE849" s="14"/>
      <c r="IVF849" s="14"/>
      <c r="IVG849" s="14"/>
      <c r="IVH849" s="14"/>
      <c r="IVI849" s="14"/>
      <c r="IVJ849" s="14"/>
      <c r="IVK849" s="14"/>
      <c r="IVL849" s="14"/>
      <c r="IVM849" s="14"/>
      <c r="IVN849" s="14"/>
      <c r="IVO849" s="14"/>
      <c r="IVP849" s="14"/>
      <c r="IVQ849" s="14"/>
      <c r="IVR849" s="14"/>
      <c r="IVS849" s="14"/>
      <c r="IVT849" s="14"/>
      <c r="IVU849" s="14"/>
      <c r="IVV849" s="14"/>
      <c r="IVW849" s="14"/>
      <c r="IVX849" s="14"/>
      <c r="IVY849" s="14"/>
      <c r="IVZ849" s="14"/>
      <c r="IWA849" s="14"/>
      <c r="IWB849" s="14"/>
      <c r="IWC849" s="14"/>
      <c r="IWD849" s="14"/>
      <c r="IWE849" s="14"/>
      <c r="IWF849" s="14"/>
      <c r="IWG849" s="14"/>
      <c r="IWH849" s="14"/>
      <c r="IWI849" s="14"/>
      <c r="IWJ849" s="14"/>
      <c r="IWK849" s="14"/>
      <c r="IWL849" s="14"/>
      <c r="IWM849" s="14"/>
      <c r="IWN849" s="14"/>
      <c r="IWO849" s="14"/>
      <c r="IWP849" s="14"/>
      <c r="IWQ849" s="14"/>
      <c r="IWR849" s="14"/>
      <c r="IWS849" s="14"/>
      <c r="IWT849" s="14"/>
      <c r="IWU849" s="14"/>
      <c r="IWV849" s="14"/>
      <c r="IWW849" s="14"/>
      <c r="IWX849" s="14"/>
      <c r="IWY849" s="14"/>
      <c r="IWZ849" s="14"/>
      <c r="IXA849" s="14"/>
      <c r="IXB849" s="14"/>
      <c r="IXC849" s="14"/>
      <c r="IXD849" s="14"/>
      <c r="IXE849" s="14"/>
      <c r="IXF849" s="14"/>
      <c r="IXG849" s="14"/>
      <c r="IXH849" s="14"/>
      <c r="IXI849" s="14"/>
      <c r="IXJ849" s="14"/>
      <c r="IXK849" s="14"/>
      <c r="IXL849" s="14"/>
      <c r="IXM849" s="14"/>
      <c r="IXN849" s="14"/>
      <c r="IXO849" s="14"/>
      <c r="IXP849" s="14"/>
      <c r="IXQ849" s="14"/>
      <c r="IXR849" s="14"/>
      <c r="IXS849" s="14"/>
      <c r="IXT849" s="14"/>
      <c r="IXU849" s="14"/>
      <c r="IXV849" s="14"/>
      <c r="IXW849" s="14"/>
      <c r="IXX849" s="14"/>
      <c r="IXY849" s="14"/>
      <c r="IXZ849" s="14"/>
      <c r="IYA849" s="14"/>
      <c r="IYB849" s="14"/>
      <c r="IYC849" s="14"/>
      <c r="IYD849" s="14"/>
      <c r="IYE849" s="14"/>
      <c r="IYF849" s="14"/>
      <c r="IYG849" s="14"/>
      <c r="IYH849" s="14"/>
      <c r="IYI849" s="14"/>
      <c r="IYJ849" s="14"/>
      <c r="IYK849" s="14"/>
      <c r="IYL849" s="14"/>
      <c r="IYM849" s="14"/>
      <c r="IYN849" s="14"/>
      <c r="IYO849" s="14"/>
      <c r="IYP849" s="14"/>
      <c r="IYQ849" s="14"/>
      <c r="IYR849" s="14"/>
      <c r="IYS849" s="14"/>
      <c r="IYT849" s="14"/>
      <c r="IYU849" s="14"/>
      <c r="IYV849" s="14"/>
      <c r="IYW849" s="14"/>
      <c r="IYX849" s="14"/>
      <c r="IYY849" s="14"/>
      <c r="IYZ849" s="14"/>
      <c r="IZA849" s="14"/>
      <c r="IZB849" s="14"/>
      <c r="IZC849" s="14"/>
      <c r="IZD849" s="14"/>
      <c r="IZE849" s="14"/>
      <c r="IZF849" s="14"/>
      <c r="IZG849" s="14"/>
      <c r="IZH849" s="14"/>
      <c r="IZI849" s="14"/>
      <c r="IZJ849" s="14"/>
      <c r="IZK849" s="14"/>
      <c r="IZL849" s="14"/>
      <c r="IZM849" s="14"/>
      <c r="IZN849" s="14"/>
      <c r="IZO849" s="14"/>
      <c r="IZP849" s="14"/>
      <c r="IZQ849" s="14"/>
      <c r="IZR849" s="14"/>
      <c r="IZS849" s="14"/>
      <c r="IZT849" s="14"/>
      <c r="IZU849" s="14"/>
      <c r="IZV849" s="14"/>
      <c r="IZW849" s="14"/>
      <c r="IZX849" s="14"/>
      <c r="IZY849" s="14"/>
      <c r="IZZ849" s="14"/>
      <c r="JAA849" s="14"/>
      <c r="JAB849" s="14"/>
      <c r="JAC849" s="14"/>
      <c r="JAD849" s="14"/>
      <c r="JAE849" s="14"/>
      <c r="JAF849" s="14"/>
      <c r="JAG849" s="14"/>
      <c r="JAH849" s="14"/>
      <c r="JAI849" s="14"/>
      <c r="JAJ849" s="14"/>
      <c r="JAK849" s="14"/>
      <c r="JAL849" s="14"/>
      <c r="JAM849" s="14"/>
      <c r="JAN849" s="14"/>
      <c r="JAO849" s="14"/>
      <c r="JAP849" s="14"/>
      <c r="JAQ849" s="14"/>
      <c r="JAR849" s="14"/>
      <c r="JAS849" s="14"/>
      <c r="JAT849" s="14"/>
      <c r="JAU849" s="14"/>
      <c r="JAV849" s="14"/>
      <c r="JAW849" s="14"/>
      <c r="JAX849" s="14"/>
      <c r="JAY849" s="14"/>
      <c r="JAZ849" s="14"/>
      <c r="JBA849" s="14"/>
      <c r="JBB849" s="14"/>
      <c r="JBC849" s="14"/>
      <c r="JBD849" s="14"/>
      <c r="JBE849" s="14"/>
      <c r="JBF849" s="14"/>
      <c r="JBG849" s="14"/>
      <c r="JBH849" s="14"/>
      <c r="JBI849" s="14"/>
      <c r="JBJ849" s="14"/>
      <c r="JBK849" s="14"/>
      <c r="JBL849" s="14"/>
      <c r="JBM849" s="14"/>
      <c r="JBN849" s="14"/>
      <c r="JBO849" s="14"/>
      <c r="JBP849" s="14"/>
      <c r="JBQ849" s="14"/>
      <c r="JBR849" s="14"/>
      <c r="JBS849" s="14"/>
      <c r="JBT849" s="14"/>
      <c r="JBU849" s="14"/>
      <c r="JBV849" s="14"/>
      <c r="JBW849" s="14"/>
      <c r="JBX849" s="14"/>
      <c r="JBY849" s="14"/>
      <c r="JBZ849" s="14"/>
      <c r="JCA849" s="14"/>
      <c r="JCB849" s="14"/>
      <c r="JCC849" s="14"/>
      <c r="JCD849" s="14"/>
      <c r="JCE849" s="14"/>
      <c r="JCF849" s="14"/>
      <c r="JCG849" s="14"/>
      <c r="JCH849" s="14"/>
      <c r="JCI849" s="14"/>
      <c r="JCJ849" s="14"/>
      <c r="JCK849" s="14"/>
      <c r="JCL849" s="14"/>
      <c r="JCM849" s="14"/>
      <c r="JCN849" s="14"/>
      <c r="JCO849" s="14"/>
      <c r="JCP849" s="14"/>
      <c r="JCQ849" s="14"/>
      <c r="JCR849" s="14"/>
      <c r="JCS849" s="14"/>
      <c r="JCT849" s="14"/>
      <c r="JCU849" s="14"/>
      <c r="JCV849" s="14"/>
      <c r="JCW849" s="14"/>
      <c r="JCX849" s="14"/>
      <c r="JCY849" s="14"/>
      <c r="JCZ849" s="14"/>
      <c r="JDA849" s="14"/>
      <c r="JDB849" s="14"/>
      <c r="JDC849" s="14"/>
      <c r="JDD849" s="14"/>
      <c r="JDE849" s="14"/>
      <c r="JDF849" s="14"/>
      <c r="JDG849" s="14"/>
      <c r="JDH849" s="14"/>
      <c r="JDI849" s="14"/>
      <c r="JDJ849" s="14"/>
      <c r="JDK849" s="14"/>
      <c r="JDL849" s="14"/>
      <c r="JDM849" s="14"/>
      <c r="JDN849" s="14"/>
      <c r="JDO849" s="14"/>
      <c r="JDP849" s="14"/>
      <c r="JDQ849" s="14"/>
      <c r="JDR849" s="14"/>
      <c r="JDS849" s="14"/>
      <c r="JDT849" s="14"/>
      <c r="JDU849" s="14"/>
      <c r="JDV849" s="14"/>
      <c r="JDW849" s="14"/>
      <c r="JDX849" s="14"/>
      <c r="JDY849" s="14"/>
      <c r="JDZ849" s="14"/>
      <c r="JEA849" s="14"/>
      <c r="JEB849" s="14"/>
      <c r="JEC849" s="14"/>
      <c r="JED849" s="14"/>
      <c r="JEE849" s="14"/>
      <c r="JEF849" s="14"/>
      <c r="JEG849" s="14"/>
      <c r="JEH849" s="14"/>
      <c r="JEI849" s="14"/>
      <c r="JEJ849" s="14"/>
      <c r="JEK849" s="14"/>
      <c r="JEL849" s="14"/>
      <c r="JEM849" s="14"/>
      <c r="JEN849" s="14"/>
      <c r="JEO849" s="14"/>
      <c r="JEP849" s="14"/>
      <c r="JEQ849" s="14"/>
      <c r="JER849" s="14"/>
      <c r="JES849" s="14"/>
      <c r="JET849" s="14"/>
      <c r="JEU849" s="14"/>
      <c r="JEV849" s="14"/>
      <c r="JEW849" s="14"/>
      <c r="JEX849" s="14"/>
      <c r="JEY849" s="14"/>
      <c r="JEZ849" s="14"/>
      <c r="JFA849" s="14"/>
      <c r="JFB849" s="14"/>
      <c r="JFC849" s="14"/>
      <c r="JFD849" s="14"/>
      <c r="JFE849" s="14"/>
      <c r="JFF849" s="14"/>
      <c r="JFG849" s="14"/>
      <c r="JFH849" s="14"/>
      <c r="JFI849" s="14"/>
      <c r="JFJ849" s="14"/>
      <c r="JFK849" s="14"/>
      <c r="JFL849" s="14"/>
      <c r="JFM849" s="14"/>
      <c r="JFN849" s="14"/>
      <c r="JFO849" s="14"/>
      <c r="JFP849" s="14"/>
      <c r="JFQ849" s="14"/>
      <c r="JFR849" s="14"/>
      <c r="JFS849" s="14"/>
      <c r="JFT849" s="14"/>
      <c r="JFU849" s="14"/>
      <c r="JFV849" s="14"/>
      <c r="JFW849" s="14"/>
      <c r="JFX849" s="14"/>
      <c r="JFY849" s="14"/>
      <c r="JFZ849" s="14"/>
      <c r="JGA849" s="14"/>
      <c r="JGB849" s="14"/>
      <c r="JGC849" s="14"/>
      <c r="JGD849" s="14"/>
      <c r="JGE849" s="14"/>
      <c r="JGF849" s="14"/>
      <c r="JGG849" s="14"/>
      <c r="JGH849" s="14"/>
      <c r="JGI849" s="14"/>
      <c r="JGJ849" s="14"/>
      <c r="JGK849" s="14"/>
      <c r="JGL849" s="14"/>
      <c r="JGM849" s="14"/>
      <c r="JGN849" s="14"/>
      <c r="JGO849" s="14"/>
      <c r="JGP849" s="14"/>
      <c r="JGQ849" s="14"/>
      <c r="JGR849" s="14"/>
      <c r="JGS849" s="14"/>
      <c r="JGT849" s="14"/>
      <c r="JGU849" s="14"/>
      <c r="JGV849" s="14"/>
      <c r="JGW849" s="14"/>
      <c r="JGX849" s="14"/>
      <c r="JGY849" s="14"/>
      <c r="JGZ849" s="14"/>
      <c r="JHA849" s="14"/>
      <c r="JHB849" s="14"/>
      <c r="JHC849" s="14"/>
      <c r="JHD849" s="14"/>
      <c r="JHE849" s="14"/>
      <c r="JHF849" s="14"/>
      <c r="JHG849" s="14"/>
      <c r="JHH849" s="14"/>
      <c r="JHI849" s="14"/>
      <c r="JHJ849" s="14"/>
      <c r="JHK849" s="14"/>
      <c r="JHL849" s="14"/>
      <c r="JHM849" s="14"/>
      <c r="JHN849" s="14"/>
      <c r="JHO849" s="14"/>
      <c r="JHP849" s="14"/>
      <c r="JHQ849" s="14"/>
      <c r="JHR849" s="14"/>
      <c r="JHS849" s="14"/>
      <c r="JHT849" s="14"/>
      <c r="JHU849" s="14"/>
      <c r="JHV849" s="14"/>
      <c r="JHW849" s="14"/>
      <c r="JHX849" s="14"/>
      <c r="JHY849" s="14"/>
      <c r="JHZ849" s="14"/>
      <c r="JIA849" s="14"/>
      <c r="JIB849" s="14"/>
      <c r="JIC849" s="14"/>
      <c r="JID849" s="14"/>
      <c r="JIE849" s="14"/>
      <c r="JIF849" s="14"/>
      <c r="JIG849" s="14"/>
      <c r="JIH849" s="14"/>
      <c r="JII849" s="14"/>
      <c r="JIJ849" s="14"/>
      <c r="JIK849" s="14"/>
      <c r="JIL849" s="14"/>
      <c r="JIM849" s="14"/>
      <c r="JIN849" s="14"/>
      <c r="JIO849" s="14"/>
      <c r="JIP849" s="14"/>
      <c r="JIQ849" s="14"/>
      <c r="JIR849" s="14"/>
      <c r="JIS849" s="14"/>
      <c r="JIT849" s="14"/>
      <c r="JIU849" s="14"/>
      <c r="JIV849" s="14"/>
      <c r="JIW849" s="14"/>
      <c r="JIX849" s="14"/>
      <c r="JIY849" s="14"/>
      <c r="JIZ849" s="14"/>
      <c r="JJA849" s="14"/>
      <c r="JJB849" s="14"/>
      <c r="JJC849" s="14"/>
      <c r="JJD849" s="14"/>
      <c r="JJE849" s="14"/>
      <c r="JJF849" s="14"/>
      <c r="JJG849" s="14"/>
      <c r="JJH849" s="14"/>
      <c r="JJI849" s="14"/>
      <c r="JJJ849" s="14"/>
      <c r="JJK849" s="14"/>
      <c r="JJL849" s="14"/>
      <c r="JJM849" s="14"/>
      <c r="JJN849" s="14"/>
      <c r="JJO849" s="14"/>
      <c r="JJP849" s="14"/>
      <c r="JJQ849" s="14"/>
      <c r="JJR849" s="14"/>
      <c r="JJS849" s="14"/>
      <c r="JJT849" s="14"/>
      <c r="JJU849" s="14"/>
      <c r="JJV849" s="14"/>
      <c r="JJW849" s="14"/>
      <c r="JJX849" s="14"/>
      <c r="JJY849" s="14"/>
      <c r="JJZ849" s="14"/>
      <c r="JKA849" s="14"/>
      <c r="JKB849" s="14"/>
      <c r="JKC849" s="14"/>
      <c r="JKD849" s="14"/>
      <c r="JKE849" s="14"/>
      <c r="JKF849" s="14"/>
      <c r="JKG849" s="14"/>
      <c r="JKH849" s="14"/>
      <c r="JKI849" s="14"/>
      <c r="JKJ849" s="14"/>
      <c r="JKK849" s="14"/>
      <c r="JKL849" s="14"/>
      <c r="JKM849" s="14"/>
      <c r="JKN849" s="14"/>
      <c r="JKO849" s="14"/>
      <c r="JKP849" s="14"/>
      <c r="JKQ849" s="14"/>
      <c r="JKR849" s="14"/>
      <c r="JKS849" s="14"/>
      <c r="JKT849" s="14"/>
      <c r="JKU849" s="14"/>
      <c r="JKV849" s="14"/>
      <c r="JKW849" s="14"/>
      <c r="JKX849" s="14"/>
      <c r="JKY849" s="14"/>
      <c r="JKZ849" s="14"/>
      <c r="JLA849" s="14"/>
      <c r="JLB849" s="14"/>
      <c r="JLC849" s="14"/>
      <c r="JLD849" s="14"/>
      <c r="JLE849" s="14"/>
      <c r="JLF849" s="14"/>
      <c r="JLG849" s="14"/>
      <c r="JLH849" s="14"/>
      <c r="JLI849" s="14"/>
      <c r="JLJ849" s="14"/>
      <c r="JLK849" s="14"/>
      <c r="JLL849" s="14"/>
      <c r="JLM849" s="14"/>
      <c r="JLN849" s="14"/>
      <c r="JLO849" s="14"/>
      <c r="JLP849" s="14"/>
      <c r="JLQ849" s="14"/>
      <c r="JLR849" s="14"/>
      <c r="JLS849" s="14"/>
      <c r="JLT849" s="14"/>
      <c r="JLU849" s="14"/>
      <c r="JLV849" s="14"/>
      <c r="JLW849" s="14"/>
      <c r="JLX849" s="14"/>
      <c r="JLY849" s="14"/>
      <c r="JLZ849" s="14"/>
      <c r="JMA849" s="14"/>
      <c r="JMB849" s="14"/>
      <c r="JMC849" s="14"/>
      <c r="JMD849" s="14"/>
      <c r="JME849" s="14"/>
      <c r="JMF849" s="14"/>
      <c r="JMG849" s="14"/>
      <c r="JMH849" s="14"/>
      <c r="JMI849" s="14"/>
      <c r="JMJ849" s="14"/>
      <c r="JMK849" s="14"/>
      <c r="JML849" s="14"/>
      <c r="JMM849" s="14"/>
      <c r="JMN849" s="14"/>
      <c r="JMO849" s="14"/>
      <c r="JMP849" s="14"/>
      <c r="JMQ849" s="14"/>
      <c r="JMR849" s="14"/>
      <c r="JMS849" s="14"/>
      <c r="JMT849" s="14"/>
      <c r="JMU849" s="14"/>
      <c r="JMV849" s="14"/>
      <c r="JMW849" s="14"/>
      <c r="JMX849" s="14"/>
      <c r="JMY849" s="14"/>
      <c r="JMZ849" s="14"/>
      <c r="JNA849" s="14"/>
      <c r="JNB849" s="14"/>
      <c r="JNC849" s="14"/>
      <c r="JND849" s="14"/>
      <c r="JNE849" s="14"/>
      <c r="JNF849" s="14"/>
      <c r="JNG849" s="14"/>
      <c r="JNH849" s="14"/>
      <c r="JNI849" s="14"/>
      <c r="JNJ849" s="14"/>
      <c r="JNK849" s="14"/>
      <c r="JNL849" s="14"/>
      <c r="JNM849" s="14"/>
      <c r="JNN849" s="14"/>
      <c r="JNO849" s="14"/>
      <c r="JNP849" s="14"/>
      <c r="JNQ849" s="14"/>
      <c r="JNR849" s="14"/>
      <c r="JNS849" s="14"/>
      <c r="JNT849" s="14"/>
      <c r="JNU849" s="14"/>
      <c r="JNV849" s="14"/>
      <c r="JNW849" s="14"/>
      <c r="JNX849" s="14"/>
      <c r="JNY849" s="14"/>
      <c r="JNZ849" s="14"/>
      <c r="JOA849" s="14"/>
      <c r="JOB849" s="14"/>
      <c r="JOC849" s="14"/>
      <c r="JOD849" s="14"/>
      <c r="JOE849" s="14"/>
      <c r="JOF849" s="14"/>
      <c r="JOG849" s="14"/>
      <c r="JOH849" s="14"/>
      <c r="JOI849" s="14"/>
      <c r="JOJ849" s="14"/>
      <c r="JOK849" s="14"/>
      <c r="JOL849" s="14"/>
      <c r="JOM849" s="14"/>
      <c r="JON849" s="14"/>
      <c r="JOO849" s="14"/>
      <c r="JOP849" s="14"/>
      <c r="JOQ849" s="14"/>
      <c r="JOR849" s="14"/>
      <c r="JOS849" s="14"/>
      <c r="JOT849" s="14"/>
      <c r="JOU849" s="14"/>
      <c r="JOV849" s="14"/>
      <c r="JOW849" s="14"/>
      <c r="JOX849" s="14"/>
      <c r="JOY849" s="14"/>
      <c r="JOZ849" s="14"/>
      <c r="JPA849" s="14"/>
      <c r="JPB849" s="14"/>
      <c r="JPC849" s="14"/>
      <c r="JPD849" s="14"/>
      <c r="JPE849" s="14"/>
      <c r="JPF849" s="14"/>
      <c r="JPG849" s="14"/>
      <c r="JPH849" s="14"/>
      <c r="JPI849" s="14"/>
      <c r="JPJ849" s="14"/>
      <c r="JPK849" s="14"/>
      <c r="JPL849" s="14"/>
      <c r="JPM849" s="14"/>
      <c r="JPN849" s="14"/>
      <c r="JPO849" s="14"/>
      <c r="JPP849" s="14"/>
      <c r="JPQ849" s="14"/>
      <c r="JPR849" s="14"/>
      <c r="JPS849" s="14"/>
      <c r="JPT849" s="14"/>
      <c r="JPU849" s="14"/>
      <c r="JPV849" s="14"/>
      <c r="JPW849" s="14"/>
      <c r="JPX849" s="14"/>
      <c r="JPY849" s="14"/>
      <c r="JPZ849" s="14"/>
      <c r="JQA849" s="14"/>
      <c r="JQB849" s="14"/>
      <c r="JQC849" s="14"/>
      <c r="JQD849" s="14"/>
      <c r="JQE849" s="14"/>
      <c r="JQF849" s="14"/>
      <c r="JQG849" s="14"/>
      <c r="JQH849" s="14"/>
      <c r="JQI849" s="14"/>
      <c r="JQJ849" s="14"/>
      <c r="JQK849" s="14"/>
      <c r="JQL849" s="14"/>
      <c r="JQM849" s="14"/>
      <c r="JQN849" s="14"/>
      <c r="JQO849" s="14"/>
      <c r="JQP849" s="14"/>
      <c r="JQQ849" s="14"/>
      <c r="JQR849" s="14"/>
      <c r="JQS849" s="14"/>
      <c r="JQT849" s="14"/>
      <c r="JQU849" s="14"/>
      <c r="JQV849" s="14"/>
      <c r="JQW849" s="14"/>
      <c r="JQX849" s="14"/>
      <c r="JQY849" s="14"/>
      <c r="JQZ849" s="14"/>
      <c r="JRA849" s="14"/>
      <c r="JRB849" s="14"/>
      <c r="JRC849" s="14"/>
      <c r="JRD849" s="14"/>
      <c r="JRE849" s="14"/>
      <c r="JRF849" s="14"/>
      <c r="JRG849" s="14"/>
      <c r="JRH849" s="14"/>
      <c r="JRI849" s="14"/>
      <c r="JRJ849" s="14"/>
      <c r="JRK849" s="14"/>
      <c r="JRL849" s="14"/>
      <c r="JRM849" s="14"/>
      <c r="JRN849" s="14"/>
      <c r="JRO849" s="14"/>
      <c r="JRP849" s="14"/>
      <c r="JRQ849" s="14"/>
      <c r="JRR849" s="14"/>
      <c r="JRS849" s="14"/>
      <c r="JRT849" s="14"/>
      <c r="JRU849" s="14"/>
      <c r="JRV849" s="14"/>
      <c r="JRW849" s="14"/>
      <c r="JRX849" s="14"/>
      <c r="JRY849" s="14"/>
      <c r="JRZ849" s="14"/>
      <c r="JSA849" s="14"/>
      <c r="JSB849" s="14"/>
      <c r="JSC849" s="14"/>
      <c r="JSD849" s="14"/>
      <c r="JSE849" s="14"/>
      <c r="JSF849" s="14"/>
      <c r="JSG849" s="14"/>
      <c r="JSH849" s="14"/>
      <c r="JSI849" s="14"/>
      <c r="JSJ849" s="14"/>
      <c r="JSK849" s="14"/>
      <c r="JSL849" s="14"/>
      <c r="JSM849" s="14"/>
      <c r="JSN849" s="14"/>
      <c r="JSO849" s="14"/>
      <c r="JSP849" s="14"/>
      <c r="JSQ849" s="14"/>
      <c r="JSR849" s="14"/>
      <c r="JSS849" s="14"/>
      <c r="JST849" s="14"/>
      <c r="JSU849" s="14"/>
      <c r="JSV849" s="14"/>
      <c r="JSW849" s="14"/>
      <c r="JSX849" s="14"/>
      <c r="JSY849" s="14"/>
      <c r="JSZ849" s="14"/>
      <c r="JTA849" s="14"/>
      <c r="JTB849" s="14"/>
      <c r="JTC849" s="14"/>
      <c r="JTD849" s="14"/>
      <c r="JTE849" s="14"/>
      <c r="JTF849" s="14"/>
      <c r="JTG849" s="14"/>
      <c r="JTH849" s="14"/>
      <c r="JTI849" s="14"/>
      <c r="JTJ849" s="14"/>
      <c r="JTK849" s="14"/>
      <c r="JTL849" s="14"/>
      <c r="JTM849" s="14"/>
      <c r="JTN849" s="14"/>
      <c r="JTO849" s="14"/>
      <c r="JTP849" s="14"/>
      <c r="JTQ849" s="14"/>
      <c r="JTR849" s="14"/>
      <c r="JTS849" s="14"/>
      <c r="JTT849" s="14"/>
      <c r="JTU849" s="14"/>
      <c r="JTV849" s="14"/>
      <c r="JTW849" s="14"/>
      <c r="JTX849" s="14"/>
      <c r="JTY849" s="14"/>
      <c r="JTZ849" s="14"/>
      <c r="JUA849" s="14"/>
      <c r="JUB849" s="14"/>
      <c r="JUC849" s="14"/>
      <c r="JUD849" s="14"/>
      <c r="JUE849" s="14"/>
      <c r="JUF849" s="14"/>
      <c r="JUG849" s="14"/>
      <c r="JUH849" s="14"/>
      <c r="JUI849" s="14"/>
      <c r="JUJ849" s="14"/>
      <c r="JUK849" s="14"/>
      <c r="JUL849" s="14"/>
      <c r="JUM849" s="14"/>
      <c r="JUN849" s="14"/>
      <c r="JUO849" s="14"/>
      <c r="JUP849" s="14"/>
      <c r="JUQ849" s="14"/>
      <c r="JUR849" s="14"/>
      <c r="JUS849" s="14"/>
      <c r="JUT849" s="14"/>
      <c r="JUU849" s="14"/>
      <c r="JUV849" s="14"/>
      <c r="JUW849" s="14"/>
      <c r="JUX849" s="14"/>
      <c r="JUY849" s="14"/>
      <c r="JUZ849" s="14"/>
      <c r="JVA849" s="14"/>
      <c r="JVB849" s="14"/>
      <c r="JVC849" s="14"/>
      <c r="JVD849" s="14"/>
      <c r="JVE849" s="14"/>
      <c r="JVF849" s="14"/>
      <c r="JVG849" s="14"/>
      <c r="JVH849" s="14"/>
      <c r="JVI849" s="14"/>
      <c r="JVJ849" s="14"/>
      <c r="JVK849" s="14"/>
      <c r="JVL849" s="14"/>
      <c r="JVM849" s="14"/>
      <c r="JVN849" s="14"/>
      <c r="JVO849" s="14"/>
      <c r="JVP849" s="14"/>
      <c r="JVQ849" s="14"/>
      <c r="JVR849" s="14"/>
      <c r="JVS849" s="14"/>
      <c r="JVT849" s="14"/>
      <c r="JVU849" s="14"/>
      <c r="JVV849" s="14"/>
      <c r="JVW849" s="14"/>
      <c r="JVX849" s="14"/>
      <c r="JVY849" s="14"/>
      <c r="JVZ849" s="14"/>
      <c r="JWA849" s="14"/>
      <c r="JWB849" s="14"/>
      <c r="JWC849" s="14"/>
      <c r="JWD849" s="14"/>
      <c r="JWE849" s="14"/>
      <c r="JWF849" s="14"/>
      <c r="JWG849" s="14"/>
      <c r="JWH849" s="14"/>
      <c r="JWI849" s="14"/>
      <c r="JWJ849" s="14"/>
      <c r="JWK849" s="14"/>
      <c r="JWL849" s="14"/>
      <c r="JWM849" s="14"/>
      <c r="JWN849" s="14"/>
      <c r="JWO849" s="14"/>
      <c r="JWP849" s="14"/>
      <c r="JWQ849" s="14"/>
      <c r="JWR849" s="14"/>
      <c r="JWS849" s="14"/>
      <c r="JWT849" s="14"/>
      <c r="JWU849" s="14"/>
      <c r="JWV849" s="14"/>
      <c r="JWW849" s="14"/>
      <c r="JWX849" s="14"/>
      <c r="JWY849" s="14"/>
      <c r="JWZ849" s="14"/>
      <c r="JXA849" s="14"/>
      <c r="JXB849" s="14"/>
      <c r="JXC849" s="14"/>
      <c r="JXD849" s="14"/>
      <c r="JXE849" s="14"/>
      <c r="JXF849" s="14"/>
      <c r="JXG849" s="14"/>
      <c r="JXH849" s="14"/>
      <c r="JXI849" s="14"/>
      <c r="JXJ849" s="14"/>
      <c r="JXK849" s="14"/>
      <c r="JXL849" s="14"/>
      <c r="JXM849" s="14"/>
      <c r="JXN849" s="14"/>
      <c r="JXO849" s="14"/>
      <c r="JXP849" s="14"/>
      <c r="JXQ849" s="14"/>
      <c r="JXR849" s="14"/>
      <c r="JXS849" s="14"/>
      <c r="JXT849" s="14"/>
      <c r="JXU849" s="14"/>
      <c r="JXV849" s="14"/>
      <c r="JXW849" s="14"/>
      <c r="JXX849" s="14"/>
      <c r="JXY849" s="14"/>
      <c r="JXZ849" s="14"/>
      <c r="JYA849" s="14"/>
      <c r="JYB849" s="14"/>
      <c r="JYC849" s="14"/>
      <c r="JYD849" s="14"/>
      <c r="JYE849" s="14"/>
      <c r="JYF849" s="14"/>
      <c r="JYG849" s="14"/>
      <c r="JYH849" s="14"/>
      <c r="JYI849" s="14"/>
      <c r="JYJ849" s="14"/>
      <c r="JYK849" s="14"/>
      <c r="JYL849" s="14"/>
      <c r="JYM849" s="14"/>
      <c r="JYN849" s="14"/>
      <c r="JYO849" s="14"/>
      <c r="JYP849" s="14"/>
      <c r="JYQ849" s="14"/>
      <c r="JYR849" s="14"/>
      <c r="JYS849" s="14"/>
      <c r="JYT849" s="14"/>
      <c r="JYU849" s="14"/>
      <c r="JYV849" s="14"/>
      <c r="JYW849" s="14"/>
      <c r="JYX849" s="14"/>
      <c r="JYY849" s="14"/>
      <c r="JYZ849" s="14"/>
      <c r="JZA849" s="14"/>
      <c r="JZB849" s="14"/>
      <c r="JZC849" s="14"/>
      <c r="JZD849" s="14"/>
      <c r="JZE849" s="14"/>
      <c r="JZF849" s="14"/>
      <c r="JZG849" s="14"/>
      <c r="JZH849" s="14"/>
      <c r="JZI849" s="14"/>
      <c r="JZJ849" s="14"/>
      <c r="JZK849" s="14"/>
      <c r="JZL849" s="14"/>
      <c r="JZM849" s="14"/>
      <c r="JZN849" s="14"/>
      <c r="JZO849" s="14"/>
      <c r="JZP849" s="14"/>
      <c r="JZQ849" s="14"/>
      <c r="JZR849" s="14"/>
      <c r="JZS849" s="14"/>
      <c r="JZT849" s="14"/>
      <c r="JZU849" s="14"/>
      <c r="JZV849" s="14"/>
      <c r="JZW849" s="14"/>
      <c r="JZX849" s="14"/>
      <c r="JZY849" s="14"/>
      <c r="JZZ849" s="14"/>
      <c r="KAA849" s="14"/>
      <c r="KAB849" s="14"/>
      <c r="KAC849" s="14"/>
      <c r="KAD849" s="14"/>
      <c r="KAE849" s="14"/>
      <c r="KAF849" s="14"/>
      <c r="KAG849" s="14"/>
      <c r="KAH849" s="14"/>
      <c r="KAI849" s="14"/>
      <c r="KAJ849" s="14"/>
      <c r="KAK849" s="14"/>
      <c r="KAL849" s="14"/>
      <c r="KAM849" s="14"/>
      <c r="KAN849" s="14"/>
      <c r="KAO849" s="14"/>
      <c r="KAP849" s="14"/>
      <c r="KAQ849" s="14"/>
      <c r="KAR849" s="14"/>
      <c r="KAS849" s="14"/>
      <c r="KAT849" s="14"/>
      <c r="KAU849" s="14"/>
      <c r="KAV849" s="14"/>
      <c r="KAW849" s="14"/>
      <c r="KAX849" s="14"/>
      <c r="KAY849" s="14"/>
      <c r="KAZ849" s="14"/>
      <c r="KBA849" s="14"/>
      <c r="KBB849" s="14"/>
      <c r="KBC849" s="14"/>
      <c r="KBD849" s="14"/>
      <c r="KBE849" s="14"/>
      <c r="KBF849" s="14"/>
      <c r="KBG849" s="14"/>
      <c r="KBH849" s="14"/>
      <c r="KBI849" s="14"/>
      <c r="KBJ849" s="14"/>
      <c r="KBK849" s="14"/>
      <c r="KBL849" s="14"/>
      <c r="KBM849" s="14"/>
      <c r="KBN849" s="14"/>
      <c r="KBO849" s="14"/>
      <c r="KBP849" s="14"/>
      <c r="KBQ849" s="14"/>
      <c r="KBR849" s="14"/>
      <c r="KBS849" s="14"/>
      <c r="KBT849" s="14"/>
      <c r="KBU849" s="14"/>
      <c r="KBV849" s="14"/>
      <c r="KBW849" s="14"/>
      <c r="KBX849" s="14"/>
      <c r="KBY849" s="14"/>
      <c r="KBZ849" s="14"/>
      <c r="KCA849" s="14"/>
      <c r="KCB849" s="14"/>
      <c r="KCC849" s="14"/>
      <c r="KCD849" s="14"/>
      <c r="KCE849" s="14"/>
      <c r="KCF849" s="14"/>
      <c r="KCG849" s="14"/>
      <c r="KCH849" s="14"/>
      <c r="KCI849" s="14"/>
      <c r="KCJ849" s="14"/>
      <c r="KCK849" s="14"/>
      <c r="KCL849" s="14"/>
      <c r="KCM849" s="14"/>
      <c r="KCN849" s="14"/>
      <c r="KCO849" s="14"/>
      <c r="KCP849" s="14"/>
      <c r="KCQ849" s="14"/>
      <c r="KCR849" s="14"/>
      <c r="KCS849" s="14"/>
      <c r="KCT849" s="14"/>
      <c r="KCU849" s="14"/>
      <c r="KCV849" s="14"/>
      <c r="KCW849" s="14"/>
      <c r="KCX849" s="14"/>
      <c r="KCY849" s="14"/>
      <c r="KCZ849" s="14"/>
      <c r="KDA849" s="14"/>
      <c r="KDB849" s="14"/>
      <c r="KDC849" s="14"/>
      <c r="KDD849" s="14"/>
      <c r="KDE849" s="14"/>
      <c r="KDF849" s="14"/>
      <c r="KDG849" s="14"/>
      <c r="KDH849" s="14"/>
      <c r="KDI849" s="14"/>
      <c r="KDJ849" s="14"/>
      <c r="KDK849" s="14"/>
      <c r="KDL849" s="14"/>
      <c r="KDM849" s="14"/>
      <c r="KDN849" s="14"/>
      <c r="KDO849" s="14"/>
      <c r="KDP849" s="14"/>
      <c r="KDQ849" s="14"/>
      <c r="KDR849" s="14"/>
      <c r="KDS849" s="14"/>
      <c r="KDT849" s="14"/>
      <c r="KDU849" s="14"/>
      <c r="KDV849" s="14"/>
      <c r="KDW849" s="14"/>
      <c r="KDX849" s="14"/>
      <c r="KDY849" s="14"/>
      <c r="KDZ849" s="14"/>
      <c r="KEA849" s="14"/>
      <c r="KEB849" s="14"/>
      <c r="KEC849" s="14"/>
      <c r="KED849" s="14"/>
      <c r="KEE849" s="14"/>
      <c r="KEF849" s="14"/>
      <c r="KEG849" s="14"/>
      <c r="KEH849" s="14"/>
      <c r="KEI849" s="14"/>
      <c r="KEJ849" s="14"/>
      <c r="KEK849" s="14"/>
      <c r="KEL849" s="14"/>
      <c r="KEM849" s="14"/>
      <c r="KEN849" s="14"/>
      <c r="KEO849" s="14"/>
      <c r="KEP849" s="14"/>
      <c r="KEQ849" s="14"/>
      <c r="KER849" s="14"/>
      <c r="KES849" s="14"/>
      <c r="KET849" s="14"/>
      <c r="KEU849" s="14"/>
      <c r="KEV849" s="14"/>
      <c r="KEW849" s="14"/>
      <c r="KEX849" s="14"/>
      <c r="KEY849" s="14"/>
      <c r="KEZ849" s="14"/>
      <c r="KFA849" s="14"/>
      <c r="KFB849" s="14"/>
      <c r="KFC849" s="14"/>
      <c r="KFD849" s="14"/>
      <c r="KFE849" s="14"/>
      <c r="KFF849" s="14"/>
      <c r="KFG849" s="14"/>
      <c r="KFH849" s="14"/>
      <c r="KFI849" s="14"/>
      <c r="KFJ849" s="14"/>
      <c r="KFK849" s="14"/>
      <c r="KFL849" s="14"/>
      <c r="KFM849" s="14"/>
      <c r="KFN849" s="14"/>
      <c r="KFO849" s="14"/>
      <c r="KFP849" s="14"/>
      <c r="KFQ849" s="14"/>
      <c r="KFR849" s="14"/>
      <c r="KFS849" s="14"/>
      <c r="KFT849" s="14"/>
      <c r="KFU849" s="14"/>
      <c r="KFV849" s="14"/>
      <c r="KFW849" s="14"/>
      <c r="KFX849" s="14"/>
      <c r="KFY849" s="14"/>
      <c r="KFZ849" s="14"/>
      <c r="KGA849" s="14"/>
      <c r="KGB849" s="14"/>
      <c r="KGC849" s="14"/>
      <c r="KGD849" s="14"/>
      <c r="KGE849" s="14"/>
      <c r="KGF849" s="14"/>
      <c r="KGG849" s="14"/>
      <c r="KGH849" s="14"/>
      <c r="KGI849" s="14"/>
      <c r="KGJ849" s="14"/>
      <c r="KGK849" s="14"/>
      <c r="KGL849" s="14"/>
      <c r="KGM849" s="14"/>
      <c r="KGN849" s="14"/>
      <c r="KGO849" s="14"/>
      <c r="KGP849" s="14"/>
      <c r="KGQ849" s="14"/>
      <c r="KGR849" s="14"/>
      <c r="KGS849" s="14"/>
      <c r="KGT849" s="14"/>
      <c r="KGU849" s="14"/>
      <c r="KGV849" s="14"/>
      <c r="KGW849" s="14"/>
      <c r="KGX849" s="14"/>
      <c r="KGY849" s="14"/>
      <c r="KGZ849" s="14"/>
      <c r="KHA849" s="14"/>
      <c r="KHB849" s="14"/>
      <c r="KHC849" s="14"/>
      <c r="KHD849" s="14"/>
      <c r="KHE849" s="14"/>
      <c r="KHF849" s="14"/>
      <c r="KHG849" s="14"/>
      <c r="KHH849" s="14"/>
      <c r="KHI849" s="14"/>
      <c r="KHJ849" s="14"/>
      <c r="KHK849" s="14"/>
      <c r="KHL849" s="14"/>
      <c r="KHM849" s="14"/>
      <c r="KHN849" s="14"/>
      <c r="KHO849" s="14"/>
      <c r="KHP849" s="14"/>
      <c r="KHQ849" s="14"/>
      <c r="KHR849" s="14"/>
      <c r="KHS849" s="14"/>
      <c r="KHT849" s="14"/>
      <c r="KHU849" s="14"/>
      <c r="KHV849" s="14"/>
      <c r="KHW849" s="14"/>
      <c r="KHX849" s="14"/>
      <c r="KHY849" s="14"/>
      <c r="KHZ849" s="14"/>
      <c r="KIA849" s="14"/>
      <c r="KIB849" s="14"/>
      <c r="KIC849" s="14"/>
      <c r="KID849" s="14"/>
      <c r="KIE849" s="14"/>
      <c r="KIF849" s="14"/>
      <c r="KIG849" s="14"/>
      <c r="KIH849" s="14"/>
      <c r="KII849" s="14"/>
      <c r="KIJ849" s="14"/>
      <c r="KIK849" s="14"/>
      <c r="KIL849" s="14"/>
      <c r="KIM849" s="14"/>
      <c r="KIN849" s="14"/>
      <c r="KIO849" s="14"/>
      <c r="KIP849" s="14"/>
      <c r="KIQ849" s="14"/>
      <c r="KIR849" s="14"/>
      <c r="KIS849" s="14"/>
      <c r="KIT849" s="14"/>
      <c r="KIU849" s="14"/>
      <c r="KIV849" s="14"/>
      <c r="KIW849" s="14"/>
      <c r="KIX849" s="14"/>
      <c r="KIY849" s="14"/>
      <c r="KIZ849" s="14"/>
      <c r="KJA849" s="14"/>
      <c r="KJB849" s="14"/>
      <c r="KJC849" s="14"/>
      <c r="KJD849" s="14"/>
      <c r="KJE849" s="14"/>
      <c r="KJF849" s="14"/>
      <c r="KJG849" s="14"/>
      <c r="KJH849" s="14"/>
      <c r="KJI849" s="14"/>
      <c r="KJJ849" s="14"/>
      <c r="KJK849" s="14"/>
      <c r="KJL849" s="14"/>
      <c r="KJM849" s="14"/>
      <c r="KJN849" s="14"/>
      <c r="KJO849" s="14"/>
      <c r="KJP849" s="14"/>
      <c r="KJQ849" s="14"/>
      <c r="KJR849" s="14"/>
      <c r="KJS849" s="14"/>
      <c r="KJT849" s="14"/>
      <c r="KJU849" s="14"/>
      <c r="KJV849" s="14"/>
      <c r="KJW849" s="14"/>
      <c r="KJX849" s="14"/>
      <c r="KJY849" s="14"/>
      <c r="KJZ849" s="14"/>
      <c r="KKA849" s="14"/>
      <c r="KKB849" s="14"/>
      <c r="KKC849" s="14"/>
      <c r="KKD849" s="14"/>
      <c r="KKE849" s="14"/>
      <c r="KKF849" s="14"/>
      <c r="KKG849" s="14"/>
      <c r="KKH849" s="14"/>
      <c r="KKI849" s="14"/>
      <c r="KKJ849" s="14"/>
      <c r="KKK849" s="14"/>
      <c r="KKL849" s="14"/>
      <c r="KKM849" s="14"/>
      <c r="KKN849" s="14"/>
      <c r="KKO849" s="14"/>
      <c r="KKP849" s="14"/>
      <c r="KKQ849" s="14"/>
      <c r="KKR849" s="14"/>
      <c r="KKS849" s="14"/>
      <c r="KKT849" s="14"/>
      <c r="KKU849" s="14"/>
      <c r="KKV849" s="14"/>
      <c r="KKW849" s="14"/>
      <c r="KKX849" s="14"/>
      <c r="KKY849" s="14"/>
      <c r="KKZ849" s="14"/>
      <c r="KLA849" s="14"/>
      <c r="KLB849" s="14"/>
      <c r="KLC849" s="14"/>
      <c r="KLD849" s="14"/>
      <c r="KLE849" s="14"/>
      <c r="KLF849" s="14"/>
      <c r="KLG849" s="14"/>
      <c r="KLH849" s="14"/>
      <c r="KLI849" s="14"/>
      <c r="KLJ849" s="14"/>
      <c r="KLK849" s="14"/>
      <c r="KLL849" s="14"/>
      <c r="KLM849" s="14"/>
      <c r="KLN849" s="14"/>
      <c r="KLO849" s="14"/>
      <c r="KLP849" s="14"/>
      <c r="KLQ849" s="14"/>
      <c r="KLR849" s="14"/>
      <c r="KLS849" s="14"/>
      <c r="KLT849" s="14"/>
      <c r="KLU849" s="14"/>
      <c r="KLV849" s="14"/>
      <c r="KLW849" s="14"/>
      <c r="KLX849" s="14"/>
      <c r="KLY849" s="14"/>
      <c r="KLZ849" s="14"/>
      <c r="KMA849" s="14"/>
      <c r="KMB849" s="14"/>
      <c r="KMC849" s="14"/>
      <c r="KMD849" s="14"/>
      <c r="KME849" s="14"/>
      <c r="KMF849" s="14"/>
      <c r="KMG849" s="14"/>
      <c r="KMH849" s="14"/>
      <c r="KMI849" s="14"/>
      <c r="KMJ849" s="14"/>
      <c r="KMK849" s="14"/>
      <c r="KML849" s="14"/>
      <c r="KMM849" s="14"/>
      <c r="KMN849" s="14"/>
      <c r="KMO849" s="14"/>
      <c r="KMP849" s="14"/>
      <c r="KMQ849" s="14"/>
      <c r="KMR849" s="14"/>
      <c r="KMS849" s="14"/>
      <c r="KMT849" s="14"/>
      <c r="KMU849" s="14"/>
      <c r="KMV849" s="14"/>
      <c r="KMW849" s="14"/>
      <c r="KMX849" s="14"/>
      <c r="KMY849" s="14"/>
      <c r="KMZ849" s="14"/>
      <c r="KNA849" s="14"/>
      <c r="KNB849" s="14"/>
      <c r="KNC849" s="14"/>
      <c r="KND849" s="14"/>
      <c r="KNE849" s="14"/>
      <c r="KNF849" s="14"/>
      <c r="KNG849" s="14"/>
      <c r="KNH849" s="14"/>
      <c r="KNI849" s="14"/>
      <c r="KNJ849" s="14"/>
      <c r="KNK849" s="14"/>
      <c r="KNL849" s="14"/>
      <c r="KNM849" s="14"/>
      <c r="KNN849" s="14"/>
      <c r="KNO849" s="14"/>
      <c r="KNP849" s="14"/>
      <c r="KNQ849" s="14"/>
      <c r="KNR849" s="14"/>
      <c r="KNS849" s="14"/>
      <c r="KNT849" s="14"/>
      <c r="KNU849" s="14"/>
      <c r="KNV849" s="14"/>
      <c r="KNW849" s="14"/>
      <c r="KNX849" s="14"/>
      <c r="KNY849" s="14"/>
      <c r="KNZ849" s="14"/>
      <c r="KOA849" s="14"/>
      <c r="KOB849" s="14"/>
      <c r="KOC849" s="14"/>
      <c r="KOD849" s="14"/>
      <c r="KOE849" s="14"/>
      <c r="KOF849" s="14"/>
      <c r="KOG849" s="14"/>
      <c r="KOH849" s="14"/>
      <c r="KOI849" s="14"/>
      <c r="KOJ849" s="14"/>
      <c r="KOK849" s="14"/>
      <c r="KOL849" s="14"/>
      <c r="KOM849" s="14"/>
      <c r="KON849" s="14"/>
      <c r="KOO849" s="14"/>
      <c r="KOP849" s="14"/>
      <c r="KOQ849" s="14"/>
      <c r="KOR849" s="14"/>
      <c r="KOS849" s="14"/>
      <c r="KOT849" s="14"/>
      <c r="KOU849" s="14"/>
      <c r="KOV849" s="14"/>
      <c r="KOW849" s="14"/>
      <c r="KOX849" s="14"/>
      <c r="KOY849" s="14"/>
      <c r="KOZ849" s="14"/>
      <c r="KPA849" s="14"/>
      <c r="KPB849" s="14"/>
      <c r="KPC849" s="14"/>
      <c r="KPD849" s="14"/>
      <c r="KPE849" s="14"/>
      <c r="KPF849" s="14"/>
      <c r="KPG849" s="14"/>
      <c r="KPH849" s="14"/>
      <c r="KPI849" s="14"/>
      <c r="KPJ849" s="14"/>
      <c r="KPK849" s="14"/>
      <c r="KPL849" s="14"/>
      <c r="KPM849" s="14"/>
      <c r="KPN849" s="14"/>
      <c r="KPO849" s="14"/>
      <c r="KPP849" s="14"/>
      <c r="KPQ849" s="14"/>
      <c r="KPR849" s="14"/>
      <c r="KPS849" s="14"/>
      <c r="KPT849" s="14"/>
      <c r="KPU849" s="14"/>
      <c r="KPV849" s="14"/>
      <c r="KPW849" s="14"/>
      <c r="KPX849" s="14"/>
      <c r="KPY849" s="14"/>
      <c r="KPZ849" s="14"/>
      <c r="KQA849" s="14"/>
      <c r="KQB849" s="14"/>
      <c r="KQC849" s="14"/>
      <c r="KQD849" s="14"/>
      <c r="KQE849" s="14"/>
      <c r="KQF849" s="14"/>
      <c r="KQG849" s="14"/>
      <c r="KQH849" s="14"/>
      <c r="KQI849" s="14"/>
      <c r="KQJ849" s="14"/>
      <c r="KQK849" s="14"/>
      <c r="KQL849" s="14"/>
      <c r="KQM849" s="14"/>
      <c r="KQN849" s="14"/>
      <c r="KQO849" s="14"/>
      <c r="KQP849" s="14"/>
      <c r="KQQ849" s="14"/>
      <c r="KQR849" s="14"/>
      <c r="KQS849" s="14"/>
      <c r="KQT849" s="14"/>
      <c r="KQU849" s="14"/>
      <c r="KQV849" s="14"/>
      <c r="KQW849" s="14"/>
      <c r="KQX849" s="14"/>
      <c r="KQY849" s="14"/>
      <c r="KQZ849" s="14"/>
      <c r="KRA849" s="14"/>
      <c r="KRB849" s="14"/>
      <c r="KRC849" s="14"/>
      <c r="KRD849" s="14"/>
      <c r="KRE849" s="14"/>
      <c r="KRF849" s="14"/>
      <c r="KRG849" s="14"/>
      <c r="KRH849" s="14"/>
      <c r="KRI849" s="14"/>
      <c r="KRJ849" s="14"/>
      <c r="KRK849" s="14"/>
      <c r="KRL849" s="14"/>
      <c r="KRM849" s="14"/>
      <c r="KRN849" s="14"/>
      <c r="KRO849" s="14"/>
      <c r="KRP849" s="14"/>
      <c r="KRQ849" s="14"/>
      <c r="KRR849" s="14"/>
      <c r="KRS849" s="14"/>
      <c r="KRT849" s="14"/>
      <c r="KRU849" s="14"/>
      <c r="KRV849" s="14"/>
      <c r="KRW849" s="14"/>
      <c r="KRX849" s="14"/>
      <c r="KRY849" s="14"/>
      <c r="KRZ849" s="14"/>
      <c r="KSA849" s="14"/>
      <c r="KSB849" s="14"/>
      <c r="KSC849" s="14"/>
      <c r="KSD849" s="14"/>
      <c r="KSE849" s="14"/>
      <c r="KSF849" s="14"/>
      <c r="KSG849" s="14"/>
      <c r="KSH849" s="14"/>
      <c r="KSI849" s="14"/>
      <c r="KSJ849" s="14"/>
      <c r="KSK849" s="14"/>
      <c r="KSL849" s="14"/>
      <c r="KSM849" s="14"/>
      <c r="KSN849" s="14"/>
      <c r="KSO849" s="14"/>
      <c r="KSP849" s="14"/>
      <c r="KSQ849" s="14"/>
      <c r="KSR849" s="14"/>
      <c r="KSS849" s="14"/>
      <c r="KST849" s="14"/>
      <c r="KSU849" s="14"/>
      <c r="KSV849" s="14"/>
      <c r="KSW849" s="14"/>
      <c r="KSX849" s="14"/>
      <c r="KSY849" s="14"/>
      <c r="KSZ849" s="14"/>
      <c r="KTA849" s="14"/>
      <c r="KTB849" s="14"/>
      <c r="KTC849" s="14"/>
      <c r="KTD849" s="14"/>
      <c r="KTE849" s="14"/>
      <c r="KTF849" s="14"/>
      <c r="KTG849" s="14"/>
      <c r="KTH849" s="14"/>
      <c r="KTI849" s="14"/>
      <c r="KTJ849" s="14"/>
      <c r="KTK849" s="14"/>
      <c r="KTL849" s="14"/>
      <c r="KTM849" s="14"/>
      <c r="KTN849" s="14"/>
      <c r="KTO849" s="14"/>
      <c r="KTP849" s="14"/>
      <c r="KTQ849" s="14"/>
      <c r="KTR849" s="14"/>
      <c r="KTS849" s="14"/>
      <c r="KTT849" s="14"/>
      <c r="KTU849" s="14"/>
      <c r="KTV849" s="14"/>
      <c r="KTW849" s="14"/>
      <c r="KTX849" s="14"/>
      <c r="KTY849" s="14"/>
      <c r="KTZ849" s="14"/>
      <c r="KUA849" s="14"/>
      <c r="KUB849" s="14"/>
      <c r="KUC849" s="14"/>
      <c r="KUD849" s="14"/>
      <c r="KUE849" s="14"/>
      <c r="KUF849" s="14"/>
      <c r="KUG849" s="14"/>
      <c r="KUH849" s="14"/>
      <c r="KUI849" s="14"/>
      <c r="KUJ849" s="14"/>
      <c r="KUK849" s="14"/>
      <c r="KUL849" s="14"/>
      <c r="KUM849" s="14"/>
      <c r="KUN849" s="14"/>
      <c r="KUO849" s="14"/>
      <c r="KUP849" s="14"/>
      <c r="KUQ849" s="14"/>
      <c r="KUR849" s="14"/>
      <c r="KUS849" s="14"/>
      <c r="KUT849" s="14"/>
      <c r="KUU849" s="14"/>
      <c r="KUV849" s="14"/>
      <c r="KUW849" s="14"/>
      <c r="KUX849" s="14"/>
      <c r="KUY849" s="14"/>
      <c r="KUZ849" s="14"/>
      <c r="KVA849" s="14"/>
      <c r="KVB849" s="14"/>
      <c r="KVC849" s="14"/>
      <c r="KVD849" s="14"/>
      <c r="KVE849" s="14"/>
      <c r="KVF849" s="14"/>
      <c r="KVG849" s="14"/>
      <c r="KVH849" s="14"/>
      <c r="KVI849" s="14"/>
      <c r="KVJ849" s="14"/>
      <c r="KVK849" s="14"/>
      <c r="KVL849" s="14"/>
      <c r="KVM849" s="14"/>
      <c r="KVN849" s="14"/>
      <c r="KVO849" s="14"/>
      <c r="KVP849" s="14"/>
      <c r="KVQ849" s="14"/>
      <c r="KVR849" s="14"/>
      <c r="KVS849" s="14"/>
      <c r="KVT849" s="14"/>
      <c r="KVU849" s="14"/>
      <c r="KVV849" s="14"/>
      <c r="KVW849" s="14"/>
      <c r="KVX849" s="14"/>
      <c r="KVY849" s="14"/>
      <c r="KVZ849" s="14"/>
      <c r="KWA849" s="14"/>
      <c r="KWB849" s="14"/>
      <c r="KWC849" s="14"/>
      <c r="KWD849" s="14"/>
      <c r="KWE849" s="14"/>
      <c r="KWF849" s="14"/>
      <c r="KWG849" s="14"/>
      <c r="KWH849" s="14"/>
      <c r="KWI849" s="14"/>
      <c r="KWJ849" s="14"/>
      <c r="KWK849" s="14"/>
      <c r="KWL849" s="14"/>
      <c r="KWM849" s="14"/>
      <c r="KWN849" s="14"/>
      <c r="KWO849" s="14"/>
      <c r="KWP849" s="14"/>
      <c r="KWQ849" s="14"/>
      <c r="KWR849" s="14"/>
      <c r="KWS849" s="14"/>
      <c r="KWT849" s="14"/>
      <c r="KWU849" s="14"/>
      <c r="KWV849" s="14"/>
      <c r="KWW849" s="14"/>
      <c r="KWX849" s="14"/>
      <c r="KWY849" s="14"/>
      <c r="KWZ849" s="14"/>
      <c r="KXA849" s="14"/>
      <c r="KXB849" s="14"/>
      <c r="KXC849" s="14"/>
      <c r="KXD849" s="14"/>
      <c r="KXE849" s="14"/>
      <c r="KXF849" s="14"/>
      <c r="KXG849" s="14"/>
      <c r="KXH849" s="14"/>
      <c r="KXI849" s="14"/>
      <c r="KXJ849" s="14"/>
      <c r="KXK849" s="14"/>
      <c r="KXL849" s="14"/>
      <c r="KXM849" s="14"/>
      <c r="KXN849" s="14"/>
      <c r="KXO849" s="14"/>
      <c r="KXP849" s="14"/>
      <c r="KXQ849" s="14"/>
      <c r="KXR849" s="14"/>
      <c r="KXS849" s="14"/>
      <c r="KXT849" s="14"/>
      <c r="KXU849" s="14"/>
      <c r="KXV849" s="14"/>
      <c r="KXW849" s="14"/>
      <c r="KXX849" s="14"/>
      <c r="KXY849" s="14"/>
      <c r="KXZ849" s="14"/>
      <c r="KYA849" s="14"/>
      <c r="KYB849" s="14"/>
      <c r="KYC849" s="14"/>
      <c r="KYD849" s="14"/>
      <c r="KYE849" s="14"/>
      <c r="KYF849" s="14"/>
      <c r="KYG849" s="14"/>
      <c r="KYH849" s="14"/>
      <c r="KYI849" s="14"/>
      <c r="KYJ849" s="14"/>
      <c r="KYK849" s="14"/>
      <c r="KYL849" s="14"/>
      <c r="KYM849" s="14"/>
      <c r="KYN849" s="14"/>
      <c r="KYO849" s="14"/>
      <c r="KYP849" s="14"/>
      <c r="KYQ849" s="14"/>
      <c r="KYR849" s="14"/>
      <c r="KYS849" s="14"/>
      <c r="KYT849" s="14"/>
      <c r="KYU849" s="14"/>
      <c r="KYV849" s="14"/>
      <c r="KYW849" s="14"/>
      <c r="KYX849" s="14"/>
      <c r="KYY849" s="14"/>
      <c r="KYZ849" s="14"/>
      <c r="KZA849" s="14"/>
      <c r="KZB849" s="14"/>
      <c r="KZC849" s="14"/>
      <c r="KZD849" s="14"/>
      <c r="KZE849" s="14"/>
      <c r="KZF849" s="14"/>
      <c r="KZG849" s="14"/>
      <c r="KZH849" s="14"/>
      <c r="KZI849" s="14"/>
      <c r="KZJ849" s="14"/>
      <c r="KZK849" s="14"/>
      <c r="KZL849" s="14"/>
      <c r="KZM849" s="14"/>
      <c r="KZN849" s="14"/>
      <c r="KZO849" s="14"/>
      <c r="KZP849" s="14"/>
      <c r="KZQ849" s="14"/>
      <c r="KZR849" s="14"/>
      <c r="KZS849" s="14"/>
      <c r="KZT849" s="14"/>
      <c r="KZU849" s="14"/>
      <c r="KZV849" s="14"/>
      <c r="KZW849" s="14"/>
      <c r="KZX849" s="14"/>
      <c r="KZY849" s="14"/>
      <c r="KZZ849" s="14"/>
      <c r="LAA849" s="14"/>
      <c r="LAB849" s="14"/>
      <c r="LAC849" s="14"/>
      <c r="LAD849" s="14"/>
      <c r="LAE849" s="14"/>
      <c r="LAF849" s="14"/>
      <c r="LAG849" s="14"/>
      <c r="LAH849" s="14"/>
      <c r="LAI849" s="14"/>
      <c r="LAJ849" s="14"/>
      <c r="LAK849" s="14"/>
      <c r="LAL849" s="14"/>
      <c r="LAM849" s="14"/>
      <c r="LAN849" s="14"/>
      <c r="LAO849" s="14"/>
      <c r="LAP849" s="14"/>
      <c r="LAQ849" s="14"/>
      <c r="LAR849" s="14"/>
      <c r="LAS849" s="14"/>
      <c r="LAT849" s="14"/>
      <c r="LAU849" s="14"/>
      <c r="LAV849" s="14"/>
      <c r="LAW849" s="14"/>
      <c r="LAX849" s="14"/>
      <c r="LAY849" s="14"/>
      <c r="LAZ849" s="14"/>
      <c r="LBA849" s="14"/>
      <c r="LBB849" s="14"/>
      <c r="LBC849" s="14"/>
      <c r="LBD849" s="14"/>
      <c r="LBE849" s="14"/>
      <c r="LBF849" s="14"/>
      <c r="LBG849" s="14"/>
      <c r="LBH849" s="14"/>
      <c r="LBI849" s="14"/>
      <c r="LBJ849" s="14"/>
      <c r="LBK849" s="14"/>
      <c r="LBL849" s="14"/>
      <c r="LBM849" s="14"/>
      <c r="LBN849" s="14"/>
      <c r="LBO849" s="14"/>
      <c r="LBP849" s="14"/>
      <c r="LBQ849" s="14"/>
      <c r="LBR849" s="14"/>
      <c r="LBS849" s="14"/>
      <c r="LBT849" s="14"/>
      <c r="LBU849" s="14"/>
      <c r="LBV849" s="14"/>
      <c r="LBW849" s="14"/>
      <c r="LBX849" s="14"/>
      <c r="LBY849" s="14"/>
      <c r="LBZ849" s="14"/>
      <c r="LCA849" s="14"/>
      <c r="LCB849" s="14"/>
      <c r="LCC849" s="14"/>
      <c r="LCD849" s="14"/>
      <c r="LCE849" s="14"/>
      <c r="LCF849" s="14"/>
      <c r="LCG849" s="14"/>
      <c r="LCH849" s="14"/>
      <c r="LCI849" s="14"/>
      <c r="LCJ849" s="14"/>
      <c r="LCK849" s="14"/>
      <c r="LCL849" s="14"/>
      <c r="LCM849" s="14"/>
      <c r="LCN849" s="14"/>
      <c r="LCO849" s="14"/>
      <c r="LCP849" s="14"/>
      <c r="LCQ849" s="14"/>
      <c r="LCR849" s="14"/>
      <c r="LCS849" s="14"/>
      <c r="LCT849" s="14"/>
      <c r="LCU849" s="14"/>
      <c r="LCV849" s="14"/>
      <c r="LCW849" s="14"/>
      <c r="LCX849" s="14"/>
      <c r="LCY849" s="14"/>
      <c r="LCZ849" s="14"/>
      <c r="LDA849" s="14"/>
      <c r="LDB849" s="14"/>
      <c r="LDC849" s="14"/>
      <c r="LDD849" s="14"/>
      <c r="LDE849" s="14"/>
      <c r="LDF849" s="14"/>
      <c r="LDG849" s="14"/>
      <c r="LDH849" s="14"/>
      <c r="LDI849" s="14"/>
      <c r="LDJ849" s="14"/>
      <c r="LDK849" s="14"/>
      <c r="LDL849" s="14"/>
      <c r="LDM849" s="14"/>
      <c r="LDN849" s="14"/>
      <c r="LDO849" s="14"/>
      <c r="LDP849" s="14"/>
      <c r="LDQ849" s="14"/>
      <c r="LDR849" s="14"/>
      <c r="LDS849" s="14"/>
      <c r="LDT849" s="14"/>
      <c r="LDU849" s="14"/>
      <c r="LDV849" s="14"/>
      <c r="LDW849" s="14"/>
      <c r="LDX849" s="14"/>
      <c r="LDY849" s="14"/>
      <c r="LDZ849" s="14"/>
      <c r="LEA849" s="14"/>
      <c r="LEB849" s="14"/>
      <c r="LEC849" s="14"/>
      <c r="LED849" s="14"/>
      <c r="LEE849" s="14"/>
      <c r="LEF849" s="14"/>
      <c r="LEG849" s="14"/>
      <c r="LEH849" s="14"/>
      <c r="LEI849" s="14"/>
      <c r="LEJ849" s="14"/>
      <c r="LEK849" s="14"/>
      <c r="LEL849" s="14"/>
      <c r="LEM849" s="14"/>
      <c r="LEN849" s="14"/>
      <c r="LEO849" s="14"/>
      <c r="LEP849" s="14"/>
      <c r="LEQ849" s="14"/>
      <c r="LER849" s="14"/>
      <c r="LES849" s="14"/>
      <c r="LET849" s="14"/>
      <c r="LEU849" s="14"/>
      <c r="LEV849" s="14"/>
      <c r="LEW849" s="14"/>
      <c r="LEX849" s="14"/>
      <c r="LEY849" s="14"/>
      <c r="LEZ849" s="14"/>
      <c r="LFA849" s="14"/>
      <c r="LFB849" s="14"/>
      <c r="LFC849" s="14"/>
      <c r="LFD849" s="14"/>
      <c r="LFE849" s="14"/>
      <c r="LFF849" s="14"/>
      <c r="LFG849" s="14"/>
      <c r="LFH849" s="14"/>
      <c r="LFI849" s="14"/>
      <c r="LFJ849" s="14"/>
      <c r="LFK849" s="14"/>
      <c r="LFL849" s="14"/>
      <c r="LFM849" s="14"/>
      <c r="LFN849" s="14"/>
      <c r="LFO849" s="14"/>
      <c r="LFP849" s="14"/>
      <c r="LFQ849" s="14"/>
      <c r="LFR849" s="14"/>
      <c r="LFS849" s="14"/>
      <c r="LFT849" s="14"/>
      <c r="LFU849" s="14"/>
      <c r="LFV849" s="14"/>
      <c r="LFW849" s="14"/>
      <c r="LFX849" s="14"/>
      <c r="LFY849" s="14"/>
      <c r="LFZ849" s="14"/>
      <c r="LGA849" s="14"/>
      <c r="LGB849" s="14"/>
      <c r="LGC849" s="14"/>
      <c r="LGD849" s="14"/>
      <c r="LGE849" s="14"/>
      <c r="LGF849" s="14"/>
      <c r="LGG849" s="14"/>
      <c r="LGH849" s="14"/>
      <c r="LGI849" s="14"/>
      <c r="LGJ849" s="14"/>
      <c r="LGK849" s="14"/>
      <c r="LGL849" s="14"/>
      <c r="LGM849" s="14"/>
      <c r="LGN849" s="14"/>
      <c r="LGO849" s="14"/>
      <c r="LGP849" s="14"/>
      <c r="LGQ849" s="14"/>
      <c r="LGR849" s="14"/>
      <c r="LGS849" s="14"/>
      <c r="LGT849" s="14"/>
      <c r="LGU849" s="14"/>
      <c r="LGV849" s="14"/>
      <c r="LGW849" s="14"/>
      <c r="LGX849" s="14"/>
      <c r="LGY849" s="14"/>
      <c r="LGZ849" s="14"/>
      <c r="LHA849" s="14"/>
      <c r="LHB849" s="14"/>
      <c r="LHC849" s="14"/>
      <c r="LHD849" s="14"/>
      <c r="LHE849" s="14"/>
      <c r="LHF849" s="14"/>
      <c r="LHG849" s="14"/>
      <c r="LHH849" s="14"/>
      <c r="LHI849" s="14"/>
      <c r="LHJ849" s="14"/>
      <c r="LHK849" s="14"/>
      <c r="LHL849" s="14"/>
      <c r="LHM849" s="14"/>
      <c r="LHN849" s="14"/>
      <c r="LHO849" s="14"/>
      <c r="LHP849" s="14"/>
      <c r="LHQ849" s="14"/>
      <c r="LHR849" s="14"/>
      <c r="LHS849" s="14"/>
      <c r="LHT849" s="14"/>
      <c r="LHU849" s="14"/>
      <c r="LHV849" s="14"/>
      <c r="LHW849" s="14"/>
      <c r="LHX849" s="14"/>
      <c r="LHY849" s="14"/>
      <c r="LHZ849" s="14"/>
      <c r="LIA849" s="14"/>
      <c r="LIB849" s="14"/>
      <c r="LIC849" s="14"/>
      <c r="LID849" s="14"/>
      <c r="LIE849" s="14"/>
      <c r="LIF849" s="14"/>
      <c r="LIG849" s="14"/>
      <c r="LIH849" s="14"/>
      <c r="LII849" s="14"/>
      <c r="LIJ849" s="14"/>
      <c r="LIK849" s="14"/>
      <c r="LIL849" s="14"/>
      <c r="LIM849" s="14"/>
      <c r="LIN849" s="14"/>
      <c r="LIO849" s="14"/>
      <c r="LIP849" s="14"/>
      <c r="LIQ849" s="14"/>
      <c r="LIR849" s="14"/>
      <c r="LIS849" s="14"/>
      <c r="LIT849" s="14"/>
      <c r="LIU849" s="14"/>
      <c r="LIV849" s="14"/>
      <c r="LIW849" s="14"/>
      <c r="LIX849" s="14"/>
      <c r="LIY849" s="14"/>
      <c r="LIZ849" s="14"/>
      <c r="LJA849" s="14"/>
      <c r="LJB849" s="14"/>
      <c r="LJC849" s="14"/>
      <c r="LJD849" s="14"/>
      <c r="LJE849" s="14"/>
      <c r="LJF849" s="14"/>
      <c r="LJG849" s="14"/>
      <c r="LJH849" s="14"/>
      <c r="LJI849" s="14"/>
      <c r="LJJ849" s="14"/>
      <c r="LJK849" s="14"/>
      <c r="LJL849" s="14"/>
      <c r="LJM849" s="14"/>
      <c r="LJN849" s="14"/>
      <c r="LJO849" s="14"/>
      <c r="LJP849" s="14"/>
      <c r="LJQ849" s="14"/>
      <c r="LJR849" s="14"/>
      <c r="LJS849" s="14"/>
      <c r="LJT849" s="14"/>
      <c r="LJU849" s="14"/>
      <c r="LJV849" s="14"/>
      <c r="LJW849" s="14"/>
      <c r="LJX849" s="14"/>
      <c r="LJY849" s="14"/>
      <c r="LJZ849" s="14"/>
      <c r="LKA849" s="14"/>
      <c r="LKB849" s="14"/>
      <c r="LKC849" s="14"/>
      <c r="LKD849" s="14"/>
      <c r="LKE849" s="14"/>
      <c r="LKF849" s="14"/>
      <c r="LKG849" s="14"/>
      <c r="LKH849" s="14"/>
      <c r="LKI849" s="14"/>
      <c r="LKJ849" s="14"/>
      <c r="LKK849" s="14"/>
      <c r="LKL849" s="14"/>
      <c r="LKM849" s="14"/>
      <c r="LKN849" s="14"/>
      <c r="LKO849" s="14"/>
      <c r="LKP849" s="14"/>
      <c r="LKQ849" s="14"/>
      <c r="LKR849" s="14"/>
      <c r="LKS849" s="14"/>
      <c r="LKT849" s="14"/>
      <c r="LKU849" s="14"/>
      <c r="LKV849" s="14"/>
      <c r="LKW849" s="14"/>
      <c r="LKX849" s="14"/>
      <c r="LKY849" s="14"/>
      <c r="LKZ849" s="14"/>
      <c r="LLA849" s="14"/>
      <c r="LLB849" s="14"/>
      <c r="LLC849" s="14"/>
      <c r="LLD849" s="14"/>
      <c r="LLE849" s="14"/>
      <c r="LLF849" s="14"/>
      <c r="LLG849" s="14"/>
      <c r="LLH849" s="14"/>
      <c r="LLI849" s="14"/>
      <c r="LLJ849" s="14"/>
      <c r="LLK849" s="14"/>
      <c r="LLL849" s="14"/>
      <c r="LLM849" s="14"/>
      <c r="LLN849" s="14"/>
      <c r="LLO849" s="14"/>
      <c r="LLP849" s="14"/>
      <c r="LLQ849" s="14"/>
      <c r="LLR849" s="14"/>
      <c r="LLS849" s="14"/>
      <c r="LLT849" s="14"/>
      <c r="LLU849" s="14"/>
      <c r="LLV849" s="14"/>
      <c r="LLW849" s="14"/>
      <c r="LLX849" s="14"/>
      <c r="LLY849" s="14"/>
      <c r="LLZ849" s="14"/>
      <c r="LMA849" s="14"/>
      <c r="LMB849" s="14"/>
      <c r="LMC849" s="14"/>
      <c r="LMD849" s="14"/>
      <c r="LME849" s="14"/>
      <c r="LMF849" s="14"/>
      <c r="LMG849" s="14"/>
      <c r="LMH849" s="14"/>
      <c r="LMI849" s="14"/>
      <c r="LMJ849" s="14"/>
      <c r="LMK849" s="14"/>
      <c r="LML849" s="14"/>
      <c r="LMM849" s="14"/>
      <c r="LMN849" s="14"/>
      <c r="LMO849" s="14"/>
      <c r="LMP849" s="14"/>
      <c r="LMQ849" s="14"/>
      <c r="LMR849" s="14"/>
      <c r="LMS849" s="14"/>
      <c r="LMT849" s="14"/>
      <c r="LMU849" s="14"/>
      <c r="LMV849" s="14"/>
      <c r="LMW849" s="14"/>
      <c r="LMX849" s="14"/>
      <c r="LMY849" s="14"/>
      <c r="LMZ849" s="14"/>
      <c r="LNA849" s="14"/>
      <c r="LNB849" s="14"/>
      <c r="LNC849" s="14"/>
      <c r="LND849" s="14"/>
      <c r="LNE849" s="14"/>
      <c r="LNF849" s="14"/>
      <c r="LNG849" s="14"/>
      <c r="LNH849" s="14"/>
      <c r="LNI849" s="14"/>
      <c r="LNJ849" s="14"/>
      <c r="LNK849" s="14"/>
      <c r="LNL849" s="14"/>
      <c r="LNM849" s="14"/>
      <c r="LNN849" s="14"/>
      <c r="LNO849" s="14"/>
      <c r="LNP849" s="14"/>
      <c r="LNQ849" s="14"/>
      <c r="LNR849" s="14"/>
      <c r="LNS849" s="14"/>
      <c r="LNT849" s="14"/>
      <c r="LNU849" s="14"/>
      <c r="LNV849" s="14"/>
      <c r="LNW849" s="14"/>
      <c r="LNX849" s="14"/>
      <c r="LNY849" s="14"/>
      <c r="LNZ849" s="14"/>
      <c r="LOA849" s="14"/>
      <c r="LOB849" s="14"/>
      <c r="LOC849" s="14"/>
      <c r="LOD849" s="14"/>
      <c r="LOE849" s="14"/>
      <c r="LOF849" s="14"/>
      <c r="LOG849" s="14"/>
      <c r="LOH849" s="14"/>
      <c r="LOI849" s="14"/>
      <c r="LOJ849" s="14"/>
      <c r="LOK849" s="14"/>
      <c r="LOL849" s="14"/>
      <c r="LOM849" s="14"/>
      <c r="LON849" s="14"/>
      <c r="LOO849" s="14"/>
      <c r="LOP849" s="14"/>
      <c r="LOQ849" s="14"/>
      <c r="LOR849" s="14"/>
      <c r="LOS849" s="14"/>
      <c r="LOT849" s="14"/>
      <c r="LOU849" s="14"/>
      <c r="LOV849" s="14"/>
      <c r="LOW849" s="14"/>
      <c r="LOX849" s="14"/>
      <c r="LOY849" s="14"/>
      <c r="LOZ849" s="14"/>
      <c r="LPA849" s="14"/>
      <c r="LPB849" s="14"/>
      <c r="LPC849" s="14"/>
      <c r="LPD849" s="14"/>
      <c r="LPE849" s="14"/>
      <c r="LPF849" s="14"/>
      <c r="LPG849" s="14"/>
      <c r="LPH849" s="14"/>
      <c r="LPI849" s="14"/>
      <c r="LPJ849" s="14"/>
      <c r="LPK849" s="14"/>
      <c r="LPL849" s="14"/>
      <c r="LPM849" s="14"/>
      <c r="LPN849" s="14"/>
      <c r="LPO849" s="14"/>
      <c r="LPP849" s="14"/>
      <c r="LPQ849" s="14"/>
      <c r="LPR849" s="14"/>
      <c r="LPS849" s="14"/>
      <c r="LPT849" s="14"/>
      <c r="LPU849" s="14"/>
      <c r="LPV849" s="14"/>
      <c r="LPW849" s="14"/>
      <c r="LPX849" s="14"/>
      <c r="LPY849" s="14"/>
      <c r="LPZ849" s="14"/>
      <c r="LQA849" s="14"/>
      <c r="LQB849" s="14"/>
      <c r="LQC849" s="14"/>
      <c r="LQD849" s="14"/>
      <c r="LQE849" s="14"/>
      <c r="LQF849" s="14"/>
      <c r="LQG849" s="14"/>
      <c r="LQH849" s="14"/>
      <c r="LQI849" s="14"/>
      <c r="LQJ849" s="14"/>
      <c r="LQK849" s="14"/>
      <c r="LQL849" s="14"/>
      <c r="LQM849" s="14"/>
      <c r="LQN849" s="14"/>
      <c r="LQO849" s="14"/>
      <c r="LQP849" s="14"/>
      <c r="LQQ849" s="14"/>
      <c r="LQR849" s="14"/>
      <c r="LQS849" s="14"/>
      <c r="LQT849" s="14"/>
      <c r="LQU849" s="14"/>
      <c r="LQV849" s="14"/>
      <c r="LQW849" s="14"/>
      <c r="LQX849" s="14"/>
      <c r="LQY849" s="14"/>
      <c r="LQZ849" s="14"/>
      <c r="LRA849" s="14"/>
      <c r="LRB849" s="14"/>
      <c r="LRC849" s="14"/>
      <c r="LRD849" s="14"/>
      <c r="LRE849" s="14"/>
      <c r="LRF849" s="14"/>
      <c r="LRG849" s="14"/>
      <c r="LRH849" s="14"/>
      <c r="LRI849" s="14"/>
      <c r="LRJ849" s="14"/>
      <c r="LRK849" s="14"/>
      <c r="LRL849" s="14"/>
      <c r="LRM849" s="14"/>
      <c r="LRN849" s="14"/>
      <c r="LRO849" s="14"/>
      <c r="LRP849" s="14"/>
      <c r="LRQ849" s="14"/>
      <c r="LRR849" s="14"/>
      <c r="LRS849" s="14"/>
      <c r="LRT849" s="14"/>
      <c r="LRU849" s="14"/>
      <c r="LRV849" s="14"/>
      <c r="LRW849" s="14"/>
      <c r="LRX849" s="14"/>
      <c r="LRY849" s="14"/>
      <c r="LRZ849" s="14"/>
      <c r="LSA849" s="14"/>
      <c r="LSB849" s="14"/>
      <c r="LSC849" s="14"/>
      <c r="LSD849" s="14"/>
      <c r="LSE849" s="14"/>
      <c r="LSF849" s="14"/>
      <c r="LSG849" s="14"/>
      <c r="LSH849" s="14"/>
      <c r="LSI849" s="14"/>
      <c r="LSJ849" s="14"/>
      <c r="LSK849" s="14"/>
      <c r="LSL849" s="14"/>
      <c r="LSM849" s="14"/>
      <c r="LSN849" s="14"/>
      <c r="LSO849" s="14"/>
      <c r="LSP849" s="14"/>
      <c r="LSQ849" s="14"/>
      <c r="LSR849" s="14"/>
      <c r="LSS849" s="14"/>
      <c r="LST849" s="14"/>
      <c r="LSU849" s="14"/>
      <c r="LSV849" s="14"/>
      <c r="LSW849" s="14"/>
      <c r="LSX849" s="14"/>
      <c r="LSY849" s="14"/>
      <c r="LSZ849" s="14"/>
      <c r="LTA849" s="14"/>
      <c r="LTB849" s="14"/>
      <c r="LTC849" s="14"/>
      <c r="LTD849" s="14"/>
      <c r="LTE849" s="14"/>
      <c r="LTF849" s="14"/>
      <c r="LTG849" s="14"/>
      <c r="LTH849" s="14"/>
      <c r="LTI849" s="14"/>
      <c r="LTJ849" s="14"/>
      <c r="LTK849" s="14"/>
      <c r="LTL849" s="14"/>
      <c r="LTM849" s="14"/>
      <c r="LTN849" s="14"/>
      <c r="LTO849" s="14"/>
      <c r="LTP849" s="14"/>
      <c r="LTQ849" s="14"/>
      <c r="LTR849" s="14"/>
      <c r="LTS849" s="14"/>
      <c r="LTT849" s="14"/>
      <c r="LTU849" s="14"/>
      <c r="LTV849" s="14"/>
      <c r="LTW849" s="14"/>
      <c r="LTX849" s="14"/>
      <c r="LTY849" s="14"/>
      <c r="LTZ849" s="14"/>
      <c r="LUA849" s="14"/>
      <c r="LUB849" s="14"/>
      <c r="LUC849" s="14"/>
      <c r="LUD849" s="14"/>
      <c r="LUE849" s="14"/>
      <c r="LUF849" s="14"/>
      <c r="LUG849" s="14"/>
      <c r="LUH849" s="14"/>
      <c r="LUI849" s="14"/>
      <c r="LUJ849" s="14"/>
      <c r="LUK849" s="14"/>
      <c r="LUL849" s="14"/>
      <c r="LUM849" s="14"/>
      <c r="LUN849" s="14"/>
      <c r="LUO849" s="14"/>
      <c r="LUP849" s="14"/>
      <c r="LUQ849" s="14"/>
      <c r="LUR849" s="14"/>
      <c r="LUS849" s="14"/>
      <c r="LUT849" s="14"/>
      <c r="LUU849" s="14"/>
      <c r="LUV849" s="14"/>
      <c r="LUW849" s="14"/>
      <c r="LUX849" s="14"/>
      <c r="LUY849" s="14"/>
      <c r="LUZ849" s="14"/>
      <c r="LVA849" s="14"/>
      <c r="LVB849" s="14"/>
      <c r="LVC849" s="14"/>
      <c r="LVD849" s="14"/>
      <c r="LVE849" s="14"/>
      <c r="LVF849" s="14"/>
      <c r="LVG849" s="14"/>
      <c r="LVH849" s="14"/>
      <c r="LVI849" s="14"/>
      <c r="LVJ849" s="14"/>
      <c r="LVK849" s="14"/>
      <c r="LVL849" s="14"/>
      <c r="LVM849" s="14"/>
      <c r="LVN849" s="14"/>
      <c r="LVO849" s="14"/>
      <c r="LVP849" s="14"/>
      <c r="LVQ849" s="14"/>
      <c r="LVR849" s="14"/>
      <c r="LVS849" s="14"/>
      <c r="LVT849" s="14"/>
      <c r="LVU849" s="14"/>
      <c r="LVV849" s="14"/>
      <c r="LVW849" s="14"/>
      <c r="LVX849" s="14"/>
      <c r="LVY849" s="14"/>
      <c r="LVZ849" s="14"/>
      <c r="LWA849" s="14"/>
      <c r="LWB849" s="14"/>
      <c r="LWC849" s="14"/>
      <c r="LWD849" s="14"/>
      <c r="LWE849" s="14"/>
      <c r="LWF849" s="14"/>
      <c r="LWG849" s="14"/>
      <c r="LWH849" s="14"/>
      <c r="LWI849" s="14"/>
      <c r="LWJ849" s="14"/>
      <c r="LWK849" s="14"/>
      <c r="LWL849" s="14"/>
      <c r="LWM849" s="14"/>
      <c r="LWN849" s="14"/>
      <c r="LWO849" s="14"/>
      <c r="LWP849" s="14"/>
      <c r="LWQ849" s="14"/>
      <c r="LWR849" s="14"/>
      <c r="LWS849" s="14"/>
      <c r="LWT849" s="14"/>
      <c r="LWU849" s="14"/>
      <c r="LWV849" s="14"/>
      <c r="LWW849" s="14"/>
      <c r="LWX849" s="14"/>
      <c r="LWY849" s="14"/>
      <c r="LWZ849" s="14"/>
      <c r="LXA849" s="14"/>
      <c r="LXB849" s="14"/>
      <c r="LXC849" s="14"/>
      <c r="LXD849" s="14"/>
      <c r="LXE849" s="14"/>
      <c r="LXF849" s="14"/>
      <c r="LXG849" s="14"/>
      <c r="LXH849" s="14"/>
      <c r="LXI849" s="14"/>
      <c r="LXJ849" s="14"/>
      <c r="LXK849" s="14"/>
      <c r="LXL849" s="14"/>
      <c r="LXM849" s="14"/>
      <c r="LXN849" s="14"/>
      <c r="LXO849" s="14"/>
      <c r="LXP849" s="14"/>
      <c r="LXQ849" s="14"/>
      <c r="LXR849" s="14"/>
      <c r="LXS849" s="14"/>
      <c r="LXT849" s="14"/>
      <c r="LXU849" s="14"/>
      <c r="LXV849" s="14"/>
      <c r="LXW849" s="14"/>
      <c r="LXX849" s="14"/>
      <c r="LXY849" s="14"/>
      <c r="LXZ849" s="14"/>
      <c r="LYA849" s="14"/>
      <c r="LYB849" s="14"/>
      <c r="LYC849" s="14"/>
      <c r="LYD849" s="14"/>
      <c r="LYE849" s="14"/>
      <c r="LYF849" s="14"/>
      <c r="LYG849" s="14"/>
      <c r="LYH849" s="14"/>
      <c r="LYI849" s="14"/>
      <c r="LYJ849" s="14"/>
      <c r="LYK849" s="14"/>
      <c r="LYL849" s="14"/>
      <c r="LYM849" s="14"/>
      <c r="LYN849" s="14"/>
      <c r="LYO849" s="14"/>
      <c r="LYP849" s="14"/>
      <c r="LYQ849" s="14"/>
      <c r="LYR849" s="14"/>
      <c r="LYS849" s="14"/>
      <c r="LYT849" s="14"/>
      <c r="LYU849" s="14"/>
      <c r="LYV849" s="14"/>
      <c r="LYW849" s="14"/>
      <c r="LYX849" s="14"/>
      <c r="LYY849" s="14"/>
      <c r="LYZ849" s="14"/>
      <c r="LZA849" s="14"/>
      <c r="LZB849" s="14"/>
      <c r="LZC849" s="14"/>
      <c r="LZD849" s="14"/>
      <c r="LZE849" s="14"/>
      <c r="LZF849" s="14"/>
      <c r="LZG849" s="14"/>
      <c r="LZH849" s="14"/>
      <c r="LZI849" s="14"/>
      <c r="LZJ849" s="14"/>
      <c r="LZK849" s="14"/>
      <c r="LZL849" s="14"/>
      <c r="LZM849" s="14"/>
      <c r="LZN849" s="14"/>
      <c r="LZO849" s="14"/>
      <c r="LZP849" s="14"/>
      <c r="LZQ849" s="14"/>
      <c r="LZR849" s="14"/>
      <c r="LZS849" s="14"/>
      <c r="LZT849" s="14"/>
      <c r="LZU849" s="14"/>
      <c r="LZV849" s="14"/>
      <c r="LZW849" s="14"/>
      <c r="LZX849" s="14"/>
      <c r="LZY849" s="14"/>
      <c r="LZZ849" s="14"/>
      <c r="MAA849" s="14"/>
      <c r="MAB849" s="14"/>
      <c r="MAC849" s="14"/>
      <c r="MAD849" s="14"/>
      <c r="MAE849" s="14"/>
      <c r="MAF849" s="14"/>
      <c r="MAG849" s="14"/>
      <c r="MAH849" s="14"/>
      <c r="MAI849" s="14"/>
      <c r="MAJ849" s="14"/>
      <c r="MAK849" s="14"/>
      <c r="MAL849" s="14"/>
      <c r="MAM849" s="14"/>
      <c r="MAN849" s="14"/>
      <c r="MAO849" s="14"/>
      <c r="MAP849" s="14"/>
      <c r="MAQ849" s="14"/>
      <c r="MAR849" s="14"/>
      <c r="MAS849" s="14"/>
      <c r="MAT849" s="14"/>
      <c r="MAU849" s="14"/>
      <c r="MAV849" s="14"/>
      <c r="MAW849" s="14"/>
      <c r="MAX849" s="14"/>
      <c r="MAY849" s="14"/>
      <c r="MAZ849" s="14"/>
      <c r="MBA849" s="14"/>
      <c r="MBB849" s="14"/>
      <c r="MBC849" s="14"/>
      <c r="MBD849" s="14"/>
      <c r="MBE849" s="14"/>
      <c r="MBF849" s="14"/>
      <c r="MBG849" s="14"/>
      <c r="MBH849" s="14"/>
      <c r="MBI849" s="14"/>
      <c r="MBJ849" s="14"/>
      <c r="MBK849" s="14"/>
      <c r="MBL849" s="14"/>
      <c r="MBM849" s="14"/>
      <c r="MBN849" s="14"/>
      <c r="MBO849" s="14"/>
      <c r="MBP849" s="14"/>
      <c r="MBQ849" s="14"/>
      <c r="MBR849" s="14"/>
      <c r="MBS849" s="14"/>
      <c r="MBT849" s="14"/>
      <c r="MBU849" s="14"/>
      <c r="MBV849" s="14"/>
      <c r="MBW849" s="14"/>
      <c r="MBX849" s="14"/>
      <c r="MBY849" s="14"/>
      <c r="MBZ849" s="14"/>
      <c r="MCA849" s="14"/>
      <c r="MCB849" s="14"/>
      <c r="MCC849" s="14"/>
      <c r="MCD849" s="14"/>
      <c r="MCE849" s="14"/>
      <c r="MCF849" s="14"/>
      <c r="MCG849" s="14"/>
      <c r="MCH849" s="14"/>
      <c r="MCI849" s="14"/>
      <c r="MCJ849" s="14"/>
      <c r="MCK849" s="14"/>
      <c r="MCL849" s="14"/>
      <c r="MCM849" s="14"/>
      <c r="MCN849" s="14"/>
      <c r="MCO849" s="14"/>
      <c r="MCP849" s="14"/>
      <c r="MCQ849" s="14"/>
      <c r="MCR849" s="14"/>
      <c r="MCS849" s="14"/>
      <c r="MCT849" s="14"/>
      <c r="MCU849" s="14"/>
      <c r="MCV849" s="14"/>
      <c r="MCW849" s="14"/>
      <c r="MCX849" s="14"/>
      <c r="MCY849" s="14"/>
      <c r="MCZ849" s="14"/>
      <c r="MDA849" s="14"/>
      <c r="MDB849" s="14"/>
      <c r="MDC849" s="14"/>
      <c r="MDD849" s="14"/>
      <c r="MDE849" s="14"/>
      <c r="MDF849" s="14"/>
      <c r="MDG849" s="14"/>
      <c r="MDH849" s="14"/>
      <c r="MDI849" s="14"/>
      <c r="MDJ849" s="14"/>
      <c r="MDK849" s="14"/>
      <c r="MDL849" s="14"/>
      <c r="MDM849" s="14"/>
      <c r="MDN849" s="14"/>
      <c r="MDO849" s="14"/>
      <c r="MDP849" s="14"/>
      <c r="MDQ849" s="14"/>
      <c r="MDR849" s="14"/>
      <c r="MDS849" s="14"/>
      <c r="MDT849" s="14"/>
      <c r="MDU849" s="14"/>
      <c r="MDV849" s="14"/>
      <c r="MDW849" s="14"/>
      <c r="MDX849" s="14"/>
      <c r="MDY849" s="14"/>
      <c r="MDZ849" s="14"/>
      <c r="MEA849" s="14"/>
      <c r="MEB849" s="14"/>
      <c r="MEC849" s="14"/>
      <c r="MED849" s="14"/>
      <c r="MEE849" s="14"/>
      <c r="MEF849" s="14"/>
      <c r="MEG849" s="14"/>
      <c r="MEH849" s="14"/>
      <c r="MEI849" s="14"/>
      <c r="MEJ849" s="14"/>
      <c r="MEK849" s="14"/>
      <c r="MEL849" s="14"/>
      <c r="MEM849" s="14"/>
      <c r="MEN849" s="14"/>
      <c r="MEO849" s="14"/>
      <c r="MEP849" s="14"/>
      <c r="MEQ849" s="14"/>
      <c r="MER849" s="14"/>
      <c r="MES849" s="14"/>
      <c r="MET849" s="14"/>
      <c r="MEU849" s="14"/>
      <c r="MEV849" s="14"/>
      <c r="MEW849" s="14"/>
      <c r="MEX849" s="14"/>
      <c r="MEY849" s="14"/>
      <c r="MEZ849" s="14"/>
      <c r="MFA849" s="14"/>
      <c r="MFB849" s="14"/>
      <c r="MFC849" s="14"/>
      <c r="MFD849" s="14"/>
      <c r="MFE849" s="14"/>
      <c r="MFF849" s="14"/>
      <c r="MFG849" s="14"/>
      <c r="MFH849" s="14"/>
      <c r="MFI849" s="14"/>
      <c r="MFJ849" s="14"/>
      <c r="MFK849" s="14"/>
      <c r="MFL849" s="14"/>
      <c r="MFM849" s="14"/>
      <c r="MFN849" s="14"/>
      <c r="MFO849" s="14"/>
      <c r="MFP849" s="14"/>
      <c r="MFQ849" s="14"/>
      <c r="MFR849" s="14"/>
      <c r="MFS849" s="14"/>
      <c r="MFT849" s="14"/>
      <c r="MFU849" s="14"/>
      <c r="MFV849" s="14"/>
      <c r="MFW849" s="14"/>
      <c r="MFX849" s="14"/>
      <c r="MFY849" s="14"/>
      <c r="MFZ849" s="14"/>
      <c r="MGA849" s="14"/>
      <c r="MGB849" s="14"/>
      <c r="MGC849" s="14"/>
      <c r="MGD849" s="14"/>
      <c r="MGE849" s="14"/>
      <c r="MGF849" s="14"/>
      <c r="MGG849" s="14"/>
      <c r="MGH849" s="14"/>
      <c r="MGI849" s="14"/>
      <c r="MGJ849" s="14"/>
      <c r="MGK849" s="14"/>
      <c r="MGL849" s="14"/>
      <c r="MGM849" s="14"/>
      <c r="MGN849" s="14"/>
      <c r="MGO849" s="14"/>
      <c r="MGP849" s="14"/>
      <c r="MGQ849" s="14"/>
      <c r="MGR849" s="14"/>
      <c r="MGS849" s="14"/>
      <c r="MGT849" s="14"/>
      <c r="MGU849" s="14"/>
      <c r="MGV849" s="14"/>
      <c r="MGW849" s="14"/>
      <c r="MGX849" s="14"/>
      <c r="MGY849" s="14"/>
      <c r="MGZ849" s="14"/>
      <c r="MHA849" s="14"/>
      <c r="MHB849" s="14"/>
      <c r="MHC849" s="14"/>
      <c r="MHD849" s="14"/>
      <c r="MHE849" s="14"/>
      <c r="MHF849" s="14"/>
      <c r="MHG849" s="14"/>
      <c r="MHH849" s="14"/>
      <c r="MHI849" s="14"/>
      <c r="MHJ849" s="14"/>
      <c r="MHK849" s="14"/>
      <c r="MHL849" s="14"/>
      <c r="MHM849" s="14"/>
      <c r="MHN849" s="14"/>
      <c r="MHO849" s="14"/>
      <c r="MHP849" s="14"/>
      <c r="MHQ849" s="14"/>
      <c r="MHR849" s="14"/>
      <c r="MHS849" s="14"/>
      <c r="MHT849" s="14"/>
      <c r="MHU849" s="14"/>
      <c r="MHV849" s="14"/>
      <c r="MHW849" s="14"/>
      <c r="MHX849" s="14"/>
      <c r="MHY849" s="14"/>
      <c r="MHZ849" s="14"/>
      <c r="MIA849" s="14"/>
      <c r="MIB849" s="14"/>
      <c r="MIC849" s="14"/>
      <c r="MID849" s="14"/>
      <c r="MIE849" s="14"/>
      <c r="MIF849" s="14"/>
      <c r="MIG849" s="14"/>
      <c r="MIH849" s="14"/>
      <c r="MII849" s="14"/>
      <c r="MIJ849" s="14"/>
      <c r="MIK849" s="14"/>
      <c r="MIL849" s="14"/>
      <c r="MIM849" s="14"/>
      <c r="MIN849" s="14"/>
      <c r="MIO849" s="14"/>
      <c r="MIP849" s="14"/>
      <c r="MIQ849" s="14"/>
      <c r="MIR849" s="14"/>
      <c r="MIS849" s="14"/>
      <c r="MIT849" s="14"/>
      <c r="MIU849" s="14"/>
      <c r="MIV849" s="14"/>
      <c r="MIW849" s="14"/>
      <c r="MIX849" s="14"/>
      <c r="MIY849" s="14"/>
      <c r="MIZ849" s="14"/>
      <c r="MJA849" s="14"/>
      <c r="MJB849" s="14"/>
      <c r="MJC849" s="14"/>
      <c r="MJD849" s="14"/>
      <c r="MJE849" s="14"/>
      <c r="MJF849" s="14"/>
      <c r="MJG849" s="14"/>
      <c r="MJH849" s="14"/>
      <c r="MJI849" s="14"/>
      <c r="MJJ849" s="14"/>
      <c r="MJK849" s="14"/>
      <c r="MJL849" s="14"/>
      <c r="MJM849" s="14"/>
      <c r="MJN849" s="14"/>
      <c r="MJO849" s="14"/>
      <c r="MJP849" s="14"/>
      <c r="MJQ849" s="14"/>
      <c r="MJR849" s="14"/>
      <c r="MJS849" s="14"/>
      <c r="MJT849" s="14"/>
      <c r="MJU849" s="14"/>
      <c r="MJV849" s="14"/>
      <c r="MJW849" s="14"/>
      <c r="MJX849" s="14"/>
      <c r="MJY849" s="14"/>
      <c r="MJZ849" s="14"/>
      <c r="MKA849" s="14"/>
      <c r="MKB849" s="14"/>
      <c r="MKC849" s="14"/>
      <c r="MKD849" s="14"/>
      <c r="MKE849" s="14"/>
      <c r="MKF849" s="14"/>
      <c r="MKG849" s="14"/>
      <c r="MKH849" s="14"/>
      <c r="MKI849" s="14"/>
      <c r="MKJ849" s="14"/>
      <c r="MKK849" s="14"/>
      <c r="MKL849" s="14"/>
      <c r="MKM849" s="14"/>
      <c r="MKN849" s="14"/>
      <c r="MKO849" s="14"/>
      <c r="MKP849" s="14"/>
      <c r="MKQ849" s="14"/>
      <c r="MKR849" s="14"/>
      <c r="MKS849" s="14"/>
      <c r="MKT849" s="14"/>
      <c r="MKU849" s="14"/>
      <c r="MKV849" s="14"/>
      <c r="MKW849" s="14"/>
      <c r="MKX849" s="14"/>
      <c r="MKY849" s="14"/>
      <c r="MKZ849" s="14"/>
      <c r="MLA849" s="14"/>
      <c r="MLB849" s="14"/>
      <c r="MLC849" s="14"/>
      <c r="MLD849" s="14"/>
      <c r="MLE849" s="14"/>
      <c r="MLF849" s="14"/>
      <c r="MLG849" s="14"/>
      <c r="MLH849" s="14"/>
      <c r="MLI849" s="14"/>
      <c r="MLJ849" s="14"/>
      <c r="MLK849" s="14"/>
      <c r="MLL849" s="14"/>
      <c r="MLM849" s="14"/>
      <c r="MLN849" s="14"/>
      <c r="MLO849" s="14"/>
      <c r="MLP849" s="14"/>
      <c r="MLQ849" s="14"/>
      <c r="MLR849" s="14"/>
      <c r="MLS849" s="14"/>
      <c r="MLT849" s="14"/>
      <c r="MLU849" s="14"/>
      <c r="MLV849" s="14"/>
      <c r="MLW849" s="14"/>
      <c r="MLX849" s="14"/>
      <c r="MLY849" s="14"/>
      <c r="MLZ849" s="14"/>
      <c r="MMA849" s="14"/>
      <c r="MMB849" s="14"/>
      <c r="MMC849" s="14"/>
      <c r="MMD849" s="14"/>
      <c r="MME849" s="14"/>
      <c r="MMF849" s="14"/>
      <c r="MMG849" s="14"/>
      <c r="MMH849" s="14"/>
      <c r="MMI849" s="14"/>
      <c r="MMJ849" s="14"/>
      <c r="MMK849" s="14"/>
      <c r="MML849" s="14"/>
      <c r="MMM849" s="14"/>
      <c r="MMN849" s="14"/>
      <c r="MMO849" s="14"/>
      <c r="MMP849" s="14"/>
      <c r="MMQ849" s="14"/>
      <c r="MMR849" s="14"/>
      <c r="MMS849" s="14"/>
      <c r="MMT849" s="14"/>
      <c r="MMU849" s="14"/>
      <c r="MMV849" s="14"/>
      <c r="MMW849" s="14"/>
      <c r="MMX849" s="14"/>
      <c r="MMY849" s="14"/>
      <c r="MMZ849" s="14"/>
      <c r="MNA849" s="14"/>
      <c r="MNB849" s="14"/>
      <c r="MNC849" s="14"/>
      <c r="MND849" s="14"/>
      <c r="MNE849" s="14"/>
      <c r="MNF849" s="14"/>
      <c r="MNG849" s="14"/>
      <c r="MNH849" s="14"/>
      <c r="MNI849" s="14"/>
      <c r="MNJ849" s="14"/>
      <c r="MNK849" s="14"/>
      <c r="MNL849" s="14"/>
      <c r="MNM849" s="14"/>
      <c r="MNN849" s="14"/>
      <c r="MNO849" s="14"/>
      <c r="MNP849" s="14"/>
      <c r="MNQ849" s="14"/>
      <c r="MNR849" s="14"/>
      <c r="MNS849" s="14"/>
      <c r="MNT849" s="14"/>
      <c r="MNU849" s="14"/>
      <c r="MNV849" s="14"/>
      <c r="MNW849" s="14"/>
      <c r="MNX849" s="14"/>
      <c r="MNY849" s="14"/>
      <c r="MNZ849" s="14"/>
      <c r="MOA849" s="14"/>
      <c r="MOB849" s="14"/>
      <c r="MOC849" s="14"/>
      <c r="MOD849" s="14"/>
      <c r="MOE849" s="14"/>
      <c r="MOF849" s="14"/>
      <c r="MOG849" s="14"/>
      <c r="MOH849" s="14"/>
      <c r="MOI849" s="14"/>
      <c r="MOJ849" s="14"/>
      <c r="MOK849" s="14"/>
      <c r="MOL849" s="14"/>
      <c r="MOM849" s="14"/>
      <c r="MON849" s="14"/>
      <c r="MOO849" s="14"/>
      <c r="MOP849" s="14"/>
      <c r="MOQ849" s="14"/>
      <c r="MOR849" s="14"/>
      <c r="MOS849" s="14"/>
      <c r="MOT849" s="14"/>
      <c r="MOU849" s="14"/>
      <c r="MOV849" s="14"/>
      <c r="MOW849" s="14"/>
      <c r="MOX849" s="14"/>
      <c r="MOY849" s="14"/>
      <c r="MOZ849" s="14"/>
      <c r="MPA849" s="14"/>
      <c r="MPB849" s="14"/>
      <c r="MPC849" s="14"/>
      <c r="MPD849" s="14"/>
      <c r="MPE849" s="14"/>
      <c r="MPF849" s="14"/>
      <c r="MPG849" s="14"/>
      <c r="MPH849" s="14"/>
      <c r="MPI849" s="14"/>
      <c r="MPJ849" s="14"/>
      <c r="MPK849" s="14"/>
      <c r="MPL849" s="14"/>
      <c r="MPM849" s="14"/>
      <c r="MPN849" s="14"/>
      <c r="MPO849" s="14"/>
      <c r="MPP849" s="14"/>
      <c r="MPQ849" s="14"/>
      <c r="MPR849" s="14"/>
      <c r="MPS849" s="14"/>
      <c r="MPT849" s="14"/>
      <c r="MPU849" s="14"/>
      <c r="MPV849" s="14"/>
      <c r="MPW849" s="14"/>
      <c r="MPX849" s="14"/>
      <c r="MPY849" s="14"/>
      <c r="MPZ849" s="14"/>
      <c r="MQA849" s="14"/>
      <c r="MQB849" s="14"/>
      <c r="MQC849" s="14"/>
      <c r="MQD849" s="14"/>
      <c r="MQE849" s="14"/>
      <c r="MQF849" s="14"/>
      <c r="MQG849" s="14"/>
      <c r="MQH849" s="14"/>
      <c r="MQI849" s="14"/>
      <c r="MQJ849" s="14"/>
      <c r="MQK849" s="14"/>
      <c r="MQL849" s="14"/>
      <c r="MQM849" s="14"/>
      <c r="MQN849" s="14"/>
      <c r="MQO849" s="14"/>
      <c r="MQP849" s="14"/>
      <c r="MQQ849" s="14"/>
      <c r="MQR849" s="14"/>
      <c r="MQS849" s="14"/>
      <c r="MQT849" s="14"/>
      <c r="MQU849" s="14"/>
      <c r="MQV849" s="14"/>
      <c r="MQW849" s="14"/>
      <c r="MQX849" s="14"/>
      <c r="MQY849" s="14"/>
      <c r="MQZ849" s="14"/>
      <c r="MRA849" s="14"/>
      <c r="MRB849" s="14"/>
      <c r="MRC849" s="14"/>
      <c r="MRD849" s="14"/>
      <c r="MRE849" s="14"/>
      <c r="MRF849" s="14"/>
      <c r="MRG849" s="14"/>
      <c r="MRH849" s="14"/>
      <c r="MRI849" s="14"/>
      <c r="MRJ849" s="14"/>
      <c r="MRK849" s="14"/>
      <c r="MRL849" s="14"/>
      <c r="MRM849" s="14"/>
      <c r="MRN849" s="14"/>
      <c r="MRO849" s="14"/>
      <c r="MRP849" s="14"/>
      <c r="MRQ849" s="14"/>
      <c r="MRR849" s="14"/>
      <c r="MRS849" s="14"/>
      <c r="MRT849" s="14"/>
      <c r="MRU849" s="14"/>
      <c r="MRV849" s="14"/>
      <c r="MRW849" s="14"/>
      <c r="MRX849" s="14"/>
      <c r="MRY849" s="14"/>
      <c r="MRZ849" s="14"/>
      <c r="MSA849" s="14"/>
      <c r="MSB849" s="14"/>
      <c r="MSC849" s="14"/>
      <c r="MSD849" s="14"/>
      <c r="MSE849" s="14"/>
      <c r="MSF849" s="14"/>
      <c r="MSG849" s="14"/>
      <c r="MSH849" s="14"/>
      <c r="MSI849" s="14"/>
      <c r="MSJ849" s="14"/>
      <c r="MSK849" s="14"/>
      <c r="MSL849" s="14"/>
      <c r="MSM849" s="14"/>
      <c r="MSN849" s="14"/>
      <c r="MSO849" s="14"/>
      <c r="MSP849" s="14"/>
      <c r="MSQ849" s="14"/>
      <c r="MSR849" s="14"/>
      <c r="MSS849" s="14"/>
      <c r="MST849" s="14"/>
      <c r="MSU849" s="14"/>
      <c r="MSV849" s="14"/>
      <c r="MSW849" s="14"/>
      <c r="MSX849" s="14"/>
      <c r="MSY849" s="14"/>
      <c r="MSZ849" s="14"/>
      <c r="MTA849" s="14"/>
      <c r="MTB849" s="14"/>
      <c r="MTC849" s="14"/>
      <c r="MTD849" s="14"/>
      <c r="MTE849" s="14"/>
      <c r="MTF849" s="14"/>
      <c r="MTG849" s="14"/>
      <c r="MTH849" s="14"/>
      <c r="MTI849" s="14"/>
      <c r="MTJ849" s="14"/>
      <c r="MTK849" s="14"/>
      <c r="MTL849" s="14"/>
      <c r="MTM849" s="14"/>
      <c r="MTN849" s="14"/>
      <c r="MTO849" s="14"/>
      <c r="MTP849" s="14"/>
      <c r="MTQ849" s="14"/>
      <c r="MTR849" s="14"/>
      <c r="MTS849" s="14"/>
      <c r="MTT849" s="14"/>
      <c r="MTU849" s="14"/>
      <c r="MTV849" s="14"/>
      <c r="MTW849" s="14"/>
      <c r="MTX849" s="14"/>
      <c r="MTY849" s="14"/>
      <c r="MTZ849" s="14"/>
      <c r="MUA849" s="14"/>
      <c r="MUB849" s="14"/>
      <c r="MUC849" s="14"/>
      <c r="MUD849" s="14"/>
      <c r="MUE849" s="14"/>
      <c r="MUF849" s="14"/>
      <c r="MUG849" s="14"/>
      <c r="MUH849" s="14"/>
      <c r="MUI849" s="14"/>
      <c r="MUJ849" s="14"/>
      <c r="MUK849" s="14"/>
      <c r="MUL849" s="14"/>
      <c r="MUM849" s="14"/>
      <c r="MUN849" s="14"/>
      <c r="MUO849" s="14"/>
      <c r="MUP849" s="14"/>
      <c r="MUQ849" s="14"/>
      <c r="MUR849" s="14"/>
      <c r="MUS849" s="14"/>
      <c r="MUT849" s="14"/>
      <c r="MUU849" s="14"/>
      <c r="MUV849" s="14"/>
      <c r="MUW849" s="14"/>
      <c r="MUX849" s="14"/>
      <c r="MUY849" s="14"/>
      <c r="MUZ849" s="14"/>
      <c r="MVA849" s="14"/>
      <c r="MVB849" s="14"/>
      <c r="MVC849" s="14"/>
      <c r="MVD849" s="14"/>
      <c r="MVE849" s="14"/>
      <c r="MVF849" s="14"/>
      <c r="MVG849" s="14"/>
      <c r="MVH849" s="14"/>
      <c r="MVI849" s="14"/>
      <c r="MVJ849" s="14"/>
      <c r="MVK849" s="14"/>
      <c r="MVL849" s="14"/>
      <c r="MVM849" s="14"/>
      <c r="MVN849" s="14"/>
      <c r="MVO849" s="14"/>
      <c r="MVP849" s="14"/>
      <c r="MVQ849" s="14"/>
      <c r="MVR849" s="14"/>
      <c r="MVS849" s="14"/>
      <c r="MVT849" s="14"/>
      <c r="MVU849" s="14"/>
      <c r="MVV849" s="14"/>
      <c r="MVW849" s="14"/>
      <c r="MVX849" s="14"/>
      <c r="MVY849" s="14"/>
      <c r="MVZ849" s="14"/>
      <c r="MWA849" s="14"/>
      <c r="MWB849" s="14"/>
      <c r="MWC849" s="14"/>
      <c r="MWD849" s="14"/>
      <c r="MWE849" s="14"/>
      <c r="MWF849" s="14"/>
      <c r="MWG849" s="14"/>
      <c r="MWH849" s="14"/>
      <c r="MWI849" s="14"/>
      <c r="MWJ849" s="14"/>
      <c r="MWK849" s="14"/>
      <c r="MWL849" s="14"/>
      <c r="MWM849" s="14"/>
      <c r="MWN849" s="14"/>
      <c r="MWO849" s="14"/>
      <c r="MWP849" s="14"/>
      <c r="MWQ849" s="14"/>
      <c r="MWR849" s="14"/>
      <c r="MWS849" s="14"/>
      <c r="MWT849" s="14"/>
      <c r="MWU849" s="14"/>
      <c r="MWV849" s="14"/>
      <c r="MWW849" s="14"/>
      <c r="MWX849" s="14"/>
      <c r="MWY849" s="14"/>
      <c r="MWZ849" s="14"/>
      <c r="MXA849" s="14"/>
      <c r="MXB849" s="14"/>
      <c r="MXC849" s="14"/>
      <c r="MXD849" s="14"/>
      <c r="MXE849" s="14"/>
      <c r="MXF849" s="14"/>
      <c r="MXG849" s="14"/>
      <c r="MXH849" s="14"/>
      <c r="MXI849" s="14"/>
      <c r="MXJ849" s="14"/>
      <c r="MXK849" s="14"/>
      <c r="MXL849" s="14"/>
      <c r="MXM849" s="14"/>
      <c r="MXN849" s="14"/>
      <c r="MXO849" s="14"/>
      <c r="MXP849" s="14"/>
      <c r="MXQ849" s="14"/>
      <c r="MXR849" s="14"/>
      <c r="MXS849" s="14"/>
      <c r="MXT849" s="14"/>
      <c r="MXU849" s="14"/>
      <c r="MXV849" s="14"/>
      <c r="MXW849" s="14"/>
      <c r="MXX849" s="14"/>
      <c r="MXY849" s="14"/>
      <c r="MXZ849" s="14"/>
      <c r="MYA849" s="14"/>
      <c r="MYB849" s="14"/>
      <c r="MYC849" s="14"/>
      <c r="MYD849" s="14"/>
      <c r="MYE849" s="14"/>
      <c r="MYF849" s="14"/>
      <c r="MYG849" s="14"/>
      <c r="MYH849" s="14"/>
      <c r="MYI849" s="14"/>
      <c r="MYJ849" s="14"/>
      <c r="MYK849" s="14"/>
      <c r="MYL849" s="14"/>
      <c r="MYM849" s="14"/>
      <c r="MYN849" s="14"/>
      <c r="MYO849" s="14"/>
      <c r="MYP849" s="14"/>
      <c r="MYQ849" s="14"/>
      <c r="MYR849" s="14"/>
      <c r="MYS849" s="14"/>
      <c r="MYT849" s="14"/>
      <c r="MYU849" s="14"/>
      <c r="MYV849" s="14"/>
      <c r="MYW849" s="14"/>
      <c r="MYX849" s="14"/>
      <c r="MYY849" s="14"/>
      <c r="MYZ849" s="14"/>
      <c r="MZA849" s="14"/>
      <c r="MZB849" s="14"/>
      <c r="MZC849" s="14"/>
      <c r="MZD849" s="14"/>
      <c r="MZE849" s="14"/>
      <c r="MZF849" s="14"/>
      <c r="MZG849" s="14"/>
      <c r="MZH849" s="14"/>
      <c r="MZI849" s="14"/>
      <c r="MZJ849" s="14"/>
      <c r="MZK849" s="14"/>
      <c r="MZL849" s="14"/>
      <c r="MZM849" s="14"/>
      <c r="MZN849" s="14"/>
      <c r="MZO849" s="14"/>
      <c r="MZP849" s="14"/>
      <c r="MZQ849" s="14"/>
      <c r="MZR849" s="14"/>
      <c r="MZS849" s="14"/>
      <c r="MZT849" s="14"/>
      <c r="MZU849" s="14"/>
      <c r="MZV849" s="14"/>
      <c r="MZW849" s="14"/>
      <c r="MZX849" s="14"/>
      <c r="MZY849" s="14"/>
      <c r="MZZ849" s="14"/>
      <c r="NAA849" s="14"/>
      <c r="NAB849" s="14"/>
      <c r="NAC849" s="14"/>
      <c r="NAD849" s="14"/>
      <c r="NAE849" s="14"/>
      <c r="NAF849" s="14"/>
      <c r="NAG849" s="14"/>
      <c r="NAH849" s="14"/>
      <c r="NAI849" s="14"/>
      <c r="NAJ849" s="14"/>
      <c r="NAK849" s="14"/>
      <c r="NAL849" s="14"/>
      <c r="NAM849" s="14"/>
      <c r="NAN849" s="14"/>
      <c r="NAO849" s="14"/>
      <c r="NAP849" s="14"/>
      <c r="NAQ849" s="14"/>
      <c r="NAR849" s="14"/>
      <c r="NAS849" s="14"/>
      <c r="NAT849" s="14"/>
      <c r="NAU849" s="14"/>
      <c r="NAV849" s="14"/>
      <c r="NAW849" s="14"/>
      <c r="NAX849" s="14"/>
      <c r="NAY849" s="14"/>
      <c r="NAZ849" s="14"/>
      <c r="NBA849" s="14"/>
      <c r="NBB849" s="14"/>
      <c r="NBC849" s="14"/>
      <c r="NBD849" s="14"/>
      <c r="NBE849" s="14"/>
      <c r="NBF849" s="14"/>
      <c r="NBG849" s="14"/>
      <c r="NBH849" s="14"/>
      <c r="NBI849" s="14"/>
      <c r="NBJ849" s="14"/>
      <c r="NBK849" s="14"/>
      <c r="NBL849" s="14"/>
      <c r="NBM849" s="14"/>
      <c r="NBN849" s="14"/>
      <c r="NBO849" s="14"/>
      <c r="NBP849" s="14"/>
      <c r="NBQ849" s="14"/>
      <c r="NBR849" s="14"/>
      <c r="NBS849" s="14"/>
      <c r="NBT849" s="14"/>
      <c r="NBU849" s="14"/>
      <c r="NBV849" s="14"/>
      <c r="NBW849" s="14"/>
      <c r="NBX849" s="14"/>
      <c r="NBY849" s="14"/>
      <c r="NBZ849" s="14"/>
      <c r="NCA849" s="14"/>
      <c r="NCB849" s="14"/>
      <c r="NCC849" s="14"/>
      <c r="NCD849" s="14"/>
      <c r="NCE849" s="14"/>
      <c r="NCF849" s="14"/>
      <c r="NCG849" s="14"/>
      <c r="NCH849" s="14"/>
      <c r="NCI849" s="14"/>
      <c r="NCJ849" s="14"/>
      <c r="NCK849" s="14"/>
      <c r="NCL849" s="14"/>
      <c r="NCM849" s="14"/>
      <c r="NCN849" s="14"/>
      <c r="NCO849" s="14"/>
      <c r="NCP849" s="14"/>
      <c r="NCQ849" s="14"/>
      <c r="NCR849" s="14"/>
      <c r="NCS849" s="14"/>
      <c r="NCT849" s="14"/>
      <c r="NCU849" s="14"/>
      <c r="NCV849" s="14"/>
      <c r="NCW849" s="14"/>
      <c r="NCX849" s="14"/>
      <c r="NCY849" s="14"/>
      <c r="NCZ849" s="14"/>
      <c r="NDA849" s="14"/>
      <c r="NDB849" s="14"/>
      <c r="NDC849" s="14"/>
      <c r="NDD849" s="14"/>
      <c r="NDE849" s="14"/>
      <c r="NDF849" s="14"/>
      <c r="NDG849" s="14"/>
      <c r="NDH849" s="14"/>
      <c r="NDI849" s="14"/>
      <c r="NDJ849" s="14"/>
      <c r="NDK849" s="14"/>
      <c r="NDL849" s="14"/>
      <c r="NDM849" s="14"/>
      <c r="NDN849" s="14"/>
      <c r="NDO849" s="14"/>
      <c r="NDP849" s="14"/>
      <c r="NDQ849" s="14"/>
      <c r="NDR849" s="14"/>
      <c r="NDS849" s="14"/>
      <c r="NDT849" s="14"/>
      <c r="NDU849" s="14"/>
      <c r="NDV849" s="14"/>
      <c r="NDW849" s="14"/>
      <c r="NDX849" s="14"/>
      <c r="NDY849" s="14"/>
      <c r="NDZ849" s="14"/>
      <c r="NEA849" s="14"/>
      <c r="NEB849" s="14"/>
      <c r="NEC849" s="14"/>
      <c r="NED849" s="14"/>
      <c r="NEE849" s="14"/>
      <c r="NEF849" s="14"/>
      <c r="NEG849" s="14"/>
      <c r="NEH849" s="14"/>
      <c r="NEI849" s="14"/>
      <c r="NEJ849" s="14"/>
      <c r="NEK849" s="14"/>
      <c r="NEL849" s="14"/>
      <c r="NEM849" s="14"/>
      <c r="NEN849" s="14"/>
      <c r="NEO849" s="14"/>
      <c r="NEP849" s="14"/>
      <c r="NEQ849" s="14"/>
      <c r="NER849" s="14"/>
      <c r="NES849" s="14"/>
      <c r="NET849" s="14"/>
      <c r="NEU849" s="14"/>
      <c r="NEV849" s="14"/>
      <c r="NEW849" s="14"/>
      <c r="NEX849" s="14"/>
      <c r="NEY849" s="14"/>
      <c r="NEZ849" s="14"/>
      <c r="NFA849" s="14"/>
      <c r="NFB849" s="14"/>
      <c r="NFC849" s="14"/>
      <c r="NFD849" s="14"/>
      <c r="NFE849" s="14"/>
      <c r="NFF849" s="14"/>
      <c r="NFG849" s="14"/>
      <c r="NFH849" s="14"/>
      <c r="NFI849" s="14"/>
      <c r="NFJ849" s="14"/>
      <c r="NFK849" s="14"/>
      <c r="NFL849" s="14"/>
      <c r="NFM849" s="14"/>
      <c r="NFN849" s="14"/>
      <c r="NFO849" s="14"/>
      <c r="NFP849" s="14"/>
      <c r="NFQ849" s="14"/>
      <c r="NFR849" s="14"/>
      <c r="NFS849" s="14"/>
      <c r="NFT849" s="14"/>
      <c r="NFU849" s="14"/>
      <c r="NFV849" s="14"/>
      <c r="NFW849" s="14"/>
      <c r="NFX849" s="14"/>
      <c r="NFY849" s="14"/>
      <c r="NFZ849" s="14"/>
      <c r="NGA849" s="14"/>
      <c r="NGB849" s="14"/>
      <c r="NGC849" s="14"/>
      <c r="NGD849" s="14"/>
      <c r="NGE849" s="14"/>
      <c r="NGF849" s="14"/>
      <c r="NGG849" s="14"/>
      <c r="NGH849" s="14"/>
      <c r="NGI849" s="14"/>
      <c r="NGJ849" s="14"/>
      <c r="NGK849" s="14"/>
      <c r="NGL849" s="14"/>
      <c r="NGM849" s="14"/>
      <c r="NGN849" s="14"/>
      <c r="NGO849" s="14"/>
      <c r="NGP849" s="14"/>
      <c r="NGQ849" s="14"/>
      <c r="NGR849" s="14"/>
      <c r="NGS849" s="14"/>
      <c r="NGT849" s="14"/>
      <c r="NGU849" s="14"/>
      <c r="NGV849" s="14"/>
      <c r="NGW849" s="14"/>
      <c r="NGX849" s="14"/>
      <c r="NGY849" s="14"/>
      <c r="NGZ849" s="14"/>
      <c r="NHA849" s="14"/>
      <c r="NHB849" s="14"/>
      <c r="NHC849" s="14"/>
      <c r="NHD849" s="14"/>
      <c r="NHE849" s="14"/>
      <c r="NHF849" s="14"/>
      <c r="NHG849" s="14"/>
      <c r="NHH849" s="14"/>
      <c r="NHI849" s="14"/>
      <c r="NHJ849" s="14"/>
      <c r="NHK849" s="14"/>
      <c r="NHL849" s="14"/>
      <c r="NHM849" s="14"/>
      <c r="NHN849" s="14"/>
      <c r="NHO849" s="14"/>
      <c r="NHP849" s="14"/>
      <c r="NHQ849" s="14"/>
      <c r="NHR849" s="14"/>
      <c r="NHS849" s="14"/>
      <c r="NHT849" s="14"/>
      <c r="NHU849" s="14"/>
      <c r="NHV849" s="14"/>
      <c r="NHW849" s="14"/>
      <c r="NHX849" s="14"/>
      <c r="NHY849" s="14"/>
      <c r="NHZ849" s="14"/>
      <c r="NIA849" s="14"/>
      <c r="NIB849" s="14"/>
      <c r="NIC849" s="14"/>
      <c r="NID849" s="14"/>
      <c r="NIE849" s="14"/>
      <c r="NIF849" s="14"/>
      <c r="NIG849" s="14"/>
      <c r="NIH849" s="14"/>
      <c r="NII849" s="14"/>
      <c r="NIJ849" s="14"/>
      <c r="NIK849" s="14"/>
      <c r="NIL849" s="14"/>
      <c r="NIM849" s="14"/>
      <c r="NIN849" s="14"/>
      <c r="NIO849" s="14"/>
      <c r="NIP849" s="14"/>
      <c r="NIQ849" s="14"/>
      <c r="NIR849" s="14"/>
      <c r="NIS849" s="14"/>
      <c r="NIT849" s="14"/>
      <c r="NIU849" s="14"/>
      <c r="NIV849" s="14"/>
      <c r="NIW849" s="14"/>
      <c r="NIX849" s="14"/>
      <c r="NIY849" s="14"/>
      <c r="NIZ849" s="14"/>
      <c r="NJA849" s="14"/>
      <c r="NJB849" s="14"/>
      <c r="NJC849" s="14"/>
      <c r="NJD849" s="14"/>
      <c r="NJE849" s="14"/>
      <c r="NJF849" s="14"/>
      <c r="NJG849" s="14"/>
      <c r="NJH849" s="14"/>
      <c r="NJI849" s="14"/>
      <c r="NJJ849" s="14"/>
      <c r="NJK849" s="14"/>
      <c r="NJL849" s="14"/>
      <c r="NJM849" s="14"/>
      <c r="NJN849" s="14"/>
      <c r="NJO849" s="14"/>
      <c r="NJP849" s="14"/>
      <c r="NJQ849" s="14"/>
      <c r="NJR849" s="14"/>
      <c r="NJS849" s="14"/>
      <c r="NJT849" s="14"/>
      <c r="NJU849" s="14"/>
      <c r="NJV849" s="14"/>
      <c r="NJW849" s="14"/>
      <c r="NJX849" s="14"/>
      <c r="NJY849" s="14"/>
      <c r="NJZ849" s="14"/>
      <c r="NKA849" s="14"/>
      <c r="NKB849" s="14"/>
      <c r="NKC849" s="14"/>
      <c r="NKD849" s="14"/>
      <c r="NKE849" s="14"/>
      <c r="NKF849" s="14"/>
      <c r="NKG849" s="14"/>
      <c r="NKH849" s="14"/>
      <c r="NKI849" s="14"/>
      <c r="NKJ849" s="14"/>
      <c r="NKK849" s="14"/>
      <c r="NKL849" s="14"/>
      <c r="NKM849" s="14"/>
      <c r="NKN849" s="14"/>
      <c r="NKO849" s="14"/>
      <c r="NKP849" s="14"/>
      <c r="NKQ849" s="14"/>
      <c r="NKR849" s="14"/>
      <c r="NKS849" s="14"/>
      <c r="NKT849" s="14"/>
      <c r="NKU849" s="14"/>
      <c r="NKV849" s="14"/>
      <c r="NKW849" s="14"/>
      <c r="NKX849" s="14"/>
      <c r="NKY849" s="14"/>
      <c r="NKZ849" s="14"/>
      <c r="NLA849" s="14"/>
      <c r="NLB849" s="14"/>
      <c r="NLC849" s="14"/>
      <c r="NLD849" s="14"/>
      <c r="NLE849" s="14"/>
      <c r="NLF849" s="14"/>
      <c r="NLG849" s="14"/>
      <c r="NLH849" s="14"/>
      <c r="NLI849" s="14"/>
      <c r="NLJ849" s="14"/>
      <c r="NLK849" s="14"/>
      <c r="NLL849" s="14"/>
      <c r="NLM849" s="14"/>
      <c r="NLN849" s="14"/>
      <c r="NLO849" s="14"/>
      <c r="NLP849" s="14"/>
      <c r="NLQ849" s="14"/>
      <c r="NLR849" s="14"/>
      <c r="NLS849" s="14"/>
      <c r="NLT849" s="14"/>
      <c r="NLU849" s="14"/>
      <c r="NLV849" s="14"/>
      <c r="NLW849" s="14"/>
      <c r="NLX849" s="14"/>
      <c r="NLY849" s="14"/>
      <c r="NLZ849" s="14"/>
      <c r="NMA849" s="14"/>
      <c r="NMB849" s="14"/>
      <c r="NMC849" s="14"/>
      <c r="NMD849" s="14"/>
      <c r="NME849" s="14"/>
      <c r="NMF849" s="14"/>
      <c r="NMG849" s="14"/>
      <c r="NMH849" s="14"/>
      <c r="NMI849" s="14"/>
      <c r="NMJ849" s="14"/>
      <c r="NMK849" s="14"/>
      <c r="NML849" s="14"/>
      <c r="NMM849" s="14"/>
      <c r="NMN849" s="14"/>
      <c r="NMO849" s="14"/>
      <c r="NMP849" s="14"/>
      <c r="NMQ849" s="14"/>
      <c r="NMR849" s="14"/>
      <c r="NMS849" s="14"/>
      <c r="NMT849" s="14"/>
      <c r="NMU849" s="14"/>
      <c r="NMV849" s="14"/>
      <c r="NMW849" s="14"/>
      <c r="NMX849" s="14"/>
      <c r="NMY849" s="14"/>
      <c r="NMZ849" s="14"/>
      <c r="NNA849" s="14"/>
      <c r="NNB849" s="14"/>
      <c r="NNC849" s="14"/>
      <c r="NND849" s="14"/>
      <c r="NNE849" s="14"/>
      <c r="NNF849" s="14"/>
      <c r="NNG849" s="14"/>
      <c r="NNH849" s="14"/>
      <c r="NNI849" s="14"/>
      <c r="NNJ849" s="14"/>
      <c r="NNK849" s="14"/>
      <c r="NNL849" s="14"/>
      <c r="NNM849" s="14"/>
      <c r="NNN849" s="14"/>
      <c r="NNO849" s="14"/>
      <c r="NNP849" s="14"/>
      <c r="NNQ849" s="14"/>
      <c r="NNR849" s="14"/>
      <c r="NNS849" s="14"/>
      <c r="NNT849" s="14"/>
      <c r="NNU849" s="14"/>
      <c r="NNV849" s="14"/>
      <c r="NNW849" s="14"/>
      <c r="NNX849" s="14"/>
      <c r="NNY849" s="14"/>
      <c r="NNZ849" s="14"/>
      <c r="NOA849" s="14"/>
      <c r="NOB849" s="14"/>
      <c r="NOC849" s="14"/>
      <c r="NOD849" s="14"/>
      <c r="NOE849" s="14"/>
      <c r="NOF849" s="14"/>
      <c r="NOG849" s="14"/>
      <c r="NOH849" s="14"/>
      <c r="NOI849" s="14"/>
      <c r="NOJ849" s="14"/>
      <c r="NOK849" s="14"/>
      <c r="NOL849" s="14"/>
      <c r="NOM849" s="14"/>
      <c r="NON849" s="14"/>
      <c r="NOO849" s="14"/>
      <c r="NOP849" s="14"/>
      <c r="NOQ849" s="14"/>
      <c r="NOR849" s="14"/>
      <c r="NOS849" s="14"/>
      <c r="NOT849" s="14"/>
      <c r="NOU849" s="14"/>
      <c r="NOV849" s="14"/>
      <c r="NOW849" s="14"/>
      <c r="NOX849" s="14"/>
      <c r="NOY849" s="14"/>
      <c r="NOZ849" s="14"/>
      <c r="NPA849" s="14"/>
      <c r="NPB849" s="14"/>
      <c r="NPC849" s="14"/>
      <c r="NPD849" s="14"/>
      <c r="NPE849" s="14"/>
      <c r="NPF849" s="14"/>
      <c r="NPG849" s="14"/>
      <c r="NPH849" s="14"/>
      <c r="NPI849" s="14"/>
      <c r="NPJ849" s="14"/>
      <c r="NPK849" s="14"/>
      <c r="NPL849" s="14"/>
      <c r="NPM849" s="14"/>
      <c r="NPN849" s="14"/>
      <c r="NPO849" s="14"/>
      <c r="NPP849" s="14"/>
      <c r="NPQ849" s="14"/>
      <c r="NPR849" s="14"/>
      <c r="NPS849" s="14"/>
      <c r="NPT849" s="14"/>
      <c r="NPU849" s="14"/>
      <c r="NPV849" s="14"/>
      <c r="NPW849" s="14"/>
      <c r="NPX849" s="14"/>
      <c r="NPY849" s="14"/>
      <c r="NPZ849" s="14"/>
      <c r="NQA849" s="14"/>
      <c r="NQB849" s="14"/>
      <c r="NQC849" s="14"/>
      <c r="NQD849" s="14"/>
      <c r="NQE849" s="14"/>
      <c r="NQF849" s="14"/>
      <c r="NQG849" s="14"/>
      <c r="NQH849" s="14"/>
      <c r="NQI849" s="14"/>
      <c r="NQJ849" s="14"/>
      <c r="NQK849" s="14"/>
      <c r="NQL849" s="14"/>
      <c r="NQM849" s="14"/>
      <c r="NQN849" s="14"/>
      <c r="NQO849" s="14"/>
      <c r="NQP849" s="14"/>
      <c r="NQQ849" s="14"/>
      <c r="NQR849" s="14"/>
      <c r="NQS849" s="14"/>
      <c r="NQT849" s="14"/>
      <c r="NQU849" s="14"/>
      <c r="NQV849" s="14"/>
      <c r="NQW849" s="14"/>
      <c r="NQX849" s="14"/>
      <c r="NQY849" s="14"/>
      <c r="NQZ849" s="14"/>
      <c r="NRA849" s="14"/>
      <c r="NRB849" s="14"/>
      <c r="NRC849" s="14"/>
      <c r="NRD849" s="14"/>
      <c r="NRE849" s="14"/>
      <c r="NRF849" s="14"/>
      <c r="NRG849" s="14"/>
      <c r="NRH849" s="14"/>
      <c r="NRI849" s="14"/>
      <c r="NRJ849" s="14"/>
      <c r="NRK849" s="14"/>
      <c r="NRL849" s="14"/>
      <c r="NRM849" s="14"/>
      <c r="NRN849" s="14"/>
      <c r="NRO849" s="14"/>
      <c r="NRP849" s="14"/>
      <c r="NRQ849" s="14"/>
      <c r="NRR849" s="14"/>
      <c r="NRS849" s="14"/>
      <c r="NRT849" s="14"/>
      <c r="NRU849" s="14"/>
      <c r="NRV849" s="14"/>
      <c r="NRW849" s="14"/>
      <c r="NRX849" s="14"/>
      <c r="NRY849" s="14"/>
      <c r="NRZ849" s="14"/>
      <c r="NSA849" s="14"/>
      <c r="NSB849" s="14"/>
      <c r="NSC849" s="14"/>
      <c r="NSD849" s="14"/>
      <c r="NSE849" s="14"/>
      <c r="NSF849" s="14"/>
      <c r="NSG849" s="14"/>
      <c r="NSH849" s="14"/>
      <c r="NSI849" s="14"/>
      <c r="NSJ849" s="14"/>
      <c r="NSK849" s="14"/>
      <c r="NSL849" s="14"/>
      <c r="NSM849" s="14"/>
      <c r="NSN849" s="14"/>
      <c r="NSO849" s="14"/>
      <c r="NSP849" s="14"/>
      <c r="NSQ849" s="14"/>
      <c r="NSR849" s="14"/>
      <c r="NSS849" s="14"/>
      <c r="NST849" s="14"/>
      <c r="NSU849" s="14"/>
      <c r="NSV849" s="14"/>
      <c r="NSW849" s="14"/>
      <c r="NSX849" s="14"/>
      <c r="NSY849" s="14"/>
      <c r="NSZ849" s="14"/>
      <c r="NTA849" s="14"/>
      <c r="NTB849" s="14"/>
      <c r="NTC849" s="14"/>
      <c r="NTD849" s="14"/>
      <c r="NTE849" s="14"/>
      <c r="NTF849" s="14"/>
      <c r="NTG849" s="14"/>
      <c r="NTH849" s="14"/>
      <c r="NTI849" s="14"/>
      <c r="NTJ849" s="14"/>
      <c r="NTK849" s="14"/>
      <c r="NTL849" s="14"/>
      <c r="NTM849" s="14"/>
      <c r="NTN849" s="14"/>
      <c r="NTO849" s="14"/>
      <c r="NTP849" s="14"/>
      <c r="NTQ849" s="14"/>
      <c r="NTR849" s="14"/>
      <c r="NTS849" s="14"/>
      <c r="NTT849" s="14"/>
      <c r="NTU849" s="14"/>
      <c r="NTV849" s="14"/>
      <c r="NTW849" s="14"/>
      <c r="NTX849" s="14"/>
      <c r="NTY849" s="14"/>
      <c r="NTZ849" s="14"/>
      <c r="NUA849" s="14"/>
      <c r="NUB849" s="14"/>
      <c r="NUC849" s="14"/>
      <c r="NUD849" s="14"/>
      <c r="NUE849" s="14"/>
      <c r="NUF849" s="14"/>
      <c r="NUG849" s="14"/>
      <c r="NUH849" s="14"/>
      <c r="NUI849" s="14"/>
      <c r="NUJ849" s="14"/>
      <c r="NUK849" s="14"/>
      <c r="NUL849" s="14"/>
      <c r="NUM849" s="14"/>
      <c r="NUN849" s="14"/>
      <c r="NUO849" s="14"/>
      <c r="NUP849" s="14"/>
      <c r="NUQ849" s="14"/>
      <c r="NUR849" s="14"/>
      <c r="NUS849" s="14"/>
      <c r="NUT849" s="14"/>
      <c r="NUU849" s="14"/>
      <c r="NUV849" s="14"/>
      <c r="NUW849" s="14"/>
      <c r="NUX849" s="14"/>
      <c r="NUY849" s="14"/>
      <c r="NUZ849" s="14"/>
      <c r="NVA849" s="14"/>
      <c r="NVB849" s="14"/>
      <c r="NVC849" s="14"/>
      <c r="NVD849" s="14"/>
      <c r="NVE849" s="14"/>
      <c r="NVF849" s="14"/>
      <c r="NVG849" s="14"/>
      <c r="NVH849" s="14"/>
      <c r="NVI849" s="14"/>
      <c r="NVJ849" s="14"/>
      <c r="NVK849" s="14"/>
      <c r="NVL849" s="14"/>
      <c r="NVM849" s="14"/>
      <c r="NVN849" s="14"/>
      <c r="NVO849" s="14"/>
      <c r="NVP849" s="14"/>
      <c r="NVQ849" s="14"/>
      <c r="NVR849" s="14"/>
      <c r="NVS849" s="14"/>
      <c r="NVT849" s="14"/>
      <c r="NVU849" s="14"/>
      <c r="NVV849" s="14"/>
      <c r="NVW849" s="14"/>
      <c r="NVX849" s="14"/>
      <c r="NVY849" s="14"/>
      <c r="NVZ849" s="14"/>
      <c r="NWA849" s="14"/>
      <c r="NWB849" s="14"/>
      <c r="NWC849" s="14"/>
      <c r="NWD849" s="14"/>
      <c r="NWE849" s="14"/>
      <c r="NWF849" s="14"/>
      <c r="NWG849" s="14"/>
      <c r="NWH849" s="14"/>
      <c r="NWI849" s="14"/>
      <c r="NWJ849" s="14"/>
      <c r="NWK849" s="14"/>
      <c r="NWL849" s="14"/>
      <c r="NWM849" s="14"/>
      <c r="NWN849" s="14"/>
      <c r="NWO849" s="14"/>
      <c r="NWP849" s="14"/>
      <c r="NWQ849" s="14"/>
      <c r="NWR849" s="14"/>
      <c r="NWS849" s="14"/>
      <c r="NWT849" s="14"/>
      <c r="NWU849" s="14"/>
      <c r="NWV849" s="14"/>
      <c r="NWW849" s="14"/>
      <c r="NWX849" s="14"/>
      <c r="NWY849" s="14"/>
      <c r="NWZ849" s="14"/>
      <c r="NXA849" s="14"/>
      <c r="NXB849" s="14"/>
      <c r="NXC849" s="14"/>
      <c r="NXD849" s="14"/>
      <c r="NXE849" s="14"/>
      <c r="NXF849" s="14"/>
      <c r="NXG849" s="14"/>
      <c r="NXH849" s="14"/>
      <c r="NXI849" s="14"/>
      <c r="NXJ849" s="14"/>
      <c r="NXK849" s="14"/>
      <c r="NXL849" s="14"/>
      <c r="NXM849" s="14"/>
      <c r="NXN849" s="14"/>
      <c r="NXO849" s="14"/>
      <c r="NXP849" s="14"/>
      <c r="NXQ849" s="14"/>
      <c r="NXR849" s="14"/>
      <c r="NXS849" s="14"/>
      <c r="NXT849" s="14"/>
      <c r="NXU849" s="14"/>
      <c r="NXV849" s="14"/>
      <c r="NXW849" s="14"/>
      <c r="NXX849" s="14"/>
      <c r="NXY849" s="14"/>
      <c r="NXZ849" s="14"/>
      <c r="NYA849" s="14"/>
      <c r="NYB849" s="14"/>
      <c r="NYC849" s="14"/>
      <c r="NYD849" s="14"/>
      <c r="NYE849" s="14"/>
      <c r="NYF849" s="14"/>
      <c r="NYG849" s="14"/>
      <c r="NYH849" s="14"/>
      <c r="NYI849" s="14"/>
      <c r="NYJ849" s="14"/>
      <c r="NYK849" s="14"/>
      <c r="NYL849" s="14"/>
      <c r="NYM849" s="14"/>
      <c r="NYN849" s="14"/>
      <c r="NYO849" s="14"/>
      <c r="NYP849" s="14"/>
      <c r="NYQ849" s="14"/>
      <c r="NYR849" s="14"/>
      <c r="NYS849" s="14"/>
      <c r="NYT849" s="14"/>
      <c r="NYU849" s="14"/>
      <c r="NYV849" s="14"/>
      <c r="NYW849" s="14"/>
      <c r="NYX849" s="14"/>
      <c r="NYY849" s="14"/>
      <c r="NYZ849" s="14"/>
      <c r="NZA849" s="14"/>
      <c r="NZB849" s="14"/>
      <c r="NZC849" s="14"/>
      <c r="NZD849" s="14"/>
      <c r="NZE849" s="14"/>
      <c r="NZF849" s="14"/>
      <c r="NZG849" s="14"/>
      <c r="NZH849" s="14"/>
      <c r="NZI849" s="14"/>
      <c r="NZJ849" s="14"/>
      <c r="NZK849" s="14"/>
      <c r="NZL849" s="14"/>
      <c r="NZM849" s="14"/>
      <c r="NZN849" s="14"/>
      <c r="NZO849" s="14"/>
      <c r="NZP849" s="14"/>
      <c r="NZQ849" s="14"/>
      <c r="NZR849" s="14"/>
      <c r="NZS849" s="14"/>
      <c r="NZT849" s="14"/>
      <c r="NZU849" s="14"/>
      <c r="NZV849" s="14"/>
      <c r="NZW849" s="14"/>
      <c r="NZX849" s="14"/>
      <c r="NZY849" s="14"/>
      <c r="NZZ849" s="14"/>
      <c r="OAA849" s="14"/>
      <c r="OAB849" s="14"/>
      <c r="OAC849" s="14"/>
      <c r="OAD849" s="14"/>
      <c r="OAE849" s="14"/>
      <c r="OAF849" s="14"/>
      <c r="OAG849" s="14"/>
      <c r="OAH849" s="14"/>
      <c r="OAI849" s="14"/>
      <c r="OAJ849" s="14"/>
      <c r="OAK849" s="14"/>
      <c r="OAL849" s="14"/>
      <c r="OAM849" s="14"/>
      <c r="OAN849" s="14"/>
      <c r="OAO849" s="14"/>
      <c r="OAP849" s="14"/>
      <c r="OAQ849" s="14"/>
      <c r="OAR849" s="14"/>
      <c r="OAS849" s="14"/>
      <c r="OAT849" s="14"/>
      <c r="OAU849" s="14"/>
      <c r="OAV849" s="14"/>
      <c r="OAW849" s="14"/>
      <c r="OAX849" s="14"/>
      <c r="OAY849" s="14"/>
      <c r="OAZ849" s="14"/>
      <c r="OBA849" s="14"/>
      <c r="OBB849" s="14"/>
      <c r="OBC849" s="14"/>
      <c r="OBD849" s="14"/>
      <c r="OBE849" s="14"/>
      <c r="OBF849" s="14"/>
      <c r="OBG849" s="14"/>
      <c r="OBH849" s="14"/>
      <c r="OBI849" s="14"/>
      <c r="OBJ849" s="14"/>
      <c r="OBK849" s="14"/>
      <c r="OBL849" s="14"/>
      <c r="OBM849" s="14"/>
      <c r="OBN849" s="14"/>
      <c r="OBO849" s="14"/>
      <c r="OBP849" s="14"/>
      <c r="OBQ849" s="14"/>
      <c r="OBR849" s="14"/>
      <c r="OBS849" s="14"/>
      <c r="OBT849" s="14"/>
      <c r="OBU849" s="14"/>
      <c r="OBV849" s="14"/>
      <c r="OBW849" s="14"/>
      <c r="OBX849" s="14"/>
      <c r="OBY849" s="14"/>
      <c r="OBZ849" s="14"/>
      <c r="OCA849" s="14"/>
      <c r="OCB849" s="14"/>
      <c r="OCC849" s="14"/>
      <c r="OCD849" s="14"/>
      <c r="OCE849" s="14"/>
      <c r="OCF849" s="14"/>
      <c r="OCG849" s="14"/>
      <c r="OCH849" s="14"/>
      <c r="OCI849" s="14"/>
      <c r="OCJ849" s="14"/>
      <c r="OCK849" s="14"/>
      <c r="OCL849" s="14"/>
      <c r="OCM849" s="14"/>
      <c r="OCN849" s="14"/>
      <c r="OCO849" s="14"/>
      <c r="OCP849" s="14"/>
      <c r="OCQ849" s="14"/>
      <c r="OCR849" s="14"/>
      <c r="OCS849" s="14"/>
      <c r="OCT849" s="14"/>
      <c r="OCU849" s="14"/>
      <c r="OCV849" s="14"/>
      <c r="OCW849" s="14"/>
      <c r="OCX849" s="14"/>
      <c r="OCY849" s="14"/>
      <c r="OCZ849" s="14"/>
      <c r="ODA849" s="14"/>
      <c r="ODB849" s="14"/>
      <c r="ODC849" s="14"/>
      <c r="ODD849" s="14"/>
      <c r="ODE849" s="14"/>
      <c r="ODF849" s="14"/>
      <c r="ODG849" s="14"/>
      <c r="ODH849" s="14"/>
      <c r="ODI849" s="14"/>
      <c r="ODJ849" s="14"/>
      <c r="ODK849" s="14"/>
      <c r="ODL849" s="14"/>
      <c r="ODM849" s="14"/>
      <c r="ODN849" s="14"/>
      <c r="ODO849" s="14"/>
      <c r="ODP849" s="14"/>
      <c r="ODQ849" s="14"/>
      <c r="ODR849" s="14"/>
      <c r="ODS849" s="14"/>
      <c r="ODT849" s="14"/>
      <c r="ODU849" s="14"/>
      <c r="ODV849" s="14"/>
      <c r="ODW849" s="14"/>
      <c r="ODX849" s="14"/>
      <c r="ODY849" s="14"/>
      <c r="ODZ849" s="14"/>
      <c r="OEA849" s="14"/>
      <c r="OEB849" s="14"/>
      <c r="OEC849" s="14"/>
      <c r="OED849" s="14"/>
      <c r="OEE849" s="14"/>
      <c r="OEF849" s="14"/>
      <c r="OEG849" s="14"/>
      <c r="OEH849" s="14"/>
      <c r="OEI849" s="14"/>
      <c r="OEJ849" s="14"/>
      <c r="OEK849" s="14"/>
      <c r="OEL849" s="14"/>
      <c r="OEM849" s="14"/>
      <c r="OEN849" s="14"/>
      <c r="OEO849" s="14"/>
      <c r="OEP849" s="14"/>
      <c r="OEQ849" s="14"/>
      <c r="OER849" s="14"/>
      <c r="OES849" s="14"/>
      <c r="OET849" s="14"/>
      <c r="OEU849" s="14"/>
      <c r="OEV849" s="14"/>
      <c r="OEW849" s="14"/>
      <c r="OEX849" s="14"/>
      <c r="OEY849" s="14"/>
      <c r="OEZ849" s="14"/>
      <c r="OFA849" s="14"/>
      <c r="OFB849" s="14"/>
      <c r="OFC849" s="14"/>
      <c r="OFD849" s="14"/>
      <c r="OFE849" s="14"/>
      <c r="OFF849" s="14"/>
      <c r="OFG849" s="14"/>
      <c r="OFH849" s="14"/>
      <c r="OFI849" s="14"/>
      <c r="OFJ849" s="14"/>
      <c r="OFK849" s="14"/>
      <c r="OFL849" s="14"/>
      <c r="OFM849" s="14"/>
      <c r="OFN849" s="14"/>
      <c r="OFO849" s="14"/>
      <c r="OFP849" s="14"/>
      <c r="OFQ849" s="14"/>
      <c r="OFR849" s="14"/>
      <c r="OFS849" s="14"/>
      <c r="OFT849" s="14"/>
      <c r="OFU849" s="14"/>
      <c r="OFV849" s="14"/>
      <c r="OFW849" s="14"/>
      <c r="OFX849" s="14"/>
      <c r="OFY849" s="14"/>
      <c r="OFZ849" s="14"/>
      <c r="OGA849" s="14"/>
      <c r="OGB849" s="14"/>
      <c r="OGC849" s="14"/>
      <c r="OGD849" s="14"/>
      <c r="OGE849" s="14"/>
      <c r="OGF849" s="14"/>
      <c r="OGG849" s="14"/>
      <c r="OGH849" s="14"/>
      <c r="OGI849" s="14"/>
      <c r="OGJ849" s="14"/>
      <c r="OGK849" s="14"/>
      <c r="OGL849" s="14"/>
      <c r="OGM849" s="14"/>
      <c r="OGN849" s="14"/>
      <c r="OGO849" s="14"/>
      <c r="OGP849" s="14"/>
      <c r="OGQ849" s="14"/>
      <c r="OGR849" s="14"/>
      <c r="OGS849" s="14"/>
      <c r="OGT849" s="14"/>
      <c r="OGU849" s="14"/>
      <c r="OGV849" s="14"/>
      <c r="OGW849" s="14"/>
      <c r="OGX849" s="14"/>
      <c r="OGY849" s="14"/>
      <c r="OGZ849" s="14"/>
      <c r="OHA849" s="14"/>
      <c r="OHB849" s="14"/>
      <c r="OHC849" s="14"/>
      <c r="OHD849" s="14"/>
      <c r="OHE849" s="14"/>
      <c r="OHF849" s="14"/>
      <c r="OHG849" s="14"/>
      <c r="OHH849" s="14"/>
      <c r="OHI849" s="14"/>
      <c r="OHJ849" s="14"/>
      <c r="OHK849" s="14"/>
      <c r="OHL849" s="14"/>
      <c r="OHM849" s="14"/>
      <c r="OHN849" s="14"/>
      <c r="OHO849" s="14"/>
      <c r="OHP849" s="14"/>
      <c r="OHQ849" s="14"/>
      <c r="OHR849" s="14"/>
      <c r="OHS849" s="14"/>
      <c r="OHT849" s="14"/>
      <c r="OHU849" s="14"/>
      <c r="OHV849" s="14"/>
      <c r="OHW849" s="14"/>
      <c r="OHX849" s="14"/>
      <c r="OHY849" s="14"/>
      <c r="OHZ849" s="14"/>
      <c r="OIA849" s="14"/>
      <c r="OIB849" s="14"/>
      <c r="OIC849" s="14"/>
      <c r="OID849" s="14"/>
      <c r="OIE849" s="14"/>
      <c r="OIF849" s="14"/>
      <c r="OIG849" s="14"/>
      <c r="OIH849" s="14"/>
      <c r="OII849" s="14"/>
      <c r="OIJ849" s="14"/>
      <c r="OIK849" s="14"/>
      <c r="OIL849" s="14"/>
      <c r="OIM849" s="14"/>
      <c r="OIN849" s="14"/>
      <c r="OIO849" s="14"/>
      <c r="OIP849" s="14"/>
      <c r="OIQ849" s="14"/>
      <c r="OIR849" s="14"/>
      <c r="OIS849" s="14"/>
      <c r="OIT849" s="14"/>
      <c r="OIU849" s="14"/>
      <c r="OIV849" s="14"/>
      <c r="OIW849" s="14"/>
      <c r="OIX849" s="14"/>
      <c r="OIY849" s="14"/>
      <c r="OIZ849" s="14"/>
      <c r="OJA849" s="14"/>
      <c r="OJB849" s="14"/>
      <c r="OJC849" s="14"/>
      <c r="OJD849" s="14"/>
      <c r="OJE849" s="14"/>
      <c r="OJF849" s="14"/>
      <c r="OJG849" s="14"/>
      <c r="OJH849" s="14"/>
      <c r="OJI849" s="14"/>
      <c r="OJJ849" s="14"/>
      <c r="OJK849" s="14"/>
      <c r="OJL849" s="14"/>
      <c r="OJM849" s="14"/>
      <c r="OJN849" s="14"/>
      <c r="OJO849" s="14"/>
      <c r="OJP849" s="14"/>
      <c r="OJQ849" s="14"/>
      <c r="OJR849" s="14"/>
      <c r="OJS849" s="14"/>
      <c r="OJT849" s="14"/>
      <c r="OJU849" s="14"/>
      <c r="OJV849" s="14"/>
      <c r="OJW849" s="14"/>
      <c r="OJX849" s="14"/>
      <c r="OJY849" s="14"/>
      <c r="OJZ849" s="14"/>
      <c r="OKA849" s="14"/>
      <c r="OKB849" s="14"/>
      <c r="OKC849" s="14"/>
      <c r="OKD849" s="14"/>
      <c r="OKE849" s="14"/>
      <c r="OKF849" s="14"/>
      <c r="OKG849" s="14"/>
      <c r="OKH849" s="14"/>
      <c r="OKI849" s="14"/>
      <c r="OKJ849" s="14"/>
      <c r="OKK849" s="14"/>
      <c r="OKL849" s="14"/>
      <c r="OKM849" s="14"/>
      <c r="OKN849" s="14"/>
      <c r="OKO849" s="14"/>
      <c r="OKP849" s="14"/>
      <c r="OKQ849" s="14"/>
      <c r="OKR849" s="14"/>
      <c r="OKS849" s="14"/>
      <c r="OKT849" s="14"/>
      <c r="OKU849" s="14"/>
      <c r="OKV849" s="14"/>
      <c r="OKW849" s="14"/>
      <c r="OKX849" s="14"/>
      <c r="OKY849" s="14"/>
      <c r="OKZ849" s="14"/>
      <c r="OLA849" s="14"/>
      <c r="OLB849" s="14"/>
      <c r="OLC849" s="14"/>
      <c r="OLD849" s="14"/>
      <c r="OLE849" s="14"/>
      <c r="OLF849" s="14"/>
      <c r="OLG849" s="14"/>
      <c r="OLH849" s="14"/>
      <c r="OLI849" s="14"/>
      <c r="OLJ849" s="14"/>
      <c r="OLK849" s="14"/>
      <c r="OLL849" s="14"/>
      <c r="OLM849" s="14"/>
      <c r="OLN849" s="14"/>
      <c r="OLO849" s="14"/>
      <c r="OLP849" s="14"/>
      <c r="OLQ849" s="14"/>
      <c r="OLR849" s="14"/>
      <c r="OLS849" s="14"/>
      <c r="OLT849" s="14"/>
      <c r="OLU849" s="14"/>
      <c r="OLV849" s="14"/>
      <c r="OLW849" s="14"/>
      <c r="OLX849" s="14"/>
      <c r="OLY849" s="14"/>
      <c r="OLZ849" s="14"/>
      <c r="OMA849" s="14"/>
      <c r="OMB849" s="14"/>
      <c r="OMC849" s="14"/>
      <c r="OMD849" s="14"/>
      <c r="OME849" s="14"/>
      <c r="OMF849" s="14"/>
      <c r="OMG849" s="14"/>
      <c r="OMH849" s="14"/>
      <c r="OMI849" s="14"/>
      <c r="OMJ849" s="14"/>
      <c r="OMK849" s="14"/>
      <c r="OML849" s="14"/>
      <c r="OMM849" s="14"/>
      <c r="OMN849" s="14"/>
      <c r="OMO849" s="14"/>
      <c r="OMP849" s="14"/>
      <c r="OMQ849" s="14"/>
      <c r="OMR849" s="14"/>
      <c r="OMS849" s="14"/>
      <c r="OMT849" s="14"/>
      <c r="OMU849" s="14"/>
      <c r="OMV849" s="14"/>
      <c r="OMW849" s="14"/>
      <c r="OMX849" s="14"/>
      <c r="OMY849" s="14"/>
      <c r="OMZ849" s="14"/>
      <c r="ONA849" s="14"/>
      <c r="ONB849" s="14"/>
      <c r="ONC849" s="14"/>
      <c r="OND849" s="14"/>
      <c r="ONE849" s="14"/>
      <c r="ONF849" s="14"/>
      <c r="ONG849" s="14"/>
      <c r="ONH849" s="14"/>
      <c r="ONI849" s="14"/>
      <c r="ONJ849" s="14"/>
      <c r="ONK849" s="14"/>
      <c r="ONL849" s="14"/>
      <c r="ONM849" s="14"/>
      <c r="ONN849" s="14"/>
      <c r="ONO849" s="14"/>
      <c r="ONP849" s="14"/>
      <c r="ONQ849" s="14"/>
      <c r="ONR849" s="14"/>
      <c r="ONS849" s="14"/>
      <c r="ONT849" s="14"/>
      <c r="ONU849" s="14"/>
      <c r="ONV849" s="14"/>
      <c r="ONW849" s="14"/>
      <c r="ONX849" s="14"/>
      <c r="ONY849" s="14"/>
      <c r="ONZ849" s="14"/>
      <c r="OOA849" s="14"/>
      <c r="OOB849" s="14"/>
      <c r="OOC849" s="14"/>
      <c r="OOD849" s="14"/>
      <c r="OOE849" s="14"/>
      <c r="OOF849" s="14"/>
      <c r="OOG849" s="14"/>
      <c r="OOH849" s="14"/>
      <c r="OOI849" s="14"/>
      <c r="OOJ849" s="14"/>
      <c r="OOK849" s="14"/>
      <c r="OOL849" s="14"/>
      <c r="OOM849" s="14"/>
      <c r="OON849" s="14"/>
      <c r="OOO849" s="14"/>
      <c r="OOP849" s="14"/>
      <c r="OOQ849" s="14"/>
      <c r="OOR849" s="14"/>
      <c r="OOS849" s="14"/>
      <c r="OOT849" s="14"/>
      <c r="OOU849" s="14"/>
      <c r="OOV849" s="14"/>
      <c r="OOW849" s="14"/>
      <c r="OOX849" s="14"/>
      <c r="OOY849" s="14"/>
      <c r="OOZ849" s="14"/>
      <c r="OPA849" s="14"/>
      <c r="OPB849" s="14"/>
      <c r="OPC849" s="14"/>
      <c r="OPD849" s="14"/>
      <c r="OPE849" s="14"/>
      <c r="OPF849" s="14"/>
      <c r="OPG849" s="14"/>
      <c r="OPH849" s="14"/>
      <c r="OPI849" s="14"/>
      <c r="OPJ849" s="14"/>
      <c r="OPK849" s="14"/>
      <c r="OPL849" s="14"/>
      <c r="OPM849" s="14"/>
      <c r="OPN849" s="14"/>
      <c r="OPO849" s="14"/>
      <c r="OPP849" s="14"/>
      <c r="OPQ849" s="14"/>
      <c r="OPR849" s="14"/>
      <c r="OPS849" s="14"/>
      <c r="OPT849" s="14"/>
      <c r="OPU849" s="14"/>
      <c r="OPV849" s="14"/>
      <c r="OPW849" s="14"/>
      <c r="OPX849" s="14"/>
      <c r="OPY849" s="14"/>
      <c r="OPZ849" s="14"/>
      <c r="OQA849" s="14"/>
      <c r="OQB849" s="14"/>
      <c r="OQC849" s="14"/>
      <c r="OQD849" s="14"/>
      <c r="OQE849" s="14"/>
      <c r="OQF849" s="14"/>
      <c r="OQG849" s="14"/>
      <c r="OQH849" s="14"/>
      <c r="OQI849" s="14"/>
      <c r="OQJ849" s="14"/>
      <c r="OQK849" s="14"/>
      <c r="OQL849" s="14"/>
      <c r="OQM849" s="14"/>
      <c r="OQN849" s="14"/>
      <c r="OQO849" s="14"/>
      <c r="OQP849" s="14"/>
      <c r="OQQ849" s="14"/>
      <c r="OQR849" s="14"/>
      <c r="OQS849" s="14"/>
      <c r="OQT849" s="14"/>
      <c r="OQU849" s="14"/>
      <c r="OQV849" s="14"/>
      <c r="OQW849" s="14"/>
      <c r="OQX849" s="14"/>
      <c r="OQY849" s="14"/>
      <c r="OQZ849" s="14"/>
      <c r="ORA849" s="14"/>
      <c r="ORB849" s="14"/>
      <c r="ORC849" s="14"/>
      <c r="ORD849" s="14"/>
      <c r="ORE849" s="14"/>
      <c r="ORF849" s="14"/>
      <c r="ORG849" s="14"/>
      <c r="ORH849" s="14"/>
      <c r="ORI849" s="14"/>
      <c r="ORJ849" s="14"/>
      <c r="ORK849" s="14"/>
      <c r="ORL849" s="14"/>
      <c r="ORM849" s="14"/>
      <c r="ORN849" s="14"/>
      <c r="ORO849" s="14"/>
      <c r="ORP849" s="14"/>
      <c r="ORQ849" s="14"/>
      <c r="ORR849" s="14"/>
      <c r="ORS849" s="14"/>
      <c r="ORT849" s="14"/>
      <c r="ORU849" s="14"/>
      <c r="ORV849" s="14"/>
      <c r="ORW849" s="14"/>
      <c r="ORX849" s="14"/>
      <c r="ORY849" s="14"/>
      <c r="ORZ849" s="14"/>
      <c r="OSA849" s="14"/>
      <c r="OSB849" s="14"/>
      <c r="OSC849" s="14"/>
      <c r="OSD849" s="14"/>
      <c r="OSE849" s="14"/>
      <c r="OSF849" s="14"/>
      <c r="OSG849" s="14"/>
      <c r="OSH849" s="14"/>
      <c r="OSI849" s="14"/>
      <c r="OSJ849" s="14"/>
      <c r="OSK849" s="14"/>
      <c r="OSL849" s="14"/>
      <c r="OSM849" s="14"/>
      <c r="OSN849" s="14"/>
      <c r="OSO849" s="14"/>
      <c r="OSP849" s="14"/>
      <c r="OSQ849" s="14"/>
      <c r="OSR849" s="14"/>
      <c r="OSS849" s="14"/>
      <c r="OST849" s="14"/>
      <c r="OSU849" s="14"/>
      <c r="OSV849" s="14"/>
      <c r="OSW849" s="14"/>
      <c r="OSX849" s="14"/>
      <c r="OSY849" s="14"/>
      <c r="OSZ849" s="14"/>
      <c r="OTA849" s="14"/>
      <c r="OTB849" s="14"/>
      <c r="OTC849" s="14"/>
      <c r="OTD849" s="14"/>
      <c r="OTE849" s="14"/>
      <c r="OTF849" s="14"/>
      <c r="OTG849" s="14"/>
      <c r="OTH849" s="14"/>
      <c r="OTI849" s="14"/>
      <c r="OTJ849" s="14"/>
      <c r="OTK849" s="14"/>
      <c r="OTL849" s="14"/>
      <c r="OTM849" s="14"/>
      <c r="OTN849" s="14"/>
      <c r="OTO849" s="14"/>
      <c r="OTP849" s="14"/>
      <c r="OTQ849" s="14"/>
      <c r="OTR849" s="14"/>
      <c r="OTS849" s="14"/>
      <c r="OTT849" s="14"/>
      <c r="OTU849" s="14"/>
      <c r="OTV849" s="14"/>
      <c r="OTW849" s="14"/>
      <c r="OTX849" s="14"/>
      <c r="OTY849" s="14"/>
      <c r="OTZ849" s="14"/>
      <c r="OUA849" s="14"/>
      <c r="OUB849" s="14"/>
      <c r="OUC849" s="14"/>
      <c r="OUD849" s="14"/>
      <c r="OUE849" s="14"/>
      <c r="OUF849" s="14"/>
      <c r="OUG849" s="14"/>
      <c r="OUH849" s="14"/>
      <c r="OUI849" s="14"/>
      <c r="OUJ849" s="14"/>
      <c r="OUK849" s="14"/>
      <c r="OUL849" s="14"/>
      <c r="OUM849" s="14"/>
      <c r="OUN849" s="14"/>
      <c r="OUO849" s="14"/>
      <c r="OUP849" s="14"/>
      <c r="OUQ849" s="14"/>
      <c r="OUR849" s="14"/>
      <c r="OUS849" s="14"/>
      <c r="OUT849" s="14"/>
      <c r="OUU849" s="14"/>
      <c r="OUV849" s="14"/>
      <c r="OUW849" s="14"/>
      <c r="OUX849" s="14"/>
      <c r="OUY849" s="14"/>
      <c r="OUZ849" s="14"/>
      <c r="OVA849" s="14"/>
      <c r="OVB849" s="14"/>
      <c r="OVC849" s="14"/>
      <c r="OVD849" s="14"/>
      <c r="OVE849" s="14"/>
      <c r="OVF849" s="14"/>
      <c r="OVG849" s="14"/>
      <c r="OVH849" s="14"/>
      <c r="OVI849" s="14"/>
      <c r="OVJ849" s="14"/>
      <c r="OVK849" s="14"/>
      <c r="OVL849" s="14"/>
      <c r="OVM849" s="14"/>
      <c r="OVN849" s="14"/>
      <c r="OVO849" s="14"/>
      <c r="OVP849" s="14"/>
      <c r="OVQ849" s="14"/>
      <c r="OVR849" s="14"/>
      <c r="OVS849" s="14"/>
      <c r="OVT849" s="14"/>
      <c r="OVU849" s="14"/>
      <c r="OVV849" s="14"/>
      <c r="OVW849" s="14"/>
      <c r="OVX849" s="14"/>
      <c r="OVY849" s="14"/>
      <c r="OVZ849" s="14"/>
      <c r="OWA849" s="14"/>
      <c r="OWB849" s="14"/>
      <c r="OWC849" s="14"/>
      <c r="OWD849" s="14"/>
      <c r="OWE849" s="14"/>
      <c r="OWF849" s="14"/>
      <c r="OWG849" s="14"/>
      <c r="OWH849" s="14"/>
      <c r="OWI849" s="14"/>
      <c r="OWJ849" s="14"/>
      <c r="OWK849" s="14"/>
      <c r="OWL849" s="14"/>
      <c r="OWM849" s="14"/>
      <c r="OWN849" s="14"/>
      <c r="OWO849" s="14"/>
      <c r="OWP849" s="14"/>
      <c r="OWQ849" s="14"/>
      <c r="OWR849" s="14"/>
      <c r="OWS849" s="14"/>
      <c r="OWT849" s="14"/>
      <c r="OWU849" s="14"/>
      <c r="OWV849" s="14"/>
      <c r="OWW849" s="14"/>
      <c r="OWX849" s="14"/>
      <c r="OWY849" s="14"/>
      <c r="OWZ849" s="14"/>
      <c r="OXA849" s="14"/>
      <c r="OXB849" s="14"/>
      <c r="OXC849" s="14"/>
      <c r="OXD849" s="14"/>
      <c r="OXE849" s="14"/>
      <c r="OXF849" s="14"/>
      <c r="OXG849" s="14"/>
      <c r="OXH849" s="14"/>
      <c r="OXI849" s="14"/>
      <c r="OXJ849" s="14"/>
      <c r="OXK849" s="14"/>
      <c r="OXL849" s="14"/>
      <c r="OXM849" s="14"/>
      <c r="OXN849" s="14"/>
      <c r="OXO849" s="14"/>
      <c r="OXP849" s="14"/>
      <c r="OXQ849" s="14"/>
      <c r="OXR849" s="14"/>
      <c r="OXS849" s="14"/>
      <c r="OXT849" s="14"/>
      <c r="OXU849" s="14"/>
      <c r="OXV849" s="14"/>
      <c r="OXW849" s="14"/>
      <c r="OXX849" s="14"/>
      <c r="OXY849" s="14"/>
      <c r="OXZ849" s="14"/>
      <c r="OYA849" s="14"/>
      <c r="OYB849" s="14"/>
      <c r="OYC849" s="14"/>
      <c r="OYD849" s="14"/>
      <c r="OYE849" s="14"/>
      <c r="OYF849" s="14"/>
      <c r="OYG849" s="14"/>
      <c r="OYH849" s="14"/>
      <c r="OYI849" s="14"/>
      <c r="OYJ849" s="14"/>
      <c r="OYK849" s="14"/>
      <c r="OYL849" s="14"/>
      <c r="OYM849" s="14"/>
      <c r="OYN849" s="14"/>
      <c r="OYO849" s="14"/>
      <c r="OYP849" s="14"/>
      <c r="OYQ849" s="14"/>
      <c r="OYR849" s="14"/>
      <c r="OYS849" s="14"/>
      <c r="OYT849" s="14"/>
      <c r="OYU849" s="14"/>
      <c r="OYV849" s="14"/>
      <c r="OYW849" s="14"/>
      <c r="OYX849" s="14"/>
      <c r="OYY849" s="14"/>
      <c r="OYZ849" s="14"/>
      <c r="OZA849" s="14"/>
      <c r="OZB849" s="14"/>
      <c r="OZC849" s="14"/>
      <c r="OZD849" s="14"/>
      <c r="OZE849" s="14"/>
      <c r="OZF849" s="14"/>
      <c r="OZG849" s="14"/>
      <c r="OZH849" s="14"/>
      <c r="OZI849" s="14"/>
      <c r="OZJ849" s="14"/>
      <c r="OZK849" s="14"/>
      <c r="OZL849" s="14"/>
      <c r="OZM849" s="14"/>
      <c r="OZN849" s="14"/>
      <c r="OZO849" s="14"/>
      <c r="OZP849" s="14"/>
      <c r="OZQ849" s="14"/>
      <c r="OZR849" s="14"/>
      <c r="OZS849" s="14"/>
      <c r="OZT849" s="14"/>
      <c r="OZU849" s="14"/>
      <c r="OZV849" s="14"/>
      <c r="OZW849" s="14"/>
      <c r="OZX849" s="14"/>
      <c r="OZY849" s="14"/>
      <c r="OZZ849" s="14"/>
      <c r="PAA849" s="14"/>
      <c r="PAB849" s="14"/>
      <c r="PAC849" s="14"/>
      <c r="PAD849" s="14"/>
      <c r="PAE849" s="14"/>
      <c r="PAF849" s="14"/>
      <c r="PAG849" s="14"/>
      <c r="PAH849" s="14"/>
      <c r="PAI849" s="14"/>
      <c r="PAJ849" s="14"/>
      <c r="PAK849" s="14"/>
      <c r="PAL849" s="14"/>
      <c r="PAM849" s="14"/>
      <c r="PAN849" s="14"/>
      <c r="PAO849" s="14"/>
      <c r="PAP849" s="14"/>
      <c r="PAQ849" s="14"/>
      <c r="PAR849" s="14"/>
      <c r="PAS849" s="14"/>
      <c r="PAT849" s="14"/>
      <c r="PAU849" s="14"/>
      <c r="PAV849" s="14"/>
      <c r="PAW849" s="14"/>
      <c r="PAX849" s="14"/>
      <c r="PAY849" s="14"/>
      <c r="PAZ849" s="14"/>
      <c r="PBA849" s="14"/>
      <c r="PBB849" s="14"/>
      <c r="PBC849" s="14"/>
      <c r="PBD849" s="14"/>
      <c r="PBE849" s="14"/>
      <c r="PBF849" s="14"/>
      <c r="PBG849" s="14"/>
      <c r="PBH849" s="14"/>
      <c r="PBI849" s="14"/>
      <c r="PBJ849" s="14"/>
      <c r="PBK849" s="14"/>
      <c r="PBL849" s="14"/>
      <c r="PBM849" s="14"/>
      <c r="PBN849" s="14"/>
      <c r="PBO849" s="14"/>
      <c r="PBP849" s="14"/>
      <c r="PBQ849" s="14"/>
      <c r="PBR849" s="14"/>
      <c r="PBS849" s="14"/>
      <c r="PBT849" s="14"/>
      <c r="PBU849" s="14"/>
      <c r="PBV849" s="14"/>
      <c r="PBW849" s="14"/>
      <c r="PBX849" s="14"/>
      <c r="PBY849" s="14"/>
      <c r="PBZ849" s="14"/>
      <c r="PCA849" s="14"/>
      <c r="PCB849" s="14"/>
      <c r="PCC849" s="14"/>
      <c r="PCD849" s="14"/>
      <c r="PCE849" s="14"/>
      <c r="PCF849" s="14"/>
      <c r="PCG849" s="14"/>
      <c r="PCH849" s="14"/>
      <c r="PCI849" s="14"/>
      <c r="PCJ849" s="14"/>
      <c r="PCK849" s="14"/>
      <c r="PCL849" s="14"/>
      <c r="PCM849" s="14"/>
      <c r="PCN849" s="14"/>
      <c r="PCO849" s="14"/>
      <c r="PCP849" s="14"/>
      <c r="PCQ849" s="14"/>
      <c r="PCR849" s="14"/>
      <c r="PCS849" s="14"/>
      <c r="PCT849" s="14"/>
      <c r="PCU849" s="14"/>
      <c r="PCV849" s="14"/>
      <c r="PCW849" s="14"/>
      <c r="PCX849" s="14"/>
      <c r="PCY849" s="14"/>
      <c r="PCZ849" s="14"/>
      <c r="PDA849" s="14"/>
      <c r="PDB849" s="14"/>
      <c r="PDC849" s="14"/>
      <c r="PDD849" s="14"/>
      <c r="PDE849" s="14"/>
      <c r="PDF849" s="14"/>
      <c r="PDG849" s="14"/>
      <c r="PDH849" s="14"/>
      <c r="PDI849" s="14"/>
      <c r="PDJ849" s="14"/>
      <c r="PDK849" s="14"/>
      <c r="PDL849" s="14"/>
      <c r="PDM849" s="14"/>
      <c r="PDN849" s="14"/>
      <c r="PDO849" s="14"/>
      <c r="PDP849" s="14"/>
      <c r="PDQ849" s="14"/>
      <c r="PDR849" s="14"/>
      <c r="PDS849" s="14"/>
      <c r="PDT849" s="14"/>
      <c r="PDU849" s="14"/>
      <c r="PDV849" s="14"/>
      <c r="PDW849" s="14"/>
      <c r="PDX849" s="14"/>
      <c r="PDY849" s="14"/>
      <c r="PDZ849" s="14"/>
      <c r="PEA849" s="14"/>
      <c r="PEB849" s="14"/>
      <c r="PEC849" s="14"/>
      <c r="PED849" s="14"/>
      <c r="PEE849" s="14"/>
      <c r="PEF849" s="14"/>
      <c r="PEG849" s="14"/>
      <c r="PEH849" s="14"/>
      <c r="PEI849" s="14"/>
      <c r="PEJ849" s="14"/>
      <c r="PEK849" s="14"/>
      <c r="PEL849" s="14"/>
      <c r="PEM849" s="14"/>
      <c r="PEN849" s="14"/>
      <c r="PEO849" s="14"/>
      <c r="PEP849" s="14"/>
      <c r="PEQ849" s="14"/>
      <c r="PER849" s="14"/>
      <c r="PES849" s="14"/>
      <c r="PET849" s="14"/>
      <c r="PEU849" s="14"/>
      <c r="PEV849" s="14"/>
      <c r="PEW849" s="14"/>
      <c r="PEX849" s="14"/>
      <c r="PEY849" s="14"/>
      <c r="PEZ849" s="14"/>
      <c r="PFA849" s="14"/>
      <c r="PFB849" s="14"/>
      <c r="PFC849" s="14"/>
      <c r="PFD849" s="14"/>
      <c r="PFE849" s="14"/>
      <c r="PFF849" s="14"/>
      <c r="PFG849" s="14"/>
      <c r="PFH849" s="14"/>
      <c r="PFI849" s="14"/>
      <c r="PFJ849" s="14"/>
      <c r="PFK849" s="14"/>
      <c r="PFL849" s="14"/>
      <c r="PFM849" s="14"/>
      <c r="PFN849" s="14"/>
      <c r="PFO849" s="14"/>
      <c r="PFP849" s="14"/>
      <c r="PFQ849" s="14"/>
      <c r="PFR849" s="14"/>
      <c r="PFS849" s="14"/>
      <c r="PFT849" s="14"/>
      <c r="PFU849" s="14"/>
      <c r="PFV849" s="14"/>
      <c r="PFW849" s="14"/>
      <c r="PFX849" s="14"/>
      <c r="PFY849" s="14"/>
      <c r="PFZ849" s="14"/>
      <c r="PGA849" s="14"/>
      <c r="PGB849" s="14"/>
      <c r="PGC849" s="14"/>
      <c r="PGD849" s="14"/>
      <c r="PGE849" s="14"/>
      <c r="PGF849" s="14"/>
      <c r="PGG849" s="14"/>
      <c r="PGH849" s="14"/>
      <c r="PGI849" s="14"/>
      <c r="PGJ849" s="14"/>
      <c r="PGK849" s="14"/>
      <c r="PGL849" s="14"/>
      <c r="PGM849" s="14"/>
      <c r="PGN849" s="14"/>
      <c r="PGO849" s="14"/>
      <c r="PGP849" s="14"/>
      <c r="PGQ849" s="14"/>
      <c r="PGR849" s="14"/>
      <c r="PGS849" s="14"/>
      <c r="PGT849" s="14"/>
      <c r="PGU849" s="14"/>
      <c r="PGV849" s="14"/>
      <c r="PGW849" s="14"/>
      <c r="PGX849" s="14"/>
      <c r="PGY849" s="14"/>
      <c r="PGZ849" s="14"/>
      <c r="PHA849" s="14"/>
      <c r="PHB849" s="14"/>
      <c r="PHC849" s="14"/>
      <c r="PHD849" s="14"/>
      <c r="PHE849" s="14"/>
      <c r="PHF849" s="14"/>
      <c r="PHG849" s="14"/>
      <c r="PHH849" s="14"/>
      <c r="PHI849" s="14"/>
      <c r="PHJ849" s="14"/>
      <c r="PHK849" s="14"/>
      <c r="PHL849" s="14"/>
      <c r="PHM849" s="14"/>
      <c r="PHN849" s="14"/>
      <c r="PHO849" s="14"/>
      <c r="PHP849" s="14"/>
      <c r="PHQ849" s="14"/>
      <c r="PHR849" s="14"/>
      <c r="PHS849" s="14"/>
      <c r="PHT849" s="14"/>
      <c r="PHU849" s="14"/>
      <c r="PHV849" s="14"/>
      <c r="PHW849" s="14"/>
      <c r="PHX849" s="14"/>
      <c r="PHY849" s="14"/>
      <c r="PHZ849" s="14"/>
      <c r="PIA849" s="14"/>
      <c r="PIB849" s="14"/>
      <c r="PIC849" s="14"/>
      <c r="PID849" s="14"/>
      <c r="PIE849" s="14"/>
      <c r="PIF849" s="14"/>
      <c r="PIG849" s="14"/>
      <c r="PIH849" s="14"/>
      <c r="PII849" s="14"/>
      <c r="PIJ849" s="14"/>
      <c r="PIK849" s="14"/>
      <c r="PIL849" s="14"/>
      <c r="PIM849" s="14"/>
      <c r="PIN849" s="14"/>
      <c r="PIO849" s="14"/>
      <c r="PIP849" s="14"/>
      <c r="PIQ849" s="14"/>
      <c r="PIR849" s="14"/>
      <c r="PIS849" s="14"/>
      <c r="PIT849" s="14"/>
      <c r="PIU849" s="14"/>
      <c r="PIV849" s="14"/>
      <c r="PIW849" s="14"/>
      <c r="PIX849" s="14"/>
      <c r="PIY849" s="14"/>
      <c r="PIZ849" s="14"/>
      <c r="PJA849" s="14"/>
      <c r="PJB849" s="14"/>
      <c r="PJC849" s="14"/>
      <c r="PJD849" s="14"/>
      <c r="PJE849" s="14"/>
      <c r="PJF849" s="14"/>
      <c r="PJG849" s="14"/>
      <c r="PJH849" s="14"/>
      <c r="PJI849" s="14"/>
      <c r="PJJ849" s="14"/>
      <c r="PJK849" s="14"/>
      <c r="PJL849" s="14"/>
      <c r="PJM849" s="14"/>
      <c r="PJN849" s="14"/>
      <c r="PJO849" s="14"/>
      <c r="PJP849" s="14"/>
      <c r="PJQ849" s="14"/>
      <c r="PJR849" s="14"/>
      <c r="PJS849" s="14"/>
      <c r="PJT849" s="14"/>
      <c r="PJU849" s="14"/>
      <c r="PJV849" s="14"/>
      <c r="PJW849" s="14"/>
      <c r="PJX849" s="14"/>
      <c r="PJY849" s="14"/>
      <c r="PJZ849" s="14"/>
      <c r="PKA849" s="14"/>
      <c r="PKB849" s="14"/>
      <c r="PKC849" s="14"/>
      <c r="PKD849" s="14"/>
      <c r="PKE849" s="14"/>
      <c r="PKF849" s="14"/>
      <c r="PKG849" s="14"/>
      <c r="PKH849" s="14"/>
      <c r="PKI849" s="14"/>
      <c r="PKJ849" s="14"/>
      <c r="PKK849" s="14"/>
      <c r="PKL849" s="14"/>
      <c r="PKM849" s="14"/>
      <c r="PKN849" s="14"/>
      <c r="PKO849" s="14"/>
      <c r="PKP849" s="14"/>
      <c r="PKQ849" s="14"/>
      <c r="PKR849" s="14"/>
      <c r="PKS849" s="14"/>
      <c r="PKT849" s="14"/>
      <c r="PKU849" s="14"/>
      <c r="PKV849" s="14"/>
      <c r="PKW849" s="14"/>
      <c r="PKX849" s="14"/>
      <c r="PKY849" s="14"/>
      <c r="PKZ849" s="14"/>
      <c r="PLA849" s="14"/>
      <c r="PLB849" s="14"/>
      <c r="PLC849" s="14"/>
      <c r="PLD849" s="14"/>
      <c r="PLE849" s="14"/>
      <c r="PLF849" s="14"/>
      <c r="PLG849" s="14"/>
      <c r="PLH849" s="14"/>
      <c r="PLI849" s="14"/>
      <c r="PLJ849" s="14"/>
      <c r="PLK849" s="14"/>
      <c r="PLL849" s="14"/>
      <c r="PLM849" s="14"/>
      <c r="PLN849" s="14"/>
      <c r="PLO849" s="14"/>
      <c r="PLP849" s="14"/>
      <c r="PLQ849" s="14"/>
      <c r="PLR849" s="14"/>
      <c r="PLS849" s="14"/>
      <c r="PLT849" s="14"/>
      <c r="PLU849" s="14"/>
      <c r="PLV849" s="14"/>
      <c r="PLW849" s="14"/>
      <c r="PLX849" s="14"/>
      <c r="PLY849" s="14"/>
      <c r="PLZ849" s="14"/>
      <c r="PMA849" s="14"/>
      <c r="PMB849" s="14"/>
      <c r="PMC849" s="14"/>
      <c r="PMD849" s="14"/>
      <c r="PME849" s="14"/>
      <c r="PMF849" s="14"/>
      <c r="PMG849" s="14"/>
      <c r="PMH849" s="14"/>
      <c r="PMI849" s="14"/>
      <c r="PMJ849" s="14"/>
      <c r="PMK849" s="14"/>
      <c r="PML849" s="14"/>
      <c r="PMM849" s="14"/>
      <c r="PMN849" s="14"/>
      <c r="PMO849" s="14"/>
      <c r="PMP849" s="14"/>
      <c r="PMQ849" s="14"/>
      <c r="PMR849" s="14"/>
      <c r="PMS849" s="14"/>
      <c r="PMT849" s="14"/>
      <c r="PMU849" s="14"/>
      <c r="PMV849" s="14"/>
      <c r="PMW849" s="14"/>
      <c r="PMX849" s="14"/>
      <c r="PMY849" s="14"/>
      <c r="PMZ849" s="14"/>
      <c r="PNA849" s="14"/>
      <c r="PNB849" s="14"/>
      <c r="PNC849" s="14"/>
      <c r="PND849" s="14"/>
      <c r="PNE849" s="14"/>
      <c r="PNF849" s="14"/>
      <c r="PNG849" s="14"/>
      <c r="PNH849" s="14"/>
      <c r="PNI849" s="14"/>
      <c r="PNJ849" s="14"/>
      <c r="PNK849" s="14"/>
      <c r="PNL849" s="14"/>
      <c r="PNM849" s="14"/>
      <c r="PNN849" s="14"/>
      <c r="PNO849" s="14"/>
      <c r="PNP849" s="14"/>
      <c r="PNQ849" s="14"/>
      <c r="PNR849" s="14"/>
      <c r="PNS849" s="14"/>
      <c r="PNT849" s="14"/>
      <c r="PNU849" s="14"/>
      <c r="PNV849" s="14"/>
      <c r="PNW849" s="14"/>
      <c r="PNX849" s="14"/>
      <c r="PNY849" s="14"/>
      <c r="PNZ849" s="14"/>
      <c r="POA849" s="14"/>
      <c r="POB849" s="14"/>
      <c r="POC849" s="14"/>
      <c r="POD849" s="14"/>
      <c r="POE849" s="14"/>
      <c r="POF849" s="14"/>
      <c r="POG849" s="14"/>
      <c r="POH849" s="14"/>
      <c r="POI849" s="14"/>
      <c r="POJ849" s="14"/>
      <c r="POK849" s="14"/>
      <c r="POL849" s="14"/>
      <c r="POM849" s="14"/>
      <c r="PON849" s="14"/>
      <c r="POO849" s="14"/>
      <c r="POP849" s="14"/>
      <c r="POQ849" s="14"/>
      <c r="POR849" s="14"/>
      <c r="POS849" s="14"/>
      <c r="POT849" s="14"/>
      <c r="POU849" s="14"/>
      <c r="POV849" s="14"/>
      <c r="POW849" s="14"/>
      <c r="POX849" s="14"/>
      <c r="POY849" s="14"/>
      <c r="POZ849" s="14"/>
      <c r="PPA849" s="14"/>
      <c r="PPB849" s="14"/>
      <c r="PPC849" s="14"/>
      <c r="PPD849" s="14"/>
      <c r="PPE849" s="14"/>
      <c r="PPF849" s="14"/>
      <c r="PPG849" s="14"/>
      <c r="PPH849" s="14"/>
      <c r="PPI849" s="14"/>
      <c r="PPJ849" s="14"/>
      <c r="PPK849" s="14"/>
      <c r="PPL849" s="14"/>
      <c r="PPM849" s="14"/>
      <c r="PPN849" s="14"/>
      <c r="PPO849" s="14"/>
      <c r="PPP849" s="14"/>
      <c r="PPQ849" s="14"/>
      <c r="PPR849" s="14"/>
      <c r="PPS849" s="14"/>
      <c r="PPT849" s="14"/>
      <c r="PPU849" s="14"/>
      <c r="PPV849" s="14"/>
      <c r="PPW849" s="14"/>
      <c r="PPX849" s="14"/>
      <c r="PPY849" s="14"/>
      <c r="PPZ849" s="14"/>
      <c r="PQA849" s="14"/>
      <c r="PQB849" s="14"/>
      <c r="PQC849" s="14"/>
      <c r="PQD849" s="14"/>
      <c r="PQE849" s="14"/>
      <c r="PQF849" s="14"/>
      <c r="PQG849" s="14"/>
      <c r="PQH849" s="14"/>
      <c r="PQI849" s="14"/>
      <c r="PQJ849" s="14"/>
      <c r="PQK849" s="14"/>
      <c r="PQL849" s="14"/>
      <c r="PQM849" s="14"/>
      <c r="PQN849" s="14"/>
      <c r="PQO849" s="14"/>
      <c r="PQP849" s="14"/>
      <c r="PQQ849" s="14"/>
      <c r="PQR849" s="14"/>
      <c r="PQS849" s="14"/>
      <c r="PQT849" s="14"/>
      <c r="PQU849" s="14"/>
      <c r="PQV849" s="14"/>
      <c r="PQW849" s="14"/>
      <c r="PQX849" s="14"/>
      <c r="PQY849" s="14"/>
      <c r="PQZ849" s="14"/>
      <c r="PRA849" s="14"/>
      <c r="PRB849" s="14"/>
      <c r="PRC849" s="14"/>
      <c r="PRD849" s="14"/>
      <c r="PRE849" s="14"/>
      <c r="PRF849" s="14"/>
      <c r="PRG849" s="14"/>
      <c r="PRH849" s="14"/>
      <c r="PRI849" s="14"/>
      <c r="PRJ849" s="14"/>
      <c r="PRK849" s="14"/>
      <c r="PRL849" s="14"/>
      <c r="PRM849" s="14"/>
      <c r="PRN849" s="14"/>
      <c r="PRO849" s="14"/>
      <c r="PRP849" s="14"/>
      <c r="PRQ849" s="14"/>
      <c r="PRR849" s="14"/>
      <c r="PRS849" s="14"/>
      <c r="PRT849" s="14"/>
      <c r="PRU849" s="14"/>
      <c r="PRV849" s="14"/>
      <c r="PRW849" s="14"/>
      <c r="PRX849" s="14"/>
      <c r="PRY849" s="14"/>
      <c r="PRZ849" s="14"/>
      <c r="PSA849" s="14"/>
      <c r="PSB849" s="14"/>
      <c r="PSC849" s="14"/>
      <c r="PSD849" s="14"/>
      <c r="PSE849" s="14"/>
      <c r="PSF849" s="14"/>
      <c r="PSG849" s="14"/>
      <c r="PSH849" s="14"/>
      <c r="PSI849" s="14"/>
      <c r="PSJ849" s="14"/>
      <c r="PSK849" s="14"/>
      <c r="PSL849" s="14"/>
      <c r="PSM849" s="14"/>
      <c r="PSN849" s="14"/>
      <c r="PSO849" s="14"/>
      <c r="PSP849" s="14"/>
      <c r="PSQ849" s="14"/>
      <c r="PSR849" s="14"/>
      <c r="PSS849" s="14"/>
      <c r="PST849" s="14"/>
      <c r="PSU849" s="14"/>
      <c r="PSV849" s="14"/>
      <c r="PSW849" s="14"/>
      <c r="PSX849" s="14"/>
      <c r="PSY849" s="14"/>
      <c r="PSZ849" s="14"/>
      <c r="PTA849" s="14"/>
      <c r="PTB849" s="14"/>
      <c r="PTC849" s="14"/>
      <c r="PTD849" s="14"/>
      <c r="PTE849" s="14"/>
      <c r="PTF849" s="14"/>
      <c r="PTG849" s="14"/>
      <c r="PTH849" s="14"/>
      <c r="PTI849" s="14"/>
      <c r="PTJ849" s="14"/>
      <c r="PTK849" s="14"/>
      <c r="PTL849" s="14"/>
      <c r="PTM849" s="14"/>
      <c r="PTN849" s="14"/>
      <c r="PTO849" s="14"/>
      <c r="PTP849" s="14"/>
      <c r="PTQ849" s="14"/>
      <c r="PTR849" s="14"/>
      <c r="PTS849" s="14"/>
      <c r="PTT849" s="14"/>
      <c r="PTU849" s="14"/>
      <c r="PTV849" s="14"/>
      <c r="PTW849" s="14"/>
      <c r="PTX849" s="14"/>
      <c r="PTY849" s="14"/>
      <c r="PTZ849" s="14"/>
      <c r="PUA849" s="14"/>
      <c r="PUB849" s="14"/>
      <c r="PUC849" s="14"/>
      <c r="PUD849" s="14"/>
      <c r="PUE849" s="14"/>
      <c r="PUF849" s="14"/>
      <c r="PUG849" s="14"/>
      <c r="PUH849" s="14"/>
      <c r="PUI849" s="14"/>
      <c r="PUJ849" s="14"/>
      <c r="PUK849" s="14"/>
      <c r="PUL849" s="14"/>
      <c r="PUM849" s="14"/>
      <c r="PUN849" s="14"/>
      <c r="PUO849" s="14"/>
      <c r="PUP849" s="14"/>
      <c r="PUQ849" s="14"/>
      <c r="PUR849" s="14"/>
      <c r="PUS849" s="14"/>
      <c r="PUT849" s="14"/>
      <c r="PUU849" s="14"/>
      <c r="PUV849" s="14"/>
      <c r="PUW849" s="14"/>
      <c r="PUX849" s="14"/>
      <c r="PUY849" s="14"/>
      <c r="PUZ849" s="14"/>
      <c r="PVA849" s="14"/>
      <c r="PVB849" s="14"/>
      <c r="PVC849" s="14"/>
      <c r="PVD849" s="14"/>
      <c r="PVE849" s="14"/>
      <c r="PVF849" s="14"/>
      <c r="PVG849" s="14"/>
      <c r="PVH849" s="14"/>
      <c r="PVI849" s="14"/>
      <c r="PVJ849" s="14"/>
      <c r="PVK849" s="14"/>
      <c r="PVL849" s="14"/>
      <c r="PVM849" s="14"/>
      <c r="PVN849" s="14"/>
      <c r="PVO849" s="14"/>
      <c r="PVP849" s="14"/>
      <c r="PVQ849" s="14"/>
      <c r="PVR849" s="14"/>
      <c r="PVS849" s="14"/>
      <c r="PVT849" s="14"/>
      <c r="PVU849" s="14"/>
      <c r="PVV849" s="14"/>
      <c r="PVW849" s="14"/>
      <c r="PVX849" s="14"/>
      <c r="PVY849" s="14"/>
      <c r="PVZ849" s="14"/>
      <c r="PWA849" s="14"/>
      <c r="PWB849" s="14"/>
      <c r="PWC849" s="14"/>
      <c r="PWD849" s="14"/>
      <c r="PWE849" s="14"/>
      <c r="PWF849" s="14"/>
      <c r="PWG849" s="14"/>
      <c r="PWH849" s="14"/>
      <c r="PWI849" s="14"/>
      <c r="PWJ849" s="14"/>
      <c r="PWK849" s="14"/>
      <c r="PWL849" s="14"/>
      <c r="PWM849" s="14"/>
      <c r="PWN849" s="14"/>
      <c r="PWO849" s="14"/>
      <c r="PWP849" s="14"/>
      <c r="PWQ849" s="14"/>
      <c r="PWR849" s="14"/>
      <c r="PWS849" s="14"/>
      <c r="PWT849" s="14"/>
      <c r="PWU849" s="14"/>
      <c r="PWV849" s="14"/>
      <c r="PWW849" s="14"/>
      <c r="PWX849" s="14"/>
      <c r="PWY849" s="14"/>
      <c r="PWZ849" s="14"/>
      <c r="PXA849" s="14"/>
      <c r="PXB849" s="14"/>
      <c r="PXC849" s="14"/>
      <c r="PXD849" s="14"/>
      <c r="PXE849" s="14"/>
      <c r="PXF849" s="14"/>
      <c r="PXG849" s="14"/>
      <c r="PXH849" s="14"/>
      <c r="PXI849" s="14"/>
      <c r="PXJ849" s="14"/>
      <c r="PXK849" s="14"/>
      <c r="PXL849" s="14"/>
      <c r="PXM849" s="14"/>
      <c r="PXN849" s="14"/>
      <c r="PXO849" s="14"/>
      <c r="PXP849" s="14"/>
      <c r="PXQ849" s="14"/>
      <c r="PXR849" s="14"/>
      <c r="PXS849" s="14"/>
      <c r="PXT849" s="14"/>
      <c r="PXU849" s="14"/>
      <c r="PXV849" s="14"/>
      <c r="PXW849" s="14"/>
      <c r="PXX849" s="14"/>
      <c r="PXY849" s="14"/>
      <c r="PXZ849" s="14"/>
      <c r="PYA849" s="14"/>
      <c r="PYB849" s="14"/>
      <c r="PYC849" s="14"/>
      <c r="PYD849" s="14"/>
      <c r="PYE849" s="14"/>
      <c r="PYF849" s="14"/>
      <c r="PYG849" s="14"/>
      <c r="PYH849" s="14"/>
      <c r="PYI849" s="14"/>
      <c r="PYJ849" s="14"/>
      <c r="PYK849" s="14"/>
      <c r="PYL849" s="14"/>
      <c r="PYM849" s="14"/>
      <c r="PYN849" s="14"/>
      <c r="PYO849" s="14"/>
      <c r="PYP849" s="14"/>
      <c r="PYQ849" s="14"/>
      <c r="PYR849" s="14"/>
      <c r="PYS849" s="14"/>
      <c r="PYT849" s="14"/>
      <c r="PYU849" s="14"/>
      <c r="PYV849" s="14"/>
      <c r="PYW849" s="14"/>
      <c r="PYX849" s="14"/>
      <c r="PYY849" s="14"/>
      <c r="PYZ849" s="14"/>
      <c r="PZA849" s="14"/>
      <c r="PZB849" s="14"/>
      <c r="PZC849" s="14"/>
      <c r="PZD849" s="14"/>
      <c r="PZE849" s="14"/>
      <c r="PZF849" s="14"/>
      <c r="PZG849" s="14"/>
      <c r="PZH849" s="14"/>
      <c r="PZI849" s="14"/>
      <c r="PZJ849" s="14"/>
      <c r="PZK849" s="14"/>
      <c r="PZL849" s="14"/>
      <c r="PZM849" s="14"/>
      <c r="PZN849" s="14"/>
      <c r="PZO849" s="14"/>
      <c r="PZP849" s="14"/>
      <c r="PZQ849" s="14"/>
      <c r="PZR849" s="14"/>
      <c r="PZS849" s="14"/>
      <c r="PZT849" s="14"/>
      <c r="PZU849" s="14"/>
      <c r="PZV849" s="14"/>
      <c r="PZW849" s="14"/>
      <c r="PZX849" s="14"/>
      <c r="PZY849" s="14"/>
      <c r="PZZ849" s="14"/>
      <c r="QAA849" s="14"/>
      <c r="QAB849" s="14"/>
      <c r="QAC849" s="14"/>
      <c r="QAD849" s="14"/>
      <c r="QAE849" s="14"/>
      <c r="QAF849" s="14"/>
      <c r="QAG849" s="14"/>
      <c r="QAH849" s="14"/>
      <c r="QAI849" s="14"/>
      <c r="QAJ849" s="14"/>
      <c r="QAK849" s="14"/>
      <c r="QAL849" s="14"/>
      <c r="QAM849" s="14"/>
      <c r="QAN849" s="14"/>
      <c r="QAO849" s="14"/>
      <c r="QAP849" s="14"/>
      <c r="QAQ849" s="14"/>
      <c r="QAR849" s="14"/>
      <c r="QAS849" s="14"/>
      <c r="QAT849" s="14"/>
      <c r="QAU849" s="14"/>
      <c r="QAV849" s="14"/>
      <c r="QAW849" s="14"/>
      <c r="QAX849" s="14"/>
      <c r="QAY849" s="14"/>
      <c r="QAZ849" s="14"/>
      <c r="QBA849" s="14"/>
      <c r="QBB849" s="14"/>
      <c r="QBC849" s="14"/>
      <c r="QBD849" s="14"/>
      <c r="QBE849" s="14"/>
      <c r="QBF849" s="14"/>
      <c r="QBG849" s="14"/>
      <c r="QBH849" s="14"/>
      <c r="QBI849" s="14"/>
      <c r="QBJ849" s="14"/>
      <c r="QBK849" s="14"/>
      <c r="QBL849" s="14"/>
      <c r="QBM849" s="14"/>
      <c r="QBN849" s="14"/>
      <c r="QBO849" s="14"/>
      <c r="QBP849" s="14"/>
      <c r="QBQ849" s="14"/>
      <c r="QBR849" s="14"/>
      <c r="QBS849" s="14"/>
      <c r="QBT849" s="14"/>
      <c r="QBU849" s="14"/>
      <c r="QBV849" s="14"/>
      <c r="QBW849" s="14"/>
      <c r="QBX849" s="14"/>
      <c r="QBY849" s="14"/>
      <c r="QBZ849" s="14"/>
      <c r="QCA849" s="14"/>
      <c r="QCB849" s="14"/>
      <c r="QCC849" s="14"/>
      <c r="QCD849" s="14"/>
      <c r="QCE849" s="14"/>
      <c r="QCF849" s="14"/>
      <c r="QCG849" s="14"/>
      <c r="QCH849" s="14"/>
      <c r="QCI849" s="14"/>
      <c r="QCJ849" s="14"/>
      <c r="QCK849" s="14"/>
      <c r="QCL849" s="14"/>
      <c r="QCM849" s="14"/>
      <c r="QCN849" s="14"/>
      <c r="QCO849" s="14"/>
      <c r="QCP849" s="14"/>
      <c r="QCQ849" s="14"/>
      <c r="QCR849" s="14"/>
      <c r="QCS849" s="14"/>
      <c r="QCT849" s="14"/>
      <c r="QCU849" s="14"/>
      <c r="QCV849" s="14"/>
      <c r="QCW849" s="14"/>
      <c r="QCX849" s="14"/>
      <c r="QCY849" s="14"/>
      <c r="QCZ849" s="14"/>
      <c r="QDA849" s="14"/>
      <c r="QDB849" s="14"/>
      <c r="QDC849" s="14"/>
      <c r="QDD849" s="14"/>
      <c r="QDE849" s="14"/>
      <c r="QDF849" s="14"/>
      <c r="QDG849" s="14"/>
      <c r="QDH849" s="14"/>
      <c r="QDI849" s="14"/>
      <c r="QDJ849" s="14"/>
      <c r="QDK849" s="14"/>
      <c r="QDL849" s="14"/>
      <c r="QDM849" s="14"/>
      <c r="QDN849" s="14"/>
      <c r="QDO849" s="14"/>
      <c r="QDP849" s="14"/>
      <c r="QDQ849" s="14"/>
      <c r="QDR849" s="14"/>
      <c r="QDS849" s="14"/>
      <c r="QDT849" s="14"/>
      <c r="QDU849" s="14"/>
      <c r="QDV849" s="14"/>
      <c r="QDW849" s="14"/>
      <c r="QDX849" s="14"/>
      <c r="QDY849" s="14"/>
      <c r="QDZ849" s="14"/>
      <c r="QEA849" s="14"/>
      <c r="QEB849" s="14"/>
      <c r="QEC849" s="14"/>
      <c r="QED849" s="14"/>
      <c r="QEE849" s="14"/>
      <c r="QEF849" s="14"/>
      <c r="QEG849" s="14"/>
      <c r="QEH849" s="14"/>
      <c r="QEI849" s="14"/>
      <c r="QEJ849" s="14"/>
      <c r="QEK849" s="14"/>
      <c r="QEL849" s="14"/>
      <c r="QEM849" s="14"/>
      <c r="QEN849" s="14"/>
      <c r="QEO849" s="14"/>
      <c r="QEP849" s="14"/>
      <c r="QEQ849" s="14"/>
      <c r="QER849" s="14"/>
      <c r="QES849" s="14"/>
      <c r="QET849" s="14"/>
      <c r="QEU849" s="14"/>
      <c r="QEV849" s="14"/>
      <c r="QEW849" s="14"/>
      <c r="QEX849" s="14"/>
      <c r="QEY849" s="14"/>
      <c r="QEZ849" s="14"/>
      <c r="QFA849" s="14"/>
      <c r="QFB849" s="14"/>
      <c r="QFC849" s="14"/>
      <c r="QFD849" s="14"/>
      <c r="QFE849" s="14"/>
      <c r="QFF849" s="14"/>
      <c r="QFG849" s="14"/>
      <c r="QFH849" s="14"/>
      <c r="QFI849" s="14"/>
      <c r="QFJ849" s="14"/>
      <c r="QFK849" s="14"/>
      <c r="QFL849" s="14"/>
      <c r="QFM849" s="14"/>
      <c r="QFN849" s="14"/>
      <c r="QFO849" s="14"/>
      <c r="QFP849" s="14"/>
      <c r="QFQ849" s="14"/>
      <c r="QFR849" s="14"/>
      <c r="QFS849" s="14"/>
      <c r="QFT849" s="14"/>
      <c r="QFU849" s="14"/>
      <c r="QFV849" s="14"/>
      <c r="QFW849" s="14"/>
      <c r="QFX849" s="14"/>
      <c r="QFY849" s="14"/>
      <c r="QFZ849" s="14"/>
      <c r="QGA849" s="14"/>
      <c r="QGB849" s="14"/>
      <c r="QGC849" s="14"/>
      <c r="QGD849" s="14"/>
      <c r="QGE849" s="14"/>
      <c r="QGF849" s="14"/>
      <c r="QGG849" s="14"/>
      <c r="QGH849" s="14"/>
      <c r="QGI849" s="14"/>
      <c r="QGJ849" s="14"/>
      <c r="QGK849" s="14"/>
      <c r="QGL849" s="14"/>
      <c r="QGM849" s="14"/>
      <c r="QGN849" s="14"/>
      <c r="QGO849" s="14"/>
      <c r="QGP849" s="14"/>
      <c r="QGQ849" s="14"/>
      <c r="QGR849" s="14"/>
      <c r="QGS849" s="14"/>
      <c r="QGT849" s="14"/>
      <c r="QGU849" s="14"/>
      <c r="QGV849" s="14"/>
      <c r="QGW849" s="14"/>
      <c r="QGX849" s="14"/>
      <c r="QGY849" s="14"/>
      <c r="QGZ849" s="14"/>
      <c r="QHA849" s="14"/>
      <c r="QHB849" s="14"/>
      <c r="QHC849" s="14"/>
      <c r="QHD849" s="14"/>
      <c r="QHE849" s="14"/>
      <c r="QHF849" s="14"/>
      <c r="QHG849" s="14"/>
      <c r="QHH849" s="14"/>
      <c r="QHI849" s="14"/>
      <c r="QHJ849" s="14"/>
      <c r="QHK849" s="14"/>
      <c r="QHL849" s="14"/>
      <c r="QHM849" s="14"/>
      <c r="QHN849" s="14"/>
      <c r="QHO849" s="14"/>
      <c r="QHP849" s="14"/>
      <c r="QHQ849" s="14"/>
      <c r="QHR849" s="14"/>
      <c r="QHS849" s="14"/>
      <c r="QHT849" s="14"/>
      <c r="QHU849" s="14"/>
      <c r="QHV849" s="14"/>
      <c r="QHW849" s="14"/>
      <c r="QHX849" s="14"/>
      <c r="QHY849" s="14"/>
      <c r="QHZ849" s="14"/>
      <c r="QIA849" s="14"/>
      <c r="QIB849" s="14"/>
      <c r="QIC849" s="14"/>
      <c r="QID849" s="14"/>
      <c r="QIE849" s="14"/>
      <c r="QIF849" s="14"/>
      <c r="QIG849" s="14"/>
      <c r="QIH849" s="14"/>
      <c r="QII849" s="14"/>
      <c r="QIJ849" s="14"/>
      <c r="QIK849" s="14"/>
      <c r="QIL849" s="14"/>
      <c r="QIM849" s="14"/>
      <c r="QIN849" s="14"/>
      <c r="QIO849" s="14"/>
      <c r="QIP849" s="14"/>
      <c r="QIQ849" s="14"/>
      <c r="QIR849" s="14"/>
      <c r="QIS849" s="14"/>
      <c r="QIT849" s="14"/>
      <c r="QIU849" s="14"/>
      <c r="QIV849" s="14"/>
      <c r="QIW849" s="14"/>
      <c r="QIX849" s="14"/>
      <c r="QIY849" s="14"/>
      <c r="QIZ849" s="14"/>
      <c r="QJA849" s="14"/>
      <c r="QJB849" s="14"/>
      <c r="QJC849" s="14"/>
      <c r="QJD849" s="14"/>
      <c r="QJE849" s="14"/>
      <c r="QJF849" s="14"/>
      <c r="QJG849" s="14"/>
      <c r="QJH849" s="14"/>
      <c r="QJI849" s="14"/>
      <c r="QJJ849" s="14"/>
      <c r="QJK849" s="14"/>
      <c r="QJL849" s="14"/>
      <c r="QJM849" s="14"/>
      <c r="QJN849" s="14"/>
      <c r="QJO849" s="14"/>
      <c r="QJP849" s="14"/>
      <c r="QJQ849" s="14"/>
      <c r="QJR849" s="14"/>
      <c r="QJS849" s="14"/>
      <c r="QJT849" s="14"/>
      <c r="QJU849" s="14"/>
      <c r="QJV849" s="14"/>
      <c r="QJW849" s="14"/>
      <c r="QJX849" s="14"/>
      <c r="QJY849" s="14"/>
      <c r="QJZ849" s="14"/>
      <c r="QKA849" s="14"/>
      <c r="QKB849" s="14"/>
      <c r="QKC849" s="14"/>
      <c r="QKD849" s="14"/>
      <c r="QKE849" s="14"/>
      <c r="QKF849" s="14"/>
      <c r="QKG849" s="14"/>
      <c r="QKH849" s="14"/>
      <c r="QKI849" s="14"/>
      <c r="QKJ849" s="14"/>
      <c r="QKK849" s="14"/>
      <c r="QKL849" s="14"/>
      <c r="QKM849" s="14"/>
      <c r="QKN849" s="14"/>
      <c r="QKO849" s="14"/>
      <c r="QKP849" s="14"/>
      <c r="QKQ849" s="14"/>
      <c r="QKR849" s="14"/>
      <c r="QKS849" s="14"/>
      <c r="QKT849" s="14"/>
      <c r="QKU849" s="14"/>
      <c r="QKV849" s="14"/>
      <c r="QKW849" s="14"/>
      <c r="QKX849" s="14"/>
      <c r="QKY849" s="14"/>
      <c r="QKZ849" s="14"/>
      <c r="QLA849" s="14"/>
      <c r="QLB849" s="14"/>
      <c r="QLC849" s="14"/>
      <c r="QLD849" s="14"/>
      <c r="QLE849" s="14"/>
      <c r="QLF849" s="14"/>
      <c r="QLG849" s="14"/>
      <c r="QLH849" s="14"/>
      <c r="QLI849" s="14"/>
      <c r="QLJ849" s="14"/>
      <c r="QLK849" s="14"/>
      <c r="QLL849" s="14"/>
      <c r="QLM849" s="14"/>
      <c r="QLN849" s="14"/>
      <c r="QLO849" s="14"/>
      <c r="QLP849" s="14"/>
      <c r="QLQ849" s="14"/>
      <c r="QLR849" s="14"/>
      <c r="QLS849" s="14"/>
      <c r="QLT849" s="14"/>
      <c r="QLU849" s="14"/>
      <c r="QLV849" s="14"/>
      <c r="QLW849" s="14"/>
      <c r="QLX849" s="14"/>
      <c r="QLY849" s="14"/>
      <c r="QLZ849" s="14"/>
      <c r="QMA849" s="14"/>
      <c r="QMB849" s="14"/>
      <c r="QMC849" s="14"/>
      <c r="QMD849" s="14"/>
      <c r="QME849" s="14"/>
      <c r="QMF849" s="14"/>
      <c r="QMG849" s="14"/>
      <c r="QMH849" s="14"/>
      <c r="QMI849" s="14"/>
      <c r="QMJ849" s="14"/>
      <c r="QMK849" s="14"/>
      <c r="QML849" s="14"/>
      <c r="QMM849" s="14"/>
      <c r="QMN849" s="14"/>
      <c r="QMO849" s="14"/>
      <c r="QMP849" s="14"/>
      <c r="QMQ849" s="14"/>
      <c r="QMR849" s="14"/>
      <c r="QMS849" s="14"/>
      <c r="QMT849" s="14"/>
      <c r="QMU849" s="14"/>
      <c r="QMV849" s="14"/>
      <c r="QMW849" s="14"/>
      <c r="QMX849" s="14"/>
      <c r="QMY849" s="14"/>
      <c r="QMZ849" s="14"/>
      <c r="QNA849" s="14"/>
      <c r="QNB849" s="14"/>
      <c r="QNC849" s="14"/>
      <c r="QND849" s="14"/>
      <c r="QNE849" s="14"/>
      <c r="QNF849" s="14"/>
      <c r="QNG849" s="14"/>
      <c r="QNH849" s="14"/>
      <c r="QNI849" s="14"/>
      <c r="QNJ849" s="14"/>
      <c r="QNK849" s="14"/>
      <c r="QNL849" s="14"/>
      <c r="QNM849" s="14"/>
      <c r="QNN849" s="14"/>
      <c r="QNO849" s="14"/>
      <c r="QNP849" s="14"/>
      <c r="QNQ849" s="14"/>
      <c r="QNR849" s="14"/>
      <c r="QNS849" s="14"/>
      <c r="QNT849" s="14"/>
      <c r="QNU849" s="14"/>
      <c r="QNV849" s="14"/>
      <c r="QNW849" s="14"/>
      <c r="QNX849" s="14"/>
      <c r="QNY849" s="14"/>
      <c r="QNZ849" s="14"/>
      <c r="QOA849" s="14"/>
      <c r="QOB849" s="14"/>
      <c r="QOC849" s="14"/>
      <c r="QOD849" s="14"/>
      <c r="QOE849" s="14"/>
      <c r="QOF849" s="14"/>
      <c r="QOG849" s="14"/>
      <c r="QOH849" s="14"/>
      <c r="QOI849" s="14"/>
      <c r="QOJ849" s="14"/>
      <c r="QOK849" s="14"/>
      <c r="QOL849" s="14"/>
      <c r="QOM849" s="14"/>
      <c r="QON849" s="14"/>
      <c r="QOO849" s="14"/>
      <c r="QOP849" s="14"/>
      <c r="QOQ849" s="14"/>
      <c r="QOR849" s="14"/>
      <c r="QOS849" s="14"/>
      <c r="QOT849" s="14"/>
      <c r="QOU849" s="14"/>
      <c r="QOV849" s="14"/>
      <c r="QOW849" s="14"/>
      <c r="QOX849" s="14"/>
      <c r="QOY849" s="14"/>
      <c r="QOZ849" s="14"/>
      <c r="QPA849" s="14"/>
      <c r="QPB849" s="14"/>
      <c r="QPC849" s="14"/>
      <c r="QPD849" s="14"/>
      <c r="QPE849" s="14"/>
      <c r="QPF849" s="14"/>
      <c r="QPG849" s="14"/>
      <c r="QPH849" s="14"/>
      <c r="QPI849" s="14"/>
      <c r="QPJ849" s="14"/>
      <c r="QPK849" s="14"/>
      <c r="QPL849" s="14"/>
      <c r="QPM849" s="14"/>
      <c r="QPN849" s="14"/>
      <c r="QPO849" s="14"/>
      <c r="QPP849" s="14"/>
      <c r="QPQ849" s="14"/>
      <c r="QPR849" s="14"/>
      <c r="QPS849" s="14"/>
      <c r="QPT849" s="14"/>
      <c r="QPU849" s="14"/>
      <c r="QPV849" s="14"/>
      <c r="QPW849" s="14"/>
      <c r="QPX849" s="14"/>
      <c r="QPY849" s="14"/>
      <c r="QPZ849" s="14"/>
      <c r="QQA849" s="14"/>
      <c r="QQB849" s="14"/>
      <c r="QQC849" s="14"/>
      <c r="QQD849" s="14"/>
      <c r="QQE849" s="14"/>
      <c r="QQF849" s="14"/>
      <c r="QQG849" s="14"/>
      <c r="QQH849" s="14"/>
      <c r="QQI849" s="14"/>
      <c r="QQJ849" s="14"/>
      <c r="QQK849" s="14"/>
      <c r="QQL849" s="14"/>
      <c r="QQM849" s="14"/>
      <c r="QQN849" s="14"/>
      <c r="QQO849" s="14"/>
      <c r="QQP849" s="14"/>
      <c r="QQQ849" s="14"/>
      <c r="QQR849" s="14"/>
      <c r="QQS849" s="14"/>
      <c r="QQT849" s="14"/>
      <c r="QQU849" s="14"/>
      <c r="QQV849" s="14"/>
      <c r="QQW849" s="14"/>
      <c r="QQX849" s="14"/>
      <c r="QQY849" s="14"/>
      <c r="QQZ849" s="14"/>
      <c r="QRA849" s="14"/>
      <c r="QRB849" s="14"/>
      <c r="QRC849" s="14"/>
      <c r="QRD849" s="14"/>
      <c r="QRE849" s="14"/>
      <c r="QRF849" s="14"/>
      <c r="QRG849" s="14"/>
      <c r="QRH849" s="14"/>
      <c r="QRI849" s="14"/>
      <c r="QRJ849" s="14"/>
      <c r="QRK849" s="14"/>
      <c r="QRL849" s="14"/>
      <c r="QRM849" s="14"/>
      <c r="QRN849" s="14"/>
      <c r="QRO849" s="14"/>
      <c r="QRP849" s="14"/>
      <c r="QRQ849" s="14"/>
      <c r="QRR849" s="14"/>
      <c r="QRS849" s="14"/>
      <c r="QRT849" s="14"/>
      <c r="QRU849" s="14"/>
      <c r="QRV849" s="14"/>
      <c r="QRW849" s="14"/>
      <c r="QRX849" s="14"/>
      <c r="QRY849" s="14"/>
      <c r="QRZ849" s="14"/>
      <c r="QSA849" s="14"/>
      <c r="QSB849" s="14"/>
      <c r="QSC849" s="14"/>
      <c r="QSD849" s="14"/>
      <c r="QSE849" s="14"/>
      <c r="QSF849" s="14"/>
      <c r="QSG849" s="14"/>
      <c r="QSH849" s="14"/>
      <c r="QSI849" s="14"/>
      <c r="QSJ849" s="14"/>
      <c r="QSK849" s="14"/>
      <c r="QSL849" s="14"/>
      <c r="QSM849" s="14"/>
      <c r="QSN849" s="14"/>
      <c r="QSO849" s="14"/>
      <c r="QSP849" s="14"/>
      <c r="QSQ849" s="14"/>
      <c r="QSR849" s="14"/>
      <c r="QSS849" s="14"/>
      <c r="QST849" s="14"/>
      <c r="QSU849" s="14"/>
      <c r="QSV849" s="14"/>
      <c r="QSW849" s="14"/>
      <c r="QSX849" s="14"/>
      <c r="QSY849" s="14"/>
      <c r="QSZ849" s="14"/>
      <c r="QTA849" s="14"/>
      <c r="QTB849" s="14"/>
      <c r="QTC849" s="14"/>
      <c r="QTD849" s="14"/>
      <c r="QTE849" s="14"/>
      <c r="QTF849" s="14"/>
      <c r="QTG849" s="14"/>
      <c r="QTH849" s="14"/>
      <c r="QTI849" s="14"/>
      <c r="QTJ849" s="14"/>
      <c r="QTK849" s="14"/>
      <c r="QTL849" s="14"/>
      <c r="QTM849" s="14"/>
      <c r="QTN849" s="14"/>
      <c r="QTO849" s="14"/>
      <c r="QTP849" s="14"/>
      <c r="QTQ849" s="14"/>
      <c r="QTR849" s="14"/>
      <c r="QTS849" s="14"/>
      <c r="QTT849" s="14"/>
      <c r="QTU849" s="14"/>
      <c r="QTV849" s="14"/>
      <c r="QTW849" s="14"/>
      <c r="QTX849" s="14"/>
      <c r="QTY849" s="14"/>
      <c r="QTZ849" s="14"/>
      <c r="QUA849" s="14"/>
      <c r="QUB849" s="14"/>
      <c r="QUC849" s="14"/>
      <c r="QUD849" s="14"/>
      <c r="QUE849" s="14"/>
      <c r="QUF849" s="14"/>
      <c r="QUG849" s="14"/>
      <c r="QUH849" s="14"/>
      <c r="QUI849" s="14"/>
      <c r="QUJ849" s="14"/>
      <c r="QUK849" s="14"/>
      <c r="QUL849" s="14"/>
      <c r="QUM849" s="14"/>
      <c r="QUN849" s="14"/>
      <c r="QUO849" s="14"/>
      <c r="QUP849" s="14"/>
      <c r="QUQ849" s="14"/>
      <c r="QUR849" s="14"/>
      <c r="QUS849" s="14"/>
      <c r="QUT849" s="14"/>
      <c r="QUU849" s="14"/>
      <c r="QUV849" s="14"/>
      <c r="QUW849" s="14"/>
      <c r="QUX849" s="14"/>
      <c r="QUY849" s="14"/>
      <c r="QUZ849" s="14"/>
      <c r="QVA849" s="14"/>
      <c r="QVB849" s="14"/>
      <c r="QVC849" s="14"/>
      <c r="QVD849" s="14"/>
      <c r="QVE849" s="14"/>
      <c r="QVF849" s="14"/>
      <c r="QVG849" s="14"/>
      <c r="QVH849" s="14"/>
      <c r="QVI849" s="14"/>
      <c r="QVJ849" s="14"/>
      <c r="QVK849" s="14"/>
      <c r="QVL849" s="14"/>
      <c r="QVM849" s="14"/>
      <c r="QVN849" s="14"/>
      <c r="QVO849" s="14"/>
      <c r="QVP849" s="14"/>
      <c r="QVQ849" s="14"/>
      <c r="QVR849" s="14"/>
      <c r="QVS849" s="14"/>
      <c r="QVT849" s="14"/>
      <c r="QVU849" s="14"/>
      <c r="QVV849" s="14"/>
      <c r="QVW849" s="14"/>
      <c r="QVX849" s="14"/>
      <c r="QVY849" s="14"/>
      <c r="QVZ849" s="14"/>
      <c r="QWA849" s="14"/>
      <c r="QWB849" s="14"/>
      <c r="QWC849" s="14"/>
      <c r="QWD849" s="14"/>
      <c r="QWE849" s="14"/>
      <c r="QWF849" s="14"/>
      <c r="QWG849" s="14"/>
      <c r="QWH849" s="14"/>
      <c r="QWI849" s="14"/>
      <c r="QWJ849" s="14"/>
      <c r="QWK849" s="14"/>
      <c r="QWL849" s="14"/>
      <c r="QWM849" s="14"/>
      <c r="QWN849" s="14"/>
      <c r="QWO849" s="14"/>
      <c r="QWP849" s="14"/>
      <c r="QWQ849" s="14"/>
      <c r="QWR849" s="14"/>
      <c r="QWS849" s="14"/>
      <c r="QWT849" s="14"/>
      <c r="QWU849" s="14"/>
      <c r="QWV849" s="14"/>
      <c r="QWW849" s="14"/>
      <c r="QWX849" s="14"/>
      <c r="QWY849" s="14"/>
      <c r="QWZ849" s="14"/>
      <c r="QXA849" s="14"/>
      <c r="QXB849" s="14"/>
      <c r="QXC849" s="14"/>
      <c r="QXD849" s="14"/>
      <c r="QXE849" s="14"/>
      <c r="QXF849" s="14"/>
      <c r="QXG849" s="14"/>
      <c r="QXH849" s="14"/>
      <c r="QXI849" s="14"/>
      <c r="QXJ849" s="14"/>
      <c r="QXK849" s="14"/>
      <c r="QXL849" s="14"/>
      <c r="QXM849" s="14"/>
      <c r="QXN849" s="14"/>
      <c r="QXO849" s="14"/>
      <c r="QXP849" s="14"/>
      <c r="QXQ849" s="14"/>
      <c r="QXR849" s="14"/>
      <c r="QXS849" s="14"/>
      <c r="QXT849" s="14"/>
      <c r="QXU849" s="14"/>
      <c r="QXV849" s="14"/>
      <c r="QXW849" s="14"/>
      <c r="QXX849" s="14"/>
      <c r="QXY849" s="14"/>
      <c r="QXZ849" s="14"/>
      <c r="QYA849" s="14"/>
      <c r="QYB849" s="14"/>
      <c r="QYC849" s="14"/>
      <c r="QYD849" s="14"/>
      <c r="QYE849" s="14"/>
      <c r="QYF849" s="14"/>
      <c r="QYG849" s="14"/>
      <c r="QYH849" s="14"/>
      <c r="QYI849" s="14"/>
      <c r="QYJ849" s="14"/>
      <c r="QYK849" s="14"/>
      <c r="QYL849" s="14"/>
      <c r="QYM849" s="14"/>
      <c r="QYN849" s="14"/>
      <c r="QYO849" s="14"/>
      <c r="QYP849" s="14"/>
      <c r="QYQ849" s="14"/>
      <c r="QYR849" s="14"/>
      <c r="QYS849" s="14"/>
      <c r="QYT849" s="14"/>
      <c r="QYU849" s="14"/>
      <c r="QYV849" s="14"/>
      <c r="QYW849" s="14"/>
      <c r="QYX849" s="14"/>
      <c r="QYY849" s="14"/>
      <c r="QYZ849" s="14"/>
      <c r="QZA849" s="14"/>
      <c r="QZB849" s="14"/>
      <c r="QZC849" s="14"/>
      <c r="QZD849" s="14"/>
      <c r="QZE849" s="14"/>
      <c r="QZF849" s="14"/>
      <c r="QZG849" s="14"/>
      <c r="QZH849" s="14"/>
      <c r="QZI849" s="14"/>
      <c r="QZJ849" s="14"/>
      <c r="QZK849" s="14"/>
      <c r="QZL849" s="14"/>
      <c r="QZM849" s="14"/>
      <c r="QZN849" s="14"/>
      <c r="QZO849" s="14"/>
      <c r="QZP849" s="14"/>
      <c r="QZQ849" s="14"/>
      <c r="QZR849" s="14"/>
      <c r="QZS849" s="14"/>
      <c r="QZT849" s="14"/>
      <c r="QZU849" s="14"/>
      <c r="QZV849" s="14"/>
      <c r="QZW849" s="14"/>
      <c r="QZX849" s="14"/>
      <c r="QZY849" s="14"/>
      <c r="QZZ849" s="14"/>
      <c r="RAA849" s="14"/>
      <c r="RAB849" s="14"/>
      <c r="RAC849" s="14"/>
      <c r="RAD849" s="14"/>
      <c r="RAE849" s="14"/>
      <c r="RAF849" s="14"/>
      <c r="RAG849" s="14"/>
      <c r="RAH849" s="14"/>
      <c r="RAI849" s="14"/>
      <c r="RAJ849" s="14"/>
      <c r="RAK849" s="14"/>
      <c r="RAL849" s="14"/>
      <c r="RAM849" s="14"/>
      <c r="RAN849" s="14"/>
      <c r="RAO849" s="14"/>
      <c r="RAP849" s="14"/>
      <c r="RAQ849" s="14"/>
      <c r="RAR849" s="14"/>
      <c r="RAS849" s="14"/>
      <c r="RAT849" s="14"/>
      <c r="RAU849" s="14"/>
      <c r="RAV849" s="14"/>
      <c r="RAW849" s="14"/>
      <c r="RAX849" s="14"/>
      <c r="RAY849" s="14"/>
      <c r="RAZ849" s="14"/>
      <c r="RBA849" s="14"/>
      <c r="RBB849" s="14"/>
      <c r="RBC849" s="14"/>
      <c r="RBD849" s="14"/>
      <c r="RBE849" s="14"/>
      <c r="RBF849" s="14"/>
      <c r="RBG849" s="14"/>
      <c r="RBH849" s="14"/>
      <c r="RBI849" s="14"/>
      <c r="RBJ849" s="14"/>
      <c r="RBK849" s="14"/>
      <c r="RBL849" s="14"/>
      <c r="RBM849" s="14"/>
      <c r="RBN849" s="14"/>
      <c r="RBO849" s="14"/>
      <c r="RBP849" s="14"/>
      <c r="RBQ849" s="14"/>
      <c r="RBR849" s="14"/>
      <c r="RBS849" s="14"/>
      <c r="RBT849" s="14"/>
      <c r="RBU849" s="14"/>
      <c r="RBV849" s="14"/>
      <c r="RBW849" s="14"/>
      <c r="RBX849" s="14"/>
      <c r="RBY849" s="14"/>
      <c r="RBZ849" s="14"/>
      <c r="RCA849" s="14"/>
      <c r="RCB849" s="14"/>
      <c r="RCC849" s="14"/>
      <c r="RCD849" s="14"/>
      <c r="RCE849" s="14"/>
      <c r="RCF849" s="14"/>
      <c r="RCG849" s="14"/>
      <c r="RCH849" s="14"/>
      <c r="RCI849" s="14"/>
      <c r="RCJ849" s="14"/>
      <c r="RCK849" s="14"/>
      <c r="RCL849" s="14"/>
      <c r="RCM849" s="14"/>
      <c r="RCN849" s="14"/>
      <c r="RCO849" s="14"/>
      <c r="RCP849" s="14"/>
      <c r="RCQ849" s="14"/>
      <c r="RCR849" s="14"/>
      <c r="RCS849" s="14"/>
      <c r="RCT849" s="14"/>
      <c r="RCU849" s="14"/>
      <c r="RCV849" s="14"/>
      <c r="RCW849" s="14"/>
      <c r="RCX849" s="14"/>
      <c r="RCY849" s="14"/>
      <c r="RCZ849" s="14"/>
      <c r="RDA849" s="14"/>
      <c r="RDB849" s="14"/>
      <c r="RDC849" s="14"/>
      <c r="RDD849" s="14"/>
      <c r="RDE849" s="14"/>
      <c r="RDF849" s="14"/>
      <c r="RDG849" s="14"/>
      <c r="RDH849" s="14"/>
      <c r="RDI849" s="14"/>
      <c r="RDJ849" s="14"/>
      <c r="RDK849" s="14"/>
      <c r="RDL849" s="14"/>
      <c r="RDM849" s="14"/>
      <c r="RDN849" s="14"/>
      <c r="RDO849" s="14"/>
      <c r="RDP849" s="14"/>
      <c r="RDQ849" s="14"/>
      <c r="RDR849" s="14"/>
      <c r="RDS849" s="14"/>
      <c r="RDT849" s="14"/>
      <c r="RDU849" s="14"/>
      <c r="RDV849" s="14"/>
      <c r="RDW849" s="14"/>
      <c r="RDX849" s="14"/>
      <c r="RDY849" s="14"/>
      <c r="RDZ849" s="14"/>
      <c r="REA849" s="14"/>
      <c r="REB849" s="14"/>
      <c r="REC849" s="14"/>
      <c r="RED849" s="14"/>
      <c r="REE849" s="14"/>
      <c r="REF849" s="14"/>
      <c r="REG849" s="14"/>
      <c r="REH849" s="14"/>
      <c r="REI849" s="14"/>
      <c r="REJ849" s="14"/>
      <c r="REK849" s="14"/>
      <c r="REL849" s="14"/>
      <c r="REM849" s="14"/>
      <c r="REN849" s="14"/>
      <c r="REO849" s="14"/>
      <c r="REP849" s="14"/>
      <c r="REQ849" s="14"/>
      <c r="RER849" s="14"/>
      <c r="RES849" s="14"/>
      <c r="RET849" s="14"/>
      <c r="REU849" s="14"/>
      <c r="REV849" s="14"/>
      <c r="REW849" s="14"/>
      <c r="REX849" s="14"/>
      <c r="REY849" s="14"/>
      <c r="REZ849" s="14"/>
      <c r="RFA849" s="14"/>
      <c r="RFB849" s="14"/>
      <c r="RFC849" s="14"/>
      <c r="RFD849" s="14"/>
      <c r="RFE849" s="14"/>
      <c r="RFF849" s="14"/>
      <c r="RFG849" s="14"/>
      <c r="RFH849" s="14"/>
      <c r="RFI849" s="14"/>
      <c r="RFJ849" s="14"/>
      <c r="RFK849" s="14"/>
      <c r="RFL849" s="14"/>
      <c r="RFM849" s="14"/>
      <c r="RFN849" s="14"/>
      <c r="RFO849" s="14"/>
      <c r="RFP849" s="14"/>
      <c r="RFQ849" s="14"/>
      <c r="RFR849" s="14"/>
      <c r="RFS849" s="14"/>
      <c r="RFT849" s="14"/>
      <c r="RFU849" s="14"/>
      <c r="RFV849" s="14"/>
      <c r="RFW849" s="14"/>
      <c r="RFX849" s="14"/>
      <c r="RFY849" s="14"/>
      <c r="RFZ849" s="14"/>
      <c r="RGA849" s="14"/>
      <c r="RGB849" s="14"/>
      <c r="RGC849" s="14"/>
      <c r="RGD849" s="14"/>
      <c r="RGE849" s="14"/>
      <c r="RGF849" s="14"/>
      <c r="RGG849" s="14"/>
      <c r="RGH849" s="14"/>
      <c r="RGI849" s="14"/>
      <c r="RGJ849" s="14"/>
      <c r="RGK849" s="14"/>
      <c r="RGL849" s="14"/>
      <c r="RGM849" s="14"/>
      <c r="RGN849" s="14"/>
      <c r="RGO849" s="14"/>
      <c r="RGP849" s="14"/>
      <c r="RGQ849" s="14"/>
      <c r="RGR849" s="14"/>
      <c r="RGS849" s="14"/>
      <c r="RGT849" s="14"/>
      <c r="RGU849" s="14"/>
      <c r="RGV849" s="14"/>
      <c r="RGW849" s="14"/>
      <c r="RGX849" s="14"/>
      <c r="RGY849" s="14"/>
      <c r="RGZ849" s="14"/>
      <c r="RHA849" s="14"/>
      <c r="RHB849" s="14"/>
      <c r="RHC849" s="14"/>
      <c r="RHD849" s="14"/>
      <c r="RHE849" s="14"/>
      <c r="RHF849" s="14"/>
      <c r="RHG849" s="14"/>
      <c r="RHH849" s="14"/>
      <c r="RHI849" s="14"/>
      <c r="RHJ849" s="14"/>
      <c r="RHK849" s="14"/>
      <c r="RHL849" s="14"/>
      <c r="RHM849" s="14"/>
      <c r="RHN849" s="14"/>
      <c r="RHO849" s="14"/>
      <c r="RHP849" s="14"/>
      <c r="RHQ849" s="14"/>
      <c r="RHR849" s="14"/>
      <c r="RHS849" s="14"/>
      <c r="RHT849" s="14"/>
      <c r="RHU849" s="14"/>
      <c r="RHV849" s="14"/>
      <c r="RHW849" s="14"/>
      <c r="RHX849" s="14"/>
      <c r="RHY849" s="14"/>
      <c r="RHZ849" s="14"/>
      <c r="RIA849" s="14"/>
      <c r="RIB849" s="14"/>
      <c r="RIC849" s="14"/>
      <c r="RID849" s="14"/>
      <c r="RIE849" s="14"/>
      <c r="RIF849" s="14"/>
      <c r="RIG849" s="14"/>
      <c r="RIH849" s="14"/>
      <c r="RII849" s="14"/>
      <c r="RIJ849" s="14"/>
      <c r="RIK849" s="14"/>
      <c r="RIL849" s="14"/>
      <c r="RIM849" s="14"/>
      <c r="RIN849" s="14"/>
      <c r="RIO849" s="14"/>
      <c r="RIP849" s="14"/>
      <c r="RIQ849" s="14"/>
      <c r="RIR849" s="14"/>
      <c r="RIS849" s="14"/>
      <c r="RIT849" s="14"/>
      <c r="RIU849" s="14"/>
      <c r="RIV849" s="14"/>
      <c r="RIW849" s="14"/>
      <c r="RIX849" s="14"/>
      <c r="RIY849" s="14"/>
      <c r="RIZ849" s="14"/>
      <c r="RJA849" s="14"/>
      <c r="RJB849" s="14"/>
      <c r="RJC849" s="14"/>
      <c r="RJD849" s="14"/>
      <c r="RJE849" s="14"/>
      <c r="RJF849" s="14"/>
      <c r="RJG849" s="14"/>
      <c r="RJH849" s="14"/>
      <c r="RJI849" s="14"/>
      <c r="RJJ849" s="14"/>
      <c r="RJK849" s="14"/>
      <c r="RJL849" s="14"/>
      <c r="RJM849" s="14"/>
      <c r="RJN849" s="14"/>
      <c r="RJO849" s="14"/>
      <c r="RJP849" s="14"/>
      <c r="RJQ849" s="14"/>
      <c r="RJR849" s="14"/>
      <c r="RJS849" s="14"/>
      <c r="RJT849" s="14"/>
      <c r="RJU849" s="14"/>
      <c r="RJV849" s="14"/>
      <c r="RJW849" s="14"/>
      <c r="RJX849" s="14"/>
      <c r="RJY849" s="14"/>
      <c r="RJZ849" s="14"/>
      <c r="RKA849" s="14"/>
      <c r="RKB849" s="14"/>
      <c r="RKC849" s="14"/>
      <c r="RKD849" s="14"/>
      <c r="RKE849" s="14"/>
      <c r="RKF849" s="14"/>
      <c r="RKG849" s="14"/>
      <c r="RKH849" s="14"/>
      <c r="RKI849" s="14"/>
      <c r="RKJ849" s="14"/>
      <c r="RKK849" s="14"/>
      <c r="RKL849" s="14"/>
      <c r="RKM849" s="14"/>
      <c r="RKN849" s="14"/>
      <c r="RKO849" s="14"/>
      <c r="RKP849" s="14"/>
      <c r="RKQ849" s="14"/>
      <c r="RKR849" s="14"/>
      <c r="RKS849" s="14"/>
      <c r="RKT849" s="14"/>
      <c r="RKU849" s="14"/>
      <c r="RKV849" s="14"/>
      <c r="RKW849" s="14"/>
      <c r="RKX849" s="14"/>
      <c r="RKY849" s="14"/>
      <c r="RKZ849" s="14"/>
      <c r="RLA849" s="14"/>
      <c r="RLB849" s="14"/>
      <c r="RLC849" s="14"/>
      <c r="RLD849" s="14"/>
      <c r="RLE849" s="14"/>
      <c r="RLF849" s="14"/>
      <c r="RLG849" s="14"/>
      <c r="RLH849" s="14"/>
      <c r="RLI849" s="14"/>
      <c r="RLJ849" s="14"/>
      <c r="RLK849" s="14"/>
      <c r="RLL849" s="14"/>
      <c r="RLM849" s="14"/>
      <c r="RLN849" s="14"/>
      <c r="RLO849" s="14"/>
      <c r="RLP849" s="14"/>
      <c r="RLQ849" s="14"/>
      <c r="RLR849" s="14"/>
      <c r="RLS849" s="14"/>
      <c r="RLT849" s="14"/>
      <c r="RLU849" s="14"/>
      <c r="RLV849" s="14"/>
      <c r="RLW849" s="14"/>
      <c r="RLX849" s="14"/>
      <c r="RLY849" s="14"/>
      <c r="RLZ849" s="14"/>
      <c r="RMA849" s="14"/>
      <c r="RMB849" s="14"/>
      <c r="RMC849" s="14"/>
      <c r="RMD849" s="14"/>
      <c r="RME849" s="14"/>
      <c r="RMF849" s="14"/>
      <c r="RMG849" s="14"/>
      <c r="RMH849" s="14"/>
      <c r="RMI849" s="14"/>
      <c r="RMJ849" s="14"/>
      <c r="RMK849" s="14"/>
      <c r="RML849" s="14"/>
      <c r="RMM849" s="14"/>
      <c r="RMN849" s="14"/>
      <c r="RMO849" s="14"/>
      <c r="RMP849" s="14"/>
      <c r="RMQ849" s="14"/>
      <c r="RMR849" s="14"/>
      <c r="RMS849" s="14"/>
      <c r="RMT849" s="14"/>
      <c r="RMU849" s="14"/>
      <c r="RMV849" s="14"/>
      <c r="RMW849" s="14"/>
      <c r="RMX849" s="14"/>
      <c r="RMY849" s="14"/>
      <c r="RMZ849" s="14"/>
      <c r="RNA849" s="14"/>
      <c r="RNB849" s="14"/>
      <c r="RNC849" s="14"/>
      <c r="RND849" s="14"/>
      <c r="RNE849" s="14"/>
      <c r="RNF849" s="14"/>
      <c r="RNG849" s="14"/>
      <c r="RNH849" s="14"/>
      <c r="RNI849" s="14"/>
      <c r="RNJ849" s="14"/>
      <c r="RNK849" s="14"/>
      <c r="RNL849" s="14"/>
      <c r="RNM849" s="14"/>
      <c r="RNN849" s="14"/>
      <c r="RNO849" s="14"/>
      <c r="RNP849" s="14"/>
      <c r="RNQ849" s="14"/>
      <c r="RNR849" s="14"/>
      <c r="RNS849" s="14"/>
      <c r="RNT849" s="14"/>
      <c r="RNU849" s="14"/>
      <c r="RNV849" s="14"/>
      <c r="RNW849" s="14"/>
      <c r="RNX849" s="14"/>
      <c r="RNY849" s="14"/>
      <c r="RNZ849" s="14"/>
      <c r="ROA849" s="14"/>
      <c r="ROB849" s="14"/>
      <c r="ROC849" s="14"/>
      <c r="ROD849" s="14"/>
      <c r="ROE849" s="14"/>
      <c r="ROF849" s="14"/>
      <c r="ROG849" s="14"/>
      <c r="ROH849" s="14"/>
      <c r="ROI849" s="14"/>
      <c r="ROJ849" s="14"/>
      <c r="ROK849" s="14"/>
      <c r="ROL849" s="14"/>
      <c r="ROM849" s="14"/>
      <c r="RON849" s="14"/>
      <c r="ROO849" s="14"/>
      <c r="ROP849" s="14"/>
      <c r="ROQ849" s="14"/>
      <c r="ROR849" s="14"/>
      <c r="ROS849" s="14"/>
      <c r="ROT849" s="14"/>
      <c r="ROU849" s="14"/>
      <c r="ROV849" s="14"/>
      <c r="ROW849" s="14"/>
      <c r="ROX849" s="14"/>
      <c r="ROY849" s="14"/>
      <c r="ROZ849" s="14"/>
      <c r="RPA849" s="14"/>
      <c r="RPB849" s="14"/>
      <c r="RPC849" s="14"/>
      <c r="RPD849" s="14"/>
      <c r="RPE849" s="14"/>
      <c r="RPF849" s="14"/>
      <c r="RPG849" s="14"/>
      <c r="RPH849" s="14"/>
      <c r="RPI849" s="14"/>
      <c r="RPJ849" s="14"/>
      <c r="RPK849" s="14"/>
      <c r="RPL849" s="14"/>
      <c r="RPM849" s="14"/>
      <c r="RPN849" s="14"/>
      <c r="RPO849" s="14"/>
      <c r="RPP849" s="14"/>
      <c r="RPQ849" s="14"/>
      <c r="RPR849" s="14"/>
      <c r="RPS849" s="14"/>
      <c r="RPT849" s="14"/>
      <c r="RPU849" s="14"/>
      <c r="RPV849" s="14"/>
      <c r="RPW849" s="14"/>
      <c r="RPX849" s="14"/>
      <c r="RPY849" s="14"/>
      <c r="RPZ849" s="14"/>
      <c r="RQA849" s="14"/>
      <c r="RQB849" s="14"/>
      <c r="RQC849" s="14"/>
      <c r="RQD849" s="14"/>
      <c r="RQE849" s="14"/>
      <c r="RQF849" s="14"/>
      <c r="RQG849" s="14"/>
      <c r="RQH849" s="14"/>
      <c r="RQI849" s="14"/>
      <c r="RQJ849" s="14"/>
      <c r="RQK849" s="14"/>
      <c r="RQL849" s="14"/>
      <c r="RQM849" s="14"/>
      <c r="RQN849" s="14"/>
      <c r="RQO849" s="14"/>
      <c r="RQP849" s="14"/>
      <c r="RQQ849" s="14"/>
      <c r="RQR849" s="14"/>
      <c r="RQS849" s="14"/>
      <c r="RQT849" s="14"/>
      <c r="RQU849" s="14"/>
      <c r="RQV849" s="14"/>
      <c r="RQW849" s="14"/>
      <c r="RQX849" s="14"/>
      <c r="RQY849" s="14"/>
      <c r="RQZ849" s="14"/>
      <c r="RRA849" s="14"/>
      <c r="RRB849" s="14"/>
      <c r="RRC849" s="14"/>
      <c r="RRD849" s="14"/>
      <c r="RRE849" s="14"/>
      <c r="RRF849" s="14"/>
      <c r="RRG849" s="14"/>
      <c r="RRH849" s="14"/>
      <c r="RRI849" s="14"/>
      <c r="RRJ849" s="14"/>
      <c r="RRK849" s="14"/>
      <c r="RRL849" s="14"/>
      <c r="RRM849" s="14"/>
      <c r="RRN849" s="14"/>
      <c r="RRO849" s="14"/>
      <c r="RRP849" s="14"/>
      <c r="RRQ849" s="14"/>
      <c r="RRR849" s="14"/>
      <c r="RRS849" s="14"/>
      <c r="RRT849" s="14"/>
      <c r="RRU849" s="14"/>
      <c r="RRV849" s="14"/>
      <c r="RRW849" s="14"/>
      <c r="RRX849" s="14"/>
      <c r="RRY849" s="14"/>
      <c r="RRZ849" s="14"/>
      <c r="RSA849" s="14"/>
      <c r="RSB849" s="14"/>
      <c r="RSC849" s="14"/>
      <c r="RSD849" s="14"/>
      <c r="RSE849" s="14"/>
      <c r="RSF849" s="14"/>
      <c r="RSG849" s="14"/>
      <c r="RSH849" s="14"/>
      <c r="RSI849" s="14"/>
      <c r="RSJ849" s="14"/>
      <c r="RSK849" s="14"/>
      <c r="RSL849" s="14"/>
      <c r="RSM849" s="14"/>
      <c r="RSN849" s="14"/>
      <c r="RSO849" s="14"/>
      <c r="RSP849" s="14"/>
      <c r="RSQ849" s="14"/>
      <c r="RSR849" s="14"/>
      <c r="RSS849" s="14"/>
      <c r="RST849" s="14"/>
      <c r="RSU849" s="14"/>
      <c r="RSV849" s="14"/>
      <c r="RSW849" s="14"/>
      <c r="RSX849" s="14"/>
      <c r="RSY849" s="14"/>
      <c r="RSZ849" s="14"/>
      <c r="RTA849" s="14"/>
      <c r="RTB849" s="14"/>
      <c r="RTC849" s="14"/>
      <c r="RTD849" s="14"/>
      <c r="RTE849" s="14"/>
      <c r="RTF849" s="14"/>
      <c r="RTG849" s="14"/>
      <c r="RTH849" s="14"/>
      <c r="RTI849" s="14"/>
      <c r="RTJ849" s="14"/>
      <c r="RTK849" s="14"/>
      <c r="RTL849" s="14"/>
      <c r="RTM849" s="14"/>
      <c r="RTN849" s="14"/>
      <c r="RTO849" s="14"/>
      <c r="RTP849" s="14"/>
      <c r="RTQ849" s="14"/>
      <c r="RTR849" s="14"/>
      <c r="RTS849" s="14"/>
      <c r="RTT849" s="14"/>
      <c r="RTU849" s="14"/>
      <c r="RTV849" s="14"/>
      <c r="RTW849" s="14"/>
      <c r="RTX849" s="14"/>
      <c r="RTY849" s="14"/>
      <c r="RTZ849" s="14"/>
      <c r="RUA849" s="14"/>
      <c r="RUB849" s="14"/>
      <c r="RUC849" s="14"/>
      <c r="RUD849" s="14"/>
      <c r="RUE849" s="14"/>
      <c r="RUF849" s="14"/>
      <c r="RUG849" s="14"/>
      <c r="RUH849" s="14"/>
      <c r="RUI849" s="14"/>
      <c r="RUJ849" s="14"/>
      <c r="RUK849" s="14"/>
      <c r="RUL849" s="14"/>
      <c r="RUM849" s="14"/>
      <c r="RUN849" s="14"/>
      <c r="RUO849" s="14"/>
      <c r="RUP849" s="14"/>
      <c r="RUQ849" s="14"/>
      <c r="RUR849" s="14"/>
      <c r="RUS849" s="14"/>
      <c r="RUT849" s="14"/>
      <c r="RUU849" s="14"/>
      <c r="RUV849" s="14"/>
      <c r="RUW849" s="14"/>
      <c r="RUX849" s="14"/>
      <c r="RUY849" s="14"/>
      <c r="RUZ849" s="14"/>
      <c r="RVA849" s="14"/>
      <c r="RVB849" s="14"/>
      <c r="RVC849" s="14"/>
      <c r="RVD849" s="14"/>
      <c r="RVE849" s="14"/>
      <c r="RVF849" s="14"/>
      <c r="RVG849" s="14"/>
      <c r="RVH849" s="14"/>
      <c r="RVI849" s="14"/>
      <c r="RVJ849" s="14"/>
      <c r="RVK849" s="14"/>
      <c r="RVL849" s="14"/>
      <c r="RVM849" s="14"/>
      <c r="RVN849" s="14"/>
      <c r="RVO849" s="14"/>
      <c r="RVP849" s="14"/>
      <c r="RVQ849" s="14"/>
      <c r="RVR849" s="14"/>
      <c r="RVS849" s="14"/>
      <c r="RVT849" s="14"/>
      <c r="RVU849" s="14"/>
      <c r="RVV849" s="14"/>
      <c r="RVW849" s="14"/>
      <c r="RVX849" s="14"/>
      <c r="RVY849" s="14"/>
      <c r="RVZ849" s="14"/>
      <c r="RWA849" s="14"/>
      <c r="RWB849" s="14"/>
      <c r="RWC849" s="14"/>
      <c r="RWD849" s="14"/>
      <c r="RWE849" s="14"/>
      <c r="RWF849" s="14"/>
      <c r="RWG849" s="14"/>
      <c r="RWH849" s="14"/>
      <c r="RWI849" s="14"/>
      <c r="RWJ849" s="14"/>
      <c r="RWK849" s="14"/>
      <c r="RWL849" s="14"/>
      <c r="RWM849" s="14"/>
      <c r="RWN849" s="14"/>
      <c r="RWO849" s="14"/>
      <c r="RWP849" s="14"/>
      <c r="RWQ849" s="14"/>
      <c r="RWR849" s="14"/>
      <c r="RWS849" s="14"/>
      <c r="RWT849" s="14"/>
      <c r="RWU849" s="14"/>
      <c r="RWV849" s="14"/>
      <c r="RWW849" s="14"/>
      <c r="RWX849" s="14"/>
      <c r="RWY849" s="14"/>
      <c r="RWZ849" s="14"/>
      <c r="RXA849" s="14"/>
      <c r="RXB849" s="14"/>
      <c r="RXC849" s="14"/>
      <c r="RXD849" s="14"/>
      <c r="RXE849" s="14"/>
      <c r="RXF849" s="14"/>
      <c r="RXG849" s="14"/>
      <c r="RXH849" s="14"/>
      <c r="RXI849" s="14"/>
      <c r="RXJ849" s="14"/>
      <c r="RXK849" s="14"/>
      <c r="RXL849" s="14"/>
      <c r="RXM849" s="14"/>
      <c r="RXN849" s="14"/>
      <c r="RXO849" s="14"/>
      <c r="RXP849" s="14"/>
      <c r="RXQ849" s="14"/>
      <c r="RXR849" s="14"/>
      <c r="RXS849" s="14"/>
      <c r="RXT849" s="14"/>
      <c r="RXU849" s="14"/>
      <c r="RXV849" s="14"/>
      <c r="RXW849" s="14"/>
      <c r="RXX849" s="14"/>
      <c r="RXY849" s="14"/>
      <c r="RXZ849" s="14"/>
      <c r="RYA849" s="14"/>
      <c r="RYB849" s="14"/>
      <c r="RYC849" s="14"/>
      <c r="RYD849" s="14"/>
      <c r="RYE849" s="14"/>
      <c r="RYF849" s="14"/>
      <c r="RYG849" s="14"/>
      <c r="RYH849" s="14"/>
      <c r="RYI849" s="14"/>
      <c r="RYJ849" s="14"/>
      <c r="RYK849" s="14"/>
      <c r="RYL849" s="14"/>
      <c r="RYM849" s="14"/>
      <c r="RYN849" s="14"/>
      <c r="RYO849" s="14"/>
      <c r="RYP849" s="14"/>
      <c r="RYQ849" s="14"/>
      <c r="RYR849" s="14"/>
      <c r="RYS849" s="14"/>
      <c r="RYT849" s="14"/>
      <c r="RYU849" s="14"/>
      <c r="RYV849" s="14"/>
      <c r="RYW849" s="14"/>
      <c r="RYX849" s="14"/>
      <c r="RYY849" s="14"/>
      <c r="RYZ849" s="14"/>
      <c r="RZA849" s="14"/>
      <c r="RZB849" s="14"/>
      <c r="RZC849" s="14"/>
      <c r="RZD849" s="14"/>
      <c r="RZE849" s="14"/>
      <c r="RZF849" s="14"/>
      <c r="RZG849" s="14"/>
      <c r="RZH849" s="14"/>
      <c r="RZI849" s="14"/>
      <c r="RZJ849" s="14"/>
      <c r="RZK849" s="14"/>
      <c r="RZL849" s="14"/>
      <c r="RZM849" s="14"/>
      <c r="RZN849" s="14"/>
      <c r="RZO849" s="14"/>
      <c r="RZP849" s="14"/>
      <c r="RZQ849" s="14"/>
      <c r="RZR849" s="14"/>
      <c r="RZS849" s="14"/>
      <c r="RZT849" s="14"/>
      <c r="RZU849" s="14"/>
      <c r="RZV849" s="14"/>
      <c r="RZW849" s="14"/>
      <c r="RZX849" s="14"/>
      <c r="RZY849" s="14"/>
      <c r="RZZ849" s="14"/>
      <c r="SAA849" s="14"/>
      <c r="SAB849" s="14"/>
      <c r="SAC849" s="14"/>
      <c r="SAD849" s="14"/>
      <c r="SAE849" s="14"/>
      <c r="SAF849" s="14"/>
      <c r="SAG849" s="14"/>
      <c r="SAH849" s="14"/>
      <c r="SAI849" s="14"/>
      <c r="SAJ849" s="14"/>
      <c r="SAK849" s="14"/>
      <c r="SAL849" s="14"/>
      <c r="SAM849" s="14"/>
      <c r="SAN849" s="14"/>
      <c r="SAO849" s="14"/>
      <c r="SAP849" s="14"/>
      <c r="SAQ849" s="14"/>
      <c r="SAR849" s="14"/>
      <c r="SAS849" s="14"/>
      <c r="SAT849" s="14"/>
      <c r="SAU849" s="14"/>
      <c r="SAV849" s="14"/>
      <c r="SAW849" s="14"/>
      <c r="SAX849" s="14"/>
      <c r="SAY849" s="14"/>
      <c r="SAZ849" s="14"/>
      <c r="SBA849" s="14"/>
      <c r="SBB849" s="14"/>
      <c r="SBC849" s="14"/>
      <c r="SBD849" s="14"/>
      <c r="SBE849" s="14"/>
      <c r="SBF849" s="14"/>
      <c r="SBG849" s="14"/>
      <c r="SBH849" s="14"/>
      <c r="SBI849" s="14"/>
      <c r="SBJ849" s="14"/>
      <c r="SBK849" s="14"/>
      <c r="SBL849" s="14"/>
      <c r="SBM849" s="14"/>
      <c r="SBN849" s="14"/>
      <c r="SBO849" s="14"/>
      <c r="SBP849" s="14"/>
      <c r="SBQ849" s="14"/>
      <c r="SBR849" s="14"/>
      <c r="SBS849" s="14"/>
      <c r="SBT849" s="14"/>
      <c r="SBU849" s="14"/>
      <c r="SBV849" s="14"/>
      <c r="SBW849" s="14"/>
      <c r="SBX849" s="14"/>
      <c r="SBY849" s="14"/>
      <c r="SBZ849" s="14"/>
      <c r="SCA849" s="14"/>
      <c r="SCB849" s="14"/>
      <c r="SCC849" s="14"/>
      <c r="SCD849" s="14"/>
      <c r="SCE849" s="14"/>
      <c r="SCF849" s="14"/>
      <c r="SCG849" s="14"/>
      <c r="SCH849" s="14"/>
      <c r="SCI849" s="14"/>
      <c r="SCJ849" s="14"/>
      <c r="SCK849" s="14"/>
      <c r="SCL849" s="14"/>
      <c r="SCM849" s="14"/>
      <c r="SCN849" s="14"/>
      <c r="SCO849" s="14"/>
      <c r="SCP849" s="14"/>
      <c r="SCQ849" s="14"/>
      <c r="SCR849" s="14"/>
      <c r="SCS849" s="14"/>
      <c r="SCT849" s="14"/>
      <c r="SCU849" s="14"/>
      <c r="SCV849" s="14"/>
      <c r="SCW849" s="14"/>
      <c r="SCX849" s="14"/>
      <c r="SCY849" s="14"/>
      <c r="SCZ849" s="14"/>
      <c r="SDA849" s="14"/>
      <c r="SDB849" s="14"/>
      <c r="SDC849" s="14"/>
      <c r="SDD849" s="14"/>
      <c r="SDE849" s="14"/>
      <c r="SDF849" s="14"/>
      <c r="SDG849" s="14"/>
      <c r="SDH849" s="14"/>
      <c r="SDI849" s="14"/>
      <c r="SDJ849" s="14"/>
      <c r="SDK849" s="14"/>
      <c r="SDL849" s="14"/>
      <c r="SDM849" s="14"/>
      <c r="SDN849" s="14"/>
      <c r="SDO849" s="14"/>
      <c r="SDP849" s="14"/>
      <c r="SDQ849" s="14"/>
      <c r="SDR849" s="14"/>
      <c r="SDS849" s="14"/>
      <c r="SDT849" s="14"/>
      <c r="SDU849" s="14"/>
      <c r="SDV849" s="14"/>
      <c r="SDW849" s="14"/>
      <c r="SDX849" s="14"/>
      <c r="SDY849" s="14"/>
      <c r="SDZ849" s="14"/>
      <c r="SEA849" s="14"/>
      <c r="SEB849" s="14"/>
      <c r="SEC849" s="14"/>
      <c r="SED849" s="14"/>
      <c r="SEE849" s="14"/>
      <c r="SEF849" s="14"/>
      <c r="SEG849" s="14"/>
      <c r="SEH849" s="14"/>
      <c r="SEI849" s="14"/>
      <c r="SEJ849" s="14"/>
      <c r="SEK849" s="14"/>
      <c r="SEL849" s="14"/>
      <c r="SEM849" s="14"/>
      <c r="SEN849" s="14"/>
      <c r="SEO849" s="14"/>
      <c r="SEP849" s="14"/>
      <c r="SEQ849" s="14"/>
      <c r="SER849" s="14"/>
      <c r="SES849" s="14"/>
      <c r="SET849" s="14"/>
      <c r="SEU849" s="14"/>
      <c r="SEV849" s="14"/>
      <c r="SEW849" s="14"/>
      <c r="SEX849" s="14"/>
      <c r="SEY849" s="14"/>
      <c r="SEZ849" s="14"/>
      <c r="SFA849" s="14"/>
      <c r="SFB849" s="14"/>
      <c r="SFC849" s="14"/>
      <c r="SFD849" s="14"/>
      <c r="SFE849" s="14"/>
      <c r="SFF849" s="14"/>
      <c r="SFG849" s="14"/>
      <c r="SFH849" s="14"/>
      <c r="SFI849" s="14"/>
      <c r="SFJ849" s="14"/>
      <c r="SFK849" s="14"/>
      <c r="SFL849" s="14"/>
      <c r="SFM849" s="14"/>
      <c r="SFN849" s="14"/>
      <c r="SFO849" s="14"/>
      <c r="SFP849" s="14"/>
      <c r="SFQ849" s="14"/>
      <c r="SFR849" s="14"/>
      <c r="SFS849" s="14"/>
      <c r="SFT849" s="14"/>
      <c r="SFU849" s="14"/>
      <c r="SFV849" s="14"/>
      <c r="SFW849" s="14"/>
      <c r="SFX849" s="14"/>
      <c r="SFY849" s="14"/>
      <c r="SFZ849" s="14"/>
      <c r="SGA849" s="14"/>
      <c r="SGB849" s="14"/>
      <c r="SGC849" s="14"/>
      <c r="SGD849" s="14"/>
      <c r="SGE849" s="14"/>
      <c r="SGF849" s="14"/>
      <c r="SGG849" s="14"/>
      <c r="SGH849" s="14"/>
      <c r="SGI849" s="14"/>
      <c r="SGJ849" s="14"/>
      <c r="SGK849" s="14"/>
      <c r="SGL849" s="14"/>
      <c r="SGM849" s="14"/>
      <c r="SGN849" s="14"/>
      <c r="SGO849" s="14"/>
      <c r="SGP849" s="14"/>
      <c r="SGQ849" s="14"/>
      <c r="SGR849" s="14"/>
      <c r="SGS849" s="14"/>
      <c r="SGT849" s="14"/>
      <c r="SGU849" s="14"/>
      <c r="SGV849" s="14"/>
      <c r="SGW849" s="14"/>
      <c r="SGX849" s="14"/>
      <c r="SGY849" s="14"/>
      <c r="SGZ849" s="14"/>
      <c r="SHA849" s="14"/>
      <c r="SHB849" s="14"/>
      <c r="SHC849" s="14"/>
      <c r="SHD849" s="14"/>
      <c r="SHE849" s="14"/>
      <c r="SHF849" s="14"/>
      <c r="SHG849" s="14"/>
      <c r="SHH849" s="14"/>
      <c r="SHI849" s="14"/>
      <c r="SHJ849" s="14"/>
      <c r="SHK849" s="14"/>
      <c r="SHL849" s="14"/>
      <c r="SHM849" s="14"/>
      <c r="SHN849" s="14"/>
      <c r="SHO849" s="14"/>
      <c r="SHP849" s="14"/>
      <c r="SHQ849" s="14"/>
      <c r="SHR849" s="14"/>
      <c r="SHS849" s="14"/>
      <c r="SHT849" s="14"/>
      <c r="SHU849" s="14"/>
      <c r="SHV849" s="14"/>
      <c r="SHW849" s="14"/>
      <c r="SHX849" s="14"/>
      <c r="SHY849" s="14"/>
      <c r="SHZ849" s="14"/>
      <c r="SIA849" s="14"/>
      <c r="SIB849" s="14"/>
      <c r="SIC849" s="14"/>
      <c r="SID849" s="14"/>
      <c r="SIE849" s="14"/>
      <c r="SIF849" s="14"/>
      <c r="SIG849" s="14"/>
      <c r="SIH849" s="14"/>
      <c r="SII849" s="14"/>
      <c r="SIJ849" s="14"/>
      <c r="SIK849" s="14"/>
      <c r="SIL849" s="14"/>
      <c r="SIM849" s="14"/>
      <c r="SIN849" s="14"/>
      <c r="SIO849" s="14"/>
      <c r="SIP849" s="14"/>
      <c r="SIQ849" s="14"/>
      <c r="SIR849" s="14"/>
      <c r="SIS849" s="14"/>
      <c r="SIT849" s="14"/>
      <c r="SIU849" s="14"/>
      <c r="SIV849" s="14"/>
      <c r="SIW849" s="14"/>
      <c r="SIX849" s="14"/>
      <c r="SIY849" s="14"/>
      <c r="SIZ849" s="14"/>
      <c r="SJA849" s="14"/>
      <c r="SJB849" s="14"/>
      <c r="SJC849" s="14"/>
      <c r="SJD849" s="14"/>
      <c r="SJE849" s="14"/>
      <c r="SJF849" s="14"/>
      <c r="SJG849" s="14"/>
      <c r="SJH849" s="14"/>
      <c r="SJI849" s="14"/>
      <c r="SJJ849" s="14"/>
      <c r="SJK849" s="14"/>
      <c r="SJL849" s="14"/>
      <c r="SJM849" s="14"/>
      <c r="SJN849" s="14"/>
      <c r="SJO849" s="14"/>
      <c r="SJP849" s="14"/>
      <c r="SJQ849" s="14"/>
      <c r="SJR849" s="14"/>
      <c r="SJS849" s="14"/>
      <c r="SJT849" s="14"/>
      <c r="SJU849" s="14"/>
      <c r="SJV849" s="14"/>
      <c r="SJW849" s="14"/>
      <c r="SJX849" s="14"/>
      <c r="SJY849" s="14"/>
      <c r="SJZ849" s="14"/>
      <c r="SKA849" s="14"/>
      <c r="SKB849" s="14"/>
      <c r="SKC849" s="14"/>
      <c r="SKD849" s="14"/>
      <c r="SKE849" s="14"/>
      <c r="SKF849" s="14"/>
      <c r="SKG849" s="14"/>
      <c r="SKH849" s="14"/>
      <c r="SKI849" s="14"/>
      <c r="SKJ849" s="14"/>
      <c r="SKK849" s="14"/>
      <c r="SKL849" s="14"/>
      <c r="SKM849" s="14"/>
      <c r="SKN849" s="14"/>
      <c r="SKO849" s="14"/>
      <c r="SKP849" s="14"/>
      <c r="SKQ849" s="14"/>
      <c r="SKR849" s="14"/>
      <c r="SKS849" s="14"/>
      <c r="SKT849" s="14"/>
      <c r="SKU849" s="14"/>
      <c r="SKV849" s="14"/>
      <c r="SKW849" s="14"/>
      <c r="SKX849" s="14"/>
      <c r="SKY849" s="14"/>
      <c r="SKZ849" s="14"/>
      <c r="SLA849" s="14"/>
      <c r="SLB849" s="14"/>
      <c r="SLC849" s="14"/>
      <c r="SLD849" s="14"/>
      <c r="SLE849" s="14"/>
      <c r="SLF849" s="14"/>
      <c r="SLG849" s="14"/>
      <c r="SLH849" s="14"/>
      <c r="SLI849" s="14"/>
      <c r="SLJ849" s="14"/>
      <c r="SLK849" s="14"/>
      <c r="SLL849" s="14"/>
      <c r="SLM849" s="14"/>
      <c r="SLN849" s="14"/>
      <c r="SLO849" s="14"/>
      <c r="SLP849" s="14"/>
      <c r="SLQ849" s="14"/>
      <c r="SLR849" s="14"/>
      <c r="SLS849" s="14"/>
      <c r="SLT849" s="14"/>
      <c r="SLU849" s="14"/>
      <c r="SLV849" s="14"/>
      <c r="SLW849" s="14"/>
      <c r="SLX849" s="14"/>
      <c r="SLY849" s="14"/>
      <c r="SLZ849" s="14"/>
      <c r="SMA849" s="14"/>
      <c r="SMB849" s="14"/>
      <c r="SMC849" s="14"/>
      <c r="SMD849" s="14"/>
      <c r="SME849" s="14"/>
      <c r="SMF849" s="14"/>
      <c r="SMG849" s="14"/>
      <c r="SMH849" s="14"/>
      <c r="SMI849" s="14"/>
      <c r="SMJ849" s="14"/>
      <c r="SMK849" s="14"/>
      <c r="SML849" s="14"/>
      <c r="SMM849" s="14"/>
      <c r="SMN849" s="14"/>
      <c r="SMO849" s="14"/>
      <c r="SMP849" s="14"/>
      <c r="SMQ849" s="14"/>
      <c r="SMR849" s="14"/>
      <c r="SMS849" s="14"/>
      <c r="SMT849" s="14"/>
      <c r="SMU849" s="14"/>
      <c r="SMV849" s="14"/>
      <c r="SMW849" s="14"/>
      <c r="SMX849" s="14"/>
      <c r="SMY849" s="14"/>
      <c r="SMZ849" s="14"/>
      <c r="SNA849" s="14"/>
      <c r="SNB849" s="14"/>
      <c r="SNC849" s="14"/>
      <c r="SND849" s="14"/>
      <c r="SNE849" s="14"/>
      <c r="SNF849" s="14"/>
      <c r="SNG849" s="14"/>
      <c r="SNH849" s="14"/>
      <c r="SNI849" s="14"/>
      <c r="SNJ849" s="14"/>
      <c r="SNK849" s="14"/>
      <c r="SNL849" s="14"/>
      <c r="SNM849" s="14"/>
      <c r="SNN849" s="14"/>
      <c r="SNO849" s="14"/>
      <c r="SNP849" s="14"/>
      <c r="SNQ849" s="14"/>
      <c r="SNR849" s="14"/>
      <c r="SNS849" s="14"/>
      <c r="SNT849" s="14"/>
      <c r="SNU849" s="14"/>
      <c r="SNV849" s="14"/>
      <c r="SNW849" s="14"/>
      <c r="SNX849" s="14"/>
      <c r="SNY849" s="14"/>
      <c r="SNZ849" s="14"/>
      <c r="SOA849" s="14"/>
      <c r="SOB849" s="14"/>
      <c r="SOC849" s="14"/>
      <c r="SOD849" s="14"/>
      <c r="SOE849" s="14"/>
      <c r="SOF849" s="14"/>
      <c r="SOG849" s="14"/>
      <c r="SOH849" s="14"/>
      <c r="SOI849" s="14"/>
      <c r="SOJ849" s="14"/>
      <c r="SOK849" s="14"/>
      <c r="SOL849" s="14"/>
      <c r="SOM849" s="14"/>
      <c r="SON849" s="14"/>
      <c r="SOO849" s="14"/>
      <c r="SOP849" s="14"/>
      <c r="SOQ849" s="14"/>
      <c r="SOR849" s="14"/>
      <c r="SOS849" s="14"/>
      <c r="SOT849" s="14"/>
      <c r="SOU849" s="14"/>
      <c r="SOV849" s="14"/>
      <c r="SOW849" s="14"/>
      <c r="SOX849" s="14"/>
      <c r="SOY849" s="14"/>
      <c r="SOZ849" s="14"/>
      <c r="SPA849" s="14"/>
      <c r="SPB849" s="14"/>
      <c r="SPC849" s="14"/>
      <c r="SPD849" s="14"/>
      <c r="SPE849" s="14"/>
      <c r="SPF849" s="14"/>
      <c r="SPG849" s="14"/>
      <c r="SPH849" s="14"/>
      <c r="SPI849" s="14"/>
      <c r="SPJ849" s="14"/>
      <c r="SPK849" s="14"/>
      <c r="SPL849" s="14"/>
      <c r="SPM849" s="14"/>
      <c r="SPN849" s="14"/>
      <c r="SPO849" s="14"/>
      <c r="SPP849" s="14"/>
      <c r="SPQ849" s="14"/>
      <c r="SPR849" s="14"/>
      <c r="SPS849" s="14"/>
      <c r="SPT849" s="14"/>
      <c r="SPU849" s="14"/>
      <c r="SPV849" s="14"/>
      <c r="SPW849" s="14"/>
      <c r="SPX849" s="14"/>
      <c r="SPY849" s="14"/>
      <c r="SPZ849" s="14"/>
      <c r="SQA849" s="14"/>
      <c r="SQB849" s="14"/>
      <c r="SQC849" s="14"/>
      <c r="SQD849" s="14"/>
      <c r="SQE849" s="14"/>
      <c r="SQF849" s="14"/>
      <c r="SQG849" s="14"/>
      <c r="SQH849" s="14"/>
      <c r="SQI849" s="14"/>
      <c r="SQJ849" s="14"/>
      <c r="SQK849" s="14"/>
      <c r="SQL849" s="14"/>
      <c r="SQM849" s="14"/>
      <c r="SQN849" s="14"/>
      <c r="SQO849" s="14"/>
      <c r="SQP849" s="14"/>
      <c r="SQQ849" s="14"/>
      <c r="SQR849" s="14"/>
      <c r="SQS849" s="14"/>
      <c r="SQT849" s="14"/>
      <c r="SQU849" s="14"/>
      <c r="SQV849" s="14"/>
      <c r="SQW849" s="14"/>
      <c r="SQX849" s="14"/>
      <c r="SQY849" s="14"/>
      <c r="SQZ849" s="14"/>
      <c r="SRA849" s="14"/>
      <c r="SRB849" s="14"/>
      <c r="SRC849" s="14"/>
      <c r="SRD849" s="14"/>
      <c r="SRE849" s="14"/>
      <c r="SRF849" s="14"/>
      <c r="SRG849" s="14"/>
      <c r="SRH849" s="14"/>
      <c r="SRI849" s="14"/>
      <c r="SRJ849" s="14"/>
      <c r="SRK849" s="14"/>
      <c r="SRL849" s="14"/>
      <c r="SRM849" s="14"/>
      <c r="SRN849" s="14"/>
      <c r="SRO849" s="14"/>
      <c r="SRP849" s="14"/>
      <c r="SRQ849" s="14"/>
      <c r="SRR849" s="14"/>
      <c r="SRS849" s="14"/>
      <c r="SRT849" s="14"/>
      <c r="SRU849" s="14"/>
      <c r="SRV849" s="14"/>
      <c r="SRW849" s="14"/>
      <c r="SRX849" s="14"/>
      <c r="SRY849" s="14"/>
      <c r="SRZ849" s="14"/>
      <c r="SSA849" s="14"/>
      <c r="SSB849" s="14"/>
      <c r="SSC849" s="14"/>
      <c r="SSD849" s="14"/>
      <c r="SSE849" s="14"/>
      <c r="SSF849" s="14"/>
      <c r="SSG849" s="14"/>
      <c r="SSH849" s="14"/>
      <c r="SSI849" s="14"/>
      <c r="SSJ849" s="14"/>
      <c r="SSK849" s="14"/>
      <c r="SSL849" s="14"/>
      <c r="SSM849" s="14"/>
      <c r="SSN849" s="14"/>
      <c r="SSO849" s="14"/>
      <c r="SSP849" s="14"/>
      <c r="SSQ849" s="14"/>
      <c r="SSR849" s="14"/>
      <c r="SSS849" s="14"/>
      <c r="SST849" s="14"/>
      <c r="SSU849" s="14"/>
      <c r="SSV849" s="14"/>
      <c r="SSW849" s="14"/>
      <c r="SSX849" s="14"/>
      <c r="SSY849" s="14"/>
      <c r="SSZ849" s="14"/>
      <c r="STA849" s="14"/>
      <c r="STB849" s="14"/>
      <c r="STC849" s="14"/>
      <c r="STD849" s="14"/>
      <c r="STE849" s="14"/>
      <c r="STF849" s="14"/>
      <c r="STG849" s="14"/>
      <c r="STH849" s="14"/>
      <c r="STI849" s="14"/>
      <c r="STJ849" s="14"/>
      <c r="STK849" s="14"/>
      <c r="STL849" s="14"/>
      <c r="STM849" s="14"/>
      <c r="STN849" s="14"/>
      <c r="STO849" s="14"/>
      <c r="STP849" s="14"/>
      <c r="STQ849" s="14"/>
      <c r="STR849" s="14"/>
      <c r="STS849" s="14"/>
      <c r="STT849" s="14"/>
      <c r="STU849" s="14"/>
      <c r="STV849" s="14"/>
      <c r="STW849" s="14"/>
      <c r="STX849" s="14"/>
      <c r="STY849" s="14"/>
      <c r="STZ849" s="14"/>
      <c r="SUA849" s="14"/>
      <c r="SUB849" s="14"/>
      <c r="SUC849" s="14"/>
      <c r="SUD849" s="14"/>
      <c r="SUE849" s="14"/>
      <c r="SUF849" s="14"/>
      <c r="SUG849" s="14"/>
      <c r="SUH849" s="14"/>
      <c r="SUI849" s="14"/>
      <c r="SUJ849" s="14"/>
      <c r="SUK849" s="14"/>
      <c r="SUL849" s="14"/>
      <c r="SUM849" s="14"/>
      <c r="SUN849" s="14"/>
      <c r="SUO849" s="14"/>
      <c r="SUP849" s="14"/>
      <c r="SUQ849" s="14"/>
      <c r="SUR849" s="14"/>
      <c r="SUS849" s="14"/>
      <c r="SUT849" s="14"/>
      <c r="SUU849" s="14"/>
      <c r="SUV849" s="14"/>
      <c r="SUW849" s="14"/>
      <c r="SUX849" s="14"/>
      <c r="SUY849" s="14"/>
      <c r="SUZ849" s="14"/>
      <c r="SVA849" s="14"/>
      <c r="SVB849" s="14"/>
      <c r="SVC849" s="14"/>
      <c r="SVD849" s="14"/>
      <c r="SVE849" s="14"/>
      <c r="SVF849" s="14"/>
      <c r="SVG849" s="14"/>
      <c r="SVH849" s="14"/>
      <c r="SVI849" s="14"/>
      <c r="SVJ849" s="14"/>
      <c r="SVK849" s="14"/>
      <c r="SVL849" s="14"/>
      <c r="SVM849" s="14"/>
      <c r="SVN849" s="14"/>
      <c r="SVO849" s="14"/>
      <c r="SVP849" s="14"/>
      <c r="SVQ849" s="14"/>
      <c r="SVR849" s="14"/>
      <c r="SVS849" s="14"/>
      <c r="SVT849" s="14"/>
      <c r="SVU849" s="14"/>
      <c r="SVV849" s="14"/>
      <c r="SVW849" s="14"/>
      <c r="SVX849" s="14"/>
      <c r="SVY849" s="14"/>
      <c r="SVZ849" s="14"/>
      <c r="SWA849" s="14"/>
      <c r="SWB849" s="14"/>
      <c r="SWC849" s="14"/>
      <c r="SWD849" s="14"/>
      <c r="SWE849" s="14"/>
      <c r="SWF849" s="14"/>
      <c r="SWG849" s="14"/>
      <c r="SWH849" s="14"/>
      <c r="SWI849" s="14"/>
      <c r="SWJ849" s="14"/>
      <c r="SWK849" s="14"/>
      <c r="SWL849" s="14"/>
      <c r="SWM849" s="14"/>
      <c r="SWN849" s="14"/>
      <c r="SWO849" s="14"/>
      <c r="SWP849" s="14"/>
      <c r="SWQ849" s="14"/>
      <c r="SWR849" s="14"/>
      <c r="SWS849" s="14"/>
      <c r="SWT849" s="14"/>
      <c r="SWU849" s="14"/>
      <c r="SWV849" s="14"/>
      <c r="SWW849" s="14"/>
      <c r="SWX849" s="14"/>
      <c r="SWY849" s="14"/>
      <c r="SWZ849" s="14"/>
      <c r="SXA849" s="14"/>
      <c r="SXB849" s="14"/>
      <c r="SXC849" s="14"/>
      <c r="SXD849" s="14"/>
      <c r="SXE849" s="14"/>
      <c r="SXF849" s="14"/>
      <c r="SXG849" s="14"/>
      <c r="SXH849" s="14"/>
      <c r="SXI849" s="14"/>
      <c r="SXJ849" s="14"/>
      <c r="SXK849" s="14"/>
      <c r="SXL849" s="14"/>
      <c r="SXM849" s="14"/>
      <c r="SXN849" s="14"/>
      <c r="SXO849" s="14"/>
      <c r="SXP849" s="14"/>
      <c r="SXQ849" s="14"/>
      <c r="SXR849" s="14"/>
      <c r="SXS849" s="14"/>
      <c r="SXT849" s="14"/>
      <c r="SXU849" s="14"/>
      <c r="SXV849" s="14"/>
      <c r="SXW849" s="14"/>
      <c r="SXX849" s="14"/>
      <c r="SXY849" s="14"/>
      <c r="SXZ849" s="14"/>
      <c r="SYA849" s="14"/>
      <c r="SYB849" s="14"/>
      <c r="SYC849" s="14"/>
      <c r="SYD849" s="14"/>
      <c r="SYE849" s="14"/>
      <c r="SYF849" s="14"/>
      <c r="SYG849" s="14"/>
      <c r="SYH849" s="14"/>
      <c r="SYI849" s="14"/>
      <c r="SYJ849" s="14"/>
      <c r="SYK849" s="14"/>
      <c r="SYL849" s="14"/>
      <c r="SYM849" s="14"/>
      <c r="SYN849" s="14"/>
      <c r="SYO849" s="14"/>
      <c r="SYP849" s="14"/>
      <c r="SYQ849" s="14"/>
      <c r="SYR849" s="14"/>
      <c r="SYS849" s="14"/>
      <c r="SYT849" s="14"/>
      <c r="SYU849" s="14"/>
      <c r="SYV849" s="14"/>
      <c r="SYW849" s="14"/>
      <c r="SYX849" s="14"/>
      <c r="SYY849" s="14"/>
      <c r="SYZ849" s="14"/>
      <c r="SZA849" s="14"/>
      <c r="SZB849" s="14"/>
      <c r="SZC849" s="14"/>
      <c r="SZD849" s="14"/>
      <c r="SZE849" s="14"/>
      <c r="SZF849" s="14"/>
      <c r="SZG849" s="14"/>
      <c r="SZH849" s="14"/>
      <c r="SZI849" s="14"/>
      <c r="SZJ849" s="14"/>
      <c r="SZK849" s="14"/>
      <c r="SZL849" s="14"/>
      <c r="SZM849" s="14"/>
      <c r="SZN849" s="14"/>
      <c r="SZO849" s="14"/>
      <c r="SZP849" s="14"/>
      <c r="SZQ849" s="14"/>
      <c r="SZR849" s="14"/>
      <c r="SZS849" s="14"/>
      <c r="SZT849" s="14"/>
      <c r="SZU849" s="14"/>
      <c r="SZV849" s="14"/>
      <c r="SZW849" s="14"/>
      <c r="SZX849" s="14"/>
      <c r="SZY849" s="14"/>
      <c r="SZZ849" s="14"/>
      <c r="TAA849" s="14"/>
      <c r="TAB849" s="14"/>
      <c r="TAC849" s="14"/>
      <c r="TAD849" s="14"/>
      <c r="TAE849" s="14"/>
      <c r="TAF849" s="14"/>
      <c r="TAG849" s="14"/>
      <c r="TAH849" s="14"/>
      <c r="TAI849" s="14"/>
      <c r="TAJ849" s="14"/>
      <c r="TAK849" s="14"/>
      <c r="TAL849" s="14"/>
      <c r="TAM849" s="14"/>
      <c r="TAN849" s="14"/>
      <c r="TAO849" s="14"/>
      <c r="TAP849" s="14"/>
      <c r="TAQ849" s="14"/>
      <c r="TAR849" s="14"/>
      <c r="TAS849" s="14"/>
      <c r="TAT849" s="14"/>
      <c r="TAU849" s="14"/>
      <c r="TAV849" s="14"/>
      <c r="TAW849" s="14"/>
      <c r="TAX849" s="14"/>
      <c r="TAY849" s="14"/>
      <c r="TAZ849" s="14"/>
      <c r="TBA849" s="14"/>
      <c r="TBB849" s="14"/>
      <c r="TBC849" s="14"/>
      <c r="TBD849" s="14"/>
      <c r="TBE849" s="14"/>
      <c r="TBF849" s="14"/>
      <c r="TBG849" s="14"/>
      <c r="TBH849" s="14"/>
      <c r="TBI849" s="14"/>
      <c r="TBJ849" s="14"/>
      <c r="TBK849" s="14"/>
      <c r="TBL849" s="14"/>
      <c r="TBM849" s="14"/>
      <c r="TBN849" s="14"/>
      <c r="TBO849" s="14"/>
      <c r="TBP849" s="14"/>
      <c r="TBQ849" s="14"/>
      <c r="TBR849" s="14"/>
      <c r="TBS849" s="14"/>
      <c r="TBT849" s="14"/>
      <c r="TBU849" s="14"/>
      <c r="TBV849" s="14"/>
      <c r="TBW849" s="14"/>
      <c r="TBX849" s="14"/>
      <c r="TBY849" s="14"/>
      <c r="TBZ849" s="14"/>
      <c r="TCA849" s="14"/>
      <c r="TCB849" s="14"/>
      <c r="TCC849" s="14"/>
      <c r="TCD849" s="14"/>
      <c r="TCE849" s="14"/>
      <c r="TCF849" s="14"/>
      <c r="TCG849" s="14"/>
      <c r="TCH849" s="14"/>
      <c r="TCI849" s="14"/>
      <c r="TCJ849" s="14"/>
      <c r="TCK849" s="14"/>
      <c r="TCL849" s="14"/>
      <c r="TCM849" s="14"/>
      <c r="TCN849" s="14"/>
      <c r="TCO849" s="14"/>
      <c r="TCP849" s="14"/>
      <c r="TCQ849" s="14"/>
      <c r="TCR849" s="14"/>
      <c r="TCS849" s="14"/>
      <c r="TCT849" s="14"/>
      <c r="TCU849" s="14"/>
      <c r="TCV849" s="14"/>
      <c r="TCW849" s="14"/>
      <c r="TCX849" s="14"/>
      <c r="TCY849" s="14"/>
      <c r="TCZ849" s="14"/>
      <c r="TDA849" s="14"/>
      <c r="TDB849" s="14"/>
      <c r="TDC849" s="14"/>
      <c r="TDD849" s="14"/>
      <c r="TDE849" s="14"/>
      <c r="TDF849" s="14"/>
      <c r="TDG849" s="14"/>
      <c r="TDH849" s="14"/>
      <c r="TDI849" s="14"/>
      <c r="TDJ849" s="14"/>
      <c r="TDK849" s="14"/>
      <c r="TDL849" s="14"/>
      <c r="TDM849" s="14"/>
      <c r="TDN849" s="14"/>
      <c r="TDO849" s="14"/>
      <c r="TDP849" s="14"/>
      <c r="TDQ849" s="14"/>
      <c r="TDR849" s="14"/>
      <c r="TDS849" s="14"/>
      <c r="TDT849" s="14"/>
      <c r="TDU849" s="14"/>
      <c r="TDV849" s="14"/>
      <c r="TDW849" s="14"/>
      <c r="TDX849" s="14"/>
      <c r="TDY849" s="14"/>
      <c r="TDZ849" s="14"/>
      <c r="TEA849" s="14"/>
      <c r="TEB849" s="14"/>
      <c r="TEC849" s="14"/>
      <c r="TED849" s="14"/>
      <c r="TEE849" s="14"/>
      <c r="TEF849" s="14"/>
      <c r="TEG849" s="14"/>
      <c r="TEH849" s="14"/>
      <c r="TEI849" s="14"/>
      <c r="TEJ849" s="14"/>
      <c r="TEK849" s="14"/>
      <c r="TEL849" s="14"/>
      <c r="TEM849" s="14"/>
      <c r="TEN849" s="14"/>
      <c r="TEO849" s="14"/>
      <c r="TEP849" s="14"/>
      <c r="TEQ849" s="14"/>
      <c r="TER849" s="14"/>
      <c r="TES849" s="14"/>
      <c r="TET849" s="14"/>
      <c r="TEU849" s="14"/>
      <c r="TEV849" s="14"/>
      <c r="TEW849" s="14"/>
      <c r="TEX849" s="14"/>
      <c r="TEY849" s="14"/>
      <c r="TEZ849" s="14"/>
      <c r="TFA849" s="14"/>
      <c r="TFB849" s="14"/>
      <c r="TFC849" s="14"/>
      <c r="TFD849" s="14"/>
      <c r="TFE849" s="14"/>
      <c r="TFF849" s="14"/>
      <c r="TFG849" s="14"/>
      <c r="TFH849" s="14"/>
      <c r="TFI849" s="14"/>
      <c r="TFJ849" s="14"/>
      <c r="TFK849" s="14"/>
      <c r="TFL849" s="14"/>
      <c r="TFM849" s="14"/>
      <c r="TFN849" s="14"/>
      <c r="TFO849" s="14"/>
      <c r="TFP849" s="14"/>
      <c r="TFQ849" s="14"/>
      <c r="TFR849" s="14"/>
      <c r="TFS849" s="14"/>
      <c r="TFT849" s="14"/>
      <c r="TFU849" s="14"/>
      <c r="TFV849" s="14"/>
      <c r="TFW849" s="14"/>
      <c r="TFX849" s="14"/>
      <c r="TFY849" s="14"/>
      <c r="TFZ849" s="14"/>
      <c r="TGA849" s="14"/>
      <c r="TGB849" s="14"/>
      <c r="TGC849" s="14"/>
      <c r="TGD849" s="14"/>
      <c r="TGE849" s="14"/>
      <c r="TGF849" s="14"/>
      <c r="TGG849" s="14"/>
      <c r="TGH849" s="14"/>
      <c r="TGI849" s="14"/>
      <c r="TGJ849" s="14"/>
      <c r="TGK849" s="14"/>
      <c r="TGL849" s="14"/>
      <c r="TGM849" s="14"/>
      <c r="TGN849" s="14"/>
      <c r="TGO849" s="14"/>
      <c r="TGP849" s="14"/>
      <c r="TGQ849" s="14"/>
      <c r="TGR849" s="14"/>
      <c r="TGS849" s="14"/>
      <c r="TGT849" s="14"/>
      <c r="TGU849" s="14"/>
      <c r="TGV849" s="14"/>
      <c r="TGW849" s="14"/>
      <c r="TGX849" s="14"/>
      <c r="TGY849" s="14"/>
      <c r="TGZ849" s="14"/>
      <c r="THA849" s="14"/>
      <c r="THB849" s="14"/>
      <c r="THC849" s="14"/>
      <c r="THD849" s="14"/>
      <c r="THE849" s="14"/>
      <c r="THF849" s="14"/>
      <c r="THG849" s="14"/>
      <c r="THH849" s="14"/>
      <c r="THI849" s="14"/>
      <c r="THJ849" s="14"/>
      <c r="THK849" s="14"/>
      <c r="THL849" s="14"/>
      <c r="THM849" s="14"/>
      <c r="THN849" s="14"/>
      <c r="THO849" s="14"/>
      <c r="THP849" s="14"/>
      <c r="THQ849" s="14"/>
      <c r="THR849" s="14"/>
      <c r="THS849" s="14"/>
      <c r="THT849" s="14"/>
      <c r="THU849" s="14"/>
      <c r="THV849" s="14"/>
      <c r="THW849" s="14"/>
      <c r="THX849" s="14"/>
      <c r="THY849" s="14"/>
      <c r="THZ849" s="14"/>
      <c r="TIA849" s="14"/>
      <c r="TIB849" s="14"/>
      <c r="TIC849" s="14"/>
      <c r="TID849" s="14"/>
      <c r="TIE849" s="14"/>
      <c r="TIF849" s="14"/>
      <c r="TIG849" s="14"/>
      <c r="TIH849" s="14"/>
      <c r="TII849" s="14"/>
      <c r="TIJ849" s="14"/>
      <c r="TIK849" s="14"/>
      <c r="TIL849" s="14"/>
      <c r="TIM849" s="14"/>
      <c r="TIN849" s="14"/>
      <c r="TIO849" s="14"/>
      <c r="TIP849" s="14"/>
      <c r="TIQ849" s="14"/>
      <c r="TIR849" s="14"/>
      <c r="TIS849" s="14"/>
      <c r="TIT849" s="14"/>
      <c r="TIU849" s="14"/>
      <c r="TIV849" s="14"/>
      <c r="TIW849" s="14"/>
      <c r="TIX849" s="14"/>
      <c r="TIY849" s="14"/>
      <c r="TIZ849" s="14"/>
      <c r="TJA849" s="14"/>
      <c r="TJB849" s="14"/>
      <c r="TJC849" s="14"/>
      <c r="TJD849" s="14"/>
      <c r="TJE849" s="14"/>
      <c r="TJF849" s="14"/>
      <c r="TJG849" s="14"/>
      <c r="TJH849" s="14"/>
      <c r="TJI849" s="14"/>
      <c r="TJJ849" s="14"/>
      <c r="TJK849" s="14"/>
      <c r="TJL849" s="14"/>
      <c r="TJM849" s="14"/>
      <c r="TJN849" s="14"/>
      <c r="TJO849" s="14"/>
      <c r="TJP849" s="14"/>
      <c r="TJQ849" s="14"/>
      <c r="TJR849" s="14"/>
      <c r="TJS849" s="14"/>
      <c r="TJT849" s="14"/>
      <c r="TJU849" s="14"/>
      <c r="TJV849" s="14"/>
      <c r="TJW849" s="14"/>
      <c r="TJX849" s="14"/>
      <c r="TJY849" s="14"/>
      <c r="TJZ849" s="14"/>
      <c r="TKA849" s="14"/>
      <c r="TKB849" s="14"/>
      <c r="TKC849" s="14"/>
      <c r="TKD849" s="14"/>
      <c r="TKE849" s="14"/>
      <c r="TKF849" s="14"/>
      <c r="TKG849" s="14"/>
      <c r="TKH849" s="14"/>
      <c r="TKI849" s="14"/>
      <c r="TKJ849" s="14"/>
      <c r="TKK849" s="14"/>
      <c r="TKL849" s="14"/>
      <c r="TKM849" s="14"/>
      <c r="TKN849" s="14"/>
      <c r="TKO849" s="14"/>
      <c r="TKP849" s="14"/>
      <c r="TKQ849" s="14"/>
      <c r="TKR849" s="14"/>
      <c r="TKS849" s="14"/>
      <c r="TKT849" s="14"/>
      <c r="TKU849" s="14"/>
      <c r="TKV849" s="14"/>
      <c r="TKW849" s="14"/>
      <c r="TKX849" s="14"/>
      <c r="TKY849" s="14"/>
      <c r="TKZ849" s="14"/>
      <c r="TLA849" s="14"/>
      <c r="TLB849" s="14"/>
      <c r="TLC849" s="14"/>
      <c r="TLD849" s="14"/>
      <c r="TLE849" s="14"/>
      <c r="TLF849" s="14"/>
      <c r="TLG849" s="14"/>
      <c r="TLH849" s="14"/>
      <c r="TLI849" s="14"/>
      <c r="TLJ849" s="14"/>
      <c r="TLK849" s="14"/>
      <c r="TLL849" s="14"/>
      <c r="TLM849" s="14"/>
      <c r="TLN849" s="14"/>
      <c r="TLO849" s="14"/>
      <c r="TLP849" s="14"/>
      <c r="TLQ849" s="14"/>
      <c r="TLR849" s="14"/>
      <c r="TLS849" s="14"/>
      <c r="TLT849" s="14"/>
      <c r="TLU849" s="14"/>
      <c r="TLV849" s="14"/>
      <c r="TLW849" s="14"/>
      <c r="TLX849" s="14"/>
      <c r="TLY849" s="14"/>
      <c r="TLZ849" s="14"/>
      <c r="TMA849" s="14"/>
      <c r="TMB849" s="14"/>
      <c r="TMC849" s="14"/>
      <c r="TMD849" s="14"/>
      <c r="TME849" s="14"/>
      <c r="TMF849" s="14"/>
      <c r="TMG849" s="14"/>
      <c r="TMH849" s="14"/>
      <c r="TMI849" s="14"/>
      <c r="TMJ849" s="14"/>
      <c r="TMK849" s="14"/>
      <c r="TML849" s="14"/>
      <c r="TMM849" s="14"/>
      <c r="TMN849" s="14"/>
      <c r="TMO849" s="14"/>
      <c r="TMP849" s="14"/>
      <c r="TMQ849" s="14"/>
      <c r="TMR849" s="14"/>
      <c r="TMS849" s="14"/>
      <c r="TMT849" s="14"/>
      <c r="TMU849" s="14"/>
      <c r="TMV849" s="14"/>
      <c r="TMW849" s="14"/>
      <c r="TMX849" s="14"/>
      <c r="TMY849" s="14"/>
      <c r="TMZ849" s="14"/>
      <c r="TNA849" s="14"/>
      <c r="TNB849" s="14"/>
      <c r="TNC849" s="14"/>
      <c r="TND849" s="14"/>
      <c r="TNE849" s="14"/>
      <c r="TNF849" s="14"/>
      <c r="TNG849" s="14"/>
      <c r="TNH849" s="14"/>
      <c r="TNI849" s="14"/>
      <c r="TNJ849" s="14"/>
      <c r="TNK849" s="14"/>
      <c r="TNL849" s="14"/>
      <c r="TNM849" s="14"/>
      <c r="TNN849" s="14"/>
      <c r="TNO849" s="14"/>
      <c r="TNP849" s="14"/>
      <c r="TNQ849" s="14"/>
      <c r="TNR849" s="14"/>
      <c r="TNS849" s="14"/>
      <c r="TNT849" s="14"/>
      <c r="TNU849" s="14"/>
      <c r="TNV849" s="14"/>
      <c r="TNW849" s="14"/>
      <c r="TNX849" s="14"/>
      <c r="TNY849" s="14"/>
      <c r="TNZ849" s="14"/>
      <c r="TOA849" s="14"/>
      <c r="TOB849" s="14"/>
      <c r="TOC849" s="14"/>
      <c r="TOD849" s="14"/>
      <c r="TOE849" s="14"/>
      <c r="TOF849" s="14"/>
      <c r="TOG849" s="14"/>
      <c r="TOH849" s="14"/>
      <c r="TOI849" s="14"/>
      <c r="TOJ849" s="14"/>
      <c r="TOK849" s="14"/>
      <c r="TOL849" s="14"/>
      <c r="TOM849" s="14"/>
      <c r="TON849" s="14"/>
      <c r="TOO849" s="14"/>
      <c r="TOP849" s="14"/>
      <c r="TOQ849" s="14"/>
      <c r="TOR849" s="14"/>
      <c r="TOS849" s="14"/>
      <c r="TOT849" s="14"/>
      <c r="TOU849" s="14"/>
      <c r="TOV849" s="14"/>
      <c r="TOW849" s="14"/>
      <c r="TOX849" s="14"/>
      <c r="TOY849" s="14"/>
      <c r="TOZ849" s="14"/>
      <c r="TPA849" s="14"/>
      <c r="TPB849" s="14"/>
      <c r="TPC849" s="14"/>
      <c r="TPD849" s="14"/>
      <c r="TPE849" s="14"/>
      <c r="TPF849" s="14"/>
      <c r="TPG849" s="14"/>
      <c r="TPH849" s="14"/>
      <c r="TPI849" s="14"/>
      <c r="TPJ849" s="14"/>
      <c r="TPK849" s="14"/>
      <c r="TPL849" s="14"/>
      <c r="TPM849" s="14"/>
      <c r="TPN849" s="14"/>
      <c r="TPO849" s="14"/>
      <c r="TPP849" s="14"/>
      <c r="TPQ849" s="14"/>
      <c r="TPR849" s="14"/>
      <c r="TPS849" s="14"/>
      <c r="TPT849" s="14"/>
      <c r="TPU849" s="14"/>
      <c r="TPV849" s="14"/>
      <c r="TPW849" s="14"/>
      <c r="TPX849" s="14"/>
      <c r="TPY849" s="14"/>
      <c r="TPZ849" s="14"/>
      <c r="TQA849" s="14"/>
      <c r="TQB849" s="14"/>
      <c r="TQC849" s="14"/>
      <c r="TQD849" s="14"/>
      <c r="TQE849" s="14"/>
      <c r="TQF849" s="14"/>
      <c r="TQG849" s="14"/>
      <c r="TQH849" s="14"/>
      <c r="TQI849" s="14"/>
      <c r="TQJ849" s="14"/>
      <c r="TQK849" s="14"/>
      <c r="TQL849" s="14"/>
      <c r="TQM849" s="14"/>
      <c r="TQN849" s="14"/>
      <c r="TQO849" s="14"/>
      <c r="TQP849" s="14"/>
      <c r="TQQ849" s="14"/>
      <c r="TQR849" s="14"/>
      <c r="TQS849" s="14"/>
      <c r="TQT849" s="14"/>
      <c r="TQU849" s="14"/>
      <c r="TQV849" s="14"/>
      <c r="TQW849" s="14"/>
      <c r="TQX849" s="14"/>
      <c r="TQY849" s="14"/>
      <c r="TQZ849" s="14"/>
      <c r="TRA849" s="14"/>
      <c r="TRB849" s="14"/>
      <c r="TRC849" s="14"/>
      <c r="TRD849" s="14"/>
      <c r="TRE849" s="14"/>
      <c r="TRF849" s="14"/>
      <c r="TRG849" s="14"/>
      <c r="TRH849" s="14"/>
      <c r="TRI849" s="14"/>
      <c r="TRJ849" s="14"/>
      <c r="TRK849" s="14"/>
      <c r="TRL849" s="14"/>
      <c r="TRM849" s="14"/>
      <c r="TRN849" s="14"/>
      <c r="TRO849" s="14"/>
      <c r="TRP849" s="14"/>
      <c r="TRQ849" s="14"/>
      <c r="TRR849" s="14"/>
      <c r="TRS849" s="14"/>
      <c r="TRT849" s="14"/>
      <c r="TRU849" s="14"/>
      <c r="TRV849" s="14"/>
      <c r="TRW849" s="14"/>
      <c r="TRX849" s="14"/>
      <c r="TRY849" s="14"/>
      <c r="TRZ849" s="14"/>
      <c r="TSA849" s="14"/>
      <c r="TSB849" s="14"/>
      <c r="TSC849" s="14"/>
      <c r="TSD849" s="14"/>
      <c r="TSE849" s="14"/>
      <c r="TSF849" s="14"/>
      <c r="TSG849" s="14"/>
      <c r="TSH849" s="14"/>
      <c r="TSI849" s="14"/>
      <c r="TSJ849" s="14"/>
      <c r="TSK849" s="14"/>
      <c r="TSL849" s="14"/>
      <c r="TSM849" s="14"/>
      <c r="TSN849" s="14"/>
      <c r="TSO849" s="14"/>
      <c r="TSP849" s="14"/>
      <c r="TSQ849" s="14"/>
      <c r="TSR849" s="14"/>
      <c r="TSS849" s="14"/>
      <c r="TST849" s="14"/>
      <c r="TSU849" s="14"/>
      <c r="TSV849" s="14"/>
      <c r="TSW849" s="14"/>
      <c r="TSX849" s="14"/>
      <c r="TSY849" s="14"/>
      <c r="TSZ849" s="14"/>
      <c r="TTA849" s="14"/>
      <c r="TTB849" s="14"/>
      <c r="TTC849" s="14"/>
      <c r="TTD849" s="14"/>
      <c r="TTE849" s="14"/>
      <c r="TTF849" s="14"/>
      <c r="TTG849" s="14"/>
      <c r="TTH849" s="14"/>
      <c r="TTI849" s="14"/>
      <c r="TTJ849" s="14"/>
      <c r="TTK849" s="14"/>
      <c r="TTL849" s="14"/>
      <c r="TTM849" s="14"/>
      <c r="TTN849" s="14"/>
      <c r="TTO849" s="14"/>
      <c r="TTP849" s="14"/>
      <c r="TTQ849" s="14"/>
      <c r="TTR849" s="14"/>
      <c r="TTS849" s="14"/>
      <c r="TTT849" s="14"/>
      <c r="TTU849" s="14"/>
      <c r="TTV849" s="14"/>
      <c r="TTW849" s="14"/>
      <c r="TTX849" s="14"/>
      <c r="TTY849" s="14"/>
      <c r="TTZ849" s="14"/>
      <c r="TUA849" s="14"/>
      <c r="TUB849" s="14"/>
      <c r="TUC849" s="14"/>
      <c r="TUD849" s="14"/>
      <c r="TUE849" s="14"/>
      <c r="TUF849" s="14"/>
      <c r="TUG849" s="14"/>
      <c r="TUH849" s="14"/>
      <c r="TUI849" s="14"/>
      <c r="TUJ849" s="14"/>
      <c r="TUK849" s="14"/>
      <c r="TUL849" s="14"/>
      <c r="TUM849" s="14"/>
      <c r="TUN849" s="14"/>
      <c r="TUO849" s="14"/>
      <c r="TUP849" s="14"/>
      <c r="TUQ849" s="14"/>
      <c r="TUR849" s="14"/>
      <c r="TUS849" s="14"/>
      <c r="TUT849" s="14"/>
      <c r="TUU849" s="14"/>
      <c r="TUV849" s="14"/>
      <c r="TUW849" s="14"/>
      <c r="TUX849" s="14"/>
      <c r="TUY849" s="14"/>
      <c r="TUZ849" s="14"/>
      <c r="TVA849" s="14"/>
      <c r="TVB849" s="14"/>
      <c r="TVC849" s="14"/>
      <c r="TVD849" s="14"/>
      <c r="TVE849" s="14"/>
      <c r="TVF849" s="14"/>
      <c r="TVG849" s="14"/>
      <c r="TVH849" s="14"/>
      <c r="TVI849" s="14"/>
      <c r="TVJ849" s="14"/>
      <c r="TVK849" s="14"/>
      <c r="TVL849" s="14"/>
      <c r="TVM849" s="14"/>
      <c r="TVN849" s="14"/>
      <c r="TVO849" s="14"/>
      <c r="TVP849" s="14"/>
      <c r="TVQ849" s="14"/>
      <c r="TVR849" s="14"/>
      <c r="TVS849" s="14"/>
      <c r="TVT849" s="14"/>
      <c r="TVU849" s="14"/>
      <c r="TVV849" s="14"/>
      <c r="TVW849" s="14"/>
      <c r="TVX849" s="14"/>
      <c r="TVY849" s="14"/>
      <c r="TVZ849" s="14"/>
      <c r="TWA849" s="14"/>
      <c r="TWB849" s="14"/>
      <c r="TWC849" s="14"/>
      <c r="TWD849" s="14"/>
      <c r="TWE849" s="14"/>
      <c r="TWF849" s="14"/>
      <c r="TWG849" s="14"/>
      <c r="TWH849" s="14"/>
      <c r="TWI849" s="14"/>
      <c r="TWJ849" s="14"/>
      <c r="TWK849" s="14"/>
      <c r="TWL849" s="14"/>
      <c r="TWM849" s="14"/>
      <c r="TWN849" s="14"/>
      <c r="TWO849" s="14"/>
      <c r="TWP849" s="14"/>
      <c r="TWQ849" s="14"/>
      <c r="TWR849" s="14"/>
      <c r="TWS849" s="14"/>
      <c r="TWT849" s="14"/>
      <c r="TWU849" s="14"/>
      <c r="TWV849" s="14"/>
      <c r="TWW849" s="14"/>
      <c r="TWX849" s="14"/>
      <c r="TWY849" s="14"/>
      <c r="TWZ849" s="14"/>
      <c r="TXA849" s="14"/>
      <c r="TXB849" s="14"/>
      <c r="TXC849" s="14"/>
      <c r="TXD849" s="14"/>
      <c r="TXE849" s="14"/>
      <c r="TXF849" s="14"/>
      <c r="TXG849" s="14"/>
      <c r="TXH849" s="14"/>
      <c r="TXI849" s="14"/>
      <c r="TXJ849" s="14"/>
      <c r="TXK849" s="14"/>
      <c r="TXL849" s="14"/>
      <c r="TXM849" s="14"/>
      <c r="TXN849" s="14"/>
      <c r="TXO849" s="14"/>
      <c r="TXP849" s="14"/>
      <c r="TXQ849" s="14"/>
      <c r="TXR849" s="14"/>
      <c r="TXS849" s="14"/>
      <c r="TXT849" s="14"/>
      <c r="TXU849" s="14"/>
      <c r="TXV849" s="14"/>
      <c r="TXW849" s="14"/>
      <c r="TXX849" s="14"/>
      <c r="TXY849" s="14"/>
      <c r="TXZ849" s="14"/>
      <c r="TYA849" s="14"/>
      <c r="TYB849" s="14"/>
      <c r="TYC849" s="14"/>
      <c r="TYD849" s="14"/>
      <c r="TYE849" s="14"/>
      <c r="TYF849" s="14"/>
      <c r="TYG849" s="14"/>
      <c r="TYH849" s="14"/>
      <c r="TYI849" s="14"/>
      <c r="TYJ849" s="14"/>
      <c r="TYK849" s="14"/>
      <c r="TYL849" s="14"/>
      <c r="TYM849" s="14"/>
      <c r="TYN849" s="14"/>
      <c r="TYO849" s="14"/>
      <c r="TYP849" s="14"/>
      <c r="TYQ849" s="14"/>
      <c r="TYR849" s="14"/>
      <c r="TYS849" s="14"/>
      <c r="TYT849" s="14"/>
      <c r="TYU849" s="14"/>
      <c r="TYV849" s="14"/>
      <c r="TYW849" s="14"/>
      <c r="TYX849" s="14"/>
      <c r="TYY849" s="14"/>
      <c r="TYZ849" s="14"/>
      <c r="TZA849" s="14"/>
      <c r="TZB849" s="14"/>
      <c r="TZC849" s="14"/>
      <c r="TZD849" s="14"/>
      <c r="TZE849" s="14"/>
      <c r="TZF849" s="14"/>
      <c r="TZG849" s="14"/>
      <c r="TZH849" s="14"/>
      <c r="TZI849" s="14"/>
      <c r="TZJ849" s="14"/>
      <c r="TZK849" s="14"/>
      <c r="TZL849" s="14"/>
      <c r="TZM849" s="14"/>
      <c r="TZN849" s="14"/>
      <c r="TZO849" s="14"/>
      <c r="TZP849" s="14"/>
      <c r="TZQ849" s="14"/>
      <c r="TZR849" s="14"/>
      <c r="TZS849" s="14"/>
      <c r="TZT849" s="14"/>
      <c r="TZU849" s="14"/>
      <c r="TZV849" s="14"/>
      <c r="TZW849" s="14"/>
      <c r="TZX849" s="14"/>
      <c r="TZY849" s="14"/>
      <c r="TZZ849" s="14"/>
      <c r="UAA849" s="14"/>
      <c r="UAB849" s="14"/>
      <c r="UAC849" s="14"/>
      <c r="UAD849" s="14"/>
      <c r="UAE849" s="14"/>
      <c r="UAF849" s="14"/>
      <c r="UAG849" s="14"/>
      <c r="UAH849" s="14"/>
      <c r="UAI849" s="14"/>
      <c r="UAJ849" s="14"/>
      <c r="UAK849" s="14"/>
      <c r="UAL849" s="14"/>
      <c r="UAM849" s="14"/>
      <c r="UAN849" s="14"/>
      <c r="UAO849" s="14"/>
      <c r="UAP849" s="14"/>
      <c r="UAQ849" s="14"/>
      <c r="UAR849" s="14"/>
      <c r="UAS849" s="14"/>
      <c r="UAT849" s="14"/>
      <c r="UAU849" s="14"/>
      <c r="UAV849" s="14"/>
      <c r="UAW849" s="14"/>
      <c r="UAX849" s="14"/>
      <c r="UAY849" s="14"/>
      <c r="UAZ849" s="14"/>
      <c r="UBA849" s="14"/>
      <c r="UBB849" s="14"/>
      <c r="UBC849" s="14"/>
      <c r="UBD849" s="14"/>
      <c r="UBE849" s="14"/>
      <c r="UBF849" s="14"/>
      <c r="UBG849" s="14"/>
      <c r="UBH849" s="14"/>
      <c r="UBI849" s="14"/>
      <c r="UBJ849" s="14"/>
      <c r="UBK849" s="14"/>
      <c r="UBL849" s="14"/>
      <c r="UBM849" s="14"/>
      <c r="UBN849" s="14"/>
      <c r="UBO849" s="14"/>
      <c r="UBP849" s="14"/>
      <c r="UBQ849" s="14"/>
      <c r="UBR849" s="14"/>
      <c r="UBS849" s="14"/>
      <c r="UBT849" s="14"/>
      <c r="UBU849" s="14"/>
      <c r="UBV849" s="14"/>
      <c r="UBW849" s="14"/>
      <c r="UBX849" s="14"/>
      <c r="UBY849" s="14"/>
      <c r="UBZ849" s="14"/>
      <c r="UCA849" s="14"/>
      <c r="UCB849" s="14"/>
      <c r="UCC849" s="14"/>
      <c r="UCD849" s="14"/>
      <c r="UCE849" s="14"/>
      <c r="UCF849" s="14"/>
      <c r="UCG849" s="14"/>
      <c r="UCH849" s="14"/>
      <c r="UCI849" s="14"/>
      <c r="UCJ849" s="14"/>
      <c r="UCK849" s="14"/>
      <c r="UCL849" s="14"/>
      <c r="UCM849" s="14"/>
      <c r="UCN849" s="14"/>
      <c r="UCO849" s="14"/>
      <c r="UCP849" s="14"/>
      <c r="UCQ849" s="14"/>
      <c r="UCR849" s="14"/>
      <c r="UCS849" s="14"/>
      <c r="UCT849" s="14"/>
      <c r="UCU849" s="14"/>
      <c r="UCV849" s="14"/>
      <c r="UCW849" s="14"/>
      <c r="UCX849" s="14"/>
      <c r="UCY849" s="14"/>
      <c r="UCZ849" s="14"/>
      <c r="UDA849" s="14"/>
      <c r="UDB849" s="14"/>
      <c r="UDC849" s="14"/>
      <c r="UDD849" s="14"/>
      <c r="UDE849" s="14"/>
      <c r="UDF849" s="14"/>
      <c r="UDG849" s="14"/>
      <c r="UDH849" s="14"/>
      <c r="UDI849" s="14"/>
      <c r="UDJ849" s="14"/>
      <c r="UDK849" s="14"/>
      <c r="UDL849" s="14"/>
      <c r="UDM849" s="14"/>
      <c r="UDN849" s="14"/>
      <c r="UDO849" s="14"/>
      <c r="UDP849" s="14"/>
      <c r="UDQ849" s="14"/>
      <c r="UDR849" s="14"/>
      <c r="UDS849" s="14"/>
      <c r="UDT849" s="14"/>
      <c r="UDU849" s="14"/>
      <c r="UDV849" s="14"/>
      <c r="UDW849" s="14"/>
      <c r="UDX849" s="14"/>
      <c r="UDY849" s="14"/>
      <c r="UDZ849" s="14"/>
      <c r="UEA849" s="14"/>
      <c r="UEB849" s="14"/>
      <c r="UEC849" s="14"/>
      <c r="UED849" s="14"/>
      <c r="UEE849" s="14"/>
      <c r="UEF849" s="14"/>
      <c r="UEG849" s="14"/>
      <c r="UEH849" s="14"/>
      <c r="UEI849" s="14"/>
      <c r="UEJ849" s="14"/>
      <c r="UEK849" s="14"/>
      <c r="UEL849" s="14"/>
      <c r="UEM849" s="14"/>
      <c r="UEN849" s="14"/>
      <c r="UEO849" s="14"/>
      <c r="UEP849" s="14"/>
      <c r="UEQ849" s="14"/>
      <c r="UER849" s="14"/>
      <c r="UES849" s="14"/>
      <c r="UET849" s="14"/>
      <c r="UEU849" s="14"/>
      <c r="UEV849" s="14"/>
      <c r="UEW849" s="14"/>
      <c r="UEX849" s="14"/>
      <c r="UEY849" s="14"/>
      <c r="UEZ849" s="14"/>
      <c r="UFA849" s="14"/>
      <c r="UFB849" s="14"/>
      <c r="UFC849" s="14"/>
      <c r="UFD849" s="14"/>
      <c r="UFE849" s="14"/>
      <c r="UFF849" s="14"/>
      <c r="UFG849" s="14"/>
      <c r="UFH849" s="14"/>
      <c r="UFI849" s="14"/>
      <c r="UFJ849" s="14"/>
      <c r="UFK849" s="14"/>
      <c r="UFL849" s="14"/>
      <c r="UFM849" s="14"/>
      <c r="UFN849" s="14"/>
      <c r="UFO849" s="14"/>
      <c r="UFP849" s="14"/>
      <c r="UFQ849" s="14"/>
      <c r="UFR849" s="14"/>
      <c r="UFS849" s="14"/>
      <c r="UFT849" s="14"/>
      <c r="UFU849" s="14"/>
      <c r="UFV849" s="14"/>
      <c r="UFW849" s="14"/>
      <c r="UFX849" s="14"/>
      <c r="UFY849" s="14"/>
      <c r="UFZ849" s="14"/>
      <c r="UGA849" s="14"/>
      <c r="UGB849" s="14"/>
      <c r="UGC849" s="14"/>
      <c r="UGD849" s="14"/>
      <c r="UGE849" s="14"/>
      <c r="UGF849" s="14"/>
      <c r="UGG849" s="14"/>
      <c r="UGH849" s="14"/>
      <c r="UGI849" s="14"/>
      <c r="UGJ849" s="14"/>
      <c r="UGK849" s="14"/>
      <c r="UGL849" s="14"/>
      <c r="UGM849" s="14"/>
      <c r="UGN849" s="14"/>
      <c r="UGO849" s="14"/>
      <c r="UGP849" s="14"/>
      <c r="UGQ849" s="14"/>
      <c r="UGR849" s="14"/>
      <c r="UGS849" s="14"/>
      <c r="UGT849" s="14"/>
      <c r="UGU849" s="14"/>
      <c r="UGV849" s="14"/>
      <c r="UGW849" s="14"/>
      <c r="UGX849" s="14"/>
      <c r="UGY849" s="14"/>
      <c r="UGZ849" s="14"/>
      <c r="UHA849" s="14"/>
      <c r="UHB849" s="14"/>
      <c r="UHC849" s="14"/>
      <c r="UHD849" s="14"/>
      <c r="UHE849" s="14"/>
      <c r="UHF849" s="14"/>
      <c r="UHG849" s="14"/>
      <c r="UHH849" s="14"/>
      <c r="UHI849" s="14"/>
      <c r="UHJ849" s="14"/>
      <c r="UHK849" s="14"/>
      <c r="UHL849" s="14"/>
      <c r="UHM849" s="14"/>
      <c r="UHN849" s="14"/>
      <c r="UHO849" s="14"/>
      <c r="UHP849" s="14"/>
      <c r="UHQ849" s="14"/>
      <c r="UHR849" s="14"/>
      <c r="UHS849" s="14"/>
      <c r="UHT849" s="14"/>
      <c r="UHU849" s="14"/>
      <c r="UHV849" s="14"/>
      <c r="UHW849" s="14"/>
      <c r="UHX849" s="14"/>
      <c r="UHY849" s="14"/>
      <c r="UHZ849" s="14"/>
      <c r="UIA849" s="14"/>
      <c r="UIB849" s="14"/>
      <c r="UIC849" s="14"/>
      <c r="UID849" s="14"/>
      <c r="UIE849" s="14"/>
      <c r="UIF849" s="14"/>
      <c r="UIG849" s="14"/>
      <c r="UIH849" s="14"/>
      <c r="UII849" s="14"/>
      <c r="UIJ849" s="14"/>
      <c r="UIK849" s="14"/>
      <c r="UIL849" s="14"/>
      <c r="UIM849" s="14"/>
      <c r="UIN849" s="14"/>
      <c r="UIO849" s="14"/>
      <c r="UIP849" s="14"/>
      <c r="UIQ849" s="14"/>
      <c r="UIR849" s="14"/>
      <c r="UIS849" s="14"/>
      <c r="UIT849" s="14"/>
      <c r="UIU849" s="14"/>
      <c r="UIV849" s="14"/>
      <c r="UIW849" s="14"/>
      <c r="UIX849" s="14"/>
      <c r="UIY849" s="14"/>
      <c r="UIZ849" s="14"/>
      <c r="UJA849" s="14"/>
      <c r="UJB849" s="14"/>
      <c r="UJC849" s="14"/>
      <c r="UJD849" s="14"/>
      <c r="UJE849" s="14"/>
      <c r="UJF849" s="14"/>
      <c r="UJG849" s="14"/>
      <c r="UJH849" s="14"/>
      <c r="UJI849" s="14"/>
      <c r="UJJ849" s="14"/>
      <c r="UJK849" s="14"/>
      <c r="UJL849" s="14"/>
      <c r="UJM849" s="14"/>
      <c r="UJN849" s="14"/>
      <c r="UJO849" s="14"/>
      <c r="UJP849" s="14"/>
      <c r="UJQ849" s="14"/>
      <c r="UJR849" s="14"/>
      <c r="UJS849" s="14"/>
      <c r="UJT849" s="14"/>
      <c r="UJU849" s="14"/>
      <c r="UJV849" s="14"/>
      <c r="UJW849" s="14"/>
      <c r="UJX849" s="14"/>
      <c r="UJY849" s="14"/>
      <c r="UJZ849" s="14"/>
      <c r="UKA849" s="14"/>
      <c r="UKB849" s="14"/>
      <c r="UKC849" s="14"/>
      <c r="UKD849" s="14"/>
      <c r="UKE849" s="14"/>
      <c r="UKF849" s="14"/>
      <c r="UKG849" s="14"/>
      <c r="UKH849" s="14"/>
      <c r="UKI849" s="14"/>
      <c r="UKJ849" s="14"/>
      <c r="UKK849" s="14"/>
      <c r="UKL849" s="14"/>
      <c r="UKM849" s="14"/>
      <c r="UKN849" s="14"/>
      <c r="UKO849" s="14"/>
      <c r="UKP849" s="14"/>
      <c r="UKQ849" s="14"/>
      <c r="UKR849" s="14"/>
      <c r="UKS849" s="14"/>
      <c r="UKT849" s="14"/>
      <c r="UKU849" s="14"/>
      <c r="UKV849" s="14"/>
      <c r="UKW849" s="14"/>
      <c r="UKX849" s="14"/>
      <c r="UKY849" s="14"/>
      <c r="UKZ849" s="14"/>
      <c r="ULA849" s="14"/>
      <c r="ULB849" s="14"/>
      <c r="ULC849" s="14"/>
      <c r="ULD849" s="14"/>
      <c r="ULE849" s="14"/>
      <c r="ULF849" s="14"/>
      <c r="ULG849" s="14"/>
      <c r="ULH849" s="14"/>
      <c r="ULI849" s="14"/>
      <c r="ULJ849" s="14"/>
      <c r="ULK849" s="14"/>
      <c r="ULL849" s="14"/>
      <c r="ULM849" s="14"/>
      <c r="ULN849" s="14"/>
      <c r="ULO849" s="14"/>
      <c r="ULP849" s="14"/>
      <c r="ULQ849" s="14"/>
      <c r="ULR849" s="14"/>
      <c r="ULS849" s="14"/>
      <c r="ULT849" s="14"/>
      <c r="ULU849" s="14"/>
      <c r="ULV849" s="14"/>
      <c r="ULW849" s="14"/>
      <c r="ULX849" s="14"/>
      <c r="ULY849" s="14"/>
      <c r="ULZ849" s="14"/>
      <c r="UMA849" s="14"/>
      <c r="UMB849" s="14"/>
      <c r="UMC849" s="14"/>
      <c r="UMD849" s="14"/>
      <c r="UME849" s="14"/>
      <c r="UMF849" s="14"/>
      <c r="UMG849" s="14"/>
      <c r="UMH849" s="14"/>
      <c r="UMI849" s="14"/>
      <c r="UMJ849" s="14"/>
      <c r="UMK849" s="14"/>
      <c r="UML849" s="14"/>
      <c r="UMM849" s="14"/>
      <c r="UMN849" s="14"/>
      <c r="UMO849" s="14"/>
      <c r="UMP849" s="14"/>
      <c r="UMQ849" s="14"/>
      <c r="UMR849" s="14"/>
      <c r="UMS849" s="14"/>
      <c r="UMT849" s="14"/>
      <c r="UMU849" s="14"/>
      <c r="UMV849" s="14"/>
      <c r="UMW849" s="14"/>
      <c r="UMX849" s="14"/>
      <c r="UMY849" s="14"/>
      <c r="UMZ849" s="14"/>
      <c r="UNA849" s="14"/>
      <c r="UNB849" s="14"/>
      <c r="UNC849" s="14"/>
      <c r="UND849" s="14"/>
      <c r="UNE849" s="14"/>
      <c r="UNF849" s="14"/>
      <c r="UNG849" s="14"/>
      <c r="UNH849" s="14"/>
      <c r="UNI849" s="14"/>
      <c r="UNJ849" s="14"/>
      <c r="UNK849" s="14"/>
      <c r="UNL849" s="14"/>
      <c r="UNM849" s="14"/>
      <c r="UNN849" s="14"/>
      <c r="UNO849" s="14"/>
      <c r="UNP849" s="14"/>
      <c r="UNQ849" s="14"/>
      <c r="UNR849" s="14"/>
      <c r="UNS849" s="14"/>
      <c r="UNT849" s="14"/>
      <c r="UNU849" s="14"/>
      <c r="UNV849" s="14"/>
      <c r="UNW849" s="14"/>
      <c r="UNX849" s="14"/>
      <c r="UNY849" s="14"/>
      <c r="UNZ849" s="14"/>
      <c r="UOA849" s="14"/>
      <c r="UOB849" s="14"/>
      <c r="UOC849" s="14"/>
      <c r="UOD849" s="14"/>
      <c r="UOE849" s="14"/>
      <c r="UOF849" s="14"/>
      <c r="UOG849" s="14"/>
      <c r="UOH849" s="14"/>
      <c r="UOI849" s="14"/>
      <c r="UOJ849" s="14"/>
      <c r="UOK849" s="14"/>
      <c r="UOL849" s="14"/>
      <c r="UOM849" s="14"/>
      <c r="UON849" s="14"/>
      <c r="UOO849" s="14"/>
      <c r="UOP849" s="14"/>
      <c r="UOQ849" s="14"/>
      <c r="UOR849" s="14"/>
      <c r="UOS849" s="14"/>
      <c r="UOT849" s="14"/>
      <c r="UOU849" s="14"/>
      <c r="UOV849" s="14"/>
      <c r="UOW849" s="14"/>
      <c r="UOX849" s="14"/>
      <c r="UOY849" s="14"/>
      <c r="UOZ849" s="14"/>
      <c r="UPA849" s="14"/>
      <c r="UPB849" s="14"/>
      <c r="UPC849" s="14"/>
      <c r="UPD849" s="14"/>
      <c r="UPE849" s="14"/>
      <c r="UPF849" s="14"/>
      <c r="UPG849" s="14"/>
      <c r="UPH849" s="14"/>
      <c r="UPI849" s="14"/>
      <c r="UPJ849" s="14"/>
      <c r="UPK849" s="14"/>
      <c r="UPL849" s="14"/>
      <c r="UPM849" s="14"/>
      <c r="UPN849" s="14"/>
      <c r="UPO849" s="14"/>
      <c r="UPP849" s="14"/>
      <c r="UPQ849" s="14"/>
      <c r="UPR849" s="14"/>
      <c r="UPS849" s="14"/>
      <c r="UPT849" s="14"/>
      <c r="UPU849" s="14"/>
      <c r="UPV849" s="14"/>
      <c r="UPW849" s="14"/>
      <c r="UPX849" s="14"/>
      <c r="UPY849" s="14"/>
      <c r="UPZ849" s="14"/>
      <c r="UQA849" s="14"/>
      <c r="UQB849" s="14"/>
      <c r="UQC849" s="14"/>
      <c r="UQD849" s="14"/>
      <c r="UQE849" s="14"/>
      <c r="UQF849" s="14"/>
      <c r="UQG849" s="14"/>
      <c r="UQH849" s="14"/>
      <c r="UQI849" s="14"/>
      <c r="UQJ849" s="14"/>
      <c r="UQK849" s="14"/>
      <c r="UQL849" s="14"/>
      <c r="UQM849" s="14"/>
      <c r="UQN849" s="14"/>
      <c r="UQO849" s="14"/>
      <c r="UQP849" s="14"/>
      <c r="UQQ849" s="14"/>
      <c r="UQR849" s="14"/>
      <c r="UQS849" s="14"/>
      <c r="UQT849" s="14"/>
      <c r="UQU849" s="14"/>
      <c r="UQV849" s="14"/>
      <c r="UQW849" s="14"/>
      <c r="UQX849" s="14"/>
      <c r="UQY849" s="14"/>
      <c r="UQZ849" s="14"/>
      <c r="URA849" s="14"/>
      <c r="URB849" s="14"/>
      <c r="URC849" s="14"/>
      <c r="URD849" s="14"/>
      <c r="URE849" s="14"/>
      <c r="URF849" s="14"/>
      <c r="URG849" s="14"/>
      <c r="URH849" s="14"/>
      <c r="URI849" s="14"/>
      <c r="URJ849" s="14"/>
      <c r="URK849" s="14"/>
      <c r="URL849" s="14"/>
      <c r="URM849" s="14"/>
      <c r="URN849" s="14"/>
      <c r="URO849" s="14"/>
      <c r="URP849" s="14"/>
      <c r="URQ849" s="14"/>
      <c r="URR849" s="14"/>
      <c r="URS849" s="14"/>
      <c r="URT849" s="14"/>
      <c r="URU849" s="14"/>
      <c r="URV849" s="14"/>
      <c r="URW849" s="14"/>
      <c r="URX849" s="14"/>
      <c r="URY849" s="14"/>
      <c r="URZ849" s="14"/>
      <c r="USA849" s="14"/>
      <c r="USB849" s="14"/>
      <c r="USC849" s="14"/>
      <c r="USD849" s="14"/>
      <c r="USE849" s="14"/>
      <c r="USF849" s="14"/>
      <c r="USG849" s="14"/>
      <c r="USH849" s="14"/>
      <c r="USI849" s="14"/>
      <c r="USJ849" s="14"/>
      <c r="USK849" s="14"/>
      <c r="USL849" s="14"/>
      <c r="USM849" s="14"/>
      <c r="USN849" s="14"/>
      <c r="USO849" s="14"/>
      <c r="USP849" s="14"/>
      <c r="USQ849" s="14"/>
      <c r="USR849" s="14"/>
      <c r="USS849" s="14"/>
      <c r="UST849" s="14"/>
      <c r="USU849" s="14"/>
      <c r="USV849" s="14"/>
      <c r="USW849" s="14"/>
      <c r="USX849" s="14"/>
      <c r="USY849" s="14"/>
      <c r="USZ849" s="14"/>
      <c r="UTA849" s="14"/>
      <c r="UTB849" s="14"/>
      <c r="UTC849" s="14"/>
      <c r="UTD849" s="14"/>
      <c r="UTE849" s="14"/>
      <c r="UTF849" s="14"/>
      <c r="UTG849" s="14"/>
      <c r="UTH849" s="14"/>
      <c r="UTI849" s="14"/>
      <c r="UTJ849" s="14"/>
      <c r="UTK849" s="14"/>
      <c r="UTL849" s="14"/>
      <c r="UTM849" s="14"/>
      <c r="UTN849" s="14"/>
      <c r="UTO849" s="14"/>
      <c r="UTP849" s="14"/>
      <c r="UTQ849" s="14"/>
      <c r="UTR849" s="14"/>
      <c r="UTS849" s="14"/>
      <c r="UTT849" s="14"/>
      <c r="UTU849" s="14"/>
      <c r="UTV849" s="14"/>
      <c r="UTW849" s="14"/>
      <c r="UTX849" s="14"/>
      <c r="UTY849" s="14"/>
      <c r="UTZ849" s="14"/>
      <c r="UUA849" s="14"/>
      <c r="UUB849" s="14"/>
      <c r="UUC849" s="14"/>
      <c r="UUD849" s="14"/>
      <c r="UUE849" s="14"/>
      <c r="UUF849" s="14"/>
      <c r="UUG849" s="14"/>
      <c r="UUH849" s="14"/>
      <c r="UUI849" s="14"/>
      <c r="UUJ849" s="14"/>
      <c r="UUK849" s="14"/>
      <c r="UUL849" s="14"/>
      <c r="UUM849" s="14"/>
      <c r="UUN849" s="14"/>
      <c r="UUO849" s="14"/>
      <c r="UUP849" s="14"/>
      <c r="UUQ849" s="14"/>
      <c r="UUR849" s="14"/>
      <c r="UUS849" s="14"/>
      <c r="UUT849" s="14"/>
      <c r="UUU849" s="14"/>
      <c r="UUV849" s="14"/>
      <c r="UUW849" s="14"/>
      <c r="UUX849" s="14"/>
      <c r="UUY849" s="14"/>
      <c r="UUZ849" s="14"/>
      <c r="UVA849" s="14"/>
      <c r="UVB849" s="14"/>
      <c r="UVC849" s="14"/>
      <c r="UVD849" s="14"/>
      <c r="UVE849" s="14"/>
      <c r="UVF849" s="14"/>
      <c r="UVG849" s="14"/>
      <c r="UVH849" s="14"/>
      <c r="UVI849" s="14"/>
      <c r="UVJ849" s="14"/>
      <c r="UVK849" s="14"/>
      <c r="UVL849" s="14"/>
      <c r="UVM849" s="14"/>
      <c r="UVN849" s="14"/>
      <c r="UVO849" s="14"/>
      <c r="UVP849" s="14"/>
      <c r="UVQ849" s="14"/>
      <c r="UVR849" s="14"/>
      <c r="UVS849" s="14"/>
      <c r="UVT849" s="14"/>
      <c r="UVU849" s="14"/>
      <c r="UVV849" s="14"/>
      <c r="UVW849" s="14"/>
      <c r="UVX849" s="14"/>
      <c r="UVY849" s="14"/>
      <c r="UVZ849" s="14"/>
      <c r="UWA849" s="14"/>
      <c r="UWB849" s="14"/>
      <c r="UWC849" s="14"/>
      <c r="UWD849" s="14"/>
      <c r="UWE849" s="14"/>
      <c r="UWF849" s="14"/>
      <c r="UWG849" s="14"/>
      <c r="UWH849" s="14"/>
      <c r="UWI849" s="14"/>
      <c r="UWJ849" s="14"/>
      <c r="UWK849" s="14"/>
      <c r="UWL849" s="14"/>
      <c r="UWM849" s="14"/>
      <c r="UWN849" s="14"/>
      <c r="UWO849" s="14"/>
      <c r="UWP849" s="14"/>
      <c r="UWQ849" s="14"/>
      <c r="UWR849" s="14"/>
      <c r="UWS849" s="14"/>
      <c r="UWT849" s="14"/>
      <c r="UWU849" s="14"/>
      <c r="UWV849" s="14"/>
      <c r="UWW849" s="14"/>
      <c r="UWX849" s="14"/>
      <c r="UWY849" s="14"/>
      <c r="UWZ849" s="14"/>
      <c r="UXA849" s="14"/>
      <c r="UXB849" s="14"/>
      <c r="UXC849" s="14"/>
      <c r="UXD849" s="14"/>
      <c r="UXE849" s="14"/>
      <c r="UXF849" s="14"/>
      <c r="UXG849" s="14"/>
      <c r="UXH849" s="14"/>
      <c r="UXI849" s="14"/>
      <c r="UXJ849" s="14"/>
      <c r="UXK849" s="14"/>
      <c r="UXL849" s="14"/>
      <c r="UXM849" s="14"/>
      <c r="UXN849" s="14"/>
      <c r="UXO849" s="14"/>
      <c r="UXP849" s="14"/>
      <c r="UXQ849" s="14"/>
      <c r="UXR849" s="14"/>
      <c r="UXS849" s="14"/>
      <c r="UXT849" s="14"/>
      <c r="UXU849" s="14"/>
      <c r="UXV849" s="14"/>
      <c r="UXW849" s="14"/>
      <c r="UXX849" s="14"/>
      <c r="UXY849" s="14"/>
      <c r="UXZ849" s="14"/>
      <c r="UYA849" s="14"/>
      <c r="UYB849" s="14"/>
      <c r="UYC849" s="14"/>
      <c r="UYD849" s="14"/>
      <c r="UYE849" s="14"/>
      <c r="UYF849" s="14"/>
      <c r="UYG849" s="14"/>
      <c r="UYH849" s="14"/>
      <c r="UYI849" s="14"/>
      <c r="UYJ849" s="14"/>
      <c r="UYK849" s="14"/>
      <c r="UYL849" s="14"/>
      <c r="UYM849" s="14"/>
      <c r="UYN849" s="14"/>
      <c r="UYO849" s="14"/>
      <c r="UYP849" s="14"/>
      <c r="UYQ849" s="14"/>
      <c r="UYR849" s="14"/>
      <c r="UYS849" s="14"/>
      <c r="UYT849" s="14"/>
      <c r="UYU849" s="14"/>
      <c r="UYV849" s="14"/>
      <c r="UYW849" s="14"/>
      <c r="UYX849" s="14"/>
      <c r="UYY849" s="14"/>
      <c r="UYZ849" s="14"/>
      <c r="UZA849" s="14"/>
      <c r="UZB849" s="14"/>
      <c r="UZC849" s="14"/>
      <c r="UZD849" s="14"/>
      <c r="UZE849" s="14"/>
      <c r="UZF849" s="14"/>
      <c r="UZG849" s="14"/>
      <c r="UZH849" s="14"/>
      <c r="UZI849" s="14"/>
      <c r="UZJ849" s="14"/>
      <c r="UZK849" s="14"/>
      <c r="UZL849" s="14"/>
      <c r="UZM849" s="14"/>
      <c r="UZN849" s="14"/>
      <c r="UZO849" s="14"/>
      <c r="UZP849" s="14"/>
      <c r="UZQ849" s="14"/>
      <c r="UZR849" s="14"/>
      <c r="UZS849" s="14"/>
      <c r="UZT849" s="14"/>
      <c r="UZU849" s="14"/>
      <c r="UZV849" s="14"/>
      <c r="UZW849" s="14"/>
      <c r="UZX849" s="14"/>
      <c r="UZY849" s="14"/>
      <c r="UZZ849" s="14"/>
      <c r="VAA849" s="14"/>
      <c r="VAB849" s="14"/>
      <c r="VAC849" s="14"/>
      <c r="VAD849" s="14"/>
      <c r="VAE849" s="14"/>
      <c r="VAF849" s="14"/>
      <c r="VAG849" s="14"/>
      <c r="VAH849" s="14"/>
      <c r="VAI849" s="14"/>
      <c r="VAJ849" s="14"/>
      <c r="VAK849" s="14"/>
      <c r="VAL849" s="14"/>
      <c r="VAM849" s="14"/>
      <c r="VAN849" s="14"/>
      <c r="VAO849" s="14"/>
      <c r="VAP849" s="14"/>
      <c r="VAQ849" s="14"/>
      <c r="VAR849" s="14"/>
      <c r="VAS849" s="14"/>
      <c r="VAT849" s="14"/>
      <c r="VAU849" s="14"/>
      <c r="VAV849" s="14"/>
      <c r="VAW849" s="14"/>
      <c r="VAX849" s="14"/>
      <c r="VAY849" s="14"/>
      <c r="VAZ849" s="14"/>
      <c r="VBA849" s="14"/>
      <c r="VBB849" s="14"/>
      <c r="VBC849" s="14"/>
      <c r="VBD849" s="14"/>
      <c r="VBE849" s="14"/>
      <c r="VBF849" s="14"/>
      <c r="VBG849" s="14"/>
      <c r="VBH849" s="14"/>
      <c r="VBI849" s="14"/>
      <c r="VBJ849" s="14"/>
      <c r="VBK849" s="14"/>
      <c r="VBL849" s="14"/>
      <c r="VBM849" s="14"/>
      <c r="VBN849" s="14"/>
      <c r="VBO849" s="14"/>
      <c r="VBP849" s="14"/>
      <c r="VBQ849" s="14"/>
      <c r="VBR849" s="14"/>
      <c r="VBS849" s="14"/>
      <c r="VBT849" s="14"/>
      <c r="VBU849" s="14"/>
      <c r="VBV849" s="14"/>
      <c r="VBW849" s="14"/>
      <c r="VBX849" s="14"/>
      <c r="VBY849" s="14"/>
      <c r="VBZ849" s="14"/>
      <c r="VCA849" s="14"/>
      <c r="VCB849" s="14"/>
      <c r="VCC849" s="14"/>
      <c r="VCD849" s="14"/>
      <c r="VCE849" s="14"/>
      <c r="VCF849" s="14"/>
      <c r="VCG849" s="14"/>
      <c r="VCH849" s="14"/>
      <c r="VCI849" s="14"/>
      <c r="VCJ849" s="14"/>
      <c r="VCK849" s="14"/>
      <c r="VCL849" s="14"/>
      <c r="VCM849" s="14"/>
      <c r="VCN849" s="14"/>
      <c r="VCO849" s="14"/>
      <c r="VCP849" s="14"/>
      <c r="VCQ849" s="14"/>
      <c r="VCR849" s="14"/>
      <c r="VCS849" s="14"/>
      <c r="VCT849" s="14"/>
      <c r="VCU849" s="14"/>
      <c r="VCV849" s="14"/>
      <c r="VCW849" s="14"/>
      <c r="VCX849" s="14"/>
      <c r="VCY849" s="14"/>
      <c r="VCZ849" s="14"/>
      <c r="VDA849" s="14"/>
      <c r="VDB849" s="14"/>
      <c r="VDC849" s="14"/>
      <c r="VDD849" s="14"/>
      <c r="VDE849" s="14"/>
      <c r="VDF849" s="14"/>
      <c r="VDG849" s="14"/>
      <c r="VDH849" s="14"/>
      <c r="VDI849" s="14"/>
      <c r="VDJ849" s="14"/>
      <c r="VDK849" s="14"/>
      <c r="VDL849" s="14"/>
      <c r="VDM849" s="14"/>
      <c r="VDN849" s="14"/>
      <c r="VDO849" s="14"/>
      <c r="VDP849" s="14"/>
      <c r="VDQ849" s="14"/>
      <c r="VDR849" s="14"/>
      <c r="VDS849" s="14"/>
      <c r="VDT849" s="14"/>
      <c r="VDU849" s="14"/>
      <c r="VDV849" s="14"/>
      <c r="VDW849" s="14"/>
      <c r="VDX849" s="14"/>
      <c r="VDY849" s="14"/>
      <c r="VDZ849" s="14"/>
      <c r="VEA849" s="14"/>
      <c r="VEB849" s="14"/>
      <c r="VEC849" s="14"/>
      <c r="VED849" s="14"/>
      <c r="VEE849" s="14"/>
      <c r="VEF849" s="14"/>
      <c r="VEG849" s="14"/>
      <c r="VEH849" s="14"/>
      <c r="VEI849" s="14"/>
      <c r="VEJ849" s="14"/>
      <c r="VEK849" s="14"/>
      <c r="VEL849" s="14"/>
      <c r="VEM849" s="14"/>
      <c r="VEN849" s="14"/>
      <c r="VEO849" s="14"/>
      <c r="VEP849" s="14"/>
      <c r="VEQ849" s="14"/>
      <c r="VER849" s="14"/>
      <c r="VES849" s="14"/>
      <c r="VET849" s="14"/>
      <c r="VEU849" s="14"/>
      <c r="VEV849" s="14"/>
      <c r="VEW849" s="14"/>
      <c r="VEX849" s="14"/>
      <c r="VEY849" s="14"/>
      <c r="VEZ849" s="14"/>
      <c r="VFA849" s="14"/>
      <c r="VFB849" s="14"/>
      <c r="VFC849" s="14"/>
      <c r="VFD849" s="14"/>
      <c r="VFE849" s="14"/>
      <c r="VFF849" s="14"/>
      <c r="VFG849" s="14"/>
      <c r="VFH849" s="14"/>
      <c r="VFI849" s="14"/>
      <c r="VFJ849" s="14"/>
      <c r="VFK849" s="14"/>
      <c r="VFL849" s="14"/>
      <c r="VFM849" s="14"/>
      <c r="VFN849" s="14"/>
      <c r="VFO849" s="14"/>
      <c r="VFP849" s="14"/>
      <c r="VFQ849" s="14"/>
      <c r="VFR849" s="14"/>
      <c r="VFS849" s="14"/>
      <c r="VFT849" s="14"/>
      <c r="VFU849" s="14"/>
      <c r="VFV849" s="14"/>
      <c r="VFW849" s="14"/>
      <c r="VFX849" s="14"/>
      <c r="VFY849" s="14"/>
      <c r="VFZ849" s="14"/>
      <c r="VGA849" s="14"/>
      <c r="VGB849" s="14"/>
      <c r="VGC849" s="14"/>
      <c r="VGD849" s="14"/>
      <c r="VGE849" s="14"/>
      <c r="VGF849" s="14"/>
      <c r="VGG849" s="14"/>
      <c r="VGH849" s="14"/>
      <c r="VGI849" s="14"/>
      <c r="VGJ849" s="14"/>
      <c r="VGK849" s="14"/>
      <c r="VGL849" s="14"/>
      <c r="VGM849" s="14"/>
      <c r="VGN849" s="14"/>
      <c r="VGO849" s="14"/>
      <c r="VGP849" s="14"/>
      <c r="VGQ849" s="14"/>
      <c r="VGR849" s="14"/>
      <c r="VGS849" s="14"/>
      <c r="VGT849" s="14"/>
      <c r="VGU849" s="14"/>
      <c r="VGV849" s="14"/>
      <c r="VGW849" s="14"/>
      <c r="VGX849" s="14"/>
      <c r="VGY849" s="14"/>
      <c r="VGZ849" s="14"/>
      <c r="VHA849" s="14"/>
      <c r="VHB849" s="14"/>
      <c r="VHC849" s="14"/>
      <c r="VHD849" s="14"/>
      <c r="VHE849" s="14"/>
      <c r="VHF849" s="14"/>
      <c r="VHG849" s="14"/>
      <c r="VHH849" s="14"/>
      <c r="VHI849" s="14"/>
      <c r="VHJ849" s="14"/>
      <c r="VHK849" s="14"/>
      <c r="VHL849" s="14"/>
      <c r="VHM849" s="14"/>
      <c r="VHN849" s="14"/>
      <c r="VHO849" s="14"/>
      <c r="VHP849" s="14"/>
      <c r="VHQ849" s="14"/>
      <c r="VHR849" s="14"/>
      <c r="VHS849" s="14"/>
      <c r="VHT849" s="14"/>
      <c r="VHU849" s="14"/>
      <c r="VHV849" s="14"/>
      <c r="VHW849" s="14"/>
      <c r="VHX849" s="14"/>
      <c r="VHY849" s="14"/>
      <c r="VHZ849" s="14"/>
      <c r="VIA849" s="14"/>
      <c r="VIB849" s="14"/>
      <c r="VIC849" s="14"/>
      <c r="VID849" s="14"/>
      <c r="VIE849" s="14"/>
      <c r="VIF849" s="14"/>
      <c r="VIG849" s="14"/>
      <c r="VIH849" s="14"/>
      <c r="VII849" s="14"/>
      <c r="VIJ849" s="14"/>
      <c r="VIK849" s="14"/>
      <c r="VIL849" s="14"/>
      <c r="VIM849" s="14"/>
      <c r="VIN849" s="14"/>
      <c r="VIO849" s="14"/>
      <c r="VIP849" s="14"/>
      <c r="VIQ849" s="14"/>
      <c r="VIR849" s="14"/>
      <c r="VIS849" s="14"/>
      <c r="VIT849" s="14"/>
      <c r="VIU849" s="14"/>
      <c r="VIV849" s="14"/>
      <c r="VIW849" s="14"/>
      <c r="VIX849" s="14"/>
      <c r="VIY849" s="14"/>
      <c r="VIZ849" s="14"/>
      <c r="VJA849" s="14"/>
      <c r="VJB849" s="14"/>
      <c r="VJC849" s="14"/>
      <c r="VJD849" s="14"/>
      <c r="VJE849" s="14"/>
      <c r="VJF849" s="14"/>
      <c r="VJG849" s="14"/>
      <c r="VJH849" s="14"/>
      <c r="VJI849" s="14"/>
      <c r="VJJ849" s="14"/>
      <c r="VJK849" s="14"/>
      <c r="VJL849" s="14"/>
      <c r="VJM849" s="14"/>
      <c r="VJN849" s="14"/>
      <c r="VJO849" s="14"/>
      <c r="VJP849" s="14"/>
      <c r="VJQ849" s="14"/>
      <c r="VJR849" s="14"/>
      <c r="VJS849" s="14"/>
      <c r="VJT849" s="14"/>
      <c r="VJU849" s="14"/>
      <c r="VJV849" s="14"/>
      <c r="VJW849" s="14"/>
      <c r="VJX849" s="14"/>
      <c r="VJY849" s="14"/>
      <c r="VJZ849" s="14"/>
      <c r="VKA849" s="14"/>
      <c r="VKB849" s="14"/>
      <c r="VKC849" s="14"/>
      <c r="VKD849" s="14"/>
      <c r="VKE849" s="14"/>
      <c r="VKF849" s="14"/>
      <c r="VKG849" s="14"/>
      <c r="VKH849" s="14"/>
      <c r="VKI849" s="14"/>
      <c r="VKJ849" s="14"/>
      <c r="VKK849" s="14"/>
      <c r="VKL849" s="14"/>
      <c r="VKM849" s="14"/>
      <c r="VKN849" s="14"/>
      <c r="VKO849" s="14"/>
      <c r="VKP849" s="14"/>
      <c r="VKQ849" s="14"/>
      <c r="VKR849" s="14"/>
      <c r="VKS849" s="14"/>
      <c r="VKT849" s="14"/>
      <c r="VKU849" s="14"/>
      <c r="VKV849" s="14"/>
      <c r="VKW849" s="14"/>
      <c r="VKX849" s="14"/>
      <c r="VKY849" s="14"/>
      <c r="VKZ849" s="14"/>
      <c r="VLA849" s="14"/>
      <c r="VLB849" s="14"/>
      <c r="VLC849" s="14"/>
      <c r="VLD849" s="14"/>
      <c r="VLE849" s="14"/>
      <c r="VLF849" s="14"/>
      <c r="VLG849" s="14"/>
      <c r="VLH849" s="14"/>
      <c r="VLI849" s="14"/>
      <c r="VLJ849" s="14"/>
      <c r="VLK849" s="14"/>
      <c r="VLL849" s="14"/>
      <c r="VLM849" s="14"/>
      <c r="VLN849" s="14"/>
      <c r="VLO849" s="14"/>
      <c r="VLP849" s="14"/>
      <c r="VLQ849" s="14"/>
      <c r="VLR849" s="14"/>
      <c r="VLS849" s="14"/>
      <c r="VLT849" s="14"/>
      <c r="VLU849" s="14"/>
      <c r="VLV849" s="14"/>
      <c r="VLW849" s="14"/>
      <c r="VLX849" s="14"/>
      <c r="VLY849" s="14"/>
      <c r="VLZ849" s="14"/>
      <c r="VMA849" s="14"/>
      <c r="VMB849" s="14"/>
      <c r="VMC849" s="14"/>
      <c r="VMD849" s="14"/>
      <c r="VME849" s="14"/>
      <c r="VMF849" s="14"/>
      <c r="VMG849" s="14"/>
      <c r="VMH849" s="14"/>
      <c r="VMI849" s="14"/>
      <c r="VMJ849" s="14"/>
      <c r="VMK849" s="14"/>
      <c r="VML849" s="14"/>
      <c r="VMM849" s="14"/>
      <c r="VMN849" s="14"/>
      <c r="VMO849" s="14"/>
      <c r="VMP849" s="14"/>
      <c r="VMQ849" s="14"/>
      <c r="VMR849" s="14"/>
      <c r="VMS849" s="14"/>
      <c r="VMT849" s="14"/>
      <c r="VMU849" s="14"/>
      <c r="VMV849" s="14"/>
      <c r="VMW849" s="14"/>
      <c r="VMX849" s="14"/>
      <c r="VMY849" s="14"/>
      <c r="VMZ849" s="14"/>
      <c r="VNA849" s="14"/>
      <c r="VNB849" s="14"/>
      <c r="VNC849" s="14"/>
      <c r="VND849" s="14"/>
      <c r="VNE849" s="14"/>
      <c r="VNF849" s="14"/>
      <c r="VNG849" s="14"/>
      <c r="VNH849" s="14"/>
      <c r="VNI849" s="14"/>
      <c r="VNJ849" s="14"/>
      <c r="VNK849" s="14"/>
      <c r="VNL849" s="14"/>
      <c r="VNM849" s="14"/>
      <c r="VNN849" s="14"/>
      <c r="VNO849" s="14"/>
      <c r="VNP849" s="14"/>
      <c r="VNQ849" s="14"/>
      <c r="VNR849" s="14"/>
      <c r="VNS849" s="14"/>
      <c r="VNT849" s="14"/>
      <c r="VNU849" s="14"/>
      <c r="VNV849" s="14"/>
      <c r="VNW849" s="14"/>
      <c r="VNX849" s="14"/>
      <c r="VNY849" s="14"/>
      <c r="VNZ849" s="14"/>
      <c r="VOA849" s="14"/>
      <c r="VOB849" s="14"/>
      <c r="VOC849" s="14"/>
      <c r="VOD849" s="14"/>
      <c r="VOE849" s="14"/>
      <c r="VOF849" s="14"/>
      <c r="VOG849" s="14"/>
      <c r="VOH849" s="14"/>
      <c r="VOI849" s="14"/>
      <c r="VOJ849" s="14"/>
      <c r="VOK849" s="14"/>
      <c r="VOL849" s="14"/>
      <c r="VOM849" s="14"/>
      <c r="VON849" s="14"/>
      <c r="VOO849" s="14"/>
      <c r="VOP849" s="14"/>
      <c r="VOQ849" s="14"/>
      <c r="VOR849" s="14"/>
      <c r="VOS849" s="14"/>
      <c r="VOT849" s="14"/>
      <c r="VOU849" s="14"/>
      <c r="VOV849" s="14"/>
      <c r="VOW849" s="14"/>
      <c r="VOX849" s="14"/>
      <c r="VOY849" s="14"/>
      <c r="VOZ849" s="14"/>
      <c r="VPA849" s="14"/>
      <c r="VPB849" s="14"/>
      <c r="VPC849" s="14"/>
      <c r="VPD849" s="14"/>
      <c r="VPE849" s="14"/>
      <c r="VPF849" s="14"/>
      <c r="VPG849" s="14"/>
      <c r="VPH849" s="14"/>
      <c r="VPI849" s="14"/>
      <c r="VPJ849" s="14"/>
      <c r="VPK849" s="14"/>
      <c r="VPL849" s="14"/>
      <c r="VPM849" s="14"/>
      <c r="VPN849" s="14"/>
      <c r="VPO849" s="14"/>
      <c r="VPP849" s="14"/>
      <c r="VPQ849" s="14"/>
      <c r="VPR849" s="14"/>
      <c r="VPS849" s="14"/>
      <c r="VPT849" s="14"/>
      <c r="VPU849" s="14"/>
      <c r="VPV849" s="14"/>
      <c r="VPW849" s="14"/>
      <c r="VPX849" s="14"/>
      <c r="VPY849" s="14"/>
      <c r="VPZ849" s="14"/>
      <c r="VQA849" s="14"/>
      <c r="VQB849" s="14"/>
      <c r="VQC849" s="14"/>
      <c r="VQD849" s="14"/>
      <c r="VQE849" s="14"/>
      <c r="VQF849" s="14"/>
      <c r="VQG849" s="14"/>
      <c r="VQH849" s="14"/>
      <c r="VQI849" s="14"/>
      <c r="VQJ849" s="14"/>
      <c r="VQK849" s="14"/>
      <c r="VQL849" s="14"/>
      <c r="VQM849" s="14"/>
      <c r="VQN849" s="14"/>
      <c r="VQO849" s="14"/>
      <c r="VQP849" s="14"/>
      <c r="VQQ849" s="14"/>
      <c r="VQR849" s="14"/>
      <c r="VQS849" s="14"/>
      <c r="VQT849" s="14"/>
      <c r="VQU849" s="14"/>
      <c r="VQV849" s="14"/>
      <c r="VQW849" s="14"/>
      <c r="VQX849" s="14"/>
      <c r="VQY849" s="14"/>
      <c r="VQZ849" s="14"/>
      <c r="VRA849" s="14"/>
      <c r="VRB849" s="14"/>
      <c r="VRC849" s="14"/>
      <c r="VRD849" s="14"/>
      <c r="VRE849" s="14"/>
      <c r="VRF849" s="14"/>
      <c r="VRG849" s="14"/>
      <c r="VRH849" s="14"/>
      <c r="VRI849" s="14"/>
      <c r="VRJ849" s="14"/>
      <c r="VRK849" s="14"/>
      <c r="VRL849" s="14"/>
      <c r="VRM849" s="14"/>
      <c r="VRN849" s="14"/>
      <c r="VRO849" s="14"/>
      <c r="VRP849" s="14"/>
      <c r="VRQ849" s="14"/>
      <c r="VRR849" s="14"/>
      <c r="VRS849" s="14"/>
      <c r="VRT849" s="14"/>
      <c r="VRU849" s="14"/>
      <c r="VRV849" s="14"/>
      <c r="VRW849" s="14"/>
      <c r="VRX849" s="14"/>
      <c r="VRY849" s="14"/>
      <c r="VRZ849" s="14"/>
      <c r="VSA849" s="14"/>
      <c r="VSB849" s="14"/>
      <c r="VSC849" s="14"/>
      <c r="VSD849" s="14"/>
      <c r="VSE849" s="14"/>
      <c r="VSF849" s="14"/>
      <c r="VSG849" s="14"/>
      <c r="VSH849" s="14"/>
      <c r="VSI849" s="14"/>
      <c r="VSJ849" s="14"/>
      <c r="VSK849" s="14"/>
      <c r="VSL849" s="14"/>
      <c r="VSM849" s="14"/>
      <c r="VSN849" s="14"/>
      <c r="VSO849" s="14"/>
      <c r="VSP849" s="14"/>
      <c r="VSQ849" s="14"/>
      <c r="VSR849" s="14"/>
      <c r="VSS849" s="14"/>
      <c r="VST849" s="14"/>
      <c r="VSU849" s="14"/>
      <c r="VSV849" s="14"/>
      <c r="VSW849" s="14"/>
      <c r="VSX849" s="14"/>
      <c r="VSY849" s="14"/>
      <c r="VSZ849" s="14"/>
      <c r="VTA849" s="14"/>
      <c r="VTB849" s="14"/>
      <c r="VTC849" s="14"/>
      <c r="VTD849" s="14"/>
      <c r="VTE849" s="14"/>
      <c r="VTF849" s="14"/>
      <c r="VTG849" s="14"/>
      <c r="VTH849" s="14"/>
      <c r="VTI849" s="14"/>
      <c r="VTJ849" s="14"/>
      <c r="VTK849" s="14"/>
      <c r="VTL849" s="14"/>
      <c r="VTM849" s="14"/>
      <c r="VTN849" s="14"/>
      <c r="VTO849" s="14"/>
      <c r="VTP849" s="14"/>
      <c r="VTQ849" s="14"/>
      <c r="VTR849" s="14"/>
      <c r="VTS849" s="14"/>
      <c r="VTT849" s="14"/>
      <c r="VTU849" s="14"/>
      <c r="VTV849" s="14"/>
      <c r="VTW849" s="14"/>
      <c r="VTX849" s="14"/>
      <c r="VTY849" s="14"/>
      <c r="VTZ849" s="14"/>
      <c r="VUA849" s="14"/>
      <c r="VUB849" s="14"/>
      <c r="VUC849" s="14"/>
      <c r="VUD849" s="14"/>
      <c r="VUE849" s="14"/>
      <c r="VUF849" s="14"/>
      <c r="VUG849" s="14"/>
      <c r="VUH849" s="14"/>
      <c r="VUI849" s="14"/>
      <c r="VUJ849" s="14"/>
      <c r="VUK849" s="14"/>
      <c r="VUL849" s="14"/>
      <c r="VUM849" s="14"/>
      <c r="VUN849" s="14"/>
      <c r="VUO849" s="14"/>
      <c r="VUP849" s="14"/>
      <c r="VUQ849" s="14"/>
      <c r="VUR849" s="14"/>
      <c r="VUS849" s="14"/>
      <c r="VUT849" s="14"/>
      <c r="VUU849" s="14"/>
      <c r="VUV849" s="14"/>
      <c r="VUW849" s="14"/>
      <c r="VUX849" s="14"/>
      <c r="VUY849" s="14"/>
      <c r="VUZ849" s="14"/>
      <c r="VVA849" s="14"/>
      <c r="VVB849" s="14"/>
      <c r="VVC849" s="14"/>
      <c r="VVD849" s="14"/>
      <c r="VVE849" s="14"/>
      <c r="VVF849" s="14"/>
      <c r="VVG849" s="14"/>
      <c r="VVH849" s="14"/>
      <c r="VVI849" s="14"/>
      <c r="VVJ849" s="14"/>
      <c r="VVK849" s="14"/>
      <c r="VVL849" s="14"/>
      <c r="VVM849" s="14"/>
      <c r="VVN849" s="14"/>
      <c r="VVO849" s="14"/>
      <c r="VVP849" s="14"/>
      <c r="VVQ849" s="14"/>
      <c r="VVR849" s="14"/>
      <c r="VVS849" s="14"/>
      <c r="VVT849" s="14"/>
      <c r="VVU849" s="14"/>
      <c r="VVV849" s="14"/>
      <c r="VVW849" s="14"/>
      <c r="VVX849" s="14"/>
      <c r="VVY849" s="14"/>
      <c r="VVZ849" s="14"/>
      <c r="VWA849" s="14"/>
      <c r="VWB849" s="14"/>
      <c r="VWC849" s="14"/>
      <c r="VWD849" s="14"/>
      <c r="VWE849" s="14"/>
      <c r="VWF849" s="14"/>
      <c r="VWG849" s="14"/>
      <c r="VWH849" s="14"/>
      <c r="VWI849" s="14"/>
      <c r="VWJ849" s="14"/>
      <c r="VWK849" s="14"/>
      <c r="VWL849" s="14"/>
      <c r="VWM849" s="14"/>
      <c r="VWN849" s="14"/>
      <c r="VWO849" s="14"/>
      <c r="VWP849" s="14"/>
      <c r="VWQ849" s="14"/>
      <c r="VWR849" s="14"/>
      <c r="VWS849" s="14"/>
      <c r="VWT849" s="14"/>
      <c r="VWU849" s="14"/>
      <c r="VWV849" s="14"/>
      <c r="VWW849" s="14"/>
      <c r="VWX849" s="14"/>
      <c r="VWY849" s="14"/>
      <c r="VWZ849" s="14"/>
      <c r="VXA849" s="14"/>
      <c r="VXB849" s="14"/>
      <c r="VXC849" s="14"/>
      <c r="VXD849" s="14"/>
      <c r="VXE849" s="14"/>
      <c r="VXF849" s="14"/>
      <c r="VXG849" s="14"/>
      <c r="VXH849" s="14"/>
      <c r="VXI849" s="14"/>
      <c r="VXJ849" s="14"/>
      <c r="VXK849" s="14"/>
      <c r="VXL849" s="14"/>
      <c r="VXM849" s="14"/>
      <c r="VXN849" s="14"/>
      <c r="VXO849" s="14"/>
      <c r="VXP849" s="14"/>
      <c r="VXQ849" s="14"/>
      <c r="VXR849" s="14"/>
      <c r="VXS849" s="14"/>
      <c r="VXT849" s="14"/>
      <c r="VXU849" s="14"/>
      <c r="VXV849" s="14"/>
      <c r="VXW849" s="14"/>
      <c r="VXX849" s="14"/>
      <c r="VXY849" s="14"/>
      <c r="VXZ849" s="14"/>
      <c r="VYA849" s="14"/>
      <c r="VYB849" s="14"/>
      <c r="VYC849" s="14"/>
      <c r="VYD849" s="14"/>
      <c r="VYE849" s="14"/>
      <c r="VYF849" s="14"/>
      <c r="VYG849" s="14"/>
      <c r="VYH849" s="14"/>
      <c r="VYI849" s="14"/>
      <c r="VYJ849" s="14"/>
      <c r="VYK849" s="14"/>
      <c r="VYL849" s="14"/>
      <c r="VYM849" s="14"/>
      <c r="VYN849" s="14"/>
      <c r="VYO849" s="14"/>
      <c r="VYP849" s="14"/>
      <c r="VYQ849" s="14"/>
      <c r="VYR849" s="14"/>
      <c r="VYS849" s="14"/>
      <c r="VYT849" s="14"/>
      <c r="VYU849" s="14"/>
      <c r="VYV849" s="14"/>
      <c r="VYW849" s="14"/>
      <c r="VYX849" s="14"/>
      <c r="VYY849" s="14"/>
      <c r="VYZ849" s="14"/>
      <c r="VZA849" s="14"/>
      <c r="VZB849" s="14"/>
      <c r="VZC849" s="14"/>
      <c r="VZD849" s="14"/>
      <c r="VZE849" s="14"/>
      <c r="VZF849" s="14"/>
      <c r="VZG849" s="14"/>
      <c r="VZH849" s="14"/>
      <c r="VZI849" s="14"/>
      <c r="VZJ849" s="14"/>
      <c r="VZK849" s="14"/>
      <c r="VZL849" s="14"/>
      <c r="VZM849" s="14"/>
      <c r="VZN849" s="14"/>
      <c r="VZO849" s="14"/>
      <c r="VZP849" s="14"/>
      <c r="VZQ849" s="14"/>
      <c r="VZR849" s="14"/>
      <c r="VZS849" s="14"/>
      <c r="VZT849" s="14"/>
      <c r="VZU849" s="14"/>
      <c r="VZV849" s="14"/>
      <c r="VZW849" s="14"/>
      <c r="VZX849" s="14"/>
      <c r="VZY849" s="14"/>
      <c r="VZZ849" s="14"/>
      <c r="WAA849" s="14"/>
      <c r="WAB849" s="14"/>
      <c r="WAC849" s="14"/>
      <c r="WAD849" s="14"/>
      <c r="WAE849" s="14"/>
      <c r="WAF849" s="14"/>
      <c r="WAG849" s="14"/>
      <c r="WAH849" s="14"/>
      <c r="WAI849" s="14"/>
      <c r="WAJ849" s="14"/>
      <c r="WAK849" s="14"/>
      <c r="WAL849" s="14"/>
      <c r="WAM849" s="14"/>
      <c r="WAN849" s="14"/>
      <c r="WAO849" s="14"/>
      <c r="WAP849" s="14"/>
      <c r="WAQ849" s="14"/>
      <c r="WAR849" s="14"/>
      <c r="WAS849" s="14"/>
      <c r="WAT849" s="14"/>
      <c r="WAU849" s="14"/>
      <c r="WAV849" s="14"/>
      <c r="WAW849" s="14"/>
      <c r="WAX849" s="14"/>
      <c r="WAY849" s="14"/>
      <c r="WAZ849" s="14"/>
      <c r="WBA849" s="14"/>
      <c r="WBB849" s="14"/>
      <c r="WBC849" s="14"/>
      <c r="WBD849" s="14"/>
      <c r="WBE849" s="14"/>
      <c r="WBF849" s="14"/>
      <c r="WBG849" s="14"/>
      <c r="WBH849" s="14"/>
      <c r="WBI849" s="14"/>
      <c r="WBJ849" s="14"/>
      <c r="WBK849" s="14"/>
      <c r="WBL849" s="14"/>
      <c r="WBM849" s="14"/>
      <c r="WBN849" s="14"/>
      <c r="WBO849" s="14"/>
      <c r="WBP849" s="14"/>
      <c r="WBQ849" s="14"/>
      <c r="WBR849" s="14"/>
      <c r="WBS849" s="14"/>
      <c r="WBT849" s="14"/>
      <c r="WBU849" s="14"/>
      <c r="WBV849" s="14"/>
      <c r="WBW849" s="14"/>
      <c r="WBX849" s="14"/>
      <c r="WBY849" s="14"/>
      <c r="WBZ849" s="14"/>
      <c r="WCA849" s="14"/>
      <c r="WCB849" s="14"/>
      <c r="WCC849" s="14"/>
      <c r="WCD849" s="14"/>
      <c r="WCE849" s="14"/>
      <c r="WCF849" s="14"/>
      <c r="WCG849" s="14"/>
      <c r="WCH849" s="14"/>
      <c r="WCI849" s="14"/>
      <c r="WCJ849" s="14"/>
      <c r="WCK849" s="14"/>
      <c r="WCL849" s="14"/>
      <c r="WCM849" s="14"/>
      <c r="WCN849" s="14"/>
      <c r="WCO849" s="14"/>
      <c r="WCP849" s="14"/>
      <c r="WCQ849" s="14"/>
      <c r="WCR849" s="14"/>
      <c r="WCS849" s="14"/>
      <c r="WCT849" s="14"/>
      <c r="WCU849" s="14"/>
      <c r="WCV849" s="14"/>
      <c r="WCW849" s="14"/>
      <c r="WCX849" s="14"/>
      <c r="WCY849" s="14"/>
      <c r="WCZ849" s="14"/>
      <c r="WDA849" s="14"/>
      <c r="WDB849" s="14"/>
      <c r="WDC849" s="14"/>
      <c r="WDD849" s="14"/>
      <c r="WDE849" s="14"/>
      <c r="WDF849" s="14"/>
      <c r="WDG849" s="14"/>
      <c r="WDH849" s="14"/>
      <c r="WDI849" s="14"/>
      <c r="WDJ849" s="14"/>
      <c r="WDK849" s="14"/>
      <c r="WDL849" s="14"/>
      <c r="WDM849" s="14"/>
      <c r="WDN849" s="14"/>
      <c r="WDO849" s="14"/>
      <c r="WDP849" s="14"/>
      <c r="WDQ849" s="14"/>
      <c r="WDR849" s="14"/>
      <c r="WDS849" s="14"/>
      <c r="WDT849" s="14"/>
      <c r="WDU849" s="14"/>
      <c r="WDV849" s="14"/>
      <c r="WDW849" s="14"/>
      <c r="WDX849" s="14"/>
      <c r="WDY849" s="14"/>
      <c r="WDZ849" s="14"/>
      <c r="WEA849" s="14"/>
      <c r="WEB849" s="14"/>
      <c r="WEC849" s="14"/>
      <c r="WED849" s="14"/>
      <c r="WEE849" s="14"/>
      <c r="WEF849" s="14"/>
      <c r="WEG849" s="14"/>
      <c r="WEH849" s="14"/>
      <c r="WEI849" s="14"/>
      <c r="WEJ849" s="14"/>
      <c r="WEK849" s="14"/>
      <c r="WEL849" s="14"/>
      <c r="WEM849" s="14"/>
      <c r="WEN849" s="14"/>
      <c r="WEO849" s="14"/>
      <c r="WEP849" s="14"/>
      <c r="WEQ849" s="14"/>
      <c r="WER849" s="14"/>
      <c r="WES849" s="14"/>
      <c r="WET849" s="14"/>
      <c r="WEU849" s="14"/>
      <c r="WEV849" s="14"/>
      <c r="WEW849" s="14"/>
      <c r="WEX849" s="14"/>
      <c r="WEY849" s="14"/>
      <c r="WEZ849" s="14"/>
      <c r="WFA849" s="14"/>
      <c r="WFB849" s="14"/>
      <c r="WFC849" s="14"/>
      <c r="WFD849" s="14"/>
      <c r="WFE849" s="14"/>
      <c r="WFF849" s="14"/>
      <c r="WFG849" s="14"/>
      <c r="WFH849" s="14"/>
      <c r="WFI849" s="14"/>
      <c r="WFJ849" s="14"/>
      <c r="WFK849" s="14"/>
      <c r="WFL849" s="14"/>
      <c r="WFM849" s="14"/>
      <c r="WFN849" s="14"/>
      <c r="WFO849" s="14"/>
      <c r="WFP849" s="14"/>
      <c r="WFQ849" s="14"/>
      <c r="WFR849" s="14"/>
      <c r="WFS849" s="14"/>
      <c r="WFT849" s="14"/>
      <c r="WFU849" s="14"/>
      <c r="WFV849" s="14"/>
      <c r="WFW849" s="14"/>
      <c r="WFX849" s="14"/>
      <c r="WFY849" s="14"/>
      <c r="WFZ849" s="14"/>
      <c r="WGA849" s="14"/>
      <c r="WGB849" s="14"/>
      <c r="WGC849" s="14"/>
      <c r="WGD849" s="14"/>
      <c r="WGE849" s="14"/>
      <c r="WGF849" s="14"/>
      <c r="WGG849" s="14"/>
      <c r="WGH849" s="14"/>
      <c r="WGI849" s="14"/>
      <c r="WGJ849" s="14"/>
      <c r="WGK849" s="14"/>
      <c r="WGL849" s="14"/>
      <c r="WGM849" s="14"/>
      <c r="WGN849" s="14"/>
      <c r="WGO849" s="14"/>
      <c r="WGP849" s="14"/>
      <c r="WGQ849" s="14"/>
      <c r="WGR849" s="14"/>
      <c r="WGS849" s="14"/>
      <c r="WGT849" s="14"/>
      <c r="WGU849" s="14"/>
      <c r="WGV849" s="14"/>
      <c r="WGW849" s="14"/>
      <c r="WGX849" s="14"/>
      <c r="WGY849" s="14"/>
      <c r="WGZ849" s="14"/>
      <c r="WHA849" s="14"/>
      <c r="WHB849" s="14"/>
      <c r="WHC849" s="14"/>
      <c r="WHD849" s="14"/>
      <c r="WHE849" s="14"/>
      <c r="WHF849" s="14"/>
      <c r="WHG849" s="14"/>
      <c r="WHH849" s="14"/>
      <c r="WHI849" s="14"/>
      <c r="WHJ849" s="14"/>
      <c r="WHK849" s="14"/>
      <c r="WHL849" s="14"/>
      <c r="WHM849" s="14"/>
      <c r="WHN849" s="14"/>
      <c r="WHO849" s="14"/>
      <c r="WHP849" s="14"/>
      <c r="WHQ849" s="14"/>
      <c r="WHR849" s="14"/>
      <c r="WHS849" s="14"/>
      <c r="WHT849" s="14"/>
      <c r="WHU849" s="14"/>
      <c r="WHV849" s="14"/>
      <c r="WHW849" s="14"/>
      <c r="WHX849" s="14"/>
      <c r="WHY849" s="14"/>
      <c r="WHZ849" s="14"/>
      <c r="WIA849" s="14"/>
      <c r="WIB849" s="14"/>
      <c r="WIC849" s="14"/>
      <c r="WID849" s="14"/>
      <c r="WIE849" s="14"/>
      <c r="WIF849" s="14"/>
      <c r="WIG849" s="14"/>
      <c r="WIH849" s="14"/>
      <c r="WII849" s="14"/>
      <c r="WIJ849" s="14"/>
      <c r="WIK849" s="14"/>
      <c r="WIL849" s="14"/>
      <c r="WIM849" s="14"/>
      <c r="WIN849" s="14"/>
      <c r="WIO849" s="14"/>
      <c r="WIP849" s="14"/>
      <c r="WIQ849" s="14"/>
      <c r="WIR849" s="14"/>
      <c r="WIS849" s="14"/>
      <c r="WIT849" s="14"/>
      <c r="WIU849" s="14"/>
      <c r="WIV849" s="14"/>
      <c r="WIW849" s="14"/>
      <c r="WIX849" s="14"/>
      <c r="WIY849" s="14"/>
      <c r="WIZ849" s="14"/>
      <c r="WJA849" s="14"/>
      <c r="WJB849" s="14"/>
      <c r="WJC849" s="14"/>
      <c r="WJD849" s="14"/>
      <c r="WJE849" s="14"/>
      <c r="WJF849" s="14"/>
      <c r="WJG849" s="14"/>
      <c r="WJH849" s="14"/>
      <c r="WJI849" s="14"/>
      <c r="WJJ849" s="14"/>
      <c r="WJK849" s="14"/>
      <c r="WJL849" s="14"/>
      <c r="WJM849" s="14"/>
      <c r="WJN849" s="14"/>
      <c r="WJO849" s="14"/>
      <c r="WJP849" s="14"/>
      <c r="WJQ849" s="14"/>
      <c r="WJR849" s="14"/>
      <c r="WJS849" s="14"/>
      <c r="WJT849" s="14"/>
      <c r="WJU849" s="14"/>
      <c r="WJV849" s="14"/>
      <c r="WJW849" s="14"/>
      <c r="WJX849" s="14"/>
      <c r="WJY849" s="14"/>
      <c r="WJZ849" s="14"/>
      <c r="WKA849" s="14"/>
      <c r="WKB849" s="14"/>
      <c r="WKC849" s="14"/>
      <c r="WKD849" s="14"/>
      <c r="WKE849" s="14"/>
      <c r="WKF849" s="14"/>
      <c r="WKG849" s="14"/>
      <c r="WKH849" s="14"/>
      <c r="WKI849" s="14"/>
      <c r="WKJ849" s="14"/>
      <c r="WKK849" s="14"/>
      <c r="WKL849" s="14"/>
      <c r="WKM849" s="14"/>
      <c r="WKN849" s="14"/>
      <c r="WKO849" s="14"/>
      <c r="WKP849" s="14"/>
      <c r="WKQ849" s="14"/>
      <c r="WKR849" s="14"/>
      <c r="WKS849" s="14"/>
      <c r="WKT849" s="14"/>
      <c r="WKU849" s="14"/>
      <c r="WKV849" s="14"/>
      <c r="WKW849" s="14"/>
      <c r="WKX849" s="14"/>
      <c r="WKY849" s="14"/>
      <c r="WKZ849" s="14"/>
      <c r="WLA849" s="14"/>
      <c r="WLB849" s="14"/>
      <c r="WLC849" s="14"/>
      <c r="WLD849" s="14"/>
      <c r="WLE849" s="14"/>
      <c r="WLF849" s="14"/>
      <c r="WLG849" s="14"/>
      <c r="WLH849" s="14"/>
      <c r="WLI849" s="14"/>
      <c r="WLJ849" s="14"/>
      <c r="WLK849" s="14"/>
      <c r="WLL849" s="14"/>
      <c r="WLM849" s="14"/>
      <c r="WLN849" s="14"/>
      <c r="WLO849" s="14"/>
      <c r="WLP849" s="14"/>
      <c r="WLQ849" s="14"/>
      <c r="WLR849" s="14"/>
      <c r="WLS849" s="14"/>
      <c r="WLT849" s="14"/>
      <c r="WLU849" s="14"/>
      <c r="WLV849" s="14"/>
      <c r="WLW849" s="14"/>
      <c r="WLX849" s="14"/>
      <c r="WLY849" s="14"/>
      <c r="WLZ849" s="14"/>
      <c r="WMA849" s="14"/>
      <c r="WMB849" s="14"/>
      <c r="WMC849" s="14"/>
      <c r="WMD849" s="14"/>
      <c r="WME849" s="14"/>
      <c r="WMF849" s="14"/>
      <c r="WMG849" s="14"/>
      <c r="WMH849" s="14"/>
      <c r="WMI849" s="14"/>
      <c r="WMJ849" s="14"/>
      <c r="WMK849" s="14"/>
      <c r="WML849" s="14"/>
      <c r="WMM849" s="14"/>
      <c r="WMN849" s="14"/>
      <c r="WMO849" s="14"/>
      <c r="WMP849" s="14"/>
      <c r="WMQ849" s="14"/>
      <c r="WMR849" s="14"/>
      <c r="WMS849" s="14"/>
      <c r="WMT849" s="14"/>
      <c r="WMU849" s="14"/>
      <c r="WMV849" s="14"/>
      <c r="WMW849" s="14"/>
      <c r="WMX849" s="14"/>
      <c r="WMY849" s="14"/>
      <c r="WMZ849" s="14"/>
      <c r="WNA849" s="14"/>
      <c r="WNB849" s="14"/>
      <c r="WNC849" s="14"/>
      <c r="WND849" s="14"/>
      <c r="WNE849" s="14"/>
      <c r="WNF849" s="14"/>
      <c r="WNG849" s="14"/>
      <c r="WNH849" s="14"/>
      <c r="WNI849" s="14"/>
      <c r="WNJ849" s="14"/>
      <c r="WNK849" s="14"/>
      <c r="WNL849" s="14"/>
      <c r="WNM849" s="14"/>
      <c r="WNN849" s="14"/>
      <c r="WNO849" s="14"/>
      <c r="WNP849" s="14"/>
      <c r="WNQ849" s="14"/>
      <c r="WNR849" s="14"/>
      <c r="WNS849" s="14"/>
      <c r="WNT849" s="14"/>
      <c r="WNU849" s="14"/>
      <c r="WNV849" s="14"/>
      <c r="WNW849" s="14"/>
      <c r="WNX849" s="14"/>
      <c r="WNY849" s="14"/>
      <c r="WNZ849" s="14"/>
      <c r="WOA849" s="14"/>
      <c r="WOB849" s="14"/>
      <c r="WOC849" s="14"/>
      <c r="WOD849" s="14"/>
      <c r="WOE849" s="14"/>
      <c r="WOF849" s="14"/>
      <c r="WOG849" s="14"/>
      <c r="WOH849" s="14"/>
      <c r="WOI849" s="14"/>
      <c r="WOJ849" s="14"/>
      <c r="WOK849" s="14"/>
      <c r="WOL849" s="14"/>
      <c r="WOM849" s="14"/>
      <c r="WON849" s="14"/>
      <c r="WOO849" s="14"/>
      <c r="WOP849" s="14"/>
      <c r="WOQ849" s="14"/>
      <c r="WOR849" s="14"/>
      <c r="WOS849" s="14"/>
      <c r="WOT849" s="14"/>
      <c r="WOU849" s="14"/>
      <c r="WOV849" s="14"/>
      <c r="WOW849" s="14"/>
      <c r="WOX849" s="14"/>
      <c r="WOY849" s="14"/>
      <c r="WOZ849" s="14"/>
      <c r="WPA849" s="14"/>
      <c r="WPB849" s="14"/>
      <c r="WPC849" s="14"/>
      <c r="WPD849" s="14"/>
      <c r="WPE849" s="14"/>
      <c r="WPF849" s="14"/>
      <c r="WPG849" s="14"/>
      <c r="WPH849" s="14"/>
      <c r="WPI849" s="14"/>
      <c r="WPJ849" s="14"/>
      <c r="WPK849" s="14"/>
      <c r="WPL849" s="14"/>
      <c r="WPM849" s="14"/>
      <c r="WPN849" s="14"/>
      <c r="WPO849" s="14"/>
      <c r="WPP849" s="14"/>
      <c r="WPQ849" s="14"/>
      <c r="WPR849" s="14"/>
      <c r="WPS849" s="14"/>
      <c r="WPT849" s="14"/>
      <c r="WPU849" s="14"/>
      <c r="WPV849" s="14"/>
      <c r="WPW849" s="14"/>
      <c r="WPX849" s="14"/>
      <c r="WPY849" s="14"/>
      <c r="WPZ849" s="14"/>
      <c r="WQA849" s="14"/>
      <c r="WQB849" s="14"/>
      <c r="WQC849" s="14"/>
      <c r="WQD849" s="14"/>
      <c r="WQE849" s="14"/>
      <c r="WQF849" s="14"/>
      <c r="WQG849" s="14"/>
      <c r="WQH849" s="14"/>
      <c r="WQI849" s="14"/>
      <c r="WQJ849" s="14"/>
      <c r="WQK849" s="14"/>
      <c r="WQL849" s="14"/>
      <c r="WQM849" s="14"/>
      <c r="WQN849" s="14"/>
      <c r="WQO849" s="14"/>
      <c r="WQP849" s="14"/>
      <c r="WQQ849" s="14"/>
      <c r="WQR849" s="14"/>
      <c r="WQS849" s="14"/>
      <c r="WQT849" s="14"/>
      <c r="WQU849" s="14"/>
      <c r="WQV849" s="14"/>
      <c r="WQW849" s="14"/>
      <c r="WQX849" s="14"/>
      <c r="WQY849" s="14"/>
      <c r="WQZ849" s="14"/>
      <c r="WRA849" s="14"/>
      <c r="WRB849" s="14"/>
      <c r="WRC849" s="14"/>
      <c r="WRD849" s="14"/>
      <c r="WRE849" s="14"/>
      <c r="WRF849" s="14"/>
      <c r="WRG849" s="14"/>
      <c r="WRH849" s="14"/>
      <c r="WRI849" s="14"/>
      <c r="WRJ849" s="14"/>
      <c r="WRK849" s="14"/>
      <c r="WRL849" s="14"/>
      <c r="WRM849" s="14"/>
      <c r="WRN849" s="14"/>
      <c r="WRO849" s="14"/>
      <c r="WRP849" s="14"/>
      <c r="WRQ849" s="14"/>
      <c r="WRR849" s="14"/>
      <c r="WRS849" s="14"/>
      <c r="WRT849" s="14"/>
      <c r="WRU849" s="14"/>
      <c r="WRV849" s="14"/>
      <c r="WRW849" s="14"/>
      <c r="WRX849" s="14"/>
      <c r="WRY849" s="14"/>
      <c r="WRZ849" s="14"/>
      <c r="WSA849" s="14"/>
      <c r="WSB849" s="14"/>
      <c r="WSC849" s="14"/>
      <c r="WSD849" s="14"/>
      <c r="WSE849" s="14"/>
      <c r="WSF849" s="14"/>
      <c r="WSG849" s="14"/>
      <c r="WSH849" s="14"/>
      <c r="WSI849" s="14"/>
      <c r="WSJ849" s="14"/>
      <c r="WSK849" s="14"/>
      <c r="WSL849" s="14"/>
      <c r="WSM849" s="14"/>
      <c r="WSN849" s="14"/>
      <c r="WSO849" s="14"/>
      <c r="WSP849" s="14"/>
      <c r="WSQ849" s="14"/>
      <c r="WSR849" s="14"/>
      <c r="WSS849" s="14"/>
      <c r="WST849" s="14"/>
      <c r="WSU849" s="14"/>
      <c r="WSV849" s="14"/>
      <c r="WSW849" s="14"/>
      <c r="WSX849" s="14"/>
      <c r="WSY849" s="14"/>
      <c r="WSZ849" s="14"/>
      <c r="WTA849" s="14"/>
      <c r="WTB849" s="14"/>
      <c r="WTC849" s="14"/>
      <c r="WTD849" s="14"/>
      <c r="WTE849" s="14"/>
      <c r="WTF849" s="14"/>
      <c r="WTG849" s="14"/>
      <c r="WTH849" s="14"/>
      <c r="WTI849" s="14"/>
      <c r="WTJ849" s="14"/>
      <c r="WTK849" s="14"/>
      <c r="WTL849" s="14"/>
      <c r="WTM849" s="14"/>
      <c r="WTN849" s="14"/>
      <c r="WTO849" s="14"/>
      <c r="WTP849" s="14"/>
      <c r="WTQ849" s="14"/>
      <c r="WTR849" s="14"/>
      <c r="WTS849" s="14"/>
      <c r="WTT849" s="14"/>
      <c r="WTU849" s="14"/>
      <c r="WTV849" s="14"/>
      <c r="WTW849" s="14"/>
      <c r="WTX849" s="14"/>
      <c r="WTY849" s="14"/>
      <c r="WTZ849" s="14"/>
      <c r="WUA849" s="14"/>
      <c r="WUB849" s="14"/>
      <c r="WUC849" s="14"/>
      <c r="WUD849" s="14"/>
      <c r="WUE849" s="14"/>
      <c r="WUF849" s="14"/>
      <c r="WUG849" s="14"/>
      <c r="WUH849" s="14"/>
      <c r="WUI849" s="14"/>
      <c r="WUJ849" s="14"/>
      <c r="WUK849" s="14"/>
      <c r="WUL849" s="14"/>
      <c r="WUM849" s="14"/>
      <c r="WUN849" s="14"/>
      <c r="WUO849" s="14"/>
      <c r="WUP849" s="14"/>
      <c r="WUQ849" s="14"/>
      <c r="WUR849" s="14"/>
      <c r="WUS849" s="14"/>
      <c r="WUT849" s="14"/>
      <c r="WUU849" s="14"/>
      <c r="WUV849" s="14"/>
      <c r="WUW849" s="14"/>
      <c r="WUX849" s="14"/>
      <c r="WUY849" s="14"/>
      <c r="WUZ849" s="14"/>
      <c r="WVA849" s="14"/>
      <c r="WVB849" s="14"/>
      <c r="WVC849" s="14"/>
      <c r="WVD849" s="14"/>
      <c r="WVE849" s="14"/>
      <c r="WVF849" s="14"/>
      <c r="WVG849" s="14"/>
      <c r="WVH849" s="14"/>
      <c r="WVI849" s="14"/>
      <c r="WVJ849" s="14"/>
      <c r="WVK849" s="14"/>
      <c r="WVL849" s="14"/>
      <c r="WVM849" s="14"/>
      <c r="WVN849" s="14"/>
      <c r="WVO849" s="14"/>
      <c r="WVP849" s="14"/>
      <c r="WVQ849" s="14"/>
      <c r="WVR849" s="14"/>
      <c r="WVS849" s="14"/>
      <c r="WVT849" s="14"/>
      <c r="WVU849" s="14"/>
      <c r="WVV849" s="14"/>
      <c r="WVW849" s="14"/>
      <c r="WVX849" s="14"/>
      <c r="WVY849" s="14"/>
      <c r="WVZ849" s="14"/>
      <c r="WWA849" s="14"/>
      <c r="WWB849" s="14"/>
      <c r="WWC849" s="14"/>
      <c r="WWD849" s="14"/>
      <c r="WWE849" s="14"/>
      <c r="WWF849" s="14"/>
      <c r="WWG849" s="14"/>
      <c r="WWH849" s="14"/>
      <c r="WWI849" s="14"/>
      <c r="WWJ849" s="14"/>
      <c r="WWK849" s="14"/>
      <c r="WWL849" s="14"/>
      <c r="WWM849" s="14"/>
      <c r="WWN849" s="14"/>
      <c r="WWO849" s="14"/>
      <c r="WWP849" s="14"/>
      <c r="WWQ849" s="14"/>
      <c r="WWR849" s="14"/>
      <c r="WWS849" s="14"/>
      <c r="WWT849" s="14"/>
      <c r="WWU849" s="14"/>
      <c r="WWV849" s="14"/>
      <c r="WWW849" s="14"/>
      <c r="WWX849" s="14"/>
      <c r="WWY849" s="14"/>
      <c r="WWZ849" s="14"/>
      <c r="WXA849" s="14"/>
      <c r="WXB849" s="14"/>
      <c r="WXC849" s="14"/>
      <c r="WXD849" s="14"/>
      <c r="WXE849" s="14"/>
      <c r="WXF849" s="14"/>
      <c r="WXG849" s="14"/>
      <c r="WXH849" s="14"/>
      <c r="WXI849" s="14"/>
      <c r="WXJ849" s="14"/>
      <c r="WXK849" s="14"/>
      <c r="WXL849" s="14"/>
      <c r="WXM849" s="14"/>
      <c r="WXN849" s="14"/>
      <c r="WXO849" s="14"/>
      <c r="WXP849" s="14"/>
      <c r="WXQ849" s="14"/>
      <c r="WXR849" s="14"/>
      <c r="WXS849" s="14"/>
      <c r="WXT849" s="14"/>
      <c r="WXU849" s="14"/>
      <c r="WXV849" s="14"/>
      <c r="WXW849" s="14"/>
      <c r="WXX849" s="14"/>
      <c r="WXY849" s="14"/>
      <c r="WXZ849" s="14"/>
      <c r="WYA849" s="14"/>
      <c r="WYB849" s="14"/>
      <c r="WYC849" s="14"/>
      <c r="WYD849" s="14"/>
      <c r="WYE849" s="14"/>
      <c r="WYF849" s="14"/>
      <c r="WYG849" s="14"/>
      <c r="WYH849" s="14"/>
      <c r="WYI849" s="14"/>
      <c r="WYJ849" s="14"/>
      <c r="WYK849" s="14"/>
      <c r="WYL849" s="14"/>
      <c r="WYM849" s="14"/>
      <c r="WYN849" s="14"/>
      <c r="WYO849" s="14"/>
      <c r="WYP849" s="14"/>
      <c r="WYQ849" s="14"/>
      <c r="WYR849" s="14"/>
      <c r="WYS849" s="14"/>
      <c r="WYT849" s="14"/>
      <c r="WYU849" s="14"/>
      <c r="WYV849" s="14"/>
      <c r="WYW849" s="14"/>
      <c r="WYX849" s="14"/>
      <c r="WYY849" s="14"/>
      <c r="WYZ849" s="14"/>
      <c r="WZA849" s="14"/>
      <c r="WZB849" s="14"/>
      <c r="WZC849" s="14"/>
      <c r="WZD849" s="14"/>
      <c r="WZE849" s="14"/>
      <c r="WZF849" s="14"/>
      <c r="WZG849" s="14"/>
      <c r="WZH849" s="14"/>
      <c r="WZI849" s="14"/>
      <c r="WZJ849" s="14"/>
      <c r="WZK849" s="14"/>
      <c r="WZL849" s="14"/>
      <c r="WZM849" s="14"/>
      <c r="WZN849" s="14"/>
      <c r="WZO849" s="14"/>
      <c r="WZP849" s="14"/>
      <c r="WZQ849" s="14"/>
      <c r="WZR849" s="14"/>
      <c r="WZS849" s="14"/>
      <c r="WZT849" s="14"/>
      <c r="WZU849" s="14"/>
      <c r="WZV849" s="14"/>
      <c r="WZW849" s="14"/>
      <c r="WZX849" s="14"/>
      <c r="WZY849" s="14"/>
      <c r="WZZ849" s="14"/>
      <c r="XAA849" s="14"/>
      <c r="XAB849" s="14"/>
      <c r="XAC849" s="14"/>
      <c r="XAD849" s="14"/>
      <c r="XAE849" s="14"/>
      <c r="XAF849" s="14"/>
      <c r="XAG849" s="14"/>
      <c r="XAH849" s="14"/>
      <c r="XAI849" s="14"/>
      <c r="XAJ849" s="14"/>
      <c r="XAK849" s="14"/>
      <c r="XAL849" s="14"/>
      <c r="XAM849" s="14"/>
      <c r="XAN849" s="14"/>
      <c r="XAO849" s="14"/>
      <c r="XAP849" s="14"/>
      <c r="XAQ849" s="14"/>
      <c r="XAR849" s="14"/>
      <c r="XAS849" s="14"/>
      <c r="XAT849" s="14"/>
      <c r="XAU849" s="14"/>
      <c r="XAV849" s="14"/>
      <c r="XAW849" s="14"/>
      <c r="XAX849" s="14"/>
      <c r="XAY849" s="14"/>
      <c r="XAZ849" s="14"/>
      <c r="XBA849" s="14"/>
      <c r="XBB849" s="14"/>
      <c r="XBC849" s="14"/>
      <c r="XBD849" s="14"/>
      <c r="XBE849" s="14"/>
      <c r="XBF849" s="14"/>
      <c r="XBG849" s="14"/>
      <c r="XBH849" s="14"/>
      <c r="XBI849" s="14"/>
      <c r="XBJ849" s="14"/>
      <c r="XBK849" s="14"/>
      <c r="XBL849" s="14"/>
      <c r="XBM849" s="14"/>
      <c r="XBN849" s="14"/>
      <c r="XBO849" s="14"/>
      <c r="XBP849" s="14"/>
      <c r="XBQ849" s="14"/>
      <c r="XBR849" s="14"/>
      <c r="XBS849" s="14"/>
      <c r="XBT849" s="14"/>
      <c r="XBU849" s="14"/>
      <c r="XBV849" s="14"/>
      <c r="XBW849" s="14"/>
      <c r="XBX849" s="14"/>
      <c r="XBY849" s="14"/>
      <c r="XBZ849" s="14"/>
      <c r="XCA849" s="14"/>
      <c r="XCB849" s="14"/>
      <c r="XCC849" s="14"/>
      <c r="XCD849" s="14"/>
      <c r="XCE849" s="14"/>
      <c r="XCF849" s="14"/>
      <c r="XCG849" s="14"/>
      <c r="XCH849" s="14"/>
      <c r="XCI849" s="14"/>
      <c r="XCJ849" s="14"/>
      <c r="XCK849" s="14"/>
      <c r="XCL849" s="14"/>
      <c r="XCM849" s="14"/>
      <c r="XCN849" s="14"/>
      <c r="XCO849" s="14"/>
      <c r="XCP849" s="14"/>
      <c r="XCQ849" s="14"/>
      <c r="XCR849" s="14"/>
      <c r="XCS849" s="14"/>
      <c r="XCT849" s="14"/>
      <c r="XCU849" s="14"/>
      <c r="XCV849" s="14"/>
      <c r="XCW849" s="14"/>
      <c r="XCX849" s="14"/>
      <c r="XCY849" s="14"/>
      <c r="XCZ849" s="14"/>
      <c r="XDA849" s="14"/>
      <c r="XDB849" s="14"/>
      <c r="XDC849" s="14"/>
      <c r="XDD849" s="14"/>
      <c r="XDE849" s="14"/>
      <c r="XDF849" s="14"/>
      <c r="XDG849" s="14"/>
      <c r="XDH849" s="14"/>
      <c r="XDI849" s="14"/>
      <c r="XDJ849" s="14"/>
      <c r="XDK849" s="14"/>
      <c r="XDL849" s="14"/>
      <c r="XDM849" s="14"/>
      <c r="XDN849" s="14"/>
      <c r="XDO849" s="14"/>
      <c r="XDP849" s="14"/>
      <c r="XDQ849" s="14"/>
      <c r="XDR849" s="14"/>
      <c r="XDS849" s="14"/>
      <c r="XDT849" s="14"/>
      <c r="XDU849" s="14"/>
      <c r="XDV849" s="14"/>
      <c r="XDW849" s="14"/>
      <c r="XDX849" s="14"/>
      <c r="XDY849" s="14"/>
      <c r="XDZ849" s="14"/>
      <c r="XEA849" s="14"/>
      <c r="XEB849" s="14"/>
      <c r="XEC849" s="14"/>
      <c r="XED849" s="14"/>
      <c r="XEE849" s="14"/>
      <c r="XEF849" s="14"/>
      <c r="XEG849" s="14"/>
      <c r="XEH849" s="14"/>
      <c r="XEI849" s="14"/>
      <c r="XEJ849" s="14"/>
      <c r="XEK849" s="14"/>
      <c r="XEL849" s="14"/>
      <c r="XEM849" s="14"/>
      <c r="XEN849" s="14"/>
      <c r="XEO849" s="14"/>
      <c r="XEP849" s="14"/>
      <c r="XEQ849" s="14"/>
      <c r="XER849" s="14"/>
      <c r="XES849" s="14"/>
      <c r="XET849" s="14"/>
      <c r="XEU849" s="14"/>
      <c r="XEV849" s="14"/>
      <c r="XEW849" s="14"/>
      <c r="XEX849" s="14"/>
      <c r="XEY849" s="14"/>
      <c r="XEZ849" s="14"/>
    </row>
    <row r="850" spans="1:16380" ht="22.5" customHeight="1" x14ac:dyDescent="0.25">
      <c r="A850" s="68" t="str">
        <f t="shared" si="214"/>
        <v>797.</v>
      </c>
      <c r="B850" s="25">
        <v>1549</v>
      </c>
      <c r="C850" s="36" t="s">
        <v>343</v>
      </c>
      <c r="D850" s="25">
        <v>1968</v>
      </c>
      <c r="E850" s="68" t="s">
        <v>2932</v>
      </c>
      <c r="F850" s="68" t="s">
        <v>2934</v>
      </c>
      <c r="G850" s="25">
        <v>2</v>
      </c>
      <c r="H850" s="25">
        <v>1</v>
      </c>
      <c r="I850" s="146">
        <v>366</v>
      </c>
      <c r="J850" s="144">
        <v>334.4</v>
      </c>
      <c r="K850" s="146">
        <v>334.4</v>
      </c>
      <c r="L850" s="155">
        <v>11</v>
      </c>
      <c r="M850" s="154">
        <f t="shared" si="217"/>
        <v>3907018</v>
      </c>
      <c r="N850" s="154"/>
      <c r="O850" s="154"/>
      <c r="P850" s="154"/>
      <c r="Q850" s="144">
        <f t="shared" si="218"/>
        <v>3907018</v>
      </c>
      <c r="R850" s="154">
        <v>491576</v>
      </c>
      <c r="S850" s="155"/>
      <c r="T850" s="154"/>
      <c r="U850" s="154">
        <v>454</v>
      </c>
      <c r="V850" s="154">
        <f>U850*7523</f>
        <v>3415442</v>
      </c>
      <c r="W850" s="154"/>
      <c r="X850" s="154"/>
      <c r="Y850" s="154"/>
      <c r="Z850" s="154"/>
      <c r="AA850" s="154"/>
      <c r="AB850" s="154"/>
      <c r="AC850" s="146"/>
      <c r="AD850" s="146"/>
      <c r="AE850" s="154"/>
      <c r="AF850" s="154"/>
      <c r="AG850" s="324">
        <v>2025</v>
      </c>
      <c r="AH850" s="128"/>
      <c r="AI850" s="132"/>
      <c r="AJ850" s="132"/>
      <c r="AK850" s="141">
        <f t="shared" si="200"/>
        <v>797</v>
      </c>
      <c r="AL850" s="35" t="s">
        <v>153</v>
      </c>
      <c r="AM850" s="141" t="str">
        <f t="shared" si="201"/>
        <v>797.</v>
      </c>
      <c r="AN850" s="147"/>
      <c r="AO850" s="279"/>
      <c r="AP850" s="16"/>
      <c r="AQ850" s="14"/>
      <c r="AR850" s="14"/>
      <c r="AS850" s="14"/>
      <c r="AT850" s="14"/>
      <c r="AU850" s="14"/>
      <c r="AV850" s="14"/>
      <c r="AW850" s="14"/>
      <c r="AX850" s="14"/>
      <c r="AY850" s="14"/>
      <c r="AZ850" s="14"/>
      <c r="BA850" s="14"/>
      <c r="BB850" s="14"/>
      <c r="BC850" s="14"/>
      <c r="BD850" s="14"/>
      <c r="BE850" s="14"/>
      <c r="BF850" s="14"/>
      <c r="BG850" s="14"/>
      <c r="BH850" s="14"/>
      <c r="BI850" s="14"/>
      <c r="BJ850" s="14"/>
      <c r="BK850" s="14"/>
      <c r="BL850" s="14"/>
      <c r="BM850" s="14"/>
      <c r="BN850" s="14"/>
      <c r="BO850" s="14"/>
      <c r="BP850" s="14"/>
      <c r="BQ850" s="14"/>
      <c r="BR850" s="14"/>
      <c r="BS850" s="14"/>
      <c r="BT850" s="14"/>
      <c r="BU850" s="14"/>
      <c r="BV850" s="14"/>
      <c r="BW850" s="14"/>
      <c r="BX850" s="14"/>
      <c r="BY850" s="14"/>
      <c r="BZ850" s="14"/>
      <c r="CA850" s="14"/>
      <c r="CB850" s="14"/>
      <c r="CC850" s="14"/>
      <c r="CD850" s="14"/>
      <c r="CE850" s="14"/>
      <c r="CF850" s="14"/>
      <c r="CG850" s="14"/>
      <c r="CH850" s="14"/>
      <c r="CI850" s="14"/>
      <c r="CJ850" s="14"/>
      <c r="CK850" s="14"/>
      <c r="CL850" s="14"/>
      <c r="CM850" s="14"/>
      <c r="CN850" s="14"/>
      <c r="CO850" s="14"/>
      <c r="CP850" s="14"/>
      <c r="CQ850" s="14"/>
      <c r="CR850" s="14"/>
      <c r="CS850" s="14"/>
      <c r="CT850" s="14"/>
      <c r="CU850" s="14"/>
      <c r="CV850" s="14"/>
      <c r="CW850" s="14"/>
      <c r="CX850" s="14"/>
      <c r="CY850" s="14"/>
      <c r="CZ850" s="14"/>
      <c r="DA850" s="14"/>
      <c r="DB850" s="14"/>
      <c r="DC850" s="14"/>
      <c r="DD850" s="14"/>
      <c r="DE850" s="14"/>
      <c r="DF850" s="14"/>
      <c r="DG850" s="14"/>
      <c r="DH850" s="14"/>
      <c r="DI850" s="14"/>
      <c r="DJ850" s="14"/>
      <c r="DK850" s="14"/>
      <c r="DL850" s="14"/>
      <c r="DM850" s="14"/>
      <c r="DN850" s="14"/>
      <c r="DO850" s="14"/>
      <c r="DP850" s="14"/>
      <c r="DQ850" s="14"/>
      <c r="DR850" s="14"/>
      <c r="DS850" s="14"/>
      <c r="DT850" s="14"/>
      <c r="DU850" s="14"/>
      <c r="DV850" s="14"/>
      <c r="DW850" s="14"/>
      <c r="DX850" s="14"/>
      <c r="DY850" s="14"/>
      <c r="DZ850" s="14"/>
      <c r="EA850" s="14"/>
      <c r="EB850" s="14"/>
      <c r="EC850" s="14"/>
      <c r="ED850" s="14"/>
      <c r="EE850" s="14"/>
      <c r="EF850" s="14"/>
      <c r="EG850" s="14"/>
      <c r="EH850" s="14"/>
      <c r="EI850" s="14"/>
      <c r="EJ850" s="14"/>
      <c r="EK850" s="14"/>
      <c r="EL850" s="14"/>
      <c r="EM850" s="14"/>
      <c r="EN850" s="14"/>
      <c r="EO850" s="14"/>
      <c r="EP850" s="14"/>
      <c r="EQ850" s="14"/>
      <c r="ER850" s="14"/>
      <c r="ES850" s="14"/>
      <c r="ET850" s="14"/>
      <c r="EU850" s="14"/>
      <c r="EV850" s="14"/>
      <c r="EW850" s="14"/>
      <c r="EX850" s="14"/>
      <c r="EY850" s="14"/>
      <c r="EZ850" s="14"/>
      <c r="FA850" s="14"/>
      <c r="FB850" s="14"/>
      <c r="FC850" s="14"/>
      <c r="FD850" s="14"/>
      <c r="FE850" s="14"/>
      <c r="FF850" s="14"/>
      <c r="FG850" s="14"/>
      <c r="FH850" s="14"/>
      <c r="FI850" s="14"/>
      <c r="FJ850" s="14"/>
      <c r="FK850" s="14"/>
      <c r="FL850" s="14"/>
      <c r="FM850" s="14"/>
      <c r="FN850" s="14"/>
      <c r="FO850" s="14"/>
      <c r="FP850" s="14"/>
      <c r="FQ850" s="14"/>
      <c r="FR850" s="14"/>
      <c r="FS850" s="14"/>
      <c r="FT850" s="14"/>
      <c r="FU850" s="14"/>
      <c r="FV850" s="14"/>
      <c r="FW850" s="14"/>
      <c r="FX850" s="14"/>
      <c r="FY850" s="14"/>
      <c r="FZ850" s="14"/>
      <c r="GA850" s="14"/>
      <c r="GB850" s="14"/>
      <c r="GC850" s="14"/>
      <c r="GD850" s="14"/>
      <c r="GE850" s="14"/>
      <c r="GF850" s="14"/>
      <c r="GG850" s="14"/>
      <c r="GH850" s="14"/>
      <c r="GI850" s="14"/>
      <c r="GJ850" s="14"/>
      <c r="GK850" s="14"/>
      <c r="GL850" s="14"/>
      <c r="GM850" s="14"/>
      <c r="GN850" s="14"/>
      <c r="GO850" s="14"/>
      <c r="GP850" s="14"/>
      <c r="GQ850" s="14"/>
      <c r="GR850" s="14"/>
      <c r="GS850" s="14"/>
      <c r="GT850" s="14"/>
      <c r="GU850" s="14"/>
      <c r="GV850" s="14"/>
      <c r="GW850" s="14"/>
      <c r="GX850" s="14"/>
      <c r="GY850" s="14"/>
      <c r="GZ850" s="14"/>
      <c r="HA850" s="14"/>
      <c r="HB850" s="14"/>
      <c r="HC850" s="14"/>
      <c r="HD850" s="14"/>
      <c r="HE850" s="14"/>
      <c r="HF850" s="14"/>
      <c r="HG850" s="14"/>
      <c r="HH850" s="14"/>
      <c r="HI850" s="14"/>
      <c r="HJ850" s="14"/>
      <c r="HK850" s="14"/>
      <c r="HL850" s="14"/>
      <c r="HM850" s="14"/>
      <c r="HN850" s="14"/>
      <c r="HO850" s="14"/>
      <c r="HP850" s="14"/>
      <c r="HQ850" s="14"/>
      <c r="HR850" s="14"/>
      <c r="HS850" s="14"/>
      <c r="HT850" s="14"/>
      <c r="HU850" s="14"/>
      <c r="HV850" s="14"/>
      <c r="HW850" s="14"/>
      <c r="HX850" s="14"/>
      <c r="HY850" s="14"/>
      <c r="HZ850" s="14"/>
      <c r="IA850" s="14"/>
      <c r="IB850" s="14"/>
      <c r="IC850" s="14"/>
      <c r="ID850" s="14"/>
      <c r="IE850" s="14"/>
      <c r="IF850" s="14"/>
      <c r="IG850" s="14"/>
      <c r="IH850" s="14"/>
      <c r="II850" s="14"/>
      <c r="IJ850" s="14"/>
      <c r="IK850" s="14"/>
      <c r="IL850" s="14"/>
      <c r="IM850" s="14"/>
      <c r="IN850" s="14"/>
      <c r="IO850" s="14"/>
      <c r="IP850" s="14"/>
      <c r="IQ850" s="14"/>
      <c r="IR850" s="14"/>
      <c r="IS850" s="14"/>
      <c r="IT850" s="14"/>
      <c r="IU850" s="14"/>
      <c r="IV850" s="14"/>
      <c r="IW850" s="14"/>
      <c r="IX850" s="14"/>
      <c r="IY850" s="14"/>
      <c r="IZ850" s="14"/>
      <c r="JA850" s="14"/>
      <c r="JB850" s="14"/>
      <c r="JC850" s="14"/>
      <c r="JD850" s="14"/>
      <c r="JE850" s="14"/>
      <c r="JF850" s="14"/>
      <c r="JG850" s="14"/>
      <c r="JH850" s="14"/>
      <c r="JI850" s="14"/>
      <c r="JJ850" s="14"/>
      <c r="JK850" s="14"/>
      <c r="JL850" s="14"/>
      <c r="JM850" s="14"/>
      <c r="JN850" s="14"/>
      <c r="JO850" s="14"/>
      <c r="JP850" s="14"/>
      <c r="JQ850" s="14"/>
      <c r="JR850" s="14"/>
      <c r="JS850" s="14"/>
      <c r="JT850" s="14"/>
      <c r="JU850" s="14"/>
      <c r="JV850" s="14"/>
      <c r="JW850" s="14"/>
      <c r="JX850" s="14"/>
      <c r="JY850" s="14"/>
      <c r="JZ850" s="14"/>
      <c r="KA850" s="14"/>
      <c r="KB850" s="14"/>
      <c r="KC850" s="14"/>
      <c r="KD850" s="14"/>
      <c r="KE850" s="14"/>
      <c r="KF850" s="14"/>
      <c r="KG850" s="14"/>
      <c r="KH850" s="14"/>
      <c r="KI850" s="14"/>
      <c r="KJ850" s="14"/>
      <c r="KK850" s="14"/>
      <c r="KL850" s="14"/>
      <c r="KM850" s="14"/>
      <c r="KN850" s="14"/>
      <c r="KO850" s="14"/>
      <c r="KP850" s="14"/>
      <c r="KQ850" s="14"/>
      <c r="KR850" s="14"/>
      <c r="KS850" s="14"/>
      <c r="KT850" s="14"/>
      <c r="KU850" s="14"/>
      <c r="KV850" s="14"/>
      <c r="KW850" s="14"/>
      <c r="KX850" s="14"/>
      <c r="KY850" s="14"/>
      <c r="KZ850" s="14"/>
      <c r="LA850" s="14"/>
      <c r="LB850" s="14"/>
      <c r="LC850" s="14"/>
      <c r="LD850" s="14"/>
      <c r="LE850" s="14"/>
      <c r="LF850" s="14"/>
      <c r="LG850" s="14"/>
      <c r="LH850" s="14"/>
      <c r="LI850" s="14"/>
      <c r="LJ850" s="14"/>
      <c r="LK850" s="14"/>
      <c r="LL850" s="14"/>
      <c r="LM850" s="14"/>
      <c r="LN850" s="14"/>
      <c r="LO850" s="14"/>
      <c r="LP850" s="14"/>
      <c r="LQ850" s="14"/>
      <c r="LR850" s="14"/>
      <c r="LS850" s="14"/>
      <c r="LT850" s="14"/>
      <c r="LU850" s="14"/>
      <c r="LV850" s="14"/>
      <c r="LW850" s="14"/>
      <c r="LX850" s="14"/>
      <c r="LY850" s="14"/>
      <c r="LZ850" s="14"/>
      <c r="MA850" s="14"/>
      <c r="MB850" s="14"/>
      <c r="MC850" s="14"/>
      <c r="MD850" s="14"/>
      <c r="ME850" s="14"/>
      <c r="MF850" s="14"/>
      <c r="MG850" s="14"/>
      <c r="MH850" s="14"/>
      <c r="MI850" s="14"/>
      <c r="MJ850" s="14"/>
      <c r="MK850" s="14"/>
      <c r="ML850" s="14"/>
      <c r="MM850" s="14"/>
      <c r="MN850" s="14"/>
      <c r="MO850" s="14"/>
      <c r="MP850" s="14"/>
      <c r="MQ850" s="14"/>
      <c r="MR850" s="14"/>
      <c r="MS850" s="14"/>
      <c r="MT850" s="14"/>
      <c r="MU850" s="14"/>
      <c r="MV850" s="14"/>
      <c r="MW850" s="14"/>
      <c r="MX850" s="14"/>
      <c r="MY850" s="14"/>
      <c r="MZ850" s="14"/>
      <c r="NA850" s="14"/>
      <c r="NB850" s="14"/>
      <c r="NC850" s="14"/>
      <c r="ND850" s="14"/>
      <c r="NE850" s="14"/>
      <c r="NF850" s="14"/>
      <c r="NG850" s="14"/>
      <c r="NH850" s="14"/>
      <c r="NI850" s="14"/>
      <c r="NJ850" s="14"/>
      <c r="NK850" s="14"/>
      <c r="NL850" s="14"/>
      <c r="NM850" s="14"/>
      <c r="NN850" s="14"/>
      <c r="NO850" s="14"/>
      <c r="NP850" s="14"/>
      <c r="NQ850" s="14"/>
      <c r="NR850" s="14"/>
      <c r="NS850" s="14"/>
      <c r="NT850" s="14"/>
      <c r="NU850" s="14"/>
      <c r="NV850" s="14"/>
      <c r="NW850" s="14"/>
      <c r="NX850" s="14"/>
      <c r="NY850" s="14"/>
      <c r="NZ850" s="14"/>
      <c r="OA850" s="14"/>
      <c r="OB850" s="14"/>
      <c r="OC850" s="14"/>
      <c r="OD850" s="14"/>
      <c r="OE850" s="14"/>
      <c r="OF850" s="14"/>
      <c r="OG850" s="14"/>
      <c r="OH850" s="14"/>
      <c r="OI850" s="14"/>
      <c r="OJ850" s="14"/>
      <c r="OK850" s="14"/>
      <c r="OL850" s="14"/>
      <c r="OM850" s="14"/>
      <c r="ON850" s="14"/>
      <c r="OO850" s="14"/>
      <c r="OP850" s="14"/>
      <c r="OQ850" s="14"/>
      <c r="OR850" s="14"/>
      <c r="OS850" s="14"/>
      <c r="OT850" s="14"/>
      <c r="OU850" s="14"/>
      <c r="OV850" s="14"/>
      <c r="OW850" s="14"/>
      <c r="OX850" s="14"/>
      <c r="OY850" s="14"/>
      <c r="OZ850" s="14"/>
      <c r="PA850" s="14"/>
      <c r="PB850" s="14"/>
      <c r="PC850" s="14"/>
      <c r="PD850" s="14"/>
      <c r="PE850" s="14"/>
      <c r="PF850" s="14"/>
      <c r="PG850" s="14"/>
      <c r="PH850" s="14"/>
      <c r="PI850" s="14"/>
      <c r="PJ850" s="14"/>
      <c r="PK850" s="14"/>
      <c r="PL850" s="14"/>
      <c r="PM850" s="14"/>
      <c r="PN850" s="14"/>
      <c r="PO850" s="14"/>
      <c r="PP850" s="14"/>
      <c r="PQ850" s="14"/>
      <c r="PR850" s="14"/>
      <c r="PS850" s="14"/>
      <c r="PT850" s="14"/>
      <c r="PU850" s="14"/>
      <c r="PV850" s="14"/>
      <c r="PW850" s="14"/>
      <c r="PX850" s="14"/>
      <c r="PY850" s="14"/>
      <c r="PZ850" s="14"/>
      <c r="QA850" s="14"/>
      <c r="QB850" s="14"/>
      <c r="QC850" s="14"/>
      <c r="QD850" s="14"/>
      <c r="QE850" s="14"/>
      <c r="QF850" s="14"/>
      <c r="QG850" s="14"/>
      <c r="QH850" s="14"/>
      <c r="QI850" s="14"/>
      <c r="QJ850" s="14"/>
      <c r="QK850" s="14"/>
      <c r="QL850" s="14"/>
      <c r="QM850" s="14"/>
      <c r="QN850" s="14"/>
      <c r="QO850" s="14"/>
      <c r="QP850" s="14"/>
      <c r="QQ850" s="14"/>
      <c r="QR850" s="14"/>
      <c r="QS850" s="14"/>
      <c r="QT850" s="14"/>
      <c r="QU850" s="14"/>
      <c r="QV850" s="14"/>
      <c r="QW850" s="14"/>
      <c r="QX850" s="14"/>
      <c r="QY850" s="14"/>
      <c r="QZ850" s="14"/>
      <c r="RA850" s="14"/>
      <c r="RB850" s="14"/>
      <c r="RC850" s="14"/>
      <c r="RD850" s="14"/>
      <c r="RE850" s="14"/>
      <c r="RF850" s="14"/>
      <c r="RG850" s="14"/>
      <c r="RH850" s="14"/>
      <c r="RI850" s="14"/>
      <c r="RJ850" s="14"/>
      <c r="RK850" s="14"/>
      <c r="RL850" s="14"/>
      <c r="RM850" s="14"/>
      <c r="RN850" s="14"/>
      <c r="RO850" s="14"/>
      <c r="RP850" s="14"/>
      <c r="RQ850" s="14"/>
      <c r="RR850" s="14"/>
      <c r="RS850" s="14"/>
      <c r="RT850" s="14"/>
      <c r="RU850" s="14"/>
      <c r="RV850" s="14"/>
      <c r="RW850" s="14"/>
      <c r="RX850" s="14"/>
      <c r="RY850" s="14"/>
      <c r="RZ850" s="14"/>
      <c r="SA850" s="14"/>
      <c r="SB850" s="14"/>
      <c r="SC850" s="14"/>
      <c r="SD850" s="14"/>
      <c r="SE850" s="14"/>
      <c r="SF850" s="14"/>
      <c r="SG850" s="14"/>
      <c r="SH850" s="14"/>
      <c r="SI850" s="14"/>
      <c r="SJ850" s="14"/>
      <c r="SK850" s="14"/>
      <c r="SL850" s="14"/>
      <c r="SM850" s="14"/>
      <c r="SN850" s="14"/>
      <c r="SO850" s="14"/>
      <c r="SP850" s="14"/>
      <c r="SQ850" s="14"/>
      <c r="SR850" s="14"/>
      <c r="SS850" s="14"/>
      <c r="ST850" s="14"/>
      <c r="SU850" s="14"/>
      <c r="SV850" s="14"/>
      <c r="SW850" s="14"/>
      <c r="SX850" s="14"/>
      <c r="SY850" s="14"/>
      <c r="SZ850" s="14"/>
      <c r="TA850" s="14"/>
      <c r="TB850" s="14"/>
      <c r="TC850" s="14"/>
      <c r="TD850" s="14"/>
      <c r="TE850" s="14"/>
      <c r="TF850" s="14"/>
      <c r="TG850" s="14"/>
      <c r="TH850" s="14"/>
      <c r="TI850" s="14"/>
      <c r="TJ850" s="14"/>
      <c r="TK850" s="14"/>
      <c r="TL850" s="14"/>
      <c r="TM850" s="14"/>
      <c r="TN850" s="14"/>
      <c r="TO850" s="14"/>
      <c r="TP850" s="14"/>
      <c r="TQ850" s="14"/>
      <c r="TR850" s="14"/>
      <c r="TS850" s="14"/>
      <c r="TT850" s="14"/>
      <c r="TU850" s="14"/>
      <c r="TV850" s="14"/>
      <c r="TW850" s="14"/>
      <c r="TX850" s="14"/>
      <c r="TY850" s="14"/>
      <c r="TZ850" s="14"/>
      <c r="UA850" s="14"/>
      <c r="UB850" s="14"/>
      <c r="UC850" s="14"/>
      <c r="UD850" s="14"/>
      <c r="UE850" s="14"/>
      <c r="UF850" s="14"/>
      <c r="UG850" s="14"/>
      <c r="UH850" s="14"/>
      <c r="UI850" s="14"/>
      <c r="UJ850" s="14"/>
      <c r="UK850" s="14"/>
      <c r="UL850" s="14"/>
      <c r="UM850" s="14"/>
      <c r="UN850" s="14"/>
      <c r="UO850" s="14"/>
      <c r="UP850" s="14"/>
      <c r="UQ850" s="14"/>
      <c r="UR850" s="14"/>
      <c r="US850" s="14"/>
      <c r="UT850" s="14"/>
      <c r="UU850" s="14"/>
      <c r="UV850" s="14"/>
      <c r="UW850" s="14"/>
      <c r="UX850" s="14"/>
      <c r="UY850" s="14"/>
      <c r="UZ850" s="14"/>
      <c r="VA850" s="14"/>
      <c r="VB850" s="14"/>
      <c r="VC850" s="14"/>
      <c r="VD850" s="14"/>
      <c r="VE850" s="14"/>
      <c r="VF850" s="14"/>
      <c r="VG850" s="14"/>
      <c r="VH850" s="14"/>
      <c r="VI850" s="14"/>
      <c r="VJ850" s="14"/>
      <c r="VK850" s="14"/>
      <c r="VL850" s="14"/>
      <c r="VM850" s="14"/>
      <c r="VN850" s="14"/>
      <c r="VO850" s="14"/>
      <c r="VP850" s="14"/>
      <c r="VQ850" s="14"/>
      <c r="VR850" s="14"/>
      <c r="VS850" s="14"/>
      <c r="VT850" s="14"/>
      <c r="VU850" s="14"/>
      <c r="VV850" s="14"/>
      <c r="VW850" s="14"/>
      <c r="VX850" s="14"/>
      <c r="VY850" s="14"/>
      <c r="VZ850" s="14"/>
      <c r="WA850" s="14"/>
      <c r="WB850" s="14"/>
      <c r="WC850" s="14"/>
      <c r="WD850" s="14"/>
      <c r="WE850" s="14"/>
      <c r="WF850" s="14"/>
      <c r="WG850" s="14"/>
      <c r="WH850" s="14"/>
      <c r="WI850" s="14"/>
      <c r="WJ850" s="14"/>
      <c r="WK850" s="14"/>
      <c r="WL850" s="14"/>
      <c r="WM850" s="14"/>
      <c r="WN850" s="14"/>
      <c r="WO850" s="14"/>
      <c r="WP850" s="14"/>
      <c r="WQ850" s="14"/>
      <c r="WR850" s="14"/>
      <c r="WS850" s="14"/>
      <c r="WT850" s="14"/>
      <c r="WU850" s="14"/>
      <c r="WV850" s="14"/>
      <c r="WW850" s="14"/>
      <c r="WX850" s="14"/>
      <c r="WY850" s="14"/>
      <c r="WZ850" s="14"/>
      <c r="XA850" s="14"/>
      <c r="XB850" s="14"/>
      <c r="XC850" s="14"/>
      <c r="XD850" s="14"/>
      <c r="XE850" s="14"/>
      <c r="XF850" s="14"/>
      <c r="XG850" s="14"/>
      <c r="XH850" s="14"/>
      <c r="XI850" s="14"/>
      <c r="XJ850" s="14"/>
      <c r="XK850" s="14"/>
      <c r="XL850" s="14"/>
      <c r="XM850" s="14"/>
      <c r="XN850" s="14"/>
      <c r="XO850" s="14"/>
      <c r="XP850" s="14"/>
      <c r="XQ850" s="14"/>
      <c r="XR850" s="14"/>
      <c r="XS850" s="14"/>
      <c r="XT850" s="14"/>
      <c r="XU850" s="14"/>
      <c r="XV850" s="14"/>
      <c r="XW850" s="14"/>
      <c r="XX850" s="14"/>
      <c r="XY850" s="14"/>
      <c r="XZ850" s="14"/>
      <c r="YA850" s="14"/>
      <c r="YB850" s="14"/>
      <c r="YC850" s="14"/>
      <c r="YD850" s="14"/>
      <c r="YE850" s="14"/>
      <c r="YF850" s="14"/>
      <c r="YG850" s="14"/>
      <c r="YH850" s="14"/>
      <c r="YI850" s="14"/>
      <c r="YJ850" s="14"/>
      <c r="YK850" s="14"/>
      <c r="YL850" s="14"/>
      <c r="YM850" s="14"/>
      <c r="YN850" s="14"/>
      <c r="YO850" s="14"/>
      <c r="YP850" s="14"/>
      <c r="YQ850" s="14"/>
      <c r="YR850" s="14"/>
      <c r="YS850" s="14"/>
      <c r="YT850" s="14"/>
      <c r="YU850" s="14"/>
      <c r="YV850" s="14"/>
      <c r="YW850" s="14"/>
      <c r="YX850" s="14"/>
      <c r="YY850" s="14"/>
      <c r="YZ850" s="14"/>
      <c r="ZA850" s="14"/>
      <c r="ZB850" s="14"/>
      <c r="ZC850" s="14"/>
      <c r="ZD850" s="14"/>
      <c r="ZE850" s="14"/>
      <c r="ZF850" s="14"/>
      <c r="ZG850" s="14"/>
      <c r="ZH850" s="14"/>
      <c r="ZI850" s="14"/>
      <c r="ZJ850" s="14"/>
      <c r="ZK850" s="14"/>
      <c r="ZL850" s="14"/>
      <c r="ZM850" s="14"/>
      <c r="ZN850" s="14"/>
      <c r="ZO850" s="14"/>
      <c r="ZP850" s="14"/>
      <c r="ZQ850" s="14"/>
      <c r="ZR850" s="14"/>
      <c r="ZS850" s="14"/>
      <c r="ZT850" s="14"/>
      <c r="ZU850" s="14"/>
      <c r="ZV850" s="14"/>
      <c r="ZW850" s="14"/>
      <c r="ZX850" s="14"/>
      <c r="ZY850" s="14"/>
      <c r="ZZ850" s="14"/>
      <c r="AAA850" s="14"/>
      <c r="AAB850" s="14"/>
      <c r="AAC850" s="14"/>
      <c r="AAD850" s="14"/>
      <c r="AAE850" s="14"/>
      <c r="AAF850" s="14"/>
      <c r="AAG850" s="14"/>
      <c r="AAH850" s="14"/>
      <c r="AAI850" s="14"/>
      <c r="AAJ850" s="14"/>
      <c r="AAK850" s="14"/>
      <c r="AAL850" s="14"/>
      <c r="AAM850" s="14"/>
      <c r="AAN850" s="14"/>
      <c r="AAO850" s="14"/>
      <c r="AAP850" s="14"/>
      <c r="AAQ850" s="14"/>
      <c r="AAR850" s="14"/>
      <c r="AAS850" s="14"/>
      <c r="AAT850" s="14"/>
      <c r="AAU850" s="14"/>
      <c r="AAV850" s="14"/>
      <c r="AAW850" s="14"/>
      <c r="AAX850" s="14"/>
      <c r="AAY850" s="14"/>
      <c r="AAZ850" s="14"/>
      <c r="ABA850" s="14"/>
      <c r="ABB850" s="14"/>
      <c r="ABC850" s="14"/>
      <c r="ABD850" s="14"/>
      <c r="ABE850" s="14"/>
      <c r="ABF850" s="14"/>
      <c r="ABG850" s="14"/>
      <c r="ABH850" s="14"/>
      <c r="ABI850" s="14"/>
      <c r="ABJ850" s="14"/>
      <c r="ABK850" s="14"/>
      <c r="ABL850" s="14"/>
      <c r="ABM850" s="14"/>
      <c r="ABN850" s="14"/>
      <c r="ABO850" s="14"/>
      <c r="ABP850" s="14"/>
      <c r="ABQ850" s="14"/>
      <c r="ABR850" s="14"/>
      <c r="ABS850" s="14"/>
      <c r="ABT850" s="14"/>
      <c r="ABU850" s="14"/>
      <c r="ABV850" s="14"/>
      <c r="ABW850" s="14"/>
      <c r="ABX850" s="14"/>
      <c r="ABY850" s="14"/>
      <c r="ABZ850" s="14"/>
      <c r="ACA850" s="14"/>
      <c r="ACB850" s="14"/>
      <c r="ACC850" s="14"/>
      <c r="ACD850" s="14"/>
      <c r="ACE850" s="14"/>
      <c r="ACF850" s="14"/>
      <c r="ACG850" s="14"/>
      <c r="ACH850" s="14"/>
      <c r="ACI850" s="14"/>
      <c r="ACJ850" s="14"/>
      <c r="ACK850" s="14"/>
      <c r="ACL850" s="14"/>
      <c r="ACM850" s="14"/>
      <c r="ACN850" s="14"/>
      <c r="ACO850" s="14"/>
      <c r="ACP850" s="14"/>
      <c r="ACQ850" s="14"/>
      <c r="ACR850" s="14"/>
      <c r="ACS850" s="14"/>
      <c r="ACT850" s="14"/>
      <c r="ACU850" s="14"/>
      <c r="ACV850" s="14"/>
      <c r="ACW850" s="14"/>
      <c r="ACX850" s="14"/>
      <c r="ACY850" s="14"/>
      <c r="ACZ850" s="14"/>
      <c r="ADA850" s="14"/>
      <c r="ADB850" s="14"/>
      <c r="ADC850" s="14"/>
      <c r="ADD850" s="14"/>
      <c r="ADE850" s="14"/>
      <c r="ADF850" s="14"/>
      <c r="ADG850" s="14"/>
      <c r="ADH850" s="14"/>
      <c r="ADI850" s="14"/>
      <c r="ADJ850" s="14"/>
      <c r="ADK850" s="14"/>
      <c r="ADL850" s="14"/>
      <c r="ADM850" s="14"/>
      <c r="ADN850" s="14"/>
      <c r="ADO850" s="14"/>
      <c r="ADP850" s="14"/>
      <c r="ADQ850" s="14"/>
      <c r="ADR850" s="14"/>
      <c r="ADS850" s="14"/>
      <c r="ADT850" s="14"/>
      <c r="ADU850" s="14"/>
      <c r="ADV850" s="14"/>
      <c r="ADW850" s="14"/>
      <c r="ADX850" s="14"/>
      <c r="ADY850" s="14"/>
      <c r="ADZ850" s="14"/>
      <c r="AEA850" s="14"/>
      <c r="AEB850" s="14"/>
      <c r="AEC850" s="14"/>
      <c r="AED850" s="14"/>
      <c r="AEE850" s="14"/>
      <c r="AEF850" s="14"/>
      <c r="AEG850" s="14"/>
      <c r="AEH850" s="14"/>
      <c r="AEI850" s="14"/>
      <c r="AEJ850" s="14"/>
      <c r="AEK850" s="14"/>
      <c r="AEL850" s="14"/>
      <c r="AEM850" s="14"/>
      <c r="AEN850" s="14"/>
      <c r="AEO850" s="14"/>
      <c r="AEP850" s="14"/>
      <c r="AEQ850" s="14"/>
      <c r="AER850" s="14"/>
      <c r="AES850" s="14"/>
      <c r="AET850" s="14"/>
      <c r="AEU850" s="14"/>
      <c r="AEV850" s="14"/>
      <c r="AEW850" s="14"/>
      <c r="AEX850" s="14"/>
      <c r="AEY850" s="14"/>
      <c r="AEZ850" s="14"/>
      <c r="AFA850" s="14"/>
      <c r="AFB850" s="14"/>
      <c r="AFC850" s="14"/>
      <c r="AFD850" s="14"/>
      <c r="AFE850" s="14"/>
      <c r="AFF850" s="14"/>
      <c r="AFG850" s="14"/>
      <c r="AFH850" s="14"/>
      <c r="AFI850" s="14"/>
      <c r="AFJ850" s="14"/>
      <c r="AFK850" s="14"/>
      <c r="AFL850" s="14"/>
      <c r="AFM850" s="14"/>
      <c r="AFN850" s="14"/>
      <c r="AFO850" s="14"/>
      <c r="AFP850" s="14"/>
      <c r="AFQ850" s="14"/>
      <c r="AFR850" s="14"/>
      <c r="AFS850" s="14"/>
      <c r="AFT850" s="14"/>
      <c r="AFU850" s="14"/>
      <c r="AFV850" s="14"/>
      <c r="AFW850" s="14"/>
      <c r="AFX850" s="14"/>
      <c r="AFY850" s="14"/>
      <c r="AFZ850" s="14"/>
      <c r="AGA850" s="14"/>
      <c r="AGB850" s="14"/>
      <c r="AGC850" s="14"/>
      <c r="AGD850" s="14"/>
      <c r="AGE850" s="14"/>
      <c r="AGF850" s="14"/>
      <c r="AGG850" s="14"/>
      <c r="AGH850" s="14"/>
      <c r="AGI850" s="14"/>
      <c r="AGJ850" s="14"/>
      <c r="AGK850" s="14"/>
      <c r="AGL850" s="14"/>
      <c r="AGM850" s="14"/>
      <c r="AGN850" s="14"/>
      <c r="AGO850" s="14"/>
      <c r="AGP850" s="14"/>
      <c r="AGQ850" s="14"/>
      <c r="AGR850" s="14"/>
      <c r="AGS850" s="14"/>
      <c r="AGT850" s="14"/>
      <c r="AGU850" s="14"/>
      <c r="AGV850" s="14"/>
      <c r="AGW850" s="14"/>
      <c r="AGX850" s="14"/>
      <c r="AGY850" s="14"/>
      <c r="AGZ850" s="14"/>
      <c r="AHA850" s="14"/>
      <c r="AHB850" s="14"/>
      <c r="AHC850" s="14"/>
      <c r="AHD850" s="14"/>
      <c r="AHE850" s="14"/>
      <c r="AHF850" s="14"/>
      <c r="AHG850" s="14"/>
      <c r="AHH850" s="14"/>
      <c r="AHI850" s="14"/>
      <c r="AHJ850" s="14"/>
      <c r="AHK850" s="14"/>
      <c r="AHL850" s="14"/>
      <c r="AHM850" s="14"/>
      <c r="AHN850" s="14"/>
      <c r="AHO850" s="14"/>
      <c r="AHP850" s="14"/>
      <c r="AHQ850" s="14"/>
      <c r="AHR850" s="14"/>
      <c r="AHS850" s="14"/>
      <c r="AHT850" s="14"/>
      <c r="AHU850" s="14"/>
      <c r="AHV850" s="14"/>
      <c r="AHW850" s="14"/>
      <c r="AHX850" s="14"/>
      <c r="AHY850" s="14"/>
      <c r="AHZ850" s="14"/>
      <c r="AIA850" s="14"/>
      <c r="AIB850" s="14"/>
      <c r="AIC850" s="14"/>
      <c r="AID850" s="14"/>
      <c r="AIE850" s="14"/>
      <c r="AIF850" s="14"/>
      <c r="AIG850" s="14"/>
      <c r="AIH850" s="14"/>
      <c r="AII850" s="14"/>
      <c r="AIJ850" s="14"/>
      <c r="AIK850" s="14"/>
      <c r="AIL850" s="14"/>
      <c r="AIM850" s="14"/>
      <c r="AIN850" s="14"/>
      <c r="AIO850" s="14"/>
      <c r="AIP850" s="14"/>
      <c r="AIQ850" s="14"/>
      <c r="AIR850" s="14"/>
      <c r="AIS850" s="14"/>
      <c r="AIT850" s="14"/>
      <c r="AIU850" s="14"/>
      <c r="AIV850" s="14"/>
      <c r="AIW850" s="14"/>
      <c r="AIX850" s="14"/>
      <c r="AIY850" s="14"/>
      <c r="AIZ850" s="14"/>
      <c r="AJA850" s="14"/>
      <c r="AJB850" s="14"/>
      <c r="AJC850" s="14"/>
      <c r="AJD850" s="14"/>
      <c r="AJE850" s="14"/>
      <c r="AJF850" s="14"/>
      <c r="AJG850" s="14"/>
      <c r="AJH850" s="14"/>
      <c r="AJI850" s="14"/>
      <c r="AJJ850" s="14"/>
      <c r="AJK850" s="14"/>
      <c r="AJL850" s="14"/>
      <c r="AJM850" s="14"/>
      <c r="AJN850" s="14"/>
      <c r="AJO850" s="14"/>
      <c r="AJP850" s="14"/>
      <c r="AJQ850" s="14"/>
      <c r="AJR850" s="14"/>
      <c r="AJS850" s="14"/>
      <c r="AJT850" s="14"/>
      <c r="AJU850" s="14"/>
      <c r="AJV850" s="14"/>
      <c r="AJW850" s="14"/>
      <c r="AJX850" s="14"/>
      <c r="AJY850" s="14"/>
      <c r="AJZ850" s="14"/>
      <c r="AKA850" s="14"/>
      <c r="AKB850" s="14"/>
      <c r="AKC850" s="14"/>
      <c r="AKD850" s="14"/>
      <c r="AKE850" s="14"/>
      <c r="AKF850" s="14"/>
      <c r="AKG850" s="14"/>
      <c r="AKH850" s="14"/>
      <c r="AKI850" s="14"/>
      <c r="AKJ850" s="14"/>
      <c r="AKK850" s="14"/>
      <c r="AKL850" s="14"/>
      <c r="AKM850" s="14"/>
      <c r="AKN850" s="14"/>
      <c r="AKO850" s="14"/>
      <c r="AKP850" s="14"/>
      <c r="AKQ850" s="14"/>
      <c r="AKR850" s="14"/>
      <c r="AKS850" s="14"/>
      <c r="AKT850" s="14"/>
      <c r="AKU850" s="14"/>
      <c r="AKV850" s="14"/>
      <c r="AKW850" s="14"/>
      <c r="AKX850" s="14"/>
      <c r="AKY850" s="14"/>
      <c r="AKZ850" s="14"/>
      <c r="ALA850" s="14"/>
      <c r="ALB850" s="14"/>
      <c r="ALC850" s="14"/>
      <c r="ALD850" s="14"/>
      <c r="ALE850" s="14"/>
      <c r="ALF850" s="14"/>
      <c r="ALG850" s="14"/>
      <c r="ALH850" s="14"/>
      <c r="ALI850" s="14"/>
      <c r="ALJ850" s="14"/>
      <c r="ALK850" s="14"/>
      <c r="ALL850" s="14"/>
      <c r="ALM850" s="14"/>
      <c r="ALN850" s="14"/>
      <c r="ALO850" s="14"/>
      <c r="ALP850" s="14"/>
      <c r="ALQ850" s="14"/>
      <c r="ALR850" s="14"/>
      <c r="ALS850" s="14"/>
      <c r="ALT850" s="14"/>
      <c r="ALU850" s="14"/>
      <c r="ALV850" s="14"/>
      <c r="ALW850" s="14"/>
      <c r="ALX850" s="14"/>
      <c r="ALY850" s="14"/>
      <c r="ALZ850" s="14"/>
      <c r="AMA850" s="14"/>
      <c r="AMB850" s="14"/>
      <c r="AMC850" s="14"/>
      <c r="AMD850" s="14"/>
      <c r="AME850" s="14"/>
      <c r="AMF850" s="14"/>
      <c r="AMG850" s="14"/>
      <c r="AMH850" s="14"/>
      <c r="AMI850" s="14"/>
      <c r="AMJ850" s="14"/>
      <c r="AMK850" s="14"/>
      <c r="AML850" s="14"/>
      <c r="AMM850" s="14"/>
      <c r="AMN850" s="14"/>
      <c r="AMO850" s="14"/>
      <c r="AMP850" s="14"/>
      <c r="AMQ850" s="14"/>
      <c r="AMR850" s="14"/>
      <c r="AMS850" s="14"/>
      <c r="AMT850" s="14"/>
      <c r="AMU850" s="14"/>
      <c r="AMV850" s="14"/>
      <c r="AMW850" s="14"/>
      <c r="AMX850" s="14"/>
      <c r="AMY850" s="14"/>
      <c r="AMZ850" s="14"/>
      <c r="ANA850" s="14"/>
      <c r="ANB850" s="14"/>
      <c r="ANC850" s="14"/>
      <c r="AND850" s="14"/>
      <c r="ANE850" s="14"/>
      <c r="ANF850" s="14"/>
      <c r="ANG850" s="14"/>
      <c r="ANH850" s="14"/>
      <c r="ANI850" s="14"/>
      <c r="ANJ850" s="14"/>
      <c r="ANK850" s="14"/>
      <c r="ANL850" s="14"/>
      <c r="ANM850" s="14"/>
      <c r="ANN850" s="14"/>
      <c r="ANO850" s="14"/>
      <c r="ANP850" s="14"/>
      <c r="ANQ850" s="14"/>
      <c r="ANR850" s="14"/>
      <c r="ANS850" s="14"/>
      <c r="ANT850" s="14"/>
      <c r="ANU850" s="14"/>
      <c r="ANV850" s="14"/>
      <c r="ANW850" s="14"/>
      <c r="ANX850" s="14"/>
      <c r="ANY850" s="14"/>
      <c r="ANZ850" s="14"/>
      <c r="AOA850" s="14"/>
      <c r="AOB850" s="14"/>
      <c r="AOC850" s="14"/>
      <c r="AOD850" s="14"/>
      <c r="AOE850" s="14"/>
      <c r="AOF850" s="14"/>
      <c r="AOG850" s="14"/>
      <c r="AOH850" s="14"/>
      <c r="AOI850" s="14"/>
      <c r="AOJ850" s="14"/>
      <c r="AOK850" s="14"/>
      <c r="AOL850" s="14"/>
      <c r="AOM850" s="14"/>
      <c r="AON850" s="14"/>
      <c r="AOO850" s="14"/>
      <c r="AOP850" s="14"/>
      <c r="AOQ850" s="14"/>
      <c r="AOR850" s="14"/>
      <c r="AOS850" s="14"/>
      <c r="AOT850" s="14"/>
      <c r="AOU850" s="14"/>
      <c r="AOV850" s="14"/>
      <c r="AOW850" s="14"/>
      <c r="AOX850" s="14"/>
      <c r="AOY850" s="14"/>
      <c r="AOZ850" s="14"/>
      <c r="APA850" s="14"/>
      <c r="APB850" s="14"/>
      <c r="APC850" s="14"/>
      <c r="APD850" s="14"/>
      <c r="APE850" s="14"/>
      <c r="APF850" s="14"/>
      <c r="APG850" s="14"/>
      <c r="APH850" s="14"/>
      <c r="API850" s="14"/>
      <c r="APJ850" s="14"/>
      <c r="APK850" s="14"/>
      <c r="APL850" s="14"/>
      <c r="APM850" s="14"/>
      <c r="APN850" s="14"/>
      <c r="APO850" s="14"/>
      <c r="APP850" s="14"/>
      <c r="APQ850" s="14"/>
      <c r="APR850" s="14"/>
      <c r="APS850" s="14"/>
      <c r="APT850" s="14"/>
      <c r="APU850" s="14"/>
      <c r="APV850" s="14"/>
      <c r="APW850" s="14"/>
      <c r="APX850" s="14"/>
      <c r="APY850" s="14"/>
      <c r="APZ850" s="14"/>
      <c r="AQA850" s="14"/>
      <c r="AQB850" s="14"/>
      <c r="AQC850" s="14"/>
      <c r="AQD850" s="14"/>
      <c r="AQE850" s="14"/>
      <c r="AQF850" s="14"/>
      <c r="AQG850" s="14"/>
      <c r="AQH850" s="14"/>
      <c r="AQI850" s="14"/>
      <c r="AQJ850" s="14"/>
      <c r="AQK850" s="14"/>
      <c r="AQL850" s="14"/>
      <c r="AQM850" s="14"/>
      <c r="AQN850" s="14"/>
      <c r="AQO850" s="14"/>
      <c r="AQP850" s="14"/>
      <c r="AQQ850" s="14"/>
      <c r="AQR850" s="14"/>
      <c r="AQS850" s="14"/>
      <c r="AQT850" s="14"/>
      <c r="AQU850" s="14"/>
      <c r="AQV850" s="14"/>
      <c r="AQW850" s="14"/>
      <c r="AQX850" s="14"/>
      <c r="AQY850" s="14"/>
      <c r="AQZ850" s="14"/>
      <c r="ARA850" s="14"/>
      <c r="ARB850" s="14"/>
      <c r="ARC850" s="14"/>
      <c r="ARD850" s="14"/>
      <c r="ARE850" s="14"/>
      <c r="ARF850" s="14"/>
      <c r="ARG850" s="14"/>
      <c r="ARH850" s="14"/>
      <c r="ARI850" s="14"/>
      <c r="ARJ850" s="14"/>
      <c r="ARK850" s="14"/>
      <c r="ARL850" s="14"/>
      <c r="ARM850" s="14"/>
      <c r="ARN850" s="14"/>
      <c r="ARO850" s="14"/>
      <c r="ARP850" s="14"/>
      <c r="ARQ850" s="14"/>
      <c r="ARR850" s="14"/>
      <c r="ARS850" s="14"/>
      <c r="ART850" s="14"/>
      <c r="ARU850" s="14"/>
      <c r="ARV850" s="14"/>
      <c r="ARW850" s="14"/>
      <c r="ARX850" s="14"/>
      <c r="ARY850" s="14"/>
      <c r="ARZ850" s="14"/>
      <c r="ASA850" s="14"/>
      <c r="ASB850" s="14"/>
      <c r="ASC850" s="14"/>
      <c r="ASD850" s="14"/>
      <c r="ASE850" s="14"/>
      <c r="ASF850" s="14"/>
      <c r="ASG850" s="14"/>
      <c r="ASH850" s="14"/>
      <c r="ASI850" s="14"/>
      <c r="ASJ850" s="14"/>
      <c r="ASK850" s="14"/>
      <c r="ASL850" s="14"/>
      <c r="ASM850" s="14"/>
      <c r="ASN850" s="14"/>
      <c r="ASO850" s="14"/>
      <c r="ASP850" s="14"/>
      <c r="ASQ850" s="14"/>
      <c r="ASR850" s="14"/>
      <c r="ASS850" s="14"/>
      <c r="AST850" s="14"/>
      <c r="ASU850" s="14"/>
      <c r="ASV850" s="14"/>
      <c r="ASW850" s="14"/>
      <c r="ASX850" s="14"/>
      <c r="ASY850" s="14"/>
      <c r="ASZ850" s="14"/>
      <c r="ATA850" s="14"/>
      <c r="ATB850" s="14"/>
      <c r="ATC850" s="14"/>
      <c r="ATD850" s="14"/>
      <c r="ATE850" s="14"/>
      <c r="ATF850" s="14"/>
      <c r="ATG850" s="14"/>
      <c r="ATH850" s="14"/>
      <c r="ATI850" s="14"/>
      <c r="ATJ850" s="14"/>
      <c r="ATK850" s="14"/>
      <c r="ATL850" s="14"/>
      <c r="ATM850" s="14"/>
      <c r="ATN850" s="14"/>
      <c r="ATO850" s="14"/>
      <c r="ATP850" s="14"/>
      <c r="ATQ850" s="14"/>
      <c r="ATR850" s="14"/>
      <c r="ATS850" s="14"/>
      <c r="ATT850" s="14"/>
      <c r="ATU850" s="14"/>
      <c r="ATV850" s="14"/>
      <c r="ATW850" s="14"/>
      <c r="ATX850" s="14"/>
      <c r="ATY850" s="14"/>
      <c r="ATZ850" s="14"/>
      <c r="AUA850" s="14"/>
      <c r="AUB850" s="14"/>
      <c r="AUC850" s="14"/>
      <c r="AUD850" s="14"/>
      <c r="AUE850" s="14"/>
      <c r="AUF850" s="14"/>
      <c r="AUG850" s="14"/>
      <c r="AUH850" s="14"/>
      <c r="AUI850" s="14"/>
      <c r="AUJ850" s="14"/>
      <c r="AUK850" s="14"/>
      <c r="AUL850" s="14"/>
      <c r="AUM850" s="14"/>
      <c r="AUN850" s="14"/>
      <c r="AUO850" s="14"/>
      <c r="AUP850" s="14"/>
      <c r="AUQ850" s="14"/>
      <c r="AUR850" s="14"/>
      <c r="AUS850" s="14"/>
      <c r="AUT850" s="14"/>
      <c r="AUU850" s="14"/>
      <c r="AUV850" s="14"/>
      <c r="AUW850" s="14"/>
      <c r="AUX850" s="14"/>
      <c r="AUY850" s="14"/>
      <c r="AUZ850" s="14"/>
      <c r="AVA850" s="14"/>
      <c r="AVB850" s="14"/>
      <c r="AVC850" s="14"/>
      <c r="AVD850" s="14"/>
      <c r="AVE850" s="14"/>
      <c r="AVF850" s="14"/>
      <c r="AVG850" s="14"/>
      <c r="AVH850" s="14"/>
      <c r="AVI850" s="14"/>
      <c r="AVJ850" s="14"/>
      <c r="AVK850" s="14"/>
      <c r="AVL850" s="14"/>
      <c r="AVM850" s="14"/>
      <c r="AVN850" s="14"/>
      <c r="AVO850" s="14"/>
      <c r="AVP850" s="14"/>
      <c r="AVQ850" s="14"/>
      <c r="AVR850" s="14"/>
      <c r="AVS850" s="14"/>
      <c r="AVT850" s="14"/>
      <c r="AVU850" s="14"/>
      <c r="AVV850" s="14"/>
      <c r="AVW850" s="14"/>
      <c r="AVX850" s="14"/>
      <c r="AVY850" s="14"/>
      <c r="AVZ850" s="14"/>
      <c r="AWA850" s="14"/>
      <c r="AWB850" s="14"/>
      <c r="AWC850" s="14"/>
      <c r="AWD850" s="14"/>
      <c r="AWE850" s="14"/>
      <c r="AWF850" s="14"/>
      <c r="AWG850" s="14"/>
      <c r="AWH850" s="14"/>
      <c r="AWI850" s="14"/>
      <c r="AWJ850" s="14"/>
      <c r="AWK850" s="14"/>
      <c r="AWL850" s="14"/>
      <c r="AWM850" s="14"/>
      <c r="AWN850" s="14"/>
      <c r="AWO850" s="14"/>
      <c r="AWP850" s="14"/>
      <c r="AWQ850" s="14"/>
      <c r="AWR850" s="14"/>
      <c r="AWS850" s="14"/>
      <c r="AWT850" s="14"/>
      <c r="AWU850" s="14"/>
      <c r="AWV850" s="14"/>
      <c r="AWW850" s="14"/>
      <c r="AWX850" s="14"/>
      <c r="AWY850" s="14"/>
      <c r="AWZ850" s="14"/>
      <c r="AXA850" s="14"/>
      <c r="AXB850" s="14"/>
      <c r="AXC850" s="14"/>
      <c r="AXD850" s="14"/>
      <c r="AXE850" s="14"/>
      <c r="AXF850" s="14"/>
      <c r="AXG850" s="14"/>
      <c r="AXH850" s="14"/>
      <c r="AXI850" s="14"/>
      <c r="AXJ850" s="14"/>
      <c r="AXK850" s="14"/>
      <c r="AXL850" s="14"/>
      <c r="AXM850" s="14"/>
      <c r="AXN850" s="14"/>
      <c r="AXO850" s="14"/>
      <c r="AXP850" s="14"/>
      <c r="AXQ850" s="14"/>
      <c r="AXR850" s="14"/>
      <c r="AXS850" s="14"/>
      <c r="AXT850" s="14"/>
      <c r="AXU850" s="14"/>
      <c r="AXV850" s="14"/>
      <c r="AXW850" s="14"/>
      <c r="AXX850" s="14"/>
      <c r="AXY850" s="14"/>
      <c r="AXZ850" s="14"/>
      <c r="AYA850" s="14"/>
      <c r="AYB850" s="14"/>
      <c r="AYC850" s="14"/>
      <c r="AYD850" s="14"/>
      <c r="AYE850" s="14"/>
      <c r="AYF850" s="14"/>
      <c r="AYG850" s="14"/>
      <c r="AYH850" s="14"/>
      <c r="AYI850" s="14"/>
      <c r="AYJ850" s="14"/>
      <c r="AYK850" s="14"/>
      <c r="AYL850" s="14"/>
      <c r="AYM850" s="14"/>
      <c r="AYN850" s="14"/>
      <c r="AYO850" s="14"/>
      <c r="AYP850" s="14"/>
      <c r="AYQ850" s="14"/>
      <c r="AYR850" s="14"/>
      <c r="AYS850" s="14"/>
      <c r="AYT850" s="14"/>
      <c r="AYU850" s="14"/>
      <c r="AYV850" s="14"/>
      <c r="AYW850" s="14"/>
      <c r="AYX850" s="14"/>
      <c r="AYY850" s="14"/>
      <c r="AYZ850" s="14"/>
      <c r="AZA850" s="14"/>
      <c r="AZB850" s="14"/>
      <c r="AZC850" s="14"/>
      <c r="AZD850" s="14"/>
      <c r="AZE850" s="14"/>
      <c r="AZF850" s="14"/>
      <c r="AZG850" s="14"/>
      <c r="AZH850" s="14"/>
      <c r="AZI850" s="14"/>
      <c r="AZJ850" s="14"/>
      <c r="AZK850" s="14"/>
      <c r="AZL850" s="14"/>
      <c r="AZM850" s="14"/>
      <c r="AZN850" s="14"/>
      <c r="AZO850" s="14"/>
      <c r="AZP850" s="14"/>
      <c r="AZQ850" s="14"/>
      <c r="AZR850" s="14"/>
      <c r="AZS850" s="14"/>
      <c r="AZT850" s="14"/>
      <c r="AZU850" s="14"/>
      <c r="AZV850" s="14"/>
      <c r="AZW850" s="14"/>
      <c r="AZX850" s="14"/>
      <c r="AZY850" s="14"/>
      <c r="AZZ850" s="14"/>
      <c r="BAA850" s="14"/>
      <c r="BAB850" s="14"/>
      <c r="BAC850" s="14"/>
      <c r="BAD850" s="14"/>
      <c r="BAE850" s="14"/>
      <c r="BAF850" s="14"/>
      <c r="BAG850" s="14"/>
      <c r="BAH850" s="14"/>
      <c r="BAI850" s="14"/>
      <c r="BAJ850" s="14"/>
      <c r="BAK850" s="14"/>
      <c r="BAL850" s="14"/>
      <c r="BAM850" s="14"/>
      <c r="BAN850" s="14"/>
      <c r="BAO850" s="14"/>
      <c r="BAP850" s="14"/>
      <c r="BAQ850" s="14"/>
      <c r="BAR850" s="14"/>
      <c r="BAS850" s="14"/>
      <c r="BAT850" s="14"/>
      <c r="BAU850" s="14"/>
      <c r="BAV850" s="14"/>
      <c r="BAW850" s="14"/>
      <c r="BAX850" s="14"/>
      <c r="BAY850" s="14"/>
      <c r="BAZ850" s="14"/>
      <c r="BBA850" s="14"/>
      <c r="BBB850" s="14"/>
      <c r="BBC850" s="14"/>
      <c r="BBD850" s="14"/>
      <c r="BBE850" s="14"/>
      <c r="BBF850" s="14"/>
      <c r="BBG850" s="14"/>
      <c r="BBH850" s="14"/>
      <c r="BBI850" s="14"/>
      <c r="BBJ850" s="14"/>
      <c r="BBK850" s="14"/>
      <c r="BBL850" s="14"/>
      <c r="BBM850" s="14"/>
      <c r="BBN850" s="14"/>
      <c r="BBO850" s="14"/>
      <c r="BBP850" s="14"/>
      <c r="BBQ850" s="14"/>
      <c r="BBR850" s="14"/>
      <c r="BBS850" s="14"/>
      <c r="BBT850" s="14"/>
      <c r="BBU850" s="14"/>
      <c r="BBV850" s="14"/>
      <c r="BBW850" s="14"/>
      <c r="BBX850" s="14"/>
      <c r="BBY850" s="14"/>
      <c r="BBZ850" s="14"/>
      <c r="BCA850" s="14"/>
      <c r="BCB850" s="14"/>
      <c r="BCC850" s="14"/>
      <c r="BCD850" s="14"/>
      <c r="BCE850" s="14"/>
      <c r="BCF850" s="14"/>
      <c r="BCG850" s="14"/>
      <c r="BCH850" s="14"/>
      <c r="BCI850" s="14"/>
      <c r="BCJ850" s="14"/>
      <c r="BCK850" s="14"/>
      <c r="BCL850" s="14"/>
      <c r="BCM850" s="14"/>
      <c r="BCN850" s="14"/>
      <c r="BCO850" s="14"/>
      <c r="BCP850" s="14"/>
      <c r="BCQ850" s="14"/>
      <c r="BCR850" s="14"/>
      <c r="BCS850" s="14"/>
      <c r="BCT850" s="14"/>
      <c r="BCU850" s="14"/>
      <c r="BCV850" s="14"/>
      <c r="BCW850" s="14"/>
      <c r="BCX850" s="14"/>
      <c r="BCY850" s="14"/>
      <c r="BCZ850" s="14"/>
      <c r="BDA850" s="14"/>
      <c r="BDB850" s="14"/>
      <c r="BDC850" s="14"/>
      <c r="BDD850" s="14"/>
      <c r="BDE850" s="14"/>
      <c r="BDF850" s="14"/>
      <c r="BDG850" s="14"/>
      <c r="BDH850" s="14"/>
      <c r="BDI850" s="14"/>
      <c r="BDJ850" s="14"/>
      <c r="BDK850" s="14"/>
      <c r="BDL850" s="14"/>
      <c r="BDM850" s="14"/>
      <c r="BDN850" s="14"/>
      <c r="BDO850" s="14"/>
      <c r="BDP850" s="14"/>
      <c r="BDQ850" s="14"/>
      <c r="BDR850" s="14"/>
      <c r="BDS850" s="14"/>
      <c r="BDT850" s="14"/>
      <c r="BDU850" s="14"/>
      <c r="BDV850" s="14"/>
      <c r="BDW850" s="14"/>
      <c r="BDX850" s="14"/>
      <c r="BDY850" s="14"/>
      <c r="BDZ850" s="14"/>
      <c r="BEA850" s="14"/>
      <c r="BEB850" s="14"/>
      <c r="BEC850" s="14"/>
      <c r="BED850" s="14"/>
      <c r="BEE850" s="14"/>
      <c r="BEF850" s="14"/>
      <c r="BEG850" s="14"/>
      <c r="BEH850" s="14"/>
      <c r="BEI850" s="14"/>
      <c r="BEJ850" s="14"/>
      <c r="BEK850" s="14"/>
      <c r="BEL850" s="14"/>
      <c r="BEM850" s="14"/>
      <c r="BEN850" s="14"/>
      <c r="BEO850" s="14"/>
      <c r="BEP850" s="14"/>
      <c r="BEQ850" s="14"/>
      <c r="BER850" s="14"/>
      <c r="BES850" s="14"/>
      <c r="BET850" s="14"/>
      <c r="BEU850" s="14"/>
      <c r="BEV850" s="14"/>
      <c r="BEW850" s="14"/>
      <c r="BEX850" s="14"/>
      <c r="BEY850" s="14"/>
      <c r="BEZ850" s="14"/>
      <c r="BFA850" s="14"/>
      <c r="BFB850" s="14"/>
      <c r="BFC850" s="14"/>
      <c r="BFD850" s="14"/>
      <c r="BFE850" s="14"/>
      <c r="BFF850" s="14"/>
      <c r="BFG850" s="14"/>
      <c r="BFH850" s="14"/>
      <c r="BFI850" s="14"/>
      <c r="BFJ850" s="14"/>
      <c r="BFK850" s="14"/>
      <c r="BFL850" s="14"/>
      <c r="BFM850" s="14"/>
      <c r="BFN850" s="14"/>
      <c r="BFO850" s="14"/>
      <c r="BFP850" s="14"/>
      <c r="BFQ850" s="14"/>
      <c r="BFR850" s="14"/>
      <c r="BFS850" s="14"/>
      <c r="BFT850" s="14"/>
      <c r="BFU850" s="14"/>
      <c r="BFV850" s="14"/>
      <c r="BFW850" s="14"/>
      <c r="BFX850" s="14"/>
      <c r="BFY850" s="14"/>
      <c r="BFZ850" s="14"/>
      <c r="BGA850" s="14"/>
      <c r="BGB850" s="14"/>
      <c r="BGC850" s="14"/>
      <c r="BGD850" s="14"/>
      <c r="BGE850" s="14"/>
      <c r="BGF850" s="14"/>
      <c r="BGG850" s="14"/>
      <c r="BGH850" s="14"/>
      <c r="BGI850" s="14"/>
      <c r="BGJ850" s="14"/>
      <c r="BGK850" s="14"/>
      <c r="BGL850" s="14"/>
      <c r="BGM850" s="14"/>
      <c r="BGN850" s="14"/>
      <c r="BGO850" s="14"/>
      <c r="BGP850" s="14"/>
      <c r="BGQ850" s="14"/>
      <c r="BGR850" s="14"/>
      <c r="BGS850" s="14"/>
      <c r="BGT850" s="14"/>
      <c r="BGU850" s="14"/>
      <c r="BGV850" s="14"/>
      <c r="BGW850" s="14"/>
      <c r="BGX850" s="14"/>
      <c r="BGY850" s="14"/>
      <c r="BGZ850" s="14"/>
      <c r="BHA850" s="14"/>
      <c r="BHB850" s="14"/>
      <c r="BHC850" s="14"/>
      <c r="BHD850" s="14"/>
      <c r="BHE850" s="14"/>
      <c r="BHF850" s="14"/>
      <c r="BHG850" s="14"/>
      <c r="BHH850" s="14"/>
      <c r="BHI850" s="14"/>
      <c r="BHJ850" s="14"/>
      <c r="BHK850" s="14"/>
      <c r="BHL850" s="14"/>
      <c r="BHM850" s="14"/>
      <c r="BHN850" s="14"/>
      <c r="BHO850" s="14"/>
      <c r="BHP850" s="14"/>
      <c r="BHQ850" s="14"/>
      <c r="BHR850" s="14"/>
      <c r="BHS850" s="14"/>
      <c r="BHT850" s="14"/>
      <c r="BHU850" s="14"/>
      <c r="BHV850" s="14"/>
      <c r="BHW850" s="14"/>
      <c r="BHX850" s="14"/>
      <c r="BHY850" s="14"/>
      <c r="BHZ850" s="14"/>
      <c r="BIA850" s="14"/>
      <c r="BIB850" s="14"/>
      <c r="BIC850" s="14"/>
      <c r="BID850" s="14"/>
      <c r="BIE850" s="14"/>
      <c r="BIF850" s="14"/>
      <c r="BIG850" s="14"/>
      <c r="BIH850" s="14"/>
      <c r="BII850" s="14"/>
      <c r="BIJ850" s="14"/>
      <c r="BIK850" s="14"/>
      <c r="BIL850" s="14"/>
      <c r="BIM850" s="14"/>
      <c r="BIN850" s="14"/>
      <c r="BIO850" s="14"/>
      <c r="BIP850" s="14"/>
      <c r="BIQ850" s="14"/>
      <c r="BIR850" s="14"/>
      <c r="BIS850" s="14"/>
      <c r="BIT850" s="14"/>
      <c r="BIU850" s="14"/>
      <c r="BIV850" s="14"/>
      <c r="BIW850" s="14"/>
      <c r="BIX850" s="14"/>
      <c r="BIY850" s="14"/>
      <c r="BIZ850" s="14"/>
      <c r="BJA850" s="14"/>
      <c r="BJB850" s="14"/>
      <c r="BJC850" s="14"/>
      <c r="BJD850" s="14"/>
      <c r="BJE850" s="14"/>
      <c r="BJF850" s="14"/>
      <c r="BJG850" s="14"/>
      <c r="BJH850" s="14"/>
      <c r="BJI850" s="14"/>
      <c r="BJJ850" s="14"/>
      <c r="BJK850" s="14"/>
      <c r="BJL850" s="14"/>
      <c r="BJM850" s="14"/>
      <c r="BJN850" s="14"/>
      <c r="BJO850" s="14"/>
      <c r="BJP850" s="14"/>
      <c r="BJQ850" s="14"/>
      <c r="BJR850" s="14"/>
      <c r="BJS850" s="14"/>
      <c r="BJT850" s="14"/>
      <c r="BJU850" s="14"/>
      <c r="BJV850" s="14"/>
      <c r="BJW850" s="14"/>
      <c r="BJX850" s="14"/>
      <c r="BJY850" s="14"/>
      <c r="BJZ850" s="14"/>
      <c r="BKA850" s="14"/>
      <c r="BKB850" s="14"/>
      <c r="BKC850" s="14"/>
      <c r="BKD850" s="14"/>
      <c r="BKE850" s="14"/>
      <c r="BKF850" s="14"/>
      <c r="BKG850" s="14"/>
      <c r="BKH850" s="14"/>
      <c r="BKI850" s="14"/>
      <c r="BKJ850" s="14"/>
      <c r="BKK850" s="14"/>
      <c r="BKL850" s="14"/>
      <c r="BKM850" s="14"/>
      <c r="BKN850" s="14"/>
      <c r="BKO850" s="14"/>
      <c r="BKP850" s="14"/>
      <c r="BKQ850" s="14"/>
      <c r="BKR850" s="14"/>
      <c r="BKS850" s="14"/>
      <c r="BKT850" s="14"/>
      <c r="BKU850" s="14"/>
      <c r="BKV850" s="14"/>
      <c r="BKW850" s="14"/>
      <c r="BKX850" s="14"/>
      <c r="BKY850" s="14"/>
      <c r="BKZ850" s="14"/>
      <c r="BLA850" s="14"/>
      <c r="BLB850" s="14"/>
      <c r="BLC850" s="14"/>
      <c r="BLD850" s="14"/>
      <c r="BLE850" s="14"/>
      <c r="BLF850" s="14"/>
      <c r="BLG850" s="14"/>
      <c r="BLH850" s="14"/>
      <c r="BLI850" s="14"/>
      <c r="BLJ850" s="14"/>
      <c r="BLK850" s="14"/>
      <c r="BLL850" s="14"/>
      <c r="BLM850" s="14"/>
      <c r="BLN850" s="14"/>
      <c r="BLO850" s="14"/>
      <c r="BLP850" s="14"/>
      <c r="BLQ850" s="14"/>
      <c r="BLR850" s="14"/>
      <c r="BLS850" s="14"/>
      <c r="BLT850" s="14"/>
      <c r="BLU850" s="14"/>
      <c r="BLV850" s="14"/>
      <c r="BLW850" s="14"/>
      <c r="BLX850" s="14"/>
      <c r="BLY850" s="14"/>
      <c r="BLZ850" s="14"/>
      <c r="BMA850" s="14"/>
      <c r="BMB850" s="14"/>
      <c r="BMC850" s="14"/>
      <c r="BMD850" s="14"/>
      <c r="BME850" s="14"/>
      <c r="BMF850" s="14"/>
      <c r="BMG850" s="14"/>
      <c r="BMH850" s="14"/>
      <c r="BMI850" s="14"/>
      <c r="BMJ850" s="14"/>
      <c r="BMK850" s="14"/>
      <c r="BML850" s="14"/>
      <c r="BMM850" s="14"/>
      <c r="BMN850" s="14"/>
      <c r="BMO850" s="14"/>
      <c r="BMP850" s="14"/>
      <c r="BMQ850" s="14"/>
      <c r="BMR850" s="14"/>
      <c r="BMS850" s="14"/>
      <c r="BMT850" s="14"/>
      <c r="BMU850" s="14"/>
      <c r="BMV850" s="14"/>
      <c r="BMW850" s="14"/>
      <c r="BMX850" s="14"/>
      <c r="BMY850" s="14"/>
      <c r="BMZ850" s="14"/>
      <c r="BNA850" s="14"/>
      <c r="BNB850" s="14"/>
      <c r="BNC850" s="14"/>
      <c r="BND850" s="14"/>
      <c r="BNE850" s="14"/>
      <c r="BNF850" s="14"/>
      <c r="BNG850" s="14"/>
      <c r="BNH850" s="14"/>
      <c r="BNI850" s="14"/>
      <c r="BNJ850" s="14"/>
      <c r="BNK850" s="14"/>
      <c r="BNL850" s="14"/>
      <c r="BNM850" s="14"/>
      <c r="BNN850" s="14"/>
      <c r="BNO850" s="14"/>
      <c r="BNP850" s="14"/>
      <c r="BNQ850" s="14"/>
      <c r="BNR850" s="14"/>
      <c r="BNS850" s="14"/>
      <c r="BNT850" s="14"/>
      <c r="BNU850" s="14"/>
      <c r="BNV850" s="14"/>
      <c r="BNW850" s="14"/>
      <c r="BNX850" s="14"/>
      <c r="BNY850" s="14"/>
      <c r="BNZ850" s="14"/>
      <c r="BOA850" s="14"/>
      <c r="BOB850" s="14"/>
      <c r="BOC850" s="14"/>
      <c r="BOD850" s="14"/>
      <c r="BOE850" s="14"/>
      <c r="BOF850" s="14"/>
      <c r="BOG850" s="14"/>
      <c r="BOH850" s="14"/>
      <c r="BOI850" s="14"/>
      <c r="BOJ850" s="14"/>
      <c r="BOK850" s="14"/>
      <c r="BOL850" s="14"/>
      <c r="BOM850" s="14"/>
      <c r="BON850" s="14"/>
      <c r="BOO850" s="14"/>
      <c r="BOP850" s="14"/>
      <c r="BOQ850" s="14"/>
      <c r="BOR850" s="14"/>
      <c r="BOS850" s="14"/>
      <c r="BOT850" s="14"/>
      <c r="BOU850" s="14"/>
      <c r="BOV850" s="14"/>
      <c r="BOW850" s="14"/>
      <c r="BOX850" s="14"/>
      <c r="BOY850" s="14"/>
      <c r="BOZ850" s="14"/>
      <c r="BPA850" s="14"/>
      <c r="BPB850" s="14"/>
      <c r="BPC850" s="14"/>
      <c r="BPD850" s="14"/>
      <c r="BPE850" s="14"/>
      <c r="BPF850" s="14"/>
      <c r="BPG850" s="14"/>
      <c r="BPH850" s="14"/>
      <c r="BPI850" s="14"/>
      <c r="BPJ850" s="14"/>
      <c r="BPK850" s="14"/>
      <c r="BPL850" s="14"/>
      <c r="BPM850" s="14"/>
      <c r="BPN850" s="14"/>
      <c r="BPO850" s="14"/>
      <c r="BPP850" s="14"/>
      <c r="BPQ850" s="14"/>
      <c r="BPR850" s="14"/>
      <c r="BPS850" s="14"/>
      <c r="BPT850" s="14"/>
      <c r="BPU850" s="14"/>
      <c r="BPV850" s="14"/>
      <c r="BPW850" s="14"/>
      <c r="BPX850" s="14"/>
      <c r="BPY850" s="14"/>
      <c r="BPZ850" s="14"/>
      <c r="BQA850" s="14"/>
      <c r="BQB850" s="14"/>
      <c r="BQC850" s="14"/>
      <c r="BQD850" s="14"/>
      <c r="BQE850" s="14"/>
      <c r="BQF850" s="14"/>
      <c r="BQG850" s="14"/>
      <c r="BQH850" s="14"/>
      <c r="BQI850" s="14"/>
      <c r="BQJ850" s="14"/>
      <c r="BQK850" s="14"/>
      <c r="BQL850" s="14"/>
      <c r="BQM850" s="14"/>
      <c r="BQN850" s="14"/>
      <c r="BQO850" s="14"/>
      <c r="BQP850" s="14"/>
      <c r="BQQ850" s="14"/>
      <c r="BQR850" s="14"/>
      <c r="BQS850" s="14"/>
      <c r="BQT850" s="14"/>
      <c r="BQU850" s="14"/>
      <c r="BQV850" s="14"/>
      <c r="BQW850" s="14"/>
      <c r="BQX850" s="14"/>
      <c r="BQY850" s="14"/>
      <c r="BQZ850" s="14"/>
      <c r="BRA850" s="14"/>
      <c r="BRB850" s="14"/>
      <c r="BRC850" s="14"/>
      <c r="BRD850" s="14"/>
      <c r="BRE850" s="14"/>
      <c r="BRF850" s="14"/>
      <c r="BRG850" s="14"/>
      <c r="BRH850" s="14"/>
      <c r="BRI850" s="14"/>
      <c r="BRJ850" s="14"/>
      <c r="BRK850" s="14"/>
      <c r="BRL850" s="14"/>
      <c r="BRM850" s="14"/>
      <c r="BRN850" s="14"/>
      <c r="BRO850" s="14"/>
      <c r="BRP850" s="14"/>
      <c r="BRQ850" s="14"/>
      <c r="BRR850" s="14"/>
      <c r="BRS850" s="14"/>
      <c r="BRT850" s="14"/>
      <c r="BRU850" s="14"/>
      <c r="BRV850" s="14"/>
      <c r="BRW850" s="14"/>
      <c r="BRX850" s="14"/>
      <c r="BRY850" s="14"/>
      <c r="BRZ850" s="14"/>
      <c r="BSA850" s="14"/>
      <c r="BSB850" s="14"/>
      <c r="BSC850" s="14"/>
      <c r="BSD850" s="14"/>
      <c r="BSE850" s="14"/>
      <c r="BSF850" s="14"/>
      <c r="BSG850" s="14"/>
      <c r="BSH850" s="14"/>
      <c r="BSI850" s="14"/>
      <c r="BSJ850" s="14"/>
      <c r="BSK850" s="14"/>
      <c r="BSL850" s="14"/>
      <c r="BSM850" s="14"/>
      <c r="BSN850" s="14"/>
      <c r="BSO850" s="14"/>
      <c r="BSP850" s="14"/>
      <c r="BSQ850" s="14"/>
      <c r="BSR850" s="14"/>
      <c r="BSS850" s="14"/>
      <c r="BST850" s="14"/>
      <c r="BSU850" s="14"/>
      <c r="BSV850" s="14"/>
      <c r="BSW850" s="14"/>
      <c r="BSX850" s="14"/>
      <c r="BSY850" s="14"/>
      <c r="BSZ850" s="14"/>
      <c r="BTA850" s="14"/>
      <c r="BTB850" s="14"/>
      <c r="BTC850" s="14"/>
      <c r="BTD850" s="14"/>
      <c r="BTE850" s="14"/>
      <c r="BTF850" s="14"/>
      <c r="BTG850" s="14"/>
      <c r="BTH850" s="14"/>
      <c r="BTI850" s="14"/>
      <c r="BTJ850" s="14"/>
      <c r="BTK850" s="14"/>
      <c r="BTL850" s="14"/>
      <c r="BTM850" s="14"/>
      <c r="BTN850" s="14"/>
      <c r="BTO850" s="14"/>
      <c r="BTP850" s="14"/>
      <c r="BTQ850" s="14"/>
      <c r="BTR850" s="14"/>
      <c r="BTS850" s="14"/>
      <c r="BTT850" s="14"/>
      <c r="BTU850" s="14"/>
      <c r="BTV850" s="14"/>
      <c r="BTW850" s="14"/>
      <c r="BTX850" s="14"/>
      <c r="BTY850" s="14"/>
      <c r="BTZ850" s="14"/>
      <c r="BUA850" s="14"/>
      <c r="BUB850" s="14"/>
      <c r="BUC850" s="14"/>
      <c r="BUD850" s="14"/>
      <c r="BUE850" s="14"/>
      <c r="BUF850" s="14"/>
      <c r="BUG850" s="14"/>
      <c r="BUH850" s="14"/>
      <c r="BUI850" s="14"/>
      <c r="BUJ850" s="14"/>
      <c r="BUK850" s="14"/>
      <c r="BUL850" s="14"/>
      <c r="BUM850" s="14"/>
      <c r="BUN850" s="14"/>
      <c r="BUO850" s="14"/>
      <c r="BUP850" s="14"/>
      <c r="BUQ850" s="14"/>
      <c r="BUR850" s="14"/>
      <c r="BUS850" s="14"/>
      <c r="BUT850" s="14"/>
      <c r="BUU850" s="14"/>
      <c r="BUV850" s="14"/>
      <c r="BUW850" s="14"/>
      <c r="BUX850" s="14"/>
      <c r="BUY850" s="14"/>
      <c r="BUZ850" s="14"/>
      <c r="BVA850" s="14"/>
      <c r="BVB850" s="14"/>
      <c r="BVC850" s="14"/>
      <c r="BVD850" s="14"/>
      <c r="BVE850" s="14"/>
      <c r="BVF850" s="14"/>
      <c r="BVG850" s="14"/>
      <c r="BVH850" s="14"/>
      <c r="BVI850" s="14"/>
      <c r="BVJ850" s="14"/>
      <c r="BVK850" s="14"/>
      <c r="BVL850" s="14"/>
      <c r="BVM850" s="14"/>
      <c r="BVN850" s="14"/>
      <c r="BVO850" s="14"/>
      <c r="BVP850" s="14"/>
      <c r="BVQ850" s="14"/>
      <c r="BVR850" s="14"/>
      <c r="BVS850" s="14"/>
      <c r="BVT850" s="14"/>
      <c r="BVU850" s="14"/>
      <c r="BVV850" s="14"/>
      <c r="BVW850" s="14"/>
      <c r="BVX850" s="14"/>
      <c r="BVY850" s="14"/>
      <c r="BVZ850" s="14"/>
      <c r="BWA850" s="14"/>
      <c r="BWB850" s="14"/>
      <c r="BWC850" s="14"/>
      <c r="BWD850" s="14"/>
      <c r="BWE850" s="14"/>
      <c r="BWF850" s="14"/>
      <c r="BWG850" s="14"/>
      <c r="BWH850" s="14"/>
      <c r="BWI850" s="14"/>
      <c r="BWJ850" s="14"/>
      <c r="BWK850" s="14"/>
      <c r="BWL850" s="14"/>
      <c r="BWM850" s="14"/>
      <c r="BWN850" s="14"/>
      <c r="BWO850" s="14"/>
      <c r="BWP850" s="14"/>
      <c r="BWQ850" s="14"/>
      <c r="BWR850" s="14"/>
      <c r="BWS850" s="14"/>
      <c r="BWT850" s="14"/>
      <c r="BWU850" s="14"/>
      <c r="BWV850" s="14"/>
      <c r="BWW850" s="14"/>
      <c r="BWX850" s="14"/>
      <c r="BWY850" s="14"/>
      <c r="BWZ850" s="14"/>
      <c r="BXA850" s="14"/>
      <c r="BXB850" s="14"/>
      <c r="BXC850" s="14"/>
      <c r="BXD850" s="14"/>
      <c r="BXE850" s="14"/>
      <c r="BXF850" s="14"/>
      <c r="BXG850" s="14"/>
      <c r="BXH850" s="14"/>
      <c r="BXI850" s="14"/>
      <c r="BXJ850" s="14"/>
      <c r="BXK850" s="14"/>
      <c r="BXL850" s="14"/>
      <c r="BXM850" s="14"/>
      <c r="BXN850" s="14"/>
      <c r="BXO850" s="14"/>
      <c r="BXP850" s="14"/>
      <c r="BXQ850" s="14"/>
      <c r="BXR850" s="14"/>
      <c r="BXS850" s="14"/>
      <c r="BXT850" s="14"/>
      <c r="BXU850" s="14"/>
      <c r="BXV850" s="14"/>
      <c r="BXW850" s="14"/>
      <c r="BXX850" s="14"/>
      <c r="BXY850" s="14"/>
      <c r="BXZ850" s="14"/>
      <c r="BYA850" s="14"/>
      <c r="BYB850" s="14"/>
      <c r="BYC850" s="14"/>
      <c r="BYD850" s="14"/>
      <c r="BYE850" s="14"/>
      <c r="BYF850" s="14"/>
      <c r="BYG850" s="14"/>
      <c r="BYH850" s="14"/>
      <c r="BYI850" s="14"/>
      <c r="BYJ850" s="14"/>
      <c r="BYK850" s="14"/>
      <c r="BYL850" s="14"/>
      <c r="BYM850" s="14"/>
      <c r="BYN850" s="14"/>
      <c r="BYO850" s="14"/>
      <c r="BYP850" s="14"/>
      <c r="BYQ850" s="14"/>
      <c r="BYR850" s="14"/>
      <c r="BYS850" s="14"/>
      <c r="BYT850" s="14"/>
      <c r="BYU850" s="14"/>
      <c r="BYV850" s="14"/>
      <c r="BYW850" s="14"/>
      <c r="BYX850" s="14"/>
      <c r="BYY850" s="14"/>
      <c r="BYZ850" s="14"/>
      <c r="BZA850" s="14"/>
      <c r="BZB850" s="14"/>
      <c r="BZC850" s="14"/>
      <c r="BZD850" s="14"/>
      <c r="BZE850" s="14"/>
      <c r="BZF850" s="14"/>
      <c r="BZG850" s="14"/>
      <c r="BZH850" s="14"/>
      <c r="BZI850" s="14"/>
      <c r="BZJ850" s="14"/>
      <c r="BZK850" s="14"/>
      <c r="BZL850" s="14"/>
      <c r="BZM850" s="14"/>
      <c r="BZN850" s="14"/>
      <c r="BZO850" s="14"/>
      <c r="BZP850" s="14"/>
      <c r="BZQ850" s="14"/>
      <c r="BZR850" s="14"/>
      <c r="BZS850" s="14"/>
      <c r="BZT850" s="14"/>
      <c r="BZU850" s="14"/>
      <c r="BZV850" s="14"/>
      <c r="BZW850" s="14"/>
      <c r="BZX850" s="14"/>
      <c r="BZY850" s="14"/>
      <c r="BZZ850" s="14"/>
      <c r="CAA850" s="14"/>
      <c r="CAB850" s="14"/>
      <c r="CAC850" s="14"/>
      <c r="CAD850" s="14"/>
      <c r="CAE850" s="14"/>
      <c r="CAF850" s="14"/>
      <c r="CAG850" s="14"/>
      <c r="CAH850" s="14"/>
      <c r="CAI850" s="14"/>
      <c r="CAJ850" s="14"/>
      <c r="CAK850" s="14"/>
      <c r="CAL850" s="14"/>
      <c r="CAM850" s="14"/>
      <c r="CAN850" s="14"/>
      <c r="CAO850" s="14"/>
      <c r="CAP850" s="14"/>
      <c r="CAQ850" s="14"/>
      <c r="CAR850" s="14"/>
      <c r="CAS850" s="14"/>
      <c r="CAT850" s="14"/>
      <c r="CAU850" s="14"/>
      <c r="CAV850" s="14"/>
      <c r="CAW850" s="14"/>
      <c r="CAX850" s="14"/>
      <c r="CAY850" s="14"/>
      <c r="CAZ850" s="14"/>
      <c r="CBA850" s="14"/>
      <c r="CBB850" s="14"/>
      <c r="CBC850" s="14"/>
      <c r="CBD850" s="14"/>
      <c r="CBE850" s="14"/>
      <c r="CBF850" s="14"/>
      <c r="CBG850" s="14"/>
      <c r="CBH850" s="14"/>
      <c r="CBI850" s="14"/>
      <c r="CBJ850" s="14"/>
      <c r="CBK850" s="14"/>
      <c r="CBL850" s="14"/>
      <c r="CBM850" s="14"/>
      <c r="CBN850" s="14"/>
      <c r="CBO850" s="14"/>
      <c r="CBP850" s="14"/>
      <c r="CBQ850" s="14"/>
      <c r="CBR850" s="14"/>
      <c r="CBS850" s="14"/>
      <c r="CBT850" s="14"/>
      <c r="CBU850" s="14"/>
      <c r="CBV850" s="14"/>
      <c r="CBW850" s="14"/>
      <c r="CBX850" s="14"/>
      <c r="CBY850" s="14"/>
      <c r="CBZ850" s="14"/>
      <c r="CCA850" s="14"/>
      <c r="CCB850" s="14"/>
      <c r="CCC850" s="14"/>
      <c r="CCD850" s="14"/>
      <c r="CCE850" s="14"/>
      <c r="CCF850" s="14"/>
      <c r="CCG850" s="14"/>
      <c r="CCH850" s="14"/>
      <c r="CCI850" s="14"/>
      <c r="CCJ850" s="14"/>
      <c r="CCK850" s="14"/>
      <c r="CCL850" s="14"/>
      <c r="CCM850" s="14"/>
      <c r="CCN850" s="14"/>
      <c r="CCO850" s="14"/>
      <c r="CCP850" s="14"/>
      <c r="CCQ850" s="14"/>
      <c r="CCR850" s="14"/>
      <c r="CCS850" s="14"/>
      <c r="CCT850" s="14"/>
      <c r="CCU850" s="14"/>
      <c r="CCV850" s="14"/>
      <c r="CCW850" s="14"/>
      <c r="CCX850" s="14"/>
      <c r="CCY850" s="14"/>
      <c r="CCZ850" s="14"/>
      <c r="CDA850" s="14"/>
      <c r="CDB850" s="14"/>
      <c r="CDC850" s="14"/>
      <c r="CDD850" s="14"/>
      <c r="CDE850" s="14"/>
      <c r="CDF850" s="14"/>
      <c r="CDG850" s="14"/>
      <c r="CDH850" s="14"/>
      <c r="CDI850" s="14"/>
      <c r="CDJ850" s="14"/>
      <c r="CDK850" s="14"/>
      <c r="CDL850" s="14"/>
      <c r="CDM850" s="14"/>
      <c r="CDN850" s="14"/>
      <c r="CDO850" s="14"/>
      <c r="CDP850" s="14"/>
      <c r="CDQ850" s="14"/>
      <c r="CDR850" s="14"/>
      <c r="CDS850" s="14"/>
      <c r="CDT850" s="14"/>
      <c r="CDU850" s="14"/>
      <c r="CDV850" s="14"/>
      <c r="CDW850" s="14"/>
      <c r="CDX850" s="14"/>
      <c r="CDY850" s="14"/>
      <c r="CDZ850" s="14"/>
      <c r="CEA850" s="14"/>
      <c r="CEB850" s="14"/>
      <c r="CEC850" s="14"/>
      <c r="CED850" s="14"/>
      <c r="CEE850" s="14"/>
      <c r="CEF850" s="14"/>
      <c r="CEG850" s="14"/>
      <c r="CEH850" s="14"/>
      <c r="CEI850" s="14"/>
      <c r="CEJ850" s="14"/>
      <c r="CEK850" s="14"/>
      <c r="CEL850" s="14"/>
      <c r="CEM850" s="14"/>
      <c r="CEN850" s="14"/>
      <c r="CEO850" s="14"/>
      <c r="CEP850" s="14"/>
      <c r="CEQ850" s="14"/>
      <c r="CER850" s="14"/>
      <c r="CES850" s="14"/>
      <c r="CET850" s="14"/>
      <c r="CEU850" s="14"/>
      <c r="CEV850" s="14"/>
      <c r="CEW850" s="14"/>
      <c r="CEX850" s="14"/>
      <c r="CEY850" s="14"/>
      <c r="CEZ850" s="14"/>
      <c r="CFA850" s="14"/>
      <c r="CFB850" s="14"/>
      <c r="CFC850" s="14"/>
      <c r="CFD850" s="14"/>
      <c r="CFE850" s="14"/>
      <c r="CFF850" s="14"/>
      <c r="CFG850" s="14"/>
      <c r="CFH850" s="14"/>
      <c r="CFI850" s="14"/>
      <c r="CFJ850" s="14"/>
      <c r="CFK850" s="14"/>
      <c r="CFL850" s="14"/>
      <c r="CFM850" s="14"/>
      <c r="CFN850" s="14"/>
      <c r="CFO850" s="14"/>
      <c r="CFP850" s="14"/>
      <c r="CFQ850" s="14"/>
      <c r="CFR850" s="14"/>
      <c r="CFS850" s="14"/>
      <c r="CFT850" s="14"/>
      <c r="CFU850" s="14"/>
      <c r="CFV850" s="14"/>
      <c r="CFW850" s="14"/>
      <c r="CFX850" s="14"/>
      <c r="CFY850" s="14"/>
      <c r="CFZ850" s="14"/>
      <c r="CGA850" s="14"/>
      <c r="CGB850" s="14"/>
      <c r="CGC850" s="14"/>
      <c r="CGD850" s="14"/>
      <c r="CGE850" s="14"/>
      <c r="CGF850" s="14"/>
      <c r="CGG850" s="14"/>
      <c r="CGH850" s="14"/>
      <c r="CGI850" s="14"/>
      <c r="CGJ850" s="14"/>
      <c r="CGK850" s="14"/>
      <c r="CGL850" s="14"/>
      <c r="CGM850" s="14"/>
      <c r="CGN850" s="14"/>
      <c r="CGO850" s="14"/>
      <c r="CGP850" s="14"/>
      <c r="CGQ850" s="14"/>
      <c r="CGR850" s="14"/>
      <c r="CGS850" s="14"/>
      <c r="CGT850" s="14"/>
      <c r="CGU850" s="14"/>
      <c r="CGV850" s="14"/>
      <c r="CGW850" s="14"/>
      <c r="CGX850" s="14"/>
      <c r="CGY850" s="14"/>
      <c r="CGZ850" s="14"/>
      <c r="CHA850" s="14"/>
      <c r="CHB850" s="14"/>
      <c r="CHC850" s="14"/>
      <c r="CHD850" s="14"/>
      <c r="CHE850" s="14"/>
      <c r="CHF850" s="14"/>
      <c r="CHG850" s="14"/>
      <c r="CHH850" s="14"/>
      <c r="CHI850" s="14"/>
      <c r="CHJ850" s="14"/>
      <c r="CHK850" s="14"/>
      <c r="CHL850" s="14"/>
      <c r="CHM850" s="14"/>
      <c r="CHN850" s="14"/>
      <c r="CHO850" s="14"/>
      <c r="CHP850" s="14"/>
      <c r="CHQ850" s="14"/>
      <c r="CHR850" s="14"/>
      <c r="CHS850" s="14"/>
      <c r="CHT850" s="14"/>
      <c r="CHU850" s="14"/>
      <c r="CHV850" s="14"/>
      <c r="CHW850" s="14"/>
      <c r="CHX850" s="14"/>
      <c r="CHY850" s="14"/>
      <c r="CHZ850" s="14"/>
      <c r="CIA850" s="14"/>
      <c r="CIB850" s="14"/>
      <c r="CIC850" s="14"/>
      <c r="CID850" s="14"/>
      <c r="CIE850" s="14"/>
      <c r="CIF850" s="14"/>
      <c r="CIG850" s="14"/>
      <c r="CIH850" s="14"/>
      <c r="CII850" s="14"/>
      <c r="CIJ850" s="14"/>
      <c r="CIK850" s="14"/>
      <c r="CIL850" s="14"/>
      <c r="CIM850" s="14"/>
      <c r="CIN850" s="14"/>
      <c r="CIO850" s="14"/>
      <c r="CIP850" s="14"/>
      <c r="CIQ850" s="14"/>
      <c r="CIR850" s="14"/>
      <c r="CIS850" s="14"/>
      <c r="CIT850" s="14"/>
      <c r="CIU850" s="14"/>
      <c r="CIV850" s="14"/>
      <c r="CIW850" s="14"/>
      <c r="CIX850" s="14"/>
      <c r="CIY850" s="14"/>
      <c r="CIZ850" s="14"/>
      <c r="CJA850" s="14"/>
      <c r="CJB850" s="14"/>
      <c r="CJC850" s="14"/>
      <c r="CJD850" s="14"/>
      <c r="CJE850" s="14"/>
      <c r="CJF850" s="14"/>
      <c r="CJG850" s="14"/>
      <c r="CJH850" s="14"/>
      <c r="CJI850" s="14"/>
      <c r="CJJ850" s="14"/>
      <c r="CJK850" s="14"/>
      <c r="CJL850" s="14"/>
      <c r="CJM850" s="14"/>
      <c r="CJN850" s="14"/>
      <c r="CJO850" s="14"/>
      <c r="CJP850" s="14"/>
      <c r="CJQ850" s="14"/>
      <c r="CJR850" s="14"/>
      <c r="CJS850" s="14"/>
      <c r="CJT850" s="14"/>
      <c r="CJU850" s="14"/>
      <c r="CJV850" s="14"/>
      <c r="CJW850" s="14"/>
      <c r="CJX850" s="14"/>
      <c r="CJY850" s="14"/>
      <c r="CJZ850" s="14"/>
      <c r="CKA850" s="14"/>
      <c r="CKB850" s="14"/>
      <c r="CKC850" s="14"/>
      <c r="CKD850" s="14"/>
      <c r="CKE850" s="14"/>
      <c r="CKF850" s="14"/>
      <c r="CKG850" s="14"/>
      <c r="CKH850" s="14"/>
      <c r="CKI850" s="14"/>
      <c r="CKJ850" s="14"/>
      <c r="CKK850" s="14"/>
      <c r="CKL850" s="14"/>
      <c r="CKM850" s="14"/>
      <c r="CKN850" s="14"/>
      <c r="CKO850" s="14"/>
      <c r="CKP850" s="14"/>
      <c r="CKQ850" s="14"/>
      <c r="CKR850" s="14"/>
      <c r="CKS850" s="14"/>
      <c r="CKT850" s="14"/>
      <c r="CKU850" s="14"/>
      <c r="CKV850" s="14"/>
      <c r="CKW850" s="14"/>
      <c r="CKX850" s="14"/>
      <c r="CKY850" s="14"/>
      <c r="CKZ850" s="14"/>
      <c r="CLA850" s="14"/>
      <c r="CLB850" s="14"/>
      <c r="CLC850" s="14"/>
      <c r="CLD850" s="14"/>
      <c r="CLE850" s="14"/>
      <c r="CLF850" s="14"/>
      <c r="CLG850" s="14"/>
      <c r="CLH850" s="14"/>
      <c r="CLI850" s="14"/>
      <c r="CLJ850" s="14"/>
      <c r="CLK850" s="14"/>
      <c r="CLL850" s="14"/>
      <c r="CLM850" s="14"/>
      <c r="CLN850" s="14"/>
      <c r="CLO850" s="14"/>
      <c r="CLP850" s="14"/>
      <c r="CLQ850" s="14"/>
      <c r="CLR850" s="14"/>
      <c r="CLS850" s="14"/>
      <c r="CLT850" s="14"/>
      <c r="CLU850" s="14"/>
      <c r="CLV850" s="14"/>
      <c r="CLW850" s="14"/>
      <c r="CLX850" s="14"/>
      <c r="CLY850" s="14"/>
      <c r="CLZ850" s="14"/>
      <c r="CMA850" s="14"/>
      <c r="CMB850" s="14"/>
      <c r="CMC850" s="14"/>
      <c r="CMD850" s="14"/>
      <c r="CME850" s="14"/>
      <c r="CMF850" s="14"/>
      <c r="CMG850" s="14"/>
      <c r="CMH850" s="14"/>
      <c r="CMI850" s="14"/>
      <c r="CMJ850" s="14"/>
      <c r="CMK850" s="14"/>
      <c r="CML850" s="14"/>
      <c r="CMM850" s="14"/>
      <c r="CMN850" s="14"/>
      <c r="CMO850" s="14"/>
      <c r="CMP850" s="14"/>
      <c r="CMQ850" s="14"/>
      <c r="CMR850" s="14"/>
      <c r="CMS850" s="14"/>
      <c r="CMT850" s="14"/>
      <c r="CMU850" s="14"/>
      <c r="CMV850" s="14"/>
      <c r="CMW850" s="14"/>
      <c r="CMX850" s="14"/>
      <c r="CMY850" s="14"/>
      <c r="CMZ850" s="14"/>
      <c r="CNA850" s="14"/>
      <c r="CNB850" s="14"/>
      <c r="CNC850" s="14"/>
      <c r="CND850" s="14"/>
      <c r="CNE850" s="14"/>
      <c r="CNF850" s="14"/>
      <c r="CNG850" s="14"/>
      <c r="CNH850" s="14"/>
      <c r="CNI850" s="14"/>
      <c r="CNJ850" s="14"/>
      <c r="CNK850" s="14"/>
      <c r="CNL850" s="14"/>
      <c r="CNM850" s="14"/>
      <c r="CNN850" s="14"/>
      <c r="CNO850" s="14"/>
      <c r="CNP850" s="14"/>
      <c r="CNQ850" s="14"/>
      <c r="CNR850" s="14"/>
      <c r="CNS850" s="14"/>
      <c r="CNT850" s="14"/>
      <c r="CNU850" s="14"/>
      <c r="CNV850" s="14"/>
      <c r="CNW850" s="14"/>
      <c r="CNX850" s="14"/>
      <c r="CNY850" s="14"/>
      <c r="CNZ850" s="14"/>
      <c r="COA850" s="14"/>
      <c r="COB850" s="14"/>
      <c r="COC850" s="14"/>
      <c r="COD850" s="14"/>
      <c r="COE850" s="14"/>
      <c r="COF850" s="14"/>
      <c r="COG850" s="14"/>
      <c r="COH850" s="14"/>
      <c r="COI850" s="14"/>
      <c r="COJ850" s="14"/>
      <c r="COK850" s="14"/>
      <c r="COL850" s="14"/>
      <c r="COM850" s="14"/>
      <c r="CON850" s="14"/>
      <c r="COO850" s="14"/>
      <c r="COP850" s="14"/>
      <c r="COQ850" s="14"/>
      <c r="COR850" s="14"/>
      <c r="COS850" s="14"/>
      <c r="COT850" s="14"/>
      <c r="COU850" s="14"/>
      <c r="COV850" s="14"/>
      <c r="COW850" s="14"/>
      <c r="COX850" s="14"/>
      <c r="COY850" s="14"/>
      <c r="COZ850" s="14"/>
      <c r="CPA850" s="14"/>
      <c r="CPB850" s="14"/>
      <c r="CPC850" s="14"/>
      <c r="CPD850" s="14"/>
      <c r="CPE850" s="14"/>
      <c r="CPF850" s="14"/>
      <c r="CPG850" s="14"/>
      <c r="CPH850" s="14"/>
      <c r="CPI850" s="14"/>
      <c r="CPJ850" s="14"/>
      <c r="CPK850" s="14"/>
      <c r="CPL850" s="14"/>
      <c r="CPM850" s="14"/>
      <c r="CPN850" s="14"/>
      <c r="CPO850" s="14"/>
      <c r="CPP850" s="14"/>
      <c r="CPQ850" s="14"/>
      <c r="CPR850" s="14"/>
      <c r="CPS850" s="14"/>
      <c r="CPT850" s="14"/>
      <c r="CPU850" s="14"/>
      <c r="CPV850" s="14"/>
      <c r="CPW850" s="14"/>
      <c r="CPX850" s="14"/>
      <c r="CPY850" s="14"/>
      <c r="CPZ850" s="14"/>
      <c r="CQA850" s="14"/>
      <c r="CQB850" s="14"/>
      <c r="CQC850" s="14"/>
      <c r="CQD850" s="14"/>
      <c r="CQE850" s="14"/>
      <c r="CQF850" s="14"/>
      <c r="CQG850" s="14"/>
      <c r="CQH850" s="14"/>
      <c r="CQI850" s="14"/>
      <c r="CQJ850" s="14"/>
      <c r="CQK850" s="14"/>
      <c r="CQL850" s="14"/>
      <c r="CQM850" s="14"/>
      <c r="CQN850" s="14"/>
      <c r="CQO850" s="14"/>
      <c r="CQP850" s="14"/>
      <c r="CQQ850" s="14"/>
      <c r="CQR850" s="14"/>
      <c r="CQS850" s="14"/>
      <c r="CQT850" s="14"/>
      <c r="CQU850" s="14"/>
      <c r="CQV850" s="14"/>
      <c r="CQW850" s="14"/>
      <c r="CQX850" s="14"/>
      <c r="CQY850" s="14"/>
      <c r="CQZ850" s="14"/>
      <c r="CRA850" s="14"/>
      <c r="CRB850" s="14"/>
      <c r="CRC850" s="14"/>
      <c r="CRD850" s="14"/>
      <c r="CRE850" s="14"/>
      <c r="CRF850" s="14"/>
      <c r="CRG850" s="14"/>
      <c r="CRH850" s="14"/>
      <c r="CRI850" s="14"/>
      <c r="CRJ850" s="14"/>
      <c r="CRK850" s="14"/>
      <c r="CRL850" s="14"/>
      <c r="CRM850" s="14"/>
      <c r="CRN850" s="14"/>
      <c r="CRO850" s="14"/>
      <c r="CRP850" s="14"/>
      <c r="CRQ850" s="14"/>
      <c r="CRR850" s="14"/>
      <c r="CRS850" s="14"/>
      <c r="CRT850" s="14"/>
      <c r="CRU850" s="14"/>
      <c r="CRV850" s="14"/>
      <c r="CRW850" s="14"/>
      <c r="CRX850" s="14"/>
      <c r="CRY850" s="14"/>
      <c r="CRZ850" s="14"/>
      <c r="CSA850" s="14"/>
      <c r="CSB850" s="14"/>
      <c r="CSC850" s="14"/>
      <c r="CSD850" s="14"/>
      <c r="CSE850" s="14"/>
      <c r="CSF850" s="14"/>
      <c r="CSG850" s="14"/>
      <c r="CSH850" s="14"/>
      <c r="CSI850" s="14"/>
      <c r="CSJ850" s="14"/>
      <c r="CSK850" s="14"/>
      <c r="CSL850" s="14"/>
      <c r="CSM850" s="14"/>
      <c r="CSN850" s="14"/>
      <c r="CSO850" s="14"/>
      <c r="CSP850" s="14"/>
      <c r="CSQ850" s="14"/>
      <c r="CSR850" s="14"/>
      <c r="CSS850" s="14"/>
      <c r="CST850" s="14"/>
      <c r="CSU850" s="14"/>
      <c r="CSV850" s="14"/>
      <c r="CSW850" s="14"/>
      <c r="CSX850" s="14"/>
      <c r="CSY850" s="14"/>
      <c r="CSZ850" s="14"/>
      <c r="CTA850" s="14"/>
      <c r="CTB850" s="14"/>
      <c r="CTC850" s="14"/>
      <c r="CTD850" s="14"/>
      <c r="CTE850" s="14"/>
      <c r="CTF850" s="14"/>
      <c r="CTG850" s="14"/>
      <c r="CTH850" s="14"/>
      <c r="CTI850" s="14"/>
      <c r="CTJ850" s="14"/>
      <c r="CTK850" s="14"/>
      <c r="CTL850" s="14"/>
      <c r="CTM850" s="14"/>
      <c r="CTN850" s="14"/>
      <c r="CTO850" s="14"/>
      <c r="CTP850" s="14"/>
      <c r="CTQ850" s="14"/>
      <c r="CTR850" s="14"/>
      <c r="CTS850" s="14"/>
      <c r="CTT850" s="14"/>
      <c r="CTU850" s="14"/>
      <c r="CTV850" s="14"/>
      <c r="CTW850" s="14"/>
      <c r="CTX850" s="14"/>
      <c r="CTY850" s="14"/>
      <c r="CTZ850" s="14"/>
      <c r="CUA850" s="14"/>
      <c r="CUB850" s="14"/>
      <c r="CUC850" s="14"/>
      <c r="CUD850" s="14"/>
      <c r="CUE850" s="14"/>
      <c r="CUF850" s="14"/>
      <c r="CUG850" s="14"/>
      <c r="CUH850" s="14"/>
      <c r="CUI850" s="14"/>
      <c r="CUJ850" s="14"/>
      <c r="CUK850" s="14"/>
      <c r="CUL850" s="14"/>
      <c r="CUM850" s="14"/>
      <c r="CUN850" s="14"/>
      <c r="CUO850" s="14"/>
      <c r="CUP850" s="14"/>
      <c r="CUQ850" s="14"/>
      <c r="CUR850" s="14"/>
      <c r="CUS850" s="14"/>
      <c r="CUT850" s="14"/>
      <c r="CUU850" s="14"/>
      <c r="CUV850" s="14"/>
      <c r="CUW850" s="14"/>
      <c r="CUX850" s="14"/>
      <c r="CUY850" s="14"/>
      <c r="CUZ850" s="14"/>
      <c r="CVA850" s="14"/>
      <c r="CVB850" s="14"/>
      <c r="CVC850" s="14"/>
      <c r="CVD850" s="14"/>
      <c r="CVE850" s="14"/>
      <c r="CVF850" s="14"/>
      <c r="CVG850" s="14"/>
      <c r="CVH850" s="14"/>
      <c r="CVI850" s="14"/>
      <c r="CVJ850" s="14"/>
      <c r="CVK850" s="14"/>
      <c r="CVL850" s="14"/>
      <c r="CVM850" s="14"/>
      <c r="CVN850" s="14"/>
      <c r="CVO850" s="14"/>
      <c r="CVP850" s="14"/>
      <c r="CVQ850" s="14"/>
      <c r="CVR850" s="14"/>
      <c r="CVS850" s="14"/>
      <c r="CVT850" s="14"/>
      <c r="CVU850" s="14"/>
      <c r="CVV850" s="14"/>
      <c r="CVW850" s="14"/>
      <c r="CVX850" s="14"/>
      <c r="CVY850" s="14"/>
      <c r="CVZ850" s="14"/>
      <c r="CWA850" s="14"/>
      <c r="CWB850" s="14"/>
      <c r="CWC850" s="14"/>
      <c r="CWD850" s="14"/>
      <c r="CWE850" s="14"/>
      <c r="CWF850" s="14"/>
      <c r="CWG850" s="14"/>
      <c r="CWH850" s="14"/>
      <c r="CWI850" s="14"/>
      <c r="CWJ850" s="14"/>
      <c r="CWK850" s="14"/>
      <c r="CWL850" s="14"/>
      <c r="CWM850" s="14"/>
      <c r="CWN850" s="14"/>
      <c r="CWO850" s="14"/>
      <c r="CWP850" s="14"/>
      <c r="CWQ850" s="14"/>
      <c r="CWR850" s="14"/>
      <c r="CWS850" s="14"/>
      <c r="CWT850" s="14"/>
      <c r="CWU850" s="14"/>
      <c r="CWV850" s="14"/>
      <c r="CWW850" s="14"/>
      <c r="CWX850" s="14"/>
      <c r="CWY850" s="14"/>
      <c r="CWZ850" s="14"/>
      <c r="CXA850" s="14"/>
      <c r="CXB850" s="14"/>
      <c r="CXC850" s="14"/>
      <c r="CXD850" s="14"/>
      <c r="CXE850" s="14"/>
      <c r="CXF850" s="14"/>
      <c r="CXG850" s="14"/>
      <c r="CXH850" s="14"/>
      <c r="CXI850" s="14"/>
      <c r="CXJ850" s="14"/>
      <c r="CXK850" s="14"/>
      <c r="CXL850" s="14"/>
      <c r="CXM850" s="14"/>
      <c r="CXN850" s="14"/>
      <c r="CXO850" s="14"/>
      <c r="CXP850" s="14"/>
      <c r="CXQ850" s="14"/>
      <c r="CXR850" s="14"/>
      <c r="CXS850" s="14"/>
      <c r="CXT850" s="14"/>
      <c r="CXU850" s="14"/>
      <c r="CXV850" s="14"/>
      <c r="CXW850" s="14"/>
      <c r="CXX850" s="14"/>
      <c r="CXY850" s="14"/>
      <c r="CXZ850" s="14"/>
      <c r="CYA850" s="14"/>
      <c r="CYB850" s="14"/>
      <c r="CYC850" s="14"/>
      <c r="CYD850" s="14"/>
      <c r="CYE850" s="14"/>
      <c r="CYF850" s="14"/>
      <c r="CYG850" s="14"/>
      <c r="CYH850" s="14"/>
      <c r="CYI850" s="14"/>
      <c r="CYJ850" s="14"/>
      <c r="CYK850" s="14"/>
      <c r="CYL850" s="14"/>
      <c r="CYM850" s="14"/>
      <c r="CYN850" s="14"/>
      <c r="CYO850" s="14"/>
      <c r="CYP850" s="14"/>
      <c r="CYQ850" s="14"/>
      <c r="CYR850" s="14"/>
      <c r="CYS850" s="14"/>
      <c r="CYT850" s="14"/>
      <c r="CYU850" s="14"/>
      <c r="CYV850" s="14"/>
      <c r="CYW850" s="14"/>
      <c r="CYX850" s="14"/>
      <c r="CYY850" s="14"/>
      <c r="CYZ850" s="14"/>
      <c r="CZA850" s="14"/>
      <c r="CZB850" s="14"/>
      <c r="CZC850" s="14"/>
      <c r="CZD850" s="14"/>
      <c r="CZE850" s="14"/>
      <c r="CZF850" s="14"/>
      <c r="CZG850" s="14"/>
      <c r="CZH850" s="14"/>
      <c r="CZI850" s="14"/>
      <c r="CZJ850" s="14"/>
      <c r="CZK850" s="14"/>
      <c r="CZL850" s="14"/>
      <c r="CZM850" s="14"/>
      <c r="CZN850" s="14"/>
      <c r="CZO850" s="14"/>
      <c r="CZP850" s="14"/>
      <c r="CZQ850" s="14"/>
      <c r="CZR850" s="14"/>
      <c r="CZS850" s="14"/>
      <c r="CZT850" s="14"/>
      <c r="CZU850" s="14"/>
      <c r="CZV850" s="14"/>
      <c r="CZW850" s="14"/>
      <c r="CZX850" s="14"/>
      <c r="CZY850" s="14"/>
      <c r="CZZ850" s="14"/>
      <c r="DAA850" s="14"/>
      <c r="DAB850" s="14"/>
      <c r="DAC850" s="14"/>
      <c r="DAD850" s="14"/>
      <c r="DAE850" s="14"/>
      <c r="DAF850" s="14"/>
      <c r="DAG850" s="14"/>
      <c r="DAH850" s="14"/>
      <c r="DAI850" s="14"/>
      <c r="DAJ850" s="14"/>
      <c r="DAK850" s="14"/>
      <c r="DAL850" s="14"/>
      <c r="DAM850" s="14"/>
      <c r="DAN850" s="14"/>
      <c r="DAO850" s="14"/>
      <c r="DAP850" s="14"/>
      <c r="DAQ850" s="14"/>
      <c r="DAR850" s="14"/>
      <c r="DAS850" s="14"/>
      <c r="DAT850" s="14"/>
      <c r="DAU850" s="14"/>
      <c r="DAV850" s="14"/>
      <c r="DAW850" s="14"/>
      <c r="DAX850" s="14"/>
      <c r="DAY850" s="14"/>
      <c r="DAZ850" s="14"/>
      <c r="DBA850" s="14"/>
      <c r="DBB850" s="14"/>
      <c r="DBC850" s="14"/>
      <c r="DBD850" s="14"/>
      <c r="DBE850" s="14"/>
      <c r="DBF850" s="14"/>
      <c r="DBG850" s="14"/>
      <c r="DBH850" s="14"/>
      <c r="DBI850" s="14"/>
      <c r="DBJ850" s="14"/>
      <c r="DBK850" s="14"/>
      <c r="DBL850" s="14"/>
      <c r="DBM850" s="14"/>
      <c r="DBN850" s="14"/>
      <c r="DBO850" s="14"/>
      <c r="DBP850" s="14"/>
      <c r="DBQ850" s="14"/>
      <c r="DBR850" s="14"/>
      <c r="DBS850" s="14"/>
      <c r="DBT850" s="14"/>
      <c r="DBU850" s="14"/>
      <c r="DBV850" s="14"/>
      <c r="DBW850" s="14"/>
      <c r="DBX850" s="14"/>
      <c r="DBY850" s="14"/>
      <c r="DBZ850" s="14"/>
      <c r="DCA850" s="14"/>
      <c r="DCB850" s="14"/>
      <c r="DCC850" s="14"/>
      <c r="DCD850" s="14"/>
      <c r="DCE850" s="14"/>
      <c r="DCF850" s="14"/>
      <c r="DCG850" s="14"/>
      <c r="DCH850" s="14"/>
      <c r="DCI850" s="14"/>
      <c r="DCJ850" s="14"/>
      <c r="DCK850" s="14"/>
      <c r="DCL850" s="14"/>
      <c r="DCM850" s="14"/>
      <c r="DCN850" s="14"/>
      <c r="DCO850" s="14"/>
      <c r="DCP850" s="14"/>
      <c r="DCQ850" s="14"/>
      <c r="DCR850" s="14"/>
      <c r="DCS850" s="14"/>
      <c r="DCT850" s="14"/>
      <c r="DCU850" s="14"/>
      <c r="DCV850" s="14"/>
      <c r="DCW850" s="14"/>
      <c r="DCX850" s="14"/>
      <c r="DCY850" s="14"/>
      <c r="DCZ850" s="14"/>
      <c r="DDA850" s="14"/>
      <c r="DDB850" s="14"/>
      <c r="DDC850" s="14"/>
      <c r="DDD850" s="14"/>
      <c r="DDE850" s="14"/>
      <c r="DDF850" s="14"/>
      <c r="DDG850" s="14"/>
      <c r="DDH850" s="14"/>
      <c r="DDI850" s="14"/>
      <c r="DDJ850" s="14"/>
      <c r="DDK850" s="14"/>
      <c r="DDL850" s="14"/>
      <c r="DDM850" s="14"/>
      <c r="DDN850" s="14"/>
      <c r="DDO850" s="14"/>
      <c r="DDP850" s="14"/>
      <c r="DDQ850" s="14"/>
      <c r="DDR850" s="14"/>
      <c r="DDS850" s="14"/>
      <c r="DDT850" s="14"/>
      <c r="DDU850" s="14"/>
      <c r="DDV850" s="14"/>
      <c r="DDW850" s="14"/>
      <c r="DDX850" s="14"/>
      <c r="DDY850" s="14"/>
      <c r="DDZ850" s="14"/>
      <c r="DEA850" s="14"/>
      <c r="DEB850" s="14"/>
      <c r="DEC850" s="14"/>
      <c r="DED850" s="14"/>
      <c r="DEE850" s="14"/>
      <c r="DEF850" s="14"/>
      <c r="DEG850" s="14"/>
      <c r="DEH850" s="14"/>
      <c r="DEI850" s="14"/>
      <c r="DEJ850" s="14"/>
      <c r="DEK850" s="14"/>
      <c r="DEL850" s="14"/>
      <c r="DEM850" s="14"/>
      <c r="DEN850" s="14"/>
      <c r="DEO850" s="14"/>
      <c r="DEP850" s="14"/>
      <c r="DEQ850" s="14"/>
      <c r="DER850" s="14"/>
      <c r="DES850" s="14"/>
      <c r="DET850" s="14"/>
      <c r="DEU850" s="14"/>
      <c r="DEV850" s="14"/>
      <c r="DEW850" s="14"/>
      <c r="DEX850" s="14"/>
      <c r="DEY850" s="14"/>
      <c r="DEZ850" s="14"/>
      <c r="DFA850" s="14"/>
      <c r="DFB850" s="14"/>
      <c r="DFC850" s="14"/>
      <c r="DFD850" s="14"/>
      <c r="DFE850" s="14"/>
      <c r="DFF850" s="14"/>
      <c r="DFG850" s="14"/>
      <c r="DFH850" s="14"/>
      <c r="DFI850" s="14"/>
      <c r="DFJ850" s="14"/>
      <c r="DFK850" s="14"/>
      <c r="DFL850" s="14"/>
      <c r="DFM850" s="14"/>
      <c r="DFN850" s="14"/>
      <c r="DFO850" s="14"/>
      <c r="DFP850" s="14"/>
      <c r="DFQ850" s="14"/>
      <c r="DFR850" s="14"/>
      <c r="DFS850" s="14"/>
      <c r="DFT850" s="14"/>
      <c r="DFU850" s="14"/>
      <c r="DFV850" s="14"/>
      <c r="DFW850" s="14"/>
      <c r="DFX850" s="14"/>
      <c r="DFY850" s="14"/>
      <c r="DFZ850" s="14"/>
      <c r="DGA850" s="14"/>
      <c r="DGB850" s="14"/>
      <c r="DGC850" s="14"/>
      <c r="DGD850" s="14"/>
      <c r="DGE850" s="14"/>
      <c r="DGF850" s="14"/>
      <c r="DGG850" s="14"/>
      <c r="DGH850" s="14"/>
      <c r="DGI850" s="14"/>
      <c r="DGJ850" s="14"/>
      <c r="DGK850" s="14"/>
      <c r="DGL850" s="14"/>
      <c r="DGM850" s="14"/>
      <c r="DGN850" s="14"/>
      <c r="DGO850" s="14"/>
      <c r="DGP850" s="14"/>
      <c r="DGQ850" s="14"/>
      <c r="DGR850" s="14"/>
      <c r="DGS850" s="14"/>
      <c r="DGT850" s="14"/>
      <c r="DGU850" s="14"/>
      <c r="DGV850" s="14"/>
      <c r="DGW850" s="14"/>
      <c r="DGX850" s="14"/>
      <c r="DGY850" s="14"/>
      <c r="DGZ850" s="14"/>
      <c r="DHA850" s="14"/>
      <c r="DHB850" s="14"/>
      <c r="DHC850" s="14"/>
      <c r="DHD850" s="14"/>
      <c r="DHE850" s="14"/>
      <c r="DHF850" s="14"/>
      <c r="DHG850" s="14"/>
      <c r="DHH850" s="14"/>
      <c r="DHI850" s="14"/>
      <c r="DHJ850" s="14"/>
      <c r="DHK850" s="14"/>
      <c r="DHL850" s="14"/>
      <c r="DHM850" s="14"/>
      <c r="DHN850" s="14"/>
      <c r="DHO850" s="14"/>
      <c r="DHP850" s="14"/>
      <c r="DHQ850" s="14"/>
      <c r="DHR850" s="14"/>
      <c r="DHS850" s="14"/>
      <c r="DHT850" s="14"/>
      <c r="DHU850" s="14"/>
      <c r="DHV850" s="14"/>
      <c r="DHW850" s="14"/>
      <c r="DHX850" s="14"/>
      <c r="DHY850" s="14"/>
      <c r="DHZ850" s="14"/>
      <c r="DIA850" s="14"/>
      <c r="DIB850" s="14"/>
      <c r="DIC850" s="14"/>
      <c r="DID850" s="14"/>
      <c r="DIE850" s="14"/>
      <c r="DIF850" s="14"/>
      <c r="DIG850" s="14"/>
      <c r="DIH850" s="14"/>
      <c r="DII850" s="14"/>
      <c r="DIJ850" s="14"/>
      <c r="DIK850" s="14"/>
      <c r="DIL850" s="14"/>
      <c r="DIM850" s="14"/>
      <c r="DIN850" s="14"/>
      <c r="DIO850" s="14"/>
      <c r="DIP850" s="14"/>
      <c r="DIQ850" s="14"/>
      <c r="DIR850" s="14"/>
      <c r="DIS850" s="14"/>
      <c r="DIT850" s="14"/>
      <c r="DIU850" s="14"/>
      <c r="DIV850" s="14"/>
      <c r="DIW850" s="14"/>
      <c r="DIX850" s="14"/>
      <c r="DIY850" s="14"/>
      <c r="DIZ850" s="14"/>
      <c r="DJA850" s="14"/>
      <c r="DJB850" s="14"/>
      <c r="DJC850" s="14"/>
      <c r="DJD850" s="14"/>
      <c r="DJE850" s="14"/>
      <c r="DJF850" s="14"/>
      <c r="DJG850" s="14"/>
      <c r="DJH850" s="14"/>
      <c r="DJI850" s="14"/>
      <c r="DJJ850" s="14"/>
      <c r="DJK850" s="14"/>
      <c r="DJL850" s="14"/>
      <c r="DJM850" s="14"/>
      <c r="DJN850" s="14"/>
      <c r="DJO850" s="14"/>
      <c r="DJP850" s="14"/>
      <c r="DJQ850" s="14"/>
      <c r="DJR850" s="14"/>
      <c r="DJS850" s="14"/>
      <c r="DJT850" s="14"/>
      <c r="DJU850" s="14"/>
      <c r="DJV850" s="14"/>
      <c r="DJW850" s="14"/>
      <c r="DJX850" s="14"/>
      <c r="DJY850" s="14"/>
      <c r="DJZ850" s="14"/>
      <c r="DKA850" s="14"/>
      <c r="DKB850" s="14"/>
      <c r="DKC850" s="14"/>
      <c r="DKD850" s="14"/>
      <c r="DKE850" s="14"/>
      <c r="DKF850" s="14"/>
      <c r="DKG850" s="14"/>
      <c r="DKH850" s="14"/>
      <c r="DKI850" s="14"/>
      <c r="DKJ850" s="14"/>
      <c r="DKK850" s="14"/>
      <c r="DKL850" s="14"/>
      <c r="DKM850" s="14"/>
      <c r="DKN850" s="14"/>
      <c r="DKO850" s="14"/>
      <c r="DKP850" s="14"/>
      <c r="DKQ850" s="14"/>
      <c r="DKR850" s="14"/>
      <c r="DKS850" s="14"/>
      <c r="DKT850" s="14"/>
      <c r="DKU850" s="14"/>
      <c r="DKV850" s="14"/>
      <c r="DKW850" s="14"/>
      <c r="DKX850" s="14"/>
      <c r="DKY850" s="14"/>
      <c r="DKZ850" s="14"/>
      <c r="DLA850" s="14"/>
      <c r="DLB850" s="14"/>
      <c r="DLC850" s="14"/>
      <c r="DLD850" s="14"/>
      <c r="DLE850" s="14"/>
      <c r="DLF850" s="14"/>
      <c r="DLG850" s="14"/>
      <c r="DLH850" s="14"/>
      <c r="DLI850" s="14"/>
      <c r="DLJ850" s="14"/>
      <c r="DLK850" s="14"/>
      <c r="DLL850" s="14"/>
      <c r="DLM850" s="14"/>
      <c r="DLN850" s="14"/>
      <c r="DLO850" s="14"/>
      <c r="DLP850" s="14"/>
      <c r="DLQ850" s="14"/>
      <c r="DLR850" s="14"/>
      <c r="DLS850" s="14"/>
      <c r="DLT850" s="14"/>
      <c r="DLU850" s="14"/>
      <c r="DLV850" s="14"/>
      <c r="DLW850" s="14"/>
      <c r="DLX850" s="14"/>
      <c r="DLY850" s="14"/>
      <c r="DLZ850" s="14"/>
      <c r="DMA850" s="14"/>
      <c r="DMB850" s="14"/>
      <c r="DMC850" s="14"/>
      <c r="DMD850" s="14"/>
      <c r="DME850" s="14"/>
      <c r="DMF850" s="14"/>
      <c r="DMG850" s="14"/>
      <c r="DMH850" s="14"/>
      <c r="DMI850" s="14"/>
      <c r="DMJ850" s="14"/>
      <c r="DMK850" s="14"/>
      <c r="DML850" s="14"/>
      <c r="DMM850" s="14"/>
      <c r="DMN850" s="14"/>
      <c r="DMO850" s="14"/>
      <c r="DMP850" s="14"/>
      <c r="DMQ850" s="14"/>
      <c r="DMR850" s="14"/>
      <c r="DMS850" s="14"/>
      <c r="DMT850" s="14"/>
      <c r="DMU850" s="14"/>
      <c r="DMV850" s="14"/>
      <c r="DMW850" s="14"/>
      <c r="DMX850" s="14"/>
      <c r="DMY850" s="14"/>
      <c r="DMZ850" s="14"/>
      <c r="DNA850" s="14"/>
      <c r="DNB850" s="14"/>
      <c r="DNC850" s="14"/>
      <c r="DND850" s="14"/>
      <c r="DNE850" s="14"/>
      <c r="DNF850" s="14"/>
      <c r="DNG850" s="14"/>
      <c r="DNH850" s="14"/>
      <c r="DNI850" s="14"/>
      <c r="DNJ850" s="14"/>
      <c r="DNK850" s="14"/>
      <c r="DNL850" s="14"/>
      <c r="DNM850" s="14"/>
      <c r="DNN850" s="14"/>
      <c r="DNO850" s="14"/>
      <c r="DNP850" s="14"/>
      <c r="DNQ850" s="14"/>
      <c r="DNR850" s="14"/>
      <c r="DNS850" s="14"/>
      <c r="DNT850" s="14"/>
      <c r="DNU850" s="14"/>
      <c r="DNV850" s="14"/>
      <c r="DNW850" s="14"/>
      <c r="DNX850" s="14"/>
      <c r="DNY850" s="14"/>
      <c r="DNZ850" s="14"/>
      <c r="DOA850" s="14"/>
      <c r="DOB850" s="14"/>
      <c r="DOC850" s="14"/>
      <c r="DOD850" s="14"/>
      <c r="DOE850" s="14"/>
      <c r="DOF850" s="14"/>
      <c r="DOG850" s="14"/>
      <c r="DOH850" s="14"/>
      <c r="DOI850" s="14"/>
      <c r="DOJ850" s="14"/>
      <c r="DOK850" s="14"/>
      <c r="DOL850" s="14"/>
      <c r="DOM850" s="14"/>
      <c r="DON850" s="14"/>
      <c r="DOO850" s="14"/>
      <c r="DOP850" s="14"/>
      <c r="DOQ850" s="14"/>
      <c r="DOR850" s="14"/>
      <c r="DOS850" s="14"/>
      <c r="DOT850" s="14"/>
      <c r="DOU850" s="14"/>
      <c r="DOV850" s="14"/>
      <c r="DOW850" s="14"/>
      <c r="DOX850" s="14"/>
      <c r="DOY850" s="14"/>
      <c r="DOZ850" s="14"/>
      <c r="DPA850" s="14"/>
      <c r="DPB850" s="14"/>
      <c r="DPC850" s="14"/>
      <c r="DPD850" s="14"/>
      <c r="DPE850" s="14"/>
      <c r="DPF850" s="14"/>
      <c r="DPG850" s="14"/>
      <c r="DPH850" s="14"/>
      <c r="DPI850" s="14"/>
      <c r="DPJ850" s="14"/>
      <c r="DPK850" s="14"/>
      <c r="DPL850" s="14"/>
      <c r="DPM850" s="14"/>
      <c r="DPN850" s="14"/>
      <c r="DPO850" s="14"/>
      <c r="DPP850" s="14"/>
      <c r="DPQ850" s="14"/>
      <c r="DPR850" s="14"/>
      <c r="DPS850" s="14"/>
      <c r="DPT850" s="14"/>
      <c r="DPU850" s="14"/>
      <c r="DPV850" s="14"/>
      <c r="DPW850" s="14"/>
      <c r="DPX850" s="14"/>
      <c r="DPY850" s="14"/>
      <c r="DPZ850" s="14"/>
      <c r="DQA850" s="14"/>
      <c r="DQB850" s="14"/>
      <c r="DQC850" s="14"/>
      <c r="DQD850" s="14"/>
      <c r="DQE850" s="14"/>
      <c r="DQF850" s="14"/>
      <c r="DQG850" s="14"/>
      <c r="DQH850" s="14"/>
      <c r="DQI850" s="14"/>
      <c r="DQJ850" s="14"/>
      <c r="DQK850" s="14"/>
      <c r="DQL850" s="14"/>
      <c r="DQM850" s="14"/>
      <c r="DQN850" s="14"/>
      <c r="DQO850" s="14"/>
      <c r="DQP850" s="14"/>
      <c r="DQQ850" s="14"/>
      <c r="DQR850" s="14"/>
      <c r="DQS850" s="14"/>
      <c r="DQT850" s="14"/>
      <c r="DQU850" s="14"/>
      <c r="DQV850" s="14"/>
      <c r="DQW850" s="14"/>
      <c r="DQX850" s="14"/>
      <c r="DQY850" s="14"/>
      <c r="DQZ850" s="14"/>
      <c r="DRA850" s="14"/>
      <c r="DRB850" s="14"/>
      <c r="DRC850" s="14"/>
      <c r="DRD850" s="14"/>
      <c r="DRE850" s="14"/>
      <c r="DRF850" s="14"/>
      <c r="DRG850" s="14"/>
      <c r="DRH850" s="14"/>
      <c r="DRI850" s="14"/>
      <c r="DRJ850" s="14"/>
      <c r="DRK850" s="14"/>
      <c r="DRL850" s="14"/>
      <c r="DRM850" s="14"/>
      <c r="DRN850" s="14"/>
      <c r="DRO850" s="14"/>
      <c r="DRP850" s="14"/>
      <c r="DRQ850" s="14"/>
      <c r="DRR850" s="14"/>
      <c r="DRS850" s="14"/>
      <c r="DRT850" s="14"/>
      <c r="DRU850" s="14"/>
      <c r="DRV850" s="14"/>
      <c r="DRW850" s="14"/>
      <c r="DRX850" s="14"/>
      <c r="DRY850" s="14"/>
      <c r="DRZ850" s="14"/>
      <c r="DSA850" s="14"/>
      <c r="DSB850" s="14"/>
      <c r="DSC850" s="14"/>
      <c r="DSD850" s="14"/>
      <c r="DSE850" s="14"/>
      <c r="DSF850" s="14"/>
      <c r="DSG850" s="14"/>
      <c r="DSH850" s="14"/>
      <c r="DSI850" s="14"/>
      <c r="DSJ850" s="14"/>
      <c r="DSK850" s="14"/>
      <c r="DSL850" s="14"/>
      <c r="DSM850" s="14"/>
      <c r="DSN850" s="14"/>
      <c r="DSO850" s="14"/>
      <c r="DSP850" s="14"/>
      <c r="DSQ850" s="14"/>
      <c r="DSR850" s="14"/>
      <c r="DSS850" s="14"/>
      <c r="DST850" s="14"/>
      <c r="DSU850" s="14"/>
      <c r="DSV850" s="14"/>
      <c r="DSW850" s="14"/>
      <c r="DSX850" s="14"/>
      <c r="DSY850" s="14"/>
      <c r="DSZ850" s="14"/>
      <c r="DTA850" s="14"/>
      <c r="DTB850" s="14"/>
      <c r="DTC850" s="14"/>
      <c r="DTD850" s="14"/>
      <c r="DTE850" s="14"/>
      <c r="DTF850" s="14"/>
      <c r="DTG850" s="14"/>
      <c r="DTH850" s="14"/>
      <c r="DTI850" s="14"/>
      <c r="DTJ850" s="14"/>
      <c r="DTK850" s="14"/>
      <c r="DTL850" s="14"/>
      <c r="DTM850" s="14"/>
      <c r="DTN850" s="14"/>
      <c r="DTO850" s="14"/>
      <c r="DTP850" s="14"/>
      <c r="DTQ850" s="14"/>
      <c r="DTR850" s="14"/>
      <c r="DTS850" s="14"/>
      <c r="DTT850" s="14"/>
      <c r="DTU850" s="14"/>
      <c r="DTV850" s="14"/>
      <c r="DTW850" s="14"/>
      <c r="DTX850" s="14"/>
      <c r="DTY850" s="14"/>
      <c r="DTZ850" s="14"/>
      <c r="DUA850" s="14"/>
      <c r="DUB850" s="14"/>
      <c r="DUC850" s="14"/>
      <c r="DUD850" s="14"/>
      <c r="DUE850" s="14"/>
      <c r="DUF850" s="14"/>
      <c r="DUG850" s="14"/>
      <c r="DUH850" s="14"/>
      <c r="DUI850" s="14"/>
      <c r="DUJ850" s="14"/>
      <c r="DUK850" s="14"/>
      <c r="DUL850" s="14"/>
      <c r="DUM850" s="14"/>
      <c r="DUN850" s="14"/>
      <c r="DUO850" s="14"/>
      <c r="DUP850" s="14"/>
      <c r="DUQ850" s="14"/>
      <c r="DUR850" s="14"/>
      <c r="DUS850" s="14"/>
      <c r="DUT850" s="14"/>
      <c r="DUU850" s="14"/>
      <c r="DUV850" s="14"/>
      <c r="DUW850" s="14"/>
      <c r="DUX850" s="14"/>
      <c r="DUY850" s="14"/>
      <c r="DUZ850" s="14"/>
      <c r="DVA850" s="14"/>
      <c r="DVB850" s="14"/>
      <c r="DVC850" s="14"/>
      <c r="DVD850" s="14"/>
      <c r="DVE850" s="14"/>
      <c r="DVF850" s="14"/>
      <c r="DVG850" s="14"/>
      <c r="DVH850" s="14"/>
      <c r="DVI850" s="14"/>
      <c r="DVJ850" s="14"/>
      <c r="DVK850" s="14"/>
      <c r="DVL850" s="14"/>
      <c r="DVM850" s="14"/>
      <c r="DVN850" s="14"/>
      <c r="DVO850" s="14"/>
      <c r="DVP850" s="14"/>
      <c r="DVQ850" s="14"/>
      <c r="DVR850" s="14"/>
      <c r="DVS850" s="14"/>
      <c r="DVT850" s="14"/>
      <c r="DVU850" s="14"/>
      <c r="DVV850" s="14"/>
      <c r="DVW850" s="14"/>
      <c r="DVX850" s="14"/>
      <c r="DVY850" s="14"/>
      <c r="DVZ850" s="14"/>
      <c r="DWA850" s="14"/>
      <c r="DWB850" s="14"/>
      <c r="DWC850" s="14"/>
      <c r="DWD850" s="14"/>
      <c r="DWE850" s="14"/>
      <c r="DWF850" s="14"/>
      <c r="DWG850" s="14"/>
      <c r="DWH850" s="14"/>
      <c r="DWI850" s="14"/>
      <c r="DWJ850" s="14"/>
      <c r="DWK850" s="14"/>
      <c r="DWL850" s="14"/>
      <c r="DWM850" s="14"/>
      <c r="DWN850" s="14"/>
      <c r="DWO850" s="14"/>
      <c r="DWP850" s="14"/>
      <c r="DWQ850" s="14"/>
      <c r="DWR850" s="14"/>
      <c r="DWS850" s="14"/>
      <c r="DWT850" s="14"/>
      <c r="DWU850" s="14"/>
      <c r="DWV850" s="14"/>
      <c r="DWW850" s="14"/>
      <c r="DWX850" s="14"/>
      <c r="DWY850" s="14"/>
      <c r="DWZ850" s="14"/>
      <c r="DXA850" s="14"/>
      <c r="DXB850" s="14"/>
      <c r="DXC850" s="14"/>
      <c r="DXD850" s="14"/>
      <c r="DXE850" s="14"/>
      <c r="DXF850" s="14"/>
      <c r="DXG850" s="14"/>
      <c r="DXH850" s="14"/>
      <c r="DXI850" s="14"/>
      <c r="DXJ850" s="14"/>
      <c r="DXK850" s="14"/>
      <c r="DXL850" s="14"/>
      <c r="DXM850" s="14"/>
      <c r="DXN850" s="14"/>
      <c r="DXO850" s="14"/>
      <c r="DXP850" s="14"/>
      <c r="DXQ850" s="14"/>
      <c r="DXR850" s="14"/>
      <c r="DXS850" s="14"/>
      <c r="DXT850" s="14"/>
      <c r="DXU850" s="14"/>
      <c r="DXV850" s="14"/>
      <c r="DXW850" s="14"/>
      <c r="DXX850" s="14"/>
      <c r="DXY850" s="14"/>
      <c r="DXZ850" s="14"/>
      <c r="DYA850" s="14"/>
      <c r="DYB850" s="14"/>
      <c r="DYC850" s="14"/>
      <c r="DYD850" s="14"/>
      <c r="DYE850" s="14"/>
      <c r="DYF850" s="14"/>
      <c r="DYG850" s="14"/>
      <c r="DYH850" s="14"/>
      <c r="DYI850" s="14"/>
      <c r="DYJ850" s="14"/>
      <c r="DYK850" s="14"/>
      <c r="DYL850" s="14"/>
      <c r="DYM850" s="14"/>
      <c r="DYN850" s="14"/>
      <c r="DYO850" s="14"/>
      <c r="DYP850" s="14"/>
      <c r="DYQ850" s="14"/>
      <c r="DYR850" s="14"/>
      <c r="DYS850" s="14"/>
      <c r="DYT850" s="14"/>
      <c r="DYU850" s="14"/>
      <c r="DYV850" s="14"/>
      <c r="DYW850" s="14"/>
      <c r="DYX850" s="14"/>
      <c r="DYY850" s="14"/>
      <c r="DYZ850" s="14"/>
      <c r="DZA850" s="14"/>
      <c r="DZB850" s="14"/>
      <c r="DZC850" s="14"/>
      <c r="DZD850" s="14"/>
      <c r="DZE850" s="14"/>
      <c r="DZF850" s="14"/>
      <c r="DZG850" s="14"/>
      <c r="DZH850" s="14"/>
      <c r="DZI850" s="14"/>
      <c r="DZJ850" s="14"/>
      <c r="DZK850" s="14"/>
      <c r="DZL850" s="14"/>
      <c r="DZM850" s="14"/>
      <c r="DZN850" s="14"/>
      <c r="DZO850" s="14"/>
      <c r="DZP850" s="14"/>
      <c r="DZQ850" s="14"/>
      <c r="DZR850" s="14"/>
      <c r="DZS850" s="14"/>
      <c r="DZT850" s="14"/>
      <c r="DZU850" s="14"/>
      <c r="DZV850" s="14"/>
      <c r="DZW850" s="14"/>
      <c r="DZX850" s="14"/>
      <c r="DZY850" s="14"/>
      <c r="DZZ850" s="14"/>
      <c r="EAA850" s="14"/>
      <c r="EAB850" s="14"/>
      <c r="EAC850" s="14"/>
      <c r="EAD850" s="14"/>
      <c r="EAE850" s="14"/>
      <c r="EAF850" s="14"/>
      <c r="EAG850" s="14"/>
      <c r="EAH850" s="14"/>
      <c r="EAI850" s="14"/>
      <c r="EAJ850" s="14"/>
      <c r="EAK850" s="14"/>
      <c r="EAL850" s="14"/>
      <c r="EAM850" s="14"/>
      <c r="EAN850" s="14"/>
      <c r="EAO850" s="14"/>
      <c r="EAP850" s="14"/>
      <c r="EAQ850" s="14"/>
      <c r="EAR850" s="14"/>
      <c r="EAS850" s="14"/>
      <c r="EAT850" s="14"/>
      <c r="EAU850" s="14"/>
      <c r="EAV850" s="14"/>
      <c r="EAW850" s="14"/>
      <c r="EAX850" s="14"/>
      <c r="EAY850" s="14"/>
      <c r="EAZ850" s="14"/>
      <c r="EBA850" s="14"/>
      <c r="EBB850" s="14"/>
      <c r="EBC850" s="14"/>
      <c r="EBD850" s="14"/>
      <c r="EBE850" s="14"/>
      <c r="EBF850" s="14"/>
      <c r="EBG850" s="14"/>
      <c r="EBH850" s="14"/>
      <c r="EBI850" s="14"/>
      <c r="EBJ850" s="14"/>
      <c r="EBK850" s="14"/>
      <c r="EBL850" s="14"/>
      <c r="EBM850" s="14"/>
      <c r="EBN850" s="14"/>
      <c r="EBO850" s="14"/>
      <c r="EBP850" s="14"/>
      <c r="EBQ850" s="14"/>
      <c r="EBR850" s="14"/>
      <c r="EBS850" s="14"/>
      <c r="EBT850" s="14"/>
      <c r="EBU850" s="14"/>
      <c r="EBV850" s="14"/>
      <c r="EBW850" s="14"/>
      <c r="EBX850" s="14"/>
      <c r="EBY850" s="14"/>
      <c r="EBZ850" s="14"/>
      <c r="ECA850" s="14"/>
      <c r="ECB850" s="14"/>
      <c r="ECC850" s="14"/>
      <c r="ECD850" s="14"/>
      <c r="ECE850" s="14"/>
      <c r="ECF850" s="14"/>
      <c r="ECG850" s="14"/>
      <c r="ECH850" s="14"/>
      <c r="ECI850" s="14"/>
      <c r="ECJ850" s="14"/>
      <c r="ECK850" s="14"/>
      <c r="ECL850" s="14"/>
      <c r="ECM850" s="14"/>
      <c r="ECN850" s="14"/>
      <c r="ECO850" s="14"/>
      <c r="ECP850" s="14"/>
      <c r="ECQ850" s="14"/>
      <c r="ECR850" s="14"/>
      <c r="ECS850" s="14"/>
      <c r="ECT850" s="14"/>
      <c r="ECU850" s="14"/>
      <c r="ECV850" s="14"/>
      <c r="ECW850" s="14"/>
      <c r="ECX850" s="14"/>
      <c r="ECY850" s="14"/>
      <c r="ECZ850" s="14"/>
      <c r="EDA850" s="14"/>
      <c r="EDB850" s="14"/>
      <c r="EDC850" s="14"/>
      <c r="EDD850" s="14"/>
      <c r="EDE850" s="14"/>
      <c r="EDF850" s="14"/>
      <c r="EDG850" s="14"/>
      <c r="EDH850" s="14"/>
      <c r="EDI850" s="14"/>
      <c r="EDJ850" s="14"/>
      <c r="EDK850" s="14"/>
      <c r="EDL850" s="14"/>
      <c r="EDM850" s="14"/>
      <c r="EDN850" s="14"/>
      <c r="EDO850" s="14"/>
      <c r="EDP850" s="14"/>
      <c r="EDQ850" s="14"/>
      <c r="EDR850" s="14"/>
      <c r="EDS850" s="14"/>
      <c r="EDT850" s="14"/>
      <c r="EDU850" s="14"/>
      <c r="EDV850" s="14"/>
      <c r="EDW850" s="14"/>
      <c r="EDX850" s="14"/>
      <c r="EDY850" s="14"/>
      <c r="EDZ850" s="14"/>
      <c r="EEA850" s="14"/>
      <c r="EEB850" s="14"/>
      <c r="EEC850" s="14"/>
      <c r="EED850" s="14"/>
      <c r="EEE850" s="14"/>
      <c r="EEF850" s="14"/>
      <c r="EEG850" s="14"/>
      <c r="EEH850" s="14"/>
      <c r="EEI850" s="14"/>
      <c r="EEJ850" s="14"/>
      <c r="EEK850" s="14"/>
      <c r="EEL850" s="14"/>
      <c r="EEM850" s="14"/>
      <c r="EEN850" s="14"/>
      <c r="EEO850" s="14"/>
      <c r="EEP850" s="14"/>
      <c r="EEQ850" s="14"/>
      <c r="EER850" s="14"/>
      <c r="EES850" s="14"/>
      <c r="EET850" s="14"/>
      <c r="EEU850" s="14"/>
      <c r="EEV850" s="14"/>
      <c r="EEW850" s="14"/>
      <c r="EEX850" s="14"/>
      <c r="EEY850" s="14"/>
      <c r="EEZ850" s="14"/>
      <c r="EFA850" s="14"/>
      <c r="EFB850" s="14"/>
      <c r="EFC850" s="14"/>
      <c r="EFD850" s="14"/>
      <c r="EFE850" s="14"/>
      <c r="EFF850" s="14"/>
      <c r="EFG850" s="14"/>
      <c r="EFH850" s="14"/>
      <c r="EFI850" s="14"/>
      <c r="EFJ850" s="14"/>
      <c r="EFK850" s="14"/>
      <c r="EFL850" s="14"/>
      <c r="EFM850" s="14"/>
      <c r="EFN850" s="14"/>
      <c r="EFO850" s="14"/>
      <c r="EFP850" s="14"/>
      <c r="EFQ850" s="14"/>
      <c r="EFR850" s="14"/>
      <c r="EFS850" s="14"/>
      <c r="EFT850" s="14"/>
      <c r="EFU850" s="14"/>
      <c r="EFV850" s="14"/>
      <c r="EFW850" s="14"/>
      <c r="EFX850" s="14"/>
      <c r="EFY850" s="14"/>
      <c r="EFZ850" s="14"/>
      <c r="EGA850" s="14"/>
      <c r="EGB850" s="14"/>
      <c r="EGC850" s="14"/>
      <c r="EGD850" s="14"/>
      <c r="EGE850" s="14"/>
      <c r="EGF850" s="14"/>
      <c r="EGG850" s="14"/>
      <c r="EGH850" s="14"/>
      <c r="EGI850" s="14"/>
      <c r="EGJ850" s="14"/>
      <c r="EGK850" s="14"/>
      <c r="EGL850" s="14"/>
      <c r="EGM850" s="14"/>
      <c r="EGN850" s="14"/>
      <c r="EGO850" s="14"/>
      <c r="EGP850" s="14"/>
      <c r="EGQ850" s="14"/>
      <c r="EGR850" s="14"/>
      <c r="EGS850" s="14"/>
      <c r="EGT850" s="14"/>
      <c r="EGU850" s="14"/>
      <c r="EGV850" s="14"/>
      <c r="EGW850" s="14"/>
      <c r="EGX850" s="14"/>
      <c r="EGY850" s="14"/>
      <c r="EGZ850" s="14"/>
      <c r="EHA850" s="14"/>
      <c r="EHB850" s="14"/>
      <c r="EHC850" s="14"/>
      <c r="EHD850" s="14"/>
      <c r="EHE850" s="14"/>
      <c r="EHF850" s="14"/>
      <c r="EHG850" s="14"/>
      <c r="EHH850" s="14"/>
      <c r="EHI850" s="14"/>
      <c r="EHJ850" s="14"/>
      <c r="EHK850" s="14"/>
      <c r="EHL850" s="14"/>
      <c r="EHM850" s="14"/>
      <c r="EHN850" s="14"/>
      <c r="EHO850" s="14"/>
      <c r="EHP850" s="14"/>
      <c r="EHQ850" s="14"/>
      <c r="EHR850" s="14"/>
      <c r="EHS850" s="14"/>
      <c r="EHT850" s="14"/>
      <c r="EHU850" s="14"/>
      <c r="EHV850" s="14"/>
      <c r="EHW850" s="14"/>
      <c r="EHX850" s="14"/>
      <c r="EHY850" s="14"/>
      <c r="EHZ850" s="14"/>
      <c r="EIA850" s="14"/>
      <c r="EIB850" s="14"/>
      <c r="EIC850" s="14"/>
      <c r="EID850" s="14"/>
      <c r="EIE850" s="14"/>
      <c r="EIF850" s="14"/>
      <c r="EIG850" s="14"/>
      <c r="EIH850" s="14"/>
      <c r="EII850" s="14"/>
      <c r="EIJ850" s="14"/>
      <c r="EIK850" s="14"/>
      <c r="EIL850" s="14"/>
      <c r="EIM850" s="14"/>
      <c r="EIN850" s="14"/>
      <c r="EIO850" s="14"/>
      <c r="EIP850" s="14"/>
      <c r="EIQ850" s="14"/>
      <c r="EIR850" s="14"/>
      <c r="EIS850" s="14"/>
      <c r="EIT850" s="14"/>
      <c r="EIU850" s="14"/>
      <c r="EIV850" s="14"/>
      <c r="EIW850" s="14"/>
      <c r="EIX850" s="14"/>
      <c r="EIY850" s="14"/>
      <c r="EIZ850" s="14"/>
      <c r="EJA850" s="14"/>
      <c r="EJB850" s="14"/>
      <c r="EJC850" s="14"/>
      <c r="EJD850" s="14"/>
      <c r="EJE850" s="14"/>
      <c r="EJF850" s="14"/>
      <c r="EJG850" s="14"/>
      <c r="EJH850" s="14"/>
      <c r="EJI850" s="14"/>
      <c r="EJJ850" s="14"/>
      <c r="EJK850" s="14"/>
      <c r="EJL850" s="14"/>
      <c r="EJM850" s="14"/>
      <c r="EJN850" s="14"/>
      <c r="EJO850" s="14"/>
      <c r="EJP850" s="14"/>
      <c r="EJQ850" s="14"/>
      <c r="EJR850" s="14"/>
      <c r="EJS850" s="14"/>
      <c r="EJT850" s="14"/>
      <c r="EJU850" s="14"/>
      <c r="EJV850" s="14"/>
      <c r="EJW850" s="14"/>
      <c r="EJX850" s="14"/>
      <c r="EJY850" s="14"/>
      <c r="EJZ850" s="14"/>
      <c r="EKA850" s="14"/>
      <c r="EKB850" s="14"/>
      <c r="EKC850" s="14"/>
      <c r="EKD850" s="14"/>
      <c r="EKE850" s="14"/>
      <c r="EKF850" s="14"/>
      <c r="EKG850" s="14"/>
      <c r="EKH850" s="14"/>
      <c r="EKI850" s="14"/>
      <c r="EKJ850" s="14"/>
      <c r="EKK850" s="14"/>
      <c r="EKL850" s="14"/>
      <c r="EKM850" s="14"/>
      <c r="EKN850" s="14"/>
      <c r="EKO850" s="14"/>
      <c r="EKP850" s="14"/>
      <c r="EKQ850" s="14"/>
      <c r="EKR850" s="14"/>
      <c r="EKS850" s="14"/>
      <c r="EKT850" s="14"/>
      <c r="EKU850" s="14"/>
      <c r="EKV850" s="14"/>
      <c r="EKW850" s="14"/>
      <c r="EKX850" s="14"/>
      <c r="EKY850" s="14"/>
      <c r="EKZ850" s="14"/>
      <c r="ELA850" s="14"/>
      <c r="ELB850" s="14"/>
      <c r="ELC850" s="14"/>
      <c r="ELD850" s="14"/>
      <c r="ELE850" s="14"/>
      <c r="ELF850" s="14"/>
      <c r="ELG850" s="14"/>
      <c r="ELH850" s="14"/>
      <c r="ELI850" s="14"/>
      <c r="ELJ850" s="14"/>
      <c r="ELK850" s="14"/>
      <c r="ELL850" s="14"/>
      <c r="ELM850" s="14"/>
      <c r="ELN850" s="14"/>
      <c r="ELO850" s="14"/>
      <c r="ELP850" s="14"/>
      <c r="ELQ850" s="14"/>
      <c r="ELR850" s="14"/>
      <c r="ELS850" s="14"/>
      <c r="ELT850" s="14"/>
      <c r="ELU850" s="14"/>
      <c r="ELV850" s="14"/>
      <c r="ELW850" s="14"/>
      <c r="ELX850" s="14"/>
      <c r="ELY850" s="14"/>
      <c r="ELZ850" s="14"/>
      <c r="EMA850" s="14"/>
      <c r="EMB850" s="14"/>
      <c r="EMC850" s="14"/>
      <c r="EMD850" s="14"/>
      <c r="EME850" s="14"/>
      <c r="EMF850" s="14"/>
      <c r="EMG850" s="14"/>
      <c r="EMH850" s="14"/>
      <c r="EMI850" s="14"/>
      <c r="EMJ850" s="14"/>
      <c r="EMK850" s="14"/>
      <c r="EML850" s="14"/>
      <c r="EMM850" s="14"/>
      <c r="EMN850" s="14"/>
      <c r="EMO850" s="14"/>
      <c r="EMP850" s="14"/>
      <c r="EMQ850" s="14"/>
      <c r="EMR850" s="14"/>
      <c r="EMS850" s="14"/>
      <c r="EMT850" s="14"/>
      <c r="EMU850" s="14"/>
      <c r="EMV850" s="14"/>
      <c r="EMW850" s="14"/>
      <c r="EMX850" s="14"/>
      <c r="EMY850" s="14"/>
      <c r="EMZ850" s="14"/>
      <c r="ENA850" s="14"/>
      <c r="ENB850" s="14"/>
      <c r="ENC850" s="14"/>
      <c r="END850" s="14"/>
      <c r="ENE850" s="14"/>
      <c r="ENF850" s="14"/>
      <c r="ENG850" s="14"/>
      <c r="ENH850" s="14"/>
      <c r="ENI850" s="14"/>
      <c r="ENJ850" s="14"/>
      <c r="ENK850" s="14"/>
      <c r="ENL850" s="14"/>
      <c r="ENM850" s="14"/>
      <c r="ENN850" s="14"/>
      <c r="ENO850" s="14"/>
      <c r="ENP850" s="14"/>
      <c r="ENQ850" s="14"/>
      <c r="ENR850" s="14"/>
      <c r="ENS850" s="14"/>
      <c r="ENT850" s="14"/>
      <c r="ENU850" s="14"/>
      <c r="ENV850" s="14"/>
      <c r="ENW850" s="14"/>
      <c r="ENX850" s="14"/>
      <c r="ENY850" s="14"/>
      <c r="ENZ850" s="14"/>
      <c r="EOA850" s="14"/>
      <c r="EOB850" s="14"/>
      <c r="EOC850" s="14"/>
      <c r="EOD850" s="14"/>
      <c r="EOE850" s="14"/>
      <c r="EOF850" s="14"/>
      <c r="EOG850" s="14"/>
      <c r="EOH850" s="14"/>
      <c r="EOI850" s="14"/>
      <c r="EOJ850" s="14"/>
      <c r="EOK850" s="14"/>
      <c r="EOL850" s="14"/>
      <c r="EOM850" s="14"/>
      <c r="EON850" s="14"/>
      <c r="EOO850" s="14"/>
      <c r="EOP850" s="14"/>
      <c r="EOQ850" s="14"/>
      <c r="EOR850" s="14"/>
      <c r="EOS850" s="14"/>
      <c r="EOT850" s="14"/>
      <c r="EOU850" s="14"/>
      <c r="EOV850" s="14"/>
      <c r="EOW850" s="14"/>
      <c r="EOX850" s="14"/>
      <c r="EOY850" s="14"/>
      <c r="EOZ850" s="14"/>
      <c r="EPA850" s="14"/>
      <c r="EPB850" s="14"/>
      <c r="EPC850" s="14"/>
      <c r="EPD850" s="14"/>
      <c r="EPE850" s="14"/>
      <c r="EPF850" s="14"/>
      <c r="EPG850" s="14"/>
      <c r="EPH850" s="14"/>
      <c r="EPI850" s="14"/>
      <c r="EPJ850" s="14"/>
      <c r="EPK850" s="14"/>
      <c r="EPL850" s="14"/>
      <c r="EPM850" s="14"/>
      <c r="EPN850" s="14"/>
      <c r="EPO850" s="14"/>
      <c r="EPP850" s="14"/>
      <c r="EPQ850" s="14"/>
      <c r="EPR850" s="14"/>
      <c r="EPS850" s="14"/>
      <c r="EPT850" s="14"/>
      <c r="EPU850" s="14"/>
      <c r="EPV850" s="14"/>
      <c r="EPW850" s="14"/>
      <c r="EPX850" s="14"/>
      <c r="EPY850" s="14"/>
      <c r="EPZ850" s="14"/>
      <c r="EQA850" s="14"/>
      <c r="EQB850" s="14"/>
      <c r="EQC850" s="14"/>
      <c r="EQD850" s="14"/>
      <c r="EQE850" s="14"/>
      <c r="EQF850" s="14"/>
      <c r="EQG850" s="14"/>
      <c r="EQH850" s="14"/>
      <c r="EQI850" s="14"/>
      <c r="EQJ850" s="14"/>
      <c r="EQK850" s="14"/>
      <c r="EQL850" s="14"/>
      <c r="EQM850" s="14"/>
      <c r="EQN850" s="14"/>
      <c r="EQO850" s="14"/>
      <c r="EQP850" s="14"/>
      <c r="EQQ850" s="14"/>
      <c r="EQR850" s="14"/>
      <c r="EQS850" s="14"/>
      <c r="EQT850" s="14"/>
      <c r="EQU850" s="14"/>
      <c r="EQV850" s="14"/>
      <c r="EQW850" s="14"/>
      <c r="EQX850" s="14"/>
      <c r="EQY850" s="14"/>
      <c r="EQZ850" s="14"/>
      <c r="ERA850" s="14"/>
      <c r="ERB850" s="14"/>
      <c r="ERC850" s="14"/>
      <c r="ERD850" s="14"/>
      <c r="ERE850" s="14"/>
      <c r="ERF850" s="14"/>
      <c r="ERG850" s="14"/>
      <c r="ERH850" s="14"/>
      <c r="ERI850" s="14"/>
      <c r="ERJ850" s="14"/>
      <c r="ERK850" s="14"/>
      <c r="ERL850" s="14"/>
      <c r="ERM850" s="14"/>
      <c r="ERN850" s="14"/>
      <c r="ERO850" s="14"/>
      <c r="ERP850" s="14"/>
      <c r="ERQ850" s="14"/>
      <c r="ERR850" s="14"/>
      <c r="ERS850" s="14"/>
      <c r="ERT850" s="14"/>
      <c r="ERU850" s="14"/>
      <c r="ERV850" s="14"/>
      <c r="ERW850" s="14"/>
      <c r="ERX850" s="14"/>
      <c r="ERY850" s="14"/>
      <c r="ERZ850" s="14"/>
      <c r="ESA850" s="14"/>
      <c r="ESB850" s="14"/>
      <c r="ESC850" s="14"/>
      <c r="ESD850" s="14"/>
      <c r="ESE850" s="14"/>
      <c r="ESF850" s="14"/>
      <c r="ESG850" s="14"/>
      <c r="ESH850" s="14"/>
      <c r="ESI850" s="14"/>
      <c r="ESJ850" s="14"/>
      <c r="ESK850" s="14"/>
      <c r="ESL850" s="14"/>
      <c r="ESM850" s="14"/>
      <c r="ESN850" s="14"/>
      <c r="ESO850" s="14"/>
      <c r="ESP850" s="14"/>
      <c r="ESQ850" s="14"/>
      <c r="ESR850" s="14"/>
      <c r="ESS850" s="14"/>
      <c r="EST850" s="14"/>
      <c r="ESU850" s="14"/>
      <c r="ESV850" s="14"/>
      <c r="ESW850" s="14"/>
      <c r="ESX850" s="14"/>
      <c r="ESY850" s="14"/>
      <c r="ESZ850" s="14"/>
      <c r="ETA850" s="14"/>
      <c r="ETB850" s="14"/>
      <c r="ETC850" s="14"/>
      <c r="ETD850" s="14"/>
      <c r="ETE850" s="14"/>
      <c r="ETF850" s="14"/>
      <c r="ETG850" s="14"/>
      <c r="ETH850" s="14"/>
      <c r="ETI850" s="14"/>
      <c r="ETJ850" s="14"/>
      <c r="ETK850" s="14"/>
      <c r="ETL850" s="14"/>
      <c r="ETM850" s="14"/>
      <c r="ETN850" s="14"/>
      <c r="ETO850" s="14"/>
      <c r="ETP850" s="14"/>
      <c r="ETQ850" s="14"/>
      <c r="ETR850" s="14"/>
      <c r="ETS850" s="14"/>
      <c r="ETT850" s="14"/>
      <c r="ETU850" s="14"/>
      <c r="ETV850" s="14"/>
      <c r="ETW850" s="14"/>
      <c r="ETX850" s="14"/>
      <c r="ETY850" s="14"/>
      <c r="ETZ850" s="14"/>
      <c r="EUA850" s="14"/>
      <c r="EUB850" s="14"/>
      <c r="EUC850" s="14"/>
      <c r="EUD850" s="14"/>
      <c r="EUE850" s="14"/>
      <c r="EUF850" s="14"/>
      <c r="EUG850" s="14"/>
      <c r="EUH850" s="14"/>
      <c r="EUI850" s="14"/>
      <c r="EUJ850" s="14"/>
      <c r="EUK850" s="14"/>
      <c r="EUL850" s="14"/>
      <c r="EUM850" s="14"/>
      <c r="EUN850" s="14"/>
      <c r="EUO850" s="14"/>
      <c r="EUP850" s="14"/>
      <c r="EUQ850" s="14"/>
      <c r="EUR850" s="14"/>
      <c r="EUS850" s="14"/>
      <c r="EUT850" s="14"/>
      <c r="EUU850" s="14"/>
      <c r="EUV850" s="14"/>
      <c r="EUW850" s="14"/>
      <c r="EUX850" s="14"/>
      <c r="EUY850" s="14"/>
      <c r="EUZ850" s="14"/>
      <c r="EVA850" s="14"/>
      <c r="EVB850" s="14"/>
      <c r="EVC850" s="14"/>
      <c r="EVD850" s="14"/>
      <c r="EVE850" s="14"/>
      <c r="EVF850" s="14"/>
      <c r="EVG850" s="14"/>
      <c r="EVH850" s="14"/>
      <c r="EVI850" s="14"/>
      <c r="EVJ850" s="14"/>
      <c r="EVK850" s="14"/>
      <c r="EVL850" s="14"/>
      <c r="EVM850" s="14"/>
      <c r="EVN850" s="14"/>
      <c r="EVO850" s="14"/>
      <c r="EVP850" s="14"/>
      <c r="EVQ850" s="14"/>
      <c r="EVR850" s="14"/>
      <c r="EVS850" s="14"/>
      <c r="EVT850" s="14"/>
      <c r="EVU850" s="14"/>
      <c r="EVV850" s="14"/>
      <c r="EVW850" s="14"/>
      <c r="EVX850" s="14"/>
      <c r="EVY850" s="14"/>
      <c r="EVZ850" s="14"/>
      <c r="EWA850" s="14"/>
      <c r="EWB850" s="14"/>
      <c r="EWC850" s="14"/>
      <c r="EWD850" s="14"/>
      <c r="EWE850" s="14"/>
      <c r="EWF850" s="14"/>
      <c r="EWG850" s="14"/>
      <c r="EWH850" s="14"/>
      <c r="EWI850" s="14"/>
      <c r="EWJ850" s="14"/>
      <c r="EWK850" s="14"/>
      <c r="EWL850" s="14"/>
      <c r="EWM850" s="14"/>
      <c r="EWN850" s="14"/>
      <c r="EWO850" s="14"/>
      <c r="EWP850" s="14"/>
      <c r="EWQ850" s="14"/>
      <c r="EWR850" s="14"/>
      <c r="EWS850" s="14"/>
      <c r="EWT850" s="14"/>
      <c r="EWU850" s="14"/>
      <c r="EWV850" s="14"/>
      <c r="EWW850" s="14"/>
      <c r="EWX850" s="14"/>
      <c r="EWY850" s="14"/>
      <c r="EWZ850" s="14"/>
      <c r="EXA850" s="14"/>
      <c r="EXB850" s="14"/>
      <c r="EXC850" s="14"/>
      <c r="EXD850" s="14"/>
      <c r="EXE850" s="14"/>
      <c r="EXF850" s="14"/>
      <c r="EXG850" s="14"/>
      <c r="EXH850" s="14"/>
      <c r="EXI850" s="14"/>
      <c r="EXJ850" s="14"/>
      <c r="EXK850" s="14"/>
      <c r="EXL850" s="14"/>
      <c r="EXM850" s="14"/>
      <c r="EXN850" s="14"/>
      <c r="EXO850" s="14"/>
      <c r="EXP850" s="14"/>
      <c r="EXQ850" s="14"/>
      <c r="EXR850" s="14"/>
      <c r="EXS850" s="14"/>
      <c r="EXT850" s="14"/>
      <c r="EXU850" s="14"/>
      <c r="EXV850" s="14"/>
      <c r="EXW850" s="14"/>
      <c r="EXX850" s="14"/>
      <c r="EXY850" s="14"/>
      <c r="EXZ850" s="14"/>
      <c r="EYA850" s="14"/>
      <c r="EYB850" s="14"/>
      <c r="EYC850" s="14"/>
      <c r="EYD850" s="14"/>
      <c r="EYE850" s="14"/>
      <c r="EYF850" s="14"/>
      <c r="EYG850" s="14"/>
      <c r="EYH850" s="14"/>
      <c r="EYI850" s="14"/>
      <c r="EYJ850" s="14"/>
      <c r="EYK850" s="14"/>
      <c r="EYL850" s="14"/>
      <c r="EYM850" s="14"/>
      <c r="EYN850" s="14"/>
      <c r="EYO850" s="14"/>
      <c r="EYP850" s="14"/>
      <c r="EYQ850" s="14"/>
      <c r="EYR850" s="14"/>
      <c r="EYS850" s="14"/>
      <c r="EYT850" s="14"/>
      <c r="EYU850" s="14"/>
      <c r="EYV850" s="14"/>
      <c r="EYW850" s="14"/>
      <c r="EYX850" s="14"/>
      <c r="EYY850" s="14"/>
      <c r="EYZ850" s="14"/>
      <c r="EZA850" s="14"/>
      <c r="EZB850" s="14"/>
      <c r="EZC850" s="14"/>
      <c r="EZD850" s="14"/>
      <c r="EZE850" s="14"/>
      <c r="EZF850" s="14"/>
      <c r="EZG850" s="14"/>
      <c r="EZH850" s="14"/>
      <c r="EZI850" s="14"/>
      <c r="EZJ850" s="14"/>
      <c r="EZK850" s="14"/>
      <c r="EZL850" s="14"/>
      <c r="EZM850" s="14"/>
      <c r="EZN850" s="14"/>
      <c r="EZO850" s="14"/>
      <c r="EZP850" s="14"/>
      <c r="EZQ850" s="14"/>
      <c r="EZR850" s="14"/>
      <c r="EZS850" s="14"/>
      <c r="EZT850" s="14"/>
      <c r="EZU850" s="14"/>
      <c r="EZV850" s="14"/>
      <c r="EZW850" s="14"/>
      <c r="EZX850" s="14"/>
      <c r="EZY850" s="14"/>
      <c r="EZZ850" s="14"/>
      <c r="FAA850" s="14"/>
      <c r="FAB850" s="14"/>
      <c r="FAC850" s="14"/>
      <c r="FAD850" s="14"/>
      <c r="FAE850" s="14"/>
      <c r="FAF850" s="14"/>
      <c r="FAG850" s="14"/>
      <c r="FAH850" s="14"/>
      <c r="FAI850" s="14"/>
      <c r="FAJ850" s="14"/>
      <c r="FAK850" s="14"/>
      <c r="FAL850" s="14"/>
      <c r="FAM850" s="14"/>
      <c r="FAN850" s="14"/>
      <c r="FAO850" s="14"/>
      <c r="FAP850" s="14"/>
      <c r="FAQ850" s="14"/>
      <c r="FAR850" s="14"/>
      <c r="FAS850" s="14"/>
      <c r="FAT850" s="14"/>
      <c r="FAU850" s="14"/>
      <c r="FAV850" s="14"/>
      <c r="FAW850" s="14"/>
      <c r="FAX850" s="14"/>
      <c r="FAY850" s="14"/>
      <c r="FAZ850" s="14"/>
      <c r="FBA850" s="14"/>
      <c r="FBB850" s="14"/>
      <c r="FBC850" s="14"/>
      <c r="FBD850" s="14"/>
      <c r="FBE850" s="14"/>
      <c r="FBF850" s="14"/>
      <c r="FBG850" s="14"/>
      <c r="FBH850" s="14"/>
      <c r="FBI850" s="14"/>
      <c r="FBJ850" s="14"/>
      <c r="FBK850" s="14"/>
      <c r="FBL850" s="14"/>
      <c r="FBM850" s="14"/>
      <c r="FBN850" s="14"/>
      <c r="FBO850" s="14"/>
      <c r="FBP850" s="14"/>
      <c r="FBQ850" s="14"/>
      <c r="FBR850" s="14"/>
      <c r="FBS850" s="14"/>
      <c r="FBT850" s="14"/>
      <c r="FBU850" s="14"/>
      <c r="FBV850" s="14"/>
      <c r="FBW850" s="14"/>
      <c r="FBX850" s="14"/>
      <c r="FBY850" s="14"/>
      <c r="FBZ850" s="14"/>
      <c r="FCA850" s="14"/>
      <c r="FCB850" s="14"/>
      <c r="FCC850" s="14"/>
      <c r="FCD850" s="14"/>
      <c r="FCE850" s="14"/>
      <c r="FCF850" s="14"/>
      <c r="FCG850" s="14"/>
      <c r="FCH850" s="14"/>
      <c r="FCI850" s="14"/>
      <c r="FCJ850" s="14"/>
      <c r="FCK850" s="14"/>
      <c r="FCL850" s="14"/>
      <c r="FCM850" s="14"/>
      <c r="FCN850" s="14"/>
      <c r="FCO850" s="14"/>
      <c r="FCP850" s="14"/>
      <c r="FCQ850" s="14"/>
      <c r="FCR850" s="14"/>
      <c r="FCS850" s="14"/>
      <c r="FCT850" s="14"/>
      <c r="FCU850" s="14"/>
      <c r="FCV850" s="14"/>
      <c r="FCW850" s="14"/>
      <c r="FCX850" s="14"/>
      <c r="FCY850" s="14"/>
      <c r="FCZ850" s="14"/>
      <c r="FDA850" s="14"/>
      <c r="FDB850" s="14"/>
      <c r="FDC850" s="14"/>
      <c r="FDD850" s="14"/>
      <c r="FDE850" s="14"/>
      <c r="FDF850" s="14"/>
      <c r="FDG850" s="14"/>
      <c r="FDH850" s="14"/>
      <c r="FDI850" s="14"/>
      <c r="FDJ850" s="14"/>
      <c r="FDK850" s="14"/>
      <c r="FDL850" s="14"/>
      <c r="FDM850" s="14"/>
      <c r="FDN850" s="14"/>
      <c r="FDO850" s="14"/>
      <c r="FDP850" s="14"/>
      <c r="FDQ850" s="14"/>
      <c r="FDR850" s="14"/>
      <c r="FDS850" s="14"/>
      <c r="FDT850" s="14"/>
      <c r="FDU850" s="14"/>
      <c r="FDV850" s="14"/>
      <c r="FDW850" s="14"/>
      <c r="FDX850" s="14"/>
      <c r="FDY850" s="14"/>
      <c r="FDZ850" s="14"/>
      <c r="FEA850" s="14"/>
      <c r="FEB850" s="14"/>
      <c r="FEC850" s="14"/>
      <c r="FED850" s="14"/>
      <c r="FEE850" s="14"/>
      <c r="FEF850" s="14"/>
      <c r="FEG850" s="14"/>
      <c r="FEH850" s="14"/>
      <c r="FEI850" s="14"/>
      <c r="FEJ850" s="14"/>
      <c r="FEK850" s="14"/>
      <c r="FEL850" s="14"/>
      <c r="FEM850" s="14"/>
      <c r="FEN850" s="14"/>
      <c r="FEO850" s="14"/>
      <c r="FEP850" s="14"/>
      <c r="FEQ850" s="14"/>
      <c r="FER850" s="14"/>
      <c r="FES850" s="14"/>
      <c r="FET850" s="14"/>
      <c r="FEU850" s="14"/>
      <c r="FEV850" s="14"/>
      <c r="FEW850" s="14"/>
      <c r="FEX850" s="14"/>
      <c r="FEY850" s="14"/>
      <c r="FEZ850" s="14"/>
      <c r="FFA850" s="14"/>
      <c r="FFB850" s="14"/>
      <c r="FFC850" s="14"/>
      <c r="FFD850" s="14"/>
      <c r="FFE850" s="14"/>
      <c r="FFF850" s="14"/>
      <c r="FFG850" s="14"/>
      <c r="FFH850" s="14"/>
      <c r="FFI850" s="14"/>
      <c r="FFJ850" s="14"/>
      <c r="FFK850" s="14"/>
      <c r="FFL850" s="14"/>
      <c r="FFM850" s="14"/>
      <c r="FFN850" s="14"/>
      <c r="FFO850" s="14"/>
      <c r="FFP850" s="14"/>
      <c r="FFQ850" s="14"/>
      <c r="FFR850" s="14"/>
      <c r="FFS850" s="14"/>
      <c r="FFT850" s="14"/>
      <c r="FFU850" s="14"/>
      <c r="FFV850" s="14"/>
      <c r="FFW850" s="14"/>
      <c r="FFX850" s="14"/>
      <c r="FFY850" s="14"/>
      <c r="FFZ850" s="14"/>
      <c r="FGA850" s="14"/>
      <c r="FGB850" s="14"/>
      <c r="FGC850" s="14"/>
      <c r="FGD850" s="14"/>
      <c r="FGE850" s="14"/>
      <c r="FGF850" s="14"/>
      <c r="FGG850" s="14"/>
      <c r="FGH850" s="14"/>
      <c r="FGI850" s="14"/>
      <c r="FGJ850" s="14"/>
      <c r="FGK850" s="14"/>
      <c r="FGL850" s="14"/>
      <c r="FGM850" s="14"/>
      <c r="FGN850" s="14"/>
      <c r="FGO850" s="14"/>
      <c r="FGP850" s="14"/>
      <c r="FGQ850" s="14"/>
      <c r="FGR850" s="14"/>
      <c r="FGS850" s="14"/>
      <c r="FGT850" s="14"/>
      <c r="FGU850" s="14"/>
      <c r="FGV850" s="14"/>
      <c r="FGW850" s="14"/>
      <c r="FGX850" s="14"/>
      <c r="FGY850" s="14"/>
      <c r="FGZ850" s="14"/>
      <c r="FHA850" s="14"/>
      <c r="FHB850" s="14"/>
      <c r="FHC850" s="14"/>
      <c r="FHD850" s="14"/>
      <c r="FHE850" s="14"/>
      <c r="FHF850" s="14"/>
      <c r="FHG850" s="14"/>
      <c r="FHH850" s="14"/>
      <c r="FHI850" s="14"/>
      <c r="FHJ850" s="14"/>
      <c r="FHK850" s="14"/>
      <c r="FHL850" s="14"/>
      <c r="FHM850" s="14"/>
      <c r="FHN850" s="14"/>
      <c r="FHO850" s="14"/>
      <c r="FHP850" s="14"/>
      <c r="FHQ850" s="14"/>
      <c r="FHR850" s="14"/>
      <c r="FHS850" s="14"/>
      <c r="FHT850" s="14"/>
      <c r="FHU850" s="14"/>
      <c r="FHV850" s="14"/>
      <c r="FHW850" s="14"/>
      <c r="FHX850" s="14"/>
      <c r="FHY850" s="14"/>
      <c r="FHZ850" s="14"/>
      <c r="FIA850" s="14"/>
      <c r="FIB850" s="14"/>
      <c r="FIC850" s="14"/>
      <c r="FID850" s="14"/>
      <c r="FIE850" s="14"/>
      <c r="FIF850" s="14"/>
      <c r="FIG850" s="14"/>
      <c r="FIH850" s="14"/>
      <c r="FII850" s="14"/>
      <c r="FIJ850" s="14"/>
      <c r="FIK850" s="14"/>
      <c r="FIL850" s="14"/>
      <c r="FIM850" s="14"/>
      <c r="FIN850" s="14"/>
      <c r="FIO850" s="14"/>
      <c r="FIP850" s="14"/>
      <c r="FIQ850" s="14"/>
      <c r="FIR850" s="14"/>
      <c r="FIS850" s="14"/>
      <c r="FIT850" s="14"/>
      <c r="FIU850" s="14"/>
      <c r="FIV850" s="14"/>
      <c r="FIW850" s="14"/>
      <c r="FIX850" s="14"/>
      <c r="FIY850" s="14"/>
      <c r="FIZ850" s="14"/>
      <c r="FJA850" s="14"/>
      <c r="FJB850" s="14"/>
      <c r="FJC850" s="14"/>
      <c r="FJD850" s="14"/>
      <c r="FJE850" s="14"/>
      <c r="FJF850" s="14"/>
      <c r="FJG850" s="14"/>
      <c r="FJH850" s="14"/>
      <c r="FJI850" s="14"/>
      <c r="FJJ850" s="14"/>
      <c r="FJK850" s="14"/>
      <c r="FJL850" s="14"/>
      <c r="FJM850" s="14"/>
      <c r="FJN850" s="14"/>
      <c r="FJO850" s="14"/>
      <c r="FJP850" s="14"/>
      <c r="FJQ850" s="14"/>
      <c r="FJR850" s="14"/>
      <c r="FJS850" s="14"/>
      <c r="FJT850" s="14"/>
      <c r="FJU850" s="14"/>
      <c r="FJV850" s="14"/>
      <c r="FJW850" s="14"/>
      <c r="FJX850" s="14"/>
      <c r="FJY850" s="14"/>
      <c r="FJZ850" s="14"/>
      <c r="FKA850" s="14"/>
      <c r="FKB850" s="14"/>
      <c r="FKC850" s="14"/>
      <c r="FKD850" s="14"/>
      <c r="FKE850" s="14"/>
      <c r="FKF850" s="14"/>
      <c r="FKG850" s="14"/>
      <c r="FKH850" s="14"/>
      <c r="FKI850" s="14"/>
      <c r="FKJ850" s="14"/>
      <c r="FKK850" s="14"/>
      <c r="FKL850" s="14"/>
      <c r="FKM850" s="14"/>
      <c r="FKN850" s="14"/>
      <c r="FKO850" s="14"/>
      <c r="FKP850" s="14"/>
      <c r="FKQ850" s="14"/>
      <c r="FKR850" s="14"/>
      <c r="FKS850" s="14"/>
      <c r="FKT850" s="14"/>
      <c r="FKU850" s="14"/>
      <c r="FKV850" s="14"/>
      <c r="FKW850" s="14"/>
      <c r="FKX850" s="14"/>
      <c r="FKY850" s="14"/>
      <c r="FKZ850" s="14"/>
      <c r="FLA850" s="14"/>
      <c r="FLB850" s="14"/>
      <c r="FLC850" s="14"/>
      <c r="FLD850" s="14"/>
      <c r="FLE850" s="14"/>
      <c r="FLF850" s="14"/>
      <c r="FLG850" s="14"/>
      <c r="FLH850" s="14"/>
      <c r="FLI850" s="14"/>
      <c r="FLJ850" s="14"/>
      <c r="FLK850" s="14"/>
      <c r="FLL850" s="14"/>
      <c r="FLM850" s="14"/>
      <c r="FLN850" s="14"/>
      <c r="FLO850" s="14"/>
      <c r="FLP850" s="14"/>
      <c r="FLQ850" s="14"/>
      <c r="FLR850" s="14"/>
      <c r="FLS850" s="14"/>
      <c r="FLT850" s="14"/>
      <c r="FLU850" s="14"/>
      <c r="FLV850" s="14"/>
      <c r="FLW850" s="14"/>
      <c r="FLX850" s="14"/>
      <c r="FLY850" s="14"/>
      <c r="FLZ850" s="14"/>
      <c r="FMA850" s="14"/>
      <c r="FMB850" s="14"/>
      <c r="FMC850" s="14"/>
      <c r="FMD850" s="14"/>
      <c r="FME850" s="14"/>
      <c r="FMF850" s="14"/>
      <c r="FMG850" s="14"/>
      <c r="FMH850" s="14"/>
      <c r="FMI850" s="14"/>
      <c r="FMJ850" s="14"/>
      <c r="FMK850" s="14"/>
      <c r="FML850" s="14"/>
      <c r="FMM850" s="14"/>
      <c r="FMN850" s="14"/>
      <c r="FMO850" s="14"/>
      <c r="FMP850" s="14"/>
      <c r="FMQ850" s="14"/>
      <c r="FMR850" s="14"/>
      <c r="FMS850" s="14"/>
      <c r="FMT850" s="14"/>
      <c r="FMU850" s="14"/>
      <c r="FMV850" s="14"/>
      <c r="FMW850" s="14"/>
      <c r="FMX850" s="14"/>
      <c r="FMY850" s="14"/>
      <c r="FMZ850" s="14"/>
      <c r="FNA850" s="14"/>
      <c r="FNB850" s="14"/>
      <c r="FNC850" s="14"/>
      <c r="FND850" s="14"/>
      <c r="FNE850" s="14"/>
      <c r="FNF850" s="14"/>
      <c r="FNG850" s="14"/>
      <c r="FNH850" s="14"/>
      <c r="FNI850" s="14"/>
      <c r="FNJ850" s="14"/>
      <c r="FNK850" s="14"/>
      <c r="FNL850" s="14"/>
      <c r="FNM850" s="14"/>
      <c r="FNN850" s="14"/>
      <c r="FNO850" s="14"/>
      <c r="FNP850" s="14"/>
      <c r="FNQ850" s="14"/>
      <c r="FNR850" s="14"/>
      <c r="FNS850" s="14"/>
      <c r="FNT850" s="14"/>
      <c r="FNU850" s="14"/>
      <c r="FNV850" s="14"/>
      <c r="FNW850" s="14"/>
      <c r="FNX850" s="14"/>
      <c r="FNY850" s="14"/>
      <c r="FNZ850" s="14"/>
      <c r="FOA850" s="14"/>
      <c r="FOB850" s="14"/>
      <c r="FOC850" s="14"/>
      <c r="FOD850" s="14"/>
      <c r="FOE850" s="14"/>
      <c r="FOF850" s="14"/>
      <c r="FOG850" s="14"/>
      <c r="FOH850" s="14"/>
      <c r="FOI850" s="14"/>
      <c r="FOJ850" s="14"/>
      <c r="FOK850" s="14"/>
      <c r="FOL850" s="14"/>
      <c r="FOM850" s="14"/>
      <c r="FON850" s="14"/>
      <c r="FOO850" s="14"/>
      <c r="FOP850" s="14"/>
      <c r="FOQ850" s="14"/>
      <c r="FOR850" s="14"/>
      <c r="FOS850" s="14"/>
      <c r="FOT850" s="14"/>
      <c r="FOU850" s="14"/>
      <c r="FOV850" s="14"/>
      <c r="FOW850" s="14"/>
      <c r="FOX850" s="14"/>
      <c r="FOY850" s="14"/>
      <c r="FOZ850" s="14"/>
      <c r="FPA850" s="14"/>
      <c r="FPB850" s="14"/>
      <c r="FPC850" s="14"/>
      <c r="FPD850" s="14"/>
      <c r="FPE850" s="14"/>
      <c r="FPF850" s="14"/>
      <c r="FPG850" s="14"/>
      <c r="FPH850" s="14"/>
      <c r="FPI850" s="14"/>
      <c r="FPJ850" s="14"/>
      <c r="FPK850" s="14"/>
      <c r="FPL850" s="14"/>
      <c r="FPM850" s="14"/>
      <c r="FPN850" s="14"/>
      <c r="FPO850" s="14"/>
      <c r="FPP850" s="14"/>
      <c r="FPQ850" s="14"/>
      <c r="FPR850" s="14"/>
      <c r="FPS850" s="14"/>
      <c r="FPT850" s="14"/>
      <c r="FPU850" s="14"/>
      <c r="FPV850" s="14"/>
      <c r="FPW850" s="14"/>
      <c r="FPX850" s="14"/>
      <c r="FPY850" s="14"/>
      <c r="FPZ850" s="14"/>
      <c r="FQA850" s="14"/>
      <c r="FQB850" s="14"/>
      <c r="FQC850" s="14"/>
      <c r="FQD850" s="14"/>
      <c r="FQE850" s="14"/>
      <c r="FQF850" s="14"/>
      <c r="FQG850" s="14"/>
      <c r="FQH850" s="14"/>
      <c r="FQI850" s="14"/>
      <c r="FQJ850" s="14"/>
      <c r="FQK850" s="14"/>
      <c r="FQL850" s="14"/>
      <c r="FQM850" s="14"/>
      <c r="FQN850" s="14"/>
      <c r="FQO850" s="14"/>
      <c r="FQP850" s="14"/>
      <c r="FQQ850" s="14"/>
      <c r="FQR850" s="14"/>
      <c r="FQS850" s="14"/>
      <c r="FQT850" s="14"/>
      <c r="FQU850" s="14"/>
      <c r="FQV850" s="14"/>
      <c r="FQW850" s="14"/>
      <c r="FQX850" s="14"/>
      <c r="FQY850" s="14"/>
      <c r="FQZ850" s="14"/>
      <c r="FRA850" s="14"/>
      <c r="FRB850" s="14"/>
      <c r="FRC850" s="14"/>
      <c r="FRD850" s="14"/>
      <c r="FRE850" s="14"/>
      <c r="FRF850" s="14"/>
      <c r="FRG850" s="14"/>
      <c r="FRH850" s="14"/>
      <c r="FRI850" s="14"/>
      <c r="FRJ850" s="14"/>
      <c r="FRK850" s="14"/>
      <c r="FRL850" s="14"/>
      <c r="FRM850" s="14"/>
      <c r="FRN850" s="14"/>
      <c r="FRO850" s="14"/>
      <c r="FRP850" s="14"/>
      <c r="FRQ850" s="14"/>
      <c r="FRR850" s="14"/>
      <c r="FRS850" s="14"/>
      <c r="FRT850" s="14"/>
      <c r="FRU850" s="14"/>
      <c r="FRV850" s="14"/>
      <c r="FRW850" s="14"/>
      <c r="FRX850" s="14"/>
      <c r="FRY850" s="14"/>
      <c r="FRZ850" s="14"/>
      <c r="FSA850" s="14"/>
      <c r="FSB850" s="14"/>
      <c r="FSC850" s="14"/>
      <c r="FSD850" s="14"/>
      <c r="FSE850" s="14"/>
      <c r="FSF850" s="14"/>
      <c r="FSG850" s="14"/>
      <c r="FSH850" s="14"/>
      <c r="FSI850" s="14"/>
      <c r="FSJ850" s="14"/>
      <c r="FSK850" s="14"/>
      <c r="FSL850" s="14"/>
      <c r="FSM850" s="14"/>
      <c r="FSN850" s="14"/>
      <c r="FSO850" s="14"/>
      <c r="FSP850" s="14"/>
      <c r="FSQ850" s="14"/>
      <c r="FSR850" s="14"/>
      <c r="FSS850" s="14"/>
      <c r="FST850" s="14"/>
      <c r="FSU850" s="14"/>
      <c r="FSV850" s="14"/>
      <c r="FSW850" s="14"/>
      <c r="FSX850" s="14"/>
      <c r="FSY850" s="14"/>
      <c r="FSZ850" s="14"/>
      <c r="FTA850" s="14"/>
      <c r="FTB850" s="14"/>
      <c r="FTC850" s="14"/>
      <c r="FTD850" s="14"/>
      <c r="FTE850" s="14"/>
      <c r="FTF850" s="14"/>
      <c r="FTG850" s="14"/>
      <c r="FTH850" s="14"/>
      <c r="FTI850" s="14"/>
      <c r="FTJ850" s="14"/>
      <c r="FTK850" s="14"/>
      <c r="FTL850" s="14"/>
      <c r="FTM850" s="14"/>
      <c r="FTN850" s="14"/>
      <c r="FTO850" s="14"/>
      <c r="FTP850" s="14"/>
      <c r="FTQ850" s="14"/>
      <c r="FTR850" s="14"/>
      <c r="FTS850" s="14"/>
      <c r="FTT850" s="14"/>
      <c r="FTU850" s="14"/>
      <c r="FTV850" s="14"/>
      <c r="FTW850" s="14"/>
      <c r="FTX850" s="14"/>
      <c r="FTY850" s="14"/>
      <c r="FTZ850" s="14"/>
      <c r="FUA850" s="14"/>
      <c r="FUB850" s="14"/>
      <c r="FUC850" s="14"/>
      <c r="FUD850" s="14"/>
      <c r="FUE850" s="14"/>
      <c r="FUF850" s="14"/>
      <c r="FUG850" s="14"/>
      <c r="FUH850" s="14"/>
      <c r="FUI850" s="14"/>
      <c r="FUJ850" s="14"/>
      <c r="FUK850" s="14"/>
      <c r="FUL850" s="14"/>
      <c r="FUM850" s="14"/>
      <c r="FUN850" s="14"/>
      <c r="FUO850" s="14"/>
      <c r="FUP850" s="14"/>
      <c r="FUQ850" s="14"/>
      <c r="FUR850" s="14"/>
      <c r="FUS850" s="14"/>
      <c r="FUT850" s="14"/>
      <c r="FUU850" s="14"/>
      <c r="FUV850" s="14"/>
      <c r="FUW850" s="14"/>
      <c r="FUX850" s="14"/>
      <c r="FUY850" s="14"/>
      <c r="FUZ850" s="14"/>
      <c r="FVA850" s="14"/>
      <c r="FVB850" s="14"/>
      <c r="FVC850" s="14"/>
      <c r="FVD850" s="14"/>
      <c r="FVE850" s="14"/>
      <c r="FVF850" s="14"/>
      <c r="FVG850" s="14"/>
      <c r="FVH850" s="14"/>
      <c r="FVI850" s="14"/>
      <c r="FVJ850" s="14"/>
      <c r="FVK850" s="14"/>
      <c r="FVL850" s="14"/>
      <c r="FVM850" s="14"/>
      <c r="FVN850" s="14"/>
      <c r="FVO850" s="14"/>
      <c r="FVP850" s="14"/>
      <c r="FVQ850" s="14"/>
      <c r="FVR850" s="14"/>
      <c r="FVS850" s="14"/>
      <c r="FVT850" s="14"/>
      <c r="FVU850" s="14"/>
      <c r="FVV850" s="14"/>
      <c r="FVW850" s="14"/>
      <c r="FVX850" s="14"/>
      <c r="FVY850" s="14"/>
      <c r="FVZ850" s="14"/>
      <c r="FWA850" s="14"/>
      <c r="FWB850" s="14"/>
      <c r="FWC850" s="14"/>
      <c r="FWD850" s="14"/>
      <c r="FWE850" s="14"/>
      <c r="FWF850" s="14"/>
      <c r="FWG850" s="14"/>
      <c r="FWH850" s="14"/>
      <c r="FWI850" s="14"/>
      <c r="FWJ850" s="14"/>
      <c r="FWK850" s="14"/>
      <c r="FWL850" s="14"/>
      <c r="FWM850" s="14"/>
      <c r="FWN850" s="14"/>
      <c r="FWO850" s="14"/>
      <c r="FWP850" s="14"/>
      <c r="FWQ850" s="14"/>
      <c r="FWR850" s="14"/>
      <c r="FWS850" s="14"/>
      <c r="FWT850" s="14"/>
      <c r="FWU850" s="14"/>
      <c r="FWV850" s="14"/>
      <c r="FWW850" s="14"/>
      <c r="FWX850" s="14"/>
      <c r="FWY850" s="14"/>
      <c r="FWZ850" s="14"/>
      <c r="FXA850" s="14"/>
      <c r="FXB850" s="14"/>
      <c r="FXC850" s="14"/>
      <c r="FXD850" s="14"/>
      <c r="FXE850" s="14"/>
      <c r="FXF850" s="14"/>
      <c r="FXG850" s="14"/>
      <c r="FXH850" s="14"/>
      <c r="FXI850" s="14"/>
      <c r="FXJ850" s="14"/>
      <c r="FXK850" s="14"/>
      <c r="FXL850" s="14"/>
      <c r="FXM850" s="14"/>
      <c r="FXN850" s="14"/>
      <c r="FXO850" s="14"/>
      <c r="FXP850" s="14"/>
      <c r="FXQ850" s="14"/>
      <c r="FXR850" s="14"/>
      <c r="FXS850" s="14"/>
      <c r="FXT850" s="14"/>
      <c r="FXU850" s="14"/>
      <c r="FXV850" s="14"/>
      <c r="FXW850" s="14"/>
      <c r="FXX850" s="14"/>
      <c r="FXY850" s="14"/>
      <c r="FXZ850" s="14"/>
      <c r="FYA850" s="14"/>
      <c r="FYB850" s="14"/>
      <c r="FYC850" s="14"/>
      <c r="FYD850" s="14"/>
      <c r="FYE850" s="14"/>
      <c r="FYF850" s="14"/>
      <c r="FYG850" s="14"/>
      <c r="FYH850" s="14"/>
      <c r="FYI850" s="14"/>
      <c r="FYJ850" s="14"/>
      <c r="FYK850" s="14"/>
      <c r="FYL850" s="14"/>
      <c r="FYM850" s="14"/>
      <c r="FYN850" s="14"/>
      <c r="FYO850" s="14"/>
      <c r="FYP850" s="14"/>
      <c r="FYQ850" s="14"/>
      <c r="FYR850" s="14"/>
      <c r="FYS850" s="14"/>
      <c r="FYT850" s="14"/>
      <c r="FYU850" s="14"/>
      <c r="FYV850" s="14"/>
      <c r="FYW850" s="14"/>
      <c r="FYX850" s="14"/>
      <c r="FYY850" s="14"/>
      <c r="FYZ850" s="14"/>
      <c r="FZA850" s="14"/>
      <c r="FZB850" s="14"/>
      <c r="FZC850" s="14"/>
      <c r="FZD850" s="14"/>
      <c r="FZE850" s="14"/>
      <c r="FZF850" s="14"/>
      <c r="FZG850" s="14"/>
      <c r="FZH850" s="14"/>
      <c r="FZI850" s="14"/>
      <c r="FZJ850" s="14"/>
      <c r="FZK850" s="14"/>
      <c r="FZL850" s="14"/>
      <c r="FZM850" s="14"/>
      <c r="FZN850" s="14"/>
      <c r="FZO850" s="14"/>
      <c r="FZP850" s="14"/>
      <c r="FZQ850" s="14"/>
      <c r="FZR850" s="14"/>
      <c r="FZS850" s="14"/>
      <c r="FZT850" s="14"/>
      <c r="FZU850" s="14"/>
      <c r="FZV850" s="14"/>
      <c r="FZW850" s="14"/>
      <c r="FZX850" s="14"/>
      <c r="FZY850" s="14"/>
      <c r="FZZ850" s="14"/>
      <c r="GAA850" s="14"/>
      <c r="GAB850" s="14"/>
      <c r="GAC850" s="14"/>
      <c r="GAD850" s="14"/>
      <c r="GAE850" s="14"/>
      <c r="GAF850" s="14"/>
      <c r="GAG850" s="14"/>
      <c r="GAH850" s="14"/>
      <c r="GAI850" s="14"/>
      <c r="GAJ850" s="14"/>
      <c r="GAK850" s="14"/>
      <c r="GAL850" s="14"/>
      <c r="GAM850" s="14"/>
      <c r="GAN850" s="14"/>
      <c r="GAO850" s="14"/>
      <c r="GAP850" s="14"/>
      <c r="GAQ850" s="14"/>
      <c r="GAR850" s="14"/>
      <c r="GAS850" s="14"/>
      <c r="GAT850" s="14"/>
      <c r="GAU850" s="14"/>
      <c r="GAV850" s="14"/>
      <c r="GAW850" s="14"/>
      <c r="GAX850" s="14"/>
      <c r="GAY850" s="14"/>
      <c r="GAZ850" s="14"/>
      <c r="GBA850" s="14"/>
      <c r="GBB850" s="14"/>
      <c r="GBC850" s="14"/>
      <c r="GBD850" s="14"/>
      <c r="GBE850" s="14"/>
      <c r="GBF850" s="14"/>
      <c r="GBG850" s="14"/>
      <c r="GBH850" s="14"/>
      <c r="GBI850" s="14"/>
      <c r="GBJ850" s="14"/>
      <c r="GBK850" s="14"/>
      <c r="GBL850" s="14"/>
      <c r="GBM850" s="14"/>
      <c r="GBN850" s="14"/>
      <c r="GBO850" s="14"/>
      <c r="GBP850" s="14"/>
      <c r="GBQ850" s="14"/>
      <c r="GBR850" s="14"/>
      <c r="GBS850" s="14"/>
      <c r="GBT850" s="14"/>
      <c r="GBU850" s="14"/>
      <c r="GBV850" s="14"/>
      <c r="GBW850" s="14"/>
      <c r="GBX850" s="14"/>
      <c r="GBY850" s="14"/>
      <c r="GBZ850" s="14"/>
      <c r="GCA850" s="14"/>
      <c r="GCB850" s="14"/>
      <c r="GCC850" s="14"/>
      <c r="GCD850" s="14"/>
      <c r="GCE850" s="14"/>
      <c r="GCF850" s="14"/>
      <c r="GCG850" s="14"/>
      <c r="GCH850" s="14"/>
      <c r="GCI850" s="14"/>
      <c r="GCJ850" s="14"/>
      <c r="GCK850" s="14"/>
      <c r="GCL850" s="14"/>
      <c r="GCM850" s="14"/>
      <c r="GCN850" s="14"/>
      <c r="GCO850" s="14"/>
      <c r="GCP850" s="14"/>
      <c r="GCQ850" s="14"/>
      <c r="GCR850" s="14"/>
      <c r="GCS850" s="14"/>
      <c r="GCT850" s="14"/>
      <c r="GCU850" s="14"/>
      <c r="GCV850" s="14"/>
      <c r="GCW850" s="14"/>
      <c r="GCX850" s="14"/>
      <c r="GCY850" s="14"/>
      <c r="GCZ850" s="14"/>
      <c r="GDA850" s="14"/>
      <c r="GDB850" s="14"/>
      <c r="GDC850" s="14"/>
      <c r="GDD850" s="14"/>
      <c r="GDE850" s="14"/>
      <c r="GDF850" s="14"/>
      <c r="GDG850" s="14"/>
      <c r="GDH850" s="14"/>
      <c r="GDI850" s="14"/>
      <c r="GDJ850" s="14"/>
      <c r="GDK850" s="14"/>
      <c r="GDL850" s="14"/>
      <c r="GDM850" s="14"/>
      <c r="GDN850" s="14"/>
      <c r="GDO850" s="14"/>
      <c r="GDP850" s="14"/>
      <c r="GDQ850" s="14"/>
      <c r="GDR850" s="14"/>
      <c r="GDS850" s="14"/>
      <c r="GDT850" s="14"/>
      <c r="GDU850" s="14"/>
      <c r="GDV850" s="14"/>
      <c r="GDW850" s="14"/>
      <c r="GDX850" s="14"/>
      <c r="GDY850" s="14"/>
      <c r="GDZ850" s="14"/>
      <c r="GEA850" s="14"/>
      <c r="GEB850" s="14"/>
      <c r="GEC850" s="14"/>
      <c r="GED850" s="14"/>
      <c r="GEE850" s="14"/>
      <c r="GEF850" s="14"/>
      <c r="GEG850" s="14"/>
      <c r="GEH850" s="14"/>
      <c r="GEI850" s="14"/>
      <c r="GEJ850" s="14"/>
      <c r="GEK850" s="14"/>
      <c r="GEL850" s="14"/>
      <c r="GEM850" s="14"/>
      <c r="GEN850" s="14"/>
      <c r="GEO850" s="14"/>
      <c r="GEP850" s="14"/>
      <c r="GEQ850" s="14"/>
      <c r="GER850" s="14"/>
      <c r="GES850" s="14"/>
      <c r="GET850" s="14"/>
      <c r="GEU850" s="14"/>
      <c r="GEV850" s="14"/>
      <c r="GEW850" s="14"/>
      <c r="GEX850" s="14"/>
      <c r="GEY850" s="14"/>
      <c r="GEZ850" s="14"/>
      <c r="GFA850" s="14"/>
      <c r="GFB850" s="14"/>
      <c r="GFC850" s="14"/>
      <c r="GFD850" s="14"/>
      <c r="GFE850" s="14"/>
      <c r="GFF850" s="14"/>
      <c r="GFG850" s="14"/>
      <c r="GFH850" s="14"/>
      <c r="GFI850" s="14"/>
      <c r="GFJ850" s="14"/>
      <c r="GFK850" s="14"/>
      <c r="GFL850" s="14"/>
      <c r="GFM850" s="14"/>
      <c r="GFN850" s="14"/>
      <c r="GFO850" s="14"/>
      <c r="GFP850" s="14"/>
      <c r="GFQ850" s="14"/>
      <c r="GFR850" s="14"/>
      <c r="GFS850" s="14"/>
      <c r="GFT850" s="14"/>
      <c r="GFU850" s="14"/>
      <c r="GFV850" s="14"/>
      <c r="GFW850" s="14"/>
      <c r="GFX850" s="14"/>
      <c r="GFY850" s="14"/>
      <c r="GFZ850" s="14"/>
      <c r="GGA850" s="14"/>
      <c r="GGB850" s="14"/>
      <c r="GGC850" s="14"/>
      <c r="GGD850" s="14"/>
      <c r="GGE850" s="14"/>
      <c r="GGF850" s="14"/>
      <c r="GGG850" s="14"/>
      <c r="GGH850" s="14"/>
      <c r="GGI850" s="14"/>
      <c r="GGJ850" s="14"/>
      <c r="GGK850" s="14"/>
      <c r="GGL850" s="14"/>
      <c r="GGM850" s="14"/>
      <c r="GGN850" s="14"/>
      <c r="GGO850" s="14"/>
      <c r="GGP850" s="14"/>
      <c r="GGQ850" s="14"/>
      <c r="GGR850" s="14"/>
      <c r="GGS850" s="14"/>
      <c r="GGT850" s="14"/>
      <c r="GGU850" s="14"/>
      <c r="GGV850" s="14"/>
      <c r="GGW850" s="14"/>
      <c r="GGX850" s="14"/>
      <c r="GGY850" s="14"/>
      <c r="GGZ850" s="14"/>
      <c r="GHA850" s="14"/>
      <c r="GHB850" s="14"/>
      <c r="GHC850" s="14"/>
      <c r="GHD850" s="14"/>
      <c r="GHE850" s="14"/>
      <c r="GHF850" s="14"/>
      <c r="GHG850" s="14"/>
      <c r="GHH850" s="14"/>
      <c r="GHI850" s="14"/>
      <c r="GHJ850" s="14"/>
      <c r="GHK850" s="14"/>
      <c r="GHL850" s="14"/>
      <c r="GHM850" s="14"/>
      <c r="GHN850" s="14"/>
      <c r="GHO850" s="14"/>
      <c r="GHP850" s="14"/>
      <c r="GHQ850" s="14"/>
      <c r="GHR850" s="14"/>
      <c r="GHS850" s="14"/>
      <c r="GHT850" s="14"/>
      <c r="GHU850" s="14"/>
      <c r="GHV850" s="14"/>
      <c r="GHW850" s="14"/>
      <c r="GHX850" s="14"/>
      <c r="GHY850" s="14"/>
      <c r="GHZ850" s="14"/>
      <c r="GIA850" s="14"/>
      <c r="GIB850" s="14"/>
      <c r="GIC850" s="14"/>
      <c r="GID850" s="14"/>
      <c r="GIE850" s="14"/>
      <c r="GIF850" s="14"/>
      <c r="GIG850" s="14"/>
      <c r="GIH850" s="14"/>
      <c r="GII850" s="14"/>
      <c r="GIJ850" s="14"/>
      <c r="GIK850" s="14"/>
      <c r="GIL850" s="14"/>
      <c r="GIM850" s="14"/>
      <c r="GIN850" s="14"/>
      <c r="GIO850" s="14"/>
      <c r="GIP850" s="14"/>
      <c r="GIQ850" s="14"/>
      <c r="GIR850" s="14"/>
      <c r="GIS850" s="14"/>
      <c r="GIT850" s="14"/>
      <c r="GIU850" s="14"/>
      <c r="GIV850" s="14"/>
      <c r="GIW850" s="14"/>
      <c r="GIX850" s="14"/>
      <c r="GIY850" s="14"/>
      <c r="GIZ850" s="14"/>
      <c r="GJA850" s="14"/>
      <c r="GJB850" s="14"/>
      <c r="GJC850" s="14"/>
      <c r="GJD850" s="14"/>
      <c r="GJE850" s="14"/>
      <c r="GJF850" s="14"/>
      <c r="GJG850" s="14"/>
      <c r="GJH850" s="14"/>
      <c r="GJI850" s="14"/>
      <c r="GJJ850" s="14"/>
      <c r="GJK850" s="14"/>
      <c r="GJL850" s="14"/>
      <c r="GJM850" s="14"/>
      <c r="GJN850" s="14"/>
      <c r="GJO850" s="14"/>
      <c r="GJP850" s="14"/>
      <c r="GJQ850" s="14"/>
      <c r="GJR850" s="14"/>
      <c r="GJS850" s="14"/>
      <c r="GJT850" s="14"/>
      <c r="GJU850" s="14"/>
      <c r="GJV850" s="14"/>
      <c r="GJW850" s="14"/>
      <c r="GJX850" s="14"/>
      <c r="GJY850" s="14"/>
      <c r="GJZ850" s="14"/>
      <c r="GKA850" s="14"/>
      <c r="GKB850" s="14"/>
      <c r="GKC850" s="14"/>
      <c r="GKD850" s="14"/>
      <c r="GKE850" s="14"/>
      <c r="GKF850" s="14"/>
      <c r="GKG850" s="14"/>
      <c r="GKH850" s="14"/>
      <c r="GKI850" s="14"/>
      <c r="GKJ850" s="14"/>
      <c r="GKK850" s="14"/>
      <c r="GKL850" s="14"/>
      <c r="GKM850" s="14"/>
      <c r="GKN850" s="14"/>
      <c r="GKO850" s="14"/>
      <c r="GKP850" s="14"/>
      <c r="GKQ850" s="14"/>
      <c r="GKR850" s="14"/>
      <c r="GKS850" s="14"/>
      <c r="GKT850" s="14"/>
      <c r="GKU850" s="14"/>
      <c r="GKV850" s="14"/>
      <c r="GKW850" s="14"/>
      <c r="GKX850" s="14"/>
      <c r="GKY850" s="14"/>
      <c r="GKZ850" s="14"/>
      <c r="GLA850" s="14"/>
      <c r="GLB850" s="14"/>
      <c r="GLC850" s="14"/>
      <c r="GLD850" s="14"/>
      <c r="GLE850" s="14"/>
      <c r="GLF850" s="14"/>
      <c r="GLG850" s="14"/>
      <c r="GLH850" s="14"/>
      <c r="GLI850" s="14"/>
      <c r="GLJ850" s="14"/>
      <c r="GLK850" s="14"/>
      <c r="GLL850" s="14"/>
      <c r="GLM850" s="14"/>
      <c r="GLN850" s="14"/>
      <c r="GLO850" s="14"/>
      <c r="GLP850" s="14"/>
      <c r="GLQ850" s="14"/>
      <c r="GLR850" s="14"/>
      <c r="GLS850" s="14"/>
      <c r="GLT850" s="14"/>
      <c r="GLU850" s="14"/>
      <c r="GLV850" s="14"/>
      <c r="GLW850" s="14"/>
      <c r="GLX850" s="14"/>
      <c r="GLY850" s="14"/>
      <c r="GLZ850" s="14"/>
      <c r="GMA850" s="14"/>
      <c r="GMB850" s="14"/>
      <c r="GMC850" s="14"/>
      <c r="GMD850" s="14"/>
      <c r="GME850" s="14"/>
      <c r="GMF850" s="14"/>
      <c r="GMG850" s="14"/>
      <c r="GMH850" s="14"/>
      <c r="GMI850" s="14"/>
      <c r="GMJ850" s="14"/>
      <c r="GMK850" s="14"/>
      <c r="GML850" s="14"/>
      <c r="GMM850" s="14"/>
      <c r="GMN850" s="14"/>
      <c r="GMO850" s="14"/>
      <c r="GMP850" s="14"/>
      <c r="GMQ850" s="14"/>
      <c r="GMR850" s="14"/>
      <c r="GMS850" s="14"/>
      <c r="GMT850" s="14"/>
      <c r="GMU850" s="14"/>
      <c r="GMV850" s="14"/>
      <c r="GMW850" s="14"/>
      <c r="GMX850" s="14"/>
      <c r="GMY850" s="14"/>
      <c r="GMZ850" s="14"/>
      <c r="GNA850" s="14"/>
      <c r="GNB850" s="14"/>
      <c r="GNC850" s="14"/>
      <c r="GND850" s="14"/>
      <c r="GNE850" s="14"/>
      <c r="GNF850" s="14"/>
      <c r="GNG850" s="14"/>
      <c r="GNH850" s="14"/>
      <c r="GNI850" s="14"/>
      <c r="GNJ850" s="14"/>
      <c r="GNK850" s="14"/>
      <c r="GNL850" s="14"/>
      <c r="GNM850" s="14"/>
      <c r="GNN850" s="14"/>
      <c r="GNO850" s="14"/>
      <c r="GNP850" s="14"/>
      <c r="GNQ850" s="14"/>
      <c r="GNR850" s="14"/>
      <c r="GNS850" s="14"/>
      <c r="GNT850" s="14"/>
      <c r="GNU850" s="14"/>
      <c r="GNV850" s="14"/>
      <c r="GNW850" s="14"/>
      <c r="GNX850" s="14"/>
      <c r="GNY850" s="14"/>
      <c r="GNZ850" s="14"/>
      <c r="GOA850" s="14"/>
      <c r="GOB850" s="14"/>
      <c r="GOC850" s="14"/>
      <c r="GOD850" s="14"/>
      <c r="GOE850" s="14"/>
      <c r="GOF850" s="14"/>
      <c r="GOG850" s="14"/>
      <c r="GOH850" s="14"/>
      <c r="GOI850" s="14"/>
      <c r="GOJ850" s="14"/>
      <c r="GOK850" s="14"/>
      <c r="GOL850" s="14"/>
      <c r="GOM850" s="14"/>
      <c r="GON850" s="14"/>
      <c r="GOO850" s="14"/>
      <c r="GOP850" s="14"/>
      <c r="GOQ850" s="14"/>
      <c r="GOR850" s="14"/>
      <c r="GOS850" s="14"/>
      <c r="GOT850" s="14"/>
      <c r="GOU850" s="14"/>
      <c r="GOV850" s="14"/>
      <c r="GOW850" s="14"/>
      <c r="GOX850" s="14"/>
      <c r="GOY850" s="14"/>
      <c r="GOZ850" s="14"/>
      <c r="GPA850" s="14"/>
      <c r="GPB850" s="14"/>
      <c r="GPC850" s="14"/>
      <c r="GPD850" s="14"/>
      <c r="GPE850" s="14"/>
      <c r="GPF850" s="14"/>
      <c r="GPG850" s="14"/>
      <c r="GPH850" s="14"/>
      <c r="GPI850" s="14"/>
      <c r="GPJ850" s="14"/>
      <c r="GPK850" s="14"/>
      <c r="GPL850" s="14"/>
      <c r="GPM850" s="14"/>
      <c r="GPN850" s="14"/>
      <c r="GPO850" s="14"/>
      <c r="GPP850" s="14"/>
      <c r="GPQ850" s="14"/>
      <c r="GPR850" s="14"/>
      <c r="GPS850" s="14"/>
      <c r="GPT850" s="14"/>
      <c r="GPU850" s="14"/>
      <c r="GPV850" s="14"/>
      <c r="GPW850" s="14"/>
      <c r="GPX850" s="14"/>
      <c r="GPY850" s="14"/>
      <c r="GPZ850" s="14"/>
      <c r="GQA850" s="14"/>
      <c r="GQB850" s="14"/>
      <c r="GQC850" s="14"/>
      <c r="GQD850" s="14"/>
      <c r="GQE850" s="14"/>
      <c r="GQF850" s="14"/>
      <c r="GQG850" s="14"/>
      <c r="GQH850" s="14"/>
      <c r="GQI850" s="14"/>
      <c r="GQJ850" s="14"/>
      <c r="GQK850" s="14"/>
      <c r="GQL850" s="14"/>
      <c r="GQM850" s="14"/>
      <c r="GQN850" s="14"/>
      <c r="GQO850" s="14"/>
      <c r="GQP850" s="14"/>
      <c r="GQQ850" s="14"/>
      <c r="GQR850" s="14"/>
      <c r="GQS850" s="14"/>
      <c r="GQT850" s="14"/>
      <c r="GQU850" s="14"/>
      <c r="GQV850" s="14"/>
      <c r="GQW850" s="14"/>
      <c r="GQX850" s="14"/>
      <c r="GQY850" s="14"/>
      <c r="GQZ850" s="14"/>
      <c r="GRA850" s="14"/>
      <c r="GRB850" s="14"/>
      <c r="GRC850" s="14"/>
      <c r="GRD850" s="14"/>
      <c r="GRE850" s="14"/>
      <c r="GRF850" s="14"/>
      <c r="GRG850" s="14"/>
      <c r="GRH850" s="14"/>
      <c r="GRI850" s="14"/>
      <c r="GRJ850" s="14"/>
      <c r="GRK850" s="14"/>
      <c r="GRL850" s="14"/>
      <c r="GRM850" s="14"/>
      <c r="GRN850" s="14"/>
      <c r="GRO850" s="14"/>
      <c r="GRP850" s="14"/>
      <c r="GRQ850" s="14"/>
      <c r="GRR850" s="14"/>
      <c r="GRS850" s="14"/>
      <c r="GRT850" s="14"/>
      <c r="GRU850" s="14"/>
      <c r="GRV850" s="14"/>
      <c r="GRW850" s="14"/>
      <c r="GRX850" s="14"/>
      <c r="GRY850" s="14"/>
      <c r="GRZ850" s="14"/>
      <c r="GSA850" s="14"/>
      <c r="GSB850" s="14"/>
      <c r="GSC850" s="14"/>
      <c r="GSD850" s="14"/>
      <c r="GSE850" s="14"/>
      <c r="GSF850" s="14"/>
      <c r="GSG850" s="14"/>
      <c r="GSH850" s="14"/>
      <c r="GSI850" s="14"/>
      <c r="GSJ850" s="14"/>
      <c r="GSK850" s="14"/>
      <c r="GSL850" s="14"/>
      <c r="GSM850" s="14"/>
      <c r="GSN850" s="14"/>
      <c r="GSO850" s="14"/>
      <c r="GSP850" s="14"/>
      <c r="GSQ850" s="14"/>
      <c r="GSR850" s="14"/>
      <c r="GSS850" s="14"/>
      <c r="GST850" s="14"/>
      <c r="GSU850" s="14"/>
      <c r="GSV850" s="14"/>
      <c r="GSW850" s="14"/>
      <c r="GSX850" s="14"/>
      <c r="GSY850" s="14"/>
      <c r="GSZ850" s="14"/>
      <c r="GTA850" s="14"/>
      <c r="GTB850" s="14"/>
      <c r="GTC850" s="14"/>
      <c r="GTD850" s="14"/>
      <c r="GTE850" s="14"/>
      <c r="GTF850" s="14"/>
      <c r="GTG850" s="14"/>
      <c r="GTH850" s="14"/>
      <c r="GTI850" s="14"/>
      <c r="GTJ850" s="14"/>
      <c r="GTK850" s="14"/>
      <c r="GTL850" s="14"/>
      <c r="GTM850" s="14"/>
      <c r="GTN850" s="14"/>
      <c r="GTO850" s="14"/>
      <c r="GTP850" s="14"/>
      <c r="GTQ850" s="14"/>
      <c r="GTR850" s="14"/>
      <c r="GTS850" s="14"/>
      <c r="GTT850" s="14"/>
      <c r="GTU850" s="14"/>
      <c r="GTV850" s="14"/>
      <c r="GTW850" s="14"/>
      <c r="GTX850" s="14"/>
      <c r="GTY850" s="14"/>
      <c r="GTZ850" s="14"/>
      <c r="GUA850" s="14"/>
      <c r="GUB850" s="14"/>
      <c r="GUC850" s="14"/>
      <c r="GUD850" s="14"/>
      <c r="GUE850" s="14"/>
      <c r="GUF850" s="14"/>
      <c r="GUG850" s="14"/>
      <c r="GUH850" s="14"/>
      <c r="GUI850" s="14"/>
      <c r="GUJ850" s="14"/>
      <c r="GUK850" s="14"/>
      <c r="GUL850" s="14"/>
      <c r="GUM850" s="14"/>
      <c r="GUN850" s="14"/>
      <c r="GUO850" s="14"/>
      <c r="GUP850" s="14"/>
      <c r="GUQ850" s="14"/>
      <c r="GUR850" s="14"/>
      <c r="GUS850" s="14"/>
      <c r="GUT850" s="14"/>
      <c r="GUU850" s="14"/>
      <c r="GUV850" s="14"/>
      <c r="GUW850" s="14"/>
      <c r="GUX850" s="14"/>
      <c r="GUY850" s="14"/>
      <c r="GUZ850" s="14"/>
      <c r="GVA850" s="14"/>
      <c r="GVB850" s="14"/>
      <c r="GVC850" s="14"/>
      <c r="GVD850" s="14"/>
      <c r="GVE850" s="14"/>
      <c r="GVF850" s="14"/>
      <c r="GVG850" s="14"/>
      <c r="GVH850" s="14"/>
      <c r="GVI850" s="14"/>
      <c r="GVJ850" s="14"/>
      <c r="GVK850" s="14"/>
      <c r="GVL850" s="14"/>
      <c r="GVM850" s="14"/>
      <c r="GVN850" s="14"/>
      <c r="GVO850" s="14"/>
      <c r="GVP850" s="14"/>
      <c r="GVQ850" s="14"/>
      <c r="GVR850" s="14"/>
      <c r="GVS850" s="14"/>
      <c r="GVT850" s="14"/>
      <c r="GVU850" s="14"/>
      <c r="GVV850" s="14"/>
      <c r="GVW850" s="14"/>
      <c r="GVX850" s="14"/>
      <c r="GVY850" s="14"/>
      <c r="GVZ850" s="14"/>
      <c r="GWA850" s="14"/>
      <c r="GWB850" s="14"/>
      <c r="GWC850" s="14"/>
      <c r="GWD850" s="14"/>
      <c r="GWE850" s="14"/>
      <c r="GWF850" s="14"/>
      <c r="GWG850" s="14"/>
      <c r="GWH850" s="14"/>
      <c r="GWI850" s="14"/>
      <c r="GWJ850" s="14"/>
      <c r="GWK850" s="14"/>
      <c r="GWL850" s="14"/>
      <c r="GWM850" s="14"/>
      <c r="GWN850" s="14"/>
      <c r="GWO850" s="14"/>
      <c r="GWP850" s="14"/>
      <c r="GWQ850" s="14"/>
      <c r="GWR850" s="14"/>
      <c r="GWS850" s="14"/>
      <c r="GWT850" s="14"/>
      <c r="GWU850" s="14"/>
      <c r="GWV850" s="14"/>
      <c r="GWW850" s="14"/>
      <c r="GWX850" s="14"/>
      <c r="GWY850" s="14"/>
      <c r="GWZ850" s="14"/>
      <c r="GXA850" s="14"/>
      <c r="GXB850" s="14"/>
      <c r="GXC850" s="14"/>
      <c r="GXD850" s="14"/>
      <c r="GXE850" s="14"/>
      <c r="GXF850" s="14"/>
      <c r="GXG850" s="14"/>
      <c r="GXH850" s="14"/>
      <c r="GXI850" s="14"/>
      <c r="GXJ850" s="14"/>
      <c r="GXK850" s="14"/>
      <c r="GXL850" s="14"/>
      <c r="GXM850" s="14"/>
      <c r="GXN850" s="14"/>
      <c r="GXO850" s="14"/>
      <c r="GXP850" s="14"/>
      <c r="GXQ850" s="14"/>
      <c r="GXR850" s="14"/>
      <c r="GXS850" s="14"/>
      <c r="GXT850" s="14"/>
      <c r="GXU850" s="14"/>
      <c r="GXV850" s="14"/>
      <c r="GXW850" s="14"/>
      <c r="GXX850" s="14"/>
      <c r="GXY850" s="14"/>
      <c r="GXZ850" s="14"/>
      <c r="GYA850" s="14"/>
      <c r="GYB850" s="14"/>
      <c r="GYC850" s="14"/>
      <c r="GYD850" s="14"/>
      <c r="GYE850" s="14"/>
      <c r="GYF850" s="14"/>
      <c r="GYG850" s="14"/>
      <c r="GYH850" s="14"/>
      <c r="GYI850" s="14"/>
      <c r="GYJ850" s="14"/>
      <c r="GYK850" s="14"/>
      <c r="GYL850" s="14"/>
      <c r="GYM850" s="14"/>
      <c r="GYN850" s="14"/>
      <c r="GYO850" s="14"/>
      <c r="GYP850" s="14"/>
      <c r="GYQ850" s="14"/>
      <c r="GYR850" s="14"/>
      <c r="GYS850" s="14"/>
      <c r="GYT850" s="14"/>
      <c r="GYU850" s="14"/>
      <c r="GYV850" s="14"/>
      <c r="GYW850" s="14"/>
      <c r="GYX850" s="14"/>
      <c r="GYY850" s="14"/>
      <c r="GYZ850" s="14"/>
      <c r="GZA850" s="14"/>
      <c r="GZB850" s="14"/>
      <c r="GZC850" s="14"/>
      <c r="GZD850" s="14"/>
      <c r="GZE850" s="14"/>
      <c r="GZF850" s="14"/>
      <c r="GZG850" s="14"/>
      <c r="GZH850" s="14"/>
      <c r="GZI850" s="14"/>
      <c r="GZJ850" s="14"/>
      <c r="GZK850" s="14"/>
      <c r="GZL850" s="14"/>
      <c r="GZM850" s="14"/>
      <c r="GZN850" s="14"/>
      <c r="GZO850" s="14"/>
      <c r="GZP850" s="14"/>
      <c r="GZQ850" s="14"/>
      <c r="GZR850" s="14"/>
      <c r="GZS850" s="14"/>
      <c r="GZT850" s="14"/>
      <c r="GZU850" s="14"/>
      <c r="GZV850" s="14"/>
      <c r="GZW850" s="14"/>
      <c r="GZX850" s="14"/>
      <c r="GZY850" s="14"/>
      <c r="GZZ850" s="14"/>
      <c r="HAA850" s="14"/>
      <c r="HAB850" s="14"/>
      <c r="HAC850" s="14"/>
      <c r="HAD850" s="14"/>
      <c r="HAE850" s="14"/>
      <c r="HAF850" s="14"/>
      <c r="HAG850" s="14"/>
      <c r="HAH850" s="14"/>
      <c r="HAI850" s="14"/>
      <c r="HAJ850" s="14"/>
      <c r="HAK850" s="14"/>
      <c r="HAL850" s="14"/>
      <c r="HAM850" s="14"/>
      <c r="HAN850" s="14"/>
      <c r="HAO850" s="14"/>
      <c r="HAP850" s="14"/>
      <c r="HAQ850" s="14"/>
      <c r="HAR850" s="14"/>
      <c r="HAS850" s="14"/>
      <c r="HAT850" s="14"/>
      <c r="HAU850" s="14"/>
      <c r="HAV850" s="14"/>
      <c r="HAW850" s="14"/>
      <c r="HAX850" s="14"/>
      <c r="HAY850" s="14"/>
      <c r="HAZ850" s="14"/>
      <c r="HBA850" s="14"/>
      <c r="HBB850" s="14"/>
      <c r="HBC850" s="14"/>
      <c r="HBD850" s="14"/>
      <c r="HBE850" s="14"/>
      <c r="HBF850" s="14"/>
      <c r="HBG850" s="14"/>
      <c r="HBH850" s="14"/>
      <c r="HBI850" s="14"/>
      <c r="HBJ850" s="14"/>
      <c r="HBK850" s="14"/>
      <c r="HBL850" s="14"/>
      <c r="HBM850" s="14"/>
      <c r="HBN850" s="14"/>
      <c r="HBO850" s="14"/>
      <c r="HBP850" s="14"/>
      <c r="HBQ850" s="14"/>
      <c r="HBR850" s="14"/>
      <c r="HBS850" s="14"/>
      <c r="HBT850" s="14"/>
      <c r="HBU850" s="14"/>
      <c r="HBV850" s="14"/>
      <c r="HBW850" s="14"/>
      <c r="HBX850" s="14"/>
      <c r="HBY850" s="14"/>
      <c r="HBZ850" s="14"/>
      <c r="HCA850" s="14"/>
      <c r="HCB850" s="14"/>
      <c r="HCC850" s="14"/>
      <c r="HCD850" s="14"/>
      <c r="HCE850" s="14"/>
      <c r="HCF850" s="14"/>
      <c r="HCG850" s="14"/>
      <c r="HCH850" s="14"/>
      <c r="HCI850" s="14"/>
      <c r="HCJ850" s="14"/>
      <c r="HCK850" s="14"/>
      <c r="HCL850" s="14"/>
      <c r="HCM850" s="14"/>
      <c r="HCN850" s="14"/>
      <c r="HCO850" s="14"/>
      <c r="HCP850" s="14"/>
      <c r="HCQ850" s="14"/>
      <c r="HCR850" s="14"/>
      <c r="HCS850" s="14"/>
      <c r="HCT850" s="14"/>
      <c r="HCU850" s="14"/>
      <c r="HCV850" s="14"/>
      <c r="HCW850" s="14"/>
      <c r="HCX850" s="14"/>
      <c r="HCY850" s="14"/>
      <c r="HCZ850" s="14"/>
      <c r="HDA850" s="14"/>
      <c r="HDB850" s="14"/>
      <c r="HDC850" s="14"/>
      <c r="HDD850" s="14"/>
      <c r="HDE850" s="14"/>
      <c r="HDF850" s="14"/>
      <c r="HDG850" s="14"/>
      <c r="HDH850" s="14"/>
      <c r="HDI850" s="14"/>
      <c r="HDJ850" s="14"/>
      <c r="HDK850" s="14"/>
      <c r="HDL850" s="14"/>
      <c r="HDM850" s="14"/>
      <c r="HDN850" s="14"/>
      <c r="HDO850" s="14"/>
      <c r="HDP850" s="14"/>
      <c r="HDQ850" s="14"/>
      <c r="HDR850" s="14"/>
      <c r="HDS850" s="14"/>
      <c r="HDT850" s="14"/>
      <c r="HDU850" s="14"/>
      <c r="HDV850" s="14"/>
      <c r="HDW850" s="14"/>
      <c r="HDX850" s="14"/>
      <c r="HDY850" s="14"/>
      <c r="HDZ850" s="14"/>
      <c r="HEA850" s="14"/>
      <c r="HEB850" s="14"/>
      <c r="HEC850" s="14"/>
      <c r="HED850" s="14"/>
      <c r="HEE850" s="14"/>
      <c r="HEF850" s="14"/>
      <c r="HEG850" s="14"/>
      <c r="HEH850" s="14"/>
      <c r="HEI850" s="14"/>
      <c r="HEJ850" s="14"/>
      <c r="HEK850" s="14"/>
      <c r="HEL850" s="14"/>
      <c r="HEM850" s="14"/>
      <c r="HEN850" s="14"/>
      <c r="HEO850" s="14"/>
      <c r="HEP850" s="14"/>
      <c r="HEQ850" s="14"/>
      <c r="HER850" s="14"/>
      <c r="HES850" s="14"/>
      <c r="HET850" s="14"/>
      <c r="HEU850" s="14"/>
      <c r="HEV850" s="14"/>
      <c r="HEW850" s="14"/>
      <c r="HEX850" s="14"/>
      <c r="HEY850" s="14"/>
      <c r="HEZ850" s="14"/>
      <c r="HFA850" s="14"/>
      <c r="HFB850" s="14"/>
      <c r="HFC850" s="14"/>
      <c r="HFD850" s="14"/>
      <c r="HFE850" s="14"/>
      <c r="HFF850" s="14"/>
      <c r="HFG850" s="14"/>
      <c r="HFH850" s="14"/>
      <c r="HFI850" s="14"/>
      <c r="HFJ850" s="14"/>
      <c r="HFK850" s="14"/>
      <c r="HFL850" s="14"/>
      <c r="HFM850" s="14"/>
      <c r="HFN850" s="14"/>
      <c r="HFO850" s="14"/>
      <c r="HFP850" s="14"/>
      <c r="HFQ850" s="14"/>
      <c r="HFR850" s="14"/>
      <c r="HFS850" s="14"/>
      <c r="HFT850" s="14"/>
      <c r="HFU850" s="14"/>
      <c r="HFV850" s="14"/>
      <c r="HFW850" s="14"/>
      <c r="HFX850" s="14"/>
      <c r="HFY850" s="14"/>
      <c r="HFZ850" s="14"/>
      <c r="HGA850" s="14"/>
      <c r="HGB850" s="14"/>
      <c r="HGC850" s="14"/>
      <c r="HGD850" s="14"/>
      <c r="HGE850" s="14"/>
      <c r="HGF850" s="14"/>
      <c r="HGG850" s="14"/>
      <c r="HGH850" s="14"/>
      <c r="HGI850" s="14"/>
      <c r="HGJ850" s="14"/>
      <c r="HGK850" s="14"/>
      <c r="HGL850" s="14"/>
      <c r="HGM850" s="14"/>
      <c r="HGN850" s="14"/>
      <c r="HGO850" s="14"/>
      <c r="HGP850" s="14"/>
      <c r="HGQ850" s="14"/>
      <c r="HGR850" s="14"/>
      <c r="HGS850" s="14"/>
      <c r="HGT850" s="14"/>
      <c r="HGU850" s="14"/>
      <c r="HGV850" s="14"/>
      <c r="HGW850" s="14"/>
      <c r="HGX850" s="14"/>
      <c r="HGY850" s="14"/>
      <c r="HGZ850" s="14"/>
      <c r="HHA850" s="14"/>
      <c r="HHB850" s="14"/>
      <c r="HHC850" s="14"/>
      <c r="HHD850" s="14"/>
      <c r="HHE850" s="14"/>
      <c r="HHF850" s="14"/>
      <c r="HHG850" s="14"/>
      <c r="HHH850" s="14"/>
      <c r="HHI850" s="14"/>
      <c r="HHJ850" s="14"/>
      <c r="HHK850" s="14"/>
      <c r="HHL850" s="14"/>
      <c r="HHM850" s="14"/>
      <c r="HHN850" s="14"/>
      <c r="HHO850" s="14"/>
      <c r="HHP850" s="14"/>
      <c r="HHQ850" s="14"/>
      <c r="HHR850" s="14"/>
      <c r="HHS850" s="14"/>
      <c r="HHT850" s="14"/>
      <c r="HHU850" s="14"/>
      <c r="HHV850" s="14"/>
      <c r="HHW850" s="14"/>
      <c r="HHX850" s="14"/>
      <c r="HHY850" s="14"/>
      <c r="HHZ850" s="14"/>
      <c r="HIA850" s="14"/>
      <c r="HIB850" s="14"/>
      <c r="HIC850" s="14"/>
      <c r="HID850" s="14"/>
      <c r="HIE850" s="14"/>
      <c r="HIF850" s="14"/>
      <c r="HIG850" s="14"/>
      <c r="HIH850" s="14"/>
      <c r="HII850" s="14"/>
      <c r="HIJ850" s="14"/>
      <c r="HIK850" s="14"/>
      <c r="HIL850" s="14"/>
      <c r="HIM850" s="14"/>
      <c r="HIN850" s="14"/>
      <c r="HIO850" s="14"/>
      <c r="HIP850" s="14"/>
      <c r="HIQ850" s="14"/>
      <c r="HIR850" s="14"/>
      <c r="HIS850" s="14"/>
      <c r="HIT850" s="14"/>
      <c r="HIU850" s="14"/>
      <c r="HIV850" s="14"/>
      <c r="HIW850" s="14"/>
      <c r="HIX850" s="14"/>
      <c r="HIY850" s="14"/>
      <c r="HIZ850" s="14"/>
      <c r="HJA850" s="14"/>
      <c r="HJB850" s="14"/>
      <c r="HJC850" s="14"/>
      <c r="HJD850" s="14"/>
      <c r="HJE850" s="14"/>
      <c r="HJF850" s="14"/>
      <c r="HJG850" s="14"/>
      <c r="HJH850" s="14"/>
      <c r="HJI850" s="14"/>
      <c r="HJJ850" s="14"/>
      <c r="HJK850" s="14"/>
      <c r="HJL850" s="14"/>
      <c r="HJM850" s="14"/>
      <c r="HJN850" s="14"/>
      <c r="HJO850" s="14"/>
      <c r="HJP850" s="14"/>
      <c r="HJQ850" s="14"/>
      <c r="HJR850" s="14"/>
      <c r="HJS850" s="14"/>
      <c r="HJT850" s="14"/>
      <c r="HJU850" s="14"/>
      <c r="HJV850" s="14"/>
      <c r="HJW850" s="14"/>
      <c r="HJX850" s="14"/>
      <c r="HJY850" s="14"/>
      <c r="HJZ850" s="14"/>
      <c r="HKA850" s="14"/>
      <c r="HKB850" s="14"/>
      <c r="HKC850" s="14"/>
      <c r="HKD850" s="14"/>
      <c r="HKE850" s="14"/>
      <c r="HKF850" s="14"/>
      <c r="HKG850" s="14"/>
      <c r="HKH850" s="14"/>
      <c r="HKI850" s="14"/>
      <c r="HKJ850" s="14"/>
      <c r="HKK850" s="14"/>
      <c r="HKL850" s="14"/>
      <c r="HKM850" s="14"/>
      <c r="HKN850" s="14"/>
      <c r="HKO850" s="14"/>
      <c r="HKP850" s="14"/>
      <c r="HKQ850" s="14"/>
      <c r="HKR850" s="14"/>
      <c r="HKS850" s="14"/>
      <c r="HKT850" s="14"/>
      <c r="HKU850" s="14"/>
      <c r="HKV850" s="14"/>
      <c r="HKW850" s="14"/>
      <c r="HKX850" s="14"/>
      <c r="HKY850" s="14"/>
      <c r="HKZ850" s="14"/>
      <c r="HLA850" s="14"/>
      <c r="HLB850" s="14"/>
      <c r="HLC850" s="14"/>
      <c r="HLD850" s="14"/>
      <c r="HLE850" s="14"/>
      <c r="HLF850" s="14"/>
      <c r="HLG850" s="14"/>
      <c r="HLH850" s="14"/>
      <c r="HLI850" s="14"/>
      <c r="HLJ850" s="14"/>
      <c r="HLK850" s="14"/>
      <c r="HLL850" s="14"/>
      <c r="HLM850" s="14"/>
      <c r="HLN850" s="14"/>
      <c r="HLO850" s="14"/>
      <c r="HLP850" s="14"/>
      <c r="HLQ850" s="14"/>
      <c r="HLR850" s="14"/>
      <c r="HLS850" s="14"/>
      <c r="HLT850" s="14"/>
      <c r="HLU850" s="14"/>
      <c r="HLV850" s="14"/>
      <c r="HLW850" s="14"/>
      <c r="HLX850" s="14"/>
      <c r="HLY850" s="14"/>
      <c r="HLZ850" s="14"/>
      <c r="HMA850" s="14"/>
      <c r="HMB850" s="14"/>
      <c r="HMC850" s="14"/>
      <c r="HMD850" s="14"/>
      <c r="HME850" s="14"/>
      <c r="HMF850" s="14"/>
      <c r="HMG850" s="14"/>
      <c r="HMH850" s="14"/>
      <c r="HMI850" s="14"/>
      <c r="HMJ850" s="14"/>
      <c r="HMK850" s="14"/>
      <c r="HML850" s="14"/>
      <c r="HMM850" s="14"/>
      <c r="HMN850" s="14"/>
      <c r="HMO850" s="14"/>
      <c r="HMP850" s="14"/>
      <c r="HMQ850" s="14"/>
      <c r="HMR850" s="14"/>
      <c r="HMS850" s="14"/>
      <c r="HMT850" s="14"/>
      <c r="HMU850" s="14"/>
      <c r="HMV850" s="14"/>
      <c r="HMW850" s="14"/>
      <c r="HMX850" s="14"/>
      <c r="HMY850" s="14"/>
      <c r="HMZ850" s="14"/>
      <c r="HNA850" s="14"/>
      <c r="HNB850" s="14"/>
      <c r="HNC850" s="14"/>
      <c r="HND850" s="14"/>
      <c r="HNE850" s="14"/>
      <c r="HNF850" s="14"/>
      <c r="HNG850" s="14"/>
      <c r="HNH850" s="14"/>
      <c r="HNI850" s="14"/>
      <c r="HNJ850" s="14"/>
      <c r="HNK850" s="14"/>
      <c r="HNL850" s="14"/>
      <c r="HNM850" s="14"/>
      <c r="HNN850" s="14"/>
      <c r="HNO850" s="14"/>
      <c r="HNP850" s="14"/>
      <c r="HNQ850" s="14"/>
      <c r="HNR850" s="14"/>
      <c r="HNS850" s="14"/>
      <c r="HNT850" s="14"/>
      <c r="HNU850" s="14"/>
      <c r="HNV850" s="14"/>
      <c r="HNW850" s="14"/>
      <c r="HNX850" s="14"/>
      <c r="HNY850" s="14"/>
      <c r="HNZ850" s="14"/>
      <c r="HOA850" s="14"/>
      <c r="HOB850" s="14"/>
      <c r="HOC850" s="14"/>
      <c r="HOD850" s="14"/>
      <c r="HOE850" s="14"/>
      <c r="HOF850" s="14"/>
      <c r="HOG850" s="14"/>
      <c r="HOH850" s="14"/>
      <c r="HOI850" s="14"/>
      <c r="HOJ850" s="14"/>
      <c r="HOK850" s="14"/>
      <c r="HOL850" s="14"/>
      <c r="HOM850" s="14"/>
      <c r="HON850" s="14"/>
      <c r="HOO850" s="14"/>
      <c r="HOP850" s="14"/>
      <c r="HOQ850" s="14"/>
      <c r="HOR850" s="14"/>
      <c r="HOS850" s="14"/>
      <c r="HOT850" s="14"/>
      <c r="HOU850" s="14"/>
      <c r="HOV850" s="14"/>
      <c r="HOW850" s="14"/>
      <c r="HOX850" s="14"/>
      <c r="HOY850" s="14"/>
      <c r="HOZ850" s="14"/>
      <c r="HPA850" s="14"/>
      <c r="HPB850" s="14"/>
      <c r="HPC850" s="14"/>
      <c r="HPD850" s="14"/>
      <c r="HPE850" s="14"/>
      <c r="HPF850" s="14"/>
      <c r="HPG850" s="14"/>
      <c r="HPH850" s="14"/>
      <c r="HPI850" s="14"/>
      <c r="HPJ850" s="14"/>
      <c r="HPK850" s="14"/>
      <c r="HPL850" s="14"/>
      <c r="HPM850" s="14"/>
      <c r="HPN850" s="14"/>
      <c r="HPO850" s="14"/>
      <c r="HPP850" s="14"/>
      <c r="HPQ850" s="14"/>
      <c r="HPR850" s="14"/>
      <c r="HPS850" s="14"/>
      <c r="HPT850" s="14"/>
      <c r="HPU850" s="14"/>
      <c r="HPV850" s="14"/>
      <c r="HPW850" s="14"/>
      <c r="HPX850" s="14"/>
      <c r="HPY850" s="14"/>
      <c r="HPZ850" s="14"/>
      <c r="HQA850" s="14"/>
      <c r="HQB850" s="14"/>
      <c r="HQC850" s="14"/>
      <c r="HQD850" s="14"/>
      <c r="HQE850" s="14"/>
      <c r="HQF850" s="14"/>
      <c r="HQG850" s="14"/>
      <c r="HQH850" s="14"/>
      <c r="HQI850" s="14"/>
      <c r="HQJ850" s="14"/>
      <c r="HQK850" s="14"/>
      <c r="HQL850" s="14"/>
      <c r="HQM850" s="14"/>
      <c r="HQN850" s="14"/>
      <c r="HQO850" s="14"/>
      <c r="HQP850" s="14"/>
      <c r="HQQ850" s="14"/>
      <c r="HQR850" s="14"/>
      <c r="HQS850" s="14"/>
      <c r="HQT850" s="14"/>
      <c r="HQU850" s="14"/>
      <c r="HQV850" s="14"/>
      <c r="HQW850" s="14"/>
      <c r="HQX850" s="14"/>
      <c r="HQY850" s="14"/>
      <c r="HQZ850" s="14"/>
      <c r="HRA850" s="14"/>
      <c r="HRB850" s="14"/>
      <c r="HRC850" s="14"/>
      <c r="HRD850" s="14"/>
      <c r="HRE850" s="14"/>
      <c r="HRF850" s="14"/>
      <c r="HRG850" s="14"/>
      <c r="HRH850" s="14"/>
      <c r="HRI850" s="14"/>
      <c r="HRJ850" s="14"/>
      <c r="HRK850" s="14"/>
      <c r="HRL850" s="14"/>
      <c r="HRM850" s="14"/>
      <c r="HRN850" s="14"/>
      <c r="HRO850" s="14"/>
      <c r="HRP850" s="14"/>
      <c r="HRQ850" s="14"/>
      <c r="HRR850" s="14"/>
      <c r="HRS850" s="14"/>
      <c r="HRT850" s="14"/>
      <c r="HRU850" s="14"/>
      <c r="HRV850" s="14"/>
      <c r="HRW850" s="14"/>
      <c r="HRX850" s="14"/>
      <c r="HRY850" s="14"/>
      <c r="HRZ850" s="14"/>
      <c r="HSA850" s="14"/>
      <c r="HSB850" s="14"/>
      <c r="HSC850" s="14"/>
      <c r="HSD850" s="14"/>
      <c r="HSE850" s="14"/>
      <c r="HSF850" s="14"/>
      <c r="HSG850" s="14"/>
      <c r="HSH850" s="14"/>
      <c r="HSI850" s="14"/>
      <c r="HSJ850" s="14"/>
      <c r="HSK850" s="14"/>
      <c r="HSL850" s="14"/>
      <c r="HSM850" s="14"/>
      <c r="HSN850" s="14"/>
      <c r="HSO850" s="14"/>
      <c r="HSP850" s="14"/>
      <c r="HSQ850" s="14"/>
      <c r="HSR850" s="14"/>
      <c r="HSS850" s="14"/>
      <c r="HST850" s="14"/>
      <c r="HSU850" s="14"/>
      <c r="HSV850" s="14"/>
      <c r="HSW850" s="14"/>
      <c r="HSX850" s="14"/>
      <c r="HSY850" s="14"/>
      <c r="HSZ850" s="14"/>
      <c r="HTA850" s="14"/>
      <c r="HTB850" s="14"/>
      <c r="HTC850" s="14"/>
      <c r="HTD850" s="14"/>
      <c r="HTE850" s="14"/>
      <c r="HTF850" s="14"/>
      <c r="HTG850" s="14"/>
      <c r="HTH850" s="14"/>
      <c r="HTI850" s="14"/>
      <c r="HTJ850" s="14"/>
      <c r="HTK850" s="14"/>
      <c r="HTL850" s="14"/>
      <c r="HTM850" s="14"/>
      <c r="HTN850" s="14"/>
      <c r="HTO850" s="14"/>
      <c r="HTP850" s="14"/>
      <c r="HTQ850" s="14"/>
      <c r="HTR850" s="14"/>
      <c r="HTS850" s="14"/>
      <c r="HTT850" s="14"/>
      <c r="HTU850" s="14"/>
      <c r="HTV850" s="14"/>
      <c r="HTW850" s="14"/>
      <c r="HTX850" s="14"/>
      <c r="HTY850" s="14"/>
      <c r="HTZ850" s="14"/>
      <c r="HUA850" s="14"/>
      <c r="HUB850" s="14"/>
      <c r="HUC850" s="14"/>
      <c r="HUD850" s="14"/>
      <c r="HUE850" s="14"/>
      <c r="HUF850" s="14"/>
      <c r="HUG850" s="14"/>
      <c r="HUH850" s="14"/>
      <c r="HUI850" s="14"/>
      <c r="HUJ850" s="14"/>
      <c r="HUK850" s="14"/>
      <c r="HUL850" s="14"/>
      <c r="HUM850" s="14"/>
      <c r="HUN850" s="14"/>
      <c r="HUO850" s="14"/>
      <c r="HUP850" s="14"/>
      <c r="HUQ850" s="14"/>
      <c r="HUR850" s="14"/>
      <c r="HUS850" s="14"/>
      <c r="HUT850" s="14"/>
      <c r="HUU850" s="14"/>
      <c r="HUV850" s="14"/>
      <c r="HUW850" s="14"/>
      <c r="HUX850" s="14"/>
      <c r="HUY850" s="14"/>
      <c r="HUZ850" s="14"/>
      <c r="HVA850" s="14"/>
      <c r="HVB850" s="14"/>
      <c r="HVC850" s="14"/>
      <c r="HVD850" s="14"/>
      <c r="HVE850" s="14"/>
      <c r="HVF850" s="14"/>
      <c r="HVG850" s="14"/>
      <c r="HVH850" s="14"/>
      <c r="HVI850" s="14"/>
      <c r="HVJ850" s="14"/>
      <c r="HVK850" s="14"/>
      <c r="HVL850" s="14"/>
      <c r="HVM850" s="14"/>
      <c r="HVN850" s="14"/>
      <c r="HVO850" s="14"/>
      <c r="HVP850" s="14"/>
      <c r="HVQ850" s="14"/>
      <c r="HVR850" s="14"/>
      <c r="HVS850" s="14"/>
      <c r="HVT850" s="14"/>
      <c r="HVU850" s="14"/>
      <c r="HVV850" s="14"/>
      <c r="HVW850" s="14"/>
      <c r="HVX850" s="14"/>
      <c r="HVY850" s="14"/>
      <c r="HVZ850" s="14"/>
      <c r="HWA850" s="14"/>
      <c r="HWB850" s="14"/>
      <c r="HWC850" s="14"/>
      <c r="HWD850" s="14"/>
      <c r="HWE850" s="14"/>
      <c r="HWF850" s="14"/>
      <c r="HWG850" s="14"/>
      <c r="HWH850" s="14"/>
      <c r="HWI850" s="14"/>
      <c r="HWJ850" s="14"/>
      <c r="HWK850" s="14"/>
      <c r="HWL850" s="14"/>
      <c r="HWM850" s="14"/>
      <c r="HWN850" s="14"/>
      <c r="HWO850" s="14"/>
      <c r="HWP850" s="14"/>
      <c r="HWQ850" s="14"/>
      <c r="HWR850" s="14"/>
      <c r="HWS850" s="14"/>
      <c r="HWT850" s="14"/>
      <c r="HWU850" s="14"/>
      <c r="HWV850" s="14"/>
      <c r="HWW850" s="14"/>
      <c r="HWX850" s="14"/>
      <c r="HWY850" s="14"/>
      <c r="HWZ850" s="14"/>
      <c r="HXA850" s="14"/>
      <c r="HXB850" s="14"/>
      <c r="HXC850" s="14"/>
      <c r="HXD850" s="14"/>
      <c r="HXE850" s="14"/>
      <c r="HXF850" s="14"/>
      <c r="HXG850" s="14"/>
      <c r="HXH850" s="14"/>
      <c r="HXI850" s="14"/>
      <c r="HXJ850" s="14"/>
      <c r="HXK850" s="14"/>
      <c r="HXL850" s="14"/>
      <c r="HXM850" s="14"/>
      <c r="HXN850" s="14"/>
      <c r="HXO850" s="14"/>
      <c r="HXP850" s="14"/>
      <c r="HXQ850" s="14"/>
      <c r="HXR850" s="14"/>
      <c r="HXS850" s="14"/>
      <c r="HXT850" s="14"/>
      <c r="HXU850" s="14"/>
      <c r="HXV850" s="14"/>
      <c r="HXW850" s="14"/>
      <c r="HXX850" s="14"/>
      <c r="HXY850" s="14"/>
      <c r="HXZ850" s="14"/>
      <c r="HYA850" s="14"/>
      <c r="HYB850" s="14"/>
      <c r="HYC850" s="14"/>
      <c r="HYD850" s="14"/>
      <c r="HYE850" s="14"/>
      <c r="HYF850" s="14"/>
      <c r="HYG850" s="14"/>
      <c r="HYH850" s="14"/>
      <c r="HYI850" s="14"/>
      <c r="HYJ850" s="14"/>
      <c r="HYK850" s="14"/>
      <c r="HYL850" s="14"/>
      <c r="HYM850" s="14"/>
      <c r="HYN850" s="14"/>
      <c r="HYO850" s="14"/>
      <c r="HYP850" s="14"/>
      <c r="HYQ850" s="14"/>
      <c r="HYR850" s="14"/>
      <c r="HYS850" s="14"/>
      <c r="HYT850" s="14"/>
      <c r="HYU850" s="14"/>
      <c r="HYV850" s="14"/>
      <c r="HYW850" s="14"/>
      <c r="HYX850" s="14"/>
      <c r="HYY850" s="14"/>
      <c r="HYZ850" s="14"/>
      <c r="HZA850" s="14"/>
      <c r="HZB850" s="14"/>
      <c r="HZC850" s="14"/>
      <c r="HZD850" s="14"/>
      <c r="HZE850" s="14"/>
      <c r="HZF850" s="14"/>
      <c r="HZG850" s="14"/>
      <c r="HZH850" s="14"/>
      <c r="HZI850" s="14"/>
      <c r="HZJ850" s="14"/>
      <c r="HZK850" s="14"/>
      <c r="HZL850" s="14"/>
      <c r="HZM850" s="14"/>
      <c r="HZN850" s="14"/>
      <c r="HZO850" s="14"/>
      <c r="HZP850" s="14"/>
      <c r="HZQ850" s="14"/>
      <c r="HZR850" s="14"/>
      <c r="HZS850" s="14"/>
      <c r="HZT850" s="14"/>
      <c r="HZU850" s="14"/>
      <c r="HZV850" s="14"/>
      <c r="HZW850" s="14"/>
      <c r="HZX850" s="14"/>
      <c r="HZY850" s="14"/>
      <c r="HZZ850" s="14"/>
      <c r="IAA850" s="14"/>
      <c r="IAB850" s="14"/>
      <c r="IAC850" s="14"/>
      <c r="IAD850" s="14"/>
      <c r="IAE850" s="14"/>
      <c r="IAF850" s="14"/>
      <c r="IAG850" s="14"/>
      <c r="IAH850" s="14"/>
      <c r="IAI850" s="14"/>
      <c r="IAJ850" s="14"/>
      <c r="IAK850" s="14"/>
      <c r="IAL850" s="14"/>
      <c r="IAM850" s="14"/>
      <c r="IAN850" s="14"/>
      <c r="IAO850" s="14"/>
      <c r="IAP850" s="14"/>
      <c r="IAQ850" s="14"/>
      <c r="IAR850" s="14"/>
      <c r="IAS850" s="14"/>
      <c r="IAT850" s="14"/>
      <c r="IAU850" s="14"/>
      <c r="IAV850" s="14"/>
      <c r="IAW850" s="14"/>
      <c r="IAX850" s="14"/>
      <c r="IAY850" s="14"/>
      <c r="IAZ850" s="14"/>
      <c r="IBA850" s="14"/>
      <c r="IBB850" s="14"/>
      <c r="IBC850" s="14"/>
      <c r="IBD850" s="14"/>
      <c r="IBE850" s="14"/>
      <c r="IBF850" s="14"/>
      <c r="IBG850" s="14"/>
      <c r="IBH850" s="14"/>
      <c r="IBI850" s="14"/>
      <c r="IBJ850" s="14"/>
      <c r="IBK850" s="14"/>
      <c r="IBL850" s="14"/>
      <c r="IBM850" s="14"/>
      <c r="IBN850" s="14"/>
      <c r="IBO850" s="14"/>
      <c r="IBP850" s="14"/>
      <c r="IBQ850" s="14"/>
      <c r="IBR850" s="14"/>
      <c r="IBS850" s="14"/>
      <c r="IBT850" s="14"/>
      <c r="IBU850" s="14"/>
      <c r="IBV850" s="14"/>
      <c r="IBW850" s="14"/>
      <c r="IBX850" s="14"/>
      <c r="IBY850" s="14"/>
      <c r="IBZ850" s="14"/>
      <c r="ICA850" s="14"/>
      <c r="ICB850" s="14"/>
      <c r="ICC850" s="14"/>
      <c r="ICD850" s="14"/>
      <c r="ICE850" s="14"/>
      <c r="ICF850" s="14"/>
      <c r="ICG850" s="14"/>
      <c r="ICH850" s="14"/>
      <c r="ICI850" s="14"/>
      <c r="ICJ850" s="14"/>
      <c r="ICK850" s="14"/>
      <c r="ICL850" s="14"/>
      <c r="ICM850" s="14"/>
      <c r="ICN850" s="14"/>
      <c r="ICO850" s="14"/>
      <c r="ICP850" s="14"/>
      <c r="ICQ850" s="14"/>
      <c r="ICR850" s="14"/>
      <c r="ICS850" s="14"/>
      <c r="ICT850" s="14"/>
      <c r="ICU850" s="14"/>
      <c r="ICV850" s="14"/>
      <c r="ICW850" s="14"/>
      <c r="ICX850" s="14"/>
      <c r="ICY850" s="14"/>
      <c r="ICZ850" s="14"/>
      <c r="IDA850" s="14"/>
      <c r="IDB850" s="14"/>
      <c r="IDC850" s="14"/>
      <c r="IDD850" s="14"/>
      <c r="IDE850" s="14"/>
      <c r="IDF850" s="14"/>
      <c r="IDG850" s="14"/>
      <c r="IDH850" s="14"/>
      <c r="IDI850" s="14"/>
      <c r="IDJ850" s="14"/>
      <c r="IDK850" s="14"/>
      <c r="IDL850" s="14"/>
      <c r="IDM850" s="14"/>
      <c r="IDN850" s="14"/>
      <c r="IDO850" s="14"/>
      <c r="IDP850" s="14"/>
      <c r="IDQ850" s="14"/>
      <c r="IDR850" s="14"/>
      <c r="IDS850" s="14"/>
      <c r="IDT850" s="14"/>
      <c r="IDU850" s="14"/>
      <c r="IDV850" s="14"/>
      <c r="IDW850" s="14"/>
      <c r="IDX850" s="14"/>
      <c r="IDY850" s="14"/>
      <c r="IDZ850" s="14"/>
      <c r="IEA850" s="14"/>
      <c r="IEB850" s="14"/>
      <c r="IEC850" s="14"/>
      <c r="IED850" s="14"/>
      <c r="IEE850" s="14"/>
      <c r="IEF850" s="14"/>
      <c r="IEG850" s="14"/>
      <c r="IEH850" s="14"/>
      <c r="IEI850" s="14"/>
      <c r="IEJ850" s="14"/>
      <c r="IEK850" s="14"/>
      <c r="IEL850" s="14"/>
      <c r="IEM850" s="14"/>
      <c r="IEN850" s="14"/>
      <c r="IEO850" s="14"/>
      <c r="IEP850" s="14"/>
      <c r="IEQ850" s="14"/>
      <c r="IER850" s="14"/>
      <c r="IES850" s="14"/>
      <c r="IET850" s="14"/>
      <c r="IEU850" s="14"/>
      <c r="IEV850" s="14"/>
      <c r="IEW850" s="14"/>
      <c r="IEX850" s="14"/>
      <c r="IEY850" s="14"/>
      <c r="IEZ850" s="14"/>
      <c r="IFA850" s="14"/>
      <c r="IFB850" s="14"/>
      <c r="IFC850" s="14"/>
      <c r="IFD850" s="14"/>
      <c r="IFE850" s="14"/>
      <c r="IFF850" s="14"/>
      <c r="IFG850" s="14"/>
      <c r="IFH850" s="14"/>
      <c r="IFI850" s="14"/>
      <c r="IFJ850" s="14"/>
      <c r="IFK850" s="14"/>
      <c r="IFL850" s="14"/>
      <c r="IFM850" s="14"/>
      <c r="IFN850" s="14"/>
      <c r="IFO850" s="14"/>
      <c r="IFP850" s="14"/>
      <c r="IFQ850" s="14"/>
      <c r="IFR850" s="14"/>
      <c r="IFS850" s="14"/>
      <c r="IFT850" s="14"/>
      <c r="IFU850" s="14"/>
      <c r="IFV850" s="14"/>
      <c r="IFW850" s="14"/>
      <c r="IFX850" s="14"/>
      <c r="IFY850" s="14"/>
      <c r="IFZ850" s="14"/>
      <c r="IGA850" s="14"/>
      <c r="IGB850" s="14"/>
      <c r="IGC850" s="14"/>
      <c r="IGD850" s="14"/>
      <c r="IGE850" s="14"/>
      <c r="IGF850" s="14"/>
      <c r="IGG850" s="14"/>
      <c r="IGH850" s="14"/>
      <c r="IGI850" s="14"/>
      <c r="IGJ850" s="14"/>
      <c r="IGK850" s="14"/>
      <c r="IGL850" s="14"/>
      <c r="IGM850" s="14"/>
      <c r="IGN850" s="14"/>
      <c r="IGO850" s="14"/>
      <c r="IGP850" s="14"/>
      <c r="IGQ850" s="14"/>
      <c r="IGR850" s="14"/>
      <c r="IGS850" s="14"/>
      <c r="IGT850" s="14"/>
      <c r="IGU850" s="14"/>
      <c r="IGV850" s="14"/>
      <c r="IGW850" s="14"/>
      <c r="IGX850" s="14"/>
      <c r="IGY850" s="14"/>
      <c r="IGZ850" s="14"/>
      <c r="IHA850" s="14"/>
      <c r="IHB850" s="14"/>
      <c r="IHC850" s="14"/>
      <c r="IHD850" s="14"/>
      <c r="IHE850" s="14"/>
      <c r="IHF850" s="14"/>
      <c r="IHG850" s="14"/>
      <c r="IHH850" s="14"/>
      <c r="IHI850" s="14"/>
      <c r="IHJ850" s="14"/>
      <c r="IHK850" s="14"/>
      <c r="IHL850" s="14"/>
      <c r="IHM850" s="14"/>
      <c r="IHN850" s="14"/>
      <c r="IHO850" s="14"/>
      <c r="IHP850" s="14"/>
      <c r="IHQ850" s="14"/>
      <c r="IHR850" s="14"/>
      <c r="IHS850" s="14"/>
      <c r="IHT850" s="14"/>
      <c r="IHU850" s="14"/>
      <c r="IHV850" s="14"/>
      <c r="IHW850" s="14"/>
      <c r="IHX850" s="14"/>
      <c r="IHY850" s="14"/>
      <c r="IHZ850" s="14"/>
      <c r="IIA850" s="14"/>
      <c r="IIB850" s="14"/>
      <c r="IIC850" s="14"/>
      <c r="IID850" s="14"/>
      <c r="IIE850" s="14"/>
      <c r="IIF850" s="14"/>
      <c r="IIG850" s="14"/>
      <c r="IIH850" s="14"/>
      <c r="III850" s="14"/>
      <c r="IIJ850" s="14"/>
      <c r="IIK850" s="14"/>
      <c r="IIL850" s="14"/>
      <c r="IIM850" s="14"/>
      <c r="IIN850" s="14"/>
      <c r="IIO850" s="14"/>
      <c r="IIP850" s="14"/>
      <c r="IIQ850" s="14"/>
      <c r="IIR850" s="14"/>
      <c r="IIS850" s="14"/>
      <c r="IIT850" s="14"/>
      <c r="IIU850" s="14"/>
      <c r="IIV850" s="14"/>
      <c r="IIW850" s="14"/>
      <c r="IIX850" s="14"/>
      <c r="IIY850" s="14"/>
      <c r="IIZ850" s="14"/>
      <c r="IJA850" s="14"/>
      <c r="IJB850" s="14"/>
      <c r="IJC850" s="14"/>
      <c r="IJD850" s="14"/>
      <c r="IJE850" s="14"/>
      <c r="IJF850" s="14"/>
      <c r="IJG850" s="14"/>
      <c r="IJH850" s="14"/>
      <c r="IJI850" s="14"/>
      <c r="IJJ850" s="14"/>
      <c r="IJK850" s="14"/>
      <c r="IJL850" s="14"/>
      <c r="IJM850" s="14"/>
      <c r="IJN850" s="14"/>
      <c r="IJO850" s="14"/>
      <c r="IJP850" s="14"/>
      <c r="IJQ850" s="14"/>
      <c r="IJR850" s="14"/>
      <c r="IJS850" s="14"/>
      <c r="IJT850" s="14"/>
      <c r="IJU850" s="14"/>
      <c r="IJV850" s="14"/>
      <c r="IJW850" s="14"/>
      <c r="IJX850" s="14"/>
      <c r="IJY850" s="14"/>
      <c r="IJZ850" s="14"/>
      <c r="IKA850" s="14"/>
      <c r="IKB850" s="14"/>
      <c r="IKC850" s="14"/>
      <c r="IKD850" s="14"/>
      <c r="IKE850" s="14"/>
      <c r="IKF850" s="14"/>
      <c r="IKG850" s="14"/>
      <c r="IKH850" s="14"/>
      <c r="IKI850" s="14"/>
      <c r="IKJ850" s="14"/>
      <c r="IKK850" s="14"/>
      <c r="IKL850" s="14"/>
      <c r="IKM850" s="14"/>
      <c r="IKN850" s="14"/>
      <c r="IKO850" s="14"/>
      <c r="IKP850" s="14"/>
      <c r="IKQ850" s="14"/>
      <c r="IKR850" s="14"/>
      <c r="IKS850" s="14"/>
      <c r="IKT850" s="14"/>
      <c r="IKU850" s="14"/>
      <c r="IKV850" s="14"/>
      <c r="IKW850" s="14"/>
      <c r="IKX850" s="14"/>
      <c r="IKY850" s="14"/>
      <c r="IKZ850" s="14"/>
      <c r="ILA850" s="14"/>
      <c r="ILB850" s="14"/>
      <c r="ILC850" s="14"/>
      <c r="ILD850" s="14"/>
      <c r="ILE850" s="14"/>
      <c r="ILF850" s="14"/>
      <c r="ILG850" s="14"/>
      <c r="ILH850" s="14"/>
      <c r="ILI850" s="14"/>
      <c r="ILJ850" s="14"/>
      <c r="ILK850" s="14"/>
      <c r="ILL850" s="14"/>
      <c r="ILM850" s="14"/>
      <c r="ILN850" s="14"/>
      <c r="ILO850" s="14"/>
      <c r="ILP850" s="14"/>
      <c r="ILQ850" s="14"/>
      <c r="ILR850" s="14"/>
      <c r="ILS850" s="14"/>
      <c r="ILT850" s="14"/>
      <c r="ILU850" s="14"/>
      <c r="ILV850" s="14"/>
      <c r="ILW850" s="14"/>
      <c r="ILX850" s="14"/>
      <c r="ILY850" s="14"/>
      <c r="ILZ850" s="14"/>
      <c r="IMA850" s="14"/>
      <c r="IMB850" s="14"/>
      <c r="IMC850" s="14"/>
      <c r="IMD850" s="14"/>
      <c r="IME850" s="14"/>
      <c r="IMF850" s="14"/>
      <c r="IMG850" s="14"/>
      <c r="IMH850" s="14"/>
      <c r="IMI850" s="14"/>
      <c r="IMJ850" s="14"/>
      <c r="IMK850" s="14"/>
      <c r="IML850" s="14"/>
      <c r="IMM850" s="14"/>
      <c r="IMN850" s="14"/>
      <c r="IMO850" s="14"/>
      <c r="IMP850" s="14"/>
      <c r="IMQ850" s="14"/>
      <c r="IMR850" s="14"/>
      <c r="IMS850" s="14"/>
      <c r="IMT850" s="14"/>
      <c r="IMU850" s="14"/>
      <c r="IMV850" s="14"/>
      <c r="IMW850" s="14"/>
      <c r="IMX850" s="14"/>
      <c r="IMY850" s="14"/>
      <c r="IMZ850" s="14"/>
      <c r="INA850" s="14"/>
      <c r="INB850" s="14"/>
      <c r="INC850" s="14"/>
      <c r="IND850" s="14"/>
      <c r="INE850" s="14"/>
      <c r="INF850" s="14"/>
      <c r="ING850" s="14"/>
      <c r="INH850" s="14"/>
      <c r="INI850" s="14"/>
      <c r="INJ850" s="14"/>
      <c r="INK850" s="14"/>
      <c r="INL850" s="14"/>
      <c r="INM850" s="14"/>
      <c r="INN850" s="14"/>
      <c r="INO850" s="14"/>
      <c r="INP850" s="14"/>
      <c r="INQ850" s="14"/>
      <c r="INR850" s="14"/>
      <c r="INS850" s="14"/>
      <c r="INT850" s="14"/>
      <c r="INU850" s="14"/>
      <c r="INV850" s="14"/>
      <c r="INW850" s="14"/>
      <c r="INX850" s="14"/>
      <c r="INY850" s="14"/>
      <c r="INZ850" s="14"/>
      <c r="IOA850" s="14"/>
      <c r="IOB850" s="14"/>
      <c r="IOC850" s="14"/>
      <c r="IOD850" s="14"/>
      <c r="IOE850" s="14"/>
      <c r="IOF850" s="14"/>
      <c r="IOG850" s="14"/>
      <c r="IOH850" s="14"/>
      <c r="IOI850" s="14"/>
      <c r="IOJ850" s="14"/>
      <c r="IOK850" s="14"/>
      <c r="IOL850" s="14"/>
      <c r="IOM850" s="14"/>
      <c r="ION850" s="14"/>
      <c r="IOO850" s="14"/>
      <c r="IOP850" s="14"/>
      <c r="IOQ850" s="14"/>
      <c r="IOR850" s="14"/>
      <c r="IOS850" s="14"/>
      <c r="IOT850" s="14"/>
      <c r="IOU850" s="14"/>
      <c r="IOV850" s="14"/>
      <c r="IOW850" s="14"/>
      <c r="IOX850" s="14"/>
      <c r="IOY850" s="14"/>
      <c r="IOZ850" s="14"/>
      <c r="IPA850" s="14"/>
      <c r="IPB850" s="14"/>
      <c r="IPC850" s="14"/>
      <c r="IPD850" s="14"/>
      <c r="IPE850" s="14"/>
      <c r="IPF850" s="14"/>
      <c r="IPG850" s="14"/>
      <c r="IPH850" s="14"/>
      <c r="IPI850" s="14"/>
      <c r="IPJ850" s="14"/>
      <c r="IPK850" s="14"/>
      <c r="IPL850" s="14"/>
      <c r="IPM850" s="14"/>
      <c r="IPN850" s="14"/>
      <c r="IPO850" s="14"/>
      <c r="IPP850" s="14"/>
      <c r="IPQ850" s="14"/>
      <c r="IPR850" s="14"/>
      <c r="IPS850" s="14"/>
      <c r="IPT850" s="14"/>
      <c r="IPU850" s="14"/>
      <c r="IPV850" s="14"/>
      <c r="IPW850" s="14"/>
      <c r="IPX850" s="14"/>
      <c r="IPY850" s="14"/>
      <c r="IPZ850" s="14"/>
      <c r="IQA850" s="14"/>
      <c r="IQB850" s="14"/>
      <c r="IQC850" s="14"/>
      <c r="IQD850" s="14"/>
      <c r="IQE850" s="14"/>
      <c r="IQF850" s="14"/>
      <c r="IQG850" s="14"/>
      <c r="IQH850" s="14"/>
      <c r="IQI850" s="14"/>
      <c r="IQJ850" s="14"/>
      <c r="IQK850" s="14"/>
      <c r="IQL850" s="14"/>
      <c r="IQM850" s="14"/>
      <c r="IQN850" s="14"/>
      <c r="IQO850" s="14"/>
      <c r="IQP850" s="14"/>
      <c r="IQQ850" s="14"/>
      <c r="IQR850" s="14"/>
      <c r="IQS850" s="14"/>
      <c r="IQT850" s="14"/>
      <c r="IQU850" s="14"/>
      <c r="IQV850" s="14"/>
      <c r="IQW850" s="14"/>
      <c r="IQX850" s="14"/>
      <c r="IQY850" s="14"/>
      <c r="IQZ850" s="14"/>
      <c r="IRA850" s="14"/>
      <c r="IRB850" s="14"/>
      <c r="IRC850" s="14"/>
      <c r="IRD850" s="14"/>
      <c r="IRE850" s="14"/>
      <c r="IRF850" s="14"/>
      <c r="IRG850" s="14"/>
      <c r="IRH850" s="14"/>
      <c r="IRI850" s="14"/>
      <c r="IRJ850" s="14"/>
      <c r="IRK850" s="14"/>
      <c r="IRL850" s="14"/>
      <c r="IRM850" s="14"/>
      <c r="IRN850" s="14"/>
      <c r="IRO850" s="14"/>
      <c r="IRP850" s="14"/>
      <c r="IRQ850" s="14"/>
      <c r="IRR850" s="14"/>
      <c r="IRS850" s="14"/>
      <c r="IRT850" s="14"/>
      <c r="IRU850" s="14"/>
      <c r="IRV850" s="14"/>
      <c r="IRW850" s="14"/>
      <c r="IRX850" s="14"/>
      <c r="IRY850" s="14"/>
      <c r="IRZ850" s="14"/>
      <c r="ISA850" s="14"/>
      <c r="ISB850" s="14"/>
      <c r="ISC850" s="14"/>
      <c r="ISD850" s="14"/>
      <c r="ISE850" s="14"/>
      <c r="ISF850" s="14"/>
      <c r="ISG850" s="14"/>
      <c r="ISH850" s="14"/>
      <c r="ISI850" s="14"/>
      <c r="ISJ850" s="14"/>
      <c r="ISK850" s="14"/>
      <c r="ISL850" s="14"/>
      <c r="ISM850" s="14"/>
      <c r="ISN850" s="14"/>
      <c r="ISO850" s="14"/>
      <c r="ISP850" s="14"/>
      <c r="ISQ850" s="14"/>
      <c r="ISR850" s="14"/>
      <c r="ISS850" s="14"/>
      <c r="IST850" s="14"/>
      <c r="ISU850" s="14"/>
      <c r="ISV850" s="14"/>
      <c r="ISW850" s="14"/>
      <c r="ISX850" s="14"/>
      <c r="ISY850" s="14"/>
      <c r="ISZ850" s="14"/>
      <c r="ITA850" s="14"/>
      <c r="ITB850" s="14"/>
      <c r="ITC850" s="14"/>
      <c r="ITD850" s="14"/>
      <c r="ITE850" s="14"/>
      <c r="ITF850" s="14"/>
      <c r="ITG850" s="14"/>
      <c r="ITH850" s="14"/>
      <c r="ITI850" s="14"/>
      <c r="ITJ850" s="14"/>
      <c r="ITK850" s="14"/>
      <c r="ITL850" s="14"/>
      <c r="ITM850" s="14"/>
      <c r="ITN850" s="14"/>
      <c r="ITO850" s="14"/>
      <c r="ITP850" s="14"/>
      <c r="ITQ850" s="14"/>
      <c r="ITR850" s="14"/>
      <c r="ITS850" s="14"/>
      <c r="ITT850" s="14"/>
      <c r="ITU850" s="14"/>
      <c r="ITV850" s="14"/>
      <c r="ITW850" s="14"/>
      <c r="ITX850" s="14"/>
      <c r="ITY850" s="14"/>
      <c r="ITZ850" s="14"/>
      <c r="IUA850" s="14"/>
      <c r="IUB850" s="14"/>
      <c r="IUC850" s="14"/>
      <c r="IUD850" s="14"/>
      <c r="IUE850" s="14"/>
      <c r="IUF850" s="14"/>
      <c r="IUG850" s="14"/>
      <c r="IUH850" s="14"/>
      <c r="IUI850" s="14"/>
      <c r="IUJ850" s="14"/>
      <c r="IUK850" s="14"/>
      <c r="IUL850" s="14"/>
      <c r="IUM850" s="14"/>
      <c r="IUN850" s="14"/>
      <c r="IUO850" s="14"/>
      <c r="IUP850" s="14"/>
      <c r="IUQ850" s="14"/>
      <c r="IUR850" s="14"/>
      <c r="IUS850" s="14"/>
      <c r="IUT850" s="14"/>
      <c r="IUU850" s="14"/>
      <c r="IUV850" s="14"/>
      <c r="IUW850" s="14"/>
      <c r="IUX850" s="14"/>
      <c r="IUY850" s="14"/>
      <c r="IUZ850" s="14"/>
      <c r="IVA850" s="14"/>
      <c r="IVB850" s="14"/>
      <c r="IVC850" s="14"/>
      <c r="IVD850" s="14"/>
      <c r="IVE850" s="14"/>
      <c r="IVF850" s="14"/>
      <c r="IVG850" s="14"/>
      <c r="IVH850" s="14"/>
      <c r="IVI850" s="14"/>
      <c r="IVJ850" s="14"/>
      <c r="IVK850" s="14"/>
      <c r="IVL850" s="14"/>
      <c r="IVM850" s="14"/>
      <c r="IVN850" s="14"/>
      <c r="IVO850" s="14"/>
      <c r="IVP850" s="14"/>
      <c r="IVQ850" s="14"/>
      <c r="IVR850" s="14"/>
      <c r="IVS850" s="14"/>
      <c r="IVT850" s="14"/>
      <c r="IVU850" s="14"/>
      <c r="IVV850" s="14"/>
      <c r="IVW850" s="14"/>
      <c r="IVX850" s="14"/>
      <c r="IVY850" s="14"/>
      <c r="IVZ850" s="14"/>
      <c r="IWA850" s="14"/>
      <c r="IWB850" s="14"/>
      <c r="IWC850" s="14"/>
      <c r="IWD850" s="14"/>
      <c r="IWE850" s="14"/>
      <c r="IWF850" s="14"/>
      <c r="IWG850" s="14"/>
      <c r="IWH850" s="14"/>
      <c r="IWI850" s="14"/>
      <c r="IWJ850" s="14"/>
      <c r="IWK850" s="14"/>
      <c r="IWL850" s="14"/>
      <c r="IWM850" s="14"/>
      <c r="IWN850" s="14"/>
      <c r="IWO850" s="14"/>
      <c r="IWP850" s="14"/>
      <c r="IWQ850" s="14"/>
      <c r="IWR850" s="14"/>
      <c r="IWS850" s="14"/>
      <c r="IWT850" s="14"/>
      <c r="IWU850" s="14"/>
      <c r="IWV850" s="14"/>
      <c r="IWW850" s="14"/>
      <c r="IWX850" s="14"/>
      <c r="IWY850" s="14"/>
      <c r="IWZ850" s="14"/>
      <c r="IXA850" s="14"/>
      <c r="IXB850" s="14"/>
      <c r="IXC850" s="14"/>
      <c r="IXD850" s="14"/>
      <c r="IXE850" s="14"/>
      <c r="IXF850" s="14"/>
      <c r="IXG850" s="14"/>
      <c r="IXH850" s="14"/>
      <c r="IXI850" s="14"/>
      <c r="IXJ850" s="14"/>
      <c r="IXK850" s="14"/>
      <c r="IXL850" s="14"/>
      <c r="IXM850" s="14"/>
      <c r="IXN850" s="14"/>
      <c r="IXO850" s="14"/>
      <c r="IXP850" s="14"/>
      <c r="IXQ850" s="14"/>
      <c r="IXR850" s="14"/>
      <c r="IXS850" s="14"/>
      <c r="IXT850" s="14"/>
      <c r="IXU850" s="14"/>
      <c r="IXV850" s="14"/>
      <c r="IXW850" s="14"/>
      <c r="IXX850" s="14"/>
      <c r="IXY850" s="14"/>
      <c r="IXZ850" s="14"/>
      <c r="IYA850" s="14"/>
      <c r="IYB850" s="14"/>
      <c r="IYC850" s="14"/>
      <c r="IYD850" s="14"/>
      <c r="IYE850" s="14"/>
      <c r="IYF850" s="14"/>
      <c r="IYG850" s="14"/>
      <c r="IYH850" s="14"/>
      <c r="IYI850" s="14"/>
      <c r="IYJ850" s="14"/>
      <c r="IYK850" s="14"/>
      <c r="IYL850" s="14"/>
      <c r="IYM850" s="14"/>
      <c r="IYN850" s="14"/>
      <c r="IYO850" s="14"/>
      <c r="IYP850" s="14"/>
      <c r="IYQ850" s="14"/>
      <c r="IYR850" s="14"/>
      <c r="IYS850" s="14"/>
      <c r="IYT850" s="14"/>
      <c r="IYU850" s="14"/>
      <c r="IYV850" s="14"/>
      <c r="IYW850" s="14"/>
      <c r="IYX850" s="14"/>
      <c r="IYY850" s="14"/>
      <c r="IYZ850" s="14"/>
      <c r="IZA850" s="14"/>
      <c r="IZB850" s="14"/>
      <c r="IZC850" s="14"/>
      <c r="IZD850" s="14"/>
      <c r="IZE850" s="14"/>
      <c r="IZF850" s="14"/>
      <c r="IZG850" s="14"/>
      <c r="IZH850" s="14"/>
      <c r="IZI850" s="14"/>
      <c r="IZJ850" s="14"/>
      <c r="IZK850" s="14"/>
      <c r="IZL850" s="14"/>
      <c r="IZM850" s="14"/>
      <c r="IZN850" s="14"/>
      <c r="IZO850" s="14"/>
      <c r="IZP850" s="14"/>
      <c r="IZQ850" s="14"/>
      <c r="IZR850" s="14"/>
      <c r="IZS850" s="14"/>
      <c r="IZT850" s="14"/>
      <c r="IZU850" s="14"/>
      <c r="IZV850" s="14"/>
      <c r="IZW850" s="14"/>
      <c r="IZX850" s="14"/>
      <c r="IZY850" s="14"/>
      <c r="IZZ850" s="14"/>
      <c r="JAA850" s="14"/>
      <c r="JAB850" s="14"/>
      <c r="JAC850" s="14"/>
      <c r="JAD850" s="14"/>
      <c r="JAE850" s="14"/>
      <c r="JAF850" s="14"/>
      <c r="JAG850" s="14"/>
      <c r="JAH850" s="14"/>
      <c r="JAI850" s="14"/>
      <c r="JAJ850" s="14"/>
      <c r="JAK850" s="14"/>
      <c r="JAL850" s="14"/>
      <c r="JAM850" s="14"/>
      <c r="JAN850" s="14"/>
      <c r="JAO850" s="14"/>
      <c r="JAP850" s="14"/>
      <c r="JAQ850" s="14"/>
      <c r="JAR850" s="14"/>
      <c r="JAS850" s="14"/>
      <c r="JAT850" s="14"/>
      <c r="JAU850" s="14"/>
      <c r="JAV850" s="14"/>
      <c r="JAW850" s="14"/>
      <c r="JAX850" s="14"/>
      <c r="JAY850" s="14"/>
      <c r="JAZ850" s="14"/>
      <c r="JBA850" s="14"/>
      <c r="JBB850" s="14"/>
      <c r="JBC850" s="14"/>
      <c r="JBD850" s="14"/>
      <c r="JBE850" s="14"/>
      <c r="JBF850" s="14"/>
      <c r="JBG850" s="14"/>
      <c r="JBH850" s="14"/>
      <c r="JBI850" s="14"/>
      <c r="JBJ850" s="14"/>
      <c r="JBK850" s="14"/>
      <c r="JBL850" s="14"/>
      <c r="JBM850" s="14"/>
      <c r="JBN850" s="14"/>
      <c r="JBO850" s="14"/>
      <c r="JBP850" s="14"/>
      <c r="JBQ850" s="14"/>
      <c r="JBR850" s="14"/>
      <c r="JBS850" s="14"/>
      <c r="JBT850" s="14"/>
      <c r="JBU850" s="14"/>
      <c r="JBV850" s="14"/>
      <c r="JBW850" s="14"/>
      <c r="JBX850" s="14"/>
      <c r="JBY850" s="14"/>
      <c r="JBZ850" s="14"/>
      <c r="JCA850" s="14"/>
      <c r="JCB850" s="14"/>
      <c r="JCC850" s="14"/>
      <c r="JCD850" s="14"/>
      <c r="JCE850" s="14"/>
      <c r="JCF850" s="14"/>
      <c r="JCG850" s="14"/>
      <c r="JCH850" s="14"/>
      <c r="JCI850" s="14"/>
      <c r="JCJ850" s="14"/>
      <c r="JCK850" s="14"/>
      <c r="JCL850" s="14"/>
      <c r="JCM850" s="14"/>
      <c r="JCN850" s="14"/>
      <c r="JCO850" s="14"/>
      <c r="JCP850" s="14"/>
      <c r="JCQ850" s="14"/>
      <c r="JCR850" s="14"/>
      <c r="JCS850" s="14"/>
      <c r="JCT850" s="14"/>
      <c r="JCU850" s="14"/>
      <c r="JCV850" s="14"/>
      <c r="JCW850" s="14"/>
      <c r="JCX850" s="14"/>
      <c r="JCY850" s="14"/>
      <c r="JCZ850" s="14"/>
      <c r="JDA850" s="14"/>
      <c r="JDB850" s="14"/>
      <c r="JDC850" s="14"/>
      <c r="JDD850" s="14"/>
      <c r="JDE850" s="14"/>
      <c r="JDF850" s="14"/>
      <c r="JDG850" s="14"/>
      <c r="JDH850" s="14"/>
      <c r="JDI850" s="14"/>
      <c r="JDJ850" s="14"/>
      <c r="JDK850" s="14"/>
      <c r="JDL850" s="14"/>
      <c r="JDM850" s="14"/>
      <c r="JDN850" s="14"/>
      <c r="JDO850" s="14"/>
      <c r="JDP850" s="14"/>
      <c r="JDQ850" s="14"/>
      <c r="JDR850" s="14"/>
      <c r="JDS850" s="14"/>
      <c r="JDT850" s="14"/>
      <c r="JDU850" s="14"/>
      <c r="JDV850" s="14"/>
      <c r="JDW850" s="14"/>
      <c r="JDX850" s="14"/>
      <c r="JDY850" s="14"/>
      <c r="JDZ850" s="14"/>
      <c r="JEA850" s="14"/>
      <c r="JEB850" s="14"/>
      <c r="JEC850" s="14"/>
      <c r="JED850" s="14"/>
      <c r="JEE850" s="14"/>
      <c r="JEF850" s="14"/>
      <c r="JEG850" s="14"/>
      <c r="JEH850" s="14"/>
      <c r="JEI850" s="14"/>
      <c r="JEJ850" s="14"/>
      <c r="JEK850" s="14"/>
      <c r="JEL850" s="14"/>
      <c r="JEM850" s="14"/>
      <c r="JEN850" s="14"/>
      <c r="JEO850" s="14"/>
      <c r="JEP850" s="14"/>
      <c r="JEQ850" s="14"/>
      <c r="JER850" s="14"/>
      <c r="JES850" s="14"/>
      <c r="JET850" s="14"/>
      <c r="JEU850" s="14"/>
      <c r="JEV850" s="14"/>
      <c r="JEW850" s="14"/>
      <c r="JEX850" s="14"/>
      <c r="JEY850" s="14"/>
      <c r="JEZ850" s="14"/>
      <c r="JFA850" s="14"/>
      <c r="JFB850" s="14"/>
      <c r="JFC850" s="14"/>
      <c r="JFD850" s="14"/>
      <c r="JFE850" s="14"/>
      <c r="JFF850" s="14"/>
      <c r="JFG850" s="14"/>
      <c r="JFH850" s="14"/>
      <c r="JFI850" s="14"/>
      <c r="JFJ850" s="14"/>
      <c r="JFK850" s="14"/>
      <c r="JFL850" s="14"/>
      <c r="JFM850" s="14"/>
      <c r="JFN850" s="14"/>
      <c r="JFO850" s="14"/>
      <c r="JFP850" s="14"/>
      <c r="JFQ850" s="14"/>
      <c r="JFR850" s="14"/>
      <c r="JFS850" s="14"/>
      <c r="JFT850" s="14"/>
      <c r="JFU850" s="14"/>
      <c r="JFV850" s="14"/>
      <c r="JFW850" s="14"/>
      <c r="JFX850" s="14"/>
      <c r="JFY850" s="14"/>
      <c r="JFZ850" s="14"/>
      <c r="JGA850" s="14"/>
      <c r="JGB850" s="14"/>
      <c r="JGC850" s="14"/>
      <c r="JGD850" s="14"/>
      <c r="JGE850" s="14"/>
      <c r="JGF850" s="14"/>
      <c r="JGG850" s="14"/>
      <c r="JGH850" s="14"/>
      <c r="JGI850" s="14"/>
      <c r="JGJ850" s="14"/>
      <c r="JGK850" s="14"/>
      <c r="JGL850" s="14"/>
      <c r="JGM850" s="14"/>
      <c r="JGN850" s="14"/>
      <c r="JGO850" s="14"/>
      <c r="JGP850" s="14"/>
      <c r="JGQ850" s="14"/>
      <c r="JGR850" s="14"/>
      <c r="JGS850" s="14"/>
      <c r="JGT850" s="14"/>
      <c r="JGU850" s="14"/>
      <c r="JGV850" s="14"/>
      <c r="JGW850" s="14"/>
      <c r="JGX850" s="14"/>
      <c r="JGY850" s="14"/>
      <c r="JGZ850" s="14"/>
      <c r="JHA850" s="14"/>
      <c r="JHB850" s="14"/>
      <c r="JHC850" s="14"/>
      <c r="JHD850" s="14"/>
      <c r="JHE850" s="14"/>
      <c r="JHF850" s="14"/>
      <c r="JHG850" s="14"/>
      <c r="JHH850" s="14"/>
      <c r="JHI850" s="14"/>
      <c r="JHJ850" s="14"/>
      <c r="JHK850" s="14"/>
      <c r="JHL850" s="14"/>
      <c r="JHM850" s="14"/>
      <c r="JHN850" s="14"/>
      <c r="JHO850" s="14"/>
      <c r="JHP850" s="14"/>
      <c r="JHQ850" s="14"/>
      <c r="JHR850" s="14"/>
      <c r="JHS850" s="14"/>
      <c r="JHT850" s="14"/>
      <c r="JHU850" s="14"/>
      <c r="JHV850" s="14"/>
      <c r="JHW850" s="14"/>
      <c r="JHX850" s="14"/>
      <c r="JHY850" s="14"/>
      <c r="JHZ850" s="14"/>
      <c r="JIA850" s="14"/>
      <c r="JIB850" s="14"/>
      <c r="JIC850" s="14"/>
      <c r="JID850" s="14"/>
      <c r="JIE850" s="14"/>
      <c r="JIF850" s="14"/>
      <c r="JIG850" s="14"/>
      <c r="JIH850" s="14"/>
      <c r="JII850" s="14"/>
      <c r="JIJ850" s="14"/>
      <c r="JIK850" s="14"/>
      <c r="JIL850" s="14"/>
      <c r="JIM850" s="14"/>
      <c r="JIN850" s="14"/>
      <c r="JIO850" s="14"/>
      <c r="JIP850" s="14"/>
      <c r="JIQ850" s="14"/>
      <c r="JIR850" s="14"/>
      <c r="JIS850" s="14"/>
      <c r="JIT850" s="14"/>
      <c r="JIU850" s="14"/>
      <c r="JIV850" s="14"/>
      <c r="JIW850" s="14"/>
      <c r="JIX850" s="14"/>
      <c r="JIY850" s="14"/>
      <c r="JIZ850" s="14"/>
      <c r="JJA850" s="14"/>
      <c r="JJB850" s="14"/>
      <c r="JJC850" s="14"/>
      <c r="JJD850" s="14"/>
      <c r="JJE850" s="14"/>
      <c r="JJF850" s="14"/>
      <c r="JJG850" s="14"/>
      <c r="JJH850" s="14"/>
      <c r="JJI850" s="14"/>
      <c r="JJJ850" s="14"/>
      <c r="JJK850" s="14"/>
      <c r="JJL850" s="14"/>
      <c r="JJM850" s="14"/>
      <c r="JJN850" s="14"/>
      <c r="JJO850" s="14"/>
      <c r="JJP850" s="14"/>
      <c r="JJQ850" s="14"/>
      <c r="JJR850" s="14"/>
      <c r="JJS850" s="14"/>
      <c r="JJT850" s="14"/>
      <c r="JJU850" s="14"/>
      <c r="JJV850" s="14"/>
      <c r="JJW850" s="14"/>
      <c r="JJX850" s="14"/>
      <c r="JJY850" s="14"/>
      <c r="JJZ850" s="14"/>
      <c r="JKA850" s="14"/>
      <c r="JKB850" s="14"/>
      <c r="JKC850" s="14"/>
      <c r="JKD850" s="14"/>
      <c r="JKE850" s="14"/>
      <c r="JKF850" s="14"/>
      <c r="JKG850" s="14"/>
      <c r="JKH850" s="14"/>
      <c r="JKI850" s="14"/>
      <c r="JKJ850" s="14"/>
      <c r="JKK850" s="14"/>
      <c r="JKL850" s="14"/>
      <c r="JKM850" s="14"/>
      <c r="JKN850" s="14"/>
      <c r="JKO850" s="14"/>
      <c r="JKP850" s="14"/>
      <c r="JKQ850" s="14"/>
      <c r="JKR850" s="14"/>
      <c r="JKS850" s="14"/>
      <c r="JKT850" s="14"/>
      <c r="JKU850" s="14"/>
      <c r="JKV850" s="14"/>
      <c r="JKW850" s="14"/>
      <c r="JKX850" s="14"/>
      <c r="JKY850" s="14"/>
      <c r="JKZ850" s="14"/>
      <c r="JLA850" s="14"/>
      <c r="JLB850" s="14"/>
      <c r="JLC850" s="14"/>
      <c r="JLD850" s="14"/>
      <c r="JLE850" s="14"/>
      <c r="JLF850" s="14"/>
      <c r="JLG850" s="14"/>
      <c r="JLH850" s="14"/>
      <c r="JLI850" s="14"/>
      <c r="JLJ850" s="14"/>
      <c r="JLK850" s="14"/>
      <c r="JLL850" s="14"/>
      <c r="JLM850" s="14"/>
      <c r="JLN850" s="14"/>
      <c r="JLO850" s="14"/>
      <c r="JLP850" s="14"/>
      <c r="JLQ850" s="14"/>
      <c r="JLR850" s="14"/>
      <c r="JLS850" s="14"/>
      <c r="JLT850" s="14"/>
      <c r="JLU850" s="14"/>
      <c r="JLV850" s="14"/>
      <c r="JLW850" s="14"/>
      <c r="JLX850" s="14"/>
      <c r="JLY850" s="14"/>
      <c r="JLZ850" s="14"/>
      <c r="JMA850" s="14"/>
      <c r="JMB850" s="14"/>
      <c r="JMC850" s="14"/>
      <c r="JMD850" s="14"/>
      <c r="JME850" s="14"/>
      <c r="JMF850" s="14"/>
      <c r="JMG850" s="14"/>
      <c r="JMH850" s="14"/>
      <c r="JMI850" s="14"/>
      <c r="JMJ850" s="14"/>
      <c r="JMK850" s="14"/>
      <c r="JML850" s="14"/>
      <c r="JMM850" s="14"/>
      <c r="JMN850" s="14"/>
      <c r="JMO850" s="14"/>
      <c r="JMP850" s="14"/>
      <c r="JMQ850" s="14"/>
      <c r="JMR850" s="14"/>
      <c r="JMS850" s="14"/>
      <c r="JMT850" s="14"/>
      <c r="JMU850" s="14"/>
      <c r="JMV850" s="14"/>
      <c r="JMW850" s="14"/>
      <c r="JMX850" s="14"/>
      <c r="JMY850" s="14"/>
      <c r="JMZ850" s="14"/>
      <c r="JNA850" s="14"/>
      <c r="JNB850" s="14"/>
      <c r="JNC850" s="14"/>
      <c r="JND850" s="14"/>
      <c r="JNE850" s="14"/>
      <c r="JNF850" s="14"/>
      <c r="JNG850" s="14"/>
      <c r="JNH850" s="14"/>
      <c r="JNI850" s="14"/>
      <c r="JNJ850" s="14"/>
      <c r="JNK850" s="14"/>
      <c r="JNL850" s="14"/>
      <c r="JNM850" s="14"/>
      <c r="JNN850" s="14"/>
      <c r="JNO850" s="14"/>
      <c r="JNP850" s="14"/>
      <c r="JNQ850" s="14"/>
      <c r="JNR850" s="14"/>
      <c r="JNS850" s="14"/>
      <c r="JNT850" s="14"/>
      <c r="JNU850" s="14"/>
      <c r="JNV850" s="14"/>
      <c r="JNW850" s="14"/>
      <c r="JNX850" s="14"/>
      <c r="JNY850" s="14"/>
      <c r="JNZ850" s="14"/>
      <c r="JOA850" s="14"/>
      <c r="JOB850" s="14"/>
      <c r="JOC850" s="14"/>
      <c r="JOD850" s="14"/>
      <c r="JOE850" s="14"/>
      <c r="JOF850" s="14"/>
      <c r="JOG850" s="14"/>
      <c r="JOH850" s="14"/>
      <c r="JOI850" s="14"/>
      <c r="JOJ850" s="14"/>
      <c r="JOK850" s="14"/>
      <c r="JOL850" s="14"/>
      <c r="JOM850" s="14"/>
      <c r="JON850" s="14"/>
      <c r="JOO850" s="14"/>
      <c r="JOP850" s="14"/>
      <c r="JOQ850" s="14"/>
      <c r="JOR850" s="14"/>
      <c r="JOS850" s="14"/>
      <c r="JOT850" s="14"/>
      <c r="JOU850" s="14"/>
      <c r="JOV850" s="14"/>
      <c r="JOW850" s="14"/>
      <c r="JOX850" s="14"/>
      <c r="JOY850" s="14"/>
      <c r="JOZ850" s="14"/>
      <c r="JPA850" s="14"/>
      <c r="JPB850" s="14"/>
      <c r="JPC850" s="14"/>
      <c r="JPD850" s="14"/>
      <c r="JPE850" s="14"/>
      <c r="JPF850" s="14"/>
      <c r="JPG850" s="14"/>
      <c r="JPH850" s="14"/>
      <c r="JPI850" s="14"/>
      <c r="JPJ850" s="14"/>
      <c r="JPK850" s="14"/>
      <c r="JPL850" s="14"/>
      <c r="JPM850" s="14"/>
      <c r="JPN850" s="14"/>
      <c r="JPO850" s="14"/>
      <c r="JPP850" s="14"/>
      <c r="JPQ850" s="14"/>
      <c r="JPR850" s="14"/>
      <c r="JPS850" s="14"/>
      <c r="JPT850" s="14"/>
      <c r="JPU850" s="14"/>
      <c r="JPV850" s="14"/>
      <c r="JPW850" s="14"/>
      <c r="JPX850" s="14"/>
      <c r="JPY850" s="14"/>
      <c r="JPZ850" s="14"/>
      <c r="JQA850" s="14"/>
      <c r="JQB850" s="14"/>
      <c r="JQC850" s="14"/>
      <c r="JQD850" s="14"/>
      <c r="JQE850" s="14"/>
      <c r="JQF850" s="14"/>
      <c r="JQG850" s="14"/>
      <c r="JQH850" s="14"/>
      <c r="JQI850" s="14"/>
      <c r="JQJ850" s="14"/>
      <c r="JQK850" s="14"/>
      <c r="JQL850" s="14"/>
      <c r="JQM850" s="14"/>
      <c r="JQN850" s="14"/>
      <c r="JQO850" s="14"/>
      <c r="JQP850" s="14"/>
      <c r="JQQ850" s="14"/>
      <c r="JQR850" s="14"/>
      <c r="JQS850" s="14"/>
      <c r="JQT850" s="14"/>
      <c r="JQU850" s="14"/>
      <c r="JQV850" s="14"/>
      <c r="JQW850" s="14"/>
      <c r="JQX850" s="14"/>
      <c r="JQY850" s="14"/>
      <c r="JQZ850" s="14"/>
      <c r="JRA850" s="14"/>
      <c r="JRB850" s="14"/>
      <c r="JRC850" s="14"/>
      <c r="JRD850" s="14"/>
      <c r="JRE850" s="14"/>
      <c r="JRF850" s="14"/>
      <c r="JRG850" s="14"/>
      <c r="JRH850" s="14"/>
      <c r="JRI850" s="14"/>
      <c r="JRJ850" s="14"/>
      <c r="JRK850" s="14"/>
      <c r="JRL850" s="14"/>
      <c r="JRM850" s="14"/>
      <c r="JRN850" s="14"/>
      <c r="JRO850" s="14"/>
      <c r="JRP850" s="14"/>
      <c r="JRQ850" s="14"/>
      <c r="JRR850" s="14"/>
      <c r="JRS850" s="14"/>
      <c r="JRT850" s="14"/>
      <c r="JRU850" s="14"/>
      <c r="JRV850" s="14"/>
      <c r="JRW850" s="14"/>
      <c r="JRX850" s="14"/>
      <c r="JRY850" s="14"/>
      <c r="JRZ850" s="14"/>
      <c r="JSA850" s="14"/>
      <c r="JSB850" s="14"/>
      <c r="JSC850" s="14"/>
      <c r="JSD850" s="14"/>
      <c r="JSE850" s="14"/>
      <c r="JSF850" s="14"/>
      <c r="JSG850" s="14"/>
      <c r="JSH850" s="14"/>
      <c r="JSI850" s="14"/>
      <c r="JSJ850" s="14"/>
      <c r="JSK850" s="14"/>
      <c r="JSL850" s="14"/>
      <c r="JSM850" s="14"/>
      <c r="JSN850" s="14"/>
      <c r="JSO850" s="14"/>
      <c r="JSP850" s="14"/>
      <c r="JSQ850" s="14"/>
      <c r="JSR850" s="14"/>
      <c r="JSS850" s="14"/>
      <c r="JST850" s="14"/>
      <c r="JSU850" s="14"/>
      <c r="JSV850" s="14"/>
      <c r="JSW850" s="14"/>
      <c r="JSX850" s="14"/>
      <c r="JSY850" s="14"/>
      <c r="JSZ850" s="14"/>
      <c r="JTA850" s="14"/>
      <c r="JTB850" s="14"/>
      <c r="JTC850" s="14"/>
      <c r="JTD850" s="14"/>
      <c r="JTE850" s="14"/>
      <c r="JTF850" s="14"/>
      <c r="JTG850" s="14"/>
      <c r="JTH850" s="14"/>
      <c r="JTI850" s="14"/>
      <c r="JTJ850" s="14"/>
      <c r="JTK850" s="14"/>
      <c r="JTL850" s="14"/>
      <c r="JTM850" s="14"/>
      <c r="JTN850" s="14"/>
      <c r="JTO850" s="14"/>
      <c r="JTP850" s="14"/>
      <c r="JTQ850" s="14"/>
      <c r="JTR850" s="14"/>
      <c r="JTS850" s="14"/>
      <c r="JTT850" s="14"/>
      <c r="JTU850" s="14"/>
      <c r="JTV850" s="14"/>
      <c r="JTW850" s="14"/>
      <c r="JTX850" s="14"/>
      <c r="JTY850" s="14"/>
      <c r="JTZ850" s="14"/>
      <c r="JUA850" s="14"/>
      <c r="JUB850" s="14"/>
      <c r="JUC850" s="14"/>
      <c r="JUD850" s="14"/>
      <c r="JUE850" s="14"/>
      <c r="JUF850" s="14"/>
      <c r="JUG850" s="14"/>
      <c r="JUH850" s="14"/>
      <c r="JUI850" s="14"/>
      <c r="JUJ850" s="14"/>
      <c r="JUK850" s="14"/>
      <c r="JUL850" s="14"/>
      <c r="JUM850" s="14"/>
      <c r="JUN850" s="14"/>
      <c r="JUO850" s="14"/>
      <c r="JUP850" s="14"/>
      <c r="JUQ850" s="14"/>
      <c r="JUR850" s="14"/>
      <c r="JUS850" s="14"/>
      <c r="JUT850" s="14"/>
      <c r="JUU850" s="14"/>
      <c r="JUV850" s="14"/>
      <c r="JUW850" s="14"/>
      <c r="JUX850" s="14"/>
      <c r="JUY850" s="14"/>
      <c r="JUZ850" s="14"/>
      <c r="JVA850" s="14"/>
      <c r="JVB850" s="14"/>
      <c r="JVC850" s="14"/>
      <c r="JVD850" s="14"/>
      <c r="JVE850" s="14"/>
      <c r="JVF850" s="14"/>
      <c r="JVG850" s="14"/>
      <c r="JVH850" s="14"/>
      <c r="JVI850" s="14"/>
      <c r="JVJ850" s="14"/>
      <c r="JVK850" s="14"/>
      <c r="JVL850" s="14"/>
      <c r="JVM850" s="14"/>
      <c r="JVN850" s="14"/>
      <c r="JVO850" s="14"/>
      <c r="JVP850" s="14"/>
      <c r="JVQ850" s="14"/>
      <c r="JVR850" s="14"/>
      <c r="JVS850" s="14"/>
      <c r="JVT850" s="14"/>
      <c r="JVU850" s="14"/>
      <c r="JVV850" s="14"/>
      <c r="JVW850" s="14"/>
      <c r="JVX850" s="14"/>
      <c r="JVY850" s="14"/>
      <c r="JVZ850" s="14"/>
      <c r="JWA850" s="14"/>
      <c r="JWB850" s="14"/>
      <c r="JWC850" s="14"/>
      <c r="JWD850" s="14"/>
      <c r="JWE850" s="14"/>
      <c r="JWF850" s="14"/>
      <c r="JWG850" s="14"/>
      <c r="JWH850" s="14"/>
      <c r="JWI850" s="14"/>
      <c r="JWJ850" s="14"/>
      <c r="JWK850" s="14"/>
      <c r="JWL850" s="14"/>
      <c r="JWM850" s="14"/>
      <c r="JWN850" s="14"/>
      <c r="JWO850" s="14"/>
      <c r="JWP850" s="14"/>
      <c r="JWQ850" s="14"/>
      <c r="JWR850" s="14"/>
      <c r="JWS850" s="14"/>
      <c r="JWT850" s="14"/>
      <c r="JWU850" s="14"/>
      <c r="JWV850" s="14"/>
      <c r="JWW850" s="14"/>
      <c r="JWX850" s="14"/>
      <c r="JWY850" s="14"/>
      <c r="JWZ850" s="14"/>
      <c r="JXA850" s="14"/>
      <c r="JXB850" s="14"/>
      <c r="JXC850" s="14"/>
      <c r="JXD850" s="14"/>
      <c r="JXE850" s="14"/>
      <c r="JXF850" s="14"/>
      <c r="JXG850" s="14"/>
      <c r="JXH850" s="14"/>
      <c r="JXI850" s="14"/>
      <c r="JXJ850" s="14"/>
      <c r="JXK850" s="14"/>
      <c r="JXL850" s="14"/>
      <c r="JXM850" s="14"/>
      <c r="JXN850" s="14"/>
      <c r="JXO850" s="14"/>
      <c r="JXP850" s="14"/>
      <c r="JXQ850" s="14"/>
      <c r="JXR850" s="14"/>
      <c r="JXS850" s="14"/>
      <c r="JXT850" s="14"/>
      <c r="JXU850" s="14"/>
      <c r="JXV850" s="14"/>
      <c r="JXW850" s="14"/>
      <c r="JXX850" s="14"/>
      <c r="JXY850" s="14"/>
      <c r="JXZ850" s="14"/>
      <c r="JYA850" s="14"/>
      <c r="JYB850" s="14"/>
      <c r="JYC850" s="14"/>
      <c r="JYD850" s="14"/>
      <c r="JYE850" s="14"/>
      <c r="JYF850" s="14"/>
      <c r="JYG850" s="14"/>
      <c r="JYH850" s="14"/>
      <c r="JYI850" s="14"/>
      <c r="JYJ850" s="14"/>
      <c r="JYK850" s="14"/>
      <c r="JYL850" s="14"/>
      <c r="JYM850" s="14"/>
      <c r="JYN850" s="14"/>
      <c r="JYO850" s="14"/>
      <c r="JYP850" s="14"/>
      <c r="JYQ850" s="14"/>
      <c r="JYR850" s="14"/>
      <c r="JYS850" s="14"/>
      <c r="JYT850" s="14"/>
      <c r="JYU850" s="14"/>
      <c r="JYV850" s="14"/>
      <c r="JYW850" s="14"/>
      <c r="JYX850" s="14"/>
      <c r="JYY850" s="14"/>
      <c r="JYZ850" s="14"/>
      <c r="JZA850" s="14"/>
      <c r="JZB850" s="14"/>
      <c r="JZC850" s="14"/>
      <c r="JZD850" s="14"/>
      <c r="JZE850" s="14"/>
      <c r="JZF850" s="14"/>
      <c r="JZG850" s="14"/>
      <c r="JZH850" s="14"/>
      <c r="JZI850" s="14"/>
      <c r="JZJ850" s="14"/>
      <c r="JZK850" s="14"/>
      <c r="JZL850" s="14"/>
      <c r="JZM850" s="14"/>
      <c r="JZN850" s="14"/>
      <c r="JZO850" s="14"/>
      <c r="JZP850" s="14"/>
      <c r="JZQ850" s="14"/>
      <c r="JZR850" s="14"/>
      <c r="JZS850" s="14"/>
      <c r="JZT850" s="14"/>
      <c r="JZU850" s="14"/>
      <c r="JZV850" s="14"/>
      <c r="JZW850" s="14"/>
      <c r="JZX850" s="14"/>
      <c r="JZY850" s="14"/>
      <c r="JZZ850" s="14"/>
      <c r="KAA850" s="14"/>
      <c r="KAB850" s="14"/>
      <c r="KAC850" s="14"/>
      <c r="KAD850" s="14"/>
      <c r="KAE850" s="14"/>
      <c r="KAF850" s="14"/>
      <c r="KAG850" s="14"/>
      <c r="KAH850" s="14"/>
      <c r="KAI850" s="14"/>
      <c r="KAJ850" s="14"/>
      <c r="KAK850" s="14"/>
      <c r="KAL850" s="14"/>
      <c r="KAM850" s="14"/>
      <c r="KAN850" s="14"/>
      <c r="KAO850" s="14"/>
      <c r="KAP850" s="14"/>
      <c r="KAQ850" s="14"/>
      <c r="KAR850" s="14"/>
      <c r="KAS850" s="14"/>
      <c r="KAT850" s="14"/>
      <c r="KAU850" s="14"/>
      <c r="KAV850" s="14"/>
      <c r="KAW850" s="14"/>
      <c r="KAX850" s="14"/>
      <c r="KAY850" s="14"/>
      <c r="KAZ850" s="14"/>
      <c r="KBA850" s="14"/>
      <c r="KBB850" s="14"/>
      <c r="KBC850" s="14"/>
      <c r="KBD850" s="14"/>
      <c r="KBE850" s="14"/>
      <c r="KBF850" s="14"/>
      <c r="KBG850" s="14"/>
      <c r="KBH850" s="14"/>
      <c r="KBI850" s="14"/>
      <c r="KBJ850" s="14"/>
      <c r="KBK850" s="14"/>
      <c r="KBL850" s="14"/>
      <c r="KBM850" s="14"/>
      <c r="KBN850" s="14"/>
      <c r="KBO850" s="14"/>
      <c r="KBP850" s="14"/>
      <c r="KBQ850" s="14"/>
      <c r="KBR850" s="14"/>
      <c r="KBS850" s="14"/>
      <c r="KBT850" s="14"/>
      <c r="KBU850" s="14"/>
      <c r="KBV850" s="14"/>
      <c r="KBW850" s="14"/>
      <c r="KBX850" s="14"/>
      <c r="KBY850" s="14"/>
      <c r="KBZ850" s="14"/>
      <c r="KCA850" s="14"/>
      <c r="KCB850" s="14"/>
      <c r="KCC850" s="14"/>
      <c r="KCD850" s="14"/>
      <c r="KCE850" s="14"/>
      <c r="KCF850" s="14"/>
      <c r="KCG850" s="14"/>
      <c r="KCH850" s="14"/>
      <c r="KCI850" s="14"/>
      <c r="KCJ850" s="14"/>
      <c r="KCK850" s="14"/>
      <c r="KCL850" s="14"/>
      <c r="KCM850" s="14"/>
      <c r="KCN850" s="14"/>
      <c r="KCO850" s="14"/>
      <c r="KCP850" s="14"/>
      <c r="KCQ850" s="14"/>
      <c r="KCR850" s="14"/>
      <c r="KCS850" s="14"/>
      <c r="KCT850" s="14"/>
      <c r="KCU850" s="14"/>
      <c r="KCV850" s="14"/>
      <c r="KCW850" s="14"/>
      <c r="KCX850" s="14"/>
      <c r="KCY850" s="14"/>
      <c r="KCZ850" s="14"/>
      <c r="KDA850" s="14"/>
      <c r="KDB850" s="14"/>
      <c r="KDC850" s="14"/>
      <c r="KDD850" s="14"/>
      <c r="KDE850" s="14"/>
      <c r="KDF850" s="14"/>
      <c r="KDG850" s="14"/>
      <c r="KDH850" s="14"/>
      <c r="KDI850" s="14"/>
      <c r="KDJ850" s="14"/>
      <c r="KDK850" s="14"/>
      <c r="KDL850" s="14"/>
      <c r="KDM850" s="14"/>
      <c r="KDN850" s="14"/>
      <c r="KDO850" s="14"/>
      <c r="KDP850" s="14"/>
      <c r="KDQ850" s="14"/>
      <c r="KDR850" s="14"/>
      <c r="KDS850" s="14"/>
      <c r="KDT850" s="14"/>
      <c r="KDU850" s="14"/>
      <c r="KDV850" s="14"/>
      <c r="KDW850" s="14"/>
      <c r="KDX850" s="14"/>
      <c r="KDY850" s="14"/>
      <c r="KDZ850" s="14"/>
      <c r="KEA850" s="14"/>
      <c r="KEB850" s="14"/>
      <c r="KEC850" s="14"/>
      <c r="KED850" s="14"/>
      <c r="KEE850" s="14"/>
      <c r="KEF850" s="14"/>
      <c r="KEG850" s="14"/>
      <c r="KEH850" s="14"/>
      <c r="KEI850" s="14"/>
      <c r="KEJ850" s="14"/>
      <c r="KEK850" s="14"/>
      <c r="KEL850" s="14"/>
      <c r="KEM850" s="14"/>
      <c r="KEN850" s="14"/>
      <c r="KEO850" s="14"/>
      <c r="KEP850" s="14"/>
      <c r="KEQ850" s="14"/>
      <c r="KER850" s="14"/>
      <c r="KES850" s="14"/>
      <c r="KET850" s="14"/>
      <c r="KEU850" s="14"/>
      <c r="KEV850" s="14"/>
      <c r="KEW850" s="14"/>
      <c r="KEX850" s="14"/>
      <c r="KEY850" s="14"/>
      <c r="KEZ850" s="14"/>
      <c r="KFA850" s="14"/>
      <c r="KFB850" s="14"/>
      <c r="KFC850" s="14"/>
      <c r="KFD850" s="14"/>
      <c r="KFE850" s="14"/>
      <c r="KFF850" s="14"/>
      <c r="KFG850" s="14"/>
      <c r="KFH850" s="14"/>
      <c r="KFI850" s="14"/>
      <c r="KFJ850" s="14"/>
      <c r="KFK850" s="14"/>
      <c r="KFL850" s="14"/>
      <c r="KFM850" s="14"/>
      <c r="KFN850" s="14"/>
      <c r="KFO850" s="14"/>
      <c r="KFP850" s="14"/>
      <c r="KFQ850" s="14"/>
      <c r="KFR850" s="14"/>
      <c r="KFS850" s="14"/>
      <c r="KFT850" s="14"/>
      <c r="KFU850" s="14"/>
      <c r="KFV850" s="14"/>
      <c r="KFW850" s="14"/>
      <c r="KFX850" s="14"/>
      <c r="KFY850" s="14"/>
      <c r="KFZ850" s="14"/>
      <c r="KGA850" s="14"/>
      <c r="KGB850" s="14"/>
      <c r="KGC850" s="14"/>
      <c r="KGD850" s="14"/>
      <c r="KGE850" s="14"/>
      <c r="KGF850" s="14"/>
      <c r="KGG850" s="14"/>
      <c r="KGH850" s="14"/>
      <c r="KGI850" s="14"/>
      <c r="KGJ850" s="14"/>
      <c r="KGK850" s="14"/>
      <c r="KGL850" s="14"/>
      <c r="KGM850" s="14"/>
      <c r="KGN850" s="14"/>
      <c r="KGO850" s="14"/>
      <c r="KGP850" s="14"/>
      <c r="KGQ850" s="14"/>
      <c r="KGR850" s="14"/>
      <c r="KGS850" s="14"/>
      <c r="KGT850" s="14"/>
      <c r="KGU850" s="14"/>
      <c r="KGV850" s="14"/>
      <c r="KGW850" s="14"/>
      <c r="KGX850" s="14"/>
      <c r="KGY850" s="14"/>
      <c r="KGZ850" s="14"/>
      <c r="KHA850" s="14"/>
      <c r="KHB850" s="14"/>
      <c r="KHC850" s="14"/>
      <c r="KHD850" s="14"/>
      <c r="KHE850" s="14"/>
      <c r="KHF850" s="14"/>
      <c r="KHG850" s="14"/>
      <c r="KHH850" s="14"/>
      <c r="KHI850" s="14"/>
      <c r="KHJ850" s="14"/>
      <c r="KHK850" s="14"/>
      <c r="KHL850" s="14"/>
      <c r="KHM850" s="14"/>
      <c r="KHN850" s="14"/>
      <c r="KHO850" s="14"/>
      <c r="KHP850" s="14"/>
      <c r="KHQ850" s="14"/>
      <c r="KHR850" s="14"/>
      <c r="KHS850" s="14"/>
      <c r="KHT850" s="14"/>
      <c r="KHU850" s="14"/>
      <c r="KHV850" s="14"/>
      <c r="KHW850" s="14"/>
      <c r="KHX850" s="14"/>
      <c r="KHY850" s="14"/>
      <c r="KHZ850" s="14"/>
      <c r="KIA850" s="14"/>
      <c r="KIB850" s="14"/>
      <c r="KIC850" s="14"/>
      <c r="KID850" s="14"/>
      <c r="KIE850" s="14"/>
      <c r="KIF850" s="14"/>
      <c r="KIG850" s="14"/>
      <c r="KIH850" s="14"/>
      <c r="KII850" s="14"/>
      <c r="KIJ850" s="14"/>
      <c r="KIK850" s="14"/>
      <c r="KIL850" s="14"/>
      <c r="KIM850" s="14"/>
      <c r="KIN850" s="14"/>
      <c r="KIO850" s="14"/>
      <c r="KIP850" s="14"/>
      <c r="KIQ850" s="14"/>
      <c r="KIR850" s="14"/>
      <c r="KIS850" s="14"/>
      <c r="KIT850" s="14"/>
      <c r="KIU850" s="14"/>
      <c r="KIV850" s="14"/>
      <c r="KIW850" s="14"/>
      <c r="KIX850" s="14"/>
      <c r="KIY850" s="14"/>
      <c r="KIZ850" s="14"/>
      <c r="KJA850" s="14"/>
      <c r="KJB850" s="14"/>
      <c r="KJC850" s="14"/>
      <c r="KJD850" s="14"/>
      <c r="KJE850" s="14"/>
      <c r="KJF850" s="14"/>
      <c r="KJG850" s="14"/>
      <c r="KJH850" s="14"/>
      <c r="KJI850" s="14"/>
      <c r="KJJ850" s="14"/>
      <c r="KJK850" s="14"/>
      <c r="KJL850" s="14"/>
      <c r="KJM850" s="14"/>
      <c r="KJN850" s="14"/>
      <c r="KJO850" s="14"/>
      <c r="KJP850" s="14"/>
      <c r="KJQ850" s="14"/>
      <c r="KJR850" s="14"/>
      <c r="KJS850" s="14"/>
      <c r="KJT850" s="14"/>
      <c r="KJU850" s="14"/>
      <c r="KJV850" s="14"/>
      <c r="KJW850" s="14"/>
      <c r="KJX850" s="14"/>
      <c r="KJY850" s="14"/>
      <c r="KJZ850" s="14"/>
      <c r="KKA850" s="14"/>
      <c r="KKB850" s="14"/>
      <c r="KKC850" s="14"/>
      <c r="KKD850" s="14"/>
      <c r="KKE850" s="14"/>
      <c r="KKF850" s="14"/>
      <c r="KKG850" s="14"/>
      <c r="KKH850" s="14"/>
      <c r="KKI850" s="14"/>
      <c r="KKJ850" s="14"/>
      <c r="KKK850" s="14"/>
      <c r="KKL850" s="14"/>
      <c r="KKM850" s="14"/>
      <c r="KKN850" s="14"/>
      <c r="KKO850" s="14"/>
      <c r="KKP850" s="14"/>
      <c r="KKQ850" s="14"/>
      <c r="KKR850" s="14"/>
      <c r="KKS850" s="14"/>
      <c r="KKT850" s="14"/>
      <c r="KKU850" s="14"/>
      <c r="KKV850" s="14"/>
      <c r="KKW850" s="14"/>
      <c r="KKX850" s="14"/>
      <c r="KKY850" s="14"/>
      <c r="KKZ850" s="14"/>
      <c r="KLA850" s="14"/>
      <c r="KLB850" s="14"/>
      <c r="KLC850" s="14"/>
      <c r="KLD850" s="14"/>
      <c r="KLE850" s="14"/>
      <c r="KLF850" s="14"/>
      <c r="KLG850" s="14"/>
      <c r="KLH850" s="14"/>
      <c r="KLI850" s="14"/>
      <c r="KLJ850" s="14"/>
      <c r="KLK850" s="14"/>
      <c r="KLL850" s="14"/>
      <c r="KLM850" s="14"/>
      <c r="KLN850" s="14"/>
      <c r="KLO850" s="14"/>
      <c r="KLP850" s="14"/>
      <c r="KLQ850" s="14"/>
      <c r="KLR850" s="14"/>
      <c r="KLS850" s="14"/>
      <c r="KLT850" s="14"/>
      <c r="KLU850" s="14"/>
      <c r="KLV850" s="14"/>
      <c r="KLW850" s="14"/>
      <c r="KLX850" s="14"/>
      <c r="KLY850" s="14"/>
      <c r="KLZ850" s="14"/>
      <c r="KMA850" s="14"/>
      <c r="KMB850" s="14"/>
      <c r="KMC850" s="14"/>
      <c r="KMD850" s="14"/>
      <c r="KME850" s="14"/>
      <c r="KMF850" s="14"/>
      <c r="KMG850" s="14"/>
      <c r="KMH850" s="14"/>
      <c r="KMI850" s="14"/>
      <c r="KMJ850" s="14"/>
      <c r="KMK850" s="14"/>
      <c r="KML850" s="14"/>
      <c r="KMM850" s="14"/>
      <c r="KMN850" s="14"/>
      <c r="KMO850" s="14"/>
      <c r="KMP850" s="14"/>
      <c r="KMQ850" s="14"/>
      <c r="KMR850" s="14"/>
      <c r="KMS850" s="14"/>
      <c r="KMT850" s="14"/>
      <c r="KMU850" s="14"/>
      <c r="KMV850" s="14"/>
      <c r="KMW850" s="14"/>
      <c r="KMX850" s="14"/>
      <c r="KMY850" s="14"/>
      <c r="KMZ850" s="14"/>
      <c r="KNA850" s="14"/>
      <c r="KNB850" s="14"/>
      <c r="KNC850" s="14"/>
      <c r="KND850" s="14"/>
      <c r="KNE850" s="14"/>
      <c r="KNF850" s="14"/>
      <c r="KNG850" s="14"/>
      <c r="KNH850" s="14"/>
      <c r="KNI850" s="14"/>
      <c r="KNJ850" s="14"/>
      <c r="KNK850" s="14"/>
      <c r="KNL850" s="14"/>
      <c r="KNM850" s="14"/>
      <c r="KNN850" s="14"/>
      <c r="KNO850" s="14"/>
      <c r="KNP850" s="14"/>
      <c r="KNQ850" s="14"/>
      <c r="KNR850" s="14"/>
      <c r="KNS850" s="14"/>
      <c r="KNT850" s="14"/>
      <c r="KNU850" s="14"/>
      <c r="KNV850" s="14"/>
      <c r="KNW850" s="14"/>
      <c r="KNX850" s="14"/>
      <c r="KNY850" s="14"/>
      <c r="KNZ850" s="14"/>
      <c r="KOA850" s="14"/>
      <c r="KOB850" s="14"/>
      <c r="KOC850" s="14"/>
      <c r="KOD850" s="14"/>
      <c r="KOE850" s="14"/>
      <c r="KOF850" s="14"/>
      <c r="KOG850" s="14"/>
      <c r="KOH850" s="14"/>
      <c r="KOI850" s="14"/>
      <c r="KOJ850" s="14"/>
      <c r="KOK850" s="14"/>
      <c r="KOL850" s="14"/>
      <c r="KOM850" s="14"/>
      <c r="KON850" s="14"/>
      <c r="KOO850" s="14"/>
      <c r="KOP850" s="14"/>
      <c r="KOQ850" s="14"/>
      <c r="KOR850" s="14"/>
      <c r="KOS850" s="14"/>
      <c r="KOT850" s="14"/>
      <c r="KOU850" s="14"/>
      <c r="KOV850" s="14"/>
      <c r="KOW850" s="14"/>
      <c r="KOX850" s="14"/>
      <c r="KOY850" s="14"/>
      <c r="KOZ850" s="14"/>
      <c r="KPA850" s="14"/>
      <c r="KPB850" s="14"/>
      <c r="KPC850" s="14"/>
      <c r="KPD850" s="14"/>
      <c r="KPE850" s="14"/>
      <c r="KPF850" s="14"/>
      <c r="KPG850" s="14"/>
      <c r="KPH850" s="14"/>
      <c r="KPI850" s="14"/>
      <c r="KPJ850" s="14"/>
      <c r="KPK850" s="14"/>
      <c r="KPL850" s="14"/>
      <c r="KPM850" s="14"/>
      <c r="KPN850" s="14"/>
      <c r="KPO850" s="14"/>
      <c r="KPP850" s="14"/>
      <c r="KPQ850" s="14"/>
      <c r="KPR850" s="14"/>
      <c r="KPS850" s="14"/>
      <c r="KPT850" s="14"/>
      <c r="KPU850" s="14"/>
      <c r="KPV850" s="14"/>
      <c r="KPW850" s="14"/>
      <c r="KPX850" s="14"/>
      <c r="KPY850" s="14"/>
      <c r="KPZ850" s="14"/>
      <c r="KQA850" s="14"/>
      <c r="KQB850" s="14"/>
      <c r="KQC850" s="14"/>
      <c r="KQD850" s="14"/>
      <c r="KQE850" s="14"/>
      <c r="KQF850" s="14"/>
      <c r="KQG850" s="14"/>
      <c r="KQH850" s="14"/>
      <c r="KQI850" s="14"/>
      <c r="KQJ850" s="14"/>
      <c r="KQK850" s="14"/>
      <c r="KQL850" s="14"/>
      <c r="KQM850" s="14"/>
      <c r="KQN850" s="14"/>
      <c r="KQO850" s="14"/>
      <c r="KQP850" s="14"/>
      <c r="KQQ850" s="14"/>
      <c r="KQR850" s="14"/>
      <c r="KQS850" s="14"/>
      <c r="KQT850" s="14"/>
      <c r="KQU850" s="14"/>
      <c r="KQV850" s="14"/>
      <c r="KQW850" s="14"/>
      <c r="KQX850" s="14"/>
      <c r="KQY850" s="14"/>
      <c r="KQZ850" s="14"/>
      <c r="KRA850" s="14"/>
      <c r="KRB850" s="14"/>
      <c r="KRC850" s="14"/>
      <c r="KRD850" s="14"/>
      <c r="KRE850" s="14"/>
      <c r="KRF850" s="14"/>
      <c r="KRG850" s="14"/>
      <c r="KRH850" s="14"/>
      <c r="KRI850" s="14"/>
      <c r="KRJ850" s="14"/>
      <c r="KRK850" s="14"/>
      <c r="KRL850" s="14"/>
      <c r="KRM850" s="14"/>
      <c r="KRN850" s="14"/>
      <c r="KRO850" s="14"/>
      <c r="KRP850" s="14"/>
      <c r="KRQ850" s="14"/>
      <c r="KRR850" s="14"/>
      <c r="KRS850" s="14"/>
      <c r="KRT850" s="14"/>
      <c r="KRU850" s="14"/>
      <c r="KRV850" s="14"/>
      <c r="KRW850" s="14"/>
      <c r="KRX850" s="14"/>
      <c r="KRY850" s="14"/>
      <c r="KRZ850" s="14"/>
      <c r="KSA850" s="14"/>
      <c r="KSB850" s="14"/>
      <c r="KSC850" s="14"/>
      <c r="KSD850" s="14"/>
      <c r="KSE850" s="14"/>
      <c r="KSF850" s="14"/>
      <c r="KSG850" s="14"/>
      <c r="KSH850" s="14"/>
      <c r="KSI850" s="14"/>
      <c r="KSJ850" s="14"/>
      <c r="KSK850" s="14"/>
      <c r="KSL850" s="14"/>
      <c r="KSM850" s="14"/>
      <c r="KSN850" s="14"/>
      <c r="KSO850" s="14"/>
      <c r="KSP850" s="14"/>
      <c r="KSQ850" s="14"/>
      <c r="KSR850" s="14"/>
      <c r="KSS850" s="14"/>
      <c r="KST850" s="14"/>
      <c r="KSU850" s="14"/>
      <c r="KSV850" s="14"/>
      <c r="KSW850" s="14"/>
      <c r="KSX850" s="14"/>
      <c r="KSY850" s="14"/>
      <c r="KSZ850" s="14"/>
      <c r="KTA850" s="14"/>
      <c r="KTB850" s="14"/>
      <c r="KTC850" s="14"/>
      <c r="KTD850" s="14"/>
      <c r="KTE850" s="14"/>
      <c r="KTF850" s="14"/>
      <c r="KTG850" s="14"/>
      <c r="KTH850" s="14"/>
      <c r="KTI850" s="14"/>
      <c r="KTJ850" s="14"/>
      <c r="KTK850" s="14"/>
      <c r="KTL850" s="14"/>
      <c r="KTM850" s="14"/>
      <c r="KTN850" s="14"/>
      <c r="KTO850" s="14"/>
      <c r="KTP850" s="14"/>
      <c r="KTQ850" s="14"/>
      <c r="KTR850" s="14"/>
      <c r="KTS850" s="14"/>
      <c r="KTT850" s="14"/>
      <c r="KTU850" s="14"/>
      <c r="KTV850" s="14"/>
      <c r="KTW850" s="14"/>
      <c r="KTX850" s="14"/>
      <c r="KTY850" s="14"/>
      <c r="KTZ850" s="14"/>
      <c r="KUA850" s="14"/>
      <c r="KUB850" s="14"/>
      <c r="KUC850" s="14"/>
      <c r="KUD850" s="14"/>
      <c r="KUE850" s="14"/>
      <c r="KUF850" s="14"/>
      <c r="KUG850" s="14"/>
      <c r="KUH850" s="14"/>
      <c r="KUI850" s="14"/>
      <c r="KUJ850" s="14"/>
      <c r="KUK850" s="14"/>
      <c r="KUL850" s="14"/>
      <c r="KUM850" s="14"/>
      <c r="KUN850" s="14"/>
      <c r="KUO850" s="14"/>
      <c r="KUP850" s="14"/>
      <c r="KUQ850" s="14"/>
      <c r="KUR850" s="14"/>
      <c r="KUS850" s="14"/>
      <c r="KUT850" s="14"/>
      <c r="KUU850" s="14"/>
      <c r="KUV850" s="14"/>
      <c r="KUW850" s="14"/>
      <c r="KUX850" s="14"/>
      <c r="KUY850" s="14"/>
      <c r="KUZ850" s="14"/>
      <c r="KVA850" s="14"/>
      <c r="KVB850" s="14"/>
      <c r="KVC850" s="14"/>
      <c r="KVD850" s="14"/>
      <c r="KVE850" s="14"/>
      <c r="KVF850" s="14"/>
      <c r="KVG850" s="14"/>
      <c r="KVH850" s="14"/>
      <c r="KVI850" s="14"/>
      <c r="KVJ850" s="14"/>
      <c r="KVK850" s="14"/>
      <c r="KVL850" s="14"/>
      <c r="KVM850" s="14"/>
      <c r="KVN850" s="14"/>
      <c r="KVO850" s="14"/>
      <c r="KVP850" s="14"/>
      <c r="KVQ850" s="14"/>
      <c r="KVR850" s="14"/>
      <c r="KVS850" s="14"/>
      <c r="KVT850" s="14"/>
      <c r="KVU850" s="14"/>
      <c r="KVV850" s="14"/>
      <c r="KVW850" s="14"/>
      <c r="KVX850" s="14"/>
      <c r="KVY850" s="14"/>
      <c r="KVZ850" s="14"/>
      <c r="KWA850" s="14"/>
      <c r="KWB850" s="14"/>
      <c r="KWC850" s="14"/>
      <c r="KWD850" s="14"/>
      <c r="KWE850" s="14"/>
      <c r="KWF850" s="14"/>
      <c r="KWG850" s="14"/>
      <c r="KWH850" s="14"/>
      <c r="KWI850" s="14"/>
      <c r="KWJ850" s="14"/>
      <c r="KWK850" s="14"/>
      <c r="KWL850" s="14"/>
      <c r="KWM850" s="14"/>
      <c r="KWN850" s="14"/>
      <c r="KWO850" s="14"/>
      <c r="KWP850" s="14"/>
      <c r="KWQ850" s="14"/>
      <c r="KWR850" s="14"/>
      <c r="KWS850" s="14"/>
      <c r="KWT850" s="14"/>
      <c r="KWU850" s="14"/>
      <c r="KWV850" s="14"/>
      <c r="KWW850" s="14"/>
      <c r="KWX850" s="14"/>
      <c r="KWY850" s="14"/>
      <c r="KWZ850" s="14"/>
      <c r="KXA850" s="14"/>
      <c r="KXB850" s="14"/>
      <c r="KXC850" s="14"/>
      <c r="KXD850" s="14"/>
      <c r="KXE850" s="14"/>
      <c r="KXF850" s="14"/>
      <c r="KXG850" s="14"/>
      <c r="KXH850" s="14"/>
      <c r="KXI850" s="14"/>
      <c r="KXJ850" s="14"/>
      <c r="KXK850" s="14"/>
      <c r="KXL850" s="14"/>
      <c r="KXM850" s="14"/>
      <c r="KXN850" s="14"/>
      <c r="KXO850" s="14"/>
      <c r="KXP850" s="14"/>
      <c r="KXQ850" s="14"/>
      <c r="KXR850" s="14"/>
      <c r="KXS850" s="14"/>
      <c r="KXT850" s="14"/>
      <c r="KXU850" s="14"/>
      <c r="KXV850" s="14"/>
      <c r="KXW850" s="14"/>
      <c r="KXX850" s="14"/>
      <c r="KXY850" s="14"/>
      <c r="KXZ850" s="14"/>
      <c r="KYA850" s="14"/>
      <c r="KYB850" s="14"/>
      <c r="KYC850" s="14"/>
      <c r="KYD850" s="14"/>
      <c r="KYE850" s="14"/>
      <c r="KYF850" s="14"/>
      <c r="KYG850" s="14"/>
      <c r="KYH850" s="14"/>
      <c r="KYI850" s="14"/>
      <c r="KYJ850" s="14"/>
      <c r="KYK850" s="14"/>
      <c r="KYL850" s="14"/>
      <c r="KYM850" s="14"/>
      <c r="KYN850" s="14"/>
      <c r="KYO850" s="14"/>
      <c r="KYP850" s="14"/>
      <c r="KYQ850" s="14"/>
      <c r="KYR850" s="14"/>
      <c r="KYS850" s="14"/>
      <c r="KYT850" s="14"/>
      <c r="KYU850" s="14"/>
      <c r="KYV850" s="14"/>
      <c r="KYW850" s="14"/>
      <c r="KYX850" s="14"/>
      <c r="KYY850" s="14"/>
      <c r="KYZ850" s="14"/>
      <c r="KZA850" s="14"/>
      <c r="KZB850" s="14"/>
      <c r="KZC850" s="14"/>
      <c r="KZD850" s="14"/>
      <c r="KZE850" s="14"/>
      <c r="KZF850" s="14"/>
      <c r="KZG850" s="14"/>
      <c r="KZH850" s="14"/>
      <c r="KZI850" s="14"/>
      <c r="KZJ850" s="14"/>
      <c r="KZK850" s="14"/>
      <c r="KZL850" s="14"/>
      <c r="KZM850" s="14"/>
      <c r="KZN850" s="14"/>
      <c r="KZO850" s="14"/>
      <c r="KZP850" s="14"/>
      <c r="KZQ850" s="14"/>
      <c r="KZR850" s="14"/>
      <c r="KZS850" s="14"/>
      <c r="KZT850" s="14"/>
      <c r="KZU850" s="14"/>
      <c r="KZV850" s="14"/>
      <c r="KZW850" s="14"/>
      <c r="KZX850" s="14"/>
      <c r="KZY850" s="14"/>
      <c r="KZZ850" s="14"/>
      <c r="LAA850" s="14"/>
      <c r="LAB850" s="14"/>
      <c r="LAC850" s="14"/>
      <c r="LAD850" s="14"/>
      <c r="LAE850" s="14"/>
      <c r="LAF850" s="14"/>
      <c r="LAG850" s="14"/>
      <c r="LAH850" s="14"/>
      <c r="LAI850" s="14"/>
      <c r="LAJ850" s="14"/>
      <c r="LAK850" s="14"/>
      <c r="LAL850" s="14"/>
      <c r="LAM850" s="14"/>
      <c r="LAN850" s="14"/>
      <c r="LAO850" s="14"/>
      <c r="LAP850" s="14"/>
      <c r="LAQ850" s="14"/>
      <c r="LAR850" s="14"/>
      <c r="LAS850" s="14"/>
      <c r="LAT850" s="14"/>
      <c r="LAU850" s="14"/>
      <c r="LAV850" s="14"/>
      <c r="LAW850" s="14"/>
      <c r="LAX850" s="14"/>
      <c r="LAY850" s="14"/>
      <c r="LAZ850" s="14"/>
      <c r="LBA850" s="14"/>
      <c r="LBB850" s="14"/>
      <c r="LBC850" s="14"/>
      <c r="LBD850" s="14"/>
      <c r="LBE850" s="14"/>
      <c r="LBF850" s="14"/>
      <c r="LBG850" s="14"/>
      <c r="LBH850" s="14"/>
      <c r="LBI850" s="14"/>
      <c r="LBJ850" s="14"/>
      <c r="LBK850" s="14"/>
      <c r="LBL850" s="14"/>
      <c r="LBM850" s="14"/>
      <c r="LBN850" s="14"/>
      <c r="LBO850" s="14"/>
      <c r="LBP850" s="14"/>
      <c r="LBQ850" s="14"/>
      <c r="LBR850" s="14"/>
      <c r="LBS850" s="14"/>
      <c r="LBT850" s="14"/>
      <c r="LBU850" s="14"/>
      <c r="LBV850" s="14"/>
      <c r="LBW850" s="14"/>
      <c r="LBX850" s="14"/>
      <c r="LBY850" s="14"/>
      <c r="LBZ850" s="14"/>
      <c r="LCA850" s="14"/>
      <c r="LCB850" s="14"/>
      <c r="LCC850" s="14"/>
      <c r="LCD850" s="14"/>
      <c r="LCE850" s="14"/>
      <c r="LCF850" s="14"/>
      <c r="LCG850" s="14"/>
      <c r="LCH850" s="14"/>
      <c r="LCI850" s="14"/>
      <c r="LCJ850" s="14"/>
      <c r="LCK850" s="14"/>
      <c r="LCL850" s="14"/>
      <c r="LCM850" s="14"/>
      <c r="LCN850" s="14"/>
      <c r="LCO850" s="14"/>
      <c r="LCP850" s="14"/>
      <c r="LCQ850" s="14"/>
      <c r="LCR850" s="14"/>
      <c r="LCS850" s="14"/>
      <c r="LCT850" s="14"/>
      <c r="LCU850" s="14"/>
      <c r="LCV850" s="14"/>
      <c r="LCW850" s="14"/>
      <c r="LCX850" s="14"/>
      <c r="LCY850" s="14"/>
      <c r="LCZ850" s="14"/>
      <c r="LDA850" s="14"/>
      <c r="LDB850" s="14"/>
      <c r="LDC850" s="14"/>
      <c r="LDD850" s="14"/>
      <c r="LDE850" s="14"/>
      <c r="LDF850" s="14"/>
      <c r="LDG850" s="14"/>
      <c r="LDH850" s="14"/>
      <c r="LDI850" s="14"/>
      <c r="LDJ850" s="14"/>
      <c r="LDK850" s="14"/>
      <c r="LDL850" s="14"/>
      <c r="LDM850" s="14"/>
      <c r="LDN850" s="14"/>
      <c r="LDO850" s="14"/>
      <c r="LDP850" s="14"/>
      <c r="LDQ850" s="14"/>
      <c r="LDR850" s="14"/>
      <c r="LDS850" s="14"/>
      <c r="LDT850" s="14"/>
      <c r="LDU850" s="14"/>
      <c r="LDV850" s="14"/>
      <c r="LDW850" s="14"/>
      <c r="LDX850" s="14"/>
      <c r="LDY850" s="14"/>
      <c r="LDZ850" s="14"/>
      <c r="LEA850" s="14"/>
      <c r="LEB850" s="14"/>
      <c r="LEC850" s="14"/>
      <c r="LED850" s="14"/>
      <c r="LEE850" s="14"/>
      <c r="LEF850" s="14"/>
      <c r="LEG850" s="14"/>
      <c r="LEH850" s="14"/>
      <c r="LEI850" s="14"/>
      <c r="LEJ850" s="14"/>
      <c r="LEK850" s="14"/>
      <c r="LEL850" s="14"/>
      <c r="LEM850" s="14"/>
      <c r="LEN850" s="14"/>
      <c r="LEO850" s="14"/>
      <c r="LEP850" s="14"/>
      <c r="LEQ850" s="14"/>
      <c r="LER850" s="14"/>
      <c r="LES850" s="14"/>
      <c r="LET850" s="14"/>
      <c r="LEU850" s="14"/>
      <c r="LEV850" s="14"/>
      <c r="LEW850" s="14"/>
      <c r="LEX850" s="14"/>
      <c r="LEY850" s="14"/>
      <c r="LEZ850" s="14"/>
      <c r="LFA850" s="14"/>
      <c r="LFB850" s="14"/>
      <c r="LFC850" s="14"/>
      <c r="LFD850" s="14"/>
      <c r="LFE850" s="14"/>
      <c r="LFF850" s="14"/>
      <c r="LFG850" s="14"/>
      <c r="LFH850" s="14"/>
      <c r="LFI850" s="14"/>
      <c r="LFJ850" s="14"/>
      <c r="LFK850" s="14"/>
      <c r="LFL850" s="14"/>
      <c r="LFM850" s="14"/>
      <c r="LFN850" s="14"/>
      <c r="LFO850" s="14"/>
      <c r="LFP850" s="14"/>
      <c r="LFQ850" s="14"/>
      <c r="LFR850" s="14"/>
      <c r="LFS850" s="14"/>
      <c r="LFT850" s="14"/>
      <c r="LFU850" s="14"/>
      <c r="LFV850" s="14"/>
      <c r="LFW850" s="14"/>
      <c r="LFX850" s="14"/>
      <c r="LFY850" s="14"/>
      <c r="LFZ850" s="14"/>
      <c r="LGA850" s="14"/>
      <c r="LGB850" s="14"/>
      <c r="LGC850" s="14"/>
      <c r="LGD850" s="14"/>
      <c r="LGE850" s="14"/>
      <c r="LGF850" s="14"/>
      <c r="LGG850" s="14"/>
      <c r="LGH850" s="14"/>
      <c r="LGI850" s="14"/>
      <c r="LGJ850" s="14"/>
      <c r="LGK850" s="14"/>
      <c r="LGL850" s="14"/>
      <c r="LGM850" s="14"/>
      <c r="LGN850" s="14"/>
      <c r="LGO850" s="14"/>
      <c r="LGP850" s="14"/>
      <c r="LGQ850" s="14"/>
      <c r="LGR850" s="14"/>
      <c r="LGS850" s="14"/>
      <c r="LGT850" s="14"/>
      <c r="LGU850" s="14"/>
      <c r="LGV850" s="14"/>
      <c r="LGW850" s="14"/>
      <c r="LGX850" s="14"/>
      <c r="LGY850" s="14"/>
      <c r="LGZ850" s="14"/>
      <c r="LHA850" s="14"/>
      <c r="LHB850" s="14"/>
      <c r="LHC850" s="14"/>
      <c r="LHD850" s="14"/>
      <c r="LHE850" s="14"/>
      <c r="LHF850" s="14"/>
      <c r="LHG850" s="14"/>
      <c r="LHH850" s="14"/>
      <c r="LHI850" s="14"/>
      <c r="LHJ850" s="14"/>
      <c r="LHK850" s="14"/>
      <c r="LHL850" s="14"/>
      <c r="LHM850" s="14"/>
      <c r="LHN850" s="14"/>
      <c r="LHO850" s="14"/>
      <c r="LHP850" s="14"/>
      <c r="LHQ850" s="14"/>
      <c r="LHR850" s="14"/>
      <c r="LHS850" s="14"/>
      <c r="LHT850" s="14"/>
      <c r="LHU850" s="14"/>
      <c r="LHV850" s="14"/>
      <c r="LHW850" s="14"/>
      <c r="LHX850" s="14"/>
      <c r="LHY850" s="14"/>
      <c r="LHZ850" s="14"/>
      <c r="LIA850" s="14"/>
      <c r="LIB850" s="14"/>
      <c r="LIC850" s="14"/>
      <c r="LID850" s="14"/>
      <c r="LIE850" s="14"/>
      <c r="LIF850" s="14"/>
      <c r="LIG850" s="14"/>
      <c r="LIH850" s="14"/>
      <c r="LII850" s="14"/>
      <c r="LIJ850" s="14"/>
      <c r="LIK850" s="14"/>
      <c r="LIL850" s="14"/>
      <c r="LIM850" s="14"/>
      <c r="LIN850" s="14"/>
      <c r="LIO850" s="14"/>
      <c r="LIP850" s="14"/>
      <c r="LIQ850" s="14"/>
      <c r="LIR850" s="14"/>
      <c r="LIS850" s="14"/>
      <c r="LIT850" s="14"/>
      <c r="LIU850" s="14"/>
      <c r="LIV850" s="14"/>
      <c r="LIW850" s="14"/>
      <c r="LIX850" s="14"/>
      <c r="LIY850" s="14"/>
      <c r="LIZ850" s="14"/>
      <c r="LJA850" s="14"/>
      <c r="LJB850" s="14"/>
      <c r="LJC850" s="14"/>
      <c r="LJD850" s="14"/>
      <c r="LJE850" s="14"/>
      <c r="LJF850" s="14"/>
      <c r="LJG850" s="14"/>
      <c r="LJH850" s="14"/>
      <c r="LJI850" s="14"/>
      <c r="LJJ850" s="14"/>
      <c r="LJK850" s="14"/>
      <c r="LJL850" s="14"/>
      <c r="LJM850" s="14"/>
      <c r="LJN850" s="14"/>
      <c r="LJO850" s="14"/>
      <c r="LJP850" s="14"/>
      <c r="LJQ850" s="14"/>
      <c r="LJR850" s="14"/>
      <c r="LJS850" s="14"/>
      <c r="LJT850" s="14"/>
      <c r="LJU850" s="14"/>
      <c r="LJV850" s="14"/>
      <c r="LJW850" s="14"/>
      <c r="LJX850" s="14"/>
      <c r="LJY850" s="14"/>
      <c r="LJZ850" s="14"/>
      <c r="LKA850" s="14"/>
      <c r="LKB850" s="14"/>
      <c r="LKC850" s="14"/>
      <c r="LKD850" s="14"/>
      <c r="LKE850" s="14"/>
      <c r="LKF850" s="14"/>
      <c r="LKG850" s="14"/>
      <c r="LKH850" s="14"/>
      <c r="LKI850" s="14"/>
      <c r="LKJ850" s="14"/>
      <c r="LKK850" s="14"/>
      <c r="LKL850" s="14"/>
      <c r="LKM850" s="14"/>
      <c r="LKN850" s="14"/>
      <c r="LKO850" s="14"/>
      <c r="LKP850" s="14"/>
      <c r="LKQ850" s="14"/>
      <c r="LKR850" s="14"/>
      <c r="LKS850" s="14"/>
      <c r="LKT850" s="14"/>
      <c r="LKU850" s="14"/>
      <c r="LKV850" s="14"/>
      <c r="LKW850" s="14"/>
      <c r="LKX850" s="14"/>
      <c r="LKY850" s="14"/>
      <c r="LKZ850" s="14"/>
      <c r="LLA850" s="14"/>
      <c r="LLB850" s="14"/>
      <c r="LLC850" s="14"/>
      <c r="LLD850" s="14"/>
      <c r="LLE850" s="14"/>
      <c r="LLF850" s="14"/>
      <c r="LLG850" s="14"/>
      <c r="LLH850" s="14"/>
      <c r="LLI850" s="14"/>
      <c r="LLJ850" s="14"/>
      <c r="LLK850" s="14"/>
      <c r="LLL850" s="14"/>
      <c r="LLM850" s="14"/>
      <c r="LLN850" s="14"/>
      <c r="LLO850" s="14"/>
      <c r="LLP850" s="14"/>
      <c r="LLQ850" s="14"/>
      <c r="LLR850" s="14"/>
      <c r="LLS850" s="14"/>
      <c r="LLT850" s="14"/>
      <c r="LLU850" s="14"/>
      <c r="LLV850" s="14"/>
      <c r="LLW850" s="14"/>
      <c r="LLX850" s="14"/>
      <c r="LLY850" s="14"/>
      <c r="LLZ850" s="14"/>
      <c r="LMA850" s="14"/>
      <c r="LMB850" s="14"/>
      <c r="LMC850" s="14"/>
      <c r="LMD850" s="14"/>
      <c r="LME850" s="14"/>
      <c r="LMF850" s="14"/>
      <c r="LMG850" s="14"/>
      <c r="LMH850" s="14"/>
      <c r="LMI850" s="14"/>
      <c r="LMJ850" s="14"/>
      <c r="LMK850" s="14"/>
      <c r="LML850" s="14"/>
      <c r="LMM850" s="14"/>
      <c r="LMN850" s="14"/>
      <c r="LMO850" s="14"/>
      <c r="LMP850" s="14"/>
      <c r="LMQ850" s="14"/>
      <c r="LMR850" s="14"/>
      <c r="LMS850" s="14"/>
      <c r="LMT850" s="14"/>
      <c r="LMU850" s="14"/>
      <c r="LMV850" s="14"/>
      <c r="LMW850" s="14"/>
      <c r="LMX850" s="14"/>
      <c r="LMY850" s="14"/>
      <c r="LMZ850" s="14"/>
      <c r="LNA850" s="14"/>
      <c r="LNB850" s="14"/>
      <c r="LNC850" s="14"/>
      <c r="LND850" s="14"/>
      <c r="LNE850" s="14"/>
      <c r="LNF850" s="14"/>
      <c r="LNG850" s="14"/>
      <c r="LNH850" s="14"/>
      <c r="LNI850" s="14"/>
      <c r="LNJ850" s="14"/>
      <c r="LNK850" s="14"/>
      <c r="LNL850" s="14"/>
      <c r="LNM850" s="14"/>
      <c r="LNN850" s="14"/>
      <c r="LNO850" s="14"/>
      <c r="LNP850" s="14"/>
      <c r="LNQ850" s="14"/>
      <c r="LNR850" s="14"/>
      <c r="LNS850" s="14"/>
      <c r="LNT850" s="14"/>
      <c r="LNU850" s="14"/>
      <c r="LNV850" s="14"/>
      <c r="LNW850" s="14"/>
      <c r="LNX850" s="14"/>
      <c r="LNY850" s="14"/>
      <c r="LNZ850" s="14"/>
      <c r="LOA850" s="14"/>
      <c r="LOB850" s="14"/>
      <c r="LOC850" s="14"/>
      <c r="LOD850" s="14"/>
      <c r="LOE850" s="14"/>
      <c r="LOF850" s="14"/>
      <c r="LOG850" s="14"/>
      <c r="LOH850" s="14"/>
      <c r="LOI850" s="14"/>
      <c r="LOJ850" s="14"/>
      <c r="LOK850" s="14"/>
      <c r="LOL850" s="14"/>
      <c r="LOM850" s="14"/>
      <c r="LON850" s="14"/>
      <c r="LOO850" s="14"/>
      <c r="LOP850" s="14"/>
      <c r="LOQ850" s="14"/>
      <c r="LOR850" s="14"/>
      <c r="LOS850" s="14"/>
      <c r="LOT850" s="14"/>
      <c r="LOU850" s="14"/>
      <c r="LOV850" s="14"/>
      <c r="LOW850" s="14"/>
      <c r="LOX850" s="14"/>
      <c r="LOY850" s="14"/>
      <c r="LOZ850" s="14"/>
      <c r="LPA850" s="14"/>
      <c r="LPB850" s="14"/>
      <c r="LPC850" s="14"/>
      <c r="LPD850" s="14"/>
      <c r="LPE850" s="14"/>
      <c r="LPF850" s="14"/>
      <c r="LPG850" s="14"/>
      <c r="LPH850" s="14"/>
      <c r="LPI850" s="14"/>
      <c r="LPJ850" s="14"/>
      <c r="LPK850" s="14"/>
      <c r="LPL850" s="14"/>
      <c r="LPM850" s="14"/>
      <c r="LPN850" s="14"/>
      <c r="LPO850" s="14"/>
      <c r="LPP850" s="14"/>
      <c r="LPQ850" s="14"/>
      <c r="LPR850" s="14"/>
      <c r="LPS850" s="14"/>
      <c r="LPT850" s="14"/>
      <c r="LPU850" s="14"/>
      <c r="LPV850" s="14"/>
      <c r="LPW850" s="14"/>
      <c r="LPX850" s="14"/>
      <c r="LPY850" s="14"/>
      <c r="LPZ850" s="14"/>
      <c r="LQA850" s="14"/>
      <c r="LQB850" s="14"/>
      <c r="LQC850" s="14"/>
      <c r="LQD850" s="14"/>
      <c r="LQE850" s="14"/>
      <c r="LQF850" s="14"/>
      <c r="LQG850" s="14"/>
      <c r="LQH850" s="14"/>
      <c r="LQI850" s="14"/>
      <c r="LQJ850" s="14"/>
      <c r="LQK850" s="14"/>
      <c r="LQL850" s="14"/>
      <c r="LQM850" s="14"/>
      <c r="LQN850" s="14"/>
      <c r="LQO850" s="14"/>
      <c r="LQP850" s="14"/>
      <c r="LQQ850" s="14"/>
      <c r="LQR850" s="14"/>
      <c r="LQS850" s="14"/>
      <c r="LQT850" s="14"/>
      <c r="LQU850" s="14"/>
      <c r="LQV850" s="14"/>
      <c r="LQW850" s="14"/>
      <c r="LQX850" s="14"/>
      <c r="LQY850" s="14"/>
      <c r="LQZ850" s="14"/>
      <c r="LRA850" s="14"/>
      <c r="LRB850" s="14"/>
      <c r="LRC850" s="14"/>
      <c r="LRD850" s="14"/>
      <c r="LRE850" s="14"/>
      <c r="LRF850" s="14"/>
      <c r="LRG850" s="14"/>
      <c r="LRH850" s="14"/>
      <c r="LRI850" s="14"/>
      <c r="LRJ850" s="14"/>
      <c r="LRK850" s="14"/>
      <c r="LRL850" s="14"/>
      <c r="LRM850" s="14"/>
      <c r="LRN850" s="14"/>
      <c r="LRO850" s="14"/>
      <c r="LRP850" s="14"/>
      <c r="LRQ850" s="14"/>
      <c r="LRR850" s="14"/>
      <c r="LRS850" s="14"/>
      <c r="LRT850" s="14"/>
      <c r="LRU850" s="14"/>
      <c r="LRV850" s="14"/>
      <c r="LRW850" s="14"/>
      <c r="LRX850" s="14"/>
      <c r="LRY850" s="14"/>
      <c r="LRZ850" s="14"/>
      <c r="LSA850" s="14"/>
      <c r="LSB850" s="14"/>
      <c r="LSC850" s="14"/>
      <c r="LSD850" s="14"/>
      <c r="LSE850" s="14"/>
      <c r="LSF850" s="14"/>
      <c r="LSG850" s="14"/>
      <c r="LSH850" s="14"/>
      <c r="LSI850" s="14"/>
      <c r="LSJ850" s="14"/>
      <c r="LSK850" s="14"/>
      <c r="LSL850" s="14"/>
      <c r="LSM850" s="14"/>
      <c r="LSN850" s="14"/>
      <c r="LSO850" s="14"/>
      <c r="LSP850" s="14"/>
      <c r="LSQ850" s="14"/>
      <c r="LSR850" s="14"/>
      <c r="LSS850" s="14"/>
      <c r="LST850" s="14"/>
      <c r="LSU850" s="14"/>
      <c r="LSV850" s="14"/>
      <c r="LSW850" s="14"/>
      <c r="LSX850" s="14"/>
      <c r="LSY850" s="14"/>
      <c r="LSZ850" s="14"/>
      <c r="LTA850" s="14"/>
      <c r="LTB850" s="14"/>
      <c r="LTC850" s="14"/>
      <c r="LTD850" s="14"/>
      <c r="LTE850" s="14"/>
      <c r="LTF850" s="14"/>
      <c r="LTG850" s="14"/>
      <c r="LTH850" s="14"/>
      <c r="LTI850" s="14"/>
      <c r="LTJ850" s="14"/>
      <c r="LTK850" s="14"/>
      <c r="LTL850" s="14"/>
      <c r="LTM850" s="14"/>
      <c r="LTN850" s="14"/>
      <c r="LTO850" s="14"/>
      <c r="LTP850" s="14"/>
      <c r="LTQ850" s="14"/>
      <c r="LTR850" s="14"/>
      <c r="LTS850" s="14"/>
      <c r="LTT850" s="14"/>
      <c r="LTU850" s="14"/>
      <c r="LTV850" s="14"/>
      <c r="LTW850" s="14"/>
      <c r="LTX850" s="14"/>
      <c r="LTY850" s="14"/>
      <c r="LTZ850" s="14"/>
      <c r="LUA850" s="14"/>
      <c r="LUB850" s="14"/>
      <c r="LUC850" s="14"/>
      <c r="LUD850" s="14"/>
      <c r="LUE850" s="14"/>
      <c r="LUF850" s="14"/>
      <c r="LUG850" s="14"/>
      <c r="LUH850" s="14"/>
      <c r="LUI850" s="14"/>
      <c r="LUJ850" s="14"/>
      <c r="LUK850" s="14"/>
      <c r="LUL850" s="14"/>
      <c r="LUM850" s="14"/>
      <c r="LUN850" s="14"/>
      <c r="LUO850" s="14"/>
      <c r="LUP850" s="14"/>
      <c r="LUQ850" s="14"/>
      <c r="LUR850" s="14"/>
      <c r="LUS850" s="14"/>
      <c r="LUT850" s="14"/>
      <c r="LUU850" s="14"/>
      <c r="LUV850" s="14"/>
      <c r="LUW850" s="14"/>
      <c r="LUX850" s="14"/>
      <c r="LUY850" s="14"/>
      <c r="LUZ850" s="14"/>
      <c r="LVA850" s="14"/>
      <c r="LVB850" s="14"/>
      <c r="LVC850" s="14"/>
      <c r="LVD850" s="14"/>
      <c r="LVE850" s="14"/>
      <c r="LVF850" s="14"/>
      <c r="LVG850" s="14"/>
      <c r="LVH850" s="14"/>
      <c r="LVI850" s="14"/>
      <c r="LVJ850" s="14"/>
      <c r="LVK850" s="14"/>
      <c r="LVL850" s="14"/>
      <c r="LVM850" s="14"/>
      <c r="LVN850" s="14"/>
      <c r="LVO850" s="14"/>
      <c r="LVP850" s="14"/>
      <c r="LVQ850" s="14"/>
      <c r="LVR850" s="14"/>
      <c r="LVS850" s="14"/>
      <c r="LVT850" s="14"/>
      <c r="LVU850" s="14"/>
      <c r="LVV850" s="14"/>
      <c r="LVW850" s="14"/>
      <c r="LVX850" s="14"/>
      <c r="LVY850" s="14"/>
      <c r="LVZ850" s="14"/>
      <c r="LWA850" s="14"/>
      <c r="LWB850" s="14"/>
      <c r="LWC850" s="14"/>
      <c r="LWD850" s="14"/>
      <c r="LWE850" s="14"/>
      <c r="LWF850" s="14"/>
      <c r="LWG850" s="14"/>
      <c r="LWH850" s="14"/>
      <c r="LWI850" s="14"/>
      <c r="LWJ850" s="14"/>
      <c r="LWK850" s="14"/>
      <c r="LWL850" s="14"/>
      <c r="LWM850" s="14"/>
      <c r="LWN850" s="14"/>
      <c r="LWO850" s="14"/>
      <c r="LWP850" s="14"/>
      <c r="LWQ850" s="14"/>
      <c r="LWR850" s="14"/>
      <c r="LWS850" s="14"/>
      <c r="LWT850" s="14"/>
      <c r="LWU850" s="14"/>
      <c r="LWV850" s="14"/>
      <c r="LWW850" s="14"/>
      <c r="LWX850" s="14"/>
      <c r="LWY850" s="14"/>
      <c r="LWZ850" s="14"/>
      <c r="LXA850" s="14"/>
      <c r="LXB850" s="14"/>
      <c r="LXC850" s="14"/>
      <c r="LXD850" s="14"/>
      <c r="LXE850" s="14"/>
      <c r="LXF850" s="14"/>
      <c r="LXG850" s="14"/>
      <c r="LXH850" s="14"/>
      <c r="LXI850" s="14"/>
      <c r="LXJ850" s="14"/>
      <c r="LXK850" s="14"/>
      <c r="LXL850" s="14"/>
      <c r="LXM850" s="14"/>
      <c r="LXN850" s="14"/>
      <c r="LXO850" s="14"/>
      <c r="LXP850" s="14"/>
      <c r="LXQ850" s="14"/>
      <c r="LXR850" s="14"/>
      <c r="LXS850" s="14"/>
      <c r="LXT850" s="14"/>
      <c r="LXU850" s="14"/>
      <c r="LXV850" s="14"/>
      <c r="LXW850" s="14"/>
      <c r="LXX850" s="14"/>
      <c r="LXY850" s="14"/>
      <c r="LXZ850" s="14"/>
      <c r="LYA850" s="14"/>
      <c r="LYB850" s="14"/>
      <c r="LYC850" s="14"/>
      <c r="LYD850" s="14"/>
      <c r="LYE850" s="14"/>
      <c r="LYF850" s="14"/>
      <c r="LYG850" s="14"/>
      <c r="LYH850" s="14"/>
      <c r="LYI850" s="14"/>
      <c r="LYJ850" s="14"/>
      <c r="LYK850" s="14"/>
      <c r="LYL850" s="14"/>
      <c r="LYM850" s="14"/>
      <c r="LYN850" s="14"/>
      <c r="LYO850" s="14"/>
      <c r="LYP850" s="14"/>
      <c r="LYQ850" s="14"/>
      <c r="LYR850" s="14"/>
      <c r="LYS850" s="14"/>
      <c r="LYT850" s="14"/>
      <c r="LYU850" s="14"/>
      <c r="LYV850" s="14"/>
      <c r="LYW850" s="14"/>
      <c r="LYX850" s="14"/>
      <c r="LYY850" s="14"/>
      <c r="LYZ850" s="14"/>
      <c r="LZA850" s="14"/>
      <c r="LZB850" s="14"/>
      <c r="LZC850" s="14"/>
      <c r="LZD850" s="14"/>
      <c r="LZE850" s="14"/>
      <c r="LZF850" s="14"/>
      <c r="LZG850" s="14"/>
      <c r="LZH850" s="14"/>
      <c r="LZI850" s="14"/>
      <c r="LZJ850" s="14"/>
      <c r="LZK850" s="14"/>
      <c r="LZL850" s="14"/>
      <c r="LZM850" s="14"/>
      <c r="LZN850" s="14"/>
      <c r="LZO850" s="14"/>
      <c r="LZP850" s="14"/>
      <c r="LZQ850" s="14"/>
      <c r="LZR850" s="14"/>
      <c r="LZS850" s="14"/>
      <c r="LZT850" s="14"/>
      <c r="LZU850" s="14"/>
      <c r="LZV850" s="14"/>
      <c r="LZW850" s="14"/>
      <c r="LZX850" s="14"/>
      <c r="LZY850" s="14"/>
      <c r="LZZ850" s="14"/>
      <c r="MAA850" s="14"/>
      <c r="MAB850" s="14"/>
      <c r="MAC850" s="14"/>
      <c r="MAD850" s="14"/>
      <c r="MAE850" s="14"/>
      <c r="MAF850" s="14"/>
      <c r="MAG850" s="14"/>
      <c r="MAH850" s="14"/>
      <c r="MAI850" s="14"/>
      <c r="MAJ850" s="14"/>
      <c r="MAK850" s="14"/>
      <c r="MAL850" s="14"/>
      <c r="MAM850" s="14"/>
      <c r="MAN850" s="14"/>
      <c r="MAO850" s="14"/>
      <c r="MAP850" s="14"/>
      <c r="MAQ850" s="14"/>
      <c r="MAR850" s="14"/>
      <c r="MAS850" s="14"/>
      <c r="MAT850" s="14"/>
      <c r="MAU850" s="14"/>
      <c r="MAV850" s="14"/>
      <c r="MAW850" s="14"/>
      <c r="MAX850" s="14"/>
      <c r="MAY850" s="14"/>
      <c r="MAZ850" s="14"/>
      <c r="MBA850" s="14"/>
      <c r="MBB850" s="14"/>
      <c r="MBC850" s="14"/>
      <c r="MBD850" s="14"/>
      <c r="MBE850" s="14"/>
      <c r="MBF850" s="14"/>
      <c r="MBG850" s="14"/>
      <c r="MBH850" s="14"/>
      <c r="MBI850" s="14"/>
      <c r="MBJ850" s="14"/>
      <c r="MBK850" s="14"/>
      <c r="MBL850" s="14"/>
      <c r="MBM850" s="14"/>
      <c r="MBN850" s="14"/>
      <c r="MBO850" s="14"/>
      <c r="MBP850" s="14"/>
      <c r="MBQ850" s="14"/>
      <c r="MBR850" s="14"/>
      <c r="MBS850" s="14"/>
      <c r="MBT850" s="14"/>
      <c r="MBU850" s="14"/>
      <c r="MBV850" s="14"/>
      <c r="MBW850" s="14"/>
      <c r="MBX850" s="14"/>
      <c r="MBY850" s="14"/>
      <c r="MBZ850" s="14"/>
      <c r="MCA850" s="14"/>
      <c r="MCB850" s="14"/>
      <c r="MCC850" s="14"/>
      <c r="MCD850" s="14"/>
      <c r="MCE850" s="14"/>
      <c r="MCF850" s="14"/>
      <c r="MCG850" s="14"/>
      <c r="MCH850" s="14"/>
      <c r="MCI850" s="14"/>
      <c r="MCJ850" s="14"/>
      <c r="MCK850" s="14"/>
      <c r="MCL850" s="14"/>
      <c r="MCM850" s="14"/>
      <c r="MCN850" s="14"/>
      <c r="MCO850" s="14"/>
      <c r="MCP850" s="14"/>
      <c r="MCQ850" s="14"/>
      <c r="MCR850" s="14"/>
      <c r="MCS850" s="14"/>
      <c r="MCT850" s="14"/>
      <c r="MCU850" s="14"/>
      <c r="MCV850" s="14"/>
      <c r="MCW850" s="14"/>
      <c r="MCX850" s="14"/>
      <c r="MCY850" s="14"/>
      <c r="MCZ850" s="14"/>
      <c r="MDA850" s="14"/>
      <c r="MDB850" s="14"/>
      <c r="MDC850" s="14"/>
      <c r="MDD850" s="14"/>
      <c r="MDE850" s="14"/>
      <c r="MDF850" s="14"/>
      <c r="MDG850" s="14"/>
      <c r="MDH850" s="14"/>
      <c r="MDI850" s="14"/>
      <c r="MDJ850" s="14"/>
      <c r="MDK850" s="14"/>
      <c r="MDL850" s="14"/>
      <c r="MDM850" s="14"/>
      <c r="MDN850" s="14"/>
      <c r="MDO850" s="14"/>
      <c r="MDP850" s="14"/>
      <c r="MDQ850" s="14"/>
      <c r="MDR850" s="14"/>
      <c r="MDS850" s="14"/>
      <c r="MDT850" s="14"/>
      <c r="MDU850" s="14"/>
      <c r="MDV850" s="14"/>
      <c r="MDW850" s="14"/>
      <c r="MDX850" s="14"/>
      <c r="MDY850" s="14"/>
      <c r="MDZ850" s="14"/>
      <c r="MEA850" s="14"/>
      <c r="MEB850" s="14"/>
      <c r="MEC850" s="14"/>
      <c r="MED850" s="14"/>
      <c r="MEE850" s="14"/>
      <c r="MEF850" s="14"/>
      <c r="MEG850" s="14"/>
      <c r="MEH850" s="14"/>
      <c r="MEI850" s="14"/>
      <c r="MEJ850" s="14"/>
      <c r="MEK850" s="14"/>
      <c r="MEL850" s="14"/>
      <c r="MEM850" s="14"/>
      <c r="MEN850" s="14"/>
      <c r="MEO850" s="14"/>
      <c r="MEP850" s="14"/>
      <c r="MEQ850" s="14"/>
      <c r="MER850" s="14"/>
      <c r="MES850" s="14"/>
      <c r="MET850" s="14"/>
      <c r="MEU850" s="14"/>
      <c r="MEV850" s="14"/>
      <c r="MEW850" s="14"/>
      <c r="MEX850" s="14"/>
      <c r="MEY850" s="14"/>
      <c r="MEZ850" s="14"/>
      <c r="MFA850" s="14"/>
      <c r="MFB850" s="14"/>
      <c r="MFC850" s="14"/>
      <c r="MFD850" s="14"/>
      <c r="MFE850" s="14"/>
      <c r="MFF850" s="14"/>
      <c r="MFG850" s="14"/>
      <c r="MFH850" s="14"/>
      <c r="MFI850" s="14"/>
      <c r="MFJ850" s="14"/>
      <c r="MFK850" s="14"/>
      <c r="MFL850" s="14"/>
      <c r="MFM850" s="14"/>
      <c r="MFN850" s="14"/>
      <c r="MFO850" s="14"/>
      <c r="MFP850" s="14"/>
      <c r="MFQ850" s="14"/>
      <c r="MFR850" s="14"/>
      <c r="MFS850" s="14"/>
      <c r="MFT850" s="14"/>
      <c r="MFU850" s="14"/>
      <c r="MFV850" s="14"/>
      <c r="MFW850" s="14"/>
      <c r="MFX850" s="14"/>
      <c r="MFY850" s="14"/>
      <c r="MFZ850" s="14"/>
      <c r="MGA850" s="14"/>
      <c r="MGB850" s="14"/>
      <c r="MGC850" s="14"/>
      <c r="MGD850" s="14"/>
      <c r="MGE850" s="14"/>
      <c r="MGF850" s="14"/>
      <c r="MGG850" s="14"/>
      <c r="MGH850" s="14"/>
      <c r="MGI850" s="14"/>
      <c r="MGJ850" s="14"/>
      <c r="MGK850" s="14"/>
      <c r="MGL850" s="14"/>
      <c r="MGM850" s="14"/>
      <c r="MGN850" s="14"/>
      <c r="MGO850" s="14"/>
      <c r="MGP850" s="14"/>
      <c r="MGQ850" s="14"/>
      <c r="MGR850" s="14"/>
      <c r="MGS850" s="14"/>
      <c r="MGT850" s="14"/>
      <c r="MGU850" s="14"/>
      <c r="MGV850" s="14"/>
      <c r="MGW850" s="14"/>
      <c r="MGX850" s="14"/>
      <c r="MGY850" s="14"/>
      <c r="MGZ850" s="14"/>
      <c r="MHA850" s="14"/>
      <c r="MHB850" s="14"/>
      <c r="MHC850" s="14"/>
      <c r="MHD850" s="14"/>
      <c r="MHE850" s="14"/>
      <c r="MHF850" s="14"/>
      <c r="MHG850" s="14"/>
      <c r="MHH850" s="14"/>
      <c r="MHI850" s="14"/>
      <c r="MHJ850" s="14"/>
      <c r="MHK850" s="14"/>
      <c r="MHL850" s="14"/>
      <c r="MHM850" s="14"/>
      <c r="MHN850" s="14"/>
      <c r="MHO850" s="14"/>
      <c r="MHP850" s="14"/>
      <c r="MHQ850" s="14"/>
      <c r="MHR850" s="14"/>
      <c r="MHS850" s="14"/>
      <c r="MHT850" s="14"/>
      <c r="MHU850" s="14"/>
      <c r="MHV850" s="14"/>
      <c r="MHW850" s="14"/>
      <c r="MHX850" s="14"/>
      <c r="MHY850" s="14"/>
      <c r="MHZ850" s="14"/>
      <c r="MIA850" s="14"/>
      <c r="MIB850" s="14"/>
      <c r="MIC850" s="14"/>
      <c r="MID850" s="14"/>
      <c r="MIE850" s="14"/>
      <c r="MIF850" s="14"/>
      <c r="MIG850" s="14"/>
      <c r="MIH850" s="14"/>
      <c r="MII850" s="14"/>
      <c r="MIJ850" s="14"/>
      <c r="MIK850" s="14"/>
      <c r="MIL850" s="14"/>
      <c r="MIM850" s="14"/>
      <c r="MIN850" s="14"/>
      <c r="MIO850" s="14"/>
      <c r="MIP850" s="14"/>
      <c r="MIQ850" s="14"/>
      <c r="MIR850" s="14"/>
      <c r="MIS850" s="14"/>
      <c r="MIT850" s="14"/>
      <c r="MIU850" s="14"/>
      <c r="MIV850" s="14"/>
      <c r="MIW850" s="14"/>
      <c r="MIX850" s="14"/>
      <c r="MIY850" s="14"/>
      <c r="MIZ850" s="14"/>
      <c r="MJA850" s="14"/>
      <c r="MJB850" s="14"/>
      <c r="MJC850" s="14"/>
      <c r="MJD850" s="14"/>
      <c r="MJE850" s="14"/>
      <c r="MJF850" s="14"/>
      <c r="MJG850" s="14"/>
      <c r="MJH850" s="14"/>
      <c r="MJI850" s="14"/>
      <c r="MJJ850" s="14"/>
      <c r="MJK850" s="14"/>
      <c r="MJL850" s="14"/>
      <c r="MJM850" s="14"/>
      <c r="MJN850" s="14"/>
      <c r="MJO850" s="14"/>
      <c r="MJP850" s="14"/>
      <c r="MJQ850" s="14"/>
      <c r="MJR850" s="14"/>
      <c r="MJS850" s="14"/>
      <c r="MJT850" s="14"/>
      <c r="MJU850" s="14"/>
      <c r="MJV850" s="14"/>
      <c r="MJW850" s="14"/>
      <c r="MJX850" s="14"/>
      <c r="MJY850" s="14"/>
      <c r="MJZ850" s="14"/>
      <c r="MKA850" s="14"/>
      <c r="MKB850" s="14"/>
      <c r="MKC850" s="14"/>
      <c r="MKD850" s="14"/>
      <c r="MKE850" s="14"/>
      <c r="MKF850" s="14"/>
      <c r="MKG850" s="14"/>
      <c r="MKH850" s="14"/>
      <c r="MKI850" s="14"/>
      <c r="MKJ850" s="14"/>
      <c r="MKK850" s="14"/>
      <c r="MKL850" s="14"/>
      <c r="MKM850" s="14"/>
      <c r="MKN850" s="14"/>
      <c r="MKO850" s="14"/>
      <c r="MKP850" s="14"/>
      <c r="MKQ850" s="14"/>
      <c r="MKR850" s="14"/>
      <c r="MKS850" s="14"/>
      <c r="MKT850" s="14"/>
      <c r="MKU850" s="14"/>
      <c r="MKV850" s="14"/>
      <c r="MKW850" s="14"/>
      <c r="MKX850" s="14"/>
      <c r="MKY850" s="14"/>
      <c r="MKZ850" s="14"/>
      <c r="MLA850" s="14"/>
      <c r="MLB850" s="14"/>
      <c r="MLC850" s="14"/>
      <c r="MLD850" s="14"/>
      <c r="MLE850" s="14"/>
      <c r="MLF850" s="14"/>
      <c r="MLG850" s="14"/>
      <c r="MLH850" s="14"/>
      <c r="MLI850" s="14"/>
      <c r="MLJ850" s="14"/>
      <c r="MLK850" s="14"/>
      <c r="MLL850" s="14"/>
      <c r="MLM850" s="14"/>
      <c r="MLN850" s="14"/>
      <c r="MLO850" s="14"/>
      <c r="MLP850" s="14"/>
      <c r="MLQ850" s="14"/>
      <c r="MLR850" s="14"/>
      <c r="MLS850" s="14"/>
      <c r="MLT850" s="14"/>
      <c r="MLU850" s="14"/>
      <c r="MLV850" s="14"/>
      <c r="MLW850" s="14"/>
      <c r="MLX850" s="14"/>
      <c r="MLY850" s="14"/>
      <c r="MLZ850" s="14"/>
      <c r="MMA850" s="14"/>
      <c r="MMB850" s="14"/>
      <c r="MMC850" s="14"/>
      <c r="MMD850" s="14"/>
      <c r="MME850" s="14"/>
      <c r="MMF850" s="14"/>
      <c r="MMG850" s="14"/>
      <c r="MMH850" s="14"/>
      <c r="MMI850" s="14"/>
      <c r="MMJ850" s="14"/>
      <c r="MMK850" s="14"/>
      <c r="MML850" s="14"/>
      <c r="MMM850" s="14"/>
      <c r="MMN850" s="14"/>
      <c r="MMO850" s="14"/>
      <c r="MMP850" s="14"/>
      <c r="MMQ850" s="14"/>
      <c r="MMR850" s="14"/>
      <c r="MMS850" s="14"/>
      <c r="MMT850" s="14"/>
      <c r="MMU850" s="14"/>
      <c r="MMV850" s="14"/>
      <c r="MMW850" s="14"/>
      <c r="MMX850" s="14"/>
      <c r="MMY850" s="14"/>
      <c r="MMZ850" s="14"/>
      <c r="MNA850" s="14"/>
      <c r="MNB850" s="14"/>
      <c r="MNC850" s="14"/>
      <c r="MND850" s="14"/>
      <c r="MNE850" s="14"/>
      <c r="MNF850" s="14"/>
      <c r="MNG850" s="14"/>
      <c r="MNH850" s="14"/>
      <c r="MNI850" s="14"/>
      <c r="MNJ850" s="14"/>
      <c r="MNK850" s="14"/>
      <c r="MNL850" s="14"/>
      <c r="MNM850" s="14"/>
      <c r="MNN850" s="14"/>
      <c r="MNO850" s="14"/>
      <c r="MNP850" s="14"/>
      <c r="MNQ850" s="14"/>
      <c r="MNR850" s="14"/>
      <c r="MNS850" s="14"/>
      <c r="MNT850" s="14"/>
      <c r="MNU850" s="14"/>
      <c r="MNV850" s="14"/>
      <c r="MNW850" s="14"/>
      <c r="MNX850" s="14"/>
      <c r="MNY850" s="14"/>
      <c r="MNZ850" s="14"/>
      <c r="MOA850" s="14"/>
      <c r="MOB850" s="14"/>
      <c r="MOC850" s="14"/>
      <c r="MOD850" s="14"/>
      <c r="MOE850" s="14"/>
      <c r="MOF850" s="14"/>
      <c r="MOG850" s="14"/>
      <c r="MOH850" s="14"/>
      <c r="MOI850" s="14"/>
      <c r="MOJ850" s="14"/>
      <c r="MOK850" s="14"/>
      <c r="MOL850" s="14"/>
      <c r="MOM850" s="14"/>
      <c r="MON850" s="14"/>
      <c r="MOO850" s="14"/>
      <c r="MOP850" s="14"/>
      <c r="MOQ850" s="14"/>
      <c r="MOR850" s="14"/>
      <c r="MOS850" s="14"/>
      <c r="MOT850" s="14"/>
      <c r="MOU850" s="14"/>
      <c r="MOV850" s="14"/>
      <c r="MOW850" s="14"/>
      <c r="MOX850" s="14"/>
      <c r="MOY850" s="14"/>
      <c r="MOZ850" s="14"/>
      <c r="MPA850" s="14"/>
      <c r="MPB850" s="14"/>
      <c r="MPC850" s="14"/>
      <c r="MPD850" s="14"/>
      <c r="MPE850" s="14"/>
      <c r="MPF850" s="14"/>
      <c r="MPG850" s="14"/>
      <c r="MPH850" s="14"/>
      <c r="MPI850" s="14"/>
      <c r="MPJ850" s="14"/>
      <c r="MPK850" s="14"/>
      <c r="MPL850" s="14"/>
      <c r="MPM850" s="14"/>
      <c r="MPN850" s="14"/>
      <c r="MPO850" s="14"/>
      <c r="MPP850" s="14"/>
      <c r="MPQ850" s="14"/>
      <c r="MPR850" s="14"/>
      <c r="MPS850" s="14"/>
      <c r="MPT850" s="14"/>
      <c r="MPU850" s="14"/>
      <c r="MPV850" s="14"/>
      <c r="MPW850" s="14"/>
      <c r="MPX850" s="14"/>
      <c r="MPY850" s="14"/>
      <c r="MPZ850" s="14"/>
      <c r="MQA850" s="14"/>
      <c r="MQB850" s="14"/>
      <c r="MQC850" s="14"/>
      <c r="MQD850" s="14"/>
      <c r="MQE850" s="14"/>
      <c r="MQF850" s="14"/>
      <c r="MQG850" s="14"/>
      <c r="MQH850" s="14"/>
      <c r="MQI850" s="14"/>
      <c r="MQJ850" s="14"/>
      <c r="MQK850" s="14"/>
      <c r="MQL850" s="14"/>
      <c r="MQM850" s="14"/>
      <c r="MQN850" s="14"/>
      <c r="MQO850" s="14"/>
      <c r="MQP850" s="14"/>
      <c r="MQQ850" s="14"/>
      <c r="MQR850" s="14"/>
      <c r="MQS850" s="14"/>
      <c r="MQT850" s="14"/>
      <c r="MQU850" s="14"/>
      <c r="MQV850" s="14"/>
      <c r="MQW850" s="14"/>
      <c r="MQX850" s="14"/>
      <c r="MQY850" s="14"/>
      <c r="MQZ850" s="14"/>
      <c r="MRA850" s="14"/>
      <c r="MRB850" s="14"/>
      <c r="MRC850" s="14"/>
      <c r="MRD850" s="14"/>
      <c r="MRE850" s="14"/>
      <c r="MRF850" s="14"/>
      <c r="MRG850" s="14"/>
      <c r="MRH850" s="14"/>
      <c r="MRI850" s="14"/>
      <c r="MRJ850" s="14"/>
      <c r="MRK850" s="14"/>
      <c r="MRL850" s="14"/>
      <c r="MRM850" s="14"/>
      <c r="MRN850" s="14"/>
      <c r="MRO850" s="14"/>
      <c r="MRP850" s="14"/>
      <c r="MRQ850" s="14"/>
      <c r="MRR850" s="14"/>
      <c r="MRS850" s="14"/>
      <c r="MRT850" s="14"/>
      <c r="MRU850" s="14"/>
      <c r="MRV850" s="14"/>
      <c r="MRW850" s="14"/>
      <c r="MRX850" s="14"/>
      <c r="MRY850" s="14"/>
      <c r="MRZ850" s="14"/>
      <c r="MSA850" s="14"/>
      <c r="MSB850" s="14"/>
      <c r="MSC850" s="14"/>
      <c r="MSD850" s="14"/>
      <c r="MSE850" s="14"/>
      <c r="MSF850" s="14"/>
      <c r="MSG850" s="14"/>
      <c r="MSH850" s="14"/>
      <c r="MSI850" s="14"/>
      <c r="MSJ850" s="14"/>
      <c r="MSK850" s="14"/>
      <c r="MSL850" s="14"/>
      <c r="MSM850" s="14"/>
      <c r="MSN850" s="14"/>
      <c r="MSO850" s="14"/>
      <c r="MSP850" s="14"/>
      <c r="MSQ850" s="14"/>
      <c r="MSR850" s="14"/>
      <c r="MSS850" s="14"/>
      <c r="MST850" s="14"/>
      <c r="MSU850" s="14"/>
      <c r="MSV850" s="14"/>
      <c r="MSW850" s="14"/>
      <c r="MSX850" s="14"/>
      <c r="MSY850" s="14"/>
      <c r="MSZ850" s="14"/>
      <c r="MTA850" s="14"/>
      <c r="MTB850" s="14"/>
      <c r="MTC850" s="14"/>
      <c r="MTD850" s="14"/>
      <c r="MTE850" s="14"/>
      <c r="MTF850" s="14"/>
      <c r="MTG850" s="14"/>
      <c r="MTH850" s="14"/>
      <c r="MTI850" s="14"/>
      <c r="MTJ850" s="14"/>
      <c r="MTK850" s="14"/>
      <c r="MTL850" s="14"/>
      <c r="MTM850" s="14"/>
      <c r="MTN850" s="14"/>
      <c r="MTO850" s="14"/>
      <c r="MTP850" s="14"/>
      <c r="MTQ850" s="14"/>
      <c r="MTR850" s="14"/>
      <c r="MTS850" s="14"/>
      <c r="MTT850" s="14"/>
      <c r="MTU850" s="14"/>
      <c r="MTV850" s="14"/>
      <c r="MTW850" s="14"/>
      <c r="MTX850" s="14"/>
      <c r="MTY850" s="14"/>
      <c r="MTZ850" s="14"/>
      <c r="MUA850" s="14"/>
      <c r="MUB850" s="14"/>
      <c r="MUC850" s="14"/>
      <c r="MUD850" s="14"/>
      <c r="MUE850" s="14"/>
      <c r="MUF850" s="14"/>
      <c r="MUG850" s="14"/>
      <c r="MUH850" s="14"/>
      <c r="MUI850" s="14"/>
      <c r="MUJ850" s="14"/>
      <c r="MUK850" s="14"/>
      <c r="MUL850" s="14"/>
      <c r="MUM850" s="14"/>
      <c r="MUN850" s="14"/>
      <c r="MUO850" s="14"/>
      <c r="MUP850" s="14"/>
      <c r="MUQ850" s="14"/>
      <c r="MUR850" s="14"/>
      <c r="MUS850" s="14"/>
      <c r="MUT850" s="14"/>
      <c r="MUU850" s="14"/>
      <c r="MUV850" s="14"/>
      <c r="MUW850" s="14"/>
      <c r="MUX850" s="14"/>
      <c r="MUY850" s="14"/>
      <c r="MUZ850" s="14"/>
      <c r="MVA850" s="14"/>
      <c r="MVB850" s="14"/>
      <c r="MVC850" s="14"/>
      <c r="MVD850" s="14"/>
      <c r="MVE850" s="14"/>
      <c r="MVF850" s="14"/>
      <c r="MVG850" s="14"/>
      <c r="MVH850" s="14"/>
      <c r="MVI850" s="14"/>
      <c r="MVJ850" s="14"/>
      <c r="MVK850" s="14"/>
      <c r="MVL850" s="14"/>
      <c r="MVM850" s="14"/>
      <c r="MVN850" s="14"/>
      <c r="MVO850" s="14"/>
      <c r="MVP850" s="14"/>
      <c r="MVQ850" s="14"/>
      <c r="MVR850" s="14"/>
      <c r="MVS850" s="14"/>
      <c r="MVT850" s="14"/>
      <c r="MVU850" s="14"/>
      <c r="MVV850" s="14"/>
      <c r="MVW850" s="14"/>
      <c r="MVX850" s="14"/>
      <c r="MVY850" s="14"/>
      <c r="MVZ850" s="14"/>
      <c r="MWA850" s="14"/>
      <c r="MWB850" s="14"/>
      <c r="MWC850" s="14"/>
      <c r="MWD850" s="14"/>
      <c r="MWE850" s="14"/>
      <c r="MWF850" s="14"/>
      <c r="MWG850" s="14"/>
      <c r="MWH850" s="14"/>
      <c r="MWI850" s="14"/>
      <c r="MWJ850" s="14"/>
      <c r="MWK850" s="14"/>
      <c r="MWL850" s="14"/>
      <c r="MWM850" s="14"/>
      <c r="MWN850" s="14"/>
      <c r="MWO850" s="14"/>
      <c r="MWP850" s="14"/>
      <c r="MWQ850" s="14"/>
      <c r="MWR850" s="14"/>
      <c r="MWS850" s="14"/>
      <c r="MWT850" s="14"/>
      <c r="MWU850" s="14"/>
      <c r="MWV850" s="14"/>
      <c r="MWW850" s="14"/>
      <c r="MWX850" s="14"/>
      <c r="MWY850" s="14"/>
      <c r="MWZ850" s="14"/>
      <c r="MXA850" s="14"/>
      <c r="MXB850" s="14"/>
      <c r="MXC850" s="14"/>
      <c r="MXD850" s="14"/>
      <c r="MXE850" s="14"/>
      <c r="MXF850" s="14"/>
      <c r="MXG850" s="14"/>
      <c r="MXH850" s="14"/>
      <c r="MXI850" s="14"/>
      <c r="MXJ850" s="14"/>
      <c r="MXK850" s="14"/>
      <c r="MXL850" s="14"/>
      <c r="MXM850" s="14"/>
      <c r="MXN850" s="14"/>
      <c r="MXO850" s="14"/>
      <c r="MXP850" s="14"/>
      <c r="MXQ850" s="14"/>
      <c r="MXR850" s="14"/>
      <c r="MXS850" s="14"/>
      <c r="MXT850" s="14"/>
      <c r="MXU850" s="14"/>
      <c r="MXV850" s="14"/>
      <c r="MXW850" s="14"/>
      <c r="MXX850" s="14"/>
      <c r="MXY850" s="14"/>
      <c r="MXZ850" s="14"/>
      <c r="MYA850" s="14"/>
      <c r="MYB850" s="14"/>
      <c r="MYC850" s="14"/>
      <c r="MYD850" s="14"/>
      <c r="MYE850" s="14"/>
      <c r="MYF850" s="14"/>
      <c r="MYG850" s="14"/>
      <c r="MYH850" s="14"/>
      <c r="MYI850" s="14"/>
      <c r="MYJ850" s="14"/>
      <c r="MYK850" s="14"/>
      <c r="MYL850" s="14"/>
      <c r="MYM850" s="14"/>
      <c r="MYN850" s="14"/>
      <c r="MYO850" s="14"/>
      <c r="MYP850" s="14"/>
      <c r="MYQ850" s="14"/>
      <c r="MYR850" s="14"/>
      <c r="MYS850" s="14"/>
      <c r="MYT850" s="14"/>
      <c r="MYU850" s="14"/>
      <c r="MYV850" s="14"/>
      <c r="MYW850" s="14"/>
      <c r="MYX850" s="14"/>
      <c r="MYY850" s="14"/>
      <c r="MYZ850" s="14"/>
      <c r="MZA850" s="14"/>
      <c r="MZB850" s="14"/>
      <c r="MZC850" s="14"/>
      <c r="MZD850" s="14"/>
      <c r="MZE850" s="14"/>
      <c r="MZF850" s="14"/>
      <c r="MZG850" s="14"/>
      <c r="MZH850" s="14"/>
      <c r="MZI850" s="14"/>
      <c r="MZJ850" s="14"/>
      <c r="MZK850" s="14"/>
      <c r="MZL850" s="14"/>
      <c r="MZM850" s="14"/>
      <c r="MZN850" s="14"/>
      <c r="MZO850" s="14"/>
      <c r="MZP850" s="14"/>
      <c r="MZQ850" s="14"/>
      <c r="MZR850" s="14"/>
      <c r="MZS850" s="14"/>
      <c r="MZT850" s="14"/>
      <c r="MZU850" s="14"/>
      <c r="MZV850" s="14"/>
      <c r="MZW850" s="14"/>
      <c r="MZX850" s="14"/>
      <c r="MZY850" s="14"/>
      <c r="MZZ850" s="14"/>
      <c r="NAA850" s="14"/>
      <c r="NAB850" s="14"/>
      <c r="NAC850" s="14"/>
      <c r="NAD850" s="14"/>
      <c r="NAE850" s="14"/>
      <c r="NAF850" s="14"/>
      <c r="NAG850" s="14"/>
      <c r="NAH850" s="14"/>
      <c r="NAI850" s="14"/>
      <c r="NAJ850" s="14"/>
      <c r="NAK850" s="14"/>
      <c r="NAL850" s="14"/>
      <c r="NAM850" s="14"/>
      <c r="NAN850" s="14"/>
      <c r="NAO850" s="14"/>
      <c r="NAP850" s="14"/>
      <c r="NAQ850" s="14"/>
      <c r="NAR850" s="14"/>
      <c r="NAS850" s="14"/>
      <c r="NAT850" s="14"/>
      <c r="NAU850" s="14"/>
      <c r="NAV850" s="14"/>
      <c r="NAW850" s="14"/>
      <c r="NAX850" s="14"/>
      <c r="NAY850" s="14"/>
      <c r="NAZ850" s="14"/>
      <c r="NBA850" s="14"/>
      <c r="NBB850" s="14"/>
      <c r="NBC850" s="14"/>
      <c r="NBD850" s="14"/>
      <c r="NBE850" s="14"/>
      <c r="NBF850" s="14"/>
      <c r="NBG850" s="14"/>
      <c r="NBH850" s="14"/>
      <c r="NBI850" s="14"/>
      <c r="NBJ850" s="14"/>
      <c r="NBK850" s="14"/>
      <c r="NBL850" s="14"/>
      <c r="NBM850" s="14"/>
      <c r="NBN850" s="14"/>
      <c r="NBO850" s="14"/>
      <c r="NBP850" s="14"/>
      <c r="NBQ850" s="14"/>
      <c r="NBR850" s="14"/>
      <c r="NBS850" s="14"/>
      <c r="NBT850" s="14"/>
      <c r="NBU850" s="14"/>
      <c r="NBV850" s="14"/>
      <c r="NBW850" s="14"/>
      <c r="NBX850" s="14"/>
      <c r="NBY850" s="14"/>
      <c r="NBZ850" s="14"/>
      <c r="NCA850" s="14"/>
      <c r="NCB850" s="14"/>
      <c r="NCC850" s="14"/>
      <c r="NCD850" s="14"/>
      <c r="NCE850" s="14"/>
      <c r="NCF850" s="14"/>
      <c r="NCG850" s="14"/>
      <c r="NCH850" s="14"/>
      <c r="NCI850" s="14"/>
      <c r="NCJ850" s="14"/>
      <c r="NCK850" s="14"/>
      <c r="NCL850" s="14"/>
      <c r="NCM850" s="14"/>
      <c r="NCN850" s="14"/>
      <c r="NCO850" s="14"/>
      <c r="NCP850" s="14"/>
      <c r="NCQ850" s="14"/>
      <c r="NCR850" s="14"/>
      <c r="NCS850" s="14"/>
      <c r="NCT850" s="14"/>
      <c r="NCU850" s="14"/>
      <c r="NCV850" s="14"/>
      <c r="NCW850" s="14"/>
      <c r="NCX850" s="14"/>
      <c r="NCY850" s="14"/>
      <c r="NCZ850" s="14"/>
      <c r="NDA850" s="14"/>
      <c r="NDB850" s="14"/>
      <c r="NDC850" s="14"/>
      <c r="NDD850" s="14"/>
      <c r="NDE850" s="14"/>
      <c r="NDF850" s="14"/>
      <c r="NDG850" s="14"/>
      <c r="NDH850" s="14"/>
      <c r="NDI850" s="14"/>
      <c r="NDJ850" s="14"/>
      <c r="NDK850" s="14"/>
      <c r="NDL850" s="14"/>
      <c r="NDM850" s="14"/>
      <c r="NDN850" s="14"/>
      <c r="NDO850" s="14"/>
      <c r="NDP850" s="14"/>
      <c r="NDQ850" s="14"/>
      <c r="NDR850" s="14"/>
      <c r="NDS850" s="14"/>
      <c r="NDT850" s="14"/>
      <c r="NDU850" s="14"/>
      <c r="NDV850" s="14"/>
      <c r="NDW850" s="14"/>
      <c r="NDX850" s="14"/>
      <c r="NDY850" s="14"/>
      <c r="NDZ850" s="14"/>
      <c r="NEA850" s="14"/>
      <c r="NEB850" s="14"/>
      <c r="NEC850" s="14"/>
      <c r="NED850" s="14"/>
      <c r="NEE850" s="14"/>
      <c r="NEF850" s="14"/>
      <c r="NEG850" s="14"/>
      <c r="NEH850" s="14"/>
      <c r="NEI850" s="14"/>
      <c r="NEJ850" s="14"/>
      <c r="NEK850" s="14"/>
      <c r="NEL850" s="14"/>
      <c r="NEM850" s="14"/>
      <c r="NEN850" s="14"/>
      <c r="NEO850" s="14"/>
      <c r="NEP850" s="14"/>
      <c r="NEQ850" s="14"/>
      <c r="NER850" s="14"/>
      <c r="NES850" s="14"/>
      <c r="NET850" s="14"/>
      <c r="NEU850" s="14"/>
      <c r="NEV850" s="14"/>
      <c r="NEW850" s="14"/>
      <c r="NEX850" s="14"/>
      <c r="NEY850" s="14"/>
      <c r="NEZ850" s="14"/>
      <c r="NFA850" s="14"/>
      <c r="NFB850" s="14"/>
      <c r="NFC850" s="14"/>
      <c r="NFD850" s="14"/>
      <c r="NFE850" s="14"/>
      <c r="NFF850" s="14"/>
      <c r="NFG850" s="14"/>
      <c r="NFH850" s="14"/>
      <c r="NFI850" s="14"/>
      <c r="NFJ850" s="14"/>
      <c r="NFK850" s="14"/>
      <c r="NFL850" s="14"/>
      <c r="NFM850" s="14"/>
      <c r="NFN850" s="14"/>
      <c r="NFO850" s="14"/>
      <c r="NFP850" s="14"/>
      <c r="NFQ850" s="14"/>
      <c r="NFR850" s="14"/>
      <c r="NFS850" s="14"/>
      <c r="NFT850" s="14"/>
      <c r="NFU850" s="14"/>
      <c r="NFV850" s="14"/>
      <c r="NFW850" s="14"/>
      <c r="NFX850" s="14"/>
      <c r="NFY850" s="14"/>
      <c r="NFZ850" s="14"/>
      <c r="NGA850" s="14"/>
      <c r="NGB850" s="14"/>
      <c r="NGC850" s="14"/>
      <c r="NGD850" s="14"/>
      <c r="NGE850" s="14"/>
      <c r="NGF850" s="14"/>
      <c r="NGG850" s="14"/>
      <c r="NGH850" s="14"/>
      <c r="NGI850" s="14"/>
      <c r="NGJ850" s="14"/>
      <c r="NGK850" s="14"/>
      <c r="NGL850" s="14"/>
      <c r="NGM850" s="14"/>
      <c r="NGN850" s="14"/>
      <c r="NGO850" s="14"/>
      <c r="NGP850" s="14"/>
      <c r="NGQ850" s="14"/>
      <c r="NGR850" s="14"/>
      <c r="NGS850" s="14"/>
      <c r="NGT850" s="14"/>
      <c r="NGU850" s="14"/>
      <c r="NGV850" s="14"/>
      <c r="NGW850" s="14"/>
      <c r="NGX850" s="14"/>
      <c r="NGY850" s="14"/>
      <c r="NGZ850" s="14"/>
      <c r="NHA850" s="14"/>
      <c r="NHB850" s="14"/>
      <c r="NHC850" s="14"/>
      <c r="NHD850" s="14"/>
      <c r="NHE850" s="14"/>
      <c r="NHF850" s="14"/>
      <c r="NHG850" s="14"/>
      <c r="NHH850" s="14"/>
      <c r="NHI850" s="14"/>
      <c r="NHJ850" s="14"/>
      <c r="NHK850" s="14"/>
      <c r="NHL850" s="14"/>
      <c r="NHM850" s="14"/>
      <c r="NHN850" s="14"/>
      <c r="NHO850" s="14"/>
      <c r="NHP850" s="14"/>
      <c r="NHQ850" s="14"/>
      <c r="NHR850" s="14"/>
      <c r="NHS850" s="14"/>
      <c r="NHT850" s="14"/>
      <c r="NHU850" s="14"/>
      <c r="NHV850" s="14"/>
      <c r="NHW850" s="14"/>
      <c r="NHX850" s="14"/>
      <c r="NHY850" s="14"/>
      <c r="NHZ850" s="14"/>
      <c r="NIA850" s="14"/>
      <c r="NIB850" s="14"/>
      <c r="NIC850" s="14"/>
      <c r="NID850" s="14"/>
      <c r="NIE850" s="14"/>
      <c r="NIF850" s="14"/>
      <c r="NIG850" s="14"/>
      <c r="NIH850" s="14"/>
      <c r="NII850" s="14"/>
      <c r="NIJ850" s="14"/>
      <c r="NIK850" s="14"/>
      <c r="NIL850" s="14"/>
      <c r="NIM850" s="14"/>
      <c r="NIN850" s="14"/>
      <c r="NIO850" s="14"/>
      <c r="NIP850" s="14"/>
      <c r="NIQ850" s="14"/>
      <c r="NIR850" s="14"/>
      <c r="NIS850" s="14"/>
      <c r="NIT850" s="14"/>
      <c r="NIU850" s="14"/>
      <c r="NIV850" s="14"/>
      <c r="NIW850" s="14"/>
      <c r="NIX850" s="14"/>
      <c r="NIY850" s="14"/>
      <c r="NIZ850" s="14"/>
      <c r="NJA850" s="14"/>
      <c r="NJB850" s="14"/>
      <c r="NJC850" s="14"/>
      <c r="NJD850" s="14"/>
      <c r="NJE850" s="14"/>
      <c r="NJF850" s="14"/>
      <c r="NJG850" s="14"/>
      <c r="NJH850" s="14"/>
      <c r="NJI850" s="14"/>
      <c r="NJJ850" s="14"/>
      <c r="NJK850" s="14"/>
      <c r="NJL850" s="14"/>
      <c r="NJM850" s="14"/>
      <c r="NJN850" s="14"/>
      <c r="NJO850" s="14"/>
      <c r="NJP850" s="14"/>
      <c r="NJQ850" s="14"/>
      <c r="NJR850" s="14"/>
      <c r="NJS850" s="14"/>
      <c r="NJT850" s="14"/>
      <c r="NJU850" s="14"/>
      <c r="NJV850" s="14"/>
      <c r="NJW850" s="14"/>
      <c r="NJX850" s="14"/>
      <c r="NJY850" s="14"/>
      <c r="NJZ850" s="14"/>
      <c r="NKA850" s="14"/>
      <c r="NKB850" s="14"/>
      <c r="NKC850" s="14"/>
      <c r="NKD850" s="14"/>
      <c r="NKE850" s="14"/>
      <c r="NKF850" s="14"/>
      <c r="NKG850" s="14"/>
      <c r="NKH850" s="14"/>
      <c r="NKI850" s="14"/>
      <c r="NKJ850" s="14"/>
      <c r="NKK850" s="14"/>
      <c r="NKL850" s="14"/>
      <c r="NKM850" s="14"/>
      <c r="NKN850" s="14"/>
      <c r="NKO850" s="14"/>
      <c r="NKP850" s="14"/>
      <c r="NKQ850" s="14"/>
      <c r="NKR850" s="14"/>
      <c r="NKS850" s="14"/>
      <c r="NKT850" s="14"/>
      <c r="NKU850" s="14"/>
      <c r="NKV850" s="14"/>
      <c r="NKW850" s="14"/>
      <c r="NKX850" s="14"/>
      <c r="NKY850" s="14"/>
      <c r="NKZ850" s="14"/>
      <c r="NLA850" s="14"/>
      <c r="NLB850" s="14"/>
      <c r="NLC850" s="14"/>
      <c r="NLD850" s="14"/>
      <c r="NLE850" s="14"/>
      <c r="NLF850" s="14"/>
      <c r="NLG850" s="14"/>
      <c r="NLH850" s="14"/>
      <c r="NLI850" s="14"/>
      <c r="NLJ850" s="14"/>
      <c r="NLK850" s="14"/>
      <c r="NLL850" s="14"/>
      <c r="NLM850" s="14"/>
      <c r="NLN850" s="14"/>
      <c r="NLO850" s="14"/>
      <c r="NLP850" s="14"/>
      <c r="NLQ850" s="14"/>
      <c r="NLR850" s="14"/>
      <c r="NLS850" s="14"/>
      <c r="NLT850" s="14"/>
      <c r="NLU850" s="14"/>
      <c r="NLV850" s="14"/>
      <c r="NLW850" s="14"/>
      <c r="NLX850" s="14"/>
      <c r="NLY850" s="14"/>
      <c r="NLZ850" s="14"/>
      <c r="NMA850" s="14"/>
      <c r="NMB850" s="14"/>
      <c r="NMC850" s="14"/>
      <c r="NMD850" s="14"/>
      <c r="NME850" s="14"/>
      <c r="NMF850" s="14"/>
      <c r="NMG850" s="14"/>
      <c r="NMH850" s="14"/>
      <c r="NMI850" s="14"/>
      <c r="NMJ850" s="14"/>
      <c r="NMK850" s="14"/>
      <c r="NML850" s="14"/>
      <c r="NMM850" s="14"/>
      <c r="NMN850" s="14"/>
      <c r="NMO850" s="14"/>
      <c r="NMP850" s="14"/>
      <c r="NMQ850" s="14"/>
      <c r="NMR850" s="14"/>
      <c r="NMS850" s="14"/>
      <c r="NMT850" s="14"/>
      <c r="NMU850" s="14"/>
      <c r="NMV850" s="14"/>
      <c r="NMW850" s="14"/>
      <c r="NMX850" s="14"/>
      <c r="NMY850" s="14"/>
      <c r="NMZ850" s="14"/>
      <c r="NNA850" s="14"/>
      <c r="NNB850" s="14"/>
      <c r="NNC850" s="14"/>
      <c r="NND850" s="14"/>
      <c r="NNE850" s="14"/>
      <c r="NNF850" s="14"/>
      <c r="NNG850" s="14"/>
      <c r="NNH850" s="14"/>
      <c r="NNI850" s="14"/>
      <c r="NNJ850" s="14"/>
      <c r="NNK850" s="14"/>
      <c r="NNL850" s="14"/>
      <c r="NNM850" s="14"/>
      <c r="NNN850" s="14"/>
      <c r="NNO850" s="14"/>
      <c r="NNP850" s="14"/>
      <c r="NNQ850" s="14"/>
      <c r="NNR850" s="14"/>
      <c r="NNS850" s="14"/>
      <c r="NNT850" s="14"/>
      <c r="NNU850" s="14"/>
      <c r="NNV850" s="14"/>
      <c r="NNW850" s="14"/>
      <c r="NNX850" s="14"/>
      <c r="NNY850" s="14"/>
      <c r="NNZ850" s="14"/>
      <c r="NOA850" s="14"/>
      <c r="NOB850" s="14"/>
      <c r="NOC850" s="14"/>
      <c r="NOD850" s="14"/>
      <c r="NOE850" s="14"/>
      <c r="NOF850" s="14"/>
      <c r="NOG850" s="14"/>
      <c r="NOH850" s="14"/>
      <c r="NOI850" s="14"/>
      <c r="NOJ850" s="14"/>
      <c r="NOK850" s="14"/>
      <c r="NOL850" s="14"/>
      <c r="NOM850" s="14"/>
      <c r="NON850" s="14"/>
      <c r="NOO850" s="14"/>
      <c r="NOP850" s="14"/>
      <c r="NOQ850" s="14"/>
      <c r="NOR850" s="14"/>
      <c r="NOS850" s="14"/>
      <c r="NOT850" s="14"/>
      <c r="NOU850" s="14"/>
      <c r="NOV850" s="14"/>
      <c r="NOW850" s="14"/>
      <c r="NOX850" s="14"/>
      <c r="NOY850" s="14"/>
      <c r="NOZ850" s="14"/>
      <c r="NPA850" s="14"/>
      <c r="NPB850" s="14"/>
      <c r="NPC850" s="14"/>
      <c r="NPD850" s="14"/>
      <c r="NPE850" s="14"/>
      <c r="NPF850" s="14"/>
      <c r="NPG850" s="14"/>
      <c r="NPH850" s="14"/>
      <c r="NPI850" s="14"/>
      <c r="NPJ850" s="14"/>
      <c r="NPK850" s="14"/>
      <c r="NPL850" s="14"/>
      <c r="NPM850" s="14"/>
      <c r="NPN850" s="14"/>
      <c r="NPO850" s="14"/>
      <c r="NPP850" s="14"/>
      <c r="NPQ850" s="14"/>
      <c r="NPR850" s="14"/>
      <c r="NPS850" s="14"/>
      <c r="NPT850" s="14"/>
      <c r="NPU850" s="14"/>
      <c r="NPV850" s="14"/>
      <c r="NPW850" s="14"/>
      <c r="NPX850" s="14"/>
      <c r="NPY850" s="14"/>
      <c r="NPZ850" s="14"/>
      <c r="NQA850" s="14"/>
      <c r="NQB850" s="14"/>
      <c r="NQC850" s="14"/>
      <c r="NQD850" s="14"/>
      <c r="NQE850" s="14"/>
      <c r="NQF850" s="14"/>
      <c r="NQG850" s="14"/>
      <c r="NQH850" s="14"/>
      <c r="NQI850" s="14"/>
      <c r="NQJ850" s="14"/>
      <c r="NQK850" s="14"/>
      <c r="NQL850" s="14"/>
      <c r="NQM850" s="14"/>
      <c r="NQN850" s="14"/>
      <c r="NQO850" s="14"/>
      <c r="NQP850" s="14"/>
      <c r="NQQ850" s="14"/>
      <c r="NQR850" s="14"/>
      <c r="NQS850" s="14"/>
      <c r="NQT850" s="14"/>
      <c r="NQU850" s="14"/>
      <c r="NQV850" s="14"/>
      <c r="NQW850" s="14"/>
      <c r="NQX850" s="14"/>
      <c r="NQY850" s="14"/>
      <c r="NQZ850" s="14"/>
      <c r="NRA850" s="14"/>
      <c r="NRB850" s="14"/>
      <c r="NRC850" s="14"/>
      <c r="NRD850" s="14"/>
      <c r="NRE850" s="14"/>
      <c r="NRF850" s="14"/>
      <c r="NRG850" s="14"/>
      <c r="NRH850" s="14"/>
      <c r="NRI850" s="14"/>
      <c r="NRJ850" s="14"/>
      <c r="NRK850" s="14"/>
      <c r="NRL850" s="14"/>
      <c r="NRM850" s="14"/>
      <c r="NRN850" s="14"/>
      <c r="NRO850" s="14"/>
      <c r="NRP850" s="14"/>
      <c r="NRQ850" s="14"/>
      <c r="NRR850" s="14"/>
      <c r="NRS850" s="14"/>
      <c r="NRT850" s="14"/>
      <c r="NRU850" s="14"/>
      <c r="NRV850" s="14"/>
      <c r="NRW850" s="14"/>
      <c r="NRX850" s="14"/>
      <c r="NRY850" s="14"/>
      <c r="NRZ850" s="14"/>
      <c r="NSA850" s="14"/>
      <c r="NSB850" s="14"/>
      <c r="NSC850" s="14"/>
      <c r="NSD850" s="14"/>
      <c r="NSE850" s="14"/>
      <c r="NSF850" s="14"/>
      <c r="NSG850" s="14"/>
      <c r="NSH850" s="14"/>
      <c r="NSI850" s="14"/>
      <c r="NSJ850" s="14"/>
      <c r="NSK850" s="14"/>
      <c r="NSL850" s="14"/>
      <c r="NSM850" s="14"/>
      <c r="NSN850" s="14"/>
      <c r="NSO850" s="14"/>
      <c r="NSP850" s="14"/>
      <c r="NSQ850" s="14"/>
      <c r="NSR850" s="14"/>
      <c r="NSS850" s="14"/>
      <c r="NST850" s="14"/>
      <c r="NSU850" s="14"/>
      <c r="NSV850" s="14"/>
      <c r="NSW850" s="14"/>
      <c r="NSX850" s="14"/>
      <c r="NSY850" s="14"/>
      <c r="NSZ850" s="14"/>
      <c r="NTA850" s="14"/>
      <c r="NTB850" s="14"/>
      <c r="NTC850" s="14"/>
      <c r="NTD850" s="14"/>
      <c r="NTE850" s="14"/>
      <c r="NTF850" s="14"/>
      <c r="NTG850" s="14"/>
      <c r="NTH850" s="14"/>
      <c r="NTI850" s="14"/>
      <c r="NTJ850" s="14"/>
      <c r="NTK850" s="14"/>
      <c r="NTL850" s="14"/>
      <c r="NTM850" s="14"/>
      <c r="NTN850" s="14"/>
      <c r="NTO850" s="14"/>
      <c r="NTP850" s="14"/>
      <c r="NTQ850" s="14"/>
      <c r="NTR850" s="14"/>
      <c r="NTS850" s="14"/>
      <c r="NTT850" s="14"/>
      <c r="NTU850" s="14"/>
      <c r="NTV850" s="14"/>
      <c r="NTW850" s="14"/>
      <c r="NTX850" s="14"/>
      <c r="NTY850" s="14"/>
      <c r="NTZ850" s="14"/>
      <c r="NUA850" s="14"/>
      <c r="NUB850" s="14"/>
      <c r="NUC850" s="14"/>
      <c r="NUD850" s="14"/>
      <c r="NUE850" s="14"/>
      <c r="NUF850" s="14"/>
      <c r="NUG850" s="14"/>
      <c r="NUH850" s="14"/>
      <c r="NUI850" s="14"/>
      <c r="NUJ850" s="14"/>
      <c r="NUK850" s="14"/>
      <c r="NUL850" s="14"/>
      <c r="NUM850" s="14"/>
      <c r="NUN850" s="14"/>
      <c r="NUO850" s="14"/>
      <c r="NUP850" s="14"/>
      <c r="NUQ850" s="14"/>
      <c r="NUR850" s="14"/>
      <c r="NUS850" s="14"/>
      <c r="NUT850" s="14"/>
      <c r="NUU850" s="14"/>
      <c r="NUV850" s="14"/>
      <c r="NUW850" s="14"/>
      <c r="NUX850" s="14"/>
      <c r="NUY850" s="14"/>
      <c r="NUZ850" s="14"/>
      <c r="NVA850" s="14"/>
      <c r="NVB850" s="14"/>
      <c r="NVC850" s="14"/>
      <c r="NVD850" s="14"/>
      <c r="NVE850" s="14"/>
      <c r="NVF850" s="14"/>
      <c r="NVG850" s="14"/>
      <c r="NVH850" s="14"/>
      <c r="NVI850" s="14"/>
      <c r="NVJ850" s="14"/>
      <c r="NVK850" s="14"/>
      <c r="NVL850" s="14"/>
      <c r="NVM850" s="14"/>
      <c r="NVN850" s="14"/>
      <c r="NVO850" s="14"/>
      <c r="NVP850" s="14"/>
      <c r="NVQ850" s="14"/>
      <c r="NVR850" s="14"/>
      <c r="NVS850" s="14"/>
      <c r="NVT850" s="14"/>
      <c r="NVU850" s="14"/>
      <c r="NVV850" s="14"/>
      <c r="NVW850" s="14"/>
      <c r="NVX850" s="14"/>
      <c r="NVY850" s="14"/>
      <c r="NVZ850" s="14"/>
      <c r="NWA850" s="14"/>
      <c r="NWB850" s="14"/>
      <c r="NWC850" s="14"/>
      <c r="NWD850" s="14"/>
      <c r="NWE850" s="14"/>
      <c r="NWF850" s="14"/>
      <c r="NWG850" s="14"/>
      <c r="NWH850" s="14"/>
      <c r="NWI850" s="14"/>
      <c r="NWJ850" s="14"/>
      <c r="NWK850" s="14"/>
      <c r="NWL850" s="14"/>
      <c r="NWM850" s="14"/>
      <c r="NWN850" s="14"/>
      <c r="NWO850" s="14"/>
      <c r="NWP850" s="14"/>
      <c r="NWQ850" s="14"/>
      <c r="NWR850" s="14"/>
      <c r="NWS850" s="14"/>
      <c r="NWT850" s="14"/>
      <c r="NWU850" s="14"/>
      <c r="NWV850" s="14"/>
      <c r="NWW850" s="14"/>
      <c r="NWX850" s="14"/>
      <c r="NWY850" s="14"/>
      <c r="NWZ850" s="14"/>
      <c r="NXA850" s="14"/>
      <c r="NXB850" s="14"/>
      <c r="NXC850" s="14"/>
      <c r="NXD850" s="14"/>
      <c r="NXE850" s="14"/>
      <c r="NXF850" s="14"/>
      <c r="NXG850" s="14"/>
      <c r="NXH850" s="14"/>
      <c r="NXI850" s="14"/>
      <c r="NXJ850" s="14"/>
      <c r="NXK850" s="14"/>
      <c r="NXL850" s="14"/>
      <c r="NXM850" s="14"/>
      <c r="NXN850" s="14"/>
      <c r="NXO850" s="14"/>
      <c r="NXP850" s="14"/>
      <c r="NXQ850" s="14"/>
      <c r="NXR850" s="14"/>
      <c r="NXS850" s="14"/>
      <c r="NXT850" s="14"/>
      <c r="NXU850" s="14"/>
      <c r="NXV850" s="14"/>
      <c r="NXW850" s="14"/>
      <c r="NXX850" s="14"/>
      <c r="NXY850" s="14"/>
      <c r="NXZ850" s="14"/>
      <c r="NYA850" s="14"/>
      <c r="NYB850" s="14"/>
      <c r="NYC850" s="14"/>
      <c r="NYD850" s="14"/>
      <c r="NYE850" s="14"/>
      <c r="NYF850" s="14"/>
      <c r="NYG850" s="14"/>
      <c r="NYH850" s="14"/>
      <c r="NYI850" s="14"/>
      <c r="NYJ850" s="14"/>
      <c r="NYK850" s="14"/>
      <c r="NYL850" s="14"/>
      <c r="NYM850" s="14"/>
      <c r="NYN850" s="14"/>
      <c r="NYO850" s="14"/>
      <c r="NYP850" s="14"/>
      <c r="NYQ850" s="14"/>
      <c r="NYR850" s="14"/>
      <c r="NYS850" s="14"/>
      <c r="NYT850" s="14"/>
      <c r="NYU850" s="14"/>
      <c r="NYV850" s="14"/>
      <c r="NYW850" s="14"/>
      <c r="NYX850" s="14"/>
      <c r="NYY850" s="14"/>
      <c r="NYZ850" s="14"/>
      <c r="NZA850" s="14"/>
      <c r="NZB850" s="14"/>
      <c r="NZC850" s="14"/>
      <c r="NZD850" s="14"/>
      <c r="NZE850" s="14"/>
      <c r="NZF850" s="14"/>
      <c r="NZG850" s="14"/>
      <c r="NZH850" s="14"/>
      <c r="NZI850" s="14"/>
      <c r="NZJ850" s="14"/>
      <c r="NZK850" s="14"/>
      <c r="NZL850" s="14"/>
      <c r="NZM850" s="14"/>
      <c r="NZN850" s="14"/>
      <c r="NZO850" s="14"/>
      <c r="NZP850" s="14"/>
      <c r="NZQ850" s="14"/>
      <c r="NZR850" s="14"/>
      <c r="NZS850" s="14"/>
      <c r="NZT850" s="14"/>
      <c r="NZU850" s="14"/>
      <c r="NZV850" s="14"/>
      <c r="NZW850" s="14"/>
      <c r="NZX850" s="14"/>
      <c r="NZY850" s="14"/>
      <c r="NZZ850" s="14"/>
      <c r="OAA850" s="14"/>
      <c r="OAB850" s="14"/>
      <c r="OAC850" s="14"/>
      <c r="OAD850" s="14"/>
      <c r="OAE850" s="14"/>
      <c r="OAF850" s="14"/>
      <c r="OAG850" s="14"/>
      <c r="OAH850" s="14"/>
      <c r="OAI850" s="14"/>
      <c r="OAJ850" s="14"/>
      <c r="OAK850" s="14"/>
      <c r="OAL850" s="14"/>
      <c r="OAM850" s="14"/>
      <c r="OAN850" s="14"/>
      <c r="OAO850" s="14"/>
      <c r="OAP850" s="14"/>
      <c r="OAQ850" s="14"/>
      <c r="OAR850" s="14"/>
      <c r="OAS850" s="14"/>
      <c r="OAT850" s="14"/>
      <c r="OAU850" s="14"/>
      <c r="OAV850" s="14"/>
      <c r="OAW850" s="14"/>
      <c r="OAX850" s="14"/>
      <c r="OAY850" s="14"/>
      <c r="OAZ850" s="14"/>
      <c r="OBA850" s="14"/>
      <c r="OBB850" s="14"/>
      <c r="OBC850" s="14"/>
      <c r="OBD850" s="14"/>
      <c r="OBE850" s="14"/>
      <c r="OBF850" s="14"/>
      <c r="OBG850" s="14"/>
      <c r="OBH850" s="14"/>
      <c r="OBI850" s="14"/>
      <c r="OBJ850" s="14"/>
      <c r="OBK850" s="14"/>
      <c r="OBL850" s="14"/>
      <c r="OBM850" s="14"/>
      <c r="OBN850" s="14"/>
      <c r="OBO850" s="14"/>
      <c r="OBP850" s="14"/>
      <c r="OBQ850" s="14"/>
      <c r="OBR850" s="14"/>
      <c r="OBS850" s="14"/>
      <c r="OBT850" s="14"/>
      <c r="OBU850" s="14"/>
      <c r="OBV850" s="14"/>
      <c r="OBW850" s="14"/>
      <c r="OBX850" s="14"/>
      <c r="OBY850" s="14"/>
      <c r="OBZ850" s="14"/>
      <c r="OCA850" s="14"/>
      <c r="OCB850" s="14"/>
      <c r="OCC850" s="14"/>
      <c r="OCD850" s="14"/>
      <c r="OCE850" s="14"/>
      <c r="OCF850" s="14"/>
      <c r="OCG850" s="14"/>
      <c r="OCH850" s="14"/>
      <c r="OCI850" s="14"/>
      <c r="OCJ850" s="14"/>
      <c r="OCK850" s="14"/>
      <c r="OCL850" s="14"/>
      <c r="OCM850" s="14"/>
      <c r="OCN850" s="14"/>
      <c r="OCO850" s="14"/>
      <c r="OCP850" s="14"/>
      <c r="OCQ850" s="14"/>
      <c r="OCR850" s="14"/>
      <c r="OCS850" s="14"/>
      <c r="OCT850" s="14"/>
      <c r="OCU850" s="14"/>
      <c r="OCV850" s="14"/>
      <c r="OCW850" s="14"/>
      <c r="OCX850" s="14"/>
      <c r="OCY850" s="14"/>
      <c r="OCZ850" s="14"/>
      <c r="ODA850" s="14"/>
      <c r="ODB850" s="14"/>
      <c r="ODC850" s="14"/>
      <c r="ODD850" s="14"/>
      <c r="ODE850" s="14"/>
      <c r="ODF850" s="14"/>
      <c r="ODG850" s="14"/>
      <c r="ODH850" s="14"/>
      <c r="ODI850" s="14"/>
      <c r="ODJ850" s="14"/>
      <c r="ODK850" s="14"/>
      <c r="ODL850" s="14"/>
      <c r="ODM850" s="14"/>
      <c r="ODN850" s="14"/>
      <c r="ODO850" s="14"/>
      <c r="ODP850" s="14"/>
      <c r="ODQ850" s="14"/>
      <c r="ODR850" s="14"/>
      <c r="ODS850" s="14"/>
      <c r="ODT850" s="14"/>
      <c r="ODU850" s="14"/>
      <c r="ODV850" s="14"/>
      <c r="ODW850" s="14"/>
      <c r="ODX850" s="14"/>
      <c r="ODY850" s="14"/>
      <c r="ODZ850" s="14"/>
      <c r="OEA850" s="14"/>
      <c r="OEB850" s="14"/>
      <c r="OEC850" s="14"/>
      <c r="OED850" s="14"/>
      <c r="OEE850" s="14"/>
      <c r="OEF850" s="14"/>
      <c r="OEG850" s="14"/>
      <c r="OEH850" s="14"/>
      <c r="OEI850" s="14"/>
      <c r="OEJ850" s="14"/>
      <c r="OEK850" s="14"/>
      <c r="OEL850" s="14"/>
      <c r="OEM850" s="14"/>
      <c r="OEN850" s="14"/>
      <c r="OEO850" s="14"/>
      <c r="OEP850" s="14"/>
      <c r="OEQ850" s="14"/>
      <c r="OER850" s="14"/>
      <c r="OES850" s="14"/>
      <c r="OET850" s="14"/>
      <c r="OEU850" s="14"/>
      <c r="OEV850" s="14"/>
      <c r="OEW850" s="14"/>
      <c r="OEX850" s="14"/>
      <c r="OEY850" s="14"/>
      <c r="OEZ850" s="14"/>
      <c r="OFA850" s="14"/>
      <c r="OFB850" s="14"/>
      <c r="OFC850" s="14"/>
      <c r="OFD850" s="14"/>
      <c r="OFE850" s="14"/>
      <c r="OFF850" s="14"/>
      <c r="OFG850" s="14"/>
      <c r="OFH850" s="14"/>
      <c r="OFI850" s="14"/>
      <c r="OFJ850" s="14"/>
      <c r="OFK850" s="14"/>
      <c r="OFL850" s="14"/>
      <c r="OFM850" s="14"/>
      <c r="OFN850" s="14"/>
      <c r="OFO850" s="14"/>
      <c r="OFP850" s="14"/>
      <c r="OFQ850" s="14"/>
      <c r="OFR850" s="14"/>
      <c r="OFS850" s="14"/>
      <c r="OFT850" s="14"/>
      <c r="OFU850" s="14"/>
      <c r="OFV850" s="14"/>
      <c r="OFW850" s="14"/>
      <c r="OFX850" s="14"/>
      <c r="OFY850" s="14"/>
      <c r="OFZ850" s="14"/>
      <c r="OGA850" s="14"/>
      <c r="OGB850" s="14"/>
      <c r="OGC850" s="14"/>
      <c r="OGD850" s="14"/>
      <c r="OGE850" s="14"/>
      <c r="OGF850" s="14"/>
      <c r="OGG850" s="14"/>
      <c r="OGH850" s="14"/>
      <c r="OGI850" s="14"/>
      <c r="OGJ850" s="14"/>
      <c r="OGK850" s="14"/>
      <c r="OGL850" s="14"/>
      <c r="OGM850" s="14"/>
      <c r="OGN850" s="14"/>
      <c r="OGO850" s="14"/>
      <c r="OGP850" s="14"/>
      <c r="OGQ850" s="14"/>
      <c r="OGR850" s="14"/>
      <c r="OGS850" s="14"/>
      <c r="OGT850" s="14"/>
      <c r="OGU850" s="14"/>
      <c r="OGV850" s="14"/>
      <c r="OGW850" s="14"/>
      <c r="OGX850" s="14"/>
      <c r="OGY850" s="14"/>
      <c r="OGZ850" s="14"/>
      <c r="OHA850" s="14"/>
      <c r="OHB850" s="14"/>
      <c r="OHC850" s="14"/>
      <c r="OHD850" s="14"/>
      <c r="OHE850" s="14"/>
      <c r="OHF850" s="14"/>
      <c r="OHG850" s="14"/>
      <c r="OHH850" s="14"/>
      <c r="OHI850" s="14"/>
      <c r="OHJ850" s="14"/>
      <c r="OHK850" s="14"/>
      <c r="OHL850" s="14"/>
      <c r="OHM850" s="14"/>
      <c r="OHN850" s="14"/>
      <c r="OHO850" s="14"/>
      <c r="OHP850" s="14"/>
      <c r="OHQ850" s="14"/>
      <c r="OHR850" s="14"/>
      <c r="OHS850" s="14"/>
      <c r="OHT850" s="14"/>
      <c r="OHU850" s="14"/>
      <c r="OHV850" s="14"/>
      <c r="OHW850" s="14"/>
      <c r="OHX850" s="14"/>
      <c r="OHY850" s="14"/>
      <c r="OHZ850" s="14"/>
      <c r="OIA850" s="14"/>
      <c r="OIB850" s="14"/>
      <c r="OIC850" s="14"/>
      <c r="OID850" s="14"/>
      <c r="OIE850" s="14"/>
      <c r="OIF850" s="14"/>
      <c r="OIG850" s="14"/>
      <c r="OIH850" s="14"/>
      <c r="OII850" s="14"/>
      <c r="OIJ850" s="14"/>
      <c r="OIK850" s="14"/>
      <c r="OIL850" s="14"/>
      <c r="OIM850" s="14"/>
      <c r="OIN850" s="14"/>
      <c r="OIO850" s="14"/>
      <c r="OIP850" s="14"/>
      <c r="OIQ850" s="14"/>
      <c r="OIR850" s="14"/>
      <c r="OIS850" s="14"/>
      <c r="OIT850" s="14"/>
      <c r="OIU850" s="14"/>
      <c r="OIV850" s="14"/>
      <c r="OIW850" s="14"/>
      <c r="OIX850" s="14"/>
      <c r="OIY850" s="14"/>
      <c r="OIZ850" s="14"/>
      <c r="OJA850" s="14"/>
      <c r="OJB850" s="14"/>
      <c r="OJC850" s="14"/>
      <c r="OJD850" s="14"/>
      <c r="OJE850" s="14"/>
      <c r="OJF850" s="14"/>
      <c r="OJG850" s="14"/>
      <c r="OJH850" s="14"/>
      <c r="OJI850" s="14"/>
      <c r="OJJ850" s="14"/>
      <c r="OJK850" s="14"/>
      <c r="OJL850" s="14"/>
      <c r="OJM850" s="14"/>
      <c r="OJN850" s="14"/>
      <c r="OJO850" s="14"/>
      <c r="OJP850" s="14"/>
      <c r="OJQ850" s="14"/>
      <c r="OJR850" s="14"/>
      <c r="OJS850" s="14"/>
      <c r="OJT850" s="14"/>
      <c r="OJU850" s="14"/>
      <c r="OJV850" s="14"/>
      <c r="OJW850" s="14"/>
      <c r="OJX850" s="14"/>
      <c r="OJY850" s="14"/>
      <c r="OJZ850" s="14"/>
      <c r="OKA850" s="14"/>
      <c r="OKB850" s="14"/>
      <c r="OKC850" s="14"/>
      <c r="OKD850" s="14"/>
      <c r="OKE850" s="14"/>
      <c r="OKF850" s="14"/>
      <c r="OKG850" s="14"/>
      <c r="OKH850" s="14"/>
      <c r="OKI850" s="14"/>
      <c r="OKJ850" s="14"/>
      <c r="OKK850" s="14"/>
      <c r="OKL850" s="14"/>
      <c r="OKM850" s="14"/>
      <c r="OKN850" s="14"/>
      <c r="OKO850" s="14"/>
      <c r="OKP850" s="14"/>
      <c r="OKQ850" s="14"/>
      <c r="OKR850" s="14"/>
      <c r="OKS850" s="14"/>
      <c r="OKT850" s="14"/>
      <c r="OKU850" s="14"/>
      <c r="OKV850" s="14"/>
      <c r="OKW850" s="14"/>
      <c r="OKX850" s="14"/>
      <c r="OKY850" s="14"/>
      <c r="OKZ850" s="14"/>
      <c r="OLA850" s="14"/>
      <c r="OLB850" s="14"/>
      <c r="OLC850" s="14"/>
      <c r="OLD850" s="14"/>
      <c r="OLE850" s="14"/>
      <c r="OLF850" s="14"/>
      <c r="OLG850" s="14"/>
      <c r="OLH850" s="14"/>
      <c r="OLI850" s="14"/>
      <c r="OLJ850" s="14"/>
      <c r="OLK850" s="14"/>
      <c r="OLL850" s="14"/>
      <c r="OLM850" s="14"/>
      <c r="OLN850" s="14"/>
      <c r="OLO850" s="14"/>
      <c r="OLP850" s="14"/>
      <c r="OLQ850" s="14"/>
      <c r="OLR850" s="14"/>
      <c r="OLS850" s="14"/>
      <c r="OLT850" s="14"/>
      <c r="OLU850" s="14"/>
      <c r="OLV850" s="14"/>
      <c r="OLW850" s="14"/>
      <c r="OLX850" s="14"/>
      <c r="OLY850" s="14"/>
      <c r="OLZ850" s="14"/>
      <c r="OMA850" s="14"/>
      <c r="OMB850" s="14"/>
      <c r="OMC850" s="14"/>
      <c r="OMD850" s="14"/>
      <c r="OME850" s="14"/>
      <c r="OMF850" s="14"/>
      <c r="OMG850" s="14"/>
      <c r="OMH850" s="14"/>
      <c r="OMI850" s="14"/>
      <c r="OMJ850" s="14"/>
      <c r="OMK850" s="14"/>
      <c r="OML850" s="14"/>
      <c r="OMM850" s="14"/>
      <c r="OMN850" s="14"/>
      <c r="OMO850" s="14"/>
      <c r="OMP850" s="14"/>
      <c r="OMQ850" s="14"/>
      <c r="OMR850" s="14"/>
      <c r="OMS850" s="14"/>
      <c r="OMT850" s="14"/>
      <c r="OMU850" s="14"/>
      <c r="OMV850" s="14"/>
      <c r="OMW850" s="14"/>
      <c r="OMX850" s="14"/>
      <c r="OMY850" s="14"/>
      <c r="OMZ850" s="14"/>
      <c r="ONA850" s="14"/>
      <c r="ONB850" s="14"/>
      <c r="ONC850" s="14"/>
      <c r="OND850" s="14"/>
      <c r="ONE850" s="14"/>
      <c r="ONF850" s="14"/>
      <c r="ONG850" s="14"/>
      <c r="ONH850" s="14"/>
      <c r="ONI850" s="14"/>
      <c r="ONJ850" s="14"/>
      <c r="ONK850" s="14"/>
      <c r="ONL850" s="14"/>
      <c r="ONM850" s="14"/>
      <c r="ONN850" s="14"/>
      <c r="ONO850" s="14"/>
      <c r="ONP850" s="14"/>
      <c r="ONQ850" s="14"/>
      <c r="ONR850" s="14"/>
      <c r="ONS850" s="14"/>
      <c r="ONT850" s="14"/>
      <c r="ONU850" s="14"/>
      <c r="ONV850" s="14"/>
      <c r="ONW850" s="14"/>
      <c r="ONX850" s="14"/>
      <c r="ONY850" s="14"/>
      <c r="ONZ850" s="14"/>
      <c r="OOA850" s="14"/>
      <c r="OOB850" s="14"/>
      <c r="OOC850" s="14"/>
      <c r="OOD850" s="14"/>
      <c r="OOE850" s="14"/>
      <c r="OOF850" s="14"/>
      <c r="OOG850" s="14"/>
      <c r="OOH850" s="14"/>
      <c r="OOI850" s="14"/>
      <c r="OOJ850" s="14"/>
      <c r="OOK850" s="14"/>
      <c r="OOL850" s="14"/>
      <c r="OOM850" s="14"/>
      <c r="OON850" s="14"/>
      <c r="OOO850" s="14"/>
      <c r="OOP850" s="14"/>
      <c r="OOQ850" s="14"/>
      <c r="OOR850" s="14"/>
      <c r="OOS850" s="14"/>
      <c r="OOT850" s="14"/>
      <c r="OOU850" s="14"/>
      <c r="OOV850" s="14"/>
      <c r="OOW850" s="14"/>
      <c r="OOX850" s="14"/>
      <c r="OOY850" s="14"/>
      <c r="OOZ850" s="14"/>
      <c r="OPA850" s="14"/>
      <c r="OPB850" s="14"/>
      <c r="OPC850" s="14"/>
      <c r="OPD850" s="14"/>
      <c r="OPE850" s="14"/>
      <c r="OPF850" s="14"/>
      <c r="OPG850" s="14"/>
      <c r="OPH850" s="14"/>
      <c r="OPI850" s="14"/>
      <c r="OPJ850" s="14"/>
      <c r="OPK850" s="14"/>
      <c r="OPL850" s="14"/>
      <c r="OPM850" s="14"/>
      <c r="OPN850" s="14"/>
      <c r="OPO850" s="14"/>
      <c r="OPP850" s="14"/>
      <c r="OPQ850" s="14"/>
      <c r="OPR850" s="14"/>
      <c r="OPS850" s="14"/>
      <c r="OPT850" s="14"/>
      <c r="OPU850" s="14"/>
      <c r="OPV850" s="14"/>
      <c r="OPW850" s="14"/>
      <c r="OPX850" s="14"/>
      <c r="OPY850" s="14"/>
      <c r="OPZ850" s="14"/>
      <c r="OQA850" s="14"/>
      <c r="OQB850" s="14"/>
      <c r="OQC850" s="14"/>
      <c r="OQD850" s="14"/>
      <c r="OQE850" s="14"/>
      <c r="OQF850" s="14"/>
      <c r="OQG850" s="14"/>
      <c r="OQH850" s="14"/>
      <c r="OQI850" s="14"/>
      <c r="OQJ850" s="14"/>
      <c r="OQK850" s="14"/>
      <c r="OQL850" s="14"/>
      <c r="OQM850" s="14"/>
      <c r="OQN850" s="14"/>
      <c r="OQO850" s="14"/>
      <c r="OQP850" s="14"/>
      <c r="OQQ850" s="14"/>
      <c r="OQR850" s="14"/>
      <c r="OQS850" s="14"/>
      <c r="OQT850" s="14"/>
      <c r="OQU850" s="14"/>
      <c r="OQV850" s="14"/>
      <c r="OQW850" s="14"/>
      <c r="OQX850" s="14"/>
      <c r="OQY850" s="14"/>
      <c r="OQZ850" s="14"/>
      <c r="ORA850" s="14"/>
      <c r="ORB850" s="14"/>
      <c r="ORC850" s="14"/>
      <c r="ORD850" s="14"/>
      <c r="ORE850" s="14"/>
      <c r="ORF850" s="14"/>
      <c r="ORG850" s="14"/>
      <c r="ORH850" s="14"/>
      <c r="ORI850" s="14"/>
      <c r="ORJ850" s="14"/>
      <c r="ORK850" s="14"/>
      <c r="ORL850" s="14"/>
      <c r="ORM850" s="14"/>
      <c r="ORN850" s="14"/>
      <c r="ORO850" s="14"/>
      <c r="ORP850" s="14"/>
      <c r="ORQ850" s="14"/>
      <c r="ORR850" s="14"/>
      <c r="ORS850" s="14"/>
      <c r="ORT850" s="14"/>
      <c r="ORU850" s="14"/>
      <c r="ORV850" s="14"/>
      <c r="ORW850" s="14"/>
      <c r="ORX850" s="14"/>
      <c r="ORY850" s="14"/>
      <c r="ORZ850" s="14"/>
      <c r="OSA850" s="14"/>
      <c r="OSB850" s="14"/>
      <c r="OSC850" s="14"/>
      <c r="OSD850" s="14"/>
      <c r="OSE850" s="14"/>
      <c r="OSF850" s="14"/>
      <c r="OSG850" s="14"/>
      <c r="OSH850" s="14"/>
      <c r="OSI850" s="14"/>
      <c r="OSJ850" s="14"/>
      <c r="OSK850" s="14"/>
      <c r="OSL850" s="14"/>
      <c r="OSM850" s="14"/>
      <c r="OSN850" s="14"/>
      <c r="OSO850" s="14"/>
      <c r="OSP850" s="14"/>
      <c r="OSQ850" s="14"/>
      <c r="OSR850" s="14"/>
      <c r="OSS850" s="14"/>
      <c r="OST850" s="14"/>
      <c r="OSU850" s="14"/>
      <c r="OSV850" s="14"/>
      <c r="OSW850" s="14"/>
      <c r="OSX850" s="14"/>
      <c r="OSY850" s="14"/>
      <c r="OSZ850" s="14"/>
      <c r="OTA850" s="14"/>
      <c r="OTB850" s="14"/>
      <c r="OTC850" s="14"/>
      <c r="OTD850" s="14"/>
      <c r="OTE850" s="14"/>
      <c r="OTF850" s="14"/>
      <c r="OTG850" s="14"/>
      <c r="OTH850" s="14"/>
      <c r="OTI850" s="14"/>
      <c r="OTJ850" s="14"/>
      <c r="OTK850" s="14"/>
      <c r="OTL850" s="14"/>
      <c r="OTM850" s="14"/>
      <c r="OTN850" s="14"/>
      <c r="OTO850" s="14"/>
      <c r="OTP850" s="14"/>
      <c r="OTQ850" s="14"/>
      <c r="OTR850" s="14"/>
      <c r="OTS850" s="14"/>
      <c r="OTT850" s="14"/>
      <c r="OTU850" s="14"/>
      <c r="OTV850" s="14"/>
      <c r="OTW850" s="14"/>
      <c r="OTX850" s="14"/>
      <c r="OTY850" s="14"/>
      <c r="OTZ850" s="14"/>
      <c r="OUA850" s="14"/>
      <c r="OUB850" s="14"/>
      <c r="OUC850" s="14"/>
      <c r="OUD850" s="14"/>
      <c r="OUE850" s="14"/>
      <c r="OUF850" s="14"/>
      <c r="OUG850" s="14"/>
      <c r="OUH850" s="14"/>
      <c r="OUI850" s="14"/>
      <c r="OUJ850" s="14"/>
      <c r="OUK850" s="14"/>
      <c r="OUL850" s="14"/>
      <c r="OUM850" s="14"/>
      <c r="OUN850" s="14"/>
      <c r="OUO850" s="14"/>
      <c r="OUP850" s="14"/>
      <c r="OUQ850" s="14"/>
      <c r="OUR850" s="14"/>
      <c r="OUS850" s="14"/>
      <c r="OUT850" s="14"/>
      <c r="OUU850" s="14"/>
      <c r="OUV850" s="14"/>
      <c r="OUW850" s="14"/>
      <c r="OUX850" s="14"/>
      <c r="OUY850" s="14"/>
      <c r="OUZ850" s="14"/>
      <c r="OVA850" s="14"/>
      <c r="OVB850" s="14"/>
      <c r="OVC850" s="14"/>
      <c r="OVD850" s="14"/>
      <c r="OVE850" s="14"/>
      <c r="OVF850" s="14"/>
      <c r="OVG850" s="14"/>
      <c r="OVH850" s="14"/>
      <c r="OVI850" s="14"/>
      <c r="OVJ850" s="14"/>
      <c r="OVK850" s="14"/>
      <c r="OVL850" s="14"/>
      <c r="OVM850" s="14"/>
      <c r="OVN850" s="14"/>
      <c r="OVO850" s="14"/>
      <c r="OVP850" s="14"/>
      <c r="OVQ850" s="14"/>
      <c r="OVR850" s="14"/>
      <c r="OVS850" s="14"/>
      <c r="OVT850" s="14"/>
      <c r="OVU850" s="14"/>
      <c r="OVV850" s="14"/>
      <c r="OVW850" s="14"/>
      <c r="OVX850" s="14"/>
      <c r="OVY850" s="14"/>
      <c r="OVZ850" s="14"/>
      <c r="OWA850" s="14"/>
      <c r="OWB850" s="14"/>
      <c r="OWC850" s="14"/>
      <c r="OWD850" s="14"/>
      <c r="OWE850" s="14"/>
      <c r="OWF850" s="14"/>
      <c r="OWG850" s="14"/>
      <c r="OWH850" s="14"/>
      <c r="OWI850" s="14"/>
      <c r="OWJ850" s="14"/>
      <c r="OWK850" s="14"/>
      <c r="OWL850" s="14"/>
      <c r="OWM850" s="14"/>
      <c r="OWN850" s="14"/>
      <c r="OWO850" s="14"/>
      <c r="OWP850" s="14"/>
      <c r="OWQ850" s="14"/>
      <c r="OWR850" s="14"/>
      <c r="OWS850" s="14"/>
      <c r="OWT850" s="14"/>
      <c r="OWU850" s="14"/>
      <c r="OWV850" s="14"/>
      <c r="OWW850" s="14"/>
      <c r="OWX850" s="14"/>
      <c r="OWY850" s="14"/>
      <c r="OWZ850" s="14"/>
      <c r="OXA850" s="14"/>
      <c r="OXB850" s="14"/>
      <c r="OXC850" s="14"/>
      <c r="OXD850" s="14"/>
      <c r="OXE850" s="14"/>
      <c r="OXF850" s="14"/>
      <c r="OXG850" s="14"/>
      <c r="OXH850" s="14"/>
      <c r="OXI850" s="14"/>
      <c r="OXJ850" s="14"/>
      <c r="OXK850" s="14"/>
      <c r="OXL850" s="14"/>
      <c r="OXM850" s="14"/>
      <c r="OXN850" s="14"/>
      <c r="OXO850" s="14"/>
      <c r="OXP850" s="14"/>
      <c r="OXQ850" s="14"/>
      <c r="OXR850" s="14"/>
      <c r="OXS850" s="14"/>
      <c r="OXT850" s="14"/>
      <c r="OXU850" s="14"/>
      <c r="OXV850" s="14"/>
      <c r="OXW850" s="14"/>
      <c r="OXX850" s="14"/>
      <c r="OXY850" s="14"/>
      <c r="OXZ850" s="14"/>
      <c r="OYA850" s="14"/>
      <c r="OYB850" s="14"/>
      <c r="OYC850" s="14"/>
      <c r="OYD850" s="14"/>
      <c r="OYE850" s="14"/>
      <c r="OYF850" s="14"/>
      <c r="OYG850" s="14"/>
      <c r="OYH850" s="14"/>
      <c r="OYI850" s="14"/>
      <c r="OYJ850" s="14"/>
      <c r="OYK850" s="14"/>
      <c r="OYL850" s="14"/>
      <c r="OYM850" s="14"/>
      <c r="OYN850" s="14"/>
      <c r="OYO850" s="14"/>
      <c r="OYP850" s="14"/>
      <c r="OYQ850" s="14"/>
      <c r="OYR850" s="14"/>
      <c r="OYS850" s="14"/>
      <c r="OYT850" s="14"/>
      <c r="OYU850" s="14"/>
      <c r="OYV850" s="14"/>
      <c r="OYW850" s="14"/>
      <c r="OYX850" s="14"/>
      <c r="OYY850" s="14"/>
      <c r="OYZ850" s="14"/>
      <c r="OZA850" s="14"/>
      <c r="OZB850" s="14"/>
      <c r="OZC850" s="14"/>
      <c r="OZD850" s="14"/>
      <c r="OZE850" s="14"/>
      <c r="OZF850" s="14"/>
      <c r="OZG850" s="14"/>
      <c r="OZH850" s="14"/>
      <c r="OZI850" s="14"/>
      <c r="OZJ850" s="14"/>
      <c r="OZK850" s="14"/>
      <c r="OZL850" s="14"/>
      <c r="OZM850" s="14"/>
      <c r="OZN850" s="14"/>
      <c r="OZO850" s="14"/>
      <c r="OZP850" s="14"/>
      <c r="OZQ850" s="14"/>
      <c r="OZR850" s="14"/>
      <c r="OZS850" s="14"/>
      <c r="OZT850" s="14"/>
      <c r="OZU850" s="14"/>
      <c r="OZV850" s="14"/>
      <c r="OZW850" s="14"/>
      <c r="OZX850" s="14"/>
      <c r="OZY850" s="14"/>
      <c r="OZZ850" s="14"/>
      <c r="PAA850" s="14"/>
      <c r="PAB850" s="14"/>
      <c r="PAC850" s="14"/>
      <c r="PAD850" s="14"/>
      <c r="PAE850" s="14"/>
      <c r="PAF850" s="14"/>
      <c r="PAG850" s="14"/>
      <c r="PAH850" s="14"/>
      <c r="PAI850" s="14"/>
      <c r="PAJ850" s="14"/>
      <c r="PAK850" s="14"/>
      <c r="PAL850" s="14"/>
      <c r="PAM850" s="14"/>
      <c r="PAN850" s="14"/>
      <c r="PAO850" s="14"/>
      <c r="PAP850" s="14"/>
      <c r="PAQ850" s="14"/>
      <c r="PAR850" s="14"/>
      <c r="PAS850" s="14"/>
      <c r="PAT850" s="14"/>
      <c r="PAU850" s="14"/>
      <c r="PAV850" s="14"/>
      <c r="PAW850" s="14"/>
      <c r="PAX850" s="14"/>
      <c r="PAY850" s="14"/>
      <c r="PAZ850" s="14"/>
      <c r="PBA850" s="14"/>
      <c r="PBB850" s="14"/>
      <c r="PBC850" s="14"/>
      <c r="PBD850" s="14"/>
      <c r="PBE850" s="14"/>
      <c r="PBF850" s="14"/>
      <c r="PBG850" s="14"/>
      <c r="PBH850" s="14"/>
      <c r="PBI850" s="14"/>
      <c r="PBJ850" s="14"/>
      <c r="PBK850" s="14"/>
      <c r="PBL850" s="14"/>
      <c r="PBM850" s="14"/>
      <c r="PBN850" s="14"/>
      <c r="PBO850" s="14"/>
      <c r="PBP850" s="14"/>
      <c r="PBQ850" s="14"/>
      <c r="PBR850" s="14"/>
      <c r="PBS850" s="14"/>
      <c r="PBT850" s="14"/>
      <c r="PBU850" s="14"/>
      <c r="PBV850" s="14"/>
      <c r="PBW850" s="14"/>
      <c r="PBX850" s="14"/>
      <c r="PBY850" s="14"/>
      <c r="PBZ850" s="14"/>
      <c r="PCA850" s="14"/>
      <c r="PCB850" s="14"/>
      <c r="PCC850" s="14"/>
      <c r="PCD850" s="14"/>
      <c r="PCE850" s="14"/>
      <c r="PCF850" s="14"/>
      <c r="PCG850" s="14"/>
      <c r="PCH850" s="14"/>
      <c r="PCI850" s="14"/>
      <c r="PCJ850" s="14"/>
      <c r="PCK850" s="14"/>
      <c r="PCL850" s="14"/>
      <c r="PCM850" s="14"/>
      <c r="PCN850" s="14"/>
      <c r="PCO850" s="14"/>
      <c r="PCP850" s="14"/>
      <c r="PCQ850" s="14"/>
      <c r="PCR850" s="14"/>
      <c r="PCS850" s="14"/>
      <c r="PCT850" s="14"/>
      <c r="PCU850" s="14"/>
      <c r="PCV850" s="14"/>
      <c r="PCW850" s="14"/>
      <c r="PCX850" s="14"/>
      <c r="PCY850" s="14"/>
      <c r="PCZ850" s="14"/>
      <c r="PDA850" s="14"/>
      <c r="PDB850" s="14"/>
      <c r="PDC850" s="14"/>
      <c r="PDD850" s="14"/>
      <c r="PDE850" s="14"/>
      <c r="PDF850" s="14"/>
      <c r="PDG850" s="14"/>
      <c r="PDH850" s="14"/>
      <c r="PDI850" s="14"/>
      <c r="PDJ850" s="14"/>
      <c r="PDK850" s="14"/>
      <c r="PDL850" s="14"/>
      <c r="PDM850" s="14"/>
      <c r="PDN850" s="14"/>
      <c r="PDO850" s="14"/>
      <c r="PDP850" s="14"/>
      <c r="PDQ850" s="14"/>
      <c r="PDR850" s="14"/>
      <c r="PDS850" s="14"/>
      <c r="PDT850" s="14"/>
      <c r="PDU850" s="14"/>
      <c r="PDV850" s="14"/>
      <c r="PDW850" s="14"/>
      <c r="PDX850" s="14"/>
      <c r="PDY850" s="14"/>
      <c r="PDZ850" s="14"/>
      <c r="PEA850" s="14"/>
      <c r="PEB850" s="14"/>
      <c r="PEC850" s="14"/>
      <c r="PED850" s="14"/>
      <c r="PEE850" s="14"/>
      <c r="PEF850" s="14"/>
      <c r="PEG850" s="14"/>
      <c r="PEH850" s="14"/>
      <c r="PEI850" s="14"/>
      <c r="PEJ850" s="14"/>
      <c r="PEK850" s="14"/>
      <c r="PEL850" s="14"/>
      <c r="PEM850" s="14"/>
      <c r="PEN850" s="14"/>
      <c r="PEO850" s="14"/>
      <c r="PEP850" s="14"/>
      <c r="PEQ850" s="14"/>
      <c r="PER850" s="14"/>
      <c r="PES850" s="14"/>
      <c r="PET850" s="14"/>
      <c r="PEU850" s="14"/>
      <c r="PEV850" s="14"/>
      <c r="PEW850" s="14"/>
      <c r="PEX850" s="14"/>
      <c r="PEY850" s="14"/>
      <c r="PEZ850" s="14"/>
      <c r="PFA850" s="14"/>
      <c r="PFB850" s="14"/>
      <c r="PFC850" s="14"/>
      <c r="PFD850" s="14"/>
      <c r="PFE850" s="14"/>
      <c r="PFF850" s="14"/>
      <c r="PFG850" s="14"/>
      <c r="PFH850" s="14"/>
      <c r="PFI850" s="14"/>
      <c r="PFJ850" s="14"/>
      <c r="PFK850" s="14"/>
      <c r="PFL850" s="14"/>
      <c r="PFM850" s="14"/>
      <c r="PFN850" s="14"/>
      <c r="PFO850" s="14"/>
      <c r="PFP850" s="14"/>
      <c r="PFQ850" s="14"/>
      <c r="PFR850" s="14"/>
      <c r="PFS850" s="14"/>
      <c r="PFT850" s="14"/>
      <c r="PFU850" s="14"/>
      <c r="PFV850" s="14"/>
      <c r="PFW850" s="14"/>
      <c r="PFX850" s="14"/>
      <c r="PFY850" s="14"/>
      <c r="PFZ850" s="14"/>
      <c r="PGA850" s="14"/>
      <c r="PGB850" s="14"/>
      <c r="PGC850" s="14"/>
      <c r="PGD850" s="14"/>
      <c r="PGE850" s="14"/>
      <c r="PGF850" s="14"/>
      <c r="PGG850" s="14"/>
      <c r="PGH850" s="14"/>
      <c r="PGI850" s="14"/>
      <c r="PGJ850" s="14"/>
      <c r="PGK850" s="14"/>
      <c r="PGL850" s="14"/>
      <c r="PGM850" s="14"/>
      <c r="PGN850" s="14"/>
      <c r="PGO850" s="14"/>
      <c r="PGP850" s="14"/>
      <c r="PGQ850" s="14"/>
      <c r="PGR850" s="14"/>
      <c r="PGS850" s="14"/>
      <c r="PGT850" s="14"/>
      <c r="PGU850" s="14"/>
      <c r="PGV850" s="14"/>
      <c r="PGW850" s="14"/>
      <c r="PGX850" s="14"/>
      <c r="PGY850" s="14"/>
      <c r="PGZ850" s="14"/>
      <c r="PHA850" s="14"/>
      <c r="PHB850" s="14"/>
      <c r="PHC850" s="14"/>
      <c r="PHD850" s="14"/>
      <c r="PHE850" s="14"/>
      <c r="PHF850" s="14"/>
      <c r="PHG850" s="14"/>
      <c r="PHH850" s="14"/>
      <c r="PHI850" s="14"/>
      <c r="PHJ850" s="14"/>
      <c r="PHK850" s="14"/>
      <c r="PHL850" s="14"/>
      <c r="PHM850" s="14"/>
      <c r="PHN850" s="14"/>
      <c r="PHO850" s="14"/>
      <c r="PHP850" s="14"/>
      <c r="PHQ850" s="14"/>
      <c r="PHR850" s="14"/>
      <c r="PHS850" s="14"/>
      <c r="PHT850" s="14"/>
      <c r="PHU850" s="14"/>
      <c r="PHV850" s="14"/>
      <c r="PHW850" s="14"/>
      <c r="PHX850" s="14"/>
      <c r="PHY850" s="14"/>
      <c r="PHZ850" s="14"/>
      <c r="PIA850" s="14"/>
      <c r="PIB850" s="14"/>
      <c r="PIC850" s="14"/>
      <c r="PID850" s="14"/>
      <c r="PIE850" s="14"/>
      <c r="PIF850" s="14"/>
      <c r="PIG850" s="14"/>
      <c r="PIH850" s="14"/>
      <c r="PII850" s="14"/>
      <c r="PIJ850" s="14"/>
      <c r="PIK850" s="14"/>
      <c r="PIL850" s="14"/>
      <c r="PIM850" s="14"/>
      <c r="PIN850" s="14"/>
      <c r="PIO850" s="14"/>
      <c r="PIP850" s="14"/>
      <c r="PIQ850" s="14"/>
      <c r="PIR850" s="14"/>
      <c r="PIS850" s="14"/>
      <c r="PIT850" s="14"/>
      <c r="PIU850" s="14"/>
      <c r="PIV850" s="14"/>
      <c r="PIW850" s="14"/>
      <c r="PIX850" s="14"/>
      <c r="PIY850" s="14"/>
      <c r="PIZ850" s="14"/>
      <c r="PJA850" s="14"/>
      <c r="PJB850" s="14"/>
      <c r="PJC850" s="14"/>
      <c r="PJD850" s="14"/>
      <c r="PJE850" s="14"/>
      <c r="PJF850" s="14"/>
      <c r="PJG850" s="14"/>
      <c r="PJH850" s="14"/>
      <c r="PJI850" s="14"/>
      <c r="PJJ850" s="14"/>
      <c r="PJK850" s="14"/>
      <c r="PJL850" s="14"/>
      <c r="PJM850" s="14"/>
      <c r="PJN850" s="14"/>
      <c r="PJO850" s="14"/>
      <c r="PJP850" s="14"/>
      <c r="PJQ850" s="14"/>
      <c r="PJR850" s="14"/>
      <c r="PJS850" s="14"/>
      <c r="PJT850" s="14"/>
      <c r="PJU850" s="14"/>
      <c r="PJV850" s="14"/>
      <c r="PJW850" s="14"/>
      <c r="PJX850" s="14"/>
      <c r="PJY850" s="14"/>
      <c r="PJZ850" s="14"/>
      <c r="PKA850" s="14"/>
      <c r="PKB850" s="14"/>
      <c r="PKC850" s="14"/>
      <c r="PKD850" s="14"/>
      <c r="PKE850" s="14"/>
      <c r="PKF850" s="14"/>
      <c r="PKG850" s="14"/>
      <c r="PKH850" s="14"/>
      <c r="PKI850" s="14"/>
      <c r="PKJ850" s="14"/>
      <c r="PKK850" s="14"/>
      <c r="PKL850" s="14"/>
      <c r="PKM850" s="14"/>
      <c r="PKN850" s="14"/>
      <c r="PKO850" s="14"/>
      <c r="PKP850" s="14"/>
      <c r="PKQ850" s="14"/>
      <c r="PKR850" s="14"/>
      <c r="PKS850" s="14"/>
      <c r="PKT850" s="14"/>
      <c r="PKU850" s="14"/>
      <c r="PKV850" s="14"/>
      <c r="PKW850" s="14"/>
      <c r="PKX850" s="14"/>
      <c r="PKY850" s="14"/>
      <c r="PKZ850" s="14"/>
      <c r="PLA850" s="14"/>
      <c r="PLB850" s="14"/>
      <c r="PLC850" s="14"/>
      <c r="PLD850" s="14"/>
      <c r="PLE850" s="14"/>
      <c r="PLF850" s="14"/>
      <c r="PLG850" s="14"/>
      <c r="PLH850" s="14"/>
      <c r="PLI850" s="14"/>
      <c r="PLJ850" s="14"/>
      <c r="PLK850" s="14"/>
      <c r="PLL850" s="14"/>
      <c r="PLM850" s="14"/>
      <c r="PLN850" s="14"/>
      <c r="PLO850" s="14"/>
      <c r="PLP850" s="14"/>
      <c r="PLQ850" s="14"/>
      <c r="PLR850" s="14"/>
      <c r="PLS850" s="14"/>
      <c r="PLT850" s="14"/>
      <c r="PLU850" s="14"/>
      <c r="PLV850" s="14"/>
      <c r="PLW850" s="14"/>
      <c r="PLX850" s="14"/>
      <c r="PLY850" s="14"/>
      <c r="PLZ850" s="14"/>
      <c r="PMA850" s="14"/>
      <c r="PMB850" s="14"/>
      <c r="PMC850" s="14"/>
      <c r="PMD850" s="14"/>
      <c r="PME850" s="14"/>
      <c r="PMF850" s="14"/>
      <c r="PMG850" s="14"/>
      <c r="PMH850" s="14"/>
      <c r="PMI850" s="14"/>
      <c r="PMJ850" s="14"/>
      <c r="PMK850" s="14"/>
      <c r="PML850" s="14"/>
      <c r="PMM850" s="14"/>
      <c r="PMN850" s="14"/>
      <c r="PMO850" s="14"/>
      <c r="PMP850" s="14"/>
      <c r="PMQ850" s="14"/>
      <c r="PMR850" s="14"/>
      <c r="PMS850" s="14"/>
      <c r="PMT850" s="14"/>
      <c r="PMU850" s="14"/>
      <c r="PMV850" s="14"/>
      <c r="PMW850" s="14"/>
      <c r="PMX850" s="14"/>
      <c r="PMY850" s="14"/>
      <c r="PMZ850" s="14"/>
      <c r="PNA850" s="14"/>
      <c r="PNB850" s="14"/>
      <c r="PNC850" s="14"/>
      <c r="PND850" s="14"/>
      <c r="PNE850" s="14"/>
      <c r="PNF850" s="14"/>
      <c r="PNG850" s="14"/>
      <c r="PNH850" s="14"/>
      <c r="PNI850" s="14"/>
      <c r="PNJ850" s="14"/>
      <c r="PNK850" s="14"/>
      <c r="PNL850" s="14"/>
      <c r="PNM850" s="14"/>
      <c r="PNN850" s="14"/>
      <c r="PNO850" s="14"/>
      <c r="PNP850" s="14"/>
      <c r="PNQ850" s="14"/>
      <c r="PNR850" s="14"/>
      <c r="PNS850" s="14"/>
      <c r="PNT850" s="14"/>
      <c r="PNU850" s="14"/>
      <c r="PNV850" s="14"/>
      <c r="PNW850" s="14"/>
      <c r="PNX850" s="14"/>
      <c r="PNY850" s="14"/>
      <c r="PNZ850" s="14"/>
      <c r="POA850" s="14"/>
      <c r="POB850" s="14"/>
      <c r="POC850" s="14"/>
      <c r="POD850" s="14"/>
      <c r="POE850" s="14"/>
      <c r="POF850" s="14"/>
      <c r="POG850" s="14"/>
      <c r="POH850" s="14"/>
      <c r="POI850" s="14"/>
      <c r="POJ850" s="14"/>
      <c r="POK850" s="14"/>
      <c r="POL850" s="14"/>
      <c r="POM850" s="14"/>
      <c r="PON850" s="14"/>
      <c r="POO850" s="14"/>
      <c r="POP850" s="14"/>
      <c r="POQ850" s="14"/>
      <c r="POR850" s="14"/>
      <c r="POS850" s="14"/>
      <c r="POT850" s="14"/>
      <c r="POU850" s="14"/>
      <c r="POV850" s="14"/>
      <c r="POW850" s="14"/>
      <c r="POX850" s="14"/>
      <c r="POY850" s="14"/>
      <c r="POZ850" s="14"/>
      <c r="PPA850" s="14"/>
      <c r="PPB850" s="14"/>
      <c r="PPC850" s="14"/>
      <c r="PPD850" s="14"/>
      <c r="PPE850" s="14"/>
      <c r="PPF850" s="14"/>
      <c r="PPG850" s="14"/>
      <c r="PPH850" s="14"/>
      <c r="PPI850" s="14"/>
      <c r="PPJ850" s="14"/>
      <c r="PPK850" s="14"/>
      <c r="PPL850" s="14"/>
      <c r="PPM850" s="14"/>
      <c r="PPN850" s="14"/>
      <c r="PPO850" s="14"/>
      <c r="PPP850" s="14"/>
      <c r="PPQ850" s="14"/>
      <c r="PPR850" s="14"/>
      <c r="PPS850" s="14"/>
      <c r="PPT850" s="14"/>
      <c r="PPU850" s="14"/>
      <c r="PPV850" s="14"/>
      <c r="PPW850" s="14"/>
      <c r="PPX850" s="14"/>
      <c r="PPY850" s="14"/>
      <c r="PPZ850" s="14"/>
      <c r="PQA850" s="14"/>
      <c r="PQB850" s="14"/>
      <c r="PQC850" s="14"/>
      <c r="PQD850" s="14"/>
      <c r="PQE850" s="14"/>
      <c r="PQF850" s="14"/>
      <c r="PQG850" s="14"/>
      <c r="PQH850" s="14"/>
      <c r="PQI850" s="14"/>
      <c r="PQJ850" s="14"/>
      <c r="PQK850" s="14"/>
      <c r="PQL850" s="14"/>
      <c r="PQM850" s="14"/>
      <c r="PQN850" s="14"/>
      <c r="PQO850" s="14"/>
      <c r="PQP850" s="14"/>
      <c r="PQQ850" s="14"/>
      <c r="PQR850" s="14"/>
      <c r="PQS850" s="14"/>
      <c r="PQT850" s="14"/>
      <c r="PQU850" s="14"/>
      <c r="PQV850" s="14"/>
      <c r="PQW850" s="14"/>
      <c r="PQX850" s="14"/>
      <c r="PQY850" s="14"/>
      <c r="PQZ850" s="14"/>
      <c r="PRA850" s="14"/>
      <c r="PRB850" s="14"/>
      <c r="PRC850" s="14"/>
      <c r="PRD850" s="14"/>
      <c r="PRE850" s="14"/>
      <c r="PRF850" s="14"/>
      <c r="PRG850" s="14"/>
      <c r="PRH850" s="14"/>
      <c r="PRI850" s="14"/>
      <c r="PRJ850" s="14"/>
      <c r="PRK850" s="14"/>
      <c r="PRL850" s="14"/>
      <c r="PRM850" s="14"/>
      <c r="PRN850" s="14"/>
      <c r="PRO850" s="14"/>
      <c r="PRP850" s="14"/>
      <c r="PRQ850" s="14"/>
      <c r="PRR850" s="14"/>
      <c r="PRS850" s="14"/>
      <c r="PRT850" s="14"/>
      <c r="PRU850" s="14"/>
      <c r="PRV850" s="14"/>
      <c r="PRW850" s="14"/>
      <c r="PRX850" s="14"/>
      <c r="PRY850" s="14"/>
      <c r="PRZ850" s="14"/>
      <c r="PSA850" s="14"/>
      <c r="PSB850" s="14"/>
      <c r="PSC850" s="14"/>
      <c r="PSD850" s="14"/>
      <c r="PSE850" s="14"/>
      <c r="PSF850" s="14"/>
      <c r="PSG850" s="14"/>
      <c r="PSH850" s="14"/>
      <c r="PSI850" s="14"/>
      <c r="PSJ850" s="14"/>
      <c r="PSK850" s="14"/>
      <c r="PSL850" s="14"/>
      <c r="PSM850" s="14"/>
      <c r="PSN850" s="14"/>
      <c r="PSO850" s="14"/>
      <c r="PSP850" s="14"/>
      <c r="PSQ850" s="14"/>
      <c r="PSR850" s="14"/>
      <c r="PSS850" s="14"/>
      <c r="PST850" s="14"/>
      <c r="PSU850" s="14"/>
      <c r="PSV850" s="14"/>
      <c r="PSW850" s="14"/>
      <c r="PSX850" s="14"/>
      <c r="PSY850" s="14"/>
      <c r="PSZ850" s="14"/>
      <c r="PTA850" s="14"/>
      <c r="PTB850" s="14"/>
      <c r="PTC850" s="14"/>
      <c r="PTD850" s="14"/>
      <c r="PTE850" s="14"/>
      <c r="PTF850" s="14"/>
      <c r="PTG850" s="14"/>
      <c r="PTH850" s="14"/>
      <c r="PTI850" s="14"/>
      <c r="PTJ850" s="14"/>
      <c r="PTK850" s="14"/>
      <c r="PTL850" s="14"/>
      <c r="PTM850" s="14"/>
      <c r="PTN850" s="14"/>
      <c r="PTO850" s="14"/>
      <c r="PTP850" s="14"/>
      <c r="PTQ850" s="14"/>
      <c r="PTR850" s="14"/>
      <c r="PTS850" s="14"/>
      <c r="PTT850" s="14"/>
      <c r="PTU850" s="14"/>
      <c r="PTV850" s="14"/>
      <c r="PTW850" s="14"/>
      <c r="PTX850" s="14"/>
      <c r="PTY850" s="14"/>
      <c r="PTZ850" s="14"/>
      <c r="PUA850" s="14"/>
      <c r="PUB850" s="14"/>
      <c r="PUC850" s="14"/>
      <c r="PUD850" s="14"/>
      <c r="PUE850" s="14"/>
      <c r="PUF850" s="14"/>
      <c r="PUG850" s="14"/>
      <c r="PUH850" s="14"/>
      <c r="PUI850" s="14"/>
      <c r="PUJ850" s="14"/>
      <c r="PUK850" s="14"/>
      <c r="PUL850" s="14"/>
      <c r="PUM850" s="14"/>
      <c r="PUN850" s="14"/>
      <c r="PUO850" s="14"/>
      <c r="PUP850" s="14"/>
      <c r="PUQ850" s="14"/>
      <c r="PUR850" s="14"/>
      <c r="PUS850" s="14"/>
      <c r="PUT850" s="14"/>
      <c r="PUU850" s="14"/>
      <c r="PUV850" s="14"/>
      <c r="PUW850" s="14"/>
      <c r="PUX850" s="14"/>
      <c r="PUY850" s="14"/>
      <c r="PUZ850" s="14"/>
      <c r="PVA850" s="14"/>
      <c r="PVB850" s="14"/>
      <c r="PVC850" s="14"/>
      <c r="PVD850" s="14"/>
      <c r="PVE850" s="14"/>
      <c r="PVF850" s="14"/>
      <c r="PVG850" s="14"/>
      <c r="PVH850" s="14"/>
      <c r="PVI850" s="14"/>
      <c r="PVJ850" s="14"/>
      <c r="PVK850" s="14"/>
      <c r="PVL850" s="14"/>
      <c r="PVM850" s="14"/>
      <c r="PVN850" s="14"/>
      <c r="PVO850" s="14"/>
      <c r="PVP850" s="14"/>
      <c r="PVQ850" s="14"/>
      <c r="PVR850" s="14"/>
      <c r="PVS850" s="14"/>
      <c r="PVT850" s="14"/>
      <c r="PVU850" s="14"/>
      <c r="PVV850" s="14"/>
      <c r="PVW850" s="14"/>
      <c r="PVX850" s="14"/>
      <c r="PVY850" s="14"/>
      <c r="PVZ850" s="14"/>
      <c r="PWA850" s="14"/>
      <c r="PWB850" s="14"/>
      <c r="PWC850" s="14"/>
      <c r="PWD850" s="14"/>
      <c r="PWE850" s="14"/>
      <c r="PWF850" s="14"/>
      <c r="PWG850" s="14"/>
      <c r="PWH850" s="14"/>
      <c r="PWI850" s="14"/>
      <c r="PWJ850" s="14"/>
      <c r="PWK850" s="14"/>
      <c r="PWL850" s="14"/>
      <c r="PWM850" s="14"/>
      <c r="PWN850" s="14"/>
      <c r="PWO850" s="14"/>
      <c r="PWP850" s="14"/>
      <c r="PWQ850" s="14"/>
      <c r="PWR850" s="14"/>
      <c r="PWS850" s="14"/>
      <c r="PWT850" s="14"/>
      <c r="PWU850" s="14"/>
      <c r="PWV850" s="14"/>
      <c r="PWW850" s="14"/>
      <c r="PWX850" s="14"/>
      <c r="PWY850" s="14"/>
      <c r="PWZ850" s="14"/>
      <c r="PXA850" s="14"/>
      <c r="PXB850" s="14"/>
      <c r="PXC850" s="14"/>
      <c r="PXD850" s="14"/>
      <c r="PXE850" s="14"/>
      <c r="PXF850" s="14"/>
      <c r="PXG850" s="14"/>
      <c r="PXH850" s="14"/>
      <c r="PXI850" s="14"/>
      <c r="PXJ850" s="14"/>
      <c r="PXK850" s="14"/>
      <c r="PXL850" s="14"/>
      <c r="PXM850" s="14"/>
      <c r="PXN850" s="14"/>
      <c r="PXO850" s="14"/>
      <c r="PXP850" s="14"/>
      <c r="PXQ850" s="14"/>
      <c r="PXR850" s="14"/>
      <c r="PXS850" s="14"/>
      <c r="PXT850" s="14"/>
      <c r="PXU850" s="14"/>
      <c r="PXV850" s="14"/>
      <c r="PXW850" s="14"/>
      <c r="PXX850" s="14"/>
      <c r="PXY850" s="14"/>
      <c r="PXZ850" s="14"/>
      <c r="PYA850" s="14"/>
      <c r="PYB850" s="14"/>
      <c r="PYC850" s="14"/>
      <c r="PYD850" s="14"/>
      <c r="PYE850" s="14"/>
      <c r="PYF850" s="14"/>
      <c r="PYG850" s="14"/>
      <c r="PYH850" s="14"/>
      <c r="PYI850" s="14"/>
      <c r="PYJ850" s="14"/>
      <c r="PYK850" s="14"/>
      <c r="PYL850" s="14"/>
      <c r="PYM850" s="14"/>
      <c r="PYN850" s="14"/>
      <c r="PYO850" s="14"/>
      <c r="PYP850" s="14"/>
      <c r="PYQ850" s="14"/>
      <c r="PYR850" s="14"/>
      <c r="PYS850" s="14"/>
      <c r="PYT850" s="14"/>
      <c r="PYU850" s="14"/>
      <c r="PYV850" s="14"/>
      <c r="PYW850" s="14"/>
      <c r="PYX850" s="14"/>
      <c r="PYY850" s="14"/>
      <c r="PYZ850" s="14"/>
      <c r="PZA850" s="14"/>
      <c r="PZB850" s="14"/>
      <c r="PZC850" s="14"/>
      <c r="PZD850" s="14"/>
      <c r="PZE850" s="14"/>
      <c r="PZF850" s="14"/>
      <c r="PZG850" s="14"/>
      <c r="PZH850" s="14"/>
      <c r="PZI850" s="14"/>
      <c r="PZJ850" s="14"/>
      <c r="PZK850" s="14"/>
      <c r="PZL850" s="14"/>
      <c r="PZM850" s="14"/>
      <c r="PZN850" s="14"/>
      <c r="PZO850" s="14"/>
      <c r="PZP850" s="14"/>
      <c r="PZQ850" s="14"/>
      <c r="PZR850" s="14"/>
      <c r="PZS850" s="14"/>
      <c r="PZT850" s="14"/>
      <c r="PZU850" s="14"/>
      <c r="PZV850" s="14"/>
      <c r="PZW850" s="14"/>
      <c r="PZX850" s="14"/>
      <c r="PZY850" s="14"/>
      <c r="PZZ850" s="14"/>
      <c r="QAA850" s="14"/>
      <c r="QAB850" s="14"/>
      <c r="QAC850" s="14"/>
      <c r="QAD850" s="14"/>
      <c r="QAE850" s="14"/>
      <c r="QAF850" s="14"/>
      <c r="QAG850" s="14"/>
      <c r="QAH850" s="14"/>
      <c r="QAI850" s="14"/>
      <c r="QAJ850" s="14"/>
      <c r="QAK850" s="14"/>
      <c r="QAL850" s="14"/>
      <c r="QAM850" s="14"/>
      <c r="QAN850" s="14"/>
      <c r="QAO850" s="14"/>
      <c r="QAP850" s="14"/>
      <c r="QAQ850" s="14"/>
      <c r="QAR850" s="14"/>
      <c r="QAS850" s="14"/>
      <c r="QAT850" s="14"/>
      <c r="QAU850" s="14"/>
      <c r="QAV850" s="14"/>
      <c r="QAW850" s="14"/>
      <c r="QAX850" s="14"/>
      <c r="QAY850" s="14"/>
      <c r="QAZ850" s="14"/>
      <c r="QBA850" s="14"/>
      <c r="QBB850" s="14"/>
      <c r="QBC850" s="14"/>
      <c r="QBD850" s="14"/>
      <c r="QBE850" s="14"/>
      <c r="QBF850" s="14"/>
      <c r="QBG850" s="14"/>
      <c r="QBH850" s="14"/>
      <c r="QBI850" s="14"/>
      <c r="QBJ850" s="14"/>
      <c r="QBK850" s="14"/>
      <c r="QBL850" s="14"/>
      <c r="QBM850" s="14"/>
      <c r="QBN850" s="14"/>
      <c r="QBO850" s="14"/>
      <c r="QBP850" s="14"/>
      <c r="QBQ850" s="14"/>
      <c r="QBR850" s="14"/>
      <c r="QBS850" s="14"/>
      <c r="QBT850" s="14"/>
      <c r="QBU850" s="14"/>
      <c r="QBV850" s="14"/>
      <c r="QBW850" s="14"/>
      <c r="QBX850" s="14"/>
      <c r="QBY850" s="14"/>
      <c r="QBZ850" s="14"/>
      <c r="QCA850" s="14"/>
      <c r="QCB850" s="14"/>
      <c r="QCC850" s="14"/>
      <c r="QCD850" s="14"/>
      <c r="QCE850" s="14"/>
      <c r="QCF850" s="14"/>
      <c r="QCG850" s="14"/>
      <c r="QCH850" s="14"/>
      <c r="QCI850" s="14"/>
      <c r="QCJ850" s="14"/>
      <c r="QCK850" s="14"/>
      <c r="QCL850" s="14"/>
      <c r="QCM850" s="14"/>
      <c r="QCN850" s="14"/>
      <c r="QCO850" s="14"/>
      <c r="QCP850" s="14"/>
      <c r="QCQ850" s="14"/>
      <c r="QCR850" s="14"/>
      <c r="QCS850" s="14"/>
      <c r="QCT850" s="14"/>
      <c r="QCU850" s="14"/>
      <c r="QCV850" s="14"/>
      <c r="QCW850" s="14"/>
      <c r="QCX850" s="14"/>
      <c r="QCY850" s="14"/>
      <c r="QCZ850" s="14"/>
      <c r="QDA850" s="14"/>
      <c r="QDB850" s="14"/>
      <c r="QDC850" s="14"/>
      <c r="QDD850" s="14"/>
      <c r="QDE850" s="14"/>
      <c r="QDF850" s="14"/>
      <c r="QDG850" s="14"/>
      <c r="QDH850" s="14"/>
      <c r="QDI850" s="14"/>
      <c r="QDJ850" s="14"/>
      <c r="QDK850" s="14"/>
      <c r="QDL850" s="14"/>
      <c r="QDM850" s="14"/>
      <c r="QDN850" s="14"/>
      <c r="QDO850" s="14"/>
      <c r="QDP850" s="14"/>
      <c r="QDQ850" s="14"/>
      <c r="QDR850" s="14"/>
      <c r="QDS850" s="14"/>
      <c r="QDT850" s="14"/>
      <c r="QDU850" s="14"/>
      <c r="QDV850" s="14"/>
      <c r="QDW850" s="14"/>
      <c r="QDX850" s="14"/>
      <c r="QDY850" s="14"/>
      <c r="QDZ850" s="14"/>
      <c r="QEA850" s="14"/>
      <c r="QEB850" s="14"/>
      <c r="QEC850" s="14"/>
      <c r="QED850" s="14"/>
      <c r="QEE850" s="14"/>
      <c r="QEF850" s="14"/>
      <c r="QEG850" s="14"/>
      <c r="QEH850" s="14"/>
      <c r="QEI850" s="14"/>
      <c r="QEJ850" s="14"/>
      <c r="QEK850" s="14"/>
      <c r="QEL850" s="14"/>
      <c r="QEM850" s="14"/>
      <c r="QEN850" s="14"/>
      <c r="QEO850" s="14"/>
      <c r="QEP850" s="14"/>
      <c r="QEQ850" s="14"/>
      <c r="QER850" s="14"/>
      <c r="QES850" s="14"/>
      <c r="QET850" s="14"/>
      <c r="QEU850" s="14"/>
      <c r="QEV850" s="14"/>
      <c r="QEW850" s="14"/>
      <c r="QEX850" s="14"/>
      <c r="QEY850" s="14"/>
      <c r="QEZ850" s="14"/>
      <c r="QFA850" s="14"/>
      <c r="QFB850" s="14"/>
      <c r="QFC850" s="14"/>
      <c r="QFD850" s="14"/>
      <c r="QFE850" s="14"/>
      <c r="QFF850" s="14"/>
      <c r="QFG850" s="14"/>
      <c r="QFH850" s="14"/>
      <c r="QFI850" s="14"/>
      <c r="QFJ850" s="14"/>
      <c r="QFK850" s="14"/>
      <c r="QFL850" s="14"/>
      <c r="QFM850" s="14"/>
      <c r="QFN850" s="14"/>
      <c r="QFO850" s="14"/>
      <c r="QFP850" s="14"/>
      <c r="QFQ850" s="14"/>
      <c r="QFR850" s="14"/>
      <c r="QFS850" s="14"/>
      <c r="QFT850" s="14"/>
      <c r="QFU850" s="14"/>
      <c r="QFV850" s="14"/>
      <c r="QFW850" s="14"/>
      <c r="QFX850" s="14"/>
      <c r="QFY850" s="14"/>
      <c r="QFZ850" s="14"/>
      <c r="QGA850" s="14"/>
      <c r="QGB850" s="14"/>
      <c r="QGC850" s="14"/>
      <c r="QGD850" s="14"/>
      <c r="QGE850" s="14"/>
      <c r="QGF850" s="14"/>
      <c r="QGG850" s="14"/>
      <c r="QGH850" s="14"/>
      <c r="QGI850" s="14"/>
      <c r="QGJ850" s="14"/>
      <c r="QGK850" s="14"/>
      <c r="QGL850" s="14"/>
      <c r="QGM850" s="14"/>
      <c r="QGN850" s="14"/>
      <c r="QGO850" s="14"/>
      <c r="QGP850" s="14"/>
      <c r="QGQ850" s="14"/>
      <c r="QGR850" s="14"/>
      <c r="QGS850" s="14"/>
      <c r="QGT850" s="14"/>
      <c r="QGU850" s="14"/>
      <c r="QGV850" s="14"/>
      <c r="QGW850" s="14"/>
      <c r="QGX850" s="14"/>
      <c r="QGY850" s="14"/>
      <c r="QGZ850" s="14"/>
      <c r="QHA850" s="14"/>
      <c r="QHB850" s="14"/>
      <c r="QHC850" s="14"/>
      <c r="QHD850" s="14"/>
      <c r="QHE850" s="14"/>
      <c r="QHF850" s="14"/>
      <c r="QHG850" s="14"/>
      <c r="QHH850" s="14"/>
      <c r="QHI850" s="14"/>
      <c r="QHJ850" s="14"/>
      <c r="QHK850" s="14"/>
      <c r="QHL850" s="14"/>
      <c r="QHM850" s="14"/>
      <c r="QHN850" s="14"/>
      <c r="QHO850" s="14"/>
      <c r="QHP850" s="14"/>
      <c r="QHQ850" s="14"/>
      <c r="QHR850" s="14"/>
      <c r="QHS850" s="14"/>
      <c r="QHT850" s="14"/>
      <c r="QHU850" s="14"/>
      <c r="QHV850" s="14"/>
      <c r="QHW850" s="14"/>
      <c r="QHX850" s="14"/>
      <c r="QHY850" s="14"/>
      <c r="QHZ850" s="14"/>
      <c r="QIA850" s="14"/>
      <c r="QIB850" s="14"/>
      <c r="QIC850" s="14"/>
      <c r="QID850" s="14"/>
      <c r="QIE850" s="14"/>
      <c r="QIF850" s="14"/>
      <c r="QIG850" s="14"/>
      <c r="QIH850" s="14"/>
      <c r="QII850" s="14"/>
      <c r="QIJ850" s="14"/>
      <c r="QIK850" s="14"/>
      <c r="QIL850" s="14"/>
      <c r="QIM850" s="14"/>
      <c r="QIN850" s="14"/>
      <c r="QIO850" s="14"/>
      <c r="QIP850" s="14"/>
      <c r="QIQ850" s="14"/>
      <c r="QIR850" s="14"/>
      <c r="QIS850" s="14"/>
      <c r="QIT850" s="14"/>
      <c r="QIU850" s="14"/>
      <c r="QIV850" s="14"/>
      <c r="QIW850" s="14"/>
      <c r="QIX850" s="14"/>
      <c r="QIY850" s="14"/>
      <c r="QIZ850" s="14"/>
      <c r="QJA850" s="14"/>
      <c r="QJB850" s="14"/>
      <c r="QJC850" s="14"/>
      <c r="QJD850" s="14"/>
      <c r="QJE850" s="14"/>
      <c r="QJF850" s="14"/>
      <c r="QJG850" s="14"/>
      <c r="QJH850" s="14"/>
      <c r="QJI850" s="14"/>
      <c r="QJJ850" s="14"/>
      <c r="QJK850" s="14"/>
      <c r="QJL850" s="14"/>
      <c r="QJM850" s="14"/>
      <c r="QJN850" s="14"/>
      <c r="QJO850" s="14"/>
      <c r="QJP850" s="14"/>
      <c r="QJQ850" s="14"/>
      <c r="QJR850" s="14"/>
      <c r="QJS850" s="14"/>
      <c r="QJT850" s="14"/>
      <c r="QJU850" s="14"/>
      <c r="QJV850" s="14"/>
      <c r="QJW850" s="14"/>
      <c r="QJX850" s="14"/>
      <c r="QJY850" s="14"/>
      <c r="QJZ850" s="14"/>
      <c r="QKA850" s="14"/>
      <c r="QKB850" s="14"/>
      <c r="QKC850" s="14"/>
      <c r="QKD850" s="14"/>
      <c r="QKE850" s="14"/>
      <c r="QKF850" s="14"/>
      <c r="QKG850" s="14"/>
      <c r="QKH850" s="14"/>
      <c r="QKI850" s="14"/>
      <c r="QKJ850" s="14"/>
      <c r="QKK850" s="14"/>
      <c r="QKL850" s="14"/>
      <c r="QKM850" s="14"/>
      <c r="QKN850" s="14"/>
      <c r="QKO850" s="14"/>
      <c r="QKP850" s="14"/>
      <c r="QKQ850" s="14"/>
      <c r="QKR850" s="14"/>
      <c r="QKS850" s="14"/>
      <c r="QKT850" s="14"/>
      <c r="QKU850" s="14"/>
      <c r="QKV850" s="14"/>
      <c r="QKW850" s="14"/>
      <c r="QKX850" s="14"/>
      <c r="QKY850" s="14"/>
      <c r="QKZ850" s="14"/>
      <c r="QLA850" s="14"/>
      <c r="QLB850" s="14"/>
      <c r="QLC850" s="14"/>
      <c r="QLD850" s="14"/>
      <c r="QLE850" s="14"/>
      <c r="QLF850" s="14"/>
      <c r="QLG850" s="14"/>
      <c r="QLH850" s="14"/>
      <c r="QLI850" s="14"/>
      <c r="QLJ850" s="14"/>
      <c r="QLK850" s="14"/>
      <c r="QLL850" s="14"/>
      <c r="QLM850" s="14"/>
      <c r="QLN850" s="14"/>
      <c r="QLO850" s="14"/>
      <c r="QLP850" s="14"/>
      <c r="QLQ850" s="14"/>
      <c r="QLR850" s="14"/>
      <c r="QLS850" s="14"/>
      <c r="QLT850" s="14"/>
      <c r="QLU850" s="14"/>
      <c r="QLV850" s="14"/>
      <c r="QLW850" s="14"/>
      <c r="QLX850" s="14"/>
      <c r="QLY850" s="14"/>
      <c r="QLZ850" s="14"/>
      <c r="QMA850" s="14"/>
      <c r="QMB850" s="14"/>
      <c r="QMC850" s="14"/>
      <c r="QMD850" s="14"/>
      <c r="QME850" s="14"/>
      <c r="QMF850" s="14"/>
      <c r="QMG850" s="14"/>
      <c r="QMH850" s="14"/>
      <c r="QMI850" s="14"/>
      <c r="QMJ850" s="14"/>
      <c r="QMK850" s="14"/>
      <c r="QML850" s="14"/>
      <c r="QMM850" s="14"/>
      <c r="QMN850" s="14"/>
      <c r="QMO850" s="14"/>
      <c r="QMP850" s="14"/>
      <c r="QMQ850" s="14"/>
      <c r="QMR850" s="14"/>
      <c r="QMS850" s="14"/>
      <c r="QMT850" s="14"/>
      <c r="QMU850" s="14"/>
      <c r="QMV850" s="14"/>
      <c r="QMW850" s="14"/>
      <c r="QMX850" s="14"/>
      <c r="QMY850" s="14"/>
      <c r="QMZ850" s="14"/>
      <c r="QNA850" s="14"/>
      <c r="QNB850" s="14"/>
      <c r="QNC850" s="14"/>
      <c r="QND850" s="14"/>
      <c r="QNE850" s="14"/>
      <c r="QNF850" s="14"/>
      <c r="QNG850" s="14"/>
      <c r="QNH850" s="14"/>
      <c r="QNI850" s="14"/>
      <c r="QNJ850" s="14"/>
      <c r="QNK850" s="14"/>
      <c r="QNL850" s="14"/>
      <c r="QNM850" s="14"/>
      <c r="QNN850" s="14"/>
      <c r="QNO850" s="14"/>
      <c r="QNP850" s="14"/>
      <c r="QNQ850" s="14"/>
      <c r="QNR850" s="14"/>
      <c r="QNS850" s="14"/>
      <c r="QNT850" s="14"/>
      <c r="QNU850" s="14"/>
      <c r="QNV850" s="14"/>
      <c r="QNW850" s="14"/>
      <c r="QNX850" s="14"/>
      <c r="QNY850" s="14"/>
      <c r="QNZ850" s="14"/>
      <c r="QOA850" s="14"/>
      <c r="QOB850" s="14"/>
      <c r="QOC850" s="14"/>
      <c r="QOD850" s="14"/>
      <c r="QOE850" s="14"/>
      <c r="QOF850" s="14"/>
      <c r="QOG850" s="14"/>
      <c r="QOH850" s="14"/>
      <c r="QOI850" s="14"/>
      <c r="QOJ850" s="14"/>
      <c r="QOK850" s="14"/>
      <c r="QOL850" s="14"/>
      <c r="QOM850" s="14"/>
      <c r="QON850" s="14"/>
      <c r="QOO850" s="14"/>
      <c r="QOP850" s="14"/>
      <c r="QOQ850" s="14"/>
      <c r="QOR850" s="14"/>
      <c r="QOS850" s="14"/>
      <c r="QOT850" s="14"/>
      <c r="QOU850" s="14"/>
      <c r="QOV850" s="14"/>
      <c r="QOW850" s="14"/>
      <c r="QOX850" s="14"/>
      <c r="QOY850" s="14"/>
      <c r="QOZ850" s="14"/>
      <c r="QPA850" s="14"/>
      <c r="QPB850" s="14"/>
      <c r="QPC850" s="14"/>
      <c r="QPD850" s="14"/>
      <c r="QPE850" s="14"/>
      <c r="QPF850" s="14"/>
      <c r="QPG850" s="14"/>
      <c r="QPH850" s="14"/>
      <c r="QPI850" s="14"/>
      <c r="QPJ850" s="14"/>
      <c r="QPK850" s="14"/>
      <c r="QPL850" s="14"/>
      <c r="QPM850" s="14"/>
      <c r="QPN850" s="14"/>
      <c r="QPO850" s="14"/>
      <c r="QPP850" s="14"/>
      <c r="QPQ850" s="14"/>
      <c r="QPR850" s="14"/>
      <c r="QPS850" s="14"/>
      <c r="QPT850" s="14"/>
      <c r="QPU850" s="14"/>
      <c r="QPV850" s="14"/>
      <c r="QPW850" s="14"/>
      <c r="QPX850" s="14"/>
      <c r="QPY850" s="14"/>
      <c r="QPZ850" s="14"/>
      <c r="QQA850" s="14"/>
      <c r="QQB850" s="14"/>
      <c r="QQC850" s="14"/>
      <c r="QQD850" s="14"/>
      <c r="QQE850" s="14"/>
      <c r="QQF850" s="14"/>
      <c r="QQG850" s="14"/>
      <c r="QQH850" s="14"/>
      <c r="QQI850" s="14"/>
      <c r="QQJ850" s="14"/>
      <c r="QQK850" s="14"/>
      <c r="QQL850" s="14"/>
      <c r="QQM850" s="14"/>
      <c r="QQN850" s="14"/>
      <c r="QQO850" s="14"/>
      <c r="QQP850" s="14"/>
      <c r="QQQ850" s="14"/>
      <c r="QQR850" s="14"/>
      <c r="QQS850" s="14"/>
      <c r="QQT850" s="14"/>
      <c r="QQU850" s="14"/>
      <c r="QQV850" s="14"/>
      <c r="QQW850" s="14"/>
      <c r="QQX850" s="14"/>
      <c r="QQY850" s="14"/>
      <c r="QQZ850" s="14"/>
      <c r="QRA850" s="14"/>
      <c r="QRB850" s="14"/>
      <c r="QRC850" s="14"/>
      <c r="QRD850" s="14"/>
      <c r="QRE850" s="14"/>
      <c r="QRF850" s="14"/>
      <c r="QRG850" s="14"/>
      <c r="QRH850" s="14"/>
      <c r="QRI850" s="14"/>
      <c r="QRJ850" s="14"/>
      <c r="QRK850" s="14"/>
      <c r="QRL850" s="14"/>
      <c r="QRM850" s="14"/>
      <c r="QRN850" s="14"/>
      <c r="QRO850" s="14"/>
      <c r="QRP850" s="14"/>
      <c r="QRQ850" s="14"/>
      <c r="QRR850" s="14"/>
      <c r="QRS850" s="14"/>
      <c r="QRT850" s="14"/>
      <c r="QRU850" s="14"/>
      <c r="QRV850" s="14"/>
      <c r="QRW850" s="14"/>
      <c r="QRX850" s="14"/>
      <c r="QRY850" s="14"/>
      <c r="QRZ850" s="14"/>
      <c r="QSA850" s="14"/>
      <c r="QSB850" s="14"/>
      <c r="QSC850" s="14"/>
      <c r="QSD850" s="14"/>
      <c r="QSE850" s="14"/>
      <c r="QSF850" s="14"/>
      <c r="QSG850" s="14"/>
      <c r="QSH850" s="14"/>
      <c r="QSI850" s="14"/>
      <c r="QSJ850" s="14"/>
      <c r="QSK850" s="14"/>
      <c r="QSL850" s="14"/>
      <c r="QSM850" s="14"/>
      <c r="QSN850" s="14"/>
      <c r="QSO850" s="14"/>
      <c r="QSP850" s="14"/>
      <c r="QSQ850" s="14"/>
      <c r="QSR850" s="14"/>
      <c r="QSS850" s="14"/>
      <c r="QST850" s="14"/>
      <c r="QSU850" s="14"/>
      <c r="QSV850" s="14"/>
      <c r="QSW850" s="14"/>
      <c r="QSX850" s="14"/>
      <c r="QSY850" s="14"/>
      <c r="QSZ850" s="14"/>
      <c r="QTA850" s="14"/>
      <c r="QTB850" s="14"/>
      <c r="QTC850" s="14"/>
      <c r="QTD850" s="14"/>
      <c r="QTE850" s="14"/>
      <c r="QTF850" s="14"/>
      <c r="QTG850" s="14"/>
      <c r="QTH850" s="14"/>
      <c r="QTI850" s="14"/>
      <c r="QTJ850" s="14"/>
      <c r="QTK850" s="14"/>
      <c r="QTL850" s="14"/>
      <c r="QTM850" s="14"/>
      <c r="QTN850" s="14"/>
      <c r="QTO850" s="14"/>
      <c r="QTP850" s="14"/>
      <c r="QTQ850" s="14"/>
      <c r="QTR850" s="14"/>
      <c r="QTS850" s="14"/>
      <c r="QTT850" s="14"/>
      <c r="QTU850" s="14"/>
      <c r="QTV850" s="14"/>
      <c r="QTW850" s="14"/>
      <c r="QTX850" s="14"/>
      <c r="QTY850" s="14"/>
      <c r="QTZ850" s="14"/>
      <c r="QUA850" s="14"/>
      <c r="QUB850" s="14"/>
      <c r="QUC850" s="14"/>
      <c r="QUD850" s="14"/>
      <c r="QUE850" s="14"/>
      <c r="QUF850" s="14"/>
      <c r="QUG850" s="14"/>
      <c r="QUH850" s="14"/>
      <c r="QUI850" s="14"/>
      <c r="QUJ850" s="14"/>
      <c r="QUK850" s="14"/>
      <c r="QUL850" s="14"/>
      <c r="QUM850" s="14"/>
      <c r="QUN850" s="14"/>
      <c r="QUO850" s="14"/>
      <c r="QUP850" s="14"/>
      <c r="QUQ850" s="14"/>
      <c r="QUR850" s="14"/>
      <c r="QUS850" s="14"/>
      <c r="QUT850" s="14"/>
      <c r="QUU850" s="14"/>
      <c r="QUV850" s="14"/>
      <c r="QUW850" s="14"/>
      <c r="QUX850" s="14"/>
      <c r="QUY850" s="14"/>
      <c r="QUZ850" s="14"/>
      <c r="QVA850" s="14"/>
      <c r="QVB850" s="14"/>
      <c r="QVC850" s="14"/>
      <c r="QVD850" s="14"/>
      <c r="QVE850" s="14"/>
      <c r="QVF850" s="14"/>
      <c r="QVG850" s="14"/>
      <c r="QVH850" s="14"/>
      <c r="QVI850" s="14"/>
      <c r="QVJ850" s="14"/>
      <c r="QVK850" s="14"/>
      <c r="QVL850" s="14"/>
      <c r="QVM850" s="14"/>
      <c r="QVN850" s="14"/>
      <c r="QVO850" s="14"/>
      <c r="QVP850" s="14"/>
      <c r="QVQ850" s="14"/>
      <c r="QVR850" s="14"/>
      <c r="QVS850" s="14"/>
      <c r="QVT850" s="14"/>
      <c r="QVU850" s="14"/>
      <c r="QVV850" s="14"/>
      <c r="QVW850" s="14"/>
      <c r="QVX850" s="14"/>
      <c r="QVY850" s="14"/>
      <c r="QVZ850" s="14"/>
      <c r="QWA850" s="14"/>
      <c r="QWB850" s="14"/>
      <c r="QWC850" s="14"/>
      <c r="QWD850" s="14"/>
      <c r="QWE850" s="14"/>
      <c r="QWF850" s="14"/>
      <c r="QWG850" s="14"/>
      <c r="QWH850" s="14"/>
      <c r="QWI850" s="14"/>
      <c r="QWJ850" s="14"/>
      <c r="QWK850" s="14"/>
      <c r="QWL850" s="14"/>
      <c r="QWM850" s="14"/>
      <c r="QWN850" s="14"/>
      <c r="QWO850" s="14"/>
      <c r="QWP850" s="14"/>
      <c r="QWQ850" s="14"/>
      <c r="QWR850" s="14"/>
      <c r="QWS850" s="14"/>
      <c r="QWT850" s="14"/>
      <c r="QWU850" s="14"/>
      <c r="QWV850" s="14"/>
      <c r="QWW850" s="14"/>
      <c r="QWX850" s="14"/>
      <c r="QWY850" s="14"/>
      <c r="QWZ850" s="14"/>
      <c r="QXA850" s="14"/>
      <c r="QXB850" s="14"/>
      <c r="QXC850" s="14"/>
      <c r="QXD850" s="14"/>
      <c r="QXE850" s="14"/>
      <c r="QXF850" s="14"/>
      <c r="QXG850" s="14"/>
      <c r="QXH850" s="14"/>
      <c r="QXI850" s="14"/>
      <c r="QXJ850" s="14"/>
      <c r="QXK850" s="14"/>
      <c r="QXL850" s="14"/>
      <c r="QXM850" s="14"/>
      <c r="QXN850" s="14"/>
      <c r="QXO850" s="14"/>
      <c r="QXP850" s="14"/>
      <c r="QXQ850" s="14"/>
      <c r="QXR850" s="14"/>
      <c r="QXS850" s="14"/>
      <c r="QXT850" s="14"/>
      <c r="QXU850" s="14"/>
      <c r="QXV850" s="14"/>
      <c r="QXW850" s="14"/>
      <c r="QXX850" s="14"/>
      <c r="QXY850" s="14"/>
      <c r="QXZ850" s="14"/>
      <c r="QYA850" s="14"/>
      <c r="QYB850" s="14"/>
      <c r="QYC850" s="14"/>
      <c r="QYD850" s="14"/>
      <c r="QYE850" s="14"/>
      <c r="QYF850" s="14"/>
      <c r="QYG850" s="14"/>
      <c r="QYH850" s="14"/>
      <c r="QYI850" s="14"/>
      <c r="QYJ850" s="14"/>
      <c r="QYK850" s="14"/>
      <c r="QYL850" s="14"/>
      <c r="QYM850" s="14"/>
      <c r="QYN850" s="14"/>
      <c r="QYO850" s="14"/>
      <c r="QYP850" s="14"/>
      <c r="QYQ850" s="14"/>
      <c r="QYR850" s="14"/>
      <c r="QYS850" s="14"/>
      <c r="QYT850" s="14"/>
      <c r="QYU850" s="14"/>
      <c r="QYV850" s="14"/>
      <c r="QYW850" s="14"/>
      <c r="QYX850" s="14"/>
      <c r="QYY850" s="14"/>
      <c r="QYZ850" s="14"/>
      <c r="QZA850" s="14"/>
      <c r="QZB850" s="14"/>
      <c r="QZC850" s="14"/>
      <c r="QZD850" s="14"/>
      <c r="QZE850" s="14"/>
      <c r="QZF850" s="14"/>
      <c r="QZG850" s="14"/>
      <c r="QZH850" s="14"/>
      <c r="QZI850" s="14"/>
      <c r="QZJ850" s="14"/>
      <c r="QZK850" s="14"/>
      <c r="QZL850" s="14"/>
      <c r="QZM850" s="14"/>
      <c r="QZN850" s="14"/>
      <c r="QZO850" s="14"/>
      <c r="QZP850" s="14"/>
      <c r="QZQ850" s="14"/>
      <c r="QZR850" s="14"/>
      <c r="QZS850" s="14"/>
      <c r="QZT850" s="14"/>
      <c r="QZU850" s="14"/>
      <c r="QZV850" s="14"/>
      <c r="QZW850" s="14"/>
      <c r="QZX850" s="14"/>
      <c r="QZY850" s="14"/>
      <c r="QZZ850" s="14"/>
      <c r="RAA850" s="14"/>
      <c r="RAB850" s="14"/>
      <c r="RAC850" s="14"/>
      <c r="RAD850" s="14"/>
      <c r="RAE850" s="14"/>
      <c r="RAF850" s="14"/>
      <c r="RAG850" s="14"/>
      <c r="RAH850" s="14"/>
      <c r="RAI850" s="14"/>
      <c r="RAJ850" s="14"/>
      <c r="RAK850" s="14"/>
      <c r="RAL850" s="14"/>
      <c r="RAM850" s="14"/>
      <c r="RAN850" s="14"/>
      <c r="RAO850" s="14"/>
      <c r="RAP850" s="14"/>
      <c r="RAQ850" s="14"/>
      <c r="RAR850" s="14"/>
      <c r="RAS850" s="14"/>
      <c r="RAT850" s="14"/>
      <c r="RAU850" s="14"/>
      <c r="RAV850" s="14"/>
      <c r="RAW850" s="14"/>
      <c r="RAX850" s="14"/>
      <c r="RAY850" s="14"/>
      <c r="RAZ850" s="14"/>
      <c r="RBA850" s="14"/>
      <c r="RBB850" s="14"/>
      <c r="RBC850" s="14"/>
      <c r="RBD850" s="14"/>
      <c r="RBE850" s="14"/>
      <c r="RBF850" s="14"/>
      <c r="RBG850" s="14"/>
      <c r="RBH850" s="14"/>
      <c r="RBI850" s="14"/>
      <c r="RBJ850" s="14"/>
      <c r="RBK850" s="14"/>
      <c r="RBL850" s="14"/>
      <c r="RBM850" s="14"/>
      <c r="RBN850" s="14"/>
      <c r="RBO850" s="14"/>
      <c r="RBP850" s="14"/>
      <c r="RBQ850" s="14"/>
      <c r="RBR850" s="14"/>
      <c r="RBS850" s="14"/>
      <c r="RBT850" s="14"/>
      <c r="RBU850" s="14"/>
      <c r="RBV850" s="14"/>
      <c r="RBW850" s="14"/>
      <c r="RBX850" s="14"/>
      <c r="RBY850" s="14"/>
      <c r="RBZ850" s="14"/>
      <c r="RCA850" s="14"/>
      <c r="RCB850" s="14"/>
      <c r="RCC850" s="14"/>
      <c r="RCD850" s="14"/>
      <c r="RCE850" s="14"/>
      <c r="RCF850" s="14"/>
      <c r="RCG850" s="14"/>
      <c r="RCH850" s="14"/>
      <c r="RCI850" s="14"/>
      <c r="RCJ850" s="14"/>
      <c r="RCK850" s="14"/>
      <c r="RCL850" s="14"/>
      <c r="RCM850" s="14"/>
      <c r="RCN850" s="14"/>
      <c r="RCO850" s="14"/>
      <c r="RCP850" s="14"/>
      <c r="RCQ850" s="14"/>
      <c r="RCR850" s="14"/>
      <c r="RCS850" s="14"/>
      <c r="RCT850" s="14"/>
      <c r="RCU850" s="14"/>
      <c r="RCV850" s="14"/>
      <c r="RCW850" s="14"/>
      <c r="RCX850" s="14"/>
      <c r="RCY850" s="14"/>
      <c r="RCZ850" s="14"/>
      <c r="RDA850" s="14"/>
      <c r="RDB850" s="14"/>
      <c r="RDC850" s="14"/>
      <c r="RDD850" s="14"/>
      <c r="RDE850" s="14"/>
      <c r="RDF850" s="14"/>
      <c r="RDG850" s="14"/>
      <c r="RDH850" s="14"/>
      <c r="RDI850" s="14"/>
      <c r="RDJ850" s="14"/>
      <c r="RDK850" s="14"/>
      <c r="RDL850" s="14"/>
      <c r="RDM850" s="14"/>
      <c r="RDN850" s="14"/>
      <c r="RDO850" s="14"/>
      <c r="RDP850" s="14"/>
      <c r="RDQ850" s="14"/>
      <c r="RDR850" s="14"/>
      <c r="RDS850" s="14"/>
      <c r="RDT850" s="14"/>
      <c r="RDU850" s="14"/>
      <c r="RDV850" s="14"/>
      <c r="RDW850" s="14"/>
      <c r="RDX850" s="14"/>
      <c r="RDY850" s="14"/>
      <c r="RDZ850" s="14"/>
      <c r="REA850" s="14"/>
      <c r="REB850" s="14"/>
      <c r="REC850" s="14"/>
      <c r="RED850" s="14"/>
      <c r="REE850" s="14"/>
      <c r="REF850" s="14"/>
      <c r="REG850" s="14"/>
      <c r="REH850" s="14"/>
      <c r="REI850" s="14"/>
      <c r="REJ850" s="14"/>
      <c r="REK850" s="14"/>
      <c r="REL850" s="14"/>
      <c r="REM850" s="14"/>
      <c r="REN850" s="14"/>
      <c r="REO850" s="14"/>
      <c r="REP850" s="14"/>
      <c r="REQ850" s="14"/>
      <c r="RER850" s="14"/>
      <c r="RES850" s="14"/>
      <c r="RET850" s="14"/>
      <c r="REU850" s="14"/>
      <c r="REV850" s="14"/>
      <c r="REW850" s="14"/>
      <c r="REX850" s="14"/>
      <c r="REY850" s="14"/>
      <c r="REZ850" s="14"/>
      <c r="RFA850" s="14"/>
      <c r="RFB850" s="14"/>
      <c r="RFC850" s="14"/>
      <c r="RFD850" s="14"/>
      <c r="RFE850" s="14"/>
      <c r="RFF850" s="14"/>
      <c r="RFG850" s="14"/>
      <c r="RFH850" s="14"/>
      <c r="RFI850" s="14"/>
      <c r="RFJ850" s="14"/>
      <c r="RFK850" s="14"/>
      <c r="RFL850" s="14"/>
      <c r="RFM850" s="14"/>
      <c r="RFN850" s="14"/>
      <c r="RFO850" s="14"/>
      <c r="RFP850" s="14"/>
      <c r="RFQ850" s="14"/>
      <c r="RFR850" s="14"/>
      <c r="RFS850" s="14"/>
      <c r="RFT850" s="14"/>
      <c r="RFU850" s="14"/>
      <c r="RFV850" s="14"/>
      <c r="RFW850" s="14"/>
      <c r="RFX850" s="14"/>
      <c r="RFY850" s="14"/>
      <c r="RFZ850" s="14"/>
      <c r="RGA850" s="14"/>
      <c r="RGB850" s="14"/>
      <c r="RGC850" s="14"/>
      <c r="RGD850" s="14"/>
      <c r="RGE850" s="14"/>
      <c r="RGF850" s="14"/>
      <c r="RGG850" s="14"/>
      <c r="RGH850" s="14"/>
      <c r="RGI850" s="14"/>
      <c r="RGJ850" s="14"/>
      <c r="RGK850" s="14"/>
      <c r="RGL850" s="14"/>
      <c r="RGM850" s="14"/>
      <c r="RGN850" s="14"/>
      <c r="RGO850" s="14"/>
      <c r="RGP850" s="14"/>
      <c r="RGQ850" s="14"/>
      <c r="RGR850" s="14"/>
      <c r="RGS850" s="14"/>
      <c r="RGT850" s="14"/>
      <c r="RGU850" s="14"/>
      <c r="RGV850" s="14"/>
      <c r="RGW850" s="14"/>
      <c r="RGX850" s="14"/>
      <c r="RGY850" s="14"/>
      <c r="RGZ850" s="14"/>
      <c r="RHA850" s="14"/>
      <c r="RHB850" s="14"/>
      <c r="RHC850" s="14"/>
      <c r="RHD850" s="14"/>
      <c r="RHE850" s="14"/>
      <c r="RHF850" s="14"/>
      <c r="RHG850" s="14"/>
      <c r="RHH850" s="14"/>
      <c r="RHI850" s="14"/>
      <c r="RHJ850" s="14"/>
      <c r="RHK850" s="14"/>
      <c r="RHL850" s="14"/>
      <c r="RHM850" s="14"/>
      <c r="RHN850" s="14"/>
      <c r="RHO850" s="14"/>
      <c r="RHP850" s="14"/>
      <c r="RHQ850" s="14"/>
      <c r="RHR850" s="14"/>
      <c r="RHS850" s="14"/>
      <c r="RHT850" s="14"/>
      <c r="RHU850" s="14"/>
      <c r="RHV850" s="14"/>
      <c r="RHW850" s="14"/>
      <c r="RHX850" s="14"/>
      <c r="RHY850" s="14"/>
      <c r="RHZ850" s="14"/>
      <c r="RIA850" s="14"/>
      <c r="RIB850" s="14"/>
      <c r="RIC850" s="14"/>
      <c r="RID850" s="14"/>
      <c r="RIE850" s="14"/>
      <c r="RIF850" s="14"/>
      <c r="RIG850" s="14"/>
      <c r="RIH850" s="14"/>
      <c r="RII850" s="14"/>
      <c r="RIJ850" s="14"/>
      <c r="RIK850" s="14"/>
      <c r="RIL850" s="14"/>
      <c r="RIM850" s="14"/>
      <c r="RIN850" s="14"/>
      <c r="RIO850" s="14"/>
      <c r="RIP850" s="14"/>
      <c r="RIQ850" s="14"/>
      <c r="RIR850" s="14"/>
      <c r="RIS850" s="14"/>
      <c r="RIT850" s="14"/>
      <c r="RIU850" s="14"/>
      <c r="RIV850" s="14"/>
      <c r="RIW850" s="14"/>
      <c r="RIX850" s="14"/>
      <c r="RIY850" s="14"/>
      <c r="RIZ850" s="14"/>
      <c r="RJA850" s="14"/>
      <c r="RJB850" s="14"/>
      <c r="RJC850" s="14"/>
      <c r="RJD850" s="14"/>
      <c r="RJE850" s="14"/>
      <c r="RJF850" s="14"/>
      <c r="RJG850" s="14"/>
      <c r="RJH850" s="14"/>
      <c r="RJI850" s="14"/>
      <c r="RJJ850" s="14"/>
      <c r="RJK850" s="14"/>
      <c r="RJL850" s="14"/>
      <c r="RJM850" s="14"/>
      <c r="RJN850" s="14"/>
      <c r="RJO850" s="14"/>
      <c r="RJP850" s="14"/>
      <c r="RJQ850" s="14"/>
      <c r="RJR850" s="14"/>
      <c r="RJS850" s="14"/>
      <c r="RJT850" s="14"/>
      <c r="RJU850" s="14"/>
      <c r="RJV850" s="14"/>
      <c r="RJW850" s="14"/>
      <c r="RJX850" s="14"/>
      <c r="RJY850" s="14"/>
      <c r="RJZ850" s="14"/>
      <c r="RKA850" s="14"/>
      <c r="RKB850" s="14"/>
      <c r="RKC850" s="14"/>
      <c r="RKD850" s="14"/>
      <c r="RKE850" s="14"/>
      <c r="RKF850" s="14"/>
      <c r="RKG850" s="14"/>
      <c r="RKH850" s="14"/>
      <c r="RKI850" s="14"/>
      <c r="RKJ850" s="14"/>
      <c r="RKK850" s="14"/>
      <c r="RKL850" s="14"/>
      <c r="RKM850" s="14"/>
      <c r="RKN850" s="14"/>
      <c r="RKO850" s="14"/>
      <c r="RKP850" s="14"/>
      <c r="RKQ850" s="14"/>
      <c r="RKR850" s="14"/>
      <c r="RKS850" s="14"/>
      <c r="RKT850" s="14"/>
      <c r="RKU850" s="14"/>
      <c r="RKV850" s="14"/>
      <c r="RKW850" s="14"/>
      <c r="RKX850" s="14"/>
      <c r="RKY850" s="14"/>
      <c r="RKZ850" s="14"/>
      <c r="RLA850" s="14"/>
      <c r="RLB850" s="14"/>
      <c r="RLC850" s="14"/>
      <c r="RLD850" s="14"/>
      <c r="RLE850" s="14"/>
      <c r="RLF850" s="14"/>
      <c r="RLG850" s="14"/>
      <c r="RLH850" s="14"/>
      <c r="RLI850" s="14"/>
      <c r="RLJ850" s="14"/>
      <c r="RLK850" s="14"/>
      <c r="RLL850" s="14"/>
      <c r="RLM850" s="14"/>
      <c r="RLN850" s="14"/>
      <c r="RLO850" s="14"/>
      <c r="RLP850" s="14"/>
      <c r="RLQ850" s="14"/>
      <c r="RLR850" s="14"/>
      <c r="RLS850" s="14"/>
      <c r="RLT850" s="14"/>
      <c r="RLU850" s="14"/>
      <c r="RLV850" s="14"/>
      <c r="RLW850" s="14"/>
      <c r="RLX850" s="14"/>
      <c r="RLY850" s="14"/>
      <c r="RLZ850" s="14"/>
      <c r="RMA850" s="14"/>
      <c r="RMB850" s="14"/>
      <c r="RMC850" s="14"/>
      <c r="RMD850" s="14"/>
      <c r="RME850" s="14"/>
      <c r="RMF850" s="14"/>
      <c r="RMG850" s="14"/>
      <c r="RMH850" s="14"/>
      <c r="RMI850" s="14"/>
      <c r="RMJ850" s="14"/>
      <c r="RMK850" s="14"/>
      <c r="RML850" s="14"/>
      <c r="RMM850" s="14"/>
      <c r="RMN850" s="14"/>
      <c r="RMO850" s="14"/>
      <c r="RMP850" s="14"/>
      <c r="RMQ850" s="14"/>
      <c r="RMR850" s="14"/>
      <c r="RMS850" s="14"/>
      <c r="RMT850" s="14"/>
      <c r="RMU850" s="14"/>
      <c r="RMV850" s="14"/>
      <c r="RMW850" s="14"/>
      <c r="RMX850" s="14"/>
      <c r="RMY850" s="14"/>
      <c r="RMZ850" s="14"/>
      <c r="RNA850" s="14"/>
      <c r="RNB850" s="14"/>
      <c r="RNC850" s="14"/>
      <c r="RND850" s="14"/>
      <c r="RNE850" s="14"/>
      <c r="RNF850" s="14"/>
      <c r="RNG850" s="14"/>
      <c r="RNH850" s="14"/>
      <c r="RNI850" s="14"/>
      <c r="RNJ850" s="14"/>
      <c r="RNK850" s="14"/>
      <c r="RNL850" s="14"/>
      <c r="RNM850" s="14"/>
      <c r="RNN850" s="14"/>
      <c r="RNO850" s="14"/>
      <c r="RNP850" s="14"/>
      <c r="RNQ850" s="14"/>
      <c r="RNR850" s="14"/>
      <c r="RNS850" s="14"/>
      <c r="RNT850" s="14"/>
      <c r="RNU850" s="14"/>
      <c r="RNV850" s="14"/>
      <c r="RNW850" s="14"/>
      <c r="RNX850" s="14"/>
      <c r="RNY850" s="14"/>
      <c r="RNZ850" s="14"/>
      <c r="ROA850" s="14"/>
      <c r="ROB850" s="14"/>
      <c r="ROC850" s="14"/>
      <c r="ROD850" s="14"/>
      <c r="ROE850" s="14"/>
      <c r="ROF850" s="14"/>
      <c r="ROG850" s="14"/>
      <c r="ROH850" s="14"/>
      <c r="ROI850" s="14"/>
      <c r="ROJ850" s="14"/>
      <c r="ROK850" s="14"/>
      <c r="ROL850" s="14"/>
      <c r="ROM850" s="14"/>
      <c r="RON850" s="14"/>
      <c r="ROO850" s="14"/>
      <c r="ROP850" s="14"/>
      <c r="ROQ850" s="14"/>
      <c r="ROR850" s="14"/>
      <c r="ROS850" s="14"/>
      <c r="ROT850" s="14"/>
      <c r="ROU850" s="14"/>
      <c r="ROV850" s="14"/>
      <c r="ROW850" s="14"/>
      <c r="ROX850" s="14"/>
      <c r="ROY850" s="14"/>
      <c r="ROZ850" s="14"/>
      <c r="RPA850" s="14"/>
      <c r="RPB850" s="14"/>
      <c r="RPC850" s="14"/>
      <c r="RPD850" s="14"/>
      <c r="RPE850" s="14"/>
      <c r="RPF850" s="14"/>
      <c r="RPG850" s="14"/>
      <c r="RPH850" s="14"/>
      <c r="RPI850" s="14"/>
      <c r="RPJ850" s="14"/>
      <c r="RPK850" s="14"/>
      <c r="RPL850" s="14"/>
      <c r="RPM850" s="14"/>
      <c r="RPN850" s="14"/>
      <c r="RPO850" s="14"/>
      <c r="RPP850" s="14"/>
      <c r="RPQ850" s="14"/>
      <c r="RPR850" s="14"/>
      <c r="RPS850" s="14"/>
      <c r="RPT850" s="14"/>
      <c r="RPU850" s="14"/>
      <c r="RPV850" s="14"/>
      <c r="RPW850" s="14"/>
      <c r="RPX850" s="14"/>
      <c r="RPY850" s="14"/>
      <c r="RPZ850" s="14"/>
      <c r="RQA850" s="14"/>
      <c r="RQB850" s="14"/>
      <c r="RQC850" s="14"/>
      <c r="RQD850" s="14"/>
      <c r="RQE850" s="14"/>
      <c r="RQF850" s="14"/>
      <c r="RQG850" s="14"/>
      <c r="RQH850" s="14"/>
      <c r="RQI850" s="14"/>
      <c r="RQJ850" s="14"/>
      <c r="RQK850" s="14"/>
      <c r="RQL850" s="14"/>
      <c r="RQM850" s="14"/>
      <c r="RQN850" s="14"/>
      <c r="RQO850" s="14"/>
      <c r="RQP850" s="14"/>
      <c r="RQQ850" s="14"/>
      <c r="RQR850" s="14"/>
      <c r="RQS850" s="14"/>
      <c r="RQT850" s="14"/>
      <c r="RQU850" s="14"/>
      <c r="RQV850" s="14"/>
      <c r="RQW850" s="14"/>
      <c r="RQX850" s="14"/>
      <c r="RQY850" s="14"/>
      <c r="RQZ850" s="14"/>
      <c r="RRA850" s="14"/>
      <c r="RRB850" s="14"/>
      <c r="RRC850" s="14"/>
      <c r="RRD850" s="14"/>
      <c r="RRE850" s="14"/>
      <c r="RRF850" s="14"/>
      <c r="RRG850" s="14"/>
      <c r="RRH850" s="14"/>
      <c r="RRI850" s="14"/>
      <c r="RRJ850" s="14"/>
      <c r="RRK850" s="14"/>
      <c r="RRL850" s="14"/>
      <c r="RRM850" s="14"/>
      <c r="RRN850" s="14"/>
      <c r="RRO850" s="14"/>
      <c r="RRP850" s="14"/>
      <c r="RRQ850" s="14"/>
      <c r="RRR850" s="14"/>
      <c r="RRS850" s="14"/>
      <c r="RRT850" s="14"/>
      <c r="RRU850" s="14"/>
      <c r="RRV850" s="14"/>
      <c r="RRW850" s="14"/>
      <c r="RRX850" s="14"/>
      <c r="RRY850" s="14"/>
      <c r="RRZ850" s="14"/>
      <c r="RSA850" s="14"/>
      <c r="RSB850" s="14"/>
      <c r="RSC850" s="14"/>
      <c r="RSD850" s="14"/>
      <c r="RSE850" s="14"/>
      <c r="RSF850" s="14"/>
      <c r="RSG850" s="14"/>
      <c r="RSH850" s="14"/>
      <c r="RSI850" s="14"/>
      <c r="RSJ850" s="14"/>
      <c r="RSK850" s="14"/>
      <c r="RSL850" s="14"/>
      <c r="RSM850" s="14"/>
      <c r="RSN850" s="14"/>
      <c r="RSO850" s="14"/>
      <c r="RSP850" s="14"/>
      <c r="RSQ850" s="14"/>
      <c r="RSR850" s="14"/>
      <c r="RSS850" s="14"/>
      <c r="RST850" s="14"/>
      <c r="RSU850" s="14"/>
      <c r="RSV850" s="14"/>
      <c r="RSW850" s="14"/>
      <c r="RSX850" s="14"/>
      <c r="RSY850" s="14"/>
      <c r="RSZ850" s="14"/>
      <c r="RTA850" s="14"/>
      <c r="RTB850" s="14"/>
      <c r="RTC850" s="14"/>
      <c r="RTD850" s="14"/>
      <c r="RTE850" s="14"/>
      <c r="RTF850" s="14"/>
      <c r="RTG850" s="14"/>
      <c r="RTH850" s="14"/>
      <c r="RTI850" s="14"/>
      <c r="RTJ850" s="14"/>
      <c r="RTK850" s="14"/>
      <c r="RTL850" s="14"/>
      <c r="RTM850" s="14"/>
      <c r="RTN850" s="14"/>
      <c r="RTO850" s="14"/>
      <c r="RTP850" s="14"/>
      <c r="RTQ850" s="14"/>
      <c r="RTR850" s="14"/>
      <c r="RTS850" s="14"/>
      <c r="RTT850" s="14"/>
      <c r="RTU850" s="14"/>
      <c r="RTV850" s="14"/>
      <c r="RTW850" s="14"/>
      <c r="RTX850" s="14"/>
      <c r="RTY850" s="14"/>
      <c r="RTZ850" s="14"/>
      <c r="RUA850" s="14"/>
      <c r="RUB850" s="14"/>
      <c r="RUC850" s="14"/>
      <c r="RUD850" s="14"/>
      <c r="RUE850" s="14"/>
      <c r="RUF850" s="14"/>
      <c r="RUG850" s="14"/>
      <c r="RUH850" s="14"/>
      <c r="RUI850" s="14"/>
      <c r="RUJ850" s="14"/>
      <c r="RUK850" s="14"/>
      <c r="RUL850" s="14"/>
      <c r="RUM850" s="14"/>
      <c r="RUN850" s="14"/>
      <c r="RUO850" s="14"/>
      <c r="RUP850" s="14"/>
      <c r="RUQ850" s="14"/>
      <c r="RUR850" s="14"/>
      <c r="RUS850" s="14"/>
      <c r="RUT850" s="14"/>
      <c r="RUU850" s="14"/>
      <c r="RUV850" s="14"/>
      <c r="RUW850" s="14"/>
      <c r="RUX850" s="14"/>
      <c r="RUY850" s="14"/>
      <c r="RUZ850" s="14"/>
      <c r="RVA850" s="14"/>
      <c r="RVB850" s="14"/>
      <c r="RVC850" s="14"/>
      <c r="RVD850" s="14"/>
      <c r="RVE850" s="14"/>
      <c r="RVF850" s="14"/>
      <c r="RVG850" s="14"/>
      <c r="RVH850" s="14"/>
      <c r="RVI850" s="14"/>
      <c r="RVJ850" s="14"/>
      <c r="RVK850" s="14"/>
      <c r="RVL850" s="14"/>
      <c r="RVM850" s="14"/>
      <c r="RVN850" s="14"/>
      <c r="RVO850" s="14"/>
      <c r="RVP850" s="14"/>
      <c r="RVQ850" s="14"/>
      <c r="RVR850" s="14"/>
      <c r="RVS850" s="14"/>
      <c r="RVT850" s="14"/>
      <c r="RVU850" s="14"/>
      <c r="RVV850" s="14"/>
      <c r="RVW850" s="14"/>
      <c r="RVX850" s="14"/>
      <c r="RVY850" s="14"/>
      <c r="RVZ850" s="14"/>
      <c r="RWA850" s="14"/>
      <c r="RWB850" s="14"/>
      <c r="RWC850" s="14"/>
      <c r="RWD850" s="14"/>
      <c r="RWE850" s="14"/>
      <c r="RWF850" s="14"/>
      <c r="RWG850" s="14"/>
      <c r="RWH850" s="14"/>
      <c r="RWI850" s="14"/>
      <c r="RWJ850" s="14"/>
      <c r="RWK850" s="14"/>
      <c r="RWL850" s="14"/>
      <c r="RWM850" s="14"/>
      <c r="RWN850" s="14"/>
      <c r="RWO850" s="14"/>
      <c r="RWP850" s="14"/>
      <c r="RWQ850" s="14"/>
      <c r="RWR850" s="14"/>
      <c r="RWS850" s="14"/>
      <c r="RWT850" s="14"/>
      <c r="RWU850" s="14"/>
      <c r="RWV850" s="14"/>
      <c r="RWW850" s="14"/>
      <c r="RWX850" s="14"/>
      <c r="RWY850" s="14"/>
      <c r="RWZ850" s="14"/>
      <c r="RXA850" s="14"/>
      <c r="RXB850" s="14"/>
      <c r="RXC850" s="14"/>
      <c r="RXD850" s="14"/>
      <c r="RXE850" s="14"/>
      <c r="RXF850" s="14"/>
      <c r="RXG850" s="14"/>
      <c r="RXH850" s="14"/>
      <c r="RXI850" s="14"/>
      <c r="RXJ850" s="14"/>
      <c r="RXK850" s="14"/>
      <c r="RXL850" s="14"/>
      <c r="RXM850" s="14"/>
      <c r="RXN850" s="14"/>
      <c r="RXO850" s="14"/>
      <c r="RXP850" s="14"/>
      <c r="RXQ850" s="14"/>
      <c r="RXR850" s="14"/>
      <c r="RXS850" s="14"/>
      <c r="RXT850" s="14"/>
      <c r="RXU850" s="14"/>
      <c r="RXV850" s="14"/>
      <c r="RXW850" s="14"/>
      <c r="RXX850" s="14"/>
      <c r="RXY850" s="14"/>
      <c r="RXZ850" s="14"/>
      <c r="RYA850" s="14"/>
      <c r="RYB850" s="14"/>
      <c r="RYC850" s="14"/>
      <c r="RYD850" s="14"/>
      <c r="RYE850" s="14"/>
      <c r="RYF850" s="14"/>
      <c r="RYG850" s="14"/>
      <c r="RYH850" s="14"/>
      <c r="RYI850" s="14"/>
      <c r="RYJ850" s="14"/>
      <c r="RYK850" s="14"/>
      <c r="RYL850" s="14"/>
      <c r="RYM850" s="14"/>
      <c r="RYN850" s="14"/>
      <c r="RYO850" s="14"/>
      <c r="RYP850" s="14"/>
      <c r="RYQ850" s="14"/>
      <c r="RYR850" s="14"/>
      <c r="RYS850" s="14"/>
      <c r="RYT850" s="14"/>
      <c r="RYU850" s="14"/>
      <c r="RYV850" s="14"/>
      <c r="RYW850" s="14"/>
      <c r="RYX850" s="14"/>
      <c r="RYY850" s="14"/>
      <c r="RYZ850" s="14"/>
      <c r="RZA850" s="14"/>
      <c r="RZB850" s="14"/>
      <c r="RZC850" s="14"/>
      <c r="RZD850" s="14"/>
      <c r="RZE850" s="14"/>
      <c r="RZF850" s="14"/>
      <c r="RZG850" s="14"/>
      <c r="RZH850" s="14"/>
      <c r="RZI850" s="14"/>
      <c r="RZJ850" s="14"/>
      <c r="RZK850" s="14"/>
      <c r="RZL850" s="14"/>
      <c r="RZM850" s="14"/>
      <c r="RZN850" s="14"/>
      <c r="RZO850" s="14"/>
      <c r="RZP850" s="14"/>
      <c r="RZQ850" s="14"/>
      <c r="RZR850" s="14"/>
      <c r="RZS850" s="14"/>
      <c r="RZT850" s="14"/>
      <c r="RZU850" s="14"/>
      <c r="RZV850" s="14"/>
      <c r="RZW850" s="14"/>
      <c r="RZX850" s="14"/>
      <c r="RZY850" s="14"/>
      <c r="RZZ850" s="14"/>
      <c r="SAA850" s="14"/>
      <c r="SAB850" s="14"/>
      <c r="SAC850" s="14"/>
      <c r="SAD850" s="14"/>
      <c r="SAE850" s="14"/>
      <c r="SAF850" s="14"/>
      <c r="SAG850" s="14"/>
      <c r="SAH850" s="14"/>
      <c r="SAI850" s="14"/>
      <c r="SAJ850" s="14"/>
      <c r="SAK850" s="14"/>
      <c r="SAL850" s="14"/>
      <c r="SAM850" s="14"/>
      <c r="SAN850" s="14"/>
      <c r="SAO850" s="14"/>
      <c r="SAP850" s="14"/>
      <c r="SAQ850" s="14"/>
      <c r="SAR850" s="14"/>
      <c r="SAS850" s="14"/>
      <c r="SAT850" s="14"/>
      <c r="SAU850" s="14"/>
      <c r="SAV850" s="14"/>
      <c r="SAW850" s="14"/>
      <c r="SAX850" s="14"/>
      <c r="SAY850" s="14"/>
      <c r="SAZ850" s="14"/>
      <c r="SBA850" s="14"/>
      <c r="SBB850" s="14"/>
      <c r="SBC850" s="14"/>
      <c r="SBD850" s="14"/>
      <c r="SBE850" s="14"/>
      <c r="SBF850" s="14"/>
      <c r="SBG850" s="14"/>
      <c r="SBH850" s="14"/>
      <c r="SBI850" s="14"/>
      <c r="SBJ850" s="14"/>
      <c r="SBK850" s="14"/>
      <c r="SBL850" s="14"/>
      <c r="SBM850" s="14"/>
      <c r="SBN850" s="14"/>
      <c r="SBO850" s="14"/>
      <c r="SBP850" s="14"/>
      <c r="SBQ850" s="14"/>
      <c r="SBR850" s="14"/>
      <c r="SBS850" s="14"/>
      <c r="SBT850" s="14"/>
      <c r="SBU850" s="14"/>
      <c r="SBV850" s="14"/>
      <c r="SBW850" s="14"/>
      <c r="SBX850" s="14"/>
      <c r="SBY850" s="14"/>
      <c r="SBZ850" s="14"/>
      <c r="SCA850" s="14"/>
      <c r="SCB850" s="14"/>
      <c r="SCC850" s="14"/>
      <c r="SCD850" s="14"/>
      <c r="SCE850" s="14"/>
      <c r="SCF850" s="14"/>
      <c r="SCG850" s="14"/>
      <c r="SCH850" s="14"/>
      <c r="SCI850" s="14"/>
      <c r="SCJ850" s="14"/>
      <c r="SCK850" s="14"/>
      <c r="SCL850" s="14"/>
      <c r="SCM850" s="14"/>
      <c r="SCN850" s="14"/>
      <c r="SCO850" s="14"/>
      <c r="SCP850" s="14"/>
      <c r="SCQ850" s="14"/>
      <c r="SCR850" s="14"/>
      <c r="SCS850" s="14"/>
      <c r="SCT850" s="14"/>
      <c r="SCU850" s="14"/>
      <c r="SCV850" s="14"/>
      <c r="SCW850" s="14"/>
      <c r="SCX850" s="14"/>
      <c r="SCY850" s="14"/>
      <c r="SCZ850" s="14"/>
      <c r="SDA850" s="14"/>
      <c r="SDB850" s="14"/>
      <c r="SDC850" s="14"/>
      <c r="SDD850" s="14"/>
      <c r="SDE850" s="14"/>
      <c r="SDF850" s="14"/>
      <c r="SDG850" s="14"/>
      <c r="SDH850" s="14"/>
      <c r="SDI850" s="14"/>
      <c r="SDJ850" s="14"/>
      <c r="SDK850" s="14"/>
      <c r="SDL850" s="14"/>
      <c r="SDM850" s="14"/>
      <c r="SDN850" s="14"/>
      <c r="SDO850" s="14"/>
      <c r="SDP850" s="14"/>
      <c r="SDQ850" s="14"/>
      <c r="SDR850" s="14"/>
      <c r="SDS850" s="14"/>
      <c r="SDT850" s="14"/>
      <c r="SDU850" s="14"/>
      <c r="SDV850" s="14"/>
      <c r="SDW850" s="14"/>
      <c r="SDX850" s="14"/>
      <c r="SDY850" s="14"/>
      <c r="SDZ850" s="14"/>
      <c r="SEA850" s="14"/>
      <c r="SEB850" s="14"/>
      <c r="SEC850" s="14"/>
      <c r="SED850" s="14"/>
      <c r="SEE850" s="14"/>
      <c r="SEF850" s="14"/>
      <c r="SEG850" s="14"/>
      <c r="SEH850" s="14"/>
      <c r="SEI850" s="14"/>
      <c r="SEJ850" s="14"/>
      <c r="SEK850" s="14"/>
      <c r="SEL850" s="14"/>
      <c r="SEM850" s="14"/>
      <c r="SEN850" s="14"/>
      <c r="SEO850" s="14"/>
      <c r="SEP850" s="14"/>
      <c r="SEQ850" s="14"/>
      <c r="SER850" s="14"/>
      <c r="SES850" s="14"/>
      <c r="SET850" s="14"/>
      <c r="SEU850" s="14"/>
      <c r="SEV850" s="14"/>
      <c r="SEW850" s="14"/>
      <c r="SEX850" s="14"/>
      <c r="SEY850" s="14"/>
      <c r="SEZ850" s="14"/>
      <c r="SFA850" s="14"/>
      <c r="SFB850" s="14"/>
      <c r="SFC850" s="14"/>
      <c r="SFD850" s="14"/>
      <c r="SFE850" s="14"/>
      <c r="SFF850" s="14"/>
      <c r="SFG850" s="14"/>
      <c r="SFH850" s="14"/>
      <c r="SFI850" s="14"/>
      <c r="SFJ850" s="14"/>
      <c r="SFK850" s="14"/>
      <c r="SFL850" s="14"/>
      <c r="SFM850" s="14"/>
      <c r="SFN850" s="14"/>
      <c r="SFO850" s="14"/>
      <c r="SFP850" s="14"/>
      <c r="SFQ850" s="14"/>
      <c r="SFR850" s="14"/>
      <c r="SFS850" s="14"/>
      <c r="SFT850" s="14"/>
      <c r="SFU850" s="14"/>
      <c r="SFV850" s="14"/>
      <c r="SFW850" s="14"/>
      <c r="SFX850" s="14"/>
      <c r="SFY850" s="14"/>
      <c r="SFZ850" s="14"/>
      <c r="SGA850" s="14"/>
      <c r="SGB850" s="14"/>
      <c r="SGC850" s="14"/>
      <c r="SGD850" s="14"/>
      <c r="SGE850" s="14"/>
      <c r="SGF850" s="14"/>
      <c r="SGG850" s="14"/>
      <c r="SGH850" s="14"/>
      <c r="SGI850" s="14"/>
      <c r="SGJ850" s="14"/>
      <c r="SGK850" s="14"/>
      <c r="SGL850" s="14"/>
      <c r="SGM850" s="14"/>
      <c r="SGN850" s="14"/>
      <c r="SGO850" s="14"/>
      <c r="SGP850" s="14"/>
      <c r="SGQ850" s="14"/>
      <c r="SGR850" s="14"/>
      <c r="SGS850" s="14"/>
      <c r="SGT850" s="14"/>
      <c r="SGU850" s="14"/>
      <c r="SGV850" s="14"/>
      <c r="SGW850" s="14"/>
      <c r="SGX850" s="14"/>
      <c r="SGY850" s="14"/>
      <c r="SGZ850" s="14"/>
      <c r="SHA850" s="14"/>
      <c r="SHB850" s="14"/>
      <c r="SHC850" s="14"/>
      <c r="SHD850" s="14"/>
      <c r="SHE850" s="14"/>
      <c r="SHF850" s="14"/>
      <c r="SHG850" s="14"/>
      <c r="SHH850" s="14"/>
      <c r="SHI850" s="14"/>
      <c r="SHJ850" s="14"/>
      <c r="SHK850" s="14"/>
      <c r="SHL850" s="14"/>
      <c r="SHM850" s="14"/>
      <c r="SHN850" s="14"/>
      <c r="SHO850" s="14"/>
      <c r="SHP850" s="14"/>
      <c r="SHQ850" s="14"/>
      <c r="SHR850" s="14"/>
      <c r="SHS850" s="14"/>
      <c r="SHT850" s="14"/>
      <c r="SHU850" s="14"/>
      <c r="SHV850" s="14"/>
      <c r="SHW850" s="14"/>
      <c r="SHX850" s="14"/>
      <c r="SHY850" s="14"/>
      <c r="SHZ850" s="14"/>
      <c r="SIA850" s="14"/>
      <c r="SIB850" s="14"/>
      <c r="SIC850" s="14"/>
      <c r="SID850" s="14"/>
      <c r="SIE850" s="14"/>
      <c r="SIF850" s="14"/>
      <c r="SIG850" s="14"/>
      <c r="SIH850" s="14"/>
      <c r="SII850" s="14"/>
      <c r="SIJ850" s="14"/>
      <c r="SIK850" s="14"/>
      <c r="SIL850" s="14"/>
      <c r="SIM850" s="14"/>
      <c r="SIN850" s="14"/>
      <c r="SIO850" s="14"/>
      <c r="SIP850" s="14"/>
      <c r="SIQ850" s="14"/>
      <c r="SIR850" s="14"/>
      <c r="SIS850" s="14"/>
      <c r="SIT850" s="14"/>
      <c r="SIU850" s="14"/>
      <c r="SIV850" s="14"/>
      <c r="SIW850" s="14"/>
      <c r="SIX850" s="14"/>
      <c r="SIY850" s="14"/>
      <c r="SIZ850" s="14"/>
      <c r="SJA850" s="14"/>
      <c r="SJB850" s="14"/>
      <c r="SJC850" s="14"/>
      <c r="SJD850" s="14"/>
      <c r="SJE850" s="14"/>
      <c r="SJF850" s="14"/>
      <c r="SJG850" s="14"/>
      <c r="SJH850" s="14"/>
      <c r="SJI850" s="14"/>
      <c r="SJJ850" s="14"/>
      <c r="SJK850" s="14"/>
      <c r="SJL850" s="14"/>
      <c r="SJM850" s="14"/>
      <c r="SJN850" s="14"/>
      <c r="SJO850" s="14"/>
      <c r="SJP850" s="14"/>
      <c r="SJQ850" s="14"/>
      <c r="SJR850" s="14"/>
      <c r="SJS850" s="14"/>
      <c r="SJT850" s="14"/>
      <c r="SJU850" s="14"/>
      <c r="SJV850" s="14"/>
      <c r="SJW850" s="14"/>
      <c r="SJX850" s="14"/>
      <c r="SJY850" s="14"/>
      <c r="SJZ850" s="14"/>
      <c r="SKA850" s="14"/>
      <c r="SKB850" s="14"/>
      <c r="SKC850" s="14"/>
      <c r="SKD850" s="14"/>
      <c r="SKE850" s="14"/>
      <c r="SKF850" s="14"/>
      <c r="SKG850" s="14"/>
      <c r="SKH850" s="14"/>
      <c r="SKI850" s="14"/>
      <c r="SKJ850" s="14"/>
      <c r="SKK850" s="14"/>
      <c r="SKL850" s="14"/>
      <c r="SKM850" s="14"/>
      <c r="SKN850" s="14"/>
      <c r="SKO850" s="14"/>
      <c r="SKP850" s="14"/>
      <c r="SKQ850" s="14"/>
      <c r="SKR850" s="14"/>
      <c r="SKS850" s="14"/>
      <c r="SKT850" s="14"/>
      <c r="SKU850" s="14"/>
      <c r="SKV850" s="14"/>
      <c r="SKW850" s="14"/>
      <c r="SKX850" s="14"/>
      <c r="SKY850" s="14"/>
      <c r="SKZ850" s="14"/>
      <c r="SLA850" s="14"/>
      <c r="SLB850" s="14"/>
      <c r="SLC850" s="14"/>
      <c r="SLD850" s="14"/>
      <c r="SLE850" s="14"/>
      <c r="SLF850" s="14"/>
      <c r="SLG850" s="14"/>
      <c r="SLH850" s="14"/>
      <c r="SLI850" s="14"/>
      <c r="SLJ850" s="14"/>
      <c r="SLK850" s="14"/>
      <c r="SLL850" s="14"/>
      <c r="SLM850" s="14"/>
      <c r="SLN850" s="14"/>
      <c r="SLO850" s="14"/>
      <c r="SLP850" s="14"/>
      <c r="SLQ850" s="14"/>
      <c r="SLR850" s="14"/>
      <c r="SLS850" s="14"/>
      <c r="SLT850" s="14"/>
      <c r="SLU850" s="14"/>
      <c r="SLV850" s="14"/>
      <c r="SLW850" s="14"/>
      <c r="SLX850" s="14"/>
      <c r="SLY850" s="14"/>
      <c r="SLZ850" s="14"/>
      <c r="SMA850" s="14"/>
      <c r="SMB850" s="14"/>
      <c r="SMC850" s="14"/>
      <c r="SMD850" s="14"/>
      <c r="SME850" s="14"/>
      <c r="SMF850" s="14"/>
      <c r="SMG850" s="14"/>
      <c r="SMH850" s="14"/>
      <c r="SMI850" s="14"/>
      <c r="SMJ850" s="14"/>
      <c r="SMK850" s="14"/>
      <c r="SML850" s="14"/>
      <c r="SMM850" s="14"/>
      <c r="SMN850" s="14"/>
      <c r="SMO850" s="14"/>
      <c r="SMP850" s="14"/>
      <c r="SMQ850" s="14"/>
      <c r="SMR850" s="14"/>
      <c r="SMS850" s="14"/>
      <c r="SMT850" s="14"/>
      <c r="SMU850" s="14"/>
      <c r="SMV850" s="14"/>
      <c r="SMW850" s="14"/>
      <c r="SMX850" s="14"/>
      <c r="SMY850" s="14"/>
      <c r="SMZ850" s="14"/>
      <c r="SNA850" s="14"/>
      <c r="SNB850" s="14"/>
      <c r="SNC850" s="14"/>
      <c r="SND850" s="14"/>
      <c r="SNE850" s="14"/>
      <c r="SNF850" s="14"/>
      <c r="SNG850" s="14"/>
      <c r="SNH850" s="14"/>
      <c r="SNI850" s="14"/>
      <c r="SNJ850" s="14"/>
      <c r="SNK850" s="14"/>
      <c r="SNL850" s="14"/>
      <c r="SNM850" s="14"/>
      <c r="SNN850" s="14"/>
      <c r="SNO850" s="14"/>
      <c r="SNP850" s="14"/>
      <c r="SNQ850" s="14"/>
      <c r="SNR850" s="14"/>
      <c r="SNS850" s="14"/>
      <c r="SNT850" s="14"/>
      <c r="SNU850" s="14"/>
      <c r="SNV850" s="14"/>
      <c r="SNW850" s="14"/>
      <c r="SNX850" s="14"/>
      <c r="SNY850" s="14"/>
      <c r="SNZ850" s="14"/>
      <c r="SOA850" s="14"/>
      <c r="SOB850" s="14"/>
      <c r="SOC850" s="14"/>
      <c r="SOD850" s="14"/>
      <c r="SOE850" s="14"/>
      <c r="SOF850" s="14"/>
      <c r="SOG850" s="14"/>
      <c r="SOH850" s="14"/>
      <c r="SOI850" s="14"/>
      <c r="SOJ850" s="14"/>
      <c r="SOK850" s="14"/>
      <c r="SOL850" s="14"/>
      <c r="SOM850" s="14"/>
      <c r="SON850" s="14"/>
      <c r="SOO850" s="14"/>
      <c r="SOP850" s="14"/>
      <c r="SOQ850" s="14"/>
      <c r="SOR850" s="14"/>
      <c r="SOS850" s="14"/>
      <c r="SOT850" s="14"/>
      <c r="SOU850" s="14"/>
      <c r="SOV850" s="14"/>
      <c r="SOW850" s="14"/>
      <c r="SOX850" s="14"/>
      <c r="SOY850" s="14"/>
      <c r="SOZ850" s="14"/>
      <c r="SPA850" s="14"/>
      <c r="SPB850" s="14"/>
      <c r="SPC850" s="14"/>
      <c r="SPD850" s="14"/>
      <c r="SPE850" s="14"/>
      <c r="SPF850" s="14"/>
      <c r="SPG850" s="14"/>
      <c r="SPH850" s="14"/>
      <c r="SPI850" s="14"/>
      <c r="SPJ850" s="14"/>
      <c r="SPK850" s="14"/>
      <c r="SPL850" s="14"/>
      <c r="SPM850" s="14"/>
      <c r="SPN850" s="14"/>
      <c r="SPO850" s="14"/>
      <c r="SPP850" s="14"/>
      <c r="SPQ850" s="14"/>
      <c r="SPR850" s="14"/>
      <c r="SPS850" s="14"/>
      <c r="SPT850" s="14"/>
      <c r="SPU850" s="14"/>
      <c r="SPV850" s="14"/>
      <c r="SPW850" s="14"/>
      <c r="SPX850" s="14"/>
      <c r="SPY850" s="14"/>
      <c r="SPZ850" s="14"/>
      <c r="SQA850" s="14"/>
      <c r="SQB850" s="14"/>
      <c r="SQC850" s="14"/>
      <c r="SQD850" s="14"/>
      <c r="SQE850" s="14"/>
      <c r="SQF850" s="14"/>
      <c r="SQG850" s="14"/>
      <c r="SQH850" s="14"/>
      <c r="SQI850" s="14"/>
      <c r="SQJ850" s="14"/>
      <c r="SQK850" s="14"/>
      <c r="SQL850" s="14"/>
      <c r="SQM850" s="14"/>
      <c r="SQN850" s="14"/>
      <c r="SQO850" s="14"/>
      <c r="SQP850" s="14"/>
      <c r="SQQ850" s="14"/>
      <c r="SQR850" s="14"/>
      <c r="SQS850" s="14"/>
      <c r="SQT850" s="14"/>
      <c r="SQU850" s="14"/>
      <c r="SQV850" s="14"/>
      <c r="SQW850" s="14"/>
      <c r="SQX850" s="14"/>
      <c r="SQY850" s="14"/>
      <c r="SQZ850" s="14"/>
      <c r="SRA850" s="14"/>
      <c r="SRB850" s="14"/>
      <c r="SRC850" s="14"/>
      <c r="SRD850" s="14"/>
      <c r="SRE850" s="14"/>
      <c r="SRF850" s="14"/>
      <c r="SRG850" s="14"/>
      <c r="SRH850" s="14"/>
      <c r="SRI850" s="14"/>
      <c r="SRJ850" s="14"/>
      <c r="SRK850" s="14"/>
      <c r="SRL850" s="14"/>
      <c r="SRM850" s="14"/>
      <c r="SRN850" s="14"/>
      <c r="SRO850" s="14"/>
      <c r="SRP850" s="14"/>
      <c r="SRQ850" s="14"/>
      <c r="SRR850" s="14"/>
      <c r="SRS850" s="14"/>
      <c r="SRT850" s="14"/>
      <c r="SRU850" s="14"/>
      <c r="SRV850" s="14"/>
      <c r="SRW850" s="14"/>
      <c r="SRX850" s="14"/>
      <c r="SRY850" s="14"/>
      <c r="SRZ850" s="14"/>
      <c r="SSA850" s="14"/>
      <c r="SSB850" s="14"/>
      <c r="SSC850" s="14"/>
      <c r="SSD850" s="14"/>
      <c r="SSE850" s="14"/>
      <c r="SSF850" s="14"/>
      <c r="SSG850" s="14"/>
      <c r="SSH850" s="14"/>
      <c r="SSI850" s="14"/>
      <c r="SSJ850" s="14"/>
      <c r="SSK850" s="14"/>
      <c r="SSL850" s="14"/>
      <c r="SSM850" s="14"/>
      <c r="SSN850" s="14"/>
      <c r="SSO850" s="14"/>
      <c r="SSP850" s="14"/>
      <c r="SSQ850" s="14"/>
      <c r="SSR850" s="14"/>
      <c r="SSS850" s="14"/>
      <c r="SST850" s="14"/>
      <c r="SSU850" s="14"/>
      <c r="SSV850" s="14"/>
      <c r="SSW850" s="14"/>
      <c r="SSX850" s="14"/>
      <c r="SSY850" s="14"/>
      <c r="SSZ850" s="14"/>
      <c r="STA850" s="14"/>
      <c r="STB850" s="14"/>
      <c r="STC850" s="14"/>
      <c r="STD850" s="14"/>
      <c r="STE850" s="14"/>
      <c r="STF850" s="14"/>
      <c r="STG850" s="14"/>
      <c r="STH850" s="14"/>
      <c r="STI850" s="14"/>
      <c r="STJ850" s="14"/>
      <c r="STK850" s="14"/>
      <c r="STL850" s="14"/>
      <c r="STM850" s="14"/>
      <c r="STN850" s="14"/>
      <c r="STO850" s="14"/>
      <c r="STP850" s="14"/>
      <c r="STQ850" s="14"/>
      <c r="STR850" s="14"/>
      <c r="STS850" s="14"/>
      <c r="STT850" s="14"/>
      <c r="STU850" s="14"/>
      <c r="STV850" s="14"/>
      <c r="STW850" s="14"/>
      <c r="STX850" s="14"/>
      <c r="STY850" s="14"/>
      <c r="STZ850" s="14"/>
      <c r="SUA850" s="14"/>
      <c r="SUB850" s="14"/>
      <c r="SUC850" s="14"/>
      <c r="SUD850" s="14"/>
      <c r="SUE850" s="14"/>
      <c r="SUF850" s="14"/>
      <c r="SUG850" s="14"/>
      <c r="SUH850" s="14"/>
      <c r="SUI850" s="14"/>
      <c r="SUJ850" s="14"/>
      <c r="SUK850" s="14"/>
      <c r="SUL850" s="14"/>
      <c r="SUM850" s="14"/>
      <c r="SUN850" s="14"/>
      <c r="SUO850" s="14"/>
      <c r="SUP850" s="14"/>
      <c r="SUQ850" s="14"/>
      <c r="SUR850" s="14"/>
      <c r="SUS850" s="14"/>
      <c r="SUT850" s="14"/>
      <c r="SUU850" s="14"/>
      <c r="SUV850" s="14"/>
      <c r="SUW850" s="14"/>
      <c r="SUX850" s="14"/>
      <c r="SUY850" s="14"/>
      <c r="SUZ850" s="14"/>
      <c r="SVA850" s="14"/>
      <c r="SVB850" s="14"/>
      <c r="SVC850" s="14"/>
      <c r="SVD850" s="14"/>
      <c r="SVE850" s="14"/>
      <c r="SVF850" s="14"/>
      <c r="SVG850" s="14"/>
      <c r="SVH850" s="14"/>
      <c r="SVI850" s="14"/>
      <c r="SVJ850" s="14"/>
      <c r="SVK850" s="14"/>
      <c r="SVL850" s="14"/>
      <c r="SVM850" s="14"/>
      <c r="SVN850" s="14"/>
      <c r="SVO850" s="14"/>
      <c r="SVP850" s="14"/>
      <c r="SVQ850" s="14"/>
      <c r="SVR850" s="14"/>
      <c r="SVS850" s="14"/>
      <c r="SVT850" s="14"/>
      <c r="SVU850" s="14"/>
      <c r="SVV850" s="14"/>
      <c r="SVW850" s="14"/>
      <c r="SVX850" s="14"/>
      <c r="SVY850" s="14"/>
      <c r="SVZ850" s="14"/>
      <c r="SWA850" s="14"/>
      <c r="SWB850" s="14"/>
      <c r="SWC850" s="14"/>
      <c r="SWD850" s="14"/>
      <c r="SWE850" s="14"/>
      <c r="SWF850" s="14"/>
      <c r="SWG850" s="14"/>
      <c r="SWH850" s="14"/>
      <c r="SWI850" s="14"/>
      <c r="SWJ850" s="14"/>
      <c r="SWK850" s="14"/>
      <c r="SWL850" s="14"/>
      <c r="SWM850" s="14"/>
      <c r="SWN850" s="14"/>
      <c r="SWO850" s="14"/>
      <c r="SWP850" s="14"/>
      <c r="SWQ850" s="14"/>
      <c r="SWR850" s="14"/>
      <c r="SWS850" s="14"/>
      <c r="SWT850" s="14"/>
      <c r="SWU850" s="14"/>
      <c r="SWV850" s="14"/>
      <c r="SWW850" s="14"/>
      <c r="SWX850" s="14"/>
      <c r="SWY850" s="14"/>
      <c r="SWZ850" s="14"/>
      <c r="SXA850" s="14"/>
      <c r="SXB850" s="14"/>
      <c r="SXC850" s="14"/>
      <c r="SXD850" s="14"/>
      <c r="SXE850" s="14"/>
      <c r="SXF850" s="14"/>
      <c r="SXG850" s="14"/>
      <c r="SXH850" s="14"/>
      <c r="SXI850" s="14"/>
      <c r="SXJ850" s="14"/>
      <c r="SXK850" s="14"/>
      <c r="SXL850" s="14"/>
      <c r="SXM850" s="14"/>
      <c r="SXN850" s="14"/>
      <c r="SXO850" s="14"/>
      <c r="SXP850" s="14"/>
      <c r="SXQ850" s="14"/>
      <c r="SXR850" s="14"/>
      <c r="SXS850" s="14"/>
      <c r="SXT850" s="14"/>
      <c r="SXU850" s="14"/>
      <c r="SXV850" s="14"/>
      <c r="SXW850" s="14"/>
      <c r="SXX850" s="14"/>
      <c r="SXY850" s="14"/>
      <c r="SXZ850" s="14"/>
      <c r="SYA850" s="14"/>
      <c r="SYB850" s="14"/>
      <c r="SYC850" s="14"/>
      <c r="SYD850" s="14"/>
      <c r="SYE850" s="14"/>
      <c r="SYF850" s="14"/>
      <c r="SYG850" s="14"/>
      <c r="SYH850" s="14"/>
      <c r="SYI850" s="14"/>
      <c r="SYJ850" s="14"/>
      <c r="SYK850" s="14"/>
      <c r="SYL850" s="14"/>
      <c r="SYM850" s="14"/>
      <c r="SYN850" s="14"/>
      <c r="SYO850" s="14"/>
      <c r="SYP850" s="14"/>
      <c r="SYQ850" s="14"/>
      <c r="SYR850" s="14"/>
      <c r="SYS850" s="14"/>
      <c r="SYT850" s="14"/>
      <c r="SYU850" s="14"/>
      <c r="SYV850" s="14"/>
      <c r="SYW850" s="14"/>
      <c r="SYX850" s="14"/>
      <c r="SYY850" s="14"/>
      <c r="SYZ850" s="14"/>
      <c r="SZA850" s="14"/>
      <c r="SZB850" s="14"/>
      <c r="SZC850" s="14"/>
      <c r="SZD850" s="14"/>
      <c r="SZE850" s="14"/>
      <c r="SZF850" s="14"/>
      <c r="SZG850" s="14"/>
      <c r="SZH850" s="14"/>
      <c r="SZI850" s="14"/>
      <c r="SZJ850" s="14"/>
      <c r="SZK850" s="14"/>
      <c r="SZL850" s="14"/>
      <c r="SZM850" s="14"/>
      <c r="SZN850" s="14"/>
      <c r="SZO850" s="14"/>
      <c r="SZP850" s="14"/>
      <c r="SZQ850" s="14"/>
      <c r="SZR850" s="14"/>
      <c r="SZS850" s="14"/>
      <c r="SZT850" s="14"/>
      <c r="SZU850" s="14"/>
      <c r="SZV850" s="14"/>
      <c r="SZW850" s="14"/>
      <c r="SZX850" s="14"/>
      <c r="SZY850" s="14"/>
      <c r="SZZ850" s="14"/>
      <c r="TAA850" s="14"/>
      <c r="TAB850" s="14"/>
      <c r="TAC850" s="14"/>
      <c r="TAD850" s="14"/>
      <c r="TAE850" s="14"/>
      <c r="TAF850" s="14"/>
      <c r="TAG850" s="14"/>
      <c r="TAH850" s="14"/>
      <c r="TAI850" s="14"/>
      <c r="TAJ850" s="14"/>
      <c r="TAK850" s="14"/>
      <c r="TAL850" s="14"/>
      <c r="TAM850" s="14"/>
      <c r="TAN850" s="14"/>
      <c r="TAO850" s="14"/>
      <c r="TAP850" s="14"/>
      <c r="TAQ850" s="14"/>
      <c r="TAR850" s="14"/>
      <c r="TAS850" s="14"/>
      <c r="TAT850" s="14"/>
      <c r="TAU850" s="14"/>
      <c r="TAV850" s="14"/>
      <c r="TAW850" s="14"/>
      <c r="TAX850" s="14"/>
      <c r="TAY850" s="14"/>
      <c r="TAZ850" s="14"/>
      <c r="TBA850" s="14"/>
      <c r="TBB850" s="14"/>
      <c r="TBC850" s="14"/>
      <c r="TBD850" s="14"/>
      <c r="TBE850" s="14"/>
      <c r="TBF850" s="14"/>
      <c r="TBG850" s="14"/>
      <c r="TBH850" s="14"/>
      <c r="TBI850" s="14"/>
      <c r="TBJ850" s="14"/>
      <c r="TBK850" s="14"/>
      <c r="TBL850" s="14"/>
      <c r="TBM850" s="14"/>
      <c r="TBN850" s="14"/>
      <c r="TBO850" s="14"/>
      <c r="TBP850" s="14"/>
      <c r="TBQ850" s="14"/>
      <c r="TBR850" s="14"/>
      <c r="TBS850" s="14"/>
      <c r="TBT850" s="14"/>
      <c r="TBU850" s="14"/>
      <c r="TBV850" s="14"/>
      <c r="TBW850" s="14"/>
      <c r="TBX850" s="14"/>
      <c r="TBY850" s="14"/>
      <c r="TBZ850" s="14"/>
      <c r="TCA850" s="14"/>
      <c r="TCB850" s="14"/>
      <c r="TCC850" s="14"/>
      <c r="TCD850" s="14"/>
      <c r="TCE850" s="14"/>
      <c r="TCF850" s="14"/>
      <c r="TCG850" s="14"/>
      <c r="TCH850" s="14"/>
      <c r="TCI850" s="14"/>
      <c r="TCJ850" s="14"/>
      <c r="TCK850" s="14"/>
      <c r="TCL850" s="14"/>
      <c r="TCM850" s="14"/>
      <c r="TCN850" s="14"/>
      <c r="TCO850" s="14"/>
      <c r="TCP850" s="14"/>
      <c r="TCQ850" s="14"/>
      <c r="TCR850" s="14"/>
      <c r="TCS850" s="14"/>
      <c r="TCT850" s="14"/>
      <c r="TCU850" s="14"/>
      <c r="TCV850" s="14"/>
      <c r="TCW850" s="14"/>
      <c r="TCX850" s="14"/>
      <c r="TCY850" s="14"/>
      <c r="TCZ850" s="14"/>
      <c r="TDA850" s="14"/>
      <c r="TDB850" s="14"/>
      <c r="TDC850" s="14"/>
      <c r="TDD850" s="14"/>
      <c r="TDE850" s="14"/>
      <c r="TDF850" s="14"/>
      <c r="TDG850" s="14"/>
      <c r="TDH850" s="14"/>
      <c r="TDI850" s="14"/>
      <c r="TDJ850" s="14"/>
      <c r="TDK850" s="14"/>
      <c r="TDL850" s="14"/>
      <c r="TDM850" s="14"/>
      <c r="TDN850" s="14"/>
      <c r="TDO850" s="14"/>
      <c r="TDP850" s="14"/>
      <c r="TDQ850" s="14"/>
      <c r="TDR850" s="14"/>
      <c r="TDS850" s="14"/>
      <c r="TDT850" s="14"/>
      <c r="TDU850" s="14"/>
      <c r="TDV850" s="14"/>
      <c r="TDW850" s="14"/>
      <c r="TDX850" s="14"/>
      <c r="TDY850" s="14"/>
      <c r="TDZ850" s="14"/>
      <c r="TEA850" s="14"/>
      <c r="TEB850" s="14"/>
      <c r="TEC850" s="14"/>
      <c r="TED850" s="14"/>
      <c r="TEE850" s="14"/>
      <c r="TEF850" s="14"/>
      <c r="TEG850" s="14"/>
      <c r="TEH850" s="14"/>
      <c r="TEI850" s="14"/>
      <c r="TEJ850" s="14"/>
      <c r="TEK850" s="14"/>
      <c r="TEL850" s="14"/>
      <c r="TEM850" s="14"/>
      <c r="TEN850" s="14"/>
      <c r="TEO850" s="14"/>
      <c r="TEP850" s="14"/>
      <c r="TEQ850" s="14"/>
      <c r="TER850" s="14"/>
      <c r="TES850" s="14"/>
      <c r="TET850" s="14"/>
      <c r="TEU850" s="14"/>
      <c r="TEV850" s="14"/>
      <c r="TEW850" s="14"/>
      <c r="TEX850" s="14"/>
      <c r="TEY850" s="14"/>
      <c r="TEZ850" s="14"/>
      <c r="TFA850" s="14"/>
      <c r="TFB850" s="14"/>
      <c r="TFC850" s="14"/>
      <c r="TFD850" s="14"/>
      <c r="TFE850" s="14"/>
      <c r="TFF850" s="14"/>
      <c r="TFG850" s="14"/>
      <c r="TFH850" s="14"/>
      <c r="TFI850" s="14"/>
      <c r="TFJ850" s="14"/>
      <c r="TFK850" s="14"/>
      <c r="TFL850" s="14"/>
      <c r="TFM850" s="14"/>
      <c r="TFN850" s="14"/>
      <c r="TFO850" s="14"/>
      <c r="TFP850" s="14"/>
      <c r="TFQ850" s="14"/>
      <c r="TFR850" s="14"/>
      <c r="TFS850" s="14"/>
      <c r="TFT850" s="14"/>
      <c r="TFU850" s="14"/>
      <c r="TFV850" s="14"/>
      <c r="TFW850" s="14"/>
      <c r="TFX850" s="14"/>
      <c r="TFY850" s="14"/>
      <c r="TFZ850" s="14"/>
      <c r="TGA850" s="14"/>
      <c r="TGB850" s="14"/>
      <c r="TGC850" s="14"/>
      <c r="TGD850" s="14"/>
      <c r="TGE850" s="14"/>
      <c r="TGF850" s="14"/>
      <c r="TGG850" s="14"/>
      <c r="TGH850" s="14"/>
      <c r="TGI850" s="14"/>
      <c r="TGJ850" s="14"/>
      <c r="TGK850" s="14"/>
      <c r="TGL850" s="14"/>
      <c r="TGM850" s="14"/>
      <c r="TGN850" s="14"/>
      <c r="TGO850" s="14"/>
      <c r="TGP850" s="14"/>
      <c r="TGQ850" s="14"/>
      <c r="TGR850" s="14"/>
      <c r="TGS850" s="14"/>
      <c r="TGT850" s="14"/>
      <c r="TGU850" s="14"/>
      <c r="TGV850" s="14"/>
      <c r="TGW850" s="14"/>
      <c r="TGX850" s="14"/>
      <c r="TGY850" s="14"/>
      <c r="TGZ850" s="14"/>
      <c r="THA850" s="14"/>
      <c r="THB850" s="14"/>
      <c r="THC850" s="14"/>
      <c r="THD850" s="14"/>
      <c r="THE850" s="14"/>
      <c r="THF850" s="14"/>
      <c r="THG850" s="14"/>
      <c r="THH850" s="14"/>
      <c r="THI850" s="14"/>
      <c r="THJ850" s="14"/>
      <c r="THK850" s="14"/>
      <c r="THL850" s="14"/>
      <c r="THM850" s="14"/>
      <c r="THN850" s="14"/>
      <c r="THO850" s="14"/>
      <c r="THP850" s="14"/>
      <c r="THQ850" s="14"/>
      <c r="THR850" s="14"/>
      <c r="THS850" s="14"/>
      <c r="THT850" s="14"/>
      <c r="THU850" s="14"/>
      <c r="THV850" s="14"/>
      <c r="THW850" s="14"/>
      <c r="THX850" s="14"/>
      <c r="THY850" s="14"/>
      <c r="THZ850" s="14"/>
      <c r="TIA850" s="14"/>
      <c r="TIB850" s="14"/>
      <c r="TIC850" s="14"/>
      <c r="TID850" s="14"/>
      <c r="TIE850" s="14"/>
      <c r="TIF850" s="14"/>
      <c r="TIG850" s="14"/>
      <c r="TIH850" s="14"/>
      <c r="TII850" s="14"/>
      <c r="TIJ850" s="14"/>
      <c r="TIK850" s="14"/>
      <c r="TIL850" s="14"/>
      <c r="TIM850" s="14"/>
      <c r="TIN850" s="14"/>
      <c r="TIO850" s="14"/>
      <c r="TIP850" s="14"/>
      <c r="TIQ850" s="14"/>
      <c r="TIR850" s="14"/>
      <c r="TIS850" s="14"/>
      <c r="TIT850" s="14"/>
      <c r="TIU850" s="14"/>
      <c r="TIV850" s="14"/>
      <c r="TIW850" s="14"/>
      <c r="TIX850" s="14"/>
      <c r="TIY850" s="14"/>
      <c r="TIZ850" s="14"/>
      <c r="TJA850" s="14"/>
      <c r="TJB850" s="14"/>
      <c r="TJC850" s="14"/>
      <c r="TJD850" s="14"/>
      <c r="TJE850" s="14"/>
      <c r="TJF850" s="14"/>
      <c r="TJG850" s="14"/>
      <c r="TJH850" s="14"/>
      <c r="TJI850" s="14"/>
      <c r="TJJ850" s="14"/>
      <c r="TJK850" s="14"/>
      <c r="TJL850" s="14"/>
      <c r="TJM850" s="14"/>
      <c r="TJN850" s="14"/>
      <c r="TJO850" s="14"/>
      <c r="TJP850" s="14"/>
      <c r="TJQ850" s="14"/>
      <c r="TJR850" s="14"/>
      <c r="TJS850" s="14"/>
      <c r="TJT850" s="14"/>
      <c r="TJU850" s="14"/>
      <c r="TJV850" s="14"/>
      <c r="TJW850" s="14"/>
      <c r="TJX850" s="14"/>
      <c r="TJY850" s="14"/>
      <c r="TJZ850" s="14"/>
      <c r="TKA850" s="14"/>
      <c r="TKB850" s="14"/>
      <c r="TKC850" s="14"/>
      <c r="TKD850" s="14"/>
      <c r="TKE850" s="14"/>
      <c r="TKF850" s="14"/>
      <c r="TKG850" s="14"/>
      <c r="TKH850" s="14"/>
      <c r="TKI850" s="14"/>
      <c r="TKJ850" s="14"/>
      <c r="TKK850" s="14"/>
      <c r="TKL850" s="14"/>
      <c r="TKM850" s="14"/>
      <c r="TKN850" s="14"/>
      <c r="TKO850" s="14"/>
      <c r="TKP850" s="14"/>
      <c r="TKQ850" s="14"/>
      <c r="TKR850" s="14"/>
      <c r="TKS850" s="14"/>
      <c r="TKT850" s="14"/>
      <c r="TKU850" s="14"/>
      <c r="TKV850" s="14"/>
      <c r="TKW850" s="14"/>
      <c r="TKX850" s="14"/>
      <c r="TKY850" s="14"/>
      <c r="TKZ850" s="14"/>
      <c r="TLA850" s="14"/>
      <c r="TLB850" s="14"/>
      <c r="TLC850" s="14"/>
      <c r="TLD850" s="14"/>
      <c r="TLE850" s="14"/>
      <c r="TLF850" s="14"/>
      <c r="TLG850" s="14"/>
      <c r="TLH850" s="14"/>
      <c r="TLI850" s="14"/>
      <c r="TLJ850" s="14"/>
      <c r="TLK850" s="14"/>
      <c r="TLL850" s="14"/>
      <c r="TLM850" s="14"/>
      <c r="TLN850" s="14"/>
      <c r="TLO850" s="14"/>
      <c r="TLP850" s="14"/>
      <c r="TLQ850" s="14"/>
      <c r="TLR850" s="14"/>
      <c r="TLS850" s="14"/>
      <c r="TLT850" s="14"/>
      <c r="TLU850" s="14"/>
      <c r="TLV850" s="14"/>
      <c r="TLW850" s="14"/>
      <c r="TLX850" s="14"/>
      <c r="TLY850" s="14"/>
      <c r="TLZ850" s="14"/>
      <c r="TMA850" s="14"/>
      <c r="TMB850" s="14"/>
      <c r="TMC850" s="14"/>
      <c r="TMD850" s="14"/>
      <c r="TME850" s="14"/>
      <c r="TMF850" s="14"/>
      <c r="TMG850" s="14"/>
      <c r="TMH850" s="14"/>
      <c r="TMI850" s="14"/>
      <c r="TMJ850" s="14"/>
      <c r="TMK850" s="14"/>
      <c r="TML850" s="14"/>
      <c r="TMM850" s="14"/>
      <c r="TMN850" s="14"/>
      <c r="TMO850" s="14"/>
      <c r="TMP850" s="14"/>
      <c r="TMQ850" s="14"/>
      <c r="TMR850" s="14"/>
      <c r="TMS850" s="14"/>
      <c r="TMT850" s="14"/>
      <c r="TMU850" s="14"/>
      <c r="TMV850" s="14"/>
      <c r="TMW850" s="14"/>
      <c r="TMX850" s="14"/>
      <c r="TMY850" s="14"/>
      <c r="TMZ850" s="14"/>
      <c r="TNA850" s="14"/>
      <c r="TNB850" s="14"/>
      <c r="TNC850" s="14"/>
      <c r="TND850" s="14"/>
      <c r="TNE850" s="14"/>
      <c r="TNF850" s="14"/>
      <c r="TNG850" s="14"/>
      <c r="TNH850" s="14"/>
      <c r="TNI850" s="14"/>
      <c r="TNJ850" s="14"/>
      <c r="TNK850" s="14"/>
      <c r="TNL850" s="14"/>
      <c r="TNM850" s="14"/>
      <c r="TNN850" s="14"/>
      <c r="TNO850" s="14"/>
      <c r="TNP850" s="14"/>
      <c r="TNQ850" s="14"/>
      <c r="TNR850" s="14"/>
      <c r="TNS850" s="14"/>
      <c r="TNT850" s="14"/>
      <c r="TNU850" s="14"/>
      <c r="TNV850" s="14"/>
      <c r="TNW850" s="14"/>
      <c r="TNX850" s="14"/>
      <c r="TNY850" s="14"/>
      <c r="TNZ850" s="14"/>
      <c r="TOA850" s="14"/>
      <c r="TOB850" s="14"/>
      <c r="TOC850" s="14"/>
      <c r="TOD850" s="14"/>
      <c r="TOE850" s="14"/>
      <c r="TOF850" s="14"/>
      <c r="TOG850" s="14"/>
      <c r="TOH850" s="14"/>
      <c r="TOI850" s="14"/>
      <c r="TOJ850" s="14"/>
      <c r="TOK850" s="14"/>
      <c r="TOL850" s="14"/>
      <c r="TOM850" s="14"/>
      <c r="TON850" s="14"/>
      <c r="TOO850" s="14"/>
      <c r="TOP850" s="14"/>
      <c r="TOQ850" s="14"/>
      <c r="TOR850" s="14"/>
      <c r="TOS850" s="14"/>
      <c r="TOT850" s="14"/>
      <c r="TOU850" s="14"/>
      <c r="TOV850" s="14"/>
      <c r="TOW850" s="14"/>
      <c r="TOX850" s="14"/>
      <c r="TOY850" s="14"/>
      <c r="TOZ850" s="14"/>
      <c r="TPA850" s="14"/>
      <c r="TPB850" s="14"/>
      <c r="TPC850" s="14"/>
      <c r="TPD850" s="14"/>
      <c r="TPE850" s="14"/>
      <c r="TPF850" s="14"/>
      <c r="TPG850" s="14"/>
      <c r="TPH850" s="14"/>
      <c r="TPI850" s="14"/>
      <c r="TPJ850" s="14"/>
      <c r="TPK850" s="14"/>
      <c r="TPL850" s="14"/>
      <c r="TPM850" s="14"/>
      <c r="TPN850" s="14"/>
      <c r="TPO850" s="14"/>
      <c r="TPP850" s="14"/>
      <c r="TPQ850" s="14"/>
      <c r="TPR850" s="14"/>
      <c r="TPS850" s="14"/>
      <c r="TPT850" s="14"/>
      <c r="TPU850" s="14"/>
      <c r="TPV850" s="14"/>
      <c r="TPW850" s="14"/>
      <c r="TPX850" s="14"/>
      <c r="TPY850" s="14"/>
      <c r="TPZ850" s="14"/>
      <c r="TQA850" s="14"/>
      <c r="TQB850" s="14"/>
      <c r="TQC850" s="14"/>
      <c r="TQD850" s="14"/>
      <c r="TQE850" s="14"/>
      <c r="TQF850" s="14"/>
      <c r="TQG850" s="14"/>
      <c r="TQH850" s="14"/>
      <c r="TQI850" s="14"/>
      <c r="TQJ850" s="14"/>
      <c r="TQK850" s="14"/>
      <c r="TQL850" s="14"/>
      <c r="TQM850" s="14"/>
      <c r="TQN850" s="14"/>
      <c r="TQO850" s="14"/>
      <c r="TQP850" s="14"/>
      <c r="TQQ850" s="14"/>
      <c r="TQR850" s="14"/>
      <c r="TQS850" s="14"/>
      <c r="TQT850" s="14"/>
      <c r="TQU850" s="14"/>
      <c r="TQV850" s="14"/>
      <c r="TQW850" s="14"/>
      <c r="TQX850" s="14"/>
      <c r="TQY850" s="14"/>
      <c r="TQZ850" s="14"/>
      <c r="TRA850" s="14"/>
      <c r="TRB850" s="14"/>
      <c r="TRC850" s="14"/>
      <c r="TRD850" s="14"/>
      <c r="TRE850" s="14"/>
      <c r="TRF850" s="14"/>
      <c r="TRG850" s="14"/>
      <c r="TRH850" s="14"/>
      <c r="TRI850" s="14"/>
      <c r="TRJ850" s="14"/>
      <c r="TRK850" s="14"/>
      <c r="TRL850" s="14"/>
      <c r="TRM850" s="14"/>
      <c r="TRN850" s="14"/>
      <c r="TRO850" s="14"/>
      <c r="TRP850" s="14"/>
      <c r="TRQ850" s="14"/>
      <c r="TRR850" s="14"/>
      <c r="TRS850" s="14"/>
      <c r="TRT850" s="14"/>
      <c r="TRU850" s="14"/>
      <c r="TRV850" s="14"/>
      <c r="TRW850" s="14"/>
      <c r="TRX850" s="14"/>
      <c r="TRY850" s="14"/>
      <c r="TRZ850" s="14"/>
      <c r="TSA850" s="14"/>
      <c r="TSB850" s="14"/>
      <c r="TSC850" s="14"/>
      <c r="TSD850" s="14"/>
      <c r="TSE850" s="14"/>
      <c r="TSF850" s="14"/>
      <c r="TSG850" s="14"/>
      <c r="TSH850" s="14"/>
      <c r="TSI850" s="14"/>
      <c r="TSJ850" s="14"/>
      <c r="TSK850" s="14"/>
      <c r="TSL850" s="14"/>
      <c r="TSM850" s="14"/>
      <c r="TSN850" s="14"/>
      <c r="TSO850" s="14"/>
      <c r="TSP850" s="14"/>
      <c r="TSQ850" s="14"/>
      <c r="TSR850" s="14"/>
      <c r="TSS850" s="14"/>
      <c r="TST850" s="14"/>
      <c r="TSU850" s="14"/>
      <c r="TSV850" s="14"/>
      <c r="TSW850" s="14"/>
      <c r="TSX850" s="14"/>
      <c r="TSY850" s="14"/>
      <c r="TSZ850" s="14"/>
      <c r="TTA850" s="14"/>
      <c r="TTB850" s="14"/>
      <c r="TTC850" s="14"/>
      <c r="TTD850" s="14"/>
      <c r="TTE850" s="14"/>
      <c r="TTF850" s="14"/>
      <c r="TTG850" s="14"/>
      <c r="TTH850" s="14"/>
      <c r="TTI850" s="14"/>
      <c r="TTJ850" s="14"/>
      <c r="TTK850" s="14"/>
      <c r="TTL850" s="14"/>
      <c r="TTM850" s="14"/>
      <c r="TTN850" s="14"/>
      <c r="TTO850" s="14"/>
      <c r="TTP850" s="14"/>
      <c r="TTQ850" s="14"/>
      <c r="TTR850" s="14"/>
      <c r="TTS850" s="14"/>
      <c r="TTT850" s="14"/>
      <c r="TTU850" s="14"/>
      <c r="TTV850" s="14"/>
      <c r="TTW850" s="14"/>
      <c r="TTX850" s="14"/>
      <c r="TTY850" s="14"/>
      <c r="TTZ850" s="14"/>
      <c r="TUA850" s="14"/>
      <c r="TUB850" s="14"/>
      <c r="TUC850" s="14"/>
      <c r="TUD850" s="14"/>
      <c r="TUE850" s="14"/>
      <c r="TUF850" s="14"/>
      <c r="TUG850" s="14"/>
      <c r="TUH850" s="14"/>
      <c r="TUI850" s="14"/>
      <c r="TUJ850" s="14"/>
      <c r="TUK850" s="14"/>
      <c r="TUL850" s="14"/>
      <c r="TUM850" s="14"/>
      <c r="TUN850" s="14"/>
      <c r="TUO850" s="14"/>
      <c r="TUP850" s="14"/>
      <c r="TUQ850" s="14"/>
      <c r="TUR850" s="14"/>
      <c r="TUS850" s="14"/>
      <c r="TUT850" s="14"/>
      <c r="TUU850" s="14"/>
      <c r="TUV850" s="14"/>
      <c r="TUW850" s="14"/>
      <c r="TUX850" s="14"/>
      <c r="TUY850" s="14"/>
      <c r="TUZ850" s="14"/>
      <c r="TVA850" s="14"/>
      <c r="TVB850" s="14"/>
      <c r="TVC850" s="14"/>
      <c r="TVD850" s="14"/>
      <c r="TVE850" s="14"/>
      <c r="TVF850" s="14"/>
      <c r="TVG850" s="14"/>
      <c r="TVH850" s="14"/>
      <c r="TVI850" s="14"/>
      <c r="TVJ850" s="14"/>
      <c r="TVK850" s="14"/>
      <c r="TVL850" s="14"/>
      <c r="TVM850" s="14"/>
      <c r="TVN850" s="14"/>
      <c r="TVO850" s="14"/>
      <c r="TVP850" s="14"/>
      <c r="TVQ850" s="14"/>
      <c r="TVR850" s="14"/>
      <c r="TVS850" s="14"/>
      <c r="TVT850" s="14"/>
      <c r="TVU850" s="14"/>
      <c r="TVV850" s="14"/>
      <c r="TVW850" s="14"/>
      <c r="TVX850" s="14"/>
      <c r="TVY850" s="14"/>
      <c r="TVZ850" s="14"/>
      <c r="TWA850" s="14"/>
      <c r="TWB850" s="14"/>
      <c r="TWC850" s="14"/>
      <c r="TWD850" s="14"/>
      <c r="TWE850" s="14"/>
      <c r="TWF850" s="14"/>
      <c r="TWG850" s="14"/>
      <c r="TWH850" s="14"/>
      <c r="TWI850" s="14"/>
      <c r="TWJ850" s="14"/>
      <c r="TWK850" s="14"/>
      <c r="TWL850" s="14"/>
      <c r="TWM850" s="14"/>
      <c r="TWN850" s="14"/>
      <c r="TWO850" s="14"/>
      <c r="TWP850" s="14"/>
      <c r="TWQ850" s="14"/>
      <c r="TWR850" s="14"/>
      <c r="TWS850" s="14"/>
      <c r="TWT850" s="14"/>
      <c r="TWU850" s="14"/>
      <c r="TWV850" s="14"/>
      <c r="TWW850" s="14"/>
      <c r="TWX850" s="14"/>
      <c r="TWY850" s="14"/>
      <c r="TWZ850" s="14"/>
      <c r="TXA850" s="14"/>
      <c r="TXB850" s="14"/>
      <c r="TXC850" s="14"/>
      <c r="TXD850" s="14"/>
      <c r="TXE850" s="14"/>
      <c r="TXF850" s="14"/>
      <c r="TXG850" s="14"/>
      <c r="TXH850" s="14"/>
      <c r="TXI850" s="14"/>
      <c r="TXJ850" s="14"/>
      <c r="TXK850" s="14"/>
      <c r="TXL850" s="14"/>
      <c r="TXM850" s="14"/>
      <c r="TXN850" s="14"/>
      <c r="TXO850" s="14"/>
      <c r="TXP850" s="14"/>
      <c r="TXQ850" s="14"/>
      <c r="TXR850" s="14"/>
      <c r="TXS850" s="14"/>
      <c r="TXT850" s="14"/>
      <c r="TXU850" s="14"/>
      <c r="TXV850" s="14"/>
      <c r="TXW850" s="14"/>
      <c r="TXX850" s="14"/>
      <c r="TXY850" s="14"/>
      <c r="TXZ850" s="14"/>
      <c r="TYA850" s="14"/>
      <c r="TYB850" s="14"/>
      <c r="TYC850" s="14"/>
      <c r="TYD850" s="14"/>
      <c r="TYE850" s="14"/>
      <c r="TYF850" s="14"/>
      <c r="TYG850" s="14"/>
      <c r="TYH850" s="14"/>
      <c r="TYI850" s="14"/>
      <c r="TYJ850" s="14"/>
      <c r="TYK850" s="14"/>
      <c r="TYL850" s="14"/>
      <c r="TYM850" s="14"/>
      <c r="TYN850" s="14"/>
      <c r="TYO850" s="14"/>
      <c r="TYP850" s="14"/>
      <c r="TYQ850" s="14"/>
      <c r="TYR850" s="14"/>
      <c r="TYS850" s="14"/>
      <c r="TYT850" s="14"/>
      <c r="TYU850" s="14"/>
      <c r="TYV850" s="14"/>
      <c r="TYW850" s="14"/>
      <c r="TYX850" s="14"/>
      <c r="TYY850" s="14"/>
      <c r="TYZ850" s="14"/>
      <c r="TZA850" s="14"/>
      <c r="TZB850" s="14"/>
      <c r="TZC850" s="14"/>
      <c r="TZD850" s="14"/>
      <c r="TZE850" s="14"/>
      <c r="TZF850" s="14"/>
      <c r="TZG850" s="14"/>
      <c r="TZH850" s="14"/>
      <c r="TZI850" s="14"/>
      <c r="TZJ850" s="14"/>
      <c r="TZK850" s="14"/>
      <c r="TZL850" s="14"/>
      <c r="TZM850" s="14"/>
      <c r="TZN850" s="14"/>
      <c r="TZO850" s="14"/>
      <c r="TZP850" s="14"/>
      <c r="TZQ850" s="14"/>
      <c r="TZR850" s="14"/>
      <c r="TZS850" s="14"/>
      <c r="TZT850" s="14"/>
      <c r="TZU850" s="14"/>
      <c r="TZV850" s="14"/>
      <c r="TZW850" s="14"/>
      <c r="TZX850" s="14"/>
      <c r="TZY850" s="14"/>
      <c r="TZZ850" s="14"/>
      <c r="UAA850" s="14"/>
      <c r="UAB850" s="14"/>
      <c r="UAC850" s="14"/>
      <c r="UAD850" s="14"/>
      <c r="UAE850" s="14"/>
      <c r="UAF850" s="14"/>
      <c r="UAG850" s="14"/>
      <c r="UAH850" s="14"/>
      <c r="UAI850" s="14"/>
      <c r="UAJ850" s="14"/>
      <c r="UAK850" s="14"/>
      <c r="UAL850" s="14"/>
      <c r="UAM850" s="14"/>
      <c r="UAN850" s="14"/>
      <c r="UAO850" s="14"/>
      <c r="UAP850" s="14"/>
      <c r="UAQ850" s="14"/>
      <c r="UAR850" s="14"/>
      <c r="UAS850" s="14"/>
      <c r="UAT850" s="14"/>
      <c r="UAU850" s="14"/>
      <c r="UAV850" s="14"/>
      <c r="UAW850" s="14"/>
      <c r="UAX850" s="14"/>
      <c r="UAY850" s="14"/>
      <c r="UAZ850" s="14"/>
      <c r="UBA850" s="14"/>
      <c r="UBB850" s="14"/>
      <c r="UBC850" s="14"/>
      <c r="UBD850" s="14"/>
      <c r="UBE850" s="14"/>
      <c r="UBF850" s="14"/>
      <c r="UBG850" s="14"/>
      <c r="UBH850" s="14"/>
      <c r="UBI850" s="14"/>
      <c r="UBJ850" s="14"/>
      <c r="UBK850" s="14"/>
      <c r="UBL850" s="14"/>
      <c r="UBM850" s="14"/>
      <c r="UBN850" s="14"/>
      <c r="UBO850" s="14"/>
      <c r="UBP850" s="14"/>
      <c r="UBQ850" s="14"/>
      <c r="UBR850" s="14"/>
      <c r="UBS850" s="14"/>
      <c r="UBT850" s="14"/>
      <c r="UBU850" s="14"/>
      <c r="UBV850" s="14"/>
      <c r="UBW850" s="14"/>
      <c r="UBX850" s="14"/>
      <c r="UBY850" s="14"/>
      <c r="UBZ850" s="14"/>
      <c r="UCA850" s="14"/>
      <c r="UCB850" s="14"/>
      <c r="UCC850" s="14"/>
      <c r="UCD850" s="14"/>
      <c r="UCE850" s="14"/>
      <c r="UCF850" s="14"/>
      <c r="UCG850" s="14"/>
      <c r="UCH850" s="14"/>
      <c r="UCI850" s="14"/>
      <c r="UCJ850" s="14"/>
      <c r="UCK850" s="14"/>
      <c r="UCL850" s="14"/>
      <c r="UCM850" s="14"/>
      <c r="UCN850" s="14"/>
      <c r="UCO850" s="14"/>
      <c r="UCP850" s="14"/>
      <c r="UCQ850" s="14"/>
      <c r="UCR850" s="14"/>
      <c r="UCS850" s="14"/>
      <c r="UCT850" s="14"/>
      <c r="UCU850" s="14"/>
      <c r="UCV850" s="14"/>
      <c r="UCW850" s="14"/>
      <c r="UCX850" s="14"/>
      <c r="UCY850" s="14"/>
      <c r="UCZ850" s="14"/>
      <c r="UDA850" s="14"/>
      <c r="UDB850" s="14"/>
      <c r="UDC850" s="14"/>
      <c r="UDD850" s="14"/>
      <c r="UDE850" s="14"/>
      <c r="UDF850" s="14"/>
      <c r="UDG850" s="14"/>
      <c r="UDH850" s="14"/>
      <c r="UDI850" s="14"/>
      <c r="UDJ850" s="14"/>
      <c r="UDK850" s="14"/>
      <c r="UDL850" s="14"/>
      <c r="UDM850" s="14"/>
      <c r="UDN850" s="14"/>
      <c r="UDO850" s="14"/>
      <c r="UDP850" s="14"/>
      <c r="UDQ850" s="14"/>
      <c r="UDR850" s="14"/>
      <c r="UDS850" s="14"/>
      <c r="UDT850" s="14"/>
      <c r="UDU850" s="14"/>
      <c r="UDV850" s="14"/>
      <c r="UDW850" s="14"/>
      <c r="UDX850" s="14"/>
      <c r="UDY850" s="14"/>
      <c r="UDZ850" s="14"/>
      <c r="UEA850" s="14"/>
      <c r="UEB850" s="14"/>
      <c r="UEC850" s="14"/>
      <c r="UED850" s="14"/>
      <c r="UEE850" s="14"/>
      <c r="UEF850" s="14"/>
      <c r="UEG850" s="14"/>
      <c r="UEH850" s="14"/>
      <c r="UEI850" s="14"/>
      <c r="UEJ850" s="14"/>
      <c r="UEK850" s="14"/>
      <c r="UEL850" s="14"/>
      <c r="UEM850" s="14"/>
      <c r="UEN850" s="14"/>
      <c r="UEO850" s="14"/>
      <c r="UEP850" s="14"/>
      <c r="UEQ850" s="14"/>
      <c r="UER850" s="14"/>
      <c r="UES850" s="14"/>
      <c r="UET850" s="14"/>
      <c r="UEU850" s="14"/>
      <c r="UEV850" s="14"/>
      <c r="UEW850" s="14"/>
      <c r="UEX850" s="14"/>
      <c r="UEY850" s="14"/>
      <c r="UEZ850" s="14"/>
      <c r="UFA850" s="14"/>
      <c r="UFB850" s="14"/>
      <c r="UFC850" s="14"/>
      <c r="UFD850" s="14"/>
      <c r="UFE850" s="14"/>
      <c r="UFF850" s="14"/>
      <c r="UFG850" s="14"/>
      <c r="UFH850" s="14"/>
      <c r="UFI850" s="14"/>
      <c r="UFJ850" s="14"/>
      <c r="UFK850" s="14"/>
      <c r="UFL850" s="14"/>
      <c r="UFM850" s="14"/>
      <c r="UFN850" s="14"/>
      <c r="UFO850" s="14"/>
      <c r="UFP850" s="14"/>
      <c r="UFQ850" s="14"/>
      <c r="UFR850" s="14"/>
      <c r="UFS850" s="14"/>
      <c r="UFT850" s="14"/>
      <c r="UFU850" s="14"/>
      <c r="UFV850" s="14"/>
      <c r="UFW850" s="14"/>
      <c r="UFX850" s="14"/>
      <c r="UFY850" s="14"/>
      <c r="UFZ850" s="14"/>
      <c r="UGA850" s="14"/>
      <c r="UGB850" s="14"/>
      <c r="UGC850" s="14"/>
      <c r="UGD850" s="14"/>
      <c r="UGE850" s="14"/>
      <c r="UGF850" s="14"/>
      <c r="UGG850" s="14"/>
      <c r="UGH850" s="14"/>
      <c r="UGI850" s="14"/>
      <c r="UGJ850" s="14"/>
      <c r="UGK850" s="14"/>
      <c r="UGL850" s="14"/>
      <c r="UGM850" s="14"/>
      <c r="UGN850" s="14"/>
      <c r="UGO850" s="14"/>
      <c r="UGP850" s="14"/>
      <c r="UGQ850" s="14"/>
      <c r="UGR850" s="14"/>
      <c r="UGS850" s="14"/>
      <c r="UGT850" s="14"/>
      <c r="UGU850" s="14"/>
      <c r="UGV850" s="14"/>
      <c r="UGW850" s="14"/>
      <c r="UGX850" s="14"/>
      <c r="UGY850" s="14"/>
      <c r="UGZ850" s="14"/>
      <c r="UHA850" s="14"/>
      <c r="UHB850" s="14"/>
      <c r="UHC850" s="14"/>
      <c r="UHD850" s="14"/>
      <c r="UHE850" s="14"/>
      <c r="UHF850" s="14"/>
      <c r="UHG850" s="14"/>
      <c r="UHH850" s="14"/>
      <c r="UHI850" s="14"/>
      <c r="UHJ850" s="14"/>
      <c r="UHK850" s="14"/>
      <c r="UHL850" s="14"/>
      <c r="UHM850" s="14"/>
      <c r="UHN850" s="14"/>
      <c r="UHO850" s="14"/>
      <c r="UHP850" s="14"/>
      <c r="UHQ850" s="14"/>
      <c r="UHR850" s="14"/>
      <c r="UHS850" s="14"/>
      <c r="UHT850" s="14"/>
      <c r="UHU850" s="14"/>
      <c r="UHV850" s="14"/>
      <c r="UHW850" s="14"/>
      <c r="UHX850" s="14"/>
      <c r="UHY850" s="14"/>
      <c r="UHZ850" s="14"/>
      <c r="UIA850" s="14"/>
      <c r="UIB850" s="14"/>
      <c r="UIC850" s="14"/>
      <c r="UID850" s="14"/>
      <c r="UIE850" s="14"/>
      <c r="UIF850" s="14"/>
      <c r="UIG850" s="14"/>
      <c r="UIH850" s="14"/>
      <c r="UII850" s="14"/>
      <c r="UIJ850" s="14"/>
      <c r="UIK850" s="14"/>
      <c r="UIL850" s="14"/>
      <c r="UIM850" s="14"/>
      <c r="UIN850" s="14"/>
      <c r="UIO850" s="14"/>
      <c r="UIP850" s="14"/>
      <c r="UIQ850" s="14"/>
      <c r="UIR850" s="14"/>
      <c r="UIS850" s="14"/>
      <c r="UIT850" s="14"/>
      <c r="UIU850" s="14"/>
      <c r="UIV850" s="14"/>
      <c r="UIW850" s="14"/>
      <c r="UIX850" s="14"/>
      <c r="UIY850" s="14"/>
      <c r="UIZ850" s="14"/>
      <c r="UJA850" s="14"/>
      <c r="UJB850" s="14"/>
      <c r="UJC850" s="14"/>
      <c r="UJD850" s="14"/>
      <c r="UJE850" s="14"/>
      <c r="UJF850" s="14"/>
      <c r="UJG850" s="14"/>
      <c r="UJH850" s="14"/>
      <c r="UJI850" s="14"/>
      <c r="UJJ850" s="14"/>
      <c r="UJK850" s="14"/>
      <c r="UJL850" s="14"/>
      <c r="UJM850" s="14"/>
      <c r="UJN850" s="14"/>
      <c r="UJO850" s="14"/>
      <c r="UJP850" s="14"/>
      <c r="UJQ850" s="14"/>
      <c r="UJR850" s="14"/>
      <c r="UJS850" s="14"/>
      <c r="UJT850" s="14"/>
      <c r="UJU850" s="14"/>
      <c r="UJV850" s="14"/>
      <c r="UJW850" s="14"/>
      <c r="UJX850" s="14"/>
      <c r="UJY850" s="14"/>
      <c r="UJZ850" s="14"/>
      <c r="UKA850" s="14"/>
      <c r="UKB850" s="14"/>
      <c r="UKC850" s="14"/>
      <c r="UKD850" s="14"/>
      <c r="UKE850" s="14"/>
      <c r="UKF850" s="14"/>
      <c r="UKG850" s="14"/>
      <c r="UKH850" s="14"/>
      <c r="UKI850" s="14"/>
      <c r="UKJ850" s="14"/>
      <c r="UKK850" s="14"/>
      <c r="UKL850" s="14"/>
      <c r="UKM850" s="14"/>
      <c r="UKN850" s="14"/>
      <c r="UKO850" s="14"/>
      <c r="UKP850" s="14"/>
      <c r="UKQ850" s="14"/>
      <c r="UKR850" s="14"/>
      <c r="UKS850" s="14"/>
      <c r="UKT850" s="14"/>
      <c r="UKU850" s="14"/>
      <c r="UKV850" s="14"/>
      <c r="UKW850" s="14"/>
      <c r="UKX850" s="14"/>
      <c r="UKY850" s="14"/>
      <c r="UKZ850" s="14"/>
      <c r="ULA850" s="14"/>
      <c r="ULB850" s="14"/>
      <c r="ULC850" s="14"/>
      <c r="ULD850" s="14"/>
      <c r="ULE850" s="14"/>
      <c r="ULF850" s="14"/>
      <c r="ULG850" s="14"/>
      <c r="ULH850" s="14"/>
      <c r="ULI850" s="14"/>
      <c r="ULJ850" s="14"/>
      <c r="ULK850" s="14"/>
      <c r="ULL850" s="14"/>
      <c r="ULM850" s="14"/>
      <c r="ULN850" s="14"/>
      <c r="ULO850" s="14"/>
      <c r="ULP850" s="14"/>
      <c r="ULQ850" s="14"/>
      <c r="ULR850" s="14"/>
      <c r="ULS850" s="14"/>
      <c r="ULT850" s="14"/>
      <c r="ULU850" s="14"/>
      <c r="ULV850" s="14"/>
      <c r="ULW850" s="14"/>
      <c r="ULX850" s="14"/>
      <c r="ULY850" s="14"/>
      <c r="ULZ850" s="14"/>
      <c r="UMA850" s="14"/>
      <c r="UMB850" s="14"/>
      <c r="UMC850" s="14"/>
      <c r="UMD850" s="14"/>
      <c r="UME850" s="14"/>
      <c r="UMF850" s="14"/>
      <c r="UMG850" s="14"/>
      <c r="UMH850" s="14"/>
      <c r="UMI850" s="14"/>
      <c r="UMJ850" s="14"/>
      <c r="UMK850" s="14"/>
      <c r="UML850" s="14"/>
      <c r="UMM850" s="14"/>
      <c r="UMN850" s="14"/>
      <c r="UMO850" s="14"/>
      <c r="UMP850" s="14"/>
      <c r="UMQ850" s="14"/>
      <c r="UMR850" s="14"/>
      <c r="UMS850" s="14"/>
      <c r="UMT850" s="14"/>
      <c r="UMU850" s="14"/>
      <c r="UMV850" s="14"/>
      <c r="UMW850" s="14"/>
      <c r="UMX850" s="14"/>
      <c r="UMY850" s="14"/>
      <c r="UMZ850" s="14"/>
      <c r="UNA850" s="14"/>
      <c r="UNB850" s="14"/>
      <c r="UNC850" s="14"/>
      <c r="UND850" s="14"/>
      <c r="UNE850" s="14"/>
      <c r="UNF850" s="14"/>
      <c r="UNG850" s="14"/>
      <c r="UNH850" s="14"/>
      <c r="UNI850" s="14"/>
      <c r="UNJ850" s="14"/>
      <c r="UNK850" s="14"/>
      <c r="UNL850" s="14"/>
      <c r="UNM850" s="14"/>
      <c r="UNN850" s="14"/>
      <c r="UNO850" s="14"/>
      <c r="UNP850" s="14"/>
      <c r="UNQ850" s="14"/>
      <c r="UNR850" s="14"/>
      <c r="UNS850" s="14"/>
      <c r="UNT850" s="14"/>
      <c r="UNU850" s="14"/>
      <c r="UNV850" s="14"/>
      <c r="UNW850" s="14"/>
      <c r="UNX850" s="14"/>
      <c r="UNY850" s="14"/>
      <c r="UNZ850" s="14"/>
      <c r="UOA850" s="14"/>
      <c r="UOB850" s="14"/>
      <c r="UOC850" s="14"/>
      <c r="UOD850" s="14"/>
      <c r="UOE850" s="14"/>
      <c r="UOF850" s="14"/>
      <c r="UOG850" s="14"/>
      <c r="UOH850" s="14"/>
      <c r="UOI850" s="14"/>
      <c r="UOJ850" s="14"/>
      <c r="UOK850" s="14"/>
      <c r="UOL850" s="14"/>
      <c r="UOM850" s="14"/>
      <c r="UON850" s="14"/>
      <c r="UOO850" s="14"/>
      <c r="UOP850" s="14"/>
      <c r="UOQ850" s="14"/>
      <c r="UOR850" s="14"/>
      <c r="UOS850" s="14"/>
      <c r="UOT850" s="14"/>
      <c r="UOU850" s="14"/>
      <c r="UOV850" s="14"/>
      <c r="UOW850" s="14"/>
      <c r="UOX850" s="14"/>
      <c r="UOY850" s="14"/>
      <c r="UOZ850" s="14"/>
      <c r="UPA850" s="14"/>
      <c r="UPB850" s="14"/>
      <c r="UPC850" s="14"/>
      <c r="UPD850" s="14"/>
      <c r="UPE850" s="14"/>
      <c r="UPF850" s="14"/>
      <c r="UPG850" s="14"/>
      <c r="UPH850" s="14"/>
      <c r="UPI850" s="14"/>
      <c r="UPJ850" s="14"/>
      <c r="UPK850" s="14"/>
      <c r="UPL850" s="14"/>
      <c r="UPM850" s="14"/>
      <c r="UPN850" s="14"/>
      <c r="UPO850" s="14"/>
      <c r="UPP850" s="14"/>
      <c r="UPQ850" s="14"/>
      <c r="UPR850" s="14"/>
      <c r="UPS850" s="14"/>
      <c r="UPT850" s="14"/>
      <c r="UPU850" s="14"/>
      <c r="UPV850" s="14"/>
      <c r="UPW850" s="14"/>
      <c r="UPX850" s="14"/>
      <c r="UPY850" s="14"/>
      <c r="UPZ850" s="14"/>
      <c r="UQA850" s="14"/>
      <c r="UQB850" s="14"/>
      <c r="UQC850" s="14"/>
      <c r="UQD850" s="14"/>
      <c r="UQE850" s="14"/>
      <c r="UQF850" s="14"/>
      <c r="UQG850" s="14"/>
      <c r="UQH850" s="14"/>
      <c r="UQI850" s="14"/>
      <c r="UQJ850" s="14"/>
      <c r="UQK850" s="14"/>
      <c r="UQL850" s="14"/>
      <c r="UQM850" s="14"/>
      <c r="UQN850" s="14"/>
      <c r="UQO850" s="14"/>
      <c r="UQP850" s="14"/>
      <c r="UQQ850" s="14"/>
      <c r="UQR850" s="14"/>
      <c r="UQS850" s="14"/>
      <c r="UQT850" s="14"/>
      <c r="UQU850" s="14"/>
      <c r="UQV850" s="14"/>
      <c r="UQW850" s="14"/>
      <c r="UQX850" s="14"/>
      <c r="UQY850" s="14"/>
      <c r="UQZ850" s="14"/>
      <c r="URA850" s="14"/>
      <c r="URB850" s="14"/>
      <c r="URC850" s="14"/>
      <c r="URD850" s="14"/>
      <c r="URE850" s="14"/>
      <c r="URF850" s="14"/>
      <c r="URG850" s="14"/>
      <c r="URH850" s="14"/>
      <c r="URI850" s="14"/>
      <c r="URJ850" s="14"/>
      <c r="URK850" s="14"/>
      <c r="URL850" s="14"/>
      <c r="URM850" s="14"/>
      <c r="URN850" s="14"/>
      <c r="URO850" s="14"/>
      <c r="URP850" s="14"/>
      <c r="URQ850" s="14"/>
      <c r="URR850" s="14"/>
      <c r="URS850" s="14"/>
      <c r="URT850" s="14"/>
      <c r="URU850" s="14"/>
      <c r="URV850" s="14"/>
      <c r="URW850" s="14"/>
      <c r="URX850" s="14"/>
      <c r="URY850" s="14"/>
      <c r="URZ850" s="14"/>
      <c r="USA850" s="14"/>
      <c r="USB850" s="14"/>
      <c r="USC850" s="14"/>
      <c r="USD850" s="14"/>
      <c r="USE850" s="14"/>
      <c r="USF850" s="14"/>
      <c r="USG850" s="14"/>
      <c r="USH850" s="14"/>
      <c r="USI850" s="14"/>
      <c r="USJ850" s="14"/>
      <c r="USK850" s="14"/>
      <c r="USL850" s="14"/>
      <c r="USM850" s="14"/>
      <c r="USN850" s="14"/>
      <c r="USO850" s="14"/>
      <c r="USP850" s="14"/>
      <c r="USQ850" s="14"/>
      <c r="USR850" s="14"/>
      <c r="USS850" s="14"/>
      <c r="UST850" s="14"/>
      <c r="USU850" s="14"/>
      <c r="USV850" s="14"/>
      <c r="USW850" s="14"/>
      <c r="USX850" s="14"/>
      <c r="USY850" s="14"/>
      <c r="USZ850" s="14"/>
      <c r="UTA850" s="14"/>
      <c r="UTB850" s="14"/>
      <c r="UTC850" s="14"/>
      <c r="UTD850" s="14"/>
      <c r="UTE850" s="14"/>
      <c r="UTF850" s="14"/>
      <c r="UTG850" s="14"/>
      <c r="UTH850" s="14"/>
      <c r="UTI850" s="14"/>
      <c r="UTJ850" s="14"/>
      <c r="UTK850" s="14"/>
      <c r="UTL850" s="14"/>
      <c r="UTM850" s="14"/>
      <c r="UTN850" s="14"/>
      <c r="UTO850" s="14"/>
      <c r="UTP850" s="14"/>
      <c r="UTQ850" s="14"/>
      <c r="UTR850" s="14"/>
      <c r="UTS850" s="14"/>
      <c r="UTT850" s="14"/>
      <c r="UTU850" s="14"/>
      <c r="UTV850" s="14"/>
      <c r="UTW850" s="14"/>
      <c r="UTX850" s="14"/>
      <c r="UTY850" s="14"/>
      <c r="UTZ850" s="14"/>
      <c r="UUA850" s="14"/>
      <c r="UUB850" s="14"/>
      <c r="UUC850" s="14"/>
      <c r="UUD850" s="14"/>
      <c r="UUE850" s="14"/>
      <c r="UUF850" s="14"/>
      <c r="UUG850" s="14"/>
      <c r="UUH850" s="14"/>
      <c r="UUI850" s="14"/>
      <c r="UUJ850" s="14"/>
      <c r="UUK850" s="14"/>
      <c r="UUL850" s="14"/>
      <c r="UUM850" s="14"/>
      <c r="UUN850" s="14"/>
      <c r="UUO850" s="14"/>
      <c r="UUP850" s="14"/>
      <c r="UUQ850" s="14"/>
      <c r="UUR850" s="14"/>
      <c r="UUS850" s="14"/>
      <c r="UUT850" s="14"/>
      <c r="UUU850" s="14"/>
      <c r="UUV850" s="14"/>
      <c r="UUW850" s="14"/>
      <c r="UUX850" s="14"/>
      <c r="UUY850" s="14"/>
      <c r="UUZ850" s="14"/>
      <c r="UVA850" s="14"/>
      <c r="UVB850" s="14"/>
      <c r="UVC850" s="14"/>
      <c r="UVD850" s="14"/>
      <c r="UVE850" s="14"/>
      <c r="UVF850" s="14"/>
      <c r="UVG850" s="14"/>
      <c r="UVH850" s="14"/>
      <c r="UVI850" s="14"/>
      <c r="UVJ850" s="14"/>
      <c r="UVK850" s="14"/>
      <c r="UVL850" s="14"/>
      <c r="UVM850" s="14"/>
      <c r="UVN850" s="14"/>
      <c r="UVO850" s="14"/>
      <c r="UVP850" s="14"/>
      <c r="UVQ850" s="14"/>
      <c r="UVR850" s="14"/>
      <c r="UVS850" s="14"/>
      <c r="UVT850" s="14"/>
      <c r="UVU850" s="14"/>
      <c r="UVV850" s="14"/>
      <c r="UVW850" s="14"/>
      <c r="UVX850" s="14"/>
      <c r="UVY850" s="14"/>
      <c r="UVZ850" s="14"/>
      <c r="UWA850" s="14"/>
      <c r="UWB850" s="14"/>
      <c r="UWC850" s="14"/>
      <c r="UWD850" s="14"/>
      <c r="UWE850" s="14"/>
      <c r="UWF850" s="14"/>
      <c r="UWG850" s="14"/>
      <c r="UWH850" s="14"/>
      <c r="UWI850" s="14"/>
      <c r="UWJ850" s="14"/>
      <c r="UWK850" s="14"/>
      <c r="UWL850" s="14"/>
      <c r="UWM850" s="14"/>
      <c r="UWN850" s="14"/>
      <c r="UWO850" s="14"/>
      <c r="UWP850" s="14"/>
      <c r="UWQ850" s="14"/>
      <c r="UWR850" s="14"/>
      <c r="UWS850" s="14"/>
      <c r="UWT850" s="14"/>
      <c r="UWU850" s="14"/>
      <c r="UWV850" s="14"/>
      <c r="UWW850" s="14"/>
      <c r="UWX850" s="14"/>
      <c r="UWY850" s="14"/>
      <c r="UWZ850" s="14"/>
      <c r="UXA850" s="14"/>
      <c r="UXB850" s="14"/>
      <c r="UXC850" s="14"/>
      <c r="UXD850" s="14"/>
      <c r="UXE850" s="14"/>
      <c r="UXF850" s="14"/>
      <c r="UXG850" s="14"/>
      <c r="UXH850" s="14"/>
      <c r="UXI850" s="14"/>
      <c r="UXJ850" s="14"/>
      <c r="UXK850" s="14"/>
      <c r="UXL850" s="14"/>
      <c r="UXM850" s="14"/>
      <c r="UXN850" s="14"/>
      <c r="UXO850" s="14"/>
      <c r="UXP850" s="14"/>
      <c r="UXQ850" s="14"/>
      <c r="UXR850" s="14"/>
      <c r="UXS850" s="14"/>
      <c r="UXT850" s="14"/>
      <c r="UXU850" s="14"/>
      <c r="UXV850" s="14"/>
      <c r="UXW850" s="14"/>
      <c r="UXX850" s="14"/>
      <c r="UXY850" s="14"/>
      <c r="UXZ850" s="14"/>
      <c r="UYA850" s="14"/>
      <c r="UYB850" s="14"/>
      <c r="UYC850" s="14"/>
      <c r="UYD850" s="14"/>
      <c r="UYE850" s="14"/>
      <c r="UYF850" s="14"/>
      <c r="UYG850" s="14"/>
      <c r="UYH850" s="14"/>
      <c r="UYI850" s="14"/>
      <c r="UYJ850" s="14"/>
      <c r="UYK850" s="14"/>
      <c r="UYL850" s="14"/>
      <c r="UYM850" s="14"/>
      <c r="UYN850" s="14"/>
      <c r="UYO850" s="14"/>
      <c r="UYP850" s="14"/>
      <c r="UYQ850" s="14"/>
      <c r="UYR850" s="14"/>
      <c r="UYS850" s="14"/>
      <c r="UYT850" s="14"/>
      <c r="UYU850" s="14"/>
      <c r="UYV850" s="14"/>
      <c r="UYW850" s="14"/>
      <c r="UYX850" s="14"/>
      <c r="UYY850" s="14"/>
      <c r="UYZ850" s="14"/>
      <c r="UZA850" s="14"/>
      <c r="UZB850" s="14"/>
      <c r="UZC850" s="14"/>
      <c r="UZD850" s="14"/>
      <c r="UZE850" s="14"/>
      <c r="UZF850" s="14"/>
      <c r="UZG850" s="14"/>
      <c r="UZH850" s="14"/>
      <c r="UZI850" s="14"/>
      <c r="UZJ850" s="14"/>
      <c r="UZK850" s="14"/>
      <c r="UZL850" s="14"/>
      <c r="UZM850" s="14"/>
      <c r="UZN850" s="14"/>
      <c r="UZO850" s="14"/>
      <c r="UZP850" s="14"/>
      <c r="UZQ850" s="14"/>
      <c r="UZR850" s="14"/>
      <c r="UZS850" s="14"/>
      <c r="UZT850" s="14"/>
      <c r="UZU850" s="14"/>
      <c r="UZV850" s="14"/>
      <c r="UZW850" s="14"/>
      <c r="UZX850" s="14"/>
      <c r="UZY850" s="14"/>
      <c r="UZZ850" s="14"/>
      <c r="VAA850" s="14"/>
      <c r="VAB850" s="14"/>
      <c r="VAC850" s="14"/>
      <c r="VAD850" s="14"/>
      <c r="VAE850" s="14"/>
      <c r="VAF850" s="14"/>
      <c r="VAG850" s="14"/>
      <c r="VAH850" s="14"/>
      <c r="VAI850" s="14"/>
      <c r="VAJ850" s="14"/>
      <c r="VAK850" s="14"/>
      <c r="VAL850" s="14"/>
      <c r="VAM850" s="14"/>
      <c r="VAN850" s="14"/>
      <c r="VAO850" s="14"/>
      <c r="VAP850" s="14"/>
      <c r="VAQ850" s="14"/>
      <c r="VAR850" s="14"/>
      <c r="VAS850" s="14"/>
      <c r="VAT850" s="14"/>
      <c r="VAU850" s="14"/>
      <c r="VAV850" s="14"/>
      <c r="VAW850" s="14"/>
      <c r="VAX850" s="14"/>
      <c r="VAY850" s="14"/>
      <c r="VAZ850" s="14"/>
      <c r="VBA850" s="14"/>
      <c r="VBB850" s="14"/>
      <c r="VBC850" s="14"/>
      <c r="VBD850" s="14"/>
      <c r="VBE850" s="14"/>
      <c r="VBF850" s="14"/>
      <c r="VBG850" s="14"/>
      <c r="VBH850" s="14"/>
      <c r="VBI850" s="14"/>
      <c r="VBJ850" s="14"/>
      <c r="VBK850" s="14"/>
      <c r="VBL850" s="14"/>
      <c r="VBM850" s="14"/>
      <c r="VBN850" s="14"/>
      <c r="VBO850" s="14"/>
      <c r="VBP850" s="14"/>
      <c r="VBQ850" s="14"/>
      <c r="VBR850" s="14"/>
      <c r="VBS850" s="14"/>
      <c r="VBT850" s="14"/>
      <c r="VBU850" s="14"/>
      <c r="VBV850" s="14"/>
      <c r="VBW850" s="14"/>
      <c r="VBX850" s="14"/>
      <c r="VBY850" s="14"/>
      <c r="VBZ850" s="14"/>
      <c r="VCA850" s="14"/>
      <c r="VCB850" s="14"/>
      <c r="VCC850" s="14"/>
      <c r="VCD850" s="14"/>
      <c r="VCE850" s="14"/>
      <c r="VCF850" s="14"/>
      <c r="VCG850" s="14"/>
      <c r="VCH850" s="14"/>
      <c r="VCI850" s="14"/>
      <c r="VCJ850" s="14"/>
      <c r="VCK850" s="14"/>
      <c r="VCL850" s="14"/>
      <c r="VCM850" s="14"/>
      <c r="VCN850" s="14"/>
      <c r="VCO850" s="14"/>
      <c r="VCP850" s="14"/>
      <c r="VCQ850" s="14"/>
      <c r="VCR850" s="14"/>
      <c r="VCS850" s="14"/>
      <c r="VCT850" s="14"/>
      <c r="VCU850" s="14"/>
      <c r="VCV850" s="14"/>
      <c r="VCW850" s="14"/>
      <c r="VCX850" s="14"/>
      <c r="VCY850" s="14"/>
      <c r="VCZ850" s="14"/>
      <c r="VDA850" s="14"/>
      <c r="VDB850" s="14"/>
      <c r="VDC850" s="14"/>
      <c r="VDD850" s="14"/>
      <c r="VDE850" s="14"/>
      <c r="VDF850" s="14"/>
      <c r="VDG850" s="14"/>
      <c r="VDH850" s="14"/>
      <c r="VDI850" s="14"/>
      <c r="VDJ850" s="14"/>
      <c r="VDK850" s="14"/>
      <c r="VDL850" s="14"/>
      <c r="VDM850" s="14"/>
      <c r="VDN850" s="14"/>
      <c r="VDO850" s="14"/>
      <c r="VDP850" s="14"/>
      <c r="VDQ850" s="14"/>
      <c r="VDR850" s="14"/>
      <c r="VDS850" s="14"/>
      <c r="VDT850" s="14"/>
      <c r="VDU850" s="14"/>
      <c r="VDV850" s="14"/>
      <c r="VDW850" s="14"/>
      <c r="VDX850" s="14"/>
      <c r="VDY850" s="14"/>
      <c r="VDZ850" s="14"/>
      <c r="VEA850" s="14"/>
      <c r="VEB850" s="14"/>
      <c r="VEC850" s="14"/>
      <c r="VED850" s="14"/>
      <c r="VEE850" s="14"/>
      <c r="VEF850" s="14"/>
      <c r="VEG850" s="14"/>
      <c r="VEH850" s="14"/>
      <c r="VEI850" s="14"/>
      <c r="VEJ850" s="14"/>
      <c r="VEK850" s="14"/>
      <c r="VEL850" s="14"/>
      <c r="VEM850" s="14"/>
      <c r="VEN850" s="14"/>
      <c r="VEO850" s="14"/>
      <c r="VEP850" s="14"/>
      <c r="VEQ850" s="14"/>
      <c r="VER850" s="14"/>
      <c r="VES850" s="14"/>
      <c r="VET850" s="14"/>
      <c r="VEU850" s="14"/>
      <c r="VEV850" s="14"/>
      <c r="VEW850" s="14"/>
      <c r="VEX850" s="14"/>
      <c r="VEY850" s="14"/>
      <c r="VEZ850" s="14"/>
      <c r="VFA850" s="14"/>
      <c r="VFB850" s="14"/>
      <c r="VFC850" s="14"/>
      <c r="VFD850" s="14"/>
      <c r="VFE850" s="14"/>
      <c r="VFF850" s="14"/>
      <c r="VFG850" s="14"/>
      <c r="VFH850" s="14"/>
      <c r="VFI850" s="14"/>
      <c r="VFJ850" s="14"/>
      <c r="VFK850" s="14"/>
      <c r="VFL850" s="14"/>
      <c r="VFM850" s="14"/>
      <c r="VFN850" s="14"/>
      <c r="VFO850" s="14"/>
      <c r="VFP850" s="14"/>
      <c r="VFQ850" s="14"/>
      <c r="VFR850" s="14"/>
      <c r="VFS850" s="14"/>
      <c r="VFT850" s="14"/>
      <c r="VFU850" s="14"/>
      <c r="VFV850" s="14"/>
      <c r="VFW850" s="14"/>
      <c r="VFX850" s="14"/>
      <c r="VFY850" s="14"/>
      <c r="VFZ850" s="14"/>
      <c r="VGA850" s="14"/>
      <c r="VGB850" s="14"/>
      <c r="VGC850" s="14"/>
      <c r="VGD850" s="14"/>
      <c r="VGE850" s="14"/>
      <c r="VGF850" s="14"/>
      <c r="VGG850" s="14"/>
      <c r="VGH850" s="14"/>
      <c r="VGI850" s="14"/>
      <c r="VGJ850" s="14"/>
      <c r="VGK850" s="14"/>
      <c r="VGL850" s="14"/>
      <c r="VGM850" s="14"/>
      <c r="VGN850" s="14"/>
      <c r="VGO850" s="14"/>
      <c r="VGP850" s="14"/>
      <c r="VGQ850" s="14"/>
      <c r="VGR850" s="14"/>
      <c r="VGS850" s="14"/>
      <c r="VGT850" s="14"/>
      <c r="VGU850" s="14"/>
      <c r="VGV850" s="14"/>
      <c r="VGW850" s="14"/>
      <c r="VGX850" s="14"/>
      <c r="VGY850" s="14"/>
      <c r="VGZ850" s="14"/>
      <c r="VHA850" s="14"/>
      <c r="VHB850" s="14"/>
      <c r="VHC850" s="14"/>
      <c r="VHD850" s="14"/>
      <c r="VHE850" s="14"/>
      <c r="VHF850" s="14"/>
      <c r="VHG850" s="14"/>
      <c r="VHH850" s="14"/>
      <c r="VHI850" s="14"/>
      <c r="VHJ850" s="14"/>
      <c r="VHK850" s="14"/>
      <c r="VHL850" s="14"/>
      <c r="VHM850" s="14"/>
      <c r="VHN850" s="14"/>
      <c r="VHO850" s="14"/>
      <c r="VHP850" s="14"/>
      <c r="VHQ850" s="14"/>
      <c r="VHR850" s="14"/>
      <c r="VHS850" s="14"/>
      <c r="VHT850" s="14"/>
      <c r="VHU850" s="14"/>
      <c r="VHV850" s="14"/>
      <c r="VHW850" s="14"/>
      <c r="VHX850" s="14"/>
      <c r="VHY850" s="14"/>
      <c r="VHZ850" s="14"/>
      <c r="VIA850" s="14"/>
      <c r="VIB850" s="14"/>
      <c r="VIC850" s="14"/>
      <c r="VID850" s="14"/>
      <c r="VIE850" s="14"/>
      <c r="VIF850" s="14"/>
      <c r="VIG850" s="14"/>
      <c r="VIH850" s="14"/>
      <c r="VII850" s="14"/>
      <c r="VIJ850" s="14"/>
      <c r="VIK850" s="14"/>
      <c r="VIL850" s="14"/>
      <c r="VIM850" s="14"/>
      <c r="VIN850" s="14"/>
      <c r="VIO850" s="14"/>
      <c r="VIP850" s="14"/>
      <c r="VIQ850" s="14"/>
      <c r="VIR850" s="14"/>
      <c r="VIS850" s="14"/>
      <c r="VIT850" s="14"/>
      <c r="VIU850" s="14"/>
      <c r="VIV850" s="14"/>
      <c r="VIW850" s="14"/>
      <c r="VIX850" s="14"/>
      <c r="VIY850" s="14"/>
      <c r="VIZ850" s="14"/>
      <c r="VJA850" s="14"/>
      <c r="VJB850" s="14"/>
      <c r="VJC850" s="14"/>
      <c r="VJD850" s="14"/>
      <c r="VJE850" s="14"/>
      <c r="VJF850" s="14"/>
      <c r="VJG850" s="14"/>
      <c r="VJH850" s="14"/>
      <c r="VJI850" s="14"/>
      <c r="VJJ850" s="14"/>
      <c r="VJK850" s="14"/>
      <c r="VJL850" s="14"/>
      <c r="VJM850" s="14"/>
      <c r="VJN850" s="14"/>
      <c r="VJO850" s="14"/>
      <c r="VJP850" s="14"/>
      <c r="VJQ850" s="14"/>
      <c r="VJR850" s="14"/>
      <c r="VJS850" s="14"/>
      <c r="VJT850" s="14"/>
      <c r="VJU850" s="14"/>
      <c r="VJV850" s="14"/>
      <c r="VJW850" s="14"/>
      <c r="VJX850" s="14"/>
      <c r="VJY850" s="14"/>
      <c r="VJZ850" s="14"/>
      <c r="VKA850" s="14"/>
      <c r="VKB850" s="14"/>
      <c r="VKC850" s="14"/>
      <c r="VKD850" s="14"/>
      <c r="VKE850" s="14"/>
      <c r="VKF850" s="14"/>
      <c r="VKG850" s="14"/>
      <c r="VKH850" s="14"/>
      <c r="VKI850" s="14"/>
      <c r="VKJ850" s="14"/>
      <c r="VKK850" s="14"/>
      <c r="VKL850" s="14"/>
      <c r="VKM850" s="14"/>
      <c r="VKN850" s="14"/>
      <c r="VKO850" s="14"/>
      <c r="VKP850" s="14"/>
      <c r="VKQ850" s="14"/>
      <c r="VKR850" s="14"/>
      <c r="VKS850" s="14"/>
      <c r="VKT850" s="14"/>
      <c r="VKU850" s="14"/>
      <c r="VKV850" s="14"/>
      <c r="VKW850" s="14"/>
      <c r="VKX850" s="14"/>
      <c r="VKY850" s="14"/>
      <c r="VKZ850" s="14"/>
      <c r="VLA850" s="14"/>
      <c r="VLB850" s="14"/>
      <c r="VLC850" s="14"/>
      <c r="VLD850" s="14"/>
      <c r="VLE850" s="14"/>
      <c r="VLF850" s="14"/>
      <c r="VLG850" s="14"/>
      <c r="VLH850" s="14"/>
      <c r="VLI850" s="14"/>
      <c r="VLJ850" s="14"/>
      <c r="VLK850" s="14"/>
      <c r="VLL850" s="14"/>
      <c r="VLM850" s="14"/>
      <c r="VLN850" s="14"/>
      <c r="VLO850" s="14"/>
      <c r="VLP850" s="14"/>
      <c r="VLQ850" s="14"/>
      <c r="VLR850" s="14"/>
      <c r="VLS850" s="14"/>
      <c r="VLT850" s="14"/>
      <c r="VLU850" s="14"/>
      <c r="VLV850" s="14"/>
      <c r="VLW850" s="14"/>
      <c r="VLX850" s="14"/>
      <c r="VLY850" s="14"/>
      <c r="VLZ850" s="14"/>
      <c r="VMA850" s="14"/>
      <c r="VMB850" s="14"/>
      <c r="VMC850" s="14"/>
      <c r="VMD850" s="14"/>
      <c r="VME850" s="14"/>
      <c r="VMF850" s="14"/>
      <c r="VMG850" s="14"/>
      <c r="VMH850" s="14"/>
      <c r="VMI850" s="14"/>
      <c r="VMJ850" s="14"/>
      <c r="VMK850" s="14"/>
      <c r="VML850" s="14"/>
      <c r="VMM850" s="14"/>
      <c r="VMN850" s="14"/>
      <c r="VMO850" s="14"/>
      <c r="VMP850" s="14"/>
      <c r="VMQ850" s="14"/>
      <c r="VMR850" s="14"/>
      <c r="VMS850" s="14"/>
      <c r="VMT850" s="14"/>
      <c r="VMU850" s="14"/>
      <c r="VMV850" s="14"/>
      <c r="VMW850" s="14"/>
      <c r="VMX850" s="14"/>
      <c r="VMY850" s="14"/>
      <c r="VMZ850" s="14"/>
      <c r="VNA850" s="14"/>
      <c r="VNB850" s="14"/>
      <c r="VNC850" s="14"/>
      <c r="VND850" s="14"/>
      <c r="VNE850" s="14"/>
      <c r="VNF850" s="14"/>
      <c r="VNG850" s="14"/>
      <c r="VNH850" s="14"/>
      <c r="VNI850" s="14"/>
      <c r="VNJ850" s="14"/>
      <c r="VNK850" s="14"/>
      <c r="VNL850" s="14"/>
      <c r="VNM850" s="14"/>
      <c r="VNN850" s="14"/>
      <c r="VNO850" s="14"/>
      <c r="VNP850" s="14"/>
      <c r="VNQ850" s="14"/>
      <c r="VNR850" s="14"/>
      <c r="VNS850" s="14"/>
      <c r="VNT850" s="14"/>
      <c r="VNU850" s="14"/>
      <c r="VNV850" s="14"/>
      <c r="VNW850" s="14"/>
      <c r="VNX850" s="14"/>
      <c r="VNY850" s="14"/>
      <c r="VNZ850" s="14"/>
      <c r="VOA850" s="14"/>
      <c r="VOB850" s="14"/>
      <c r="VOC850" s="14"/>
      <c r="VOD850" s="14"/>
      <c r="VOE850" s="14"/>
      <c r="VOF850" s="14"/>
      <c r="VOG850" s="14"/>
      <c r="VOH850" s="14"/>
      <c r="VOI850" s="14"/>
      <c r="VOJ850" s="14"/>
      <c r="VOK850" s="14"/>
      <c r="VOL850" s="14"/>
      <c r="VOM850" s="14"/>
      <c r="VON850" s="14"/>
      <c r="VOO850" s="14"/>
      <c r="VOP850" s="14"/>
      <c r="VOQ850" s="14"/>
      <c r="VOR850" s="14"/>
      <c r="VOS850" s="14"/>
      <c r="VOT850" s="14"/>
      <c r="VOU850" s="14"/>
      <c r="VOV850" s="14"/>
      <c r="VOW850" s="14"/>
      <c r="VOX850" s="14"/>
      <c r="VOY850" s="14"/>
      <c r="VOZ850" s="14"/>
      <c r="VPA850" s="14"/>
      <c r="VPB850" s="14"/>
      <c r="VPC850" s="14"/>
      <c r="VPD850" s="14"/>
      <c r="VPE850" s="14"/>
      <c r="VPF850" s="14"/>
      <c r="VPG850" s="14"/>
      <c r="VPH850" s="14"/>
      <c r="VPI850" s="14"/>
      <c r="VPJ850" s="14"/>
      <c r="VPK850" s="14"/>
      <c r="VPL850" s="14"/>
      <c r="VPM850" s="14"/>
      <c r="VPN850" s="14"/>
      <c r="VPO850" s="14"/>
      <c r="VPP850" s="14"/>
      <c r="VPQ850" s="14"/>
      <c r="VPR850" s="14"/>
      <c r="VPS850" s="14"/>
      <c r="VPT850" s="14"/>
      <c r="VPU850" s="14"/>
      <c r="VPV850" s="14"/>
      <c r="VPW850" s="14"/>
      <c r="VPX850" s="14"/>
      <c r="VPY850" s="14"/>
      <c r="VPZ850" s="14"/>
      <c r="VQA850" s="14"/>
      <c r="VQB850" s="14"/>
      <c r="VQC850" s="14"/>
      <c r="VQD850" s="14"/>
      <c r="VQE850" s="14"/>
      <c r="VQF850" s="14"/>
      <c r="VQG850" s="14"/>
      <c r="VQH850" s="14"/>
      <c r="VQI850" s="14"/>
      <c r="VQJ850" s="14"/>
      <c r="VQK850" s="14"/>
      <c r="VQL850" s="14"/>
      <c r="VQM850" s="14"/>
      <c r="VQN850" s="14"/>
      <c r="VQO850" s="14"/>
      <c r="VQP850" s="14"/>
      <c r="VQQ850" s="14"/>
      <c r="VQR850" s="14"/>
      <c r="VQS850" s="14"/>
      <c r="VQT850" s="14"/>
      <c r="VQU850" s="14"/>
      <c r="VQV850" s="14"/>
      <c r="VQW850" s="14"/>
      <c r="VQX850" s="14"/>
      <c r="VQY850" s="14"/>
      <c r="VQZ850" s="14"/>
      <c r="VRA850" s="14"/>
      <c r="VRB850" s="14"/>
      <c r="VRC850" s="14"/>
      <c r="VRD850" s="14"/>
      <c r="VRE850" s="14"/>
      <c r="VRF850" s="14"/>
      <c r="VRG850" s="14"/>
      <c r="VRH850" s="14"/>
      <c r="VRI850" s="14"/>
      <c r="VRJ850" s="14"/>
      <c r="VRK850" s="14"/>
      <c r="VRL850" s="14"/>
      <c r="VRM850" s="14"/>
      <c r="VRN850" s="14"/>
      <c r="VRO850" s="14"/>
      <c r="VRP850" s="14"/>
      <c r="VRQ850" s="14"/>
      <c r="VRR850" s="14"/>
      <c r="VRS850" s="14"/>
      <c r="VRT850" s="14"/>
      <c r="VRU850" s="14"/>
      <c r="VRV850" s="14"/>
      <c r="VRW850" s="14"/>
      <c r="VRX850" s="14"/>
      <c r="VRY850" s="14"/>
      <c r="VRZ850" s="14"/>
      <c r="VSA850" s="14"/>
      <c r="VSB850" s="14"/>
      <c r="VSC850" s="14"/>
      <c r="VSD850" s="14"/>
      <c r="VSE850" s="14"/>
      <c r="VSF850" s="14"/>
      <c r="VSG850" s="14"/>
      <c r="VSH850" s="14"/>
      <c r="VSI850" s="14"/>
      <c r="VSJ850" s="14"/>
      <c r="VSK850" s="14"/>
      <c r="VSL850" s="14"/>
      <c r="VSM850" s="14"/>
      <c r="VSN850" s="14"/>
      <c r="VSO850" s="14"/>
      <c r="VSP850" s="14"/>
      <c r="VSQ850" s="14"/>
      <c r="VSR850" s="14"/>
      <c r="VSS850" s="14"/>
      <c r="VST850" s="14"/>
      <c r="VSU850" s="14"/>
      <c r="VSV850" s="14"/>
      <c r="VSW850" s="14"/>
      <c r="VSX850" s="14"/>
      <c r="VSY850" s="14"/>
      <c r="VSZ850" s="14"/>
      <c r="VTA850" s="14"/>
      <c r="VTB850" s="14"/>
      <c r="VTC850" s="14"/>
      <c r="VTD850" s="14"/>
      <c r="VTE850" s="14"/>
      <c r="VTF850" s="14"/>
      <c r="VTG850" s="14"/>
      <c r="VTH850" s="14"/>
      <c r="VTI850" s="14"/>
      <c r="VTJ850" s="14"/>
      <c r="VTK850" s="14"/>
      <c r="VTL850" s="14"/>
      <c r="VTM850" s="14"/>
      <c r="VTN850" s="14"/>
      <c r="VTO850" s="14"/>
      <c r="VTP850" s="14"/>
      <c r="VTQ850" s="14"/>
      <c r="VTR850" s="14"/>
      <c r="VTS850" s="14"/>
      <c r="VTT850" s="14"/>
      <c r="VTU850" s="14"/>
      <c r="VTV850" s="14"/>
      <c r="VTW850" s="14"/>
      <c r="VTX850" s="14"/>
      <c r="VTY850" s="14"/>
      <c r="VTZ850" s="14"/>
      <c r="VUA850" s="14"/>
      <c r="VUB850" s="14"/>
      <c r="VUC850" s="14"/>
      <c r="VUD850" s="14"/>
      <c r="VUE850" s="14"/>
      <c r="VUF850" s="14"/>
      <c r="VUG850" s="14"/>
      <c r="VUH850" s="14"/>
      <c r="VUI850" s="14"/>
      <c r="VUJ850" s="14"/>
      <c r="VUK850" s="14"/>
      <c r="VUL850" s="14"/>
      <c r="VUM850" s="14"/>
      <c r="VUN850" s="14"/>
      <c r="VUO850" s="14"/>
      <c r="VUP850" s="14"/>
      <c r="VUQ850" s="14"/>
      <c r="VUR850" s="14"/>
      <c r="VUS850" s="14"/>
      <c r="VUT850" s="14"/>
      <c r="VUU850" s="14"/>
      <c r="VUV850" s="14"/>
      <c r="VUW850" s="14"/>
      <c r="VUX850" s="14"/>
      <c r="VUY850" s="14"/>
      <c r="VUZ850" s="14"/>
      <c r="VVA850" s="14"/>
      <c r="VVB850" s="14"/>
      <c r="VVC850" s="14"/>
      <c r="VVD850" s="14"/>
      <c r="VVE850" s="14"/>
      <c r="VVF850" s="14"/>
      <c r="VVG850" s="14"/>
      <c r="VVH850" s="14"/>
      <c r="VVI850" s="14"/>
      <c r="VVJ850" s="14"/>
      <c r="VVK850" s="14"/>
      <c r="VVL850" s="14"/>
      <c r="VVM850" s="14"/>
      <c r="VVN850" s="14"/>
      <c r="VVO850" s="14"/>
      <c r="VVP850" s="14"/>
      <c r="VVQ850" s="14"/>
      <c r="VVR850" s="14"/>
      <c r="VVS850" s="14"/>
      <c r="VVT850" s="14"/>
      <c r="VVU850" s="14"/>
      <c r="VVV850" s="14"/>
      <c r="VVW850" s="14"/>
      <c r="VVX850" s="14"/>
      <c r="VVY850" s="14"/>
      <c r="VVZ850" s="14"/>
      <c r="VWA850" s="14"/>
      <c r="VWB850" s="14"/>
      <c r="VWC850" s="14"/>
      <c r="VWD850" s="14"/>
      <c r="VWE850" s="14"/>
      <c r="VWF850" s="14"/>
      <c r="VWG850" s="14"/>
      <c r="VWH850" s="14"/>
      <c r="VWI850" s="14"/>
      <c r="VWJ850" s="14"/>
      <c r="VWK850" s="14"/>
      <c r="VWL850" s="14"/>
      <c r="VWM850" s="14"/>
      <c r="VWN850" s="14"/>
      <c r="VWO850" s="14"/>
      <c r="VWP850" s="14"/>
      <c r="VWQ850" s="14"/>
      <c r="VWR850" s="14"/>
      <c r="VWS850" s="14"/>
      <c r="VWT850" s="14"/>
      <c r="VWU850" s="14"/>
      <c r="VWV850" s="14"/>
      <c r="VWW850" s="14"/>
      <c r="VWX850" s="14"/>
      <c r="VWY850" s="14"/>
      <c r="VWZ850" s="14"/>
      <c r="VXA850" s="14"/>
      <c r="VXB850" s="14"/>
      <c r="VXC850" s="14"/>
      <c r="VXD850" s="14"/>
      <c r="VXE850" s="14"/>
      <c r="VXF850" s="14"/>
      <c r="VXG850" s="14"/>
      <c r="VXH850" s="14"/>
      <c r="VXI850" s="14"/>
      <c r="VXJ850" s="14"/>
      <c r="VXK850" s="14"/>
      <c r="VXL850" s="14"/>
      <c r="VXM850" s="14"/>
      <c r="VXN850" s="14"/>
      <c r="VXO850" s="14"/>
      <c r="VXP850" s="14"/>
      <c r="VXQ850" s="14"/>
      <c r="VXR850" s="14"/>
      <c r="VXS850" s="14"/>
      <c r="VXT850" s="14"/>
      <c r="VXU850" s="14"/>
      <c r="VXV850" s="14"/>
      <c r="VXW850" s="14"/>
      <c r="VXX850" s="14"/>
      <c r="VXY850" s="14"/>
      <c r="VXZ850" s="14"/>
      <c r="VYA850" s="14"/>
      <c r="VYB850" s="14"/>
      <c r="VYC850" s="14"/>
      <c r="VYD850" s="14"/>
      <c r="VYE850" s="14"/>
      <c r="VYF850" s="14"/>
      <c r="VYG850" s="14"/>
      <c r="VYH850" s="14"/>
      <c r="VYI850" s="14"/>
      <c r="VYJ850" s="14"/>
      <c r="VYK850" s="14"/>
      <c r="VYL850" s="14"/>
      <c r="VYM850" s="14"/>
      <c r="VYN850" s="14"/>
      <c r="VYO850" s="14"/>
      <c r="VYP850" s="14"/>
      <c r="VYQ850" s="14"/>
      <c r="VYR850" s="14"/>
      <c r="VYS850" s="14"/>
      <c r="VYT850" s="14"/>
      <c r="VYU850" s="14"/>
      <c r="VYV850" s="14"/>
      <c r="VYW850" s="14"/>
      <c r="VYX850" s="14"/>
      <c r="VYY850" s="14"/>
      <c r="VYZ850" s="14"/>
      <c r="VZA850" s="14"/>
      <c r="VZB850" s="14"/>
      <c r="VZC850" s="14"/>
      <c r="VZD850" s="14"/>
      <c r="VZE850" s="14"/>
      <c r="VZF850" s="14"/>
      <c r="VZG850" s="14"/>
      <c r="VZH850" s="14"/>
      <c r="VZI850" s="14"/>
      <c r="VZJ850" s="14"/>
      <c r="VZK850" s="14"/>
      <c r="VZL850" s="14"/>
      <c r="VZM850" s="14"/>
      <c r="VZN850" s="14"/>
      <c r="VZO850" s="14"/>
      <c r="VZP850" s="14"/>
      <c r="VZQ850" s="14"/>
      <c r="VZR850" s="14"/>
      <c r="VZS850" s="14"/>
      <c r="VZT850" s="14"/>
      <c r="VZU850" s="14"/>
      <c r="VZV850" s="14"/>
      <c r="VZW850" s="14"/>
      <c r="VZX850" s="14"/>
      <c r="VZY850" s="14"/>
      <c r="VZZ850" s="14"/>
      <c r="WAA850" s="14"/>
      <c r="WAB850" s="14"/>
      <c r="WAC850" s="14"/>
      <c r="WAD850" s="14"/>
      <c r="WAE850" s="14"/>
      <c r="WAF850" s="14"/>
      <c r="WAG850" s="14"/>
      <c r="WAH850" s="14"/>
      <c r="WAI850" s="14"/>
      <c r="WAJ850" s="14"/>
      <c r="WAK850" s="14"/>
      <c r="WAL850" s="14"/>
      <c r="WAM850" s="14"/>
      <c r="WAN850" s="14"/>
      <c r="WAO850" s="14"/>
      <c r="WAP850" s="14"/>
      <c r="WAQ850" s="14"/>
      <c r="WAR850" s="14"/>
      <c r="WAS850" s="14"/>
      <c r="WAT850" s="14"/>
      <c r="WAU850" s="14"/>
      <c r="WAV850" s="14"/>
      <c r="WAW850" s="14"/>
      <c r="WAX850" s="14"/>
      <c r="WAY850" s="14"/>
      <c r="WAZ850" s="14"/>
      <c r="WBA850" s="14"/>
      <c r="WBB850" s="14"/>
      <c r="WBC850" s="14"/>
      <c r="WBD850" s="14"/>
      <c r="WBE850" s="14"/>
      <c r="WBF850" s="14"/>
      <c r="WBG850" s="14"/>
      <c r="WBH850" s="14"/>
      <c r="WBI850" s="14"/>
      <c r="WBJ850" s="14"/>
      <c r="WBK850" s="14"/>
      <c r="WBL850" s="14"/>
      <c r="WBM850" s="14"/>
      <c r="WBN850" s="14"/>
      <c r="WBO850" s="14"/>
      <c r="WBP850" s="14"/>
      <c r="WBQ850" s="14"/>
      <c r="WBR850" s="14"/>
      <c r="WBS850" s="14"/>
      <c r="WBT850" s="14"/>
      <c r="WBU850" s="14"/>
      <c r="WBV850" s="14"/>
      <c r="WBW850" s="14"/>
      <c r="WBX850" s="14"/>
      <c r="WBY850" s="14"/>
      <c r="WBZ850" s="14"/>
      <c r="WCA850" s="14"/>
      <c r="WCB850" s="14"/>
      <c r="WCC850" s="14"/>
      <c r="WCD850" s="14"/>
      <c r="WCE850" s="14"/>
      <c r="WCF850" s="14"/>
      <c r="WCG850" s="14"/>
      <c r="WCH850" s="14"/>
      <c r="WCI850" s="14"/>
      <c r="WCJ850" s="14"/>
      <c r="WCK850" s="14"/>
      <c r="WCL850" s="14"/>
      <c r="WCM850" s="14"/>
      <c r="WCN850" s="14"/>
      <c r="WCO850" s="14"/>
      <c r="WCP850" s="14"/>
      <c r="WCQ850" s="14"/>
      <c r="WCR850" s="14"/>
      <c r="WCS850" s="14"/>
      <c r="WCT850" s="14"/>
      <c r="WCU850" s="14"/>
      <c r="WCV850" s="14"/>
      <c r="WCW850" s="14"/>
      <c r="WCX850" s="14"/>
      <c r="WCY850" s="14"/>
      <c r="WCZ850" s="14"/>
      <c r="WDA850" s="14"/>
      <c r="WDB850" s="14"/>
      <c r="WDC850" s="14"/>
      <c r="WDD850" s="14"/>
      <c r="WDE850" s="14"/>
      <c r="WDF850" s="14"/>
      <c r="WDG850" s="14"/>
      <c r="WDH850" s="14"/>
      <c r="WDI850" s="14"/>
      <c r="WDJ850" s="14"/>
      <c r="WDK850" s="14"/>
      <c r="WDL850" s="14"/>
      <c r="WDM850" s="14"/>
      <c r="WDN850" s="14"/>
      <c r="WDO850" s="14"/>
      <c r="WDP850" s="14"/>
      <c r="WDQ850" s="14"/>
      <c r="WDR850" s="14"/>
      <c r="WDS850" s="14"/>
      <c r="WDT850" s="14"/>
      <c r="WDU850" s="14"/>
      <c r="WDV850" s="14"/>
      <c r="WDW850" s="14"/>
      <c r="WDX850" s="14"/>
      <c r="WDY850" s="14"/>
      <c r="WDZ850" s="14"/>
      <c r="WEA850" s="14"/>
      <c r="WEB850" s="14"/>
      <c r="WEC850" s="14"/>
      <c r="WED850" s="14"/>
      <c r="WEE850" s="14"/>
      <c r="WEF850" s="14"/>
      <c r="WEG850" s="14"/>
      <c r="WEH850" s="14"/>
      <c r="WEI850" s="14"/>
      <c r="WEJ850" s="14"/>
      <c r="WEK850" s="14"/>
      <c r="WEL850" s="14"/>
      <c r="WEM850" s="14"/>
      <c r="WEN850" s="14"/>
      <c r="WEO850" s="14"/>
      <c r="WEP850" s="14"/>
      <c r="WEQ850" s="14"/>
      <c r="WER850" s="14"/>
      <c r="WES850" s="14"/>
      <c r="WET850" s="14"/>
      <c r="WEU850" s="14"/>
      <c r="WEV850" s="14"/>
      <c r="WEW850" s="14"/>
      <c r="WEX850" s="14"/>
      <c r="WEY850" s="14"/>
      <c r="WEZ850" s="14"/>
      <c r="WFA850" s="14"/>
      <c r="WFB850" s="14"/>
      <c r="WFC850" s="14"/>
      <c r="WFD850" s="14"/>
      <c r="WFE850" s="14"/>
      <c r="WFF850" s="14"/>
      <c r="WFG850" s="14"/>
      <c r="WFH850" s="14"/>
      <c r="WFI850" s="14"/>
      <c r="WFJ850" s="14"/>
      <c r="WFK850" s="14"/>
      <c r="WFL850" s="14"/>
      <c r="WFM850" s="14"/>
      <c r="WFN850" s="14"/>
      <c r="WFO850" s="14"/>
      <c r="WFP850" s="14"/>
      <c r="WFQ850" s="14"/>
      <c r="WFR850" s="14"/>
      <c r="WFS850" s="14"/>
      <c r="WFT850" s="14"/>
      <c r="WFU850" s="14"/>
      <c r="WFV850" s="14"/>
      <c r="WFW850" s="14"/>
      <c r="WFX850" s="14"/>
      <c r="WFY850" s="14"/>
      <c r="WFZ850" s="14"/>
      <c r="WGA850" s="14"/>
      <c r="WGB850" s="14"/>
      <c r="WGC850" s="14"/>
      <c r="WGD850" s="14"/>
      <c r="WGE850" s="14"/>
      <c r="WGF850" s="14"/>
      <c r="WGG850" s="14"/>
      <c r="WGH850" s="14"/>
      <c r="WGI850" s="14"/>
      <c r="WGJ850" s="14"/>
      <c r="WGK850" s="14"/>
      <c r="WGL850" s="14"/>
      <c r="WGM850" s="14"/>
      <c r="WGN850" s="14"/>
      <c r="WGO850" s="14"/>
      <c r="WGP850" s="14"/>
      <c r="WGQ850" s="14"/>
      <c r="WGR850" s="14"/>
      <c r="WGS850" s="14"/>
      <c r="WGT850" s="14"/>
      <c r="WGU850" s="14"/>
      <c r="WGV850" s="14"/>
      <c r="WGW850" s="14"/>
      <c r="WGX850" s="14"/>
      <c r="WGY850" s="14"/>
      <c r="WGZ850" s="14"/>
      <c r="WHA850" s="14"/>
      <c r="WHB850" s="14"/>
      <c r="WHC850" s="14"/>
      <c r="WHD850" s="14"/>
      <c r="WHE850" s="14"/>
      <c r="WHF850" s="14"/>
      <c r="WHG850" s="14"/>
      <c r="WHH850" s="14"/>
      <c r="WHI850" s="14"/>
      <c r="WHJ850" s="14"/>
      <c r="WHK850" s="14"/>
      <c r="WHL850" s="14"/>
      <c r="WHM850" s="14"/>
      <c r="WHN850" s="14"/>
      <c r="WHO850" s="14"/>
      <c r="WHP850" s="14"/>
      <c r="WHQ850" s="14"/>
      <c r="WHR850" s="14"/>
      <c r="WHS850" s="14"/>
      <c r="WHT850" s="14"/>
      <c r="WHU850" s="14"/>
      <c r="WHV850" s="14"/>
      <c r="WHW850" s="14"/>
      <c r="WHX850" s="14"/>
      <c r="WHY850" s="14"/>
      <c r="WHZ850" s="14"/>
      <c r="WIA850" s="14"/>
      <c r="WIB850" s="14"/>
      <c r="WIC850" s="14"/>
      <c r="WID850" s="14"/>
      <c r="WIE850" s="14"/>
      <c r="WIF850" s="14"/>
      <c r="WIG850" s="14"/>
      <c r="WIH850" s="14"/>
      <c r="WII850" s="14"/>
      <c r="WIJ850" s="14"/>
      <c r="WIK850" s="14"/>
      <c r="WIL850" s="14"/>
      <c r="WIM850" s="14"/>
      <c r="WIN850" s="14"/>
      <c r="WIO850" s="14"/>
      <c r="WIP850" s="14"/>
      <c r="WIQ850" s="14"/>
      <c r="WIR850" s="14"/>
      <c r="WIS850" s="14"/>
      <c r="WIT850" s="14"/>
      <c r="WIU850" s="14"/>
      <c r="WIV850" s="14"/>
      <c r="WIW850" s="14"/>
      <c r="WIX850" s="14"/>
      <c r="WIY850" s="14"/>
      <c r="WIZ850" s="14"/>
      <c r="WJA850" s="14"/>
      <c r="WJB850" s="14"/>
      <c r="WJC850" s="14"/>
      <c r="WJD850" s="14"/>
      <c r="WJE850" s="14"/>
      <c r="WJF850" s="14"/>
      <c r="WJG850" s="14"/>
      <c r="WJH850" s="14"/>
      <c r="WJI850" s="14"/>
      <c r="WJJ850" s="14"/>
      <c r="WJK850" s="14"/>
      <c r="WJL850" s="14"/>
      <c r="WJM850" s="14"/>
      <c r="WJN850" s="14"/>
      <c r="WJO850" s="14"/>
      <c r="WJP850" s="14"/>
      <c r="WJQ850" s="14"/>
      <c r="WJR850" s="14"/>
      <c r="WJS850" s="14"/>
      <c r="WJT850" s="14"/>
      <c r="WJU850" s="14"/>
      <c r="WJV850" s="14"/>
      <c r="WJW850" s="14"/>
      <c r="WJX850" s="14"/>
      <c r="WJY850" s="14"/>
      <c r="WJZ850" s="14"/>
      <c r="WKA850" s="14"/>
      <c r="WKB850" s="14"/>
      <c r="WKC850" s="14"/>
      <c r="WKD850" s="14"/>
      <c r="WKE850" s="14"/>
      <c r="WKF850" s="14"/>
      <c r="WKG850" s="14"/>
      <c r="WKH850" s="14"/>
      <c r="WKI850" s="14"/>
      <c r="WKJ850" s="14"/>
      <c r="WKK850" s="14"/>
      <c r="WKL850" s="14"/>
      <c r="WKM850" s="14"/>
      <c r="WKN850" s="14"/>
      <c r="WKO850" s="14"/>
      <c r="WKP850" s="14"/>
      <c r="WKQ850" s="14"/>
      <c r="WKR850" s="14"/>
      <c r="WKS850" s="14"/>
      <c r="WKT850" s="14"/>
      <c r="WKU850" s="14"/>
      <c r="WKV850" s="14"/>
      <c r="WKW850" s="14"/>
      <c r="WKX850" s="14"/>
      <c r="WKY850" s="14"/>
      <c r="WKZ850" s="14"/>
      <c r="WLA850" s="14"/>
      <c r="WLB850" s="14"/>
      <c r="WLC850" s="14"/>
      <c r="WLD850" s="14"/>
      <c r="WLE850" s="14"/>
      <c r="WLF850" s="14"/>
      <c r="WLG850" s="14"/>
      <c r="WLH850" s="14"/>
      <c r="WLI850" s="14"/>
      <c r="WLJ850" s="14"/>
      <c r="WLK850" s="14"/>
      <c r="WLL850" s="14"/>
      <c r="WLM850" s="14"/>
      <c r="WLN850" s="14"/>
      <c r="WLO850" s="14"/>
      <c r="WLP850" s="14"/>
      <c r="WLQ850" s="14"/>
      <c r="WLR850" s="14"/>
      <c r="WLS850" s="14"/>
      <c r="WLT850" s="14"/>
      <c r="WLU850" s="14"/>
      <c r="WLV850" s="14"/>
      <c r="WLW850" s="14"/>
      <c r="WLX850" s="14"/>
      <c r="WLY850" s="14"/>
      <c r="WLZ850" s="14"/>
      <c r="WMA850" s="14"/>
      <c r="WMB850" s="14"/>
      <c r="WMC850" s="14"/>
      <c r="WMD850" s="14"/>
      <c r="WME850" s="14"/>
      <c r="WMF850" s="14"/>
      <c r="WMG850" s="14"/>
      <c r="WMH850" s="14"/>
      <c r="WMI850" s="14"/>
      <c r="WMJ850" s="14"/>
      <c r="WMK850" s="14"/>
      <c r="WML850" s="14"/>
      <c r="WMM850" s="14"/>
      <c r="WMN850" s="14"/>
      <c r="WMO850" s="14"/>
      <c r="WMP850" s="14"/>
      <c r="WMQ850" s="14"/>
      <c r="WMR850" s="14"/>
      <c r="WMS850" s="14"/>
      <c r="WMT850" s="14"/>
      <c r="WMU850" s="14"/>
      <c r="WMV850" s="14"/>
      <c r="WMW850" s="14"/>
      <c r="WMX850" s="14"/>
      <c r="WMY850" s="14"/>
      <c r="WMZ850" s="14"/>
      <c r="WNA850" s="14"/>
      <c r="WNB850" s="14"/>
      <c r="WNC850" s="14"/>
      <c r="WND850" s="14"/>
      <c r="WNE850" s="14"/>
      <c r="WNF850" s="14"/>
      <c r="WNG850" s="14"/>
      <c r="WNH850" s="14"/>
      <c r="WNI850" s="14"/>
      <c r="WNJ850" s="14"/>
      <c r="WNK850" s="14"/>
      <c r="WNL850" s="14"/>
      <c r="WNM850" s="14"/>
      <c r="WNN850" s="14"/>
      <c r="WNO850" s="14"/>
      <c r="WNP850" s="14"/>
      <c r="WNQ850" s="14"/>
      <c r="WNR850" s="14"/>
      <c r="WNS850" s="14"/>
      <c r="WNT850" s="14"/>
      <c r="WNU850" s="14"/>
      <c r="WNV850" s="14"/>
      <c r="WNW850" s="14"/>
      <c r="WNX850" s="14"/>
      <c r="WNY850" s="14"/>
      <c r="WNZ850" s="14"/>
      <c r="WOA850" s="14"/>
      <c r="WOB850" s="14"/>
      <c r="WOC850" s="14"/>
      <c r="WOD850" s="14"/>
      <c r="WOE850" s="14"/>
      <c r="WOF850" s="14"/>
      <c r="WOG850" s="14"/>
      <c r="WOH850" s="14"/>
      <c r="WOI850" s="14"/>
      <c r="WOJ850" s="14"/>
      <c r="WOK850" s="14"/>
      <c r="WOL850" s="14"/>
      <c r="WOM850" s="14"/>
      <c r="WON850" s="14"/>
      <c r="WOO850" s="14"/>
      <c r="WOP850" s="14"/>
      <c r="WOQ850" s="14"/>
      <c r="WOR850" s="14"/>
      <c r="WOS850" s="14"/>
      <c r="WOT850" s="14"/>
      <c r="WOU850" s="14"/>
      <c r="WOV850" s="14"/>
      <c r="WOW850" s="14"/>
      <c r="WOX850" s="14"/>
      <c r="WOY850" s="14"/>
      <c r="WOZ850" s="14"/>
      <c r="WPA850" s="14"/>
      <c r="WPB850" s="14"/>
      <c r="WPC850" s="14"/>
      <c r="WPD850" s="14"/>
      <c r="WPE850" s="14"/>
      <c r="WPF850" s="14"/>
      <c r="WPG850" s="14"/>
      <c r="WPH850" s="14"/>
      <c r="WPI850" s="14"/>
      <c r="WPJ850" s="14"/>
      <c r="WPK850" s="14"/>
      <c r="WPL850" s="14"/>
      <c r="WPM850" s="14"/>
      <c r="WPN850" s="14"/>
      <c r="WPO850" s="14"/>
      <c r="WPP850" s="14"/>
      <c r="WPQ850" s="14"/>
      <c r="WPR850" s="14"/>
      <c r="WPS850" s="14"/>
      <c r="WPT850" s="14"/>
      <c r="WPU850" s="14"/>
      <c r="WPV850" s="14"/>
      <c r="WPW850" s="14"/>
      <c r="WPX850" s="14"/>
      <c r="WPY850" s="14"/>
      <c r="WPZ850" s="14"/>
      <c r="WQA850" s="14"/>
      <c r="WQB850" s="14"/>
      <c r="WQC850" s="14"/>
      <c r="WQD850" s="14"/>
      <c r="WQE850" s="14"/>
      <c r="WQF850" s="14"/>
      <c r="WQG850" s="14"/>
      <c r="WQH850" s="14"/>
      <c r="WQI850" s="14"/>
      <c r="WQJ850" s="14"/>
      <c r="WQK850" s="14"/>
      <c r="WQL850" s="14"/>
      <c r="WQM850" s="14"/>
      <c r="WQN850" s="14"/>
      <c r="WQO850" s="14"/>
      <c r="WQP850" s="14"/>
      <c r="WQQ850" s="14"/>
      <c r="WQR850" s="14"/>
      <c r="WQS850" s="14"/>
      <c r="WQT850" s="14"/>
      <c r="WQU850" s="14"/>
      <c r="WQV850" s="14"/>
      <c r="WQW850" s="14"/>
      <c r="WQX850" s="14"/>
      <c r="WQY850" s="14"/>
      <c r="WQZ850" s="14"/>
      <c r="WRA850" s="14"/>
      <c r="WRB850" s="14"/>
      <c r="WRC850" s="14"/>
      <c r="WRD850" s="14"/>
      <c r="WRE850" s="14"/>
      <c r="WRF850" s="14"/>
      <c r="WRG850" s="14"/>
      <c r="WRH850" s="14"/>
      <c r="WRI850" s="14"/>
      <c r="WRJ850" s="14"/>
      <c r="WRK850" s="14"/>
      <c r="WRL850" s="14"/>
      <c r="WRM850" s="14"/>
      <c r="WRN850" s="14"/>
      <c r="WRO850" s="14"/>
      <c r="WRP850" s="14"/>
      <c r="WRQ850" s="14"/>
      <c r="WRR850" s="14"/>
      <c r="WRS850" s="14"/>
      <c r="WRT850" s="14"/>
      <c r="WRU850" s="14"/>
      <c r="WRV850" s="14"/>
      <c r="WRW850" s="14"/>
      <c r="WRX850" s="14"/>
      <c r="WRY850" s="14"/>
      <c r="WRZ850" s="14"/>
      <c r="WSA850" s="14"/>
      <c r="WSB850" s="14"/>
      <c r="WSC850" s="14"/>
      <c r="WSD850" s="14"/>
      <c r="WSE850" s="14"/>
      <c r="WSF850" s="14"/>
      <c r="WSG850" s="14"/>
      <c r="WSH850" s="14"/>
      <c r="WSI850" s="14"/>
      <c r="WSJ850" s="14"/>
      <c r="WSK850" s="14"/>
      <c r="WSL850" s="14"/>
      <c r="WSM850" s="14"/>
      <c r="WSN850" s="14"/>
      <c r="WSO850" s="14"/>
      <c r="WSP850" s="14"/>
      <c r="WSQ850" s="14"/>
      <c r="WSR850" s="14"/>
      <c r="WSS850" s="14"/>
      <c r="WST850" s="14"/>
      <c r="WSU850" s="14"/>
      <c r="WSV850" s="14"/>
      <c r="WSW850" s="14"/>
      <c r="WSX850" s="14"/>
      <c r="WSY850" s="14"/>
      <c r="WSZ850" s="14"/>
      <c r="WTA850" s="14"/>
      <c r="WTB850" s="14"/>
      <c r="WTC850" s="14"/>
      <c r="WTD850" s="14"/>
      <c r="WTE850" s="14"/>
      <c r="WTF850" s="14"/>
      <c r="WTG850" s="14"/>
      <c r="WTH850" s="14"/>
      <c r="WTI850" s="14"/>
      <c r="WTJ850" s="14"/>
      <c r="WTK850" s="14"/>
      <c r="WTL850" s="14"/>
      <c r="WTM850" s="14"/>
      <c r="WTN850" s="14"/>
      <c r="WTO850" s="14"/>
      <c r="WTP850" s="14"/>
      <c r="WTQ850" s="14"/>
      <c r="WTR850" s="14"/>
      <c r="WTS850" s="14"/>
      <c r="WTT850" s="14"/>
      <c r="WTU850" s="14"/>
      <c r="WTV850" s="14"/>
      <c r="WTW850" s="14"/>
      <c r="WTX850" s="14"/>
      <c r="WTY850" s="14"/>
      <c r="WTZ850" s="14"/>
      <c r="WUA850" s="14"/>
      <c r="WUB850" s="14"/>
      <c r="WUC850" s="14"/>
      <c r="WUD850" s="14"/>
      <c r="WUE850" s="14"/>
      <c r="WUF850" s="14"/>
      <c r="WUG850" s="14"/>
      <c r="WUH850" s="14"/>
      <c r="WUI850" s="14"/>
      <c r="WUJ850" s="14"/>
      <c r="WUK850" s="14"/>
      <c r="WUL850" s="14"/>
      <c r="WUM850" s="14"/>
      <c r="WUN850" s="14"/>
      <c r="WUO850" s="14"/>
      <c r="WUP850" s="14"/>
      <c r="WUQ850" s="14"/>
      <c r="WUR850" s="14"/>
      <c r="WUS850" s="14"/>
      <c r="WUT850" s="14"/>
      <c r="WUU850" s="14"/>
      <c r="WUV850" s="14"/>
      <c r="WUW850" s="14"/>
      <c r="WUX850" s="14"/>
      <c r="WUY850" s="14"/>
      <c r="WUZ850" s="14"/>
      <c r="WVA850" s="14"/>
      <c r="WVB850" s="14"/>
      <c r="WVC850" s="14"/>
      <c r="WVD850" s="14"/>
      <c r="WVE850" s="14"/>
      <c r="WVF850" s="14"/>
      <c r="WVG850" s="14"/>
      <c r="WVH850" s="14"/>
      <c r="WVI850" s="14"/>
      <c r="WVJ850" s="14"/>
      <c r="WVK850" s="14"/>
      <c r="WVL850" s="14"/>
      <c r="WVM850" s="14"/>
      <c r="WVN850" s="14"/>
      <c r="WVO850" s="14"/>
      <c r="WVP850" s="14"/>
      <c r="WVQ850" s="14"/>
      <c r="WVR850" s="14"/>
      <c r="WVS850" s="14"/>
      <c r="WVT850" s="14"/>
      <c r="WVU850" s="14"/>
      <c r="WVV850" s="14"/>
      <c r="WVW850" s="14"/>
      <c r="WVX850" s="14"/>
      <c r="WVY850" s="14"/>
      <c r="WVZ850" s="14"/>
      <c r="WWA850" s="14"/>
      <c r="WWB850" s="14"/>
      <c r="WWC850" s="14"/>
      <c r="WWD850" s="14"/>
      <c r="WWE850" s="14"/>
      <c r="WWF850" s="14"/>
      <c r="WWG850" s="14"/>
      <c r="WWH850" s="14"/>
      <c r="WWI850" s="14"/>
      <c r="WWJ850" s="14"/>
      <c r="WWK850" s="14"/>
      <c r="WWL850" s="14"/>
      <c r="WWM850" s="14"/>
      <c r="WWN850" s="14"/>
      <c r="WWO850" s="14"/>
      <c r="WWP850" s="14"/>
      <c r="WWQ850" s="14"/>
      <c r="WWR850" s="14"/>
      <c r="WWS850" s="14"/>
      <c r="WWT850" s="14"/>
      <c r="WWU850" s="14"/>
      <c r="WWV850" s="14"/>
      <c r="WWW850" s="14"/>
      <c r="WWX850" s="14"/>
      <c r="WWY850" s="14"/>
      <c r="WWZ850" s="14"/>
      <c r="WXA850" s="14"/>
      <c r="WXB850" s="14"/>
      <c r="WXC850" s="14"/>
      <c r="WXD850" s="14"/>
      <c r="WXE850" s="14"/>
      <c r="WXF850" s="14"/>
      <c r="WXG850" s="14"/>
      <c r="WXH850" s="14"/>
      <c r="WXI850" s="14"/>
      <c r="WXJ850" s="14"/>
      <c r="WXK850" s="14"/>
      <c r="WXL850" s="14"/>
      <c r="WXM850" s="14"/>
      <c r="WXN850" s="14"/>
      <c r="WXO850" s="14"/>
      <c r="WXP850" s="14"/>
      <c r="WXQ850" s="14"/>
      <c r="WXR850" s="14"/>
      <c r="WXS850" s="14"/>
      <c r="WXT850" s="14"/>
      <c r="WXU850" s="14"/>
      <c r="WXV850" s="14"/>
      <c r="WXW850" s="14"/>
      <c r="WXX850" s="14"/>
      <c r="WXY850" s="14"/>
      <c r="WXZ850" s="14"/>
      <c r="WYA850" s="14"/>
      <c r="WYB850" s="14"/>
      <c r="WYC850" s="14"/>
      <c r="WYD850" s="14"/>
      <c r="WYE850" s="14"/>
      <c r="WYF850" s="14"/>
      <c r="WYG850" s="14"/>
      <c r="WYH850" s="14"/>
      <c r="WYI850" s="14"/>
      <c r="WYJ850" s="14"/>
      <c r="WYK850" s="14"/>
      <c r="WYL850" s="14"/>
      <c r="WYM850" s="14"/>
      <c r="WYN850" s="14"/>
      <c r="WYO850" s="14"/>
      <c r="WYP850" s="14"/>
      <c r="WYQ850" s="14"/>
      <c r="WYR850" s="14"/>
      <c r="WYS850" s="14"/>
      <c r="WYT850" s="14"/>
      <c r="WYU850" s="14"/>
      <c r="WYV850" s="14"/>
      <c r="WYW850" s="14"/>
      <c r="WYX850" s="14"/>
      <c r="WYY850" s="14"/>
      <c r="WYZ850" s="14"/>
      <c r="WZA850" s="14"/>
      <c r="WZB850" s="14"/>
      <c r="WZC850" s="14"/>
      <c r="WZD850" s="14"/>
      <c r="WZE850" s="14"/>
      <c r="WZF850" s="14"/>
      <c r="WZG850" s="14"/>
      <c r="WZH850" s="14"/>
      <c r="WZI850" s="14"/>
      <c r="WZJ850" s="14"/>
      <c r="WZK850" s="14"/>
      <c r="WZL850" s="14"/>
      <c r="WZM850" s="14"/>
      <c r="WZN850" s="14"/>
      <c r="WZO850" s="14"/>
      <c r="WZP850" s="14"/>
      <c r="WZQ850" s="14"/>
      <c r="WZR850" s="14"/>
      <c r="WZS850" s="14"/>
      <c r="WZT850" s="14"/>
      <c r="WZU850" s="14"/>
      <c r="WZV850" s="14"/>
      <c r="WZW850" s="14"/>
      <c r="WZX850" s="14"/>
      <c r="WZY850" s="14"/>
      <c r="WZZ850" s="14"/>
      <c r="XAA850" s="14"/>
      <c r="XAB850" s="14"/>
      <c r="XAC850" s="14"/>
      <c r="XAD850" s="14"/>
      <c r="XAE850" s="14"/>
      <c r="XAF850" s="14"/>
      <c r="XAG850" s="14"/>
      <c r="XAH850" s="14"/>
      <c r="XAI850" s="14"/>
      <c r="XAJ850" s="14"/>
      <c r="XAK850" s="14"/>
      <c r="XAL850" s="14"/>
      <c r="XAM850" s="14"/>
      <c r="XAN850" s="14"/>
      <c r="XAO850" s="14"/>
      <c r="XAP850" s="14"/>
      <c r="XAQ850" s="14"/>
      <c r="XAR850" s="14"/>
      <c r="XAS850" s="14"/>
      <c r="XAT850" s="14"/>
      <c r="XAU850" s="14"/>
      <c r="XAV850" s="14"/>
      <c r="XAW850" s="14"/>
      <c r="XAX850" s="14"/>
      <c r="XAY850" s="14"/>
      <c r="XAZ850" s="14"/>
      <c r="XBA850" s="14"/>
      <c r="XBB850" s="14"/>
      <c r="XBC850" s="14"/>
      <c r="XBD850" s="14"/>
      <c r="XBE850" s="14"/>
      <c r="XBF850" s="14"/>
      <c r="XBG850" s="14"/>
      <c r="XBH850" s="14"/>
      <c r="XBI850" s="14"/>
      <c r="XBJ850" s="14"/>
      <c r="XBK850" s="14"/>
      <c r="XBL850" s="14"/>
      <c r="XBM850" s="14"/>
      <c r="XBN850" s="14"/>
      <c r="XBO850" s="14"/>
      <c r="XBP850" s="14"/>
      <c r="XBQ850" s="14"/>
      <c r="XBR850" s="14"/>
      <c r="XBS850" s="14"/>
      <c r="XBT850" s="14"/>
      <c r="XBU850" s="14"/>
      <c r="XBV850" s="14"/>
      <c r="XBW850" s="14"/>
      <c r="XBX850" s="14"/>
      <c r="XBY850" s="14"/>
      <c r="XBZ850" s="14"/>
      <c r="XCA850" s="14"/>
      <c r="XCB850" s="14"/>
      <c r="XCC850" s="14"/>
      <c r="XCD850" s="14"/>
      <c r="XCE850" s="14"/>
      <c r="XCF850" s="14"/>
      <c r="XCG850" s="14"/>
      <c r="XCH850" s="14"/>
      <c r="XCI850" s="14"/>
      <c r="XCJ850" s="14"/>
      <c r="XCK850" s="14"/>
      <c r="XCL850" s="14"/>
      <c r="XCM850" s="14"/>
      <c r="XCN850" s="14"/>
      <c r="XCO850" s="14"/>
      <c r="XCP850" s="14"/>
      <c r="XCQ850" s="14"/>
      <c r="XCR850" s="14"/>
      <c r="XCS850" s="14"/>
      <c r="XCT850" s="14"/>
      <c r="XCU850" s="14"/>
      <c r="XCV850" s="14"/>
      <c r="XCW850" s="14"/>
      <c r="XCX850" s="14"/>
      <c r="XCY850" s="14"/>
      <c r="XCZ850" s="14"/>
      <c r="XDA850" s="14"/>
      <c r="XDB850" s="14"/>
      <c r="XDC850" s="14"/>
      <c r="XDD850" s="14"/>
      <c r="XDE850" s="14"/>
      <c r="XDF850" s="14"/>
      <c r="XDG850" s="14"/>
      <c r="XDH850" s="14"/>
      <c r="XDI850" s="14"/>
      <c r="XDJ850" s="14"/>
      <c r="XDK850" s="14"/>
      <c r="XDL850" s="14"/>
      <c r="XDM850" s="14"/>
      <c r="XDN850" s="14"/>
      <c r="XDO850" s="14"/>
      <c r="XDP850" s="14"/>
      <c r="XDQ850" s="14"/>
      <c r="XDR850" s="14"/>
      <c r="XDS850" s="14"/>
      <c r="XDT850" s="14"/>
      <c r="XDU850" s="14"/>
      <c r="XDV850" s="14"/>
      <c r="XDW850" s="14"/>
      <c r="XDX850" s="14"/>
      <c r="XDY850" s="14"/>
      <c r="XDZ850" s="14"/>
      <c r="XEA850" s="14"/>
      <c r="XEB850" s="14"/>
      <c r="XEC850" s="14"/>
      <c r="XED850" s="14"/>
      <c r="XEE850" s="14"/>
      <c r="XEF850" s="14"/>
      <c r="XEG850" s="14"/>
      <c r="XEH850" s="14"/>
      <c r="XEI850" s="14"/>
      <c r="XEJ850" s="14"/>
      <c r="XEK850" s="14"/>
      <c r="XEL850" s="14"/>
      <c r="XEM850" s="14"/>
      <c r="XEN850" s="14"/>
      <c r="XEO850" s="14"/>
      <c r="XEP850" s="14"/>
      <c r="XEQ850" s="14"/>
      <c r="XER850" s="14"/>
      <c r="XES850" s="14"/>
      <c r="XET850" s="14"/>
      <c r="XEU850" s="14"/>
      <c r="XEV850" s="14"/>
      <c r="XEW850" s="14"/>
      <c r="XEX850" s="14"/>
      <c r="XEY850" s="14"/>
      <c r="XEZ850" s="14"/>
    </row>
    <row r="851" spans="1:16380" ht="22.5" customHeight="1" x14ac:dyDescent="0.25">
      <c r="A851" s="68" t="str">
        <f t="shared" si="214"/>
        <v>798.</v>
      </c>
      <c r="B851" s="25">
        <v>1620</v>
      </c>
      <c r="C851" s="161" t="s">
        <v>2918</v>
      </c>
      <c r="D851" s="25">
        <v>1973</v>
      </c>
      <c r="E851" s="68" t="s">
        <v>2932</v>
      </c>
      <c r="F851" s="68" t="s">
        <v>2934</v>
      </c>
      <c r="G851" s="25">
        <v>2</v>
      </c>
      <c r="H851" s="25">
        <v>2</v>
      </c>
      <c r="I851" s="146">
        <v>771.1</v>
      </c>
      <c r="J851" s="144">
        <v>726.3</v>
      </c>
      <c r="K851" s="146">
        <v>726.3</v>
      </c>
      <c r="L851" s="155">
        <v>18</v>
      </c>
      <c r="M851" s="154">
        <f t="shared" si="217"/>
        <v>1764987.2000000002</v>
      </c>
      <c r="N851" s="154"/>
      <c r="O851" s="154"/>
      <c r="P851" s="154"/>
      <c r="Q851" s="144">
        <f t="shared" si="218"/>
        <v>1764987.2000000002</v>
      </c>
      <c r="R851" s="154"/>
      <c r="S851" s="155"/>
      <c r="T851" s="154"/>
      <c r="U851" s="154">
        <v>497.6</v>
      </c>
      <c r="V851" s="154">
        <f>U851*3547</f>
        <v>1764987.2000000002</v>
      </c>
      <c r="W851" s="154"/>
      <c r="X851" s="154"/>
      <c r="Y851" s="154"/>
      <c r="Z851" s="154"/>
      <c r="AA851" s="154"/>
      <c r="AB851" s="154"/>
      <c r="AC851" s="146"/>
      <c r="AD851" s="146"/>
      <c r="AE851" s="154"/>
      <c r="AF851" s="154"/>
      <c r="AG851" s="324">
        <v>2025</v>
      </c>
      <c r="AH851" s="128"/>
      <c r="AI851" s="132"/>
      <c r="AJ851" s="132"/>
      <c r="AK851" s="141">
        <f t="shared" si="200"/>
        <v>798</v>
      </c>
      <c r="AL851" s="35" t="s">
        <v>153</v>
      </c>
      <c r="AM851" s="141" t="str">
        <f t="shared" si="201"/>
        <v>798.</v>
      </c>
      <c r="AN851" s="147"/>
      <c r="AO851" s="279"/>
      <c r="AP851" s="16"/>
      <c r="AQ851" s="14"/>
      <c r="AR851" s="14"/>
      <c r="AS851" s="14"/>
      <c r="AT851" s="14"/>
      <c r="AU851" s="14"/>
      <c r="AV851" s="14"/>
      <c r="AW851" s="14"/>
      <c r="AX851" s="14"/>
      <c r="AY851" s="14"/>
      <c r="AZ851" s="14"/>
      <c r="BA851" s="14"/>
      <c r="BB851" s="14"/>
      <c r="BC851" s="14"/>
      <c r="BD851" s="14"/>
      <c r="BE851" s="14"/>
      <c r="BF851" s="14"/>
      <c r="BG851" s="14"/>
      <c r="BH851" s="14"/>
      <c r="BI851" s="14"/>
      <c r="BJ851" s="14"/>
      <c r="BK851" s="14"/>
      <c r="BL851" s="14"/>
      <c r="BM851" s="14"/>
      <c r="BN851" s="14"/>
      <c r="BO851" s="14"/>
      <c r="BP851" s="14"/>
      <c r="BQ851" s="14"/>
      <c r="BR851" s="14"/>
      <c r="BS851" s="14"/>
      <c r="BT851" s="14"/>
      <c r="BU851" s="14"/>
      <c r="BV851" s="14"/>
      <c r="BW851" s="14"/>
      <c r="BX851" s="14"/>
      <c r="BY851" s="14"/>
      <c r="BZ851" s="14"/>
      <c r="CA851" s="14"/>
      <c r="CB851" s="14"/>
      <c r="CC851" s="14"/>
      <c r="CD851" s="14"/>
      <c r="CE851" s="14"/>
      <c r="CF851" s="14"/>
      <c r="CG851" s="14"/>
      <c r="CH851" s="14"/>
      <c r="CI851" s="14"/>
      <c r="CJ851" s="14"/>
      <c r="CK851" s="14"/>
      <c r="CL851" s="14"/>
      <c r="CM851" s="14"/>
      <c r="CN851" s="14"/>
      <c r="CO851" s="14"/>
      <c r="CP851" s="14"/>
      <c r="CQ851" s="14"/>
      <c r="CR851" s="14"/>
      <c r="CS851" s="14"/>
      <c r="CT851" s="14"/>
      <c r="CU851" s="14"/>
      <c r="CV851" s="14"/>
      <c r="CW851" s="14"/>
      <c r="CX851" s="14"/>
      <c r="CY851" s="14"/>
      <c r="CZ851" s="14"/>
      <c r="DA851" s="14"/>
      <c r="DB851" s="14"/>
      <c r="DC851" s="14"/>
      <c r="DD851" s="14"/>
      <c r="DE851" s="14"/>
      <c r="DF851" s="14"/>
      <c r="DG851" s="14"/>
      <c r="DH851" s="14"/>
      <c r="DI851" s="14"/>
      <c r="DJ851" s="14"/>
      <c r="DK851" s="14"/>
      <c r="DL851" s="14"/>
      <c r="DM851" s="14"/>
      <c r="DN851" s="14"/>
      <c r="DO851" s="14"/>
      <c r="DP851" s="14"/>
      <c r="DQ851" s="14"/>
      <c r="DR851" s="14"/>
      <c r="DS851" s="14"/>
      <c r="DT851" s="14"/>
      <c r="DU851" s="14"/>
      <c r="DV851" s="14"/>
      <c r="DW851" s="14"/>
      <c r="DX851" s="14"/>
      <c r="DY851" s="14"/>
      <c r="DZ851" s="14"/>
      <c r="EA851" s="14"/>
      <c r="EB851" s="14"/>
      <c r="EC851" s="14"/>
      <c r="ED851" s="14"/>
      <c r="EE851" s="14"/>
      <c r="EF851" s="14"/>
      <c r="EG851" s="14"/>
      <c r="EH851" s="14"/>
      <c r="EI851" s="14"/>
      <c r="EJ851" s="14"/>
      <c r="EK851" s="14"/>
      <c r="EL851" s="14"/>
      <c r="EM851" s="14"/>
      <c r="EN851" s="14"/>
      <c r="EO851" s="14"/>
      <c r="EP851" s="14"/>
      <c r="EQ851" s="14"/>
      <c r="ER851" s="14"/>
      <c r="ES851" s="14"/>
      <c r="ET851" s="14"/>
      <c r="EU851" s="14"/>
      <c r="EV851" s="14"/>
      <c r="EW851" s="14"/>
      <c r="EX851" s="14"/>
      <c r="EY851" s="14"/>
      <c r="EZ851" s="14"/>
      <c r="FA851" s="14"/>
      <c r="FB851" s="14"/>
      <c r="FC851" s="14"/>
      <c r="FD851" s="14"/>
      <c r="FE851" s="14"/>
      <c r="FF851" s="14"/>
      <c r="FG851" s="14"/>
      <c r="FH851" s="14"/>
      <c r="FI851" s="14"/>
      <c r="FJ851" s="14"/>
      <c r="FK851" s="14"/>
      <c r="FL851" s="14"/>
      <c r="FM851" s="14"/>
      <c r="FN851" s="14"/>
      <c r="FO851" s="14"/>
      <c r="FP851" s="14"/>
      <c r="FQ851" s="14"/>
      <c r="FR851" s="14"/>
      <c r="FS851" s="14"/>
      <c r="FT851" s="14"/>
      <c r="FU851" s="14"/>
      <c r="FV851" s="14"/>
      <c r="FW851" s="14"/>
      <c r="FX851" s="14"/>
      <c r="FY851" s="14"/>
      <c r="FZ851" s="14"/>
      <c r="GA851" s="14"/>
      <c r="GB851" s="14"/>
      <c r="GC851" s="14"/>
      <c r="GD851" s="14"/>
      <c r="GE851" s="14"/>
      <c r="GF851" s="14"/>
      <c r="GG851" s="14"/>
      <c r="GH851" s="14"/>
      <c r="GI851" s="14"/>
      <c r="GJ851" s="14"/>
      <c r="GK851" s="14"/>
      <c r="GL851" s="14"/>
      <c r="GM851" s="14"/>
      <c r="GN851" s="14"/>
      <c r="GO851" s="14"/>
      <c r="GP851" s="14"/>
      <c r="GQ851" s="14"/>
      <c r="GR851" s="14"/>
      <c r="GS851" s="14"/>
      <c r="GT851" s="14"/>
      <c r="GU851" s="14"/>
      <c r="GV851" s="14"/>
      <c r="GW851" s="14"/>
      <c r="GX851" s="14"/>
      <c r="GY851" s="14"/>
      <c r="GZ851" s="14"/>
      <c r="HA851" s="14"/>
      <c r="HB851" s="14"/>
      <c r="HC851" s="14"/>
      <c r="HD851" s="14"/>
      <c r="HE851" s="14"/>
      <c r="HF851" s="14"/>
      <c r="HG851" s="14"/>
      <c r="HH851" s="14"/>
      <c r="HI851" s="14"/>
      <c r="HJ851" s="14"/>
      <c r="HK851" s="14"/>
      <c r="HL851" s="14"/>
      <c r="HM851" s="14"/>
      <c r="HN851" s="14"/>
      <c r="HO851" s="14"/>
      <c r="HP851" s="14"/>
      <c r="HQ851" s="14"/>
      <c r="HR851" s="14"/>
      <c r="HS851" s="14"/>
      <c r="HT851" s="14"/>
      <c r="HU851" s="14"/>
      <c r="HV851" s="14"/>
      <c r="HW851" s="14"/>
      <c r="HX851" s="14"/>
      <c r="HY851" s="14"/>
      <c r="HZ851" s="14"/>
      <c r="IA851" s="14"/>
      <c r="IB851" s="14"/>
      <c r="IC851" s="14"/>
      <c r="ID851" s="14"/>
      <c r="IE851" s="14"/>
      <c r="IF851" s="14"/>
      <c r="IG851" s="14"/>
      <c r="IH851" s="14"/>
      <c r="II851" s="14"/>
      <c r="IJ851" s="14"/>
      <c r="IK851" s="14"/>
      <c r="IL851" s="14"/>
      <c r="IM851" s="14"/>
      <c r="IN851" s="14"/>
      <c r="IO851" s="14"/>
      <c r="IP851" s="14"/>
      <c r="IQ851" s="14"/>
      <c r="IR851" s="14"/>
      <c r="IS851" s="14"/>
      <c r="IT851" s="14"/>
      <c r="IU851" s="14"/>
      <c r="IV851" s="14"/>
      <c r="IW851" s="14"/>
      <c r="IX851" s="14"/>
      <c r="IY851" s="14"/>
      <c r="IZ851" s="14"/>
      <c r="JA851" s="14"/>
      <c r="JB851" s="14"/>
      <c r="JC851" s="14"/>
      <c r="JD851" s="14"/>
      <c r="JE851" s="14"/>
      <c r="JF851" s="14"/>
      <c r="JG851" s="14"/>
      <c r="JH851" s="14"/>
      <c r="JI851" s="14"/>
      <c r="JJ851" s="14"/>
      <c r="JK851" s="14"/>
      <c r="JL851" s="14"/>
      <c r="JM851" s="14"/>
      <c r="JN851" s="14"/>
      <c r="JO851" s="14"/>
      <c r="JP851" s="14"/>
      <c r="JQ851" s="14"/>
      <c r="JR851" s="14"/>
      <c r="JS851" s="14"/>
      <c r="JT851" s="14"/>
      <c r="JU851" s="14"/>
      <c r="JV851" s="14"/>
      <c r="JW851" s="14"/>
      <c r="JX851" s="14"/>
      <c r="JY851" s="14"/>
      <c r="JZ851" s="14"/>
      <c r="KA851" s="14"/>
      <c r="KB851" s="14"/>
      <c r="KC851" s="14"/>
      <c r="KD851" s="14"/>
      <c r="KE851" s="14"/>
      <c r="KF851" s="14"/>
      <c r="KG851" s="14"/>
      <c r="KH851" s="14"/>
      <c r="KI851" s="14"/>
      <c r="KJ851" s="14"/>
      <c r="KK851" s="14"/>
      <c r="KL851" s="14"/>
      <c r="KM851" s="14"/>
      <c r="KN851" s="14"/>
      <c r="KO851" s="14"/>
      <c r="KP851" s="14"/>
      <c r="KQ851" s="14"/>
      <c r="KR851" s="14"/>
      <c r="KS851" s="14"/>
      <c r="KT851" s="14"/>
      <c r="KU851" s="14"/>
      <c r="KV851" s="14"/>
      <c r="KW851" s="14"/>
      <c r="KX851" s="14"/>
      <c r="KY851" s="14"/>
      <c r="KZ851" s="14"/>
      <c r="LA851" s="14"/>
      <c r="LB851" s="14"/>
      <c r="LC851" s="14"/>
      <c r="LD851" s="14"/>
      <c r="LE851" s="14"/>
      <c r="LF851" s="14"/>
      <c r="LG851" s="14"/>
      <c r="LH851" s="14"/>
      <c r="LI851" s="14"/>
      <c r="LJ851" s="14"/>
      <c r="LK851" s="14"/>
      <c r="LL851" s="14"/>
      <c r="LM851" s="14"/>
      <c r="LN851" s="14"/>
      <c r="LO851" s="14"/>
      <c r="LP851" s="14"/>
      <c r="LQ851" s="14"/>
      <c r="LR851" s="14"/>
      <c r="LS851" s="14"/>
      <c r="LT851" s="14"/>
      <c r="LU851" s="14"/>
      <c r="LV851" s="14"/>
      <c r="LW851" s="14"/>
      <c r="LX851" s="14"/>
      <c r="LY851" s="14"/>
      <c r="LZ851" s="14"/>
      <c r="MA851" s="14"/>
      <c r="MB851" s="14"/>
      <c r="MC851" s="14"/>
      <c r="MD851" s="14"/>
      <c r="ME851" s="14"/>
      <c r="MF851" s="14"/>
      <c r="MG851" s="14"/>
      <c r="MH851" s="14"/>
      <c r="MI851" s="14"/>
      <c r="MJ851" s="14"/>
      <c r="MK851" s="14"/>
      <c r="ML851" s="14"/>
      <c r="MM851" s="14"/>
      <c r="MN851" s="14"/>
      <c r="MO851" s="14"/>
      <c r="MP851" s="14"/>
      <c r="MQ851" s="14"/>
      <c r="MR851" s="14"/>
      <c r="MS851" s="14"/>
      <c r="MT851" s="14"/>
      <c r="MU851" s="14"/>
      <c r="MV851" s="14"/>
      <c r="MW851" s="14"/>
      <c r="MX851" s="14"/>
      <c r="MY851" s="14"/>
      <c r="MZ851" s="14"/>
      <c r="NA851" s="14"/>
      <c r="NB851" s="14"/>
      <c r="NC851" s="14"/>
      <c r="ND851" s="14"/>
      <c r="NE851" s="14"/>
      <c r="NF851" s="14"/>
      <c r="NG851" s="14"/>
      <c r="NH851" s="14"/>
      <c r="NI851" s="14"/>
      <c r="NJ851" s="14"/>
      <c r="NK851" s="14"/>
      <c r="NL851" s="14"/>
      <c r="NM851" s="14"/>
      <c r="NN851" s="14"/>
      <c r="NO851" s="14"/>
      <c r="NP851" s="14"/>
      <c r="NQ851" s="14"/>
      <c r="NR851" s="14"/>
      <c r="NS851" s="14"/>
      <c r="NT851" s="14"/>
      <c r="NU851" s="14"/>
      <c r="NV851" s="14"/>
      <c r="NW851" s="14"/>
      <c r="NX851" s="14"/>
      <c r="NY851" s="14"/>
      <c r="NZ851" s="14"/>
      <c r="OA851" s="14"/>
      <c r="OB851" s="14"/>
      <c r="OC851" s="14"/>
      <c r="OD851" s="14"/>
      <c r="OE851" s="14"/>
      <c r="OF851" s="14"/>
      <c r="OG851" s="14"/>
      <c r="OH851" s="14"/>
      <c r="OI851" s="14"/>
      <c r="OJ851" s="14"/>
      <c r="OK851" s="14"/>
      <c r="OL851" s="14"/>
      <c r="OM851" s="14"/>
      <c r="ON851" s="14"/>
      <c r="OO851" s="14"/>
      <c r="OP851" s="14"/>
      <c r="OQ851" s="14"/>
      <c r="OR851" s="14"/>
      <c r="OS851" s="14"/>
      <c r="OT851" s="14"/>
      <c r="OU851" s="14"/>
      <c r="OV851" s="14"/>
      <c r="OW851" s="14"/>
      <c r="OX851" s="14"/>
      <c r="OY851" s="14"/>
      <c r="OZ851" s="14"/>
      <c r="PA851" s="14"/>
      <c r="PB851" s="14"/>
      <c r="PC851" s="14"/>
      <c r="PD851" s="14"/>
      <c r="PE851" s="14"/>
      <c r="PF851" s="14"/>
      <c r="PG851" s="14"/>
      <c r="PH851" s="14"/>
      <c r="PI851" s="14"/>
      <c r="PJ851" s="14"/>
      <c r="PK851" s="14"/>
      <c r="PL851" s="14"/>
      <c r="PM851" s="14"/>
      <c r="PN851" s="14"/>
      <c r="PO851" s="14"/>
      <c r="PP851" s="14"/>
      <c r="PQ851" s="14"/>
      <c r="PR851" s="14"/>
      <c r="PS851" s="14"/>
      <c r="PT851" s="14"/>
      <c r="PU851" s="14"/>
      <c r="PV851" s="14"/>
      <c r="PW851" s="14"/>
      <c r="PX851" s="14"/>
      <c r="PY851" s="14"/>
      <c r="PZ851" s="14"/>
      <c r="QA851" s="14"/>
      <c r="QB851" s="14"/>
      <c r="QC851" s="14"/>
      <c r="QD851" s="14"/>
      <c r="QE851" s="14"/>
      <c r="QF851" s="14"/>
      <c r="QG851" s="14"/>
      <c r="QH851" s="14"/>
      <c r="QI851" s="14"/>
      <c r="QJ851" s="14"/>
      <c r="QK851" s="14"/>
      <c r="QL851" s="14"/>
      <c r="QM851" s="14"/>
      <c r="QN851" s="14"/>
      <c r="QO851" s="14"/>
      <c r="QP851" s="14"/>
      <c r="QQ851" s="14"/>
      <c r="QR851" s="14"/>
      <c r="QS851" s="14"/>
      <c r="QT851" s="14"/>
      <c r="QU851" s="14"/>
      <c r="QV851" s="14"/>
      <c r="QW851" s="14"/>
      <c r="QX851" s="14"/>
      <c r="QY851" s="14"/>
      <c r="QZ851" s="14"/>
      <c r="RA851" s="14"/>
      <c r="RB851" s="14"/>
      <c r="RC851" s="14"/>
      <c r="RD851" s="14"/>
      <c r="RE851" s="14"/>
      <c r="RF851" s="14"/>
      <c r="RG851" s="14"/>
      <c r="RH851" s="14"/>
      <c r="RI851" s="14"/>
      <c r="RJ851" s="14"/>
      <c r="RK851" s="14"/>
      <c r="RL851" s="14"/>
      <c r="RM851" s="14"/>
      <c r="RN851" s="14"/>
      <c r="RO851" s="14"/>
      <c r="RP851" s="14"/>
      <c r="RQ851" s="14"/>
      <c r="RR851" s="14"/>
      <c r="RS851" s="14"/>
      <c r="RT851" s="14"/>
      <c r="RU851" s="14"/>
      <c r="RV851" s="14"/>
      <c r="RW851" s="14"/>
      <c r="RX851" s="14"/>
      <c r="RY851" s="14"/>
      <c r="RZ851" s="14"/>
      <c r="SA851" s="14"/>
      <c r="SB851" s="14"/>
      <c r="SC851" s="14"/>
      <c r="SD851" s="14"/>
      <c r="SE851" s="14"/>
      <c r="SF851" s="14"/>
      <c r="SG851" s="14"/>
      <c r="SH851" s="14"/>
      <c r="SI851" s="14"/>
      <c r="SJ851" s="14"/>
      <c r="SK851" s="14"/>
      <c r="SL851" s="14"/>
      <c r="SM851" s="14"/>
      <c r="SN851" s="14"/>
      <c r="SO851" s="14"/>
      <c r="SP851" s="14"/>
      <c r="SQ851" s="14"/>
      <c r="SR851" s="14"/>
      <c r="SS851" s="14"/>
      <c r="ST851" s="14"/>
      <c r="SU851" s="14"/>
      <c r="SV851" s="14"/>
      <c r="SW851" s="14"/>
      <c r="SX851" s="14"/>
      <c r="SY851" s="14"/>
      <c r="SZ851" s="14"/>
      <c r="TA851" s="14"/>
      <c r="TB851" s="14"/>
      <c r="TC851" s="14"/>
      <c r="TD851" s="14"/>
      <c r="TE851" s="14"/>
      <c r="TF851" s="14"/>
      <c r="TG851" s="14"/>
      <c r="TH851" s="14"/>
      <c r="TI851" s="14"/>
      <c r="TJ851" s="14"/>
      <c r="TK851" s="14"/>
      <c r="TL851" s="14"/>
      <c r="TM851" s="14"/>
      <c r="TN851" s="14"/>
      <c r="TO851" s="14"/>
      <c r="TP851" s="14"/>
      <c r="TQ851" s="14"/>
      <c r="TR851" s="14"/>
      <c r="TS851" s="14"/>
      <c r="TT851" s="14"/>
      <c r="TU851" s="14"/>
      <c r="TV851" s="14"/>
      <c r="TW851" s="14"/>
      <c r="TX851" s="14"/>
      <c r="TY851" s="14"/>
      <c r="TZ851" s="14"/>
      <c r="UA851" s="14"/>
      <c r="UB851" s="14"/>
      <c r="UC851" s="14"/>
      <c r="UD851" s="14"/>
      <c r="UE851" s="14"/>
      <c r="UF851" s="14"/>
      <c r="UG851" s="14"/>
      <c r="UH851" s="14"/>
      <c r="UI851" s="14"/>
      <c r="UJ851" s="14"/>
      <c r="UK851" s="14"/>
      <c r="UL851" s="14"/>
      <c r="UM851" s="14"/>
      <c r="UN851" s="14"/>
      <c r="UO851" s="14"/>
      <c r="UP851" s="14"/>
      <c r="UQ851" s="14"/>
      <c r="UR851" s="14"/>
      <c r="US851" s="14"/>
      <c r="UT851" s="14"/>
      <c r="UU851" s="14"/>
      <c r="UV851" s="14"/>
      <c r="UW851" s="14"/>
      <c r="UX851" s="14"/>
      <c r="UY851" s="14"/>
      <c r="UZ851" s="14"/>
      <c r="VA851" s="14"/>
      <c r="VB851" s="14"/>
      <c r="VC851" s="14"/>
      <c r="VD851" s="14"/>
      <c r="VE851" s="14"/>
      <c r="VF851" s="14"/>
      <c r="VG851" s="14"/>
      <c r="VH851" s="14"/>
      <c r="VI851" s="14"/>
      <c r="VJ851" s="14"/>
      <c r="VK851" s="14"/>
      <c r="VL851" s="14"/>
      <c r="VM851" s="14"/>
      <c r="VN851" s="14"/>
      <c r="VO851" s="14"/>
      <c r="VP851" s="14"/>
      <c r="VQ851" s="14"/>
      <c r="VR851" s="14"/>
      <c r="VS851" s="14"/>
      <c r="VT851" s="14"/>
      <c r="VU851" s="14"/>
      <c r="VV851" s="14"/>
      <c r="VW851" s="14"/>
      <c r="VX851" s="14"/>
      <c r="VY851" s="14"/>
      <c r="VZ851" s="14"/>
      <c r="WA851" s="14"/>
      <c r="WB851" s="14"/>
      <c r="WC851" s="14"/>
      <c r="WD851" s="14"/>
      <c r="WE851" s="14"/>
      <c r="WF851" s="14"/>
      <c r="WG851" s="14"/>
      <c r="WH851" s="14"/>
      <c r="WI851" s="14"/>
      <c r="WJ851" s="14"/>
      <c r="WK851" s="14"/>
      <c r="WL851" s="14"/>
      <c r="WM851" s="14"/>
      <c r="WN851" s="14"/>
      <c r="WO851" s="14"/>
      <c r="WP851" s="14"/>
      <c r="WQ851" s="14"/>
      <c r="WR851" s="14"/>
      <c r="WS851" s="14"/>
      <c r="WT851" s="14"/>
      <c r="WU851" s="14"/>
      <c r="WV851" s="14"/>
      <c r="WW851" s="14"/>
      <c r="WX851" s="14"/>
      <c r="WY851" s="14"/>
      <c r="WZ851" s="14"/>
      <c r="XA851" s="14"/>
      <c r="XB851" s="14"/>
      <c r="XC851" s="14"/>
      <c r="XD851" s="14"/>
      <c r="XE851" s="14"/>
      <c r="XF851" s="14"/>
      <c r="XG851" s="14"/>
      <c r="XH851" s="14"/>
      <c r="XI851" s="14"/>
      <c r="XJ851" s="14"/>
      <c r="XK851" s="14"/>
      <c r="XL851" s="14"/>
      <c r="XM851" s="14"/>
      <c r="XN851" s="14"/>
      <c r="XO851" s="14"/>
      <c r="XP851" s="14"/>
      <c r="XQ851" s="14"/>
      <c r="XR851" s="14"/>
      <c r="XS851" s="14"/>
      <c r="XT851" s="14"/>
      <c r="XU851" s="14"/>
      <c r="XV851" s="14"/>
      <c r="XW851" s="14"/>
      <c r="XX851" s="14"/>
      <c r="XY851" s="14"/>
      <c r="XZ851" s="14"/>
      <c r="YA851" s="14"/>
      <c r="YB851" s="14"/>
      <c r="YC851" s="14"/>
      <c r="YD851" s="14"/>
      <c r="YE851" s="14"/>
      <c r="YF851" s="14"/>
      <c r="YG851" s="14"/>
      <c r="YH851" s="14"/>
      <c r="YI851" s="14"/>
      <c r="YJ851" s="14"/>
      <c r="YK851" s="14"/>
      <c r="YL851" s="14"/>
      <c r="YM851" s="14"/>
      <c r="YN851" s="14"/>
      <c r="YO851" s="14"/>
      <c r="YP851" s="14"/>
      <c r="YQ851" s="14"/>
      <c r="YR851" s="14"/>
      <c r="YS851" s="14"/>
      <c r="YT851" s="14"/>
      <c r="YU851" s="14"/>
      <c r="YV851" s="14"/>
      <c r="YW851" s="14"/>
      <c r="YX851" s="14"/>
      <c r="YY851" s="14"/>
      <c r="YZ851" s="14"/>
      <c r="ZA851" s="14"/>
      <c r="ZB851" s="14"/>
      <c r="ZC851" s="14"/>
      <c r="ZD851" s="14"/>
      <c r="ZE851" s="14"/>
      <c r="ZF851" s="14"/>
      <c r="ZG851" s="14"/>
      <c r="ZH851" s="14"/>
      <c r="ZI851" s="14"/>
      <c r="ZJ851" s="14"/>
      <c r="ZK851" s="14"/>
      <c r="ZL851" s="14"/>
      <c r="ZM851" s="14"/>
      <c r="ZN851" s="14"/>
      <c r="ZO851" s="14"/>
      <c r="ZP851" s="14"/>
      <c r="ZQ851" s="14"/>
      <c r="ZR851" s="14"/>
      <c r="ZS851" s="14"/>
      <c r="ZT851" s="14"/>
      <c r="ZU851" s="14"/>
      <c r="ZV851" s="14"/>
      <c r="ZW851" s="14"/>
      <c r="ZX851" s="14"/>
      <c r="ZY851" s="14"/>
      <c r="ZZ851" s="14"/>
      <c r="AAA851" s="14"/>
      <c r="AAB851" s="14"/>
      <c r="AAC851" s="14"/>
      <c r="AAD851" s="14"/>
      <c r="AAE851" s="14"/>
      <c r="AAF851" s="14"/>
      <c r="AAG851" s="14"/>
      <c r="AAH851" s="14"/>
      <c r="AAI851" s="14"/>
      <c r="AAJ851" s="14"/>
      <c r="AAK851" s="14"/>
      <c r="AAL851" s="14"/>
      <c r="AAM851" s="14"/>
      <c r="AAN851" s="14"/>
      <c r="AAO851" s="14"/>
      <c r="AAP851" s="14"/>
      <c r="AAQ851" s="14"/>
      <c r="AAR851" s="14"/>
      <c r="AAS851" s="14"/>
      <c r="AAT851" s="14"/>
      <c r="AAU851" s="14"/>
      <c r="AAV851" s="14"/>
      <c r="AAW851" s="14"/>
      <c r="AAX851" s="14"/>
      <c r="AAY851" s="14"/>
      <c r="AAZ851" s="14"/>
      <c r="ABA851" s="14"/>
      <c r="ABB851" s="14"/>
      <c r="ABC851" s="14"/>
      <c r="ABD851" s="14"/>
      <c r="ABE851" s="14"/>
      <c r="ABF851" s="14"/>
      <c r="ABG851" s="14"/>
      <c r="ABH851" s="14"/>
      <c r="ABI851" s="14"/>
      <c r="ABJ851" s="14"/>
      <c r="ABK851" s="14"/>
      <c r="ABL851" s="14"/>
      <c r="ABM851" s="14"/>
      <c r="ABN851" s="14"/>
      <c r="ABO851" s="14"/>
      <c r="ABP851" s="14"/>
      <c r="ABQ851" s="14"/>
      <c r="ABR851" s="14"/>
      <c r="ABS851" s="14"/>
      <c r="ABT851" s="14"/>
      <c r="ABU851" s="14"/>
      <c r="ABV851" s="14"/>
      <c r="ABW851" s="14"/>
      <c r="ABX851" s="14"/>
      <c r="ABY851" s="14"/>
      <c r="ABZ851" s="14"/>
      <c r="ACA851" s="14"/>
      <c r="ACB851" s="14"/>
      <c r="ACC851" s="14"/>
      <c r="ACD851" s="14"/>
      <c r="ACE851" s="14"/>
      <c r="ACF851" s="14"/>
      <c r="ACG851" s="14"/>
      <c r="ACH851" s="14"/>
      <c r="ACI851" s="14"/>
      <c r="ACJ851" s="14"/>
      <c r="ACK851" s="14"/>
      <c r="ACL851" s="14"/>
      <c r="ACM851" s="14"/>
      <c r="ACN851" s="14"/>
      <c r="ACO851" s="14"/>
      <c r="ACP851" s="14"/>
      <c r="ACQ851" s="14"/>
      <c r="ACR851" s="14"/>
      <c r="ACS851" s="14"/>
      <c r="ACT851" s="14"/>
      <c r="ACU851" s="14"/>
      <c r="ACV851" s="14"/>
      <c r="ACW851" s="14"/>
      <c r="ACX851" s="14"/>
      <c r="ACY851" s="14"/>
      <c r="ACZ851" s="14"/>
      <c r="ADA851" s="14"/>
      <c r="ADB851" s="14"/>
      <c r="ADC851" s="14"/>
      <c r="ADD851" s="14"/>
      <c r="ADE851" s="14"/>
      <c r="ADF851" s="14"/>
      <c r="ADG851" s="14"/>
      <c r="ADH851" s="14"/>
      <c r="ADI851" s="14"/>
      <c r="ADJ851" s="14"/>
      <c r="ADK851" s="14"/>
      <c r="ADL851" s="14"/>
      <c r="ADM851" s="14"/>
      <c r="ADN851" s="14"/>
      <c r="ADO851" s="14"/>
      <c r="ADP851" s="14"/>
      <c r="ADQ851" s="14"/>
      <c r="ADR851" s="14"/>
      <c r="ADS851" s="14"/>
      <c r="ADT851" s="14"/>
      <c r="ADU851" s="14"/>
      <c r="ADV851" s="14"/>
      <c r="ADW851" s="14"/>
      <c r="ADX851" s="14"/>
      <c r="ADY851" s="14"/>
      <c r="ADZ851" s="14"/>
      <c r="AEA851" s="14"/>
      <c r="AEB851" s="14"/>
      <c r="AEC851" s="14"/>
      <c r="AED851" s="14"/>
      <c r="AEE851" s="14"/>
      <c r="AEF851" s="14"/>
      <c r="AEG851" s="14"/>
      <c r="AEH851" s="14"/>
      <c r="AEI851" s="14"/>
      <c r="AEJ851" s="14"/>
      <c r="AEK851" s="14"/>
      <c r="AEL851" s="14"/>
      <c r="AEM851" s="14"/>
      <c r="AEN851" s="14"/>
      <c r="AEO851" s="14"/>
      <c r="AEP851" s="14"/>
      <c r="AEQ851" s="14"/>
      <c r="AER851" s="14"/>
      <c r="AES851" s="14"/>
      <c r="AET851" s="14"/>
      <c r="AEU851" s="14"/>
      <c r="AEV851" s="14"/>
      <c r="AEW851" s="14"/>
      <c r="AEX851" s="14"/>
      <c r="AEY851" s="14"/>
      <c r="AEZ851" s="14"/>
      <c r="AFA851" s="14"/>
      <c r="AFB851" s="14"/>
      <c r="AFC851" s="14"/>
      <c r="AFD851" s="14"/>
      <c r="AFE851" s="14"/>
      <c r="AFF851" s="14"/>
      <c r="AFG851" s="14"/>
      <c r="AFH851" s="14"/>
      <c r="AFI851" s="14"/>
      <c r="AFJ851" s="14"/>
      <c r="AFK851" s="14"/>
      <c r="AFL851" s="14"/>
      <c r="AFM851" s="14"/>
      <c r="AFN851" s="14"/>
      <c r="AFO851" s="14"/>
      <c r="AFP851" s="14"/>
      <c r="AFQ851" s="14"/>
      <c r="AFR851" s="14"/>
      <c r="AFS851" s="14"/>
      <c r="AFT851" s="14"/>
      <c r="AFU851" s="14"/>
      <c r="AFV851" s="14"/>
      <c r="AFW851" s="14"/>
      <c r="AFX851" s="14"/>
      <c r="AFY851" s="14"/>
      <c r="AFZ851" s="14"/>
      <c r="AGA851" s="14"/>
      <c r="AGB851" s="14"/>
      <c r="AGC851" s="14"/>
      <c r="AGD851" s="14"/>
      <c r="AGE851" s="14"/>
      <c r="AGF851" s="14"/>
      <c r="AGG851" s="14"/>
      <c r="AGH851" s="14"/>
      <c r="AGI851" s="14"/>
      <c r="AGJ851" s="14"/>
      <c r="AGK851" s="14"/>
      <c r="AGL851" s="14"/>
      <c r="AGM851" s="14"/>
      <c r="AGN851" s="14"/>
      <c r="AGO851" s="14"/>
      <c r="AGP851" s="14"/>
      <c r="AGQ851" s="14"/>
      <c r="AGR851" s="14"/>
      <c r="AGS851" s="14"/>
      <c r="AGT851" s="14"/>
      <c r="AGU851" s="14"/>
      <c r="AGV851" s="14"/>
      <c r="AGW851" s="14"/>
      <c r="AGX851" s="14"/>
      <c r="AGY851" s="14"/>
      <c r="AGZ851" s="14"/>
      <c r="AHA851" s="14"/>
      <c r="AHB851" s="14"/>
      <c r="AHC851" s="14"/>
      <c r="AHD851" s="14"/>
      <c r="AHE851" s="14"/>
      <c r="AHF851" s="14"/>
      <c r="AHG851" s="14"/>
      <c r="AHH851" s="14"/>
      <c r="AHI851" s="14"/>
      <c r="AHJ851" s="14"/>
      <c r="AHK851" s="14"/>
      <c r="AHL851" s="14"/>
      <c r="AHM851" s="14"/>
      <c r="AHN851" s="14"/>
      <c r="AHO851" s="14"/>
      <c r="AHP851" s="14"/>
      <c r="AHQ851" s="14"/>
      <c r="AHR851" s="14"/>
      <c r="AHS851" s="14"/>
      <c r="AHT851" s="14"/>
      <c r="AHU851" s="14"/>
      <c r="AHV851" s="14"/>
      <c r="AHW851" s="14"/>
      <c r="AHX851" s="14"/>
      <c r="AHY851" s="14"/>
      <c r="AHZ851" s="14"/>
      <c r="AIA851" s="14"/>
      <c r="AIB851" s="14"/>
      <c r="AIC851" s="14"/>
      <c r="AID851" s="14"/>
      <c r="AIE851" s="14"/>
      <c r="AIF851" s="14"/>
      <c r="AIG851" s="14"/>
      <c r="AIH851" s="14"/>
      <c r="AII851" s="14"/>
      <c r="AIJ851" s="14"/>
      <c r="AIK851" s="14"/>
      <c r="AIL851" s="14"/>
      <c r="AIM851" s="14"/>
      <c r="AIN851" s="14"/>
      <c r="AIO851" s="14"/>
      <c r="AIP851" s="14"/>
      <c r="AIQ851" s="14"/>
      <c r="AIR851" s="14"/>
      <c r="AIS851" s="14"/>
      <c r="AIT851" s="14"/>
      <c r="AIU851" s="14"/>
      <c r="AIV851" s="14"/>
      <c r="AIW851" s="14"/>
      <c r="AIX851" s="14"/>
      <c r="AIY851" s="14"/>
      <c r="AIZ851" s="14"/>
      <c r="AJA851" s="14"/>
      <c r="AJB851" s="14"/>
      <c r="AJC851" s="14"/>
      <c r="AJD851" s="14"/>
      <c r="AJE851" s="14"/>
      <c r="AJF851" s="14"/>
      <c r="AJG851" s="14"/>
      <c r="AJH851" s="14"/>
      <c r="AJI851" s="14"/>
      <c r="AJJ851" s="14"/>
      <c r="AJK851" s="14"/>
      <c r="AJL851" s="14"/>
      <c r="AJM851" s="14"/>
      <c r="AJN851" s="14"/>
      <c r="AJO851" s="14"/>
      <c r="AJP851" s="14"/>
      <c r="AJQ851" s="14"/>
      <c r="AJR851" s="14"/>
      <c r="AJS851" s="14"/>
      <c r="AJT851" s="14"/>
      <c r="AJU851" s="14"/>
      <c r="AJV851" s="14"/>
      <c r="AJW851" s="14"/>
      <c r="AJX851" s="14"/>
      <c r="AJY851" s="14"/>
      <c r="AJZ851" s="14"/>
      <c r="AKA851" s="14"/>
      <c r="AKB851" s="14"/>
      <c r="AKC851" s="14"/>
      <c r="AKD851" s="14"/>
      <c r="AKE851" s="14"/>
      <c r="AKF851" s="14"/>
      <c r="AKG851" s="14"/>
      <c r="AKH851" s="14"/>
      <c r="AKI851" s="14"/>
      <c r="AKJ851" s="14"/>
      <c r="AKK851" s="14"/>
      <c r="AKL851" s="14"/>
      <c r="AKM851" s="14"/>
      <c r="AKN851" s="14"/>
      <c r="AKO851" s="14"/>
      <c r="AKP851" s="14"/>
      <c r="AKQ851" s="14"/>
      <c r="AKR851" s="14"/>
      <c r="AKS851" s="14"/>
      <c r="AKT851" s="14"/>
      <c r="AKU851" s="14"/>
      <c r="AKV851" s="14"/>
      <c r="AKW851" s="14"/>
      <c r="AKX851" s="14"/>
      <c r="AKY851" s="14"/>
      <c r="AKZ851" s="14"/>
      <c r="ALA851" s="14"/>
      <c r="ALB851" s="14"/>
      <c r="ALC851" s="14"/>
      <c r="ALD851" s="14"/>
      <c r="ALE851" s="14"/>
      <c r="ALF851" s="14"/>
      <c r="ALG851" s="14"/>
      <c r="ALH851" s="14"/>
      <c r="ALI851" s="14"/>
      <c r="ALJ851" s="14"/>
      <c r="ALK851" s="14"/>
      <c r="ALL851" s="14"/>
      <c r="ALM851" s="14"/>
      <c r="ALN851" s="14"/>
      <c r="ALO851" s="14"/>
      <c r="ALP851" s="14"/>
      <c r="ALQ851" s="14"/>
      <c r="ALR851" s="14"/>
      <c r="ALS851" s="14"/>
      <c r="ALT851" s="14"/>
      <c r="ALU851" s="14"/>
      <c r="ALV851" s="14"/>
      <c r="ALW851" s="14"/>
      <c r="ALX851" s="14"/>
      <c r="ALY851" s="14"/>
      <c r="ALZ851" s="14"/>
      <c r="AMA851" s="14"/>
      <c r="AMB851" s="14"/>
      <c r="AMC851" s="14"/>
      <c r="AMD851" s="14"/>
      <c r="AME851" s="14"/>
      <c r="AMF851" s="14"/>
      <c r="AMG851" s="14"/>
      <c r="AMH851" s="14"/>
      <c r="AMI851" s="14"/>
      <c r="AMJ851" s="14"/>
      <c r="AMK851" s="14"/>
      <c r="AML851" s="14"/>
      <c r="AMM851" s="14"/>
      <c r="AMN851" s="14"/>
      <c r="AMO851" s="14"/>
      <c r="AMP851" s="14"/>
      <c r="AMQ851" s="14"/>
      <c r="AMR851" s="14"/>
      <c r="AMS851" s="14"/>
      <c r="AMT851" s="14"/>
      <c r="AMU851" s="14"/>
      <c r="AMV851" s="14"/>
      <c r="AMW851" s="14"/>
      <c r="AMX851" s="14"/>
      <c r="AMY851" s="14"/>
      <c r="AMZ851" s="14"/>
      <c r="ANA851" s="14"/>
      <c r="ANB851" s="14"/>
      <c r="ANC851" s="14"/>
      <c r="AND851" s="14"/>
      <c r="ANE851" s="14"/>
      <c r="ANF851" s="14"/>
      <c r="ANG851" s="14"/>
      <c r="ANH851" s="14"/>
      <c r="ANI851" s="14"/>
      <c r="ANJ851" s="14"/>
      <c r="ANK851" s="14"/>
      <c r="ANL851" s="14"/>
      <c r="ANM851" s="14"/>
      <c r="ANN851" s="14"/>
      <c r="ANO851" s="14"/>
      <c r="ANP851" s="14"/>
      <c r="ANQ851" s="14"/>
      <c r="ANR851" s="14"/>
      <c r="ANS851" s="14"/>
      <c r="ANT851" s="14"/>
      <c r="ANU851" s="14"/>
      <c r="ANV851" s="14"/>
      <c r="ANW851" s="14"/>
      <c r="ANX851" s="14"/>
      <c r="ANY851" s="14"/>
      <c r="ANZ851" s="14"/>
      <c r="AOA851" s="14"/>
      <c r="AOB851" s="14"/>
      <c r="AOC851" s="14"/>
      <c r="AOD851" s="14"/>
      <c r="AOE851" s="14"/>
      <c r="AOF851" s="14"/>
      <c r="AOG851" s="14"/>
      <c r="AOH851" s="14"/>
      <c r="AOI851" s="14"/>
      <c r="AOJ851" s="14"/>
      <c r="AOK851" s="14"/>
      <c r="AOL851" s="14"/>
      <c r="AOM851" s="14"/>
      <c r="AON851" s="14"/>
      <c r="AOO851" s="14"/>
      <c r="AOP851" s="14"/>
      <c r="AOQ851" s="14"/>
      <c r="AOR851" s="14"/>
      <c r="AOS851" s="14"/>
      <c r="AOT851" s="14"/>
      <c r="AOU851" s="14"/>
      <c r="AOV851" s="14"/>
      <c r="AOW851" s="14"/>
      <c r="AOX851" s="14"/>
      <c r="AOY851" s="14"/>
      <c r="AOZ851" s="14"/>
      <c r="APA851" s="14"/>
      <c r="APB851" s="14"/>
      <c r="APC851" s="14"/>
      <c r="APD851" s="14"/>
      <c r="APE851" s="14"/>
      <c r="APF851" s="14"/>
      <c r="APG851" s="14"/>
      <c r="APH851" s="14"/>
      <c r="API851" s="14"/>
      <c r="APJ851" s="14"/>
      <c r="APK851" s="14"/>
      <c r="APL851" s="14"/>
      <c r="APM851" s="14"/>
      <c r="APN851" s="14"/>
      <c r="APO851" s="14"/>
      <c r="APP851" s="14"/>
      <c r="APQ851" s="14"/>
      <c r="APR851" s="14"/>
      <c r="APS851" s="14"/>
      <c r="APT851" s="14"/>
      <c r="APU851" s="14"/>
      <c r="APV851" s="14"/>
      <c r="APW851" s="14"/>
      <c r="APX851" s="14"/>
      <c r="APY851" s="14"/>
      <c r="APZ851" s="14"/>
      <c r="AQA851" s="14"/>
      <c r="AQB851" s="14"/>
      <c r="AQC851" s="14"/>
      <c r="AQD851" s="14"/>
      <c r="AQE851" s="14"/>
      <c r="AQF851" s="14"/>
      <c r="AQG851" s="14"/>
      <c r="AQH851" s="14"/>
      <c r="AQI851" s="14"/>
      <c r="AQJ851" s="14"/>
      <c r="AQK851" s="14"/>
      <c r="AQL851" s="14"/>
      <c r="AQM851" s="14"/>
      <c r="AQN851" s="14"/>
      <c r="AQO851" s="14"/>
      <c r="AQP851" s="14"/>
      <c r="AQQ851" s="14"/>
      <c r="AQR851" s="14"/>
      <c r="AQS851" s="14"/>
      <c r="AQT851" s="14"/>
      <c r="AQU851" s="14"/>
      <c r="AQV851" s="14"/>
      <c r="AQW851" s="14"/>
      <c r="AQX851" s="14"/>
      <c r="AQY851" s="14"/>
      <c r="AQZ851" s="14"/>
      <c r="ARA851" s="14"/>
      <c r="ARB851" s="14"/>
      <c r="ARC851" s="14"/>
      <c r="ARD851" s="14"/>
      <c r="ARE851" s="14"/>
      <c r="ARF851" s="14"/>
      <c r="ARG851" s="14"/>
      <c r="ARH851" s="14"/>
      <c r="ARI851" s="14"/>
      <c r="ARJ851" s="14"/>
      <c r="ARK851" s="14"/>
      <c r="ARL851" s="14"/>
      <c r="ARM851" s="14"/>
      <c r="ARN851" s="14"/>
      <c r="ARO851" s="14"/>
      <c r="ARP851" s="14"/>
      <c r="ARQ851" s="14"/>
      <c r="ARR851" s="14"/>
      <c r="ARS851" s="14"/>
      <c r="ART851" s="14"/>
      <c r="ARU851" s="14"/>
      <c r="ARV851" s="14"/>
      <c r="ARW851" s="14"/>
      <c r="ARX851" s="14"/>
      <c r="ARY851" s="14"/>
      <c r="ARZ851" s="14"/>
      <c r="ASA851" s="14"/>
      <c r="ASB851" s="14"/>
      <c r="ASC851" s="14"/>
      <c r="ASD851" s="14"/>
      <c r="ASE851" s="14"/>
      <c r="ASF851" s="14"/>
      <c r="ASG851" s="14"/>
      <c r="ASH851" s="14"/>
      <c r="ASI851" s="14"/>
      <c r="ASJ851" s="14"/>
      <c r="ASK851" s="14"/>
      <c r="ASL851" s="14"/>
      <c r="ASM851" s="14"/>
      <c r="ASN851" s="14"/>
      <c r="ASO851" s="14"/>
      <c r="ASP851" s="14"/>
      <c r="ASQ851" s="14"/>
      <c r="ASR851" s="14"/>
      <c r="ASS851" s="14"/>
      <c r="AST851" s="14"/>
      <c r="ASU851" s="14"/>
      <c r="ASV851" s="14"/>
      <c r="ASW851" s="14"/>
      <c r="ASX851" s="14"/>
      <c r="ASY851" s="14"/>
      <c r="ASZ851" s="14"/>
      <c r="ATA851" s="14"/>
      <c r="ATB851" s="14"/>
      <c r="ATC851" s="14"/>
      <c r="ATD851" s="14"/>
      <c r="ATE851" s="14"/>
      <c r="ATF851" s="14"/>
      <c r="ATG851" s="14"/>
      <c r="ATH851" s="14"/>
      <c r="ATI851" s="14"/>
      <c r="ATJ851" s="14"/>
      <c r="ATK851" s="14"/>
      <c r="ATL851" s="14"/>
      <c r="ATM851" s="14"/>
      <c r="ATN851" s="14"/>
      <c r="ATO851" s="14"/>
      <c r="ATP851" s="14"/>
      <c r="ATQ851" s="14"/>
      <c r="ATR851" s="14"/>
      <c r="ATS851" s="14"/>
      <c r="ATT851" s="14"/>
      <c r="ATU851" s="14"/>
      <c r="ATV851" s="14"/>
      <c r="ATW851" s="14"/>
      <c r="ATX851" s="14"/>
      <c r="ATY851" s="14"/>
      <c r="ATZ851" s="14"/>
      <c r="AUA851" s="14"/>
      <c r="AUB851" s="14"/>
      <c r="AUC851" s="14"/>
      <c r="AUD851" s="14"/>
      <c r="AUE851" s="14"/>
      <c r="AUF851" s="14"/>
      <c r="AUG851" s="14"/>
      <c r="AUH851" s="14"/>
      <c r="AUI851" s="14"/>
      <c r="AUJ851" s="14"/>
      <c r="AUK851" s="14"/>
      <c r="AUL851" s="14"/>
      <c r="AUM851" s="14"/>
      <c r="AUN851" s="14"/>
      <c r="AUO851" s="14"/>
      <c r="AUP851" s="14"/>
      <c r="AUQ851" s="14"/>
      <c r="AUR851" s="14"/>
      <c r="AUS851" s="14"/>
      <c r="AUT851" s="14"/>
      <c r="AUU851" s="14"/>
      <c r="AUV851" s="14"/>
      <c r="AUW851" s="14"/>
      <c r="AUX851" s="14"/>
      <c r="AUY851" s="14"/>
      <c r="AUZ851" s="14"/>
      <c r="AVA851" s="14"/>
      <c r="AVB851" s="14"/>
      <c r="AVC851" s="14"/>
      <c r="AVD851" s="14"/>
      <c r="AVE851" s="14"/>
      <c r="AVF851" s="14"/>
      <c r="AVG851" s="14"/>
      <c r="AVH851" s="14"/>
      <c r="AVI851" s="14"/>
      <c r="AVJ851" s="14"/>
      <c r="AVK851" s="14"/>
      <c r="AVL851" s="14"/>
      <c r="AVM851" s="14"/>
      <c r="AVN851" s="14"/>
      <c r="AVO851" s="14"/>
      <c r="AVP851" s="14"/>
      <c r="AVQ851" s="14"/>
      <c r="AVR851" s="14"/>
      <c r="AVS851" s="14"/>
      <c r="AVT851" s="14"/>
      <c r="AVU851" s="14"/>
      <c r="AVV851" s="14"/>
      <c r="AVW851" s="14"/>
      <c r="AVX851" s="14"/>
      <c r="AVY851" s="14"/>
      <c r="AVZ851" s="14"/>
      <c r="AWA851" s="14"/>
      <c r="AWB851" s="14"/>
      <c r="AWC851" s="14"/>
      <c r="AWD851" s="14"/>
      <c r="AWE851" s="14"/>
      <c r="AWF851" s="14"/>
      <c r="AWG851" s="14"/>
      <c r="AWH851" s="14"/>
      <c r="AWI851" s="14"/>
      <c r="AWJ851" s="14"/>
      <c r="AWK851" s="14"/>
      <c r="AWL851" s="14"/>
      <c r="AWM851" s="14"/>
      <c r="AWN851" s="14"/>
      <c r="AWO851" s="14"/>
      <c r="AWP851" s="14"/>
      <c r="AWQ851" s="14"/>
      <c r="AWR851" s="14"/>
      <c r="AWS851" s="14"/>
      <c r="AWT851" s="14"/>
      <c r="AWU851" s="14"/>
      <c r="AWV851" s="14"/>
      <c r="AWW851" s="14"/>
      <c r="AWX851" s="14"/>
      <c r="AWY851" s="14"/>
      <c r="AWZ851" s="14"/>
      <c r="AXA851" s="14"/>
      <c r="AXB851" s="14"/>
      <c r="AXC851" s="14"/>
      <c r="AXD851" s="14"/>
      <c r="AXE851" s="14"/>
      <c r="AXF851" s="14"/>
      <c r="AXG851" s="14"/>
      <c r="AXH851" s="14"/>
      <c r="AXI851" s="14"/>
      <c r="AXJ851" s="14"/>
      <c r="AXK851" s="14"/>
      <c r="AXL851" s="14"/>
      <c r="AXM851" s="14"/>
      <c r="AXN851" s="14"/>
      <c r="AXO851" s="14"/>
      <c r="AXP851" s="14"/>
      <c r="AXQ851" s="14"/>
      <c r="AXR851" s="14"/>
      <c r="AXS851" s="14"/>
      <c r="AXT851" s="14"/>
      <c r="AXU851" s="14"/>
      <c r="AXV851" s="14"/>
      <c r="AXW851" s="14"/>
      <c r="AXX851" s="14"/>
      <c r="AXY851" s="14"/>
      <c r="AXZ851" s="14"/>
      <c r="AYA851" s="14"/>
      <c r="AYB851" s="14"/>
      <c r="AYC851" s="14"/>
      <c r="AYD851" s="14"/>
      <c r="AYE851" s="14"/>
      <c r="AYF851" s="14"/>
      <c r="AYG851" s="14"/>
      <c r="AYH851" s="14"/>
      <c r="AYI851" s="14"/>
      <c r="AYJ851" s="14"/>
      <c r="AYK851" s="14"/>
      <c r="AYL851" s="14"/>
      <c r="AYM851" s="14"/>
      <c r="AYN851" s="14"/>
      <c r="AYO851" s="14"/>
      <c r="AYP851" s="14"/>
      <c r="AYQ851" s="14"/>
      <c r="AYR851" s="14"/>
      <c r="AYS851" s="14"/>
      <c r="AYT851" s="14"/>
      <c r="AYU851" s="14"/>
      <c r="AYV851" s="14"/>
      <c r="AYW851" s="14"/>
      <c r="AYX851" s="14"/>
      <c r="AYY851" s="14"/>
      <c r="AYZ851" s="14"/>
      <c r="AZA851" s="14"/>
      <c r="AZB851" s="14"/>
      <c r="AZC851" s="14"/>
      <c r="AZD851" s="14"/>
      <c r="AZE851" s="14"/>
      <c r="AZF851" s="14"/>
      <c r="AZG851" s="14"/>
      <c r="AZH851" s="14"/>
      <c r="AZI851" s="14"/>
      <c r="AZJ851" s="14"/>
      <c r="AZK851" s="14"/>
      <c r="AZL851" s="14"/>
      <c r="AZM851" s="14"/>
      <c r="AZN851" s="14"/>
      <c r="AZO851" s="14"/>
      <c r="AZP851" s="14"/>
      <c r="AZQ851" s="14"/>
      <c r="AZR851" s="14"/>
      <c r="AZS851" s="14"/>
      <c r="AZT851" s="14"/>
      <c r="AZU851" s="14"/>
      <c r="AZV851" s="14"/>
      <c r="AZW851" s="14"/>
      <c r="AZX851" s="14"/>
      <c r="AZY851" s="14"/>
      <c r="AZZ851" s="14"/>
      <c r="BAA851" s="14"/>
      <c r="BAB851" s="14"/>
      <c r="BAC851" s="14"/>
      <c r="BAD851" s="14"/>
      <c r="BAE851" s="14"/>
      <c r="BAF851" s="14"/>
      <c r="BAG851" s="14"/>
      <c r="BAH851" s="14"/>
      <c r="BAI851" s="14"/>
      <c r="BAJ851" s="14"/>
      <c r="BAK851" s="14"/>
      <c r="BAL851" s="14"/>
      <c r="BAM851" s="14"/>
      <c r="BAN851" s="14"/>
      <c r="BAO851" s="14"/>
      <c r="BAP851" s="14"/>
      <c r="BAQ851" s="14"/>
      <c r="BAR851" s="14"/>
      <c r="BAS851" s="14"/>
      <c r="BAT851" s="14"/>
      <c r="BAU851" s="14"/>
      <c r="BAV851" s="14"/>
      <c r="BAW851" s="14"/>
      <c r="BAX851" s="14"/>
      <c r="BAY851" s="14"/>
      <c r="BAZ851" s="14"/>
      <c r="BBA851" s="14"/>
      <c r="BBB851" s="14"/>
      <c r="BBC851" s="14"/>
      <c r="BBD851" s="14"/>
      <c r="BBE851" s="14"/>
      <c r="BBF851" s="14"/>
      <c r="BBG851" s="14"/>
      <c r="BBH851" s="14"/>
      <c r="BBI851" s="14"/>
      <c r="BBJ851" s="14"/>
      <c r="BBK851" s="14"/>
      <c r="BBL851" s="14"/>
      <c r="BBM851" s="14"/>
      <c r="BBN851" s="14"/>
      <c r="BBO851" s="14"/>
      <c r="BBP851" s="14"/>
      <c r="BBQ851" s="14"/>
      <c r="BBR851" s="14"/>
      <c r="BBS851" s="14"/>
      <c r="BBT851" s="14"/>
      <c r="BBU851" s="14"/>
      <c r="BBV851" s="14"/>
      <c r="BBW851" s="14"/>
      <c r="BBX851" s="14"/>
      <c r="BBY851" s="14"/>
      <c r="BBZ851" s="14"/>
      <c r="BCA851" s="14"/>
      <c r="BCB851" s="14"/>
      <c r="BCC851" s="14"/>
      <c r="BCD851" s="14"/>
      <c r="BCE851" s="14"/>
      <c r="BCF851" s="14"/>
      <c r="BCG851" s="14"/>
      <c r="BCH851" s="14"/>
      <c r="BCI851" s="14"/>
      <c r="BCJ851" s="14"/>
      <c r="BCK851" s="14"/>
      <c r="BCL851" s="14"/>
      <c r="BCM851" s="14"/>
      <c r="BCN851" s="14"/>
      <c r="BCO851" s="14"/>
      <c r="BCP851" s="14"/>
      <c r="BCQ851" s="14"/>
      <c r="BCR851" s="14"/>
      <c r="BCS851" s="14"/>
      <c r="BCT851" s="14"/>
      <c r="BCU851" s="14"/>
      <c r="BCV851" s="14"/>
      <c r="BCW851" s="14"/>
      <c r="BCX851" s="14"/>
      <c r="BCY851" s="14"/>
      <c r="BCZ851" s="14"/>
      <c r="BDA851" s="14"/>
      <c r="BDB851" s="14"/>
      <c r="BDC851" s="14"/>
      <c r="BDD851" s="14"/>
      <c r="BDE851" s="14"/>
      <c r="BDF851" s="14"/>
      <c r="BDG851" s="14"/>
      <c r="BDH851" s="14"/>
      <c r="BDI851" s="14"/>
      <c r="BDJ851" s="14"/>
      <c r="BDK851" s="14"/>
      <c r="BDL851" s="14"/>
      <c r="BDM851" s="14"/>
      <c r="BDN851" s="14"/>
      <c r="BDO851" s="14"/>
      <c r="BDP851" s="14"/>
      <c r="BDQ851" s="14"/>
      <c r="BDR851" s="14"/>
      <c r="BDS851" s="14"/>
      <c r="BDT851" s="14"/>
      <c r="BDU851" s="14"/>
      <c r="BDV851" s="14"/>
      <c r="BDW851" s="14"/>
      <c r="BDX851" s="14"/>
      <c r="BDY851" s="14"/>
      <c r="BDZ851" s="14"/>
      <c r="BEA851" s="14"/>
      <c r="BEB851" s="14"/>
      <c r="BEC851" s="14"/>
      <c r="BED851" s="14"/>
      <c r="BEE851" s="14"/>
      <c r="BEF851" s="14"/>
      <c r="BEG851" s="14"/>
      <c r="BEH851" s="14"/>
      <c r="BEI851" s="14"/>
      <c r="BEJ851" s="14"/>
      <c r="BEK851" s="14"/>
      <c r="BEL851" s="14"/>
      <c r="BEM851" s="14"/>
      <c r="BEN851" s="14"/>
      <c r="BEO851" s="14"/>
      <c r="BEP851" s="14"/>
      <c r="BEQ851" s="14"/>
      <c r="BER851" s="14"/>
      <c r="BES851" s="14"/>
      <c r="BET851" s="14"/>
      <c r="BEU851" s="14"/>
      <c r="BEV851" s="14"/>
      <c r="BEW851" s="14"/>
      <c r="BEX851" s="14"/>
      <c r="BEY851" s="14"/>
      <c r="BEZ851" s="14"/>
      <c r="BFA851" s="14"/>
      <c r="BFB851" s="14"/>
      <c r="BFC851" s="14"/>
      <c r="BFD851" s="14"/>
      <c r="BFE851" s="14"/>
      <c r="BFF851" s="14"/>
      <c r="BFG851" s="14"/>
      <c r="BFH851" s="14"/>
      <c r="BFI851" s="14"/>
      <c r="BFJ851" s="14"/>
      <c r="BFK851" s="14"/>
      <c r="BFL851" s="14"/>
      <c r="BFM851" s="14"/>
      <c r="BFN851" s="14"/>
      <c r="BFO851" s="14"/>
      <c r="BFP851" s="14"/>
      <c r="BFQ851" s="14"/>
      <c r="BFR851" s="14"/>
      <c r="BFS851" s="14"/>
      <c r="BFT851" s="14"/>
      <c r="BFU851" s="14"/>
      <c r="BFV851" s="14"/>
      <c r="BFW851" s="14"/>
      <c r="BFX851" s="14"/>
      <c r="BFY851" s="14"/>
      <c r="BFZ851" s="14"/>
      <c r="BGA851" s="14"/>
      <c r="BGB851" s="14"/>
      <c r="BGC851" s="14"/>
      <c r="BGD851" s="14"/>
      <c r="BGE851" s="14"/>
      <c r="BGF851" s="14"/>
      <c r="BGG851" s="14"/>
      <c r="BGH851" s="14"/>
      <c r="BGI851" s="14"/>
      <c r="BGJ851" s="14"/>
      <c r="BGK851" s="14"/>
      <c r="BGL851" s="14"/>
      <c r="BGM851" s="14"/>
      <c r="BGN851" s="14"/>
      <c r="BGO851" s="14"/>
      <c r="BGP851" s="14"/>
      <c r="BGQ851" s="14"/>
      <c r="BGR851" s="14"/>
      <c r="BGS851" s="14"/>
      <c r="BGT851" s="14"/>
      <c r="BGU851" s="14"/>
      <c r="BGV851" s="14"/>
      <c r="BGW851" s="14"/>
      <c r="BGX851" s="14"/>
      <c r="BGY851" s="14"/>
      <c r="BGZ851" s="14"/>
      <c r="BHA851" s="14"/>
      <c r="BHB851" s="14"/>
      <c r="BHC851" s="14"/>
      <c r="BHD851" s="14"/>
      <c r="BHE851" s="14"/>
      <c r="BHF851" s="14"/>
      <c r="BHG851" s="14"/>
      <c r="BHH851" s="14"/>
      <c r="BHI851" s="14"/>
      <c r="BHJ851" s="14"/>
      <c r="BHK851" s="14"/>
      <c r="BHL851" s="14"/>
      <c r="BHM851" s="14"/>
      <c r="BHN851" s="14"/>
      <c r="BHO851" s="14"/>
      <c r="BHP851" s="14"/>
      <c r="BHQ851" s="14"/>
      <c r="BHR851" s="14"/>
      <c r="BHS851" s="14"/>
      <c r="BHT851" s="14"/>
      <c r="BHU851" s="14"/>
      <c r="BHV851" s="14"/>
      <c r="BHW851" s="14"/>
      <c r="BHX851" s="14"/>
      <c r="BHY851" s="14"/>
      <c r="BHZ851" s="14"/>
      <c r="BIA851" s="14"/>
      <c r="BIB851" s="14"/>
      <c r="BIC851" s="14"/>
      <c r="BID851" s="14"/>
      <c r="BIE851" s="14"/>
      <c r="BIF851" s="14"/>
      <c r="BIG851" s="14"/>
      <c r="BIH851" s="14"/>
      <c r="BII851" s="14"/>
      <c r="BIJ851" s="14"/>
      <c r="BIK851" s="14"/>
      <c r="BIL851" s="14"/>
      <c r="BIM851" s="14"/>
      <c r="BIN851" s="14"/>
      <c r="BIO851" s="14"/>
      <c r="BIP851" s="14"/>
      <c r="BIQ851" s="14"/>
      <c r="BIR851" s="14"/>
      <c r="BIS851" s="14"/>
      <c r="BIT851" s="14"/>
      <c r="BIU851" s="14"/>
      <c r="BIV851" s="14"/>
      <c r="BIW851" s="14"/>
      <c r="BIX851" s="14"/>
      <c r="BIY851" s="14"/>
      <c r="BIZ851" s="14"/>
      <c r="BJA851" s="14"/>
      <c r="BJB851" s="14"/>
      <c r="BJC851" s="14"/>
      <c r="BJD851" s="14"/>
      <c r="BJE851" s="14"/>
      <c r="BJF851" s="14"/>
      <c r="BJG851" s="14"/>
      <c r="BJH851" s="14"/>
      <c r="BJI851" s="14"/>
      <c r="BJJ851" s="14"/>
      <c r="BJK851" s="14"/>
      <c r="BJL851" s="14"/>
      <c r="BJM851" s="14"/>
      <c r="BJN851" s="14"/>
      <c r="BJO851" s="14"/>
      <c r="BJP851" s="14"/>
      <c r="BJQ851" s="14"/>
      <c r="BJR851" s="14"/>
      <c r="BJS851" s="14"/>
      <c r="BJT851" s="14"/>
      <c r="BJU851" s="14"/>
      <c r="BJV851" s="14"/>
      <c r="BJW851" s="14"/>
      <c r="BJX851" s="14"/>
      <c r="BJY851" s="14"/>
      <c r="BJZ851" s="14"/>
      <c r="BKA851" s="14"/>
      <c r="BKB851" s="14"/>
      <c r="BKC851" s="14"/>
      <c r="BKD851" s="14"/>
      <c r="BKE851" s="14"/>
      <c r="BKF851" s="14"/>
      <c r="BKG851" s="14"/>
      <c r="BKH851" s="14"/>
      <c r="BKI851" s="14"/>
      <c r="BKJ851" s="14"/>
      <c r="BKK851" s="14"/>
      <c r="BKL851" s="14"/>
      <c r="BKM851" s="14"/>
      <c r="BKN851" s="14"/>
      <c r="BKO851" s="14"/>
      <c r="BKP851" s="14"/>
      <c r="BKQ851" s="14"/>
      <c r="BKR851" s="14"/>
      <c r="BKS851" s="14"/>
      <c r="BKT851" s="14"/>
      <c r="BKU851" s="14"/>
      <c r="BKV851" s="14"/>
      <c r="BKW851" s="14"/>
      <c r="BKX851" s="14"/>
      <c r="BKY851" s="14"/>
      <c r="BKZ851" s="14"/>
      <c r="BLA851" s="14"/>
      <c r="BLB851" s="14"/>
      <c r="BLC851" s="14"/>
      <c r="BLD851" s="14"/>
      <c r="BLE851" s="14"/>
      <c r="BLF851" s="14"/>
      <c r="BLG851" s="14"/>
      <c r="BLH851" s="14"/>
      <c r="BLI851" s="14"/>
      <c r="BLJ851" s="14"/>
      <c r="BLK851" s="14"/>
      <c r="BLL851" s="14"/>
      <c r="BLM851" s="14"/>
      <c r="BLN851" s="14"/>
      <c r="BLO851" s="14"/>
      <c r="BLP851" s="14"/>
      <c r="BLQ851" s="14"/>
      <c r="BLR851" s="14"/>
      <c r="BLS851" s="14"/>
      <c r="BLT851" s="14"/>
      <c r="BLU851" s="14"/>
      <c r="BLV851" s="14"/>
      <c r="BLW851" s="14"/>
      <c r="BLX851" s="14"/>
      <c r="BLY851" s="14"/>
      <c r="BLZ851" s="14"/>
      <c r="BMA851" s="14"/>
      <c r="BMB851" s="14"/>
      <c r="BMC851" s="14"/>
      <c r="BMD851" s="14"/>
      <c r="BME851" s="14"/>
      <c r="BMF851" s="14"/>
      <c r="BMG851" s="14"/>
      <c r="BMH851" s="14"/>
      <c r="BMI851" s="14"/>
      <c r="BMJ851" s="14"/>
      <c r="BMK851" s="14"/>
      <c r="BML851" s="14"/>
      <c r="BMM851" s="14"/>
      <c r="BMN851" s="14"/>
      <c r="BMO851" s="14"/>
      <c r="BMP851" s="14"/>
      <c r="BMQ851" s="14"/>
      <c r="BMR851" s="14"/>
      <c r="BMS851" s="14"/>
      <c r="BMT851" s="14"/>
      <c r="BMU851" s="14"/>
      <c r="BMV851" s="14"/>
      <c r="BMW851" s="14"/>
      <c r="BMX851" s="14"/>
      <c r="BMY851" s="14"/>
      <c r="BMZ851" s="14"/>
      <c r="BNA851" s="14"/>
      <c r="BNB851" s="14"/>
      <c r="BNC851" s="14"/>
      <c r="BND851" s="14"/>
      <c r="BNE851" s="14"/>
      <c r="BNF851" s="14"/>
      <c r="BNG851" s="14"/>
      <c r="BNH851" s="14"/>
      <c r="BNI851" s="14"/>
      <c r="BNJ851" s="14"/>
      <c r="BNK851" s="14"/>
      <c r="BNL851" s="14"/>
      <c r="BNM851" s="14"/>
      <c r="BNN851" s="14"/>
      <c r="BNO851" s="14"/>
      <c r="BNP851" s="14"/>
      <c r="BNQ851" s="14"/>
      <c r="BNR851" s="14"/>
      <c r="BNS851" s="14"/>
      <c r="BNT851" s="14"/>
      <c r="BNU851" s="14"/>
      <c r="BNV851" s="14"/>
      <c r="BNW851" s="14"/>
      <c r="BNX851" s="14"/>
      <c r="BNY851" s="14"/>
      <c r="BNZ851" s="14"/>
      <c r="BOA851" s="14"/>
      <c r="BOB851" s="14"/>
      <c r="BOC851" s="14"/>
      <c r="BOD851" s="14"/>
      <c r="BOE851" s="14"/>
      <c r="BOF851" s="14"/>
      <c r="BOG851" s="14"/>
      <c r="BOH851" s="14"/>
      <c r="BOI851" s="14"/>
      <c r="BOJ851" s="14"/>
      <c r="BOK851" s="14"/>
      <c r="BOL851" s="14"/>
      <c r="BOM851" s="14"/>
      <c r="BON851" s="14"/>
      <c r="BOO851" s="14"/>
      <c r="BOP851" s="14"/>
      <c r="BOQ851" s="14"/>
      <c r="BOR851" s="14"/>
      <c r="BOS851" s="14"/>
      <c r="BOT851" s="14"/>
      <c r="BOU851" s="14"/>
      <c r="BOV851" s="14"/>
      <c r="BOW851" s="14"/>
      <c r="BOX851" s="14"/>
      <c r="BOY851" s="14"/>
      <c r="BOZ851" s="14"/>
      <c r="BPA851" s="14"/>
      <c r="BPB851" s="14"/>
      <c r="BPC851" s="14"/>
      <c r="BPD851" s="14"/>
      <c r="BPE851" s="14"/>
      <c r="BPF851" s="14"/>
      <c r="BPG851" s="14"/>
      <c r="BPH851" s="14"/>
      <c r="BPI851" s="14"/>
      <c r="BPJ851" s="14"/>
      <c r="BPK851" s="14"/>
      <c r="BPL851" s="14"/>
      <c r="BPM851" s="14"/>
      <c r="BPN851" s="14"/>
      <c r="BPO851" s="14"/>
      <c r="BPP851" s="14"/>
      <c r="BPQ851" s="14"/>
      <c r="BPR851" s="14"/>
      <c r="BPS851" s="14"/>
      <c r="BPT851" s="14"/>
      <c r="BPU851" s="14"/>
      <c r="BPV851" s="14"/>
      <c r="BPW851" s="14"/>
      <c r="BPX851" s="14"/>
      <c r="BPY851" s="14"/>
      <c r="BPZ851" s="14"/>
      <c r="BQA851" s="14"/>
      <c r="BQB851" s="14"/>
      <c r="BQC851" s="14"/>
      <c r="BQD851" s="14"/>
      <c r="BQE851" s="14"/>
      <c r="BQF851" s="14"/>
      <c r="BQG851" s="14"/>
      <c r="BQH851" s="14"/>
      <c r="BQI851" s="14"/>
      <c r="BQJ851" s="14"/>
      <c r="BQK851" s="14"/>
      <c r="BQL851" s="14"/>
      <c r="BQM851" s="14"/>
      <c r="BQN851" s="14"/>
      <c r="BQO851" s="14"/>
      <c r="BQP851" s="14"/>
      <c r="BQQ851" s="14"/>
      <c r="BQR851" s="14"/>
      <c r="BQS851" s="14"/>
      <c r="BQT851" s="14"/>
      <c r="BQU851" s="14"/>
      <c r="BQV851" s="14"/>
      <c r="BQW851" s="14"/>
      <c r="BQX851" s="14"/>
      <c r="BQY851" s="14"/>
      <c r="BQZ851" s="14"/>
      <c r="BRA851" s="14"/>
      <c r="BRB851" s="14"/>
      <c r="BRC851" s="14"/>
      <c r="BRD851" s="14"/>
      <c r="BRE851" s="14"/>
      <c r="BRF851" s="14"/>
      <c r="BRG851" s="14"/>
      <c r="BRH851" s="14"/>
      <c r="BRI851" s="14"/>
      <c r="BRJ851" s="14"/>
      <c r="BRK851" s="14"/>
      <c r="BRL851" s="14"/>
      <c r="BRM851" s="14"/>
      <c r="BRN851" s="14"/>
      <c r="BRO851" s="14"/>
      <c r="BRP851" s="14"/>
      <c r="BRQ851" s="14"/>
      <c r="BRR851" s="14"/>
      <c r="BRS851" s="14"/>
      <c r="BRT851" s="14"/>
      <c r="BRU851" s="14"/>
      <c r="BRV851" s="14"/>
      <c r="BRW851" s="14"/>
      <c r="BRX851" s="14"/>
      <c r="BRY851" s="14"/>
      <c r="BRZ851" s="14"/>
      <c r="BSA851" s="14"/>
      <c r="BSB851" s="14"/>
      <c r="BSC851" s="14"/>
      <c r="BSD851" s="14"/>
      <c r="BSE851" s="14"/>
      <c r="BSF851" s="14"/>
      <c r="BSG851" s="14"/>
      <c r="BSH851" s="14"/>
      <c r="BSI851" s="14"/>
      <c r="BSJ851" s="14"/>
      <c r="BSK851" s="14"/>
      <c r="BSL851" s="14"/>
      <c r="BSM851" s="14"/>
      <c r="BSN851" s="14"/>
      <c r="BSO851" s="14"/>
      <c r="BSP851" s="14"/>
      <c r="BSQ851" s="14"/>
      <c r="BSR851" s="14"/>
      <c r="BSS851" s="14"/>
      <c r="BST851" s="14"/>
      <c r="BSU851" s="14"/>
      <c r="BSV851" s="14"/>
      <c r="BSW851" s="14"/>
      <c r="BSX851" s="14"/>
      <c r="BSY851" s="14"/>
      <c r="BSZ851" s="14"/>
      <c r="BTA851" s="14"/>
      <c r="BTB851" s="14"/>
      <c r="BTC851" s="14"/>
      <c r="BTD851" s="14"/>
      <c r="BTE851" s="14"/>
      <c r="BTF851" s="14"/>
      <c r="BTG851" s="14"/>
      <c r="BTH851" s="14"/>
      <c r="BTI851" s="14"/>
      <c r="BTJ851" s="14"/>
      <c r="BTK851" s="14"/>
      <c r="BTL851" s="14"/>
      <c r="BTM851" s="14"/>
      <c r="BTN851" s="14"/>
      <c r="BTO851" s="14"/>
      <c r="BTP851" s="14"/>
      <c r="BTQ851" s="14"/>
      <c r="BTR851" s="14"/>
      <c r="BTS851" s="14"/>
      <c r="BTT851" s="14"/>
      <c r="BTU851" s="14"/>
      <c r="BTV851" s="14"/>
      <c r="BTW851" s="14"/>
      <c r="BTX851" s="14"/>
      <c r="BTY851" s="14"/>
      <c r="BTZ851" s="14"/>
      <c r="BUA851" s="14"/>
      <c r="BUB851" s="14"/>
      <c r="BUC851" s="14"/>
      <c r="BUD851" s="14"/>
      <c r="BUE851" s="14"/>
      <c r="BUF851" s="14"/>
      <c r="BUG851" s="14"/>
      <c r="BUH851" s="14"/>
      <c r="BUI851" s="14"/>
      <c r="BUJ851" s="14"/>
      <c r="BUK851" s="14"/>
      <c r="BUL851" s="14"/>
      <c r="BUM851" s="14"/>
      <c r="BUN851" s="14"/>
      <c r="BUO851" s="14"/>
      <c r="BUP851" s="14"/>
      <c r="BUQ851" s="14"/>
      <c r="BUR851" s="14"/>
      <c r="BUS851" s="14"/>
      <c r="BUT851" s="14"/>
      <c r="BUU851" s="14"/>
      <c r="BUV851" s="14"/>
      <c r="BUW851" s="14"/>
      <c r="BUX851" s="14"/>
      <c r="BUY851" s="14"/>
      <c r="BUZ851" s="14"/>
      <c r="BVA851" s="14"/>
      <c r="BVB851" s="14"/>
      <c r="BVC851" s="14"/>
      <c r="BVD851" s="14"/>
      <c r="BVE851" s="14"/>
      <c r="BVF851" s="14"/>
      <c r="BVG851" s="14"/>
      <c r="BVH851" s="14"/>
      <c r="BVI851" s="14"/>
      <c r="BVJ851" s="14"/>
      <c r="BVK851" s="14"/>
      <c r="BVL851" s="14"/>
      <c r="BVM851" s="14"/>
      <c r="BVN851" s="14"/>
      <c r="BVO851" s="14"/>
      <c r="BVP851" s="14"/>
      <c r="BVQ851" s="14"/>
      <c r="BVR851" s="14"/>
      <c r="BVS851" s="14"/>
      <c r="BVT851" s="14"/>
      <c r="BVU851" s="14"/>
      <c r="BVV851" s="14"/>
      <c r="BVW851" s="14"/>
      <c r="BVX851" s="14"/>
      <c r="BVY851" s="14"/>
      <c r="BVZ851" s="14"/>
      <c r="BWA851" s="14"/>
      <c r="BWB851" s="14"/>
      <c r="BWC851" s="14"/>
      <c r="BWD851" s="14"/>
      <c r="BWE851" s="14"/>
      <c r="BWF851" s="14"/>
      <c r="BWG851" s="14"/>
      <c r="BWH851" s="14"/>
      <c r="BWI851" s="14"/>
      <c r="BWJ851" s="14"/>
      <c r="BWK851" s="14"/>
      <c r="BWL851" s="14"/>
      <c r="BWM851" s="14"/>
      <c r="BWN851" s="14"/>
      <c r="BWO851" s="14"/>
      <c r="BWP851" s="14"/>
      <c r="BWQ851" s="14"/>
      <c r="BWR851" s="14"/>
      <c r="BWS851" s="14"/>
      <c r="BWT851" s="14"/>
      <c r="BWU851" s="14"/>
      <c r="BWV851" s="14"/>
      <c r="BWW851" s="14"/>
      <c r="BWX851" s="14"/>
      <c r="BWY851" s="14"/>
      <c r="BWZ851" s="14"/>
      <c r="BXA851" s="14"/>
      <c r="BXB851" s="14"/>
      <c r="BXC851" s="14"/>
      <c r="BXD851" s="14"/>
      <c r="BXE851" s="14"/>
      <c r="BXF851" s="14"/>
      <c r="BXG851" s="14"/>
      <c r="BXH851" s="14"/>
      <c r="BXI851" s="14"/>
      <c r="BXJ851" s="14"/>
      <c r="BXK851" s="14"/>
      <c r="BXL851" s="14"/>
      <c r="BXM851" s="14"/>
      <c r="BXN851" s="14"/>
      <c r="BXO851" s="14"/>
      <c r="BXP851" s="14"/>
      <c r="BXQ851" s="14"/>
      <c r="BXR851" s="14"/>
      <c r="BXS851" s="14"/>
      <c r="BXT851" s="14"/>
      <c r="BXU851" s="14"/>
      <c r="BXV851" s="14"/>
      <c r="BXW851" s="14"/>
      <c r="BXX851" s="14"/>
      <c r="BXY851" s="14"/>
      <c r="BXZ851" s="14"/>
      <c r="BYA851" s="14"/>
      <c r="BYB851" s="14"/>
      <c r="BYC851" s="14"/>
      <c r="BYD851" s="14"/>
      <c r="BYE851" s="14"/>
      <c r="BYF851" s="14"/>
      <c r="BYG851" s="14"/>
      <c r="BYH851" s="14"/>
      <c r="BYI851" s="14"/>
      <c r="BYJ851" s="14"/>
      <c r="BYK851" s="14"/>
      <c r="BYL851" s="14"/>
      <c r="BYM851" s="14"/>
      <c r="BYN851" s="14"/>
      <c r="BYO851" s="14"/>
      <c r="BYP851" s="14"/>
      <c r="BYQ851" s="14"/>
      <c r="BYR851" s="14"/>
      <c r="BYS851" s="14"/>
      <c r="BYT851" s="14"/>
      <c r="BYU851" s="14"/>
      <c r="BYV851" s="14"/>
      <c r="BYW851" s="14"/>
      <c r="BYX851" s="14"/>
      <c r="BYY851" s="14"/>
      <c r="BYZ851" s="14"/>
      <c r="BZA851" s="14"/>
      <c r="BZB851" s="14"/>
      <c r="BZC851" s="14"/>
      <c r="BZD851" s="14"/>
      <c r="BZE851" s="14"/>
      <c r="BZF851" s="14"/>
      <c r="BZG851" s="14"/>
      <c r="BZH851" s="14"/>
      <c r="BZI851" s="14"/>
      <c r="BZJ851" s="14"/>
      <c r="BZK851" s="14"/>
      <c r="BZL851" s="14"/>
      <c r="BZM851" s="14"/>
      <c r="BZN851" s="14"/>
      <c r="BZO851" s="14"/>
      <c r="BZP851" s="14"/>
      <c r="BZQ851" s="14"/>
      <c r="BZR851" s="14"/>
      <c r="BZS851" s="14"/>
      <c r="BZT851" s="14"/>
      <c r="BZU851" s="14"/>
      <c r="BZV851" s="14"/>
      <c r="BZW851" s="14"/>
      <c r="BZX851" s="14"/>
      <c r="BZY851" s="14"/>
      <c r="BZZ851" s="14"/>
      <c r="CAA851" s="14"/>
      <c r="CAB851" s="14"/>
      <c r="CAC851" s="14"/>
      <c r="CAD851" s="14"/>
      <c r="CAE851" s="14"/>
      <c r="CAF851" s="14"/>
      <c r="CAG851" s="14"/>
      <c r="CAH851" s="14"/>
      <c r="CAI851" s="14"/>
      <c r="CAJ851" s="14"/>
      <c r="CAK851" s="14"/>
      <c r="CAL851" s="14"/>
      <c r="CAM851" s="14"/>
      <c r="CAN851" s="14"/>
      <c r="CAO851" s="14"/>
      <c r="CAP851" s="14"/>
      <c r="CAQ851" s="14"/>
      <c r="CAR851" s="14"/>
      <c r="CAS851" s="14"/>
      <c r="CAT851" s="14"/>
      <c r="CAU851" s="14"/>
      <c r="CAV851" s="14"/>
      <c r="CAW851" s="14"/>
      <c r="CAX851" s="14"/>
      <c r="CAY851" s="14"/>
      <c r="CAZ851" s="14"/>
      <c r="CBA851" s="14"/>
      <c r="CBB851" s="14"/>
      <c r="CBC851" s="14"/>
      <c r="CBD851" s="14"/>
      <c r="CBE851" s="14"/>
      <c r="CBF851" s="14"/>
      <c r="CBG851" s="14"/>
      <c r="CBH851" s="14"/>
      <c r="CBI851" s="14"/>
      <c r="CBJ851" s="14"/>
      <c r="CBK851" s="14"/>
      <c r="CBL851" s="14"/>
      <c r="CBM851" s="14"/>
      <c r="CBN851" s="14"/>
      <c r="CBO851" s="14"/>
      <c r="CBP851" s="14"/>
      <c r="CBQ851" s="14"/>
      <c r="CBR851" s="14"/>
      <c r="CBS851" s="14"/>
      <c r="CBT851" s="14"/>
      <c r="CBU851" s="14"/>
      <c r="CBV851" s="14"/>
      <c r="CBW851" s="14"/>
      <c r="CBX851" s="14"/>
      <c r="CBY851" s="14"/>
      <c r="CBZ851" s="14"/>
      <c r="CCA851" s="14"/>
      <c r="CCB851" s="14"/>
      <c r="CCC851" s="14"/>
      <c r="CCD851" s="14"/>
      <c r="CCE851" s="14"/>
      <c r="CCF851" s="14"/>
      <c r="CCG851" s="14"/>
      <c r="CCH851" s="14"/>
      <c r="CCI851" s="14"/>
      <c r="CCJ851" s="14"/>
      <c r="CCK851" s="14"/>
      <c r="CCL851" s="14"/>
      <c r="CCM851" s="14"/>
      <c r="CCN851" s="14"/>
      <c r="CCO851" s="14"/>
      <c r="CCP851" s="14"/>
      <c r="CCQ851" s="14"/>
      <c r="CCR851" s="14"/>
      <c r="CCS851" s="14"/>
      <c r="CCT851" s="14"/>
      <c r="CCU851" s="14"/>
      <c r="CCV851" s="14"/>
      <c r="CCW851" s="14"/>
      <c r="CCX851" s="14"/>
      <c r="CCY851" s="14"/>
      <c r="CCZ851" s="14"/>
      <c r="CDA851" s="14"/>
      <c r="CDB851" s="14"/>
      <c r="CDC851" s="14"/>
      <c r="CDD851" s="14"/>
      <c r="CDE851" s="14"/>
      <c r="CDF851" s="14"/>
      <c r="CDG851" s="14"/>
      <c r="CDH851" s="14"/>
      <c r="CDI851" s="14"/>
      <c r="CDJ851" s="14"/>
      <c r="CDK851" s="14"/>
      <c r="CDL851" s="14"/>
      <c r="CDM851" s="14"/>
      <c r="CDN851" s="14"/>
      <c r="CDO851" s="14"/>
      <c r="CDP851" s="14"/>
      <c r="CDQ851" s="14"/>
      <c r="CDR851" s="14"/>
      <c r="CDS851" s="14"/>
      <c r="CDT851" s="14"/>
      <c r="CDU851" s="14"/>
      <c r="CDV851" s="14"/>
      <c r="CDW851" s="14"/>
      <c r="CDX851" s="14"/>
      <c r="CDY851" s="14"/>
      <c r="CDZ851" s="14"/>
      <c r="CEA851" s="14"/>
      <c r="CEB851" s="14"/>
      <c r="CEC851" s="14"/>
      <c r="CED851" s="14"/>
      <c r="CEE851" s="14"/>
      <c r="CEF851" s="14"/>
      <c r="CEG851" s="14"/>
      <c r="CEH851" s="14"/>
      <c r="CEI851" s="14"/>
      <c r="CEJ851" s="14"/>
      <c r="CEK851" s="14"/>
      <c r="CEL851" s="14"/>
      <c r="CEM851" s="14"/>
      <c r="CEN851" s="14"/>
      <c r="CEO851" s="14"/>
      <c r="CEP851" s="14"/>
      <c r="CEQ851" s="14"/>
      <c r="CER851" s="14"/>
      <c r="CES851" s="14"/>
      <c r="CET851" s="14"/>
      <c r="CEU851" s="14"/>
      <c r="CEV851" s="14"/>
      <c r="CEW851" s="14"/>
      <c r="CEX851" s="14"/>
      <c r="CEY851" s="14"/>
      <c r="CEZ851" s="14"/>
      <c r="CFA851" s="14"/>
      <c r="CFB851" s="14"/>
      <c r="CFC851" s="14"/>
      <c r="CFD851" s="14"/>
      <c r="CFE851" s="14"/>
      <c r="CFF851" s="14"/>
      <c r="CFG851" s="14"/>
      <c r="CFH851" s="14"/>
      <c r="CFI851" s="14"/>
      <c r="CFJ851" s="14"/>
      <c r="CFK851" s="14"/>
      <c r="CFL851" s="14"/>
      <c r="CFM851" s="14"/>
      <c r="CFN851" s="14"/>
      <c r="CFO851" s="14"/>
      <c r="CFP851" s="14"/>
      <c r="CFQ851" s="14"/>
      <c r="CFR851" s="14"/>
      <c r="CFS851" s="14"/>
      <c r="CFT851" s="14"/>
      <c r="CFU851" s="14"/>
      <c r="CFV851" s="14"/>
      <c r="CFW851" s="14"/>
      <c r="CFX851" s="14"/>
      <c r="CFY851" s="14"/>
      <c r="CFZ851" s="14"/>
      <c r="CGA851" s="14"/>
      <c r="CGB851" s="14"/>
      <c r="CGC851" s="14"/>
      <c r="CGD851" s="14"/>
      <c r="CGE851" s="14"/>
      <c r="CGF851" s="14"/>
      <c r="CGG851" s="14"/>
      <c r="CGH851" s="14"/>
      <c r="CGI851" s="14"/>
      <c r="CGJ851" s="14"/>
      <c r="CGK851" s="14"/>
      <c r="CGL851" s="14"/>
      <c r="CGM851" s="14"/>
      <c r="CGN851" s="14"/>
      <c r="CGO851" s="14"/>
      <c r="CGP851" s="14"/>
      <c r="CGQ851" s="14"/>
      <c r="CGR851" s="14"/>
      <c r="CGS851" s="14"/>
      <c r="CGT851" s="14"/>
      <c r="CGU851" s="14"/>
      <c r="CGV851" s="14"/>
      <c r="CGW851" s="14"/>
      <c r="CGX851" s="14"/>
      <c r="CGY851" s="14"/>
      <c r="CGZ851" s="14"/>
      <c r="CHA851" s="14"/>
      <c r="CHB851" s="14"/>
      <c r="CHC851" s="14"/>
      <c r="CHD851" s="14"/>
      <c r="CHE851" s="14"/>
      <c r="CHF851" s="14"/>
      <c r="CHG851" s="14"/>
      <c r="CHH851" s="14"/>
      <c r="CHI851" s="14"/>
      <c r="CHJ851" s="14"/>
      <c r="CHK851" s="14"/>
      <c r="CHL851" s="14"/>
      <c r="CHM851" s="14"/>
      <c r="CHN851" s="14"/>
      <c r="CHO851" s="14"/>
      <c r="CHP851" s="14"/>
      <c r="CHQ851" s="14"/>
      <c r="CHR851" s="14"/>
      <c r="CHS851" s="14"/>
      <c r="CHT851" s="14"/>
      <c r="CHU851" s="14"/>
      <c r="CHV851" s="14"/>
      <c r="CHW851" s="14"/>
      <c r="CHX851" s="14"/>
      <c r="CHY851" s="14"/>
      <c r="CHZ851" s="14"/>
      <c r="CIA851" s="14"/>
      <c r="CIB851" s="14"/>
      <c r="CIC851" s="14"/>
      <c r="CID851" s="14"/>
      <c r="CIE851" s="14"/>
      <c r="CIF851" s="14"/>
      <c r="CIG851" s="14"/>
      <c r="CIH851" s="14"/>
      <c r="CII851" s="14"/>
      <c r="CIJ851" s="14"/>
      <c r="CIK851" s="14"/>
      <c r="CIL851" s="14"/>
      <c r="CIM851" s="14"/>
      <c r="CIN851" s="14"/>
      <c r="CIO851" s="14"/>
      <c r="CIP851" s="14"/>
      <c r="CIQ851" s="14"/>
      <c r="CIR851" s="14"/>
      <c r="CIS851" s="14"/>
      <c r="CIT851" s="14"/>
      <c r="CIU851" s="14"/>
      <c r="CIV851" s="14"/>
      <c r="CIW851" s="14"/>
      <c r="CIX851" s="14"/>
      <c r="CIY851" s="14"/>
      <c r="CIZ851" s="14"/>
      <c r="CJA851" s="14"/>
      <c r="CJB851" s="14"/>
      <c r="CJC851" s="14"/>
      <c r="CJD851" s="14"/>
      <c r="CJE851" s="14"/>
      <c r="CJF851" s="14"/>
      <c r="CJG851" s="14"/>
      <c r="CJH851" s="14"/>
      <c r="CJI851" s="14"/>
      <c r="CJJ851" s="14"/>
      <c r="CJK851" s="14"/>
      <c r="CJL851" s="14"/>
      <c r="CJM851" s="14"/>
      <c r="CJN851" s="14"/>
      <c r="CJO851" s="14"/>
      <c r="CJP851" s="14"/>
      <c r="CJQ851" s="14"/>
      <c r="CJR851" s="14"/>
      <c r="CJS851" s="14"/>
      <c r="CJT851" s="14"/>
      <c r="CJU851" s="14"/>
      <c r="CJV851" s="14"/>
      <c r="CJW851" s="14"/>
      <c r="CJX851" s="14"/>
      <c r="CJY851" s="14"/>
      <c r="CJZ851" s="14"/>
      <c r="CKA851" s="14"/>
      <c r="CKB851" s="14"/>
      <c r="CKC851" s="14"/>
      <c r="CKD851" s="14"/>
      <c r="CKE851" s="14"/>
      <c r="CKF851" s="14"/>
      <c r="CKG851" s="14"/>
      <c r="CKH851" s="14"/>
      <c r="CKI851" s="14"/>
      <c r="CKJ851" s="14"/>
      <c r="CKK851" s="14"/>
      <c r="CKL851" s="14"/>
      <c r="CKM851" s="14"/>
      <c r="CKN851" s="14"/>
      <c r="CKO851" s="14"/>
      <c r="CKP851" s="14"/>
      <c r="CKQ851" s="14"/>
      <c r="CKR851" s="14"/>
      <c r="CKS851" s="14"/>
      <c r="CKT851" s="14"/>
      <c r="CKU851" s="14"/>
      <c r="CKV851" s="14"/>
      <c r="CKW851" s="14"/>
      <c r="CKX851" s="14"/>
      <c r="CKY851" s="14"/>
      <c r="CKZ851" s="14"/>
      <c r="CLA851" s="14"/>
      <c r="CLB851" s="14"/>
      <c r="CLC851" s="14"/>
      <c r="CLD851" s="14"/>
      <c r="CLE851" s="14"/>
      <c r="CLF851" s="14"/>
      <c r="CLG851" s="14"/>
      <c r="CLH851" s="14"/>
      <c r="CLI851" s="14"/>
      <c r="CLJ851" s="14"/>
      <c r="CLK851" s="14"/>
      <c r="CLL851" s="14"/>
      <c r="CLM851" s="14"/>
      <c r="CLN851" s="14"/>
      <c r="CLO851" s="14"/>
      <c r="CLP851" s="14"/>
      <c r="CLQ851" s="14"/>
      <c r="CLR851" s="14"/>
      <c r="CLS851" s="14"/>
      <c r="CLT851" s="14"/>
      <c r="CLU851" s="14"/>
      <c r="CLV851" s="14"/>
      <c r="CLW851" s="14"/>
      <c r="CLX851" s="14"/>
      <c r="CLY851" s="14"/>
      <c r="CLZ851" s="14"/>
      <c r="CMA851" s="14"/>
      <c r="CMB851" s="14"/>
      <c r="CMC851" s="14"/>
      <c r="CMD851" s="14"/>
      <c r="CME851" s="14"/>
      <c r="CMF851" s="14"/>
      <c r="CMG851" s="14"/>
      <c r="CMH851" s="14"/>
      <c r="CMI851" s="14"/>
      <c r="CMJ851" s="14"/>
      <c r="CMK851" s="14"/>
      <c r="CML851" s="14"/>
      <c r="CMM851" s="14"/>
      <c r="CMN851" s="14"/>
      <c r="CMO851" s="14"/>
      <c r="CMP851" s="14"/>
      <c r="CMQ851" s="14"/>
      <c r="CMR851" s="14"/>
      <c r="CMS851" s="14"/>
      <c r="CMT851" s="14"/>
      <c r="CMU851" s="14"/>
      <c r="CMV851" s="14"/>
      <c r="CMW851" s="14"/>
      <c r="CMX851" s="14"/>
      <c r="CMY851" s="14"/>
      <c r="CMZ851" s="14"/>
      <c r="CNA851" s="14"/>
      <c r="CNB851" s="14"/>
      <c r="CNC851" s="14"/>
      <c r="CND851" s="14"/>
      <c r="CNE851" s="14"/>
      <c r="CNF851" s="14"/>
      <c r="CNG851" s="14"/>
      <c r="CNH851" s="14"/>
      <c r="CNI851" s="14"/>
      <c r="CNJ851" s="14"/>
      <c r="CNK851" s="14"/>
      <c r="CNL851" s="14"/>
      <c r="CNM851" s="14"/>
      <c r="CNN851" s="14"/>
      <c r="CNO851" s="14"/>
      <c r="CNP851" s="14"/>
      <c r="CNQ851" s="14"/>
      <c r="CNR851" s="14"/>
      <c r="CNS851" s="14"/>
      <c r="CNT851" s="14"/>
      <c r="CNU851" s="14"/>
      <c r="CNV851" s="14"/>
      <c r="CNW851" s="14"/>
      <c r="CNX851" s="14"/>
      <c r="CNY851" s="14"/>
      <c r="CNZ851" s="14"/>
      <c r="COA851" s="14"/>
      <c r="COB851" s="14"/>
      <c r="COC851" s="14"/>
      <c r="COD851" s="14"/>
      <c r="COE851" s="14"/>
      <c r="COF851" s="14"/>
      <c r="COG851" s="14"/>
      <c r="COH851" s="14"/>
      <c r="COI851" s="14"/>
      <c r="COJ851" s="14"/>
      <c r="COK851" s="14"/>
      <c r="COL851" s="14"/>
      <c r="COM851" s="14"/>
      <c r="CON851" s="14"/>
      <c r="COO851" s="14"/>
      <c r="COP851" s="14"/>
      <c r="COQ851" s="14"/>
      <c r="COR851" s="14"/>
      <c r="COS851" s="14"/>
      <c r="COT851" s="14"/>
      <c r="COU851" s="14"/>
      <c r="COV851" s="14"/>
      <c r="COW851" s="14"/>
      <c r="COX851" s="14"/>
      <c r="COY851" s="14"/>
      <c r="COZ851" s="14"/>
      <c r="CPA851" s="14"/>
      <c r="CPB851" s="14"/>
      <c r="CPC851" s="14"/>
      <c r="CPD851" s="14"/>
      <c r="CPE851" s="14"/>
      <c r="CPF851" s="14"/>
      <c r="CPG851" s="14"/>
      <c r="CPH851" s="14"/>
      <c r="CPI851" s="14"/>
      <c r="CPJ851" s="14"/>
      <c r="CPK851" s="14"/>
      <c r="CPL851" s="14"/>
      <c r="CPM851" s="14"/>
      <c r="CPN851" s="14"/>
      <c r="CPO851" s="14"/>
      <c r="CPP851" s="14"/>
      <c r="CPQ851" s="14"/>
      <c r="CPR851" s="14"/>
      <c r="CPS851" s="14"/>
      <c r="CPT851" s="14"/>
      <c r="CPU851" s="14"/>
      <c r="CPV851" s="14"/>
      <c r="CPW851" s="14"/>
      <c r="CPX851" s="14"/>
      <c r="CPY851" s="14"/>
      <c r="CPZ851" s="14"/>
      <c r="CQA851" s="14"/>
      <c r="CQB851" s="14"/>
      <c r="CQC851" s="14"/>
      <c r="CQD851" s="14"/>
      <c r="CQE851" s="14"/>
      <c r="CQF851" s="14"/>
      <c r="CQG851" s="14"/>
      <c r="CQH851" s="14"/>
      <c r="CQI851" s="14"/>
      <c r="CQJ851" s="14"/>
      <c r="CQK851" s="14"/>
      <c r="CQL851" s="14"/>
      <c r="CQM851" s="14"/>
      <c r="CQN851" s="14"/>
      <c r="CQO851" s="14"/>
      <c r="CQP851" s="14"/>
      <c r="CQQ851" s="14"/>
      <c r="CQR851" s="14"/>
      <c r="CQS851" s="14"/>
      <c r="CQT851" s="14"/>
      <c r="CQU851" s="14"/>
      <c r="CQV851" s="14"/>
      <c r="CQW851" s="14"/>
      <c r="CQX851" s="14"/>
      <c r="CQY851" s="14"/>
      <c r="CQZ851" s="14"/>
      <c r="CRA851" s="14"/>
      <c r="CRB851" s="14"/>
      <c r="CRC851" s="14"/>
      <c r="CRD851" s="14"/>
      <c r="CRE851" s="14"/>
      <c r="CRF851" s="14"/>
      <c r="CRG851" s="14"/>
      <c r="CRH851" s="14"/>
      <c r="CRI851" s="14"/>
      <c r="CRJ851" s="14"/>
      <c r="CRK851" s="14"/>
      <c r="CRL851" s="14"/>
      <c r="CRM851" s="14"/>
      <c r="CRN851" s="14"/>
      <c r="CRO851" s="14"/>
      <c r="CRP851" s="14"/>
      <c r="CRQ851" s="14"/>
      <c r="CRR851" s="14"/>
      <c r="CRS851" s="14"/>
      <c r="CRT851" s="14"/>
      <c r="CRU851" s="14"/>
      <c r="CRV851" s="14"/>
      <c r="CRW851" s="14"/>
      <c r="CRX851" s="14"/>
      <c r="CRY851" s="14"/>
      <c r="CRZ851" s="14"/>
      <c r="CSA851" s="14"/>
      <c r="CSB851" s="14"/>
      <c r="CSC851" s="14"/>
      <c r="CSD851" s="14"/>
      <c r="CSE851" s="14"/>
      <c r="CSF851" s="14"/>
      <c r="CSG851" s="14"/>
      <c r="CSH851" s="14"/>
      <c r="CSI851" s="14"/>
      <c r="CSJ851" s="14"/>
      <c r="CSK851" s="14"/>
      <c r="CSL851" s="14"/>
      <c r="CSM851" s="14"/>
      <c r="CSN851" s="14"/>
      <c r="CSO851" s="14"/>
      <c r="CSP851" s="14"/>
      <c r="CSQ851" s="14"/>
      <c r="CSR851" s="14"/>
      <c r="CSS851" s="14"/>
      <c r="CST851" s="14"/>
      <c r="CSU851" s="14"/>
      <c r="CSV851" s="14"/>
      <c r="CSW851" s="14"/>
      <c r="CSX851" s="14"/>
      <c r="CSY851" s="14"/>
      <c r="CSZ851" s="14"/>
      <c r="CTA851" s="14"/>
      <c r="CTB851" s="14"/>
      <c r="CTC851" s="14"/>
      <c r="CTD851" s="14"/>
      <c r="CTE851" s="14"/>
      <c r="CTF851" s="14"/>
      <c r="CTG851" s="14"/>
      <c r="CTH851" s="14"/>
      <c r="CTI851" s="14"/>
      <c r="CTJ851" s="14"/>
      <c r="CTK851" s="14"/>
      <c r="CTL851" s="14"/>
      <c r="CTM851" s="14"/>
      <c r="CTN851" s="14"/>
      <c r="CTO851" s="14"/>
      <c r="CTP851" s="14"/>
      <c r="CTQ851" s="14"/>
      <c r="CTR851" s="14"/>
      <c r="CTS851" s="14"/>
      <c r="CTT851" s="14"/>
      <c r="CTU851" s="14"/>
      <c r="CTV851" s="14"/>
      <c r="CTW851" s="14"/>
      <c r="CTX851" s="14"/>
      <c r="CTY851" s="14"/>
      <c r="CTZ851" s="14"/>
      <c r="CUA851" s="14"/>
      <c r="CUB851" s="14"/>
      <c r="CUC851" s="14"/>
      <c r="CUD851" s="14"/>
      <c r="CUE851" s="14"/>
      <c r="CUF851" s="14"/>
      <c r="CUG851" s="14"/>
      <c r="CUH851" s="14"/>
      <c r="CUI851" s="14"/>
      <c r="CUJ851" s="14"/>
      <c r="CUK851" s="14"/>
      <c r="CUL851" s="14"/>
      <c r="CUM851" s="14"/>
      <c r="CUN851" s="14"/>
      <c r="CUO851" s="14"/>
      <c r="CUP851" s="14"/>
      <c r="CUQ851" s="14"/>
      <c r="CUR851" s="14"/>
      <c r="CUS851" s="14"/>
      <c r="CUT851" s="14"/>
      <c r="CUU851" s="14"/>
      <c r="CUV851" s="14"/>
      <c r="CUW851" s="14"/>
      <c r="CUX851" s="14"/>
      <c r="CUY851" s="14"/>
      <c r="CUZ851" s="14"/>
      <c r="CVA851" s="14"/>
      <c r="CVB851" s="14"/>
      <c r="CVC851" s="14"/>
      <c r="CVD851" s="14"/>
      <c r="CVE851" s="14"/>
      <c r="CVF851" s="14"/>
      <c r="CVG851" s="14"/>
      <c r="CVH851" s="14"/>
      <c r="CVI851" s="14"/>
      <c r="CVJ851" s="14"/>
      <c r="CVK851" s="14"/>
      <c r="CVL851" s="14"/>
      <c r="CVM851" s="14"/>
      <c r="CVN851" s="14"/>
      <c r="CVO851" s="14"/>
      <c r="CVP851" s="14"/>
      <c r="CVQ851" s="14"/>
      <c r="CVR851" s="14"/>
      <c r="CVS851" s="14"/>
      <c r="CVT851" s="14"/>
      <c r="CVU851" s="14"/>
      <c r="CVV851" s="14"/>
      <c r="CVW851" s="14"/>
      <c r="CVX851" s="14"/>
      <c r="CVY851" s="14"/>
      <c r="CVZ851" s="14"/>
      <c r="CWA851" s="14"/>
      <c r="CWB851" s="14"/>
      <c r="CWC851" s="14"/>
      <c r="CWD851" s="14"/>
      <c r="CWE851" s="14"/>
      <c r="CWF851" s="14"/>
      <c r="CWG851" s="14"/>
      <c r="CWH851" s="14"/>
      <c r="CWI851" s="14"/>
      <c r="CWJ851" s="14"/>
      <c r="CWK851" s="14"/>
      <c r="CWL851" s="14"/>
      <c r="CWM851" s="14"/>
      <c r="CWN851" s="14"/>
      <c r="CWO851" s="14"/>
      <c r="CWP851" s="14"/>
      <c r="CWQ851" s="14"/>
      <c r="CWR851" s="14"/>
      <c r="CWS851" s="14"/>
      <c r="CWT851" s="14"/>
      <c r="CWU851" s="14"/>
      <c r="CWV851" s="14"/>
      <c r="CWW851" s="14"/>
      <c r="CWX851" s="14"/>
      <c r="CWY851" s="14"/>
      <c r="CWZ851" s="14"/>
      <c r="CXA851" s="14"/>
      <c r="CXB851" s="14"/>
      <c r="CXC851" s="14"/>
      <c r="CXD851" s="14"/>
      <c r="CXE851" s="14"/>
      <c r="CXF851" s="14"/>
      <c r="CXG851" s="14"/>
      <c r="CXH851" s="14"/>
      <c r="CXI851" s="14"/>
      <c r="CXJ851" s="14"/>
      <c r="CXK851" s="14"/>
      <c r="CXL851" s="14"/>
      <c r="CXM851" s="14"/>
      <c r="CXN851" s="14"/>
      <c r="CXO851" s="14"/>
      <c r="CXP851" s="14"/>
      <c r="CXQ851" s="14"/>
      <c r="CXR851" s="14"/>
      <c r="CXS851" s="14"/>
      <c r="CXT851" s="14"/>
      <c r="CXU851" s="14"/>
      <c r="CXV851" s="14"/>
      <c r="CXW851" s="14"/>
      <c r="CXX851" s="14"/>
      <c r="CXY851" s="14"/>
      <c r="CXZ851" s="14"/>
      <c r="CYA851" s="14"/>
      <c r="CYB851" s="14"/>
      <c r="CYC851" s="14"/>
      <c r="CYD851" s="14"/>
      <c r="CYE851" s="14"/>
      <c r="CYF851" s="14"/>
      <c r="CYG851" s="14"/>
      <c r="CYH851" s="14"/>
      <c r="CYI851" s="14"/>
      <c r="CYJ851" s="14"/>
      <c r="CYK851" s="14"/>
      <c r="CYL851" s="14"/>
      <c r="CYM851" s="14"/>
      <c r="CYN851" s="14"/>
      <c r="CYO851" s="14"/>
      <c r="CYP851" s="14"/>
      <c r="CYQ851" s="14"/>
      <c r="CYR851" s="14"/>
      <c r="CYS851" s="14"/>
      <c r="CYT851" s="14"/>
      <c r="CYU851" s="14"/>
      <c r="CYV851" s="14"/>
      <c r="CYW851" s="14"/>
      <c r="CYX851" s="14"/>
      <c r="CYY851" s="14"/>
      <c r="CYZ851" s="14"/>
      <c r="CZA851" s="14"/>
      <c r="CZB851" s="14"/>
      <c r="CZC851" s="14"/>
      <c r="CZD851" s="14"/>
      <c r="CZE851" s="14"/>
      <c r="CZF851" s="14"/>
      <c r="CZG851" s="14"/>
      <c r="CZH851" s="14"/>
      <c r="CZI851" s="14"/>
      <c r="CZJ851" s="14"/>
      <c r="CZK851" s="14"/>
      <c r="CZL851" s="14"/>
      <c r="CZM851" s="14"/>
      <c r="CZN851" s="14"/>
      <c r="CZO851" s="14"/>
      <c r="CZP851" s="14"/>
      <c r="CZQ851" s="14"/>
      <c r="CZR851" s="14"/>
      <c r="CZS851" s="14"/>
      <c r="CZT851" s="14"/>
      <c r="CZU851" s="14"/>
      <c r="CZV851" s="14"/>
      <c r="CZW851" s="14"/>
      <c r="CZX851" s="14"/>
      <c r="CZY851" s="14"/>
      <c r="CZZ851" s="14"/>
      <c r="DAA851" s="14"/>
      <c r="DAB851" s="14"/>
      <c r="DAC851" s="14"/>
      <c r="DAD851" s="14"/>
      <c r="DAE851" s="14"/>
      <c r="DAF851" s="14"/>
      <c r="DAG851" s="14"/>
      <c r="DAH851" s="14"/>
      <c r="DAI851" s="14"/>
      <c r="DAJ851" s="14"/>
      <c r="DAK851" s="14"/>
      <c r="DAL851" s="14"/>
      <c r="DAM851" s="14"/>
      <c r="DAN851" s="14"/>
      <c r="DAO851" s="14"/>
      <c r="DAP851" s="14"/>
      <c r="DAQ851" s="14"/>
      <c r="DAR851" s="14"/>
      <c r="DAS851" s="14"/>
      <c r="DAT851" s="14"/>
      <c r="DAU851" s="14"/>
      <c r="DAV851" s="14"/>
      <c r="DAW851" s="14"/>
      <c r="DAX851" s="14"/>
      <c r="DAY851" s="14"/>
      <c r="DAZ851" s="14"/>
      <c r="DBA851" s="14"/>
      <c r="DBB851" s="14"/>
      <c r="DBC851" s="14"/>
      <c r="DBD851" s="14"/>
      <c r="DBE851" s="14"/>
      <c r="DBF851" s="14"/>
      <c r="DBG851" s="14"/>
      <c r="DBH851" s="14"/>
      <c r="DBI851" s="14"/>
      <c r="DBJ851" s="14"/>
      <c r="DBK851" s="14"/>
      <c r="DBL851" s="14"/>
      <c r="DBM851" s="14"/>
      <c r="DBN851" s="14"/>
      <c r="DBO851" s="14"/>
      <c r="DBP851" s="14"/>
      <c r="DBQ851" s="14"/>
      <c r="DBR851" s="14"/>
      <c r="DBS851" s="14"/>
      <c r="DBT851" s="14"/>
      <c r="DBU851" s="14"/>
      <c r="DBV851" s="14"/>
      <c r="DBW851" s="14"/>
      <c r="DBX851" s="14"/>
      <c r="DBY851" s="14"/>
      <c r="DBZ851" s="14"/>
      <c r="DCA851" s="14"/>
      <c r="DCB851" s="14"/>
      <c r="DCC851" s="14"/>
      <c r="DCD851" s="14"/>
      <c r="DCE851" s="14"/>
      <c r="DCF851" s="14"/>
      <c r="DCG851" s="14"/>
      <c r="DCH851" s="14"/>
      <c r="DCI851" s="14"/>
      <c r="DCJ851" s="14"/>
      <c r="DCK851" s="14"/>
      <c r="DCL851" s="14"/>
      <c r="DCM851" s="14"/>
      <c r="DCN851" s="14"/>
      <c r="DCO851" s="14"/>
      <c r="DCP851" s="14"/>
      <c r="DCQ851" s="14"/>
      <c r="DCR851" s="14"/>
      <c r="DCS851" s="14"/>
      <c r="DCT851" s="14"/>
      <c r="DCU851" s="14"/>
      <c r="DCV851" s="14"/>
      <c r="DCW851" s="14"/>
      <c r="DCX851" s="14"/>
      <c r="DCY851" s="14"/>
      <c r="DCZ851" s="14"/>
      <c r="DDA851" s="14"/>
      <c r="DDB851" s="14"/>
      <c r="DDC851" s="14"/>
      <c r="DDD851" s="14"/>
      <c r="DDE851" s="14"/>
      <c r="DDF851" s="14"/>
      <c r="DDG851" s="14"/>
      <c r="DDH851" s="14"/>
      <c r="DDI851" s="14"/>
      <c r="DDJ851" s="14"/>
      <c r="DDK851" s="14"/>
      <c r="DDL851" s="14"/>
      <c r="DDM851" s="14"/>
      <c r="DDN851" s="14"/>
      <c r="DDO851" s="14"/>
      <c r="DDP851" s="14"/>
      <c r="DDQ851" s="14"/>
      <c r="DDR851" s="14"/>
      <c r="DDS851" s="14"/>
      <c r="DDT851" s="14"/>
      <c r="DDU851" s="14"/>
      <c r="DDV851" s="14"/>
      <c r="DDW851" s="14"/>
      <c r="DDX851" s="14"/>
      <c r="DDY851" s="14"/>
      <c r="DDZ851" s="14"/>
      <c r="DEA851" s="14"/>
      <c r="DEB851" s="14"/>
      <c r="DEC851" s="14"/>
      <c r="DED851" s="14"/>
      <c r="DEE851" s="14"/>
      <c r="DEF851" s="14"/>
      <c r="DEG851" s="14"/>
      <c r="DEH851" s="14"/>
      <c r="DEI851" s="14"/>
      <c r="DEJ851" s="14"/>
      <c r="DEK851" s="14"/>
      <c r="DEL851" s="14"/>
      <c r="DEM851" s="14"/>
      <c r="DEN851" s="14"/>
      <c r="DEO851" s="14"/>
      <c r="DEP851" s="14"/>
      <c r="DEQ851" s="14"/>
      <c r="DER851" s="14"/>
      <c r="DES851" s="14"/>
      <c r="DET851" s="14"/>
      <c r="DEU851" s="14"/>
      <c r="DEV851" s="14"/>
      <c r="DEW851" s="14"/>
      <c r="DEX851" s="14"/>
      <c r="DEY851" s="14"/>
      <c r="DEZ851" s="14"/>
      <c r="DFA851" s="14"/>
      <c r="DFB851" s="14"/>
      <c r="DFC851" s="14"/>
      <c r="DFD851" s="14"/>
      <c r="DFE851" s="14"/>
      <c r="DFF851" s="14"/>
      <c r="DFG851" s="14"/>
      <c r="DFH851" s="14"/>
      <c r="DFI851" s="14"/>
      <c r="DFJ851" s="14"/>
      <c r="DFK851" s="14"/>
      <c r="DFL851" s="14"/>
      <c r="DFM851" s="14"/>
      <c r="DFN851" s="14"/>
      <c r="DFO851" s="14"/>
      <c r="DFP851" s="14"/>
      <c r="DFQ851" s="14"/>
      <c r="DFR851" s="14"/>
      <c r="DFS851" s="14"/>
      <c r="DFT851" s="14"/>
      <c r="DFU851" s="14"/>
      <c r="DFV851" s="14"/>
      <c r="DFW851" s="14"/>
      <c r="DFX851" s="14"/>
      <c r="DFY851" s="14"/>
      <c r="DFZ851" s="14"/>
      <c r="DGA851" s="14"/>
      <c r="DGB851" s="14"/>
      <c r="DGC851" s="14"/>
      <c r="DGD851" s="14"/>
      <c r="DGE851" s="14"/>
      <c r="DGF851" s="14"/>
      <c r="DGG851" s="14"/>
      <c r="DGH851" s="14"/>
      <c r="DGI851" s="14"/>
      <c r="DGJ851" s="14"/>
      <c r="DGK851" s="14"/>
      <c r="DGL851" s="14"/>
      <c r="DGM851" s="14"/>
      <c r="DGN851" s="14"/>
      <c r="DGO851" s="14"/>
      <c r="DGP851" s="14"/>
      <c r="DGQ851" s="14"/>
      <c r="DGR851" s="14"/>
      <c r="DGS851" s="14"/>
      <c r="DGT851" s="14"/>
      <c r="DGU851" s="14"/>
      <c r="DGV851" s="14"/>
      <c r="DGW851" s="14"/>
      <c r="DGX851" s="14"/>
      <c r="DGY851" s="14"/>
      <c r="DGZ851" s="14"/>
      <c r="DHA851" s="14"/>
      <c r="DHB851" s="14"/>
      <c r="DHC851" s="14"/>
      <c r="DHD851" s="14"/>
      <c r="DHE851" s="14"/>
      <c r="DHF851" s="14"/>
      <c r="DHG851" s="14"/>
      <c r="DHH851" s="14"/>
      <c r="DHI851" s="14"/>
      <c r="DHJ851" s="14"/>
      <c r="DHK851" s="14"/>
      <c r="DHL851" s="14"/>
      <c r="DHM851" s="14"/>
      <c r="DHN851" s="14"/>
      <c r="DHO851" s="14"/>
      <c r="DHP851" s="14"/>
      <c r="DHQ851" s="14"/>
      <c r="DHR851" s="14"/>
      <c r="DHS851" s="14"/>
      <c r="DHT851" s="14"/>
      <c r="DHU851" s="14"/>
      <c r="DHV851" s="14"/>
      <c r="DHW851" s="14"/>
      <c r="DHX851" s="14"/>
      <c r="DHY851" s="14"/>
      <c r="DHZ851" s="14"/>
      <c r="DIA851" s="14"/>
      <c r="DIB851" s="14"/>
      <c r="DIC851" s="14"/>
      <c r="DID851" s="14"/>
      <c r="DIE851" s="14"/>
      <c r="DIF851" s="14"/>
      <c r="DIG851" s="14"/>
      <c r="DIH851" s="14"/>
      <c r="DII851" s="14"/>
      <c r="DIJ851" s="14"/>
      <c r="DIK851" s="14"/>
      <c r="DIL851" s="14"/>
      <c r="DIM851" s="14"/>
      <c r="DIN851" s="14"/>
      <c r="DIO851" s="14"/>
      <c r="DIP851" s="14"/>
      <c r="DIQ851" s="14"/>
      <c r="DIR851" s="14"/>
      <c r="DIS851" s="14"/>
      <c r="DIT851" s="14"/>
      <c r="DIU851" s="14"/>
      <c r="DIV851" s="14"/>
      <c r="DIW851" s="14"/>
      <c r="DIX851" s="14"/>
      <c r="DIY851" s="14"/>
      <c r="DIZ851" s="14"/>
      <c r="DJA851" s="14"/>
      <c r="DJB851" s="14"/>
      <c r="DJC851" s="14"/>
      <c r="DJD851" s="14"/>
      <c r="DJE851" s="14"/>
      <c r="DJF851" s="14"/>
      <c r="DJG851" s="14"/>
      <c r="DJH851" s="14"/>
      <c r="DJI851" s="14"/>
      <c r="DJJ851" s="14"/>
      <c r="DJK851" s="14"/>
      <c r="DJL851" s="14"/>
      <c r="DJM851" s="14"/>
      <c r="DJN851" s="14"/>
      <c r="DJO851" s="14"/>
      <c r="DJP851" s="14"/>
      <c r="DJQ851" s="14"/>
      <c r="DJR851" s="14"/>
      <c r="DJS851" s="14"/>
      <c r="DJT851" s="14"/>
      <c r="DJU851" s="14"/>
      <c r="DJV851" s="14"/>
      <c r="DJW851" s="14"/>
      <c r="DJX851" s="14"/>
      <c r="DJY851" s="14"/>
      <c r="DJZ851" s="14"/>
      <c r="DKA851" s="14"/>
      <c r="DKB851" s="14"/>
      <c r="DKC851" s="14"/>
      <c r="DKD851" s="14"/>
      <c r="DKE851" s="14"/>
      <c r="DKF851" s="14"/>
      <c r="DKG851" s="14"/>
      <c r="DKH851" s="14"/>
      <c r="DKI851" s="14"/>
      <c r="DKJ851" s="14"/>
      <c r="DKK851" s="14"/>
      <c r="DKL851" s="14"/>
      <c r="DKM851" s="14"/>
      <c r="DKN851" s="14"/>
      <c r="DKO851" s="14"/>
      <c r="DKP851" s="14"/>
      <c r="DKQ851" s="14"/>
      <c r="DKR851" s="14"/>
      <c r="DKS851" s="14"/>
      <c r="DKT851" s="14"/>
      <c r="DKU851" s="14"/>
      <c r="DKV851" s="14"/>
      <c r="DKW851" s="14"/>
      <c r="DKX851" s="14"/>
      <c r="DKY851" s="14"/>
      <c r="DKZ851" s="14"/>
      <c r="DLA851" s="14"/>
      <c r="DLB851" s="14"/>
      <c r="DLC851" s="14"/>
      <c r="DLD851" s="14"/>
      <c r="DLE851" s="14"/>
      <c r="DLF851" s="14"/>
      <c r="DLG851" s="14"/>
      <c r="DLH851" s="14"/>
      <c r="DLI851" s="14"/>
      <c r="DLJ851" s="14"/>
      <c r="DLK851" s="14"/>
      <c r="DLL851" s="14"/>
      <c r="DLM851" s="14"/>
      <c r="DLN851" s="14"/>
      <c r="DLO851" s="14"/>
      <c r="DLP851" s="14"/>
      <c r="DLQ851" s="14"/>
      <c r="DLR851" s="14"/>
      <c r="DLS851" s="14"/>
      <c r="DLT851" s="14"/>
      <c r="DLU851" s="14"/>
      <c r="DLV851" s="14"/>
      <c r="DLW851" s="14"/>
      <c r="DLX851" s="14"/>
      <c r="DLY851" s="14"/>
      <c r="DLZ851" s="14"/>
      <c r="DMA851" s="14"/>
      <c r="DMB851" s="14"/>
      <c r="DMC851" s="14"/>
      <c r="DMD851" s="14"/>
      <c r="DME851" s="14"/>
      <c r="DMF851" s="14"/>
      <c r="DMG851" s="14"/>
      <c r="DMH851" s="14"/>
      <c r="DMI851" s="14"/>
      <c r="DMJ851" s="14"/>
      <c r="DMK851" s="14"/>
      <c r="DML851" s="14"/>
      <c r="DMM851" s="14"/>
      <c r="DMN851" s="14"/>
      <c r="DMO851" s="14"/>
      <c r="DMP851" s="14"/>
      <c r="DMQ851" s="14"/>
      <c r="DMR851" s="14"/>
      <c r="DMS851" s="14"/>
      <c r="DMT851" s="14"/>
      <c r="DMU851" s="14"/>
      <c r="DMV851" s="14"/>
      <c r="DMW851" s="14"/>
      <c r="DMX851" s="14"/>
      <c r="DMY851" s="14"/>
      <c r="DMZ851" s="14"/>
      <c r="DNA851" s="14"/>
      <c r="DNB851" s="14"/>
      <c r="DNC851" s="14"/>
      <c r="DND851" s="14"/>
      <c r="DNE851" s="14"/>
      <c r="DNF851" s="14"/>
      <c r="DNG851" s="14"/>
      <c r="DNH851" s="14"/>
      <c r="DNI851" s="14"/>
      <c r="DNJ851" s="14"/>
      <c r="DNK851" s="14"/>
      <c r="DNL851" s="14"/>
      <c r="DNM851" s="14"/>
      <c r="DNN851" s="14"/>
      <c r="DNO851" s="14"/>
      <c r="DNP851" s="14"/>
      <c r="DNQ851" s="14"/>
      <c r="DNR851" s="14"/>
      <c r="DNS851" s="14"/>
      <c r="DNT851" s="14"/>
      <c r="DNU851" s="14"/>
      <c r="DNV851" s="14"/>
      <c r="DNW851" s="14"/>
      <c r="DNX851" s="14"/>
      <c r="DNY851" s="14"/>
      <c r="DNZ851" s="14"/>
      <c r="DOA851" s="14"/>
      <c r="DOB851" s="14"/>
      <c r="DOC851" s="14"/>
      <c r="DOD851" s="14"/>
      <c r="DOE851" s="14"/>
      <c r="DOF851" s="14"/>
      <c r="DOG851" s="14"/>
      <c r="DOH851" s="14"/>
      <c r="DOI851" s="14"/>
      <c r="DOJ851" s="14"/>
      <c r="DOK851" s="14"/>
      <c r="DOL851" s="14"/>
      <c r="DOM851" s="14"/>
      <c r="DON851" s="14"/>
      <c r="DOO851" s="14"/>
      <c r="DOP851" s="14"/>
      <c r="DOQ851" s="14"/>
      <c r="DOR851" s="14"/>
      <c r="DOS851" s="14"/>
      <c r="DOT851" s="14"/>
      <c r="DOU851" s="14"/>
      <c r="DOV851" s="14"/>
      <c r="DOW851" s="14"/>
      <c r="DOX851" s="14"/>
      <c r="DOY851" s="14"/>
      <c r="DOZ851" s="14"/>
      <c r="DPA851" s="14"/>
      <c r="DPB851" s="14"/>
      <c r="DPC851" s="14"/>
      <c r="DPD851" s="14"/>
      <c r="DPE851" s="14"/>
      <c r="DPF851" s="14"/>
      <c r="DPG851" s="14"/>
      <c r="DPH851" s="14"/>
      <c r="DPI851" s="14"/>
      <c r="DPJ851" s="14"/>
      <c r="DPK851" s="14"/>
      <c r="DPL851" s="14"/>
      <c r="DPM851" s="14"/>
      <c r="DPN851" s="14"/>
      <c r="DPO851" s="14"/>
      <c r="DPP851" s="14"/>
      <c r="DPQ851" s="14"/>
      <c r="DPR851" s="14"/>
      <c r="DPS851" s="14"/>
      <c r="DPT851" s="14"/>
      <c r="DPU851" s="14"/>
      <c r="DPV851" s="14"/>
      <c r="DPW851" s="14"/>
      <c r="DPX851" s="14"/>
      <c r="DPY851" s="14"/>
      <c r="DPZ851" s="14"/>
      <c r="DQA851" s="14"/>
      <c r="DQB851" s="14"/>
      <c r="DQC851" s="14"/>
      <c r="DQD851" s="14"/>
      <c r="DQE851" s="14"/>
      <c r="DQF851" s="14"/>
      <c r="DQG851" s="14"/>
      <c r="DQH851" s="14"/>
      <c r="DQI851" s="14"/>
      <c r="DQJ851" s="14"/>
      <c r="DQK851" s="14"/>
      <c r="DQL851" s="14"/>
      <c r="DQM851" s="14"/>
      <c r="DQN851" s="14"/>
      <c r="DQO851" s="14"/>
      <c r="DQP851" s="14"/>
      <c r="DQQ851" s="14"/>
      <c r="DQR851" s="14"/>
      <c r="DQS851" s="14"/>
      <c r="DQT851" s="14"/>
      <c r="DQU851" s="14"/>
      <c r="DQV851" s="14"/>
      <c r="DQW851" s="14"/>
      <c r="DQX851" s="14"/>
      <c r="DQY851" s="14"/>
      <c r="DQZ851" s="14"/>
      <c r="DRA851" s="14"/>
      <c r="DRB851" s="14"/>
      <c r="DRC851" s="14"/>
      <c r="DRD851" s="14"/>
      <c r="DRE851" s="14"/>
      <c r="DRF851" s="14"/>
      <c r="DRG851" s="14"/>
      <c r="DRH851" s="14"/>
      <c r="DRI851" s="14"/>
      <c r="DRJ851" s="14"/>
      <c r="DRK851" s="14"/>
      <c r="DRL851" s="14"/>
      <c r="DRM851" s="14"/>
      <c r="DRN851" s="14"/>
      <c r="DRO851" s="14"/>
      <c r="DRP851" s="14"/>
      <c r="DRQ851" s="14"/>
      <c r="DRR851" s="14"/>
      <c r="DRS851" s="14"/>
      <c r="DRT851" s="14"/>
      <c r="DRU851" s="14"/>
      <c r="DRV851" s="14"/>
      <c r="DRW851" s="14"/>
      <c r="DRX851" s="14"/>
      <c r="DRY851" s="14"/>
      <c r="DRZ851" s="14"/>
      <c r="DSA851" s="14"/>
      <c r="DSB851" s="14"/>
      <c r="DSC851" s="14"/>
      <c r="DSD851" s="14"/>
      <c r="DSE851" s="14"/>
      <c r="DSF851" s="14"/>
      <c r="DSG851" s="14"/>
      <c r="DSH851" s="14"/>
      <c r="DSI851" s="14"/>
      <c r="DSJ851" s="14"/>
      <c r="DSK851" s="14"/>
      <c r="DSL851" s="14"/>
      <c r="DSM851" s="14"/>
      <c r="DSN851" s="14"/>
      <c r="DSO851" s="14"/>
      <c r="DSP851" s="14"/>
      <c r="DSQ851" s="14"/>
      <c r="DSR851" s="14"/>
      <c r="DSS851" s="14"/>
      <c r="DST851" s="14"/>
      <c r="DSU851" s="14"/>
      <c r="DSV851" s="14"/>
      <c r="DSW851" s="14"/>
      <c r="DSX851" s="14"/>
      <c r="DSY851" s="14"/>
      <c r="DSZ851" s="14"/>
      <c r="DTA851" s="14"/>
      <c r="DTB851" s="14"/>
      <c r="DTC851" s="14"/>
      <c r="DTD851" s="14"/>
      <c r="DTE851" s="14"/>
      <c r="DTF851" s="14"/>
      <c r="DTG851" s="14"/>
      <c r="DTH851" s="14"/>
      <c r="DTI851" s="14"/>
      <c r="DTJ851" s="14"/>
      <c r="DTK851" s="14"/>
      <c r="DTL851" s="14"/>
      <c r="DTM851" s="14"/>
      <c r="DTN851" s="14"/>
      <c r="DTO851" s="14"/>
      <c r="DTP851" s="14"/>
      <c r="DTQ851" s="14"/>
      <c r="DTR851" s="14"/>
      <c r="DTS851" s="14"/>
      <c r="DTT851" s="14"/>
      <c r="DTU851" s="14"/>
      <c r="DTV851" s="14"/>
      <c r="DTW851" s="14"/>
      <c r="DTX851" s="14"/>
      <c r="DTY851" s="14"/>
      <c r="DTZ851" s="14"/>
      <c r="DUA851" s="14"/>
      <c r="DUB851" s="14"/>
      <c r="DUC851" s="14"/>
      <c r="DUD851" s="14"/>
      <c r="DUE851" s="14"/>
      <c r="DUF851" s="14"/>
      <c r="DUG851" s="14"/>
      <c r="DUH851" s="14"/>
      <c r="DUI851" s="14"/>
      <c r="DUJ851" s="14"/>
      <c r="DUK851" s="14"/>
      <c r="DUL851" s="14"/>
      <c r="DUM851" s="14"/>
      <c r="DUN851" s="14"/>
      <c r="DUO851" s="14"/>
      <c r="DUP851" s="14"/>
      <c r="DUQ851" s="14"/>
      <c r="DUR851" s="14"/>
      <c r="DUS851" s="14"/>
      <c r="DUT851" s="14"/>
      <c r="DUU851" s="14"/>
      <c r="DUV851" s="14"/>
      <c r="DUW851" s="14"/>
      <c r="DUX851" s="14"/>
      <c r="DUY851" s="14"/>
      <c r="DUZ851" s="14"/>
      <c r="DVA851" s="14"/>
      <c r="DVB851" s="14"/>
      <c r="DVC851" s="14"/>
      <c r="DVD851" s="14"/>
      <c r="DVE851" s="14"/>
      <c r="DVF851" s="14"/>
      <c r="DVG851" s="14"/>
      <c r="DVH851" s="14"/>
      <c r="DVI851" s="14"/>
      <c r="DVJ851" s="14"/>
      <c r="DVK851" s="14"/>
      <c r="DVL851" s="14"/>
      <c r="DVM851" s="14"/>
      <c r="DVN851" s="14"/>
      <c r="DVO851" s="14"/>
      <c r="DVP851" s="14"/>
      <c r="DVQ851" s="14"/>
      <c r="DVR851" s="14"/>
      <c r="DVS851" s="14"/>
      <c r="DVT851" s="14"/>
      <c r="DVU851" s="14"/>
      <c r="DVV851" s="14"/>
      <c r="DVW851" s="14"/>
      <c r="DVX851" s="14"/>
      <c r="DVY851" s="14"/>
      <c r="DVZ851" s="14"/>
      <c r="DWA851" s="14"/>
      <c r="DWB851" s="14"/>
      <c r="DWC851" s="14"/>
      <c r="DWD851" s="14"/>
      <c r="DWE851" s="14"/>
      <c r="DWF851" s="14"/>
      <c r="DWG851" s="14"/>
      <c r="DWH851" s="14"/>
      <c r="DWI851" s="14"/>
      <c r="DWJ851" s="14"/>
      <c r="DWK851" s="14"/>
      <c r="DWL851" s="14"/>
      <c r="DWM851" s="14"/>
      <c r="DWN851" s="14"/>
      <c r="DWO851" s="14"/>
      <c r="DWP851" s="14"/>
      <c r="DWQ851" s="14"/>
      <c r="DWR851" s="14"/>
      <c r="DWS851" s="14"/>
      <c r="DWT851" s="14"/>
      <c r="DWU851" s="14"/>
      <c r="DWV851" s="14"/>
      <c r="DWW851" s="14"/>
      <c r="DWX851" s="14"/>
      <c r="DWY851" s="14"/>
      <c r="DWZ851" s="14"/>
      <c r="DXA851" s="14"/>
      <c r="DXB851" s="14"/>
      <c r="DXC851" s="14"/>
      <c r="DXD851" s="14"/>
      <c r="DXE851" s="14"/>
      <c r="DXF851" s="14"/>
      <c r="DXG851" s="14"/>
      <c r="DXH851" s="14"/>
      <c r="DXI851" s="14"/>
      <c r="DXJ851" s="14"/>
      <c r="DXK851" s="14"/>
      <c r="DXL851" s="14"/>
      <c r="DXM851" s="14"/>
      <c r="DXN851" s="14"/>
      <c r="DXO851" s="14"/>
      <c r="DXP851" s="14"/>
      <c r="DXQ851" s="14"/>
      <c r="DXR851" s="14"/>
      <c r="DXS851" s="14"/>
      <c r="DXT851" s="14"/>
      <c r="DXU851" s="14"/>
      <c r="DXV851" s="14"/>
      <c r="DXW851" s="14"/>
      <c r="DXX851" s="14"/>
      <c r="DXY851" s="14"/>
      <c r="DXZ851" s="14"/>
      <c r="DYA851" s="14"/>
      <c r="DYB851" s="14"/>
      <c r="DYC851" s="14"/>
      <c r="DYD851" s="14"/>
      <c r="DYE851" s="14"/>
      <c r="DYF851" s="14"/>
      <c r="DYG851" s="14"/>
      <c r="DYH851" s="14"/>
      <c r="DYI851" s="14"/>
      <c r="DYJ851" s="14"/>
      <c r="DYK851" s="14"/>
      <c r="DYL851" s="14"/>
      <c r="DYM851" s="14"/>
      <c r="DYN851" s="14"/>
      <c r="DYO851" s="14"/>
      <c r="DYP851" s="14"/>
      <c r="DYQ851" s="14"/>
      <c r="DYR851" s="14"/>
      <c r="DYS851" s="14"/>
      <c r="DYT851" s="14"/>
      <c r="DYU851" s="14"/>
      <c r="DYV851" s="14"/>
      <c r="DYW851" s="14"/>
      <c r="DYX851" s="14"/>
      <c r="DYY851" s="14"/>
      <c r="DYZ851" s="14"/>
      <c r="DZA851" s="14"/>
      <c r="DZB851" s="14"/>
      <c r="DZC851" s="14"/>
      <c r="DZD851" s="14"/>
      <c r="DZE851" s="14"/>
      <c r="DZF851" s="14"/>
      <c r="DZG851" s="14"/>
      <c r="DZH851" s="14"/>
      <c r="DZI851" s="14"/>
      <c r="DZJ851" s="14"/>
      <c r="DZK851" s="14"/>
      <c r="DZL851" s="14"/>
      <c r="DZM851" s="14"/>
      <c r="DZN851" s="14"/>
      <c r="DZO851" s="14"/>
      <c r="DZP851" s="14"/>
      <c r="DZQ851" s="14"/>
      <c r="DZR851" s="14"/>
      <c r="DZS851" s="14"/>
      <c r="DZT851" s="14"/>
      <c r="DZU851" s="14"/>
      <c r="DZV851" s="14"/>
      <c r="DZW851" s="14"/>
      <c r="DZX851" s="14"/>
      <c r="DZY851" s="14"/>
      <c r="DZZ851" s="14"/>
      <c r="EAA851" s="14"/>
      <c r="EAB851" s="14"/>
      <c r="EAC851" s="14"/>
      <c r="EAD851" s="14"/>
      <c r="EAE851" s="14"/>
      <c r="EAF851" s="14"/>
      <c r="EAG851" s="14"/>
      <c r="EAH851" s="14"/>
      <c r="EAI851" s="14"/>
      <c r="EAJ851" s="14"/>
      <c r="EAK851" s="14"/>
      <c r="EAL851" s="14"/>
      <c r="EAM851" s="14"/>
      <c r="EAN851" s="14"/>
      <c r="EAO851" s="14"/>
      <c r="EAP851" s="14"/>
      <c r="EAQ851" s="14"/>
      <c r="EAR851" s="14"/>
      <c r="EAS851" s="14"/>
      <c r="EAT851" s="14"/>
      <c r="EAU851" s="14"/>
      <c r="EAV851" s="14"/>
      <c r="EAW851" s="14"/>
      <c r="EAX851" s="14"/>
      <c r="EAY851" s="14"/>
      <c r="EAZ851" s="14"/>
      <c r="EBA851" s="14"/>
      <c r="EBB851" s="14"/>
      <c r="EBC851" s="14"/>
      <c r="EBD851" s="14"/>
      <c r="EBE851" s="14"/>
      <c r="EBF851" s="14"/>
      <c r="EBG851" s="14"/>
      <c r="EBH851" s="14"/>
      <c r="EBI851" s="14"/>
      <c r="EBJ851" s="14"/>
      <c r="EBK851" s="14"/>
      <c r="EBL851" s="14"/>
      <c r="EBM851" s="14"/>
      <c r="EBN851" s="14"/>
      <c r="EBO851" s="14"/>
      <c r="EBP851" s="14"/>
      <c r="EBQ851" s="14"/>
      <c r="EBR851" s="14"/>
      <c r="EBS851" s="14"/>
      <c r="EBT851" s="14"/>
      <c r="EBU851" s="14"/>
      <c r="EBV851" s="14"/>
      <c r="EBW851" s="14"/>
      <c r="EBX851" s="14"/>
      <c r="EBY851" s="14"/>
      <c r="EBZ851" s="14"/>
      <c r="ECA851" s="14"/>
      <c r="ECB851" s="14"/>
      <c r="ECC851" s="14"/>
      <c r="ECD851" s="14"/>
      <c r="ECE851" s="14"/>
      <c r="ECF851" s="14"/>
      <c r="ECG851" s="14"/>
      <c r="ECH851" s="14"/>
      <c r="ECI851" s="14"/>
      <c r="ECJ851" s="14"/>
      <c r="ECK851" s="14"/>
      <c r="ECL851" s="14"/>
      <c r="ECM851" s="14"/>
      <c r="ECN851" s="14"/>
      <c r="ECO851" s="14"/>
      <c r="ECP851" s="14"/>
      <c r="ECQ851" s="14"/>
      <c r="ECR851" s="14"/>
      <c r="ECS851" s="14"/>
      <c r="ECT851" s="14"/>
      <c r="ECU851" s="14"/>
      <c r="ECV851" s="14"/>
      <c r="ECW851" s="14"/>
      <c r="ECX851" s="14"/>
      <c r="ECY851" s="14"/>
      <c r="ECZ851" s="14"/>
      <c r="EDA851" s="14"/>
      <c r="EDB851" s="14"/>
      <c r="EDC851" s="14"/>
      <c r="EDD851" s="14"/>
      <c r="EDE851" s="14"/>
      <c r="EDF851" s="14"/>
      <c r="EDG851" s="14"/>
      <c r="EDH851" s="14"/>
      <c r="EDI851" s="14"/>
      <c r="EDJ851" s="14"/>
      <c r="EDK851" s="14"/>
      <c r="EDL851" s="14"/>
      <c r="EDM851" s="14"/>
      <c r="EDN851" s="14"/>
      <c r="EDO851" s="14"/>
      <c r="EDP851" s="14"/>
      <c r="EDQ851" s="14"/>
      <c r="EDR851" s="14"/>
      <c r="EDS851" s="14"/>
      <c r="EDT851" s="14"/>
      <c r="EDU851" s="14"/>
      <c r="EDV851" s="14"/>
      <c r="EDW851" s="14"/>
      <c r="EDX851" s="14"/>
      <c r="EDY851" s="14"/>
      <c r="EDZ851" s="14"/>
      <c r="EEA851" s="14"/>
      <c r="EEB851" s="14"/>
      <c r="EEC851" s="14"/>
      <c r="EED851" s="14"/>
      <c r="EEE851" s="14"/>
      <c r="EEF851" s="14"/>
      <c r="EEG851" s="14"/>
      <c r="EEH851" s="14"/>
      <c r="EEI851" s="14"/>
      <c r="EEJ851" s="14"/>
      <c r="EEK851" s="14"/>
      <c r="EEL851" s="14"/>
      <c r="EEM851" s="14"/>
      <c r="EEN851" s="14"/>
      <c r="EEO851" s="14"/>
      <c r="EEP851" s="14"/>
      <c r="EEQ851" s="14"/>
      <c r="EER851" s="14"/>
      <c r="EES851" s="14"/>
      <c r="EET851" s="14"/>
      <c r="EEU851" s="14"/>
      <c r="EEV851" s="14"/>
      <c r="EEW851" s="14"/>
      <c r="EEX851" s="14"/>
      <c r="EEY851" s="14"/>
      <c r="EEZ851" s="14"/>
      <c r="EFA851" s="14"/>
      <c r="EFB851" s="14"/>
      <c r="EFC851" s="14"/>
      <c r="EFD851" s="14"/>
      <c r="EFE851" s="14"/>
      <c r="EFF851" s="14"/>
      <c r="EFG851" s="14"/>
      <c r="EFH851" s="14"/>
      <c r="EFI851" s="14"/>
      <c r="EFJ851" s="14"/>
      <c r="EFK851" s="14"/>
      <c r="EFL851" s="14"/>
      <c r="EFM851" s="14"/>
      <c r="EFN851" s="14"/>
      <c r="EFO851" s="14"/>
      <c r="EFP851" s="14"/>
      <c r="EFQ851" s="14"/>
      <c r="EFR851" s="14"/>
      <c r="EFS851" s="14"/>
      <c r="EFT851" s="14"/>
      <c r="EFU851" s="14"/>
      <c r="EFV851" s="14"/>
      <c r="EFW851" s="14"/>
      <c r="EFX851" s="14"/>
      <c r="EFY851" s="14"/>
      <c r="EFZ851" s="14"/>
      <c r="EGA851" s="14"/>
      <c r="EGB851" s="14"/>
      <c r="EGC851" s="14"/>
      <c r="EGD851" s="14"/>
      <c r="EGE851" s="14"/>
      <c r="EGF851" s="14"/>
      <c r="EGG851" s="14"/>
      <c r="EGH851" s="14"/>
      <c r="EGI851" s="14"/>
      <c r="EGJ851" s="14"/>
      <c r="EGK851" s="14"/>
      <c r="EGL851" s="14"/>
      <c r="EGM851" s="14"/>
      <c r="EGN851" s="14"/>
      <c r="EGO851" s="14"/>
      <c r="EGP851" s="14"/>
      <c r="EGQ851" s="14"/>
      <c r="EGR851" s="14"/>
      <c r="EGS851" s="14"/>
      <c r="EGT851" s="14"/>
      <c r="EGU851" s="14"/>
      <c r="EGV851" s="14"/>
      <c r="EGW851" s="14"/>
      <c r="EGX851" s="14"/>
      <c r="EGY851" s="14"/>
      <c r="EGZ851" s="14"/>
      <c r="EHA851" s="14"/>
      <c r="EHB851" s="14"/>
      <c r="EHC851" s="14"/>
      <c r="EHD851" s="14"/>
      <c r="EHE851" s="14"/>
      <c r="EHF851" s="14"/>
      <c r="EHG851" s="14"/>
      <c r="EHH851" s="14"/>
      <c r="EHI851" s="14"/>
      <c r="EHJ851" s="14"/>
      <c r="EHK851" s="14"/>
      <c r="EHL851" s="14"/>
      <c r="EHM851" s="14"/>
      <c r="EHN851" s="14"/>
      <c r="EHO851" s="14"/>
      <c r="EHP851" s="14"/>
      <c r="EHQ851" s="14"/>
      <c r="EHR851" s="14"/>
      <c r="EHS851" s="14"/>
      <c r="EHT851" s="14"/>
      <c r="EHU851" s="14"/>
      <c r="EHV851" s="14"/>
      <c r="EHW851" s="14"/>
      <c r="EHX851" s="14"/>
      <c r="EHY851" s="14"/>
      <c r="EHZ851" s="14"/>
      <c r="EIA851" s="14"/>
      <c r="EIB851" s="14"/>
      <c r="EIC851" s="14"/>
      <c r="EID851" s="14"/>
      <c r="EIE851" s="14"/>
      <c r="EIF851" s="14"/>
      <c r="EIG851" s="14"/>
      <c r="EIH851" s="14"/>
      <c r="EII851" s="14"/>
      <c r="EIJ851" s="14"/>
      <c r="EIK851" s="14"/>
      <c r="EIL851" s="14"/>
      <c r="EIM851" s="14"/>
      <c r="EIN851" s="14"/>
      <c r="EIO851" s="14"/>
      <c r="EIP851" s="14"/>
      <c r="EIQ851" s="14"/>
      <c r="EIR851" s="14"/>
      <c r="EIS851" s="14"/>
      <c r="EIT851" s="14"/>
      <c r="EIU851" s="14"/>
      <c r="EIV851" s="14"/>
      <c r="EIW851" s="14"/>
      <c r="EIX851" s="14"/>
      <c r="EIY851" s="14"/>
      <c r="EIZ851" s="14"/>
      <c r="EJA851" s="14"/>
      <c r="EJB851" s="14"/>
      <c r="EJC851" s="14"/>
      <c r="EJD851" s="14"/>
      <c r="EJE851" s="14"/>
      <c r="EJF851" s="14"/>
      <c r="EJG851" s="14"/>
      <c r="EJH851" s="14"/>
      <c r="EJI851" s="14"/>
      <c r="EJJ851" s="14"/>
      <c r="EJK851" s="14"/>
      <c r="EJL851" s="14"/>
      <c r="EJM851" s="14"/>
      <c r="EJN851" s="14"/>
      <c r="EJO851" s="14"/>
      <c r="EJP851" s="14"/>
      <c r="EJQ851" s="14"/>
      <c r="EJR851" s="14"/>
      <c r="EJS851" s="14"/>
      <c r="EJT851" s="14"/>
      <c r="EJU851" s="14"/>
      <c r="EJV851" s="14"/>
      <c r="EJW851" s="14"/>
      <c r="EJX851" s="14"/>
      <c r="EJY851" s="14"/>
      <c r="EJZ851" s="14"/>
      <c r="EKA851" s="14"/>
      <c r="EKB851" s="14"/>
      <c r="EKC851" s="14"/>
      <c r="EKD851" s="14"/>
      <c r="EKE851" s="14"/>
      <c r="EKF851" s="14"/>
      <c r="EKG851" s="14"/>
      <c r="EKH851" s="14"/>
      <c r="EKI851" s="14"/>
      <c r="EKJ851" s="14"/>
      <c r="EKK851" s="14"/>
      <c r="EKL851" s="14"/>
      <c r="EKM851" s="14"/>
      <c r="EKN851" s="14"/>
      <c r="EKO851" s="14"/>
      <c r="EKP851" s="14"/>
      <c r="EKQ851" s="14"/>
      <c r="EKR851" s="14"/>
      <c r="EKS851" s="14"/>
      <c r="EKT851" s="14"/>
      <c r="EKU851" s="14"/>
      <c r="EKV851" s="14"/>
      <c r="EKW851" s="14"/>
      <c r="EKX851" s="14"/>
      <c r="EKY851" s="14"/>
      <c r="EKZ851" s="14"/>
      <c r="ELA851" s="14"/>
      <c r="ELB851" s="14"/>
      <c r="ELC851" s="14"/>
      <c r="ELD851" s="14"/>
      <c r="ELE851" s="14"/>
      <c r="ELF851" s="14"/>
      <c r="ELG851" s="14"/>
      <c r="ELH851" s="14"/>
      <c r="ELI851" s="14"/>
      <c r="ELJ851" s="14"/>
      <c r="ELK851" s="14"/>
      <c r="ELL851" s="14"/>
      <c r="ELM851" s="14"/>
      <c r="ELN851" s="14"/>
      <c r="ELO851" s="14"/>
      <c r="ELP851" s="14"/>
      <c r="ELQ851" s="14"/>
      <c r="ELR851" s="14"/>
      <c r="ELS851" s="14"/>
      <c r="ELT851" s="14"/>
      <c r="ELU851" s="14"/>
      <c r="ELV851" s="14"/>
      <c r="ELW851" s="14"/>
      <c r="ELX851" s="14"/>
      <c r="ELY851" s="14"/>
      <c r="ELZ851" s="14"/>
      <c r="EMA851" s="14"/>
      <c r="EMB851" s="14"/>
      <c r="EMC851" s="14"/>
      <c r="EMD851" s="14"/>
      <c r="EME851" s="14"/>
      <c r="EMF851" s="14"/>
      <c r="EMG851" s="14"/>
      <c r="EMH851" s="14"/>
      <c r="EMI851" s="14"/>
      <c r="EMJ851" s="14"/>
      <c r="EMK851" s="14"/>
      <c r="EML851" s="14"/>
      <c r="EMM851" s="14"/>
      <c r="EMN851" s="14"/>
      <c r="EMO851" s="14"/>
      <c r="EMP851" s="14"/>
      <c r="EMQ851" s="14"/>
      <c r="EMR851" s="14"/>
      <c r="EMS851" s="14"/>
      <c r="EMT851" s="14"/>
      <c r="EMU851" s="14"/>
      <c r="EMV851" s="14"/>
      <c r="EMW851" s="14"/>
      <c r="EMX851" s="14"/>
      <c r="EMY851" s="14"/>
      <c r="EMZ851" s="14"/>
      <c r="ENA851" s="14"/>
      <c r="ENB851" s="14"/>
      <c r="ENC851" s="14"/>
      <c r="END851" s="14"/>
      <c r="ENE851" s="14"/>
      <c r="ENF851" s="14"/>
      <c r="ENG851" s="14"/>
      <c r="ENH851" s="14"/>
      <c r="ENI851" s="14"/>
      <c r="ENJ851" s="14"/>
      <c r="ENK851" s="14"/>
      <c r="ENL851" s="14"/>
      <c r="ENM851" s="14"/>
      <c r="ENN851" s="14"/>
      <c r="ENO851" s="14"/>
      <c r="ENP851" s="14"/>
      <c r="ENQ851" s="14"/>
      <c r="ENR851" s="14"/>
      <c r="ENS851" s="14"/>
      <c r="ENT851" s="14"/>
      <c r="ENU851" s="14"/>
      <c r="ENV851" s="14"/>
      <c r="ENW851" s="14"/>
      <c r="ENX851" s="14"/>
      <c r="ENY851" s="14"/>
      <c r="ENZ851" s="14"/>
      <c r="EOA851" s="14"/>
      <c r="EOB851" s="14"/>
      <c r="EOC851" s="14"/>
      <c r="EOD851" s="14"/>
      <c r="EOE851" s="14"/>
      <c r="EOF851" s="14"/>
      <c r="EOG851" s="14"/>
      <c r="EOH851" s="14"/>
      <c r="EOI851" s="14"/>
      <c r="EOJ851" s="14"/>
      <c r="EOK851" s="14"/>
      <c r="EOL851" s="14"/>
      <c r="EOM851" s="14"/>
      <c r="EON851" s="14"/>
      <c r="EOO851" s="14"/>
      <c r="EOP851" s="14"/>
      <c r="EOQ851" s="14"/>
      <c r="EOR851" s="14"/>
      <c r="EOS851" s="14"/>
      <c r="EOT851" s="14"/>
      <c r="EOU851" s="14"/>
      <c r="EOV851" s="14"/>
      <c r="EOW851" s="14"/>
      <c r="EOX851" s="14"/>
      <c r="EOY851" s="14"/>
      <c r="EOZ851" s="14"/>
      <c r="EPA851" s="14"/>
      <c r="EPB851" s="14"/>
      <c r="EPC851" s="14"/>
      <c r="EPD851" s="14"/>
      <c r="EPE851" s="14"/>
      <c r="EPF851" s="14"/>
      <c r="EPG851" s="14"/>
      <c r="EPH851" s="14"/>
      <c r="EPI851" s="14"/>
      <c r="EPJ851" s="14"/>
      <c r="EPK851" s="14"/>
      <c r="EPL851" s="14"/>
      <c r="EPM851" s="14"/>
      <c r="EPN851" s="14"/>
      <c r="EPO851" s="14"/>
      <c r="EPP851" s="14"/>
      <c r="EPQ851" s="14"/>
      <c r="EPR851" s="14"/>
      <c r="EPS851" s="14"/>
      <c r="EPT851" s="14"/>
      <c r="EPU851" s="14"/>
      <c r="EPV851" s="14"/>
      <c r="EPW851" s="14"/>
      <c r="EPX851" s="14"/>
      <c r="EPY851" s="14"/>
      <c r="EPZ851" s="14"/>
      <c r="EQA851" s="14"/>
      <c r="EQB851" s="14"/>
      <c r="EQC851" s="14"/>
      <c r="EQD851" s="14"/>
      <c r="EQE851" s="14"/>
      <c r="EQF851" s="14"/>
      <c r="EQG851" s="14"/>
      <c r="EQH851" s="14"/>
      <c r="EQI851" s="14"/>
      <c r="EQJ851" s="14"/>
      <c r="EQK851" s="14"/>
      <c r="EQL851" s="14"/>
      <c r="EQM851" s="14"/>
      <c r="EQN851" s="14"/>
      <c r="EQO851" s="14"/>
      <c r="EQP851" s="14"/>
      <c r="EQQ851" s="14"/>
      <c r="EQR851" s="14"/>
      <c r="EQS851" s="14"/>
      <c r="EQT851" s="14"/>
      <c r="EQU851" s="14"/>
      <c r="EQV851" s="14"/>
      <c r="EQW851" s="14"/>
      <c r="EQX851" s="14"/>
      <c r="EQY851" s="14"/>
      <c r="EQZ851" s="14"/>
      <c r="ERA851" s="14"/>
      <c r="ERB851" s="14"/>
      <c r="ERC851" s="14"/>
      <c r="ERD851" s="14"/>
      <c r="ERE851" s="14"/>
      <c r="ERF851" s="14"/>
      <c r="ERG851" s="14"/>
      <c r="ERH851" s="14"/>
      <c r="ERI851" s="14"/>
      <c r="ERJ851" s="14"/>
      <c r="ERK851" s="14"/>
      <c r="ERL851" s="14"/>
      <c r="ERM851" s="14"/>
      <c r="ERN851" s="14"/>
      <c r="ERO851" s="14"/>
      <c r="ERP851" s="14"/>
      <c r="ERQ851" s="14"/>
      <c r="ERR851" s="14"/>
      <c r="ERS851" s="14"/>
      <c r="ERT851" s="14"/>
      <c r="ERU851" s="14"/>
      <c r="ERV851" s="14"/>
      <c r="ERW851" s="14"/>
      <c r="ERX851" s="14"/>
      <c r="ERY851" s="14"/>
      <c r="ERZ851" s="14"/>
      <c r="ESA851" s="14"/>
      <c r="ESB851" s="14"/>
      <c r="ESC851" s="14"/>
      <c r="ESD851" s="14"/>
      <c r="ESE851" s="14"/>
      <c r="ESF851" s="14"/>
      <c r="ESG851" s="14"/>
      <c r="ESH851" s="14"/>
      <c r="ESI851" s="14"/>
      <c r="ESJ851" s="14"/>
      <c r="ESK851" s="14"/>
      <c r="ESL851" s="14"/>
      <c r="ESM851" s="14"/>
      <c r="ESN851" s="14"/>
      <c r="ESO851" s="14"/>
      <c r="ESP851" s="14"/>
      <c r="ESQ851" s="14"/>
      <c r="ESR851" s="14"/>
      <c r="ESS851" s="14"/>
      <c r="EST851" s="14"/>
      <c r="ESU851" s="14"/>
      <c r="ESV851" s="14"/>
      <c r="ESW851" s="14"/>
      <c r="ESX851" s="14"/>
      <c r="ESY851" s="14"/>
      <c r="ESZ851" s="14"/>
      <c r="ETA851" s="14"/>
      <c r="ETB851" s="14"/>
      <c r="ETC851" s="14"/>
      <c r="ETD851" s="14"/>
      <c r="ETE851" s="14"/>
      <c r="ETF851" s="14"/>
      <c r="ETG851" s="14"/>
      <c r="ETH851" s="14"/>
      <c r="ETI851" s="14"/>
      <c r="ETJ851" s="14"/>
      <c r="ETK851" s="14"/>
      <c r="ETL851" s="14"/>
      <c r="ETM851" s="14"/>
      <c r="ETN851" s="14"/>
      <c r="ETO851" s="14"/>
      <c r="ETP851" s="14"/>
      <c r="ETQ851" s="14"/>
      <c r="ETR851" s="14"/>
      <c r="ETS851" s="14"/>
      <c r="ETT851" s="14"/>
      <c r="ETU851" s="14"/>
      <c r="ETV851" s="14"/>
      <c r="ETW851" s="14"/>
      <c r="ETX851" s="14"/>
      <c r="ETY851" s="14"/>
      <c r="ETZ851" s="14"/>
      <c r="EUA851" s="14"/>
      <c r="EUB851" s="14"/>
      <c r="EUC851" s="14"/>
      <c r="EUD851" s="14"/>
      <c r="EUE851" s="14"/>
      <c r="EUF851" s="14"/>
      <c r="EUG851" s="14"/>
      <c r="EUH851" s="14"/>
      <c r="EUI851" s="14"/>
      <c r="EUJ851" s="14"/>
      <c r="EUK851" s="14"/>
      <c r="EUL851" s="14"/>
      <c r="EUM851" s="14"/>
      <c r="EUN851" s="14"/>
      <c r="EUO851" s="14"/>
      <c r="EUP851" s="14"/>
      <c r="EUQ851" s="14"/>
      <c r="EUR851" s="14"/>
      <c r="EUS851" s="14"/>
      <c r="EUT851" s="14"/>
      <c r="EUU851" s="14"/>
      <c r="EUV851" s="14"/>
      <c r="EUW851" s="14"/>
      <c r="EUX851" s="14"/>
      <c r="EUY851" s="14"/>
      <c r="EUZ851" s="14"/>
      <c r="EVA851" s="14"/>
      <c r="EVB851" s="14"/>
      <c r="EVC851" s="14"/>
      <c r="EVD851" s="14"/>
      <c r="EVE851" s="14"/>
      <c r="EVF851" s="14"/>
      <c r="EVG851" s="14"/>
      <c r="EVH851" s="14"/>
      <c r="EVI851" s="14"/>
      <c r="EVJ851" s="14"/>
      <c r="EVK851" s="14"/>
      <c r="EVL851" s="14"/>
      <c r="EVM851" s="14"/>
      <c r="EVN851" s="14"/>
      <c r="EVO851" s="14"/>
      <c r="EVP851" s="14"/>
      <c r="EVQ851" s="14"/>
      <c r="EVR851" s="14"/>
      <c r="EVS851" s="14"/>
      <c r="EVT851" s="14"/>
      <c r="EVU851" s="14"/>
      <c r="EVV851" s="14"/>
      <c r="EVW851" s="14"/>
      <c r="EVX851" s="14"/>
      <c r="EVY851" s="14"/>
      <c r="EVZ851" s="14"/>
      <c r="EWA851" s="14"/>
      <c r="EWB851" s="14"/>
      <c r="EWC851" s="14"/>
      <c r="EWD851" s="14"/>
      <c r="EWE851" s="14"/>
      <c r="EWF851" s="14"/>
      <c r="EWG851" s="14"/>
      <c r="EWH851" s="14"/>
      <c r="EWI851" s="14"/>
      <c r="EWJ851" s="14"/>
      <c r="EWK851" s="14"/>
      <c r="EWL851" s="14"/>
      <c r="EWM851" s="14"/>
      <c r="EWN851" s="14"/>
      <c r="EWO851" s="14"/>
      <c r="EWP851" s="14"/>
      <c r="EWQ851" s="14"/>
      <c r="EWR851" s="14"/>
      <c r="EWS851" s="14"/>
      <c r="EWT851" s="14"/>
      <c r="EWU851" s="14"/>
      <c r="EWV851" s="14"/>
      <c r="EWW851" s="14"/>
      <c r="EWX851" s="14"/>
      <c r="EWY851" s="14"/>
      <c r="EWZ851" s="14"/>
      <c r="EXA851" s="14"/>
      <c r="EXB851" s="14"/>
      <c r="EXC851" s="14"/>
      <c r="EXD851" s="14"/>
      <c r="EXE851" s="14"/>
      <c r="EXF851" s="14"/>
      <c r="EXG851" s="14"/>
      <c r="EXH851" s="14"/>
      <c r="EXI851" s="14"/>
      <c r="EXJ851" s="14"/>
      <c r="EXK851" s="14"/>
      <c r="EXL851" s="14"/>
      <c r="EXM851" s="14"/>
      <c r="EXN851" s="14"/>
      <c r="EXO851" s="14"/>
      <c r="EXP851" s="14"/>
      <c r="EXQ851" s="14"/>
      <c r="EXR851" s="14"/>
      <c r="EXS851" s="14"/>
      <c r="EXT851" s="14"/>
      <c r="EXU851" s="14"/>
      <c r="EXV851" s="14"/>
      <c r="EXW851" s="14"/>
      <c r="EXX851" s="14"/>
      <c r="EXY851" s="14"/>
      <c r="EXZ851" s="14"/>
      <c r="EYA851" s="14"/>
      <c r="EYB851" s="14"/>
      <c r="EYC851" s="14"/>
      <c r="EYD851" s="14"/>
      <c r="EYE851" s="14"/>
      <c r="EYF851" s="14"/>
      <c r="EYG851" s="14"/>
      <c r="EYH851" s="14"/>
      <c r="EYI851" s="14"/>
      <c r="EYJ851" s="14"/>
      <c r="EYK851" s="14"/>
      <c r="EYL851" s="14"/>
      <c r="EYM851" s="14"/>
      <c r="EYN851" s="14"/>
      <c r="EYO851" s="14"/>
      <c r="EYP851" s="14"/>
      <c r="EYQ851" s="14"/>
      <c r="EYR851" s="14"/>
      <c r="EYS851" s="14"/>
      <c r="EYT851" s="14"/>
      <c r="EYU851" s="14"/>
      <c r="EYV851" s="14"/>
      <c r="EYW851" s="14"/>
      <c r="EYX851" s="14"/>
      <c r="EYY851" s="14"/>
      <c r="EYZ851" s="14"/>
      <c r="EZA851" s="14"/>
      <c r="EZB851" s="14"/>
      <c r="EZC851" s="14"/>
      <c r="EZD851" s="14"/>
      <c r="EZE851" s="14"/>
      <c r="EZF851" s="14"/>
      <c r="EZG851" s="14"/>
      <c r="EZH851" s="14"/>
      <c r="EZI851" s="14"/>
      <c r="EZJ851" s="14"/>
      <c r="EZK851" s="14"/>
      <c r="EZL851" s="14"/>
      <c r="EZM851" s="14"/>
      <c r="EZN851" s="14"/>
      <c r="EZO851" s="14"/>
      <c r="EZP851" s="14"/>
      <c r="EZQ851" s="14"/>
      <c r="EZR851" s="14"/>
      <c r="EZS851" s="14"/>
      <c r="EZT851" s="14"/>
      <c r="EZU851" s="14"/>
      <c r="EZV851" s="14"/>
      <c r="EZW851" s="14"/>
      <c r="EZX851" s="14"/>
      <c r="EZY851" s="14"/>
      <c r="EZZ851" s="14"/>
      <c r="FAA851" s="14"/>
      <c r="FAB851" s="14"/>
      <c r="FAC851" s="14"/>
      <c r="FAD851" s="14"/>
      <c r="FAE851" s="14"/>
      <c r="FAF851" s="14"/>
      <c r="FAG851" s="14"/>
      <c r="FAH851" s="14"/>
      <c r="FAI851" s="14"/>
      <c r="FAJ851" s="14"/>
      <c r="FAK851" s="14"/>
      <c r="FAL851" s="14"/>
      <c r="FAM851" s="14"/>
      <c r="FAN851" s="14"/>
      <c r="FAO851" s="14"/>
      <c r="FAP851" s="14"/>
      <c r="FAQ851" s="14"/>
      <c r="FAR851" s="14"/>
      <c r="FAS851" s="14"/>
      <c r="FAT851" s="14"/>
      <c r="FAU851" s="14"/>
      <c r="FAV851" s="14"/>
      <c r="FAW851" s="14"/>
      <c r="FAX851" s="14"/>
      <c r="FAY851" s="14"/>
      <c r="FAZ851" s="14"/>
      <c r="FBA851" s="14"/>
      <c r="FBB851" s="14"/>
      <c r="FBC851" s="14"/>
      <c r="FBD851" s="14"/>
      <c r="FBE851" s="14"/>
      <c r="FBF851" s="14"/>
      <c r="FBG851" s="14"/>
      <c r="FBH851" s="14"/>
      <c r="FBI851" s="14"/>
      <c r="FBJ851" s="14"/>
      <c r="FBK851" s="14"/>
      <c r="FBL851" s="14"/>
      <c r="FBM851" s="14"/>
      <c r="FBN851" s="14"/>
      <c r="FBO851" s="14"/>
      <c r="FBP851" s="14"/>
      <c r="FBQ851" s="14"/>
      <c r="FBR851" s="14"/>
      <c r="FBS851" s="14"/>
      <c r="FBT851" s="14"/>
      <c r="FBU851" s="14"/>
      <c r="FBV851" s="14"/>
      <c r="FBW851" s="14"/>
      <c r="FBX851" s="14"/>
      <c r="FBY851" s="14"/>
      <c r="FBZ851" s="14"/>
      <c r="FCA851" s="14"/>
      <c r="FCB851" s="14"/>
      <c r="FCC851" s="14"/>
      <c r="FCD851" s="14"/>
      <c r="FCE851" s="14"/>
      <c r="FCF851" s="14"/>
      <c r="FCG851" s="14"/>
      <c r="FCH851" s="14"/>
      <c r="FCI851" s="14"/>
      <c r="FCJ851" s="14"/>
      <c r="FCK851" s="14"/>
      <c r="FCL851" s="14"/>
      <c r="FCM851" s="14"/>
      <c r="FCN851" s="14"/>
      <c r="FCO851" s="14"/>
      <c r="FCP851" s="14"/>
      <c r="FCQ851" s="14"/>
      <c r="FCR851" s="14"/>
      <c r="FCS851" s="14"/>
      <c r="FCT851" s="14"/>
      <c r="FCU851" s="14"/>
      <c r="FCV851" s="14"/>
      <c r="FCW851" s="14"/>
      <c r="FCX851" s="14"/>
      <c r="FCY851" s="14"/>
      <c r="FCZ851" s="14"/>
      <c r="FDA851" s="14"/>
      <c r="FDB851" s="14"/>
      <c r="FDC851" s="14"/>
      <c r="FDD851" s="14"/>
      <c r="FDE851" s="14"/>
      <c r="FDF851" s="14"/>
      <c r="FDG851" s="14"/>
      <c r="FDH851" s="14"/>
      <c r="FDI851" s="14"/>
      <c r="FDJ851" s="14"/>
      <c r="FDK851" s="14"/>
      <c r="FDL851" s="14"/>
      <c r="FDM851" s="14"/>
      <c r="FDN851" s="14"/>
      <c r="FDO851" s="14"/>
      <c r="FDP851" s="14"/>
      <c r="FDQ851" s="14"/>
      <c r="FDR851" s="14"/>
      <c r="FDS851" s="14"/>
      <c r="FDT851" s="14"/>
      <c r="FDU851" s="14"/>
      <c r="FDV851" s="14"/>
      <c r="FDW851" s="14"/>
      <c r="FDX851" s="14"/>
      <c r="FDY851" s="14"/>
      <c r="FDZ851" s="14"/>
      <c r="FEA851" s="14"/>
      <c r="FEB851" s="14"/>
      <c r="FEC851" s="14"/>
      <c r="FED851" s="14"/>
      <c r="FEE851" s="14"/>
      <c r="FEF851" s="14"/>
      <c r="FEG851" s="14"/>
      <c r="FEH851" s="14"/>
      <c r="FEI851" s="14"/>
      <c r="FEJ851" s="14"/>
      <c r="FEK851" s="14"/>
      <c r="FEL851" s="14"/>
      <c r="FEM851" s="14"/>
      <c r="FEN851" s="14"/>
      <c r="FEO851" s="14"/>
      <c r="FEP851" s="14"/>
      <c r="FEQ851" s="14"/>
      <c r="FER851" s="14"/>
      <c r="FES851" s="14"/>
      <c r="FET851" s="14"/>
      <c r="FEU851" s="14"/>
      <c r="FEV851" s="14"/>
      <c r="FEW851" s="14"/>
      <c r="FEX851" s="14"/>
      <c r="FEY851" s="14"/>
      <c r="FEZ851" s="14"/>
      <c r="FFA851" s="14"/>
      <c r="FFB851" s="14"/>
      <c r="FFC851" s="14"/>
      <c r="FFD851" s="14"/>
      <c r="FFE851" s="14"/>
      <c r="FFF851" s="14"/>
      <c r="FFG851" s="14"/>
      <c r="FFH851" s="14"/>
      <c r="FFI851" s="14"/>
      <c r="FFJ851" s="14"/>
      <c r="FFK851" s="14"/>
      <c r="FFL851" s="14"/>
      <c r="FFM851" s="14"/>
      <c r="FFN851" s="14"/>
      <c r="FFO851" s="14"/>
      <c r="FFP851" s="14"/>
      <c r="FFQ851" s="14"/>
      <c r="FFR851" s="14"/>
      <c r="FFS851" s="14"/>
      <c r="FFT851" s="14"/>
      <c r="FFU851" s="14"/>
      <c r="FFV851" s="14"/>
      <c r="FFW851" s="14"/>
      <c r="FFX851" s="14"/>
      <c r="FFY851" s="14"/>
      <c r="FFZ851" s="14"/>
      <c r="FGA851" s="14"/>
      <c r="FGB851" s="14"/>
      <c r="FGC851" s="14"/>
      <c r="FGD851" s="14"/>
      <c r="FGE851" s="14"/>
      <c r="FGF851" s="14"/>
      <c r="FGG851" s="14"/>
      <c r="FGH851" s="14"/>
      <c r="FGI851" s="14"/>
      <c r="FGJ851" s="14"/>
      <c r="FGK851" s="14"/>
      <c r="FGL851" s="14"/>
      <c r="FGM851" s="14"/>
      <c r="FGN851" s="14"/>
      <c r="FGO851" s="14"/>
      <c r="FGP851" s="14"/>
      <c r="FGQ851" s="14"/>
      <c r="FGR851" s="14"/>
      <c r="FGS851" s="14"/>
      <c r="FGT851" s="14"/>
      <c r="FGU851" s="14"/>
      <c r="FGV851" s="14"/>
      <c r="FGW851" s="14"/>
      <c r="FGX851" s="14"/>
      <c r="FGY851" s="14"/>
      <c r="FGZ851" s="14"/>
      <c r="FHA851" s="14"/>
      <c r="FHB851" s="14"/>
      <c r="FHC851" s="14"/>
      <c r="FHD851" s="14"/>
      <c r="FHE851" s="14"/>
      <c r="FHF851" s="14"/>
      <c r="FHG851" s="14"/>
      <c r="FHH851" s="14"/>
      <c r="FHI851" s="14"/>
      <c r="FHJ851" s="14"/>
      <c r="FHK851" s="14"/>
      <c r="FHL851" s="14"/>
      <c r="FHM851" s="14"/>
      <c r="FHN851" s="14"/>
      <c r="FHO851" s="14"/>
      <c r="FHP851" s="14"/>
      <c r="FHQ851" s="14"/>
      <c r="FHR851" s="14"/>
      <c r="FHS851" s="14"/>
      <c r="FHT851" s="14"/>
      <c r="FHU851" s="14"/>
      <c r="FHV851" s="14"/>
      <c r="FHW851" s="14"/>
      <c r="FHX851" s="14"/>
      <c r="FHY851" s="14"/>
      <c r="FHZ851" s="14"/>
      <c r="FIA851" s="14"/>
      <c r="FIB851" s="14"/>
      <c r="FIC851" s="14"/>
      <c r="FID851" s="14"/>
      <c r="FIE851" s="14"/>
      <c r="FIF851" s="14"/>
      <c r="FIG851" s="14"/>
      <c r="FIH851" s="14"/>
      <c r="FII851" s="14"/>
      <c r="FIJ851" s="14"/>
      <c r="FIK851" s="14"/>
      <c r="FIL851" s="14"/>
      <c r="FIM851" s="14"/>
      <c r="FIN851" s="14"/>
      <c r="FIO851" s="14"/>
      <c r="FIP851" s="14"/>
      <c r="FIQ851" s="14"/>
      <c r="FIR851" s="14"/>
      <c r="FIS851" s="14"/>
      <c r="FIT851" s="14"/>
      <c r="FIU851" s="14"/>
      <c r="FIV851" s="14"/>
      <c r="FIW851" s="14"/>
      <c r="FIX851" s="14"/>
      <c r="FIY851" s="14"/>
      <c r="FIZ851" s="14"/>
      <c r="FJA851" s="14"/>
      <c r="FJB851" s="14"/>
      <c r="FJC851" s="14"/>
      <c r="FJD851" s="14"/>
      <c r="FJE851" s="14"/>
      <c r="FJF851" s="14"/>
      <c r="FJG851" s="14"/>
      <c r="FJH851" s="14"/>
      <c r="FJI851" s="14"/>
      <c r="FJJ851" s="14"/>
      <c r="FJK851" s="14"/>
      <c r="FJL851" s="14"/>
      <c r="FJM851" s="14"/>
      <c r="FJN851" s="14"/>
      <c r="FJO851" s="14"/>
      <c r="FJP851" s="14"/>
      <c r="FJQ851" s="14"/>
      <c r="FJR851" s="14"/>
      <c r="FJS851" s="14"/>
      <c r="FJT851" s="14"/>
      <c r="FJU851" s="14"/>
      <c r="FJV851" s="14"/>
      <c r="FJW851" s="14"/>
      <c r="FJX851" s="14"/>
      <c r="FJY851" s="14"/>
      <c r="FJZ851" s="14"/>
      <c r="FKA851" s="14"/>
      <c r="FKB851" s="14"/>
      <c r="FKC851" s="14"/>
      <c r="FKD851" s="14"/>
      <c r="FKE851" s="14"/>
      <c r="FKF851" s="14"/>
      <c r="FKG851" s="14"/>
      <c r="FKH851" s="14"/>
      <c r="FKI851" s="14"/>
      <c r="FKJ851" s="14"/>
      <c r="FKK851" s="14"/>
      <c r="FKL851" s="14"/>
      <c r="FKM851" s="14"/>
      <c r="FKN851" s="14"/>
      <c r="FKO851" s="14"/>
      <c r="FKP851" s="14"/>
      <c r="FKQ851" s="14"/>
      <c r="FKR851" s="14"/>
      <c r="FKS851" s="14"/>
      <c r="FKT851" s="14"/>
      <c r="FKU851" s="14"/>
      <c r="FKV851" s="14"/>
      <c r="FKW851" s="14"/>
      <c r="FKX851" s="14"/>
      <c r="FKY851" s="14"/>
      <c r="FKZ851" s="14"/>
      <c r="FLA851" s="14"/>
      <c r="FLB851" s="14"/>
      <c r="FLC851" s="14"/>
      <c r="FLD851" s="14"/>
      <c r="FLE851" s="14"/>
      <c r="FLF851" s="14"/>
      <c r="FLG851" s="14"/>
      <c r="FLH851" s="14"/>
      <c r="FLI851" s="14"/>
      <c r="FLJ851" s="14"/>
      <c r="FLK851" s="14"/>
      <c r="FLL851" s="14"/>
      <c r="FLM851" s="14"/>
      <c r="FLN851" s="14"/>
      <c r="FLO851" s="14"/>
      <c r="FLP851" s="14"/>
      <c r="FLQ851" s="14"/>
      <c r="FLR851" s="14"/>
      <c r="FLS851" s="14"/>
      <c r="FLT851" s="14"/>
      <c r="FLU851" s="14"/>
      <c r="FLV851" s="14"/>
      <c r="FLW851" s="14"/>
      <c r="FLX851" s="14"/>
      <c r="FLY851" s="14"/>
      <c r="FLZ851" s="14"/>
      <c r="FMA851" s="14"/>
      <c r="FMB851" s="14"/>
      <c r="FMC851" s="14"/>
      <c r="FMD851" s="14"/>
      <c r="FME851" s="14"/>
      <c r="FMF851" s="14"/>
      <c r="FMG851" s="14"/>
      <c r="FMH851" s="14"/>
      <c r="FMI851" s="14"/>
      <c r="FMJ851" s="14"/>
      <c r="FMK851" s="14"/>
      <c r="FML851" s="14"/>
      <c r="FMM851" s="14"/>
      <c r="FMN851" s="14"/>
      <c r="FMO851" s="14"/>
      <c r="FMP851" s="14"/>
      <c r="FMQ851" s="14"/>
      <c r="FMR851" s="14"/>
      <c r="FMS851" s="14"/>
      <c r="FMT851" s="14"/>
      <c r="FMU851" s="14"/>
      <c r="FMV851" s="14"/>
      <c r="FMW851" s="14"/>
      <c r="FMX851" s="14"/>
      <c r="FMY851" s="14"/>
      <c r="FMZ851" s="14"/>
      <c r="FNA851" s="14"/>
      <c r="FNB851" s="14"/>
      <c r="FNC851" s="14"/>
      <c r="FND851" s="14"/>
      <c r="FNE851" s="14"/>
      <c r="FNF851" s="14"/>
      <c r="FNG851" s="14"/>
      <c r="FNH851" s="14"/>
      <c r="FNI851" s="14"/>
      <c r="FNJ851" s="14"/>
      <c r="FNK851" s="14"/>
      <c r="FNL851" s="14"/>
      <c r="FNM851" s="14"/>
      <c r="FNN851" s="14"/>
      <c r="FNO851" s="14"/>
      <c r="FNP851" s="14"/>
      <c r="FNQ851" s="14"/>
      <c r="FNR851" s="14"/>
      <c r="FNS851" s="14"/>
      <c r="FNT851" s="14"/>
      <c r="FNU851" s="14"/>
      <c r="FNV851" s="14"/>
      <c r="FNW851" s="14"/>
      <c r="FNX851" s="14"/>
      <c r="FNY851" s="14"/>
      <c r="FNZ851" s="14"/>
      <c r="FOA851" s="14"/>
      <c r="FOB851" s="14"/>
      <c r="FOC851" s="14"/>
      <c r="FOD851" s="14"/>
      <c r="FOE851" s="14"/>
      <c r="FOF851" s="14"/>
      <c r="FOG851" s="14"/>
      <c r="FOH851" s="14"/>
      <c r="FOI851" s="14"/>
      <c r="FOJ851" s="14"/>
      <c r="FOK851" s="14"/>
      <c r="FOL851" s="14"/>
      <c r="FOM851" s="14"/>
      <c r="FON851" s="14"/>
      <c r="FOO851" s="14"/>
      <c r="FOP851" s="14"/>
      <c r="FOQ851" s="14"/>
      <c r="FOR851" s="14"/>
      <c r="FOS851" s="14"/>
      <c r="FOT851" s="14"/>
      <c r="FOU851" s="14"/>
      <c r="FOV851" s="14"/>
      <c r="FOW851" s="14"/>
      <c r="FOX851" s="14"/>
      <c r="FOY851" s="14"/>
      <c r="FOZ851" s="14"/>
      <c r="FPA851" s="14"/>
      <c r="FPB851" s="14"/>
      <c r="FPC851" s="14"/>
      <c r="FPD851" s="14"/>
      <c r="FPE851" s="14"/>
      <c r="FPF851" s="14"/>
      <c r="FPG851" s="14"/>
      <c r="FPH851" s="14"/>
      <c r="FPI851" s="14"/>
      <c r="FPJ851" s="14"/>
      <c r="FPK851" s="14"/>
      <c r="FPL851" s="14"/>
      <c r="FPM851" s="14"/>
      <c r="FPN851" s="14"/>
      <c r="FPO851" s="14"/>
      <c r="FPP851" s="14"/>
      <c r="FPQ851" s="14"/>
      <c r="FPR851" s="14"/>
      <c r="FPS851" s="14"/>
      <c r="FPT851" s="14"/>
      <c r="FPU851" s="14"/>
      <c r="FPV851" s="14"/>
      <c r="FPW851" s="14"/>
      <c r="FPX851" s="14"/>
      <c r="FPY851" s="14"/>
      <c r="FPZ851" s="14"/>
      <c r="FQA851" s="14"/>
      <c r="FQB851" s="14"/>
      <c r="FQC851" s="14"/>
      <c r="FQD851" s="14"/>
      <c r="FQE851" s="14"/>
      <c r="FQF851" s="14"/>
      <c r="FQG851" s="14"/>
      <c r="FQH851" s="14"/>
      <c r="FQI851" s="14"/>
      <c r="FQJ851" s="14"/>
      <c r="FQK851" s="14"/>
      <c r="FQL851" s="14"/>
      <c r="FQM851" s="14"/>
      <c r="FQN851" s="14"/>
      <c r="FQO851" s="14"/>
      <c r="FQP851" s="14"/>
      <c r="FQQ851" s="14"/>
      <c r="FQR851" s="14"/>
      <c r="FQS851" s="14"/>
      <c r="FQT851" s="14"/>
      <c r="FQU851" s="14"/>
      <c r="FQV851" s="14"/>
      <c r="FQW851" s="14"/>
      <c r="FQX851" s="14"/>
      <c r="FQY851" s="14"/>
      <c r="FQZ851" s="14"/>
      <c r="FRA851" s="14"/>
      <c r="FRB851" s="14"/>
      <c r="FRC851" s="14"/>
      <c r="FRD851" s="14"/>
      <c r="FRE851" s="14"/>
      <c r="FRF851" s="14"/>
      <c r="FRG851" s="14"/>
      <c r="FRH851" s="14"/>
      <c r="FRI851" s="14"/>
      <c r="FRJ851" s="14"/>
      <c r="FRK851" s="14"/>
      <c r="FRL851" s="14"/>
      <c r="FRM851" s="14"/>
      <c r="FRN851" s="14"/>
      <c r="FRO851" s="14"/>
      <c r="FRP851" s="14"/>
      <c r="FRQ851" s="14"/>
      <c r="FRR851" s="14"/>
      <c r="FRS851" s="14"/>
      <c r="FRT851" s="14"/>
      <c r="FRU851" s="14"/>
      <c r="FRV851" s="14"/>
      <c r="FRW851" s="14"/>
      <c r="FRX851" s="14"/>
      <c r="FRY851" s="14"/>
      <c r="FRZ851" s="14"/>
      <c r="FSA851" s="14"/>
      <c r="FSB851" s="14"/>
      <c r="FSC851" s="14"/>
      <c r="FSD851" s="14"/>
      <c r="FSE851" s="14"/>
      <c r="FSF851" s="14"/>
      <c r="FSG851" s="14"/>
      <c r="FSH851" s="14"/>
      <c r="FSI851" s="14"/>
      <c r="FSJ851" s="14"/>
      <c r="FSK851" s="14"/>
      <c r="FSL851" s="14"/>
      <c r="FSM851" s="14"/>
      <c r="FSN851" s="14"/>
      <c r="FSO851" s="14"/>
      <c r="FSP851" s="14"/>
      <c r="FSQ851" s="14"/>
      <c r="FSR851" s="14"/>
      <c r="FSS851" s="14"/>
      <c r="FST851" s="14"/>
      <c r="FSU851" s="14"/>
      <c r="FSV851" s="14"/>
      <c r="FSW851" s="14"/>
      <c r="FSX851" s="14"/>
      <c r="FSY851" s="14"/>
      <c r="FSZ851" s="14"/>
      <c r="FTA851" s="14"/>
      <c r="FTB851" s="14"/>
      <c r="FTC851" s="14"/>
      <c r="FTD851" s="14"/>
      <c r="FTE851" s="14"/>
      <c r="FTF851" s="14"/>
      <c r="FTG851" s="14"/>
      <c r="FTH851" s="14"/>
      <c r="FTI851" s="14"/>
      <c r="FTJ851" s="14"/>
      <c r="FTK851" s="14"/>
      <c r="FTL851" s="14"/>
      <c r="FTM851" s="14"/>
      <c r="FTN851" s="14"/>
      <c r="FTO851" s="14"/>
      <c r="FTP851" s="14"/>
      <c r="FTQ851" s="14"/>
      <c r="FTR851" s="14"/>
      <c r="FTS851" s="14"/>
      <c r="FTT851" s="14"/>
      <c r="FTU851" s="14"/>
      <c r="FTV851" s="14"/>
      <c r="FTW851" s="14"/>
      <c r="FTX851" s="14"/>
      <c r="FTY851" s="14"/>
      <c r="FTZ851" s="14"/>
      <c r="FUA851" s="14"/>
      <c r="FUB851" s="14"/>
      <c r="FUC851" s="14"/>
      <c r="FUD851" s="14"/>
      <c r="FUE851" s="14"/>
      <c r="FUF851" s="14"/>
      <c r="FUG851" s="14"/>
      <c r="FUH851" s="14"/>
      <c r="FUI851" s="14"/>
      <c r="FUJ851" s="14"/>
      <c r="FUK851" s="14"/>
      <c r="FUL851" s="14"/>
      <c r="FUM851" s="14"/>
      <c r="FUN851" s="14"/>
      <c r="FUO851" s="14"/>
      <c r="FUP851" s="14"/>
      <c r="FUQ851" s="14"/>
      <c r="FUR851" s="14"/>
      <c r="FUS851" s="14"/>
      <c r="FUT851" s="14"/>
      <c r="FUU851" s="14"/>
      <c r="FUV851" s="14"/>
      <c r="FUW851" s="14"/>
      <c r="FUX851" s="14"/>
      <c r="FUY851" s="14"/>
      <c r="FUZ851" s="14"/>
      <c r="FVA851" s="14"/>
      <c r="FVB851" s="14"/>
      <c r="FVC851" s="14"/>
      <c r="FVD851" s="14"/>
      <c r="FVE851" s="14"/>
      <c r="FVF851" s="14"/>
      <c r="FVG851" s="14"/>
      <c r="FVH851" s="14"/>
      <c r="FVI851" s="14"/>
      <c r="FVJ851" s="14"/>
      <c r="FVK851" s="14"/>
      <c r="FVL851" s="14"/>
      <c r="FVM851" s="14"/>
      <c r="FVN851" s="14"/>
      <c r="FVO851" s="14"/>
      <c r="FVP851" s="14"/>
      <c r="FVQ851" s="14"/>
      <c r="FVR851" s="14"/>
      <c r="FVS851" s="14"/>
      <c r="FVT851" s="14"/>
      <c r="FVU851" s="14"/>
      <c r="FVV851" s="14"/>
      <c r="FVW851" s="14"/>
      <c r="FVX851" s="14"/>
      <c r="FVY851" s="14"/>
      <c r="FVZ851" s="14"/>
      <c r="FWA851" s="14"/>
      <c r="FWB851" s="14"/>
      <c r="FWC851" s="14"/>
      <c r="FWD851" s="14"/>
      <c r="FWE851" s="14"/>
      <c r="FWF851" s="14"/>
      <c r="FWG851" s="14"/>
      <c r="FWH851" s="14"/>
      <c r="FWI851" s="14"/>
      <c r="FWJ851" s="14"/>
      <c r="FWK851" s="14"/>
      <c r="FWL851" s="14"/>
      <c r="FWM851" s="14"/>
      <c r="FWN851" s="14"/>
      <c r="FWO851" s="14"/>
      <c r="FWP851" s="14"/>
      <c r="FWQ851" s="14"/>
      <c r="FWR851" s="14"/>
      <c r="FWS851" s="14"/>
      <c r="FWT851" s="14"/>
      <c r="FWU851" s="14"/>
      <c r="FWV851" s="14"/>
      <c r="FWW851" s="14"/>
      <c r="FWX851" s="14"/>
      <c r="FWY851" s="14"/>
      <c r="FWZ851" s="14"/>
      <c r="FXA851" s="14"/>
      <c r="FXB851" s="14"/>
      <c r="FXC851" s="14"/>
      <c r="FXD851" s="14"/>
      <c r="FXE851" s="14"/>
      <c r="FXF851" s="14"/>
      <c r="FXG851" s="14"/>
      <c r="FXH851" s="14"/>
      <c r="FXI851" s="14"/>
      <c r="FXJ851" s="14"/>
      <c r="FXK851" s="14"/>
      <c r="FXL851" s="14"/>
      <c r="FXM851" s="14"/>
      <c r="FXN851" s="14"/>
      <c r="FXO851" s="14"/>
      <c r="FXP851" s="14"/>
      <c r="FXQ851" s="14"/>
      <c r="FXR851" s="14"/>
      <c r="FXS851" s="14"/>
      <c r="FXT851" s="14"/>
      <c r="FXU851" s="14"/>
      <c r="FXV851" s="14"/>
      <c r="FXW851" s="14"/>
      <c r="FXX851" s="14"/>
      <c r="FXY851" s="14"/>
      <c r="FXZ851" s="14"/>
      <c r="FYA851" s="14"/>
      <c r="FYB851" s="14"/>
      <c r="FYC851" s="14"/>
      <c r="FYD851" s="14"/>
      <c r="FYE851" s="14"/>
      <c r="FYF851" s="14"/>
      <c r="FYG851" s="14"/>
      <c r="FYH851" s="14"/>
      <c r="FYI851" s="14"/>
      <c r="FYJ851" s="14"/>
      <c r="FYK851" s="14"/>
      <c r="FYL851" s="14"/>
      <c r="FYM851" s="14"/>
      <c r="FYN851" s="14"/>
      <c r="FYO851" s="14"/>
      <c r="FYP851" s="14"/>
      <c r="FYQ851" s="14"/>
      <c r="FYR851" s="14"/>
      <c r="FYS851" s="14"/>
      <c r="FYT851" s="14"/>
      <c r="FYU851" s="14"/>
      <c r="FYV851" s="14"/>
      <c r="FYW851" s="14"/>
      <c r="FYX851" s="14"/>
      <c r="FYY851" s="14"/>
      <c r="FYZ851" s="14"/>
      <c r="FZA851" s="14"/>
      <c r="FZB851" s="14"/>
      <c r="FZC851" s="14"/>
      <c r="FZD851" s="14"/>
      <c r="FZE851" s="14"/>
      <c r="FZF851" s="14"/>
      <c r="FZG851" s="14"/>
      <c r="FZH851" s="14"/>
      <c r="FZI851" s="14"/>
      <c r="FZJ851" s="14"/>
      <c r="FZK851" s="14"/>
      <c r="FZL851" s="14"/>
      <c r="FZM851" s="14"/>
      <c r="FZN851" s="14"/>
      <c r="FZO851" s="14"/>
      <c r="FZP851" s="14"/>
      <c r="FZQ851" s="14"/>
      <c r="FZR851" s="14"/>
      <c r="FZS851" s="14"/>
      <c r="FZT851" s="14"/>
      <c r="FZU851" s="14"/>
      <c r="FZV851" s="14"/>
      <c r="FZW851" s="14"/>
      <c r="FZX851" s="14"/>
      <c r="FZY851" s="14"/>
      <c r="FZZ851" s="14"/>
      <c r="GAA851" s="14"/>
      <c r="GAB851" s="14"/>
      <c r="GAC851" s="14"/>
      <c r="GAD851" s="14"/>
      <c r="GAE851" s="14"/>
      <c r="GAF851" s="14"/>
      <c r="GAG851" s="14"/>
      <c r="GAH851" s="14"/>
      <c r="GAI851" s="14"/>
      <c r="GAJ851" s="14"/>
      <c r="GAK851" s="14"/>
      <c r="GAL851" s="14"/>
      <c r="GAM851" s="14"/>
      <c r="GAN851" s="14"/>
      <c r="GAO851" s="14"/>
      <c r="GAP851" s="14"/>
      <c r="GAQ851" s="14"/>
      <c r="GAR851" s="14"/>
      <c r="GAS851" s="14"/>
      <c r="GAT851" s="14"/>
      <c r="GAU851" s="14"/>
      <c r="GAV851" s="14"/>
      <c r="GAW851" s="14"/>
      <c r="GAX851" s="14"/>
      <c r="GAY851" s="14"/>
      <c r="GAZ851" s="14"/>
      <c r="GBA851" s="14"/>
      <c r="GBB851" s="14"/>
      <c r="GBC851" s="14"/>
      <c r="GBD851" s="14"/>
      <c r="GBE851" s="14"/>
      <c r="GBF851" s="14"/>
      <c r="GBG851" s="14"/>
      <c r="GBH851" s="14"/>
      <c r="GBI851" s="14"/>
      <c r="GBJ851" s="14"/>
      <c r="GBK851" s="14"/>
      <c r="GBL851" s="14"/>
      <c r="GBM851" s="14"/>
      <c r="GBN851" s="14"/>
      <c r="GBO851" s="14"/>
      <c r="GBP851" s="14"/>
      <c r="GBQ851" s="14"/>
      <c r="GBR851" s="14"/>
      <c r="GBS851" s="14"/>
      <c r="GBT851" s="14"/>
      <c r="GBU851" s="14"/>
      <c r="GBV851" s="14"/>
      <c r="GBW851" s="14"/>
      <c r="GBX851" s="14"/>
      <c r="GBY851" s="14"/>
      <c r="GBZ851" s="14"/>
      <c r="GCA851" s="14"/>
      <c r="GCB851" s="14"/>
      <c r="GCC851" s="14"/>
      <c r="GCD851" s="14"/>
      <c r="GCE851" s="14"/>
      <c r="GCF851" s="14"/>
      <c r="GCG851" s="14"/>
      <c r="GCH851" s="14"/>
      <c r="GCI851" s="14"/>
      <c r="GCJ851" s="14"/>
      <c r="GCK851" s="14"/>
      <c r="GCL851" s="14"/>
      <c r="GCM851" s="14"/>
      <c r="GCN851" s="14"/>
      <c r="GCO851" s="14"/>
      <c r="GCP851" s="14"/>
      <c r="GCQ851" s="14"/>
      <c r="GCR851" s="14"/>
      <c r="GCS851" s="14"/>
      <c r="GCT851" s="14"/>
      <c r="GCU851" s="14"/>
      <c r="GCV851" s="14"/>
      <c r="GCW851" s="14"/>
      <c r="GCX851" s="14"/>
      <c r="GCY851" s="14"/>
      <c r="GCZ851" s="14"/>
      <c r="GDA851" s="14"/>
      <c r="GDB851" s="14"/>
      <c r="GDC851" s="14"/>
      <c r="GDD851" s="14"/>
      <c r="GDE851" s="14"/>
      <c r="GDF851" s="14"/>
      <c r="GDG851" s="14"/>
      <c r="GDH851" s="14"/>
      <c r="GDI851" s="14"/>
      <c r="GDJ851" s="14"/>
      <c r="GDK851" s="14"/>
      <c r="GDL851" s="14"/>
      <c r="GDM851" s="14"/>
      <c r="GDN851" s="14"/>
      <c r="GDO851" s="14"/>
      <c r="GDP851" s="14"/>
      <c r="GDQ851" s="14"/>
      <c r="GDR851" s="14"/>
      <c r="GDS851" s="14"/>
      <c r="GDT851" s="14"/>
      <c r="GDU851" s="14"/>
      <c r="GDV851" s="14"/>
      <c r="GDW851" s="14"/>
      <c r="GDX851" s="14"/>
      <c r="GDY851" s="14"/>
      <c r="GDZ851" s="14"/>
      <c r="GEA851" s="14"/>
      <c r="GEB851" s="14"/>
      <c r="GEC851" s="14"/>
      <c r="GED851" s="14"/>
      <c r="GEE851" s="14"/>
      <c r="GEF851" s="14"/>
      <c r="GEG851" s="14"/>
      <c r="GEH851" s="14"/>
      <c r="GEI851" s="14"/>
      <c r="GEJ851" s="14"/>
      <c r="GEK851" s="14"/>
      <c r="GEL851" s="14"/>
      <c r="GEM851" s="14"/>
      <c r="GEN851" s="14"/>
      <c r="GEO851" s="14"/>
      <c r="GEP851" s="14"/>
      <c r="GEQ851" s="14"/>
      <c r="GER851" s="14"/>
      <c r="GES851" s="14"/>
      <c r="GET851" s="14"/>
      <c r="GEU851" s="14"/>
      <c r="GEV851" s="14"/>
      <c r="GEW851" s="14"/>
      <c r="GEX851" s="14"/>
      <c r="GEY851" s="14"/>
      <c r="GEZ851" s="14"/>
      <c r="GFA851" s="14"/>
      <c r="GFB851" s="14"/>
      <c r="GFC851" s="14"/>
      <c r="GFD851" s="14"/>
      <c r="GFE851" s="14"/>
      <c r="GFF851" s="14"/>
      <c r="GFG851" s="14"/>
      <c r="GFH851" s="14"/>
      <c r="GFI851" s="14"/>
      <c r="GFJ851" s="14"/>
      <c r="GFK851" s="14"/>
      <c r="GFL851" s="14"/>
      <c r="GFM851" s="14"/>
      <c r="GFN851" s="14"/>
      <c r="GFO851" s="14"/>
      <c r="GFP851" s="14"/>
      <c r="GFQ851" s="14"/>
      <c r="GFR851" s="14"/>
      <c r="GFS851" s="14"/>
      <c r="GFT851" s="14"/>
      <c r="GFU851" s="14"/>
      <c r="GFV851" s="14"/>
      <c r="GFW851" s="14"/>
      <c r="GFX851" s="14"/>
      <c r="GFY851" s="14"/>
      <c r="GFZ851" s="14"/>
      <c r="GGA851" s="14"/>
      <c r="GGB851" s="14"/>
      <c r="GGC851" s="14"/>
      <c r="GGD851" s="14"/>
      <c r="GGE851" s="14"/>
      <c r="GGF851" s="14"/>
      <c r="GGG851" s="14"/>
      <c r="GGH851" s="14"/>
      <c r="GGI851" s="14"/>
      <c r="GGJ851" s="14"/>
      <c r="GGK851" s="14"/>
      <c r="GGL851" s="14"/>
      <c r="GGM851" s="14"/>
      <c r="GGN851" s="14"/>
      <c r="GGO851" s="14"/>
      <c r="GGP851" s="14"/>
      <c r="GGQ851" s="14"/>
      <c r="GGR851" s="14"/>
      <c r="GGS851" s="14"/>
      <c r="GGT851" s="14"/>
      <c r="GGU851" s="14"/>
      <c r="GGV851" s="14"/>
      <c r="GGW851" s="14"/>
      <c r="GGX851" s="14"/>
      <c r="GGY851" s="14"/>
      <c r="GGZ851" s="14"/>
      <c r="GHA851" s="14"/>
      <c r="GHB851" s="14"/>
      <c r="GHC851" s="14"/>
      <c r="GHD851" s="14"/>
      <c r="GHE851" s="14"/>
      <c r="GHF851" s="14"/>
      <c r="GHG851" s="14"/>
      <c r="GHH851" s="14"/>
      <c r="GHI851" s="14"/>
      <c r="GHJ851" s="14"/>
      <c r="GHK851" s="14"/>
      <c r="GHL851" s="14"/>
      <c r="GHM851" s="14"/>
      <c r="GHN851" s="14"/>
      <c r="GHO851" s="14"/>
      <c r="GHP851" s="14"/>
      <c r="GHQ851" s="14"/>
      <c r="GHR851" s="14"/>
      <c r="GHS851" s="14"/>
      <c r="GHT851" s="14"/>
      <c r="GHU851" s="14"/>
      <c r="GHV851" s="14"/>
      <c r="GHW851" s="14"/>
      <c r="GHX851" s="14"/>
      <c r="GHY851" s="14"/>
      <c r="GHZ851" s="14"/>
      <c r="GIA851" s="14"/>
      <c r="GIB851" s="14"/>
      <c r="GIC851" s="14"/>
      <c r="GID851" s="14"/>
      <c r="GIE851" s="14"/>
      <c r="GIF851" s="14"/>
      <c r="GIG851" s="14"/>
      <c r="GIH851" s="14"/>
      <c r="GII851" s="14"/>
      <c r="GIJ851" s="14"/>
      <c r="GIK851" s="14"/>
      <c r="GIL851" s="14"/>
      <c r="GIM851" s="14"/>
      <c r="GIN851" s="14"/>
      <c r="GIO851" s="14"/>
      <c r="GIP851" s="14"/>
      <c r="GIQ851" s="14"/>
      <c r="GIR851" s="14"/>
      <c r="GIS851" s="14"/>
      <c r="GIT851" s="14"/>
      <c r="GIU851" s="14"/>
      <c r="GIV851" s="14"/>
      <c r="GIW851" s="14"/>
      <c r="GIX851" s="14"/>
      <c r="GIY851" s="14"/>
      <c r="GIZ851" s="14"/>
      <c r="GJA851" s="14"/>
      <c r="GJB851" s="14"/>
      <c r="GJC851" s="14"/>
      <c r="GJD851" s="14"/>
      <c r="GJE851" s="14"/>
      <c r="GJF851" s="14"/>
      <c r="GJG851" s="14"/>
      <c r="GJH851" s="14"/>
      <c r="GJI851" s="14"/>
      <c r="GJJ851" s="14"/>
      <c r="GJK851" s="14"/>
      <c r="GJL851" s="14"/>
      <c r="GJM851" s="14"/>
      <c r="GJN851" s="14"/>
      <c r="GJO851" s="14"/>
      <c r="GJP851" s="14"/>
      <c r="GJQ851" s="14"/>
      <c r="GJR851" s="14"/>
      <c r="GJS851" s="14"/>
      <c r="GJT851" s="14"/>
      <c r="GJU851" s="14"/>
      <c r="GJV851" s="14"/>
      <c r="GJW851" s="14"/>
      <c r="GJX851" s="14"/>
      <c r="GJY851" s="14"/>
      <c r="GJZ851" s="14"/>
      <c r="GKA851" s="14"/>
      <c r="GKB851" s="14"/>
      <c r="GKC851" s="14"/>
      <c r="GKD851" s="14"/>
      <c r="GKE851" s="14"/>
      <c r="GKF851" s="14"/>
      <c r="GKG851" s="14"/>
      <c r="GKH851" s="14"/>
      <c r="GKI851" s="14"/>
      <c r="GKJ851" s="14"/>
      <c r="GKK851" s="14"/>
      <c r="GKL851" s="14"/>
      <c r="GKM851" s="14"/>
      <c r="GKN851" s="14"/>
      <c r="GKO851" s="14"/>
      <c r="GKP851" s="14"/>
      <c r="GKQ851" s="14"/>
      <c r="GKR851" s="14"/>
      <c r="GKS851" s="14"/>
      <c r="GKT851" s="14"/>
      <c r="GKU851" s="14"/>
      <c r="GKV851" s="14"/>
      <c r="GKW851" s="14"/>
      <c r="GKX851" s="14"/>
      <c r="GKY851" s="14"/>
      <c r="GKZ851" s="14"/>
      <c r="GLA851" s="14"/>
      <c r="GLB851" s="14"/>
      <c r="GLC851" s="14"/>
      <c r="GLD851" s="14"/>
      <c r="GLE851" s="14"/>
      <c r="GLF851" s="14"/>
      <c r="GLG851" s="14"/>
      <c r="GLH851" s="14"/>
      <c r="GLI851" s="14"/>
      <c r="GLJ851" s="14"/>
      <c r="GLK851" s="14"/>
      <c r="GLL851" s="14"/>
      <c r="GLM851" s="14"/>
      <c r="GLN851" s="14"/>
      <c r="GLO851" s="14"/>
      <c r="GLP851" s="14"/>
      <c r="GLQ851" s="14"/>
      <c r="GLR851" s="14"/>
      <c r="GLS851" s="14"/>
      <c r="GLT851" s="14"/>
      <c r="GLU851" s="14"/>
      <c r="GLV851" s="14"/>
      <c r="GLW851" s="14"/>
      <c r="GLX851" s="14"/>
      <c r="GLY851" s="14"/>
      <c r="GLZ851" s="14"/>
      <c r="GMA851" s="14"/>
      <c r="GMB851" s="14"/>
      <c r="GMC851" s="14"/>
      <c r="GMD851" s="14"/>
      <c r="GME851" s="14"/>
      <c r="GMF851" s="14"/>
      <c r="GMG851" s="14"/>
      <c r="GMH851" s="14"/>
      <c r="GMI851" s="14"/>
      <c r="GMJ851" s="14"/>
      <c r="GMK851" s="14"/>
      <c r="GML851" s="14"/>
      <c r="GMM851" s="14"/>
      <c r="GMN851" s="14"/>
      <c r="GMO851" s="14"/>
      <c r="GMP851" s="14"/>
      <c r="GMQ851" s="14"/>
      <c r="GMR851" s="14"/>
      <c r="GMS851" s="14"/>
      <c r="GMT851" s="14"/>
      <c r="GMU851" s="14"/>
      <c r="GMV851" s="14"/>
      <c r="GMW851" s="14"/>
      <c r="GMX851" s="14"/>
      <c r="GMY851" s="14"/>
      <c r="GMZ851" s="14"/>
      <c r="GNA851" s="14"/>
      <c r="GNB851" s="14"/>
      <c r="GNC851" s="14"/>
      <c r="GND851" s="14"/>
      <c r="GNE851" s="14"/>
      <c r="GNF851" s="14"/>
      <c r="GNG851" s="14"/>
      <c r="GNH851" s="14"/>
      <c r="GNI851" s="14"/>
      <c r="GNJ851" s="14"/>
      <c r="GNK851" s="14"/>
      <c r="GNL851" s="14"/>
      <c r="GNM851" s="14"/>
      <c r="GNN851" s="14"/>
      <c r="GNO851" s="14"/>
      <c r="GNP851" s="14"/>
      <c r="GNQ851" s="14"/>
      <c r="GNR851" s="14"/>
      <c r="GNS851" s="14"/>
      <c r="GNT851" s="14"/>
      <c r="GNU851" s="14"/>
      <c r="GNV851" s="14"/>
      <c r="GNW851" s="14"/>
      <c r="GNX851" s="14"/>
      <c r="GNY851" s="14"/>
      <c r="GNZ851" s="14"/>
      <c r="GOA851" s="14"/>
      <c r="GOB851" s="14"/>
      <c r="GOC851" s="14"/>
      <c r="GOD851" s="14"/>
      <c r="GOE851" s="14"/>
      <c r="GOF851" s="14"/>
      <c r="GOG851" s="14"/>
      <c r="GOH851" s="14"/>
      <c r="GOI851" s="14"/>
      <c r="GOJ851" s="14"/>
      <c r="GOK851" s="14"/>
      <c r="GOL851" s="14"/>
      <c r="GOM851" s="14"/>
      <c r="GON851" s="14"/>
      <c r="GOO851" s="14"/>
      <c r="GOP851" s="14"/>
      <c r="GOQ851" s="14"/>
      <c r="GOR851" s="14"/>
      <c r="GOS851" s="14"/>
      <c r="GOT851" s="14"/>
      <c r="GOU851" s="14"/>
      <c r="GOV851" s="14"/>
      <c r="GOW851" s="14"/>
      <c r="GOX851" s="14"/>
      <c r="GOY851" s="14"/>
      <c r="GOZ851" s="14"/>
      <c r="GPA851" s="14"/>
      <c r="GPB851" s="14"/>
      <c r="GPC851" s="14"/>
      <c r="GPD851" s="14"/>
      <c r="GPE851" s="14"/>
      <c r="GPF851" s="14"/>
      <c r="GPG851" s="14"/>
      <c r="GPH851" s="14"/>
      <c r="GPI851" s="14"/>
      <c r="GPJ851" s="14"/>
      <c r="GPK851" s="14"/>
      <c r="GPL851" s="14"/>
      <c r="GPM851" s="14"/>
      <c r="GPN851" s="14"/>
      <c r="GPO851" s="14"/>
      <c r="GPP851" s="14"/>
      <c r="GPQ851" s="14"/>
      <c r="GPR851" s="14"/>
      <c r="GPS851" s="14"/>
      <c r="GPT851" s="14"/>
      <c r="GPU851" s="14"/>
      <c r="GPV851" s="14"/>
      <c r="GPW851" s="14"/>
      <c r="GPX851" s="14"/>
      <c r="GPY851" s="14"/>
      <c r="GPZ851" s="14"/>
      <c r="GQA851" s="14"/>
      <c r="GQB851" s="14"/>
      <c r="GQC851" s="14"/>
      <c r="GQD851" s="14"/>
      <c r="GQE851" s="14"/>
      <c r="GQF851" s="14"/>
      <c r="GQG851" s="14"/>
      <c r="GQH851" s="14"/>
      <c r="GQI851" s="14"/>
      <c r="GQJ851" s="14"/>
      <c r="GQK851" s="14"/>
      <c r="GQL851" s="14"/>
      <c r="GQM851" s="14"/>
      <c r="GQN851" s="14"/>
      <c r="GQO851" s="14"/>
      <c r="GQP851" s="14"/>
      <c r="GQQ851" s="14"/>
      <c r="GQR851" s="14"/>
      <c r="GQS851" s="14"/>
      <c r="GQT851" s="14"/>
      <c r="GQU851" s="14"/>
      <c r="GQV851" s="14"/>
      <c r="GQW851" s="14"/>
      <c r="GQX851" s="14"/>
      <c r="GQY851" s="14"/>
      <c r="GQZ851" s="14"/>
      <c r="GRA851" s="14"/>
      <c r="GRB851" s="14"/>
      <c r="GRC851" s="14"/>
      <c r="GRD851" s="14"/>
      <c r="GRE851" s="14"/>
      <c r="GRF851" s="14"/>
      <c r="GRG851" s="14"/>
      <c r="GRH851" s="14"/>
      <c r="GRI851" s="14"/>
      <c r="GRJ851" s="14"/>
      <c r="GRK851" s="14"/>
      <c r="GRL851" s="14"/>
      <c r="GRM851" s="14"/>
      <c r="GRN851" s="14"/>
      <c r="GRO851" s="14"/>
      <c r="GRP851" s="14"/>
      <c r="GRQ851" s="14"/>
      <c r="GRR851" s="14"/>
      <c r="GRS851" s="14"/>
      <c r="GRT851" s="14"/>
      <c r="GRU851" s="14"/>
      <c r="GRV851" s="14"/>
      <c r="GRW851" s="14"/>
      <c r="GRX851" s="14"/>
      <c r="GRY851" s="14"/>
      <c r="GRZ851" s="14"/>
      <c r="GSA851" s="14"/>
      <c r="GSB851" s="14"/>
      <c r="GSC851" s="14"/>
      <c r="GSD851" s="14"/>
      <c r="GSE851" s="14"/>
      <c r="GSF851" s="14"/>
      <c r="GSG851" s="14"/>
      <c r="GSH851" s="14"/>
      <c r="GSI851" s="14"/>
      <c r="GSJ851" s="14"/>
      <c r="GSK851" s="14"/>
      <c r="GSL851" s="14"/>
      <c r="GSM851" s="14"/>
      <c r="GSN851" s="14"/>
      <c r="GSO851" s="14"/>
      <c r="GSP851" s="14"/>
      <c r="GSQ851" s="14"/>
      <c r="GSR851" s="14"/>
      <c r="GSS851" s="14"/>
      <c r="GST851" s="14"/>
      <c r="GSU851" s="14"/>
      <c r="GSV851" s="14"/>
      <c r="GSW851" s="14"/>
      <c r="GSX851" s="14"/>
      <c r="GSY851" s="14"/>
      <c r="GSZ851" s="14"/>
      <c r="GTA851" s="14"/>
      <c r="GTB851" s="14"/>
      <c r="GTC851" s="14"/>
      <c r="GTD851" s="14"/>
      <c r="GTE851" s="14"/>
      <c r="GTF851" s="14"/>
      <c r="GTG851" s="14"/>
      <c r="GTH851" s="14"/>
      <c r="GTI851" s="14"/>
      <c r="GTJ851" s="14"/>
      <c r="GTK851" s="14"/>
      <c r="GTL851" s="14"/>
      <c r="GTM851" s="14"/>
      <c r="GTN851" s="14"/>
      <c r="GTO851" s="14"/>
      <c r="GTP851" s="14"/>
      <c r="GTQ851" s="14"/>
      <c r="GTR851" s="14"/>
      <c r="GTS851" s="14"/>
      <c r="GTT851" s="14"/>
      <c r="GTU851" s="14"/>
      <c r="GTV851" s="14"/>
      <c r="GTW851" s="14"/>
      <c r="GTX851" s="14"/>
      <c r="GTY851" s="14"/>
      <c r="GTZ851" s="14"/>
      <c r="GUA851" s="14"/>
      <c r="GUB851" s="14"/>
      <c r="GUC851" s="14"/>
      <c r="GUD851" s="14"/>
      <c r="GUE851" s="14"/>
      <c r="GUF851" s="14"/>
      <c r="GUG851" s="14"/>
      <c r="GUH851" s="14"/>
      <c r="GUI851" s="14"/>
      <c r="GUJ851" s="14"/>
      <c r="GUK851" s="14"/>
      <c r="GUL851" s="14"/>
      <c r="GUM851" s="14"/>
      <c r="GUN851" s="14"/>
      <c r="GUO851" s="14"/>
      <c r="GUP851" s="14"/>
      <c r="GUQ851" s="14"/>
      <c r="GUR851" s="14"/>
      <c r="GUS851" s="14"/>
      <c r="GUT851" s="14"/>
      <c r="GUU851" s="14"/>
      <c r="GUV851" s="14"/>
      <c r="GUW851" s="14"/>
      <c r="GUX851" s="14"/>
      <c r="GUY851" s="14"/>
      <c r="GUZ851" s="14"/>
      <c r="GVA851" s="14"/>
      <c r="GVB851" s="14"/>
      <c r="GVC851" s="14"/>
      <c r="GVD851" s="14"/>
      <c r="GVE851" s="14"/>
      <c r="GVF851" s="14"/>
      <c r="GVG851" s="14"/>
      <c r="GVH851" s="14"/>
      <c r="GVI851" s="14"/>
      <c r="GVJ851" s="14"/>
      <c r="GVK851" s="14"/>
      <c r="GVL851" s="14"/>
      <c r="GVM851" s="14"/>
      <c r="GVN851" s="14"/>
      <c r="GVO851" s="14"/>
      <c r="GVP851" s="14"/>
      <c r="GVQ851" s="14"/>
      <c r="GVR851" s="14"/>
      <c r="GVS851" s="14"/>
      <c r="GVT851" s="14"/>
      <c r="GVU851" s="14"/>
      <c r="GVV851" s="14"/>
      <c r="GVW851" s="14"/>
      <c r="GVX851" s="14"/>
      <c r="GVY851" s="14"/>
      <c r="GVZ851" s="14"/>
      <c r="GWA851" s="14"/>
      <c r="GWB851" s="14"/>
      <c r="GWC851" s="14"/>
      <c r="GWD851" s="14"/>
      <c r="GWE851" s="14"/>
      <c r="GWF851" s="14"/>
      <c r="GWG851" s="14"/>
      <c r="GWH851" s="14"/>
      <c r="GWI851" s="14"/>
      <c r="GWJ851" s="14"/>
      <c r="GWK851" s="14"/>
      <c r="GWL851" s="14"/>
      <c r="GWM851" s="14"/>
      <c r="GWN851" s="14"/>
      <c r="GWO851" s="14"/>
      <c r="GWP851" s="14"/>
      <c r="GWQ851" s="14"/>
      <c r="GWR851" s="14"/>
      <c r="GWS851" s="14"/>
      <c r="GWT851" s="14"/>
      <c r="GWU851" s="14"/>
      <c r="GWV851" s="14"/>
      <c r="GWW851" s="14"/>
      <c r="GWX851" s="14"/>
      <c r="GWY851" s="14"/>
      <c r="GWZ851" s="14"/>
      <c r="GXA851" s="14"/>
      <c r="GXB851" s="14"/>
      <c r="GXC851" s="14"/>
      <c r="GXD851" s="14"/>
      <c r="GXE851" s="14"/>
      <c r="GXF851" s="14"/>
      <c r="GXG851" s="14"/>
      <c r="GXH851" s="14"/>
      <c r="GXI851" s="14"/>
      <c r="GXJ851" s="14"/>
      <c r="GXK851" s="14"/>
      <c r="GXL851" s="14"/>
      <c r="GXM851" s="14"/>
      <c r="GXN851" s="14"/>
      <c r="GXO851" s="14"/>
      <c r="GXP851" s="14"/>
      <c r="GXQ851" s="14"/>
      <c r="GXR851" s="14"/>
      <c r="GXS851" s="14"/>
      <c r="GXT851" s="14"/>
      <c r="GXU851" s="14"/>
      <c r="GXV851" s="14"/>
      <c r="GXW851" s="14"/>
      <c r="GXX851" s="14"/>
      <c r="GXY851" s="14"/>
      <c r="GXZ851" s="14"/>
      <c r="GYA851" s="14"/>
      <c r="GYB851" s="14"/>
      <c r="GYC851" s="14"/>
      <c r="GYD851" s="14"/>
      <c r="GYE851" s="14"/>
      <c r="GYF851" s="14"/>
      <c r="GYG851" s="14"/>
      <c r="GYH851" s="14"/>
      <c r="GYI851" s="14"/>
      <c r="GYJ851" s="14"/>
      <c r="GYK851" s="14"/>
      <c r="GYL851" s="14"/>
      <c r="GYM851" s="14"/>
      <c r="GYN851" s="14"/>
      <c r="GYO851" s="14"/>
      <c r="GYP851" s="14"/>
      <c r="GYQ851" s="14"/>
      <c r="GYR851" s="14"/>
      <c r="GYS851" s="14"/>
      <c r="GYT851" s="14"/>
      <c r="GYU851" s="14"/>
      <c r="GYV851" s="14"/>
      <c r="GYW851" s="14"/>
      <c r="GYX851" s="14"/>
      <c r="GYY851" s="14"/>
      <c r="GYZ851" s="14"/>
      <c r="GZA851" s="14"/>
      <c r="GZB851" s="14"/>
      <c r="GZC851" s="14"/>
      <c r="GZD851" s="14"/>
      <c r="GZE851" s="14"/>
      <c r="GZF851" s="14"/>
      <c r="GZG851" s="14"/>
      <c r="GZH851" s="14"/>
      <c r="GZI851" s="14"/>
      <c r="GZJ851" s="14"/>
      <c r="GZK851" s="14"/>
      <c r="GZL851" s="14"/>
      <c r="GZM851" s="14"/>
      <c r="GZN851" s="14"/>
      <c r="GZO851" s="14"/>
      <c r="GZP851" s="14"/>
      <c r="GZQ851" s="14"/>
      <c r="GZR851" s="14"/>
      <c r="GZS851" s="14"/>
      <c r="GZT851" s="14"/>
      <c r="GZU851" s="14"/>
      <c r="GZV851" s="14"/>
      <c r="GZW851" s="14"/>
      <c r="GZX851" s="14"/>
      <c r="GZY851" s="14"/>
      <c r="GZZ851" s="14"/>
      <c r="HAA851" s="14"/>
      <c r="HAB851" s="14"/>
      <c r="HAC851" s="14"/>
      <c r="HAD851" s="14"/>
      <c r="HAE851" s="14"/>
      <c r="HAF851" s="14"/>
      <c r="HAG851" s="14"/>
      <c r="HAH851" s="14"/>
      <c r="HAI851" s="14"/>
      <c r="HAJ851" s="14"/>
      <c r="HAK851" s="14"/>
      <c r="HAL851" s="14"/>
      <c r="HAM851" s="14"/>
      <c r="HAN851" s="14"/>
      <c r="HAO851" s="14"/>
      <c r="HAP851" s="14"/>
      <c r="HAQ851" s="14"/>
      <c r="HAR851" s="14"/>
      <c r="HAS851" s="14"/>
      <c r="HAT851" s="14"/>
      <c r="HAU851" s="14"/>
      <c r="HAV851" s="14"/>
      <c r="HAW851" s="14"/>
      <c r="HAX851" s="14"/>
      <c r="HAY851" s="14"/>
      <c r="HAZ851" s="14"/>
      <c r="HBA851" s="14"/>
      <c r="HBB851" s="14"/>
      <c r="HBC851" s="14"/>
      <c r="HBD851" s="14"/>
      <c r="HBE851" s="14"/>
      <c r="HBF851" s="14"/>
      <c r="HBG851" s="14"/>
      <c r="HBH851" s="14"/>
      <c r="HBI851" s="14"/>
      <c r="HBJ851" s="14"/>
      <c r="HBK851" s="14"/>
      <c r="HBL851" s="14"/>
      <c r="HBM851" s="14"/>
      <c r="HBN851" s="14"/>
      <c r="HBO851" s="14"/>
      <c r="HBP851" s="14"/>
      <c r="HBQ851" s="14"/>
      <c r="HBR851" s="14"/>
      <c r="HBS851" s="14"/>
      <c r="HBT851" s="14"/>
      <c r="HBU851" s="14"/>
      <c r="HBV851" s="14"/>
      <c r="HBW851" s="14"/>
      <c r="HBX851" s="14"/>
      <c r="HBY851" s="14"/>
      <c r="HBZ851" s="14"/>
      <c r="HCA851" s="14"/>
      <c r="HCB851" s="14"/>
      <c r="HCC851" s="14"/>
      <c r="HCD851" s="14"/>
      <c r="HCE851" s="14"/>
      <c r="HCF851" s="14"/>
      <c r="HCG851" s="14"/>
      <c r="HCH851" s="14"/>
      <c r="HCI851" s="14"/>
      <c r="HCJ851" s="14"/>
      <c r="HCK851" s="14"/>
      <c r="HCL851" s="14"/>
      <c r="HCM851" s="14"/>
      <c r="HCN851" s="14"/>
      <c r="HCO851" s="14"/>
      <c r="HCP851" s="14"/>
      <c r="HCQ851" s="14"/>
      <c r="HCR851" s="14"/>
      <c r="HCS851" s="14"/>
      <c r="HCT851" s="14"/>
      <c r="HCU851" s="14"/>
      <c r="HCV851" s="14"/>
      <c r="HCW851" s="14"/>
      <c r="HCX851" s="14"/>
      <c r="HCY851" s="14"/>
      <c r="HCZ851" s="14"/>
      <c r="HDA851" s="14"/>
      <c r="HDB851" s="14"/>
      <c r="HDC851" s="14"/>
      <c r="HDD851" s="14"/>
      <c r="HDE851" s="14"/>
      <c r="HDF851" s="14"/>
      <c r="HDG851" s="14"/>
      <c r="HDH851" s="14"/>
      <c r="HDI851" s="14"/>
      <c r="HDJ851" s="14"/>
      <c r="HDK851" s="14"/>
      <c r="HDL851" s="14"/>
      <c r="HDM851" s="14"/>
      <c r="HDN851" s="14"/>
      <c r="HDO851" s="14"/>
      <c r="HDP851" s="14"/>
      <c r="HDQ851" s="14"/>
      <c r="HDR851" s="14"/>
      <c r="HDS851" s="14"/>
      <c r="HDT851" s="14"/>
      <c r="HDU851" s="14"/>
      <c r="HDV851" s="14"/>
      <c r="HDW851" s="14"/>
      <c r="HDX851" s="14"/>
      <c r="HDY851" s="14"/>
      <c r="HDZ851" s="14"/>
      <c r="HEA851" s="14"/>
      <c r="HEB851" s="14"/>
      <c r="HEC851" s="14"/>
      <c r="HED851" s="14"/>
      <c r="HEE851" s="14"/>
      <c r="HEF851" s="14"/>
      <c r="HEG851" s="14"/>
      <c r="HEH851" s="14"/>
      <c r="HEI851" s="14"/>
      <c r="HEJ851" s="14"/>
      <c r="HEK851" s="14"/>
      <c r="HEL851" s="14"/>
      <c r="HEM851" s="14"/>
      <c r="HEN851" s="14"/>
      <c r="HEO851" s="14"/>
      <c r="HEP851" s="14"/>
      <c r="HEQ851" s="14"/>
      <c r="HER851" s="14"/>
      <c r="HES851" s="14"/>
      <c r="HET851" s="14"/>
      <c r="HEU851" s="14"/>
      <c r="HEV851" s="14"/>
      <c r="HEW851" s="14"/>
      <c r="HEX851" s="14"/>
      <c r="HEY851" s="14"/>
      <c r="HEZ851" s="14"/>
      <c r="HFA851" s="14"/>
      <c r="HFB851" s="14"/>
      <c r="HFC851" s="14"/>
      <c r="HFD851" s="14"/>
      <c r="HFE851" s="14"/>
      <c r="HFF851" s="14"/>
      <c r="HFG851" s="14"/>
      <c r="HFH851" s="14"/>
      <c r="HFI851" s="14"/>
      <c r="HFJ851" s="14"/>
      <c r="HFK851" s="14"/>
      <c r="HFL851" s="14"/>
      <c r="HFM851" s="14"/>
      <c r="HFN851" s="14"/>
      <c r="HFO851" s="14"/>
      <c r="HFP851" s="14"/>
      <c r="HFQ851" s="14"/>
      <c r="HFR851" s="14"/>
      <c r="HFS851" s="14"/>
      <c r="HFT851" s="14"/>
      <c r="HFU851" s="14"/>
      <c r="HFV851" s="14"/>
      <c r="HFW851" s="14"/>
      <c r="HFX851" s="14"/>
      <c r="HFY851" s="14"/>
      <c r="HFZ851" s="14"/>
      <c r="HGA851" s="14"/>
      <c r="HGB851" s="14"/>
      <c r="HGC851" s="14"/>
      <c r="HGD851" s="14"/>
      <c r="HGE851" s="14"/>
      <c r="HGF851" s="14"/>
      <c r="HGG851" s="14"/>
      <c r="HGH851" s="14"/>
      <c r="HGI851" s="14"/>
      <c r="HGJ851" s="14"/>
      <c r="HGK851" s="14"/>
      <c r="HGL851" s="14"/>
      <c r="HGM851" s="14"/>
      <c r="HGN851" s="14"/>
      <c r="HGO851" s="14"/>
      <c r="HGP851" s="14"/>
      <c r="HGQ851" s="14"/>
      <c r="HGR851" s="14"/>
      <c r="HGS851" s="14"/>
      <c r="HGT851" s="14"/>
      <c r="HGU851" s="14"/>
      <c r="HGV851" s="14"/>
      <c r="HGW851" s="14"/>
      <c r="HGX851" s="14"/>
      <c r="HGY851" s="14"/>
      <c r="HGZ851" s="14"/>
      <c r="HHA851" s="14"/>
      <c r="HHB851" s="14"/>
      <c r="HHC851" s="14"/>
      <c r="HHD851" s="14"/>
      <c r="HHE851" s="14"/>
      <c r="HHF851" s="14"/>
      <c r="HHG851" s="14"/>
      <c r="HHH851" s="14"/>
      <c r="HHI851" s="14"/>
      <c r="HHJ851" s="14"/>
      <c r="HHK851" s="14"/>
      <c r="HHL851" s="14"/>
      <c r="HHM851" s="14"/>
      <c r="HHN851" s="14"/>
      <c r="HHO851" s="14"/>
      <c r="HHP851" s="14"/>
      <c r="HHQ851" s="14"/>
      <c r="HHR851" s="14"/>
      <c r="HHS851" s="14"/>
      <c r="HHT851" s="14"/>
      <c r="HHU851" s="14"/>
      <c r="HHV851" s="14"/>
      <c r="HHW851" s="14"/>
      <c r="HHX851" s="14"/>
      <c r="HHY851" s="14"/>
      <c r="HHZ851" s="14"/>
      <c r="HIA851" s="14"/>
      <c r="HIB851" s="14"/>
      <c r="HIC851" s="14"/>
      <c r="HID851" s="14"/>
      <c r="HIE851" s="14"/>
      <c r="HIF851" s="14"/>
      <c r="HIG851" s="14"/>
      <c r="HIH851" s="14"/>
      <c r="HII851" s="14"/>
      <c r="HIJ851" s="14"/>
      <c r="HIK851" s="14"/>
      <c r="HIL851" s="14"/>
      <c r="HIM851" s="14"/>
      <c r="HIN851" s="14"/>
      <c r="HIO851" s="14"/>
      <c r="HIP851" s="14"/>
      <c r="HIQ851" s="14"/>
      <c r="HIR851" s="14"/>
      <c r="HIS851" s="14"/>
      <c r="HIT851" s="14"/>
      <c r="HIU851" s="14"/>
      <c r="HIV851" s="14"/>
      <c r="HIW851" s="14"/>
      <c r="HIX851" s="14"/>
      <c r="HIY851" s="14"/>
      <c r="HIZ851" s="14"/>
      <c r="HJA851" s="14"/>
      <c r="HJB851" s="14"/>
      <c r="HJC851" s="14"/>
      <c r="HJD851" s="14"/>
      <c r="HJE851" s="14"/>
      <c r="HJF851" s="14"/>
      <c r="HJG851" s="14"/>
      <c r="HJH851" s="14"/>
      <c r="HJI851" s="14"/>
      <c r="HJJ851" s="14"/>
      <c r="HJK851" s="14"/>
      <c r="HJL851" s="14"/>
      <c r="HJM851" s="14"/>
      <c r="HJN851" s="14"/>
      <c r="HJO851" s="14"/>
      <c r="HJP851" s="14"/>
      <c r="HJQ851" s="14"/>
      <c r="HJR851" s="14"/>
      <c r="HJS851" s="14"/>
      <c r="HJT851" s="14"/>
      <c r="HJU851" s="14"/>
      <c r="HJV851" s="14"/>
      <c r="HJW851" s="14"/>
      <c r="HJX851" s="14"/>
      <c r="HJY851" s="14"/>
      <c r="HJZ851" s="14"/>
      <c r="HKA851" s="14"/>
      <c r="HKB851" s="14"/>
      <c r="HKC851" s="14"/>
      <c r="HKD851" s="14"/>
      <c r="HKE851" s="14"/>
      <c r="HKF851" s="14"/>
      <c r="HKG851" s="14"/>
      <c r="HKH851" s="14"/>
      <c r="HKI851" s="14"/>
      <c r="HKJ851" s="14"/>
      <c r="HKK851" s="14"/>
      <c r="HKL851" s="14"/>
      <c r="HKM851" s="14"/>
      <c r="HKN851" s="14"/>
      <c r="HKO851" s="14"/>
      <c r="HKP851" s="14"/>
      <c r="HKQ851" s="14"/>
      <c r="HKR851" s="14"/>
      <c r="HKS851" s="14"/>
      <c r="HKT851" s="14"/>
      <c r="HKU851" s="14"/>
      <c r="HKV851" s="14"/>
      <c r="HKW851" s="14"/>
      <c r="HKX851" s="14"/>
      <c r="HKY851" s="14"/>
      <c r="HKZ851" s="14"/>
      <c r="HLA851" s="14"/>
      <c r="HLB851" s="14"/>
      <c r="HLC851" s="14"/>
      <c r="HLD851" s="14"/>
      <c r="HLE851" s="14"/>
      <c r="HLF851" s="14"/>
      <c r="HLG851" s="14"/>
      <c r="HLH851" s="14"/>
      <c r="HLI851" s="14"/>
      <c r="HLJ851" s="14"/>
      <c r="HLK851" s="14"/>
      <c r="HLL851" s="14"/>
      <c r="HLM851" s="14"/>
      <c r="HLN851" s="14"/>
      <c r="HLO851" s="14"/>
      <c r="HLP851" s="14"/>
      <c r="HLQ851" s="14"/>
      <c r="HLR851" s="14"/>
      <c r="HLS851" s="14"/>
      <c r="HLT851" s="14"/>
      <c r="HLU851" s="14"/>
      <c r="HLV851" s="14"/>
      <c r="HLW851" s="14"/>
      <c r="HLX851" s="14"/>
      <c r="HLY851" s="14"/>
      <c r="HLZ851" s="14"/>
      <c r="HMA851" s="14"/>
      <c r="HMB851" s="14"/>
      <c r="HMC851" s="14"/>
      <c r="HMD851" s="14"/>
      <c r="HME851" s="14"/>
      <c r="HMF851" s="14"/>
      <c r="HMG851" s="14"/>
      <c r="HMH851" s="14"/>
      <c r="HMI851" s="14"/>
      <c r="HMJ851" s="14"/>
      <c r="HMK851" s="14"/>
      <c r="HML851" s="14"/>
      <c r="HMM851" s="14"/>
      <c r="HMN851" s="14"/>
      <c r="HMO851" s="14"/>
      <c r="HMP851" s="14"/>
      <c r="HMQ851" s="14"/>
      <c r="HMR851" s="14"/>
      <c r="HMS851" s="14"/>
      <c r="HMT851" s="14"/>
      <c r="HMU851" s="14"/>
      <c r="HMV851" s="14"/>
      <c r="HMW851" s="14"/>
      <c r="HMX851" s="14"/>
      <c r="HMY851" s="14"/>
      <c r="HMZ851" s="14"/>
      <c r="HNA851" s="14"/>
      <c r="HNB851" s="14"/>
      <c r="HNC851" s="14"/>
      <c r="HND851" s="14"/>
      <c r="HNE851" s="14"/>
      <c r="HNF851" s="14"/>
      <c r="HNG851" s="14"/>
      <c r="HNH851" s="14"/>
      <c r="HNI851" s="14"/>
      <c r="HNJ851" s="14"/>
      <c r="HNK851" s="14"/>
      <c r="HNL851" s="14"/>
      <c r="HNM851" s="14"/>
      <c r="HNN851" s="14"/>
      <c r="HNO851" s="14"/>
      <c r="HNP851" s="14"/>
      <c r="HNQ851" s="14"/>
      <c r="HNR851" s="14"/>
      <c r="HNS851" s="14"/>
      <c r="HNT851" s="14"/>
      <c r="HNU851" s="14"/>
      <c r="HNV851" s="14"/>
      <c r="HNW851" s="14"/>
      <c r="HNX851" s="14"/>
      <c r="HNY851" s="14"/>
      <c r="HNZ851" s="14"/>
      <c r="HOA851" s="14"/>
      <c r="HOB851" s="14"/>
      <c r="HOC851" s="14"/>
      <c r="HOD851" s="14"/>
      <c r="HOE851" s="14"/>
      <c r="HOF851" s="14"/>
      <c r="HOG851" s="14"/>
      <c r="HOH851" s="14"/>
      <c r="HOI851" s="14"/>
      <c r="HOJ851" s="14"/>
      <c r="HOK851" s="14"/>
      <c r="HOL851" s="14"/>
      <c r="HOM851" s="14"/>
      <c r="HON851" s="14"/>
      <c r="HOO851" s="14"/>
      <c r="HOP851" s="14"/>
      <c r="HOQ851" s="14"/>
      <c r="HOR851" s="14"/>
      <c r="HOS851" s="14"/>
      <c r="HOT851" s="14"/>
      <c r="HOU851" s="14"/>
      <c r="HOV851" s="14"/>
      <c r="HOW851" s="14"/>
      <c r="HOX851" s="14"/>
      <c r="HOY851" s="14"/>
      <c r="HOZ851" s="14"/>
      <c r="HPA851" s="14"/>
      <c r="HPB851" s="14"/>
      <c r="HPC851" s="14"/>
      <c r="HPD851" s="14"/>
      <c r="HPE851" s="14"/>
      <c r="HPF851" s="14"/>
      <c r="HPG851" s="14"/>
      <c r="HPH851" s="14"/>
      <c r="HPI851" s="14"/>
      <c r="HPJ851" s="14"/>
      <c r="HPK851" s="14"/>
      <c r="HPL851" s="14"/>
      <c r="HPM851" s="14"/>
      <c r="HPN851" s="14"/>
      <c r="HPO851" s="14"/>
      <c r="HPP851" s="14"/>
      <c r="HPQ851" s="14"/>
      <c r="HPR851" s="14"/>
      <c r="HPS851" s="14"/>
      <c r="HPT851" s="14"/>
      <c r="HPU851" s="14"/>
      <c r="HPV851" s="14"/>
      <c r="HPW851" s="14"/>
      <c r="HPX851" s="14"/>
      <c r="HPY851" s="14"/>
      <c r="HPZ851" s="14"/>
      <c r="HQA851" s="14"/>
      <c r="HQB851" s="14"/>
      <c r="HQC851" s="14"/>
      <c r="HQD851" s="14"/>
      <c r="HQE851" s="14"/>
      <c r="HQF851" s="14"/>
      <c r="HQG851" s="14"/>
      <c r="HQH851" s="14"/>
      <c r="HQI851" s="14"/>
      <c r="HQJ851" s="14"/>
      <c r="HQK851" s="14"/>
      <c r="HQL851" s="14"/>
      <c r="HQM851" s="14"/>
      <c r="HQN851" s="14"/>
      <c r="HQO851" s="14"/>
      <c r="HQP851" s="14"/>
      <c r="HQQ851" s="14"/>
      <c r="HQR851" s="14"/>
      <c r="HQS851" s="14"/>
      <c r="HQT851" s="14"/>
      <c r="HQU851" s="14"/>
      <c r="HQV851" s="14"/>
      <c r="HQW851" s="14"/>
      <c r="HQX851" s="14"/>
      <c r="HQY851" s="14"/>
      <c r="HQZ851" s="14"/>
      <c r="HRA851" s="14"/>
      <c r="HRB851" s="14"/>
      <c r="HRC851" s="14"/>
      <c r="HRD851" s="14"/>
      <c r="HRE851" s="14"/>
      <c r="HRF851" s="14"/>
      <c r="HRG851" s="14"/>
      <c r="HRH851" s="14"/>
      <c r="HRI851" s="14"/>
      <c r="HRJ851" s="14"/>
      <c r="HRK851" s="14"/>
      <c r="HRL851" s="14"/>
      <c r="HRM851" s="14"/>
      <c r="HRN851" s="14"/>
      <c r="HRO851" s="14"/>
      <c r="HRP851" s="14"/>
      <c r="HRQ851" s="14"/>
      <c r="HRR851" s="14"/>
      <c r="HRS851" s="14"/>
      <c r="HRT851" s="14"/>
      <c r="HRU851" s="14"/>
      <c r="HRV851" s="14"/>
      <c r="HRW851" s="14"/>
      <c r="HRX851" s="14"/>
      <c r="HRY851" s="14"/>
      <c r="HRZ851" s="14"/>
      <c r="HSA851" s="14"/>
      <c r="HSB851" s="14"/>
      <c r="HSC851" s="14"/>
      <c r="HSD851" s="14"/>
      <c r="HSE851" s="14"/>
      <c r="HSF851" s="14"/>
      <c r="HSG851" s="14"/>
      <c r="HSH851" s="14"/>
      <c r="HSI851" s="14"/>
      <c r="HSJ851" s="14"/>
      <c r="HSK851" s="14"/>
      <c r="HSL851" s="14"/>
      <c r="HSM851" s="14"/>
      <c r="HSN851" s="14"/>
      <c r="HSO851" s="14"/>
      <c r="HSP851" s="14"/>
      <c r="HSQ851" s="14"/>
      <c r="HSR851" s="14"/>
      <c r="HSS851" s="14"/>
      <c r="HST851" s="14"/>
      <c r="HSU851" s="14"/>
      <c r="HSV851" s="14"/>
      <c r="HSW851" s="14"/>
      <c r="HSX851" s="14"/>
      <c r="HSY851" s="14"/>
      <c r="HSZ851" s="14"/>
      <c r="HTA851" s="14"/>
      <c r="HTB851" s="14"/>
      <c r="HTC851" s="14"/>
      <c r="HTD851" s="14"/>
      <c r="HTE851" s="14"/>
      <c r="HTF851" s="14"/>
      <c r="HTG851" s="14"/>
      <c r="HTH851" s="14"/>
      <c r="HTI851" s="14"/>
      <c r="HTJ851" s="14"/>
      <c r="HTK851" s="14"/>
      <c r="HTL851" s="14"/>
      <c r="HTM851" s="14"/>
      <c r="HTN851" s="14"/>
      <c r="HTO851" s="14"/>
      <c r="HTP851" s="14"/>
      <c r="HTQ851" s="14"/>
      <c r="HTR851" s="14"/>
      <c r="HTS851" s="14"/>
      <c r="HTT851" s="14"/>
      <c r="HTU851" s="14"/>
      <c r="HTV851" s="14"/>
      <c r="HTW851" s="14"/>
      <c r="HTX851" s="14"/>
      <c r="HTY851" s="14"/>
      <c r="HTZ851" s="14"/>
      <c r="HUA851" s="14"/>
      <c r="HUB851" s="14"/>
      <c r="HUC851" s="14"/>
      <c r="HUD851" s="14"/>
      <c r="HUE851" s="14"/>
      <c r="HUF851" s="14"/>
      <c r="HUG851" s="14"/>
      <c r="HUH851" s="14"/>
      <c r="HUI851" s="14"/>
      <c r="HUJ851" s="14"/>
      <c r="HUK851" s="14"/>
      <c r="HUL851" s="14"/>
      <c r="HUM851" s="14"/>
      <c r="HUN851" s="14"/>
      <c r="HUO851" s="14"/>
      <c r="HUP851" s="14"/>
      <c r="HUQ851" s="14"/>
      <c r="HUR851" s="14"/>
      <c r="HUS851" s="14"/>
      <c r="HUT851" s="14"/>
      <c r="HUU851" s="14"/>
      <c r="HUV851" s="14"/>
      <c r="HUW851" s="14"/>
      <c r="HUX851" s="14"/>
      <c r="HUY851" s="14"/>
      <c r="HUZ851" s="14"/>
      <c r="HVA851" s="14"/>
      <c r="HVB851" s="14"/>
      <c r="HVC851" s="14"/>
      <c r="HVD851" s="14"/>
      <c r="HVE851" s="14"/>
      <c r="HVF851" s="14"/>
      <c r="HVG851" s="14"/>
      <c r="HVH851" s="14"/>
      <c r="HVI851" s="14"/>
      <c r="HVJ851" s="14"/>
      <c r="HVK851" s="14"/>
      <c r="HVL851" s="14"/>
      <c r="HVM851" s="14"/>
      <c r="HVN851" s="14"/>
      <c r="HVO851" s="14"/>
      <c r="HVP851" s="14"/>
      <c r="HVQ851" s="14"/>
      <c r="HVR851" s="14"/>
      <c r="HVS851" s="14"/>
      <c r="HVT851" s="14"/>
      <c r="HVU851" s="14"/>
      <c r="HVV851" s="14"/>
      <c r="HVW851" s="14"/>
      <c r="HVX851" s="14"/>
      <c r="HVY851" s="14"/>
      <c r="HVZ851" s="14"/>
      <c r="HWA851" s="14"/>
      <c r="HWB851" s="14"/>
      <c r="HWC851" s="14"/>
      <c r="HWD851" s="14"/>
      <c r="HWE851" s="14"/>
      <c r="HWF851" s="14"/>
      <c r="HWG851" s="14"/>
      <c r="HWH851" s="14"/>
      <c r="HWI851" s="14"/>
      <c r="HWJ851" s="14"/>
      <c r="HWK851" s="14"/>
      <c r="HWL851" s="14"/>
      <c r="HWM851" s="14"/>
      <c r="HWN851" s="14"/>
      <c r="HWO851" s="14"/>
      <c r="HWP851" s="14"/>
      <c r="HWQ851" s="14"/>
      <c r="HWR851" s="14"/>
      <c r="HWS851" s="14"/>
      <c r="HWT851" s="14"/>
      <c r="HWU851" s="14"/>
      <c r="HWV851" s="14"/>
      <c r="HWW851" s="14"/>
      <c r="HWX851" s="14"/>
      <c r="HWY851" s="14"/>
      <c r="HWZ851" s="14"/>
      <c r="HXA851" s="14"/>
      <c r="HXB851" s="14"/>
      <c r="HXC851" s="14"/>
      <c r="HXD851" s="14"/>
      <c r="HXE851" s="14"/>
      <c r="HXF851" s="14"/>
      <c r="HXG851" s="14"/>
      <c r="HXH851" s="14"/>
      <c r="HXI851" s="14"/>
      <c r="HXJ851" s="14"/>
      <c r="HXK851" s="14"/>
      <c r="HXL851" s="14"/>
      <c r="HXM851" s="14"/>
      <c r="HXN851" s="14"/>
      <c r="HXO851" s="14"/>
      <c r="HXP851" s="14"/>
      <c r="HXQ851" s="14"/>
      <c r="HXR851" s="14"/>
      <c r="HXS851" s="14"/>
      <c r="HXT851" s="14"/>
      <c r="HXU851" s="14"/>
      <c r="HXV851" s="14"/>
      <c r="HXW851" s="14"/>
      <c r="HXX851" s="14"/>
      <c r="HXY851" s="14"/>
      <c r="HXZ851" s="14"/>
      <c r="HYA851" s="14"/>
      <c r="HYB851" s="14"/>
      <c r="HYC851" s="14"/>
      <c r="HYD851" s="14"/>
      <c r="HYE851" s="14"/>
      <c r="HYF851" s="14"/>
      <c r="HYG851" s="14"/>
      <c r="HYH851" s="14"/>
      <c r="HYI851" s="14"/>
      <c r="HYJ851" s="14"/>
      <c r="HYK851" s="14"/>
      <c r="HYL851" s="14"/>
      <c r="HYM851" s="14"/>
      <c r="HYN851" s="14"/>
      <c r="HYO851" s="14"/>
      <c r="HYP851" s="14"/>
      <c r="HYQ851" s="14"/>
      <c r="HYR851" s="14"/>
      <c r="HYS851" s="14"/>
      <c r="HYT851" s="14"/>
      <c r="HYU851" s="14"/>
      <c r="HYV851" s="14"/>
      <c r="HYW851" s="14"/>
      <c r="HYX851" s="14"/>
      <c r="HYY851" s="14"/>
      <c r="HYZ851" s="14"/>
      <c r="HZA851" s="14"/>
      <c r="HZB851" s="14"/>
      <c r="HZC851" s="14"/>
      <c r="HZD851" s="14"/>
      <c r="HZE851" s="14"/>
      <c r="HZF851" s="14"/>
      <c r="HZG851" s="14"/>
      <c r="HZH851" s="14"/>
      <c r="HZI851" s="14"/>
      <c r="HZJ851" s="14"/>
      <c r="HZK851" s="14"/>
      <c r="HZL851" s="14"/>
      <c r="HZM851" s="14"/>
      <c r="HZN851" s="14"/>
      <c r="HZO851" s="14"/>
      <c r="HZP851" s="14"/>
      <c r="HZQ851" s="14"/>
      <c r="HZR851" s="14"/>
      <c r="HZS851" s="14"/>
      <c r="HZT851" s="14"/>
      <c r="HZU851" s="14"/>
      <c r="HZV851" s="14"/>
      <c r="HZW851" s="14"/>
      <c r="HZX851" s="14"/>
      <c r="HZY851" s="14"/>
      <c r="HZZ851" s="14"/>
      <c r="IAA851" s="14"/>
      <c r="IAB851" s="14"/>
      <c r="IAC851" s="14"/>
      <c r="IAD851" s="14"/>
      <c r="IAE851" s="14"/>
      <c r="IAF851" s="14"/>
      <c r="IAG851" s="14"/>
      <c r="IAH851" s="14"/>
      <c r="IAI851" s="14"/>
      <c r="IAJ851" s="14"/>
      <c r="IAK851" s="14"/>
      <c r="IAL851" s="14"/>
      <c r="IAM851" s="14"/>
      <c r="IAN851" s="14"/>
      <c r="IAO851" s="14"/>
      <c r="IAP851" s="14"/>
      <c r="IAQ851" s="14"/>
      <c r="IAR851" s="14"/>
      <c r="IAS851" s="14"/>
      <c r="IAT851" s="14"/>
      <c r="IAU851" s="14"/>
      <c r="IAV851" s="14"/>
      <c r="IAW851" s="14"/>
      <c r="IAX851" s="14"/>
      <c r="IAY851" s="14"/>
      <c r="IAZ851" s="14"/>
      <c r="IBA851" s="14"/>
      <c r="IBB851" s="14"/>
      <c r="IBC851" s="14"/>
      <c r="IBD851" s="14"/>
      <c r="IBE851" s="14"/>
      <c r="IBF851" s="14"/>
      <c r="IBG851" s="14"/>
      <c r="IBH851" s="14"/>
      <c r="IBI851" s="14"/>
      <c r="IBJ851" s="14"/>
      <c r="IBK851" s="14"/>
      <c r="IBL851" s="14"/>
      <c r="IBM851" s="14"/>
      <c r="IBN851" s="14"/>
      <c r="IBO851" s="14"/>
      <c r="IBP851" s="14"/>
      <c r="IBQ851" s="14"/>
      <c r="IBR851" s="14"/>
      <c r="IBS851" s="14"/>
      <c r="IBT851" s="14"/>
      <c r="IBU851" s="14"/>
      <c r="IBV851" s="14"/>
      <c r="IBW851" s="14"/>
      <c r="IBX851" s="14"/>
      <c r="IBY851" s="14"/>
      <c r="IBZ851" s="14"/>
      <c r="ICA851" s="14"/>
      <c r="ICB851" s="14"/>
      <c r="ICC851" s="14"/>
      <c r="ICD851" s="14"/>
      <c r="ICE851" s="14"/>
      <c r="ICF851" s="14"/>
      <c r="ICG851" s="14"/>
      <c r="ICH851" s="14"/>
      <c r="ICI851" s="14"/>
      <c r="ICJ851" s="14"/>
      <c r="ICK851" s="14"/>
      <c r="ICL851" s="14"/>
      <c r="ICM851" s="14"/>
      <c r="ICN851" s="14"/>
      <c r="ICO851" s="14"/>
      <c r="ICP851" s="14"/>
      <c r="ICQ851" s="14"/>
      <c r="ICR851" s="14"/>
      <c r="ICS851" s="14"/>
      <c r="ICT851" s="14"/>
      <c r="ICU851" s="14"/>
      <c r="ICV851" s="14"/>
      <c r="ICW851" s="14"/>
      <c r="ICX851" s="14"/>
      <c r="ICY851" s="14"/>
      <c r="ICZ851" s="14"/>
      <c r="IDA851" s="14"/>
      <c r="IDB851" s="14"/>
      <c r="IDC851" s="14"/>
      <c r="IDD851" s="14"/>
      <c r="IDE851" s="14"/>
      <c r="IDF851" s="14"/>
      <c r="IDG851" s="14"/>
      <c r="IDH851" s="14"/>
      <c r="IDI851" s="14"/>
      <c r="IDJ851" s="14"/>
      <c r="IDK851" s="14"/>
      <c r="IDL851" s="14"/>
      <c r="IDM851" s="14"/>
      <c r="IDN851" s="14"/>
      <c r="IDO851" s="14"/>
      <c r="IDP851" s="14"/>
      <c r="IDQ851" s="14"/>
      <c r="IDR851" s="14"/>
      <c r="IDS851" s="14"/>
      <c r="IDT851" s="14"/>
      <c r="IDU851" s="14"/>
      <c r="IDV851" s="14"/>
      <c r="IDW851" s="14"/>
      <c r="IDX851" s="14"/>
      <c r="IDY851" s="14"/>
      <c r="IDZ851" s="14"/>
      <c r="IEA851" s="14"/>
      <c r="IEB851" s="14"/>
      <c r="IEC851" s="14"/>
      <c r="IED851" s="14"/>
      <c r="IEE851" s="14"/>
      <c r="IEF851" s="14"/>
      <c r="IEG851" s="14"/>
      <c r="IEH851" s="14"/>
      <c r="IEI851" s="14"/>
      <c r="IEJ851" s="14"/>
      <c r="IEK851" s="14"/>
      <c r="IEL851" s="14"/>
      <c r="IEM851" s="14"/>
      <c r="IEN851" s="14"/>
      <c r="IEO851" s="14"/>
      <c r="IEP851" s="14"/>
      <c r="IEQ851" s="14"/>
      <c r="IER851" s="14"/>
      <c r="IES851" s="14"/>
      <c r="IET851" s="14"/>
      <c r="IEU851" s="14"/>
      <c r="IEV851" s="14"/>
      <c r="IEW851" s="14"/>
      <c r="IEX851" s="14"/>
      <c r="IEY851" s="14"/>
      <c r="IEZ851" s="14"/>
      <c r="IFA851" s="14"/>
      <c r="IFB851" s="14"/>
      <c r="IFC851" s="14"/>
      <c r="IFD851" s="14"/>
      <c r="IFE851" s="14"/>
      <c r="IFF851" s="14"/>
      <c r="IFG851" s="14"/>
      <c r="IFH851" s="14"/>
      <c r="IFI851" s="14"/>
      <c r="IFJ851" s="14"/>
      <c r="IFK851" s="14"/>
      <c r="IFL851" s="14"/>
      <c r="IFM851" s="14"/>
      <c r="IFN851" s="14"/>
      <c r="IFO851" s="14"/>
      <c r="IFP851" s="14"/>
      <c r="IFQ851" s="14"/>
      <c r="IFR851" s="14"/>
      <c r="IFS851" s="14"/>
      <c r="IFT851" s="14"/>
      <c r="IFU851" s="14"/>
      <c r="IFV851" s="14"/>
      <c r="IFW851" s="14"/>
      <c r="IFX851" s="14"/>
      <c r="IFY851" s="14"/>
      <c r="IFZ851" s="14"/>
      <c r="IGA851" s="14"/>
      <c r="IGB851" s="14"/>
      <c r="IGC851" s="14"/>
      <c r="IGD851" s="14"/>
      <c r="IGE851" s="14"/>
      <c r="IGF851" s="14"/>
      <c r="IGG851" s="14"/>
      <c r="IGH851" s="14"/>
      <c r="IGI851" s="14"/>
      <c r="IGJ851" s="14"/>
      <c r="IGK851" s="14"/>
      <c r="IGL851" s="14"/>
      <c r="IGM851" s="14"/>
      <c r="IGN851" s="14"/>
      <c r="IGO851" s="14"/>
      <c r="IGP851" s="14"/>
      <c r="IGQ851" s="14"/>
      <c r="IGR851" s="14"/>
      <c r="IGS851" s="14"/>
      <c r="IGT851" s="14"/>
      <c r="IGU851" s="14"/>
      <c r="IGV851" s="14"/>
      <c r="IGW851" s="14"/>
      <c r="IGX851" s="14"/>
      <c r="IGY851" s="14"/>
      <c r="IGZ851" s="14"/>
      <c r="IHA851" s="14"/>
      <c r="IHB851" s="14"/>
      <c r="IHC851" s="14"/>
      <c r="IHD851" s="14"/>
      <c r="IHE851" s="14"/>
      <c r="IHF851" s="14"/>
      <c r="IHG851" s="14"/>
      <c r="IHH851" s="14"/>
      <c r="IHI851" s="14"/>
      <c r="IHJ851" s="14"/>
      <c r="IHK851" s="14"/>
      <c r="IHL851" s="14"/>
      <c r="IHM851" s="14"/>
      <c r="IHN851" s="14"/>
      <c r="IHO851" s="14"/>
      <c r="IHP851" s="14"/>
      <c r="IHQ851" s="14"/>
      <c r="IHR851" s="14"/>
      <c r="IHS851" s="14"/>
      <c r="IHT851" s="14"/>
      <c r="IHU851" s="14"/>
      <c r="IHV851" s="14"/>
      <c r="IHW851" s="14"/>
      <c r="IHX851" s="14"/>
      <c r="IHY851" s="14"/>
      <c r="IHZ851" s="14"/>
      <c r="IIA851" s="14"/>
      <c r="IIB851" s="14"/>
      <c r="IIC851" s="14"/>
      <c r="IID851" s="14"/>
      <c r="IIE851" s="14"/>
      <c r="IIF851" s="14"/>
      <c r="IIG851" s="14"/>
      <c r="IIH851" s="14"/>
      <c r="III851" s="14"/>
      <c r="IIJ851" s="14"/>
      <c r="IIK851" s="14"/>
      <c r="IIL851" s="14"/>
      <c r="IIM851" s="14"/>
      <c r="IIN851" s="14"/>
      <c r="IIO851" s="14"/>
      <c r="IIP851" s="14"/>
      <c r="IIQ851" s="14"/>
      <c r="IIR851" s="14"/>
      <c r="IIS851" s="14"/>
      <c r="IIT851" s="14"/>
      <c r="IIU851" s="14"/>
      <c r="IIV851" s="14"/>
      <c r="IIW851" s="14"/>
      <c r="IIX851" s="14"/>
      <c r="IIY851" s="14"/>
      <c r="IIZ851" s="14"/>
      <c r="IJA851" s="14"/>
      <c r="IJB851" s="14"/>
      <c r="IJC851" s="14"/>
      <c r="IJD851" s="14"/>
      <c r="IJE851" s="14"/>
      <c r="IJF851" s="14"/>
      <c r="IJG851" s="14"/>
      <c r="IJH851" s="14"/>
      <c r="IJI851" s="14"/>
      <c r="IJJ851" s="14"/>
      <c r="IJK851" s="14"/>
      <c r="IJL851" s="14"/>
      <c r="IJM851" s="14"/>
      <c r="IJN851" s="14"/>
      <c r="IJO851" s="14"/>
      <c r="IJP851" s="14"/>
      <c r="IJQ851" s="14"/>
      <c r="IJR851" s="14"/>
      <c r="IJS851" s="14"/>
      <c r="IJT851" s="14"/>
      <c r="IJU851" s="14"/>
      <c r="IJV851" s="14"/>
      <c r="IJW851" s="14"/>
      <c r="IJX851" s="14"/>
      <c r="IJY851" s="14"/>
      <c r="IJZ851" s="14"/>
      <c r="IKA851" s="14"/>
      <c r="IKB851" s="14"/>
      <c r="IKC851" s="14"/>
      <c r="IKD851" s="14"/>
      <c r="IKE851" s="14"/>
      <c r="IKF851" s="14"/>
      <c r="IKG851" s="14"/>
      <c r="IKH851" s="14"/>
      <c r="IKI851" s="14"/>
      <c r="IKJ851" s="14"/>
      <c r="IKK851" s="14"/>
      <c r="IKL851" s="14"/>
      <c r="IKM851" s="14"/>
      <c r="IKN851" s="14"/>
      <c r="IKO851" s="14"/>
      <c r="IKP851" s="14"/>
      <c r="IKQ851" s="14"/>
      <c r="IKR851" s="14"/>
      <c r="IKS851" s="14"/>
      <c r="IKT851" s="14"/>
      <c r="IKU851" s="14"/>
      <c r="IKV851" s="14"/>
      <c r="IKW851" s="14"/>
      <c r="IKX851" s="14"/>
      <c r="IKY851" s="14"/>
      <c r="IKZ851" s="14"/>
      <c r="ILA851" s="14"/>
      <c r="ILB851" s="14"/>
      <c r="ILC851" s="14"/>
      <c r="ILD851" s="14"/>
      <c r="ILE851" s="14"/>
      <c r="ILF851" s="14"/>
      <c r="ILG851" s="14"/>
      <c r="ILH851" s="14"/>
      <c r="ILI851" s="14"/>
      <c r="ILJ851" s="14"/>
      <c r="ILK851" s="14"/>
      <c r="ILL851" s="14"/>
      <c r="ILM851" s="14"/>
      <c r="ILN851" s="14"/>
      <c r="ILO851" s="14"/>
      <c r="ILP851" s="14"/>
      <c r="ILQ851" s="14"/>
      <c r="ILR851" s="14"/>
      <c r="ILS851" s="14"/>
      <c r="ILT851" s="14"/>
      <c r="ILU851" s="14"/>
      <c r="ILV851" s="14"/>
      <c r="ILW851" s="14"/>
      <c r="ILX851" s="14"/>
      <c r="ILY851" s="14"/>
      <c r="ILZ851" s="14"/>
      <c r="IMA851" s="14"/>
      <c r="IMB851" s="14"/>
      <c r="IMC851" s="14"/>
      <c r="IMD851" s="14"/>
      <c r="IME851" s="14"/>
      <c r="IMF851" s="14"/>
      <c r="IMG851" s="14"/>
      <c r="IMH851" s="14"/>
      <c r="IMI851" s="14"/>
      <c r="IMJ851" s="14"/>
      <c r="IMK851" s="14"/>
      <c r="IML851" s="14"/>
      <c r="IMM851" s="14"/>
      <c r="IMN851" s="14"/>
      <c r="IMO851" s="14"/>
      <c r="IMP851" s="14"/>
      <c r="IMQ851" s="14"/>
      <c r="IMR851" s="14"/>
      <c r="IMS851" s="14"/>
      <c r="IMT851" s="14"/>
      <c r="IMU851" s="14"/>
      <c r="IMV851" s="14"/>
      <c r="IMW851" s="14"/>
      <c r="IMX851" s="14"/>
      <c r="IMY851" s="14"/>
      <c r="IMZ851" s="14"/>
      <c r="INA851" s="14"/>
      <c r="INB851" s="14"/>
      <c r="INC851" s="14"/>
      <c r="IND851" s="14"/>
      <c r="INE851" s="14"/>
      <c r="INF851" s="14"/>
      <c r="ING851" s="14"/>
      <c r="INH851" s="14"/>
      <c r="INI851" s="14"/>
      <c r="INJ851" s="14"/>
      <c r="INK851" s="14"/>
      <c r="INL851" s="14"/>
      <c r="INM851" s="14"/>
      <c r="INN851" s="14"/>
      <c r="INO851" s="14"/>
      <c r="INP851" s="14"/>
      <c r="INQ851" s="14"/>
      <c r="INR851" s="14"/>
      <c r="INS851" s="14"/>
      <c r="INT851" s="14"/>
      <c r="INU851" s="14"/>
      <c r="INV851" s="14"/>
      <c r="INW851" s="14"/>
      <c r="INX851" s="14"/>
      <c r="INY851" s="14"/>
      <c r="INZ851" s="14"/>
      <c r="IOA851" s="14"/>
      <c r="IOB851" s="14"/>
      <c r="IOC851" s="14"/>
      <c r="IOD851" s="14"/>
      <c r="IOE851" s="14"/>
      <c r="IOF851" s="14"/>
      <c r="IOG851" s="14"/>
      <c r="IOH851" s="14"/>
      <c r="IOI851" s="14"/>
      <c r="IOJ851" s="14"/>
      <c r="IOK851" s="14"/>
      <c r="IOL851" s="14"/>
      <c r="IOM851" s="14"/>
      <c r="ION851" s="14"/>
      <c r="IOO851" s="14"/>
      <c r="IOP851" s="14"/>
      <c r="IOQ851" s="14"/>
      <c r="IOR851" s="14"/>
      <c r="IOS851" s="14"/>
      <c r="IOT851" s="14"/>
      <c r="IOU851" s="14"/>
      <c r="IOV851" s="14"/>
      <c r="IOW851" s="14"/>
      <c r="IOX851" s="14"/>
      <c r="IOY851" s="14"/>
      <c r="IOZ851" s="14"/>
      <c r="IPA851" s="14"/>
      <c r="IPB851" s="14"/>
      <c r="IPC851" s="14"/>
      <c r="IPD851" s="14"/>
      <c r="IPE851" s="14"/>
      <c r="IPF851" s="14"/>
      <c r="IPG851" s="14"/>
      <c r="IPH851" s="14"/>
      <c r="IPI851" s="14"/>
      <c r="IPJ851" s="14"/>
      <c r="IPK851" s="14"/>
      <c r="IPL851" s="14"/>
      <c r="IPM851" s="14"/>
      <c r="IPN851" s="14"/>
      <c r="IPO851" s="14"/>
      <c r="IPP851" s="14"/>
      <c r="IPQ851" s="14"/>
      <c r="IPR851" s="14"/>
      <c r="IPS851" s="14"/>
      <c r="IPT851" s="14"/>
      <c r="IPU851" s="14"/>
      <c r="IPV851" s="14"/>
      <c r="IPW851" s="14"/>
      <c r="IPX851" s="14"/>
      <c r="IPY851" s="14"/>
      <c r="IPZ851" s="14"/>
      <c r="IQA851" s="14"/>
      <c r="IQB851" s="14"/>
      <c r="IQC851" s="14"/>
      <c r="IQD851" s="14"/>
      <c r="IQE851" s="14"/>
      <c r="IQF851" s="14"/>
      <c r="IQG851" s="14"/>
      <c r="IQH851" s="14"/>
      <c r="IQI851" s="14"/>
      <c r="IQJ851" s="14"/>
      <c r="IQK851" s="14"/>
      <c r="IQL851" s="14"/>
      <c r="IQM851" s="14"/>
      <c r="IQN851" s="14"/>
      <c r="IQO851" s="14"/>
      <c r="IQP851" s="14"/>
      <c r="IQQ851" s="14"/>
      <c r="IQR851" s="14"/>
      <c r="IQS851" s="14"/>
      <c r="IQT851" s="14"/>
      <c r="IQU851" s="14"/>
      <c r="IQV851" s="14"/>
      <c r="IQW851" s="14"/>
      <c r="IQX851" s="14"/>
      <c r="IQY851" s="14"/>
      <c r="IQZ851" s="14"/>
      <c r="IRA851" s="14"/>
      <c r="IRB851" s="14"/>
      <c r="IRC851" s="14"/>
      <c r="IRD851" s="14"/>
      <c r="IRE851" s="14"/>
      <c r="IRF851" s="14"/>
      <c r="IRG851" s="14"/>
      <c r="IRH851" s="14"/>
      <c r="IRI851" s="14"/>
      <c r="IRJ851" s="14"/>
      <c r="IRK851" s="14"/>
      <c r="IRL851" s="14"/>
      <c r="IRM851" s="14"/>
      <c r="IRN851" s="14"/>
      <c r="IRO851" s="14"/>
      <c r="IRP851" s="14"/>
      <c r="IRQ851" s="14"/>
      <c r="IRR851" s="14"/>
      <c r="IRS851" s="14"/>
      <c r="IRT851" s="14"/>
      <c r="IRU851" s="14"/>
      <c r="IRV851" s="14"/>
      <c r="IRW851" s="14"/>
      <c r="IRX851" s="14"/>
      <c r="IRY851" s="14"/>
      <c r="IRZ851" s="14"/>
      <c r="ISA851" s="14"/>
      <c r="ISB851" s="14"/>
      <c r="ISC851" s="14"/>
      <c r="ISD851" s="14"/>
      <c r="ISE851" s="14"/>
      <c r="ISF851" s="14"/>
      <c r="ISG851" s="14"/>
      <c r="ISH851" s="14"/>
      <c r="ISI851" s="14"/>
      <c r="ISJ851" s="14"/>
      <c r="ISK851" s="14"/>
      <c r="ISL851" s="14"/>
      <c r="ISM851" s="14"/>
      <c r="ISN851" s="14"/>
      <c r="ISO851" s="14"/>
      <c r="ISP851" s="14"/>
      <c r="ISQ851" s="14"/>
      <c r="ISR851" s="14"/>
      <c r="ISS851" s="14"/>
      <c r="IST851" s="14"/>
      <c r="ISU851" s="14"/>
      <c r="ISV851" s="14"/>
      <c r="ISW851" s="14"/>
      <c r="ISX851" s="14"/>
      <c r="ISY851" s="14"/>
      <c r="ISZ851" s="14"/>
      <c r="ITA851" s="14"/>
      <c r="ITB851" s="14"/>
      <c r="ITC851" s="14"/>
      <c r="ITD851" s="14"/>
      <c r="ITE851" s="14"/>
      <c r="ITF851" s="14"/>
      <c r="ITG851" s="14"/>
      <c r="ITH851" s="14"/>
      <c r="ITI851" s="14"/>
      <c r="ITJ851" s="14"/>
      <c r="ITK851" s="14"/>
      <c r="ITL851" s="14"/>
      <c r="ITM851" s="14"/>
      <c r="ITN851" s="14"/>
      <c r="ITO851" s="14"/>
      <c r="ITP851" s="14"/>
      <c r="ITQ851" s="14"/>
      <c r="ITR851" s="14"/>
      <c r="ITS851" s="14"/>
      <c r="ITT851" s="14"/>
      <c r="ITU851" s="14"/>
      <c r="ITV851" s="14"/>
      <c r="ITW851" s="14"/>
      <c r="ITX851" s="14"/>
      <c r="ITY851" s="14"/>
      <c r="ITZ851" s="14"/>
      <c r="IUA851" s="14"/>
      <c r="IUB851" s="14"/>
      <c r="IUC851" s="14"/>
      <c r="IUD851" s="14"/>
      <c r="IUE851" s="14"/>
      <c r="IUF851" s="14"/>
      <c r="IUG851" s="14"/>
      <c r="IUH851" s="14"/>
      <c r="IUI851" s="14"/>
      <c r="IUJ851" s="14"/>
      <c r="IUK851" s="14"/>
      <c r="IUL851" s="14"/>
      <c r="IUM851" s="14"/>
      <c r="IUN851" s="14"/>
      <c r="IUO851" s="14"/>
      <c r="IUP851" s="14"/>
      <c r="IUQ851" s="14"/>
      <c r="IUR851" s="14"/>
      <c r="IUS851" s="14"/>
      <c r="IUT851" s="14"/>
      <c r="IUU851" s="14"/>
      <c r="IUV851" s="14"/>
      <c r="IUW851" s="14"/>
      <c r="IUX851" s="14"/>
      <c r="IUY851" s="14"/>
      <c r="IUZ851" s="14"/>
      <c r="IVA851" s="14"/>
      <c r="IVB851" s="14"/>
      <c r="IVC851" s="14"/>
      <c r="IVD851" s="14"/>
      <c r="IVE851" s="14"/>
      <c r="IVF851" s="14"/>
      <c r="IVG851" s="14"/>
      <c r="IVH851" s="14"/>
      <c r="IVI851" s="14"/>
      <c r="IVJ851" s="14"/>
      <c r="IVK851" s="14"/>
      <c r="IVL851" s="14"/>
      <c r="IVM851" s="14"/>
      <c r="IVN851" s="14"/>
      <c r="IVO851" s="14"/>
      <c r="IVP851" s="14"/>
      <c r="IVQ851" s="14"/>
      <c r="IVR851" s="14"/>
      <c r="IVS851" s="14"/>
      <c r="IVT851" s="14"/>
      <c r="IVU851" s="14"/>
      <c r="IVV851" s="14"/>
      <c r="IVW851" s="14"/>
      <c r="IVX851" s="14"/>
      <c r="IVY851" s="14"/>
      <c r="IVZ851" s="14"/>
      <c r="IWA851" s="14"/>
      <c r="IWB851" s="14"/>
      <c r="IWC851" s="14"/>
      <c r="IWD851" s="14"/>
      <c r="IWE851" s="14"/>
      <c r="IWF851" s="14"/>
      <c r="IWG851" s="14"/>
      <c r="IWH851" s="14"/>
      <c r="IWI851" s="14"/>
      <c r="IWJ851" s="14"/>
      <c r="IWK851" s="14"/>
      <c r="IWL851" s="14"/>
      <c r="IWM851" s="14"/>
      <c r="IWN851" s="14"/>
      <c r="IWO851" s="14"/>
      <c r="IWP851" s="14"/>
      <c r="IWQ851" s="14"/>
      <c r="IWR851" s="14"/>
      <c r="IWS851" s="14"/>
      <c r="IWT851" s="14"/>
      <c r="IWU851" s="14"/>
      <c r="IWV851" s="14"/>
      <c r="IWW851" s="14"/>
      <c r="IWX851" s="14"/>
      <c r="IWY851" s="14"/>
      <c r="IWZ851" s="14"/>
      <c r="IXA851" s="14"/>
      <c r="IXB851" s="14"/>
      <c r="IXC851" s="14"/>
      <c r="IXD851" s="14"/>
      <c r="IXE851" s="14"/>
      <c r="IXF851" s="14"/>
      <c r="IXG851" s="14"/>
      <c r="IXH851" s="14"/>
      <c r="IXI851" s="14"/>
      <c r="IXJ851" s="14"/>
      <c r="IXK851" s="14"/>
      <c r="IXL851" s="14"/>
      <c r="IXM851" s="14"/>
      <c r="IXN851" s="14"/>
      <c r="IXO851" s="14"/>
      <c r="IXP851" s="14"/>
      <c r="IXQ851" s="14"/>
      <c r="IXR851" s="14"/>
      <c r="IXS851" s="14"/>
      <c r="IXT851" s="14"/>
      <c r="IXU851" s="14"/>
      <c r="IXV851" s="14"/>
      <c r="IXW851" s="14"/>
      <c r="IXX851" s="14"/>
      <c r="IXY851" s="14"/>
      <c r="IXZ851" s="14"/>
      <c r="IYA851" s="14"/>
      <c r="IYB851" s="14"/>
      <c r="IYC851" s="14"/>
      <c r="IYD851" s="14"/>
      <c r="IYE851" s="14"/>
      <c r="IYF851" s="14"/>
      <c r="IYG851" s="14"/>
      <c r="IYH851" s="14"/>
      <c r="IYI851" s="14"/>
      <c r="IYJ851" s="14"/>
      <c r="IYK851" s="14"/>
      <c r="IYL851" s="14"/>
      <c r="IYM851" s="14"/>
      <c r="IYN851" s="14"/>
      <c r="IYO851" s="14"/>
      <c r="IYP851" s="14"/>
      <c r="IYQ851" s="14"/>
      <c r="IYR851" s="14"/>
      <c r="IYS851" s="14"/>
      <c r="IYT851" s="14"/>
      <c r="IYU851" s="14"/>
      <c r="IYV851" s="14"/>
      <c r="IYW851" s="14"/>
      <c r="IYX851" s="14"/>
      <c r="IYY851" s="14"/>
      <c r="IYZ851" s="14"/>
      <c r="IZA851" s="14"/>
      <c r="IZB851" s="14"/>
      <c r="IZC851" s="14"/>
      <c r="IZD851" s="14"/>
      <c r="IZE851" s="14"/>
      <c r="IZF851" s="14"/>
      <c r="IZG851" s="14"/>
      <c r="IZH851" s="14"/>
      <c r="IZI851" s="14"/>
      <c r="IZJ851" s="14"/>
      <c r="IZK851" s="14"/>
      <c r="IZL851" s="14"/>
      <c r="IZM851" s="14"/>
      <c r="IZN851" s="14"/>
      <c r="IZO851" s="14"/>
      <c r="IZP851" s="14"/>
      <c r="IZQ851" s="14"/>
      <c r="IZR851" s="14"/>
      <c r="IZS851" s="14"/>
      <c r="IZT851" s="14"/>
      <c r="IZU851" s="14"/>
      <c r="IZV851" s="14"/>
      <c r="IZW851" s="14"/>
      <c r="IZX851" s="14"/>
      <c r="IZY851" s="14"/>
      <c r="IZZ851" s="14"/>
      <c r="JAA851" s="14"/>
      <c r="JAB851" s="14"/>
      <c r="JAC851" s="14"/>
      <c r="JAD851" s="14"/>
      <c r="JAE851" s="14"/>
      <c r="JAF851" s="14"/>
      <c r="JAG851" s="14"/>
      <c r="JAH851" s="14"/>
      <c r="JAI851" s="14"/>
      <c r="JAJ851" s="14"/>
      <c r="JAK851" s="14"/>
      <c r="JAL851" s="14"/>
      <c r="JAM851" s="14"/>
      <c r="JAN851" s="14"/>
      <c r="JAO851" s="14"/>
      <c r="JAP851" s="14"/>
      <c r="JAQ851" s="14"/>
      <c r="JAR851" s="14"/>
      <c r="JAS851" s="14"/>
      <c r="JAT851" s="14"/>
      <c r="JAU851" s="14"/>
      <c r="JAV851" s="14"/>
      <c r="JAW851" s="14"/>
      <c r="JAX851" s="14"/>
      <c r="JAY851" s="14"/>
      <c r="JAZ851" s="14"/>
      <c r="JBA851" s="14"/>
      <c r="JBB851" s="14"/>
      <c r="JBC851" s="14"/>
      <c r="JBD851" s="14"/>
      <c r="JBE851" s="14"/>
      <c r="JBF851" s="14"/>
      <c r="JBG851" s="14"/>
      <c r="JBH851" s="14"/>
      <c r="JBI851" s="14"/>
      <c r="JBJ851" s="14"/>
      <c r="JBK851" s="14"/>
      <c r="JBL851" s="14"/>
      <c r="JBM851" s="14"/>
      <c r="JBN851" s="14"/>
      <c r="JBO851" s="14"/>
      <c r="JBP851" s="14"/>
      <c r="JBQ851" s="14"/>
      <c r="JBR851" s="14"/>
      <c r="JBS851" s="14"/>
      <c r="JBT851" s="14"/>
      <c r="JBU851" s="14"/>
      <c r="JBV851" s="14"/>
      <c r="JBW851" s="14"/>
      <c r="JBX851" s="14"/>
      <c r="JBY851" s="14"/>
      <c r="JBZ851" s="14"/>
      <c r="JCA851" s="14"/>
      <c r="JCB851" s="14"/>
      <c r="JCC851" s="14"/>
      <c r="JCD851" s="14"/>
      <c r="JCE851" s="14"/>
      <c r="JCF851" s="14"/>
      <c r="JCG851" s="14"/>
      <c r="JCH851" s="14"/>
      <c r="JCI851" s="14"/>
      <c r="JCJ851" s="14"/>
      <c r="JCK851" s="14"/>
      <c r="JCL851" s="14"/>
      <c r="JCM851" s="14"/>
      <c r="JCN851" s="14"/>
      <c r="JCO851" s="14"/>
      <c r="JCP851" s="14"/>
      <c r="JCQ851" s="14"/>
      <c r="JCR851" s="14"/>
      <c r="JCS851" s="14"/>
      <c r="JCT851" s="14"/>
      <c r="JCU851" s="14"/>
      <c r="JCV851" s="14"/>
      <c r="JCW851" s="14"/>
      <c r="JCX851" s="14"/>
      <c r="JCY851" s="14"/>
      <c r="JCZ851" s="14"/>
      <c r="JDA851" s="14"/>
      <c r="JDB851" s="14"/>
      <c r="JDC851" s="14"/>
      <c r="JDD851" s="14"/>
      <c r="JDE851" s="14"/>
      <c r="JDF851" s="14"/>
      <c r="JDG851" s="14"/>
      <c r="JDH851" s="14"/>
      <c r="JDI851" s="14"/>
      <c r="JDJ851" s="14"/>
      <c r="JDK851" s="14"/>
      <c r="JDL851" s="14"/>
      <c r="JDM851" s="14"/>
      <c r="JDN851" s="14"/>
      <c r="JDO851" s="14"/>
      <c r="JDP851" s="14"/>
      <c r="JDQ851" s="14"/>
      <c r="JDR851" s="14"/>
      <c r="JDS851" s="14"/>
      <c r="JDT851" s="14"/>
      <c r="JDU851" s="14"/>
      <c r="JDV851" s="14"/>
      <c r="JDW851" s="14"/>
      <c r="JDX851" s="14"/>
      <c r="JDY851" s="14"/>
      <c r="JDZ851" s="14"/>
      <c r="JEA851" s="14"/>
      <c r="JEB851" s="14"/>
      <c r="JEC851" s="14"/>
      <c r="JED851" s="14"/>
      <c r="JEE851" s="14"/>
      <c r="JEF851" s="14"/>
      <c r="JEG851" s="14"/>
      <c r="JEH851" s="14"/>
      <c r="JEI851" s="14"/>
      <c r="JEJ851" s="14"/>
      <c r="JEK851" s="14"/>
      <c r="JEL851" s="14"/>
      <c r="JEM851" s="14"/>
      <c r="JEN851" s="14"/>
      <c r="JEO851" s="14"/>
      <c r="JEP851" s="14"/>
      <c r="JEQ851" s="14"/>
      <c r="JER851" s="14"/>
      <c r="JES851" s="14"/>
      <c r="JET851" s="14"/>
      <c r="JEU851" s="14"/>
      <c r="JEV851" s="14"/>
      <c r="JEW851" s="14"/>
      <c r="JEX851" s="14"/>
      <c r="JEY851" s="14"/>
      <c r="JEZ851" s="14"/>
      <c r="JFA851" s="14"/>
      <c r="JFB851" s="14"/>
      <c r="JFC851" s="14"/>
      <c r="JFD851" s="14"/>
      <c r="JFE851" s="14"/>
      <c r="JFF851" s="14"/>
      <c r="JFG851" s="14"/>
      <c r="JFH851" s="14"/>
      <c r="JFI851" s="14"/>
      <c r="JFJ851" s="14"/>
      <c r="JFK851" s="14"/>
      <c r="JFL851" s="14"/>
      <c r="JFM851" s="14"/>
      <c r="JFN851" s="14"/>
      <c r="JFO851" s="14"/>
      <c r="JFP851" s="14"/>
      <c r="JFQ851" s="14"/>
      <c r="JFR851" s="14"/>
      <c r="JFS851" s="14"/>
      <c r="JFT851" s="14"/>
      <c r="JFU851" s="14"/>
      <c r="JFV851" s="14"/>
      <c r="JFW851" s="14"/>
      <c r="JFX851" s="14"/>
      <c r="JFY851" s="14"/>
      <c r="JFZ851" s="14"/>
      <c r="JGA851" s="14"/>
      <c r="JGB851" s="14"/>
      <c r="JGC851" s="14"/>
      <c r="JGD851" s="14"/>
      <c r="JGE851" s="14"/>
      <c r="JGF851" s="14"/>
      <c r="JGG851" s="14"/>
      <c r="JGH851" s="14"/>
      <c r="JGI851" s="14"/>
      <c r="JGJ851" s="14"/>
      <c r="JGK851" s="14"/>
      <c r="JGL851" s="14"/>
      <c r="JGM851" s="14"/>
      <c r="JGN851" s="14"/>
      <c r="JGO851" s="14"/>
      <c r="JGP851" s="14"/>
      <c r="JGQ851" s="14"/>
      <c r="JGR851" s="14"/>
      <c r="JGS851" s="14"/>
      <c r="JGT851" s="14"/>
      <c r="JGU851" s="14"/>
      <c r="JGV851" s="14"/>
      <c r="JGW851" s="14"/>
      <c r="JGX851" s="14"/>
      <c r="JGY851" s="14"/>
      <c r="JGZ851" s="14"/>
      <c r="JHA851" s="14"/>
      <c r="JHB851" s="14"/>
      <c r="JHC851" s="14"/>
      <c r="JHD851" s="14"/>
      <c r="JHE851" s="14"/>
      <c r="JHF851" s="14"/>
      <c r="JHG851" s="14"/>
      <c r="JHH851" s="14"/>
      <c r="JHI851" s="14"/>
      <c r="JHJ851" s="14"/>
      <c r="JHK851" s="14"/>
      <c r="JHL851" s="14"/>
      <c r="JHM851" s="14"/>
      <c r="JHN851" s="14"/>
      <c r="JHO851" s="14"/>
      <c r="JHP851" s="14"/>
      <c r="JHQ851" s="14"/>
      <c r="JHR851" s="14"/>
      <c r="JHS851" s="14"/>
      <c r="JHT851" s="14"/>
      <c r="JHU851" s="14"/>
      <c r="JHV851" s="14"/>
      <c r="JHW851" s="14"/>
      <c r="JHX851" s="14"/>
      <c r="JHY851" s="14"/>
      <c r="JHZ851" s="14"/>
      <c r="JIA851" s="14"/>
      <c r="JIB851" s="14"/>
      <c r="JIC851" s="14"/>
      <c r="JID851" s="14"/>
      <c r="JIE851" s="14"/>
      <c r="JIF851" s="14"/>
      <c r="JIG851" s="14"/>
      <c r="JIH851" s="14"/>
      <c r="JII851" s="14"/>
      <c r="JIJ851" s="14"/>
      <c r="JIK851" s="14"/>
      <c r="JIL851" s="14"/>
      <c r="JIM851" s="14"/>
      <c r="JIN851" s="14"/>
      <c r="JIO851" s="14"/>
      <c r="JIP851" s="14"/>
      <c r="JIQ851" s="14"/>
      <c r="JIR851" s="14"/>
      <c r="JIS851" s="14"/>
      <c r="JIT851" s="14"/>
      <c r="JIU851" s="14"/>
      <c r="JIV851" s="14"/>
      <c r="JIW851" s="14"/>
      <c r="JIX851" s="14"/>
      <c r="JIY851" s="14"/>
      <c r="JIZ851" s="14"/>
      <c r="JJA851" s="14"/>
      <c r="JJB851" s="14"/>
      <c r="JJC851" s="14"/>
      <c r="JJD851" s="14"/>
      <c r="JJE851" s="14"/>
      <c r="JJF851" s="14"/>
      <c r="JJG851" s="14"/>
      <c r="JJH851" s="14"/>
      <c r="JJI851" s="14"/>
      <c r="JJJ851" s="14"/>
      <c r="JJK851" s="14"/>
      <c r="JJL851" s="14"/>
      <c r="JJM851" s="14"/>
      <c r="JJN851" s="14"/>
      <c r="JJO851" s="14"/>
      <c r="JJP851" s="14"/>
      <c r="JJQ851" s="14"/>
      <c r="JJR851" s="14"/>
      <c r="JJS851" s="14"/>
      <c r="JJT851" s="14"/>
      <c r="JJU851" s="14"/>
      <c r="JJV851" s="14"/>
      <c r="JJW851" s="14"/>
      <c r="JJX851" s="14"/>
      <c r="JJY851" s="14"/>
      <c r="JJZ851" s="14"/>
      <c r="JKA851" s="14"/>
      <c r="JKB851" s="14"/>
      <c r="JKC851" s="14"/>
      <c r="JKD851" s="14"/>
      <c r="JKE851" s="14"/>
      <c r="JKF851" s="14"/>
      <c r="JKG851" s="14"/>
      <c r="JKH851" s="14"/>
      <c r="JKI851" s="14"/>
      <c r="JKJ851" s="14"/>
      <c r="JKK851" s="14"/>
      <c r="JKL851" s="14"/>
      <c r="JKM851" s="14"/>
      <c r="JKN851" s="14"/>
      <c r="JKO851" s="14"/>
      <c r="JKP851" s="14"/>
      <c r="JKQ851" s="14"/>
      <c r="JKR851" s="14"/>
      <c r="JKS851" s="14"/>
      <c r="JKT851" s="14"/>
      <c r="JKU851" s="14"/>
      <c r="JKV851" s="14"/>
      <c r="JKW851" s="14"/>
      <c r="JKX851" s="14"/>
      <c r="JKY851" s="14"/>
      <c r="JKZ851" s="14"/>
      <c r="JLA851" s="14"/>
      <c r="JLB851" s="14"/>
      <c r="JLC851" s="14"/>
      <c r="JLD851" s="14"/>
      <c r="JLE851" s="14"/>
      <c r="JLF851" s="14"/>
      <c r="JLG851" s="14"/>
      <c r="JLH851" s="14"/>
      <c r="JLI851" s="14"/>
      <c r="JLJ851" s="14"/>
      <c r="JLK851" s="14"/>
      <c r="JLL851" s="14"/>
      <c r="JLM851" s="14"/>
      <c r="JLN851" s="14"/>
      <c r="JLO851" s="14"/>
      <c r="JLP851" s="14"/>
      <c r="JLQ851" s="14"/>
      <c r="JLR851" s="14"/>
      <c r="JLS851" s="14"/>
      <c r="JLT851" s="14"/>
      <c r="JLU851" s="14"/>
      <c r="JLV851" s="14"/>
      <c r="JLW851" s="14"/>
      <c r="JLX851" s="14"/>
      <c r="JLY851" s="14"/>
      <c r="JLZ851" s="14"/>
      <c r="JMA851" s="14"/>
      <c r="JMB851" s="14"/>
      <c r="JMC851" s="14"/>
      <c r="JMD851" s="14"/>
      <c r="JME851" s="14"/>
      <c r="JMF851" s="14"/>
      <c r="JMG851" s="14"/>
      <c r="JMH851" s="14"/>
      <c r="JMI851" s="14"/>
      <c r="JMJ851" s="14"/>
      <c r="JMK851" s="14"/>
      <c r="JML851" s="14"/>
      <c r="JMM851" s="14"/>
      <c r="JMN851" s="14"/>
      <c r="JMO851" s="14"/>
      <c r="JMP851" s="14"/>
      <c r="JMQ851" s="14"/>
      <c r="JMR851" s="14"/>
      <c r="JMS851" s="14"/>
      <c r="JMT851" s="14"/>
      <c r="JMU851" s="14"/>
      <c r="JMV851" s="14"/>
      <c r="JMW851" s="14"/>
      <c r="JMX851" s="14"/>
      <c r="JMY851" s="14"/>
      <c r="JMZ851" s="14"/>
      <c r="JNA851" s="14"/>
      <c r="JNB851" s="14"/>
      <c r="JNC851" s="14"/>
      <c r="JND851" s="14"/>
      <c r="JNE851" s="14"/>
      <c r="JNF851" s="14"/>
      <c r="JNG851" s="14"/>
      <c r="JNH851" s="14"/>
      <c r="JNI851" s="14"/>
      <c r="JNJ851" s="14"/>
      <c r="JNK851" s="14"/>
      <c r="JNL851" s="14"/>
      <c r="JNM851" s="14"/>
      <c r="JNN851" s="14"/>
      <c r="JNO851" s="14"/>
      <c r="JNP851" s="14"/>
      <c r="JNQ851" s="14"/>
      <c r="JNR851" s="14"/>
      <c r="JNS851" s="14"/>
      <c r="JNT851" s="14"/>
      <c r="JNU851" s="14"/>
      <c r="JNV851" s="14"/>
      <c r="JNW851" s="14"/>
      <c r="JNX851" s="14"/>
      <c r="JNY851" s="14"/>
      <c r="JNZ851" s="14"/>
      <c r="JOA851" s="14"/>
      <c r="JOB851" s="14"/>
      <c r="JOC851" s="14"/>
      <c r="JOD851" s="14"/>
      <c r="JOE851" s="14"/>
      <c r="JOF851" s="14"/>
      <c r="JOG851" s="14"/>
      <c r="JOH851" s="14"/>
      <c r="JOI851" s="14"/>
      <c r="JOJ851" s="14"/>
      <c r="JOK851" s="14"/>
      <c r="JOL851" s="14"/>
      <c r="JOM851" s="14"/>
      <c r="JON851" s="14"/>
      <c r="JOO851" s="14"/>
      <c r="JOP851" s="14"/>
      <c r="JOQ851" s="14"/>
      <c r="JOR851" s="14"/>
      <c r="JOS851" s="14"/>
      <c r="JOT851" s="14"/>
      <c r="JOU851" s="14"/>
      <c r="JOV851" s="14"/>
      <c r="JOW851" s="14"/>
      <c r="JOX851" s="14"/>
      <c r="JOY851" s="14"/>
      <c r="JOZ851" s="14"/>
      <c r="JPA851" s="14"/>
      <c r="JPB851" s="14"/>
      <c r="JPC851" s="14"/>
      <c r="JPD851" s="14"/>
      <c r="JPE851" s="14"/>
      <c r="JPF851" s="14"/>
      <c r="JPG851" s="14"/>
      <c r="JPH851" s="14"/>
      <c r="JPI851" s="14"/>
      <c r="JPJ851" s="14"/>
      <c r="JPK851" s="14"/>
      <c r="JPL851" s="14"/>
      <c r="JPM851" s="14"/>
      <c r="JPN851" s="14"/>
      <c r="JPO851" s="14"/>
      <c r="JPP851" s="14"/>
      <c r="JPQ851" s="14"/>
      <c r="JPR851" s="14"/>
      <c r="JPS851" s="14"/>
      <c r="JPT851" s="14"/>
      <c r="JPU851" s="14"/>
      <c r="JPV851" s="14"/>
      <c r="JPW851" s="14"/>
      <c r="JPX851" s="14"/>
      <c r="JPY851" s="14"/>
      <c r="JPZ851" s="14"/>
      <c r="JQA851" s="14"/>
      <c r="JQB851" s="14"/>
      <c r="JQC851" s="14"/>
      <c r="JQD851" s="14"/>
      <c r="JQE851" s="14"/>
      <c r="JQF851" s="14"/>
      <c r="JQG851" s="14"/>
      <c r="JQH851" s="14"/>
      <c r="JQI851" s="14"/>
      <c r="JQJ851" s="14"/>
      <c r="JQK851" s="14"/>
      <c r="JQL851" s="14"/>
      <c r="JQM851" s="14"/>
      <c r="JQN851" s="14"/>
      <c r="JQO851" s="14"/>
      <c r="JQP851" s="14"/>
      <c r="JQQ851" s="14"/>
      <c r="JQR851" s="14"/>
      <c r="JQS851" s="14"/>
      <c r="JQT851" s="14"/>
      <c r="JQU851" s="14"/>
      <c r="JQV851" s="14"/>
      <c r="JQW851" s="14"/>
      <c r="JQX851" s="14"/>
      <c r="JQY851" s="14"/>
      <c r="JQZ851" s="14"/>
      <c r="JRA851" s="14"/>
      <c r="JRB851" s="14"/>
      <c r="JRC851" s="14"/>
      <c r="JRD851" s="14"/>
      <c r="JRE851" s="14"/>
      <c r="JRF851" s="14"/>
      <c r="JRG851" s="14"/>
      <c r="JRH851" s="14"/>
      <c r="JRI851" s="14"/>
      <c r="JRJ851" s="14"/>
      <c r="JRK851" s="14"/>
      <c r="JRL851" s="14"/>
      <c r="JRM851" s="14"/>
      <c r="JRN851" s="14"/>
      <c r="JRO851" s="14"/>
      <c r="JRP851" s="14"/>
      <c r="JRQ851" s="14"/>
      <c r="JRR851" s="14"/>
      <c r="JRS851" s="14"/>
      <c r="JRT851" s="14"/>
      <c r="JRU851" s="14"/>
      <c r="JRV851" s="14"/>
      <c r="JRW851" s="14"/>
      <c r="JRX851" s="14"/>
      <c r="JRY851" s="14"/>
      <c r="JRZ851" s="14"/>
      <c r="JSA851" s="14"/>
      <c r="JSB851" s="14"/>
      <c r="JSC851" s="14"/>
      <c r="JSD851" s="14"/>
      <c r="JSE851" s="14"/>
      <c r="JSF851" s="14"/>
      <c r="JSG851" s="14"/>
      <c r="JSH851" s="14"/>
      <c r="JSI851" s="14"/>
      <c r="JSJ851" s="14"/>
      <c r="JSK851" s="14"/>
      <c r="JSL851" s="14"/>
      <c r="JSM851" s="14"/>
      <c r="JSN851" s="14"/>
      <c r="JSO851" s="14"/>
      <c r="JSP851" s="14"/>
      <c r="JSQ851" s="14"/>
      <c r="JSR851" s="14"/>
      <c r="JSS851" s="14"/>
      <c r="JST851" s="14"/>
      <c r="JSU851" s="14"/>
      <c r="JSV851" s="14"/>
      <c r="JSW851" s="14"/>
      <c r="JSX851" s="14"/>
      <c r="JSY851" s="14"/>
      <c r="JSZ851" s="14"/>
      <c r="JTA851" s="14"/>
      <c r="JTB851" s="14"/>
      <c r="JTC851" s="14"/>
      <c r="JTD851" s="14"/>
      <c r="JTE851" s="14"/>
      <c r="JTF851" s="14"/>
      <c r="JTG851" s="14"/>
      <c r="JTH851" s="14"/>
      <c r="JTI851" s="14"/>
      <c r="JTJ851" s="14"/>
      <c r="JTK851" s="14"/>
      <c r="JTL851" s="14"/>
      <c r="JTM851" s="14"/>
      <c r="JTN851" s="14"/>
      <c r="JTO851" s="14"/>
      <c r="JTP851" s="14"/>
      <c r="JTQ851" s="14"/>
      <c r="JTR851" s="14"/>
      <c r="JTS851" s="14"/>
      <c r="JTT851" s="14"/>
      <c r="JTU851" s="14"/>
      <c r="JTV851" s="14"/>
      <c r="JTW851" s="14"/>
      <c r="JTX851" s="14"/>
      <c r="JTY851" s="14"/>
      <c r="JTZ851" s="14"/>
      <c r="JUA851" s="14"/>
      <c r="JUB851" s="14"/>
      <c r="JUC851" s="14"/>
      <c r="JUD851" s="14"/>
      <c r="JUE851" s="14"/>
      <c r="JUF851" s="14"/>
      <c r="JUG851" s="14"/>
      <c r="JUH851" s="14"/>
      <c r="JUI851" s="14"/>
      <c r="JUJ851" s="14"/>
      <c r="JUK851" s="14"/>
      <c r="JUL851" s="14"/>
      <c r="JUM851" s="14"/>
      <c r="JUN851" s="14"/>
      <c r="JUO851" s="14"/>
      <c r="JUP851" s="14"/>
      <c r="JUQ851" s="14"/>
      <c r="JUR851" s="14"/>
      <c r="JUS851" s="14"/>
      <c r="JUT851" s="14"/>
      <c r="JUU851" s="14"/>
      <c r="JUV851" s="14"/>
      <c r="JUW851" s="14"/>
      <c r="JUX851" s="14"/>
      <c r="JUY851" s="14"/>
      <c r="JUZ851" s="14"/>
      <c r="JVA851" s="14"/>
      <c r="JVB851" s="14"/>
      <c r="JVC851" s="14"/>
      <c r="JVD851" s="14"/>
      <c r="JVE851" s="14"/>
      <c r="JVF851" s="14"/>
      <c r="JVG851" s="14"/>
      <c r="JVH851" s="14"/>
      <c r="JVI851" s="14"/>
      <c r="JVJ851" s="14"/>
      <c r="JVK851" s="14"/>
      <c r="JVL851" s="14"/>
      <c r="JVM851" s="14"/>
      <c r="JVN851" s="14"/>
      <c r="JVO851" s="14"/>
      <c r="JVP851" s="14"/>
      <c r="JVQ851" s="14"/>
      <c r="JVR851" s="14"/>
      <c r="JVS851" s="14"/>
      <c r="JVT851" s="14"/>
      <c r="JVU851" s="14"/>
      <c r="JVV851" s="14"/>
      <c r="JVW851" s="14"/>
      <c r="JVX851" s="14"/>
      <c r="JVY851" s="14"/>
      <c r="JVZ851" s="14"/>
      <c r="JWA851" s="14"/>
      <c r="JWB851" s="14"/>
      <c r="JWC851" s="14"/>
      <c r="JWD851" s="14"/>
      <c r="JWE851" s="14"/>
      <c r="JWF851" s="14"/>
      <c r="JWG851" s="14"/>
      <c r="JWH851" s="14"/>
      <c r="JWI851" s="14"/>
      <c r="JWJ851" s="14"/>
      <c r="JWK851" s="14"/>
      <c r="JWL851" s="14"/>
      <c r="JWM851" s="14"/>
      <c r="JWN851" s="14"/>
      <c r="JWO851" s="14"/>
      <c r="JWP851" s="14"/>
      <c r="JWQ851" s="14"/>
      <c r="JWR851" s="14"/>
      <c r="JWS851" s="14"/>
      <c r="JWT851" s="14"/>
      <c r="JWU851" s="14"/>
      <c r="JWV851" s="14"/>
      <c r="JWW851" s="14"/>
      <c r="JWX851" s="14"/>
      <c r="JWY851" s="14"/>
      <c r="JWZ851" s="14"/>
      <c r="JXA851" s="14"/>
      <c r="JXB851" s="14"/>
      <c r="JXC851" s="14"/>
      <c r="JXD851" s="14"/>
      <c r="JXE851" s="14"/>
      <c r="JXF851" s="14"/>
      <c r="JXG851" s="14"/>
      <c r="JXH851" s="14"/>
      <c r="JXI851" s="14"/>
      <c r="JXJ851" s="14"/>
      <c r="JXK851" s="14"/>
      <c r="JXL851" s="14"/>
      <c r="JXM851" s="14"/>
      <c r="JXN851" s="14"/>
      <c r="JXO851" s="14"/>
      <c r="JXP851" s="14"/>
      <c r="JXQ851" s="14"/>
      <c r="JXR851" s="14"/>
      <c r="JXS851" s="14"/>
      <c r="JXT851" s="14"/>
      <c r="JXU851" s="14"/>
      <c r="JXV851" s="14"/>
      <c r="JXW851" s="14"/>
      <c r="JXX851" s="14"/>
      <c r="JXY851" s="14"/>
      <c r="JXZ851" s="14"/>
      <c r="JYA851" s="14"/>
      <c r="JYB851" s="14"/>
      <c r="JYC851" s="14"/>
      <c r="JYD851" s="14"/>
      <c r="JYE851" s="14"/>
      <c r="JYF851" s="14"/>
      <c r="JYG851" s="14"/>
      <c r="JYH851" s="14"/>
      <c r="JYI851" s="14"/>
      <c r="JYJ851" s="14"/>
      <c r="JYK851" s="14"/>
      <c r="JYL851" s="14"/>
      <c r="JYM851" s="14"/>
      <c r="JYN851" s="14"/>
      <c r="JYO851" s="14"/>
      <c r="JYP851" s="14"/>
      <c r="JYQ851" s="14"/>
      <c r="JYR851" s="14"/>
      <c r="JYS851" s="14"/>
      <c r="JYT851" s="14"/>
      <c r="JYU851" s="14"/>
      <c r="JYV851" s="14"/>
      <c r="JYW851" s="14"/>
      <c r="JYX851" s="14"/>
      <c r="JYY851" s="14"/>
      <c r="JYZ851" s="14"/>
      <c r="JZA851" s="14"/>
      <c r="JZB851" s="14"/>
      <c r="JZC851" s="14"/>
      <c r="JZD851" s="14"/>
      <c r="JZE851" s="14"/>
      <c r="JZF851" s="14"/>
      <c r="JZG851" s="14"/>
      <c r="JZH851" s="14"/>
      <c r="JZI851" s="14"/>
      <c r="JZJ851" s="14"/>
      <c r="JZK851" s="14"/>
      <c r="JZL851" s="14"/>
      <c r="JZM851" s="14"/>
      <c r="JZN851" s="14"/>
      <c r="JZO851" s="14"/>
      <c r="JZP851" s="14"/>
      <c r="JZQ851" s="14"/>
      <c r="JZR851" s="14"/>
      <c r="JZS851" s="14"/>
      <c r="JZT851" s="14"/>
      <c r="JZU851" s="14"/>
      <c r="JZV851" s="14"/>
      <c r="JZW851" s="14"/>
      <c r="JZX851" s="14"/>
      <c r="JZY851" s="14"/>
      <c r="JZZ851" s="14"/>
      <c r="KAA851" s="14"/>
      <c r="KAB851" s="14"/>
      <c r="KAC851" s="14"/>
      <c r="KAD851" s="14"/>
      <c r="KAE851" s="14"/>
      <c r="KAF851" s="14"/>
      <c r="KAG851" s="14"/>
      <c r="KAH851" s="14"/>
      <c r="KAI851" s="14"/>
      <c r="KAJ851" s="14"/>
      <c r="KAK851" s="14"/>
      <c r="KAL851" s="14"/>
      <c r="KAM851" s="14"/>
      <c r="KAN851" s="14"/>
      <c r="KAO851" s="14"/>
      <c r="KAP851" s="14"/>
      <c r="KAQ851" s="14"/>
      <c r="KAR851" s="14"/>
      <c r="KAS851" s="14"/>
      <c r="KAT851" s="14"/>
      <c r="KAU851" s="14"/>
      <c r="KAV851" s="14"/>
      <c r="KAW851" s="14"/>
      <c r="KAX851" s="14"/>
      <c r="KAY851" s="14"/>
      <c r="KAZ851" s="14"/>
      <c r="KBA851" s="14"/>
      <c r="KBB851" s="14"/>
      <c r="KBC851" s="14"/>
      <c r="KBD851" s="14"/>
      <c r="KBE851" s="14"/>
      <c r="KBF851" s="14"/>
      <c r="KBG851" s="14"/>
      <c r="KBH851" s="14"/>
      <c r="KBI851" s="14"/>
      <c r="KBJ851" s="14"/>
      <c r="KBK851" s="14"/>
      <c r="KBL851" s="14"/>
      <c r="KBM851" s="14"/>
      <c r="KBN851" s="14"/>
      <c r="KBO851" s="14"/>
      <c r="KBP851" s="14"/>
      <c r="KBQ851" s="14"/>
      <c r="KBR851" s="14"/>
      <c r="KBS851" s="14"/>
      <c r="KBT851" s="14"/>
      <c r="KBU851" s="14"/>
      <c r="KBV851" s="14"/>
      <c r="KBW851" s="14"/>
      <c r="KBX851" s="14"/>
      <c r="KBY851" s="14"/>
      <c r="KBZ851" s="14"/>
      <c r="KCA851" s="14"/>
      <c r="KCB851" s="14"/>
      <c r="KCC851" s="14"/>
      <c r="KCD851" s="14"/>
      <c r="KCE851" s="14"/>
      <c r="KCF851" s="14"/>
      <c r="KCG851" s="14"/>
      <c r="KCH851" s="14"/>
      <c r="KCI851" s="14"/>
      <c r="KCJ851" s="14"/>
      <c r="KCK851" s="14"/>
      <c r="KCL851" s="14"/>
      <c r="KCM851" s="14"/>
      <c r="KCN851" s="14"/>
      <c r="KCO851" s="14"/>
      <c r="KCP851" s="14"/>
      <c r="KCQ851" s="14"/>
      <c r="KCR851" s="14"/>
      <c r="KCS851" s="14"/>
      <c r="KCT851" s="14"/>
      <c r="KCU851" s="14"/>
      <c r="KCV851" s="14"/>
      <c r="KCW851" s="14"/>
      <c r="KCX851" s="14"/>
      <c r="KCY851" s="14"/>
      <c r="KCZ851" s="14"/>
      <c r="KDA851" s="14"/>
      <c r="KDB851" s="14"/>
      <c r="KDC851" s="14"/>
      <c r="KDD851" s="14"/>
      <c r="KDE851" s="14"/>
      <c r="KDF851" s="14"/>
      <c r="KDG851" s="14"/>
      <c r="KDH851" s="14"/>
      <c r="KDI851" s="14"/>
      <c r="KDJ851" s="14"/>
      <c r="KDK851" s="14"/>
      <c r="KDL851" s="14"/>
      <c r="KDM851" s="14"/>
      <c r="KDN851" s="14"/>
      <c r="KDO851" s="14"/>
      <c r="KDP851" s="14"/>
      <c r="KDQ851" s="14"/>
      <c r="KDR851" s="14"/>
      <c r="KDS851" s="14"/>
      <c r="KDT851" s="14"/>
      <c r="KDU851" s="14"/>
      <c r="KDV851" s="14"/>
      <c r="KDW851" s="14"/>
      <c r="KDX851" s="14"/>
      <c r="KDY851" s="14"/>
      <c r="KDZ851" s="14"/>
      <c r="KEA851" s="14"/>
      <c r="KEB851" s="14"/>
      <c r="KEC851" s="14"/>
      <c r="KED851" s="14"/>
      <c r="KEE851" s="14"/>
      <c r="KEF851" s="14"/>
      <c r="KEG851" s="14"/>
      <c r="KEH851" s="14"/>
      <c r="KEI851" s="14"/>
      <c r="KEJ851" s="14"/>
      <c r="KEK851" s="14"/>
      <c r="KEL851" s="14"/>
      <c r="KEM851" s="14"/>
      <c r="KEN851" s="14"/>
      <c r="KEO851" s="14"/>
      <c r="KEP851" s="14"/>
      <c r="KEQ851" s="14"/>
      <c r="KER851" s="14"/>
      <c r="KES851" s="14"/>
      <c r="KET851" s="14"/>
      <c r="KEU851" s="14"/>
      <c r="KEV851" s="14"/>
      <c r="KEW851" s="14"/>
      <c r="KEX851" s="14"/>
      <c r="KEY851" s="14"/>
      <c r="KEZ851" s="14"/>
      <c r="KFA851" s="14"/>
      <c r="KFB851" s="14"/>
      <c r="KFC851" s="14"/>
      <c r="KFD851" s="14"/>
      <c r="KFE851" s="14"/>
      <c r="KFF851" s="14"/>
      <c r="KFG851" s="14"/>
      <c r="KFH851" s="14"/>
      <c r="KFI851" s="14"/>
      <c r="KFJ851" s="14"/>
      <c r="KFK851" s="14"/>
      <c r="KFL851" s="14"/>
      <c r="KFM851" s="14"/>
      <c r="KFN851" s="14"/>
      <c r="KFO851" s="14"/>
      <c r="KFP851" s="14"/>
      <c r="KFQ851" s="14"/>
      <c r="KFR851" s="14"/>
      <c r="KFS851" s="14"/>
      <c r="KFT851" s="14"/>
      <c r="KFU851" s="14"/>
      <c r="KFV851" s="14"/>
      <c r="KFW851" s="14"/>
      <c r="KFX851" s="14"/>
      <c r="KFY851" s="14"/>
      <c r="KFZ851" s="14"/>
      <c r="KGA851" s="14"/>
      <c r="KGB851" s="14"/>
      <c r="KGC851" s="14"/>
      <c r="KGD851" s="14"/>
      <c r="KGE851" s="14"/>
      <c r="KGF851" s="14"/>
      <c r="KGG851" s="14"/>
      <c r="KGH851" s="14"/>
      <c r="KGI851" s="14"/>
      <c r="KGJ851" s="14"/>
      <c r="KGK851" s="14"/>
      <c r="KGL851" s="14"/>
      <c r="KGM851" s="14"/>
      <c r="KGN851" s="14"/>
      <c r="KGO851" s="14"/>
      <c r="KGP851" s="14"/>
      <c r="KGQ851" s="14"/>
      <c r="KGR851" s="14"/>
      <c r="KGS851" s="14"/>
      <c r="KGT851" s="14"/>
      <c r="KGU851" s="14"/>
      <c r="KGV851" s="14"/>
      <c r="KGW851" s="14"/>
      <c r="KGX851" s="14"/>
      <c r="KGY851" s="14"/>
      <c r="KGZ851" s="14"/>
      <c r="KHA851" s="14"/>
      <c r="KHB851" s="14"/>
      <c r="KHC851" s="14"/>
      <c r="KHD851" s="14"/>
      <c r="KHE851" s="14"/>
      <c r="KHF851" s="14"/>
      <c r="KHG851" s="14"/>
      <c r="KHH851" s="14"/>
      <c r="KHI851" s="14"/>
      <c r="KHJ851" s="14"/>
      <c r="KHK851" s="14"/>
      <c r="KHL851" s="14"/>
      <c r="KHM851" s="14"/>
      <c r="KHN851" s="14"/>
      <c r="KHO851" s="14"/>
      <c r="KHP851" s="14"/>
      <c r="KHQ851" s="14"/>
      <c r="KHR851" s="14"/>
      <c r="KHS851" s="14"/>
      <c r="KHT851" s="14"/>
      <c r="KHU851" s="14"/>
      <c r="KHV851" s="14"/>
      <c r="KHW851" s="14"/>
      <c r="KHX851" s="14"/>
      <c r="KHY851" s="14"/>
      <c r="KHZ851" s="14"/>
      <c r="KIA851" s="14"/>
      <c r="KIB851" s="14"/>
      <c r="KIC851" s="14"/>
      <c r="KID851" s="14"/>
      <c r="KIE851" s="14"/>
      <c r="KIF851" s="14"/>
      <c r="KIG851" s="14"/>
      <c r="KIH851" s="14"/>
      <c r="KII851" s="14"/>
      <c r="KIJ851" s="14"/>
      <c r="KIK851" s="14"/>
      <c r="KIL851" s="14"/>
      <c r="KIM851" s="14"/>
      <c r="KIN851" s="14"/>
      <c r="KIO851" s="14"/>
      <c r="KIP851" s="14"/>
      <c r="KIQ851" s="14"/>
      <c r="KIR851" s="14"/>
      <c r="KIS851" s="14"/>
      <c r="KIT851" s="14"/>
      <c r="KIU851" s="14"/>
      <c r="KIV851" s="14"/>
      <c r="KIW851" s="14"/>
      <c r="KIX851" s="14"/>
      <c r="KIY851" s="14"/>
      <c r="KIZ851" s="14"/>
      <c r="KJA851" s="14"/>
      <c r="KJB851" s="14"/>
      <c r="KJC851" s="14"/>
      <c r="KJD851" s="14"/>
      <c r="KJE851" s="14"/>
      <c r="KJF851" s="14"/>
      <c r="KJG851" s="14"/>
      <c r="KJH851" s="14"/>
      <c r="KJI851" s="14"/>
      <c r="KJJ851" s="14"/>
      <c r="KJK851" s="14"/>
      <c r="KJL851" s="14"/>
      <c r="KJM851" s="14"/>
      <c r="KJN851" s="14"/>
      <c r="KJO851" s="14"/>
      <c r="KJP851" s="14"/>
      <c r="KJQ851" s="14"/>
      <c r="KJR851" s="14"/>
      <c r="KJS851" s="14"/>
      <c r="KJT851" s="14"/>
      <c r="KJU851" s="14"/>
      <c r="KJV851" s="14"/>
      <c r="KJW851" s="14"/>
      <c r="KJX851" s="14"/>
      <c r="KJY851" s="14"/>
      <c r="KJZ851" s="14"/>
      <c r="KKA851" s="14"/>
      <c r="KKB851" s="14"/>
      <c r="KKC851" s="14"/>
      <c r="KKD851" s="14"/>
      <c r="KKE851" s="14"/>
      <c r="KKF851" s="14"/>
      <c r="KKG851" s="14"/>
      <c r="KKH851" s="14"/>
      <c r="KKI851" s="14"/>
      <c r="KKJ851" s="14"/>
      <c r="KKK851" s="14"/>
      <c r="KKL851" s="14"/>
      <c r="KKM851" s="14"/>
      <c r="KKN851" s="14"/>
      <c r="KKO851" s="14"/>
      <c r="KKP851" s="14"/>
      <c r="KKQ851" s="14"/>
      <c r="KKR851" s="14"/>
      <c r="KKS851" s="14"/>
      <c r="KKT851" s="14"/>
      <c r="KKU851" s="14"/>
      <c r="KKV851" s="14"/>
      <c r="KKW851" s="14"/>
      <c r="KKX851" s="14"/>
      <c r="KKY851" s="14"/>
      <c r="KKZ851" s="14"/>
      <c r="KLA851" s="14"/>
      <c r="KLB851" s="14"/>
      <c r="KLC851" s="14"/>
      <c r="KLD851" s="14"/>
      <c r="KLE851" s="14"/>
      <c r="KLF851" s="14"/>
      <c r="KLG851" s="14"/>
      <c r="KLH851" s="14"/>
      <c r="KLI851" s="14"/>
      <c r="KLJ851" s="14"/>
      <c r="KLK851" s="14"/>
      <c r="KLL851" s="14"/>
      <c r="KLM851" s="14"/>
      <c r="KLN851" s="14"/>
      <c r="KLO851" s="14"/>
      <c r="KLP851" s="14"/>
      <c r="KLQ851" s="14"/>
      <c r="KLR851" s="14"/>
      <c r="KLS851" s="14"/>
      <c r="KLT851" s="14"/>
      <c r="KLU851" s="14"/>
      <c r="KLV851" s="14"/>
      <c r="KLW851" s="14"/>
      <c r="KLX851" s="14"/>
      <c r="KLY851" s="14"/>
      <c r="KLZ851" s="14"/>
      <c r="KMA851" s="14"/>
      <c r="KMB851" s="14"/>
      <c r="KMC851" s="14"/>
      <c r="KMD851" s="14"/>
      <c r="KME851" s="14"/>
      <c r="KMF851" s="14"/>
      <c r="KMG851" s="14"/>
      <c r="KMH851" s="14"/>
      <c r="KMI851" s="14"/>
      <c r="KMJ851" s="14"/>
      <c r="KMK851" s="14"/>
      <c r="KML851" s="14"/>
      <c r="KMM851" s="14"/>
      <c r="KMN851" s="14"/>
      <c r="KMO851" s="14"/>
      <c r="KMP851" s="14"/>
      <c r="KMQ851" s="14"/>
      <c r="KMR851" s="14"/>
      <c r="KMS851" s="14"/>
      <c r="KMT851" s="14"/>
      <c r="KMU851" s="14"/>
      <c r="KMV851" s="14"/>
      <c r="KMW851" s="14"/>
      <c r="KMX851" s="14"/>
      <c r="KMY851" s="14"/>
      <c r="KMZ851" s="14"/>
      <c r="KNA851" s="14"/>
      <c r="KNB851" s="14"/>
      <c r="KNC851" s="14"/>
      <c r="KND851" s="14"/>
      <c r="KNE851" s="14"/>
      <c r="KNF851" s="14"/>
      <c r="KNG851" s="14"/>
      <c r="KNH851" s="14"/>
      <c r="KNI851" s="14"/>
      <c r="KNJ851" s="14"/>
      <c r="KNK851" s="14"/>
      <c r="KNL851" s="14"/>
      <c r="KNM851" s="14"/>
      <c r="KNN851" s="14"/>
      <c r="KNO851" s="14"/>
      <c r="KNP851" s="14"/>
      <c r="KNQ851" s="14"/>
      <c r="KNR851" s="14"/>
      <c r="KNS851" s="14"/>
      <c r="KNT851" s="14"/>
      <c r="KNU851" s="14"/>
      <c r="KNV851" s="14"/>
      <c r="KNW851" s="14"/>
      <c r="KNX851" s="14"/>
      <c r="KNY851" s="14"/>
      <c r="KNZ851" s="14"/>
      <c r="KOA851" s="14"/>
      <c r="KOB851" s="14"/>
      <c r="KOC851" s="14"/>
      <c r="KOD851" s="14"/>
      <c r="KOE851" s="14"/>
      <c r="KOF851" s="14"/>
      <c r="KOG851" s="14"/>
      <c r="KOH851" s="14"/>
      <c r="KOI851" s="14"/>
      <c r="KOJ851" s="14"/>
      <c r="KOK851" s="14"/>
      <c r="KOL851" s="14"/>
      <c r="KOM851" s="14"/>
      <c r="KON851" s="14"/>
      <c r="KOO851" s="14"/>
      <c r="KOP851" s="14"/>
      <c r="KOQ851" s="14"/>
      <c r="KOR851" s="14"/>
      <c r="KOS851" s="14"/>
      <c r="KOT851" s="14"/>
      <c r="KOU851" s="14"/>
      <c r="KOV851" s="14"/>
      <c r="KOW851" s="14"/>
      <c r="KOX851" s="14"/>
      <c r="KOY851" s="14"/>
      <c r="KOZ851" s="14"/>
      <c r="KPA851" s="14"/>
      <c r="KPB851" s="14"/>
      <c r="KPC851" s="14"/>
      <c r="KPD851" s="14"/>
      <c r="KPE851" s="14"/>
      <c r="KPF851" s="14"/>
      <c r="KPG851" s="14"/>
      <c r="KPH851" s="14"/>
      <c r="KPI851" s="14"/>
      <c r="KPJ851" s="14"/>
      <c r="KPK851" s="14"/>
      <c r="KPL851" s="14"/>
      <c r="KPM851" s="14"/>
      <c r="KPN851" s="14"/>
      <c r="KPO851" s="14"/>
      <c r="KPP851" s="14"/>
      <c r="KPQ851" s="14"/>
      <c r="KPR851" s="14"/>
      <c r="KPS851" s="14"/>
      <c r="KPT851" s="14"/>
      <c r="KPU851" s="14"/>
      <c r="KPV851" s="14"/>
      <c r="KPW851" s="14"/>
      <c r="KPX851" s="14"/>
      <c r="KPY851" s="14"/>
      <c r="KPZ851" s="14"/>
      <c r="KQA851" s="14"/>
      <c r="KQB851" s="14"/>
      <c r="KQC851" s="14"/>
      <c r="KQD851" s="14"/>
      <c r="KQE851" s="14"/>
      <c r="KQF851" s="14"/>
      <c r="KQG851" s="14"/>
      <c r="KQH851" s="14"/>
      <c r="KQI851" s="14"/>
      <c r="KQJ851" s="14"/>
      <c r="KQK851" s="14"/>
      <c r="KQL851" s="14"/>
      <c r="KQM851" s="14"/>
      <c r="KQN851" s="14"/>
      <c r="KQO851" s="14"/>
      <c r="KQP851" s="14"/>
      <c r="KQQ851" s="14"/>
      <c r="KQR851" s="14"/>
      <c r="KQS851" s="14"/>
      <c r="KQT851" s="14"/>
      <c r="KQU851" s="14"/>
      <c r="KQV851" s="14"/>
      <c r="KQW851" s="14"/>
      <c r="KQX851" s="14"/>
      <c r="KQY851" s="14"/>
      <c r="KQZ851" s="14"/>
      <c r="KRA851" s="14"/>
      <c r="KRB851" s="14"/>
      <c r="KRC851" s="14"/>
      <c r="KRD851" s="14"/>
      <c r="KRE851" s="14"/>
      <c r="KRF851" s="14"/>
      <c r="KRG851" s="14"/>
      <c r="KRH851" s="14"/>
      <c r="KRI851" s="14"/>
      <c r="KRJ851" s="14"/>
      <c r="KRK851" s="14"/>
      <c r="KRL851" s="14"/>
      <c r="KRM851" s="14"/>
      <c r="KRN851" s="14"/>
      <c r="KRO851" s="14"/>
      <c r="KRP851" s="14"/>
      <c r="KRQ851" s="14"/>
      <c r="KRR851" s="14"/>
      <c r="KRS851" s="14"/>
      <c r="KRT851" s="14"/>
      <c r="KRU851" s="14"/>
      <c r="KRV851" s="14"/>
      <c r="KRW851" s="14"/>
      <c r="KRX851" s="14"/>
      <c r="KRY851" s="14"/>
      <c r="KRZ851" s="14"/>
      <c r="KSA851" s="14"/>
      <c r="KSB851" s="14"/>
      <c r="KSC851" s="14"/>
      <c r="KSD851" s="14"/>
      <c r="KSE851" s="14"/>
      <c r="KSF851" s="14"/>
      <c r="KSG851" s="14"/>
      <c r="KSH851" s="14"/>
      <c r="KSI851" s="14"/>
      <c r="KSJ851" s="14"/>
      <c r="KSK851" s="14"/>
      <c r="KSL851" s="14"/>
      <c r="KSM851" s="14"/>
      <c r="KSN851" s="14"/>
      <c r="KSO851" s="14"/>
      <c r="KSP851" s="14"/>
      <c r="KSQ851" s="14"/>
      <c r="KSR851" s="14"/>
      <c r="KSS851" s="14"/>
      <c r="KST851" s="14"/>
      <c r="KSU851" s="14"/>
      <c r="KSV851" s="14"/>
      <c r="KSW851" s="14"/>
      <c r="KSX851" s="14"/>
      <c r="KSY851" s="14"/>
      <c r="KSZ851" s="14"/>
      <c r="KTA851" s="14"/>
      <c r="KTB851" s="14"/>
      <c r="KTC851" s="14"/>
      <c r="KTD851" s="14"/>
      <c r="KTE851" s="14"/>
      <c r="KTF851" s="14"/>
      <c r="KTG851" s="14"/>
      <c r="KTH851" s="14"/>
      <c r="KTI851" s="14"/>
      <c r="KTJ851" s="14"/>
      <c r="KTK851" s="14"/>
      <c r="KTL851" s="14"/>
      <c r="KTM851" s="14"/>
      <c r="KTN851" s="14"/>
      <c r="KTO851" s="14"/>
      <c r="KTP851" s="14"/>
      <c r="KTQ851" s="14"/>
      <c r="KTR851" s="14"/>
      <c r="KTS851" s="14"/>
      <c r="KTT851" s="14"/>
      <c r="KTU851" s="14"/>
      <c r="KTV851" s="14"/>
      <c r="KTW851" s="14"/>
      <c r="KTX851" s="14"/>
      <c r="KTY851" s="14"/>
      <c r="KTZ851" s="14"/>
      <c r="KUA851" s="14"/>
      <c r="KUB851" s="14"/>
      <c r="KUC851" s="14"/>
      <c r="KUD851" s="14"/>
      <c r="KUE851" s="14"/>
      <c r="KUF851" s="14"/>
      <c r="KUG851" s="14"/>
      <c r="KUH851" s="14"/>
      <c r="KUI851" s="14"/>
      <c r="KUJ851" s="14"/>
      <c r="KUK851" s="14"/>
      <c r="KUL851" s="14"/>
      <c r="KUM851" s="14"/>
      <c r="KUN851" s="14"/>
      <c r="KUO851" s="14"/>
      <c r="KUP851" s="14"/>
      <c r="KUQ851" s="14"/>
      <c r="KUR851" s="14"/>
      <c r="KUS851" s="14"/>
      <c r="KUT851" s="14"/>
      <c r="KUU851" s="14"/>
      <c r="KUV851" s="14"/>
      <c r="KUW851" s="14"/>
      <c r="KUX851" s="14"/>
      <c r="KUY851" s="14"/>
      <c r="KUZ851" s="14"/>
      <c r="KVA851" s="14"/>
      <c r="KVB851" s="14"/>
      <c r="KVC851" s="14"/>
      <c r="KVD851" s="14"/>
      <c r="KVE851" s="14"/>
      <c r="KVF851" s="14"/>
      <c r="KVG851" s="14"/>
      <c r="KVH851" s="14"/>
      <c r="KVI851" s="14"/>
      <c r="KVJ851" s="14"/>
      <c r="KVK851" s="14"/>
      <c r="KVL851" s="14"/>
      <c r="KVM851" s="14"/>
      <c r="KVN851" s="14"/>
      <c r="KVO851" s="14"/>
      <c r="KVP851" s="14"/>
      <c r="KVQ851" s="14"/>
      <c r="KVR851" s="14"/>
      <c r="KVS851" s="14"/>
      <c r="KVT851" s="14"/>
      <c r="KVU851" s="14"/>
      <c r="KVV851" s="14"/>
      <c r="KVW851" s="14"/>
      <c r="KVX851" s="14"/>
      <c r="KVY851" s="14"/>
      <c r="KVZ851" s="14"/>
      <c r="KWA851" s="14"/>
      <c r="KWB851" s="14"/>
      <c r="KWC851" s="14"/>
      <c r="KWD851" s="14"/>
      <c r="KWE851" s="14"/>
      <c r="KWF851" s="14"/>
      <c r="KWG851" s="14"/>
      <c r="KWH851" s="14"/>
      <c r="KWI851" s="14"/>
      <c r="KWJ851" s="14"/>
      <c r="KWK851" s="14"/>
      <c r="KWL851" s="14"/>
      <c r="KWM851" s="14"/>
      <c r="KWN851" s="14"/>
      <c r="KWO851" s="14"/>
      <c r="KWP851" s="14"/>
      <c r="KWQ851" s="14"/>
      <c r="KWR851" s="14"/>
      <c r="KWS851" s="14"/>
      <c r="KWT851" s="14"/>
      <c r="KWU851" s="14"/>
      <c r="KWV851" s="14"/>
      <c r="KWW851" s="14"/>
      <c r="KWX851" s="14"/>
      <c r="KWY851" s="14"/>
      <c r="KWZ851" s="14"/>
      <c r="KXA851" s="14"/>
      <c r="KXB851" s="14"/>
      <c r="KXC851" s="14"/>
      <c r="KXD851" s="14"/>
      <c r="KXE851" s="14"/>
      <c r="KXF851" s="14"/>
      <c r="KXG851" s="14"/>
      <c r="KXH851" s="14"/>
      <c r="KXI851" s="14"/>
      <c r="KXJ851" s="14"/>
      <c r="KXK851" s="14"/>
      <c r="KXL851" s="14"/>
      <c r="KXM851" s="14"/>
      <c r="KXN851" s="14"/>
      <c r="KXO851" s="14"/>
      <c r="KXP851" s="14"/>
      <c r="KXQ851" s="14"/>
      <c r="KXR851" s="14"/>
      <c r="KXS851" s="14"/>
      <c r="KXT851" s="14"/>
      <c r="KXU851" s="14"/>
      <c r="KXV851" s="14"/>
      <c r="KXW851" s="14"/>
      <c r="KXX851" s="14"/>
      <c r="KXY851" s="14"/>
      <c r="KXZ851" s="14"/>
      <c r="KYA851" s="14"/>
      <c r="KYB851" s="14"/>
      <c r="KYC851" s="14"/>
      <c r="KYD851" s="14"/>
      <c r="KYE851" s="14"/>
      <c r="KYF851" s="14"/>
      <c r="KYG851" s="14"/>
      <c r="KYH851" s="14"/>
      <c r="KYI851" s="14"/>
      <c r="KYJ851" s="14"/>
      <c r="KYK851" s="14"/>
      <c r="KYL851" s="14"/>
      <c r="KYM851" s="14"/>
      <c r="KYN851" s="14"/>
      <c r="KYO851" s="14"/>
      <c r="KYP851" s="14"/>
      <c r="KYQ851" s="14"/>
      <c r="KYR851" s="14"/>
      <c r="KYS851" s="14"/>
      <c r="KYT851" s="14"/>
      <c r="KYU851" s="14"/>
      <c r="KYV851" s="14"/>
      <c r="KYW851" s="14"/>
      <c r="KYX851" s="14"/>
      <c r="KYY851" s="14"/>
      <c r="KYZ851" s="14"/>
      <c r="KZA851" s="14"/>
      <c r="KZB851" s="14"/>
      <c r="KZC851" s="14"/>
      <c r="KZD851" s="14"/>
      <c r="KZE851" s="14"/>
      <c r="KZF851" s="14"/>
      <c r="KZG851" s="14"/>
      <c r="KZH851" s="14"/>
      <c r="KZI851" s="14"/>
      <c r="KZJ851" s="14"/>
      <c r="KZK851" s="14"/>
      <c r="KZL851" s="14"/>
      <c r="KZM851" s="14"/>
      <c r="KZN851" s="14"/>
      <c r="KZO851" s="14"/>
      <c r="KZP851" s="14"/>
      <c r="KZQ851" s="14"/>
      <c r="KZR851" s="14"/>
      <c r="KZS851" s="14"/>
      <c r="KZT851" s="14"/>
      <c r="KZU851" s="14"/>
      <c r="KZV851" s="14"/>
      <c r="KZW851" s="14"/>
      <c r="KZX851" s="14"/>
      <c r="KZY851" s="14"/>
      <c r="KZZ851" s="14"/>
      <c r="LAA851" s="14"/>
      <c r="LAB851" s="14"/>
      <c r="LAC851" s="14"/>
      <c r="LAD851" s="14"/>
      <c r="LAE851" s="14"/>
      <c r="LAF851" s="14"/>
      <c r="LAG851" s="14"/>
      <c r="LAH851" s="14"/>
      <c r="LAI851" s="14"/>
      <c r="LAJ851" s="14"/>
      <c r="LAK851" s="14"/>
      <c r="LAL851" s="14"/>
      <c r="LAM851" s="14"/>
      <c r="LAN851" s="14"/>
      <c r="LAO851" s="14"/>
      <c r="LAP851" s="14"/>
      <c r="LAQ851" s="14"/>
      <c r="LAR851" s="14"/>
      <c r="LAS851" s="14"/>
      <c r="LAT851" s="14"/>
      <c r="LAU851" s="14"/>
      <c r="LAV851" s="14"/>
      <c r="LAW851" s="14"/>
      <c r="LAX851" s="14"/>
      <c r="LAY851" s="14"/>
      <c r="LAZ851" s="14"/>
      <c r="LBA851" s="14"/>
      <c r="LBB851" s="14"/>
      <c r="LBC851" s="14"/>
      <c r="LBD851" s="14"/>
      <c r="LBE851" s="14"/>
      <c r="LBF851" s="14"/>
      <c r="LBG851" s="14"/>
      <c r="LBH851" s="14"/>
      <c r="LBI851" s="14"/>
      <c r="LBJ851" s="14"/>
      <c r="LBK851" s="14"/>
      <c r="LBL851" s="14"/>
      <c r="LBM851" s="14"/>
      <c r="LBN851" s="14"/>
      <c r="LBO851" s="14"/>
      <c r="LBP851" s="14"/>
      <c r="LBQ851" s="14"/>
      <c r="LBR851" s="14"/>
      <c r="LBS851" s="14"/>
      <c r="LBT851" s="14"/>
      <c r="LBU851" s="14"/>
      <c r="LBV851" s="14"/>
      <c r="LBW851" s="14"/>
      <c r="LBX851" s="14"/>
      <c r="LBY851" s="14"/>
      <c r="LBZ851" s="14"/>
      <c r="LCA851" s="14"/>
      <c r="LCB851" s="14"/>
      <c r="LCC851" s="14"/>
      <c r="LCD851" s="14"/>
      <c r="LCE851" s="14"/>
      <c r="LCF851" s="14"/>
      <c r="LCG851" s="14"/>
      <c r="LCH851" s="14"/>
      <c r="LCI851" s="14"/>
      <c r="LCJ851" s="14"/>
      <c r="LCK851" s="14"/>
      <c r="LCL851" s="14"/>
      <c r="LCM851" s="14"/>
      <c r="LCN851" s="14"/>
      <c r="LCO851" s="14"/>
      <c r="LCP851" s="14"/>
      <c r="LCQ851" s="14"/>
      <c r="LCR851" s="14"/>
      <c r="LCS851" s="14"/>
      <c r="LCT851" s="14"/>
      <c r="LCU851" s="14"/>
      <c r="LCV851" s="14"/>
      <c r="LCW851" s="14"/>
      <c r="LCX851" s="14"/>
      <c r="LCY851" s="14"/>
      <c r="LCZ851" s="14"/>
      <c r="LDA851" s="14"/>
      <c r="LDB851" s="14"/>
      <c r="LDC851" s="14"/>
      <c r="LDD851" s="14"/>
      <c r="LDE851" s="14"/>
      <c r="LDF851" s="14"/>
      <c r="LDG851" s="14"/>
      <c r="LDH851" s="14"/>
      <c r="LDI851" s="14"/>
      <c r="LDJ851" s="14"/>
      <c r="LDK851" s="14"/>
      <c r="LDL851" s="14"/>
      <c r="LDM851" s="14"/>
      <c r="LDN851" s="14"/>
      <c r="LDO851" s="14"/>
      <c r="LDP851" s="14"/>
      <c r="LDQ851" s="14"/>
      <c r="LDR851" s="14"/>
      <c r="LDS851" s="14"/>
      <c r="LDT851" s="14"/>
      <c r="LDU851" s="14"/>
      <c r="LDV851" s="14"/>
      <c r="LDW851" s="14"/>
      <c r="LDX851" s="14"/>
      <c r="LDY851" s="14"/>
      <c r="LDZ851" s="14"/>
      <c r="LEA851" s="14"/>
      <c r="LEB851" s="14"/>
      <c r="LEC851" s="14"/>
      <c r="LED851" s="14"/>
      <c r="LEE851" s="14"/>
      <c r="LEF851" s="14"/>
      <c r="LEG851" s="14"/>
      <c r="LEH851" s="14"/>
      <c r="LEI851" s="14"/>
      <c r="LEJ851" s="14"/>
      <c r="LEK851" s="14"/>
      <c r="LEL851" s="14"/>
      <c r="LEM851" s="14"/>
      <c r="LEN851" s="14"/>
      <c r="LEO851" s="14"/>
      <c r="LEP851" s="14"/>
      <c r="LEQ851" s="14"/>
      <c r="LER851" s="14"/>
      <c r="LES851" s="14"/>
      <c r="LET851" s="14"/>
      <c r="LEU851" s="14"/>
      <c r="LEV851" s="14"/>
      <c r="LEW851" s="14"/>
      <c r="LEX851" s="14"/>
      <c r="LEY851" s="14"/>
      <c r="LEZ851" s="14"/>
      <c r="LFA851" s="14"/>
      <c r="LFB851" s="14"/>
      <c r="LFC851" s="14"/>
      <c r="LFD851" s="14"/>
      <c r="LFE851" s="14"/>
      <c r="LFF851" s="14"/>
      <c r="LFG851" s="14"/>
      <c r="LFH851" s="14"/>
      <c r="LFI851" s="14"/>
      <c r="LFJ851" s="14"/>
      <c r="LFK851" s="14"/>
      <c r="LFL851" s="14"/>
      <c r="LFM851" s="14"/>
      <c r="LFN851" s="14"/>
      <c r="LFO851" s="14"/>
      <c r="LFP851" s="14"/>
      <c r="LFQ851" s="14"/>
      <c r="LFR851" s="14"/>
      <c r="LFS851" s="14"/>
      <c r="LFT851" s="14"/>
      <c r="LFU851" s="14"/>
      <c r="LFV851" s="14"/>
      <c r="LFW851" s="14"/>
      <c r="LFX851" s="14"/>
      <c r="LFY851" s="14"/>
      <c r="LFZ851" s="14"/>
      <c r="LGA851" s="14"/>
      <c r="LGB851" s="14"/>
      <c r="LGC851" s="14"/>
      <c r="LGD851" s="14"/>
      <c r="LGE851" s="14"/>
      <c r="LGF851" s="14"/>
      <c r="LGG851" s="14"/>
      <c r="LGH851" s="14"/>
      <c r="LGI851" s="14"/>
      <c r="LGJ851" s="14"/>
      <c r="LGK851" s="14"/>
      <c r="LGL851" s="14"/>
      <c r="LGM851" s="14"/>
      <c r="LGN851" s="14"/>
      <c r="LGO851" s="14"/>
      <c r="LGP851" s="14"/>
      <c r="LGQ851" s="14"/>
      <c r="LGR851" s="14"/>
      <c r="LGS851" s="14"/>
      <c r="LGT851" s="14"/>
      <c r="LGU851" s="14"/>
      <c r="LGV851" s="14"/>
      <c r="LGW851" s="14"/>
      <c r="LGX851" s="14"/>
      <c r="LGY851" s="14"/>
      <c r="LGZ851" s="14"/>
      <c r="LHA851" s="14"/>
      <c r="LHB851" s="14"/>
      <c r="LHC851" s="14"/>
      <c r="LHD851" s="14"/>
      <c r="LHE851" s="14"/>
      <c r="LHF851" s="14"/>
      <c r="LHG851" s="14"/>
      <c r="LHH851" s="14"/>
      <c r="LHI851" s="14"/>
      <c r="LHJ851" s="14"/>
      <c r="LHK851" s="14"/>
      <c r="LHL851" s="14"/>
      <c r="LHM851" s="14"/>
      <c r="LHN851" s="14"/>
      <c r="LHO851" s="14"/>
      <c r="LHP851" s="14"/>
      <c r="LHQ851" s="14"/>
      <c r="LHR851" s="14"/>
      <c r="LHS851" s="14"/>
      <c r="LHT851" s="14"/>
      <c r="LHU851" s="14"/>
      <c r="LHV851" s="14"/>
      <c r="LHW851" s="14"/>
      <c r="LHX851" s="14"/>
      <c r="LHY851" s="14"/>
      <c r="LHZ851" s="14"/>
      <c r="LIA851" s="14"/>
      <c r="LIB851" s="14"/>
      <c r="LIC851" s="14"/>
      <c r="LID851" s="14"/>
      <c r="LIE851" s="14"/>
      <c r="LIF851" s="14"/>
      <c r="LIG851" s="14"/>
      <c r="LIH851" s="14"/>
      <c r="LII851" s="14"/>
      <c r="LIJ851" s="14"/>
      <c r="LIK851" s="14"/>
      <c r="LIL851" s="14"/>
      <c r="LIM851" s="14"/>
      <c r="LIN851" s="14"/>
      <c r="LIO851" s="14"/>
      <c r="LIP851" s="14"/>
      <c r="LIQ851" s="14"/>
      <c r="LIR851" s="14"/>
      <c r="LIS851" s="14"/>
      <c r="LIT851" s="14"/>
      <c r="LIU851" s="14"/>
      <c r="LIV851" s="14"/>
      <c r="LIW851" s="14"/>
      <c r="LIX851" s="14"/>
      <c r="LIY851" s="14"/>
      <c r="LIZ851" s="14"/>
      <c r="LJA851" s="14"/>
      <c r="LJB851" s="14"/>
      <c r="LJC851" s="14"/>
      <c r="LJD851" s="14"/>
      <c r="LJE851" s="14"/>
      <c r="LJF851" s="14"/>
      <c r="LJG851" s="14"/>
      <c r="LJH851" s="14"/>
      <c r="LJI851" s="14"/>
      <c r="LJJ851" s="14"/>
      <c r="LJK851" s="14"/>
      <c r="LJL851" s="14"/>
      <c r="LJM851" s="14"/>
      <c r="LJN851" s="14"/>
      <c r="LJO851" s="14"/>
      <c r="LJP851" s="14"/>
      <c r="LJQ851" s="14"/>
      <c r="LJR851" s="14"/>
      <c r="LJS851" s="14"/>
      <c r="LJT851" s="14"/>
      <c r="LJU851" s="14"/>
      <c r="LJV851" s="14"/>
      <c r="LJW851" s="14"/>
      <c r="LJX851" s="14"/>
      <c r="LJY851" s="14"/>
      <c r="LJZ851" s="14"/>
      <c r="LKA851" s="14"/>
      <c r="LKB851" s="14"/>
      <c r="LKC851" s="14"/>
      <c r="LKD851" s="14"/>
      <c r="LKE851" s="14"/>
      <c r="LKF851" s="14"/>
      <c r="LKG851" s="14"/>
      <c r="LKH851" s="14"/>
      <c r="LKI851" s="14"/>
      <c r="LKJ851" s="14"/>
      <c r="LKK851" s="14"/>
      <c r="LKL851" s="14"/>
      <c r="LKM851" s="14"/>
      <c r="LKN851" s="14"/>
      <c r="LKO851" s="14"/>
      <c r="LKP851" s="14"/>
      <c r="LKQ851" s="14"/>
      <c r="LKR851" s="14"/>
      <c r="LKS851" s="14"/>
      <c r="LKT851" s="14"/>
      <c r="LKU851" s="14"/>
      <c r="LKV851" s="14"/>
      <c r="LKW851" s="14"/>
      <c r="LKX851" s="14"/>
      <c r="LKY851" s="14"/>
      <c r="LKZ851" s="14"/>
      <c r="LLA851" s="14"/>
      <c r="LLB851" s="14"/>
      <c r="LLC851" s="14"/>
      <c r="LLD851" s="14"/>
      <c r="LLE851" s="14"/>
      <c r="LLF851" s="14"/>
      <c r="LLG851" s="14"/>
      <c r="LLH851" s="14"/>
      <c r="LLI851" s="14"/>
      <c r="LLJ851" s="14"/>
      <c r="LLK851" s="14"/>
      <c r="LLL851" s="14"/>
      <c r="LLM851" s="14"/>
      <c r="LLN851" s="14"/>
      <c r="LLO851" s="14"/>
      <c r="LLP851" s="14"/>
      <c r="LLQ851" s="14"/>
      <c r="LLR851" s="14"/>
      <c r="LLS851" s="14"/>
      <c r="LLT851" s="14"/>
      <c r="LLU851" s="14"/>
      <c r="LLV851" s="14"/>
      <c r="LLW851" s="14"/>
      <c r="LLX851" s="14"/>
      <c r="LLY851" s="14"/>
      <c r="LLZ851" s="14"/>
      <c r="LMA851" s="14"/>
      <c r="LMB851" s="14"/>
      <c r="LMC851" s="14"/>
      <c r="LMD851" s="14"/>
      <c r="LME851" s="14"/>
      <c r="LMF851" s="14"/>
      <c r="LMG851" s="14"/>
      <c r="LMH851" s="14"/>
      <c r="LMI851" s="14"/>
      <c r="LMJ851" s="14"/>
      <c r="LMK851" s="14"/>
      <c r="LML851" s="14"/>
      <c r="LMM851" s="14"/>
      <c r="LMN851" s="14"/>
      <c r="LMO851" s="14"/>
      <c r="LMP851" s="14"/>
      <c r="LMQ851" s="14"/>
      <c r="LMR851" s="14"/>
      <c r="LMS851" s="14"/>
      <c r="LMT851" s="14"/>
      <c r="LMU851" s="14"/>
      <c r="LMV851" s="14"/>
      <c r="LMW851" s="14"/>
      <c r="LMX851" s="14"/>
      <c r="LMY851" s="14"/>
      <c r="LMZ851" s="14"/>
      <c r="LNA851" s="14"/>
      <c r="LNB851" s="14"/>
      <c r="LNC851" s="14"/>
      <c r="LND851" s="14"/>
      <c r="LNE851" s="14"/>
      <c r="LNF851" s="14"/>
      <c r="LNG851" s="14"/>
      <c r="LNH851" s="14"/>
      <c r="LNI851" s="14"/>
      <c r="LNJ851" s="14"/>
      <c r="LNK851" s="14"/>
      <c r="LNL851" s="14"/>
      <c r="LNM851" s="14"/>
      <c r="LNN851" s="14"/>
      <c r="LNO851" s="14"/>
      <c r="LNP851" s="14"/>
      <c r="LNQ851" s="14"/>
      <c r="LNR851" s="14"/>
      <c r="LNS851" s="14"/>
      <c r="LNT851" s="14"/>
      <c r="LNU851" s="14"/>
      <c r="LNV851" s="14"/>
      <c r="LNW851" s="14"/>
      <c r="LNX851" s="14"/>
      <c r="LNY851" s="14"/>
      <c r="LNZ851" s="14"/>
      <c r="LOA851" s="14"/>
      <c r="LOB851" s="14"/>
      <c r="LOC851" s="14"/>
      <c r="LOD851" s="14"/>
      <c r="LOE851" s="14"/>
      <c r="LOF851" s="14"/>
      <c r="LOG851" s="14"/>
      <c r="LOH851" s="14"/>
      <c r="LOI851" s="14"/>
      <c r="LOJ851" s="14"/>
      <c r="LOK851" s="14"/>
      <c r="LOL851" s="14"/>
      <c r="LOM851" s="14"/>
      <c r="LON851" s="14"/>
      <c r="LOO851" s="14"/>
      <c r="LOP851" s="14"/>
      <c r="LOQ851" s="14"/>
      <c r="LOR851" s="14"/>
      <c r="LOS851" s="14"/>
      <c r="LOT851" s="14"/>
      <c r="LOU851" s="14"/>
      <c r="LOV851" s="14"/>
      <c r="LOW851" s="14"/>
      <c r="LOX851" s="14"/>
      <c r="LOY851" s="14"/>
      <c r="LOZ851" s="14"/>
      <c r="LPA851" s="14"/>
      <c r="LPB851" s="14"/>
      <c r="LPC851" s="14"/>
      <c r="LPD851" s="14"/>
      <c r="LPE851" s="14"/>
      <c r="LPF851" s="14"/>
      <c r="LPG851" s="14"/>
      <c r="LPH851" s="14"/>
      <c r="LPI851" s="14"/>
      <c r="LPJ851" s="14"/>
      <c r="LPK851" s="14"/>
      <c r="LPL851" s="14"/>
      <c r="LPM851" s="14"/>
      <c r="LPN851" s="14"/>
      <c r="LPO851" s="14"/>
      <c r="LPP851" s="14"/>
      <c r="LPQ851" s="14"/>
      <c r="LPR851" s="14"/>
      <c r="LPS851" s="14"/>
      <c r="LPT851" s="14"/>
      <c r="LPU851" s="14"/>
      <c r="LPV851" s="14"/>
      <c r="LPW851" s="14"/>
      <c r="LPX851" s="14"/>
      <c r="LPY851" s="14"/>
      <c r="LPZ851" s="14"/>
      <c r="LQA851" s="14"/>
      <c r="LQB851" s="14"/>
      <c r="LQC851" s="14"/>
      <c r="LQD851" s="14"/>
      <c r="LQE851" s="14"/>
      <c r="LQF851" s="14"/>
      <c r="LQG851" s="14"/>
      <c r="LQH851" s="14"/>
      <c r="LQI851" s="14"/>
      <c r="LQJ851" s="14"/>
      <c r="LQK851" s="14"/>
      <c r="LQL851" s="14"/>
      <c r="LQM851" s="14"/>
      <c r="LQN851" s="14"/>
      <c r="LQO851" s="14"/>
      <c r="LQP851" s="14"/>
      <c r="LQQ851" s="14"/>
      <c r="LQR851" s="14"/>
      <c r="LQS851" s="14"/>
      <c r="LQT851" s="14"/>
      <c r="LQU851" s="14"/>
      <c r="LQV851" s="14"/>
      <c r="LQW851" s="14"/>
      <c r="LQX851" s="14"/>
      <c r="LQY851" s="14"/>
      <c r="LQZ851" s="14"/>
      <c r="LRA851" s="14"/>
      <c r="LRB851" s="14"/>
      <c r="LRC851" s="14"/>
      <c r="LRD851" s="14"/>
      <c r="LRE851" s="14"/>
      <c r="LRF851" s="14"/>
      <c r="LRG851" s="14"/>
      <c r="LRH851" s="14"/>
      <c r="LRI851" s="14"/>
      <c r="LRJ851" s="14"/>
      <c r="LRK851" s="14"/>
      <c r="LRL851" s="14"/>
      <c r="LRM851" s="14"/>
      <c r="LRN851" s="14"/>
      <c r="LRO851" s="14"/>
      <c r="LRP851" s="14"/>
      <c r="LRQ851" s="14"/>
      <c r="LRR851" s="14"/>
      <c r="LRS851" s="14"/>
      <c r="LRT851" s="14"/>
      <c r="LRU851" s="14"/>
      <c r="LRV851" s="14"/>
      <c r="LRW851" s="14"/>
      <c r="LRX851" s="14"/>
      <c r="LRY851" s="14"/>
      <c r="LRZ851" s="14"/>
      <c r="LSA851" s="14"/>
      <c r="LSB851" s="14"/>
      <c r="LSC851" s="14"/>
      <c r="LSD851" s="14"/>
      <c r="LSE851" s="14"/>
      <c r="LSF851" s="14"/>
      <c r="LSG851" s="14"/>
      <c r="LSH851" s="14"/>
      <c r="LSI851" s="14"/>
      <c r="LSJ851" s="14"/>
      <c r="LSK851" s="14"/>
      <c r="LSL851" s="14"/>
      <c r="LSM851" s="14"/>
      <c r="LSN851" s="14"/>
      <c r="LSO851" s="14"/>
      <c r="LSP851" s="14"/>
      <c r="LSQ851" s="14"/>
      <c r="LSR851" s="14"/>
      <c r="LSS851" s="14"/>
      <c r="LST851" s="14"/>
      <c r="LSU851" s="14"/>
      <c r="LSV851" s="14"/>
      <c r="LSW851" s="14"/>
      <c r="LSX851" s="14"/>
      <c r="LSY851" s="14"/>
      <c r="LSZ851" s="14"/>
      <c r="LTA851" s="14"/>
      <c r="LTB851" s="14"/>
      <c r="LTC851" s="14"/>
      <c r="LTD851" s="14"/>
      <c r="LTE851" s="14"/>
      <c r="LTF851" s="14"/>
      <c r="LTG851" s="14"/>
      <c r="LTH851" s="14"/>
      <c r="LTI851" s="14"/>
      <c r="LTJ851" s="14"/>
      <c r="LTK851" s="14"/>
      <c r="LTL851" s="14"/>
      <c r="LTM851" s="14"/>
      <c r="LTN851" s="14"/>
      <c r="LTO851" s="14"/>
      <c r="LTP851" s="14"/>
      <c r="LTQ851" s="14"/>
      <c r="LTR851" s="14"/>
      <c r="LTS851" s="14"/>
      <c r="LTT851" s="14"/>
      <c r="LTU851" s="14"/>
      <c r="LTV851" s="14"/>
      <c r="LTW851" s="14"/>
      <c r="LTX851" s="14"/>
      <c r="LTY851" s="14"/>
      <c r="LTZ851" s="14"/>
      <c r="LUA851" s="14"/>
      <c r="LUB851" s="14"/>
      <c r="LUC851" s="14"/>
      <c r="LUD851" s="14"/>
      <c r="LUE851" s="14"/>
      <c r="LUF851" s="14"/>
      <c r="LUG851" s="14"/>
      <c r="LUH851" s="14"/>
      <c r="LUI851" s="14"/>
      <c r="LUJ851" s="14"/>
      <c r="LUK851" s="14"/>
      <c r="LUL851" s="14"/>
      <c r="LUM851" s="14"/>
      <c r="LUN851" s="14"/>
      <c r="LUO851" s="14"/>
      <c r="LUP851" s="14"/>
      <c r="LUQ851" s="14"/>
      <c r="LUR851" s="14"/>
      <c r="LUS851" s="14"/>
      <c r="LUT851" s="14"/>
      <c r="LUU851" s="14"/>
      <c r="LUV851" s="14"/>
      <c r="LUW851" s="14"/>
      <c r="LUX851" s="14"/>
      <c r="LUY851" s="14"/>
      <c r="LUZ851" s="14"/>
      <c r="LVA851" s="14"/>
      <c r="LVB851" s="14"/>
      <c r="LVC851" s="14"/>
      <c r="LVD851" s="14"/>
      <c r="LVE851" s="14"/>
      <c r="LVF851" s="14"/>
      <c r="LVG851" s="14"/>
      <c r="LVH851" s="14"/>
      <c r="LVI851" s="14"/>
      <c r="LVJ851" s="14"/>
      <c r="LVK851" s="14"/>
      <c r="LVL851" s="14"/>
      <c r="LVM851" s="14"/>
      <c r="LVN851" s="14"/>
      <c r="LVO851" s="14"/>
      <c r="LVP851" s="14"/>
      <c r="LVQ851" s="14"/>
      <c r="LVR851" s="14"/>
      <c r="LVS851" s="14"/>
      <c r="LVT851" s="14"/>
      <c r="LVU851" s="14"/>
      <c r="LVV851" s="14"/>
      <c r="LVW851" s="14"/>
      <c r="LVX851" s="14"/>
      <c r="LVY851" s="14"/>
      <c r="LVZ851" s="14"/>
      <c r="LWA851" s="14"/>
      <c r="LWB851" s="14"/>
      <c r="LWC851" s="14"/>
      <c r="LWD851" s="14"/>
      <c r="LWE851" s="14"/>
      <c r="LWF851" s="14"/>
      <c r="LWG851" s="14"/>
      <c r="LWH851" s="14"/>
      <c r="LWI851" s="14"/>
      <c r="LWJ851" s="14"/>
      <c r="LWK851" s="14"/>
      <c r="LWL851" s="14"/>
      <c r="LWM851" s="14"/>
      <c r="LWN851" s="14"/>
      <c r="LWO851" s="14"/>
      <c r="LWP851" s="14"/>
      <c r="LWQ851" s="14"/>
      <c r="LWR851" s="14"/>
      <c r="LWS851" s="14"/>
      <c r="LWT851" s="14"/>
      <c r="LWU851" s="14"/>
      <c r="LWV851" s="14"/>
      <c r="LWW851" s="14"/>
      <c r="LWX851" s="14"/>
      <c r="LWY851" s="14"/>
      <c r="LWZ851" s="14"/>
      <c r="LXA851" s="14"/>
      <c r="LXB851" s="14"/>
      <c r="LXC851" s="14"/>
      <c r="LXD851" s="14"/>
      <c r="LXE851" s="14"/>
      <c r="LXF851" s="14"/>
      <c r="LXG851" s="14"/>
      <c r="LXH851" s="14"/>
      <c r="LXI851" s="14"/>
      <c r="LXJ851" s="14"/>
      <c r="LXK851" s="14"/>
      <c r="LXL851" s="14"/>
      <c r="LXM851" s="14"/>
      <c r="LXN851" s="14"/>
      <c r="LXO851" s="14"/>
      <c r="LXP851" s="14"/>
      <c r="LXQ851" s="14"/>
      <c r="LXR851" s="14"/>
      <c r="LXS851" s="14"/>
      <c r="LXT851" s="14"/>
      <c r="LXU851" s="14"/>
      <c r="LXV851" s="14"/>
      <c r="LXW851" s="14"/>
      <c r="LXX851" s="14"/>
      <c r="LXY851" s="14"/>
      <c r="LXZ851" s="14"/>
      <c r="LYA851" s="14"/>
      <c r="LYB851" s="14"/>
      <c r="LYC851" s="14"/>
      <c r="LYD851" s="14"/>
      <c r="LYE851" s="14"/>
      <c r="LYF851" s="14"/>
      <c r="LYG851" s="14"/>
      <c r="LYH851" s="14"/>
      <c r="LYI851" s="14"/>
      <c r="LYJ851" s="14"/>
      <c r="LYK851" s="14"/>
      <c r="LYL851" s="14"/>
      <c r="LYM851" s="14"/>
      <c r="LYN851" s="14"/>
      <c r="LYO851" s="14"/>
      <c r="LYP851" s="14"/>
      <c r="LYQ851" s="14"/>
      <c r="LYR851" s="14"/>
      <c r="LYS851" s="14"/>
      <c r="LYT851" s="14"/>
      <c r="LYU851" s="14"/>
      <c r="LYV851" s="14"/>
      <c r="LYW851" s="14"/>
      <c r="LYX851" s="14"/>
      <c r="LYY851" s="14"/>
      <c r="LYZ851" s="14"/>
      <c r="LZA851" s="14"/>
      <c r="LZB851" s="14"/>
      <c r="LZC851" s="14"/>
      <c r="LZD851" s="14"/>
      <c r="LZE851" s="14"/>
      <c r="LZF851" s="14"/>
      <c r="LZG851" s="14"/>
      <c r="LZH851" s="14"/>
      <c r="LZI851" s="14"/>
      <c r="LZJ851" s="14"/>
      <c r="LZK851" s="14"/>
      <c r="LZL851" s="14"/>
      <c r="LZM851" s="14"/>
      <c r="LZN851" s="14"/>
      <c r="LZO851" s="14"/>
      <c r="LZP851" s="14"/>
      <c r="LZQ851" s="14"/>
      <c r="LZR851" s="14"/>
      <c r="LZS851" s="14"/>
      <c r="LZT851" s="14"/>
      <c r="LZU851" s="14"/>
      <c r="LZV851" s="14"/>
      <c r="LZW851" s="14"/>
      <c r="LZX851" s="14"/>
      <c r="LZY851" s="14"/>
      <c r="LZZ851" s="14"/>
      <c r="MAA851" s="14"/>
      <c r="MAB851" s="14"/>
      <c r="MAC851" s="14"/>
      <c r="MAD851" s="14"/>
      <c r="MAE851" s="14"/>
      <c r="MAF851" s="14"/>
      <c r="MAG851" s="14"/>
      <c r="MAH851" s="14"/>
      <c r="MAI851" s="14"/>
      <c r="MAJ851" s="14"/>
      <c r="MAK851" s="14"/>
      <c r="MAL851" s="14"/>
      <c r="MAM851" s="14"/>
      <c r="MAN851" s="14"/>
      <c r="MAO851" s="14"/>
      <c r="MAP851" s="14"/>
      <c r="MAQ851" s="14"/>
      <c r="MAR851" s="14"/>
      <c r="MAS851" s="14"/>
      <c r="MAT851" s="14"/>
      <c r="MAU851" s="14"/>
      <c r="MAV851" s="14"/>
      <c r="MAW851" s="14"/>
      <c r="MAX851" s="14"/>
      <c r="MAY851" s="14"/>
      <c r="MAZ851" s="14"/>
      <c r="MBA851" s="14"/>
      <c r="MBB851" s="14"/>
      <c r="MBC851" s="14"/>
      <c r="MBD851" s="14"/>
      <c r="MBE851" s="14"/>
      <c r="MBF851" s="14"/>
      <c r="MBG851" s="14"/>
      <c r="MBH851" s="14"/>
      <c r="MBI851" s="14"/>
      <c r="MBJ851" s="14"/>
      <c r="MBK851" s="14"/>
      <c r="MBL851" s="14"/>
      <c r="MBM851" s="14"/>
      <c r="MBN851" s="14"/>
      <c r="MBO851" s="14"/>
      <c r="MBP851" s="14"/>
      <c r="MBQ851" s="14"/>
      <c r="MBR851" s="14"/>
      <c r="MBS851" s="14"/>
      <c r="MBT851" s="14"/>
      <c r="MBU851" s="14"/>
      <c r="MBV851" s="14"/>
      <c r="MBW851" s="14"/>
      <c r="MBX851" s="14"/>
      <c r="MBY851" s="14"/>
      <c r="MBZ851" s="14"/>
      <c r="MCA851" s="14"/>
      <c r="MCB851" s="14"/>
      <c r="MCC851" s="14"/>
      <c r="MCD851" s="14"/>
      <c r="MCE851" s="14"/>
      <c r="MCF851" s="14"/>
      <c r="MCG851" s="14"/>
      <c r="MCH851" s="14"/>
      <c r="MCI851" s="14"/>
      <c r="MCJ851" s="14"/>
      <c r="MCK851" s="14"/>
      <c r="MCL851" s="14"/>
      <c r="MCM851" s="14"/>
      <c r="MCN851" s="14"/>
      <c r="MCO851" s="14"/>
      <c r="MCP851" s="14"/>
      <c r="MCQ851" s="14"/>
      <c r="MCR851" s="14"/>
      <c r="MCS851" s="14"/>
      <c r="MCT851" s="14"/>
      <c r="MCU851" s="14"/>
      <c r="MCV851" s="14"/>
      <c r="MCW851" s="14"/>
      <c r="MCX851" s="14"/>
      <c r="MCY851" s="14"/>
      <c r="MCZ851" s="14"/>
      <c r="MDA851" s="14"/>
      <c r="MDB851" s="14"/>
      <c r="MDC851" s="14"/>
      <c r="MDD851" s="14"/>
      <c r="MDE851" s="14"/>
      <c r="MDF851" s="14"/>
      <c r="MDG851" s="14"/>
      <c r="MDH851" s="14"/>
      <c r="MDI851" s="14"/>
      <c r="MDJ851" s="14"/>
      <c r="MDK851" s="14"/>
      <c r="MDL851" s="14"/>
      <c r="MDM851" s="14"/>
      <c r="MDN851" s="14"/>
      <c r="MDO851" s="14"/>
      <c r="MDP851" s="14"/>
      <c r="MDQ851" s="14"/>
      <c r="MDR851" s="14"/>
      <c r="MDS851" s="14"/>
      <c r="MDT851" s="14"/>
      <c r="MDU851" s="14"/>
      <c r="MDV851" s="14"/>
      <c r="MDW851" s="14"/>
      <c r="MDX851" s="14"/>
      <c r="MDY851" s="14"/>
      <c r="MDZ851" s="14"/>
      <c r="MEA851" s="14"/>
      <c r="MEB851" s="14"/>
      <c r="MEC851" s="14"/>
      <c r="MED851" s="14"/>
      <c r="MEE851" s="14"/>
      <c r="MEF851" s="14"/>
      <c r="MEG851" s="14"/>
      <c r="MEH851" s="14"/>
      <c r="MEI851" s="14"/>
      <c r="MEJ851" s="14"/>
      <c r="MEK851" s="14"/>
      <c r="MEL851" s="14"/>
      <c r="MEM851" s="14"/>
      <c r="MEN851" s="14"/>
      <c r="MEO851" s="14"/>
      <c r="MEP851" s="14"/>
      <c r="MEQ851" s="14"/>
      <c r="MER851" s="14"/>
      <c r="MES851" s="14"/>
      <c r="MET851" s="14"/>
      <c r="MEU851" s="14"/>
      <c r="MEV851" s="14"/>
      <c r="MEW851" s="14"/>
      <c r="MEX851" s="14"/>
      <c r="MEY851" s="14"/>
      <c r="MEZ851" s="14"/>
      <c r="MFA851" s="14"/>
      <c r="MFB851" s="14"/>
      <c r="MFC851" s="14"/>
      <c r="MFD851" s="14"/>
      <c r="MFE851" s="14"/>
      <c r="MFF851" s="14"/>
      <c r="MFG851" s="14"/>
      <c r="MFH851" s="14"/>
      <c r="MFI851" s="14"/>
      <c r="MFJ851" s="14"/>
      <c r="MFK851" s="14"/>
      <c r="MFL851" s="14"/>
      <c r="MFM851" s="14"/>
      <c r="MFN851" s="14"/>
      <c r="MFO851" s="14"/>
      <c r="MFP851" s="14"/>
      <c r="MFQ851" s="14"/>
      <c r="MFR851" s="14"/>
      <c r="MFS851" s="14"/>
      <c r="MFT851" s="14"/>
      <c r="MFU851" s="14"/>
      <c r="MFV851" s="14"/>
      <c r="MFW851" s="14"/>
      <c r="MFX851" s="14"/>
      <c r="MFY851" s="14"/>
      <c r="MFZ851" s="14"/>
      <c r="MGA851" s="14"/>
      <c r="MGB851" s="14"/>
      <c r="MGC851" s="14"/>
      <c r="MGD851" s="14"/>
      <c r="MGE851" s="14"/>
      <c r="MGF851" s="14"/>
      <c r="MGG851" s="14"/>
      <c r="MGH851" s="14"/>
      <c r="MGI851" s="14"/>
      <c r="MGJ851" s="14"/>
      <c r="MGK851" s="14"/>
      <c r="MGL851" s="14"/>
      <c r="MGM851" s="14"/>
      <c r="MGN851" s="14"/>
      <c r="MGO851" s="14"/>
      <c r="MGP851" s="14"/>
      <c r="MGQ851" s="14"/>
      <c r="MGR851" s="14"/>
      <c r="MGS851" s="14"/>
      <c r="MGT851" s="14"/>
      <c r="MGU851" s="14"/>
      <c r="MGV851" s="14"/>
      <c r="MGW851" s="14"/>
      <c r="MGX851" s="14"/>
      <c r="MGY851" s="14"/>
      <c r="MGZ851" s="14"/>
      <c r="MHA851" s="14"/>
      <c r="MHB851" s="14"/>
      <c r="MHC851" s="14"/>
      <c r="MHD851" s="14"/>
      <c r="MHE851" s="14"/>
      <c r="MHF851" s="14"/>
      <c r="MHG851" s="14"/>
      <c r="MHH851" s="14"/>
      <c r="MHI851" s="14"/>
      <c r="MHJ851" s="14"/>
      <c r="MHK851" s="14"/>
      <c r="MHL851" s="14"/>
      <c r="MHM851" s="14"/>
      <c r="MHN851" s="14"/>
      <c r="MHO851" s="14"/>
      <c r="MHP851" s="14"/>
      <c r="MHQ851" s="14"/>
      <c r="MHR851" s="14"/>
      <c r="MHS851" s="14"/>
      <c r="MHT851" s="14"/>
      <c r="MHU851" s="14"/>
      <c r="MHV851" s="14"/>
      <c r="MHW851" s="14"/>
      <c r="MHX851" s="14"/>
      <c r="MHY851" s="14"/>
      <c r="MHZ851" s="14"/>
      <c r="MIA851" s="14"/>
      <c r="MIB851" s="14"/>
      <c r="MIC851" s="14"/>
      <c r="MID851" s="14"/>
      <c r="MIE851" s="14"/>
      <c r="MIF851" s="14"/>
      <c r="MIG851" s="14"/>
      <c r="MIH851" s="14"/>
      <c r="MII851" s="14"/>
      <c r="MIJ851" s="14"/>
      <c r="MIK851" s="14"/>
      <c r="MIL851" s="14"/>
      <c r="MIM851" s="14"/>
      <c r="MIN851" s="14"/>
      <c r="MIO851" s="14"/>
      <c r="MIP851" s="14"/>
      <c r="MIQ851" s="14"/>
      <c r="MIR851" s="14"/>
      <c r="MIS851" s="14"/>
      <c r="MIT851" s="14"/>
      <c r="MIU851" s="14"/>
      <c r="MIV851" s="14"/>
      <c r="MIW851" s="14"/>
      <c r="MIX851" s="14"/>
      <c r="MIY851" s="14"/>
      <c r="MIZ851" s="14"/>
      <c r="MJA851" s="14"/>
      <c r="MJB851" s="14"/>
      <c r="MJC851" s="14"/>
      <c r="MJD851" s="14"/>
      <c r="MJE851" s="14"/>
      <c r="MJF851" s="14"/>
      <c r="MJG851" s="14"/>
      <c r="MJH851" s="14"/>
      <c r="MJI851" s="14"/>
      <c r="MJJ851" s="14"/>
      <c r="MJK851" s="14"/>
      <c r="MJL851" s="14"/>
      <c r="MJM851" s="14"/>
      <c r="MJN851" s="14"/>
      <c r="MJO851" s="14"/>
      <c r="MJP851" s="14"/>
      <c r="MJQ851" s="14"/>
      <c r="MJR851" s="14"/>
      <c r="MJS851" s="14"/>
      <c r="MJT851" s="14"/>
      <c r="MJU851" s="14"/>
      <c r="MJV851" s="14"/>
      <c r="MJW851" s="14"/>
      <c r="MJX851" s="14"/>
      <c r="MJY851" s="14"/>
      <c r="MJZ851" s="14"/>
      <c r="MKA851" s="14"/>
      <c r="MKB851" s="14"/>
      <c r="MKC851" s="14"/>
      <c r="MKD851" s="14"/>
      <c r="MKE851" s="14"/>
      <c r="MKF851" s="14"/>
      <c r="MKG851" s="14"/>
      <c r="MKH851" s="14"/>
      <c r="MKI851" s="14"/>
      <c r="MKJ851" s="14"/>
      <c r="MKK851" s="14"/>
      <c r="MKL851" s="14"/>
      <c r="MKM851" s="14"/>
      <c r="MKN851" s="14"/>
      <c r="MKO851" s="14"/>
      <c r="MKP851" s="14"/>
      <c r="MKQ851" s="14"/>
      <c r="MKR851" s="14"/>
      <c r="MKS851" s="14"/>
      <c r="MKT851" s="14"/>
      <c r="MKU851" s="14"/>
      <c r="MKV851" s="14"/>
      <c r="MKW851" s="14"/>
      <c r="MKX851" s="14"/>
      <c r="MKY851" s="14"/>
      <c r="MKZ851" s="14"/>
      <c r="MLA851" s="14"/>
      <c r="MLB851" s="14"/>
      <c r="MLC851" s="14"/>
      <c r="MLD851" s="14"/>
      <c r="MLE851" s="14"/>
      <c r="MLF851" s="14"/>
      <c r="MLG851" s="14"/>
      <c r="MLH851" s="14"/>
      <c r="MLI851" s="14"/>
      <c r="MLJ851" s="14"/>
      <c r="MLK851" s="14"/>
      <c r="MLL851" s="14"/>
      <c r="MLM851" s="14"/>
      <c r="MLN851" s="14"/>
      <c r="MLO851" s="14"/>
      <c r="MLP851" s="14"/>
      <c r="MLQ851" s="14"/>
      <c r="MLR851" s="14"/>
      <c r="MLS851" s="14"/>
      <c r="MLT851" s="14"/>
      <c r="MLU851" s="14"/>
      <c r="MLV851" s="14"/>
      <c r="MLW851" s="14"/>
      <c r="MLX851" s="14"/>
      <c r="MLY851" s="14"/>
      <c r="MLZ851" s="14"/>
      <c r="MMA851" s="14"/>
      <c r="MMB851" s="14"/>
      <c r="MMC851" s="14"/>
      <c r="MMD851" s="14"/>
      <c r="MME851" s="14"/>
      <c r="MMF851" s="14"/>
      <c r="MMG851" s="14"/>
      <c r="MMH851" s="14"/>
      <c r="MMI851" s="14"/>
      <c r="MMJ851" s="14"/>
      <c r="MMK851" s="14"/>
      <c r="MML851" s="14"/>
      <c r="MMM851" s="14"/>
      <c r="MMN851" s="14"/>
      <c r="MMO851" s="14"/>
      <c r="MMP851" s="14"/>
      <c r="MMQ851" s="14"/>
      <c r="MMR851" s="14"/>
      <c r="MMS851" s="14"/>
      <c r="MMT851" s="14"/>
      <c r="MMU851" s="14"/>
      <c r="MMV851" s="14"/>
      <c r="MMW851" s="14"/>
      <c r="MMX851" s="14"/>
      <c r="MMY851" s="14"/>
      <c r="MMZ851" s="14"/>
      <c r="MNA851" s="14"/>
      <c r="MNB851" s="14"/>
      <c r="MNC851" s="14"/>
      <c r="MND851" s="14"/>
      <c r="MNE851" s="14"/>
      <c r="MNF851" s="14"/>
      <c r="MNG851" s="14"/>
      <c r="MNH851" s="14"/>
      <c r="MNI851" s="14"/>
      <c r="MNJ851" s="14"/>
      <c r="MNK851" s="14"/>
      <c r="MNL851" s="14"/>
      <c r="MNM851" s="14"/>
      <c r="MNN851" s="14"/>
      <c r="MNO851" s="14"/>
      <c r="MNP851" s="14"/>
      <c r="MNQ851" s="14"/>
      <c r="MNR851" s="14"/>
      <c r="MNS851" s="14"/>
      <c r="MNT851" s="14"/>
      <c r="MNU851" s="14"/>
      <c r="MNV851" s="14"/>
      <c r="MNW851" s="14"/>
      <c r="MNX851" s="14"/>
      <c r="MNY851" s="14"/>
      <c r="MNZ851" s="14"/>
      <c r="MOA851" s="14"/>
      <c r="MOB851" s="14"/>
      <c r="MOC851" s="14"/>
      <c r="MOD851" s="14"/>
      <c r="MOE851" s="14"/>
      <c r="MOF851" s="14"/>
      <c r="MOG851" s="14"/>
      <c r="MOH851" s="14"/>
      <c r="MOI851" s="14"/>
      <c r="MOJ851" s="14"/>
      <c r="MOK851" s="14"/>
      <c r="MOL851" s="14"/>
      <c r="MOM851" s="14"/>
      <c r="MON851" s="14"/>
      <c r="MOO851" s="14"/>
      <c r="MOP851" s="14"/>
      <c r="MOQ851" s="14"/>
      <c r="MOR851" s="14"/>
      <c r="MOS851" s="14"/>
      <c r="MOT851" s="14"/>
      <c r="MOU851" s="14"/>
      <c r="MOV851" s="14"/>
      <c r="MOW851" s="14"/>
      <c r="MOX851" s="14"/>
      <c r="MOY851" s="14"/>
      <c r="MOZ851" s="14"/>
      <c r="MPA851" s="14"/>
      <c r="MPB851" s="14"/>
      <c r="MPC851" s="14"/>
      <c r="MPD851" s="14"/>
      <c r="MPE851" s="14"/>
      <c r="MPF851" s="14"/>
      <c r="MPG851" s="14"/>
      <c r="MPH851" s="14"/>
      <c r="MPI851" s="14"/>
      <c r="MPJ851" s="14"/>
      <c r="MPK851" s="14"/>
      <c r="MPL851" s="14"/>
      <c r="MPM851" s="14"/>
      <c r="MPN851" s="14"/>
      <c r="MPO851" s="14"/>
      <c r="MPP851" s="14"/>
      <c r="MPQ851" s="14"/>
      <c r="MPR851" s="14"/>
      <c r="MPS851" s="14"/>
      <c r="MPT851" s="14"/>
      <c r="MPU851" s="14"/>
      <c r="MPV851" s="14"/>
      <c r="MPW851" s="14"/>
      <c r="MPX851" s="14"/>
      <c r="MPY851" s="14"/>
      <c r="MPZ851" s="14"/>
      <c r="MQA851" s="14"/>
      <c r="MQB851" s="14"/>
      <c r="MQC851" s="14"/>
      <c r="MQD851" s="14"/>
      <c r="MQE851" s="14"/>
      <c r="MQF851" s="14"/>
      <c r="MQG851" s="14"/>
      <c r="MQH851" s="14"/>
      <c r="MQI851" s="14"/>
      <c r="MQJ851" s="14"/>
      <c r="MQK851" s="14"/>
      <c r="MQL851" s="14"/>
      <c r="MQM851" s="14"/>
      <c r="MQN851" s="14"/>
      <c r="MQO851" s="14"/>
      <c r="MQP851" s="14"/>
      <c r="MQQ851" s="14"/>
      <c r="MQR851" s="14"/>
      <c r="MQS851" s="14"/>
      <c r="MQT851" s="14"/>
      <c r="MQU851" s="14"/>
      <c r="MQV851" s="14"/>
      <c r="MQW851" s="14"/>
      <c r="MQX851" s="14"/>
      <c r="MQY851" s="14"/>
      <c r="MQZ851" s="14"/>
      <c r="MRA851" s="14"/>
      <c r="MRB851" s="14"/>
      <c r="MRC851" s="14"/>
      <c r="MRD851" s="14"/>
      <c r="MRE851" s="14"/>
      <c r="MRF851" s="14"/>
      <c r="MRG851" s="14"/>
      <c r="MRH851" s="14"/>
      <c r="MRI851" s="14"/>
      <c r="MRJ851" s="14"/>
      <c r="MRK851" s="14"/>
      <c r="MRL851" s="14"/>
      <c r="MRM851" s="14"/>
      <c r="MRN851" s="14"/>
      <c r="MRO851" s="14"/>
      <c r="MRP851" s="14"/>
      <c r="MRQ851" s="14"/>
      <c r="MRR851" s="14"/>
      <c r="MRS851" s="14"/>
      <c r="MRT851" s="14"/>
      <c r="MRU851" s="14"/>
      <c r="MRV851" s="14"/>
      <c r="MRW851" s="14"/>
      <c r="MRX851" s="14"/>
      <c r="MRY851" s="14"/>
      <c r="MRZ851" s="14"/>
      <c r="MSA851" s="14"/>
      <c r="MSB851" s="14"/>
      <c r="MSC851" s="14"/>
      <c r="MSD851" s="14"/>
      <c r="MSE851" s="14"/>
      <c r="MSF851" s="14"/>
      <c r="MSG851" s="14"/>
      <c r="MSH851" s="14"/>
      <c r="MSI851" s="14"/>
      <c r="MSJ851" s="14"/>
      <c r="MSK851" s="14"/>
      <c r="MSL851" s="14"/>
      <c r="MSM851" s="14"/>
      <c r="MSN851" s="14"/>
      <c r="MSO851" s="14"/>
      <c r="MSP851" s="14"/>
      <c r="MSQ851" s="14"/>
      <c r="MSR851" s="14"/>
      <c r="MSS851" s="14"/>
      <c r="MST851" s="14"/>
      <c r="MSU851" s="14"/>
      <c r="MSV851" s="14"/>
      <c r="MSW851" s="14"/>
      <c r="MSX851" s="14"/>
      <c r="MSY851" s="14"/>
      <c r="MSZ851" s="14"/>
      <c r="MTA851" s="14"/>
      <c r="MTB851" s="14"/>
      <c r="MTC851" s="14"/>
      <c r="MTD851" s="14"/>
      <c r="MTE851" s="14"/>
      <c r="MTF851" s="14"/>
      <c r="MTG851" s="14"/>
      <c r="MTH851" s="14"/>
      <c r="MTI851" s="14"/>
      <c r="MTJ851" s="14"/>
      <c r="MTK851" s="14"/>
      <c r="MTL851" s="14"/>
      <c r="MTM851" s="14"/>
      <c r="MTN851" s="14"/>
      <c r="MTO851" s="14"/>
      <c r="MTP851" s="14"/>
      <c r="MTQ851" s="14"/>
      <c r="MTR851" s="14"/>
      <c r="MTS851" s="14"/>
      <c r="MTT851" s="14"/>
      <c r="MTU851" s="14"/>
      <c r="MTV851" s="14"/>
      <c r="MTW851" s="14"/>
      <c r="MTX851" s="14"/>
      <c r="MTY851" s="14"/>
      <c r="MTZ851" s="14"/>
      <c r="MUA851" s="14"/>
      <c r="MUB851" s="14"/>
      <c r="MUC851" s="14"/>
      <c r="MUD851" s="14"/>
      <c r="MUE851" s="14"/>
      <c r="MUF851" s="14"/>
      <c r="MUG851" s="14"/>
      <c r="MUH851" s="14"/>
      <c r="MUI851" s="14"/>
      <c r="MUJ851" s="14"/>
      <c r="MUK851" s="14"/>
      <c r="MUL851" s="14"/>
      <c r="MUM851" s="14"/>
      <c r="MUN851" s="14"/>
      <c r="MUO851" s="14"/>
      <c r="MUP851" s="14"/>
      <c r="MUQ851" s="14"/>
      <c r="MUR851" s="14"/>
      <c r="MUS851" s="14"/>
      <c r="MUT851" s="14"/>
      <c r="MUU851" s="14"/>
      <c r="MUV851" s="14"/>
      <c r="MUW851" s="14"/>
      <c r="MUX851" s="14"/>
      <c r="MUY851" s="14"/>
      <c r="MUZ851" s="14"/>
      <c r="MVA851" s="14"/>
      <c r="MVB851" s="14"/>
      <c r="MVC851" s="14"/>
      <c r="MVD851" s="14"/>
      <c r="MVE851" s="14"/>
      <c r="MVF851" s="14"/>
      <c r="MVG851" s="14"/>
      <c r="MVH851" s="14"/>
      <c r="MVI851" s="14"/>
      <c r="MVJ851" s="14"/>
      <c r="MVK851" s="14"/>
      <c r="MVL851" s="14"/>
      <c r="MVM851" s="14"/>
      <c r="MVN851" s="14"/>
      <c r="MVO851" s="14"/>
      <c r="MVP851" s="14"/>
      <c r="MVQ851" s="14"/>
      <c r="MVR851" s="14"/>
      <c r="MVS851" s="14"/>
      <c r="MVT851" s="14"/>
      <c r="MVU851" s="14"/>
      <c r="MVV851" s="14"/>
      <c r="MVW851" s="14"/>
      <c r="MVX851" s="14"/>
      <c r="MVY851" s="14"/>
      <c r="MVZ851" s="14"/>
      <c r="MWA851" s="14"/>
      <c r="MWB851" s="14"/>
      <c r="MWC851" s="14"/>
      <c r="MWD851" s="14"/>
      <c r="MWE851" s="14"/>
      <c r="MWF851" s="14"/>
      <c r="MWG851" s="14"/>
      <c r="MWH851" s="14"/>
      <c r="MWI851" s="14"/>
      <c r="MWJ851" s="14"/>
      <c r="MWK851" s="14"/>
      <c r="MWL851" s="14"/>
      <c r="MWM851" s="14"/>
      <c r="MWN851" s="14"/>
      <c r="MWO851" s="14"/>
      <c r="MWP851" s="14"/>
      <c r="MWQ851" s="14"/>
      <c r="MWR851" s="14"/>
      <c r="MWS851" s="14"/>
      <c r="MWT851" s="14"/>
      <c r="MWU851" s="14"/>
      <c r="MWV851" s="14"/>
      <c r="MWW851" s="14"/>
      <c r="MWX851" s="14"/>
      <c r="MWY851" s="14"/>
      <c r="MWZ851" s="14"/>
      <c r="MXA851" s="14"/>
      <c r="MXB851" s="14"/>
      <c r="MXC851" s="14"/>
      <c r="MXD851" s="14"/>
      <c r="MXE851" s="14"/>
      <c r="MXF851" s="14"/>
      <c r="MXG851" s="14"/>
      <c r="MXH851" s="14"/>
      <c r="MXI851" s="14"/>
      <c r="MXJ851" s="14"/>
      <c r="MXK851" s="14"/>
      <c r="MXL851" s="14"/>
      <c r="MXM851" s="14"/>
      <c r="MXN851" s="14"/>
      <c r="MXO851" s="14"/>
      <c r="MXP851" s="14"/>
      <c r="MXQ851" s="14"/>
      <c r="MXR851" s="14"/>
      <c r="MXS851" s="14"/>
      <c r="MXT851" s="14"/>
      <c r="MXU851" s="14"/>
      <c r="MXV851" s="14"/>
      <c r="MXW851" s="14"/>
      <c r="MXX851" s="14"/>
      <c r="MXY851" s="14"/>
      <c r="MXZ851" s="14"/>
      <c r="MYA851" s="14"/>
      <c r="MYB851" s="14"/>
      <c r="MYC851" s="14"/>
      <c r="MYD851" s="14"/>
      <c r="MYE851" s="14"/>
      <c r="MYF851" s="14"/>
      <c r="MYG851" s="14"/>
      <c r="MYH851" s="14"/>
      <c r="MYI851" s="14"/>
      <c r="MYJ851" s="14"/>
      <c r="MYK851" s="14"/>
      <c r="MYL851" s="14"/>
      <c r="MYM851" s="14"/>
      <c r="MYN851" s="14"/>
      <c r="MYO851" s="14"/>
      <c r="MYP851" s="14"/>
      <c r="MYQ851" s="14"/>
      <c r="MYR851" s="14"/>
      <c r="MYS851" s="14"/>
      <c r="MYT851" s="14"/>
      <c r="MYU851" s="14"/>
      <c r="MYV851" s="14"/>
      <c r="MYW851" s="14"/>
      <c r="MYX851" s="14"/>
      <c r="MYY851" s="14"/>
      <c r="MYZ851" s="14"/>
      <c r="MZA851" s="14"/>
      <c r="MZB851" s="14"/>
      <c r="MZC851" s="14"/>
      <c r="MZD851" s="14"/>
      <c r="MZE851" s="14"/>
      <c r="MZF851" s="14"/>
      <c r="MZG851" s="14"/>
      <c r="MZH851" s="14"/>
      <c r="MZI851" s="14"/>
      <c r="MZJ851" s="14"/>
      <c r="MZK851" s="14"/>
      <c r="MZL851" s="14"/>
      <c r="MZM851" s="14"/>
      <c r="MZN851" s="14"/>
      <c r="MZO851" s="14"/>
      <c r="MZP851" s="14"/>
      <c r="MZQ851" s="14"/>
      <c r="MZR851" s="14"/>
      <c r="MZS851" s="14"/>
      <c r="MZT851" s="14"/>
      <c r="MZU851" s="14"/>
      <c r="MZV851" s="14"/>
      <c r="MZW851" s="14"/>
      <c r="MZX851" s="14"/>
      <c r="MZY851" s="14"/>
      <c r="MZZ851" s="14"/>
      <c r="NAA851" s="14"/>
      <c r="NAB851" s="14"/>
      <c r="NAC851" s="14"/>
      <c r="NAD851" s="14"/>
      <c r="NAE851" s="14"/>
      <c r="NAF851" s="14"/>
      <c r="NAG851" s="14"/>
      <c r="NAH851" s="14"/>
      <c r="NAI851" s="14"/>
      <c r="NAJ851" s="14"/>
      <c r="NAK851" s="14"/>
      <c r="NAL851" s="14"/>
      <c r="NAM851" s="14"/>
      <c r="NAN851" s="14"/>
      <c r="NAO851" s="14"/>
      <c r="NAP851" s="14"/>
      <c r="NAQ851" s="14"/>
      <c r="NAR851" s="14"/>
      <c r="NAS851" s="14"/>
      <c r="NAT851" s="14"/>
      <c r="NAU851" s="14"/>
      <c r="NAV851" s="14"/>
      <c r="NAW851" s="14"/>
      <c r="NAX851" s="14"/>
      <c r="NAY851" s="14"/>
      <c r="NAZ851" s="14"/>
      <c r="NBA851" s="14"/>
      <c r="NBB851" s="14"/>
      <c r="NBC851" s="14"/>
      <c r="NBD851" s="14"/>
      <c r="NBE851" s="14"/>
      <c r="NBF851" s="14"/>
      <c r="NBG851" s="14"/>
      <c r="NBH851" s="14"/>
      <c r="NBI851" s="14"/>
      <c r="NBJ851" s="14"/>
      <c r="NBK851" s="14"/>
      <c r="NBL851" s="14"/>
      <c r="NBM851" s="14"/>
      <c r="NBN851" s="14"/>
      <c r="NBO851" s="14"/>
      <c r="NBP851" s="14"/>
      <c r="NBQ851" s="14"/>
      <c r="NBR851" s="14"/>
      <c r="NBS851" s="14"/>
      <c r="NBT851" s="14"/>
      <c r="NBU851" s="14"/>
      <c r="NBV851" s="14"/>
      <c r="NBW851" s="14"/>
      <c r="NBX851" s="14"/>
      <c r="NBY851" s="14"/>
      <c r="NBZ851" s="14"/>
      <c r="NCA851" s="14"/>
      <c r="NCB851" s="14"/>
      <c r="NCC851" s="14"/>
      <c r="NCD851" s="14"/>
      <c r="NCE851" s="14"/>
      <c r="NCF851" s="14"/>
      <c r="NCG851" s="14"/>
      <c r="NCH851" s="14"/>
      <c r="NCI851" s="14"/>
      <c r="NCJ851" s="14"/>
      <c r="NCK851" s="14"/>
      <c r="NCL851" s="14"/>
      <c r="NCM851" s="14"/>
      <c r="NCN851" s="14"/>
      <c r="NCO851" s="14"/>
      <c r="NCP851" s="14"/>
      <c r="NCQ851" s="14"/>
      <c r="NCR851" s="14"/>
      <c r="NCS851" s="14"/>
      <c r="NCT851" s="14"/>
      <c r="NCU851" s="14"/>
      <c r="NCV851" s="14"/>
      <c r="NCW851" s="14"/>
      <c r="NCX851" s="14"/>
      <c r="NCY851" s="14"/>
      <c r="NCZ851" s="14"/>
      <c r="NDA851" s="14"/>
      <c r="NDB851" s="14"/>
      <c r="NDC851" s="14"/>
      <c r="NDD851" s="14"/>
      <c r="NDE851" s="14"/>
      <c r="NDF851" s="14"/>
      <c r="NDG851" s="14"/>
      <c r="NDH851" s="14"/>
      <c r="NDI851" s="14"/>
      <c r="NDJ851" s="14"/>
      <c r="NDK851" s="14"/>
      <c r="NDL851" s="14"/>
      <c r="NDM851" s="14"/>
      <c r="NDN851" s="14"/>
      <c r="NDO851" s="14"/>
      <c r="NDP851" s="14"/>
      <c r="NDQ851" s="14"/>
      <c r="NDR851" s="14"/>
      <c r="NDS851" s="14"/>
      <c r="NDT851" s="14"/>
      <c r="NDU851" s="14"/>
      <c r="NDV851" s="14"/>
      <c r="NDW851" s="14"/>
      <c r="NDX851" s="14"/>
      <c r="NDY851" s="14"/>
      <c r="NDZ851" s="14"/>
      <c r="NEA851" s="14"/>
      <c r="NEB851" s="14"/>
      <c r="NEC851" s="14"/>
      <c r="NED851" s="14"/>
      <c r="NEE851" s="14"/>
      <c r="NEF851" s="14"/>
      <c r="NEG851" s="14"/>
      <c r="NEH851" s="14"/>
      <c r="NEI851" s="14"/>
      <c r="NEJ851" s="14"/>
      <c r="NEK851" s="14"/>
      <c r="NEL851" s="14"/>
      <c r="NEM851" s="14"/>
      <c r="NEN851" s="14"/>
      <c r="NEO851" s="14"/>
      <c r="NEP851" s="14"/>
      <c r="NEQ851" s="14"/>
      <c r="NER851" s="14"/>
      <c r="NES851" s="14"/>
      <c r="NET851" s="14"/>
      <c r="NEU851" s="14"/>
      <c r="NEV851" s="14"/>
      <c r="NEW851" s="14"/>
      <c r="NEX851" s="14"/>
      <c r="NEY851" s="14"/>
      <c r="NEZ851" s="14"/>
      <c r="NFA851" s="14"/>
      <c r="NFB851" s="14"/>
      <c r="NFC851" s="14"/>
      <c r="NFD851" s="14"/>
      <c r="NFE851" s="14"/>
      <c r="NFF851" s="14"/>
      <c r="NFG851" s="14"/>
      <c r="NFH851" s="14"/>
      <c r="NFI851" s="14"/>
      <c r="NFJ851" s="14"/>
      <c r="NFK851" s="14"/>
      <c r="NFL851" s="14"/>
      <c r="NFM851" s="14"/>
      <c r="NFN851" s="14"/>
      <c r="NFO851" s="14"/>
      <c r="NFP851" s="14"/>
      <c r="NFQ851" s="14"/>
      <c r="NFR851" s="14"/>
      <c r="NFS851" s="14"/>
      <c r="NFT851" s="14"/>
      <c r="NFU851" s="14"/>
      <c r="NFV851" s="14"/>
      <c r="NFW851" s="14"/>
      <c r="NFX851" s="14"/>
      <c r="NFY851" s="14"/>
      <c r="NFZ851" s="14"/>
      <c r="NGA851" s="14"/>
      <c r="NGB851" s="14"/>
      <c r="NGC851" s="14"/>
      <c r="NGD851" s="14"/>
      <c r="NGE851" s="14"/>
      <c r="NGF851" s="14"/>
      <c r="NGG851" s="14"/>
      <c r="NGH851" s="14"/>
      <c r="NGI851" s="14"/>
      <c r="NGJ851" s="14"/>
      <c r="NGK851" s="14"/>
      <c r="NGL851" s="14"/>
      <c r="NGM851" s="14"/>
      <c r="NGN851" s="14"/>
      <c r="NGO851" s="14"/>
      <c r="NGP851" s="14"/>
      <c r="NGQ851" s="14"/>
      <c r="NGR851" s="14"/>
      <c r="NGS851" s="14"/>
      <c r="NGT851" s="14"/>
      <c r="NGU851" s="14"/>
      <c r="NGV851" s="14"/>
      <c r="NGW851" s="14"/>
      <c r="NGX851" s="14"/>
      <c r="NGY851" s="14"/>
      <c r="NGZ851" s="14"/>
      <c r="NHA851" s="14"/>
      <c r="NHB851" s="14"/>
      <c r="NHC851" s="14"/>
      <c r="NHD851" s="14"/>
      <c r="NHE851" s="14"/>
      <c r="NHF851" s="14"/>
      <c r="NHG851" s="14"/>
      <c r="NHH851" s="14"/>
      <c r="NHI851" s="14"/>
      <c r="NHJ851" s="14"/>
      <c r="NHK851" s="14"/>
      <c r="NHL851" s="14"/>
      <c r="NHM851" s="14"/>
      <c r="NHN851" s="14"/>
      <c r="NHO851" s="14"/>
      <c r="NHP851" s="14"/>
      <c r="NHQ851" s="14"/>
      <c r="NHR851" s="14"/>
      <c r="NHS851" s="14"/>
      <c r="NHT851" s="14"/>
      <c r="NHU851" s="14"/>
      <c r="NHV851" s="14"/>
      <c r="NHW851" s="14"/>
      <c r="NHX851" s="14"/>
      <c r="NHY851" s="14"/>
      <c r="NHZ851" s="14"/>
      <c r="NIA851" s="14"/>
      <c r="NIB851" s="14"/>
      <c r="NIC851" s="14"/>
      <c r="NID851" s="14"/>
      <c r="NIE851" s="14"/>
      <c r="NIF851" s="14"/>
      <c r="NIG851" s="14"/>
      <c r="NIH851" s="14"/>
      <c r="NII851" s="14"/>
      <c r="NIJ851" s="14"/>
      <c r="NIK851" s="14"/>
      <c r="NIL851" s="14"/>
      <c r="NIM851" s="14"/>
      <c r="NIN851" s="14"/>
      <c r="NIO851" s="14"/>
      <c r="NIP851" s="14"/>
      <c r="NIQ851" s="14"/>
      <c r="NIR851" s="14"/>
      <c r="NIS851" s="14"/>
      <c r="NIT851" s="14"/>
      <c r="NIU851" s="14"/>
      <c r="NIV851" s="14"/>
      <c r="NIW851" s="14"/>
      <c r="NIX851" s="14"/>
      <c r="NIY851" s="14"/>
      <c r="NIZ851" s="14"/>
      <c r="NJA851" s="14"/>
      <c r="NJB851" s="14"/>
      <c r="NJC851" s="14"/>
      <c r="NJD851" s="14"/>
      <c r="NJE851" s="14"/>
      <c r="NJF851" s="14"/>
      <c r="NJG851" s="14"/>
      <c r="NJH851" s="14"/>
      <c r="NJI851" s="14"/>
      <c r="NJJ851" s="14"/>
      <c r="NJK851" s="14"/>
      <c r="NJL851" s="14"/>
      <c r="NJM851" s="14"/>
      <c r="NJN851" s="14"/>
      <c r="NJO851" s="14"/>
      <c r="NJP851" s="14"/>
      <c r="NJQ851" s="14"/>
      <c r="NJR851" s="14"/>
      <c r="NJS851" s="14"/>
      <c r="NJT851" s="14"/>
      <c r="NJU851" s="14"/>
      <c r="NJV851" s="14"/>
      <c r="NJW851" s="14"/>
      <c r="NJX851" s="14"/>
      <c r="NJY851" s="14"/>
      <c r="NJZ851" s="14"/>
      <c r="NKA851" s="14"/>
      <c r="NKB851" s="14"/>
      <c r="NKC851" s="14"/>
      <c r="NKD851" s="14"/>
      <c r="NKE851" s="14"/>
      <c r="NKF851" s="14"/>
      <c r="NKG851" s="14"/>
      <c r="NKH851" s="14"/>
      <c r="NKI851" s="14"/>
      <c r="NKJ851" s="14"/>
      <c r="NKK851" s="14"/>
      <c r="NKL851" s="14"/>
      <c r="NKM851" s="14"/>
      <c r="NKN851" s="14"/>
      <c r="NKO851" s="14"/>
      <c r="NKP851" s="14"/>
      <c r="NKQ851" s="14"/>
      <c r="NKR851" s="14"/>
      <c r="NKS851" s="14"/>
      <c r="NKT851" s="14"/>
      <c r="NKU851" s="14"/>
      <c r="NKV851" s="14"/>
      <c r="NKW851" s="14"/>
      <c r="NKX851" s="14"/>
      <c r="NKY851" s="14"/>
      <c r="NKZ851" s="14"/>
      <c r="NLA851" s="14"/>
      <c r="NLB851" s="14"/>
      <c r="NLC851" s="14"/>
      <c r="NLD851" s="14"/>
      <c r="NLE851" s="14"/>
      <c r="NLF851" s="14"/>
      <c r="NLG851" s="14"/>
      <c r="NLH851" s="14"/>
      <c r="NLI851" s="14"/>
      <c r="NLJ851" s="14"/>
      <c r="NLK851" s="14"/>
      <c r="NLL851" s="14"/>
      <c r="NLM851" s="14"/>
      <c r="NLN851" s="14"/>
      <c r="NLO851" s="14"/>
      <c r="NLP851" s="14"/>
      <c r="NLQ851" s="14"/>
      <c r="NLR851" s="14"/>
      <c r="NLS851" s="14"/>
      <c r="NLT851" s="14"/>
      <c r="NLU851" s="14"/>
      <c r="NLV851" s="14"/>
      <c r="NLW851" s="14"/>
      <c r="NLX851" s="14"/>
      <c r="NLY851" s="14"/>
      <c r="NLZ851" s="14"/>
      <c r="NMA851" s="14"/>
      <c r="NMB851" s="14"/>
      <c r="NMC851" s="14"/>
      <c r="NMD851" s="14"/>
      <c r="NME851" s="14"/>
      <c r="NMF851" s="14"/>
      <c r="NMG851" s="14"/>
      <c r="NMH851" s="14"/>
      <c r="NMI851" s="14"/>
      <c r="NMJ851" s="14"/>
      <c r="NMK851" s="14"/>
      <c r="NML851" s="14"/>
      <c r="NMM851" s="14"/>
      <c r="NMN851" s="14"/>
      <c r="NMO851" s="14"/>
      <c r="NMP851" s="14"/>
      <c r="NMQ851" s="14"/>
      <c r="NMR851" s="14"/>
      <c r="NMS851" s="14"/>
      <c r="NMT851" s="14"/>
      <c r="NMU851" s="14"/>
      <c r="NMV851" s="14"/>
      <c r="NMW851" s="14"/>
      <c r="NMX851" s="14"/>
      <c r="NMY851" s="14"/>
      <c r="NMZ851" s="14"/>
      <c r="NNA851" s="14"/>
      <c r="NNB851" s="14"/>
      <c r="NNC851" s="14"/>
      <c r="NND851" s="14"/>
      <c r="NNE851" s="14"/>
      <c r="NNF851" s="14"/>
      <c r="NNG851" s="14"/>
      <c r="NNH851" s="14"/>
      <c r="NNI851" s="14"/>
      <c r="NNJ851" s="14"/>
      <c r="NNK851" s="14"/>
      <c r="NNL851" s="14"/>
      <c r="NNM851" s="14"/>
      <c r="NNN851" s="14"/>
      <c r="NNO851" s="14"/>
      <c r="NNP851" s="14"/>
      <c r="NNQ851" s="14"/>
      <c r="NNR851" s="14"/>
      <c r="NNS851" s="14"/>
      <c r="NNT851" s="14"/>
      <c r="NNU851" s="14"/>
      <c r="NNV851" s="14"/>
      <c r="NNW851" s="14"/>
      <c r="NNX851" s="14"/>
      <c r="NNY851" s="14"/>
      <c r="NNZ851" s="14"/>
      <c r="NOA851" s="14"/>
      <c r="NOB851" s="14"/>
      <c r="NOC851" s="14"/>
      <c r="NOD851" s="14"/>
      <c r="NOE851" s="14"/>
      <c r="NOF851" s="14"/>
      <c r="NOG851" s="14"/>
      <c r="NOH851" s="14"/>
      <c r="NOI851" s="14"/>
      <c r="NOJ851" s="14"/>
      <c r="NOK851" s="14"/>
      <c r="NOL851" s="14"/>
      <c r="NOM851" s="14"/>
      <c r="NON851" s="14"/>
      <c r="NOO851" s="14"/>
      <c r="NOP851" s="14"/>
      <c r="NOQ851" s="14"/>
      <c r="NOR851" s="14"/>
      <c r="NOS851" s="14"/>
      <c r="NOT851" s="14"/>
      <c r="NOU851" s="14"/>
      <c r="NOV851" s="14"/>
      <c r="NOW851" s="14"/>
      <c r="NOX851" s="14"/>
      <c r="NOY851" s="14"/>
      <c r="NOZ851" s="14"/>
      <c r="NPA851" s="14"/>
      <c r="NPB851" s="14"/>
      <c r="NPC851" s="14"/>
      <c r="NPD851" s="14"/>
      <c r="NPE851" s="14"/>
      <c r="NPF851" s="14"/>
      <c r="NPG851" s="14"/>
      <c r="NPH851" s="14"/>
      <c r="NPI851" s="14"/>
      <c r="NPJ851" s="14"/>
      <c r="NPK851" s="14"/>
      <c r="NPL851" s="14"/>
      <c r="NPM851" s="14"/>
      <c r="NPN851" s="14"/>
      <c r="NPO851" s="14"/>
      <c r="NPP851" s="14"/>
      <c r="NPQ851" s="14"/>
      <c r="NPR851" s="14"/>
      <c r="NPS851" s="14"/>
      <c r="NPT851" s="14"/>
      <c r="NPU851" s="14"/>
      <c r="NPV851" s="14"/>
      <c r="NPW851" s="14"/>
      <c r="NPX851" s="14"/>
      <c r="NPY851" s="14"/>
      <c r="NPZ851" s="14"/>
      <c r="NQA851" s="14"/>
      <c r="NQB851" s="14"/>
      <c r="NQC851" s="14"/>
      <c r="NQD851" s="14"/>
      <c r="NQE851" s="14"/>
      <c r="NQF851" s="14"/>
      <c r="NQG851" s="14"/>
      <c r="NQH851" s="14"/>
      <c r="NQI851" s="14"/>
      <c r="NQJ851" s="14"/>
      <c r="NQK851" s="14"/>
      <c r="NQL851" s="14"/>
      <c r="NQM851" s="14"/>
      <c r="NQN851" s="14"/>
      <c r="NQO851" s="14"/>
      <c r="NQP851" s="14"/>
      <c r="NQQ851" s="14"/>
      <c r="NQR851" s="14"/>
      <c r="NQS851" s="14"/>
      <c r="NQT851" s="14"/>
      <c r="NQU851" s="14"/>
      <c r="NQV851" s="14"/>
      <c r="NQW851" s="14"/>
      <c r="NQX851" s="14"/>
      <c r="NQY851" s="14"/>
      <c r="NQZ851" s="14"/>
      <c r="NRA851" s="14"/>
      <c r="NRB851" s="14"/>
      <c r="NRC851" s="14"/>
      <c r="NRD851" s="14"/>
      <c r="NRE851" s="14"/>
      <c r="NRF851" s="14"/>
      <c r="NRG851" s="14"/>
      <c r="NRH851" s="14"/>
      <c r="NRI851" s="14"/>
      <c r="NRJ851" s="14"/>
      <c r="NRK851" s="14"/>
      <c r="NRL851" s="14"/>
      <c r="NRM851" s="14"/>
      <c r="NRN851" s="14"/>
      <c r="NRO851" s="14"/>
      <c r="NRP851" s="14"/>
      <c r="NRQ851" s="14"/>
      <c r="NRR851" s="14"/>
      <c r="NRS851" s="14"/>
      <c r="NRT851" s="14"/>
      <c r="NRU851" s="14"/>
      <c r="NRV851" s="14"/>
      <c r="NRW851" s="14"/>
      <c r="NRX851" s="14"/>
      <c r="NRY851" s="14"/>
      <c r="NRZ851" s="14"/>
      <c r="NSA851" s="14"/>
      <c r="NSB851" s="14"/>
      <c r="NSC851" s="14"/>
      <c r="NSD851" s="14"/>
      <c r="NSE851" s="14"/>
      <c r="NSF851" s="14"/>
      <c r="NSG851" s="14"/>
      <c r="NSH851" s="14"/>
      <c r="NSI851" s="14"/>
      <c r="NSJ851" s="14"/>
      <c r="NSK851" s="14"/>
      <c r="NSL851" s="14"/>
      <c r="NSM851" s="14"/>
      <c r="NSN851" s="14"/>
      <c r="NSO851" s="14"/>
      <c r="NSP851" s="14"/>
      <c r="NSQ851" s="14"/>
      <c r="NSR851" s="14"/>
      <c r="NSS851" s="14"/>
      <c r="NST851" s="14"/>
      <c r="NSU851" s="14"/>
      <c r="NSV851" s="14"/>
      <c r="NSW851" s="14"/>
      <c r="NSX851" s="14"/>
      <c r="NSY851" s="14"/>
      <c r="NSZ851" s="14"/>
      <c r="NTA851" s="14"/>
      <c r="NTB851" s="14"/>
      <c r="NTC851" s="14"/>
      <c r="NTD851" s="14"/>
      <c r="NTE851" s="14"/>
      <c r="NTF851" s="14"/>
      <c r="NTG851" s="14"/>
      <c r="NTH851" s="14"/>
      <c r="NTI851" s="14"/>
      <c r="NTJ851" s="14"/>
      <c r="NTK851" s="14"/>
      <c r="NTL851" s="14"/>
      <c r="NTM851" s="14"/>
      <c r="NTN851" s="14"/>
      <c r="NTO851" s="14"/>
      <c r="NTP851" s="14"/>
      <c r="NTQ851" s="14"/>
      <c r="NTR851" s="14"/>
      <c r="NTS851" s="14"/>
      <c r="NTT851" s="14"/>
      <c r="NTU851" s="14"/>
      <c r="NTV851" s="14"/>
      <c r="NTW851" s="14"/>
      <c r="NTX851" s="14"/>
      <c r="NTY851" s="14"/>
      <c r="NTZ851" s="14"/>
      <c r="NUA851" s="14"/>
      <c r="NUB851" s="14"/>
      <c r="NUC851" s="14"/>
      <c r="NUD851" s="14"/>
      <c r="NUE851" s="14"/>
      <c r="NUF851" s="14"/>
      <c r="NUG851" s="14"/>
      <c r="NUH851" s="14"/>
      <c r="NUI851" s="14"/>
      <c r="NUJ851" s="14"/>
      <c r="NUK851" s="14"/>
      <c r="NUL851" s="14"/>
      <c r="NUM851" s="14"/>
      <c r="NUN851" s="14"/>
      <c r="NUO851" s="14"/>
      <c r="NUP851" s="14"/>
      <c r="NUQ851" s="14"/>
      <c r="NUR851" s="14"/>
      <c r="NUS851" s="14"/>
      <c r="NUT851" s="14"/>
      <c r="NUU851" s="14"/>
      <c r="NUV851" s="14"/>
      <c r="NUW851" s="14"/>
      <c r="NUX851" s="14"/>
      <c r="NUY851" s="14"/>
      <c r="NUZ851" s="14"/>
      <c r="NVA851" s="14"/>
      <c r="NVB851" s="14"/>
      <c r="NVC851" s="14"/>
      <c r="NVD851" s="14"/>
      <c r="NVE851" s="14"/>
      <c r="NVF851" s="14"/>
      <c r="NVG851" s="14"/>
      <c r="NVH851" s="14"/>
      <c r="NVI851" s="14"/>
      <c r="NVJ851" s="14"/>
      <c r="NVK851" s="14"/>
      <c r="NVL851" s="14"/>
      <c r="NVM851" s="14"/>
      <c r="NVN851" s="14"/>
      <c r="NVO851" s="14"/>
      <c r="NVP851" s="14"/>
      <c r="NVQ851" s="14"/>
      <c r="NVR851" s="14"/>
      <c r="NVS851" s="14"/>
      <c r="NVT851" s="14"/>
      <c r="NVU851" s="14"/>
      <c r="NVV851" s="14"/>
      <c r="NVW851" s="14"/>
      <c r="NVX851" s="14"/>
      <c r="NVY851" s="14"/>
      <c r="NVZ851" s="14"/>
      <c r="NWA851" s="14"/>
      <c r="NWB851" s="14"/>
      <c r="NWC851" s="14"/>
      <c r="NWD851" s="14"/>
      <c r="NWE851" s="14"/>
      <c r="NWF851" s="14"/>
      <c r="NWG851" s="14"/>
      <c r="NWH851" s="14"/>
      <c r="NWI851" s="14"/>
      <c r="NWJ851" s="14"/>
      <c r="NWK851" s="14"/>
      <c r="NWL851" s="14"/>
      <c r="NWM851" s="14"/>
      <c r="NWN851" s="14"/>
      <c r="NWO851" s="14"/>
      <c r="NWP851" s="14"/>
      <c r="NWQ851" s="14"/>
      <c r="NWR851" s="14"/>
      <c r="NWS851" s="14"/>
      <c r="NWT851" s="14"/>
      <c r="NWU851" s="14"/>
      <c r="NWV851" s="14"/>
      <c r="NWW851" s="14"/>
      <c r="NWX851" s="14"/>
      <c r="NWY851" s="14"/>
      <c r="NWZ851" s="14"/>
      <c r="NXA851" s="14"/>
      <c r="NXB851" s="14"/>
      <c r="NXC851" s="14"/>
      <c r="NXD851" s="14"/>
      <c r="NXE851" s="14"/>
      <c r="NXF851" s="14"/>
      <c r="NXG851" s="14"/>
      <c r="NXH851" s="14"/>
      <c r="NXI851" s="14"/>
      <c r="NXJ851" s="14"/>
      <c r="NXK851" s="14"/>
      <c r="NXL851" s="14"/>
      <c r="NXM851" s="14"/>
      <c r="NXN851" s="14"/>
      <c r="NXO851" s="14"/>
      <c r="NXP851" s="14"/>
      <c r="NXQ851" s="14"/>
      <c r="NXR851" s="14"/>
      <c r="NXS851" s="14"/>
      <c r="NXT851" s="14"/>
      <c r="NXU851" s="14"/>
      <c r="NXV851" s="14"/>
      <c r="NXW851" s="14"/>
      <c r="NXX851" s="14"/>
      <c r="NXY851" s="14"/>
      <c r="NXZ851" s="14"/>
      <c r="NYA851" s="14"/>
      <c r="NYB851" s="14"/>
      <c r="NYC851" s="14"/>
      <c r="NYD851" s="14"/>
      <c r="NYE851" s="14"/>
      <c r="NYF851" s="14"/>
      <c r="NYG851" s="14"/>
      <c r="NYH851" s="14"/>
      <c r="NYI851" s="14"/>
      <c r="NYJ851" s="14"/>
      <c r="NYK851" s="14"/>
      <c r="NYL851" s="14"/>
      <c r="NYM851" s="14"/>
      <c r="NYN851" s="14"/>
      <c r="NYO851" s="14"/>
      <c r="NYP851" s="14"/>
      <c r="NYQ851" s="14"/>
      <c r="NYR851" s="14"/>
      <c r="NYS851" s="14"/>
      <c r="NYT851" s="14"/>
      <c r="NYU851" s="14"/>
      <c r="NYV851" s="14"/>
      <c r="NYW851" s="14"/>
      <c r="NYX851" s="14"/>
      <c r="NYY851" s="14"/>
      <c r="NYZ851" s="14"/>
      <c r="NZA851" s="14"/>
      <c r="NZB851" s="14"/>
      <c r="NZC851" s="14"/>
      <c r="NZD851" s="14"/>
      <c r="NZE851" s="14"/>
      <c r="NZF851" s="14"/>
      <c r="NZG851" s="14"/>
      <c r="NZH851" s="14"/>
      <c r="NZI851" s="14"/>
      <c r="NZJ851" s="14"/>
      <c r="NZK851" s="14"/>
      <c r="NZL851" s="14"/>
      <c r="NZM851" s="14"/>
      <c r="NZN851" s="14"/>
      <c r="NZO851" s="14"/>
      <c r="NZP851" s="14"/>
      <c r="NZQ851" s="14"/>
      <c r="NZR851" s="14"/>
      <c r="NZS851" s="14"/>
      <c r="NZT851" s="14"/>
      <c r="NZU851" s="14"/>
      <c r="NZV851" s="14"/>
      <c r="NZW851" s="14"/>
      <c r="NZX851" s="14"/>
      <c r="NZY851" s="14"/>
      <c r="NZZ851" s="14"/>
      <c r="OAA851" s="14"/>
      <c r="OAB851" s="14"/>
      <c r="OAC851" s="14"/>
      <c r="OAD851" s="14"/>
      <c r="OAE851" s="14"/>
      <c r="OAF851" s="14"/>
      <c r="OAG851" s="14"/>
      <c r="OAH851" s="14"/>
      <c r="OAI851" s="14"/>
      <c r="OAJ851" s="14"/>
      <c r="OAK851" s="14"/>
      <c r="OAL851" s="14"/>
      <c r="OAM851" s="14"/>
      <c r="OAN851" s="14"/>
      <c r="OAO851" s="14"/>
      <c r="OAP851" s="14"/>
      <c r="OAQ851" s="14"/>
      <c r="OAR851" s="14"/>
      <c r="OAS851" s="14"/>
      <c r="OAT851" s="14"/>
      <c r="OAU851" s="14"/>
      <c r="OAV851" s="14"/>
      <c r="OAW851" s="14"/>
      <c r="OAX851" s="14"/>
      <c r="OAY851" s="14"/>
      <c r="OAZ851" s="14"/>
      <c r="OBA851" s="14"/>
      <c r="OBB851" s="14"/>
      <c r="OBC851" s="14"/>
      <c r="OBD851" s="14"/>
      <c r="OBE851" s="14"/>
      <c r="OBF851" s="14"/>
      <c r="OBG851" s="14"/>
      <c r="OBH851" s="14"/>
      <c r="OBI851" s="14"/>
      <c r="OBJ851" s="14"/>
      <c r="OBK851" s="14"/>
      <c r="OBL851" s="14"/>
      <c r="OBM851" s="14"/>
      <c r="OBN851" s="14"/>
      <c r="OBO851" s="14"/>
      <c r="OBP851" s="14"/>
      <c r="OBQ851" s="14"/>
      <c r="OBR851" s="14"/>
      <c r="OBS851" s="14"/>
      <c r="OBT851" s="14"/>
      <c r="OBU851" s="14"/>
      <c r="OBV851" s="14"/>
      <c r="OBW851" s="14"/>
      <c r="OBX851" s="14"/>
      <c r="OBY851" s="14"/>
      <c r="OBZ851" s="14"/>
      <c r="OCA851" s="14"/>
      <c r="OCB851" s="14"/>
      <c r="OCC851" s="14"/>
      <c r="OCD851" s="14"/>
      <c r="OCE851" s="14"/>
      <c r="OCF851" s="14"/>
      <c r="OCG851" s="14"/>
      <c r="OCH851" s="14"/>
      <c r="OCI851" s="14"/>
      <c r="OCJ851" s="14"/>
      <c r="OCK851" s="14"/>
      <c r="OCL851" s="14"/>
      <c r="OCM851" s="14"/>
      <c r="OCN851" s="14"/>
      <c r="OCO851" s="14"/>
      <c r="OCP851" s="14"/>
      <c r="OCQ851" s="14"/>
      <c r="OCR851" s="14"/>
      <c r="OCS851" s="14"/>
      <c r="OCT851" s="14"/>
      <c r="OCU851" s="14"/>
      <c r="OCV851" s="14"/>
      <c r="OCW851" s="14"/>
      <c r="OCX851" s="14"/>
      <c r="OCY851" s="14"/>
      <c r="OCZ851" s="14"/>
      <c r="ODA851" s="14"/>
      <c r="ODB851" s="14"/>
      <c r="ODC851" s="14"/>
      <c r="ODD851" s="14"/>
      <c r="ODE851" s="14"/>
      <c r="ODF851" s="14"/>
      <c r="ODG851" s="14"/>
      <c r="ODH851" s="14"/>
      <c r="ODI851" s="14"/>
      <c r="ODJ851" s="14"/>
      <c r="ODK851" s="14"/>
      <c r="ODL851" s="14"/>
      <c r="ODM851" s="14"/>
      <c r="ODN851" s="14"/>
      <c r="ODO851" s="14"/>
      <c r="ODP851" s="14"/>
      <c r="ODQ851" s="14"/>
      <c r="ODR851" s="14"/>
      <c r="ODS851" s="14"/>
      <c r="ODT851" s="14"/>
      <c r="ODU851" s="14"/>
      <c r="ODV851" s="14"/>
      <c r="ODW851" s="14"/>
      <c r="ODX851" s="14"/>
      <c r="ODY851" s="14"/>
      <c r="ODZ851" s="14"/>
      <c r="OEA851" s="14"/>
      <c r="OEB851" s="14"/>
      <c r="OEC851" s="14"/>
      <c r="OED851" s="14"/>
      <c r="OEE851" s="14"/>
      <c r="OEF851" s="14"/>
      <c r="OEG851" s="14"/>
      <c r="OEH851" s="14"/>
      <c r="OEI851" s="14"/>
      <c r="OEJ851" s="14"/>
      <c r="OEK851" s="14"/>
      <c r="OEL851" s="14"/>
      <c r="OEM851" s="14"/>
      <c r="OEN851" s="14"/>
      <c r="OEO851" s="14"/>
      <c r="OEP851" s="14"/>
      <c r="OEQ851" s="14"/>
      <c r="OER851" s="14"/>
      <c r="OES851" s="14"/>
      <c r="OET851" s="14"/>
      <c r="OEU851" s="14"/>
      <c r="OEV851" s="14"/>
      <c r="OEW851" s="14"/>
      <c r="OEX851" s="14"/>
      <c r="OEY851" s="14"/>
      <c r="OEZ851" s="14"/>
      <c r="OFA851" s="14"/>
      <c r="OFB851" s="14"/>
      <c r="OFC851" s="14"/>
      <c r="OFD851" s="14"/>
      <c r="OFE851" s="14"/>
      <c r="OFF851" s="14"/>
      <c r="OFG851" s="14"/>
      <c r="OFH851" s="14"/>
      <c r="OFI851" s="14"/>
      <c r="OFJ851" s="14"/>
      <c r="OFK851" s="14"/>
      <c r="OFL851" s="14"/>
      <c r="OFM851" s="14"/>
      <c r="OFN851" s="14"/>
      <c r="OFO851" s="14"/>
      <c r="OFP851" s="14"/>
      <c r="OFQ851" s="14"/>
      <c r="OFR851" s="14"/>
      <c r="OFS851" s="14"/>
      <c r="OFT851" s="14"/>
      <c r="OFU851" s="14"/>
      <c r="OFV851" s="14"/>
      <c r="OFW851" s="14"/>
      <c r="OFX851" s="14"/>
      <c r="OFY851" s="14"/>
      <c r="OFZ851" s="14"/>
      <c r="OGA851" s="14"/>
      <c r="OGB851" s="14"/>
      <c r="OGC851" s="14"/>
      <c r="OGD851" s="14"/>
      <c r="OGE851" s="14"/>
      <c r="OGF851" s="14"/>
      <c r="OGG851" s="14"/>
      <c r="OGH851" s="14"/>
      <c r="OGI851" s="14"/>
      <c r="OGJ851" s="14"/>
      <c r="OGK851" s="14"/>
      <c r="OGL851" s="14"/>
      <c r="OGM851" s="14"/>
      <c r="OGN851" s="14"/>
      <c r="OGO851" s="14"/>
      <c r="OGP851" s="14"/>
      <c r="OGQ851" s="14"/>
      <c r="OGR851" s="14"/>
      <c r="OGS851" s="14"/>
      <c r="OGT851" s="14"/>
      <c r="OGU851" s="14"/>
      <c r="OGV851" s="14"/>
      <c r="OGW851" s="14"/>
      <c r="OGX851" s="14"/>
      <c r="OGY851" s="14"/>
      <c r="OGZ851" s="14"/>
      <c r="OHA851" s="14"/>
      <c r="OHB851" s="14"/>
      <c r="OHC851" s="14"/>
      <c r="OHD851" s="14"/>
      <c r="OHE851" s="14"/>
      <c r="OHF851" s="14"/>
      <c r="OHG851" s="14"/>
      <c r="OHH851" s="14"/>
      <c r="OHI851" s="14"/>
      <c r="OHJ851" s="14"/>
      <c r="OHK851" s="14"/>
      <c r="OHL851" s="14"/>
      <c r="OHM851" s="14"/>
      <c r="OHN851" s="14"/>
      <c r="OHO851" s="14"/>
      <c r="OHP851" s="14"/>
      <c r="OHQ851" s="14"/>
      <c r="OHR851" s="14"/>
      <c r="OHS851" s="14"/>
      <c r="OHT851" s="14"/>
      <c r="OHU851" s="14"/>
      <c r="OHV851" s="14"/>
      <c r="OHW851" s="14"/>
      <c r="OHX851" s="14"/>
      <c r="OHY851" s="14"/>
      <c r="OHZ851" s="14"/>
      <c r="OIA851" s="14"/>
      <c r="OIB851" s="14"/>
      <c r="OIC851" s="14"/>
      <c r="OID851" s="14"/>
      <c r="OIE851" s="14"/>
      <c r="OIF851" s="14"/>
      <c r="OIG851" s="14"/>
      <c r="OIH851" s="14"/>
      <c r="OII851" s="14"/>
      <c r="OIJ851" s="14"/>
      <c r="OIK851" s="14"/>
      <c r="OIL851" s="14"/>
      <c r="OIM851" s="14"/>
      <c r="OIN851" s="14"/>
      <c r="OIO851" s="14"/>
      <c r="OIP851" s="14"/>
      <c r="OIQ851" s="14"/>
      <c r="OIR851" s="14"/>
      <c r="OIS851" s="14"/>
      <c r="OIT851" s="14"/>
      <c r="OIU851" s="14"/>
      <c r="OIV851" s="14"/>
      <c r="OIW851" s="14"/>
      <c r="OIX851" s="14"/>
      <c r="OIY851" s="14"/>
      <c r="OIZ851" s="14"/>
      <c r="OJA851" s="14"/>
      <c r="OJB851" s="14"/>
      <c r="OJC851" s="14"/>
      <c r="OJD851" s="14"/>
      <c r="OJE851" s="14"/>
      <c r="OJF851" s="14"/>
      <c r="OJG851" s="14"/>
      <c r="OJH851" s="14"/>
      <c r="OJI851" s="14"/>
      <c r="OJJ851" s="14"/>
      <c r="OJK851" s="14"/>
      <c r="OJL851" s="14"/>
      <c r="OJM851" s="14"/>
      <c r="OJN851" s="14"/>
      <c r="OJO851" s="14"/>
      <c r="OJP851" s="14"/>
      <c r="OJQ851" s="14"/>
      <c r="OJR851" s="14"/>
      <c r="OJS851" s="14"/>
      <c r="OJT851" s="14"/>
      <c r="OJU851" s="14"/>
      <c r="OJV851" s="14"/>
      <c r="OJW851" s="14"/>
      <c r="OJX851" s="14"/>
      <c r="OJY851" s="14"/>
      <c r="OJZ851" s="14"/>
      <c r="OKA851" s="14"/>
      <c r="OKB851" s="14"/>
      <c r="OKC851" s="14"/>
      <c r="OKD851" s="14"/>
      <c r="OKE851" s="14"/>
      <c r="OKF851" s="14"/>
      <c r="OKG851" s="14"/>
      <c r="OKH851" s="14"/>
      <c r="OKI851" s="14"/>
      <c r="OKJ851" s="14"/>
      <c r="OKK851" s="14"/>
      <c r="OKL851" s="14"/>
      <c r="OKM851" s="14"/>
      <c r="OKN851" s="14"/>
      <c r="OKO851" s="14"/>
      <c r="OKP851" s="14"/>
      <c r="OKQ851" s="14"/>
      <c r="OKR851" s="14"/>
      <c r="OKS851" s="14"/>
      <c r="OKT851" s="14"/>
      <c r="OKU851" s="14"/>
      <c r="OKV851" s="14"/>
      <c r="OKW851" s="14"/>
      <c r="OKX851" s="14"/>
      <c r="OKY851" s="14"/>
      <c r="OKZ851" s="14"/>
      <c r="OLA851" s="14"/>
      <c r="OLB851" s="14"/>
      <c r="OLC851" s="14"/>
      <c r="OLD851" s="14"/>
      <c r="OLE851" s="14"/>
      <c r="OLF851" s="14"/>
      <c r="OLG851" s="14"/>
      <c r="OLH851" s="14"/>
      <c r="OLI851" s="14"/>
      <c r="OLJ851" s="14"/>
      <c r="OLK851" s="14"/>
      <c r="OLL851" s="14"/>
      <c r="OLM851" s="14"/>
      <c r="OLN851" s="14"/>
      <c r="OLO851" s="14"/>
      <c r="OLP851" s="14"/>
      <c r="OLQ851" s="14"/>
      <c r="OLR851" s="14"/>
      <c r="OLS851" s="14"/>
      <c r="OLT851" s="14"/>
      <c r="OLU851" s="14"/>
      <c r="OLV851" s="14"/>
      <c r="OLW851" s="14"/>
      <c r="OLX851" s="14"/>
      <c r="OLY851" s="14"/>
      <c r="OLZ851" s="14"/>
      <c r="OMA851" s="14"/>
      <c r="OMB851" s="14"/>
      <c r="OMC851" s="14"/>
      <c r="OMD851" s="14"/>
      <c r="OME851" s="14"/>
      <c r="OMF851" s="14"/>
      <c r="OMG851" s="14"/>
      <c r="OMH851" s="14"/>
      <c r="OMI851" s="14"/>
      <c r="OMJ851" s="14"/>
      <c r="OMK851" s="14"/>
      <c r="OML851" s="14"/>
      <c r="OMM851" s="14"/>
      <c r="OMN851" s="14"/>
      <c r="OMO851" s="14"/>
      <c r="OMP851" s="14"/>
      <c r="OMQ851" s="14"/>
      <c r="OMR851" s="14"/>
      <c r="OMS851" s="14"/>
      <c r="OMT851" s="14"/>
      <c r="OMU851" s="14"/>
      <c r="OMV851" s="14"/>
      <c r="OMW851" s="14"/>
      <c r="OMX851" s="14"/>
      <c r="OMY851" s="14"/>
      <c r="OMZ851" s="14"/>
      <c r="ONA851" s="14"/>
      <c r="ONB851" s="14"/>
      <c r="ONC851" s="14"/>
      <c r="OND851" s="14"/>
      <c r="ONE851" s="14"/>
      <c r="ONF851" s="14"/>
      <c r="ONG851" s="14"/>
      <c r="ONH851" s="14"/>
      <c r="ONI851" s="14"/>
      <c r="ONJ851" s="14"/>
      <c r="ONK851" s="14"/>
      <c r="ONL851" s="14"/>
      <c r="ONM851" s="14"/>
      <c r="ONN851" s="14"/>
      <c r="ONO851" s="14"/>
      <c r="ONP851" s="14"/>
      <c r="ONQ851" s="14"/>
      <c r="ONR851" s="14"/>
      <c r="ONS851" s="14"/>
      <c r="ONT851" s="14"/>
      <c r="ONU851" s="14"/>
      <c r="ONV851" s="14"/>
      <c r="ONW851" s="14"/>
      <c r="ONX851" s="14"/>
      <c r="ONY851" s="14"/>
      <c r="ONZ851" s="14"/>
      <c r="OOA851" s="14"/>
      <c r="OOB851" s="14"/>
      <c r="OOC851" s="14"/>
      <c r="OOD851" s="14"/>
      <c r="OOE851" s="14"/>
      <c r="OOF851" s="14"/>
      <c r="OOG851" s="14"/>
      <c r="OOH851" s="14"/>
      <c r="OOI851" s="14"/>
      <c r="OOJ851" s="14"/>
      <c r="OOK851" s="14"/>
      <c r="OOL851" s="14"/>
      <c r="OOM851" s="14"/>
      <c r="OON851" s="14"/>
      <c r="OOO851" s="14"/>
      <c r="OOP851" s="14"/>
      <c r="OOQ851" s="14"/>
      <c r="OOR851" s="14"/>
      <c r="OOS851" s="14"/>
      <c r="OOT851" s="14"/>
      <c r="OOU851" s="14"/>
      <c r="OOV851" s="14"/>
      <c r="OOW851" s="14"/>
      <c r="OOX851" s="14"/>
      <c r="OOY851" s="14"/>
      <c r="OOZ851" s="14"/>
      <c r="OPA851" s="14"/>
      <c r="OPB851" s="14"/>
      <c r="OPC851" s="14"/>
      <c r="OPD851" s="14"/>
      <c r="OPE851" s="14"/>
      <c r="OPF851" s="14"/>
      <c r="OPG851" s="14"/>
      <c r="OPH851" s="14"/>
      <c r="OPI851" s="14"/>
      <c r="OPJ851" s="14"/>
      <c r="OPK851" s="14"/>
      <c r="OPL851" s="14"/>
      <c r="OPM851" s="14"/>
      <c r="OPN851" s="14"/>
      <c r="OPO851" s="14"/>
      <c r="OPP851" s="14"/>
      <c r="OPQ851" s="14"/>
      <c r="OPR851" s="14"/>
      <c r="OPS851" s="14"/>
      <c r="OPT851" s="14"/>
      <c r="OPU851" s="14"/>
      <c r="OPV851" s="14"/>
      <c r="OPW851" s="14"/>
      <c r="OPX851" s="14"/>
      <c r="OPY851" s="14"/>
      <c r="OPZ851" s="14"/>
      <c r="OQA851" s="14"/>
      <c r="OQB851" s="14"/>
      <c r="OQC851" s="14"/>
      <c r="OQD851" s="14"/>
      <c r="OQE851" s="14"/>
      <c r="OQF851" s="14"/>
      <c r="OQG851" s="14"/>
      <c r="OQH851" s="14"/>
      <c r="OQI851" s="14"/>
      <c r="OQJ851" s="14"/>
      <c r="OQK851" s="14"/>
      <c r="OQL851" s="14"/>
      <c r="OQM851" s="14"/>
      <c r="OQN851" s="14"/>
      <c r="OQO851" s="14"/>
      <c r="OQP851" s="14"/>
      <c r="OQQ851" s="14"/>
      <c r="OQR851" s="14"/>
      <c r="OQS851" s="14"/>
      <c r="OQT851" s="14"/>
      <c r="OQU851" s="14"/>
      <c r="OQV851" s="14"/>
      <c r="OQW851" s="14"/>
      <c r="OQX851" s="14"/>
      <c r="OQY851" s="14"/>
      <c r="OQZ851" s="14"/>
      <c r="ORA851" s="14"/>
      <c r="ORB851" s="14"/>
      <c r="ORC851" s="14"/>
      <c r="ORD851" s="14"/>
      <c r="ORE851" s="14"/>
      <c r="ORF851" s="14"/>
      <c r="ORG851" s="14"/>
      <c r="ORH851" s="14"/>
      <c r="ORI851" s="14"/>
      <c r="ORJ851" s="14"/>
      <c r="ORK851" s="14"/>
      <c r="ORL851" s="14"/>
      <c r="ORM851" s="14"/>
      <c r="ORN851" s="14"/>
      <c r="ORO851" s="14"/>
      <c r="ORP851" s="14"/>
      <c r="ORQ851" s="14"/>
      <c r="ORR851" s="14"/>
      <c r="ORS851" s="14"/>
      <c r="ORT851" s="14"/>
      <c r="ORU851" s="14"/>
      <c r="ORV851" s="14"/>
      <c r="ORW851" s="14"/>
      <c r="ORX851" s="14"/>
      <c r="ORY851" s="14"/>
      <c r="ORZ851" s="14"/>
      <c r="OSA851" s="14"/>
      <c r="OSB851" s="14"/>
      <c r="OSC851" s="14"/>
      <c r="OSD851" s="14"/>
      <c r="OSE851" s="14"/>
      <c r="OSF851" s="14"/>
      <c r="OSG851" s="14"/>
      <c r="OSH851" s="14"/>
      <c r="OSI851" s="14"/>
      <c r="OSJ851" s="14"/>
      <c r="OSK851" s="14"/>
      <c r="OSL851" s="14"/>
      <c r="OSM851" s="14"/>
      <c r="OSN851" s="14"/>
      <c r="OSO851" s="14"/>
      <c r="OSP851" s="14"/>
      <c r="OSQ851" s="14"/>
      <c r="OSR851" s="14"/>
      <c r="OSS851" s="14"/>
      <c r="OST851" s="14"/>
      <c r="OSU851" s="14"/>
      <c r="OSV851" s="14"/>
      <c r="OSW851" s="14"/>
      <c r="OSX851" s="14"/>
      <c r="OSY851" s="14"/>
      <c r="OSZ851" s="14"/>
      <c r="OTA851" s="14"/>
      <c r="OTB851" s="14"/>
      <c r="OTC851" s="14"/>
      <c r="OTD851" s="14"/>
      <c r="OTE851" s="14"/>
      <c r="OTF851" s="14"/>
      <c r="OTG851" s="14"/>
      <c r="OTH851" s="14"/>
      <c r="OTI851" s="14"/>
      <c r="OTJ851" s="14"/>
      <c r="OTK851" s="14"/>
      <c r="OTL851" s="14"/>
      <c r="OTM851" s="14"/>
      <c r="OTN851" s="14"/>
      <c r="OTO851" s="14"/>
      <c r="OTP851" s="14"/>
      <c r="OTQ851" s="14"/>
      <c r="OTR851" s="14"/>
      <c r="OTS851" s="14"/>
      <c r="OTT851" s="14"/>
      <c r="OTU851" s="14"/>
      <c r="OTV851" s="14"/>
      <c r="OTW851" s="14"/>
      <c r="OTX851" s="14"/>
      <c r="OTY851" s="14"/>
      <c r="OTZ851" s="14"/>
      <c r="OUA851" s="14"/>
      <c r="OUB851" s="14"/>
      <c r="OUC851" s="14"/>
      <c r="OUD851" s="14"/>
      <c r="OUE851" s="14"/>
      <c r="OUF851" s="14"/>
      <c r="OUG851" s="14"/>
      <c r="OUH851" s="14"/>
      <c r="OUI851" s="14"/>
      <c r="OUJ851" s="14"/>
      <c r="OUK851" s="14"/>
      <c r="OUL851" s="14"/>
      <c r="OUM851" s="14"/>
      <c r="OUN851" s="14"/>
      <c r="OUO851" s="14"/>
      <c r="OUP851" s="14"/>
      <c r="OUQ851" s="14"/>
      <c r="OUR851" s="14"/>
      <c r="OUS851" s="14"/>
      <c r="OUT851" s="14"/>
      <c r="OUU851" s="14"/>
      <c r="OUV851" s="14"/>
      <c r="OUW851" s="14"/>
      <c r="OUX851" s="14"/>
      <c r="OUY851" s="14"/>
      <c r="OUZ851" s="14"/>
      <c r="OVA851" s="14"/>
      <c r="OVB851" s="14"/>
      <c r="OVC851" s="14"/>
      <c r="OVD851" s="14"/>
      <c r="OVE851" s="14"/>
      <c r="OVF851" s="14"/>
      <c r="OVG851" s="14"/>
      <c r="OVH851" s="14"/>
      <c r="OVI851" s="14"/>
      <c r="OVJ851" s="14"/>
      <c r="OVK851" s="14"/>
      <c r="OVL851" s="14"/>
      <c r="OVM851" s="14"/>
      <c r="OVN851" s="14"/>
      <c r="OVO851" s="14"/>
      <c r="OVP851" s="14"/>
      <c r="OVQ851" s="14"/>
      <c r="OVR851" s="14"/>
      <c r="OVS851" s="14"/>
      <c r="OVT851" s="14"/>
      <c r="OVU851" s="14"/>
      <c r="OVV851" s="14"/>
      <c r="OVW851" s="14"/>
      <c r="OVX851" s="14"/>
      <c r="OVY851" s="14"/>
      <c r="OVZ851" s="14"/>
      <c r="OWA851" s="14"/>
      <c r="OWB851" s="14"/>
      <c r="OWC851" s="14"/>
      <c r="OWD851" s="14"/>
      <c r="OWE851" s="14"/>
      <c r="OWF851" s="14"/>
      <c r="OWG851" s="14"/>
      <c r="OWH851" s="14"/>
      <c r="OWI851" s="14"/>
      <c r="OWJ851" s="14"/>
      <c r="OWK851" s="14"/>
      <c r="OWL851" s="14"/>
      <c r="OWM851" s="14"/>
      <c r="OWN851" s="14"/>
      <c r="OWO851" s="14"/>
      <c r="OWP851" s="14"/>
      <c r="OWQ851" s="14"/>
      <c r="OWR851" s="14"/>
      <c r="OWS851" s="14"/>
      <c r="OWT851" s="14"/>
      <c r="OWU851" s="14"/>
      <c r="OWV851" s="14"/>
      <c r="OWW851" s="14"/>
      <c r="OWX851" s="14"/>
      <c r="OWY851" s="14"/>
      <c r="OWZ851" s="14"/>
      <c r="OXA851" s="14"/>
      <c r="OXB851" s="14"/>
      <c r="OXC851" s="14"/>
      <c r="OXD851" s="14"/>
      <c r="OXE851" s="14"/>
      <c r="OXF851" s="14"/>
      <c r="OXG851" s="14"/>
      <c r="OXH851" s="14"/>
      <c r="OXI851" s="14"/>
      <c r="OXJ851" s="14"/>
      <c r="OXK851" s="14"/>
      <c r="OXL851" s="14"/>
      <c r="OXM851" s="14"/>
      <c r="OXN851" s="14"/>
      <c r="OXO851" s="14"/>
      <c r="OXP851" s="14"/>
      <c r="OXQ851" s="14"/>
      <c r="OXR851" s="14"/>
      <c r="OXS851" s="14"/>
      <c r="OXT851" s="14"/>
      <c r="OXU851" s="14"/>
      <c r="OXV851" s="14"/>
      <c r="OXW851" s="14"/>
      <c r="OXX851" s="14"/>
      <c r="OXY851" s="14"/>
      <c r="OXZ851" s="14"/>
      <c r="OYA851" s="14"/>
      <c r="OYB851" s="14"/>
      <c r="OYC851" s="14"/>
      <c r="OYD851" s="14"/>
      <c r="OYE851" s="14"/>
      <c r="OYF851" s="14"/>
      <c r="OYG851" s="14"/>
      <c r="OYH851" s="14"/>
      <c r="OYI851" s="14"/>
      <c r="OYJ851" s="14"/>
      <c r="OYK851" s="14"/>
      <c r="OYL851" s="14"/>
      <c r="OYM851" s="14"/>
      <c r="OYN851" s="14"/>
      <c r="OYO851" s="14"/>
      <c r="OYP851" s="14"/>
      <c r="OYQ851" s="14"/>
      <c r="OYR851" s="14"/>
      <c r="OYS851" s="14"/>
      <c r="OYT851" s="14"/>
      <c r="OYU851" s="14"/>
      <c r="OYV851" s="14"/>
      <c r="OYW851" s="14"/>
      <c r="OYX851" s="14"/>
      <c r="OYY851" s="14"/>
      <c r="OYZ851" s="14"/>
      <c r="OZA851" s="14"/>
      <c r="OZB851" s="14"/>
      <c r="OZC851" s="14"/>
      <c r="OZD851" s="14"/>
      <c r="OZE851" s="14"/>
      <c r="OZF851" s="14"/>
      <c r="OZG851" s="14"/>
      <c r="OZH851" s="14"/>
      <c r="OZI851" s="14"/>
      <c r="OZJ851" s="14"/>
      <c r="OZK851" s="14"/>
      <c r="OZL851" s="14"/>
      <c r="OZM851" s="14"/>
      <c r="OZN851" s="14"/>
      <c r="OZO851" s="14"/>
      <c r="OZP851" s="14"/>
      <c r="OZQ851" s="14"/>
      <c r="OZR851" s="14"/>
      <c r="OZS851" s="14"/>
      <c r="OZT851" s="14"/>
      <c r="OZU851" s="14"/>
      <c r="OZV851" s="14"/>
      <c r="OZW851" s="14"/>
      <c r="OZX851" s="14"/>
      <c r="OZY851" s="14"/>
      <c r="OZZ851" s="14"/>
      <c r="PAA851" s="14"/>
      <c r="PAB851" s="14"/>
      <c r="PAC851" s="14"/>
      <c r="PAD851" s="14"/>
      <c r="PAE851" s="14"/>
      <c r="PAF851" s="14"/>
      <c r="PAG851" s="14"/>
      <c r="PAH851" s="14"/>
      <c r="PAI851" s="14"/>
      <c r="PAJ851" s="14"/>
      <c r="PAK851" s="14"/>
      <c r="PAL851" s="14"/>
      <c r="PAM851" s="14"/>
      <c r="PAN851" s="14"/>
      <c r="PAO851" s="14"/>
      <c r="PAP851" s="14"/>
      <c r="PAQ851" s="14"/>
      <c r="PAR851" s="14"/>
      <c r="PAS851" s="14"/>
      <c r="PAT851" s="14"/>
      <c r="PAU851" s="14"/>
      <c r="PAV851" s="14"/>
      <c r="PAW851" s="14"/>
      <c r="PAX851" s="14"/>
      <c r="PAY851" s="14"/>
      <c r="PAZ851" s="14"/>
      <c r="PBA851" s="14"/>
      <c r="PBB851" s="14"/>
      <c r="PBC851" s="14"/>
      <c r="PBD851" s="14"/>
      <c r="PBE851" s="14"/>
      <c r="PBF851" s="14"/>
      <c r="PBG851" s="14"/>
      <c r="PBH851" s="14"/>
      <c r="PBI851" s="14"/>
      <c r="PBJ851" s="14"/>
      <c r="PBK851" s="14"/>
      <c r="PBL851" s="14"/>
      <c r="PBM851" s="14"/>
      <c r="PBN851" s="14"/>
      <c r="PBO851" s="14"/>
      <c r="PBP851" s="14"/>
      <c r="PBQ851" s="14"/>
      <c r="PBR851" s="14"/>
      <c r="PBS851" s="14"/>
      <c r="PBT851" s="14"/>
      <c r="PBU851" s="14"/>
      <c r="PBV851" s="14"/>
      <c r="PBW851" s="14"/>
      <c r="PBX851" s="14"/>
      <c r="PBY851" s="14"/>
      <c r="PBZ851" s="14"/>
      <c r="PCA851" s="14"/>
      <c r="PCB851" s="14"/>
      <c r="PCC851" s="14"/>
      <c r="PCD851" s="14"/>
      <c r="PCE851" s="14"/>
      <c r="PCF851" s="14"/>
      <c r="PCG851" s="14"/>
      <c r="PCH851" s="14"/>
      <c r="PCI851" s="14"/>
      <c r="PCJ851" s="14"/>
      <c r="PCK851" s="14"/>
      <c r="PCL851" s="14"/>
      <c r="PCM851" s="14"/>
      <c r="PCN851" s="14"/>
      <c r="PCO851" s="14"/>
      <c r="PCP851" s="14"/>
      <c r="PCQ851" s="14"/>
      <c r="PCR851" s="14"/>
      <c r="PCS851" s="14"/>
      <c r="PCT851" s="14"/>
      <c r="PCU851" s="14"/>
      <c r="PCV851" s="14"/>
      <c r="PCW851" s="14"/>
      <c r="PCX851" s="14"/>
      <c r="PCY851" s="14"/>
      <c r="PCZ851" s="14"/>
      <c r="PDA851" s="14"/>
      <c r="PDB851" s="14"/>
      <c r="PDC851" s="14"/>
      <c r="PDD851" s="14"/>
      <c r="PDE851" s="14"/>
      <c r="PDF851" s="14"/>
      <c r="PDG851" s="14"/>
      <c r="PDH851" s="14"/>
      <c r="PDI851" s="14"/>
      <c r="PDJ851" s="14"/>
      <c r="PDK851" s="14"/>
      <c r="PDL851" s="14"/>
      <c r="PDM851" s="14"/>
      <c r="PDN851" s="14"/>
      <c r="PDO851" s="14"/>
      <c r="PDP851" s="14"/>
      <c r="PDQ851" s="14"/>
      <c r="PDR851" s="14"/>
      <c r="PDS851" s="14"/>
      <c r="PDT851" s="14"/>
      <c r="PDU851" s="14"/>
      <c r="PDV851" s="14"/>
      <c r="PDW851" s="14"/>
      <c r="PDX851" s="14"/>
      <c r="PDY851" s="14"/>
      <c r="PDZ851" s="14"/>
      <c r="PEA851" s="14"/>
      <c r="PEB851" s="14"/>
      <c r="PEC851" s="14"/>
      <c r="PED851" s="14"/>
      <c r="PEE851" s="14"/>
      <c r="PEF851" s="14"/>
      <c r="PEG851" s="14"/>
      <c r="PEH851" s="14"/>
      <c r="PEI851" s="14"/>
      <c r="PEJ851" s="14"/>
      <c r="PEK851" s="14"/>
      <c r="PEL851" s="14"/>
      <c r="PEM851" s="14"/>
      <c r="PEN851" s="14"/>
      <c r="PEO851" s="14"/>
      <c r="PEP851" s="14"/>
      <c r="PEQ851" s="14"/>
      <c r="PER851" s="14"/>
      <c r="PES851" s="14"/>
      <c r="PET851" s="14"/>
      <c r="PEU851" s="14"/>
      <c r="PEV851" s="14"/>
      <c r="PEW851" s="14"/>
      <c r="PEX851" s="14"/>
      <c r="PEY851" s="14"/>
      <c r="PEZ851" s="14"/>
      <c r="PFA851" s="14"/>
      <c r="PFB851" s="14"/>
      <c r="PFC851" s="14"/>
      <c r="PFD851" s="14"/>
      <c r="PFE851" s="14"/>
      <c r="PFF851" s="14"/>
      <c r="PFG851" s="14"/>
      <c r="PFH851" s="14"/>
      <c r="PFI851" s="14"/>
      <c r="PFJ851" s="14"/>
      <c r="PFK851" s="14"/>
      <c r="PFL851" s="14"/>
      <c r="PFM851" s="14"/>
      <c r="PFN851" s="14"/>
      <c r="PFO851" s="14"/>
      <c r="PFP851" s="14"/>
      <c r="PFQ851" s="14"/>
      <c r="PFR851" s="14"/>
      <c r="PFS851" s="14"/>
      <c r="PFT851" s="14"/>
      <c r="PFU851" s="14"/>
      <c r="PFV851" s="14"/>
      <c r="PFW851" s="14"/>
      <c r="PFX851" s="14"/>
      <c r="PFY851" s="14"/>
      <c r="PFZ851" s="14"/>
      <c r="PGA851" s="14"/>
      <c r="PGB851" s="14"/>
      <c r="PGC851" s="14"/>
      <c r="PGD851" s="14"/>
      <c r="PGE851" s="14"/>
      <c r="PGF851" s="14"/>
      <c r="PGG851" s="14"/>
      <c r="PGH851" s="14"/>
      <c r="PGI851" s="14"/>
      <c r="PGJ851" s="14"/>
      <c r="PGK851" s="14"/>
      <c r="PGL851" s="14"/>
      <c r="PGM851" s="14"/>
      <c r="PGN851" s="14"/>
      <c r="PGO851" s="14"/>
      <c r="PGP851" s="14"/>
      <c r="PGQ851" s="14"/>
      <c r="PGR851" s="14"/>
      <c r="PGS851" s="14"/>
      <c r="PGT851" s="14"/>
      <c r="PGU851" s="14"/>
      <c r="PGV851" s="14"/>
      <c r="PGW851" s="14"/>
      <c r="PGX851" s="14"/>
      <c r="PGY851" s="14"/>
      <c r="PGZ851" s="14"/>
      <c r="PHA851" s="14"/>
      <c r="PHB851" s="14"/>
      <c r="PHC851" s="14"/>
      <c r="PHD851" s="14"/>
      <c r="PHE851" s="14"/>
      <c r="PHF851" s="14"/>
      <c r="PHG851" s="14"/>
      <c r="PHH851" s="14"/>
      <c r="PHI851" s="14"/>
      <c r="PHJ851" s="14"/>
      <c r="PHK851" s="14"/>
      <c r="PHL851" s="14"/>
      <c r="PHM851" s="14"/>
      <c r="PHN851" s="14"/>
      <c r="PHO851" s="14"/>
      <c r="PHP851" s="14"/>
      <c r="PHQ851" s="14"/>
      <c r="PHR851" s="14"/>
      <c r="PHS851" s="14"/>
      <c r="PHT851" s="14"/>
      <c r="PHU851" s="14"/>
      <c r="PHV851" s="14"/>
      <c r="PHW851" s="14"/>
      <c r="PHX851" s="14"/>
      <c r="PHY851" s="14"/>
      <c r="PHZ851" s="14"/>
      <c r="PIA851" s="14"/>
      <c r="PIB851" s="14"/>
      <c r="PIC851" s="14"/>
      <c r="PID851" s="14"/>
      <c r="PIE851" s="14"/>
      <c r="PIF851" s="14"/>
      <c r="PIG851" s="14"/>
      <c r="PIH851" s="14"/>
      <c r="PII851" s="14"/>
      <c r="PIJ851" s="14"/>
      <c r="PIK851" s="14"/>
      <c r="PIL851" s="14"/>
      <c r="PIM851" s="14"/>
      <c r="PIN851" s="14"/>
      <c r="PIO851" s="14"/>
      <c r="PIP851" s="14"/>
      <c r="PIQ851" s="14"/>
      <c r="PIR851" s="14"/>
      <c r="PIS851" s="14"/>
      <c r="PIT851" s="14"/>
      <c r="PIU851" s="14"/>
      <c r="PIV851" s="14"/>
      <c r="PIW851" s="14"/>
      <c r="PIX851" s="14"/>
      <c r="PIY851" s="14"/>
      <c r="PIZ851" s="14"/>
      <c r="PJA851" s="14"/>
      <c r="PJB851" s="14"/>
      <c r="PJC851" s="14"/>
      <c r="PJD851" s="14"/>
      <c r="PJE851" s="14"/>
      <c r="PJF851" s="14"/>
      <c r="PJG851" s="14"/>
      <c r="PJH851" s="14"/>
      <c r="PJI851" s="14"/>
      <c r="PJJ851" s="14"/>
      <c r="PJK851" s="14"/>
      <c r="PJL851" s="14"/>
      <c r="PJM851" s="14"/>
      <c r="PJN851" s="14"/>
      <c r="PJO851" s="14"/>
      <c r="PJP851" s="14"/>
      <c r="PJQ851" s="14"/>
      <c r="PJR851" s="14"/>
      <c r="PJS851" s="14"/>
      <c r="PJT851" s="14"/>
      <c r="PJU851" s="14"/>
      <c r="PJV851" s="14"/>
      <c r="PJW851" s="14"/>
      <c r="PJX851" s="14"/>
      <c r="PJY851" s="14"/>
      <c r="PJZ851" s="14"/>
      <c r="PKA851" s="14"/>
      <c r="PKB851" s="14"/>
      <c r="PKC851" s="14"/>
      <c r="PKD851" s="14"/>
      <c r="PKE851" s="14"/>
      <c r="PKF851" s="14"/>
      <c r="PKG851" s="14"/>
      <c r="PKH851" s="14"/>
      <c r="PKI851" s="14"/>
      <c r="PKJ851" s="14"/>
      <c r="PKK851" s="14"/>
      <c r="PKL851" s="14"/>
      <c r="PKM851" s="14"/>
      <c r="PKN851" s="14"/>
      <c r="PKO851" s="14"/>
      <c r="PKP851" s="14"/>
      <c r="PKQ851" s="14"/>
      <c r="PKR851" s="14"/>
      <c r="PKS851" s="14"/>
      <c r="PKT851" s="14"/>
      <c r="PKU851" s="14"/>
      <c r="PKV851" s="14"/>
      <c r="PKW851" s="14"/>
      <c r="PKX851" s="14"/>
      <c r="PKY851" s="14"/>
      <c r="PKZ851" s="14"/>
      <c r="PLA851" s="14"/>
      <c r="PLB851" s="14"/>
      <c r="PLC851" s="14"/>
      <c r="PLD851" s="14"/>
      <c r="PLE851" s="14"/>
      <c r="PLF851" s="14"/>
      <c r="PLG851" s="14"/>
      <c r="PLH851" s="14"/>
      <c r="PLI851" s="14"/>
      <c r="PLJ851" s="14"/>
      <c r="PLK851" s="14"/>
      <c r="PLL851" s="14"/>
      <c r="PLM851" s="14"/>
      <c r="PLN851" s="14"/>
      <c r="PLO851" s="14"/>
      <c r="PLP851" s="14"/>
      <c r="PLQ851" s="14"/>
      <c r="PLR851" s="14"/>
      <c r="PLS851" s="14"/>
      <c r="PLT851" s="14"/>
      <c r="PLU851" s="14"/>
      <c r="PLV851" s="14"/>
      <c r="PLW851" s="14"/>
      <c r="PLX851" s="14"/>
      <c r="PLY851" s="14"/>
      <c r="PLZ851" s="14"/>
      <c r="PMA851" s="14"/>
      <c r="PMB851" s="14"/>
      <c r="PMC851" s="14"/>
      <c r="PMD851" s="14"/>
      <c r="PME851" s="14"/>
      <c r="PMF851" s="14"/>
      <c r="PMG851" s="14"/>
      <c r="PMH851" s="14"/>
      <c r="PMI851" s="14"/>
      <c r="PMJ851" s="14"/>
      <c r="PMK851" s="14"/>
      <c r="PML851" s="14"/>
      <c r="PMM851" s="14"/>
      <c r="PMN851" s="14"/>
      <c r="PMO851" s="14"/>
      <c r="PMP851" s="14"/>
      <c r="PMQ851" s="14"/>
      <c r="PMR851" s="14"/>
      <c r="PMS851" s="14"/>
      <c r="PMT851" s="14"/>
      <c r="PMU851" s="14"/>
      <c r="PMV851" s="14"/>
      <c r="PMW851" s="14"/>
      <c r="PMX851" s="14"/>
      <c r="PMY851" s="14"/>
      <c r="PMZ851" s="14"/>
      <c r="PNA851" s="14"/>
      <c r="PNB851" s="14"/>
      <c r="PNC851" s="14"/>
      <c r="PND851" s="14"/>
      <c r="PNE851" s="14"/>
      <c r="PNF851" s="14"/>
      <c r="PNG851" s="14"/>
      <c r="PNH851" s="14"/>
      <c r="PNI851" s="14"/>
      <c r="PNJ851" s="14"/>
      <c r="PNK851" s="14"/>
      <c r="PNL851" s="14"/>
      <c r="PNM851" s="14"/>
      <c r="PNN851" s="14"/>
      <c r="PNO851" s="14"/>
      <c r="PNP851" s="14"/>
      <c r="PNQ851" s="14"/>
      <c r="PNR851" s="14"/>
      <c r="PNS851" s="14"/>
      <c r="PNT851" s="14"/>
      <c r="PNU851" s="14"/>
      <c r="PNV851" s="14"/>
      <c r="PNW851" s="14"/>
      <c r="PNX851" s="14"/>
      <c r="PNY851" s="14"/>
      <c r="PNZ851" s="14"/>
      <c r="POA851" s="14"/>
      <c r="POB851" s="14"/>
      <c r="POC851" s="14"/>
      <c r="POD851" s="14"/>
      <c r="POE851" s="14"/>
      <c r="POF851" s="14"/>
      <c r="POG851" s="14"/>
      <c r="POH851" s="14"/>
      <c r="POI851" s="14"/>
      <c r="POJ851" s="14"/>
      <c r="POK851" s="14"/>
      <c r="POL851" s="14"/>
      <c r="POM851" s="14"/>
      <c r="PON851" s="14"/>
      <c r="POO851" s="14"/>
      <c r="POP851" s="14"/>
      <c r="POQ851" s="14"/>
      <c r="POR851" s="14"/>
      <c r="POS851" s="14"/>
      <c r="POT851" s="14"/>
      <c r="POU851" s="14"/>
      <c r="POV851" s="14"/>
      <c r="POW851" s="14"/>
      <c r="POX851" s="14"/>
      <c r="POY851" s="14"/>
      <c r="POZ851" s="14"/>
      <c r="PPA851" s="14"/>
      <c r="PPB851" s="14"/>
      <c r="PPC851" s="14"/>
      <c r="PPD851" s="14"/>
      <c r="PPE851" s="14"/>
      <c r="PPF851" s="14"/>
      <c r="PPG851" s="14"/>
      <c r="PPH851" s="14"/>
      <c r="PPI851" s="14"/>
      <c r="PPJ851" s="14"/>
      <c r="PPK851" s="14"/>
      <c r="PPL851" s="14"/>
      <c r="PPM851" s="14"/>
      <c r="PPN851" s="14"/>
      <c r="PPO851" s="14"/>
      <c r="PPP851" s="14"/>
      <c r="PPQ851" s="14"/>
      <c r="PPR851" s="14"/>
      <c r="PPS851" s="14"/>
      <c r="PPT851" s="14"/>
      <c r="PPU851" s="14"/>
      <c r="PPV851" s="14"/>
      <c r="PPW851" s="14"/>
      <c r="PPX851" s="14"/>
      <c r="PPY851" s="14"/>
      <c r="PPZ851" s="14"/>
      <c r="PQA851" s="14"/>
      <c r="PQB851" s="14"/>
      <c r="PQC851" s="14"/>
      <c r="PQD851" s="14"/>
      <c r="PQE851" s="14"/>
      <c r="PQF851" s="14"/>
      <c r="PQG851" s="14"/>
      <c r="PQH851" s="14"/>
      <c r="PQI851" s="14"/>
      <c r="PQJ851" s="14"/>
      <c r="PQK851" s="14"/>
      <c r="PQL851" s="14"/>
      <c r="PQM851" s="14"/>
      <c r="PQN851" s="14"/>
      <c r="PQO851" s="14"/>
      <c r="PQP851" s="14"/>
      <c r="PQQ851" s="14"/>
      <c r="PQR851" s="14"/>
      <c r="PQS851" s="14"/>
      <c r="PQT851" s="14"/>
      <c r="PQU851" s="14"/>
      <c r="PQV851" s="14"/>
      <c r="PQW851" s="14"/>
      <c r="PQX851" s="14"/>
      <c r="PQY851" s="14"/>
      <c r="PQZ851" s="14"/>
      <c r="PRA851" s="14"/>
      <c r="PRB851" s="14"/>
      <c r="PRC851" s="14"/>
      <c r="PRD851" s="14"/>
      <c r="PRE851" s="14"/>
      <c r="PRF851" s="14"/>
      <c r="PRG851" s="14"/>
      <c r="PRH851" s="14"/>
      <c r="PRI851" s="14"/>
      <c r="PRJ851" s="14"/>
      <c r="PRK851" s="14"/>
      <c r="PRL851" s="14"/>
      <c r="PRM851" s="14"/>
      <c r="PRN851" s="14"/>
      <c r="PRO851" s="14"/>
      <c r="PRP851" s="14"/>
      <c r="PRQ851" s="14"/>
      <c r="PRR851" s="14"/>
      <c r="PRS851" s="14"/>
      <c r="PRT851" s="14"/>
      <c r="PRU851" s="14"/>
      <c r="PRV851" s="14"/>
      <c r="PRW851" s="14"/>
      <c r="PRX851" s="14"/>
      <c r="PRY851" s="14"/>
      <c r="PRZ851" s="14"/>
      <c r="PSA851" s="14"/>
      <c r="PSB851" s="14"/>
      <c r="PSC851" s="14"/>
      <c r="PSD851" s="14"/>
      <c r="PSE851" s="14"/>
      <c r="PSF851" s="14"/>
      <c r="PSG851" s="14"/>
      <c r="PSH851" s="14"/>
      <c r="PSI851" s="14"/>
      <c r="PSJ851" s="14"/>
      <c r="PSK851" s="14"/>
      <c r="PSL851" s="14"/>
      <c r="PSM851" s="14"/>
      <c r="PSN851" s="14"/>
      <c r="PSO851" s="14"/>
      <c r="PSP851" s="14"/>
      <c r="PSQ851" s="14"/>
      <c r="PSR851" s="14"/>
      <c r="PSS851" s="14"/>
      <c r="PST851" s="14"/>
      <c r="PSU851" s="14"/>
      <c r="PSV851" s="14"/>
      <c r="PSW851" s="14"/>
      <c r="PSX851" s="14"/>
      <c r="PSY851" s="14"/>
      <c r="PSZ851" s="14"/>
      <c r="PTA851" s="14"/>
      <c r="PTB851" s="14"/>
      <c r="PTC851" s="14"/>
      <c r="PTD851" s="14"/>
      <c r="PTE851" s="14"/>
      <c r="PTF851" s="14"/>
      <c r="PTG851" s="14"/>
      <c r="PTH851" s="14"/>
      <c r="PTI851" s="14"/>
      <c r="PTJ851" s="14"/>
      <c r="PTK851" s="14"/>
      <c r="PTL851" s="14"/>
      <c r="PTM851" s="14"/>
      <c r="PTN851" s="14"/>
      <c r="PTO851" s="14"/>
      <c r="PTP851" s="14"/>
      <c r="PTQ851" s="14"/>
      <c r="PTR851" s="14"/>
      <c r="PTS851" s="14"/>
      <c r="PTT851" s="14"/>
      <c r="PTU851" s="14"/>
      <c r="PTV851" s="14"/>
      <c r="PTW851" s="14"/>
      <c r="PTX851" s="14"/>
      <c r="PTY851" s="14"/>
      <c r="PTZ851" s="14"/>
      <c r="PUA851" s="14"/>
      <c r="PUB851" s="14"/>
      <c r="PUC851" s="14"/>
      <c r="PUD851" s="14"/>
      <c r="PUE851" s="14"/>
      <c r="PUF851" s="14"/>
      <c r="PUG851" s="14"/>
      <c r="PUH851" s="14"/>
      <c r="PUI851" s="14"/>
      <c r="PUJ851" s="14"/>
      <c r="PUK851" s="14"/>
      <c r="PUL851" s="14"/>
      <c r="PUM851" s="14"/>
      <c r="PUN851" s="14"/>
      <c r="PUO851" s="14"/>
      <c r="PUP851" s="14"/>
      <c r="PUQ851" s="14"/>
      <c r="PUR851" s="14"/>
      <c r="PUS851" s="14"/>
      <c r="PUT851" s="14"/>
      <c r="PUU851" s="14"/>
      <c r="PUV851" s="14"/>
      <c r="PUW851" s="14"/>
      <c r="PUX851" s="14"/>
      <c r="PUY851" s="14"/>
      <c r="PUZ851" s="14"/>
      <c r="PVA851" s="14"/>
      <c r="PVB851" s="14"/>
      <c r="PVC851" s="14"/>
      <c r="PVD851" s="14"/>
      <c r="PVE851" s="14"/>
      <c r="PVF851" s="14"/>
      <c r="PVG851" s="14"/>
      <c r="PVH851" s="14"/>
      <c r="PVI851" s="14"/>
      <c r="PVJ851" s="14"/>
      <c r="PVK851" s="14"/>
      <c r="PVL851" s="14"/>
      <c r="PVM851" s="14"/>
      <c r="PVN851" s="14"/>
      <c r="PVO851" s="14"/>
      <c r="PVP851" s="14"/>
      <c r="PVQ851" s="14"/>
      <c r="PVR851" s="14"/>
      <c r="PVS851" s="14"/>
      <c r="PVT851" s="14"/>
      <c r="PVU851" s="14"/>
      <c r="PVV851" s="14"/>
      <c r="PVW851" s="14"/>
      <c r="PVX851" s="14"/>
      <c r="PVY851" s="14"/>
      <c r="PVZ851" s="14"/>
      <c r="PWA851" s="14"/>
      <c r="PWB851" s="14"/>
      <c r="PWC851" s="14"/>
      <c r="PWD851" s="14"/>
      <c r="PWE851" s="14"/>
      <c r="PWF851" s="14"/>
      <c r="PWG851" s="14"/>
      <c r="PWH851" s="14"/>
      <c r="PWI851" s="14"/>
      <c r="PWJ851" s="14"/>
      <c r="PWK851" s="14"/>
      <c r="PWL851" s="14"/>
      <c r="PWM851" s="14"/>
      <c r="PWN851" s="14"/>
      <c r="PWO851" s="14"/>
      <c r="PWP851" s="14"/>
      <c r="PWQ851" s="14"/>
      <c r="PWR851" s="14"/>
      <c r="PWS851" s="14"/>
      <c r="PWT851" s="14"/>
      <c r="PWU851" s="14"/>
      <c r="PWV851" s="14"/>
      <c r="PWW851" s="14"/>
      <c r="PWX851" s="14"/>
      <c r="PWY851" s="14"/>
      <c r="PWZ851" s="14"/>
      <c r="PXA851" s="14"/>
      <c r="PXB851" s="14"/>
      <c r="PXC851" s="14"/>
      <c r="PXD851" s="14"/>
      <c r="PXE851" s="14"/>
      <c r="PXF851" s="14"/>
      <c r="PXG851" s="14"/>
      <c r="PXH851" s="14"/>
      <c r="PXI851" s="14"/>
      <c r="PXJ851" s="14"/>
      <c r="PXK851" s="14"/>
      <c r="PXL851" s="14"/>
      <c r="PXM851" s="14"/>
      <c r="PXN851" s="14"/>
      <c r="PXO851" s="14"/>
      <c r="PXP851" s="14"/>
      <c r="PXQ851" s="14"/>
      <c r="PXR851" s="14"/>
      <c r="PXS851" s="14"/>
      <c r="PXT851" s="14"/>
      <c r="PXU851" s="14"/>
      <c r="PXV851" s="14"/>
      <c r="PXW851" s="14"/>
      <c r="PXX851" s="14"/>
      <c r="PXY851" s="14"/>
      <c r="PXZ851" s="14"/>
      <c r="PYA851" s="14"/>
      <c r="PYB851" s="14"/>
      <c r="PYC851" s="14"/>
      <c r="PYD851" s="14"/>
      <c r="PYE851" s="14"/>
      <c r="PYF851" s="14"/>
      <c r="PYG851" s="14"/>
      <c r="PYH851" s="14"/>
      <c r="PYI851" s="14"/>
      <c r="PYJ851" s="14"/>
      <c r="PYK851" s="14"/>
      <c r="PYL851" s="14"/>
      <c r="PYM851" s="14"/>
      <c r="PYN851" s="14"/>
      <c r="PYO851" s="14"/>
      <c r="PYP851" s="14"/>
      <c r="PYQ851" s="14"/>
      <c r="PYR851" s="14"/>
      <c r="PYS851" s="14"/>
      <c r="PYT851" s="14"/>
      <c r="PYU851" s="14"/>
      <c r="PYV851" s="14"/>
      <c r="PYW851" s="14"/>
      <c r="PYX851" s="14"/>
      <c r="PYY851" s="14"/>
      <c r="PYZ851" s="14"/>
      <c r="PZA851" s="14"/>
      <c r="PZB851" s="14"/>
      <c r="PZC851" s="14"/>
      <c r="PZD851" s="14"/>
      <c r="PZE851" s="14"/>
      <c r="PZF851" s="14"/>
      <c r="PZG851" s="14"/>
      <c r="PZH851" s="14"/>
      <c r="PZI851" s="14"/>
      <c r="PZJ851" s="14"/>
      <c r="PZK851" s="14"/>
      <c r="PZL851" s="14"/>
      <c r="PZM851" s="14"/>
      <c r="PZN851" s="14"/>
      <c r="PZO851" s="14"/>
      <c r="PZP851" s="14"/>
      <c r="PZQ851" s="14"/>
      <c r="PZR851" s="14"/>
      <c r="PZS851" s="14"/>
      <c r="PZT851" s="14"/>
      <c r="PZU851" s="14"/>
      <c r="PZV851" s="14"/>
      <c r="PZW851" s="14"/>
      <c r="PZX851" s="14"/>
      <c r="PZY851" s="14"/>
      <c r="PZZ851" s="14"/>
      <c r="QAA851" s="14"/>
      <c r="QAB851" s="14"/>
      <c r="QAC851" s="14"/>
      <c r="QAD851" s="14"/>
      <c r="QAE851" s="14"/>
      <c r="QAF851" s="14"/>
      <c r="QAG851" s="14"/>
      <c r="QAH851" s="14"/>
      <c r="QAI851" s="14"/>
      <c r="QAJ851" s="14"/>
      <c r="QAK851" s="14"/>
      <c r="QAL851" s="14"/>
      <c r="QAM851" s="14"/>
      <c r="QAN851" s="14"/>
      <c r="QAO851" s="14"/>
      <c r="QAP851" s="14"/>
      <c r="QAQ851" s="14"/>
      <c r="QAR851" s="14"/>
      <c r="QAS851" s="14"/>
      <c r="QAT851" s="14"/>
      <c r="QAU851" s="14"/>
      <c r="QAV851" s="14"/>
      <c r="QAW851" s="14"/>
      <c r="QAX851" s="14"/>
      <c r="QAY851" s="14"/>
      <c r="QAZ851" s="14"/>
      <c r="QBA851" s="14"/>
      <c r="QBB851" s="14"/>
      <c r="QBC851" s="14"/>
      <c r="QBD851" s="14"/>
      <c r="QBE851" s="14"/>
      <c r="QBF851" s="14"/>
      <c r="QBG851" s="14"/>
      <c r="QBH851" s="14"/>
      <c r="QBI851" s="14"/>
      <c r="QBJ851" s="14"/>
      <c r="QBK851" s="14"/>
      <c r="QBL851" s="14"/>
      <c r="QBM851" s="14"/>
      <c r="QBN851" s="14"/>
      <c r="QBO851" s="14"/>
      <c r="QBP851" s="14"/>
      <c r="QBQ851" s="14"/>
      <c r="QBR851" s="14"/>
      <c r="QBS851" s="14"/>
      <c r="QBT851" s="14"/>
      <c r="QBU851" s="14"/>
      <c r="QBV851" s="14"/>
      <c r="QBW851" s="14"/>
      <c r="QBX851" s="14"/>
      <c r="QBY851" s="14"/>
      <c r="QBZ851" s="14"/>
      <c r="QCA851" s="14"/>
      <c r="QCB851" s="14"/>
      <c r="QCC851" s="14"/>
      <c r="QCD851" s="14"/>
      <c r="QCE851" s="14"/>
      <c r="QCF851" s="14"/>
      <c r="QCG851" s="14"/>
      <c r="QCH851" s="14"/>
      <c r="QCI851" s="14"/>
      <c r="QCJ851" s="14"/>
      <c r="QCK851" s="14"/>
      <c r="QCL851" s="14"/>
      <c r="QCM851" s="14"/>
      <c r="QCN851" s="14"/>
      <c r="QCO851" s="14"/>
      <c r="QCP851" s="14"/>
      <c r="QCQ851" s="14"/>
      <c r="QCR851" s="14"/>
      <c r="QCS851" s="14"/>
      <c r="QCT851" s="14"/>
      <c r="QCU851" s="14"/>
      <c r="QCV851" s="14"/>
      <c r="QCW851" s="14"/>
      <c r="QCX851" s="14"/>
      <c r="QCY851" s="14"/>
      <c r="QCZ851" s="14"/>
      <c r="QDA851" s="14"/>
      <c r="QDB851" s="14"/>
      <c r="QDC851" s="14"/>
      <c r="QDD851" s="14"/>
      <c r="QDE851" s="14"/>
      <c r="QDF851" s="14"/>
      <c r="QDG851" s="14"/>
      <c r="QDH851" s="14"/>
      <c r="QDI851" s="14"/>
      <c r="QDJ851" s="14"/>
      <c r="QDK851" s="14"/>
      <c r="QDL851" s="14"/>
      <c r="QDM851" s="14"/>
      <c r="QDN851" s="14"/>
      <c r="QDO851" s="14"/>
      <c r="QDP851" s="14"/>
      <c r="QDQ851" s="14"/>
      <c r="QDR851" s="14"/>
      <c r="QDS851" s="14"/>
      <c r="QDT851" s="14"/>
      <c r="QDU851" s="14"/>
      <c r="QDV851" s="14"/>
      <c r="QDW851" s="14"/>
      <c r="QDX851" s="14"/>
      <c r="QDY851" s="14"/>
      <c r="QDZ851" s="14"/>
      <c r="QEA851" s="14"/>
      <c r="QEB851" s="14"/>
      <c r="QEC851" s="14"/>
      <c r="QED851" s="14"/>
      <c r="QEE851" s="14"/>
      <c r="QEF851" s="14"/>
      <c r="QEG851" s="14"/>
      <c r="QEH851" s="14"/>
      <c r="QEI851" s="14"/>
      <c r="QEJ851" s="14"/>
      <c r="QEK851" s="14"/>
      <c r="QEL851" s="14"/>
      <c r="QEM851" s="14"/>
      <c r="QEN851" s="14"/>
      <c r="QEO851" s="14"/>
      <c r="QEP851" s="14"/>
      <c r="QEQ851" s="14"/>
      <c r="QER851" s="14"/>
      <c r="QES851" s="14"/>
      <c r="QET851" s="14"/>
      <c r="QEU851" s="14"/>
      <c r="QEV851" s="14"/>
      <c r="QEW851" s="14"/>
      <c r="QEX851" s="14"/>
      <c r="QEY851" s="14"/>
      <c r="QEZ851" s="14"/>
      <c r="QFA851" s="14"/>
      <c r="QFB851" s="14"/>
      <c r="QFC851" s="14"/>
      <c r="QFD851" s="14"/>
      <c r="QFE851" s="14"/>
      <c r="QFF851" s="14"/>
      <c r="QFG851" s="14"/>
      <c r="QFH851" s="14"/>
      <c r="QFI851" s="14"/>
      <c r="QFJ851" s="14"/>
      <c r="QFK851" s="14"/>
      <c r="QFL851" s="14"/>
      <c r="QFM851" s="14"/>
      <c r="QFN851" s="14"/>
      <c r="QFO851" s="14"/>
      <c r="QFP851" s="14"/>
      <c r="QFQ851" s="14"/>
      <c r="QFR851" s="14"/>
      <c r="QFS851" s="14"/>
      <c r="QFT851" s="14"/>
      <c r="QFU851" s="14"/>
      <c r="QFV851" s="14"/>
      <c r="QFW851" s="14"/>
      <c r="QFX851" s="14"/>
      <c r="QFY851" s="14"/>
      <c r="QFZ851" s="14"/>
      <c r="QGA851" s="14"/>
      <c r="QGB851" s="14"/>
      <c r="QGC851" s="14"/>
      <c r="QGD851" s="14"/>
      <c r="QGE851" s="14"/>
      <c r="QGF851" s="14"/>
      <c r="QGG851" s="14"/>
      <c r="QGH851" s="14"/>
      <c r="QGI851" s="14"/>
      <c r="QGJ851" s="14"/>
      <c r="QGK851" s="14"/>
      <c r="QGL851" s="14"/>
      <c r="QGM851" s="14"/>
      <c r="QGN851" s="14"/>
      <c r="QGO851" s="14"/>
      <c r="QGP851" s="14"/>
      <c r="QGQ851" s="14"/>
      <c r="QGR851" s="14"/>
      <c r="QGS851" s="14"/>
      <c r="QGT851" s="14"/>
      <c r="QGU851" s="14"/>
      <c r="QGV851" s="14"/>
      <c r="QGW851" s="14"/>
      <c r="QGX851" s="14"/>
      <c r="QGY851" s="14"/>
      <c r="QGZ851" s="14"/>
      <c r="QHA851" s="14"/>
      <c r="QHB851" s="14"/>
      <c r="QHC851" s="14"/>
      <c r="QHD851" s="14"/>
      <c r="QHE851" s="14"/>
      <c r="QHF851" s="14"/>
      <c r="QHG851" s="14"/>
      <c r="QHH851" s="14"/>
      <c r="QHI851" s="14"/>
      <c r="QHJ851" s="14"/>
      <c r="QHK851" s="14"/>
      <c r="QHL851" s="14"/>
      <c r="QHM851" s="14"/>
      <c r="QHN851" s="14"/>
      <c r="QHO851" s="14"/>
      <c r="QHP851" s="14"/>
      <c r="QHQ851" s="14"/>
      <c r="QHR851" s="14"/>
      <c r="QHS851" s="14"/>
      <c r="QHT851" s="14"/>
      <c r="QHU851" s="14"/>
      <c r="QHV851" s="14"/>
      <c r="QHW851" s="14"/>
      <c r="QHX851" s="14"/>
      <c r="QHY851" s="14"/>
      <c r="QHZ851" s="14"/>
      <c r="QIA851" s="14"/>
      <c r="QIB851" s="14"/>
      <c r="QIC851" s="14"/>
      <c r="QID851" s="14"/>
      <c r="QIE851" s="14"/>
      <c r="QIF851" s="14"/>
      <c r="QIG851" s="14"/>
      <c r="QIH851" s="14"/>
      <c r="QII851" s="14"/>
      <c r="QIJ851" s="14"/>
      <c r="QIK851" s="14"/>
      <c r="QIL851" s="14"/>
      <c r="QIM851" s="14"/>
      <c r="QIN851" s="14"/>
      <c r="QIO851" s="14"/>
      <c r="QIP851" s="14"/>
      <c r="QIQ851" s="14"/>
      <c r="QIR851" s="14"/>
      <c r="QIS851" s="14"/>
      <c r="QIT851" s="14"/>
      <c r="QIU851" s="14"/>
      <c r="QIV851" s="14"/>
      <c r="QIW851" s="14"/>
      <c r="QIX851" s="14"/>
      <c r="QIY851" s="14"/>
      <c r="QIZ851" s="14"/>
      <c r="QJA851" s="14"/>
      <c r="QJB851" s="14"/>
      <c r="QJC851" s="14"/>
      <c r="QJD851" s="14"/>
      <c r="QJE851" s="14"/>
      <c r="QJF851" s="14"/>
      <c r="QJG851" s="14"/>
      <c r="QJH851" s="14"/>
      <c r="QJI851" s="14"/>
      <c r="QJJ851" s="14"/>
      <c r="QJK851" s="14"/>
      <c r="QJL851" s="14"/>
      <c r="QJM851" s="14"/>
      <c r="QJN851" s="14"/>
      <c r="QJO851" s="14"/>
      <c r="QJP851" s="14"/>
      <c r="QJQ851" s="14"/>
      <c r="QJR851" s="14"/>
      <c r="QJS851" s="14"/>
      <c r="QJT851" s="14"/>
      <c r="QJU851" s="14"/>
      <c r="QJV851" s="14"/>
      <c r="QJW851" s="14"/>
      <c r="QJX851" s="14"/>
      <c r="QJY851" s="14"/>
      <c r="QJZ851" s="14"/>
      <c r="QKA851" s="14"/>
      <c r="QKB851" s="14"/>
      <c r="QKC851" s="14"/>
      <c r="QKD851" s="14"/>
      <c r="QKE851" s="14"/>
      <c r="QKF851" s="14"/>
      <c r="QKG851" s="14"/>
      <c r="QKH851" s="14"/>
      <c r="QKI851" s="14"/>
      <c r="QKJ851" s="14"/>
      <c r="QKK851" s="14"/>
      <c r="QKL851" s="14"/>
      <c r="QKM851" s="14"/>
      <c r="QKN851" s="14"/>
      <c r="QKO851" s="14"/>
      <c r="QKP851" s="14"/>
      <c r="QKQ851" s="14"/>
      <c r="QKR851" s="14"/>
      <c r="QKS851" s="14"/>
      <c r="QKT851" s="14"/>
      <c r="QKU851" s="14"/>
      <c r="QKV851" s="14"/>
      <c r="QKW851" s="14"/>
      <c r="QKX851" s="14"/>
      <c r="QKY851" s="14"/>
      <c r="QKZ851" s="14"/>
      <c r="QLA851" s="14"/>
      <c r="QLB851" s="14"/>
      <c r="QLC851" s="14"/>
      <c r="QLD851" s="14"/>
      <c r="QLE851" s="14"/>
      <c r="QLF851" s="14"/>
      <c r="QLG851" s="14"/>
      <c r="QLH851" s="14"/>
      <c r="QLI851" s="14"/>
      <c r="QLJ851" s="14"/>
      <c r="QLK851" s="14"/>
      <c r="QLL851" s="14"/>
      <c r="QLM851" s="14"/>
      <c r="QLN851" s="14"/>
      <c r="QLO851" s="14"/>
      <c r="QLP851" s="14"/>
      <c r="QLQ851" s="14"/>
      <c r="QLR851" s="14"/>
      <c r="QLS851" s="14"/>
      <c r="QLT851" s="14"/>
      <c r="QLU851" s="14"/>
      <c r="QLV851" s="14"/>
      <c r="QLW851" s="14"/>
      <c r="QLX851" s="14"/>
      <c r="QLY851" s="14"/>
      <c r="QLZ851" s="14"/>
      <c r="QMA851" s="14"/>
      <c r="QMB851" s="14"/>
      <c r="QMC851" s="14"/>
      <c r="QMD851" s="14"/>
      <c r="QME851" s="14"/>
      <c r="QMF851" s="14"/>
      <c r="QMG851" s="14"/>
      <c r="QMH851" s="14"/>
      <c r="QMI851" s="14"/>
      <c r="QMJ851" s="14"/>
      <c r="QMK851" s="14"/>
      <c r="QML851" s="14"/>
      <c r="QMM851" s="14"/>
      <c r="QMN851" s="14"/>
      <c r="QMO851" s="14"/>
      <c r="QMP851" s="14"/>
      <c r="QMQ851" s="14"/>
      <c r="QMR851" s="14"/>
      <c r="QMS851" s="14"/>
      <c r="QMT851" s="14"/>
      <c r="QMU851" s="14"/>
      <c r="QMV851" s="14"/>
      <c r="QMW851" s="14"/>
      <c r="QMX851" s="14"/>
      <c r="QMY851" s="14"/>
      <c r="QMZ851" s="14"/>
      <c r="QNA851" s="14"/>
      <c r="QNB851" s="14"/>
      <c r="QNC851" s="14"/>
      <c r="QND851" s="14"/>
      <c r="QNE851" s="14"/>
      <c r="QNF851" s="14"/>
      <c r="QNG851" s="14"/>
      <c r="QNH851" s="14"/>
      <c r="QNI851" s="14"/>
      <c r="QNJ851" s="14"/>
      <c r="QNK851" s="14"/>
      <c r="QNL851" s="14"/>
      <c r="QNM851" s="14"/>
      <c r="QNN851" s="14"/>
      <c r="QNO851" s="14"/>
      <c r="QNP851" s="14"/>
      <c r="QNQ851" s="14"/>
      <c r="QNR851" s="14"/>
      <c r="QNS851" s="14"/>
      <c r="QNT851" s="14"/>
      <c r="QNU851" s="14"/>
      <c r="QNV851" s="14"/>
      <c r="QNW851" s="14"/>
      <c r="QNX851" s="14"/>
      <c r="QNY851" s="14"/>
      <c r="QNZ851" s="14"/>
      <c r="QOA851" s="14"/>
      <c r="QOB851" s="14"/>
      <c r="QOC851" s="14"/>
      <c r="QOD851" s="14"/>
      <c r="QOE851" s="14"/>
      <c r="QOF851" s="14"/>
      <c r="QOG851" s="14"/>
      <c r="QOH851" s="14"/>
      <c r="QOI851" s="14"/>
      <c r="QOJ851" s="14"/>
      <c r="QOK851" s="14"/>
      <c r="QOL851" s="14"/>
      <c r="QOM851" s="14"/>
      <c r="QON851" s="14"/>
      <c r="QOO851" s="14"/>
      <c r="QOP851" s="14"/>
      <c r="QOQ851" s="14"/>
      <c r="QOR851" s="14"/>
      <c r="QOS851" s="14"/>
      <c r="QOT851" s="14"/>
      <c r="QOU851" s="14"/>
      <c r="QOV851" s="14"/>
      <c r="QOW851" s="14"/>
      <c r="QOX851" s="14"/>
      <c r="QOY851" s="14"/>
      <c r="QOZ851" s="14"/>
      <c r="QPA851" s="14"/>
      <c r="QPB851" s="14"/>
      <c r="QPC851" s="14"/>
      <c r="QPD851" s="14"/>
      <c r="QPE851" s="14"/>
      <c r="QPF851" s="14"/>
      <c r="QPG851" s="14"/>
      <c r="QPH851" s="14"/>
      <c r="QPI851" s="14"/>
      <c r="QPJ851" s="14"/>
      <c r="QPK851" s="14"/>
      <c r="QPL851" s="14"/>
      <c r="QPM851" s="14"/>
      <c r="QPN851" s="14"/>
      <c r="QPO851" s="14"/>
      <c r="QPP851" s="14"/>
      <c r="QPQ851" s="14"/>
      <c r="QPR851" s="14"/>
      <c r="QPS851" s="14"/>
      <c r="QPT851" s="14"/>
      <c r="QPU851" s="14"/>
      <c r="QPV851" s="14"/>
      <c r="QPW851" s="14"/>
      <c r="QPX851" s="14"/>
      <c r="QPY851" s="14"/>
      <c r="QPZ851" s="14"/>
      <c r="QQA851" s="14"/>
      <c r="QQB851" s="14"/>
      <c r="QQC851" s="14"/>
      <c r="QQD851" s="14"/>
      <c r="QQE851" s="14"/>
      <c r="QQF851" s="14"/>
      <c r="QQG851" s="14"/>
      <c r="QQH851" s="14"/>
      <c r="QQI851" s="14"/>
      <c r="QQJ851" s="14"/>
      <c r="QQK851" s="14"/>
      <c r="QQL851" s="14"/>
      <c r="QQM851" s="14"/>
      <c r="QQN851" s="14"/>
      <c r="QQO851" s="14"/>
      <c r="QQP851" s="14"/>
      <c r="QQQ851" s="14"/>
      <c r="QQR851" s="14"/>
      <c r="QQS851" s="14"/>
      <c r="QQT851" s="14"/>
      <c r="QQU851" s="14"/>
      <c r="QQV851" s="14"/>
      <c r="QQW851" s="14"/>
      <c r="QQX851" s="14"/>
      <c r="QQY851" s="14"/>
      <c r="QQZ851" s="14"/>
      <c r="QRA851" s="14"/>
      <c r="QRB851" s="14"/>
      <c r="QRC851" s="14"/>
      <c r="QRD851" s="14"/>
      <c r="QRE851" s="14"/>
      <c r="QRF851" s="14"/>
      <c r="QRG851" s="14"/>
      <c r="QRH851" s="14"/>
      <c r="QRI851" s="14"/>
      <c r="QRJ851" s="14"/>
      <c r="QRK851" s="14"/>
      <c r="QRL851" s="14"/>
      <c r="QRM851" s="14"/>
      <c r="QRN851" s="14"/>
      <c r="QRO851" s="14"/>
      <c r="QRP851" s="14"/>
      <c r="QRQ851" s="14"/>
      <c r="QRR851" s="14"/>
      <c r="QRS851" s="14"/>
      <c r="QRT851" s="14"/>
      <c r="QRU851" s="14"/>
      <c r="QRV851" s="14"/>
      <c r="QRW851" s="14"/>
      <c r="QRX851" s="14"/>
      <c r="QRY851" s="14"/>
      <c r="QRZ851" s="14"/>
      <c r="QSA851" s="14"/>
      <c r="QSB851" s="14"/>
      <c r="QSC851" s="14"/>
      <c r="QSD851" s="14"/>
      <c r="QSE851" s="14"/>
      <c r="QSF851" s="14"/>
      <c r="QSG851" s="14"/>
      <c r="QSH851" s="14"/>
      <c r="QSI851" s="14"/>
      <c r="QSJ851" s="14"/>
      <c r="QSK851" s="14"/>
      <c r="QSL851" s="14"/>
      <c r="QSM851" s="14"/>
      <c r="QSN851" s="14"/>
      <c r="QSO851" s="14"/>
      <c r="QSP851" s="14"/>
      <c r="QSQ851" s="14"/>
      <c r="QSR851" s="14"/>
      <c r="QSS851" s="14"/>
      <c r="QST851" s="14"/>
      <c r="QSU851" s="14"/>
      <c r="QSV851" s="14"/>
      <c r="QSW851" s="14"/>
      <c r="QSX851" s="14"/>
      <c r="QSY851" s="14"/>
      <c r="QSZ851" s="14"/>
      <c r="QTA851" s="14"/>
      <c r="QTB851" s="14"/>
      <c r="QTC851" s="14"/>
      <c r="QTD851" s="14"/>
      <c r="QTE851" s="14"/>
      <c r="QTF851" s="14"/>
      <c r="QTG851" s="14"/>
      <c r="QTH851" s="14"/>
      <c r="QTI851" s="14"/>
      <c r="QTJ851" s="14"/>
      <c r="QTK851" s="14"/>
      <c r="QTL851" s="14"/>
      <c r="QTM851" s="14"/>
      <c r="QTN851" s="14"/>
      <c r="QTO851" s="14"/>
      <c r="QTP851" s="14"/>
      <c r="QTQ851" s="14"/>
      <c r="QTR851" s="14"/>
      <c r="QTS851" s="14"/>
      <c r="QTT851" s="14"/>
      <c r="QTU851" s="14"/>
      <c r="QTV851" s="14"/>
      <c r="QTW851" s="14"/>
      <c r="QTX851" s="14"/>
      <c r="QTY851" s="14"/>
      <c r="QTZ851" s="14"/>
      <c r="QUA851" s="14"/>
      <c r="QUB851" s="14"/>
      <c r="QUC851" s="14"/>
      <c r="QUD851" s="14"/>
      <c r="QUE851" s="14"/>
      <c r="QUF851" s="14"/>
      <c r="QUG851" s="14"/>
      <c r="QUH851" s="14"/>
      <c r="QUI851" s="14"/>
      <c r="QUJ851" s="14"/>
      <c r="QUK851" s="14"/>
      <c r="QUL851" s="14"/>
      <c r="QUM851" s="14"/>
      <c r="QUN851" s="14"/>
      <c r="QUO851" s="14"/>
      <c r="QUP851" s="14"/>
      <c r="QUQ851" s="14"/>
      <c r="QUR851" s="14"/>
      <c r="QUS851" s="14"/>
      <c r="QUT851" s="14"/>
      <c r="QUU851" s="14"/>
      <c r="QUV851" s="14"/>
      <c r="QUW851" s="14"/>
      <c r="QUX851" s="14"/>
      <c r="QUY851" s="14"/>
      <c r="QUZ851" s="14"/>
      <c r="QVA851" s="14"/>
      <c r="QVB851" s="14"/>
      <c r="QVC851" s="14"/>
      <c r="QVD851" s="14"/>
      <c r="QVE851" s="14"/>
      <c r="QVF851" s="14"/>
      <c r="QVG851" s="14"/>
      <c r="QVH851" s="14"/>
      <c r="QVI851" s="14"/>
      <c r="QVJ851" s="14"/>
      <c r="QVK851" s="14"/>
      <c r="QVL851" s="14"/>
      <c r="QVM851" s="14"/>
      <c r="QVN851" s="14"/>
      <c r="QVO851" s="14"/>
      <c r="QVP851" s="14"/>
      <c r="QVQ851" s="14"/>
      <c r="QVR851" s="14"/>
      <c r="QVS851" s="14"/>
      <c r="QVT851" s="14"/>
      <c r="QVU851" s="14"/>
      <c r="QVV851" s="14"/>
      <c r="QVW851" s="14"/>
      <c r="QVX851" s="14"/>
      <c r="QVY851" s="14"/>
      <c r="QVZ851" s="14"/>
      <c r="QWA851" s="14"/>
      <c r="QWB851" s="14"/>
      <c r="QWC851" s="14"/>
      <c r="QWD851" s="14"/>
      <c r="QWE851" s="14"/>
      <c r="QWF851" s="14"/>
      <c r="QWG851" s="14"/>
      <c r="QWH851" s="14"/>
      <c r="QWI851" s="14"/>
      <c r="QWJ851" s="14"/>
      <c r="QWK851" s="14"/>
      <c r="QWL851" s="14"/>
      <c r="QWM851" s="14"/>
      <c r="QWN851" s="14"/>
      <c r="QWO851" s="14"/>
      <c r="QWP851" s="14"/>
      <c r="QWQ851" s="14"/>
      <c r="QWR851" s="14"/>
      <c r="QWS851" s="14"/>
      <c r="QWT851" s="14"/>
      <c r="QWU851" s="14"/>
      <c r="QWV851" s="14"/>
      <c r="QWW851" s="14"/>
      <c r="QWX851" s="14"/>
      <c r="QWY851" s="14"/>
      <c r="QWZ851" s="14"/>
      <c r="QXA851" s="14"/>
      <c r="QXB851" s="14"/>
      <c r="QXC851" s="14"/>
      <c r="QXD851" s="14"/>
      <c r="QXE851" s="14"/>
      <c r="QXF851" s="14"/>
      <c r="QXG851" s="14"/>
      <c r="QXH851" s="14"/>
      <c r="QXI851" s="14"/>
      <c r="QXJ851" s="14"/>
      <c r="QXK851" s="14"/>
      <c r="QXL851" s="14"/>
      <c r="QXM851" s="14"/>
      <c r="QXN851" s="14"/>
      <c r="QXO851" s="14"/>
      <c r="QXP851" s="14"/>
      <c r="QXQ851" s="14"/>
      <c r="QXR851" s="14"/>
      <c r="QXS851" s="14"/>
      <c r="QXT851" s="14"/>
      <c r="QXU851" s="14"/>
      <c r="QXV851" s="14"/>
      <c r="QXW851" s="14"/>
      <c r="QXX851" s="14"/>
      <c r="QXY851" s="14"/>
      <c r="QXZ851" s="14"/>
      <c r="QYA851" s="14"/>
      <c r="QYB851" s="14"/>
      <c r="QYC851" s="14"/>
      <c r="QYD851" s="14"/>
      <c r="QYE851" s="14"/>
      <c r="QYF851" s="14"/>
      <c r="QYG851" s="14"/>
      <c r="QYH851" s="14"/>
      <c r="QYI851" s="14"/>
      <c r="QYJ851" s="14"/>
      <c r="QYK851" s="14"/>
      <c r="QYL851" s="14"/>
      <c r="QYM851" s="14"/>
      <c r="QYN851" s="14"/>
      <c r="QYO851" s="14"/>
      <c r="QYP851" s="14"/>
      <c r="QYQ851" s="14"/>
      <c r="QYR851" s="14"/>
      <c r="QYS851" s="14"/>
      <c r="QYT851" s="14"/>
      <c r="QYU851" s="14"/>
      <c r="QYV851" s="14"/>
      <c r="QYW851" s="14"/>
      <c r="QYX851" s="14"/>
      <c r="QYY851" s="14"/>
      <c r="QYZ851" s="14"/>
      <c r="QZA851" s="14"/>
      <c r="QZB851" s="14"/>
      <c r="QZC851" s="14"/>
      <c r="QZD851" s="14"/>
      <c r="QZE851" s="14"/>
      <c r="QZF851" s="14"/>
      <c r="QZG851" s="14"/>
      <c r="QZH851" s="14"/>
      <c r="QZI851" s="14"/>
      <c r="QZJ851" s="14"/>
      <c r="QZK851" s="14"/>
      <c r="QZL851" s="14"/>
      <c r="QZM851" s="14"/>
      <c r="QZN851" s="14"/>
      <c r="QZO851" s="14"/>
      <c r="QZP851" s="14"/>
      <c r="QZQ851" s="14"/>
      <c r="QZR851" s="14"/>
      <c r="QZS851" s="14"/>
      <c r="QZT851" s="14"/>
      <c r="QZU851" s="14"/>
      <c r="QZV851" s="14"/>
      <c r="QZW851" s="14"/>
      <c r="QZX851" s="14"/>
      <c r="QZY851" s="14"/>
      <c r="QZZ851" s="14"/>
      <c r="RAA851" s="14"/>
      <c r="RAB851" s="14"/>
      <c r="RAC851" s="14"/>
      <c r="RAD851" s="14"/>
      <c r="RAE851" s="14"/>
      <c r="RAF851" s="14"/>
      <c r="RAG851" s="14"/>
      <c r="RAH851" s="14"/>
      <c r="RAI851" s="14"/>
      <c r="RAJ851" s="14"/>
      <c r="RAK851" s="14"/>
      <c r="RAL851" s="14"/>
      <c r="RAM851" s="14"/>
      <c r="RAN851" s="14"/>
      <c r="RAO851" s="14"/>
      <c r="RAP851" s="14"/>
      <c r="RAQ851" s="14"/>
      <c r="RAR851" s="14"/>
      <c r="RAS851" s="14"/>
      <c r="RAT851" s="14"/>
      <c r="RAU851" s="14"/>
      <c r="RAV851" s="14"/>
      <c r="RAW851" s="14"/>
      <c r="RAX851" s="14"/>
      <c r="RAY851" s="14"/>
      <c r="RAZ851" s="14"/>
      <c r="RBA851" s="14"/>
      <c r="RBB851" s="14"/>
      <c r="RBC851" s="14"/>
      <c r="RBD851" s="14"/>
      <c r="RBE851" s="14"/>
      <c r="RBF851" s="14"/>
      <c r="RBG851" s="14"/>
      <c r="RBH851" s="14"/>
      <c r="RBI851" s="14"/>
      <c r="RBJ851" s="14"/>
      <c r="RBK851" s="14"/>
      <c r="RBL851" s="14"/>
      <c r="RBM851" s="14"/>
      <c r="RBN851" s="14"/>
      <c r="RBO851" s="14"/>
      <c r="RBP851" s="14"/>
      <c r="RBQ851" s="14"/>
      <c r="RBR851" s="14"/>
      <c r="RBS851" s="14"/>
      <c r="RBT851" s="14"/>
      <c r="RBU851" s="14"/>
      <c r="RBV851" s="14"/>
      <c r="RBW851" s="14"/>
      <c r="RBX851" s="14"/>
      <c r="RBY851" s="14"/>
      <c r="RBZ851" s="14"/>
      <c r="RCA851" s="14"/>
      <c r="RCB851" s="14"/>
      <c r="RCC851" s="14"/>
      <c r="RCD851" s="14"/>
      <c r="RCE851" s="14"/>
      <c r="RCF851" s="14"/>
      <c r="RCG851" s="14"/>
      <c r="RCH851" s="14"/>
      <c r="RCI851" s="14"/>
      <c r="RCJ851" s="14"/>
      <c r="RCK851" s="14"/>
      <c r="RCL851" s="14"/>
      <c r="RCM851" s="14"/>
      <c r="RCN851" s="14"/>
      <c r="RCO851" s="14"/>
      <c r="RCP851" s="14"/>
      <c r="RCQ851" s="14"/>
      <c r="RCR851" s="14"/>
      <c r="RCS851" s="14"/>
      <c r="RCT851" s="14"/>
      <c r="RCU851" s="14"/>
      <c r="RCV851" s="14"/>
      <c r="RCW851" s="14"/>
      <c r="RCX851" s="14"/>
      <c r="RCY851" s="14"/>
      <c r="RCZ851" s="14"/>
      <c r="RDA851" s="14"/>
      <c r="RDB851" s="14"/>
      <c r="RDC851" s="14"/>
      <c r="RDD851" s="14"/>
      <c r="RDE851" s="14"/>
      <c r="RDF851" s="14"/>
      <c r="RDG851" s="14"/>
      <c r="RDH851" s="14"/>
      <c r="RDI851" s="14"/>
      <c r="RDJ851" s="14"/>
      <c r="RDK851" s="14"/>
      <c r="RDL851" s="14"/>
      <c r="RDM851" s="14"/>
      <c r="RDN851" s="14"/>
      <c r="RDO851" s="14"/>
      <c r="RDP851" s="14"/>
      <c r="RDQ851" s="14"/>
      <c r="RDR851" s="14"/>
      <c r="RDS851" s="14"/>
      <c r="RDT851" s="14"/>
      <c r="RDU851" s="14"/>
      <c r="RDV851" s="14"/>
      <c r="RDW851" s="14"/>
      <c r="RDX851" s="14"/>
      <c r="RDY851" s="14"/>
      <c r="RDZ851" s="14"/>
      <c r="REA851" s="14"/>
      <c r="REB851" s="14"/>
      <c r="REC851" s="14"/>
      <c r="RED851" s="14"/>
      <c r="REE851" s="14"/>
      <c r="REF851" s="14"/>
      <c r="REG851" s="14"/>
      <c r="REH851" s="14"/>
      <c r="REI851" s="14"/>
      <c r="REJ851" s="14"/>
      <c r="REK851" s="14"/>
      <c r="REL851" s="14"/>
      <c r="REM851" s="14"/>
      <c r="REN851" s="14"/>
      <c r="REO851" s="14"/>
      <c r="REP851" s="14"/>
      <c r="REQ851" s="14"/>
      <c r="RER851" s="14"/>
      <c r="RES851" s="14"/>
      <c r="RET851" s="14"/>
      <c r="REU851" s="14"/>
      <c r="REV851" s="14"/>
      <c r="REW851" s="14"/>
      <c r="REX851" s="14"/>
      <c r="REY851" s="14"/>
      <c r="REZ851" s="14"/>
      <c r="RFA851" s="14"/>
      <c r="RFB851" s="14"/>
      <c r="RFC851" s="14"/>
      <c r="RFD851" s="14"/>
      <c r="RFE851" s="14"/>
      <c r="RFF851" s="14"/>
      <c r="RFG851" s="14"/>
      <c r="RFH851" s="14"/>
      <c r="RFI851" s="14"/>
      <c r="RFJ851" s="14"/>
      <c r="RFK851" s="14"/>
      <c r="RFL851" s="14"/>
      <c r="RFM851" s="14"/>
      <c r="RFN851" s="14"/>
      <c r="RFO851" s="14"/>
      <c r="RFP851" s="14"/>
      <c r="RFQ851" s="14"/>
      <c r="RFR851" s="14"/>
      <c r="RFS851" s="14"/>
      <c r="RFT851" s="14"/>
      <c r="RFU851" s="14"/>
      <c r="RFV851" s="14"/>
      <c r="RFW851" s="14"/>
      <c r="RFX851" s="14"/>
      <c r="RFY851" s="14"/>
      <c r="RFZ851" s="14"/>
      <c r="RGA851" s="14"/>
      <c r="RGB851" s="14"/>
      <c r="RGC851" s="14"/>
      <c r="RGD851" s="14"/>
      <c r="RGE851" s="14"/>
      <c r="RGF851" s="14"/>
      <c r="RGG851" s="14"/>
      <c r="RGH851" s="14"/>
      <c r="RGI851" s="14"/>
      <c r="RGJ851" s="14"/>
      <c r="RGK851" s="14"/>
      <c r="RGL851" s="14"/>
      <c r="RGM851" s="14"/>
      <c r="RGN851" s="14"/>
      <c r="RGO851" s="14"/>
      <c r="RGP851" s="14"/>
      <c r="RGQ851" s="14"/>
      <c r="RGR851" s="14"/>
      <c r="RGS851" s="14"/>
      <c r="RGT851" s="14"/>
      <c r="RGU851" s="14"/>
      <c r="RGV851" s="14"/>
      <c r="RGW851" s="14"/>
      <c r="RGX851" s="14"/>
      <c r="RGY851" s="14"/>
      <c r="RGZ851" s="14"/>
      <c r="RHA851" s="14"/>
      <c r="RHB851" s="14"/>
      <c r="RHC851" s="14"/>
      <c r="RHD851" s="14"/>
      <c r="RHE851" s="14"/>
      <c r="RHF851" s="14"/>
      <c r="RHG851" s="14"/>
      <c r="RHH851" s="14"/>
      <c r="RHI851" s="14"/>
      <c r="RHJ851" s="14"/>
      <c r="RHK851" s="14"/>
      <c r="RHL851" s="14"/>
      <c r="RHM851" s="14"/>
      <c r="RHN851" s="14"/>
      <c r="RHO851" s="14"/>
      <c r="RHP851" s="14"/>
      <c r="RHQ851" s="14"/>
      <c r="RHR851" s="14"/>
      <c r="RHS851" s="14"/>
      <c r="RHT851" s="14"/>
      <c r="RHU851" s="14"/>
      <c r="RHV851" s="14"/>
      <c r="RHW851" s="14"/>
      <c r="RHX851" s="14"/>
      <c r="RHY851" s="14"/>
      <c r="RHZ851" s="14"/>
      <c r="RIA851" s="14"/>
      <c r="RIB851" s="14"/>
      <c r="RIC851" s="14"/>
      <c r="RID851" s="14"/>
      <c r="RIE851" s="14"/>
      <c r="RIF851" s="14"/>
      <c r="RIG851" s="14"/>
      <c r="RIH851" s="14"/>
      <c r="RII851" s="14"/>
      <c r="RIJ851" s="14"/>
      <c r="RIK851" s="14"/>
      <c r="RIL851" s="14"/>
      <c r="RIM851" s="14"/>
      <c r="RIN851" s="14"/>
      <c r="RIO851" s="14"/>
      <c r="RIP851" s="14"/>
      <c r="RIQ851" s="14"/>
      <c r="RIR851" s="14"/>
      <c r="RIS851" s="14"/>
      <c r="RIT851" s="14"/>
      <c r="RIU851" s="14"/>
      <c r="RIV851" s="14"/>
      <c r="RIW851" s="14"/>
      <c r="RIX851" s="14"/>
      <c r="RIY851" s="14"/>
      <c r="RIZ851" s="14"/>
      <c r="RJA851" s="14"/>
      <c r="RJB851" s="14"/>
      <c r="RJC851" s="14"/>
      <c r="RJD851" s="14"/>
      <c r="RJE851" s="14"/>
      <c r="RJF851" s="14"/>
      <c r="RJG851" s="14"/>
      <c r="RJH851" s="14"/>
      <c r="RJI851" s="14"/>
      <c r="RJJ851" s="14"/>
      <c r="RJK851" s="14"/>
      <c r="RJL851" s="14"/>
      <c r="RJM851" s="14"/>
      <c r="RJN851" s="14"/>
      <c r="RJO851" s="14"/>
      <c r="RJP851" s="14"/>
      <c r="RJQ851" s="14"/>
      <c r="RJR851" s="14"/>
      <c r="RJS851" s="14"/>
      <c r="RJT851" s="14"/>
      <c r="RJU851" s="14"/>
      <c r="RJV851" s="14"/>
      <c r="RJW851" s="14"/>
      <c r="RJX851" s="14"/>
      <c r="RJY851" s="14"/>
      <c r="RJZ851" s="14"/>
      <c r="RKA851" s="14"/>
      <c r="RKB851" s="14"/>
      <c r="RKC851" s="14"/>
      <c r="RKD851" s="14"/>
      <c r="RKE851" s="14"/>
      <c r="RKF851" s="14"/>
      <c r="RKG851" s="14"/>
      <c r="RKH851" s="14"/>
      <c r="RKI851" s="14"/>
      <c r="RKJ851" s="14"/>
      <c r="RKK851" s="14"/>
      <c r="RKL851" s="14"/>
      <c r="RKM851" s="14"/>
      <c r="RKN851" s="14"/>
      <c r="RKO851" s="14"/>
      <c r="RKP851" s="14"/>
      <c r="RKQ851" s="14"/>
      <c r="RKR851" s="14"/>
      <c r="RKS851" s="14"/>
      <c r="RKT851" s="14"/>
      <c r="RKU851" s="14"/>
      <c r="RKV851" s="14"/>
      <c r="RKW851" s="14"/>
      <c r="RKX851" s="14"/>
      <c r="RKY851" s="14"/>
      <c r="RKZ851" s="14"/>
      <c r="RLA851" s="14"/>
      <c r="RLB851" s="14"/>
      <c r="RLC851" s="14"/>
      <c r="RLD851" s="14"/>
      <c r="RLE851" s="14"/>
      <c r="RLF851" s="14"/>
      <c r="RLG851" s="14"/>
      <c r="RLH851" s="14"/>
      <c r="RLI851" s="14"/>
      <c r="RLJ851" s="14"/>
      <c r="RLK851" s="14"/>
      <c r="RLL851" s="14"/>
      <c r="RLM851" s="14"/>
      <c r="RLN851" s="14"/>
      <c r="RLO851" s="14"/>
      <c r="RLP851" s="14"/>
      <c r="RLQ851" s="14"/>
      <c r="RLR851" s="14"/>
      <c r="RLS851" s="14"/>
      <c r="RLT851" s="14"/>
      <c r="RLU851" s="14"/>
      <c r="RLV851" s="14"/>
      <c r="RLW851" s="14"/>
      <c r="RLX851" s="14"/>
      <c r="RLY851" s="14"/>
      <c r="RLZ851" s="14"/>
      <c r="RMA851" s="14"/>
      <c r="RMB851" s="14"/>
      <c r="RMC851" s="14"/>
      <c r="RMD851" s="14"/>
      <c r="RME851" s="14"/>
      <c r="RMF851" s="14"/>
      <c r="RMG851" s="14"/>
      <c r="RMH851" s="14"/>
      <c r="RMI851" s="14"/>
      <c r="RMJ851" s="14"/>
      <c r="RMK851" s="14"/>
      <c r="RML851" s="14"/>
      <c r="RMM851" s="14"/>
      <c r="RMN851" s="14"/>
      <c r="RMO851" s="14"/>
      <c r="RMP851" s="14"/>
      <c r="RMQ851" s="14"/>
      <c r="RMR851" s="14"/>
      <c r="RMS851" s="14"/>
      <c r="RMT851" s="14"/>
      <c r="RMU851" s="14"/>
      <c r="RMV851" s="14"/>
      <c r="RMW851" s="14"/>
      <c r="RMX851" s="14"/>
      <c r="RMY851" s="14"/>
      <c r="RMZ851" s="14"/>
      <c r="RNA851" s="14"/>
      <c r="RNB851" s="14"/>
      <c r="RNC851" s="14"/>
      <c r="RND851" s="14"/>
      <c r="RNE851" s="14"/>
      <c r="RNF851" s="14"/>
      <c r="RNG851" s="14"/>
      <c r="RNH851" s="14"/>
      <c r="RNI851" s="14"/>
      <c r="RNJ851" s="14"/>
      <c r="RNK851" s="14"/>
      <c r="RNL851" s="14"/>
      <c r="RNM851" s="14"/>
      <c r="RNN851" s="14"/>
      <c r="RNO851" s="14"/>
      <c r="RNP851" s="14"/>
      <c r="RNQ851" s="14"/>
      <c r="RNR851" s="14"/>
      <c r="RNS851" s="14"/>
      <c r="RNT851" s="14"/>
      <c r="RNU851" s="14"/>
      <c r="RNV851" s="14"/>
      <c r="RNW851" s="14"/>
      <c r="RNX851" s="14"/>
      <c r="RNY851" s="14"/>
      <c r="RNZ851" s="14"/>
      <c r="ROA851" s="14"/>
      <c r="ROB851" s="14"/>
      <c r="ROC851" s="14"/>
      <c r="ROD851" s="14"/>
      <c r="ROE851" s="14"/>
      <c r="ROF851" s="14"/>
      <c r="ROG851" s="14"/>
      <c r="ROH851" s="14"/>
      <c r="ROI851" s="14"/>
      <c r="ROJ851" s="14"/>
      <c r="ROK851" s="14"/>
      <c r="ROL851" s="14"/>
      <c r="ROM851" s="14"/>
      <c r="RON851" s="14"/>
      <c r="ROO851" s="14"/>
      <c r="ROP851" s="14"/>
      <c r="ROQ851" s="14"/>
      <c r="ROR851" s="14"/>
      <c r="ROS851" s="14"/>
      <c r="ROT851" s="14"/>
      <c r="ROU851" s="14"/>
      <c r="ROV851" s="14"/>
      <c r="ROW851" s="14"/>
      <c r="ROX851" s="14"/>
      <c r="ROY851" s="14"/>
      <c r="ROZ851" s="14"/>
      <c r="RPA851" s="14"/>
      <c r="RPB851" s="14"/>
      <c r="RPC851" s="14"/>
      <c r="RPD851" s="14"/>
      <c r="RPE851" s="14"/>
      <c r="RPF851" s="14"/>
      <c r="RPG851" s="14"/>
      <c r="RPH851" s="14"/>
      <c r="RPI851" s="14"/>
      <c r="RPJ851" s="14"/>
      <c r="RPK851" s="14"/>
      <c r="RPL851" s="14"/>
      <c r="RPM851" s="14"/>
      <c r="RPN851" s="14"/>
      <c r="RPO851" s="14"/>
      <c r="RPP851" s="14"/>
      <c r="RPQ851" s="14"/>
      <c r="RPR851" s="14"/>
      <c r="RPS851" s="14"/>
      <c r="RPT851" s="14"/>
      <c r="RPU851" s="14"/>
      <c r="RPV851" s="14"/>
      <c r="RPW851" s="14"/>
      <c r="RPX851" s="14"/>
      <c r="RPY851" s="14"/>
      <c r="RPZ851" s="14"/>
      <c r="RQA851" s="14"/>
      <c r="RQB851" s="14"/>
      <c r="RQC851" s="14"/>
      <c r="RQD851" s="14"/>
      <c r="RQE851" s="14"/>
      <c r="RQF851" s="14"/>
      <c r="RQG851" s="14"/>
      <c r="RQH851" s="14"/>
      <c r="RQI851" s="14"/>
      <c r="RQJ851" s="14"/>
      <c r="RQK851" s="14"/>
      <c r="RQL851" s="14"/>
      <c r="RQM851" s="14"/>
      <c r="RQN851" s="14"/>
      <c r="RQO851" s="14"/>
      <c r="RQP851" s="14"/>
      <c r="RQQ851" s="14"/>
      <c r="RQR851" s="14"/>
      <c r="RQS851" s="14"/>
      <c r="RQT851" s="14"/>
      <c r="RQU851" s="14"/>
      <c r="RQV851" s="14"/>
      <c r="RQW851" s="14"/>
      <c r="RQX851" s="14"/>
      <c r="RQY851" s="14"/>
      <c r="RQZ851" s="14"/>
      <c r="RRA851" s="14"/>
      <c r="RRB851" s="14"/>
      <c r="RRC851" s="14"/>
      <c r="RRD851" s="14"/>
      <c r="RRE851" s="14"/>
      <c r="RRF851" s="14"/>
      <c r="RRG851" s="14"/>
      <c r="RRH851" s="14"/>
      <c r="RRI851" s="14"/>
      <c r="RRJ851" s="14"/>
      <c r="RRK851" s="14"/>
      <c r="RRL851" s="14"/>
      <c r="RRM851" s="14"/>
      <c r="RRN851" s="14"/>
      <c r="RRO851" s="14"/>
      <c r="RRP851" s="14"/>
      <c r="RRQ851" s="14"/>
      <c r="RRR851" s="14"/>
      <c r="RRS851" s="14"/>
      <c r="RRT851" s="14"/>
      <c r="RRU851" s="14"/>
      <c r="RRV851" s="14"/>
      <c r="RRW851" s="14"/>
      <c r="RRX851" s="14"/>
      <c r="RRY851" s="14"/>
      <c r="RRZ851" s="14"/>
      <c r="RSA851" s="14"/>
      <c r="RSB851" s="14"/>
      <c r="RSC851" s="14"/>
      <c r="RSD851" s="14"/>
      <c r="RSE851" s="14"/>
      <c r="RSF851" s="14"/>
      <c r="RSG851" s="14"/>
      <c r="RSH851" s="14"/>
      <c r="RSI851" s="14"/>
      <c r="RSJ851" s="14"/>
      <c r="RSK851" s="14"/>
      <c r="RSL851" s="14"/>
      <c r="RSM851" s="14"/>
      <c r="RSN851" s="14"/>
      <c r="RSO851" s="14"/>
      <c r="RSP851" s="14"/>
      <c r="RSQ851" s="14"/>
      <c r="RSR851" s="14"/>
      <c r="RSS851" s="14"/>
      <c r="RST851" s="14"/>
      <c r="RSU851" s="14"/>
      <c r="RSV851" s="14"/>
      <c r="RSW851" s="14"/>
      <c r="RSX851" s="14"/>
      <c r="RSY851" s="14"/>
      <c r="RSZ851" s="14"/>
      <c r="RTA851" s="14"/>
      <c r="RTB851" s="14"/>
      <c r="RTC851" s="14"/>
      <c r="RTD851" s="14"/>
      <c r="RTE851" s="14"/>
      <c r="RTF851" s="14"/>
      <c r="RTG851" s="14"/>
      <c r="RTH851" s="14"/>
      <c r="RTI851" s="14"/>
      <c r="RTJ851" s="14"/>
      <c r="RTK851" s="14"/>
      <c r="RTL851" s="14"/>
      <c r="RTM851" s="14"/>
      <c r="RTN851" s="14"/>
      <c r="RTO851" s="14"/>
      <c r="RTP851" s="14"/>
      <c r="RTQ851" s="14"/>
      <c r="RTR851" s="14"/>
      <c r="RTS851" s="14"/>
      <c r="RTT851" s="14"/>
      <c r="RTU851" s="14"/>
      <c r="RTV851" s="14"/>
      <c r="RTW851" s="14"/>
      <c r="RTX851" s="14"/>
      <c r="RTY851" s="14"/>
      <c r="RTZ851" s="14"/>
      <c r="RUA851" s="14"/>
      <c r="RUB851" s="14"/>
      <c r="RUC851" s="14"/>
      <c r="RUD851" s="14"/>
      <c r="RUE851" s="14"/>
      <c r="RUF851" s="14"/>
      <c r="RUG851" s="14"/>
      <c r="RUH851" s="14"/>
      <c r="RUI851" s="14"/>
      <c r="RUJ851" s="14"/>
      <c r="RUK851" s="14"/>
      <c r="RUL851" s="14"/>
      <c r="RUM851" s="14"/>
      <c r="RUN851" s="14"/>
      <c r="RUO851" s="14"/>
      <c r="RUP851" s="14"/>
      <c r="RUQ851" s="14"/>
      <c r="RUR851" s="14"/>
      <c r="RUS851" s="14"/>
      <c r="RUT851" s="14"/>
      <c r="RUU851" s="14"/>
      <c r="RUV851" s="14"/>
      <c r="RUW851" s="14"/>
      <c r="RUX851" s="14"/>
      <c r="RUY851" s="14"/>
      <c r="RUZ851" s="14"/>
      <c r="RVA851" s="14"/>
      <c r="RVB851" s="14"/>
      <c r="RVC851" s="14"/>
      <c r="RVD851" s="14"/>
      <c r="RVE851" s="14"/>
      <c r="RVF851" s="14"/>
      <c r="RVG851" s="14"/>
      <c r="RVH851" s="14"/>
      <c r="RVI851" s="14"/>
      <c r="RVJ851" s="14"/>
      <c r="RVK851" s="14"/>
      <c r="RVL851" s="14"/>
      <c r="RVM851" s="14"/>
      <c r="RVN851" s="14"/>
      <c r="RVO851" s="14"/>
      <c r="RVP851" s="14"/>
      <c r="RVQ851" s="14"/>
      <c r="RVR851" s="14"/>
      <c r="RVS851" s="14"/>
      <c r="RVT851" s="14"/>
      <c r="RVU851" s="14"/>
      <c r="RVV851" s="14"/>
      <c r="RVW851" s="14"/>
      <c r="RVX851" s="14"/>
      <c r="RVY851" s="14"/>
      <c r="RVZ851" s="14"/>
      <c r="RWA851" s="14"/>
      <c r="RWB851" s="14"/>
      <c r="RWC851" s="14"/>
      <c r="RWD851" s="14"/>
      <c r="RWE851" s="14"/>
      <c r="RWF851" s="14"/>
      <c r="RWG851" s="14"/>
      <c r="RWH851" s="14"/>
      <c r="RWI851" s="14"/>
      <c r="RWJ851" s="14"/>
      <c r="RWK851" s="14"/>
      <c r="RWL851" s="14"/>
      <c r="RWM851" s="14"/>
      <c r="RWN851" s="14"/>
      <c r="RWO851" s="14"/>
      <c r="RWP851" s="14"/>
      <c r="RWQ851" s="14"/>
      <c r="RWR851" s="14"/>
      <c r="RWS851" s="14"/>
      <c r="RWT851" s="14"/>
      <c r="RWU851" s="14"/>
      <c r="RWV851" s="14"/>
      <c r="RWW851" s="14"/>
      <c r="RWX851" s="14"/>
      <c r="RWY851" s="14"/>
      <c r="RWZ851" s="14"/>
      <c r="RXA851" s="14"/>
      <c r="RXB851" s="14"/>
      <c r="RXC851" s="14"/>
      <c r="RXD851" s="14"/>
      <c r="RXE851" s="14"/>
      <c r="RXF851" s="14"/>
      <c r="RXG851" s="14"/>
      <c r="RXH851" s="14"/>
      <c r="RXI851" s="14"/>
      <c r="RXJ851" s="14"/>
      <c r="RXK851" s="14"/>
      <c r="RXL851" s="14"/>
      <c r="RXM851" s="14"/>
      <c r="RXN851" s="14"/>
      <c r="RXO851" s="14"/>
      <c r="RXP851" s="14"/>
      <c r="RXQ851" s="14"/>
      <c r="RXR851" s="14"/>
      <c r="RXS851" s="14"/>
      <c r="RXT851" s="14"/>
      <c r="RXU851" s="14"/>
      <c r="RXV851" s="14"/>
      <c r="RXW851" s="14"/>
      <c r="RXX851" s="14"/>
      <c r="RXY851" s="14"/>
      <c r="RXZ851" s="14"/>
      <c r="RYA851" s="14"/>
      <c r="RYB851" s="14"/>
      <c r="RYC851" s="14"/>
      <c r="RYD851" s="14"/>
      <c r="RYE851" s="14"/>
      <c r="RYF851" s="14"/>
      <c r="RYG851" s="14"/>
      <c r="RYH851" s="14"/>
      <c r="RYI851" s="14"/>
      <c r="RYJ851" s="14"/>
      <c r="RYK851" s="14"/>
      <c r="RYL851" s="14"/>
      <c r="RYM851" s="14"/>
      <c r="RYN851" s="14"/>
      <c r="RYO851" s="14"/>
      <c r="RYP851" s="14"/>
      <c r="RYQ851" s="14"/>
      <c r="RYR851" s="14"/>
      <c r="RYS851" s="14"/>
      <c r="RYT851" s="14"/>
      <c r="RYU851" s="14"/>
      <c r="RYV851" s="14"/>
      <c r="RYW851" s="14"/>
      <c r="RYX851" s="14"/>
      <c r="RYY851" s="14"/>
      <c r="RYZ851" s="14"/>
      <c r="RZA851" s="14"/>
      <c r="RZB851" s="14"/>
      <c r="RZC851" s="14"/>
      <c r="RZD851" s="14"/>
      <c r="RZE851" s="14"/>
      <c r="RZF851" s="14"/>
      <c r="RZG851" s="14"/>
      <c r="RZH851" s="14"/>
      <c r="RZI851" s="14"/>
      <c r="RZJ851" s="14"/>
      <c r="RZK851" s="14"/>
      <c r="RZL851" s="14"/>
      <c r="RZM851" s="14"/>
      <c r="RZN851" s="14"/>
      <c r="RZO851" s="14"/>
      <c r="RZP851" s="14"/>
      <c r="RZQ851" s="14"/>
      <c r="RZR851" s="14"/>
      <c r="RZS851" s="14"/>
      <c r="RZT851" s="14"/>
      <c r="RZU851" s="14"/>
      <c r="RZV851" s="14"/>
      <c r="RZW851" s="14"/>
      <c r="RZX851" s="14"/>
      <c r="RZY851" s="14"/>
      <c r="RZZ851" s="14"/>
      <c r="SAA851" s="14"/>
      <c r="SAB851" s="14"/>
      <c r="SAC851" s="14"/>
      <c r="SAD851" s="14"/>
      <c r="SAE851" s="14"/>
      <c r="SAF851" s="14"/>
      <c r="SAG851" s="14"/>
      <c r="SAH851" s="14"/>
      <c r="SAI851" s="14"/>
      <c r="SAJ851" s="14"/>
      <c r="SAK851" s="14"/>
      <c r="SAL851" s="14"/>
      <c r="SAM851" s="14"/>
      <c r="SAN851" s="14"/>
      <c r="SAO851" s="14"/>
      <c r="SAP851" s="14"/>
      <c r="SAQ851" s="14"/>
      <c r="SAR851" s="14"/>
      <c r="SAS851" s="14"/>
      <c r="SAT851" s="14"/>
      <c r="SAU851" s="14"/>
      <c r="SAV851" s="14"/>
      <c r="SAW851" s="14"/>
      <c r="SAX851" s="14"/>
      <c r="SAY851" s="14"/>
      <c r="SAZ851" s="14"/>
      <c r="SBA851" s="14"/>
      <c r="SBB851" s="14"/>
      <c r="SBC851" s="14"/>
      <c r="SBD851" s="14"/>
      <c r="SBE851" s="14"/>
      <c r="SBF851" s="14"/>
      <c r="SBG851" s="14"/>
      <c r="SBH851" s="14"/>
      <c r="SBI851" s="14"/>
      <c r="SBJ851" s="14"/>
      <c r="SBK851" s="14"/>
      <c r="SBL851" s="14"/>
      <c r="SBM851" s="14"/>
      <c r="SBN851" s="14"/>
      <c r="SBO851" s="14"/>
      <c r="SBP851" s="14"/>
      <c r="SBQ851" s="14"/>
      <c r="SBR851" s="14"/>
      <c r="SBS851" s="14"/>
      <c r="SBT851" s="14"/>
      <c r="SBU851" s="14"/>
      <c r="SBV851" s="14"/>
      <c r="SBW851" s="14"/>
      <c r="SBX851" s="14"/>
      <c r="SBY851" s="14"/>
      <c r="SBZ851" s="14"/>
      <c r="SCA851" s="14"/>
      <c r="SCB851" s="14"/>
      <c r="SCC851" s="14"/>
      <c r="SCD851" s="14"/>
      <c r="SCE851" s="14"/>
      <c r="SCF851" s="14"/>
      <c r="SCG851" s="14"/>
      <c r="SCH851" s="14"/>
      <c r="SCI851" s="14"/>
      <c r="SCJ851" s="14"/>
      <c r="SCK851" s="14"/>
      <c r="SCL851" s="14"/>
      <c r="SCM851" s="14"/>
      <c r="SCN851" s="14"/>
      <c r="SCO851" s="14"/>
      <c r="SCP851" s="14"/>
      <c r="SCQ851" s="14"/>
      <c r="SCR851" s="14"/>
      <c r="SCS851" s="14"/>
      <c r="SCT851" s="14"/>
      <c r="SCU851" s="14"/>
      <c r="SCV851" s="14"/>
      <c r="SCW851" s="14"/>
      <c r="SCX851" s="14"/>
      <c r="SCY851" s="14"/>
      <c r="SCZ851" s="14"/>
      <c r="SDA851" s="14"/>
      <c r="SDB851" s="14"/>
      <c r="SDC851" s="14"/>
      <c r="SDD851" s="14"/>
      <c r="SDE851" s="14"/>
      <c r="SDF851" s="14"/>
      <c r="SDG851" s="14"/>
      <c r="SDH851" s="14"/>
      <c r="SDI851" s="14"/>
      <c r="SDJ851" s="14"/>
      <c r="SDK851" s="14"/>
      <c r="SDL851" s="14"/>
      <c r="SDM851" s="14"/>
      <c r="SDN851" s="14"/>
      <c r="SDO851" s="14"/>
      <c r="SDP851" s="14"/>
      <c r="SDQ851" s="14"/>
      <c r="SDR851" s="14"/>
      <c r="SDS851" s="14"/>
      <c r="SDT851" s="14"/>
      <c r="SDU851" s="14"/>
      <c r="SDV851" s="14"/>
      <c r="SDW851" s="14"/>
      <c r="SDX851" s="14"/>
      <c r="SDY851" s="14"/>
      <c r="SDZ851" s="14"/>
      <c r="SEA851" s="14"/>
      <c r="SEB851" s="14"/>
      <c r="SEC851" s="14"/>
      <c r="SED851" s="14"/>
      <c r="SEE851" s="14"/>
      <c r="SEF851" s="14"/>
      <c r="SEG851" s="14"/>
      <c r="SEH851" s="14"/>
      <c r="SEI851" s="14"/>
      <c r="SEJ851" s="14"/>
      <c r="SEK851" s="14"/>
      <c r="SEL851" s="14"/>
      <c r="SEM851" s="14"/>
      <c r="SEN851" s="14"/>
      <c r="SEO851" s="14"/>
      <c r="SEP851" s="14"/>
      <c r="SEQ851" s="14"/>
      <c r="SER851" s="14"/>
      <c r="SES851" s="14"/>
      <c r="SET851" s="14"/>
      <c r="SEU851" s="14"/>
      <c r="SEV851" s="14"/>
      <c r="SEW851" s="14"/>
      <c r="SEX851" s="14"/>
      <c r="SEY851" s="14"/>
      <c r="SEZ851" s="14"/>
      <c r="SFA851" s="14"/>
      <c r="SFB851" s="14"/>
      <c r="SFC851" s="14"/>
      <c r="SFD851" s="14"/>
      <c r="SFE851" s="14"/>
      <c r="SFF851" s="14"/>
      <c r="SFG851" s="14"/>
      <c r="SFH851" s="14"/>
      <c r="SFI851" s="14"/>
      <c r="SFJ851" s="14"/>
      <c r="SFK851" s="14"/>
      <c r="SFL851" s="14"/>
      <c r="SFM851" s="14"/>
      <c r="SFN851" s="14"/>
      <c r="SFO851" s="14"/>
      <c r="SFP851" s="14"/>
      <c r="SFQ851" s="14"/>
      <c r="SFR851" s="14"/>
      <c r="SFS851" s="14"/>
      <c r="SFT851" s="14"/>
      <c r="SFU851" s="14"/>
      <c r="SFV851" s="14"/>
      <c r="SFW851" s="14"/>
      <c r="SFX851" s="14"/>
      <c r="SFY851" s="14"/>
      <c r="SFZ851" s="14"/>
      <c r="SGA851" s="14"/>
      <c r="SGB851" s="14"/>
      <c r="SGC851" s="14"/>
      <c r="SGD851" s="14"/>
      <c r="SGE851" s="14"/>
      <c r="SGF851" s="14"/>
      <c r="SGG851" s="14"/>
      <c r="SGH851" s="14"/>
      <c r="SGI851" s="14"/>
      <c r="SGJ851" s="14"/>
      <c r="SGK851" s="14"/>
      <c r="SGL851" s="14"/>
      <c r="SGM851" s="14"/>
      <c r="SGN851" s="14"/>
      <c r="SGO851" s="14"/>
      <c r="SGP851" s="14"/>
      <c r="SGQ851" s="14"/>
      <c r="SGR851" s="14"/>
      <c r="SGS851" s="14"/>
      <c r="SGT851" s="14"/>
      <c r="SGU851" s="14"/>
      <c r="SGV851" s="14"/>
      <c r="SGW851" s="14"/>
      <c r="SGX851" s="14"/>
      <c r="SGY851" s="14"/>
      <c r="SGZ851" s="14"/>
      <c r="SHA851" s="14"/>
      <c r="SHB851" s="14"/>
      <c r="SHC851" s="14"/>
      <c r="SHD851" s="14"/>
      <c r="SHE851" s="14"/>
      <c r="SHF851" s="14"/>
      <c r="SHG851" s="14"/>
      <c r="SHH851" s="14"/>
      <c r="SHI851" s="14"/>
      <c r="SHJ851" s="14"/>
      <c r="SHK851" s="14"/>
      <c r="SHL851" s="14"/>
      <c r="SHM851" s="14"/>
      <c r="SHN851" s="14"/>
      <c r="SHO851" s="14"/>
      <c r="SHP851" s="14"/>
      <c r="SHQ851" s="14"/>
      <c r="SHR851" s="14"/>
      <c r="SHS851" s="14"/>
      <c r="SHT851" s="14"/>
      <c r="SHU851" s="14"/>
      <c r="SHV851" s="14"/>
      <c r="SHW851" s="14"/>
      <c r="SHX851" s="14"/>
      <c r="SHY851" s="14"/>
      <c r="SHZ851" s="14"/>
      <c r="SIA851" s="14"/>
      <c r="SIB851" s="14"/>
      <c r="SIC851" s="14"/>
      <c r="SID851" s="14"/>
      <c r="SIE851" s="14"/>
      <c r="SIF851" s="14"/>
      <c r="SIG851" s="14"/>
      <c r="SIH851" s="14"/>
      <c r="SII851" s="14"/>
      <c r="SIJ851" s="14"/>
      <c r="SIK851" s="14"/>
      <c r="SIL851" s="14"/>
      <c r="SIM851" s="14"/>
      <c r="SIN851" s="14"/>
      <c r="SIO851" s="14"/>
      <c r="SIP851" s="14"/>
      <c r="SIQ851" s="14"/>
      <c r="SIR851" s="14"/>
      <c r="SIS851" s="14"/>
      <c r="SIT851" s="14"/>
      <c r="SIU851" s="14"/>
      <c r="SIV851" s="14"/>
      <c r="SIW851" s="14"/>
      <c r="SIX851" s="14"/>
      <c r="SIY851" s="14"/>
      <c r="SIZ851" s="14"/>
      <c r="SJA851" s="14"/>
      <c r="SJB851" s="14"/>
      <c r="SJC851" s="14"/>
      <c r="SJD851" s="14"/>
      <c r="SJE851" s="14"/>
      <c r="SJF851" s="14"/>
      <c r="SJG851" s="14"/>
      <c r="SJH851" s="14"/>
      <c r="SJI851" s="14"/>
      <c r="SJJ851" s="14"/>
      <c r="SJK851" s="14"/>
      <c r="SJL851" s="14"/>
      <c r="SJM851" s="14"/>
      <c r="SJN851" s="14"/>
      <c r="SJO851" s="14"/>
      <c r="SJP851" s="14"/>
      <c r="SJQ851" s="14"/>
      <c r="SJR851" s="14"/>
      <c r="SJS851" s="14"/>
      <c r="SJT851" s="14"/>
      <c r="SJU851" s="14"/>
      <c r="SJV851" s="14"/>
      <c r="SJW851" s="14"/>
      <c r="SJX851" s="14"/>
      <c r="SJY851" s="14"/>
      <c r="SJZ851" s="14"/>
      <c r="SKA851" s="14"/>
      <c r="SKB851" s="14"/>
      <c r="SKC851" s="14"/>
      <c r="SKD851" s="14"/>
      <c r="SKE851" s="14"/>
      <c r="SKF851" s="14"/>
      <c r="SKG851" s="14"/>
      <c r="SKH851" s="14"/>
      <c r="SKI851" s="14"/>
      <c r="SKJ851" s="14"/>
      <c r="SKK851" s="14"/>
      <c r="SKL851" s="14"/>
      <c r="SKM851" s="14"/>
      <c r="SKN851" s="14"/>
      <c r="SKO851" s="14"/>
      <c r="SKP851" s="14"/>
      <c r="SKQ851" s="14"/>
      <c r="SKR851" s="14"/>
      <c r="SKS851" s="14"/>
      <c r="SKT851" s="14"/>
      <c r="SKU851" s="14"/>
      <c r="SKV851" s="14"/>
      <c r="SKW851" s="14"/>
      <c r="SKX851" s="14"/>
      <c r="SKY851" s="14"/>
      <c r="SKZ851" s="14"/>
      <c r="SLA851" s="14"/>
      <c r="SLB851" s="14"/>
      <c r="SLC851" s="14"/>
      <c r="SLD851" s="14"/>
      <c r="SLE851" s="14"/>
      <c r="SLF851" s="14"/>
      <c r="SLG851" s="14"/>
      <c r="SLH851" s="14"/>
      <c r="SLI851" s="14"/>
      <c r="SLJ851" s="14"/>
      <c r="SLK851" s="14"/>
      <c r="SLL851" s="14"/>
      <c r="SLM851" s="14"/>
      <c r="SLN851" s="14"/>
      <c r="SLO851" s="14"/>
      <c r="SLP851" s="14"/>
      <c r="SLQ851" s="14"/>
      <c r="SLR851" s="14"/>
      <c r="SLS851" s="14"/>
      <c r="SLT851" s="14"/>
      <c r="SLU851" s="14"/>
      <c r="SLV851" s="14"/>
      <c r="SLW851" s="14"/>
      <c r="SLX851" s="14"/>
      <c r="SLY851" s="14"/>
      <c r="SLZ851" s="14"/>
      <c r="SMA851" s="14"/>
      <c r="SMB851" s="14"/>
      <c r="SMC851" s="14"/>
      <c r="SMD851" s="14"/>
      <c r="SME851" s="14"/>
      <c r="SMF851" s="14"/>
      <c r="SMG851" s="14"/>
      <c r="SMH851" s="14"/>
      <c r="SMI851" s="14"/>
      <c r="SMJ851" s="14"/>
      <c r="SMK851" s="14"/>
      <c r="SML851" s="14"/>
      <c r="SMM851" s="14"/>
      <c r="SMN851" s="14"/>
      <c r="SMO851" s="14"/>
      <c r="SMP851" s="14"/>
      <c r="SMQ851" s="14"/>
      <c r="SMR851" s="14"/>
      <c r="SMS851" s="14"/>
      <c r="SMT851" s="14"/>
      <c r="SMU851" s="14"/>
      <c r="SMV851" s="14"/>
      <c r="SMW851" s="14"/>
      <c r="SMX851" s="14"/>
      <c r="SMY851" s="14"/>
      <c r="SMZ851" s="14"/>
      <c r="SNA851" s="14"/>
      <c r="SNB851" s="14"/>
      <c r="SNC851" s="14"/>
      <c r="SND851" s="14"/>
      <c r="SNE851" s="14"/>
      <c r="SNF851" s="14"/>
      <c r="SNG851" s="14"/>
      <c r="SNH851" s="14"/>
      <c r="SNI851" s="14"/>
      <c r="SNJ851" s="14"/>
      <c r="SNK851" s="14"/>
      <c r="SNL851" s="14"/>
      <c r="SNM851" s="14"/>
      <c r="SNN851" s="14"/>
      <c r="SNO851" s="14"/>
      <c r="SNP851" s="14"/>
      <c r="SNQ851" s="14"/>
      <c r="SNR851" s="14"/>
      <c r="SNS851" s="14"/>
      <c r="SNT851" s="14"/>
      <c r="SNU851" s="14"/>
      <c r="SNV851" s="14"/>
      <c r="SNW851" s="14"/>
      <c r="SNX851" s="14"/>
      <c r="SNY851" s="14"/>
      <c r="SNZ851" s="14"/>
      <c r="SOA851" s="14"/>
      <c r="SOB851" s="14"/>
      <c r="SOC851" s="14"/>
      <c r="SOD851" s="14"/>
      <c r="SOE851" s="14"/>
      <c r="SOF851" s="14"/>
      <c r="SOG851" s="14"/>
      <c r="SOH851" s="14"/>
      <c r="SOI851" s="14"/>
      <c r="SOJ851" s="14"/>
      <c r="SOK851" s="14"/>
      <c r="SOL851" s="14"/>
      <c r="SOM851" s="14"/>
      <c r="SON851" s="14"/>
      <c r="SOO851" s="14"/>
      <c r="SOP851" s="14"/>
      <c r="SOQ851" s="14"/>
      <c r="SOR851" s="14"/>
      <c r="SOS851" s="14"/>
      <c r="SOT851" s="14"/>
      <c r="SOU851" s="14"/>
      <c r="SOV851" s="14"/>
      <c r="SOW851" s="14"/>
      <c r="SOX851" s="14"/>
      <c r="SOY851" s="14"/>
      <c r="SOZ851" s="14"/>
      <c r="SPA851" s="14"/>
      <c r="SPB851" s="14"/>
      <c r="SPC851" s="14"/>
      <c r="SPD851" s="14"/>
      <c r="SPE851" s="14"/>
      <c r="SPF851" s="14"/>
      <c r="SPG851" s="14"/>
      <c r="SPH851" s="14"/>
      <c r="SPI851" s="14"/>
      <c r="SPJ851" s="14"/>
      <c r="SPK851" s="14"/>
      <c r="SPL851" s="14"/>
      <c r="SPM851" s="14"/>
      <c r="SPN851" s="14"/>
      <c r="SPO851" s="14"/>
      <c r="SPP851" s="14"/>
      <c r="SPQ851" s="14"/>
      <c r="SPR851" s="14"/>
      <c r="SPS851" s="14"/>
      <c r="SPT851" s="14"/>
      <c r="SPU851" s="14"/>
      <c r="SPV851" s="14"/>
      <c r="SPW851" s="14"/>
      <c r="SPX851" s="14"/>
      <c r="SPY851" s="14"/>
      <c r="SPZ851" s="14"/>
      <c r="SQA851" s="14"/>
      <c r="SQB851" s="14"/>
      <c r="SQC851" s="14"/>
      <c r="SQD851" s="14"/>
      <c r="SQE851" s="14"/>
      <c r="SQF851" s="14"/>
      <c r="SQG851" s="14"/>
      <c r="SQH851" s="14"/>
      <c r="SQI851" s="14"/>
      <c r="SQJ851" s="14"/>
      <c r="SQK851" s="14"/>
      <c r="SQL851" s="14"/>
      <c r="SQM851" s="14"/>
      <c r="SQN851" s="14"/>
      <c r="SQO851" s="14"/>
      <c r="SQP851" s="14"/>
      <c r="SQQ851" s="14"/>
      <c r="SQR851" s="14"/>
      <c r="SQS851" s="14"/>
      <c r="SQT851" s="14"/>
      <c r="SQU851" s="14"/>
      <c r="SQV851" s="14"/>
      <c r="SQW851" s="14"/>
      <c r="SQX851" s="14"/>
      <c r="SQY851" s="14"/>
      <c r="SQZ851" s="14"/>
      <c r="SRA851" s="14"/>
      <c r="SRB851" s="14"/>
      <c r="SRC851" s="14"/>
      <c r="SRD851" s="14"/>
      <c r="SRE851" s="14"/>
      <c r="SRF851" s="14"/>
      <c r="SRG851" s="14"/>
      <c r="SRH851" s="14"/>
      <c r="SRI851" s="14"/>
      <c r="SRJ851" s="14"/>
      <c r="SRK851" s="14"/>
      <c r="SRL851" s="14"/>
      <c r="SRM851" s="14"/>
      <c r="SRN851" s="14"/>
      <c r="SRO851" s="14"/>
      <c r="SRP851" s="14"/>
      <c r="SRQ851" s="14"/>
      <c r="SRR851" s="14"/>
      <c r="SRS851" s="14"/>
      <c r="SRT851" s="14"/>
      <c r="SRU851" s="14"/>
      <c r="SRV851" s="14"/>
      <c r="SRW851" s="14"/>
      <c r="SRX851" s="14"/>
      <c r="SRY851" s="14"/>
      <c r="SRZ851" s="14"/>
      <c r="SSA851" s="14"/>
      <c r="SSB851" s="14"/>
      <c r="SSC851" s="14"/>
      <c r="SSD851" s="14"/>
      <c r="SSE851" s="14"/>
      <c r="SSF851" s="14"/>
      <c r="SSG851" s="14"/>
      <c r="SSH851" s="14"/>
      <c r="SSI851" s="14"/>
      <c r="SSJ851" s="14"/>
      <c r="SSK851" s="14"/>
      <c r="SSL851" s="14"/>
      <c r="SSM851" s="14"/>
      <c r="SSN851" s="14"/>
      <c r="SSO851" s="14"/>
      <c r="SSP851" s="14"/>
      <c r="SSQ851" s="14"/>
      <c r="SSR851" s="14"/>
      <c r="SSS851" s="14"/>
      <c r="SST851" s="14"/>
      <c r="SSU851" s="14"/>
      <c r="SSV851" s="14"/>
      <c r="SSW851" s="14"/>
      <c r="SSX851" s="14"/>
      <c r="SSY851" s="14"/>
      <c r="SSZ851" s="14"/>
      <c r="STA851" s="14"/>
      <c r="STB851" s="14"/>
      <c r="STC851" s="14"/>
      <c r="STD851" s="14"/>
      <c r="STE851" s="14"/>
      <c r="STF851" s="14"/>
      <c r="STG851" s="14"/>
      <c r="STH851" s="14"/>
      <c r="STI851" s="14"/>
      <c r="STJ851" s="14"/>
      <c r="STK851" s="14"/>
      <c r="STL851" s="14"/>
      <c r="STM851" s="14"/>
      <c r="STN851" s="14"/>
      <c r="STO851" s="14"/>
      <c r="STP851" s="14"/>
      <c r="STQ851" s="14"/>
      <c r="STR851" s="14"/>
      <c r="STS851" s="14"/>
      <c r="STT851" s="14"/>
      <c r="STU851" s="14"/>
      <c r="STV851" s="14"/>
      <c r="STW851" s="14"/>
      <c r="STX851" s="14"/>
      <c r="STY851" s="14"/>
      <c r="STZ851" s="14"/>
      <c r="SUA851" s="14"/>
      <c r="SUB851" s="14"/>
      <c r="SUC851" s="14"/>
      <c r="SUD851" s="14"/>
      <c r="SUE851" s="14"/>
      <c r="SUF851" s="14"/>
      <c r="SUG851" s="14"/>
      <c r="SUH851" s="14"/>
      <c r="SUI851" s="14"/>
      <c r="SUJ851" s="14"/>
      <c r="SUK851" s="14"/>
      <c r="SUL851" s="14"/>
      <c r="SUM851" s="14"/>
      <c r="SUN851" s="14"/>
      <c r="SUO851" s="14"/>
      <c r="SUP851" s="14"/>
      <c r="SUQ851" s="14"/>
      <c r="SUR851" s="14"/>
      <c r="SUS851" s="14"/>
      <c r="SUT851" s="14"/>
      <c r="SUU851" s="14"/>
      <c r="SUV851" s="14"/>
      <c r="SUW851" s="14"/>
      <c r="SUX851" s="14"/>
      <c r="SUY851" s="14"/>
      <c r="SUZ851" s="14"/>
      <c r="SVA851" s="14"/>
      <c r="SVB851" s="14"/>
      <c r="SVC851" s="14"/>
      <c r="SVD851" s="14"/>
      <c r="SVE851" s="14"/>
      <c r="SVF851" s="14"/>
      <c r="SVG851" s="14"/>
      <c r="SVH851" s="14"/>
      <c r="SVI851" s="14"/>
      <c r="SVJ851" s="14"/>
      <c r="SVK851" s="14"/>
      <c r="SVL851" s="14"/>
      <c r="SVM851" s="14"/>
      <c r="SVN851" s="14"/>
      <c r="SVO851" s="14"/>
      <c r="SVP851" s="14"/>
      <c r="SVQ851" s="14"/>
      <c r="SVR851" s="14"/>
      <c r="SVS851" s="14"/>
      <c r="SVT851" s="14"/>
      <c r="SVU851" s="14"/>
      <c r="SVV851" s="14"/>
      <c r="SVW851" s="14"/>
      <c r="SVX851" s="14"/>
      <c r="SVY851" s="14"/>
      <c r="SVZ851" s="14"/>
      <c r="SWA851" s="14"/>
      <c r="SWB851" s="14"/>
      <c r="SWC851" s="14"/>
      <c r="SWD851" s="14"/>
      <c r="SWE851" s="14"/>
      <c r="SWF851" s="14"/>
      <c r="SWG851" s="14"/>
      <c r="SWH851" s="14"/>
      <c r="SWI851" s="14"/>
      <c r="SWJ851" s="14"/>
      <c r="SWK851" s="14"/>
      <c r="SWL851" s="14"/>
      <c r="SWM851" s="14"/>
      <c r="SWN851" s="14"/>
      <c r="SWO851" s="14"/>
      <c r="SWP851" s="14"/>
      <c r="SWQ851" s="14"/>
      <c r="SWR851" s="14"/>
      <c r="SWS851" s="14"/>
      <c r="SWT851" s="14"/>
      <c r="SWU851" s="14"/>
      <c r="SWV851" s="14"/>
      <c r="SWW851" s="14"/>
      <c r="SWX851" s="14"/>
      <c r="SWY851" s="14"/>
      <c r="SWZ851" s="14"/>
      <c r="SXA851" s="14"/>
      <c r="SXB851" s="14"/>
      <c r="SXC851" s="14"/>
      <c r="SXD851" s="14"/>
      <c r="SXE851" s="14"/>
      <c r="SXF851" s="14"/>
      <c r="SXG851" s="14"/>
      <c r="SXH851" s="14"/>
      <c r="SXI851" s="14"/>
      <c r="SXJ851" s="14"/>
      <c r="SXK851" s="14"/>
      <c r="SXL851" s="14"/>
      <c r="SXM851" s="14"/>
      <c r="SXN851" s="14"/>
      <c r="SXO851" s="14"/>
      <c r="SXP851" s="14"/>
      <c r="SXQ851" s="14"/>
      <c r="SXR851" s="14"/>
      <c r="SXS851" s="14"/>
      <c r="SXT851" s="14"/>
      <c r="SXU851" s="14"/>
      <c r="SXV851" s="14"/>
      <c r="SXW851" s="14"/>
      <c r="SXX851" s="14"/>
      <c r="SXY851" s="14"/>
      <c r="SXZ851" s="14"/>
      <c r="SYA851" s="14"/>
      <c r="SYB851" s="14"/>
      <c r="SYC851" s="14"/>
      <c r="SYD851" s="14"/>
      <c r="SYE851" s="14"/>
      <c r="SYF851" s="14"/>
      <c r="SYG851" s="14"/>
      <c r="SYH851" s="14"/>
      <c r="SYI851" s="14"/>
      <c r="SYJ851" s="14"/>
      <c r="SYK851" s="14"/>
      <c r="SYL851" s="14"/>
      <c r="SYM851" s="14"/>
      <c r="SYN851" s="14"/>
      <c r="SYO851" s="14"/>
      <c r="SYP851" s="14"/>
      <c r="SYQ851" s="14"/>
      <c r="SYR851" s="14"/>
      <c r="SYS851" s="14"/>
      <c r="SYT851" s="14"/>
      <c r="SYU851" s="14"/>
      <c r="SYV851" s="14"/>
      <c r="SYW851" s="14"/>
      <c r="SYX851" s="14"/>
      <c r="SYY851" s="14"/>
      <c r="SYZ851" s="14"/>
      <c r="SZA851" s="14"/>
      <c r="SZB851" s="14"/>
      <c r="SZC851" s="14"/>
      <c r="SZD851" s="14"/>
      <c r="SZE851" s="14"/>
      <c r="SZF851" s="14"/>
      <c r="SZG851" s="14"/>
      <c r="SZH851" s="14"/>
      <c r="SZI851" s="14"/>
      <c r="SZJ851" s="14"/>
      <c r="SZK851" s="14"/>
      <c r="SZL851" s="14"/>
      <c r="SZM851" s="14"/>
      <c r="SZN851" s="14"/>
      <c r="SZO851" s="14"/>
      <c r="SZP851" s="14"/>
      <c r="SZQ851" s="14"/>
      <c r="SZR851" s="14"/>
      <c r="SZS851" s="14"/>
      <c r="SZT851" s="14"/>
      <c r="SZU851" s="14"/>
      <c r="SZV851" s="14"/>
      <c r="SZW851" s="14"/>
      <c r="SZX851" s="14"/>
      <c r="SZY851" s="14"/>
      <c r="SZZ851" s="14"/>
      <c r="TAA851" s="14"/>
      <c r="TAB851" s="14"/>
      <c r="TAC851" s="14"/>
      <c r="TAD851" s="14"/>
      <c r="TAE851" s="14"/>
      <c r="TAF851" s="14"/>
      <c r="TAG851" s="14"/>
      <c r="TAH851" s="14"/>
      <c r="TAI851" s="14"/>
      <c r="TAJ851" s="14"/>
      <c r="TAK851" s="14"/>
      <c r="TAL851" s="14"/>
      <c r="TAM851" s="14"/>
      <c r="TAN851" s="14"/>
      <c r="TAO851" s="14"/>
      <c r="TAP851" s="14"/>
      <c r="TAQ851" s="14"/>
      <c r="TAR851" s="14"/>
      <c r="TAS851" s="14"/>
      <c r="TAT851" s="14"/>
      <c r="TAU851" s="14"/>
      <c r="TAV851" s="14"/>
      <c r="TAW851" s="14"/>
      <c r="TAX851" s="14"/>
      <c r="TAY851" s="14"/>
      <c r="TAZ851" s="14"/>
      <c r="TBA851" s="14"/>
      <c r="TBB851" s="14"/>
      <c r="TBC851" s="14"/>
      <c r="TBD851" s="14"/>
      <c r="TBE851" s="14"/>
      <c r="TBF851" s="14"/>
      <c r="TBG851" s="14"/>
      <c r="TBH851" s="14"/>
      <c r="TBI851" s="14"/>
      <c r="TBJ851" s="14"/>
      <c r="TBK851" s="14"/>
      <c r="TBL851" s="14"/>
      <c r="TBM851" s="14"/>
      <c r="TBN851" s="14"/>
      <c r="TBO851" s="14"/>
      <c r="TBP851" s="14"/>
      <c r="TBQ851" s="14"/>
      <c r="TBR851" s="14"/>
      <c r="TBS851" s="14"/>
      <c r="TBT851" s="14"/>
      <c r="TBU851" s="14"/>
      <c r="TBV851" s="14"/>
      <c r="TBW851" s="14"/>
      <c r="TBX851" s="14"/>
      <c r="TBY851" s="14"/>
      <c r="TBZ851" s="14"/>
      <c r="TCA851" s="14"/>
      <c r="TCB851" s="14"/>
      <c r="TCC851" s="14"/>
      <c r="TCD851" s="14"/>
      <c r="TCE851" s="14"/>
      <c r="TCF851" s="14"/>
      <c r="TCG851" s="14"/>
      <c r="TCH851" s="14"/>
      <c r="TCI851" s="14"/>
      <c r="TCJ851" s="14"/>
      <c r="TCK851" s="14"/>
      <c r="TCL851" s="14"/>
      <c r="TCM851" s="14"/>
      <c r="TCN851" s="14"/>
      <c r="TCO851" s="14"/>
      <c r="TCP851" s="14"/>
      <c r="TCQ851" s="14"/>
      <c r="TCR851" s="14"/>
      <c r="TCS851" s="14"/>
      <c r="TCT851" s="14"/>
      <c r="TCU851" s="14"/>
      <c r="TCV851" s="14"/>
      <c r="TCW851" s="14"/>
      <c r="TCX851" s="14"/>
      <c r="TCY851" s="14"/>
      <c r="TCZ851" s="14"/>
      <c r="TDA851" s="14"/>
      <c r="TDB851" s="14"/>
      <c r="TDC851" s="14"/>
      <c r="TDD851" s="14"/>
      <c r="TDE851" s="14"/>
      <c r="TDF851" s="14"/>
      <c r="TDG851" s="14"/>
      <c r="TDH851" s="14"/>
      <c r="TDI851" s="14"/>
      <c r="TDJ851" s="14"/>
      <c r="TDK851" s="14"/>
      <c r="TDL851" s="14"/>
      <c r="TDM851" s="14"/>
      <c r="TDN851" s="14"/>
      <c r="TDO851" s="14"/>
      <c r="TDP851" s="14"/>
      <c r="TDQ851" s="14"/>
      <c r="TDR851" s="14"/>
      <c r="TDS851" s="14"/>
      <c r="TDT851" s="14"/>
      <c r="TDU851" s="14"/>
      <c r="TDV851" s="14"/>
      <c r="TDW851" s="14"/>
      <c r="TDX851" s="14"/>
      <c r="TDY851" s="14"/>
      <c r="TDZ851" s="14"/>
      <c r="TEA851" s="14"/>
      <c r="TEB851" s="14"/>
      <c r="TEC851" s="14"/>
      <c r="TED851" s="14"/>
      <c r="TEE851" s="14"/>
      <c r="TEF851" s="14"/>
      <c r="TEG851" s="14"/>
      <c r="TEH851" s="14"/>
      <c r="TEI851" s="14"/>
      <c r="TEJ851" s="14"/>
      <c r="TEK851" s="14"/>
      <c r="TEL851" s="14"/>
      <c r="TEM851" s="14"/>
      <c r="TEN851" s="14"/>
      <c r="TEO851" s="14"/>
      <c r="TEP851" s="14"/>
      <c r="TEQ851" s="14"/>
      <c r="TER851" s="14"/>
      <c r="TES851" s="14"/>
      <c r="TET851" s="14"/>
      <c r="TEU851" s="14"/>
      <c r="TEV851" s="14"/>
      <c r="TEW851" s="14"/>
      <c r="TEX851" s="14"/>
      <c r="TEY851" s="14"/>
      <c r="TEZ851" s="14"/>
      <c r="TFA851" s="14"/>
      <c r="TFB851" s="14"/>
      <c r="TFC851" s="14"/>
      <c r="TFD851" s="14"/>
      <c r="TFE851" s="14"/>
      <c r="TFF851" s="14"/>
      <c r="TFG851" s="14"/>
      <c r="TFH851" s="14"/>
      <c r="TFI851" s="14"/>
      <c r="TFJ851" s="14"/>
      <c r="TFK851" s="14"/>
      <c r="TFL851" s="14"/>
      <c r="TFM851" s="14"/>
      <c r="TFN851" s="14"/>
      <c r="TFO851" s="14"/>
      <c r="TFP851" s="14"/>
      <c r="TFQ851" s="14"/>
      <c r="TFR851" s="14"/>
      <c r="TFS851" s="14"/>
      <c r="TFT851" s="14"/>
      <c r="TFU851" s="14"/>
      <c r="TFV851" s="14"/>
      <c r="TFW851" s="14"/>
      <c r="TFX851" s="14"/>
      <c r="TFY851" s="14"/>
      <c r="TFZ851" s="14"/>
      <c r="TGA851" s="14"/>
      <c r="TGB851" s="14"/>
      <c r="TGC851" s="14"/>
      <c r="TGD851" s="14"/>
      <c r="TGE851" s="14"/>
      <c r="TGF851" s="14"/>
      <c r="TGG851" s="14"/>
      <c r="TGH851" s="14"/>
      <c r="TGI851" s="14"/>
      <c r="TGJ851" s="14"/>
      <c r="TGK851" s="14"/>
      <c r="TGL851" s="14"/>
      <c r="TGM851" s="14"/>
      <c r="TGN851" s="14"/>
      <c r="TGO851" s="14"/>
      <c r="TGP851" s="14"/>
      <c r="TGQ851" s="14"/>
      <c r="TGR851" s="14"/>
      <c r="TGS851" s="14"/>
      <c r="TGT851" s="14"/>
      <c r="TGU851" s="14"/>
      <c r="TGV851" s="14"/>
      <c r="TGW851" s="14"/>
      <c r="TGX851" s="14"/>
      <c r="TGY851" s="14"/>
      <c r="TGZ851" s="14"/>
      <c r="THA851" s="14"/>
      <c r="THB851" s="14"/>
      <c r="THC851" s="14"/>
      <c r="THD851" s="14"/>
      <c r="THE851" s="14"/>
      <c r="THF851" s="14"/>
      <c r="THG851" s="14"/>
      <c r="THH851" s="14"/>
      <c r="THI851" s="14"/>
      <c r="THJ851" s="14"/>
      <c r="THK851" s="14"/>
      <c r="THL851" s="14"/>
      <c r="THM851" s="14"/>
      <c r="THN851" s="14"/>
      <c r="THO851" s="14"/>
      <c r="THP851" s="14"/>
      <c r="THQ851" s="14"/>
      <c r="THR851" s="14"/>
      <c r="THS851" s="14"/>
      <c r="THT851" s="14"/>
      <c r="THU851" s="14"/>
      <c r="THV851" s="14"/>
      <c r="THW851" s="14"/>
      <c r="THX851" s="14"/>
      <c r="THY851" s="14"/>
      <c r="THZ851" s="14"/>
      <c r="TIA851" s="14"/>
      <c r="TIB851" s="14"/>
      <c r="TIC851" s="14"/>
      <c r="TID851" s="14"/>
      <c r="TIE851" s="14"/>
      <c r="TIF851" s="14"/>
      <c r="TIG851" s="14"/>
      <c r="TIH851" s="14"/>
      <c r="TII851" s="14"/>
      <c r="TIJ851" s="14"/>
      <c r="TIK851" s="14"/>
      <c r="TIL851" s="14"/>
      <c r="TIM851" s="14"/>
      <c r="TIN851" s="14"/>
      <c r="TIO851" s="14"/>
      <c r="TIP851" s="14"/>
      <c r="TIQ851" s="14"/>
      <c r="TIR851" s="14"/>
      <c r="TIS851" s="14"/>
      <c r="TIT851" s="14"/>
      <c r="TIU851" s="14"/>
      <c r="TIV851" s="14"/>
      <c r="TIW851" s="14"/>
      <c r="TIX851" s="14"/>
      <c r="TIY851" s="14"/>
      <c r="TIZ851" s="14"/>
      <c r="TJA851" s="14"/>
      <c r="TJB851" s="14"/>
      <c r="TJC851" s="14"/>
      <c r="TJD851" s="14"/>
      <c r="TJE851" s="14"/>
      <c r="TJF851" s="14"/>
      <c r="TJG851" s="14"/>
      <c r="TJH851" s="14"/>
      <c r="TJI851" s="14"/>
      <c r="TJJ851" s="14"/>
      <c r="TJK851" s="14"/>
      <c r="TJL851" s="14"/>
      <c r="TJM851" s="14"/>
      <c r="TJN851" s="14"/>
      <c r="TJO851" s="14"/>
      <c r="TJP851" s="14"/>
      <c r="TJQ851" s="14"/>
      <c r="TJR851" s="14"/>
      <c r="TJS851" s="14"/>
      <c r="TJT851" s="14"/>
      <c r="TJU851" s="14"/>
      <c r="TJV851" s="14"/>
      <c r="TJW851" s="14"/>
      <c r="TJX851" s="14"/>
      <c r="TJY851" s="14"/>
      <c r="TJZ851" s="14"/>
      <c r="TKA851" s="14"/>
      <c r="TKB851" s="14"/>
      <c r="TKC851" s="14"/>
      <c r="TKD851" s="14"/>
      <c r="TKE851" s="14"/>
      <c r="TKF851" s="14"/>
      <c r="TKG851" s="14"/>
      <c r="TKH851" s="14"/>
      <c r="TKI851" s="14"/>
      <c r="TKJ851" s="14"/>
      <c r="TKK851" s="14"/>
      <c r="TKL851" s="14"/>
      <c r="TKM851" s="14"/>
      <c r="TKN851" s="14"/>
      <c r="TKO851" s="14"/>
      <c r="TKP851" s="14"/>
      <c r="TKQ851" s="14"/>
      <c r="TKR851" s="14"/>
      <c r="TKS851" s="14"/>
      <c r="TKT851" s="14"/>
      <c r="TKU851" s="14"/>
      <c r="TKV851" s="14"/>
      <c r="TKW851" s="14"/>
      <c r="TKX851" s="14"/>
      <c r="TKY851" s="14"/>
      <c r="TKZ851" s="14"/>
      <c r="TLA851" s="14"/>
      <c r="TLB851" s="14"/>
      <c r="TLC851" s="14"/>
      <c r="TLD851" s="14"/>
      <c r="TLE851" s="14"/>
      <c r="TLF851" s="14"/>
      <c r="TLG851" s="14"/>
      <c r="TLH851" s="14"/>
      <c r="TLI851" s="14"/>
      <c r="TLJ851" s="14"/>
      <c r="TLK851" s="14"/>
      <c r="TLL851" s="14"/>
      <c r="TLM851" s="14"/>
      <c r="TLN851" s="14"/>
      <c r="TLO851" s="14"/>
      <c r="TLP851" s="14"/>
      <c r="TLQ851" s="14"/>
      <c r="TLR851" s="14"/>
      <c r="TLS851" s="14"/>
      <c r="TLT851" s="14"/>
      <c r="TLU851" s="14"/>
      <c r="TLV851" s="14"/>
      <c r="TLW851" s="14"/>
      <c r="TLX851" s="14"/>
      <c r="TLY851" s="14"/>
      <c r="TLZ851" s="14"/>
      <c r="TMA851" s="14"/>
      <c r="TMB851" s="14"/>
      <c r="TMC851" s="14"/>
      <c r="TMD851" s="14"/>
      <c r="TME851" s="14"/>
      <c r="TMF851" s="14"/>
      <c r="TMG851" s="14"/>
      <c r="TMH851" s="14"/>
      <c r="TMI851" s="14"/>
      <c r="TMJ851" s="14"/>
      <c r="TMK851" s="14"/>
      <c r="TML851" s="14"/>
      <c r="TMM851" s="14"/>
      <c r="TMN851" s="14"/>
      <c r="TMO851" s="14"/>
      <c r="TMP851" s="14"/>
      <c r="TMQ851" s="14"/>
      <c r="TMR851" s="14"/>
      <c r="TMS851" s="14"/>
      <c r="TMT851" s="14"/>
      <c r="TMU851" s="14"/>
      <c r="TMV851" s="14"/>
      <c r="TMW851" s="14"/>
      <c r="TMX851" s="14"/>
      <c r="TMY851" s="14"/>
      <c r="TMZ851" s="14"/>
      <c r="TNA851" s="14"/>
      <c r="TNB851" s="14"/>
      <c r="TNC851" s="14"/>
      <c r="TND851" s="14"/>
      <c r="TNE851" s="14"/>
      <c r="TNF851" s="14"/>
      <c r="TNG851" s="14"/>
      <c r="TNH851" s="14"/>
      <c r="TNI851" s="14"/>
      <c r="TNJ851" s="14"/>
      <c r="TNK851" s="14"/>
      <c r="TNL851" s="14"/>
      <c r="TNM851" s="14"/>
      <c r="TNN851" s="14"/>
      <c r="TNO851" s="14"/>
      <c r="TNP851" s="14"/>
      <c r="TNQ851" s="14"/>
      <c r="TNR851" s="14"/>
      <c r="TNS851" s="14"/>
      <c r="TNT851" s="14"/>
      <c r="TNU851" s="14"/>
      <c r="TNV851" s="14"/>
      <c r="TNW851" s="14"/>
      <c r="TNX851" s="14"/>
      <c r="TNY851" s="14"/>
      <c r="TNZ851" s="14"/>
      <c r="TOA851" s="14"/>
      <c r="TOB851" s="14"/>
      <c r="TOC851" s="14"/>
      <c r="TOD851" s="14"/>
      <c r="TOE851" s="14"/>
      <c r="TOF851" s="14"/>
      <c r="TOG851" s="14"/>
      <c r="TOH851" s="14"/>
      <c r="TOI851" s="14"/>
      <c r="TOJ851" s="14"/>
      <c r="TOK851" s="14"/>
      <c r="TOL851" s="14"/>
      <c r="TOM851" s="14"/>
      <c r="TON851" s="14"/>
      <c r="TOO851" s="14"/>
      <c r="TOP851" s="14"/>
      <c r="TOQ851" s="14"/>
      <c r="TOR851" s="14"/>
      <c r="TOS851" s="14"/>
      <c r="TOT851" s="14"/>
      <c r="TOU851" s="14"/>
      <c r="TOV851" s="14"/>
      <c r="TOW851" s="14"/>
      <c r="TOX851" s="14"/>
      <c r="TOY851" s="14"/>
      <c r="TOZ851" s="14"/>
      <c r="TPA851" s="14"/>
      <c r="TPB851" s="14"/>
      <c r="TPC851" s="14"/>
      <c r="TPD851" s="14"/>
      <c r="TPE851" s="14"/>
      <c r="TPF851" s="14"/>
      <c r="TPG851" s="14"/>
      <c r="TPH851" s="14"/>
      <c r="TPI851" s="14"/>
      <c r="TPJ851" s="14"/>
      <c r="TPK851" s="14"/>
      <c r="TPL851" s="14"/>
      <c r="TPM851" s="14"/>
      <c r="TPN851" s="14"/>
      <c r="TPO851" s="14"/>
      <c r="TPP851" s="14"/>
      <c r="TPQ851" s="14"/>
      <c r="TPR851" s="14"/>
      <c r="TPS851" s="14"/>
      <c r="TPT851" s="14"/>
      <c r="TPU851" s="14"/>
      <c r="TPV851" s="14"/>
      <c r="TPW851" s="14"/>
      <c r="TPX851" s="14"/>
      <c r="TPY851" s="14"/>
      <c r="TPZ851" s="14"/>
      <c r="TQA851" s="14"/>
      <c r="TQB851" s="14"/>
      <c r="TQC851" s="14"/>
      <c r="TQD851" s="14"/>
      <c r="TQE851" s="14"/>
      <c r="TQF851" s="14"/>
      <c r="TQG851" s="14"/>
      <c r="TQH851" s="14"/>
      <c r="TQI851" s="14"/>
      <c r="TQJ851" s="14"/>
      <c r="TQK851" s="14"/>
      <c r="TQL851" s="14"/>
      <c r="TQM851" s="14"/>
      <c r="TQN851" s="14"/>
      <c r="TQO851" s="14"/>
      <c r="TQP851" s="14"/>
      <c r="TQQ851" s="14"/>
      <c r="TQR851" s="14"/>
      <c r="TQS851" s="14"/>
      <c r="TQT851" s="14"/>
      <c r="TQU851" s="14"/>
      <c r="TQV851" s="14"/>
      <c r="TQW851" s="14"/>
      <c r="TQX851" s="14"/>
      <c r="TQY851" s="14"/>
      <c r="TQZ851" s="14"/>
      <c r="TRA851" s="14"/>
      <c r="TRB851" s="14"/>
      <c r="TRC851" s="14"/>
      <c r="TRD851" s="14"/>
      <c r="TRE851" s="14"/>
      <c r="TRF851" s="14"/>
      <c r="TRG851" s="14"/>
      <c r="TRH851" s="14"/>
      <c r="TRI851" s="14"/>
      <c r="TRJ851" s="14"/>
      <c r="TRK851" s="14"/>
      <c r="TRL851" s="14"/>
      <c r="TRM851" s="14"/>
      <c r="TRN851" s="14"/>
      <c r="TRO851" s="14"/>
      <c r="TRP851" s="14"/>
      <c r="TRQ851" s="14"/>
      <c r="TRR851" s="14"/>
      <c r="TRS851" s="14"/>
      <c r="TRT851" s="14"/>
      <c r="TRU851" s="14"/>
      <c r="TRV851" s="14"/>
      <c r="TRW851" s="14"/>
      <c r="TRX851" s="14"/>
      <c r="TRY851" s="14"/>
      <c r="TRZ851" s="14"/>
      <c r="TSA851" s="14"/>
      <c r="TSB851" s="14"/>
      <c r="TSC851" s="14"/>
      <c r="TSD851" s="14"/>
      <c r="TSE851" s="14"/>
      <c r="TSF851" s="14"/>
      <c r="TSG851" s="14"/>
      <c r="TSH851" s="14"/>
      <c r="TSI851" s="14"/>
      <c r="TSJ851" s="14"/>
      <c r="TSK851" s="14"/>
      <c r="TSL851" s="14"/>
      <c r="TSM851" s="14"/>
      <c r="TSN851" s="14"/>
      <c r="TSO851" s="14"/>
      <c r="TSP851" s="14"/>
      <c r="TSQ851" s="14"/>
      <c r="TSR851" s="14"/>
      <c r="TSS851" s="14"/>
      <c r="TST851" s="14"/>
      <c r="TSU851" s="14"/>
      <c r="TSV851" s="14"/>
      <c r="TSW851" s="14"/>
      <c r="TSX851" s="14"/>
      <c r="TSY851" s="14"/>
      <c r="TSZ851" s="14"/>
      <c r="TTA851" s="14"/>
      <c r="TTB851" s="14"/>
      <c r="TTC851" s="14"/>
      <c r="TTD851" s="14"/>
      <c r="TTE851" s="14"/>
      <c r="TTF851" s="14"/>
      <c r="TTG851" s="14"/>
      <c r="TTH851" s="14"/>
      <c r="TTI851" s="14"/>
      <c r="TTJ851" s="14"/>
      <c r="TTK851" s="14"/>
      <c r="TTL851" s="14"/>
      <c r="TTM851" s="14"/>
      <c r="TTN851" s="14"/>
      <c r="TTO851" s="14"/>
      <c r="TTP851" s="14"/>
      <c r="TTQ851" s="14"/>
      <c r="TTR851" s="14"/>
      <c r="TTS851" s="14"/>
      <c r="TTT851" s="14"/>
      <c r="TTU851" s="14"/>
      <c r="TTV851" s="14"/>
      <c r="TTW851" s="14"/>
      <c r="TTX851" s="14"/>
      <c r="TTY851" s="14"/>
      <c r="TTZ851" s="14"/>
      <c r="TUA851" s="14"/>
      <c r="TUB851" s="14"/>
      <c r="TUC851" s="14"/>
      <c r="TUD851" s="14"/>
      <c r="TUE851" s="14"/>
      <c r="TUF851" s="14"/>
      <c r="TUG851" s="14"/>
      <c r="TUH851" s="14"/>
      <c r="TUI851" s="14"/>
      <c r="TUJ851" s="14"/>
      <c r="TUK851" s="14"/>
      <c r="TUL851" s="14"/>
      <c r="TUM851" s="14"/>
      <c r="TUN851" s="14"/>
      <c r="TUO851" s="14"/>
      <c r="TUP851" s="14"/>
      <c r="TUQ851" s="14"/>
      <c r="TUR851" s="14"/>
      <c r="TUS851" s="14"/>
      <c r="TUT851" s="14"/>
      <c r="TUU851" s="14"/>
      <c r="TUV851" s="14"/>
      <c r="TUW851" s="14"/>
      <c r="TUX851" s="14"/>
      <c r="TUY851" s="14"/>
      <c r="TUZ851" s="14"/>
      <c r="TVA851" s="14"/>
      <c r="TVB851" s="14"/>
      <c r="TVC851" s="14"/>
      <c r="TVD851" s="14"/>
      <c r="TVE851" s="14"/>
      <c r="TVF851" s="14"/>
      <c r="TVG851" s="14"/>
      <c r="TVH851" s="14"/>
      <c r="TVI851" s="14"/>
      <c r="TVJ851" s="14"/>
      <c r="TVK851" s="14"/>
      <c r="TVL851" s="14"/>
      <c r="TVM851" s="14"/>
      <c r="TVN851" s="14"/>
      <c r="TVO851" s="14"/>
      <c r="TVP851" s="14"/>
      <c r="TVQ851" s="14"/>
      <c r="TVR851" s="14"/>
      <c r="TVS851" s="14"/>
      <c r="TVT851" s="14"/>
      <c r="TVU851" s="14"/>
      <c r="TVV851" s="14"/>
      <c r="TVW851" s="14"/>
      <c r="TVX851" s="14"/>
      <c r="TVY851" s="14"/>
      <c r="TVZ851" s="14"/>
      <c r="TWA851" s="14"/>
      <c r="TWB851" s="14"/>
      <c r="TWC851" s="14"/>
      <c r="TWD851" s="14"/>
      <c r="TWE851" s="14"/>
      <c r="TWF851" s="14"/>
      <c r="TWG851" s="14"/>
      <c r="TWH851" s="14"/>
      <c r="TWI851" s="14"/>
      <c r="TWJ851" s="14"/>
      <c r="TWK851" s="14"/>
      <c r="TWL851" s="14"/>
      <c r="TWM851" s="14"/>
      <c r="TWN851" s="14"/>
      <c r="TWO851" s="14"/>
      <c r="TWP851" s="14"/>
      <c r="TWQ851" s="14"/>
      <c r="TWR851" s="14"/>
      <c r="TWS851" s="14"/>
      <c r="TWT851" s="14"/>
      <c r="TWU851" s="14"/>
      <c r="TWV851" s="14"/>
      <c r="TWW851" s="14"/>
      <c r="TWX851" s="14"/>
      <c r="TWY851" s="14"/>
      <c r="TWZ851" s="14"/>
      <c r="TXA851" s="14"/>
      <c r="TXB851" s="14"/>
      <c r="TXC851" s="14"/>
      <c r="TXD851" s="14"/>
      <c r="TXE851" s="14"/>
      <c r="TXF851" s="14"/>
      <c r="TXG851" s="14"/>
      <c r="TXH851" s="14"/>
      <c r="TXI851" s="14"/>
      <c r="TXJ851" s="14"/>
      <c r="TXK851" s="14"/>
      <c r="TXL851" s="14"/>
      <c r="TXM851" s="14"/>
      <c r="TXN851" s="14"/>
      <c r="TXO851" s="14"/>
      <c r="TXP851" s="14"/>
      <c r="TXQ851" s="14"/>
      <c r="TXR851" s="14"/>
      <c r="TXS851" s="14"/>
      <c r="TXT851" s="14"/>
      <c r="TXU851" s="14"/>
      <c r="TXV851" s="14"/>
      <c r="TXW851" s="14"/>
      <c r="TXX851" s="14"/>
      <c r="TXY851" s="14"/>
      <c r="TXZ851" s="14"/>
      <c r="TYA851" s="14"/>
      <c r="TYB851" s="14"/>
      <c r="TYC851" s="14"/>
      <c r="TYD851" s="14"/>
      <c r="TYE851" s="14"/>
      <c r="TYF851" s="14"/>
      <c r="TYG851" s="14"/>
      <c r="TYH851" s="14"/>
      <c r="TYI851" s="14"/>
      <c r="TYJ851" s="14"/>
      <c r="TYK851" s="14"/>
      <c r="TYL851" s="14"/>
      <c r="TYM851" s="14"/>
      <c r="TYN851" s="14"/>
      <c r="TYO851" s="14"/>
      <c r="TYP851" s="14"/>
      <c r="TYQ851" s="14"/>
      <c r="TYR851" s="14"/>
      <c r="TYS851" s="14"/>
      <c r="TYT851" s="14"/>
      <c r="TYU851" s="14"/>
      <c r="TYV851" s="14"/>
      <c r="TYW851" s="14"/>
      <c r="TYX851" s="14"/>
      <c r="TYY851" s="14"/>
      <c r="TYZ851" s="14"/>
      <c r="TZA851" s="14"/>
      <c r="TZB851" s="14"/>
      <c r="TZC851" s="14"/>
      <c r="TZD851" s="14"/>
      <c r="TZE851" s="14"/>
      <c r="TZF851" s="14"/>
      <c r="TZG851" s="14"/>
      <c r="TZH851" s="14"/>
      <c r="TZI851" s="14"/>
      <c r="TZJ851" s="14"/>
      <c r="TZK851" s="14"/>
      <c r="TZL851" s="14"/>
      <c r="TZM851" s="14"/>
      <c r="TZN851" s="14"/>
      <c r="TZO851" s="14"/>
      <c r="TZP851" s="14"/>
      <c r="TZQ851" s="14"/>
      <c r="TZR851" s="14"/>
      <c r="TZS851" s="14"/>
      <c r="TZT851" s="14"/>
      <c r="TZU851" s="14"/>
      <c r="TZV851" s="14"/>
      <c r="TZW851" s="14"/>
      <c r="TZX851" s="14"/>
      <c r="TZY851" s="14"/>
      <c r="TZZ851" s="14"/>
      <c r="UAA851" s="14"/>
      <c r="UAB851" s="14"/>
      <c r="UAC851" s="14"/>
      <c r="UAD851" s="14"/>
      <c r="UAE851" s="14"/>
      <c r="UAF851" s="14"/>
      <c r="UAG851" s="14"/>
      <c r="UAH851" s="14"/>
      <c r="UAI851" s="14"/>
      <c r="UAJ851" s="14"/>
      <c r="UAK851" s="14"/>
      <c r="UAL851" s="14"/>
      <c r="UAM851" s="14"/>
      <c r="UAN851" s="14"/>
      <c r="UAO851" s="14"/>
      <c r="UAP851" s="14"/>
      <c r="UAQ851" s="14"/>
      <c r="UAR851" s="14"/>
      <c r="UAS851" s="14"/>
      <c r="UAT851" s="14"/>
      <c r="UAU851" s="14"/>
      <c r="UAV851" s="14"/>
      <c r="UAW851" s="14"/>
      <c r="UAX851" s="14"/>
      <c r="UAY851" s="14"/>
      <c r="UAZ851" s="14"/>
      <c r="UBA851" s="14"/>
      <c r="UBB851" s="14"/>
      <c r="UBC851" s="14"/>
      <c r="UBD851" s="14"/>
      <c r="UBE851" s="14"/>
      <c r="UBF851" s="14"/>
      <c r="UBG851" s="14"/>
      <c r="UBH851" s="14"/>
      <c r="UBI851" s="14"/>
      <c r="UBJ851" s="14"/>
      <c r="UBK851" s="14"/>
      <c r="UBL851" s="14"/>
      <c r="UBM851" s="14"/>
      <c r="UBN851" s="14"/>
      <c r="UBO851" s="14"/>
      <c r="UBP851" s="14"/>
      <c r="UBQ851" s="14"/>
      <c r="UBR851" s="14"/>
      <c r="UBS851" s="14"/>
      <c r="UBT851" s="14"/>
      <c r="UBU851" s="14"/>
      <c r="UBV851" s="14"/>
      <c r="UBW851" s="14"/>
      <c r="UBX851" s="14"/>
      <c r="UBY851" s="14"/>
      <c r="UBZ851" s="14"/>
      <c r="UCA851" s="14"/>
      <c r="UCB851" s="14"/>
      <c r="UCC851" s="14"/>
      <c r="UCD851" s="14"/>
      <c r="UCE851" s="14"/>
      <c r="UCF851" s="14"/>
      <c r="UCG851" s="14"/>
      <c r="UCH851" s="14"/>
      <c r="UCI851" s="14"/>
      <c r="UCJ851" s="14"/>
      <c r="UCK851" s="14"/>
      <c r="UCL851" s="14"/>
      <c r="UCM851" s="14"/>
      <c r="UCN851" s="14"/>
      <c r="UCO851" s="14"/>
      <c r="UCP851" s="14"/>
      <c r="UCQ851" s="14"/>
      <c r="UCR851" s="14"/>
      <c r="UCS851" s="14"/>
      <c r="UCT851" s="14"/>
      <c r="UCU851" s="14"/>
      <c r="UCV851" s="14"/>
      <c r="UCW851" s="14"/>
      <c r="UCX851" s="14"/>
      <c r="UCY851" s="14"/>
      <c r="UCZ851" s="14"/>
      <c r="UDA851" s="14"/>
      <c r="UDB851" s="14"/>
      <c r="UDC851" s="14"/>
      <c r="UDD851" s="14"/>
      <c r="UDE851" s="14"/>
      <c r="UDF851" s="14"/>
      <c r="UDG851" s="14"/>
      <c r="UDH851" s="14"/>
      <c r="UDI851" s="14"/>
      <c r="UDJ851" s="14"/>
      <c r="UDK851" s="14"/>
      <c r="UDL851" s="14"/>
      <c r="UDM851" s="14"/>
      <c r="UDN851" s="14"/>
      <c r="UDO851" s="14"/>
      <c r="UDP851" s="14"/>
      <c r="UDQ851" s="14"/>
      <c r="UDR851" s="14"/>
      <c r="UDS851" s="14"/>
      <c r="UDT851" s="14"/>
      <c r="UDU851" s="14"/>
      <c r="UDV851" s="14"/>
      <c r="UDW851" s="14"/>
      <c r="UDX851" s="14"/>
      <c r="UDY851" s="14"/>
      <c r="UDZ851" s="14"/>
      <c r="UEA851" s="14"/>
      <c r="UEB851" s="14"/>
      <c r="UEC851" s="14"/>
      <c r="UED851" s="14"/>
      <c r="UEE851" s="14"/>
      <c r="UEF851" s="14"/>
      <c r="UEG851" s="14"/>
      <c r="UEH851" s="14"/>
      <c r="UEI851" s="14"/>
      <c r="UEJ851" s="14"/>
      <c r="UEK851" s="14"/>
      <c r="UEL851" s="14"/>
      <c r="UEM851" s="14"/>
      <c r="UEN851" s="14"/>
      <c r="UEO851" s="14"/>
      <c r="UEP851" s="14"/>
      <c r="UEQ851" s="14"/>
      <c r="UER851" s="14"/>
      <c r="UES851" s="14"/>
      <c r="UET851" s="14"/>
      <c r="UEU851" s="14"/>
      <c r="UEV851" s="14"/>
      <c r="UEW851" s="14"/>
      <c r="UEX851" s="14"/>
      <c r="UEY851" s="14"/>
      <c r="UEZ851" s="14"/>
      <c r="UFA851" s="14"/>
      <c r="UFB851" s="14"/>
      <c r="UFC851" s="14"/>
      <c r="UFD851" s="14"/>
      <c r="UFE851" s="14"/>
      <c r="UFF851" s="14"/>
      <c r="UFG851" s="14"/>
      <c r="UFH851" s="14"/>
      <c r="UFI851" s="14"/>
      <c r="UFJ851" s="14"/>
      <c r="UFK851" s="14"/>
      <c r="UFL851" s="14"/>
      <c r="UFM851" s="14"/>
      <c r="UFN851" s="14"/>
      <c r="UFO851" s="14"/>
      <c r="UFP851" s="14"/>
      <c r="UFQ851" s="14"/>
      <c r="UFR851" s="14"/>
      <c r="UFS851" s="14"/>
      <c r="UFT851" s="14"/>
      <c r="UFU851" s="14"/>
      <c r="UFV851" s="14"/>
      <c r="UFW851" s="14"/>
      <c r="UFX851" s="14"/>
      <c r="UFY851" s="14"/>
      <c r="UFZ851" s="14"/>
      <c r="UGA851" s="14"/>
      <c r="UGB851" s="14"/>
      <c r="UGC851" s="14"/>
      <c r="UGD851" s="14"/>
      <c r="UGE851" s="14"/>
      <c r="UGF851" s="14"/>
      <c r="UGG851" s="14"/>
      <c r="UGH851" s="14"/>
      <c r="UGI851" s="14"/>
      <c r="UGJ851" s="14"/>
      <c r="UGK851" s="14"/>
      <c r="UGL851" s="14"/>
      <c r="UGM851" s="14"/>
      <c r="UGN851" s="14"/>
      <c r="UGO851" s="14"/>
      <c r="UGP851" s="14"/>
      <c r="UGQ851" s="14"/>
      <c r="UGR851" s="14"/>
      <c r="UGS851" s="14"/>
      <c r="UGT851" s="14"/>
      <c r="UGU851" s="14"/>
      <c r="UGV851" s="14"/>
      <c r="UGW851" s="14"/>
      <c r="UGX851" s="14"/>
      <c r="UGY851" s="14"/>
      <c r="UGZ851" s="14"/>
      <c r="UHA851" s="14"/>
      <c r="UHB851" s="14"/>
      <c r="UHC851" s="14"/>
      <c r="UHD851" s="14"/>
      <c r="UHE851" s="14"/>
      <c r="UHF851" s="14"/>
      <c r="UHG851" s="14"/>
      <c r="UHH851" s="14"/>
      <c r="UHI851" s="14"/>
      <c r="UHJ851" s="14"/>
      <c r="UHK851" s="14"/>
      <c r="UHL851" s="14"/>
      <c r="UHM851" s="14"/>
      <c r="UHN851" s="14"/>
      <c r="UHO851" s="14"/>
      <c r="UHP851" s="14"/>
      <c r="UHQ851" s="14"/>
      <c r="UHR851" s="14"/>
      <c r="UHS851" s="14"/>
      <c r="UHT851" s="14"/>
      <c r="UHU851" s="14"/>
      <c r="UHV851" s="14"/>
      <c r="UHW851" s="14"/>
      <c r="UHX851" s="14"/>
      <c r="UHY851" s="14"/>
      <c r="UHZ851" s="14"/>
      <c r="UIA851" s="14"/>
      <c r="UIB851" s="14"/>
      <c r="UIC851" s="14"/>
      <c r="UID851" s="14"/>
      <c r="UIE851" s="14"/>
      <c r="UIF851" s="14"/>
      <c r="UIG851" s="14"/>
      <c r="UIH851" s="14"/>
      <c r="UII851" s="14"/>
      <c r="UIJ851" s="14"/>
      <c r="UIK851" s="14"/>
      <c r="UIL851" s="14"/>
      <c r="UIM851" s="14"/>
      <c r="UIN851" s="14"/>
      <c r="UIO851" s="14"/>
      <c r="UIP851" s="14"/>
      <c r="UIQ851" s="14"/>
      <c r="UIR851" s="14"/>
      <c r="UIS851" s="14"/>
      <c r="UIT851" s="14"/>
      <c r="UIU851" s="14"/>
      <c r="UIV851" s="14"/>
      <c r="UIW851" s="14"/>
      <c r="UIX851" s="14"/>
      <c r="UIY851" s="14"/>
      <c r="UIZ851" s="14"/>
      <c r="UJA851" s="14"/>
      <c r="UJB851" s="14"/>
      <c r="UJC851" s="14"/>
      <c r="UJD851" s="14"/>
      <c r="UJE851" s="14"/>
      <c r="UJF851" s="14"/>
      <c r="UJG851" s="14"/>
      <c r="UJH851" s="14"/>
      <c r="UJI851" s="14"/>
      <c r="UJJ851" s="14"/>
      <c r="UJK851" s="14"/>
      <c r="UJL851" s="14"/>
      <c r="UJM851" s="14"/>
      <c r="UJN851" s="14"/>
      <c r="UJO851" s="14"/>
      <c r="UJP851" s="14"/>
      <c r="UJQ851" s="14"/>
      <c r="UJR851" s="14"/>
      <c r="UJS851" s="14"/>
      <c r="UJT851" s="14"/>
      <c r="UJU851" s="14"/>
      <c r="UJV851" s="14"/>
      <c r="UJW851" s="14"/>
      <c r="UJX851" s="14"/>
      <c r="UJY851" s="14"/>
      <c r="UJZ851" s="14"/>
      <c r="UKA851" s="14"/>
      <c r="UKB851" s="14"/>
      <c r="UKC851" s="14"/>
      <c r="UKD851" s="14"/>
      <c r="UKE851" s="14"/>
      <c r="UKF851" s="14"/>
      <c r="UKG851" s="14"/>
      <c r="UKH851" s="14"/>
      <c r="UKI851" s="14"/>
      <c r="UKJ851" s="14"/>
      <c r="UKK851" s="14"/>
      <c r="UKL851" s="14"/>
      <c r="UKM851" s="14"/>
      <c r="UKN851" s="14"/>
      <c r="UKO851" s="14"/>
      <c r="UKP851" s="14"/>
      <c r="UKQ851" s="14"/>
      <c r="UKR851" s="14"/>
      <c r="UKS851" s="14"/>
      <c r="UKT851" s="14"/>
      <c r="UKU851" s="14"/>
      <c r="UKV851" s="14"/>
      <c r="UKW851" s="14"/>
      <c r="UKX851" s="14"/>
      <c r="UKY851" s="14"/>
      <c r="UKZ851" s="14"/>
      <c r="ULA851" s="14"/>
      <c r="ULB851" s="14"/>
      <c r="ULC851" s="14"/>
      <c r="ULD851" s="14"/>
      <c r="ULE851" s="14"/>
      <c r="ULF851" s="14"/>
      <c r="ULG851" s="14"/>
      <c r="ULH851" s="14"/>
      <c r="ULI851" s="14"/>
      <c r="ULJ851" s="14"/>
      <c r="ULK851" s="14"/>
      <c r="ULL851" s="14"/>
      <c r="ULM851" s="14"/>
      <c r="ULN851" s="14"/>
      <c r="ULO851" s="14"/>
      <c r="ULP851" s="14"/>
      <c r="ULQ851" s="14"/>
      <c r="ULR851" s="14"/>
      <c r="ULS851" s="14"/>
      <c r="ULT851" s="14"/>
      <c r="ULU851" s="14"/>
      <c r="ULV851" s="14"/>
      <c r="ULW851" s="14"/>
      <c r="ULX851" s="14"/>
      <c r="ULY851" s="14"/>
      <c r="ULZ851" s="14"/>
      <c r="UMA851" s="14"/>
      <c r="UMB851" s="14"/>
      <c r="UMC851" s="14"/>
      <c r="UMD851" s="14"/>
      <c r="UME851" s="14"/>
      <c r="UMF851" s="14"/>
      <c r="UMG851" s="14"/>
      <c r="UMH851" s="14"/>
      <c r="UMI851" s="14"/>
      <c r="UMJ851" s="14"/>
      <c r="UMK851" s="14"/>
      <c r="UML851" s="14"/>
      <c r="UMM851" s="14"/>
      <c r="UMN851" s="14"/>
      <c r="UMO851" s="14"/>
      <c r="UMP851" s="14"/>
      <c r="UMQ851" s="14"/>
      <c r="UMR851" s="14"/>
      <c r="UMS851" s="14"/>
      <c r="UMT851" s="14"/>
      <c r="UMU851" s="14"/>
      <c r="UMV851" s="14"/>
      <c r="UMW851" s="14"/>
      <c r="UMX851" s="14"/>
      <c r="UMY851" s="14"/>
      <c r="UMZ851" s="14"/>
      <c r="UNA851" s="14"/>
      <c r="UNB851" s="14"/>
      <c r="UNC851" s="14"/>
      <c r="UND851" s="14"/>
      <c r="UNE851" s="14"/>
      <c r="UNF851" s="14"/>
      <c r="UNG851" s="14"/>
      <c r="UNH851" s="14"/>
      <c r="UNI851" s="14"/>
      <c r="UNJ851" s="14"/>
      <c r="UNK851" s="14"/>
      <c r="UNL851" s="14"/>
      <c r="UNM851" s="14"/>
      <c r="UNN851" s="14"/>
      <c r="UNO851" s="14"/>
      <c r="UNP851" s="14"/>
      <c r="UNQ851" s="14"/>
      <c r="UNR851" s="14"/>
      <c r="UNS851" s="14"/>
      <c r="UNT851" s="14"/>
      <c r="UNU851" s="14"/>
      <c r="UNV851" s="14"/>
      <c r="UNW851" s="14"/>
      <c r="UNX851" s="14"/>
      <c r="UNY851" s="14"/>
      <c r="UNZ851" s="14"/>
      <c r="UOA851" s="14"/>
      <c r="UOB851" s="14"/>
      <c r="UOC851" s="14"/>
      <c r="UOD851" s="14"/>
      <c r="UOE851" s="14"/>
      <c r="UOF851" s="14"/>
      <c r="UOG851" s="14"/>
      <c r="UOH851" s="14"/>
      <c r="UOI851" s="14"/>
      <c r="UOJ851" s="14"/>
      <c r="UOK851" s="14"/>
      <c r="UOL851" s="14"/>
      <c r="UOM851" s="14"/>
      <c r="UON851" s="14"/>
      <c r="UOO851" s="14"/>
      <c r="UOP851" s="14"/>
      <c r="UOQ851" s="14"/>
      <c r="UOR851" s="14"/>
      <c r="UOS851" s="14"/>
      <c r="UOT851" s="14"/>
      <c r="UOU851" s="14"/>
      <c r="UOV851" s="14"/>
      <c r="UOW851" s="14"/>
      <c r="UOX851" s="14"/>
      <c r="UOY851" s="14"/>
      <c r="UOZ851" s="14"/>
      <c r="UPA851" s="14"/>
      <c r="UPB851" s="14"/>
      <c r="UPC851" s="14"/>
      <c r="UPD851" s="14"/>
      <c r="UPE851" s="14"/>
      <c r="UPF851" s="14"/>
      <c r="UPG851" s="14"/>
      <c r="UPH851" s="14"/>
      <c r="UPI851" s="14"/>
      <c r="UPJ851" s="14"/>
      <c r="UPK851" s="14"/>
      <c r="UPL851" s="14"/>
      <c r="UPM851" s="14"/>
      <c r="UPN851" s="14"/>
      <c r="UPO851" s="14"/>
      <c r="UPP851" s="14"/>
      <c r="UPQ851" s="14"/>
      <c r="UPR851" s="14"/>
      <c r="UPS851" s="14"/>
      <c r="UPT851" s="14"/>
      <c r="UPU851" s="14"/>
      <c r="UPV851" s="14"/>
      <c r="UPW851" s="14"/>
      <c r="UPX851" s="14"/>
      <c r="UPY851" s="14"/>
      <c r="UPZ851" s="14"/>
      <c r="UQA851" s="14"/>
      <c r="UQB851" s="14"/>
      <c r="UQC851" s="14"/>
      <c r="UQD851" s="14"/>
      <c r="UQE851" s="14"/>
      <c r="UQF851" s="14"/>
      <c r="UQG851" s="14"/>
      <c r="UQH851" s="14"/>
      <c r="UQI851" s="14"/>
      <c r="UQJ851" s="14"/>
      <c r="UQK851" s="14"/>
      <c r="UQL851" s="14"/>
      <c r="UQM851" s="14"/>
      <c r="UQN851" s="14"/>
      <c r="UQO851" s="14"/>
      <c r="UQP851" s="14"/>
      <c r="UQQ851" s="14"/>
      <c r="UQR851" s="14"/>
      <c r="UQS851" s="14"/>
      <c r="UQT851" s="14"/>
      <c r="UQU851" s="14"/>
      <c r="UQV851" s="14"/>
      <c r="UQW851" s="14"/>
      <c r="UQX851" s="14"/>
      <c r="UQY851" s="14"/>
      <c r="UQZ851" s="14"/>
      <c r="URA851" s="14"/>
      <c r="URB851" s="14"/>
      <c r="URC851" s="14"/>
      <c r="URD851" s="14"/>
      <c r="URE851" s="14"/>
      <c r="URF851" s="14"/>
      <c r="URG851" s="14"/>
      <c r="URH851" s="14"/>
      <c r="URI851" s="14"/>
      <c r="URJ851" s="14"/>
      <c r="URK851" s="14"/>
      <c r="URL851" s="14"/>
      <c r="URM851" s="14"/>
      <c r="URN851" s="14"/>
      <c r="URO851" s="14"/>
      <c r="URP851" s="14"/>
      <c r="URQ851" s="14"/>
      <c r="URR851" s="14"/>
      <c r="URS851" s="14"/>
      <c r="URT851" s="14"/>
      <c r="URU851" s="14"/>
      <c r="URV851" s="14"/>
      <c r="URW851" s="14"/>
      <c r="URX851" s="14"/>
      <c r="URY851" s="14"/>
      <c r="URZ851" s="14"/>
      <c r="USA851" s="14"/>
      <c r="USB851" s="14"/>
      <c r="USC851" s="14"/>
      <c r="USD851" s="14"/>
      <c r="USE851" s="14"/>
      <c r="USF851" s="14"/>
      <c r="USG851" s="14"/>
      <c r="USH851" s="14"/>
      <c r="USI851" s="14"/>
      <c r="USJ851" s="14"/>
      <c r="USK851" s="14"/>
      <c r="USL851" s="14"/>
      <c r="USM851" s="14"/>
      <c r="USN851" s="14"/>
      <c r="USO851" s="14"/>
      <c r="USP851" s="14"/>
      <c r="USQ851" s="14"/>
      <c r="USR851" s="14"/>
      <c r="USS851" s="14"/>
      <c r="UST851" s="14"/>
      <c r="USU851" s="14"/>
      <c r="USV851" s="14"/>
      <c r="USW851" s="14"/>
      <c r="USX851" s="14"/>
      <c r="USY851" s="14"/>
      <c r="USZ851" s="14"/>
      <c r="UTA851" s="14"/>
      <c r="UTB851" s="14"/>
      <c r="UTC851" s="14"/>
      <c r="UTD851" s="14"/>
      <c r="UTE851" s="14"/>
      <c r="UTF851" s="14"/>
      <c r="UTG851" s="14"/>
      <c r="UTH851" s="14"/>
      <c r="UTI851" s="14"/>
      <c r="UTJ851" s="14"/>
      <c r="UTK851" s="14"/>
      <c r="UTL851" s="14"/>
      <c r="UTM851" s="14"/>
      <c r="UTN851" s="14"/>
      <c r="UTO851" s="14"/>
      <c r="UTP851" s="14"/>
      <c r="UTQ851" s="14"/>
      <c r="UTR851" s="14"/>
      <c r="UTS851" s="14"/>
      <c r="UTT851" s="14"/>
      <c r="UTU851" s="14"/>
      <c r="UTV851" s="14"/>
      <c r="UTW851" s="14"/>
      <c r="UTX851" s="14"/>
      <c r="UTY851" s="14"/>
      <c r="UTZ851" s="14"/>
      <c r="UUA851" s="14"/>
      <c r="UUB851" s="14"/>
      <c r="UUC851" s="14"/>
      <c r="UUD851" s="14"/>
      <c r="UUE851" s="14"/>
      <c r="UUF851" s="14"/>
      <c r="UUG851" s="14"/>
      <c r="UUH851" s="14"/>
      <c r="UUI851" s="14"/>
      <c r="UUJ851" s="14"/>
      <c r="UUK851" s="14"/>
      <c r="UUL851" s="14"/>
      <c r="UUM851" s="14"/>
      <c r="UUN851" s="14"/>
      <c r="UUO851" s="14"/>
      <c r="UUP851" s="14"/>
      <c r="UUQ851" s="14"/>
      <c r="UUR851" s="14"/>
      <c r="UUS851" s="14"/>
      <c r="UUT851" s="14"/>
      <c r="UUU851" s="14"/>
      <c r="UUV851" s="14"/>
      <c r="UUW851" s="14"/>
      <c r="UUX851" s="14"/>
      <c r="UUY851" s="14"/>
      <c r="UUZ851" s="14"/>
      <c r="UVA851" s="14"/>
      <c r="UVB851" s="14"/>
      <c r="UVC851" s="14"/>
      <c r="UVD851" s="14"/>
      <c r="UVE851" s="14"/>
      <c r="UVF851" s="14"/>
      <c r="UVG851" s="14"/>
      <c r="UVH851" s="14"/>
      <c r="UVI851" s="14"/>
      <c r="UVJ851" s="14"/>
      <c r="UVK851" s="14"/>
      <c r="UVL851" s="14"/>
      <c r="UVM851" s="14"/>
      <c r="UVN851" s="14"/>
      <c r="UVO851" s="14"/>
      <c r="UVP851" s="14"/>
      <c r="UVQ851" s="14"/>
      <c r="UVR851" s="14"/>
      <c r="UVS851" s="14"/>
      <c r="UVT851" s="14"/>
      <c r="UVU851" s="14"/>
      <c r="UVV851" s="14"/>
      <c r="UVW851" s="14"/>
      <c r="UVX851" s="14"/>
      <c r="UVY851" s="14"/>
      <c r="UVZ851" s="14"/>
      <c r="UWA851" s="14"/>
      <c r="UWB851" s="14"/>
      <c r="UWC851" s="14"/>
      <c r="UWD851" s="14"/>
      <c r="UWE851" s="14"/>
      <c r="UWF851" s="14"/>
      <c r="UWG851" s="14"/>
      <c r="UWH851" s="14"/>
      <c r="UWI851" s="14"/>
      <c r="UWJ851" s="14"/>
      <c r="UWK851" s="14"/>
      <c r="UWL851" s="14"/>
      <c r="UWM851" s="14"/>
      <c r="UWN851" s="14"/>
      <c r="UWO851" s="14"/>
      <c r="UWP851" s="14"/>
      <c r="UWQ851" s="14"/>
      <c r="UWR851" s="14"/>
      <c r="UWS851" s="14"/>
      <c r="UWT851" s="14"/>
      <c r="UWU851" s="14"/>
      <c r="UWV851" s="14"/>
      <c r="UWW851" s="14"/>
      <c r="UWX851" s="14"/>
      <c r="UWY851" s="14"/>
      <c r="UWZ851" s="14"/>
      <c r="UXA851" s="14"/>
      <c r="UXB851" s="14"/>
      <c r="UXC851" s="14"/>
      <c r="UXD851" s="14"/>
      <c r="UXE851" s="14"/>
      <c r="UXF851" s="14"/>
      <c r="UXG851" s="14"/>
      <c r="UXH851" s="14"/>
      <c r="UXI851" s="14"/>
      <c r="UXJ851" s="14"/>
      <c r="UXK851" s="14"/>
      <c r="UXL851" s="14"/>
      <c r="UXM851" s="14"/>
      <c r="UXN851" s="14"/>
      <c r="UXO851" s="14"/>
      <c r="UXP851" s="14"/>
      <c r="UXQ851" s="14"/>
      <c r="UXR851" s="14"/>
      <c r="UXS851" s="14"/>
      <c r="UXT851" s="14"/>
      <c r="UXU851" s="14"/>
      <c r="UXV851" s="14"/>
      <c r="UXW851" s="14"/>
      <c r="UXX851" s="14"/>
      <c r="UXY851" s="14"/>
      <c r="UXZ851" s="14"/>
      <c r="UYA851" s="14"/>
      <c r="UYB851" s="14"/>
      <c r="UYC851" s="14"/>
      <c r="UYD851" s="14"/>
      <c r="UYE851" s="14"/>
      <c r="UYF851" s="14"/>
      <c r="UYG851" s="14"/>
      <c r="UYH851" s="14"/>
      <c r="UYI851" s="14"/>
      <c r="UYJ851" s="14"/>
      <c r="UYK851" s="14"/>
      <c r="UYL851" s="14"/>
      <c r="UYM851" s="14"/>
      <c r="UYN851" s="14"/>
      <c r="UYO851" s="14"/>
      <c r="UYP851" s="14"/>
      <c r="UYQ851" s="14"/>
      <c r="UYR851" s="14"/>
      <c r="UYS851" s="14"/>
      <c r="UYT851" s="14"/>
      <c r="UYU851" s="14"/>
      <c r="UYV851" s="14"/>
      <c r="UYW851" s="14"/>
      <c r="UYX851" s="14"/>
      <c r="UYY851" s="14"/>
      <c r="UYZ851" s="14"/>
      <c r="UZA851" s="14"/>
      <c r="UZB851" s="14"/>
      <c r="UZC851" s="14"/>
      <c r="UZD851" s="14"/>
      <c r="UZE851" s="14"/>
      <c r="UZF851" s="14"/>
      <c r="UZG851" s="14"/>
      <c r="UZH851" s="14"/>
      <c r="UZI851" s="14"/>
      <c r="UZJ851" s="14"/>
      <c r="UZK851" s="14"/>
      <c r="UZL851" s="14"/>
      <c r="UZM851" s="14"/>
      <c r="UZN851" s="14"/>
      <c r="UZO851" s="14"/>
      <c r="UZP851" s="14"/>
      <c r="UZQ851" s="14"/>
      <c r="UZR851" s="14"/>
      <c r="UZS851" s="14"/>
      <c r="UZT851" s="14"/>
      <c r="UZU851" s="14"/>
      <c r="UZV851" s="14"/>
      <c r="UZW851" s="14"/>
      <c r="UZX851" s="14"/>
      <c r="UZY851" s="14"/>
      <c r="UZZ851" s="14"/>
      <c r="VAA851" s="14"/>
      <c r="VAB851" s="14"/>
      <c r="VAC851" s="14"/>
      <c r="VAD851" s="14"/>
      <c r="VAE851" s="14"/>
      <c r="VAF851" s="14"/>
      <c r="VAG851" s="14"/>
      <c r="VAH851" s="14"/>
      <c r="VAI851" s="14"/>
      <c r="VAJ851" s="14"/>
      <c r="VAK851" s="14"/>
      <c r="VAL851" s="14"/>
      <c r="VAM851" s="14"/>
      <c r="VAN851" s="14"/>
      <c r="VAO851" s="14"/>
      <c r="VAP851" s="14"/>
      <c r="VAQ851" s="14"/>
      <c r="VAR851" s="14"/>
      <c r="VAS851" s="14"/>
      <c r="VAT851" s="14"/>
      <c r="VAU851" s="14"/>
      <c r="VAV851" s="14"/>
      <c r="VAW851" s="14"/>
      <c r="VAX851" s="14"/>
      <c r="VAY851" s="14"/>
      <c r="VAZ851" s="14"/>
      <c r="VBA851" s="14"/>
      <c r="VBB851" s="14"/>
      <c r="VBC851" s="14"/>
      <c r="VBD851" s="14"/>
      <c r="VBE851" s="14"/>
      <c r="VBF851" s="14"/>
      <c r="VBG851" s="14"/>
      <c r="VBH851" s="14"/>
      <c r="VBI851" s="14"/>
      <c r="VBJ851" s="14"/>
      <c r="VBK851" s="14"/>
      <c r="VBL851" s="14"/>
      <c r="VBM851" s="14"/>
      <c r="VBN851" s="14"/>
      <c r="VBO851" s="14"/>
      <c r="VBP851" s="14"/>
      <c r="VBQ851" s="14"/>
      <c r="VBR851" s="14"/>
      <c r="VBS851" s="14"/>
      <c r="VBT851" s="14"/>
      <c r="VBU851" s="14"/>
      <c r="VBV851" s="14"/>
      <c r="VBW851" s="14"/>
      <c r="VBX851" s="14"/>
      <c r="VBY851" s="14"/>
      <c r="VBZ851" s="14"/>
      <c r="VCA851" s="14"/>
      <c r="VCB851" s="14"/>
      <c r="VCC851" s="14"/>
      <c r="VCD851" s="14"/>
      <c r="VCE851" s="14"/>
      <c r="VCF851" s="14"/>
      <c r="VCG851" s="14"/>
      <c r="VCH851" s="14"/>
      <c r="VCI851" s="14"/>
      <c r="VCJ851" s="14"/>
      <c r="VCK851" s="14"/>
      <c r="VCL851" s="14"/>
      <c r="VCM851" s="14"/>
      <c r="VCN851" s="14"/>
      <c r="VCO851" s="14"/>
      <c r="VCP851" s="14"/>
      <c r="VCQ851" s="14"/>
      <c r="VCR851" s="14"/>
      <c r="VCS851" s="14"/>
      <c r="VCT851" s="14"/>
      <c r="VCU851" s="14"/>
      <c r="VCV851" s="14"/>
      <c r="VCW851" s="14"/>
      <c r="VCX851" s="14"/>
      <c r="VCY851" s="14"/>
      <c r="VCZ851" s="14"/>
      <c r="VDA851" s="14"/>
      <c r="VDB851" s="14"/>
      <c r="VDC851" s="14"/>
      <c r="VDD851" s="14"/>
      <c r="VDE851" s="14"/>
      <c r="VDF851" s="14"/>
      <c r="VDG851" s="14"/>
      <c r="VDH851" s="14"/>
      <c r="VDI851" s="14"/>
      <c r="VDJ851" s="14"/>
      <c r="VDK851" s="14"/>
      <c r="VDL851" s="14"/>
      <c r="VDM851" s="14"/>
      <c r="VDN851" s="14"/>
      <c r="VDO851" s="14"/>
      <c r="VDP851" s="14"/>
      <c r="VDQ851" s="14"/>
      <c r="VDR851" s="14"/>
      <c r="VDS851" s="14"/>
      <c r="VDT851" s="14"/>
      <c r="VDU851" s="14"/>
      <c r="VDV851" s="14"/>
      <c r="VDW851" s="14"/>
      <c r="VDX851" s="14"/>
      <c r="VDY851" s="14"/>
      <c r="VDZ851" s="14"/>
      <c r="VEA851" s="14"/>
      <c r="VEB851" s="14"/>
      <c r="VEC851" s="14"/>
      <c r="VED851" s="14"/>
      <c r="VEE851" s="14"/>
      <c r="VEF851" s="14"/>
      <c r="VEG851" s="14"/>
      <c r="VEH851" s="14"/>
      <c r="VEI851" s="14"/>
      <c r="VEJ851" s="14"/>
      <c r="VEK851" s="14"/>
      <c r="VEL851" s="14"/>
      <c r="VEM851" s="14"/>
      <c r="VEN851" s="14"/>
      <c r="VEO851" s="14"/>
      <c r="VEP851" s="14"/>
      <c r="VEQ851" s="14"/>
      <c r="VER851" s="14"/>
      <c r="VES851" s="14"/>
      <c r="VET851" s="14"/>
      <c r="VEU851" s="14"/>
      <c r="VEV851" s="14"/>
      <c r="VEW851" s="14"/>
      <c r="VEX851" s="14"/>
      <c r="VEY851" s="14"/>
      <c r="VEZ851" s="14"/>
      <c r="VFA851" s="14"/>
      <c r="VFB851" s="14"/>
      <c r="VFC851" s="14"/>
      <c r="VFD851" s="14"/>
      <c r="VFE851" s="14"/>
      <c r="VFF851" s="14"/>
      <c r="VFG851" s="14"/>
      <c r="VFH851" s="14"/>
      <c r="VFI851" s="14"/>
      <c r="VFJ851" s="14"/>
      <c r="VFK851" s="14"/>
      <c r="VFL851" s="14"/>
      <c r="VFM851" s="14"/>
      <c r="VFN851" s="14"/>
      <c r="VFO851" s="14"/>
      <c r="VFP851" s="14"/>
      <c r="VFQ851" s="14"/>
      <c r="VFR851" s="14"/>
      <c r="VFS851" s="14"/>
      <c r="VFT851" s="14"/>
      <c r="VFU851" s="14"/>
      <c r="VFV851" s="14"/>
      <c r="VFW851" s="14"/>
      <c r="VFX851" s="14"/>
      <c r="VFY851" s="14"/>
      <c r="VFZ851" s="14"/>
      <c r="VGA851" s="14"/>
      <c r="VGB851" s="14"/>
      <c r="VGC851" s="14"/>
      <c r="VGD851" s="14"/>
      <c r="VGE851" s="14"/>
      <c r="VGF851" s="14"/>
      <c r="VGG851" s="14"/>
      <c r="VGH851" s="14"/>
      <c r="VGI851" s="14"/>
      <c r="VGJ851" s="14"/>
      <c r="VGK851" s="14"/>
      <c r="VGL851" s="14"/>
      <c r="VGM851" s="14"/>
      <c r="VGN851" s="14"/>
      <c r="VGO851" s="14"/>
      <c r="VGP851" s="14"/>
      <c r="VGQ851" s="14"/>
      <c r="VGR851" s="14"/>
      <c r="VGS851" s="14"/>
      <c r="VGT851" s="14"/>
      <c r="VGU851" s="14"/>
      <c r="VGV851" s="14"/>
      <c r="VGW851" s="14"/>
      <c r="VGX851" s="14"/>
      <c r="VGY851" s="14"/>
      <c r="VGZ851" s="14"/>
      <c r="VHA851" s="14"/>
      <c r="VHB851" s="14"/>
      <c r="VHC851" s="14"/>
      <c r="VHD851" s="14"/>
      <c r="VHE851" s="14"/>
      <c r="VHF851" s="14"/>
      <c r="VHG851" s="14"/>
      <c r="VHH851" s="14"/>
      <c r="VHI851" s="14"/>
      <c r="VHJ851" s="14"/>
      <c r="VHK851" s="14"/>
      <c r="VHL851" s="14"/>
      <c r="VHM851" s="14"/>
      <c r="VHN851" s="14"/>
      <c r="VHO851" s="14"/>
      <c r="VHP851" s="14"/>
      <c r="VHQ851" s="14"/>
      <c r="VHR851" s="14"/>
      <c r="VHS851" s="14"/>
      <c r="VHT851" s="14"/>
      <c r="VHU851" s="14"/>
      <c r="VHV851" s="14"/>
      <c r="VHW851" s="14"/>
      <c r="VHX851" s="14"/>
      <c r="VHY851" s="14"/>
      <c r="VHZ851" s="14"/>
      <c r="VIA851" s="14"/>
      <c r="VIB851" s="14"/>
      <c r="VIC851" s="14"/>
      <c r="VID851" s="14"/>
      <c r="VIE851" s="14"/>
      <c r="VIF851" s="14"/>
      <c r="VIG851" s="14"/>
      <c r="VIH851" s="14"/>
      <c r="VII851" s="14"/>
      <c r="VIJ851" s="14"/>
      <c r="VIK851" s="14"/>
      <c r="VIL851" s="14"/>
      <c r="VIM851" s="14"/>
      <c r="VIN851" s="14"/>
      <c r="VIO851" s="14"/>
      <c r="VIP851" s="14"/>
      <c r="VIQ851" s="14"/>
      <c r="VIR851" s="14"/>
      <c r="VIS851" s="14"/>
      <c r="VIT851" s="14"/>
      <c r="VIU851" s="14"/>
      <c r="VIV851" s="14"/>
      <c r="VIW851" s="14"/>
      <c r="VIX851" s="14"/>
      <c r="VIY851" s="14"/>
      <c r="VIZ851" s="14"/>
      <c r="VJA851" s="14"/>
      <c r="VJB851" s="14"/>
      <c r="VJC851" s="14"/>
      <c r="VJD851" s="14"/>
      <c r="VJE851" s="14"/>
      <c r="VJF851" s="14"/>
      <c r="VJG851" s="14"/>
      <c r="VJH851" s="14"/>
      <c r="VJI851" s="14"/>
      <c r="VJJ851" s="14"/>
      <c r="VJK851" s="14"/>
      <c r="VJL851" s="14"/>
      <c r="VJM851" s="14"/>
      <c r="VJN851" s="14"/>
      <c r="VJO851" s="14"/>
      <c r="VJP851" s="14"/>
      <c r="VJQ851" s="14"/>
      <c r="VJR851" s="14"/>
      <c r="VJS851" s="14"/>
      <c r="VJT851" s="14"/>
      <c r="VJU851" s="14"/>
      <c r="VJV851" s="14"/>
      <c r="VJW851" s="14"/>
      <c r="VJX851" s="14"/>
      <c r="VJY851" s="14"/>
      <c r="VJZ851" s="14"/>
      <c r="VKA851" s="14"/>
      <c r="VKB851" s="14"/>
      <c r="VKC851" s="14"/>
      <c r="VKD851" s="14"/>
      <c r="VKE851" s="14"/>
      <c r="VKF851" s="14"/>
      <c r="VKG851" s="14"/>
      <c r="VKH851" s="14"/>
      <c r="VKI851" s="14"/>
      <c r="VKJ851" s="14"/>
      <c r="VKK851" s="14"/>
      <c r="VKL851" s="14"/>
      <c r="VKM851" s="14"/>
      <c r="VKN851" s="14"/>
      <c r="VKO851" s="14"/>
      <c r="VKP851" s="14"/>
      <c r="VKQ851" s="14"/>
      <c r="VKR851" s="14"/>
      <c r="VKS851" s="14"/>
      <c r="VKT851" s="14"/>
      <c r="VKU851" s="14"/>
      <c r="VKV851" s="14"/>
      <c r="VKW851" s="14"/>
      <c r="VKX851" s="14"/>
      <c r="VKY851" s="14"/>
      <c r="VKZ851" s="14"/>
      <c r="VLA851" s="14"/>
      <c r="VLB851" s="14"/>
      <c r="VLC851" s="14"/>
      <c r="VLD851" s="14"/>
      <c r="VLE851" s="14"/>
      <c r="VLF851" s="14"/>
      <c r="VLG851" s="14"/>
      <c r="VLH851" s="14"/>
      <c r="VLI851" s="14"/>
      <c r="VLJ851" s="14"/>
      <c r="VLK851" s="14"/>
      <c r="VLL851" s="14"/>
      <c r="VLM851" s="14"/>
      <c r="VLN851" s="14"/>
      <c r="VLO851" s="14"/>
      <c r="VLP851" s="14"/>
      <c r="VLQ851" s="14"/>
      <c r="VLR851" s="14"/>
      <c r="VLS851" s="14"/>
      <c r="VLT851" s="14"/>
      <c r="VLU851" s="14"/>
      <c r="VLV851" s="14"/>
      <c r="VLW851" s="14"/>
      <c r="VLX851" s="14"/>
      <c r="VLY851" s="14"/>
      <c r="VLZ851" s="14"/>
      <c r="VMA851" s="14"/>
      <c r="VMB851" s="14"/>
      <c r="VMC851" s="14"/>
      <c r="VMD851" s="14"/>
      <c r="VME851" s="14"/>
      <c r="VMF851" s="14"/>
      <c r="VMG851" s="14"/>
      <c r="VMH851" s="14"/>
      <c r="VMI851" s="14"/>
      <c r="VMJ851" s="14"/>
      <c r="VMK851" s="14"/>
      <c r="VML851" s="14"/>
      <c r="VMM851" s="14"/>
      <c r="VMN851" s="14"/>
      <c r="VMO851" s="14"/>
      <c r="VMP851" s="14"/>
      <c r="VMQ851" s="14"/>
      <c r="VMR851" s="14"/>
      <c r="VMS851" s="14"/>
      <c r="VMT851" s="14"/>
      <c r="VMU851" s="14"/>
      <c r="VMV851" s="14"/>
      <c r="VMW851" s="14"/>
      <c r="VMX851" s="14"/>
      <c r="VMY851" s="14"/>
      <c r="VMZ851" s="14"/>
      <c r="VNA851" s="14"/>
      <c r="VNB851" s="14"/>
      <c r="VNC851" s="14"/>
      <c r="VND851" s="14"/>
      <c r="VNE851" s="14"/>
      <c r="VNF851" s="14"/>
      <c r="VNG851" s="14"/>
      <c r="VNH851" s="14"/>
      <c r="VNI851" s="14"/>
      <c r="VNJ851" s="14"/>
      <c r="VNK851" s="14"/>
      <c r="VNL851" s="14"/>
      <c r="VNM851" s="14"/>
      <c r="VNN851" s="14"/>
      <c r="VNO851" s="14"/>
      <c r="VNP851" s="14"/>
      <c r="VNQ851" s="14"/>
      <c r="VNR851" s="14"/>
      <c r="VNS851" s="14"/>
      <c r="VNT851" s="14"/>
      <c r="VNU851" s="14"/>
      <c r="VNV851" s="14"/>
      <c r="VNW851" s="14"/>
      <c r="VNX851" s="14"/>
      <c r="VNY851" s="14"/>
      <c r="VNZ851" s="14"/>
      <c r="VOA851" s="14"/>
      <c r="VOB851" s="14"/>
      <c r="VOC851" s="14"/>
      <c r="VOD851" s="14"/>
      <c r="VOE851" s="14"/>
      <c r="VOF851" s="14"/>
      <c r="VOG851" s="14"/>
      <c r="VOH851" s="14"/>
      <c r="VOI851" s="14"/>
      <c r="VOJ851" s="14"/>
      <c r="VOK851" s="14"/>
      <c r="VOL851" s="14"/>
      <c r="VOM851" s="14"/>
      <c r="VON851" s="14"/>
      <c r="VOO851" s="14"/>
      <c r="VOP851" s="14"/>
      <c r="VOQ851" s="14"/>
      <c r="VOR851" s="14"/>
      <c r="VOS851" s="14"/>
      <c r="VOT851" s="14"/>
      <c r="VOU851" s="14"/>
      <c r="VOV851" s="14"/>
      <c r="VOW851" s="14"/>
      <c r="VOX851" s="14"/>
      <c r="VOY851" s="14"/>
      <c r="VOZ851" s="14"/>
      <c r="VPA851" s="14"/>
      <c r="VPB851" s="14"/>
      <c r="VPC851" s="14"/>
      <c r="VPD851" s="14"/>
      <c r="VPE851" s="14"/>
      <c r="VPF851" s="14"/>
      <c r="VPG851" s="14"/>
      <c r="VPH851" s="14"/>
      <c r="VPI851" s="14"/>
      <c r="VPJ851" s="14"/>
      <c r="VPK851" s="14"/>
      <c r="VPL851" s="14"/>
      <c r="VPM851" s="14"/>
      <c r="VPN851" s="14"/>
      <c r="VPO851" s="14"/>
      <c r="VPP851" s="14"/>
      <c r="VPQ851" s="14"/>
      <c r="VPR851" s="14"/>
      <c r="VPS851" s="14"/>
      <c r="VPT851" s="14"/>
      <c r="VPU851" s="14"/>
      <c r="VPV851" s="14"/>
      <c r="VPW851" s="14"/>
      <c r="VPX851" s="14"/>
      <c r="VPY851" s="14"/>
      <c r="VPZ851" s="14"/>
      <c r="VQA851" s="14"/>
      <c r="VQB851" s="14"/>
      <c r="VQC851" s="14"/>
      <c r="VQD851" s="14"/>
      <c r="VQE851" s="14"/>
      <c r="VQF851" s="14"/>
      <c r="VQG851" s="14"/>
      <c r="VQH851" s="14"/>
      <c r="VQI851" s="14"/>
      <c r="VQJ851" s="14"/>
      <c r="VQK851" s="14"/>
      <c r="VQL851" s="14"/>
      <c r="VQM851" s="14"/>
      <c r="VQN851" s="14"/>
      <c r="VQO851" s="14"/>
      <c r="VQP851" s="14"/>
      <c r="VQQ851" s="14"/>
      <c r="VQR851" s="14"/>
      <c r="VQS851" s="14"/>
      <c r="VQT851" s="14"/>
      <c r="VQU851" s="14"/>
      <c r="VQV851" s="14"/>
      <c r="VQW851" s="14"/>
      <c r="VQX851" s="14"/>
      <c r="VQY851" s="14"/>
      <c r="VQZ851" s="14"/>
      <c r="VRA851" s="14"/>
      <c r="VRB851" s="14"/>
      <c r="VRC851" s="14"/>
      <c r="VRD851" s="14"/>
      <c r="VRE851" s="14"/>
      <c r="VRF851" s="14"/>
      <c r="VRG851" s="14"/>
      <c r="VRH851" s="14"/>
      <c r="VRI851" s="14"/>
      <c r="VRJ851" s="14"/>
      <c r="VRK851" s="14"/>
      <c r="VRL851" s="14"/>
      <c r="VRM851" s="14"/>
      <c r="VRN851" s="14"/>
      <c r="VRO851" s="14"/>
      <c r="VRP851" s="14"/>
      <c r="VRQ851" s="14"/>
      <c r="VRR851" s="14"/>
      <c r="VRS851" s="14"/>
      <c r="VRT851" s="14"/>
      <c r="VRU851" s="14"/>
      <c r="VRV851" s="14"/>
      <c r="VRW851" s="14"/>
      <c r="VRX851" s="14"/>
      <c r="VRY851" s="14"/>
      <c r="VRZ851" s="14"/>
      <c r="VSA851" s="14"/>
      <c r="VSB851" s="14"/>
      <c r="VSC851" s="14"/>
      <c r="VSD851" s="14"/>
      <c r="VSE851" s="14"/>
      <c r="VSF851" s="14"/>
      <c r="VSG851" s="14"/>
      <c r="VSH851" s="14"/>
      <c r="VSI851" s="14"/>
      <c r="VSJ851" s="14"/>
      <c r="VSK851" s="14"/>
      <c r="VSL851" s="14"/>
      <c r="VSM851" s="14"/>
      <c r="VSN851" s="14"/>
      <c r="VSO851" s="14"/>
      <c r="VSP851" s="14"/>
      <c r="VSQ851" s="14"/>
      <c r="VSR851" s="14"/>
      <c r="VSS851" s="14"/>
      <c r="VST851" s="14"/>
      <c r="VSU851" s="14"/>
      <c r="VSV851" s="14"/>
      <c r="VSW851" s="14"/>
      <c r="VSX851" s="14"/>
      <c r="VSY851" s="14"/>
      <c r="VSZ851" s="14"/>
      <c r="VTA851" s="14"/>
      <c r="VTB851" s="14"/>
      <c r="VTC851" s="14"/>
      <c r="VTD851" s="14"/>
      <c r="VTE851" s="14"/>
      <c r="VTF851" s="14"/>
      <c r="VTG851" s="14"/>
      <c r="VTH851" s="14"/>
      <c r="VTI851" s="14"/>
      <c r="VTJ851" s="14"/>
      <c r="VTK851" s="14"/>
      <c r="VTL851" s="14"/>
      <c r="VTM851" s="14"/>
      <c r="VTN851" s="14"/>
      <c r="VTO851" s="14"/>
      <c r="VTP851" s="14"/>
      <c r="VTQ851" s="14"/>
      <c r="VTR851" s="14"/>
      <c r="VTS851" s="14"/>
      <c r="VTT851" s="14"/>
      <c r="VTU851" s="14"/>
      <c r="VTV851" s="14"/>
      <c r="VTW851" s="14"/>
      <c r="VTX851" s="14"/>
      <c r="VTY851" s="14"/>
      <c r="VTZ851" s="14"/>
      <c r="VUA851" s="14"/>
      <c r="VUB851" s="14"/>
      <c r="VUC851" s="14"/>
      <c r="VUD851" s="14"/>
      <c r="VUE851" s="14"/>
      <c r="VUF851" s="14"/>
      <c r="VUG851" s="14"/>
      <c r="VUH851" s="14"/>
      <c r="VUI851" s="14"/>
      <c r="VUJ851" s="14"/>
      <c r="VUK851" s="14"/>
      <c r="VUL851" s="14"/>
      <c r="VUM851" s="14"/>
      <c r="VUN851" s="14"/>
      <c r="VUO851" s="14"/>
      <c r="VUP851" s="14"/>
      <c r="VUQ851" s="14"/>
      <c r="VUR851" s="14"/>
      <c r="VUS851" s="14"/>
      <c r="VUT851" s="14"/>
      <c r="VUU851" s="14"/>
      <c r="VUV851" s="14"/>
      <c r="VUW851" s="14"/>
      <c r="VUX851" s="14"/>
      <c r="VUY851" s="14"/>
      <c r="VUZ851" s="14"/>
      <c r="VVA851" s="14"/>
      <c r="VVB851" s="14"/>
      <c r="VVC851" s="14"/>
      <c r="VVD851" s="14"/>
      <c r="VVE851" s="14"/>
      <c r="VVF851" s="14"/>
      <c r="VVG851" s="14"/>
      <c r="VVH851" s="14"/>
      <c r="VVI851" s="14"/>
      <c r="VVJ851" s="14"/>
      <c r="VVK851" s="14"/>
      <c r="VVL851" s="14"/>
      <c r="VVM851" s="14"/>
      <c r="VVN851" s="14"/>
      <c r="VVO851" s="14"/>
      <c r="VVP851" s="14"/>
      <c r="VVQ851" s="14"/>
      <c r="VVR851" s="14"/>
      <c r="VVS851" s="14"/>
      <c r="VVT851" s="14"/>
      <c r="VVU851" s="14"/>
      <c r="VVV851" s="14"/>
      <c r="VVW851" s="14"/>
      <c r="VVX851" s="14"/>
      <c r="VVY851" s="14"/>
      <c r="VVZ851" s="14"/>
      <c r="VWA851" s="14"/>
      <c r="VWB851" s="14"/>
      <c r="VWC851" s="14"/>
      <c r="VWD851" s="14"/>
      <c r="VWE851" s="14"/>
      <c r="VWF851" s="14"/>
      <c r="VWG851" s="14"/>
      <c r="VWH851" s="14"/>
      <c r="VWI851" s="14"/>
      <c r="VWJ851" s="14"/>
      <c r="VWK851" s="14"/>
      <c r="VWL851" s="14"/>
      <c r="VWM851" s="14"/>
      <c r="VWN851" s="14"/>
      <c r="VWO851" s="14"/>
      <c r="VWP851" s="14"/>
      <c r="VWQ851" s="14"/>
      <c r="VWR851" s="14"/>
      <c r="VWS851" s="14"/>
      <c r="VWT851" s="14"/>
      <c r="VWU851" s="14"/>
      <c r="VWV851" s="14"/>
      <c r="VWW851" s="14"/>
      <c r="VWX851" s="14"/>
      <c r="VWY851" s="14"/>
      <c r="VWZ851" s="14"/>
      <c r="VXA851" s="14"/>
      <c r="VXB851" s="14"/>
      <c r="VXC851" s="14"/>
      <c r="VXD851" s="14"/>
      <c r="VXE851" s="14"/>
      <c r="VXF851" s="14"/>
      <c r="VXG851" s="14"/>
      <c r="VXH851" s="14"/>
      <c r="VXI851" s="14"/>
      <c r="VXJ851" s="14"/>
      <c r="VXK851" s="14"/>
      <c r="VXL851" s="14"/>
      <c r="VXM851" s="14"/>
      <c r="VXN851" s="14"/>
      <c r="VXO851" s="14"/>
      <c r="VXP851" s="14"/>
      <c r="VXQ851" s="14"/>
      <c r="VXR851" s="14"/>
      <c r="VXS851" s="14"/>
      <c r="VXT851" s="14"/>
      <c r="VXU851" s="14"/>
      <c r="VXV851" s="14"/>
      <c r="VXW851" s="14"/>
      <c r="VXX851" s="14"/>
      <c r="VXY851" s="14"/>
      <c r="VXZ851" s="14"/>
      <c r="VYA851" s="14"/>
      <c r="VYB851" s="14"/>
      <c r="VYC851" s="14"/>
      <c r="VYD851" s="14"/>
      <c r="VYE851" s="14"/>
      <c r="VYF851" s="14"/>
      <c r="VYG851" s="14"/>
      <c r="VYH851" s="14"/>
      <c r="VYI851" s="14"/>
      <c r="VYJ851" s="14"/>
      <c r="VYK851" s="14"/>
      <c r="VYL851" s="14"/>
      <c r="VYM851" s="14"/>
      <c r="VYN851" s="14"/>
      <c r="VYO851" s="14"/>
      <c r="VYP851" s="14"/>
      <c r="VYQ851" s="14"/>
      <c r="VYR851" s="14"/>
      <c r="VYS851" s="14"/>
      <c r="VYT851" s="14"/>
      <c r="VYU851" s="14"/>
      <c r="VYV851" s="14"/>
      <c r="VYW851" s="14"/>
      <c r="VYX851" s="14"/>
      <c r="VYY851" s="14"/>
      <c r="VYZ851" s="14"/>
      <c r="VZA851" s="14"/>
      <c r="VZB851" s="14"/>
      <c r="VZC851" s="14"/>
      <c r="VZD851" s="14"/>
      <c r="VZE851" s="14"/>
      <c r="VZF851" s="14"/>
      <c r="VZG851" s="14"/>
      <c r="VZH851" s="14"/>
      <c r="VZI851" s="14"/>
      <c r="VZJ851" s="14"/>
      <c r="VZK851" s="14"/>
      <c r="VZL851" s="14"/>
      <c r="VZM851" s="14"/>
      <c r="VZN851" s="14"/>
      <c r="VZO851" s="14"/>
      <c r="VZP851" s="14"/>
      <c r="VZQ851" s="14"/>
      <c r="VZR851" s="14"/>
      <c r="VZS851" s="14"/>
      <c r="VZT851" s="14"/>
      <c r="VZU851" s="14"/>
      <c r="VZV851" s="14"/>
      <c r="VZW851" s="14"/>
      <c r="VZX851" s="14"/>
      <c r="VZY851" s="14"/>
      <c r="VZZ851" s="14"/>
      <c r="WAA851" s="14"/>
      <c r="WAB851" s="14"/>
      <c r="WAC851" s="14"/>
      <c r="WAD851" s="14"/>
      <c r="WAE851" s="14"/>
      <c r="WAF851" s="14"/>
      <c r="WAG851" s="14"/>
      <c r="WAH851" s="14"/>
      <c r="WAI851" s="14"/>
      <c r="WAJ851" s="14"/>
      <c r="WAK851" s="14"/>
      <c r="WAL851" s="14"/>
      <c r="WAM851" s="14"/>
      <c r="WAN851" s="14"/>
      <c r="WAO851" s="14"/>
      <c r="WAP851" s="14"/>
      <c r="WAQ851" s="14"/>
      <c r="WAR851" s="14"/>
      <c r="WAS851" s="14"/>
      <c r="WAT851" s="14"/>
      <c r="WAU851" s="14"/>
      <c r="WAV851" s="14"/>
      <c r="WAW851" s="14"/>
      <c r="WAX851" s="14"/>
      <c r="WAY851" s="14"/>
      <c r="WAZ851" s="14"/>
      <c r="WBA851" s="14"/>
      <c r="WBB851" s="14"/>
      <c r="WBC851" s="14"/>
      <c r="WBD851" s="14"/>
      <c r="WBE851" s="14"/>
      <c r="WBF851" s="14"/>
      <c r="WBG851" s="14"/>
      <c r="WBH851" s="14"/>
      <c r="WBI851" s="14"/>
      <c r="WBJ851" s="14"/>
      <c r="WBK851" s="14"/>
      <c r="WBL851" s="14"/>
      <c r="WBM851" s="14"/>
      <c r="WBN851" s="14"/>
      <c r="WBO851" s="14"/>
      <c r="WBP851" s="14"/>
      <c r="WBQ851" s="14"/>
      <c r="WBR851" s="14"/>
      <c r="WBS851" s="14"/>
      <c r="WBT851" s="14"/>
      <c r="WBU851" s="14"/>
      <c r="WBV851" s="14"/>
      <c r="WBW851" s="14"/>
      <c r="WBX851" s="14"/>
      <c r="WBY851" s="14"/>
      <c r="WBZ851" s="14"/>
      <c r="WCA851" s="14"/>
      <c r="WCB851" s="14"/>
      <c r="WCC851" s="14"/>
      <c r="WCD851" s="14"/>
      <c r="WCE851" s="14"/>
      <c r="WCF851" s="14"/>
      <c r="WCG851" s="14"/>
      <c r="WCH851" s="14"/>
      <c r="WCI851" s="14"/>
      <c r="WCJ851" s="14"/>
      <c r="WCK851" s="14"/>
      <c r="WCL851" s="14"/>
      <c r="WCM851" s="14"/>
      <c r="WCN851" s="14"/>
      <c r="WCO851" s="14"/>
      <c r="WCP851" s="14"/>
      <c r="WCQ851" s="14"/>
      <c r="WCR851" s="14"/>
      <c r="WCS851" s="14"/>
      <c r="WCT851" s="14"/>
      <c r="WCU851" s="14"/>
      <c r="WCV851" s="14"/>
      <c r="WCW851" s="14"/>
      <c r="WCX851" s="14"/>
      <c r="WCY851" s="14"/>
      <c r="WCZ851" s="14"/>
      <c r="WDA851" s="14"/>
      <c r="WDB851" s="14"/>
      <c r="WDC851" s="14"/>
      <c r="WDD851" s="14"/>
      <c r="WDE851" s="14"/>
      <c r="WDF851" s="14"/>
      <c r="WDG851" s="14"/>
      <c r="WDH851" s="14"/>
      <c r="WDI851" s="14"/>
      <c r="WDJ851" s="14"/>
      <c r="WDK851" s="14"/>
      <c r="WDL851" s="14"/>
      <c r="WDM851" s="14"/>
      <c r="WDN851" s="14"/>
      <c r="WDO851" s="14"/>
      <c r="WDP851" s="14"/>
      <c r="WDQ851" s="14"/>
      <c r="WDR851" s="14"/>
      <c r="WDS851" s="14"/>
      <c r="WDT851" s="14"/>
      <c r="WDU851" s="14"/>
      <c r="WDV851" s="14"/>
      <c r="WDW851" s="14"/>
      <c r="WDX851" s="14"/>
      <c r="WDY851" s="14"/>
      <c r="WDZ851" s="14"/>
      <c r="WEA851" s="14"/>
      <c r="WEB851" s="14"/>
      <c r="WEC851" s="14"/>
      <c r="WED851" s="14"/>
      <c r="WEE851" s="14"/>
      <c r="WEF851" s="14"/>
      <c r="WEG851" s="14"/>
      <c r="WEH851" s="14"/>
      <c r="WEI851" s="14"/>
      <c r="WEJ851" s="14"/>
      <c r="WEK851" s="14"/>
      <c r="WEL851" s="14"/>
      <c r="WEM851" s="14"/>
      <c r="WEN851" s="14"/>
      <c r="WEO851" s="14"/>
      <c r="WEP851" s="14"/>
      <c r="WEQ851" s="14"/>
      <c r="WER851" s="14"/>
      <c r="WES851" s="14"/>
      <c r="WET851" s="14"/>
      <c r="WEU851" s="14"/>
      <c r="WEV851" s="14"/>
      <c r="WEW851" s="14"/>
      <c r="WEX851" s="14"/>
      <c r="WEY851" s="14"/>
      <c r="WEZ851" s="14"/>
      <c r="WFA851" s="14"/>
      <c r="WFB851" s="14"/>
      <c r="WFC851" s="14"/>
      <c r="WFD851" s="14"/>
      <c r="WFE851" s="14"/>
      <c r="WFF851" s="14"/>
      <c r="WFG851" s="14"/>
      <c r="WFH851" s="14"/>
      <c r="WFI851" s="14"/>
      <c r="WFJ851" s="14"/>
      <c r="WFK851" s="14"/>
      <c r="WFL851" s="14"/>
      <c r="WFM851" s="14"/>
      <c r="WFN851" s="14"/>
      <c r="WFO851" s="14"/>
      <c r="WFP851" s="14"/>
      <c r="WFQ851" s="14"/>
      <c r="WFR851" s="14"/>
      <c r="WFS851" s="14"/>
      <c r="WFT851" s="14"/>
      <c r="WFU851" s="14"/>
      <c r="WFV851" s="14"/>
      <c r="WFW851" s="14"/>
      <c r="WFX851" s="14"/>
      <c r="WFY851" s="14"/>
      <c r="WFZ851" s="14"/>
      <c r="WGA851" s="14"/>
      <c r="WGB851" s="14"/>
      <c r="WGC851" s="14"/>
      <c r="WGD851" s="14"/>
      <c r="WGE851" s="14"/>
      <c r="WGF851" s="14"/>
      <c r="WGG851" s="14"/>
      <c r="WGH851" s="14"/>
      <c r="WGI851" s="14"/>
      <c r="WGJ851" s="14"/>
      <c r="WGK851" s="14"/>
      <c r="WGL851" s="14"/>
      <c r="WGM851" s="14"/>
      <c r="WGN851" s="14"/>
      <c r="WGO851" s="14"/>
      <c r="WGP851" s="14"/>
      <c r="WGQ851" s="14"/>
      <c r="WGR851" s="14"/>
      <c r="WGS851" s="14"/>
      <c r="WGT851" s="14"/>
      <c r="WGU851" s="14"/>
      <c r="WGV851" s="14"/>
      <c r="WGW851" s="14"/>
      <c r="WGX851" s="14"/>
      <c r="WGY851" s="14"/>
      <c r="WGZ851" s="14"/>
      <c r="WHA851" s="14"/>
      <c r="WHB851" s="14"/>
      <c r="WHC851" s="14"/>
      <c r="WHD851" s="14"/>
      <c r="WHE851" s="14"/>
      <c r="WHF851" s="14"/>
      <c r="WHG851" s="14"/>
      <c r="WHH851" s="14"/>
      <c r="WHI851" s="14"/>
      <c r="WHJ851" s="14"/>
      <c r="WHK851" s="14"/>
      <c r="WHL851" s="14"/>
      <c r="WHM851" s="14"/>
      <c r="WHN851" s="14"/>
      <c r="WHO851" s="14"/>
      <c r="WHP851" s="14"/>
      <c r="WHQ851" s="14"/>
      <c r="WHR851" s="14"/>
      <c r="WHS851" s="14"/>
      <c r="WHT851" s="14"/>
      <c r="WHU851" s="14"/>
      <c r="WHV851" s="14"/>
      <c r="WHW851" s="14"/>
      <c r="WHX851" s="14"/>
      <c r="WHY851" s="14"/>
      <c r="WHZ851" s="14"/>
      <c r="WIA851" s="14"/>
      <c r="WIB851" s="14"/>
      <c r="WIC851" s="14"/>
      <c r="WID851" s="14"/>
      <c r="WIE851" s="14"/>
      <c r="WIF851" s="14"/>
      <c r="WIG851" s="14"/>
      <c r="WIH851" s="14"/>
      <c r="WII851" s="14"/>
      <c r="WIJ851" s="14"/>
      <c r="WIK851" s="14"/>
      <c r="WIL851" s="14"/>
      <c r="WIM851" s="14"/>
      <c r="WIN851" s="14"/>
      <c r="WIO851" s="14"/>
      <c r="WIP851" s="14"/>
      <c r="WIQ851" s="14"/>
      <c r="WIR851" s="14"/>
      <c r="WIS851" s="14"/>
      <c r="WIT851" s="14"/>
      <c r="WIU851" s="14"/>
      <c r="WIV851" s="14"/>
      <c r="WIW851" s="14"/>
      <c r="WIX851" s="14"/>
      <c r="WIY851" s="14"/>
      <c r="WIZ851" s="14"/>
      <c r="WJA851" s="14"/>
      <c r="WJB851" s="14"/>
      <c r="WJC851" s="14"/>
      <c r="WJD851" s="14"/>
      <c r="WJE851" s="14"/>
      <c r="WJF851" s="14"/>
      <c r="WJG851" s="14"/>
      <c r="WJH851" s="14"/>
      <c r="WJI851" s="14"/>
      <c r="WJJ851" s="14"/>
      <c r="WJK851" s="14"/>
      <c r="WJL851" s="14"/>
      <c r="WJM851" s="14"/>
      <c r="WJN851" s="14"/>
      <c r="WJO851" s="14"/>
      <c r="WJP851" s="14"/>
      <c r="WJQ851" s="14"/>
      <c r="WJR851" s="14"/>
      <c r="WJS851" s="14"/>
      <c r="WJT851" s="14"/>
      <c r="WJU851" s="14"/>
      <c r="WJV851" s="14"/>
      <c r="WJW851" s="14"/>
      <c r="WJX851" s="14"/>
      <c r="WJY851" s="14"/>
      <c r="WJZ851" s="14"/>
      <c r="WKA851" s="14"/>
      <c r="WKB851" s="14"/>
      <c r="WKC851" s="14"/>
      <c r="WKD851" s="14"/>
      <c r="WKE851" s="14"/>
      <c r="WKF851" s="14"/>
      <c r="WKG851" s="14"/>
      <c r="WKH851" s="14"/>
      <c r="WKI851" s="14"/>
      <c r="WKJ851" s="14"/>
      <c r="WKK851" s="14"/>
      <c r="WKL851" s="14"/>
      <c r="WKM851" s="14"/>
      <c r="WKN851" s="14"/>
      <c r="WKO851" s="14"/>
      <c r="WKP851" s="14"/>
      <c r="WKQ851" s="14"/>
      <c r="WKR851" s="14"/>
      <c r="WKS851" s="14"/>
      <c r="WKT851" s="14"/>
      <c r="WKU851" s="14"/>
      <c r="WKV851" s="14"/>
      <c r="WKW851" s="14"/>
      <c r="WKX851" s="14"/>
      <c r="WKY851" s="14"/>
      <c r="WKZ851" s="14"/>
      <c r="WLA851" s="14"/>
      <c r="WLB851" s="14"/>
      <c r="WLC851" s="14"/>
      <c r="WLD851" s="14"/>
      <c r="WLE851" s="14"/>
      <c r="WLF851" s="14"/>
      <c r="WLG851" s="14"/>
      <c r="WLH851" s="14"/>
      <c r="WLI851" s="14"/>
      <c r="WLJ851" s="14"/>
      <c r="WLK851" s="14"/>
      <c r="WLL851" s="14"/>
      <c r="WLM851" s="14"/>
      <c r="WLN851" s="14"/>
      <c r="WLO851" s="14"/>
      <c r="WLP851" s="14"/>
      <c r="WLQ851" s="14"/>
      <c r="WLR851" s="14"/>
      <c r="WLS851" s="14"/>
      <c r="WLT851" s="14"/>
      <c r="WLU851" s="14"/>
      <c r="WLV851" s="14"/>
      <c r="WLW851" s="14"/>
      <c r="WLX851" s="14"/>
      <c r="WLY851" s="14"/>
      <c r="WLZ851" s="14"/>
      <c r="WMA851" s="14"/>
      <c r="WMB851" s="14"/>
      <c r="WMC851" s="14"/>
      <c r="WMD851" s="14"/>
      <c r="WME851" s="14"/>
      <c r="WMF851" s="14"/>
      <c r="WMG851" s="14"/>
      <c r="WMH851" s="14"/>
      <c r="WMI851" s="14"/>
      <c r="WMJ851" s="14"/>
      <c r="WMK851" s="14"/>
      <c r="WML851" s="14"/>
      <c r="WMM851" s="14"/>
      <c r="WMN851" s="14"/>
      <c r="WMO851" s="14"/>
      <c r="WMP851" s="14"/>
      <c r="WMQ851" s="14"/>
      <c r="WMR851" s="14"/>
      <c r="WMS851" s="14"/>
      <c r="WMT851" s="14"/>
      <c r="WMU851" s="14"/>
      <c r="WMV851" s="14"/>
      <c r="WMW851" s="14"/>
      <c r="WMX851" s="14"/>
      <c r="WMY851" s="14"/>
      <c r="WMZ851" s="14"/>
      <c r="WNA851" s="14"/>
      <c r="WNB851" s="14"/>
      <c r="WNC851" s="14"/>
      <c r="WND851" s="14"/>
      <c r="WNE851" s="14"/>
      <c r="WNF851" s="14"/>
      <c r="WNG851" s="14"/>
      <c r="WNH851" s="14"/>
      <c r="WNI851" s="14"/>
      <c r="WNJ851" s="14"/>
      <c r="WNK851" s="14"/>
      <c r="WNL851" s="14"/>
      <c r="WNM851" s="14"/>
      <c r="WNN851" s="14"/>
      <c r="WNO851" s="14"/>
      <c r="WNP851" s="14"/>
      <c r="WNQ851" s="14"/>
      <c r="WNR851" s="14"/>
      <c r="WNS851" s="14"/>
      <c r="WNT851" s="14"/>
      <c r="WNU851" s="14"/>
      <c r="WNV851" s="14"/>
      <c r="WNW851" s="14"/>
      <c r="WNX851" s="14"/>
      <c r="WNY851" s="14"/>
      <c r="WNZ851" s="14"/>
      <c r="WOA851" s="14"/>
      <c r="WOB851" s="14"/>
      <c r="WOC851" s="14"/>
      <c r="WOD851" s="14"/>
      <c r="WOE851" s="14"/>
      <c r="WOF851" s="14"/>
      <c r="WOG851" s="14"/>
      <c r="WOH851" s="14"/>
      <c r="WOI851" s="14"/>
      <c r="WOJ851" s="14"/>
      <c r="WOK851" s="14"/>
      <c r="WOL851" s="14"/>
      <c r="WOM851" s="14"/>
      <c r="WON851" s="14"/>
      <c r="WOO851" s="14"/>
      <c r="WOP851" s="14"/>
      <c r="WOQ851" s="14"/>
      <c r="WOR851" s="14"/>
      <c r="WOS851" s="14"/>
      <c r="WOT851" s="14"/>
      <c r="WOU851" s="14"/>
      <c r="WOV851" s="14"/>
      <c r="WOW851" s="14"/>
      <c r="WOX851" s="14"/>
      <c r="WOY851" s="14"/>
      <c r="WOZ851" s="14"/>
      <c r="WPA851" s="14"/>
      <c r="WPB851" s="14"/>
      <c r="WPC851" s="14"/>
      <c r="WPD851" s="14"/>
      <c r="WPE851" s="14"/>
      <c r="WPF851" s="14"/>
      <c r="WPG851" s="14"/>
      <c r="WPH851" s="14"/>
      <c r="WPI851" s="14"/>
      <c r="WPJ851" s="14"/>
      <c r="WPK851" s="14"/>
      <c r="WPL851" s="14"/>
      <c r="WPM851" s="14"/>
      <c r="WPN851" s="14"/>
      <c r="WPO851" s="14"/>
      <c r="WPP851" s="14"/>
      <c r="WPQ851" s="14"/>
      <c r="WPR851" s="14"/>
      <c r="WPS851" s="14"/>
      <c r="WPT851" s="14"/>
      <c r="WPU851" s="14"/>
      <c r="WPV851" s="14"/>
      <c r="WPW851" s="14"/>
      <c r="WPX851" s="14"/>
      <c r="WPY851" s="14"/>
      <c r="WPZ851" s="14"/>
      <c r="WQA851" s="14"/>
      <c r="WQB851" s="14"/>
      <c r="WQC851" s="14"/>
      <c r="WQD851" s="14"/>
      <c r="WQE851" s="14"/>
      <c r="WQF851" s="14"/>
      <c r="WQG851" s="14"/>
      <c r="WQH851" s="14"/>
      <c r="WQI851" s="14"/>
      <c r="WQJ851" s="14"/>
      <c r="WQK851" s="14"/>
      <c r="WQL851" s="14"/>
      <c r="WQM851" s="14"/>
      <c r="WQN851" s="14"/>
      <c r="WQO851" s="14"/>
      <c r="WQP851" s="14"/>
      <c r="WQQ851" s="14"/>
      <c r="WQR851" s="14"/>
      <c r="WQS851" s="14"/>
      <c r="WQT851" s="14"/>
      <c r="WQU851" s="14"/>
      <c r="WQV851" s="14"/>
      <c r="WQW851" s="14"/>
      <c r="WQX851" s="14"/>
      <c r="WQY851" s="14"/>
      <c r="WQZ851" s="14"/>
      <c r="WRA851" s="14"/>
      <c r="WRB851" s="14"/>
      <c r="WRC851" s="14"/>
      <c r="WRD851" s="14"/>
      <c r="WRE851" s="14"/>
      <c r="WRF851" s="14"/>
      <c r="WRG851" s="14"/>
      <c r="WRH851" s="14"/>
      <c r="WRI851" s="14"/>
      <c r="WRJ851" s="14"/>
      <c r="WRK851" s="14"/>
      <c r="WRL851" s="14"/>
      <c r="WRM851" s="14"/>
      <c r="WRN851" s="14"/>
      <c r="WRO851" s="14"/>
      <c r="WRP851" s="14"/>
      <c r="WRQ851" s="14"/>
      <c r="WRR851" s="14"/>
      <c r="WRS851" s="14"/>
      <c r="WRT851" s="14"/>
      <c r="WRU851" s="14"/>
      <c r="WRV851" s="14"/>
      <c r="WRW851" s="14"/>
      <c r="WRX851" s="14"/>
      <c r="WRY851" s="14"/>
      <c r="WRZ851" s="14"/>
      <c r="WSA851" s="14"/>
      <c r="WSB851" s="14"/>
      <c r="WSC851" s="14"/>
      <c r="WSD851" s="14"/>
      <c r="WSE851" s="14"/>
      <c r="WSF851" s="14"/>
      <c r="WSG851" s="14"/>
      <c r="WSH851" s="14"/>
      <c r="WSI851" s="14"/>
      <c r="WSJ851" s="14"/>
      <c r="WSK851" s="14"/>
      <c r="WSL851" s="14"/>
      <c r="WSM851" s="14"/>
      <c r="WSN851" s="14"/>
      <c r="WSO851" s="14"/>
      <c r="WSP851" s="14"/>
      <c r="WSQ851" s="14"/>
      <c r="WSR851" s="14"/>
      <c r="WSS851" s="14"/>
      <c r="WST851" s="14"/>
      <c r="WSU851" s="14"/>
      <c r="WSV851" s="14"/>
      <c r="WSW851" s="14"/>
      <c r="WSX851" s="14"/>
      <c r="WSY851" s="14"/>
      <c r="WSZ851" s="14"/>
      <c r="WTA851" s="14"/>
      <c r="WTB851" s="14"/>
      <c r="WTC851" s="14"/>
      <c r="WTD851" s="14"/>
      <c r="WTE851" s="14"/>
      <c r="WTF851" s="14"/>
      <c r="WTG851" s="14"/>
      <c r="WTH851" s="14"/>
      <c r="WTI851" s="14"/>
      <c r="WTJ851" s="14"/>
      <c r="WTK851" s="14"/>
      <c r="WTL851" s="14"/>
      <c r="WTM851" s="14"/>
      <c r="WTN851" s="14"/>
      <c r="WTO851" s="14"/>
      <c r="WTP851" s="14"/>
      <c r="WTQ851" s="14"/>
      <c r="WTR851" s="14"/>
      <c r="WTS851" s="14"/>
      <c r="WTT851" s="14"/>
      <c r="WTU851" s="14"/>
      <c r="WTV851" s="14"/>
      <c r="WTW851" s="14"/>
      <c r="WTX851" s="14"/>
      <c r="WTY851" s="14"/>
      <c r="WTZ851" s="14"/>
      <c r="WUA851" s="14"/>
      <c r="WUB851" s="14"/>
      <c r="WUC851" s="14"/>
      <c r="WUD851" s="14"/>
      <c r="WUE851" s="14"/>
      <c r="WUF851" s="14"/>
      <c r="WUG851" s="14"/>
      <c r="WUH851" s="14"/>
      <c r="WUI851" s="14"/>
      <c r="WUJ851" s="14"/>
      <c r="WUK851" s="14"/>
      <c r="WUL851" s="14"/>
      <c r="WUM851" s="14"/>
      <c r="WUN851" s="14"/>
      <c r="WUO851" s="14"/>
      <c r="WUP851" s="14"/>
      <c r="WUQ851" s="14"/>
      <c r="WUR851" s="14"/>
      <c r="WUS851" s="14"/>
      <c r="WUT851" s="14"/>
      <c r="WUU851" s="14"/>
      <c r="WUV851" s="14"/>
      <c r="WUW851" s="14"/>
      <c r="WUX851" s="14"/>
      <c r="WUY851" s="14"/>
      <c r="WUZ851" s="14"/>
      <c r="WVA851" s="14"/>
      <c r="WVB851" s="14"/>
      <c r="WVC851" s="14"/>
      <c r="WVD851" s="14"/>
      <c r="WVE851" s="14"/>
      <c r="WVF851" s="14"/>
      <c r="WVG851" s="14"/>
      <c r="WVH851" s="14"/>
      <c r="WVI851" s="14"/>
      <c r="WVJ851" s="14"/>
      <c r="WVK851" s="14"/>
      <c r="WVL851" s="14"/>
      <c r="WVM851" s="14"/>
      <c r="WVN851" s="14"/>
      <c r="WVO851" s="14"/>
      <c r="WVP851" s="14"/>
      <c r="WVQ851" s="14"/>
      <c r="WVR851" s="14"/>
      <c r="WVS851" s="14"/>
      <c r="WVT851" s="14"/>
      <c r="WVU851" s="14"/>
      <c r="WVV851" s="14"/>
      <c r="WVW851" s="14"/>
      <c r="WVX851" s="14"/>
      <c r="WVY851" s="14"/>
      <c r="WVZ851" s="14"/>
      <c r="WWA851" s="14"/>
      <c r="WWB851" s="14"/>
      <c r="WWC851" s="14"/>
      <c r="WWD851" s="14"/>
      <c r="WWE851" s="14"/>
      <c r="WWF851" s="14"/>
      <c r="WWG851" s="14"/>
      <c r="WWH851" s="14"/>
      <c r="WWI851" s="14"/>
      <c r="WWJ851" s="14"/>
      <c r="WWK851" s="14"/>
      <c r="WWL851" s="14"/>
      <c r="WWM851" s="14"/>
      <c r="WWN851" s="14"/>
      <c r="WWO851" s="14"/>
      <c r="WWP851" s="14"/>
      <c r="WWQ851" s="14"/>
      <c r="WWR851" s="14"/>
      <c r="WWS851" s="14"/>
      <c r="WWT851" s="14"/>
      <c r="WWU851" s="14"/>
      <c r="WWV851" s="14"/>
      <c r="WWW851" s="14"/>
      <c r="WWX851" s="14"/>
      <c r="WWY851" s="14"/>
      <c r="WWZ851" s="14"/>
      <c r="WXA851" s="14"/>
      <c r="WXB851" s="14"/>
      <c r="WXC851" s="14"/>
      <c r="WXD851" s="14"/>
      <c r="WXE851" s="14"/>
      <c r="WXF851" s="14"/>
      <c r="WXG851" s="14"/>
      <c r="WXH851" s="14"/>
      <c r="WXI851" s="14"/>
      <c r="WXJ851" s="14"/>
      <c r="WXK851" s="14"/>
      <c r="WXL851" s="14"/>
      <c r="WXM851" s="14"/>
      <c r="WXN851" s="14"/>
      <c r="WXO851" s="14"/>
      <c r="WXP851" s="14"/>
      <c r="WXQ851" s="14"/>
      <c r="WXR851" s="14"/>
      <c r="WXS851" s="14"/>
      <c r="WXT851" s="14"/>
      <c r="WXU851" s="14"/>
      <c r="WXV851" s="14"/>
      <c r="WXW851" s="14"/>
      <c r="WXX851" s="14"/>
      <c r="WXY851" s="14"/>
      <c r="WXZ851" s="14"/>
      <c r="WYA851" s="14"/>
      <c r="WYB851" s="14"/>
      <c r="WYC851" s="14"/>
      <c r="WYD851" s="14"/>
      <c r="WYE851" s="14"/>
      <c r="WYF851" s="14"/>
      <c r="WYG851" s="14"/>
      <c r="WYH851" s="14"/>
      <c r="WYI851" s="14"/>
      <c r="WYJ851" s="14"/>
      <c r="WYK851" s="14"/>
      <c r="WYL851" s="14"/>
      <c r="WYM851" s="14"/>
      <c r="WYN851" s="14"/>
      <c r="WYO851" s="14"/>
      <c r="WYP851" s="14"/>
      <c r="WYQ851" s="14"/>
      <c r="WYR851" s="14"/>
      <c r="WYS851" s="14"/>
      <c r="WYT851" s="14"/>
      <c r="WYU851" s="14"/>
      <c r="WYV851" s="14"/>
      <c r="WYW851" s="14"/>
      <c r="WYX851" s="14"/>
      <c r="WYY851" s="14"/>
      <c r="WYZ851" s="14"/>
      <c r="WZA851" s="14"/>
      <c r="WZB851" s="14"/>
      <c r="WZC851" s="14"/>
      <c r="WZD851" s="14"/>
      <c r="WZE851" s="14"/>
      <c r="WZF851" s="14"/>
      <c r="WZG851" s="14"/>
      <c r="WZH851" s="14"/>
      <c r="WZI851" s="14"/>
      <c r="WZJ851" s="14"/>
      <c r="WZK851" s="14"/>
      <c r="WZL851" s="14"/>
      <c r="WZM851" s="14"/>
      <c r="WZN851" s="14"/>
      <c r="WZO851" s="14"/>
      <c r="WZP851" s="14"/>
      <c r="WZQ851" s="14"/>
      <c r="WZR851" s="14"/>
      <c r="WZS851" s="14"/>
      <c r="WZT851" s="14"/>
      <c r="WZU851" s="14"/>
      <c r="WZV851" s="14"/>
      <c r="WZW851" s="14"/>
      <c r="WZX851" s="14"/>
      <c r="WZY851" s="14"/>
      <c r="WZZ851" s="14"/>
      <c r="XAA851" s="14"/>
      <c r="XAB851" s="14"/>
      <c r="XAC851" s="14"/>
      <c r="XAD851" s="14"/>
      <c r="XAE851" s="14"/>
      <c r="XAF851" s="14"/>
      <c r="XAG851" s="14"/>
      <c r="XAH851" s="14"/>
      <c r="XAI851" s="14"/>
      <c r="XAJ851" s="14"/>
      <c r="XAK851" s="14"/>
      <c r="XAL851" s="14"/>
      <c r="XAM851" s="14"/>
      <c r="XAN851" s="14"/>
      <c r="XAO851" s="14"/>
      <c r="XAP851" s="14"/>
      <c r="XAQ851" s="14"/>
      <c r="XAR851" s="14"/>
      <c r="XAS851" s="14"/>
      <c r="XAT851" s="14"/>
      <c r="XAU851" s="14"/>
      <c r="XAV851" s="14"/>
      <c r="XAW851" s="14"/>
      <c r="XAX851" s="14"/>
      <c r="XAY851" s="14"/>
      <c r="XAZ851" s="14"/>
      <c r="XBA851" s="14"/>
      <c r="XBB851" s="14"/>
      <c r="XBC851" s="14"/>
      <c r="XBD851" s="14"/>
      <c r="XBE851" s="14"/>
      <c r="XBF851" s="14"/>
      <c r="XBG851" s="14"/>
      <c r="XBH851" s="14"/>
      <c r="XBI851" s="14"/>
      <c r="XBJ851" s="14"/>
      <c r="XBK851" s="14"/>
      <c r="XBL851" s="14"/>
      <c r="XBM851" s="14"/>
      <c r="XBN851" s="14"/>
      <c r="XBO851" s="14"/>
      <c r="XBP851" s="14"/>
      <c r="XBQ851" s="14"/>
      <c r="XBR851" s="14"/>
      <c r="XBS851" s="14"/>
      <c r="XBT851" s="14"/>
      <c r="XBU851" s="14"/>
      <c r="XBV851" s="14"/>
      <c r="XBW851" s="14"/>
      <c r="XBX851" s="14"/>
      <c r="XBY851" s="14"/>
      <c r="XBZ851" s="14"/>
      <c r="XCA851" s="14"/>
      <c r="XCB851" s="14"/>
      <c r="XCC851" s="14"/>
      <c r="XCD851" s="14"/>
      <c r="XCE851" s="14"/>
      <c r="XCF851" s="14"/>
      <c r="XCG851" s="14"/>
      <c r="XCH851" s="14"/>
      <c r="XCI851" s="14"/>
      <c r="XCJ851" s="14"/>
      <c r="XCK851" s="14"/>
      <c r="XCL851" s="14"/>
      <c r="XCM851" s="14"/>
      <c r="XCN851" s="14"/>
      <c r="XCO851" s="14"/>
      <c r="XCP851" s="14"/>
      <c r="XCQ851" s="14"/>
      <c r="XCR851" s="14"/>
      <c r="XCS851" s="14"/>
      <c r="XCT851" s="14"/>
      <c r="XCU851" s="14"/>
      <c r="XCV851" s="14"/>
      <c r="XCW851" s="14"/>
      <c r="XCX851" s="14"/>
      <c r="XCY851" s="14"/>
      <c r="XCZ851" s="14"/>
      <c r="XDA851" s="14"/>
      <c r="XDB851" s="14"/>
      <c r="XDC851" s="14"/>
      <c r="XDD851" s="14"/>
      <c r="XDE851" s="14"/>
      <c r="XDF851" s="14"/>
      <c r="XDG851" s="14"/>
      <c r="XDH851" s="14"/>
      <c r="XDI851" s="14"/>
      <c r="XDJ851" s="14"/>
      <c r="XDK851" s="14"/>
      <c r="XDL851" s="14"/>
      <c r="XDM851" s="14"/>
      <c r="XDN851" s="14"/>
      <c r="XDO851" s="14"/>
      <c r="XDP851" s="14"/>
      <c r="XDQ851" s="14"/>
      <c r="XDR851" s="14"/>
      <c r="XDS851" s="14"/>
      <c r="XDT851" s="14"/>
      <c r="XDU851" s="14"/>
      <c r="XDV851" s="14"/>
      <c r="XDW851" s="14"/>
      <c r="XDX851" s="14"/>
      <c r="XDY851" s="14"/>
      <c r="XDZ851" s="14"/>
      <c r="XEA851" s="14"/>
      <c r="XEB851" s="14"/>
      <c r="XEC851" s="14"/>
      <c r="XED851" s="14"/>
      <c r="XEE851" s="14"/>
      <c r="XEF851" s="14"/>
      <c r="XEG851" s="14"/>
      <c r="XEH851" s="14"/>
      <c r="XEI851" s="14"/>
      <c r="XEJ851" s="14"/>
      <c r="XEK851" s="14"/>
      <c r="XEL851" s="14"/>
      <c r="XEM851" s="14"/>
      <c r="XEN851" s="14"/>
      <c r="XEO851" s="14"/>
      <c r="XEP851" s="14"/>
      <c r="XEQ851" s="14"/>
      <c r="XER851" s="14"/>
      <c r="XES851" s="14"/>
      <c r="XET851" s="14"/>
      <c r="XEU851" s="14"/>
      <c r="XEV851" s="14"/>
      <c r="XEW851" s="14"/>
      <c r="XEX851" s="14"/>
      <c r="XEY851" s="14"/>
      <c r="XEZ851" s="14"/>
    </row>
    <row r="852" spans="1:16380" ht="22.5" customHeight="1" x14ac:dyDescent="0.25">
      <c r="A852" s="68" t="str">
        <f t="shared" si="214"/>
        <v>799.</v>
      </c>
      <c r="B852" s="25">
        <v>1621</v>
      </c>
      <c r="C852" s="161" t="s">
        <v>357</v>
      </c>
      <c r="D852" s="25">
        <v>1968</v>
      </c>
      <c r="E852" s="68" t="s">
        <v>2932</v>
      </c>
      <c r="F852" s="68" t="s">
        <v>2934</v>
      </c>
      <c r="G852" s="25">
        <v>2</v>
      </c>
      <c r="H852" s="25">
        <v>1</v>
      </c>
      <c r="I852" s="146">
        <v>363.9</v>
      </c>
      <c r="J852" s="144">
        <v>333.3</v>
      </c>
      <c r="K852" s="146">
        <v>333.3</v>
      </c>
      <c r="L852" s="155">
        <v>16</v>
      </c>
      <c r="M852" s="154">
        <f t="shared" si="217"/>
        <v>3058542.3000000003</v>
      </c>
      <c r="N852" s="154"/>
      <c r="O852" s="154"/>
      <c r="P852" s="154"/>
      <c r="Q852" s="144">
        <f t="shared" si="218"/>
        <v>3058542.3000000003</v>
      </c>
      <c r="R852" s="154">
        <v>454832</v>
      </c>
      <c r="S852" s="155"/>
      <c r="T852" s="154"/>
      <c r="U852" s="154">
        <v>346.1</v>
      </c>
      <c r="V852" s="154">
        <f>U852*7523</f>
        <v>2603710.3000000003</v>
      </c>
      <c r="W852" s="154"/>
      <c r="X852" s="154"/>
      <c r="Y852" s="154"/>
      <c r="Z852" s="154"/>
      <c r="AA852" s="154"/>
      <c r="AB852" s="154"/>
      <c r="AC852" s="146"/>
      <c r="AD852" s="146"/>
      <c r="AE852" s="154"/>
      <c r="AF852" s="154"/>
      <c r="AG852" s="324">
        <v>2025</v>
      </c>
      <c r="AH852" s="128"/>
      <c r="AI852" s="132"/>
      <c r="AJ852" s="132"/>
      <c r="AK852" s="141">
        <f t="shared" si="200"/>
        <v>799</v>
      </c>
      <c r="AL852" s="35" t="s">
        <v>153</v>
      </c>
      <c r="AM852" s="141" t="str">
        <f t="shared" si="201"/>
        <v>799.</v>
      </c>
      <c r="AN852" s="147"/>
      <c r="AO852" s="279"/>
      <c r="AP852" s="16"/>
      <c r="AQ852" s="14"/>
      <c r="AR852" s="14"/>
      <c r="AS852" s="14"/>
      <c r="AT852" s="14"/>
      <c r="AU852" s="14"/>
      <c r="AV852" s="14"/>
      <c r="AW852" s="14"/>
      <c r="AX852" s="14"/>
      <c r="AY852" s="14"/>
      <c r="AZ852" s="14"/>
      <c r="BA852" s="14"/>
      <c r="BB852" s="14"/>
      <c r="BC852" s="14"/>
      <c r="BD852" s="14"/>
      <c r="BE852" s="14"/>
      <c r="BF852" s="14"/>
      <c r="BG852" s="14"/>
      <c r="BH852" s="14"/>
      <c r="BI852" s="14"/>
      <c r="BJ852" s="14"/>
      <c r="BK852" s="14"/>
      <c r="BL852" s="14"/>
      <c r="BM852" s="14"/>
      <c r="BN852" s="14"/>
      <c r="BO852" s="14"/>
      <c r="BP852" s="14"/>
      <c r="BQ852" s="14"/>
      <c r="BR852" s="14"/>
      <c r="BS852" s="14"/>
      <c r="BT852" s="14"/>
      <c r="BU852" s="14"/>
      <c r="BV852" s="14"/>
      <c r="BW852" s="14"/>
      <c r="BX852" s="14"/>
      <c r="BY852" s="14"/>
      <c r="BZ852" s="14"/>
      <c r="CA852" s="14"/>
      <c r="CB852" s="14"/>
      <c r="CC852" s="14"/>
      <c r="CD852" s="14"/>
      <c r="CE852" s="14"/>
      <c r="CF852" s="14"/>
      <c r="CG852" s="14"/>
      <c r="CH852" s="14"/>
      <c r="CI852" s="14"/>
      <c r="CJ852" s="14"/>
      <c r="CK852" s="14"/>
      <c r="CL852" s="14"/>
      <c r="CM852" s="14"/>
      <c r="CN852" s="14"/>
      <c r="CO852" s="14"/>
      <c r="CP852" s="14"/>
      <c r="CQ852" s="14"/>
      <c r="CR852" s="14"/>
      <c r="CS852" s="14"/>
      <c r="CT852" s="14"/>
      <c r="CU852" s="14"/>
      <c r="CV852" s="14"/>
      <c r="CW852" s="14"/>
      <c r="CX852" s="14"/>
      <c r="CY852" s="14"/>
      <c r="CZ852" s="14"/>
      <c r="DA852" s="14"/>
      <c r="DB852" s="14"/>
      <c r="DC852" s="14"/>
      <c r="DD852" s="14"/>
      <c r="DE852" s="14"/>
      <c r="DF852" s="14"/>
      <c r="DG852" s="14"/>
      <c r="DH852" s="14"/>
      <c r="DI852" s="14"/>
      <c r="DJ852" s="14"/>
      <c r="DK852" s="14"/>
      <c r="DL852" s="14"/>
      <c r="DM852" s="14"/>
      <c r="DN852" s="14"/>
      <c r="DO852" s="14"/>
      <c r="DP852" s="14"/>
      <c r="DQ852" s="14"/>
      <c r="DR852" s="14"/>
      <c r="DS852" s="14"/>
      <c r="DT852" s="14"/>
      <c r="DU852" s="14"/>
      <c r="DV852" s="14"/>
      <c r="DW852" s="14"/>
      <c r="DX852" s="14"/>
      <c r="DY852" s="14"/>
      <c r="DZ852" s="14"/>
      <c r="EA852" s="14"/>
      <c r="EB852" s="14"/>
      <c r="EC852" s="14"/>
      <c r="ED852" s="14"/>
      <c r="EE852" s="14"/>
      <c r="EF852" s="14"/>
      <c r="EG852" s="14"/>
      <c r="EH852" s="14"/>
      <c r="EI852" s="14"/>
      <c r="EJ852" s="14"/>
      <c r="EK852" s="14"/>
      <c r="EL852" s="14"/>
      <c r="EM852" s="14"/>
      <c r="EN852" s="14"/>
      <c r="EO852" s="14"/>
      <c r="EP852" s="14"/>
      <c r="EQ852" s="14"/>
      <c r="ER852" s="14"/>
      <c r="ES852" s="14"/>
      <c r="ET852" s="14"/>
      <c r="EU852" s="14"/>
      <c r="EV852" s="14"/>
      <c r="EW852" s="14"/>
      <c r="EX852" s="14"/>
      <c r="EY852" s="14"/>
      <c r="EZ852" s="14"/>
      <c r="FA852" s="14"/>
      <c r="FB852" s="14"/>
      <c r="FC852" s="14"/>
      <c r="FD852" s="14"/>
      <c r="FE852" s="14"/>
      <c r="FF852" s="14"/>
      <c r="FG852" s="14"/>
      <c r="FH852" s="14"/>
      <c r="FI852" s="14"/>
      <c r="FJ852" s="14"/>
      <c r="FK852" s="14"/>
      <c r="FL852" s="14"/>
      <c r="FM852" s="14"/>
      <c r="FN852" s="14"/>
      <c r="FO852" s="14"/>
      <c r="FP852" s="14"/>
      <c r="FQ852" s="14"/>
      <c r="FR852" s="14"/>
      <c r="FS852" s="14"/>
      <c r="FT852" s="14"/>
      <c r="FU852" s="14"/>
      <c r="FV852" s="14"/>
      <c r="FW852" s="14"/>
      <c r="FX852" s="14"/>
      <c r="FY852" s="14"/>
      <c r="FZ852" s="14"/>
      <c r="GA852" s="14"/>
      <c r="GB852" s="14"/>
      <c r="GC852" s="14"/>
      <c r="GD852" s="14"/>
      <c r="GE852" s="14"/>
      <c r="GF852" s="14"/>
      <c r="GG852" s="14"/>
      <c r="GH852" s="14"/>
      <c r="GI852" s="14"/>
      <c r="GJ852" s="14"/>
      <c r="GK852" s="14"/>
      <c r="GL852" s="14"/>
      <c r="GM852" s="14"/>
      <c r="GN852" s="14"/>
      <c r="GO852" s="14"/>
      <c r="GP852" s="14"/>
      <c r="GQ852" s="14"/>
      <c r="GR852" s="14"/>
      <c r="GS852" s="14"/>
      <c r="GT852" s="14"/>
      <c r="GU852" s="14"/>
      <c r="GV852" s="14"/>
      <c r="GW852" s="14"/>
      <c r="GX852" s="14"/>
      <c r="GY852" s="14"/>
      <c r="GZ852" s="14"/>
      <c r="HA852" s="14"/>
      <c r="HB852" s="14"/>
      <c r="HC852" s="14"/>
      <c r="HD852" s="14"/>
      <c r="HE852" s="14"/>
      <c r="HF852" s="14"/>
      <c r="HG852" s="14"/>
      <c r="HH852" s="14"/>
      <c r="HI852" s="14"/>
      <c r="HJ852" s="14"/>
      <c r="HK852" s="14"/>
      <c r="HL852" s="14"/>
      <c r="HM852" s="14"/>
      <c r="HN852" s="14"/>
      <c r="HO852" s="14"/>
      <c r="HP852" s="14"/>
      <c r="HQ852" s="14"/>
      <c r="HR852" s="14"/>
      <c r="HS852" s="14"/>
      <c r="HT852" s="14"/>
      <c r="HU852" s="14"/>
      <c r="HV852" s="14"/>
      <c r="HW852" s="14"/>
      <c r="HX852" s="14"/>
      <c r="HY852" s="14"/>
      <c r="HZ852" s="14"/>
      <c r="IA852" s="14"/>
      <c r="IB852" s="14"/>
      <c r="IC852" s="14"/>
      <c r="ID852" s="14"/>
      <c r="IE852" s="14"/>
      <c r="IF852" s="14"/>
      <c r="IG852" s="14"/>
      <c r="IH852" s="14"/>
      <c r="II852" s="14"/>
      <c r="IJ852" s="14"/>
      <c r="IK852" s="14"/>
      <c r="IL852" s="14"/>
      <c r="IM852" s="14"/>
      <c r="IN852" s="14"/>
      <c r="IO852" s="14"/>
      <c r="IP852" s="14"/>
      <c r="IQ852" s="14"/>
      <c r="IR852" s="14"/>
      <c r="IS852" s="14"/>
      <c r="IT852" s="14"/>
      <c r="IU852" s="14"/>
      <c r="IV852" s="14"/>
      <c r="IW852" s="14"/>
      <c r="IX852" s="14"/>
      <c r="IY852" s="14"/>
      <c r="IZ852" s="14"/>
      <c r="JA852" s="14"/>
      <c r="JB852" s="14"/>
      <c r="JC852" s="14"/>
      <c r="JD852" s="14"/>
      <c r="JE852" s="14"/>
      <c r="JF852" s="14"/>
      <c r="JG852" s="14"/>
      <c r="JH852" s="14"/>
      <c r="JI852" s="14"/>
      <c r="JJ852" s="14"/>
      <c r="JK852" s="14"/>
      <c r="JL852" s="14"/>
      <c r="JM852" s="14"/>
      <c r="JN852" s="14"/>
      <c r="JO852" s="14"/>
      <c r="JP852" s="14"/>
      <c r="JQ852" s="14"/>
      <c r="JR852" s="14"/>
      <c r="JS852" s="14"/>
      <c r="JT852" s="14"/>
      <c r="JU852" s="14"/>
      <c r="JV852" s="14"/>
      <c r="JW852" s="14"/>
      <c r="JX852" s="14"/>
      <c r="JY852" s="14"/>
      <c r="JZ852" s="14"/>
      <c r="KA852" s="14"/>
      <c r="KB852" s="14"/>
      <c r="KC852" s="14"/>
      <c r="KD852" s="14"/>
      <c r="KE852" s="14"/>
      <c r="KF852" s="14"/>
      <c r="KG852" s="14"/>
      <c r="KH852" s="14"/>
      <c r="KI852" s="14"/>
      <c r="KJ852" s="14"/>
      <c r="KK852" s="14"/>
      <c r="KL852" s="14"/>
      <c r="KM852" s="14"/>
      <c r="KN852" s="14"/>
      <c r="KO852" s="14"/>
      <c r="KP852" s="14"/>
      <c r="KQ852" s="14"/>
      <c r="KR852" s="14"/>
      <c r="KS852" s="14"/>
      <c r="KT852" s="14"/>
      <c r="KU852" s="14"/>
      <c r="KV852" s="14"/>
      <c r="KW852" s="14"/>
      <c r="KX852" s="14"/>
      <c r="KY852" s="14"/>
      <c r="KZ852" s="14"/>
      <c r="LA852" s="14"/>
      <c r="LB852" s="14"/>
      <c r="LC852" s="14"/>
      <c r="LD852" s="14"/>
      <c r="LE852" s="14"/>
      <c r="LF852" s="14"/>
      <c r="LG852" s="14"/>
      <c r="LH852" s="14"/>
      <c r="LI852" s="14"/>
      <c r="LJ852" s="14"/>
      <c r="LK852" s="14"/>
      <c r="LL852" s="14"/>
      <c r="LM852" s="14"/>
      <c r="LN852" s="14"/>
      <c r="LO852" s="14"/>
      <c r="LP852" s="14"/>
      <c r="LQ852" s="14"/>
      <c r="LR852" s="14"/>
      <c r="LS852" s="14"/>
      <c r="LT852" s="14"/>
      <c r="LU852" s="14"/>
      <c r="LV852" s="14"/>
      <c r="LW852" s="14"/>
      <c r="LX852" s="14"/>
      <c r="LY852" s="14"/>
      <c r="LZ852" s="14"/>
      <c r="MA852" s="14"/>
      <c r="MB852" s="14"/>
      <c r="MC852" s="14"/>
      <c r="MD852" s="14"/>
      <c r="ME852" s="14"/>
      <c r="MF852" s="14"/>
      <c r="MG852" s="14"/>
      <c r="MH852" s="14"/>
      <c r="MI852" s="14"/>
      <c r="MJ852" s="14"/>
      <c r="MK852" s="14"/>
      <c r="ML852" s="14"/>
      <c r="MM852" s="14"/>
      <c r="MN852" s="14"/>
      <c r="MO852" s="14"/>
      <c r="MP852" s="14"/>
      <c r="MQ852" s="14"/>
      <c r="MR852" s="14"/>
      <c r="MS852" s="14"/>
      <c r="MT852" s="14"/>
      <c r="MU852" s="14"/>
      <c r="MV852" s="14"/>
      <c r="MW852" s="14"/>
      <c r="MX852" s="14"/>
      <c r="MY852" s="14"/>
      <c r="MZ852" s="14"/>
      <c r="NA852" s="14"/>
      <c r="NB852" s="14"/>
      <c r="NC852" s="14"/>
      <c r="ND852" s="14"/>
      <c r="NE852" s="14"/>
      <c r="NF852" s="14"/>
      <c r="NG852" s="14"/>
      <c r="NH852" s="14"/>
      <c r="NI852" s="14"/>
      <c r="NJ852" s="14"/>
      <c r="NK852" s="14"/>
      <c r="NL852" s="14"/>
      <c r="NM852" s="14"/>
      <c r="NN852" s="14"/>
      <c r="NO852" s="14"/>
      <c r="NP852" s="14"/>
      <c r="NQ852" s="14"/>
      <c r="NR852" s="14"/>
      <c r="NS852" s="14"/>
      <c r="NT852" s="14"/>
      <c r="NU852" s="14"/>
      <c r="NV852" s="14"/>
      <c r="NW852" s="14"/>
      <c r="NX852" s="14"/>
      <c r="NY852" s="14"/>
      <c r="NZ852" s="14"/>
      <c r="OA852" s="14"/>
      <c r="OB852" s="14"/>
      <c r="OC852" s="14"/>
      <c r="OD852" s="14"/>
      <c r="OE852" s="14"/>
      <c r="OF852" s="14"/>
      <c r="OG852" s="14"/>
      <c r="OH852" s="14"/>
      <c r="OI852" s="14"/>
      <c r="OJ852" s="14"/>
      <c r="OK852" s="14"/>
      <c r="OL852" s="14"/>
      <c r="OM852" s="14"/>
      <c r="ON852" s="14"/>
      <c r="OO852" s="14"/>
      <c r="OP852" s="14"/>
      <c r="OQ852" s="14"/>
      <c r="OR852" s="14"/>
      <c r="OS852" s="14"/>
      <c r="OT852" s="14"/>
      <c r="OU852" s="14"/>
      <c r="OV852" s="14"/>
      <c r="OW852" s="14"/>
      <c r="OX852" s="14"/>
      <c r="OY852" s="14"/>
      <c r="OZ852" s="14"/>
      <c r="PA852" s="14"/>
      <c r="PB852" s="14"/>
      <c r="PC852" s="14"/>
      <c r="PD852" s="14"/>
      <c r="PE852" s="14"/>
      <c r="PF852" s="14"/>
      <c r="PG852" s="14"/>
      <c r="PH852" s="14"/>
      <c r="PI852" s="14"/>
      <c r="PJ852" s="14"/>
      <c r="PK852" s="14"/>
      <c r="PL852" s="14"/>
      <c r="PM852" s="14"/>
      <c r="PN852" s="14"/>
      <c r="PO852" s="14"/>
      <c r="PP852" s="14"/>
      <c r="PQ852" s="14"/>
      <c r="PR852" s="14"/>
      <c r="PS852" s="14"/>
      <c r="PT852" s="14"/>
      <c r="PU852" s="14"/>
      <c r="PV852" s="14"/>
      <c r="PW852" s="14"/>
      <c r="PX852" s="14"/>
      <c r="PY852" s="14"/>
      <c r="PZ852" s="14"/>
      <c r="QA852" s="14"/>
      <c r="QB852" s="14"/>
      <c r="QC852" s="14"/>
      <c r="QD852" s="14"/>
      <c r="QE852" s="14"/>
      <c r="QF852" s="14"/>
      <c r="QG852" s="14"/>
      <c r="QH852" s="14"/>
      <c r="QI852" s="14"/>
      <c r="QJ852" s="14"/>
      <c r="QK852" s="14"/>
      <c r="QL852" s="14"/>
      <c r="QM852" s="14"/>
      <c r="QN852" s="14"/>
      <c r="QO852" s="14"/>
      <c r="QP852" s="14"/>
      <c r="QQ852" s="14"/>
      <c r="QR852" s="14"/>
      <c r="QS852" s="14"/>
      <c r="QT852" s="14"/>
      <c r="QU852" s="14"/>
      <c r="QV852" s="14"/>
      <c r="QW852" s="14"/>
      <c r="QX852" s="14"/>
      <c r="QY852" s="14"/>
      <c r="QZ852" s="14"/>
      <c r="RA852" s="14"/>
      <c r="RB852" s="14"/>
      <c r="RC852" s="14"/>
      <c r="RD852" s="14"/>
      <c r="RE852" s="14"/>
      <c r="RF852" s="14"/>
      <c r="RG852" s="14"/>
      <c r="RH852" s="14"/>
      <c r="RI852" s="14"/>
      <c r="RJ852" s="14"/>
      <c r="RK852" s="14"/>
      <c r="RL852" s="14"/>
      <c r="RM852" s="14"/>
      <c r="RN852" s="14"/>
      <c r="RO852" s="14"/>
      <c r="RP852" s="14"/>
      <c r="RQ852" s="14"/>
      <c r="RR852" s="14"/>
      <c r="RS852" s="14"/>
      <c r="RT852" s="14"/>
      <c r="RU852" s="14"/>
      <c r="RV852" s="14"/>
      <c r="RW852" s="14"/>
      <c r="RX852" s="14"/>
      <c r="RY852" s="14"/>
      <c r="RZ852" s="14"/>
      <c r="SA852" s="14"/>
      <c r="SB852" s="14"/>
      <c r="SC852" s="14"/>
      <c r="SD852" s="14"/>
      <c r="SE852" s="14"/>
      <c r="SF852" s="14"/>
      <c r="SG852" s="14"/>
      <c r="SH852" s="14"/>
      <c r="SI852" s="14"/>
      <c r="SJ852" s="14"/>
      <c r="SK852" s="14"/>
      <c r="SL852" s="14"/>
      <c r="SM852" s="14"/>
      <c r="SN852" s="14"/>
      <c r="SO852" s="14"/>
      <c r="SP852" s="14"/>
      <c r="SQ852" s="14"/>
      <c r="SR852" s="14"/>
      <c r="SS852" s="14"/>
      <c r="ST852" s="14"/>
      <c r="SU852" s="14"/>
      <c r="SV852" s="14"/>
      <c r="SW852" s="14"/>
      <c r="SX852" s="14"/>
      <c r="SY852" s="14"/>
      <c r="SZ852" s="14"/>
      <c r="TA852" s="14"/>
      <c r="TB852" s="14"/>
      <c r="TC852" s="14"/>
      <c r="TD852" s="14"/>
      <c r="TE852" s="14"/>
      <c r="TF852" s="14"/>
      <c r="TG852" s="14"/>
      <c r="TH852" s="14"/>
      <c r="TI852" s="14"/>
      <c r="TJ852" s="14"/>
      <c r="TK852" s="14"/>
      <c r="TL852" s="14"/>
      <c r="TM852" s="14"/>
      <c r="TN852" s="14"/>
      <c r="TO852" s="14"/>
      <c r="TP852" s="14"/>
      <c r="TQ852" s="14"/>
      <c r="TR852" s="14"/>
      <c r="TS852" s="14"/>
      <c r="TT852" s="14"/>
      <c r="TU852" s="14"/>
      <c r="TV852" s="14"/>
      <c r="TW852" s="14"/>
      <c r="TX852" s="14"/>
      <c r="TY852" s="14"/>
      <c r="TZ852" s="14"/>
      <c r="UA852" s="14"/>
      <c r="UB852" s="14"/>
      <c r="UC852" s="14"/>
      <c r="UD852" s="14"/>
      <c r="UE852" s="14"/>
      <c r="UF852" s="14"/>
      <c r="UG852" s="14"/>
      <c r="UH852" s="14"/>
      <c r="UI852" s="14"/>
      <c r="UJ852" s="14"/>
      <c r="UK852" s="14"/>
      <c r="UL852" s="14"/>
      <c r="UM852" s="14"/>
      <c r="UN852" s="14"/>
      <c r="UO852" s="14"/>
      <c r="UP852" s="14"/>
      <c r="UQ852" s="14"/>
      <c r="UR852" s="14"/>
      <c r="US852" s="14"/>
      <c r="UT852" s="14"/>
      <c r="UU852" s="14"/>
      <c r="UV852" s="14"/>
      <c r="UW852" s="14"/>
      <c r="UX852" s="14"/>
      <c r="UY852" s="14"/>
      <c r="UZ852" s="14"/>
      <c r="VA852" s="14"/>
      <c r="VB852" s="14"/>
      <c r="VC852" s="14"/>
      <c r="VD852" s="14"/>
      <c r="VE852" s="14"/>
      <c r="VF852" s="14"/>
      <c r="VG852" s="14"/>
      <c r="VH852" s="14"/>
      <c r="VI852" s="14"/>
      <c r="VJ852" s="14"/>
      <c r="VK852" s="14"/>
      <c r="VL852" s="14"/>
      <c r="VM852" s="14"/>
      <c r="VN852" s="14"/>
      <c r="VO852" s="14"/>
      <c r="VP852" s="14"/>
      <c r="VQ852" s="14"/>
      <c r="VR852" s="14"/>
      <c r="VS852" s="14"/>
      <c r="VT852" s="14"/>
      <c r="VU852" s="14"/>
      <c r="VV852" s="14"/>
      <c r="VW852" s="14"/>
      <c r="VX852" s="14"/>
      <c r="VY852" s="14"/>
      <c r="VZ852" s="14"/>
      <c r="WA852" s="14"/>
      <c r="WB852" s="14"/>
      <c r="WC852" s="14"/>
      <c r="WD852" s="14"/>
      <c r="WE852" s="14"/>
      <c r="WF852" s="14"/>
      <c r="WG852" s="14"/>
      <c r="WH852" s="14"/>
      <c r="WI852" s="14"/>
      <c r="WJ852" s="14"/>
      <c r="WK852" s="14"/>
      <c r="WL852" s="14"/>
      <c r="WM852" s="14"/>
      <c r="WN852" s="14"/>
      <c r="WO852" s="14"/>
      <c r="WP852" s="14"/>
      <c r="WQ852" s="14"/>
      <c r="WR852" s="14"/>
      <c r="WS852" s="14"/>
      <c r="WT852" s="14"/>
      <c r="WU852" s="14"/>
      <c r="WV852" s="14"/>
      <c r="WW852" s="14"/>
      <c r="WX852" s="14"/>
      <c r="WY852" s="14"/>
      <c r="WZ852" s="14"/>
      <c r="XA852" s="14"/>
      <c r="XB852" s="14"/>
      <c r="XC852" s="14"/>
      <c r="XD852" s="14"/>
      <c r="XE852" s="14"/>
      <c r="XF852" s="14"/>
      <c r="XG852" s="14"/>
      <c r="XH852" s="14"/>
      <c r="XI852" s="14"/>
      <c r="XJ852" s="14"/>
      <c r="XK852" s="14"/>
      <c r="XL852" s="14"/>
      <c r="XM852" s="14"/>
      <c r="XN852" s="14"/>
      <c r="XO852" s="14"/>
      <c r="XP852" s="14"/>
      <c r="XQ852" s="14"/>
      <c r="XR852" s="14"/>
      <c r="XS852" s="14"/>
      <c r="XT852" s="14"/>
      <c r="XU852" s="14"/>
      <c r="XV852" s="14"/>
      <c r="XW852" s="14"/>
      <c r="XX852" s="14"/>
      <c r="XY852" s="14"/>
      <c r="XZ852" s="14"/>
      <c r="YA852" s="14"/>
      <c r="YB852" s="14"/>
      <c r="YC852" s="14"/>
      <c r="YD852" s="14"/>
      <c r="YE852" s="14"/>
      <c r="YF852" s="14"/>
      <c r="YG852" s="14"/>
      <c r="YH852" s="14"/>
      <c r="YI852" s="14"/>
      <c r="YJ852" s="14"/>
      <c r="YK852" s="14"/>
      <c r="YL852" s="14"/>
      <c r="YM852" s="14"/>
      <c r="YN852" s="14"/>
      <c r="YO852" s="14"/>
      <c r="YP852" s="14"/>
      <c r="YQ852" s="14"/>
      <c r="YR852" s="14"/>
      <c r="YS852" s="14"/>
      <c r="YT852" s="14"/>
      <c r="YU852" s="14"/>
      <c r="YV852" s="14"/>
      <c r="YW852" s="14"/>
      <c r="YX852" s="14"/>
      <c r="YY852" s="14"/>
      <c r="YZ852" s="14"/>
      <c r="ZA852" s="14"/>
      <c r="ZB852" s="14"/>
      <c r="ZC852" s="14"/>
      <c r="ZD852" s="14"/>
      <c r="ZE852" s="14"/>
      <c r="ZF852" s="14"/>
      <c r="ZG852" s="14"/>
      <c r="ZH852" s="14"/>
      <c r="ZI852" s="14"/>
      <c r="ZJ852" s="14"/>
      <c r="ZK852" s="14"/>
      <c r="ZL852" s="14"/>
      <c r="ZM852" s="14"/>
      <c r="ZN852" s="14"/>
      <c r="ZO852" s="14"/>
      <c r="ZP852" s="14"/>
      <c r="ZQ852" s="14"/>
      <c r="ZR852" s="14"/>
      <c r="ZS852" s="14"/>
      <c r="ZT852" s="14"/>
      <c r="ZU852" s="14"/>
      <c r="ZV852" s="14"/>
      <c r="ZW852" s="14"/>
      <c r="ZX852" s="14"/>
      <c r="ZY852" s="14"/>
      <c r="ZZ852" s="14"/>
      <c r="AAA852" s="14"/>
      <c r="AAB852" s="14"/>
      <c r="AAC852" s="14"/>
      <c r="AAD852" s="14"/>
      <c r="AAE852" s="14"/>
      <c r="AAF852" s="14"/>
      <c r="AAG852" s="14"/>
      <c r="AAH852" s="14"/>
      <c r="AAI852" s="14"/>
      <c r="AAJ852" s="14"/>
      <c r="AAK852" s="14"/>
      <c r="AAL852" s="14"/>
      <c r="AAM852" s="14"/>
      <c r="AAN852" s="14"/>
      <c r="AAO852" s="14"/>
      <c r="AAP852" s="14"/>
      <c r="AAQ852" s="14"/>
      <c r="AAR852" s="14"/>
      <c r="AAS852" s="14"/>
      <c r="AAT852" s="14"/>
      <c r="AAU852" s="14"/>
      <c r="AAV852" s="14"/>
      <c r="AAW852" s="14"/>
      <c r="AAX852" s="14"/>
      <c r="AAY852" s="14"/>
      <c r="AAZ852" s="14"/>
      <c r="ABA852" s="14"/>
      <c r="ABB852" s="14"/>
      <c r="ABC852" s="14"/>
      <c r="ABD852" s="14"/>
      <c r="ABE852" s="14"/>
      <c r="ABF852" s="14"/>
      <c r="ABG852" s="14"/>
      <c r="ABH852" s="14"/>
      <c r="ABI852" s="14"/>
      <c r="ABJ852" s="14"/>
      <c r="ABK852" s="14"/>
      <c r="ABL852" s="14"/>
      <c r="ABM852" s="14"/>
      <c r="ABN852" s="14"/>
      <c r="ABO852" s="14"/>
      <c r="ABP852" s="14"/>
      <c r="ABQ852" s="14"/>
      <c r="ABR852" s="14"/>
      <c r="ABS852" s="14"/>
      <c r="ABT852" s="14"/>
      <c r="ABU852" s="14"/>
      <c r="ABV852" s="14"/>
      <c r="ABW852" s="14"/>
      <c r="ABX852" s="14"/>
      <c r="ABY852" s="14"/>
      <c r="ABZ852" s="14"/>
      <c r="ACA852" s="14"/>
      <c r="ACB852" s="14"/>
      <c r="ACC852" s="14"/>
      <c r="ACD852" s="14"/>
      <c r="ACE852" s="14"/>
      <c r="ACF852" s="14"/>
      <c r="ACG852" s="14"/>
      <c r="ACH852" s="14"/>
      <c r="ACI852" s="14"/>
      <c r="ACJ852" s="14"/>
      <c r="ACK852" s="14"/>
      <c r="ACL852" s="14"/>
      <c r="ACM852" s="14"/>
      <c r="ACN852" s="14"/>
      <c r="ACO852" s="14"/>
      <c r="ACP852" s="14"/>
      <c r="ACQ852" s="14"/>
      <c r="ACR852" s="14"/>
      <c r="ACS852" s="14"/>
      <c r="ACT852" s="14"/>
      <c r="ACU852" s="14"/>
      <c r="ACV852" s="14"/>
      <c r="ACW852" s="14"/>
      <c r="ACX852" s="14"/>
      <c r="ACY852" s="14"/>
      <c r="ACZ852" s="14"/>
      <c r="ADA852" s="14"/>
      <c r="ADB852" s="14"/>
      <c r="ADC852" s="14"/>
      <c r="ADD852" s="14"/>
      <c r="ADE852" s="14"/>
      <c r="ADF852" s="14"/>
      <c r="ADG852" s="14"/>
      <c r="ADH852" s="14"/>
      <c r="ADI852" s="14"/>
      <c r="ADJ852" s="14"/>
      <c r="ADK852" s="14"/>
      <c r="ADL852" s="14"/>
      <c r="ADM852" s="14"/>
      <c r="ADN852" s="14"/>
      <c r="ADO852" s="14"/>
      <c r="ADP852" s="14"/>
      <c r="ADQ852" s="14"/>
      <c r="ADR852" s="14"/>
      <c r="ADS852" s="14"/>
      <c r="ADT852" s="14"/>
      <c r="ADU852" s="14"/>
      <c r="ADV852" s="14"/>
      <c r="ADW852" s="14"/>
      <c r="ADX852" s="14"/>
      <c r="ADY852" s="14"/>
      <c r="ADZ852" s="14"/>
      <c r="AEA852" s="14"/>
      <c r="AEB852" s="14"/>
      <c r="AEC852" s="14"/>
      <c r="AED852" s="14"/>
      <c r="AEE852" s="14"/>
      <c r="AEF852" s="14"/>
      <c r="AEG852" s="14"/>
      <c r="AEH852" s="14"/>
      <c r="AEI852" s="14"/>
      <c r="AEJ852" s="14"/>
      <c r="AEK852" s="14"/>
      <c r="AEL852" s="14"/>
      <c r="AEM852" s="14"/>
      <c r="AEN852" s="14"/>
      <c r="AEO852" s="14"/>
      <c r="AEP852" s="14"/>
      <c r="AEQ852" s="14"/>
      <c r="AER852" s="14"/>
      <c r="AES852" s="14"/>
      <c r="AET852" s="14"/>
      <c r="AEU852" s="14"/>
      <c r="AEV852" s="14"/>
      <c r="AEW852" s="14"/>
      <c r="AEX852" s="14"/>
      <c r="AEY852" s="14"/>
      <c r="AEZ852" s="14"/>
      <c r="AFA852" s="14"/>
      <c r="AFB852" s="14"/>
      <c r="AFC852" s="14"/>
      <c r="AFD852" s="14"/>
      <c r="AFE852" s="14"/>
      <c r="AFF852" s="14"/>
      <c r="AFG852" s="14"/>
      <c r="AFH852" s="14"/>
      <c r="AFI852" s="14"/>
      <c r="AFJ852" s="14"/>
      <c r="AFK852" s="14"/>
      <c r="AFL852" s="14"/>
      <c r="AFM852" s="14"/>
      <c r="AFN852" s="14"/>
      <c r="AFO852" s="14"/>
      <c r="AFP852" s="14"/>
      <c r="AFQ852" s="14"/>
      <c r="AFR852" s="14"/>
      <c r="AFS852" s="14"/>
      <c r="AFT852" s="14"/>
      <c r="AFU852" s="14"/>
      <c r="AFV852" s="14"/>
      <c r="AFW852" s="14"/>
      <c r="AFX852" s="14"/>
      <c r="AFY852" s="14"/>
      <c r="AFZ852" s="14"/>
      <c r="AGA852" s="14"/>
      <c r="AGB852" s="14"/>
      <c r="AGC852" s="14"/>
      <c r="AGD852" s="14"/>
      <c r="AGE852" s="14"/>
      <c r="AGF852" s="14"/>
      <c r="AGG852" s="14"/>
      <c r="AGH852" s="14"/>
      <c r="AGI852" s="14"/>
      <c r="AGJ852" s="14"/>
      <c r="AGK852" s="14"/>
      <c r="AGL852" s="14"/>
      <c r="AGM852" s="14"/>
      <c r="AGN852" s="14"/>
      <c r="AGO852" s="14"/>
      <c r="AGP852" s="14"/>
      <c r="AGQ852" s="14"/>
      <c r="AGR852" s="14"/>
      <c r="AGS852" s="14"/>
      <c r="AGT852" s="14"/>
      <c r="AGU852" s="14"/>
      <c r="AGV852" s="14"/>
      <c r="AGW852" s="14"/>
      <c r="AGX852" s="14"/>
      <c r="AGY852" s="14"/>
      <c r="AGZ852" s="14"/>
      <c r="AHA852" s="14"/>
      <c r="AHB852" s="14"/>
      <c r="AHC852" s="14"/>
      <c r="AHD852" s="14"/>
      <c r="AHE852" s="14"/>
      <c r="AHF852" s="14"/>
      <c r="AHG852" s="14"/>
      <c r="AHH852" s="14"/>
      <c r="AHI852" s="14"/>
      <c r="AHJ852" s="14"/>
      <c r="AHK852" s="14"/>
      <c r="AHL852" s="14"/>
      <c r="AHM852" s="14"/>
      <c r="AHN852" s="14"/>
      <c r="AHO852" s="14"/>
      <c r="AHP852" s="14"/>
      <c r="AHQ852" s="14"/>
      <c r="AHR852" s="14"/>
      <c r="AHS852" s="14"/>
      <c r="AHT852" s="14"/>
      <c r="AHU852" s="14"/>
      <c r="AHV852" s="14"/>
      <c r="AHW852" s="14"/>
      <c r="AHX852" s="14"/>
      <c r="AHY852" s="14"/>
      <c r="AHZ852" s="14"/>
      <c r="AIA852" s="14"/>
      <c r="AIB852" s="14"/>
      <c r="AIC852" s="14"/>
      <c r="AID852" s="14"/>
      <c r="AIE852" s="14"/>
      <c r="AIF852" s="14"/>
      <c r="AIG852" s="14"/>
      <c r="AIH852" s="14"/>
      <c r="AII852" s="14"/>
      <c r="AIJ852" s="14"/>
      <c r="AIK852" s="14"/>
      <c r="AIL852" s="14"/>
      <c r="AIM852" s="14"/>
      <c r="AIN852" s="14"/>
      <c r="AIO852" s="14"/>
      <c r="AIP852" s="14"/>
      <c r="AIQ852" s="14"/>
      <c r="AIR852" s="14"/>
      <c r="AIS852" s="14"/>
      <c r="AIT852" s="14"/>
      <c r="AIU852" s="14"/>
      <c r="AIV852" s="14"/>
      <c r="AIW852" s="14"/>
      <c r="AIX852" s="14"/>
      <c r="AIY852" s="14"/>
      <c r="AIZ852" s="14"/>
      <c r="AJA852" s="14"/>
      <c r="AJB852" s="14"/>
      <c r="AJC852" s="14"/>
      <c r="AJD852" s="14"/>
      <c r="AJE852" s="14"/>
      <c r="AJF852" s="14"/>
      <c r="AJG852" s="14"/>
      <c r="AJH852" s="14"/>
      <c r="AJI852" s="14"/>
      <c r="AJJ852" s="14"/>
      <c r="AJK852" s="14"/>
      <c r="AJL852" s="14"/>
      <c r="AJM852" s="14"/>
      <c r="AJN852" s="14"/>
      <c r="AJO852" s="14"/>
      <c r="AJP852" s="14"/>
      <c r="AJQ852" s="14"/>
      <c r="AJR852" s="14"/>
      <c r="AJS852" s="14"/>
      <c r="AJT852" s="14"/>
      <c r="AJU852" s="14"/>
      <c r="AJV852" s="14"/>
      <c r="AJW852" s="14"/>
      <c r="AJX852" s="14"/>
      <c r="AJY852" s="14"/>
      <c r="AJZ852" s="14"/>
      <c r="AKA852" s="14"/>
      <c r="AKB852" s="14"/>
      <c r="AKC852" s="14"/>
      <c r="AKD852" s="14"/>
      <c r="AKE852" s="14"/>
      <c r="AKF852" s="14"/>
      <c r="AKG852" s="14"/>
      <c r="AKH852" s="14"/>
      <c r="AKI852" s="14"/>
      <c r="AKJ852" s="14"/>
      <c r="AKK852" s="14"/>
      <c r="AKL852" s="14"/>
      <c r="AKM852" s="14"/>
      <c r="AKN852" s="14"/>
      <c r="AKO852" s="14"/>
      <c r="AKP852" s="14"/>
      <c r="AKQ852" s="14"/>
      <c r="AKR852" s="14"/>
      <c r="AKS852" s="14"/>
      <c r="AKT852" s="14"/>
      <c r="AKU852" s="14"/>
      <c r="AKV852" s="14"/>
      <c r="AKW852" s="14"/>
      <c r="AKX852" s="14"/>
      <c r="AKY852" s="14"/>
      <c r="AKZ852" s="14"/>
      <c r="ALA852" s="14"/>
      <c r="ALB852" s="14"/>
      <c r="ALC852" s="14"/>
      <c r="ALD852" s="14"/>
      <c r="ALE852" s="14"/>
      <c r="ALF852" s="14"/>
      <c r="ALG852" s="14"/>
      <c r="ALH852" s="14"/>
      <c r="ALI852" s="14"/>
      <c r="ALJ852" s="14"/>
      <c r="ALK852" s="14"/>
      <c r="ALL852" s="14"/>
      <c r="ALM852" s="14"/>
      <c r="ALN852" s="14"/>
      <c r="ALO852" s="14"/>
      <c r="ALP852" s="14"/>
      <c r="ALQ852" s="14"/>
      <c r="ALR852" s="14"/>
      <c r="ALS852" s="14"/>
      <c r="ALT852" s="14"/>
      <c r="ALU852" s="14"/>
      <c r="ALV852" s="14"/>
      <c r="ALW852" s="14"/>
      <c r="ALX852" s="14"/>
      <c r="ALY852" s="14"/>
      <c r="ALZ852" s="14"/>
      <c r="AMA852" s="14"/>
      <c r="AMB852" s="14"/>
      <c r="AMC852" s="14"/>
      <c r="AMD852" s="14"/>
      <c r="AME852" s="14"/>
      <c r="AMF852" s="14"/>
      <c r="AMG852" s="14"/>
      <c r="AMH852" s="14"/>
      <c r="AMI852" s="14"/>
      <c r="AMJ852" s="14"/>
      <c r="AMK852" s="14"/>
      <c r="AML852" s="14"/>
      <c r="AMM852" s="14"/>
      <c r="AMN852" s="14"/>
      <c r="AMO852" s="14"/>
      <c r="AMP852" s="14"/>
      <c r="AMQ852" s="14"/>
      <c r="AMR852" s="14"/>
      <c r="AMS852" s="14"/>
      <c r="AMT852" s="14"/>
      <c r="AMU852" s="14"/>
      <c r="AMV852" s="14"/>
      <c r="AMW852" s="14"/>
      <c r="AMX852" s="14"/>
      <c r="AMY852" s="14"/>
      <c r="AMZ852" s="14"/>
      <c r="ANA852" s="14"/>
      <c r="ANB852" s="14"/>
      <c r="ANC852" s="14"/>
      <c r="AND852" s="14"/>
      <c r="ANE852" s="14"/>
      <c r="ANF852" s="14"/>
      <c r="ANG852" s="14"/>
      <c r="ANH852" s="14"/>
      <c r="ANI852" s="14"/>
      <c r="ANJ852" s="14"/>
      <c r="ANK852" s="14"/>
      <c r="ANL852" s="14"/>
      <c r="ANM852" s="14"/>
      <c r="ANN852" s="14"/>
      <c r="ANO852" s="14"/>
      <c r="ANP852" s="14"/>
      <c r="ANQ852" s="14"/>
      <c r="ANR852" s="14"/>
      <c r="ANS852" s="14"/>
      <c r="ANT852" s="14"/>
      <c r="ANU852" s="14"/>
      <c r="ANV852" s="14"/>
      <c r="ANW852" s="14"/>
      <c r="ANX852" s="14"/>
      <c r="ANY852" s="14"/>
      <c r="ANZ852" s="14"/>
      <c r="AOA852" s="14"/>
      <c r="AOB852" s="14"/>
      <c r="AOC852" s="14"/>
      <c r="AOD852" s="14"/>
      <c r="AOE852" s="14"/>
      <c r="AOF852" s="14"/>
      <c r="AOG852" s="14"/>
      <c r="AOH852" s="14"/>
      <c r="AOI852" s="14"/>
      <c r="AOJ852" s="14"/>
      <c r="AOK852" s="14"/>
      <c r="AOL852" s="14"/>
      <c r="AOM852" s="14"/>
      <c r="AON852" s="14"/>
      <c r="AOO852" s="14"/>
      <c r="AOP852" s="14"/>
      <c r="AOQ852" s="14"/>
      <c r="AOR852" s="14"/>
      <c r="AOS852" s="14"/>
      <c r="AOT852" s="14"/>
      <c r="AOU852" s="14"/>
      <c r="AOV852" s="14"/>
      <c r="AOW852" s="14"/>
      <c r="AOX852" s="14"/>
      <c r="AOY852" s="14"/>
      <c r="AOZ852" s="14"/>
      <c r="APA852" s="14"/>
      <c r="APB852" s="14"/>
      <c r="APC852" s="14"/>
      <c r="APD852" s="14"/>
      <c r="APE852" s="14"/>
      <c r="APF852" s="14"/>
      <c r="APG852" s="14"/>
      <c r="APH852" s="14"/>
      <c r="API852" s="14"/>
      <c r="APJ852" s="14"/>
      <c r="APK852" s="14"/>
      <c r="APL852" s="14"/>
      <c r="APM852" s="14"/>
      <c r="APN852" s="14"/>
      <c r="APO852" s="14"/>
      <c r="APP852" s="14"/>
      <c r="APQ852" s="14"/>
      <c r="APR852" s="14"/>
      <c r="APS852" s="14"/>
      <c r="APT852" s="14"/>
      <c r="APU852" s="14"/>
      <c r="APV852" s="14"/>
      <c r="APW852" s="14"/>
      <c r="APX852" s="14"/>
      <c r="APY852" s="14"/>
      <c r="APZ852" s="14"/>
      <c r="AQA852" s="14"/>
      <c r="AQB852" s="14"/>
      <c r="AQC852" s="14"/>
      <c r="AQD852" s="14"/>
      <c r="AQE852" s="14"/>
      <c r="AQF852" s="14"/>
      <c r="AQG852" s="14"/>
      <c r="AQH852" s="14"/>
      <c r="AQI852" s="14"/>
      <c r="AQJ852" s="14"/>
      <c r="AQK852" s="14"/>
      <c r="AQL852" s="14"/>
      <c r="AQM852" s="14"/>
      <c r="AQN852" s="14"/>
      <c r="AQO852" s="14"/>
      <c r="AQP852" s="14"/>
      <c r="AQQ852" s="14"/>
      <c r="AQR852" s="14"/>
      <c r="AQS852" s="14"/>
      <c r="AQT852" s="14"/>
      <c r="AQU852" s="14"/>
      <c r="AQV852" s="14"/>
      <c r="AQW852" s="14"/>
      <c r="AQX852" s="14"/>
      <c r="AQY852" s="14"/>
      <c r="AQZ852" s="14"/>
      <c r="ARA852" s="14"/>
      <c r="ARB852" s="14"/>
      <c r="ARC852" s="14"/>
      <c r="ARD852" s="14"/>
      <c r="ARE852" s="14"/>
      <c r="ARF852" s="14"/>
      <c r="ARG852" s="14"/>
      <c r="ARH852" s="14"/>
      <c r="ARI852" s="14"/>
      <c r="ARJ852" s="14"/>
      <c r="ARK852" s="14"/>
      <c r="ARL852" s="14"/>
      <c r="ARM852" s="14"/>
      <c r="ARN852" s="14"/>
      <c r="ARO852" s="14"/>
      <c r="ARP852" s="14"/>
      <c r="ARQ852" s="14"/>
      <c r="ARR852" s="14"/>
      <c r="ARS852" s="14"/>
      <c r="ART852" s="14"/>
      <c r="ARU852" s="14"/>
      <c r="ARV852" s="14"/>
      <c r="ARW852" s="14"/>
      <c r="ARX852" s="14"/>
      <c r="ARY852" s="14"/>
      <c r="ARZ852" s="14"/>
      <c r="ASA852" s="14"/>
      <c r="ASB852" s="14"/>
      <c r="ASC852" s="14"/>
      <c r="ASD852" s="14"/>
      <c r="ASE852" s="14"/>
      <c r="ASF852" s="14"/>
      <c r="ASG852" s="14"/>
      <c r="ASH852" s="14"/>
      <c r="ASI852" s="14"/>
      <c r="ASJ852" s="14"/>
      <c r="ASK852" s="14"/>
      <c r="ASL852" s="14"/>
      <c r="ASM852" s="14"/>
      <c r="ASN852" s="14"/>
      <c r="ASO852" s="14"/>
      <c r="ASP852" s="14"/>
      <c r="ASQ852" s="14"/>
      <c r="ASR852" s="14"/>
      <c r="ASS852" s="14"/>
      <c r="AST852" s="14"/>
      <c r="ASU852" s="14"/>
      <c r="ASV852" s="14"/>
      <c r="ASW852" s="14"/>
      <c r="ASX852" s="14"/>
      <c r="ASY852" s="14"/>
      <c r="ASZ852" s="14"/>
      <c r="ATA852" s="14"/>
      <c r="ATB852" s="14"/>
      <c r="ATC852" s="14"/>
      <c r="ATD852" s="14"/>
      <c r="ATE852" s="14"/>
      <c r="ATF852" s="14"/>
      <c r="ATG852" s="14"/>
      <c r="ATH852" s="14"/>
      <c r="ATI852" s="14"/>
      <c r="ATJ852" s="14"/>
      <c r="ATK852" s="14"/>
      <c r="ATL852" s="14"/>
      <c r="ATM852" s="14"/>
      <c r="ATN852" s="14"/>
      <c r="ATO852" s="14"/>
      <c r="ATP852" s="14"/>
      <c r="ATQ852" s="14"/>
      <c r="ATR852" s="14"/>
      <c r="ATS852" s="14"/>
      <c r="ATT852" s="14"/>
      <c r="ATU852" s="14"/>
      <c r="ATV852" s="14"/>
      <c r="ATW852" s="14"/>
      <c r="ATX852" s="14"/>
      <c r="ATY852" s="14"/>
      <c r="ATZ852" s="14"/>
      <c r="AUA852" s="14"/>
      <c r="AUB852" s="14"/>
      <c r="AUC852" s="14"/>
      <c r="AUD852" s="14"/>
      <c r="AUE852" s="14"/>
      <c r="AUF852" s="14"/>
      <c r="AUG852" s="14"/>
      <c r="AUH852" s="14"/>
      <c r="AUI852" s="14"/>
      <c r="AUJ852" s="14"/>
      <c r="AUK852" s="14"/>
      <c r="AUL852" s="14"/>
      <c r="AUM852" s="14"/>
      <c r="AUN852" s="14"/>
      <c r="AUO852" s="14"/>
      <c r="AUP852" s="14"/>
      <c r="AUQ852" s="14"/>
      <c r="AUR852" s="14"/>
      <c r="AUS852" s="14"/>
      <c r="AUT852" s="14"/>
      <c r="AUU852" s="14"/>
      <c r="AUV852" s="14"/>
      <c r="AUW852" s="14"/>
      <c r="AUX852" s="14"/>
      <c r="AUY852" s="14"/>
      <c r="AUZ852" s="14"/>
      <c r="AVA852" s="14"/>
      <c r="AVB852" s="14"/>
      <c r="AVC852" s="14"/>
      <c r="AVD852" s="14"/>
      <c r="AVE852" s="14"/>
      <c r="AVF852" s="14"/>
      <c r="AVG852" s="14"/>
      <c r="AVH852" s="14"/>
      <c r="AVI852" s="14"/>
      <c r="AVJ852" s="14"/>
      <c r="AVK852" s="14"/>
      <c r="AVL852" s="14"/>
      <c r="AVM852" s="14"/>
      <c r="AVN852" s="14"/>
      <c r="AVO852" s="14"/>
      <c r="AVP852" s="14"/>
      <c r="AVQ852" s="14"/>
      <c r="AVR852" s="14"/>
      <c r="AVS852" s="14"/>
      <c r="AVT852" s="14"/>
      <c r="AVU852" s="14"/>
      <c r="AVV852" s="14"/>
      <c r="AVW852" s="14"/>
      <c r="AVX852" s="14"/>
      <c r="AVY852" s="14"/>
      <c r="AVZ852" s="14"/>
      <c r="AWA852" s="14"/>
      <c r="AWB852" s="14"/>
      <c r="AWC852" s="14"/>
      <c r="AWD852" s="14"/>
      <c r="AWE852" s="14"/>
      <c r="AWF852" s="14"/>
      <c r="AWG852" s="14"/>
      <c r="AWH852" s="14"/>
      <c r="AWI852" s="14"/>
      <c r="AWJ852" s="14"/>
      <c r="AWK852" s="14"/>
      <c r="AWL852" s="14"/>
      <c r="AWM852" s="14"/>
      <c r="AWN852" s="14"/>
      <c r="AWO852" s="14"/>
      <c r="AWP852" s="14"/>
      <c r="AWQ852" s="14"/>
      <c r="AWR852" s="14"/>
      <c r="AWS852" s="14"/>
      <c r="AWT852" s="14"/>
      <c r="AWU852" s="14"/>
      <c r="AWV852" s="14"/>
      <c r="AWW852" s="14"/>
      <c r="AWX852" s="14"/>
      <c r="AWY852" s="14"/>
      <c r="AWZ852" s="14"/>
      <c r="AXA852" s="14"/>
      <c r="AXB852" s="14"/>
      <c r="AXC852" s="14"/>
      <c r="AXD852" s="14"/>
      <c r="AXE852" s="14"/>
      <c r="AXF852" s="14"/>
      <c r="AXG852" s="14"/>
      <c r="AXH852" s="14"/>
      <c r="AXI852" s="14"/>
      <c r="AXJ852" s="14"/>
      <c r="AXK852" s="14"/>
      <c r="AXL852" s="14"/>
      <c r="AXM852" s="14"/>
      <c r="AXN852" s="14"/>
      <c r="AXO852" s="14"/>
      <c r="AXP852" s="14"/>
      <c r="AXQ852" s="14"/>
      <c r="AXR852" s="14"/>
      <c r="AXS852" s="14"/>
      <c r="AXT852" s="14"/>
      <c r="AXU852" s="14"/>
      <c r="AXV852" s="14"/>
      <c r="AXW852" s="14"/>
      <c r="AXX852" s="14"/>
      <c r="AXY852" s="14"/>
      <c r="AXZ852" s="14"/>
      <c r="AYA852" s="14"/>
      <c r="AYB852" s="14"/>
      <c r="AYC852" s="14"/>
      <c r="AYD852" s="14"/>
      <c r="AYE852" s="14"/>
      <c r="AYF852" s="14"/>
      <c r="AYG852" s="14"/>
      <c r="AYH852" s="14"/>
      <c r="AYI852" s="14"/>
      <c r="AYJ852" s="14"/>
      <c r="AYK852" s="14"/>
      <c r="AYL852" s="14"/>
      <c r="AYM852" s="14"/>
      <c r="AYN852" s="14"/>
      <c r="AYO852" s="14"/>
      <c r="AYP852" s="14"/>
      <c r="AYQ852" s="14"/>
      <c r="AYR852" s="14"/>
      <c r="AYS852" s="14"/>
      <c r="AYT852" s="14"/>
      <c r="AYU852" s="14"/>
      <c r="AYV852" s="14"/>
      <c r="AYW852" s="14"/>
      <c r="AYX852" s="14"/>
      <c r="AYY852" s="14"/>
      <c r="AYZ852" s="14"/>
      <c r="AZA852" s="14"/>
      <c r="AZB852" s="14"/>
      <c r="AZC852" s="14"/>
      <c r="AZD852" s="14"/>
      <c r="AZE852" s="14"/>
      <c r="AZF852" s="14"/>
      <c r="AZG852" s="14"/>
      <c r="AZH852" s="14"/>
      <c r="AZI852" s="14"/>
      <c r="AZJ852" s="14"/>
      <c r="AZK852" s="14"/>
      <c r="AZL852" s="14"/>
      <c r="AZM852" s="14"/>
      <c r="AZN852" s="14"/>
      <c r="AZO852" s="14"/>
      <c r="AZP852" s="14"/>
      <c r="AZQ852" s="14"/>
      <c r="AZR852" s="14"/>
      <c r="AZS852" s="14"/>
      <c r="AZT852" s="14"/>
      <c r="AZU852" s="14"/>
      <c r="AZV852" s="14"/>
      <c r="AZW852" s="14"/>
      <c r="AZX852" s="14"/>
      <c r="AZY852" s="14"/>
      <c r="AZZ852" s="14"/>
      <c r="BAA852" s="14"/>
      <c r="BAB852" s="14"/>
      <c r="BAC852" s="14"/>
      <c r="BAD852" s="14"/>
      <c r="BAE852" s="14"/>
      <c r="BAF852" s="14"/>
      <c r="BAG852" s="14"/>
      <c r="BAH852" s="14"/>
      <c r="BAI852" s="14"/>
      <c r="BAJ852" s="14"/>
      <c r="BAK852" s="14"/>
      <c r="BAL852" s="14"/>
      <c r="BAM852" s="14"/>
      <c r="BAN852" s="14"/>
      <c r="BAO852" s="14"/>
      <c r="BAP852" s="14"/>
      <c r="BAQ852" s="14"/>
      <c r="BAR852" s="14"/>
      <c r="BAS852" s="14"/>
      <c r="BAT852" s="14"/>
      <c r="BAU852" s="14"/>
      <c r="BAV852" s="14"/>
      <c r="BAW852" s="14"/>
      <c r="BAX852" s="14"/>
      <c r="BAY852" s="14"/>
      <c r="BAZ852" s="14"/>
      <c r="BBA852" s="14"/>
      <c r="BBB852" s="14"/>
      <c r="BBC852" s="14"/>
      <c r="BBD852" s="14"/>
      <c r="BBE852" s="14"/>
      <c r="BBF852" s="14"/>
      <c r="BBG852" s="14"/>
      <c r="BBH852" s="14"/>
      <c r="BBI852" s="14"/>
      <c r="BBJ852" s="14"/>
      <c r="BBK852" s="14"/>
      <c r="BBL852" s="14"/>
      <c r="BBM852" s="14"/>
      <c r="BBN852" s="14"/>
      <c r="BBO852" s="14"/>
      <c r="BBP852" s="14"/>
      <c r="BBQ852" s="14"/>
      <c r="BBR852" s="14"/>
      <c r="BBS852" s="14"/>
      <c r="BBT852" s="14"/>
      <c r="BBU852" s="14"/>
      <c r="BBV852" s="14"/>
      <c r="BBW852" s="14"/>
      <c r="BBX852" s="14"/>
      <c r="BBY852" s="14"/>
      <c r="BBZ852" s="14"/>
      <c r="BCA852" s="14"/>
      <c r="BCB852" s="14"/>
      <c r="BCC852" s="14"/>
      <c r="BCD852" s="14"/>
      <c r="BCE852" s="14"/>
      <c r="BCF852" s="14"/>
      <c r="BCG852" s="14"/>
      <c r="BCH852" s="14"/>
      <c r="BCI852" s="14"/>
      <c r="BCJ852" s="14"/>
      <c r="BCK852" s="14"/>
      <c r="BCL852" s="14"/>
      <c r="BCM852" s="14"/>
      <c r="BCN852" s="14"/>
      <c r="BCO852" s="14"/>
      <c r="BCP852" s="14"/>
      <c r="BCQ852" s="14"/>
      <c r="BCR852" s="14"/>
      <c r="BCS852" s="14"/>
      <c r="BCT852" s="14"/>
      <c r="BCU852" s="14"/>
      <c r="BCV852" s="14"/>
      <c r="BCW852" s="14"/>
      <c r="BCX852" s="14"/>
      <c r="BCY852" s="14"/>
      <c r="BCZ852" s="14"/>
      <c r="BDA852" s="14"/>
      <c r="BDB852" s="14"/>
      <c r="BDC852" s="14"/>
      <c r="BDD852" s="14"/>
      <c r="BDE852" s="14"/>
      <c r="BDF852" s="14"/>
      <c r="BDG852" s="14"/>
      <c r="BDH852" s="14"/>
      <c r="BDI852" s="14"/>
      <c r="BDJ852" s="14"/>
      <c r="BDK852" s="14"/>
      <c r="BDL852" s="14"/>
      <c r="BDM852" s="14"/>
      <c r="BDN852" s="14"/>
      <c r="BDO852" s="14"/>
      <c r="BDP852" s="14"/>
      <c r="BDQ852" s="14"/>
      <c r="BDR852" s="14"/>
      <c r="BDS852" s="14"/>
      <c r="BDT852" s="14"/>
      <c r="BDU852" s="14"/>
      <c r="BDV852" s="14"/>
      <c r="BDW852" s="14"/>
      <c r="BDX852" s="14"/>
      <c r="BDY852" s="14"/>
      <c r="BDZ852" s="14"/>
      <c r="BEA852" s="14"/>
      <c r="BEB852" s="14"/>
      <c r="BEC852" s="14"/>
      <c r="BED852" s="14"/>
      <c r="BEE852" s="14"/>
      <c r="BEF852" s="14"/>
      <c r="BEG852" s="14"/>
      <c r="BEH852" s="14"/>
      <c r="BEI852" s="14"/>
      <c r="BEJ852" s="14"/>
      <c r="BEK852" s="14"/>
      <c r="BEL852" s="14"/>
      <c r="BEM852" s="14"/>
      <c r="BEN852" s="14"/>
      <c r="BEO852" s="14"/>
      <c r="BEP852" s="14"/>
      <c r="BEQ852" s="14"/>
      <c r="BER852" s="14"/>
      <c r="BES852" s="14"/>
      <c r="BET852" s="14"/>
      <c r="BEU852" s="14"/>
      <c r="BEV852" s="14"/>
      <c r="BEW852" s="14"/>
      <c r="BEX852" s="14"/>
      <c r="BEY852" s="14"/>
      <c r="BEZ852" s="14"/>
      <c r="BFA852" s="14"/>
      <c r="BFB852" s="14"/>
      <c r="BFC852" s="14"/>
      <c r="BFD852" s="14"/>
      <c r="BFE852" s="14"/>
      <c r="BFF852" s="14"/>
      <c r="BFG852" s="14"/>
      <c r="BFH852" s="14"/>
      <c r="BFI852" s="14"/>
      <c r="BFJ852" s="14"/>
      <c r="BFK852" s="14"/>
      <c r="BFL852" s="14"/>
      <c r="BFM852" s="14"/>
      <c r="BFN852" s="14"/>
      <c r="BFO852" s="14"/>
      <c r="BFP852" s="14"/>
      <c r="BFQ852" s="14"/>
      <c r="BFR852" s="14"/>
      <c r="BFS852" s="14"/>
      <c r="BFT852" s="14"/>
      <c r="BFU852" s="14"/>
      <c r="BFV852" s="14"/>
      <c r="BFW852" s="14"/>
      <c r="BFX852" s="14"/>
      <c r="BFY852" s="14"/>
      <c r="BFZ852" s="14"/>
      <c r="BGA852" s="14"/>
      <c r="BGB852" s="14"/>
      <c r="BGC852" s="14"/>
      <c r="BGD852" s="14"/>
      <c r="BGE852" s="14"/>
      <c r="BGF852" s="14"/>
      <c r="BGG852" s="14"/>
      <c r="BGH852" s="14"/>
      <c r="BGI852" s="14"/>
      <c r="BGJ852" s="14"/>
      <c r="BGK852" s="14"/>
      <c r="BGL852" s="14"/>
      <c r="BGM852" s="14"/>
      <c r="BGN852" s="14"/>
      <c r="BGO852" s="14"/>
      <c r="BGP852" s="14"/>
      <c r="BGQ852" s="14"/>
      <c r="BGR852" s="14"/>
      <c r="BGS852" s="14"/>
      <c r="BGT852" s="14"/>
      <c r="BGU852" s="14"/>
      <c r="BGV852" s="14"/>
      <c r="BGW852" s="14"/>
      <c r="BGX852" s="14"/>
      <c r="BGY852" s="14"/>
      <c r="BGZ852" s="14"/>
      <c r="BHA852" s="14"/>
      <c r="BHB852" s="14"/>
      <c r="BHC852" s="14"/>
      <c r="BHD852" s="14"/>
      <c r="BHE852" s="14"/>
      <c r="BHF852" s="14"/>
      <c r="BHG852" s="14"/>
      <c r="BHH852" s="14"/>
      <c r="BHI852" s="14"/>
      <c r="BHJ852" s="14"/>
      <c r="BHK852" s="14"/>
      <c r="BHL852" s="14"/>
      <c r="BHM852" s="14"/>
      <c r="BHN852" s="14"/>
      <c r="BHO852" s="14"/>
      <c r="BHP852" s="14"/>
      <c r="BHQ852" s="14"/>
      <c r="BHR852" s="14"/>
      <c r="BHS852" s="14"/>
      <c r="BHT852" s="14"/>
      <c r="BHU852" s="14"/>
      <c r="BHV852" s="14"/>
      <c r="BHW852" s="14"/>
      <c r="BHX852" s="14"/>
      <c r="BHY852" s="14"/>
      <c r="BHZ852" s="14"/>
      <c r="BIA852" s="14"/>
      <c r="BIB852" s="14"/>
      <c r="BIC852" s="14"/>
      <c r="BID852" s="14"/>
      <c r="BIE852" s="14"/>
      <c r="BIF852" s="14"/>
      <c r="BIG852" s="14"/>
      <c r="BIH852" s="14"/>
      <c r="BII852" s="14"/>
      <c r="BIJ852" s="14"/>
      <c r="BIK852" s="14"/>
      <c r="BIL852" s="14"/>
      <c r="BIM852" s="14"/>
      <c r="BIN852" s="14"/>
      <c r="BIO852" s="14"/>
      <c r="BIP852" s="14"/>
      <c r="BIQ852" s="14"/>
      <c r="BIR852" s="14"/>
      <c r="BIS852" s="14"/>
      <c r="BIT852" s="14"/>
      <c r="BIU852" s="14"/>
      <c r="BIV852" s="14"/>
      <c r="BIW852" s="14"/>
      <c r="BIX852" s="14"/>
      <c r="BIY852" s="14"/>
      <c r="BIZ852" s="14"/>
      <c r="BJA852" s="14"/>
      <c r="BJB852" s="14"/>
      <c r="BJC852" s="14"/>
      <c r="BJD852" s="14"/>
      <c r="BJE852" s="14"/>
      <c r="BJF852" s="14"/>
      <c r="BJG852" s="14"/>
      <c r="BJH852" s="14"/>
      <c r="BJI852" s="14"/>
      <c r="BJJ852" s="14"/>
      <c r="BJK852" s="14"/>
      <c r="BJL852" s="14"/>
      <c r="BJM852" s="14"/>
      <c r="BJN852" s="14"/>
      <c r="BJO852" s="14"/>
      <c r="BJP852" s="14"/>
      <c r="BJQ852" s="14"/>
      <c r="BJR852" s="14"/>
      <c r="BJS852" s="14"/>
      <c r="BJT852" s="14"/>
      <c r="BJU852" s="14"/>
      <c r="BJV852" s="14"/>
      <c r="BJW852" s="14"/>
      <c r="BJX852" s="14"/>
      <c r="BJY852" s="14"/>
      <c r="BJZ852" s="14"/>
      <c r="BKA852" s="14"/>
      <c r="BKB852" s="14"/>
      <c r="BKC852" s="14"/>
      <c r="BKD852" s="14"/>
      <c r="BKE852" s="14"/>
      <c r="BKF852" s="14"/>
      <c r="BKG852" s="14"/>
      <c r="BKH852" s="14"/>
      <c r="BKI852" s="14"/>
      <c r="BKJ852" s="14"/>
      <c r="BKK852" s="14"/>
      <c r="BKL852" s="14"/>
      <c r="BKM852" s="14"/>
      <c r="BKN852" s="14"/>
      <c r="BKO852" s="14"/>
      <c r="BKP852" s="14"/>
      <c r="BKQ852" s="14"/>
      <c r="BKR852" s="14"/>
      <c r="BKS852" s="14"/>
      <c r="BKT852" s="14"/>
      <c r="BKU852" s="14"/>
      <c r="BKV852" s="14"/>
      <c r="BKW852" s="14"/>
      <c r="BKX852" s="14"/>
      <c r="BKY852" s="14"/>
      <c r="BKZ852" s="14"/>
      <c r="BLA852" s="14"/>
      <c r="BLB852" s="14"/>
      <c r="BLC852" s="14"/>
      <c r="BLD852" s="14"/>
      <c r="BLE852" s="14"/>
      <c r="BLF852" s="14"/>
      <c r="BLG852" s="14"/>
      <c r="BLH852" s="14"/>
      <c r="BLI852" s="14"/>
      <c r="BLJ852" s="14"/>
      <c r="BLK852" s="14"/>
      <c r="BLL852" s="14"/>
      <c r="BLM852" s="14"/>
      <c r="BLN852" s="14"/>
      <c r="BLO852" s="14"/>
      <c r="BLP852" s="14"/>
      <c r="BLQ852" s="14"/>
      <c r="BLR852" s="14"/>
      <c r="BLS852" s="14"/>
      <c r="BLT852" s="14"/>
      <c r="BLU852" s="14"/>
      <c r="BLV852" s="14"/>
      <c r="BLW852" s="14"/>
      <c r="BLX852" s="14"/>
      <c r="BLY852" s="14"/>
      <c r="BLZ852" s="14"/>
      <c r="BMA852" s="14"/>
      <c r="BMB852" s="14"/>
      <c r="BMC852" s="14"/>
      <c r="BMD852" s="14"/>
      <c r="BME852" s="14"/>
      <c r="BMF852" s="14"/>
      <c r="BMG852" s="14"/>
      <c r="BMH852" s="14"/>
      <c r="BMI852" s="14"/>
      <c r="BMJ852" s="14"/>
      <c r="BMK852" s="14"/>
      <c r="BML852" s="14"/>
      <c r="BMM852" s="14"/>
      <c r="BMN852" s="14"/>
      <c r="BMO852" s="14"/>
      <c r="BMP852" s="14"/>
      <c r="BMQ852" s="14"/>
      <c r="BMR852" s="14"/>
      <c r="BMS852" s="14"/>
      <c r="BMT852" s="14"/>
      <c r="BMU852" s="14"/>
      <c r="BMV852" s="14"/>
      <c r="BMW852" s="14"/>
      <c r="BMX852" s="14"/>
      <c r="BMY852" s="14"/>
      <c r="BMZ852" s="14"/>
      <c r="BNA852" s="14"/>
      <c r="BNB852" s="14"/>
      <c r="BNC852" s="14"/>
      <c r="BND852" s="14"/>
      <c r="BNE852" s="14"/>
      <c r="BNF852" s="14"/>
      <c r="BNG852" s="14"/>
      <c r="BNH852" s="14"/>
      <c r="BNI852" s="14"/>
      <c r="BNJ852" s="14"/>
      <c r="BNK852" s="14"/>
      <c r="BNL852" s="14"/>
      <c r="BNM852" s="14"/>
      <c r="BNN852" s="14"/>
      <c r="BNO852" s="14"/>
      <c r="BNP852" s="14"/>
      <c r="BNQ852" s="14"/>
      <c r="BNR852" s="14"/>
      <c r="BNS852" s="14"/>
      <c r="BNT852" s="14"/>
      <c r="BNU852" s="14"/>
      <c r="BNV852" s="14"/>
      <c r="BNW852" s="14"/>
      <c r="BNX852" s="14"/>
      <c r="BNY852" s="14"/>
      <c r="BNZ852" s="14"/>
      <c r="BOA852" s="14"/>
      <c r="BOB852" s="14"/>
      <c r="BOC852" s="14"/>
      <c r="BOD852" s="14"/>
      <c r="BOE852" s="14"/>
      <c r="BOF852" s="14"/>
      <c r="BOG852" s="14"/>
      <c r="BOH852" s="14"/>
      <c r="BOI852" s="14"/>
      <c r="BOJ852" s="14"/>
      <c r="BOK852" s="14"/>
      <c r="BOL852" s="14"/>
      <c r="BOM852" s="14"/>
      <c r="BON852" s="14"/>
      <c r="BOO852" s="14"/>
      <c r="BOP852" s="14"/>
      <c r="BOQ852" s="14"/>
      <c r="BOR852" s="14"/>
      <c r="BOS852" s="14"/>
      <c r="BOT852" s="14"/>
      <c r="BOU852" s="14"/>
      <c r="BOV852" s="14"/>
      <c r="BOW852" s="14"/>
      <c r="BOX852" s="14"/>
      <c r="BOY852" s="14"/>
      <c r="BOZ852" s="14"/>
      <c r="BPA852" s="14"/>
      <c r="BPB852" s="14"/>
      <c r="BPC852" s="14"/>
      <c r="BPD852" s="14"/>
      <c r="BPE852" s="14"/>
      <c r="BPF852" s="14"/>
      <c r="BPG852" s="14"/>
      <c r="BPH852" s="14"/>
      <c r="BPI852" s="14"/>
      <c r="BPJ852" s="14"/>
      <c r="BPK852" s="14"/>
      <c r="BPL852" s="14"/>
      <c r="BPM852" s="14"/>
      <c r="BPN852" s="14"/>
      <c r="BPO852" s="14"/>
      <c r="BPP852" s="14"/>
      <c r="BPQ852" s="14"/>
      <c r="BPR852" s="14"/>
      <c r="BPS852" s="14"/>
      <c r="BPT852" s="14"/>
      <c r="BPU852" s="14"/>
      <c r="BPV852" s="14"/>
      <c r="BPW852" s="14"/>
      <c r="BPX852" s="14"/>
      <c r="BPY852" s="14"/>
      <c r="BPZ852" s="14"/>
      <c r="BQA852" s="14"/>
      <c r="BQB852" s="14"/>
      <c r="BQC852" s="14"/>
      <c r="BQD852" s="14"/>
      <c r="BQE852" s="14"/>
      <c r="BQF852" s="14"/>
      <c r="BQG852" s="14"/>
      <c r="BQH852" s="14"/>
      <c r="BQI852" s="14"/>
      <c r="BQJ852" s="14"/>
      <c r="BQK852" s="14"/>
      <c r="BQL852" s="14"/>
      <c r="BQM852" s="14"/>
      <c r="BQN852" s="14"/>
      <c r="BQO852" s="14"/>
      <c r="BQP852" s="14"/>
      <c r="BQQ852" s="14"/>
      <c r="BQR852" s="14"/>
      <c r="BQS852" s="14"/>
      <c r="BQT852" s="14"/>
      <c r="BQU852" s="14"/>
      <c r="BQV852" s="14"/>
      <c r="BQW852" s="14"/>
      <c r="BQX852" s="14"/>
      <c r="BQY852" s="14"/>
      <c r="BQZ852" s="14"/>
      <c r="BRA852" s="14"/>
      <c r="BRB852" s="14"/>
      <c r="BRC852" s="14"/>
      <c r="BRD852" s="14"/>
      <c r="BRE852" s="14"/>
      <c r="BRF852" s="14"/>
      <c r="BRG852" s="14"/>
      <c r="BRH852" s="14"/>
      <c r="BRI852" s="14"/>
      <c r="BRJ852" s="14"/>
      <c r="BRK852" s="14"/>
      <c r="BRL852" s="14"/>
      <c r="BRM852" s="14"/>
      <c r="BRN852" s="14"/>
      <c r="BRO852" s="14"/>
      <c r="BRP852" s="14"/>
      <c r="BRQ852" s="14"/>
      <c r="BRR852" s="14"/>
      <c r="BRS852" s="14"/>
      <c r="BRT852" s="14"/>
      <c r="BRU852" s="14"/>
      <c r="BRV852" s="14"/>
      <c r="BRW852" s="14"/>
      <c r="BRX852" s="14"/>
      <c r="BRY852" s="14"/>
      <c r="BRZ852" s="14"/>
      <c r="BSA852" s="14"/>
      <c r="BSB852" s="14"/>
      <c r="BSC852" s="14"/>
      <c r="BSD852" s="14"/>
      <c r="BSE852" s="14"/>
      <c r="BSF852" s="14"/>
      <c r="BSG852" s="14"/>
      <c r="BSH852" s="14"/>
      <c r="BSI852" s="14"/>
      <c r="BSJ852" s="14"/>
      <c r="BSK852" s="14"/>
      <c r="BSL852" s="14"/>
      <c r="BSM852" s="14"/>
      <c r="BSN852" s="14"/>
      <c r="BSO852" s="14"/>
      <c r="BSP852" s="14"/>
      <c r="BSQ852" s="14"/>
      <c r="BSR852" s="14"/>
      <c r="BSS852" s="14"/>
      <c r="BST852" s="14"/>
      <c r="BSU852" s="14"/>
      <c r="BSV852" s="14"/>
      <c r="BSW852" s="14"/>
      <c r="BSX852" s="14"/>
      <c r="BSY852" s="14"/>
      <c r="BSZ852" s="14"/>
      <c r="BTA852" s="14"/>
      <c r="BTB852" s="14"/>
      <c r="BTC852" s="14"/>
      <c r="BTD852" s="14"/>
      <c r="BTE852" s="14"/>
      <c r="BTF852" s="14"/>
      <c r="BTG852" s="14"/>
      <c r="BTH852" s="14"/>
      <c r="BTI852" s="14"/>
      <c r="BTJ852" s="14"/>
      <c r="BTK852" s="14"/>
      <c r="BTL852" s="14"/>
      <c r="BTM852" s="14"/>
      <c r="BTN852" s="14"/>
      <c r="BTO852" s="14"/>
      <c r="BTP852" s="14"/>
      <c r="BTQ852" s="14"/>
      <c r="BTR852" s="14"/>
      <c r="BTS852" s="14"/>
      <c r="BTT852" s="14"/>
      <c r="BTU852" s="14"/>
      <c r="BTV852" s="14"/>
      <c r="BTW852" s="14"/>
      <c r="BTX852" s="14"/>
      <c r="BTY852" s="14"/>
      <c r="BTZ852" s="14"/>
      <c r="BUA852" s="14"/>
      <c r="BUB852" s="14"/>
      <c r="BUC852" s="14"/>
      <c r="BUD852" s="14"/>
      <c r="BUE852" s="14"/>
      <c r="BUF852" s="14"/>
      <c r="BUG852" s="14"/>
      <c r="BUH852" s="14"/>
      <c r="BUI852" s="14"/>
      <c r="BUJ852" s="14"/>
      <c r="BUK852" s="14"/>
      <c r="BUL852" s="14"/>
      <c r="BUM852" s="14"/>
      <c r="BUN852" s="14"/>
      <c r="BUO852" s="14"/>
      <c r="BUP852" s="14"/>
      <c r="BUQ852" s="14"/>
      <c r="BUR852" s="14"/>
      <c r="BUS852" s="14"/>
      <c r="BUT852" s="14"/>
      <c r="BUU852" s="14"/>
      <c r="BUV852" s="14"/>
      <c r="BUW852" s="14"/>
      <c r="BUX852" s="14"/>
      <c r="BUY852" s="14"/>
      <c r="BUZ852" s="14"/>
      <c r="BVA852" s="14"/>
      <c r="BVB852" s="14"/>
      <c r="BVC852" s="14"/>
      <c r="BVD852" s="14"/>
      <c r="BVE852" s="14"/>
      <c r="BVF852" s="14"/>
      <c r="BVG852" s="14"/>
      <c r="BVH852" s="14"/>
      <c r="BVI852" s="14"/>
      <c r="BVJ852" s="14"/>
      <c r="BVK852" s="14"/>
      <c r="BVL852" s="14"/>
      <c r="BVM852" s="14"/>
      <c r="BVN852" s="14"/>
      <c r="BVO852" s="14"/>
      <c r="BVP852" s="14"/>
      <c r="BVQ852" s="14"/>
      <c r="BVR852" s="14"/>
      <c r="BVS852" s="14"/>
      <c r="BVT852" s="14"/>
      <c r="BVU852" s="14"/>
      <c r="BVV852" s="14"/>
      <c r="BVW852" s="14"/>
      <c r="BVX852" s="14"/>
      <c r="BVY852" s="14"/>
      <c r="BVZ852" s="14"/>
      <c r="BWA852" s="14"/>
      <c r="BWB852" s="14"/>
      <c r="BWC852" s="14"/>
      <c r="BWD852" s="14"/>
      <c r="BWE852" s="14"/>
      <c r="BWF852" s="14"/>
      <c r="BWG852" s="14"/>
      <c r="BWH852" s="14"/>
      <c r="BWI852" s="14"/>
      <c r="BWJ852" s="14"/>
      <c r="BWK852" s="14"/>
      <c r="BWL852" s="14"/>
      <c r="BWM852" s="14"/>
      <c r="BWN852" s="14"/>
      <c r="BWO852" s="14"/>
      <c r="BWP852" s="14"/>
      <c r="BWQ852" s="14"/>
      <c r="BWR852" s="14"/>
      <c r="BWS852" s="14"/>
      <c r="BWT852" s="14"/>
      <c r="BWU852" s="14"/>
      <c r="BWV852" s="14"/>
      <c r="BWW852" s="14"/>
      <c r="BWX852" s="14"/>
      <c r="BWY852" s="14"/>
      <c r="BWZ852" s="14"/>
      <c r="BXA852" s="14"/>
      <c r="BXB852" s="14"/>
      <c r="BXC852" s="14"/>
      <c r="BXD852" s="14"/>
      <c r="BXE852" s="14"/>
      <c r="BXF852" s="14"/>
      <c r="BXG852" s="14"/>
      <c r="BXH852" s="14"/>
      <c r="BXI852" s="14"/>
      <c r="BXJ852" s="14"/>
      <c r="BXK852" s="14"/>
      <c r="BXL852" s="14"/>
      <c r="BXM852" s="14"/>
      <c r="BXN852" s="14"/>
      <c r="BXO852" s="14"/>
      <c r="BXP852" s="14"/>
      <c r="BXQ852" s="14"/>
      <c r="BXR852" s="14"/>
      <c r="BXS852" s="14"/>
      <c r="BXT852" s="14"/>
      <c r="BXU852" s="14"/>
      <c r="BXV852" s="14"/>
      <c r="BXW852" s="14"/>
      <c r="BXX852" s="14"/>
      <c r="BXY852" s="14"/>
      <c r="BXZ852" s="14"/>
      <c r="BYA852" s="14"/>
      <c r="BYB852" s="14"/>
      <c r="BYC852" s="14"/>
      <c r="BYD852" s="14"/>
      <c r="BYE852" s="14"/>
      <c r="BYF852" s="14"/>
      <c r="BYG852" s="14"/>
      <c r="BYH852" s="14"/>
      <c r="BYI852" s="14"/>
      <c r="BYJ852" s="14"/>
      <c r="BYK852" s="14"/>
      <c r="BYL852" s="14"/>
      <c r="BYM852" s="14"/>
      <c r="BYN852" s="14"/>
      <c r="BYO852" s="14"/>
      <c r="BYP852" s="14"/>
      <c r="BYQ852" s="14"/>
      <c r="BYR852" s="14"/>
      <c r="BYS852" s="14"/>
      <c r="BYT852" s="14"/>
      <c r="BYU852" s="14"/>
      <c r="BYV852" s="14"/>
      <c r="BYW852" s="14"/>
      <c r="BYX852" s="14"/>
      <c r="BYY852" s="14"/>
      <c r="BYZ852" s="14"/>
      <c r="BZA852" s="14"/>
      <c r="BZB852" s="14"/>
      <c r="BZC852" s="14"/>
      <c r="BZD852" s="14"/>
      <c r="BZE852" s="14"/>
      <c r="BZF852" s="14"/>
      <c r="BZG852" s="14"/>
      <c r="BZH852" s="14"/>
      <c r="BZI852" s="14"/>
      <c r="BZJ852" s="14"/>
      <c r="BZK852" s="14"/>
      <c r="BZL852" s="14"/>
      <c r="BZM852" s="14"/>
      <c r="BZN852" s="14"/>
      <c r="BZO852" s="14"/>
      <c r="BZP852" s="14"/>
      <c r="BZQ852" s="14"/>
      <c r="BZR852" s="14"/>
      <c r="BZS852" s="14"/>
      <c r="BZT852" s="14"/>
      <c r="BZU852" s="14"/>
      <c r="BZV852" s="14"/>
      <c r="BZW852" s="14"/>
      <c r="BZX852" s="14"/>
      <c r="BZY852" s="14"/>
      <c r="BZZ852" s="14"/>
      <c r="CAA852" s="14"/>
      <c r="CAB852" s="14"/>
      <c r="CAC852" s="14"/>
      <c r="CAD852" s="14"/>
      <c r="CAE852" s="14"/>
      <c r="CAF852" s="14"/>
      <c r="CAG852" s="14"/>
      <c r="CAH852" s="14"/>
      <c r="CAI852" s="14"/>
      <c r="CAJ852" s="14"/>
      <c r="CAK852" s="14"/>
      <c r="CAL852" s="14"/>
      <c r="CAM852" s="14"/>
      <c r="CAN852" s="14"/>
      <c r="CAO852" s="14"/>
      <c r="CAP852" s="14"/>
      <c r="CAQ852" s="14"/>
      <c r="CAR852" s="14"/>
      <c r="CAS852" s="14"/>
      <c r="CAT852" s="14"/>
      <c r="CAU852" s="14"/>
      <c r="CAV852" s="14"/>
      <c r="CAW852" s="14"/>
      <c r="CAX852" s="14"/>
      <c r="CAY852" s="14"/>
      <c r="CAZ852" s="14"/>
      <c r="CBA852" s="14"/>
      <c r="CBB852" s="14"/>
      <c r="CBC852" s="14"/>
      <c r="CBD852" s="14"/>
      <c r="CBE852" s="14"/>
      <c r="CBF852" s="14"/>
      <c r="CBG852" s="14"/>
      <c r="CBH852" s="14"/>
      <c r="CBI852" s="14"/>
      <c r="CBJ852" s="14"/>
      <c r="CBK852" s="14"/>
      <c r="CBL852" s="14"/>
      <c r="CBM852" s="14"/>
      <c r="CBN852" s="14"/>
      <c r="CBO852" s="14"/>
      <c r="CBP852" s="14"/>
      <c r="CBQ852" s="14"/>
      <c r="CBR852" s="14"/>
      <c r="CBS852" s="14"/>
      <c r="CBT852" s="14"/>
      <c r="CBU852" s="14"/>
      <c r="CBV852" s="14"/>
      <c r="CBW852" s="14"/>
      <c r="CBX852" s="14"/>
      <c r="CBY852" s="14"/>
      <c r="CBZ852" s="14"/>
      <c r="CCA852" s="14"/>
      <c r="CCB852" s="14"/>
      <c r="CCC852" s="14"/>
      <c r="CCD852" s="14"/>
      <c r="CCE852" s="14"/>
      <c r="CCF852" s="14"/>
      <c r="CCG852" s="14"/>
      <c r="CCH852" s="14"/>
      <c r="CCI852" s="14"/>
      <c r="CCJ852" s="14"/>
      <c r="CCK852" s="14"/>
      <c r="CCL852" s="14"/>
      <c r="CCM852" s="14"/>
      <c r="CCN852" s="14"/>
      <c r="CCO852" s="14"/>
      <c r="CCP852" s="14"/>
      <c r="CCQ852" s="14"/>
      <c r="CCR852" s="14"/>
      <c r="CCS852" s="14"/>
      <c r="CCT852" s="14"/>
      <c r="CCU852" s="14"/>
      <c r="CCV852" s="14"/>
      <c r="CCW852" s="14"/>
      <c r="CCX852" s="14"/>
      <c r="CCY852" s="14"/>
      <c r="CCZ852" s="14"/>
      <c r="CDA852" s="14"/>
      <c r="CDB852" s="14"/>
      <c r="CDC852" s="14"/>
      <c r="CDD852" s="14"/>
      <c r="CDE852" s="14"/>
      <c r="CDF852" s="14"/>
      <c r="CDG852" s="14"/>
      <c r="CDH852" s="14"/>
      <c r="CDI852" s="14"/>
      <c r="CDJ852" s="14"/>
      <c r="CDK852" s="14"/>
      <c r="CDL852" s="14"/>
      <c r="CDM852" s="14"/>
      <c r="CDN852" s="14"/>
      <c r="CDO852" s="14"/>
      <c r="CDP852" s="14"/>
      <c r="CDQ852" s="14"/>
      <c r="CDR852" s="14"/>
      <c r="CDS852" s="14"/>
      <c r="CDT852" s="14"/>
      <c r="CDU852" s="14"/>
      <c r="CDV852" s="14"/>
      <c r="CDW852" s="14"/>
      <c r="CDX852" s="14"/>
      <c r="CDY852" s="14"/>
      <c r="CDZ852" s="14"/>
      <c r="CEA852" s="14"/>
      <c r="CEB852" s="14"/>
      <c r="CEC852" s="14"/>
      <c r="CED852" s="14"/>
      <c r="CEE852" s="14"/>
      <c r="CEF852" s="14"/>
      <c r="CEG852" s="14"/>
      <c r="CEH852" s="14"/>
      <c r="CEI852" s="14"/>
      <c r="CEJ852" s="14"/>
      <c r="CEK852" s="14"/>
      <c r="CEL852" s="14"/>
      <c r="CEM852" s="14"/>
      <c r="CEN852" s="14"/>
      <c r="CEO852" s="14"/>
      <c r="CEP852" s="14"/>
      <c r="CEQ852" s="14"/>
      <c r="CER852" s="14"/>
      <c r="CES852" s="14"/>
      <c r="CET852" s="14"/>
      <c r="CEU852" s="14"/>
      <c r="CEV852" s="14"/>
      <c r="CEW852" s="14"/>
      <c r="CEX852" s="14"/>
      <c r="CEY852" s="14"/>
      <c r="CEZ852" s="14"/>
      <c r="CFA852" s="14"/>
      <c r="CFB852" s="14"/>
      <c r="CFC852" s="14"/>
      <c r="CFD852" s="14"/>
      <c r="CFE852" s="14"/>
      <c r="CFF852" s="14"/>
      <c r="CFG852" s="14"/>
      <c r="CFH852" s="14"/>
      <c r="CFI852" s="14"/>
      <c r="CFJ852" s="14"/>
      <c r="CFK852" s="14"/>
      <c r="CFL852" s="14"/>
      <c r="CFM852" s="14"/>
      <c r="CFN852" s="14"/>
      <c r="CFO852" s="14"/>
      <c r="CFP852" s="14"/>
      <c r="CFQ852" s="14"/>
      <c r="CFR852" s="14"/>
      <c r="CFS852" s="14"/>
      <c r="CFT852" s="14"/>
      <c r="CFU852" s="14"/>
      <c r="CFV852" s="14"/>
      <c r="CFW852" s="14"/>
      <c r="CFX852" s="14"/>
      <c r="CFY852" s="14"/>
      <c r="CFZ852" s="14"/>
      <c r="CGA852" s="14"/>
      <c r="CGB852" s="14"/>
      <c r="CGC852" s="14"/>
      <c r="CGD852" s="14"/>
      <c r="CGE852" s="14"/>
      <c r="CGF852" s="14"/>
      <c r="CGG852" s="14"/>
      <c r="CGH852" s="14"/>
      <c r="CGI852" s="14"/>
      <c r="CGJ852" s="14"/>
      <c r="CGK852" s="14"/>
      <c r="CGL852" s="14"/>
      <c r="CGM852" s="14"/>
      <c r="CGN852" s="14"/>
      <c r="CGO852" s="14"/>
      <c r="CGP852" s="14"/>
      <c r="CGQ852" s="14"/>
      <c r="CGR852" s="14"/>
      <c r="CGS852" s="14"/>
      <c r="CGT852" s="14"/>
      <c r="CGU852" s="14"/>
      <c r="CGV852" s="14"/>
      <c r="CGW852" s="14"/>
      <c r="CGX852" s="14"/>
      <c r="CGY852" s="14"/>
      <c r="CGZ852" s="14"/>
      <c r="CHA852" s="14"/>
      <c r="CHB852" s="14"/>
      <c r="CHC852" s="14"/>
      <c r="CHD852" s="14"/>
      <c r="CHE852" s="14"/>
      <c r="CHF852" s="14"/>
      <c r="CHG852" s="14"/>
      <c r="CHH852" s="14"/>
      <c r="CHI852" s="14"/>
      <c r="CHJ852" s="14"/>
      <c r="CHK852" s="14"/>
      <c r="CHL852" s="14"/>
      <c r="CHM852" s="14"/>
      <c r="CHN852" s="14"/>
      <c r="CHO852" s="14"/>
      <c r="CHP852" s="14"/>
      <c r="CHQ852" s="14"/>
      <c r="CHR852" s="14"/>
      <c r="CHS852" s="14"/>
      <c r="CHT852" s="14"/>
      <c r="CHU852" s="14"/>
      <c r="CHV852" s="14"/>
      <c r="CHW852" s="14"/>
      <c r="CHX852" s="14"/>
      <c r="CHY852" s="14"/>
      <c r="CHZ852" s="14"/>
      <c r="CIA852" s="14"/>
      <c r="CIB852" s="14"/>
      <c r="CIC852" s="14"/>
      <c r="CID852" s="14"/>
      <c r="CIE852" s="14"/>
      <c r="CIF852" s="14"/>
      <c r="CIG852" s="14"/>
      <c r="CIH852" s="14"/>
      <c r="CII852" s="14"/>
      <c r="CIJ852" s="14"/>
      <c r="CIK852" s="14"/>
      <c r="CIL852" s="14"/>
      <c r="CIM852" s="14"/>
      <c r="CIN852" s="14"/>
      <c r="CIO852" s="14"/>
      <c r="CIP852" s="14"/>
      <c r="CIQ852" s="14"/>
      <c r="CIR852" s="14"/>
      <c r="CIS852" s="14"/>
      <c r="CIT852" s="14"/>
      <c r="CIU852" s="14"/>
      <c r="CIV852" s="14"/>
      <c r="CIW852" s="14"/>
      <c r="CIX852" s="14"/>
      <c r="CIY852" s="14"/>
      <c r="CIZ852" s="14"/>
      <c r="CJA852" s="14"/>
      <c r="CJB852" s="14"/>
      <c r="CJC852" s="14"/>
      <c r="CJD852" s="14"/>
      <c r="CJE852" s="14"/>
      <c r="CJF852" s="14"/>
      <c r="CJG852" s="14"/>
      <c r="CJH852" s="14"/>
      <c r="CJI852" s="14"/>
      <c r="CJJ852" s="14"/>
      <c r="CJK852" s="14"/>
      <c r="CJL852" s="14"/>
      <c r="CJM852" s="14"/>
      <c r="CJN852" s="14"/>
      <c r="CJO852" s="14"/>
      <c r="CJP852" s="14"/>
      <c r="CJQ852" s="14"/>
      <c r="CJR852" s="14"/>
      <c r="CJS852" s="14"/>
      <c r="CJT852" s="14"/>
      <c r="CJU852" s="14"/>
      <c r="CJV852" s="14"/>
      <c r="CJW852" s="14"/>
      <c r="CJX852" s="14"/>
      <c r="CJY852" s="14"/>
      <c r="CJZ852" s="14"/>
      <c r="CKA852" s="14"/>
      <c r="CKB852" s="14"/>
      <c r="CKC852" s="14"/>
      <c r="CKD852" s="14"/>
      <c r="CKE852" s="14"/>
      <c r="CKF852" s="14"/>
      <c r="CKG852" s="14"/>
      <c r="CKH852" s="14"/>
      <c r="CKI852" s="14"/>
      <c r="CKJ852" s="14"/>
      <c r="CKK852" s="14"/>
      <c r="CKL852" s="14"/>
      <c r="CKM852" s="14"/>
      <c r="CKN852" s="14"/>
      <c r="CKO852" s="14"/>
      <c r="CKP852" s="14"/>
      <c r="CKQ852" s="14"/>
      <c r="CKR852" s="14"/>
      <c r="CKS852" s="14"/>
      <c r="CKT852" s="14"/>
      <c r="CKU852" s="14"/>
      <c r="CKV852" s="14"/>
      <c r="CKW852" s="14"/>
      <c r="CKX852" s="14"/>
      <c r="CKY852" s="14"/>
      <c r="CKZ852" s="14"/>
      <c r="CLA852" s="14"/>
      <c r="CLB852" s="14"/>
      <c r="CLC852" s="14"/>
      <c r="CLD852" s="14"/>
      <c r="CLE852" s="14"/>
      <c r="CLF852" s="14"/>
      <c r="CLG852" s="14"/>
      <c r="CLH852" s="14"/>
      <c r="CLI852" s="14"/>
      <c r="CLJ852" s="14"/>
      <c r="CLK852" s="14"/>
      <c r="CLL852" s="14"/>
      <c r="CLM852" s="14"/>
      <c r="CLN852" s="14"/>
      <c r="CLO852" s="14"/>
      <c r="CLP852" s="14"/>
      <c r="CLQ852" s="14"/>
      <c r="CLR852" s="14"/>
      <c r="CLS852" s="14"/>
      <c r="CLT852" s="14"/>
      <c r="CLU852" s="14"/>
      <c r="CLV852" s="14"/>
      <c r="CLW852" s="14"/>
      <c r="CLX852" s="14"/>
      <c r="CLY852" s="14"/>
      <c r="CLZ852" s="14"/>
      <c r="CMA852" s="14"/>
      <c r="CMB852" s="14"/>
      <c r="CMC852" s="14"/>
      <c r="CMD852" s="14"/>
      <c r="CME852" s="14"/>
      <c r="CMF852" s="14"/>
      <c r="CMG852" s="14"/>
      <c r="CMH852" s="14"/>
      <c r="CMI852" s="14"/>
      <c r="CMJ852" s="14"/>
      <c r="CMK852" s="14"/>
      <c r="CML852" s="14"/>
      <c r="CMM852" s="14"/>
      <c r="CMN852" s="14"/>
      <c r="CMO852" s="14"/>
      <c r="CMP852" s="14"/>
      <c r="CMQ852" s="14"/>
      <c r="CMR852" s="14"/>
      <c r="CMS852" s="14"/>
      <c r="CMT852" s="14"/>
      <c r="CMU852" s="14"/>
      <c r="CMV852" s="14"/>
      <c r="CMW852" s="14"/>
      <c r="CMX852" s="14"/>
      <c r="CMY852" s="14"/>
      <c r="CMZ852" s="14"/>
      <c r="CNA852" s="14"/>
      <c r="CNB852" s="14"/>
      <c r="CNC852" s="14"/>
      <c r="CND852" s="14"/>
      <c r="CNE852" s="14"/>
      <c r="CNF852" s="14"/>
      <c r="CNG852" s="14"/>
      <c r="CNH852" s="14"/>
      <c r="CNI852" s="14"/>
      <c r="CNJ852" s="14"/>
      <c r="CNK852" s="14"/>
      <c r="CNL852" s="14"/>
      <c r="CNM852" s="14"/>
      <c r="CNN852" s="14"/>
      <c r="CNO852" s="14"/>
      <c r="CNP852" s="14"/>
      <c r="CNQ852" s="14"/>
      <c r="CNR852" s="14"/>
      <c r="CNS852" s="14"/>
      <c r="CNT852" s="14"/>
      <c r="CNU852" s="14"/>
      <c r="CNV852" s="14"/>
      <c r="CNW852" s="14"/>
      <c r="CNX852" s="14"/>
      <c r="CNY852" s="14"/>
      <c r="CNZ852" s="14"/>
      <c r="COA852" s="14"/>
      <c r="COB852" s="14"/>
      <c r="COC852" s="14"/>
      <c r="COD852" s="14"/>
      <c r="COE852" s="14"/>
      <c r="COF852" s="14"/>
      <c r="COG852" s="14"/>
      <c r="COH852" s="14"/>
      <c r="COI852" s="14"/>
      <c r="COJ852" s="14"/>
      <c r="COK852" s="14"/>
      <c r="COL852" s="14"/>
      <c r="COM852" s="14"/>
      <c r="CON852" s="14"/>
      <c r="COO852" s="14"/>
      <c r="COP852" s="14"/>
      <c r="COQ852" s="14"/>
      <c r="COR852" s="14"/>
      <c r="COS852" s="14"/>
      <c r="COT852" s="14"/>
      <c r="COU852" s="14"/>
      <c r="COV852" s="14"/>
      <c r="COW852" s="14"/>
      <c r="COX852" s="14"/>
      <c r="COY852" s="14"/>
      <c r="COZ852" s="14"/>
      <c r="CPA852" s="14"/>
      <c r="CPB852" s="14"/>
      <c r="CPC852" s="14"/>
      <c r="CPD852" s="14"/>
      <c r="CPE852" s="14"/>
      <c r="CPF852" s="14"/>
      <c r="CPG852" s="14"/>
      <c r="CPH852" s="14"/>
      <c r="CPI852" s="14"/>
      <c r="CPJ852" s="14"/>
      <c r="CPK852" s="14"/>
      <c r="CPL852" s="14"/>
      <c r="CPM852" s="14"/>
      <c r="CPN852" s="14"/>
      <c r="CPO852" s="14"/>
      <c r="CPP852" s="14"/>
      <c r="CPQ852" s="14"/>
      <c r="CPR852" s="14"/>
      <c r="CPS852" s="14"/>
      <c r="CPT852" s="14"/>
      <c r="CPU852" s="14"/>
      <c r="CPV852" s="14"/>
      <c r="CPW852" s="14"/>
      <c r="CPX852" s="14"/>
      <c r="CPY852" s="14"/>
      <c r="CPZ852" s="14"/>
      <c r="CQA852" s="14"/>
      <c r="CQB852" s="14"/>
      <c r="CQC852" s="14"/>
      <c r="CQD852" s="14"/>
      <c r="CQE852" s="14"/>
      <c r="CQF852" s="14"/>
      <c r="CQG852" s="14"/>
      <c r="CQH852" s="14"/>
      <c r="CQI852" s="14"/>
      <c r="CQJ852" s="14"/>
      <c r="CQK852" s="14"/>
      <c r="CQL852" s="14"/>
      <c r="CQM852" s="14"/>
      <c r="CQN852" s="14"/>
      <c r="CQO852" s="14"/>
      <c r="CQP852" s="14"/>
      <c r="CQQ852" s="14"/>
      <c r="CQR852" s="14"/>
      <c r="CQS852" s="14"/>
      <c r="CQT852" s="14"/>
      <c r="CQU852" s="14"/>
      <c r="CQV852" s="14"/>
      <c r="CQW852" s="14"/>
      <c r="CQX852" s="14"/>
      <c r="CQY852" s="14"/>
      <c r="CQZ852" s="14"/>
      <c r="CRA852" s="14"/>
      <c r="CRB852" s="14"/>
      <c r="CRC852" s="14"/>
      <c r="CRD852" s="14"/>
      <c r="CRE852" s="14"/>
      <c r="CRF852" s="14"/>
      <c r="CRG852" s="14"/>
      <c r="CRH852" s="14"/>
      <c r="CRI852" s="14"/>
      <c r="CRJ852" s="14"/>
      <c r="CRK852" s="14"/>
      <c r="CRL852" s="14"/>
      <c r="CRM852" s="14"/>
      <c r="CRN852" s="14"/>
      <c r="CRO852" s="14"/>
      <c r="CRP852" s="14"/>
      <c r="CRQ852" s="14"/>
      <c r="CRR852" s="14"/>
      <c r="CRS852" s="14"/>
      <c r="CRT852" s="14"/>
      <c r="CRU852" s="14"/>
      <c r="CRV852" s="14"/>
      <c r="CRW852" s="14"/>
      <c r="CRX852" s="14"/>
      <c r="CRY852" s="14"/>
      <c r="CRZ852" s="14"/>
      <c r="CSA852" s="14"/>
      <c r="CSB852" s="14"/>
      <c r="CSC852" s="14"/>
      <c r="CSD852" s="14"/>
      <c r="CSE852" s="14"/>
      <c r="CSF852" s="14"/>
      <c r="CSG852" s="14"/>
      <c r="CSH852" s="14"/>
      <c r="CSI852" s="14"/>
      <c r="CSJ852" s="14"/>
      <c r="CSK852" s="14"/>
      <c r="CSL852" s="14"/>
      <c r="CSM852" s="14"/>
      <c r="CSN852" s="14"/>
      <c r="CSO852" s="14"/>
      <c r="CSP852" s="14"/>
      <c r="CSQ852" s="14"/>
      <c r="CSR852" s="14"/>
      <c r="CSS852" s="14"/>
      <c r="CST852" s="14"/>
      <c r="CSU852" s="14"/>
      <c r="CSV852" s="14"/>
      <c r="CSW852" s="14"/>
      <c r="CSX852" s="14"/>
      <c r="CSY852" s="14"/>
      <c r="CSZ852" s="14"/>
      <c r="CTA852" s="14"/>
      <c r="CTB852" s="14"/>
      <c r="CTC852" s="14"/>
      <c r="CTD852" s="14"/>
      <c r="CTE852" s="14"/>
      <c r="CTF852" s="14"/>
      <c r="CTG852" s="14"/>
      <c r="CTH852" s="14"/>
      <c r="CTI852" s="14"/>
      <c r="CTJ852" s="14"/>
      <c r="CTK852" s="14"/>
      <c r="CTL852" s="14"/>
      <c r="CTM852" s="14"/>
      <c r="CTN852" s="14"/>
      <c r="CTO852" s="14"/>
      <c r="CTP852" s="14"/>
      <c r="CTQ852" s="14"/>
      <c r="CTR852" s="14"/>
      <c r="CTS852" s="14"/>
      <c r="CTT852" s="14"/>
      <c r="CTU852" s="14"/>
      <c r="CTV852" s="14"/>
      <c r="CTW852" s="14"/>
      <c r="CTX852" s="14"/>
      <c r="CTY852" s="14"/>
      <c r="CTZ852" s="14"/>
      <c r="CUA852" s="14"/>
      <c r="CUB852" s="14"/>
      <c r="CUC852" s="14"/>
      <c r="CUD852" s="14"/>
      <c r="CUE852" s="14"/>
      <c r="CUF852" s="14"/>
      <c r="CUG852" s="14"/>
      <c r="CUH852" s="14"/>
      <c r="CUI852" s="14"/>
      <c r="CUJ852" s="14"/>
      <c r="CUK852" s="14"/>
      <c r="CUL852" s="14"/>
      <c r="CUM852" s="14"/>
      <c r="CUN852" s="14"/>
      <c r="CUO852" s="14"/>
      <c r="CUP852" s="14"/>
      <c r="CUQ852" s="14"/>
      <c r="CUR852" s="14"/>
      <c r="CUS852" s="14"/>
      <c r="CUT852" s="14"/>
      <c r="CUU852" s="14"/>
      <c r="CUV852" s="14"/>
      <c r="CUW852" s="14"/>
      <c r="CUX852" s="14"/>
      <c r="CUY852" s="14"/>
      <c r="CUZ852" s="14"/>
      <c r="CVA852" s="14"/>
      <c r="CVB852" s="14"/>
      <c r="CVC852" s="14"/>
      <c r="CVD852" s="14"/>
      <c r="CVE852" s="14"/>
      <c r="CVF852" s="14"/>
      <c r="CVG852" s="14"/>
      <c r="CVH852" s="14"/>
      <c r="CVI852" s="14"/>
      <c r="CVJ852" s="14"/>
      <c r="CVK852" s="14"/>
      <c r="CVL852" s="14"/>
      <c r="CVM852" s="14"/>
      <c r="CVN852" s="14"/>
      <c r="CVO852" s="14"/>
      <c r="CVP852" s="14"/>
      <c r="CVQ852" s="14"/>
      <c r="CVR852" s="14"/>
      <c r="CVS852" s="14"/>
      <c r="CVT852" s="14"/>
      <c r="CVU852" s="14"/>
      <c r="CVV852" s="14"/>
      <c r="CVW852" s="14"/>
      <c r="CVX852" s="14"/>
      <c r="CVY852" s="14"/>
      <c r="CVZ852" s="14"/>
      <c r="CWA852" s="14"/>
      <c r="CWB852" s="14"/>
      <c r="CWC852" s="14"/>
      <c r="CWD852" s="14"/>
      <c r="CWE852" s="14"/>
      <c r="CWF852" s="14"/>
      <c r="CWG852" s="14"/>
      <c r="CWH852" s="14"/>
      <c r="CWI852" s="14"/>
      <c r="CWJ852" s="14"/>
      <c r="CWK852" s="14"/>
      <c r="CWL852" s="14"/>
      <c r="CWM852" s="14"/>
      <c r="CWN852" s="14"/>
      <c r="CWO852" s="14"/>
      <c r="CWP852" s="14"/>
      <c r="CWQ852" s="14"/>
      <c r="CWR852" s="14"/>
      <c r="CWS852" s="14"/>
      <c r="CWT852" s="14"/>
      <c r="CWU852" s="14"/>
      <c r="CWV852" s="14"/>
      <c r="CWW852" s="14"/>
      <c r="CWX852" s="14"/>
      <c r="CWY852" s="14"/>
      <c r="CWZ852" s="14"/>
      <c r="CXA852" s="14"/>
      <c r="CXB852" s="14"/>
      <c r="CXC852" s="14"/>
      <c r="CXD852" s="14"/>
      <c r="CXE852" s="14"/>
      <c r="CXF852" s="14"/>
      <c r="CXG852" s="14"/>
      <c r="CXH852" s="14"/>
      <c r="CXI852" s="14"/>
      <c r="CXJ852" s="14"/>
      <c r="CXK852" s="14"/>
      <c r="CXL852" s="14"/>
      <c r="CXM852" s="14"/>
      <c r="CXN852" s="14"/>
      <c r="CXO852" s="14"/>
      <c r="CXP852" s="14"/>
      <c r="CXQ852" s="14"/>
      <c r="CXR852" s="14"/>
      <c r="CXS852" s="14"/>
      <c r="CXT852" s="14"/>
      <c r="CXU852" s="14"/>
      <c r="CXV852" s="14"/>
      <c r="CXW852" s="14"/>
      <c r="CXX852" s="14"/>
      <c r="CXY852" s="14"/>
      <c r="CXZ852" s="14"/>
      <c r="CYA852" s="14"/>
      <c r="CYB852" s="14"/>
      <c r="CYC852" s="14"/>
      <c r="CYD852" s="14"/>
      <c r="CYE852" s="14"/>
      <c r="CYF852" s="14"/>
      <c r="CYG852" s="14"/>
      <c r="CYH852" s="14"/>
      <c r="CYI852" s="14"/>
      <c r="CYJ852" s="14"/>
      <c r="CYK852" s="14"/>
      <c r="CYL852" s="14"/>
      <c r="CYM852" s="14"/>
      <c r="CYN852" s="14"/>
      <c r="CYO852" s="14"/>
      <c r="CYP852" s="14"/>
      <c r="CYQ852" s="14"/>
      <c r="CYR852" s="14"/>
      <c r="CYS852" s="14"/>
      <c r="CYT852" s="14"/>
      <c r="CYU852" s="14"/>
      <c r="CYV852" s="14"/>
      <c r="CYW852" s="14"/>
      <c r="CYX852" s="14"/>
      <c r="CYY852" s="14"/>
      <c r="CYZ852" s="14"/>
      <c r="CZA852" s="14"/>
      <c r="CZB852" s="14"/>
      <c r="CZC852" s="14"/>
      <c r="CZD852" s="14"/>
      <c r="CZE852" s="14"/>
      <c r="CZF852" s="14"/>
      <c r="CZG852" s="14"/>
      <c r="CZH852" s="14"/>
      <c r="CZI852" s="14"/>
      <c r="CZJ852" s="14"/>
      <c r="CZK852" s="14"/>
      <c r="CZL852" s="14"/>
      <c r="CZM852" s="14"/>
      <c r="CZN852" s="14"/>
      <c r="CZO852" s="14"/>
      <c r="CZP852" s="14"/>
      <c r="CZQ852" s="14"/>
      <c r="CZR852" s="14"/>
      <c r="CZS852" s="14"/>
      <c r="CZT852" s="14"/>
      <c r="CZU852" s="14"/>
      <c r="CZV852" s="14"/>
      <c r="CZW852" s="14"/>
      <c r="CZX852" s="14"/>
      <c r="CZY852" s="14"/>
      <c r="CZZ852" s="14"/>
      <c r="DAA852" s="14"/>
      <c r="DAB852" s="14"/>
      <c r="DAC852" s="14"/>
      <c r="DAD852" s="14"/>
      <c r="DAE852" s="14"/>
      <c r="DAF852" s="14"/>
      <c r="DAG852" s="14"/>
      <c r="DAH852" s="14"/>
      <c r="DAI852" s="14"/>
      <c r="DAJ852" s="14"/>
      <c r="DAK852" s="14"/>
      <c r="DAL852" s="14"/>
      <c r="DAM852" s="14"/>
      <c r="DAN852" s="14"/>
      <c r="DAO852" s="14"/>
      <c r="DAP852" s="14"/>
      <c r="DAQ852" s="14"/>
      <c r="DAR852" s="14"/>
      <c r="DAS852" s="14"/>
      <c r="DAT852" s="14"/>
      <c r="DAU852" s="14"/>
      <c r="DAV852" s="14"/>
      <c r="DAW852" s="14"/>
      <c r="DAX852" s="14"/>
      <c r="DAY852" s="14"/>
      <c r="DAZ852" s="14"/>
      <c r="DBA852" s="14"/>
      <c r="DBB852" s="14"/>
      <c r="DBC852" s="14"/>
      <c r="DBD852" s="14"/>
      <c r="DBE852" s="14"/>
      <c r="DBF852" s="14"/>
      <c r="DBG852" s="14"/>
      <c r="DBH852" s="14"/>
      <c r="DBI852" s="14"/>
      <c r="DBJ852" s="14"/>
      <c r="DBK852" s="14"/>
      <c r="DBL852" s="14"/>
      <c r="DBM852" s="14"/>
      <c r="DBN852" s="14"/>
      <c r="DBO852" s="14"/>
      <c r="DBP852" s="14"/>
      <c r="DBQ852" s="14"/>
      <c r="DBR852" s="14"/>
      <c r="DBS852" s="14"/>
      <c r="DBT852" s="14"/>
      <c r="DBU852" s="14"/>
      <c r="DBV852" s="14"/>
      <c r="DBW852" s="14"/>
      <c r="DBX852" s="14"/>
      <c r="DBY852" s="14"/>
      <c r="DBZ852" s="14"/>
      <c r="DCA852" s="14"/>
      <c r="DCB852" s="14"/>
      <c r="DCC852" s="14"/>
      <c r="DCD852" s="14"/>
      <c r="DCE852" s="14"/>
      <c r="DCF852" s="14"/>
      <c r="DCG852" s="14"/>
      <c r="DCH852" s="14"/>
      <c r="DCI852" s="14"/>
      <c r="DCJ852" s="14"/>
      <c r="DCK852" s="14"/>
      <c r="DCL852" s="14"/>
      <c r="DCM852" s="14"/>
      <c r="DCN852" s="14"/>
      <c r="DCO852" s="14"/>
      <c r="DCP852" s="14"/>
      <c r="DCQ852" s="14"/>
      <c r="DCR852" s="14"/>
      <c r="DCS852" s="14"/>
      <c r="DCT852" s="14"/>
      <c r="DCU852" s="14"/>
      <c r="DCV852" s="14"/>
      <c r="DCW852" s="14"/>
      <c r="DCX852" s="14"/>
      <c r="DCY852" s="14"/>
      <c r="DCZ852" s="14"/>
      <c r="DDA852" s="14"/>
      <c r="DDB852" s="14"/>
      <c r="DDC852" s="14"/>
      <c r="DDD852" s="14"/>
      <c r="DDE852" s="14"/>
      <c r="DDF852" s="14"/>
      <c r="DDG852" s="14"/>
      <c r="DDH852" s="14"/>
      <c r="DDI852" s="14"/>
      <c r="DDJ852" s="14"/>
      <c r="DDK852" s="14"/>
      <c r="DDL852" s="14"/>
      <c r="DDM852" s="14"/>
      <c r="DDN852" s="14"/>
      <c r="DDO852" s="14"/>
      <c r="DDP852" s="14"/>
      <c r="DDQ852" s="14"/>
      <c r="DDR852" s="14"/>
      <c r="DDS852" s="14"/>
      <c r="DDT852" s="14"/>
      <c r="DDU852" s="14"/>
      <c r="DDV852" s="14"/>
      <c r="DDW852" s="14"/>
      <c r="DDX852" s="14"/>
      <c r="DDY852" s="14"/>
      <c r="DDZ852" s="14"/>
      <c r="DEA852" s="14"/>
      <c r="DEB852" s="14"/>
      <c r="DEC852" s="14"/>
      <c r="DED852" s="14"/>
      <c r="DEE852" s="14"/>
      <c r="DEF852" s="14"/>
      <c r="DEG852" s="14"/>
      <c r="DEH852" s="14"/>
      <c r="DEI852" s="14"/>
      <c r="DEJ852" s="14"/>
      <c r="DEK852" s="14"/>
      <c r="DEL852" s="14"/>
      <c r="DEM852" s="14"/>
      <c r="DEN852" s="14"/>
      <c r="DEO852" s="14"/>
      <c r="DEP852" s="14"/>
      <c r="DEQ852" s="14"/>
      <c r="DER852" s="14"/>
      <c r="DES852" s="14"/>
      <c r="DET852" s="14"/>
      <c r="DEU852" s="14"/>
      <c r="DEV852" s="14"/>
      <c r="DEW852" s="14"/>
      <c r="DEX852" s="14"/>
      <c r="DEY852" s="14"/>
      <c r="DEZ852" s="14"/>
      <c r="DFA852" s="14"/>
      <c r="DFB852" s="14"/>
      <c r="DFC852" s="14"/>
      <c r="DFD852" s="14"/>
      <c r="DFE852" s="14"/>
      <c r="DFF852" s="14"/>
      <c r="DFG852" s="14"/>
      <c r="DFH852" s="14"/>
      <c r="DFI852" s="14"/>
      <c r="DFJ852" s="14"/>
      <c r="DFK852" s="14"/>
      <c r="DFL852" s="14"/>
      <c r="DFM852" s="14"/>
      <c r="DFN852" s="14"/>
      <c r="DFO852" s="14"/>
      <c r="DFP852" s="14"/>
      <c r="DFQ852" s="14"/>
      <c r="DFR852" s="14"/>
      <c r="DFS852" s="14"/>
      <c r="DFT852" s="14"/>
      <c r="DFU852" s="14"/>
      <c r="DFV852" s="14"/>
      <c r="DFW852" s="14"/>
      <c r="DFX852" s="14"/>
      <c r="DFY852" s="14"/>
      <c r="DFZ852" s="14"/>
      <c r="DGA852" s="14"/>
      <c r="DGB852" s="14"/>
      <c r="DGC852" s="14"/>
      <c r="DGD852" s="14"/>
      <c r="DGE852" s="14"/>
      <c r="DGF852" s="14"/>
      <c r="DGG852" s="14"/>
      <c r="DGH852" s="14"/>
      <c r="DGI852" s="14"/>
      <c r="DGJ852" s="14"/>
      <c r="DGK852" s="14"/>
      <c r="DGL852" s="14"/>
      <c r="DGM852" s="14"/>
      <c r="DGN852" s="14"/>
      <c r="DGO852" s="14"/>
      <c r="DGP852" s="14"/>
      <c r="DGQ852" s="14"/>
      <c r="DGR852" s="14"/>
      <c r="DGS852" s="14"/>
      <c r="DGT852" s="14"/>
      <c r="DGU852" s="14"/>
      <c r="DGV852" s="14"/>
      <c r="DGW852" s="14"/>
      <c r="DGX852" s="14"/>
      <c r="DGY852" s="14"/>
      <c r="DGZ852" s="14"/>
      <c r="DHA852" s="14"/>
      <c r="DHB852" s="14"/>
      <c r="DHC852" s="14"/>
      <c r="DHD852" s="14"/>
      <c r="DHE852" s="14"/>
      <c r="DHF852" s="14"/>
      <c r="DHG852" s="14"/>
      <c r="DHH852" s="14"/>
      <c r="DHI852" s="14"/>
      <c r="DHJ852" s="14"/>
      <c r="DHK852" s="14"/>
      <c r="DHL852" s="14"/>
      <c r="DHM852" s="14"/>
      <c r="DHN852" s="14"/>
      <c r="DHO852" s="14"/>
      <c r="DHP852" s="14"/>
      <c r="DHQ852" s="14"/>
      <c r="DHR852" s="14"/>
      <c r="DHS852" s="14"/>
      <c r="DHT852" s="14"/>
      <c r="DHU852" s="14"/>
      <c r="DHV852" s="14"/>
      <c r="DHW852" s="14"/>
      <c r="DHX852" s="14"/>
      <c r="DHY852" s="14"/>
      <c r="DHZ852" s="14"/>
      <c r="DIA852" s="14"/>
      <c r="DIB852" s="14"/>
      <c r="DIC852" s="14"/>
      <c r="DID852" s="14"/>
      <c r="DIE852" s="14"/>
      <c r="DIF852" s="14"/>
      <c r="DIG852" s="14"/>
      <c r="DIH852" s="14"/>
      <c r="DII852" s="14"/>
      <c r="DIJ852" s="14"/>
      <c r="DIK852" s="14"/>
      <c r="DIL852" s="14"/>
      <c r="DIM852" s="14"/>
      <c r="DIN852" s="14"/>
      <c r="DIO852" s="14"/>
      <c r="DIP852" s="14"/>
      <c r="DIQ852" s="14"/>
      <c r="DIR852" s="14"/>
      <c r="DIS852" s="14"/>
      <c r="DIT852" s="14"/>
      <c r="DIU852" s="14"/>
      <c r="DIV852" s="14"/>
      <c r="DIW852" s="14"/>
      <c r="DIX852" s="14"/>
      <c r="DIY852" s="14"/>
      <c r="DIZ852" s="14"/>
      <c r="DJA852" s="14"/>
      <c r="DJB852" s="14"/>
      <c r="DJC852" s="14"/>
      <c r="DJD852" s="14"/>
      <c r="DJE852" s="14"/>
      <c r="DJF852" s="14"/>
      <c r="DJG852" s="14"/>
      <c r="DJH852" s="14"/>
      <c r="DJI852" s="14"/>
      <c r="DJJ852" s="14"/>
      <c r="DJK852" s="14"/>
      <c r="DJL852" s="14"/>
      <c r="DJM852" s="14"/>
      <c r="DJN852" s="14"/>
      <c r="DJO852" s="14"/>
      <c r="DJP852" s="14"/>
      <c r="DJQ852" s="14"/>
      <c r="DJR852" s="14"/>
      <c r="DJS852" s="14"/>
      <c r="DJT852" s="14"/>
      <c r="DJU852" s="14"/>
      <c r="DJV852" s="14"/>
      <c r="DJW852" s="14"/>
      <c r="DJX852" s="14"/>
      <c r="DJY852" s="14"/>
      <c r="DJZ852" s="14"/>
      <c r="DKA852" s="14"/>
      <c r="DKB852" s="14"/>
      <c r="DKC852" s="14"/>
      <c r="DKD852" s="14"/>
      <c r="DKE852" s="14"/>
      <c r="DKF852" s="14"/>
      <c r="DKG852" s="14"/>
      <c r="DKH852" s="14"/>
      <c r="DKI852" s="14"/>
      <c r="DKJ852" s="14"/>
      <c r="DKK852" s="14"/>
      <c r="DKL852" s="14"/>
      <c r="DKM852" s="14"/>
      <c r="DKN852" s="14"/>
      <c r="DKO852" s="14"/>
      <c r="DKP852" s="14"/>
      <c r="DKQ852" s="14"/>
      <c r="DKR852" s="14"/>
      <c r="DKS852" s="14"/>
      <c r="DKT852" s="14"/>
      <c r="DKU852" s="14"/>
      <c r="DKV852" s="14"/>
      <c r="DKW852" s="14"/>
      <c r="DKX852" s="14"/>
      <c r="DKY852" s="14"/>
      <c r="DKZ852" s="14"/>
      <c r="DLA852" s="14"/>
      <c r="DLB852" s="14"/>
      <c r="DLC852" s="14"/>
      <c r="DLD852" s="14"/>
      <c r="DLE852" s="14"/>
      <c r="DLF852" s="14"/>
      <c r="DLG852" s="14"/>
      <c r="DLH852" s="14"/>
      <c r="DLI852" s="14"/>
      <c r="DLJ852" s="14"/>
      <c r="DLK852" s="14"/>
      <c r="DLL852" s="14"/>
      <c r="DLM852" s="14"/>
      <c r="DLN852" s="14"/>
      <c r="DLO852" s="14"/>
      <c r="DLP852" s="14"/>
      <c r="DLQ852" s="14"/>
      <c r="DLR852" s="14"/>
      <c r="DLS852" s="14"/>
      <c r="DLT852" s="14"/>
      <c r="DLU852" s="14"/>
      <c r="DLV852" s="14"/>
      <c r="DLW852" s="14"/>
      <c r="DLX852" s="14"/>
      <c r="DLY852" s="14"/>
      <c r="DLZ852" s="14"/>
      <c r="DMA852" s="14"/>
      <c r="DMB852" s="14"/>
      <c r="DMC852" s="14"/>
      <c r="DMD852" s="14"/>
      <c r="DME852" s="14"/>
      <c r="DMF852" s="14"/>
      <c r="DMG852" s="14"/>
      <c r="DMH852" s="14"/>
      <c r="DMI852" s="14"/>
      <c r="DMJ852" s="14"/>
      <c r="DMK852" s="14"/>
      <c r="DML852" s="14"/>
      <c r="DMM852" s="14"/>
      <c r="DMN852" s="14"/>
      <c r="DMO852" s="14"/>
      <c r="DMP852" s="14"/>
      <c r="DMQ852" s="14"/>
      <c r="DMR852" s="14"/>
      <c r="DMS852" s="14"/>
      <c r="DMT852" s="14"/>
      <c r="DMU852" s="14"/>
      <c r="DMV852" s="14"/>
      <c r="DMW852" s="14"/>
      <c r="DMX852" s="14"/>
      <c r="DMY852" s="14"/>
      <c r="DMZ852" s="14"/>
      <c r="DNA852" s="14"/>
      <c r="DNB852" s="14"/>
      <c r="DNC852" s="14"/>
      <c r="DND852" s="14"/>
      <c r="DNE852" s="14"/>
      <c r="DNF852" s="14"/>
      <c r="DNG852" s="14"/>
      <c r="DNH852" s="14"/>
      <c r="DNI852" s="14"/>
      <c r="DNJ852" s="14"/>
      <c r="DNK852" s="14"/>
      <c r="DNL852" s="14"/>
      <c r="DNM852" s="14"/>
      <c r="DNN852" s="14"/>
      <c r="DNO852" s="14"/>
      <c r="DNP852" s="14"/>
      <c r="DNQ852" s="14"/>
      <c r="DNR852" s="14"/>
      <c r="DNS852" s="14"/>
      <c r="DNT852" s="14"/>
      <c r="DNU852" s="14"/>
      <c r="DNV852" s="14"/>
      <c r="DNW852" s="14"/>
      <c r="DNX852" s="14"/>
      <c r="DNY852" s="14"/>
      <c r="DNZ852" s="14"/>
      <c r="DOA852" s="14"/>
      <c r="DOB852" s="14"/>
      <c r="DOC852" s="14"/>
      <c r="DOD852" s="14"/>
      <c r="DOE852" s="14"/>
      <c r="DOF852" s="14"/>
      <c r="DOG852" s="14"/>
      <c r="DOH852" s="14"/>
      <c r="DOI852" s="14"/>
      <c r="DOJ852" s="14"/>
      <c r="DOK852" s="14"/>
      <c r="DOL852" s="14"/>
      <c r="DOM852" s="14"/>
      <c r="DON852" s="14"/>
      <c r="DOO852" s="14"/>
      <c r="DOP852" s="14"/>
      <c r="DOQ852" s="14"/>
      <c r="DOR852" s="14"/>
      <c r="DOS852" s="14"/>
      <c r="DOT852" s="14"/>
      <c r="DOU852" s="14"/>
      <c r="DOV852" s="14"/>
      <c r="DOW852" s="14"/>
      <c r="DOX852" s="14"/>
      <c r="DOY852" s="14"/>
      <c r="DOZ852" s="14"/>
      <c r="DPA852" s="14"/>
      <c r="DPB852" s="14"/>
      <c r="DPC852" s="14"/>
      <c r="DPD852" s="14"/>
      <c r="DPE852" s="14"/>
      <c r="DPF852" s="14"/>
      <c r="DPG852" s="14"/>
      <c r="DPH852" s="14"/>
      <c r="DPI852" s="14"/>
      <c r="DPJ852" s="14"/>
      <c r="DPK852" s="14"/>
      <c r="DPL852" s="14"/>
      <c r="DPM852" s="14"/>
      <c r="DPN852" s="14"/>
      <c r="DPO852" s="14"/>
      <c r="DPP852" s="14"/>
      <c r="DPQ852" s="14"/>
      <c r="DPR852" s="14"/>
      <c r="DPS852" s="14"/>
      <c r="DPT852" s="14"/>
      <c r="DPU852" s="14"/>
      <c r="DPV852" s="14"/>
      <c r="DPW852" s="14"/>
      <c r="DPX852" s="14"/>
      <c r="DPY852" s="14"/>
      <c r="DPZ852" s="14"/>
      <c r="DQA852" s="14"/>
      <c r="DQB852" s="14"/>
      <c r="DQC852" s="14"/>
      <c r="DQD852" s="14"/>
      <c r="DQE852" s="14"/>
      <c r="DQF852" s="14"/>
      <c r="DQG852" s="14"/>
      <c r="DQH852" s="14"/>
      <c r="DQI852" s="14"/>
      <c r="DQJ852" s="14"/>
      <c r="DQK852" s="14"/>
      <c r="DQL852" s="14"/>
      <c r="DQM852" s="14"/>
      <c r="DQN852" s="14"/>
      <c r="DQO852" s="14"/>
      <c r="DQP852" s="14"/>
      <c r="DQQ852" s="14"/>
      <c r="DQR852" s="14"/>
      <c r="DQS852" s="14"/>
      <c r="DQT852" s="14"/>
      <c r="DQU852" s="14"/>
      <c r="DQV852" s="14"/>
      <c r="DQW852" s="14"/>
      <c r="DQX852" s="14"/>
      <c r="DQY852" s="14"/>
      <c r="DQZ852" s="14"/>
      <c r="DRA852" s="14"/>
      <c r="DRB852" s="14"/>
      <c r="DRC852" s="14"/>
      <c r="DRD852" s="14"/>
      <c r="DRE852" s="14"/>
      <c r="DRF852" s="14"/>
      <c r="DRG852" s="14"/>
      <c r="DRH852" s="14"/>
      <c r="DRI852" s="14"/>
      <c r="DRJ852" s="14"/>
      <c r="DRK852" s="14"/>
      <c r="DRL852" s="14"/>
      <c r="DRM852" s="14"/>
      <c r="DRN852" s="14"/>
      <c r="DRO852" s="14"/>
      <c r="DRP852" s="14"/>
      <c r="DRQ852" s="14"/>
      <c r="DRR852" s="14"/>
      <c r="DRS852" s="14"/>
      <c r="DRT852" s="14"/>
      <c r="DRU852" s="14"/>
      <c r="DRV852" s="14"/>
      <c r="DRW852" s="14"/>
      <c r="DRX852" s="14"/>
      <c r="DRY852" s="14"/>
      <c r="DRZ852" s="14"/>
      <c r="DSA852" s="14"/>
      <c r="DSB852" s="14"/>
      <c r="DSC852" s="14"/>
      <c r="DSD852" s="14"/>
      <c r="DSE852" s="14"/>
      <c r="DSF852" s="14"/>
      <c r="DSG852" s="14"/>
      <c r="DSH852" s="14"/>
      <c r="DSI852" s="14"/>
      <c r="DSJ852" s="14"/>
      <c r="DSK852" s="14"/>
      <c r="DSL852" s="14"/>
      <c r="DSM852" s="14"/>
      <c r="DSN852" s="14"/>
      <c r="DSO852" s="14"/>
      <c r="DSP852" s="14"/>
      <c r="DSQ852" s="14"/>
      <c r="DSR852" s="14"/>
      <c r="DSS852" s="14"/>
      <c r="DST852" s="14"/>
      <c r="DSU852" s="14"/>
      <c r="DSV852" s="14"/>
      <c r="DSW852" s="14"/>
      <c r="DSX852" s="14"/>
      <c r="DSY852" s="14"/>
      <c r="DSZ852" s="14"/>
      <c r="DTA852" s="14"/>
      <c r="DTB852" s="14"/>
      <c r="DTC852" s="14"/>
      <c r="DTD852" s="14"/>
      <c r="DTE852" s="14"/>
      <c r="DTF852" s="14"/>
      <c r="DTG852" s="14"/>
      <c r="DTH852" s="14"/>
      <c r="DTI852" s="14"/>
      <c r="DTJ852" s="14"/>
      <c r="DTK852" s="14"/>
      <c r="DTL852" s="14"/>
      <c r="DTM852" s="14"/>
      <c r="DTN852" s="14"/>
      <c r="DTO852" s="14"/>
      <c r="DTP852" s="14"/>
      <c r="DTQ852" s="14"/>
      <c r="DTR852" s="14"/>
      <c r="DTS852" s="14"/>
      <c r="DTT852" s="14"/>
      <c r="DTU852" s="14"/>
      <c r="DTV852" s="14"/>
      <c r="DTW852" s="14"/>
      <c r="DTX852" s="14"/>
      <c r="DTY852" s="14"/>
      <c r="DTZ852" s="14"/>
      <c r="DUA852" s="14"/>
      <c r="DUB852" s="14"/>
      <c r="DUC852" s="14"/>
      <c r="DUD852" s="14"/>
      <c r="DUE852" s="14"/>
      <c r="DUF852" s="14"/>
      <c r="DUG852" s="14"/>
      <c r="DUH852" s="14"/>
      <c r="DUI852" s="14"/>
      <c r="DUJ852" s="14"/>
      <c r="DUK852" s="14"/>
      <c r="DUL852" s="14"/>
      <c r="DUM852" s="14"/>
      <c r="DUN852" s="14"/>
      <c r="DUO852" s="14"/>
      <c r="DUP852" s="14"/>
      <c r="DUQ852" s="14"/>
      <c r="DUR852" s="14"/>
      <c r="DUS852" s="14"/>
      <c r="DUT852" s="14"/>
      <c r="DUU852" s="14"/>
      <c r="DUV852" s="14"/>
      <c r="DUW852" s="14"/>
      <c r="DUX852" s="14"/>
      <c r="DUY852" s="14"/>
      <c r="DUZ852" s="14"/>
      <c r="DVA852" s="14"/>
      <c r="DVB852" s="14"/>
      <c r="DVC852" s="14"/>
      <c r="DVD852" s="14"/>
      <c r="DVE852" s="14"/>
      <c r="DVF852" s="14"/>
      <c r="DVG852" s="14"/>
      <c r="DVH852" s="14"/>
      <c r="DVI852" s="14"/>
      <c r="DVJ852" s="14"/>
      <c r="DVK852" s="14"/>
      <c r="DVL852" s="14"/>
      <c r="DVM852" s="14"/>
      <c r="DVN852" s="14"/>
      <c r="DVO852" s="14"/>
      <c r="DVP852" s="14"/>
      <c r="DVQ852" s="14"/>
      <c r="DVR852" s="14"/>
      <c r="DVS852" s="14"/>
      <c r="DVT852" s="14"/>
      <c r="DVU852" s="14"/>
      <c r="DVV852" s="14"/>
      <c r="DVW852" s="14"/>
      <c r="DVX852" s="14"/>
      <c r="DVY852" s="14"/>
      <c r="DVZ852" s="14"/>
      <c r="DWA852" s="14"/>
      <c r="DWB852" s="14"/>
      <c r="DWC852" s="14"/>
      <c r="DWD852" s="14"/>
      <c r="DWE852" s="14"/>
      <c r="DWF852" s="14"/>
      <c r="DWG852" s="14"/>
      <c r="DWH852" s="14"/>
      <c r="DWI852" s="14"/>
      <c r="DWJ852" s="14"/>
      <c r="DWK852" s="14"/>
      <c r="DWL852" s="14"/>
      <c r="DWM852" s="14"/>
      <c r="DWN852" s="14"/>
      <c r="DWO852" s="14"/>
      <c r="DWP852" s="14"/>
      <c r="DWQ852" s="14"/>
      <c r="DWR852" s="14"/>
      <c r="DWS852" s="14"/>
      <c r="DWT852" s="14"/>
      <c r="DWU852" s="14"/>
      <c r="DWV852" s="14"/>
      <c r="DWW852" s="14"/>
      <c r="DWX852" s="14"/>
      <c r="DWY852" s="14"/>
      <c r="DWZ852" s="14"/>
      <c r="DXA852" s="14"/>
      <c r="DXB852" s="14"/>
      <c r="DXC852" s="14"/>
      <c r="DXD852" s="14"/>
      <c r="DXE852" s="14"/>
      <c r="DXF852" s="14"/>
      <c r="DXG852" s="14"/>
      <c r="DXH852" s="14"/>
      <c r="DXI852" s="14"/>
      <c r="DXJ852" s="14"/>
      <c r="DXK852" s="14"/>
      <c r="DXL852" s="14"/>
      <c r="DXM852" s="14"/>
      <c r="DXN852" s="14"/>
      <c r="DXO852" s="14"/>
      <c r="DXP852" s="14"/>
      <c r="DXQ852" s="14"/>
      <c r="DXR852" s="14"/>
      <c r="DXS852" s="14"/>
      <c r="DXT852" s="14"/>
      <c r="DXU852" s="14"/>
      <c r="DXV852" s="14"/>
      <c r="DXW852" s="14"/>
      <c r="DXX852" s="14"/>
      <c r="DXY852" s="14"/>
      <c r="DXZ852" s="14"/>
      <c r="DYA852" s="14"/>
      <c r="DYB852" s="14"/>
      <c r="DYC852" s="14"/>
      <c r="DYD852" s="14"/>
      <c r="DYE852" s="14"/>
      <c r="DYF852" s="14"/>
      <c r="DYG852" s="14"/>
      <c r="DYH852" s="14"/>
      <c r="DYI852" s="14"/>
      <c r="DYJ852" s="14"/>
      <c r="DYK852" s="14"/>
      <c r="DYL852" s="14"/>
      <c r="DYM852" s="14"/>
      <c r="DYN852" s="14"/>
      <c r="DYO852" s="14"/>
      <c r="DYP852" s="14"/>
      <c r="DYQ852" s="14"/>
      <c r="DYR852" s="14"/>
      <c r="DYS852" s="14"/>
      <c r="DYT852" s="14"/>
      <c r="DYU852" s="14"/>
      <c r="DYV852" s="14"/>
      <c r="DYW852" s="14"/>
      <c r="DYX852" s="14"/>
      <c r="DYY852" s="14"/>
      <c r="DYZ852" s="14"/>
      <c r="DZA852" s="14"/>
      <c r="DZB852" s="14"/>
      <c r="DZC852" s="14"/>
      <c r="DZD852" s="14"/>
      <c r="DZE852" s="14"/>
      <c r="DZF852" s="14"/>
      <c r="DZG852" s="14"/>
      <c r="DZH852" s="14"/>
      <c r="DZI852" s="14"/>
      <c r="DZJ852" s="14"/>
      <c r="DZK852" s="14"/>
      <c r="DZL852" s="14"/>
      <c r="DZM852" s="14"/>
      <c r="DZN852" s="14"/>
      <c r="DZO852" s="14"/>
      <c r="DZP852" s="14"/>
      <c r="DZQ852" s="14"/>
      <c r="DZR852" s="14"/>
      <c r="DZS852" s="14"/>
      <c r="DZT852" s="14"/>
      <c r="DZU852" s="14"/>
      <c r="DZV852" s="14"/>
      <c r="DZW852" s="14"/>
      <c r="DZX852" s="14"/>
      <c r="DZY852" s="14"/>
      <c r="DZZ852" s="14"/>
      <c r="EAA852" s="14"/>
      <c r="EAB852" s="14"/>
      <c r="EAC852" s="14"/>
      <c r="EAD852" s="14"/>
      <c r="EAE852" s="14"/>
      <c r="EAF852" s="14"/>
      <c r="EAG852" s="14"/>
      <c r="EAH852" s="14"/>
      <c r="EAI852" s="14"/>
      <c r="EAJ852" s="14"/>
      <c r="EAK852" s="14"/>
      <c r="EAL852" s="14"/>
      <c r="EAM852" s="14"/>
      <c r="EAN852" s="14"/>
      <c r="EAO852" s="14"/>
      <c r="EAP852" s="14"/>
      <c r="EAQ852" s="14"/>
      <c r="EAR852" s="14"/>
      <c r="EAS852" s="14"/>
      <c r="EAT852" s="14"/>
      <c r="EAU852" s="14"/>
      <c r="EAV852" s="14"/>
      <c r="EAW852" s="14"/>
      <c r="EAX852" s="14"/>
      <c r="EAY852" s="14"/>
      <c r="EAZ852" s="14"/>
      <c r="EBA852" s="14"/>
      <c r="EBB852" s="14"/>
      <c r="EBC852" s="14"/>
      <c r="EBD852" s="14"/>
      <c r="EBE852" s="14"/>
      <c r="EBF852" s="14"/>
      <c r="EBG852" s="14"/>
      <c r="EBH852" s="14"/>
      <c r="EBI852" s="14"/>
      <c r="EBJ852" s="14"/>
      <c r="EBK852" s="14"/>
      <c r="EBL852" s="14"/>
      <c r="EBM852" s="14"/>
      <c r="EBN852" s="14"/>
      <c r="EBO852" s="14"/>
      <c r="EBP852" s="14"/>
      <c r="EBQ852" s="14"/>
      <c r="EBR852" s="14"/>
      <c r="EBS852" s="14"/>
      <c r="EBT852" s="14"/>
      <c r="EBU852" s="14"/>
      <c r="EBV852" s="14"/>
      <c r="EBW852" s="14"/>
      <c r="EBX852" s="14"/>
      <c r="EBY852" s="14"/>
      <c r="EBZ852" s="14"/>
      <c r="ECA852" s="14"/>
      <c r="ECB852" s="14"/>
      <c r="ECC852" s="14"/>
      <c r="ECD852" s="14"/>
      <c r="ECE852" s="14"/>
      <c r="ECF852" s="14"/>
      <c r="ECG852" s="14"/>
      <c r="ECH852" s="14"/>
      <c r="ECI852" s="14"/>
      <c r="ECJ852" s="14"/>
      <c r="ECK852" s="14"/>
      <c r="ECL852" s="14"/>
      <c r="ECM852" s="14"/>
      <c r="ECN852" s="14"/>
      <c r="ECO852" s="14"/>
      <c r="ECP852" s="14"/>
      <c r="ECQ852" s="14"/>
      <c r="ECR852" s="14"/>
      <c r="ECS852" s="14"/>
      <c r="ECT852" s="14"/>
      <c r="ECU852" s="14"/>
      <c r="ECV852" s="14"/>
      <c r="ECW852" s="14"/>
      <c r="ECX852" s="14"/>
      <c r="ECY852" s="14"/>
      <c r="ECZ852" s="14"/>
      <c r="EDA852" s="14"/>
      <c r="EDB852" s="14"/>
      <c r="EDC852" s="14"/>
      <c r="EDD852" s="14"/>
      <c r="EDE852" s="14"/>
      <c r="EDF852" s="14"/>
      <c r="EDG852" s="14"/>
      <c r="EDH852" s="14"/>
      <c r="EDI852" s="14"/>
      <c r="EDJ852" s="14"/>
      <c r="EDK852" s="14"/>
      <c r="EDL852" s="14"/>
      <c r="EDM852" s="14"/>
      <c r="EDN852" s="14"/>
      <c r="EDO852" s="14"/>
      <c r="EDP852" s="14"/>
      <c r="EDQ852" s="14"/>
      <c r="EDR852" s="14"/>
      <c r="EDS852" s="14"/>
      <c r="EDT852" s="14"/>
      <c r="EDU852" s="14"/>
      <c r="EDV852" s="14"/>
      <c r="EDW852" s="14"/>
      <c r="EDX852" s="14"/>
      <c r="EDY852" s="14"/>
      <c r="EDZ852" s="14"/>
      <c r="EEA852" s="14"/>
      <c r="EEB852" s="14"/>
      <c r="EEC852" s="14"/>
      <c r="EED852" s="14"/>
      <c r="EEE852" s="14"/>
      <c r="EEF852" s="14"/>
      <c r="EEG852" s="14"/>
      <c r="EEH852" s="14"/>
      <c r="EEI852" s="14"/>
      <c r="EEJ852" s="14"/>
      <c r="EEK852" s="14"/>
      <c r="EEL852" s="14"/>
      <c r="EEM852" s="14"/>
      <c r="EEN852" s="14"/>
      <c r="EEO852" s="14"/>
      <c r="EEP852" s="14"/>
      <c r="EEQ852" s="14"/>
      <c r="EER852" s="14"/>
      <c r="EES852" s="14"/>
      <c r="EET852" s="14"/>
      <c r="EEU852" s="14"/>
      <c r="EEV852" s="14"/>
      <c r="EEW852" s="14"/>
      <c r="EEX852" s="14"/>
      <c r="EEY852" s="14"/>
      <c r="EEZ852" s="14"/>
      <c r="EFA852" s="14"/>
      <c r="EFB852" s="14"/>
      <c r="EFC852" s="14"/>
      <c r="EFD852" s="14"/>
      <c r="EFE852" s="14"/>
      <c r="EFF852" s="14"/>
      <c r="EFG852" s="14"/>
      <c r="EFH852" s="14"/>
      <c r="EFI852" s="14"/>
      <c r="EFJ852" s="14"/>
      <c r="EFK852" s="14"/>
      <c r="EFL852" s="14"/>
      <c r="EFM852" s="14"/>
      <c r="EFN852" s="14"/>
      <c r="EFO852" s="14"/>
      <c r="EFP852" s="14"/>
      <c r="EFQ852" s="14"/>
      <c r="EFR852" s="14"/>
      <c r="EFS852" s="14"/>
      <c r="EFT852" s="14"/>
      <c r="EFU852" s="14"/>
      <c r="EFV852" s="14"/>
      <c r="EFW852" s="14"/>
      <c r="EFX852" s="14"/>
      <c r="EFY852" s="14"/>
      <c r="EFZ852" s="14"/>
      <c r="EGA852" s="14"/>
      <c r="EGB852" s="14"/>
      <c r="EGC852" s="14"/>
      <c r="EGD852" s="14"/>
      <c r="EGE852" s="14"/>
      <c r="EGF852" s="14"/>
      <c r="EGG852" s="14"/>
      <c r="EGH852" s="14"/>
      <c r="EGI852" s="14"/>
      <c r="EGJ852" s="14"/>
      <c r="EGK852" s="14"/>
      <c r="EGL852" s="14"/>
      <c r="EGM852" s="14"/>
      <c r="EGN852" s="14"/>
      <c r="EGO852" s="14"/>
      <c r="EGP852" s="14"/>
      <c r="EGQ852" s="14"/>
      <c r="EGR852" s="14"/>
      <c r="EGS852" s="14"/>
      <c r="EGT852" s="14"/>
      <c r="EGU852" s="14"/>
      <c r="EGV852" s="14"/>
      <c r="EGW852" s="14"/>
      <c r="EGX852" s="14"/>
      <c r="EGY852" s="14"/>
      <c r="EGZ852" s="14"/>
      <c r="EHA852" s="14"/>
      <c r="EHB852" s="14"/>
      <c r="EHC852" s="14"/>
      <c r="EHD852" s="14"/>
      <c r="EHE852" s="14"/>
      <c r="EHF852" s="14"/>
      <c r="EHG852" s="14"/>
      <c r="EHH852" s="14"/>
      <c r="EHI852" s="14"/>
      <c r="EHJ852" s="14"/>
      <c r="EHK852" s="14"/>
      <c r="EHL852" s="14"/>
      <c r="EHM852" s="14"/>
      <c r="EHN852" s="14"/>
      <c r="EHO852" s="14"/>
      <c r="EHP852" s="14"/>
      <c r="EHQ852" s="14"/>
      <c r="EHR852" s="14"/>
      <c r="EHS852" s="14"/>
      <c r="EHT852" s="14"/>
      <c r="EHU852" s="14"/>
      <c r="EHV852" s="14"/>
      <c r="EHW852" s="14"/>
      <c r="EHX852" s="14"/>
      <c r="EHY852" s="14"/>
      <c r="EHZ852" s="14"/>
      <c r="EIA852" s="14"/>
      <c r="EIB852" s="14"/>
      <c r="EIC852" s="14"/>
      <c r="EID852" s="14"/>
      <c r="EIE852" s="14"/>
      <c r="EIF852" s="14"/>
      <c r="EIG852" s="14"/>
      <c r="EIH852" s="14"/>
      <c r="EII852" s="14"/>
      <c r="EIJ852" s="14"/>
      <c r="EIK852" s="14"/>
      <c r="EIL852" s="14"/>
      <c r="EIM852" s="14"/>
      <c r="EIN852" s="14"/>
      <c r="EIO852" s="14"/>
      <c r="EIP852" s="14"/>
      <c r="EIQ852" s="14"/>
      <c r="EIR852" s="14"/>
      <c r="EIS852" s="14"/>
      <c r="EIT852" s="14"/>
      <c r="EIU852" s="14"/>
      <c r="EIV852" s="14"/>
      <c r="EIW852" s="14"/>
      <c r="EIX852" s="14"/>
      <c r="EIY852" s="14"/>
      <c r="EIZ852" s="14"/>
      <c r="EJA852" s="14"/>
      <c r="EJB852" s="14"/>
      <c r="EJC852" s="14"/>
      <c r="EJD852" s="14"/>
      <c r="EJE852" s="14"/>
      <c r="EJF852" s="14"/>
      <c r="EJG852" s="14"/>
      <c r="EJH852" s="14"/>
      <c r="EJI852" s="14"/>
      <c r="EJJ852" s="14"/>
      <c r="EJK852" s="14"/>
      <c r="EJL852" s="14"/>
      <c r="EJM852" s="14"/>
      <c r="EJN852" s="14"/>
      <c r="EJO852" s="14"/>
      <c r="EJP852" s="14"/>
      <c r="EJQ852" s="14"/>
      <c r="EJR852" s="14"/>
      <c r="EJS852" s="14"/>
      <c r="EJT852" s="14"/>
      <c r="EJU852" s="14"/>
      <c r="EJV852" s="14"/>
      <c r="EJW852" s="14"/>
      <c r="EJX852" s="14"/>
      <c r="EJY852" s="14"/>
      <c r="EJZ852" s="14"/>
      <c r="EKA852" s="14"/>
      <c r="EKB852" s="14"/>
      <c r="EKC852" s="14"/>
      <c r="EKD852" s="14"/>
      <c r="EKE852" s="14"/>
      <c r="EKF852" s="14"/>
      <c r="EKG852" s="14"/>
      <c r="EKH852" s="14"/>
      <c r="EKI852" s="14"/>
      <c r="EKJ852" s="14"/>
      <c r="EKK852" s="14"/>
      <c r="EKL852" s="14"/>
      <c r="EKM852" s="14"/>
      <c r="EKN852" s="14"/>
      <c r="EKO852" s="14"/>
      <c r="EKP852" s="14"/>
      <c r="EKQ852" s="14"/>
      <c r="EKR852" s="14"/>
      <c r="EKS852" s="14"/>
      <c r="EKT852" s="14"/>
      <c r="EKU852" s="14"/>
      <c r="EKV852" s="14"/>
      <c r="EKW852" s="14"/>
      <c r="EKX852" s="14"/>
      <c r="EKY852" s="14"/>
      <c r="EKZ852" s="14"/>
      <c r="ELA852" s="14"/>
      <c r="ELB852" s="14"/>
      <c r="ELC852" s="14"/>
      <c r="ELD852" s="14"/>
      <c r="ELE852" s="14"/>
      <c r="ELF852" s="14"/>
      <c r="ELG852" s="14"/>
      <c r="ELH852" s="14"/>
      <c r="ELI852" s="14"/>
      <c r="ELJ852" s="14"/>
      <c r="ELK852" s="14"/>
      <c r="ELL852" s="14"/>
      <c r="ELM852" s="14"/>
      <c r="ELN852" s="14"/>
      <c r="ELO852" s="14"/>
      <c r="ELP852" s="14"/>
      <c r="ELQ852" s="14"/>
      <c r="ELR852" s="14"/>
      <c r="ELS852" s="14"/>
      <c r="ELT852" s="14"/>
      <c r="ELU852" s="14"/>
      <c r="ELV852" s="14"/>
      <c r="ELW852" s="14"/>
      <c r="ELX852" s="14"/>
      <c r="ELY852" s="14"/>
      <c r="ELZ852" s="14"/>
      <c r="EMA852" s="14"/>
      <c r="EMB852" s="14"/>
      <c r="EMC852" s="14"/>
      <c r="EMD852" s="14"/>
      <c r="EME852" s="14"/>
      <c r="EMF852" s="14"/>
      <c r="EMG852" s="14"/>
      <c r="EMH852" s="14"/>
      <c r="EMI852" s="14"/>
      <c r="EMJ852" s="14"/>
      <c r="EMK852" s="14"/>
      <c r="EML852" s="14"/>
      <c r="EMM852" s="14"/>
      <c r="EMN852" s="14"/>
      <c r="EMO852" s="14"/>
      <c r="EMP852" s="14"/>
      <c r="EMQ852" s="14"/>
      <c r="EMR852" s="14"/>
      <c r="EMS852" s="14"/>
      <c r="EMT852" s="14"/>
      <c r="EMU852" s="14"/>
      <c r="EMV852" s="14"/>
      <c r="EMW852" s="14"/>
      <c r="EMX852" s="14"/>
      <c r="EMY852" s="14"/>
      <c r="EMZ852" s="14"/>
      <c r="ENA852" s="14"/>
      <c r="ENB852" s="14"/>
      <c r="ENC852" s="14"/>
      <c r="END852" s="14"/>
      <c r="ENE852" s="14"/>
      <c r="ENF852" s="14"/>
      <c r="ENG852" s="14"/>
      <c r="ENH852" s="14"/>
      <c r="ENI852" s="14"/>
      <c r="ENJ852" s="14"/>
      <c r="ENK852" s="14"/>
      <c r="ENL852" s="14"/>
      <c r="ENM852" s="14"/>
      <c r="ENN852" s="14"/>
      <c r="ENO852" s="14"/>
      <c r="ENP852" s="14"/>
      <c r="ENQ852" s="14"/>
      <c r="ENR852" s="14"/>
      <c r="ENS852" s="14"/>
      <c r="ENT852" s="14"/>
      <c r="ENU852" s="14"/>
      <c r="ENV852" s="14"/>
      <c r="ENW852" s="14"/>
      <c r="ENX852" s="14"/>
      <c r="ENY852" s="14"/>
      <c r="ENZ852" s="14"/>
      <c r="EOA852" s="14"/>
      <c r="EOB852" s="14"/>
      <c r="EOC852" s="14"/>
      <c r="EOD852" s="14"/>
      <c r="EOE852" s="14"/>
      <c r="EOF852" s="14"/>
      <c r="EOG852" s="14"/>
      <c r="EOH852" s="14"/>
      <c r="EOI852" s="14"/>
      <c r="EOJ852" s="14"/>
      <c r="EOK852" s="14"/>
      <c r="EOL852" s="14"/>
      <c r="EOM852" s="14"/>
      <c r="EON852" s="14"/>
      <c r="EOO852" s="14"/>
      <c r="EOP852" s="14"/>
      <c r="EOQ852" s="14"/>
      <c r="EOR852" s="14"/>
      <c r="EOS852" s="14"/>
      <c r="EOT852" s="14"/>
      <c r="EOU852" s="14"/>
      <c r="EOV852" s="14"/>
      <c r="EOW852" s="14"/>
      <c r="EOX852" s="14"/>
      <c r="EOY852" s="14"/>
      <c r="EOZ852" s="14"/>
      <c r="EPA852" s="14"/>
      <c r="EPB852" s="14"/>
      <c r="EPC852" s="14"/>
      <c r="EPD852" s="14"/>
      <c r="EPE852" s="14"/>
      <c r="EPF852" s="14"/>
      <c r="EPG852" s="14"/>
      <c r="EPH852" s="14"/>
      <c r="EPI852" s="14"/>
      <c r="EPJ852" s="14"/>
      <c r="EPK852" s="14"/>
      <c r="EPL852" s="14"/>
      <c r="EPM852" s="14"/>
      <c r="EPN852" s="14"/>
      <c r="EPO852" s="14"/>
      <c r="EPP852" s="14"/>
      <c r="EPQ852" s="14"/>
      <c r="EPR852" s="14"/>
      <c r="EPS852" s="14"/>
      <c r="EPT852" s="14"/>
      <c r="EPU852" s="14"/>
      <c r="EPV852" s="14"/>
      <c r="EPW852" s="14"/>
      <c r="EPX852" s="14"/>
      <c r="EPY852" s="14"/>
      <c r="EPZ852" s="14"/>
      <c r="EQA852" s="14"/>
      <c r="EQB852" s="14"/>
      <c r="EQC852" s="14"/>
      <c r="EQD852" s="14"/>
      <c r="EQE852" s="14"/>
      <c r="EQF852" s="14"/>
      <c r="EQG852" s="14"/>
      <c r="EQH852" s="14"/>
      <c r="EQI852" s="14"/>
      <c r="EQJ852" s="14"/>
      <c r="EQK852" s="14"/>
      <c r="EQL852" s="14"/>
      <c r="EQM852" s="14"/>
      <c r="EQN852" s="14"/>
      <c r="EQO852" s="14"/>
      <c r="EQP852" s="14"/>
      <c r="EQQ852" s="14"/>
      <c r="EQR852" s="14"/>
      <c r="EQS852" s="14"/>
      <c r="EQT852" s="14"/>
      <c r="EQU852" s="14"/>
      <c r="EQV852" s="14"/>
      <c r="EQW852" s="14"/>
      <c r="EQX852" s="14"/>
      <c r="EQY852" s="14"/>
      <c r="EQZ852" s="14"/>
      <c r="ERA852" s="14"/>
      <c r="ERB852" s="14"/>
      <c r="ERC852" s="14"/>
      <c r="ERD852" s="14"/>
      <c r="ERE852" s="14"/>
      <c r="ERF852" s="14"/>
      <c r="ERG852" s="14"/>
      <c r="ERH852" s="14"/>
      <c r="ERI852" s="14"/>
      <c r="ERJ852" s="14"/>
      <c r="ERK852" s="14"/>
      <c r="ERL852" s="14"/>
      <c r="ERM852" s="14"/>
      <c r="ERN852" s="14"/>
      <c r="ERO852" s="14"/>
      <c r="ERP852" s="14"/>
      <c r="ERQ852" s="14"/>
      <c r="ERR852" s="14"/>
      <c r="ERS852" s="14"/>
      <c r="ERT852" s="14"/>
      <c r="ERU852" s="14"/>
      <c r="ERV852" s="14"/>
      <c r="ERW852" s="14"/>
      <c r="ERX852" s="14"/>
      <c r="ERY852" s="14"/>
      <c r="ERZ852" s="14"/>
      <c r="ESA852" s="14"/>
      <c r="ESB852" s="14"/>
      <c r="ESC852" s="14"/>
      <c r="ESD852" s="14"/>
      <c r="ESE852" s="14"/>
      <c r="ESF852" s="14"/>
      <c r="ESG852" s="14"/>
      <c r="ESH852" s="14"/>
      <c r="ESI852" s="14"/>
      <c r="ESJ852" s="14"/>
      <c r="ESK852" s="14"/>
      <c r="ESL852" s="14"/>
      <c r="ESM852" s="14"/>
      <c r="ESN852" s="14"/>
      <c r="ESO852" s="14"/>
      <c r="ESP852" s="14"/>
      <c r="ESQ852" s="14"/>
      <c r="ESR852" s="14"/>
      <c r="ESS852" s="14"/>
      <c r="EST852" s="14"/>
      <c r="ESU852" s="14"/>
      <c r="ESV852" s="14"/>
      <c r="ESW852" s="14"/>
      <c r="ESX852" s="14"/>
      <c r="ESY852" s="14"/>
      <c r="ESZ852" s="14"/>
      <c r="ETA852" s="14"/>
      <c r="ETB852" s="14"/>
      <c r="ETC852" s="14"/>
      <c r="ETD852" s="14"/>
      <c r="ETE852" s="14"/>
      <c r="ETF852" s="14"/>
      <c r="ETG852" s="14"/>
      <c r="ETH852" s="14"/>
      <c r="ETI852" s="14"/>
      <c r="ETJ852" s="14"/>
      <c r="ETK852" s="14"/>
      <c r="ETL852" s="14"/>
      <c r="ETM852" s="14"/>
      <c r="ETN852" s="14"/>
      <c r="ETO852" s="14"/>
      <c r="ETP852" s="14"/>
      <c r="ETQ852" s="14"/>
      <c r="ETR852" s="14"/>
      <c r="ETS852" s="14"/>
      <c r="ETT852" s="14"/>
      <c r="ETU852" s="14"/>
      <c r="ETV852" s="14"/>
      <c r="ETW852" s="14"/>
      <c r="ETX852" s="14"/>
      <c r="ETY852" s="14"/>
      <c r="ETZ852" s="14"/>
      <c r="EUA852" s="14"/>
      <c r="EUB852" s="14"/>
      <c r="EUC852" s="14"/>
      <c r="EUD852" s="14"/>
      <c r="EUE852" s="14"/>
      <c r="EUF852" s="14"/>
      <c r="EUG852" s="14"/>
      <c r="EUH852" s="14"/>
      <c r="EUI852" s="14"/>
      <c r="EUJ852" s="14"/>
      <c r="EUK852" s="14"/>
      <c r="EUL852" s="14"/>
      <c r="EUM852" s="14"/>
      <c r="EUN852" s="14"/>
      <c r="EUO852" s="14"/>
      <c r="EUP852" s="14"/>
      <c r="EUQ852" s="14"/>
      <c r="EUR852" s="14"/>
      <c r="EUS852" s="14"/>
      <c r="EUT852" s="14"/>
      <c r="EUU852" s="14"/>
      <c r="EUV852" s="14"/>
      <c r="EUW852" s="14"/>
      <c r="EUX852" s="14"/>
      <c r="EUY852" s="14"/>
      <c r="EUZ852" s="14"/>
      <c r="EVA852" s="14"/>
      <c r="EVB852" s="14"/>
      <c r="EVC852" s="14"/>
      <c r="EVD852" s="14"/>
      <c r="EVE852" s="14"/>
      <c r="EVF852" s="14"/>
      <c r="EVG852" s="14"/>
      <c r="EVH852" s="14"/>
      <c r="EVI852" s="14"/>
      <c r="EVJ852" s="14"/>
      <c r="EVK852" s="14"/>
      <c r="EVL852" s="14"/>
      <c r="EVM852" s="14"/>
      <c r="EVN852" s="14"/>
      <c r="EVO852" s="14"/>
      <c r="EVP852" s="14"/>
      <c r="EVQ852" s="14"/>
      <c r="EVR852" s="14"/>
      <c r="EVS852" s="14"/>
      <c r="EVT852" s="14"/>
      <c r="EVU852" s="14"/>
      <c r="EVV852" s="14"/>
      <c r="EVW852" s="14"/>
      <c r="EVX852" s="14"/>
      <c r="EVY852" s="14"/>
      <c r="EVZ852" s="14"/>
      <c r="EWA852" s="14"/>
      <c r="EWB852" s="14"/>
      <c r="EWC852" s="14"/>
      <c r="EWD852" s="14"/>
      <c r="EWE852" s="14"/>
      <c r="EWF852" s="14"/>
      <c r="EWG852" s="14"/>
      <c r="EWH852" s="14"/>
      <c r="EWI852" s="14"/>
      <c r="EWJ852" s="14"/>
      <c r="EWK852" s="14"/>
      <c r="EWL852" s="14"/>
      <c r="EWM852" s="14"/>
      <c r="EWN852" s="14"/>
      <c r="EWO852" s="14"/>
      <c r="EWP852" s="14"/>
      <c r="EWQ852" s="14"/>
      <c r="EWR852" s="14"/>
      <c r="EWS852" s="14"/>
      <c r="EWT852" s="14"/>
      <c r="EWU852" s="14"/>
      <c r="EWV852" s="14"/>
      <c r="EWW852" s="14"/>
      <c r="EWX852" s="14"/>
      <c r="EWY852" s="14"/>
      <c r="EWZ852" s="14"/>
      <c r="EXA852" s="14"/>
      <c r="EXB852" s="14"/>
      <c r="EXC852" s="14"/>
      <c r="EXD852" s="14"/>
      <c r="EXE852" s="14"/>
      <c r="EXF852" s="14"/>
      <c r="EXG852" s="14"/>
      <c r="EXH852" s="14"/>
      <c r="EXI852" s="14"/>
      <c r="EXJ852" s="14"/>
      <c r="EXK852" s="14"/>
      <c r="EXL852" s="14"/>
      <c r="EXM852" s="14"/>
      <c r="EXN852" s="14"/>
      <c r="EXO852" s="14"/>
      <c r="EXP852" s="14"/>
      <c r="EXQ852" s="14"/>
      <c r="EXR852" s="14"/>
      <c r="EXS852" s="14"/>
      <c r="EXT852" s="14"/>
      <c r="EXU852" s="14"/>
      <c r="EXV852" s="14"/>
      <c r="EXW852" s="14"/>
      <c r="EXX852" s="14"/>
      <c r="EXY852" s="14"/>
      <c r="EXZ852" s="14"/>
      <c r="EYA852" s="14"/>
      <c r="EYB852" s="14"/>
      <c r="EYC852" s="14"/>
      <c r="EYD852" s="14"/>
      <c r="EYE852" s="14"/>
      <c r="EYF852" s="14"/>
      <c r="EYG852" s="14"/>
      <c r="EYH852" s="14"/>
      <c r="EYI852" s="14"/>
      <c r="EYJ852" s="14"/>
      <c r="EYK852" s="14"/>
      <c r="EYL852" s="14"/>
      <c r="EYM852" s="14"/>
      <c r="EYN852" s="14"/>
      <c r="EYO852" s="14"/>
      <c r="EYP852" s="14"/>
      <c r="EYQ852" s="14"/>
      <c r="EYR852" s="14"/>
      <c r="EYS852" s="14"/>
      <c r="EYT852" s="14"/>
      <c r="EYU852" s="14"/>
      <c r="EYV852" s="14"/>
      <c r="EYW852" s="14"/>
      <c r="EYX852" s="14"/>
      <c r="EYY852" s="14"/>
      <c r="EYZ852" s="14"/>
      <c r="EZA852" s="14"/>
      <c r="EZB852" s="14"/>
      <c r="EZC852" s="14"/>
      <c r="EZD852" s="14"/>
      <c r="EZE852" s="14"/>
      <c r="EZF852" s="14"/>
      <c r="EZG852" s="14"/>
      <c r="EZH852" s="14"/>
      <c r="EZI852" s="14"/>
      <c r="EZJ852" s="14"/>
      <c r="EZK852" s="14"/>
      <c r="EZL852" s="14"/>
      <c r="EZM852" s="14"/>
      <c r="EZN852" s="14"/>
      <c r="EZO852" s="14"/>
      <c r="EZP852" s="14"/>
      <c r="EZQ852" s="14"/>
      <c r="EZR852" s="14"/>
      <c r="EZS852" s="14"/>
      <c r="EZT852" s="14"/>
      <c r="EZU852" s="14"/>
      <c r="EZV852" s="14"/>
      <c r="EZW852" s="14"/>
      <c r="EZX852" s="14"/>
      <c r="EZY852" s="14"/>
      <c r="EZZ852" s="14"/>
      <c r="FAA852" s="14"/>
      <c r="FAB852" s="14"/>
      <c r="FAC852" s="14"/>
      <c r="FAD852" s="14"/>
      <c r="FAE852" s="14"/>
      <c r="FAF852" s="14"/>
      <c r="FAG852" s="14"/>
      <c r="FAH852" s="14"/>
      <c r="FAI852" s="14"/>
      <c r="FAJ852" s="14"/>
      <c r="FAK852" s="14"/>
      <c r="FAL852" s="14"/>
      <c r="FAM852" s="14"/>
      <c r="FAN852" s="14"/>
      <c r="FAO852" s="14"/>
      <c r="FAP852" s="14"/>
      <c r="FAQ852" s="14"/>
      <c r="FAR852" s="14"/>
      <c r="FAS852" s="14"/>
      <c r="FAT852" s="14"/>
      <c r="FAU852" s="14"/>
      <c r="FAV852" s="14"/>
      <c r="FAW852" s="14"/>
      <c r="FAX852" s="14"/>
      <c r="FAY852" s="14"/>
      <c r="FAZ852" s="14"/>
      <c r="FBA852" s="14"/>
      <c r="FBB852" s="14"/>
      <c r="FBC852" s="14"/>
      <c r="FBD852" s="14"/>
      <c r="FBE852" s="14"/>
      <c r="FBF852" s="14"/>
      <c r="FBG852" s="14"/>
      <c r="FBH852" s="14"/>
      <c r="FBI852" s="14"/>
      <c r="FBJ852" s="14"/>
      <c r="FBK852" s="14"/>
      <c r="FBL852" s="14"/>
      <c r="FBM852" s="14"/>
      <c r="FBN852" s="14"/>
      <c r="FBO852" s="14"/>
      <c r="FBP852" s="14"/>
      <c r="FBQ852" s="14"/>
      <c r="FBR852" s="14"/>
      <c r="FBS852" s="14"/>
      <c r="FBT852" s="14"/>
      <c r="FBU852" s="14"/>
      <c r="FBV852" s="14"/>
      <c r="FBW852" s="14"/>
      <c r="FBX852" s="14"/>
      <c r="FBY852" s="14"/>
      <c r="FBZ852" s="14"/>
      <c r="FCA852" s="14"/>
      <c r="FCB852" s="14"/>
      <c r="FCC852" s="14"/>
      <c r="FCD852" s="14"/>
      <c r="FCE852" s="14"/>
      <c r="FCF852" s="14"/>
      <c r="FCG852" s="14"/>
      <c r="FCH852" s="14"/>
      <c r="FCI852" s="14"/>
      <c r="FCJ852" s="14"/>
      <c r="FCK852" s="14"/>
      <c r="FCL852" s="14"/>
      <c r="FCM852" s="14"/>
      <c r="FCN852" s="14"/>
      <c r="FCO852" s="14"/>
      <c r="FCP852" s="14"/>
      <c r="FCQ852" s="14"/>
      <c r="FCR852" s="14"/>
      <c r="FCS852" s="14"/>
      <c r="FCT852" s="14"/>
      <c r="FCU852" s="14"/>
      <c r="FCV852" s="14"/>
      <c r="FCW852" s="14"/>
      <c r="FCX852" s="14"/>
      <c r="FCY852" s="14"/>
      <c r="FCZ852" s="14"/>
      <c r="FDA852" s="14"/>
      <c r="FDB852" s="14"/>
      <c r="FDC852" s="14"/>
      <c r="FDD852" s="14"/>
      <c r="FDE852" s="14"/>
      <c r="FDF852" s="14"/>
      <c r="FDG852" s="14"/>
      <c r="FDH852" s="14"/>
      <c r="FDI852" s="14"/>
      <c r="FDJ852" s="14"/>
      <c r="FDK852" s="14"/>
      <c r="FDL852" s="14"/>
      <c r="FDM852" s="14"/>
      <c r="FDN852" s="14"/>
      <c r="FDO852" s="14"/>
      <c r="FDP852" s="14"/>
      <c r="FDQ852" s="14"/>
      <c r="FDR852" s="14"/>
      <c r="FDS852" s="14"/>
      <c r="FDT852" s="14"/>
      <c r="FDU852" s="14"/>
      <c r="FDV852" s="14"/>
      <c r="FDW852" s="14"/>
      <c r="FDX852" s="14"/>
      <c r="FDY852" s="14"/>
      <c r="FDZ852" s="14"/>
      <c r="FEA852" s="14"/>
      <c r="FEB852" s="14"/>
      <c r="FEC852" s="14"/>
      <c r="FED852" s="14"/>
      <c r="FEE852" s="14"/>
      <c r="FEF852" s="14"/>
      <c r="FEG852" s="14"/>
      <c r="FEH852" s="14"/>
      <c r="FEI852" s="14"/>
      <c r="FEJ852" s="14"/>
      <c r="FEK852" s="14"/>
      <c r="FEL852" s="14"/>
      <c r="FEM852" s="14"/>
      <c r="FEN852" s="14"/>
      <c r="FEO852" s="14"/>
      <c r="FEP852" s="14"/>
      <c r="FEQ852" s="14"/>
      <c r="FER852" s="14"/>
      <c r="FES852" s="14"/>
      <c r="FET852" s="14"/>
      <c r="FEU852" s="14"/>
      <c r="FEV852" s="14"/>
      <c r="FEW852" s="14"/>
      <c r="FEX852" s="14"/>
      <c r="FEY852" s="14"/>
      <c r="FEZ852" s="14"/>
      <c r="FFA852" s="14"/>
      <c r="FFB852" s="14"/>
      <c r="FFC852" s="14"/>
      <c r="FFD852" s="14"/>
      <c r="FFE852" s="14"/>
      <c r="FFF852" s="14"/>
      <c r="FFG852" s="14"/>
      <c r="FFH852" s="14"/>
      <c r="FFI852" s="14"/>
      <c r="FFJ852" s="14"/>
      <c r="FFK852" s="14"/>
      <c r="FFL852" s="14"/>
      <c r="FFM852" s="14"/>
      <c r="FFN852" s="14"/>
      <c r="FFO852" s="14"/>
      <c r="FFP852" s="14"/>
      <c r="FFQ852" s="14"/>
      <c r="FFR852" s="14"/>
      <c r="FFS852" s="14"/>
      <c r="FFT852" s="14"/>
      <c r="FFU852" s="14"/>
      <c r="FFV852" s="14"/>
      <c r="FFW852" s="14"/>
      <c r="FFX852" s="14"/>
      <c r="FFY852" s="14"/>
      <c r="FFZ852" s="14"/>
      <c r="FGA852" s="14"/>
      <c r="FGB852" s="14"/>
      <c r="FGC852" s="14"/>
      <c r="FGD852" s="14"/>
      <c r="FGE852" s="14"/>
      <c r="FGF852" s="14"/>
      <c r="FGG852" s="14"/>
      <c r="FGH852" s="14"/>
      <c r="FGI852" s="14"/>
      <c r="FGJ852" s="14"/>
      <c r="FGK852" s="14"/>
      <c r="FGL852" s="14"/>
      <c r="FGM852" s="14"/>
      <c r="FGN852" s="14"/>
      <c r="FGO852" s="14"/>
      <c r="FGP852" s="14"/>
      <c r="FGQ852" s="14"/>
      <c r="FGR852" s="14"/>
      <c r="FGS852" s="14"/>
      <c r="FGT852" s="14"/>
      <c r="FGU852" s="14"/>
      <c r="FGV852" s="14"/>
      <c r="FGW852" s="14"/>
      <c r="FGX852" s="14"/>
      <c r="FGY852" s="14"/>
      <c r="FGZ852" s="14"/>
      <c r="FHA852" s="14"/>
      <c r="FHB852" s="14"/>
      <c r="FHC852" s="14"/>
      <c r="FHD852" s="14"/>
      <c r="FHE852" s="14"/>
      <c r="FHF852" s="14"/>
      <c r="FHG852" s="14"/>
      <c r="FHH852" s="14"/>
      <c r="FHI852" s="14"/>
      <c r="FHJ852" s="14"/>
      <c r="FHK852" s="14"/>
      <c r="FHL852" s="14"/>
      <c r="FHM852" s="14"/>
      <c r="FHN852" s="14"/>
      <c r="FHO852" s="14"/>
      <c r="FHP852" s="14"/>
      <c r="FHQ852" s="14"/>
      <c r="FHR852" s="14"/>
      <c r="FHS852" s="14"/>
      <c r="FHT852" s="14"/>
      <c r="FHU852" s="14"/>
      <c r="FHV852" s="14"/>
      <c r="FHW852" s="14"/>
      <c r="FHX852" s="14"/>
      <c r="FHY852" s="14"/>
      <c r="FHZ852" s="14"/>
      <c r="FIA852" s="14"/>
      <c r="FIB852" s="14"/>
      <c r="FIC852" s="14"/>
      <c r="FID852" s="14"/>
      <c r="FIE852" s="14"/>
      <c r="FIF852" s="14"/>
      <c r="FIG852" s="14"/>
      <c r="FIH852" s="14"/>
      <c r="FII852" s="14"/>
      <c r="FIJ852" s="14"/>
      <c r="FIK852" s="14"/>
      <c r="FIL852" s="14"/>
      <c r="FIM852" s="14"/>
      <c r="FIN852" s="14"/>
      <c r="FIO852" s="14"/>
      <c r="FIP852" s="14"/>
      <c r="FIQ852" s="14"/>
      <c r="FIR852" s="14"/>
      <c r="FIS852" s="14"/>
      <c r="FIT852" s="14"/>
      <c r="FIU852" s="14"/>
      <c r="FIV852" s="14"/>
      <c r="FIW852" s="14"/>
      <c r="FIX852" s="14"/>
      <c r="FIY852" s="14"/>
      <c r="FIZ852" s="14"/>
      <c r="FJA852" s="14"/>
      <c r="FJB852" s="14"/>
      <c r="FJC852" s="14"/>
      <c r="FJD852" s="14"/>
      <c r="FJE852" s="14"/>
      <c r="FJF852" s="14"/>
      <c r="FJG852" s="14"/>
      <c r="FJH852" s="14"/>
      <c r="FJI852" s="14"/>
      <c r="FJJ852" s="14"/>
      <c r="FJK852" s="14"/>
      <c r="FJL852" s="14"/>
      <c r="FJM852" s="14"/>
      <c r="FJN852" s="14"/>
      <c r="FJO852" s="14"/>
      <c r="FJP852" s="14"/>
      <c r="FJQ852" s="14"/>
      <c r="FJR852" s="14"/>
      <c r="FJS852" s="14"/>
      <c r="FJT852" s="14"/>
      <c r="FJU852" s="14"/>
      <c r="FJV852" s="14"/>
      <c r="FJW852" s="14"/>
      <c r="FJX852" s="14"/>
      <c r="FJY852" s="14"/>
      <c r="FJZ852" s="14"/>
      <c r="FKA852" s="14"/>
      <c r="FKB852" s="14"/>
      <c r="FKC852" s="14"/>
      <c r="FKD852" s="14"/>
      <c r="FKE852" s="14"/>
      <c r="FKF852" s="14"/>
      <c r="FKG852" s="14"/>
      <c r="FKH852" s="14"/>
      <c r="FKI852" s="14"/>
      <c r="FKJ852" s="14"/>
      <c r="FKK852" s="14"/>
      <c r="FKL852" s="14"/>
      <c r="FKM852" s="14"/>
      <c r="FKN852" s="14"/>
      <c r="FKO852" s="14"/>
      <c r="FKP852" s="14"/>
      <c r="FKQ852" s="14"/>
      <c r="FKR852" s="14"/>
      <c r="FKS852" s="14"/>
      <c r="FKT852" s="14"/>
      <c r="FKU852" s="14"/>
      <c r="FKV852" s="14"/>
      <c r="FKW852" s="14"/>
      <c r="FKX852" s="14"/>
      <c r="FKY852" s="14"/>
      <c r="FKZ852" s="14"/>
      <c r="FLA852" s="14"/>
      <c r="FLB852" s="14"/>
      <c r="FLC852" s="14"/>
      <c r="FLD852" s="14"/>
      <c r="FLE852" s="14"/>
      <c r="FLF852" s="14"/>
      <c r="FLG852" s="14"/>
      <c r="FLH852" s="14"/>
      <c r="FLI852" s="14"/>
      <c r="FLJ852" s="14"/>
      <c r="FLK852" s="14"/>
      <c r="FLL852" s="14"/>
      <c r="FLM852" s="14"/>
      <c r="FLN852" s="14"/>
      <c r="FLO852" s="14"/>
      <c r="FLP852" s="14"/>
      <c r="FLQ852" s="14"/>
      <c r="FLR852" s="14"/>
      <c r="FLS852" s="14"/>
      <c r="FLT852" s="14"/>
      <c r="FLU852" s="14"/>
      <c r="FLV852" s="14"/>
      <c r="FLW852" s="14"/>
      <c r="FLX852" s="14"/>
      <c r="FLY852" s="14"/>
      <c r="FLZ852" s="14"/>
      <c r="FMA852" s="14"/>
      <c r="FMB852" s="14"/>
      <c r="FMC852" s="14"/>
      <c r="FMD852" s="14"/>
      <c r="FME852" s="14"/>
      <c r="FMF852" s="14"/>
      <c r="FMG852" s="14"/>
      <c r="FMH852" s="14"/>
      <c r="FMI852" s="14"/>
      <c r="FMJ852" s="14"/>
      <c r="FMK852" s="14"/>
      <c r="FML852" s="14"/>
      <c r="FMM852" s="14"/>
      <c r="FMN852" s="14"/>
      <c r="FMO852" s="14"/>
      <c r="FMP852" s="14"/>
      <c r="FMQ852" s="14"/>
      <c r="FMR852" s="14"/>
      <c r="FMS852" s="14"/>
      <c r="FMT852" s="14"/>
      <c r="FMU852" s="14"/>
      <c r="FMV852" s="14"/>
      <c r="FMW852" s="14"/>
      <c r="FMX852" s="14"/>
      <c r="FMY852" s="14"/>
      <c r="FMZ852" s="14"/>
      <c r="FNA852" s="14"/>
      <c r="FNB852" s="14"/>
      <c r="FNC852" s="14"/>
      <c r="FND852" s="14"/>
      <c r="FNE852" s="14"/>
      <c r="FNF852" s="14"/>
      <c r="FNG852" s="14"/>
      <c r="FNH852" s="14"/>
      <c r="FNI852" s="14"/>
      <c r="FNJ852" s="14"/>
      <c r="FNK852" s="14"/>
      <c r="FNL852" s="14"/>
      <c r="FNM852" s="14"/>
      <c r="FNN852" s="14"/>
      <c r="FNO852" s="14"/>
      <c r="FNP852" s="14"/>
      <c r="FNQ852" s="14"/>
      <c r="FNR852" s="14"/>
      <c r="FNS852" s="14"/>
      <c r="FNT852" s="14"/>
      <c r="FNU852" s="14"/>
      <c r="FNV852" s="14"/>
      <c r="FNW852" s="14"/>
      <c r="FNX852" s="14"/>
      <c r="FNY852" s="14"/>
      <c r="FNZ852" s="14"/>
      <c r="FOA852" s="14"/>
      <c r="FOB852" s="14"/>
      <c r="FOC852" s="14"/>
      <c r="FOD852" s="14"/>
      <c r="FOE852" s="14"/>
      <c r="FOF852" s="14"/>
      <c r="FOG852" s="14"/>
      <c r="FOH852" s="14"/>
      <c r="FOI852" s="14"/>
      <c r="FOJ852" s="14"/>
      <c r="FOK852" s="14"/>
      <c r="FOL852" s="14"/>
      <c r="FOM852" s="14"/>
      <c r="FON852" s="14"/>
      <c r="FOO852" s="14"/>
      <c r="FOP852" s="14"/>
      <c r="FOQ852" s="14"/>
      <c r="FOR852" s="14"/>
      <c r="FOS852" s="14"/>
      <c r="FOT852" s="14"/>
      <c r="FOU852" s="14"/>
      <c r="FOV852" s="14"/>
      <c r="FOW852" s="14"/>
      <c r="FOX852" s="14"/>
      <c r="FOY852" s="14"/>
      <c r="FOZ852" s="14"/>
      <c r="FPA852" s="14"/>
      <c r="FPB852" s="14"/>
      <c r="FPC852" s="14"/>
      <c r="FPD852" s="14"/>
      <c r="FPE852" s="14"/>
      <c r="FPF852" s="14"/>
      <c r="FPG852" s="14"/>
      <c r="FPH852" s="14"/>
      <c r="FPI852" s="14"/>
      <c r="FPJ852" s="14"/>
      <c r="FPK852" s="14"/>
      <c r="FPL852" s="14"/>
      <c r="FPM852" s="14"/>
      <c r="FPN852" s="14"/>
      <c r="FPO852" s="14"/>
      <c r="FPP852" s="14"/>
      <c r="FPQ852" s="14"/>
      <c r="FPR852" s="14"/>
      <c r="FPS852" s="14"/>
      <c r="FPT852" s="14"/>
      <c r="FPU852" s="14"/>
      <c r="FPV852" s="14"/>
      <c r="FPW852" s="14"/>
      <c r="FPX852" s="14"/>
      <c r="FPY852" s="14"/>
      <c r="FPZ852" s="14"/>
      <c r="FQA852" s="14"/>
      <c r="FQB852" s="14"/>
      <c r="FQC852" s="14"/>
      <c r="FQD852" s="14"/>
      <c r="FQE852" s="14"/>
      <c r="FQF852" s="14"/>
      <c r="FQG852" s="14"/>
      <c r="FQH852" s="14"/>
      <c r="FQI852" s="14"/>
      <c r="FQJ852" s="14"/>
      <c r="FQK852" s="14"/>
      <c r="FQL852" s="14"/>
      <c r="FQM852" s="14"/>
      <c r="FQN852" s="14"/>
      <c r="FQO852" s="14"/>
      <c r="FQP852" s="14"/>
      <c r="FQQ852" s="14"/>
      <c r="FQR852" s="14"/>
      <c r="FQS852" s="14"/>
      <c r="FQT852" s="14"/>
      <c r="FQU852" s="14"/>
      <c r="FQV852" s="14"/>
      <c r="FQW852" s="14"/>
      <c r="FQX852" s="14"/>
      <c r="FQY852" s="14"/>
      <c r="FQZ852" s="14"/>
      <c r="FRA852" s="14"/>
      <c r="FRB852" s="14"/>
      <c r="FRC852" s="14"/>
      <c r="FRD852" s="14"/>
      <c r="FRE852" s="14"/>
      <c r="FRF852" s="14"/>
      <c r="FRG852" s="14"/>
      <c r="FRH852" s="14"/>
      <c r="FRI852" s="14"/>
      <c r="FRJ852" s="14"/>
      <c r="FRK852" s="14"/>
      <c r="FRL852" s="14"/>
      <c r="FRM852" s="14"/>
      <c r="FRN852" s="14"/>
      <c r="FRO852" s="14"/>
      <c r="FRP852" s="14"/>
      <c r="FRQ852" s="14"/>
      <c r="FRR852" s="14"/>
      <c r="FRS852" s="14"/>
      <c r="FRT852" s="14"/>
      <c r="FRU852" s="14"/>
      <c r="FRV852" s="14"/>
      <c r="FRW852" s="14"/>
      <c r="FRX852" s="14"/>
      <c r="FRY852" s="14"/>
      <c r="FRZ852" s="14"/>
      <c r="FSA852" s="14"/>
      <c r="FSB852" s="14"/>
      <c r="FSC852" s="14"/>
      <c r="FSD852" s="14"/>
      <c r="FSE852" s="14"/>
      <c r="FSF852" s="14"/>
      <c r="FSG852" s="14"/>
      <c r="FSH852" s="14"/>
      <c r="FSI852" s="14"/>
      <c r="FSJ852" s="14"/>
      <c r="FSK852" s="14"/>
      <c r="FSL852" s="14"/>
      <c r="FSM852" s="14"/>
      <c r="FSN852" s="14"/>
      <c r="FSO852" s="14"/>
      <c r="FSP852" s="14"/>
      <c r="FSQ852" s="14"/>
      <c r="FSR852" s="14"/>
      <c r="FSS852" s="14"/>
      <c r="FST852" s="14"/>
      <c r="FSU852" s="14"/>
      <c r="FSV852" s="14"/>
      <c r="FSW852" s="14"/>
      <c r="FSX852" s="14"/>
      <c r="FSY852" s="14"/>
      <c r="FSZ852" s="14"/>
      <c r="FTA852" s="14"/>
      <c r="FTB852" s="14"/>
      <c r="FTC852" s="14"/>
      <c r="FTD852" s="14"/>
      <c r="FTE852" s="14"/>
      <c r="FTF852" s="14"/>
      <c r="FTG852" s="14"/>
      <c r="FTH852" s="14"/>
      <c r="FTI852" s="14"/>
      <c r="FTJ852" s="14"/>
      <c r="FTK852" s="14"/>
      <c r="FTL852" s="14"/>
      <c r="FTM852" s="14"/>
      <c r="FTN852" s="14"/>
      <c r="FTO852" s="14"/>
      <c r="FTP852" s="14"/>
      <c r="FTQ852" s="14"/>
      <c r="FTR852" s="14"/>
      <c r="FTS852" s="14"/>
      <c r="FTT852" s="14"/>
      <c r="FTU852" s="14"/>
      <c r="FTV852" s="14"/>
      <c r="FTW852" s="14"/>
      <c r="FTX852" s="14"/>
      <c r="FTY852" s="14"/>
      <c r="FTZ852" s="14"/>
      <c r="FUA852" s="14"/>
      <c r="FUB852" s="14"/>
      <c r="FUC852" s="14"/>
      <c r="FUD852" s="14"/>
      <c r="FUE852" s="14"/>
      <c r="FUF852" s="14"/>
      <c r="FUG852" s="14"/>
      <c r="FUH852" s="14"/>
      <c r="FUI852" s="14"/>
      <c r="FUJ852" s="14"/>
      <c r="FUK852" s="14"/>
      <c r="FUL852" s="14"/>
      <c r="FUM852" s="14"/>
      <c r="FUN852" s="14"/>
      <c r="FUO852" s="14"/>
      <c r="FUP852" s="14"/>
      <c r="FUQ852" s="14"/>
      <c r="FUR852" s="14"/>
      <c r="FUS852" s="14"/>
      <c r="FUT852" s="14"/>
      <c r="FUU852" s="14"/>
      <c r="FUV852" s="14"/>
      <c r="FUW852" s="14"/>
      <c r="FUX852" s="14"/>
      <c r="FUY852" s="14"/>
      <c r="FUZ852" s="14"/>
      <c r="FVA852" s="14"/>
      <c r="FVB852" s="14"/>
      <c r="FVC852" s="14"/>
      <c r="FVD852" s="14"/>
      <c r="FVE852" s="14"/>
      <c r="FVF852" s="14"/>
      <c r="FVG852" s="14"/>
      <c r="FVH852" s="14"/>
      <c r="FVI852" s="14"/>
      <c r="FVJ852" s="14"/>
      <c r="FVK852" s="14"/>
      <c r="FVL852" s="14"/>
      <c r="FVM852" s="14"/>
      <c r="FVN852" s="14"/>
      <c r="FVO852" s="14"/>
      <c r="FVP852" s="14"/>
      <c r="FVQ852" s="14"/>
      <c r="FVR852" s="14"/>
      <c r="FVS852" s="14"/>
      <c r="FVT852" s="14"/>
      <c r="FVU852" s="14"/>
      <c r="FVV852" s="14"/>
      <c r="FVW852" s="14"/>
      <c r="FVX852" s="14"/>
      <c r="FVY852" s="14"/>
      <c r="FVZ852" s="14"/>
      <c r="FWA852" s="14"/>
      <c r="FWB852" s="14"/>
      <c r="FWC852" s="14"/>
      <c r="FWD852" s="14"/>
      <c r="FWE852" s="14"/>
      <c r="FWF852" s="14"/>
      <c r="FWG852" s="14"/>
      <c r="FWH852" s="14"/>
      <c r="FWI852" s="14"/>
      <c r="FWJ852" s="14"/>
      <c r="FWK852" s="14"/>
      <c r="FWL852" s="14"/>
      <c r="FWM852" s="14"/>
      <c r="FWN852" s="14"/>
      <c r="FWO852" s="14"/>
      <c r="FWP852" s="14"/>
      <c r="FWQ852" s="14"/>
      <c r="FWR852" s="14"/>
      <c r="FWS852" s="14"/>
      <c r="FWT852" s="14"/>
      <c r="FWU852" s="14"/>
      <c r="FWV852" s="14"/>
      <c r="FWW852" s="14"/>
      <c r="FWX852" s="14"/>
      <c r="FWY852" s="14"/>
      <c r="FWZ852" s="14"/>
      <c r="FXA852" s="14"/>
      <c r="FXB852" s="14"/>
      <c r="FXC852" s="14"/>
      <c r="FXD852" s="14"/>
      <c r="FXE852" s="14"/>
      <c r="FXF852" s="14"/>
      <c r="FXG852" s="14"/>
      <c r="FXH852" s="14"/>
      <c r="FXI852" s="14"/>
      <c r="FXJ852" s="14"/>
      <c r="FXK852" s="14"/>
      <c r="FXL852" s="14"/>
      <c r="FXM852" s="14"/>
      <c r="FXN852" s="14"/>
      <c r="FXO852" s="14"/>
      <c r="FXP852" s="14"/>
      <c r="FXQ852" s="14"/>
      <c r="FXR852" s="14"/>
      <c r="FXS852" s="14"/>
      <c r="FXT852" s="14"/>
      <c r="FXU852" s="14"/>
      <c r="FXV852" s="14"/>
      <c r="FXW852" s="14"/>
      <c r="FXX852" s="14"/>
      <c r="FXY852" s="14"/>
      <c r="FXZ852" s="14"/>
      <c r="FYA852" s="14"/>
      <c r="FYB852" s="14"/>
      <c r="FYC852" s="14"/>
      <c r="FYD852" s="14"/>
      <c r="FYE852" s="14"/>
      <c r="FYF852" s="14"/>
      <c r="FYG852" s="14"/>
      <c r="FYH852" s="14"/>
      <c r="FYI852" s="14"/>
      <c r="FYJ852" s="14"/>
      <c r="FYK852" s="14"/>
      <c r="FYL852" s="14"/>
      <c r="FYM852" s="14"/>
      <c r="FYN852" s="14"/>
      <c r="FYO852" s="14"/>
      <c r="FYP852" s="14"/>
      <c r="FYQ852" s="14"/>
      <c r="FYR852" s="14"/>
      <c r="FYS852" s="14"/>
      <c r="FYT852" s="14"/>
      <c r="FYU852" s="14"/>
      <c r="FYV852" s="14"/>
      <c r="FYW852" s="14"/>
      <c r="FYX852" s="14"/>
      <c r="FYY852" s="14"/>
      <c r="FYZ852" s="14"/>
      <c r="FZA852" s="14"/>
      <c r="FZB852" s="14"/>
      <c r="FZC852" s="14"/>
      <c r="FZD852" s="14"/>
      <c r="FZE852" s="14"/>
      <c r="FZF852" s="14"/>
      <c r="FZG852" s="14"/>
      <c r="FZH852" s="14"/>
      <c r="FZI852" s="14"/>
      <c r="FZJ852" s="14"/>
      <c r="FZK852" s="14"/>
      <c r="FZL852" s="14"/>
      <c r="FZM852" s="14"/>
      <c r="FZN852" s="14"/>
      <c r="FZO852" s="14"/>
      <c r="FZP852" s="14"/>
      <c r="FZQ852" s="14"/>
      <c r="FZR852" s="14"/>
      <c r="FZS852" s="14"/>
      <c r="FZT852" s="14"/>
      <c r="FZU852" s="14"/>
      <c r="FZV852" s="14"/>
      <c r="FZW852" s="14"/>
      <c r="FZX852" s="14"/>
      <c r="FZY852" s="14"/>
      <c r="FZZ852" s="14"/>
      <c r="GAA852" s="14"/>
      <c r="GAB852" s="14"/>
      <c r="GAC852" s="14"/>
      <c r="GAD852" s="14"/>
      <c r="GAE852" s="14"/>
      <c r="GAF852" s="14"/>
      <c r="GAG852" s="14"/>
      <c r="GAH852" s="14"/>
      <c r="GAI852" s="14"/>
      <c r="GAJ852" s="14"/>
      <c r="GAK852" s="14"/>
      <c r="GAL852" s="14"/>
      <c r="GAM852" s="14"/>
      <c r="GAN852" s="14"/>
      <c r="GAO852" s="14"/>
      <c r="GAP852" s="14"/>
      <c r="GAQ852" s="14"/>
      <c r="GAR852" s="14"/>
      <c r="GAS852" s="14"/>
      <c r="GAT852" s="14"/>
      <c r="GAU852" s="14"/>
      <c r="GAV852" s="14"/>
      <c r="GAW852" s="14"/>
      <c r="GAX852" s="14"/>
      <c r="GAY852" s="14"/>
      <c r="GAZ852" s="14"/>
      <c r="GBA852" s="14"/>
      <c r="GBB852" s="14"/>
      <c r="GBC852" s="14"/>
      <c r="GBD852" s="14"/>
      <c r="GBE852" s="14"/>
      <c r="GBF852" s="14"/>
      <c r="GBG852" s="14"/>
      <c r="GBH852" s="14"/>
      <c r="GBI852" s="14"/>
      <c r="GBJ852" s="14"/>
      <c r="GBK852" s="14"/>
      <c r="GBL852" s="14"/>
      <c r="GBM852" s="14"/>
      <c r="GBN852" s="14"/>
      <c r="GBO852" s="14"/>
      <c r="GBP852" s="14"/>
      <c r="GBQ852" s="14"/>
      <c r="GBR852" s="14"/>
      <c r="GBS852" s="14"/>
      <c r="GBT852" s="14"/>
      <c r="GBU852" s="14"/>
      <c r="GBV852" s="14"/>
      <c r="GBW852" s="14"/>
      <c r="GBX852" s="14"/>
      <c r="GBY852" s="14"/>
      <c r="GBZ852" s="14"/>
      <c r="GCA852" s="14"/>
      <c r="GCB852" s="14"/>
      <c r="GCC852" s="14"/>
      <c r="GCD852" s="14"/>
      <c r="GCE852" s="14"/>
      <c r="GCF852" s="14"/>
      <c r="GCG852" s="14"/>
      <c r="GCH852" s="14"/>
      <c r="GCI852" s="14"/>
      <c r="GCJ852" s="14"/>
      <c r="GCK852" s="14"/>
      <c r="GCL852" s="14"/>
      <c r="GCM852" s="14"/>
      <c r="GCN852" s="14"/>
      <c r="GCO852" s="14"/>
      <c r="GCP852" s="14"/>
      <c r="GCQ852" s="14"/>
      <c r="GCR852" s="14"/>
      <c r="GCS852" s="14"/>
      <c r="GCT852" s="14"/>
      <c r="GCU852" s="14"/>
      <c r="GCV852" s="14"/>
      <c r="GCW852" s="14"/>
      <c r="GCX852" s="14"/>
      <c r="GCY852" s="14"/>
      <c r="GCZ852" s="14"/>
      <c r="GDA852" s="14"/>
      <c r="GDB852" s="14"/>
      <c r="GDC852" s="14"/>
      <c r="GDD852" s="14"/>
      <c r="GDE852" s="14"/>
      <c r="GDF852" s="14"/>
      <c r="GDG852" s="14"/>
      <c r="GDH852" s="14"/>
      <c r="GDI852" s="14"/>
      <c r="GDJ852" s="14"/>
      <c r="GDK852" s="14"/>
      <c r="GDL852" s="14"/>
      <c r="GDM852" s="14"/>
      <c r="GDN852" s="14"/>
      <c r="GDO852" s="14"/>
      <c r="GDP852" s="14"/>
      <c r="GDQ852" s="14"/>
      <c r="GDR852" s="14"/>
      <c r="GDS852" s="14"/>
      <c r="GDT852" s="14"/>
      <c r="GDU852" s="14"/>
      <c r="GDV852" s="14"/>
      <c r="GDW852" s="14"/>
      <c r="GDX852" s="14"/>
      <c r="GDY852" s="14"/>
      <c r="GDZ852" s="14"/>
      <c r="GEA852" s="14"/>
      <c r="GEB852" s="14"/>
      <c r="GEC852" s="14"/>
      <c r="GED852" s="14"/>
      <c r="GEE852" s="14"/>
      <c r="GEF852" s="14"/>
      <c r="GEG852" s="14"/>
      <c r="GEH852" s="14"/>
      <c r="GEI852" s="14"/>
      <c r="GEJ852" s="14"/>
      <c r="GEK852" s="14"/>
      <c r="GEL852" s="14"/>
      <c r="GEM852" s="14"/>
      <c r="GEN852" s="14"/>
      <c r="GEO852" s="14"/>
      <c r="GEP852" s="14"/>
      <c r="GEQ852" s="14"/>
      <c r="GER852" s="14"/>
      <c r="GES852" s="14"/>
      <c r="GET852" s="14"/>
      <c r="GEU852" s="14"/>
      <c r="GEV852" s="14"/>
      <c r="GEW852" s="14"/>
      <c r="GEX852" s="14"/>
      <c r="GEY852" s="14"/>
      <c r="GEZ852" s="14"/>
      <c r="GFA852" s="14"/>
      <c r="GFB852" s="14"/>
      <c r="GFC852" s="14"/>
      <c r="GFD852" s="14"/>
      <c r="GFE852" s="14"/>
      <c r="GFF852" s="14"/>
      <c r="GFG852" s="14"/>
      <c r="GFH852" s="14"/>
      <c r="GFI852" s="14"/>
      <c r="GFJ852" s="14"/>
      <c r="GFK852" s="14"/>
      <c r="GFL852" s="14"/>
      <c r="GFM852" s="14"/>
      <c r="GFN852" s="14"/>
      <c r="GFO852" s="14"/>
      <c r="GFP852" s="14"/>
      <c r="GFQ852" s="14"/>
      <c r="GFR852" s="14"/>
      <c r="GFS852" s="14"/>
      <c r="GFT852" s="14"/>
      <c r="GFU852" s="14"/>
      <c r="GFV852" s="14"/>
      <c r="GFW852" s="14"/>
      <c r="GFX852" s="14"/>
      <c r="GFY852" s="14"/>
      <c r="GFZ852" s="14"/>
      <c r="GGA852" s="14"/>
      <c r="GGB852" s="14"/>
      <c r="GGC852" s="14"/>
      <c r="GGD852" s="14"/>
      <c r="GGE852" s="14"/>
      <c r="GGF852" s="14"/>
      <c r="GGG852" s="14"/>
      <c r="GGH852" s="14"/>
      <c r="GGI852" s="14"/>
      <c r="GGJ852" s="14"/>
      <c r="GGK852" s="14"/>
      <c r="GGL852" s="14"/>
      <c r="GGM852" s="14"/>
      <c r="GGN852" s="14"/>
      <c r="GGO852" s="14"/>
      <c r="GGP852" s="14"/>
      <c r="GGQ852" s="14"/>
      <c r="GGR852" s="14"/>
      <c r="GGS852" s="14"/>
      <c r="GGT852" s="14"/>
      <c r="GGU852" s="14"/>
      <c r="GGV852" s="14"/>
      <c r="GGW852" s="14"/>
      <c r="GGX852" s="14"/>
      <c r="GGY852" s="14"/>
      <c r="GGZ852" s="14"/>
      <c r="GHA852" s="14"/>
      <c r="GHB852" s="14"/>
      <c r="GHC852" s="14"/>
      <c r="GHD852" s="14"/>
      <c r="GHE852" s="14"/>
      <c r="GHF852" s="14"/>
      <c r="GHG852" s="14"/>
      <c r="GHH852" s="14"/>
      <c r="GHI852" s="14"/>
      <c r="GHJ852" s="14"/>
      <c r="GHK852" s="14"/>
      <c r="GHL852" s="14"/>
      <c r="GHM852" s="14"/>
      <c r="GHN852" s="14"/>
      <c r="GHO852" s="14"/>
      <c r="GHP852" s="14"/>
      <c r="GHQ852" s="14"/>
      <c r="GHR852" s="14"/>
      <c r="GHS852" s="14"/>
      <c r="GHT852" s="14"/>
      <c r="GHU852" s="14"/>
      <c r="GHV852" s="14"/>
      <c r="GHW852" s="14"/>
      <c r="GHX852" s="14"/>
      <c r="GHY852" s="14"/>
      <c r="GHZ852" s="14"/>
      <c r="GIA852" s="14"/>
      <c r="GIB852" s="14"/>
      <c r="GIC852" s="14"/>
      <c r="GID852" s="14"/>
      <c r="GIE852" s="14"/>
      <c r="GIF852" s="14"/>
      <c r="GIG852" s="14"/>
      <c r="GIH852" s="14"/>
      <c r="GII852" s="14"/>
      <c r="GIJ852" s="14"/>
      <c r="GIK852" s="14"/>
      <c r="GIL852" s="14"/>
      <c r="GIM852" s="14"/>
      <c r="GIN852" s="14"/>
      <c r="GIO852" s="14"/>
      <c r="GIP852" s="14"/>
      <c r="GIQ852" s="14"/>
      <c r="GIR852" s="14"/>
      <c r="GIS852" s="14"/>
      <c r="GIT852" s="14"/>
      <c r="GIU852" s="14"/>
      <c r="GIV852" s="14"/>
      <c r="GIW852" s="14"/>
      <c r="GIX852" s="14"/>
      <c r="GIY852" s="14"/>
      <c r="GIZ852" s="14"/>
      <c r="GJA852" s="14"/>
      <c r="GJB852" s="14"/>
      <c r="GJC852" s="14"/>
      <c r="GJD852" s="14"/>
      <c r="GJE852" s="14"/>
      <c r="GJF852" s="14"/>
      <c r="GJG852" s="14"/>
      <c r="GJH852" s="14"/>
      <c r="GJI852" s="14"/>
      <c r="GJJ852" s="14"/>
      <c r="GJK852" s="14"/>
      <c r="GJL852" s="14"/>
      <c r="GJM852" s="14"/>
      <c r="GJN852" s="14"/>
      <c r="GJO852" s="14"/>
      <c r="GJP852" s="14"/>
      <c r="GJQ852" s="14"/>
      <c r="GJR852" s="14"/>
      <c r="GJS852" s="14"/>
      <c r="GJT852" s="14"/>
      <c r="GJU852" s="14"/>
      <c r="GJV852" s="14"/>
      <c r="GJW852" s="14"/>
      <c r="GJX852" s="14"/>
      <c r="GJY852" s="14"/>
      <c r="GJZ852" s="14"/>
      <c r="GKA852" s="14"/>
      <c r="GKB852" s="14"/>
      <c r="GKC852" s="14"/>
      <c r="GKD852" s="14"/>
      <c r="GKE852" s="14"/>
      <c r="GKF852" s="14"/>
      <c r="GKG852" s="14"/>
      <c r="GKH852" s="14"/>
      <c r="GKI852" s="14"/>
      <c r="GKJ852" s="14"/>
      <c r="GKK852" s="14"/>
      <c r="GKL852" s="14"/>
      <c r="GKM852" s="14"/>
      <c r="GKN852" s="14"/>
      <c r="GKO852" s="14"/>
      <c r="GKP852" s="14"/>
      <c r="GKQ852" s="14"/>
      <c r="GKR852" s="14"/>
      <c r="GKS852" s="14"/>
      <c r="GKT852" s="14"/>
      <c r="GKU852" s="14"/>
      <c r="GKV852" s="14"/>
      <c r="GKW852" s="14"/>
      <c r="GKX852" s="14"/>
      <c r="GKY852" s="14"/>
      <c r="GKZ852" s="14"/>
      <c r="GLA852" s="14"/>
      <c r="GLB852" s="14"/>
      <c r="GLC852" s="14"/>
      <c r="GLD852" s="14"/>
      <c r="GLE852" s="14"/>
      <c r="GLF852" s="14"/>
      <c r="GLG852" s="14"/>
      <c r="GLH852" s="14"/>
      <c r="GLI852" s="14"/>
      <c r="GLJ852" s="14"/>
      <c r="GLK852" s="14"/>
      <c r="GLL852" s="14"/>
      <c r="GLM852" s="14"/>
      <c r="GLN852" s="14"/>
      <c r="GLO852" s="14"/>
      <c r="GLP852" s="14"/>
      <c r="GLQ852" s="14"/>
      <c r="GLR852" s="14"/>
      <c r="GLS852" s="14"/>
      <c r="GLT852" s="14"/>
      <c r="GLU852" s="14"/>
      <c r="GLV852" s="14"/>
      <c r="GLW852" s="14"/>
      <c r="GLX852" s="14"/>
      <c r="GLY852" s="14"/>
      <c r="GLZ852" s="14"/>
      <c r="GMA852" s="14"/>
      <c r="GMB852" s="14"/>
      <c r="GMC852" s="14"/>
      <c r="GMD852" s="14"/>
      <c r="GME852" s="14"/>
      <c r="GMF852" s="14"/>
      <c r="GMG852" s="14"/>
      <c r="GMH852" s="14"/>
      <c r="GMI852" s="14"/>
      <c r="GMJ852" s="14"/>
      <c r="GMK852" s="14"/>
      <c r="GML852" s="14"/>
      <c r="GMM852" s="14"/>
      <c r="GMN852" s="14"/>
      <c r="GMO852" s="14"/>
      <c r="GMP852" s="14"/>
      <c r="GMQ852" s="14"/>
      <c r="GMR852" s="14"/>
      <c r="GMS852" s="14"/>
      <c r="GMT852" s="14"/>
      <c r="GMU852" s="14"/>
      <c r="GMV852" s="14"/>
      <c r="GMW852" s="14"/>
      <c r="GMX852" s="14"/>
      <c r="GMY852" s="14"/>
      <c r="GMZ852" s="14"/>
      <c r="GNA852" s="14"/>
      <c r="GNB852" s="14"/>
      <c r="GNC852" s="14"/>
      <c r="GND852" s="14"/>
      <c r="GNE852" s="14"/>
      <c r="GNF852" s="14"/>
      <c r="GNG852" s="14"/>
      <c r="GNH852" s="14"/>
      <c r="GNI852" s="14"/>
      <c r="GNJ852" s="14"/>
      <c r="GNK852" s="14"/>
      <c r="GNL852" s="14"/>
      <c r="GNM852" s="14"/>
      <c r="GNN852" s="14"/>
      <c r="GNO852" s="14"/>
      <c r="GNP852" s="14"/>
      <c r="GNQ852" s="14"/>
      <c r="GNR852" s="14"/>
      <c r="GNS852" s="14"/>
      <c r="GNT852" s="14"/>
      <c r="GNU852" s="14"/>
      <c r="GNV852" s="14"/>
      <c r="GNW852" s="14"/>
      <c r="GNX852" s="14"/>
      <c r="GNY852" s="14"/>
      <c r="GNZ852" s="14"/>
      <c r="GOA852" s="14"/>
      <c r="GOB852" s="14"/>
      <c r="GOC852" s="14"/>
      <c r="GOD852" s="14"/>
      <c r="GOE852" s="14"/>
      <c r="GOF852" s="14"/>
      <c r="GOG852" s="14"/>
      <c r="GOH852" s="14"/>
      <c r="GOI852" s="14"/>
      <c r="GOJ852" s="14"/>
      <c r="GOK852" s="14"/>
      <c r="GOL852" s="14"/>
      <c r="GOM852" s="14"/>
      <c r="GON852" s="14"/>
      <c r="GOO852" s="14"/>
      <c r="GOP852" s="14"/>
      <c r="GOQ852" s="14"/>
      <c r="GOR852" s="14"/>
      <c r="GOS852" s="14"/>
      <c r="GOT852" s="14"/>
      <c r="GOU852" s="14"/>
      <c r="GOV852" s="14"/>
      <c r="GOW852" s="14"/>
      <c r="GOX852" s="14"/>
      <c r="GOY852" s="14"/>
      <c r="GOZ852" s="14"/>
      <c r="GPA852" s="14"/>
      <c r="GPB852" s="14"/>
      <c r="GPC852" s="14"/>
      <c r="GPD852" s="14"/>
      <c r="GPE852" s="14"/>
      <c r="GPF852" s="14"/>
      <c r="GPG852" s="14"/>
      <c r="GPH852" s="14"/>
      <c r="GPI852" s="14"/>
      <c r="GPJ852" s="14"/>
      <c r="GPK852" s="14"/>
      <c r="GPL852" s="14"/>
      <c r="GPM852" s="14"/>
      <c r="GPN852" s="14"/>
      <c r="GPO852" s="14"/>
      <c r="GPP852" s="14"/>
      <c r="GPQ852" s="14"/>
      <c r="GPR852" s="14"/>
      <c r="GPS852" s="14"/>
      <c r="GPT852" s="14"/>
      <c r="GPU852" s="14"/>
      <c r="GPV852" s="14"/>
      <c r="GPW852" s="14"/>
      <c r="GPX852" s="14"/>
      <c r="GPY852" s="14"/>
      <c r="GPZ852" s="14"/>
      <c r="GQA852" s="14"/>
      <c r="GQB852" s="14"/>
      <c r="GQC852" s="14"/>
      <c r="GQD852" s="14"/>
      <c r="GQE852" s="14"/>
      <c r="GQF852" s="14"/>
      <c r="GQG852" s="14"/>
      <c r="GQH852" s="14"/>
      <c r="GQI852" s="14"/>
      <c r="GQJ852" s="14"/>
      <c r="GQK852" s="14"/>
      <c r="GQL852" s="14"/>
      <c r="GQM852" s="14"/>
      <c r="GQN852" s="14"/>
      <c r="GQO852" s="14"/>
      <c r="GQP852" s="14"/>
      <c r="GQQ852" s="14"/>
      <c r="GQR852" s="14"/>
      <c r="GQS852" s="14"/>
      <c r="GQT852" s="14"/>
      <c r="GQU852" s="14"/>
      <c r="GQV852" s="14"/>
      <c r="GQW852" s="14"/>
      <c r="GQX852" s="14"/>
      <c r="GQY852" s="14"/>
      <c r="GQZ852" s="14"/>
      <c r="GRA852" s="14"/>
      <c r="GRB852" s="14"/>
      <c r="GRC852" s="14"/>
      <c r="GRD852" s="14"/>
      <c r="GRE852" s="14"/>
      <c r="GRF852" s="14"/>
      <c r="GRG852" s="14"/>
      <c r="GRH852" s="14"/>
      <c r="GRI852" s="14"/>
      <c r="GRJ852" s="14"/>
      <c r="GRK852" s="14"/>
      <c r="GRL852" s="14"/>
      <c r="GRM852" s="14"/>
      <c r="GRN852" s="14"/>
      <c r="GRO852" s="14"/>
      <c r="GRP852" s="14"/>
      <c r="GRQ852" s="14"/>
      <c r="GRR852" s="14"/>
      <c r="GRS852" s="14"/>
      <c r="GRT852" s="14"/>
      <c r="GRU852" s="14"/>
      <c r="GRV852" s="14"/>
      <c r="GRW852" s="14"/>
      <c r="GRX852" s="14"/>
      <c r="GRY852" s="14"/>
      <c r="GRZ852" s="14"/>
      <c r="GSA852" s="14"/>
      <c r="GSB852" s="14"/>
      <c r="GSC852" s="14"/>
      <c r="GSD852" s="14"/>
      <c r="GSE852" s="14"/>
      <c r="GSF852" s="14"/>
      <c r="GSG852" s="14"/>
      <c r="GSH852" s="14"/>
      <c r="GSI852" s="14"/>
      <c r="GSJ852" s="14"/>
      <c r="GSK852" s="14"/>
      <c r="GSL852" s="14"/>
      <c r="GSM852" s="14"/>
      <c r="GSN852" s="14"/>
      <c r="GSO852" s="14"/>
      <c r="GSP852" s="14"/>
      <c r="GSQ852" s="14"/>
      <c r="GSR852" s="14"/>
      <c r="GSS852" s="14"/>
      <c r="GST852" s="14"/>
      <c r="GSU852" s="14"/>
      <c r="GSV852" s="14"/>
      <c r="GSW852" s="14"/>
      <c r="GSX852" s="14"/>
      <c r="GSY852" s="14"/>
      <c r="GSZ852" s="14"/>
      <c r="GTA852" s="14"/>
      <c r="GTB852" s="14"/>
      <c r="GTC852" s="14"/>
      <c r="GTD852" s="14"/>
      <c r="GTE852" s="14"/>
      <c r="GTF852" s="14"/>
      <c r="GTG852" s="14"/>
      <c r="GTH852" s="14"/>
      <c r="GTI852" s="14"/>
      <c r="GTJ852" s="14"/>
      <c r="GTK852" s="14"/>
      <c r="GTL852" s="14"/>
      <c r="GTM852" s="14"/>
      <c r="GTN852" s="14"/>
      <c r="GTO852" s="14"/>
      <c r="GTP852" s="14"/>
      <c r="GTQ852" s="14"/>
      <c r="GTR852" s="14"/>
      <c r="GTS852" s="14"/>
      <c r="GTT852" s="14"/>
      <c r="GTU852" s="14"/>
      <c r="GTV852" s="14"/>
      <c r="GTW852" s="14"/>
      <c r="GTX852" s="14"/>
      <c r="GTY852" s="14"/>
      <c r="GTZ852" s="14"/>
      <c r="GUA852" s="14"/>
      <c r="GUB852" s="14"/>
      <c r="GUC852" s="14"/>
      <c r="GUD852" s="14"/>
      <c r="GUE852" s="14"/>
      <c r="GUF852" s="14"/>
      <c r="GUG852" s="14"/>
      <c r="GUH852" s="14"/>
      <c r="GUI852" s="14"/>
      <c r="GUJ852" s="14"/>
      <c r="GUK852" s="14"/>
      <c r="GUL852" s="14"/>
      <c r="GUM852" s="14"/>
      <c r="GUN852" s="14"/>
      <c r="GUO852" s="14"/>
      <c r="GUP852" s="14"/>
      <c r="GUQ852" s="14"/>
      <c r="GUR852" s="14"/>
      <c r="GUS852" s="14"/>
      <c r="GUT852" s="14"/>
      <c r="GUU852" s="14"/>
      <c r="GUV852" s="14"/>
      <c r="GUW852" s="14"/>
      <c r="GUX852" s="14"/>
      <c r="GUY852" s="14"/>
      <c r="GUZ852" s="14"/>
      <c r="GVA852" s="14"/>
      <c r="GVB852" s="14"/>
      <c r="GVC852" s="14"/>
      <c r="GVD852" s="14"/>
      <c r="GVE852" s="14"/>
      <c r="GVF852" s="14"/>
      <c r="GVG852" s="14"/>
      <c r="GVH852" s="14"/>
      <c r="GVI852" s="14"/>
      <c r="GVJ852" s="14"/>
      <c r="GVK852" s="14"/>
      <c r="GVL852" s="14"/>
      <c r="GVM852" s="14"/>
      <c r="GVN852" s="14"/>
      <c r="GVO852" s="14"/>
      <c r="GVP852" s="14"/>
      <c r="GVQ852" s="14"/>
      <c r="GVR852" s="14"/>
      <c r="GVS852" s="14"/>
      <c r="GVT852" s="14"/>
      <c r="GVU852" s="14"/>
      <c r="GVV852" s="14"/>
      <c r="GVW852" s="14"/>
      <c r="GVX852" s="14"/>
      <c r="GVY852" s="14"/>
      <c r="GVZ852" s="14"/>
      <c r="GWA852" s="14"/>
      <c r="GWB852" s="14"/>
      <c r="GWC852" s="14"/>
      <c r="GWD852" s="14"/>
      <c r="GWE852" s="14"/>
      <c r="GWF852" s="14"/>
      <c r="GWG852" s="14"/>
      <c r="GWH852" s="14"/>
      <c r="GWI852" s="14"/>
      <c r="GWJ852" s="14"/>
      <c r="GWK852" s="14"/>
      <c r="GWL852" s="14"/>
      <c r="GWM852" s="14"/>
      <c r="GWN852" s="14"/>
      <c r="GWO852" s="14"/>
      <c r="GWP852" s="14"/>
      <c r="GWQ852" s="14"/>
      <c r="GWR852" s="14"/>
      <c r="GWS852" s="14"/>
      <c r="GWT852" s="14"/>
      <c r="GWU852" s="14"/>
      <c r="GWV852" s="14"/>
      <c r="GWW852" s="14"/>
      <c r="GWX852" s="14"/>
      <c r="GWY852" s="14"/>
      <c r="GWZ852" s="14"/>
      <c r="GXA852" s="14"/>
      <c r="GXB852" s="14"/>
      <c r="GXC852" s="14"/>
      <c r="GXD852" s="14"/>
      <c r="GXE852" s="14"/>
      <c r="GXF852" s="14"/>
      <c r="GXG852" s="14"/>
      <c r="GXH852" s="14"/>
      <c r="GXI852" s="14"/>
      <c r="GXJ852" s="14"/>
      <c r="GXK852" s="14"/>
      <c r="GXL852" s="14"/>
      <c r="GXM852" s="14"/>
      <c r="GXN852" s="14"/>
      <c r="GXO852" s="14"/>
      <c r="GXP852" s="14"/>
      <c r="GXQ852" s="14"/>
      <c r="GXR852" s="14"/>
      <c r="GXS852" s="14"/>
      <c r="GXT852" s="14"/>
      <c r="GXU852" s="14"/>
      <c r="GXV852" s="14"/>
      <c r="GXW852" s="14"/>
      <c r="GXX852" s="14"/>
      <c r="GXY852" s="14"/>
      <c r="GXZ852" s="14"/>
      <c r="GYA852" s="14"/>
      <c r="GYB852" s="14"/>
      <c r="GYC852" s="14"/>
      <c r="GYD852" s="14"/>
      <c r="GYE852" s="14"/>
      <c r="GYF852" s="14"/>
      <c r="GYG852" s="14"/>
      <c r="GYH852" s="14"/>
      <c r="GYI852" s="14"/>
      <c r="GYJ852" s="14"/>
      <c r="GYK852" s="14"/>
      <c r="GYL852" s="14"/>
      <c r="GYM852" s="14"/>
      <c r="GYN852" s="14"/>
      <c r="GYO852" s="14"/>
      <c r="GYP852" s="14"/>
      <c r="GYQ852" s="14"/>
      <c r="GYR852" s="14"/>
      <c r="GYS852" s="14"/>
      <c r="GYT852" s="14"/>
      <c r="GYU852" s="14"/>
      <c r="GYV852" s="14"/>
      <c r="GYW852" s="14"/>
      <c r="GYX852" s="14"/>
      <c r="GYY852" s="14"/>
      <c r="GYZ852" s="14"/>
      <c r="GZA852" s="14"/>
      <c r="GZB852" s="14"/>
      <c r="GZC852" s="14"/>
      <c r="GZD852" s="14"/>
      <c r="GZE852" s="14"/>
      <c r="GZF852" s="14"/>
      <c r="GZG852" s="14"/>
      <c r="GZH852" s="14"/>
      <c r="GZI852" s="14"/>
      <c r="GZJ852" s="14"/>
      <c r="GZK852" s="14"/>
      <c r="GZL852" s="14"/>
      <c r="GZM852" s="14"/>
      <c r="GZN852" s="14"/>
      <c r="GZO852" s="14"/>
      <c r="GZP852" s="14"/>
      <c r="GZQ852" s="14"/>
      <c r="GZR852" s="14"/>
      <c r="GZS852" s="14"/>
      <c r="GZT852" s="14"/>
      <c r="GZU852" s="14"/>
      <c r="GZV852" s="14"/>
      <c r="GZW852" s="14"/>
      <c r="GZX852" s="14"/>
      <c r="GZY852" s="14"/>
      <c r="GZZ852" s="14"/>
      <c r="HAA852" s="14"/>
      <c r="HAB852" s="14"/>
      <c r="HAC852" s="14"/>
      <c r="HAD852" s="14"/>
      <c r="HAE852" s="14"/>
      <c r="HAF852" s="14"/>
      <c r="HAG852" s="14"/>
      <c r="HAH852" s="14"/>
      <c r="HAI852" s="14"/>
      <c r="HAJ852" s="14"/>
      <c r="HAK852" s="14"/>
      <c r="HAL852" s="14"/>
      <c r="HAM852" s="14"/>
      <c r="HAN852" s="14"/>
      <c r="HAO852" s="14"/>
      <c r="HAP852" s="14"/>
      <c r="HAQ852" s="14"/>
      <c r="HAR852" s="14"/>
      <c r="HAS852" s="14"/>
      <c r="HAT852" s="14"/>
      <c r="HAU852" s="14"/>
      <c r="HAV852" s="14"/>
      <c r="HAW852" s="14"/>
      <c r="HAX852" s="14"/>
      <c r="HAY852" s="14"/>
      <c r="HAZ852" s="14"/>
      <c r="HBA852" s="14"/>
      <c r="HBB852" s="14"/>
      <c r="HBC852" s="14"/>
      <c r="HBD852" s="14"/>
      <c r="HBE852" s="14"/>
      <c r="HBF852" s="14"/>
      <c r="HBG852" s="14"/>
      <c r="HBH852" s="14"/>
      <c r="HBI852" s="14"/>
      <c r="HBJ852" s="14"/>
      <c r="HBK852" s="14"/>
      <c r="HBL852" s="14"/>
      <c r="HBM852" s="14"/>
      <c r="HBN852" s="14"/>
      <c r="HBO852" s="14"/>
      <c r="HBP852" s="14"/>
      <c r="HBQ852" s="14"/>
      <c r="HBR852" s="14"/>
      <c r="HBS852" s="14"/>
      <c r="HBT852" s="14"/>
      <c r="HBU852" s="14"/>
      <c r="HBV852" s="14"/>
      <c r="HBW852" s="14"/>
      <c r="HBX852" s="14"/>
      <c r="HBY852" s="14"/>
      <c r="HBZ852" s="14"/>
      <c r="HCA852" s="14"/>
      <c r="HCB852" s="14"/>
      <c r="HCC852" s="14"/>
      <c r="HCD852" s="14"/>
      <c r="HCE852" s="14"/>
      <c r="HCF852" s="14"/>
      <c r="HCG852" s="14"/>
      <c r="HCH852" s="14"/>
      <c r="HCI852" s="14"/>
      <c r="HCJ852" s="14"/>
      <c r="HCK852" s="14"/>
      <c r="HCL852" s="14"/>
      <c r="HCM852" s="14"/>
      <c r="HCN852" s="14"/>
      <c r="HCO852" s="14"/>
      <c r="HCP852" s="14"/>
      <c r="HCQ852" s="14"/>
      <c r="HCR852" s="14"/>
      <c r="HCS852" s="14"/>
      <c r="HCT852" s="14"/>
      <c r="HCU852" s="14"/>
      <c r="HCV852" s="14"/>
      <c r="HCW852" s="14"/>
      <c r="HCX852" s="14"/>
      <c r="HCY852" s="14"/>
      <c r="HCZ852" s="14"/>
      <c r="HDA852" s="14"/>
      <c r="HDB852" s="14"/>
      <c r="HDC852" s="14"/>
      <c r="HDD852" s="14"/>
      <c r="HDE852" s="14"/>
      <c r="HDF852" s="14"/>
      <c r="HDG852" s="14"/>
      <c r="HDH852" s="14"/>
      <c r="HDI852" s="14"/>
      <c r="HDJ852" s="14"/>
      <c r="HDK852" s="14"/>
      <c r="HDL852" s="14"/>
      <c r="HDM852" s="14"/>
      <c r="HDN852" s="14"/>
      <c r="HDO852" s="14"/>
      <c r="HDP852" s="14"/>
      <c r="HDQ852" s="14"/>
      <c r="HDR852" s="14"/>
      <c r="HDS852" s="14"/>
      <c r="HDT852" s="14"/>
      <c r="HDU852" s="14"/>
      <c r="HDV852" s="14"/>
      <c r="HDW852" s="14"/>
      <c r="HDX852" s="14"/>
      <c r="HDY852" s="14"/>
      <c r="HDZ852" s="14"/>
      <c r="HEA852" s="14"/>
      <c r="HEB852" s="14"/>
      <c r="HEC852" s="14"/>
      <c r="HED852" s="14"/>
      <c r="HEE852" s="14"/>
      <c r="HEF852" s="14"/>
      <c r="HEG852" s="14"/>
      <c r="HEH852" s="14"/>
      <c r="HEI852" s="14"/>
      <c r="HEJ852" s="14"/>
      <c r="HEK852" s="14"/>
      <c r="HEL852" s="14"/>
      <c r="HEM852" s="14"/>
      <c r="HEN852" s="14"/>
      <c r="HEO852" s="14"/>
      <c r="HEP852" s="14"/>
      <c r="HEQ852" s="14"/>
      <c r="HER852" s="14"/>
      <c r="HES852" s="14"/>
      <c r="HET852" s="14"/>
      <c r="HEU852" s="14"/>
      <c r="HEV852" s="14"/>
      <c r="HEW852" s="14"/>
      <c r="HEX852" s="14"/>
      <c r="HEY852" s="14"/>
      <c r="HEZ852" s="14"/>
      <c r="HFA852" s="14"/>
      <c r="HFB852" s="14"/>
      <c r="HFC852" s="14"/>
      <c r="HFD852" s="14"/>
      <c r="HFE852" s="14"/>
      <c r="HFF852" s="14"/>
      <c r="HFG852" s="14"/>
      <c r="HFH852" s="14"/>
      <c r="HFI852" s="14"/>
      <c r="HFJ852" s="14"/>
      <c r="HFK852" s="14"/>
      <c r="HFL852" s="14"/>
      <c r="HFM852" s="14"/>
      <c r="HFN852" s="14"/>
      <c r="HFO852" s="14"/>
      <c r="HFP852" s="14"/>
      <c r="HFQ852" s="14"/>
      <c r="HFR852" s="14"/>
      <c r="HFS852" s="14"/>
      <c r="HFT852" s="14"/>
      <c r="HFU852" s="14"/>
      <c r="HFV852" s="14"/>
      <c r="HFW852" s="14"/>
      <c r="HFX852" s="14"/>
      <c r="HFY852" s="14"/>
      <c r="HFZ852" s="14"/>
      <c r="HGA852" s="14"/>
      <c r="HGB852" s="14"/>
      <c r="HGC852" s="14"/>
      <c r="HGD852" s="14"/>
      <c r="HGE852" s="14"/>
      <c r="HGF852" s="14"/>
      <c r="HGG852" s="14"/>
      <c r="HGH852" s="14"/>
      <c r="HGI852" s="14"/>
      <c r="HGJ852" s="14"/>
      <c r="HGK852" s="14"/>
      <c r="HGL852" s="14"/>
      <c r="HGM852" s="14"/>
      <c r="HGN852" s="14"/>
      <c r="HGO852" s="14"/>
      <c r="HGP852" s="14"/>
      <c r="HGQ852" s="14"/>
      <c r="HGR852" s="14"/>
      <c r="HGS852" s="14"/>
      <c r="HGT852" s="14"/>
      <c r="HGU852" s="14"/>
      <c r="HGV852" s="14"/>
      <c r="HGW852" s="14"/>
      <c r="HGX852" s="14"/>
      <c r="HGY852" s="14"/>
      <c r="HGZ852" s="14"/>
      <c r="HHA852" s="14"/>
      <c r="HHB852" s="14"/>
      <c r="HHC852" s="14"/>
      <c r="HHD852" s="14"/>
      <c r="HHE852" s="14"/>
      <c r="HHF852" s="14"/>
      <c r="HHG852" s="14"/>
      <c r="HHH852" s="14"/>
      <c r="HHI852" s="14"/>
      <c r="HHJ852" s="14"/>
      <c r="HHK852" s="14"/>
      <c r="HHL852" s="14"/>
      <c r="HHM852" s="14"/>
      <c r="HHN852" s="14"/>
      <c r="HHO852" s="14"/>
      <c r="HHP852" s="14"/>
      <c r="HHQ852" s="14"/>
      <c r="HHR852" s="14"/>
      <c r="HHS852" s="14"/>
      <c r="HHT852" s="14"/>
      <c r="HHU852" s="14"/>
      <c r="HHV852" s="14"/>
      <c r="HHW852" s="14"/>
      <c r="HHX852" s="14"/>
      <c r="HHY852" s="14"/>
      <c r="HHZ852" s="14"/>
      <c r="HIA852" s="14"/>
      <c r="HIB852" s="14"/>
      <c r="HIC852" s="14"/>
      <c r="HID852" s="14"/>
      <c r="HIE852" s="14"/>
      <c r="HIF852" s="14"/>
      <c r="HIG852" s="14"/>
      <c r="HIH852" s="14"/>
      <c r="HII852" s="14"/>
      <c r="HIJ852" s="14"/>
      <c r="HIK852" s="14"/>
      <c r="HIL852" s="14"/>
      <c r="HIM852" s="14"/>
      <c r="HIN852" s="14"/>
      <c r="HIO852" s="14"/>
      <c r="HIP852" s="14"/>
      <c r="HIQ852" s="14"/>
      <c r="HIR852" s="14"/>
      <c r="HIS852" s="14"/>
      <c r="HIT852" s="14"/>
      <c r="HIU852" s="14"/>
      <c r="HIV852" s="14"/>
      <c r="HIW852" s="14"/>
      <c r="HIX852" s="14"/>
      <c r="HIY852" s="14"/>
      <c r="HIZ852" s="14"/>
      <c r="HJA852" s="14"/>
      <c r="HJB852" s="14"/>
      <c r="HJC852" s="14"/>
      <c r="HJD852" s="14"/>
      <c r="HJE852" s="14"/>
      <c r="HJF852" s="14"/>
      <c r="HJG852" s="14"/>
      <c r="HJH852" s="14"/>
      <c r="HJI852" s="14"/>
      <c r="HJJ852" s="14"/>
      <c r="HJK852" s="14"/>
      <c r="HJL852" s="14"/>
      <c r="HJM852" s="14"/>
      <c r="HJN852" s="14"/>
      <c r="HJO852" s="14"/>
      <c r="HJP852" s="14"/>
      <c r="HJQ852" s="14"/>
      <c r="HJR852" s="14"/>
      <c r="HJS852" s="14"/>
      <c r="HJT852" s="14"/>
      <c r="HJU852" s="14"/>
      <c r="HJV852" s="14"/>
      <c r="HJW852" s="14"/>
      <c r="HJX852" s="14"/>
      <c r="HJY852" s="14"/>
      <c r="HJZ852" s="14"/>
      <c r="HKA852" s="14"/>
      <c r="HKB852" s="14"/>
      <c r="HKC852" s="14"/>
      <c r="HKD852" s="14"/>
      <c r="HKE852" s="14"/>
      <c r="HKF852" s="14"/>
      <c r="HKG852" s="14"/>
      <c r="HKH852" s="14"/>
      <c r="HKI852" s="14"/>
      <c r="HKJ852" s="14"/>
      <c r="HKK852" s="14"/>
      <c r="HKL852" s="14"/>
      <c r="HKM852" s="14"/>
      <c r="HKN852" s="14"/>
      <c r="HKO852" s="14"/>
      <c r="HKP852" s="14"/>
      <c r="HKQ852" s="14"/>
      <c r="HKR852" s="14"/>
      <c r="HKS852" s="14"/>
      <c r="HKT852" s="14"/>
      <c r="HKU852" s="14"/>
      <c r="HKV852" s="14"/>
      <c r="HKW852" s="14"/>
      <c r="HKX852" s="14"/>
      <c r="HKY852" s="14"/>
      <c r="HKZ852" s="14"/>
      <c r="HLA852" s="14"/>
      <c r="HLB852" s="14"/>
      <c r="HLC852" s="14"/>
      <c r="HLD852" s="14"/>
      <c r="HLE852" s="14"/>
      <c r="HLF852" s="14"/>
      <c r="HLG852" s="14"/>
      <c r="HLH852" s="14"/>
      <c r="HLI852" s="14"/>
      <c r="HLJ852" s="14"/>
      <c r="HLK852" s="14"/>
      <c r="HLL852" s="14"/>
      <c r="HLM852" s="14"/>
      <c r="HLN852" s="14"/>
      <c r="HLO852" s="14"/>
      <c r="HLP852" s="14"/>
      <c r="HLQ852" s="14"/>
      <c r="HLR852" s="14"/>
      <c r="HLS852" s="14"/>
      <c r="HLT852" s="14"/>
      <c r="HLU852" s="14"/>
      <c r="HLV852" s="14"/>
      <c r="HLW852" s="14"/>
      <c r="HLX852" s="14"/>
      <c r="HLY852" s="14"/>
      <c r="HLZ852" s="14"/>
      <c r="HMA852" s="14"/>
      <c r="HMB852" s="14"/>
      <c r="HMC852" s="14"/>
      <c r="HMD852" s="14"/>
      <c r="HME852" s="14"/>
      <c r="HMF852" s="14"/>
      <c r="HMG852" s="14"/>
      <c r="HMH852" s="14"/>
      <c r="HMI852" s="14"/>
      <c r="HMJ852" s="14"/>
      <c r="HMK852" s="14"/>
      <c r="HML852" s="14"/>
      <c r="HMM852" s="14"/>
      <c r="HMN852" s="14"/>
      <c r="HMO852" s="14"/>
      <c r="HMP852" s="14"/>
      <c r="HMQ852" s="14"/>
      <c r="HMR852" s="14"/>
      <c r="HMS852" s="14"/>
      <c r="HMT852" s="14"/>
      <c r="HMU852" s="14"/>
      <c r="HMV852" s="14"/>
      <c r="HMW852" s="14"/>
      <c r="HMX852" s="14"/>
      <c r="HMY852" s="14"/>
      <c r="HMZ852" s="14"/>
      <c r="HNA852" s="14"/>
      <c r="HNB852" s="14"/>
      <c r="HNC852" s="14"/>
      <c r="HND852" s="14"/>
      <c r="HNE852" s="14"/>
      <c r="HNF852" s="14"/>
      <c r="HNG852" s="14"/>
      <c r="HNH852" s="14"/>
      <c r="HNI852" s="14"/>
      <c r="HNJ852" s="14"/>
      <c r="HNK852" s="14"/>
      <c r="HNL852" s="14"/>
      <c r="HNM852" s="14"/>
      <c r="HNN852" s="14"/>
      <c r="HNO852" s="14"/>
      <c r="HNP852" s="14"/>
      <c r="HNQ852" s="14"/>
      <c r="HNR852" s="14"/>
      <c r="HNS852" s="14"/>
      <c r="HNT852" s="14"/>
      <c r="HNU852" s="14"/>
      <c r="HNV852" s="14"/>
      <c r="HNW852" s="14"/>
      <c r="HNX852" s="14"/>
      <c r="HNY852" s="14"/>
      <c r="HNZ852" s="14"/>
      <c r="HOA852" s="14"/>
      <c r="HOB852" s="14"/>
      <c r="HOC852" s="14"/>
      <c r="HOD852" s="14"/>
      <c r="HOE852" s="14"/>
      <c r="HOF852" s="14"/>
      <c r="HOG852" s="14"/>
      <c r="HOH852" s="14"/>
      <c r="HOI852" s="14"/>
      <c r="HOJ852" s="14"/>
      <c r="HOK852" s="14"/>
      <c r="HOL852" s="14"/>
      <c r="HOM852" s="14"/>
      <c r="HON852" s="14"/>
      <c r="HOO852" s="14"/>
      <c r="HOP852" s="14"/>
      <c r="HOQ852" s="14"/>
      <c r="HOR852" s="14"/>
      <c r="HOS852" s="14"/>
      <c r="HOT852" s="14"/>
      <c r="HOU852" s="14"/>
      <c r="HOV852" s="14"/>
      <c r="HOW852" s="14"/>
      <c r="HOX852" s="14"/>
      <c r="HOY852" s="14"/>
      <c r="HOZ852" s="14"/>
      <c r="HPA852" s="14"/>
      <c r="HPB852" s="14"/>
      <c r="HPC852" s="14"/>
      <c r="HPD852" s="14"/>
      <c r="HPE852" s="14"/>
      <c r="HPF852" s="14"/>
      <c r="HPG852" s="14"/>
      <c r="HPH852" s="14"/>
      <c r="HPI852" s="14"/>
      <c r="HPJ852" s="14"/>
      <c r="HPK852" s="14"/>
      <c r="HPL852" s="14"/>
      <c r="HPM852" s="14"/>
      <c r="HPN852" s="14"/>
      <c r="HPO852" s="14"/>
      <c r="HPP852" s="14"/>
      <c r="HPQ852" s="14"/>
      <c r="HPR852" s="14"/>
      <c r="HPS852" s="14"/>
      <c r="HPT852" s="14"/>
      <c r="HPU852" s="14"/>
      <c r="HPV852" s="14"/>
      <c r="HPW852" s="14"/>
      <c r="HPX852" s="14"/>
      <c r="HPY852" s="14"/>
      <c r="HPZ852" s="14"/>
      <c r="HQA852" s="14"/>
      <c r="HQB852" s="14"/>
      <c r="HQC852" s="14"/>
      <c r="HQD852" s="14"/>
      <c r="HQE852" s="14"/>
      <c r="HQF852" s="14"/>
      <c r="HQG852" s="14"/>
      <c r="HQH852" s="14"/>
      <c r="HQI852" s="14"/>
      <c r="HQJ852" s="14"/>
      <c r="HQK852" s="14"/>
      <c r="HQL852" s="14"/>
      <c r="HQM852" s="14"/>
      <c r="HQN852" s="14"/>
      <c r="HQO852" s="14"/>
      <c r="HQP852" s="14"/>
      <c r="HQQ852" s="14"/>
      <c r="HQR852" s="14"/>
      <c r="HQS852" s="14"/>
      <c r="HQT852" s="14"/>
      <c r="HQU852" s="14"/>
      <c r="HQV852" s="14"/>
      <c r="HQW852" s="14"/>
      <c r="HQX852" s="14"/>
      <c r="HQY852" s="14"/>
      <c r="HQZ852" s="14"/>
      <c r="HRA852" s="14"/>
      <c r="HRB852" s="14"/>
      <c r="HRC852" s="14"/>
      <c r="HRD852" s="14"/>
      <c r="HRE852" s="14"/>
      <c r="HRF852" s="14"/>
      <c r="HRG852" s="14"/>
      <c r="HRH852" s="14"/>
      <c r="HRI852" s="14"/>
      <c r="HRJ852" s="14"/>
      <c r="HRK852" s="14"/>
      <c r="HRL852" s="14"/>
      <c r="HRM852" s="14"/>
      <c r="HRN852" s="14"/>
      <c r="HRO852" s="14"/>
      <c r="HRP852" s="14"/>
      <c r="HRQ852" s="14"/>
      <c r="HRR852" s="14"/>
      <c r="HRS852" s="14"/>
      <c r="HRT852" s="14"/>
      <c r="HRU852" s="14"/>
      <c r="HRV852" s="14"/>
      <c r="HRW852" s="14"/>
      <c r="HRX852" s="14"/>
      <c r="HRY852" s="14"/>
      <c r="HRZ852" s="14"/>
      <c r="HSA852" s="14"/>
      <c r="HSB852" s="14"/>
      <c r="HSC852" s="14"/>
      <c r="HSD852" s="14"/>
      <c r="HSE852" s="14"/>
      <c r="HSF852" s="14"/>
      <c r="HSG852" s="14"/>
      <c r="HSH852" s="14"/>
      <c r="HSI852" s="14"/>
      <c r="HSJ852" s="14"/>
      <c r="HSK852" s="14"/>
      <c r="HSL852" s="14"/>
      <c r="HSM852" s="14"/>
      <c r="HSN852" s="14"/>
      <c r="HSO852" s="14"/>
      <c r="HSP852" s="14"/>
      <c r="HSQ852" s="14"/>
      <c r="HSR852" s="14"/>
      <c r="HSS852" s="14"/>
      <c r="HST852" s="14"/>
      <c r="HSU852" s="14"/>
      <c r="HSV852" s="14"/>
      <c r="HSW852" s="14"/>
      <c r="HSX852" s="14"/>
      <c r="HSY852" s="14"/>
      <c r="HSZ852" s="14"/>
      <c r="HTA852" s="14"/>
      <c r="HTB852" s="14"/>
      <c r="HTC852" s="14"/>
      <c r="HTD852" s="14"/>
      <c r="HTE852" s="14"/>
      <c r="HTF852" s="14"/>
      <c r="HTG852" s="14"/>
      <c r="HTH852" s="14"/>
      <c r="HTI852" s="14"/>
      <c r="HTJ852" s="14"/>
      <c r="HTK852" s="14"/>
      <c r="HTL852" s="14"/>
      <c r="HTM852" s="14"/>
      <c r="HTN852" s="14"/>
      <c r="HTO852" s="14"/>
      <c r="HTP852" s="14"/>
      <c r="HTQ852" s="14"/>
      <c r="HTR852" s="14"/>
      <c r="HTS852" s="14"/>
      <c r="HTT852" s="14"/>
      <c r="HTU852" s="14"/>
      <c r="HTV852" s="14"/>
      <c r="HTW852" s="14"/>
      <c r="HTX852" s="14"/>
      <c r="HTY852" s="14"/>
      <c r="HTZ852" s="14"/>
      <c r="HUA852" s="14"/>
      <c r="HUB852" s="14"/>
      <c r="HUC852" s="14"/>
      <c r="HUD852" s="14"/>
      <c r="HUE852" s="14"/>
      <c r="HUF852" s="14"/>
      <c r="HUG852" s="14"/>
      <c r="HUH852" s="14"/>
      <c r="HUI852" s="14"/>
      <c r="HUJ852" s="14"/>
      <c r="HUK852" s="14"/>
      <c r="HUL852" s="14"/>
      <c r="HUM852" s="14"/>
      <c r="HUN852" s="14"/>
      <c r="HUO852" s="14"/>
      <c r="HUP852" s="14"/>
      <c r="HUQ852" s="14"/>
      <c r="HUR852" s="14"/>
      <c r="HUS852" s="14"/>
      <c r="HUT852" s="14"/>
      <c r="HUU852" s="14"/>
      <c r="HUV852" s="14"/>
      <c r="HUW852" s="14"/>
      <c r="HUX852" s="14"/>
      <c r="HUY852" s="14"/>
      <c r="HUZ852" s="14"/>
      <c r="HVA852" s="14"/>
      <c r="HVB852" s="14"/>
      <c r="HVC852" s="14"/>
      <c r="HVD852" s="14"/>
      <c r="HVE852" s="14"/>
      <c r="HVF852" s="14"/>
      <c r="HVG852" s="14"/>
      <c r="HVH852" s="14"/>
      <c r="HVI852" s="14"/>
      <c r="HVJ852" s="14"/>
      <c r="HVK852" s="14"/>
      <c r="HVL852" s="14"/>
      <c r="HVM852" s="14"/>
      <c r="HVN852" s="14"/>
      <c r="HVO852" s="14"/>
      <c r="HVP852" s="14"/>
      <c r="HVQ852" s="14"/>
      <c r="HVR852" s="14"/>
      <c r="HVS852" s="14"/>
      <c r="HVT852" s="14"/>
      <c r="HVU852" s="14"/>
      <c r="HVV852" s="14"/>
      <c r="HVW852" s="14"/>
      <c r="HVX852" s="14"/>
      <c r="HVY852" s="14"/>
      <c r="HVZ852" s="14"/>
      <c r="HWA852" s="14"/>
      <c r="HWB852" s="14"/>
      <c r="HWC852" s="14"/>
      <c r="HWD852" s="14"/>
      <c r="HWE852" s="14"/>
      <c r="HWF852" s="14"/>
      <c r="HWG852" s="14"/>
      <c r="HWH852" s="14"/>
      <c r="HWI852" s="14"/>
      <c r="HWJ852" s="14"/>
      <c r="HWK852" s="14"/>
      <c r="HWL852" s="14"/>
      <c r="HWM852" s="14"/>
      <c r="HWN852" s="14"/>
      <c r="HWO852" s="14"/>
      <c r="HWP852" s="14"/>
      <c r="HWQ852" s="14"/>
      <c r="HWR852" s="14"/>
      <c r="HWS852" s="14"/>
      <c r="HWT852" s="14"/>
      <c r="HWU852" s="14"/>
      <c r="HWV852" s="14"/>
      <c r="HWW852" s="14"/>
      <c r="HWX852" s="14"/>
      <c r="HWY852" s="14"/>
      <c r="HWZ852" s="14"/>
      <c r="HXA852" s="14"/>
      <c r="HXB852" s="14"/>
      <c r="HXC852" s="14"/>
      <c r="HXD852" s="14"/>
      <c r="HXE852" s="14"/>
      <c r="HXF852" s="14"/>
      <c r="HXG852" s="14"/>
      <c r="HXH852" s="14"/>
      <c r="HXI852" s="14"/>
      <c r="HXJ852" s="14"/>
      <c r="HXK852" s="14"/>
      <c r="HXL852" s="14"/>
      <c r="HXM852" s="14"/>
      <c r="HXN852" s="14"/>
      <c r="HXO852" s="14"/>
      <c r="HXP852" s="14"/>
      <c r="HXQ852" s="14"/>
      <c r="HXR852" s="14"/>
      <c r="HXS852" s="14"/>
      <c r="HXT852" s="14"/>
      <c r="HXU852" s="14"/>
      <c r="HXV852" s="14"/>
      <c r="HXW852" s="14"/>
      <c r="HXX852" s="14"/>
      <c r="HXY852" s="14"/>
      <c r="HXZ852" s="14"/>
      <c r="HYA852" s="14"/>
      <c r="HYB852" s="14"/>
      <c r="HYC852" s="14"/>
      <c r="HYD852" s="14"/>
      <c r="HYE852" s="14"/>
      <c r="HYF852" s="14"/>
      <c r="HYG852" s="14"/>
      <c r="HYH852" s="14"/>
      <c r="HYI852" s="14"/>
      <c r="HYJ852" s="14"/>
      <c r="HYK852" s="14"/>
      <c r="HYL852" s="14"/>
      <c r="HYM852" s="14"/>
      <c r="HYN852" s="14"/>
      <c r="HYO852" s="14"/>
      <c r="HYP852" s="14"/>
      <c r="HYQ852" s="14"/>
      <c r="HYR852" s="14"/>
      <c r="HYS852" s="14"/>
      <c r="HYT852" s="14"/>
      <c r="HYU852" s="14"/>
      <c r="HYV852" s="14"/>
      <c r="HYW852" s="14"/>
      <c r="HYX852" s="14"/>
      <c r="HYY852" s="14"/>
      <c r="HYZ852" s="14"/>
      <c r="HZA852" s="14"/>
      <c r="HZB852" s="14"/>
      <c r="HZC852" s="14"/>
      <c r="HZD852" s="14"/>
      <c r="HZE852" s="14"/>
      <c r="HZF852" s="14"/>
      <c r="HZG852" s="14"/>
      <c r="HZH852" s="14"/>
      <c r="HZI852" s="14"/>
      <c r="HZJ852" s="14"/>
      <c r="HZK852" s="14"/>
      <c r="HZL852" s="14"/>
      <c r="HZM852" s="14"/>
      <c r="HZN852" s="14"/>
      <c r="HZO852" s="14"/>
      <c r="HZP852" s="14"/>
      <c r="HZQ852" s="14"/>
      <c r="HZR852" s="14"/>
      <c r="HZS852" s="14"/>
      <c r="HZT852" s="14"/>
      <c r="HZU852" s="14"/>
      <c r="HZV852" s="14"/>
      <c r="HZW852" s="14"/>
      <c r="HZX852" s="14"/>
      <c r="HZY852" s="14"/>
      <c r="HZZ852" s="14"/>
      <c r="IAA852" s="14"/>
      <c r="IAB852" s="14"/>
      <c r="IAC852" s="14"/>
      <c r="IAD852" s="14"/>
      <c r="IAE852" s="14"/>
      <c r="IAF852" s="14"/>
      <c r="IAG852" s="14"/>
      <c r="IAH852" s="14"/>
      <c r="IAI852" s="14"/>
      <c r="IAJ852" s="14"/>
      <c r="IAK852" s="14"/>
      <c r="IAL852" s="14"/>
      <c r="IAM852" s="14"/>
      <c r="IAN852" s="14"/>
      <c r="IAO852" s="14"/>
      <c r="IAP852" s="14"/>
      <c r="IAQ852" s="14"/>
      <c r="IAR852" s="14"/>
      <c r="IAS852" s="14"/>
      <c r="IAT852" s="14"/>
      <c r="IAU852" s="14"/>
      <c r="IAV852" s="14"/>
      <c r="IAW852" s="14"/>
      <c r="IAX852" s="14"/>
      <c r="IAY852" s="14"/>
      <c r="IAZ852" s="14"/>
      <c r="IBA852" s="14"/>
      <c r="IBB852" s="14"/>
      <c r="IBC852" s="14"/>
      <c r="IBD852" s="14"/>
      <c r="IBE852" s="14"/>
      <c r="IBF852" s="14"/>
      <c r="IBG852" s="14"/>
      <c r="IBH852" s="14"/>
      <c r="IBI852" s="14"/>
      <c r="IBJ852" s="14"/>
      <c r="IBK852" s="14"/>
      <c r="IBL852" s="14"/>
      <c r="IBM852" s="14"/>
      <c r="IBN852" s="14"/>
      <c r="IBO852" s="14"/>
      <c r="IBP852" s="14"/>
      <c r="IBQ852" s="14"/>
      <c r="IBR852" s="14"/>
      <c r="IBS852" s="14"/>
      <c r="IBT852" s="14"/>
      <c r="IBU852" s="14"/>
      <c r="IBV852" s="14"/>
      <c r="IBW852" s="14"/>
      <c r="IBX852" s="14"/>
      <c r="IBY852" s="14"/>
      <c r="IBZ852" s="14"/>
      <c r="ICA852" s="14"/>
      <c r="ICB852" s="14"/>
      <c r="ICC852" s="14"/>
      <c r="ICD852" s="14"/>
      <c r="ICE852" s="14"/>
      <c r="ICF852" s="14"/>
      <c r="ICG852" s="14"/>
      <c r="ICH852" s="14"/>
      <c r="ICI852" s="14"/>
      <c r="ICJ852" s="14"/>
      <c r="ICK852" s="14"/>
      <c r="ICL852" s="14"/>
      <c r="ICM852" s="14"/>
      <c r="ICN852" s="14"/>
      <c r="ICO852" s="14"/>
      <c r="ICP852" s="14"/>
      <c r="ICQ852" s="14"/>
      <c r="ICR852" s="14"/>
      <c r="ICS852" s="14"/>
      <c r="ICT852" s="14"/>
      <c r="ICU852" s="14"/>
      <c r="ICV852" s="14"/>
      <c r="ICW852" s="14"/>
      <c r="ICX852" s="14"/>
      <c r="ICY852" s="14"/>
      <c r="ICZ852" s="14"/>
      <c r="IDA852" s="14"/>
      <c r="IDB852" s="14"/>
      <c r="IDC852" s="14"/>
      <c r="IDD852" s="14"/>
      <c r="IDE852" s="14"/>
      <c r="IDF852" s="14"/>
      <c r="IDG852" s="14"/>
      <c r="IDH852" s="14"/>
      <c r="IDI852" s="14"/>
      <c r="IDJ852" s="14"/>
      <c r="IDK852" s="14"/>
      <c r="IDL852" s="14"/>
      <c r="IDM852" s="14"/>
      <c r="IDN852" s="14"/>
      <c r="IDO852" s="14"/>
      <c r="IDP852" s="14"/>
      <c r="IDQ852" s="14"/>
      <c r="IDR852" s="14"/>
      <c r="IDS852" s="14"/>
      <c r="IDT852" s="14"/>
      <c r="IDU852" s="14"/>
      <c r="IDV852" s="14"/>
      <c r="IDW852" s="14"/>
      <c r="IDX852" s="14"/>
      <c r="IDY852" s="14"/>
      <c r="IDZ852" s="14"/>
      <c r="IEA852" s="14"/>
      <c r="IEB852" s="14"/>
      <c r="IEC852" s="14"/>
      <c r="IED852" s="14"/>
      <c r="IEE852" s="14"/>
      <c r="IEF852" s="14"/>
      <c r="IEG852" s="14"/>
      <c r="IEH852" s="14"/>
      <c r="IEI852" s="14"/>
      <c r="IEJ852" s="14"/>
      <c r="IEK852" s="14"/>
      <c r="IEL852" s="14"/>
      <c r="IEM852" s="14"/>
      <c r="IEN852" s="14"/>
      <c r="IEO852" s="14"/>
      <c r="IEP852" s="14"/>
      <c r="IEQ852" s="14"/>
      <c r="IER852" s="14"/>
      <c r="IES852" s="14"/>
      <c r="IET852" s="14"/>
      <c r="IEU852" s="14"/>
      <c r="IEV852" s="14"/>
      <c r="IEW852" s="14"/>
      <c r="IEX852" s="14"/>
      <c r="IEY852" s="14"/>
      <c r="IEZ852" s="14"/>
      <c r="IFA852" s="14"/>
      <c r="IFB852" s="14"/>
      <c r="IFC852" s="14"/>
      <c r="IFD852" s="14"/>
      <c r="IFE852" s="14"/>
      <c r="IFF852" s="14"/>
      <c r="IFG852" s="14"/>
      <c r="IFH852" s="14"/>
      <c r="IFI852" s="14"/>
      <c r="IFJ852" s="14"/>
      <c r="IFK852" s="14"/>
      <c r="IFL852" s="14"/>
      <c r="IFM852" s="14"/>
      <c r="IFN852" s="14"/>
      <c r="IFO852" s="14"/>
      <c r="IFP852" s="14"/>
      <c r="IFQ852" s="14"/>
      <c r="IFR852" s="14"/>
      <c r="IFS852" s="14"/>
      <c r="IFT852" s="14"/>
      <c r="IFU852" s="14"/>
      <c r="IFV852" s="14"/>
      <c r="IFW852" s="14"/>
      <c r="IFX852" s="14"/>
      <c r="IFY852" s="14"/>
      <c r="IFZ852" s="14"/>
      <c r="IGA852" s="14"/>
      <c r="IGB852" s="14"/>
      <c r="IGC852" s="14"/>
      <c r="IGD852" s="14"/>
      <c r="IGE852" s="14"/>
      <c r="IGF852" s="14"/>
      <c r="IGG852" s="14"/>
      <c r="IGH852" s="14"/>
      <c r="IGI852" s="14"/>
      <c r="IGJ852" s="14"/>
      <c r="IGK852" s="14"/>
      <c r="IGL852" s="14"/>
      <c r="IGM852" s="14"/>
      <c r="IGN852" s="14"/>
      <c r="IGO852" s="14"/>
      <c r="IGP852" s="14"/>
      <c r="IGQ852" s="14"/>
      <c r="IGR852" s="14"/>
      <c r="IGS852" s="14"/>
      <c r="IGT852" s="14"/>
      <c r="IGU852" s="14"/>
      <c r="IGV852" s="14"/>
      <c r="IGW852" s="14"/>
      <c r="IGX852" s="14"/>
      <c r="IGY852" s="14"/>
      <c r="IGZ852" s="14"/>
      <c r="IHA852" s="14"/>
      <c r="IHB852" s="14"/>
      <c r="IHC852" s="14"/>
      <c r="IHD852" s="14"/>
      <c r="IHE852" s="14"/>
      <c r="IHF852" s="14"/>
      <c r="IHG852" s="14"/>
      <c r="IHH852" s="14"/>
      <c r="IHI852" s="14"/>
      <c r="IHJ852" s="14"/>
      <c r="IHK852" s="14"/>
      <c r="IHL852" s="14"/>
      <c r="IHM852" s="14"/>
      <c r="IHN852" s="14"/>
      <c r="IHO852" s="14"/>
      <c r="IHP852" s="14"/>
      <c r="IHQ852" s="14"/>
      <c r="IHR852" s="14"/>
      <c r="IHS852" s="14"/>
      <c r="IHT852" s="14"/>
      <c r="IHU852" s="14"/>
      <c r="IHV852" s="14"/>
      <c r="IHW852" s="14"/>
      <c r="IHX852" s="14"/>
      <c r="IHY852" s="14"/>
      <c r="IHZ852" s="14"/>
      <c r="IIA852" s="14"/>
      <c r="IIB852" s="14"/>
      <c r="IIC852" s="14"/>
      <c r="IID852" s="14"/>
      <c r="IIE852" s="14"/>
      <c r="IIF852" s="14"/>
      <c r="IIG852" s="14"/>
      <c r="IIH852" s="14"/>
      <c r="III852" s="14"/>
      <c r="IIJ852" s="14"/>
      <c r="IIK852" s="14"/>
      <c r="IIL852" s="14"/>
      <c r="IIM852" s="14"/>
      <c r="IIN852" s="14"/>
      <c r="IIO852" s="14"/>
      <c r="IIP852" s="14"/>
      <c r="IIQ852" s="14"/>
      <c r="IIR852" s="14"/>
      <c r="IIS852" s="14"/>
      <c r="IIT852" s="14"/>
      <c r="IIU852" s="14"/>
      <c r="IIV852" s="14"/>
      <c r="IIW852" s="14"/>
      <c r="IIX852" s="14"/>
      <c r="IIY852" s="14"/>
      <c r="IIZ852" s="14"/>
      <c r="IJA852" s="14"/>
      <c r="IJB852" s="14"/>
      <c r="IJC852" s="14"/>
      <c r="IJD852" s="14"/>
      <c r="IJE852" s="14"/>
      <c r="IJF852" s="14"/>
      <c r="IJG852" s="14"/>
      <c r="IJH852" s="14"/>
      <c r="IJI852" s="14"/>
      <c r="IJJ852" s="14"/>
      <c r="IJK852" s="14"/>
      <c r="IJL852" s="14"/>
      <c r="IJM852" s="14"/>
      <c r="IJN852" s="14"/>
      <c r="IJO852" s="14"/>
      <c r="IJP852" s="14"/>
      <c r="IJQ852" s="14"/>
      <c r="IJR852" s="14"/>
      <c r="IJS852" s="14"/>
      <c r="IJT852" s="14"/>
      <c r="IJU852" s="14"/>
      <c r="IJV852" s="14"/>
      <c r="IJW852" s="14"/>
      <c r="IJX852" s="14"/>
      <c r="IJY852" s="14"/>
      <c r="IJZ852" s="14"/>
      <c r="IKA852" s="14"/>
      <c r="IKB852" s="14"/>
      <c r="IKC852" s="14"/>
      <c r="IKD852" s="14"/>
      <c r="IKE852" s="14"/>
      <c r="IKF852" s="14"/>
      <c r="IKG852" s="14"/>
      <c r="IKH852" s="14"/>
      <c r="IKI852" s="14"/>
      <c r="IKJ852" s="14"/>
      <c r="IKK852" s="14"/>
      <c r="IKL852" s="14"/>
      <c r="IKM852" s="14"/>
      <c r="IKN852" s="14"/>
      <c r="IKO852" s="14"/>
      <c r="IKP852" s="14"/>
      <c r="IKQ852" s="14"/>
      <c r="IKR852" s="14"/>
      <c r="IKS852" s="14"/>
      <c r="IKT852" s="14"/>
      <c r="IKU852" s="14"/>
      <c r="IKV852" s="14"/>
      <c r="IKW852" s="14"/>
      <c r="IKX852" s="14"/>
      <c r="IKY852" s="14"/>
      <c r="IKZ852" s="14"/>
      <c r="ILA852" s="14"/>
      <c r="ILB852" s="14"/>
      <c r="ILC852" s="14"/>
      <c r="ILD852" s="14"/>
      <c r="ILE852" s="14"/>
      <c r="ILF852" s="14"/>
      <c r="ILG852" s="14"/>
      <c r="ILH852" s="14"/>
      <c r="ILI852" s="14"/>
      <c r="ILJ852" s="14"/>
      <c r="ILK852" s="14"/>
      <c r="ILL852" s="14"/>
      <c r="ILM852" s="14"/>
      <c r="ILN852" s="14"/>
      <c r="ILO852" s="14"/>
      <c r="ILP852" s="14"/>
      <c r="ILQ852" s="14"/>
      <c r="ILR852" s="14"/>
      <c r="ILS852" s="14"/>
      <c r="ILT852" s="14"/>
      <c r="ILU852" s="14"/>
      <c r="ILV852" s="14"/>
      <c r="ILW852" s="14"/>
      <c r="ILX852" s="14"/>
      <c r="ILY852" s="14"/>
      <c r="ILZ852" s="14"/>
      <c r="IMA852" s="14"/>
      <c r="IMB852" s="14"/>
      <c r="IMC852" s="14"/>
      <c r="IMD852" s="14"/>
      <c r="IME852" s="14"/>
      <c r="IMF852" s="14"/>
      <c r="IMG852" s="14"/>
      <c r="IMH852" s="14"/>
      <c r="IMI852" s="14"/>
      <c r="IMJ852" s="14"/>
      <c r="IMK852" s="14"/>
      <c r="IML852" s="14"/>
      <c r="IMM852" s="14"/>
      <c r="IMN852" s="14"/>
      <c r="IMO852" s="14"/>
      <c r="IMP852" s="14"/>
      <c r="IMQ852" s="14"/>
      <c r="IMR852" s="14"/>
      <c r="IMS852" s="14"/>
      <c r="IMT852" s="14"/>
      <c r="IMU852" s="14"/>
      <c r="IMV852" s="14"/>
      <c r="IMW852" s="14"/>
      <c r="IMX852" s="14"/>
      <c r="IMY852" s="14"/>
      <c r="IMZ852" s="14"/>
      <c r="INA852" s="14"/>
      <c r="INB852" s="14"/>
      <c r="INC852" s="14"/>
      <c r="IND852" s="14"/>
      <c r="INE852" s="14"/>
      <c r="INF852" s="14"/>
      <c r="ING852" s="14"/>
      <c r="INH852" s="14"/>
      <c r="INI852" s="14"/>
      <c r="INJ852" s="14"/>
      <c r="INK852" s="14"/>
      <c r="INL852" s="14"/>
      <c r="INM852" s="14"/>
      <c r="INN852" s="14"/>
      <c r="INO852" s="14"/>
      <c r="INP852" s="14"/>
      <c r="INQ852" s="14"/>
      <c r="INR852" s="14"/>
      <c r="INS852" s="14"/>
      <c r="INT852" s="14"/>
      <c r="INU852" s="14"/>
      <c r="INV852" s="14"/>
      <c r="INW852" s="14"/>
      <c r="INX852" s="14"/>
      <c r="INY852" s="14"/>
      <c r="INZ852" s="14"/>
      <c r="IOA852" s="14"/>
      <c r="IOB852" s="14"/>
      <c r="IOC852" s="14"/>
      <c r="IOD852" s="14"/>
      <c r="IOE852" s="14"/>
      <c r="IOF852" s="14"/>
      <c r="IOG852" s="14"/>
      <c r="IOH852" s="14"/>
      <c r="IOI852" s="14"/>
      <c r="IOJ852" s="14"/>
      <c r="IOK852" s="14"/>
      <c r="IOL852" s="14"/>
      <c r="IOM852" s="14"/>
      <c r="ION852" s="14"/>
      <c r="IOO852" s="14"/>
      <c r="IOP852" s="14"/>
      <c r="IOQ852" s="14"/>
      <c r="IOR852" s="14"/>
      <c r="IOS852" s="14"/>
      <c r="IOT852" s="14"/>
      <c r="IOU852" s="14"/>
      <c r="IOV852" s="14"/>
      <c r="IOW852" s="14"/>
      <c r="IOX852" s="14"/>
      <c r="IOY852" s="14"/>
      <c r="IOZ852" s="14"/>
      <c r="IPA852" s="14"/>
      <c r="IPB852" s="14"/>
      <c r="IPC852" s="14"/>
      <c r="IPD852" s="14"/>
      <c r="IPE852" s="14"/>
      <c r="IPF852" s="14"/>
      <c r="IPG852" s="14"/>
      <c r="IPH852" s="14"/>
      <c r="IPI852" s="14"/>
      <c r="IPJ852" s="14"/>
      <c r="IPK852" s="14"/>
      <c r="IPL852" s="14"/>
      <c r="IPM852" s="14"/>
      <c r="IPN852" s="14"/>
      <c r="IPO852" s="14"/>
      <c r="IPP852" s="14"/>
      <c r="IPQ852" s="14"/>
      <c r="IPR852" s="14"/>
      <c r="IPS852" s="14"/>
      <c r="IPT852" s="14"/>
      <c r="IPU852" s="14"/>
      <c r="IPV852" s="14"/>
      <c r="IPW852" s="14"/>
      <c r="IPX852" s="14"/>
      <c r="IPY852" s="14"/>
      <c r="IPZ852" s="14"/>
      <c r="IQA852" s="14"/>
      <c r="IQB852" s="14"/>
      <c r="IQC852" s="14"/>
      <c r="IQD852" s="14"/>
      <c r="IQE852" s="14"/>
      <c r="IQF852" s="14"/>
      <c r="IQG852" s="14"/>
      <c r="IQH852" s="14"/>
      <c r="IQI852" s="14"/>
      <c r="IQJ852" s="14"/>
      <c r="IQK852" s="14"/>
      <c r="IQL852" s="14"/>
      <c r="IQM852" s="14"/>
      <c r="IQN852" s="14"/>
      <c r="IQO852" s="14"/>
      <c r="IQP852" s="14"/>
      <c r="IQQ852" s="14"/>
      <c r="IQR852" s="14"/>
      <c r="IQS852" s="14"/>
      <c r="IQT852" s="14"/>
      <c r="IQU852" s="14"/>
      <c r="IQV852" s="14"/>
      <c r="IQW852" s="14"/>
      <c r="IQX852" s="14"/>
      <c r="IQY852" s="14"/>
      <c r="IQZ852" s="14"/>
      <c r="IRA852" s="14"/>
      <c r="IRB852" s="14"/>
      <c r="IRC852" s="14"/>
      <c r="IRD852" s="14"/>
      <c r="IRE852" s="14"/>
      <c r="IRF852" s="14"/>
      <c r="IRG852" s="14"/>
      <c r="IRH852" s="14"/>
      <c r="IRI852" s="14"/>
      <c r="IRJ852" s="14"/>
      <c r="IRK852" s="14"/>
      <c r="IRL852" s="14"/>
      <c r="IRM852" s="14"/>
      <c r="IRN852" s="14"/>
      <c r="IRO852" s="14"/>
      <c r="IRP852" s="14"/>
      <c r="IRQ852" s="14"/>
      <c r="IRR852" s="14"/>
      <c r="IRS852" s="14"/>
      <c r="IRT852" s="14"/>
      <c r="IRU852" s="14"/>
      <c r="IRV852" s="14"/>
      <c r="IRW852" s="14"/>
      <c r="IRX852" s="14"/>
      <c r="IRY852" s="14"/>
      <c r="IRZ852" s="14"/>
      <c r="ISA852" s="14"/>
      <c r="ISB852" s="14"/>
      <c r="ISC852" s="14"/>
      <c r="ISD852" s="14"/>
      <c r="ISE852" s="14"/>
      <c r="ISF852" s="14"/>
      <c r="ISG852" s="14"/>
      <c r="ISH852" s="14"/>
      <c r="ISI852" s="14"/>
      <c r="ISJ852" s="14"/>
      <c r="ISK852" s="14"/>
      <c r="ISL852" s="14"/>
      <c r="ISM852" s="14"/>
      <c r="ISN852" s="14"/>
      <c r="ISO852" s="14"/>
      <c r="ISP852" s="14"/>
      <c r="ISQ852" s="14"/>
      <c r="ISR852" s="14"/>
      <c r="ISS852" s="14"/>
      <c r="IST852" s="14"/>
      <c r="ISU852" s="14"/>
      <c r="ISV852" s="14"/>
      <c r="ISW852" s="14"/>
      <c r="ISX852" s="14"/>
      <c r="ISY852" s="14"/>
      <c r="ISZ852" s="14"/>
      <c r="ITA852" s="14"/>
      <c r="ITB852" s="14"/>
      <c r="ITC852" s="14"/>
      <c r="ITD852" s="14"/>
      <c r="ITE852" s="14"/>
      <c r="ITF852" s="14"/>
      <c r="ITG852" s="14"/>
      <c r="ITH852" s="14"/>
      <c r="ITI852" s="14"/>
      <c r="ITJ852" s="14"/>
      <c r="ITK852" s="14"/>
      <c r="ITL852" s="14"/>
      <c r="ITM852" s="14"/>
      <c r="ITN852" s="14"/>
      <c r="ITO852" s="14"/>
      <c r="ITP852" s="14"/>
      <c r="ITQ852" s="14"/>
      <c r="ITR852" s="14"/>
      <c r="ITS852" s="14"/>
      <c r="ITT852" s="14"/>
      <c r="ITU852" s="14"/>
      <c r="ITV852" s="14"/>
      <c r="ITW852" s="14"/>
      <c r="ITX852" s="14"/>
      <c r="ITY852" s="14"/>
      <c r="ITZ852" s="14"/>
      <c r="IUA852" s="14"/>
      <c r="IUB852" s="14"/>
      <c r="IUC852" s="14"/>
      <c r="IUD852" s="14"/>
      <c r="IUE852" s="14"/>
      <c r="IUF852" s="14"/>
      <c r="IUG852" s="14"/>
      <c r="IUH852" s="14"/>
      <c r="IUI852" s="14"/>
      <c r="IUJ852" s="14"/>
      <c r="IUK852" s="14"/>
      <c r="IUL852" s="14"/>
      <c r="IUM852" s="14"/>
      <c r="IUN852" s="14"/>
      <c r="IUO852" s="14"/>
      <c r="IUP852" s="14"/>
      <c r="IUQ852" s="14"/>
      <c r="IUR852" s="14"/>
      <c r="IUS852" s="14"/>
      <c r="IUT852" s="14"/>
      <c r="IUU852" s="14"/>
      <c r="IUV852" s="14"/>
      <c r="IUW852" s="14"/>
      <c r="IUX852" s="14"/>
      <c r="IUY852" s="14"/>
      <c r="IUZ852" s="14"/>
      <c r="IVA852" s="14"/>
      <c r="IVB852" s="14"/>
      <c r="IVC852" s="14"/>
      <c r="IVD852" s="14"/>
      <c r="IVE852" s="14"/>
      <c r="IVF852" s="14"/>
      <c r="IVG852" s="14"/>
      <c r="IVH852" s="14"/>
      <c r="IVI852" s="14"/>
      <c r="IVJ852" s="14"/>
      <c r="IVK852" s="14"/>
      <c r="IVL852" s="14"/>
      <c r="IVM852" s="14"/>
      <c r="IVN852" s="14"/>
      <c r="IVO852" s="14"/>
      <c r="IVP852" s="14"/>
      <c r="IVQ852" s="14"/>
      <c r="IVR852" s="14"/>
      <c r="IVS852" s="14"/>
      <c r="IVT852" s="14"/>
      <c r="IVU852" s="14"/>
      <c r="IVV852" s="14"/>
      <c r="IVW852" s="14"/>
      <c r="IVX852" s="14"/>
      <c r="IVY852" s="14"/>
      <c r="IVZ852" s="14"/>
      <c r="IWA852" s="14"/>
      <c r="IWB852" s="14"/>
      <c r="IWC852" s="14"/>
      <c r="IWD852" s="14"/>
      <c r="IWE852" s="14"/>
      <c r="IWF852" s="14"/>
      <c r="IWG852" s="14"/>
      <c r="IWH852" s="14"/>
      <c r="IWI852" s="14"/>
      <c r="IWJ852" s="14"/>
      <c r="IWK852" s="14"/>
      <c r="IWL852" s="14"/>
      <c r="IWM852" s="14"/>
      <c r="IWN852" s="14"/>
      <c r="IWO852" s="14"/>
      <c r="IWP852" s="14"/>
      <c r="IWQ852" s="14"/>
      <c r="IWR852" s="14"/>
      <c r="IWS852" s="14"/>
      <c r="IWT852" s="14"/>
      <c r="IWU852" s="14"/>
      <c r="IWV852" s="14"/>
      <c r="IWW852" s="14"/>
      <c r="IWX852" s="14"/>
      <c r="IWY852" s="14"/>
      <c r="IWZ852" s="14"/>
      <c r="IXA852" s="14"/>
      <c r="IXB852" s="14"/>
      <c r="IXC852" s="14"/>
      <c r="IXD852" s="14"/>
      <c r="IXE852" s="14"/>
      <c r="IXF852" s="14"/>
      <c r="IXG852" s="14"/>
      <c r="IXH852" s="14"/>
      <c r="IXI852" s="14"/>
      <c r="IXJ852" s="14"/>
      <c r="IXK852" s="14"/>
      <c r="IXL852" s="14"/>
      <c r="IXM852" s="14"/>
      <c r="IXN852" s="14"/>
      <c r="IXO852" s="14"/>
      <c r="IXP852" s="14"/>
      <c r="IXQ852" s="14"/>
      <c r="IXR852" s="14"/>
      <c r="IXS852" s="14"/>
      <c r="IXT852" s="14"/>
      <c r="IXU852" s="14"/>
      <c r="IXV852" s="14"/>
      <c r="IXW852" s="14"/>
      <c r="IXX852" s="14"/>
      <c r="IXY852" s="14"/>
      <c r="IXZ852" s="14"/>
      <c r="IYA852" s="14"/>
      <c r="IYB852" s="14"/>
      <c r="IYC852" s="14"/>
      <c r="IYD852" s="14"/>
      <c r="IYE852" s="14"/>
      <c r="IYF852" s="14"/>
      <c r="IYG852" s="14"/>
      <c r="IYH852" s="14"/>
      <c r="IYI852" s="14"/>
      <c r="IYJ852" s="14"/>
      <c r="IYK852" s="14"/>
      <c r="IYL852" s="14"/>
      <c r="IYM852" s="14"/>
      <c r="IYN852" s="14"/>
      <c r="IYO852" s="14"/>
      <c r="IYP852" s="14"/>
      <c r="IYQ852" s="14"/>
      <c r="IYR852" s="14"/>
      <c r="IYS852" s="14"/>
      <c r="IYT852" s="14"/>
      <c r="IYU852" s="14"/>
      <c r="IYV852" s="14"/>
      <c r="IYW852" s="14"/>
      <c r="IYX852" s="14"/>
      <c r="IYY852" s="14"/>
      <c r="IYZ852" s="14"/>
      <c r="IZA852" s="14"/>
      <c r="IZB852" s="14"/>
      <c r="IZC852" s="14"/>
      <c r="IZD852" s="14"/>
      <c r="IZE852" s="14"/>
      <c r="IZF852" s="14"/>
      <c r="IZG852" s="14"/>
      <c r="IZH852" s="14"/>
      <c r="IZI852" s="14"/>
      <c r="IZJ852" s="14"/>
      <c r="IZK852" s="14"/>
      <c r="IZL852" s="14"/>
      <c r="IZM852" s="14"/>
      <c r="IZN852" s="14"/>
      <c r="IZO852" s="14"/>
      <c r="IZP852" s="14"/>
      <c r="IZQ852" s="14"/>
      <c r="IZR852" s="14"/>
      <c r="IZS852" s="14"/>
      <c r="IZT852" s="14"/>
      <c r="IZU852" s="14"/>
      <c r="IZV852" s="14"/>
      <c r="IZW852" s="14"/>
      <c r="IZX852" s="14"/>
      <c r="IZY852" s="14"/>
      <c r="IZZ852" s="14"/>
      <c r="JAA852" s="14"/>
      <c r="JAB852" s="14"/>
      <c r="JAC852" s="14"/>
      <c r="JAD852" s="14"/>
      <c r="JAE852" s="14"/>
      <c r="JAF852" s="14"/>
      <c r="JAG852" s="14"/>
      <c r="JAH852" s="14"/>
      <c r="JAI852" s="14"/>
      <c r="JAJ852" s="14"/>
      <c r="JAK852" s="14"/>
      <c r="JAL852" s="14"/>
      <c r="JAM852" s="14"/>
      <c r="JAN852" s="14"/>
      <c r="JAO852" s="14"/>
      <c r="JAP852" s="14"/>
      <c r="JAQ852" s="14"/>
      <c r="JAR852" s="14"/>
      <c r="JAS852" s="14"/>
      <c r="JAT852" s="14"/>
      <c r="JAU852" s="14"/>
      <c r="JAV852" s="14"/>
      <c r="JAW852" s="14"/>
      <c r="JAX852" s="14"/>
      <c r="JAY852" s="14"/>
      <c r="JAZ852" s="14"/>
      <c r="JBA852" s="14"/>
      <c r="JBB852" s="14"/>
      <c r="JBC852" s="14"/>
      <c r="JBD852" s="14"/>
      <c r="JBE852" s="14"/>
      <c r="JBF852" s="14"/>
      <c r="JBG852" s="14"/>
      <c r="JBH852" s="14"/>
      <c r="JBI852" s="14"/>
      <c r="JBJ852" s="14"/>
      <c r="JBK852" s="14"/>
      <c r="JBL852" s="14"/>
      <c r="JBM852" s="14"/>
      <c r="JBN852" s="14"/>
      <c r="JBO852" s="14"/>
      <c r="JBP852" s="14"/>
      <c r="JBQ852" s="14"/>
      <c r="JBR852" s="14"/>
      <c r="JBS852" s="14"/>
      <c r="JBT852" s="14"/>
      <c r="JBU852" s="14"/>
      <c r="JBV852" s="14"/>
      <c r="JBW852" s="14"/>
      <c r="JBX852" s="14"/>
      <c r="JBY852" s="14"/>
      <c r="JBZ852" s="14"/>
      <c r="JCA852" s="14"/>
      <c r="JCB852" s="14"/>
      <c r="JCC852" s="14"/>
      <c r="JCD852" s="14"/>
      <c r="JCE852" s="14"/>
      <c r="JCF852" s="14"/>
      <c r="JCG852" s="14"/>
      <c r="JCH852" s="14"/>
      <c r="JCI852" s="14"/>
      <c r="JCJ852" s="14"/>
      <c r="JCK852" s="14"/>
      <c r="JCL852" s="14"/>
      <c r="JCM852" s="14"/>
      <c r="JCN852" s="14"/>
      <c r="JCO852" s="14"/>
      <c r="JCP852" s="14"/>
      <c r="JCQ852" s="14"/>
      <c r="JCR852" s="14"/>
      <c r="JCS852" s="14"/>
      <c r="JCT852" s="14"/>
      <c r="JCU852" s="14"/>
      <c r="JCV852" s="14"/>
      <c r="JCW852" s="14"/>
      <c r="JCX852" s="14"/>
      <c r="JCY852" s="14"/>
      <c r="JCZ852" s="14"/>
      <c r="JDA852" s="14"/>
      <c r="JDB852" s="14"/>
      <c r="JDC852" s="14"/>
      <c r="JDD852" s="14"/>
      <c r="JDE852" s="14"/>
      <c r="JDF852" s="14"/>
      <c r="JDG852" s="14"/>
      <c r="JDH852" s="14"/>
      <c r="JDI852" s="14"/>
      <c r="JDJ852" s="14"/>
      <c r="JDK852" s="14"/>
      <c r="JDL852" s="14"/>
      <c r="JDM852" s="14"/>
      <c r="JDN852" s="14"/>
      <c r="JDO852" s="14"/>
      <c r="JDP852" s="14"/>
      <c r="JDQ852" s="14"/>
      <c r="JDR852" s="14"/>
      <c r="JDS852" s="14"/>
      <c r="JDT852" s="14"/>
      <c r="JDU852" s="14"/>
      <c r="JDV852" s="14"/>
      <c r="JDW852" s="14"/>
      <c r="JDX852" s="14"/>
      <c r="JDY852" s="14"/>
      <c r="JDZ852" s="14"/>
      <c r="JEA852" s="14"/>
      <c r="JEB852" s="14"/>
      <c r="JEC852" s="14"/>
      <c r="JED852" s="14"/>
      <c r="JEE852" s="14"/>
      <c r="JEF852" s="14"/>
      <c r="JEG852" s="14"/>
      <c r="JEH852" s="14"/>
      <c r="JEI852" s="14"/>
      <c r="JEJ852" s="14"/>
      <c r="JEK852" s="14"/>
      <c r="JEL852" s="14"/>
      <c r="JEM852" s="14"/>
      <c r="JEN852" s="14"/>
      <c r="JEO852" s="14"/>
      <c r="JEP852" s="14"/>
      <c r="JEQ852" s="14"/>
      <c r="JER852" s="14"/>
      <c r="JES852" s="14"/>
      <c r="JET852" s="14"/>
      <c r="JEU852" s="14"/>
      <c r="JEV852" s="14"/>
      <c r="JEW852" s="14"/>
      <c r="JEX852" s="14"/>
      <c r="JEY852" s="14"/>
      <c r="JEZ852" s="14"/>
      <c r="JFA852" s="14"/>
      <c r="JFB852" s="14"/>
      <c r="JFC852" s="14"/>
      <c r="JFD852" s="14"/>
      <c r="JFE852" s="14"/>
      <c r="JFF852" s="14"/>
      <c r="JFG852" s="14"/>
      <c r="JFH852" s="14"/>
      <c r="JFI852" s="14"/>
      <c r="JFJ852" s="14"/>
      <c r="JFK852" s="14"/>
      <c r="JFL852" s="14"/>
      <c r="JFM852" s="14"/>
      <c r="JFN852" s="14"/>
      <c r="JFO852" s="14"/>
      <c r="JFP852" s="14"/>
      <c r="JFQ852" s="14"/>
      <c r="JFR852" s="14"/>
      <c r="JFS852" s="14"/>
      <c r="JFT852" s="14"/>
      <c r="JFU852" s="14"/>
      <c r="JFV852" s="14"/>
      <c r="JFW852" s="14"/>
      <c r="JFX852" s="14"/>
      <c r="JFY852" s="14"/>
      <c r="JFZ852" s="14"/>
      <c r="JGA852" s="14"/>
      <c r="JGB852" s="14"/>
      <c r="JGC852" s="14"/>
      <c r="JGD852" s="14"/>
      <c r="JGE852" s="14"/>
      <c r="JGF852" s="14"/>
      <c r="JGG852" s="14"/>
      <c r="JGH852" s="14"/>
      <c r="JGI852" s="14"/>
      <c r="JGJ852" s="14"/>
      <c r="JGK852" s="14"/>
      <c r="JGL852" s="14"/>
      <c r="JGM852" s="14"/>
      <c r="JGN852" s="14"/>
      <c r="JGO852" s="14"/>
      <c r="JGP852" s="14"/>
      <c r="JGQ852" s="14"/>
      <c r="JGR852" s="14"/>
      <c r="JGS852" s="14"/>
      <c r="JGT852" s="14"/>
      <c r="JGU852" s="14"/>
      <c r="JGV852" s="14"/>
      <c r="JGW852" s="14"/>
      <c r="JGX852" s="14"/>
      <c r="JGY852" s="14"/>
      <c r="JGZ852" s="14"/>
      <c r="JHA852" s="14"/>
      <c r="JHB852" s="14"/>
      <c r="JHC852" s="14"/>
      <c r="JHD852" s="14"/>
      <c r="JHE852" s="14"/>
      <c r="JHF852" s="14"/>
      <c r="JHG852" s="14"/>
      <c r="JHH852" s="14"/>
      <c r="JHI852" s="14"/>
      <c r="JHJ852" s="14"/>
      <c r="JHK852" s="14"/>
      <c r="JHL852" s="14"/>
      <c r="JHM852" s="14"/>
      <c r="JHN852" s="14"/>
      <c r="JHO852" s="14"/>
      <c r="JHP852" s="14"/>
      <c r="JHQ852" s="14"/>
      <c r="JHR852" s="14"/>
      <c r="JHS852" s="14"/>
      <c r="JHT852" s="14"/>
      <c r="JHU852" s="14"/>
      <c r="JHV852" s="14"/>
      <c r="JHW852" s="14"/>
      <c r="JHX852" s="14"/>
      <c r="JHY852" s="14"/>
      <c r="JHZ852" s="14"/>
      <c r="JIA852" s="14"/>
      <c r="JIB852" s="14"/>
      <c r="JIC852" s="14"/>
      <c r="JID852" s="14"/>
      <c r="JIE852" s="14"/>
      <c r="JIF852" s="14"/>
      <c r="JIG852" s="14"/>
      <c r="JIH852" s="14"/>
      <c r="JII852" s="14"/>
      <c r="JIJ852" s="14"/>
      <c r="JIK852" s="14"/>
      <c r="JIL852" s="14"/>
      <c r="JIM852" s="14"/>
      <c r="JIN852" s="14"/>
      <c r="JIO852" s="14"/>
      <c r="JIP852" s="14"/>
      <c r="JIQ852" s="14"/>
      <c r="JIR852" s="14"/>
      <c r="JIS852" s="14"/>
      <c r="JIT852" s="14"/>
      <c r="JIU852" s="14"/>
      <c r="JIV852" s="14"/>
      <c r="JIW852" s="14"/>
      <c r="JIX852" s="14"/>
      <c r="JIY852" s="14"/>
      <c r="JIZ852" s="14"/>
      <c r="JJA852" s="14"/>
      <c r="JJB852" s="14"/>
      <c r="JJC852" s="14"/>
      <c r="JJD852" s="14"/>
      <c r="JJE852" s="14"/>
      <c r="JJF852" s="14"/>
      <c r="JJG852" s="14"/>
      <c r="JJH852" s="14"/>
      <c r="JJI852" s="14"/>
      <c r="JJJ852" s="14"/>
      <c r="JJK852" s="14"/>
      <c r="JJL852" s="14"/>
      <c r="JJM852" s="14"/>
      <c r="JJN852" s="14"/>
      <c r="JJO852" s="14"/>
      <c r="JJP852" s="14"/>
      <c r="JJQ852" s="14"/>
      <c r="JJR852" s="14"/>
      <c r="JJS852" s="14"/>
      <c r="JJT852" s="14"/>
      <c r="JJU852" s="14"/>
      <c r="JJV852" s="14"/>
      <c r="JJW852" s="14"/>
      <c r="JJX852" s="14"/>
      <c r="JJY852" s="14"/>
      <c r="JJZ852" s="14"/>
      <c r="JKA852" s="14"/>
      <c r="JKB852" s="14"/>
      <c r="JKC852" s="14"/>
      <c r="JKD852" s="14"/>
      <c r="JKE852" s="14"/>
      <c r="JKF852" s="14"/>
      <c r="JKG852" s="14"/>
      <c r="JKH852" s="14"/>
      <c r="JKI852" s="14"/>
      <c r="JKJ852" s="14"/>
      <c r="JKK852" s="14"/>
      <c r="JKL852" s="14"/>
      <c r="JKM852" s="14"/>
      <c r="JKN852" s="14"/>
      <c r="JKO852" s="14"/>
      <c r="JKP852" s="14"/>
      <c r="JKQ852" s="14"/>
      <c r="JKR852" s="14"/>
      <c r="JKS852" s="14"/>
      <c r="JKT852" s="14"/>
      <c r="JKU852" s="14"/>
      <c r="JKV852" s="14"/>
      <c r="JKW852" s="14"/>
      <c r="JKX852" s="14"/>
      <c r="JKY852" s="14"/>
      <c r="JKZ852" s="14"/>
      <c r="JLA852" s="14"/>
      <c r="JLB852" s="14"/>
      <c r="JLC852" s="14"/>
      <c r="JLD852" s="14"/>
      <c r="JLE852" s="14"/>
      <c r="JLF852" s="14"/>
      <c r="JLG852" s="14"/>
      <c r="JLH852" s="14"/>
      <c r="JLI852" s="14"/>
      <c r="JLJ852" s="14"/>
      <c r="JLK852" s="14"/>
      <c r="JLL852" s="14"/>
      <c r="JLM852" s="14"/>
      <c r="JLN852" s="14"/>
      <c r="JLO852" s="14"/>
      <c r="JLP852" s="14"/>
      <c r="JLQ852" s="14"/>
      <c r="JLR852" s="14"/>
      <c r="JLS852" s="14"/>
      <c r="JLT852" s="14"/>
      <c r="JLU852" s="14"/>
      <c r="JLV852" s="14"/>
      <c r="JLW852" s="14"/>
      <c r="JLX852" s="14"/>
      <c r="JLY852" s="14"/>
      <c r="JLZ852" s="14"/>
      <c r="JMA852" s="14"/>
      <c r="JMB852" s="14"/>
      <c r="JMC852" s="14"/>
      <c r="JMD852" s="14"/>
      <c r="JME852" s="14"/>
      <c r="JMF852" s="14"/>
      <c r="JMG852" s="14"/>
      <c r="JMH852" s="14"/>
      <c r="JMI852" s="14"/>
      <c r="JMJ852" s="14"/>
      <c r="JMK852" s="14"/>
      <c r="JML852" s="14"/>
      <c r="JMM852" s="14"/>
      <c r="JMN852" s="14"/>
      <c r="JMO852" s="14"/>
      <c r="JMP852" s="14"/>
      <c r="JMQ852" s="14"/>
      <c r="JMR852" s="14"/>
      <c r="JMS852" s="14"/>
      <c r="JMT852" s="14"/>
      <c r="JMU852" s="14"/>
      <c r="JMV852" s="14"/>
      <c r="JMW852" s="14"/>
      <c r="JMX852" s="14"/>
      <c r="JMY852" s="14"/>
      <c r="JMZ852" s="14"/>
      <c r="JNA852" s="14"/>
      <c r="JNB852" s="14"/>
      <c r="JNC852" s="14"/>
      <c r="JND852" s="14"/>
      <c r="JNE852" s="14"/>
      <c r="JNF852" s="14"/>
      <c r="JNG852" s="14"/>
      <c r="JNH852" s="14"/>
      <c r="JNI852" s="14"/>
      <c r="JNJ852" s="14"/>
      <c r="JNK852" s="14"/>
      <c r="JNL852" s="14"/>
      <c r="JNM852" s="14"/>
      <c r="JNN852" s="14"/>
      <c r="JNO852" s="14"/>
      <c r="JNP852" s="14"/>
      <c r="JNQ852" s="14"/>
      <c r="JNR852" s="14"/>
      <c r="JNS852" s="14"/>
      <c r="JNT852" s="14"/>
      <c r="JNU852" s="14"/>
      <c r="JNV852" s="14"/>
      <c r="JNW852" s="14"/>
      <c r="JNX852" s="14"/>
      <c r="JNY852" s="14"/>
      <c r="JNZ852" s="14"/>
      <c r="JOA852" s="14"/>
      <c r="JOB852" s="14"/>
      <c r="JOC852" s="14"/>
      <c r="JOD852" s="14"/>
      <c r="JOE852" s="14"/>
      <c r="JOF852" s="14"/>
      <c r="JOG852" s="14"/>
      <c r="JOH852" s="14"/>
      <c r="JOI852" s="14"/>
      <c r="JOJ852" s="14"/>
      <c r="JOK852" s="14"/>
      <c r="JOL852" s="14"/>
      <c r="JOM852" s="14"/>
      <c r="JON852" s="14"/>
      <c r="JOO852" s="14"/>
      <c r="JOP852" s="14"/>
      <c r="JOQ852" s="14"/>
      <c r="JOR852" s="14"/>
      <c r="JOS852" s="14"/>
      <c r="JOT852" s="14"/>
      <c r="JOU852" s="14"/>
      <c r="JOV852" s="14"/>
      <c r="JOW852" s="14"/>
      <c r="JOX852" s="14"/>
      <c r="JOY852" s="14"/>
      <c r="JOZ852" s="14"/>
      <c r="JPA852" s="14"/>
      <c r="JPB852" s="14"/>
      <c r="JPC852" s="14"/>
      <c r="JPD852" s="14"/>
      <c r="JPE852" s="14"/>
      <c r="JPF852" s="14"/>
      <c r="JPG852" s="14"/>
      <c r="JPH852" s="14"/>
      <c r="JPI852" s="14"/>
      <c r="JPJ852" s="14"/>
      <c r="JPK852" s="14"/>
      <c r="JPL852" s="14"/>
      <c r="JPM852" s="14"/>
      <c r="JPN852" s="14"/>
      <c r="JPO852" s="14"/>
      <c r="JPP852" s="14"/>
      <c r="JPQ852" s="14"/>
      <c r="JPR852" s="14"/>
      <c r="JPS852" s="14"/>
      <c r="JPT852" s="14"/>
      <c r="JPU852" s="14"/>
      <c r="JPV852" s="14"/>
      <c r="JPW852" s="14"/>
      <c r="JPX852" s="14"/>
      <c r="JPY852" s="14"/>
      <c r="JPZ852" s="14"/>
      <c r="JQA852" s="14"/>
      <c r="JQB852" s="14"/>
      <c r="JQC852" s="14"/>
      <c r="JQD852" s="14"/>
      <c r="JQE852" s="14"/>
      <c r="JQF852" s="14"/>
      <c r="JQG852" s="14"/>
      <c r="JQH852" s="14"/>
      <c r="JQI852" s="14"/>
      <c r="JQJ852" s="14"/>
      <c r="JQK852" s="14"/>
      <c r="JQL852" s="14"/>
      <c r="JQM852" s="14"/>
      <c r="JQN852" s="14"/>
      <c r="JQO852" s="14"/>
      <c r="JQP852" s="14"/>
      <c r="JQQ852" s="14"/>
      <c r="JQR852" s="14"/>
      <c r="JQS852" s="14"/>
      <c r="JQT852" s="14"/>
      <c r="JQU852" s="14"/>
      <c r="JQV852" s="14"/>
      <c r="JQW852" s="14"/>
      <c r="JQX852" s="14"/>
      <c r="JQY852" s="14"/>
      <c r="JQZ852" s="14"/>
      <c r="JRA852" s="14"/>
      <c r="JRB852" s="14"/>
      <c r="JRC852" s="14"/>
      <c r="JRD852" s="14"/>
      <c r="JRE852" s="14"/>
      <c r="JRF852" s="14"/>
      <c r="JRG852" s="14"/>
      <c r="JRH852" s="14"/>
      <c r="JRI852" s="14"/>
      <c r="JRJ852" s="14"/>
      <c r="JRK852" s="14"/>
      <c r="JRL852" s="14"/>
      <c r="JRM852" s="14"/>
      <c r="JRN852" s="14"/>
      <c r="JRO852" s="14"/>
      <c r="JRP852" s="14"/>
      <c r="JRQ852" s="14"/>
      <c r="JRR852" s="14"/>
      <c r="JRS852" s="14"/>
      <c r="JRT852" s="14"/>
      <c r="JRU852" s="14"/>
      <c r="JRV852" s="14"/>
      <c r="JRW852" s="14"/>
      <c r="JRX852" s="14"/>
      <c r="JRY852" s="14"/>
      <c r="JRZ852" s="14"/>
      <c r="JSA852" s="14"/>
      <c r="JSB852" s="14"/>
      <c r="JSC852" s="14"/>
      <c r="JSD852" s="14"/>
      <c r="JSE852" s="14"/>
      <c r="JSF852" s="14"/>
      <c r="JSG852" s="14"/>
      <c r="JSH852" s="14"/>
      <c r="JSI852" s="14"/>
      <c r="JSJ852" s="14"/>
      <c r="JSK852" s="14"/>
      <c r="JSL852" s="14"/>
      <c r="JSM852" s="14"/>
      <c r="JSN852" s="14"/>
      <c r="JSO852" s="14"/>
      <c r="JSP852" s="14"/>
      <c r="JSQ852" s="14"/>
      <c r="JSR852" s="14"/>
      <c r="JSS852" s="14"/>
      <c r="JST852" s="14"/>
      <c r="JSU852" s="14"/>
      <c r="JSV852" s="14"/>
      <c r="JSW852" s="14"/>
      <c r="JSX852" s="14"/>
      <c r="JSY852" s="14"/>
      <c r="JSZ852" s="14"/>
      <c r="JTA852" s="14"/>
      <c r="JTB852" s="14"/>
      <c r="JTC852" s="14"/>
      <c r="JTD852" s="14"/>
      <c r="JTE852" s="14"/>
      <c r="JTF852" s="14"/>
      <c r="JTG852" s="14"/>
      <c r="JTH852" s="14"/>
      <c r="JTI852" s="14"/>
      <c r="JTJ852" s="14"/>
      <c r="JTK852" s="14"/>
      <c r="JTL852" s="14"/>
      <c r="JTM852" s="14"/>
      <c r="JTN852" s="14"/>
      <c r="JTO852" s="14"/>
      <c r="JTP852" s="14"/>
      <c r="JTQ852" s="14"/>
      <c r="JTR852" s="14"/>
      <c r="JTS852" s="14"/>
      <c r="JTT852" s="14"/>
      <c r="JTU852" s="14"/>
      <c r="JTV852" s="14"/>
      <c r="JTW852" s="14"/>
      <c r="JTX852" s="14"/>
      <c r="JTY852" s="14"/>
      <c r="JTZ852" s="14"/>
      <c r="JUA852" s="14"/>
      <c r="JUB852" s="14"/>
      <c r="JUC852" s="14"/>
      <c r="JUD852" s="14"/>
      <c r="JUE852" s="14"/>
      <c r="JUF852" s="14"/>
      <c r="JUG852" s="14"/>
      <c r="JUH852" s="14"/>
      <c r="JUI852" s="14"/>
      <c r="JUJ852" s="14"/>
      <c r="JUK852" s="14"/>
      <c r="JUL852" s="14"/>
      <c r="JUM852" s="14"/>
      <c r="JUN852" s="14"/>
      <c r="JUO852" s="14"/>
      <c r="JUP852" s="14"/>
      <c r="JUQ852" s="14"/>
      <c r="JUR852" s="14"/>
      <c r="JUS852" s="14"/>
      <c r="JUT852" s="14"/>
      <c r="JUU852" s="14"/>
      <c r="JUV852" s="14"/>
      <c r="JUW852" s="14"/>
      <c r="JUX852" s="14"/>
      <c r="JUY852" s="14"/>
      <c r="JUZ852" s="14"/>
      <c r="JVA852" s="14"/>
      <c r="JVB852" s="14"/>
      <c r="JVC852" s="14"/>
      <c r="JVD852" s="14"/>
      <c r="JVE852" s="14"/>
      <c r="JVF852" s="14"/>
      <c r="JVG852" s="14"/>
      <c r="JVH852" s="14"/>
      <c r="JVI852" s="14"/>
      <c r="JVJ852" s="14"/>
      <c r="JVK852" s="14"/>
      <c r="JVL852" s="14"/>
      <c r="JVM852" s="14"/>
      <c r="JVN852" s="14"/>
      <c r="JVO852" s="14"/>
      <c r="JVP852" s="14"/>
      <c r="JVQ852" s="14"/>
      <c r="JVR852" s="14"/>
      <c r="JVS852" s="14"/>
      <c r="JVT852" s="14"/>
      <c r="JVU852" s="14"/>
      <c r="JVV852" s="14"/>
      <c r="JVW852" s="14"/>
      <c r="JVX852" s="14"/>
      <c r="JVY852" s="14"/>
      <c r="JVZ852" s="14"/>
      <c r="JWA852" s="14"/>
      <c r="JWB852" s="14"/>
      <c r="JWC852" s="14"/>
      <c r="JWD852" s="14"/>
      <c r="JWE852" s="14"/>
      <c r="JWF852" s="14"/>
      <c r="JWG852" s="14"/>
      <c r="JWH852" s="14"/>
      <c r="JWI852" s="14"/>
      <c r="JWJ852" s="14"/>
      <c r="JWK852" s="14"/>
      <c r="JWL852" s="14"/>
      <c r="JWM852" s="14"/>
      <c r="JWN852" s="14"/>
      <c r="JWO852" s="14"/>
      <c r="JWP852" s="14"/>
      <c r="JWQ852" s="14"/>
      <c r="JWR852" s="14"/>
      <c r="JWS852" s="14"/>
      <c r="JWT852" s="14"/>
      <c r="JWU852" s="14"/>
      <c r="JWV852" s="14"/>
      <c r="JWW852" s="14"/>
      <c r="JWX852" s="14"/>
      <c r="JWY852" s="14"/>
      <c r="JWZ852" s="14"/>
      <c r="JXA852" s="14"/>
      <c r="JXB852" s="14"/>
      <c r="JXC852" s="14"/>
      <c r="JXD852" s="14"/>
      <c r="JXE852" s="14"/>
      <c r="JXF852" s="14"/>
      <c r="JXG852" s="14"/>
      <c r="JXH852" s="14"/>
      <c r="JXI852" s="14"/>
      <c r="JXJ852" s="14"/>
      <c r="JXK852" s="14"/>
      <c r="JXL852" s="14"/>
      <c r="JXM852" s="14"/>
      <c r="JXN852" s="14"/>
      <c r="JXO852" s="14"/>
      <c r="JXP852" s="14"/>
      <c r="JXQ852" s="14"/>
      <c r="JXR852" s="14"/>
      <c r="JXS852" s="14"/>
      <c r="JXT852" s="14"/>
      <c r="JXU852" s="14"/>
      <c r="JXV852" s="14"/>
      <c r="JXW852" s="14"/>
      <c r="JXX852" s="14"/>
      <c r="JXY852" s="14"/>
      <c r="JXZ852" s="14"/>
      <c r="JYA852" s="14"/>
      <c r="JYB852" s="14"/>
      <c r="JYC852" s="14"/>
      <c r="JYD852" s="14"/>
      <c r="JYE852" s="14"/>
      <c r="JYF852" s="14"/>
      <c r="JYG852" s="14"/>
      <c r="JYH852" s="14"/>
      <c r="JYI852" s="14"/>
      <c r="JYJ852" s="14"/>
      <c r="JYK852" s="14"/>
      <c r="JYL852" s="14"/>
      <c r="JYM852" s="14"/>
      <c r="JYN852" s="14"/>
      <c r="JYO852" s="14"/>
      <c r="JYP852" s="14"/>
      <c r="JYQ852" s="14"/>
      <c r="JYR852" s="14"/>
      <c r="JYS852" s="14"/>
      <c r="JYT852" s="14"/>
      <c r="JYU852" s="14"/>
      <c r="JYV852" s="14"/>
      <c r="JYW852" s="14"/>
      <c r="JYX852" s="14"/>
      <c r="JYY852" s="14"/>
      <c r="JYZ852" s="14"/>
      <c r="JZA852" s="14"/>
      <c r="JZB852" s="14"/>
      <c r="JZC852" s="14"/>
      <c r="JZD852" s="14"/>
      <c r="JZE852" s="14"/>
      <c r="JZF852" s="14"/>
      <c r="JZG852" s="14"/>
      <c r="JZH852" s="14"/>
      <c r="JZI852" s="14"/>
      <c r="JZJ852" s="14"/>
      <c r="JZK852" s="14"/>
      <c r="JZL852" s="14"/>
      <c r="JZM852" s="14"/>
      <c r="JZN852" s="14"/>
      <c r="JZO852" s="14"/>
      <c r="JZP852" s="14"/>
      <c r="JZQ852" s="14"/>
      <c r="JZR852" s="14"/>
      <c r="JZS852" s="14"/>
      <c r="JZT852" s="14"/>
      <c r="JZU852" s="14"/>
      <c r="JZV852" s="14"/>
      <c r="JZW852" s="14"/>
      <c r="JZX852" s="14"/>
      <c r="JZY852" s="14"/>
      <c r="JZZ852" s="14"/>
      <c r="KAA852" s="14"/>
      <c r="KAB852" s="14"/>
      <c r="KAC852" s="14"/>
      <c r="KAD852" s="14"/>
      <c r="KAE852" s="14"/>
      <c r="KAF852" s="14"/>
      <c r="KAG852" s="14"/>
      <c r="KAH852" s="14"/>
      <c r="KAI852" s="14"/>
      <c r="KAJ852" s="14"/>
      <c r="KAK852" s="14"/>
      <c r="KAL852" s="14"/>
      <c r="KAM852" s="14"/>
      <c r="KAN852" s="14"/>
      <c r="KAO852" s="14"/>
      <c r="KAP852" s="14"/>
      <c r="KAQ852" s="14"/>
      <c r="KAR852" s="14"/>
      <c r="KAS852" s="14"/>
      <c r="KAT852" s="14"/>
      <c r="KAU852" s="14"/>
      <c r="KAV852" s="14"/>
      <c r="KAW852" s="14"/>
      <c r="KAX852" s="14"/>
      <c r="KAY852" s="14"/>
      <c r="KAZ852" s="14"/>
      <c r="KBA852" s="14"/>
      <c r="KBB852" s="14"/>
      <c r="KBC852" s="14"/>
      <c r="KBD852" s="14"/>
      <c r="KBE852" s="14"/>
      <c r="KBF852" s="14"/>
      <c r="KBG852" s="14"/>
      <c r="KBH852" s="14"/>
      <c r="KBI852" s="14"/>
      <c r="KBJ852" s="14"/>
      <c r="KBK852" s="14"/>
      <c r="KBL852" s="14"/>
      <c r="KBM852" s="14"/>
      <c r="KBN852" s="14"/>
      <c r="KBO852" s="14"/>
      <c r="KBP852" s="14"/>
      <c r="KBQ852" s="14"/>
      <c r="KBR852" s="14"/>
      <c r="KBS852" s="14"/>
      <c r="KBT852" s="14"/>
      <c r="KBU852" s="14"/>
      <c r="KBV852" s="14"/>
      <c r="KBW852" s="14"/>
      <c r="KBX852" s="14"/>
      <c r="KBY852" s="14"/>
      <c r="KBZ852" s="14"/>
      <c r="KCA852" s="14"/>
      <c r="KCB852" s="14"/>
      <c r="KCC852" s="14"/>
      <c r="KCD852" s="14"/>
      <c r="KCE852" s="14"/>
      <c r="KCF852" s="14"/>
      <c r="KCG852" s="14"/>
      <c r="KCH852" s="14"/>
      <c r="KCI852" s="14"/>
      <c r="KCJ852" s="14"/>
      <c r="KCK852" s="14"/>
      <c r="KCL852" s="14"/>
      <c r="KCM852" s="14"/>
      <c r="KCN852" s="14"/>
      <c r="KCO852" s="14"/>
      <c r="KCP852" s="14"/>
      <c r="KCQ852" s="14"/>
      <c r="KCR852" s="14"/>
      <c r="KCS852" s="14"/>
      <c r="KCT852" s="14"/>
      <c r="KCU852" s="14"/>
      <c r="KCV852" s="14"/>
      <c r="KCW852" s="14"/>
      <c r="KCX852" s="14"/>
      <c r="KCY852" s="14"/>
      <c r="KCZ852" s="14"/>
      <c r="KDA852" s="14"/>
      <c r="KDB852" s="14"/>
      <c r="KDC852" s="14"/>
      <c r="KDD852" s="14"/>
      <c r="KDE852" s="14"/>
      <c r="KDF852" s="14"/>
      <c r="KDG852" s="14"/>
      <c r="KDH852" s="14"/>
      <c r="KDI852" s="14"/>
      <c r="KDJ852" s="14"/>
      <c r="KDK852" s="14"/>
      <c r="KDL852" s="14"/>
      <c r="KDM852" s="14"/>
      <c r="KDN852" s="14"/>
      <c r="KDO852" s="14"/>
      <c r="KDP852" s="14"/>
      <c r="KDQ852" s="14"/>
      <c r="KDR852" s="14"/>
      <c r="KDS852" s="14"/>
      <c r="KDT852" s="14"/>
      <c r="KDU852" s="14"/>
      <c r="KDV852" s="14"/>
      <c r="KDW852" s="14"/>
      <c r="KDX852" s="14"/>
      <c r="KDY852" s="14"/>
      <c r="KDZ852" s="14"/>
      <c r="KEA852" s="14"/>
      <c r="KEB852" s="14"/>
      <c r="KEC852" s="14"/>
      <c r="KED852" s="14"/>
      <c r="KEE852" s="14"/>
      <c r="KEF852" s="14"/>
      <c r="KEG852" s="14"/>
      <c r="KEH852" s="14"/>
      <c r="KEI852" s="14"/>
      <c r="KEJ852" s="14"/>
      <c r="KEK852" s="14"/>
      <c r="KEL852" s="14"/>
      <c r="KEM852" s="14"/>
      <c r="KEN852" s="14"/>
      <c r="KEO852" s="14"/>
      <c r="KEP852" s="14"/>
      <c r="KEQ852" s="14"/>
      <c r="KER852" s="14"/>
      <c r="KES852" s="14"/>
      <c r="KET852" s="14"/>
      <c r="KEU852" s="14"/>
      <c r="KEV852" s="14"/>
      <c r="KEW852" s="14"/>
      <c r="KEX852" s="14"/>
      <c r="KEY852" s="14"/>
      <c r="KEZ852" s="14"/>
      <c r="KFA852" s="14"/>
      <c r="KFB852" s="14"/>
      <c r="KFC852" s="14"/>
      <c r="KFD852" s="14"/>
      <c r="KFE852" s="14"/>
      <c r="KFF852" s="14"/>
      <c r="KFG852" s="14"/>
      <c r="KFH852" s="14"/>
      <c r="KFI852" s="14"/>
      <c r="KFJ852" s="14"/>
      <c r="KFK852" s="14"/>
      <c r="KFL852" s="14"/>
      <c r="KFM852" s="14"/>
      <c r="KFN852" s="14"/>
      <c r="KFO852" s="14"/>
      <c r="KFP852" s="14"/>
      <c r="KFQ852" s="14"/>
      <c r="KFR852" s="14"/>
      <c r="KFS852" s="14"/>
      <c r="KFT852" s="14"/>
      <c r="KFU852" s="14"/>
      <c r="KFV852" s="14"/>
      <c r="KFW852" s="14"/>
      <c r="KFX852" s="14"/>
      <c r="KFY852" s="14"/>
      <c r="KFZ852" s="14"/>
      <c r="KGA852" s="14"/>
      <c r="KGB852" s="14"/>
      <c r="KGC852" s="14"/>
      <c r="KGD852" s="14"/>
      <c r="KGE852" s="14"/>
      <c r="KGF852" s="14"/>
      <c r="KGG852" s="14"/>
      <c r="KGH852" s="14"/>
      <c r="KGI852" s="14"/>
      <c r="KGJ852" s="14"/>
      <c r="KGK852" s="14"/>
      <c r="KGL852" s="14"/>
      <c r="KGM852" s="14"/>
      <c r="KGN852" s="14"/>
      <c r="KGO852" s="14"/>
      <c r="KGP852" s="14"/>
      <c r="KGQ852" s="14"/>
      <c r="KGR852" s="14"/>
      <c r="KGS852" s="14"/>
      <c r="KGT852" s="14"/>
      <c r="KGU852" s="14"/>
      <c r="KGV852" s="14"/>
      <c r="KGW852" s="14"/>
      <c r="KGX852" s="14"/>
      <c r="KGY852" s="14"/>
      <c r="KGZ852" s="14"/>
      <c r="KHA852" s="14"/>
      <c r="KHB852" s="14"/>
      <c r="KHC852" s="14"/>
      <c r="KHD852" s="14"/>
      <c r="KHE852" s="14"/>
      <c r="KHF852" s="14"/>
      <c r="KHG852" s="14"/>
      <c r="KHH852" s="14"/>
      <c r="KHI852" s="14"/>
      <c r="KHJ852" s="14"/>
      <c r="KHK852" s="14"/>
      <c r="KHL852" s="14"/>
      <c r="KHM852" s="14"/>
      <c r="KHN852" s="14"/>
      <c r="KHO852" s="14"/>
      <c r="KHP852" s="14"/>
      <c r="KHQ852" s="14"/>
      <c r="KHR852" s="14"/>
      <c r="KHS852" s="14"/>
      <c r="KHT852" s="14"/>
      <c r="KHU852" s="14"/>
      <c r="KHV852" s="14"/>
      <c r="KHW852" s="14"/>
      <c r="KHX852" s="14"/>
      <c r="KHY852" s="14"/>
      <c r="KHZ852" s="14"/>
      <c r="KIA852" s="14"/>
      <c r="KIB852" s="14"/>
      <c r="KIC852" s="14"/>
      <c r="KID852" s="14"/>
      <c r="KIE852" s="14"/>
      <c r="KIF852" s="14"/>
      <c r="KIG852" s="14"/>
      <c r="KIH852" s="14"/>
      <c r="KII852" s="14"/>
      <c r="KIJ852" s="14"/>
      <c r="KIK852" s="14"/>
      <c r="KIL852" s="14"/>
      <c r="KIM852" s="14"/>
      <c r="KIN852" s="14"/>
      <c r="KIO852" s="14"/>
      <c r="KIP852" s="14"/>
      <c r="KIQ852" s="14"/>
      <c r="KIR852" s="14"/>
      <c r="KIS852" s="14"/>
      <c r="KIT852" s="14"/>
      <c r="KIU852" s="14"/>
      <c r="KIV852" s="14"/>
      <c r="KIW852" s="14"/>
      <c r="KIX852" s="14"/>
      <c r="KIY852" s="14"/>
      <c r="KIZ852" s="14"/>
      <c r="KJA852" s="14"/>
      <c r="KJB852" s="14"/>
      <c r="KJC852" s="14"/>
      <c r="KJD852" s="14"/>
      <c r="KJE852" s="14"/>
      <c r="KJF852" s="14"/>
      <c r="KJG852" s="14"/>
      <c r="KJH852" s="14"/>
      <c r="KJI852" s="14"/>
      <c r="KJJ852" s="14"/>
      <c r="KJK852" s="14"/>
      <c r="KJL852" s="14"/>
      <c r="KJM852" s="14"/>
      <c r="KJN852" s="14"/>
      <c r="KJO852" s="14"/>
      <c r="KJP852" s="14"/>
      <c r="KJQ852" s="14"/>
      <c r="KJR852" s="14"/>
      <c r="KJS852" s="14"/>
      <c r="KJT852" s="14"/>
      <c r="KJU852" s="14"/>
      <c r="KJV852" s="14"/>
      <c r="KJW852" s="14"/>
      <c r="KJX852" s="14"/>
      <c r="KJY852" s="14"/>
      <c r="KJZ852" s="14"/>
      <c r="KKA852" s="14"/>
      <c r="KKB852" s="14"/>
      <c r="KKC852" s="14"/>
      <c r="KKD852" s="14"/>
      <c r="KKE852" s="14"/>
      <c r="KKF852" s="14"/>
      <c r="KKG852" s="14"/>
      <c r="KKH852" s="14"/>
      <c r="KKI852" s="14"/>
      <c r="KKJ852" s="14"/>
      <c r="KKK852" s="14"/>
      <c r="KKL852" s="14"/>
      <c r="KKM852" s="14"/>
      <c r="KKN852" s="14"/>
      <c r="KKO852" s="14"/>
      <c r="KKP852" s="14"/>
      <c r="KKQ852" s="14"/>
      <c r="KKR852" s="14"/>
      <c r="KKS852" s="14"/>
      <c r="KKT852" s="14"/>
      <c r="KKU852" s="14"/>
      <c r="KKV852" s="14"/>
      <c r="KKW852" s="14"/>
      <c r="KKX852" s="14"/>
      <c r="KKY852" s="14"/>
      <c r="KKZ852" s="14"/>
      <c r="KLA852" s="14"/>
      <c r="KLB852" s="14"/>
      <c r="KLC852" s="14"/>
      <c r="KLD852" s="14"/>
      <c r="KLE852" s="14"/>
      <c r="KLF852" s="14"/>
      <c r="KLG852" s="14"/>
      <c r="KLH852" s="14"/>
      <c r="KLI852" s="14"/>
      <c r="KLJ852" s="14"/>
      <c r="KLK852" s="14"/>
      <c r="KLL852" s="14"/>
      <c r="KLM852" s="14"/>
      <c r="KLN852" s="14"/>
      <c r="KLO852" s="14"/>
      <c r="KLP852" s="14"/>
      <c r="KLQ852" s="14"/>
      <c r="KLR852" s="14"/>
      <c r="KLS852" s="14"/>
      <c r="KLT852" s="14"/>
      <c r="KLU852" s="14"/>
      <c r="KLV852" s="14"/>
      <c r="KLW852" s="14"/>
      <c r="KLX852" s="14"/>
      <c r="KLY852" s="14"/>
      <c r="KLZ852" s="14"/>
      <c r="KMA852" s="14"/>
      <c r="KMB852" s="14"/>
      <c r="KMC852" s="14"/>
      <c r="KMD852" s="14"/>
      <c r="KME852" s="14"/>
      <c r="KMF852" s="14"/>
      <c r="KMG852" s="14"/>
      <c r="KMH852" s="14"/>
      <c r="KMI852" s="14"/>
      <c r="KMJ852" s="14"/>
      <c r="KMK852" s="14"/>
      <c r="KML852" s="14"/>
      <c r="KMM852" s="14"/>
      <c r="KMN852" s="14"/>
      <c r="KMO852" s="14"/>
      <c r="KMP852" s="14"/>
      <c r="KMQ852" s="14"/>
      <c r="KMR852" s="14"/>
      <c r="KMS852" s="14"/>
      <c r="KMT852" s="14"/>
      <c r="KMU852" s="14"/>
      <c r="KMV852" s="14"/>
      <c r="KMW852" s="14"/>
      <c r="KMX852" s="14"/>
      <c r="KMY852" s="14"/>
      <c r="KMZ852" s="14"/>
      <c r="KNA852" s="14"/>
      <c r="KNB852" s="14"/>
      <c r="KNC852" s="14"/>
      <c r="KND852" s="14"/>
      <c r="KNE852" s="14"/>
      <c r="KNF852" s="14"/>
      <c r="KNG852" s="14"/>
      <c r="KNH852" s="14"/>
      <c r="KNI852" s="14"/>
      <c r="KNJ852" s="14"/>
      <c r="KNK852" s="14"/>
      <c r="KNL852" s="14"/>
      <c r="KNM852" s="14"/>
      <c r="KNN852" s="14"/>
      <c r="KNO852" s="14"/>
      <c r="KNP852" s="14"/>
      <c r="KNQ852" s="14"/>
      <c r="KNR852" s="14"/>
      <c r="KNS852" s="14"/>
      <c r="KNT852" s="14"/>
      <c r="KNU852" s="14"/>
      <c r="KNV852" s="14"/>
      <c r="KNW852" s="14"/>
      <c r="KNX852" s="14"/>
      <c r="KNY852" s="14"/>
      <c r="KNZ852" s="14"/>
      <c r="KOA852" s="14"/>
      <c r="KOB852" s="14"/>
      <c r="KOC852" s="14"/>
      <c r="KOD852" s="14"/>
      <c r="KOE852" s="14"/>
      <c r="KOF852" s="14"/>
      <c r="KOG852" s="14"/>
      <c r="KOH852" s="14"/>
      <c r="KOI852" s="14"/>
      <c r="KOJ852" s="14"/>
      <c r="KOK852" s="14"/>
      <c r="KOL852" s="14"/>
      <c r="KOM852" s="14"/>
      <c r="KON852" s="14"/>
      <c r="KOO852" s="14"/>
      <c r="KOP852" s="14"/>
      <c r="KOQ852" s="14"/>
      <c r="KOR852" s="14"/>
      <c r="KOS852" s="14"/>
      <c r="KOT852" s="14"/>
      <c r="KOU852" s="14"/>
      <c r="KOV852" s="14"/>
      <c r="KOW852" s="14"/>
      <c r="KOX852" s="14"/>
      <c r="KOY852" s="14"/>
      <c r="KOZ852" s="14"/>
      <c r="KPA852" s="14"/>
      <c r="KPB852" s="14"/>
      <c r="KPC852" s="14"/>
      <c r="KPD852" s="14"/>
      <c r="KPE852" s="14"/>
      <c r="KPF852" s="14"/>
      <c r="KPG852" s="14"/>
      <c r="KPH852" s="14"/>
      <c r="KPI852" s="14"/>
      <c r="KPJ852" s="14"/>
      <c r="KPK852" s="14"/>
      <c r="KPL852" s="14"/>
      <c r="KPM852" s="14"/>
      <c r="KPN852" s="14"/>
      <c r="KPO852" s="14"/>
      <c r="KPP852" s="14"/>
      <c r="KPQ852" s="14"/>
      <c r="KPR852" s="14"/>
      <c r="KPS852" s="14"/>
      <c r="KPT852" s="14"/>
      <c r="KPU852" s="14"/>
      <c r="KPV852" s="14"/>
      <c r="KPW852" s="14"/>
      <c r="KPX852" s="14"/>
      <c r="KPY852" s="14"/>
      <c r="KPZ852" s="14"/>
      <c r="KQA852" s="14"/>
      <c r="KQB852" s="14"/>
      <c r="KQC852" s="14"/>
      <c r="KQD852" s="14"/>
      <c r="KQE852" s="14"/>
      <c r="KQF852" s="14"/>
      <c r="KQG852" s="14"/>
      <c r="KQH852" s="14"/>
      <c r="KQI852" s="14"/>
      <c r="KQJ852" s="14"/>
      <c r="KQK852" s="14"/>
      <c r="KQL852" s="14"/>
      <c r="KQM852" s="14"/>
      <c r="KQN852" s="14"/>
      <c r="KQO852" s="14"/>
      <c r="KQP852" s="14"/>
      <c r="KQQ852" s="14"/>
      <c r="KQR852" s="14"/>
      <c r="KQS852" s="14"/>
      <c r="KQT852" s="14"/>
      <c r="KQU852" s="14"/>
      <c r="KQV852" s="14"/>
      <c r="KQW852" s="14"/>
      <c r="KQX852" s="14"/>
      <c r="KQY852" s="14"/>
      <c r="KQZ852" s="14"/>
      <c r="KRA852" s="14"/>
      <c r="KRB852" s="14"/>
      <c r="KRC852" s="14"/>
      <c r="KRD852" s="14"/>
      <c r="KRE852" s="14"/>
      <c r="KRF852" s="14"/>
      <c r="KRG852" s="14"/>
      <c r="KRH852" s="14"/>
      <c r="KRI852" s="14"/>
      <c r="KRJ852" s="14"/>
      <c r="KRK852" s="14"/>
      <c r="KRL852" s="14"/>
      <c r="KRM852" s="14"/>
      <c r="KRN852" s="14"/>
      <c r="KRO852" s="14"/>
      <c r="KRP852" s="14"/>
      <c r="KRQ852" s="14"/>
      <c r="KRR852" s="14"/>
      <c r="KRS852" s="14"/>
      <c r="KRT852" s="14"/>
      <c r="KRU852" s="14"/>
      <c r="KRV852" s="14"/>
      <c r="KRW852" s="14"/>
      <c r="KRX852" s="14"/>
      <c r="KRY852" s="14"/>
      <c r="KRZ852" s="14"/>
      <c r="KSA852" s="14"/>
      <c r="KSB852" s="14"/>
      <c r="KSC852" s="14"/>
      <c r="KSD852" s="14"/>
      <c r="KSE852" s="14"/>
      <c r="KSF852" s="14"/>
      <c r="KSG852" s="14"/>
      <c r="KSH852" s="14"/>
      <c r="KSI852" s="14"/>
      <c r="KSJ852" s="14"/>
      <c r="KSK852" s="14"/>
      <c r="KSL852" s="14"/>
      <c r="KSM852" s="14"/>
      <c r="KSN852" s="14"/>
      <c r="KSO852" s="14"/>
      <c r="KSP852" s="14"/>
      <c r="KSQ852" s="14"/>
      <c r="KSR852" s="14"/>
      <c r="KSS852" s="14"/>
      <c r="KST852" s="14"/>
      <c r="KSU852" s="14"/>
      <c r="KSV852" s="14"/>
      <c r="KSW852" s="14"/>
      <c r="KSX852" s="14"/>
      <c r="KSY852" s="14"/>
      <c r="KSZ852" s="14"/>
      <c r="KTA852" s="14"/>
      <c r="KTB852" s="14"/>
      <c r="KTC852" s="14"/>
      <c r="KTD852" s="14"/>
      <c r="KTE852" s="14"/>
      <c r="KTF852" s="14"/>
      <c r="KTG852" s="14"/>
      <c r="KTH852" s="14"/>
      <c r="KTI852" s="14"/>
      <c r="KTJ852" s="14"/>
      <c r="KTK852" s="14"/>
      <c r="KTL852" s="14"/>
      <c r="KTM852" s="14"/>
      <c r="KTN852" s="14"/>
      <c r="KTO852" s="14"/>
      <c r="KTP852" s="14"/>
      <c r="KTQ852" s="14"/>
      <c r="KTR852" s="14"/>
      <c r="KTS852" s="14"/>
      <c r="KTT852" s="14"/>
      <c r="KTU852" s="14"/>
      <c r="KTV852" s="14"/>
      <c r="KTW852" s="14"/>
      <c r="KTX852" s="14"/>
      <c r="KTY852" s="14"/>
      <c r="KTZ852" s="14"/>
      <c r="KUA852" s="14"/>
      <c r="KUB852" s="14"/>
      <c r="KUC852" s="14"/>
      <c r="KUD852" s="14"/>
      <c r="KUE852" s="14"/>
      <c r="KUF852" s="14"/>
      <c r="KUG852" s="14"/>
      <c r="KUH852" s="14"/>
      <c r="KUI852" s="14"/>
      <c r="KUJ852" s="14"/>
      <c r="KUK852" s="14"/>
      <c r="KUL852" s="14"/>
      <c r="KUM852" s="14"/>
      <c r="KUN852" s="14"/>
      <c r="KUO852" s="14"/>
      <c r="KUP852" s="14"/>
      <c r="KUQ852" s="14"/>
      <c r="KUR852" s="14"/>
      <c r="KUS852" s="14"/>
      <c r="KUT852" s="14"/>
      <c r="KUU852" s="14"/>
      <c r="KUV852" s="14"/>
      <c r="KUW852" s="14"/>
      <c r="KUX852" s="14"/>
      <c r="KUY852" s="14"/>
      <c r="KUZ852" s="14"/>
      <c r="KVA852" s="14"/>
      <c r="KVB852" s="14"/>
      <c r="KVC852" s="14"/>
      <c r="KVD852" s="14"/>
      <c r="KVE852" s="14"/>
      <c r="KVF852" s="14"/>
      <c r="KVG852" s="14"/>
      <c r="KVH852" s="14"/>
      <c r="KVI852" s="14"/>
      <c r="KVJ852" s="14"/>
      <c r="KVK852" s="14"/>
      <c r="KVL852" s="14"/>
      <c r="KVM852" s="14"/>
      <c r="KVN852" s="14"/>
      <c r="KVO852" s="14"/>
      <c r="KVP852" s="14"/>
      <c r="KVQ852" s="14"/>
      <c r="KVR852" s="14"/>
      <c r="KVS852" s="14"/>
      <c r="KVT852" s="14"/>
      <c r="KVU852" s="14"/>
      <c r="KVV852" s="14"/>
      <c r="KVW852" s="14"/>
      <c r="KVX852" s="14"/>
      <c r="KVY852" s="14"/>
      <c r="KVZ852" s="14"/>
      <c r="KWA852" s="14"/>
      <c r="KWB852" s="14"/>
      <c r="KWC852" s="14"/>
      <c r="KWD852" s="14"/>
      <c r="KWE852" s="14"/>
      <c r="KWF852" s="14"/>
      <c r="KWG852" s="14"/>
      <c r="KWH852" s="14"/>
      <c r="KWI852" s="14"/>
      <c r="KWJ852" s="14"/>
      <c r="KWK852" s="14"/>
      <c r="KWL852" s="14"/>
      <c r="KWM852" s="14"/>
      <c r="KWN852" s="14"/>
      <c r="KWO852" s="14"/>
      <c r="KWP852" s="14"/>
      <c r="KWQ852" s="14"/>
      <c r="KWR852" s="14"/>
      <c r="KWS852" s="14"/>
      <c r="KWT852" s="14"/>
      <c r="KWU852" s="14"/>
      <c r="KWV852" s="14"/>
      <c r="KWW852" s="14"/>
      <c r="KWX852" s="14"/>
      <c r="KWY852" s="14"/>
      <c r="KWZ852" s="14"/>
      <c r="KXA852" s="14"/>
      <c r="KXB852" s="14"/>
      <c r="KXC852" s="14"/>
      <c r="KXD852" s="14"/>
      <c r="KXE852" s="14"/>
      <c r="KXF852" s="14"/>
      <c r="KXG852" s="14"/>
      <c r="KXH852" s="14"/>
      <c r="KXI852" s="14"/>
      <c r="KXJ852" s="14"/>
      <c r="KXK852" s="14"/>
      <c r="KXL852" s="14"/>
      <c r="KXM852" s="14"/>
      <c r="KXN852" s="14"/>
      <c r="KXO852" s="14"/>
      <c r="KXP852" s="14"/>
      <c r="KXQ852" s="14"/>
      <c r="KXR852" s="14"/>
      <c r="KXS852" s="14"/>
      <c r="KXT852" s="14"/>
      <c r="KXU852" s="14"/>
      <c r="KXV852" s="14"/>
      <c r="KXW852" s="14"/>
      <c r="KXX852" s="14"/>
      <c r="KXY852" s="14"/>
      <c r="KXZ852" s="14"/>
      <c r="KYA852" s="14"/>
      <c r="KYB852" s="14"/>
      <c r="KYC852" s="14"/>
      <c r="KYD852" s="14"/>
      <c r="KYE852" s="14"/>
      <c r="KYF852" s="14"/>
      <c r="KYG852" s="14"/>
      <c r="KYH852" s="14"/>
      <c r="KYI852" s="14"/>
      <c r="KYJ852" s="14"/>
      <c r="KYK852" s="14"/>
      <c r="KYL852" s="14"/>
      <c r="KYM852" s="14"/>
      <c r="KYN852" s="14"/>
      <c r="KYO852" s="14"/>
      <c r="KYP852" s="14"/>
      <c r="KYQ852" s="14"/>
      <c r="KYR852" s="14"/>
      <c r="KYS852" s="14"/>
      <c r="KYT852" s="14"/>
      <c r="KYU852" s="14"/>
      <c r="KYV852" s="14"/>
      <c r="KYW852" s="14"/>
      <c r="KYX852" s="14"/>
      <c r="KYY852" s="14"/>
      <c r="KYZ852" s="14"/>
      <c r="KZA852" s="14"/>
      <c r="KZB852" s="14"/>
      <c r="KZC852" s="14"/>
      <c r="KZD852" s="14"/>
      <c r="KZE852" s="14"/>
      <c r="KZF852" s="14"/>
      <c r="KZG852" s="14"/>
      <c r="KZH852" s="14"/>
      <c r="KZI852" s="14"/>
      <c r="KZJ852" s="14"/>
      <c r="KZK852" s="14"/>
      <c r="KZL852" s="14"/>
      <c r="KZM852" s="14"/>
      <c r="KZN852" s="14"/>
      <c r="KZO852" s="14"/>
      <c r="KZP852" s="14"/>
      <c r="KZQ852" s="14"/>
      <c r="KZR852" s="14"/>
      <c r="KZS852" s="14"/>
      <c r="KZT852" s="14"/>
      <c r="KZU852" s="14"/>
      <c r="KZV852" s="14"/>
      <c r="KZW852" s="14"/>
      <c r="KZX852" s="14"/>
      <c r="KZY852" s="14"/>
      <c r="KZZ852" s="14"/>
      <c r="LAA852" s="14"/>
      <c r="LAB852" s="14"/>
      <c r="LAC852" s="14"/>
      <c r="LAD852" s="14"/>
      <c r="LAE852" s="14"/>
      <c r="LAF852" s="14"/>
      <c r="LAG852" s="14"/>
      <c r="LAH852" s="14"/>
      <c r="LAI852" s="14"/>
      <c r="LAJ852" s="14"/>
      <c r="LAK852" s="14"/>
      <c r="LAL852" s="14"/>
      <c r="LAM852" s="14"/>
      <c r="LAN852" s="14"/>
      <c r="LAO852" s="14"/>
      <c r="LAP852" s="14"/>
      <c r="LAQ852" s="14"/>
      <c r="LAR852" s="14"/>
      <c r="LAS852" s="14"/>
      <c r="LAT852" s="14"/>
      <c r="LAU852" s="14"/>
      <c r="LAV852" s="14"/>
      <c r="LAW852" s="14"/>
      <c r="LAX852" s="14"/>
      <c r="LAY852" s="14"/>
      <c r="LAZ852" s="14"/>
      <c r="LBA852" s="14"/>
      <c r="LBB852" s="14"/>
      <c r="LBC852" s="14"/>
      <c r="LBD852" s="14"/>
      <c r="LBE852" s="14"/>
      <c r="LBF852" s="14"/>
      <c r="LBG852" s="14"/>
      <c r="LBH852" s="14"/>
      <c r="LBI852" s="14"/>
      <c r="LBJ852" s="14"/>
      <c r="LBK852" s="14"/>
      <c r="LBL852" s="14"/>
      <c r="LBM852" s="14"/>
      <c r="LBN852" s="14"/>
      <c r="LBO852" s="14"/>
      <c r="LBP852" s="14"/>
      <c r="LBQ852" s="14"/>
      <c r="LBR852" s="14"/>
      <c r="LBS852" s="14"/>
      <c r="LBT852" s="14"/>
      <c r="LBU852" s="14"/>
      <c r="LBV852" s="14"/>
      <c r="LBW852" s="14"/>
      <c r="LBX852" s="14"/>
      <c r="LBY852" s="14"/>
      <c r="LBZ852" s="14"/>
      <c r="LCA852" s="14"/>
      <c r="LCB852" s="14"/>
      <c r="LCC852" s="14"/>
      <c r="LCD852" s="14"/>
      <c r="LCE852" s="14"/>
      <c r="LCF852" s="14"/>
      <c r="LCG852" s="14"/>
      <c r="LCH852" s="14"/>
      <c r="LCI852" s="14"/>
      <c r="LCJ852" s="14"/>
      <c r="LCK852" s="14"/>
      <c r="LCL852" s="14"/>
      <c r="LCM852" s="14"/>
      <c r="LCN852" s="14"/>
      <c r="LCO852" s="14"/>
      <c r="LCP852" s="14"/>
      <c r="LCQ852" s="14"/>
      <c r="LCR852" s="14"/>
      <c r="LCS852" s="14"/>
      <c r="LCT852" s="14"/>
      <c r="LCU852" s="14"/>
      <c r="LCV852" s="14"/>
      <c r="LCW852" s="14"/>
      <c r="LCX852" s="14"/>
      <c r="LCY852" s="14"/>
      <c r="LCZ852" s="14"/>
      <c r="LDA852" s="14"/>
      <c r="LDB852" s="14"/>
      <c r="LDC852" s="14"/>
      <c r="LDD852" s="14"/>
      <c r="LDE852" s="14"/>
      <c r="LDF852" s="14"/>
      <c r="LDG852" s="14"/>
      <c r="LDH852" s="14"/>
      <c r="LDI852" s="14"/>
      <c r="LDJ852" s="14"/>
      <c r="LDK852" s="14"/>
      <c r="LDL852" s="14"/>
      <c r="LDM852" s="14"/>
      <c r="LDN852" s="14"/>
      <c r="LDO852" s="14"/>
      <c r="LDP852" s="14"/>
      <c r="LDQ852" s="14"/>
      <c r="LDR852" s="14"/>
      <c r="LDS852" s="14"/>
      <c r="LDT852" s="14"/>
      <c r="LDU852" s="14"/>
      <c r="LDV852" s="14"/>
      <c r="LDW852" s="14"/>
      <c r="LDX852" s="14"/>
      <c r="LDY852" s="14"/>
      <c r="LDZ852" s="14"/>
      <c r="LEA852" s="14"/>
      <c r="LEB852" s="14"/>
      <c r="LEC852" s="14"/>
      <c r="LED852" s="14"/>
      <c r="LEE852" s="14"/>
      <c r="LEF852" s="14"/>
      <c r="LEG852" s="14"/>
      <c r="LEH852" s="14"/>
      <c r="LEI852" s="14"/>
      <c r="LEJ852" s="14"/>
      <c r="LEK852" s="14"/>
      <c r="LEL852" s="14"/>
      <c r="LEM852" s="14"/>
      <c r="LEN852" s="14"/>
      <c r="LEO852" s="14"/>
      <c r="LEP852" s="14"/>
      <c r="LEQ852" s="14"/>
      <c r="LER852" s="14"/>
      <c r="LES852" s="14"/>
      <c r="LET852" s="14"/>
      <c r="LEU852" s="14"/>
      <c r="LEV852" s="14"/>
      <c r="LEW852" s="14"/>
      <c r="LEX852" s="14"/>
      <c r="LEY852" s="14"/>
      <c r="LEZ852" s="14"/>
      <c r="LFA852" s="14"/>
      <c r="LFB852" s="14"/>
      <c r="LFC852" s="14"/>
      <c r="LFD852" s="14"/>
      <c r="LFE852" s="14"/>
      <c r="LFF852" s="14"/>
      <c r="LFG852" s="14"/>
      <c r="LFH852" s="14"/>
      <c r="LFI852" s="14"/>
      <c r="LFJ852" s="14"/>
      <c r="LFK852" s="14"/>
      <c r="LFL852" s="14"/>
      <c r="LFM852" s="14"/>
      <c r="LFN852" s="14"/>
      <c r="LFO852" s="14"/>
      <c r="LFP852" s="14"/>
      <c r="LFQ852" s="14"/>
      <c r="LFR852" s="14"/>
      <c r="LFS852" s="14"/>
      <c r="LFT852" s="14"/>
      <c r="LFU852" s="14"/>
      <c r="LFV852" s="14"/>
      <c r="LFW852" s="14"/>
      <c r="LFX852" s="14"/>
      <c r="LFY852" s="14"/>
      <c r="LFZ852" s="14"/>
      <c r="LGA852" s="14"/>
      <c r="LGB852" s="14"/>
      <c r="LGC852" s="14"/>
      <c r="LGD852" s="14"/>
      <c r="LGE852" s="14"/>
      <c r="LGF852" s="14"/>
      <c r="LGG852" s="14"/>
      <c r="LGH852" s="14"/>
      <c r="LGI852" s="14"/>
      <c r="LGJ852" s="14"/>
      <c r="LGK852" s="14"/>
      <c r="LGL852" s="14"/>
      <c r="LGM852" s="14"/>
      <c r="LGN852" s="14"/>
      <c r="LGO852" s="14"/>
      <c r="LGP852" s="14"/>
      <c r="LGQ852" s="14"/>
      <c r="LGR852" s="14"/>
      <c r="LGS852" s="14"/>
      <c r="LGT852" s="14"/>
      <c r="LGU852" s="14"/>
      <c r="LGV852" s="14"/>
      <c r="LGW852" s="14"/>
      <c r="LGX852" s="14"/>
      <c r="LGY852" s="14"/>
      <c r="LGZ852" s="14"/>
      <c r="LHA852" s="14"/>
      <c r="LHB852" s="14"/>
      <c r="LHC852" s="14"/>
      <c r="LHD852" s="14"/>
      <c r="LHE852" s="14"/>
      <c r="LHF852" s="14"/>
      <c r="LHG852" s="14"/>
      <c r="LHH852" s="14"/>
      <c r="LHI852" s="14"/>
      <c r="LHJ852" s="14"/>
      <c r="LHK852" s="14"/>
      <c r="LHL852" s="14"/>
      <c r="LHM852" s="14"/>
      <c r="LHN852" s="14"/>
      <c r="LHO852" s="14"/>
      <c r="LHP852" s="14"/>
      <c r="LHQ852" s="14"/>
      <c r="LHR852" s="14"/>
      <c r="LHS852" s="14"/>
      <c r="LHT852" s="14"/>
      <c r="LHU852" s="14"/>
      <c r="LHV852" s="14"/>
      <c r="LHW852" s="14"/>
      <c r="LHX852" s="14"/>
      <c r="LHY852" s="14"/>
      <c r="LHZ852" s="14"/>
      <c r="LIA852" s="14"/>
      <c r="LIB852" s="14"/>
      <c r="LIC852" s="14"/>
      <c r="LID852" s="14"/>
      <c r="LIE852" s="14"/>
      <c r="LIF852" s="14"/>
      <c r="LIG852" s="14"/>
      <c r="LIH852" s="14"/>
      <c r="LII852" s="14"/>
      <c r="LIJ852" s="14"/>
      <c r="LIK852" s="14"/>
      <c r="LIL852" s="14"/>
      <c r="LIM852" s="14"/>
      <c r="LIN852" s="14"/>
      <c r="LIO852" s="14"/>
      <c r="LIP852" s="14"/>
      <c r="LIQ852" s="14"/>
      <c r="LIR852" s="14"/>
      <c r="LIS852" s="14"/>
      <c r="LIT852" s="14"/>
      <c r="LIU852" s="14"/>
      <c r="LIV852" s="14"/>
      <c r="LIW852" s="14"/>
      <c r="LIX852" s="14"/>
      <c r="LIY852" s="14"/>
      <c r="LIZ852" s="14"/>
      <c r="LJA852" s="14"/>
      <c r="LJB852" s="14"/>
      <c r="LJC852" s="14"/>
      <c r="LJD852" s="14"/>
      <c r="LJE852" s="14"/>
      <c r="LJF852" s="14"/>
      <c r="LJG852" s="14"/>
      <c r="LJH852" s="14"/>
      <c r="LJI852" s="14"/>
      <c r="LJJ852" s="14"/>
      <c r="LJK852" s="14"/>
      <c r="LJL852" s="14"/>
      <c r="LJM852" s="14"/>
      <c r="LJN852" s="14"/>
      <c r="LJO852" s="14"/>
      <c r="LJP852" s="14"/>
      <c r="LJQ852" s="14"/>
      <c r="LJR852" s="14"/>
      <c r="LJS852" s="14"/>
      <c r="LJT852" s="14"/>
      <c r="LJU852" s="14"/>
      <c r="LJV852" s="14"/>
      <c r="LJW852" s="14"/>
      <c r="LJX852" s="14"/>
      <c r="LJY852" s="14"/>
      <c r="LJZ852" s="14"/>
      <c r="LKA852" s="14"/>
      <c r="LKB852" s="14"/>
      <c r="LKC852" s="14"/>
      <c r="LKD852" s="14"/>
      <c r="LKE852" s="14"/>
      <c r="LKF852" s="14"/>
      <c r="LKG852" s="14"/>
      <c r="LKH852" s="14"/>
      <c r="LKI852" s="14"/>
      <c r="LKJ852" s="14"/>
      <c r="LKK852" s="14"/>
      <c r="LKL852" s="14"/>
      <c r="LKM852" s="14"/>
      <c r="LKN852" s="14"/>
      <c r="LKO852" s="14"/>
      <c r="LKP852" s="14"/>
      <c r="LKQ852" s="14"/>
      <c r="LKR852" s="14"/>
      <c r="LKS852" s="14"/>
      <c r="LKT852" s="14"/>
      <c r="LKU852" s="14"/>
      <c r="LKV852" s="14"/>
      <c r="LKW852" s="14"/>
      <c r="LKX852" s="14"/>
      <c r="LKY852" s="14"/>
      <c r="LKZ852" s="14"/>
      <c r="LLA852" s="14"/>
      <c r="LLB852" s="14"/>
      <c r="LLC852" s="14"/>
      <c r="LLD852" s="14"/>
      <c r="LLE852" s="14"/>
      <c r="LLF852" s="14"/>
      <c r="LLG852" s="14"/>
      <c r="LLH852" s="14"/>
      <c r="LLI852" s="14"/>
      <c r="LLJ852" s="14"/>
      <c r="LLK852" s="14"/>
      <c r="LLL852" s="14"/>
      <c r="LLM852" s="14"/>
      <c r="LLN852" s="14"/>
      <c r="LLO852" s="14"/>
      <c r="LLP852" s="14"/>
      <c r="LLQ852" s="14"/>
      <c r="LLR852" s="14"/>
      <c r="LLS852" s="14"/>
      <c r="LLT852" s="14"/>
      <c r="LLU852" s="14"/>
      <c r="LLV852" s="14"/>
      <c r="LLW852" s="14"/>
      <c r="LLX852" s="14"/>
      <c r="LLY852" s="14"/>
      <c r="LLZ852" s="14"/>
      <c r="LMA852" s="14"/>
      <c r="LMB852" s="14"/>
      <c r="LMC852" s="14"/>
      <c r="LMD852" s="14"/>
      <c r="LME852" s="14"/>
      <c r="LMF852" s="14"/>
      <c r="LMG852" s="14"/>
      <c r="LMH852" s="14"/>
      <c r="LMI852" s="14"/>
      <c r="LMJ852" s="14"/>
      <c r="LMK852" s="14"/>
      <c r="LML852" s="14"/>
      <c r="LMM852" s="14"/>
      <c r="LMN852" s="14"/>
      <c r="LMO852" s="14"/>
      <c r="LMP852" s="14"/>
      <c r="LMQ852" s="14"/>
      <c r="LMR852" s="14"/>
      <c r="LMS852" s="14"/>
      <c r="LMT852" s="14"/>
      <c r="LMU852" s="14"/>
      <c r="LMV852" s="14"/>
      <c r="LMW852" s="14"/>
      <c r="LMX852" s="14"/>
      <c r="LMY852" s="14"/>
      <c r="LMZ852" s="14"/>
      <c r="LNA852" s="14"/>
      <c r="LNB852" s="14"/>
      <c r="LNC852" s="14"/>
      <c r="LND852" s="14"/>
      <c r="LNE852" s="14"/>
      <c r="LNF852" s="14"/>
      <c r="LNG852" s="14"/>
      <c r="LNH852" s="14"/>
      <c r="LNI852" s="14"/>
      <c r="LNJ852" s="14"/>
      <c r="LNK852" s="14"/>
      <c r="LNL852" s="14"/>
      <c r="LNM852" s="14"/>
      <c r="LNN852" s="14"/>
      <c r="LNO852" s="14"/>
      <c r="LNP852" s="14"/>
      <c r="LNQ852" s="14"/>
      <c r="LNR852" s="14"/>
      <c r="LNS852" s="14"/>
      <c r="LNT852" s="14"/>
      <c r="LNU852" s="14"/>
      <c r="LNV852" s="14"/>
      <c r="LNW852" s="14"/>
      <c r="LNX852" s="14"/>
      <c r="LNY852" s="14"/>
      <c r="LNZ852" s="14"/>
      <c r="LOA852" s="14"/>
      <c r="LOB852" s="14"/>
      <c r="LOC852" s="14"/>
      <c r="LOD852" s="14"/>
      <c r="LOE852" s="14"/>
      <c r="LOF852" s="14"/>
      <c r="LOG852" s="14"/>
      <c r="LOH852" s="14"/>
      <c r="LOI852" s="14"/>
      <c r="LOJ852" s="14"/>
      <c r="LOK852" s="14"/>
      <c r="LOL852" s="14"/>
      <c r="LOM852" s="14"/>
      <c r="LON852" s="14"/>
      <c r="LOO852" s="14"/>
      <c r="LOP852" s="14"/>
      <c r="LOQ852" s="14"/>
      <c r="LOR852" s="14"/>
      <c r="LOS852" s="14"/>
      <c r="LOT852" s="14"/>
      <c r="LOU852" s="14"/>
      <c r="LOV852" s="14"/>
      <c r="LOW852" s="14"/>
      <c r="LOX852" s="14"/>
      <c r="LOY852" s="14"/>
      <c r="LOZ852" s="14"/>
      <c r="LPA852" s="14"/>
      <c r="LPB852" s="14"/>
      <c r="LPC852" s="14"/>
      <c r="LPD852" s="14"/>
      <c r="LPE852" s="14"/>
      <c r="LPF852" s="14"/>
      <c r="LPG852" s="14"/>
      <c r="LPH852" s="14"/>
      <c r="LPI852" s="14"/>
      <c r="LPJ852" s="14"/>
      <c r="LPK852" s="14"/>
      <c r="LPL852" s="14"/>
      <c r="LPM852" s="14"/>
      <c r="LPN852" s="14"/>
      <c r="LPO852" s="14"/>
      <c r="LPP852" s="14"/>
      <c r="LPQ852" s="14"/>
      <c r="LPR852" s="14"/>
      <c r="LPS852" s="14"/>
      <c r="LPT852" s="14"/>
      <c r="LPU852" s="14"/>
      <c r="LPV852" s="14"/>
      <c r="LPW852" s="14"/>
      <c r="LPX852" s="14"/>
      <c r="LPY852" s="14"/>
      <c r="LPZ852" s="14"/>
      <c r="LQA852" s="14"/>
      <c r="LQB852" s="14"/>
      <c r="LQC852" s="14"/>
      <c r="LQD852" s="14"/>
      <c r="LQE852" s="14"/>
      <c r="LQF852" s="14"/>
      <c r="LQG852" s="14"/>
      <c r="LQH852" s="14"/>
      <c r="LQI852" s="14"/>
      <c r="LQJ852" s="14"/>
      <c r="LQK852" s="14"/>
      <c r="LQL852" s="14"/>
      <c r="LQM852" s="14"/>
      <c r="LQN852" s="14"/>
      <c r="LQO852" s="14"/>
      <c r="LQP852" s="14"/>
      <c r="LQQ852" s="14"/>
      <c r="LQR852" s="14"/>
      <c r="LQS852" s="14"/>
      <c r="LQT852" s="14"/>
      <c r="LQU852" s="14"/>
      <c r="LQV852" s="14"/>
      <c r="LQW852" s="14"/>
      <c r="LQX852" s="14"/>
      <c r="LQY852" s="14"/>
      <c r="LQZ852" s="14"/>
      <c r="LRA852" s="14"/>
      <c r="LRB852" s="14"/>
      <c r="LRC852" s="14"/>
      <c r="LRD852" s="14"/>
      <c r="LRE852" s="14"/>
      <c r="LRF852" s="14"/>
      <c r="LRG852" s="14"/>
      <c r="LRH852" s="14"/>
      <c r="LRI852" s="14"/>
      <c r="LRJ852" s="14"/>
      <c r="LRK852" s="14"/>
      <c r="LRL852" s="14"/>
      <c r="LRM852" s="14"/>
      <c r="LRN852" s="14"/>
      <c r="LRO852" s="14"/>
      <c r="LRP852" s="14"/>
      <c r="LRQ852" s="14"/>
      <c r="LRR852" s="14"/>
      <c r="LRS852" s="14"/>
      <c r="LRT852" s="14"/>
      <c r="LRU852" s="14"/>
      <c r="LRV852" s="14"/>
      <c r="LRW852" s="14"/>
      <c r="LRX852" s="14"/>
      <c r="LRY852" s="14"/>
      <c r="LRZ852" s="14"/>
      <c r="LSA852" s="14"/>
      <c r="LSB852" s="14"/>
      <c r="LSC852" s="14"/>
      <c r="LSD852" s="14"/>
      <c r="LSE852" s="14"/>
      <c r="LSF852" s="14"/>
      <c r="LSG852" s="14"/>
      <c r="LSH852" s="14"/>
      <c r="LSI852" s="14"/>
      <c r="LSJ852" s="14"/>
      <c r="LSK852" s="14"/>
      <c r="LSL852" s="14"/>
      <c r="LSM852" s="14"/>
      <c r="LSN852" s="14"/>
      <c r="LSO852" s="14"/>
      <c r="LSP852" s="14"/>
      <c r="LSQ852" s="14"/>
      <c r="LSR852" s="14"/>
      <c r="LSS852" s="14"/>
      <c r="LST852" s="14"/>
      <c r="LSU852" s="14"/>
      <c r="LSV852" s="14"/>
      <c r="LSW852" s="14"/>
      <c r="LSX852" s="14"/>
      <c r="LSY852" s="14"/>
      <c r="LSZ852" s="14"/>
      <c r="LTA852" s="14"/>
      <c r="LTB852" s="14"/>
      <c r="LTC852" s="14"/>
      <c r="LTD852" s="14"/>
      <c r="LTE852" s="14"/>
      <c r="LTF852" s="14"/>
      <c r="LTG852" s="14"/>
      <c r="LTH852" s="14"/>
      <c r="LTI852" s="14"/>
      <c r="LTJ852" s="14"/>
      <c r="LTK852" s="14"/>
      <c r="LTL852" s="14"/>
      <c r="LTM852" s="14"/>
      <c r="LTN852" s="14"/>
      <c r="LTO852" s="14"/>
      <c r="LTP852" s="14"/>
      <c r="LTQ852" s="14"/>
      <c r="LTR852" s="14"/>
      <c r="LTS852" s="14"/>
      <c r="LTT852" s="14"/>
      <c r="LTU852" s="14"/>
      <c r="LTV852" s="14"/>
      <c r="LTW852" s="14"/>
      <c r="LTX852" s="14"/>
      <c r="LTY852" s="14"/>
      <c r="LTZ852" s="14"/>
      <c r="LUA852" s="14"/>
      <c r="LUB852" s="14"/>
      <c r="LUC852" s="14"/>
      <c r="LUD852" s="14"/>
      <c r="LUE852" s="14"/>
      <c r="LUF852" s="14"/>
      <c r="LUG852" s="14"/>
      <c r="LUH852" s="14"/>
      <c r="LUI852" s="14"/>
      <c r="LUJ852" s="14"/>
      <c r="LUK852" s="14"/>
      <c r="LUL852" s="14"/>
      <c r="LUM852" s="14"/>
      <c r="LUN852" s="14"/>
      <c r="LUO852" s="14"/>
      <c r="LUP852" s="14"/>
      <c r="LUQ852" s="14"/>
      <c r="LUR852" s="14"/>
      <c r="LUS852" s="14"/>
      <c r="LUT852" s="14"/>
      <c r="LUU852" s="14"/>
      <c r="LUV852" s="14"/>
      <c r="LUW852" s="14"/>
      <c r="LUX852" s="14"/>
      <c r="LUY852" s="14"/>
      <c r="LUZ852" s="14"/>
      <c r="LVA852" s="14"/>
      <c r="LVB852" s="14"/>
      <c r="LVC852" s="14"/>
      <c r="LVD852" s="14"/>
      <c r="LVE852" s="14"/>
      <c r="LVF852" s="14"/>
      <c r="LVG852" s="14"/>
      <c r="LVH852" s="14"/>
      <c r="LVI852" s="14"/>
      <c r="LVJ852" s="14"/>
      <c r="LVK852" s="14"/>
      <c r="LVL852" s="14"/>
      <c r="LVM852" s="14"/>
      <c r="LVN852" s="14"/>
      <c r="LVO852" s="14"/>
      <c r="LVP852" s="14"/>
      <c r="LVQ852" s="14"/>
      <c r="LVR852" s="14"/>
      <c r="LVS852" s="14"/>
      <c r="LVT852" s="14"/>
      <c r="LVU852" s="14"/>
      <c r="LVV852" s="14"/>
      <c r="LVW852" s="14"/>
      <c r="LVX852" s="14"/>
      <c r="LVY852" s="14"/>
      <c r="LVZ852" s="14"/>
      <c r="LWA852" s="14"/>
      <c r="LWB852" s="14"/>
      <c r="LWC852" s="14"/>
      <c r="LWD852" s="14"/>
      <c r="LWE852" s="14"/>
      <c r="LWF852" s="14"/>
      <c r="LWG852" s="14"/>
      <c r="LWH852" s="14"/>
      <c r="LWI852" s="14"/>
      <c r="LWJ852" s="14"/>
      <c r="LWK852" s="14"/>
      <c r="LWL852" s="14"/>
      <c r="LWM852" s="14"/>
      <c r="LWN852" s="14"/>
      <c r="LWO852" s="14"/>
      <c r="LWP852" s="14"/>
      <c r="LWQ852" s="14"/>
      <c r="LWR852" s="14"/>
      <c r="LWS852" s="14"/>
      <c r="LWT852" s="14"/>
      <c r="LWU852" s="14"/>
      <c r="LWV852" s="14"/>
      <c r="LWW852" s="14"/>
      <c r="LWX852" s="14"/>
      <c r="LWY852" s="14"/>
      <c r="LWZ852" s="14"/>
      <c r="LXA852" s="14"/>
      <c r="LXB852" s="14"/>
      <c r="LXC852" s="14"/>
      <c r="LXD852" s="14"/>
      <c r="LXE852" s="14"/>
      <c r="LXF852" s="14"/>
      <c r="LXG852" s="14"/>
      <c r="LXH852" s="14"/>
      <c r="LXI852" s="14"/>
      <c r="LXJ852" s="14"/>
      <c r="LXK852" s="14"/>
      <c r="LXL852" s="14"/>
      <c r="LXM852" s="14"/>
      <c r="LXN852" s="14"/>
      <c r="LXO852" s="14"/>
      <c r="LXP852" s="14"/>
      <c r="LXQ852" s="14"/>
      <c r="LXR852" s="14"/>
      <c r="LXS852" s="14"/>
      <c r="LXT852" s="14"/>
      <c r="LXU852" s="14"/>
      <c r="LXV852" s="14"/>
      <c r="LXW852" s="14"/>
      <c r="LXX852" s="14"/>
      <c r="LXY852" s="14"/>
      <c r="LXZ852" s="14"/>
      <c r="LYA852" s="14"/>
      <c r="LYB852" s="14"/>
      <c r="LYC852" s="14"/>
      <c r="LYD852" s="14"/>
      <c r="LYE852" s="14"/>
      <c r="LYF852" s="14"/>
      <c r="LYG852" s="14"/>
      <c r="LYH852" s="14"/>
      <c r="LYI852" s="14"/>
      <c r="LYJ852" s="14"/>
      <c r="LYK852" s="14"/>
      <c r="LYL852" s="14"/>
      <c r="LYM852" s="14"/>
      <c r="LYN852" s="14"/>
      <c r="LYO852" s="14"/>
      <c r="LYP852" s="14"/>
      <c r="LYQ852" s="14"/>
      <c r="LYR852" s="14"/>
      <c r="LYS852" s="14"/>
      <c r="LYT852" s="14"/>
      <c r="LYU852" s="14"/>
      <c r="LYV852" s="14"/>
      <c r="LYW852" s="14"/>
      <c r="LYX852" s="14"/>
      <c r="LYY852" s="14"/>
      <c r="LYZ852" s="14"/>
      <c r="LZA852" s="14"/>
      <c r="LZB852" s="14"/>
      <c r="LZC852" s="14"/>
      <c r="LZD852" s="14"/>
      <c r="LZE852" s="14"/>
      <c r="LZF852" s="14"/>
      <c r="LZG852" s="14"/>
      <c r="LZH852" s="14"/>
      <c r="LZI852" s="14"/>
      <c r="LZJ852" s="14"/>
      <c r="LZK852" s="14"/>
      <c r="LZL852" s="14"/>
      <c r="LZM852" s="14"/>
      <c r="LZN852" s="14"/>
      <c r="LZO852" s="14"/>
      <c r="LZP852" s="14"/>
      <c r="LZQ852" s="14"/>
      <c r="LZR852" s="14"/>
      <c r="LZS852" s="14"/>
      <c r="LZT852" s="14"/>
      <c r="LZU852" s="14"/>
      <c r="LZV852" s="14"/>
      <c r="LZW852" s="14"/>
      <c r="LZX852" s="14"/>
      <c r="LZY852" s="14"/>
      <c r="LZZ852" s="14"/>
      <c r="MAA852" s="14"/>
      <c r="MAB852" s="14"/>
      <c r="MAC852" s="14"/>
      <c r="MAD852" s="14"/>
      <c r="MAE852" s="14"/>
      <c r="MAF852" s="14"/>
      <c r="MAG852" s="14"/>
      <c r="MAH852" s="14"/>
      <c r="MAI852" s="14"/>
      <c r="MAJ852" s="14"/>
      <c r="MAK852" s="14"/>
      <c r="MAL852" s="14"/>
      <c r="MAM852" s="14"/>
      <c r="MAN852" s="14"/>
      <c r="MAO852" s="14"/>
      <c r="MAP852" s="14"/>
      <c r="MAQ852" s="14"/>
      <c r="MAR852" s="14"/>
      <c r="MAS852" s="14"/>
      <c r="MAT852" s="14"/>
      <c r="MAU852" s="14"/>
      <c r="MAV852" s="14"/>
      <c r="MAW852" s="14"/>
      <c r="MAX852" s="14"/>
      <c r="MAY852" s="14"/>
      <c r="MAZ852" s="14"/>
      <c r="MBA852" s="14"/>
      <c r="MBB852" s="14"/>
      <c r="MBC852" s="14"/>
      <c r="MBD852" s="14"/>
      <c r="MBE852" s="14"/>
      <c r="MBF852" s="14"/>
      <c r="MBG852" s="14"/>
      <c r="MBH852" s="14"/>
      <c r="MBI852" s="14"/>
      <c r="MBJ852" s="14"/>
      <c r="MBK852" s="14"/>
      <c r="MBL852" s="14"/>
      <c r="MBM852" s="14"/>
      <c r="MBN852" s="14"/>
      <c r="MBO852" s="14"/>
      <c r="MBP852" s="14"/>
      <c r="MBQ852" s="14"/>
      <c r="MBR852" s="14"/>
      <c r="MBS852" s="14"/>
      <c r="MBT852" s="14"/>
      <c r="MBU852" s="14"/>
      <c r="MBV852" s="14"/>
      <c r="MBW852" s="14"/>
      <c r="MBX852" s="14"/>
      <c r="MBY852" s="14"/>
      <c r="MBZ852" s="14"/>
      <c r="MCA852" s="14"/>
      <c r="MCB852" s="14"/>
      <c r="MCC852" s="14"/>
      <c r="MCD852" s="14"/>
      <c r="MCE852" s="14"/>
      <c r="MCF852" s="14"/>
      <c r="MCG852" s="14"/>
      <c r="MCH852" s="14"/>
      <c r="MCI852" s="14"/>
      <c r="MCJ852" s="14"/>
      <c r="MCK852" s="14"/>
      <c r="MCL852" s="14"/>
      <c r="MCM852" s="14"/>
      <c r="MCN852" s="14"/>
      <c r="MCO852" s="14"/>
      <c r="MCP852" s="14"/>
      <c r="MCQ852" s="14"/>
      <c r="MCR852" s="14"/>
      <c r="MCS852" s="14"/>
      <c r="MCT852" s="14"/>
      <c r="MCU852" s="14"/>
      <c r="MCV852" s="14"/>
      <c r="MCW852" s="14"/>
      <c r="MCX852" s="14"/>
      <c r="MCY852" s="14"/>
      <c r="MCZ852" s="14"/>
      <c r="MDA852" s="14"/>
      <c r="MDB852" s="14"/>
      <c r="MDC852" s="14"/>
      <c r="MDD852" s="14"/>
      <c r="MDE852" s="14"/>
      <c r="MDF852" s="14"/>
      <c r="MDG852" s="14"/>
      <c r="MDH852" s="14"/>
      <c r="MDI852" s="14"/>
      <c r="MDJ852" s="14"/>
      <c r="MDK852" s="14"/>
      <c r="MDL852" s="14"/>
      <c r="MDM852" s="14"/>
      <c r="MDN852" s="14"/>
      <c r="MDO852" s="14"/>
      <c r="MDP852" s="14"/>
      <c r="MDQ852" s="14"/>
      <c r="MDR852" s="14"/>
      <c r="MDS852" s="14"/>
      <c r="MDT852" s="14"/>
      <c r="MDU852" s="14"/>
      <c r="MDV852" s="14"/>
      <c r="MDW852" s="14"/>
      <c r="MDX852" s="14"/>
      <c r="MDY852" s="14"/>
      <c r="MDZ852" s="14"/>
      <c r="MEA852" s="14"/>
      <c r="MEB852" s="14"/>
      <c r="MEC852" s="14"/>
      <c r="MED852" s="14"/>
      <c r="MEE852" s="14"/>
      <c r="MEF852" s="14"/>
      <c r="MEG852" s="14"/>
      <c r="MEH852" s="14"/>
      <c r="MEI852" s="14"/>
      <c r="MEJ852" s="14"/>
      <c r="MEK852" s="14"/>
      <c r="MEL852" s="14"/>
      <c r="MEM852" s="14"/>
      <c r="MEN852" s="14"/>
      <c r="MEO852" s="14"/>
      <c r="MEP852" s="14"/>
      <c r="MEQ852" s="14"/>
      <c r="MER852" s="14"/>
      <c r="MES852" s="14"/>
      <c r="MET852" s="14"/>
      <c r="MEU852" s="14"/>
      <c r="MEV852" s="14"/>
      <c r="MEW852" s="14"/>
      <c r="MEX852" s="14"/>
      <c r="MEY852" s="14"/>
      <c r="MEZ852" s="14"/>
      <c r="MFA852" s="14"/>
      <c r="MFB852" s="14"/>
      <c r="MFC852" s="14"/>
      <c r="MFD852" s="14"/>
      <c r="MFE852" s="14"/>
      <c r="MFF852" s="14"/>
      <c r="MFG852" s="14"/>
      <c r="MFH852" s="14"/>
      <c r="MFI852" s="14"/>
      <c r="MFJ852" s="14"/>
      <c r="MFK852" s="14"/>
      <c r="MFL852" s="14"/>
      <c r="MFM852" s="14"/>
      <c r="MFN852" s="14"/>
      <c r="MFO852" s="14"/>
      <c r="MFP852" s="14"/>
      <c r="MFQ852" s="14"/>
      <c r="MFR852" s="14"/>
      <c r="MFS852" s="14"/>
      <c r="MFT852" s="14"/>
      <c r="MFU852" s="14"/>
      <c r="MFV852" s="14"/>
      <c r="MFW852" s="14"/>
      <c r="MFX852" s="14"/>
      <c r="MFY852" s="14"/>
      <c r="MFZ852" s="14"/>
      <c r="MGA852" s="14"/>
      <c r="MGB852" s="14"/>
      <c r="MGC852" s="14"/>
      <c r="MGD852" s="14"/>
      <c r="MGE852" s="14"/>
      <c r="MGF852" s="14"/>
      <c r="MGG852" s="14"/>
      <c r="MGH852" s="14"/>
      <c r="MGI852" s="14"/>
      <c r="MGJ852" s="14"/>
      <c r="MGK852" s="14"/>
      <c r="MGL852" s="14"/>
      <c r="MGM852" s="14"/>
      <c r="MGN852" s="14"/>
      <c r="MGO852" s="14"/>
      <c r="MGP852" s="14"/>
      <c r="MGQ852" s="14"/>
      <c r="MGR852" s="14"/>
      <c r="MGS852" s="14"/>
      <c r="MGT852" s="14"/>
      <c r="MGU852" s="14"/>
      <c r="MGV852" s="14"/>
      <c r="MGW852" s="14"/>
      <c r="MGX852" s="14"/>
      <c r="MGY852" s="14"/>
      <c r="MGZ852" s="14"/>
      <c r="MHA852" s="14"/>
      <c r="MHB852" s="14"/>
      <c r="MHC852" s="14"/>
      <c r="MHD852" s="14"/>
      <c r="MHE852" s="14"/>
      <c r="MHF852" s="14"/>
      <c r="MHG852" s="14"/>
      <c r="MHH852" s="14"/>
      <c r="MHI852" s="14"/>
      <c r="MHJ852" s="14"/>
      <c r="MHK852" s="14"/>
      <c r="MHL852" s="14"/>
      <c r="MHM852" s="14"/>
      <c r="MHN852" s="14"/>
      <c r="MHO852" s="14"/>
      <c r="MHP852" s="14"/>
      <c r="MHQ852" s="14"/>
      <c r="MHR852" s="14"/>
      <c r="MHS852" s="14"/>
      <c r="MHT852" s="14"/>
      <c r="MHU852" s="14"/>
      <c r="MHV852" s="14"/>
      <c r="MHW852" s="14"/>
      <c r="MHX852" s="14"/>
      <c r="MHY852" s="14"/>
      <c r="MHZ852" s="14"/>
      <c r="MIA852" s="14"/>
      <c r="MIB852" s="14"/>
      <c r="MIC852" s="14"/>
      <c r="MID852" s="14"/>
      <c r="MIE852" s="14"/>
      <c r="MIF852" s="14"/>
      <c r="MIG852" s="14"/>
      <c r="MIH852" s="14"/>
      <c r="MII852" s="14"/>
      <c r="MIJ852" s="14"/>
      <c r="MIK852" s="14"/>
      <c r="MIL852" s="14"/>
      <c r="MIM852" s="14"/>
      <c r="MIN852" s="14"/>
      <c r="MIO852" s="14"/>
      <c r="MIP852" s="14"/>
      <c r="MIQ852" s="14"/>
      <c r="MIR852" s="14"/>
      <c r="MIS852" s="14"/>
      <c r="MIT852" s="14"/>
      <c r="MIU852" s="14"/>
      <c r="MIV852" s="14"/>
      <c r="MIW852" s="14"/>
      <c r="MIX852" s="14"/>
      <c r="MIY852" s="14"/>
      <c r="MIZ852" s="14"/>
      <c r="MJA852" s="14"/>
      <c r="MJB852" s="14"/>
      <c r="MJC852" s="14"/>
      <c r="MJD852" s="14"/>
      <c r="MJE852" s="14"/>
      <c r="MJF852" s="14"/>
      <c r="MJG852" s="14"/>
      <c r="MJH852" s="14"/>
      <c r="MJI852" s="14"/>
      <c r="MJJ852" s="14"/>
      <c r="MJK852" s="14"/>
      <c r="MJL852" s="14"/>
      <c r="MJM852" s="14"/>
      <c r="MJN852" s="14"/>
      <c r="MJO852" s="14"/>
      <c r="MJP852" s="14"/>
      <c r="MJQ852" s="14"/>
      <c r="MJR852" s="14"/>
      <c r="MJS852" s="14"/>
      <c r="MJT852" s="14"/>
      <c r="MJU852" s="14"/>
      <c r="MJV852" s="14"/>
      <c r="MJW852" s="14"/>
      <c r="MJX852" s="14"/>
      <c r="MJY852" s="14"/>
      <c r="MJZ852" s="14"/>
      <c r="MKA852" s="14"/>
      <c r="MKB852" s="14"/>
      <c r="MKC852" s="14"/>
      <c r="MKD852" s="14"/>
      <c r="MKE852" s="14"/>
      <c r="MKF852" s="14"/>
      <c r="MKG852" s="14"/>
      <c r="MKH852" s="14"/>
      <c r="MKI852" s="14"/>
      <c r="MKJ852" s="14"/>
      <c r="MKK852" s="14"/>
      <c r="MKL852" s="14"/>
      <c r="MKM852" s="14"/>
      <c r="MKN852" s="14"/>
      <c r="MKO852" s="14"/>
      <c r="MKP852" s="14"/>
      <c r="MKQ852" s="14"/>
      <c r="MKR852" s="14"/>
      <c r="MKS852" s="14"/>
      <c r="MKT852" s="14"/>
      <c r="MKU852" s="14"/>
      <c r="MKV852" s="14"/>
      <c r="MKW852" s="14"/>
      <c r="MKX852" s="14"/>
      <c r="MKY852" s="14"/>
      <c r="MKZ852" s="14"/>
      <c r="MLA852" s="14"/>
      <c r="MLB852" s="14"/>
      <c r="MLC852" s="14"/>
      <c r="MLD852" s="14"/>
      <c r="MLE852" s="14"/>
      <c r="MLF852" s="14"/>
      <c r="MLG852" s="14"/>
      <c r="MLH852" s="14"/>
      <c r="MLI852" s="14"/>
      <c r="MLJ852" s="14"/>
      <c r="MLK852" s="14"/>
      <c r="MLL852" s="14"/>
      <c r="MLM852" s="14"/>
      <c r="MLN852" s="14"/>
      <c r="MLO852" s="14"/>
      <c r="MLP852" s="14"/>
      <c r="MLQ852" s="14"/>
      <c r="MLR852" s="14"/>
      <c r="MLS852" s="14"/>
      <c r="MLT852" s="14"/>
      <c r="MLU852" s="14"/>
      <c r="MLV852" s="14"/>
      <c r="MLW852" s="14"/>
      <c r="MLX852" s="14"/>
      <c r="MLY852" s="14"/>
      <c r="MLZ852" s="14"/>
      <c r="MMA852" s="14"/>
      <c r="MMB852" s="14"/>
      <c r="MMC852" s="14"/>
      <c r="MMD852" s="14"/>
      <c r="MME852" s="14"/>
      <c r="MMF852" s="14"/>
      <c r="MMG852" s="14"/>
      <c r="MMH852" s="14"/>
      <c r="MMI852" s="14"/>
      <c r="MMJ852" s="14"/>
      <c r="MMK852" s="14"/>
      <c r="MML852" s="14"/>
      <c r="MMM852" s="14"/>
      <c r="MMN852" s="14"/>
      <c r="MMO852" s="14"/>
      <c r="MMP852" s="14"/>
      <c r="MMQ852" s="14"/>
      <c r="MMR852" s="14"/>
      <c r="MMS852" s="14"/>
      <c r="MMT852" s="14"/>
      <c r="MMU852" s="14"/>
      <c r="MMV852" s="14"/>
      <c r="MMW852" s="14"/>
      <c r="MMX852" s="14"/>
      <c r="MMY852" s="14"/>
      <c r="MMZ852" s="14"/>
      <c r="MNA852" s="14"/>
      <c r="MNB852" s="14"/>
      <c r="MNC852" s="14"/>
      <c r="MND852" s="14"/>
      <c r="MNE852" s="14"/>
      <c r="MNF852" s="14"/>
      <c r="MNG852" s="14"/>
      <c r="MNH852" s="14"/>
      <c r="MNI852" s="14"/>
      <c r="MNJ852" s="14"/>
      <c r="MNK852" s="14"/>
      <c r="MNL852" s="14"/>
      <c r="MNM852" s="14"/>
      <c r="MNN852" s="14"/>
      <c r="MNO852" s="14"/>
      <c r="MNP852" s="14"/>
      <c r="MNQ852" s="14"/>
      <c r="MNR852" s="14"/>
      <c r="MNS852" s="14"/>
      <c r="MNT852" s="14"/>
      <c r="MNU852" s="14"/>
      <c r="MNV852" s="14"/>
      <c r="MNW852" s="14"/>
      <c r="MNX852" s="14"/>
      <c r="MNY852" s="14"/>
      <c r="MNZ852" s="14"/>
      <c r="MOA852" s="14"/>
      <c r="MOB852" s="14"/>
      <c r="MOC852" s="14"/>
      <c r="MOD852" s="14"/>
      <c r="MOE852" s="14"/>
      <c r="MOF852" s="14"/>
      <c r="MOG852" s="14"/>
      <c r="MOH852" s="14"/>
      <c r="MOI852" s="14"/>
      <c r="MOJ852" s="14"/>
      <c r="MOK852" s="14"/>
      <c r="MOL852" s="14"/>
      <c r="MOM852" s="14"/>
      <c r="MON852" s="14"/>
      <c r="MOO852" s="14"/>
      <c r="MOP852" s="14"/>
      <c r="MOQ852" s="14"/>
      <c r="MOR852" s="14"/>
      <c r="MOS852" s="14"/>
      <c r="MOT852" s="14"/>
      <c r="MOU852" s="14"/>
      <c r="MOV852" s="14"/>
      <c r="MOW852" s="14"/>
      <c r="MOX852" s="14"/>
      <c r="MOY852" s="14"/>
      <c r="MOZ852" s="14"/>
      <c r="MPA852" s="14"/>
      <c r="MPB852" s="14"/>
      <c r="MPC852" s="14"/>
      <c r="MPD852" s="14"/>
      <c r="MPE852" s="14"/>
      <c r="MPF852" s="14"/>
      <c r="MPG852" s="14"/>
      <c r="MPH852" s="14"/>
      <c r="MPI852" s="14"/>
      <c r="MPJ852" s="14"/>
      <c r="MPK852" s="14"/>
      <c r="MPL852" s="14"/>
      <c r="MPM852" s="14"/>
      <c r="MPN852" s="14"/>
      <c r="MPO852" s="14"/>
      <c r="MPP852" s="14"/>
      <c r="MPQ852" s="14"/>
      <c r="MPR852" s="14"/>
      <c r="MPS852" s="14"/>
      <c r="MPT852" s="14"/>
      <c r="MPU852" s="14"/>
      <c r="MPV852" s="14"/>
      <c r="MPW852" s="14"/>
      <c r="MPX852" s="14"/>
      <c r="MPY852" s="14"/>
      <c r="MPZ852" s="14"/>
      <c r="MQA852" s="14"/>
      <c r="MQB852" s="14"/>
      <c r="MQC852" s="14"/>
      <c r="MQD852" s="14"/>
      <c r="MQE852" s="14"/>
      <c r="MQF852" s="14"/>
      <c r="MQG852" s="14"/>
      <c r="MQH852" s="14"/>
      <c r="MQI852" s="14"/>
      <c r="MQJ852" s="14"/>
      <c r="MQK852" s="14"/>
      <c r="MQL852" s="14"/>
      <c r="MQM852" s="14"/>
      <c r="MQN852" s="14"/>
      <c r="MQO852" s="14"/>
      <c r="MQP852" s="14"/>
      <c r="MQQ852" s="14"/>
      <c r="MQR852" s="14"/>
      <c r="MQS852" s="14"/>
      <c r="MQT852" s="14"/>
      <c r="MQU852" s="14"/>
      <c r="MQV852" s="14"/>
      <c r="MQW852" s="14"/>
      <c r="MQX852" s="14"/>
      <c r="MQY852" s="14"/>
      <c r="MQZ852" s="14"/>
      <c r="MRA852" s="14"/>
      <c r="MRB852" s="14"/>
      <c r="MRC852" s="14"/>
      <c r="MRD852" s="14"/>
      <c r="MRE852" s="14"/>
      <c r="MRF852" s="14"/>
      <c r="MRG852" s="14"/>
      <c r="MRH852" s="14"/>
      <c r="MRI852" s="14"/>
      <c r="MRJ852" s="14"/>
      <c r="MRK852" s="14"/>
      <c r="MRL852" s="14"/>
      <c r="MRM852" s="14"/>
      <c r="MRN852" s="14"/>
      <c r="MRO852" s="14"/>
      <c r="MRP852" s="14"/>
      <c r="MRQ852" s="14"/>
      <c r="MRR852" s="14"/>
      <c r="MRS852" s="14"/>
      <c r="MRT852" s="14"/>
      <c r="MRU852" s="14"/>
      <c r="MRV852" s="14"/>
      <c r="MRW852" s="14"/>
      <c r="MRX852" s="14"/>
      <c r="MRY852" s="14"/>
      <c r="MRZ852" s="14"/>
      <c r="MSA852" s="14"/>
      <c r="MSB852" s="14"/>
      <c r="MSC852" s="14"/>
      <c r="MSD852" s="14"/>
      <c r="MSE852" s="14"/>
      <c r="MSF852" s="14"/>
      <c r="MSG852" s="14"/>
      <c r="MSH852" s="14"/>
      <c r="MSI852" s="14"/>
      <c r="MSJ852" s="14"/>
      <c r="MSK852" s="14"/>
      <c r="MSL852" s="14"/>
      <c r="MSM852" s="14"/>
      <c r="MSN852" s="14"/>
      <c r="MSO852" s="14"/>
      <c r="MSP852" s="14"/>
      <c r="MSQ852" s="14"/>
      <c r="MSR852" s="14"/>
      <c r="MSS852" s="14"/>
      <c r="MST852" s="14"/>
      <c r="MSU852" s="14"/>
      <c r="MSV852" s="14"/>
      <c r="MSW852" s="14"/>
      <c r="MSX852" s="14"/>
      <c r="MSY852" s="14"/>
      <c r="MSZ852" s="14"/>
      <c r="MTA852" s="14"/>
      <c r="MTB852" s="14"/>
      <c r="MTC852" s="14"/>
      <c r="MTD852" s="14"/>
      <c r="MTE852" s="14"/>
      <c r="MTF852" s="14"/>
      <c r="MTG852" s="14"/>
      <c r="MTH852" s="14"/>
      <c r="MTI852" s="14"/>
      <c r="MTJ852" s="14"/>
      <c r="MTK852" s="14"/>
      <c r="MTL852" s="14"/>
      <c r="MTM852" s="14"/>
      <c r="MTN852" s="14"/>
      <c r="MTO852" s="14"/>
      <c r="MTP852" s="14"/>
      <c r="MTQ852" s="14"/>
      <c r="MTR852" s="14"/>
      <c r="MTS852" s="14"/>
      <c r="MTT852" s="14"/>
      <c r="MTU852" s="14"/>
      <c r="MTV852" s="14"/>
      <c r="MTW852" s="14"/>
      <c r="MTX852" s="14"/>
      <c r="MTY852" s="14"/>
      <c r="MTZ852" s="14"/>
      <c r="MUA852" s="14"/>
      <c r="MUB852" s="14"/>
      <c r="MUC852" s="14"/>
      <c r="MUD852" s="14"/>
      <c r="MUE852" s="14"/>
      <c r="MUF852" s="14"/>
      <c r="MUG852" s="14"/>
      <c r="MUH852" s="14"/>
      <c r="MUI852" s="14"/>
      <c r="MUJ852" s="14"/>
      <c r="MUK852" s="14"/>
      <c r="MUL852" s="14"/>
      <c r="MUM852" s="14"/>
      <c r="MUN852" s="14"/>
      <c r="MUO852" s="14"/>
      <c r="MUP852" s="14"/>
      <c r="MUQ852" s="14"/>
      <c r="MUR852" s="14"/>
      <c r="MUS852" s="14"/>
      <c r="MUT852" s="14"/>
      <c r="MUU852" s="14"/>
      <c r="MUV852" s="14"/>
      <c r="MUW852" s="14"/>
      <c r="MUX852" s="14"/>
      <c r="MUY852" s="14"/>
      <c r="MUZ852" s="14"/>
      <c r="MVA852" s="14"/>
      <c r="MVB852" s="14"/>
      <c r="MVC852" s="14"/>
      <c r="MVD852" s="14"/>
      <c r="MVE852" s="14"/>
      <c r="MVF852" s="14"/>
      <c r="MVG852" s="14"/>
      <c r="MVH852" s="14"/>
      <c r="MVI852" s="14"/>
      <c r="MVJ852" s="14"/>
      <c r="MVK852" s="14"/>
      <c r="MVL852" s="14"/>
      <c r="MVM852" s="14"/>
      <c r="MVN852" s="14"/>
      <c r="MVO852" s="14"/>
      <c r="MVP852" s="14"/>
      <c r="MVQ852" s="14"/>
      <c r="MVR852" s="14"/>
      <c r="MVS852" s="14"/>
      <c r="MVT852" s="14"/>
      <c r="MVU852" s="14"/>
      <c r="MVV852" s="14"/>
      <c r="MVW852" s="14"/>
      <c r="MVX852" s="14"/>
      <c r="MVY852" s="14"/>
      <c r="MVZ852" s="14"/>
      <c r="MWA852" s="14"/>
      <c r="MWB852" s="14"/>
      <c r="MWC852" s="14"/>
      <c r="MWD852" s="14"/>
      <c r="MWE852" s="14"/>
      <c r="MWF852" s="14"/>
      <c r="MWG852" s="14"/>
      <c r="MWH852" s="14"/>
      <c r="MWI852" s="14"/>
      <c r="MWJ852" s="14"/>
      <c r="MWK852" s="14"/>
      <c r="MWL852" s="14"/>
      <c r="MWM852" s="14"/>
      <c r="MWN852" s="14"/>
      <c r="MWO852" s="14"/>
      <c r="MWP852" s="14"/>
      <c r="MWQ852" s="14"/>
      <c r="MWR852" s="14"/>
      <c r="MWS852" s="14"/>
      <c r="MWT852" s="14"/>
      <c r="MWU852" s="14"/>
      <c r="MWV852" s="14"/>
      <c r="MWW852" s="14"/>
      <c r="MWX852" s="14"/>
      <c r="MWY852" s="14"/>
      <c r="MWZ852" s="14"/>
      <c r="MXA852" s="14"/>
      <c r="MXB852" s="14"/>
      <c r="MXC852" s="14"/>
      <c r="MXD852" s="14"/>
      <c r="MXE852" s="14"/>
      <c r="MXF852" s="14"/>
      <c r="MXG852" s="14"/>
      <c r="MXH852" s="14"/>
      <c r="MXI852" s="14"/>
      <c r="MXJ852" s="14"/>
      <c r="MXK852" s="14"/>
      <c r="MXL852" s="14"/>
      <c r="MXM852" s="14"/>
      <c r="MXN852" s="14"/>
      <c r="MXO852" s="14"/>
      <c r="MXP852" s="14"/>
      <c r="MXQ852" s="14"/>
      <c r="MXR852" s="14"/>
      <c r="MXS852" s="14"/>
      <c r="MXT852" s="14"/>
      <c r="MXU852" s="14"/>
      <c r="MXV852" s="14"/>
      <c r="MXW852" s="14"/>
      <c r="MXX852" s="14"/>
      <c r="MXY852" s="14"/>
      <c r="MXZ852" s="14"/>
      <c r="MYA852" s="14"/>
      <c r="MYB852" s="14"/>
      <c r="MYC852" s="14"/>
      <c r="MYD852" s="14"/>
      <c r="MYE852" s="14"/>
      <c r="MYF852" s="14"/>
      <c r="MYG852" s="14"/>
      <c r="MYH852" s="14"/>
      <c r="MYI852" s="14"/>
      <c r="MYJ852" s="14"/>
      <c r="MYK852" s="14"/>
      <c r="MYL852" s="14"/>
      <c r="MYM852" s="14"/>
      <c r="MYN852" s="14"/>
      <c r="MYO852" s="14"/>
      <c r="MYP852" s="14"/>
      <c r="MYQ852" s="14"/>
      <c r="MYR852" s="14"/>
      <c r="MYS852" s="14"/>
      <c r="MYT852" s="14"/>
      <c r="MYU852" s="14"/>
      <c r="MYV852" s="14"/>
      <c r="MYW852" s="14"/>
      <c r="MYX852" s="14"/>
      <c r="MYY852" s="14"/>
      <c r="MYZ852" s="14"/>
      <c r="MZA852" s="14"/>
      <c r="MZB852" s="14"/>
      <c r="MZC852" s="14"/>
      <c r="MZD852" s="14"/>
      <c r="MZE852" s="14"/>
      <c r="MZF852" s="14"/>
      <c r="MZG852" s="14"/>
      <c r="MZH852" s="14"/>
      <c r="MZI852" s="14"/>
      <c r="MZJ852" s="14"/>
      <c r="MZK852" s="14"/>
      <c r="MZL852" s="14"/>
      <c r="MZM852" s="14"/>
      <c r="MZN852" s="14"/>
      <c r="MZO852" s="14"/>
      <c r="MZP852" s="14"/>
      <c r="MZQ852" s="14"/>
      <c r="MZR852" s="14"/>
      <c r="MZS852" s="14"/>
      <c r="MZT852" s="14"/>
      <c r="MZU852" s="14"/>
      <c r="MZV852" s="14"/>
      <c r="MZW852" s="14"/>
      <c r="MZX852" s="14"/>
      <c r="MZY852" s="14"/>
      <c r="MZZ852" s="14"/>
      <c r="NAA852" s="14"/>
      <c r="NAB852" s="14"/>
      <c r="NAC852" s="14"/>
      <c r="NAD852" s="14"/>
      <c r="NAE852" s="14"/>
      <c r="NAF852" s="14"/>
      <c r="NAG852" s="14"/>
      <c r="NAH852" s="14"/>
      <c r="NAI852" s="14"/>
      <c r="NAJ852" s="14"/>
      <c r="NAK852" s="14"/>
      <c r="NAL852" s="14"/>
      <c r="NAM852" s="14"/>
      <c r="NAN852" s="14"/>
      <c r="NAO852" s="14"/>
      <c r="NAP852" s="14"/>
      <c r="NAQ852" s="14"/>
      <c r="NAR852" s="14"/>
      <c r="NAS852" s="14"/>
      <c r="NAT852" s="14"/>
      <c r="NAU852" s="14"/>
      <c r="NAV852" s="14"/>
      <c r="NAW852" s="14"/>
      <c r="NAX852" s="14"/>
      <c r="NAY852" s="14"/>
      <c r="NAZ852" s="14"/>
      <c r="NBA852" s="14"/>
      <c r="NBB852" s="14"/>
      <c r="NBC852" s="14"/>
      <c r="NBD852" s="14"/>
      <c r="NBE852" s="14"/>
      <c r="NBF852" s="14"/>
      <c r="NBG852" s="14"/>
      <c r="NBH852" s="14"/>
      <c r="NBI852" s="14"/>
      <c r="NBJ852" s="14"/>
      <c r="NBK852" s="14"/>
      <c r="NBL852" s="14"/>
      <c r="NBM852" s="14"/>
      <c r="NBN852" s="14"/>
      <c r="NBO852" s="14"/>
      <c r="NBP852" s="14"/>
      <c r="NBQ852" s="14"/>
      <c r="NBR852" s="14"/>
      <c r="NBS852" s="14"/>
      <c r="NBT852" s="14"/>
      <c r="NBU852" s="14"/>
      <c r="NBV852" s="14"/>
      <c r="NBW852" s="14"/>
      <c r="NBX852" s="14"/>
      <c r="NBY852" s="14"/>
      <c r="NBZ852" s="14"/>
      <c r="NCA852" s="14"/>
      <c r="NCB852" s="14"/>
      <c r="NCC852" s="14"/>
      <c r="NCD852" s="14"/>
      <c r="NCE852" s="14"/>
      <c r="NCF852" s="14"/>
      <c r="NCG852" s="14"/>
      <c r="NCH852" s="14"/>
      <c r="NCI852" s="14"/>
      <c r="NCJ852" s="14"/>
      <c r="NCK852" s="14"/>
      <c r="NCL852" s="14"/>
      <c r="NCM852" s="14"/>
      <c r="NCN852" s="14"/>
      <c r="NCO852" s="14"/>
      <c r="NCP852" s="14"/>
      <c r="NCQ852" s="14"/>
      <c r="NCR852" s="14"/>
      <c r="NCS852" s="14"/>
      <c r="NCT852" s="14"/>
      <c r="NCU852" s="14"/>
      <c r="NCV852" s="14"/>
      <c r="NCW852" s="14"/>
      <c r="NCX852" s="14"/>
      <c r="NCY852" s="14"/>
      <c r="NCZ852" s="14"/>
      <c r="NDA852" s="14"/>
      <c r="NDB852" s="14"/>
      <c r="NDC852" s="14"/>
      <c r="NDD852" s="14"/>
      <c r="NDE852" s="14"/>
      <c r="NDF852" s="14"/>
      <c r="NDG852" s="14"/>
      <c r="NDH852" s="14"/>
      <c r="NDI852" s="14"/>
      <c r="NDJ852" s="14"/>
      <c r="NDK852" s="14"/>
      <c r="NDL852" s="14"/>
      <c r="NDM852" s="14"/>
      <c r="NDN852" s="14"/>
      <c r="NDO852" s="14"/>
      <c r="NDP852" s="14"/>
      <c r="NDQ852" s="14"/>
      <c r="NDR852" s="14"/>
      <c r="NDS852" s="14"/>
      <c r="NDT852" s="14"/>
      <c r="NDU852" s="14"/>
      <c r="NDV852" s="14"/>
      <c r="NDW852" s="14"/>
      <c r="NDX852" s="14"/>
      <c r="NDY852" s="14"/>
      <c r="NDZ852" s="14"/>
      <c r="NEA852" s="14"/>
      <c r="NEB852" s="14"/>
      <c r="NEC852" s="14"/>
      <c r="NED852" s="14"/>
      <c r="NEE852" s="14"/>
      <c r="NEF852" s="14"/>
      <c r="NEG852" s="14"/>
      <c r="NEH852" s="14"/>
      <c r="NEI852" s="14"/>
      <c r="NEJ852" s="14"/>
      <c r="NEK852" s="14"/>
      <c r="NEL852" s="14"/>
      <c r="NEM852" s="14"/>
      <c r="NEN852" s="14"/>
      <c r="NEO852" s="14"/>
      <c r="NEP852" s="14"/>
      <c r="NEQ852" s="14"/>
      <c r="NER852" s="14"/>
      <c r="NES852" s="14"/>
      <c r="NET852" s="14"/>
      <c r="NEU852" s="14"/>
      <c r="NEV852" s="14"/>
      <c r="NEW852" s="14"/>
      <c r="NEX852" s="14"/>
      <c r="NEY852" s="14"/>
      <c r="NEZ852" s="14"/>
      <c r="NFA852" s="14"/>
      <c r="NFB852" s="14"/>
      <c r="NFC852" s="14"/>
      <c r="NFD852" s="14"/>
      <c r="NFE852" s="14"/>
      <c r="NFF852" s="14"/>
      <c r="NFG852" s="14"/>
      <c r="NFH852" s="14"/>
      <c r="NFI852" s="14"/>
      <c r="NFJ852" s="14"/>
      <c r="NFK852" s="14"/>
      <c r="NFL852" s="14"/>
      <c r="NFM852" s="14"/>
      <c r="NFN852" s="14"/>
      <c r="NFO852" s="14"/>
      <c r="NFP852" s="14"/>
      <c r="NFQ852" s="14"/>
      <c r="NFR852" s="14"/>
      <c r="NFS852" s="14"/>
      <c r="NFT852" s="14"/>
      <c r="NFU852" s="14"/>
      <c r="NFV852" s="14"/>
      <c r="NFW852" s="14"/>
      <c r="NFX852" s="14"/>
      <c r="NFY852" s="14"/>
      <c r="NFZ852" s="14"/>
      <c r="NGA852" s="14"/>
      <c r="NGB852" s="14"/>
      <c r="NGC852" s="14"/>
      <c r="NGD852" s="14"/>
      <c r="NGE852" s="14"/>
      <c r="NGF852" s="14"/>
      <c r="NGG852" s="14"/>
      <c r="NGH852" s="14"/>
      <c r="NGI852" s="14"/>
      <c r="NGJ852" s="14"/>
      <c r="NGK852" s="14"/>
      <c r="NGL852" s="14"/>
      <c r="NGM852" s="14"/>
      <c r="NGN852" s="14"/>
      <c r="NGO852" s="14"/>
      <c r="NGP852" s="14"/>
      <c r="NGQ852" s="14"/>
      <c r="NGR852" s="14"/>
      <c r="NGS852" s="14"/>
      <c r="NGT852" s="14"/>
      <c r="NGU852" s="14"/>
      <c r="NGV852" s="14"/>
      <c r="NGW852" s="14"/>
      <c r="NGX852" s="14"/>
      <c r="NGY852" s="14"/>
      <c r="NGZ852" s="14"/>
      <c r="NHA852" s="14"/>
      <c r="NHB852" s="14"/>
      <c r="NHC852" s="14"/>
      <c r="NHD852" s="14"/>
      <c r="NHE852" s="14"/>
      <c r="NHF852" s="14"/>
      <c r="NHG852" s="14"/>
      <c r="NHH852" s="14"/>
      <c r="NHI852" s="14"/>
      <c r="NHJ852" s="14"/>
      <c r="NHK852" s="14"/>
      <c r="NHL852" s="14"/>
      <c r="NHM852" s="14"/>
      <c r="NHN852" s="14"/>
      <c r="NHO852" s="14"/>
      <c r="NHP852" s="14"/>
      <c r="NHQ852" s="14"/>
      <c r="NHR852" s="14"/>
      <c r="NHS852" s="14"/>
      <c r="NHT852" s="14"/>
      <c r="NHU852" s="14"/>
      <c r="NHV852" s="14"/>
      <c r="NHW852" s="14"/>
      <c r="NHX852" s="14"/>
      <c r="NHY852" s="14"/>
      <c r="NHZ852" s="14"/>
      <c r="NIA852" s="14"/>
      <c r="NIB852" s="14"/>
      <c r="NIC852" s="14"/>
      <c r="NID852" s="14"/>
      <c r="NIE852" s="14"/>
      <c r="NIF852" s="14"/>
      <c r="NIG852" s="14"/>
      <c r="NIH852" s="14"/>
      <c r="NII852" s="14"/>
      <c r="NIJ852" s="14"/>
      <c r="NIK852" s="14"/>
      <c r="NIL852" s="14"/>
      <c r="NIM852" s="14"/>
      <c r="NIN852" s="14"/>
      <c r="NIO852" s="14"/>
      <c r="NIP852" s="14"/>
      <c r="NIQ852" s="14"/>
      <c r="NIR852" s="14"/>
      <c r="NIS852" s="14"/>
      <c r="NIT852" s="14"/>
      <c r="NIU852" s="14"/>
      <c r="NIV852" s="14"/>
      <c r="NIW852" s="14"/>
      <c r="NIX852" s="14"/>
      <c r="NIY852" s="14"/>
      <c r="NIZ852" s="14"/>
      <c r="NJA852" s="14"/>
      <c r="NJB852" s="14"/>
      <c r="NJC852" s="14"/>
      <c r="NJD852" s="14"/>
      <c r="NJE852" s="14"/>
      <c r="NJF852" s="14"/>
      <c r="NJG852" s="14"/>
      <c r="NJH852" s="14"/>
      <c r="NJI852" s="14"/>
      <c r="NJJ852" s="14"/>
      <c r="NJK852" s="14"/>
      <c r="NJL852" s="14"/>
      <c r="NJM852" s="14"/>
      <c r="NJN852" s="14"/>
      <c r="NJO852" s="14"/>
      <c r="NJP852" s="14"/>
      <c r="NJQ852" s="14"/>
      <c r="NJR852" s="14"/>
      <c r="NJS852" s="14"/>
      <c r="NJT852" s="14"/>
      <c r="NJU852" s="14"/>
      <c r="NJV852" s="14"/>
      <c r="NJW852" s="14"/>
      <c r="NJX852" s="14"/>
      <c r="NJY852" s="14"/>
      <c r="NJZ852" s="14"/>
      <c r="NKA852" s="14"/>
      <c r="NKB852" s="14"/>
      <c r="NKC852" s="14"/>
      <c r="NKD852" s="14"/>
      <c r="NKE852" s="14"/>
      <c r="NKF852" s="14"/>
      <c r="NKG852" s="14"/>
      <c r="NKH852" s="14"/>
      <c r="NKI852" s="14"/>
      <c r="NKJ852" s="14"/>
      <c r="NKK852" s="14"/>
      <c r="NKL852" s="14"/>
      <c r="NKM852" s="14"/>
      <c r="NKN852" s="14"/>
      <c r="NKO852" s="14"/>
      <c r="NKP852" s="14"/>
      <c r="NKQ852" s="14"/>
      <c r="NKR852" s="14"/>
      <c r="NKS852" s="14"/>
      <c r="NKT852" s="14"/>
      <c r="NKU852" s="14"/>
      <c r="NKV852" s="14"/>
      <c r="NKW852" s="14"/>
      <c r="NKX852" s="14"/>
      <c r="NKY852" s="14"/>
      <c r="NKZ852" s="14"/>
      <c r="NLA852" s="14"/>
      <c r="NLB852" s="14"/>
      <c r="NLC852" s="14"/>
      <c r="NLD852" s="14"/>
      <c r="NLE852" s="14"/>
      <c r="NLF852" s="14"/>
      <c r="NLG852" s="14"/>
      <c r="NLH852" s="14"/>
      <c r="NLI852" s="14"/>
      <c r="NLJ852" s="14"/>
      <c r="NLK852" s="14"/>
      <c r="NLL852" s="14"/>
      <c r="NLM852" s="14"/>
      <c r="NLN852" s="14"/>
      <c r="NLO852" s="14"/>
      <c r="NLP852" s="14"/>
      <c r="NLQ852" s="14"/>
      <c r="NLR852" s="14"/>
      <c r="NLS852" s="14"/>
      <c r="NLT852" s="14"/>
      <c r="NLU852" s="14"/>
      <c r="NLV852" s="14"/>
      <c r="NLW852" s="14"/>
      <c r="NLX852" s="14"/>
      <c r="NLY852" s="14"/>
      <c r="NLZ852" s="14"/>
      <c r="NMA852" s="14"/>
      <c r="NMB852" s="14"/>
      <c r="NMC852" s="14"/>
      <c r="NMD852" s="14"/>
      <c r="NME852" s="14"/>
      <c r="NMF852" s="14"/>
      <c r="NMG852" s="14"/>
      <c r="NMH852" s="14"/>
      <c r="NMI852" s="14"/>
      <c r="NMJ852" s="14"/>
      <c r="NMK852" s="14"/>
      <c r="NML852" s="14"/>
      <c r="NMM852" s="14"/>
      <c r="NMN852" s="14"/>
      <c r="NMO852" s="14"/>
      <c r="NMP852" s="14"/>
      <c r="NMQ852" s="14"/>
      <c r="NMR852" s="14"/>
      <c r="NMS852" s="14"/>
      <c r="NMT852" s="14"/>
      <c r="NMU852" s="14"/>
      <c r="NMV852" s="14"/>
      <c r="NMW852" s="14"/>
      <c r="NMX852" s="14"/>
      <c r="NMY852" s="14"/>
      <c r="NMZ852" s="14"/>
      <c r="NNA852" s="14"/>
      <c r="NNB852" s="14"/>
      <c r="NNC852" s="14"/>
      <c r="NND852" s="14"/>
      <c r="NNE852" s="14"/>
      <c r="NNF852" s="14"/>
      <c r="NNG852" s="14"/>
      <c r="NNH852" s="14"/>
      <c r="NNI852" s="14"/>
      <c r="NNJ852" s="14"/>
      <c r="NNK852" s="14"/>
      <c r="NNL852" s="14"/>
      <c r="NNM852" s="14"/>
      <c r="NNN852" s="14"/>
      <c r="NNO852" s="14"/>
      <c r="NNP852" s="14"/>
      <c r="NNQ852" s="14"/>
      <c r="NNR852" s="14"/>
      <c r="NNS852" s="14"/>
      <c r="NNT852" s="14"/>
      <c r="NNU852" s="14"/>
      <c r="NNV852" s="14"/>
      <c r="NNW852" s="14"/>
      <c r="NNX852" s="14"/>
      <c r="NNY852" s="14"/>
      <c r="NNZ852" s="14"/>
      <c r="NOA852" s="14"/>
      <c r="NOB852" s="14"/>
      <c r="NOC852" s="14"/>
      <c r="NOD852" s="14"/>
      <c r="NOE852" s="14"/>
      <c r="NOF852" s="14"/>
      <c r="NOG852" s="14"/>
      <c r="NOH852" s="14"/>
      <c r="NOI852" s="14"/>
      <c r="NOJ852" s="14"/>
      <c r="NOK852" s="14"/>
      <c r="NOL852" s="14"/>
      <c r="NOM852" s="14"/>
      <c r="NON852" s="14"/>
      <c r="NOO852" s="14"/>
      <c r="NOP852" s="14"/>
      <c r="NOQ852" s="14"/>
      <c r="NOR852" s="14"/>
      <c r="NOS852" s="14"/>
      <c r="NOT852" s="14"/>
      <c r="NOU852" s="14"/>
      <c r="NOV852" s="14"/>
      <c r="NOW852" s="14"/>
      <c r="NOX852" s="14"/>
      <c r="NOY852" s="14"/>
      <c r="NOZ852" s="14"/>
      <c r="NPA852" s="14"/>
      <c r="NPB852" s="14"/>
      <c r="NPC852" s="14"/>
      <c r="NPD852" s="14"/>
      <c r="NPE852" s="14"/>
      <c r="NPF852" s="14"/>
      <c r="NPG852" s="14"/>
      <c r="NPH852" s="14"/>
      <c r="NPI852" s="14"/>
      <c r="NPJ852" s="14"/>
      <c r="NPK852" s="14"/>
      <c r="NPL852" s="14"/>
      <c r="NPM852" s="14"/>
      <c r="NPN852" s="14"/>
      <c r="NPO852" s="14"/>
      <c r="NPP852" s="14"/>
      <c r="NPQ852" s="14"/>
      <c r="NPR852" s="14"/>
      <c r="NPS852" s="14"/>
      <c r="NPT852" s="14"/>
      <c r="NPU852" s="14"/>
      <c r="NPV852" s="14"/>
      <c r="NPW852" s="14"/>
      <c r="NPX852" s="14"/>
      <c r="NPY852" s="14"/>
      <c r="NPZ852" s="14"/>
      <c r="NQA852" s="14"/>
      <c r="NQB852" s="14"/>
      <c r="NQC852" s="14"/>
      <c r="NQD852" s="14"/>
      <c r="NQE852" s="14"/>
      <c r="NQF852" s="14"/>
      <c r="NQG852" s="14"/>
      <c r="NQH852" s="14"/>
      <c r="NQI852" s="14"/>
      <c r="NQJ852" s="14"/>
      <c r="NQK852" s="14"/>
      <c r="NQL852" s="14"/>
      <c r="NQM852" s="14"/>
      <c r="NQN852" s="14"/>
      <c r="NQO852" s="14"/>
      <c r="NQP852" s="14"/>
      <c r="NQQ852" s="14"/>
      <c r="NQR852" s="14"/>
      <c r="NQS852" s="14"/>
      <c r="NQT852" s="14"/>
      <c r="NQU852" s="14"/>
      <c r="NQV852" s="14"/>
      <c r="NQW852" s="14"/>
      <c r="NQX852" s="14"/>
      <c r="NQY852" s="14"/>
      <c r="NQZ852" s="14"/>
      <c r="NRA852" s="14"/>
      <c r="NRB852" s="14"/>
      <c r="NRC852" s="14"/>
      <c r="NRD852" s="14"/>
      <c r="NRE852" s="14"/>
      <c r="NRF852" s="14"/>
      <c r="NRG852" s="14"/>
      <c r="NRH852" s="14"/>
      <c r="NRI852" s="14"/>
      <c r="NRJ852" s="14"/>
      <c r="NRK852" s="14"/>
      <c r="NRL852" s="14"/>
      <c r="NRM852" s="14"/>
      <c r="NRN852" s="14"/>
      <c r="NRO852" s="14"/>
      <c r="NRP852" s="14"/>
      <c r="NRQ852" s="14"/>
      <c r="NRR852" s="14"/>
      <c r="NRS852" s="14"/>
      <c r="NRT852" s="14"/>
      <c r="NRU852" s="14"/>
      <c r="NRV852" s="14"/>
      <c r="NRW852" s="14"/>
      <c r="NRX852" s="14"/>
      <c r="NRY852" s="14"/>
      <c r="NRZ852" s="14"/>
      <c r="NSA852" s="14"/>
      <c r="NSB852" s="14"/>
      <c r="NSC852" s="14"/>
      <c r="NSD852" s="14"/>
      <c r="NSE852" s="14"/>
      <c r="NSF852" s="14"/>
      <c r="NSG852" s="14"/>
      <c r="NSH852" s="14"/>
      <c r="NSI852" s="14"/>
      <c r="NSJ852" s="14"/>
      <c r="NSK852" s="14"/>
      <c r="NSL852" s="14"/>
      <c r="NSM852" s="14"/>
      <c r="NSN852" s="14"/>
      <c r="NSO852" s="14"/>
      <c r="NSP852" s="14"/>
      <c r="NSQ852" s="14"/>
      <c r="NSR852" s="14"/>
      <c r="NSS852" s="14"/>
      <c r="NST852" s="14"/>
      <c r="NSU852" s="14"/>
      <c r="NSV852" s="14"/>
      <c r="NSW852" s="14"/>
      <c r="NSX852" s="14"/>
      <c r="NSY852" s="14"/>
      <c r="NSZ852" s="14"/>
      <c r="NTA852" s="14"/>
      <c r="NTB852" s="14"/>
      <c r="NTC852" s="14"/>
      <c r="NTD852" s="14"/>
      <c r="NTE852" s="14"/>
      <c r="NTF852" s="14"/>
      <c r="NTG852" s="14"/>
      <c r="NTH852" s="14"/>
      <c r="NTI852" s="14"/>
      <c r="NTJ852" s="14"/>
      <c r="NTK852" s="14"/>
      <c r="NTL852" s="14"/>
      <c r="NTM852" s="14"/>
      <c r="NTN852" s="14"/>
      <c r="NTO852" s="14"/>
      <c r="NTP852" s="14"/>
      <c r="NTQ852" s="14"/>
      <c r="NTR852" s="14"/>
      <c r="NTS852" s="14"/>
      <c r="NTT852" s="14"/>
      <c r="NTU852" s="14"/>
      <c r="NTV852" s="14"/>
      <c r="NTW852" s="14"/>
      <c r="NTX852" s="14"/>
      <c r="NTY852" s="14"/>
      <c r="NTZ852" s="14"/>
      <c r="NUA852" s="14"/>
      <c r="NUB852" s="14"/>
      <c r="NUC852" s="14"/>
      <c r="NUD852" s="14"/>
      <c r="NUE852" s="14"/>
      <c r="NUF852" s="14"/>
      <c r="NUG852" s="14"/>
      <c r="NUH852" s="14"/>
      <c r="NUI852" s="14"/>
      <c r="NUJ852" s="14"/>
      <c r="NUK852" s="14"/>
      <c r="NUL852" s="14"/>
      <c r="NUM852" s="14"/>
      <c r="NUN852" s="14"/>
      <c r="NUO852" s="14"/>
      <c r="NUP852" s="14"/>
      <c r="NUQ852" s="14"/>
      <c r="NUR852" s="14"/>
      <c r="NUS852" s="14"/>
      <c r="NUT852" s="14"/>
      <c r="NUU852" s="14"/>
      <c r="NUV852" s="14"/>
      <c r="NUW852" s="14"/>
      <c r="NUX852" s="14"/>
      <c r="NUY852" s="14"/>
      <c r="NUZ852" s="14"/>
      <c r="NVA852" s="14"/>
      <c r="NVB852" s="14"/>
      <c r="NVC852" s="14"/>
      <c r="NVD852" s="14"/>
      <c r="NVE852" s="14"/>
      <c r="NVF852" s="14"/>
      <c r="NVG852" s="14"/>
      <c r="NVH852" s="14"/>
      <c r="NVI852" s="14"/>
      <c r="NVJ852" s="14"/>
      <c r="NVK852" s="14"/>
      <c r="NVL852" s="14"/>
      <c r="NVM852" s="14"/>
      <c r="NVN852" s="14"/>
      <c r="NVO852" s="14"/>
      <c r="NVP852" s="14"/>
      <c r="NVQ852" s="14"/>
      <c r="NVR852" s="14"/>
      <c r="NVS852" s="14"/>
      <c r="NVT852" s="14"/>
      <c r="NVU852" s="14"/>
      <c r="NVV852" s="14"/>
      <c r="NVW852" s="14"/>
      <c r="NVX852" s="14"/>
      <c r="NVY852" s="14"/>
      <c r="NVZ852" s="14"/>
      <c r="NWA852" s="14"/>
      <c r="NWB852" s="14"/>
      <c r="NWC852" s="14"/>
      <c r="NWD852" s="14"/>
      <c r="NWE852" s="14"/>
      <c r="NWF852" s="14"/>
      <c r="NWG852" s="14"/>
      <c r="NWH852" s="14"/>
      <c r="NWI852" s="14"/>
      <c r="NWJ852" s="14"/>
      <c r="NWK852" s="14"/>
      <c r="NWL852" s="14"/>
      <c r="NWM852" s="14"/>
      <c r="NWN852" s="14"/>
      <c r="NWO852" s="14"/>
      <c r="NWP852" s="14"/>
      <c r="NWQ852" s="14"/>
      <c r="NWR852" s="14"/>
      <c r="NWS852" s="14"/>
      <c r="NWT852" s="14"/>
      <c r="NWU852" s="14"/>
      <c r="NWV852" s="14"/>
      <c r="NWW852" s="14"/>
      <c r="NWX852" s="14"/>
      <c r="NWY852" s="14"/>
      <c r="NWZ852" s="14"/>
      <c r="NXA852" s="14"/>
      <c r="NXB852" s="14"/>
      <c r="NXC852" s="14"/>
      <c r="NXD852" s="14"/>
      <c r="NXE852" s="14"/>
      <c r="NXF852" s="14"/>
      <c r="NXG852" s="14"/>
      <c r="NXH852" s="14"/>
      <c r="NXI852" s="14"/>
      <c r="NXJ852" s="14"/>
      <c r="NXK852" s="14"/>
      <c r="NXL852" s="14"/>
      <c r="NXM852" s="14"/>
      <c r="NXN852" s="14"/>
      <c r="NXO852" s="14"/>
      <c r="NXP852" s="14"/>
      <c r="NXQ852" s="14"/>
      <c r="NXR852" s="14"/>
      <c r="NXS852" s="14"/>
      <c r="NXT852" s="14"/>
      <c r="NXU852" s="14"/>
      <c r="NXV852" s="14"/>
      <c r="NXW852" s="14"/>
      <c r="NXX852" s="14"/>
      <c r="NXY852" s="14"/>
      <c r="NXZ852" s="14"/>
      <c r="NYA852" s="14"/>
      <c r="NYB852" s="14"/>
      <c r="NYC852" s="14"/>
      <c r="NYD852" s="14"/>
      <c r="NYE852" s="14"/>
      <c r="NYF852" s="14"/>
      <c r="NYG852" s="14"/>
      <c r="NYH852" s="14"/>
      <c r="NYI852" s="14"/>
      <c r="NYJ852" s="14"/>
      <c r="NYK852" s="14"/>
      <c r="NYL852" s="14"/>
      <c r="NYM852" s="14"/>
      <c r="NYN852" s="14"/>
      <c r="NYO852" s="14"/>
      <c r="NYP852" s="14"/>
      <c r="NYQ852" s="14"/>
      <c r="NYR852" s="14"/>
      <c r="NYS852" s="14"/>
      <c r="NYT852" s="14"/>
      <c r="NYU852" s="14"/>
      <c r="NYV852" s="14"/>
      <c r="NYW852" s="14"/>
      <c r="NYX852" s="14"/>
      <c r="NYY852" s="14"/>
      <c r="NYZ852" s="14"/>
      <c r="NZA852" s="14"/>
      <c r="NZB852" s="14"/>
      <c r="NZC852" s="14"/>
      <c r="NZD852" s="14"/>
      <c r="NZE852" s="14"/>
      <c r="NZF852" s="14"/>
      <c r="NZG852" s="14"/>
      <c r="NZH852" s="14"/>
      <c r="NZI852" s="14"/>
      <c r="NZJ852" s="14"/>
      <c r="NZK852" s="14"/>
      <c r="NZL852" s="14"/>
      <c r="NZM852" s="14"/>
      <c r="NZN852" s="14"/>
      <c r="NZO852" s="14"/>
      <c r="NZP852" s="14"/>
      <c r="NZQ852" s="14"/>
      <c r="NZR852" s="14"/>
      <c r="NZS852" s="14"/>
      <c r="NZT852" s="14"/>
      <c r="NZU852" s="14"/>
      <c r="NZV852" s="14"/>
      <c r="NZW852" s="14"/>
      <c r="NZX852" s="14"/>
      <c r="NZY852" s="14"/>
      <c r="NZZ852" s="14"/>
      <c r="OAA852" s="14"/>
      <c r="OAB852" s="14"/>
      <c r="OAC852" s="14"/>
      <c r="OAD852" s="14"/>
      <c r="OAE852" s="14"/>
      <c r="OAF852" s="14"/>
      <c r="OAG852" s="14"/>
      <c r="OAH852" s="14"/>
      <c r="OAI852" s="14"/>
      <c r="OAJ852" s="14"/>
      <c r="OAK852" s="14"/>
      <c r="OAL852" s="14"/>
      <c r="OAM852" s="14"/>
      <c r="OAN852" s="14"/>
      <c r="OAO852" s="14"/>
      <c r="OAP852" s="14"/>
      <c r="OAQ852" s="14"/>
      <c r="OAR852" s="14"/>
      <c r="OAS852" s="14"/>
      <c r="OAT852" s="14"/>
      <c r="OAU852" s="14"/>
      <c r="OAV852" s="14"/>
      <c r="OAW852" s="14"/>
      <c r="OAX852" s="14"/>
      <c r="OAY852" s="14"/>
      <c r="OAZ852" s="14"/>
      <c r="OBA852" s="14"/>
      <c r="OBB852" s="14"/>
      <c r="OBC852" s="14"/>
      <c r="OBD852" s="14"/>
      <c r="OBE852" s="14"/>
      <c r="OBF852" s="14"/>
      <c r="OBG852" s="14"/>
      <c r="OBH852" s="14"/>
      <c r="OBI852" s="14"/>
      <c r="OBJ852" s="14"/>
      <c r="OBK852" s="14"/>
      <c r="OBL852" s="14"/>
      <c r="OBM852" s="14"/>
      <c r="OBN852" s="14"/>
      <c r="OBO852" s="14"/>
      <c r="OBP852" s="14"/>
      <c r="OBQ852" s="14"/>
      <c r="OBR852" s="14"/>
      <c r="OBS852" s="14"/>
      <c r="OBT852" s="14"/>
      <c r="OBU852" s="14"/>
      <c r="OBV852" s="14"/>
      <c r="OBW852" s="14"/>
      <c r="OBX852" s="14"/>
      <c r="OBY852" s="14"/>
      <c r="OBZ852" s="14"/>
      <c r="OCA852" s="14"/>
      <c r="OCB852" s="14"/>
      <c r="OCC852" s="14"/>
      <c r="OCD852" s="14"/>
      <c r="OCE852" s="14"/>
      <c r="OCF852" s="14"/>
      <c r="OCG852" s="14"/>
      <c r="OCH852" s="14"/>
      <c r="OCI852" s="14"/>
      <c r="OCJ852" s="14"/>
      <c r="OCK852" s="14"/>
      <c r="OCL852" s="14"/>
      <c r="OCM852" s="14"/>
      <c r="OCN852" s="14"/>
      <c r="OCO852" s="14"/>
      <c r="OCP852" s="14"/>
      <c r="OCQ852" s="14"/>
      <c r="OCR852" s="14"/>
      <c r="OCS852" s="14"/>
      <c r="OCT852" s="14"/>
      <c r="OCU852" s="14"/>
      <c r="OCV852" s="14"/>
      <c r="OCW852" s="14"/>
      <c r="OCX852" s="14"/>
      <c r="OCY852" s="14"/>
      <c r="OCZ852" s="14"/>
      <c r="ODA852" s="14"/>
      <c r="ODB852" s="14"/>
      <c r="ODC852" s="14"/>
      <c r="ODD852" s="14"/>
      <c r="ODE852" s="14"/>
      <c r="ODF852" s="14"/>
      <c r="ODG852" s="14"/>
      <c r="ODH852" s="14"/>
      <c r="ODI852" s="14"/>
      <c r="ODJ852" s="14"/>
      <c r="ODK852" s="14"/>
      <c r="ODL852" s="14"/>
      <c r="ODM852" s="14"/>
      <c r="ODN852" s="14"/>
      <c r="ODO852" s="14"/>
      <c r="ODP852" s="14"/>
      <c r="ODQ852" s="14"/>
      <c r="ODR852" s="14"/>
      <c r="ODS852" s="14"/>
      <c r="ODT852" s="14"/>
      <c r="ODU852" s="14"/>
      <c r="ODV852" s="14"/>
      <c r="ODW852" s="14"/>
      <c r="ODX852" s="14"/>
      <c r="ODY852" s="14"/>
      <c r="ODZ852" s="14"/>
      <c r="OEA852" s="14"/>
      <c r="OEB852" s="14"/>
      <c r="OEC852" s="14"/>
      <c r="OED852" s="14"/>
      <c r="OEE852" s="14"/>
      <c r="OEF852" s="14"/>
      <c r="OEG852" s="14"/>
      <c r="OEH852" s="14"/>
      <c r="OEI852" s="14"/>
      <c r="OEJ852" s="14"/>
      <c r="OEK852" s="14"/>
      <c r="OEL852" s="14"/>
      <c r="OEM852" s="14"/>
      <c r="OEN852" s="14"/>
      <c r="OEO852" s="14"/>
      <c r="OEP852" s="14"/>
      <c r="OEQ852" s="14"/>
      <c r="OER852" s="14"/>
      <c r="OES852" s="14"/>
      <c r="OET852" s="14"/>
      <c r="OEU852" s="14"/>
      <c r="OEV852" s="14"/>
      <c r="OEW852" s="14"/>
      <c r="OEX852" s="14"/>
      <c r="OEY852" s="14"/>
      <c r="OEZ852" s="14"/>
      <c r="OFA852" s="14"/>
      <c r="OFB852" s="14"/>
      <c r="OFC852" s="14"/>
      <c r="OFD852" s="14"/>
      <c r="OFE852" s="14"/>
      <c r="OFF852" s="14"/>
      <c r="OFG852" s="14"/>
      <c r="OFH852" s="14"/>
      <c r="OFI852" s="14"/>
      <c r="OFJ852" s="14"/>
      <c r="OFK852" s="14"/>
      <c r="OFL852" s="14"/>
      <c r="OFM852" s="14"/>
      <c r="OFN852" s="14"/>
      <c r="OFO852" s="14"/>
      <c r="OFP852" s="14"/>
      <c r="OFQ852" s="14"/>
      <c r="OFR852" s="14"/>
      <c r="OFS852" s="14"/>
      <c r="OFT852" s="14"/>
      <c r="OFU852" s="14"/>
      <c r="OFV852" s="14"/>
      <c r="OFW852" s="14"/>
      <c r="OFX852" s="14"/>
      <c r="OFY852" s="14"/>
      <c r="OFZ852" s="14"/>
      <c r="OGA852" s="14"/>
      <c r="OGB852" s="14"/>
      <c r="OGC852" s="14"/>
      <c r="OGD852" s="14"/>
      <c r="OGE852" s="14"/>
      <c r="OGF852" s="14"/>
      <c r="OGG852" s="14"/>
      <c r="OGH852" s="14"/>
      <c r="OGI852" s="14"/>
      <c r="OGJ852" s="14"/>
      <c r="OGK852" s="14"/>
      <c r="OGL852" s="14"/>
      <c r="OGM852" s="14"/>
      <c r="OGN852" s="14"/>
      <c r="OGO852" s="14"/>
      <c r="OGP852" s="14"/>
      <c r="OGQ852" s="14"/>
      <c r="OGR852" s="14"/>
      <c r="OGS852" s="14"/>
      <c r="OGT852" s="14"/>
      <c r="OGU852" s="14"/>
      <c r="OGV852" s="14"/>
      <c r="OGW852" s="14"/>
      <c r="OGX852" s="14"/>
      <c r="OGY852" s="14"/>
      <c r="OGZ852" s="14"/>
      <c r="OHA852" s="14"/>
      <c r="OHB852" s="14"/>
      <c r="OHC852" s="14"/>
      <c r="OHD852" s="14"/>
      <c r="OHE852" s="14"/>
      <c r="OHF852" s="14"/>
      <c r="OHG852" s="14"/>
      <c r="OHH852" s="14"/>
      <c r="OHI852" s="14"/>
      <c r="OHJ852" s="14"/>
      <c r="OHK852" s="14"/>
      <c r="OHL852" s="14"/>
      <c r="OHM852" s="14"/>
      <c r="OHN852" s="14"/>
      <c r="OHO852" s="14"/>
      <c r="OHP852" s="14"/>
      <c r="OHQ852" s="14"/>
      <c r="OHR852" s="14"/>
      <c r="OHS852" s="14"/>
      <c r="OHT852" s="14"/>
      <c r="OHU852" s="14"/>
      <c r="OHV852" s="14"/>
      <c r="OHW852" s="14"/>
      <c r="OHX852" s="14"/>
      <c r="OHY852" s="14"/>
      <c r="OHZ852" s="14"/>
      <c r="OIA852" s="14"/>
      <c r="OIB852" s="14"/>
      <c r="OIC852" s="14"/>
      <c r="OID852" s="14"/>
      <c r="OIE852" s="14"/>
      <c r="OIF852" s="14"/>
      <c r="OIG852" s="14"/>
      <c r="OIH852" s="14"/>
      <c r="OII852" s="14"/>
      <c r="OIJ852" s="14"/>
      <c r="OIK852" s="14"/>
      <c r="OIL852" s="14"/>
      <c r="OIM852" s="14"/>
      <c r="OIN852" s="14"/>
      <c r="OIO852" s="14"/>
      <c r="OIP852" s="14"/>
      <c r="OIQ852" s="14"/>
      <c r="OIR852" s="14"/>
      <c r="OIS852" s="14"/>
      <c r="OIT852" s="14"/>
      <c r="OIU852" s="14"/>
      <c r="OIV852" s="14"/>
      <c r="OIW852" s="14"/>
      <c r="OIX852" s="14"/>
      <c r="OIY852" s="14"/>
      <c r="OIZ852" s="14"/>
      <c r="OJA852" s="14"/>
      <c r="OJB852" s="14"/>
      <c r="OJC852" s="14"/>
      <c r="OJD852" s="14"/>
      <c r="OJE852" s="14"/>
      <c r="OJF852" s="14"/>
      <c r="OJG852" s="14"/>
      <c r="OJH852" s="14"/>
      <c r="OJI852" s="14"/>
      <c r="OJJ852" s="14"/>
      <c r="OJK852" s="14"/>
      <c r="OJL852" s="14"/>
      <c r="OJM852" s="14"/>
      <c r="OJN852" s="14"/>
      <c r="OJO852" s="14"/>
      <c r="OJP852" s="14"/>
      <c r="OJQ852" s="14"/>
      <c r="OJR852" s="14"/>
      <c r="OJS852" s="14"/>
      <c r="OJT852" s="14"/>
      <c r="OJU852" s="14"/>
      <c r="OJV852" s="14"/>
      <c r="OJW852" s="14"/>
      <c r="OJX852" s="14"/>
      <c r="OJY852" s="14"/>
      <c r="OJZ852" s="14"/>
      <c r="OKA852" s="14"/>
      <c r="OKB852" s="14"/>
      <c r="OKC852" s="14"/>
      <c r="OKD852" s="14"/>
      <c r="OKE852" s="14"/>
      <c r="OKF852" s="14"/>
      <c r="OKG852" s="14"/>
      <c r="OKH852" s="14"/>
      <c r="OKI852" s="14"/>
      <c r="OKJ852" s="14"/>
      <c r="OKK852" s="14"/>
      <c r="OKL852" s="14"/>
      <c r="OKM852" s="14"/>
      <c r="OKN852" s="14"/>
      <c r="OKO852" s="14"/>
      <c r="OKP852" s="14"/>
      <c r="OKQ852" s="14"/>
      <c r="OKR852" s="14"/>
      <c r="OKS852" s="14"/>
      <c r="OKT852" s="14"/>
      <c r="OKU852" s="14"/>
      <c r="OKV852" s="14"/>
      <c r="OKW852" s="14"/>
      <c r="OKX852" s="14"/>
      <c r="OKY852" s="14"/>
      <c r="OKZ852" s="14"/>
      <c r="OLA852" s="14"/>
      <c r="OLB852" s="14"/>
      <c r="OLC852" s="14"/>
      <c r="OLD852" s="14"/>
      <c r="OLE852" s="14"/>
      <c r="OLF852" s="14"/>
      <c r="OLG852" s="14"/>
      <c r="OLH852" s="14"/>
      <c r="OLI852" s="14"/>
      <c r="OLJ852" s="14"/>
      <c r="OLK852" s="14"/>
      <c r="OLL852" s="14"/>
      <c r="OLM852" s="14"/>
      <c r="OLN852" s="14"/>
      <c r="OLO852" s="14"/>
      <c r="OLP852" s="14"/>
      <c r="OLQ852" s="14"/>
      <c r="OLR852" s="14"/>
      <c r="OLS852" s="14"/>
      <c r="OLT852" s="14"/>
      <c r="OLU852" s="14"/>
      <c r="OLV852" s="14"/>
      <c r="OLW852" s="14"/>
      <c r="OLX852" s="14"/>
      <c r="OLY852" s="14"/>
      <c r="OLZ852" s="14"/>
      <c r="OMA852" s="14"/>
      <c r="OMB852" s="14"/>
      <c r="OMC852" s="14"/>
      <c r="OMD852" s="14"/>
      <c r="OME852" s="14"/>
      <c r="OMF852" s="14"/>
      <c r="OMG852" s="14"/>
      <c r="OMH852" s="14"/>
      <c r="OMI852" s="14"/>
      <c r="OMJ852" s="14"/>
      <c r="OMK852" s="14"/>
      <c r="OML852" s="14"/>
      <c r="OMM852" s="14"/>
      <c r="OMN852" s="14"/>
      <c r="OMO852" s="14"/>
      <c r="OMP852" s="14"/>
      <c r="OMQ852" s="14"/>
      <c r="OMR852" s="14"/>
      <c r="OMS852" s="14"/>
      <c r="OMT852" s="14"/>
      <c r="OMU852" s="14"/>
      <c r="OMV852" s="14"/>
      <c r="OMW852" s="14"/>
      <c r="OMX852" s="14"/>
      <c r="OMY852" s="14"/>
      <c r="OMZ852" s="14"/>
      <c r="ONA852" s="14"/>
      <c r="ONB852" s="14"/>
      <c r="ONC852" s="14"/>
      <c r="OND852" s="14"/>
      <c r="ONE852" s="14"/>
      <c r="ONF852" s="14"/>
      <c r="ONG852" s="14"/>
      <c r="ONH852" s="14"/>
      <c r="ONI852" s="14"/>
      <c r="ONJ852" s="14"/>
      <c r="ONK852" s="14"/>
      <c r="ONL852" s="14"/>
      <c r="ONM852" s="14"/>
      <c r="ONN852" s="14"/>
      <c r="ONO852" s="14"/>
      <c r="ONP852" s="14"/>
      <c r="ONQ852" s="14"/>
      <c r="ONR852" s="14"/>
      <c r="ONS852" s="14"/>
      <c r="ONT852" s="14"/>
      <c r="ONU852" s="14"/>
      <c r="ONV852" s="14"/>
      <c r="ONW852" s="14"/>
      <c r="ONX852" s="14"/>
      <c r="ONY852" s="14"/>
      <c r="ONZ852" s="14"/>
      <c r="OOA852" s="14"/>
      <c r="OOB852" s="14"/>
      <c r="OOC852" s="14"/>
      <c r="OOD852" s="14"/>
      <c r="OOE852" s="14"/>
      <c r="OOF852" s="14"/>
      <c r="OOG852" s="14"/>
      <c r="OOH852" s="14"/>
      <c r="OOI852" s="14"/>
      <c r="OOJ852" s="14"/>
      <c r="OOK852" s="14"/>
      <c r="OOL852" s="14"/>
      <c r="OOM852" s="14"/>
      <c r="OON852" s="14"/>
      <c r="OOO852" s="14"/>
      <c r="OOP852" s="14"/>
      <c r="OOQ852" s="14"/>
      <c r="OOR852" s="14"/>
      <c r="OOS852" s="14"/>
      <c r="OOT852" s="14"/>
      <c r="OOU852" s="14"/>
      <c r="OOV852" s="14"/>
      <c r="OOW852" s="14"/>
      <c r="OOX852" s="14"/>
      <c r="OOY852" s="14"/>
      <c r="OOZ852" s="14"/>
      <c r="OPA852" s="14"/>
      <c r="OPB852" s="14"/>
      <c r="OPC852" s="14"/>
      <c r="OPD852" s="14"/>
      <c r="OPE852" s="14"/>
      <c r="OPF852" s="14"/>
      <c r="OPG852" s="14"/>
      <c r="OPH852" s="14"/>
      <c r="OPI852" s="14"/>
      <c r="OPJ852" s="14"/>
      <c r="OPK852" s="14"/>
      <c r="OPL852" s="14"/>
      <c r="OPM852" s="14"/>
      <c r="OPN852" s="14"/>
      <c r="OPO852" s="14"/>
      <c r="OPP852" s="14"/>
      <c r="OPQ852" s="14"/>
      <c r="OPR852" s="14"/>
      <c r="OPS852" s="14"/>
      <c r="OPT852" s="14"/>
      <c r="OPU852" s="14"/>
      <c r="OPV852" s="14"/>
      <c r="OPW852" s="14"/>
      <c r="OPX852" s="14"/>
      <c r="OPY852" s="14"/>
      <c r="OPZ852" s="14"/>
      <c r="OQA852" s="14"/>
      <c r="OQB852" s="14"/>
      <c r="OQC852" s="14"/>
      <c r="OQD852" s="14"/>
      <c r="OQE852" s="14"/>
      <c r="OQF852" s="14"/>
      <c r="OQG852" s="14"/>
      <c r="OQH852" s="14"/>
      <c r="OQI852" s="14"/>
      <c r="OQJ852" s="14"/>
      <c r="OQK852" s="14"/>
      <c r="OQL852" s="14"/>
      <c r="OQM852" s="14"/>
      <c r="OQN852" s="14"/>
      <c r="OQO852" s="14"/>
      <c r="OQP852" s="14"/>
      <c r="OQQ852" s="14"/>
      <c r="OQR852" s="14"/>
      <c r="OQS852" s="14"/>
      <c r="OQT852" s="14"/>
      <c r="OQU852" s="14"/>
      <c r="OQV852" s="14"/>
      <c r="OQW852" s="14"/>
      <c r="OQX852" s="14"/>
      <c r="OQY852" s="14"/>
      <c r="OQZ852" s="14"/>
      <c r="ORA852" s="14"/>
      <c r="ORB852" s="14"/>
      <c r="ORC852" s="14"/>
      <c r="ORD852" s="14"/>
      <c r="ORE852" s="14"/>
      <c r="ORF852" s="14"/>
      <c r="ORG852" s="14"/>
      <c r="ORH852" s="14"/>
      <c r="ORI852" s="14"/>
      <c r="ORJ852" s="14"/>
      <c r="ORK852" s="14"/>
      <c r="ORL852" s="14"/>
      <c r="ORM852" s="14"/>
      <c r="ORN852" s="14"/>
      <c r="ORO852" s="14"/>
      <c r="ORP852" s="14"/>
      <c r="ORQ852" s="14"/>
      <c r="ORR852" s="14"/>
      <c r="ORS852" s="14"/>
      <c r="ORT852" s="14"/>
      <c r="ORU852" s="14"/>
      <c r="ORV852" s="14"/>
      <c r="ORW852" s="14"/>
      <c r="ORX852" s="14"/>
      <c r="ORY852" s="14"/>
      <c r="ORZ852" s="14"/>
      <c r="OSA852" s="14"/>
      <c r="OSB852" s="14"/>
      <c r="OSC852" s="14"/>
      <c r="OSD852" s="14"/>
      <c r="OSE852" s="14"/>
      <c r="OSF852" s="14"/>
      <c r="OSG852" s="14"/>
      <c r="OSH852" s="14"/>
      <c r="OSI852" s="14"/>
      <c r="OSJ852" s="14"/>
      <c r="OSK852" s="14"/>
      <c r="OSL852" s="14"/>
      <c r="OSM852" s="14"/>
      <c r="OSN852" s="14"/>
      <c r="OSO852" s="14"/>
      <c r="OSP852" s="14"/>
      <c r="OSQ852" s="14"/>
      <c r="OSR852" s="14"/>
      <c r="OSS852" s="14"/>
      <c r="OST852" s="14"/>
      <c r="OSU852" s="14"/>
      <c r="OSV852" s="14"/>
      <c r="OSW852" s="14"/>
      <c r="OSX852" s="14"/>
      <c r="OSY852" s="14"/>
      <c r="OSZ852" s="14"/>
      <c r="OTA852" s="14"/>
      <c r="OTB852" s="14"/>
      <c r="OTC852" s="14"/>
      <c r="OTD852" s="14"/>
      <c r="OTE852" s="14"/>
      <c r="OTF852" s="14"/>
      <c r="OTG852" s="14"/>
      <c r="OTH852" s="14"/>
      <c r="OTI852" s="14"/>
      <c r="OTJ852" s="14"/>
      <c r="OTK852" s="14"/>
      <c r="OTL852" s="14"/>
      <c r="OTM852" s="14"/>
      <c r="OTN852" s="14"/>
      <c r="OTO852" s="14"/>
      <c r="OTP852" s="14"/>
      <c r="OTQ852" s="14"/>
      <c r="OTR852" s="14"/>
      <c r="OTS852" s="14"/>
      <c r="OTT852" s="14"/>
      <c r="OTU852" s="14"/>
      <c r="OTV852" s="14"/>
      <c r="OTW852" s="14"/>
      <c r="OTX852" s="14"/>
      <c r="OTY852" s="14"/>
      <c r="OTZ852" s="14"/>
      <c r="OUA852" s="14"/>
      <c r="OUB852" s="14"/>
      <c r="OUC852" s="14"/>
      <c r="OUD852" s="14"/>
      <c r="OUE852" s="14"/>
      <c r="OUF852" s="14"/>
      <c r="OUG852" s="14"/>
      <c r="OUH852" s="14"/>
      <c r="OUI852" s="14"/>
      <c r="OUJ852" s="14"/>
      <c r="OUK852" s="14"/>
      <c r="OUL852" s="14"/>
      <c r="OUM852" s="14"/>
      <c r="OUN852" s="14"/>
      <c r="OUO852" s="14"/>
      <c r="OUP852" s="14"/>
      <c r="OUQ852" s="14"/>
      <c r="OUR852" s="14"/>
      <c r="OUS852" s="14"/>
      <c r="OUT852" s="14"/>
      <c r="OUU852" s="14"/>
      <c r="OUV852" s="14"/>
      <c r="OUW852" s="14"/>
      <c r="OUX852" s="14"/>
      <c r="OUY852" s="14"/>
      <c r="OUZ852" s="14"/>
      <c r="OVA852" s="14"/>
      <c r="OVB852" s="14"/>
      <c r="OVC852" s="14"/>
      <c r="OVD852" s="14"/>
      <c r="OVE852" s="14"/>
      <c r="OVF852" s="14"/>
      <c r="OVG852" s="14"/>
      <c r="OVH852" s="14"/>
      <c r="OVI852" s="14"/>
      <c r="OVJ852" s="14"/>
      <c r="OVK852" s="14"/>
      <c r="OVL852" s="14"/>
      <c r="OVM852" s="14"/>
      <c r="OVN852" s="14"/>
      <c r="OVO852" s="14"/>
      <c r="OVP852" s="14"/>
      <c r="OVQ852" s="14"/>
      <c r="OVR852" s="14"/>
      <c r="OVS852" s="14"/>
      <c r="OVT852" s="14"/>
      <c r="OVU852" s="14"/>
      <c r="OVV852" s="14"/>
      <c r="OVW852" s="14"/>
      <c r="OVX852" s="14"/>
      <c r="OVY852" s="14"/>
      <c r="OVZ852" s="14"/>
      <c r="OWA852" s="14"/>
      <c r="OWB852" s="14"/>
      <c r="OWC852" s="14"/>
      <c r="OWD852" s="14"/>
      <c r="OWE852" s="14"/>
      <c r="OWF852" s="14"/>
      <c r="OWG852" s="14"/>
      <c r="OWH852" s="14"/>
      <c r="OWI852" s="14"/>
      <c r="OWJ852" s="14"/>
      <c r="OWK852" s="14"/>
      <c r="OWL852" s="14"/>
      <c r="OWM852" s="14"/>
      <c r="OWN852" s="14"/>
      <c r="OWO852" s="14"/>
      <c r="OWP852" s="14"/>
      <c r="OWQ852" s="14"/>
      <c r="OWR852" s="14"/>
      <c r="OWS852" s="14"/>
      <c r="OWT852" s="14"/>
      <c r="OWU852" s="14"/>
      <c r="OWV852" s="14"/>
      <c r="OWW852" s="14"/>
      <c r="OWX852" s="14"/>
      <c r="OWY852" s="14"/>
      <c r="OWZ852" s="14"/>
      <c r="OXA852" s="14"/>
      <c r="OXB852" s="14"/>
      <c r="OXC852" s="14"/>
      <c r="OXD852" s="14"/>
      <c r="OXE852" s="14"/>
      <c r="OXF852" s="14"/>
      <c r="OXG852" s="14"/>
      <c r="OXH852" s="14"/>
      <c r="OXI852" s="14"/>
      <c r="OXJ852" s="14"/>
      <c r="OXK852" s="14"/>
      <c r="OXL852" s="14"/>
      <c r="OXM852" s="14"/>
      <c r="OXN852" s="14"/>
      <c r="OXO852" s="14"/>
      <c r="OXP852" s="14"/>
      <c r="OXQ852" s="14"/>
      <c r="OXR852" s="14"/>
      <c r="OXS852" s="14"/>
      <c r="OXT852" s="14"/>
      <c r="OXU852" s="14"/>
      <c r="OXV852" s="14"/>
      <c r="OXW852" s="14"/>
      <c r="OXX852" s="14"/>
      <c r="OXY852" s="14"/>
      <c r="OXZ852" s="14"/>
      <c r="OYA852" s="14"/>
      <c r="OYB852" s="14"/>
      <c r="OYC852" s="14"/>
      <c r="OYD852" s="14"/>
      <c r="OYE852" s="14"/>
      <c r="OYF852" s="14"/>
      <c r="OYG852" s="14"/>
      <c r="OYH852" s="14"/>
      <c r="OYI852" s="14"/>
      <c r="OYJ852" s="14"/>
      <c r="OYK852" s="14"/>
      <c r="OYL852" s="14"/>
      <c r="OYM852" s="14"/>
      <c r="OYN852" s="14"/>
      <c r="OYO852" s="14"/>
      <c r="OYP852" s="14"/>
      <c r="OYQ852" s="14"/>
      <c r="OYR852" s="14"/>
      <c r="OYS852" s="14"/>
      <c r="OYT852" s="14"/>
      <c r="OYU852" s="14"/>
      <c r="OYV852" s="14"/>
      <c r="OYW852" s="14"/>
      <c r="OYX852" s="14"/>
      <c r="OYY852" s="14"/>
      <c r="OYZ852" s="14"/>
      <c r="OZA852" s="14"/>
      <c r="OZB852" s="14"/>
      <c r="OZC852" s="14"/>
      <c r="OZD852" s="14"/>
      <c r="OZE852" s="14"/>
      <c r="OZF852" s="14"/>
      <c r="OZG852" s="14"/>
      <c r="OZH852" s="14"/>
      <c r="OZI852" s="14"/>
      <c r="OZJ852" s="14"/>
      <c r="OZK852" s="14"/>
      <c r="OZL852" s="14"/>
      <c r="OZM852" s="14"/>
      <c r="OZN852" s="14"/>
      <c r="OZO852" s="14"/>
      <c r="OZP852" s="14"/>
      <c r="OZQ852" s="14"/>
      <c r="OZR852" s="14"/>
      <c r="OZS852" s="14"/>
      <c r="OZT852" s="14"/>
      <c r="OZU852" s="14"/>
      <c r="OZV852" s="14"/>
      <c r="OZW852" s="14"/>
      <c r="OZX852" s="14"/>
      <c r="OZY852" s="14"/>
      <c r="OZZ852" s="14"/>
      <c r="PAA852" s="14"/>
      <c r="PAB852" s="14"/>
      <c r="PAC852" s="14"/>
      <c r="PAD852" s="14"/>
      <c r="PAE852" s="14"/>
      <c r="PAF852" s="14"/>
      <c r="PAG852" s="14"/>
      <c r="PAH852" s="14"/>
      <c r="PAI852" s="14"/>
      <c r="PAJ852" s="14"/>
      <c r="PAK852" s="14"/>
      <c r="PAL852" s="14"/>
      <c r="PAM852" s="14"/>
      <c r="PAN852" s="14"/>
      <c r="PAO852" s="14"/>
      <c r="PAP852" s="14"/>
      <c r="PAQ852" s="14"/>
      <c r="PAR852" s="14"/>
      <c r="PAS852" s="14"/>
      <c r="PAT852" s="14"/>
      <c r="PAU852" s="14"/>
      <c r="PAV852" s="14"/>
      <c r="PAW852" s="14"/>
      <c r="PAX852" s="14"/>
      <c r="PAY852" s="14"/>
      <c r="PAZ852" s="14"/>
      <c r="PBA852" s="14"/>
      <c r="PBB852" s="14"/>
      <c r="PBC852" s="14"/>
      <c r="PBD852" s="14"/>
      <c r="PBE852" s="14"/>
      <c r="PBF852" s="14"/>
      <c r="PBG852" s="14"/>
      <c r="PBH852" s="14"/>
      <c r="PBI852" s="14"/>
      <c r="PBJ852" s="14"/>
      <c r="PBK852" s="14"/>
      <c r="PBL852" s="14"/>
      <c r="PBM852" s="14"/>
      <c r="PBN852" s="14"/>
      <c r="PBO852" s="14"/>
      <c r="PBP852" s="14"/>
      <c r="PBQ852" s="14"/>
      <c r="PBR852" s="14"/>
      <c r="PBS852" s="14"/>
      <c r="PBT852" s="14"/>
      <c r="PBU852" s="14"/>
      <c r="PBV852" s="14"/>
      <c r="PBW852" s="14"/>
      <c r="PBX852" s="14"/>
      <c r="PBY852" s="14"/>
      <c r="PBZ852" s="14"/>
      <c r="PCA852" s="14"/>
      <c r="PCB852" s="14"/>
      <c r="PCC852" s="14"/>
      <c r="PCD852" s="14"/>
      <c r="PCE852" s="14"/>
      <c r="PCF852" s="14"/>
      <c r="PCG852" s="14"/>
      <c r="PCH852" s="14"/>
      <c r="PCI852" s="14"/>
      <c r="PCJ852" s="14"/>
      <c r="PCK852" s="14"/>
      <c r="PCL852" s="14"/>
      <c r="PCM852" s="14"/>
      <c r="PCN852" s="14"/>
      <c r="PCO852" s="14"/>
      <c r="PCP852" s="14"/>
      <c r="PCQ852" s="14"/>
      <c r="PCR852" s="14"/>
      <c r="PCS852" s="14"/>
      <c r="PCT852" s="14"/>
      <c r="PCU852" s="14"/>
      <c r="PCV852" s="14"/>
      <c r="PCW852" s="14"/>
      <c r="PCX852" s="14"/>
      <c r="PCY852" s="14"/>
      <c r="PCZ852" s="14"/>
      <c r="PDA852" s="14"/>
      <c r="PDB852" s="14"/>
      <c r="PDC852" s="14"/>
      <c r="PDD852" s="14"/>
      <c r="PDE852" s="14"/>
      <c r="PDF852" s="14"/>
      <c r="PDG852" s="14"/>
      <c r="PDH852" s="14"/>
      <c r="PDI852" s="14"/>
      <c r="PDJ852" s="14"/>
      <c r="PDK852" s="14"/>
      <c r="PDL852" s="14"/>
      <c r="PDM852" s="14"/>
      <c r="PDN852" s="14"/>
      <c r="PDO852" s="14"/>
      <c r="PDP852" s="14"/>
      <c r="PDQ852" s="14"/>
      <c r="PDR852" s="14"/>
      <c r="PDS852" s="14"/>
      <c r="PDT852" s="14"/>
      <c r="PDU852" s="14"/>
      <c r="PDV852" s="14"/>
      <c r="PDW852" s="14"/>
      <c r="PDX852" s="14"/>
      <c r="PDY852" s="14"/>
      <c r="PDZ852" s="14"/>
      <c r="PEA852" s="14"/>
      <c r="PEB852" s="14"/>
      <c r="PEC852" s="14"/>
      <c r="PED852" s="14"/>
      <c r="PEE852" s="14"/>
      <c r="PEF852" s="14"/>
      <c r="PEG852" s="14"/>
      <c r="PEH852" s="14"/>
      <c r="PEI852" s="14"/>
      <c r="PEJ852" s="14"/>
      <c r="PEK852" s="14"/>
      <c r="PEL852" s="14"/>
      <c r="PEM852" s="14"/>
      <c r="PEN852" s="14"/>
      <c r="PEO852" s="14"/>
      <c r="PEP852" s="14"/>
      <c r="PEQ852" s="14"/>
      <c r="PER852" s="14"/>
      <c r="PES852" s="14"/>
      <c r="PET852" s="14"/>
      <c r="PEU852" s="14"/>
      <c r="PEV852" s="14"/>
      <c r="PEW852" s="14"/>
      <c r="PEX852" s="14"/>
      <c r="PEY852" s="14"/>
      <c r="PEZ852" s="14"/>
      <c r="PFA852" s="14"/>
      <c r="PFB852" s="14"/>
      <c r="PFC852" s="14"/>
      <c r="PFD852" s="14"/>
      <c r="PFE852" s="14"/>
      <c r="PFF852" s="14"/>
      <c r="PFG852" s="14"/>
      <c r="PFH852" s="14"/>
      <c r="PFI852" s="14"/>
      <c r="PFJ852" s="14"/>
      <c r="PFK852" s="14"/>
      <c r="PFL852" s="14"/>
      <c r="PFM852" s="14"/>
      <c r="PFN852" s="14"/>
      <c r="PFO852" s="14"/>
      <c r="PFP852" s="14"/>
      <c r="PFQ852" s="14"/>
      <c r="PFR852" s="14"/>
      <c r="PFS852" s="14"/>
      <c r="PFT852" s="14"/>
      <c r="PFU852" s="14"/>
      <c r="PFV852" s="14"/>
      <c r="PFW852" s="14"/>
      <c r="PFX852" s="14"/>
      <c r="PFY852" s="14"/>
      <c r="PFZ852" s="14"/>
      <c r="PGA852" s="14"/>
      <c r="PGB852" s="14"/>
      <c r="PGC852" s="14"/>
      <c r="PGD852" s="14"/>
      <c r="PGE852" s="14"/>
      <c r="PGF852" s="14"/>
      <c r="PGG852" s="14"/>
      <c r="PGH852" s="14"/>
      <c r="PGI852" s="14"/>
      <c r="PGJ852" s="14"/>
      <c r="PGK852" s="14"/>
      <c r="PGL852" s="14"/>
      <c r="PGM852" s="14"/>
      <c r="PGN852" s="14"/>
      <c r="PGO852" s="14"/>
      <c r="PGP852" s="14"/>
      <c r="PGQ852" s="14"/>
      <c r="PGR852" s="14"/>
      <c r="PGS852" s="14"/>
      <c r="PGT852" s="14"/>
      <c r="PGU852" s="14"/>
      <c r="PGV852" s="14"/>
      <c r="PGW852" s="14"/>
      <c r="PGX852" s="14"/>
      <c r="PGY852" s="14"/>
      <c r="PGZ852" s="14"/>
      <c r="PHA852" s="14"/>
      <c r="PHB852" s="14"/>
      <c r="PHC852" s="14"/>
      <c r="PHD852" s="14"/>
      <c r="PHE852" s="14"/>
      <c r="PHF852" s="14"/>
      <c r="PHG852" s="14"/>
      <c r="PHH852" s="14"/>
      <c r="PHI852" s="14"/>
      <c r="PHJ852" s="14"/>
      <c r="PHK852" s="14"/>
      <c r="PHL852" s="14"/>
      <c r="PHM852" s="14"/>
      <c r="PHN852" s="14"/>
      <c r="PHO852" s="14"/>
      <c r="PHP852" s="14"/>
      <c r="PHQ852" s="14"/>
      <c r="PHR852" s="14"/>
      <c r="PHS852" s="14"/>
      <c r="PHT852" s="14"/>
      <c r="PHU852" s="14"/>
      <c r="PHV852" s="14"/>
      <c r="PHW852" s="14"/>
      <c r="PHX852" s="14"/>
      <c r="PHY852" s="14"/>
      <c r="PHZ852" s="14"/>
      <c r="PIA852" s="14"/>
      <c r="PIB852" s="14"/>
      <c r="PIC852" s="14"/>
      <c r="PID852" s="14"/>
      <c r="PIE852" s="14"/>
      <c r="PIF852" s="14"/>
      <c r="PIG852" s="14"/>
      <c r="PIH852" s="14"/>
      <c r="PII852" s="14"/>
      <c r="PIJ852" s="14"/>
      <c r="PIK852" s="14"/>
      <c r="PIL852" s="14"/>
      <c r="PIM852" s="14"/>
      <c r="PIN852" s="14"/>
      <c r="PIO852" s="14"/>
      <c r="PIP852" s="14"/>
      <c r="PIQ852" s="14"/>
      <c r="PIR852" s="14"/>
      <c r="PIS852" s="14"/>
      <c r="PIT852" s="14"/>
      <c r="PIU852" s="14"/>
      <c r="PIV852" s="14"/>
      <c r="PIW852" s="14"/>
      <c r="PIX852" s="14"/>
      <c r="PIY852" s="14"/>
      <c r="PIZ852" s="14"/>
      <c r="PJA852" s="14"/>
      <c r="PJB852" s="14"/>
      <c r="PJC852" s="14"/>
      <c r="PJD852" s="14"/>
      <c r="PJE852" s="14"/>
      <c r="PJF852" s="14"/>
      <c r="PJG852" s="14"/>
      <c r="PJH852" s="14"/>
      <c r="PJI852" s="14"/>
      <c r="PJJ852" s="14"/>
      <c r="PJK852" s="14"/>
      <c r="PJL852" s="14"/>
      <c r="PJM852" s="14"/>
      <c r="PJN852" s="14"/>
      <c r="PJO852" s="14"/>
      <c r="PJP852" s="14"/>
      <c r="PJQ852" s="14"/>
      <c r="PJR852" s="14"/>
      <c r="PJS852" s="14"/>
      <c r="PJT852" s="14"/>
      <c r="PJU852" s="14"/>
      <c r="PJV852" s="14"/>
      <c r="PJW852" s="14"/>
      <c r="PJX852" s="14"/>
      <c r="PJY852" s="14"/>
      <c r="PJZ852" s="14"/>
      <c r="PKA852" s="14"/>
      <c r="PKB852" s="14"/>
      <c r="PKC852" s="14"/>
      <c r="PKD852" s="14"/>
      <c r="PKE852" s="14"/>
      <c r="PKF852" s="14"/>
      <c r="PKG852" s="14"/>
      <c r="PKH852" s="14"/>
      <c r="PKI852" s="14"/>
      <c r="PKJ852" s="14"/>
      <c r="PKK852" s="14"/>
      <c r="PKL852" s="14"/>
      <c r="PKM852" s="14"/>
      <c r="PKN852" s="14"/>
      <c r="PKO852" s="14"/>
      <c r="PKP852" s="14"/>
      <c r="PKQ852" s="14"/>
      <c r="PKR852" s="14"/>
      <c r="PKS852" s="14"/>
      <c r="PKT852" s="14"/>
      <c r="PKU852" s="14"/>
      <c r="PKV852" s="14"/>
      <c r="PKW852" s="14"/>
      <c r="PKX852" s="14"/>
      <c r="PKY852" s="14"/>
      <c r="PKZ852" s="14"/>
      <c r="PLA852" s="14"/>
      <c r="PLB852" s="14"/>
      <c r="PLC852" s="14"/>
      <c r="PLD852" s="14"/>
      <c r="PLE852" s="14"/>
      <c r="PLF852" s="14"/>
      <c r="PLG852" s="14"/>
      <c r="PLH852" s="14"/>
      <c r="PLI852" s="14"/>
      <c r="PLJ852" s="14"/>
      <c r="PLK852" s="14"/>
      <c r="PLL852" s="14"/>
      <c r="PLM852" s="14"/>
      <c r="PLN852" s="14"/>
      <c r="PLO852" s="14"/>
      <c r="PLP852" s="14"/>
      <c r="PLQ852" s="14"/>
      <c r="PLR852" s="14"/>
      <c r="PLS852" s="14"/>
      <c r="PLT852" s="14"/>
      <c r="PLU852" s="14"/>
      <c r="PLV852" s="14"/>
      <c r="PLW852" s="14"/>
      <c r="PLX852" s="14"/>
      <c r="PLY852" s="14"/>
      <c r="PLZ852" s="14"/>
      <c r="PMA852" s="14"/>
      <c r="PMB852" s="14"/>
      <c r="PMC852" s="14"/>
      <c r="PMD852" s="14"/>
      <c r="PME852" s="14"/>
      <c r="PMF852" s="14"/>
      <c r="PMG852" s="14"/>
      <c r="PMH852" s="14"/>
      <c r="PMI852" s="14"/>
      <c r="PMJ852" s="14"/>
      <c r="PMK852" s="14"/>
      <c r="PML852" s="14"/>
      <c r="PMM852" s="14"/>
      <c r="PMN852" s="14"/>
      <c r="PMO852" s="14"/>
      <c r="PMP852" s="14"/>
      <c r="PMQ852" s="14"/>
      <c r="PMR852" s="14"/>
      <c r="PMS852" s="14"/>
      <c r="PMT852" s="14"/>
      <c r="PMU852" s="14"/>
      <c r="PMV852" s="14"/>
      <c r="PMW852" s="14"/>
      <c r="PMX852" s="14"/>
      <c r="PMY852" s="14"/>
      <c r="PMZ852" s="14"/>
      <c r="PNA852" s="14"/>
      <c r="PNB852" s="14"/>
      <c r="PNC852" s="14"/>
      <c r="PND852" s="14"/>
      <c r="PNE852" s="14"/>
      <c r="PNF852" s="14"/>
      <c r="PNG852" s="14"/>
      <c r="PNH852" s="14"/>
      <c r="PNI852" s="14"/>
      <c r="PNJ852" s="14"/>
      <c r="PNK852" s="14"/>
      <c r="PNL852" s="14"/>
      <c r="PNM852" s="14"/>
      <c r="PNN852" s="14"/>
      <c r="PNO852" s="14"/>
      <c r="PNP852" s="14"/>
      <c r="PNQ852" s="14"/>
      <c r="PNR852" s="14"/>
      <c r="PNS852" s="14"/>
      <c r="PNT852" s="14"/>
      <c r="PNU852" s="14"/>
      <c r="PNV852" s="14"/>
      <c r="PNW852" s="14"/>
      <c r="PNX852" s="14"/>
      <c r="PNY852" s="14"/>
      <c r="PNZ852" s="14"/>
      <c r="POA852" s="14"/>
      <c r="POB852" s="14"/>
      <c r="POC852" s="14"/>
      <c r="POD852" s="14"/>
      <c r="POE852" s="14"/>
      <c r="POF852" s="14"/>
      <c r="POG852" s="14"/>
      <c r="POH852" s="14"/>
      <c r="POI852" s="14"/>
      <c r="POJ852" s="14"/>
      <c r="POK852" s="14"/>
      <c r="POL852" s="14"/>
      <c r="POM852" s="14"/>
      <c r="PON852" s="14"/>
      <c r="POO852" s="14"/>
      <c r="POP852" s="14"/>
      <c r="POQ852" s="14"/>
      <c r="POR852" s="14"/>
      <c r="POS852" s="14"/>
      <c r="POT852" s="14"/>
      <c r="POU852" s="14"/>
      <c r="POV852" s="14"/>
      <c r="POW852" s="14"/>
      <c r="POX852" s="14"/>
      <c r="POY852" s="14"/>
      <c r="POZ852" s="14"/>
      <c r="PPA852" s="14"/>
      <c r="PPB852" s="14"/>
      <c r="PPC852" s="14"/>
      <c r="PPD852" s="14"/>
      <c r="PPE852" s="14"/>
      <c r="PPF852" s="14"/>
      <c r="PPG852" s="14"/>
      <c r="PPH852" s="14"/>
      <c r="PPI852" s="14"/>
      <c r="PPJ852" s="14"/>
      <c r="PPK852" s="14"/>
      <c r="PPL852" s="14"/>
      <c r="PPM852" s="14"/>
      <c r="PPN852" s="14"/>
      <c r="PPO852" s="14"/>
      <c r="PPP852" s="14"/>
      <c r="PPQ852" s="14"/>
      <c r="PPR852" s="14"/>
      <c r="PPS852" s="14"/>
      <c r="PPT852" s="14"/>
      <c r="PPU852" s="14"/>
      <c r="PPV852" s="14"/>
      <c r="PPW852" s="14"/>
      <c r="PPX852" s="14"/>
      <c r="PPY852" s="14"/>
      <c r="PPZ852" s="14"/>
      <c r="PQA852" s="14"/>
      <c r="PQB852" s="14"/>
      <c r="PQC852" s="14"/>
      <c r="PQD852" s="14"/>
      <c r="PQE852" s="14"/>
      <c r="PQF852" s="14"/>
      <c r="PQG852" s="14"/>
      <c r="PQH852" s="14"/>
      <c r="PQI852" s="14"/>
      <c r="PQJ852" s="14"/>
      <c r="PQK852" s="14"/>
      <c r="PQL852" s="14"/>
      <c r="PQM852" s="14"/>
      <c r="PQN852" s="14"/>
      <c r="PQO852" s="14"/>
      <c r="PQP852" s="14"/>
      <c r="PQQ852" s="14"/>
      <c r="PQR852" s="14"/>
      <c r="PQS852" s="14"/>
      <c r="PQT852" s="14"/>
      <c r="PQU852" s="14"/>
      <c r="PQV852" s="14"/>
      <c r="PQW852" s="14"/>
      <c r="PQX852" s="14"/>
      <c r="PQY852" s="14"/>
      <c r="PQZ852" s="14"/>
      <c r="PRA852" s="14"/>
      <c r="PRB852" s="14"/>
      <c r="PRC852" s="14"/>
      <c r="PRD852" s="14"/>
      <c r="PRE852" s="14"/>
      <c r="PRF852" s="14"/>
      <c r="PRG852" s="14"/>
      <c r="PRH852" s="14"/>
      <c r="PRI852" s="14"/>
      <c r="PRJ852" s="14"/>
      <c r="PRK852" s="14"/>
      <c r="PRL852" s="14"/>
      <c r="PRM852" s="14"/>
      <c r="PRN852" s="14"/>
      <c r="PRO852" s="14"/>
      <c r="PRP852" s="14"/>
      <c r="PRQ852" s="14"/>
      <c r="PRR852" s="14"/>
      <c r="PRS852" s="14"/>
      <c r="PRT852" s="14"/>
      <c r="PRU852" s="14"/>
      <c r="PRV852" s="14"/>
      <c r="PRW852" s="14"/>
      <c r="PRX852" s="14"/>
      <c r="PRY852" s="14"/>
      <c r="PRZ852" s="14"/>
      <c r="PSA852" s="14"/>
      <c r="PSB852" s="14"/>
      <c r="PSC852" s="14"/>
      <c r="PSD852" s="14"/>
      <c r="PSE852" s="14"/>
      <c r="PSF852" s="14"/>
      <c r="PSG852" s="14"/>
      <c r="PSH852" s="14"/>
      <c r="PSI852" s="14"/>
      <c r="PSJ852" s="14"/>
      <c r="PSK852" s="14"/>
      <c r="PSL852" s="14"/>
      <c r="PSM852" s="14"/>
      <c r="PSN852" s="14"/>
      <c r="PSO852" s="14"/>
      <c r="PSP852" s="14"/>
      <c r="PSQ852" s="14"/>
      <c r="PSR852" s="14"/>
      <c r="PSS852" s="14"/>
      <c r="PST852" s="14"/>
      <c r="PSU852" s="14"/>
      <c r="PSV852" s="14"/>
      <c r="PSW852" s="14"/>
      <c r="PSX852" s="14"/>
      <c r="PSY852" s="14"/>
      <c r="PSZ852" s="14"/>
      <c r="PTA852" s="14"/>
      <c r="PTB852" s="14"/>
      <c r="PTC852" s="14"/>
      <c r="PTD852" s="14"/>
      <c r="PTE852" s="14"/>
      <c r="PTF852" s="14"/>
      <c r="PTG852" s="14"/>
      <c r="PTH852" s="14"/>
      <c r="PTI852" s="14"/>
      <c r="PTJ852" s="14"/>
      <c r="PTK852" s="14"/>
      <c r="PTL852" s="14"/>
      <c r="PTM852" s="14"/>
      <c r="PTN852" s="14"/>
      <c r="PTO852" s="14"/>
      <c r="PTP852" s="14"/>
      <c r="PTQ852" s="14"/>
      <c r="PTR852" s="14"/>
      <c r="PTS852" s="14"/>
      <c r="PTT852" s="14"/>
      <c r="PTU852" s="14"/>
      <c r="PTV852" s="14"/>
      <c r="PTW852" s="14"/>
      <c r="PTX852" s="14"/>
      <c r="PTY852" s="14"/>
      <c r="PTZ852" s="14"/>
      <c r="PUA852" s="14"/>
      <c r="PUB852" s="14"/>
      <c r="PUC852" s="14"/>
      <c r="PUD852" s="14"/>
      <c r="PUE852" s="14"/>
      <c r="PUF852" s="14"/>
      <c r="PUG852" s="14"/>
      <c r="PUH852" s="14"/>
      <c r="PUI852" s="14"/>
      <c r="PUJ852" s="14"/>
      <c r="PUK852" s="14"/>
      <c r="PUL852" s="14"/>
      <c r="PUM852" s="14"/>
      <c r="PUN852" s="14"/>
      <c r="PUO852" s="14"/>
      <c r="PUP852" s="14"/>
      <c r="PUQ852" s="14"/>
      <c r="PUR852" s="14"/>
      <c r="PUS852" s="14"/>
      <c r="PUT852" s="14"/>
      <c r="PUU852" s="14"/>
      <c r="PUV852" s="14"/>
      <c r="PUW852" s="14"/>
      <c r="PUX852" s="14"/>
      <c r="PUY852" s="14"/>
      <c r="PUZ852" s="14"/>
      <c r="PVA852" s="14"/>
      <c r="PVB852" s="14"/>
      <c r="PVC852" s="14"/>
      <c r="PVD852" s="14"/>
      <c r="PVE852" s="14"/>
      <c r="PVF852" s="14"/>
      <c r="PVG852" s="14"/>
      <c r="PVH852" s="14"/>
      <c r="PVI852" s="14"/>
      <c r="PVJ852" s="14"/>
      <c r="PVK852" s="14"/>
      <c r="PVL852" s="14"/>
      <c r="PVM852" s="14"/>
      <c r="PVN852" s="14"/>
      <c r="PVO852" s="14"/>
      <c r="PVP852" s="14"/>
      <c r="PVQ852" s="14"/>
      <c r="PVR852" s="14"/>
      <c r="PVS852" s="14"/>
      <c r="PVT852" s="14"/>
      <c r="PVU852" s="14"/>
      <c r="PVV852" s="14"/>
      <c r="PVW852" s="14"/>
      <c r="PVX852" s="14"/>
      <c r="PVY852" s="14"/>
      <c r="PVZ852" s="14"/>
      <c r="PWA852" s="14"/>
      <c r="PWB852" s="14"/>
      <c r="PWC852" s="14"/>
      <c r="PWD852" s="14"/>
      <c r="PWE852" s="14"/>
      <c r="PWF852" s="14"/>
      <c r="PWG852" s="14"/>
      <c r="PWH852" s="14"/>
      <c r="PWI852" s="14"/>
      <c r="PWJ852" s="14"/>
      <c r="PWK852" s="14"/>
      <c r="PWL852" s="14"/>
      <c r="PWM852" s="14"/>
      <c r="PWN852" s="14"/>
      <c r="PWO852" s="14"/>
      <c r="PWP852" s="14"/>
      <c r="PWQ852" s="14"/>
      <c r="PWR852" s="14"/>
      <c r="PWS852" s="14"/>
      <c r="PWT852" s="14"/>
      <c r="PWU852" s="14"/>
      <c r="PWV852" s="14"/>
      <c r="PWW852" s="14"/>
      <c r="PWX852" s="14"/>
      <c r="PWY852" s="14"/>
      <c r="PWZ852" s="14"/>
      <c r="PXA852" s="14"/>
      <c r="PXB852" s="14"/>
      <c r="PXC852" s="14"/>
      <c r="PXD852" s="14"/>
      <c r="PXE852" s="14"/>
      <c r="PXF852" s="14"/>
      <c r="PXG852" s="14"/>
      <c r="PXH852" s="14"/>
      <c r="PXI852" s="14"/>
      <c r="PXJ852" s="14"/>
      <c r="PXK852" s="14"/>
      <c r="PXL852" s="14"/>
      <c r="PXM852" s="14"/>
      <c r="PXN852" s="14"/>
      <c r="PXO852" s="14"/>
      <c r="PXP852" s="14"/>
      <c r="PXQ852" s="14"/>
      <c r="PXR852" s="14"/>
      <c r="PXS852" s="14"/>
      <c r="PXT852" s="14"/>
      <c r="PXU852" s="14"/>
      <c r="PXV852" s="14"/>
      <c r="PXW852" s="14"/>
      <c r="PXX852" s="14"/>
      <c r="PXY852" s="14"/>
      <c r="PXZ852" s="14"/>
      <c r="PYA852" s="14"/>
      <c r="PYB852" s="14"/>
      <c r="PYC852" s="14"/>
      <c r="PYD852" s="14"/>
      <c r="PYE852" s="14"/>
      <c r="PYF852" s="14"/>
      <c r="PYG852" s="14"/>
      <c r="PYH852" s="14"/>
      <c r="PYI852" s="14"/>
      <c r="PYJ852" s="14"/>
      <c r="PYK852" s="14"/>
      <c r="PYL852" s="14"/>
      <c r="PYM852" s="14"/>
      <c r="PYN852" s="14"/>
      <c r="PYO852" s="14"/>
      <c r="PYP852" s="14"/>
      <c r="PYQ852" s="14"/>
      <c r="PYR852" s="14"/>
      <c r="PYS852" s="14"/>
      <c r="PYT852" s="14"/>
      <c r="PYU852" s="14"/>
      <c r="PYV852" s="14"/>
      <c r="PYW852" s="14"/>
      <c r="PYX852" s="14"/>
      <c r="PYY852" s="14"/>
      <c r="PYZ852" s="14"/>
      <c r="PZA852" s="14"/>
      <c r="PZB852" s="14"/>
      <c r="PZC852" s="14"/>
      <c r="PZD852" s="14"/>
      <c r="PZE852" s="14"/>
      <c r="PZF852" s="14"/>
      <c r="PZG852" s="14"/>
      <c r="PZH852" s="14"/>
      <c r="PZI852" s="14"/>
      <c r="PZJ852" s="14"/>
      <c r="PZK852" s="14"/>
      <c r="PZL852" s="14"/>
      <c r="PZM852" s="14"/>
      <c r="PZN852" s="14"/>
      <c r="PZO852" s="14"/>
      <c r="PZP852" s="14"/>
      <c r="PZQ852" s="14"/>
      <c r="PZR852" s="14"/>
      <c r="PZS852" s="14"/>
      <c r="PZT852" s="14"/>
      <c r="PZU852" s="14"/>
      <c r="PZV852" s="14"/>
      <c r="PZW852" s="14"/>
      <c r="PZX852" s="14"/>
      <c r="PZY852" s="14"/>
      <c r="PZZ852" s="14"/>
      <c r="QAA852" s="14"/>
      <c r="QAB852" s="14"/>
      <c r="QAC852" s="14"/>
      <c r="QAD852" s="14"/>
      <c r="QAE852" s="14"/>
      <c r="QAF852" s="14"/>
      <c r="QAG852" s="14"/>
      <c r="QAH852" s="14"/>
      <c r="QAI852" s="14"/>
      <c r="QAJ852" s="14"/>
      <c r="QAK852" s="14"/>
      <c r="QAL852" s="14"/>
      <c r="QAM852" s="14"/>
      <c r="QAN852" s="14"/>
      <c r="QAO852" s="14"/>
      <c r="QAP852" s="14"/>
      <c r="QAQ852" s="14"/>
      <c r="QAR852" s="14"/>
      <c r="QAS852" s="14"/>
      <c r="QAT852" s="14"/>
      <c r="QAU852" s="14"/>
      <c r="QAV852" s="14"/>
      <c r="QAW852" s="14"/>
      <c r="QAX852" s="14"/>
      <c r="QAY852" s="14"/>
      <c r="QAZ852" s="14"/>
      <c r="QBA852" s="14"/>
      <c r="QBB852" s="14"/>
      <c r="QBC852" s="14"/>
      <c r="QBD852" s="14"/>
      <c r="QBE852" s="14"/>
      <c r="QBF852" s="14"/>
      <c r="QBG852" s="14"/>
      <c r="QBH852" s="14"/>
      <c r="QBI852" s="14"/>
      <c r="QBJ852" s="14"/>
      <c r="QBK852" s="14"/>
      <c r="QBL852" s="14"/>
      <c r="QBM852" s="14"/>
      <c r="QBN852" s="14"/>
      <c r="QBO852" s="14"/>
      <c r="QBP852" s="14"/>
      <c r="QBQ852" s="14"/>
      <c r="QBR852" s="14"/>
      <c r="QBS852" s="14"/>
      <c r="QBT852" s="14"/>
      <c r="QBU852" s="14"/>
      <c r="QBV852" s="14"/>
      <c r="QBW852" s="14"/>
      <c r="QBX852" s="14"/>
      <c r="QBY852" s="14"/>
      <c r="QBZ852" s="14"/>
      <c r="QCA852" s="14"/>
      <c r="QCB852" s="14"/>
      <c r="QCC852" s="14"/>
      <c r="QCD852" s="14"/>
      <c r="QCE852" s="14"/>
      <c r="QCF852" s="14"/>
      <c r="QCG852" s="14"/>
      <c r="QCH852" s="14"/>
      <c r="QCI852" s="14"/>
      <c r="QCJ852" s="14"/>
      <c r="QCK852" s="14"/>
      <c r="QCL852" s="14"/>
      <c r="QCM852" s="14"/>
      <c r="QCN852" s="14"/>
      <c r="QCO852" s="14"/>
      <c r="QCP852" s="14"/>
      <c r="QCQ852" s="14"/>
      <c r="QCR852" s="14"/>
      <c r="QCS852" s="14"/>
      <c r="QCT852" s="14"/>
      <c r="QCU852" s="14"/>
      <c r="QCV852" s="14"/>
      <c r="QCW852" s="14"/>
      <c r="QCX852" s="14"/>
      <c r="QCY852" s="14"/>
      <c r="QCZ852" s="14"/>
      <c r="QDA852" s="14"/>
      <c r="QDB852" s="14"/>
      <c r="QDC852" s="14"/>
      <c r="QDD852" s="14"/>
      <c r="QDE852" s="14"/>
      <c r="QDF852" s="14"/>
      <c r="QDG852" s="14"/>
      <c r="QDH852" s="14"/>
      <c r="QDI852" s="14"/>
      <c r="QDJ852" s="14"/>
      <c r="QDK852" s="14"/>
      <c r="QDL852" s="14"/>
      <c r="QDM852" s="14"/>
      <c r="QDN852" s="14"/>
      <c r="QDO852" s="14"/>
      <c r="QDP852" s="14"/>
      <c r="QDQ852" s="14"/>
      <c r="QDR852" s="14"/>
      <c r="QDS852" s="14"/>
      <c r="QDT852" s="14"/>
      <c r="QDU852" s="14"/>
      <c r="QDV852" s="14"/>
      <c r="QDW852" s="14"/>
      <c r="QDX852" s="14"/>
      <c r="QDY852" s="14"/>
      <c r="QDZ852" s="14"/>
      <c r="QEA852" s="14"/>
      <c r="QEB852" s="14"/>
      <c r="QEC852" s="14"/>
      <c r="QED852" s="14"/>
      <c r="QEE852" s="14"/>
      <c r="QEF852" s="14"/>
      <c r="QEG852" s="14"/>
      <c r="QEH852" s="14"/>
      <c r="QEI852" s="14"/>
      <c r="QEJ852" s="14"/>
      <c r="QEK852" s="14"/>
      <c r="QEL852" s="14"/>
      <c r="QEM852" s="14"/>
      <c r="QEN852" s="14"/>
      <c r="QEO852" s="14"/>
      <c r="QEP852" s="14"/>
      <c r="QEQ852" s="14"/>
      <c r="QER852" s="14"/>
      <c r="QES852" s="14"/>
      <c r="QET852" s="14"/>
      <c r="QEU852" s="14"/>
      <c r="QEV852" s="14"/>
      <c r="QEW852" s="14"/>
      <c r="QEX852" s="14"/>
      <c r="QEY852" s="14"/>
      <c r="QEZ852" s="14"/>
      <c r="QFA852" s="14"/>
      <c r="QFB852" s="14"/>
      <c r="QFC852" s="14"/>
      <c r="QFD852" s="14"/>
      <c r="QFE852" s="14"/>
      <c r="QFF852" s="14"/>
      <c r="QFG852" s="14"/>
      <c r="QFH852" s="14"/>
      <c r="QFI852" s="14"/>
      <c r="QFJ852" s="14"/>
      <c r="QFK852" s="14"/>
      <c r="QFL852" s="14"/>
      <c r="QFM852" s="14"/>
      <c r="QFN852" s="14"/>
      <c r="QFO852" s="14"/>
      <c r="QFP852" s="14"/>
      <c r="QFQ852" s="14"/>
      <c r="QFR852" s="14"/>
      <c r="QFS852" s="14"/>
      <c r="QFT852" s="14"/>
      <c r="QFU852" s="14"/>
      <c r="QFV852" s="14"/>
      <c r="QFW852" s="14"/>
      <c r="QFX852" s="14"/>
      <c r="QFY852" s="14"/>
      <c r="QFZ852" s="14"/>
      <c r="QGA852" s="14"/>
      <c r="QGB852" s="14"/>
      <c r="QGC852" s="14"/>
      <c r="QGD852" s="14"/>
      <c r="QGE852" s="14"/>
      <c r="QGF852" s="14"/>
      <c r="QGG852" s="14"/>
      <c r="QGH852" s="14"/>
      <c r="QGI852" s="14"/>
      <c r="QGJ852" s="14"/>
      <c r="QGK852" s="14"/>
      <c r="QGL852" s="14"/>
      <c r="QGM852" s="14"/>
      <c r="QGN852" s="14"/>
      <c r="QGO852" s="14"/>
      <c r="QGP852" s="14"/>
      <c r="QGQ852" s="14"/>
      <c r="QGR852" s="14"/>
      <c r="QGS852" s="14"/>
      <c r="QGT852" s="14"/>
      <c r="QGU852" s="14"/>
      <c r="QGV852" s="14"/>
      <c r="QGW852" s="14"/>
      <c r="QGX852" s="14"/>
      <c r="QGY852" s="14"/>
      <c r="QGZ852" s="14"/>
      <c r="QHA852" s="14"/>
      <c r="QHB852" s="14"/>
      <c r="QHC852" s="14"/>
      <c r="QHD852" s="14"/>
      <c r="QHE852" s="14"/>
      <c r="QHF852" s="14"/>
      <c r="QHG852" s="14"/>
      <c r="QHH852" s="14"/>
      <c r="QHI852" s="14"/>
      <c r="QHJ852" s="14"/>
      <c r="QHK852" s="14"/>
      <c r="QHL852" s="14"/>
      <c r="QHM852" s="14"/>
      <c r="QHN852" s="14"/>
      <c r="QHO852" s="14"/>
      <c r="QHP852" s="14"/>
      <c r="QHQ852" s="14"/>
      <c r="QHR852" s="14"/>
      <c r="QHS852" s="14"/>
      <c r="QHT852" s="14"/>
      <c r="QHU852" s="14"/>
      <c r="QHV852" s="14"/>
      <c r="QHW852" s="14"/>
      <c r="QHX852" s="14"/>
      <c r="QHY852" s="14"/>
      <c r="QHZ852" s="14"/>
      <c r="QIA852" s="14"/>
      <c r="QIB852" s="14"/>
      <c r="QIC852" s="14"/>
      <c r="QID852" s="14"/>
      <c r="QIE852" s="14"/>
      <c r="QIF852" s="14"/>
      <c r="QIG852" s="14"/>
      <c r="QIH852" s="14"/>
      <c r="QII852" s="14"/>
      <c r="QIJ852" s="14"/>
      <c r="QIK852" s="14"/>
      <c r="QIL852" s="14"/>
      <c r="QIM852" s="14"/>
      <c r="QIN852" s="14"/>
      <c r="QIO852" s="14"/>
      <c r="QIP852" s="14"/>
      <c r="QIQ852" s="14"/>
      <c r="QIR852" s="14"/>
      <c r="QIS852" s="14"/>
      <c r="QIT852" s="14"/>
      <c r="QIU852" s="14"/>
      <c r="QIV852" s="14"/>
      <c r="QIW852" s="14"/>
      <c r="QIX852" s="14"/>
      <c r="QIY852" s="14"/>
      <c r="QIZ852" s="14"/>
      <c r="QJA852" s="14"/>
      <c r="QJB852" s="14"/>
      <c r="QJC852" s="14"/>
      <c r="QJD852" s="14"/>
      <c r="QJE852" s="14"/>
      <c r="QJF852" s="14"/>
      <c r="QJG852" s="14"/>
      <c r="QJH852" s="14"/>
      <c r="QJI852" s="14"/>
      <c r="QJJ852" s="14"/>
      <c r="QJK852" s="14"/>
      <c r="QJL852" s="14"/>
      <c r="QJM852" s="14"/>
      <c r="QJN852" s="14"/>
      <c r="QJO852" s="14"/>
      <c r="QJP852" s="14"/>
      <c r="QJQ852" s="14"/>
      <c r="QJR852" s="14"/>
      <c r="QJS852" s="14"/>
      <c r="QJT852" s="14"/>
      <c r="QJU852" s="14"/>
      <c r="QJV852" s="14"/>
      <c r="QJW852" s="14"/>
      <c r="QJX852" s="14"/>
      <c r="QJY852" s="14"/>
      <c r="QJZ852" s="14"/>
      <c r="QKA852" s="14"/>
      <c r="QKB852" s="14"/>
      <c r="QKC852" s="14"/>
      <c r="QKD852" s="14"/>
      <c r="QKE852" s="14"/>
      <c r="QKF852" s="14"/>
      <c r="QKG852" s="14"/>
      <c r="QKH852" s="14"/>
      <c r="QKI852" s="14"/>
      <c r="QKJ852" s="14"/>
      <c r="QKK852" s="14"/>
      <c r="QKL852" s="14"/>
      <c r="QKM852" s="14"/>
      <c r="QKN852" s="14"/>
      <c r="QKO852" s="14"/>
      <c r="QKP852" s="14"/>
      <c r="QKQ852" s="14"/>
      <c r="QKR852" s="14"/>
      <c r="QKS852" s="14"/>
      <c r="QKT852" s="14"/>
      <c r="QKU852" s="14"/>
      <c r="QKV852" s="14"/>
      <c r="QKW852" s="14"/>
      <c r="QKX852" s="14"/>
      <c r="QKY852" s="14"/>
      <c r="QKZ852" s="14"/>
      <c r="QLA852" s="14"/>
      <c r="QLB852" s="14"/>
      <c r="QLC852" s="14"/>
      <c r="QLD852" s="14"/>
      <c r="QLE852" s="14"/>
      <c r="QLF852" s="14"/>
      <c r="QLG852" s="14"/>
      <c r="QLH852" s="14"/>
      <c r="QLI852" s="14"/>
      <c r="QLJ852" s="14"/>
      <c r="QLK852" s="14"/>
      <c r="QLL852" s="14"/>
      <c r="QLM852" s="14"/>
      <c r="QLN852" s="14"/>
      <c r="QLO852" s="14"/>
      <c r="QLP852" s="14"/>
      <c r="QLQ852" s="14"/>
      <c r="QLR852" s="14"/>
      <c r="QLS852" s="14"/>
      <c r="QLT852" s="14"/>
      <c r="QLU852" s="14"/>
      <c r="QLV852" s="14"/>
      <c r="QLW852" s="14"/>
      <c r="QLX852" s="14"/>
      <c r="QLY852" s="14"/>
      <c r="QLZ852" s="14"/>
      <c r="QMA852" s="14"/>
      <c r="QMB852" s="14"/>
      <c r="QMC852" s="14"/>
      <c r="QMD852" s="14"/>
      <c r="QME852" s="14"/>
      <c r="QMF852" s="14"/>
      <c r="QMG852" s="14"/>
      <c r="QMH852" s="14"/>
      <c r="QMI852" s="14"/>
      <c r="QMJ852" s="14"/>
      <c r="QMK852" s="14"/>
      <c r="QML852" s="14"/>
      <c r="QMM852" s="14"/>
      <c r="QMN852" s="14"/>
      <c r="QMO852" s="14"/>
      <c r="QMP852" s="14"/>
      <c r="QMQ852" s="14"/>
      <c r="QMR852" s="14"/>
      <c r="QMS852" s="14"/>
      <c r="QMT852" s="14"/>
      <c r="QMU852" s="14"/>
      <c r="QMV852" s="14"/>
      <c r="QMW852" s="14"/>
      <c r="QMX852" s="14"/>
      <c r="QMY852" s="14"/>
      <c r="QMZ852" s="14"/>
      <c r="QNA852" s="14"/>
      <c r="QNB852" s="14"/>
      <c r="QNC852" s="14"/>
      <c r="QND852" s="14"/>
      <c r="QNE852" s="14"/>
      <c r="QNF852" s="14"/>
      <c r="QNG852" s="14"/>
      <c r="QNH852" s="14"/>
      <c r="QNI852" s="14"/>
      <c r="QNJ852" s="14"/>
      <c r="QNK852" s="14"/>
      <c r="QNL852" s="14"/>
      <c r="QNM852" s="14"/>
      <c r="QNN852" s="14"/>
      <c r="QNO852" s="14"/>
      <c r="QNP852" s="14"/>
      <c r="QNQ852" s="14"/>
      <c r="QNR852" s="14"/>
      <c r="QNS852" s="14"/>
      <c r="QNT852" s="14"/>
      <c r="QNU852" s="14"/>
      <c r="QNV852" s="14"/>
      <c r="QNW852" s="14"/>
      <c r="QNX852" s="14"/>
      <c r="QNY852" s="14"/>
      <c r="QNZ852" s="14"/>
      <c r="QOA852" s="14"/>
      <c r="QOB852" s="14"/>
      <c r="QOC852" s="14"/>
      <c r="QOD852" s="14"/>
      <c r="QOE852" s="14"/>
      <c r="QOF852" s="14"/>
      <c r="QOG852" s="14"/>
      <c r="QOH852" s="14"/>
      <c r="QOI852" s="14"/>
      <c r="QOJ852" s="14"/>
      <c r="QOK852" s="14"/>
      <c r="QOL852" s="14"/>
      <c r="QOM852" s="14"/>
      <c r="QON852" s="14"/>
      <c r="QOO852" s="14"/>
      <c r="QOP852" s="14"/>
      <c r="QOQ852" s="14"/>
      <c r="QOR852" s="14"/>
      <c r="QOS852" s="14"/>
      <c r="QOT852" s="14"/>
      <c r="QOU852" s="14"/>
      <c r="QOV852" s="14"/>
      <c r="QOW852" s="14"/>
      <c r="QOX852" s="14"/>
      <c r="QOY852" s="14"/>
      <c r="QOZ852" s="14"/>
      <c r="QPA852" s="14"/>
      <c r="QPB852" s="14"/>
      <c r="QPC852" s="14"/>
      <c r="QPD852" s="14"/>
      <c r="QPE852" s="14"/>
      <c r="QPF852" s="14"/>
      <c r="QPG852" s="14"/>
      <c r="QPH852" s="14"/>
      <c r="QPI852" s="14"/>
      <c r="QPJ852" s="14"/>
      <c r="QPK852" s="14"/>
      <c r="QPL852" s="14"/>
      <c r="QPM852" s="14"/>
      <c r="QPN852" s="14"/>
      <c r="QPO852" s="14"/>
      <c r="QPP852" s="14"/>
      <c r="QPQ852" s="14"/>
      <c r="QPR852" s="14"/>
      <c r="QPS852" s="14"/>
      <c r="QPT852" s="14"/>
      <c r="QPU852" s="14"/>
      <c r="QPV852" s="14"/>
      <c r="QPW852" s="14"/>
      <c r="QPX852" s="14"/>
      <c r="QPY852" s="14"/>
      <c r="QPZ852" s="14"/>
      <c r="QQA852" s="14"/>
      <c r="QQB852" s="14"/>
      <c r="QQC852" s="14"/>
      <c r="QQD852" s="14"/>
      <c r="QQE852" s="14"/>
      <c r="QQF852" s="14"/>
      <c r="QQG852" s="14"/>
      <c r="QQH852" s="14"/>
      <c r="QQI852" s="14"/>
      <c r="QQJ852" s="14"/>
      <c r="QQK852" s="14"/>
      <c r="QQL852" s="14"/>
      <c r="QQM852" s="14"/>
      <c r="QQN852" s="14"/>
      <c r="QQO852" s="14"/>
      <c r="QQP852" s="14"/>
      <c r="QQQ852" s="14"/>
      <c r="QQR852" s="14"/>
      <c r="QQS852" s="14"/>
      <c r="QQT852" s="14"/>
      <c r="QQU852" s="14"/>
      <c r="QQV852" s="14"/>
      <c r="QQW852" s="14"/>
      <c r="QQX852" s="14"/>
      <c r="QQY852" s="14"/>
      <c r="QQZ852" s="14"/>
      <c r="QRA852" s="14"/>
      <c r="QRB852" s="14"/>
      <c r="QRC852" s="14"/>
      <c r="QRD852" s="14"/>
      <c r="QRE852" s="14"/>
      <c r="QRF852" s="14"/>
      <c r="QRG852" s="14"/>
      <c r="QRH852" s="14"/>
      <c r="QRI852" s="14"/>
      <c r="QRJ852" s="14"/>
      <c r="QRK852" s="14"/>
      <c r="QRL852" s="14"/>
      <c r="QRM852" s="14"/>
      <c r="QRN852" s="14"/>
      <c r="QRO852" s="14"/>
      <c r="QRP852" s="14"/>
      <c r="QRQ852" s="14"/>
      <c r="QRR852" s="14"/>
      <c r="QRS852" s="14"/>
      <c r="QRT852" s="14"/>
      <c r="QRU852" s="14"/>
      <c r="QRV852" s="14"/>
      <c r="QRW852" s="14"/>
      <c r="QRX852" s="14"/>
      <c r="QRY852" s="14"/>
      <c r="QRZ852" s="14"/>
      <c r="QSA852" s="14"/>
      <c r="QSB852" s="14"/>
      <c r="QSC852" s="14"/>
      <c r="QSD852" s="14"/>
      <c r="QSE852" s="14"/>
      <c r="QSF852" s="14"/>
      <c r="QSG852" s="14"/>
      <c r="QSH852" s="14"/>
      <c r="QSI852" s="14"/>
      <c r="QSJ852" s="14"/>
      <c r="QSK852" s="14"/>
      <c r="QSL852" s="14"/>
      <c r="QSM852" s="14"/>
      <c r="QSN852" s="14"/>
      <c r="QSO852" s="14"/>
      <c r="QSP852" s="14"/>
      <c r="QSQ852" s="14"/>
      <c r="QSR852" s="14"/>
      <c r="QSS852" s="14"/>
      <c r="QST852" s="14"/>
      <c r="QSU852" s="14"/>
      <c r="QSV852" s="14"/>
      <c r="QSW852" s="14"/>
      <c r="QSX852" s="14"/>
      <c r="QSY852" s="14"/>
      <c r="QSZ852" s="14"/>
      <c r="QTA852" s="14"/>
      <c r="QTB852" s="14"/>
      <c r="QTC852" s="14"/>
      <c r="QTD852" s="14"/>
      <c r="QTE852" s="14"/>
      <c r="QTF852" s="14"/>
      <c r="QTG852" s="14"/>
      <c r="QTH852" s="14"/>
      <c r="QTI852" s="14"/>
      <c r="QTJ852" s="14"/>
      <c r="QTK852" s="14"/>
      <c r="QTL852" s="14"/>
      <c r="QTM852" s="14"/>
      <c r="QTN852" s="14"/>
      <c r="QTO852" s="14"/>
      <c r="QTP852" s="14"/>
      <c r="QTQ852" s="14"/>
      <c r="QTR852" s="14"/>
      <c r="QTS852" s="14"/>
      <c r="QTT852" s="14"/>
      <c r="QTU852" s="14"/>
      <c r="QTV852" s="14"/>
      <c r="QTW852" s="14"/>
      <c r="QTX852" s="14"/>
      <c r="QTY852" s="14"/>
      <c r="QTZ852" s="14"/>
      <c r="QUA852" s="14"/>
      <c r="QUB852" s="14"/>
      <c r="QUC852" s="14"/>
      <c r="QUD852" s="14"/>
      <c r="QUE852" s="14"/>
      <c r="QUF852" s="14"/>
      <c r="QUG852" s="14"/>
      <c r="QUH852" s="14"/>
      <c r="QUI852" s="14"/>
      <c r="QUJ852" s="14"/>
      <c r="QUK852" s="14"/>
      <c r="QUL852" s="14"/>
      <c r="QUM852" s="14"/>
      <c r="QUN852" s="14"/>
      <c r="QUO852" s="14"/>
      <c r="QUP852" s="14"/>
      <c r="QUQ852" s="14"/>
      <c r="QUR852" s="14"/>
      <c r="QUS852" s="14"/>
      <c r="QUT852" s="14"/>
      <c r="QUU852" s="14"/>
      <c r="QUV852" s="14"/>
      <c r="QUW852" s="14"/>
      <c r="QUX852" s="14"/>
      <c r="QUY852" s="14"/>
      <c r="QUZ852" s="14"/>
      <c r="QVA852" s="14"/>
      <c r="QVB852" s="14"/>
      <c r="QVC852" s="14"/>
      <c r="QVD852" s="14"/>
      <c r="QVE852" s="14"/>
      <c r="QVF852" s="14"/>
      <c r="QVG852" s="14"/>
      <c r="QVH852" s="14"/>
      <c r="QVI852" s="14"/>
      <c r="QVJ852" s="14"/>
      <c r="QVK852" s="14"/>
      <c r="QVL852" s="14"/>
      <c r="QVM852" s="14"/>
      <c r="QVN852" s="14"/>
      <c r="QVO852" s="14"/>
      <c r="QVP852" s="14"/>
      <c r="QVQ852" s="14"/>
      <c r="QVR852" s="14"/>
      <c r="QVS852" s="14"/>
      <c r="QVT852" s="14"/>
      <c r="QVU852" s="14"/>
      <c r="QVV852" s="14"/>
      <c r="QVW852" s="14"/>
      <c r="QVX852" s="14"/>
      <c r="QVY852" s="14"/>
      <c r="QVZ852" s="14"/>
      <c r="QWA852" s="14"/>
      <c r="QWB852" s="14"/>
      <c r="QWC852" s="14"/>
      <c r="QWD852" s="14"/>
      <c r="QWE852" s="14"/>
      <c r="QWF852" s="14"/>
      <c r="QWG852" s="14"/>
      <c r="QWH852" s="14"/>
      <c r="QWI852" s="14"/>
      <c r="QWJ852" s="14"/>
      <c r="QWK852" s="14"/>
      <c r="QWL852" s="14"/>
      <c r="QWM852" s="14"/>
      <c r="QWN852" s="14"/>
      <c r="QWO852" s="14"/>
      <c r="QWP852" s="14"/>
      <c r="QWQ852" s="14"/>
      <c r="QWR852" s="14"/>
      <c r="QWS852" s="14"/>
      <c r="QWT852" s="14"/>
      <c r="QWU852" s="14"/>
      <c r="QWV852" s="14"/>
      <c r="QWW852" s="14"/>
      <c r="QWX852" s="14"/>
      <c r="QWY852" s="14"/>
      <c r="QWZ852" s="14"/>
      <c r="QXA852" s="14"/>
      <c r="QXB852" s="14"/>
      <c r="QXC852" s="14"/>
      <c r="QXD852" s="14"/>
      <c r="QXE852" s="14"/>
      <c r="QXF852" s="14"/>
      <c r="QXG852" s="14"/>
      <c r="QXH852" s="14"/>
      <c r="QXI852" s="14"/>
      <c r="QXJ852" s="14"/>
      <c r="QXK852" s="14"/>
      <c r="QXL852" s="14"/>
      <c r="QXM852" s="14"/>
      <c r="QXN852" s="14"/>
      <c r="QXO852" s="14"/>
      <c r="QXP852" s="14"/>
      <c r="QXQ852" s="14"/>
      <c r="QXR852" s="14"/>
      <c r="QXS852" s="14"/>
      <c r="QXT852" s="14"/>
      <c r="QXU852" s="14"/>
      <c r="QXV852" s="14"/>
      <c r="QXW852" s="14"/>
      <c r="QXX852" s="14"/>
      <c r="QXY852" s="14"/>
      <c r="QXZ852" s="14"/>
      <c r="QYA852" s="14"/>
      <c r="QYB852" s="14"/>
      <c r="QYC852" s="14"/>
      <c r="QYD852" s="14"/>
      <c r="QYE852" s="14"/>
      <c r="QYF852" s="14"/>
      <c r="QYG852" s="14"/>
      <c r="QYH852" s="14"/>
      <c r="QYI852" s="14"/>
      <c r="QYJ852" s="14"/>
      <c r="QYK852" s="14"/>
      <c r="QYL852" s="14"/>
      <c r="QYM852" s="14"/>
      <c r="QYN852" s="14"/>
      <c r="QYO852" s="14"/>
      <c r="QYP852" s="14"/>
      <c r="QYQ852" s="14"/>
      <c r="QYR852" s="14"/>
      <c r="QYS852" s="14"/>
      <c r="QYT852" s="14"/>
      <c r="QYU852" s="14"/>
      <c r="QYV852" s="14"/>
      <c r="QYW852" s="14"/>
      <c r="QYX852" s="14"/>
      <c r="QYY852" s="14"/>
      <c r="QYZ852" s="14"/>
      <c r="QZA852" s="14"/>
      <c r="QZB852" s="14"/>
      <c r="QZC852" s="14"/>
      <c r="QZD852" s="14"/>
      <c r="QZE852" s="14"/>
      <c r="QZF852" s="14"/>
      <c r="QZG852" s="14"/>
      <c r="QZH852" s="14"/>
      <c r="QZI852" s="14"/>
      <c r="QZJ852" s="14"/>
      <c r="QZK852" s="14"/>
      <c r="QZL852" s="14"/>
      <c r="QZM852" s="14"/>
      <c r="QZN852" s="14"/>
      <c r="QZO852" s="14"/>
      <c r="QZP852" s="14"/>
      <c r="QZQ852" s="14"/>
      <c r="QZR852" s="14"/>
      <c r="QZS852" s="14"/>
      <c r="QZT852" s="14"/>
      <c r="QZU852" s="14"/>
      <c r="QZV852" s="14"/>
      <c r="QZW852" s="14"/>
      <c r="QZX852" s="14"/>
      <c r="QZY852" s="14"/>
      <c r="QZZ852" s="14"/>
      <c r="RAA852" s="14"/>
      <c r="RAB852" s="14"/>
      <c r="RAC852" s="14"/>
      <c r="RAD852" s="14"/>
      <c r="RAE852" s="14"/>
      <c r="RAF852" s="14"/>
      <c r="RAG852" s="14"/>
      <c r="RAH852" s="14"/>
      <c r="RAI852" s="14"/>
      <c r="RAJ852" s="14"/>
      <c r="RAK852" s="14"/>
      <c r="RAL852" s="14"/>
      <c r="RAM852" s="14"/>
      <c r="RAN852" s="14"/>
      <c r="RAO852" s="14"/>
      <c r="RAP852" s="14"/>
      <c r="RAQ852" s="14"/>
      <c r="RAR852" s="14"/>
      <c r="RAS852" s="14"/>
      <c r="RAT852" s="14"/>
      <c r="RAU852" s="14"/>
      <c r="RAV852" s="14"/>
      <c r="RAW852" s="14"/>
      <c r="RAX852" s="14"/>
      <c r="RAY852" s="14"/>
      <c r="RAZ852" s="14"/>
      <c r="RBA852" s="14"/>
      <c r="RBB852" s="14"/>
      <c r="RBC852" s="14"/>
      <c r="RBD852" s="14"/>
      <c r="RBE852" s="14"/>
      <c r="RBF852" s="14"/>
      <c r="RBG852" s="14"/>
      <c r="RBH852" s="14"/>
      <c r="RBI852" s="14"/>
      <c r="RBJ852" s="14"/>
      <c r="RBK852" s="14"/>
      <c r="RBL852" s="14"/>
      <c r="RBM852" s="14"/>
      <c r="RBN852" s="14"/>
      <c r="RBO852" s="14"/>
      <c r="RBP852" s="14"/>
      <c r="RBQ852" s="14"/>
      <c r="RBR852" s="14"/>
      <c r="RBS852" s="14"/>
      <c r="RBT852" s="14"/>
      <c r="RBU852" s="14"/>
      <c r="RBV852" s="14"/>
      <c r="RBW852" s="14"/>
      <c r="RBX852" s="14"/>
      <c r="RBY852" s="14"/>
      <c r="RBZ852" s="14"/>
      <c r="RCA852" s="14"/>
      <c r="RCB852" s="14"/>
      <c r="RCC852" s="14"/>
      <c r="RCD852" s="14"/>
      <c r="RCE852" s="14"/>
      <c r="RCF852" s="14"/>
      <c r="RCG852" s="14"/>
      <c r="RCH852" s="14"/>
      <c r="RCI852" s="14"/>
      <c r="RCJ852" s="14"/>
      <c r="RCK852" s="14"/>
      <c r="RCL852" s="14"/>
      <c r="RCM852" s="14"/>
      <c r="RCN852" s="14"/>
      <c r="RCO852" s="14"/>
      <c r="RCP852" s="14"/>
      <c r="RCQ852" s="14"/>
      <c r="RCR852" s="14"/>
      <c r="RCS852" s="14"/>
      <c r="RCT852" s="14"/>
      <c r="RCU852" s="14"/>
      <c r="RCV852" s="14"/>
      <c r="RCW852" s="14"/>
      <c r="RCX852" s="14"/>
      <c r="RCY852" s="14"/>
      <c r="RCZ852" s="14"/>
      <c r="RDA852" s="14"/>
      <c r="RDB852" s="14"/>
      <c r="RDC852" s="14"/>
      <c r="RDD852" s="14"/>
      <c r="RDE852" s="14"/>
      <c r="RDF852" s="14"/>
      <c r="RDG852" s="14"/>
      <c r="RDH852" s="14"/>
      <c r="RDI852" s="14"/>
      <c r="RDJ852" s="14"/>
      <c r="RDK852" s="14"/>
      <c r="RDL852" s="14"/>
      <c r="RDM852" s="14"/>
      <c r="RDN852" s="14"/>
      <c r="RDO852" s="14"/>
      <c r="RDP852" s="14"/>
      <c r="RDQ852" s="14"/>
      <c r="RDR852" s="14"/>
      <c r="RDS852" s="14"/>
      <c r="RDT852" s="14"/>
      <c r="RDU852" s="14"/>
      <c r="RDV852" s="14"/>
      <c r="RDW852" s="14"/>
      <c r="RDX852" s="14"/>
      <c r="RDY852" s="14"/>
      <c r="RDZ852" s="14"/>
      <c r="REA852" s="14"/>
      <c r="REB852" s="14"/>
      <c r="REC852" s="14"/>
      <c r="RED852" s="14"/>
      <c r="REE852" s="14"/>
      <c r="REF852" s="14"/>
      <c r="REG852" s="14"/>
      <c r="REH852" s="14"/>
      <c r="REI852" s="14"/>
      <c r="REJ852" s="14"/>
      <c r="REK852" s="14"/>
      <c r="REL852" s="14"/>
      <c r="REM852" s="14"/>
      <c r="REN852" s="14"/>
      <c r="REO852" s="14"/>
      <c r="REP852" s="14"/>
      <c r="REQ852" s="14"/>
      <c r="RER852" s="14"/>
      <c r="RES852" s="14"/>
      <c r="RET852" s="14"/>
      <c r="REU852" s="14"/>
      <c r="REV852" s="14"/>
      <c r="REW852" s="14"/>
      <c r="REX852" s="14"/>
      <c r="REY852" s="14"/>
      <c r="REZ852" s="14"/>
      <c r="RFA852" s="14"/>
      <c r="RFB852" s="14"/>
      <c r="RFC852" s="14"/>
      <c r="RFD852" s="14"/>
      <c r="RFE852" s="14"/>
      <c r="RFF852" s="14"/>
      <c r="RFG852" s="14"/>
      <c r="RFH852" s="14"/>
      <c r="RFI852" s="14"/>
      <c r="RFJ852" s="14"/>
      <c r="RFK852" s="14"/>
      <c r="RFL852" s="14"/>
      <c r="RFM852" s="14"/>
      <c r="RFN852" s="14"/>
      <c r="RFO852" s="14"/>
      <c r="RFP852" s="14"/>
      <c r="RFQ852" s="14"/>
      <c r="RFR852" s="14"/>
      <c r="RFS852" s="14"/>
      <c r="RFT852" s="14"/>
      <c r="RFU852" s="14"/>
      <c r="RFV852" s="14"/>
      <c r="RFW852" s="14"/>
      <c r="RFX852" s="14"/>
      <c r="RFY852" s="14"/>
      <c r="RFZ852" s="14"/>
      <c r="RGA852" s="14"/>
      <c r="RGB852" s="14"/>
      <c r="RGC852" s="14"/>
      <c r="RGD852" s="14"/>
      <c r="RGE852" s="14"/>
      <c r="RGF852" s="14"/>
      <c r="RGG852" s="14"/>
      <c r="RGH852" s="14"/>
      <c r="RGI852" s="14"/>
      <c r="RGJ852" s="14"/>
      <c r="RGK852" s="14"/>
      <c r="RGL852" s="14"/>
      <c r="RGM852" s="14"/>
      <c r="RGN852" s="14"/>
      <c r="RGO852" s="14"/>
      <c r="RGP852" s="14"/>
      <c r="RGQ852" s="14"/>
      <c r="RGR852" s="14"/>
      <c r="RGS852" s="14"/>
      <c r="RGT852" s="14"/>
      <c r="RGU852" s="14"/>
      <c r="RGV852" s="14"/>
      <c r="RGW852" s="14"/>
      <c r="RGX852" s="14"/>
      <c r="RGY852" s="14"/>
      <c r="RGZ852" s="14"/>
      <c r="RHA852" s="14"/>
      <c r="RHB852" s="14"/>
      <c r="RHC852" s="14"/>
      <c r="RHD852" s="14"/>
      <c r="RHE852" s="14"/>
      <c r="RHF852" s="14"/>
      <c r="RHG852" s="14"/>
      <c r="RHH852" s="14"/>
      <c r="RHI852" s="14"/>
      <c r="RHJ852" s="14"/>
      <c r="RHK852" s="14"/>
      <c r="RHL852" s="14"/>
      <c r="RHM852" s="14"/>
      <c r="RHN852" s="14"/>
      <c r="RHO852" s="14"/>
      <c r="RHP852" s="14"/>
      <c r="RHQ852" s="14"/>
      <c r="RHR852" s="14"/>
      <c r="RHS852" s="14"/>
      <c r="RHT852" s="14"/>
      <c r="RHU852" s="14"/>
      <c r="RHV852" s="14"/>
      <c r="RHW852" s="14"/>
      <c r="RHX852" s="14"/>
      <c r="RHY852" s="14"/>
      <c r="RHZ852" s="14"/>
      <c r="RIA852" s="14"/>
      <c r="RIB852" s="14"/>
      <c r="RIC852" s="14"/>
      <c r="RID852" s="14"/>
      <c r="RIE852" s="14"/>
      <c r="RIF852" s="14"/>
      <c r="RIG852" s="14"/>
      <c r="RIH852" s="14"/>
      <c r="RII852" s="14"/>
      <c r="RIJ852" s="14"/>
      <c r="RIK852" s="14"/>
      <c r="RIL852" s="14"/>
      <c r="RIM852" s="14"/>
      <c r="RIN852" s="14"/>
      <c r="RIO852" s="14"/>
      <c r="RIP852" s="14"/>
      <c r="RIQ852" s="14"/>
      <c r="RIR852" s="14"/>
      <c r="RIS852" s="14"/>
      <c r="RIT852" s="14"/>
      <c r="RIU852" s="14"/>
      <c r="RIV852" s="14"/>
      <c r="RIW852" s="14"/>
      <c r="RIX852" s="14"/>
      <c r="RIY852" s="14"/>
      <c r="RIZ852" s="14"/>
      <c r="RJA852" s="14"/>
      <c r="RJB852" s="14"/>
      <c r="RJC852" s="14"/>
      <c r="RJD852" s="14"/>
      <c r="RJE852" s="14"/>
      <c r="RJF852" s="14"/>
      <c r="RJG852" s="14"/>
      <c r="RJH852" s="14"/>
      <c r="RJI852" s="14"/>
      <c r="RJJ852" s="14"/>
      <c r="RJK852" s="14"/>
      <c r="RJL852" s="14"/>
      <c r="RJM852" s="14"/>
      <c r="RJN852" s="14"/>
      <c r="RJO852" s="14"/>
      <c r="RJP852" s="14"/>
      <c r="RJQ852" s="14"/>
      <c r="RJR852" s="14"/>
      <c r="RJS852" s="14"/>
      <c r="RJT852" s="14"/>
      <c r="RJU852" s="14"/>
      <c r="RJV852" s="14"/>
      <c r="RJW852" s="14"/>
      <c r="RJX852" s="14"/>
      <c r="RJY852" s="14"/>
      <c r="RJZ852" s="14"/>
      <c r="RKA852" s="14"/>
      <c r="RKB852" s="14"/>
      <c r="RKC852" s="14"/>
      <c r="RKD852" s="14"/>
      <c r="RKE852" s="14"/>
      <c r="RKF852" s="14"/>
      <c r="RKG852" s="14"/>
      <c r="RKH852" s="14"/>
      <c r="RKI852" s="14"/>
      <c r="RKJ852" s="14"/>
      <c r="RKK852" s="14"/>
      <c r="RKL852" s="14"/>
      <c r="RKM852" s="14"/>
      <c r="RKN852" s="14"/>
      <c r="RKO852" s="14"/>
      <c r="RKP852" s="14"/>
      <c r="RKQ852" s="14"/>
      <c r="RKR852" s="14"/>
      <c r="RKS852" s="14"/>
      <c r="RKT852" s="14"/>
      <c r="RKU852" s="14"/>
      <c r="RKV852" s="14"/>
      <c r="RKW852" s="14"/>
      <c r="RKX852" s="14"/>
      <c r="RKY852" s="14"/>
      <c r="RKZ852" s="14"/>
      <c r="RLA852" s="14"/>
      <c r="RLB852" s="14"/>
      <c r="RLC852" s="14"/>
      <c r="RLD852" s="14"/>
      <c r="RLE852" s="14"/>
      <c r="RLF852" s="14"/>
      <c r="RLG852" s="14"/>
      <c r="RLH852" s="14"/>
      <c r="RLI852" s="14"/>
      <c r="RLJ852" s="14"/>
      <c r="RLK852" s="14"/>
      <c r="RLL852" s="14"/>
      <c r="RLM852" s="14"/>
      <c r="RLN852" s="14"/>
      <c r="RLO852" s="14"/>
      <c r="RLP852" s="14"/>
      <c r="RLQ852" s="14"/>
      <c r="RLR852" s="14"/>
      <c r="RLS852" s="14"/>
      <c r="RLT852" s="14"/>
      <c r="RLU852" s="14"/>
      <c r="RLV852" s="14"/>
      <c r="RLW852" s="14"/>
      <c r="RLX852" s="14"/>
      <c r="RLY852" s="14"/>
      <c r="RLZ852" s="14"/>
      <c r="RMA852" s="14"/>
      <c r="RMB852" s="14"/>
      <c r="RMC852" s="14"/>
      <c r="RMD852" s="14"/>
      <c r="RME852" s="14"/>
      <c r="RMF852" s="14"/>
      <c r="RMG852" s="14"/>
      <c r="RMH852" s="14"/>
      <c r="RMI852" s="14"/>
      <c r="RMJ852" s="14"/>
      <c r="RMK852" s="14"/>
      <c r="RML852" s="14"/>
      <c r="RMM852" s="14"/>
      <c r="RMN852" s="14"/>
      <c r="RMO852" s="14"/>
      <c r="RMP852" s="14"/>
      <c r="RMQ852" s="14"/>
      <c r="RMR852" s="14"/>
      <c r="RMS852" s="14"/>
      <c r="RMT852" s="14"/>
      <c r="RMU852" s="14"/>
      <c r="RMV852" s="14"/>
      <c r="RMW852" s="14"/>
      <c r="RMX852" s="14"/>
      <c r="RMY852" s="14"/>
      <c r="RMZ852" s="14"/>
      <c r="RNA852" s="14"/>
      <c r="RNB852" s="14"/>
      <c r="RNC852" s="14"/>
      <c r="RND852" s="14"/>
      <c r="RNE852" s="14"/>
      <c r="RNF852" s="14"/>
      <c r="RNG852" s="14"/>
      <c r="RNH852" s="14"/>
      <c r="RNI852" s="14"/>
      <c r="RNJ852" s="14"/>
      <c r="RNK852" s="14"/>
      <c r="RNL852" s="14"/>
      <c r="RNM852" s="14"/>
      <c r="RNN852" s="14"/>
      <c r="RNO852" s="14"/>
      <c r="RNP852" s="14"/>
      <c r="RNQ852" s="14"/>
      <c r="RNR852" s="14"/>
      <c r="RNS852" s="14"/>
      <c r="RNT852" s="14"/>
      <c r="RNU852" s="14"/>
      <c r="RNV852" s="14"/>
      <c r="RNW852" s="14"/>
      <c r="RNX852" s="14"/>
      <c r="RNY852" s="14"/>
      <c r="RNZ852" s="14"/>
      <c r="ROA852" s="14"/>
      <c r="ROB852" s="14"/>
      <c r="ROC852" s="14"/>
      <c r="ROD852" s="14"/>
      <c r="ROE852" s="14"/>
      <c r="ROF852" s="14"/>
      <c r="ROG852" s="14"/>
      <c r="ROH852" s="14"/>
      <c r="ROI852" s="14"/>
      <c r="ROJ852" s="14"/>
      <c r="ROK852" s="14"/>
      <c r="ROL852" s="14"/>
      <c r="ROM852" s="14"/>
      <c r="RON852" s="14"/>
      <c r="ROO852" s="14"/>
      <c r="ROP852" s="14"/>
      <c r="ROQ852" s="14"/>
      <c r="ROR852" s="14"/>
      <c r="ROS852" s="14"/>
      <c r="ROT852" s="14"/>
      <c r="ROU852" s="14"/>
      <c r="ROV852" s="14"/>
      <c r="ROW852" s="14"/>
      <c r="ROX852" s="14"/>
      <c r="ROY852" s="14"/>
      <c r="ROZ852" s="14"/>
      <c r="RPA852" s="14"/>
      <c r="RPB852" s="14"/>
      <c r="RPC852" s="14"/>
      <c r="RPD852" s="14"/>
      <c r="RPE852" s="14"/>
      <c r="RPF852" s="14"/>
      <c r="RPG852" s="14"/>
      <c r="RPH852" s="14"/>
      <c r="RPI852" s="14"/>
      <c r="RPJ852" s="14"/>
      <c r="RPK852" s="14"/>
      <c r="RPL852" s="14"/>
      <c r="RPM852" s="14"/>
      <c r="RPN852" s="14"/>
      <c r="RPO852" s="14"/>
      <c r="RPP852" s="14"/>
      <c r="RPQ852" s="14"/>
      <c r="RPR852" s="14"/>
      <c r="RPS852" s="14"/>
      <c r="RPT852" s="14"/>
      <c r="RPU852" s="14"/>
      <c r="RPV852" s="14"/>
      <c r="RPW852" s="14"/>
      <c r="RPX852" s="14"/>
      <c r="RPY852" s="14"/>
      <c r="RPZ852" s="14"/>
      <c r="RQA852" s="14"/>
      <c r="RQB852" s="14"/>
      <c r="RQC852" s="14"/>
      <c r="RQD852" s="14"/>
      <c r="RQE852" s="14"/>
      <c r="RQF852" s="14"/>
      <c r="RQG852" s="14"/>
      <c r="RQH852" s="14"/>
      <c r="RQI852" s="14"/>
      <c r="RQJ852" s="14"/>
      <c r="RQK852" s="14"/>
      <c r="RQL852" s="14"/>
      <c r="RQM852" s="14"/>
      <c r="RQN852" s="14"/>
      <c r="RQO852" s="14"/>
      <c r="RQP852" s="14"/>
      <c r="RQQ852" s="14"/>
      <c r="RQR852" s="14"/>
      <c r="RQS852" s="14"/>
      <c r="RQT852" s="14"/>
      <c r="RQU852" s="14"/>
      <c r="RQV852" s="14"/>
      <c r="RQW852" s="14"/>
      <c r="RQX852" s="14"/>
      <c r="RQY852" s="14"/>
      <c r="RQZ852" s="14"/>
      <c r="RRA852" s="14"/>
      <c r="RRB852" s="14"/>
      <c r="RRC852" s="14"/>
      <c r="RRD852" s="14"/>
      <c r="RRE852" s="14"/>
      <c r="RRF852" s="14"/>
      <c r="RRG852" s="14"/>
      <c r="RRH852" s="14"/>
      <c r="RRI852" s="14"/>
      <c r="RRJ852" s="14"/>
      <c r="RRK852" s="14"/>
      <c r="RRL852" s="14"/>
      <c r="RRM852" s="14"/>
      <c r="RRN852" s="14"/>
      <c r="RRO852" s="14"/>
      <c r="RRP852" s="14"/>
      <c r="RRQ852" s="14"/>
      <c r="RRR852" s="14"/>
      <c r="RRS852" s="14"/>
      <c r="RRT852" s="14"/>
      <c r="RRU852" s="14"/>
      <c r="RRV852" s="14"/>
      <c r="RRW852" s="14"/>
      <c r="RRX852" s="14"/>
      <c r="RRY852" s="14"/>
      <c r="RRZ852" s="14"/>
      <c r="RSA852" s="14"/>
      <c r="RSB852" s="14"/>
      <c r="RSC852" s="14"/>
      <c r="RSD852" s="14"/>
      <c r="RSE852" s="14"/>
      <c r="RSF852" s="14"/>
      <c r="RSG852" s="14"/>
      <c r="RSH852" s="14"/>
      <c r="RSI852" s="14"/>
      <c r="RSJ852" s="14"/>
      <c r="RSK852" s="14"/>
      <c r="RSL852" s="14"/>
      <c r="RSM852" s="14"/>
      <c r="RSN852" s="14"/>
      <c r="RSO852" s="14"/>
      <c r="RSP852" s="14"/>
      <c r="RSQ852" s="14"/>
      <c r="RSR852" s="14"/>
      <c r="RSS852" s="14"/>
      <c r="RST852" s="14"/>
      <c r="RSU852" s="14"/>
      <c r="RSV852" s="14"/>
      <c r="RSW852" s="14"/>
      <c r="RSX852" s="14"/>
      <c r="RSY852" s="14"/>
      <c r="RSZ852" s="14"/>
      <c r="RTA852" s="14"/>
      <c r="RTB852" s="14"/>
      <c r="RTC852" s="14"/>
      <c r="RTD852" s="14"/>
      <c r="RTE852" s="14"/>
      <c r="RTF852" s="14"/>
      <c r="RTG852" s="14"/>
      <c r="RTH852" s="14"/>
      <c r="RTI852" s="14"/>
      <c r="RTJ852" s="14"/>
      <c r="RTK852" s="14"/>
      <c r="RTL852" s="14"/>
      <c r="RTM852" s="14"/>
      <c r="RTN852" s="14"/>
      <c r="RTO852" s="14"/>
      <c r="RTP852" s="14"/>
      <c r="RTQ852" s="14"/>
      <c r="RTR852" s="14"/>
      <c r="RTS852" s="14"/>
      <c r="RTT852" s="14"/>
      <c r="RTU852" s="14"/>
      <c r="RTV852" s="14"/>
      <c r="RTW852" s="14"/>
      <c r="RTX852" s="14"/>
      <c r="RTY852" s="14"/>
      <c r="RTZ852" s="14"/>
      <c r="RUA852" s="14"/>
      <c r="RUB852" s="14"/>
      <c r="RUC852" s="14"/>
      <c r="RUD852" s="14"/>
      <c r="RUE852" s="14"/>
      <c r="RUF852" s="14"/>
      <c r="RUG852" s="14"/>
      <c r="RUH852" s="14"/>
      <c r="RUI852" s="14"/>
      <c r="RUJ852" s="14"/>
      <c r="RUK852" s="14"/>
      <c r="RUL852" s="14"/>
      <c r="RUM852" s="14"/>
      <c r="RUN852" s="14"/>
      <c r="RUO852" s="14"/>
      <c r="RUP852" s="14"/>
      <c r="RUQ852" s="14"/>
      <c r="RUR852" s="14"/>
      <c r="RUS852" s="14"/>
      <c r="RUT852" s="14"/>
      <c r="RUU852" s="14"/>
      <c r="RUV852" s="14"/>
      <c r="RUW852" s="14"/>
      <c r="RUX852" s="14"/>
      <c r="RUY852" s="14"/>
      <c r="RUZ852" s="14"/>
      <c r="RVA852" s="14"/>
      <c r="RVB852" s="14"/>
      <c r="RVC852" s="14"/>
      <c r="RVD852" s="14"/>
      <c r="RVE852" s="14"/>
      <c r="RVF852" s="14"/>
      <c r="RVG852" s="14"/>
      <c r="RVH852" s="14"/>
      <c r="RVI852" s="14"/>
      <c r="RVJ852" s="14"/>
      <c r="RVK852" s="14"/>
      <c r="RVL852" s="14"/>
      <c r="RVM852" s="14"/>
      <c r="RVN852" s="14"/>
      <c r="RVO852" s="14"/>
      <c r="RVP852" s="14"/>
      <c r="RVQ852" s="14"/>
      <c r="RVR852" s="14"/>
      <c r="RVS852" s="14"/>
      <c r="RVT852" s="14"/>
      <c r="RVU852" s="14"/>
      <c r="RVV852" s="14"/>
      <c r="RVW852" s="14"/>
      <c r="RVX852" s="14"/>
      <c r="RVY852" s="14"/>
      <c r="RVZ852" s="14"/>
      <c r="RWA852" s="14"/>
      <c r="RWB852" s="14"/>
      <c r="RWC852" s="14"/>
      <c r="RWD852" s="14"/>
      <c r="RWE852" s="14"/>
      <c r="RWF852" s="14"/>
      <c r="RWG852" s="14"/>
      <c r="RWH852" s="14"/>
      <c r="RWI852" s="14"/>
      <c r="RWJ852" s="14"/>
      <c r="RWK852" s="14"/>
      <c r="RWL852" s="14"/>
      <c r="RWM852" s="14"/>
      <c r="RWN852" s="14"/>
      <c r="RWO852" s="14"/>
      <c r="RWP852" s="14"/>
      <c r="RWQ852" s="14"/>
      <c r="RWR852" s="14"/>
      <c r="RWS852" s="14"/>
      <c r="RWT852" s="14"/>
      <c r="RWU852" s="14"/>
      <c r="RWV852" s="14"/>
      <c r="RWW852" s="14"/>
      <c r="RWX852" s="14"/>
      <c r="RWY852" s="14"/>
      <c r="RWZ852" s="14"/>
      <c r="RXA852" s="14"/>
      <c r="RXB852" s="14"/>
      <c r="RXC852" s="14"/>
      <c r="RXD852" s="14"/>
      <c r="RXE852" s="14"/>
      <c r="RXF852" s="14"/>
      <c r="RXG852" s="14"/>
      <c r="RXH852" s="14"/>
      <c r="RXI852" s="14"/>
      <c r="RXJ852" s="14"/>
      <c r="RXK852" s="14"/>
      <c r="RXL852" s="14"/>
      <c r="RXM852" s="14"/>
      <c r="RXN852" s="14"/>
      <c r="RXO852" s="14"/>
      <c r="RXP852" s="14"/>
      <c r="RXQ852" s="14"/>
      <c r="RXR852" s="14"/>
      <c r="RXS852" s="14"/>
      <c r="RXT852" s="14"/>
      <c r="RXU852" s="14"/>
      <c r="RXV852" s="14"/>
      <c r="RXW852" s="14"/>
      <c r="RXX852" s="14"/>
      <c r="RXY852" s="14"/>
      <c r="RXZ852" s="14"/>
      <c r="RYA852" s="14"/>
      <c r="RYB852" s="14"/>
      <c r="RYC852" s="14"/>
      <c r="RYD852" s="14"/>
      <c r="RYE852" s="14"/>
      <c r="RYF852" s="14"/>
      <c r="RYG852" s="14"/>
      <c r="RYH852" s="14"/>
      <c r="RYI852" s="14"/>
      <c r="RYJ852" s="14"/>
      <c r="RYK852" s="14"/>
      <c r="RYL852" s="14"/>
      <c r="RYM852" s="14"/>
      <c r="RYN852" s="14"/>
      <c r="RYO852" s="14"/>
      <c r="RYP852" s="14"/>
      <c r="RYQ852" s="14"/>
      <c r="RYR852" s="14"/>
      <c r="RYS852" s="14"/>
      <c r="RYT852" s="14"/>
      <c r="RYU852" s="14"/>
      <c r="RYV852" s="14"/>
      <c r="RYW852" s="14"/>
      <c r="RYX852" s="14"/>
      <c r="RYY852" s="14"/>
      <c r="RYZ852" s="14"/>
      <c r="RZA852" s="14"/>
      <c r="RZB852" s="14"/>
      <c r="RZC852" s="14"/>
      <c r="RZD852" s="14"/>
      <c r="RZE852" s="14"/>
      <c r="RZF852" s="14"/>
      <c r="RZG852" s="14"/>
      <c r="RZH852" s="14"/>
      <c r="RZI852" s="14"/>
      <c r="RZJ852" s="14"/>
      <c r="RZK852" s="14"/>
      <c r="RZL852" s="14"/>
      <c r="RZM852" s="14"/>
      <c r="RZN852" s="14"/>
      <c r="RZO852" s="14"/>
      <c r="RZP852" s="14"/>
      <c r="RZQ852" s="14"/>
      <c r="RZR852" s="14"/>
      <c r="RZS852" s="14"/>
      <c r="RZT852" s="14"/>
      <c r="RZU852" s="14"/>
      <c r="RZV852" s="14"/>
      <c r="RZW852" s="14"/>
      <c r="RZX852" s="14"/>
      <c r="RZY852" s="14"/>
      <c r="RZZ852" s="14"/>
      <c r="SAA852" s="14"/>
      <c r="SAB852" s="14"/>
      <c r="SAC852" s="14"/>
      <c r="SAD852" s="14"/>
      <c r="SAE852" s="14"/>
      <c r="SAF852" s="14"/>
      <c r="SAG852" s="14"/>
      <c r="SAH852" s="14"/>
      <c r="SAI852" s="14"/>
      <c r="SAJ852" s="14"/>
      <c r="SAK852" s="14"/>
      <c r="SAL852" s="14"/>
      <c r="SAM852" s="14"/>
      <c r="SAN852" s="14"/>
      <c r="SAO852" s="14"/>
      <c r="SAP852" s="14"/>
      <c r="SAQ852" s="14"/>
      <c r="SAR852" s="14"/>
      <c r="SAS852" s="14"/>
      <c r="SAT852" s="14"/>
      <c r="SAU852" s="14"/>
      <c r="SAV852" s="14"/>
      <c r="SAW852" s="14"/>
      <c r="SAX852" s="14"/>
      <c r="SAY852" s="14"/>
      <c r="SAZ852" s="14"/>
      <c r="SBA852" s="14"/>
      <c r="SBB852" s="14"/>
      <c r="SBC852" s="14"/>
      <c r="SBD852" s="14"/>
      <c r="SBE852" s="14"/>
      <c r="SBF852" s="14"/>
      <c r="SBG852" s="14"/>
      <c r="SBH852" s="14"/>
      <c r="SBI852" s="14"/>
      <c r="SBJ852" s="14"/>
      <c r="SBK852" s="14"/>
      <c r="SBL852" s="14"/>
      <c r="SBM852" s="14"/>
      <c r="SBN852" s="14"/>
      <c r="SBO852" s="14"/>
      <c r="SBP852" s="14"/>
      <c r="SBQ852" s="14"/>
      <c r="SBR852" s="14"/>
      <c r="SBS852" s="14"/>
      <c r="SBT852" s="14"/>
      <c r="SBU852" s="14"/>
      <c r="SBV852" s="14"/>
      <c r="SBW852" s="14"/>
      <c r="SBX852" s="14"/>
      <c r="SBY852" s="14"/>
      <c r="SBZ852" s="14"/>
      <c r="SCA852" s="14"/>
      <c r="SCB852" s="14"/>
      <c r="SCC852" s="14"/>
      <c r="SCD852" s="14"/>
      <c r="SCE852" s="14"/>
      <c r="SCF852" s="14"/>
      <c r="SCG852" s="14"/>
      <c r="SCH852" s="14"/>
      <c r="SCI852" s="14"/>
      <c r="SCJ852" s="14"/>
      <c r="SCK852" s="14"/>
      <c r="SCL852" s="14"/>
      <c r="SCM852" s="14"/>
      <c r="SCN852" s="14"/>
      <c r="SCO852" s="14"/>
      <c r="SCP852" s="14"/>
      <c r="SCQ852" s="14"/>
      <c r="SCR852" s="14"/>
      <c r="SCS852" s="14"/>
      <c r="SCT852" s="14"/>
      <c r="SCU852" s="14"/>
      <c r="SCV852" s="14"/>
      <c r="SCW852" s="14"/>
      <c r="SCX852" s="14"/>
      <c r="SCY852" s="14"/>
      <c r="SCZ852" s="14"/>
      <c r="SDA852" s="14"/>
      <c r="SDB852" s="14"/>
      <c r="SDC852" s="14"/>
      <c r="SDD852" s="14"/>
      <c r="SDE852" s="14"/>
      <c r="SDF852" s="14"/>
      <c r="SDG852" s="14"/>
      <c r="SDH852" s="14"/>
      <c r="SDI852" s="14"/>
      <c r="SDJ852" s="14"/>
      <c r="SDK852" s="14"/>
      <c r="SDL852" s="14"/>
      <c r="SDM852" s="14"/>
      <c r="SDN852" s="14"/>
      <c r="SDO852" s="14"/>
      <c r="SDP852" s="14"/>
      <c r="SDQ852" s="14"/>
      <c r="SDR852" s="14"/>
      <c r="SDS852" s="14"/>
      <c r="SDT852" s="14"/>
      <c r="SDU852" s="14"/>
      <c r="SDV852" s="14"/>
      <c r="SDW852" s="14"/>
      <c r="SDX852" s="14"/>
      <c r="SDY852" s="14"/>
      <c r="SDZ852" s="14"/>
      <c r="SEA852" s="14"/>
      <c r="SEB852" s="14"/>
      <c r="SEC852" s="14"/>
      <c r="SED852" s="14"/>
      <c r="SEE852" s="14"/>
      <c r="SEF852" s="14"/>
      <c r="SEG852" s="14"/>
      <c r="SEH852" s="14"/>
      <c r="SEI852" s="14"/>
      <c r="SEJ852" s="14"/>
      <c r="SEK852" s="14"/>
      <c r="SEL852" s="14"/>
      <c r="SEM852" s="14"/>
      <c r="SEN852" s="14"/>
      <c r="SEO852" s="14"/>
      <c r="SEP852" s="14"/>
      <c r="SEQ852" s="14"/>
      <c r="SER852" s="14"/>
      <c r="SES852" s="14"/>
      <c r="SET852" s="14"/>
      <c r="SEU852" s="14"/>
      <c r="SEV852" s="14"/>
      <c r="SEW852" s="14"/>
      <c r="SEX852" s="14"/>
      <c r="SEY852" s="14"/>
      <c r="SEZ852" s="14"/>
      <c r="SFA852" s="14"/>
      <c r="SFB852" s="14"/>
      <c r="SFC852" s="14"/>
      <c r="SFD852" s="14"/>
      <c r="SFE852" s="14"/>
      <c r="SFF852" s="14"/>
      <c r="SFG852" s="14"/>
      <c r="SFH852" s="14"/>
      <c r="SFI852" s="14"/>
      <c r="SFJ852" s="14"/>
      <c r="SFK852" s="14"/>
      <c r="SFL852" s="14"/>
      <c r="SFM852" s="14"/>
      <c r="SFN852" s="14"/>
      <c r="SFO852" s="14"/>
      <c r="SFP852" s="14"/>
      <c r="SFQ852" s="14"/>
      <c r="SFR852" s="14"/>
      <c r="SFS852" s="14"/>
      <c r="SFT852" s="14"/>
      <c r="SFU852" s="14"/>
      <c r="SFV852" s="14"/>
      <c r="SFW852" s="14"/>
      <c r="SFX852" s="14"/>
      <c r="SFY852" s="14"/>
      <c r="SFZ852" s="14"/>
      <c r="SGA852" s="14"/>
      <c r="SGB852" s="14"/>
      <c r="SGC852" s="14"/>
      <c r="SGD852" s="14"/>
      <c r="SGE852" s="14"/>
      <c r="SGF852" s="14"/>
      <c r="SGG852" s="14"/>
      <c r="SGH852" s="14"/>
      <c r="SGI852" s="14"/>
      <c r="SGJ852" s="14"/>
      <c r="SGK852" s="14"/>
      <c r="SGL852" s="14"/>
      <c r="SGM852" s="14"/>
      <c r="SGN852" s="14"/>
      <c r="SGO852" s="14"/>
      <c r="SGP852" s="14"/>
      <c r="SGQ852" s="14"/>
      <c r="SGR852" s="14"/>
      <c r="SGS852" s="14"/>
      <c r="SGT852" s="14"/>
      <c r="SGU852" s="14"/>
      <c r="SGV852" s="14"/>
      <c r="SGW852" s="14"/>
      <c r="SGX852" s="14"/>
      <c r="SGY852" s="14"/>
      <c r="SGZ852" s="14"/>
      <c r="SHA852" s="14"/>
      <c r="SHB852" s="14"/>
      <c r="SHC852" s="14"/>
      <c r="SHD852" s="14"/>
      <c r="SHE852" s="14"/>
      <c r="SHF852" s="14"/>
      <c r="SHG852" s="14"/>
      <c r="SHH852" s="14"/>
      <c r="SHI852" s="14"/>
      <c r="SHJ852" s="14"/>
      <c r="SHK852" s="14"/>
      <c r="SHL852" s="14"/>
      <c r="SHM852" s="14"/>
      <c r="SHN852" s="14"/>
      <c r="SHO852" s="14"/>
      <c r="SHP852" s="14"/>
      <c r="SHQ852" s="14"/>
      <c r="SHR852" s="14"/>
      <c r="SHS852" s="14"/>
      <c r="SHT852" s="14"/>
      <c r="SHU852" s="14"/>
      <c r="SHV852" s="14"/>
      <c r="SHW852" s="14"/>
      <c r="SHX852" s="14"/>
      <c r="SHY852" s="14"/>
      <c r="SHZ852" s="14"/>
      <c r="SIA852" s="14"/>
      <c r="SIB852" s="14"/>
      <c r="SIC852" s="14"/>
      <c r="SID852" s="14"/>
      <c r="SIE852" s="14"/>
      <c r="SIF852" s="14"/>
      <c r="SIG852" s="14"/>
      <c r="SIH852" s="14"/>
      <c r="SII852" s="14"/>
      <c r="SIJ852" s="14"/>
      <c r="SIK852" s="14"/>
      <c r="SIL852" s="14"/>
      <c r="SIM852" s="14"/>
      <c r="SIN852" s="14"/>
      <c r="SIO852" s="14"/>
      <c r="SIP852" s="14"/>
      <c r="SIQ852" s="14"/>
      <c r="SIR852" s="14"/>
      <c r="SIS852" s="14"/>
      <c r="SIT852" s="14"/>
      <c r="SIU852" s="14"/>
      <c r="SIV852" s="14"/>
      <c r="SIW852" s="14"/>
      <c r="SIX852" s="14"/>
      <c r="SIY852" s="14"/>
      <c r="SIZ852" s="14"/>
      <c r="SJA852" s="14"/>
      <c r="SJB852" s="14"/>
      <c r="SJC852" s="14"/>
      <c r="SJD852" s="14"/>
      <c r="SJE852" s="14"/>
      <c r="SJF852" s="14"/>
      <c r="SJG852" s="14"/>
      <c r="SJH852" s="14"/>
      <c r="SJI852" s="14"/>
      <c r="SJJ852" s="14"/>
      <c r="SJK852" s="14"/>
      <c r="SJL852" s="14"/>
      <c r="SJM852" s="14"/>
      <c r="SJN852" s="14"/>
      <c r="SJO852" s="14"/>
      <c r="SJP852" s="14"/>
      <c r="SJQ852" s="14"/>
      <c r="SJR852" s="14"/>
      <c r="SJS852" s="14"/>
      <c r="SJT852" s="14"/>
      <c r="SJU852" s="14"/>
      <c r="SJV852" s="14"/>
      <c r="SJW852" s="14"/>
      <c r="SJX852" s="14"/>
      <c r="SJY852" s="14"/>
      <c r="SJZ852" s="14"/>
      <c r="SKA852" s="14"/>
      <c r="SKB852" s="14"/>
      <c r="SKC852" s="14"/>
      <c r="SKD852" s="14"/>
      <c r="SKE852" s="14"/>
      <c r="SKF852" s="14"/>
      <c r="SKG852" s="14"/>
      <c r="SKH852" s="14"/>
      <c r="SKI852" s="14"/>
      <c r="SKJ852" s="14"/>
      <c r="SKK852" s="14"/>
      <c r="SKL852" s="14"/>
      <c r="SKM852" s="14"/>
      <c r="SKN852" s="14"/>
      <c r="SKO852" s="14"/>
      <c r="SKP852" s="14"/>
      <c r="SKQ852" s="14"/>
      <c r="SKR852" s="14"/>
      <c r="SKS852" s="14"/>
      <c r="SKT852" s="14"/>
      <c r="SKU852" s="14"/>
      <c r="SKV852" s="14"/>
      <c r="SKW852" s="14"/>
      <c r="SKX852" s="14"/>
      <c r="SKY852" s="14"/>
      <c r="SKZ852" s="14"/>
      <c r="SLA852" s="14"/>
      <c r="SLB852" s="14"/>
      <c r="SLC852" s="14"/>
      <c r="SLD852" s="14"/>
      <c r="SLE852" s="14"/>
      <c r="SLF852" s="14"/>
      <c r="SLG852" s="14"/>
      <c r="SLH852" s="14"/>
      <c r="SLI852" s="14"/>
      <c r="SLJ852" s="14"/>
      <c r="SLK852" s="14"/>
      <c r="SLL852" s="14"/>
      <c r="SLM852" s="14"/>
      <c r="SLN852" s="14"/>
      <c r="SLO852" s="14"/>
      <c r="SLP852" s="14"/>
      <c r="SLQ852" s="14"/>
      <c r="SLR852" s="14"/>
      <c r="SLS852" s="14"/>
      <c r="SLT852" s="14"/>
      <c r="SLU852" s="14"/>
      <c r="SLV852" s="14"/>
      <c r="SLW852" s="14"/>
      <c r="SLX852" s="14"/>
      <c r="SLY852" s="14"/>
      <c r="SLZ852" s="14"/>
      <c r="SMA852" s="14"/>
      <c r="SMB852" s="14"/>
      <c r="SMC852" s="14"/>
      <c r="SMD852" s="14"/>
      <c r="SME852" s="14"/>
      <c r="SMF852" s="14"/>
      <c r="SMG852" s="14"/>
      <c r="SMH852" s="14"/>
      <c r="SMI852" s="14"/>
      <c r="SMJ852" s="14"/>
      <c r="SMK852" s="14"/>
      <c r="SML852" s="14"/>
      <c r="SMM852" s="14"/>
      <c r="SMN852" s="14"/>
      <c r="SMO852" s="14"/>
      <c r="SMP852" s="14"/>
      <c r="SMQ852" s="14"/>
      <c r="SMR852" s="14"/>
      <c r="SMS852" s="14"/>
      <c r="SMT852" s="14"/>
      <c r="SMU852" s="14"/>
      <c r="SMV852" s="14"/>
      <c r="SMW852" s="14"/>
      <c r="SMX852" s="14"/>
      <c r="SMY852" s="14"/>
      <c r="SMZ852" s="14"/>
      <c r="SNA852" s="14"/>
      <c r="SNB852" s="14"/>
      <c r="SNC852" s="14"/>
      <c r="SND852" s="14"/>
      <c r="SNE852" s="14"/>
      <c r="SNF852" s="14"/>
      <c r="SNG852" s="14"/>
      <c r="SNH852" s="14"/>
      <c r="SNI852" s="14"/>
      <c r="SNJ852" s="14"/>
      <c r="SNK852" s="14"/>
      <c r="SNL852" s="14"/>
      <c r="SNM852" s="14"/>
      <c r="SNN852" s="14"/>
      <c r="SNO852" s="14"/>
      <c r="SNP852" s="14"/>
      <c r="SNQ852" s="14"/>
      <c r="SNR852" s="14"/>
      <c r="SNS852" s="14"/>
      <c r="SNT852" s="14"/>
      <c r="SNU852" s="14"/>
      <c r="SNV852" s="14"/>
      <c r="SNW852" s="14"/>
      <c r="SNX852" s="14"/>
      <c r="SNY852" s="14"/>
      <c r="SNZ852" s="14"/>
      <c r="SOA852" s="14"/>
      <c r="SOB852" s="14"/>
      <c r="SOC852" s="14"/>
      <c r="SOD852" s="14"/>
      <c r="SOE852" s="14"/>
      <c r="SOF852" s="14"/>
      <c r="SOG852" s="14"/>
      <c r="SOH852" s="14"/>
      <c r="SOI852" s="14"/>
      <c r="SOJ852" s="14"/>
      <c r="SOK852" s="14"/>
      <c r="SOL852" s="14"/>
      <c r="SOM852" s="14"/>
      <c r="SON852" s="14"/>
      <c r="SOO852" s="14"/>
      <c r="SOP852" s="14"/>
      <c r="SOQ852" s="14"/>
      <c r="SOR852" s="14"/>
      <c r="SOS852" s="14"/>
      <c r="SOT852" s="14"/>
      <c r="SOU852" s="14"/>
      <c r="SOV852" s="14"/>
      <c r="SOW852" s="14"/>
      <c r="SOX852" s="14"/>
      <c r="SOY852" s="14"/>
      <c r="SOZ852" s="14"/>
      <c r="SPA852" s="14"/>
      <c r="SPB852" s="14"/>
      <c r="SPC852" s="14"/>
      <c r="SPD852" s="14"/>
      <c r="SPE852" s="14"/>
      <c r="SPF852" s="14"/>
      <c r="SPG852" s="14"/>
      <c r="SPH852" s="14"/>
      <c r="SPI852" s="14"/>
      <c r="SPJ852" s="14"/>
      <c r="SPK852" s="14"/>
      <c r="SPL852" s="14"/>
      <c r="SPM852" s="14"/>
      <c r="SPN852" s="14"/>
      <c r="SPO852" s="14"/>
      <c r="SPP852" s="14"/>
      <c r="SPQ852" s="14"/>
      <c r="SPR852" s="14"/>
      <c r="SPS852" s="14"/>
      <c r="SPT852" s="14"/>
      <c r="SPU852" s="14"/>
      <c r="SPV852" s="14"/>
      <c r="SPW852" s="14"/>
      <c r="SPX852" s="14"/>
      <c r="SPY852" s="14"/>
      <c r="SPZ852" s="14"/>
      <c r="SQA852" s="14"/>
      <c r="SQB852" s="14"/>
      <c r="SQC852" s="14"/>
      <c r="SQD852" s="14"/>
      <c r="SQE852" s="14"/>
      <c r="SQF852" s="14"/>
      <c r="SQG852" s="14"/>
      <c r="SQH852" s="14"/>
      <c r="SQI852" s="14"/>
      <c r="SQJ852" s="14"/>
      <c r="SQK852" s="14"/>
      <c r="SQL852" s="14"/>
      <c r="SQM852" s="14"/>
      <c r="SQN852" s="14"/>
      <c r="SQO852" s="14"/>
      <c r="SQP852" s="14"/>
      <c r="SQQ852" s="14"/>
      <c r="SQR852" s="14"/>
      <c r="SQS852" s="14"/>
      <c r="SQT852" s="14"/>
      <c r="SQU852" s="14"/>
      <c r="SQV852" s="14"/>
      <c r="SQW852" s="14"/>
      <c r="SQX852" s="14"/>
      <c r="SQY852" s="14"/>
      <c r="SQZ852" s="14"/>
      <c r="SRA852" s="14"/>
      <c r="SRB852" s="14"/>
      <c r="SRC852" s="14"/>
      <c r="SRD852" s="14"/>
      <c r="SRE852" s="14"/>
      <c r="SRF852" s="14"/>
      <c r="SRG852" s="14"/>
      <c r="SRH852" s="14"/>
      <c r="SRI852" s="14"/>
      <c r="SRJ852" s="14"/>
      <c r="SRK852" s="14"/>
      <c r="SRL852" s="14"/>
      <c r="SRM852" s="14"/>
      <c r="SRN852" s="14"/>
      <c r="SRO852" s="14"/>
      <c r="SRP852" s="14"/>
      <c r="SRQ852" s="14"/>
      <c r="SRR852" s="14"/>
      <c r="SRS852" s="14"/>
      <c r="SRT852" s="14"/>
      <c r="SRU852" s="14"/>
      <c r="SRV852" s="14"/>
      <c r="SRW852" s="14"/>
      <c r="SRX852" s="14"/>
      <c r="SRY852" s="14"/>
      <c r="SRZ852" s="14"/>
      <c r="SSA852" s="14"/>
      <c r="SSB852" s="14"/>
      <c r="SSC852" s="14"/>
      <c r="SSD852" s="14"/>
      <c r="SSE852" s="14"/>
      <c r="SSF852" s="14"/>
      <c r="SSG852" s="14"/>
      <c r="SSH852" s="14"/>
      <c r="SSI852" s="14"/>
      <c r="SSJ852" s="14"/>
      <c r="SSK852" s="14"/>
      <c r="SSL852" s="14"/>
      <c r="SSM852" s="14"/>
      <c r="SSN852" s="14"/>
      <c r="SSO852" s="14"/>
      <c r="SSP852" s="14"/>
      <c r="SSQ852" s="14"/>
      <c r="SSR852" s="14"/>
      <c r="SSS852" s="14"/>
      <c r="SST852" s="14"/>
      <c r="SSU852" s="14"/>
      <c r="SSV852" s="14"/>
      <c r="SSW852" s="14"/>
      <c r="SSX852" s="14"/>
      <c r="SSY852" s="14"/>
      <c r="SSZ852" s="14"/>
      <c r="STA852" s="14"/>
      <c r="STB852" s="14"/>
      <c r="STC852" s="14"/>
      <c r="STD852" s="14"/>
      <c r="STE852" s="14"/>
      <c r="STF852" s="14"/>
      <c r="STG852" s="14"/>
      <c r="STH852" s="14"/>
      <c r="STI852" s="14"/>
      <c r="STJ852" s="14"/>
      <c r="STK852" s="14"/>
      <c r="STL852" s="14"/>
      <c r="STM852" s="14"/>
      <c r="STN852" s="14"/>
      <c r="STO852" s="14"/>
      <c r="STP852" s="14"/>
      <c r="STQ852" s="14"/>
      <c r="STR852" s="14"/>
      <c r="STS852" s="14"/>
      <c r="STT852" s="14"/>
      <c r="STU852" s="14"/>
      <c r="STV852" s="14"/>
      <c r="STW852" s="14"/>
      <c r="STX852" s="14"/>
      <c r="STY852" s="14"/>
      <c r="STZ852" s="14"/>
      <c r="SUA852" s="14"/>
      <c r="SUB852" s="14"/>
      <c r="SUC852" s="14"/>
      <c r="SUD852" s="14"/>
      <c r="SUE852" s="14"/>
      <c r="SUF852" s="14"/>
      <c r="SUG852" s="14"/>
      <c r="SUH852" s="14"/>
      <c r="SUI852" s="14"/>
      <c r="SUJ852" s="14"/>
      <c r="SUK852" s="14"/>
      <c r="SUL852" s="14"/>
      <c r="SUM852" s="14"/>
      <c r="SUN852" s="14"/>
      <c r="SUO852" s="14"/>
      <c r="SUP852" s="14"/>
      <c r="SUQ852" s="14"/>
      <c r="SUR852" s="14"/>
      <c r="SUS852" s="14"/>
      <c r="SUT852" s="14"/>
      <c r="SUU852" s="14"/>
      <c r="SUV852" s="14"/>
      <c r="SUW852" s="14"/>
      <c r="SUX852" s="14"/>
      <c r="SUY852" s="14"/>
      <c r="SUZ852" s="14"/>
      <c r="SVA852" s="14"/>
      <c r="SVB852" s="14"/>
      <c r="SVC852" s="14"/>
      <c r="SVD852" s="14"/>
      <c r="SVE852" s="14"/>
      <c r="SVF852" s="14"/>
      <c r="SVG852" s="14"/>
      <c r="SVH852" s="14"/>
      <c r="SVI852" s="14"/>
      <c r="SVJ852" s="14"/>
      <c r="SVK852" s="14"/>
      <c r="SVL852" s="14"/>
      <c r="SVM852" s="14"/>
      <c r="SVN852" s="14"/>
      <c r="SVO852" s="14"/>
      <c r="SVP852" s="14"/>
      <c r="SVQ852" s="14"/>
      <c r="SVR852" s="14"/>
      <c r="SVS852" s="14"/>
      <c r="SVT852" s="14"/>
      <c r="SVU852" s="14"/>
      <c r="SVV852" s="14"/>
      <c r="SVW852" s="14"/>
      <c r="SVX852" s="14"/>
      <c r="SVY852" s="14"/>
      <c r="SVZ852" s="14"/>
      <c r="SWA852" s="14"/>
      <c r="SWB852" s="14"/>
      <c r="SWC852" s="14"/>
      <c r="SWD852" s="14"/>
      <c r="SWE852" s="14"/>
      <c r="SWF852" s="14"/>
      <c r="SWG852" s="14"/>
      <c r="SWH852" s="14"/>
      <c r="SWI852" s="14"/>
      <c r="SWJ852" s="14"/>
      <c r="SWK852" s="14"/>
      <c r="SWL852" s="14"/>
      <c r="SWM852" s="14"/>
      <c r="SWN852" s="14"/>
      <c r="SWO852" s="14"/>
      <c r="SWP852" s="14"/>
      <c r="SWQ852" s="14"/>
      <c r="SWR852" s="14"/>
      <c r="SWS852" s="14"/>
      <c r="SWT852" s="14"/>
      <c r="SWU852" s="14"/>
      <c r="SWV852" s="14"/>
      <c r="SWW852" s="14"/>
      <c r="SWX852" s="14"/>
      <c r="SWY852" s="14"/>
      <c r="SWZ852" s="14"/>
      <c r="SXA852" s="14"/>
      <c r="SXB852" s="14"/>
      <c r="SXC852" s="14"/>
      <c r="SXD852" s="14"/>
      <c r="SXE852" s="14"/>
      <c r="SXF852" s="14"/>
      <c r="SXG852" s="14"/>
      <c r="SXH852" s="14"/>
      <c r="SXI852" s="14"/>
      <c r="SXJ852" s="14"/>
      <c r="SXK852" s="14"/>
      <c r="SXL852" s="14"/>
      <c r="SXM852" s="14"/>
      <c r="SXN852" s="14"/>
      <c r="SXO852" s="14"/>
      <c r="SXP852" s="14"/>
      <c r="SXQ852" s="14"/>
      <c r="SXR852" s="14"/>
      <c r="SXS852" s="14"/>
      <c r="SXT852" s="14"/>
      <c r="SXU852" s="14"/>
      <c r="SXV852" s="14"/>
      <c r="SXW852" s="14"/>
      <c r="SXX852" s="14"/>
      <c r="SXY852" s="14"/>
      <c r="SXZ852" s="14"/>
      <c r="SYA852" s="14"/>
      <c r="SYB852" s="14"/>
      <c r="SYC852" s="14"/>
      <c r="SYD852" s="14"/>
      <c r="SYE852" s="14"/>
      <c r="SYF852" s="14"/>
      <c r="SYG852" s="14"/>
      <c r="SYH852" s="14"/>
      <c r="SYI852" s="14"/>
      <c r="SYJ852" s="14"/>
      <c r="SYK852" s="14"/>
      <c r="SYL852" s="14"/>
      <c r="SYM852" s="14"/>
      <c r="SYN852" s="14"/>
      <c r="SYO852" s="14"/>
      <c r="SYP852" s="14"/>
      <c r="SYQ852" s="14"/>
      <c r="SYR852" s="14"/>
      <c r="SYS852" s="14"/>
      <c r="SYT852" s="14"/>
      <c r="SYU852" s="14"/>
      <c r="SYV852" s="14"/>
      <c r="SYW852" s="14"/>
      <c r="SYX852" s="14"/>
      <c r="SYY852" s="14"/>
      <c r="SYZ852" s="14"/>
      <c r="SZA852" s="14"/>
      <c r="SZB852" s="14"/>
      <c r="SZC852" s="14"/>
      <c r="SZD852" s="14"/>
      <c r="SZE852" s="14"/>
      <c r="SZF852" s="14"/>
      <c r="SZG852" s="14"/>
      <c r="SZH852" s="14"/>
      <c r="SZI852" s="14"/>
      <c r="SZJ852" s="14"/>
      <c r="SZK852" s="14"/>
      <c r="SZL852" s="14"/>
      <c r="SZM852" s="14"/>
      <c r="SZN852" s="14"/>
      <c r="SZO852" s="14"/>
      <c r="SZP852" s="14"/>
      <c r="SZQ852" s="14"/>
      <c r="SZR852" s="14"/>
      <c r="SZS852" s="14"/>
      <c r="SZT852" s="14"/>
      <c r="SZU852" s="14"/>
      <c r="SZV852" s="14"/>
      <c r="SZW852" s="14"/>
      <c r="SZX852" s="14"/>
      <c r="SZY852" s="14"/>
      <c r="SZZ852" s="14"/>
      <c r="TAA852" s="14"/>
      <c r="TAB852" s="14"/>
      <c r="TAC852" s="14"/>
      <c r="TAD852" s="14"/>
      <c r="TAE852" s="14"/>
      <c r="TAF852" s="14"/>
      <c r="TAG852" s="14"/>
      <c r="TAH852" s="14"/>
      <c r="TAI852" s="14"/>
      <c r="TAJ852" s="14"/>
      <c r="TAK852" s="14"/>
      <c r="TAL852" s="14"/>
      <c r="TAM852" s="14"/>
      <c r="TAN852" s="14"/>
      <c r="TAO852" s="14"/>
      <c r="TAP852" s="14"/>
      <c r="TAQ852" s="14"/>
      <c r="TAR852" s="14"/>
      <c r="TAS852" s="14"/>
      <c r="TAT852" s="14"/>
      <c r="TAU852" s="14"/>
      <c r="TAV852" s="14"/>
      <c r="TAW852" s="14"/>
      <c r="TAX852" s="14"/>
      <c r="TAY852" s="14"/>
      <c r="TAZ852" s="14"/>
      <c r="TBA852" s="14"/>
      <c r="TBB852" s="14"/>
      <c r="TBC852" s="14"/>
      <c r="TBD852" s="14"/>
      <c r="TBE852" s="14"/>
      <c r="TBF852" s="14"/>
      <c r="TBG852" s="14"/>
      <c r="TBH852" s="14"/>
      <c r="TBI852" s="14"/>
      <c r="TBJ852" s="14"/>
      <c r="TBK852" s="14"/>
      <c r="TBL852" s="14"/>
      <c r="TBM852" s="14"/>
      <c r="TBN852" s="14"/>
      <c r="TBO852" s="14"/>
      <c r="TBP852" s="14"/>
      <c r="TBQ852" s="14"/>
      <c r="TBR852" s="14"/>
      <c r="TBS852" s="14"/>
      <c r="TBT852" s="14"/>
      <c r="TBU852" s="14"/>
      <c r="TBV852" s="14"/>
      <c r="TBW852" s="14"/>
      <c r="TBX852" s="14"/>
      <c r="TBY852" s="14"/>
      <c r="TBZ852" s="14"/>
      <c r="TCA852" s="14"/>
      <c r="TCB852" s="14"/>
      <c r="TCC852" s="14"/>
      <c r="TCD852" s="14"/>
      <c r="TCE852" s="14"/>
      <c r="TCF852" s="14"/>
      <c r="TCG852" s="14"/>
      <c r="TCH852" s="14"/>
      <c r="TCI852" s="14"/>
      <c r="TCJ852" s="14"/>
      <c r="TCK852" s="14"/>
      <c r="TCL852" s="14"/>
      <c r="TCM852" s="14"/>
      <c r="TCN852" s="14"/>
      <c r="TCO852" s="14"/>
      <c r="TCP852" s="14"/>
      <c r="TCQ852" s="14"/>
      <c r="TCR852" s="14"/>
      <c r="TCS852" s="14"/>
      <c r="TCT852" s="14"/>
      <c r="TCU852" s="14"/>
      <c r="TCV852" s="14"/>
      <c r="TCW852" s="14"/>
      <c r="TCX852" s="14"/>
      <c r="TCY852" s="14"/>
      <c r="TCZ852" s="14"/>
      <c r="TDA852" s="14"/>
      <c r="TDB852" s="14"/>
      <c r="TDC852" s="14"/>
      <c r="TDD852" s="14"/>
      <c r="TDE852" s="14"/>
      <c r="TDF852" s="14"/>
      <c r="TDG852" s="14"/>
      <c r="TDH852" s="14"/>
      <c r="TDI852" s="14"/>
      <c r="TDJ852" s="14"/>
      <c r="TDK852" s="14"/>
      <c r="TDL852" s="14"/>
      <c r="TDM852" s="14"/>
      <c r="TDN852" s="14"/>
      <c r="TDO852" s="14"/>
      <c r="TDP852" s="14"/>
      <c r="TDQ852" s="14"/>
      <c r="TDR852" s="14"/>
      <c r="TDS852" s="14"/>
      <c r="TDT852" s="14"/>
      <c r="TDU852" s="14"/>
      <c r="TDV852" s="14"/>
      <c r="TDW852" s="14"/>
      <c r="TDX852" s="14"/>
      <c r="TDY852" s="14"/>
      <c r="TDZ852" s="14"/>
      <c r="TEA852" s="14"/>
      <c r="TEB852" s="14"/>
      <c r="TEC852" s="14"/>
      <c r="TED852" s="14"/>
      <c r="TEE852" s="14"/>
      <c r="TEF852" s="14"/>
      <c r="TEG852" s="14"/>
      <c r="TEH852" s="14"/>
      <c r="TEI852" s="14"/>
      <c r="TEJ852" s="14"/>
      <c r="TEK852" s="14"/>
      <c r="TEL852" s="14"/>
      <c r="TEM852" s="14"/>
      <c r="TEN852" s="14"/>
      <c r="TEO852" s="14"/>
      <c r="TEP852" s="14"/>
      <c r="TEQ852" s="14"/>
      <c r="TER852" s="14"/>
      <c r="TES852" s="14"/>
      <c r="TET852" s="14"/>
      <c r="TEU852" s="14"/>
      <c r="TEV852" s="14"/>
      <c r="TEW852" s="14"/>
      <c r="TEX852" s="14"/>
      <c r="TEY852" s="14"/>
      <c r="TEZ852" s="14"/>
      <c r="TFA852" s="14"/>
      <c r="TFB852" s="14"/>
      <c r="TFC852" s="14"/>
      <c r="TFD852" s="14"/>
      <c r="TFE852" s="14"/>
      <c r="TFF852" s="14"/>
      <c r="TFG852" s="14"/>
      <c r="TFH852" s="14"/>
      <c r="TFI852" s="14"/>
      <c r="TFJ852" s="14"/>
      <c r="TFK852" s="14"/>
      <c r="TFL852" s="14"/>
      <c r="TFM852" s="14"/>
      <c r="TFN852" s="14"/>
      <c r="TFO852" s="14"/>
      <c r="TFP852" s="14"/>
      <c r="TFQ852" s="14"/>
      <c r="TFR852" s="14"/>
      <c r="TFS852" s="14"/>
      <c r="TFT852" s="14"/>
      <c r="TFU852" s="14"/>
      <c r="TFV852" s="14"/>
      <c r="TFW852" s="14"/>
      <c r="TFX852" s="14"/>
      <c r="TFY852" s="14"/>
      <c r="TFZ852" s="14"/>
      <c r="TGA852" s="14"/>
      <c r="TGB852" s="14"/>
      <c r="TGC852" s="14"/>
      <c r="TGD852" s="14"/>
      <c r="TGE852" s="14"/>
      <c r="TGF852" s="14"/>
      <c r="TGG852" s="14"/>
      <c r="TGH852" s="14"/>
      <c r="TGI852" s="14"/>
      <c r="TGJ852" s="14"/>
      <c r="TGK852" s="14"/>
      <c r="TGL852" s="14"/>
      <c r="TGM852" s="14"/>
      <c r="TGN852" s="14"/>
      <c r="TGO852" s="14"/>
      <c r="TGP852" s="14"/>
      <c r="TGQ852" s="14"/>
      <c r="TGR852" s="14"/>
      <c r="TGS852" s="14"/>
      <c r="TGT852" s="14"/>
      <c r="TGU852" s="14"/>
      <c r="TGV852" s="14"/>
      <c r="TGW852" s="14"/>
      <c r="TGX852" s="14"/>
      <c r="TGY852" s="14"/>
      <c r="TGZ852" s="14"/>
      <c r="THA852" s="14"/>
      <c r="THB852" s="14"/>
      <c r="THC852" s="14"/>
      <c r="THD852" s="14"/>
      <c r="THE852" s="14"/>
      <c r="THF852" s="14"/>
      <c r="THG852" s="14"/>
      <c r="THH852" s="14"/>
      <c r="THI852" s="14"/>
      <c r="THJ852" s="14"/>
      <c r="THK852" s="14"/>
      <c r="THL852" s="14"/>
      <c r="THM852" s="14"/>
      <c r="THN852" s="14"/>
      <c r="THO852" s="14"/>
      <c r="THP852" s="14"/>
      <c r="THQ852" s="14"/>
      <c r="THR852" s="14"/>
      <c r="THS852" s="14"/>
      <c r="THT852" s="14"/>
      <c r="THU852" s="14"/>
      <c r="THV852" s="14"/>
      <c r="THW852" s="14"/>
      <c r="THX852" s="14"/>
      <c r="THY852" s="14"/>
      <c r="THZ852" s="14"/>
      <c r="TIA852" s="14"/>
      <c r="TIB852" s="14"/>
      <c r="TIC852" s="14"/>
      <c r="TID852" s="14"/>
      <c r="TIE852" s="14"/>
      <c r="TIF852" s="14"/>
      <c r="TIG852" s="14"/>
      <c r="TIH852" s="14"/>
      <c r="TII852" s="14"/>
      <c r="TIJ852" s="14"/>
      <c r="TIK852" s="14"/>
      <c r="TIL852" s="14"/>
      <c r="TIM852" s="14"/>
      <c r="TIN852" s="14"/>
      <c r="TIO852" s="14"/>
      <c r="TIP852" s="14"/>
      <c r="TIQ852" s="14"/>
      <c r="TIR852" s="14"/>
      <c r="TIS852" s="14"/>
      <c r="TIT852" s="14"/>
      <c r="TIU852" s="14"/>
      <c r="TIV852" s="14"/>
      <c r="TIW852" s="14"/>
      <c r="TIX852" s="14"/>
      <c r="TIY852" s="14"/>
      <c r="TIZ852" s="14"/>
      <c r="TJA852" s="14"/>
      <c r="TJB852" s="14"/>
      <c r="TJC852" s="14"/>
      <c r="TJD852" s="14"/>
      <c r="TJE852" s="14"/>
      <c r="TJF852" s="14"/>
      <c r="TJG852" s="14"/>
      <c r="TJH852" s="14"/>
      <c r="TJI852" s="14"/>
      <c r="TJJ852" s="14"/>
      <c r="TJK852" s="14"/>
      <c r="TJL852" s="14"/>
      <c r="TJM852" s="14"/>
      <c r="TJN852" s="14"/>
      <c r="TJO852" s="14"/>
      <c r="TJP852" s="14"/>
      <c r="TJQ852" s="14"/>
      <c r="TJR852" s="14"/>
      <c r="TJS852" s="14"/>
      <c r="TJT852" s="14"/>
      <c r="TJU852" s="14"/>
      <c r="TJV852" s="14"/>
      <c r="TJW852" s="14"/>
      <c r="TJX852" s="14"/>
      <c r="TJY852" s="14"/>
      <c r="TJZ852" s="14"/>
      <c r="TKA852" s="14"/>
      <c r="TKB852" s="14"/>
      <c r="TKC852" s="14"/>
      <c r="TKD852" s="14"/>
      <c r="TKE852" s="14"/>
      <c r="TKF852" s="14"/>
      <c r="TKG852" s="14"/>
      <c r="TKH852" s="14"/>
      <c r="TKI852" s="14"/>
      <c r="TKJ852" s="14"/>
      <c r="TKK852" s="14"/>
      <c r="TKL852" s="14"/>
      <c r="TKM852" s="14"/>
      <c r="TKN852" s="14"/>
      <c r="TKO852" s="14"/>
      <c r="TKP852" s="14"/>
      <c r="TKQ852" s="14"/>
      <c r="TKR852" s="14"/>
      <c r="TKS852" s="14"/>
      <c r="TKT852" s="14"/>
      <c r="TKU852" s="14"/>
      <c r="TKV852" s="14"/>
      <c r="TKW852" s="14"/>
      <c r="TKX852" s="14"/>
      <c r="TKY852" s="14"/>
      <c r="TKZ852" s="14"/>
      <c r="TLA852" s="14"/>
      <c r="TLB852" s="14"/>
      <c r="TLC852" s="14"/>
      <c r="TLD852" s="14"/>
      <c r="TLE852" s="14"/>
      <c r="TLF852" s="14"/>
      <c r="TLG852" s="14"/>
      <c r="TLH852" s="14"/>
      <c r="TLI852" s="14"/>
      <c r="TLJ852" s="14"/>
      <c r="TLK852" s="14"/>
      <c r="TLL852" s="14"/>
      <c r="TLM852" s="14"/>
      <c r="TLN852" s="14"/>
      <c r="TLO852" s="14"/>
      <c r="TLP852" s="14"/>
      <c r="TLQ852" s="14"/>
      <c r="TLR852" s="14"/>
      <c r="TLS852" s="14"/>
      <c r="TLT852" s="14"/>
      <c r="TLU852" s="14"/>
      <c r="TLV852" s="14"/>
      <c r="TLW852" s="14"/>
      <c r="TLX852" s="14"/>
      <c r="TLY852" s="14"/>
      <c r="TLZ852" s="14"/>
      <c r="TMA852" s="14"/>
      <c r="TMB852" s="14"/>
      <c r="TMC852" s="14"/>
      <c r="TMD852" s="14"/>
      <c r="TME852" s="14"/>
      <c r="TMF852" s="14"/>
      <c r="TMG852" s="14"/>
      <c r="TMH852" s="14"/>
      <c r="TMI852" s="14"/>
      <c r="TMJ852" s="14"/>
      <c r="TMK852" s="14"/>
      <c r="TML852" s="14"/>
      <c r="TMM852" s="14"/>
      <c r="TMN852" s="14"/>
      <c r="TMO852" s="14"/>
      <c r="TMP852" s="14"/>
      <c r="TMQ852" s="14"/>
      <c r="TMR852" s="14"/>
      <c r="TMS852" s="14"/>
      <c r="TMT852" s="14"/>
      <c r="TMU852" s="14"/>
      <c r="TMV852" s="14"/>
      <c r="TMW852" s="14"/>
      <c r="TMX852" s="14"/>
      <c r="TMY852" s="14"/>
      <c r="TMZ852" s="14"/>
      <c r="TNA852" s="14"/>
      <c r="TNB852" s="14"/>
      <c r="TNC852" s="14"/>
      <c r="TND852" s="14"/>
      <c r="TNE852" s="14"/>
      <c r="TNF852" s="14"/>
      <c r="TNG852" s="14"/>
      <c r="TNH852" s="14"/>
      <c r="TNI852" s="14"/>
      <c r="TNJ852" s="14"/>
      <c r="TNK852" s="14"/>
      <c r="TNL852" s="14"/>
      <c r="TNM852" s="14"/>
      <c r="TNN852" s="14"/>
      <c r="TNO852" s="14"/>
      <c r="TNP852" s="14"/>
      <c r="TNQ852" s="14"/>
      <c r="TNR852" s="14"/>
      <c r="TNS852" s="14"/>
      <c r="TNT852" s="14"/>
      <c r="TNU852" s="14"/>
      <c r="TNV852" s="14"/>
      <c r="TNW852" s="14"/>
      <c r="TNX852" s="14"/>
      <c r="TNY852" s="14"/>
      <c r="TNZ852" s="14"/>
      <c r="TOA852" s="14"/>
      <c r="TOB852" s="14"/>
      <c r="TOC852" s="14"/>
      <c r="TOD852" s="14"/>
      <c r="TOE852" s="14"/>
      <c r="TOF852" s="14"/>
      <c r="TOG852" s="14"/>
      <c r="TOH852" s="14"/>
      <c r="TOI852" s="14"/>
      <c r="TOJ852" s="14"/>
      <c r="TOK852" s="14"/>
      <c r="TOL852" s="14"/>
      <c r="TOM852" s="14"/>
      <c r="TON852" s="14"/>
      <c r="TOO852" s="14"/>
      <c r="TOP852" s="14"/>
      <c r="TOQ852" s="14"/>
      <c r="TOR852" s="14"/>
      <c r="TOS852" s="14"/>
      <c r="TOT852" s="14"/>
      <c r="TOU852" s="14"/>
      <c r="TOV852" s="14"/>
      <c r="TOW852" s="14"/>
      <c r="TOX852" s="14"/>
      <c r="TOY852" s="14"/>
      <c r="TOZ852" s="14"/>
      <c r="TPA852" s="14"/>
      <c r="TPB852" s="14"/>
      <c r="TPC852" s="14"/>
      <c r="TPD852" s="14"/>
      <c r="TPE852" s="14"/>
      <c r="TPF852" s="14"/>
      <c r="TPG852" s="14"/>
      <c r="TPH852" s="14"/>
      <c r="TPI852" s="14"/>
      <c r="TPJ852" s="14"/>
      <c r="TPK852" s="14"/>
      <c r="TPL852" s="14"/>
      <c r="TPM852" s="14"/>
      <c r="TPN852" s="14"/>
      <c r="TPO852" s="14"/>
      <c r="TPP852" s="14"/>
      <c r="TPQ852" s="14"/>
      <c r="TPR852" s="14"/>
      <c r="TPS852" s="14"/>
      <c r="TPT852" s="14"/>
      <c r="TPU852" s="14"/>
      <c r="TPV852" s="14"/>
      <c r="TPW852" s="14"/>
      <c r="TPX852" s="14"/>
      <c r="TPY852" s="14"/>
      <c r="TPZ852" s="14"/>
      <c r="TQA852" s="14"/>
      <c r="TQB852" s="14"/>
      <c r="TQC852" s="14"/>
      <c r="TQD852" s="14"/>
      <c r="TQE852" s="14"/>
      <c r="TQF852" s="14"/>
      <c r="TQG852" s="14"/>
      <c r="TQH852" s="14"/>
      <c r="TQI852" s="14"/>
      <c r="TQJ852" s="14"/>
      <c r="TQK852" s="14"/>
      <c r="TQL852" s="14"/>
      <c r="TQM852" s="14"/>
      <c r="TQN852" s="14"/>
      <c r="TQO852" s="14"/>
      <c r="TQP852" s="14"/>
      <c r="TQQ852" s="14"/>
      <c r="TQR852" s="14"/>
      <c r="TQS852" s="14"/>
      <c r="TQT852" s="14"/>
      <c r="TQU852" s="14"/>
      <c r="TQV852" s="14"/>
      <c r="TQW852" s="14"/>
      <c r="TQX852" s="14"/>
      <c r="TQY852" s="14"/>
      <c r="TQZ852" s="14"/>
      <c r="TRA852" s="14"/>
      <c r="TRB852" s="14"/>
      <c r="TRC852" s="14"/>
      <c r="TRD852" s="14"/>
      <c r="TRE852" s="14"/>
      <c r="TRF852" s="14"/>
      <c r="TRG852" s="14"/>
      <c r="TRH852" s="14"/>
      <c r="TRI852" s="14"/>
      <c r="TRJ852" s="14"/>
      <c r="TRK852" s="14"/>
      <c r="TRL852" s="14"/>
      <c r="TRM852" s="14"/>
      <c r="TRN852" s="14"/>
      <c r="TRO852" s="14"/>
      <c r="TRP852" s="14"/>
      <c r="TRQ852" s="14"/>
      <c r="TRR852" s="14"/>
      <c r="TRS852" s="14"/>
      <c r="TRT852" s="14"/>
      <c r="TRU852" s="14"/>
      <c r="TRV852" s="14"/>
      <c r="TRW852" s="14"/>
      <c r="TRX852" s="14"/>
      <c r="TRY852" s="14"/>
      <c r="TRZ852" s="14"/>
      <c r="TSA852" s="14"/>
      <c r="TSB852" s="14"/>
      <c r="TSC852" s="14"/>
      <c r="TSD852" s="14"/>
      <c r="TSE852" s="14"/>
      <c r="TSF852" s="14"/>
      <c r="TSG852" s="14"/>
      <c r="TSH852" s="14"/>
      <c r="TSI852" s="14"/>
      <c r="TSJ852" s="14"/>
      <c r="TSK852" s="14"/>
      <c r="TSL852" s="14"/>
      <c r="TSM852" s="14"/>
      <c r="TSN852" s="14"/>
      <c r="TSO852" s="14"/>
      <c r="TSP852" s="14"/>
      <c r="TSQ852" s="14"/>
      <c r="TSR852" s="14"/>
      <c r="TSS852" s="14"/>
      <c r="TST852" s="14"/>
      <c r="TSU852" s="14"/>
      <c r="TSV852" s="14"/>
      <c r="TSW852" s="14"/>
      <c r="TSX852" s="14"/>
      <c r="TSY852" s="14"/>
      <c r="TSZ852" s="14"/>
      <c r="TTA852" s="14"/>
      <c r="TTB852" s="14"/>
      <c r="TTC852" s="14"/>
      <c r="TTD852" s="14"/>
      <c r="TTE852" s="14"/>
      <c r="TTF852" s="14"/>
      <c r="TTG852" s="14"/>
      <c r="TTH852" s="14"/>
      <c r="TTI852" s="14"/>
      <c r="TTJ852" s="14"/>
      <c r="TTK852" s="14"/>
      <c r="TTL852" s="14"/>
      <c r="TTM852" s="14"/>
      <c r="TTN852" s="14"/>
      <c r="TTO852" s="14"/>
      <c r="TTP852" s="14"/>
      <c r="TTQ852" s="14"/>
      <c r="TTR852" s="14"/>
      <c r="TTS852" s="14"/>
      <c r="TTT852" s="14"/>
      <c r="TTU852" s="14"/>
      <c r="TTV852" s="14"/>
      <c r="TTW852" s="14"/>
      <c r="TTX852" s="14"/>
      <c r="TTY852" s="14"/>
      <c r="TTZ852" s="14"/>
      <c r="TUA852" s="14"/>
      <c r="TUB852" s="14"/>
      <c r="TUC852" s="14"/>
      <c r="TUD852" s="14"/>
      <c r="TUE852" s="14"/>
      <c r="TUF852" s="14"/>
      <c r="TUG852" s="14"/>
      <c r="TUH852" s="14"/>
      <c r="TUI852" s="14"/>
      <c r="TUJ852" s="14"/>
      <c r="TUK852" s="14"/>
      <c r="TUL852" s="14"/>
      <c r="TUM852" s="14"/>
      <c r="TUN852" s="14"/>
      <c r="TUO852" s="14"/>
      <c r="TUP852" s="14"/>
      <c r="TUQ852" s="14"/>
      <c r="TUR852" s="14"/>
      <c r="TUS852" s="14"/>
      <c r="TUT852" s="14"/>
      <c r="TUU852" s="14"/>
      <c r="TUV852" s="14"/>
      <c r="TUW852" s="14"/>
      <c r="TUX852" s="14"/>
      <c r="TUY852" s="14"/>
      <c r="TUZ852" s="14"/>
      <c r="TVA852" s="14"/>
      <c r="TVB852" s="14"/>
      <c r="TVC852" s="14"/>
      <c r="TVD852" s="14"/>
      <c r="TVE852" s="14"/>
      <c r="TVF852" s="14"/>
      <c r="TVG852" s="14"/>
      <c r="TVH852" s="14"/>
      <c r="TVI852" s="14"/>
      <c r="TVJ852" s="14"/>
      <c r="TVK852" s="14"/>
      <c r="TVL852" s="14"/>
      <c r="TVM852" s="14"/>
      <c r="TVN852" s="14"/>
      <c r="TVO852" s="14"/>
      <c r="TVP852" s="14"/>
      <c r="TVQ852" s="14"/>
      <c r="TVR852" s="14"/>
      <c r="TVS852" s="14"/>
      <c r="TVT852" s="14"/>
      <c r="TVU852" s="14"/>
      <c r="TVV852" s="14"/>
      <c r="TVW852" s="14"/>
      <c r="TVX852" s="14"/>
      <c r="TVY852" s="14"/>
      <c r="TVZ852" s="14"/>
      <c r="TWA852" s="14"/>
      <c r="TWB852" s="14"/>
      <c r="TWC852" s="14"/>
      <c r="TWD852" s="14"/>
      <c r="TWE852" s="14"/>
      <c r="TWF852" s="14"/>
      <c r="TWG852" s="14"/>
      <c r="TWH852" s="14"/>
      <c r="TWI852" s="14"/>
      <c r="TWJ852" s="14"/>
      <c r="TWK852" s="14"/>
      <c r="TWL852" s="14"/>
      <c r="TWM852" s="14"/>
      <c r="TWN852" s="14"/>
      <c r="TWO852" s="14"/>
      <c r="TWP852" s="14"/>
      <c r="TWQ852" s="14"/>
      <c r="TWR852" s="14"/>
      <c r="TWS852" s="14"/>
      <c r="TWT852" s="14"/>
      <c r="TWU852" s="14"/>
      <c r="TWV852" s="14"/>
      <c r="TWW852" s="14"/>
      <c r="TWX852" s="14"/>
      <c r="TWY852" s="14"/>
      <c r="TWZ852" s="14"/>
      <c r="TXA852" s="14"/>
      <c r="TXB852" s="14"/>
      <c r="TXC852" s="14"/>
      <c r="TXD852" s="14"/>
      <c r="TXE852" s="14"/>
      <c r="TXF852" s="14"/>
      <c r="TXG852" s="14"/>
      <c r="TXH852" s="14"/>
      <c r="TXI852" s="14"/>
      <c r="TXJ852" s="14"/>
      <c r="TXK852" s="14"/>
      <c r="TXL852" s="14"/>
      <c r="TXM852" s="14"/>
      <c r="TXN852" s="14"/>
      <c r="TXO852" s="14"/>
      <c r="TXP852" s="14"/>
      <c r="TXQ852" s="14"/>
      <c r="TXR852" s="14"/>
      <c r="TXS852" s="14"/>
      <c r="TXT852" s="14"/>
      <c r="TXU852" s="14"/>
      <c r="TXV852" s="14"/>
      <c r="TXW852" s="14"/>
      <c r="TXX852" s="14"/>
      <c r="TXY852" s="14"/>
      <c r="TXZ852" s="14"/>
      <c r="TYA852" s="14"/>
      <c r="TYB852" s="14"/>
      <c r="TYC852" s="14"/>
      <c r="TYD852" s="14"/>
      <c r="TYE852" s="14"/>
      <c r="TYF852" s="14"/>
      <c r="TYG852" s="14"/>
      <c r="TYH852" s="14"/>
      <c r="TYI852" s="14"/>
      <c r="TYJ852" s="14"/>
      <c r="TYK852" s="14"/>
      <c r="TYL852" s="14"/>
      <c r="TYM852" s="14"/>
      <c r="TYN852" s="14"/>
      <c r="TYO852" s="14"/>
      <c r="TYP852" s="14"/>
      <c r="TYQ852" s="14"/>
      <c r="TYR852" s="14"/>
      <c r="TYS852" s="14"/>
      <c r="TYT852" s="14"/>
      <c r="TYU852" s="14"/>
      <c r="TYV852" s="14"/>
      <c r="TYW852" s="14"/>
      <c r="TYX852" s="14"/>
      <c r="TYY852" s="14"/>
      <c r="TYZ852" s="14"/>
      <c r="TZA852" s="14"/>
      <c r="TZB852" s="14"/>
      <c r="TZC852" s="14"/>
      <c r="TZD852" s="14"/>
      <c r="TZE852" s="14"/>
      <c r="TZF852" s="14"/>
      <c r="TZG852" s="14"/>
      <c r="TZH852" s="14"/>
      <c r="TZI852" s="14"/>
      <c r="TZJ852" s="14"/>
      <c r="TZK852" s="14"/>
      <c r="TZL852" s="14"/>
      <c r="TZM852" s="14"/>
      <c r="TZN852" s="14"/>
      <c r="TZO852" s="14"/>
      <c r="TZP852" s="14"/>
      <c r="TZQ852" s="14"/>
      <c r="TZR852" s="14"/>
      <c r="TZS852" s="14"/>
      <c r="TZT852" s="14"/>
      <c r="TZU852" s="14"/>
      <c r="TZV852" s="14"/>
      <c r="TZW852" s="14"/>
      <c r="TZX852" s="14"/>
      <c r="TZY852" s="14"/>
      <c r="TZZ852" s="14"/>
      <c r="UAA852" s="14"/>
      <c r="UAB852" s="14"/>
      <c r="UAC852" s="14"/>
      <c r="UAD852" s="14"/>
      <c r="UAE852" s="14"/>
      <c r="UAF852" s="14"/>
      <c r="UAG852" s="14"/>
      <c r="UAH852" s="14"/>
      <c r="UAI852" s="14"/>
      <c r="UAJ852" s="14"/>
      <c r="UAK852" s="14"/>
      <c r="UAL852" s="14"/>
      <c r="UAM852" s="14"/>
      <c r="UAN852" s="14"/>
      <c r="UAO852" s="14"/>
      <c r="UAP852" s="14"/>
      <c r="UAQ852" s="14"/>
      <c r="UAR852" s="14"/>
      <c r="UAS852" s="14"/>
      <c r="UAT852" s="14"/>
      <c r="UAU852" s="14"/>
      <c r="UAV852" s="14"/>
      <c r="UAW852" s="14"/>
      <c r="UAX852" s="14"/>
      <c r="UAY852" s="14"/>
      <c r="UAZ852" s="14"/>
      <c r="UBA852" s="14"/>
      <c r="UBB852" s="14"/>
      <c r="UBC852" s="14"/>
      <c r="UBD852" s="14"/>
      <c r="UBE852" s="14"/>
      <c r="UBF852" s="14"/>
      <c r="UBG852" s="14"/>
      <c r="UBH852" s="14"/>
      <c r="UBI852" s="14"/>
      <c r="UBJ852" s="14"/>
      <c r="UBK852" s="14"/>
      <c r="UBL852" s="14"/>
      <c r="UBM852" s="14"/>
      <c r="UBN852" s="14"/>
      <c r="UBO852" s="14"/>
      <c r="UBP852" s="14"/>
      <c r="UBQ852" s="14"/>
      <c r="UBR852" s="14"/>
      <c r="UBS852" s="14"/>
      <c r="UBT852" s="14"/>
      <c r="UBU852" s="14"/>
      <c r="UBV852" s="14"/>
      <c r="UBW852" s="14"/>
      <c r="UBX852" s="14"/>
      <c r="UBY852" s="14"/>
      <c r="UBZ852" s="14"/>
      <c r="UCA852" s="14"/>
      <c r="UCB852" s="14"/>
      <c r="UCC852" s="14"/>
      <c r="UCD852" s="14"/>
      <c r="UCE852" s="14"/>
      <c r="UCF852" s="14"/>
      <c r="UCG852" s="14"/>
      <c r="UCH852" s="14"/>
      <c r="UCI852" s="14"/>
      <c r="UCJ852" s="14"/>
      <c r="UCK852" s="14"/>
      <c r="UCL852" s="14"/>
      <c r="UCM852" s="14"/>
      <c r="UCN852" s="14"/>
      <c r="UCO852" s="14"/>
      <c r="UCP852" s="14"/>
      <c r="UCQ852" s="14"/>
      <c r="UCR852" s="14"/>
      <c r="UCS852" s="14"/>
      <c r="UCT852" s="14"/>
      <c r="UCU852" s="14"/>
      <c r="UCV852" s="14"/>
      <c r="UCW852" s="14"/>
      <c r="UCX852" s="14"/>
      <c r="UCY852" s="14"/>
      <c r="UCZ852" s="14"/>
      <c r="UDA852" s="14"/>
      <c r="UDB852" s="14"/>
      <c r="UDC852" s="14"/>
      <c r="UDD852" s="14"/>
      <c r="UDE852" s="14"/>
      <c r="UDF852" s="14"/>
      <c r="UDG852" s="14"/>
      <c r="UDH852" s="14"/>
      <c r="UDI852" s="14"/>
      <c r="UDJ852" s="14"/>
      <c r="UDK852" s="14"/>
      <c r="UDL852" s="14"/>
      <c r="UDM852" s="14"/>
      <c r="UDN852" s="14"/>
      <c r="UDO852" s="14"/>
      <c r="UDP852" s="14"/>
      <c r="UDQ852" s="14"/>
      <c r="UDR852" s="14"/>
      <c r="UDS852" s="14"/>
      <c r="UDT852" s="14"/>
      <c r="UDU852" s="14"/>
      <c r="UDV852" s="14"/>
      <c r="UDW852" s="14"/>
      <c r="UDX852" s="14"/>
      <c r="UDY852" s="14"/>
      <c r="UDZ852" s="14"/>
      <c r="UEA852" s="14"/>
      <c r="UEB852" s="14"/>
      <c r="UEC852" s="14"/>
      <c r="UED852" s="14"/>
      <c r="UEE852" s="14"/>
      <c r="UEF852" s="14"/>
      <c r="UEG852" s="14"/>
      <c r="UEH852" s="14"/>
      <c r="UEI852" s="14"/>
      <c r="UEJ852" s="14"/>
      <c r="UEK852" s="14"/>
      <c r="UEL852" s="14"/>
      <c r="UEM852" s="14"/>
      <c r="UEN852" s="14"/>
      <c r="UEO852" s="14"/>
      <c r="UEP852" s="14"/>
      <c r="UEQ852" s="14"/>
      <c r="UER852" s="14"/>
      <c r="UES852" s="14"/>
      <c r="UET852" s="14"/>
      <c r="UEU852" s="14"/>
      <c r="UEV852" s="14"/>
      <c r="UEW852" s="14"/>
      <c r="UEX852" s="14"/>
      <c r="UEY852" s="14"/>
      <c r="UEZ852" s="14"/>
      <c r="UFA852" s="14"/>
      <c r="UFB852" s="14"/>
      <c r="UFC852" s="14"/>
      <c r="UFD852" s="14"/>
      <c r="UFE852" s="14"/>
      <c r="UFF852" s="14"/>
      <c r="UFG852" s="14"/>
      <c r="UFH852" s="14"/>
      <c r="UFI852" s="14"/>
      <c r="UFJ852" s="14"/>
      <c r="UFK852" s="14"/>
      <c r="UFL852" s="14"/>
      <c r="UFM852" s="14"/>
      <c r="UFN852" s="14"/>
      <c r="UFO852" s="14"/>
      <c r="UFP852" s="14"/>
      <c r="UFQ852" s="14"/>
      <c r="UFR852" s="14"/>
      <c r="UFS852" s="14"/>
      <c r="UFT852" s="14"/>
      <c r="UFU852" s="14"/>
      <c r="UFV852" s="14"/>
      <c r="UFW852" s="14"/>
      <c r="UFX852" s="14"/>
      <c r="UFY852" s="14"/>
      <c r="UFZ852" s="14"/>
      <c r="UGA852" s="14"/>
      <c r="UGB852" s="14"/>
      <c r="UGC852" s="14"/>
      <c r="UGD852" s="14"/>
      <c r="UGE852" s="14"/>
      <c r="UGF852" s="14"/>
      <c r="UGG852" s="14"/>
      <c r="UGH852" s="14"/>
      <c r="UGI852" s="14"/>
      <c r="UGJ852" s="14"/>
      <c r="UGK852" s="14"/>
      <c r="UGL852" s="14"/>
      <c r="UGM852" s="14"/>
      <c r="UGN852" s="14"/>
      <c r="UGO852" s="14"/>
      <c r="UGP852" s="14"/>
      <c r="UGQ852" s="14"/>
      <c r="UGR852" s="14"/>
      <c r="UGS852" s="14"/>
      <c r="UGT852" s="14"/>
      <c r="UGU852" s="14"/>
      <c r="UGV852" s="14"/>
      <c r="UGW852" s="14"/>
      <c r="UGX852" s="14"/>
      <c r="UGY852" s="14"/>
      <c r="UGZ852" s="14"/>
      <c r="UHA852" s="14"/>
      <c r="UHB852" s="14"/>
      <c r="UHC852" s="14"/>
      <c r="UHD852" s="14"/>
      <c r="UHE852" s="14"/>
      <c r="UHF852" s="14"/>
      <c r="UHG852" s="14"/>
      <c r="UHH852" s="14"/>
      <c r="UHI852" s="14"/>
      <c r="UHJ852" s="14"/>
      <c r="UHK852" s="14"/>
      <c r="UHL852" s="14"/>
      <c r="UHM852" s="14"/>
      <c r="UHN852" s="14"/>
      <c r="UHO852" s="14"/>
      <c r="UHP852" s="14"/>
      <c r="UHQ852" s="14"/>
      <c r="UHR852" s="14"/>
      <c r="UHS852" s="14"/>
      <c r="UHT852" s="14"/>
      <c r="UHU852" s="14"/>
      <c r="UHV852" s="14"/>
      <c r="UHW852" s="14"/>
      <c r="UHX852" s="14"/>
      <c r="UHY852" s="14"/>
      <c r="UHZ852" s="14"/>
      <c r="UIA852" s="14"/>
      <c r="UIB852" s="14"/>
      <c r="UIC852" s="14"/>
      <c r="UID852" s="14"/>
      <c r="UIE852" s="14"/>
      <c r="UIF852" s="14"/>
      <c r="UIG852" s="14"/>
      <c r="UIH852" s="14"/>
      <c r="UII852" s="14"/>
      <c r="UIJ852" s="14"/>
      <c r="UIK852" s="14"/>
      <c r="UIL852" s="14"/>
      <c r="UIM852" s="14"/>
      <c r="UIN852" s="14"/>
      <c r="UIO852" s="14"/>
      <c r="UIP852" s="14"/>
      <c r="UIQ852" s="14"/>
      <c r="UIR852" s="14"/>
      <c r="UIS852" s="14"/>
      <c r="UIT852" s="14"/>
      <c r="UIU852" s="14"/>
      <c r="UIV852" s="14"/>
      <c r="UIW852" s="14"/>
      <c r="UIX852" s="14"/>
      <c r="UIY852" s="14"/>
      <c r="UIZ852" s="14"/>
      <c r="UJA852" s="14"/>
      <c r="UJB852" s="14"/>
      <c r="UJC852" s="14"/>
      <c r="UJD852" s="14"/>
      <c r="UJE852" s="14"/>
      <c r="UJF852" s="14"/>
      <c r="UJG852" s="14"/>
      <c r="UJH852" s="14"/>
      <c r="UJI852" s="14"/>
      <c r="UJJ852" s="14"/>
      <c r="UJK852" s="14"/>
      <c r="UJL852" s="14"/>
      <c r="UJM852" s="14"/>
      <c r="UJN852" s="14"/>
      <c r="UJO852" s="14"/>
      <c r="UJP852" s="14"/>
      <c r="UJQ852" s="14"/>
      <c r="UJR852" s="14"/>
      <c r="UJS852" s="14"/>
      <c r="UJT852" s="14"/>
      <c r="UJU852" s="14"/>
      <c r="UJV852" s="14"/>
      <c r="UJW852" s="14"/>
      <c r="UJX852" s="14"/>
      <c r="UJY852" s="14"/>
      <c r="UJZ852" s="14"/>
      <c r="UKA852" s="14"/>
      <c r="UKB852" s="14"/>
      <c r="UKC852" s="14"/>
      <c r="UKD852" s="14"/>
      <c r="UKE852" s="14"/>
      <c r="UKF852" s="14"/>
      <c r="UKG852" s="14"/>
      <c r="UKH852" s="14"/>
      <c r="UKI852" s="14"/>
      <c r="UKJ852" s="14"/>
      <c r="UKK852" s="14"/>
      <c r="UKL852" s="14"/>
      <c r="UKM852" s="14"/>
      <c r="UKN852" s="14"/>
      <c r="UKO852" s="14"/>
      <c r="UKP852" s="14"/>
      <c r="UKQ852" s="14"/>
      <c r="UKR852" s="14"/>
      <c r="UKS852" s="14"/>
      <c r="UKT852" s="14"/>
      <c r="UKU852" s="14"/>
      <c r="UKV852" s="14"/>
      <c r="UKW852" s="14"/>
      <c r="UKX852" s="14"/>
      <c r="UKY852" s="14"/>
      <c r="UKZ852" s="14"/>
      <c r="ULA852" s="14"/>
      <c r="ULB852" s="14"/>
      <c r="ULC852" s="14"/>
      <c r="ULD852" s="14"/>
      <c r="ULE852" s="14"/>
      <c r="ULF852" s="14"/>
      <c r="ULG852" s="14"/>
      <c r="ULH852" s="14"/>
      <c r="ULI852" s="14"/>
      <c r="ULJ852" s="14"/>
      <c r="ULK852" s="14"/>
      <c r="ULL852" s="14"/>
      <c r="ULM852" s="14"/>
      <c r="ULN852" s="14"/>
      <c r="ULO852" s="14"/>
      <c r="ULP852" s="14"/>
      <c r="ULQ852" s="14"/>
      <c r="ULR852" s="14"/>
      <c r="ULS852" s="14"/>
      <c r="ULT852" s="14"/>
      <c r="ULU852" s="14"/>
      <c r="ULV852" s="14"/>
      <c r="ULW852" s="14"/>
      <c r="ULX852" s="14"/>
      <c r="ULY852" s="14"/>
      <c r="ULZ852" s="14"/>
      <c r="UMA852" s="14"/>
      <c r="UMB852" s="14"/>
      <c r="UMC852" s="14"/>
      <c r="UMD852" s="14"/>
      <c r="UME852" s="14"/>
      <c r="UMF852" s="14"/>
      <c r="UMG852" s="14"/>
      <c r="UMH852" s="14"/>
      <c r="UMI852" s="14"/>
      <c r="UMJ852" s="14"/>
      <c r="UMK852" s="14"/>
      <c r="UML852" s="14"/>
      <c r="UMM852" s="14"/>
      <c r="UMN852" s="14"/>
      <c r="UMO852" s="14"/>
      <c r="UMP852" s="14"/>
      <c r="UMQ852" s="14"/>
      <c r="UMR852" s="14"/>
      <c r="UMS852" s="14"/>
      <c r="UMT852" s="14"/>
      <c r="UMU852" s="14"/>
      <c r="UMV852" s="14"/>
      <c r="UMW852" s="14"/>
      <c r="UMX852" s="14"/>
      <c r="UMY852" s="14"/>
      <c r="UMZ852" s="14"/>
      <c r="UNA852" s="14"/>
      <c r="UNB852" s="14"/>
      <c r="UNC852" s="14"/>
      <c r="UND852" s="14"/>
      <c r="UNE852" s="14"/>
      <c r="UNF852" s="14"/>
      <c r="UNG852" s="14"/>
      <c r="UNH852" s="14"/>
      <c r="UNI852" s="14"/>
      <c r="UNJ852" s="14"/>
      <c r="UNK852" s="14"/>
      <c r="UNL852" s="14"/>
      <c r="UNM852" s="14"/>
      <c r="UNN852" s="14"/>
      <c r="UNO852" s="14"/>
      <c r="UNP852" s="14"/>
      <c r="UNQ852" s="14"/>
      <c r="UNR852" s="14"/>
      <c r="UNS852" s="14"/>
      <c r="UNT852" s="14"/>
      <c r="UNU852" s="14"/>
      <c r="UNV852" s="14"/>
      <c r="UNW852" s="14"/>
      <c r="UNX852" s="14"/>
      <c r="UNY852" s="14"/>
      <c r="UNZ852" s="14"/>
      <c r="UOA852" s="14"/>
      <c r="UOB852" s="14"/>
      <c r="UOC852" s="14"/>
      <c r="UOD852" s="14"/>
      <c r="UOE852" s="14"/>
      <c r="UOF852" s="14"/>
      <c r="UOG852" s="14"/>
      <c r="UOH852" s="14"/>
      <c r="UOI852" s="14"/>
      <c r="UOJ852" s="14"/>
      <c r="UOK852" s="14"/>
      <c r="UOL852" s="14"/>
      <c r="UOM852" s="14"/>
      <c r="UON852" s="14"/>
      <c r="UOO852" s="14"/>
      <c r="UOP852" s="14"/>
      <c r="UOQ852" s="14"/>
      <c r="UOR852" s="14"/>
      <c r="UOS852" s="14"/>
      <c r="UOT852" s="14"/>
      <c r="UOU852" s="14"/>
      <c r="UOV852" s="14"/>
      <c r="UOW852" s="14"/>
      <c r="UOX852" s="14"/>
      <c r="UOY852" s="14"/>
      <c r="UOZ852" s="14"/>
      <c r="UPA852" s="14"/>
      <c r="UPB852" s="14"/>
      <c r="UPC852" s="14"/>
      <c r="UPD852" s="14"/>
      <c r="UPE852" s="14"/>
      <c r="UPF852" s="14"/>
      <c r="UPG852" s="14"/>
      <c r="UPH852" s="14"/>
      <c r="UPI852" s="14"/>
      <c r="UPJ852" s="14"/>
      <c r="UPK852" s="14"/>
      <c r="UPL852" s="14"/>
      <c r="UPM852" s="14"/>
      <c r="UPN852" s="14"/>
      <c r="UPO852" s="14"/>
      <c r="UPP852" s="14"/>
      <c r="UPQ852" s="14"/>
      <c r="UPR852" s="14"/>
      <c r="UPS852" s="14"/>
      <c r="UPT852" s="14"/>
      <c r="UPU852" s="14"/>
      <c r="UPV852" s="14"/>
      <c r="UPW852" s="14"/>
      <c r="UPX852" s="14"/>
      <c r="UPY852" s="14"/>
      <c r="UPZ852" s="14"/>
      <c r="UQA852" s="14"/>
      <c r="UQB852" s="14"/>
      <c r="UQC852" s="14"/>
      <c r="UQD852" s="14"/>
      <c r="UQE852" s="14"/>
      <c r="UQF852" s="14"/>
      <c r="UQG852" s="14"/>
      <c r="UQH852" s="14"/>
      <c r="UQI852" s="14"/>
      <c r="UQJ852" s="14"/>
      <c r="UQK852" s="14"/>
      <c r="UQL852" s="14"/>
      <c r="UQM852" s="14"/>
      <c r="UQN852" s="14"/>
      <c r="UQO852" s="14"/>
      <c r="UQP852" s="14"/>
      <c r="UQQ852" s="14"/>
      <c r="UQR852" s="14"/>
      <c r="UQS852" s="14"/>
      <c r="UQT852" s="14"/>
      <c r="UQU852" s="14"/>
      <c r="UQV852" s="14"/>
      <c r="UQW852" s="14"/>
      <c r="UQX852" s="14"/>
      <c r="UQY852" s="14"/>
      <c r="UQZ852" s="14"/>
      <c r="URA852" s="14"/>
      <c r="URB852" s="14"/>
      <c r="URC852" s="14"/>
      <c r="URD852" s="14"/>
      <c r="URE852" s="14"/>
      <c r="URF852" s="14"/>
      <c r="URG852" s="14"/>
      <c r="URH852" s="14"/>
      <c r="URI852" s="14"/>
      <c r="URJ852" s="14"/>
      <c r="URK852" s="14"/>
      <c r="URL852" s="14"/>
      <c r="URM852" s="14"/>
      <c r="URN852" s="14"/>
      <c r="URO852" s="14"/>
      <c r="URP852" s="14"/>
      <c r="URQ852" s="14"/>
      <c r="URR852" s="14"/>
      <c r="URS852" s="14"/>
      <c r="URT852" s="14"/>
      <c r="URU852" s="14"/>
      <c r="URV852" s="14"/>
      <c r="URW852" s="14"/>
      <c r="URX852" s="14"/>
      <c r="URY852" s="14"/>
      <c r="URZ852" s="14"/>
      <c r="USA852" s="14"/>
      <c r="USB852" s="14"/>
      <c r="USC852" s="14"/>
      <c r="USD852" s="14"/>
      <c r="USE852" s="14"/>
      <c r="USF852" s="14"/>
      <c r="USG852" s="14"/>
      <c r="USH852" s="14"/>
      <c r="USI852" s="14"/>
      <c r="USJ852" s="14"/>
      <c r="USK852" s="14"/>
      <c r="USL852" s="14"/>
      <c r="USM852" s="14"/>
      <c r="USN852" s="14"/>
      <c r="USO852" s="14"/>
      <c r="USP852" s="14"/>
      <c r="USQ852" s="14"/>
      <c r="USR852" s="14"/>
      <c r="USS852" s="14"/>
      <c r="UST852" s="14"/>
      <c r="USU852" s="14"/>
      <c r="USV852" s="14"/>
      <c r="USW852" s="14"/>
      <c r="USX852" s="14"/>
      <c r="USY852" s="14"/>
      <c r="USZ852" s="14"/>
      <c r="UTA852" s="14"/>
      <c r="UTB852" s="14"/>
      <c r="UTC852" s="14"/>
      <c r="UTD852" s="14"/>
      <c r="UTE852" s="14"/>
      <c r="UTF852" s="14"/>
      <c r="UTG852" s="14"/>
      <c r="UTH852" s="14"/>
      <c r="UTI852" s="14"/>
      <c r="UTJ852" s="14"/>
      <c r="UTK852" s="14"/>
      <c r="UTL852" s="14"/>
      <c r="UTM852" s="14"/>
      <c r="UTN852" s="14"/>
      <c r="UTO852" s="14"/>
      <c r="UTP852" s="14"/>
      <c r="UTQ852" s="14"/>
      <c r="UTR852" s="14"/>
      <c r="UTS852" s="14"/>
      <c r="UTT852" s="14"/>
      <c r="UTU852" s="14"/>
      <c r="UTV852" s="14"/>
      <c r="UTW852" s="14"/>
      <c r="UTX852" s="14"/>
      <c r="UTY852" s="14"/>
      <c r="UTZ852" s="14"/>
      <c r="UUA852" s="14"/>
      <c r="UUB852" s="14"/>
      <c r="UUC852" s="14"/>
      <c r="UUD852" s="14"/>
      <c r="UUE852" s="14"/>
      <c r="UUF852" s="14"/>
      <c r="UUG852" s="14"/>
      <c r="UUH852" s="14"/>
      <c r="UUI852" s="14"/>
      <c r="UUJ852" s="14"/>
      <c r="UUK852" s="14"/>
      <c r="UUL852" s="14"/>
      <c r="UUM852" s="14"/>
      <c r="UUN852" s="14"/>
      <c r="UUO852" s="14"/>
      <c r="UUP852" s="14"/>
      <c r="UUQ852" s="14"/>
      <c r="UUR852" s="14"/>
      <c r="UUS852" s="14"/>
      <c r="UUT852" s="14"/>
      <c r="UUU852" s="14"/>
      <c r="UUV852" s="14"/>
      <c r="UUW852" s="14"/>
      <c r="UUX852" s="14"/>
      <c r="UUY852" s="14"/>
      <c r="UUZ852" s="14"/>
      <c r="UVA852" s="14"/>
      <c r="UVB852" s="14"/>
      <c r="UVC852" s="14"/>
      <c r="UVD852" s="14"/>
      <c r="UVE852" s="14"/>
      <c r="UVF852" s="14"/>
      <c r="UVG852" s="14"/>
      <c r="UVH852" s="14"/>
      <c r="UVI852" s="14"/>
      <c r="UVJ852" s="14"/>
      <c r="UVK852" s="14"/>
      <c r="UVL852" s="14"/>
      <c r="UVM852" s="14"/>
      <c r="UVN852" s="14"/>
      <c r="UVO852" s="14"/>
      <c r="UVP852" s="14"/>
      <c r="UVQ852" s="14"/>
      <c r="UVR852" s="14"/>
      <c r="UVS852" s="14"/>
      <c r="UVT852" s="14"/>
      <c r="UVU852" s="14"/>
      <c r="UVV852" s="14"/>
      <c r="UVW852" s="14"/>
      <c r="UVX852" s="14"/>
      <c r="UVY852" s="14"/>
      <c r="UVZ852" s="14"/>
      <c r="UWA852" s="14"/>
      <c r="UWB852" s="14"/>
      <c r="UWC852" s="14"/>
      <c r="UWD852" s="14"/>
      <c r="UWE852" s="14"/>
      <c r="UWF852" s="14"/>
      <c r="UWG852" s="14"/>
      <c r="UWH852" s="14"/>
      <c r="UWI852" s="14"/>
      <c r="UWJ852" s="14"/>
      <c r="UWK852" s="14"/>
      <c r="UWL852" s="14"/>
      <c r="UWM852" s="14"/>
      <c r="UWN852" s="14"/>
      <c r="UWO852" s="14"/>
      <c r="UWP852" s="14"/>
      <c r="UWQ852" s="14"/>
      <c r="UWR852" s="14"/>
      <c r="UWS852" s="14"/>
      <c r="UWT852" s="14"/>
      <c r="UWU852" s="14"/>
      <c r="UWV852" s="14"/>
      <c r="UWW852" s="14"/>
      <c r="UWX852" s="14"/>
      <c r="UWY852" s="14"/>
      <c r="UWZ852" s="14"/>
      <c r="UXA852" s="14"/>
      <c r="UXB852" s="14"/>
      <c r="UXC852" s="14"/>
      <c r="UXD852" s="14"/>
      <c r="UXE852" s="14"/>
      <c r="UXF852" s="14"/>
      <c r="UXG852" s="14"/>
      <c r="UXH852" s="14"/>
      <c r="UXI852" s="14"/>
      <c r="UXJ852" s="14"/>
      <c r="UXK852" s="14"/>
      <c r="UXL852" s="14"/>
      <c r="UXM852" s="14"/>
      <c r="UXN852" s="14"/>
      <c r="UXO852" s="14"/>
      <c r="UXP852" s="14"/>
      <c r="UXQ852" s="14"/>
      <c r="UXR852" s="14"/>
      <c r="UXS852" s="14"/>
      <c r="UXT852" s="14"/>
      <c r="UXU852" s="14"/>
      <c r="UXV852" s="14"/>
      <c r="UXW852" s="14"/>
      <c r="UXX852" s="14"/>
      <c r="UXY852" s="14"/>
      <c r="UXZ852" s="14"/>
      <c r="UYA852" s="14"/>
      <c r="UYB852" s="14"/>
      <c r="UYC852" s="14"/>
      <c r="UYD852" s="14"/>
      <c r="UYE852" s="14"/>
      <c r="UYF852" s="14"/>
      <c r="UYG852" s="14"/>
      <c r="UYH852" s="14"/>
      <c r="UYI852" s="14"/>
      <c r="UYJ852" s="14"/>
      <c r="UYK852" s="14"/>
      <c r="UYL852" s="14"/>
      <c r="UYM852" s="14"/>
      <c r="UYN852" s="14"/>
      <c r="UYO852" s="14"/>
      <c r="UYP852" s="14"/>
      <c r="UYQ852" s="14"/>
      <c r="UYR852" s="14"/>
      <c r="UYS852" s="14"/>
      <c r="UYT852" s="14"/>
      <c r="UYU852" s="14"/>
      <c r="UYV852" s="14"/>
      <c r="UYW852" s="14"/>
      <c r="UYX852" s="14"/>
      <c r="UYY852" s="14"/>
      <c r="UYZ852" s="14"/>
      <c r="UZA852" s="14"/>
      <c r="UZB852" s="14"/>
      <c r="UZC852" s="14"/>
      <c r="UZD852" s="14"/>
      <c r="UZE852" s="14"/>
      <c r="UZF852" s="14"/>
      <c r="UZG852" s="14"/>
      <c r="UZH852" s="14"/>
      <c r="UZI852" s="14"/>
      <c r="UZJ852" s="14"/>
      <c r="UZK852" s="14"/>
      <c r="UZL852" s="14"/>
      <c r="UZM852" s="14"/>
      <c r="UZN852" s="14"/>
      <c r="UZO852" s="14"/>
      <c r="UZP852" s="14"/>
      <c r="UZQ852" s="14"/>
      <c r="UZR852" s="14"/>
      <c r="UZS852" s="14"/>
      <c r="UZT852" s="14"/>
      <c r="UZU852" s="14"/>
      <c r="UZV852" s="14"/>
      <c r="UZW852" s="14"/>
      <c r="UZX852" s="14"/>
      <c r="UZY852" s="14"/>
      <c r="UZZ852" s="14"/>
      <c r="VAA852" s="14"/>
      <c r="VAB852" s="14"/>
      <c r="VAC852" s="14"/>
      <c r="VAD852" s="14"/>
      <c r="VAE852" s="14"/>
      <c r="VAF852" s="14"/>
      <c r="VAG852" s="14"/>
      <c r="VAH852" s="14"/>
      <c r="VAI852" s="14"/>
      <c r="VAJ852" s="14"/>
      <c r="VAK852" s="14"/>
      <c r="VAL852" s="14"/>
      <c r="VAM852" s="14"/>
      <c r="VAN852" s="14"/>
      <c r="VAO852" s="14"/>
      <c r="VAP852" s="14"/>
      <c r="VAQ852" s="14"/>
      <c r="VAR852" s="14"/>
      <c r="VAS852" s="14"/>
      <c r="VAT852" s="14"/>
      <c r="VAU852" s="14"/>
      <c r="VAV852" s="14"/>
      <c r="VAW852" s="14"/>
      <c r="VAX852" s="14"/>
      <c r="VAY852" s="14"/>
      <c r="VAZ852" s="14"/>
      <c r="VBA852" s="14"/>
      <c r="VBB852" s="14"/>
      <c r="VBC852" s="14"/>
      <c r="VBD852" s="14"/>
      <c r="VBE852" s="14"/>
      <c r="VBF852" s="14"/>
      <c r="VBG852" s="14"/>
      <c r="VBH852" s="14"/>
      <c r="VBI852" s="14"/>
      <c r="VBJ852" s="14"/>
      <c r="VBK852" s="14"/>
      <c r="VBL852" s="14"/>
      <c r="VBM852" s="14"/>
      <c r="VBN852" s="14"/>
      <c r="VBO852" s="14"/>
      <c r="VBP852" s="14"/>
      <c r="VBQ852" s="14"/>
      <c r="VBR852" s="14"/>
      <c r="VBS852" s="14"/>
      <c r="VBT852" s="14"/>
      <c r="VBU852" s="14"/>
      <c r="VBV852" s="14"/>
      <c r="VBW852" s="14"/>
      <c r="VBX852" s="14"/>
      <c r="VBY852" s="14"/>
      <c r="VBZ852" s="14"/>
      <c r="VCA852" s="14"/>
      <c r="VCB852" s="14"/>
      <c r="VCC852" s="14"/>
      <c r="VCD852" s="14"/>
      <c r="VCE852" s="14"/>
      <c r="VCF852" s="14"/>
      <c r="VCG852" s="14"/>
      <c r="VCH852" s="14"/>
      <c r="VCI852" s="14"/>
      <c r="VCJ852" s="14"/>
      <c r="VCK852" s="14"/>
      <c r="VCL852" s="14"/>
      <c r="VCM852" s="14"/>
      <c r="VCN852" s="14"/>
      <c r="VCO852" s="14"/>
      <c r="VCP852" s="14"/>
      <c r="VCQ852" s="14"/>
      <c r="VCR852" s="14"/>
      <c r="VCS852" s="14"/>
      <c r="VCT852" s="14"/>
      <c r="VCU852" s="14"/>
      <c r="VCV852" s="14"/>
      <c r="VCW852" s="14"/>
      <c r="VCX852" s="14"/>
      <c r="VCY852" s="14"/>
      <c r="VCZ852" s="14"/>
      <c r="VDA852" s="14"/>
      <c r="VDB852" s="14"/>
      <c r="VDC852" s="14"/>
      <c r="VDD852" s="14"/>
      <c r="VDE852" s="14"/>
      <c r="VDF852" s="14"/>
      <c r="VDG852" s="14"/>
      <c r="VDH852" s="14"/>
      <c r="VDI852" s="14"/>
      <c r="VDJ852" s="14"/>
      <c r="VDK852" s="14"/>
      <c r="VDL852" s="14"/>
      <c r="VDM852" s="14"/>
      <c r="VDN852" s="14"/>
      <c r="VDO852" s="14"/>
      <c r="VDP852" s="14"/>
      <c r="VDQ852" s="14"/>
      <c r="VDR852" s="14"/>
      <c r="VDS852" s="14"/>
      <c r="VDT852" s="14"/>
      <c r="VDU852" s="14"/>
      <c r="VDV852" s="14"/>
      <c r="VDW852" s="14"/>
      <c r="VDX852" s="14"/>
      <c r="VDY852" s="14"/>
      <c r="VDZ852" s="14"/>
      <c r="VEA852" s="14"/>
      <c r="VEB852" s="14"/>
      <c r="VEC852" s="14"/>
      <c r="VED852" s="14"/>
      <c r="VEE852" s="14"/>
      <c r="VEF852" s="14"/>
      <c r="VEG852" s="14"/>
      <c r="VEH852" s="14"/>
      <c r="VEI852" s="14"/>
      <c r="VEJ852" s="14"/>
      <c r="VEK852" s="14"/>
      <c r="VEL852" s="14"/>
      <c r="VEM852" s="14"/>
      <c r="VEN852" s="14"/>
      <c r="VEO852" s="14"/>
      <c r="VEP852" s="14"/>
      <c r="VEQ852" s="14"/>
      <c r="VER852" s="14"/>
      <c r="VES852" s="14"/>
      <c r="VET852" s="14"/>
      <c r="VEU852" s="14"/>
      <c r="VEV852" s="14"/>
      <c r="VEW852" s="14"/>
      <c r="VEX852" s="14"/>
      <c r="VEY852" s="14"/>
      <c r="VEZ852" s="14"/>
      <c r="VFA852" s="14"/>
      <c r="VFB852" s="14"/>
      <c r="VFC852" s="14"/>
      <c r="VFD852" s="14"/>
      <c r="VFE852" s="14"/>
      <c r="VFF852" s="14"/>
      <c r="VFG852" s="14"/>
      <c r="VFH852" s="14"/>
      <c r="VFI852" s="14"/>
      <c r="VFJ852" s="14"/>
      <c r="VFK852" s="14"/>
      <c r="VFL852" s="14"/>
      <c r="VFM852" s="14"/>
      <c r="VFN852" s="14"/>
      <c r="VFO852" s="14"/>
      <c r="VFP852" s="14"/>
      <c r="VFQ852" s="14"/>
      <c r="VFR852" s="14"/>
      <c r="VFS852" s="14"/>
      <c r="VFT852" s="14"/>
      <c r="VFU852" s="14"/>
      <c r="VFV852" s="14"/>
      <c r="VFW852" s="14"/>
      <c r="VFX852" s="14"/>
      <c r="VFY852" s="14"/>
      <c r="VFZ852" s="14"/>
      <c r="VGA852" s="14"/>
      <c r="VGB852" s="14"/>
      <c r="VGC852" s="14"/>
      <c r="VGD852" s="14"/>
      <c r="VGE852" s="14"/>
      <c r="VGF852" s="14"/>
      <c r="VGG852" s="14"/>
      <c r="VGH852" s="14"/>
      <c r="VGI852" s="14"/>
      <c r="VGJ852" s="14"/>
      <c r="VGK852" s="14"/>
      <c r="VGL852" s="14"/>
      <c r="VGM852" s="14"/>
      <c r="VGN852" s="14"/>
      <c r="VGO852" s="14"/>
      <c r="VGP852" s="14"/>
      <c r="VGQ852" s="14"/>
      <c r="VGR852" s="14"/>
      <c r="VGS852" s="14"/>
      <c r="VGT852" s="14"/>
      <c r="VGU852" s="14"/>
      <c r="VGV852" s="14"/>
      <c r="VGW852" s="14"/>
      <c r="VGX852" s="14"/>
      <c r="VGY852" s="14"/>
      <c r="VGZ852" s="14"/>
      <c r="VHA852" s="14"/>
      <c r="VHB852" s="14"/>
      <c r="VHC852" s="14"/>
      <c r="VHD852" s="14"/>
      <c r="VHE852" s="14"/>
      <c r="VHF852" s="14"/>
      <c r="VHG852" s="14"/>
      <c r="VHH852" s="14"/>
      <c r="VHI852" s="14"/>
      <c r="VHJ852" s="14"/>
      <c r="VHK852" s="14"/>
      <c r="VHL852" s="14"/>
      <c r="VHM852" s="14"/>
      <c r="VHN852" s="14"/>
      <c r="VHO852" s="14"/>
      <c r="VHP852" s="14"/>
      <c r="VHQ852" s="14"/>
      <c r="VHR852" s="14"/>
      <c r="VHS852" s="14"/>
      <c r="VHT852" s="14"/>
      <c r="VHU852" s="14"/>
      <c r="VHV852" s="14"/>
      <c r="VHW852" s="14"/>
      <c r="VHX852" s="14"/>
      <c r="VHY852" s="14"/>
      <c r="VHZ852" s="14"/>
      <c r="VIA852" s="14"/>
      <c r="VIB852" s="14"/>
      <c r="VIC852" s="14"/>
      <c r="VID852" s="14"/>
      <c r="VIE852" s="14"/>
      <c r="VIF852" s="14"/>
      <c r="VIG852" s="14"/>
      <c r="VIH852" s="14"/>
      <c r="VII852" s="14"/>
      <c r="VIJ852" s="14"/>
      <c r="VIK852" s="14"/>
      <c r="VIL852" s="14"/>
      <c r="VIM852" s="14"/>
      <c r="VIN852" s="14"/>
      <c r="VIO852" s="14"/>
      <c r="VIP852" s="14"/>
      <c r="VIQ852" s="14"/>
      <c r="VIR852" s="14"/>
      <c r="VIS852" s="14"/>
      <c r="VIT852" s="14"/>
      <c r="VIU852" s="14"/>
      <c r="VIV852" s="14"/>
      <c r="VIW852" s="14"/>
      <c r="VIX852" s="14"/>
      <c r="VIY852" s="14"/>
      <c r="VIZ852" s="14"/>
      <c r="VJA852" s="14"/>
      <c r="VJB852" s="14"/>
      <c r="VJC852" s="14"/>
      <c r="VJD852" s="14"/>
      <c r="VJE852" s="14"/>
      <c r="VJF852" s="14"/>
      <c r="VJG852" s="14"/>
      <c r="VJH852" s="14"/>
      <c r="VJI852" s="14"/>
      <c r="VJJ852" s="14"/>
      <c r="VJK852" s="14"/>
      <c r="VJL852" s="14"/>
      <c r="VJM852" s="14"/>
      <c r="VJN852" s="14"/>
      <c r="VJO852" s="14"/>
      <c r="VJP852" s="14"/>
      <c r="VJQ852" s="14"/>
      <c r="VJR852" s="14"/>
      <c r="VJS852" s="14"/>
      <c r="VJT852" s="14"/>
      <c r="VJU852" s="14"/>
      <c r="VJV852" s="14"/>
      <c r="VJW852" s="14"/>
      <c r="VJX852" s="14"/>
      <c r="VJY852" s="14"/>
      <c r="VJZ852" s="14"/>
      <c r="VKA852" s="14"/>
      <c r="VKB852" s="14"/>
      <c r="VKC852" s="14"/>
      <c r="VKD852" s="14"/>
      <c r="VKE852" s="14"/>
      <c r="VKF852" s="14"/>
      <c r="VKG852" s="14"/>
      <c r="VKH852" s="14"/>
      <c r="VKI852" s="14"/>
      <c r="VKJ852" s="14"/>
      <c r="VKK852" s="14"/>
      <c r="VKL852" s="14"/>
      <c r="VKM852" s="14"/>
      <c r="VKN852" s="14"/>
      <c r="VKO852" s="14"/>
      <c r="VKP852" s="14"/>
      <c r="VKQ852" s="14"/>
      <c r="VKR852" s="14"/>
      <c r="VKS852" s="14"/>
      <c r="VKT852" s="14"/>
      <c r="VKU852" s="14"/>
      <c r="VKV852" s="14"/>
      <c r="VKW852" s="14"/>
      <c r="VKX852" s="14"/>
      <c r="VKY852" s="14"/>
      <c r="VKZ852" s="14"/>
      <c r="VLA852" s="14"/>
      <c r="VLB852" s="14"/>
      <c r="VLC852" s="14"/>
      <c r="VLD852" s="14"/>
      <c r="VLE852" s="14"/>
      <c r="VLF852" s="14"/>
      <c r="VLG852" s="14"/>
      <c r="VLH852" s="14"/>
      <c r="VLI852" s="14"/>
      <c r="VLJ852" s="14"/>
      <c r="VLK852" s="14"/>
      <c r="VLL852" s="14"/>
      <c r="VLM852" s="14"/>
      <c r="VLN852" s="14"/>
      <c r="VLO852" s="14"/>
      <c r="VLP852" s="14"/>
      <c r="VLQ852" s="14"/>
      <c r="VLR852" s="14"/>
      <c r="VLS852" s="14"/>
      <c r="VLT852" s="14"/>
      <c r="VLU852" s="14"/>
      <c r="VLV852" s="14"/>
      <c r="VLW852" s="14"/>
      <c r="VLX852" s="14"/>
      <c r="VLY852" s="14"/>
      <c r="VLZ852" s="14"/>
      <c r="VMA852" s="14"/>
      <c r="VMB852" s="14"/>
      <c r="VMC852" s="14"/>
      <c r="VMD852" s="14"/>
      <c r="VME852" s="14"/>
      <c r="VMF852" s="14"/>
      <c r="VMG852" s="14"/>
      <c r="VMH852" s="14"/>
      <c r="VMI852" s="14"/>
      <c r="VMJ852" s="14"/>
      <c r="VMK852" s="14"/>
      <c r="VML852" s="14"/>
      <c r="VMM852" s="14"/>
      <c r="VMN852" s="14"/>
      <c r="VMO852" s="14"/>
      <c r="VMP852" s="14"/>
      <c r="VMQ852" s="14"/>
      <c r="VMR852" s="14"/>
      <c r="VMS852" s="14"/>
      <c r="VMT852" s="14"/>
      <c r="VMU852" s="14"/>
      <c r="VMV852" s="14"/>
      <c r="VMW852" s="14"/>
      <c r="VMX852" s="14"/>
      <c r="VMY852" s="14"/>
      <c r="VMZ852" s="14"/>
      <c r="VNA852" s="14"/>
      <c r="VNB852" s="14"/>
      <c r="VNC852" s="14"/>
      <c r="VND852" s="14"/>
      <c r="VNE852" s="14"/>
      <c r="VNF852" s="14"/>
      <c r="VNG852" s="14"/>
      <c r="VNH852" s="14"/>
      <c r="VNI852" s="14"/>
      <c r="VNJ852" s="14"/>
      <c r="VNK852" s="14"/>
      <c r="VNL852" s="14"/>
      <c r="VNM852" s="14"/>
      <c r="VNN852" s="14"/>
      <c r="VNO852" s="14"/>
      <c r="VNP852" s="14"/>
      <c r="VNQ852" s="14"/>
      <c r="VNR852" s="14"/>
      <c r="VNS852" s="14"/>
      <c r="VNT852" s="14"/>
      <c r="VNU852" s="14"/>
      <c r="VNV852" s="14"/>
      <c r="VNW852" s="14"/>
      <c r="VNX852" s="14"/>
      <c r="VNY852" s="14"/>
      <c r="VNZ852" s="14"/>
      <c r="VOA852" s="14"/>
      <c r="VOB852" s="14"/>
      <c r="VOC852" s="14"/>
      <c r="VOD852" s="14"/>
      <c r="VOE852" s="14"/>
      <c r="VOF852" s="14"/>
      <c r="VOG852" s="14"/>
      <c r="VOH852" s="14"/>
      <c r="VOI852" s="14"/>
      <c r="VOJ852" s="14"/>
      <c r="VOK852" s="14"/>
      <c r="VOL852" s="14"/>
      <c r="VOM852" s="14"/>
      <c r="VON852" s="14"/>
      <c r="VOO852" s="14"/>
      <c r="VOP852" s="14"/>
      <c r="VOQ852" s="14"/>
      <c r="VOR852" s="14"/>
      <c r="VOS852" s="14"/>
      <c r="VOT852" s="14"/>
      <c r="VOU852" s="14"/>
      <c r="VOV852" s="14"/>
      <c r="VOW852" s="14"/>
      <c r="VOX852" s="14"/>
      <c r="VOY852" s="14"/>
      <c r="VOZ852" s="14"/>
      <c r="VPA852" s="14"/>
      <c r="VPB852" s="14"/>
      <c r="VPC852" s="14"/>
      <c r="VPD852" s="14"/>
      <c r="VPE852" s="14"/>
      <c r="VPF852" s="14"/>
      <c r="VPG852" s="14"/>
      <c r="VPH852" s="14"/>
      <c r="VPI852" s="14"/>
      <c r="VPJ852" s="14"/>
      <c r="VPK852" s="14"/>
      <c r="VPL852" s="14"/>
      <c r="VPM852" s="14"/>
      <c r="VPN852" s="14"/>
      <c r="VPO852" s="14"/>
      <c r="VPP852" s="14"/>
      <c r="VPQ852" s="14"/>
      <c r="VPR852" s="14"/>
      <c r="VPS852" s="14"/>
      <c r="VPT852" s="14"/>
      <c r="VPU852" s="14"/>
      <c r="VPV852" s="14"/>
      <c r="VPW852" s="14"/>
      <c r="VPX852" s="14"/>
      <c r="VPY852" s="14"/>
      <c r="VPZ852" s="14"/>
      <c r="VQA852" s="14"/>
      <c r="VQB852" s="14"/>
      <c r="VQC852" s="14"/>
      <c r="VQD852" s="14"/>
      <c r="VQE852" s="14"/>
      <c r="VQF852" s="14"/>
      <c r="VQG852" s="14"/>
      <c r="VQH852" s="14"/>
      <c r="VQI852" s="14"/>
      <c r="VQJ852" s="14"/>
      <c r="VQK852" s="14"/>
      <c r="VQL852" s="14"/>
      <c r="VQM852" s="14"/>
      <c r="VQN852" s="14"/>
      <c r="VQO852" s="14"/>
      <c r="VQP852" s="14"/>
      <c r="VQQ852" s="14"/>
      <c r="VQR852" s="14"/>
      <c r="VQS852" s="14"/>
      <c r="VQT852" s="14"/>
      <c r="VQU852" s="14"/>
      <c r="VQV852" s="14"/>
      <c r="VQW852" s="14"/>
      <c r="VQX852" s="14"/>
      <c r="VQY852" s="14"/>
      <c r="VQZ852" s="14"/>
      <c r="VRA852" s="14"/>
      <c r="VRB852" s="14"/>
      <c r="VRC852" s="14"/>
      <c r="VRD852" s="14"/>
      <c r="VRE852" s="14"/>
      <c r="VRF852" s="14"/>
      <c r="VRG852" s="14"/>
      <c r="VRH852" s="14"/>
      <c r="VRI852" s="14"/>
      <c r="VRJ852" s="14"/>
      <c r="VRK852" s="14"/>
      <c r="VRL852" s="14"/>
      <c r="VRM852" s="14"/>
      <c r="VRN852" s="14"/>
      <c r="VRO852" s="14"/>
      <c r="VRP852" s="14"/>
      <c r="VRQ852" s="14"/>
      <c r="VRR852" s="14"/>
      <c r="VRS852" s="14"/>
      <c r="VRT852" s="14"/>
      <c r="VRU852" s="14"/>
      <c r="VRV852" s="14"/>
      <c r="VRW852" s="14"/>
      <c r="VRX852" s="14"/>
      <c r="VRY852" s="14"/>
      <c r="VRZ852" s="14"/>
      <c r="VSA852" s="14"/>
      <c r="VSB852" s="14"/>
      <c r="VSC852" s="14"/>
      <c r="VSD852" s="14"/>
      <c r="VSE852" s="14"/>
      <c r="VSF852" s="14"/>
      <c r="VSG852" s="14"/>
      <c r="VSH852" s="14"/>
      <c r="VSI852" s="14"/>
      <c r="VSJ852" s="14"/>
      <c r="VSK852" s="14"/>
      <c r="VSL852" s="14"/>
      <c r="VSM852" s="14"/>
      <c r="VSN852" s="14"/>
      <c r="VSO852" s="14"/>
      <c r="VSP852" s="14"/>
      <c r="VSQ852" s="14"/>
      <c r="VSR852" s="14"/>
      <c r="VSS852" s="14"/>
      <c r="VST852" s="14"/>
      <c r="VSU852" s="14"/>
      <c r="VSV852" s="14"/>
      <c r="VSW852" s="14"/>
      <c r="VSX852" s="14"/>
      <c r="VSY852" s="14"/>
      <c r="VSZ852" s="14"/>
      <c r="VTA852" s="14"/>
      <c r="VTB852" s="14"/>
      <c r="VTC852" s="14"/>
      <c r="VTD852" s="14"/>
      <c r="VTE852" s="14"/>
      <c r="VTF852" s="14"/>
      <c r="VTG852" s="14"/>
      <c r="VTH852" s="14"/>
      <c r="VTI852" s="14"/>
      <c r="VTJ852" s="14"/>
      <c r="VTK852" s="14"/>
      <c r="VTL852" s="14"/>
      <c r="VTM852" s="14"/>
      <c r="VTN852" s="14"/>
      <c r="VTO852" s="14"/>
      <c r="VTP852" s="14"/>
      <c r="VTQ852" s="14"/>
      <c r="VTR852" s="14"/>
      <c r="VTS852" s="14"/>
      <c r="VTT852" s="14"/>
      <c r="VTU852" s="14"/>
      <c r="VTV852" s="14"/>
      <c r="VTW852" s="14"/>
      <c r="VTX852" s="14"/>
      <c r="VTY852" s="14"/>
      <c r="VTZ852" s="14"/>
      <c r="VUA852" s="14"/>
      <c r="VUB852" s="14"/>
      <c r="VUC852" s="14"/>
      <c r="VUD852" s="14"/>
      <c r="VUE852" s="14"/>
      <c r="VUF852" s="14"/>
      <c r="VUG852" s="14"/>
      <c r="VUH852" s="14"/>
      <c r="VUI852" s="14"/>
      <c r="VUJ852" s="14"/>
      <c r="VUK852" s="14"/>
      <c r="VUL852" s="14"/>
      <c r="VUM852" s="14"/>
      <c r="VUN852" s="14"/>
      <c r="VUO852" s="14"/>
      <c r="VUP852" s="14"/>
      <c r="VUQ852" s="14"/>
      <c r="VUR852" s="14"/>
      <c r="VUS852" s="14"/>
      <c r="VUT852" s="14"/>
      <c r="VUU852" s="14"/>
      <c r="VUV852" s="14"/>
      <c r="VUW852" s="14"/>
      <c r="VUX852" s="14"/>
      <c r="VUY852" s="14"/>
      <c r="VUZ852" s="14"/>
      <c r="VVA852" s="14"/>
      <c r="VVB852" s="14"/>
      <c r="VVC852" s="14"/>
      <c r="VVD852" s="14"/>
      <c r="VVE852" s="14"/>
      <c r="VVF852" s="14"/>
      <c r="VVG852" s="14"/>
      <c r="VVH852" s="14"/>
      <c r="VVI852" s="14"/>
      <c r="VVJ852" s="14"/>
      <c r="VVK852" s="14"/>
      <c r="VVL852" s="14"/>
      <c r="VVM852" s="14"/>
      <c r="VVN852" s="14"/>
      <c r="VVO852" s="14"/>
      <c r="VVP852" s="14"/>
      <c r="VVQ852" s="14"/>
      <c r="VVR852" s="14"/>
      <c r="VVS852" s="14"/>
      <c r="VVT852" s="14"/>
      <c r="VVU852" s="14"/>
      <c r="VVV852" s="14"/>
      <c r="VVW852" s="14"/>
      <c r="VVX852" s="14"/>
      <c r="VVY852" s="14"/>
      <c r="VVZ852" s="14"/>
      <c r="VWA852" s="14"/>
      <c r="VWB852" s="14"/>
      <c r="VWC852" s="14"/>
      <c r="VWD852" s="14"/>
      <c r="VWE852" s="14"/>
      <c r="VWF852" s="14"/>
      <c r="VWG852" s="14"/>
      <c r="VWH852" s="14"/>
      <c r="VWI852" s="14"/>
      <c r="VWJ852" s="14"/>
      <c r="VWK852" s="14"/>
      <c r="VWL852" s="14"/>
      <c r="VWM852" s="14"/>
      <c r="VWN852" s="14"/>
      <c r="VWO852" s="14"/>
      <c r="VWP852" s="14"/>
      <c r="VWQ852" s="14"/>
      <c r="VWR852" s="14"/>
      <c r="VWS852" s="14"/>
      <c r="VWT852" s="14"/>
      <c r="VWU852" s="14"/>
      <c r="VWV852" s="14"/>
      <c r="VWW852" s="14"/>
      <c r="VWX852" s="14"/>
      <c r="VWY852" s="14"/>
      <c r="VWZ852" s="14"/>
      <c r="VXA852" s="14"/>
      <c r="VXB852" s="14"/>
      <c r="VXC852" s="14"/>
      <c r="VXD852" s="14"/>
      <c r="VXE852" s="14"/>
      <c r="VXF852" s="14"/>
      <c r="VXG852" s="14"/>
      <c r="VXH852" s="14"/>
      <c r="VXI852" s="14"/>
      <c r="VXJ852" s="14"/>
      <c r="VXK852" s="14"/>
      <c r="VXL852" s="14"/>
      <c r="VXM852" s="14"/>
      <c r="VXN852" s="14"/>
      <c r="VXO852" s="14"/>
      <c r="VXP852" s="14"/>
      <c r="VXQ852" s="14"/>
      <c r="VXR852" s="14"/>
      <c r="VXS852" s="14"/>
      <c r="VXT852" s="14"/>
      <c r="VXU852" s="14"/>
      <c r="VXV852" s="14"/>
      <c r="VXW852" s="14"/>
      <c r="VXX852" s="14"/>
      <c r="VXY852" s="14"/>
      <c r="VXZ852" s="14"/>
      <c r="VYA852" s="14"/>
      <c r="VYB852" s="14"/>
      <c r="VYC852" s="14"/>
      <c r="VYD852" s="14"/>
      <c r="VYE852" s="14"/>
      <c r="VYF852" s="14"/>
      <c r="VYG852" s="14"/>
      <c r="VYH852" s="14"/>
      <c r="VYI852" s="14"/>
      <c r="VYJ852" s="14"/>
      <c r="VYK852" s="14"/>
      <c r="VYL852" s="14"/>
      <c r="VYM852" s="14"/>
      <c r="VYN852" s="14"/>
      <c r="VYO852" s="14"/>
      <c r="VYP852" s="14"/>
      <c r="VYQ852" s="14"/>
      <c r="VYR852" s="14"/>
      <c r="VYS852" s="14"/>
      <c r="VYT852" s="14"/>
      <c r="VYU852" s="14"/>
      <c r="VYV852" s="14"/>
      <c r="VYW852" s="14"/>
      <c r="VYX852" s="14"/>
      <c r="VYY852" s="14"/>
      <c r="VYZ852" s="14"/>
      <c r="VZA852" s="14"/>
      <c r="VZB852" s="14"/>
      <c r="VZC852" s="14"/>
      <c r="VZD852" s="14"/>
      <c r="VZE852" s="14"/>
      <c r="VZF852" s="14"/>
      <c r="VZG852" s="14"/>
      <c r="VZH852" s="14"/>
      <c r="VZI852" s="14"/>
      <c r="VZJ852" s="14"/>
      <c r="VZK852" s="14"/>
      <c r="VZL852" s="14"/>
      <c r="VZM852" s="14"/>
      <c r="VZN852" s="14"/>
      <c r="VZO852" s="14"/>
      <c r="VZP852" s="14"/>
      <c r="VZQ852" s="14"/>
      <c r="VZR852" s="14"/>
      <c r="VZS852" s="14"/>
      <c r="VZT852" s="14"/>
      <c r="VZU852" s="14"/>
      <c r="VZV852" s="14"/>
      <c r="VZW852" s="14"/>
      <c r="VZX852" s="14"/>
      <c r="VZY852" s="14"/>
      <c r="VZZ852" s="14"/>
      <c r="WAA852" s="14"/>
      <c r="WAB852" s="14"/>
      <c r="WAC852" s="14"/>
      <c r="WAD852" s="14"/>
      <c r="WAE852" s="14"/>
      <c r="WAF852" s="14"/>
      <c r="WAG852" s="14"/>
      <c r="WAH852" s="14"/>
      <c r="WAI852" s="14"/>
      <c r="WAJ852" s="14"/>
      <c r="WAK852" s="14"/>
      <c r="WAL852" s="14"/>
      <c r="WAM852" s="14"/>
      <c r="WAN852" s="14"/>
      <c r="WAO852" s="14"/>
      <c r="WAP852" s="14"/>
      <c r="WAQ852" s="14"/>
      <c r="WAR852" s="14"/>
      <c r="WAS852" s="14"/>
      <c r="WAT852" s="14"/>
      <c r="WAU852" s="14"/>
      <c r="WAV852" s="14"/>
      <c r="WAW852" s="14"/>
      <c r="WAX852" s="14"/>
      <c r="WAY852" s="14"/>
      <c r="WAZ852" s="14"/>
      <c r="WBA852" s="14"/>
      <c r="WBB852" s="14"/>
      <c r="WBC852" s="14"/>
      <c r="WBD852" s="14"/>
      <c r="WBE852" s="14"/>
      <c r="WBF852" s="14"/>
      <c r="WBG852" s="14"/>
      <c r="WBH852" s="14"/>
      <c r="WBI852" s="14"/>
      <c r="WBJ852" s="14"/>
      <c r="WBK852" s="14"/>
      <c r="WBL852" s="14"/>
      <c r="WBM852" s="14"/>
      <c r="WBN852" s="14"/>
      <c r="WBO852" s="14"/>
      <c r="WBP852" s="14"/>
      <c r="WBQ852" s="14"/>
      <c r="WBR852" s="14"/>
      <c r="WBS852" s="14"/>
      <c r="WBT852" s="14"/>
      <c r="WBU852" s="14"/>
      <c r="WBV852" s="14"/>
      <c r="WBW852" s="14"/>
      <c r="WBX852" s="14"/>
      <c r="WBY852" s="14"/>
      <c r="WBZ852" s="14"/>
      <c r="WCA852" s="14"/>
      <c r="WCB852" s="14"/>
      <c r="WCC852" s="14"/>
      <c r="WCD852" s="14"/>
      <c r="WCE852" s="14"/>
      <c r="WCF852" s="14"/>
      <c r="WCG852" s="14"/>
      <c r="WCH852" s="14"/>
      <c r="WCI852" s="14"/>
      <c r="WCJ852" s="14"/>
      <c r="WCK852" s="14"/>
      <c r="WCL852" s="14"/>
      <c r="WCM852" s="14"/>
      <c r="WCN852" s="14"/>
      <c r="WCO852" s="14"/>
      <c r="WCP852" s="14"/>
      <c r="WCQ852" s="14"/>
      <c r="WCR852" s="14"/>
      <c r="WCS852" s="14"/>
      <c r="WCT852" s="14"/>
      <c r="WCU852" s="14"/>
      <c r="WCV852" s="14"/>
      <c r="WCW852" s="14"/>
      <c r="WCX852" s="14"/>
      <c r="WCY852" s="14"/>
      <c r="WCZ852" s="14"/>
      <c r="WDA852" s="14"/>
      <c r="WDB852" s="14"/>
      <c r="WDC852" s="14"/>
      <c r="WDD852" s="14"/>
      <c r="WDE852" s="14"/>
      <c r="WDF852" s="14"/>
      <c r="WDG852" s="14"/>
      <c r="WDH852" s="14"/>
      <c r="WDI852" s="14"/>
      <c r="WDJ852" s="14"/>
      <c r="WDK852" s="14"/>
      <c r="WDL852" s="14"/>
      <c r="WDM852" s="14"/>
      <c r="WDN852" s="14"/>
      <c r="WDO852" s="14"/>
      <c r="WDP852" s="14"/>
      <c r="WDQ852" s="14"/>
      <c r="WDR852" s="14"/>
      <c r="WDS852" s="14"/>
      <c r="WDT852" s="14"/>
      <c r="WDU852" s="14"/>
      <c r="WDV852" s="14"/>
      <c r="WDW852" s="14"/>
      <c r="WDX852" s="14"/>
      <c r="WDY852" s="14"/>
      <c r="WDZ852" s="14"/>
      <c r="WEA852" s="14"/>
      <c r="WEB852" s="14"/>
      <c r="WEC852" s="14"/>
      <c r="WED852" s="14"/>
      <c r="WEE852" s="14"/>
      <c r="WEF852" s="14"/>
      <c r="WEG852" s="14"/>
      <c r="WEH852" s="14"/>
      <c r="WEI852" s="14"/>
      <c r="WEJ852" s="14"/>
      <c r="WEK852" s="14"/>
      <c r="WEL852" s="14"/>
      <c r="WEM852" s="14"/>
      <c r="WEN852" s="14"/>
      <c r="WEO852" s="14"/>
      <c r="WEP852" s="14"/>
      <c r="WEQ852" s="14"/>
      <c r="WER852" s="14"/>
      <c r="WES852" s="14"/>
      <c r="WET852" s="14"/>
      <c r="WEU852" s="14"/>
      <c r="WEV852" s="14"/>
      <c r="WEW852" s="14"/>
      <c r="WEX852" s="14"/>
      <c r="WEY852" s="14"/>
      <c r="WEZ852" s="14"/>
      <c r="WFA852" s="14"/>
      <c r="WFB852" s="14"/>
      <c r="WFC852" s="14"/>
      <c r="WFD852" s="14"/>
      <c r="WFE852" s="14"/>
      <c r="WFF852" s="14"/>
      <c r="WFG852" s="14"/>
      <c r="WFH852" s="14"/>
      <c r="WFI852" s="14"/>
      <c r="WFJ852" s="14"/>
      <c r="WFK852" s="14"/>
      <c r="WFL852" s="14"/>
      <c r="WFM852" s="14"/>
      <c r="WFN852" s="14"/>
      <c r="WFO852" s="14"/>
      <c r="WFP852" s="14"/>
      <c r="WFQ852" s="14"/>
      <c r="WFR852" s="14"/>
      <c r="WFS852" s="14"/>
      <c r="WFT852" s="14"/>
      <c r="WFU852" s="14"/>
      <c r="WFV852" s="14"/>
      <c r="WFW852" s="14"/>
      <c r="WFX852" s="14"/>
      <c r="WFY852" s="14"/>
      <c r="WFZ852" s="14"/>
      <c r="WGA852" s="14"/>
      <c r="WGB852" s="14"/>
      <c r="WGC852" s="14"/>
      <c r="WGD852" s="14"/>
      <c r="WGE852" s="14"/>
      <c r="WGF852" s="14"/>
      <c r="WGG852" s="14"/>
      <c r="WGH852" s="14"/>
      <c r="WGI852" s="14"/>
      <c r="WGJ852" s="14"/>
      <c r="WGK852" s="14"/>
      <c r="WGL852" s="14"/>
      <c r="WGM852" s="14"/>
      <c r="WGN852" s="14"/>
      <c r="WGO852" s="14"/>
      <c r="WGP852" s="14"/>
      <c r="WGQ852" s="14"/>
      <c r="WGR852" s="14"/>
      <c r="WGS852" s="14"/>
      <c r="WGT852" s="14"/>
      <c r="WGU852" s="14"/>
      <c r="WGV852" s="14"/>
      <c r="WGW852" s="14"/>
      <c r="WGX852" s="14"/>
      <c r="WGY852" s="14"/>
      <c r="WGZ852" s="14"/>
      <c r="WHA852" s="14"/>
      <c r="WHB852" s="14"/>
      <c r="WHC852" s="14"/>
      <c r="WHD852" s="14"/>
      <c r="WHE852" s="14"/>
      <c r="WHF852" s="14"/>
      <c r="WHG852" s="14"/>
      <c r="WHH852" s="14"/>
      <c r="WHI852" s="14"/>
      <c r="WHJ852" s="14"/>
      <c r="WHK852" s="14"/>
      <c r="WHL852" s="14"/>
      <c r="WHM852" s="14"/>
      <c r="WHN852" s="14"/>
      <c r="WHO852" s="14"/>
      <c r="WHP852" s="14"/>
      <c r="WHQ852" s="14"/>
      <c r="WHR852" s="14"/>
      <c r="WHS852" s="14"/>
      <c r="WHT852" s="14"/>
      <c r="WHU852" s="14"/>
      <c r="WHV852" s="14"/>
      <c r="WHW852" s="14"/>
      <c r="WHX852" s="14"/>
      <c r="WHY852" s="14"/>
      <c r="WHZ852" s="14"/>
      <c r="WIA852" s="14"/>
      <c r="WIB852" s="14"/>
      <c r="WIC852" s="14"/>
      <c r="WID852" s="14"/>
      <c r="WIE852" s="14"/>
      <c r="WIF852" s="14"/>
      <c r="WIG852" s="14"/>
      <c r="WIH852" s="14"/>
      <c r="WII852" s="14"/>
      <c r="WIJ852" s="14"/>
      <c r="WIK852" s="14"/>
      <c r="WIL852" s="14"/>
      <c r="WIM852" s="14"/>
      <c r="WIN852" s="14"/>
      <c r="WIO852" s="14"/>
      <c r="WIP852" s="14"/>
      <c r="WIQ852" s="14"/>
      <c r="WIR852" s="14"/>
      <c r="WIS852" s="14"/>
      <c r="WIT852" s="14"/>
      <c r="WIU852" s="14"/>
      <c r="WIV852" s="14"/>
      <c r="WIW852" s="14"/>
      <c r="WIX852" s="14"/>
      <c r="WIY852" s="14"/>
      <c r="WIZ852" s="14"/>
      <c r="WJA852" s="14"/>
      <c r="WJB852" s="14"/>
      <c r="WJC852" s="14"/>
      <c r="WJD852" s="14"/>
      <c r="WJE852" s="14"/>
      <c r="WJF852" s="14"/>
      <c r="WJG852" s="14"/>
      <c r="WJH852" s="14"/>
      <c r="WJI852" s="14"/>
      <c r="WJJ852" s="14"/>
      <c r="WJK852" s="14"/>
      <c r="WJL852" s="14"/>
      <c r="WJM852" s="14"/>
      <c r="WJN852" s="14"/>
      <c r="WJO852" s="14"/>
      <c r="WJP852" s="14"/>
      <c r="WJQ852" s="14"/>
      <c r="WJR852" s="14"/>
      <c r="WJS852" s="14"/>
      <c r="WJT852" s="14"/>
      <c r="WJU852" s="14"/>
      <c r="WJV852" s="14"/>
      <c r="WJW852" s="14"/>
      <c r="WJX852" s="14"/>
      <c r="WJY852" s="14"/>
      <c r="WJZ852" s="14"/>
      <c r="WKA852" s="14"/>
      <c r="WKB852" s="14"/>
      <c r="WKC852" s="14"/>
      <c r="WKD852" s="14"/>
      <c r="WKE852" s="14"/>
      <c r="WKF852" s="14"/>
      <c r="WKG852" s="14"/>
      <c r="WKH852" s="14"/>
      <c r="WKI852" s="14"/>
      <c r="WKJ852" s="14"/>
      <c r="WKK852" s="14"/>
      <c r="WKL852" s="14"/>
      <c r="WKM852" s="14"/>
      <c r="WKN852" s="14"/>
      <c r="WKO852" s="14"/>
      <c r="WKP852" s="14"/>
      <c r="WKQ852" s="14"/>
      <c r="WKR852" s="14"/>
      <c r="WKS852" s="14"/>
      <c r="WKT852" s="14"/>
      <c r="WKU852" s="14"/>
      <c r="WKV852" s="14"/>
      <c r="WKW852" s="14"/>
      <c r="WKX852" s="14"/>
      <c r="WKY852" s="14"/>
      <c r="WKZ852" s="14"/>
      <c r="WLA852" s="14"/>
      <c r="WLB852" s="14"/>
      <c r="WLC852" s="14"/>
      <c r="WLD852" s="14"/>
      <c r="WLE852" s="14"/>
      <c r="WLF852" s="14"/>
      <c r="WLG852" s="14"/>
      <c r="WLH852" s="14"/>
      <c r="WLI852" s="14"/>
      <c r="WLJ852" s="14"/>
      <c r="WLK852" s="14"/>
      <c r="WLL852" s="14"/>
      <c r="WLM852" s="14"/>
      <c r="WLN852" s="14"/>
      <c r="WLO852" s="14"/>
      <c r="WLP852" s="14"/>
      <c r="WLQ852" s="14"/>
      <c r="WLR852" s="14"/>
      <c r="WLS852" s="14"/>
      <c r="WLT852" s="14"/>
      <c r="WLU852" s="14"/>
      <c r="WLV852" s="14"/>
      <c r="WLW852" s="14"/>
      <c r="WLX852" s="14"/>
      <c r="WLY852" s="14"/>
      <c r="WLZ852" s="14"/>
      <c r="WMA852" s="14"/>
      <c r="WMB852" s="14"/>
      <c r="WMC852" s="14"/>
      <c r="WMD852" s="14"/>
      <c r="WME852" s="14"/>
      <c r="WMF852" s="14"/>
      <c r="WMG852" s="14"/>
      <c r="WMH852" s="14"/>
      <c r="WMI852" s="14"/>
      <c r="WMJ852" s="14"/>
      <c r="WMK852" s="14"/>
      <c r="WML852" s="14"/>
      <c r="WMM852" s="14"/>
      <c r="WMN852" s="14"/>
      <c r="WMO852" s="14"/>
      <c r="WMP852" s="14"/>
      <c r="WMQ852" s="14"/>
      <c r="WMR852" s="14"/>
      <c r="WMS852" s="14"/>
      <c r="WMT852" s="14"/>
      <c r="WMU852" s="14"/>
      <c r="WMV852" s="14"/>
      <c r="WMW852" s="14"/>
      <c r="WMX852" s="14"/>
      <c r="WMY852" s="14"/>
      <c r="WMZ852" s="14"/>
      <c r="WNA852" s="14"/>
      <c r="WNB852" s="14"/>
      <c r="WNC852" s="14"/>
      <c r="WND852" s="14"/>
      <c r="WNE852" s="14"/>
      <c r="WNF852" s="14"/>
      <c r="WNG852" s="14"/>
      <c r="WNH852" s="14"/>
      <c r="WNI852" s="14"/>
      <c r="WNJ852" s="14"/>
      <c r="WNK852" s="14"/>
      <c r="WNL852" s="14"/>
      <c r="WNM852" s="14"/>
      <c r="WNN852" s="14"/>
      <c r="WNO852" s="14"/>
      <c r="WNP852" s="14"/>
      <c r="WNQ852" s="14"/>
      <c r="WNR852" s="14"/>
      <c r="WNS852" s="14"/>
      <c r="WNT852" s="14"/>
      <c r="WNU852" s="14"/>
      <c r="WNV852" s="14"/>
      <c r="WNW852" s="14"/>
      <c r="WNX852" s="14"/>
      <c r="WNY852" s="14"/>
      <c r="WNZ852" s="14"/>
      <c r="WOA852" s="14"/>
      <c r="WOB852" s="14"/>
      <c r="WOC852" s="14"/>
      <c r="WOD852" s="14"/>
      <c r="WOE852" s="14"/>
      <c r="WOF852" s="14"/>
      <c r="WOG852" s="14"/>
      <c r="WOH852" s="14"/>
      <c r="WOI852" s="14"/>
      <c r="WOJ852" s="14"/>
      <c r="WOK852" s="14"/>
      <c r="WOL852" s="14"/>
      <c r="WOM852" s="14"/>
      <c r="WON852" s="14"/>
      <c r="WOO852" s="14"/>
      <c r="WOP852" s="14"/>
      <c r="WOQ852" s="14"/>
      <c r="WOR852" s="14"/>
      <c r="WOS852" s="14"/>
      <c r="WOT852" s="14"/>
      <c r="WOU852" s="14"/>
      <c r="WOV852" s="14"/>
      <c r="WOW852" s="14"/>
      <c r="WOX852" s="14"/>
      <c r="WOY852" s="14"/>
      <c r="WOZ852" s="14"/>
      <c r="WPA852" s="14"/>
      <c r="WPB852" s="14"/>
      <c r="WPC852" s="14"/>
      <c r="WPD852" s="14"/>
      <c r="WPE852" s="14"/>
      <c r="WPF852" s="14"/>
      <c r="WPG852" s="14"/>
      <c r="WPH852" s="14"/>
      <c r="WPI852" s="14"/>
      <c r="WPJ852" s="14"/>
      <c r="WPK852" s="14"/>
      <c r="WPL852" s="14"/>
      <c r="WPM852" s="14"/>
      <c r="WPN852" s="14"/>
      <c r="WPO852" s="14"/>
      <c r="WPP852" s="14"/>
      <c r="WPQ852" s="14"/>
      <c r="WPR852" s="14"/>
      <c r="WPS852" s="14"/>
      <c r="WPT852" s="14"/>
      <c r="WPU852" s="14"/>
      <c r="WPV852" s="14"/>
      <c r="WPW852" s="14"/>
      <c r="WPX852" s="14"/>
      <c r="WPY852" s="14"/>
      <c r="WPZ852" s="14"/>
      <c r="WQA852" s="14"/>
      <c r="WQB852" s="14"/>
      <c r="WQC852" s="14"/>
      <c r="WQD852" s="14"/>
      <c r="WQE852" s="14"/>
      <c r="WQF852" s="14"/>
      <c r="WQG852" s="14"/>
      <c r="WQH852" s="14"/>
      <c r="WQI852" s="14"/>
      <c r="WQJ852" s="14"/>
      <c r="WQK852" s="14"/>
      <c r="WQL852" s="14"/>
      <c r="WQM852" s="14"/>
      <c r="WQN852" s="14"/>
      <c r="WQO852" s="14"/>
      <c r="WQP852" s="14"/>
      <c r="WQQ852" s="14"/>
      <c r="WQR852" s="14"/>
      <c r="WQS852" s="14"/>
      <c r="WQT852" s="14"/>
      <c r="WQU852" s="14"/>
      <c r="WQV852" s="14"/>
      <c r="WQW852" s="14"/>
      <c r="WQX852" s="14"/>
      <c r="WQY852" s="14"/>
      <c r="WQZ852" s="14"/>
      <c r="WRA852" s="14"/>
      <c r="WRB852" s="14"/>
      <c r="WRC852" s="14"/>
      <c r="WRD852" s="14"/>
      <c r="WRE852" s="14"/>
      <c r="WRF852" s="14"/>
      <c r="WRG852" s="14"/>
      <c r="WRH852" s="14"/>
      <c r="WRI852" s="14"/>
      <c r="WRJ852" s="14"/>
      <c r="WRK852" s="14"/>
      <c r="WRL852" s="14"/>
      <c r="WRM852" s="14"/>
      <c r="WRN852" s="14"/>
      <c r="WRO852" s="14"/>
      <c r="WRP852" s="14"/>
      <c r="WRQ852" s="14"/>
      <c r="WRR852" s="14"/>
      <c r="WRS852" s="14"/>
      <c r="WRT852" s="14"/>
      <c r="WRU852" s="14"/>
      <c r="WRV852" s="14"/>
      <c r="WRW852" s="14"/>
      <c r="WRX852" s="14"/>
      <c r="WRY852" s="14"/>
      <c r="WRZ852" s="14"/>
      <c r="WSA852" s="14"/>
      <c r="WSB852" s="14"/>
      <c r="WSC852" s="14"/>
      <c r="WSD852" s="14"/>
      <c r="WSE852" s="14"/>
      <c r="WSF852" s="14"/>
      <c r="WSG852" s="14"/>
      <c r="WSH852" s="14"/>
      <c r="WSI852" s="14"/>
      <c r="WSJ852" s="14"/>
      <c r="WSK852" s="14"/>
      <c r="WSL852" s="14"/>
      <c r="WSM852" s="14"/>
      <c r="WSN852" s="14"/>
      <c r="WSO852" s="14"/>
      <c r="WSP852" s="14"/>
      <c r="WSQ852" s="14"/>
      <c r="WSR852" s="14"/>
      <c r="WSS852" s="14"/>
      <c r="WST852" s="14"/>
      <c r="WSU852" s="14"/>
      <c r="WSV852" s="14"/>
      <c r="WSW852" s="14"/>
      <c r="WSX852" s="14"/>
      <c r="WSY852" s="14"/>
      <c r="WSZ852" s="14"/>
      <c r="WTA852" s="14"/>
      <c r="WTB852" s="14"/>
      <c r="WTC852" s="14"/>
      <c r="WTD852" s="14"/>
      <c r="WTE852" s="14"/>
      <c r="WTF852" s="14"/>
      <c r="WTG852" s="14"/>
      <c r="WTH852" s="14"/>
      <c r="WTI852" s="14"/>
      <c r="WTJ852" s="14"/>
      <c r="WTK852" s="14"/>
      <c r="WTL852" s="14"/>
      <c r="WTM852" s="14"/>
      <c r="WTN852" s="14"/>
      <c r="WTO852" s="14"/>
      <c r="WTP852" s="14"/>
      <c r="WTQ852" s="14"/>
      <c r="WTR852" s="14"/>
      <c r="WTS852" s="14"/>
      <c r="WTT852" s="14"/>
      <c r="WTU852" s="14"/>
      <c r="WTV852" s="14"/>
      <c r="WTW852" s="14"/>
      <c r="WTX852" s="14"/>
      <c r="WTY852" s="14"/>
      <c r="WTZ852" s="14"/>
      <c r="WUA852" s="14"/>
      <c r="WUB852" s="14"/>
      <c r="WUC852" s="14"/>
      <c r="WUD852" s="14"/>
      <c r="WUE852" s="14"/>
      <c r="WUF852" s="14"/>
      <c r="WUG852" s="14"/>
      <c r="WUH852" s="14"/>
      <c r="WUI852" s="14"/>
      <c r="WUJ852" s="14"/>
      <c r="WUK852" s="14"/>
      <c r="WUL852" s="14"/>
      <c r="WUM852" s="14"/>
      <c r="WUN852" s="14"/>
      <c r="WUO852" s="14"/>
      <c r="WUP852" s="14"/>
      <c r="WUQ852" s="14"/>
      <c r="WUR852" s="14"/>
      <c r="WUS852" s="14"/>
      <c r="WUT852" s="14"/>
      <c r="WUU852" s="14"/>
      <c r="WUV852" s="14"/>
      <c r="WUW852" s="14"/>
      <c r="WUX852" s="14"/>
      <c r="WUY852" s="14"/>
      <c r="WUZ852" s="14"/>
      <c r="WVA852" s="14"/>
      <c r="WVB852" s="14"/>
      <c r="WVC852" s="14"/>
      <c r="WVD852" s="14"/>
      <c r="WVE852" s="14"/>
      <c r="WVF852" s="14"/>
      <c r="WVG852" s="14"/>
      <c r="WVH852" s="14"/>
      <c r="WVI852" s="14"/>
      <c r="WVJ852" s="14"/>
      <c r="WVK852" s="14"/>
      <c r="WVL852" s="14"/>
      <c r="WVM852" s="14"/>
      <c r="WVN852" s="14"/>
      <c r="WVO852" s="14"/>
      <c r="WVP852" s="14"/>
      <c r="WVQ852" s="14"/>
      <c r="WVR852" s="14"/>
      <c r="WVS852" s="14"/>
      <c r="WVT852" s="14"/>
      <c r="WVU852" s="14"/>
      <c r="WVV852" s="14"/>
      <c r="WVW852" s="14"/>
      <c r="WVX852" s="14"/>
      <c r="WVY852" s="14"/>
      <c r="WVZ852" s="14"/>
      <c r="WWA852" s="14"/>
      <c r="WWB852" s="14"/>
      <c r="WWC852" s="14"/>
      <c r="WWD852" s="14"/>
      <c r="WWE852" s="14"/>
      <c r="WWF852" s="14"/>
      <c r="WWG852" s="14"/>
      <c r="WWH852" s="14"/>
      <c r="WWI852" s="14"/>
      <c r="WWJ852" s="14"/>
      <c r="WWK852" s="14"/>
      <c r="WWL852" s="14"/>
      <c r="WWM852" s="14"/>
      <c r="WWN852" s="14"/>
      <c r="WWO852" s="14"/>
      <c r="WWP852" s="14"/>
      <c r="WWQ852" s="14"/>
      <c r="WWR852" s="14"/>
      <c r="WWS852" s="14"/>
      <c r="WWT852" s="14"/>
      <c r="WWU852" s="14"/>
      <c r="WWV852" s="14"/>
      <c r="WWW852" s="14"/>
      <c r="WWX852" s="14"/>
      <c r="WWY852" s="14"/>
      <c r="WWZ852" s="14"/>
      <c r="WXA852" s="14"/>
      <c r="WXB852" s="14"/>
      <c r="WXC852" s="14"/>
      <c r="WXD852" s="14"/>
      <c r="WXE852" s="14"/>
      <c r="WXF852" s="14"/>
      <c r="WXG852" s="14"/>
      <c r="WXH852" s="14"/>
      <c r="WXI852" s="14"/>
      <c r="WXJ852" s="14"/>
      <c r="WXK852" s="14"/>
      <c r="WXL852" s="14"/>
      <c r="WXM852" s="14"/>
      <c r="WXN852" s="14"/>
      <c r="WXO852" s="14"/>
      <c r="WXP852" s="14"/>
      <c r="WXQ852" s="14"/>
      <c r="WXR852" s="14"/>
      <c r="WXS852" s="14"/>
      <c r="WXT852" s="14"/>
      <c r="WXU852" s="14"/>
      <c r="WXV852" s="14"/>
      <c r="WXW852" s="14"/>
      <c r="WXX852" s="14"/>
      <c r="WXY852" s="14"/>
      <c r="WXZ852" s="14"/>
      <c r="WYA852" s="14"/>
      <c r="WYB852" s="14"/>
      <c r="WYC852" s="14"/>
      <c r="WYD852" s="14"/>
      <c r="WYE852" s="14"/>
      <c r="WYF852" s="14"/>
      <c r="WYG852" s="14"/>
      <c r="WYH852" s="14"/>
      <c r="WYI852" s="14"/>
      <c r="WYJ852" s="14"/>
      <c r="WYK852" s="14"/>
      <c r="WYL852" s="14"/>
      <c r="WYM852" s="14"/>
      <c r="WYN852" s="14"/>
      <c r="WYO852" s="14"/>
      <c r="WYP852" s="14"/>
      <c r="WYQ852" s="14"/>
      <c r="WYR852" s="14"/>
      <c r="WYS852" s="14"/>
      <c r="WYT852" s="14"/>
      <c r="WYU852" s="14"/>
      <c r="WYV852" s="14"/>
      <c r="WYW852" s="14"/>
      <c r="WYX852" s="14"/>
      <c r="WYY852" s="14"/>
      <c r="WYZ852" s="14"/>
      <c r="WZA852" s="14"/>
      <c r="WZB852" s="14"/>
      <c r="WZC852" s="14"/>
      <c r="WZD852" s="14"/>
      <c r="WZE852" s="14"/>
      <c r="WZF852" s="14"/>
      <c r="WZG852" s="14"/>
      <c r="WZH852" s="14"/>
      <c r="WZI852" s="14"/>
      <c r="WZJ852" s="14"/>
      <c r="WZK852" s="14"/>
      <c r="WZL852" s="14"/>
      <c r="WZM852" s="14"/>
      <c r="WZN852" s="14"/>
      <c r="WZO852" s="14"/>
      <c r="WZP852" s="14"/>
      <c r="WZQ852" s="14"/>
      <c r="WZR852" s="14"/>
      <c r="WZS852" s="14"/>
      <c r="WZT852" s="14"/>
      <c r="WZU852" s="14"/>
      <c r="WZV852" s="14"/>
      <c r="WZW852" s="14"/>
      <c r="WZX852" s="14"/>
      <c r="WZY852" s="14"/>
      <c r="WZZ852" s="14"/>
      <c r="XAA852" s="14"/>
      <c r="XAB852" s="14"/>
      <c r="XAC852" s="14"/>
      <c r="XAD852" s="14"/>
      <c r="XAE852" s="14"/>
      <c r="XAF852" s="14"/>
      <c r="XAG852" s="14"/>
      <c r="XAH852" s="14"/>
      <c r="XAI852" s="14"/>
      <c r="XAJ852" s="14"/>
      <c r="XAK852" s="14"/>
      <c r="XAL852" s="14"/>
      <c r="XAM852" s="14"/>
      <c r="XAN852" s="14"/>
      <c r="XAO852" s="14"/>
      <c r="XAP852" s="14"/>
      <c r="XAQ852" s="14"/>
      <c r="XAR852" s="14"/>
      <c r="XAS852" s="14"/>
      <c r="XAT852" s="14"/>
      <c r="XAU852" s="14"/>
      <c r="XAV852" s="14"/>
      <c r="XAW852" s="14"/>
      <c r="XAX852" s="14"/>
      <c r="XAY852" s="14"/>
      <c r="XAZ852" s="14"/>
      <c r="XBA852" s="14"/>
      <c r="XBB852" s="14"/>
      <c r="XBC852" s="14"/>
      <c r="XBD852" s="14"/>
      <c r="XBE852" s="14"/>
      <c r="XBF852" s="14"/>
      <c r="XBG852" s="14"/>
      <c r="XBH852" s="14"/>
      <c r="XBI852" s="14"/>
      <c r="XBJ852" s="14"/>
      <c r="XBK852" s="14"/>
      <c r="XBL852" s="14"/>
      <c r="XBM852" s="14"/>
      <c r="XBN852" s="14"/>
      <c r="XBO852" s="14"/>
      <c r="XBP852" s="14"/>
      <c r="XBQ852" s="14"/>
      <c r="XBR852" s="14"/>
      <c r="XBS852" s="14"/>
      <c r="XBT852" s="14"/>
      <c r="XBU852" s="14"/>
      <c r="XBV852" s="14"/>
      <c r="XBW852" s="14"/>
      <c r="XBX852" s="14"/>
      <c r="XBY852" s="14"/>
      <c r="XBZ852" s="14"/>
      <c r="XCA852" s="14"/>
      <c r="XCB852" s="14"/>
      <c r="XCC852" s="14"/>
      <c r="XCD852" s="14"/>
      <c r="XCE852" s="14"/>
      <c r="XCF852" s="14"/>
      <c r="XCG852" s="14"/>
      <c r="XCH852" s="14"/>
      <c r="XCI852" s="14"/>
      <c r="XCJ852" s="14"/>
      <c r="XCK852" s="14"/>
      <c r="XCL852" s="14"/>
      <c r="XCM852" s="14"/>
      <c r="XCN852" s="14"/>
      <c r="XCO852" s="14"/>
      <c r="XCP852" s="14"/>
      <c r="XCQ852" s="14"/>
      <c r="XCR852" s="14"/>
      <c r="XCS852" s="14"/>
      <c r="XCT852" s="14"/>
      <c r="XCU852" s="14"/>
      <c r="XCV852" s="14"/>
      <c r="XCW852" s="14"/>
      <c r="XCX852" s="14"/>
      <c r="XCY852" s="14"/>
      <c r="XCZ852" s="14"/>
      <c r="XDA852" s="14"/>
      <c r="XDB852" s="14"/>
      <c r="XDC852" s="14"/>
      <c r="XDD852" s="14"/>
      <c r="XDE852" s="14"/>
      <c r="XDF852" s="14"/>
      <c r="XDG852" s="14"/>
      <c r="XDH852" s="14"/>
      <c r="XDI852" s="14"/>
      <c r="XDJ852" s="14"/>
      <c r="XDK852" s="14"/>
      <c r="XDL852" s="14"/>
      <c r="XDM852" s="14"/>
      <c r="XDN852" s="14"/>
      <c r="XDO852" s="14"/>
      <c r="XDP852" s="14"/>
      <c r="XDQ852" s="14"/>
      <c r="XDR852" s="14"/>
      <c r="XDS852" s="14"/>
      <c r="XDT852" s="14"/>
      <c r="XDU852" s="14"/>
      <c r="XDV852" s="14"/>
      <c r="XDW852" s="14"/>
      <c r="XDX852" s="14"/>
      <c r="XDY852" s="14"/>
      <c r="XDZ852" s="14"/>
      <c r="XEA852" s="14"/>
      <c r="XEB852" s="14"/>
      <c r="XEC852" s="14"/>
      <c r="XED852" s="14"/>
      <c r="XEE852" s="14"/>
      <c r="XEF852" s="14"/>
      <c r="XEG852" s="14"/>
      <c r="XEH852" s="14"/>
      <c r="XEI852" s="14"/>
      <c r="XEJ852" s="14"/>
      <c r="XEK852" s="14"/>
      <c r="XEL852" s="14"/>
      <c r="XEM852" s="14"/>
      <c r="XEN852" s="14"/>
      <c r="XEO852" s="14"/>
      <c r="XEP852" s="14"/>
      <c r="XEQ852" s="14"/>
      <c r="XER852" s="14"/>
      <c r="XES852" s="14"/>
      <c r="XET852" s="14"/>
      <c r="XEU852" s="14"/>
      <c r="XEV852" s="14"/>
      <c r="XEW852" s="14"/>
      <c r="XEX852" s="14"/>
      <c r="XEY852" s="14"/>
      <c r="XEZ852" s="14"/>
    </row>
    <row r="853" spans="1:16380" ht="22.5" customHeight="1" x14ac:dyDescent="0.25">
      <c r="A853" s="68" t="str">
        <f t="shared" si="214"/>
        <v>800.</v>
      </c>
      <c r="B853" s="25">
        <v>1625</v>
      </c>
      <c r="C853" s="161" t="s">
        <v>358</v>
      </c>
      <c r="D853" s="25">
        <v>1969</v>
      </c>
      <c r="E853" s="68" t="s">
        <v>2932</v>
      </c>
      <c r="F853" s="68" t="s">
        <v>2934</v>
      </c>
      <c r="G853" s="25">
        <v>2</v>
      </c>
      <c r="H853" s="25">
        <v>2</v>
      </c>
      <c r="I853" s="146">
        <v>575.9</v>
      </c>
      <c r="J853" s="144">
        <v>535.29999999999995</v>
      </c>
      <c r="K853" s="146">
        <v>535.29999999999995</v>
      </c>
      <c r="L853" s="155">
        <v>26</v>
      </c>
      <c r="M853" s="154">
        <f t="shared" si="217"/>
        <v>1571159.7000000002</v>
      </c>
      <c r="N853" s="154"/>
      <c r="O853" s="154"/>
      <c r="P853" s="154"/>
      <c r="Q853" s="144">
        <f t="shared" si="218"/>
        <v>1571159.7000000002</v>
      </c>
      <c r="R853" s="154">
        <v>191022</v>
      </c>
      <c r="S853" s="155"/>
      <c r="T853" s="154"/>
      <c r="U853" s="154">
        <v>389.1</v>
      </c>
      <c r="V853" s="154">
        <f>U853*3547</f>
        <v>1380137.7000000002</v>
      </c>
      <c r="W853" s="154"/>
      <c r="X853" s="154"/>
      <c r="Y853" s="154"/>
      <c r="Z853" s="154"/>
      <c r="AA853" s="154"/>
      <c r="AB853" s="154"/>
      <c r="AC853" s="146"/>
      <c r="AD853" s="146"/>
      <c r="AE853" s="154"/>
      <c r="AF853" s="154"/>
      <c r="AG853" s="324">
        <v>2025</v>
      </c>
      <c r="AH853" s="128"/>
      <c r="AI853" s="132"/>
      <c r="AJ853" s="132"/>
      <c r="AK853" s="141">
        <f t="shared" si="200"/>
        <v>800</v>
      </c>
      <c r="AL853" s="35" t="s">
        <v>153</v>
      </c>
      <c r="AM853" s="141" t="str">
        <f t="shared" si="201"/>
        <v>800.</v>
      </c>
      <c r="AN853" s="147"/>
      <c r="AO853" s="279"/>
      <c r="AP853" s="16"/>
      <c r="AQ853" s="14"/>
      <c r="AR853" s="14"/>
      <c r="AS853" s="14"/>
      <c r="AT853" s="14"/>
      <c r="AU853" s="14"/>
      <c r="AV853" s="14"/>
      <c r="AW853" s="14"/>
      <c r="AX853" s="14"/>
      <c r="AY853" s="14"/>
      <c r="AZ853" s="14"/>
      <c r="BA853" s="14"/>
      <c r="BB853" s="14"/>
      <c r="BC853" s="14"/>
      <c r="BD853" s="14"/>
      <c r="BE853" s="14"/>
      <c r="BF853" s="14"/>
      <c r="BG853" s="14"/>
      <c r="BH853" s="14"/>
      <c r="BI853" s="14"/>
      <c r="BJ853" s="14"/>
      <c r="BK853" s="14"/>
      <c r="BL853" s="14"/>
      <c r="BM853" s="14"/>
      <c r="BN853" s="14"/>
      <c r="BO853" s="14"/>
      <c r="BP853" s="14"/>
      <c r="BQ853" s="14"/>
      <c r="BR853" s="14"/>
      <c r="BS853" s="14"/>
      <c r="BT853" s="14"/>
      <c r="BU853" s="14"/>
      <c r="BV853" s="14"/>
      <c r="BW853" s="14"/>
      <c r="BX853" s="14"/>
      <c r="BY853" s="14"/>
      <c r="BZ853" s="14"/>
      <c r="CA853" s="14"/>
      <c r="CB853" s="14"/>
      <c r="CC853" s="14"/>
      <c r="CD853" s="14"/>
      <c r="CE853" s="14"/>
      <c r="CF853" s="14"/>
      <c r="CG853" s="14"/>
      <c r="CH853" s="14"/>
      <c r="CI853" s="14"/>
      <c r="CJ853" s="14"/>
      <c r="CK853" s="14"/>
      <c r="CL853" s="14"/>
      <c r="CM853" s="14"/>
      <c r="CN853" s="14"/>
      <c r="CO853" s="14"/>
      <c r="CP853" s="14"/>
      <c r="CQ853" s="14"/>
      <c r="CR853" s="14"/>
      <c r="CS853" s="14"/>
      <c r="CT853" s="14"/>
      <c r="CU853" s="14"/>
      <c r="CV853" s="14"/>
      <c r="CW853" s="14"/>
      <c r="CX853" s="14"/>
      <c r="CY853" s="14"/>
      <c r="CZ853" s="14"/>
      <c r="DA853" s="14"/>
      <c r="DB853" s="14"/>
      <c r="DC853" s="14"/>
      <c r="DD853" s="14"/>
      <c r="DE853" s="14"/>
      <c r="DF853" s="14"/>
      <c r="DG853" s="14"/>
      <c r="DH853" s="14"/>
      <c r="DI853" s="14"/>
      <c r="DJ853" s="14"/>
      <c r="DK853" s="14"/>
      <c r="DL853" s="14"/>
      <c r="DM853" s="14"/>
      <c r="DN853" s="14"/>
      <c r="DO853" s="14"/>
      <c r="DP853" s="14"/>
      <c r="DQ853" s="14"/>
      <c r="DR853" s="14"/>
      <c r="DS853" s="14"/>
      <c r="DT853" s="14"/>
      <c r="DU853" s="14"/>
      <c r="DV853" s="14"/>
      <c r="DW853" s="14"/>
      <c r="DX853" s="14"/>
      <c r="DY853" s="14"/>
      <c r="DZ853" s="14"/>
      <c r="EA853" s="14"/>
      <c r="EB853" s="14"/>
      <c r="EC853" s="14"/>
      <c r="ED853" s="14"/>
      <c r="EE853" s="14"/>
      <c r="EF853" s="14"/>
      <c r="EG853" s="14"/>
      <c r="EH853" s="14"/>
      <c r="EI853" s="14"/>
      <c r="EJ853" s="14"/>
      <c r="EK853" s="14"/>
      <c r="EL853" s="14"/>
      <c r="EM853" s="14"/>
      <c r="EN853" s="14"/>
      <c r="EO853" s="14"/>
      <c r="EP853" s="14"/>
      <c r="EQ853" s="14"/>
      <c r="ER853" s="14"/>
      <c r="ES853" s="14"/>
      <c r="ET853" s="14"/>
      <c r="EU853" s="14"/>
      <c r="EV853" s="14"/>
      <c r="EW853" s="14"/>
      <c r="EX853" s="14"/>
      <c r="EY853" s="14"/>
      <c r="EZ853" s="14"/>
      <c r="FA853" s="14"/>
      <c r="FB853" s="14"/>
      <c r="FC853" s="14"/>
      <c r="FD853" s="14"/>
      <c r="FE853" s="14"/>
      <c r="FF853" s="14"/>
      <c r="FG853" s="14"/>
      <c r="FH853" s="14"/>
      <c r="FI853" s="14"/>
      <c r="FJ853" s="14"/>
      <c r="FK853" s="14"/>
      <c r="FL853" s="14"/>
      <c r="FM853" s="14"/>
      <c r="FN853" s="14"/>
      <c r="FO853" s="14"/>
      <c r="FP853" s="14"/>
      <c r="FQ853" s="14"/>
      <c r="FR853" s="14"/>
      <c r="FS853" s="14"/>
      <c r="FT853" s="14"/>
      <c r="FU853" s="14"/>
      <c r="FV853" s="14"/>
      <c r="FW853" s="14"/>
      <c r="FX853" s="14"/>
      <c r="FY853" s="14"/>
      <c r="FZ853" s="14"/>
      <c r="GA853" s="14"/>
      <c r="GB853" s="14"/>
      <c r="GC853" s="14"/>
      <c r="GD853" s="14"/>
      <c r="GE853" s="14"/>
      <c r="GF853" s="14"/>
      <c r="GG853" s="14"/>
      <c r="GH853" s="14"/>
      <c r="GI853" s="14"/>
      <c r="GJ853" s="14"/>
      <c r="GK853" s="14"/>
      <c r="GL853" s="14"/>
      <c r="GM853" s="14"/>
      <c r="GN853" s="14"/>
      <c r="GO853" s="14"/>
      <c r="GP853" s="14"/>
      <c r="GQ853" s="14"/>
      <c r="GR853" s="14"/>
      <c r="GS853" s="14"/>
      <c r="GT853" s="14"/>
      <c r="GU853" s="14"/>
      <c r="GV853" s="14"/>
      <c r="GW853" s="14"/>
      <c r="GX853" s="14"/>
      <c r="GY853" s="14"/>
      <c r="GZ853" s="14"/>
      <c r="HA853" s="14"/>
      <c r="HB853" s="14"/>
      <c r="HC853" s="14"/>
      <c r="HD853" s="14"/>
      <c r="HE853" s="14"/>
      <c r="HF853" s="14"/>
      <c r="HG853" s="14"/>
      <c r="HH853" s="14"/>
      <c r="HI853" s="14"/>
      <c r="HJ853" s="14"/>
      <c r="HK853" s="14"/>
      <c r="HL853" s="14"/>
      <c r="HM853" s="14"/>
      <c r="HN853" s="14"/>
      <c r="HO853" s="14"/>
      <c r="HP853" s="14"/>
      <c r="HQ853" s="14"/>
      <c r="HR853" s="14"/>
      <c r="HS853" s="14"/>
      <c r="HT853" s="14"/>
      <c r="HU853" s="14"/>
      <c r="HV853" s="14"/>
      <c r="HW853" s="14"/>
      <c r="HX853" s="14"/>
      <c r="HY853" s="14"/>
      <c r="HZ853" s="14"/>
      <c r="IA853" s="14"/>
      <c r="IB853" s="14"/>
      <c r="IC853" s="14"/>
      <c r="ID853" s="14"/>
      <c r="IE853" s="14"/>
      <c r="IF853" s="14"/>
      <c r="IG853" s="14"/>
      <c r="IH853" s="14"/>
      <c r="II853" s="14"/>
      <c r="IJ853" s="14"/>
      <c r="IK853" s="14"/>
      <c r="IL853" s="14"/>
      <c r="IM853" s="14"/>
      <c r="IN853" s="14"/>
      <c r="IO853" s="14"/>
      <c r="IP853" s="14"/>
      <c r="IQ853" s="14"/>
      <c r="IR853" s="14"/>
      <c r="IS853" s="14"/>
      <c r="IT853" s="14"/>
      <c r="IU853" s="14"/>
      <c r="IV853" s="14"/>
      <c r="IW853" s="14"/>
      <c r="IX853" s="14"/>
      <c r="IY853" s="14"/>
      <c r="IZ853" s="14"/>
      <c r="JA853" s="14"/>
      <c r="JB853" s="14"/>
      <c r="JC853" s="14"/>
      <c r="JD853" s="14"/>
      <c r="JE853" s="14"/>
      <c r="JF853" s="14"/>
      <c r="JG853" s="14"/>
      <c r="JH853" s="14"/>
      <c r="JI853" s="14"/>
      <c r="JJ853" s="14"/>
      <c r="JK853" s="14"/>
      <c r="JL853" s="14"/>
      <c r="JM853" s="14"/>
      <c r="JN853" s="14"/>
      <c r="JO853" s="14"/>
      <c r="JP853" s="14"/>
      <c r="JQ853" s="14"/>
      <c r="JR853" s="14"/>
      <c r="JS853" s="14"/>
      <c r="JT853" s="14"/>
      <c r="JU853" s="14"/>
      <c r="JV853" s="14"/>
      <c r="JW853" s="14"/>
      <c r="JX853" s="14"/>
      <c r="JY853" s="14"/>
      <c r="JZ853" s="14"/>
      <c r="KA853" s="14"/>
      <c r="KB853" s="14"/>
      <c r="KC853" s="14"/>
      <c r="KD853" s="14"/>
      <c r="KE853" s="14"/>
      <c r="KF853" s="14"/>
      <c r="KG853" s="14"/>
      <c r="KH853" s="14"/>
      <c r="KI853" s="14"/>
      <c r="KJ853" s="14"/>
      <c r="KK853" s="14"/>
      <c r="KL853" s="14"/>
      <c r="KM853" s="14"/>
      <c r="KN853" s="14"/>
      <c r="KO853" s="14"/>
      <c r="KP853" s="14"/>
      <c r="KQ853" s="14"/>
      <c r="KR853" s="14"/>
      <c r="KS853" s="14"/>
      <c r="KT853" s="14"/>
      <c r="KU853" s="14"/>
      <c r="KV853" s="14"/>
      <c r="KW853" s="14"/>
      <c r="KX853" s="14"/>
      <c r="KY853" s="14"/>
      <c r="KZ853" s="14"/>
      <c r="LA853" s="14"/>
      <c r="LB853" s="14"/>
      <c r="LC853" s="14"/>
      <c r="LD853" s="14"/>
      <c r="LE853" s="14"/>
      <c r="LF853" s="14"/>
      <c r="LG853" s="14"/>
      <c r="LH853" s="14"/>
      <c r="LI853" s="14"/>
      <c r="LJ853" s="14"/>
      <c r="LK853" s="14"/>
      <c r="LL853" s="14"/>
      <c r="LM853" s="14"/>
      <c r="LN853" s="14"/>
      <c r="LO853" s="14"/>
      <c r="LP853" s="14"/>
      <c r="LQ853" s="14"/>
      <c r="LR853" s="14"/>
      <c r="LS853" s="14"/>
      <c r="LT853" s="14"/>
      <c r="LU853" s="14"/>
      <c r="LV853" s="14"/>
      <c r="LW853" s="14"/>
      <c r="LX853" s="14"/>
      <c r="LY853" s="14"/>
      <c r="LZ853" s="14"/>
      <c r="MA853" s="14"/>
      <c r="MB853" s="14"/>
      <c r="MC853" s="14"/>
      <c r="MD853" s="14"/>
      <c r="ME853" s="14"/>
      <c r="MF853" s="14"/>
      <c r="MG853" s="14"/>
      <c r="MH853" s="14"/>
      <c r="MI853" s="14"/>
      <c r="MJ853" s="14"/>
      <c r="MK853" s="14"/>
      <c r="ML853" s="14"/>
      <c r="MM853" s="14"/>
      <c r="MN853" s="14"/>
      <c r="MO853" s="14"/>
      <c r="MP853" s="14"/>
      <c r="MQ853" s="14"/>
      <c r="MR853" s="14"/>
      <c r="MS853" s="14"/>
      <c r="MT853" s="14"/>
      <c r="MU853" s="14"/>
      <c r="MV853" s="14"/>
      <c r="MW853" s="14"/>
      <c r="MX853" s="14"/>
      <c r="MY853" s="14"/>
      <c r="MZ853" s="14"/>
      <c r="NA853" s="14"/>
      <c r="NB853" s="14"/>
      <c r="NC853" s="14"/>
      <c r="ND853" s="14"/>
      <c r="NE853" s="14"/>
      <c r="NF853" s="14"/>
      <c r="NG853" s="14"/>
      <c r="NH853" s="14"/>
      <c r="NI853" s="14"/>
      <c r="NJ853" s="14"/>
      <c r="NK853" s="14"/>
      <c r="NL853" s="14"/>
      <c r="NM853" s="14"/>
      <c r="NN853" s="14"/>
      <c r="NO853" s="14"/>
      <c r="NP853" s="14"/>
      <c r="NQ853" s="14"/>
      <c r="NR853" s="14"/>
      <c r="NS853" s="14"/>
      <c r="NT853" s="14"/>
      <c r="NU853" s="14"/>
      <c r="NV853" s="14"/>
      <c r="NW853" s="14"/>
      <c r="NX853" s="14"/>
      <c r="NY853" s="14"/>
      <c r="NZ853" s="14"/>
      <c r="OA853" s="14"/>
      <c r="OB853" s="14"/>
      <c r="OC853" s="14"/>
      <c r="OD853" s="14"/>
      <c r="OE853" s="14"/>
      <c r="OF853" s="14"/>
      <c r="OG853" s="14"/>
      <c r="OH853" s="14"/>
      <c r="OI853" s="14"/>
      <c r="OJ853" s="14"/>
      <c r="OK853" s="14"/>
      <c r="OL853" s="14"/>
      <c r="OM853" s="14"/>
      <c r="ON853" s="14"/>
      <c r="OO853" s="14"/>
      <c r="OP853" s="14"/>
      <c r="OQ853" s="14"/>
      <c r="OR853" s="14"/>
      <c r="OS853" s="14"/>
      <c r="OT853" s="14"/>
      <c r="OU853" s="14"/>
      <c r="OV853" s="14"/>
      <c r="OW853" s="14"/>
      <c r="OX853" s="14"/>
      <c r="OY853" s="14"/>
      <c r="OZ853" s="14"/>
      <c r="PA853" s="14"/>
      <c r="PB853" s="14"/>
      <c r="PC853" s="14"/>
      <c r="PD853" s="14"/>
      <c r="PE853" s="14"/>
      <c r="PF853" s="14"/>
      <c r="PG853" s="14"/>
      <c r="PH853" s="14"/>
      <c r="PI853" s="14"/>
      <c r="PJ853" s="14"/>
      <c r="PK853" s="14"/>
      <c r="PL853" s="14"/>
      <c r="PM853" s="14"/>
      <c r="PN853" s="14"/>
      <c r="PO853" s="14"/>
      <c r="PP853" s="14"/>
      <c r="PQ853" s="14"/>
      <c r="PR853" s="14"/>
      <c r="PS853" s="14"/>
      <c r="PT853" s="14"/>
      <c r="PU853" s="14"/>
      <c r="PV853" s="14"/>
      <c r="PW853" s="14"/>
      <c r="PX853" s="14"/>
      <c r="PY853" s="14"/>
      <c r="PZ853" s="14"/>
      <c r="QA853" s="14"/>
      <c r="QB853" s="14"/>
      <c r="QC853" s="14"/>
      <c r="QD853" s="14"/>
      <c r="QE853" s="14"/>
      <c r="QF853" s="14"/>
      <c r="QG853" s="14"/>
      <c r="QH853" s="14"/>
      <c r="QI853" s="14"/>
      <c r="QJ853" s="14"/>
      <c r="QK853" s="14"/>
      <c r="QL853" s="14"/>
      <c r="QM853" s="14"/>
      <c r="QN853" s="14"/>
      <c r="QO853" s="14"/>
      <c r="QP853" s="14"/>
      <c r="QQ853" s="14"/>
      <c r="QR853" s="14"/>
      <c r="QS853" s="14"/>
      <c r="QT853" s="14"/>
      <c r="QU853" s="14"/>
      <c r="QV853" s="14"/>
      <c r="QW853" s="14"/>
      <c r="QX853" s="14"/>
      <c r="QY853" s="14"/>
      <c r="QZ853" s="14"/>
      <c r="RA853" s="14"/>
      <c r="RB853" s="14"/>
      <c r="RC853" s="14"/>
      <c r="RD853" s="14"/>
      <c r="RE853" s="14"/>
      <c r="RF853" s="14"/>
      <c r="RG853" s="14"/>
      <c r="RH853" s="14"/>
      <c r="RI853" s="14"/>
      <c r="RJ853" s="14"/>
      <c r="RK853" s="14"/>
      <c r="RL853" s="14"/>
      <c r="RM853" s="14"/>
      <c r="RN853" s="14"/>
      <c r="RO853" s="14"/>
      <c r="RP853" s="14"/>
      <c r="RQ853" s="14"/>
      <c r="RR853" s="14"/>
      <c r="RS853" s="14"/>
      <c r="RT853" s="14"/>
      <c r="RU853" s="14"/>
      <c r="RV853" s="14"/>
      <c r="RW853" s="14"/>
      <c r="RX853" s="14"/>
      <c r="RY853" s="14"/>
      <c r="RZ853" s="14"/>
      <c r="SA853" s="14"/>
      <c r="SB853" s="14"/>
      <c r="SC853" s="14"/>
      <c r="SD853" s="14"/>
      <c r="SE853" s="14"/>
      <c r="SF853" s="14"/>
      <c r="SG853" s="14"/>
      <c r="SH853" s="14"/>
      <c r="SI853" s="14"/>
      <c r="SJ853" s="14"/>
      <c r="SK853" s="14"/>
      <c r="SL853" s="14"/>
      <c r="SM853" s="14"/>
      <c r="SN853" s="14"/>
      <c r="SO853" s="14"/>
      <c r="SP853" s="14"/>
      <c r="SQ853" s="14"/>
      <c r="SR853" s="14"/>
      <c r="SS853" s="14"/>
      <c r="ST853" s="14"/>
      <c r="SU853" s="14"/>
      <c r="SV853" s="14"/>
      <c r="SW853" s="14"/>
      <c r="SX853" s="14"/>
      <c r="SY853" s="14"/>
      <c r="SZ853" s="14"/>
      <c r="TA853" s="14"/>
      <c r="TB853" s="14"/>
      <c r="TC853" s="14"/>
      <c r="TD853" s="14"/>
      <c r="TE853" s="14"/>
      <c r="TF853" s="14"/>
      <c r="TG853" s="14"/>
      <c r="TH853" s="14"/>
      <c r="TI853" s="14"/>
      <c r="TJ853" s="14"/>
      <c r="TK853" s="14"/>
      <c r="TL853" s="14"/>
      <c r="TM853" s="14"/>
      <c r="TN853" s="14"/>
      <c r="TO853" s="14"/>
      <c r="TP853" s="14"/>
      <c r="TQ853" s="14"/>
      <c r="TR853" s="14"/>
      <c r="TS853" s="14"/>
      <c r="TT853" s="14"/>
      <c r="TU853" s="14"/>
      <c r="TV853" s="14"/>
      <c r="TW853" s="14"/>
      <c r="TX853" s="14"/>
      <c r="TY853" s="14"/>
      <c r="TZ853" s="14"/>
      <c r="UA853" s="14"/>
      <c r="UB853" s="14"/>
      <c r="UC853" s="14"/>
      <c r="UD853" s="14"/>
      <c r="UE853" s="14"/>
      <c r="UF853" s="14"/>
      <c r="UG853" s="14"/>
      <c r="UH853" s="14"/>
      <c r="UI853" s="14"/>
      <c r="UJ853" s="14"/>
      <c r="UK853" s="14"/>
      <c r="UL853" s="14"/>
      <c r="UM853" s="14"/>
      <c r="UN853" s="14"/>
      <c r="UO853" s="14"/>
      <c r="UP853" s="14"/>
      <c r="UQ853" s="14"/>
      <c r="UR853" s="14"/>
      <c r="US853" s="14"/>
      <c r="UT853" s="14"/>
      <c r="UU853" s="14"/>
      <c r="UV853" s="14"/>
      <c r="UW853" s="14"/>
      <c r="UX853" s="14"/>
      <c r="UY853" s="14"/>
      <c r="UZ853" s="14"/>
      <c r="VA853" s="14"/>
      <c r="VB853" s="14"/>
      <c r="VC853" s="14"/>
      <c r="VD853" s="14"/>
      <c r="VE853" s="14"/>
      <c r="VF853" s="14"/>
      <c r="VG853" s="14"/>
      <c r="VH853" s="14"/>
      <c r="VI853" s="14"/>
      <c r="VJ853" s="14"/>
      <c r="VK853" s="14"/>
      <c r="VL853" s="14"/>
      <c r="VM853" s="14"/>
      <c r="VN853" s="14"/>
      <c r="VO853" s="14"/>
      <c r="VP853" s="14"/>
      <c r="VQ853" s="14"/>
      <c r="VR853" s="14"/>
      <c r="VS853" s="14"/>
      <c r="VT853" s="14"/>
      <c r="VU853" s="14"/>
      <c r="VV853" s="14"/>
      <c r="VW853" s="14"/>
      <c r="VX853" s="14"/>
      <c r="VY853" s="14"/>
      <c r="VZ853" s="14"/>
      <c r="WA853" s="14"/>
      <c r="WB853" s="14"/>
      <c r="WC853" s="14"/>
      <c r="WD853" s="14"/>
      <c r="WE853" s="14"/>
      <c r="WF853" s="14"/>
      <c r="WG853" s="14"/>
      <c r="WH853" s="14"/>
      <c r="WI853" s="14"/>
      <c r="WJ853" s="14"/>
      <c r="WK853" s="14"/>
      <c r="WL853" s="14"/>
      <c r="WM853" s="14"/>
      <c r="WN853" s="14"/>
      <c r="WO853" s="14"/>
      <c r="WP853" s="14"/>
      <c r="WQ853" s="14"/>
      <c r="WR853" s="14"/>
      <c r="WS853" s="14"/>
      <c r="WT853" s="14"/>
      <c r="WU853" s="14"/>
      <c r="WV853" s="14"/>
      <c r="WW853" s="14"/>
      <c r="WX853" s="14"/>
      <c r="WY853" s="14"/>
      <c r="WZ853" s="14"/>
      <c r="XA853" s="14"/>
      <c r="XB853" s="14"/>
      <c r="XC853" s="14"/>
      <c r="XD853" s="14"/>
      <c r="XE853" s="14"/>
      <c r="XF853" s="14"/>
      <c r="XG853" s="14"/>
      <c r="XH853" s="14"/>
      <c r="XI853" s="14"/>
      <c r="XJ853" s="14"/>
      <c r="XK853" s="14"/>
      <c r="XL853" s="14"/>
      <c r="XM853" s="14"/>
      <c r="XN853" s="14"/>
      <c r="XO853" s="14"/>
      <c r="XP853" s="14"/>
      <c r="XQ853" s="14"/>
      <c r="XR853" s="14"/>
      <c r="XS853" s="14"/>
      <c r="XT853" s="14"/>
      <c r="XU853" s="14"/>
      <c r="XV853" s="14"/>
      <c r="XW853" s="14"/>
      <c r="XX853" s="14"/>
      <c r="XY853" s="14"/>
      <c r="XZ853" s="14"/>
      <c r="YA853" s="14"/>
      <c r="YB853" s="14"/>
      <c r="YC853" s="14"/>
      <c r="YD853" s="14"/>
      <c r="YE853" s="14"/>
      <c r="YF853" s="14"/>
      <c r="YG853" s="14"/>
      <c r="YH853" s="14"/>
      <c r="YI853" s="14"/>
      <c r="YJ853" s="14"/>
      <c r="YK853" s="14"/>
      <c r="YL853" s="14"/>
      <c r="YM853" s="14"/>
      <c r="YN853" s="14"/>
      <c r="YO853" s="14"/>
      <c r="YP853" s="14"/>
      <c r="YQ853" s="14"/>
      <c r="YR853" s="14"/>
      <c r="YS853" s="14"/>
      <c r="YT853" s="14"/>
      <c r="YU853" s="14"/>
      <c r="YV853" s="14"/>
      <c r="YW853" s="14"/>
      <c r="YX853" s="14"/>
      <c r="YY853" s="14"/>
      <c r="YZ853" s="14"/>
      <c r="ZA853" s="14"/>
      <c r="ZB853" s="14"/>
      <c r="ZC853" s="14"/>
      <c r="ZD853" s="14"/>
      <c r="ZE853" s="14"/>
      <c r="ZF853" s="14"/>
      <c r="ZG853" s="14"/>
      <c r="ZH853" s="14"/>
      <c r="ZI853" s="14"/>
      <c r="ZJ853" s="14"/>
      <c r="ZK853" s="14"/>
      <c r="ZL853" s="14"/>
      <c r="ZM853" s="14"/>
      <c r="ZN853" s="14"/>
      <c r="ZO853" s="14"/>
      <c r="ZP853" s="14"/>
      <c r="ZQ853" s="14"/>
      <c r="ZR853" s="14"/>
      <c r="ZS853" s="14"/>
      <c r="ZT853" s="14"/>
      <c r="ZU853" s="14"/>
      <c r="ZV853" s="14"/>
      <c r="ZW853" s="14"/>
      <c r="ZX853" s="14"/>
      <c r="ZY853" s="14"/>
      <c r="ZZ853" s="14"/>
      <c r="AAA853" s="14"/>
      <c r="AAB853" s="14"/>
      <c r="AAC853" s="14"/>
      <c r="AAD853" s="14"/>
      <c r="AAE853" s="14"/>
      <c r="AAF853" s="14"/>
      <c r="AAG853" s="14"/>
      <c r="AAH853" s="14"/>
      <c r="AAI853" s="14"/>
      <c r="AAJ853" s="14"/>
      <c r="AAK853" s="14"/>
      <c r="AAL853" s="14"/>
      <c r="AAM853" s="14"/>
      <c r="AAN853" s="14"/>
      <c r="AAO853" s="14"/>
      <c r="AAP853" s="14"/>
      <c r="AAQ853" s="14"/>
      <c r="AAR853" s="14"/>
      <c r="AAS853" s="14"/>
      <c r="AAT853" s="14"/>
      <c r="AAU853" s="14"/>
      <c r="AAV853" s="14"/>
      <c r="AAW853" s="14"/>
      <c r="AAX853" s="14"/>
      <c r="AAY853" s="14"/>
      <c r="AAZ853" s="14"/>
      <c r="ABA853" s="14"/>
      <c r="ABB853" s="14"/>
      <c r="ABC853" s="14"/>
      <c r="ABD853" s="14"/>
      <c r="ABE853" s="14"/>
      <c r="ABF853" s="14"/>
      <c r="ABG853" s="14"/>
      <c r="ABH853" s="14"/>
      <c r="ABI853" s="14"/>
      <c r="ABJ853" s="14"/>
      <c r="ABK853" s="14"/>
      <c r="ABL853" s="14"/>
      <c r="ABM853" s="14"/>
      <c r="ABN853" s="14"/>
      <c r="ABO853" s="14"/>
      <c r="ABP853" s="14"/>
      <c r="ABQ853" s="14"/>
      <c r="ABR853" s="14"/>
      <c r="ABS853" s="14"/>
      <c r="ABT853" s="14"/>
      <c r="ABU853" s="14"/>
      <c r="ABV853" s="14"/>
      <c r="ABW853" s="14"/>
      <c r="ABX853" s="14"/>
      <c r="ABY853" s="14"/>
      <c r="ABZ853" s="14"/>
      <c r="ACA853" s="14"/>
      <c r="ACB853" s="14"/>
      <c r="ACC853" s="14"/>
      <c r="ACD853" s="14"/>
      <c r="ACE853" s="14"/>
      <c r="ACF853" s="14"/>
      <c r="ACG853" s="14"/>
      <c r="ACH853" s="14"/>
      <c r="ACI853" s="14"/>
      <c r="ACJ853" s="14"/>
      <c r="ACK853" s="14"/>
      <c r="ACL853" s="14"/>
      <c r="ACM853" s="14"/>
      <c r="ACN853" s="14"/>
      <c r="ACO853" s="14"/>
      <c r="ACP853" s="14"/>
      <c r="ACQ853" s="14"/>
      <c r="ACR853" s="14"/>
      <c r="ACS853" s="14"/>
      <c r="ACT853" s="14"/>
      <c r="ACU853" s="14"/>
      <c r="ACV853" s="14"/>
      <c r="ACW853" s="14"/>
      <c r="ACX853" s="14"/>
      <c r="ACY853" s="14"/>
      <c r="ACZ853" s="14"/>
      <c r="ADA853" s="14"/>
      <c r="ADB853" s="14"/>
      <c r="ADC853" s="14"/>
      <c r="ADD853" s="14"/>
      <c r="ADE853" s="14"/>
      <c r="ADF853" s="14"/>
      <c r="ADG853" s="14"/>
      <c r="ADH853" s="14"/>
      <c r="ADI853" s="14"/>
      <c r="ADJ853" s="14"/>
      <c r="ADK853" s="14"/>
      <c r="ADL853" s="14"/>
      <c r="ADM853" s="14"/>
      <c r="ADN853" s="14"/>
      <c r="ADO853" s="14"/>
      <c r="ADP853" s="14"/>
      <c r="ADQ853" s="14"/>
      <c r="ADR853" s="14"/>
      <c r="ADS853" s="14"/>
      <c r="ADT853" s="14"/>
      <c r="ADU853" s="14"/>
      <c r="ADV853" s="14"/>
      <c r="ADW853" s="14"/>
      <c r="ADX853" s="14"/>
      <c r="ADY853" s="14"/>
      <c r="ADZ853" s="14"/>
      <c r="AEA853" s="14"/>
      <c r="AEB853" s="14"/>
      <c r="AEC853" s="14"/>
      <c r="AED853" s="14"/>
      <c r="AEE853" s="14"/>
      <c r="AEF853" s="14"/>
      <c r="AEG853" s="14"/>
      <c r="AEH853" s="14"/>
      <c r="AEI853" s="14"/>
      <c r="AEJ853" s="14"/>
      <c r="AEK853" s="14"/>
      <c r="AEL853" s="14"/>
      <c r="AEM853" s="14"/>
      <c r="AEN853" s="14"/>
      <c r="AEO853" s="14"/>
      <c r="AEP853" s="14"/>
      <c r="AEQ853" s="14"/>
      <c r="AER853" s="14"/>
      <c r="AES853" s="14"/>
      <c r="AET853" s="14"/>
      <c r="AEU853" s="14"/>
      <c r="AEV853" s="14"/>
      <c r="AEW853" s="14"/>
      <c r="AEX853" s="14"/>
      <c r="AEY853" s="14"/>
      <c r="AEZ853" s="14"/>
      <c r="AFA853" s="14"/>
      <c r="AFB853" s="14"/>
      <c r="AFC853" s="14"/>
      <c r="AFD853" s="14"/>
      <c r="AFE853" s="14"/>
      <c r="AFF853" s="14"/>
      <c r="AFG853" s="14"/>
      <c r="AFH853" s="14"/>
      <c r="AFI853" s="14"/>
      <c r="AFJ853" s="14"/>
      <c r="AFK853" s="14"/>
      <c r="AFL853" s="14"/>
      <c r="AFM853" s="14"/>
      <c r="AFN853" s="14"/>
      <c r="AFO853" s="14"/>
      <c r="AFP853" s="14"/>
      <c r="AFQ853" s="14"/>
      <c r="AFR853" s="14"/>
      <c r="AFS853" s="14"/>
      <c r="AFT853" s="14"/>
      <c r="AFU853" s="14"/>
      <c r="AFV853" s="14"/>
      <c r="AFW853" s="14"/>
      <c r="AFX853" s="14"/>
      <c r="AFY853" s="14"/>
      <c r="AFZ853" s="14"/>
      <c r="AGA853" s="14"/>
      <c r="AGB853" s="14"/>
      <c r="AGC853" s="14"/>
      <c r="AGD853" s="14"/>
      <c r="AGE853" s="14"/>
      <c r="AGF853" s="14"/>
      <c r="AGG853" s="14"/>
      <c r="AGH853" s="14"/>
      <c r="AGI853" s="14"/>
      <c r="AGJ853" s="14"/>
      <c r="AGK853" s="14"/>
      <c r="AGL853" s="14"/>
      <c r="AGM853" s="14"/>
      <c r="AGN853" s="14"/>
      <c r="AGO853" s="14"/>
      <c r="AGP853" s="14"/>
      <c r="AGQ853" s="14"/>
      <c r="AGR853" s="14"/>
      <c r="AGS853" s="14"/>
      <c r="AGT853" s="14"/>
      <c r="AGU853" s="14"/>
      <c r="AGV853" s="14"/>
      <c r="AGW853" s="14"/>
      <c r="AGX853" s="14"/>
      <c r="AGY853" s="14"/>
      <c r="AGZ853" s="14"/>
      <c r="AHA853" s="14"/>
      <c r="AHB853" s="14"/>
      <c r="AHC853" s="14"/>
      <c r="AHD853" s="14"/>
      <c r="AHE853" s="14"/>
      <c r="AHF853" s="14"/>
      <c r="AHG853" s="14"/>
      <c r="AHH853" s="14"/>
      <c r="AHI853" s="14"/>
      <c r="AHJ853" s="14"/>
      <c r="AHK853" s="14"/>
      <c r="AHL853" s="14"/>
      <c r="AHM853" s="14"/>
      <c r="AHN853" s="14"/>
      <c r="AHO853" s="14"/>
      <c r="AHP853" s="14"/>
      <c r="AHQ853" s="14"/>
      <c r="AHR853" s="14"/>
      <c r="AHS853" s="14"/>
      <c r="AHT853" s="14"/>
      <c r="AHU853" s="14"/>
      <c r="AHV853" s="14"/>
      <c r="AHW853" s="14"/>
      <c r="AHX853" s="14"/>
      <c r="AHY853" s="14"/>
      <c r="AHZ853" s="14"/>
      <c r="AIA853" s="14"/>
      <c r="AIB853" s="14"/>
      <c r="AIC853" s="14"/>
      <c r="AID853" s="14"/>
      <c r="AIE853" s="14"/>
      <c r="AIF853" s="14"/>
      <c r="AIG853" s="14"/>
      <c r="AIH853" s="14"/>
      <c r="AII853" s="14"/>
      <c r="AIJ853" s="14"/>
      <c r="AIK853" s="14"/>
      <c r="AIL853" s="14"/>
      <c r="AIM853" s="14"/>
      <c r="AIN853" s="14"/>
      <c r="AIO853" s="14"/>
      <c r="AIP853" s="14"/>
      <c r="AIQ853" s="14"/>
      <c r="AIR853" s="14"/>
      <c r="AIS853" s="14"/>
      <c r="AIT853" s="14"/>
      <c r="AIU853" s="14"/>
      <c r="AIV853" s="14"/>
      <c r="AIW853" s="14"/>
      <c r="AIX853" s="14"/>
      <c r="AIY853" s="14"/>
      <c r="AIZ853" s="14"/>
      <c r="AJA853" s="14"/>
      <c r="AJB853" s="14"/>
      <c r="AJC853" s="14"/>
      <c r="AJD853" s="14"/>
      <c r="AJE853" s="14"/>
      <c r="AJF853" s="14"/>
      <c r="AJG853" s="14"/>
      <c r="AJH853" s="14"/>
      <c r="AJI853" s="14"/>
      <c r="AJJ853" s="14"/>
      <c r="AJK853" s="14"/>
      <c r="AJL853" s="14"/>
      <c r="AJM853" s="14"/>
      <c r="AJN853" s="14"/>
      <c r="AJO853" s="14"/>
      <c r="AJP853" s="14"/>
      <c r="AJQ853" s="14"/>
      <c r="AJR853" s="14"/>
      <c r="AJS853" s="14"/>
      <c r="AJT853" s="14"/>
      <c r="AJU853" s="14"/>
      <c r="AJV853" s="14"/>
      <c r="AJW853" s="14"/>
      <c r="AJX853" s="14"/>
      <c r="AJY853" s="14"/>
      <c r="AJZ853" s="14"/>
      <c r="AKA853" s="14"/>
      <c r="AKB853" s="14"/>
      <c r="AKC853" s="14"/>
      <c r="AKD853" s="14"/>
      <c r="AKE853" s="14"/>
      <c r="AKF853" s="14"/>
      <c r="AKG853" s="14"/>
      <c r="AKH853" s="14"/>
      <c r="AKI853" s="14"/>
      <c r="AKJ853" s="14"/>
      <c r="AKK853" s="14"/>
      <c r="AKL853" s="14"/>
      <c r="AKM853" s="14"/>
      <c r="AKN853" s="14"/>
      <c r="AKO853" s="14"/>
      <c r="AKP853" s="14"/>
      <c r="AKQ853" s="14"/>
      <c r="AKR853" s="14"/>
      <c r="AKS853" s="14"/>
      <c r="AKT853" s="14"/>
      <c r="AKU853" s="14"/>
      <c r="AKV853" s="14"/>
      <c r="AKW853" s="14"/>
      <c r="AKX853" s="14"/>
      <c r="AKY853" s="14"/>
      <c r="AKZ853" s="14"/>
      <c r="ALA853" s="14"/>
      <c r="ALB853" s="14"/>
      <c r="ALC853" s="14"/>
      <c r="ALD853" s="14"/>
      <c r="ALE853" s="14"/>
      <c r="ALF853" s="14"/>
      <c r="ALG853" s="14"/>
      <c r="ALH853" s="14"/>
      <c r="ALI853" s="14"/>
      <c r="ALJ853" s="14"/>
      <c r="ALK853" s="14"/>
      <c r="ALL853" s="14"/>
      <c r="ALM853" s="14"/>
      <c r="ALN853" s="14"/>
      <c r="ALO853" s="14"/>
      <c r="ALP853" s="14"/>
      <c r="ALQ853" s="14"/>
      <c r="ALR853" s="14"/>
      <c r="ALS853" s="14"/>
      <c r="ALT853" s="14"/>
      <c r="ALU853" s="14"/>
      <c r="ALV853" s="14"/>
      <c r="ALW853" s="14"/>
      <c r="ALX853" s="14"/>
      <c r="ALY853" s="14"/>
      <c r="ALZ853" s="14"/>
      <c r="AMA853" s="14"/>
      <c r="AMB853" s="14"/>
      <c r="AMC853" s="14"/>
      <c r="AMD853" s="14"/>
      <c r="AME853" s="14"/>
      <c r="AMF853" s="14"/>
      <c r="AMG853" s="14"/>
      <c r="AMH853" s="14"/>
      <c r="AMI853" s="14"/>
      <c r="AMJ853" s="14"/>
      <c r="AMK853" s="14"/>
      <c r="AML853" s="14"/>
      <c r="AMM853" s="14"/>
      <c r="AMN853" s="14"/>
      <c r="AMO853" s="14"/>
      <c r="AMP853" s="14"/>
      <c r="AMQ853" s="14"/>
      <c r="AMR853" s="14"/>
      <c r="AMS853" s="14"/>
      <c r="AMT853" s="14"/>
      <c r="AMU853" s="14"/>
      <c r="AMV853" s="14"/>
      <c r="AMW853" s="14"/>
      <c r="AMX853" s="14"/>
      <c r="AMY853" s="14"/>
      <c r="AMZ853" s="14"/>
      <c r="ANA853" s="14"/>
      <c r="ANB853" s="14"/>
      <c r="ANC853" s="14"/>
      <c r="AND853" s="14"/>
      <c r="ANE853" s="14"/>
      <c r="ANF853" s="14"/>
      <c r="ANG853" s="14"/>
      <c r="ANH853" s="14"/>
      <c r="ANI853" s="14"/>
      <c r="ANJ853" s="14"/>
      <c r="ANK853" s="14"/>
      <c r="ANL853" s="14"/>
      <c r="ANM853" s="14"/>
      <c r="ANN853" s="14"/>
      <c r="ANO853" s="14"/>
      <c r="ANP853" s="14"/>
      <c r="ANQ853" s="14"/>
      <c r="ANR853" s="14"/>
      <c r="ANS853" s="14"/>
      <c r="ANT853" s="14"/>
      <c r="ANU853" s="14"/>
      <c r="ANV853" s="14"/>
      <c r="ANW853" s="14"/>
      <c r="ANX853" s="14"/>
      <c r="ANY853" s="14"/>
      <c r="ANZ853" s="14"/>
      <c r="AOA853" s="14"/>
      <c r="AOB853" s="14"/>
      <c r="AOC853" s="14"/>
      <c r="AOD853" s="14"/>
      <c r="AOE853" s="14"/>
      <c r="AOF853" s="14"/>
      <c r="AOG853" s="14"/>
      <c r="AOH853" s="14"/>
      <c r="AOI853" s="14"/>
      <c r="AOJ853" s="14"/>
      <c r="AOK853" s="14"/>
      <c r="AOL853" s="14"/>
      <c r="AOM853" s="14"/>
      <c r="AON853" s="14"/>
      <c r="AOO853" s="14"/>
      <c r="AOP853" s="14"/>
      <c r="AOQ853" s="14"/>
      <c r="AOR853" s="14"/>
      <c r="AOS853" s="14"/>
      <c r="AOT853" s="14"/>
      <c r="AOU853" s="14"/>
      <c r="AOV853" s="14"/>
      <c r="AOW853" s="14"/>
      <c r="AOX853" s="14"/>
      <c r="AOY853" s="14"/>
      <c r="AOZ853" s="14"/>
      <c r="APA853" s="14"/>
      <c r="APB853" s="14"/>
      <c r="APC853" s="14"/>
      <c r="APD853" s="14"/>
      <c r="APE853" s="14"/>
      <c r="APF853" s="14"/>
      <c r="APG853" s="14"/>
      <c r="APH853" s="14"/>
      <c r="API853" s="14"/>
      <c r="APJ853" s="14"/>
      <c r="APK853" s="14"/>
      <c r="APL853" s="14"/>
      <c r="APM853" s="14"/>
      <c r="APN853" s="14"/>
      <c r="APO853" s="14"/>
      <c r="APP853" s="14"/>
      <c r="APQ853" s="14"/>
      <c r="APR853" s="14"/>
      <c r="APS853" s="14"/>
      <c r="APT853" s="14"/>
      <c r="APU853" s="14"/>
      <c r="APV853" s="14"/>
      <c r="APW853" s="14"/>
      <c r="APX853" s="14"/>
      <c r="APY853" s="14"/>
      <c r="APZ853" s="14"/>
      <c r="AQA853" s="14"/>
      <c r="AQB853" s="14"/>
      <c r="AQC853" s="14"/>
      <c r="AQD853" s="14"/>
      <c r="AQE853" s="14"/>
      <c r="AQF853" s="14"/>
      <c r="AQG853" s="14"/>
      <c r="AQH853" s="14"/>
      <c r="AQI853" s="14"/>
      <c r="AQJ853" s="14"/>
      <c r="AQK853" s="14"/>
      <c r="AQL853" s="14"/>
      <c r="AQM853" s="14"/>
      <c r="AQN853" s="14"/>
      <c r="AQO853" s="14"/>
      <c r="AQP853" s="14"/>
      <c r="AQQ853" s="14"/>
      <c r="AQR853" s="14"/>
      <c r="AQS853" s="14"/>
      <c r="AQT853" s="14"/>
      <c r="AQU853" s="14"/>
      <c r="AQV853" s="14"/>
      <c r="AQW853" s="14"/>
      <c r="AQX853" s="14"/>
      <c r="AQY853" s="14"/>
      <c r="AQZ853" s="14"/>
      <c r="ARA853" s="14"/>
      <c r="ARB853" s="14"/>
      <c r="ARC853" s="14"/>
      <c r="ARD853" s="14"/>
      <c r="ARE853" s="14"/>
      <c r="ARF853" s="14"/>
      <c r="ARG853" s="14"/>
      <c r="ARH853" s="14"/>
      <c r="ARI853" s="14"/>
      <c r="ARJ853" s="14"/>
      <c r="ARK853" s="14"/>
      <c r="ARL853" s="14"/>
      <c r="ARM853" s="14"/>
      <c r="ARN853" s="14"/>
      <c r="ARO853" s="14"/>
      <c r="ARP853" s="14"/>
      <c r="ARQ853" s="14"/>
      <c r="ARR853" s="14"/>
      <c r="ARS853" s="14"/>
      <c r="ART853" s="14"/>
      <c r="ARU853" s="14"/>
      <c r="ARV853" s="14"/>
      <c r="ARW853" s="14"/>
      <c r="ARX853" s="14"/>
      <c r="ARY853" s="14"/>
      <c r="ARZ853" s="14"/>
      <c r="ASA853" s="14"/>
      <c r="ASB853" s="14"/>
      <c r="ASC853" s="14"/>
      <c r="ASD853" s="14"/>
      <c r="ASE853" s="14"/>
      <c r="ASF853" s="14"/>
      <c r="ASG853" s="14"/>
      <c r="ASH853" s="14"/>
      <c r="ASI853" s="14"/>
      <c r="ASJ853" s="14"/>
      <c r="ASK853" s="14"/>
      <c r="ASL853" s="14"/>
      <c r="ASM853" s="14"/>
      <c r="ASN853" s="14"/>
      <c r="ASO853" s="14"/>
      <c r="ASP853" s="14"/>
      <c r="ASQ853" s="14"/>
      <c r="ASR853" s="14"/>
      <c r="ASS853" s="14"/>
      <c r="AST853" s="14"/>
      <c r="ASU853" s="14"/>
      <c r="ASV853" s="14"/>
      <c r="ASW853" s="14"/>
      <c r="ASX853" s="14"/>
      <c r="ASY853" s="14"/>
      <c r="ASZ853" s="14"/>
      <c r="ATA853" s="14"/>
      <c r="ATB853" s="14"/>
      <c r="ATC853" s="14"/>
      <c r="ATD853" s="14"/>
      <c r="ATE853" s="14"/>
      <c r="ATF853" s="14"/>
      <c r="ATG853" s="14"/>
      <c r="ATH853" s="14"/>
      <c r="ATI853" s="14"/>
      <c r="ATJ853" s="14"/>
      <c r="ATK853" s="14"/>
      <c r="ATL853" s="14"/>
      <c r="ATM853" s="14"/>
      <c r="ATN853" s="14"/>
      <c r="ATO853" s="14"/>
      <c r="ATP853" s="14"/>
      <c r="ATQ853" s="14"/>
      <c r="ATR853" s="14"/>
      <c r="ATS853" s="14"/>
      <c r="ATT853" s="14"/>
      <c r="ATU853" s="14"/>
      <c r="ATV853" s="14"/>
      <c r="ATW853" s="14"/>
      <c r="ATX853" s="14"/>
      <c r="ATY853" s="14"/>
      <c r="ATZ853" s="14"/>
      <c r="AUA853" s="14"/>
      <c r="AUB853" s="14"/>
      <c r="AUC853" s="14"/>
      <c r="AUD853" s="14"/>
      <c r="AUE853" s="14"/>
      <c r="AUF853" s="14"/>
      <c r="AUG853" s="14"/>
      <c r="AUH853" s="14"/>
      <c r="AUI853" s="14"/>
      <c r="AUJ853" s="14"/>
      <c r="AUK853" s="14"/>
      <c r="AUL853" s="14"/>
      <c r="AUM853" s="14"/>
      <c r="AUN853" s="14"/>
      <c r="AUO853" s="14"/>
      <c r="AUP853" s="14"/>
      <c r="AUQ853" s="14"/>
      <c r="AUR853" s="14"/>
      <c r="AUS853" s="14"/>
      <c r="AUT853" s="14"/>
      <c r="AUU853" s="14"/>
      <c r="AUV853" s="14"/>
      <c r="AUW853" s="14"/>
      <c r="AUX853" s="14"/>
      <c r="AUY853" s="14"/>
      <c r="AUZ853" s="14"/>
      <c r="AVA853" s="14"/>
      <c r="AVB853" s="14"/>
      <c r="AVC853" s="14"/>
      <c r="AVD853" s="14"/>
      <c r="AVE853" s="14"/>
      <c r="AVF853" s="14"/>
      <c r="AVG853" s="14"/>
      <c r="AVH853" s="14"/>
      <c r="AVI853" s="14"/>
      <c r="AVJ853" s="14"/>
      <c r="AVK853" s="14"/>
      <c r="AVL853" s="14"/>
      <c r="AVM853" s="14"/>
      <c r="AVN853" s="14"/>
      <c r="AVO853" s="14"/>
      <c r="AVP853" s="14"/>
      <c r="AVQ853" s="14"/>
      <c r="AVR853" s="14"/>
      <c r="AVS853" s="14"/>
      <c r="AVT853" s="14"/>
      <c r="AVU853" s="14"/>
      <c r="AVV853" s="14"/>
      <c r="AVW853" s="14"/>
      <c r="AVX853" s="14"/>
      <c r="AVY853" s="14"/>
      <c r="AVZ853" s="14"/>
      <c r="AWA853" s="14"/>
      <c r="AWB853" s="14"/>
      <c r="AWC853" s="14"/>
      <c r="AWD853" s="14"/>
      <c r="AWE853" s="14"/>
      <c r="AWF853" s="14"/>
      <c r="AWG853" s="14"/>
      <c r="AWH853" s="14"/>
      <c r="AWI853" s="14"/>
      <c r="AWJ853" s="14"/>
      <c r="AWK853" s="14"/>
      <c r="AWL853" s="14"/>
      <c r="AWM853" s="14"/>
      <c r="AWN853" s="14"/>
      <c r="AWO853" s="14"/>
      <c r="AWP853" s="14"/>
      <c r="AWQ853" s="14"/>
      <c r="AWR853" s="14"/>
      <c r="AWS853" s="14"/>
      <c r="AWT853" s="14"/>
      <c r="AWU853" s="14"/>
      <c r="AWV853" s="14"/>
      <c r="AWW853" s="14"/>
      <c r="AWX853" s="14"/>
      <c r="AWY853" s="14"/>
      <c r="AWZ853" s="14"/>
      <c r="AXA853" s="14"/>
      <c r="AXB853" s="14"/>
      <c r="AXC853" s="14"/>
      <c r="AXD853" s="14"/>
      <c r="AXE853" s="14"/>
      <c r="AXF853" s="14"/>
      <c r="AXG853" s="14"/>
      <c r="AXH853" s="14"/>
      <c r="AXI853" s="14"/>
      <c r="AXJ853" s="14"/>
      <c r="AXK853" s="14"/>
      <c r="AXL853" s="14"/>
      <c r="AXM853" s="14"/>
      <c r="AXN853" s="14"/>
      <c r="AXO853" s="14"/>
      <c r="AXP853" s="14"/>
      <c r="AXQ853" s="14"/>
      <c r="AXR853" s="14"/>
      <c r="AXS853" s="14"/>
      <c r="AXT853" s="14"/>
      <c r="AXU853" s="14"/>
      <c r="AXV853" s="14"/>
      <c r="AXW853" s="14"/>
      <c r="AXX853" s="14"/>
      <c r="AXY853" s="14"/>
      <c r="AXZ853" s="14"/>
      <c r="AYA853" s="14"/>
      <c r="AYB853" s="14"/>
      <c r="AYC853" s="14"/>
      <c r="AYD853" s="14"/>
      <c r="AYE853" s="14"/>
      <c r="AYF853" s="14"/>
      <c r="AYG853" s="14"/>
      <c r="AYH853" s="14"/>
      <c r="AYI853" s="14"/>
      <c r="AYJ853" s="14"/>
      <c r="AYK853" s="14"/>
      <c r="AYL853" s="14"/>
      <c r="AYM853" s="14"/>
      <c r="AYN853" s="14"/>
      <c r="AYO853" s="14"/>
      <c r="AYP853" s="14"/>
      <c r="AYQ853" s="14"/>
      <c r="AYR853" s="14"/>
      <c r="AYS853" s="14"/>
      <c r="AYT853" s="14"/>
      <c r="AYU853" s="14"/>
      <c r="AYV853" s="14"/>
      <c r="AYW853" s="14"/>
      <c r="AYX853" s="14"/>
      <c r="AYY853" s="14"/>
      <c r="AYZ853" s="14"/>
      <c r="AZA853" s="14"/>
      <c r="AZB853" s="14"/>
      <c r="AZC853" s="14"/>
      <c r="AZD853" s="14"/>
      <c r="AZE853" s="14"/>
      <c r="AZF853" s="14"/>
      <c r="AZG853" s="14"/>
      <c r="AZH853" s="14"/>
      <c r="AZI853" s="14"/>
      <c r="AZJ853" s="14"/>
      <c r="AZK853" s="14"/>
      <c r="AZL853" s="14"/>
      <c r="AZM853" s="14"/>
      <c r="AZN853" s="14"/>
      <c r="AZO853" s="14"/>
      <c r="AZP853" s="14"/>
      <c r="AZQ853" s="14"/>
      <c r="AZR853" s="14"/>
      <c r="AZS853" s="14"/>
      <c r="AZT853" s="14"/>
      <c r="AZU853" s="14"/>
      <c r="AZV853" s="14"/>
      <c r="AZW853" s="14"/>
      <c r="AZX853" s="14"/>
      <c r="AZY853" s="14"/>
      <c r="AZZ853" s="14"/>
      <c r="BAA853" s="14"/>
      <c r="BAB853" s="14"/>
      <c r="BAC853" s="14"/>
      <c r="BAD853" s="14"/>
      <c r="BAE853" s="14"/>
      <c r="BAF853" s="14"/>
      <c r="BAG853" s="14"/>
      <c r="BAH853" s="14"/>
      <c r="BAI853" s="14"/>
      <c r="BAJ853" s="14"/>
      <c r="BAK853" s="14"/>
      <c r="BAL853" s="14"/>
      <c r="BAM853" s="14"/>
      <c r="BAN853" s="14"/>
      <c r="BAO853" s="14"/>
      <c r="BAP853" s="14"/>
      <c r="BAQ853" s="14"/>
      <c r="BAR853" s="14"/>
      <c r="BAS853" s="14"/>
      <c r="BAT853" s="14"/>
      <c r="BAU853" s="14"/>
      <c r="BAV853" s="14"/>
      <c r="BAW853" s="14"/>
      <c r="BAX853" s="14"/>
      <c r="BAY853" s="14"/>
      <c r="BAZ853" s="14"/>
      <c r="BBA853" s="14"/>
      <c r="BBB853" s="14"/>
      <c r="BBC853" s="14"/>
      <c r="BBD853" s="14"/>
      <c r="BBE853" s="14"/>
      <c r="BBF853" s="14"/>
      <c r="BBG853" s="14"/>
      <c r="BBH853" s="14"/>
      <c r="BBI853" s="14"/>
      <c r="BBJ853" s="14"/>
      <c r="BBK853" s="14"/>
      <c r="BBL853" s="14"/>
      <c r="BBM853" s="14"/>
      <c r="BBN853" s="14"/>
      <c r="BBO853" s="14"/>
      <c r="BBP853" s="14"/>
      <c r="BBQ853" s="14"/>
      <c r="BBR853" s="14"/>
      <c r="BBS853" s="14"/>
      <c r="BBT853" s="14"/>
      <c r="BBU853" s="14"/>
      <c r="BBV853" s="14"/>
      <c r="BBW853" s="14"/>
      <c r="BBX853" s="14"/>
      <c r="BBY853" s="14"/>
      <c r="BBZ853" s="14"/>
      <c r="BCA853" s="14"/>
      <c r="BCB853" s="14"/>
      <c r="BCC853" s="14"/>
      <c r="BCD853" s="14"/>
      <c r="BCE853" s="14"/>
      <c r="BCF853" s="14"/>
      <c r="BCG853" s="14"/>
      <c r="BCH853" s="14"/>
      <c r="BCI853" s="14"/>
      <c r="BCJ853" s="14"/>
      <c r="BCK853" s="14"/>
      <c r="BCL853" s="14"/>
      <c r="BCM853" s="14"/>
      <c r="BCN853" s="14"/>
      <c r="BCO853" s="14"/>
      <c r="BCP853" s="14"/>
      <c r="BCQ853" s="14"/>
      <c r="BCR853" s="14"/>
      <c r="BCS853" s="14"/>
      <c r="BCT853" s="14"/>
      <c r="BCU853" s="14"/>
      <c r="BCV853" s="14"/>
      <c r="BCW853" s="14"/>
      <c r="BCX853" s="14"/>
      <c r="BCY853" s="14"/>
      <c r="BCZ853" s="14"/>
      <c r="BDA853" s="14"/>
      <c r="BDB853" s="14"/>
      <c r="BDC853" s="14"/>
      <c r="BDD853" s="14"/>
      <c r="BDE853" s="14"/>
      <c r="BDF853" s="14"/>
      <c r="BDG853" s="14"/>
      <c r="BDH853" s="14"/>
      <c r="BDI853" s="14"/>
      <c r="BDJ853" s="14"/>
      <c r="BDK853" s="14"/>
      <c r="BDL853" s="14"/>
      <c r="BDM853" s="14"/>
      <c r="BDN853" s="14"/>
      <c r="BDO853" s="14"/>
      <c r="BDP853" s="14"/>
      <c r="BDQ853" s="14"/>
      <c r="BDR853" s="14"/>
      <c r="BDS853" s="14"/>
      <c r="BDT853" s="14"/>
      <c r="BDU853" s="14"/>
      <c r="BDV853" s="14"/>
      <c r="BDW853" s="14"/>
      <c r="BDX853" s="14"/>
      <c r="BDY853" s="14"/>
      <c r="BDZ853" s="14"/>
      <c r="BEA853" s="14"/>
      <c r="BEB853" s="14"/>
      <c r="BEC853" s="14"/>
      <c r="BED853" s="14"/>
      <c r="BEE853" s="14"/>
      <c r="BEF853" s="14"/>
      <c r="BEG853" s="14"/>
      <c r="BEH853" s="14"/>
      <c r="BEI853" s="14"/>
      <c r="BEJ853" s="14"/>
      <c r="BEK853" s="14"/>
      <c r="BEL853" s="14"/>
      <c r="BEM853" s="14"/>
      <c r="BEN853" s="14"/>
      <c r="BEO853" s="14"/>
      <c r="BEP853" s="14"/>
      <c r="BEQ853" s="14"/>
      <c r="BER853" s="14"/>
      <c r="BES853" s="14"/>
      <c r="BET853" s="14"/>
      <c r="BEU853" s="14"/>
      <c r="BEV853" s="14"/>
      <c r="BEW853" s="14"/>
      <c r="BEX853" s="14"/>
      <c r="BEY853" s="14"/>
      <c r="BEZ853" s="14"/>
      <c r="BFA853" s="14"/>
      <c r="BFB853" s="14"/>
      <c r="BFC853" s="14"/>
      <c r="BFD853" s="14"/>
      <c r="BFE853" s="14"/>
      <c r="BFF853" s="14"/>
      <c r="BFG853" s="14"/>
      <c r="BFH853" s="14"/>
      <c r="BFI853" s="14"/>
      <c r="BFJ853" s="14"/>
      <c r="BFK853" s="14"/>
      <c r="BFL853" s="14"/>
      <c r="BFM853" s="14"/>
      <c r="BFN853" s="14"/>
      <c r="BFO853" s="14"/>
      <c r="BFP853" s="14"/>
      <c r="BFQ853" s="14"/>
      <c r="BFR853" s="14"/>
      <c r="BFS853" s="14"/>
      <c r="BFT853" s="14"/>
      <c r="BFU853" s="14"/>
      <c r="BFV853" s="14"/>
      <c r="BFW853" s="14"/>
      <c r="BFX853" s="14"/>
      <c r="BFY853" s="14"/>
      <c r="BFZ853" s="14"/>
      <c r="BGA853" s="14"/>
      <c r="BGB853" s="14"/>
      <c r="BGC853" s="14"/>
      <c r="BGD853" s="14"/>
      <c r="BGE853" s="14"/>
      <c r="BGF853" s="14"/>
      <c r="BGG853" s="14"/>
      <c r="BGH853" s="14"/>
      <c r="BGI853" s="14"/>
      <c r="BGJ853" s="14"/>
      <c r="BGK853" s="14"/>
      <c r="BGL853" s="14"/>
      <c r="BGM853" s="14"/>
      <c r="BGN853" s="14"/>
      <c r="BGO853" s="14"/>
      <c r="BGP853" s="14"/>
      <c r="BGQ853" s="14"/>
      <c r="BGR853" s="14"/>
      <c r="BGS853" s="14"/>
      <c r="BGT853" s="14"/>
      <c r="BGU853" s="14"/>
      <c r="BGV853" s="14"/>
      <c r="BGW853" s="14"/>
      <c r="BGX853" s="14"/>
      <c r="BGY853" s="14"/>
      <c r="BGZ853" s="14"/>
      <c r="BHA853" s="14"/>
      <c r="BHB853" s="14"/>
      <c r="BHC853" s="14"/>
      <c r="BHD853" s="14"/>
      <c r="BHE853" s="14"/>
      <c r="BHF853" s="14"/>
      <c r="BHG853" s="14"/>
      <c r="BHH853" s="14"/>
      <c r="BHI853" s="14"/>
      <c r="BHJ853" s="14"/>
      <c r="BHK853" s="14"/>
      <c r="BHL853" s="14"/>
      <c r="BHM853" s="14"/>
      <c r="BHN853" s="14"/>
      <c r="BHO853" s="14"/>
      <c r="BHP853" s="14"/>
      <c r="BHQ853" s="14"/>
      <c r="BHR853" s="14"/>
      <c r="BHS853" s="14"/>
      <c r="BHT853" s="14"/>
      <c r="BHU853" s="14"/>
      <c r="BHV853" s="14"/>
      <c r="BHW853" s="14"/>
      <c r="BHX853" s="14"/>
      <c r="BHY853" s="14"/>
      <c r="BHZ853" s="14"/>
      <c r="BIA853" s="14"/>
      <c r="BIB853" s="14"/>
      <c r="BIC853" s="14"/>
      <c r="BID853" s="14"/>
      <c r="BIE853" s="14"/>
      <c r="BIF853" s="14"/>
      <c r="BIG853" s="14"/>
      <c r="BIH853" s="14"/>
      <c r="BII853" s="14"/>
      <c r="BIJ853" s="14"/>
      <c r="BIK853" s="14"/>
      <c r="BIL853" s="14"/>
      <c r="BIM853" s="14"/>
      <c r="BIN853" s="14"/>
      <c r="BIO853" s="14"/>
      <c r="BIP853" s="14"/>
      <c r="BIQ853" s="14"/>
      <c r="BIR853" s="14"/>
      <c r="BIS853" s="14"/>
      <c r="BIT853" s="14"/>
      <c r="BIU853" s="14"/>
      <c r="BIV853" s="14"/>
      <c r="BIW853" s="14"/>
      <c r="BIX853" s="14"/>
      <c r="BIY853" s="14"/>
      <c r="BIZ853" s="14"/>
      <c r="BJA853" s="14"/>
      <c r="BJB853" s="14"/>
      <c r="BJC853" s="14"/>
      <c r="BJD853" s="14"/>
      <c r="BJE853" s="14"/>
      <c r="BJF853" s="14"/>
      <c r="BJG853" s="14"/>
      <c r="BJH853" s="14"/>
      <c r="BJI853" s="14"/>
      <c r="BJJ853" s="14"/>
      <c r="BJK853" s="14"/>
      <c r="BJL853" s="14"/>
      <c r="BJM853" s="14"/>
      <c r="BJN853" s="14"/>
      <c r="BJO853" s="14"/>
      <c r="BJP853" s="14"/>
      <c r="BJQ853" s="14"/>
      <c r="BJR853" s="14"/>
      <c r="BJS853" s="14"/>
      <c r="BJT853" s="14"/>
      <c r="BJU853" s="14"/>
      <c r="BJV853" s="14"/>
      <c r="BJW853" s="14"/>
      <c r="BJX853" s="14"/>
      <c r="BJY853" s="14"/>
      <c r="BJZ853" s="14"/>
      <c r="BKA853" s="14"/>
      <c r="BKB853" s="14"/>
      <c r="BKC853" s="14"/>
      <c r="BKD853" s="14"/>
      <c r="BKE853" s="14"/>
      <c r="BKF853" s="14"/>
      <c r="BKG853" s="14"/>
      <c r="BKH853" s="14"/>
      <c r="BKI853" s="14"/>
      <c r="BKJ853" s="14"/>
      <c r="BKK853" s="14"/>
      <c r="BKL853" s="14"/>
      <c r="BKM853" s="14"/>
      <c r="BKN853" s="14"/>
      <c r="BKO853" s="14"/>
      <c r="BKP853" s="14"/>
      <c r="BKQ853" s="14"/>
      <c r="BKR853" s="14"/>
      <c r="BKS853" s="14"/>
      <c r="BKT853" s="14"/>
      <c r="BKU853" s="14"/>
      <c r="BKV853" s="14"/>
      <c r="BKW853" s="14"/>
      <c r="BKX853" s="14"/>
      <c r="BKY853" s="14"/>
      <c r="BKZ853" s="14"/>
      <c r="BLA853" s="14"/>
      <c r="BLB853" s="14"/>
      <c r="BLC853" s="14"/>
      <c r="BLD853" s="14"/>
      <c r="BLE853" s="14"/>
      <c r="BLF853" s="14"/>
      <c r="BLG853" s="14"/>
      <c r="BLH853" s="14"/>
      <c r="BLI853" s="14"/>
      <c r="BLJ853" s="14"/>
      <c r="BLK853" s="14"/>
      <c r="BLL853" s="14"/>
      <c r="BLM853" s="14"/>
      <c r="BLN853" s="14"/>
      <c r="BLO853" s="14"/>
      <c r="BLP853" s="14"/>
      <c r="BLQ853" s="14"/>
      <c r="BLR853" s="14"/>
      <c r="BLS853" s="14"/>
      <c r="BLT853" s="14"/>
      <c r="BLU853" s="14"/>
      <c r="BLV853" s="14"/>
      <c r="BLW853" s="14"/>
      <c r="BLX853" s="14"/>
      <c r="BLY853" s="14"/>
      <c r="BLZ853" s="14"/>
      <c r="BMA853" s="14"/>
      <c r="BMB853" s="14"/>
      <c r="BMC853" s="14"/>
      <c r="BMD853" s="14"/>
      <c r="BME853" s="14"/>
      <c r="BMF853" s="14"/>
      <c r="BMG853" s="14"/>
      <c r="BMH853" s="14"/>
      <c r="BMI853" s="14"/>
      <c r="BMJ853" s="14"/>
      <c r="BMK853" s="14"/>
      <c r="BML853" s="14"/>
      <c r="BMM853" s="14"/>
      <c r="BMN853" s="14"/>
      <c r="BMO853" s="14"/>
      <c r="BMP853" s="14"/>
      <c r="BMQ853" s="14"/>
      <c r="BMR853" s="14"/>
      <c r="BMS853" s="14"/>
      <c r="BMT853" s="14"/>
      <c r="BMU853" s="14"/>
      <c r="BMV853" s="14"/>
      <c r="BMW853" s="14"/>
      <c r="BMX853" s="14"/>
      <c r="BMY853" s="14"/>
      <c r="BMZ853" s="14"/>
      <c r="BNA853" s="14"/>
      <c r="BNB853" s="14"/>
      <c r="BNC853" s="14"/>
      <c r="BND853" s="14"/>
      <c r="BNE853" s="14"/>
      <c r="BNF853" s="14"/>
      <c r="BNG853" s="14"/>
      <c r="BNH853" s="14"/>
      <c r="BNI853" s="14"/>
      <c r="BNJ853" s="14"/>
      <c r="BNK853" s="14"/>
      <c r="BNL853" s="14"/>
      <c r="BNM853" s="14"/>
      <c r="BNN853" s="14"/>
      <c r="BNO853" s="14"/>
      <c r="BNP853" s="14"/>
      <c r="BNQ853" s="14"/>
      <c r="BNR853" s="14"/>
      <c r="BNS853" s="14"/>
      <c r="BNT853" s="14"/>
      <c r="BNU853" s="14"/>
      <c r="BNV853" s="14"/>
      <c r="BNW853" s="14"/>
      <c r="BNX853" s="14"/>
      <c r="BNY853" s="14"/>
      <c r="BNZ853" s="14"/>
      <c r="BOA853" s="14"/>
      <c r="BOB853" s="14"/>
      <c r="BOC853" s="14"/>
      <c r="BOD853" s="14"/>
      <c r="BOE853" s="14"/>
      <c r="BOF853" s="14"/>
      <c r="BOG853" s="14"/>
      <c r="BOH853" s="14"/>
      <c r="BOI853" s="14"/>
      <c r="BOJ853" s="14"/>
      <c r="BOK853" s="14"/>
      <c r="BOL853" s="14"/>
      <c r="BOM853" s="14"/>
      <c r="BON853" s="14"/>
      <c r="BOO853" s="14"/>
      <c r="BOP853" s="14"/>
      <c r="BOQ853" s="14"/>
      <c r="BOR853" s="14"/>
      <c r="BOS853" s="14"/>
      <c r="BOT853" s="14"/>
      <c r="BOU853" s="14"/>
      <c r="BOV853" s="14"/>
      <c r="BOW853" s="14"/>
      <c r="BOX853" s="14"/>
      <c r="BOY853" s="14"/>
      <c r="BOZ853" s="14"/>
      <c r="BPA853" s="14"/>
      <c r="BPB853" s="14"/>
      <c r="BPC853" s="14"/>
      <c r="BPD853" s="14"/>
      <c r="BPE853" s="14"/>
      <c r="BPF853" s="14"/>
      <c r="BPG853" s="14"/>
      <c r="BPH853" s="14"/>
      <c r="BPI853" s="14"/>
      <c r="BPJ853" s="14"/>
      <c r="BPK853" s="14"/>
      <c r="BPL853" s="14"/>
      <c r="BPM853" s="14"/>
      <c r="BPN853" s="14"/>
      <c r="BPO853" s="14"/>
      <c r="BPP853" s="14"/>
      <c r="BPQ853" s="14"/>
      <c r="BPR853" s="14"/>
      <c r="BPS853" s="14"/>
      <c r="BPT853" s="14"/>
      <c r="BPU853" s="14"/>
      <c r="BPV853" s="14"/>
      <c r="BPW853" s="14"/>
      <c r="BPX853" s="14"/>
      <c r="BPY853" s="14"/>
      <c r="BPZ853" s="14"/>
      <c r="BQA853" s="14"/>
      <c r="BQB853" s="14"/>
      <c r="BQC853" s="14"/>
      <c r="BQD853" s="14"/>
      <c r="BQE853" s="14"/>
      <c r="BQF853" s="14"/>
      <c r="BQG853" s="14"/>
      <c r="BQH853" s="14"/>
      <c r="BQI853" s="14"/>
      <c r="BQJ853" s="14"/>
      <c r="BQK853" s="14"/>
      <c r="BQL853" s="14"/>
      <c r="BQM853" s="14"/>
      <c r="BQN853" s="14"/>
      <c r="BQO853" s="14"/>
      <c r="BQP853" s="14"/>
      <c r="BQQ853" s="14"/>
      <c r="BQR853" s="14"/>
      <c r="BQS853" s="14"/>
      <c r="BQT853" s="14"/>
      <c r="BQU853" s="14"/>
      <c r="BQV853" s="14"/>
      <c r="BQW853" s="14"/>
      <c r="BQX853" s="14"/>
      <c r="BQY853" s="14"/>
      <c r="BQZ853" s="14"/>
      <c r="BRA853" s="14"/>
      <c r="BRB853" s="14"/>
      <c r="BRC853" s="14"/>
      <c r="BRD853" s="14"/>
      <c r="BRE853" s="14"/>
      <c r="BRF853" s="14"/>
      <c r="BRG853" s="14"/>
      <c r="BRH853" s="14"/>
      <c r="BRI853" s="14"/>
      <c r="BRJ853" s="14"/>
      <c r="BRK853" s="14"/>
      <c r="BRL853" s="14"/>
      <c r="BRM853" s="14"/>
      <c r="BRN853" s="14"/>
      <c r="BRO853" s="14"/>
      <c r="BRP853" s="14"/>
      <c r="BRQ853" s="14"/>
      <c r="BRR853" s="14"/>
      <c r="BRS853" s="14"/>
      <c r="BRT853" s="14"/>
      <c r="BRU853" s="14"/>
      <c r="BRV853" s="14"/>
      <c r="BRW853" s="14"/>
      <c r="BRX853" s="14"/>
      <c r="BRY853" s="14"/>
      <c r="BRZ853" s="14"/>
      <c r="BSA853" s="14"/>
      <c r="BSB853" s="14"/>
      <c r="BSC853" s="14"/>
      <c r="BSD853" s="14"/>
      <c r="BSE853" s="14"/>
      <c r="BSF853" s="14"/>
      <c r="BSG853" s="14"/>
      <c r="BSH853" s="14"/>
      <c r="BSI853" s="14"/>
      <c r="BSJ853" s="14"/>
      <c r="BSK853" s="14"/>
      <c r="BSL853" s="14"/>
      <c r="BSM853" s="14"/>
      <c r="BSN853" s="14"/>
      <c r="BSO853" s="14"/>
      <c r="BSP853" s="14"/>
      <c r="BSQ853" s="14"/>
      <c r="BSR853" s="14"/>
      <c r="BSS853" s="14"/>
      <c r="BST853" s="14"/>
      <c r="BSU853" s="14"/>
      <c r="BSV853" s="14"/>
      <c r="BSW853" s="14"/>
      <c r="BSX853" s="14"/>
      <c r="BSY853" s="14"/>
      <c r="BSZ853" s="14"/>
      <c r="BTA853" s="14"/>
      <c r="BTB853" s="14"/>
      <c r="BTC853" s="14"/>
      <c r="BTD853" s="14"/>
      <c r="BTE853" s="14"/>
      <c r="BTF853" s="14"/>
      <c r="BTG853" s="14"/>
      <c r="BTH853" s="14"/>
      <c r="BTI853" s="14"/>
      <c r="BTJ853" s="14"/>
      <c r="BTK853" s="14"/>
      <c r="BTL853" s="14"/>
      <c r="BTM853" s="14"/>
      <c r="BTN853" s="14"/>
      <c r="BTO853" s="14"/>
      <c r="BTP853" s="14"/>
      <c r="BTQ853" s="14"/>
      <c r="BTR853" s="14"/>
      <c r="BTS853" s="14"/>
      <c r="BTT853" s="14"/>
      <c r="BTU853" s="14"/>
      <c r="BTV853" s="14"/>
      <c r="BTW853" s="14"/>
      <c r="BTX853" s="14"/>
      <c r="BTY853" s="14"/>
      <c r="BTZ853" s="14"/>
      <c r="BUA853" s="14"/>
      <c r="BUB853" s="14"/>
      <c r="BUC853" s="14"/>
      <c r="BUD853" s="14"/>
      <c r="BUE853" s="14"/>
      <c r="BUF853" s="14"/>
      <c r="BUG853" s="14"/>
      <c r="BUH853" s="14"/>
      <c r="BUI853" s="14"/>
      <c r="BUJ853" s="14"/>
      <c r="BUK853" s="14"/>
      <c r="BUL853" s="14"/>
      <c r="BUM853" s="14"/>
      <c r="BUN853" s="14"/>
      <c r="BUO853" s="14"/>
      <c r="BUP853" s="14"/>
      <c r="BUQ853" s="14"/>
      <c r="BUR853" s="14"/>
      <c r="BUS853" s="14"/>
      <c r="BUT853" s="14"/>
      <c r="BUU853" s="14"/>
      <c r="BUV853" s="14"/>
      <c r="BUW853" s="14"/>
      <c r="BUX853" s="14"/>
      <c r="BUY853" s="14"/>
      <c r="BUZ853" s="14"/>
      <c r="BVA853" s="14"/>
      <c r="BVB853" s="14"/>
      <c r="BVC853" s="14"/>
      <c r="BVD853" s="14"/>
      <c r="BVE853" s="14"/>
      <c r="BVF853" s="14"/>
      <c r="BVG853" s="14"/>
      <c r="BVH853" s="14"/>
      <c r="BVI853" s="14"/>
      <c r="BVJ853" s="14"/>
      <c r="BVK853" s="14"/>
      <c r="BVL853" s="14"/>
      <c r="BVM853" s="14"/>
      <c r="BVN853" s="14"/>
      <c r="BVO853" s="14"/>
      <c r="BVP853" s="14"/>
      <c r="BVQ853" s="14"/>
      <c r="BVR853" s="14"/>
      <c r="BVS853" s="14"/>
      <c r="BVT853" s="14"/>
      <c r="BVU853" s="14"/>
      <c r="BVV853" s="14"/>
      <c r="BVW853" s="14"/>
      <c r="BVX853" s="14"/>
      <c r="BVY853" s="14"/>
      <c r="BVZ853" s="14"/>
      <c r="BWA853" s="14"/>
      <c r="BWB853" s="14"/>
      <c r="BWC853" s="14"/>
      <c r="BWD853" s="14"/>
      <c r="BWE853" s="14"/>
      <c r="BWF853" s="14"/>
      <c r="BWG853" s="14"/>
      <c r="BWH853" s="14"/>
      <c r="BWI853" s="14"/>
      <c r="BWJ853" s="14"/>
      <c r="BWK853" s="14"/>
      <c r="BWL853" s="14"/>
      <c r="BWM853" s="14"/>
      <c r="BWN853" s="14"/>
      <c r="BWO853" s="14"/>
      <c r="BWP853" s="14"/>
      <c r="BWQ853" s="14"/>
      <c r="BWR853" s="14"/>
      <c r="BWS853" s="14"/>
      <c r="BWT853" s="14"/>
      <c r="BWU853" s="14"/>
      <c r="BWV853" s="14"/>
      <c r="BWW853" s="14"/>
      <c r="BWX853" s="14"/>
      <c r="BWY853" s="14"/>
      <c r="BWZ853" s="14"/>
      <c r="BXA853" s="14"/>
      <c r="BXB853" s="14"/>
      <c r="BXC853" s="14"/>
      <c r="BXD853" s="14"/>
      <c r="BXE853" s="14"/>
      <c r="BXF853" s="14"/>
      <c r="BXG853" s="14"/>
      <c r="BXH853" s="14"/>
      <c r="BXI853" s="14"/>
      <c r="BXJ853" s="14"/>
      <c r="BXK853" s="14"/>
      <c r="BXL853" s="14"/>
      <c r="BXM853" s="14"/>
      <c r="BXN853" s="14"/>
      <c r="BXO853" s="14"/>
      <c r="BXP853" s="14"/>
      <c r="BXQ853" s="14"/>
      <c r="BXR853" s="14"/>
      <c r="BXS853" s="14"/>
      <c r="BXT853" s="14"/>
      <c r="BXU853" s="14"/>
      <c r="BXV853" s="14"/>
      <c r="BXW853" s="14"/>
      <c r="BXX853" s="14"/>
      <c r="BXY853" s="14"/>
      <c r="BXZ853" s="14"/>
      <c r="BYA853" s="14"/>
      <c r="BYB853" s="14"/>
      <c r="BYC853" s="14"/>
      <c r="BYD853" s="14"/>
      <c r="BYE853" s="14"/>
      <c r="BYF853" s="14"/>
      <c r="BYG853" s="14"/>
      <c r="BYH853" s="14"/>
      <c r="BYI853" s="14"/>
      <c r="BYJ853" s="14"/>
      <c r="BYK853" s="14"/>
      <c r="BYL853" s="14"/>
      <c r="BYM853" s="14"/>
      <c r="BYN853" s="14"/>
      <c r="BYO853" s="14"/>
      <c r="BYP853" s="14"/>
      <c r="BYQ853" s="14"/>
      <c r="BYR853" s="14"/>
      <c r="BYS853" s="14"/>
      <c r="BYT853" s="14"/>
      <c r="BYU853" s="14"/>
      <c r="BYV853" s="14"/>
      <c r="BYW853" s="14"/>
      <c r="BYX853" s="14"/>
      <c r="BYY853" s="14"/>
      <c r="BYZ853" s="14"/>
      <c r="BZA853" s="14"/>
      <c r="BZB853" s="14"/>
      <c r="BZC853" s="14"/>
      <c r="BZD853" s="14"/>
      <c r="BZE853" s="14"/>
      <c r="BZF853" s="14"/>
      <c r="BZG853" s="14"/>
      <c r="BZH853" s="14"/>
      <c r="BZI853" s="14"/>
      <c r="BZJ853" s="14"/>
      <c r="BZK853" s="14"/>
      <c r="BZL853" s="14"/>
      <c r="BZM853" s="14"/>
      <c r="BZN853" s="14"/>
      <c r="BZO853" s="14"/>
      <c r="BZP853" s="14"/>
      <c r="BZQ853" s="14"/>
      <c r="BZR853" s="14"/>
      <c r="BZS853" s="14"/>
      <c r="BZT853" s="14"/>
      <c r="BZU853" s="14"/>
      <c r="BZV853" s="14"/>
      <c r="BZW853" s="14"/>
      <c r="BZX853" s="14"/>
      <c r="BZY853" s="14"/>
      <c r="BZZ853" s="14"/>
      <c r="CAA853" s="14"/>
      <c r="CAB853" s="14"/>
      <c r="CAC853" s="14"/>
      <c r="CAD853" s="14"/>
      <c r="CAE853" s="14"/>
      <c r="CAF853" s="14"/>
      <c r="CAG853" s="14"/>
      <c r="CAH853" s="14"/>
      <c r="CAI853" s="14"/>
      <c r="CAJ853" s="14"/>
      <c r="CAK853" s="14"/>
      <c r="CAL853" s="14"/>
      <c r="CAM853" s="14"/>
      <c r="CAN853" s="14"/>
      <c r="CAO853" s="14"/>
      <c r="CAP853" s="14"/>
      <c r="CAQ853" s="14"/>
      <c r="CAR853" s="14"/>
      <c r="CAS853" s="14"/>
      <c r="CAT853" s="14"/>
      <c r="CAU853" s="14"/>
      <c r="CAV853" s="14"/>
      <c r="CAW853" s="14"/>
      <c r="CAX853" s="14"/>
      <c r="CAY853" s="14"/>
      <c r="CAZ853" s="14"/>
      <c r="CBA853" s="14"/>
      <c r="CBB853" s="14"/>
      <c r="CBC853" s="14"/>
      <c r="CBD853" s="14"/>
      <c r="CBE853" s="14"/>
      <c r="CBF853" s="14"/>
      <c r="CBG853" s="14"/>
      <c r="CBH853" s="14"/>
      <c r="CBI853" s="14"/>
      <c r="CBJ853" s="14"/>
      <c r="CBK853" s="14"/>
      <c r="CBL853" s="14"/>
      <c r="CBM853" s="14"/>
      <c r="CBN853" s="14"/>
      <c r="CBO853" s="14"/>
      <c r="CBP853" s="14"/>
      <c r="CBQ853" s="14"/>
      <c r="CBR853" s="14"/>
      <c r="CBS853" s="14"/>
      <c r="CBT853" s="14"/>
      <c r="CBU853" s="14"/>
      <c r="CBV853" s="14"/>
      <c r="CBW853" s="14"/>
      <c r="CBX853" s="14"/>
      <c r="CBY853" s="14"/>
      <c r="CBZ853" s="14"/>
      <c r="CCA853" s="14"/>
      <c r="CCB853" s="14"/>
      <c r="CCC853" s="14"/>
      <c r="CCD853" s="14"/>
      <c r="CCE853" s="14"/>
      <c r="CCF853" s="14"/>
      <c r="CCG853" s="14"/>
      <c r="CCH853" s="14"/>
      <c r="CCI853" s="14"/>
      <c r="CCJ853" s="14"/>
      <c r="CCK853" s="14"/>
      <c r="CCL853" s="14"/>
      <c r="CCM853" s="14"/>
      <c r="CCN853" s="14"/>
      <c r="CCO853" s="14"/>
      <c r="CCP853" s="14"/>
      <c r="CCQ853" s="14"/>
      <c r="CCR853" s="14"/>
      <c r="CCS853" s="14"/>
      <c r="CCT853" s="14"/>
      <c r="CCU853" s="14"/>
      <c r="CCV853" s="14"/>
      <c r="CCW853" s="14"/>
      <c r="CCX853" s="14"/>
      <c r="CCY853" s="14"/>
      <c r="CCZ853" s="14"/>
      <c r="CDA853" s="14"/>
      <c r="CDB853" s="14"/>
      <c r="CDC853" s="14"/>
      <c r="CDD853" s="14"/>
      <c r="CDE853" s="14"/>
      <c r="CDF853" s="14"/>
      <c r="CDG853" s="14"/>
      <c r="CDH853" s="14"/>
      <c r="CDI853" s="14"/>
      <c r="CDJ853" s="14"/>
      <c r="CDK853" s="14"/>
      <c r="CDL853" s="14"/>
      <c r="CDM853" s="14"/>
      <c r="CDN853" s="14"/>
      <c r="CDO853" s="14"/>
      <c r="CDP853" s="14"/>
      <c r="CDQ853" s="14"/>
      <c r="CDR853" s="14"/>
      <c r="CDS853" s="14"/>
      <c r="CDT853" s="14"/>
      <c r="CDU853" s="14"/>
      <c r="CDV853" s="14"/>
      <c r="CDW853" s="14"/>
      <c r="CDX853" s="14"/>
      <c r="CDY853" s="14"/>
      <c r="CDZ853" s="14"/>
      <c r="CEA853" s="14"/>
      <c r="CEB853" s="14"/>
      <c r="CEC853" s="14"/>
      <c r="CED853" s="14"/>
      <c r="CEE853" s="14"/>
      <c r="CEF853" s="14"/>
      <c r="CEG853" s="14"/>
      <c r="CEH853" s="14"/>
      <c r="CEI853" s="14"/>
      <c r="CEJ853" s="14"/>
      <c r="CEK853" s="14"/>
      <c r="CEL853" s="14"/>
      <c r="CEM853" s="14"/>
      <c r="CEN853" s="14"/>
      <c r="CEO853" s="14"/>
      <c r="CEP853" s="14"/>
      <c r="CEQ853" s="14"/>
      <c r="CER853" s="14"/>
      <c r="CES853" s="14"/>
      <c r="CET853" s="14"/>
      <c r="CEU853" s="14"/>
      <c r="CEV853" s="14"/>
      <c r="CEW853" s="14"/>
      <c r="CEX853" s="14"/>
      <c r="CEY853" s="14"/>
      <c r="CEZ853" s="14"/>
      <c r="CFA853" s="14"/>
      <c r="CFB853" s="14"/>
      <c r="CFC853" s="14"/>
      <c r="CFD853" s="14"/>
      <c r="CFE853" s="14"/>
      <c r="CFF853" s="14"/>
      <c r="CFG853" s="14"/>
      <c r="CFH853" s="14"/>
      <c r="CFI853" s="14"/>
      <c r="CFJ853" s="14"/>
      <c r="CFK853" s="14"/>
      <c r="CFL853" s="14"/>
      <c r="CFM853" s="14"/>
      <c r="CFN853" s="14"/>
      <c r="CFO853" s="14"/>
      <c r="CFP853" s="14"/>
      <c r="CFQ853" s="14"/>
      <c r="CFR853" s="14"/>
      <c r="CFS853" s="14"/>
      <c r="CFT853" s="14"/>
      <c r="CFU853" s="14"/>
      <c r="CFV853" s="14"/>
      <c r="CFW853" s="14"/>
      <c r="CFX853" s="14"/>
      <c r="CFY853" s="14"/>
      <c r="CFZ853" s="14"/>
      <c r="CGA853" s="14"/>
      <c r="CGB853" s="14"/>
      <c r="CGC853" s="14"/>
      <c r="CGD853" s="14"/>
      <c r="CGE853" s="14"/>
      <c r="CGF853" s="14"/>
      <c r="CGG853" s="14"/>
      <c r="CGH853" s="14"/>
      <c r="CGI853" s="14"/>
      <c r="CGJ853" s="14"/>
      <c r="CGK853" s="14"/>
      <c r="CGL853" s="14"/>
      <c r="CGM853" s="14"/>
      <c r="CGN853" s="14"/>
      <c r="CGO853" s="14"/>
      <c r="CGP853" s="14"/>
      <c r="CGQ853" s="14"/>
      <c r="CGR853" s="14"/>
      <c r="CGS853" s="14"/>
      <c r="CGT853" s="14"/>
      <c r="CGU853" s="14"/>
      <c r="CGV853" s="14"/>
      <c r="CGW853" s="14"/>
      <c r="CGX853" s="14"/>
      <c r="CGY853" s="14"/>
      <c r="CGZ853" s="14"/>
      <c r="CHA853" s="14"/>
      <c r="CHB853" s="14"/>
      <c r="CHC853" s="14"/>
      <c r="CHD853" s="14"/>
      <c r="CHE853" s="14"/>
      <c r="CHF853" s="14"/>
      <c r="CHG853" s="14"/>
      <c r="CHH853" s="14"/>
      <c r="CHI853" s="14"/>
      <c r="CHJ853" s="14"/>
      <c r="CHK853" s="14"/>
      <c r="CHL853" s="14"/>
      <c r="CHM853" s="14"/>
      <c r="CHN853" s="14"/>
      <c r="CHO853" s="14"/>
      <c r="CHP853" s="14"/>
      <c r="CHQ853" s="14"/>
      <c r="CHR853" s="14"/>
      <c r="CHS853" s="14"/>
      <c r="CHT853" s="14"/>
      <c r="CHU853" s="14"/>
      <c r="CHV853" s="14"/>
      <c r="CHW853" s="14"/>
      <c r="CHX853" s="14"/>
      <c r="CHY853" s="14"/>
      <c r="CHZ853" s="14"/>
      <c r="CIA853" s="14"/>
      <c r="CIB853" s="14"/>
      <c r="CIC853" s="14"/>
      <c r="CID853" s="14"/>
      <c r="CIE853" s="14"/>
      <c r="CIF853" s="14"/>
      <c r="CIG853" s="14"/>
      <c r="CIH853" s="14"/>
      <c r="CII853" s="14"/>
      <c r="CIJ853" s="14"/>
      <c r="CIK853" s="14"/>
      <c r="CIL853" s="14"/>
      <c r="CIM853" s="14"/>
      <c r="CIN853" s="14"/>
      <c r="CIO853" s="14"/>
      <c r="CIP853" s="14"/>
      <c r="CIQ853" s="14"/>
      <c r="CIR853" s="14"/>
      <c r="CIS853" s="14"/>
      <c r="CIT853" s="14"/>
      <c r="CIU853" s="14"/>
      <c r="CIV853" s="14"/>
      <c r="CIW853" s="14"/>
      <c r="CIX853" s="14"/>
      <c r="CIY853" s="14"/>
      <c r="CIZ853" s="14"/>
      <c r="CJA853" s="14"/>
      <c r="CJB853" s="14"/>
      <c r="CJC853" s="14"/>
      <c r="CJD853" s="14"/>
      <c r="CJE853" s="14"/>
      <c r="CJF853" s="14"/>
      <c r="CJG853" s="14"/>
      <c r="CJH853" s="14"/>
      <c r="CJI853" s="14"/>
      <c r="CJJ853" s="14"/>
      <c r="CJK853" s="14"/>
      <c r="CJL853" s="14"/>
      <c r="CJM853" s="14"/>
      <c r="CJN853" s="14"/>
      <c r="CJO853" s="14"/>
      <c r="CJP853" s="14"/>
      <c r="CJQ853" s="14"/>
      <c r="CJR853" s="14"/>
      <c r="CJS853" s="14"/>
      <c r="CJT853" s="14"/>
      <c r="CJU853" s="14"/>
      <c r="CJV853" s="14"/>
      <c r="CJW853" s="14"/>
      <c r="CJX853" s="14"/>
      <c r="CJY853" s="14"/>
      <c r="CJZ853" s="14"/>
      <c r="CKA853" s="14"/>
      <c r="CKB853" s="14"/>
      <c r="CKC853" s="14"/>
      <c r="CKD853" s="14"/>
      <c r="CKE853" s="14"/>
      <c r="CKF853" s="14"/>
      <c r="CKG853" s="14"/>
      <c r="CKH853" s="14"/>
      <c r="CKI853" s="14"/>
      <c r="CKJ853" s="14"/>
      <c r="CKK853" s="14"/>
      <c r="CKL853" s="14"/>
      <c r="CKM853" s="14"/>
      <c r="CKN853" s="14"/>
      <c r="CKO853" s="14"/>
      <c r="CKP853" s="14"/>
      <c r="CKQ853" s="14"/>
      <c r="CKR853" s="14"/>
      <c r="CKS853" s="14"/>
      <c r="CKT853" s="14"/>
      <c r="CKU853" s="14"/>
      <c r="CKV853" s="14"/>
      <c r="CKW853" s="14"/>
      <c r="CKX853" s="14"/>
      <c r="CKY853" s="14"/>
      <c r="CKZ853" s="14"/>
      <c r="CLA853" s="14"/>
      <c r="CLB853" s="14"/>
      <c r="CLC853" s="14"/>
      <c r="CLD853" s="14"/>
      <c r="CLE853" s="14"/>
      <c r="CLF853" s="14"/>
      <c r="CLG853" s="14"/>
      <c r="CLH853" s="14"/>
      <c r="CLI853" s="14"/>
      <c r="CLJ853" s="14"/>
      <c r="CLK853" s="14"/>
      <c r="CLL853" s="14"/>
      <c r="CLM853" s="14"/>
      <c r="CLN853" s="14"/>
      <c r="CLO853" s="14"/>
      <c r="CLP853" s="14"/>
      <c r="CLQ853" s="14"/>
      <c r="CLR853" s="14"/>
      <c r="CLS853" s="14"/>
      <c r="CLT853" s="14"/>
      <c r="CLU853" s="14"/>
      <c r="CLV853" s="14"/>
      <c r="CLW853" s="14"/>
      <c r="CLX853" s="14"/>
      <c r="CLY853" s="14"/>
      <c r="CLZ853" s="14"/>
      <c r="CMA853" s="14"/>
      <c r="CMB853" s="14"/>
      <c r="CMC853" s="14"/>
      <c r="CMD853" s="14"/>
      <c r="CME853" s="14"/>
      <c r="CMF853" s="14"/>
      <c r="CMG853" s="14"/>
      <c r="CMH853" s="14"/>
      <c r="CMI853" s="14"/>
      <c r="CMJ853" s="14"/>
      <c r="CMK853" s="14"/>
      <c r="CML853" s="14"/>
      <c r="CMM853" s="14"/>
      <c r="CMN853" s="14"/>
      <c r="CMO853" s="14"/>
      <c r="CMP853" s="14"/>
      <c r="CMQ853" s="14"/>
      <c r="CMR853" s="14"/>
      <c r="CMS853" s="14"/>
      <c r="CMT853" s="14"/>
      <c r="CMU853" s="14"/>
      <c r="CMV853" s="14"/>
      <c r="CMW853" s="14"/>
      <c r="CMX853" s="14"/>
      <c r="CMY853" s="14"/>
      <c r="CMZ853" s="14"/>
      <c r="CNA853" s="14"/>
      <c r="CNB853" s="14"/>
      <c r="CNC853" s="14"/>
      <c r="CND853" s="14"/>
      <c r="CNE853" s="14"/>
      <c r="CNF853" s="14"/>
      <c r="CNG853" s="14"/>
      <c r="CNH853" s="14"/>
      <c r="CNI853" s="14"/>
      <c r="CNJ853" s="14"/>
      <c r="CNK853" s="14"/>
      <c r="CNL853" s="14"/>
      <c r="CNM853" s="14"/>
      <c r="CNN853" s="14"/>
      <c r="CNO853" s="14"/>
      <c r="CNP853" s="14"/>
      <c r="CNQ853" s="14"/>
      <c r="CNR853" s="14"/>
      <c r="CNS853" s="14"/>
      <c r="CNT853" s="14"/>
      <c r="CNU853" s="14"/>
      <c r="CNV853" s="14"/>
      <c r="CNW853" s="14"/>
      <c r="CNX853" s="14"/>
      <c r="CNY853" s="14"/>
      <c r="CNZ853" s="14"/>
      <c r="COA853" s="14"/>
      <c r="COB853" s="14"/>
      <c r="COC853" s="14"/>
      <c r="COD853" s="14"/>
      <c r="COE853" s="14"/>
      <c r="COF853" s="14"/>
      <c r="COG853" s="14"/>
      <c r="COH853" s="14"/>
      <c r="COI853" s="14"/>
      <c r="COJ853" s="14"/>
      <c r="COK853" s="14"/>
      <c r="COL853" s="14"/>
      <c r="COM853" s="14"/>
      <c r="CON853" s="14"/>
      <c r="COO853" s="14"/>
      <c r="COP853" s="14"/>
      <c r="COQ853" s="14"/>
      <c r="COR853" s="14"/>
      <c r="COS853" s="14"/>
      <c r="COT853" s="14"/>
      <c r="COU853" s="14"/>
      <c r="COV853" s="14"/>
      <c r="COW853" s="14"/>
      <c r="COX853" s="14"/>
      <c r="COY853" s="14"/>
      <c r="COZ853" s="14"/>
      <c r="CPA853" s="14"/>
      <c r="CPB853" s="14"/>
      <c r="CPC853" s="14"/>
      <c r="CPD853" s="14"/>
      <c r="CPE853" s="14"/>
      <c r="CPF853" s="14"/>
      <c r="CPG853" s="14"/>
      <c r="CPH853" s="14"/>
      <c r="CPI853" s="14"/>
      <c r="CPJ853" s="14"/>
      <c r="CPK853" s="14"/>
      <c r="CPL853" s="14"/>
      <c r="CPM853" s="14"/>
      <c r="CPN853" s="14"/>
      <c r="CPO853" s="14"/>
      <c r="CPP853" s="14"/>
      <c r="CPQ853" s="14"/>
      <c r="CPR853" s="14"/>
      <c r="CPS853" s="14"/>
      <c r="CPT853" s="14"/>
      <c r="CPU853" s="14"/>
      <c r="CPV853" s="14"/>
      <c r="CPW853" s="14"/>
      <c r="CPX853" s="14"/>
      <c r="CPY853" s="14"/>
      <c r="CPZ853" s="14"/>
      <c r="CQA853" s="14"/>
      <c r="CQB853" s="14"/>
      <c r="CQC853" s="14"/>
      <c r="CQD853" s="14"/>
      <c r="CQE853" s="14"/>
      <c r="CQF853" s="14"/>
      <c r="CQG853" s="14"/>
      <c r="CQH853" s="14"/>
      <c r="CQI853" s="14"/>
      <c r="CQJ853" s="14"/>
      <c r="CQK853" s="14"/>
      <c r="CQL853" s="14"/>
      <c r="CQM853" s="14"/>
      <c r="CQN853" s="14"/>
      <c r="CQO853" s="14"/>
      <c r="CQP853" s="14"/>
      <c r="CQQ853" s="14"/>
      <c r="CQR853" s="14"/>
      <c r="CQS853" s="14"/>
      <c r="CQT853" s="14"/>
      <c r="CQU853" s="14"/>
      <c r="CQV853" s="14"/>
      <c r="CQW853" s="14"/>
      <c r="CQX853" s="14"/>
      <c r="CQY853" s="14"/>
      <c r="CQZ853" s="14"/>
      <c r="CRA853" s="14"/>
      <c r="CRB853" s="14"/>
      <c r="CRC853" s="14"/>
      <c r="CRD853" s="14"/>
      <c r="CRE853" s="14"/>
      <c r="CRF853" s="14"/>
      <c r="CRG853" s="14"/>
      <c r="CRH853" s="14"/>
      <c r="CRI853" s="14"/>
      <c r="CRJ853" s="14"/>
      <c r="CRK853" s="14"/>
      <c r="CRL853" s="14"/>
      <c r="CRM853" s="14"/>
      <c r="CRN853" s="14"/>
      <c r="CRO853" s="14"/>
      <c r="CRP853" s="14"/>
      <c r="CRQ853" s="14"/>
      <c r="CRR853" s="14"/>
      <c r="CRS853" s="14"/>
      <c r="CRT853" s="14"/>
      <c r="CRU853" s="14"/>
      <c r="CRV853" s="14"/>
      <c r="CRW853" s="14"/>
      <c r="CRX853" s="14"/>
      <c r="CRY853" s="14"/>
      <c r="CRZ853" s="14"/>
      <c r="CSA853" s="14"/>
      <c r="CSB853" s="14"/>
      <c r="CSC853" s="14"/>
      <c r="CSD853" s="14"/>
      <c r="CSE853" s="14"/>
      <c r="CSF853" s="14"/>
      <c r="CSG853" s="14"/>
      <c r="CSH853" s="14"/>
      <c r="CSI853" s="14"/>
      <c r="CSJ853" s="14"/>
      <c r="CSK853" s="14"/>
      <c r="CSL853" s="14"/>
      <c r="CSM853" s="14"/>
      <c r="CSN853" s="14"/>
      <c r="CSO853" s="14"/>
      <c r="CSP853" s="14"/>
      <c r="CSQ853" s="14"/>
      <c r="CSR853" s="14"/>
      <c r="CSS853" s="14"/>
      <c r="CST853" s="14"/>
      <c r="CSU853" s="14"/>
      <c r="CSV853" s="14"/>
      <c r="CSW853" s="14"/>
      <c r="CSX853" s="14"/>
      <c r="CSY853" s="14"/>
      <c r="CSZ853" s="14"/>
      <c r="CTA853" s="14"/>
      <c r="CTB853" s="14"/>
      <c r="CTC853" s="14"/>
      <c r="CTD853" s="14"/>
      <c r="CTE853" s="14"/>
      <c r="CTF853" s="14"/>
      <c r="CTG853" s="14"/>
      <c r="CTH853" s="14"/>
      <c r="CTI853" s="14"/>
      <c r="CTJ853" s="14"/>
      <c r="CTK853" s="14"/>
      <c r="CTL853" s="14"/>
      <c r="CTM853" s="14"/>
      <c r="CTN853" s="14"/>
      <c r="CTO853" s="14"/>
      <c r="CTP853" s="14"/>
      <c r="CTQ853" s="14"/>
      <c r="CTR853" s="14"/>
      <c r="CTS853" s="14"/>
      <c r="CTT853" s="14"/>
      <c r="CTU853" s="14"/>
      <c r="CTV853" s="14"/>
      <c r="CTW853" s="14"/>
      <c r="CTX853" s="14"/>
      <c r="CTY853" s="14"/>
      <c r="CTZ853" s="14"/>
      <c r="CUA853" s="14"/>
      <c r="CUB853" s="14"/>
      <c r="CUC853" s="14"/>
      <c r="CUD853" s="14"/>
      <c r="CUE853" s="14"/>
      <c r="CUF853" s="14"/>
      <c r="CUG853" s="14"/>
      <c r="CUH853" s="14"/>
      <c r="CUI853" s="14"/>
      <c r="CUJ853" s="14"/>
      <c r="CUK853" s="14"/>
      <c r="CUL853" s="14"/>
      <c r="CUM853" s="14"/>
      <c r="CUN853" s="14"/>
      <c r="CUO853" s="14"/>
      <c r="CUP853" s="14"/>
      <c r="CUQ853" s="14"/>
      <c r="CUR853" s="14"/>
      <c r="CUS853" s="14"/>
      <c r="CUT853" s="14"/>
      <c r="CUU853" s="14"/>
      <c r="CUV853" s="14"/>
      <c r="CUW853" s="14"/>
      <c r="CUX853" s="14"/>
      <c r="CUY853" s="14"/>
      <c r="CUZ853" s="14"/>
      <c r="CVA853" s="14"/>
      <c r="CVB853" s="14"/>
      <c r="CVC853" s="14"/>
      <c r="CVD853" s="14"/>
      <c r="CVE853" s="14"/>
      <c r="CVF853" s="14"/>
      <c r="CVG853" s="14"/>
      <c r="CVH853" s="14"/>
      <c r="CVI853" s="14"/>
      <c r="CVJ853" s="14"/>
      <c r="CVK853" s="14"/>
      <c r="CVL853" s="14"/>
      <c r="CVM853" s="14"/>
      <c r="CVN853" s="14"/>
      <c r="CVO853" s="14"/>
      <c r="CVP853" s="14"/>
      <c r="CVQ853" s="14"/>
      <c r="CVR853" s="14"/>
      <c r="CVS853" s="14"/>
      <c r="CVT853" s="14"/>
      <c r="CVU853" s="14"/>
      <c r="CVV853" s="14"/>
      <c r="CVW853" s="14"/>
      <c r="CVX853" s="14"/>
      <c r="CVY853" s="14"/>
      <c r="CVZ853" s="14"/>
      <c r="CWA853" s="14"/>
      <c r="CWB853" s="14"/>
      <c r="CWC853" s="14"/>
      <c r="CWD853" s="14"/>
      <c r="CWE853" s="14"/>
      <c r="CWF853" s="14"/>
      <c r="CWG853" s="14"/>
      <c r="CWH853" s="14"/>
      <c r="CWI853" s="14"/>
      <c r="CWJ853" s="14"/>
      <c r="CWK853" s="14"/>
      <c r="CWL853" s="14"/>
      <c r="CWM853" s="14"/>
      <c r="CWN853" s="14"/>
      <c r="CWO853" s="14"/>
      <c r="CWP853" s="14"/>
      <c r="CWQ853" s="14"/>
      <c r="CWR853" s="14"/>
      <c r="CWS853" s="14"/>
      <c r="CWT853" s="14"/>
      <c r="CWU853" s="14"/>
      <c r="CWV853" s="14"/>
      <c r="CWW853" s="14"/>
      <c r="CWX853" s="14"/>
      <c r="CWY853" s="14"/>
      <c r="CWZ853" s="14"/>
      <c r="CXA853" s="14"/>
      <c r="CXB853" s="14"/>
      <c r="CXC853" s="14"/>
      <c r="CXD853" s="14"/>
      <c r="CXE853" s="14"/>
      <c r="CXF853" s="14"/>
      <c r="CXG853" s="14"/>
      <c r="CXH853" s="14"/>
      <c r="CXI853" s="14"/>
      <c r="CXJ853" s="14"/>
      <c r="CXK853" s="14"/>
      <c r="CXL853" s="14"/>
      <c r="CXM853" s="14"/>
      <c r="CXN853" s="14"/>
      <c r="CXO853" s="14"/>
      <c r="CXP853" s="14"/>
      <c r="CXQ853" s="14"/>
      <c r="CXR853" s="14"/>
      <c r="CXS853" s="14"/>
      <c r="CXT853" s="14"/>
      <c r="CXU853" s="14"/>
      <c r="CXV853" s="14"/>
      <c r="CXW853" s="14"/>
      <c r="CXX853" s="14"/>
      <c r="CXY853" s="14"/>
      <c r="CXZ853" s="14"/>
      <c r="CYA853" s="14"/>
      <c r="CYB853" s="14"/>
      <c r="CYC853" s="14"/>
      <c r="CYD853" s="14"/>
      <c r="CYE853" s="14"/>
      <c r="CYF853" s="14"/>
      <c r="CYG853" s="14"/>
      <c r="CYH853" s="14"/>
      <c r="CYI853" s="14"/>
      <c r="CYJ853" s="14"/>
      <c r="CYK853" s="14"/>
      <c r="CYL853" s="14"/>
      <c r="CYM853" s="14"/>
      <c r="CYN853" s="14"/>
      <c r="CYO853" s="14"/>
      <c r="CYP853" s="14"/>
      <c r="CYQ853" s="14"/>
      <c r="CYR853" s="14"/>
      <c r="CYS853" s="14"/>
      <c r="CYT853" s="14"/>
      <c r="CYU853" s="14"/>
      <c r="CYV853" s="14"/>
      <c r="CYW853" s="14"/>
      <c r="CYX853" s="14"/>
      <c r="CYY853" s="14"/>
      <c r="CYZ853" s="14"/>
      <c r="CZA853" s="14"/>
      <c r="CZB853" s="14"/>
      <c r="CZC853" s="14"/>
      <c r="CZD853" s="14"/>
      <c r="CZE853" s="14"/>
      <c r="CZF853" s="14"/>
      <c r="CZG853" s="14"/>
      <c r="CZH853" s="14"/>
      <c r="CZI853" s="14"/>
      <c r="CZJ853" s="14"/>
      <c r="CZK853" s="14"/>
      <c r="CZL853" s="14"/>
      <c r="CZM853" s="14"/>
      <c r="CZN853" s="14"/>
      <c r="CZO853" s="14"/>
      <c r="CZP853" s="14"/>
      <c r="CZQ853" s="14"/>
      <c r="CZR853" s="14"/>
      <c r="CZS853" s="14"/>
      <c r="CZT853" s="14"/>
      <c r="CZU853" s="14"/>
      <c r="CZV853" s="14"/>
      <c r="CZW853" s="14"/>
      <c r="CZX853" s="14"/>
      <c r="CZY853" s="14"/>
      <c r="CZZ853" s="14"/>
      <c r="DAA853" s="14"/>
      <c r="DAB853" s="14"/>
      <c r="DAC853" s="14"/>
      <c r="DAD853" s="14"/>
      <c r="DAE853" s="14"/>
      <c r="DAF853" s="14"/>
      <c r="DAG853" s="14"/>
      <c r="DAH853" s="14"/>
      <c r="DAI853" s="14"/>
      <c r="DAJ853" s="14"/>
      <c r="DAK853" s="14"/>
      <c r="DAL853" s="14"/>
      <c r="DAM853" s="14"/>
      <c r="DAN853" s="14"/>
      <c r="DAO853" s="14"/>
      <c r="DAP853" s="14"/>
      <c r="DAQ853" s="14"/>
      <c r="DAR853" s="14"/>
      <c r="DAS853" s="14"/>
      <c r="DAT853" s="14"/>
      <c r="DAU853" s="14"/>
      <c r="DAV853" s="14"/>
      <c r="DAW853" s="14"/>
      <c r="DAX853" s="14"/>
      <c r="DAY853" s="14"/>
      <c r="DAZ853" s="14"/>
      <c r="DBA853" s="14"/>
      <c r="DBB853" s="14"/>
      <c r="DBC853" s="14"/>
      <c r="DBD853" s="14"/>
      <c r="DBE853" s="14"/>
      <c r="DBF853" s="14"/>
      <c r="DBG853" s="14"/>
      <c r="DBH853" s="14"/>
      <c r="DBI853" s="14"/>
      <c r="DBJ853" s="14"/>
      <c r="DBK853" s="14"/>
      <c r="DBL853" s="14"/>
      <c r="DBM853" s="14"/>
      <c r="DBN853" s="14"/>
      <c r="DBO853" s="14"/>
      <c r="DBP853" s="14"/>
      <c r="DBQ853" s="14"/>
      <c r="DBR853" s="14"/>
      <c r="DBS853" s="14"/>
      <c r="DBT853" s="14"/>
      <c r="DBU853" s="14"/>
      <c r="DBV853" s="14"/>
      <c r="DBW853" s="14"/>
      <c r="DBX853" s="14"/>
      <c r="DBY853" s="14"/>
      <c r="DBZ853" s="14"/>
      <c r="DCA853" s="14"/>
      <c r="DCB853" s="14"/>
      <c r="DCC853" s="14"/>
      <c r="DCD853" s="14"/>
      <c r="DCE853" s="14"/>
      <c r="DCF853" s="14"/>
      <c r="DCG853" s="14"/>
      <c r="DCH853" s="14"/>
      <c r="DCI853" s="14"/>
      <c r="DCJ853" s="14"/>
      <c r="DCK853" s="14"/>
      <c r="DCL853" s="14"/>
      <c r="DCM853" s="14"/>
      <c r="DCN853" s="14"/>
      <c r="DCO853" s="14"/>
      <c r="DCP853" s="14"/>
      <c r="DCQ853" s="14"/>
      <c r="DCR853" s="14"/>
      <c r="DCS853" s="14"/>
      <c r="DCT853" s="14"/>
      <c r="DCU853" s="14"/>
      <c r="DCV853" s="14"/>
      <c r="DCW853" s="14"/>
      <c r="DCX853" s="14"/>
      <c r="DCY853" s="14"/>
      <c r="DCZ853" s="14"/>
      <c r="DDA853" s="14"/>
      <c r="DDB853" s="14"/>
      <c r="DDC853" s="14"/>
      <c r="DDD853" s="14"/>
      <c r="DDE853" s="14"/>
      <c r="DDF853" s="14"/>
      <c r="DDG853" s="14"/>
      <c r="DDH853" s="14"/>
      <c r="DDI853" s="14"/>
      <c r="DDJ853" s="14"/>
      <c r="DDK853" s="14"/>
      <c r="DDL853" s="14"/>
      <c r="DDM853" s="14"/>
      <c r="DDN853" s="14"/>
      <c r="DDO853" s="14"/>
      <c r="DDP853" s="14"/>
      <c r="DDQ853" s="14"/>
      <c r="DDR853" s="14"/>
      <c r="DDS853" s="14"/>
      <c r="DDT853" s="14"/>
      <c r="DDU853" s="14"/>
      <c r="DDV853" s="14"/>
      <c r="DDW853" s="14"/>
      <c r="DDX853" s="14"/>
      <c r="DDY853" s="14"/>
      <c r="DDZ853" s="14"/>
      <c r="DEA853" s="14"/>
      <c r="DEB853" s="14"/>
      <c r="DEC853" s="14"/>
      <c r="DED853" s="14"/>
      <c r="DEE853" s="14"/>
      <c r="DEF853" s="14"/>
      <c r="DEG853" s="14"/>
      <c r="DEH853" s="14"/>
      <c r="DEI853" s="14"/>
      <c r="DEJ853" s="14"/>
      <c r="DEK853" s="14"/>
      <c r="DEL853" s="14"/>
      <c r="DEM853" s="14"/>
      <c r="DEN853" s="14"/>
      <c r="DEO853" s="14"/>
      <c r="DEP853" s="14"/>
      <c r="DEQ853" s="14"/>
      <c r="DER853" s="14"/>
      <c r="DES853" s="14"/>
      <c r="DET853" s="14"/>
      <c r="DEU853" s="14"/>
      <c r="DEV853" s="14"/>
      <c r="DEW853" s="14"/>
      <c r="DEX853" s="14"/>
      <c r="DEY853" s="14"/>
      <c r="DEZ853" s="14"/>
      <c r="DFA853" s="14"/>
      <c r="DFB853" s="14"/>
      <c r="DFC853" s="14"/>
      <c r="DFD853" s="14"/>
      <c r="DFE853" s="14"/>
      <c r="DFF853" s="14"/>
      <c r="DFG853" s="14"/>
      <c r="DFH853" s="14"/>
      <c r="DFI853" s="14"/>
      <c r="DFJ853" s="14"/>
      <c r="DFK853" s="14"/>
      <c r="DFL853" s="14"/>
      <c r="DFM853" s="14"/>
      <c r="DFN853" s="14"/>
      <c r="DFO853" s="14"/>
      <c r="DFP853" s="14"/>
      <c r="DFQ853" s="14"/>
      <c r="DFR853" s="14"/>
      <c r="DFS853" s="14"/>
      <c r="DFT853" s="14"/>
      <c r="DFU853" s="14"/>
      <c r="DFV853" s="14"/>
      <c r="DFW853" s="14"/>
      <c r="DFX853" s="14"/>
      <c r="DFY853" s="14"/>
      <c r="DFZ853" s="14"/>
      <c r="DGA853" s="14"/>
      <c r="DGB853" s="14"/>
      <c r="DGC853" s="14"/>
      <c r="DGD853" s="14"/>
      <c r="DGE853" s="14"/>
      <c r="DGF853" s="14"/>
      <c r="DGG853" s="14"/>
      <c r="DGH853" s="14"/>
      <c r="DGI853" s="14"/>
      <c r="DGJ853" s="14"/>
      <c r="DGK853" s="14"/>
      <c r="DGL853" s="14"/>
      <c r="DGM853" s="14"/>
      <c r="DGN853" s="14"/>
      <c r="DGO853" s="14"/>
      <c r="DGP853" s="14"/>
      <c r="DGQ853" s="14"/>
      <c r="DGR853" s="14"/>
      <c r="DGS853" s="14"/>
      <c r="DGT853" s="14"/>
      <c r="DGU853" s="14"/>
      <c r="DGV853" s="14"/>
      <c r="DGW853" s="14"/>
      <c r="DGX853" s="14"/>
      <c r="DGY853" s="14"/>
      <c r="DGZ853" s="14"/>
      <c r="DHA853" s="14"/>
      <c r="DHB853" s="14"/>
      <c r="DHC853" s="14"/>
      <c r="DHD853" s="14"/>
      <c r="DHE853" s="14"/>
      <c r="DHF853" s="14"/>
      <c r="DHG853" s="14"/>
      <c r="DHH853" s="14"/>
      <c r="DHI853" s="14"/>
      <c r="DHJ853" s="14"/>
      <c r="DHK853" s="14"/>
      <c r="DHL853" s="14"/>
      <c r="DHM853" s="14"/>
      <c r="DHN853" s="14"/>
      <c r="DHO853" s="14"/>
      <c r="DHP853" s="14"/>
      <c r="DHQ853" s="14"/>
      <c r="DHR853" s="14"/>
      <c r="DHS853" s="14"/>
      <c r="DHT853" s="14"/>
      <c r="DHU853" s="14"/>
      <c r="DHV853" s="14"/>
      <c r="DHW853" s="14"/>
      <c r="DHX853" s="14"/>
      <c r="DHY853" s="14"/>
      <c r="DHZ853" s="14"/>
      <c r="DIA853" s="14"/>
      <c r="DIB853" s="14"/>
      <c r="DIC853" s="14"/>
      <c r="DID853" s="14"/>
      <c r="DIE853" s="14"/>
      <c r="DIF853" s="14"/>
      <c r="DIG853" s="14"/>
      <c r="DIH853" s="14"/>
      <c r="DII853" s="14"/>
      <c r="DIJ853" s="14"/>
      <c r="DIK853" s="14"/>
      <c r="DIL853" s="14"/>
      <c r="DIM853" s="14"/>
      <c r="DIN853" s="14"/>
      <c r="DIO853" s="14"/>
      <c r="DIP853" s="14"/>
      <c r="DIQ853" s="14"/>
      <c r="DIR853" s="14"/>
      <c r="DIS853" s="14"/>
      <c r="DIT853" s="14"/>
      <c r="DIU853" s="14"/>
      <c r="DIV853" s="14"/>
      <c r="DIW853" s="14"/>
      <c r="DIX853" s="14"/>
      <c r="DIY853" s="14"/>
      <c r="DIZ853" s="14"/>
      <c r="DJA853" s="14"/>
      <c r="DJB853" s="14"/>
      <c r="DJC853" s="14"/>
      <c r="DJD853" s="14"/>
      <c r="DJE853" s="14"/>
      <c r="DJF853" s="14"/>
      <c r="DJG853" s="14"/>
      <c r="DJH853" s="14"/>
      <c r="DJI853" s="14"/>
      <c r="DJJ853" s="14"/>
      <c r="DJK853" s="14"/>
      <c r="DJL853" s="14"/>
      <c r="DJM853" s="14"/>
      <c r="DJN853" s="14"/>
      <c r="DJO853" s="14"/>
      <c r="DJP853" s="14"/>
      <c r="DJQ853" s="14"/>
      <c r="DJR853" s="14"/>
      <c r="DJS853" s="14"/>
      <c r="DJT853" s="14"/>
      <c r="DJU853" s="14"/>
      <c r="DJV853" s="14"/>
      <c r="DJW853" s="14"/>
      <c r="DJX853" s="14"/>
      <c r="DJY853" s="14"/>
      <c r="DJZ853" s="14"/>
      <c r="DKA853" s="14"/>
      <c r="DKB853" s="14"/>
      <c r="DKC853" s="14"/>
      <c r="DKD853" s="14"/>
      <c r="DKE853" s="14"/>
      <c r="DKF853" s="14"/>
      <c r="DKG853" s="14"/>
      <c r="DKH853" s="14"/>
      <c r="DKI853" s="14"/>
      <c r="DKJ853" s="14"/>
      <c r="DKK853" s="14"/>
      <c r="DKL853" s="14"/>
      <c r="DKM853" s="14"/>
      <c r="DKN853" s="14"/>
      <c r="DKO853" s="14"/>
      <c r="DKP853" s="14"/>
      <c r="DKQ853" s="14"/>
      <c r="DKR853" s="14"/>
      <c r="DKS853" s="14"/>
      <c r="DKT853" s="14"/>
      <c r="DKU853" s="14"/>
      <c r="DKV853" s="14"/>
      <c r="DKW853" s="14"/>
      <c r="DKX853" s="14"/>
      <c r="DKY853" s="14"/>
      <c r="DKZ853" s="14"/>
      <c r="DLA853" s="14"/>
      <c r="DLB853" s="14"/>
      <c r="DLC853" s="14"/>
      <c r="DLD853" s="14"/>
      <c r="DLE853" s="14"/>
      <c r="DLF853" s="14"/>
      <c r="DLG853" s="14"/>
      <c r="DLH853" s="14"/>
      <c r="DLI853" s="14"/>
      <c r="DLJ853" s="14"/>
      <c r="DLK853" s="14"/>
      <c r="DLL853" s="14"/>
      <c r="DLM853" s="14"/>
      <c r="DLN853" s="14"/>
      <c r="DLO853" s="14"/>
      <c r="DLP853" s="14"/>
      <c r="DLQ853" s="14"/>
      <c r="DLR853" s="14"/>
      <c r="DLS853" s="14"/>
      <c r="DLT853" s="14"/>
      <c r="DLU853" s="14"/>
      <c r="DLV853" s="14"/>
      <c r="DLW853" s="14"/>
      <c r="DLX853" s="14"/>
      <c r="DLY853" s="14"/>
      <c r="DLZ853" s="14"/>
      <c r="DMA853" s="14"/>
      <c r="DMB853" s="14"/>
      <c r="DMC853" s="14"/>
      <c r="DMD853" s="14"/>
      <c r="DME853" s="14"/>
      <c r="DMF853" s="14"/>
      <c r="DMG853" s="14"/>
      <c r="DMH853" s="14"/>
      <c r="DMI853" s="14"/>
      <c r="DMJ853" s="14"/>
      <c r="DMK853" s="14"/>
      <c r="DML853" s="14"/>
      <c r="DMM853" s="14"/>
      <c r="DMN853" s="14"/>
      <c r="DMO853" s="14"/>
      <c r="DMP853" s="14"/>
      <c r="DMQ853" s="14"/>
      <c r="DMR853" s="14"/>
      <c r="DMS853" s="14"/>
      <c r="DMT853" s="14"/>
      <c r="DMU853" s="14"/>
      <c r="DMV853" s="14"/>
      <c r="DMW853" s="14"/>
      <c r="DMX853" s="14"/>
      <c r="DMY853" s="14"/>
      <c r="DMZ853" s="14"/>
      <c r="DNA853" s="14"/>
      <c r="DNB853" s="14"/>
      <c r="DNC853" s="14"/>
      <c r="DND853" s="14"/>
      <c r="DNE853" s="14"/>
      <c r="DNF853" s="14"/>
      <c r="DNG853" s="14"/>
      <c r="DNH853" s="14"/>
      <c r="DNI853" s="14"/>
      <c r="DNJ853" s="14"/>
      <c r="DNK853" s="14"/>
      <c r="DNL853" s="14"/>
      <c r="DNM853" s="14"/>
      <c r="DNN853" s="14"/>
      <c r="DNO853" s="14"/>
      <c r="DNP853" s="14"/>
      <c r="DNQ853" s="14"/>
      <c r="DNR853" s="14"/>
      <c r="DNS853" s="14"/>
      <c r="DNT853" s="14"/>
      <c r="DNU853" s="14"/>
      <c r="DNV853" s="14"/>
      <c r="DNW853" s="14"/>
      <c r="DNX853" s="14"/>
      <c r="DNY853" s="14"/>
      <c r="DNZ853" s="14"/>
      <c r="DOA853" s="14"/>
      <c r="DOB853" s="14"/>
      <c r="DOC853" s="14"/>
      <c r="DOD853" s="14"/>
      <c r="DOE853" s="14"/>
      <c r="DOF853" s="14"/>
      <c r="DOG853" s="14"/>
      <c r="DOH853" s="14"/>
      <c r="DOI853" s="14"/>
      <c r="DOJ853" s="14"/>
      <c r="DOK853" s="14"/>
      <c r="DOL853" s="14"/>
      <c r="DOM853" s="14"/>
      <c r="DON853" s="14"/>
      <c r="DOO853" s="14"/>
      <c r="DOP853" s="14"/>
      <c r="DOQ853" s="14"/>
      <c r="DOR853" s="14"/>
      <c r="DOS853" s="14"/>
      <c r="DOT853" s="14"/>
      <c r="DOU853" s="14"/>
      <c r="DOV853" s="14"/>
      <c r="DOW853" s="14"/>
      <c r="DOX853" s="14"/>
      <c r="DOY853" s="14"/>
      <c r="DOZ853" s="14"/>
      <c r="DPA853" s="14"/>
      <c r="DPB853" s="14"/>
      <c r="DPC853" s="14"/>
      <c r="DPD853" s="14"/>
      <c r="DPE853" s="14"/>
      <c r="DPF853" s="14"/>
      <c r="DPG853" s="14"/>
      <c r="DPH853" s="14"/>
      <c r="DPI853" s="14"/>
      <c r="DPJ853" s="14"/>
      <c r="DPK853" s="14"/>
      <c r="DPL853" s="14"/>
      <c r="DPM853" s="14"/>
      <c r="DPN853" s="14"/>
      <c r="DPO853" s="14"/>
      <c r="DPP853" s="14"/>
      <c r="DPQ853" s="14"/>
      <c r="DPR853" s="14"/>
      <c r="DPS853" s="14"/>
      <c r="DPT853" s="14"/>
      <c r="DPU853" s="14"/>
      <c r="DPV853" s="14"/>
      <c r="DPW853" s="14"/>
      <c r="DPX853" s="14"/>
      <c r="DPY853" s="14"/>
      <c r="DPZ853" s="14"/>
      <c r="DQA853" s="14"/>
      <c r="DQB853" s="14"/>
      <c r="DQC853" s="14"/>
      <c r="DQD853" s="14"/>
      <c r="DQE853" s="14"/>
      <c r="DQF853" s="14"/>
      <c r="DQG853" s="14"/>
      <c r="DQH853" s="14"/>
      <c r="DQI853" s="14"/>
      <c r="DQJ853" s="14"/>
      <c r="DQK853" s="14"/>
      <c r="DQL853" s="14"/>
      <c r="DQM853" s="14"/>
      <c r="DQN853" s="14"/>
      <c r="DQO853" s="14"/>
      <c r="DQP853" s="14"/>
      <c r="DQQ853" s="14"/>
      <c r="DQR853" s="14"/>
      <c r="DQS853" s="14"/>
      <c r="DQT853" s="14"/>
      <c r="DQU853" s="14"/>
      <c r="DQV853" s="14"/>
      <c r="DQW853" s="14"/>
      <c r="DQX853" s="14"/>
      <c r="DQY853" s="14"/>
      <c r="DQZ853" s="14"/>
      <c r="DRA853" s="14"/>
      <c r="DRB853" s="14"/>
      <c r="DRC853" s="14"/>
      <c r="DRD853" s="14"/>
      <c r="DRE853" s="14"/>
      <c r="DRF853" s="14"/>
      <c r="DRG853" s="14"/>
      <c r="DRH853" s="14"/>
      <c r="DRI853" s="14"/>
      <c r="DRJ853" s="14"/>
      <c r="DRK853" s="14"/>
      <c r="DRL853" s="14"/>
      <c r="DRM853" s="14"/>
      <c r="DRN853" s="14"/>
      <c r="DRO853" s="14"/>
      <c r="DRP853" s="14"/>
      <c r="DRQ853" s="14"/>
      <c r="DRR853" s="14"/>
      <c r="DRS853" s="14"/>
      <c r="DRT853" s="14"/>
      <c r="DRU853" s="14"/>
      <c r="DRV853" s="14"/>
      <c r="DRW853" s="14"/>
      <c r="DRX853" s="14"/>
      <c r="DRY853" s="14"/>
      <c r="DRZ853" s="14"/>
      <c r="DSA853" s="14"/>
      <c r="DSB853" s="14"/>
      <c r="DSC853" s="14"/>
      <c r="DSD853" s="14"/>
      <c r="DSE853" s="14"/>
      <c r="DSF853" s="14"/>
      <c r="DSG853" s="14"/>
      <c r="DSH853" s="14"/>
      <c r="DSI853" s="14"/>
      <c r="DSJ853" s="14"/>
      <c r="DSK853" s="14"/>
      <c r="DSL853" s="14"/>
      <c r="DSM853" s="14"/>
      <c r="DSN853" s="14"/>
      <c r="DSO853" s="14"/>
      <c r="DSP853" s="14"/>
      <c r="DSQ853" s="14"/>
      <c r="DSR853" s="14"/>
      <c r="DSS853" s="14"/>
      <c r="DST853" s="14"/>
      <c r="DSU853" s="14"/>
      <c r="DSV853" s="14"/>
      <c r="DSW853" s="14"/>
      <c r="DSX853" s="14"/>
      <c r="DSY853" s="14"/>
      <c r="DSZ853" s="14"/>
      <c r="DTA853" s="14"/>
      <c r="DTB853" s="14"/>
      <c r="DTC853" s="14"/>
      <c r="DTD853" s="14"/>
      <c r="DTE853" s="14"/>
      <c r="DTF853" s="14"/>
      <c r="DTG853" s="14"/>
      <c r="DTH853" s="14"/>
      <c r="DTI853" s="14"/>
      <c r="DTJ853" s="14"/>
      <c r="DTK853" s="14"/>
      <c r="DTL853" s="14"/>
      <c r="DTM853" s="14"/>
      <c r="DTN853" s="14"/>
      <c r="DTO853" s="14"/>
      <c r="DTP853" s="14"/>
      <c r="DTQ853" s="14"/>
      <c r="DTR853" s="14"/>
      <c r="DTS853" s="14"/>
      <c r="DTT853" s="14"/>
      <c r="DTU853" s="14"/>
      <c r="DTV853" s="14"/>
      <c r="DTW853" s="14"/>
      <c r="DTX853" s="14"/>
      <c r="DTY853" s="14"/>
      <c r="DTZ853" s="14"/>
      <c r="DUA853" s="14"/>
      <c r="DUB853" s="14"/>
      <c r="DUC853" s="14"/>
      <c r="DUD853" s="14"/>
      <c r="DUE853" s="14"/>
      <c r="DUF853" s="14"/>
      <c r="DUG853" s="14"/>
      <c r="DUH853" s="14"/>
      <c r="DUI853" s="14"/>
      <c r="DUJ853" s="14"/>
      <c r="DUK853" s="14"/>
      <c r="DUL853" s="14"/>
      <c r="DUM853" s="14"/>
      <c r="DUN853" s="14"/>
      <c r="DUO853" s="14"/>
      <c r="DUP853" s="14"/>
      <c r="DUQ853" s="14"/>
      <c r="DUR853" s="14"/>
      <c r="DUS853" s="14"/>
      <c r="DUT853" s="14"/>
      <c r="DUU853" s="14"/>
      <c r="DUV853" s="14"/>
      <c r="DUW853" s="14"/>
      <c r="DUX853" s="14"/>
      <c r="DUY853" s="14"/>
      <c r="DUZ853" s="14"/>
      <c r="DVA853" s="14"/>
      <c r="DVB853" s="14"/>
      <c r="DVC853" s="14"/>
      <c r="DVD853" s="14"/>
      <c r="DVE853" s="14"/>
      <c r="DVF853" s="14"/>
      <c r="DVG853" s="14"/>
      <c r="DVH853" s="14"/>
      <c r="DVI853" s="14"/>
      <c r="DVJ853" s="14"/>
      <c r="DVK853" s="14"/>
      <c r="DVL853" s="14"/>
      <c r="DVM853" s="14"/>
      <c r="DVN853" s="14"/>
      <c r="DVO853" s="14"/>
      <c r="DVP853" s="14"/>
      <c r="DVQ853" s="14"/>
      <c r="DVR853" s="14"/>
      <c r="DVS853" s="14"/>
      <c r="DVT853" s="14"/>
      <c r="DVU853" s="14"/>
      <c r="DVV853" s="14"/>
      <c r="DVW853" s="14"/>
      <c r="DVX853" s="14"/>
      <c r="DVY853" s="14"/>
      <c r="DVZ853" s="14"/>
      <c r="DWA853" s="14"/>
      <c r="DWB853" s="14"/>
      <c r="DWC853" s="14"/>
      <c r="DWD853" s="14"/>
      <c r="DWE853" s="14"/>
      <c r="DWF853" s="14"/>
      <c r="DWG853" s="14"/>
      <c r="DWH853" s="14"/>
      <c r="DWI853" s="14"/>
      <c r="DWJ853" s="14"/>
      <c r="DWK853" s="14"/>
      <c r="DWL853" s="14"/>
      <c r="DWM853" s="14"/>
      <c r="DWN853" s="14"/>
      <c r="DWO853" s="14"/>
      <c r="DWP853" s="14"/>
      <c r="DWQ853" s="14"/>
      <c r="DWR853" s="14"/>
      <c r="DWS853" s="14"/>
      <c r="DWT853" s="14"/>
      <c r="DWU853" s="14"/>
      <c r="DWV853" s="14"/>
      <c r="DWW853" s="14"/>
      <c r="DWX853" s="14"/>
      <c r="DWY853" s="14"/>
      <c r="DWZ853" s="14"/>
      <c r="DXA853" s="14"/>
      <c r="DXB853" s="14"/>
      <c r="DXC853" s="14"/>
      <c r="DXD853" s="14"/>
      <c r="DXE853" s="14"/>
      <c r="DXF853" s="14"/>
      <c r="DXG853" s="14"/>
      <c r="DXH853" s="14"/>
      <c r="DXI853" s="14"/>
      <c r="DXJ853" s="14"/>
      <c r="DXK853" s="14"/>
      <c r="DXL853" s="14"/>
      <c r="DXM853" s="14"/>
      <c r="DXN853" s="14"/>
      <c r="DXO853" s="14"/>
      <c r="DXP853" s="14"/>
      <c r="DXQ853" s="14"/>
      <c r="DXR853" s="14"/>
      <c r="DXS853" s="14"/>
      <c r="DXT853" s="14"/>
      <c r="DXU853" s="14"/>
      <c r="DXV853" s="14"/>
      <c r="DXW853" s="14"/>
      <c r="DXX853" s="14"/>
      <c r="DXY853" s="14"/>
      <c r="DXZ853" s="14"/>
      <c r="DYA853" s="14"/>
      <c r="DYB853" s="14"/>
      <c r="DYC853" s="14"/>
      <c r="DYD853" s="14"/>
      <c r="DYE853" s="14"/>
      <c r="DYF853" s="14"/>
      <c r="DYG853" s="14"/>
      <c r="DYH853" s="14"/>
      <c r="DYI853" s="14"/>
      <c r="DYJ853" s="14"/>
      <c r="DYK853" s="14"/>
      <c r="DYL853" s="14"/>
      <c r="DYM853" s="14"/>
      <c r="DYN853" s="14"/>
      <c r="DYO853" s="14"/>
      <c r="DYP853" s="14"/>
      <c r="DYQ853" s="14"/>
      <c r="DYR853" s="14"/>
      <c r="DYS853" s="14"/>
      <c r="DYT853" s="14"/>
      <c r="DYU853" s="14"/>
      <c r="DYV853" s="14"/>
      <c r="DYW853" s="14"/>
      <c r="DYX853" s="14"/>
      <c r="DYY853" s="14"/>
      <c r="DYZ853" s="14"/>
      <c r="DZA853" s="14"/>
      <c r="DZB853" s="14"/>
      <c r="DZC853" s="14"/>
      <c r="DZD853" s="14"/>
      <c r="DZE853" s="14"/>
      <c r="DZF853" s="14"/>
      <c r="DZG853" s="14"/>
      <c r="DZH853" s="14"/>
      <c r="DZI853" s="14"/>
      <c r="DZJ853" s="14"/>
      <c r="DZK853" s="14"/>
      <c r="DZL853" s="14"/>
      <c r="DZM853" s="14"/>
      <c r="DZN853" s="14"/>
      <c r="DZO853" s="14"/>
      <c r="DZP853" s="14"/>
      <c r="DZQ853" s="14"/>
      <c r="DZR853" s="14"/>
      <c r="DZS853" s="14"/>
      <c r="DZT853" s="14"/>
      <c r="DZU853" s="14"/>
      <c r="DZV853" s="14"/>
      <c r="DZW853" s="14"/>
      <c r="DZX853" s="14"/>
      <c r="DZY853" s="14"/>
      <c r="DZZ853" s="14"/>
      <c r="EAA853" s="14"/>
      <c r="EAB853" s="14"/>
      <c r="EAC853" s="14"/>
      <c r="EAD853" s="14"/>
      <c r="EAE853" s="14"/>
      <c r="EAF853" s="14"/>
      <c r="EAG853" s="14"/>
      <c r="EAH853" s="14"/>
      <c r="EAI853" s="14"/>
      <c r="EAJ853" s="14"/>
      <c r="EAK853" s="14"/>
      <c r="EAL853" s="14"/>
      <c r="EAM853" s="14"/>
      <c r="EAN853" s="14"/>
      <c r="EAO853" s="14"/>
      <c r="EAP853" s="14"/>
      <c r="EAQ853" s="14"/>
      <c r="EAR853" s="14"/>
      <c r="EAS853" s="14"/>
      <c r="EAT853" s="14"/>
      <c r="EAU853" s="14"/>
      <c r="EAV853" s="14"/>
      <c r="EAW853" s="14"/>
      <c r="EAX853" s="14"/>
      <c r="EAY853" s="14"/>
      <c r="EAZ853" s="14"/>
      <c r="EBA853" s="14"/>
      <c r="EBB853" s="14"/>
      <c r="EBC853" s="14"/>
      <c r="EBD853" s="14"/>
      <c r="EBE853" s="14"/>
      <c r="EBF853" s="14"/>
      <c r="EBG853" s="14"/>
      <c r="EBH853" s="14"/>
      <c r="EBI853" s="14"/>
      <c r="EBJ853" s="14"/>
      <c r="EBK853" s="14"/>
      <c r="EBL853" s="14"/>
      <c r="EBM853" s="14"/>
      <c r="EBN853" s="14"/>
      <c r="EBO853" s="14"/>
      <c r="EBP853" s="14"/>
      <c r="EBQ853" s="14"/>
      <c r="EBR853" s="14"/>
      <c r="EBS853" s="14"/>
      <c r="EBT853" s="14"/>
      <c r="EBU853" s="14"/>
      <c r="EBV853" s="14"/>
      <c r="EBW853" s="14"/>
      <c r="EBX853" s="14"/>
      <c r="EBY853" s="14"/>
      <c r="EBZ853" s="14"/>
      <c r="ECA853" s="14"/>
      <c r="ECB853" s="14"/>
      <c r="ECC853" s="14"/>
      <c r="ECD853" s="14"/>
      <c r="ECE853" s="14"/>
      <c r="ECF853" s="14"/>
      <c r="ECG853" s="14"/>
      <c r="ECH853" s="14"/>
      <c r="ECI853" s="14"/>
      <c r="ECJ853" s="14"/>
      <c r="ECK853" s="14"/>
      <c r="ECL853" s="14"/>
      <c r="ECM853" s="14"/>
      <c r="ECN853" s="14"/>
      <c r="ECO853" s="14"/>
      <c r="ECP853" s="14"/>
      <c r="ECQ853" s="14"/>
      <c r="ECR853" s="14"/>
      <c r="ECS853" s="14"/>
      <c r="ECT853" s="14"/>
      <c r="ECU853" s="14"/>
      <c r="ECV853" s="14"/>
      <c r="ECW853" s="14"/>
      <c r="ECX853" s="14"/>
      <c r="ECY853" s="14"/>
      <c r="ECZ853" s="14"/>
      <c r="EDA853" s="14"/>
      <c r="EDB853" s="14"/>
      <c r="EDC853" s="14"/>
      <c r="EDD853" s="14"/>
      <c r="EDE853" s="14"/>
      <c r="EDF853" s="14"/>
      <c r="EDG853" s="14"/>
      <c r="EDH853" s="14"/>
      <c r="EDI853" s="14"/>
      <c r="EDJ853" s="14"/>
      <c r="EDK853" s="14"/>
      <c r="EDL853" s="14"/>
      <c r="EDM853" s="14"/>
      <c r="EDN853" s="14"/>
      <c r="EDO853" s="14"/>
      <c r="EDP853" s="14"/>
      <c r="EDQ853" s="14"/>
      <c r="EDR853" s="14"/>
      <c r="EDS853" s="14"/>
      <c r="EDT853" s="14"/>
      <c r="EDU853" s="14"/>
      <c r="EDV853" s="14"/>
      <c r="EDW853" s="14"/>
      <c r="EDX853" s="14"/>
      <c r="EDY853" s="14"/>
      <c r="EDZ853" s="14"/>
      <c r="EEA853" s="14"/>
      <c r="EEB853" s="14"/>
      <c r="EEC853" s="14"/>
      <c r="EED853" s="14"/>
      <c r="EEE853" s="14"/>
      <c r="EEF853" s="14"/>
      <c r="EEG853" s="14"/>
      <c r="EEH853" s="14"/>
      <c r="EEI853" s="14"/>
      <c r="EEJ853" s="14"/>
      <c r="EEK853" s="14"/>
      <c r="EEL853" s="14"/>
      <c r="EEM853" s="14"/>
      <c r="EEN853" s="14"/>
      <c r="EEO853" s="14"/>
      <c r="EEP853" s="14"/>
      <c r="EEQ853" s="14"/>
      <c r="EER853" s="14"/>
      <c r="EES853" s="14"/>
      <c r="EET853" s="14"/>
      <c r="EEU853" s="14"/>
      <c r="EEV853" s="14"/>
      <c r="EEW853" s="14"/>
      <c r="EEX853" s="14"/>
      <c r="EEY853" s="14"/>
      <c r="EEZ853" s="14"/>
      <c r="EFA853" s="14"/>
      <c r="EFB853" s="14"/>
      <c r="EFC853" s="14"/>
      <c r="EFD853" s="14"/>
      <c r="EFE853" s="14"/>
      <c r="EFF853" s="14"/>
      <c r="EFG853" s="14"/>
      <c r="EFH853" s="14"/>
      <c r="EFI853" s="14"/>
      <c r="EFJ853" s="14"/>
      <c r="EFK853" s="14"/>
      <c r="EFL853" s="14"/>
      <c r="EFM853" s="14"/>
      <c r="EFN853" s="14"/>
      <c r="EFO853" s="14"/>
      <c r="EFP853" s="14"/>
      <c r="EFQ853" s="14"/>
      <c r="EFR853" s="14"/>
      <c r="EFS853" s="14"/>
      <c r="EFT853" s="14"/>
      <c r="EFU853" s="14"/>
      <c r="EFV853" s="14"/>
      <c r="EFW853" s="14"/>
      <c r="EFX853" s="14"/>
      <c r="EFY853" s="14"/>
      <c r="EFZ853" s="14"/>
      <c r="EGA853" s="14"/>
      <c r="EGB853" s="14"/>
      <c r="EGC853" s="14"/>
      <c r="EGD853" s="14"/>
      <c r="EGE853" s="14"/>
      <c r="EGF853" s="14"/>
      <c r="EGG853" s="14"/>
      <c r="EGH853" s="14"/>
      <c r="EGI853" s="14"/>
      <c r="EGJ853" s="14"/>
      <c r="EGK853" s="14"/>
      <c r="EGL853" s="14"/>
      <c r="EGM853" s="14"/>
      <c r="EGN853" s="14"/>
      <c r="EGO853" s="14"/>
      <c r="EGP853" s="14"/>
      <c r="EGQ853" s="14"/>
      <c r="EGR853" s="14"/>
      <c r="EGS853" s="14"/>
      <c r="EGT853" s="14"/>
      <c r="EGU853" s="14"/>
      <c r="EGV853" s="14"/>
      <c r="EGW853" s="14"/>
      <c r="EGX853" s="14"/>
      <c r="EGY853" s="14"/>
      <c r="EGZ853" s="14"/>
      <c r="EHA853" s="14"/>
      <c r="EHB853" s="14"/>
      <c r="EHC853" s="14"/>
      <c r="EHD853" s="14"/>
      <c r="EHE853" s="14"/>
      <c r="EHF853" s="14"/>
      <c r="EHG853" s="14"/>
      <c r="EHH853" s="14"/>
      <c r="EHI853" s="14"/>
      <c r="EHJ853" s="14"/>
      <c r="EHK853" s="14"/>
      <c r="EHL853" s="14"/>
      <c r="EHM853" s="14"/>
      <c r="EHN853" s="14"/>
      <c r="EHO853" s="14"/>
      <c r="EHP853" s="14"/>
      <c r="EHQ853" s="14"/>
      <c r="EHR853" s="14"/>
      <c r="EHS853" s="14"/>
      <c r="EHT853" s="14"/>
      <c r="EHU853" s="14"/>
      <c r="EHV853" s="14"/>
      <c r="EHW853" s="14"/>
      <c r="EHX853" s="14"/>
      <c r="EHY853" s="14"/>
      <c r="EHZ853" s="14"/>
      <c r="EIA853" s="14"/>
      <c r="EIB853" s="14"/>
      <c r="EIC853" s="14"/>
      <c r="EID853" s="14"/>
      <c r="EIE853" s="14"/>
      <c r="EIF853" s="14"/>
      <c r="EIG853" s="14"/>
      <c r="EIH853" s="14"/>
      <c r="EII853" s="14"/>
      <c r="EIJ853" s="14"/>
      <c r="EIK853" s="14"/>
      <c r="EIL853" s="14"/>
      <c r="EIM853" s="14"/>
      <c r="EIN853" s="14"/>
      <c r="EIO853" s="14"/>
      <c r="EIP853" s="14"/>
      <c r="EIQ853" s="14"/>
      <c r="EIR853" s="14"/>
      <c r="EIS853" s="14"/>
      <c r="EIT853" s="14"/>
      <c r="EIU853" s="14"/>
      <c r="EIV853" s="14"/>
      <c r="EIW853" s="14"/>
      <c r="EIX853" s="14"/>
      <c r="EIY853" s="14"/>
      <c r="EIZ853" s="14"/>
      <c r="EJA853" s="14"/>
      <c r="EJB853" s="14"/>
      <c r="EJC853" s="14"/>
      <c r="EJD853" s="14"/>
      <c r="EJE853" s="14"/>
      <c r="EJF853" s="14"/>
      <c r="EJG853" s="14"/>
      <c r="EJH853" s="14"/>
      <c r="EJI853" s="14"/>
      <c r="EJJ853" s="14"/>
      <c r="EJK853" s="14"/>
      <c r="EJL853" s="14"/>
      <c r="EJM853" s="14"/>
      <c r="EJN853" s="14"/>
      <c r="EJO853" s="14"/>
      <c r="EJP853" s="14"/>
      <c r="EJQ853" s="14"/>
      <c r="EJR853" s="14"/>
      <c r="EJS853" s="14"/>
      <c r="EJT853" s="14"/>
      <c r="EJU853" s="14"/>
      <c r="EJV853" s="14"/>
      <c r="EJW853" s="14"/>
      <c r="EJX853" s="14"/>
      <c r="EJY853" s="14"/>
      <c r="EJZ853" s="14"/>
      <c r="EKA853" s="14"/>
      <c r="EKB853" s="14"/>
      <c r="EKC853" s="14"/>
      <c r="EKD853" s="14"/>
      <c r="EKE853" s="14"/>
      <c r="EKF853" s="14"/>
      <c r="EKG853" s="14"/>
      <c r="EKH853" s="14"/>
      <c r="EKI853" s="14"/>
      <c r="EKJ853" s="14"/>
      <c r="EKK853" s="14"/>
      <c r="EKL853" s="14"/>
      <c r="EKM853" s="14"/>
      <c r="EKN853" s="14"/>
      <c r="EKO853" s="14"/>
      <c r="EKP853" s="14"/>
      <c r="EKQ853" s="14"/>
      <c r="EKR853" s="14"/>
      <c r="EKS853" s="14"/>
      <c r="EKT853" s="14"/>
      <c r="EKU853" s="14"/>
      <c r="EKV853" s="14"/>
      <c r="EKW853" s="14"/>
      <c r="EKX853" s="14"/>
      <c r="EKY853" s="14"/>
      <c r="EKZ853" s="14"/>
      <c r="ELA853" s="14"/>
      <c r="ELB853" s="14"/>
      <c r="ELC853" s="14"/>
      <c r="ELD853" s="14"/>
      <c r="ELE853" s="14"/>
      <c r="ELF853" s="14"/>
      <c r="ELG853" s="14"/>
      <c r="ELH853" s="14"/>
      <c r="ELI853" s="14"/>
      <c r="ELJ853" s="14"/>
      <c r="ELK853" s="14"/>
      <c r="ELL853" s="14"/>
      <c r="ELM853" s="14"/>
      <c r="ELN853" s="14"/>
      <c r="ELO853" s="14"/>
      <c r="ELP853" s="14"/>
      <c r="ELQ853" s="14"/>
      <c r="ELR853" s="14"/>
      <c r="ELS853" s="14"/>
      <c r="ELT853" s="14"/>
      <c r="ELU853" s="14"/>
      <c r="ELV853" s="14"/>
      <c r="ELW853" s="14"/>
      <c r="ELX853" s="14"/>
      <c r="ELY853" s="14"/>
      <c r="ELZ853" s="14"/>
      <c r="EMA853" s="14"/>
      <c r="EMB853" s="14"/>
      <c r="EMC853" s="14"/>
      <c r="EMD853" s="14"/>
      <c r="EME853" s="14"/>
      <c r="EMF853" s="14"/>
      <c r="EMG853" s="14"/>
      <c r="EMH853" s="14"/>
      <c r="EMI853" s="14"/>
      <c r="EMJ853" s="14"/>
      <c r="EMK853" s="14"/>
      <c r="EML853" s="14"/>
      <c r="EMM853" s="14"/>
      <c r="EMN853" s="14"/>
      <c r="EMO853" s="14"/>
      <c r="EMP853" s="14"/>
      <c r="EMQ853" s="14"/>
      <c r="EMR853" s="14"/>
      <c r="EMS853" s="14"/>
      <c r="EMT853" s="14"/>
      <c r="EMU853" s="14"/>
      <c r="EMV853" s="14"/>
      <c r="EMW853" s="14"/>
      <c r="EMX853" s="14"/>
      <c r="EMY853" s="14"/>
      <c r="EMZ853" s="14"/>
      <c r="ENA853" s="14"/>
      <c r="ENB853" s="14"/>
      <c r="ENC853" s="14"/>
      <c r="END853" s="14"/>
      <c r="ENE853" s="14"/>
      <c r="ENF853" s="14"/>
      <c r="ENG853" s="14"/>
      <c r="ENH853" s="14"/>
      <c r="ENI853" s="14"/>
      <c r="ENJ853" s="14"/>
      <c r="ENK853" s="14"/>
      <c r="ENL853" s="14"/>
      <c r="ENM853" s="14"/>
      <c r="ENN853" s="14"/>
      <c r="ENO853" s="14"/>
      <c r="ENP853" s="14"/>
      <c r="ENQ853" s="14"/>
      <c r="ENR853" s="14"/>
      <c r="ENS853" s="14"/>
      <c r="ENT853" s="14"/>
      <c r="ENU853" s="14"/>
      <c r="ENV853" s="14"/>
      <c r="ENW853" s="14"/>
      <c r="ENX853" s="14"/>
      <c r="ENY853" s="14"/>
      <c r="ENZ853" s="14"/>
      <c r="EOA853" s="14"/>
      <c r="EOB853" s="14"/>
      <c r="EOC853" s="14"/>
      <c r="EOD853" s="14"/>
      <c r="EOE853" s="14"/>
      <c r="EOF853" s="14"/>
      <c r="EOG853" s="14"/>
      <c r="EOH853" s="14"/>
      <c r="EOI853" s="14"/>
      <c r="EOJ853" s="14"/>
      <c r="EOK853" s="14"/>
      <c r="EOL853" s="14"/>
      <c r="EOM853" s="14"/>
      <c r="EON853" s="14"/>
      <c r="EOO853" s="14"/>
      <c r="EOP853" s="14"/>
      <c r="EOQ853" s="14"/>
      <c r="EOR853" s="14"/>
      <c r="EOS853" s="14"/>
      <c r="EOT853" s="14"/>
      <c r="EOU853" s="14"/>
      <c r="EOV853" s="14"/>
      <c r="EOW853" s="14"/>
      <c r="EOX853" s="14"/>
      <c r="EOY853" s="14"/>
      <c r="EOZ853" s="14"/>
      <c r="EPA853" s="14"/>
      <c r="EPB853" s="14"/>
      <c r="EPC853" s="14"/>
      <c r="EPD853" s="14"/>
      <c r="EPE853" s="14"/>
      <c r="EPF853" s="14"/>
      <c r="EPG853" s="14"/>
      <c r="EPH853" s="14"/>
      <c r="EPI853" s="14"/>
      <c r="EPJ853" s="14"/>
      <c r="EPK853" s="14"/>
      <c r="EPL853" s="14"/>
      <c r="EPM853" s="14"/>
      <c r="EPN853" s="14"/>
      <c r="EPO853" s="14"/>
      <c r="EPP853" s="14"/>
      <c r="EPQ853" s="14"/>
      <c r="EPR853" s="14"/>
      <c r="EPS853" s="14"/>
      <c r="EPT853" s="14"/>
      <c r="EPU853" s="14"/>
      <c r="EPV853" s="14"/>
      <c r="EPW853" s="14"/>
      <c r="EPX853" s="14"/>
      <c r="EPY853" s="14"/>
      <c r="EPZ853" s="14"/>
      <c r="EQA853" s="14"/>
      <c r="EQB853" s="14"/>
      <c r="EQC853" s="14"/>
      <c r="EQD853" s="14"/>
      <c r="EQE853" s="14"/>
      <c r="EQF853" s="14"/>
      <c r="EQG853" s="14"/>
      <c r="EQH853" s="14"/>
      <c r="EQI853" s="14"/>
      <c r="EQJ853" s="14"/>
      <c r="EQK853" s="14"/>
      <c r="EQL853" s="14"/>
      <c r="EQM853" s="14"/>
      <c r="EQN853" s="14"/>
      <c r="EQO853" s="14"/>
      <c r="EQP853" s="14"/>
      <c r="EQQ853" s="14"/>
      <c r="EQR853" s="14"/>
      <c r="EQS853" s="14"/>
      <c r="EQT853" s="14"/>
      <c r="EQU853" s="14"/>
      <c r="EQV853" s="14"/>
      <c r="EQW853" s="14"/>
      <c r="EQX853" s="14"/>
      <c r="EQY853" s="14"/>
      <c r="EQZ853" s="14"/>
      <c r="ERA853" s="14"/>
      <c r="ERB853" s="14"/>
      <c r="ERC853" s="14"/>
      <c r="ERD853" s="14"/>
      <c r="ERE853" s="14"/>
      <c r="ERF853" s="14"/>
      <c r="ERG853" s="14"/>
      <c r="ERH853" s="14"/>
      <c r="ERI853" s="14"/>
      <c r="ERJ853" s="14"/>
      <c r="ERK853" s="14"/>
      <c r="ERL853" s="14"/>
      <c r="ERM853" s="14"/>
      <c r="ERN853" s="14"/>
      <c r="ERO853" s="14"/>
      <c r="ERP853" s="14"/>
      <c r="ERQ853" s="14"/>
      <c r="ERR853" s="14"/>
      <c r="ERS853" s="14"/>
      <c r="ERT853" s="14"/>
      <c r="ERU853" s="14"/>
      <c r="ERV853" s="14"/>
      <c r="ERW853" s="14"/>
      <c r="ERX853" s="14"/>
      <c r="ERY853" s="14"/>
      <c r="ERZ853" s="14"/>
      <c r="ESA853" s="14"/>
      <c r="ESB853" s="14"/>
      <c r="ESC853" s="14"/>
      <c r="ESD853" s="14"/>
      <c r="ESE853" s="14"/>
      <c r="ESF853" s="14"/>
      <c r="ESG853" s="14"/>
      <c r="ESH853" s="14"/>
      <c r="ESI853" s="14"/>
      <c r="ESJ853" s="14"/>
      <c r="ESK853" s="14"/>
      <c r="ESL853" s="14"/>
      <c r="ESM853" s="14"/>
      <c r="ESN853" s="14"/>
      <c r="ESO853" s="14"/>
      <c r="ESP853" s="14"/>
      <c r="ESQ853" s="14"/>
      <c r="ESR853" s="14"/>
      <c r="ESS853" s="14"/>
      <c r="EST853" s="14"/>
      <c r="ESU853" s="14"/>
      <c r="ESV853" s="14"/>
      <c r="ESW853" s="14"/>
      <c r="ESX853" s="14"/>
      <c r="ESY853" s="14"/>
      <c r="ESZ853" s="14"/>
      <c r="ETA853" s="14"/>
      <c r="ETB853" s="14"/>
      <c r="ETC853" s="14"/>
      <c r="ETD853" s="14"/>
      <c r="ETE853" s="14"/>
      <c r="ETF853" s="14"/>
      <c r="ETG853" s="14"/>
      <c r="ETH853" s="14"/>
      <c r="ETI853" s="14"/>
      <c r="ETJ853" s="14"/>
      <c r="ETK853" s="14"/>
      <c r="ETL853" s="14"/>
      <c r="ETM853" s="14"/>
      <c r="ETN853" s="14"/>
      <c r="ETO853" s="14"/>
      <c r="ETP853" s="14"/>
      <c r="ETQ853" s="14"/>
      <c r="ETR853" s="14"/>
      <c r="ETS853" s="14"/>
      <c r="ETT853" s="14"/>
      <c r="ETU853" s="14"/>
      <c r="ETV853" s="14"/>
      <c r="ETW853" s="14"/>
      <c r="ETX853" s="14"/>
      <c r="ETY853" s="14"/>
      <c r="ETZ853" s="14"/>
      <c r="EUA853" s="14"/>
      <c r="EUB853" s="14"/>
      <c r="EUC853" s="14"/>
      <c r="EUD853" s="14"/>
      <c r="EUE853" s="14"/>
      <c r="EUF853" s="14"/>
      <c r="EUG853" s="14"/>
      <c r="EUH853" s="14"/>
      <c r="EUI853" s="14"/>
      <c r="EUJ853" s="14"/>
      <c r="EUK853" s="14"/>
      <c r="EUL853" s="14"/>
      <c r="EUM853" s="14"/>
      <c r="EUN853" s="14"/>
      <c r="EUO853" s="14"/>
      <c r="EUP853" s="14"/>
      <c r="EUQ853" s="14"/>
      <c r="EUR853" s="14"/>
      <c r="EUS853" s="14"/>
      <c r="EUT853" s="14"/>
      <c r="EUU853" s="14"/>
      <c r="EUV853" s="14"/>
      <c r="EUW853" s="14"/>
      <c r="EUX853" s="14"/>
      <c r="EUY853" s="14"/>
      <c r="EUZ853" s="14"/>
      <c r="EVA853" s="14"/>
      <c r="EVB853" s="14"/>
      <c r="EVC853" s="14"/>
      <c r="EVD853" s="14"/>
      <c r="EVE853" s="14"/>
      <c r="EVF853" s="14"/>
      <c r="EVG853" s="14"/>
      <c r="EVH853" s="14"/>
      <c r="EVI853" s="14"/>
      <c r="EVJ853" s="14"/>
      <c r="EVK853" s="14"/>
      <c r="EVL853" s="14"/>
      <c r="EVM853" s="14"/>
      <c r="EVN853" s="14"/>
      <c r="EVO853" s="14"/>
      <c r="EVP853" s="14"/>
      <c r="EVQ853" s="14"/>
      <c r="EVR853" s="14"/>
      <c r="EVS853" s="14"/>
      <c r="EVT853" s="14"/>
      <c r="EVU853" s="14"/>
      <c r="EVV853" s="14"/>
      <c r="EVW853" s="14"/>
      <c r="EVX853" s="14"/>
      <c r="EVY853" s="14"/>
      <c r="EVZ853" s="14"/>
      <c r="EWA853" s="14"/>
      <c r="EWB853" s="14"/>
      <c r="EWC853" s="14"/>
      <c r="EWD853" s="14"/>
      <c r="EWE853" s="14"/>
      <c r="EWF853" s="14"/>
      <c r="EWG853" s="14"/>
      <c r="EWH853" s="14"/>
      <c r="EWI853" s="14"/>
      <c r="EWJ853" s="14"/>
      <c r="EWK853" s="14"/>
      <c r="EWL853" s="14"/>
      <c r="EWM853" s="14"/>
      <c r="EWN853" s="14"/>
      <c r="EWO853" s="14"/>
      <c r="EWP853" s="14"/>
      <c r="EWQ853" s="14"/>
      <c r="EWR853" s="14"/>
      <c r="EWS853" s="14"/>
      <c r="EWT853" s="14"/>
      <c r="EWU853" s="14"/>
      <c r="EWV853" s="14"/>
      <c r="EWW853" s="14"/>
      <c r="EWX853" s="14"/>
      <c r="EWY853" s="14"/>
      <c r="EWZ853" s="14"/>
      <c r="EXA853" s="14"/>
      <c r="EXB853" s="14"/>
      <c r="EXC853" s="14"/>
      <c r="EXD853" s="14"/>
      <c r="EXE853" s="14"/>
      <c r="EXF853" s="14"/>
      <c r="EXG853" s="14"/>
      <c r="EXH853" s="14"/>
      <c r="EXI853" s="14"/>
      <c r="EXJ853" s="14"/>
      <c r="EXK853" s="14"/>
      <c r="EXL853" s="14"/>
      <c r="EXM853" s="14"/>
      <c r="EXN853" s="14"/>
      <c r="EXO853" s="14"/>
      <c r="EXP853" s="14"/>
      <c r="EXQ853" s="14"/>
      <c r="EXR853" s="14"/>
      <c r="EXS853" s="14"/>
      <c r="EXT853" s="14"/>
      <c r="EXU853" s="14"/>
      <c r="EXV853" s="14"/>
      <c r="EXW853" s="14"/>
      <c r="EXX853" s="14"/>
      <c r="EXY853" s="14"/>
      <c r="EXZ853" s="14"/>
      <c r="EYA853" s="14"/>
      <c r="EYB853" s="14"/>
      <c r="EYC853" s="14"/>
      <c r="EYD853" s="14"/>
      <c r="EYE853" s="14"/>
      <c r="EYF853" s="14"/>
      <c r="EYG853" s="14"/>
      <c r="EYH853" s="14"/>
      <c r="EYI853" s="14"/>
      <c r="EYJ853" s="14"/>
      <c r="EYK853" s="14"/>
      <c r="EYL853" s="14"/>
      <c r="EYM853" s="14"/>
      <c r="EYN853" s="14"/>
      <c r="EYO853" s="14"/>
      <c r="EYP853" s="14"/>
      <c r="EYQ853" s="14"/>
      <c r="EYR853" s="14"/>
      <c r="EYS853" s="14"/>
      <c r="EYT853" s="14"/>
      <c r="EYU853" s="14"/>
      <c r="EYV853" s="14"/>
      <c r="EYW853" s="14"/>
      <c r="EYX853" s="14"/>
      <c r="EYY853" s="14"/>
      <c r="EYZ853" s="14"/>
      <c r="EZA853" s="14"/>
      <c r="EZB853" s="14"/>
      <c r="EZC853" s="14"/>
      <c r="EZD853" s="14"/>
      <c r="EZE853" s="14"/>
      <c r="EZF853" s="14"/>
      <c r="EZG853" s="14"/>
      <c r="EZH853" s="14"/>
      <c r="EZI853" s="14"/>
      <c r="EZJ853" s="14"/>
      <c r="EZK853" s="14"/>
      <c r="EZL853" s="14"/>
      <c r="EZM853" s="14"/>
      <c r="EZN853" s="14"/>
      <c r="EZO853" s="14"/>
      <c r="EZP853" s="14"/>
      <c r="EZQ853" s="14"/>
      <c r="EZR853" s="14"/>
      <c r="EZS853" s="14"/>
      <c r="EZT853" s="14"/>
      <c r="EZU853" s="14"/>
      <c r="EZV853" s="14"/>
      <c r="EZW853" s="14"/>
      <c r="EZX853" s="14"/>
      <c r="EZY853" s="14"/>
      <c r="EZZ853" s="14"/>
      <c r="FAA853" s="14"/>
      <c r="FAB853" s="14"/>
      <c r="FAC853" s="14"/>
      <c r="FAD853" s="14"/>
      <c r="FAE853" s="14"/>
      <c r="FAF853" s="14"/>
      <c r="FAG853" s="14"/>
      <c r="FAH853" s="14"/>
      <c r="FAI853" s="14"/>
      <c r="FAJ853" s="14"/>
      <c r="FAK853" s="14"/>
      <c r="FAL853" s="14"/>
      <c r="FAM853" s="14"/>
      <c r="FAN853" s="14"/>
      <c r="FAO853" s="14"/>
      <c r="FAP853" s="14"/>
      <c r="FAQ853" s="14"/>
      <c r="FAR853" s="14"/>
      <c r="FAS853" s="14"/>
      <c r="FAT853" s="14"/>
      <c r="FAU853" s="14"/>
      <c r="FAV853" s="14"/>
      <c r="FAW853" s="14"/>
      <c r="FAX853" s="14"/>
      <c r="FAY853" s="14"/>
      <c r="FAZ853" s="14"/>
      <c r="FBA853" s="14"/>
      <c r="FBB853" s="14"/>
      <c r="FBC853" s="14"/>
      <c r="FBD853" s="14"/>
      <c r="FBE853" s="14"/>
      <c r="FBF853" s="14"/>
      <c r="FBG853" s="14"/>
      <c r="FBH853" s="14"/>
      <c r="FBI853" s="14"/>
      <c r="FBJ853" s="14"/>
      <c r="FBK853" s="14"/>
      <c r="FBL853" s="14"/>
      <c r="FBM853" s="14"/>
      <c r="FBN853" s="14"/>
      <c r="FBO853" s="14"/>
      <c r="FBP853" s="14"/>
      <c r="FBQ853" s="14"/>
      <c r="FBR853" s="14"/>
      <c r="FBS853" s="14"/>
      <c r="FBT853" s="14"/>
      <c r="FBU853" s="14"/>
      <c r="FBV853" s="14"/>
      <c r="FBW853" s="14"/>
      <c r="FBX853" s="14"/>
      <c r="FBY853" s="14"/>
      <c r="FBZ853" s="14"/>
      <c r="FCA853" s="14"/>
      <c r="FCB853" s="14"/>
      <c r="FCC853" s="14"/>
      <c r="FCD853" s="14"/>
      <c r="FCE853" s="14"/>
      <c r="FCF853" s="14"/>
      <c r="FCG853" s="14"/>
      <c r="FCH853" s="14"/>
      <c r="FCI853" s="14"/>
      <c r="FCJ853" s="14"/>
      <c r="FCK853" s="14"/>
      <c r="FCL853" s="14"/>
      <c r="FCM853" s="14"/>
      <c r="FCN853" s="14"/>
      <c r="FCO853" s="14"/>
      <c r="FCP853" s="14"/>
      <c r="FCQ853" s="14"/>
      <c r="FCR853" s="14"/>
      <c r="FCS853" s="14"/>
      <c r="FCT853" s="14"/>
      <c r="FCU853" s="14"/>
      <c r="FCV853" s="14"/>
      <c r="FCW853" s="14"/>
      <c r="FCX853" s="14"/>
      <c r="FCY853" s="14"/>
      <c r="FCZ853" s="14"/>
      <c r="FDA853" s="14"/>
      <c r="FDB853" s="14"/>
      <c r="FDC853" s="14"/>
      <c r="FDD853" s="14"/>
      <c r="FDE853" s="14"/>
      <c r="FDF853" s="14"/>
      <c r="FDG853" s="14"/>
      <c r="FDH853" s="14"/>
      <c r="FDI853" s="14"/>
      <c r="FDJ853" s="14"/>
      <c r="FDK853" s="14"/>
      <c r="FDL853" s="14"/>
      <c r="FDM853" s="14"/>
      <c r="FDN853" s="14"/>
      <c r="FDO853" s="14"/>
      <c r="FDP853" s="14"/>
      <c r="FDQ853" s="14"/>
      <c r="FDR853" s="14"/>
      <c r="FDS853" s="14"/>
      <c r="FDT853" s="14"/>
      <c r="FDU853" s="14"/>
      <c r="FDV853" s="14"/>
      <c r="FDW853" s="14"/>
      <c r="FDX853" s="14"/>
      <c r="FDY853" s="14"/>
      <c r="FDZ853" s="14"/>
      <c r="FEA853" s="14"/>
      <c r="FEB853" s="14"/>
      <c r="FEC853" s="14"/>
      <c r="FED853" s="14"/>
      <c r="FEE853" s="14"/>
      <c r="FEF853" s="14"/>
      <c r="FEG853" s="14"/>
      <c r="FEH853" s="14"/>
      <c r="FEI853" s="14"/>
      <c r="FEJ853" s="14"/>
      <c r="FEK853" s="14"/>
      <c r="FEL853" s="14"/>
      <c r="FEM853" s="14"/>
      <c r="FEN853" s="14"/>
      <c r="FEO853" s="14"/>
      <c r="FEP853" s="14"/>
      <c r="FEQ853" s="14"/>
      <c r="FER853" s="14"/>
      <c r="FES853" s="14"/>
      <c r="FET853" s="14"/>
      <c r="FEU853" s="14"/>
      <c r="FEV853" s="14"/>
      <c r="FEW853" s="14"/>
      <c r="FEX853" s="14"/>
      <c r="FEY853" s="14"/>
      <c r="FEZ853" s="14"/>
      <c r="FFA853" s="14"/>
      <c r="FFB853" s="14"/>
      <c r="FFC853" s="14"/>
      <c r="FFD853" s="14"/>
      <c r="FFE853" s="14"/>
      <c r="FFF853" s="14"/>
      <c r="FFG853" s="14"/>
      <c r="FFH853" s="14"/>
      <c r="FFI853" s="14"/>
      <c r="FFJ853" s="14"/>
      <c r="FFK853" s="14"/>
      <c r="FFL853" s="14"/>
      <c r="FFM853" s="14"/>
      <c r="FFN853" s="14"/>
      <c r="FFO853" s="14"/>
      <c r="FFP853" s="14"/>
      <c r="FFQ853" s="14"/>
      <c r="FFR853" s="14"/>
      <c r="FFS853" s="14"/>
      <c r="FFT853" s="14"/>
      <c r="FFU853" s="14"/>
      <c r="FFV853" s="14"/>
      <c r="FFW853" s="14"/>
      <c r="FFX853" s="14"/>
      <c r="FFY853" s="14"/>
      <c r="FFZ853" s="14"/>
      <c r="FGA853" s="14"/>
      <c r="FGB853" s="14"/>
      <c r="FGC853" s="14"/>
      <c r="FGD853" s="14"/>
      <c r="FGE853" s="14"/>
      <c r="FGF853" s="14"/>
      <c r="FGG853" s="14"/>
      <c r="FGH853" s="14"/>
      <c r="FGI853" s="14"/>
      <c r="FGJ853" s="14"/>
      <c r="FGK853" s="14"/>
      <c r="FGL853" s="14"/>
      <c r="FGM853" s="14"/>
      <c r="FGN853" s="14"/>
      <c r="FGO853" s="14"/>
      <c r="FGP853" s="14"/>
      <c r="FGQ853" s="14"/>
      <c r="FGR853" s="14"/>
      <c r="FGS853" s="14"/>
      <c r="FGT853" s="14"/>
      <c r="FGU853" s="14"/>
      <c r="FGV853" s="14"/>
      <c r="FGW853" s="14"/>
      <c r="FGX853" s="14"/>
      <c r="FGY853" s="14"/>
      <c r="FGZ853" s="14"/>
      <c r="FHA853" s="14"/>
      <c r="FHB853" s="14"/>
      <c r="FHC853" s="14"/>
      <c r="FHD853" s="14"/>
      <c r="FHE853" s="14"/>
      <c r="FHF853" s="14"/>
      <c r="FHG853" s="14"/>
      <c r="FHH853" s="14"/>
      <c r="FHI853" s="14"/>
      <c r="FHJ853" s="14"/>
      <c r="FHK853" s="14"/>
      <c r="FHL853" s="14"/>
      <c r="FHM853" s="14"/>
      <c r="FHN853" s="14"/>
      <c r="FHO853" s="14"/>
      <c r="FHP853" s="14"/>
      <c r="FHQ853" s="14"/>
      <c r="FHR853" s="14"/>
      <c r="FHS853" s="14"/>
      <c r="FHT853" s="14"/>
      <c r="FHU853" s="14"/>
      <c r="FHV853" s="14"/>
      <c r="FHW853" s="14"/>
      <c r="FHX853" s="14"/>
      <c r="FHY853" s="14"/>
      <c r="FHZ853" s="14"/>
      <c r="FIA853" s="14"/>
      <c r="FIB853" s="14"/>
      <c r="FIC853" s="14"/>
      <c r="FID853" s="14"/>
      <c r="FIE853" s="14"/>
      <c r="FIF853" s="14"/>
      <c r="FIG853" s="14"/>
      <c r="FIH853" s="14"/>
      <c r="FII853" s="14"/>
      <c r="FIJ853" s="14"/>
      <c r="FIK853" s="14"/>
      <c r="FIL853" s="14"/>
      <c r="FIM853" s="14"/>
      <c r="FIN853" s="14"/>
      <c r="FIO853" s="14"/>
      <c r="FIP853" s="14"/>
      <c r="FIQ853" s="14"/>
      <c r="FIR853" s="14"/>
      <c r="FIS853" s="14"/>
      <c r="FIT853" s="14"/>
      <c r="FIU853" s="14"/>
      <c r="FIV853" s="14"/>
      <c r="FIW853" s="14"/>
      <c r="FIX853" s="14"/>
      <c r="FIY853" s="14"/>
      <c r="FIZ853" s="14"/>
      <c r="FJA853" s="14"/>
      <c r="FJB853" s="14"/>
      <c r="FJC853" s="14"/>
      <c r="FJD853" s="14"/>
      <c r="FJE853" s="14"/>
      <c r="FJF853" s="14"/>
      <c r="FJG853" s="14"/>
      <c r="FJH853" s="14"/>
      <c r="FJI853" s="14"/>
      <c r="FJJ853" s="14"/>
      <c r="FJK853" s="14"/>
      <c r="FJL853" s="14"/>
      <c r="FJM853" s="14"/>
      <c r="FJN853" s="14"/>
      <c r="FJO853" s="14"/>
      <c r="FJP853" s="14"/>
      <c r="FJQ853" s="14"/>
      <c r="FJR853" s="14"/>
      <c r="FJS853" s="14"/>
      <c r="FJT853" s="14"/>
      <c r="FJU853" s="14"/>
      <c r="FJV853" s="14"/>
      <c r="FJW853" s="14"/>
      <c r="FJX853" s="14"/>
      <c r="FJY853" s="14"/>
      <c r="FJZ853" s="14"/>
      <c r="FKA853" s="14"/>
      <c r="FKB853" s="14"/>
      <c r="FKC853" s="14"/>
      <c r="FKD853" s="14"/>
      <c r="FKE853" s="14"/>
      <c r="FKF853" s="14"/>
      <c r="FKG853" s="14"/>
      <c r="FKH853" s="14"/>
      <c r="FKI853" s="14"/>
      <c r="FKJ853" s="14"/>
      <c r="FKK853" s="14"/>
      <c r="FKL853" s="14"/>
      <c r="FKM853" s="14"/>
      <c r="FKN853" s="14"/>
      <c r="FKO853" s="14"/>
      <c r="FKP853" s="14"/>
      <c r="FKQ853" s="14"/>
      <c r="FKR853" s="14"/>
      <c r="FKS853" s="14"/>
      <c r="FKT853" s="14"/>
      <c r="FKU853" s="14"/>
      <c r="FKV853" s="14"/>
      <c r="FKW853" s="14"/>
      <c r="FKX853" s="14"/>
      <c r="FKY853" s="14"/>
      <c r="FKZ853" s="14"/>
      <c r="FLA853" s="14"/>
      <c r="FLB853" s="14"/>
      <c r="FLC853" s="14"/>
      <c r="FLD853" s="14"/>
      <c r="FLE853" s="14"/>
      <c r="FLF853" s="14"/>
      <c r="FLG853" s="14"/>
      <c r="FLH853" s="14"/>
      <c r="FLI853" s="14"/>
      <c r="FLJ853" s="14"/>
      <c r="FLK853" s="14"/>
      <c r="FLL853" s="14"/>
      <c r="FLM853" s="14"/>
      <c r="FLN853" s="14"/>
      <c r="FLO853" s="14"/>
      <c r="FLP853" s="14"/>
      <c r="FLQ853" s="14"/>
      <c r="FLR853" s="14"/>
      <c r="FLS853" s="14"/>
      <c r="FLT853" s="14"/>
      <c r="FLU853" s="14"/>
      <c r="FLV853" s="14"/>
      <c r="FLW853" s="14"/>
      <c r="FLX853" s="14"/>
      <c r="FLY853" s="14"/>
      <c r="FLZ853" s="14"/>
      <c r="FMA853" s="14"/>
      <c r="FMB853" s="14"/>
      <c r="FMC853" s="14"/>
      <c r="FMD853" s="14"/>
      <c r="FME853" s="14"/>
      <c r="FMF853" s="14"/>
      <c r="FMG853" s="14"/>
      <c r="FMH853" s="14"/>
      <c r="FMI853" s="14"/>
      <c r="FMJ853" s="14"/>
      <c r="FMK853" s="14"/>
      <c r="FML853" s="14"/>
      <c r="FMM853" s="14"/>
      <c r="FMN853" s="14"/>
      <c r="FMO853" s="14"/>
      <c r="FMP853" s="14"/>
      <c r="FMQ853" s="14"/>
      <c r="FMR853" s="14"/>
      <c r="FMS853" s="14"/>
      <c r="FMT853" s="14"/>
      <c r="FMU853" s="14"/>
      <c r="FMV853" s="14"/>
      <c r="FMW853" s="14"/>
      <c r="FMX853" s="14"/>
      <c r="FMY853" s="14"/>
      <c r="FMZ853" s="14"/>
      <c r="FNA853" s="14"/>
      <c r="FNB853" s="14"/>
      <c r="FNC853" s="14"/>
      <c r="FND853" s="14"/>
      <c r="FNE853" s="14"/>
      <c r="FNF853" s="14"/>
      <c r="FNG853" s="14"/>
      <c r="FNH853" s="14"/>
      <c r="FNI853" s="14"/>
      <c r="FNJ853" s="14"/>
      <c r="FNK853" s="14"/>
      <c r="FNL853" s="14"/>
      <c r="FNM853" s="14"/>
      <c r="FNN853" s="14"/>
      <c r="FNO853" s="14"/>
      <c r="FNP853" s="14"/>
      <c r="FNQ853" s="14"/>
      <c r="FNR853" s="14"/>
      <c r="FNS853" s="14"/>
      <c r="FNT853" s="14"/>
      <c r="FNU853" s="14"/>
      <c r="FNV853" s="14"/>
      <c r="FNW853" s="14"/>
      <c r="FNX853" s="14"/>
      <c r="FNY853" s="14"/>
      <c r="FNZ853" s="14"/>
      <c r="FOA853" s="14"/>
      <c r="FOB853" s="14"/>
      <c r="FOC853" s="14"/>
      <c r="FOD853" s="14"/>
      <c r="FOE853" s="14"/>
      <c r="FOF853" s="14"/>
      <c r="FOG853" s="14"/>
      <c r="FOH853" s="14"/>
      <c r="FOI853" s="14"/>
      <c r="FOJ853" s="14"/>
      <c r="FOK853" s="14"/>
      <c r="FOL853" s="14"/>
      <c r="FOM853" s="14"/>
      <c r="FON853" s="14"/>
      <c r="FOO853" s="14"/>
      <c r="FOP853" s="14"/>
      <c r="FOQ853" s="14"/>
      <c r="FOR853" s="14"/>
      <c r="FOS853" s="14"/>
      <c r="FOT853" s="14"/>
      <c r="FOU853" s="14"/>
      <c r="FOV853" s="14"/>
      <c r="FOW853" s="14"/>
      <c r="FOX853" s="14"/>
      <c r="FOY853" s="14"/>
      <c r="FOZ853" s="14"/>
      <c r="FPA853" s="14"/>
      <c r="FPB853" s="14"/>
      <c r="FPC853" s="14"/>
      <c r="FPD853" s="14"/>
      <c r="FPE853" s="14"/>
      <c r="FPF853" s="14"/>
      <c r="FPG853" s="14"/>
      <c r="FPH853" s="14"/>
      <c r="FPI853" s="14"/>
      <c r="FPJ853" s="14"/>
      <c r="FPK853" s="14"/>
      <c r="FPL853" s="14"/>
      <c r="FPM853" s="14"/>
      <c r="FPN853" s="14"/>
      <c r="FPO853" s="14"/>
      <c r="FPP853" s="14"/>
      <c r="FPQ853" s="14"/>
      <c r="FPR853" s="14"/>
      <c r="FPS853" s="14"/>
      <c r="FPT853" s="14"/>
      <c r="FPU853" s="14"/>
      <c r="FPV853" s="14"/>
      <c r="FPW853" s="14"/>
      <c r="FPX853" s="14"/>
      <c r="FPY853" s="14"/>
      <c r="FPZ853" s="14"/>
      <c r="FQA853" s="14"/>
      <c r="FQB853" s="14"/>
      <c r="FQC853" s="14"/>
      <c r="FQD853" s="14"/>
      <c r="FQE853" s="14"/>
      <c r="FQF853" s="14"/>
      <c r="FQG853" s="14"/>
      <c r="FQH853" s="14"/>
      <c r="FQI853" s="14"/>
      <c r="FQJ853" s="14"/>
      <c r="FQK853" s="14"/>
      <c r="FQL853" s="14"/>
      <c r="FQM853" s="14"/>
      <c r="FQN853" s="14"/>
      <c r="FQO853" s="14"/>
      <c r="FQP853" s="14"/>
      <c r="FQQ853" s="14"/>
      <c r="FQR853" s="14"/>
      <c r="FQS853" s="14"/>
      <c r="FQT853" s="14"/>
      <c r="FQU853" s="14"/>
      <c r="FQV853" s="14"/>
      <c r="FQW853" s="14"/>
      <c r="FQX853" s="14"/>
      <c r="FQY853" s="14"/>
      <c r="FQZ853" s="14"/>
      <c r="FRA853" s="14"/>
      <c r="FRB853" s="14"/>
      <c r="FRC853" s="14"/>
      <c r="FRD853" s="14"/>
      <c r="FRE853" s="14"/>
      <c r="FRF853" s="14"/>
      <c r="FRG853" s="14"/>
      <c r="FRH853" s="14"/>
      <c r="FRI853" s="14"/>
      <c r="FRJ853" s="14"/>
      <c r="FRK853" s="14"/>
      <c r="FRL853" s="14"/>
      <c r="FRM853" s="14"/>
      <c r="FRN853" s="14"/>
      <c r="FRO853" s="14"/>
      <c r="FRP853" s="14"/>
      <c r="FRQ853" s="14"/>
      <c r="FRR853" s="14"/>
      <c r="FRS853" s="14"/>
      <c r="FRT853" s="14"/>
      <c r="FRU853" s="14"/>
      <c r="FRV853" s="14"/>
      <c r="FRW853" s="14"/>
      <c r="FRX853" s="14"/>
      <c r="FRY853" s="14"/>
      <c r="FRZ853" s="14"/>
      <c r="FSA853" s="14"/>
      <c r="FSB853" s="14"/>
      <c r="FSC853" s="14"/>
      <c r="FSD853" s="14"/>
      <c r="FSE853" s="14"/>
      <c r="FSF853" s="14"/>
      <c r="FSG853" s="14"/>
      <c r="FSH853" s="14"/>
      <c r="FSI853" s="14"/>
      <c r="FSJ853" s="14"/>
      <c r="FSK853" s="14"/>
      <c r="FSL853" s="14"/>
      <c r="FSM853" s="14"/>
      <c r="FSN853" s="14"/>
      <c r="FSO853" s="14"/>
      <c r="FSP853" s="14"/>
      <c r="FSQ853" s="14"/>
      <c r="FSR853" s="14"/>
      <c r="FSS853" s="14"/>
      <c r="FST853" s="14"/>
      <c r="FSU853" s="14"/>
      <c r="FSV853" s="14"/>
      <c r="FSW853" s="14"/>
      <c r="FSX853" s="14"/>
      <c r="FSY853" s="14"/>
      <c r="FSZ853" s="14"/>
      <c r="FTA853" s="14"/>
      <c r="FTB853" s="14"/>
      <c r="FTC853" s="14"/>
      <c r="FTD853" s="14"/>
      <c r="FTE853" s="14"/>
      <c r="FTF853" s="14"/>
      <c r="FTG853" s="14"/>
      <c r="FTH853" s="14"/>
      <c r="FTI853" s="14"/>
      <c r="FTJ853" s="14"/>
      <c r="FTK853" s="14"/>
      <c r="FTL853" s="14"/>
      <c r="FTM853" s="14"/>
      <c r="FTN853" s="14"/>
      <c r="FTO853" s="14"/>
      <c r="FTP853" s="14"/>
      <c r="FTQ853" s="14"/>
      <c r="FTR853" s="14"/>
      <c r="FTS853" s="14"/>
      <c r="FTT853" s="14"/>
      <c r="FTU853" s="14"/>
      <c r="FTV853" s="14"/>
      <c r="FTW853" s="14"/>
      <c r="FTX853" s="14"/>
      <c r="FTY853" s="14"/>
      <c r="FTZ853" s="14"/>
      <c r="FUA853" s="14"/>
      <c r="FUB853" s="14"/>
      <c r="FUC853" s="14"/>
      <c r="FUD853" s="14"/>
      <c r="FUE853" s="14"/>
      <c r="FUF853" s="14"/>
      <c r="FUG853" s="14"/>
      <c r="FUH853" s="14"/>
      <c r="FUI853" s="14"/>
      <c r="FUJ853" s="14"/>
      <c r="FUK853" s="14"/>
      <c r="FUL853" s="14"/>
      <c r="FUM853" s="14"/>
      <c r="FUN853" s="14"/>
      <c r="FUO853" s="14"/>
      <c r="FUP853" s="14"/>
      <c r="FUQ853" s="14"/>
      <c r="FUR853" s="14"/>
      <c r="FUS853" s="14"/>
      <c r="FUT853" s="14"/>
      <c r="FUU853" s="14"/>
      <c r="FUV853" s="14"/>
      <c r="FUW853" s="14"/>
      <c r="FUX853" s="14"/>
      <c r="FUY853" s="14"/>
      <c r="FUZ853" s="14"/>
      <c r="FVA853" s="14"/>
      <c r="FVB853" s="14"/>
      <c r="FVC853" s="14"/>
      <c r="FVD853" s="14"/>
      <c r="FVE853" s="14"/>
      <c r="FVF853" s="14"/>
      <c r="FVG853" s="14"/>
      <c r="FVH853" s="14"/>
      <c r="FVI853" s="14"/>
      <c r="FVJ853" s="14"/>
      <c r="FVK853" s="14"/>
      <c r="FVL853" s="14"/>
      <c r="FVM853" s="14"/>
      <c r="FVN853" s="14"/>
      <c r="FVO853" s="14"/>
      <c r="FVP853" s="14"/>
      <c r="FVQ853" s="14"/>
      <c r="FVR853" s="14"/>
      <c r="FVS853" s="14"/>
      <c r="FVT853" s="14"/>
      <c r="FVU853" s="14"/>
      <c r="FVV853" s="14"/>
      <c r="FVW853" s="14"/>
      <c r="FVX853" s="14"/>
      <c r="FVY853" s="14"/>
      <c r="FVZ853" s="14"/>
      <c r="FWA853" s="14"/>
      <c r="FWB853" s="14"/>
      <c r="FWC853" s="14"/>
      <c r="FWD853" s="14"/>
      <c r="FWE853" s="14"/>
      <c r="FWF853" s="14"/>
      <c r="FWG853" s="14"/>
      <c r="FWH853" s="14"/>
      <c r="FWI853" s="14"/>
      <c r="FWJ853" s="14"/>
      <c r="FWK853" s="14"/>
      <c r="FWL853" s="14"/>
      <c r="FWM853" s="14"/>
      <c r="FWN853" s="14"/>
      <c r="FWO853" s="14"/>
      <c r="FWP853" s="14"/>
      <c r="FWQ853" s="14"/>
      <c r="FWR853" s="14"/>
      <c r="FWS853" s="14"/>
      <c r="FWT853" s="14"/>
      <c r="FWU853" s="14"/>
      <c r="FWV853" s="14"/>
      <c r="FWW853" s="14"/>
      <c r="FWX853" s="14"/>
      <c r="FWY853" s="14"/>
      <c r="FWZ853" s="14"/>
      <c r="FXA853" s="14"/>
      <c r="FXB853" s="14"/>
      <c r="FXC853" s="14"/>
      <c r="FXD853" s="14"/>
      <c r="FXE853" s="14"/>
      <c r="FXF853" s="14"/>
      <c r="FXG853" s="14"/>
      <c r="FXH853" s="14"/>
      <c r="FXI853" s="14"/>
      <c r="FXJ853" s="14"/>
      <c r="FXK853" s="14"/>
      <c r="FXL853" s="14"/>
      <c r="FXM853" s="14"/>
      <c r="FXN853" s="14"/>
      <c r="FXO853" s="14"/>
      <c r="FXP853" s="14"/>
      <c r="FXQ853" s="14"/>
      <c r="FXR853" s="14"/>
      <c r="FXS853" s="14"/>
      <c r="FXT853" s="14"/>
      <c r="FXU853" s="14"/>
      <c r="FXV853" s="14"/>
      <c r="FXW853" s="14"/>
      <c r="FXX853" s="14"/>
      <c r="FXY853" s="14"/>
      <c r="FXZ853" s="14"/>
      <c r="FYA853" s="14"/>
      <c r="FYB853" s="14"/>
      <c r="FYC853" s="14"/>
      <c r="FYD853" s="14"/>
      <c r="FYE853" s="14"/>
      <c r="FYF853" s="14"/>
      <c r="FYG853" s="14"/>
      <c r="FYH853" s="14"/>
      <c r="FYI853" s="14"/>
      <c r="FYJ853" s="14"/>
      <c r="FYK853" s="14"/>
      <c r="FYL853" s="14"/>
      <c r="FYM853" s="14"/>
      <c r="FYN853" s="14"/>
      <c r="FYO853" s="14"/>
      <c r="FYP853" s="14"/>
      <c r="FYQ853" s="14"/>
      <c r="FYR853" s="14"/>
      <c r="FYS853" s="14"/>
      <c r="FYT853" s="14"/>
      <c r="FYU853" s="14"/>
      <c r="FYV853" s="14"/>
      <c r="FYW853" s="14"/>
      <c r="FYX853" s="14"/>
      <c r="FYY853" s="14"/>
      <c r="FYZ853" s="14"/>
      <c r="FZA853" s="14"/>
      <c r="FZB853" s="14"/>
      <c r="FZC853" s="14"/>
      <c r="FZD853" s="14"/>
      <c r="FZE853" s="14"/>
      <c r="FZF853" s="14"/>
      <c r="FZG853" s="14"/>
      <c r="FZH853" s="14"/>
      <c r="FZI853" s="14"/>
      <c r="FZJ853" s="14"/>
      <c r="FZK853" s="14"/>
      <c r="FZL853" s="14"/>
      <c r="FZM853" s="14"/>
      <c r="FZN853" s="14"/>
      <c r="FZO853" s="14"/>
      <c r="FZP853" s="14"/>
      <c r="FZQ853" s="14"/>
      <c r="FZR853" s="14"/>
      <c r="FZS853" s="14"/>
      <c r="FZT853" s="14"/>
      <c r="FZU853" s="14"/>
      <c r="FZV853" s="14"/>
      <c r="FZW853" s="14"/>
      <c r="FZX853" s="14"/>
      <c r="FZY853" s="14"/>
      <c r="FZZ853" s="14"/>
      <c r="GAA853" s="14"/>
      <c r="GAB853" s="14"/>
      <c r="GAC853" s="14"/>
      <c r="GAD853" s="14"/>
      <c r="GAE853" s="14"/>
      <c r="GAF853" s="14"/>
      <c r="GAG853" s="14"/>
      <c r="GAH853" s="14"/>
      <c r="GAI853" s="14"/>
      <c r="GAJ853" s="14"/>
      <c r="GAK853" s="14"/>
      <c r="GAL853" s="14"/>
      <c r="GAM853" s="14"/>
      <c r="GAN853" s="14"/>
      <c r="GAO853" s="14"/>
      <c r="GAP853" s="14"/>
      <c r="GAQ853" s="14"/>
      <c r="GAR853" s="14"/>
      <c r="GAS853" s="14"/>
      <c r="GAT853" s="14"/>
      <c r="GAU853" s="14"/>
      <c r="GAV853" s="14"/>
      <c r="GAW853" s="14"/>
      <c r="GAX853" s="14"/>
      <c r="GAY853" s="14"/>
      <c r="GAZ853" s="14"/>
      <c r="GBA853" s="14"/>
      <c r="GBB853" s="14"/>
      <c r="GBC853" s="14"/>
      <c r="GBD853" s="14"/>
      <c r="GBE853" s="14"/>
      <c r="GBF853" s="14"/>
      <c r="GBG853" s="14"/>
      <c r="GBH853" s="14"/>
      <c r="GBI853" s="14"/>
      <c r="GBJ853" s="14"/>
      <c r="GBK853" s="14"/>
      <c r="GBL853" s="14"/>
      <c r="GBM853" s="14"/>
      <c r="GBN853" s="14"/>
      <c r="GBO853" s="14"/>
      <c r="GBP853" s="14"/>
      <c r="GBQ853" s="14"/>
      <c r="GBR853" s="14"/>
      <c r="GBS853" s="14"/>
      <c r="GBT853" s="14"/>
      <c r="GBU853" s="14"/>
      <c r="GBV853" s="14"/>
      <c r="GBW853" s="14"/>
      <c r="GBX853" s="14"/>
      <c r="GBY853" s="14"/>
      <c r="GBZ853" s="14"/>
      <c r="GCA853" s="14"/>
      <c r="GCB853" s="14"/>
      <c r="GCC853" s="14"/>
      <c r="GCD853" s="14"/>
      <c r="GCE853" s="14"/>
      <c r="GCF853" s="14"/>
      <c r="GCG853" s="14"/>
      <c r="GCH853" s="14"/>
      <c r="GCI853" s="14"/>
      <c r="GCJ853" s="14"/>
      <c r="GCK853" s="14"/>
      <c r="GCL853" s="14"/>
      <c r="GCM853" s="14"/>
      <c r="GCN853" s="14"/>
      <c r="GCO853" s="14"/>
      <c r="GCP853" s="14"/>
      <c r="GCQ853" s="14"/>
      <c r="GCR853" s="14"/>
      <c r="GCS853" s="14"/>
      <c r="GCT853" s="14"/>
      <c r="GCU853" s="14"/>
      <c r="GCV853" s="14"/>
      <c r="GCW853" s="14"/>
      <c r="GCX853" s="14"/>
      <c r="GCY853" s="14"/>
      <c r="GCZ853" s="14"/>
      <c r="GDA853" s="14"/>
      <c r="GDB853" s="14"/>
      <c r="GDC853" s="14"/>
      <c r="GDD853" s="14"/>
      <c r="GDE853" s="14"/>
      <c r="GDF853" s="14"/>
      <c r="GDG853" s="14"/>
      <c r="GDH853" s="14"/>
      <c r="GDI853" s="14"/>
      <c r="GDJ853" s="14"/>
      <c r="GDK853" s="14"/>
      <c r="GDL853" s="14"/>
      <c r="GDM853" s="14"/>
      <c r="GDN853" s="14"/>
      <c r="GDO853" s="14"/>
      <c r="GDP853" s="14"/>
      <c r="GDQ853" s="14"/>
      <c r="GDR853" s="14"/>
      <c r="GDS853" s="14"/>
      <c r="GDT853" s="14"/>
      <c r="GDU853" s="14"/>
      <c r="GDV853" s="14"/>
      <c r="GDW853" s="14"/>
      <c r="GDX853" s="14"/>
      <c r="GDY853" s="14"/>
      <c r="GDZ853" s="14"/>
      <c r="GEA853" s="14"/>
      <c r="GEB853" s="14"/>
      <c r="GEC853" s="14"/>
      <c r="GED853" s="14"/>
      <c r="GEE853" s="14"/>
      <c r="GEF853" s="14"/>
      <c r="GEG853" s="14"/>
      <c r="GEH853" s="14"/>
      <c r="GEI853" s="14"/>
      <c r="GEJ853" s="14"/>
      <c r="GEK853" s="14"/>
      <c r="GEL853" s="14"/>
      <c r="GEM853" s="14"/>
      <c r="GEN853" s="14"/>
      <c r="GEO853" s="14"/>
      <c r="GEP853" s="14"/>
      <c r="GEQ853" s="14"/>
      <c r="GER853" s="14"/>
      <c r="GES853" s="14"/>
      <c r="GET853" s="14"/>
      <c r="GEU853" s="14"/>
      <c r="GEV853" s="14"/>
      <c r="GEW853" s="14"/>
      <c r="GEX853" s="14"/>
      <c r="GEY853" s="14"/>
      <c r="GEZ853" s="14"/>
      <c r="GFA853" s="14"/>
      <c r="GFB853" s="14"/>
      <c r="GFC853" s="14"/>
      <c r="GFD853" s="14"/>
      <c r="GFE853" s="14"/>
      <c r="GFF853" s="14"/>
      <c r="GFG853" s="14"/>
      <c r="GFH853" s="14"/>
      <c r="GFI853" s="14"/>
      <c r="GFJ853" s="14"/>
      <c r="GFK853" s="14"/>
      <c r="GFL853" s="14"/>
      <c r="GFM853" s="14"/>
      <c r="GFN853" s="14"/>
      <c r="GFO853" s="14"/>
      <c r="GFP853" s="14"/>
      <c r="GFQ853" s="14"/>
      <c r="GFR853" s="14"/>
      <c r="GFS853" s="14"/>
      <c r="GFT853" s="14"/>
      <c r="GFU853" s="14"/>
      <c r="GFV853" s="14"/>
      <c r="GFW853" s="14"/>
      <c r="GFX853" s="14"/>
      <c r="GFY853" s="14"/>
      <c r="GFZ853" s="14"/>
      <c r="GGA853" s="14"/>
      <c r="GGB853" s="14"/>
      <c r="GGC853" s="14"/>
      <c r="GGD853" s="14"/>
      <c r="GGE853" s="14"/>
      <c r="GGF853" s="14"/>
      <c r="GGG853" s="14"/>
      <c r="GGH853" s="14"/>
      <c r="GGI853" s="14"/>
      <c r="GGJ853" s="14"/>
      <c r="GGK853" s="14"/>
      <c r="GGL853" s="14"/>
      <c r="GGM853" s="14"/>
      <c r="GGN853" s="14"/>
      <c r="GGO853" s="14"/>
      <c r="GGP853" s="14"/>
      <c r="GGQ853" s="14"/>
      <c r="GGR853" s="14"/>
      <c r="GGS853" s="14"/>
      <c r="GGT853" s="14"/>
      <c r="GGU853" s="14"/>
      <c r="GGV853" s="14"/>
      <c r="GGW853" s="14"/>
      <c r="GGX853" s="14"/>
      <c r="GGY853" s="14"/>
      <c r="GGZ853" s="14"/>
      <c r="GHA853" s="14"/>
      <c r="GHB853" s="14"/>
      <c r="GHC853" s="14"/>
      <c r="GHD853" s="14"/>
      <c r="GHE853" s="14"/>
      <c r="GHF853" s="14"/>
      <c r="GHG853" s="14"/>
      <c r="GHH853" s="14"/>
      <c r="GHI853" s="14"/>
      <c r="GHJ853" s="14"/>
      <c r="GHK853" s="14"/>
      <c r="GHL853" s="14"/>
      <c r="GHM853" s="14"/>
      <c r="GHN853" s="14"/>
      <c r="GHO853" s="14"/>
      <c r="GHP853" s="14"/>
      <c r="GHQ853" s="14"/>
      <c r="GHR853" s="14"/>
      <c r="GHS853" s="14"/>
      <c r="GHT853" s="14"/>
      <c r="GHU853" s="14"/>
      <c r="GHV853" s="14"/>
      <c r="GHW853" s="14"/>
      <c r="GHX853" s="14"/>
      <c r="GHY853" s="14"/>
      <c r="GHZ853" s="14"/>
      <c r="GIA853" s="14"/>
      <c r="GIB853" s="14"/>
      <c r="GIC853" s="14"/>
      <c r="GID853" s="14"/>
      <c r="GIE853" s="14"/>
      <c r="GIF853" s="14"/>
      <c r="GIG853" s="14"/>
      <c r="GIH853" s="14"/>
      <c r="GII853" s="14"/>
      <c r="GIJ853" s="14"/>
      <c r="GIK853" s="14"/>
      <c r="GIL853" s="14"/>
      <c r="GIM853" s="14"/>
      <c r="GIN853" s="14"/>
      <c r="GIO853" s="14"/>
      <c r="GIP853" s="14"/>
      <c r="GIQ853" s="14"/>
      <c r="GIR853" s="14"/>
      <c r="GIS853" s="14"/>
      <c r="GIT853" s="14"/>
      <c r="GIU853" s="14"/>
      <c r="GIV853" s="14"/>
      <c r="GIW853" s="14"/>
      <c r="GIX853" s="14"/>
      <c r="GIY853" s="14"/>
      <c r="GIZ853" s="14"/>
      <c r="GJA853" s="14"/>
      <c r="GJB853" s="14"/>
      <c r="GJC853" s="14"/>
      <c r="GJD853" s="14"/>
      <c r="GJE853" s="14"/>
      <c r="GJF853" s="14"/>
      <c r="GJG853" s="14"/>
      <c r="GJH853" s="14"/>
      <c r="GJI853" s="14"/>
      <c r="GJJ853" s="14"/>
      <c r="GJK853" s="14"/>
      <c r="GJL853" s="14"/>
      <c r="GJM853" s="14"/>
      <c r="GJN853" s="14"/>
      <c r="GJO853" s="14"/>
      <c r="GJP853" s="14"/>
      <c r="GJQ853" s="14"/>
      <c r="GJR853" s="14"/>
      <c r="GJS853" s="14"/>
      <c r="GJT853" s="14"/>
      <c r="GJU853" s="14"/>
      <c r="GJV853" s="14"/>
      <c r="GJW853" s="14"/>
      <c r="GJX853" s="14"/>
      <c r="GJY853" s="14"/>
      <c r="GJZ853" s="14"/>
      <c r="GKA853" s="14"/>
      <c r="GKB853" s="14"/>
      <c r="GKC853" s="14"/>
      <c r="GKD853" s="14"/>
      <c r="GKE853" s="14"/>
      <c r="GKF853" s="14"/>
      <c r="GKG853" s="14"/>
      <c r="GKH853" s="14"/>
      <c r="GKI853" s="14"/>
      <c r="GKJ853" s="14"/>
      <c r="GKK853" s="14"/>
      <c r="GKL853" s="14"/>
      <c r="GKM853" s="14"/>
      <c r="GKN853" s="14"/>
      <c r="GKO853" s="14"/>
      <c r="GKP853" s="14"/>
      <c r="GKQ853" s="14"/>
      <c r="GKR853" s="14"/>
      <c r="GKS853" s="14"/>
      <c r="GKT853" s="14"/>
      <c r="GKU853" s="14"/>
      <c r="GKV853" s="14"/>
      <c r="GKW853" s="14"/>
      <c r="GKX853" s="14"/>
      <c r="GKY853" s="14"/>
      <c r="GKZ853" s="14"/>
      <c r="GLA853" s="14"/>
      <c r="GLB853" s="14"/>
      <c r="GLC853" s="14"/>
      <c r="GLD853" s="14"/>
      <c r="GLE853" s="14"/>
      <c r="GLF853" s="14"/>
      <c r="GLG853" s="14"/>
      <c r="GLH853" s="14"/>
      <c r="GLI853" s="14"/>
      <c r="GLJ853" s="14"/>
      <c r="GLK853" s="14"/>
      <c r="GLL853" s="14"/>
      <c r="GLM853" s="14"/>
      <c r="GLN853" s="14"/>
      <c r="GLO853" s="14"/>
      <c r="GLP853" s="14"/>
      <c r="GLQ853" s="14"/>
      <c r="GLR853" s="14"/>
      <c r="GLS853" s="14"/>
      <c r="GLT853" s="14"/>
      <c r="GLU853" s="14"/>
      <c r="GLV853" s="14"/>
      <c r="GLW853" s="14"/>
      <c r="GLX853" s="14"/>
      <c r="GLY853" s="14"/>
      <c r="GLZ853" s="14"/>
      <c r="GMA853" s="14"/>
      <c r="GMB853" s="14"/>
      <c r="GMC853" s="14"/>
      <c r="GMD853" s="14"/>
      <c r="GME853" s="14"/>
      <c r="GMF853" s="14"/>
      <c r="GMG853" s="14"/>
      <c r="GMH853" s="14"/>
      <c r="GMI853" s="14"/>
      <c r="GMJ853" s="14"/>
      <c r="GMK853" s="14"/>
      <c r="GML853" s="14"/>
      <c r="GMM853" s="14"/>
      <c r="GMN853" s="14"/>
      <c r="GMO853" s="14"/>
      <c r="GMP853" s="14"/>
      <c r="GMQ853" s="14"/>
      <c r="GMR853" s="14"/>
      <c r="GMS853" s="14"/>
      <c r="GMT853" s="14"/>
      <c r="GMU853" s="14"/>
      <c r="GMV853" s="14"/>
      <c r="GMW853" s="14"/>
      <c r="GMX853" s="14"/>
      <c r="GMY853" s="14"/>
      <c r="GMZ853" s="14"/>
      <c r="GNA853" s="14"/>
      <c r="GNB853" s="14"/>
      <c r="GNC853" s="14"/>
      <c r="GND853" s="14"/>
      <c r="GNE853" s="14"/>
      <c r="GNF853" s="14"/>
      <c r="GNG853" s="14"/>
      <c r="GNH853" s="14"/>
      <c r="GNI853" s="14"/>
      <c r="GNJ853" s="14"/>
      <c r="GNK853" s="14"/>
      <c r="GNL853" s="14"/>
      <c r="GNM853" s="14"/>
      <c r="GNN853" s="14"/>
      <c r="GNO853" s="14"/>
      <c r="GNP853" s="14"/>
      <c r="GNQ853" s="14"/>
      <c r="GNR853" s="14"/>
      <c r="GNS853" s="14"/>
      <c r="GNT853" s="14"/>
      <c r="GNU853" s="14"/>
      <c r="GNV853" s="14"/>
      <c r="GNW853" s="14"/>
      <c r="GNX853" s="14"/>
      <c r="GNY853" s="14"/>
      <c r="GNZ853" s="14"/>
      <c r="GOA853" s="14"/>
      <c r="GOB853" s="14"/>
      <c r="GOC853" s="14"/>
      <c r="GOD853" s="14"/>
      <c r="GOE853" s="14"/>
      <c r="GOF853" s="14"/>
      <c r="GOG853" s="14"/>
      <c r="GOH853" s="14"/>
      <c r="GOI853" s="14"/>
      <c r="GOJ853" s="14"/>
      <c r="GOK853" s="14"/>
      <c r="GOL853" s="14"/>
      <c r="GOM853" s="14"/>
      <c r="GON853" s="14"/>
      <c r="GOO853" s="14"/>
      <c r="GOP853" s="14"/>
      <c r="GOQ853" s="14"/>
      <c r="GOR853" s="14"/>
      <c r="GOS853" s="14"/>
      <c r="GOT853" s="14"/>
      <c r="GOU853" s="14"/>
      <c r="GOV853" s="14"/>
      <c r="GOW853" s="14"/>
      <c r="GOX853" s="14"/>
      <c r="GOY853" s="14"/>
      <c r="GOZ853" s="14"/>
      <c r="GPA853" s="14"/>
      <c r="GPB853" s="14"/>
      <c r="GPC853" s="14"/>
      <c r="GPD853" s="14"/>
      <c r="GPE853" s="14"/>
      <c r="GPF853" s="14"/>
      <c r="GPG853" s="14"/>
      <c r="GPH853" s="14"/>
      <c r="GPI853" s="14"/>
      <c r="GPJ853" s="14"/>
      <c r="GPK853" s="14"/>
      <c r="GPL853" s="14"/>
      <c r="GPM853" s="14"/>
      <c r="GPN853" s="14"/>
      <c r="GPO853" s="14"/>
      <c r="GPP853" s="14"/>
      <c r="GPQ853" s="14"/>
      <c r="GPR853" s="14"/>
      <c r="GPS853" s="14"/>
      <c r="GPT853" s="14"/>
      <c r="GPU853" s="14"/>
      <c r="GPV853" s="14"/>
      <c r="GPW853" s="14"/>
      <c r="GPX853" s="14"/>
      <c r="GPY853" s="14"/>
      <c r="GPZ853" s="14"/>
      <c r="GQA853" s="14"/>
      <c r="GQB853" s="14"/>
      <c r="GQC853" s="14"/>
      <c r="GQD853" s="14"/>
      <c r="GQE853" s="14"/>
      <c r="GQF853" s="14"/>
      <c r="GQG853" s="14"/>
      <c r="GQH853" s="14"/>
      <c r="GQI853" s="14"/>
      <c r="GQJ853" s="14"/>
      <c r="GQK853" s="14"/>
      <c r="GQL853" s="14"/>
      <c r="GQM853" s="14"/>
      <c r="GQN853" s="14"/>
      <c r="GQO853" s="14"/>
      <c r="GQP853" s="14"/>
      <c r="GQQ853" s="14"/>
      <c r="GQR853" s="14"/>
      <c r="GQS853" s="14"/>
      <c r="GQT853" s="14"/>
      <c r="GQU853" s="14"/>
      <c r="GQV853" s="14"/>
      <c r="GQW853" s="14"/>
      <c r="GQX853" s="14"/>
      <c r="GQY853" s="14"/>
      <c r="GQZ853" s="14"/>
      <c r="GRA853" s="14"/>
      <c r="GRB853" s="14"/>
      <c r="GRC853" s="14"/>
      <c r="GRD853" s="14"/>
      <c r="GRE853" s="14"/>
      <c r="GRF853" s="14"/>
      <c r="GRG853" s="14"/>
      <c r="GRH853" s="14"/>
      <c r="GRI853" s="14"/>
      <c r="GRJ853" s="14"/>
      <c r="GRK853" s="14"/>
      <c r="GRL853" s="14"/>
      <c r="GRM853" s="14"/>
      <c r="GRN853" s="14"/>
      <c r="GRO853" s="14"/>
      <c r="GRP853" s="14"/>
      <c r="GRQ853" s="14"/>
      <c r="GRR853" s="14"/>
      <c r="GRS853" s="14"/>
      <c r="GRT853" s="14"/>
      <c r="GRU853" s="14"/>
      <c r="GRV853" s="14"/>
      <c r="GRW853" s="14"/>
      <c r="GRX853" s="14"/>
      <c r="GRY853" s="14"/>
      <c r="GRZ853" s="14"/>
      <c r="GSA853" s="14"/>
      <c r="GSB853" s="14"/>
      <c r="GSC853" s="14"/>
      <c r="GSD853" s="14"/>
      <c r="GSE853" s="14"/>
      <c r="GSF853" s="14"/>
      <c r="GSG853" s="14"/>
      <c r="GSH853" s="14"/>
      <c r="GSI853" s="14"/>
      <c r="GSJ853" s="14"/>
      <c r="GSK853" s="14"/>
      <c r="GSL853" s="14"/>
      <c r="GSM853" s="14"/>
      <c r="GSN853" s="14"/>
      <c r="GSO853" s="14"/>
      <c r="GSP853" s="14"/>
      <c r="GSQ853" s="14"/>
      <c r="GSR853" s="14"/>
      <c r="GSS853" s="14"/>
      <c r="GST853" s="14"/>
      <c r="GSU853" s="14"/>
      <c r="GSV853" s="14"/>
      <c r="GSW853" s="14"/>
      <c r="GSX853" s="14"/>
      <c r="GSY853" s="14"/>
      <c r="GSZ853" s="14"/>
      <c r="GTA853" s="14"/>
      <c r="GTB853" s="14"/>
      <c r="GTC853" s="14"/>
      <c r="GTD853" s="14"/>
      <c r="GTE853" s="14"/>
      <c r="GTF853" s="14"/>
      <c r="GTG853" s="14"/>
      <c r="GTH853" s="14"/>
      <c r="GTI853" s="14"/>
      <c r="GTJ853" s="14"/>
      <c r="GTK853" s="14"/>
      <c r="GTL853" s="14"/>
      <c r="GTM853" s="14"/>
      <c r="GTN853" s="14"/>
      <c r="GTO853" s="14"/>
      <c r="GTP853" s="14"/>
      <c r="GTQ853" s="14"/>
      <c r="GTR853" s="14"/>
      <c r="GTS853" s="14"/>
      <c r="GTT853" s="14"/>
      <c r="GTU853" s="14"/>
      <c r="GTV853" s="14"/>
      <c r="GTW853" s="14"/>
      <c r="GTX853" s="14"/>
      <c r="GTY853" s="14"/>
      <c r="GTZ853" s="14"/>
      <c r="GUA853" s="14"/>
      <c r="GUB853" s="14"/>
      <c r="GUC853" s="14"/>
      <c r="GUD853" s="14"/>
      <c r="GUE853" s="14"/>
      <c r="GUF853" s="14"/>
      <c r="GUG853" s="14"/>
      <c r="GUH853" s="14"/>
      <c r="GUI853" s="14"/>
      <c r="GUJ853" s="14"/>
      <c r="GUK853" s="14"/>
      <c r="GUL853" s="14"/>
      <c r="GUM853" s="14"/>
      <c r="GUN853" s="14"/>
      <c r="GUO853" s="14"/>
      <c r="GUP853" s="14"/>
      <c r="GUQ853" s="14"/>
      <c r="GUR853" s="14"/>
      <c r="GUS853" s="14"/>
      <c r="GUT853" s="14"/>
      <c r="GUU853" s="14"/>
      <c r="GUV853" s="14"/>
      <c r="GUW853" s="14"/>
      <c r="GUX853" s="14"/>
      <c r="GUY853" s="14"/>
      <c r="GUZ853" s="14"/>
      <c r="GVA853" s="14"/>
      <c r="GVB853" s="14"/>
      <c r="GVC853" s="14"/>
      <c r="GVD853" s="14"/>
      <c r="GVE853" s="14"/>
      <c r="GVF853" s="14"/>
      <c r="GVG853" s="14"/>
      <c r="GVH853" s="14"/>
      <c r="GVI853" s="14"/>
      <c r="GVJ853" s="14"/>
      <c r="GVK853" s="14"/>
      <c r="GVL853" s="14"/>
      <c r="GVM853" s="14"/>
      <c r="GVN853" s="14"/>
      <c r="GVO853" s="14"/>
      <c r="GVP853" s="14"/>
      <c r="GVQ853" s="14"/>
      <c r="GVR853" s="14"/>
      <c r="GVS853" s="14"/>
      <c r="GVT853" s="14"/>
      <c r="GVU853" s="14"/>
      <c r="GVV853" s="14"/>
      <c r="GVW853" s="14"/>
      <c r="GVX853" s="14"/>
      <c r="GVY853" s="14"/>
      <c r="GVZ853" s="14"/>
      <c r="GWA853" s="14"/>
      <c r="GWB853" s="14"/>
      <c r="GWC853" s="14"/>
      <c r="GWD853" s="14"/>
      <c r="GWE853" s="14"/>
      <c r="GWF853" s="14"/>
      <c r="GWG853" s="14"/>
      <c r="GWH853" s="14"/>
      <c r="GWI853" s="14"/>
      <c r="GWJ853" s="14"/>
      <c r="GWK853" s="14"/>
      <c r="GWL853" s="14"/>
      <c r="GWM853" s="14"/>
      <c r="GWN853" s="14"/>
      <c r="GWO853" s="14"/>
      <c r="GWP853" s="14"/>
      <c r="GWQ853" s="14"/>
      <c r="GWR853" s="14"/>
      <c r="GWS853" s="14"/>
      <c r="GWT853" s="14"/>
      <c r="GWU853" s="14"/>
      <c r="GWV853" s="14"/>
      <c r="GWW853" s="14"/>
      <c r="GWX853" s="14"/>
      <c r="GWY853" s="14"/>
      <c r="GWZ853" s="14"/>
      <c r="GXA853" s="14"/>
      <c r="GXB853" s="14"/>
      <c r="GXC853" s="14"/>
      <c r="GXD853" s="14"/>
      <c r="GXE853" s="14"/>
      <c r="GXF853" s="14"/>
      <c r="GXG853" s="14"/>
      <c r="GXH853" s="14"/>
      <c r="GXI853" s="14"/>
      <c r="GXJ853" s="14"/>
      <c r="GXK853" s="14"/>
      <c r="GXL853" s="14"/>
      <c r="GXM853" s="14"/>
      <c r="GXN853" s="14"/>
      <c r="GXO853" s="14"/>
      <c r="GXP853" s="14"/>
      <c r="GXQ853" s="14"/>
      <c r="GXR853" s="14"/>
      <c r="GXS853" s="14"/>
      <c r="GXT853" s="14"/>
      <c r="GXU853" s="14"/>
      <c r="GXV853" s="14"/>
      <c r="GXW853" s="14"/>
      <c r="GXX853" s="14"/>
      <c r="GXY853" s="14"/>
      <c r="GXZ853" s="14"/>
      <c r="GYA853" s="14"/>
      <c r="GYB853" s="14"/>
      <c r="GYC853" s="14"/>
      <c r="GYD853" s="14"/>
      <c r="GYE853" s="14"/>
      <c r="GYF853" s="14"/>
      <c r="GYG853" s="14"/>
      <c r="GYH853" s="14"/>
      <c r="GYI853" s="14"/>
      <c r="GYJ853" s="14"/>
      <c r="GYK853" s="14"/>
      <c r="GYL853" s="14"/>
      <c r="GYM853" s="14"/>
      <c r="GYN853" s="14"/>
      <c r="GYO853" s="14"/>
      <c r="GYP853" s="14"/>
      <c r="GYQ853" s="14"/>
      <c r="GYR853" s="14"/>
      <c r="GYS853" s="14"/>
      <c r="GYT853" s="14"/>
      <c r="GYU853" s="14"/>
      <c r="GYV853" s="14"/>
      <c r="GYW853" s="14"/>
      <c r="GYX853" s="14"/>
      <c r="GYY853" s="14"/>
      <c r="GYZ853" s="14"/>
      <c r="GZA853" s="14"/>
      <c r="GZB853" s="14"/>
      <c r="GZC853" s="14"/>
      <c r="GZD853" s="14"/>
      <c r="GZE853" s="14"/>
      <c r="GZF853" s="14"/>
      <c r="GZG853" s="14"/>
      <c r="GZH853" s="14"/>
      <c r="GZI853" s="14"/>
      <c r="GZJ853" s="14"/>
      <c r="GZK853" s="14"/>
      <c r="GZL853" s="14"/>
      <c r="GZM853" s="14"/>
      <c r="GZN853" s="14"/>
      <c r="GZO853" s="14"/>
      <c r="GZP853" s="14"/>
      <c r="GZQ853" s="14"/>
      <c r="GZR853" s="14"/>
      <c r="GZS853" s="14"/>
      <c r="GZT853" s="14"/>
      <c r="GZU853" s="14"/>
      <c r="GZV853" s="14"/>
      <c r="GZW853" s="14"/>
      <c r="GZX853" s="14"/>
      <c r="GZY853" s="14"/>
      <c r="GZZ853" s="14"/>
      <c r="HAA853" s="14"/>
      <c r="HAB853" s="14"/>
      <c r="HAC853" s="14"/>
      <c r="HAD853" s="14"/>
      <c r="HAE853" s="14"/>
      <c r="HAF853" s="14"/>
      <c r="HAG853" s="14"/>
      <c r="HAH853" s="14"/>
      <c r="HAI853" s="14"/>
      <c r="HAJ853" s="14"/>
      <c r="HAK853" s="14"/>
      <c r="HAL853" s="14"/>
      <c r="HAM853" s="14"/>
      <c r="HAN853" s="14"/>
      <c r="HAO853" s="14"/>
      <c r="HAP853" s="14"/>
      <c r="HAQ853" s="14"/>
      <c r="HAR853" s="14"/>
      <c r="HAS853" s="14"/>
      <c r="HAT853" s="14"/>
      <c r="HAU853" s="14"/>
      <c r="HAV853" s="14"/>
      <c r="HAW853" s="14"/>
      <c r="HAX853" s="14"/>
      <c r="HAY853" s="14"/>
      <c r="HAZ853" s="14"/>
      <c r="HBA853" s="14"/>
      <c r="HBB853" s="14"/>
      <c r="HBC853" s="14"/>
      <c r="HBD853" s="14"/>
      <c r="HBE853" s="14"/>
      <c r="HBF853" s="14"/>
      <c r="HBG853" s="14"/>
      <c r="HBH853" s="14"/>
      <c r="HBI853" s="14"/>
      <c r="HBJ853" s="14"/>
      <c r="HBK853" s="14"/>
      <c r="HBL853" s="14"/>
      <c r="HBM853" s="14"/>
      <c r="HBN853" s="14"/>
      <c r="HBO853" s="14"/>
      <c r="HBP853" s="14"/>
      <c r="HBQ853" s="14"/>
      <c r="HBR853" s="14"/>
      <c r="HBS853" s="14"/>
      <c r="HBT853" s="14"/>
      <c r="HBU853" s="14"/>
      <c r="HBV853" s="14"/>
      <c r="HBW853" s="14"/>
      <c r="HBX853" s="14"/>
      <c r="HBY853" s="14"/>
      <c r="HBZ853" s="14"/>
      <c r="HCA853" s="14"/>
      <c r="HCB853" s="14"/>
      <c r="HCC853" s="14"/>
      <c r="HCD853" s="14"/>
      <c r="HCE853" s="14"/>
      <c r="HCF853" s="14"/>
      <c r="HCG853" s="14"/>
      <c r="HCH853" s="14"/>
      <c r="HCI853" s="14"/>
      <c r="HCJ853" s="14"/>
      <c r="HCK853" s="14"/>
      <c r="HCL853" s="14"/>
      <c r="HCM853" s="14"/>
      <c r="HCN853" s="14"/>
      <c r="HCO853" s="14"/>
      <c r="HCP853" s="14"/>
      <c r="HCQ853" s="14"/>
      <c r="HCR853" s="14"/>
      <c r="HCS853" s="14"/>
      <c r="HCT853" s="14"/>
      <c r="HCU853" s="14"/>
      <c r="HCV853" s="14"/>
      <c r="HCW853" s="14"/>
      <c r="HCX853" s="14"/>
      <c r="HCY853" s="14"/>
      <c r="HCZ853" s="14"/>
      <c r="HDA853" s="14"/>
      <c r="HDB853" s="14"/>
      <c r="HDC853" s="14"/>
      <c r="HDD853" s="14"/>
      <c r="HDE853" s="14"/>
      <c r="HDF853" s="14"/>
      <c r="HDG853" s="14"/>
      <c r="HDH853" s="14"/>
      <c r="HDI853" s="14"/>
      <c r="HDJ853" s="14"/>
      <c r="HDK853" s="14"/>
      <c r="HDL853" s="14"/>
      <c r="HDM853" s="14"/>
      <c r="HDN853" s="14"/>
      <c r="HDO853" s="14"/>
      <c r="HDP853" s="14"/>
      <c r="HDQ853" s="14"/>
      <c r="HDR853" s="14"/>
      <c r="HDS853" s="14"/>
      <c r="HDT853" s="14"/>
      <c r="HDU853" s="14"/>
      <c r="HDV853" s="14"/>
      <c r="HDW853" s="14"/>
      <c r="HDX853" s="14"/>
      <c r="HDY853" s="14"/>
      <c r="HDZ853" s="14"/>
      <c r="HEA853" s="14"/>
      <c r="HEB853" s="14"/>
      <c r="HEC853" s="14"/>
      <c r="HED853" s="14"/>
      <c r="HEE853" s="14"/>
      <c r="HEF853" s="14"/>
      <c r="HEG853" s="14"/>
      <c r="HEH853" s="14"/>
      <c r="HEI853" s="14"/>
      <c r="HEJ853" s="14"/>
      <c r="HEK853" s="14"/>
      <c r="HEL853" s="14"/>
      <c r="HEM853" s="14"/>
      <c r="HEN853" s="14"/>
      <c r="HEO853" s="14"/>
      <c r="HEP853" s="14"/>
      <c r="HEQ853" s="14"/>
      <c r="HER853" s="14"/>
      <c r="HES853" s="14"/>
      <c r="HET853" s="14"/>
      <c r="HEU853" s="14"/>
      <c r="HEV853" s="14"/>
      <c r="HEW853" s="14"/>
      <c r="HEX853" s="14"/>
      <c r="HEY853" s="14"/>
      <c r="HEZ853" s="14"/>
      <c r="HFA853" s="14"/>
      <c r="HFB853" s="14"/>
      <c r="HFC853" s="14"/>
      <c r="HFD853" s="14"/>
      <c r="HFE853" s="14"/>
      <c r="HFF853" s="14"/>
      <c r="HFG853" s="14"/>
      <c r="HFH853" s="14"/>
      <c r="HFI853" s="14"/>
      <c r="HFJ853" s="14"/>
      <c r="HFK853" s="14"/>
      <c r="HFL853" s="14"/>
      <c r="HFM853" s="14"/>
      <c r="HFN853" s="14"/>
      <c r="HFO853" s="14"/>
      <c r="HFP853" s="14"/>
      <c r="HFQ853" s="14"/>
      <c r="HFR853" s="14"/>
      <c r="HFS853" s="14"/>
      <c r="HFT853" s="14"/>
      <c r="HFU853" s="14"/>
      <c r="HFV853" s="14"/>
      <c r="HFW853" s="14"/>
      <c r="HFX853" s="14"/>
      <c r="HFY853" s="14"/>
      <c r="HFZ853" s="14"/>
      <c r="HGA853" s="14"/>
      <c r="HGB853" s="14"/>
      <c r="HGC853" s="14"/>
      <c r="HGD853" s="14"/>
      <c r="HGE853" s="14"/>
      <c r="HGF853" s="14"/>
      <c r="HGG853" s="14"/>
      <c r="HGH853" s="14"/>
      <c r="HGI853" s="14"/>
      <c r="HGJ853" s="14"/>
      <c r="HGK853" s="14"/>
      <c r="HGL853" s="14"/>
      <c r="HGM853" s="14"/>
      <c r="HGN853" s="14"/>
      <c r="HGO853" s="14"/>
      <c r="HGP853" s="14"/>
      <c r="HGQ853" s="14"/>
      <c r="HGR853" s="14"/>
      <c r="HGS853" s="14"/>
      <c r="HGT853" s="14"/>
      <c r="HGU853" s="14"/>
      <c r="HGV853" s="14"/>
      <c r="HGW853" s="14"/>
      <c r="HGX853" s="14"/>
      <c r="HGY853" s="14"/>
      <c r="HGZ853" s="14"/>
      <c r="HHA853" s="14"/>
      <c r="HHB853" s="14"/>
      <c r="HHC853" s="14"/>
      <c r="HHD853" s="14"/>
      <c r="HHE853" s="14"/>
      <c r="HHF853" s="14"/>
      <c r="HHG853" s="14"/>
      <c r="HHH853" s="14"/>
      <c r="HHI853" s="14"/>
      <c r="HHJ853" s="14"/>
      <c r="HHK853" s="14"/>
      <c r="HHL853" s="14"/>
      <c r="HHM853" s="14"/>
      <c r="HHN853" s="14"/>
      <c r="HHO853" s="14"/>
      <c r="HHP853" s="14"/>
      <c r="HHQ853" s="14"/>
      <c r="HHR853" s="14"/>
      <c r="HHS853" s="14"/>
      <c r="HHT853" s="14"/>
      <c r="HHU853" s="14"/>
      <c r="HHV853" s="14"/>
      <c r="HHW853" s="14"/>
      <c r="HHX853" s="14"/>
      <c r="HHY853" s="14"/>
      <c r="HHZ853" s="14"/>
      <c r="HIA853" s="14"/>
      <c r="HIB853" s="14"/>
      <c r="HIC853" s="14"/>
      <c r="HID853" s="14"/>
      <c r="HIE853" s="14"/>
      <c r="HIF853" s="14"/>
      <c r="HIG853" s="14"/>
      <c r="HIH853" s="14"/>
      <c r="HII853" s="14"/>
      <c r="HIJ853" s="14"/>
      <c r="HIK853" s="14"/>
      <c r="HIL853" s="14"/>
      <c r="HIM853" s="14"/>
      <c r="HIN853" s="14"/>
      <c r="HIO853" s="14"/>
      <c r="HIP853" s="14"/>
      <c r="HIQ853" s="14"/>
      <c r="HIR853" s="14"/>
      <c r="HIS853" s="14"/>
      <c r="HIT853" s="14"/>
      <c r="HIU853" s="14"/>
      <c r="HIV853" s="14"/>
      <c r="HIW853" s="14"/>
      <c r="HIX853" s="14"/>
      <c r="HIY853" s="14"/>
      <c r="HIZ853" s="14"/>
      <c r="HJA853" s="14"/>
      <c r="HJB853" s="14"/>
      <c r="HJC853" s="14"/>
      <c r="HJD853" s="14"/>
      <c r="HJE853" s="14"/>
      <c r="HJF853" s="14"/>
      <c r="HJG853" s="14"/>
      <c r="HJH853" s="14"/>
      <c r="HJI853" s="14"/>
      <c r="HJJ853" s="14"/>
      <c r="HJK853" s="14"/>
      <c r="HJL853" s="14"/>
      <c r="HJM853" s="14"/>
      <c r="HJN853" s="14"/>
      <c r="HJO853" s="14"/>
      <c r="HJP853" s="14"/>
      <c r="HJQ853" s="14"/>
      <c r="HJR853" s="14"/>
      <c r="HJS853" s="14"/>
      <c r="HJT853" s="14"/>
      <c r="HJU853" s="14"/>
      <c r="HJV853" s="14"/>
      <c r="HJW853" s="14"/>
      <c r="HJX853" s="14"/>
      <c r="HJY853" s="14"/>
      <c r="HJZ853" s="14"/>
      <c r="HKA853" s="14"/>
      <c r="HKB853" s="14"/>
      <c r="HKC853" s="14"/>
      <c r="HKD853" s="14"/>
      <c r="HKE853" s="14"/>
      <c r="HKF853" s="14"/>
      <c r="HKG853" s="14"/>
      <c r="HKH853" s="14"/>
      <c r="HKI853" s="14"/>
      <c r="HKJ853" s="14"/>
      <c r="HKK853" s="14"/>
      <c r="HKL853" s="14"/>
      <c r="HKM853" s="14"/>
      <c r="HKN853" s="14"/>
      <c r="HKO853" s="14"/>
      <c r="HKP853" s="14"/>
      <c r="HKQ853" s="14"/>
      <c r="HKR853" s="14"/>
      <c r="HKS853" s="14"/>
      <c r="HKT853" s="14"/>
      <c r="HKU853" s="14"/>
      <c r="HKV853" s="14"/>
      <c r="HKW853" s="14"/>
      <c r="HKX853" s="14"/>
      <c r="HKY853" s="14"/>
      <c r="HKZ853" s="14"/>
      <c r="HLA853" s="14"/>
      <c r="HLB853" s="14"/>
      <c r="HLC853" s="14"/>
      <c r="HLD853" s="14"/>
      <c r="HLE853" s="14"/>
      <c r="HLF853" s="14"/>
      <c r="HLG853" s="14"/>
      <c r="HLH853" s="14"/>
      <c r="HLI853" s="14"/>
      <c r="HLJ853" s="14"/>
      <c r="HLK853" s="14"/>
      <c r="HLL853" s="14"/>
      <c r="HLM853" s="14"/>
      <c r="HLN853" s="14"/>
      <c r="HLO853" s="14"/>
      <c r="HLP853" s="14"/>
      <c r="HLQ853" s="14"/>
      <c r="HLR853" s="14"/>
      <c r="HLS853" s="14"/>
      <c r="HLT853" s="14"/>
      <c r="HLU853" s="14"/>
      <c r="HLV853" s="14"/>
      <c r="HLW853" s="14"/>
      <c r="HLX853" s="14"/>
      <c r="HLY853" s="14"/>
      <c r="HLZ853" s="14"/>
      <c r="HMA853" s="14"/>
      <c r="HMB853" s="14"/>
      <c r="HMC853" s="14"/>
      <c r="HMD853" s="14"/>
      <c r="HME853" s="14"/>
      <c r="HMF853" s="14"/>
      <c r="HMG853" s="14"/>
      <c r="HMH853" s="14"/>
      <c r="HMI853" s="14"/>
      <c r="HMJ853" s="14"/>
      <c r="HMK853" s="14"/>
      <c r="HML853" s="14"/>
      <c r="HMM853" s="14"/>
      <c r="HMN853" s="14"/>
      <c r="HMO853" s="14"/>
      <c r="HMP853" s="14"/>
      <c r="HMQ853" s="14"/>
      <c r="HMR853" s="14"/>
      <c r="HMS853" s="14"/>
      <c r="HMT853" s="14"/>
      <c r="HMU853" s="14"/>
      <c r="HMV853" s="14"/>
      <c r="HMW853" s="14"/>
      <c r="HMX853" s="14"/>
      <c r="HMY853" s="14"/>
      <c r="HMZ853" s="14"/>
      <c r="HNA853" s="14"/>
      <c r="HNB853" s="14"/>
      <c r="HNC853" s="14"/>
      <c r="HND853" s="14"/>
      <c r="HNE853" s="14"/>
      <c r="HNF853" s="14"/>
      <c r="HNG853" s="14"/>
      <c r="HNH853" s="14"/>
      <c r="HNI853" s="14"/>
      <c r="HNJ853" s="14"/>
      <c r="HNK853" s="14"/>
      <c r="HNL853" s="14"/>
      <c r="HNM853" s="14"/>
      <c r="HNN853" s="14"/>
      <c r="HNO853" s="14"/>
      <c r="HNP853" s="14"/>
      <c r="HNQ853" s="14"/>
      <c r="HNR853" s="14"/>
      <c r="HNS853" s="14"/>
      <c r="HNT853" s="14"/>
      <c r="HNU853" s="14"/>
      <c r="HNV853" s="14"/>
      <c r="HNW853" s="14"/>
      <c r="HNX853" s="14"/>
      <c r="HNY853" s="14"/>
      <c r="HNZ853" s="14"/>
      <c r="HOA853" s="14"/>
      <c r="HOB853" s="14"/>
      <c r="HOC853" s="14"/>
      <c r="HOD853" s="14"/>
      <c r="HOE853" s="14"/>
      <c r="HOF853" s="14"/>
      <c r="HOG853" s="14"/>
      <c r="HOH853" s="14"/>
      <c r="HOI853" s="14"/>
      <c r="HOJ853" s="14"/>
      <c r="HOK853" s="14"/>
      <c r="HOL853" s="14"/>
      <c r="HOM853" s="14"/>
      <c r="HON853" s="14"/>
      <c r="HOO853" s="14"/>
      <c r="HOP853" s="14"/>
      <c r="HOQ853" s="14"/>
      <c r="HOR853" s="14"/>
      <c r="HOS853" s="14"/>
      <c r="HOT853" s="14"/>
      <c r="HOU853" s="14"/>
      <c r="HOV853" s="14"/>
      <c r="HOW853" s="14"/>
      <c r="HOX853" s="14"/>
      <c r="HOY853" s="14"/>
      <c r="HOZ853" s="14"/>
      <c r="HPA853" s="14"/>
      <c r="HPB853" s="14"/>
      <c r="HPC853" s="14"/>
      <c r="HPD853" s="14"/>
      <c r="HPE853" s="14"/>
      <c r="HPF853" s="14"/>
      <c r="HPG853" s="14"/>
      <c r="HPH853" s="14"/>
      <c r="HPI853" s="14"/>
      <c r="HPJ853" s="14"/>
      <c r="HPK853" s="14"/>
      <c r="HPL853" s="14"/>
      <c r="HPM853" s="14"/>
      <c r="HPN853" s="14"/>
      <c r="HPO853" s="14"/>
      <c r="HPP853" s="14"/>
      <c r="HPQ853" s="14"/>
      <c r="HPR853" s="14"/>
      <c r="HPS853" s="14"/>
      <c r="HPT853" s="14"/>
      <c r="HPU853" s="14"/>
      <c r="HPV853" s="14"/>
      <c r="HPW853" s="14"/>
      <c r="HPX853" s="14"/>
      <c r="HPY853" s="14"/>
      <c r="HPZ853" s="14"/>
      <c r="HQA853" s="14"/>
      <c r="HQB853" s="14"/>
      <c r="HQC853" s="14"/>
      <c r="HQD853" s="14"/>
      <c r="HQE853" s="14"/>
      <c r="HQF853" s="14"/>
      <c r="HQG853" s="14"/>
      <c r="HQH853" s="14"/>
      <c r="HQI853" s="14"/>
      <c r="HQJ853" s="14"/>
      <c r="HQK853" s="14"/>
      <c r="HQL853" s="14"/>
      <c r="HQM853" s="14"/>
      <c r="HQN853" s="14"/>
      <c r="HQO853" s="14"/>
      <c r="HQP853" s="14"/>
      <c r="HQQ853" s="14"/>
      <c r="HQR853" s="14"/>
      <c r="HQS853" s="14"/>
      <c r="HQT853" s="14"/>
      <c r="HQU853" s="14"/>
      <c r="HQV853" s="14"/>
      <c r="HQW853" s="14"/>
      <c r="HQX853" s="14"/>
      <c r="HQY853" s="14"/>
      <c r="HQZ853" s="14"/>
      <c r="HRA853" s="14"/>
      <c r="HRB853" s="14"/>
      <c r="HRC853" s="14"/>
      <c r="HRD853" s="14"/>
      <c r="HRE853" s="14"/>
      <c r="HRF853" s="14"/>
      <c r="HRG853" s="14"/>
      <c r="HRH853" s="14"/>
      <c r="HRI853" s="14"/>
      <c r="HRJ853" s="14"/>
      <c r="HRK853" s="14"/>
      <c r="HRL853" s="14"/>
      <c r="HRM853" s="14"/>
      <c r="HRN853" s="14"/>
      <c r="HRO853" s="14"/>
      <c r="HRP853" s="14"/>
      <c r="HRQ853" s="14"/>
      <c r="HRR853" s="14"/>
      <c r="HRS853" s="14"/>
      <c r="HRT853" s="14"/>
      <c r="HRU853" s="14"/>
      <c r="HRV853" s="14"/>
      <c r="HRW853" s="14"/>
      <c r="HRX853" s="14"/>
      <c r="HRY853" s="14"/>
      <c r="HRZ853" s="14"/>
      <c r="HSA853" s="14"/>
      <c r="HSB853" s="14"/>
      <c r="HSC853" s="14"/>
      <c r="HSD853" s="14"/>
      <c r="HSE853" s="14"/>
      <c r="HSF853" s="14"/>
      <c r="HSG853" s="14"/>
      <c r="HSH853" s="14"/>
      <c r="HSI853" s="14"/>
      <c r="HSJ853" s="14"/>
      <c r="HSK853" s="14"/>
      <c r="HSL853" s="14"/>
      <c r="HSM853" s="14"/>
      <c r="HSN853" s="14"/>
      <c r="HSO853" s="14"/>
      <c r="HSP853" s="14"/>
      <c r="HSQ853" s="14"/>
      <c r="HSR853" s="14"/>
      <c r="HSS853" s="14"/>
      <c r="HST853" s="14"/>
      <c r="HSU853" s="14"/>
      <c r="HSV853" s="14"/>
      <c r="HSW853" s="14"/>
      <c r="HSX853" s="14"/>
      <c r="HSY853" s="14"/>
      <c r="HSZ853" s="14"/>
      <c r="HTA853" s="14"/>
      <c r="HTB853" s="14"/>
      <c r="HTC853" s="14"/>
      <c r="HTD853" s="14"/>
      <c r="HTE853" s="14"/>
      <c r="HTF853" s="14"/>
      <c r="HTG853" s="14"/>
      <c r="HTH853" s="14"/>
      <c r="HTI853" s="14"/>
      <c r="HTJ853" s="14"/>
      <c r="HTK853" s="14"/>
      <c r="HTL853" s="14"/>
      <c r="HTM853" s="14"/>
      <c r="HTN853" s="14"/>
      <c r="HTO853" s="14"/>
      <c r="HTP853" s="14"/>
      <c r="HTQ853" s="14"/>
      <c r="HTR853" s="14"/>
      <c r="HTS853" s="14"/>
      <c r="HTT853" s="14"/>
      <c r="HTU853" s="14"/>
      <c r="HTV853" s="14"/>
      <c r="HTW853" s="14"/>
      <c r="HTX853" s="14"/>
      <c r="HTY853" s="14"/>
      <c r="HTZ853" s="14"/>
      <c r="HUA853" s="14"/>
      <c r="HUB853" s="14"/>
      <c r="HUC853" s="14"/>
      <c r="HUD853" s="14"/>
      <c r="HUE853" s="14"/>
      <c r="HUF853" s="14"/>
      <c r="HUG853" s="14"/>
      <c r="HUH853" s="14"/>
      <c r="HUI853" s="14"/>
      <c r="HUJ853" s="14"/>
      <c r="HUK853" s="14"/>
      <c r="HUL853" s="14"/>
      <c r="HUM853" s="14"/>
      <c r="HUN853" s="14"/>
      <c r="HUO853" s="14"/>
      <c r="HUP853" s="14"/>
      <c r="HUQ853" s="14"/>
      <c r="HUR853" s="14"/>
      <c r="HUS853" s="14"/>
      <c r="HUT853" s="14"/>
      <c r="HUU853" s="14"/>
      <c r="HUV853" s="14"/>
      <c r="HUW853" s="14"/>
      <c r="HUX853" s="14"/>
      <c r="HUY853" s="14"/>
      <c r="HUZ853" s="14"/>
      <c r="HVA853" s="14"/>
      <c r="HVB853" s="14"/>
      <c r="HVC853" s="14"/>
      <c r="HVD853" s="14"/>
      <c r="HVE853" s="14"/>
      <c r="HVF853" s="14"/>
      <c r="HVG853" s="14"/>
      <c r="HVH853" s="14"/>
      <c r="HVI853" s="14"/>
      <c r="HVJ853" s="14"/>
      <c r="HVK853" s="14"/>
      <c r="HVL853" s="14"/>
      <c r="HVM853" s="14"/>
      <c r="HVN853" s="14"/>
      <c r="HVO853" s="14"/>
      <c r="HVP853" s="14"/>
      <c r="HVQ853" s="14"/>
      <c r="HVR853" s="14"/>
      <c r="HVS853" s="14"/>
      <c r="HVT853" s="14"/>
      <c r="HVU853" s="14"/>
      <c r="HVV853" s="14"/>
      <c r="HVW853" s="14"/>
      <c r="HVX853" s="14"/>
      <c r="HVY853" s="14"/>
      <c r="HVZ853" s="14"/>
      <c r="HWA853" s="14"/>
      <c r="HWB853" s="14"/>
      <c r="HWC853" s="14"/>
      <c r="HWD853" s="14"/>
      <c r="HWE853" s="14"/>
      <c r="HWF853" s="14"/>
      <c r="HWG853" s="14"/>
      <c r="HWH853" s="14"/>
      <c r="HWI853" s="14"/>
      <c r="HWJ853" s="14"/>
      <c r="HWK853" s="14"/>
      <c r="HWL853" s="14"/>
      <c r="HWM853" s="14"/>
      <c r="HWN853" s="14"/>
      <c r="HWO853" s="14"/>
      <c r="HWP853" s="14"/>
      <c r="HWQ853" s="14"/>
      <c r="HWR853" s="14"/>
      <c r="HWS853" s="14"/>
      <c r="HWT853" s="14"/>
      <c r="HWU853" s="14"/>
      <c r="HWV853" s="14"/>
      <c r="HWW853" s="14"/>
      <c r="HWX853" s="14"/>
      <c r="HWY853" s="14"/>
      <c r="HWZ853" s="14"/>
      <c r="HXA853" s="14"/>
      <c r="HXB853" s="14"/>
      <c r="HXC853" s="14"/>
      <c r="HXD853" s="14"/>
      <c r="HXE853" s="14"/>
      <c r="HXF853" s="14"/>
      <c r="HXG853" s="14"/>
      <c r="HXH853" s="14"/>
      <c r="HXI853" s="14"/>
      <c r="HXJ853" s="14"/>
      <c r="HXK853" s="14"/>
      <c r="HXL853" s="14"/>
      <c r="HXM853" s="14"/>
      <c r="HXN853" s="14"/>
      <c r="HXO853" s="14"/>
      <c r="HXP853" s="14"/>
      <c r="HXQ853" s="14"/>
      <c r="HXR853" s="14"/>
      <c r="HXS853" s="14"/>
      <c r="HXT853" s="14"/>
      <c r="HXU853" s="14"/>
      <c r="HXV853" s="14"/>
      <c r="HXW853" s="14"/>
      <c r="HXX853" s="14"/>
      <c r="HXY853" s="14"/>
      <c r="HXZ853" s="14"/>
      <c r="HYA853" s="14"/>
      <c r="HYB853" s="14"/>
      <c r="HYC853" s="14"/>
      <c r="HYD853" s="14"/>
      <c r="HYE853" s="14"/>
      <c r="HYF853" s="14"/>
      <c r="HYG853" s="14"/>
      <c r="HYH853" s="14"/>
      <c r="HYI853" s="14"/>
      <c r="HYJ853" s="14"/>
      <c r="HYK853" s="14"/>
      <c r="HYL853" s="14"/>
      <c r="HYM853" s="14"/>
      <c r="HYN853" s="14"/>
      <c r="HYO853" s="14"/>
      <c r="HYP853" s="14"/>
      <c r="HYQ853" s="14"/>
      <c r="HYR853" s="14"/>
      <c r="HYS853" s="14"/>
      <c r="HYT853" s="14"/>
      <c r="HYU853" s="14"/>
      <c r="HYV853" s="14"/>
      <c r="HYW853" s="14"/>
      <c r="HYX853" s="14"/>
      <c r="HYY853" s="14"/>
      <c r="HYZ853" s="14"/>
      <c r="HZA853" s="14"/>
      <c r="HZB853" s="14"/>
      <c r="HZC853" s="14"/>
      <c r="HZD853" s="14"/>
      <c r="HZE853" s="14"/>
      <c r="HZF853" s="14"/>
      <c r="HZG853" s="14"/>
      <c r="HZH853" s="14"/>
      <c r="HZI853" s="14"/>
      <c r="HZJ853" s="14"/>
      <c r="HZK853" s="14"/>
      <c r="HZL853" s="14"/>
      <c r="HZM853" s="14"/>
      <c r="HZN853" s="14"/>
      <c r="HZO853" s="14"/>
      <c r="HZP853" s="14"/>
      <c r="HZQ853" s="14"/>
      <c r="HZR853" s="14"/>
      <c r="HZS853" s="14"/>
      <c r="HZT853" s="14"/>
      <c r="HZU853" s="14"/>
      <c r="HZV853" s="14"/>
      <c r="HZW853" s="14"/>
      <c r="HZX853" s="14"/>
      <c r="HZY853" s="14"/>
      <c r="HZZ853" s="14"/>
      <c r="IAA853" s="14"/>
      <c r="IAB853" s="14"/>
      <c r="IAC853" s="14"/>
      <c r="IAD853" s="14"/>
      <c r="IAE853" s="14"/>
      <c r="IAF853" s="14"/>
      <c r="IAG853" s="14"/>
      <c r="IAH853" s="14"/>
      <c r="IAI853" s="14"/>
      <c r="IAJ853" s="14"/>
      <c r="IAK853" s="14"/>
      <c r="IAL853" s="14"/>
      <c r="IAM853" s="14"/>
      <c r="IAN853" s="14"/>
      <c r="IAO853" s="14"/>
      <c r="IAP853" s="14"/>
      <c r="IAQ853" s="14"/>
      <c r="IAR853" s="14"/>
      <c r="IAS853" s="14"/>
      <c r="IAT853" s="14"/>
      <c r="IAU853" s="14"/>
      <c r="IAV853" s="14"/>
      <c r="IAW853" s="14"/>
      <c r="IAX853" s="14"/>
      <c r="IAY853" s="14"/>
      <c r="IAZ853" s="14"/>
      <c r="IBA853" s="14"/>
      <c r="IBB853" s="14"/>
      <c r="IBC853" s="14"/>
      <c r="IBD853" s="14"/>
      <c r="IBE853" s="14"/>
      <c r="IBF853" s="14"/>
      <c r="IBG853" s="14"/>
      <c r="IBH853" s="14"/>
      <c r="IBI853" s="14"/>
      <c r="IBJ853" s="14"/>
      <c r="IBK853" s="14"/>
      <c r="IBL853" s="14"/>
      <c r="IBM853" s="14"/>
      <c r="IBN853" s="14"/>
      <c r="IBO853" s="14"/>
      <c r="IBP853" s="14"/>
      <c r="IBQ853" s="14"/>
      <c r="IBR853" s="14"/>
      <c r="IBS853" s="14"/>
      <c r="IBT853" s="14"/>
      <c r="IBU853" s="14"/>
      <c r="IBV853" s="14"/>
      <c r="IBW853" s="14"/>
      <c r="IBX853" s="14"/>
      <c r="IBY853" s="14"/>
      <c r="IBZ853" s="14"/>
      <c r="ICA853" s="14"/>
      <c r="ICB853" s="14"/>
      <c r="ICC853" s="14"/>
      <c r="ICD853" s="14"/>
      <c r="ICE853" s="14"/>
      <c r="ICF853" s="14"/>
      <c r="ICG853" s="14"/>
      <c r="ICH853" s="14"/>
      <c r="ICI853" s="14"/>
      <c r="ICJ853" s="14"/>
      <c r="ICK853" s="14"/>
      <c r="ICL853" s="14"/>
      <c r="ICM853" s="14"/>
      <c r="ICN853" s="14"/>
      <c r="ICO853" s="14"/>
      <c r="ICP853" s="14"/>
      <c r="ICQ853" s="14"/>
      <c r="ICR853" s="14"/>
      <c r="ICS853" s="14"/>
      <c r="ICT853" s="14"/>
      <c r="ICU853" s="14"/>
      <c r="ICV853" s="14"/>
      <c r="ICW853" s="14"/>
      <c r="ICX853" s="14"/>
      <c r="ICY853" s="14"/>
      <c r="ICZ853" s="14"/>
      <c r="IDA853" s="14"/>
      <c r="IDB853" s="14"/>
      <c r="IDC853" s="14"/>
      <c r="IDD853" s="14"/>
      <c r="IDE853" s="14"/>
      <c r="IDF853" s="14"/>
      <c r="IDG853" s="14"/>
      <c r="IDH853" s="14"/>
      <c r="IDI853" s="14"/>
      <c r="IDJ853" s="14"/>
      <c r="IDK853" s="14"/>
      <c r="IDL853" s="14"/>
      <c r="IDM853" s="14"/>
      <c r="IDN853" s="14"/>
      <c r="IDO853" s="14"/>
      <c r="IDP853" s="14"/>
      <c r="IDQ853" s="14"/>
      <c r="IDR853" s="14"/>
      <c r="IDS853" s="14"/>
      <c r="IDT853" s="14"/>
      <c r="IDU853" s="14"/>
      <c r="IDV853" s="14"/>
      <c r="IDW853" s="14"/>
      <c r="IDX853" s="14"/>
      <c r="IDY853" s="14"/>
      <c r="IDZ853" s="14"/>
      <c r="IEA853" s="14"/>
      <c r="IEB853" s="14"/>
      <c r="IEC853" s="14"/>
      <c r="IED853" s="14"/>
      <c r="IEE853" s="14"/>
      <c r="IEF853" s="14"/>
      <c r="IEG853" s="14"/>
      <c r="IEH853" s="14"/>
      <c r="IEI853" s="14"/>
      <c r="IEJ853" s="14"/>
      <c r="IEK853" s="14"/>
      <c r="IEL853" s="14"/>
      <c r="IEM853" s="14"/>
      <c r="IEN853" s="14"/>
      <c r="IEO853" s="14"/>
      <c r="IEP853" s="14"/>
      <c r="IEQ853" s="14"/>
      <c r="IER853" s="14"/>
      <c r="IES853" s="14"/>
      <c r="IET853" s="14"/>
      <c r="IEU853" s="14"/>
      <c r="IEV853" s="14"/>
      <c r="IEW853" s="14"/>
      <c r="IEX853" s="14"/>
      <c r="IEY853" s="14"/>
      <c r="IEZ853" s="14"/>
      <c r="IFA853" s="14"/>
      <c r="IFB853" s="14"/>
      <c r="IFC853" s="14"/>
      <c r="IFD853" s="14"/>
      <c r="IFE853" s="14"/>
      <c r="IFF853" s="14"/>
      <c r="IFG853" s="14"/>
      <c r="IFH853" s="14"/>
      <c r="IFI853" s="14"/>
      <c r="IFJ853" s="14"/>
      <c r="IFK853" s="14"/>
      <c r="IFL853" s="14"/>
      <c r="IFM853" s="14"/>
      <c r="IFN853" s="14"/>
      <c r="IFO853" s="14"/>
      <c r="IFP853" s="14"/>
      <c r="IFQ853" s="14"/>
      <c r="IFR853" s="14"/>
      <c r="IFS853" s="14"/>
      <c r="IFT853" s="14"/>
      <c r="IFU853" s="14"/>
      <c r="IFV853" s="14"/>
      <c r="IFW853" s="14"/>
      <c r="IFX853" s="14"/>
      <c r="IFY853" s="14"/>
      <c r="IFZ853" s="14"/>
      <c r="IGA853" s="14"/>
      <c r="IGB853" s="14"/>
      <c r="IGC853" s="14"/>
      <c r="IGD853" s="14"/>
      <c r="IGE853" s="14"/>
      <c r="IGF853" s="14"/>
      <c r="IGG853" s="14"/>
      <c r="IGH853" s="14"/>
      <c r="IGI853" s="14"/>
      <c r="IGJ853" s="14"/>
      <c r="IGK853" s="14"/>
      <c r="IGL853" s="14"/>
      <c r="IGM853" s="14"/>
      <c r="IGN853" s="14"/>
      <c r="IGO853" s="14"/>
      <c r="IGP853" s="14"/>
      <c r="IGQ853" s="14"/>
      <c r="IGR853" s="14"/>
      <c r="IGS853" s="14"/>
      <c r="IGT853" s="14"/>
      <c r="IGU853" s="14"/>
      <c r="IGV853" s="14"/>
      <c r="IGW853" s="14"/>
      <c r="IGX853" s="14"/>
      <c r="IGY853" s="14"/>
      <c r="IGZ853" s="14"/>
      <c r="IHA853" s="14"/>
      <c r="IHB853" s="14"/>
      <c r="IHC853" s="14"/>
      <c r="IHD853" s="14"/>
      <c r="IHE853" s="14"/>
      <c r="IHF853" s="14"/>
      <c r="IHG853" s="14"/>
      <c r="IHH853" s="14"/>
      <c r="IHI853" s="14"/>
      <c r="IHJ853" s="14"/>
      <c r="IHK853" s="14"/>
      <c r="IHL853" s="14"/>
      <c r="IHM853" s="14"/>
      <c r="IHN853" s="14"/>
      <c r="IHO853" s="14"/>
      <c r="IHP853" s="14"/>
      <c r="IHQ853" s="14"/>
      <c r="IHR853" s="14"/>
      <c r="IHS853" s="14"/>
      <c r="IHT853" s="14"/>
      <c r="IHU853" s="14"/>
      <c r="IHV853" s="14"/>
      <c r="IHW853" s="14"/>
      <c r="IHX853" s="14"/>
      <c r="IHY853" s="14"/>
      <c r="IHZ853" s="14"/>
      <c r="IIA853" s="14"/>
      <c r="IIB853" s="14"/>
      <c r="IIC853" s="14"/>
      <c r="IID853" s="14"/>
      <c r="IIE853" s="14"/>
      <c r="IIF853" s="14"/>
      <c r="IIG853" s="14"/>
      <c r="IIH853" s="14"/>
      <c r="III853" s="14"/>
      <c r="IIJ853" s="14"/>
      <c r="IIK853" s="14"/>
      <c r="IIL853" s="14"/>
      <c r="IIM853" s="14"/>
      <c r="IIN853" s="14"/>
      <c r="IIO853" s="14"/>
      <c r="IIP853" s="14"/>
      <c r="IIQ853" s="14"/>
      <c r="IIR853" s="14"/>
      <c r="IIS853" s="14"/>
      <c r="IIT853" s="14"/>
      <c r="IIU853" s="14"/>
      <c r="IIV853" s="14"/>
      <c r="IIW853" s="14"/>
      <c r="IIX853" s="14"/>
      <c r="IIY853" s="14"/>
      <c r="IIZ853" s="14"/>
      <c r="IJA853" s="14"/>
      <c r="IJB853" s="14"/>
      <c r="IJC853" s="14"/>
      <c r="IJD853" s="14"/>
      <c r="IJE853" s="14"/>
      <c r="IJF853" s="14"/>
      <c r="IJG853" s="14"/>
      <c r="IJH853" s="14"/>
      <c r="IJI853" s="14"/>
      <c r="IJJ853" s="14"/>
      <c r="IJK853" s="14"/>
      <c r="IJL853" s="14"/>
      <c r="IJM853" s="14"/>
      <c r="IJN853" s="14"/>
      <c r="IJO853" s="14"/>
      <c r="IJP853" s="14"/>
      <c r="IJQ853" s="14"/>
      <c r="IJR853" s="14"/>
      <c r="IJS853" s="14"/>
      <c r="IJT853" s="14"/>
      <c r="IJU853" s="14"/>
      <c r="IJV853" s="14"/>
      <c r="IJW853" s="14"/>
      <c r="IJX853" s="14"/>
      <c r="IJY853" s="14"/>
      <c r="IJZ853" s="14"/>
      <c r="IKA853" s="14"/>
      <c r="IKB853" s="14"/>
      <c r="IKC853" s="14"/>
      <c r="IKD853" s="14"/>
      <c r="IKE853" s="14"/>
      <c r="IKF853" s="14"/>
      <c r="IKG853" s="14"/>
      <c r="IKH853" s="14"/>
      <c r="IKI853" s="14"/>
      <c r="IKJ853" s="14"/>
      <c r="IKK853" s="14"/>
      <c r="IKL853" s="14"/>
      <c r="IKM853" s="14"/>
      <c r="IKN853" s="14"/>
      <c r="IKO853" s="14"/>
      <c r="IKP853" s="14"/>
      <c r="IKQ853" s="14"/>
      <c r="IKR853" s="14"/>
      <c r="IKS853" s="14"/>
      <c r="IKT853" s="14"/>
      <c r="IKU853" s="14"/>
      <c r="IKV853" s="14"/>
      <c r="IKW853" s="14"/>
      <c r="IKX853" s="14"/>
      <c r="IKY853" s="14"/>
      <c r="IKZ853" s="14"/>
      <c r="ILA853" s="14"/>
      <c r="ILB853" s="14"/>
      <c r="ILC853" s="14"/>
      <c r="ILD853" s="14"/>
      <c r="ILE853" s="14"/>
      <c r="ILF853" s="14"/>
      <c r="ILG853" s="14"/>
      <c r="ILH853" s="14"/>
      <c r="ILI853" s="14"/>
      <c r="ILJ853" s="14"/>
      <c r="ILK853" s="14"/>
      <c r="ILL853" s="14"/>
      <c r="ILM853" s="14"/>
      <c r="ILN853" s="14"/>
      <c r="ILO853" s="14"/>
      <c r="ILP853" s="14"/>
      <c r="ILQ853" s="14"/>
      <c r="ILR853" s="14"/>
      <c r="ILS853" s="14"/>
      <c r="ILT853" s="14"/>
      <c r="ILU853" s="14"/>
      <c r="ILV853" s="14"/>
      <c r="ILW853" s="14"/>
      <c r="ILX853" s="14"/>
      <c r="ILY853" s="14"/>
      <c r="ILZ853" s="14"/>
      <c r="IMA853" s="14"/>
      <c r="IMB853" s="14"/>
      <c r="IMC853" s="14"/>
      <c r="IMD853" s="14"/>
      <c r="IME853" s="14"/>
      <c r="IMF853" s="14"/>
      <c r="IMG853" s="14"/>
      <c r="IMH853" s="14"/>
      <c r="IMI853" s="14"/>
      <c r="IMJ853" s="14"/>
      <c r="IMK853" s="14"/>
      <c r="IML853" s="14"/>
      <c r="IMM853" s="14"/>
      <c r="IMN853" s="14"/>
      <c r="IMO853" s="14"/>
      <c r="IMP853" s="14"/>
      <c r="IMQ853" s="14"/>
      <c r="IMR853" s="14"/>
      <c r="IMS853" s="14"/>
      <c r="IMT853" s="14"/>
      <c r="IMU853" s="14"/>
      <c r="IMV853" s="14"/>
      <c r="IMW853" s="14"/>
      <c r="IMX853" s="14"/>
      <c r="IMY853" s="14"/>
      <c r="IMZ853" s="14"/>
      <c r="INA853" s="14"/>
      <c r="INB853" s="14"/>
      <c r="INC853" s="14"/>
      <c r="IND853" s="14"/>
      <c r="INE853" s="14"/>
      <c r="INF853" s="14"/>
      <c r="ING853" s="14"/>
      <c r="INH853" s="14"/>
      <c r="INI853" s="14"/>
      <c r="INJ853" s="14"/>
      <c r="INK853" s="14"/>
      <c r="INL853" s="14"/>
      <c r="INM853" s="14"/>
      <c r="INN853" s="14"/>
      <c r="INO853" s="14"/>
      <c r="INP853" s="14"/>
      <c r="INQ853" s="14"/>
      <c r="INR853" s="14"/>
      <c r="INS853" s="14"/>
      <c r="INT853" s="14"/>
      <c r="INU853" s="14"/>
      <c r="INV853" s="14"/>
      <c r="INW853" s="14"/>
      <c r="INX853" s="14"/>
      <c r="INY853" s="14"/>
      <c r="INZ853" s="14"/>
      <c r="IOA853" s="14"/>
      <c r="IOB853" s="14"/>
      <c r="IOC853" s="14"/>
      <c r="IOD853" s="14"/>
      <c r="IOE853" s="14"/>
      <c r="IOF853" s="14"/>
      <c r="IOG853" s="14"/>
      <c r="IOH853" s="14"/>
      <c r="IOI853" s="14"/>
      <c r="IOJ853" s="14"/>
      <c r="IOK853" s="14"/>
      <c r="IOL853" s="14"/>
      <c r="IOM853" s="14"/>
      <c r="ION853" s="14"/>
      <c r="IOO853" s="14"/>
      <c r="IOP853" s="14"/>
      <c r="IOQ853" s="14"/>
      <c r="IOR853" s="14"/>
      <c r="IOS853" s="14"/>
      <c r="IOT853" s="14"/>
      <c r="IOU853" s="14"/>
      <c r="IOV853" s="14"/>
      <c r="IOW853" s="14"/>
      <c r="IOX853" s="14"/>
      <c r="IOY853" s="14"/>
      <c r="IOZ853" s="14"/>
      <c r="IPA853" s="14"/>
      <c r="IPB853" s="14"/>
      <c r="IPC853" s="14"/>
      <c r="IPD853" s="14"/>
      <c r="IPE853" s="14"/>
      <c r="IPF853" s="14"/>
      <c r="IPG853" s="14"/>
      <c r="IPH853" s="14"/>
      <c r="IPI853" s="14"/>
      <c r="IPJ853" s="14"/>
      <c r="IPK853" s="14"/>
      <c r="IPL853" s="14"/>
      <c r="IPM853" s="14"/>
      <c r="IPN853" s="14"/>
      <c r="IPO853" s="14"/>
      <c r="IPP853" s="14"/>
      <c r="IPQ853" s="14"/>
      <c r="IPR853" s="14"/>
      <c r="IPS853" s="14"/>
      <c r="IPT853" s="14"/>
      <c r="IPU853" s="14"/>
      <c r="IPV853" s="14"/>
      <c r="IPW853" s="14"/>
      <c r="IPX853" s="14"/>
      <c r="IPY853" s="14"/>
      <c r="IPZ853" s="14"/>
      <c r="IQA853" s="14"/>
      <c r="IQB853" s="14"/>
      <c r="IQC853" s="14"/>
      <c r="IQD853" s="14"/>
      <c r="IQE853" s="14"/>
      <c r="IQF853" s="14"/>
      <c r="IQG853" s="14"/>
      <c r="IQH853" s="14"/>
      <c r="IQI853" s="14"/>
      <c r="IQJ853" s="14"/>
      <c r="IQK853" s="14"/>
      <c r="IQL853" s="14"/>
      <c r="IQM853" s="14"/>
      <c r="IQN853" s="14"/>
      <c r="IQO853" s="14"/>
      <c r="IQP853" s="14"/>
      <c r="IQQ853" s="14"/>
      <c r="IQR853" s="14"/>
      <c r="IQS853" s="14"/>
      <c r="IQT853" s="14"/>
      <c r="IQU853" s="14"/>
      <c r="IQV853" s="14"/>
      <c r="IQW853" s="14"/>
      <c r="IQX853" s="14"/>
      <c r="IQY853" s="14"/>
      <c r="IQZ853" s="14"/>
      <c r="IRA853" s="14"/>
      <c r="IRB853" s="14"/>
      <c r="IRC853" s="14"/>
      <c r="IRD853" s="14"/>
      <c r="IRE853" s="14"/>
      <c r="IRF853" s="14"/>
      <c r="IRG853" s="14"/>
      <c r="IRH853" s="14"/>
      <c r="IRI853" s="14"/>
      <c r="IRJ853" s="14"/>
      <c r="IRK853" s="14"/>
      <c r="IRL853" s="14"/>
      <c r="IRM853" s="14"/>
      <c r="IRN853" s="14"/>
      <c r="IRO853" s="14"/>
      <c r="IRP853" s="14"/>
      <c r="IRQ853" s="14"/>
      <c r="IRR853" s="14"/>
      <c r="IRS853" s="14"/>
      <c r="IRT853" s="14"/>
      <c r="IRU853" s="14"/>
      <c r="IRV853" s="14"/>
      <c r="IRW853" s="14"/>
      <c r="IRX853" s="14"/>
      <c r="IRY853" s="14"/>
      <c r="IRZ853" s="14"/>
      <c r="ISA853" s="14"/>
      <c r="ISB853" s="14"/>
      <c r="ISC853" s="14"/>
      <c r="ISD853" s="14"/>
      <c r="ISE853" s="14"/>
      <c r="ISF853" s="14"/>
      <c r="ISG853" s="14"/>
      <c r="ISH853" s="14"/>
      <c r="ISI853" s="14"/>
      <c r="ISJ853" s="14"/>
      <c r="ISK853" s="14"/>
      <c r="ISL853" s="14"/>
      <c r="ISM853" s="14"/>
      <c r="ISN853" s="14"/>
      <c r="ISO853" s="14"/>
      <c r="ISP853" s="14"/>
      <c r="ISQ853" s="14"/>
      <c r="ISR853" s="14"/>
      <c r="ISS853" s="14"/>
      <c r="IST853" s="14"/>
      <c r="ISU853" s="14"/>
      <c r="ISV853" s="14"/>
      <c r="ISW853" s="14"/>
      <c r="ISX853" s="14"/>
      <c r="ISY853" s="14"/>
      <c r="ISZ853" s="14"/>
      <c r="ITA853" s="14"/>
      <c r="ITB853" s="14"/>
      <c r="ITC853" s="14"/>
      <c r="ITD853" s="14"/>
      <c r="ITE853" s="14"/>
      <c r="ITF853" s="14"/>
      <c r="ITG853" s="14"/>
      <c r="ITH853" s="14"/>
      <c r="ITI853" s="14"/>
      <c r="ITJ853" s="14"/>
      <c r="ITK853" s="14"/>
      <c r="ITL853" s="14"/>
      <c r="ITM853" s="14"/>
      <c r="ITN853" s="14"/>
      <c r="ITO853" s="14"/>
      <c r="ITP853" s="14"/>
      <c r="ITQ853" s="14"/>
      <c r="ITR853" s="14"/>
      <c r="ITS853" s="14"/>
      <c r="ITT853" s="14"/>
      <c r="ITU853" s="14"/>
      <c r="ITV853" s="14"/>
      <c r="ITW853" s="14"/>
      <c r="ITX853" s="14"/>
      <c r="ITY853" s="14"/>
      <c r="ITZ853" s="14"/>
      <c r="IUA853" s="14"/>
      <c r="IUB853" s="14"/>
      <c r="IUC853" s="14"/>
      <c r="IUD853" s="14"/>
      <c r="IUE853" s="14"/>
      <c r="IUF853" s="14"/>
      <c r="IUG853" s="14"/>
      <c r="IUH853" s="14"/>
      <c r="IUI853" s="14"/>
      <c r="IUJ853" s="14"/>
      <c r="IUK853" s="14"/>
      <c r="IUL853" s="14"/>
      <c r="IUM853" s="14"/>
      <c r="IUN853" s="14"/>
      <c r="IUO853" s="14"/>
      <c r="IUP853" s="14"/>
      <c r="IUQ853" s="14"/>
      <c r="IUR853" s="14"/>
      <c r="IUS853" s="14"/>
      <c r="IUT853" s="14"/>
      <c r="IUU853" s="14"/>
      <c r="IUV853" s="14"/>
      <c r="IUW853" s="14"/>
      <c r="IUX853" s="14"/>
      <c r="IUY853" s="14"/>
      <c r="IUZ853" s="14"/>
      <c r="IVA853" s="14"/>
      <c r="IVB853" s="14"/>
      <c r="IVC853" s="14"/>
      <c r="IVD853" s="14"/>
      <c r="IVE853" s="14"/>
      <c r="IVF853" s="14"/>
      <c r="IVG853" s="14"/>
      <c r="IVH853" s="14"/>
      <c r="IVI853" s="14"/>
      <c r="IVJ853" s="14"/>
      <c r="IVK853" s="14"/>
      <c r="IVL853" s="14"/>
      <c r="IVM853" s="14"/>
      <c r="IVN853" s="14"/>
      <c r="IVO853" s="14"/>
      <c r="IVP853" s="14"/>
      <c r="IVQ853" s="14"/>
      <c r="IVR853" s="14"/>
      <c r="IVS853" s="14"/>
      <c r="IVT853" s="14"/>
      <c r="IVU853" s="14"/>
      <c r="IVV853" s="14"/>
      <c r="IVW853" s="14"/>
      <c r="IVX853" s="14"/>
      <c r="IVY853" s="14"/>
      <c r="IVZ853" s="14"/>
      <c r="IWA853" s="14"/>
      <c r="IWB853" s="14"/>
      <c r="IWC853" s="14"/>
      <c r="IWD853" s="14"/>
      <c r="IWE853" s="14"/>
      <c r="IWF853" s="14"/>
      <c r="IWG853" s="14"/>
      <c r="IWH853" s="14"/>
      <c r="IWI853" s="14"/>
      <c r="IWJ853" s="14"/>
      <c r="IWK853" s="14"/>
      <c r="IWL853" s="14"/>
      <c r="IWM853" s="14"/>
      <c r="IWN853" s="14"/>
      <c r="IWO853" s="14"/>
      <c r="IWP853" s="14"/>
      <c r="IWQ853" s="14"/>
      <c r="IWR853" s="14"/>
      <c r="IWS853" s="14"/>
      <c r="IWT853" s="14"/>
      <c r="IWU853" s="14"/>
      <c r="IWV853" s="14"/>
      <c r="IWW853" s="14"/>
      <c r="IWX853" s="14"/>
      <c r="IWY853" s="14"/>
      <c r="IWZ853" s="14"/>
      <c r="IXA853" s="14"/>
      <c r="IXB853" s="14"/>
      <c r="IXC853" s="14"/>
      <c r="IXD853" s="14"/>
      <c r="IXE853" s="14"/>
      <c r="IXF853" s="14"/>
      <c r="IXG853" s="14"/>
      <c r="IXH853" s="14"/>
      <c r="IXI853" s="14"/>
      <c r="IXJ853" s="14"/>
      <c r="IXK853" s="14"/>
      <c r="IXL853" s="14"/>
      <c r="IXM853" s="14"/>
      <c r="IXN853" s="14"/>
      <c r="IXO853" s="14"/>
      <c r="IXP853" s="14"/>
      <c r="IXQ853" s="14"/>
      <c r="IXR853" s="14"/>
      <c r="IXS853" s="14"/>
      <c r="IXT853" s="14"/>
      <c r="IXU853" s="14"/>
      <c r="IXV853" s="14"/>
      <c r="IXW853" s="14"/>
      <c r="IXX853" s="14"/>
      <c r="IXY853" s="14"/>
      <c r="IXZ853" s="14"/>
      <c r="IYA853" s="14"/>
      <c r="IYB853" s="14"/>
      <c r="IYC853" s="14"/>
      <c r="IYD853" s="14"/>
      <c r="IYE853" s="14"/>
      <c r="IYF853" s="14"/>
      <c r="IYG853" s="14"/>
      <c r="IYH853" s="14"/>
      <c r="IYI853" s="14"/>
      <c r="IYJ853" s="14"/>
      <c r="IYK853" s="14"/>
      <c r="IYL853" s="14"/>
      <c r="IYM853" s="14"/>
      <c r="IYN853" s="14"/>
      <c r="IYO853" s="14"/>
      <c r="IYP853" s="14"/>
      <c r="IYQ853" s="14"/>
      <c r="IYR853" s="14"/>
      <c r="IYS853" s="14"/>
      <c r="IYT853" s="14"/>
      <c r="IYU853" s="14"/>
      <c r="IYV853" s="14"/>
      <c r="IYW853" s="14"/>
      <c r="IYX853" s="14"/>
      <c r="IYY853" s="14"/>
      <c r="IYZ853" s="14"/>
      <c r="IZA853" s="14"/>
      <c r="IZB853" s="14"/>
      <c r="IZC853" s="14"/>
      <c r="IZD853" s="14"/>
      <c r="IZE853" s="14"/>
      <c r="IZF853" s="14"/>
      <c r="IZG853" s="14"/>
      <c r="IZH853" s="14"/>
      <c r="IZI853" s="14"/>
      <c r="IZJ853" s="14"/>
      <c r="IZK853" s="14"/>
      <c r="IZL853" s="14"/>
      <c r="IZM853" s="14"/>
      <c r="IZN853" s="14"/>
      <c r="IZO853" s="14"/>
      <c r="IZP853" s="14"/>
      <c r="IZQ853" s="14"/>
      <c r="IZR853" s="14"/>
      <c r="IZS853" s="14"/>
      <c r="IZT853" s="14"/>
      <c r="IZU853" s="14"/>
      <c r="IZV853" s="14"/>
      <c r="IZW853" s="14"/>
      <c r="IZX853" s="14"/>
      <c r="IZY853" s="14"/>
      <c r="IZZ853" s="14"/>
      <c r="JAA853" s="14"/>
      <c r="JAB853" s="14"/>
      <c r="JAC853" s="14"/>
      <c r="JAD853" s="14"/>
      <c r="JAE853" s="14"/>
      <c r="JAF853" s="14"/>
      <c r="JAG853" s="14"/>
      <c r="JAH853" s="14"/>
      <c r="JAI853" s="14"/>
      <c r="JAJ853" s="14"/>
      <c r="JAK853" s="14"/>
      <c r="JAL853" s="14"/>
      <c r="JAM853" s="14"/>
      <c r="JAN853" s="14"/>
      <c r="JAO853" s="14"/>
      <c r="JAP853" s="14"/>
      <c r="JAQ853" s="14"/>
      <c r="JAR853" s="14"/>
      <c r="JAS853" s="14"/>
      <c r="JAT853" s="14"/>
      <c r="JAU853" s="14"/>
      <c r="JAV853" s="14"/>
      <c r="JAW853" s="14"/>
      <c r="JAX853" s="14"/>
      <c r="JAY853" s="14"/>
      <c r="JAZ853" s="14"/>
      <c r="JBA853" s="14"/>
      <c r="JBB853" s="14"/>
      <c r="JBC853" s="14"/>
      <c r="JBD853" s="14"/>
      <c r="JBE853" s="14"/>
      <c r="JBF853" s="14"/>
      <c r="JBG853" s="14"/>
      <c r="JBH853" s="14"/>
      <c r="JBI853" s="14"/>
      <c r="JBJ853" s="14"/>
      <c r="JBK853" s="14"/>
      <c r="JBL853" s="14"/>
      <c r="JBM853" s="14"/>
      <c r="JBN853" s="14"/>
      <c r="JBO853" s="14"/>
      <c r="JBP853" s="14"/>
      <c r="JBQ853" s="14"/>
      <c r="JBR853" s="14"/>
      <c r="JBS853" s="14"/>
      <c r="JBT853" s="14"/>
      <c r="JBU853" s="14"/>
      <c r="JBV853" s="14"/>
      <c r="JBW853" s="14"/>
      <c r="JBX853" s="14"/>
      <c r="JBY853" s="14"/>
      <c r="JBZ853" s="14"/>
      <c r="JCA853" s="14"/>
      <c r="JCB853" s="14"/>
      <c r="JCC853" s="14"/>
      <c r="JCD853" s="14"/>
      <c r="JCE853" s="14"/>
      <c r="JCF853" s="14"/>
      <c r="JCG853" s="14"/>
      <c r="JCH853" s="14"/>
      <c r="JCI853" s="14"/>
      <c r="JCJ853" s="14"/>
      <c r="JCK853" s="14"/>
      <c r="JCL853" s="14"/>
      <c r="JCM853" s="14"/>
      <c r="JCN853" s="14"/>
      <c r="JCO853" s="14"/>
      <c r="JCP853" s="14"/>
      <c r="JCQ853" s="14"/>
      <c r="JCR853" s="14"/>
      <c r="JCS853" s="14"/>
      <c r="JCT853" s="14"/>
      <c r="JCU853" s="14"/>
      <c r="JCV853" s="14"/>
      <c r="JCW853" s="14"/>
      <c r="JCX853" s="14"/>
      <c r="JCY853" s="14"/>
      <c r="JCZ853" s="14"/>
      <c r="JDA853" s="14"/>
      <c r="JDB853" s="14"/>
      <c r="JDC853" s="14"/>
      <c r="JDD853" s="14"/>
      <c r="JDE853" s="14"/>
      <c r="JDF853" s="14"/>
      <c r="JDG853" s="14"/>
      <c r="JDH853" s="14"/>
      <c r="JDI853" s="14"/>
      <c r="JDJ853" s="14"/>
      <c r="JDK853" s="14"/>
      <c r="JDL853" s="14"/>
      <c r="JDM853" s="14"/>
      <c r="JDN853" s="14"/>
      <c r="JDO853" s="14"/>
      <c r="JDP853" s="14"/>
      <c r="JDQ853" s="14"/>
      <c r="JDR853" s="14"/>
      <c r="JDS853" s="14"/>
      <c r="JDT853" s="14"/>
      <c r="JDU853" s="14"/>
      <c r="JDV853" s="14"/>
      <c r="JDW853" s="14"/>
      <c r="JDX853" s="14"/>
      <c r="JDY853" s="14"/>
      <c r="JDZ853" s="14"/>
      <c r="JEA853" s="14"/>
      <c r="JEB853" s="14"/>
      <c r="JEC853" s="14"/>
      <c r="JED853" s="14"/>
      <c r="JEE853" s="14"/>
      <c r="JEF853" s="14"/>
      <c r="JEG853" s="14"/>
      <c r="JEH853" s="14"/>
      <c r="JEI853" s="14"/>
      <c r="JEJ853" s="14"/>
      <c r="JEK853" s="14"/>
      <c r="JEL853" s="14"/>
      <c r="JEM853" s="14"/>
      <c r="JEN853" s="14"/>
      <c r="JEO853" s="14"/>
      <c r="JEP853" s="14"/>
      <c r="JEQ853" s="14"/>
      <c r="JER853" s="14"/>
      <c r="JES853" s="14"/>
      <c r="JET853" s="14"/>
      <c r="JEU853" s="14"/>
      <c r="JEV853" s="14"/>
      <c r="JEW853" s="14"/>
      <c r="JEX853" s="14"/>
      <c r="JEY853" s="14"/>
      <c r="JEZ853" s="14"/>
      <c r="JFA853" s="14"/>
      <c r="JFB853" s="14"/>
      <c r="JFC853" s="14"/>
      <c r="JFD853" s="14"/>
      <c r="JFE853" s="14"/>
      <c r="JFF853" s="14"/>
      <c r="JFG853" s="14"/>
      <c r="JFH853" s="14"/>
      <c r="JFI853" s="14"/>
      <c r="JFJ853" s="14"/>
      <c r="JFK853" s="14"/>
      <c r="JFL853" s="14"/>
      <c r="JFM853" s="14"/>
      <c r="JFN853" s="14"/>
      <c r="JFO853" s="14"/>
      <c r="JFP853" s="14"/>
      <c r="JFQ853" s="14"/>
      <c r="JFR853" s="14"/>
      <c r="JFS853" s="14"/>
      <c r="JFT853" s="14"/>
      <c r="JFU853" s="14"/>
      <c r="JFV853" s="14"/>
      <c r="JFW853" s="14"/>
      <c r="JFX853" s="14"/>
      <c r="JFY853" s="14"/>
      <c r="JFZ853" s="14"/>
      <c r="JGA853" s="14"/>
      <c r="JGB853" s="14"/>
      <c r="JGC853" s="14"/>
      <c r="JGD853" s="14"/>
      <c r="JGE853" s="14"/>
      <c r="JGF853" s="14"/>
      <c r="JGG853" s="14"/>
      <c r="JGH853" s="14"/>
      <c r="JGI853" s="14"/>
      <c r="JGJ853" s="14"/>
      <c r="JGK853" s="14"/>
      <c r="JGL853" s="14"/>
      <c r="JGM853" s="14"/>
      <c r="JGN853" s="14"/>
      <c r="JGO853" s="14"/>
      <c r="JGP853" s="14"/>
      <c r="JGQ853" s="14"/>
      <c r="JGR853" s="14"/>
      <c r="JGS853" s="14"/>
      <c r="JGT853" s="14"/>
      <c r="JGU853" s="14"/>
      <c r="JGV853" s="14"/>
      <c r="JGW853" s="14"/>
      <c r="JGX853" s="14"/>
      <c r="JGY853" s="14"/>
      <c r="JGZ853" s="14"/>
      <c r="JHA853" s="14"/>
      <c r="JHB853" s="14"/>
      <c r="JHC853" s="14"/>
      <c r="JHD853" s="14"/>
      <c r="JHE853" s="14"/>
      <c r="JHF853" s="14"/>
      <c r="JHG853" s="14"/>
      <c r="JHH853" s="14"/>
      <c r="JHI853" s="14"/>
      <c r="JHJ853" s="14"/>
      <c r="JHK853" s="14"/>
      <c r="JHL853" s="14"/>
      <c r="JHM853" s="14"/>
      <c r="JHN853" s="14"/>
      <c r="JHO853" s="14"/>
      <c r="JHP853" s="14"/>
      <c r="JHQ853" s="14"/>
      <c r="JHR853" s="14"/>
      <c r="JHS853" s="14"/>
      <c r="JHT853" s="14"/>
      <c r="JHU853" s="14"/>
      <c r="JHV853" s="14"/>
      <c r="JHW853" s="14"/>
      <c r="JHX853" s="14"/>
      <c r="JHY853" s="14"/>
      <c r="JHZ853" s="14"/>
      <c r="JIA853" s="14"/>
      <c r="JIB853" s="14"/>
      <c r="JIC853" s="14"/>
      <c r="JID853" s="14"/>
      <c r="JIE853" s="14"/>
      <c r="JIF853" s="14"/>
      <c r="JIG853" s="14"/>
      <c r="JIH853" s="14"/>
      <c r="JII853" s="14"/>
      <c r="JIJ853" s="14"/>
      <c r="JIK853" s="14"/>
      <c r="JIL853" s="14"/>
      <c r="JIM853" s="14"/>
      <c r="JIN853" s="14"/>
      <c r="JIO853" s="14"/>
      <c r="JIP853" s="14"/>
      <c r="JIQ853" s="14"/>
      <c r="JIR853" s="14"/>
      <c r="JIS853" s="14"/>
      <c r="JIT853" s="14"/>
      <c r="JIU853" s="14"/>
      <c r="JIV853" s="14"/>
      <c r="JIW853" s="14"/>
      <c r="JIX853" s="14"/>
      <c r="JIY853" s="14"/>
      <c r="JIZ853" s="14"/>
      <c r="JJA853" s="14"/>
      <c r="JJB853" s="14"/>
      <c r="JJC853" s="14"/>
      <c r="JJD853" s="14"/>
      <c r="JJE853" s="14"/>
      <c r="JJF853" s="14"/>
      <c r="JJG853" s="14"/>
      <c r="JJH853" s="14"/>
      <c r="JJI853" s="14"/>
      <c r="JJJ853" s="14"/>
      <c r="JJK853" s="14"/>
      <c r="JJL853" s="14"/>
      <c r="JJM853" s="14"/>
      <c r="JJN853" s="14"/>
      <c r="JJO853" s="14"/>
      <c r="JJP853" s="14"/>
      <c r="JJQ853" s="14"/>
      <c r="JJR853" s="14"/>
      <c r="JJS853" s="14"/>
      <c r="JJT853" s="14"/>
      <c r="JJU853" s="14"/>
      <c r="JJV853" s="14"/>
      <c r="JJW853" s="14"/>
      <c r="JJX853" s="14"/>
      <c r="JJY853" s="14"/>
      <c r="JJZ853" s="14"/>
      <c r="JKA853" s="14"/>
      <c r="JKB853" s="14"/>
      <c r="JKC853" s="14"/>
      <c r="JKD853" s="14"/>
      <c r="JKE853" s="14"/>
      <c r="JKF853" s="14"/>
      <c r="JKG853" s="14"/>
      <c r="JKH853" s="14"/>
      <c r="JKI853" s="14"/>
      <c r="JKJ853" s="14"/>
      <c r="JKK853" s="14"/>
      <c r="JKL853" s="14"/>
      <c r="JKM853" s="14"/>
      <c r="JKN853" s="14"/>
      <c r="JKO853" s="14"/>
      <c r="JKP853" s="14"/>
      <c r="JKQ853" s="14"/>
      <c r="JKR853" s="14"/>
      <c r="JKS853" s="14"/>
      <c r="JKT853" s="14"/>
      <c r="JKU853" s="14"/>
      <c r="JKV853" s="14"/>
      <c r="JKW853" s="14"/>
      <c r="JKX853" s="14"/>
      <c r="JKY853" s="14"/>
      <c r="JKZ853" s="14"/>
      <c r="JLA853" s="14"/>
      <c r="JLB853" s="14"/>
      <c r="JLC853" s="14"/>
      <c r="JLD853" s="14"/>
      <c r="JLE853" s="14"/>
      <c r="JLF853" s="14"/>
      <c r="JLG853" s="14"/>
      <c r="JLH853" s="14"/>
      <c r="JLI853" s="14"/>
      <c r="JLJ853" s="14"/>
      <c r="JLK853" s="14"/>
      <c r="JLL853" s="14"/>
      <c r="JLM853" s="14"/>
      <c r="JLN853" s="14"/>
      <c r="JLO853" s="14"/>
      <c r="JLP853" s="14"/>
      <c r="JLQ853" s="14"/>
      <c r="JLR853" s="14"/>
      <c r="JLS853" s="14"/>
      <c r="JLT853" s="14"/>
      <c r="JLU853" s="14"/>
      <c r="JLV853" s="14"/>
      <c r="JLW853" s="14"/>
      <c r="JLX853" s="14"/>
      <c r="JLY853" s="14"/>
      <c r="JLZ853" s="14"/>
      <c r="JMA853" s="14"/>
      <c r="JMB853" s="14"/>
      <c r="JMC853" s="14"/>
      <c r="JMD853" s="14"/>
      <c r="JME853" s="14"/>
      <c r="JMF853" s="14"/>
      <c r="JMG853" s="14"/>
      <c r="JMH853" s="14"/>
      <c r="JMI853" s="14"/>
      <c r="JMJ853" s="14"/>
      <c r="JMK853" s="14"/>
      <c r="JML853" s="14"/>
      <c r="JMM853" s="14"/>
      <c r="JMN853" s="14"/>
      <c r="JMO853" s="14"/>
      <c r="JMP853" s="14"/>
      <c r="JMQ853" s="14"/>
      <c r="JMR853" s="14"/>
      <c r="JMS853" s="14"/>
      <c r="JMT853" s="14"/>
      <c r="JMU853" s="14"/>
      <c r="JMV853" s="14"/>
      <c r="JMW853" s="14"/>
      <c r="JMX853" s="14"/>
      <c r="JMY853" s="14"/>
      <c r="JMZ853" s="14"/>
      <c r="JNA853" s="14"/>
      <c r="JNB853" s="14"/>
      <c r="JNC853" s="14"/>
      <c r="JND853" s="14"/>
      <c r="JNE853" s="14"/>
      <c r="JNF853" s="14"/>
      <c r="JNG853" s="14"/>
      <c r="JNH853" s="14"/>
      <c r="JNI853" s="14"/>
      <c r="JNJ853" s="14"/>
      <c r="JNK853" s="14"/>
      <c r="JNL853" s="14"/>
      <c r="JNM853" s="14"/>
      <c r="JNN853" s="14"/>
      <c r="JNO853" s="14"/>
      <c r="JNP853" s="14"/>
      <c r="JNQ853" s="14"/>
      <c r="JNR853" s="14"/>
      <c r="JNS853" s="14"/>
      <c r="JNT853" s="14"/>
      <c r="JNU853" s="14"/>
      <c r="JNV853" s="14"/>
      <c r="JNW853" s="14"/>
      <c r="JNX853" s="14"/>
      <c r="JNY853" s="14"/>
      <c r="JNZ853" s="14"/>
      <c r="JOA853" s="14"/>
      <c r="JOB853" s="14"/>
      <c r="JOC853" s="14"/>
      <c r="JOD853" s="14"/>
      <c r="JOE853" s="14"/>
      <c r="JOF853" s="14"/>
      <c r="JOG853" s="14"/>
      <c r="JOH853" s="14"/>
      <c r="JOI853" s="14"/>
      <c r="JOJ853" s="14"/>
      <c r="JOK853" s="14"/>
      <c r="JOL853" s="14"/>
      <c r="JOM853" s="14"/>
      <c r="JON853" s="14"/>
      <c r="JOO853" s="14"/>
      <c r="JOP853" s="14"/>
      <c r="JOQ853" s="14"/>
      <c r="JOR853" s="14"/>
      <c r="JOS853" s="14"/>
      <c r="JOT853" s="14"/>
      <c r="JOU853" s="14"/>
      <c r="JOV853" s="14"/>
      <c r="JOW853" s="14"/>
      <c r="JOX853" s="14"/>
      <c r="JOY853" s="14"/>
      <c r="JOZ853" s="14"/>
      <c r="JPA853" s="14"/>
      <c r="JPB853" s="14"/>
      <c r="JPC853" s="14"/>
      <c r="JPD853" s="14"/>
      <c r="JPE853" s="14"/>
      <c r="JPF853" s="14"/>
      <c r="JPG853" s="14"/>
      <c r="JPH853" s="14"/>
      <c r="JPI853" s="14"/>
      <c r="JPJ853" s="14"/>
      <c r="JPK853" s="14"/>
      <c r="JPL853" s="14"/>
      <c r="JPM853" s="14"/>
      <c r="JPN853" s="14"/>
      <c r="JPO853" s="14"/>
      <c r="JPP853" s="14"/>
      <c r="JPQ853" s="14"/>
      <c r="JPR853" s="14"/>
      <c r="JPS853" s="14"/>
      <c r="JPT853" s="14"/>
      <c r="JPU853" s="14"/>
      <c r="JPV853" s="14"/>
      <c r="JPW853" s="14"/>
      <c r="JPX853" s="14"/>
      <c r="JPY853" s="14"/>
      <c r="JPZ853" s="14"/>
      <c r="JQA853" s="14"/>
      <c r="JQB853" s="14"/>
      <c r="JQC853" s="14"/>
      <c r="JQD853" s="14"/>
      <c r="JQE853" s="14"/>
      <c r="JQF853" s="14"/>
      <c r="JQG853" s="14"/>
      <c r="JQH853" s="14"/>
      <c r="JQI853" s="14"/>
      <c r="JQJ853" s="14"/>
      <c r="JQK853" s="14"/>
      <c r="JQL853" s="14"/>
      <c r="JQM853" s="14"/>
      <c r="JQN853" s="14"/>
      <c r="JQO853" s="14"/>
      <c r="JQP853" s="14"/>
      <c r="JQQ853" s="14"/>
      <c r="JQR853" s="14"/>
      <c r="JQS853" s="14"/>
      <c r="JQT853" s="14"/>
      <c r="JQU853" s="14"/>
      <c r="JQV853" s="14"/>
      <c r="JQW853" s="14"/>
      <c r="JQX853" s="14"/>
      <c r="JQY853" s="14"/>
      <c r="JQZ853" s="14"/>
      <c r="JRA853" s="14"/>
      <c r="JRB853" s="14"/>
      <c r="JRC853" s="14"/>
      <c r="JRD853" s="14"/>
      <c r="JRE853" s="14"/>
      <c r="JRF853" s="14"/>
      <c r="JRG853" s="14"/>
      <c r="JRH853" s="14"/>
      <c r="JRI853" s="14"/>
      <c r="JRJ853" s="14"/>
      <c r="JRK853" s="14"/>
      <c r="JRL853" s="14"/>
      <c r="JRM853" s="14"/>
      <c r="JRN853" s="14"/>
      <c r="JRO853" s="14"/>
      <c r="JRP853" s="14"/>
      <c r="JRQ853" s="14"/>
      <c r="JRR853" s="14"/>
      <c r="JRS853" s="14"/>
      <c r="JRT853" s="14"/>
      <c r="JRU853" s="14"/>
      <c r="JRV853" s="14"/>
      <c r="JRW853" s="14"/>
      <c r="JRX853" s="14"/>
      <c r="JRY853" s="14"/>
      <c r="JRZ853" s="14"/>
      <c r="JSA853" s="14"/>
      <c r="JSB853" s="14"/>
      <c r="JSC853" s="14"/>
      <c r="JSD853" s="14"/>
      <c r="JSE853" s="14"/>
      <c r="JSF853" s="14"/>
      <c r="JSG853" s="14"/>
      <c r="JSH853" s="14"/>
      <c r="JSI853" s="14"/>
      <c r="JSJ853" s="14"/>
      <c r="JSK853" s="14"/>
      <c r="JSL853" s="14"/>
      <c r="JSM853" s="14"/>
      <c r="JSN853" s="14"/>
      <c r="JSO853" s="14"/>
      <c r="JSP853" s="14"/>
      <c r="JSQ853" s="14"/>
      <c r="JSR853" s="14"/>
      <c r="JSS853" s="14"/>
      <c r="JST853" s="14"/>
      <c r="JSU853" s="14"/>
      <c r="JSV853" s="14"/>
      <c r="JSW853" s="14"/>
      <c r="JSX853" s="14"/>
      <c r="JSY853" s="14"/>
      <c r="JSZ853" s="14"/>
      <c r="JTA853" s="14"/>
      <c r="JTB853" s="14"/>
      <c r="JTC853" s="14"/>
      <c r="JTD853" s="14"/>
      <c r="JTE853" s="14"/>
      <c r="JTF853" s="14"/>
      <c r="JTG853" s="14"/>
      <c r="JTH853" s="14"/>
      <c r="JTI853" s="14"/>
      <c r="JTJ853" s="14"/>
      <c r="JTK853" s="14"/>
      <c r="JTL853" s="14"/>
      <c r="JTM853" s="14"/>
      <c r="JTN853" s="14"/>
      <c r="JTO853" s="14"/>
      <c r="JTP853" s="14"/>
      <c r="JTQ853" s="14"/>
      <c r="JTR853" s="14"/>
      <c r="JTS853" s="14"/>
      <c r="JTT853" s="14"/>
      <c r="JTU853" s="14"/>
      <c r="JTV853" s="14"/>
      <c r="JTW853" s="14"/>
      <c r="JTX853" s="14"/>
      <c r="JTY853" s="14"/>
      <c r="JTZ853" s="14"/>
      <c r="JUA853" s="14"/>
      <c r="JUB853" s="14"/>
      <c r="JUC853" s="14"/>
      <c r="JUD853" s="14"/>
      <c r="JUE853" s="14"/>
      <c r="JUF853" s="14"/>
      <c r="JUG853" s="14"/>
      <c r="JUH853" s="14"/>
      <c r="JUI853" s="14"/>
      <c r="JUJ853" s="14"/>
      <c r="JUK853" s="14"/>
      <c r="JUL853" s="14"/>
      <c r="JUM853" s="14"/>
      <c r="JUN853" s="14"/>
      <c r="JUO853" s="14"/>
      <c r="JUP853" s="14"/>
      <c r="JUQ853" s="14"/>
      <c r="JUR853" s="14"/>
      <c r="JUS853" s="14"/>
      <c r="JUT853" s="14"/>
      <c r="JUU853" s="14"/>
      <c r="JUV853" s="14"/>
      <c r="JUW853" s="14"/>
      <c r="JUX853" s="14"/>
      <c r="JUY853" s="14"/>
      <c r="JUZ853" s="14"/>
      <c r="JVA853" s="14"/>
      <c r="JVB853" s="14"/>
      <c r="JVC853" s="14"/>
      <c r="JVD853" s="14"/>
      <c r="JVE853" s="14"/>
      <c r="JVF853" s="14"/>
      <c r="JVG853" s="14"/>
      <c r="JVH853" s="14"/>
      <c r="JVI853" s="14"/>
      <c r="JVJ853" s="14"/>
      <c r="JVK853" s="14"/>
      <c r="JVL853" s="14"/>
      <c r="JVM853" s="14"/>
      <c r="JVN853" s="14"/>
      <c r="JVO853" s="14"/>
      <c r="JVP853" s="14"/>
      <c r="JVQ853" s="14"/>
      <c r="JVR853" s="14"/>
      <c r="JVS853" s="14"/>
      <c r="JVT853" s="14"/>
      <c r="JVU853" s="14"/>
      <c r="JVV853" s="14"/>
      <c r="JVW853" s="14"/>
      <c r="JVX853" s="14"/>
      <c r="JVY853" s="14"/>
      <c r="JVZ853" s="14"/>
      <c r="JWA853" s="14"/>
      <c r="JWB853" s="14"/>
      <c r="JWC853" s="14"/>
      <c r="JWD853" s="14"/>
      <c r="JWE853" s="14"/>
      <c r="JWF853" s="14"/>
      <c r="JWG853" s="14"/>
      <c r="JWH853" s="14"/>
      <c r="JWI853" s="14"/>
      <c r="JWJ853" s="14"/>
      <c r="JWK853" s="14"/>
      <c r="JWL853" s="14"/>
      <c r="JWM853" s="14"/>
      <c r="JWN853" s="14"/>
      <c r="JWO853" s="14"/>
      <c r="JWP853" s="14"/>
      <c r="JWQ853" s="14"/>
      <c r="JWR853" s="14"/>
      <c r="JWS853" s="14"/>
      <c r="JWT853" s="14"/>
      <c r="JWU853" s="14"/>
      <c r="JWV853" s="14"/>
      <c r="JWW853" s="14"/>
      <c r="JWX853" s="14"/>
      <c r="JWY853" s="14"/>
      <c r="JWZ853" s="14"/>
      <c r="JXA853" s="14"/>
      <c r="JXB853" s="14"/>
      <c r="JXC853" s="14"/>
      <c r="JXD853" s="14"/>
      <c r="JXE853" s="14"/>
      <c r="JXF853" s="14"/>
      <c r="JXG853" s="14"/>
      <c r="JXH853" s="14"/>
      <c r="JXI853" s="14"/>
      <c r="JXJ853" s="14"/>
      <c r="JXK853" s="14"/>
      <c r="JXL853" s="14"/>
      <c r="JXM853" s="14"/>
      <c r="JXN853" s="14"/>
      <c r="JXO853" s="14"/>
      <c r="JXP853" s="14"/>
      <c r="JXQ853" s="14"/>
      <c r="JXR853" s="14"/>
      <c r="JXS853" s="14"/>
      <c r="JXT853" s="14"/>
      <c r="JXU853" s="14"/>
      <c r="JXV853" s="14"/>
      <c r="JXW853" s="14"/>
      <c r="JXX853" s="14"/>
      <c r="JXY853" s="14"/>
      <c r="JXZ853" s="14"/>
      <c r="JYA853" s="14"/>
      <c r="JYB853" s="14"/>
      <c r="JYC853" s="14"/>
      <c r="JYD853" s="14"/>
      <c r="JYE853" s="14"/>
      <c r="JYF853" s="14"/>
      <c r="JYG853" s="14"/>
      <c r="JYH853" s="14"/>
      <c r="JYI853" s="14"/>
      <c r="JYJ853" s="14"/>
      <c r="JYK853" s="14"/>
      <c r="JYL853" s="14"/>
      <c r="JYM853" s="14"/>
      <c r="JYN853" s="14"/>
      <c r="JYO853" s="14"/>
      <c r="JYP853" s="14"/>
      <c r="JYQ853" s="14"/>
      <c r="JYR853" s="14"/>
      <c r="JYS853" s="14"/>
      <c r="JYT853" s="14"/>
      <c r="JYU853" s="14"/>
      <c r="JYV853" s="14"/>
      <c r="JYW853" s="14"/>
      <c r="JYX853" s="14"/>
      <c r="JYY853" s="14"/>
      <c r="JYZ853" s="14"/>
      <c r="JZA853" s="14"/>
      <c r="JZB853" s="14"/>
      <c r="JZC853" s="14"/>
      <c r="JZD853" s="14"/>
      <c r="JZE853" s="14"/>
      <c r="JZF853" s="14"/>
      <c r="JZG853" s="14"/>
      <c r="JZH853" s="14"/>
      <c r="JZI853" s="14"/>
      <c r="JZJ853" s="14"/>
      <c r="JZK853" s="14"/>
      <c r="JZL853" s="14"/>
      <c r="JZM853" s="14"/>
      <c r="JZN853" s="14"/>
      <c r="JZO853" s="14"/>
      <c r="JZP853" s="14"/>
      <c r="JZQ853" s="14"/>
      <c r="JZR853" s="14"/>
      <c r="JZS853" s="14"/>
      <c r="JZT853" s="14"/>
      <c r="JZU853" s="14"/>
      <c r="JZV853" s="14"/>
      <c r="JZW853" s="14"/>
      <c r="JZX853" s="14"/>
      <c r="JZY853" s="14"/>
      <c r="JZZ853" s="14"/>
      <c r="KAA853" s="14"/>
      <c r="KAB853" s="14"/>
      <c r="KAC853" s="14"/>
      <c r="KAD853" s="14"/>
      <c r="KAE853" s="14"/>
      <c r="KAF853" s="14"/>
      <c r="KAG853" s="14"/>
      <c r="KAH853" s="14"/>
      <c r="KAI853" s="14"/>
      <c r="KAJ853" s="14"/>
      <c r="KAK853" s="14"/>
      <c r="KAL853" s="14"/>
      <c r="KAM853" s="14"/>
      <c r="KAN853" s="14"/>
      <c r="KAO853" s="14"/>
      <c r="KAP853" s="14"/>
      <c r="KAQ853" s="14"/>
      <c r="KAR853" s="14"/>
      <c r="KAS853" s="14"/>
      <c r="KAT853" s="14"/>
      <c r="KAU853" s="14"/>
      <c r="KAV853" s="14"/>
      <c r="KAW853" s="14"/>
      <c r="KAX853" s="14"/>
      <c r="KAY853" s="14"/>
      <c r="KAZ853" s="14"/>
      <c r="KBA853" s="14"/>
      <c r="KBB853" s="14"/>
      <c r="KBC853" s="14"/>
      <c r="KBD853" s="14"/>
      <c r="KBE853" s="14"/>
      <c r="KBF853" s="14"/>
      <c r="KBG853" s="14"/>
      <c r="KBH853" s="14"/>
      <c r="KBI853" s="14"/>
      <c r="KBJ853" s="14"/>
      <c r="KBK853" s="14"/>
      <c r="KBL853" s="14"/>
      <c r="KBM853" s="14"/>
      <c r="KBN853" s="14"/>
      <c r="KBO853" s="14"/>
      <c r="KBP853" s="14"/>
      <c r="KBQ853" s="14"/>
      <c r="KBR853" s="14"/>
      <c r="KBS853" s="14"/>
      <c r="KBT853" s="14"/>
      <c r="KBU853" s="14"/>
      <c r="KBV853" s="14"/>
      <c r="KBW853" s="14"/>
      <c r="KBX853" s="14"/>
      <c r="KBY853" s="14"/>
      <c r="KBZ853" s="14"/>
      <c r="KCA853" s="14"/>
      <c r="KCB853" s="14"/>
      <c r="KCC853" s="14"/>
      <c r="KCD853" s="14"/>
      <c r="KCE853" s="14"/>
      <c r="KCF853" s="14"/>
      <c r="KCG853" s="14"/>
      <c r="KCH853" s="14"/>
      <c r="KCI853" s="14"/>
      <c r="KCJ853" s="14"/>
      <c r="KCK853" s="14"/>
      <c r="KCL853" s="14"/>
      <c r="KCM853" s="14"/>
      <c r="KCN853" s="14"/>
      <c r="KCO853" s="14"/>
      <c r="KCP853" s="14"/>
      <c r="KCQ853" s="14"/>
      <c r="KCR853" s="14"/>
      <c r="KCS853" s="14"/>
      <c r="KCT853" s="14"/>
      <c r="KCU853" s="14"/>
      <c r="KCV853" s="14"/>
      <c r="KCW853" s="14"/>
      <c r="KCX853" s="14"/>
      <c r="KCY853" s="14"/>
      <c r="KCZ853" s="14"/>
      <c r="KDA853" s="14"/>
      <c r="KDB853" s="14"/>
      <c r="KDC853" s="14"/>
      <c r="KDD853" s="14"/>
      <c r="KDE853" s="14"/>
      <c r="KDF853" s="14"/>
      <c r="KDG853" s="14"/>
      <c r="KDH853" s="14"/>
      <c r="KDI853" s="14"/>
      <c r="KDJ853" s="14"/>
      <c r="KDK853" s="14"/>
      <c r="KDL853" s="14"/>
      <c r="KDM853" s="14"/>
      <c r="KDN853" s="14"/>
      <c r="KDO853" s="14"/>
      <c r="KDP853" s="14"/>
      <c r="KDQ853" s="14"/>
      <c r="KDR853" s="14"/>
      <c r="KDS853" s="14"/>
      <c r="KDT853" s="14"/>
      <c r="KDU853" s="14"/>
      <c r="KDV853" s="14"/>
      <c r="KDW853" s="14"/>
      <c r="KDX853" s="14"/>
      <c r="KDY853" s="14"/>
      <c r="KDZ853" s="14"/>
      <c r="KEA853" s="14"/>
      <c r="KEB853" s="14"/>
      <c r="KEC853" s="14"/>
      <c r="KED853" s="14"/>
      <c r="KEE853" s="14"/>
      <c r="KEF853" s="14"/>
      <c r="KEG853" s="14"/>
      <c r="KEH853" s="14"/>
      <c r="KEI853" s="14"/>
      <c r="KEJ853" s="14"/>
      <c r="KEK853" s="14"/>
      <c r="KEL853" s="14"/>
      <c r="KEM853" s="14"/>
      <c r="KEN853" s="14"/>
      <c r="KEO853" s="14"/>
      <c r="KEP853" s="14"/>
      <c r="KEQ853" s="14"/>
      <c r="KER853" s="14"/>
      <c r="KES853" s="14"/>
      <c r="KET853" s="14"/>
      <c r="KEU853" s="14"/>
      <c r="KEV853" s="14"/>
      <c r="KEW853" s="14"/>
      <c r="KEX853" s="14"/>
      <c r="KEY853" s="14"/>
      <c r="KEZ853" s="14"/>
      <c r="KFA853" s="14"/>
      <c r="KFB853" s="14"/>
      <c r="KFC853" s="14"/>
      <c r="KFD853" s="14"/>
      <c r="KFE853" s="14"/>
      <c r="KFF853" s="14"/>
      <c r="KFG853" s="14"/>
      <c r="KFH853" s="14"/>
      <c r="KFI853" s="14"/>
      <c r="KFJ853" s="14"/>
      <c r="KFK853" s="14"/>
      <c r="KFL853" s="14"/>
      <c r="KFM853" s="14"/>
      <c r="KFN853" s="14"/>
      <c r="KFO853" s="14"/>
      <c r="KFP853" s="14"/>
      <c r="KFQ853" s="14"/>
      <c r="KFR853" s="14"/>
      <c r="KFS853" s="14"/>
      <c r="KFT853" s="14"/>
      <c r="KFU853" s="14"/>
      <c r="KFV853" s="14"/>
      <c r="KFW853" s="14"/>
      <c r="KFX853" s="14"/>
      <c r="KFY853" s="14"/>
      <c r="KFZ853" s="14"/>
      <c r="KGA853" s="14"/>
      <c r="KGB853" s="14"/>
      <c r="KGC853" s="14"/>
      <c r="KGD853" s="14"/>
      <c r="KGE853" s="14"/>
      <c r="KGF853" s="14"/>
      <c r="KGG853" s="14"/>
      <c r="KGH853" s="14"/>
      <c r="KGI853" s="14"/>
      <c r="KGJ853" s="14"/>
      <c r="KGK853" s="14"/>
      <c r="KGL853" s="14"/>
      <c r="KGM853" s="14"/>
      <c r="KGN853" s="14"/>
      <c r="KGO853" s="14"/>
      <c r="KGP853" s="14"/>
      <c r="KGQ853" s="14"/>
      <c r="KGR853" s="14"/>
      <c r="KGS853" s="14"/>
      <c r="KGT853" s="14"/>
      <c r="KGU853" s="14"/>
      <c r="KGV853" s="14"/>
      <c r="KGW853" s="14"/>
      <c r="KGX853" s="14"/>
      <c r="KGY853" s="14"/>
      <c r="KGZ853" s="14"/>
      <c r="KHA853" s="14"/>
      <c r="KHB853" s="14"/>
      <c r="KHC853" s="14"/>
      <c r="KHD853" s="14"/>
      <c r="KHE853" s="14"/>
      <c r="KHF853" s="14"/>
      <c r="KHG853" s="14"/>
      <c r="KHH853" s="14"/>
      <c r="KHI853" s="14"/>
      <c r="KHJ853" s="14"/>
      <c r="KHK853" s="14"/>
      <c r="KHL853" s="14"/>
      <c r="KHM853" s="14"/>
      <c r="KHN853" s="14"/>
      <c r="KHO853" s="14"/>
      <c r="KHP853" s="14"/>
      <c r="KHQ853" s="14"/>
      <c r="KHR853" s="14"/>
      <c r="KHS853" s="14"/>
      <c r="KHT853" s="14"/>
      <c r="KHU853" s="14"/>
      <c r="KHV853" s="14"/>
      <c r="KHW853" s="14"/>
      <c r="KHX853" s="14"/>
      <c r="KHY853" s="14"/>
      <c r="KHZ853" s="14"/>
      <c r="KIA853" s="14"/>
      <c r="KIB853" s="14"/>
      <c r="KIC853" s="14"/>
      <c r="KID853" s="14"/>
      <c r="KIE853" s="14"/>
      <c r="KIF853" s="14"/>
      <c r="KIG853" s="14"/>
      <c r="KIH853" s="14"/>
      <c r="KII853" s="14"/>
      <c r="KIJ853" s="14"/>
      <c r="KIK853" s="14"/>
      <c r="KIL853" s="14"/>
      <c r="KIM853" s="14"/>
      <c r="KIN853" s="14"/>
      <c r="KIO853" s="14"/>
      <c r="KIP853" s="14"/>
      <c r="KIQ853" s="14"/>
      <c r="KIR853" s="14"/>
      <c r="KIS853" s="14"/>
      <c r="KIT853" s="14"/>
      <c r="KIU853" s="14"/>
      <c r="KIV853" s="14"/>
      <c r="KIW853" s="14"/>
      <c r="KIX853" s="14"/>
      <c r="KIY853" s="14"/>
      <c r="KIZ853" s="14"/>
      <c r="KJA853" s="14"/>
      <c r="KJB853" s="14"/>
      <c r="KJC853" s="14"/>
      <c r="KJD853" s="14"/>
      <c r="KJE853" s="14"/>
      <c r="KJF853" s="14"/>
      <c r="KJG853" s="14"/>
      <c r="KJH853" s="14"/>
      <c r="KJI853" s="14"/>
      <c r="KJJ853" s="14"/>
      <c r="KJK853" s="14"/>
      <c r="KJL853" s="14"/>
      <c r="KJM853" s="14"/>
      <c r="KJN853" s="14"/>
      <c r="KJO853" s="14"/>
      <c r="KJP853" s="14"/>
      <c r="KJQ853" s="14"/>
      <c r="KJR853" s="14"/>
      <c r="KJS853" s="14"/>
      <c r="KJT853" s="14"/>
      <c r="KJU853" s="14"/>
      <c r="KJV853" s="14"/>
      <c r="KJW853" s="14"/>
      <c r="KJX853" s="14"/>
      <c r="KJY853" s="14"/>
      <c r="KJZ853" s="14"/>
      <c r="KKA853" s="14"/>
      <c r="KKB853" s="14"/>
      <c r="KKC853" s="14"/>
      <c r="KKD853" s="14"/>
      <c r="KKE853" s="14"/>
      <c r="KKF853" s="14"/>
      <c r="KKG853" s="14"/>
      <c r="KKH853" s="14"/>
      <c r="KKI853" s="14"/>
      <c r="KKJ853" s="14"/>
      <c r="KKK853" s="14"/>
      <c r="KKL853" s="14"/>
      <c r="KKM853" s="14"/>
      <c r="KKN853" s="14"/>
      <c r="KKO853" s="14"/>
      <c r="KKP853" s="14"/>
      <c r="KKQ853" s="14"/>
      <c r="KKR853" s="14"/>
      <c r="KKS853" s="14"/>
      <c r="KKT853" s="14"/>
      <c r="KKU853" s="14"/>
      <c r="KKV853" s="14"/>
      <c r="KKW853" s="14"/>
      <c r="KKX853" s="14"/>
      <c r="KKY853" s="14"/>
      <c r="KKZ853" s="14"/>
      <c r="KLA853" s="14"/>
      <c r="KLB853" s="14"/>
      <c r="KLC853" s="14"/>
      <c r="KLD853" s="14"/>
      <c r="KLE853" s="14"/>
      <c r="KLF853" s="14"/>
      <c r="KLG853" s="14"/>
      <c r="KLH853" s="14"/>
      <c r="KLI853" s="14"/>
      <c r="KLJ853" s="14"/>
      <c r="KLK853" s="14"/>
      <c r="KLL853" s="14"/>
      <c r="KLM853" s="14"/>
      <c r="KLN853" s="14"/>
      <c r="KLO853" s="14"/>
      <c r="KLP853" s="14"/>
      <c r="KLQ853" s="14"/>
      <c r="KLR853" s="14"/>
      <c r="KLS853" s="14"/>
      <c r="KLT853" s="14"/>
      <c r="KLU853" s="14"/>
      <c r="KLV853" s="14"/>
      <c r="KLW853" s="14"/>
      <c r="KLX853" s="14"/>
      <c r="KLY853" s="14"/>
      <c r="KLZ853" s="14"/>
      <c r="KMA853" s="14"/>
      <c r="KMB853" s="14"/>
      <c r="KMC853" s="14"/>
      <c r="KMD853" s="14"/>
      <c r="KME853" s="14"/>
      <c r="KMF853" s="14"/>
      <c r="KMG853" s="14"/>
      <c r="KMH853" s="14"/>
      <c r="KMI853" s="14"/>
      <c r="KMJ853" s="14"/>
      <c r="KMK853" s="14"/>
      <c r="KML853" s="14"/>
      <c r="KMM853" s="14"/>
      <c r="KMN853" s="14"/>
      <c r="KMO853" s="14"/>
      <c r="KMP853" s="14"/>
      <c r="KMQ853" s="14"/>
      <c r="KMR853" s="14"/>
      <c r="KMS853" s="14"/>
      <c r="KMT853" s="14"/>
      <c r="KMU853" s="14"/>
      <c r="KMV853" s="14"/>
      <c r="KMW853" s="14"/>
      <c r="KMX853" s="14"/>
      <c r="KMY853" s="14"/>
      <c r="KMZ853" s="14"/>
      <c r="KNA853" s="14"/>
      <c r="KNB853" s="14"/>
      <c r="KNC853" s="14"/>
      <c r="KND853" s="14"/>
      <c r="KNE853" s="14"/>
      <c r="KNF853" s="14"/>
      <c r="KNG853" s="14"/>
      <c r="KNH853" s="14"/>
      <c r="KNI853" s="14"/>
      <c r="KNJ853" s="14"/>
      <c r="KNK853" s="14"/>
      <c r="KNL853" s="14"/>
      <c r="KNM853" s="14"/>
      <c r="KNN853" s="14"/>
      <c r="KNO853" s="14"/>
      <c r="KNP853" s="14"/>
      <c r="KNQ853" s="14"/>
      <c r="KNR853" s="14"/>
      <c r="KNS853" s="14"/>
      <c r="KNT853" s="14"/>
      <c r="KNU853" s="14"/>
      <c r="KNV853" s="14"/>
      <c r="KNW853" s="14"/>
      <c r="KNX853" s="14"/>
      <c r="KNY853" s="14"/>
      <c r="KNZ853" s="14"/>
      <c r="KOA853" s="14"/>
      <c r="KOB853" s="14"/>
      <c r="KOC853" s="14"/>
      <c r="KOD853" s="14"/>
      <c r="KOE853" s="14"/>
      <c r="KOF853" s="14"/>
      <c r="KOG853" s="14"/>
      <c r="KOH853" s="14"/>
      <c r="KOI853" s="14"/>
      <c r="KOJ853" s="14"/>
      <c r="KOK853" s="14"/>
      <c r="KOL853" s="14"/>
      <c r="KOM853" s="14"/>
      <c r="KON853" s="14"/>
      <c r="KOO853" s="14"/>
      <c r="KOP853" s="14"/>
      <c r="KOQ853" s="14"/>
      <c r="KOR853" s="14"/>
      <c r="KOS853" s="14"/>
      <c r="KOT853" s="14"/>
      <c r="KOU853" s="14"/>
      <c r="KOV853" s="14"/>
      <c r="KOW853" s="14"/>
      <c r="KOX853" s="14"/>
      <c r="KOY853" s="14"/>
      <c r="KOZ853" s="14"/>
      <c r="KPA853" s="14"/>
      <c r="KPB853" s="14"/>
      <c r="KPC853" s="14"/>
      <c r="KPD853" s="14"/>
      <c r="KPE853" s="14"/>
      <c r="KPF853" s="14"/>
      <c r="KPG853" s="14"/>
      <c r="KPH853" s="14"/>
      <c r="KPI853" s="14"/>
      <c r="KPJ853" s="14"/>
      <c r="KPK853" s="14"/>
      <c r="KPL853" s="14"/>
      <c r="KPM853" s="14"/>
      <c r="KPN853" s="14"/>
      <c r="KPO853" s="14"/>
      <c r="KPP853" s="14"/>
      <c r="KPQ853" s="14"/>
      <c r="KPR853" s="14"/>
      <c r="KPS853" s="14"/>
      <c r="KPT853" s="14"/>
      <c r="KPU853" s="14"/>
      <c r="KPV853" s="14"/>
      <c r="KPW853" s="14"/>
      <c r="KPX853" s="14"/>
      <c r="KPY853" s="14"/>
      <c r="KPZ853" s="14"/>
      <c r="KQA853" s="14"/>
      <c r="KQB853" s="14"/>
      <c r="KQC853" s="14"/>
      <c r="KQD853" s="14"/>
      <c r="KQE853" s="14"/>
      <c r="KQF853" s="14"/>
      <c r="KQG853" s="14"/>
      <c r="KQH853" s="14"/>
      <c r="KQI853" s="14"/>
      <c r="KQJ853" s="14"/>
      <c r="KQK853" s="14"/>
      <c r="KQL853" s="14"/>
      <c r="KQM853" s="14"/>
      <c r="KQN853" s="14"/>
      <c r="KQO853" s="14"/>
      <c r="KQP853" s="14"/>
      <c r="KQQ853" s="14"/>
      <c r="KQR853" s="14"/>
      <c r="KQS853" s="14"/>
      <c r="KQT853" s="14"/>
      <c r="KQU853" s="14"/>
      <c r="KQV853" s="14"/>
      <c r="KQW853" s="14"/>
      <c r="KQX853" s="14"/>
      <c r="KQY853" s="14"/>
      <c r="KQZ853" s="14"/>
      <c r="KRA853" s="14"/>
      <c r="KRB853" s="14"/>
      <c r="KRC853" s="14"/>
      <c r="KRD853" s="14"/>
      <c r="KRE853" s="14"/>
      <c r="KRF853" s="14"/>
      <c r="KRG853" s="14"/>
      <c r="KRH853" s="14"/>
      <c r="KRI853" s="14"/>
      <c r="KRJ853" s="14"/>
      <c r="KRK853" s="14"/>
      <c r="KRL853" s="14"/>
      <c r="KRM853" s="14"/>
      <c r="KRN853" s="14"/>
      <c r="KRO853" s="14"/>
      <c r="KRP853" s="14"/>
      <c r="KRQ853" s="14"/>
      <c r="KRR853" s="14"/>
      <c r="KRS853" s="14"/>
      <c r="KRT853" s="14"/>
      <c r="KRU853" s="14"/>
      <c r="KRV853" s="14"/>
      <c r="KRW853" s="14"/>
      <c r="KRX853" s="14"/>
      <c r="KRY853" s="14"/>
      <c r="KRZ853" s="14"/>
      <c r="KSA853" s="14"/>
      <c r="KSB853" s="14"/>
      <c r="KSC853" s="14"/>
      <c r="KSD853" s="14"/>
      <c r="KSE853" s="14"/>
      <c r="KSF853" s="14"/>
      <c r="KSG853" s="14"/>
      <c r="KSH853" s="14"/>
      <c r="KSI853" s="14"/>
      <c r="KSJ853" s="14"/>
      <c r="KSK853" s="14"/>
      <c r="KSL853" s="14"/>
      <c r="KSM853" s="14"/>
      <c r="KSN853" s="14"/>
      <c r="KSO853" s="14"/>
      <c r="KSP853" s="14"/>
      <c r="KSQ853" s="14"/>
      <c r="KSR853" s="14"/>
      <c r="KSS853" s="14"/>
      <c r="KST853" s="14"/>
      <c r="KSU853" s="14"/>
      <c r="KSV853" s="14"/>
      <c r="KSW853" s="14"/>
      <c r="KSX853" s="14"/>
      <c r="KSY853" s="14"/>
      <c r="KSZ853" s="14"/>
      <c r="KTA853" s="14"/>
      <c r="KTB853" s="14"/>
      <c r="KTC853" s="14"/>
      <c r="KTD853" s="14"/>
      <c r="KTE853" s="14"/>
      <c r="KTF853" s="14"/>
      <c r="KTG853" s="14"/>
      <c r="KTH853" s="14"/>
      <c r="KTI853" s="14"/>
      <c r="KTJ853" s="14"/>
      <c r="KTK853" s="14"/>
      <c r="KTL853" s="14"/>
      <c r="KTM853" s="14"/>
      <c r="KTN853" s="14"/>
      <c r="KTO853" s="14"/>
      <c r="KTP853" s="14"/>
      <c r="KTQ853" s="14"/>
      <c r="KTR853" s="14"/>
      <c r="KTS853" s="14"/>
      <c r="KTT853" s="14"/>
      <c r="KTU853" s="14"/>
      <c r="KTV853" s="14"/>
      <c r="KTW853" s="14"/>
      <c r="KTX853" s="14"/>
      <c r="KTY853" s="14"/>
      <c r="KTZ853" s="14"/>
      <c r="KUA853" s="14"/>
      <c r="KUB853" s="14"/>
      <c r="KUC853" s="14"/>
      <c r="KUD853" s="14"/>
      <c r="KUE853" s="14"/>
      <c r="KUF853" s="14"/>
      <c r="KUG853" s="14"/>
      <c r="KUH853" s="14"/>
      <c r="KUI853" s="14"/>
      <c r="KUJ853" s="14"/>
      <c r="KUK853" s="14"/>
      <c r="KUL853" s="14"/>
      <c r="KUM853" s="14"/>
      <c r="KUN853" s="14"/>
      <c r="KUO853" s="14"/>
      <c r="KUP853" s="14"/>
      <c r="KUQ853" s="14"/>
      <c r="KUR853" s="14"/>
      <c r="KUS853" s="14"/>
      <c r="KUT853" s="14"/>
      <c r="KUU853" s="14"/>
      <c r="KUV853" s="14"/>
      <c r="KUW853" s="14"/>
      <c r="KUX853" s="14"/>
      <c r="KUY853" s="14"/>
      <c r="KUZ853" s="14"/>
      <c r="KVA853" s="14"/>
      <c r="KVB853" s="14"/>
      <c r="KVC853" s="14"/>
      <c r="KVD853" s="14"/>
      <c r="KVE853" s="14"/>
      <c r="KVF853" s="14"/>
      <c r="KVG853" s="14"/>
      <c r="KVH853" s="14"/>
      <c r="KVI853" s="14"/>
      <c r="KVJ853" s="14"/>
      <c r="KVK853" s="14"/>
      <c r="KVL853" s="14"/>
      <c r="KVM853" s="14"/>
      <c r="KVN853" s="14"/>
      <c r="KVO853" s="14"/>
      <c r="KVP853" s="14"/>
      <c r="KVQ853" s="14"/>
      <c r="KVR853" s="14"/>
      <c r="KVS853" s="14"/>
      <c r="KVT853" s="14"/>
      <c r="KVU853" s="14"/>
      <c r="KVV853" s="14"/>
      <c r="KVW853" s="14"/>
      <c r="KVX853" s="14"/>
      <c r="KVY853" s="14"/>
      <c r="KVZ853" s="14"/>
      <c r="KWA853" s="14"/>
      <c r="KWB853" s="14"/>
      <c r="KWC853" s="14"/>
      <c r="KWD853" s="14"/>
      <c r="KWE853" s="14"/>
      <c r="KWF853" s="14"/>
      <c r="KWG853" s="14"/>
      <c r="KWH853" s="14"/>
      <c r="KWI853" s="14"/>
      <c r="KWJ853" s="14"/>
      <c r="KWK853" s="14"/>
      <c r="KWL853" s="14"/>
      <c r="KWM853" s="14"/>
      <c r="KWN853" s="14"/>
      <c r="KWO853" s="14"/>
      <c r="KWP853" s="14"/>
      <c r="KWQ853" s="14"/>
      <c r="KWR853" s="14"/>
      <c r="KWS853" s="14"/>
      <c r="KWT853" s="14"/>
      <c r="KWU853" s="14"/>
      <c r="KWV853" s="14"/>
      <c r="KWW853" s="14"/>
      <c r="KWX853" s="14"/>
      <c r="KWY853" s="14"/>
      <c r="KWZ853" s="14"/>
      <c r="KXA853" s="14"/>
      <c r="KXB853" s="14"/>
      <c r="KXC853" s="14"/>
      <c r="KXD853" s="14"/>
      <c r="KXE853" s="14"/>
      <c r="KXF853" s="14"/>
      <c r="KXG853" s="14"/>
      <c r="KXH853" s="14"/>
      <c r="KXI853" s="14"/>
      <c r="KXJ853" s="14"/>
      <c r="KXK853" s="14"/>
      <c r="KXL853" s="14"/>
      <c r="KXM853" s="14"/>
      <c r="KXN853" s="14"/>
      <c r="KXO853" s="14"/>
      <c r="KXP853" s="14"/>
      <c r="KXQ853" s="14"/>
      <c r="KXR853" s="14"/>
      <c r="KXS853" s="14"/>
      <c r="KXT853" s="14"/>
      <c r="KXU853" s="14"/>
      <c r="KXV853" s="14"/>
      <c r="KXW853" s="14"/>
      <c r="KXX853" s="14"/>
      <c r="KXY853" s="14"/>
      <c r="KXZ853" s="14"/>
      <c r="KYA853" s="14"/>
      <c r="KYB853" s="14"/>
      <c r="KYC853" s="14"/>
      <c r="KYD853" s="14"/>
      <c r="KYE853" s="14"/>
      <c r="KYF853" s="14"/>
      <c r="KYG853" s="14"/>
      <c r="KYH853" s="14"/>
      <c r="KYI853" s="14"/>
      <c r="KYJ853" s="14"/>
      <c r="KYK853" s="14"/>
      <c r="KYL853" s="14"/>
      <c r="KYM853" s="14"/>
      <c r="KYN853" s="14"/>
      <c r="KYO853" s="14"/>
      <c r="KYP853" s="14"/>
      <c r="KYQ853" s="14"/>
      <c r="KYR853" s="14"/>
      <c r="KYS853" s="14"/>
      <c r="KYT853" s="14"/>
      <c r="KYU853" s="14"/>
      <c r="KYV853" s="14"/>
      <c r="KYW853" s="14"/>
      <c r="KYX853" s="14"/>
      <c r="KYY853" s="14"/>
      <c r="KYZ853" s="14"/>
      <c r="KZA853" s="14"/>
      <c r="KZB853" s="14"/>
      <c r="KZC853" s="14"/>
      <c r="KZD853" s="14"/>
      <c r="KZE853" s="14"/>
      <c r="KZF853" s="14"/>
      <c r="KZG853" s="14"/>
      <c r="KZH853" s="14"/>
      <c r="KZI853" s="14"/>
      <c r="KZJ853" s="14"/>
      <c r="KZK853" s="14"/>
      <c r="KZL853" s="14"/>
      <c r="KZM853" s="14"/>
      <c r="KZN853" s="14"/>
      <c r="KZO853" s="14"/>
      <c r="KZP853" s="14"/>
      <c r="KZQ853" s="14"/>
      <c r="KZR853" s="14"/>
      <c r="KZS853" s="14"/>
      <c r="KZT853" s="14"/>
      <c r="KZU853" s="14"/>
      <c r="KZV853" s="14"/>
      <c r="KZW853" s="14"/>
      <c r="KZX853" s="14"/>
      <c r="KZY853" s="14"/>
      <c r="KZZ853" s="14"/>
      <c r="LAA853" s="14"/>
      <c r="LAB853" s="14"/>
      <c r="LAC853" s="14"/>
      <c r="LAD853" s="14"/>
      <c r="LAE853" s="14"/>
      <c r="LAF853" s="14"/>
      <c r="LAG853" s="14"/>
      <c r="LAH853" s="14"/>
      <c r="LAI853" s="14"/>
      <c r="LAJ853" s="14"/>
      <c r="LAK853" s="14"/>
      <c r="LAL853" s="14"/>
      <c r="LAM853" s="14"/>
      <c r="LAN853" s="14"/>
      <c r="LAO853" s="14"/>
      <c r="LAP853" s="14"/>
      <c r="LAQ853" s="14"/>
      <c r="LAR853" s="14"/>
      <c r="LAS853" s="14"/>
      <c r="LAT853" s="14"/>
      <c r="LAU853" s="14"/>
      <c r="LAV853" s="14"/>
      <c r="LAW853" s="14"/>
      <c r="LAX853" s="14"/>
      <c r="LAY853" s="14"/>
      <c r="LAZ853" s="14"/>
      <c r="LBA853" s="14"/>
      <c r="LBB853" s="14"/>
      <c r="LBC853" s="14"/>
      <c r="LBD853" s="14"/>
      <c r="LBE853" s="14"/>
      <c r="LBF853" s="14"/>
      <c r="LBG853" s="14"/>
      <c r="LBH853" s="14"/>
      <c r="LBI853" s="14"/>
      <c r="LBJ853" s="14"/>
      <c r="LBK853" s="14"/>
      <c r="LBL853" s="14"/>
      <c r="LBM853" s="14"/>
      <c r="LBN853" s="14"/>
      <c r="LBO853" s="14"/>
      <c r="LBP853" s="14"/>
      <c r="LBQ853" s="14"/>
      <c r="LBR853" s="14"/>
      <c r="LBS853" s="14"/>
      <c r="LBT853" s="14"/>
      <c r="LBU853" s="14"/>
      <c r="LBV853" s="14"/>
      <c r="LBW853" s="14"/>
      <c r="LBX853" s="14"/>
      <c r="LBY853" s="14"/>
      <c r="LBZ853" s="14"/>
      <c r="LCA853" s="14"/>
      <c r="LCB853" s="14"/>
      <c r="LCC853" s="14"/>
      <c r="LCD853" s="14"/>
      <c r="LCE853" s="14"/>
      <c r="LCF853" s="14"/>
      <c r="LCG853" s="14"/>
      <c r="LCH853" s="14"/>
      <c r="LCI853" s="14"/>
      <c r="LCJ853" s="14"/>
      <c r="LCK853" s="14"/>
      <c r="LCL853" s="14"/>
      <c r="LCM853" s="14"/>
      <c r="LCN853" s="14"/>
      <c r="LCO853" s="14"/>
      <c r="LCP853" s="14"/>
      <c r="LCQ853" s="14"/>
      <c r="LCR853" s="14"/>
      <c r="LCS853" s="14"/>
      <c r="LCT853" s="14"/>
      <c r="LCU853" s="14"/>
      <c r="LCV853" s="14"/>
      <c r="LCW853" s="14"/>
      <c r="LCX853" s="14"/>
      <c r="LCY853" s="14"/>
      <c r="LCZ853" s="14"/>
      <c r="LDA853" s="14"/>
      <c r="LDB853" s="14"/>
      <c r="LDC853" s="14"/>
      <c r="LDD853" s="14"/>
      <c r="LDE853" s="14"/>
      <c r="LDF853" s="14"/>
      <c r="LDG853" s="14"/>
      <c r="LDH853" s="14"/>
      <c r="LDI853" s="14"/>
      <c r="LDJ853" s="14"/>
      <c r="LDK853" s="14"/>
      <c r="LDL853" s="14"/>
      <c r="LDM853" s="14"/>
      <c r="LDN853" s="14"/>
      <c r="LDO853" s="14"/>
      <c r="LDP853" s="14"/>
      <c r="LDQ853" s="14"/>
      <c r="LDR853" s="14"/>
      <c r="LDS853" s="14"/>
      <c r="LDT853" s="14"/>
      <c r="LDU853" s="14"/>
      <c r="LDV853" s="14"/>
      <c r="LDW853" s="14"/>
      <c r="LDX853" s="14"/>
      <c r="LDY853" s="14"/>
      <c r="LDZ853" s="14"/>
      <c r="LEA853" s="14"/>
      <c r="LEB853" s="14"/>
      <c r="LEC853" s="14"/>
      <c r="LED853" s="14"/>
      <c r="LEE853" s="14"/>
      <c r="LEF853" s="14"/>
      <c r="LEG853" s="14"/>
      <c r="LEH853" s="14"/>
      <c r="LEI853" s="14"/>
      <c r="LEJ853" s="14"/>
      <c r="LEK853" s="14"/>
      <c r="LEL853" s="14"/>
      <c r="LEM853" s="14"/>
      <c r="LEN853" s="14"/>
      <c r="LEO853" s="14"/>
      <c r="LEP853" s="14"/>
      <c r="LEQ853" s="14"/>
      <c r="LER853" s="14"/>
      <c r="LES853" s="14"/>
      <c r="LET853" s="14"/>
      <c r="LEU853" s="14"/>
      <c r="LEV853" s="14"/>
      <c r="LEW853" s="14"/>
      <c r="LEX853" s="14"/>
      <c r="LEY853" s="14"/>
      <c r="LEZ853" s="14"/>
      <c r="LFA853" s="14"/>
      <c r="LFB853" s="14"/>
      <c r="LFC853" s="14"/>
      <c r="LFD853" s="14"/>
      <c r="LFE853" s="14"/>
      <c r="LFF853" s="14"/>
      <c r="LFG853" s="14"/>
      <c r="LFH853" s="14"/>
      <c r="LFI853" s="14"/>
      <c r="LFJ853" s="14"/>
      <c r="LFK853" s="14"/>
      <c r="LFL853" s="14"/>
      <c r="LFM853" s="14"/>
      <c r="LFN853" s="14"/>
      <c r="LFO853" s="14"/>
      <c r="LFP853" s="14"/>
      <c r="LFQ853" s="14"/>
      <c r="LFR853" s="14"/>
      <c r="LFS853" s="14"/>
      <c r="LFT853" s="14"/>
      <c r="LFU853" s="14"/>
      <c r="LFV853" s="14"/>
      <c r="LFW853" s="14"/>
      <c r="LFX853" s="14"/>
      <c r="LFY853" s="14"/>
      <c r="LFZ853" s="14"/>
      <c r="LGA853" s="14"/>
      <c r="LGB853" s="14"/>
      <c r="LGC853" s="14"/>
      <c r="LGD853" s="14"/>
      <c r="LGE853" s="14"/>
      <c r="LGF853" s="14"/>
      <c r="LGG853" s="14"/>
      <c r="LGH853" s="14"/>
      <c r="LGI853" s="14"/>
      <c r="LGJ853" s="14"/>
      <c r="LGK853" s="14"/>
      <c r="LGL853" s="14"/>
      <c r="LGM853" s="14"/>
      <c r="LGN853" s="14"/>
      <c r="LGO853" s="14"/>
      <c r="LGP853" s="14"/>
      <c r="LGQ853" s="14"/>
      <c r="LGR853" s="14"/>
      <c r="LGS853" s="14"/>
      <c r="LGT853" s="14"/>
      <c r="LGU853" s="14"/>
      <c r="LGV853" s="14"/>
      <c r="LGW853" s="14"/>
      <c r="LGX853" s="14"/>
      <c r="LGY853" s="14"/>
      <c r="LGZ853" s="14"/>
      <c r="LHA853" s="14"/>
      <c r="LHB853" s="14"/>
      <c r="LHC853" s="14"/>
      <c r="LHD853" s="14"/>
      <c r="LHE853" s="14"/>
      <c r="LHF853" s="14"/>
      <c r="LHG853" s="14"/>
      <c r="LHH853" s="14"/>
      <c r="LHI853" s="14"/>
      <c r="LHJ853" s="14"/>
      <c r="LHK853" s="14"/>
      <c r="LHL853" s="14"/>
      <c r="LHM853" s="14"/>
      <c r="LHN853" s="14"/>
      <c r="LHO853" s="14"/>
      <c r="LHP853" s="14"/>
      <c r="LHQ853" s="14"/>
      <c r="LHR853" s="14"/>
      <c r="LHS853" s="14"/>
      <c r="LHT853" s="14"/>
      <c r="LHU853" s="14"/>
      <c r="LHV853" s="14"/>
      <c r="LHW853" s="14"/>
      <c r="LHX853" s="14"/>
      <c r="LHY853" s="14"/>
      <c r="LHZ853" s="14"/>
      <c r="LIA853" s="14"/>
      <c r="LIB853" s="14"/>
      <c r="LIC853" s="14"/>
      <c r="LID853" s="14"/>
      <c r="LIE853" s="14"/>
      <c r="LIF853" s="14"/>
      <c r="LIG853" s="14"/>
      <c r="LIH853" s="14"/>
      <c r="LII853" s="14"/>
      <c r="LIJ853" s="14"/>
      <c r="LIK853" s="14"/>
      <c r="LIL853" s="14"/>
      <c r="LIM853" s="14"/>
      <c r="LIN853" s="14"/>
      <c r="LIO853" s="14"/>
      <c r="LIP853" s="14"/>
      <c r="LIQ853" s="14"/>
      <c r="LIR853" s="14"/>
      <c r="LIS853" s="14"/>
      <c r="LIT853" s="14"/>
      <c r="LIU853" s="14"/>
      <c r="LIV853" s="14"/>
      <c r="LIW853" s="14"/>
      <c r="LIX853" s="14"/>
      <c r="LIY853" s="14"/>
      <c r="LIZ853" s="14"/>
      <c r="LJA853" s="14"/>
      <c r="LJB853" s="14"/>
      <c r="LJC853" s="14"/>
      <c r="LJD853" s="14"/>
      <c r="LJE853" s="14"/>
      <c r="LJF853" s="14"/>
      <c r="LJG853" s="14"/>
      <c r="LJH853" s="14"/>
      <c r="LJI853" s="14"/>
      <c r="LJJ853" s="14"/>
      <c r="LJK853" s="14"/>
      <c r="LJL853" s="14"/>
      <c r="LJM853" s="14"/>
      <c r="LJN853" s="14"/>
      <c r="LJO853" s="14"/>
      <c r="LJP853" s="14"/>
      <c r="LJQ853" s="14"/>
      <c r="LJR853" s="14"/>
      <c r="LJS853" s="14"/>
      <c r="LJT853" s="14"/>
      <c r="LJU853" s="14"/>
      <c r="LJV853" s="14"/>
      <c r="LJW853" s="14"/>
      <c r="LJX853" s="14"/>
      <c r="LJY853" s="14"/>
      <c r="LJZ853" s="14"/>
      <c r="LKA853" s="14"/>
      <c r="LKB853" s="14"/>
      <c r="LKC853" s="14"/>
      <c r="LKD853" s="14"/>
      <c r="LKE853" s="14"/>
      <c r="LKF853" s="14"/>
      <c r="LKG853" s="14"/>
      <c r="LKH853" s="14"/>
      <c r="LKI853" s="14"/>
      <c r="LKJ853" s="14"/>
      <c r="LKK853" s="14"/>
      <c r="LKL853" s="14"/>
      <c r="LKM853" s="14"/>
      <c r="LKN853" s="14"/>
      <c r="LKO853" s="14"/>
      <c r="LKP853" s="14"/>
      <c r="LKQ853" s="14"/>
      <c r="LKR853" s="14"/>
      <c r="LKS853" s="14"/>
      <c r="LKT853" s="14"/>
      <c r="LKU853" s="14"/>
      <c r="LKV853" s="14"/>
      <c r="LKW853" s="14"/>
      <c r="LKX853" s="14"/>
      <c r="LKY853" s="14"/>
      <c r="LKZ853" s="14"/>
      <c r="LLA853" s="14"/>
      <c r="LLB853" s="14"/>
      <c r="LLC853" s="14"/>
      <c r="LLD853" s="14"/>
      <c r="LLE853" s="14"/>
      <c r="LLF853" s="14"/>
      <c r="LLG853" s="14"/>
      <c r="LLH853" s="14"/>
      <c r="LLI853" s="14"/>
      <c r="LLJ853" s="14"/>
      <c r="LLK853" s="14"/>
      <c r="LLL853" s="14"/>
      <c r="LLM853" s="14"/>
      <c r="LLN853" s="14"/>
      <c r="LLO853" s="14"/>
      <c r="LLP853" s="14"/>
      <c r="LLQ853" s="14"/>
      <c r="LLR853" s="14"/>
      <c r="LLS853" s="14"/>
      <c r="LLT853" s="14"/>
      <c r="LLU853" s="14"/>
      <c r="LLV853" s="14"/>
      <c r="LLW853" s="14"/>
      <c r="LLX853" s="14"/>
      <c r="LLY853" s="14"/>
      <c r="LLZ853" s="14"/>
      <c r="LMA853" s="14"/>
      <c r="LMB853" s="14"/>
      <c r="LMC853" s="14"/>
      <c r="LMD853" s="14"/>
      <c r="LME853" s="14"/>
      <c r="LMF853" s="14"/>
      <c r="LMG853" s="14"/>
      <c r="LMH853" s="14"/>
      <c r="LMI853" s="14"/>
      <c r="LMJ853" s="14"/>
      <c r="LMK853" s="14"/>
      <c r="LML853" s="14"/>
      <c r="LMM853" s="14"/>
      <c r="LMN853" s="14"/>
      <c r="LMO853" s="14"/>
      <c r="LMP853" s="14"/>
      <c r="LMQ853" s="14"/>
      <c r="LMR853" s="14"/>
      <c r="LMS853" s="14"/>
      <c r="LMT853" s="14"/>
      <c r="LMU853" s="14"/>
      <c r="LMV853" s="14"/>
      <c r="LMW853" s="14"/>
      <c r="LMX853" s="14"/>
      <c r="LMY853" s="14"/>
      <c r="LMZ853" s="14"/>
      <c r="LNA853" s="14"/>
      <c r="LNB853" s="14"/>
      <c r="LNC853" s="14"/>
      <c r="LND853" s="14"/>
      <c r="LNE853" s="14"/>
      <c r="LNF853" s="14"/>
      <c r="LNG853" s="14"/>
      <c r="LNH853" s="14"/>
      <c r="LNI853" s="14"/>
      <c r="LNJ853" s="14"/>
      <c r="LNK853" s="14"/>
      <c r="LNL853" s="14"/>
      <c r="LNM853" s="14"/>
      <c r="LNN853" s="14"/>
      <c r="LNO853" s="14"/>
      <c r="LNP853" s="14"/>
      <c r="LNQ853" s="14"/>
      <c r="LNR853" s="14"/>
      <c r="LNS853" s="14"/>
      <c r="LNT853" s="14"/>
      <c r="LNU853" s="14"/>
      <c r="LNV853" s="14"/>
      <c r="LNW853" s="14"/>
      <c r="LNX853" s="14"/>
      <c r="LNY853" s="14"/>
      <c r="LNZ853" s="14"/>
      <c r="LOA853" s="14"/>
      <c r="LOB853" s="14"/>
      <c r="LOC853" s="14"/>
      <c r="LOD853" s="14"/>
      <c r="LOE853" s="14"/>
      <c r="LOF853" s="14"/>
      <c r="LOG853" s="14"/>
      <c r="LOH853" s="14"/>
      <c r="LOI853" s="14"/>
      <c r="LOJ853" s="14"/>
      <c r="LOK853" s="14"/>
      <c r="LOL853" s="14"/>
      <c r="LOM853" s="14"/>
      <c r="LON853" s="14"/>
      <c r="LOO853" s="14"/>
      <c r="LOP853" s="14"/>
      <c r="LOQ853" s="14"/>
      <c r="LOR853" s="14"/>
      <c r="LOS853" s="14"/>
      <c r="LOT853" s="14"/>
      <c r="LOU853" s="14"/>
      <c r="LOV853" s="14"/>
      <c r="LOW853" s="14"/>
      <c r="LOX853" s="14"/>
      <c r="LOY853" s="14"/>
      <c r="LOZ853" s="14"/>
      <c r="LPA853" s="14"/>
      <c r="LPB853" s="14"/>
      <c r="LPC853" s="14"/>
      <c r="LPD853" s="14"/>
      <c r="LPE853" s="14"/>
      <c r="LPF853" s="14"/>
      <c r="LPG853" s="14"/>
      <c r="LPH853" s="14"/>
      <c r="LPI853" s="14"/>
      <c r="LPJ853" s="14"/>
      <c r="LPK853" s="14"/>
      <c r="LPL853" s="14"/>
      <c r="LPM853" s="14"/>
      <c r="LPN853" s="14"/>
      <c r="LPO853" s="14"/>
      <c r="LPP853" s="14"/>
      <c r="LPQ853" s="14"/>
      <c r="LPR853" s="14"/>
      <c r="LPS853" s="14"/>
      <c r="LPT853" s="14"/>
      <c r="LPU853" s="14"/>
      <c r="LPV853" s="14"/>
      <c r="LPW853" s="14"/>
      <c r="LPX853" s="14"/>
      <c r="LPY853" s="14"/>
      <c r="LPZ853" s="14"/>
      <c r="LQA853" s="14"/>
      <c r="LQB853" s="14"/>
      <c r="LQC853" s="14"/>
      <c r="LQD853" s="14"/>
      <c r="LQE853" s="14"/>
      <c r="LQF853" s="14"/>
      <c r="LQG853" s="14"/>
      <c r="LQH853" s="14"/>
      <c r="LQI853" s="14"/>
      <c r="LQJ853" s="14"/>
      <c r="LQK853" s="14"/>
      <c r="LQL853" s="14"/>
      <c r="LQM853" s="14"/>
      <c r="LQN853" s="14"/>
      <c r="LQO853" s="14"/>
      <c r="LQP853" s="14"/>
      <c r="LQQ853" s="14"/>
      <c r="LQR853" s="14"/>
      <c r="LQS853" s="14"/>
      <c r="LQT853" s="14"/>
      <c r="LQU853" s="14"/>
      <c r="LQV853" s="14"/>
      <c r="LQW853" s="14"/>
      <c r="LQX853" s="14"/>
      <c r="LQY853" s="14"/>
      <c r="LQZ853" s="14"/>
      <c r="LRA853" s="14"/>
      <c r="LRB853" s="14"/>
      <c r="LRC853" s="14"/>
      <c r="LRD853" s="14"/>
      <c r="LRE853" s="14"/>
      <c r="LRF853" s="14"/>
      <c r="LRG853" s="14"/>
      <c r="LRH853" s="14"/>
      <c r="LRI853" s="14"/>
      <c r="LRJ853" s="14"/>
      <c r="LRK853" s="14"/>
      <c r="LRL853" s="14"/>
      <c r="LRM853" s="14"/>
      <c r="LRN853" s="14"/>
      <c r="LRO853" s="14"/>
      <c r="LRP853" s="14"/>
      <c r="LRQ853" s="14"/>
      <c r="LRR853" s="14"/>
      <c r="LRS853" s="14"/>
      <c r="LRT853" s="14"/>
      <c r="LRU853" s="14"/>
      <c r="LRV853" s="14"/>
      <c r="LRW853" s="14"/>
      <c r="LRX853" s="14"/>
      <c r="LRY853" s="14"/>
      <c r="LRZ853" s="14"/>
      <c r="LSA853" s="14"/>
      <c r="LSB853" s="14"/>
      <c r="LSC853" s="14"/>
      <c r="LSD853" s="14"/>
      <c r="LSE853" s="14"/>
      <c r="LSF853" s="14"/>
      <c r="LSG853" s="14"/>
      <c r="LSH853" s="14"/>
      <c r="LSI853" s="14"/>
      <c r="LSJ853" s="14"/>
      <c r="LSK853" s="14"/>
      <c r="LSL853" s="14"/>
      <c r="LSM853" s="14"/>
      <c r="LSN853" s="14"/>
      <c r="LSO853" s="14"/>
      <c r="LSP853" s="14"/>
      <c r="LSQ853" s="14"/>
      <c r="LSR853" s="14"/>
      <c r="LSS853" s="14"/>
      <c r="LST853" s="14"/>
      <c r="LSU853" s="14"/>
      <c r="LSV853" s="14"/>
      <c r="LSW853" s="14"/>
      <c r="LSX853" s="14"/>
      <c r="LSY853" s="14"/>
      <c r="LSZ853" s="14"/>
      <c r="LTA853" s="14"/>
      <c r="LTB853" s="14"/>
      <c r="LTC853" s="14"/>
      <c r="LTD853" s="14"/>
      <c r="LTE853" s="14"/>
      <c r="LTF853" s="14"/>
      <c r="LTG853" s="14"/>
      <c r="LTH853" s="14"/>
      <c r="LTI853" s="14"/>
      <c r="LTJ853" s="14"/>
      <c r="LTK853" s="14"/>
      <c r="LTL853" s="14"/>
      <c r="LTM853" s="14"/>
      <c r="LTN853" s="14"/>
      <c r="LTO853" s="14"/>
      <c r="LTP853" s="14"/>
      <c r="LTQ853" s="14"/>
      <c r="LTR853" s="14"/>
      <c r="LTS853" s="14"/>
      <c r="LTT853" s="14"/>
      <c r="LTU853" s="14"/>
      <c r="LTV853" s="14"/>
      <c r="LTW853" s="14"/>
      <c r="LTX853" s="14"/>
      <c r="LTY853" s="14"/>
      <c r="LTZ853" s="14"/>
      <c r="LUA853" s="14"/>
      <c r="LUB853" s="14"/>
      <c r="LUC853" s="14"/>
      <c r="LUD853" s="14"/>
      <c r="LUE853" s="14"/>
      <c r="LUF853" s="14"/>
      <c r="LUG853" s="14"/>
      <c r="LUH853" s="14"/>
      <c r="LUI853" s="14"/>
      <c r="LUJ853" s="14"/>
      <c r="LUK853" s="14"/>
      <c r="LUL853" s="14"/>
      <c r="LUM853" s="14"/>
      <c r="LUN853" s="14"/>
      <c r="LUO853" s="14"/>
      <c r="LUP853" s="14"/>
      <c r="LUQ853" s="14"/>
      <c r="LUR853" s="14"/>
      <c r="LUS853" s="14"/>
      <c r="LUT853" s="14"/>
      <c r="LUU853" s="14"/>
      <c r="LUV853" s="14"/>
      <c r="LUW853" s="14"/>
      <c r="LUX853" s="14"/>
      <c r="LUY853" s="14"/>
      <c r="LUZ853" s="14"/>
      <c r="LVA853" s="14"/>
      <c r="LVB853" s="14"/>
      <c r="LVC853" s="14"/>
      <c r="LVD853" s="14"/>
      <c r="LVE853" s="14"/>
      <c r="LVF853" s="14"/>
      <c r="LVG853" s="14"/>
      <c r="LVH853" s="14"/>
      <c r="LVI853" s="14"/>
      <c r="LVJ853" s="14"/>
      <c r="LVK853" s="14"/>
      <c r="LVL853" s="14"/>
      <c r="LVM853" s="14"/>
      <c r="LVN853" s="14"/>
      <c r="LVO853" s="14"/>
      <c r="LVP853" s="14"/>
      <c r="LVQ853" s="14"/>
      <c r="LVR853" s="14"/>
      <c r="LVS853" s="14"/>
      <c r="LVT853" s="14"/>
      <c r="LVU853" s="14"/>
      <c r="LVV853" s="14"/>
      <c r="LVW853" s="14"/>
      <c r="LVX853" s="14"/>
      <c r="LVY853" s="14"/>
      <c r="LVZ853" s="14"/>
      <c r="LWA853" s="14"/>
      <c r="LWB853" s="14"/>
      <c r="LWC853" s="14"/>
      <c r="LWD853" s="14"/>
      <c r="LWE853" s="14"/>
      <c r="LWF853" s="14"/>
      <c r="LWG853" s="14"/>
      <c r="LWH853" s="14"/>
      <c r="LWI853" s="14"/>
      <c r="LWJ853" s="14"/>
      <c r="LWK853" s="14"/>
      <c r="LWL853" s="14"/>
      <c r="LWM853" s="14"/>
      <c r="LWN853" s="14"/>
      <c r="LWO853" s="14"/>
      <c r="LWP853" s="14"/>
      <c r="LWQ853" s="14"/>
      <c r="LWR853" s="14"/>
      <c r="LWS853" s="14"/>
      <c r="LWT853" s="14"/>
      <c r="LWU853" s="14"/>
      <c r="LWV853" s="14"/>
      <c r="LWW853" s="14"/>
      <c r="LWX853" s="14"/>
      <c r="LWY853" s="14"/>
      <c r="LWZ853" s="14"/>
      <c r="LXA853" s="14"/>
      <c r="LXB853" s="14"/>
      <c r="LXC853" s="14"/>
      <c r="LXD853" s="14"/>
      <c r="LXE853" s="14"/>
      <c r="LXF853" s="14"/>
      <c r="LXG853" s="14"/>
      <c r="LXH853" s="14"/>
      <c r="LXI853" s="14"/>
      <c r="LXJ853" s="14"/>
      <c r="LXK853" s="14"/>
      <c r="LXL853" s="14"/>
      <c r="LXM853" s="14"/>
      <c r="LXN853" s="14"/>
      <c r="LXO853" s="14"/>
      <c r="LXP853" s="14"/>
      <c r="LXQ853" s="14"/>
      <c r="LXR853" s="14"/>
      <c r="LXS853" s="14"/>
      <c r="LXT853" s="14"/>
      <c r="LXU853" s="14"/>
      <c r="LXV853" s="14"/>
      <c r="LXW853" s="14"/>
      <c r="LXX853" s="14"/>
      <c r="LXY853" s="14"/>
      <c r="LXZ853" s="14"/>
      <c r="LYA853" s="14"/>
      <c r="LYB853" s="14"/>
      <c r="LYC853" s="14"/>
      <c r="LYD853" s="14"/>
      <c r="LYE853" s="14"/>
      <c r="LYF853" s="14"/>
      <c r="LYG853" s="14"/>
      <c r="LYH853" s="14"/>
      <c r="LYI853" s="14"/>
      <c r="LYJ853" s="14"/>
      <c r="LYK853" s="14"/>
      <c r="LYL853" s="14"/>
      <c r="LYM853" s="14"/>
      <c r="LYN853" s="14"/>
      <c r="LYO853" s="14"/>
      <c r="LYP853" s="14"/>
      <c r="LYQ853" s="14"/>
      <c r="LYR853" s="14"/>
      <c r="LYS853" s="14"/>
      <c r="LYT853" s="14"/>
      <c r="LYU853" s="14"/>
      <c r="LYV853" s="14"/>
      <c r="LYW853" s="14"/>
      <c r="LYX853" s="14"/>
      <c r="LYY853" s="14"/>
      <c r="LYZ853" s="14"/>
      <c r="LZA853" s="14"/>
      <c r="LZB853" s="14"/>
      <c r="LZC853" s="14"/>
      <c r="LZD853" s="14"/>
      <c r="LZE853" s="14"/>
      <c r="LZF853" s="14"/>
      <c r="LZG853" s="14"/>
      <c r="LZH853" s="14"/>
      <c r="LZI853" s="14"/>
      <c r="LZJ853" s="14"/>
      <c r="LZK853" s="14"/>
      <c r="LZL853" s="14"/>
      <c r="LZM853" s="14"/>
      <c r="LZN853" s="14"/>
      <c r="LZO853" s="14"/>
      <c r="LZP853" s="14"/>
      <c r="LZQ853" s="14"/>
      <c r="LZR853" s="14"/>
      <c r="LZS853" s="14"/>
      <c r="LZT853" s="14"/>
      <c r="LZU853" s="14"/>
      <c r="LZV853" s="14"/>
      <c r="LZW853" s="14"/>
      <c r="LZX853" s="14"/>
      <c r="LZY853" s="14"/>
      <c r="LZZ853" s="14"/>
      <c r="MAA853" s="14"/>
      <c r="MAB853" s="14"/>
      <c r="MAC853" s="14"/>
      <c r="MAD853" s="14"/>
      <c r="MAE853" s="14"/>
      <c r="MAF853" s="14"/>
      <c r="MAG853" s="14"/>
      <c r="MAH853" s="14"/>
      <c r="MAI853" s="14"/>
      <c r="MAJ853" s="14"/>
      <c r="MAK853" s="14"/>
      <c r="MAL853" s="14"/>
      <c r="MAM853" s="14"/>
      <c r="MAN853" s="14"/>
      <c r="MAO853" s="14"/>
      <c r="MAP853" s="14"/>
      <c r="MAQ853" s="14"/>
      <c r="MAR853" s="14"/>
      <c r="MAS853" s="14"/>
      <c r="MAT853" s="14"/>
      <c r="MAU853" s="14"/>
      <c r="MAV853" s="14"/>
      <c r="MAW853" s="14"/>
      <c r="MAX853" s="14"/>
      <c r="MAY853" s="14"/>
      <c r="MAZ853" s="14"/>
      <c r="MBA853" s="14"/>
      <c r="MBB853" s="14"/>
      <c r="MBC853" s="14"/>
      <c r="MBD853" s="14"/>
      <c r="MBE853" s="14"/>
      <c r="MBF853" s="14"/>
      <c r="MBG853" s="14"/>
      <c r="MBH853" s="14"/>
      <c r="MBI853" s="14"/>
      <c r="MBJ853" s="14"/>
      <c r="MBK853" s="14"/>
      <c r="MBL853" s="14"/>
      <c r="MBM853" s="14"/>
      <c r="MBN853" s="14"/>
      <c r="MBO853" s="14"/>
      <c r="MBP853" s="14"/>
      <c r="MBQ853" s="14"/>
      <c r="MBR853" s="14"/>
      <c r="MBS853" s="14"/>
      <c r="MBT853" s="14"/>
      <c r="MBU853" s="14"/>
      <c r="MBV853" s="14"/>
      <c r="MBW853" s="14"/>
      <c r="MBX853" s="14"/>
      <c r="MBY853" s="14"/>
      <c r="MBZ853" s="14"/>
      <c r="MCA853" s="14"/>
      <c r="MCB853" s="14"/>
      <c r="MCC853" s="14"/>
      <c r="MCD853" s="14"/>
      <c r="MCE853" s="14"/>
      <c r="MCF853" s="14"/>
      <c r="MCG853" s="14"/>
      <c r="MCH853" s="14"/>
      <c r="MCI853" s="14"/>
      <c r="MCJ853" s="14"/>
      <c r="MCK853" s="14"/>
      <c r="MCL853" s="14"/>
      <c r="MCM853" s="14"/>
      <c r="MCN853" s="14"/>
      <c r="MCO853" s="14"/>
      <c r="MCP853" s="14"/>
      <c r="MCQ853" s="14"/>
      <c r="MCR853" s="14"/>
      <c r="MCS853" s="14"/>
      <c r="MCT853" s="14"/>
      <c r="MCU853" s="14"/>
      <c r="MCV853" s="14"/>
      <c r="MCW853" s="14"/>
      <c r="MCX853" s="14"/>
      <c r="MCY853" s="14"/>
      <c r="MCZ853" s="14"/>
      <c r="MDA853" s="14"/>
      <c r="MDB853" s="14"/>
      <c r="MDC853" s="14"/>
      <c r="MDD853" s="14"/>
      <c r="MDE853" s="14"/>
      <c r="MDF853" s="14"/>
      <c r="MDG853" s="14"/>
      <c r="MDH853" s="14"/>
      <c r="MDI853" s="14"/>
      <c r="MDJ853" s="14"/>
      <c r="MDK853" s="14"/>
      <c r="MDL853" s="14"/>
      <c r="MDM853" s="14"/>
      <c r="MDN853" s="14"/>
      <c r="MDO853" s="14"/>
      <c r="MDP853" s="14"/>
      <c r="MDQ853" s="14"/>
      <c r="MDR853" s="14"/>
      <c r="MDS853" s="14"/>
      <c r="MDT853" s="14"/>
      <c r="MDU853" s="14"/>
      <c r="MDV853" s="14"/>
      <c r="MDW853" s="14"/>
      <c r="MDX853" s="14"/>
      <c r="MDY853" s="14"/>
      <c r="MDZ853" s="14"/>
      <c r="MEA853" s="14"/>
      <c r="MEB853" s="14"/>
      <c r="MEC853" s="14"/>
      <c r="MED853" s="14"/>
      <c r="MEE853" s="14"/>
      <c r="MEF853" s="14"/>
      <c r="MEG853" s="14"/>
      <c r="MEH853" s="14"/>
      <c r="MEI853" s="14"/>
      <c r="MEJ853" s="14"/>
      <c r="MEK853" s="14"/>
      <c r="MEL853" s="14"/>
      <c r="MEM853" s="14"/>
      <c r="MEN853" s="14"/>
      <c r="MEO853" s="14"/>
      <c r="MEP853" s="14"/>
      <c r="MEQ853" s="14"/>
      <c r="MER853" s="14"/>
      <c r="MES853" s="14"/>
      <c r="MET853" s="14"/>
      <c r="MEU853" s="14"/>
      <c r="MEV853" s="14"/>
      <c r="MEW853" s="14"/>
      <c r="MEX853" s="14"/>
      <c r="MEY853" s="14"/>
      <c r="MEZ853" s="14"/>
      <c r="MFA853" s="14"/>
      <c r="MFB853" s="14"/>
      <c r="MFC853" s="14"/>
      <c r="MFD853" s="14"/>
      <c r="MFE853" s="14"/>
      <c r="MFF853" s="14"/>
      <c r="MFG853" s="14"/>
      <c r="MFH853" s="14"/>
      <c r="MFI853" s="14"/>
      <c r="MFJ853" s="14"/>
      <c r="MFK853" s="14"/>
      <c r="MFL853" s="14"/>
      <c r="MFM853" s="14"/>
      <c r="MFN853" s="14"/>
      <c r="MFO853" s="14"/>
      <c r="MFP853" s="14"/>
      <c r="MFQ853" s="14"/>
      <c r="MFR853" s="14"/>
      <c r="MFS853" s="14"/>
      <c r="MFT853" s="14"/>
      <c r="MFU853" s="14"/>
      <c r="MFV853" s="14"/>
      <c r="MFW853" s="14"/>
      <c r="MFX853" s="14"/>
      <c r="MFY853" s="14"/>
      <c r="MFZ853" s="14"/>
      <c r="MGA853" s="14"/>
      <c r="MGB853" s="14"/>
      <c r="MGC853" s="14"/>
      <c r="MGD853" s="14"/>
      <c r="MGE853" s="14"/>
      <c r="MGF853" s="14"/>
      <c r="MGG853" s="14"/>
      <c r="MGH853" s="14"/>
      <c r="MGI853" s="14"/>
      <c r="MGJ853" s="14"/>
      <c r="MGK853" s="14"/>
      <c r="MGL853" s="14"/>
      <c r="MGM853" s="14"/>
      <c r="MGN853" s="14"/>
      <c r="MGO853" s="14"/>
      <c r="MGP853" s="14"/>
      <c r="MGQ853" s="14"/>
      <c r="MGR853" s="14"/>
      <c r="MGS853" s="14"/>
      <c r="MGT853" s="14"/>
      <c r="MGU853" s="14"/>
      <c r="MGV853" s="14"/>
      <c r="MGW853" s="14"/>
      <c r="MGX853" s="14"/>
      <c r="MGY853" s="14"/>
      <c r="MGZ853" s="14"/>
      <c r="MHA853" s="14"/>
      <c r="MHB853" s="14"/>
      <c r="MHC853" s="14"/>
      <c r="MHD853" s="14"/>
      <c r="MHE853" s="14"/>
      <c r="MHF853" s="14"/>
      <c r="MHG853" s="14"/>
      <c r="MHH853" s="14"/>
      <c r="MHI853" s="14"/>
      <c r="MHJ853" s="14"/>
      <c r="MHK853" s="14"/>
      <c r="MHL853" s="14"/>
      <c r="MHM853" s="14"/>
      <c r="MHN853" s="14"/>
      <c r="MHO853" s="14"/>
      <c r="MHP853" s="14"/>
      <c r="MHQ853" s="14"/>
      <c r="MHR853" s="14"/>
      <c r="MHS853" s="14"/>
      <c r="MHT853" s="14"/>
      <c r="MHU853" s="14"/>
      <c r="MHV853" s="14"/>
      <c r="MHW853" s="14"/>
      <c r="MHX853" s="14"/>
      <c r="MHY853" s="14"/>
      <c r="MHZ853" s="14"/>
      <c r="MIA853" s="14"/>
      <c r="MIB853" s="14"/>
      <c r="MIC853" s="14"/>
      <c r="MID853" s="14"/>
      <c r="MIE853" s="14"/>
      <c r="MIF853" s="14"/>
      <c r="MIG853" s="14"/>
      <c r="MIH853" s="14"/>
      <c r="MII853" s="14"/>
      <c r="MIJ853" s="14"/>
      <c r="MIK853" s="14"/>
      <c r="MIL853" s="14"/>
      <c r="MIM853" s="14"/>
      <c r="MIN853" s="14"/>
      <c r="MIO853" s="14"/>
      <c r="MIP853" s="14"/>
      <c r="MIQ853" s="14"/>
      <c r="MIR853" s="14"/>
      <c r="MIS853" s="14"/>
      <c r="MIT853" s="14"/>
      <c r="MIU853" s="14"/>
      <c r="MIV853" s="14"/>
      <c r="MIW853" s="14"/>
      <c r="MIX853" s="14"/>
      <c r="MIY853" s="14"/>
      <c r="MIZ853" s="14"/>
      <c r="MJA853" s="14"/>
      <c r="MJB853" s="14"/>
      <c r="MJC853" s="14"/>
      <c r="MJD853" s="14"/>
      <c r="MJE853" s="14"/>
      <c r="MJF853" s="14"/>
      <c r="MJG853" s="14"/>
      <c r="MJH853" s="14"/>
      <c r="MJI853" s="14"/>
      <c r="MJJ853" s="14"/>
      <c r="MJK853" s="14"/>
      <c r="MJL853" s="14"/>
      <c r="MJM853" s="14"/>
      <c r="MJN853" s="14"/>
      <c r="MJO853" s="14"/>
      <c r="MJP853" s="14"/>
      <c r="MJQ853" s="14"/>
      <c r="MJR853" s="14"/>
      <c r="MJS853" s="14"/>
      <c r="MJT853" s="14"/>
      <c r="MJU853" s="14"/>
      <c r="MJV853" s="14"/>
      <c r="MJW853" s="14"/>
      <c r="MJX853" s="14"/>
      <c r="MJY853" s="14"/>
      <c r="MJZ853" s="14"/>
      <c r="MKA853" s="14"/>
      <c r="MKB853" s="14"/>
      <c r="MKC853" s="14"/>
      <c r="MKD853" s="14"/>
      <c r="MKE853" s="14"/>
      <c r="MKF853" s="14"/>
      <c r="MKG853" s="14"/>
      <c r="MKH853" s="14"/>
      <c r="MKI853" s="14"/>
      <c r="MKJ853" s="14"/>
      <c r="MKK853" s="14"/>
      <c r="MKL853" s="14"/>
      <c r="MKM853" s="14"/>
      <c r="MKN853" s="14"/>
      <c r="MKO853" s="14"/>
      <c r="MKP853" s="14"/>
      <c r="MKQ853" s="14"/>
      <c r="MKR853" s="14"/>
      <c r="MKS853" s="14"/>
      <c r="MKT853" s="14"/>
      <c r="MKU853" s="14"/>
      <c r="MKV853" s="14"/>
      <c r="MKW853" s="14"/>
      <c r="MKX853" s="14"/>
      <c r="MKY853" s="14"/>
      <c r="MKZ853" s="14"/>
      <c r="MLA853" s="14"/>
      <c r="MLB853" s="14"/>
      <c r="MLC853" s="14"/>
      <c r="MLD853" s="14"/>
      <c r="MLE853" s="14"/>
      <c r="MLF853" s="14"/>
      <c r="MLG853" s="14"/>
      <c r="MLH853" s="14"/>
      <c r="MLI853" s="14"/>
      <c r="MLJ853" s="14"/>
      <c r="MLK853" s="14"/>
      <c r="MLL853" s="14"/>
      <c r="MLM853" s="14"/>
      <c r="MLN853" s="14"/>
      <c r="MLO853" s="14"/>
      <c r="MLP853" s="14"/>
      <c r="MLQ853" s="14"/>
      <c r="MLR853" s="14"/>
      <c r="MLS853" s="14"/>
      <c r="MLT853" s="14"/>
      <c r="MLU853" s="14"/>
      <c r="MLV853" s="14"/>
      <c r="MLW853" s="14"/>
      <c r="MLX853" s="14"/>
      <c r="MLY853" s="14"/>
      <c r="MLZ853" s="14"/>
      <c r="MMA853" s="14"/>
      <c r="MMB853" s="14"/>
      <c r="MMC853" s="14"/>
      <c r="MMD853" s="14"/>
      <c r="MME853" s="14"/>
      <c r="MMF853" s="14"/>
      <c r="MMG853" s="14"/>
      <c r="MMH853" s="14"/>
      <c r="MMI853" s="14"/>
      <c r="MMJ853" s="14"/>
      <c r="MMK853" s="14"/>
      <c r="MML853" s="14"/>
      <c r="MMM853" s="14"/>
      <c r="MMN853" s="14"/>
      <c r="MMO853" s="14"/>
      <c r="MMP853" s="14"/>
      <c r="MMQ853" s="14"/>
      <c r="MMR853" s="14"/>
      <c r="MMS853" s="14"/>
      <c r="MMT853" s="14"/>
      <c r="MMU853" s="14"/>
      <c r="MMV853" s="14"/>
      <c r="MMW853" s="14"/>
      <c r="MMX853" s="14"/>
      <c r="MMY853" s="14"/>
      <c r="MMZ853" s="14"/>
      <c r="MNA853" s="14"/>
      <c r="MNB853" s="14"/>
      <c r="MNC853" s="14"/>
      <c r="MND853" s="14"/>
      <c r="MNE853" s="14"/>
      <c r="MNF853" s="14"/>
      <c r="MNG853" s="14"/>
      <c r="MNH853" s="14"/>
      <c r="MNI853" s="14"/>
      <c r="MNJ853" s="14"/>
      <c r="MNK853" s="14"/>
      <c r="MNL853" s="14"/>
      <c r="MNM853" s="14"/>
      <c r="MNN853" s="14"/>
      <c r="MNO853" s="14"/>
      <c r="MNP853" s="14"/>
      <c r="MNQ853" s="14"/>
      <c r="MNR853" s="14"/>
      <c r="MNS853" s="14"/>
      <c r="MNT853" s="14"/>
      <c r="MNU853" s="14"/>
      <c r="MNV853" s="14"/>
      <c r="MNW853" s="14"/>
      <c r="MNX853" s="14"/>
      <c r="MNY853" s="14"/>
      <c r="MNZ853" s="14"/>
      <c r="MOA853" s="14"/>
      <c r="MOB853" s="14"/>
      <c r="MOC853" s="14"/>
      <c r="MOD853" s="14"/>
      <c r="MOE853" s="14"/>
      <c r="MOF853" s="14"/>
      <c r="MOG853" s="14"/>
      <c r="MOH853" s="14"/>
      <c r="MOI853" s="14"/>
      <c r="MOJ853" s="14"/>
      <c r="MOK853" s="14"/>
      <c r="MOL853" s="14"/>
      <c r="MOM853" s="14"/>
      <c r="MON853" s="14"/>
      <c r="MOO853" s="14"/>
      <c r="MOP853" s="14"/>
      <c r="MOQ853" s="14"/>
      <c r="MOR853" s="14"/>
      <c r="MOS853" s="14"/>
      <c r="MOT853" s="14"/>
      <c r="MOU853" s="14"/>
      <c r="MOV853" s="14"/>
      <c r="MOW853" s="14"/>
      <c r="MOX853" s="14"/>
      <c r="MOY853" s="14"/>
      <c r="MOZ853" s="14"/>
      <c r="MPA853" s="14"/>
      <c r="MPB853" s="14"/>
      <c r="MPC853" s="14"/>
      <c r="MPD853" s="14"/>
      <c r="MPE853" s="14"/>
      <c r="MPF853" s="14"/>
      <c r="MPG853" s="14"/>
      <c r="MPH853" s="14"/>
      <c r="MPI853" s="14"/>
      <c r="MPJ853" s="14"/>
      <c r="MPK853" s="14"/>
      <c r="MPL853" s="14"/>
      <c r="MPM853" s="14"/>
      <c r="MPN853" s="14"/>
      <c r="MPO853" s="14"/>
      <c r="MPP853" s="14"/>
      <c r="MPQ853" s="14"/>
      <c r="MPR853" s="14"/>
      <c r="MPS853" s="14"/>
      <c r="MPT853" s="14"/>
      <c r="MPU853" s="14"/>
      <c r="MPV853" s="14"/>
      <c r="MPW853" s="14"/>
      <c r="MPX853" s="14"/>
      <c r="MPY853" s="14"/>
      <c r="MPZ853" s="14"/>
      <c r="MQA853" s="14"/>
      <c r="MQB853" s="14"/>
      <c r="MQC853" s="14"/>
      <c r="MQD853" s="14"/>
      <c r="MQE853" s="14"/>
      <c r="MQF853" s="14"/>
      <c r="MQG853" s="14"/>
      <c r="MQH853" s="14"/>
      <c r="MQI853" s="14"/>
      <c r="MQJ853" s="14"/>
      <c r="MQK853" s="14"/>
      <c r="MQL853" s="14"/>
      <c r="MQM853" s="14"/>
      <c r="MQN853" s="14"/>
      <c r="MQO853" s="14"/>
      <c r="MQP853" s="14"/>
      <c r="MQQ853" s="14"/>
      <c r="MQR853" s="14"/>
      <c r="MQS853" s="14"/>
      <c r="MQT853" s="14"/>
      <c r="MQU853" s="14"/>
      <c r="MQV853" s="14"/>
      <c r="MQW853" s="14"/>
      <c r="MQX853" s="14"/>
      <c r="MQY853" s="14"/>
      <c r="MQZ853" s="14"/>
      <c r="MRA853" s="14"/>
      <c r="MRB853" s="14"/>
      <c r="MRC853" s="14"/>
      <c r="MRD853" s="14"/>
      <c r="MRE853" s="14"/>
      <c r="MRF853" s="14"/>
      <c r="MRG853" s="14"/>
      <c r="MRH853" s="14"/>
      <c r="MRI853" s="14"/>
      <c r="MRJ853" s="14"/>
      <c r="MRK853" s="14"/>
      <c r="MRL853" s="14"/>
      <c r="MRM853" s="14"/>
      <c r="MRN853" s="14"/>
      <c r="MRO853" s="14"/>
      <c r="MRP853" s="14"/>
      <c r="MRQ853" s="14"/>
      <c r="MRR853" s="14"/>
      <c r="MRS853" s="14"/>
      <c r="MRT853" s="14"/>
      <c r="MRU853" s="14"/>
      <c r="MRV853" s="14"/>
      <c r="MRW853" s="14"/>
      <c r="MRX853" s="14"/>
      <c r="MRY853" s="14"/>
      <c r="MRZ853" s="14"/>
      <c r="MSA853" s="14"/>
      <c r="MSB853" s="14"/>
      <c r="MSC853" s="14"/>
      <c r="MSD853" s="14"/>
      <c r="MSE853" s="14"/>
      <c r="MSF853" s="14"/>
      <c r="MSG853" s="14"/>
      <c r="MSH853" s="14"/>
      <c r="MSI853" s="14"/>
      <c r="MSJ853" s="14"/>
      <c r="MSK853" s="14"/>
      <c r="MSL853" s="14"/>
      <c r="MSM853" s="14"/>
      <c r="MSN853" s="14"/>
      <c r="MSO853" s="14"/>
      <c r="MSP853" s="14"/>
      <c r="MSQ853" s="14"/>
      <c r="MSR853" s="14"/>
      <c r="MSS853" s="14"/>
      <c r="MST853" s="14"/>
      <c r="MSU853" s="14"/>
      <c r="MSV853" s="14"/>
      <c r="MSW853" s="14"/>
      <c r="MSX853" s="14"/>
      <c r="MSY853" s="14"/>
      <c r="MSZ853" s="14"/>
      <c r="MTA853" s="14"/>
      <c r="MTB853" s="14"/>
      <c r="MTC853" s="14"/>
      <c r="MTD853" s="14"/>
      <c r="MTE853" s="14"/>
      <c r="MTF853" s="14"/>
      <c r="MTG853" s="14"/>
      <c r="MTH853" s="14"/>
      <c r="MTI853" s="14"/>
      <c r="MTJ853" s="14"/>
      <c r="MTK853" s="14"/>
      <c r="MTL853" s="14"/>
      <c r="MTM853" s="14"/>
      <c r="MTN853" s="14"/>
      <c r="MTO853" s="14"/>
      <c r="MTP853" s="14"/>
      <c r="MTQ853" s="14"/>
      <c r="MTR853" s="14"/>
      <c r="MTS853" s="14"/>
      <c r="MTT853" s="14"/>
      <c r="MTU853" s="14"/>
      <c r="MTV853" s="14"/>
      <c r="MTW853" s="14"/>
      <c r="MTX853" s="14"/>
      <c r="MTY853" s="14"/>
      <c r="MTZ853" s="14"/>
      <c r="MUA853" s="14"/>
      <c r="MUB853" s="14"/>
      <c r="MUC853" s="14"/>
      <c r="MUD853" s="14"/>
      <c r="MUE853" s="14"/>
      <c r="MUF853" s="14"/>
      <c r="MUG853" s="14"/>
      <c r="MUH853" s="14"/>
      <c r="MUI853" s="14"/>
      <c r="MUJ853" s="14"/>
      <c r="MUK853" s="14"/>
      <c r="MUL853" s="14"/>
      <c r="MUM853" s="14"/>
      <c r="MUN853" s="14"/>
      <c r="MUO853" s="14"/>
      <c r="MUP853" s="14"/>
      <c r="MUQ853" s="14"/>
      <c r="MUR853" s="14"/>
      <c r="MUS853" s="14"/>
      <c r="MUT853" s="14"/>
      <c r="MUU853" s="14"/>
      <c r="MUV853" s="14"/>
      <c r="MUW853" s="14"/>
      <c r="MUX853" s="14"/>
      <c r="MUY853" s="14"/>
      <c r="MUZ853" s="14"/>
      <c r="MVA853" s="14"/>
      <c r="MVB853" s="14"/>
      <c r="MVC853" s="14"/>
      <c r="MVD853" s="14"/>
      <c r="MVE853" s="14"/>
      <c r="MVF853" s="14"/>
      <c r="MVG853" s="14"/>
      <c r="MVH853" s="14"/>
      <c r="MVI853" s="14"/>
      <c r="MVJ853" s="14"/>
      <c r="MVK853" s="14"/>
      <c r="MVL853" s="14"/>
      <c r="MVM853" s="14"/>
      <c r="MVN853" s="14"/>
      <c r="MVO853" s="14"/>
      <c r="MVP853" s="14"/>
      <c r="MVQ853" s="14"/>
      <c r="MVR853" s="14"/>
      <c r="MVS853" s="14"/>
      <c r="MVT853" s="14"/>
      <c r="MVU853" s="14"/>
      <c r="MVV853" s="14"/>
      <c r="MVW853" s="14"/>
      <c r="MVX853" s="14"/>
      <c r="MVY853" s="14"/>
      <c r="MVZ853" s="14"/>
      <c r="MWA853" s="14"/>
      <c r="MWB853" s="14"/>
      <c r="MWC853" s="14"/>
      <c r="MWD853" s="14"/>
      <c r="MWE853" s="14"/>
      <c r="MWF853" s="14"/>
      <c r="MWG853" s="14"/>
      <c r="MWH853" s="14"/>
      <c r="MWI853" s="14"/>
      <c r="MWJ853" s="14"/>
      <c r="MWK853" s="14"/>
      <c r="MWL853" s="14"/>
      <c r="MWM853" s="14"/>
      <c r="MWN853" s="14"/>
      <c r="MWO853" s="14"/>
      <c r="MWP853" s="14"/>
      <c r="MWQ853" s="14"/>
      <c r="MWR853" s="14"/>
      <c r="MWS853" s="14"/>
      <c r="MWT853" s="14"/>
      <c r="MWU853" s="14"/>
      <c r="MWV853" s="14"/>
      <c r="MWW853" s="14"/>
      <c r="MWX853" s="14"/>
      <c r="MWY853" s="14"/>
      <c r="MWZ853" s="14"/>
      <c r="MXA853" s="14"/>
      <c r="MXB853" s="14"/>
      <c r="MXC853" s="14"/>
      <c r="MXD853" s="14"/>
      <c r="MXE853" s="14"/>
      <c r="MXF853" s="14"/>
      <c r="MXG853" s="14"/>
      <c r="MXH853" s="14"/>
      <c r="MXI853" s="14"/>
      <c r="MXJ853" s="14"/>
      <c r="MXK853" s="14"/>
      <c r="MXL853" s="14"/>
      <c r="MXM853" s="14"/>
      <c r="MXN853" s="14"/>
      <c r="MXO853" s="14"/>
      <c r="MXP853" s="14"/>
      <c r="MXQ853" s="14"/>
      <c r="MXR853" s="14"/>
      <c r="MXS853" s="14"/>
      <c r="MXT853" s="14"/>
      <c r="MXU853" s="14"/>
      <c r="MXV853" s="14"/>
      <c r="MXW853" s="14"/>
      <c r="MXX853" s="14"/>
      <c r="MXY853" s="14"/>
      <c r="MXZ853" s="14"/>
      <c r="MYA853" s="14"/>
      <c r="MYB853" s="14"/>
      <c r="MYC853" s="14"/>
      <c r="MYD853" s="14"/>
      <c r="MYE853" s="14"/>
      <c r="MYF853" s="14"/>
      <c r="MYG853" s="14"/>
      <c r="MYH853" s="14"/>
      <c r="MYI853" s="14"/>
      <c r="MYJ853" s="14"/>
      <c r="MYK853" s="14"/>
      <c r="MYL853" s="14"/>
      <c r="MYM853" s="14"/>
      <c r="MYN853" s="14"/>
      <c r="MYO853" s="14"/>
      <c r="MYP853" s="14"/>
      <c r="MYQ853" s="14"/>
      <c r="MYR853" s="14"/>
      <c r="MYS853" s="14"/>
      <c r="MYT853" s="14"/>
      <c r="MYU853" s="14"/>
      <c r="MYV853" s="14"/>
      <c r="MYW853" s="14"/>
      <c r="MYX853" s="14"/>
      <c r="MYY853" s="14"/>
      <c r="MYZ853" s="14"/>
      <c r="MZA853" s="14"/>
      <c r="MZB853" s="14"/>
      <c r="MZC853" s="14"/>
      <c r="MZD853" s="14"/>
      <c r="MZE853" s="14"/>
      <c r="MZF853" s="14"/>
      <c r="MZG853" s="14"/>
      <c r="MZH853" s="14"/>
      <c r="MZI853" s="14"/>
      <c r="MZJ853" s="14"/>
      <c r="MZK853" s="14"/>
      <c r="MZL853" s="14"/>
      <c r="MZM853" s="14"/>
      <c r="MZN853" s="14"/>
      <c r="MZO853" s="14"/>
      <c r="MZP853" s="14"/>
      <c r="MZQ853" s="14"/>
      <c r="MZR853" s="14"/>
      <c r="MZS853" s="14"/>
      <c r="MZT853" s="14"/>
      <c r="MZU853" s="14"/>
      <c r="MZV853" s="14"/>
      <c r="MZW853" s="14"/>
      <c r="MZX853" s="14"/>
      <c r="MZY853" s="14"/>
      <c r="MZZ853" s="14"/>
      <c r="NAA853" s="14"/>
      <c r="NAB853" s="14"/>
      <c r="NAC853" s="14"/>
      <c r="NAD853" s="14"/>
      <c r="NAE853" s="14"/>
      <c r="NAF853" s="14"/>
      <c r="NAG853" s="14"/>
      <c r="NAH853" s="14"/>
      <c r="NAI853" s="14"/>
      <c r="NAJ853" s="14"/>
      <c r="NAK853" s="14"/>
      <c r="NAL853" s="14"/>
      <c r="NAM853" s="14"/>
      <c r="NAN853" s="14"/>
      <c r="NAO853" s="14"/>
      <c r="NAP853" s="14"/>
      <c r="NAQ853" s="14"/>
      <c r="NAR853" s="14"/>
      <c r="NAS853" s="14"/>
      <c r="NAT853" s="14"/>
      <c r="NAU853" s="14"/>
      <c r="NAV853" s="14"/>
      <c r="NAW853" s="14"/>
      <c r="NAX853" s="14"/>
      <c r="NAY853" s="14"/>
      <c r="NAZ853" s="14"/>
      <c r="NBA853" s="14"/>
      <c r="NBB853" s="14"/>
      <c r="NBC853" s="14"/>
      <c r="NBD853" s="14"/>
      <c r="NBE853" s="14"/>
      <c r="NBF853" s="14"/>
      <c r="NBG853" s="14"/>
      <c r="NBH853" s="14"/>
      <c r="NBI853" s="14"/>
      <c r="NBJ853" s="14"/>
      <c r="NBK853" s="14"/>
      <c r="NBL853" s="14"/>
      <c r="NBM853" s="14"/>
      <c r="NBN853" s="14"/>
      <c r="NBO853" s="14"/>
      <c r="NBP853" s="14"/>
      <c r="NBQ853" s="14"/>
      <c r="NBR853" s="14"/>
      <c r="NBS853" s="14"/>
      <c r="NBT853" s="14"/>
      <c r="NBU853" s="14"/>
      <c r="NBV853" s="14"/>
      <c r="NBW853" s="14"/>
      <c r="NBX853" s="14"/>
      <c r="NBY853" s="14"/>
      <c r="NBZ853" s="14"/>
      <c r="NCA853" s="14"/>
      <c r="NCB853" s="14"/>
      <c r="NCC853" s="14"/>
      <c r="NCD853" s="14"/>
      <c r="NCE853" s="14"/>
      <c r="NCF853" s="14"/>
      <c r="NCG853" s="14"/>
      <c r="NCH853" s="14"/>
      <c r="NCI853" s="14"/>
      <c r="NCJ853" s="14"/>
      <c r="NCK853" s="14"/>
      <c r="NCL853" s="14"/>
      <c r="NCM853" s="14"/>
      <c r="NCN853" s="14"/>
      <c r="NCO853" s="14"/>
      <c r="NCP853" s="14"/>
      <c r="NCQ853" s="14"/>
      <c r="NCR853" s="14"/>
      <c r="NCS853" s="14"/>
      <c r="NCT853" s="14"/>
      <c r="NCU853" s="14"/>
      <c r="NCV853" s="14"/>
      <c r="NCW853" s="14"/>
      <c r="NCX853" s="14"/>
      <c r="NCY853" s="14"/>
      <c r="NCZ853" s="14"/>
      <c r="NDA853" s="14"/>
      <c r="NDB853" s="14"/>
      <c r="NDC853" s="14"/>
      <c r="NDD853" s="14"/>
      <c r="NDE853" s="14"/>
      <c r="NDF853" s="14"/>
      <c r="NDG853" s="14"/>
      <c r="NDH853" s="14"/>
      <c r="NDI853" s="14"/>
      <c r="NDJ853" s="14"/>
      <c r="NDK853" s="14"/>
      <c r="NDL853" s="14"/>
      <c r="NDM853" s="14"/>
      <c r="NDN853" s="14"/>
      <c r="NDO853" s="14"/>
      <c r="NDP853" s="14"/>
      <c r="NDQ853" s="14"/>
      <c r="NDR853" s="14"/>
      <c r="NDS853" s="14"/>
      <c r="NDT853" s="14"/>
      <c r="NDU853" s="14"/>
      <c r="NDV853" s="14"/>
      <c r="NDW853" s="14"/>
      <c r="NDX853" s="14"/>
      <c r="NDY853" s="14"/>
      <c r="NDZ853" s="14"/>
      <c r="NEA853" s="14"/>
      <c r="NEB853" s="14"/>
      <c r="NEC853" s="14"/>
      <c r="NED853" s="14"/>
      <c r="NEE853" s="14"/>
      <c r="NEF853" s="14"/>
      <c r="NEG853" s="14"/>
      <c r="NEH853" s="14"/>
      <c r="NEI853" s="14"/>
      <c r="NEJ853" s="14"/>
      <c r="NEK853" s="14"/>
      <c r="NEL853" s="14"/>
      <c r="NEM853" s="14"/>
      <c r="NEN853" s="14"/>
      <c r="NEO853" s="14"/>
      <c r="NEP853" s="14"/>
      <c r="NEQ853" s="14"/>
      <c r="NER853" s="14"/>
      <c r="NES853" s="14"/>
      <c r="NET853" s="14"/>
      <c r="NEU853" s="14"/>
      <c r="NEV853" s="14"/>
      <c r="NEW853" s="14"/>
      <c r="NEX853" s="14"/>
      <c r="NEY853" s="14"/>
      <c r="NEZ853" s="14"/>
      <c r="NFA853" s="14"/>
      <c r="NFB853" s="14"/>
      <c r="NFC853" s="14"/>
      <c r="NFD853" s="14"/>
      <c r="NFE853" s="14"/>
      <c r="NFF853" s="14"/>
      <c r="NFG853" s="14"/>
      <c r="NFH853" s="14"/>
      <c r="NFI853" s="14"/>
      <c r="NFJ853" s="14"/>
      <c r="NFK853" s="14"/>
      <c r="NFL853" s="14"/>
      <c r="NFM853" s="14"/>
      <c r="NFN853" s="14"/>
      <c r="NFO853" s="14"/>
      <c r="NFP853" s="14"/>
      <c r="NFQ853" s="14"/>
      <c r="NFR853" s="14"/>
      <c r="NFS853" s="14"/>
      <c r="NFT853" s="14"/>
      <c r="NFU853" s="14"/>
      <c r="NFV853" s="14"/>
      <c r="NFW853" s="14"/>
      <c r="NFX853" s="14"/>
      <c r="NFY853" s="14"/>
      <c r="NFZ853" s="14"/>
      <c r="NGA853" s="14"/>
      <c r="NGB853" s="14"/>
      <c r="NGC853" s="14"/>
      <c r="NGD853" s="14"/>
      <c r="NGE853" s="14"/>
      <c r="NGF853" s="14"/>
      <c r="NGG853" s="14"/>
      <c r="NGH853" s="14"/>
      <c r="NGI853" s="14"/>
      <c r="NGJ853" s="14"/>
      <c r="NGK853" s="14"/>
      <c r="NGL853" s="14"/>
      <c r="NGM853" s="14"/>
      <c r="NGN853" s="14"/>
      <c r="NGO853" s="14"/>
      <c r="NGP853" s="14"/>
      <c r="NGQ853" s="14"/>
      <c r="NGR853" s="14"/>
      <c r="NGS853" s="14"/>
      <c r="NGT853" s="14"/>
      <c r="NGU853" s="14"/>
      <c r="NGV853" s="14"/>
      <c r="NGW853" s="14"/>
      <c r="NGX853" s="14"/>
      <c r="NGY853" s="14"/>
      <c r="NGZ853" s="14"/>
      <c r="NHA853" s="14"/>
      <c r="NHB853" s="14"/>
      <c r="NHC853" s="14"/>
      <c r="NHD853" s="14"/>
      <c r="NHE853" s="14"/>
      <c r="NHF853" s="14"/>
      <c r="NHG853" s="14"/>
      <c r="NHH853" s="14"/>
      <c r="NHI853" s="14"/>
      <c r="NHJ853" s="14"/>
      <c r="NHK853" s="14"/>
      <c r="NHL853" s="14"/>
      <c r="NHM853" s="14"/>
      <c r="NHN853" s="14"/>
      <c r="NHO853" s="14"/>
      <c r="NHP853" s="14"/>
      <c r="NHQ853" s="14"/>
      <c r="NHR853" s="14"/>
      <c r="NHS853" s="14"/>
      <c r="NHT853" s="14"/>
      <c r="NHU853" s="14"/>
      <c r="NHV853" s="14"/>
      <c r="NHW853" s="14"/>
      <c r="NHX853" s="14"/>
      <c r="NHY853" s="14"/>
      <c r="NHZ853" s="14"/>
      <c r="NIA853" s="14"/>
      <c r="NIB853" s="14"/>
      <c r="NIC853" s="14"/>
      <c r="NID853" s="14"/>
      <c r="NIE853" s="14"/>
      <c r="NIF853" s="14"/>
      <c r="NIG853" s="14"/>
      <c r="NIH853" s="14"/>
      <c r="NII853" s="14"/>
      <c r="NIJ853" s="14"/>
      <c r="NIK853" s="14"/>
      <c r="NIL853" s="14"/>
      <c r="NIM853" s="14"/>
      <c r="NIN853" s="14"/>
      <c r="NIO853" s="14"/>
      <c r="NIP853" s="14"/>
      <c r="NIQ853" s="14"/>
      <c r="NIR853" s="14"/>
      <c r="NIS853" s="14"/>
      <c r="NIT853" s="14"/>
      <c r="NIU853" s="14"/>
      <c r="NIV853" s="14"/>
      <c r="NIW853" s="14"/>
      <c r="NIX853" s="14"/>
      <c r="NIY853" s="14"/>
      <c r="NIZ853" s="14"/>
      <c r="NJA853" s="14"/>
      <c r="NJB853" s="14"/>
      <c r="NJC853" s="14"/>
      <c r="NJD853" s="14"/>
      <c r="NJE853" s="14"/>
      <c r="NJF853" s="14"/>
      <c r="NJG853" s="14"/>
      <c r="NJH853" s="14"/>
      <c r="NJI853" s="14"/>
      <c r="NJJ853" s="14"/>
      <c r="NJK853" s="14"/>
      <c r="NJL853" s="14"/>
      <c r="NJM853" s="14"/>
      <c r="NJN853" s="14"/>
      <c r="NJO853" s="14"/>
      <c r="NJP853" s="14"/>
      <c r="NJQ853" s="14"/>
      <c r="NJR853" s="14"/>
      <c r="NJS853" s="14"/>
      <c r="NJT853" s="14"/>
      <c r="NJU853" s="14"/>
      <c r="NJV853" s="14"/>
      <c r="NJW853" s="14"/>
      <c r="NJX853" s="14"/>
      <c r="NJY853" s="14"/>
      <c r="NJZ853" s="14"/>
      <c r="NKA853" s="14"/>
      <c r="NKB853" s="14"/>
      <c r="NKC853" s="14"/>
      <c r="NKD853" s="14"/>
      <c r="NKE853" s="14"/>
      <c r="NKF853" s="14"/>
      <c r="NKG853" s="14"/>
      <c r="NKH853" s="14"/>
      <c r="NKI853" s="14"/>
      <c r="NKJ853" s="14"/>
      <c r="NKK853" s="14"/>
      <c r="NKL853" s="14"/>
      <c r="NKM853" s="14"/>
      <c r="NKN853" s="14"/>
      <c r="NKO853" s="14"/>
      <c r="NKP853" s="14"/>
      <c r="NKQ853" s="14"/>
      <c r="NKR853" s="14"/>
      <c r="NKS853" s="14"/>
      <c r="NKT853" s="14"/>
      <c r="NKU853" s="14"/>
      <c r="NKV853" s="14"/>
      <c r="NKW853" s="14"/>
      <c r="NKX853" s="14"/>
      <c r="NKY853" s="14"/>
      <c r="NKZ853" s="14"/>
      <c r="NLA853" s="14"/>
      <c r="NLB853" s="14"/>
      <c r="NLC853" s="14"/>
      <c r="NLD853" s="14"/>
      <c r="NLE853" s="14"/>
      <c r="NLF853" s="14"/>
      <c r="NLG853" s="14"/>
      <c r="NLH853" s="14"/>
      <c r="NLI853" s="14"/>
      <c r="NLJ853" s="14"/>
      <c r="NLK853" s="14"/>
      <c r="NLL853" s="14"/>
      <c r="NLM853" s="14"/>
      <c r="NLN853" s="14"/>
      <c r="NLO853" s="14"/>
      <c r="NLP853" s="14"/>
      <c r="NLQ853" s="14"/>
      <c r="NLR853" s="14"/>
      <c r="NLS853" s="14"/>
      <c r="NLT853" s="14"/>
      <c r="NLU853" s="14"/>
      <c r="NLV853" s="14"/>
      <c r="NLW853" s="14"/>
      <c r="NLX853" s="14"/>
      <c r="NLY853" s="14"/>
      <c r="NLZ853" s="14"/>
      <c r="NMA853" s="14"/>
      <c r="NMB853" s="14"/>
      <c r="NMC853" s="14"/>
      <c r="NMD853" s="14"/>
      <c r="NME853" s="14"/>
      <c r="NMF853" s="14"/>
      <c r="NMG853" s="14"/>
      <c r="NMH853" s="14"/>
      <c r="NMI853" s="14"/>
      <c r="NMJ853" s="14"/>
      <c r="NMK853" s="14"/>
      <c r="NML853" s="14"/>
      <c r="NMM853" s="14"/>
      <c r="NMN853" s="14"/>
      <c r="NMO853" s="14"/>
      <c r="NMP853" s="14"/>
      <c r="NMQ853" s="14"/>
      <c r="NMR853" s="14"/>
      <c r="NMS853" s="14"/>
      <c r="NMT853" s="14"/>
      <c r="NMU853" s="14"/>
      <c r="NMV853" s="14"/>
      <c r="NMW853" s="14"/>
      <c r="NMX853" s="14"/>
      <c r="NMY853" s="14"/>
      <c r="NMZ853" s="14"/>
      <c r="NNA853" s="14"/>
      <c r="NNB853" s="14"/>
      <c r="NNC853" s="14"/>
      <c r="NND853" s="14"/>
      <c r="NNE853" s="14"/>
      <c r="NNF853" s="14"/>
      <c r="NNG853" s="14"/>
      <c r="NNH853" s="14"/>
      <c r="NNI853" s="14"/>
      <c r="NNJ853" s="14"/>
      <c r="NNK853" s="14"/>
      <c r="NNL853" s="14"/>
      <c r="NNM853" s="14"/>
      <c r="NNN853" s="14"/>
      <c r="NNO853" s="14"/>
      <c r="NNP853" s="14"/>
      <c r="NNQ853" s="14"/>
      <c r="NNR853" s="14"/>
      <c r="NNS853" s="14"/>
      <c r="NNT853" s="14"/>
      <c r="NNU853" s="14"/>
      <c r="NNV853" s="14"/>
      <c r="NNW853" s="14"/>
      <c r="NNX853" s="14"/>
      <c r="NNY853" s="14"/>
      <c r="NNZ853" s="14"/>
      <c r="NOA853" s="14"/>
      <c r="NOB853" s="14"/>
      <c r="NOC853" s="14"/>
      <c r="NOD853" s="14"/>
      <c r="NOE853" s="14"/>
      <c r="NOF853" s="14"/>
      <c r="NOG853" s="14"/>
      <c r="NOH853" s="14"/>
      <c r="NOI853" s="14"/>
      <c r="NOJ853" s="14"/>
      <c r="NOK853" s="14"/>
      <c r="NOL853" s="14"/>
      <c r="NOM853" s="14"/>
      <c r="NON853" s="14"/>
      <c r="NOO853" s="14"/>
      <c r="NOP853" s="14"/>
      <c r="NOQ853" s="14"/>
      <c r="NOR853" s="14"/>
      <c r="NOS853" s="14"/>
      <c r="NOT853" s="14"/>
      <c r="NOU853" s="14"/>
      <c r="NOV853" s="14"/>
      <c r="NOW853" s="14"/>
      <c r="NOX853" s="14"/>
      <c r="NOY853" s="14"/>
      <c r="NOZ853" s="14"/>
      <c r="NPA853" s="14"/>
      <c r="NPB853" s="14"/>
      <c r="NPC853" s="14"/>
      <c r="NPD853" s="14"/>
      <c r="NPE853" s="14"/>
      <c r="NPF853" s="14"/>
      <c r="NPG853" s="14"/>
      <c r="NPH853" s="14"/>
      <c r="NPI853" s="14"/>
      <c r="NPJ853" s="14"/>
      <c r="NPK853" s="14"/>
      <c r="NPL853" s="14"/>
      <c r="NPM853" s="14"/>
      <c r="NPN853" s="14"/>
      <c r="NPO853" s="14"/>
      <c r="NPP853" s="14"/>
      <c r="NPQ853" s="14"/>
      <c r="NPR853" s="14"/>
      <c r="NPS853" s="14"/>
      <c r="NPT853" s="14"/>
      <c r="NPU853" s="14"/>
      <c r="NPV853" s="14"/>
      <c r="NPW853" s="14"/>
      <c r="NPX853" s="14"/>
      <c r="NPY853" s="14"/>
      <c r="NPZ853" s="14"/>
      <c r="NQA853" s="14"/>
      <c r="NQB853" s="14"/>
      <c r="NQC853" s="14"/>
      <c r="NQD853" s="14"/>
      <c r="NQE853" s="14"/>
      <c r="NQF853" s="14"/>
      <c r="NQG853" s="14"/>
      <c r="NQH853" s="14"/>
      <c r="NQI853" s="14"/>
      <c r="NQJ853" s="14"/>
      <c r="NQK853" s="14"/>
      <c r="NQL853" s="14"/>
      <c r="NQM853" s="14"/>
      <c r="NQN853" s="14"/>
      <c r="NQO853" s="14"/>
      <c r="NQP853" s="14"/>
      <c r="NQQ853" s="14"/>
      <c r="NQR853" s="14"/>
      <c r="NQS853" s="14"/>
      <c r="NQT853" s="14"/>
      <c r="NQU853" s="14"/>
      <c r="NQV853" s="14"/>
      <c r="NQW853" s="14"/>
      <c r="NQX853" s="14"/>
      <c r="NQY853" s="14"/>
      <c r="NQZ853" s="14"/>
      <c r="NRA853" s="14"/>
      <c r="NRB853" s="14"/>
      <c r="NRC853" s="14"/>
      <c r="NRD853" s="14"/>
      <c r="NRE853" s="14"/>
      <c r="NRF853" s="14"/>
      <c r="NRG853" s="14"/>
      <c r="NRH853" s="14"/>
      <c r="NRI853" s="14"/>
      <c r="NRJ853" s="14"/>
      <c r="NRK853" s="14"/>
      <c r="NRL853" s="14"/>
      <c r="NRM853" s="14"/>
      <c r="NRN853" s="14"/>
      <c r="NRO853" s="14"/>
      <c r="NRP853" s="14"/>
      <c r="NRQ853" s="14"/>
      <c r="NRR853" s="14"/>
      <c r="NRS853" s="14"/>
      <c r="NRT853" s="14"/>
      <c r="NRU853" s="14"/>
      <c r="NRV853" s="14"/>
      <c r="NRW853" s="14"/>
      <c r="NRX853" s="14"/>
      <c r="NRY853" s="14"/>
      <c r="NRZ853" s="14"/>
      <c r="NSA853" s="14"/>
      <c r="NSB853" s="14"/>
      <c r="NSC853" s="14"/>
      <c r="NSD853" s="14"/>
      <c r="NSE853" s="14"/>
      <c r="NSF853" s="14"/>
      <c r="NSG853" s="14"/>
      <c r="NSH853" s="14"/>
      <c r="NSI853" s="14"/>
      <c r="NSJ853" s="14"/>
      <c r="NSK853" s="14"/>
      <c r="NSL853" s="14"/>
      <c r="NSM853" s="14"/>
      <c r="NSN853" s="14"/>
      <c r="NSO853" s="14"/>
      <c r="NSP853" s="14"/>
      <c r="NSQ853" s="14"/>
      <c r="NSR853" s="14"/>
      <c r="NSS853" s="14"/>
      <c r="NST853" s="14"/>
      <c r="NSU853" s="14"/>
      <c r="NSV853" s="14"/>
      <c r="NSW853" s="14"/>
      <c r="NSX853" s="14"/>
      <c r="NSY853" s="14"/>
      <c r="NSZ853" s="14"/>
      <c r="NTA853" s="14"/>
      <c r="NTB853" s="14"/>
      <c r="NTC853" s="14"/>
      <c r="NTD853" s="14"/>
      <c r="NTE853" s="14"/>
      <c r="NTF853" s="14"/>
      <c r="NTG853" s="14"/>
      <c r="NTH853" s="14"/>
      <c r="NTI853" s="14"/>
      <c r="NTJ853" s="14"/>
      <c r="NTK853" s="14"/>
      <c r="NTL853" s="14"/>
      <c r="NTM853" s="14"/>
      <c r="NTN853" s="14"/>
      <c r="NTO853" s="14"/>
      <c r="NTP853" s="14"/>
      <c r="NTQ853" s="14"/>
      <c r="NTR853" s="14"/>
      <c r="NTS853" s="14"/>
      <c r="NTT853" s="14"/>
      <c r="NTU853" s="14"/>
      <c r="NTV853" s="14"/>
      <c r="NTW853" s="14"/>
      <c r="NTX853" s="14"/>
      <c r="NTY853" s="14"/>
      <c r="NTZ853" s="14"/>
      <c r="NUA853" s="14"/>
      <c r="NUB853" s="14"/>
      <c r="NUC853" s="14"/>
      <c r="NUD853" s="14"/>
      <c r="NUE853" s="14"/>
      <c r="NUF853" s="14"/>
      <c r="NUG853" s="14"/>
      <c r="NUH853" s="14"/>
      <c r="NUI853" s="14"/>
      <c r="NUJ853" s="14"/>
      <c r="NUK853" s="14"/>
      <c r="NUL853" s="14"/>
      <c r="NUM853" s="14"/>
      <c r="NUN853" s="14"/>
      <c r="NUO853" s="14"/>
      <c r="NUP853" s="14"/>
      <c r="NUQ853" s="14"/>
      <c r="NUR853" s="14"/>
      <c r="NUS853" s="14"/>
      <c r="NUT853" s="14"/>
      <c r="NUU853" s="14"/>
      <c r="NUV853" s="14"/>
      <c r="NUW853" s="14"/>
      <c r="NUX853" s="14"/>
      <c r="NUY853" s="14"/>
      <c r="NUZ853" s="14"/>
      <c r="NVA853" s="14"/>
      <c r="NVB853" s="14"/>
      <c r="NVC853" s="14"/>
      <c r="NVD853" s="14"/>
      <c r="NVE853" s="14"/>
      <c r="NVF853" s="14"/>
      <c r="NVG853" s="14"/>
      <c r="NVH853" s="14"/>
      <c r="NVI853" s="14"/>
      <c r="NVJ853" s="14"/>
      <c r="NVK853" s="14"/>
      <c r="NVL853" s="14"/>
      <c r="NVM853" s="14"/>
      <c r="NVN853" s="14"/>
      <c r="NVO853" s="14"/>
      <c r="NVP853" s="14"/>
      <c r="NVQ853" s="14"/>
      <c r="NVR853" s="14"/>
      <c r="NVS853" s="14"/>
      <c r="NVT853" s="14"/>
      <c r="NVU853" s="14"/>
      <c r="NVV853" s="14"/>
      <c r="NVW853" s="14"/>
      <c r="NVX853" s="14"/>
      <c r="NVY853" s="14"/>
      <c r="NVZ853" s="14"/>
      <c r="NWA853" s="14"/>
      <c r="NWB853" s="14"/>
      <c r="NWC853" s="14"/>
      <c r="NWD853" s="14"/>
      <c r="NWE853" s="14"/>
      <c r="NWF853" s="14"/>
      <c r="NWG853" s="14"/>
      <c r="NWH853" s="14"/>
      <c r="NWI853" s="14"/>
      <c r="NWJ853" s="14"/>
      <c r="NWK853" s="14"/>
      <c r="NWL853" s="14"/>
      <c r="NWM853" s="14"/>
      <c r="NWN853" s="14"/>
      <c r="NWO853" s="14"/>
      <c r="NWP853" s="14"/>
      <c r="NWQ853" s="14"/>
      <c r="NWR853" s="14"/>
      <c r="NWS853" s="14"/>
      <c r="NWT853" s="14"/>
      <c r="NWU853" s="14"/>
      <c r="NWV853" s="14"/>
      <c r="NWW853" s="14"/>
      <c r="NWX853" s="14"/>
      <c r="NWY853" s="14"/>
      <c r="NWZ853" s="14"/>
      <c r="NXA853" s="14"/>
      <c r="NXB853" s="14"/>
      <c r="NXC853" s="14"/>
      <c r="NXD853" s="14"/>
      <c r="NXE853" s="14"/>
      <c r="NXF853" s="14"/>
      <c r="NXG853" s="14"/>
      <c r="NXH853" s="14"/>
      <c r="NXI853" s="14"/>
      <c r="NXJ853" s="14"/>
      <c r="NXK853" s="14"/>
      <c r="NXL853" s="14"/>
      <c r="NXM853" s="14"/>
      <c r="NXN853" s="14"/>
      <c r="NXO853" s="14"/>
      <c r="NXP853" s="14"/>
      <c r="NXQ853" s="14"/>
      <c r="NXR853" s="14"/>
      <c r="NXS853" s="14"/>
      <c r="NXT853" s="14"/>
      <c r="NXU853" s="14"/>
      <c r="NXV853" s="14"/>
      <c r="NXW853" s="14"/>
      <c r="NXX853" s="14"/>
      <c r="NXY853" s="14"/>
      <c r="NXZ853" s="14"/>
      <c r="NYA853" s="14"/>
      <c r="NYB853" s="14"/>
      <c r="NYC853" s="14"/>
      <c r="NYD853" s="14"/>
      <c r="NYE853" s="14"/>
      <c r="NYF853" s="14"/>
      <c r="NYG853" s="14"/>
      <c r="NYH853" s="14"/>
      <c r="NYI853" s="14"/>
      <c r="NYJ853" s="14"/>
      <c r="NYK853" s="14"/>
      <c r="NYL853" s="14"/>
      <c r="NYM853" s="14"/>
      <c r="NYN853" s="14"/>
      <c r="NYO853" s="14"/>
      <c r="NYP853" s="14"/>
      <c r="NYQ853" s="14"/>
      <c r="NYR853" s="14"/>
      <c r="NYS853" s="14"/>
      <c r="NYT853" s="14"/>
      <c r="NYU853" s="14"/>
      <c r="NYV853" s="14"/>
      <c r="NYW853" s="14"/>
      <c r="NYX853" s="14"/>
      <c r="NYY853" s="14"/>
      <c r="NYZ853" s="14"/>
      <c r="NZA853" s="14"/>
      <c r="NZB853" s="14"/>
      <c r="NZC853" s="14"/>
      <c r="NZD853" s="14"/>
      <c r="NZE853" s="14"/>
      <c r="NZF853" s="14"/>
      <c r="NZG853" s="14"/>
      <c r="NZH853" s="14"/>
      <c r="NZI853" s="14"/>
      <c r="NZJ853" s="14"/>
      <c r="NZK853" s="14"/>
      <c r="NZL853" s="14"/>
      <c r="NZM853" s="14"/>
      <c r="NZN853" s="14"/>
      <c r="NZO853" s="14"/>
      <c r="NZP853" s="14"/>
      <c r="NZQ853" s="14"/>
      <c r="NZR853" s="14"/>
      <c r="NZS853" s="14"/>
      <c r="NZT853" s="14"/>
      <c r="NZU853" s="14"/>
      <c r="NZV853" s="14"/>
      <c r="NZW853" s="14"/>
      <c r="NZX853" s="14"/>
      <c r="NZY853" s="14"/>
      <c r="NZZ853" s="14"/>
      <c r="OAA853" s="14"/>
      <c r="OAB853" s="14"/>
      <c r="OAC853" s="14"/>
      <c r="OAD853" s="14"/>
      <c r="OAE853" s="14"/>
      <c r="OAF853" s="14"/>
      <c r="OAG853" s="14"/>
      <c r="OAH853" s="14"/>
      <c r="OAI853" s="14"/>
      <c r="OAJ853" s="14"/>
      <c r="OAK853" s="14"/>
      <c r="OAL853" s="14"/>
      <c r="OAM853" s="14"/>
      <c r="OAN853" s="14"/>
      <c r="OAO853" s="14"/>
      <c r="OAP853" s="14"/>
      <c r="OAQ853" s="14"/>
      <c r="OAR853" s="14"/>
      <c r="OAS853" s="14"/>
      <c r="OAT853" s="14"/>
      <c r="OAU853" s="14"/>
      <c r="OAV853" s="14"/>
      <c r="OAW853" s="14"/>
      <c r="OAX853" s="14"/>
      <c r="OAY853" s="14"/>
      <c r="OAZ853" s="14"/>
      <c r="OBA853" s="14"/>
      <c r="OBB853" s="14"/>
      <c r="OBC853" s="14"/>
      <c r="OBD853" s="14"/>
      <c r="OBE853" s="14"/>
      <c r="OBF853" s="14"/>
      <c r="OBG853" s="14"/>
      <c r="OBH853" s="14"/>
      <c r="OBI853" s="14"/>
      <c r="OBJ853" s="14"/>
      <c r="OBK853" s="14"/>
      <c r="OBL853" s="14"/>
      <c r="OBM853" s="14"/>
      <c r="OBN853" s="14"/>
      <c r="OBO853" s="14"/>
      <c r="OBP853" s="14"/>
      <c r="OBQ853" s="14"/>
      <c r="OBR853" s="14"/>
      <c r="OBS853" s="14"/>
      <c r="OBT853" s="14"/>
      <c r="OBU853" s="14"/>
      <c r="OBV853" s="14"/>
      <c r="OBW853" s="14"/>
      <c r="OBX853" s="14"/>
      <c r="OBY853" s="14"/>
      <c r="OBZ853" s="14"/>
      <c r="OCA853" s="14"/>
      <c r="OCB853" s="14"/>
      <c r="OCC853" s="14"/>
      <c r="OCD853" s="14"/>
      <c r="OCE853" s="14"/>
      <c r="OCF853" s="14"/>
      <c r="OCG853" s="14"/>
      <c r="OCH853" s="14"/>
      <c r="OCI853" s="14"/>
      <c r="OCJ853" s="14"/>
      <c r="OCK853" s="14"/>
      <c r="OCL853" s="14"/>
      <c r="OCM853" s="14"/>
      <c r="OCN853" s="14"/>
      <c r="OCO853" s="14"/>
      <c r="OCP853" s="14"/>
      <c r="OCQ853" s="14"/>
      <c r="OCR853" s="14"/>
      <c r="OCS853" s="14"/>
      <c r="OCT853" s="14"/>
      <c r="OCU853" s="14"/>
      <c r="OCV853" s="14"/>
      <c r="OCW853" s="14"/>
      <c r="OCX853" s="14"/>
      <c r="OCY853" s="14"/>
      <c r="OCZ853" s="14"/>
      <c r="ODA853" s="14"/>
      <c r="ODB853" s="14"/>
      <c r="ODC853" s="14"/>
      <c r="ODD853" s="14"/>
      <c r="ODE853" s="14"/>
      <c r="ODF853" s="14"/>
      <c r="ODG853" s="14"/>
      <c r="ODH853" s="14"/>
      <c r="ODI853" s="14"/>
      <c r="ODJ853" s="14"/>
      <c r="ODK853" s="14"/>
      <c r="ODL853" s="14"/>
      <c r="ODM853" s="14"/>
      <c r="ODN853" s="14"/>
      <c r="ODO853" s="14"/>
      <c r="ODP853" s="14"/>
      <c r="ODQ853" s="14"/>
      <c r="ODR853" s="14"/>
      <c r="ODS853" s="14"/>
      <c r="ODT853" s="14"/>
      <c r="ODU853" s="14"/>
      <c r="ODV853" s="14"/>
      <c r="ODW853" s="14"/>
      <c r="ODX853" s="14"/>
      <c r="ODY853" s="14"/>
      <c r="ODZ853" s="14"/>
      <c r="OEA853" s="14"/>
      <c r="OEB853" s="14"/>
      <c r="OEC853" s="14"/>
      <c r="OED853" s="14"/>
      <c r="OEE853" s="14"/>
      <c r="OEF853" s="14"/>
      <c r="OEG853" s="14"/>
      <c r="OEH853" s="14"/>
      <c r="OEI853" s="14"/>
      <c r="OEJ853" s="14"/>
      <c r="OEK853" s="14"/>
      <c r="OEL853" s="14"/>
      <c r="OEM853" s="14"/>
      <c r="OEN853" s="14"/>
      <c r="OEO853" s="14"/>
      <c r="OEP853" s="14"/>
      <c r="OEQ853" s="14"/>
      <c r="OER853" s="14"/>
      <c r="OES853" s="14"/>
      <c r="OET853" s="14"/>
      <c r="OEU853" s="14"/>
      <c r="OEV853" s="14"/>
      <c r="OEW853" s="14"/>
      <c r="OEX853" s="14"/>
      <c r="OEY853" s="14"/>
      <c r="OEZ853" s="14"/>
      <c r="OFA853" s="14"/>
      <c r="OFB853" s="14"/>
      <c r="OFC853" s="14"/>
      <c r="OFD853" s="14"/>
      <c r="OFE853" s="14"/>
      <c r="OFF853" s="14"/>
      <c r="OFG853" s="14"/>
      <c r="OFH853" s="14"/>
      <c r="OFI853" s="14"/>
      <c r="OFJ853" s="14"/>
      <c r="OFK853" s="14"/>
      <c r="OFL853" s="14"/>
      <c r="OFM853" s="14"/>
      <c r="OFN853" s="14"/>
      <c r="OFO853" s="14"/>
      <c r="OFP853" s="14"/>
      <c r="OFQ853" s="14"/>
      <c r="OFR853" s="14"/>
      <c r="OFS853" s="14"/>
      <c r="OFT853" s="14"/>
      <c r="OFU853" s="14"/>
      <c r="OFV853" s="14"/>
      <c r="OFW853" s="14"/>
      <c r="OFX853" s="14"/>
      <c r="OFY853" s="14"/>
      <c r="OFZ853" s="14"/>
      <c r="OGA853" s="14"/>
      <c r="OGB853" s="14"/>
      <c r="OGC853" s="14"/>
      <c r="OGD853" s="14"/>
      <c r="OGE853" s="14"/>
      <c r="OGF853" s="14"/>
      <c r="OGG853" s="14"/>
      <c r="OGH853" s="14"/>
      <c r="OGI853" s="14"/>
      <c r="OGJ853" s="14"/>
      <c r="OGK853" s="14"/>
      <c r="OGL853" s="14"/>
      <c r="OGM853" s="14"/>
      <c r="OGN853" s="14"/>
      <c r="OGO853" s="14"/>
      <c r="OGP853" s="14"/>
      <c r="OGQ853" s="14"/>
      <c r="OGR853" s="14"/>
      <c r="OGS853" s="14"/>
      <c r="OGT853" s="14"/>
      <c r="OGU853" s="14"/>
      <c r="OGV853" s="14"/>
      <c r="OGW853" s="14"/>
      <c r="OGX853" s="14"/>
      <c r="OGY853" s="14"/>
      <c r="OGZ853" s="14"/>
      <c r="OHA853" s="14"/>
      <c r="OHB853" s="14"/>
      <c r="OHC853" s="14"/>
      <c r="OHD853" s="14"/>
      <c r="OHE853" s="14"/>
      <c r="OHF853" s="14"/>
      <c r="OHG853" s="14"/>
      <c r="OHH853" s="14"/>
      <c r="OHI853" s="14"/>
      <c r="OHJ853" s="14"/>
      <c r="OHK853" s="14"/>
      <c r="OHL853" s="14"/>
      <c r="OHM853" s="14"/>
      <c r="OHN853" s="14"/>
      <c r="OHO853" s="14"/>
      <c r="OHP853" s="14"/>
      <c r="OHQ853" s="14"/>
      <c r="OHR853" s="14"/>
      <c r="OHS853" s="14"/>
      <c r="OHT853" s="14"/>
      <c r="OHU853" s="14"/>
      <c r="OHV853" s="14"/>
      <c r="OHW853" s="14"/>
      <c r="OHX853" s="14"/>
      <c r="OHY853" s="14"/>
      <c r="OHZ853" s="14"/>
      <c r="OIA853" s="14"/>
      <c r="OIB853" s="14"/>
      <c r="OIC853" s="14"/>
      <c r="OID853" s="14"/>
      <c r="OIE853" s="14"/>
      <c r="OIF853" s="14"/>
      <c r="OIG853" s="14"/>
      <c r="OIH853" s="14"/>
      <c r="OII853" s="14"/>
      <c r="OIJ853" s="14"/>
      <c r="OIK853" s="14"/>
      <c r="OIL853" s="14"/>
      <c r="OIM853" s="14"/>
      <c r="OIN853" s="14"/>
      <c r="OIO853" s="14"/>
      <c r="OIP853" s="14"/>
      <c r="OIQ853" s="14"/>
      <c r="OIR853" s="14"/>
      <c r="OIS853" s="14"/>
      <c r="OIT853" s="14"/>
      <c r="OIU853" s="14"/>
      <c r="OIV853" s="14"/>
      <c r="OIW853" s="14"/>
      <c r="OIX853" s="14"/>
      <c r="OIY853" s="14"/>
      <c r="OIZ853" s="14"/>
      <c r="OJA853" s="14"/>
      <c r="OJB853" s="14"/>
      <c r="OJC853" s="14"/>
      <c r="OJD853" s="14"/>
      <c r="OJE853" s="14"/>
      <c r="OJF853" s="14"/>
      <c r="OJG853" s="14"/>
      <c r="OJH853" s="14"/>
      <c r="OJI853" s="14"/>
      <c r="OJJ853" s="14"/>
      <c r="OJK853" s="14"/>
      <c r="OJL853" s="14"/>
      <c r="OJM853" s="14"/>
      <c r="OJN853" s="14"/>
      <c r="OJO853" s="14"/>
      <c r="OJP853" s="14"/>
      <c r="OJQ853" s="14"/>
      <c r="OJR853" s="14"/>
      <c r="OJS853" s="14"/>
      <c r="OJT853" s="14"/>
      <c r="OJU853" s="14"/>
      <c r="OJV853" s="14"/>
      <c r="OJW853" s="14"/>
      <c r="OJX853" s="14"/>
      <c r="OJY853" s="14"/>
      <c r="OJZ853" s="14"/>
      <c r="OKA853" s="14"/>
      <c r="OKB853" s="14"/>
      <c r="OKC853" s="14"/>
      <c r="OKD853" s="14"/>
      <c r="OKE853" s="14"/>
      <c r="OKF853" s="14"/>
      <c r="OKG853" s="14"/>
      <c r="OKH853" s="14"/>
      <c r="OKI853" s="14"/>
      <c r="OKJ853" s="14"/>
      <c r="OKK853" s="14"/>
      <c r="OKL853" s="14"/>
      <c r="OKM853" s="14"/>
      <c r="OKN853" s="14"/>
      <c r="OKO853" s="14"/>
      <c r="OKP853" s="14"/>
      <c r="OKQ853" s="14"/>
      <c r="OKR853" s="14"/>
      <c r="OKS853" s="14"/>
      <c r="OKT853" s="14"/>
      <c r="OKU853" s="14"/>
      <c r="OKV853" s="14"/>
      <c r="OKW853" s="14"/>
      <c r="OKX853" s="14"/>
      <c r="OKY853" s="14"/>
      <c r="OKZ853" s="14"/>
      <c r="OLA853" s="14"/>
      <c r="OLB853" s="14"/>
      <c r="OLC853" s="14"/>
      <c r="OLD853" s="14"/>
      <c r="OLE853" s="14"/>
      <c r="OLF853" s="14"/>
      <c r="OLG853" s="14"/>
      <c r="OLH853" s="14"/>
      <c r="OLI853" s="14"/>
      <c r="OLJ853" s="14"/>
      <c r="OLK853" s="14"/>
      <c r="OLL853" s="14"/>
      <c r="OLM853" s="14"/>
      <c r="OLN853" s="14"/>
      <c r="OLO853" s="14"/>
      <c r="OLP853" s="14"/>
      <c r="OLQ853" s="14"/>
      <c r="OLR853" s="14"/>
      <c r="OLS853" s="14"/>
      <c r="OLT853" s="14"/>
      <c r="OLU853" s="14"/>
      <c r="OLV853" s="14"/>
      <c r="OLW853" s="14"/>
      <c r="OLX853" s="14"/>
      <c r="OLY853" s="14"/>
      <c r="OLZ853" s="14"/>
      <c r="OMA853" s="14"/>
      <c r="OMB853" s="14"/>
      <c r="OMC853" s="14"/>
      <c r="OMD853" s="14"/>
      <c r="OME853" s="14"/>
      <c r="OMF853" s="14"/>
      <c r="OMG853" s="14"/>
      <c r="OMH853" s="14"/>
      <c r="OMI853" s="14"/>
      <c r="OMJ853" s="14"/>
      <c r="OMK853" s="14"/>
      <c r="OML853" s="14"/>
      <c r="OMM853" s="14"/>
      <c r="OMN853" s="14"/>
      <c r="OMO853" s="14"/>
      <c r="OMP853" s="14"/>
      <c r="OMQ853" s="14"/>
      <c r="OMR853" s="14"/>
      <c r="OMS853" s="14"/>
      <c r="OMT853" s="14"/>
      <c r="OMU853" s="14"/>
      <c r="OMV853" s="14"/>
      <c r="OMW853" s="14"/>
      <c r="OMX853" s="14"/>
      <c r="OMY853" s="14"/>
      <c r="OMZ853" s="14"/>
      <c r="ONA853" s="14"/>
      <c r="ONB853" s="14"/>
      <c r="ONC853" s="14"/>
      <c r="OND853" s="14"/>
      <c r="ONE853" s="14"/>
      <c r="ONF853" s="14"/>
      <c r="ONG853" s="14"/>
      <c r="ONH853" s="14"/>
      <c r="ONI853" s="14"/>
      <c r="ONJ853" s="14"/>
      <c r="ONK853" s="14"/>
      <c r="ONL853" s="14"/>
      <c r="ONM853" s="14"/>
      <c r="ONN853" s="14"/>
      <c r="ONO853" s="14"/>
      <c r="ONP853" s="14"/>
      <c r="ONQ853" s="14"/>
      <c r="ONR853" s="14"/>
      <c r="ONS853" s="14"/>
      <c r="ONT853" s="14"/>
      <c r="ONU853" s="14"/>
      <c r="ONV853" s="14"/>
      <c r="ONW853" s="14"/>
      <c r="ONX853" s="14"/>
      <c r="ONY853" s="14"/>
      <c r="ONZ853" s="14"/>
      <c r="OOA853" s="14"/>
      <c r="OOB853" s="14"/>
      <c r="OOC853" s="14"/>
      <c r="OOD853" s="14"/>
      <c r="OOE853" s="14"/>
      <c r="OOF853" s="14"/>
      <c r="OOG853" s="14"/>
      <c r="OOH853" s="14"/>
      <c r="OOI853" s="14"/>
      <c r="OOJ853" s="14"/>
      <c r="OOK853" s="14"/>
      <c r="OOL853" s="14"/>
      <c r="OOM853" s="14"/>
      <c r="OON853" s="14"/>
      <c r="OOO853" s="14"/>
      <c r="OOP853" s="14"/>
      <c r="OOQ853" s="14"/>
      <c r="OOR853" s="14"/>
      <c r="OOS853" s="14"/>
      <c r="OOT853" s="14"/>
      <c r="OOU853" s="14"/>
      <c r="OOV853" s="14"/>
      <c r="OOW853" s="14"/>
      <c r="OOX853" s="14"/>
      <c r="OOY853" s="14"/>
      <c r="OOZ853" s="14"/>
      <c r="OPA853" s="14"/>
      <c r="OPB853" s="14"/>
      <c r="OPC853" s="14"/>
      <c r="OPD853" s="14"/>
      <c r="OPE853" s="14"/>
      <c r="OPF853" s="14"/>
      <c r="OPG853" s="14"/>
      <c r="OPH853" s="14"/>
      <c r="OPI853" s="14"/>
      <c r="OPJ853" s="14"/>
      <c r="OPK853" s="14"/>
      <c r="OPL853" s="14"/>
      <c r="OPM853" s="14"/>
      <c r="OPN853" s="14"/>
      <c r="OPO853" s="14"/>
      <c r="OPP853" s="14"/>
      <c r="OPQ853" s="14"/>
      <c r="OPR853" s="14"/>
      <c r="OPS853" s="14"/>
      <c r="OPT853" s="14"/>
      <c r="OPU853" s="14"/>
      <c r="OPV853" s="14"/>
      <c r="OPW853" s="14"/>
      <c r="OPX853" s="14"/>
      <c r="OPY853" s="14"/>
      <c r="OPZ853" s="14"/>
      <c r="OQA853" s="14"/>
      <c r="OQB853" s="14"/>
      <c r="OQC853" s="14"/>
      <c r="OQD853" s="14"/>
      <c r="OQE853" s="14"/>
      <c r="OQF853" s="14"/>
      <c r="OQG853" s="14"/>
      <c r="OQH853" s="14"/>
      <c r="OQI853" s="14"/>
      <c r="OQJ853" s="14"/>
      <c r="OQK853" s="14"/>
      <c r="OQL853" s="14"/>
      <c r="OQM853" s="14"/>
      <c r="OQN853" s="14"/>
      <c r="OQO853" s="14"/>
      <c r="OQP853" s="14"/>
      <c r="OQQ853" s="14"/>
      <c r="OQR853" s="14"/>
      <c r="OQS853" s="14"/>
      <c r="OQT853" s="14"/>
      <c r="OQU853" s="14"/>
      <c r="OQV853" s="14"/>
      <c r="OQW853" s="14"/>
      <c r="OQX853" s="14"/>
      <c r="OQY853" s="14"/>
      <c r="OQZ853" s="14"/>
      <c r="ORA853" s="14"/>
      <c r="ORB853" s="14"/>
      <c r="ORC853" s="14"/>
      <c r="ORD853" s="14"/>
      <c r="ORE853" s="14"/>
      <c r="ORF853" s="14"/>
      <c r="ORG853" s="14"/>
      <c r="ORH853" s="14"/>
      <c r="ORI853" s="14"/>
      <c r="ORJ853" s="14"/>
      <c r="ORK853" s="14"/>
      <c r="ORL853" s="14"/>
      <c r="ORM853" s="14"/>
      <c r="ORN853" s="14"/>
      <c r="ORO853" s="14"/>
      <c r="ORP853" s="14"/>
      <c r="ORQ853" s="14"/>
      <c r="ORR853" s="14"/>
      <c r="ORS853" s="14"/>
      <c r="ORT853" s="14"/>
      <c r="ORU853" s="14"/>
      <c r="ORV853" s="14"/>
      <c r="ORW853" s="14"/>
      <c r="ORX853" s="14"/>
      <c r="ORY853" s="14"/>
      <c r="ORZ853" s="14"/>
      <c r="OSA853" s="14"/>
      <c r="OSB853" s="14"/>
      <c r="OSC853" s="14"/>
      <c r="OSD853" s="14"/>
      <c r="OSE853" s="14"/>
      <c r="OSF853" s="14"/>
      <c r="OSG853" s="14"/>
      <c r="OSH853" s="14"/>
      <c r="OSI853" s="14"/>
      <c r="OSJ853" s="14"/>
      <c r="OSK853" s="14"/>
      <c r="OSL853" s="14"/>
      <c r="OSM853" s="14"/>
      <c r="OSN853" s="14"/>
      <c r="OSO853" s="14"/>
      <c r="OSP853" s="14"/>
      <c r="OSQ853" s="14"/>
      <c r="OSR853" s="14"/>
      <c r="OSS853" s="14"/>
      <c r="OST853" s="14"/>
      <c r="OSU853" s="14"/>
      <c r="OSV853" s="14"/>
      <c r="OSW853" s="14"/>
      <c r="OSX853" s="14"/>
      <c r="OSY853" s="14"/>
      <c r="OSZ853" s="14"/>
      <c r="OTA853" s="14"/>
      <c r="OTB853" s="14"/>
      <c r="OTC853" s="14"/>
      <c r="OTD853" s="14"/>
      <c r="OTE853" s="14"/>
      <c r="OTF853" s="14"/>
      <c r="OTG853" s="14"/>
      <c r="OTH853" s="14"/>
      <c r="OTI853" s="14"/>
      <c r="OTJ853" s="14"/>
      <c r="OTK853" s="14"/>
      <c r="OTL853" s="14"/>
      <c r="OTM853" s="14"/>
      <c r="OTN853" s="14"/>
      <c r="OTO853" s="14"/>
      <c r="OTP853" s="14"/>
      <c r="OTQ853" s="14"/>
      <c r="OTR853" s="14"/>
      <c r="OTS853" s="14"/>
      <c r="OTT853" s="14"/>
      <c r="OTU853" s="14"/>
      <c r="OTV853" s="14"/>
      <c r="OTW853" s="14"/>
      <c r="OTX853" s="14"/>
      <c r="OTY853" s="14"/>
      <c r="OTZ853" s="14"/>
      <c r="OUA853" s="14"/>
      <c r="OUB853" s="14"/>
      <c r="OUC853" s="14"/>
      <c r="OUD853" s="14"/>
      <c r="OUE853" s="14"/>
      <c r="OUF853" s="14"/>
      <c r="OUG853" s="14"/>
      <c r="OUH853" s="14"/>
      <c r="OUI853" s="14"/>
      <c r="OUJ853" s="14"/>
      <c r="OUK853" s="14"/>
      <c r="OUL853" s="14"/>
      <c r="OUM853" s="14"/>
      <c r="OUN853" s="14"/>
      <c r="OUO853" s="14"/>
      <c r="OUP853" s="14"/>
      <c r="OUQ853" s="14"/>
      <c r="OUR853" s="14"/>
      <c r="OUS853" s="14"/>
      <c r="OUT853" s="14"/>
      <c r="OUU853" s="14"/>
      <c r="OUV853" s="14"/>
      <c r="OUW853" s="14"/>
      <c r="OUX853" s="14"/>
      <c r="OUY853" s="14"/>
      <c r="OUZ853" s="14"/>
      <c r="OVA853" s="14"/>
      <c r="OVB853" s="14"/>
      <c r="OVC853" s="14"/>
      <c r="OVD853" s="14"/>
      <c r="OVE853" s="14"/>
      <c r="OVF853" s="14"/>
      <c r="OVG853" s="14"/>
      <c r="OVH853" s="14"/>
      <c r="OVI853" s="14"/>
      <c r="OVJ853" s="14"/>
      <c r="OVK853" s="14"/>
      <c r="OVL853" s="14"/>
      <c r="OVM853" s="14"/>
      <c r="OVN853" s="14"/>
      <c r="OVO853" s="14"/>
      <c r="OVP853" s="14"/>
      <c r="OVQ853" s="14"/>
      <c r="OVR853" s="14"/>
      <c r="OVS853" s="14"/>
      <c r="OVT853" s="14"/>
      <c r="OVU853" s="14"/>
      <c r="OVV853" s="14"/>
      <c r="OVW853" s="14"/>
      <c r="OVX853" s="14"/>
      <c r="OVY853" s="14"/>
      <c r="OVZ853" s="14"/>
      <c r="OWA853" s="14"/>
      <c r="OWB853" s="14"/>
      <c r="OWC853" s="14"/>
      <c r="OWD853" s="14"/>
      <c r="OWE853" s="14"/>
      <c r="OWF853" s="14"/>
      <c r="OWG853" s="14"/>
      <c r="OWH853" s="14"/>
      <c r="OWI853" s="14"/>
      <c r="OWJ853" s="14"/>
      <c r="OWK853" s="14"/>
      <c r="OWL853" s="14"/>
      <c r="OWM853" s="14"/>
      <c r="OWN853" s="14"/>
      <c r="OWO853" s="14"/>
      <c r="OWP853" s="14"/>
      <c r="OWQ853" s="14"/>
      <c r="OWR853" s="14"/>
      <c r="OWS853" s="14"/>
      <c r="OWT853" s="14"/>
      <c r="OWU853" s="14"/>
      <c r="OWV853" s="14"/>
      <c r="OWW853" s="14"/>
      <c r="OWX853" s="14"/>
      <c r="OWY853" s="14"/>
      <c r="OWZ853" s="14"/>
      <c r="OXA853" s="14"/>
      <c r="OXB853" s="14"/>
      <c r="OXC853" s="14"/>
      <c r="OXD853" s="14"/>
      <c r="OXE853" s="14"/>
      <c r="OXF853" s="14"/>
      <c r="OXG853" s="14"/>
      <c r="OXH853" s="14"/>
      <c r="OXI853" s="14"/>
      <c r="OXJ853" s="14"/>
      <c r="OXK853" s="14"/>
      <c r="OXL853" s="14"/>
      <c r="OXM853" s="14"/>
      <c r="OXN853" s="14"/>
      <c r="OXO853" s="14"/>
      <c r="OXP853" s="14"/>
      <c r="OXQ853" s="14"/>
      <c r="OXR853" s="14"/>
      <c r="OXS853" s="14"/>
      <c r="OXT853" s="14"/>
      <c r="OXU853" s="14"/>
      <c r="OXV853" s="14"/>
      <c r="OXW853" s="14"/>
      <c r="OXX853" s="14"/>
      <c r="OXY853" s="14"/>
      <c r="OXZ853" s="14"/>
      <c r="OYA853" s="14"/>
      <c r="OYB853" s="14"/>
      <c r="OYC853" s="14"/>
      <c r="OYD853" s="14"/>
      <c r="OYE853" s="14"/>
      <c r="OYF853" s="14"/>
      <c r="OYG853" s="14"/>
      <c r="OYH853" s="14"/>
      <c r="OYI853" s="14"/>
      <c r="OYJ853" s="14"/>
      <c r="OYK853" s="14"/>
      <c r="OYL853" s="14"/>
      <c r="OYM853" s="14"/>
      <c r="OYN853" s="14"/>
      <c r="OYO853" s="14"/>
      <c r="OYP853" s="14"/>
      <c r="OYQ853" s="14"/>
      <c r="OYR853" s="14"/>
      <c r="OYS853" s="14"/>
      <c r="OYT853" s="14"/>
      <c r="OYU853" s="14"/>
      <c r="OYV853" s="14"/>
      <c r="OYW853" s="14"/>
      <c r="OYX853" s="14"/>
      <c r="OYY853" s="14"/>
      <c r="OYZ853" s="14"/>
      <c r="OZA853" s="14"/>
      <c r="OZB853" s="14"/>
      <c r="OZC853" s="14"/>
      <c r="OZD853" s="14"/>
      <c r="OZE853" s="14"/>
      <c r="OZF853" s="14"/>
      <c r="OZG853" s="14"/>
      <c r="OZH853" s="14"/>
      <c r="OZI853" s="14"/>
      <c r="OZJ853" s="14"/>
      <c r="OZK853" s="14"/>
      <c r="OZL853" s="14"/>
      <c r="OZM853" s="14"/>
      <c r="OZN853" s="14"/>
      <c r="OZO853" s="14"/>
      <c r="OZP853" s="14"/>
      <c r="OZQ853" s="14"/>
      <c r="OZR853" s="14"/>
      <c r="OZS853" s="14"/>
      <c r="OZT853" s="14"/>
      <c r="OZU853" s="14"/>
      <c r="OZV853" s="14"/>
      <c r="OZW853" s="14"/>
      <c r="OZX853" s="14"/>
      <c r="OZY853" s="14"/>
      <c r="OZZ853" s="14"/>
      <c r="PAA853" s="14"/>
      <c r="PAB853" s="14"/>
      <c r="PAC853" s="14"/>
      <c r="PAD853" s="14"/>
      <c r="PAE853" s="14"/>
      <c r="PAF853" s="14"/>
      <c r="PAG853" s="14"/>
      <c r="PAH853" s="14"/>
      <c r="PAI853" s="14"/>
      <c r="PAJ853" s="14"/>
      <c r="PAK853" s="14"/>
      <c r="PAL853" s="14"/>
      <c r="PAM853" s="14"/>
      <c r="PAN853" s="14"/>
      <c r="PAO853" s="14"/>
      <c r="PAP853" s="14"/>
      <c r="PAQ853" s="14"/>
      <c r="PAR853" s="14"/>
      <c r="PAS853" s="14"/>
      <c r="PAT853" s="14"/>
      <c r="PAU853" s="14"/>
      <c r="PAV853" s="14"/>
      <c r="PAW853" s="14"/>
      <c r="PAX853" s="14"/>
      <c r="PAY853" s="14"/>
      <c r="PAZ853" s="14"/>
      <c r="PBA853" s="14"/>
      <c r="PBB853" s="14"/>
      <c r="PBC853" s="14"/>
      <c r="PBD853" s="14"/>
      <c r="PBE853" s="14"/>
      <c r="PBF853" s="14"/>
      <c r="PBG853" s="14"/>
      <c r="PBH853" s="14"/>
      <c r="PBI853" s="14"/>
      <c r="PBJ853" s="14"/>
      <c r="PBK853" s="14"/>
      <c r="PBL853" s="14"/>
      <c r="PBM853" s="14"/>
      <c r="PBN853" s="14"/>
      <c r="PBO853" s="14"/>
      <c r="PBP853" s="14"/>
      <c r="PBQ853" s="14"/>
      <c r="PBR853" s="14"/>
      <c r="PBS853" s="14"/>
      <c r="PBT853" s="14"/>
      <c r="PBU853" s="14"/>
      <c r="PBV853" s="14"/>
      <c r="PBW853" s="14"/>
      <c r="PBX853" s="14"/>
      <c r="PBY853" s="14"/>
      <c r="PBZ853" s="14"/>
      <c r="PCA853" s="14"/>
      <c r="PCB853" s="14"/>
      <c r="PCC853" s="14"/>
      <c r="PCD853" s="14"/>
      <c r="PCE853" s="14"/>
      <c r="PCF853" s="14"/>
      <c r="PCG853" s="14"/>
      <c r="PCH853" s="14"/>
      <c r="PCI853" s="14"/>
      <c r="PCJ853" s="14"/>
      <c r="PCK853" s="14"/>
      <c r="PCL853" s="14"/>
      <c r="PCM853" s="14"/>
      <c r="PCN853" s="14"/>
      <c r="PCO853" s="14"/>
      <c r="PCP853" s="14"/>
      <c r="PCQ853" s="14"/>
      <c r="PCR853" s="14"/>
      <c r="PCS853" s="14"/>
      <c r="PCT853" s="14"/>
      <c r="PCU853" s="14"/>
      <c r="PCV853" s="14"/>
      <c r="PCW853" s="14"/>
      <c r="PCX853" s="14"/>
      <c r="PCY853" s="14"/>
      <c r="PCZ853" s="14"/>
      <c r="PDA853" s="14"/>
      <c r="PDB853" s="14"/>
      <c r="PDC853" s="14"/>
      <c r="PDD853" s="14"/>
      <c r="PDE853" s="14"/>
      <c r="PDF853" s="14"/>
      <c r="PDG853" s="14"/>
      <c r="PDH853" s="14"/>
      <c r="PDI853" s="14"/>
      <c r="PDJ853" s="14"/>
      <c r="PDK853" s="14"/>
      <c r="PDL853" s="14"/>
      <c r="PDM853" s="14"/>
      <c r="PDN853" s="14"/>
      <c r="PDO853" s="14"/>
      <c r="PDP853" s="14"/>
      <c r="PDQ853" s="14"/>
      <c r="PDR853" s="14"/>
      <c r="PDS853" s="14"/>
      <c r="PDT853" s="14"/>
      <c r="PDU853" s="14"/>
      <c r="PDV853" s="14"/>
      <c r="PDW853" s="14"/>
      <c r="PDX853" s="14"/>
      <c r="PDY853" s="14"/>
      <c r="PDZ853" s="14"/>
      <c r="PEA853" s="14"/>
      <c r="PEB853" s="14"/>
      <c r="PEC853" s="14"/>
      <c r="PED853" s="14"/>
      <c r="PEE853" s="14"/>
      <c r="PEF853" s="14"/>
      <c r="PEG853" s="14"/>
      <c r="PEH853" s="14"/>
      <c r="PEI853" s="14"/>
      <c r="PEJ853" s="14"/>
      <c r="PEK853" s="14"/>
      <c r="PEL853" s="14"/>
      <c r="PEM853" s="14"/>
      <c r="PEN853" s="14"/>
      <c r="PEO853" s="14"/>
      <c r="PEP853" s="14"/>
      <c r="PEQ853" s="14"/>
      <c r="PER853" s="14"/>
      <c r="PES853" s="14"/>
      <c r="PET853" s="14"/>
      <c r="PEU853" s="14"/>
      <c r="PEV853" s="14"/>
      <c r="PEW853" s="14"/>
      <c r="PEX853" s="14"/>
      <c r="PEY853" s="14"/>
      <c r="PEZ853" s="14"/>
      <c r="PFA853" s="14"/>
      <c r="PFB853" s="14"/>
      <c r="PFC853" s="14"/>
      <c r="PFD853" s="14"/>
      <c r="PFE853" s="14"/>
      <c r="PFF853" s="14"/>
      <c r="PFG853" s="14"/>
      <c r="PFH853" s="14"/>
      <c r="PFI853" s="14"/>
      <c r="PFJ853" s="14"/>
      <c r="PFK853" s="14"/>
      <c r="PFL853" s="14"/>
      <c r="PFM853" s="14"/>
      <c r="PFN853" s="14"/>
      <c r="PFO853" s="14"/>
      <c r="PFP853" s="14"/>
      <c r="PFQ853" s="14"/>
      <c r="PFR853" s="14"/>
      <c r="PFS853" s="14"/>
      <c r="PFT853" s="14"/>
      <c r="PFU853" s="14"/>
      <c r="PFV853" s="14"/>
      <c r="PFW853" s="14"/>
      <c r="PFX853" s="14"/>
      <c r="PFY853" s="14"/>
      <c r="PFZ853" s="14"/>
      <c r="PGA853" s="14"/>
      <c r="PGB853" s="14"/>
      <c r="PGC853" s="14"/>
      <c r="PGD853" s="14"/>
      <c r="PGE853" s="14"/>
      <c r="PGF853" s="14"/>
      <c r="PGG853" s="14"/>
      <c r="PGH853" s="14"/>
      <c r="PGI853" s="14"/>
      <c r="PGJ853" s="14"/>
      <c r="PGK853" s="14"/>
      <c r="PGL853" s="14"/>
      <c r="PGM853" s="14"/>
      <c r="PGN853" s="14"/>
      <c r="PGO853" s="14"/>
      <c r="PGP853" s="14"/>
      <c r="PGQ853" s="14"/>
      <c r="PGR853" s="14"/>
      <c r="PGS853" s="14"/>
      <c r="PGT853" s="14"/>
      <c r="PGU853" s="14"/>
      <c r="PGV853" s="14"/>
      <c r="PGW853" s="14"/>
      <c r="PGX853" s="14"/>
      <c r="PGY853" s="14"/>
      <c r="PGZ853" s="14"/>
      <c r="PHA853" s="14"/>
      <c r="PHB853" s="14"/>
      <c r="PHC853" s="14"/>
      <c r="PHD853" s="14"/>
      <c r="PHE853" s="14"/>
      <c r="PHF853" s="14"/>
      <c r="PHG853" s="14"/>
      <c r="PHH853" s="14"/>
      <c r="PHI853" s="14"/>
      <c r="PHJ853" s="14"/>
      <c r="PHK853" s="14"/>
      <c r="PHL853" s="14"/>
      <c r="PHM853" s="14"/>
      <c r="PHN853" s="14"/>
      <c r="PHO853" s="14"/>
      <c r="PHP853" s="14"/>
      <c r="PHQ853" s="14"/>
      <c r="PHR853" s="14"/>
      <c r="PHS853" s="14"/>
      <c r="PHT853" s="14"/>
      <c r="PHU853" s="14"/>
      <c r="PHV853" s="14"/>
      <c r="PHW853" s="14"/>
      <c r="PHX853" s="14"/>
      <c r="PHY853" s="14"/>
      <c r="PHZ853" s="14"/>
      <c r="PIA853" s="14"/>
      <c r="PIB853" s="14"/>
      <c r="PIC853" s="14"/>
      <c r="PID853" s="14"/>
      <c r="PIE853" s="14"/>
      <c r="PIF853" s="14"/>
      <c r="PIG853" s="14"/>
      <c r="PIH853" s="14"/>
      <c r="PII853" s="14"/>
      <c r="PIJ853" s="14"/>
      <c r="PIK853" s="14"/>
      <c r="PIL853" s="14"/>
      <c r="PIM853" s="14"/>
      <c r="PIN853" s="14"/>
      <c r="PIO853" s="14"/>
      <c r="PIP853" s="14"/>
      <c r="PIQ853" s="14"/>
      <c r="PIR853" s="14"/>
      <c r="PIS853" s="14"/>
      <c r="PIT853" s="14"/>
      <c r="PIU853" s="14"/>
      <c r="PIV853" s="14"/>
      <c r="PIW853" s="14"/>
      <c r="PIX853" s="14"/>
      <c r="PIY853" s="14"/>
      <c r="PIZ853" s="14"/>
      <c r="PJA853" s="14"/>
      <c r="PJB853" s="14"/>
      <c r="PJC853" s="14"/>
      <c r="PJD853" s="14"/>
      <c r="PJE853" s="14"/>
      <c r="PJF853" s="14"/>
      <c r="PJG853" s="14"/>
      <c r="PJH853" s="14"/>
      <c r="PJI853" s="14"/>
      <c r="PJJ853" s="14"/>
      <c r="PJK853" s="14"/>
      <c r="PJL853" s="14"/>
      <c r="PJM853" s="14"/>
      <c r="PJN853" s="14"/>
      <c r="PJO853" s="14"/>
      <c r="PJP853" s="14"/>
      <c r="PJQ853" s="14"/>
      <c r="PJR853" s="14"/>
      <c r="PJS853" s="14"/>
      <c r="PJT853" s="14"/>
      <c r="PJU853" s="14"/>
      <c r="PJV853" s="14"/>
      <c r="PJW853" s="14"/>
      <c r="PJX853" s="14"/>
      <c r="PJY853" s="14"/>
      <c r="PJZ853" s="14"/>
      <c r="PKA853" s="14"/>
      <c r="PKB853" s="14"/>
      <c r="PKC853" s="14"/>
      <c r="PKD853" s="14"/>
      <c r="PKE853" s="14"/>
      <c r="PKF853" s="14"/>
      <c r="PKG853" s="14"/>
      <c r="PKH853" s="14"/>
      <c r="PKI853" s="14"/>
      <c r="PKJ853" s="14"/>
      <c r="PKK853" s="14"/>
      <c r="PKL853" s="14"/>
      <c r="PKM853" s="14"/>
      <c r="PKN853" s="14"/>
      <c r="PKO853" s="14"/>
      <c r="PKP853" s="14"/>
      <c r="PKQ853" s="14"/>
      <c r="PKR853" s="14"/>
      <c r="PKS853" s="14"/>
      <c r="PKT853" s="14"/>
      <c r="PKU853" s="14"/>
      <c r="PKV853" s="14"/>
      <c r="PKW853" s="14"/>
      <c r="PKX853" s="14"/>
      <c r="PKY853" s="14"/>
      <c r="PKZ853" s="14"/>
      <c r="PLA853" s="14"/>
      <c r="PLB853" s="14"/>
      <c r="PLC853" s="14"/>
      <c r="PLD853" s="14"/>
      <c r="PLE853" s="14"/>
      <c r="PLF853" s="14"/>
      <c r="PLG853" s="14"/>
      <c r="PLH853" s="14"/>
      <c r="PLI853" s="14"/>
      <c r="PLJ853" s="14"/>
      <c r="PLK853" s="14"/>
      <c r="PLL853" s="14"/>
      <c r="PLM853" s="14"/>
      <c r="PLN853" s="14"/>
      <c r="PLO853" s="14"/>
      <c r="PLP853" s="14"/>
      <c r="PLQ853" s="14"/>
      <c r="PLR853" s="14"/>
      <c r="PLS853" s="14"/>
      <c r="PLT853" s="14"/>
      <c r="PLU853" s="14"/>
      <c r="PLV853" s="14"/>
      <c r="PLW853" s="14"/>
      <c r="PLX853" s="14"/>
      <c r="PLY853" s="14"/>
      <c r="PLZ853" s="14"/>
      <c r="PMA853" s="14"/>
      <c r="PMB853" s="14"/>
      <c r="PMC853" s="14"/>
      <c r="PMD853" s="14"/>
      <c r="PME853" s="14"/>
      <c r="PMF853" s="14"/>
      <c r="PMG853" s="14"/>
      <c r="PMH853" s="14"/>
      <c r="PMI853" s="14"/>
      <c r="PMJ853" s="14"/>
      <c r="PMK853" s="14"/>
      <c r="PML853" s="14"/>
      <c r="PMM853" s="14"/>
      <c r="PMN853" s="14"/>
      <c r="PMO853" s="14"/>
      <c r="PMP853" s="14"/>
      <c r="PMQ853" s="14"/>
      <c r="PMR853" s="14"/>
      <c r="PMS853" s="14"/>
      <c r="PMT853" s="14"/>
      <c r="PMU853" s="14"/>
      <c r="PMV853" s="14"/>
      <c r="PMW853" s="14"/>
      <c r="PMX853" s="14"/>
      <c r="PMY853" s="14"/>
      <c r="PMZ853" s="14"/>
      <c r="PNA853" s="14"/>
      <c r="PNB853" s="14"/>
      <c r="PNC853" s="14"/>
      <c r="PND853" s="14"/>
      <c r="PNE853" s="14"/>
      <c r="PNF853" s="14"/>
      <c r="PNG853" s="14"/>
      <c r="PNH853" s="14"/>
      <c r="PNI853" s="14"/>
      <c r="PNJ853" s="14"/>
      <c r="PNK853" s="14"/>
      <c r="PNL853" s="14"/>
      <c r="PNM853" s="14"/>
      <c r="PNN853" s="14"/>
      <c r="PNO853" s="14"/>
      <c r="PNP853" s="14"/>
      <c r="PNQ853" s="14"/>
      <c r="PNR853" s="14"/>
      <c r="PNS853" s="14"/>
      <c r="PNT853" s="14"/>
      <c r="PNU853" s="14"/>
      <c r="PNV853" s="14"/>
      <c r="PNW853" s="14"/>
      <c r="PNX853" s="14"/>
      <c r="PNY853" s="14"/>
      <c r="PNZ853" s="14"/>
      <c r="POA853" s="14"/>
      <c r="POB853" s="14"/>
      <c r="POC853" s="14"/>
      <c r="POD853" s="14"/>
      <c r="POE853" s="14"/>
      <c r="POF853" s="14"/>
      <c r="POG853" s="14"/>
      <c r="POH853" s="14"/>
      <c r="POI853" s="14"/>
      <c r="POJ853" s="14"/>
      <c r="POK853" s="14"/>
      <c r="POL853" s="14"/>
      <c r="POM853" s="14"/>
      <c r="PON853" s="14"/>
      <c r="POO853" s="14"/>
      <c r="POP853" s="14"/>
      <c r="POQ853" s="14"/>
      <c r="POR853" s="14"/>
      <c r="POS853" s="14"/>
      <c r="POT853" s="14"/>
      <c r="POU853" s="14"/>
      <c r="POV853" s="14"/>
      <c r="POW853" s="14"/>
      <c r="POX853" s="14"/>
      <c r="POY853" s="14"/>
      <c r="POZ853" s="14"/>
      <c r="PPA853" s="14"/>
      <c r="PPB853" s="14"/>
      <c r="PPC853" s="14"/>
      <c r="PPD853" s="14"/>
      <c r="PPE853" s="14"/>
      <c r="PPF853" s="14"/>
      <c r="PPG853" s="14"/>
      <c r="PPH853" s="14"/>
      <c r="PPI853" s="14"/>
      <c r="PPJ853" s="14"/>
      <c r="PPK853" s="14"/>
      <c r="PPL853" s="14"/>
      <c r="PPM853" s="14"/>
      <c r="PPN853" s="14"/>
      <c r="PPO853" s="14"/>
      <c r="PPP853" s="14"/>
      <c r="PPQ853" s="14"/>
      <c r="PPR853" s="14"/>
      <c r="PPS853" s="14"/>
      <c r="PPT853" s="14"/>
      <c r="PPU853" s="14"/>
      <c r="PPV853" s="14"/>
      <c r="PPW853" s="14"/>
      <c r="PPX853" s="14"/>
      <c r="PPY853" s="14"/>
      <c r="PPZ853" s="14"/>
      <c r="PQA853" s="14"/>
      <c r="PQB853" s="14"/>
      <c r="PQC853" s="14"/>
      <c r="PQD853" s="14"/>
      <c r="PQE853" s="14"/>
      <c r="PQF853" s="14"/>
      <c r="PQG853" s="14"/>
      <c r="PQH853" s="14"/>
      <c r="PQI853" s="14"/>
      <c r="PQJ853" s="14"/>
      <c r="PQK853" s="14"/>
      <c r="PQL853" s="14"/>
      <c r="PQM853" s="14"/>
      <c r="PQN853" s="14"/>
      <c r="PQO853" s="14"/>
      <c r="PQP853" s="14"/>
      <c r="PQQ853" s="14"/>
      <c r="PQR853" s="14"/>
      <c r="PQS853" s="14"/>
      <c r="PQT853" s="14"/>
      <c r="PQU853" s="14"/>
      <c r="PQV853" s="14"/>
      <c r="PQW853" s="14"/>
      <c r="PQX853" s="14"/>
      <c r="PQY853" s="14"/>
      <c r="PQZ853" s="14"/>
      <c r="PRA853" s="14"/>
      <c r="PRB853" s="14"/>
      <c r="PRC853" s="14"/>
      <c r="PRD853" s="14"/>
      <c r="PRE853" s="14"/>
      <c r="PRF853" s="14"/>
      <c r="PRG853" s="14"/>
      <c r="PRH853" s="14"/>
      <c r="PRI853" s="14"/>
      <c r="PRJ853" s="14"/>
      <c r="PRK853" s="14"/>
      <c r="PRL853" s="14"/>
      <c r="PRM853" s="14"/>
      <c r="PRN853" s="14"/>
      <c r="PRO853" s="14"/>
      <c r="PRP853" s="14"/>
      <c r="PRQ853" s="14"/>
      <c r="PRR853" s="14"/>
      <c r="PRS853" s="14"/>
      <c r="PRT853" s="14"/>
      <c r="PRU853" s="14"/>
      <c r="PRV853" s="14"/>
      <c r="PRW853" s="14"/>
      <c r="PRX853" s="14"/>
      <c r="PRY853" s="14"/>
      <c r="PRZ853" s="14"/>
      <c r="PSA853" s="14"/>
      <c r="PSB853" s="14"/>
      <c r="PSC853" s="14"/>
      <c r="PSD853" s="14"/>
      <c r="PSE853" s="14"/>
      <c r="PSF853" s="14"/>
      <c r="PSG853" s="14"/>
      <c r="PSH853" s="14"/>
      <c r="PSI853" s="14"/>
      <c r="PSJ853" s="14"/>
      <c r="PSK853" s="14"/>
      <c r="PSL853" s="14"/>
      <c r="PSM853" s="14"/>
      <c r="PSN853" s="14"/>
      <c r="PSO853" s="14"/>
      <c r="PSP853" s="14"/>
      <c r="PSQ853" s="14"/>
      <c r="PSR853" s="14"/>
      <c r="PSS853" s="14"/>
      <c r="PST853" s="14"/>
      <c r="PSU853" s="14"/>
      <c r="PSV853" s="14"/>
      <c r="PSW853" s="14"/>
      <c r="PSX853" s="14"/>
      <c r="PSY853" s="14"/>
      <c r="PSZ853" s="14"/>
      <c r="PTA853" s="14"/>
      <c r="PTB853" s="14"/>
      <c r="PTC853" s="14"/>
      <c r="PTD853" s="14"/>
      <c r="PTE853" s="14"/>
      <c r="PTF853" s="14"/>
      <c r="PTG853" s="14"/>
      <c r="PTH853" s="14"/>
      <c r="PTI853" s="14"/>
      <c r="PTJ853" s="14"/>
      <c r="PTK853" s="14"/>
      <c r="PTL853" s="14"/>
      <c r="PTM853" s="14"/>
      <c r="PTN853" s="14"/>
      <c r="PTO853" s="14"/>
      <c r="PTP853" s="14"/>
      <c r="PTQ853" s="14"/>
      <c r="PTR853" s="14"/>
      <c r="PTS853" s="14"/>
      <c r="PTT853" s="14"/>
      <c r="PTU853" s="14"/>
      <c r="PTV853" s="14"/>
      <c r="PTW853" s="14"/>
      <c r="PTX853" s="14"/>
      <c r="PTY853" s="14"/>
      <c r="PTZ853" s="14"/>
      <c r="PUA853" s="14"/>
      <c r="PUB853" s="14"/>
      <c r="PUC853" s="14"/>
      <c r="PUD853" s="14"/>
      <c r="PUE853" s="14"/>
      <c r="PUF853" s="14"/>
      <c r="PUG853" s="14"/>
      <c r="PUH853" s="14"/>
      <c r="PUI853" s="14"/>
      <c r="PUJ853" s="14"/>
      <c r="PUK853" s="14"/>
      <c r="PUL853" s="14"/>
      <c r="PUM853" s="14"/>
      <c r="PUN853" s="14"/>
      <c r="PUO853" s="14"/>
      <c r="PUP853" s="14"/>
      <c r="PUQ853" s="14"/>
      <c r="PUR853" s="14"/>
      <c r="PUS853" s="14"/>
      <c r="PUT853" s="14"/>
      <c r="PUU853" s="14"/>
      <c r="PUV853" s="14"/>
      <c r="PUW853" s="14"/>
      <c r="PUX853" s="14"/>
      <c r="PUY853" s="14"/>
      <c r="PUZ853" s="14"/>
      <c r="PVA853" s="14"/>
      <c r="PVB853" s="14"/>
      <c r="PVC853" s="14"/>
      <c r="PVD853" s="14"/>
      <c r="PVE853" s="14"/>
      <c r="PVF853" s="14"/>
      <c r="PVG853" s="14"/>
      <c r="PVH853" s="14"/>
      <c r="PVI853" s="14"/>
      <c r="PVJ853" s="14"/>
      <c r="PVK853" s="14"/>
      <c r="PVL853" s="14"/>
      <c r="PVM853" s="14"/>
      <c r="PVN853" s="14"/>
      <c r="PVO853" s="14"/>
      <c r="PVP853" s="14"/>
      <c r="PVQ853" s="14"/>
      <c r="PVR853" s="14"/>
      <c r="PVS853" s="14"/>
      <c r="PVT853" s="14"/>
      <c r="PVU853" s="14"/>
      <c r="PVV853" s="14"/>
      <c r="PVW853" s="14"/>
      <c r="PVX853" s="14"/>
      <c r="PVY853" s="14"/>
      <c r="PVZ853" s="14"/>
      <c r="PWA853" s="14"/>
      <c r="PWB853" s="14"/>
      <c r="PWC853" s="14"/>
      <c r="PWD853" s="14"/>
      <c r="PWE853" s="14"/>
      <c r="PWF853" s="14"/>
      <c r="PWG853" s="14"/>
      <c r="PWH853" s="14"/>
      <c r="PWI853" s="14"/>
      <c r="PWJ853" s="14"/>
      <c r="PWK853" s="14"/>
      <c r="PWL853" s="14"/>
      <c r="PWM853" s="14"/>
      <c r="PWN853" s="14"/>
      <c r="PWO853" s="14"/>
      <c r="PWP853" s="14"/>
      <c r="PWQ853" s="14"/>
      <c r="PWR853" s="14"/>
      <c r="PWS853" s="14"/>
      <c r="PWT853" s="14"/>
      <c r="PWU853" s="14"/>
      <c r="PWV853" s="14"/>
      <c r="PWW853" s="14"/>
      <c r="PWX853" s="14"/>
      <c r="PWY853" s="14"/>
      <c r="PWZ853" s="14"/>
      <c r="PXA853" s="14"/>
      <c r="PXB853" s="14"/>
      <c r="PXC853" s="14"/>
      <c r="PXD853" s="14"/>
      <c r="PXE853" s="14"/>
      <c r="PXF853" s="14"/>
      <c r="PXG853" s="14"/>
      <c r="PXH853" s="14"/>
      <c r="PXI853" s="14"/>
      <c r="PXJ853" s="14"/>
      <c r="PXK853" s="14"/>
      <c r="PXL853" s="14"/>
      <c r="PXM853" s="14"/>
      <c r="PXN853" s="14"/>
      <c r="PXO853" s="14"/>
      <c r="PXP853" s="14"/>
      <c r="PXQ853" s="14"/>
      <c r="PXR853" s="14"/>
      <c r="PXS853" s="14"/>
      <c r="PXT853" s="14"/>
      <c r="PXU853" s="14"/>
      <c r="PXV853" s="14"/>
      <c r="PXW853" s="14"/>
      <c r="PXX853" s="14"/>
      <c r="PXY853" s="14"/>
      <c r="PXZ853" s="14"/>
      <c r="PYA853" s="14"/>
      <c r="PYB853" s="14"/>
      <c r="PYC853" s="14"/>
      <c r="PYD853" s="14"/>
      <c r="PYE853" s="14"/>
      <c r="PYF853" s="14"/>
      <c r="PYG853" s="14"/>
      <c r="PYH853" s="14"/>
      <c r="PYI853" s="14"/>
      <c r="PYJ853" s="14"/>
      <c r="PYK853" s="14"/>
      <c r="PYL853" s="14"/>
      <c r="PYM853" s="14"/>
      <c r="PYN853" s="14"/>
      <c r="PYO853" s="14"/>
      <c r="PYP853" s="14"/>
      <c r="PYQ853" s="14"/>
      <c r="PYR853" s="14"/>
      <c r="PYS853" s="14"/>
      <c r="PYT853" s="14"/>
      <c r="PYU853" s="14"/>
      <c r="PYV853" s="14"/>
      <c r="PYW853" s="14"/>
      <c r="PYX853" s="14"/>
      <c r="PYY853" s="14"/>
      <c r="PYZ853" s="14"/>
      <c r="PZA853" s="14"/>
      <c r="PZB853" s="14"/>
      <c r="PZC853" s="14"/>
      <c r="PZD853" s="14"/>
      <c r="PZE853" s="14"/>
      <c r="PZF853" s="14"/>
      <c r="PZG853" s="14"/>
      <c r="PZH853" s="14"/>
      <c r="PZI853" s="14"/>
      <c r="PZJ853" s="14"/>
      <c r="PZK853" s="14"/>
      <c r="PZL853" s="14"/>
      <c r="PZM853" s="14"/>
      <c r="PZN853" s="14"/>
      <c r="PZO853" s="14"/>
      <c r="PZP853" s="14"/>
      <c r="PZQ853" s="14"/>
      <c r="PZR853" s="14"/>
      <c r="PZS853" s="14"/>
      <c r="PZT853" s="14"/>
      <c r="PZU853" s="14"/>
      <c r="PZV853" s="14"/>
      <c r="PZW853" s="14"/>
      <c r="PZX853" s="14"/>
      <c r="PZY853" s="14"/>
      <c r="PZZ853" s="14"/>
      <c r="QAA853" s="14"/>
      <c r="QAB853" s="14"/>
      <c r="QAC853" s="14"/>
      <c r="QAD853" s="14"/>
      <c r="QAE853" s="14"/>
      <c r="QAF853" s="14"/>
      <c r="QAG853" s="14"/>
      <c r="QAH853" s="14"/>
      <c r="QAI853" s="14"/>
      <c r="QAJ853" s="14"/>
      <c r="QAK853" s="14"/>
      <c r="QAL853" s="14"/>
      <c r="QAM853" s="14"/>
      <c r="QAN853" s="14"/>
      <c r="QAO853" s="14"/>
      <c r="QAP853" s="14"/>
      <c r="QAQ853" s="14"/>
      <c r="QAR853" s="14"/>
      <c r="QAS853" s="14"/>
      <c r="QAT853" s="14"/>
      <c r="QAU853" s="14"/>
      <c r="QAV853" s="14"/>
      <c r="QAW853" s="14"/>
      <c r="QAX853" s="14"/>
      <c r="QAY853" s="14"/>
      <c r="QAZ853" s="14"/>
      <c r="QBA853" s="14"/>
      <c r="QBB853" s="14"/>
      <c r="QBC853" s="14"/>
      <c r="QBD853" s="14"/>
      <c r="QBE853" s="14"/>
      <c r="QBF853" s="14"/>
      <c r="QBG853" s="14"/>
      <c r="QBH853" s="14"/>
      <c r="QBI853" s="14"/>
      <c r="QBJ853" s="14"/>
      <c r="QBK853" s="14"/>
      <c r="QBL853" s="14"/>
      <c r="QBM853" s="14"/>
      <c r="QBN853" s="14"/>
      <c r="QBO853" s="14"/>
      <c r="QBP853" s="14"/>
      <c r="QBQ853" s="14"/>
      <c r="QBR853" s="14"/>
      <c r="QBS853" s="14"/>
      <c r="QBT853" s="14"/>
      <c r="QBU853" s="14"/>
      <c r="QBV853" s="14"/>
      <c r="QBW853" s="14"/>
      <c r="QBX853" s="14"/>
      <c r="QBY853" s="14"/>
      <c r="QBZ853" s="14"/>
      <c r="QCA853" s="14"/>
      <c r="QCB853" s="14"/>
      <c r="QCC853" s="14"/>
      <c r="QCD853" s="14"/>
      <c r="QCE853" s="14"/>
      <c r="QCF853" s="14"/>
      <c r="QCG853" s="14"/>
      <c r="QCH853" s="14"/>
      <c r="QCI853" s="14"/>
      <c r="QCJ853" s="14"/>
      <c r="QCK853" s="14"/>
      <c r="QCL853" s="14"/>
      <c r="QCM853" s="14"/>
      <c r="QCN853" s="14"/>
      <c r="QCO853" s="14"/>
      <c r="QCP853" s="14"/>
      <c r="QCQ853" s="14"/>
      <c r="QCR853" s="14"/>
      <c r="QCS853" s="14"/>
      <c r="QCT853" s="14"/>
      <c r="QCU853" s="14"/>
      <c r="QCV853" s="14"/>
      <c r="QCW853" s="14"/>
      <c r="QCX853" s="14"/>
      <c r="QCY853" s="14"/>
      <c r="QCZ853" s="14"/>
      <c r="QDA853" s="14"/>
      <c r="QDB853" s="14"/>
      <c r="QDC853" s="14"/>
      <c r="QDD853" s="14"/>
      <c r="QDE853" s="14"/>
      <c r="QDF853" s="14"/>
      <c r="QDG853" s="14"/>
      <c r="QDH853" s="14"/>
      <c r="QDI853" s="14"/>
      <c r="QDJ853" s="14"/>
      <c r="QDK853" s="14"/>
      <c r="QDL853" s="14"/>
      <c r="QDM853" s="14"/>
      <c r="QDN853" s="14"/>
      <c r="QDO853" s="14"/>
      <c r="QDP853" s="14"/>
      <c r="QDQ853" s="14"/>
      <c r="QDR853" s="14"/>
      <c r="QDS853" s="14"/>
      <c r="QDT853" s="14"/>
      <c r="QDU853" s="14"/>
      <c r="QDV853" s="14"/>
      <c r="QDW853" s="14"/>
      <c r="QDX853" s="14"/>
      <c r="QDY853" s="14"/>
      <c r="QDZ853" s="14"/>
      <c r="QEA853" s="14"/>
      <c r="QEB853" s="14"/>
      <c r="QEC853" s="14"/>
      <c r="QED853" s="14"/>
      <c r="QEE853" s="14"/>
      <c r="QEF853" s="14"/>
      <c r="QEG853" s="14"/>
      <c r="QEH853" s="14"/>
      <c r="QEI853" s="14"/>
      <c r="QEJ853" s="14"/>
      <c r="QEK853" s="14"/>
      <c r="QEL853" s="14"/>
      <c r="QEM853" s="14"/>
      <c r="QEN853" s="14"/>
      <c r="QEO853" s="14"/>
      <c r="QEP853" s="14"/>
      <c r="QEQ853" s="14"/>
      <c r="QER853" s="14"/>
      <c r="QES853" s="14"/>
      <c r="QET853" s="14"/>
      <c r="QEU853" s="14"/>
      <c r="QEV853" s="14"/>
      <c r="QEW853" s="14"/>
      <c r="QEX853" s="14"/>
      <c r="QEY853" s="14"/>
      <c r="QEZ853" s="14"/>
      <c r="QFA853" s="14"/>
      <c r="QFB853" s="14"/>
      <c r="QFC853" s="14"/>
      <c r="QFD853" s="14"/>
      <c r="QFE853" s="14"/>
      <c r="QFF853" s="14"/>
      <c r="QFG853" s="14"/>
      <c r="QFH853" s="14"/>
      <c r="QFI853" s="14"/>
      <c r="QFJ853" s="14"/>
      <c r="QFK853" s="14"/>
      <c r="QFL853" s="14"/>
      <c r="QFM853" s="14"/>
      <c r="QFN853" s="14"/>
      <c r="QFO853" s="14"/>
      <c r="QFP853" s="14"/>
      <c r="QFQ853" s="14"/>
      <c r="QFR853" s="14"/>
      <c r="QFS853" s="14"/>
      <c r="QFT853" s="14"/>
      <c r="QFU853" s="14"/>
      <c r="QFV853" s="14"/>
      <c r="QFW853" s="14"/>
      <c r="QFX853" s="14"/>
      <c r="QFY853" s="14"/>
      <c r="QFZ853" s="14"/>
      <c r="QGA853" s="14"/>
      <c r="QGB853" s="14"/>
      <c r="QGC853" s="14"/>
      <c r="QGD853" s="14"/>
      <c r="QGE853" s="14"/>
      <c r="QGF853" s="14"/>
      <c r="QGG853" s="14"/>
      <c r="QGH853" s="14"/>
      <c r="QGI853" s="14"/>
      <c r="QGJ853" s="14"/>
      <c r="QGK853" s="14"/>
      <c r="QGL853" s="14"/>
      <c r="QGM853" s="14"/>
      <c r="QGN853" s="14"/>
      <c r="QGO853" s="14"/>
      <c r="QGP853" s="14"/>
      <c r="QGQ853" s="14"/>
      <c r="QGR853" s="14"/>
      <c r="QGS853" s="14"/>
      <c r="QGT853" s="14"/>
      <c r="QGU853" s="14"/>
      <c r="QGV853" s="14"/>
      <c r="QGW853" s="14"/>
      <c r="QGX853" s="14"/>
      <c r="QGY853" s="14"/>
      <c r="QGZ853" s="14"/>
      <c r="QHA853" s="14"/>
      <c r="QHB853" s="14"/>
      <c r="QHC853" s="14"/>
      <c r="QHD853" s="14"/>
      <c r="QHE853" s="14"/>
      <c r="QHF853" s="14"/>
      <c r="QHG853" s="14"/>
      <c r="QHH853" s="14"/>
      <c r="QHI853" s="14"/>
      <c r="QHJ853" s="14"/>
      <c r="QHK853" s="14"/>
      <c r="QHL853" s="14"/>
      <c r="QHM853" s="14"/>
      <c r="QHN853" s="14"/>
      <c r="QHO853" s="14"/>
      <c r="QHP853" s="14"/>
      <c r="QHQ853" s="14"/>
      <c r="QHR853" s="14"/>
      <c r="QHS853" s="14"/>
      <c r="QHT853" s="14"/>
      <c r="QHU853" s="14"/>
      <c r="QHV853" s="14"/>
      <c r="QHW853" s="14"/>
      <c r="QHX853" s="14"/>
      <c r="QHY853" s="14"/>
      <c r="QHZ853" s="14"/>
      <c r="QIA853" s="14"/>
      <c r="QIB853" s="14"/>
      <c r="QIC853" s="14"/>
      <c r="QID853" s="14"/>
      <c r="QIE853" s="14"/>
      <c r="QIF853" s="14"/>
      <c r="QIG853" s="14"/>
      <c r="QIH853" s="14"/>
      <c r="QII853" s="14"/>
      <c r="QIJ853" s="14"/>
      <c r="QIK853" s="14"/>
      <c r="QIL853" s="14"/>
      <c r="QIM853" s="14"/>
      <c r="QIN853" s="14"/>
      <c r="QIO853" s="14"/>
      <c r="QIP853" s="14"/>
      <c r="QIQ853" s="14"/>
      <c r="QIR853" s="14"/>
      <c r="QIS853" s="14"/>
      <c r="QIT853" s="14"/>
      <c r="QIU853" s="14"/>
      <c r="QIV853" s="14"/>
      <c r="QIW853" s="14"/>
      <c r="QIX853" s="14"/>
      <c r="QIY853" s="14"/>
      <c r="QIZ853" s="14"/>
      <c r="QJA853" s="14"/>
      <c r="QJB853" s="14"/>
      <c r="QJC853" s="14"/>
      <c r="QJD853" s="14"/>
      <c r="QJE853" s="14"/>
      <c r="QJF853" s="14"/>
      <c r="QJG853" s="14"/>
      <c r="QJH853" s="14"/>
      <c r="QJI853" s="14"/>
      <c r="QJJ853" s="14"/>
      <c r="QJK853" s="14"/>
      <c r="QJL853" s="14"/>
      <c r="QJM853" s="14"/>
      <c r="QJN853" s="14"/>
      <c r="QJO853" s="14"/>
      <c r="QJP853" s="14"/>
      <c r="QJQ853" s="14"/>
      <c r="QJR853" s="14"/>
      <c r="QJS853" s="14"/>
      <c r="QJT853" s="14"/>
      <c r="QJU853" s="14"/>
      <c r="QJV853" s="14"/>
      <c r="QJW853" s="14"/>
      <c r="QJX853" s="14"/>
      <c r="QJY853" s="14"/>
      <c r="QJZ853" s="14"/>
      <c r="QKA853" s="14"/>
      <c r="QKB853" s="14"/>
      <c r="QKC853" s="14"/>
      <c r="QKD853" s="14"/>
      <c r="QKE853" s="14"/>
      <c r="QKF853" s="14"/>
      <c r="QKG853" s="14"/>
      <c r="QKH853" s="14"/>
      <c r="QKI853" s="14"/>
      <c r="QKJ853" s="14"/>
      <c r="QKK853" s="14"/>
      <c r="QKL853" s="14"/>
      <c r="QKM853" s="14"/>
      <c r="QKN853" s="14"/>
      <c r="QKO853" s="14"/>
      <c r="QKP853" s="14"/>
      <c r="QKQ853" s="14"/>
      <c r="QKR853" s="14"/>
      <c r="QKS853" s="14"/>
      <c r="QKT853" s="14"/>
      <c r="QKU853" s="14"/>
      <c r="QKV853" s="14"/>
      <c r="QKW853" s="14"/>
      <c r="QKX853" s="14"/>
      <c r="QKY853" s="14"/>
      <c r="QKZ853" s="14"/>
      <c r="QLA853" s="14"/>
      <c r="QLB853" s="14"/>
      <c r="QLC853" s="14"/>
      <c r="QLD853" s="14"/>
      <c r="QLE853" s="14"/>
      <c r="QLF853" s="14"/>
      <c r="QLG853" s="14"/>
      <c r="QLH853" s="14"/>
      <c r="QLI853" s="14"/>
      <c r="QLJ853" s="14"/>
      <c r="QLK853" s="14"/>
      <c r="QLL853" s="14"/>
      <c r="QLM853" s="14"/>
      <c r="QLN853" s="14"/>
      <c r="QLO853" s="14"/>
      <c r="QLP853" s="14"/>
      <c r="QLQ853" s="14"/>
      <c r="QLR853" s="14"/>
      <c r="QLS853" s="14"/>
      <c r="QLT853" s="14"/>
      <c r="QLU853" s="14"/>
      <c r="QLV853" s="14"/>
      <c r="QLW853" s="14"/>
      <c r="QLX853" s="14"/>
      <c r="QLY853" s="14"/>
      <c r="QLZ853" s="14"/>
      <c r="QMA853" s="14"/>
      <c r="QMB853" s="14"/>
      <c r="QMC853" s="14"/>
      <c r="QMD853" s="14"/>
      <c r="QME853" s="14"/>
      <c r="QMF853" s="14"/>
      <c r="QMG853" s="14"/>
      <c r="QMH853" s="14"/>
      <c r="QMI853" s="14"/>
      <c r="QMJ853" s="14"/>
      <c r="QMK853" s="14"/>
      <c r="QML853" s="14"/>
      <c r="QMM853" s="14"/>
      <c r="QMN853" s="14"/>
      <c r="QMO853" s="14"/>
      <c r="QMP853" s="14"/>
      <c r="QMQ853" s="14"/>
      <c r="QMR853" s="14"/>
      <c r="QMS853" s="14"/>
      <c r="QMT853" s="14"/>
      <c r="QMU853" s="14"/>
      <c r="QMV853" s="14"/>
      <c r="QMW853" s="14"/>
      <c r="QMX853" s="14"/>
      <c r="QMY853" s="14"/>
      <c r="QMZ853" s="14"/>
      <c r="QNA853" s="14"/>
      <c r="QNB853" s="14"/>
      <c r="QNC853" s="14"/>
      <c r="QND853" s="14"/>
      <c r="QNE853" s="14"/>
      <c r="QNF853" s="14"/>
      <c r="QNG853" s="14"/>
      <c r="QNH853" s="14"/>
      <c r="QNI853" s="14"/>
      <c r="QNJ853" s="14"/>
      <c r="QNK853" s="14"/>
      <c r="QNL853" s="14"/>
      <c r="QNM853" s="14"/>
      <c r="QNN853" s="14"/>
      <c r="QNO853" s="14"/>
      <c r="QNP853" s="14"/>
      <c r="QNQ853" s="14"/>
      <c r="QNR853" s="14"/>
      <c r="QNS853" s="14"/>
      <c r="QNT853" s="14"/>
      <c r="QNU853" s="14"/>
      <c r="QNV853" s="14"/>
      <c r="QNW853" s="14"/>
      <c r="QNX853" s="14"/>
      <c r="QNY853" s="14"/>
      <c r="QNZ853" s="14"/>
      <c r="QOA853" s="14"/>
      <c r="QOB853" s="14"/>
      <c r="QOC853" s="14"/>
      <c r="QOD853" s="14"/>
      <c r="QOE853" s="14"/>
      <c r="QOF853" s="14"/>
      <c r="QOG853" s="14"/>
      <c r="QOH853" s="14"/>
      <c r="QOI853" s="14"/>
      <c r="QOJ853" s="14"/>
      <c r="QOK853" s="14"/>
      <c r="QOL853" s="14"/>
      <c r="QOM853" s="14"/>
      <c r="QON853" s="14"/>
      <c r="QOO853" s="14"/>
      <c r="QOP853" s="14"/>
      <c r="QOQ853" s="14"/>
      <c r="QOR853" s="14"/>
      <c r="QOS853" s="14"/>
      <c r="QOT853" s="14"/>
      <c r="QOU853" s="14"/>
      <c r="QOV853" s="14"/>
      <c r="QOW853" s="14"/>
      <c r="QOX853" s="14"/>
      <c r="QOY853" s="14"/>
      <c r="QOZ853" s="14"/>
      <c r="QPA853" s="14"/>
      <c r="QPB853" s="14"/>
      <c r="QPC853" s="14"/>
      <c r="QPD853" s="14"/>
      <c r="QPE853" s="14"/>
      <c r="QPF853" s="14"/>
      <c r="QPG853" s="14"/>
      <c r="QPH853" s="14"/>
      <c r="QPI853" s="14"/>
      <c r="QPJ853" s="14"/>
      <c r="QPK853" s="14"/>
      <c r="QPL853" s="14"/>
      <c r="QPM853" s="14"/>
      <c r="QPN853" s="14"/>
      <c r="QPO853" s="14"/>
      <c r="QPP853" s="14"/>
      <c r="QPQ853" s="14"/>
      <c r="QPR853" s="14"/>
      <c r="QPS853" s="14"/>
      <c r="QPT853" s="14"/>
      <c r="QPU853" s="14"/>
      <c r="QPV853" s="14"/>
      <c r="QPW853" s="14"/>
      <c r="QPX853" s="14"/>
      <c r="QPY853" s="14"/>
      <c r="QPZ853" s="14"/>
      <c r="QQA853" s="14"/>
      <c r="QQB853" s="14"/>
      <c r="QQC853" s="14"/>
      <c r="QQD853" s="14"/>
      <c r="QQE853" s="14"/>
      <c r="QQF853" s="14"/>
      <c r="QQG853" s="14"/>
      <c r="QQH853" s="14"/>
      <c r="QQI853" s="14"/>
      <c r="QQJ853" s="14"/>
      <c r="QQK853" s="14"/>
      <c r="QQL853" s="14"/>
      <c r="QQM853" s="14"/>
      <c r="QQN853" s="14"/>
      <c r="QQO853" s="14"/>
      <c r="QQP853" s="14"/>
      <c r="QQQ853" s="14"/>
      <c r="QQR853" s="14"/>
      <c r="QQS853" s="14"/>
      <c r="QQT853" s="14"/>
      <c r="QQU853" s="14"/>
      <c r="QQV853" s="14"/>
      <c r="QQW853" s="14"/>
      <c r="QQX853" s="14"/>
      <c r="QQY853" s="14"/>
      <c r="QQZ853" s="14"/>
      <c r="QRA853" s="14"/>
      <c r="QRB853" s="14"/>
      <c r="QRC853" s="14"/>
      <c r="QRD853" s="14"/>
      <c r="QRE853" s="14"/>
      <c r="QRF853" s="14"/>
      <c r="QRG853" s="14"/>
      <c r="QRH853" s="14"/>
      <c r="QRI853" s="14"/>
      <c r="QRJ853" s="14"/>
      <c r="QRK853" s="14"/>
      <c r="QRL853" s="14"/>
      <c r="QRM853" s="14"/>
      <c r="QRN853" s="14"/>
      <c r="QRO853" s="14"/>
      <c r="QRP853" s="14"/>
      <c r="QRQ853" s="14"/>
      <c r="QRR853" s="14"/>
      <c r="QRS853" s="14"/>
      <c r="QRT853" s="14"/>
      <c r="QRU853" s="14"/>
      <c r="QRV853" s="14"/>
      <c r="QRW853" s="14"/>
      <c r="QRX853" s="14"/>
      <c r="QRY853" s="14"/>
      <c r="QRZ853" s="14"/>
      <c r="QSA853" s="14"/>
      <c r="QSB853" s="14"/>
      <c r="QSC853" s="14"/>
      <c r="QSD853" s="14"/>
      <c r="QSE853" s="14"/>
      <c r="QSF853" s="14"/>
      <c r="QSG853" s="14"/>
      <c r="QSH853" s="14"/>
      <c r="QSI853" s="14"/>
      <c r="QSJ853" s="14"/>
      <c r="QSK853" s="14"/>
      <c r="QSL853" s="14"/>
      <c r="QSM853" s="14"/>
      <c r="QSN853" s="14"/>
      <c r="QSO853" s="14"/>
      <c r="QSP853" s="14"/>
      <c r="QSQ853" s="14"/>
      <c r="QSR853" s="14"/>
      <c r="QSS853" s="14"/>
      <c r="QST853" s="14"/>
      <c r="QSU853" s="14"/>
      <c r="QSV853" s="14"/>
      <c r="QSW853" s="14"/>
      <c r="QSX853" s="14"/>
      <c r="QSY853" s="14"/>
      <c r="QSZ853" s="14"/>
      <c r="QTA853" s="14"/>
      <c r="QTB853" s="14"/>
      <c r="QTC853" s="14"/>
      <c r="QTD853" s="14"/>
      <c r="QTE853" s="14"/>
      <c r="QTF853" s="14"/>
      <c r="QTG853" s="14"/>
      <c r="QTH853" s="14"/>
      <c r="QTI853" s="14"/>
      <c r="QTJ853" s="14"/>
      <c r="QTK853" s="14"/>
      <c r="QTL853" s="14"/>
      <c r="QTM853" s="14"/>
      <c r="QTN853" s="14"/>
      <c r="QTO853" s="14"/>
      <c r="QTP853" s="14"/>
      <c r="QTQ853" s="14"/>
      <c r="QTR853" s="14"/>
      <c r="QTS853" s="14"/>
      <c r="QTT853" s="14"/>
      <c r="QTU853" s="14"/>
      <c r="QTV853" s="14"/>
      <c r="QTW853" s="14"/>
      <c r="QTX853" s="14"/>
      <c r="QTY853" s="14"/>
      <c r="QTZ853" s="14"/>
      <c r="QUA853" s="14"/>
      <c r="QUB853" s="14"/>
      <c r="QUC853" s="14"/>
      <c r="QUD853" s="14"/>
      <c r="QUE853" s="14"/>
      <c r="QUF853" s="14"/>
      <c r="QUG853" s="14"/>
      <c r="QUH853" s="14"/>
      <c r="QUI853" s="14"/>
      <c r="QUJ853" s="14"/>
      <c r="QUK853" s="14"/>
      <c r="QUL853" s="14"/>
      <c r="QUM853" s="14"/>
      <c r="QUN853" s="14"/>
      <c r="QUO853" s="14"/>
      <c r="QUP853" s="14"/>
      <c r="QUQ853" s="14"/>
      <c r="QUR853" s="14"/>
      <c r="QUS853" s="14"/>
      <c r="QUT853" s="14"/>
      <c r="QUU853" s="14"/>
      <c r="QUV853" s="14"/>
      <c r="QUW853" s="14"/>
      <c r="QUX853" s="14"/>
      <c r="QUY853" s="14"/>
      <c r="QUZ853" s="14"/>
      <c r="QVA853" s="14"/>
      <c r="QVB853" s="14"/>
      <c r="QVC853" s="14"/>
      <c r="QVD853" s="14"/>
      <c r="QVE853" s="14"/>
      <c r="QVF853" s="14"/>
      <c r="QVG853" s="14"/>
      <c r="QVH853" s="14"/>
      <c r="QVI853" s="14"/>
      <c r="QVJ853" s="14"/>
      <c r="QVK853" s="14"/>
      <c r="QVL853" s="14"/>
      <c r="QVM853" s="14"/>
      <c r="QVN853" s="14"/>
      <c r="QVO853" s="14"/>
      <c r="QVP853" s="14"/>
      <c r="QVQ853" s="14"/>
      <c r="QVR853" s="14"/>
      <c r="QVS853" s="14"/>
      <c r="QVT853" s="14"/>
      <c r="QVU853" s="14"/>
      <c r="QVV853" s="14"/>
      <c r="QVW853" s="14"/>
      <c r="QVX853" s="14"/>
      <c r="QVY853" s="14"/>
      <c r="QVZ853" s="14"/>
      <c r="QWA853" s="14"/>
      <c r="QWB853" s="14"/>
      <c r="QWC853" s="14"/>
      <c r="QWD853" s="14"/>
      <c r="QWE853" s="14"/>
      <c r="QWF853" s="14"/>
      <c r="QWG853" s="14"/>
      <c r="QWH853" s="14"/>
      <c r="QWI853" s="14"/>
      <c r="QWJ853" s="14"/>
      <c r="QWK853" s="14"/>
      <c r="QWL853" s="14"/>
      <c r="QWM853" s="14"/>
      <c r="QWN853" s="14"/>
      <c r="QWO853" s="14"/>
      <c r="QWP853" s="14"/>
      <c r="QWQ853" s="14"/>
      <c r="QWR853" s="14"/>
      <c r="QWS853" s="14"/>
      <c r="QWT853" s="14"/>
      <c r="QWU853" s="14"/>
      <c r="QWV853" s="14"/>
      <c r="QWW853" s="14"/>
      <c r="QWX853" s="14"/>
      <c r="QWY853" s="14"/>
      <c r="QWZ853" s="14"/>
      <c r="QXA853" s="14"/>
      <c r="QXB853" s="14"/>
      <c r="QXC853" s="14"/>
      <c r="QXD853" s="14"/>
      <c r="QXE853" s="14"/>
      <c r="QXF853" s="14"/>
      <c r="QXG853" s="14"/>
      <c r="QXH853" s="14"/>
      <c r="QXI853" s="14"/>
      <c r="QXJ853" s="14"/>
      <c r="QXK853" s="14"/>
      <c r="QXL853" s="14"/>
      <c r="QXM853" s="14"/>
      <c r="QXN853" s="14"/>
      <c r="QXO853" s="14"/>
      <c r="QXP853" s="14"/>
      <c r="QXQ853" s="14"/>
      <c r="QXR853" s="14"/>
      <c r="QXS853" s="14"/>
      <c r="QXT853" s="14"/>
      <c r="QXU853" s="14"/>
      <c r="QXV853" s="14"/>
      <c r="QXW853" s="14"/>
      <c r="QXX853" s="14"/>
      <c r="QXY853" s="14"/>
      <c r="QXZ853" s="14"/>
      <c r="QYA853" s="14"/>
      <c r="QYB853" s="14"/>
      <c r="QYC853" s="14"/>
      <c r="QYD853" s="14"/>
      <c r="QYE853" s="14"/>
      <c r="QYF853" s="14"/>
      <c r="QYG853" s="14"/>
      <c r="QYH853" s="14"/>
      <c r="QYI853" s="14"/>
      <c r="QYJ853" s="14"/>
      <c r="QYK853" s="14"/>
      <c r="QYL853" s="14"/>
      <c r="QYM853" s="14"/>
      <c r="QYN853" s="14"/>
      <c r="QYO853" s="14"/>
      <c r="QYP853" s="14"/>
      <c r="QYQ853" s="14"/>
      <c r="QYR853" s="14"/>
      <c r="QYS853" s="14"/>
      <c r="QYT853" s="14"/>
      <c r="QYU853" s="14"/>
      <c r="QYV853" s="14"/>
      <c r="QYW853" s="14"/>
      <c r="QYX853" s="14"/>
      <c r="QYY853" s="14"/>
      <c r="QYZ853" s="14"/>
      <c r="QZA853" s="14"/>
      <c r="QZB853" s="14"/>
      <c r="QZC853" s="14"/>
      <c r="QZD853" s="14"/>
      <c r="QZE853" s="14"/>
      <c r="QZF853" s="14"/>
      <c r="QZG853" s="14"/>
      <c r="QZH853" s="14"/>
      <c r="QZI853" s="14"/>
      <c r="QZJ853" s="14"/>
      <c r="QZK853" s="14"/>
      <c r="QZL853" s="14"/>
      <c r="QZM853" s="14"/>
      <c r="QZN853" s="14"/>
      <c r="QZO853" s="14"/>
      <c r="QZP853" s="14"/>
      <c r="QZQ853" s="14"/>
      <c r="QZR853" s="14"/>
      <c r="QZS853" s="14"/>
      <c r="QZT853" s="14"/>
      <c r="QZU853" s="14"/>
      <c r="QZV853" s="14"/>
      <c r="QZW853" s="14"/>
      <c r="QZX853" s="14"/>
      <c r="QZY853" s="14"/>
      <c r="QZZ853" s="14"/>
      <c r="RAA853" s="14"/>
      <c r="RAB853" s="14"/>
      <c r="RAC853" s="14"/>
      <c r="RAD853" s="14"/>
      <c r="RAE853" s="14"/>
      <c r="RAF853" s="14"/>
      <c r="RAG853" s="14"/>
      <c r="RAH853" s="14"/>
      <c r="RAI853" s="14"/>
      <c r="RAJ853" s="14"/>
      <c r="RAK853" s="14"/>
      <c r="RAL853" s="14"/>
      <c r="RAM853" s="14"/>
      <c r="RAN853" s="14"/>
      <c r="RAO853" s="14"/>
      <c r="RAP853" s="14"/>
      <c r="RAQ853" s="14"/>
      <c r="RAR853" s="14"/>
      <c r="RAS853" s="14"/>
      <c r="RAT853" s="14"/>
      <c r="RAU853" s="14"/>
      <c r="RAV853" s="14"/>
      <c r="RAW853" s="14"/>
      <c r="RAX853" s="14"/>
      <c r="RAY853" s="14"/>
      <c r="RAZ853" s="14"/>
      <c r="RBA853" s="14"/>
      <c r="RBB853" s="14"/>
      <c r="RBC853" s="14"/>
      <c r="RBD853" s="14"/>
      <c r="RBE853" s="14"/>
      <c r="RBF853" s="14"/>
      <c r="RBG853" s="14"/>
      <c r="RBH853" s="14"/>
      <c r="RBI853" s="14"/>
      <c r="RBJ853" s="14"/>
      <c r="RBK853" s="14"/>
      <c r="RBL853" s="14"/>
      <c r="RBM853" s="14"/>
      <c r="RBN853" s="14"/>
      <c r="RBO853" s="14"/>
      <c r="RBP853" s="14"/>
      <c r="RBQ853" s="14"/>
      <c r="RBR853" s="14"/>
      <c r="RBS853" s="14"/>
      <c r="RBT853" s="14"/>
      <c r="RBU853" s="14"/>
      <c r="RBV853" s="14"/>
      <c r="RBW853" s="14"/>
      <c r="RBX853" s="14"/>
      <c r="RBY853" s="14"/>
      <c r="RBZ853" s="14"/>
      <c r="RCA853" s="14"/>
      <c r="RCB853" s="14"/>
      <c r="RCC853" s="14"/>
      <c r="RCD853" s="14"/>
      <c r="RCE853" s="14"/>
      <c r="RCF853" s="14"/>
      <c r="RCG853" s="14"/>
      <c r="RCH853" s="14"/>
      <c r="RCI853" s="14"/>
      <c r="RCJ853" s="14"/>
      <c r="RCK853" s="14"/>
      <c r="RCL853" s="14"/>
      <c r="RCM853" s="14"/>
      <c r="RCN853" s="14"/>
      <c r="RCO853" s="14"/>
      <c r="RCP853" s="14"/>
      <c r="RCQ853" s="14"/>
      <c r="RCR853" s="14"/>
      <c r="RCS853" s="14"/>
      <c r="RCT853" s="14"/>
      <c r="RCU853" s="14"/>
      <c r="RCV853" s="14"/>
      <c r="RCW853" s="14"/>
      <c r="RCX853" s="14"/>
      <c r="RCY853" s="14"/>
      <c r="RCZ853" s="14"/>
      <c r="RDA853" s="14"/>
      <c r="RDB853" s="14"/>
      <c r="RDC853" s="14"/>
      <c r="RDD853" s="14"/>
      <c r="RDE853" s="14"/>
      <c r="RDF853" s="14"/>
      <c r="RDG853" s="14"/>
      <c r="RDH853" s="14"/>
      <c r="RDI853" s="14"/>
      <c r="RDJ853" s="14"/>
      <c r="RDK853" s="14"/>
      <c r="RDL853" s="14"/>
      <c r="RDM853" s="14"/>
      <c r="RDN853" s="14"/>
      <c r="RDO853" s="14"/>
      <c r="RDP853" s="14"/>
      <c r="RDQ853" s="14"/>
      <c r="RDR853" s="14"/>
      <c r="RDS853" s="14"/>
      <c r="RDT853" s="14"/>
      <c r="RDU853" s="14"/>
      <c r="RDV853" s="14"/>
      <c r="RDW853" s="14"/>
      <c r="RDX853" s="14"/>
      <c r="RDY853" s="14"/>
      <c r="RDZ853" s="14"/>
      <c r="REA853" s="14"/>
      <c r="REB853" s="14"/>
      <c r="REC853" s="14"/>
      <c r="RED853" s="14"/>
      <c r="REE853" s="14"/>
      <c r="REF853" s="14"/>
      <c r="REG853" s="14"/>
      <c r="REH853" s="14"/>
      <c r="REI853" s="14"/>
      <c r="REJ853" s="14"/>
      <c r="REK853" s="14"/>
      <c r="REL853" s="14"/>
      <c r="REM853" s="14"/>
      <c r="REN853" s="14"/>
      <c r="REO853" s="14"/>
      <c r="REP853" s="14"/>
      <c r="REQ853" s="14"/>
      <c r="RER853" s="14"/>
      <c r="RES853" s="14"/>
      <c r="RET853" s="14"/>
      <c r="REU853" s="14"/>
      <c r="REV853" s="14"/>
      <c r="REW853" s="14"/>
      <c r="REX853" s="14"/>
      <c r="REY853" s="14"/>
      <c r="REZ853" s="14"/>
      <c r="RFA853" s="14"/>
      <c r="RFB853" s="14"/>
      <c r="RFC853" s="14"/>
      <c r="RFD853" s="14"/>
      <c r="RFE853" s="14"/>
      <c r="RFF853" s="14"/>
      <c r="RFG853" s="14"/>
      <c r="RFH853" s="14"/>
      <c r="RFI853" s="14"/>
      <c r="RFJ853" s="14"/>
      <c r="RFK853" s="14"/>
      <c r="RFL853" s="14"/>
      <c r="RFM853" s="14"/>
      <c r="RFN853" s="14"/>
      <c r="RFO853" s="14"/>
      <c r="RFP853" s="14"/>
      <c r="RFQ853" s="14"/>
      <c r="RFR853" s="14"/>
      <c r="RFS853" s="14"/>
      <c r="RFT853" s="14"/>
      <c r="RFU853" s="14"/>
      <c r="RFV853" s="14"/>
      <c r="RFW853" s="14"/>
      <c r="RFX853" s="14"/>
      <c r="RFY853" s="14"/>
      <c r="RFZ853" s="14"/>
      <c r="RGA853" s="14"/>
      <c r="RGB853" s="14"/>
      <c r="RGC853" s="14"/>
      <c r="RGD853" s="14"/>
      <c r="RGE853" s="14"/>
      <c r="RGF853" s="14"/>
      <c r="RGG853" s="14"/>
      <c r="RGH853" s="14"/>
      <c r="RGI853" s="14"/>
      <c r="RGJ853" s="14"/>
      <c r="RGK853" s="14"/>
      <c r="RGL853" s="14"/>
      <c r="RGM853" s="14"/>
      <c r="RGN853" s="14"/>
      <c r="RGO853" s="14"/>
      <c r="RGP853" s="14"/>
      <c r="RGQ853" s="14"/>
      <c r="RGR853" s="14"/>
      <c r="RGS853" s="14"/>
      <c r="RGT853" s="14"/>
      <c r="RGU853" s="14"/>
      <c r="RGV853" s="14"/>
      <c r="RGW853" s="14"/>
      <c r="RGX853" s="14"/>
      <c r="RGY853" s="14"/>
      <c r="RGZ853" s="14"/>
      <c r="RHA853" s="14"/>
      <c r="RHB853" s="14"/>
      <c r="RHC853" s="14"/>
      <c r="RHD853" s="14"/>
      <c r="RHE853" s="14"/>
      <c r="RHF853" s="14"/>
      <c r="RHG853" s="14"/>
      <c r="RHH853" s="14"/>
      <c r="RHI853" s="14"/>
      <c r="RHJ853" s="14"/>
      <c r="RHK853" s="14"/>
      <c r="RHL853" s="14"/>
      <c r="RHM853" s="14"/>
      <c r="RHN853" s="14"/>
      <c r="RHO853" s="14"/>
      <c r="RHP853" s="14"/>
      <c r="RHQ853" s="14"/>
      <c r="RHR853" s="14"/>
      <c r="RHS853" s="14"/>
      <c r="RHT853" s="14"/>
      <c r="RHU853" s="14"/>
      <c r="RHV853" s="14"/>
      <c r="RHW853" s="14"/>
      <c r="RHX853" s="14"/>
      <c r="RHY853" s="14"/>
      <c r="RHZ853" s="14"/>
      <c r="RIA853" s="14"/>
      <c r="RIB853" s="14"/>
      <c r="RIC853" s="14"/>
      <c r="RID853" s="14"/>
      <c r="RIE853" s="14"/>
      <c r="RIF853" s="14"/>
      <c r="RIG853" s="14"/>
      <c r="RIH853" s="14"/>
      <c r="RII853" s="14"/>
      <c r="RIJ853" s="14"/>
      <c r="RIK853" s="14"/>
      <c r="RIL853" s="14"/>
      <c r="RIM853" s="14"/>
      <c r="RIN853" s="14"/>
      <c r="RIO853" s="14"/>
      <c r="RIP853" s="14"/>
      <c r="RIQ853" s="14"/>
      <c r="RIR853" s="14"/>
      <c r="RIS853" s="14"/>
      <c r="RIT853" s="14"/>
      <c r="RIU853" s="14"/>
      <c r="RIV853" s="14"/>
      <c r="RIW853" s="14"/>
      <c r="RIX853" s="14"/>
      <c r="RIY853" s="14"/>
      <c r="RIZ853" s="14"/>
      <c r="RJA853" s="14"/>
      <c r="RJB853" s="14"/>
      <c r="RJC853" s="14"/>
      <c r="RJD853" s="14"/>
      <c r="RJE853" s="14"/>
      <c r="RJF853" s="14"/>
      <c r="RJG853" s="14"/>
      <c r="RJH853" s="14"/>
      <c r="RJI853" s="14"/>
      <c r="RJJ853" s="14"/>
      <c r="RJK853" s="14"/>
      <c r="RJL853" s="14"/>
      <c r="RJM853" s="14"/>
      <c r="RJN853" s="14"/>
      <c r="RJO853" s="14"/>
      <c r="RJP853" s="14"/>
      <c r="RJQ853" s="14"/>
      <c r="RJR853" s="14"/>
      <c r="RJS853" s="14"/>
      <c r="RJT853" s="14"/>
      <c r="RJU853" s="14"/>
      <c r="RJV853" s="14"/>
      <c r="RJW853" s="14"/>
      <c r="RJX853" s="14"/>
      <c r="RJY853" s="14"/>
      <c r="RJZ853" s="14"/>
      <c r="RKA853" s="14"/>
      <c r="RKB853" s="14"/>
      <c r="RKC853" s="14"/>
      <c r="RKD853" s="14"/>
      <c r="RKE853" s="14"/>
      <c r="RKF853" s="14"/>
      <c r="RKG853" s="14"/>
      <c r="RKH853" s="14"/>
      <c r="RKI853" s="14"/>
      <c r="RKJ853" s="14"/>
      <c r="RKK853" s="14"/>
      <c r="RKL853" s="14"/>
      <c r="RKM853" s="14"/>
      <c r="RKN853" s="14"/>
      <c r="RKO853" s="14"/>
      <c r="RKP853" s="14"/>
      <c r="RKQ853" s="14"/>
      <c r="RKR853" s="14"/>
      <c r="RKS853" s="14"/>
      <c r="RKT853" s="14"/>
      <c r="RKU853" s="14"/>
      <c r="RKV853" s="14"/>
      <c r="RKW853" s="14"/>
      <c r="RKX853" s="14"/>
      <c r="RKY853" s="14"/>
      <c r="RKZ853" s="14"/>
      <c r="RLA853" s="14"/>
      <c r="RLB853" s="14"/>
      <c r="RLC853" s="14"/>
      <c r="RLD853" s="14"/>
      <c r="RLE853" s="14"/>
      <c r="RLF853" s="14"/>
      <c r="RLG853" s="14"/>
      <c r="RLH853" s="14"/>
      <c r="RLI853" s="14"/>
      <c r="RLJ853" s="14"/>
      <c r="RLK853" s="14"/>
      <c r="RLL853" s="14"/>
      <c r="RLM853" s="14"/>
      <c r="RLN853" s="14"/>
      <c r="RLO853" s="14"/>
      <c r="RLP853" s="14"/>
      <c r="RLQ853" s="14"/>
      <c r="RLR853" s="14"/>
      <c r="RLS853" s="14"/>
      <c r="RLT853" s="14"/>
      <c r="RLU853" s="14"/>
      <c r="RLV853" s="14"/>
      <c r="RLW853" s="14"/>
      <c r="RLX853" s="14"/>
      <c r="RLY853" s="14"/>
      <c r="RLZ853" s="14"/>
      <c r="RMA853" s="14"/>
      <c r="RMB853" s="14"/>
      <c r="RMC853" s="14"/>
      <c r="RMD853" s="14"/>
      <c r="RME853" s="14"/>
      <c r="RMF853" s="14"/>
      <c r="RMG853" s="14"/>
      <c r="RMH853" s="14"/>
      <c r="RMI853" s="14"/>
      <c r="RMJ853" s="14"/>
      <c r="RMK853" s="14"/>
      <c r="RML853" s="14"/>
      <c r="RMM853" s="14"/>
      <c r="RMN853" s="14"/>
      <c r="RMO853" s="14"/>
      <c r="RMP853" s="14"/>
      <c r="RMQ853" s="14"/>
      <c r="RMR853" s="14"/>
      <c r="RMS853" s="14"/>
      <c r="RMT853" s="14"/>
      <c r="RMU853" s="14"/>
      <c r="RMV853" s="14"/>
      <c r="RMW853" s="14"/>
      <c r="RMX853" s="14"/>
      <c r="RMY853" s="14"/>
      <c r="RMZ853" s="14"/>
      <c r="RNA853" s="14"/>
      <c r="RNB853" s="14"/>
      <c r="RNC853" s="14"/>
      <c r="RND853" s="14"/>
      <c r="RNE853" s="14"/>
      <c r="RNF853" s="14"/>
      <c r="RNG853" s="14"/>
      <c r="RNH853" s="14"/>
      <c r="RNI853" s="14"/>
      <c r="RNJ853" s="14"/>
      <c r="RNK853" s="14"/>
      <c r="RNL853" s="14"/>
      <c r="RNM853" s="14"/>
      <c r="RNN853" s="14"/>
      <c r="RNO853" s="14"/>
      <c r="RNP853" s="14"/>
      <c r="RNQ853" s="14"/>
      <c r="RNR853" s="14"/>
      <c r="RNS853" s="14"/>
      <c r="RNT853" s="14"/>
      <c r="RNU853" s="14"/>
      <c r="RNV853" s="14"/>
      <c r="RNW853" s="14"/>
      <c r="RNX853" s="14"/>
      <c r="RNY853" s="14"/>
      <c r="RNZ853" s="14"/>
      <c r="ROA853" s="14"/>
      <c r="ROB853" s="14"/>
      <c r="ROC853" s="14"/>
      <c r="ROD853" s="14"/>
      <c r="ROE853" s="14"/>
      <c r="ROF853" s="14"/>
      <c r="ROG853" s="14"/>
      <c r="ROH853" s="14"/>
      <c r="ROI853" s="14"/>
      <c r="ROJ853" s="14"/>
      <c r="ROK853" s="14"/>
      <c r="ROL853" s="14"/>
      <c r="ROM853" s="14"/>
      <c r="RON853" s="14"/>
      <c r="ROO853" s="14"/>
      <c r="ROP853" s="14"/>
      <c r="ROQ853" s="14"/>
      <c r="ROR853" s="14"/>
      <c r="ROS853" s="14"/>
      <c r="ROT853" s="14"/>
      <c r="ROU853" s="14"/>
      <c r="ROV853" s="14"/>
      <c r="ROW853" s="14"/>
      <c r="ROX853" s="14"/>
      <c r="ROY853" s="14"/>
      <c r="ROZ853" s="14"/>
      <c r="RPA853" s="14"/>
      <c r="RPB853" s="14"/>
      <c r="RPC853" s="14"/>
      <c r="RPD853" s="14"/>
      <c r="RPE853" s="14"/>
      <c r="RPF853" s="14"/>
      <c r="RPG853" s="14"/>
      <c r="RPH853" s="14"/>
      <c r="RPI853" s="14"/>
      <c r="RPJ853" s="14"/>
      <c r="RPK853" s="14"/>
      <c r="RPL853" s="14"/>
      <c r="RPM853" s="14"/>
      <c r="RPN853" s="14"/>
      <c r="RPO853" s="14"/>
      <c r="RPP853" s="14"/>
      <c r="RPQ853" s="14"/>
      <c r="RPR853" s="14"/>
      <c r="RPS853" s="14"/>
      <c r="RPT853" s="14"/>
      <c r="RPU853" s="14"/>
      <c r="RPV853" s="14"/>
      <c r="RPW853" s="14"/>
      <c r="RPX853" s="14"/>
      <c r="RPY853" s="14"/>
      <c r="RPZ853" s="14"/>
      <c r="RQA853" s="14"/>
      <c r="RQB853" s="14"/>
      <c r="RQC853" s="14"/>
      <c r="RQD853" s="14"/>
      <c r="RQE853" s="14"/>
      <c r="RQF853" s="14"/>
      <c r="RQG853" s="14"/>
      <c r="RQH853" s="14"/>
      <c r="RQI853" s="14"/>
      <c r="RQJ853" s="14"/>
      <c r="RQK853" s="14"/>
      <c r="RQL853" s="14"/>
      <c r="RQM853" s="14"/>
      <c r="RQN853" s="14"/>
      <c r="RQO853" s="14"/>
      <c r="RQP853" s="14"/>
      <c r="RQQ853" s="14"/>
      <c r="RQR853" s="14"/>
      <c r="RQS853" s="14"/>
      <c r="RQT853" s="14"/>
      <c r="RQU853" s="14"/>
      <c r="RQV853" s="14"/>
      <c r="RQW853" s="14"/>
      <c r="RQX853" s="14"/>
      <c r="RQY853" s="14"/>
      <c r="RQZ853" s="14"/>
      <c r="RRA853" s="14"/>
      <c r="RRB853" s="14"/>
      <c r="RRC853" s="14"/>
      <c r="RRD853" s="14"/>
      <c r="RRE853" s="14"/>
      <c r="RRF853" s="14"/>
      <c r="RRG853" s="14"/>
      <c r="RRH853" s="14"/>
      <c r="RRI853" s="14"/>
      <c r="RRJ853" s="14"/>
      <c r="RRK853" s="14"/>
      <c r="RRL853" s="14"/>
      <c r="RRM853" s="14"/>
      <c r="RRN853" s="14"/>
      <c r="RRO853" s="14"/>
      <c r="RRP853" s="14"/>
      <c r="RRQ853" s="14"/>
      <c r="RRR853" s="14"/>
      <c r="RRS853" s="14"/>
      <c r="RRT853" s="14"/>
      <c r="RRU853" s="14"/>
      <c r="RRV853" s="14"/>
      <c r="RRW853" s="14"/>
      <c r="RRX853" s="14"/>
      <c r="RRY853" s="14"/>
      <c r="RRZ853" s="14"/>
      <c r="RSA853" s="14"/>
      <c r="RSB853" s="14"/>
      <c r="RSC853" s="14"/>
      <c r="RSD853" s="14"/>
      <c r="RSE853" s="14"/>
      <c r="RSF853" s="14"/>
      <c r="RSG853" s="14"/>
      <c r="RSH853" s="14"/>
      <c r="RSI853" s="14"/>
      <c r="RSJ853" s="14"/>
      <c r="RSK853" s="14"/>
      <c r="RSL853" s="14"/>
      <c r="RSM853" s="14"/>
      <c r="RSN853" s="14"/>
      <c r="RSO853" s="14"/>
      <c r="RSP853" s="14"/>
      <c r="RSQ853" s="14"/>
      <c r="RSR853" s="14"/>
      <c r="RSS853" s="14"/>
      <c r="RST853" s="14"/>
      <c r="RSU853" s="14"/>
      <c r="RSV853" s="14"/>
      <c r="RSW853" s="14"/>
      <c r="RSX853" s="14"/>
      <c r="RSY853" s="14"/>
      <c r="RSZ853" s="14"/>
      <c r="RTA853" s="14"/>
      <c r="RTB853" s="14"/>
      <c r="RTC853" s="14"/>
      <c r="RTD853" s="14"/>
      <c r="RTE853" s="14"/>
      <c r="RTF853" s="14"/>
      <c r="RTG853" s="14"/>
      <c r="RTH853" s="14"/>
      <c r="RTI853" s="14"/>
      <c r="RTJ853" s="14"/>
      <c r="RTK853" s="14"/>
      <c r="RTL853" s="14"/>
      <c r="RTM853" s="14"/>
      <c r="RTN853" s="14"/>
      <c r="RTO853" s="14"/>
      <c r="RTP853" s="14"/>
      <c r="RTQ853" s="14"/>
      <c r="RTR853" s="14"/>
      <c r="RTS853" s="14"/>
      <c r="RTT853" s="14"/>
      <c r="RTU853" s="14"/>
      <c r="RTV853" s="14"/>
      <c r="RTW853" s="14"/>
      <c r="RTX853" s="14"/>
      <c r="RTY853" s="14"/>
      <c r="RTZ853" s="14"/>
      <c r="RUA853" s="14"/>
      <c r="RUB853" s="14"/>
      <c r="RUC853" s="14"/>
      <c r="RUD853" s="14"/>
      <c r="RUE853" s="14"/>
      <c r="RUF853" s="14"/>
      <c r="RUG853" s="14"/>
      <c r="RUH853" s="14"/>
      <c r="RUI853" s="14"/>
      <c r="RUJ853" s="14"/>
      <c r="RUK853" s="14"/>
      <c r="RUL853" s="14"/>
      <c r="RUM853" s="14"/>
      <c r="RUN853" s="14"/>
      <c r="RUO853" s="14"/>
      <c r="RUP853" s="14"/>
      <c r="RUQ853" s="14"/>
      <c r="RUR853" s="14"/>
      <c r="RUS853" s="14"/>
      <c r="RUT853" s="14"/>
      <c r="RUU853" s="14"/>
      <c r="RUV853" s="14"/>
      <c r="RUW853" s="14"/>
      <c r="RUX853" s="14"/>
      <c r="RUY853" s="14"/>
      <c r="RUZ853" s="14"/>
      <c r="RVA853" s="14"/>
      <c r="RVB853" s="14"/>
      <c r="RVC853" s="14"/>
      <c r="RVD853" s="14"/>
      <c r="RVE853" s="14"/>
      <c r="RVF853" s="14"/>
      <c r="RVG853" s="14"/>
      <c r="RVH853" s="14"/>
      <c r="RVI853" s="14"/>
      <c r="RVJ853" s="14"/>
      <c r="RVK853" s="14"/>
      <c r="RVL853" s="14"/>
      <c r="RVM853" s="14"/>
      <c r="RVN853" s="14"/>
      <c r="RVO853" s="14"/>
      <c r="RVP853" s="14"/>
      <c r="RVQ853" s="14"/>
      <c r="RVR853" s="14"/>
      <c r="RVS853" s="14"/>
      <c r="RVT853" s="14"/>
      <c r="RVU853" s="14"/>
      <c r="RVV853" s="14"/>
      <c r="RVW853" s="14"/>
      <c r="RVX853" s="14"/>
      <c r="RVY853" s="14"/>
      <c r="RVZ853" s="14"/>
      <c r="RWA853" s="14"/>
      <c r="RWB853" s="14"/>
      <c r="RWC853" s="14"/>
      <c r="RWD853" s="14"/>
      <c r="RWE853" s="14"/>
      <c r="RWF853" s="14"/>
      <c r="RWG853" s="14"/>
      <c r="RWH853" s="14"/>
      <c r="RWI853" s="14"/>
      <c r="RWJ853" s="14"/>
      <c r="RWK853" s="14"/>
      <c r="RWL853" s="14"/>
      <c r="RWM853" s="14"/>
      <c r="RWN853" s="14"/>
      <c r="RWO853" s="14"/>
      <c r="RWP853" s="14"/>
      <c r="RWQ853" s="14"/>
      <c r="RWR853" s="14"/>
      <c r="RWS853" s="14"/>
      <c r="RWT853" s="14"/>
      <c r="RWU853" s="14"/>
      <c r="RWV853" s="14"/>
      <c r="RWW853" s="14"/>
      <c r="RWX853" s="14"/>
      <c r="RWY853" s="14"/>
      <c r="RWZ853" s="14"/>
      <c r="RXA853" s="14"/>
      <c r="RXB853" s="14"/>
      <c r="RXC853" s="14"/>
      <c r="RXD853" s="14"/>
      <c r="RXE853" s="14"/>
      <c r="RXF853" s="14"/>
      <c r="RXG853" s="14"/>
      <c r="RXH853" s="14"/>
      <c r="RXI853" s="14"/>
      <c r="RXJ853" s="14"/>
      <c r="RXK853" s="14"/>
      <c r="RXL853" s="14"/>
      <c r="RXM853" s="14"/>
      <c r="RXN853" s="14"/>
      <c r="RXO853" s="14"/>
      <c r="RXP853" s="14"/>
      <c r="RXQ853" s="14"/>
      <c r="RXR853" s="14"/>
      <c r="RXS853" s="14"/>
      <c r="RXT853" s="14"/>
      <c r="RXU853" s="14"/>
      <c r="RXV853" s="14"/>
      <c r="RXW853" s="14"/>
      <c r="RXX853" s="14"/>
      <c r="RXY853" s="14"/>
      <c r="RXZ853" s="14"/>
      <c r="RYA853" s="14"/>
      <c r="RYB853" s="14"/>
      <c r="RYC853" s="14"/>
      <c r="RYD853" s="14"/>
      <c r="RYE853" s="14"/>
      <c r="RYF853" s="14"/>
      <c r="RYG853" s="14"/>
      <c r="RYH853" s="14"/>
      <c r="RYI853" s="14"/>
      <c r="RYJ853" s="14"/>
      <c r="RYK853" s="14"/>
      <c r="RYL853" s="14"/>
      <c r="RYM853" s="14"/>
      <c r="RYN853" s="14"/>
      <c r="RYO853" s="14"/>
      <c r="RYP853" s="14"/>
      <c r="RYQ853" s="14"/>
      <c r="RYR853" s="14"/>
      <c r="RYS853" s="14"/>
      <c r="RYT853" s="14"/>
      <c r="RYU853" s="14"/>
      <c r="RYV853" s="14"/>
      <c r="RYW853" s="14"/>
      <c r="RYX853" s="14"/>
      <c r="RYY853" s="14"/>
      <c r="RYZ853" s="14"/>
      <c r="RZA853" s="14"/>
      <c r="RZB853" s="14"/>
      <c r="RZC853" s="14"/>
      <c r="RZD853" s="14"/>
      <c r="RZE853" s="14"/>
      <c r="RZF853" s="14"/>
      <c r="RZG853" s="14"/>
      <c r="RZH853" s="14"/>
      <c r="RZI853" s="14"/>
      <c r="RZJ853" s="14"/>
      <c r="RZK853" s="14"/>
      <c r="RZL853" s="14"/>
      <c r="RZM853" s="14"/>
      <c r="RZN853" s="14"/>
      <c r="RZO853" s="14"/>
      <c r="RZP853" s="14"/>
      <c r="RZQ853" s="14"/>
      <c r="RZR853" s="14"/>
      <c r="RZS853" s="14"/>
      <c r="RZT853" s="14"/>
      <c r="RZU853" s="14"/>
      <c r="RZV853" s="14"/>
      <c r="RZW853" s="14"/>
      <c r="RZX853" s="14"/>
      <c r="RZY853" s="14"/>
      <c r="RZZ853" s="14"/>
      <c r="SAA853" s="14"/>
      <c r="SAB853" s="14"/>
      <c r="SAC853" s="14"/>
      <c r="SAD853" s="14"/>
      <c r="SAE853" s="14"/>
      <c r="SAF853" s="14"/>
      <c r="SAG853" s="14"/>
      <c r="SAH853" s="14"/>
      <c r="SAI853" s="14"/>
      <c r="SAJ853" s="14"/>
      <c r="SAK853" s="14"/>
      <c r="SAL853" s="14"/>
      <c r="SAM853" s="14"/>
      <c r="SAN853" s="14"/>
      <c r="SAO853" s="14"/>
      <c r="SAP853" s="14"/>
      <c r="SAQ853" s="14"/>
      <c r="SAR853" s="14"/>
      <c r="SAS853" s="14"/>
      <c r="SAT853" s="14"/>
      <c r="SAU853" s="14"/>
      <c r="SAV853" s="14"/>
      <c r="SAW853" s="14"/>
      <c r="SAX853" s="14"/>
      <c r="SAY853" s="14"/>
      <c r="SAZ853" s="14"/>
      <c r="SBA853" s="14"/>
      <c r="SBB853" s="14"/>
      <c r="SBC853" s="14"/>
      <c r="SBD853" s="14"/>
      <c r="SBE853" s="14"/>
      <c r="SBF853" s="14"/>
      <c r="SBG853" s="14"/>
      <c r="SBH853" s="14"/>
      <c r="SBI853" s="14"/>
      <c r="SBJ853" s="14"/>
      <c r="SBK853" s="14"/>
      <c r="SBL853" s="14"/>
      <c r="SBM853" s="14"/>
      <c r="SBN853" s="14"/>
      <c r="SBO853" s="14"/>
      <c r="SBP853" s="14"/>
      <c r="SBQ853" s="14"/>
      <c r="SBR853" s="14"/>
      <c r="SBS853" s="14"/>
      <c r="SBT853" s="14"/>
      <c r="SBU853" s="14"/>
      <c r="SBV853" s="14"/>
      <c r="SBW853" s="14"/>
      <c r="SBX853" s="14"/>
      <c r="SBY853" s="14"/>
      <c r="SBZ853" s="14"/>
      <c r="SCA853" s="14"/>
      <c r="SCB853" s="14"/>
      <c r="SCC853" s="14"/>
      <c r="SCD853" s="14"/>
      <c r="SCE853" s="14"/>
      <c r="SCF853" s="14"/>
      <c r="SCG853" s="14"/>
      <c r="SCH853" s="14"/>
      <c r="SCI853" s="14"/>
      <c r="SCJ853" s="14"/>
      <c r="SCK853" s="14"/>
      <c r="SCL853" s="14"/>
      <c r="SCM853" s="14"/>
      <c r="SCN853" s="14"/>
      <c r="SCO853" s="14"/>
      <c r="SCP853" s="14"/>
      <c r="SCQ853" s="14"/>
      <c r="SCR853" s="14"/>
      <c r="SCS853" s="14"/>
      <c r="SCT853" s="14"/>
      <c r="SCU853" s="14"/>
      <c r="SCV853" s="14"/>
      <c r="SCW853" s="14"/>
      <c r="SCX853" s="14"/>
      <c r="SCY853" s="14"/>
      <c r="SCZ853" s="14"/>
      <c r="SDA853" s="14"/>
      <c r="SDB853" s="14"/>
      <c r="SDC853" s="14"/>
      <c r="SDD853" s="14"/>
      <c r="SDE853" s="14"/>
      <c r="SDF853" s="14"/>
      <c r="SDG853" s="14"/>
      <c r="SDH853" s="14"/>
      <c r="SDI853" s="14"/>
      <c r="SDJ853" s="14"/>
      <c r="SDK853" s="14"/>
      <c r="SDL853" s="14"/>
      <c r="SDM853" s="14"/>
      <c r="SDN853" s="14"/>
      <c r="SDO853" s="14"/>
      <c r="SDP853" s="14"/>
      <c r="SDQ853" s="14"/>
      <c r="SDR853" s="14"/>
      <c r="SDS853" s="14"/>
      <c r="SDT853" s="14"/>
      <c r="SDU853" s="14"/>
      <c r="SDV853" s="14"/>
      <c r="SDW853" s="14"/>
      <c r="SDX853" s="14"/>
      <c r="SDY853" s="14"/>
      <c r="SDZ853" s="14"/>
      <c r="SEA853" s="14"/>
      <c r="SEB853" s="14"/>
      <c r="SEC853" s="14"/>
      <c r="SED853" s="14"/>
      <c r="SEE853" s="14"/>
      <c r="SEF853" s="14"/>
      <c r="SEG853" s="14"/>
      <c r="SEH853" s="14"/>
      <c r="SEI853" s="14"/>
      <c r="SEJ853" s="14"/>
      <c r="SEK853" s="14"/>
      <c r="SEL853" s="14"/>
      <c r="SEM853" s="14"/>
      <c r="SEN853" s="14"/>
      <c r="SEO853" s="14"/>
      <c r="SEP853" s="14"/>
      <c r="SEQ853" s="14"/>
      <c r="SER853" s="14"/>
      <c r="SES853" s="14"/>
      <c r="SET853" s="14"/>
      <c r="SEU853" s="14"/>
      <c r="SEV853" s="14"/>
      <c r="SEW853" s="14"/>
      <c r="SEX853" s="14"/>
      <c r="SEY853" s="14"/>
      <c r="SEZ853" s="14"/>
      <c r="SFA853" s="14"/>
      <c r="SFB853" s="14"/>
      <c r="SFC853" s="14"/>
      <c r="SFD853" s="14"/>
      <c r="SFE853" s="14"/>
      <c r="SFF853" s="14"/>
      <c r="SFG853" s="14"/>
      <c r="SFH853" s="14"/>
      <c r="SFI853" s="14"/>
      <c r="SFJ853" s="14"/>
      <c r="SFK853" s="14"/>
      <c r="SFL853" s="14"/>
      <c r="SFM853" s="14"/>
      <c r="SFN853" s="14"/>
      <c r="SFO853" s="14"/>
      <c r="SFP853" s="14"/>
      <c r="SFQ853" s="14"/>
      <c r="SFR853" s="14"/>
      <c r="SFS853" s="14"/>
      <c r="SFT853" s="14"/>
      <c r="SFU853" s="14"/>
      <c r="SFV853" s="14"/>
      <c r="SFW853" s="14"/>
      <c r="SFX853" s="14"/>
      <c r="SFY853" s="14"/>
      <c r="SFZ853" s="14"/>
      <c r="SGA853" s="14"/>
      <c r="SGB853" s="14"/>
      <c r="SGC853" s="14"/>
      <c r="SGD853" s="14"/>
      <c r="SGE853" s="14"/>
      <c r="SGF853" s="14"/>
      <c r="SGG853" s="14"/>
      <c r="SGH853" s="14"/>
      <c r="SGI853" s="14"/>
      <c r="SGJ853" s="14"/>
      <c r="SGK853" s="14"/>
      <c r="SGL853" s="14"/>
      <c r="SGM853" s="14"/>
      <c r="SGN853" s="14"/>
      <c r="SGO853" s="14"/>
      <c r="SGP853" s="14"/>
      <c r="SGQ853" s="14"/>
      <c r="SGR853" s="14"/>
      <c r="SGS853" s="14"/>
      <c r="SGT853" s="14"/>
      <c r="SGU853" s="14"/>
      <c r="SGV853" s="14"/>
      <c r="SGW853" s="14"/>
      <c r="SGX853" s="14"/>
      <c r="SGY853" s="14"/>
      <c r="SGZ853" s="14"/>
      <c r="SHA853" s="14"/>
      <c r="SHB853" s="14"/>
      <c r="SHC853" s="14"/>
      <c r="SHD853" s="14"/>
      <c r="SHE853" s="14"/>
      <c r="SHF853" s="14"/>
      <c r="SHG853" s="14"/>
      <c r="SHH853" s="14"/>
      <c r="SHI853" s="14"/>
      <c r="SHJ853" s="14"/>
      <c r="SHK853" s="14"/>
      <c r="SHL853" s="14"/>
      <c r="SHM853" s="14"/>
      <c r="SHN853" s="14"/>
      <c r="SHO853" s="14"/>
      <c r="SHP853" s="14"/>
      <c r="SHQ853" s="14"/>
      <c r="SHR853" s="14"/>
      <c r="SHS853" s="14"/>
      <c r="SHT853" s="14"/>
      <c r="SHU853" s="14"/>
      <c r="SHV853" s="14"/>
      <c r="SHW853" s="14"/>
      <c r="SHX853" s="14"/>
      <c r="SHY853" s="14"/>
      <c r="SHZ853" s="14"/>
      <c r="SIA853" s="14"/>
      <c r="SIB853" s="14"/>
      <c r="SIC853" s="14"/>
      <c r="SID853" s="14"/>
      <c r="SIE853" s="14"/>
      <c r="SIF853" s="14"/>
      <c r="SIG853" s="14"/>
      <c r="SIH853" s="14"/>
      <c r="SII853" s="14"/>
      <c r="SIJ853" s="14"/>
      <c r="SIK853" s="14"/>
      <c r="SIL853" s="14"/>
      <c r="SIM853" s="14"/>
      <c r="SIN853" s="14"/>
      <c r="SIO853" s="14"/>
      <c r="SIP853" s="14"/>
      <c r="SIQ853" s="14"/>
      <c r="SIR853" s="14"/>
      <c r="SIS853" s="14"/>
      <c r="SIT853" s="14"/>
      <c r="SIU853" s="14"/>
      <c r="SIV853" s="14"/>
      <c r="SIW853" s="14"/>
      <c r="SIX853" s="14"/>
      <c r="SIY853" s="14"/>
      <c r="SIZ853" s="14"/>
      <c r="SJA853" s="14"/>
      <c r="SJB853" s="14"/>
      <c r="SJC853" s="14"/>
      <c r="SJD853" s="14"/>
      <c r="SJE853" s="14"/>
      <c r="SJF853" s="14"/>
      <c r="SJG853" s="14"/>
      <c r="SJH853" s="14"/>
      <c r="SJI853" s="14"/>
      <c r="SJJ853" s="14"/>
      <c r="SJK853" s="14"/>
      <c r="SJL853" s="14"/>
      <c r="SJM853" s="14"/>
      <c r="SJN853" s="14"/>
      <c r="SJO853" s="14"/>
      <c r="SJP853" s="14"/>
      <c r="SJQ853" s="14"/>
      <c r="SJR853" s="14"/>
      <c r="SJS853" s="14"/>
      <c r="SJT853" s="14"/>
      <c r="SJU853" s="14"/>
      <c r="SJV853" s="14"/>
      <c r="SJW853" s="14"/>
      <c r="SJX853" s="14"/>
      <c r="SJY853" s="14"/>
      <c r="SJZ853" s="14"/>
      <c r="SKA853" s="14"/>
      <c r="SKB853" s="14"/>
      <c r="SKC853" s="14"/>
      <c r="SKD853" s="14"/>
      <c r="SKE853" s="14"/>
      <c r="SKF853" s="14"/>
      <c r="SKG853" s="14"/>
      <c r="SKH853" s="14"/>
      <c r="SKI853" s="14"/>
      <c r="SKJ853" s="14"/>
      <c r="SKK853" s="14"/>
      <c r="SKL853" s="14"/>
      <c r="SKM853" s="14"/>
      <c r="SKN853" s="14"/>
      <c r="SKO853" s="14"/>
      <c r="SKP853" s="14"/>
      <c r="SKQ853" s="14"/>
      <c r="SKR853" s="14"/>
      <c r="SKS853" s="14"/>
      <c r="SKT853" s="14"/>
      <c r="SKU853" s="14"/>
      <c r="SKV853" s="14"/>
      <c r="SKW853" s="14"/>
      <c r="SKX853" s="14"/>
      <c r="SKY853" s="14"/>
      <c r="SKZ853" s="14"/>
      <c r="SLA853" s="14"/>
      <c r="SLB853" s="14"/>
      <c r="SLC853" s="14"/>
      <c r="SLD853" s="14"/>
      <c r="SLE853" s="14"/>
      <c r="SLF853" s="14"/>
      <c r="SLG853" s="14"/>
      <c r="SLH853" s="14"/>
      <c r="SLI853" s="14"/>
      <c r="SLJ853" s="14"/>
      <c r="SLK853" s="14"/>
      <c r="SLL853" s="14"/>
      <c r="SLM853" s="14"/>
      <c r="SLN853" s="14"/>
      <c r="SLO853" s="14"/>
      <c r="SLP853" s="14"/>
      <c r="SLQ853" s="14"/>
      <c r="SLR853" s="14"/>
      <c r="SLS853" s="14"/>
      <c r="SLT853" s="14"/>
      <c r="SLU853" s="14"/>
      <c r="SLV853" s="14"/>
      <c r="SLW853" s="14"/>
      <c r="SLX853" s="14"/>
      <c r="SLY853" s="14"/>
      <c r="SLZ853" s="14"/>
      <c r="SMA853" s="14"/>
      <c r="SMB853" s="14"/>
      <c r="SMC853" s="14"/>
      <c r="SMD853" s="14"/>
      <c r="SME853" s="14"/>
      <c r="SMF853" s="14"/>
      <c r="SMG853" s="14"/>
      <c r="SMH853" s="14"/>
      <c r="SMI853" s="14"/>
      <c r="SMJ853" s="14"/>
      <c r="SMK853" s="14"/>
      <c r="SML853" s="14"/>
      <c r="SMM853" s="14"/>
      <c r="SMN853" s="14"/>
      <c r="SMO853" s="14"/>
      <c r="SMP853" s="14"/>
      <c r="SMQ853" s="14"/>
      <c r="SMR853" s="14"/>
      <c r="SMS853" s="14"/>
      <c r="SMT853" s="14"/>
      <c r="SMU853" s="14"/>
      <c r="SMV853" s="14"/>
      <c r="SMW853" s="14"/>
      <c r="SMX853" s="14"/>
      <c r="SMY853" s="14"/>
      <c r="SMZ853" s="14"/>
      <c r="SNA853" s="14"/>
      <c r="SNB853" s="14"/>
      <c r="SNC853" s="14"/>
      <c r="SND853" s="14"/>
      <c r="SNE853" s="14"/>
      <c r="SNF853" s="14"/>
      <c r="SNG853" s="14"/>
      <c r="SNH853" s="14"/>
      <c r="SNI853" s="14"/>
      <c r="SNJ853" s="14"/>
      <c r="SNK853" s="14"/>
      <c r="SNL853" s="14"/>
      <c r="SNM853" s="14"/>
      <c r="SNN853" s="14"/>
      <c r="SNO853" s="14"/>
      <c r="SNP853" s="14"/>
      <c r="SNQ853" s="14"/>
      <c r="SNR853" s="14"/>
      <c r="SNS853" s="14"/>
      <c r="SNT853" s="14"/>
      <c r="SNU853" s="14"/>
      <c r="SNV853" s="14"/>
      <c r="SNW853" s="14"/>
      <c r="SNX853" s="14"/>
      <c r="SNY853" s="14"/>
      <c r="SNZ853" s="14"/>
      <c r="SOA853" s="14"/>
      <c r="SOB853" s="14"/>
      <c r="SOC853" s="14"/>
      <c r="SOD853" s="14"/>
      <c r="SOE853" s="14"/>
      <c r="SOF853" s="14"/>
      <c r="SOG853" s="14"/>
      <c r="SOH853" s="14"/>
      <c r="SOI853" s="14"/>
      <c r="SOJ853" s="14"/>
      <c r="SOK853" s="14"/>
      <c r="SOL853" s="14"/>
      <c r="SOM853" s="14"/>
      <c r="SON853" s="14"/>
      <c r="SOO853" s="14"/>
      <c r="SOP853" s="14"/>
      <c r="SOQ853" s="14"/>
      <c r="SOR853" s="14"/>
      <c r="SOS853" s="14"/>
      <c r="SOT853" s="14"/>
      <c r="SOU853" s="14"/>
      <c r="SOV853" s="14"/>
      <c r="SOW853" s="14"/>
      <c r="SOX853" s="14"/>
      <c r="SOY853" s="14"/>
      <c r="SOZ853" s="14"/>
      <c r="SPA853" s="14"/>
      <c r="SPB853" s="14"/>
      <c r="SPC853" s="14"/>
      <c r="SPD853" s="14"/>
      <c r="SPE853" s="14"/>
      <c r="SPF853" s="14"/>
      <c r="SPG853" s="14"/>
      <c r="SPH853" s="14"/>
      <c r="SPI853" s="14"/>
      <c r="SPJ853" s="14"/>
      <c r="SPK853" s="14"/>
      <c r="SPL853" s="14"/>
      <c r="SPM853" s="14"/>
      <c r="SPN853" s="14"/>
      <c r="SPO853" s="14"/>
      <c r="SPP853" s="14"/>
      <c r="SPQ853" s="14"/>
      <c r="SPR853" s="14"/>
      <c r="SPS853" s="14"/>
      <c r="SPT853" s="14"/>
      <c r="SPU853" s="14"/>
      <c r="SPV853" s="14"/>
      <c r="SPW853" s="14"/>
      <c r="SPX853" s="14"/>
      <c r="SPY853" s="14"/>
      <c r="SPZ853" s="14"/>
      <c r="SQA853" s="14"/>
      <c r="SQB853" s="14"/>
      <c r="SQC853" s="14"/>
      <c r="SQD853" s="14"/>
      <c r="SQE853" s="14"/>
      <c r="SQF853" s="14"/>
      <c r="SQG853" s="14"/>
      <c r="SQH853" s="14"/>
      <c r="SQI853" s="14"/>
      <c r="SQJ853" s="14"/>
      <c r="SQK853" s="14"/>
      <c r="SQL853" s="14"/>
      <c r="SQM853" s="14"/>
      <c r="SQN853" s="14"/>
      <c r="SQO853" s="14"/>
      <c r="SQP853" s="14"/>
      <c r="SQQ853" s="14"/>
      <c r="SQR853" s="14"/>
      <c r="SQS853" s="14"/>
      <c r="SQT853" s="14"/>
      <c r="SQU853" s="14"/>
      <c r="SQV853" s="14"/>
      <c r="SQW853" s="14"/>
      <c r="SQX853" s="14"/>
      <c r="SQY853" s="14"/>
      <c r="SQZ853" s="14"/>
      <c r="SRA853" s="14"/>
      <c r="SRB853" s="14"/>
      <c r="SRC853" s="14"/>
      <c r="SRD853" s="14"/>
      <c r="SRE853" s="14"/>
      <c r="SRF853" s="14"/>
      <c r="SRG853" s="14"/>
      <c r="SRH853" s="14"/>
      <c r="SRI853" s="14"/>
      <c r="SRJ853" s="14"/>
      <c r="SRK853" s="14"/>
      <c r="SRL853" s="14"/>
      <c r="SRM853" s="14"/>
      <c r="SRN853" s="14"/>
      <c r="SRO853" s="14"/>
      <c r="SRP853" s="14"/>
      <c r="SRQ853" s="14"/>
      <c r="SRR853" s="14"/>
      <c r="SRS853" s="14"/>
      <c r="SRT853" s="14"/>
      <c r="SRU853" s="14"/>
      <c r="SRV853" s="14"/>
      <c r="SRW853" s="14"/>
      <c r="SRX853" s="14"/>
      <c r="SRY853" s="14"/>
      <c r="SRZ853" s="14"/>
      <c r="SSA853" s="14"/>
      <c r="SSB853" s="14"/>
      <c r="SSC853" s="14"/>
      <c r="SSD853" s="14"/>
      <c r="SSE853" s="14"/>
      <c r="SSF853" s="14"/>
      <c r="SSG853" s="14"/>
      <c r="SSH853" s="14"/>
      <c r="SSI853" s="14"/>
      <c r="SSJ853" s="14"/>
      <c r="SSK853" s="14"/>
      <c r="SSL853" s="14"/>
      <c r="SSM853" s="14"/>
      <c r="SSN853" s="14"/>
      <c r="SSO853" s="14"/>
      <c r="SSP853" s="14"/>
      <c r="SSQ853" s="14"/>
      <c r="SSR853" s="14"/>
      <c r="SSS853" s="14"/>
      <c r="SST853" s="14"/>
      <c r="SSU853" s="14"/>
      <c r="SSV853" s="14"/>
      <c r="SSW853" s="14"/>
      <c r="SSX853" s="14"/>
      <c r="SSY853" s="14"/>
      <c r="SSZ853" s="14"/>
      <c r="STA853" s="14"/>
      <c r="STB853" s="14"/>
      <c r="STC853" s="14"/>
      <c r="STD853" s="14"/>
      <c r="STE853" s="14"/>
      <c r="STF853" s="14"/>
      <c r="STG853" s="14"/>
      <c r="STH853" s="14"/>
      <c r="STI853" s="14"/>
      <c r="STJ853" s="14"/>
      <c r="STK853" s="14"/>
      <c r="STL853" s="14"/>
      <c r="STM853" s="14"/>
      <c r="STN853" s="14"/>
      <c r="STO853" s="14"/>
      <c r="STP853" s="14"/>
      <c r="STQ853" s="14"/>
      <c r="STR853" s="14"/>
      <c r="STS853" s="14"/>
      <c r="STT853" s="14"/>
      <c r="STU853" s="14"/>
      <c r="STV853" s="14"/>
      <c r="STW853" s="14"/>
      <c r="STX853" s="14"/>
      <c r="STY853" s="14"/>
      <c r="STZ853" s="14"/>
      <c r="SUA853" s="14"/>
      <c r="SUB853" s="14"/>
      <c r="SUC853" s="14"/>
      <c r="SUD853" s="14"/>
      <c r="SUE853" s="14"/>
      <c r="SUF853" s="14"/>
      <c r="SUG853" s="14"/>
      <c r="SUH853" s="14"/>
      <c r="SUI853" s="14"/>
      <c r="SUJ853" s="14"/>
      <c r="SUK853" s="14"/>
      <c r="SUL853" s="14"/>
      <c r="SUM853" s="14"/>
      <c r="SUN853" s="14"/>
      <c r="SUO853" s="14"/>
      <c r="SUP853" s="14"/>
      <c r="SUQ853" s="14"/>
      <c r="SUR853" s="14"/>
      <c r="SUS853" s="14"/>
      <c r="SUT853" s="14"/>
      <c r="SUU853" s="14"/>
      <c r="SUV853" s="14"/>
      <c r="SUW853" s="14"/>
      <c r="SUX853" s="14"/>
      <c r="SUY853" s="14"/>
      <c r="SUZ853" s="14"/>
      <c r="SVA853" s="14"/>
      <c r="SVB853" s="14"/>
      <c r="SVC853" s="14"/>
      <c r="SVD853" s="14"/>
      <c r="SVE853" s="14"/>
      <c r="SVF853" s="14"/>
      <c r="SVG853" s="14"/>
      <c r="SVH853" s="14"/>
      <c r="SVI853" s="14"/>
      <c r="SVJ853" s="14"/>
      <c r="SVK853" s="14"/>
      <c r="SVL853" s="14"/>
      <c r="SVM853" s="14"/>
      <c r="SVN853" s="14"/>
      <c r="SVO853" s="14"/>
      <c r="SVP853" s="14"/>
      <c r="SVQ853" s="14"/>
      <c r="SVR853" s="14"/>
      <c r="SVS853" s="14"/>
      <c r="SVT853" s="14"/>
      <c r="SVU853" s="14"/>
      <c r="SVV853" s="14"/>
      <c r="SVW853" s="14"/>
      <c r="SVX853" s="14"/>
      <c r="SVY853" s="14"/>
      <c r="SVZ853" s="14"/>
      <c r="SWA853" s="14"/>
      <c r="SWB853" s="14"/>
      <c r="SWC853" s="14"/>
      <c r="SWD853" s="14"/>
      <c r="SWE853" s="14"/>
      <c r="SWF853" s="14"/>
      <c r="SWG853" s="14"/>
      <c r="SWH853" s="14"/>
      <c r="SWI853" s="14"/>
      <c r="SWJ853" s="14"/>
      <c r="SWK853" s="14"/>
      <c r="SWL853" s="14"/>
      <c r="SWM853" s="14"/>
      <c r="SWN853" s="14"/>
      <c r="SWO853" s="14"/>
      <c r="SWP853" s="14"/>
      <c r="SWQ853" s="14"/>
      <c r="SWR853" s="14"/>
      <c r="SWS853" s="14"/>
      <c r="SWT853" s="14"/>
      <c r="SWU853" s="14"/>
      <c r="SWV853" s="14"/>
      <c r="SWW853" s="14"/>
      <c r="SWX853" s="14"/>
      <c r="SWY853" s="14"/>
      <c r="SWZ853" s="14"/>
      <c r="SXA853" s="14"/>
      <c r="SXB853" s="14"/>
      <c r="SXC853" s="14"/>
      <c r="SXD853" s="14"/>
      <c r="SXE853" s="14"/>
      <c r="SXF853" s="14"/>
      <c r="SXG853" s="14"/>
      <c r="SXH853" s="14"/>
      <c r="SXI853" s="14"/>
      <c r="SXJ853" s="14"/>
      <c r="SXK853" s="14"/>
      <c r="SXL853" s="14"/>
      <c r="SXM853" s="14"/>
      <c r="SXN853" s="14"/>
      <c r="SXO853" s="14"/>
      <c r="SXP853" s="14"/>
      <c r="SXQ853" s="14"/>
      <c r="SXR853" s="14"/>
      <c r="SXS853" s="14"/>
      <c r="SXT853" s="14"/>
      <c r="SXU853" s="14"/>
      <c r="SXV853" s="14"/>
      <c r="SXW853" s="14"/>
      <c r="SXX853" s="14"/>
      <c r="SXY853" s="14"/>
      <c r="SXZ853" s="14"/>
      <c r="SYA853" s="14"/>
      <c r="SYB853" s="14"/>
      <c r="SYC853" s="14"/>
      <c r="SYD853" s="14"/>
      <c r="SYE853" s="14"/>
      <c r="SYF853" s="14"/>
      <c r="SYG853" s="14"/>
      <c r="SYH853" s="14"/>
      <c r="SYI853" s="14"/>
      <c r="SYJ853" s="14"/>
      <c r="SYK853" s="14"/>
      <c r="SYL853" s="14"/>
      <c r="SYM853" s="14"/>
      <c r="SYN853" s="14"/>
      <c r="SYO853" s="14"/>
      <c r="SYP853" s="14"/>
      <c r="SYQ853" s="14"/>
      <c r="SYR853" s="14"/>
      <c r="SYS853" s="14"/>
      <c r="SYT853" s="14"/>
      <c r="SYU853" s="14"/>
      <c r="SYV853" s="14"/>
      <c r="SYW853" s="14"/>
      <c r="SYX853" s="14"/>
      <c r="SYY853" s="14"/>
      <c r="SYZ853" s="14"/>
      <c r="SZA853" s="14"/>
      <c r="SZB853" s="14"/>
      <c r="SZC853" s="14"/>
      <c r="SZD853" s="14"/>
      <c r="SZE853" s="14"/>
      <c r="SZF853" s="14"/>
      <c r="SZG853" s="14"/>
      <c r="SZH853" s="14"/>
      <c r="SZI853" s="14"/>
      <c r="SZJ853" s="14"/>
      <c r="SZK853" s="14"/>
      <c r="SZL853" s="14"/>
      <c r="SZM853" s="14"/>
      <c r="SZN853" s="14"/>
      <c r="SZO853" s="14"/>
      <c r="SZP853" s="14"/>
      <c r="SZQ853" s="14"/>
      <c r="SZR853" s="14"/>
      <c r="SZS853" s="14"/>
      <c r="SZT853" s="14"/>
      <c r="SZU853" s="14"/>
      <c r="SZV853" s="14"/>
      <c r="SZW853" s="14"/>
      <c r="SZX853" s="14"/>
      <c r="SZY853" s="14"/>
      <c r="SZZ853" s="14"/>
      <c r="TAA853" s="14"/>
      <c r="TAB853" s="14"/>
      <c r="TAC853" s="14"/>
      <c r="TAD853" s="14"/>
      <c r="TAE853" s="14"/>
      <c r="TAF853" s="14"/>
      <c r="TAG853" s="14"/>
      <c r="TAH853" s="14"/>
      <c r="TAI853" s="14"/>
      <c r="TAJ853" s="14"/>
      <c r="TAK853" s="14"/>
      <c r="TAL853" s="14"/>
      <c r="TAM853" s="14"/>
      <c r="TAN853" s="14"/>
      <c r="TAO853" s="14"/>
      <c r="TAP853" s="14"/>
      <c r="TAQ853" s="14"/>
      <c r="TAR853" s="14"/>
      <c r="TAS853" s="14"/>
      <c r="TAT853" s="14"/>
      <c r="TAU853" s="14"/>
      <c r="TAV853" s="14"/>
      <c r="TAW853" s="14"/>
      <c r="TAX853" s="14"/>
      <c r="TAY853" s="14"/>
      <c r="TAZ853" s="14"/>
      <c r="TBA853" s="14"/>
      <c r="TBB853" s="14"/>
      <c r="TBC853" s="14"/>
      <c r="TBD853" s="14"/>
      <c r="TBE853" s="14"/>
      <c r="TBF853" s="14"/>
      <c r="TBG853" s="14"/>
      <c r="TBH853" s="14"/>
      <c r="TBI853" s="14"/>
      <c r="TBJ853" s="14"/>
      <c r="TBK853" s="14"/>
      <c r="TBL853" s="14"/>
      <c r="TBM853" s="14"/>
      <c r="TBN853" s="14"/>
      <c r="TBO853" s="14"/>
      <c r="TBP853" s="14"/>
      <c r="TBQ853" s="14"/>
      <c r="TBR853" s="14"/>
      <c r="TBS853" s="14"/>
      <c r="TBT853" s="14"/>
      <c r="TBU853" s="14"/>
      <c r="TBV853" s="14"/>
      <c r="TBW853" s="14"/>
      <c r="TBX853" s="14"/>
      <c r="TBY853" s="14"/>
      <c r="TBZ853" s="14"/>
      <c r="TCA853" s="14"/>
      <c r="TCB853" s="14"/>
      <c r="TCC853" s="14"/>
      <c r="TCD853" s="14"/>
      <c r="TCE853" s="14"/>
      <c r="TCF853" s="14"/>
      <c r="TCG853" s="14"/>
      <c r="TCH853" s="14"/>
      <c r="TCI853" s="14"/>
      <c r="TCJ853" s="14"/>
      <c r="TCK853" s="14"/>
      <c r="TCL853" s="14"/>
      <c r="TCM853" s="14"/>
      <c r="TCN853" s="14"/>
      <c r="TCO853" s="14"/>
      <c r="TCP853" s="14"/>
      <c r="TCQ853" s="14"/>
      <c r="TCR853" s="14"/>
      <c r="TCS853" s="14"/>
      <c r="TCT853" s="14"/>
      <c r="TCU853" s="14"/>
      <c r="TCV853" s="14"/>
      <c r="TCW853" s="14"/>
      <c r="TCX853" s="14"/>
      <c r="TCY853" s="14"/>
      <c r="TCZ853" s="14"/>
      <c r="TDA853" s="14"/>
      <c r="TDB853" s="14"/>
      <c r="TDC853" s="14"/>
      <c r="TDD853" s="14"/>
      <c r="TDE853" s="14"/>
      <c r="TDF853" s="14"/>
      <c r="TDG853" s="14"/>
      <c r="TDH853" s="14"/>
      <c r="TDI853" s="14"/>
      <c r="TDJ853" s="14"/>
      <c r="TDK853" s="14"/>
      <c r="TDL853" s="14"/>
      <c r="TDM853" s="14"/>
      <c r="TDN853" s="14"/>
      <c r="TDO853" s="14"/>
      <c r="TDP853" s="14"/>
      <c r="TDQ853" s="14"/>
      <c r="TDR853" s="14"/>
      <c r="TDS853" s="14"/>
      <c r="TDT853" s="14"/>
      <c r="TDU853" s="14"/>
      <c r="TDV853" s="14"/>
      <c r="TDW853" s="14"/>
      <c r="TDX853" s="14"/>
      <c r="TDY853" s="14"/>
      <c r="TDZ853" s="14"/>
      <c r="TEA853" s="14"/>
      <c r="TEB853" s="14"/>
      <c r="TEC853" s="14"/>
      <c r="TED853" s="14"/>
      <c r="TEE853" s="14"/>
      <c r="TEF853" s="14"/>
      <c r="TEG853" s="14"/>
      <c r="TEH853" s="14"/>
      <c r="TEI853" s="14"/>
      <c r="TEJ853" s="14"/>
      <c r="TEK853" s="14"/>
      <c r="TEL853" s="14"/>
      <c r="TEM853" s="14"/>
      <c r="TEN853" s="14"/>
      <c r="TEO853" s="14"/>
      <c r="TEP853" s="14"/>
      <c r="TEQ853" s="14"/>
      <c r="TER853" s="14"/>
      <c r="TES853" s="14"/>
      <c r="TET853" s="14"/>
      <c r="TEU853" s="14"/>
      <c r="TEV853" s="14"/>
      <c r="TEW853" s="14"/>
      <c r="TEX853" s="14"/>
      <c r="TEY853" s="14"/>
      <c r="TEZ853" s="14"/>
      <c r="TFA853" s="14"/>
      <c r="TFB853" s="14"/>
      <c r="TFC853" s="14"/>
      <c r="TFD853" s="14"/>
      <c r="TFE853" s="14"/>
      <c r="TFF853" s="14"/>
      <c r="TFG853" s="14"/>
      <c r="TFH853" s="14"/>
      <c r="TFI853" s="14"/>
      <c r="TFJ853" s="14"/>
      <c r="TFK853" s="14"/>
      <c r="TFL853" s="14"/>
      <c r="TFM853" s="14"/>
      <c r="TFN853" s="14"/>
      <c r="TFO853" s="14"/>
      <c r="TFP853" s="14"/>
      <c r="TFQ853" s="14"/>
      <c r="TFR853" s="14"/>
      <c r="TFS853" s="14"/>
      <c r="TFT853" s="14"/>
      <c r="TFU853" s="14"/>
      <c r="TFV853" s="14"/>
      <c r="TFW853" s="14"/>
      <c r="TFX853" s="14"/>
      <c r="TFY853" s="14"/>
      <c r="TFZ853" s="14"/>
      <c r="TGA853" s="14"/>
      <c r="TGB853" s="14"/>
      <c r="TGC853" s="14"/>
      <c r="TGD853" s="14"/>
      <c r="TGE853" s="14"/>
      <c r="TGF853" s="14"/>
      <c r="TGG853" s="14"/>
      <c r="TGH853" s="14"/>
      <c r="TGI853" s="14"/>
      <c r="TGJ853" s="14"/>
      <c r="TGK853" s="14"/>
      <c r="TGL853" s="14"/>
      <c r="TGM853" s="14"/>
      <c r="TGN853" s="14"/>
      <c r="TGO853" s="14"/>
      <c r="TGP853" s="14"/>
      <c r="TGQ853" s="14"/>
      <c r="TGR853" s="14"/>
      <c r="TGS853" s="14"/>
      <c r="TGT853" s="14"/>
      <c r="TGU853" s="14"/>
      <c r="TGV853" s="14"/>
      <c r="TGW853" s="14"/>
      <c r="TGX853" s="14"/>
      <c r="TGY853" s="14"/>
      <c r="TGZ853" s="14"/>
      <c r="THA853" s="14"/>
      <c r="THB853" s="14"/>
      <c r="THC853" s="14"/>
      <c r="THD853" s="14"/>
      <c r="THE853" s="14"/>
      <c r="THF853" s="14"/>
      <c r="THG853" s="14"/>
      <c r="THH853" s="14"/>
      <c r="THI853" s="14"/>
      <c r="THJ853" s="14"/>
      <c r="THK853" s="14"/>
      <c r="THL853" s="14"/>
      <c r="THM853" s="14"/>
      <c r="THN853" s="14"/>
      <c r="THO853" s="14"/>
      <c r="THP853" s="14"/>
      <c r="THQ853" s="14"/>
      <c r="THR853" s="14"/>
      <c r="THS853" s="14"/>
      <c r="THT853" s="14"/>
      <c r="THU853" s="14"/>
      <c r="THV853" s="14"/>
      <c r="THW853" s="14"/>
      <c r="THX853" s="14"/>
      <c r="THY853" s="14"/>
      <c r="THZ853" s="14"/>
      <c r="TIA853" s="14"/>
      <c r="TIB853" s="14"/>
      <c r="TIC853" s="14"/>
      <c r="TID853" s="14"/>
      <c r="TIE853" s="14"/>
      <c r="TIF853" s="14"/>
      <c r="TIG853" s="14"/>
      <c r="TIH853" s="14"/>
      <c r="TII853" s="14"/>
      <c r="TIJ853" s="14"/>
      <c r="TIK853" s="14"/>
      <c r="TIL853" s="14"/>
      <c r="TIM853" s="14"/>
      <c r="TIN853" s="14"/>
      <c r="TIO853" s="14"/>
      <c r="TIP853" s="14"/>
      <c r="TIQ853" s="14"/>
      <c r="TIR853" s="14"/>
      <c r="TIS853" s="14"/>
      <c r="TIT853" s="14"/>
      <c r="TIU853" s="14"/>
      <c r="TIV853" s="14"/>
      <c r="TIW853" s="14"/>
      <c r="TIX853" s="14"/>
      <c r="TIY853" s="14"/>
      <c r="TIZ853" s="14"/>
      <c r="TJA853" s="14"/>
      <c r="TJB853" s="14"/>
      <c r="TJC853" s="14"/>
      <c r="TJD853" s="14"/>
      <c r="TJE853" s="14"/>
      <c r="TJF853" s="14"/>
      <c r="TJG853" s="14"/>
      <c r="TJH853" s="14"/>
      <c r="TJI853" s="14"/>
      <c r="TJJ853" s="14"/>
      <c r="TJK853" s="14"/>
      <c r="TJL853" s="14"/>
      <c r="TJM853" s="14"/>
      <c r="TJN853" s="14"/>
      <c r="TJO853" s="14"/>
      <c r="TJP853" s="14"/>
      <c r="TJQ853" s="14"/>
      <c r="TJR853" s="14"/>
      <c r="TJS853" s="14"/>
      <c r="TJT853" s="14"/>
      <c r="TJU853" s="14"/>
      <c r="TJV853" s="14"/>
      <c r="TJW853" s="14"/>
      <c r="TJX853" s="14"/>
      <c r="TJY853" s="14"/>
      <c r="TJZ853" s="14"/>
      <c r="TKA853" s="14"/>
      <c r="TKB853" s="14"/>
      <c r="TKC853" s="14"/>
      <c r="TKD853" s="14"/>
      <c r="TKE853" s="14"/>
      <c r="TKF853" s="14"/>
      <c r="TKG853" s="14"/>
      <c r="TKH853" s="14"/>
      <c r="TKI853" s="14"/>
      <c r="TKJ853" s="14"/>
      <c r="TKK853" s="14"/>
      <c r="TKL853" s="14"/>
      <c r="TKM853" s="14"/>
      <c r="TKN853" s="14"/>
      <c r="TKO853" s="14"/>
      <c r="TKP853" s="14"/>
      <c r="TKQ853" s="14"/>
      <c r="TKR853" s="14"/>
      <c r="TKS853" s="14"/>
      <c r="TKT853" s="14"/>
      <c r="TKU853" s="14"/>
      <c r="TKV853" s="14"/>
      <c r="TKW853" s="14"/>
      <c r="TKX853" s="14"/>
      <c r="TKY853" s="14"/>
      <c r="TKZ853" s="14"/>
      <c r="TLA853" s="14"/>
      <c r="TLB853" s="14"/>
      <c r="TLC853" s="14"/>
      <c r="TLD853" s="14"/>
      <c r="TLE853" s="14"/>
      <c r="TLF853" s="14"/>
      <c r="TLG853" s="14"/>
      <c r="TLH853" s="14"/>
      <c r="TLI853" s="14"/>
      <c r="TLJ853" s="14"/>
      <c r="TLK853" s="14"/>
      <c r="TLL853" s="14"/>
      <c r="TLM853" s="14"/>
      <c r="TLN853" s="14"/>
      <c r="TLO853" s="14"/>
      <c r="TLP853" s="14"/>
      <c r="TLQ853" s="14"/>
      <c r="TLR853" s="14"/>
      <c r="TLS853" s="14"/>
      <c r="TLT853" s="14"/>
      <c r="TLU853" s="14"/>
      <c r="TLV853" s="14"/>
      <c r="TLW853" s="14"/>
      <c r="TLX853" s="14"/>
      <c r="TLY853" s="14"/>
      <c r="TLZ853" s="14"/>
      <c r="TMA853" s="14"/>
      <c r="TMB853" s="14"/>
      <c r="TMC853" s="14"/>
      <c r="TMD853" s="14"/>
      <c r="TME853" s="14"/>
      <c r="TMF853" s="14"/>
      <c r="TMG853" s="14"/>
      <c r="TMH853" s="14"/>
      <c r="TMI853" s="14"/>
      <c r="TMJ853" s="14"/>
      <c r="TMK853" s="14"/>
      <c r="TML853" s="14"/>
      <c r="TMM853" s="14"/>
      <c r="TMN853" s="14"/>
      <c r="TMO853" s="14"/>
      <c r="TMP853" s="14"/>
      <c r="TMQ853" s="14"/>
      <c r="TMR853" s="14"/>
      <c r="TMS853" s="14"/>
      <c r="TMT853" s="14"/>
      <c r="TMU853" s="14"/>
      <c r="TMV853" s="14"/>
      <c r="TMW853" s="14"/>
      <c r="TMX853" s="14"/>
      <c r="TMY853" s="14"/>
      <c r="TMZ853" s="14"/>
      <c r="TNA853" s="14"/>
      <c r="TNB853" s="14"/>
      <c r="TNC853" s="14"/>
      <c r="TND853" s="14"/>
      <c r="TNE853" s="14"/>
      <c r="TNF853" s="14"/>
      <c r="TNG853" s="14"/>
      <c r="TNH853" s="14"/>
      <c r="TNI853" s="14"/>
      <c r="TNJ853" s="14"/>
      <c r="TNK853" s="14"/>
      <c r="TNL853" s="14"/>
      <c r="TNM853" s="14"/>
      <c r="TNN853" s="14"/>
      <c r="TNO853" s="14"/>
      <c r="TNP853" s="14"/>
      <c r="TNQ853" s="14"/>
      <c r="TNR853" s="14"/>
      <c r="TNS853" s="14"/>
      <c r="TNT853" s="14"/>
      <c r="TNU853" s="14"/>
      <c r="TNV853" s="14"/>
      <c r="TNW853" s="14"/>
      <c r="TNX853" s="14"/>
      <c r="TNY853" s="14"/>
      <c r="TNZ853" s="14"/>
      <c r="TOA853" s="14"/>
      <c r="TOB853" s="14"/>
      <c r="TOC853" s="14"/>
      <c r="TOD853" s="14"/>
      <c r="TOE853" s="14"/>
      <c r="TOF853" s="14"/>
      <c r="TOG853" s="14"/>
      <c r="TOH853" s="14"/>
      <c r="TOI853" s="14"/>
      <c r="TOJ853" s="14"/>
      <c r="TOK853" s="14"/>
      <c r="TOL853" s="14"/>
      <c r="TOM853" s="14"/>
      <c r="TON853" s="14"/>
      <c r="TOO853" s="14"/>
      <c r="TOP853" s="14"/>
      <c r="TOQ853" s="14"/>
      <c r="TOR853" s="14"/>
      <c r="TOS853" s="14"/>
      <c r="TOT853" s="14"/>
      <c r="TOU853" s="14"/>
      <c r="TOV853" s="14"/>
      <c r="TOW853" s="14"/>
      <c r="TOX853" s="14"/>
      <c r="TOY853" s="14"/>
      <c r="TOZ853" s="14"/>
      <c r="TPA853" s="14"/>
      <c r="TPB853" s="14"/>
      <c r="TPC853" s="14"/>
      <c r="TPD853" s="14"/>
      <c r="TPE853" s="14"/>
      <c r="TPF853" s="14"/>
      <c r="TPG853" s="14"/>
      <c r="TPH853" s="14"/>
      <c r="TPI853" s="14"/>
      <c r="TPJ853" s="14"/>
      <c r="TPK853" s="14"/>
      <c r="TPL853" s="14"/>
      <c r="TPM853" s="14"/>
      <c r="TPN853" s="14"/>
      <c r="TPO853" s="14"/>
      <c r="TPP853" s="14"/>
      <c r="TPQ853" s="14"/>
      <c r="TPR853" s="14"/>
      <c r="TPS853" s="14"/>
      <c r="TPT853" s="14"/>
      <c r="TPU853" s="14"/>
      <c r="TPV853" s="14"/>
      <c r="TPW853" s="14"/>
      <c r="TPX853" s="14"/>
      <c r="TPY853" s="14"/>
      <c r="TPZ853" s="14"/>
      <c r="TQA853" s="14"/>
      <c r="TQB853" s="14"/>
      <c r="TQC853" s="14"/>
      <c r="TQD853" s="14"/>
      <c r="TQE853" s="14"/>
      <c r="TQF853" s="14"/>
      <c r="TQG853" s="14"/>
      <c r="TQH853" s="14"/>
      <c r="TQI853" s="14"/>
      <c r="TQJ853" s="14"/>
      <c r="TQK853" s="14"/>
      <c r="TQL853" s="14"/>
      <c r="TQM853" s="14"/>
      <c r="TQN853" s="14"/>
      <c r="TQO853" s="14"/>
      <c r="TQP853" s="14"/>
      <c r="TQQ853" s="14"/>
      <c r="TQR853" s="14"/>
      <c r="TQS853" s="14"/>
      <c r="TQT853" s="14"/>
      <c r="TQU853" s="14"/>
      <c r="TQV853" s="14"/>
      <c r="TQW853" s="14"/>
      <c r="TQX853" s="14"/>
      <c r="TQY853" s="14"/>
      <c r="TQZ853" s="14"/>
      <c r="TRA853" s="14"/>
      <c r="TRB853" s="14"/>
      <c r="TRC853" s="14"/>
      <c r="TRD853" s="14"/>
      <c r="TRE853" s="14"/>
      <c r="TRF853" s="14"/>
      <c r="TRG853" s="14"/>
      <c r="TRH853" s="14"/>
      <c r="TRI853" s="14"/>
      <c r="TRJ853" s="14"/>
      <c r="TRK853" s="14"/>
      <c r="TRL853" s="14"/>
      <c r="TRM853" s="14"/>
      <c r="TRN853" s="14"/>
      <c r="TRO853" s="14"/>
      <c r="TRP853" s="14"/>
      <c r="TRQ853" s="14"/>
      <c r="TRR853" s="14"/>
      <c r="TRS853" s="14"/>
      <c r="TRT853" s="14"/>
      <c r="TRU853" s="14"/>
      <c r="TRV853" s="14"/>
      <c r="TRW853" s="14"/>
      <c r="TRX853" s="14"/>
      <c r="TRY853" s="14"/>
      <c r="TRZ853" s="14"/>
      <c r="TSA853" s="14"/>
      <c r="TSB853" s="14"/>
      <c r="TSC853" s="14"/>
      <c r="TSD853" s="14"/>
      <c r="TSE853" s="14"/>
      <c r="TSF853" s="14"/>
      <c r="TSG853" s="14"/>
      <c r="TSH853" s="14"/>
      <c r="TSI853" s="14"/>
      <c r="TSJ853" s="14"/>
      <c r="TSK853" s="14"/>
      <c r="TSL853" s="14"/>
      <c r="TSM853" s="14"/>
      <c r="TSN853" s="14"/>
      <c r="TSO853" s="14"/>
      <c r="TSP853" s="14"/>
      <c r="TSQ853" s="14"/>
      <c r="TSR853" s="14"/>
      <c r="TSS853" s="14"/>
      <c r="TST853" s="14"/>
      <c r="TSU853" s="14"/>
      <c r="TSV853" s="14"/>
      <c r="TSW853" s="14"/>
      <c r="TSX853" s="14"/>
      <c r="TSY853" s="14"/>
      <c r="TSZ853" s="14"/>
      <c r="TTA853" s="14"/>
      <c r="TTB853" s="14"/>
      <c r="TTC853" s="14"/>
      <c r="TTD853" s="14"/>
      <c r="TTE853" s="14"/>
      <c r="TTF853" s="14"/>
      <c r="TTG853" s="14"/>
      <c r="TTH853" s="14"/>
      <c r="TTI853" s="14"/>
      <c r="TTJ853" s="14"/>
      <c r="TTK853" s="14"/>
      <c r="TTL853" s="14"/>
      <c r="TTM853" s="14"/>
      <c r="TTN853" s="14"/>
      <c r="TTO853" s="14"/>
      <c r="TTP853" s="14"/>
      <c r="TTQ853" s="14"/>
      <c r="TTR853" s="14"/>
      <c r="TTS853" s="14"/>
      <c r="TTT853" s="14"/>
      <c r="TTU853" s="14"/>
      <c r="TTV853" s="14"/>
      <c r="TTW853" s="14"/>
      <c r="TTX853" s="14"/>
      <c r="TTY853" s="14"/>
      <c r="TTZ853" s="14"/>
      <c r="TUA853" s="14"/>
      <c r="TUB853" s="14"/>
      <c r="TUC853" s="14"/>
      <c r="TUD853" s="14"/>
      <c r="TUE853" s="14"/>
      <c r="TUF853" s="14"/>
      <c r="TUG853" s="14"/>
      <c r="TUH853" s="14"/>
      <c r="TUI853" s="14"/>
      <c r="TUJ853" s="14"/>
      <c r="TUK853" s="14"/>
      <c r="TUL853" s="14"/>
      <c r="TUM853" s="14"/>
      <c r="TUN853" s="14"/>
      <c r="TUO853" s="14"/>
      <c r="TUP853" s="14"/>
      <c r="TUQ853" s="14"/>
      <c r="TUR853" s="14"/>
      <c r="TUS853" s="14"/>
      <c r="TUT853" s="14"/>
      <c r="TUU853" s="14"/>
      <c r="TUV853" s="14"/>
      <c r="TUW853" s="14"/>
      <c r="TUX853" s="14"/>
      <c r="TUY853" s="14"/>
      <c r="TUZ853" s="14"/>
      <c r="TVA853" s="14"/>
      <c r="TVB853" s="14"/>
      <c r="TVC853" s="14"/>
      <c r="TVD853" s="14"/>
      <c r="TVE853" s="14"/>
      <c r="TVF853" s="14"/>
      <c r="TVG853" s="14"/>
      <c r="TVH853" s="14"/>
      <c r="TVI853" s="14"/>
      <c r="TVJ853" s="14"/>
      <c r="TVK853" s="14"/>
      <c r="TVL853" s="14"/>
      <c r="TVM853" s="14"/>
      <c r="TVN853" s="14"/>
      <c r="TVO853" s="14"/>
      <c r="TVP853" s="14"/>
      <c r="TVQ853" s="14"/>
      <c r="TVR853" s="14"/>
      <c r="TVS853" s="14"/>
      <c r="TVT853" s="14"/>
      <c r="TVU853" s="14"/>
      <c r="TVV853" s="14"/>
      <c r="TVW853" s="14"/>
      <c r="TVX853" s="14"/>
      <c r="TVY853" s="14"/>
      <c r="TVZ853" s="14"/>
      <c r="TWA853" s="14"/>
      <c r="TWB853" s="14"/>
      <c r="TWC853" s="14"/>
      <c r="TWD853" s="14"/>
      <c r="TWE853" s="14"/>
      <c r="TWF853" s="14"/>
      <c r="TWG853" s="14"/>
      <c r="TWH853" s="14"/>
      <c r="TWI853" s="14"/>
      <c r="TWJ853" s="14"/>
      <c r="TWK853" s="14"/>
      <c r="TWL853" s="14"/>
      <c r="TWM853" s="14"/>
      <c r="TWN853" s="14"/>
      <c r="TWO853" s="14"/>
      <c r="TWP853" s="14"/>
      <c r="TWQ853" s="14"/>
      <c r="TWR853" s="14"/>
      <c r="TWS853" s="14"/>
      <c r="TWT853" s="14"/>
      <c r="TWU853" s="14"/>
      <c r="TWV853" s="14"/>
      <c r="TWW853" s="14"/>
      <c r="TWX853" s="14"/>
      <c r="TWY853" s="14"/>
      <c r="TWZ853" s="14"/>
      <c r="TXA853" s="14"/>
      <c r="TXB853" s="14"/>
      <c r="TXC853" s="14"/>
      <c r="TXD853" s="14"/>
      <c r="TXE853" s="14"/>
      <c r="TXF853" s="14"/>
      <c r="TXG853" s="14"/>
      <c r="TXH853" s="14"/>
      <c r="TXI853" s="14"/>
      <c r="TXJ853" s="14"/>
      <c r="TXK853" s="14"/>
      <c r="TXL853" s="14"/>
      <c r="TXM853" s="14"/>
      <c r="TXN853" s="14"/>
      <c r="TXO853" s="14"/>
      <c r="TXP853" s="14"/>
      <c r="TXQ853" s="14"/>
      <c r="TXR853" s="14"/>
      <c r="TXS853" s="14"/>
      <c r="TXT853" s="14"/>
      <c r="TXU853" s="14"/>
      <c r="TXV853" s="14"/>
      <c r="TXW853" s="14"/>
      <c r="TXX853" s="14"/>
      <c r="TXY853" s="14"/>
      <c r="TXZ853" s="14"/>
      <c r="TYA853" s="14"/>
      <c r="TYB853" s="14"/>
      <c r="TYC853" s="14"/>
      <c r="TYD853" s="14"/>
      <c r="TYE853" s="14"/>
      <c r="TYF853" s="14"/>
      <c r="TYG853" s="14"/>
      <c r="TYH853" s="14"/>
      <c r="TYI853" s="14"/>
      <c r="TYJ853" s="14"/>
      <c r="TYK853" s="14"/>
      <c r="TYL853" s="14"/>
      <c r="TYM853" s="14"/>
      <c r="TYN853" s="14"/>
      <c r="TYO853" s="14"/>
      <c r="TYP853" s="14"/>
      <c r="TYQ853" s="14"/>
      <c r="TYR853" s="14"/>
      <c r="TYS853" s="14"/>
      <c r="TYT853" s="14"/>
      <c r="TYU853" s="14"/>
      <c r="TYV853" s="14"/>
      <c r="TYW853" s="14"/>
      <c r="TYX853" s="14"/>
      <c r="TYY853" s="14"/>
      <c r="TYZ853" s="14"/>
      <c r="TZA853" s="14"/>
      <c r="TZB853" s="14"/>
      <c r="TZC853" s="14"/>
      <c r="TZD853" s="14"/>
      <c r="TZE853" s="14"/>
      <c r="TZF853" s="14"/>
      <c r="TZG853" s="14"/>
      <c r="TZH853" s="14"/>
      <c r="TZI853" s="14"/>
      <c r="TZJ853" s="14"/>
      <c r="TZK853" s="14"/>
      <c r="TZL853" s="14"/>
      <c r="TZM853" s="14"/>
      <c r="TZN853" s="14"/>
      <c r="TZO853" s="14"/>
      <c r="TZP853" s="14"/>
      <c r="TZQ853" s="14"/>
      <c r="TZR853" s="14"/>
      <c r="TZS853" s="14"/>
      <c r="TZT853" s="14"/>
      <c r="TZU853" s="14"/>
      <c r="TZV853" s="14"/>
      <c r="TZW853" s="14"/>
      <c r="TZX853" s="14"/>
      <c r="TZY853" s="14"/>
      <c r="TZZ853" s="14"/>
      <c r="UAA853" s="14"/>
      <c r="UAB853" s="14"/>
      <c r="UAC853" s="14"/>
      <c r="UAD853" s="14"/>
      <c r="UAE853" s="14"/>
      <c r="UAF853" s="14"/>
      <c r="UAG853" s="14"/>
      <c r="UAH853" s="14"/>
      <c r="UAI853" s="14"/>
      <c r="UAJ853" s="14"/>
      <c r="UAK853" s="14"/>
      <c r="UAL853" s="14"/>
      <c r="UAM853" s="14"/>
      <c r="UAN853" s="14"/>
      <c r="UAO853" s="14"/>
      <c r="UAP853" s="14"/>
      <c r="UAQ853" s="14"/>
      <c r="UAR853" s="14"/>
      <c r="UAS853" s="14"/>
      <c r="UAT853" s="14"/>
      <c r="UAU853" s="14"/>
      <c r="UAV853" s="14"/>
      <c r="UAW853" s="14"/>
      <c r="UAX853" s="14"/>
      <c r="UAY853" s="14"/>
      <c r="UAZ853" s="14"/>
      <c r="UBA853" s="14"/>
      <c r="UBB853" s="14"/>
      <c r="UBC853" s="14"/>
      <c r="UBD853" s="14"/>
      <c r="UBE853" s="14"/>
      <c r="UBF853" s="14"/>
      <c r="UBG853" s="14"/>
      <c r="UBH853" s="14"/>
      <c r="UBI853" s="14"/>
      <c r="UBJ853" s="14"/>
      <c r="UBK853" s="14"/>
      <c r="UBL853" s="14"/>
      <c r="UBM853" s="14"/>
      <c r="UBN853" s="14"/>
      <c r="UBO853" s="14"/>
      <c r="UBP853" s="14"/>
      <c r="UBQ853" s="14"/>
      <c r="UBR853" s="14"/>
      <c r="UBS853" s="14"/>
      <c r="UBT853" s="14"/>
      <c r="UBU853" s="14"/>
      <c r="UBV853" s="14"/>
      <c r="UBW853" s="14"/>
      <c r="UBX853" s="14"/>
      <c r="UBY853" s="14"/>
      <c r="UBZ853" s="14"/>
      <c r="UCA853" s="14"/>
      <c r="UCB853" s="14"/>
      <c r="UCC853" s="14"/>
      <c r="UCD853" s="14"/>
      <c r="UCE853" s="14"/>
      <c r="UCF853" s="14"/>
      <c r="UCG853" s="14"/>
      <c r="UCH853" s="14"/>
      <c r="UCI853" s="14"/>
      <c r="UCJ853" s="14"/>
      <c r="UCK853" s="14"/>
      <c r="UCL853" s="14"/>
      <c r="UCM853" s="14"/>
      <c r="UCN853" s="14"/>
      <c r="UCO853" s="14"/>
      <c r="UCP853" s="14"/>
      <c r="UCQ853" s="14"/>
      <c r="UCR853" s="14"/>
      <c r="UCS853" s="14"/>
      <c r="UCT853" s="14"/>
      <c r="UCU853" s="14"/>
      <c r="UCV853" s="14"/>
      <c r="UCW853" s="14"/>
      <c r="UCX853" s="14"/>
      <c r="UCY853" s="14"/>
      <c r="UCZ853" s="14"/>
      <c r="UDA853" s="14"/>
      <c r="UDB853" s="14"/>
      <c r="UDC853" s="14"/>
      <c r="UDD853" s="14"/>
      <c r="UDE853" s="14"/>
      <c r="UDF853" s="14"/>
      <c r="UDG853" s="14"/>
      <c r="UDH853" s="14"/>
      <c r="UDI853" s="14"/>
      <c r="UDJ853" s="14"/>
      <c r="UDK853" s="14"/>
      <c r="UDL853" s="14"/>
      <c r="UDM853" s="14"/>
      <c r="UDN853" s="14"/>
      <c r="UDO853" s="14"/>
      <c r="UDP853" s="14"/>
      <c r="UDQ853" s="14"/>
      <c r="UDR853" s="14"/>
      <c r="UDS853" s="14"/>
      <c r="UDT853" s="14"/>
      <c r="UDU853" s="14"/>
      <c r="UDV853" s="14"/>
      <c r="UDW853" s="14"/>
      <c r="UDX853" s="14"/>
      <c r="UDY853" s="14"/>
      <c r="UDZ853" s="14"/>
      <c r="UEA853" s="14"/>
      <c r="UEB853" s="14"/>
      <c r="UEC853" s="14"/>
      <c r="UED853" s="14"/>
      <c r="UEE853" s="14"/>
      <c r="UEF853" s="14"/>
      <c r="UEG853" s="14"/>
      <c r="UEH853" s="14"/>
      <c r="UEI853" s="14"/>
      <c r="UEJ853" s="14"/>
      <c r="UEK853" s="14"/>
      <c r="UEL853" s="14"/>
      <c r="UEM853" s="14"/>
      <c r="UEN853" s="14"/>
      <c r="UEO853" s="14"/>
      <c r="UEP853" s="14"/>
      <c r="UEQ853" s="14"/>
      <c r="UER853" s="14"/>
      <c r="UES853" s="14"/>
      <c r="UET853" s="14"/>
      <c r="UEU853" s="14"/>
      <c r="UEV853" s="14"/>
      <c r="UEW853" s="14"/>
      <c r="UEX853" s="14"/>
      <c r="UEY853" s="14"/>
      <c r="UEZ853" s="14"/>
      <c r="UFA853" s="14"/>
      <c r="UFB853" s="14"/>
      <c r="UFC853" s="14"/>
      <c r="UFD853" s="14"/>
      <c r="UFE853" s="14"/>
      <c r="UFF853" s="14"/>
      <c r="UFG853" s="14"/>
      <c r="UFH853" s="14"/>
      <c r="UFI853" s="14"/>
      <c r="UFJ853" s="14"/>
      <c r="UFK853" s="14"/>
      <c r="UFL853" s="14"/>
      <c r="UFM853" s="14"/>
      <c r="UFN853" s="14"/>
      <c r="UFO853" s="14"/>
      <c r="UFP853" s="14"/>
      <c r="UFQ853" s="14"/>
      <c r="UFR853" s="14"/>
      <c r="UFS853" s="14"/>
      <c r="UFT853" s="14"/>
      <c r="UFU853" s="14"/>
      <c r="UFV853" s="14"/>
      <c r="UFW853" s="14"/>
      <c r="UFX853" s="14"/>
      <c r="UFY853" s="14"/>
      <c r="UFZ853" s="14"/>
      <c r="UGA853" s="14"/>
      <c r="UGB853" s="14"/>
      <c r="UGC853" s="14"/>
      <c r="UGD853" s="14"/>
      <c r="UGE853" s="14"/>
      <c r="UGF853" s="14"/>
      <c r="UGG853" s="14"/>
      <c r="UGH853" s="14"/>
      <c r="UGI853" s="14"/>
      <c r="UGJ853" s="14"/>
      <c r="UGK853" s="14"/>
      <c r="UGL853" s="14"/>
      <c r="UGM853" s="14"/>
      <c r="UGN853" s="14"/>
      <c r="UGO853" s="14"/>
      <c r="UGP853" s="14"/>
      <c r="UGQ853" s="14"/>
      <c r="UGR853" s="14"/>
      <c r="UGS853" s="14"/>
      <c r="UGT853" s="14"/>
      <c r="UGU853" s="14"/>
      <c r="UGV853" s="14"/>
      <c r="UGW853" s="14"/>
      <c r="UGX853" s="14"/>
      <c r="UGY853" s="14"/>
      <c r="UGZ853" s="14"/>
      <c r="UHA853" s="14"/>
      <c r="UHB853" s="14"/>
      <c r="UHC853" s="14"/>
      <c r="UHD853" s="14"/>
      <c r="UHE853" s="14"/>
      <c r="UHF853" s="14"/>
      <c r="UHG853" s="14"/>
      <c r="UHH853" s="14"/>
      <c r="UHI853" s="14"/>
      <c r="UHJ853" s="14"/>
      <c r="UHK853" s="14"/>
      <c r="UHL853" s="14"/>
      <c r="UHM853" s="14"/>
      <c r="UHN853" s="14"/>
      <c r="UHO853" s="14"/>
      <c r="UHP853" s="14"/>
      <c r="UHQ853" s="14"/>
      <c r="UHR853" s="14"/>
      <c r="UHS853" s="14"/>
      <c r="UHT853" s="14"/>
      <c r="UHU853" s="14"/>
      <c r="UHV853" s="14"/>
      <c r="UHW853" s="14"/>
      <c r="UHX853" s="14"/>
      <c r="UHY853" s="14"/>
      <c r="UHZ853" s="14"/>
      <c r="UIA853" s="14"/>
      <c r="UIB853" s="14"/>
      <c r="UIC853" s="14"/>
      <c r="UID853" s="14"/>
      <c r="UIE853" s="14"/>
      <c r="UIF853" s="14"/>
      <c r="UIG853" s="14"/>
      <c r="UIH853" s="14"/>
      <c r="UII853" s="14"/>
      <c r="UIJ853" s="14"/>
      <c r="UIK853" s="14"/>
      <c r="UIL853" s="14"/>
      <c r="UIM853" s="14"/>
      <c r="UIN853" s="14"/>
      <c r="UIO853" s="14"/>
      <c r="UIP853" s="14"/>
      <c r="UIQ853" s="14"/>
      <c r="UIR853" s="14"/>
      <c r="UIS853" s="14"/>
      <c r="UIT853" s="14"/>
      <c r="UIU853" s="14"/>
      <c r="UIV853" s="14"/>
      <c r="UIW853" s="14"/>
      <c r="UIX853" s="14"/>
      <c r="UIY853" s="14"/>
      <c r="UIZ853" s="14"/>
      <c r="UJA853" s="14"/>
      <c r="UJB853" s="14"/>
      <c r="UJC853" s="14"/>
      <c r="UJD853" s="14"/>
      <c r="UJE853" s="14"/>
      <c r="UJF853" s="14"/>
      <c r="UJG853" s="14"/>
      <c r="UJH853" s="14"/>
      <c r="UJI853" s="14"/>
      <c r="UJJ853" s="14"/>
      <c r="UJK853" s="14"/>
      <c r="UJL853" s="14"/>
      <c r="UJM853" s="14"/>
      <c r="UJN853" s="14"/>
      <c r="UJO853" s="14"/>
      <c r="UJP853" s="14"/>
      <c r="UJQ853" s="14"/>
      <c r="UJR853" s="14"/>
      <c r="UJS853" s="14"/>
      <c r="UJT853" s="14"/>
      <c r="UJU853" s="14"/>
      <c r="UJV853" s="14"/>
      <c r="UJW853" s="14"/>
      <c r="UJX853" s="14"/>
      <c r="UJY853" s="14"/>
      <c r="UJZ853" s="14"/>
      <c r="UKA853" s="14"/>
      <c r="UKB853" s="14"/>
      <c r="UKC853" s="14"/>
      <c r="UKD853" s="14"/>
      <c r="UKE853" s="14"/>
      <c r="UKF853" s="14"/>
      <c r="UKG853" s="14"/>
      <c r="UKH853" s="14"/>
      <c r="UKI853" s="14"/>
      <c r="UKJ853" s="14"/>
      <c r="UKK853" s="14"/>
      <c r="UKL853" s="14"/>
      <c r="UKM853" s="14"/>
      <c r="UKN853" s="14"/>
      <c r="UKO853" s="14"/>
      <c r="UKP853" s="14"/>
      <c r="UKQ853" s="14"/>
      <c r="UKR853" s="14"/>
      <c r="UKS853" s="14"/>
      <c r="UKT853" s="14"/>
      <c r="UKU853" s="14"/>
      <c r="UKV853" s="14"/>
      <c r="UKW853" s="14"/>
      <c r="UKX853" s="14"/>
      <c r="UKY853" s="14"/>
      <c r="UKZ853" s="14"/>
      <c r="ULA853" s="14"/>
      <c r="ULB853" s="14"/>
      <c r="ULC853" s="14"/>
      <c r="ULD853" s="14"/>
      <c r="ULE853" s="14"/>
      <c r="ULF853" s="14"/>
      <c r="ULG853" s="14"/>
      <c r="ULH853" s="14"/>
      <c r="ULI853" s="14"/>
      <c r="ULJ853" s="14"/>
      <c r="ULK853" s="14"/>
      <c r="ULL853" s="14"/>
      <c r="ULM853" s="14"/>
      <c r="ULN853" s="14"/>
      <c r="ULO853" s="14"/>
      <c r="ULP853" s="14"/>
      <c r="ULQ853" s="14"/>
      <c r="ULR853" s="14"/>
      <c r="ULS853" s="14"/>
      <c r="ULT853" s="14"/>
      <c r="ULU853" s="14"/>
      <c r="ULV853" s="14"/>
      <c r="ULW853" s="14"/>
      <c r="ULX853" s="14"/>
      <c r="ULY853" s="14"/>
      <c r="ULZ853" s="14"/>
      <c r="UMA853" s="14"/>
      <c r="UMB853" s="14"/>
      <c r="UMC853" s="14"/>
      <c r="UMD853" s="14"/>
      <c r="UME853" s="14"/>
      <c r="UMF853" s="14"/>
      <c r="UMG853" s="14"/>
      <c r="UMH853" s="14"/>
      <c r="UMI853" s="14"/>
      <c r="UMJ853" s="14"/>
      <c r="UMK853" s="14"/>
      <c r="UML853" s="14"/>
      <c r="UMM853" s="14"/>
      <c r="UMN853" s="14"/>
      <c r="UMO853" s="14"/>
      <c r="UMP853" s="14"/>
      <c r="UMQ853" s="14"/>
      <c r="UMR853" s="14"/>
      <c r="UMS853" s="14"/>
      <c r="UMT853" s="14"/>
      <c r="UMU853" s="14"/>
      <c r="UMV853" s="14"/>
      <c r="UMW853" s="14"/>
      <c r="UMX853" s="14"/>
      <c r="UMY853" s="14"/>
      <c r="UMZ853" s="14"/>
      <c r="UNA853" s="14"/>
      <c r="UNB853" s="14"/>
      <c r="UNC853" s="14"/>
      <c r="UND853" s="14"/>
      <c r="UNE853" s="14"/>
      <c r="UNF853" s="14"/>
      <c r="UNG853" s="14"/>
      <c r="UNH853" s="14"/>
      <c r="UNI853" s="14"/>
      <c r="UNJ853" s="14"/>
      <c r="UNK853" s="14"/>
      <c r="UNL853" s="14"/>
      <c r="UNM853" s="14"/>
      <c r="UNN853" s="14"/>
      <c r="UNO853" s="14"/>
      <c r="UNP853" s="14"/>
      <c r="UNQ853" s="14"/>
      <c r="UNR853" s="14"/>
      <c r="UNS853" s="14"/>
      <c r="UNT853" s="14"/>
      <c r="UNU853" s="14"/>
      <c r="UNV853" s="14"/>
      <c r="UNW853" s="14"/>
      <c r="UNX853" s="14"/>
      <c r="UNY853" s="14"/>
      <c r="UNZ853" s="14"/>
      <c r="UOA853" s="14"/>
      <c r="UOB853" s="14"/>
      <c r="UOC853" s="14"/>
      <c r="UOD853" s="14"/>
      <c r="UOE853" s="14"/>
      <c r="UOF853" s="14"/>
      <c r="UOG853" s="14"/>
      <c r="UOH853" s="14"/>
      <c r="UOI853" s="14"/>
      <c r="UOJ853" s="14"/>
      <c r="UOK853" s="14"/>
      <c r="UOL853" s="14"/>
      <c r="UOM853" s="14"/>
      <c r="UON853" s="14"/>
      <c r="UOO853" s="14"/>
      <c r="UOP853" s="14"/>
      <c r="UOQ853" s="14"/>
      <c r="UOR853" s="14"/>
      <c r="UOS853" s="14"/>
      <c r="UOT853" s="14"/>
      <c r="UOU853" s="14"/>
      <c r="UOV853" s="14"/>
      <c r="UOW853" s="14"/>
      <c r="UOX853" s="14"/>
      <c r="UOY853" s="14"/>
      <c r="UOZ853" s="14"/>
      <c r="UPA853" s="14"/>
      <c r="UPB853" s="14"/>
      <c r="UPC853" s="14"/>
      <c r="UPD853" s="14"/>
      <c r="UPE853" s="14"/>
      <c r="UPF853" s="14"/>
      <c r="UPG853" s="14"/>
      <c r="UPH853" s="14"/>
      <c r="UPI853" s="14"/>
      <c r="UPJ853" s="14"/>
      <c r="UPK853" s="14"/>
      <c r="UPL853" s="14"/>
      <c r="UPM853" s="14"/>
      <c r="UPN853" s="14"/>
      <c r="UPO853" s="14"/>
      <c r="UPP853" s="14"/>
      <c r="UPQ853" s="14"/>
      <c r="UPR853" s="14"/>
      <c r="UPS853" s="14"/>
      <c r="UPT853" s="14"/>
      <c r="UPU853" s="14"/>
      <c r="UPV853" s="14"/>
      <c r="UPW853" s="14"/>
      <c r="UPX853" s="14"/>
      <c r="UPY853" s="14"/>
      <c r="UPZ853" s="14"/>
      <c r="UQA853" s="14"/>
      <c r="UQB853" s="14"/>
      <c r="UQC853" s="14"/>
      <c r="UQD853" s="14"/>
      <c r="UQE853" s="14"/>
      <c r="UQF853" s="14"/>
      <c r="UQG853" s="14"/>
      <c r="UQH853" s="14"/>
      <c r="UQI853" s="14"/>
      <c r="UQJ853" s="14"/>
      <c r="UQK853" s="14"/>
      <c r="UQL853" s="14"/>
      <c r="UQM853" s="14"/>
      <c r="UQN853" s="14"/>
      <c r="UQO853" s="14"/>
      <c r="UQP853" s="14"/>
      <c r="UQQ853" s="14"/>
      <c r="UQR853" s="14"/>
      <c r="UQS853" s="14"/>
      <c r="UQT853" s="14"/>
      <c r="UQU853" s="14"/>
      <c r="UQV853" s="14"/>
      <c r="UQW853" s="14"/>
      <c r="UQX853" s="14"/>
      <c r="UQY853" s="14"/>
      <c r="UQZ853" s="14"/>
      <c r="URA853" s="14"/>
      <c r="URB853" s="14"/>
      <c r="URC853" s="14"/>
      <c r="URD853" s="14"/>
      <c r="URE853" s="14"/>
      <c r="URF853" s="14"/>
      <c r="URG853" s="14"/>
      <c r="URH853" s="14"/>
      <c r="URI853" s="14"/>
      <c r="URJ853" s="14"/>
      <c r="URK853" s="14"/>
      <c r="URL853" s="14"/>
      <c r="URM853" s="14"/>
      <c r="URN853" s="14"/>
      <c r="URO853" s="14"/>
      <c r="URP853" s="14"/>
      <c r="URQ853" s="14"/>
      <c r="URR853" s="14"/>
      <c r="URS853" s="14"/>
      <c r="URT853" s="14"/>
      <c r="URU853" s="14"/>
      <c r="URV853" s="14"/>
      <c r="URW853" s="14"/>
      <c r="URX853" s="14"/>
      <c r="URY853" s="14"/>
      <c r="URZ853" s="14"/>
      <c r="USA853" s="14"/>
      <c r="USB853" s="14"/>
      <c r="USC853" s="14"/>
      <c r="USD853" s="14"/>
      <c r="USE853" s="14"/>
      <c r="USF853" s="14"/>
      <c r="USG853" s="14"/>
      <c r="USH853" s="14"/>
      <c r="USI853" s="14"/>
      <c r="USJ853" s="14"/>
      <c r="USK853" s="14"/>
      <c r="USL853" s="14"/>
      <c r="USM853" s="14"/>
      <c r="USN853" s="14"/>
      <c r="USO853" s="14"/>
      <c r="USP853" s="14"/>
      <c r="USQ853" s="14"/>
      <c r="USR853" s="14"/>
      <c r="USS853" s="14"/>
      <c r="UST853" s="14"/>
      <c r="USU853" s="14"/>
      <c r="USV853" s="14"/>
      <c r="USW853" s="14"/>
      <c r="USX853" s="14"/>
      <c r="USY853" s="14"/>
      <c r="USZ853" s="14"/>
      <c r="UTA853" s="14"/>
      <c r="UTB853" s="14"/>
      <c r="UTC853" s="14"/>
      <c r="UTD853" s="14"/>
      <c r="UTE853" s="14"/>
      <c r="UTF853" s="14"/>
      <c r="UTG853" s="14"/>
      <c r="UTH853" s="14"/>
      <c r="UTI853" s="14"/>
      <c r="UTJ853" s="14"/>
      <c r="UTK853" s="14"/>
      <c r="UTL853" s="14"/>
      <c r="UTM853" s="14"/>
      <c r="UTN853" s="14"/>
      <c r="UTO853" s="14"/>
      <c r="UTP853" s="14"/>
      <c r="UTQ853" s="14"/>
      <c r="UTR853" s="14"/>
      <c r="UTS853" s="14"/>
      <c r="UTT853" s="14"/>
      <c r="UTU853" s="14"/>
      <c r="UTV853" s="14"/>
      <c r="UTW853" s="14"/>
      <c r="UTX853" s="14"/>
      <c r="UTY853" s="14"/>
      <c r="UTZ853" s="14"/>
      <c r="UUA853" s="14"/>
      <c r="UUB853" s="14"/>
      <c r="UUC853" s="14"/>
      <c r="UUD853" s="14"/>
      <c r="UUE853" s="14"/>
      <c r="UUF853" s="14"/>
      <c r="UUG853" s="14"/>
      <c r="UUH853" s="14"/>
      <c r="UUI853" s="14"/>
      <c r="UUJ853" s="14"/>
      <c r="UUK853" s="14"/>
      <c r="UUL853" s="14"/>
      <c r="UUM853" s="14"/>
      <c r="UUN853" s="14"/>
      <c r="UUO853" s="14"/>
      <c r="UUP853" s="14"/>
      <c r="UUQ853" s="14"/>
      <c r="UUR853" s="14"/>
      <c r="UUS853" s="14"/>
      <c r="UUT853" s="14"/>
      <c r="UUU853" s="14"/>
      <c r="UUV853" s="14"/>
      <c r="UUW853" s="14"/>
      <c r="UUX853" s="14"/>
      <c r="UUY853" s="14"/>
      <c r="UUZ853" s="14"/>
      <c r="UVA853" s="14"/>
      <c r="UVB853" s="14"/>
      <c r="UVC853" s="14"/>
      <c r="UVD853" s="14"/>
      <c r="UVE853" s="14"/>
      <c r="UVF853" s="14"/>
      <c r="UVG853" s="14"/>
      <c r="UVH853" s="14"/>
      <c r="UVI853" s="14"/>
      <c r="UVJ853" s="14"/>
      <c r="UVK853" s="14"/>
      <c r="UVL853" s="14"/>
      <c r="UVM853" s="14"/>
      <c r="UVN853" s="14"/>
      <c r="UVO853" s="14"/>
      <c r="UVP853" s="14"/>
      <c r="UVQ853" s="14"/>
      <c r="UVR853" s="14"/>
      <c r="UVS853" s="14"/>
      <c r="UVT853" s="14"/>
      <c r="UVU853" s="14"/>
      <c r="UVV853" s="14"/>
      <c r="UVW853" s="14"/>
      <c r="UVX853" s="14"/>
      <c r="UVY853" s="14"/>
      <c r="UVZ853" s="14"/>
      <c r="UWA853" s="14"/>
      <c r="UWB853" s="14"/>
      <c r="UWC853" s="14"/>
      <c r="UWD853" s="14"/>
      <c r="UWE853" s="14"/>
      <c r="UWF853" s="14"/>
      <c r="UWG853" s="14"/>
      <c r="UWH853" s="14"/>
      <c r="UWI853" s="14"/>
      <c r="UWJ853" s="14"/>
      <c r="UWK853" s="14"/>
      <c r="UWL853" s="14"/>
      <c r="UWM853" s="14"/>
      <c r="UWN853" s="14"/>
      <c r="UWO853" s="14"/>
      <c r="UWP853" s="14"/>
      <c r="UWQ853" s="14"/>
      <c r="UWR853" s="14"/>
      <c r="UWS853" s="14"/>
      <c r="UWT853" s="14"/>
      <c r="UWU853" s="14"/>
      <c r="UWV853" s="14"/>
      <c r="UWW853" s="14"/>
      <c r="UWX853" s="14"/>
      <c r="UWY853" s="14"/>
      <c r="UWZ853" s="14"/>
      <c r="UXA853" s="14"/>
      <c r="UXB853" s="14"/>
      <c r="UXC853" s="14"/>
      <c r="UXD853" s="14"/>
      <c r="UXE853" s="14"/>
      <c r="UXF853" s="14"/>
      <c r="UXG853" s="14"/>
      <c r="UXH853" s="14"/>
      <c r="UXI853" s="14"/>
      <c r="UXJ853" s="14"/>
      <c r="UXK853" s="14"/>
      <c r="UXL853" s="14"/>
      <c r="UXM853" s="14"/>
      <c r="UXN853" s="14"/>
      <c r="UXO853" s="14"/>
      <c r="UXP853" s="14"/>
      <c r="UXQ853" s="14"/>
      <c r="UXR853" s="14"/>
      <c r="UXS853" s="14"/>
      <c r="UXT853" s="14"/>
      <c r="UXU853" s="14"/>
      <c r="UXV853" s="14"/>
      <c r="UXW853" s="14"/>
      <c r="UXX853" s="14"/>
      <c r="UXY853" s="14"/>
      <c r="UXZ853" s="14"/>
      <c r="UYA853" s="14"/>
      <c r="UYB853" s="14"/>
      <c r="UYC853" s="14"/>
      <c r="UYD853" s="14"/>
      <c r="UYE853" s="14"/>
      <c r="UYF853" s="14"/>
      <c r="UYG853" s="14"/>
      <c r="UYH853" s="14"/>
      <c r="UYI853" s="14"/>
      <c r="UYJ853" s="14"/>
      <c r="UYK853" s="14"/>
      <c r="UYL853" s="14"/>
      <c r="UYM853" s="14"/>
      <c r="UYN853" s="14"/>
      <c r="UYO853" s="14"/>
      <c r="UYP853" s="14"/>
      <c r="UYQ853" s="14"/>
      <c r="UYR853" s="14"/>
      <c r="UYS853" s="14"/>
      <c r="UYT853" s="14"/>
      <c r="UYU853" s="14"/>
      <c r="UYV853" s="14"/>
      <c r="UYW853" s="14"/>
      <c r="UYX853" s="14"/>
      <c r="UYY853" s="14"/>
      <c r="UYZ853" s="14"/>
      <c r="UZA853" s="14"/>
      <c r="UZB853" s="14"/>
      <c r="UZC853" s="14"/>
      <c r="UZD853" s="14"/>
      <c r="UZE853" s="14"/>
      <c r="UZF853" s="14"/>
      <c r="UZG853" s="14"/>
      <c r="UZH853" s="14"/>
      <c r="UZI853" s="14"/>
      <c r="UZJ853" s="14"/>
      <c r="UZK853" s="14"/>
      <c r="UZL853" s="14"/>
      <c r="UZM853" s="14"/>
      <c r="UZN853" s="14"/>
      <c r="UZO853" s="14"/>
      <c r="UZP853" s="14"/>
      <c r="UZQ853" s="14"/>
      <c r="UZR853" s="14"/>
      <c r="UZS853" s="14"/>
      <c r="UZT853" s="14"/>
      <c r="UZU853" s="14"/>
      <c r="UZV853" s="14"/>
      <c r="UZW853" s="14"/>
      <c r="UZX853" s="14"/>
      <c r="UZY853" s="14"/>
      <c r="UZZ853" s="14"/>
      <c r="VAA853" s="14"/>
      <c r="VAB853" s="14"/>
      <c r="VAC853" s="14"/>
      <c r="VAD853" s="14"/>
      <c r="VAE853" s="14"/>
      <c r="VAF853" s="14"/>
      <c r="VAG853" s="14"/>
      <c r="VAH853" s="14"/>
      <c r="VAI853" s="14"/>
      <c r="VAJ853" s="14"/>
      <c r="VAK853" s="14"/>
      <c r="VAL853" s="14"/>
      <c r="VAM853" s="14"/>
      <c r="VAN853" s="14"/>
      <c r="VAO853" s="14"/>
      <c r="VAP853" s="14"/>
      <c r="VAQ853" s="14"/>
      <c r="VAR853" s="14"/>
      <c r="VAS853" s="14"/>
      <c r="VAT853" s="14"/>
      <c r="VAU853" s="14"/>
      <c r="VAV853" s="14"/>
      <c r="VAW853" s="14"/>
      <c r="VAX853" s="14"/>
      <c r="VAY853" s="14"/>
      <c r="VAZ853" s="14"/>
      <c r="VBA853" s="14"/>
      <c r="VBB853" s="14"/>
      <c r="VBC853" s="14"/>
      <c r="VBD853" s="14"/>
      <c r="VBE853" s="14"/>
      <c r="VBF853" s="14"/>
      <c r="VBG853" s="14"/>
      <c r="VBH853" s="14"/>
      <c r="VBI853" s="14"/>
      <c r="VBJ853" s="14"/>
      <c r="VBK853" s="14"/>
      <c r="VBL853" s="14"/>
      <c r="VBM853" s="14"/>
      <c r="VBN853" s="14"/>
      <c r="VBO853" s="14"/>
      <c r="VBP853" s="14"/>
      <c r="VBQ853" s="14"/>
      <c r="VBR853" s="14"/>
      <c r="VBS853" s="14"/>
      <c r="VBT853" s="14"/>
      <c r="VBU853" s="14"/>
      <c r="VBV853" s="14"/>
      <c r="VBW853" s="14"/>
      <c r="VBX853" s="14"/>
      <c r="VBY853" s="14"/>
      <c r="VBZ853" s="14"/>
      <c r="VCA853" s="14"/>
      <c r="VCB853" s="14"/>
      <c r="VCC853" s="14"/>
      <c r="VCD853" s="14"/>
      <c r="VCE853" s="14"/>
      <c r="VCF853" s="14"/>
      <c r="VCG853" s="14"/>
      <c r="VCH853" s="14"/>
      <c r="VCI853" s="14"/>
      <c r="VCJ853" s="14"/>
      <c r="VCK853" s="14"/>
      <c r="VCL853" s="14"/>
      <c r="VCM853" s="14"/>
      <c r="VCN853" s="14"/>
      <c r="VCO853" s="14"/>
      <c r="VCP853" s="14"/>
      <c r="VCQ853" s="14"/>
      <c r="VCR853" s="14"/>
      <c r="VCS853" s="14"/>
      <c r="VCT853" s="14"/>
      <c r="VCU853" s="14"/>
      <c r="VCV853" s="14"/>
      <c r="VCW853" s="14"/>
      <c r="VCX853" s="14"/>
      <c r="VCY853" s="14"/>
      <c r="VCZ853" s="14"/>
      <c r="VDA853" s="14"/>
      <c r="VDB853" s="14"/>
      <c r="VDC853" s="14"/>
      <c r="VDD853" s="14"/>
      <c r="VDE853" s="14"/>
      <c r="VDF853" s="14"/>
      <c r="VDG853" s="14"/>
      <c r="VDH853" s="14"/>
      <c r="VDI853" s="14"/>
      <c r="VDJ853" s="14"/>
      <c r="VDK853" s="14"/>
      <c r="VDL853" s="14"/>
      <c r="VDM853" s="14"/>
      <c r="VDN853" s="14"/>
      <c r="VDO853" s="14"/>
      <c r="VDP853" s="14"/>
      <c r="VDQ853" s="14"/>
      <c r="VDR853" s="14"/>
      <c r="VDS853" s="14"/>
      <c r="VDT853" s="14"/>
      <c r="VDU853" s="14"/>
      <c r="VDV853" s="14"/>
      <c r="VDW853" s="14"/>
      <c r="VDX853" s="14"/>
      <c r="VDY853" s="14"/>
      <c r="VDZ853" s="14"/>
      <c r="VEA853" s="14"/>
      <c r="VEB853" s="14"/>
      <c r="VEC853" s="14"/>
      <c r="VED853" s="14"/>
      <c r="VEE853" s="14"/>
      <c r="VEF853" s="14"/>
      <c r="VEG853" s="14"/>
      <c r="VEH853" s="14"/>
      <c r="VEI853" s="14"/>
      <c r="VEJ853" s="14"/>
      <c r="VEK853" s="14"/>
      <c r="VEL853" s="14"/>
      <c r="VEM853" s="14"/>
      <c r="VEN853" s="14"/>
      <c r="VEO853" s="14"/>
      <c r="VEP853" s="14"/>
      <c r="VEQ853" s="14"/>
      <c r="VER853" s="14"/>
      <c r="VES853" s="14"/>
      <c r="VET853" s="14"/>
      <c r="VEU853" s="14"/>
      <c r="VEV853" s="14"/>
      <c r="VEW853" s="14"/>
      <c r="VEX853" s="14"/>
      <c r="VEY853" s="14"/>
      <c r="VEZ853" s="14"/>
      <c r="VFA853" s="14"/>
      <c r="VFB853" s="14"/>
      <c r="VFC853" s="14"/>
      <c r="VFD853" s="14"/>
      <c r="VFE853" s="14"/>
      <c r="VFF853" s="14"/>
      <c r="VFG853" s="14"/>
      <c r="VFH853" s="14"/>
      <c r="VFI853" s="14"/>
      <c r="VFJ853" s="14"/>
      <c r="VFK853" s="14"/>
      <c r="VFL853" s="14"/>
      <c r="VFM853" s="14"/>
      <c r="VFN853" s="14"/>
      <c r="VFO853" s="14"/>
      <c r="VFP853" s="14"/>
      <c r="VFQ853" s="14"/>
      <c r="VFR853" s="14"/>
      <c r="VFS853" s="14"/>
      <c r="VFT853" s="14"/>
      <c r="VFU853" s="14"/>
      <c r="VFV853" s="14"/>
      <c r="VFW853" s="14"/>
      <c r="VFX853" s="14"/>
      <c r="VFY853" s="14"/>
      <c r="VFZ853" s="14"/>
      <c r="VGA853" s="14"/>
      <c r="VGB853" s="14"/>
      <c r="VGC853" s="14"/>
      <c r="VGD853" s="14"/>
      <c r="VGE853" s="14"/>
      <c r="VGF853" s="14"/>
      <c r="VGG853" s="14"/>
      <c r="VGH853" s="14"/>
      <c r="VGI853" s="14"/>
      <c r="VGJ853" s="14"/>
      <c r="VGK853" s="14"/>
      <c r="VGL853" s="14"/>
      <c r="VGM853" s="14"/>
      <c r="VGN853" s="14"/>
      <c r="VGO853" s="14"/>
      <c r="VGP853" s="14"/>
      <c r="VGQ853" s="14"/>
      <c r="VGR853" s="14"/>
      <c r="VGS853" s="14"/>
      <c r="VGT853" s="14"/>
      <c r="VGU853" s="14"/>
      <c r="VGV853" s="14"/>
      <c r="VGW853" s="14"/>
      <c r="VGX853" s="14"/>
      <c r="VGY853" s="14"/>
      <c r="VGZ853" s="14"/>
      <c r="VHA853" s="14"/>
      <c r="VHB853" s="14"/>
      <c r="VHC853" s="14"/>
      <c r="VHD853" s="14"/>
      <c r="VHE853" s="14"/>
      <c r="VHF853" s="14"/>
      <c r="VHG853" s="14"/>
      <c r="VHH853" s="14"/>
      <c r="VHI853" s="14"/>
      <c r="VHJ853" s="14"/>
      <c r="VHK853" s="14"/>
      <c r="VHL853" s="14"/>
      <c r="VHM853" s="14"/>
      <c r="VHN853" s="14"/>
      <c r="VHO853" s="14"/>
      <c r="VHP853" s="14"/>
      <c r="VHQ853" s="14"/>
      <c r="VHR853" s="14"/>
      <c r="VHS853" s="14"/>
      <c r="VHT853" s="14"/>
      <c r="VHU853" s="14"/>
      <c r="VHV853" s="14"/>
      <c r="VHW853" s="14"/>
      <c r="VHX853" s="14"/>
      <c r="VHY853" s="14"/>
      <c r="VHZ853" s="14"/>
      <c r="VIA853" s="14"/>
      <c r="VIB853" s="14"/>
      <c r="VIC853" s="14"/>
      <c r="VID853" s="14"/>
      <c r="VIE853" s="14"/>
      <c r="VIF853" s="14"/>
      <c r="VIG853" s="14"/>
      <c r="VIH853" s="14"/>
      <c r="VII853" s="14"/>
      <c r="VIJ853" s="14"/>
      <c r="VIK853" s="14"/>
      <c r="VIL853" s="14"/>
      <c r="VIM853" s="14"/>
      <c r="VIN853" s="14"/>
      <c r="VIO853" s="14"/>
      <c r="VIP853" s="14"/>
      <c r="VIQ853" s="14"/>
      <c r="VIR853" s="14"/>
      <c r="VIS853" s="14"/>
      <c r="VIT853" s="14"/>
      <c r="VIU853" s="14"/>
      <c r="VIV853" s="14"/>
      <c r="VIW853" s="14"/>
      <c r="VIX853" s="14"/>
      <c r="VIY853" s="14"/>
      <c r="VIZ853" s="14"/>
      <c r="VJA853" s="14"/>
      <c r="VJB853" s="14"/>
      <c r="VJC853" s="14"/>
      <c r="VJD853" s="14"/>
      <c r="VJE853" s="14"/>
      <c r="VJF853" s="14"/>
      <c r="VJG853" s="14"/>
      <c r="VJH853" s="14"/>
      <c r="VJI853" s="14"/>
      <c r="VJJ853" s="14"/>
      <c r="VJK853" s="14"/>
      <c r="VJL853" s="14"/>
      <c r="VJM853" s="14"/>
      <c r="VJN853" s="14"/>
      <c r="VJO853" s="14"/>
      <c r="VJP853" s="14"/>
      <c r="VJQ853" s="14"/>
      <c r="VJR853" s="14"/>
      <c r="VJS853" s="14"/>
      <c r="VJT853" s="14"/>
      <c r="VJU853" s="14"/>
      <c r="VJV853" s="14"/>
      <c r="VJW853" s="14"/>
      <c r="VJX853" s="14"/>
      <c r="VJY853" s="14"/>
      <c r="VJZ853" s="14"/>
      <c r="VKA853" s="14"/>
      <c r="VKB853" s="14"/>
      <c r="VKC853" s="14"/>
      <c r="VKD853" s="14"/>
      <c r="VKE853" s="14"/>
      <c r="VKF853" s="14"/>
      <c r="VKG853" s="14"/>
      <c r="VKH853" s="14"/>
      <c r="VKI853" s="14"/>
      <c r="VKJ853" s="14"/>
      <c r="VKK853" s="14"/>
      <c r="VKL853" s="14"/>
      <c r="VKM853" s="14"/>
      <c r="VKN853" s="14"/>
      <c r="VKO853" s="14"/>
      <c r="VKP853" s="14"/>
      <c r="VKQ853" s="14"/>
      <c r="VKR853" s="14"/>
      <c r="VKS853" s="14"/>
      <c r="VKT853" s="14"/>
      <c r="VKU853" s="14"/>
      <c r="VKV853" s="14"/>
      <c r="VKW853" s="14"/>
      <c r="VKX853" s="14"/>
      <c r="VKY853" s="14"/>
      <c r="VKZ853" s="14"/>
      <c r="VLA853" s="14"/>
      <c r="VLB853" s="14"/>
      <c r="VLC853" s="14"/>
      <c r="VLD853" s="14"/>
      <c r="VLE853" s="14"/>
      <c r="VLF853" s="14"/>
      <c r="VLG853" s="14"/>
      <c r="VLH853" s="14"/>
      <c r="VLI853" s="14"/>
      <c r="VLJ853" s="14"/>
      <c r="VLK853" s="14"/>
      <c r="VLL853" s="14"/>
      <c r="VLM853" s="14"/>
      <c r="VLN853" s="14"/>
      <c r="VLO853" s="14"/>
      <c r="VLP853" s="14"/>
      <c r="VLQ853" s="14"/>
      <c r="VLR853" s="14"/>
      <c r="VLS853" s="14"/>
      <c r="VLT853" s="14"/>
      <c r="VLU853" s="14"/>
      <c r="VLV853" s="14"/>
      <c r="VLW853" s="14"/>
      <c r="VLX853" s="14"/>
      <c r="VLY853" s="14"/>
      <c r="VLZ853" s="14"/>
      <c r="VMA853" s="14"/>
      <c r="VMB853" s="14"/>
      <c r="VMC853" s="14"/>
      <c r="VMD853" s="14"/>
      <c r="VME853" s="14"/>
      <c r="VMF853" s="14"/>
      <c r="VMG853" s="14"/>
      <c r="VMH853" s="14"/>
      <c r="VMI853" s="14"/>
      <c r="VMJ853" s="14"/>
      <c r="VMK853" s="14"/>
      <c r="VML853" s="14"/>
      <c r="VMM853" s="14"/>
      <c r="VMN853" s="14"/>
      <c r="VMO853" s="14"/>
      <c r="VMP853" s="14"/>
      <c r="VMQ853" s="14"/>
      <c r="VMR853" s="14"/>
      <c r="VMS853" s="14"/>
      <c r="VMT853" s="14"/>
      <c r="VMU853" s="14"/>
      <c r="VMV853" s="14"/>
      <c r="VMW853" s="14"/>
      <c r="VMX853" s="14"/>
      <c r="VMY853" s="14"/>
      <c r="VMZ853" s="14"/>
      <c r="VNA853" s="14"/>
      <c r="VNB853" s="14"/>
      <c r="VNC853" s="14"/>
      <c r="VND853" s="14"/>
      <c r="VNE853" s="14"/>
      <c r="VNF853" s="14"/>
      <c r="VNG853" s="14"/>
      <c r="VNH853" s="14"/>
      <c r="VNI853" s="14"/>
      <c r="VNJ853" s="14"/>
      <c r="VNK853" s="14"/>
      <c r="VNL853" s="14"/>
      <c r="VNM853" s="14"/>
      <c r="VNN853" s="14"/>
      <c r="VNO853" s="14"/>
      <c r="VNP853" s="14"/>
      <c r="VNQ853" s="14"/>
      <c r="VNR853" s="14"/>
      <c r="VNS853" s="14"/>
      <c r="VNT853" s="14"/>
      <c r="VNU853" s="14"/>
      <c r="VNV853" s="14"/>
      <c r="VNW853" s="14"/>
      <c r="VNX853" s="14"/>
      <c r="VNY853" s="14"/>
      <c r="VNZ853" s="14"/>
      <c r="VOA853" s="14"/>
      <c r="VOB853" s="14"/>
      <c r="VOC853" s="14"/>
      <c r="VOD853" s="14"/>
      <c r="VOE853" s="14"/>
      <c r="VOF853" s="14"/>
      <c r="VOG853" s="14"/>
      <c r="VOH853" s="14"/>
      <c r="VOI853" s="14"/>
      <c r="VOJ853" s="14"/>
      <c r="VOK853" s="14"/>
      <c r="VOL853" s="14"/>
      <c r="VOM853" s="14"/>
      <c r="VON853" s="14"/>
      <c r="VOO853" s="14"/>
      <c r="VOP853" s="14"/>
      <c r="VOQ853" s="14"/>
      <c r="VOR853" s="14"/>
      <c r="VOS853" s="14"/>
      <c r="VOT853" s="14"/>
      <c r="VOU853" s="14"/>
      <c r="VOV853" s="14"/>
      <c r="VOW853" s="14"/>
      <c r="VOX853" s="14"/>
      <c r="VOY853" s="14"/>
      <c r="VOZ853" s="14"/>
      <c r="VPA853" s="14"/>
      <c r="VPB853" s="14"/>
      <c r="VPC853" s="14"/>
      <c r="VPD853" s="14"/>
      <c r="VPE853" s="14"/>
      <c r="VPF853" s="14"/>
      <c r="VPG853" s="14"/>
      <c r="VPH853" s="14"/>
      <c r="VPI853" s="14"/>
      <c r="VPJ853" s="14"/>
      <c r="VPK853" s="14"/>
      <c r="VPL853" s="14"/>
      <c r="VPM853" s="14"/>
      <c r="VPN853" s="14"/>
      <c r="VPO853" s="14"/>
      <c r="VPP853" s="14"/>
      <c r="VPQ853" s="14"/>
      <c r="VPR853" s="14"/>
      <c r="VPS853" s="14"/>
      <c r="VPT853" s="14"/>
      <c r="VPU853" s="14"/>
      <c r="VPV853" s="14"/>
      <c r="VPW853" s="14"/>
      <c r="VPX853" s="14"/>
      <c r="VPY853" s="14"/>
      <c r="VPZ853" s="14"/>
      <c r="VQA853" s="14"/>
      <c r="VQB853" s="14"/>
      <c r="VQC853" s="14"/>
      <c r="VQD853" s="14"/>
      <c r="VQE853" s="14"/>
      <c r="VQF853" s="14"/>
      <c r="VQG853" s="14"/>
      <c r="VQH853" s="14"/>
      <c r="VQI853" s="14"/>
      <c r="VQJ853" s="14"/>
      <c r="VQK853" s="14"/>
      <c r="VQL853" s="14"/>
      <c r="VQM853" s="14"/>
      <c r="VQN853" s="14"/>
      <c r="VQO853" s="14"/>
      <c r="VQP853" s="14"/>
      <c r="VQQ853" s="14"/>
      <c r="VQR853" s="14"/>
      <c r="VQS853" s="14"/>
      <c r="VQT853" s="14"/>
      <c r="VQU853" s="14"/>
      <c r="VQV853" s="14"/>
      <c r="VQW853" s="14"/>
      <c r="VQX853" s="14"/>
      <c r="VQY853" s="14"/>
      <c r="VQZ853" s="14"/>
      <c r="VRA853" s="14"/>
      <c r="VRB853" s="14"/>
      <c r="VRC853" s="14"/>
      <c r="VRD853" s="14"/>
      <c r="VRE853" s="14"/>
      <c r="VRF853" s="14"/>
      <c r="VRG853" s="14"/>
      <c r="VRH853" s="14"/>
      <c r="VRI853" s="14"/>
      <c r="VRJ853" s="14"/>
      <c r="VRK853" s="14"/>
      <c r="VRL853" s="14"/>
      <c r="VRM853" s="14"/>
      <c r="VRN853" s="14"/>
      <c r="VRO853" s="14"/>
      <c r="VRP853" s="14"/>
      <c r="VRQ853" s="14"/>
      <c r="VRR853" s="14"/>
      <c r="VRS853" s="14"/>
      <c r="VRT853" s="14"/>
      <c r="VRU853" s="14"/>
      <c r="VRV853" s="14"/>
      <c r="VRW853" s="14"/>
      <c r="VRX853" s="14"/>
      <c r="VRY853" s="14"/>
      <c r="VRZ853" s="14"/>
      <c r="VSA853" s="14"/>
      <c r="VSB853" s="14"/>
      <c r="VSC853" s="14"/>
      <c r="VSD853" s="14"/>
      <c r="VSE853" s="14"/>
      <c r="VSF853" s="14"/>
      <c r="VSG853" s="14"/>
      <c r="VSH853" s="14"/>
      <c r="VSI853" s="14"/>
      <c r="VSJ853" s="14"/>
      <c r="VSK853" s="14"/>
      <c r="VSL853" s="14"/>
      <c r="VSM853" s="14"/>
      <c r="VSN853" s="14"/>
      <c r="VSO853" s="14"/>
      <c r="VSP853" s="14"/>
      <c r="VSQ853" s="14"/>
      <c r="VSR853" s="14"/>
      <c r="VSS853" s="14"/>
      <c r="VST853" s="14"/>
      <c r="VSU853" s="14"/>
      <c r="VSV853" s="14"/>
      <c r="VSW853" s="14"/>
      <c r="VSX853" s="14"/>
      <c r="VSY853" s="14"/>
      <c r="VSZ853" s="14"/>
      <c r="VTA853" s="14"/>
      <c r="VTB853" s="14"/>
      <c r="VTC853" s="14"/>
      <c r="VTD853" s="14"/>
      <c r="VTE853" s="14"/>
      <c r="VTF853" s="14"/>
      <c r="VTG853" s="14"/>
      <c r="VTH853" s="14"/>
      <c r="VTI853" s="14"/>
      <c r="VTJ853" s="14"/>
      <c r="VTK853" s="14"/>
      <c r="VTL853" s="14"/>
      <c r="VTM853" s="14"/>
      <c r="VTN853" s="14"/>
      <c r="VTO853" s="14"/>
      <c r="VTP853" s="14"/>
      <c r="VTQ853" s="14"/>
      <c r="VTR853" s="14"/>
      <c r="VTS853" s="14"/>
      <c r="VTT853" s="14"/>
      <c r="VTU853" s="14"/>
      <c r="VTV853" s="14"/>
      <c r="VTW853" s="14"/>
      <c r="VTX853" s="14"/>
      <c r="VTY853" s="14"/>
      <c r="VTZ853" s="14"/>
      <c r="VUA853" s="14"/>
      <c r="VUB853" s="14"/>
      <c r="VUC853" s="14"/>
      <c r="VUD853" s="14"/>
      <c r="VUE853" s="14"/>
      <c r="VUF853" s="14"/>
      <c r="VUG853" s="14"/>
      <c r="VUH853" s="14"/>
      <c r="VUI853" s="14"/>
      <c r="VUJ853" s="14"/>
      <c r="VUK853" s="14"/>
      <c r="VUL853" s="14"/>
      <c r="VUM853" s="14"/>
      <c r="VUN853" s="14"/>
      <c r="VUO853" s="14"/>
      <c r="VUP853" s="14"/>
      <c r="VUQ853" s="14"/>
      <c r="VUR853" s="14"/>
      <c r="VUS853" s="14"/>
      <c r="VUT853" s="14"/>
      <c r="VUU853" s="14"/>
      <c r="VUV853" s="14"/>
      <c r="VUW853" s="14"/>
      <c r="VUX853" s="14"/>
      <c r="VUY853" s="14"/>
      <c r="VUZ853" s="14"/>
      <c r="VVA853" s="14"/>
      <c r="VVB853" s="14"/>
      <c r="VVC853" s="14"/>
      <c r="VVD853" s="14"/>
      <c r="VVE853" s="14"/>
      <c r="VVF853" s="14"/>
      <c r="VVG853" s="14"/>
      <c r="VVH853" s="14"/>
      <c r="VVI853" s="14"/>
      <c r="VVJ853" s="14"/>
      <c r="VVK853" s="14"/>
      <c r="VVL853" s="14"/>
      <c r="VVM853" s="14"/>
      <c r="VVN853" s="14"/>
      <c r="VVO853" s="14"/>
      <c r="VVP853" s="14"/>
      <c r="VVQ853" s="14"/>
      <c r="VVR853" s="14"/>
      <c r="VVS853" s="14"/>
      <c r="VVT853" s="14"/>
      <c r="VVU853" s="14"/>
      <c r="VVV853" s="14"/>
      <c r="VVW853" s="14"/>
      <c r="VVX853" s="14"/>
      <c r="VVY853" s="14"/>
      <c r="VVZ853" s="14"/>
      <c r="VWA853" s="14"/>
      <c r="VWB853" s="14"/>
      <c r="VWC853" s="14"/>
      <c r="VWD853" s="14"/>
      <c r="VWE853" s="14"/>
      <c r="VWF853" s="14"/>
      <c r="VWG853" s="14"/>
      <c r="VWH853" s="14"/>
      <c r="VWI853" s="14"/>
      <c r="VWJ853" s="14"/>
      <c r="VWK853" s="14"/>
      <c r="VWL853" s="14"/>
      <c r="VWM853" s="14"/>
      <c r="VWN853" s="14"/>
      <c r="VWO853" s="14"/>
      <c r="VWP853" s="14"/>
      <c r="VWQ853" s="14"/>
      <c r="VWR853" s="14"/>
      <c r="VWS853" s="14"/>
      <c r="VWT853" s="14"/>
      <c r="VWU853" s="14"/>
      <c r="VWV853" s="14"/>
      <c r="VWW853" s="14"/>
      <c r="VWX853" s="14"/>
      <c r="VWY853" s="14"/>
      <c r="VWZ853" s="14"/>
      <c r="VXA853" s="14"/>
      <c r="VXB853" s="14"/>
      <c r="VXC853" s="14"/>
      <c r="VXD853" s="14"/>
      <c r="VXE853" s="14"/>
      <c r="VXF853" s="14"/>
      <c r="VXG853" s="14"/>
      <c r="VXH853" s="14"/>
      <c r="VXI853" s="14"/>
      <c r="VXJ853" s="14"/>
      <c r="VXK853" s="14"/>
      <c r="VXL853" s="14"/>
      <c r="VXM853" s="14"/>
      <c r="VXN853" s="14"/>
      <c r="VXO853" s="14"/>
      <c r="VXP853" s="14"/>
      <c r="VXQ853" s="14"/>
      <c r="VXR853" s="14"/>
      <c r="VXS853" s="14"/>
      <c r="VXT853" s="14"/>
      <c r="VXU853" s="14"/>
      <c r="VXV853" s="14"/>
      <c r="VXW853" s="14"/>
      <c r="VXX853" s="14"/>
      <c r="VXY853" s="14"/>
      <c r="VXZ853" s="14"/>
      <c r="VYA853" s="14"/>
      <c r="VYB853" s="14"/>
      <c r="VYC853" s="14"/>
      <c r="VYD853" s="14"/>
      <c r="VYE853" s="14"/>
      <c r="VYF853" s="14"/>
      <c r="VYG853" s="14"/>
      <c r="VYH853" s="14"/>
      <c r="VYI853" s="14"/>
      <c r="VYJ853" s="14"/>
      <c r="VYK853" s="14"/>
      <c r="VYL853" s="14"/>
      <c r="VYM853" s="14"/>
      <c r="VYN853" s="14"/>
      <c r="VYO853" s="14"/>
      <c r="VYP853" s="14"/>
      <c r="VYQ853" s="14"/>
      <c r="VYR853" s="14"/>
      <c r="VYS853" s="14"/>
      <c r="VYT853" s="14"/>
      <c r="VYU853" s="14"/>
      <c r="VYV853" s="14"/>
      <c r="VYW853" s="14"/>
      <c r="VYX853" s="14"/>
      <c r="VYY853" s="14"/>
      <c r="VYZ853" s="14"/>
      <c r="VZA853" s="14"/>
      <c r="VZB853" s="14"/>
      <c r="VZC853" s="14"/>
      <c r="VZD853" s="14"/>
      <c r="VZE853" s="14"/>
      <c r="VZF853" s="14"/>
      <c r="VZG853" s="14"/>
      <c r="VZH853" s="14"/>
      <c r="VZI853" s="14"/>
      <c r="VZJ853" s="14"/>
      <c r="VZK853" s="14"/>
      <c r="VZL853" s="14"/>
      <c r="VZM853" s="14"/>
      <c r="VZN853" s="14"/>
      <c r="VZO853" s="14"/>
      <c r="VZP853" s="14"/>
      <c r="VZQ853" s="14"/>
      <c r="VZR853" s="14"/>
      <c r="VZS853" s="14"/>
      <c r="VZT853" s="14"/>
      <c r="VZU853" s="14"/>
      <c r="VZV853" s="14"/>
      <c r="VZW853" s="14"/>
      <c r="VZX853" s="14"/>
      <c r="VZY853" s="14"/>
      <c r="VZZ853" s="14"/>
      <c r="WAA853" s="14"/>
      <c r="WAB853" s="14"/>
      <c r="WAC853" s="14"/>
      <c r="WAD853" s="14"/>
      <c r="WAE853" s="14"/>
      <c r="WAF853" s="14"/>
      <c r="WAG853" s="14"/>
      <c r="WAH853" s="14"/>
      <c r="WAI853" s="14"/>
      <c r="WAJ853" s="14"/>
      <c r="WAK853" s="14"/>
      <c r="WAL853" s="14"/>
      <c r="WAM853" s="14"/>
      <c r="WAN853" s="14"/>
      <c r="WAO853" s="14"/>
      <c r="WAP853" s="14"/>
      <c r="WAQ853" s="14"/>
      <c r="WAR853" s="14"/>
      <c r="WAS853" s="14"/>
      <c r="WAT853" s="14"/>
      <c r="WAU853" s="14"/>
      <c r="WAV853" s="14"/>
      <c r="WAW853" s="14"/>
      <c r="WAX853" s="14"/>
      <c r="WAY853" s="14"/>
      <c r="WAZ853" s="14"/>
      <c r="WBA853" s="14"/>
      <c r="WBB853" s="14"/>
      <c r="WBC853" s="14"/>
      <c r="WBD853" s="14"/>
      <c r="WBE853" s="14"/>
      <c r="WBF853" s="14"/>
      <c r="WBG853" s="14"/>
      <c r="WBH853" s="14"/>
      <c r="WBI853" s="14"/>
      <c r="WBJ853" s="14"/>
      <c r="WBK853" s="14"/>
      <c r="WBL853" s="14"/>
      <c r="WBM853" s="14"/>
      <c r="WBN853" s="14"/>
      <c r="WBO853" s="14"/>
      <c r="WBP853" s="14"/>
      <c r="WBQ853" s="14"/>
      <c r="WBR853" s="14"/>
      <c r="WBS853" s="14"/>
      <c r="WBT853" s="14"/>
      <c r="WBU853" s="14"/>
      <c r="WBV853" s="14"/>
      <c r="WBW853" s="14"/>
      <c r="WBX853" s="14"/>
      <c r="WBY853" s="14"/>
      <c r="WBZ853" s="14"/>
      <c r="WCA853" s="14"/>
      <c r="WCB853" s="14"/>
      <c r="WCC853" s="14"/>
      <c r="WCD853" s="14"/>
      <c r="WCE853" s="14"/>
      <c r="WCF853" s="14"/>
      <c r="WCG853" s="14"/>
      <c r="WCH853" s="14"/>
      <c r="WCI853" s="14"/>
      <c r="WCJ853" s="14"/>
      <c r="WCK853" s="14"/>
      <c r="WCL853" s="14"/>
      <c r="WCM853" s="14"/>
      <c r="WCN853" s="14"/>
      <c r="WCO853" s="14"/>
      <c r="WCP853" s="14"/>
      <c r="WCQ853" s="14"/>
      <c r="WCR853" s="14"/>
      <c r="WCS853" s="14"/>
      <c r="WCT853" s="14"/>
      <c r="WCU853" s="14"/>
      <c r="WCV853" s="14"/>
      <c r="WCW853" s="14"/>
      <c r="WCX853" s="14"/>
      <c r="WCY853" s="14"/>
      <c r="WCZ853" s="14"/>
      <c r="WDA853" s="14"/>
      <c r="WDB853" s="14"/>
      <c r="WDC853" s="14"/>
      <c r="WDD853" s="14"/>
      <c r="WDE853" s="14"/>
      <c r="WDF853" s="14"/>
      <c r="WDG853" s="14"/>
      <c r="WDH853" s="14"/>
      <c r="WDI853" s="14"/>
      <c r="WDJ853" s="14"/>
      <c r="WDK853" s="14"/>
      <c r="WDL853" s="14"/>
      <c r="WDM853" s="14"/>
      <c r="WDN853" s="14"/>
      <c r="WDO853" s="14"/>
      <c r="WDP853" s="14"/>
      <c r="WDQ853" s="14"/>
      <c r="WDR853" s="14"/>
      <c r="WDS853" s="14"/>
      <c r="WDT853" s="14"/>
      <c r="WDU853" s="14"/>
      <c r="WDV853" s="14"/>
      <c r="WDW853" s="14"/>
      <c r="WDX853" s="14"/>
      <c r="WDY853" s="14"/>
      <c r="WDZ853" s="14"/>
      <c r="WEA853" s="14"/>
      <c r="WEB853" s="14"/>
      <c r="WEC853" s="14"/>
      <c r="WED853" s="14"/>
      <c r="WEE853" s="14"/>
      <c r="WEF853" s="14"/>
      <c r="WEG853" s="14"/>
      <c r="WEH853" s="14"/>
      <c r="WEI853" s="14"/>
      <c r="WEJ853" s="14"/>
      <c r="WEK853" s="14"/>
      <c r="WEL853" s="14"/>
      <c r="WEM853" s="14"/>
      <c r="WEN853" s="14"/>
      <c r="WEO853" s="14"/>
      <c r="WEP853" s="14"/>
      <c r="WEQ853" s="14"/>
      <c r="WER853" s="14"/>
      <c r="WES853" s="14"/>
      <c r="WET853" s="14"/>
      <c r="WEU853" s="14"/>
      <c r="WEV853" s="14"/>
      <c r="WEW853" s="14"/>
      <c r="WEX853" s="14"/>
      <c r="WEY853" s="14"/>
      <c r="WEZ853" s="14"/>
      <c r="WFA853" s="14"/>
      <c r="WFB853" s="14"/>
      <c r="WFC853" s="14"/>
      <c r="WFD853" s="14"/>
      <c r="WFE853" s="14"/>
      <c r="WFF853" s="14"/>
      <c r="WFG853" s="14"/>
      <c r="WFH853" s="14"/>
      <c r="WFI853" s="14"/>
      <c r="WFJ853" s="14"/>
      <c r="WFK853" s="14"/>
      <c r="WFL853" s="14"/>
      <c r="WFM853" s="14"/>
      <c r="WFN853" s="14"/>
      <c r="WFO853" s="14"/>
      <c r="WFP853" s="14"/>
      <c r="WFQ853" s="14"/>
      <c r="WFR853" s="14"/>
      <c r="WFS853" s="14"/>
      <c r="WFT853" s="14"/>
      <c r="WFU853" s="14"/>
      <c r="WFV853" s="14"/>
      <c r="WFW853" s="14"/>
      <c r="WFX853" s="14"/>
      <c r="WFY853" s="14"/>
      <c r="WFZ853" s="14"/>
      <c r="WGA853" s="14"/>
      <c r="WGB853" s="14"/>
      <c r="WGC853" s="14"/>
      <c r="WGD853" s="14"/>
      <c r="WGE853" s="14"/>
      <c r="WGF853" s="14"/>
      <c r="WGG853" s="14"/>
      <c r="WGH853" s="14"/>
      <c r="WGI853" s="14"/>
      <c r="WGJ853" s="14"/>
      <c r="WGK853" s="14"/>
      <c r="WGL853" s="14"/>
      <c r="WGM853" s="14"/>
      <c r="WGN853" s="14"/>
      <c r="WGO853" s="14"/>
      <c r="WGP853" s="14"/>
      <c r="WGQ853" s="14"/>
      <c r="WGR853" s="14"/>
      <c r="WGS853" s="14"/>
      <c r="WGT853" s="14"/>
      <c r="WGU853" s="14"/>
      <c r="WGV853" s="14"/>
      <c r="WGW853" s="14"/>
      <c r="WGX853" s="14"/>
      <c r="WGY853" s="14"/>
      <c r="WGZ853" s="14"/>
      <c r="WHA853" s="14"/>
      <c r="WHB853" s="14"/>
      <c r="WHC853" s="14"/>
      <c r="WHD853" s="14"/>
      <c r="WHE853" s="14"/>
      <c r="WHF853" s="14"/>
      <c r="WHG853" s="14"/>
      <c r="WHH853" s="14"/>
      <c r="WHI853" s="14"/>
      <c r="WHJ853" s="14"/>
      <c r="WHK853" s="14"/>
      <c r="WHL853" s="14"/>
      <c r="WHM853" s="14"/>
      <c r="WHN853" s="14"/>
      <c r="WHO853" s="14"/>
      <c r="WHP853" s="14"/>
      <c r="WHQ853" s="14"/>
      <c r="WHR853" s="14"/>
      <c r="WHS853" s="14"/>
      <c r="WHT853" s="14"/>
      <c r="WHU853" s="14"/>
      <c r="WHV853" s="14"/>
      <c r="WHW853" s="14"/>
      <c r="WHX853" s="14"/>
      <c r="WHY853" s="14"/>
      <c r="WHZ853" s="14"/>
      <c r="WIA853" s="14"/>
      <c r="WIB853" s="14"/>
      <c r="WIC853" s="14"/>
      <c r="WID853" s="14"/>
      <c r="WIE853" s="14"/>
      <c r="WIF853" s="14"/>
      <c r="WIG853" s="14"/>
      <c r="WIH853" s="14"/>
      <c r="WII853" s="14"/>
      <c r="WIJ853" s="14"/>
      <c r="WIK853" s="14"/>
      <c r="WIL853" s="14"/>
      <c r="WIM853" s="14"/>
      <c r="WIN853" s="14"/>
      <c r="WIO853" s="14"/>
      <c r="WIP853" s="14"/>
      <c r="WIQ853" s="14"/>
      <c r="WIR853" s="14"/>
      <c r="WIS853" s="14"/>
      <c r="WIT853" s="14"/>
      <c r="WIU853" s="14"/>
      <c r="WIV853" s="14"/>
      <c r="WIW853" s="14"/>
      <c r="WIX853" s="14"/>
      <c r="WIY853" s="14"/>
      <c r="WIZ853" s="14"/>
      <c r="WJA853" s="14"/>
      <c r="WJB853" s="14"/>
      <c r="WJC853" s="14"/>
      <c r="WJD853" s="14"/>
      <c r="WJE853" s="14"/>
      <c r="WJF853" s="14"/>
      <c r="WJG853" s="14"/>
      <c r="WJH853" s="14"/>
      <c r="WJI853" s="14"/>
      <c r="WJJ853" s="14"/>
      <c r="WJK853" s="14"/>
      <c r="WJL853" s="14"/>
      <c r="WJM853" s="14"/>
      <c r="WJN853" s="14"/>
      <c r="WJO853" s="14"/>
      <c r="WJP853" s="14"/>
      <c r="WJQ853" s="14"/>
      <c r="WJR853" s="14"/>
      <c r="WJS853" s="14"/>
      <c r="WJT853" s="14"/>
      <c r="WJU853" s="14"/>
      <c r="WJV853" s="14"/>
      <c r="WJW853" s="14"/>
      <c r="WJX853" s="14"/>
      <c r="WJY853" s="14"/>
      <c r="WJZ853" s="14"/>
      <c r="WKA853" s="14"/>
      <c r="WKB853" s="14"/>
      <c r="WKC853" s="14"/>
      <c r="WKD853" s="14"/>
      <c r="WKE853" s="14"/>
      <c r="WKF853" s="14"/>
      <c r="WKG853" s="14"/>
      <c r="WKH853" s="14"/>
      <c r="WKI853" s="14"/>
      <c r="WKJ853" s="14"/>
      <c r="WKK853" s="14"/>
      <c r="WKL853" s="14"/>
      <c r="WKM853" s="14"/>
      <c r="WKN853" s="14"/>
      <c r="WKO853" s="14"/>
      <c r="WKP853" s="14"/>
      <c r="WKQ853" s="14"/>
      <c r="WKR853" s="14"/>
      <c r="WKS853" s="14"/>
      <c r="WKT853" s="14"/>
      <c r="WKU853" s="14"/>
      <c r="WKV853" s="14"/>
      <c r="WKW853" s="14"/>
      <c r="WKX853" s="14"/>
      <c r="WKY853" s="14"/>
      <c r="WKZ853" s="14"/>
      <c r="WLA853" s="14"/>
      <c r="WLB853" s="14"/>
      <c r="WLC853" s="14"/>
      <c r="WLD853" s="14"/>
      <c r="WLE853" s="14"/>
      <c r="WLF853" s="14"/>
      <c r="WLG853" s="14"/>
      <c r="WLH853" s="14"/>
      <c r="WLI853" s="14"/>
      <c r="WLJ853" s="14"/>
      <c r="WLK853" s="14"/>
      <c r="WLL853" s="14"/>
      <c r="WLM853" s="14"/>
      <c r="WLN853" s="14"/>
      <c r="WLO853" s="14"/>
      <c r="WLP853" s="14"/>
      <c r="WLQ853" s="14"/>
      <c r="WLR853" s="14"/>
      <c r="WLS853" s="14"/>
      <c r="WLT853" s="14"/>
      <c r="WLU853" s="14"/>
      <c r="WLV853" s="14"/>
      <c r="WLW853" s="14"/>
      <c r="WLX853" s="14"/>
      <c r="WLY853" s="14"/>
      <c r="WLZ853" s="14"/>
      <c r="WMA853" s="14"/>
      <c r="WMB853" s="14"/>
      <c r="WMC853" s="14"/>
      <c r="WMD853" s="14"/>
      <c r="WME853" s="14"/>
      <c r="WMF853" s="14"/>
      <c r="WMG853" s="14"/>
      <c r="WMH853" s="14"/>
      <c r="WMI853" s="14"/>
      <c r="WMJ853" s="14"/>
      <c r="WMK853" s="14"/>
      <c r="WML853" s="14"/>
      <c r="WMM853" s="14"/>
      <c r="WMN853" s="14"/>
      <c r="WMO853" s="14"/>
      <c r="WMP853" s="14"/>
      <c r="WMQ853" s="14"/>
      <c r="WMR853" s="14"/>
      <c r="WMS853" s="14"/>
      <c r="WMT853" s="14"/>
      <c r="WMU853" s="14"/>
      <c r="WMV853" s="14"/>
      <c r="WMW853" s="14"/>
      <c r="WMX853" s="14"/>
      <c r="WMY853" s="14"/>
      <c r="WMZ853" s="14"/>
      <c r="WNA853" s="14"/>
      <c r="WNB853" s="14"/>
      <c r="WNC853" s="14"/>
      <c r="WND853" s="14"/>
      <c r="WNE853" s="14"/>
      <c r="WNF853" s="14"/>
      <c r="WNG853" s="14"/>
      <c r="WNH853" s="14"/>
      <c r="WNI853" s="14"/>
      <c r="WNJ853" s="14"/>
      <c r="WNK853" s="14"/>
      <c r="WNL853" s="14"/>
      <c r="WNM853" s="14"/>
      <c r="WNN853" s="14"/>
      <c r="WNO853" s="14"/>
      <c r="WNP853" s="14"/>
      <c r="WNQ853" s="14"/>
      <c r="WNR853" s="14"/>
      <c r="WNS853" s="14"/>
      <c r="WNT853" s="14"/>
      <c r="WNU853" s="14"/>
      <c r="WNV853" s="14"/>
      <c r="WNW853" s="14"/>
      <c r="WNX853" s="14"/>
      <c r="WNY853" s="14"/>
      <c r="WNZ853" s="14"/>
      <c r="WOA853" s="14"/>
      <c r="WOB853" s="14"/>
      <c r="WOC853" s="14"/>
      <c r="WOD853" s="14"/>
      <c r="WOE853" s="14"/>
      <c r="WOF853" s="14"/>
      <c r="WOG853" s="14"/>
      <c r="WOH853" s="14"/>
      <c r="WOI853" s="14"/>
      <c r="WOJ853" s="14"/>
      <c r="WOK853" s="14"/>
      <c r="WOL853" s="14"/>
      <c r="WOM853" s="14"/>
      <c r="WON853" s="14"/>
      <c r="WOO853" s="14"/>
      <c r="WOP853" s="14"/>
      <c r="WOQ853" s="14"/>
      <c r="WOR853" s="14"/>
      <c r="WOS853" s="14"/>
      <c r="WOT853" s="14"/>
      <c r="WOU853" s="14"/>
      <c r="WOV853" s="14"/>
      <c r="WOW853" s="14"/>
      <c r="WOX853" s="14"/>
      <c r="WOY853" s="14"/>
      <c r="WOZ853" s="14"/>
      <c r="WPA853" s="14"/>
      <c r="WPB853" s="14"/>
      <c r="WPC853" s="14"/>
      <c r="WPD853" s="14"/>
      <c r="WPE853" s="14"/>
      <c r="WPF853" s="14"/>
      <c r="WPG853" s="14"/>
      <c r="WPH853" s="14"/>
      <c r="WPI853" s="14"/>
      <c r="WPJ853" s="14"/>
      <c r="WPK853" s="14"/>
      <c r="WPL853" s="14"/>
      <c r="WPM853" s="14"/>
      <c r="WPN853" s="14"/>
      <c r="WPO853" s="14"/>
      <c r="WPP853" s="14"/>
      <c r="WPQ853" s="14"/>
      <c r="WPR853" s="14"/>
      <c r="WPS853" s="14"/>
      <c r="WPT853" s="14"/>
      <c r="WPU853" s="14"/>
      <c r="WPV853" s="14"/>
      <c r="WPW853" s="14"/>
      <c r="WPX853" s="14"/>
      <c r="WPY853" s="14"/>
      <c r="WPZ853" s="14"/>
      <c r="WQA853" s="14"/>
      <c r="WQB853" s="14"/>
      <c r="WQC853" s="14"/>
      <c r="WQD853" s="14"/>
      <c r="WQE853" s="14"/>
      <c r="WQF853" s="14"/>
      <c r="WQG853" s="14"/>
      <c r="WQH853" s="14"/>
      <c r="WQI853" s="14"/>
      <c r="WQJ853" s="14"/>
      <c r="WQK853" s="14"/>
      <c r="WQL853" s="14"/>
      <c r="WQM853" s="14"/>
      <c r="WQN853" s="14"/>
      <c r="WQO853" s="14"/>
      <c r="WQP853" s="14"/>
      <c r="WQQ853" s="14"/>
      <c r="WQR853" s="14"/>
      <c r="WQS853" s="14"/>
      <c r="WQT853" s="14"/>
      <c r="WQU853" s="14"/>
      <c r="WQV853" s="14"/>
      <c r="WQW853" s="14"/>
      <c r="WQX853" s="14"/>
      <c r="WQY853" s="14"/>
      <c r="WQZ853" s="14"/>
      <c r="WRA853" s="14"/>
      <c r="WRB853" s="14"/>
      <c r="WRC853" s="14"/>
      <c r="WRD853" s="14"/>
      <c r="WRE853" s="14"/>
      <c r="WRF853" s="14"/>
      <c r="WRG853" s="14"/>
      <c r="WRH853" s="14"/>
      <c r="WRI853" s="14"/>
      <c r="WRJ853" s="14"/>
      <c r="WRK853" s="14"/>
      <c r="WRL853" s="14"/>
      <c r="WRM853" s="14"/>
      <c r="WRN853" s="14"/>
      <c r="WRO853" s="14"/>
      <c r="WRP853" s="14"/>
      <c r="WRQ853" s="14"/>
      <c r="WRR853" s="14"/>
      <c r="WRS853" s="14"/>
      <c r="WRT853" s="14"/>
      <c r="WRU853" s="14"/>
      <c r="WRV853" s="14"/>
      <c r="WRW853" s="14"/>
      <c r="WRX853" s="14"/>
      <c r="WRY853" s="14"/>
      <c r="WRZ853" s="14"/>
      <c r="WSA853" s="14"/>
      <c r="WSB853" s="14"/>
      <c r="WSC853" s="14"/>
      <c r="WSD853" s="14"/>
      <c r="WSE853" s="14"/>
      <c r="WSF853" s="14"/>
      <c r="WSG853" s="14"/>
      <c r="WSH853" s="14"/>
      <c r="WSI853" s="14"/>
      <c r="WSJ853" s="14"/>
      <c r="WSK853" s="14"/>
      <c r="WSL853" s="14"/>
      <c r="WSM853" s="14"/>
      <c r="WSN853" s="14"/>
      <c r="WSO853" s="14"/>
      <c r="WSP853" s="14"/>
      <c r="WSQ853" s="14"/>
      <c r="WSR853" s="14"/>
      <c r="WSS853" s="14"/>
      <c r="WST853" s="14"/>
      <c r="WSU853" s="14"/>
      <c r="WSV853" s="14"/>
      <c r="WSW853" s="14"/>
      <c r="WSX853" s="14"/>
      <c r="WSY853" s="14"/>
      <c r="WSZ853" s="14"/>
      <c r="WTA853" s="14"/>
      <c r="WTB853" s="14"/>
      <c r="WTC853" s="14"/>
      <c r="WTD853" s="14"/>
      <c r="WTE853" s="14"/>
      <c r="WTF853" s="14"/>
      <c r="WTG853" s="14"/>
      <c r="WTH853" s="14"/>
      <c r="WTI853" s="14"/>
      <c r="WTJ853" s="14"/>
      <c r="WTK853" s="14"/>
      <c r="WTL853" s="14"/>
      <c r="WTM853" s="14"/>
      <c r="WTN853" s="14"/>
      <c r="WTO853" s="14"/>
      <c r="WTP853" s="14"/>
      <c r="WTQ853" s="14"/>
      <c r="WTR853" s="14"/>
      <c r="WTS853" s="14"/>
      <c r="WTT853" s="14"/>
      <c r="WTU853" s="14"/>
      <c r="WTV853" s="14"/>
      <c r="WTW853" s="14"/>
      <c r="WTX853" s="14"/>
      <c r="WTY853" s="14"/>
      <c r="WTZ853" s="14"/>
      <c r="WUA853" s="14"/>
      <c r="WUB853" s="14"/>
      <c r="WUC853" s="14"/>
      <c r="WUD853" s="14"/>
      <c r="WUE853" s="14"/>
      <c r="WUF853" s="14"/>
      <c r="WUG853" s="14"/>
      <c r="WUH853" s="14"/>
      <c r="WUI853" s="14"/>
      <c r="WUJ853" s="14"/>
      <c r="WUK853" s="14"/>
      <c r="WUL853" s="14"/>
      <c r="WUM853" s="14"/>
      <c r="WUN853" s="14"/>
      <c r="WUO853" s="14"/>
      <c r="WUP853" s="14"/>
      <c r="WUQ853" s="14"/>
      <c r="WUR853" s="14"/>
      <c r="WUS853" s="14"/>
      <c r="WUT853" s="14"/>
      <c r="WUU853" s="14"/>
      <c r="WUV853" s="14"/>
      <c r="WUW853" s="14"/>
      <c r="WUX853" s="14"/>
      <c r="WUY853" s="14"/>
      <c r="WUZ853" s="14"/>
      <c r="WVA853" s="14"/>
      <c r="WVB853" s="14"/>
      <c r="WVC853" s="14"/>
      <c r="WVD853" s="14"/>
      <c r="WVE853" s="14"/>
      <c r="WVF853" s="14"/>
      <c r="WVG853" s="14"/>
      <c r="WVH853" s="14"/>
      <c r="WVI853" s="14"/>
      <c r="WVJ853" s="14"/>
      <c r="WVK853" s="14"/>
      <c r="WVL853" s="14"/>
      <c r="WVM853" s="14"/>
      <c r="WVN853" s="14"/>
      <c r="WVO853" s="14"/>
      <c r="WVP853" s="14"/>
      <c r="WVQ853" s="14"/>
      <c r="WVR853" s="14"/>
      <c r="WVS853" s="14"/>
      <c r="WVT853" s="14"/>
      <c r="WVU853" s="14"/>
      <c r="WVV853" s="14"/>
      <c r="WVW853" s="14"/>
      <c r="WVX853" s="14"/>
      <c r="WVY853" s="14"/>
      <c r="WVZ853" s="14"/>
      <c r="WWA853" s="14"/>
      <c r="WWB853" s="14"/>
      <c r="WWC853" s="14"/>
      <c r="WWD853" s="14"/>
      <c r="WWE853" s="14"/>
      <c r="WWF853" s="14"/>
      <c r="WWG853" s="14"/>
      <c r="WWH853" s="14"/>
      <c r="WWI853" s="14"/>
      <c r="WWJ853" s="14"/>
      <c r="WWK853" s="14"/>
      <c r="WWL853" s="14"/>
      <c r="WWM853" s="14"/>
      <c r="WWN853" s="14"/>
      <c r="WWO853" s="14"/>
      <c r="WWP853" s="14"/>
      <c r="WWQ853" s="14"/>
      <c r="WWR853" s="14"/>
      <c r="WWS853" s="14"/>
      <c r="WWT853" s="14"/>
      <c r="WWU853" s="14"/>
      <c r="WWV853" s="14"/>
      <c r="WWW853" s="14"/>
      <c r="WWX853" s="14"/>
      <c r="WWY853" s="14"/>
      <c r="WWZ853" s="14"/>
      <c r="WXA853" s="14"/>
      <c r="WXB853" s="14"/>
      <c r="WXC853" s="14"/>
      <c r="WXD853" s="14"/>
      <c r="WXE853" s="14"/>
      <c r="WXF853" s="14"/>
      <c r="WXG853" s="14"/>
      <c r="WXH853" s="14"/>
      <c r="WXI853" s="14"/>
      <c r="WXJ853" s="14"/>
      <c r="WXK853" s="14"/>
      <c r="WXL853" s="14"/>
      <c r="WXM853" s="14"/>
      <c r="WXN853" s="14"/>
      <c r="WXO853" s="14"/>
      <c r="WXP853" s="14"/>
      <c r="WXQ853" s="14"/>
      <c r="WXR853" s="14"/>
      <c r="WXS853" s="14"/>
      <c r="WXT853" s="14"/>
      <c r="WXU853" s="14"/>
      <c r="WXV853" s="14"/>
      <c r="WXW853" s="14"/>
      <c r="WXX853" s="14"/>
      <c r="WXY853" s="14"/>
      <c r="WXZ853" s="14"/>
      <c r="WYA853" s="14"/>
      <c r="WYB853" s="14"/>
      <c r="WYC853" s="14"/>
      <c r="WYD853" s="14"/>
      <c r="WYE853" s="14"/>
      <c r="WYF853" s="14"/>
      <c r="WYG853" s="14"/>
      <c r="WYH853" s="14"/>
      <c r="WYI853" s="14"/>
      <c r="WYJ853" s="14"/>
      <c r="WYK853" s="14"/>
      <c r="WYL853" s="14"/>
      <c r="WYM853" s="14"/>
      <c r="WYN853" s="14"/>
      <c r="WYO853" s="14"/>
      <c r="WYP853" s="14"/>
      <c r="WYQ853" s="14"/>
      <c r="WYR853" s="14"/>
      <c r="WYS853" s="14"/>
      <c r="WYT853" s="14"/>
      <c r="WYU853" s="14"/>
      <c r="WYV853" s="14"/>
      <c r="WYW853" s="14"/>
      <c r="WYX853" s="14"/>
      <c r="WYY853" s="14"/>
      <c r="WYZ853" s="14"/>
      <c r="WZA853" s="14"/>
      <c r="WZB853" s="14"/>
      <c r="WZC853" s="14"/>
      <c r="WZD853" s="14"/>
      <c r="WZE853" s="14"/>
      <c r="WZF853" s="14"/>
      <c r="WZG853" s="14"/>
      <c r="WZH853" s="14"/>
      <c r="WZI853" s="14"/>
      <c r="WZJ853" s="14"/>
      <c r="WZK853" s="14"/>
      <c r="WZL853" s="14"/>
      <c r="WZM853" s="14"/>
      <c r="WZN853" s="14"/>
      <c r="WZO853" s="14"/>
      <c r="WZP853" s="14"/>
      <c r="WZQ853" s="14"/>
      <c r="WZR853" s="14"/>
      <c r="WZS853" s="14"/>
      <c r="WZT853" s="14"/>
      <c r="WZU853" s="14"/>
      <c r="WZV853" s="14"/>
      <c r="WZW853" s="14"/>
      <c r="WZX853" s="14"/>
      <c r="WZY853" s="14"/>
      <c r="WZZ853" s="14"/>
      <c r="XAA853" s="14"/>
      <c r="XAB853" s="14"/>
      <c r="XAC853" s="14"/>
      <c r="XAD853" s="14"/>
      <c r="XAE853" s="14"/>
      <c r="XAF853" s="14"/>
      <c r="XAG853" s="14"/>
      <c r="XAH853" s="14"/>
      <c r="XAI853" s="14"/>
      <c r="XAJ853" s="14"/>
      <c r="XAK853" s="14"/>
      <c r="XAL853" s="14"/>
      <c r="XAM853" s="14"/>
      <c r="XAN853" s="14"/>
      <c r="XAO853" s="14"/>
      <c r="XAP853" s="14"/>
      <c r="XAQ853" s="14"/>
      <c r="XAR853" s="14"/>
      <c r="XAS853" s="14"/>
      <c r="XAT853" s="14"/>
      <c r="XAU853" s="14"/>
      <c r="XAV853" s="14"/>
      <c r="XAW853" s="14"/>
      <c r="XAX853" s="14"/>
      <c r="XAY853" s="14"/>
      <c r="XAZ853" s="14"/>
      <c r="XBA853" s="14"/>
      <c r="XBB853" s="14"/>
      <c r="XBC853" s="14"/>
      <c r="XBD853" s="14"/>
      <c r="XBE853" s="14"/>
      <c r="XBF853" s="14"/>
      <c r="XBG853" s="14"/>
      <c r="XBH853" s="14"/>
      <c r="XBI853" s="14"/>
      <c r="XBJ853" s="14"/>
      <c r="XBK853" s="14"/>
      <c r="XBL853" s="14"/>
      <c r="XBM853" s="14"/>
      <c r="XBN853" s="14"/>
      <c r="XBO853" s="14"/>
      <c r="XBP853" s="14"/>
      <c r="XBQ853" s="14"/>
      <c r="XBR853" s="14"/>
      <c r="XBS853" s="14"/>
      <c r="XBT853" s="14"/>
      <c r="XBU853" s="14"/>
      <c r="XBV853" s="14"/>
      <c r="XBW853" s="14"/>
      <c r="XBX853" s="14"/>
      <c r="XBY853" s="14"/>
      <c r="XBZ853" s="14"/>
      <c r="XCA853" s="14"/>
      <c r="XCB853" s="14"/>
      <c r="XCC853" s="14"/>
      <c r="XCD853" s="14"/>
      <c r="XCE853" s="14"/>
      <c r="XCF853" s="14"/>
      <c r="XCG853" s="14"/>
      <c r="XCH853" s="14"/>
      <c r="XCI853" s="14"/>
      <c r="XCJ853" s="14"/>
      <c r="XCK853" s="14"/>
      <c r="XCL853" s="14"/>
      <c r="XCM853" s="14"/>
      <c r="XCN853" s="14"/>
      <c r="XCO853" s="14"/>
      <c r="XCP853" s="14"/>
      <c r="XCQ853" s="14"/>
      <c r="XCR853" s="14"/>
      <c r="XCS853" s="14"/>
      <c r="XCT853" s="14"/>
      <c r="XCU853" s="14"/>
      <c r="XCV853" s="14"/>
      <c r="XCW853" s="14"/>
      <c r="XCX853" s="14"/>
      <c r="XCY853" s="14"/>
      <c r="XCZ853" s="14"/>
      <c r="XDA853" s="14"/>
      <c r="XDB853" s="14"/>
      <c r="XDC853" s="14"/>
      <c r="XDD853" s="14"/>
      <c r="XDE853" s="14"/>
      <c r="XDF853" s="14"/>
      <c r="XDG853" s="14"/>
      <c r="XDH853" s="14"/>
      <c r="XDI853" s="14"/>
      <c r="XDJ853" s="14"/>
      <c r="XDK853" s="14"/>
      <c r="XDL853" s="14"/>
      <c r="XDM853" s="14"/>
      <c r="XDN853" s="14"/>
      <c r="XDO853" s="14"/>
      <c r="XDP853" s="14"/>
      <c r="XDQ853" s="14"/>
      <c r="XDR853" s="14"/>
      <c r="XDS853" s="14"/>
      <c r="XDT853" s="14"/>
      <c r="XDU853" s="14"/>
      <c r="XDV853" s="14"/>
      <c r="XDW853" s="14"/>
      <c r="XDX853" s="14"/>
      <c r="XDY853" s="14"/>
      <c r="XDZ853" s="14"/>
      <c r="XEA853" s="14"/>
      <c r="XEB853" s="14"/>
      <c r="XEC853" s="14"/>
      <c r="XED853" s="14"/>
      <c r="XEE853" s="14"/>
      <c r="XEF853" s="14"/>
      <c r="XEG853" s="14"/>
      <c r="XEH853" s="14"/>
      <c r="XEI853" s="14"/>
      <c r="XEJ853" s="14"/>
      <c r="XEK853" s="14"/>
      <c r="XEL853" s="14"/>
      <c r="XEM853" s="14"/>
      <c r="XEN853" s="14"/>
      <c r="XEO853" s="14"/>
      <c r="XEP853" s="14"/>
      <c r="XEQ853" s="14"/>
      <c r="XER853" s="14"/>
      <c r="XES853" s="14"/>
      <c r="XET853" s="14"/>
      <c r="XEU853" s="14"/>
      <c r="XEV853" s="14"/>
      <c r="XEW853" s="14"/>
      <c r="XEX853" s="14"/>
      <c r="XEY853" s="14"/>
      <c r="XEZ853" s="14"/>
    </row>
    <row r="854" spans="1:16380" ht="22.5" customHeight="1" x14ac:dyDescent="0.25">
      <c r="A854" s="68" t="str">
        <f t="shared" si="214"/>
        <v>801.</v>
      </c>
      <c r="B854" s="25">
        <v>1628</v>
      </c>
      <c r="C854" s="161" t="s">
        <v>359</v>
      </c>
      <c r="D854" s="25">
        <v>1973</v>
      </c>
      <c r="E854" s="68" t="s">
        <v>2932</v>
      </c>
      <c r="F854" s="68" t="s">
        <v>2934</v>
      </c>
      <c r="G854" s="25">
        <v>2</v>
      </c>
      <c r="H854" s="25">
        <v>2</v>
      </c>
      <c r="I854" s="146">
        <v>560.1</v>
      </c>
      <c r="J854" s="144">
        <v>512.79999999999995</v>
      </c>
      <c r="K854" s="146">
        <v>512.79999999999995</v>
      </c>
      <c r="L854" s="25">
        <v>28</v>
      </c>
      <c r="M854" s="154">
        <f t="shared" si="217"/>
        <v>1483729.7999999998</v>
      </c>
      <c r="N854" s="154"/>
      <c r="O854" s="154"/>
      <c r="P854" s="154"/>
      <c r="Q854" s="144">
        <f t="shared" si="218"/>
        <v>1483729.7999999998</v>
      </c>
      <c r="R854" s="154">
        <v>166374</v>
      </c>
      <c r="S854" s="155"/>
      <c r="T854" s="154"/>
      <c r="U854" s="154">
        <v>371.4</v>
      </c>
      <c r="V854" s="154">
        <f>U854*3547</f>
        <v>1317355.7999999998</v>
      </c>
      <c r="W854" s="154"/>
      <c r="X854" s="154"/>
      <c r="Y854" s="154"/>
      <c r="Z854" s="154"/>
      <c r="AA854" s="154"/>
      <c r="AB854" s="154"/>
      <c r="AC854" s="146"/>
      <c r="AD854" s="146"/>
      <c r="AE854" s="154"/>
      <c r="AF854" s="154"/>
      <c r="AG854" s="324">
        <v>2025</v>
      </c>
      <c r="AH854" s="128"/>
      <c r="AI854" s="132"/>
      <c r="AJ854" s="132"/>
      <c r="AK854" s="141">
        <f t="shared" si="200"/>
        <v>801</v>
      </c>
      <c r="AL854" s="35" t="s">
        <v>153</v>
      </c>
      <c r="AM854" s="141" t="str">
        <f t="shared" si="201"/>
        <v>801.</v>
      </c>
      <c r="AN854" s="147"/>
      <c r="AO854" s="279"/>
      <c r="AP854" s="16"/>
      <c r="AQ854" s="14"/>
      <c r="AR854" s="14"/>
      <c r="AS854" s="14"/>
      <c r="AT854" s="14"/>
      <c r="AU854" s="14"/>
      <c r="AV854" s="14"/>
      <c r="AW854" s="14"/>
      <c r="AX854" s="14"/>
      <c r="AY854" s="14"/>
      <c r="AZ854" s="14"/>
      <c r="BA854" s="14"/>
      <c r="BB854" s="14"/>
      <c r="BC854" s="14"/>
      <c r="BD854" s="14"/>
      <c r="BE854" s="14"/>
      <c r="BF854" s="14"/>
      <c r="BG854" s="14"/>
      <c r="BH854" s="14"/>
      <c r="BI854" s="14"/>
      <c r="BJ854" s="14"/>
      <c r="BK854" s="14"/>
      <c r="BL854" s="14"/>
      <c r="BM854" s="14"/>
      <c r="BN854" s="14"/>
      <c r="BO854" s="14"/>
      <c r="BP854" s="14"/>
      <c r="BQ854" s="14"/>
      <c r="BR854" s="14"/>
      <c r="BS854" s="14"/>
      <c r="BT854" s="14"/>
      <c r="BU854" s="14"/>
      <c r="BV854" s="14"/>
      <c r="BW854" s="14"/>
      <c r="BX854" s="14"/>
      <c r="BY854" s="14"/>
      <c r="BZ854" s="14"/>
      <c r="CA854" s="14"/>
      <c r="CB854" s="14"/>
      <c r="CC854" s="14"/>
      <c r="CD854" s="14"/>
      <c r="CE854" s="14"/>
      <c r="CF854" s="14"/>
      <c r="CG854" s="14"/>
      <c r="CH854" s="14"/>
      <c r="CI854" s="14"/>
      <c r="CJ854" s="14"/>
      <c r="CK854" s="14"/>
      <c r="CL854" s="14"/>
      <c r="CM854" s="14"/>
      <c r="CN854" s="14"/>
      <c r="CO854" s="14"/>
      <c r="CP854" s="14"/>
      <c r="CQ854" s="14"/>
      <c r="CR854" s="14"/>
      <c r="CS854" s="14"/>
      <c r="CT854" s="14"/>
      <c r="CU854" s="14"/>
      <c r="CV854" s="14"/>
      <c r="CW854" s="14"/>
      <c r="CX854" s="14"/>
      <c r="CY854" s="14"/>
      <c r="CZ854" s="14"/>
      <c r="DA854" s="14"/>
      <c r="DB854" s="14"/>
      <c r="DC854" s="14"/>
      <c r="DD854" s="14"/>
      <c r="DE854" s="14"/>
      <c r="DF854" s="14"/>
      <c r="DG854" s="14"/>
      <c r="DH854" s="14"/>
      <c r="DI854" s="14"/>
      <c r="DJ854" s="14"/>
      <c r="DK854" s="14"/>
      <c r="DL854" s="14"/>
      <c r="DM854" s="14"/>
      <c r="DN854" s="14"/>
      <c r="DO854" s="14"/>
      <c r="DP854" s="14"/>
      <c r="DQ854" s="14"/>
      <c r="DR854" s="14"/>
      <c r="DS854" s="14"/>
      <c r="DT854" s="14"/>
      <c r="DU854" s="14"/>
      <c r="DV854" s="14"/>
      <c r="DW854" s="14"/>
      <c r="DX854" s="14"/>
      <c r="DY854" s="14"/>
      <c r="DZ854" s="14"/>
      <c r="EA854" s="14"/>
      <c r="EB854" s="14"/>
      <c r="EC854" s="14"/>
      <c r="ED854" s="14"/>
      <c r="EE854" s="14"/>
      <c r="EF854" s="14"/>
      <c r="EG854" s="14"/>
      <c r="EH854" s="14"/>
      <c r="EI854" s="14"/>
      <c r="EJ854" s="14"/>
      <c r="EK854" s="14"/>
      <c r="EL854" s="14"/>
      <c r="EM854" s="14"/>
      <c r="EN854" s="14"/>
      <c r="EO854" s="14"/>
      <c r="EP854" s="14"/>
      <c r="EQ854" s="14"/>
      <c r="ER854" s="14"/>
      <c r="ES854" s="14"/>
      <c r="ET854" s="14"/>
      <c r="EU854" s="14"/>
      <c r="EV854" s="14"/>
      <c r="EW854" s="14"/>
      <c r="EX854" s="14"/>
      <c r="EY854" s="14"/>
      <c r="EZ854" s="14"/>
      <c r="FA854" s="14"/>
      <c r="FB854" s="14"/>
      <c r="FC854" s="14"/>
      <c r="FD854" s="14"/>
      <c r="FE854" s="14"/>
      <c r="FF854" s="14"/>
      <c r="FG854" s="14"/>
      <c r="FH854" s="14"/>
      <c r="FI854" s="14"/>
      <c r="FJ854" s="14"/>
      <c r="FK854" s="14"/>
      <c r="FL854" s="14"/>
      <c r="FM854" s="14"/>
      <c r="FN854" s="14"/>
      <c r="FO854" s="14"/>
      <c r="FP854" s="14"/>
      <c r="FQ854" s="14"/>
      <c r="FR854" s="14"/>
      <c r="FS854" s="14"/>
      <c r="FT854" s="14"/>
      <c r="FU854" s="14"/>
      <c r="FV854" s="14"/>
      <c r="FW854" s="14"/>
      <c r="FX854" s="14"/>
      <c r="FY854" s="14"/>
      <c r="FZ854" s="14"/>
      <c r="GA854" s="14"/>
      <c r="GB854" s="14"/>
      <c r="GC854" s="14"/>
      <c r="GD854" s="14"/>
      <c r="GE854" s="14"/>
      <c r="GF854" s="14"/>
      <c r="GG854" s="14"/>
      <c r="GH854" s="14"/>
      <c r="GI854" s="14"/>
      <c r="GJ854" s="14"/>
      <c r="GK854" s="14"/>
      <c r="GL854" s="14"/>
      <c r="GM854" s="14"/>
      <c r="GN854" s="14"/>
      <c r="GO854" s="14"/>
      <c r="GP854" s="14"/>
      <c r="GQ854" s="14"/>
      <c r="GR854" s="14"/>
      <c r="GS854" s="14"/>
      <c r="GT854" s="14"/>
      <c r="GU854" s="14"/>
      <c r="GV854" s="14"/>
      <c r="GW854" s="14"/>
      <c r="GX854" s="14"/>
      <c r="GY854" s="14"/>
      <c r="GZ854" s="14"/>
      <c r="HA854" s="14"/>
      <c r="HB854" s="14"/>
      <c r="HC854" s="14"/>
      <c r="HD854" s="14"/>
      <c r="HE854" s="14"/>
      <c r="HF854" s="14"/>
      <c r="HG854" s="14"/>
      <c r="HH854" s="14"/>
      <c r="HI854" s="14"/>
      <c r="HJ854" s="14"/>
      <c r="HK854" s="14"/>
      <c r="HL854" s="14"/>
      <c r="HM854" s="14"/>
      <c r="HN854" s="14"/>
      <c r="HO854" s="14"/>
      <c r="HP854" s="14"/>
      <c r="HQ854" s="14"/>
      <c r="HR854" s="14"/>
      <c r="HS854" s="14"/>
      <c r="HT854" s="14"/>
      <c r="HU854" s="14"/>
      <c r="HV854" s="14"/>
      <c r="HW854" s="14"/>
      <c r="HX854" s="14"/>
      <c r="HY854" s="14"/>
      <c r="HZ854" s="14"/>
      <c r="IA854" s="14"/>
      <c r="IB854" s="14"/>
      <c r="IC854" s="14"/>
      <c r="ID854" s="14"/>
      <c r="IE854" s="14"/>
      <c r="IF854" s="14"/>
      <c r="IG854" s="14"/>
      <c r="IH854" s="14"/>
      <c r="II854" s="14"/>
      <c r="IJ854" s="14"/>
      <c r="IK854" s="14"/>
      <c r="IL854" s="14"/>
      <c r="IM854" s="14"/>
      <c r="IN854" s="14"/>
      <c r="IO854" s="14"/>
      <c r="IP854" s="14"/>
      <c r="IQ854" s="14"/>
      <c r="IR854" s="14"/>
      <c r="IS854" s="14"/>
      <c r="IT854" s="14"/>
      <c r="IU854" s="14"/>
      <c r="IV854" s="14"/>
      <c r="IW854" s="14"/>
      <c r="IX854" s="14"/>
      <c r="IY854" s="14"/>
      <c r="IZ854" s="14"/>
      <c r="JA854" s="14"/>
      <c r="JB854" s="14"/>
      <c r="JC854" s="14"/>
      <c r="JD854" s="14"/>
      <c r="JE854" s="14"/>
      <c r="JF854" s="14"/>
      <c r="JG854" s="14"/>
      <c r="JH854" s="14"/>
      <c r="JI854" s="14"/>
      <c r="JJ854" s="14"/>
      <c r="JK854" s="14"/>
      <c r="JL854" s="14"/>
      <c r="JM854" s="14"/>
      <c r="JN854" s="14"/>
      <c r="JO854" s="14"/>
      <c r="JP854" s="14"/>
      <c r="JQ854" s="14"/>
      <c r="JR854" s="14"/>
      <c r="JS854" s="14"/>
      <c r="JT854" s="14"/>
      <c r="JU854" s="14"/>
      <c r="JV854" s="14"/>
      <c r="JW854" s="14"/>
      <c r="JX854" s="14"/>
      <c r="JY854" s="14"/>
      <c r="JZ854" s="14"/>
      <c r="KA854" s="14"/>
      <c r="KB854" s="14"/>
      <c r="KC854" s="14"/>
      <c r="KD854" s="14"/>
      <c r="KE854" s="14"/>
      <c r="KF854" s="14"/>
      <c r="KG854" s="14"/>
      <c r="KH854" s="14"/>
      <c r="KI854" s="14"/>
      <c r="KJ854" s="14"/>
      <c r="KK854" s="14"/>
      <c r="KL854" s="14"/>
      <c r="KM854" s="14"/>
      <c r="KN854" s="14"/>
      <c r="KO854" s="14"/>
      <c r="KP854" s="14"/>
      <c r="KQ854" s="14"/>
      <c r="KR854" s="14"/>
      <c r="KS854" s="14"/>
      <c r="KT854" s="14"/>
      <c r="KU854" s="14"/>
      <c r="KV854" s="14"/>
      <c r="KW854" s="14"/>
      <c r="KX854" s="14"/>
      <c r="KY854" s="14"/>
      <c r="KZ854" s="14"/>
      <c r="LA854" s="14"/>
      <c r="LB854" s="14"/>
      <c r="LC854" s="14"/>
      <c r="LD854" s="14"/>
      <c r="LE854" s="14"/>
      <c r="LF854" s="14"/>
      <c r="LG854" s="14"/>
      <c r="LH854" s="14"/>
      <c r="LI854" s="14"/>
      <c r="LJ854" s="14"/>
      <c r="LK854" s="14"/>
      <c r="LL854" s="14"/>
      <c r="LM854" s="14"/>
      <c r="LN854" s="14"/>
      <c r="LO854" s="14"/>
      <c r="LP854" s="14"/>
      <c r="LQ854" s="14"/>
      <c r="LR854" s="14"/>
      <c r="LS854" s="14"/>
      <c r="LT854" s="14"/>
      <c r="LU854" s="14"/>
      <c r="LV854" s="14"/>
      <c r="LW854" s="14"/>
      <c r="LX854" s="14"/>
      <c r="LY854" s="14"/>
      <c r="LZ854" s="14"/>
      <c r="MA854" s="14"/>
      <c r="MB854" s="14"/>
      <c r="MC854" s="14"/>
      <c r="MD854" s="14"/>
      <c r="ME854" s="14"/>
      <c r="MF854" s="14"/>
      <c r="MG854" s="14"/>
      <c r="MH854" s="14"/>
      <c r="MI854" s="14"/>
      <c r="MJ854" s="14"/>
      <c r="MK854" s="14"/>
      <c r="ML854" s="14"/>
      <c r="MM854" s="14"/>
      <c r="MN854" s="14"/>
      <c r="MO854" s="14"/>
      <c r="MP854" s="14"/>
      <c r="MQ854" s="14"/>
      <c r="MR854" s="14"/>
      <c r="MS854" s="14"/>
      <c r="MT854" s="14"/>
      <c r="MU854" s="14"/>
      <c r="MV854" s="14"/>
      <c r="MW854" s="14"/>
      <c r="MX854" s="14"/>
      <c r="MY854" s="14"/>
      <c r="MZ854" s="14"/>
      <c r="NA854" s="14"/>
      <c r="NB854" s="14"/>
      <c r="NC854" s="14"/>
      <c r="ND854" s="14"/>
      <c r="NE854" s="14"/>
      <c r="NF854" s="14"/>
      <c r="NG854" s="14"/>
      <c r="NH854" s="14"/>
      <c r="NI854" s="14"/>
      <c r="NJ854" s="14"/>
      <c r="NK854" s="14"/>
      <c r="NL854" s="14"/>
      <c r="NM854" s="14"/>
      <c r="NN854" s="14"/>
      <c r="NO854" s="14"/>
      <c r="NP854" s="14"/>
      <c r="NQ854" s="14"/>
      <c r="NR854" s="14"/>
      <c r="NS854" s="14"/>
      <c r="NT854" s="14"/>
      <c r="NU854" s="14"/>
      <c r="NV854" s="14"/>
      <c r="NW854" s="14"/>
      <c r="NX854" s="14"/>
      <c r="NY854" s="14"/>
      <c r="NZ854" s="14"/>
      <c r="OA854" s="14"/>
      <c r="OB854" s="14"/>
      <c r="OC854" s="14"/>
      <c r="OD854" s="14"/>
      <c r="OE854" s="14"/>
      <c r="OF854" s="14"/>
      <c r="OG854" s="14"/>
      <c r="OH854" s="14"/>
      <c r="OI854" s="14"/>
      <c r="OJ854" s="14"/>
      <c r="OK854" s="14"/>
      <c r="OL854" s="14"/>
      <c r="OM854" s="14"/>
      <c r="ON854" s="14"/>
      <c r="OO854" s="14"/>
      <c r="OP854" s="14"/>
      <c r="OQ854" s="14"/>
      <c r="OR854" s="14"/>
      <c r="OS854" s="14"/>
      <c r="OT854" s="14"/>
      <c r="OU854" s="14"/>
      <c r="OV854" s="14"/>
      <c r="OW854" s="14"/>
      <c r="OX854" s="14"/>
      <c r="OY854" s="14"/>
      <c r="OZ854" s="14"/>
      <c r="PA854" s="14"/>
      <c r="PB854" s="14"/>
      <c r="PC854" s="14"/>
      <c r="PD854" s="14"/>
      <c r="PE854" s="14"/>
      <c r="PF854" s="14"/>
      <c r="PG854" s="14"/>
      <c r="PH854" s="14"/>
      <c r="PI854" s="14"/>
      <c r="PJ854" s="14"/>
      <c r="PK854" s="14"/>
      <c r="PL854" s="14"/>
      <c r="PM854" s="14"/>
      <c r="PN854" s="14"/>
      <c r="PO854" s="14"/>
      <c r="PP854" s="14"/>
      <c r="PQ854" s="14"/>
      <c r="PR854" s="14"/>
      <c r="PS854" s="14"/>
      <c r="PT854" s="14"/>
      <c r="PU854" s="14"/>
      <c r="PV854" s="14"/>
      <c r="PW854" s="14"/>
      <c r="PX854" s="14"/>
      <c r="PY854" s="14"/>
      <c r="PZ854" s="14"/>
      <c r="QA854" s="14"/>
      <c r="QB854" s="14"/>
      <c r="QC854" s="14"/>
      <c r="QD854" s="14"/>
      <c r="QE854" s="14"/>
      <c r="QF854" s="14"/>
      <c r="QG854" s="14"/>
      <c r="QH854" s="14"/>
      <c r="QI854" s="14"/>
      <c r="QJ854" s="14"/>
      <c r="QK854" s="14"/>
      <c r="QL854" s="14"/>
      <c r="QM854" s="14"/>
      <c r="QN854" s="14"/>
      <c r="QO854" s="14"/>
      <c r="QP854" s="14"/>
      <c r="QQ854" s="14"/>
      <c r="QR854" s="14"/>
      <c r="QS854" s="14"/>
      <c r="QT854" s="14"/>
      <c r="QU854" s="14"/>
      <c r="QV854" s="14"/>
      <c r="QW854" s="14"/>
      <c r="QX854" s="14"/>
      <c r="QY854" s="14"/>
      <c r="QZ854" s="14"/>
      <c r="RA854" s="14"/>
      <c r="RB854" s="14"/>
      <c r="RC854" s="14"/>
      <c r="RD854" s="14"/>
      <c r="RE854" s="14"/>
      <c r="RF854" s="14"/>
      <c r="RG854" s="14"/>
      <c r="RH854" s="14"/>
      <c r="RI854" s="14"/>
      <c r="RJ854" s="14"/>
      <c r="RK854" s="14"/>
      <c r="RL854" s="14"/>
      <c r="RM854" s="14"/>
      <c r="RN854" s="14"/>
      <c r="RO854" s="14"/>
      <c r="RP854" s="14"/>
      <c r="RQ854" s="14"/>
      <c r="RR854" s="14"/>
      <c r="RS854" s="14"/>
      <c r="RT854" s="14"/>
      <c r="RU854" s="14"/>
      <c r="RV854" s="14"/>
      <c r="RW854" s="14"/>
      <c r="RX854" s="14"/>
      <c r="RY854" s="14"/>
      <c r="RZ854" s="14"/>
      <c r="SA854" s="14"/>
      <c r="SB854" s="14"/>
      <c r="SC854" s="14"/>
      <c r="SD854" s="14"/>
      <c r="SE854" s="14"/>
      <c r="SF854" s="14"/>
      <c r="SG854" s="14"/>
      <c r="SH854" s="14"/>
      <c r="SI854" s="14"/>
      <c r="SJ854" s="14"/>
      <c r="SK854" s="14"/>
      <c r="SL854" s="14"/>
      <c r="SM854" s="14"/>
      <c r="SN854" s="14"/>
      <c r="SO854" s="14"/>
      <c r="SP854" s="14"/>
      <c r="SQ854" s="14"/>
      <c r="SR854" s="14"/>
      <c r="SS854" s="14"/>
      <c r="ST854" s="14"/>
      <c r="SU854" s="14"/>
      <c r="SV854" s="14"/>
      <c r="SW854" s="14"/>
      <c r="SX854" s="14"/>
      <c r="SY854" s="14"/>
      <c r="SZ854" s="14"/>
      <c r="TA854" s="14"/>
      <c r="TB854" s="14"/>
      <c r="TC854" s="14"/>
      <c r="TD854" s="14"/>
      <c r="TE854" s="14"/>
      <c r="TF854" s="14"/>
      <c r="TG854" s="14"/>
      <c r="TH854" s="14"/>
      <c r="TI854" s="14"/>
      <c r="TJ854" s="14"/>
      <c r="TK854" s="14"/>
      <c r="TL854" s="14"/>
      <c r="TM854" s="14"/>
      <c r="TN854" s="14"/>
      <c r="TO854" s="14"/>
      <c r="TP854" s="14"/>
      <c r="TQ854" s="14"/>
      <c r="TR854" s="14"/>
      <c r="TS854" s="14"/>
      <c r="TT854" s="14"/>
      <c r="TU854" s="14"/>
      <c r="TV854" s="14"/>
      <c r="TW854" s="14"/>
      <c r="TX854" s="14"/>
      <c r="TY854" s="14"/>
      <c r="TZ854" s="14"/>
      <c r="UA854" s="14"/>
      <c r="UB854" s="14"/>
      <c r="UC854" s="14"/>
      <c r="UD854" s="14"/>
      <c r="UE854" s="14"/>
      <c r="UF854" s="14"/>
      <c r="UG854" s="14"/>
      <c r="UH854" s="14"/>
      <c r="UI854" s="14"/>
      <c r="UJ854" s="14"/>
      <c r="UK854" s="14"/>
      <c r="UL854" s="14"/>
      <c r="UM854" s="14"/>
      <c r="UN854" s="14"/>
      <c r="UO854" s="14"/>
      <c r="UP854" s="14"/>
      <c r="UQ854" s="14"/>
      <c r="UR854" s="14"/>
      <c r="US854" s="14"/>
      <c r="UT854" s="14"/>
      <c r="UU854" s="14"/>
      <c r="UV854" s="14"/>
      <c r="UW854" s="14"/>
      <c r="UX854" s="14"/>
      <c r="UY854" s="14"/>
      <c r="UZ854" s="14"/>
      <c r="VA854" s="14"/>
      <c r="VB854" s="14"/>
      <c r="VC854" s="14"/>
      <c r="VD854" s="14"/>
      <c r="VE854" s="14"/>
      <c r="VF854" s="14"/>
      <c r="VG854" s="14"/>
      <c r="VH854" s="14"/>
      <c r="VI854" s="14"/>
      <c r="VJ854" s="14"/>
      <c r="VK854" s="14"/>
      <c r="VL854" s="14"/>
      <c r="VM854" s="14"/>
      <c r="VN854" s="14"/>
      <c r="VO854" s="14"/>
      <c r="VP854" s="14"/>
      <c r="VQ854" s="14"/>
      <c r="VR854" s="14"/>
      <c r="VS854" s="14"/>
      <c r="VT854" s="14"/>
      <c r="VU854" s="14"/>
      <c r="VV854" s="14"/>
      <c r="VW854" s="14"/>
      <c r="VX854" s="14"/>
      <c r="VY854" s="14"/>
      <c r="VZ854" s="14"/>
      <c r="WA854" s="14"/>
      <c r="WB854" s="14"/>
      <c r="WC854" s="14"/>
      <c r="WD854" s="14"/>
      <c r="WE854" s="14"/>
      <c r="WF854" s="14"/>
      <c r="WG854" s="14"/>
      <c r="WH854" s="14"/>
      <c r="WI854" s="14"/>
      <c r="WJ854" s="14"/>
      <c r="WK854" s="14"/>
      <c r="WL854" s="14"/>
      <c r="WM854" s="14"/>
      <c r="WN854" s="14"/>
      <c r="WO854" s="14"/>
      <c r="WP854" s="14"/>
      <c r="WQ854" s="14"/>
      <c r="WR854" s="14"/>
      <c r="WS854" s="14"/>
      <c r="WT854" s="14"/>
      <c r="WU854" s="14"/>
      <c r="WV854" s="14"/>
      <c r="WW854" s="14"/>
      <c r="WX854" s="14"/>
      <c r="WY854" s="14"/>
      <c r="WZ854" s="14"/>
      <c r="XA854" s="14"/>
      <c r="XB854" s="14"/>
      <c r="XC854" s="14"/>
      <c r="XD854" s="14"/>
      <c r="XE854" s="14"/>
      <c r="XF854" s="14"/>
      <c r="XG854" s="14"/>
      <c r="XH854" s="14"/>
      <c r="XI854" s="14"/>
      <c r="XJ854" s="14"/>
      <c r="XK854" s="14"/>
      <c r="XL854" s="14"/>
      <c r="XM854" s="14"/>
      <c r="XN854" s="14"/>
      <c r="XO854" s="14"/>
      <c r="XP854" s="14"/>
      <c r="XQ854" s="14"/>
      <c r="XR854" s="14"/>
      <c r="XS854" s="14"/>
      <c r="XT854" s="14"/>
      <c r="XU854" s="14"/>
      <c r="XV854" s="14"/>
      <c r="XW854" s="14"/>
      <c r="XX854" s="14"/>
      <c r="XY854" s="14"/>
      <c r="XZ854" s="14"/>
      <c r="YA854" s="14"/>
      <c r="YB854" s="14"/>
      <c r="YC854" s="14"/>
      <c r="YD854" s="14"/>
      <c r="YE854" s="14"/>
      <c r="YF854" s="14"/>
      <c r="YG854" s="14"/>
      <c r="YH854" s="14"/>
      <c r="YI854" s="14"/>
      <c r="YJ854" s="14"/>
      <c r="YK854" s="14"/>
      <c r="YL854" s="14"/>
      <c r="YM854" s="14"/>
      <c r="YN854" s="14"/>
      <c r="YO854" s="14"/>
      <c r="YP854" s="14"/>
      <c r="YQ854" s="14"/>
      <c r="YR854" s="14"/>
      <c r="YS854" s="14"/>
      <c r="YT854" s="14"/>
      <c r="YU854" s="14"/>
      <c r="YV854" s="14"/>
      <c r="YW854" s="14"/>
      <c r="YX854" s="14"/>
      <c r="YY854" s="14"/>
      <c r="YZ854" s="14"/>
      <c r="ZA854" s="14"/>
      <c r="ZB854" s="14"/>
      <c r="ZC854" s="14"/>
      <c r="ZD854" s="14"/>
      <c r="ZE854" s="14"/>
      <c r="ZF854" s="14"/>
      <c r="ZG854" s="14"/>
      <c r="ZH854" s="14"/>
      <c r="ZI854" s="14"/>
      <c r="ZJ854" s="14"/>
      <c r="ZK854" s="14"/>
      <c r="ZL854" s="14"/>
      <c r="ZM854" s="14"/>
      <c r="ZN854" s="14"/>
      <c r="ZO854" s="14"/>
      <c r="ZP854" s="14"/>
      <c r="ZQ854" s="14"/>
      <c r="ZR854" s="14"/>
      <c r="ZS854" s="14"/>
      <c r="ZT854" s="14"/>
      <c r="ZU854" s="14"/>
      <c r="ZV854" s="14"/>
      <c r="ZW854" s="14"/>
      <c r="ZX854" s="14"/>
      <c r="ZY854" s="14"/>
      <c r="ZZ854" s="14"/>
      <c r="AAA854" s="14"/>
      <c r="AAB854" s="14"/>
      <c r="AAC854" s="14"/>
      <c r="AAD854" s="14"/>
      <c r="AAE854" s="14"/>
      <c r="AAF854" s="14"/>
      <c r="AAG854" s="14"/>
      <c r="AAH854" s="14"/>
      <c r="AAI854" s="14"/>
      <c r="AAJ854" s="14"/>
      <c r="AAK854" s="14"/>
      <c r="AAL854" s="14"/>
      <c r="AAM854" s="14"/>
      <c r="AAN854" s="14"/>
      <c r="AAO854" s="14"/>
      <c r="AAP854" s="14"/>
      <c r="AAQ854" s="14"/>
      <c r="AAR854" s="14"/>
      <c r="AAS854" s="14"/>
      <c r="AAT854" s="14"/>
      <c r="AAU854" s="14"/>
      <c r="AAV854" s="14"/>
      <c r="AAW854" s="14"/>
      <c r="AAX854" s="14"/>
      <c r="AAY854" s="14"/>
      <c r="AAZ854" s="14"/>
      <c r="ABA854" s="14"/>
      <c r="ABB854" s="14"/>
      <c r="ABC854" s="14"/>
      <c r="ABD854" s="14"/>
      <c r="ABE854" s="14"/>
      <c r="ABF854" s="14"/>
      <c r="ABG854" s="14"/>
      <c r="ABH854" s="14"/>
      <c r="ABI854" s="14"/>
      <c r="ABJ854" s="14"/>
      <c r="ABK854" s="14"/>
      <c r="ABL854" s="14"/>
      <c r="ABM854" s="14"/>
      <c r="ABN854" s="14"/>
      <c r="ABO854" s="14"/>
      <c r="ABP854" s="14"/>
      <c r="ABQ854" s="14"/>
      <c r="ABR854" s="14"/>
      <c r="ABS854" s="14"/>
      <c r="ABT854" s="14"/>
      <c r="ABU854" s="14"/>
      <c r="ABV854" s="14"/>
      <c r="ABW854" s="14"/>
      <c r="ABX854" s="14"/>
      <c r="ABY854" s="14"/>
      <c r="ABZ854" s="14"/>
      <c r="ACA854" s="14"/>
      <c r="ACB854" s="14"/>
      <c r="ACC854" s="14"/>
      <c r="ACD854" s="14"/>
      <c r="ACE854" s="14"/>
      <c r="ACF854" s="14"/>
      <c r="ACG854" s="14"/>
      <c r="ACH854" s="14"/>
      <c r="ACI854" s="14"/>
      <c r="ACJ854" s="14"/>
      <c r="ACK854" s="14"/>
      <c r="ACL854" s="14"/>
      <c r="ACM854" s="14"/>
      <c r="ACN854" s="14"/>
      <c r="ACO854" s="14"/>
      <c r="ACP854" s="14"/>
      <c r="ACQ854" s="14"/>
      <c r="ACR854" s="14"/>
      <c r="ACS854" s="14"/>
      <c r="ACT854" s="14"/>
      <c r="ACU854" s="14"/>
      <c r="ACV854" s="14"/>
      <c r="ACW854" s="14"/>
      <c r="ACX854" s="14"/>
      <c r="ACY854" s="14"/>
      <c r="ACZ854" s="14"/>
      <c r="ADA854" s="14"/>
      <c r="ADB854" s="14"/>
      <c r="ADC854" s="14"/>
      <c r="ADD854" s="14"/>
      <c r="ADE854" s="14"/>
      <c r="ADF854" s="14"/>
      <c r="ADG854" s="14"/>
      <c r="ADH854" s="14"/>
      <c r="ADI854" s="14"/>
      <c r="ADJ854" s="14"/>
      <c r="ADK854" s="14"/>
      <c r="ADL854" s="14"/>
      <c r="ADM854" s="14"/>
      <c r="ADN854" s="14"/>
      <c r="ADO854" s="14"/>
      <c r="ADP854" s="14"/>
      <c r="ADQ854" s="14"/>
      <c r="ADR854" s="14"/>
      <c r="ADS854" s="14"/>
      <c r="ADT854" s="14"/>
      <c r="ADU854" s="14"/>
      <c r="ADV854" s="14"/>
      <c r="ADW854" s="14"/>
      <c r="ADX854" s="14"/>
      <c r="ADY854" s="14"/>
      <c r="ADZ854" s="14"/>
      <c r="AEA854" s="14"/>
      <c r="AEB854" s="14"/>
      <c r="AEC854" s="14"/>
      <c r="AED854" s="14"/>
      <c r="AEE854" s="14"/>
      <c r="AEF854" s="14"/>
      <c r="AEG854" s="14"/>
      <c r="AEH854" s="14"/>
      <c r="AEI854" s="14"/>
      <c r="AEJ854" s="14"/>
      <c r="AEK854" s="14"/>
      <c r="AEL854" s="14"/>
      <c r="AEM854" s="14"/>
      <c r="AEN854" s="14"/>
      <c r="AEO854" s="14"/>
      <c r="AEP854" s="14"/>
      <c r="AEQ854" s="14"/>
      <c r="AER854" s="14"/>
      <c r="AES854" s="14"/>
      <c r="AET854" s="14"/>
      <c r="AEU854" s="14"/>
      <c r="AEV854" s="14"/>
      <c r="AEW854" s="14"/>
      <c r="AEX854" s="14"/>
      <c r="AEY854" s="14"/>
      <c r="AEZ854" s="14"/>
      <c r="AFA854" s="14"/>
      <c r="AFB854" s="14"/>
      <c r="AFC854" s="14"/>
      <c r="AFD854" s="14"/>
      <c r="AFE854" s="14"/>
      <c r="AFF854" s="14"/>
      <c r="AFG854" s="14"/>
      <c r="AFH854" s="14"/>
      <c r="AFI854" s="14"/>
      <c r="AFJ854" s="14"/>
      <c r="AFK854" s="14"/>
      <c r="AFL854" s="14"/>
      <c r="AFM854" s="14"/>
      <c r="AFN854" s="14"/>
      <c r="AFO854" s="14"/>
      <c r="AFP854" s="14"/>
      <c r="AFQ854" s="14"/>
      <c r="AFR854" s="14"/>
      <c r="AFS854" s="14"/>
      <c r="AFT854" s="14"/>
      <c r="AFU854" s="14"/>
      <c r="AFV854" s="14"/>
      <c r="AFW854" s="14"/>
      <c r="AFX854" s="14"/>
      <c r="AFY854" s="14"/>
      <c r="AFZ854" s="14"/>
      <c r="AGA854" s="14"/>
      <c r="AGB854" s="14"/>
      <c r="AGC854" s="14"/>
      <c r="AGD854" s="14"/>
      <c r="AGE854" s="14"/>
      <c r="AGF854" s="14"/>
      <c r="AGG854" s="14"/>
      <c r="AGH854" s="14"/>
      <c r="AGI854" s="14"/>
      <c r="AGJ854" s="14"/>
      <c r="AGK854" s="14"/>
      <c r="AGL854" s="14"/>
      <c r="AGM854" s="14"/>
      <c r="AGN854" s="14"/>
      <c r="AGO854" s="14"/>
      <c r="AGP854" s="14"/>
      <c r="AGQ854" s="14"/>
      <c r="AGR854" s="14"/>
      <c r="AGS854" s="14"/>
      <c r="AGT854" s="14"/>
      <c r="AGU854" s="14"/>
      <c r="AGV854" s="14"/>
      <c r="AGW854" s="14"/>
      <c r="AGX854" s="14"/>
      <c r="AGY854" s="14"/>
      <c r="AGZ854" s="14"/>
      <c r="AHA854" s="14"/>
      <c r="AHB854" s="14"/>
      <c r="AHC854" s="14"/>
      <c r="AHD854" s="14"/>
      <c r="AHE854" s="14"/>
      <c r="AHF854" s="14"/>
      <c r="AHG854" s="14"/>
      <c r="AHH854" s="14"/>
      <c r="AHI854" s="14"/>
      <c r="AHJ854" s="14"/>
      <c r="AHK854" s="14"/>
      <c r="AHL854" s="14"/>
      <c r="AHM854" s="14"/>
      <c r="AHN854" s="14"/>
      <c r="AHO854" s="14"/>
      <c r="AHP854" s="14"/>
      <c r="AHQ854" s="14"/>
      <c r="AHR854" s="14"/>
      <c r="AHS854" s="14"/>
      <c r="AHT854" s="14"/>
      <c r="AHU854" s="14"/>
      <c r="AHV854" s="14"/>
      <c r="AHW854" s="14"/>
      <c r="AHX854" s="14"/>
      <c r="AHY854" s="14"/>
      <c r="AHZ854" s="14"/>
      <c r="AIA854" s="14"/>
      <c r="AIB854" s="14"/>
      <c r="AIC854" s="14"/>
      <c r="AID854" s="14"/>
      <c r="AIE854" s="14"/>
      <c r="AIF854" s="14"/>
      <c r="AIG854" s="14"/>
      <c r="AIH854" s="14"/>
      <c r="AII854" s="14"/>
      <c r="AIJ854" s="14"/>
      <c r="AIK854" s="14"/>
      <c r="AIL854" s="14"/>
      <c r="AIM854" s="14"/>
      <c r="AIN854" s="14"/>
      <c r="AIO854" s="14"/>
      <c r="AIP854" s="14"/>
      <c r="AIQ854" s="14"/>
      <c r="AIR854" s="14"/>
      <c r="AIS854" s="14"/>
      <c r="AIT854" s="14"/>
      <c r="AIU854" s="14"/>
      <c r="AIV854" s="14"/>
      <c r="AIW854" s="14"/>
      <c r="AIX854" s="14"/>
      <c r="AIY854" s="14"/>
      <c r="AIZ854" s="14"/>
      <c r="AJA854" s="14"/>
      <c r="AJB854" s="14"/>
      <c r="AJC854" s="14"/>
      <c r="AJD854" s="14"/>
      <c r="AJE854" s="14"/>
      <c r="AJF854" s="14"/>
      <c r="AJG854" s="14"/>
      <c r="AJH854" s="14"/>
      <c r="AJI854" s="14"/>
      <c r="AJJ854" s="14"/>
      <c r="AJK854" s="14"/>
      <c r="AJL854" s="14"/>
      <c r="AJM854" s="14"/>
      <c r="AJN854" s="14"/>
      <c r="AJO854" s="14"/>
      <c r="AJP854" s="14"/>
      <c r="AJQ854" s="14"/>
      <c r="AJR854" s="14"/>
      <c r="AJS854" s="14"/>
      <c r="AJT854" s="14"/>
      <c r="AJU854" s="14"/>
      <c r="AJV854" s="14"/>
      <c r="AJW854" s="14"/>
      <c r="AJX854" s="14"/>
      <c r="AJY854" s="14"/>
      <c r="AJZ854" s="14"/>
      <c r="AKA854" s="14"/>
      <c r="AKB854" s="14"/>
      <c r="AKC854" s="14"/>
      <c r="AKD854" s="14"/>
      <c r="AKE854" s="14"/>
      <c r="AKF854" s="14"/>
      <c r="AKG854" s="14"/>
      <c r="AKH854" s="14"/>
      <c r="AKI854" s="14"/>
      <c r="AKJ854" s="14"/>
      <c r="AKK854" s="14"/>
      <c r="AKL854" s="14"/>
      <c r="AKM854" s="14"/>
      <c r="AKN854" s="14"/>
      <c r="AKO854" s="14"/>
      <c r="AKP854" s="14"/>
      <c r="AKQ854" s="14"/>
      <c r="AKR854" s="14"/>
      <c r="AKS854" s="14"/>
      <c r="AKT854" s="14"/>
      <c r="AKU854" s="14"/>
      <c r="AKV854" s="14"/>
      <c r="AKW854" s="14"/>
      <c r="AKX854" s="14"/>
      <c r="AKY854" s="14"/>
      <c r="AKZ854" s="14"/>
      <c r="ALA854" s="14"/>
      <c r="ALB854" s="14"/>
      <c r="ALC854" s="14"/>
      <c r="ALD854" s="14"/>
      <c r="ALE854" s="14"/>
      <c r="ALF854" s="14"/>
      <c r="ALG854" s="14"/>
      <c r="ALH854" s="14"/>
      <c r="ALI854" s="14"/>
      <c r="ALJ854" s="14"/>
      <c r="ALK854" s="14"/>
      <c r="ALL854" s="14"/>
      <c r="ALM854" s="14"/>
      <c r="ALN854" s="14"/>
      <c r="ALO854" s="14"/>
      <c r="ALP854" s="14"/>
      <c r="ALQ854" s="14"/>
      <c r="ALR854" s="14"/>
      <c r="ALS854" s="14"/>
      <c r="ALT854" s="14"/>
      <c r="ALU854" s="14"/>
      <c r="ALV854" s="14"/>
      <c r="ALW854" s="14"/>
      <c r="ALX854" s="14"/>
      <c r="ALY854" s="14"/>
      <c r="ALZ854" s="14"/>
      <c r="AMA854" s="14"/>
      <c r="AMB854" s="14"/>
      <c r="AMC854" s="14"/>
      <c r="AMD854" s="14"/>
      <c r="AME854" s="14"/>
      <c r="AMF854" s="14"/>
      <c r="AMG854" s="14"/>
      <c r="AMH854" s="14"/>
      <c r="AMI854" s="14"/>
      <c r="AMJ854" s="14"/>
      <c r="AMK854" s="14"/>
      <c r="AML854" s="14"/>
      <c r="AMM854" s="14"/>
      <c r="AMN854" s="14"/>
      <c r="AMO854" s="14"/>
      <c r="AMP854" s="14"/>
      <c r="AMQ854" s="14"/>
      <c r="AMR854" s="14"/>
      <c r="AMS854" s="14"/>
      <c r="AMT854" s="14"/>
      <c r="AMU854" s="14"/>
      <c r="AMV854" s="14"/>
      <c r="AMW854" s="14"/>
      <c r="AMX854" s="14"/>
      <c r="AMY854" s="14"/>
      <c r="AMZ854" s="14"/>
      <c r="ANA854" s="14"/>
      <c r="ANB854" s="14"/>
      <c r="ANC854" s="14"/>
      <c r="AND854" s="14"/>
      <c r="ANE854" s="14"/>
      <c r="ANF854" s="14"/>
      <c r="ANG854" s="14"/>
      <c r="ANH854" s="14"/>
      <c r="ANI854" s="14"/>
      <c r="ANJ854" s="14"/>
      <c r="ANK854" s="14"/>
      <c r="ANL854" s="14"/>
      <c r="ANM854" s="14"/>
      <c r="ANN854" s="14"/>
      <c r="ANO854" s="14"/>
      <c r="ANP854" s="14"/>
      <c r="ANQ854" s="14"/>
      <c r="ANR854" s="14"/>
      <c r="ANS854" s="14"/>
      <c r="ANT854" s="14"/>
      <c r="ANU854" s="14"/>
      <c r="ANV854" s="14"/>
      <c r="ANW854" s="14"/>
      <c r="ANX854" s="14"/>
      <c r="ANY854" s="14"/>
      <c r="ANZ854" s="14"/>
      <c r="AOA854" s="14"/>
      <c r="AOB854" s="14"/>
      <c r="AOC854" s="14"/>
      <c r="AOD854" s="14"/>
      <c r="AOE854" s="14"/>
      <c r="AOF854" s="14"/>
      <c r="AOG854" s="14"/>
      <c r="AOH854" s="14"/>
      <c r="AOI854" s="14"/>
      <c r="AOJ854" s="14"/>
      <c r="AOK854" s="14"/>
      <c r="AOL854" s="14"/>
      <c r="AOM854" s="14"/>
      <c r="AON854" s="14"/>
      <c r="AOO854" s="14"/>
      <c r="AOP854" s="14"/>
      <c r="AOQ854" s="14"/>
      <c r="AOR854" s="14"/>
      <c r="AOS854" s="14"/>
      <c r="AOT854" s="14"/>
      <c r="AOU854" s="14"/>
      <c r="AOV854" s="14"/>
      <c r="AOW854" s="14"/>
      <c r="AOX854" s="14"/>
      <c r="AOY854" s="14"/>
      <c r="AOZ854" s="14"/>
      <c r="APA854" s="14"/>
      <c r="APB854" s="14"/>
      <c r="APC854" s="14"/>
      <c r="APD854" s="14"/>
      <c r="APE854" s="14"/>
      <c r="APF854" s="14"/>
      <c r="APG854" s="14"/>
      <c r="APH854" s="14"/>
      <c r="API854" s="14"/>
      <c r="APJ854" s="14"/>
      <c r="APK854" s="14"/>
      <c r="APL854" s="14"/>
      <c r="APM854" s="14"/>
      <c r="APN854" s="14"/>
      <c r="APO854" s="14"/>
      <c r="APP854" s="14"/>
      <c r="APQ854" s="14"/>
      <c r="APR854" s="14"/>
      <c r="APS854" s="14"/>
      <c r="APT854" s="14"/>
      <c r="APU854" s="14"/>
      <c r="APV854" s="14"/>
      <c r="APW854" s="14"/>
      <c r="APX854" s="14"/>
      <c r="APY854" s="14"/>
      <c r="APZ854" s="14"/>
      <c r="AQA854" s="14"/>
      <c r="AQB854" s="14"/>
      <c r="AQC854" s="14"/>
      <c r="AQD854" s="14"/>
      <c r="AQE854" s="14"/>
      <c r="AQF854" s="14"/>
      <c r="AQG854" s="14"/>
      <c r="AQH854" s="14"/>
      <c r="AQI854" s="14"/>
      <c r="AQJ854" s="14"/>
      <c r="AQK854" s="14"/>
      <c r="AQL854" s="14"/>
      <c r="AQM854" s="14"/>
      <c r="AQN854" s="14"/>
      <c r="AQO854" s="14"/>
      <c r="AQP854" s="14"/>
      <c r="AQQ854" s="14"/>
      <c r="AQR854" s="14"/>
      <c r="AQS854" s="14"/>
      <c r="AQT854" s="14"/>
      <c r="AQU854" s="14"/>
      <c r="AQV854" s="14"/>
      <c r="AQW854" s="14"/>
      <c r="AQX854" s="14"/>
      <c r="AQY854" s="14"/>
      <c r="AQZ854" s="14"/>
      <c r="ARA854" s="14"/>
      <c r="ARB854" s="14"/>
      <c r="ARC854" s="14"/>
      <c r="ARD854" s="14"/>
      <c r="ARE854" s="14"/>
      <c r="ARF854" s="14"/>
      <c r="ARG854" s="14"/>
      <c r="ARH854" s="14"/>
      <c r="ARI854" s="14"/>
      <c r="ARJ854" s="14"/>
      <c r="ARK854" s="14"/>
      <c r="ARL854" s="14"/>
      <c r="ARM854" s="14"/>
      <c r="ARN854" s="14"/>
      <c r="ARO854" s="14"/>
      <c r="ARP854" s="14"/>
      <c r="ARQ854" s="14"/>
      <c r="ARR854" s="14"/>
      <c r="ARS854" s="14"/>
      <c r="ART854" s="14"/>
      <c r="ARU854" s="14"/>
      <c r="ARV854" s="14"/>
      <c r="ARW854" s="14"/>
      <c r="ARX854" s="14"/>
      <c r="ARY854" s="14"/>
      <c r="ARZ854" s="14"/>
      <c r="ASA854" s="14"/>
      <c r="ASB854" s="14"/>
      <c r="ASC854" s="14"/>
      <c r="ASD854" s="14"/>
      <c r="ASE854" s="14"/>
      <c r="ASF854" s="14"/>
      <c r="ASG854" s="14"/>
      <c r="ASH854" s="14"/>
      <c r="ASI854" s="14"/>
      <c r="ASJ854" s="14"/>
      <c r="ASK854" s="14"/>
      <c r="ASL854" s="14"/>
      <c r="ASM854" s="14"/>
      <c r="ASN854" s="14"/>
      <c r="ASO854" s="14"/>
      <c r="ASP854" s="14"/>
      <c r="ASQ854" s="14"/>
      <c r="ASR854" s="14"/>
      <c r="ASS854" s="14"/>
      <c r="AST854" s="14"/>
      <c r="ASU854" s="14"/>
      <c r="ASV854" s="14"/>
      <c r="ASW854" s="14"/>
      <c r="ASX854" s="14"/>
      <c r="ASY854" s="14"/>
      <c r="ASZ854" s="14"/>
      <c r="ATA854" s="14"/>
      <c r="ATB854" s="14"/>
      <c r="ATC854" s="14"/>
      <c r="ATD854" s="14"/>
      <c r="ATE854" s="14"/>
      <c r="ATF854" s="14"/>
      <c r="ATG854" s="14"/>
      <c r="ATH854" s="14"/>
      <c r="ATI854" s="14"/>
      <c r="ATJ854" s="14"/>
      <c r="ATK854" s="14"/>
      <c r="ATL854" s="14"/>
      <c r="ATM854" s="14"/>
      <c r="ATN854" s="14"/>
      <c r="ATO854" s="14"/>
      <c r="ATP854" s="14"/>
      <c r="ATQ854" s="14"/>
      <c r="ATR854" s="14"/>
      <c r="ATS854" s="14"/>
      <c r="ATT854" s="14"/>
      <c r="ATU854" s="14"/>
      <c r="ATV854" s="14"/>
      <c r="ATW854" s="14"/>
      <c r="ATX854" s="14"/>
      <c r="ATY854" s="14"/>
      <c r="ATZ854" s="14"/>
      <c r="AUA854" s="14"/>
      <c r="AUB854" s="14"/>
      <c r="AUC854" s="14"/>
      <c r="AUD854" s="14"/>
      <c r="AUE854" s="14"/>
      <c r="AUF854" s="14"/>
      <c r="AUG854" s="14"/>
      <c r="AUH854" s="14"/>
      <c r="AUI854" s="14"/>
      <c r="AUJ854" s="14"/>
      <c r="AUK854" s="14"/>
      <c r="AUL854" s="14"/>
      <c r="AUM854" s="14"/>
      <c r="AUN854" s="14"/>
      <c r="AUO854" s="14"/>
      <c r="AUP854" s="14"/>
      <c r="AUQ854" s="14"/>
      <c r="AUR854" s="14"/>
      <c r="AUS854" s="14"/>
      <c r="AUT854" s="14"/>
      <c r="AUU854" s="14"/>
      <c r="AUV854" s="14"/>
      <c r="AUW854" s="14"/>
      <c r="AUX854" s="14"/>
      <c r="AUY854" s="14"/>
      <c r="AUZ854" s="14"/>
      <c r="AVA854" s="14"/>
      <c r="AVB854" s="14"/>
      <c r="AVC854" s="14"/>
      <c r="AVD854" s="14"/>
      <c r="AVE854" s="14"/>
      <c r="AVF854" s="14"/>
      <c r="AVG854" s="14"/>
      <c r="AVH854" s="14"/>
      <c r="AVI854" s="14"/>
      <c r="AVJ854" s="14"/>
      <c r="AVK854" s="14"/>
      <c r="AVL854" s="14"/>
      <c r="AVM854" s="14"/>
      <c r="AVN854" s="14"/>
      <c r="AVO854" s="14"/>
      <c r="AVP854" s="14"/>
      <c r="AVQ854" s="14"/>
      <c r="AVR854" s="14"/>
      <c r="AVS854" s="14"/>
      <c r="AVT854" s="14"/>
      <c r="AVU854" s="14"/>
      <c r="AVV854" s="14"/>
      <c r="AVW854" s="14"/>
      <c r="AVX854" s="14"/>
      <c r="AVY854" s="14"/>
      <c r="AVZ854" s="14"/>
      <c r="AWA854" s="14"/>
      <c r="AWB854" s="14"/>
      <c r="AWC854" s="14"/>
      <c r="AWD854" s="14"/>
      <c r="AWE854" s="14"/>
      <c r="AWF854" s="14"/>
      <c r="AWG854" s="14"/>
      <c r="AWH854" s="14"/>
      <c r="AWI854" s="14"/>
      <c r="AWJ854" s="14"/>
      <c r="AWK854" s="14"/>
      <c r="AWL854" s="14"/>
      <c r="AWM854" s="14"/>
      <c r="AWN854" s="14"/>
      <c r="AWO854" s="14"/>
      <c r="AWP854" s="14"/>
      <c r="AWQ854" s="14"/>
      <c r="AWR854" s="14"/>
      <c r="AWS854" s="14"/>
      <c r="AWT854" s="14"/>
      <c r="AWU854" s="14"/>
      <c r="AWV854" s="14"/>
      <c r="AWW854" s="14"/>
      <c r="AWX854" s="14"/>
      <c r="AWY854" s="14"/>
      <c r="AWZ854" s="14"/>
      <c r="AXA854" s="14"/>
      <c r="AXB854" s="14"/>
      <c r="AXC854" s="14"/>
      <c r="AXD854" s="14"/>
      <c r="AXE854" s="14"/>
      <c r="AXF854" s="14"/>
      <c r="AXG854" s="14"/>
      <c r="AXH854" s="14"/>
      <c r="AXI854" s="14"/>
      <c r="AXJ854" s="14"/>
      <c r="AXK854" s="14"/>
      <c r="AXL854" s="14"/>
      <c r="AXM854" s="14"/>
      <c r="AXN854" s="14"/>
      <c r="AXO854" s="14"/>
      <c r="AXP854" s="14"/>
      <c r="AXQ854" s="14"/>
      <c r="AXR854" s="14"/>
      <c r="AXS854" s="14"/>
      <c r="AXT854" s="14"/>
      <c r="AXU854" s="14"/>
      <c r="AXV854" s="14"/>
      <c r="AXW854" s="14"/>
      <c r="AXX854" s="14"/>
      <c r="AXY854" s="14"/>
      <c r="AXZ854" s="14"/>
      <c r="AYA854" s="14"/>
      <c r="AYB854" s="14"/>
      <c r="AYC854" s="14"/>
      <c r="AYD854" s="14"/>
      <c r="AYE854" s="14"/>
      <c r="AYF854" s="14"/>
      <c r="AYG854" s="14"/>
      <c r="AYH854" s="14"/>
      <c r="AYI854" s="14"/>
      <c r="AYJ854" s="14"/>
      <c r="AYK854" s="14"/>
      <c r="AYL854" s="14"/>
      <c r="AYM854" s="14"/>
      <c r="AYN854" s="14"/>
      <c r="AYO854" s="14"/>
      <c r="AYP854" s="14"/>
      <c r="AYQ854" s="14"/>
      <c r="AYR854" s="14"/>
      <c r="AYS854" s="14"/>
      <c r="AYT854" s="14"/>
      <c r="AYU854" s="14"/>
      <c r="AYV854" s="14"/>
      <c r="AYW854" s="14"/>
      <c r="AYX854" s="14"/>
      <c r="AYY854" s="14"/>
      <c r="AYZ854" s="14"/>
      <c r="AZA854" s="14"/>
      <c r="AZB854" s="14"/>
      <c r="AZC854" s="14"/>
      <c r="AZD854" s="14"/>
      <c r="AZE854" s="14"/>
      <c r="AZF854" s="14"/>
      <c r="AZG854" s="14"/>
      <c r="AZH854" s="14"/>
      <c r="AZI854" s="14"/>
      <c r="AZJ854" s="14"/>
      <c r="AZK854" s="14"/>
      <c r="AZL854" s="14"/>
      <c r="AZM854" s="14"/>
      <c r="AZN854" s="14"/>
      <c r="AZO854" s="14"/>
      <c r="AZP854" s="14"/>
      <c r="AZQ854" s="14"/>
      <c r="AZR854" s="14"/>
      <c r="AZS854" s="14"/>
      <c r="AZT854" s="14"/>
      <c r="AZU854" s="14"/>
      <c r="AZV854" s="14"/>
      <c r="AZW854" s="14"/>
      <c r="AZX854" s="14"/>
      <c r="AZY854" s="14"/>
      <c r="AZZ854" s="14"/>
      <c r="BAA854" s="14"/>
      <c r="BAB854" s="14"/>
      <c r="BAC854" s="14"/>
      <c r="BAD854" s="14"/>
      <c r="BAE854" s="14"/>
      <c r="BAF854" s="14"/>
      <c r="BAG854" s="14"/>
      <c r="BAH854" s="14"/>
      <c r="BAI854" s="14"/>
      <c r="BAJ854" s="14"/>
      <c r="BAK854" s="14"/>
      <c r="BAL854" s="14"/>
      <c r="BAM854" s="14"/>
      <c r="BAN854" s="14"/>
      <c r="BAO854" s="14"/>
      <c r="BAP854" s="14"/>
      <c r="BAQ854" s="14"/>
      <c r="BAR854" s="14"/>
      <c r="BAS854" s="14"/>
      <c r="BAT854" s="14"/>
      <c r="BAU854" s="14"/>
      <c r="BAV854" s="14"/>
      <c r="BAW854" s="14"/>
      <c r="BAX854" s="14"/>
      <c r="BAY854" s="14"/>
      <c r="BAZ854" s="14"/>
      <c r="BBA854" s="14"/>
      <c r="BBB854" s="14"/>
      <c r="BBC854" s="14"/>
      <c r="BBD854" s="14"/>
      <c r="BBE854" s="14"/>
      <c r="BBF854" s="14"/>
      <c r="BBG854" s="14"/>
      <c r="BBH854" s="14"/>
      <c r="BBI854" s="14"/>
      <c r="BBJ854" s="14"/>
      <c r="BBK854" s="14"/>
      <c r="BBL854" s="14"/>
      <c r="BBM854" s="14"/>
      <c r="BBN854" s="14"/>
      <c r="BBO854" s="14"/>
      <c r="BBP854" s="14"/>
      <c r="BBQ854" s="14"/>
      <c r="BBR854" s="14"/>
      <c r="BBS854" s="14"/>
      <c r="BBT854" s="14"/>
      <c r="BBU854" s="14"/>
      <c r="BBV854" s="14"/>
      <c r="BBW854" s="14"/>
      <c r="BBX854" s="14"/>
      <c r="BBY854" s="14"/>
      <c r="BBZ854" s="14"/>
      <c r="BCA854" s="14"/>
      <c r="BCB854" s="14"/>
      <c r="BCC854" s="14"/>
      <c r="BCD854" s="14"/>
      <c r="BCE854" s="14"/>
      <c r="BCF854" s="14"/>
      <c r="BCG854" s="14"/>
      <c r="BCH854" s="14"/>
      <c r="BCI854" s="14"/>
      <c r="BCJ854" s="14"/>
      <c r="BCK854" s="14"/>
      <c r="BCL854" s="14"/>
      <c r="BCM854" s="14"/>
      <c r="BCN854" s="14"/>
      <c r="BCO854" s="14"/>
      <c r="BCP854" s="14"/>
      <c r="BCQ854" s="14"/>
      <c r="BCR854" s="14"/>
      <c r="BCS854" s="14"/>
      <c r="BCT854" s="14"/>
      <c r="BCU854" s="14"/>
      <c r="BCV854" s="14"/>
      <c r="BCW854" s="14"/>
      <c r="BCX854" s="14"/>
      <c r="BCY854" s="14"/>
      <c r="BCZ854" s="14"/>
      <c r="BDA854" s="14"/>
      <c r="BDB854" s="14"/>
      <c r="BDC854" s="14"/>
      <c r="BDD854" s="14"/>
      <c r="BDE854" s="14"/>
      <c r="BDF854" s="14"/>
      <c r="BDG854" s="14"/>
      <c r="BDH854" s="14"/>
      <c r="BDI854" s="14"/>
      <c r="BDJ854" s="14"/>
      <c r="BDK854" s="14"/>
      <c r="BDL854" s="14"/>
      <c r="BDM854" s="14"/>
      <c r="BDN854" s="14"/>
      <c r="BDO854" s="14"/>
      <c r="BDP854" s="14"/>
      <c r="BDQ854" s="14"/>
      <c r="BDR854" s="14"/>
      <c r="BDS854" s="14"/>
      <c r="BDT854" s="14"/>
      <c r="BDU854" s="14"/>
      <c r="BDV854" s="14"/>
      <c r="BDW854" s="14"/>
      <c r="BDX854" s="14"/>
      <c r="BDY854" s="14"/>
      <c r="BDZ854" s="14"/>
      <c r="BEA854" s="14"/>
      <c r="BEB854" s="14"/>
      <c r="BEC854" s="14"/>
      <c r="BED854" s="14"/>
      <c r="BEE854" s="14"/>
      <c r="BEF854" s="14"/>
      <c r="BEG854" s="14"/>
      <c r="BEH854" s="14"/>
      <c r="BEI854" s="14"/>
      <c r="BEJ854" s="14"/>
      <c r="BEK854" s="14"/>
      <c r="BEL854" s="14"/>
      <c r="BEM854" s="14"/>
      <c r="BEN854" s="14"/>
      <c r="BEO854" s="14"/>
      <c r="BEP854" s="14"/>
      <c r="BEQ854" s="14"/>
      <c r="BER854" s="14"/>
      <c r="BES854" s="14"/>
      <c r="BET854" s="14"/>
      <c r="BEU854" s="14"/>
      <c r="BEV854" s="14"/>
      <c r="BEW854" s="14"/>
      <c r="BEX854" s="14"/>
      <c r="BEY854" s="14"/>
      <c r="BEZ854" s="14"/>
      <c r="BFA854" s="14"/>
      <c r="BFB854" s="14"/>
      <c r="BFC854" s="14"/>
      <c r="BFD854" s="14"/>
      <c r="BFE854" s="14"/>
      <c r="BFF854" s="14"/>
      <c r="BFG854" s="14"/>
      <c r="BFH854" s="14"/>
      <c r="BFI854" s="14"/>
      <c r="BFJ854" s="14"/>
      <c r="BFK854" s="14"/>
      <c r="BFL854" s="14"/>
      <c r="BFM854" s="14"/>
      <c r="BFN854" s="14"/>
      <c r="BFO854" s="14"/>
      <c r="BFP854" s="14"/>
      <c r="BFQ854" s="14"/>
      <c r="BFR854" s="14"/>
      <c r="BFS854" s="14"/>
      <c r="BFT854" s="14"/>
      <c r="BFU854" s="14"/>
      <c r="BFV854" s="14"/>
      <c r="BFW854" s="14"/>
      <c r="BFX854" s="14"/>
      <c r="BFY854" s="14"/>
      <c r="BFZ854" s="14"/>
      <c r="BGA854" s="14"/>
      <c r="BGB854" s="14"/>
      <c r="BGC854" s="14"/>
      <c r="BGD854" s="14"/>
      <c r="BGE854" s="14"/>
      <c r="BGF854" s="14"/>
      <c r="BGG854" s="14"/>
      <c r="BGH854" s="14"/>
      <c r="BGI854" s="14"/>
      <c r="BGJ854" s="14"/>
      <c r="BGK854" s="14"/>
      <c r="BGL854" s="14"/>
      <c r="BGM854" s="14"/>
      <c r="BGN854" s="14"/>
      <c r="BGO854" s="14"/>
      <c r="BGP854" s="14"/>
      <c r="BGQ854" s="14"/>
      <c r="BGR854" s="14"/>
      <c r="BGS854" s="14"/>
      <c r="BGT854" s="14"/>
      <c r="BGU854" s="14"/>
      <c r="BGV854" s="14"/>
      <c r="BGW854" s="14"/>
      <c r="BGX854" s="14"/>
      <c r="BGY854" s="14"/>
      <c r="BGZ854" s="14"/>
      <c r="BHA854" s="14"/>
      <c r="BHB854" s="14"/>
      <c r="BHC854" s="14"/>
      <c r="BHD854" s="14"/>
      <c r="BHE854" s="14"/>
      <c r="BHF854" s="14"/>
      <c r="BHG854" s="14"/>
      <c r="BHH854" s="14"/>
      <c r="BHI854" s="14"/>
      <c r="BHJ854" s="14"/>
      <c r="BHK854" s="14"/>
      <c r="BHL854" s="14"/>
      <c r="BHM854" s="14"/>
      <c r="BHN854" s="14"/>
      <c r="BHO854" s="14"/>
      <c r="BHP854" s="14"/>
      <c r="BHQ854" s="14"/>
      <c r="BHR854" s="14"/>
      <c r="BHS854" s="14"/>
      <c r="BHT854" s="14"/>
      <c r="BHU854" s="14"/>
      <c r="BHV854" s="14"/>
      <c r="BHW854" s="14"/>
      <c r="BHX854" s="14"/>
      <c r="BHY854" s="14"/>
      <c r="BHZ854" s="14"/>
      <c r="BIA854" s="14"/>
      <c r="BIB854" s="14"/>
      <c r="BIC854" s="14"/>
      <c r="BID854" s="14"/>
      <c r="BIE854" s="14"/>
      <c r="BIF854" s="14"/>
      <c r="BIG854" s="14"/>
      <c r="BIH854" s="14"/>
      <c r="BII854" s="14"/>
      <c r="BIJ854" s="14"/>
      <c r="BIK854" s="14"/>
      <c r="BIL854" s="14"/>
      <c r="BIM854" s="14"/>
      <c r="BIN854" s="14"/>
      <c r="BIO854" s="14"/>
      <c r="BIP854" s="14"/>
      <c r="BIQ854" s="14"/>
      <c r="BIR854" s="14"/>
      <c r="BIS854" s="14"/>
      <c r="BIT854" s="14"/>
      <c r="BIU854" s="14"/>
      <c r="BIV854" s="14"/>
      <c r="BIW854" s="14"/>
      <c r="BIX854" s="14"/>
      <c r="BIY854" s="14"/>
      <c r="BIZ854" s="14"/>
      <c r="BJA854" s="14"/>
      <c r="BJB854" s="14"/>
      <c r="BJC854" s="14"/>
      <c r="BJD854" s="14"/>
      <c r="BJE854" s="14"/>
      <c r="BJF854" s="14"/>
      <c r="BJG854" s="14"/>
      <c r="BJH854" s="14"/>
      <c r="BJI854" s="14"/>
      <c r="BJJ854" s="14"/>
      <c r="BJK854" s="14"/>
      <c r="BJL854" s="14"/>
      <c r="BJM854" s="14"/>
      <c r="BJN854" s="14"/>
      <c r="BJO854" s="14"/>
      <c r="BJP854" s="14"/>
      <c r="BJQ854" s="14"/>
      <c r="BJR854" s="14"/>
      <c r="BJS854" s="14"/>
      <c r="BJT854" s="14"/>
      <c r="BJU854" s="14"/>
      <c r="BJV854" s="14"/>
      <c r="BJW854" s="14"/>
      <c r="BJX854" s="14"/>
      <c r="BJY854" s="14"/>
      <c r="BJZ854" s="14"/>
      <c r="BKA854" s="14"/>
      <c r="BKB854" s="14"/>
      <c r="BKC854" s="14"/>
      <c r="BKD854" s="14"/>
      <c r="BKE854" s="14"/>
      <c r="BKF854" s="14"/>
      <c r="BKG854" s="14"/>
      <c r="BKH854" s="14"/>
      <c r="BKI854" s="14"/>
      <c r="BKJ854" s="14"/>
      <c r="BKK854" s="14"/>
      <c r="BKL854" s="14"/>
      <c r="BKM854" s="14"/>
      <c r="BKN854" s="14"/>
      <c r="BKO854" s="14"/>
      <c r="BKP854" s="14"/>
      <c r="BKQ854" s="14"/>
      <c r="BKR854" s="14"/>
      <c r="BKS854" s="14"/>
      <c r="BKT854" s="14"/>
      <c r="BKU854" s="14"/>
      <c r="BKV854" s="14"/>
      <c r="BKW854" s="14"/>
      <c r="BKX854" s="14"/>
      <c r="BKY854" s="14"/>
      <c r="BKZ854" s="14"/>
      <c r="BLA854" s="14"/>
      <c r="BLB854" s="14"/>
      <c r="BLC854" s="14"/>
      <c r="BLD854" s="14"/>
      <c r="BLE854" s="14"/>
      <c r="BLF854" s="14"/>
      <c r="BLG854" s="14"/>
      <c r="BLH854" s="14"/>
      <c r="BLI854" s="14"/>
      <c r="BLJ854" s="14"/>
      <c r="BLK854" s="14"/>
      <c r="BLL854" s="14"/>
      <c r="BLM854" s="14"/>
      <c r="BLN854" s="14"/>
      <c r="BLO854" s="14"/>
      <c r="BLP854" s="14"/>
      <c r="BLQ854" s="14"/>
      <c r="BLR854" s="14"/>
      <c r="BLS854" s="14"/>
      <c r="BLT854" s="14"/>
      <c r="BLU854" s="14"/>
      <c r="BLV854" s="14"/>
      <c r="BLW854" s="14"/>
      <c r="BLX854" s="14"/>
      <c r="BLY854" s="14"/>
      <c r="BLZ854" s="14"/>
      <c r="BMA854" s="14"/>
      <c r="BMB854" s="14"/>
      <c r="BMC854" s="14"/>
      <c r="BMD854" s="14"/>
      <c r="BME854" s="14"/>
      <c r="BMF854" s="14"/>
      <c r="BMG854" s="14"/>
      <c r="BMH854" s="14"/>
      <c r="BMI854" s="14"/>
      <c r="BMJ854" s="14"/>
      <c r="BMK854" s="14"/>
      <c r="BML854" s="14"/>
      <c r="BMM854" s="14"/>
      <c r="BMN854" s="14"/>
      <c r="BMO854" s="14"/>
      <c r="BMP854" s="14"/>
      <c r="BMQ854" s="14"/>
      <c r="BMR854" s="14"/>
      <c r="BMS854" s="14"/>
      <c r="BMT854" s="14"/>
      <c r="BMU854" s="14"/>
      <c r="BMV854" s="14"/>
      <c r="BMW854" s="14"/>
      <c r="BMX854" s="14"/>
      <c r="BMY854" s="14"/>
      <c r="BMZ854" s="14"/>
      <c r="BNA854" s="14"/>
      <c r="BNB854" s="14"/>
      <c r="BNC854" s="14"/>
      <c r="BND854" s="14"/>
      <c r="BNE854" s="14"/>
      <c r="BNF854" s="14"/>
      <c r="BNG854" s="14"/>
      <c r="BNH854" s="14"/>
      <c r="BNI854" s="14"/>
      <c r="BNJ854" s="14"/>
      <c r="BNK854" s="14"/>
      <c r="BNL854" s="14"/>
      <c r="BNM854" s="14"/>
      <c r="BNN854" s="14"/>
      <c r="BNO854" s="14"/>
      <c r="BNP854" s="14"/>
      <c r="BNQ854" s="14"/>
      <c r="BNR854" s="14"/>
      <c r="BNS854" s="14"/>
      <c r="BNT854" s="14"/>
      <c r="BNU854" s="14"/>
      <c r="BNV854" s="14"/>
      <c r="BNW854" s="14"/>
      <c r="BNX854" s="14"/>
      <c r="BNY854" s="14"/>
      <c r="BNZ854" s="14"/>
      <c r="BOA854" s="14"/>
      <c r="BOB854" s="14"/>
      <c r="BOC854" s="14"/>
      <c r="BOD854" s="14"/>
      <c r="BOE854" s="14"/>
      <c r="BOF854" s="14"/>
      <c r="BOG854" s="14"/>
      <c r="BOH854" s="14"/>
      <c r="BOI854" s="14"/>
      <c r="BOJ854" s="14"/>
      <c r="BOK854" s="14"/>
      <c r="BOL854" s="14"/>
      <c r="BOM854" s="14"/>
      <c r="BON854" s="14"/>
      <c r="BOO854" s="14"/>
      <c r="BOP854" s="14"/>
      <c r="BOQ854" s="14"/>
      <c r="BOR854" s="14"/>
      <c r="BOS854" s="14"/>
      <c r="BOT854" s="14"/>
      <c r="BOU854" s="14"/>
      <c r="BOV854" s="14"/>
      <c r="BOW854" s="14"/>
      <c r="BOX854" s="14"/>
      <c r="BOY854" s="14"/>
      <c r="BOZ854" s="14"/>
      <c r="BPA854" s="14"/>
      <c r="BPB854" s="14"/>
      <c r="BPC854" s="14"/>
      <c r="BPD854" s="14"/>
      <c r="BPE854" s="14"/>
      <c r="BPF854" s="14"/>
      <c r="BPG854" s="14"/>
      <c r="BPH854" s="14"/>
      <c r="BPI854" s="14"/>
      <c r="BPJ854" s="14"/>
      <c r="BPK854" s="14"/>
      <c r="BPL854" s="14"/>
      <c r="BPM854" s="14"/>
      <c r="BPN854" s="14"/>
      <c r="BPO854" s="14"/>
      <c r="BPP854" s="14"/>
      <c r="BPQ854" s="14"/>
      <c r="BPR854" s="14"/>
      <c r="BPS854" s="14"/>
      <c r="BPT854" s="14"/>
      <c r="BPU854" s="14"/>
      <c r="BPV854" s="14"/>
      <c r="BPW854" s="14"/>
      <c r="BPX854" s="14"/>
      <c r="BPY854" s="14"/>
      <c r="BPZ854" s="14"/>
      <c r="BQA854" s="14"/>
      <c r="BQB854" s="14"/>
      <c r="BQC854" s="14"/>
      <c r="BQD854" s="14"/>
      <c r="BQE854" s="14"/>
      <c r="BQF854" s="14"/>
      <c r="BQG854" s="14"/>
      <c r="BQH854" s="14"/>
      <c r="BQI854" s="14"/>
      <c r="BQJ854" s="14"/>
      <c r="BQK854" s="14"/>
      <c r="BQL854" s="14"/>
      <c r="BQM854" s="14"/>
      <c r="BQN854" s="14"/>
      <c r="BQO854" s="14"/>
      <c r="BQP854" s="14"/>
      <c r="BQQ854" s="14"/>
      <c r="BQR854" s="14"/>
      <c r="BQS854" s="14"/>
      <c r="BQT854" s="14"/>
      <c r="BQU854" s="14"/>
      <c r="BQV854" s="14"/>
      <c r="BQW854" s="14"/>
      <c r="BQX854" s="14"/>
      <c r="BQY854" s="14"/>
      <c r="BQZ854" s="14"/>
      <c r="BRA854" s="14"/>
      <c r="BRB854" s="14"/>
      <c r="BRC854" s="14"/>
      <c r="BRD854" s="14"/>
      <c r="BRE854" s="14"/>
      <c r="BRF854" s="14"/>
      <c r="BRG854" s="14"/>
      <c r="BRH854" s="14"/>
      <c r="BRI854" s="14"/>
      <c r="BRJ854" s="14"/>
      <c r="BRK854" s="14"/>
      <c r="BRL854" s="14"/>
      <c r="BRM854" s="14"/>
      <c r="BRN854" s="14"/>
      <c r="BRO854" s="14"/>
      <c r="BRP854" s="14"/>
      <c r="BRQ854" s="14"/>
      <c r="BRR854" s="14"/>
      <c r="BRS854" s="14"/>
      <c r="BRT854" s="14"/>
      <c r="BRU854" s="14"/>
      <c r="BRV854" s="14"/>
      <c r="BRW854" s="14"/>
      <c r="BRX854" s="14"/>
      <c r="BRY854" s="14"/>
      <c r="BRZ854" s="14"/>
      <c r="BSA854" s="14"/>
      <c r="BSB854" s="14"/>
      <c r="BSC854" s="14"/>
      <c r="BSD854" s="14"/>
      <c r="BSE854" s="14"/>
      <c r="BSF854" s="14"/>
      <c r="BSG854" s="14"/>
      <c r="BSH854" s="14"/>
      <c r="BSI854" s="14"/>
      <c r="BSJ854" s="14"/>
      <c r="BSK854" s="14"/>
      <c r="BSL854" s="14"/>
      <c r="BSM854" s="14"/>
      <c r="BSN854" s="14"/>
      <c r="BSO854" s="14"/>
      <c r="BSP854" s="14"/>
      <c r="BSQ854" s="14"/>
      <c r="BSR854" s="14"/>
      <c r="BSS854" s="14"/>
      <c r="BST854" s="14"/>
      <c r="BSU854" s="14"/>
      <c r="BSV854" s="14"/>
      <c r="BSW854" s="14"/>
      <c r="BSX854" s="14"/>
      <c r="BSY854" s="14"/>
      <c r="BSZ854" s="14"/>
      <c r="BTA854" s="14"/>
      <c r="BTB854" s="14"/>
      <c r="BTC854" s="14"/>
      <c r="BTD854" s="14"/>
      <c r="BTE854" s="14"/>
      <c r="BTF854" s="14"/>
      <c r="BTG854" s="14"/>
      <c r="BTH854" s="14"/>
      <c r="BTI854" s="14"/>
      <c r="BTJ854" s="14"/>
      <c r="BTK854" s="14"/>
      <c r="BTL854" s="14"/>
      <c r="BTM854" s="14"/>
      <c r="BTN854" s="14"/>
      <c r="BTO854" s="14"/>
      <c r="BTP854" s="14"/>
      <c r="BTQ854" s="14"/>
      <c r="BTR854" s="14"/>
      <c r="BTS854" s="14"/>
      <c r="BTT854" s="14"/>
      <c r="BTU854" s="14"/>
      <c r="BTV854" s="14"/>
      <c r="BTW854" s="14"/>
      <c r="BTX854" s="14"/>
      <c r="BTY854" s="14"/>
      <c r="BTZ854" s="14"/>
      <c r="BUA854" s="14"/>
      <c r="BUB854" s="14"/>
      <c r="BUC854" s="14"/>
      <c r="BUD854" s="14"/>
      <c r="BUE854" s="14"/>
      <c r="BUF854" s="14"/>
      <c r="BUG854" s="14"/>
      <c r="BUH854" s="14"/>
      <c r="BUI854" s="14"/>
      <c r="BUJ854" s="14"/>
      <c r="BUK854" s="14"/>
      <c r="BUL854" s="14"/>
      <c r="BUM854" s="14"/>
      <c r="BUN854" s="14"/>
      <c r="BUO854" s="14"/>
      <c r="BUP854" s="14"/>
      <c r="BUQ854" s="14"/>
      <c r="BUR854" s="14"/>
      <c r="BUS854" s="14"/>
      <c r="BUT854" s="14"/>
      <c r="BUU854" s="14"/>
      <c r="BUV854" s="14"/>
      <c r="BUW854" s="14"/>
      <c r="BUX854" s="14"/>
      <c r="BUY854" s="14"/>
      <c r="BUZ854" s="14"/>
      <c r="BVA854" s="14"/>
      <c r="BVB854" s="14"/>
      <c r="BVC854" s="14"/>
      <c r="BVD854" s="14"/>
      <c r="BVE854" s="14"/>
      <c r="BVF854" s="14"/>
      <c r="BVG854" s="14"/>
      <c r="BVH854" s="14"/>
      <c r="BVI854" s="14"/>
      <c r="BVJ854" s="14"/>
      <c r="BVK854" s="14"/>
      <c r="BVL854" s="14"/>
      <c r="BVM854" s="14"/>
      <c r="BVN854" s="14"/>
      <c r="BVO854" s="14"/>
      <c r="BVP854" s="14"/>
      <c r="BVQ854" s="14"/>
      <c r="BVR854" s="14"/>
      <c r="BVS854" s="14"/>
      <c r="BVT854" s="14"/>
      <c r="BVU854" s="14"/>
      <c r="BVV854" s="14"/>
      <c r="BVW854" s="14"/>
      <c r="BVX854" s="14"/>
      <c r="BVY854" s="14"/>
      <c r="BVZ854" s="14"/>
      <c r="BWA854" s="14"/>
      <c r="BWB854" s="14"/>
      <c r="BWC854" s="14"/>
      <c r="BWD854" s="14"/>
      <c r="BWE854" s="14"/>
      <c r="BWF854" s="14"/>
      <c r="BWG854" s="14"/>
      <c r="BWH854" s="14"/>
      <c r="BWI854" s="14"/>
      <c r="BWJ854" s="14"/>
      <c r="BWK854" s="14"/>
      <c r="BWL854" s="14"/>
      <c r="BWM854" s="14"/>
      <c r="BWN854" s="14"/>
      <c r="BWO854" s="14"/>
      <c r="BWP854" s="14"/>
      <c r="BWQ854" s="14"/>
      <c r="BWR854" s="14"/>
      <c r="BWS854" s="14"/>
      <c r="BWT854" s="14"/>
      <c r="BWU854" s="14"/>
      <c r="BWV854" s="14"/>
      <c r="BWW854" s="14"/>
      <c r="BWX854" s="14"/>
      <c r="BWY854" s="14"/>
      <c r="BWZ854" s="14"/>
      <c r="BXA854" s="14"/>
      <c r="BXB854" s="14"/>
      <c r="BXC854" s="14"/>
      <c r="BXD854" s="14"/>
      <c r="BXE854" s="14"/>
      <c r="BXF854" s="14"/>
      <c r="BXG854" s="14"/>
      <c r="BXH854" s="14"/>
      <c r="BXI854" s="14"/>
      <c r="BXJ854" s="14"/>
      <c r="BXK854" s="14"/>
      <c r="BXL854" s="14"/>
      <c r="BXM854" s="14"/>
      <c r="BXN854" s="14"/>
      <c r="BXO854" s="14"/>
      <c r="BXP854" s="14"/>
      <c r="BXQ854" s="14"/>
      <c r="BXR854" s="14"/>
      <c r="BXS854" s="14"/>
      <c r="BXT854" s="14"/>
      <c r="BXU854" s="14"/>
      <c r="BXV854" s="14"/>
      <c r="BXW854" s="14"/>
      <c r="BXX854" s="14"/>
      <c r="BXY854" s="14"/>
      <c r="BXZ854" s="14"/>
      <c r="BYA854" s="14"/>
      <c r="BYB854" s="14"/>
      <c r="BYC854" s="14"/>
      <c r="BYD854" s="14"/>
      <c r="BYE854" s="14"/>
      <c r="BYF854" s="14"/>
      <c r="BYG854" s="14"/>
      <c r="BYH854" s="14"/>
      <c r="BYI854" s="14"/>
      <c r="BYJ854" s="14"/>
      <c r="BYK854" s="14"/>
      <c r="BYL854" s="14"/>
      <c r="BYM854" s="14"/>
      <c r="BYN854" s="14"/>
      <c r="BYO854" s="14"/>
      <c r="BYP854" s="14"/>
      <c r="BYQ854" s="14"/>
      <c r="BYR854" s="14"/>
      <c r="BYS854" s="14"/>
      <c r="BYT854" s="14"/>
      <c r="BYU854" s="14"/>
      <c r="BYV854" s="14"/>
      <c r="BYW854" s="14"/>
      <c r="BYX854" s="14"/>
      <c r="BYY854" s="14"/>
      <c r="BYZ854" s="14"/>
      <c r="BZA854" s="14"/>
      <c r="BZB854" s="14"/>
      <c r="BZC854" s="14"/>
      <c r="BZD854" s="14"/>
      <c r="BZE854" s="14"/>
      <c r="BZF854" s="14"/>
      <c r="BZG854" s="14"/>
      <c r="BZH854" s="14"/>
      <c r="BZI854" s="14"/>
      <c r="BZJ854" s="14"/>
      <c r="BZK854" s="14"/>
      <c r="BZL854" s="14"/>
      <c r="BZM854" s="14"/>
      <c r="BZN854" s="14"/>
      <c r="BZO854" s="14"/>
      <c r="BZP854" s="14"/>
      <c r="BZQ854" s="14"/>
      <c r="BZR854" s="14"/>
      <c r="BZS854" s="14"/>
      <c r="BZT854" s="14"/>
      <c r="BZU854" s="14"/>
      <c r="BZV854" s="14"/>
      <c r="BZW854" s="14"/>
      <c r="BZX854" s="14"/>
      <c r="BZY854" s="14"/>
      <c r="BZZ854" s="14"/>
      <c r="CAA854" s="14"/>
      <c r="CAB854" s="14"/>
      <c r="CAC854" s="14"/>
      <c r="CAD854" s="14"/>
      <c r="CAE854" s="14"/>
      <c r="CAF854" s="14"/>
      <c r="CAG854" s="14"/>
      <c r="CAH854" s="14"/>
      <c r="CAI854" s="14"/>
      <c r="CAJ854" s="14"/>
      <c r="CAK854" s="14"/>
      <c r="CAL854" s="14"/>
      <c r="CAM854" s="14"/>
      <c r="CAN854" s="14"/>
      <c r="CAO854" s="14"/>
      <c r="CAP854" s="14"/>
      <c r="CAQ854" s="14"/>
      <c r="CAR854" s="14"/>
      <c r="CAS854" s="14"/>
      <c r="CAT854" s="14"/>
      <c r="CAU854" s="14"/>
      <c r="CAV854" s="14"/>
      <c r="CAW854" s="14"/>
      <c r="CAX854" s="14"/>
      <c r="CAY854" s="14"/>
      <c r="CAZ854" s="14"/>
      <c r="CBA854" s="14"/>
      <c r="CBB854" s="14"/>
      <c r="CBC854" s="14"/>
      <c r="CBD854" s="14"/>
      <c r="CBE854" s="14"/>
      <c r="CBF854" s="14"/>
      <c r="CBG854" s="14"/>
      <c r="CBH854" s="14"/>
      <c r="CBI854" s="14"/>
      <c r="CBJ854" s="14"/>
      <c r="CBK854" s="14"/>
      <c r="CBL854" s="14"/>
      <c r="CBM854" s="14"/>
      <c r="CBN854" s="14"/>
      <c r="CBO854" s="14"/>
      <c r="CBP854" s="14"/>
      <c r="CBQ854" s="14"/>
      <c r="CBR854" s="14"/>
      <c r="CBS854" s="14"/>
      <c r="CBT854" s="14"/>
      <c r="CBU854" s="14"/>
      <c r="CBV854" s="14"/>
      <c r="CBW854" s="14"/>
      <c r="CBX854" s="14"/>
      <c r="CBY854" s="14"/>
      <c r="CBZ854" s="14"/>
      <c r="CCA854" s="14"/>
      <c r="CCB854" s="14"/>
      <c r="CCC854" s="14"/>
      <c r="CCD854" s="14"/>
      <c r="CCE854" s="14"/>
      <c r="CCF854" s="14"/>
      <c r="CCG854" s="14"/>
      <c r="CCH854" s="14"/>
      <c r="CCI854" s="14"/>
      <c r="CCJ854" s="14"/>
      <c r="CCK854" s="14"/>
      <c r="CCL854" s="14"/>
      <c r="CCM854" s="14"/>
      <c r="CCN854" s="14"/>
      <c r="CCO854" s="14"/>
      <c r="CCP854" s="14"/>
      <c r="CCQ854" s="14"/>
      <c r="CCR854" s="14"/>
      <c r="CCS854" s="14"/>
      <c r="CCT854" s="14"/>
      <c r="CCU854" s="14"/>
      <c r="CCV854" s="14"/>
      <c r="CCW854" s="14"/>
      <c r="CCX854" s="14"/>
      <c r="CCY854" s="14"/>
      <c r="CCZ854" s="14"/>
      <c r="CDA854" s="14"/>
      <c r="CDB854" s="14"/>
      <c r="CDC854" s="14"/>
      <c r="CDD854" s="14"/>
      <c r="CDE854" s="14"/>
      <c r="CDF854" s="14"/>
      <c r="CDG854" s="14"/>
      <c r="CDH854" s="14"/>
      <c r="CDI854" s="14"/>
      <c r="CDJ854" s="14"/>
      <c r="CDK854" s="14"/>
      <c r="CDL854" s="14"/>
      <c r="CDM854" s="14"/>
      <c r="CDN854" s="14"/>
      <c r="CDO854" s="14"/>
      <c r="CDP854" s="14"/>
      <c r="CDQ854" s="14"/>
      <c r="CDR854" s="14"/>
      <c r="CDS854" s="14"/>
      <c r="CDT854" s="14"/>
      <c r="CDU854" s="14"/>
      <c r="CDV854" s="14"/>
      <c r="CDW854" s="14"/>
      <c r="CDX854" s="14"/>
      <c r="CDY854" s="14"/>
      <c r="CDZ854" s="14"/>
      <c r="CEA854" s="14"/>
      <c r="CEB854" s="14"/>
      <c r="CEC854" s="14"/>
      <c r="CED854" s="14"/>
      <c r="CEE854" s="14"/>
      <c r="CEF854" s="14"/>
      <c r="CEG854" s="14"/>
      <c r="CEH854" s="14"/>
      <c r="CEI854" s="14"/>
      <c r="CEJ854" s="14"/>
      <c r="CEK854" s="14"/>
      <c r="CEL854" s="14"/>
      <c r="CEM854" s="14"/>
      <c r="CEN854" s="14"/>
      <c r="CEO854" s="14"/>
      <c r="CEP854" s="14"/>
      <c r="CEQ854" s="14"/>
      <c r="CER854" s="14"/>
      <c r="CES854" s="14"/>
      <c r="CET854" s="14"/>
      <c r="CEU854" s="14"/>
      <c r="CEV854" s="14"/>
      <c r="CEW854" s="14"/>
      <c r="CEX854" s="14"/>
      <c r="CEY854" s="14"/>
      <c r="CEZ854" s="14"/>
      <c r="CFA854" s="14"/>
      <c r="CFB854" s="14"/>
      <c r="CFC854" s="14"/>
      <c r="CFD854" s="14"/>
      <c r="CFE854" s="14"/>
      <c r="CFF854" s="14"/>
      <c r="CFG854" s="14"/>
      <c r="CFH854" s="14"/>
      <c r="CFI854" s="14"/>
      <c r="CFJ854" s="14"/>
      <c r="CFK854" s="14"/>
      <c r="CFL854" s="14"/>
      <c r="CFM854" s="14"/>
      <c r="CFN854" s="14"/>
      <c r="CFO854" s="14"/>
      <c r="CFP854" s="14"/>
      <c r="CFQ854" s="14"/>
      <c r="CFR854" s="14"/>
      <c r="CFS854" s="14"/>
      <c r="CFT854" s="14"/>
      <c r="CFU854" s="14"/>
      <c r="CFV854" s="14"/>
      <c r="CFW854" s="14"/>
      <c r="CFX854" s="14"/>
      <c r="CFY854" s="14"/>
      <c r="CFZ854" s="14"/>
      <c r="CGA854" s="14"/>
      <c r="CGB854" s="14"/>
      <c r="CGC854" s="14"/>
      <c r="CGD854" s="14"/>
      <c r="CGE854" s="14"/>
      <c r="CGF854" s="14"/>
      <c r="CGG854" s="14"/>
      <c r="CGH854" s="14"/>
      <c r="CGI854" s="14"/>
      <c r="CGJ854" s="14"/>
      <c r="CGK854" s="14"/>
      <c r="CGL854" s="14"/>
      <c r="CGM854" s="14"/>
      <c r="CGN854" s="14"/>
      <c r="CGO854" s="14"/>
      <c r="CGP854" s="14"/>
      <c r="CGQ854" s="14"/>
      <c r="CGR854" s="14"/>
      <c r="CGS854" s="14"/>
      <c r="CGT854" s="14"/>
      <c r="CGU854" s="14"/>
      <c r="CGV854" s="14"/>
      <c r="CGW854" s="14"/>
      <c r="CGX854" s="14"/>
      <c r="CGY854" s="14"/>
      <c r="CGZ854" s="14"/>
      <c r="CHA854" s="14"/>
      <c r="CHB854" s="14"/>
      <c r="CHC854" s="14"/>
      <c r="CHD854" s="14"/>
      <c r="CHE854" s="14"/>
      <c r="CHF854" s="14"/>
      <c r="CHG854" s="14"/>
      <c r="CHH854" s="14"/>
      <c r="CHI854" s="14"/>
      <c r="CHJ854" s="14"/>
      <c r="CHK854" s="14"/>
      <c r="CHL854" s="14"/>
      <c r="CHM854" s="14"/>
      <c r="CHN854" s="14"/>
      <c r="CHO854" s="14"/>
      <c r="CHP854" s="14"/>
      <c r="CHQ854" s="14"/>
      <c r="CHR854" s="14"/>
      <c r="CHS854" s="14"/>
      <c r="CHT854" s="14"/>
      <c r="CHU854" s="14"/>
      <c r="CHV854" s="14"/>
      <c r="CHW854" s="14"/>
      <c r="CHX854" s="14"/>
      <c r="CHY854" s="14"/>
      <c r="CHZ854" s="14"/>
      <c r="CIA854" s="14"/>
      <c r="CIB854" s="14"/>
      <c r="CIC854" s="14"/>
      <c r="CID854" s="14"/>
      <c r="CIE854" s="14"/>
      <c r="CIF854" s="14"/>
      <c r="CIG854" s="14"/>
      <c r="CIH854" s="14"/>
      <c r="CII854" s="14"/>
      <c r="CIJ854" s="14"/>
      <c r="CIK854" s="14"/>
      <c r="CIL854" s="14"/>
      <c r="CIM854" s="14"/>
      <c r="CIN854" s="14"/>
      <c r="CIO854" s="14"/>
      <c r="CIP854" s="14"/>
      <c r="CIQ854" s="14"/>
      <c r="CIR854" s="14"/>
      <c r="CIS854" s="14"/>
      <c r="CIT854" s="14"/>
      <c r="CIU854" s="14"/>
      <c r="CIV854" s="14"/>
      <c r="CIW854" s="14"/>
      <c r="CIX854" s="14"/>
      <c r="CIY854" s="14"/>
      <c r="CIZ854" s="14"/>
      <c r="CJA854" s="14"/>
      <c r="CJB854" s="14"/>
      <c r="CJC854" s="14"/>
      <c r="CJD854" s="14"/>
      <c r="CJE854" s="14"/>
      <c r="CJF854" s="14"/>
      <c r="CJG854" s="14"/>
      <c r="CJH854" s="14"/>
      <c r="CJI854" s="14"/>
      <c r="CJJ854" s="14"/>
      <c r="CJK854" s="14"/>
      <c r="CJL854" s="14"/>
      <c r="CJM854" s="14"/>
      <c r="CJN854" s="14"/>
      <c r="CJO854" s="14"/>
      <c r="CJP854" s="14"/>
      <c r="CJQ854" s="14"/>
      <c r="CJR854" s="14"/>
      <c r="CJS854" s="14"/>
      <c r="CJT854" s="14"/>
      <c r="CJU854" s="14"/>
      <c r="CJV854" s="14"/>
      <c r="CJW854" s="14"/>
      <c r="CJX854" s="14"/>
      <c r="CJY854" s="14"/>
      <c r="CJZ854" s="14"/>
      <c r="CKA854" s="14"/>
      <c r="CKB854" s="14"/>
      <c r="CKC854" s="14"/>
      <c r="CKD854" s="14"/>
      <c r="CKE854" s="14"/>
      <c r="CKF854" s="14"/>
      <c r="CKG854" s="14"/>
      <c r="CKH854" s="14"/>
      <c r="CKI854" s="14"/>
      <c r="CKJ854" s="14"/>
      <c r="CKK854" s="14"/>
      <c r="CKL854" s="14"/>
      <c r="CKM854" s="14"/>
      <c r="CKN854" s="14"/>
      <c r="CKO854" s="14"/>
      <c r="CKP854" s="14"/>
      <c r="CKQ854" s="14"/>
      <c r="CKR854" s="14"/>
      <c r="CKS854" s="14"/>
      <c r="CKT854" s="14"/>
      <c r="CKU854" s="14"/>
      <c r="CKV854" s="14"/>
      <c r="CKW854" s="14"/>
      <c r="CKX854" s="14"/>
      <c r="CKY854" s="14"/>
      <c r="CKZ854" s="14"/>
      <c r="CLA854" s="14"/>
      <c r="CLB854" s="14"/>
      <c r="CLC854" s="14"/>
      <c r="CLD854" s="14"/>
      <c r="CLE854" s="14"/>
      <c r="CLF854" s="14"/>
      <c r="CLG854" s="14"/>
      <c r="CLH854" s="14"/>
      <c r="CLI854" s="14"/>
      <c r="CLJ854" s="14"/>
      <c r="CLK854" s="14"/>
      <c r="CLL854" s="14"/>
      <c r="CLM854" s="14"/>
      <c r="CLN854" s="14"/>
      <c r="CLO854" s="14"/>
      <c r="CLP854" s="14"/>
      <c r="CLQ854" s="14"/>
      <c r="CLR854" s="14"/>
      <c r="CLS854" s="14"/>
      <c r="CLT854" s="14"/>
      <c r="CLU854" s="14"/>
      <c r="CLV854" s="14"/>
      <c r="CLW854" s="14"/>
      <c r="CLX854" s="14"/>
      <c r="CLY854" s="14"/>
      <c r="CLZ854" s="14"/>
      <c r="CMA854" s="14"/>
      <c r="CMB854" s="14"/>
      <c r="CMC854" s="14"/>
      <c r="CMD854" s="14"/>
      <c r="CME854" s="14"/>
      <c r="CMF854" s="14"/>
      <c r="CMG854" s="14"/>
      <c r="CMH854" s="14"/>
      <c r="CMI854" s="14"/>
      <c r="CMJ854" s="14"/>
      <c r="CMK854" s="14"/>
      <c r="CML854" s="14"/>
      <c r="CMM854" s="14"/>
      <c r="CMN854" s="14"/>
      <c r="CMO854" s="14"/>
      <c r="CMP854" s="14"/>
      <c r="CMQ854" s="14"/>
      <c r="CMR854" s="14"/>
      <c r="CMS854" s="14"/>
      <c r="CMT854" s="14"/>
      <c r="CMU854" s="14"/>
      <c r="CMV854" s="14"/>
      <c r="CMW854" s="14"/>
      <c r="CMX854" s="14"/>
      <c r="CMY854" s="14"/>
      <c r="CMZ854" s="14"/>
      <c r="CNA854" s="14"/>
      <c r="CNB854" s="14"/>
      <c r="CNC854" s="14"/>
      <c r="CND854" s="14"/>
      <c r="CNE854" s="14"/>
      <c r="CNF854" s="14"/>
      <c r="CNG854" s="14"/>
      <c r="CNH854" s="14"/>
      <c r="CNI854" s="14"/>
      <c r="CNJ854" s="14"/>
      <c r="CNK854" s="14"/>
      <c r="CNL854" s="14"/>
      <c r="CNM854" s="14"/>
      <c r="CNN854" s="14"/>
      <c r="CNO854" s="14"/>
      <c r="CNP854" s="14"/>
      <c r="CNQ854" s="14"/>
      <c r="CNR854" s="14"/>
      <c r="CNS854" s="14"/>
      <c r="CNT854" s="14"/>
      <c r="CNU854" s="14"/>
      <c r="CNV854" s="14"/>
      <c r="CNW854" s="14"/>
      <c r="CNX854" s="14"/>
      <c r="CNY854" s="14"/>
      <c r="CNZ854" s="14"/>
      <c r="COA854" s="14"/>
      <c r="COB854" s="14"/>
      <c r="COC854" s="14"/>
      <c r="COD854" s="14"/>
      <c r="COE854" s="14"/>
      <c r="COF854" s="14"/>
      <c r="COG854" s="14"/>
      <c r="COH854" s="14"/>
      <c r="COI854" s="14"/>
      <c r="COJ854" s="14"/>
      <c r="COK854" s="14"/>
      <c r="COL854" s="14"/>
      <c r="COM854" s="14"/>
      <c r="CON854" s="14"/>
      <c r="COO854" s="14"/>
      <c r="COP854" s="14"/>
      <c r="COQ854" s="14"/>
      <c r="COR854" s="14"/>
      <c r="COS854" s="14"/>
      <c r="COT854" s="14"/>
      <c r="COU854" s="14"/>
      <c r="COV854" s="14"/>
      <c r="COW854" s="14"/>
      <c r="COX854" s="14"/>
      <c r="COY854" s="14"/>
      <c r="COZ854" s="14"/>
      <c r="CPA854" s="14"/>
      <c r="CPB854" s="14"/>
      <c r="CPC854" s="14"/>
      <c r="CPD854" s="14"/>
      <c r="CPE854" s="14"/>
      <c r="CPF854" s="14"/>
      <c r="CPG854" s="14"/>
      <c r="CPH854" s="14"/>
      <c r="CPI854" s="14"/>
      <c r="CPJ854" s="14"/>
      <c r="CPK854" s="14"/>
      <c r="CPL854" s="14"/>
      <c r="CPM854" s="14"/>
      <c r="CPN854" s="14"/>
      <c r="CPO854" s="14"/>
      <c r="CPP854" s="14"/>
      <c r="CPQ854" s="14"/>
      <c r="CPR854" s="14"/>
      <c r="CPS854" s="14"/>
      <c r="CPT854" s="14"/>
      <c r="CPU854" s="14"/>
      <c r="CPV854" s="14"/>
      <c r="CPW854" s="14"/>
      <c r="CPX854" s="14"/>
      <c r="CPY854" s="14"/>
      <c r="CPZ854" s="14"/>
      <c r="CQA854" s="14"/>
      <c r="CQB854" s="14"/>
      <c r="CQC854" s="14"/>
      <c r="CQD854" s="14"/>
      <c r="CQE854" s="14"/>
      <c r="CQF854" s="14"/>
      <c r="CQG854" s="14"/>
      <c r="CQH854" s="14"/>
      <c r="CQI854" s="14"/>
      <c r="CQJ854" s="14"/>
      <c r="CQK854" s="14"/>
      <c r="CQL854" s="14"/>
      <c r="CQM854" s="14"/>
      <c r="CQN854" s="14"/>
      <c r="CQO854" s="14"/>
      <c r="CQP854" s="14"/>
      <c r="CQQ854" s="14"/>
      <c r="CQR854" s="14"/>
      <c r="CQS854" s="14"/>
      <c r="CQT854" s="14"/>
      <c r="CQU854" s="14"/>
      <c r="CQV854" s="14"/>
      <c r="CQW854" s="14"/>
      <c r="CQX854" s="14"/>
      <c r="CQY854" s="14"/>
      <c r="CQZ854" s="14"/>
      <c r="CRA854" s="14"/>
      <c r="CRB854" s="14"/>
      <c r="CRC854" s="14"/>
      <c r="CRD854" s="14"/>
      <c r="CRE854" s="14"/>
      <c r="CRF854" s="14"/>
      <c r="CRG854" s="14"/>
      <c r="CRH854" s="14"/>
      <c r="CRI854" s="14"/>
      <c r="CRJ854" s="14"/>
      <c r="CRK854" s="14"/>
      <c r="CRL854" s="14"/>
      <c r="CRM854" s="14"/>
      <c r="CRN854" s="14"/>
      <c r="CRO854" s="14"/>
      <c r="CRP854" s="14"/>
      <c r="CRQ854" s="14"/>
      <c r="CRR854" s="14"/>
      <c r="CRS854" s="14"/>
      <c r="CRT854" s="14"/>
      <c r="CRU854" s="14"/>
      <c r="CRV854" s="14"/>
      <c r="CRW854" s="14"/>
      <c r="CRX854" s="14"/>
      <c r="CRY854" s="14"/>
      <c r="CRZ854" s="14"/>
      <c r="CSA854" s="14"/>
      <c r="CSB854" s="14"/>
      <c r="CSC854" s="14"/>
      <c r="CSD854" s="14"/>
      <c r="CSE854" s="14"/>
      <c r="CSF854" s="14"/>
      <c r="CSG854" s="14"/>
      <c r="CSH854" s="14"/>
      <c r="CSI854" s="14"/>
      <c r="CSJ854" s="14"/>
      <c r="CSK854" s="14"/>
      <c r="CSL854" s="14"/>
      <c r="CSM854" s="14"/>
      <c r="CSN854" s="14"/>
      <c r="CSO854" s="14"/>
      <c r="CSP854" s="14"/>
      <c r="CSQ854" s="14"/>
      <c r="CSR854" s="14"/>
      <c r="CSS854" s="14"/>
      <c r="CST854" s="14"/>
      <c r="CSU854" s="14"/>
      <c r="CSV854" s="14"/>
      <c r="CSW854" s="14"/>
      <c r="CSX854" s="14"/>
      <c r="CSY854" s="14"/>
      <c r="CSZ854" s="14"/>
      <c r="CTA854" s="14"/>
      <c r="CTB854" s="14"/>
      <c r="CTC854" s="14"/>
      <c r="CTD854" s="14"/>
      <c r="CTE854" s="14"/>
      <c r="CTF854" s="14"/>
      <c r="CTG854" s="14"/>
      <c r="CTH854" s="14"/>
      <c r="CTI854" s="14"/>
      <c r="CTJ854" s="14"/>
      <c r="CTK854" s="14"/>
      <c r="CTL854" s="14"/>
      <c r="CTM854" s="14"/>
      <c r="CTN854" s="14"/>
      <c r="CTO854" s="14"/>
      <c r="CTP854" s="14"/>
      <c r="CTQ854" s="14"/>
      <c r="CTR854" s="14"/>
      <c r="CTS854" s="14"/>
      <c r="CTT854" s="14"/>
      <c r="CTU854" s="14"/>
      <c r="CTV854" s="14"/>
      <c r="CTW854" s="14"/>
      <c r="CTX854" s="14"/>
      <c r="CTY854" s="14"/>
      <c r="CTZ854" s="14"/>
      <c r="CUA854" s="14"/>
      <c r="CUB854" s="14"/>
      <c r="CUC854" s="14"/>
      <c r="CUD854" s="14"/>
      <c r="CUE854" s="14"/>
      <c r="CUF854" s="14"/>
      <c r="CUG854" s="14"/>
      <c r="CUH854" s="14"/>
      <c r="CUI854" s="14"/>
      <c r="CUJ854" s="14"/>
      <c r="CUK854" s="14"/>
      <c r="CUL854" s="14"/>
      <c r="CUM854" s="14"/>
      <c r="CUN854" s="14"/>
      <c r="CUO854" s="14"/>
      <c r="CUP854" s="14"/>
      <c r="CUQ854" s="14"/>
      <c r="CUR854" s="14"/>
      <c r="CUS854" s="14"/>
      <c r="CUT854" s="14"/>
      <c r="CUU854" s="14"/>
      <c r="CUV854" s="14"/>
      <c r="CUW854" s="14"/>
      <c r="CUX854" s="14"/>
      <c r="CUY854" s="14"/>
      <c r="CUZ854" s="14"/>
      <c r="CVA854" s="14"/>
      <c r="CVB854" s="14"/>
      <c r="CVC854" s="14"/>
      <c r="CVD854" s="14"/>
      <c r="CVE854" s="14"/>
      <c r="CVF854" s="14"/>
      <c r="CVG854" s="14"/>
      <c r="CVH854" s="14"/>
      <c r="CVI854" s="14"/>
      <c r="CVJ854" s="14"/>
      <c r="CVK854" s="14"/>
      <c r="CVL854" s="14"/>
      <c r="CVM854" s="14"/>
      <c r="CVN854" s="14"/>
      <c r="CVO854" s="14"/>
      <c r="CVP854" s="14"/>
      <c r="CVQ854" s="14"/>
      <c r="CVR854" s="14"/>
      <c r="CVS854" s="14"/>
      <c r="CVT854" s="14"/>
      <c r="CVU854" s="14"/>
      <c r="CVV854" s="14"/>
      <c r="CVW854" s="14"/>
      <c r="CVX854" s="14"/>
      <c r="CVY854" s="14"/>
      <c r="CVZ854" s="14"/>
      <c r="CWA854" s="14"/>
      <c r="CWB854" s="14"/>
      <c r="CWC854" s="14"/>
      <c r="CWD854" s="14"/>
      <c r="CWE854" s="14"/>
      <c r="CWF854" s="14"/>
      <c r="CWG854" s="14"/>
      <c r="CWH854" s="14"/>
      <c r="CWI854" s="14"/>
      <c r="CWJ854" s="14"/>
      <c r="CWK854" s="14"/>
      <c r="CWL854" s="14"/>
      <c r="CWM854" s="14"/>
      <c r="CWN854" s="14"/>
      <c r="CWO854" s="14"/>
      <c r="CWP854" s="14"/>
      <c r="CWQ854" s="14"/>
      <c r="CWR854" s="14"/>
      <c r="CWS854" s="14"/>
      <c r="CWT854" s="14"/>
      <c r="CWU854" s="14"/>
      <c r="CWV854" s="14"/>
      <c r="CWW854" s="14"/>
      <c r="CWX854" s="14"/>
      <c r="CWY854" s="14"/>
      <c r="CWZ854" s="14"/>
      <c r="CXA854" s="14"/>
      <c r="CXB854" s="14"/>
      <c r="CXC854" s="14"/>
      <c r="CXD854" s="14"/>
      <c r="CXE854" s="14"/>
      <c r="CXF854" s="14"/>
      <c r="CXG854" s="14"/>
      <c r="CXH854" s="14"/>
      <c r="CXI854" s="14"/>
      <c r="CXJ854" s="14"/>
      <c r="CXK854" s="14"/>
      <c r="CXL854" s="14"/>
      <c r="CXM854" s="14"/>
      <c r="CXN854" s="14"/>
      <c r="CXO854" s="14"/>
      <c r="CXP854" s="14"/>
      <c r="CXQ854" s="14"/>
      <c r="CXR854" s="14"/>
      <c r="CXS854" s="14"/>
      <c r="CXT854" s="14"/>
      <c r="CXU854" s="14"/>
      <c r="CXV854" s="14"/>
      <c r="CXW854" s="14"/>
      <c r="CXX854" s="14"/>
      <c r="CXY854" s="14"/>
      <c r="CXZ854" s="14"/>
      <c r="CYA854" s="14"/>
      <c r="CYB854" s="14"/>
      <c r="CYC854" s="14"/>
      <c r="CYD854" s="14"/>
      <c r="CYE854" s="14"/>
      <c r="CYF854" s="14"/>
      <c r="CYG854" s="14"/>
      <c r="CYH854" s="14"/>
      <c r="CYI854" s="14"/>
      <c r="CYJ854" s="14"/>
      <c r="CYK854" s="14"/>
      <c r="CYL854" s="14"/>
      <c r="CYM854" s="14"/>
      <c r="CYN854" s="14"/>
      <c r="CYO854" s="14"/>
      <c r="CYP854" s="14"/>
      <c r="CYQ854" s="14"/>
      <c r="CYR854" s="14"/>
      <c r="CYS854" s="14"/>
      <c r="CYT854" s="14"/>
      <c r="CYU854" s="14"/>
      <c r="CYV854" s="14"/>
      <c r="CYW854" s="14"/>
      <c r="CYX854" s="14"/>
      <c r="CYY854" s="14"/>
      <c r="CYZ854" s="14"/>
      <c r="CZA854" s="14"/>
      <c r="CZB854" s="14"/>
      <c r="CZC854" s="14"/>
      <c r="CZD854" s="14"/>
      <c r="CZE854" s="14"/>
      <c r="CZF854" s="14"/>
      <c r="CZG854" s="14"/>
      <c r="CZH854" s="14"/>
      <c r="CZI854" s="14"/>
      <c r="CZJ854" s="14"/>
      <c r="CZK854" s="14"/>
      <c r="CZL854" s="14"/>
      <c r="CZM854" s="14"/>
      <c r="CZN854" s="14"/>
      <c r="CZO854" s="14"/>
      <c r="CZP854" s="14"/>
      <c r="CZQ854" s="14"/>
      <c r="CZR854" s="14"/>
      <c r="CZS854" s="14"/>
      <c r="CZT854" s="14"/>
      <c r="CZU854" s="14"/>
      <c r="CZV854" s="14"/>
      <c r="CZW854" s="14"/>
      <c r="CZX854" s="14"/>
      <c r="CZY854" s="14"/>
      <c r="CZZ854" s="14"/>
      <c r="DAA854" s="14"/>
      <c r="DAB854" s="14"/>
      <c r="DAC854" s="14"/>
      <c r="DAD854" s="14"/>
      <c r="DAE854" s="14"/>
      <c r="DAF854" s="14"/>
      <c r="DAG854" s="14"/>
      <c r="DAH854" s="14"/>
      <c r="DAI854" s="14"/>
      <c r="DAJ854" s="14"/>
      <c r="DAK854" s="14"/>
      <c r="DAL854" s="14"/>
      <c r="DAM854" s="14"/>
      <c r="DAN854" s="14"/>
      <c r="DAO854" s="14"/>
      <c r="DAP854" s="14"/>
      <c r="DAQ854" s="14"/>
      <c r="DAR854" s="14"/>
      <c r="DAS854" s="14"/>
      <c r="DAT854" s="14"/>
      <c r="DAU854" s="14"/>
      <c r="DAV854" s="14"/>
      <c r="DAW854" s="14"/>
      <c r="DAX854" s="14"/>
      <c r="DAY854" s="14"/>
      <c r="DAZ854" s="14"/>
      <c r="DBA854" s="14"/>
      <c r="DBB854" s="14"/>
      <c r="DBC854" s="14"/>
      <c r="DBD854" s="14"/>
      <c r="DBE854" s="14"/>
      <c r="DBF854" s="14"/>
      <c r="DBG854" s="14"/>
      <c r="DBH854" s="14"/>
      <c r="DBI854" s="14"/>
      <c r="DBJ854" s="14"/>
      <c r="DBK854" s="14"/>
      <c r="DBL854" s="14"/>
      <c r="DBM854" s="14"/>
      <c r="DBN854" s="14"/>
      <c r="DBO854" s="14"/>
      <c r="DBP854" s="14"/>
      <c r="DBQ854" s="14"/>
      <c r="DBR854" s="14"/>
      <c r="DBS854" s="14"/>
      <c r="DBT854" s="14"/>
      <c r="DBU854" s="14"/>
      <c r="DBV854" s="14"/>
      <c r="DBW854" s="14"/>
      <c r="DBX854" s="14"/>
      <c r="DBY854" s="14"/>
      <c r="DBZ854" s="14"/>
      <c r="DCA854" s="14"/>
      <c r="DCB854" s="14"/>
      <c r="DCC854" s="14"/>
      <c r="DCD854" s="14"/>
      <c r="DCE854" s="14"/>
      <c r="DCF854" s="14"/>
      <c r="DCG854" s="14"/>
      <c r="DCH854" s="14"/>
      <c r="DCI854" s="14"/>
      <c r="DCJ854" s="14"/>
      <c r="DCK854" s="14"/>
      <c r="DCL854" s="14"/>
      <c r="DCM854" s="14"/>
      <c r="DCN854" s="14"/>
      <c r="DCO854" s="14"/>
      <c r="DCP854" s="14"/>
      <c r="DCQ854" s="14"/>
      <c r="DCR854" s="14"/>
      <c r="DCS854" s="14"/>
      <c r="DCT854" s="14"/>
      <c r="DCU854" s="14"/>
      <c r="DCV854" s="14"/>
      <c r="DCW854" s="14"/>
      <c r="DCX854" s="14"/>
      <c r="DCY854" s="14"/>
      <c r="DCZ854" s="14"/>
      <c r="DDA854" s="14"/>
      <c r="DDB854" s="14"/>
      <c r="DDC854" s="14"/>
      <c r="DDD854" s="14"/>
      <c r="DDE854" s="14"/>
      <c r="DDF854" s="14"/>
      <c r="DDG854" s="14"/>
      <c r="DDH854" s="14"/>
      <c r="DDI854" s="14"/>
      <c r="DDJ854" s="14"/>
      <c r="DDK854" s="14"/>
      <c r="DDL854" s="14"/>
      <c r="DDM854" s="14"/>
      <c r="DDN854" s="14"/>
      <c r="DDO854" s="14"/>
      <c r="DDP854" s="14"/>
      <c r="DDQ854" s="14"/>
      <c r="DDR854" s="14"/>
      <c r="DDS854" s="14"/>
      <c r="DDT854" s="14"/>
      <c r="DDU854" s="14"/>
      <c r="DDV854" s="14"/>
      <c r="DDW854" s="14"/>
      <c r="DDX854" s="14"/>
      <c r="DDY854" s="14"/>
      <c r="DDZ854" s="14"/>
      <c r="DEA854" s="14"/>
      <c r="DEB854" s="14"/>
      <c r="DEC854" s="14"/>
      <c r="DED854" s="14"/>
      <c r="DEE854" s="14"/>
      <c r="DEF854" s="14"/>
      <c r="DEG854" s="14"/>
      <c r="DEH854" s="14"/>
      <c r="DEI854" s="14"/>
      <c r="DEJ854" s="14"/>
      <c r="DEK854" s="14"/>
      <c r="DEL854" s="14"/>
      <c r="DEM854" s="14"/>
      <c r="DEN854" s="14"/>
      <c r="DEO854" s="14"/>
      <c r="DEP854" s="14"/>
      <c r="DEQ854" s="14"/>
      <c r="DER854" s="14"/>
      <c r="DES854" s="14"/>
      <c r="DET854" s="14"/>
      <c r="DEU854" s="14"/>
      <c r="DEV854" s="14"/>
      <c r="DEW854" s="14"/>
      <c r="DEX854" s="14"/>
      <c r="DEY854" s="14"/>
      <c r="DEZ854" s="14"/>
      <c r="DFA854" s="14"/>
      <c r="DFB854" s="14"/>
      <c r="DFC854" s="14"/>
      <c r="DFD854" s="14"/>
      <c r="DFE854" s="14"/>
      <c r="DFF854" s="14"/>
      <c r="DFG854" s="14"/>
      <c r="DFH854" s="14"/>
      <c r="DFI854" s="14"/>
      <c r="DFJ854" s="14"/>
      <c r="DFK854" s="14"/>
      <c r="DFL854" s="14"/>
      <c r="DFM854" s="14"/>
      <c r="DFN854" s="14"/>
      <c r="DFO854" s="14"/>
      <c r="DFP854" s="14"/>
      <c r="DFQ854" s="14"/>
      <c r="DFR854" s="14"/>
      <c r="DFS854" s="14"/>
      <c r="DFT854" s="14"/>
      <c r="DFU854" s="14"/>
      <c r="DFV854" s="14"/>
      <c r="DFW854" s="14"/>
      <c r="DFX854" s="14"/>
      <c r="DFY854" s="14"/>
      <c r="DFZ854" s="14"/>
      <c r="DGA854" s="14"/>
      <c r="DGB854" s="14"/>
      <c r="DGC854" s="14"/>
      <c r="DGD854" s="14"/>
      <c r="DGE854" s="14"/>
      <c r="DGF854" s="14"/>
      <c r="DGG854" s="14"/>
      <c r="DGH854" s="14"/>
      <c r="DGI854" s="14"/>
      <c r="DGJ854" s="14"/>
      <c r="DGK854" s="14"/>
      <c r="DGL854" s="14"/>
      <c r="DGM854" s="14"/>
      <c r="DGN854" s="14"/>
      <c r="DGO854" s="14"/>
      <c r="DGP854" s="14"/>
      <c r="DGQ854" s="14"/>
      <c r="DGR854" s="14"/>
      <c r="DGS854" s="14"/>
      <c r="DGT854" s="14"/>
      <c r="DGU854" s="14"/>
      <c r="DGV854" s="14"/>
      <c r="DGW854" s="14"/>
      <c r="DGX854" s="14"/>
      <c r="DGY854" s="14"/>
      <c r="DGZ854" s="14"/>
      <c r="DHA854" s="14"/>
      <c r="DHB854" s="14"/>
      <c r="DHC854" s="14"/>
      <c r="DHD854" s="14"/>
      <c r="DHE854" s="14"/>
      <c r="DHF854" s="14"/>
      <c r="DHG854" s="14"/>
      <c r="DHH854" s="14"/>
      <c r="DHI854" s="14"/>
      <c r="DHJ854" s="14"/>
      <c r="DHK854" s="14"/>
      <c r="DHL854" s="14"/>
      <c r="DHM854" s="14"/>
      <c r="DHN854" s="14"/>
      <c r="DHO854" s="14"/>
      <c r="DHP854" s="14"/>
      <c r="DHQ854" s="14"/>
      <c r="DHR854" s="14"/>
      <c r="DHS854" s="14"/>
      <c r="DHT854" s="14"/>
      <c r="DHU854" s="14"/>
      <c r="DHV854" s="14"/>
      <c r="DHW854" s="14"/>
      <c r="DHX854" s="14"/>
      <c r="DHY854" s="14"/>
      <c r="DHZ854" s="14"/>
      <c r="DIA854" s="14"/>
      <c r="DIB854" s="14"/>
      <c r="DIC854" s="14"/>
      <c r="DID854" s="14"/>
      <c r="DIE854" s="14"/>
      <c r="DIF854" s="14"/>
      <c r="DIG854" s="14"/>
      <c r="DIH854" s="14"/>
      <c r="DII854" s="14"/>
      <c r="DIJ854" s="14"/>
      <c r="DIK854" s="14"/>
      <c r="DIL854" s="14"/>
      <c r="DIM854" s="14"/>
      <c r="DIN854" s="14"/>
      <c r="DIO854" s="14"/>
      <c r="DIP854" s="14"/>
      <c r="DIQ854" s="14"/>
      <c r="DIR854" s="14"/>
      <c r="DIS854" s="14"/>
      <c r="DIT854" s="14"/>
      <c r="DIU854" s="14"/>
      <c r="DIV854" s="14"/>
      <c r="DIW854" s="14"/>
      <c r="DIX854" s="14"/>
      <c r="DIY854" s="14"/>
      <c r="DIZ854" s="14"/>
      <c r="DJA854" s="14"/>
      <c r="DJB854" s="14"/>
      <c r="DJC854" s="14"/>
      <c r="DJD854" s="14"/>
      <c r="DJE854" s="14"/>
      <c r="DJF854" s="14"/>
      <c r="DJG854" s="14"/>
      <c r="DJH854" s="14"/>
      <c r="DJI854" s="14"/>
      <c r="DJJ854" s="14"/>
      <c r="DJK854" s="14"/>
      <c r="DJL854" s="14"/>
      <c r="DJM854" s="14"/>
      <c r="DJN854" s="14"/>
      <c r="DJO854" s="14"/>
      <c r="DJP854" s="14"/>
      <c r="DJQ854" s="14"/>
      <c r="DJR854" s="14"/>
      <c r="DJS854" s="14"/>
      <c r="DJT854" s="14"/>
      <c r="DJU854" s="14"/>
      <c r="DJV854" s="14"/>
      <c r="DJW854" s="14"/>
      <c r="DJX854" s="14"/>
      <c r="DJY854" s="14"/>
      <c r="DJZ854" s="14"/>
      <c r="DKA854" s="14"/>
      <c r="DKB854" s="14"/>
      <c r="DKC854" s="14"/>
      <c r="DKD854" s="14"/>
      <c r="DKE854" s="14"/>
      <c r="DKF854" s="14"/>
      <c r="DKG854" s="14"/>
      <c r="DKH854" s="14"/>
      <c r="DKI854" s="14"/>
      <c r="DKJ854" s="14"/>
      <c r="DKK854" s="14"/>
      <c r="DKL854" s="14"/>
      <c r="DKM854" s="14"/>
      <c r="DKN854" s="14"/>
      <c r="DKO854" s="14"/>
      <c r="DKP854" s="14"/>
      <c r="DKQ854" s="14"/>
      <c r="DKR854" s="14"/>
      <c r="DKS854" s="14"/>
      <c r="DKT854" s="14"/>
      <c r="DKU854" s="14"/>
      <c r="DKV854" s="14"/>
      <c r="DKW854" s="14"/>
      <c r="DKX854" s="14"/>
      <c r="DKY854" s="14"/>
      <c r="DKZ854" s="14"/>
      <c r="DLA854" s="14"/>
      <c r="DLB854" s="14"/>
      <c r="DLC854" s="14"/>
      <c r="DLD854" s="14"/>
      <c r="DLE854" s="14"/>
      <c r="DLF854" s="14"/>
      <c r="DLG854" s="14"/>
      <c r="DLH854" s="14"/>
      <c r="DLI854" s="14"/>
      <c r="DLJ854" s="14"/>
      <c r="DLK854" s="14"/>
      <c r="DLL854" s="14"/>
      <c r="DLM854" s="14"/>
      <c r="DLN854" s="14"/>
      <c r="DLO854" s="14"/>
      <c r="DLP854" s="14"/>
      <c r="DLQ854" s="14"/>
      <c r="DLR854" s="14"/>
      <c r="DLS854" s="14"/>
      <c r="DLT854" s="14"/>
      <c r="DLU854" s="14"/>
      <c r="DLV854" s="14"/>
      <c r="DLW854" s="14"/>
      <c r="DLX854" s="14"/>
      <c r="DLY854" s="14"/>
      <c r="DLZ854" s="14"/>
      <c r="DMA854" s="14"/>
      <c r="DMB854" s="14"/>
      <c r="DMC854" s="14"/>
      <c r="DMD854" s="14"/>
      <c r="DME854" s="14"/>
      <c r="DMF854" s="14"/>
      <c r="DMG854" s="14"/>
      <c r="DMH854" s="14"/>
      <c r="DMI854" s="14"/>
      <c r="DMJ854" s="14"/>
      <c r="DMK854" s="14"/>
      <c r="DML854" s="14"/>
      <c r="DMM854" s="14"/>
      <c r="DMN854" s="14"/>
      <c r="DMO854" s="14"/>
      <c r="DMP854" s="14"/>
      <c r="DMQ854" s="14"/>
      <c r="DMR854" s="14"/>
      <c r="DMS854" s="14"/>
      <c r="DMT854" s="14"/>
      <c r="DMU854" s="14"/>
      <c r="DMV854" s="14"/>
      <c r="DMW854" s="14"/>
      <c r="DMX854" s="14"/>
      <c r="DMY854" s="14"/>
      <c r="DMZ854" s="14"/>
      <c r="DNA854" s="14"/>
      <c r="DNB854" s="14"/>
      <c r="DNC854" s="14"/>
      <c r="DND854" s="14"/>
      <c r="DNE854" s="14"/>
      <c r="DNF854" s="14"/>
      <c r="DNG854" s="14"/>
      <c r="DNH854" s="14"/>
      <c r="DNI854" s="14"/>
      <c r="DNJ854" s="14"/>
      <c r="DNK854" s="14"/>
      <c r="DNL854" s="14"/>
      <c r="DNM854" s="14"/>
      <c r="DNN854" s="14"/>
      <c r="DNO854" s="14"/>
      <c r="DNP854" s="14"/>
      <c r="DNQ854" s="14"/>
      <c r="DNR854" s="14"/>
      <c r="DNS854" s="14"/>
      <c r="DNT854" s="14"/>
      <c r="DNU854" s="14"/>
      <c r="DNV854" s="14"/>
      <c r="DNW854" s="14"/>
      <c r="DNX854" s="14"/>
      <c r="DNY854" s="14"/>
      <c r="DNZ854" s="14"/>
      <c r="DOA854" s="14"/>
      <c r="DOB854" s="14"/>
      <c r="DOC854" s="14"/>
      <c r="DOD854" s="14"/>
      <c r="DOE854" s="14"/>
      <c r="DOF854" s="14"/>
      <c r="DOG854" s="14"/>
      <c r="DOH854" s="14"/>
      <c r="DOI854" s="14"/>
      <c r="DOJ854" s="14"/>
      <c r="DOK854" s="14"/>
      <c r="DOL854" s="14"/>
      <c r="DOM854" s="14"/>
      <c r="DON854" s="14"/>
      <c r="DOO854" s="14"/>
      <c r="DOP854" s="14"/>
      <c r="DOQ854" s="14"/>
      <c r="DOR854" s="14"/>
      <c r="DOS854" s="14"/>
      <c r="DOT854" s="14"/>
      <c r="DOU854" s="14"/>
      <c r="DOV854" s="14"/>
      <c r="DOW854" s="14"/>
      <c r="DOX854" s="14"/>
      <c r="DOY854" s="14"/>
      <c r="DOZ854" s="14"/>
      <c r="DPA854" s="14"/>
      <c r="DPB854" s="14"/>
      <c r="DPC854" s="14"/>
      <c r="DPD854" s="14"/>
      <c r="DPE854" s="14"/>
      <c r="DPF854" s="14"/>
      <c r="DPG854" s="14"/>
      <c r="DPH854" s="14"/>
      <c r="DPI854" s="14"/>
      <c r="DPJ854" s="14"/>
      <c r="DPK854" s="14"/>
      <c r="DPL854" s="14"/>
      <c r="DPM854" s="14"/>
      <c r="DPN854" s="14"/>
      <c r="DPO854" s="14"/>
      <c r="DPP854" s="14"/>
      <c r="DPQ854" s="14"/>
      <c r="DPR854" s="14"/>
      <c r="DPS854" s="14"/>
      <c r="DPT854" s="14"/>
      <c r="DPU854" s="14"/>
      <c r="DPV854" s="14"/>
      <c r="DPW854" s="14"/>
      <c r="DPX854" s="14"/>
      <c r="DPY854" s="14"/>
      <c r="DPZ854" s="14"/>
      <c r="DQA854" s="14"/>
      <c r="DQB854" s="14"/>
      <c r="DQC854" s="14"/>
      <c r="DQD854" s="14"/>
      <c r="DQE854" s="14"/>
      <c r="DQF854" s="14"/>
      <c r="DQG854" s="14"/>
      <c r="DQH854" s="14"/>
      <c r="DQI854" s="14"/>
      <c r="DQJ854" s="14"/>
      <c r="DQK854" s="14"/>
      <c r="DQL854" s="14"/>
      <c r="DQM854" s="14"/>
      <c r="DQN854" s="14"/>
      <c r="DQO854" s="14"/>
      <c r="DQP854" s="14"/>
      <c r="DQQ854" s="14"/>
      <c r="DQR854" s="14"/>
      <c r="DQS854" s="14"/>
      <c r="DQT854" s="14"/>
      <c r="DQU854" s="14"/>
      <c r="DQV854" s="14"/>
      <c r="DQW854" s="14"/>
      <c r="DQX854" s="14"/>
      <c r="DQY854" s="14"/>
      <c r="DQZ854" s="14"/>
      <c r="DRA854" s="14"/>
      <c r="DRB854" s="14"/>
      <c r="DRC854" s="14"/>
      <c r="DRD854" s="14"/>
      <c r="DRE854" s="14"/>
      <c r="DRF854" s="14"/>
      <c r="DRG854" s="14"/>
      <c r="DRH854" s="14"/>
      <c r="DRI854" s="14"/>
      <c r="DRJ854" s="14"/>
      <c r="DRK854" s="14"/>
      <c r="DRL854" s="14"/>
      <c r="DRM854" s="14"/>
      <c r="DRN854" s="14"/>
      <c r="DRO854" s="14"/>
      <c r="DRP854" s="14"/>
      <c r="DRQ854" s="14"/>
      <c r="DRR854" s="14"/>
      <c r="DRS854" s="14"/>
      <c r="DRT854" s="14"/>
      <c r="DRU854" s="14"/>
      <c r="DRV854" s="14"/>
      <c r="DRW854" s="14"/>
      <c r="DRX854" s="14"/>
      <c r="DRY854" s="14"/>
      <c r="DRZ854" s="14"/>
      <c r="DSA854" s="14"/>
      <c r="DSB854" s="14"/>
      <c r="DSC854" s="14"/>
      <c r="DSD854" s="14"/>
      <c r="DSE854" s="14"/>
      <c r="DSF854" s="14"/>
      <c r="DSG854" s="14"/>
      <c r="DSH854" s="14"/>
      <c r="DSI854" s="14"/>
      <c r="DSJ854" s="14"/>
      <c r="DSK854" s="14"/>
      <c r="DSL854" s="14"/>
      <c r="DSM854" s="14"/>
      <c r="DSN854" s="14"/>
      <c r="DSO854" s="14"/>
      <c r="DSP854" s="14"/>
      <c r="DSQ854" s="14"/>
      <c r="DSR854" s="14"/>
      <c r="DSS854" s="14"/>
      <c r="DST854" s="14"/>
      <c r="DSU854" s="14"/>
      <c r="DSV854" s="14"/>
      <c r="DSW854" s="14"/>
      <c r="DSX854" s="14"/>
      <c r="DSY854" s="14"/>
      <c r="DSZ854" s="14"/>
      <c r="DTA854" s="14"/>
      <c r="DTB854" s="14"/>
      <c r="DTC854" s="14"/>
      <c r="DTD854" s="14"/>
      <c r="DTE854" s="14"/>
      <c r="DTF854" s="14"/>
      <c r="DTG854" s="14"/>
      <c r="DTH854" s="14"/>
      <c r="DTI854" s="14"/>
      <c r="DTJ854" s="14"/>
      <c r="DTK854" s="14"/>
      <c r="DTL854" s="14"/>
      <c r="DTM854" s="14"/>
      <c r="DTN854" s="14"/>
      <c r="DTO854" s="14"/>
      <c r="DTP854" s="14"/>
      <c r="DTQ854" s="14"/>
      <c r="DTR854" s="14"/>
      <c r="DTS854" s="14"/>
      <c r="DTT854" s="14"/>
      <c r="DTU854" s="14"/>
      <c r="DTV854" s="14"/>
      <c r="DTW854" s="14"/>
      <c r="DTX854" s="14"/>
      <c r="DTY854" s="14"/>
      <c r="DTZ854" s="14"/>
      <c r="DUA854" s="14"/>
      <c r="DUB854" s="14"/>
      <c r="DUC854" s="14"/>
      <c r="DUD854" s="14"/>
      <c r="DUE854" s="14"/>
      <c r="DUF854" s="14"/>
      <c r="DUG854" s="14"/>
      <c r="DUH854" s="14"/>
      <c r="DUI854" s="14"/>
      <c r="DUJ854" s="14"/>
      <c r="DUK854" s="14"/>
      <c r="DUL854" s="14"/>
      <c r="DUM854" s="14"/>
      <c r="DUN854" s="14"/>
      <c r="DUO854" s="14"/>
      <c r="DUP854" s="14"/>
      <c r="DUQ854" s="14"/>
      <c r="DUR854" s="14"/>
      <c r="DUS854" s="14"/>
      <c r="DUT854" s="14"/>
      <c r="DUU854" s="14"/>
      <c r="DUV854" s="14"/>
      <c r="DUW854" s="14"/>
      <c r="DUX854" s="14"/>
      <c r="DUY854" s="14"/>
      <c r="DUZ854" s="14"/>
      <c r="DVA854" s="14"/>
      <c r="DVB854" s="14"/>
      <c r="DVC854" s="14"/>
      <c r="DVD854" s="14"/>
      <c r="DVE854" s="14"/>
      <c r="DVF854" s="14"/>
      <c r="DVG854" s="14"/>
      <c r="DVH854" s="14"/>
      <c r="DVI854" s="14"/>
      <c r="DVJ854" s="14"/>
      <c r="DVK854" s="14"/>
      <c r="DVL854" s="14"/>
      <c r="DVM854" s="14"/>
      <c r="DVN854" s="14"/>
      <c r="DVO854" s="14"/>
      <c r="DVP854" s="14"/>
      <c r="DVQ854" s="14"/>
      <c r="DVR854" s="14"/>
      <c r="DVS854" s="14"/>
      <c r="DVT854" s="14"/>
      <c r="DVU854" s="14"/>
      <c r="DVV854" s="14"/>
      <c r="DVW854" s="14"/>
      <c r="DVX854" s="14"/>
      <c r="DVY854" s="14"/>
      <c r="DVZ854" s="14"/>
      <c r="DWA854" s="14"/>
      <c r="DWB854" s="14"/>
      <c r="DWC854" s="14"/>
      <c r="DWD854" s="14"/>
      <c r="DWE854" s="14"/>
      <c r="DWF854" s="14"/>
      <c r="DWG854" s="14"/>
      <c r="DWH854" s="14"/>
      <c r="DWI854" s="14"/>
      <c r="DWJ854" s="14"/>
      <c r="DWK854" s="14"/>
      <c r="DWL854" s="14"/>
      <c r="DWM854" s="14"/>
      <c r="DWN854" s="14"/>
      <c r="DWO854" s="14"/>
      <c r="DWP854" s="14"/>
      <c r="DWQ854" s="14"/>
      <c r="DWR854" s="14"/>
      <c r="DWS854" s="14"/>
      <c r="DWT854" s="14"/>
      <c r="DWU854" s="14"/>
      <c r="DWV854" s="14"/>
      <c r="DWW854" s="14"/>
      <c r="DWX854" s="14"/>
      <c r="DWY854" s="14"/>
      <c r="DWZ854" s="14"/>
      <c r="DXA854" s="14"/>
      <c r="DXB854" s="14"/>
      <c r="DXC854" s="14"/>
      <c r="DXD854" s="14"/>
      <c r="DXE854" s="14"/>
      <c r="DXF854" s="14"/>
      <c r="DXG854" s="14"/>
      <c r="DXH854" s="14"/>
      <c r="DXI854" s="14"/>
      <c r="DXJ854" s="14"/>
      <c r="DXK854" s="14"/>
      <c r="DXL854" s="14"/>
      <c r="DXM854" s="14"/>
      <c r="DXN854" s="14"/>
      <c r="DXO854" s="14"/>
      <c r="DXP854" s="14"/>
      <c r="DXQ854" s="14"/>
      <c r="DXR854" s="14"/>
      <c r="DXS854" s="14"/>
      <c r="DXT854" s="14"/>
      <c r="DXU854" s="14"/>
      <c r="DXV854" s="14"/>
      <c r="DXW854" s="14"/>
      <c r="DXX854" s="14"/>
      <c r="DXY854" s="14"/>
      <c r="DXZ854" s="14"/>
      <c r="DYA854" s="14"/>
      <c r="DYB854" s="14"/>
      <c r="DYC854" s="14"/>
      <c r="DYD854" s="14"/>
      <c r="DYE854" s="14"/>
      <c r="DYF854" s="14"/>
      <c r="DYG854" s="14"/>
      <c r="DYH854" s="14"/>
      <c r="DYI854" s="14"/>
      <c r="DYJ854" s="14"/>
      <c r="DYK854" s="14"/>
      <c r="DYL854" s="14"/>
      <c r="DYM854" s="14"/>
      <c r="DYN854" s="14"/>
      <c r="DYO854" s="14"/>
      <c r="DYP854" s="14"/>
      <c r="DYQ854" s="14"/>
      <c r="DYR854" s="14"/>
      <c r="DYS854" s="14"/>
      <c r="DYT854" s="14"/>
      <c r="DYU854" s="14"/>
      <c r="DYV854" s="14"/>
      <c r="DYW854" s="14"/>
      <c r="DYX854" s="14"/>
      <c r="DYY854" s="14"/>
      <c r="DYZ854" s="14"/>
      <c r="DZA854" s="14"/>
      <c r="DZB854" s="14"/>
      <c r="DZC854" s="14"/>
      <c r="DZD854" s="14"/>
      <c r="DZE854" s="14"/>
      <c r="DZF854" s="14"/>
      <c r="DZG854" s="14"/>
      <c r="DZH854" s="14"/>
      <c r="DZI854" s="14"/>
      <c r="DZJ854" s="14"/>
      <c r="DZK854" s="14"/>
      <c r="DZL854" s="14"/>
      <c r="DZM854" s="14"/>
      <c r="DZN854" s="14"/>
      <c r="DZO854" s="14"/>
      <c r="DZP854" s="14"/>
      <c r="DZQ854" s="14"/>
      <c r="DZR854" s="14"/>
      <c r="DZS854" s="14"/>
      <c r="DZT854" s="14"/>
      <c r="DZU854" s="14"/>
      <c r="DZV854" s="14"/>
      <c r="DZW854" s="14"/>
      <c r="DZX854" s="14"/>
      <c r="DZY854" s="14"/>
      <c r="DZZ854" s="14"/>
      <c r="EAA854" s="14"/>
      <c r="EAB854" s="14"/>
      <c r="EAC854" s="14"/>
      <c r="EAD854" s="14"/>
      <c r="EAE854" s="14"/>
      <c r="EAF854" s="14"/>
      <c r="EAG854" s="14"/>
      <c r="EAH854" s="14"/>
      <c r="EAI854" s="14"/>
      <c r="EAJ854" s="14"/>
      <c r="EAK854" s="14"/>
      <c r="EAL854" s="14"/>
      <c r="EAM854" s="14"/>
      <c r="EAN854" s="14"/>
      <c r="EAO854" s="14"/>
      <c r="EAP854" s="14"/>
      <c r="EAQ854" s="14"/>
      <c r="EAR854" s="14"/>
      <c r="EAS854" s="14"/>
      <c r="EAT854" s="14"/>
      <c r="EAU854" s="14"/>
      <c r="EAV854" s="14"/>
      <c r="EAW854" s="14"/>
      <c r="EAX854" s="14"/>
      <c r="EAY854" s="14"/>
      <c r="EAZ854" s="14"/>
      <c r="EBA854" s="14"/>
      <c r="EBB854" s="14"/>
      <c r="EBC854" s="14"/>
      <c r="EBD854" s="14"/>
      <c r="EBE854" s="14"/>
      <c r="EBF854" s="14"/>
      <c r="EBG854" s="14"/>
      <c r="EBH854" s="14"/>
      <c r="EBI854" s="14"/>
      <c r="EBJ854" s="14"/>
      <c r="EBK854" s="14"/>
      <c r="EBL854" s="14"/>
      <c r="EBM854" s="14"/>
      <c r="EBN854" s="14"/>
      <c r="EBO854" s="14"/>
      <c r="EBP854" s="14"/>
      <c r="EBQ854" s="14"/>
      <c r="EBR854" s="14"/>
      <c r="EBS854" s="14"/>
      <c r="EBT854" s="14"/>
      <c r="EBU854" s="14"/>
      <c r="EBV854" s="14"/>
      <c r="EBW854" s="14"/>
      <c r="EBX854" s="14"/>
      <c r="EBY854" s="14"/>
      <c r="EBZ854" s="14"/>
      <c r="ECA854" s="14"/>
      <c r="ECB854" s="14"/>
      <c r="ECC854" s="14"/>
      <c r="ECD854" s="14"/>
      <c r="ECE854" s="14"/>
      <c r="ECF854" s="14"/>
      <c r="ECG854" s="14"/>
      <c r="ECH854" s="14"/>
      <c r="ECI854" s="14"/>
      <c r="ECJ854" s="14"/>
      <c r="ECK854" s="14"/>
      <c r="ECL854" s="14"/>
      <c r="ECM854" s="14"/>
      <c r="ECN854" s="14"/>
      <c r="ECO854" s="14"/>
      <c r="ECP854" s="14"/>
      <c r="ECQ854" s="14"/>
      <c r="ECR854" s="14"/>
      <c r="ECS854" s="14"/>
      <c r="ECT854" s="14"/>
      <c r="ECU854" s="14"/>
      <c r="ECV854" s="14"/>
      <c r="ECW854" s="14"/>
      <c r="ECX854" s="14"/>
      <c r="ECY854" s="14"/>
      <c r="ECZ854" s="14"/>
      <c r="EDA854" s="14"/>
      <c r="EDB854" s="14"/>
      <c r="EDC854" s="14"/>
      <c r="EDD854" s="14"/>
      <c r="EDE854" s="14"/>
      <c r="EDF854" s="14"/>
      <c r="EDG854" s="14"/>
      <c r="EDH854" s="14"/>
      <c r="EDI854" s="14"/>
      <c r="EDJ854" s="14"/>
      <c r="EDK854" s="14"/>
      <c r="EDL854" s="14"/>
      <c r="EDM854" s="14"/>
      <c r="EDN854" s="14"/>
      <c r="EDO854" s="14"/>
      <c r="EDP854" s="14"/>
      <c r="EDQ854" s="14"/>
      <c r="EDR854" s="14"/>
      <c r="EDS854" s="14"/>
      <c r="EDT854" s="14"/>
      <c r="EDU854" s="14"/>
      <c r="EDV854" s="14"/>
      <c r="EDW854" s="14"/>
      <c r="EDX854" s="14"/>
      <c r="EDY854" s="14"/>
      <c r="EDZ854" s="14"/>
      <c r="EEA854" s="14"/>
      <c r="EEB854" s="14"/>
      <c r="EEC854" s="14"/>
      <c r="EED854" s="14"/>
      <c r="EEE854" s="14"/>
      <c r="EEF854" s="14"/>
      <c r="EEG854" s="14"/>
      <c r="EEH854" s="14"/>
      <c r="EEI854" s="14"/>
      <c r="EEJ854" s="14"/>
      <c r="EEK854" s="14"/>
      <c r="EEL854" s="14"/>
      <c r="EEM854" s="14"/>
      <c r="EEN854" s="14"/>
      <c r="EEO854" s="14"/>
      <c r="EEP854" s="14"/>
      <c r="EEQ854" s="14"/>
      <c r="EER854" s="14"/>
      <c r="EES854" s="14"/>
      <c r="EET854" s="14"/>
      <c r="EEU854" s="14"/>
      <c r="EEV854" s="14"/>
      <c r="EEW854" s="14"/>
      <c r="EEX854" s="14"/>
      <c r="EEY854" s="14"/>
      <c r="EEZ854" s="14"/>
      <c r="EFA854" s="14"/>
      <c r="EFB854" s="14"/>
      <c r="EFC854" s="14"/>
      <c r="EFD854" s="14"/>
      <c r="EFE854" s="14"/>
      <c r="EFF854" s="14"/>
      <c r="EFG854" s="14"/>
      <c r="EFH854" s="14"/>
      <c r="EFI854" s="14"/>
      <c r="EFJ854" s="14"/>
      <c r="EFK854" s="14"/>
      <c r="EFL854" s="14"/>
      <c r="EFM854" s="14"/>
      <c r="EFN854" s="14"/>
      <c r="EFO854" s="14"/>
      <c r="EFP854" s="14"/>
      <c r="EFQ854" s="14"/>
      <c r="EFR854" s="14"/>
      <c r="EFS854" s="14"/>
      <c r="EFT854" s="14"/>
      <c r="EFU854" s="14"/>
      <c r="EFV854" s="14"/>
      <c r="EFW854" s="14"/>
      <c r="EFX854" s="14"/>
      <c r="EFY854" s="14"/>
      <c r="EFZ854" s="14"/>
      <c r="EGA854" s="14"/>
      <c r="EGB854" s="14"/>
      <c r="EGC854" s="14"/>
      <c r="EGD854" s="14"/>
      <c r="EGE854" s="14"/>
      <c r="EGF854" s="14"/>
      <c r="EGG854" s="14"/>
      <c r="EGH854" s="14"/>
      <c r="EGI854" s="14"/>
      <c r="EGJ854" s="14"/>
      <c r="EGK854" s="14"/>
      <c r="EGL854" s="14"/>
      <c r="EGM854" s="14"/>
      <c r="EGN854" s="14"/>
      <c r="EGO854" s="14"/>
      <c r="EGP854" s="14"/>
      <c r="EGQ854" s="14"/>
      <c r="EGR854" s="14"/>
      <c r="EGS854" s="14"/>
      <c r="EGT854" s="14"/>
      <c r="EGU854" s="14"/>
      <c r="EGV854" s="14"/>
      <c r="EGW854" s="14"/>
      <c r="EGX854" s="14"/>
      <c r="EGY854" s="14"/>
      <c r="EGZ854" s="14"/>
      <c r="EHA854" s="14"/>
      <c r="EHB854" s="14"/>
      <c r="EHC854" s="14"/>
      <c r="EHD854" s="14"/>
      <c r="EHE854" s="14"/>
      <c r="EHF854" s="14"/>
      <c r="EHG854" s="14"/>
      <c r="EHH854" s="14"/>
      <c r="EHI854" s="14"/>
      <c r="EHJ854" s="14"/>
      <c r="EHK854" s="14"/>
      <c r="EHL854" s="14"/>
      <c r="EHM854" s="14"/>
      <c r="EHN854" s="14"/>
      <c r="EHO854" s="14"/>
      <c r="EHP854" s="14"/>
      <c r="EHQ854" s="14"/>
      <c r="EHR854" s="14"/>
      <c r="EHS854" s="14"/>
      <c r="EHT854" s="14"/>
      <c r="EHU854" s="14"/>
      <c r="EHV854" s="14"/>
      <c r="EHW854" s="14"/>
      <c r="EHX854" s="14"/>
      <c r="EHY854" s="14"/>
      <c r="EHZ854" s="14"/>
      <c r="EIA854" s="14"/>
      <c r="EIB854" s="14"/>
      <c r="EIC854" s="14"/>
      <c r="EID854" s="14"/>
      <c r="EIE854" s="14"/>
      <c r="EIF854" s="14"/>
      <c r="EIG854" s="14"/>
      <c r="EIH854" s="14"/>
      <c r="EII854" s="14"/>
      <c r="EIJ854" s="14"/>
      <c r="EIK854" s="14"/>
      <c r="EIL854" s="14"/>
      <c r="EIM854" s="14"/>
      <c r="EIN854" s="14"/>
      <c r="EIO854" s="14"/>
      <c r="EIP854" s="14"/>
      <c r="EIQ854" s="14"/>
      <c r="EIR854" s="14"/>
      <c r="EIS854" s="14"/>
      <c r="EIT854" s="14"/>
      <c r="EIU854" s="14"/>
      <c r="EIV854" s="14"/>
      <c r="EIW854" s="14"/>
      <c r="EIX854" s="14"/>
      <c r="EIY854" s="14"/>
      <c r="EIZ854" s="14"/>
      <c r="EJA854" s="14"/>
      <c r="EJB854" s="14"/>
      <c r="EJC854" s="14"/>
      <c r="EJD854" s="14"/>
      <c r="EJE854" s="14"/>
      <c r="EJF854" s="14"/>
      <c r="EJG854" s="14"/>
      <c r="EJH854" s="14"/>
      <c r="EJI854" s="14"/>
      <c r="EJJ854" s="14"/>
      <c r="EJK854" s="14"/>
      <c r="EJL854" s="14"/>
      <c r="EJM854" s="14"/>
      <c r="EJN854" s="14"/>
      <c r="EJO854" s="14"/>
      <c r="EJP854" s="14"/>
      <c r="EJQ854" s="14"/>
      <c r="EJR854" s="14"/>
      <c r="EJS854" s="14"/>
      <c r="EJT854" s="14"/>
      <c r="EJU854" s="14"/>
      <c r="EJV854" s="14"/>
      <c r="EJW854" s="14"/>
      <c r="EJX854" s="14"/>
      <c r="EJY854" s="14"/>
      <c r="EJZ854" s="14"/>
      <c r="EKA854" s="14"/>
      <c r="EKB854" s="14"/>
      <c r="EKC854" s="14"/>
      <c r="EKD854" s="14"/>
      <c r="EKE854" s="14"/>
      <c r="EKF854" s="14"/>
      <c r="EKG854" s="14"/>
      <c r="EKH854" s="14"/>
      <c r="EKI854" s="14"/>
      <c r="EKJ854" s="14"/>
      <c r="EKK854" s="14"/>
      <c r="EKL854" s="14"/>
      <c r="EKM854" s="14"/>
      <c r="EKN854" s="14"/>
      <c r="EKO854" s="14"/>
      <c r="EKP854" s="14"/>
      <c r="EKQ854" s="14"/>
      <c r="EKR854" s="14"/>
      <c r="EKS854" s="14"/>
      <c r="EKT854" s="14"/>
      <c r="EKU854" s="14"/>
      <c r="EKV854" s="14"/>
      <c r="EKW854" s="14"/>
      <c r="EKX854" s="14"/>
      <c r="EKY854" s="14"/>
      <c r="EKZ854" s="14"/>
      <c r="ELA854" s="14"/>
      <c r="ELB854" s="14"/>
      <c r="ELC854" s="14"/>
      <c r="ELD854" s="14"/>
      <c r="ELE854" s="14"/>
      <c r="ELF854" s="14"/>
      <c r="ELG854" s="14"/>
      <c r="ELH854" s="14"/>
      <c r="ELI854" s="14"/>
      <c r="ELJ854" s="14"/>
      <c r="ELK854" s="14"/>
      <c r="ELL854" s="14"/>
      <c r="ELM854" s="14"/>
      <c r="ELN854" s="14"/>
      <c r="ELO854" s="14"/>
      <c r="ELP854" s="14"/>
      <c r="ELQ854" s="14"/>
      <c r="ELR854" s="14"/>
      <c r="ELS854" s="14"/>
      <c r="ELT854" s="14"/>
      <c r="ELU854" s="14"/>
      <c r="ELV854" s="14"/>
      <c r="ELW854" s="14"/>
      <c r="ELX854" s="14"/>
      <c r="ELY854" s="14"/>
      <c r="ELZ854" s="14"/>
      <c r="EMA854" s="14"/>
      <c r="EMB854" s="14"/>
      <c r="EMC854" s="14"/>
      <c r="EMD854" s="14"/>
      <c r="EME854" s="14"/>
      <c r="EMF854" s="14"/>
      <c r="EMG854" s="14"/>
      <c r="EMH854" s="14"/>
      <c r="EMI854" s="14"/>
      <c r="EMJ854" s="14"/>
      <c r="EMK854" s="14"/>
      <c r="EML854" s="14"/>
      <c r="EMM854" s="14"/>
      <c r="EMN854" s="14"/>
      <c r="EMO854" s="14"/>
      <c r="EMP854" s="14"/>
      <c r="EMQ854" s="14"/>
      <c r="EMR854" s="14"/>
      <c r="EMS854" s="14"/>
      <c r="EMT854" s="14"/>
      <c r="EMU854" s="14"/>
      <c r="EMV854" s="14"/>
      <c r="EMW854" s="14"/>
      <c r="EMX854" s="14"/>
      <c r="EMY854" s="14"/>
      <c r="EMZ854" s="14"/>
      <c r="ENA854" s="14"/>
      <c r="ENB854" s="14"/>
      <c r="ENC854" s="14"/>
      <c r="END854" s="14"/>
      <c r="ENE854" s="14"/>
      <c r="ENF854" s="14"/>
      <c r="ENG854" s="14"/>
      <c r="ENH854" s="14"/>
      <c r="ENI854" s="14"/>
      <c r="ENJ854" s="14"/>
      <c r="ENK854" s="14"/>
      <c r="ENL854" s="14"/>
      <c r="ENM854" s="14"/>
      <c r="ENN854" s="14"/>
      <c r="ENO854" s="14"/>
      <c r="ENP854" s="14"/>
      <c r="ENQ854" s="14"/>
      <c r="ENR854" s="14"/>
      <c r="ENS854" s="14"/>
      <c r="ENT854" s="14"/>
      <c r="ENU854" s="14"/>
      <c r="ENV854" s="14"/>
      <c r="ENW854" s="14"/>
      <c r="ENX854" s="14"/>
      <c r="ENY854" s="14"/>
      <c r="ENZ854" s="14"/>
      <c r="EOA854" s="14"/>
      <c r="EOB854" s="14"/>
      <c r="EOC854" s="14"/>
      <c r="EOD854" s="14"/>
      <c r="EOE854" s="14"/>
      <c r="EOF854" s="14"/>
      <c r="EOG854" s="14"/>
      <c r="EOH854" s="14"/>
      <c r="EOI854" s="14"/>
      <c r="EOJ854" s="14"/>
      <c r="EOK854" s="14"/>
      <c r="EOL854" s="14"/>
      <c r="EOM854" s="14"/>
      <c r="EON854" s="14"/>
      <c r="EOO854" s="14"/>
      <c r="EOP854" s="14"/>
      <c r="EOQ854" s="14"/>
      <c r="EOR854" s="14"/>
      <c r="EOS854" s="14"/>
      <c r="EOT854" s="14"/>
      <c r="EOU854" s="14"/>
      <c r="EOV854" s="14"/>
      <c r="EOW854" s="14"/>
      <c r="EOX854" s="14"/>
      <c r="EOY854" s="14"/>
      <c r="EOZ854" s="14"/>
      <c r="EPA854" s="14"/>
      <c r="EPB854" s="14"/>
      <c r="EPC854" s="14"/>
      <c r="EPD854" s="14"/>
      <c r="EPE854" s="14"/>
      <c r="EPF854" s="14"/>
      <c r="EPG854" s="14"/>
      <c r="EPH854" s="14"/>
      <c r="EPI854" s="14"/>
      <c r="EPJ854" s="14"/>
      <c r="EPK854" s="14"/>
      <c r="EPL854" s="14"/>
      <c r="EPM854" s="14"/>
      <c r="EPN854" s="14"/>
      <c r="EPO854" s="14"/>
      <c r="EPP854" s="14"/>
      <c r="EPQ854" s="14"/>
      <c r="EPR854" s="14"/>
      <c r="EPS854" s="14"/>
      <c r="EPT854" s="14"/>
      <c r="EPU854" s="14"/>
      <c r="EPV854" s="14"/>
      <c r="EPW854" s="14"/>
      <c r="EPX854" s="14"/>
      <c r="EPY854" s="14"/>
      <c r="EPZ854" s="14"/>
      <c r="EQA854" s="14"/>
      <c r="EQB854" s="14"/>
      <c r="EQC854" s="14"/>
      <c r="EQD854" s="14"/>
      <c r="EQE854" s="14"/>
      <c r="EQF854" s="14"/>
      <c r="EQG854" s="14"/>
      <c r="EQH854" s="14"/>
      <c r="EQI854" s="14"/>
      <c r="EQJ854" s="14"/>
      <c r="EQK854" s="14"/>
      <c r="EQL854" s="14"/>
      <c r="EQM854" s="14"/>
      <c r="EQN854" s="14"/>
      <c r="EQO854" s="14"/>
      <c r="EQP854" s="14"/>
      <c r="EQQ854" s="14"/>
      <c r="EQR854" s="14"/>
      <c r="EQS854" s="14"/>
      <c r="EQT854" s="14"/>
      <c r="EQU854" s="14"/>
      <c r="EQV854" s="14"/>
      <c r="EQW854" s="14"/>
      <c r="EQX854" s="14"/>
      <c r="EQY854" s="14"/>
      <c r="EQZ854" s="14"/>
      <c r="ERA854" s="14"/>
      <c r="ERB854" s="14"/>
      <c r="ERC854" s="14"/>
      <c r="ERD854" s="14"/>
      <c r="ERE854" s="14"/>
      <c r="ERF854" s="14"/>
      <c r="ERG854" s="14"/>
      <c r="ERH854" s="14"/>
      <c r="ERI854" s="14"/>
      <c r="ERJ854" s="14"/>
      <c r="ERK854" s="14"/>
      <c r="ERL854" s="14"/>
      <c r="ERM854" s="14"/>
      <c r="ERN854" s="14"/>
      <c r="ERO854" s="14"/>
      <c r="ERP854" s="14"/>
      <c r="ERQ854" s="14"/>
      <c r="ERR854" s="14"/>
      <c r="ERS854" s="14"/>
      <c r="ERT854" s="14"/>
      <c r="ERU854" s="14"/>
      <c r="ERV854" s="14"/>
      <c r="ERW854" s="14"/>
      <c r="ERX854" s="14"/>
      <c r="ERY854" s="14"/>
      <c r="ERZ854" s="14"/>
      <c r="ESA854" s="14"/>
      <c r="ESB854" s="14"/>
      <c r="ESC854" s="14"/>
      <c r="ESD854" s="14"/>
      <c r="ESE854" s="14"/>
      <c r="ESF854" s="14"/>
      <c r="ESG854" s="14"/>
      <c r="ESH854" s="14"/>
      <c r="ESI854" s="14"/>
      <c r="ESJ854" s="14"/>
      <c r="ESK854" s="14"/>
      <c r="ESL854" s="14"/>
      <c r="ESM854" s="14"/>
      <c r="ESN854" s="14"/>
      <c r="ESO854" s="14"/>
      <c r="ESP854" s="14"/>
      <c r="ESQ854" s="14"/>
      <c r="ESR854" s="14"/>
      <c r="ESS854" s="14"/>
      <c r="EST854" s="14"/>
      <c r="ESU854" s="14"/>
      <c r="ESV854" s="14"/>
      <c r="ESW854" s="14"/>
      <c r="ESX854" s="14"/>
      <c r="ESY854" s="14"/>
      <c r="ESZ854" s="14"/>
      <c r="ETA854" s="14"/>
      <c r="ETB854" s="14"/>
      <c r="ETC854" s="14"/>
      <c r="ETD854" s="14"/>
      <c r="ETE854" s="14"/>
      <c r="ETF854" s="14"/>
      <c r="ETG854" s="14"/>
      <c r="ETH854" s="14"/>
      <c r="ETI854" s="14"/>
      <c r="ETJ854" s="14"/>
      <c r="ETK854" s="14"/>
      <c r="ETL854" s="14"/>
      <c r="ETM854" s="14"/>
      <c r="ETN854" s="14"/>
      <c r="ETO854" s="14"/>
      <c r="ETP854" s="14"/>
      <c r="ETQ854" s="14"/>
      <c r="ETR854" s="14"/>
      <c r="ETS854" s="14"/>
      <c r="ETT854" s="14"/>
      <c r="ETU854" s="14"/>
      <c r="ETV854" s="14"/>
      <c r="ETW854" s="14"/>
      <c r="ETX854" s="14"/>
      <c r="ETY854" s="14"/>
      <c r="ETZ854" s="14"/>
      <c r="EUA854" s="14"/>
      <c r="EUB854" s="14"/>
      <c r="EUC854" s="14"/>
      <c r="EUD854" s="14"/>
      <c r="EUE854" s="14"/>
      <c r="EUF854" s="14"/>
      <c r="EUG854" s="14"/>
      <c r="EUH854" s="14"/>
      <c r="EUI854" s="14"/>
      <c r="EUJ854" s="14"/>
      <c r="EUK854" s="14"/>
      <c r="EUL854" s="14"/>
      <c r="EUM854" s="14"/>
      <c r="EUN854" s="14"/>
      <c r="EUO854" s="14"/>
      <c r="EUP854" s="14"/>
      <c r="EUQ854" s="14"/>
      <c r="EUR854" s="14"/>
      <c r="EUS854" s="14"/>
      <c r="EUT854" s="14"/>
      <c r="EUU854" s="14"/>
      <c r="EUV854" s="14"/>
      <c r="EUW854" s="14"/>
      <c r="EUX854" s="14"/>
      <c r="EUY854" s="14"/>
      <c r="EUZ854" s="14"/>
      <c r="EVA854" s="14"/>
      <c r="EVB854" s="14"/>
      <c r="EVC854" s="14"/>
      <c r="EVD854" s="14"/>
      <c r="EVE854" s="14"/>
      <c r="EVF854" s="14"/>
      <c r="EVG854" s="14"/>
      <c r="EVH854" s="14"/>
      <c r="EVI854" s="14"/>
      <c r="EVJ854" s="14"/>
      <c r="EVK854" s="14"/>
      <c r="EVL854" s="14"/>
      <c r="EVM854" s="14"/>
      <c r="EVN854" s="14"/>
      <c r="EVO854" s="14"/>
      <c r="EVP854" s="14"/>
      <c r="EVQ854" s="14"/>
      <c r="EVR854" s="14"/>
      <c r="EVS854" s="14"/>
      <c r="EVT854" s="14"/>
      <c r="EVU854" s="14"/>
      <c r="EVV854" s="14"/>
      <c r="EVW854" s="14"/>
      <c r="EVX854" s="14"/>
      <c r="EVY854" s="14"/>
      <c r="EVZ854" s="14"/>
      <c r="EWA854" s="14"/>
      <c r="EWB854" s="14"/>
      <c r="EWC854" s="14"/>
      <c r="EWD854" s="14"/>
      <c r="EWE854" s="14"/>
      <c r="EWF854" s="14"/>
      <c r="EWG854" s="14"/>
      <c r="EWH854" s="14"/>
      <c r="EWI854" s="14"/>
      <c r="EWJ854" s="14"/>
      <c r="EWK854" s="14"/>
      <c r="EWL854" s="14"/>
      <c r="EWM854" s="14"/>
      <c r="EWN854" s="14"/>
      <c r="EWO854" s="14"/>
      <c r="EWP854" s="14"/>
      <c r="EWQ854" s="14"/>
      <c r="EWR854" s="14"/>
      <c r="EWS854" s="14"/>
      <c r="EWT854" s="14"/>
      <c r="EWU854" s="14"/>
      <c r="EWV854" s="14"/>
      <c r="EWW854" s="14"/>
      <c r="EWX854" s="14"/>
      <c r="EWY854" s="14"/>
      <c r="EWZ854" s="14"/>
      <c r="EXA854" s="14"/>
      <c r="EXB854" s="14"/>
      <c r="EXC854" s="14"/>
      <c r="EXD854" s="14"/>
      <c r="EXE854" s="14"/>
      <c r="EXF854" s="14"/>
      <c r="EXG854" s="14"/>
      <c r="EXH854" s="14"/>
      <c r="EXI854" s="14"/>
      <c r="EXJ854" s="14"/>
      <c r="EXK854" s="14"/>
      <c r="EXL854" s="14"/>
      <c r="EXM854" s="14"/>
      <c r="EXN854" s="14"/>
      <c r="EXO854" s="14"/>
      <c r="EXP854" s="14"/>
      <c r="EXQ854" s="14"/>
      <c r="EXR854" s="14"/>
      <c r="EXS854" s="14"/>
      <c r="EXT854" s="14"/>
      <c r="EXU854" s="14"/>
      <c r="EXV854" s="14"/>
      <c r="EXW854" s="14"/>
      <c r="EXX854" s="14"/>
      <c r="EXY854" s="14"/>
      <c r="EXZ854" s="14"/>
      <c r="EYA854" s="14"/>
      <c r="EYB854" s="14"/>
      <c r="EYC854" s="14"/>
      <c r="EYD854" s="14"/>
      <c r="EYE854" s="14"/>
      <c r="EYF854" s="14"/>
      <c r="EYG854" s="14"/>
      <c r="EYH854" s="14"/>
      <c r="EYI854" s="14"/>
      <c r="EYJ854" s="14"/>
      <c r="EYK854" s="14"/>
      <c r="EYL854" s="14"/>
      <c r="EYM854" s="14"/>
      <c r="EYN854" s="14"/>
      <c r="EYO854" s="14"/>
      <c r="EYP854" s="14"/>
      <c r="EYQ854" s="14"/>
      <c r="EYR854" s="14"/>
      <c r="EYS854" s="14"/>
      <c r="EYT854" s="14"/>
      <c r="EYU854" s="14"/>
      <c r="EYV854" s="14"/>
      <c r="EYW854" s="14"/>
      <c r="EYX854" s="14"/>
      <c r="EYY854" s="14"/>
      <c r="EYZ854" s="14"/>
      <c r="EZA854" s="14"/>
      <c r="EZB854" s="14"/>
      <c r="EZC854" s="14"/>
      <c r="EZD854" s="14"/>
      <c r="EZE854" s="14"/>
      <c r="EZF854" s="14"/>
      <c r="EZG854" s="14"/>
      <c r="EZH854" s="14"/>
      <c r="EZI854" s="14"/>
      <c r="EZJ854" s="14"/>
      <c r="EZK854" s="14"/>
      <c r="EZL854" s="14"/>
      <c r="EZM854" s="14"/>
      <c r="EZN854" s="14"/>
      <c r="EZO854" s="14"/>
      <c r="EZP854" s="14"/>
      <c r="EZQ854" s="14"/>
      <c r="EZR854" s="14"/>
      <c r="EZS854" s="14"/>
      <c r="EZT854" s="14"/>
      <c r="EZU854" s="14"/>
      <c r="EZV854" s="14"/>
      <c r="EZW854" s="14"/>
      <c r="EZX854" s="14"/>
      <c r="EZY854" s="14"/>
      <c r="EZZ854" s="14"/>
      <c r="FAA854" s="14"/>
      <c r="FAB854" s="14"/>
      <c r="FAC854" s="14"/>
      <c r="FAD854" s="14"/>
      <c r="FAE854" s="14"/>
      <c r="FAF854" s="14"/>
      <c r="FAG854" s="14"/>
      <c r="FAH854" s="14"/>
      <c r="FAI854" s="14"/>
      <c r="FAJ854" s="14"/>
      <c r="FAK854" s="14"/>
      <c r="FAL854" s="14"/>
      <c r="FAM854" s="14"/>
      <c r="FAN854" s="14"/>
      <c r="FAO854" s="14"/>
      <c r="FAP854" s="14"/>
      <c r="FAQ854" s="14"/>
      <c r="FAR854" s="14"/>
      <c r="FAS854" s="14"/>
      <c r="FAT854" s="14"/>
      <c r="FAU854" s="14"/>
      <c r="FAV854" s="14"/>
      <c r="FAW854" s="14"/>
      <c r="FAX854" s="14"/>
      <c r="FAY854" s="14"/>
      <c r="FAZ854" s="14"/>
      <c r="FBA854" s="14"/>
      <c r="FBB854" s="14"/>
      <c r="FBC854" s="14"/>
      <c r="FBD854" s="14"/>
      <c r="FBE854" s="14"/>
      <c r="FBF854" s="14"/>
      <c r="FBG854" s="14"/>
      <c r="FBH854" s="14"/>
      <c r="FBI854" s="14"/>
      <c r="FBJ854" s="14"/>
      <c r="FBK854" s="14"/>
      <c r="FBL854" s="14"/>
      <c r="FBM854" s="14"/>
      <c r="FBN854" s="14"/>
      <c r="FBO854" s="14"/>
      <c r="FBP854" s="14"/>
      <c r="FBQ854" s="14"/>
      <c r="FBR854" s="14"/>
      <c r="FBS854" s="14"/>
      <c r="FBT854" s="14"/>
      <c r="FBU854" s="14"/>
      <c r="FBV854" s="14"/>
      <c r="FBW854" s="14"/>
      <c r="FBX854" s="14"/>
      <c r="FBY854" s="14"/>
      <c r="FBZ854" s="14"/>
      <c r="FCA854" s="14"/>
      <c r="FCB854" s="14"/>
      <c r="FCC854" s="14"/>
      <c r="FCD854" s="14"/>
      <c r="FCE854" s="14"/>
      <c r="FCF854" s="14"/>
      <c r="FCG854" s="14"/>
      <c r="FCH854" s="14"/>
      <c r="FCI854" s="14"/>
      <c r="FCJ854" s="14"/>
      <c r="FCK854" s="14"/>
      <c r="FCL854" s="14"/>
      <c r="FCM854" s="14"/>
      <c r="FCN854" s="14"/>
      <c r="FCO854" s="14"/>
      <c r="FCP854" s="14"/>
      <c r="FCQ854" s="14"/>
      <c r="FCR854" s="14"/>
      <c r="FCS854" s="14"/>
      <c r="FCT854" s="14"/>
      <c r="FCU854" s="14"/>
      <c r="FCV854" s="14"/>
      <c r="FCW854" s="14"/>
      <c r="FCX854" s="14"/>
      <c r="FCY854" s="14"/>
      <c r="FCZ854" s="14"/>
      <c r="FDA854" s="14"/>
      <c r="FDB854" s="14"/>
      <c r="FDC854" s="14"/>
      <c r="FDD854" s="14"/>
      <c r="FDE854" s="14"/>
      <c r="FDF854" s="14"/>
      <c r="FDG854" s="14"/>
      <c r="FDH854" s="14"/>
      <c r="FDI854" s="14"/>
      <c r="FDJ854" s="14"/>
      <c r="FDK854" s="14"/>
      <c r="FDL854" s="14"/>
      <c r="FDM854" s="14"/>
      <c r="FDN854" s="14"/>
      <c r="FDO854" s="14"/>
      <c r="FDP854" s="14"/>
      <c r="FDQ854" s="14"/>
      <c r="FDR854" s="14"/>
      <c r="FDS854" s="14"/>
      <c r="FDT854" s="14"/>
      <c r="FDU854" s="14"/>
      <c r="FDV854" s="14"/>
      <c r="FDW854" s="14"/>
      <c r="FDX854" s="14"/>
      <c r="FDY854" s="14"/>
      <c r="FDZ854" s="14"/>
      <c r="FEA854" s="14"/>
      <c r="FEB854" s="14"/>
      <c r="FEC854" s="14"/>
      <c r="FED854" s="14"/>
      <c r="FEE854" s="14"/>
      <c r="FEF854" s="14"/>
      <c r="FEG854" s="14"/>
      <c r="FEH854" s="14"/>
      <c r="FEI854" s="14"/>
      <c r="FEJ854" s="14"/>
      <c r="FEK854" s="14"/>
      <c r="FEL854" s="14"/>
      <c r="FEM854" s="14"/>
      <c r="FEN854" s="14"/>
      <c r="FEO854" s="14"/>
      <c r="FEP854" s="14"/>
      <c r="FEQ854" s="14"/>
      <c r="FER854" s="14"/>
      <c r="FES854" s="14"/>
      <c r="FET854" s="14"/>
      <c r="FEU854" s="14"/>
      <c r="FEV854" s="14"/>
      <c r="FEW854" s="14"/>
      <c r="FEX854" s="14"/>
      <c r="FEY854" s="14"/>
      <c r="FEZ854" s="14"/>
      <c r="FFA854" s="14"/>
      <c r="FFB854" s="14"/>
      <c r="FFC854" s="14"/>
      <c r="FFD854" s="14"/>
      <c r="FFE854" s="14"/>
      <c r="FFF854" s="14"/>
      <c r="FFG854" s="14"/>
      <c r="FFH854" s="14"/>
      <c r="FFI854" s="14"/>
      <c r="FFJ854" s="14"/>
      <c r="FFK854" s="14"/>
      <c r="FFL854" s="14"/>
      <c r="FFM854" s="14"/>
      <c r="FFN854" s="14"/>
      <c r="FFO854" s="14"/>
      <c r="FFP854" s="14"/>
      <c r="FFQ854" s="14"/>
      <c r="FFR854" s="14"/>
      <c r="FFS854" s="14"/>
      <c r="FFT854" s="14"/>
      <c r="FFU854" s="14"/>
      <c r="FFV854" s="14"/>
      <c r="FFW854" s="14"/>
      <c r="FFX854" s="14"/>
      <c r="FFY854" s="14"/>
      <c r="FFZ854" s="14"/>
      <c r="FGA854" s="14"/>
      <c r="FGB854" s="14"/>
      <c r="FGC854" s="14"/>
      <c r="FGD854" s="14"/>
      <c r="FGE854" s="14"/>
      <c r="FGF854" s="14"/>
      <c r="FGG854" s="14"/>
      <c r="FGH854" s="14"/>
      <c r="FGI854" s="14"/>
      <c r="FGJ854" s="14"/>
      <c r="FGK854" s="14"/>
      <c r="FGL854" s="14"/>
      <c r="FGM854" s="14"/>
      <c r="FGN854" s="14"/>
      <c r="FGO854" s="14"/>
      <c r="FGP854" s="14"/>
      <c r="FGQ854" s="14"/>
      <c r="FGR854" s="14"/>
      <c r="FGS854" s="14"/>
      <c r="FGT854" s="14"/>
      <c r="FGU854" s="14"/>
      <c r="FGV854" s="14"/>
      <c r="FGW854" s="14"/>
      <c r="FGX854" s="14"/>
      <c r="FGY854" s="14"/>
      <c r="FGZ854" s="14"/>
      <c r="FHA854" s="14"/>
      <c r="FHB854" s="14"/>
      <c r="FHC854" s="14"/>
      <c r="FHD854" s="14"/>
      <c r="FHE854" s="14"/>
      <c r="FHF854" s="14"/>
      <c r="FHG854" s="14"/>
      <c r="FHH854" s="14"/>
      <c r="FHI854" s="14"/>
      <c r="FHJ854" s="14"/>
      <c r="FHK854" s="14"/>
      <c r="FHL854" s="14"/>
      <c r="FHM854" s="14"/>
      <c r="FHN854" s="14"/>
      <c r="FHO854" s="14"/>
      <c r="FHP854" s="14"/>
      <c r="FHQ854" s="14"/>
      <c r="FHR854" s="14"/>
      <c r="FHS854" s="14"/>
      <c r="FHT854" s="14"/>
      <c r="FHU854" s="14"/>
      <c r="FHV854" s="14"/>
      <c r="FHW854" s="14"/>
      <c r="FHX854" s="14"/>
      <c r="FHY854" s="14"/>
      <c r="FHZ854" s="14"/>
      <c r="FIA854" s="14"/>
      <c r="FIB854" s="14"/>
      <c r="FIC854" s="14"/>
      <c r="FID854" s="14"/>
      <c r="FIE854" s="14"/>
      <c r="FIF854" s="14"/>
      <c r="FIG854" s="14"/>
      <c r="FIH854" s="14"/>
      <c r="FII854" s="14"/>
      <c r="FIJ854" s="14"/>
      <c r="FIK854" s="14"/>
      <c r="FIL854" s="14"/>
      <c r="FIM854" s="14"/>
      <c r="FIN854" s="14"/>
      <c r="FIO854" s="14"/>
      <c r="FIP854" s="14"/>
      <c r="FIQ854" s="14"/>
      <c r="FIR854" s="14"/>
      <c r="FIS854" s="14"/>
      <c r="FIT854" s="14"/>
      <c r="FIU854" s="14"/>
      <c r="FIV854" s="14"/>
      <c r="FIW854" s="14"/>
      <c r="FIX854" s="14"/>
      <c r="FIY854" s="14"/>
      <c r="FIZ854" s="14"/>
      <c r="FJA854" s="14"/>
      <c r="FJB854" s="14"/>
      <c r="FJC854" s="14"/>
      <c r="FJD854" s="14"/>
      <c r="FJE854" s="14"/>
      <c r="FJF854" s="14"/>
      <c r="FJG854" s="14"/>
      <c r="FJH854" s="14"/>
      <c r="FJI854" s="14"/>
      <c r="FJJ854" s="14"/>
      <c r="FJK854" s="14"/>
      <c r="FJL854" s="14"/>
      <c r="FJM854" s="14"/>
      <c r="FJN854" s="14"/>
      <c r="FJO854" s="14"/>
      <c r="FJP854" s="14"/>
      <c r="FJQ854" s="14"/>
      <c r="FJR854" s="14"/>
      <c r="FJS854" s="14"/>
      <c r="FJT854" s="14"/>
      <c r="FJU854" s="14"/>
      <c r="FJV854" s="14"/>
      <c r="FJW854" s="14"/>
      <c r="FJX854" s="14"/>
      <c r="FJY854" s="14"/>
      <c r="FJZ854" s="14"/>
      <c r="FKA854" s="14"/>
      <c r="FKB854" s="14"/>
      <c r="FKC854" s="14"/>
      <c r="FKD854" s="14"/>
      <c r="FKE854" s="14"/>
      <c r="FKF854" s="14"/>
      <c r="FKG854" s="14"/>
      <c r="FKH854" s="14"/>
      <c r="FKI854" s="14"/>
      <c r="FKJ854" s="14"/>
      <c r="FKK854" s="14"/>
      <c r="FKL854" s="14"/>
      <c r="FKM854" s="14"/>
      <c r="FKN854" s="14"/>
      <c r="FKO854" s="14"/>
      <c r="FKP854" s="14"/>
      <c r="FKQ854" s="14"/>
      <c r="FKR854" s="14"/>
      <c r="FKS854" s="14"/>
      <c r="FKT854" s="14"/>
      <c r="FKU854" s="14"/>
      <c r="FKV854" s="14"/>
      <c r="FKW854" s="14"/>
      <c r="FKX854" s="14"/>
      <c r="FKY854" s="14"/>
      <c r="FKZ854" s="14"/>
      <c r="FLA854" s="14"/>
      <c r="FLB854" s="14"/>
      <c r="FLC854" s="14"/>
      <c r="FLD854" s="14"/>
      <c r="FLE854" s="14"/>
      <c r="FLF854" s="14"/>
      <c r="FLG854" s="14"/>
      <c r="FLH854" s="14"/>
      <c r="FLI854" s="14"/>
      <c r="FLJ854" s="14"/>
      <c r="FLK854" s="14"/>
      <c r="FLL854" s="14"/>
      <c r="FLM854" s="14"/>
      <c r="FLN854" s="14"/>
      <c r="FLO854" s="14"/>
      <c r="FLP854" s="14"/>
      <c r="FLQ854" s="14"/>
      <c r="FLR854" s="14"/>
      <c r="FLS854" s="14"/>
      <c r="FLT854" s="14"/>
      <c r="FLU854" s="14"/>
      <c r="FLV854" s="14"/>
      <c r="FLW854" s="14"/>
      <c r="FLX854" s="14"/>
      <c r="FLY854" s="14"/>
      <c r="FLZ854" s="14"/>
      <c r="FMA854" s="14"/>
      <c r="FMB854" s="14"/>
      <c r="FMC854" s="14"/>
      <c r="FMD854" s="14"/>
      <c r="FME854" s="14"/>
      <c r="FMF854" s="14"/>
      <c r="FMG854" s="14"/>
      <c r="FMH854" s="14"/>
      <c r="FMI854" s="14"/>
      <c r="FMJ854" s="14"/>
      <c r="FMK854" s="14"/>
      <c r="FML854" s="14"/>
      <c r="FMM854" s="14"/>
      <c r="FMN854" s="14"/>
      <c r="FMO854" s="14"/>
      <c r="FMP854" s="14"/>
      <c r="FMQ854" s="14"/>
      <c r="FMR854" s="14"/>
      <c r="FMS854" s="14"/>
      <c r="FMT854" s="14"/>
      <c r="FMU854" s="14"/>
      <c r="FMV854" s="14"/>
      <c r="FMW854" s="14"/>
      <c r="FMX854" s="14"/>
      <c r="FMY854" s="14"/>
      <c r="FMZ854" s="14"/>
      <c r="FNA854" s="14"/>
      <c r="FNB854" s="14"/>
      <c r="FNC854" s="14"/>
      <c r="FND854" s="14"/>
      <c r="FNE854" s="14"/>
      <c r="FNF854" s="14"/>
      <c r="FNG854" s="14"/>
      <c r="FNH854" s="14"/>
      <c r="FNI854" s="14"/>
      <c r="FNJ854" s="14"/>
      <c r="FNK854" s="14"/>
      <c r="FNL854" s="14"/>
      <c r="FNM854" s="14"/>
      <c r="FNN854" s="14"/>
      <c r="FNO854" s="14"/>
      <c r="FNP854" s="14"/>
      <c r="FNQ854" s="14"/>
      <c r="FNR854" s="14"/>
      <c r="FNS854" s="14"/>
      <c r="FNT854" s="14"/>
      <c r="FNU854" s="14"/>
      <c r="FNV854" s="14"/>
      <c r="FNW854" s="14"/>
      <c r="FNX854" s="14"/>
      <c r="FNY854" s="14"/>
      <c r="FNZ854" s="14"/>
      <c r="FOA854" s="14"/>
      <c r="FOB854" s="14"/>
      <c r="FOC854" s="14"/>
      <c r="FOD854" s="14"/>
      <c r="FOE854" s="14"/>
      <c r="FOF854" s="14"/>
      <c r="FOG854" s="14"/>
      <c r="FOH854" s="14"/>
      <c r="FOI854" s="14"/>
      <c r="FOJ854" s="14"/>
      <c r="FOK854" s="14"/>
      <c r="FOL854" s="14"/>
      <c r="FOM854" s="14"/>
      <c r="FON854" s="14"/>
      <c r="FOO854" s="14"/>
      <c r="FOP854" s="14"/>
      <c r="FOQ854" s="14"/>
      <c r="FOR854" s="14"/>
      <c r="FOS854" s="14"/>
      <c r="FOT854" s="14"/>
      <c r="FOU854" s="14"/>
      <c r="FOV854" s="14"/>
      <c r="FOW854" s="14"/>
      <c r="FOX854" s="14"/>
      <c r="FOY854" s="14"/>
      <c r="FOZ854" s="14"/>
      <c r="FPA854" s="14"/>
      <c r="FPB854" s="14"/>
      <c r="FPC854" s="14"/>
      <c r="FPD854" s="14"/>
      <c r="FPE854" s="14"/>
      <c r="FPF854" s="14"/>
      <c r="FPG854" s="14"/>
      <c r="FPH854" s="14"/>
      <c r="FPI854" s="14"/>
      <c r="FPJ854" s="14"/>
      <c r="FPK854" s="14"/>
      <c r="FPL854" s="14"/>
      <c r="FPM854" s="14"/>
      <c r="FPN854" s="14"/>
      <c r="FPO854" s="14"/>
      <c r="FPP854" s="14"/>
      <c r="FPQ854" s="14"/>
      <c r="FPR854" s="14"/>
      <c r="FPS854" s="14"/>
      <c r="FPT854" s="14"/>
      <c r="FPU854" s="14"/>
      <c r="FPV854" s="14"/>
      <c r="FPW854" s="14"/>
      <c r="FPX854" s="14"/>
      <c r="FPY854" s="14"/>
      <c r="FPZ854" s="14"/>
      <c r="FQA854" s="14"/>
      <c r="FQB854" s="14"/>
      <c r="FQC854" s="14"/>
      <c r="FQD854" s="14"/>
      <c r="FQE854" s="14"/>
      <c r="FQF854" s="14"/>
      <c r="FQG854" s="14"/>
      <c r="FQH854" s="14"/>
      <c r="FQI854" s="14"/>
      <c r="FQJ854" s="14"/>
      <c r="FQK854" s="14"/>
      <c r="FQL854" s="14"/>
      <c r="FQM854" s="14"/>
      <c r="FQN854" s="14"/>
      <c r="FQO854" s="14"/>
      <c r="FQP854" s="14"/>
      <c r="FQQ854" s="14"/>
      <c r="FQR854" s="14"/>
      <c r="FQS854" s="14"/>
      <c r="FQT854" s="14"/>
      <c r="FQU854" s="14"/>
      <c r="FQV854" s="14"/>
      <c r="FQW854" s="14"/>
      <c r="FQX854" s="14"/>
      <c r="FQY854" s="14"/>
      <c r="FQZ854" s="14"/>
      <c r="FRA854" s="14"/>
      <c r="FRB854" s="14"/>
      <c r="FRC854" s="14"/>
      <c r="FRD854" s="14"/>
      <c r="FRE854" s="14"/>
      <c r="FRF854" s="14"/>
      <c r="FRG854" s="14"/>
      <c r="FRH854" s="14"/>
      <c r="FRI854" s="14"/>
      <c r="FRJ854" s="14"/>
      <c r="FRK854" s="14"/>
      <c r="FRL854" s="14"/>
      <c r="FRM854" s="14"/>
      <c r="FRN854" s="14"/>
      <c r="FRO854" s="14"/>
      <c r="FRP854" s="14"/>
      <c r="FRQ854" s="14"/>
      <c r="FRR854" s="14"/>
      <c r="FRS854" s="14"/>
      <c r="FRT854" s="14"/>
      <c r="FRU854" s="14"/>
      <c r="FRV854" s="14"/>
      <c r="FRW854" s="14"/>
      <c r="FRX854" s="14"/>
      <c r="FRY854" s="14"/>
      <c r="FRZ854" s="14"/>
      <c r="FSA854" s="14"/>
      <c r="FSB854" s="14"/>
      <c r="FSC854" s="14"/>
      <c r="FSD854" s="14"/>
      <c r="FSE854" s="14"/>
      <c r="FSF854" s="14"/>
      <c r="FSG854" s="14"/>
      <c r="FSH854" s="14"/>
      <c r="FSI854" s="14"/>
      <c r="FSJ854" s="14"/>
      <c r="FSK854" s="14"/>
      <c r="FSL854" s="14"/>
      <c r="FSM854" s="14"/>
      <c r="FSN854" s="14"/>
      <c r="FSO854" s="14"/>
      <c r="FSP854" s="14"/>
      <c r="FSQ854" s="14"/>
      <c r="FSR854" s="14"/>
      <c r="FSS854" s="14"/>
      <c r="FST854" s="14"/>
      <c r="FSU854" s="14"/>
      <c r="FSV854" s="14"/>
      <c r="FSW854" s="14"/>
      <c r="FSX854" s="14"/>
      <c r="FSY854" s="14"/>
      <c r="FSZ854" s="14"/>
      <c r="FTA854" s="14"/>
      <c r="FTB854" s="14"/>
      <c r="FTC854" s="14"/>
      <c r="FTD854" s="14"/>
      <c r="FTE854" s="14"/>
      <c r="FTF854" s="14"/>
      <c r="FTG854" s="14"/>
      <c r="FTH854" s="14"/>
      <c r="FTI854" s="14"/>
      <c r="FTJ854" s="14"/>
      <c r="FTK854" s="14"/>
      <c r="FTL854" s="14"/>
      <c r="FTM854" s="14"/>
      <c r="FTN854" s="14"/>
      <c r="FTO854" s="14"/>
      <c r="FTP854" s="14"/>
      <c r="FTQ854" s="14"/>
      <c r="FTR854" s="14"/>
      <c r="FTS854" s="14"/>
      <c r="FTT854" s="14"/>
      <c r="FTU854" s="14"/>
      <c r="FTV854" s="14"/>
      <c r="FTW854" s="14"/>
      <c r="FTX854" s="14"/>
      <c r="FTY854" s="14"/>
      <c r="FTZ854" s="14"/>
      <c r="FUA854" s="14"/>
      <c r="FUB854" s="14"/>
      <c r="FUC854" s="14"/>
      <c r="FUD854" s="14"/>
      <c r="FUE854" s="14"/>
      <c r="FUF854" s="14"/>
      <c r="FUG854" s="14"/>
      <c r="FUH854" s="14"/>
      <c r="FUI854" s="14"/>
      <c r="FUJ854" s="14"/>
      <c r="FUK854" s="14"/>
      <c r="FUL854" s="14"/>
      <c r="FUM854" s="14"/>
      <c r="FUN854" s="14"/>
      <c r="FUO854" s="14"/>
      <c r="FUP854" s="14"/>
      <c r="FUQ854" s="14"/>
      <c r="FUR854" s="14"/>
      <c r="FUS854" s="14"/>
      <c r="FUT854" s="14"/>
      <c r="FUU854" s="14"/>
      <c r="FUV854" s="14"/>
      <c r="FUW854" s="14"/>
      <c r="FUX854" s="14"/>
      <c r="FUY854" s="14"/>
      <c r="FUZ854" s="14"/>
      <c r="FVA854" s="14"/>
      <c r="FVB854" s="14"/>
      <c r="FVC854" s="14"/>
      <c r="FVD854" s="14"/>
      <c r="FVE854" s="14"/>
      <c r="FVF854" s="14"/>
      <c r="FVG854" s="14"/>
      <c r="FVH854" s="14"/>
      <c r="FVI854" s="14"/>
      <c r="FVJ854" s="14"/>
      <c r="FVK854" s="14"/>
      <c r="FVL854" s="14"/>
      <c r="FVM854" s="14"/>
      <c r="FVN854" s="14"/>
      <c r="FVO854" s="14"/>
      <c r="FVP854" s="14"/>
      <c r="FVQ854" s="14"/>
      <c r="FVR854" s="14"/>
      <c r="FVS854" s="14"/>
      <c r="FVT854" s="14"/>
      <c r="FVU854" s="14"/>
      <c r="FVV854" s="14"/>
      <c r="FVW854" s="14"/>
      <c r="FVX854" s="14"/>
      <c r="FVY854" s="14"/>
      <c r="FVZ854" s="14"/>
      <c r="FWA854" s="14"/>
      <c r="FWB854" s="14"/>
      <c r="FWC854" s="14"/>
      <c r="FWD854" s="14"/>
      <c r="FWE854" s="14"/>
      <c r="FWF854" s="14"/>
      <c r="FWG854" s="14"/>
      <c r="FWH854" s="14"/>
      <c r="FWI854" s="14"/>
      <c r="FWJ854" s="14"/>
      <c r="FWK854" s="14"/>
      <c r="FWL854" s="14"/>
      <c r="FWM854" s="14"/>
      <c r="FWN854" s="14"/>
      <c r="FWO854" s="14"/>
      <c r="FWP854" s="14"/>
      <c r="FWQ854" s="14"/>
      <c r="FWR854" s="14"/>
      <c r="FWS854" s="14"/>
      <c r="FWT854" s="14"/>
      <c r="FWU854" s="14"/>
      <c r="FWV854" s="14"/>
      <c r="FWW854" s="14"/>
      <c r="FWX854" s="14"/>
      <c r="FWY854" s="14"/>
      <c r="FWZ854" s="14"/>
      <c r="FXA854" s="14"/>
      <c r="FXB854" s="14"/>
      <c r="FXC854" s="14"/>
      <c r="FXD854" s="14"/>
      <c r="FXE854" s="14"/>
      <c r="FXF854" s="14"/>
      <c r="FXG854" s="14"/>
      <c r="FXH854" s="14"/>
      <c r="FXI854" s="14"/>
      <c r="FXJ854" s="14"/>
      <c r="FXK854" s="14"/>
      <c r="FXL854" s="14"/>
      <c r="FXM854" s="14"/>
      <c r="FXN854" s="14"/>
      <c r="FXO854" s="14"/>
      <c r="FXP854" s="14"/>
      <c r="FXQ854" s="14"/>
      <c r="FXR854" s="14"/>
      <c r="FXS854" s="14"/>
      <c r="FXT854" s="14"/>
      <c r="FXU854" s="14"/>
      <c r="FXV854" s="14"/>
      <c r="FXW854" s="14"/>
      <c r="FXX854" s="14"/>
      <c r="FXY854" s="14"/>
      <c r="FXZ854" s="14"/>
      <c r="FYA854" s="14"/>
      <c r="FYB854" s="14"/>
      <c r="FYC854" s="14"/>
      <c r="FYD854" s="14"/>
      <c r="FYE854" s="14"/>
      <c r="FYF854" s="14"/>
      <c r="FYG854" s="14"/>
      <c r="FYH854" s="14"/>
      <c r="FYI854" s="14"/>
      <c r="FYJ854" s="14"/>
      <c r="FYK854" s="14"/>
      <c r="FYL854" s="14"/>
      <c r="FYM854" s="14"/>
      <c r="FYN854" s="14"/>
      <c r="FYO854" s="14"/>
      <c r="FYP854" s="14"/>
      <c r="FYQ854" s="14"/>
      <c r="FYR854" s="14"/>
      <c r="FYS854" s="14"/>
      <c r="FYT854" s="14"/>
      <c r="FYU854" s="14"/>
      <c r="FYV854" s="14"/>
      <c r="FYW854" s="14"/>
      <c r="FYX854" s="14"/>
      <c r="FYY854" s="14"/>
      <c r="FYZ854" s="14"/>
      <c r="FZA854" s="14"/>
      <c r="FZB854" s="14"/>
      <c r="FZC854" s="14"/>
      <c r="FZD854" s="14"/>
      <c r="FZE854" s="14"/>
      <c r="FZF854" s="14"/>
      <c r="FZG854" s="14"/>
      <c r="FZH854" s="14"/>
      <c r="FZI854" s="14"/>
      <c r="FZJ854" s="14"/>
      <c r="FZK854" s="14"/>
      <c r="FZL854" s="14"/>
      <c r="FZM854" s="14"/>
      <c r="FZN854" s="14"/>
      <c r="FZO854" s="14"/>
      <c r="FZP854" s="14"/>
      <c r="FZQ854" s="14"/>
      <c r="FZR854" s="14"/>
      <c r="FZS854" s="14"/>
      <c r="FZT854" s="14"/>
      <c r="FZU854" s="14"/>
      <c r="FZV854" s="14"/>
      <c r="FZW854" s="14"/>
      <c r="FZX854" s="14"/>
      <c r="FZY854" s="14"/>
      <c r="FZZ854" s="14"/>
      <c r="GAA854" s="14"/>
      <c r="GAB854" s="14"/>
      <c r="GAC854" s="14"/>
      <c r="GAD854" s="14"/>
      <c r="GAE854" s="14"/>
      <c r="GAF854" s="14"/>
      <c r="GAG854" s="14"/>
      <c r="GAH854" s="14"/>
      <c r="GAI854" s="14"/>
      <c r="GAJ854" s="14"/>
      <c r="GAK854" s="14"/>
      <c r="GAL854" s="14"/>
      <c r="GAM854" s="14"/>
      <c r="GAN854" s="14"/>
      <c r="GAO854" s="14"/>
      <c r="GAP854" s="14"/>
      <c r="GAQ854" s="14"/>
      <c r="GAR854" s="14"/>
      <c r="GAS854" s="14"/>
      <c r="GAT854" s="14"/>
      <c r="GAU854" s="14"/>
      <c r="GAV854" s="14"/>
      <c r="GAW854" s="14"/>
      <c r="GAX854" s="14"/>
      <c r="GAY854" s="14"/>
      <c r="GAZ854" s="14"/>
      <c r="GBA854" s="14"/>
      <c r="GBB854" s="14"/>
      <c r="GBC854" s="14"/>
      <c r="GBD854" s="14"/>
      <c r="GBE854" s="14"/>
      <c r="GBF854" s="14"/>
      <c r="GBG854" s="14"/>
      <c r="GBH854" s="14"/>
      <c r="GBI854" s="14"/>
      <c r="GBJ854" s="14"/>
      <c r="GBK854" s="14"/>
      <c r="GBL854" s="14"/>
      <c r="GBM854" s="14"/>
      <c r="GBN854" s="14"/>
      <c r="GBO854" s="14"/>
      <c r="GBP854" s="14"/>
      <c r="GBQ854" s="14"/>
      <c r="GBR854" s="14"/>
      <c r="GBS854" s="14"/>
      <c r="GBT854" s="14"/>
      <c r="GBU854" s="14"/>
      <c r="GBV854" s="14"/>
      <c r="GBW854" s="14"/>
      <c r="GBX854" s="14"/>
      <c r="GBY854" s="14"/>
      <c r="GBZ854" s="14"/>
      <c r="GCA854" s="14"/>
      <c r="GCB854" s="14"/>
      <c r="GCC854" s="14"/>
      <c r="GCD854" s="14"/>
      <c r="GCE854" s="14"/>
      <c r="GCF854" s="14"/>
      <c r="GCG854" s="14"/>
      <c r="GCH854" s="14"/>
      <c r="GCI854" s="14"/>
      <c r="GCJ854" s="14"/>
      <c r="GCK854" s="14"/>
      <c r="GCL854" s="14"/>
      <c r="GCM854" s="14"/>
      <c r="GCN854" s="14"/>
      <c r="GCO854" s="14"/>
      <c r="GCP854" s="14"/>
      <c r="GCQ854" s="14"/>
      <c r="GCR854" s="14"/>
      <c r="GCS854" s="14"/>
      <c r="GCT854" s="14"/>
      <c r="GCU854" s="14"/>
      <c r="GCV854" s="14"/>
      <c r="GCW854" s="14"/>
      <c r="GCX854" s="14"/>
      <c r="GCY854" s="14"/>
      <c r="GCZ854" s="14"/>
      <c r="GDA854" s="14"/>
      <c r="GDB854" s="14"/>
      <c r="GDC854" s="14"/>
      <c r="GDD854" s="14"/>
      <c r="GDE854" s="14"/>
      <c r="GDF854" s="14"/>
      <c r="GDG854" s="14"/>
      <c r="GDH854" s="14"/>
      <c r="GDI854" s="14"/>
      <c r="GDJ854" s="14"/>
      <c r="GDK854" s="14"/>
      <c r="GDL854" s="14"/>
      <c r="GDM854" s="14"/>
      <c r="GDN854" s="14"/>
      <c r="GDO854" s="14"/>
      <c r="GDP854" s="14"/>
      <c r="GDQ854" s="14"/>
      <c r="GDR854" s="14"/>
      <c r="GDS854" s="14"/>
      <c r="GDT854" s="14"/>
      <c r="GDU854" s="14"/>
      <c r="GDV854" s="14"/>
      <c r="GDW854" s="14"/>
      <c r="GDX854" s="14"/>
      <c r="GDY854" s="14"/>
      <c r="GDZ854" s="14"/>
      <c r="GEA854" s="14"/>
      <c r="GEB854" s="14"/>
      <c r="GEC854" s="14"/>
      <c r="GED854" s="14"/>
      <c r="GEE854" s="14"/>
      <c r="GEF854" s="14"/>
      <c r="GEG854" s="14"/>
      <c r="GEH854" s="14"/>
      <c r="GEI854" s="14"/>
      <c r="GEJ854" s="14"/>
      <c r="GEK854" s="14"/>
      <c r="GEL854" s="14"/>
      <c r="GEM854" s="14"/>
      <c r="GEN854" s="14"/>
      <c r="GEO854" s="14"/>
      <c r="GEP854" s="14"/>
      <c r="GEQ854" s="14"/>
      <c r="GER854" s="14"/>
      <c r="GES854" s="14"/>
      <c r="GET854" s="14"/>
      <c r="GEU854" s="14"/>
      <c r="GEV854" s="14"/>
      <c r="GEW854" s="14"/>
      <c r="GEX854" s="14"/>
      <c r="GEY854" s="14"/>
      <c r="GEZ854" s="14"/>
      <c r="GFA854" s="14"/>
      <c r="GFB854" s="14"/>
      <c r="GFC854" s="14"/>
      <c r="GFD854" s="14"/>
      <c r="GFE854" s="14"/>
      <c r="GFF854" s="14"/>
      <c r="GFG854" s="14"/>
      <c r="GFH854" s="14"/>
      <c r="GFI854" s="14"/>
      <c r="GFJ854" s="14"/>
      <c r="GFK854" s="14"/>
      <c r="GFL854" s="14"/>
      <c r="GFM854" s="14"/>
      <c r="GFN854" s="14"/>
      <c r="GFO854" s="14"/>
      <c r="GFP854" s="14"/>
      <c r="GFQ854" s="14"/>
      <c r="GFR854" s="14"/>
      <c r="GFS854" s="14"/>
      <c r="GFT854" s="14"/>
      <c r="GFU854" s="14"/>
      <c r="GFV854" s="14"/>
      <c r="GFW854" s="14"/>
      <c r="GFX854" s="14"/>
      <c r="GFY854" s="14"/>
      <c r="GFZ854" s="14"/>
      <c r="GGA854" s="14"/>
      <c r="GGB854" s="14"/>
      <c r="GGC854" s="14"/>
      <c r="GGD854" s="14"/>
      <c r="GGE854" s="14"/>
      <c r="GGF854" s="14"/>
      <c r="GGG854" s="14"/>
      <c r="GGH854" s="14"/>
      <c r="GGI854" s="14"/>
      <c r="GGJ854" s="14"/>
      <c r="GGK854" s="14"/>
      <c r="GGL854" s="14"/>
      <c r="GGM854" s="14"/>
      <c r="GGN854" s="14"/>
      <c r="GGO854" s="14"/>
      <c r="GGP854" s="14"/>
      <c r="GGQ854" s="14"/>
      <c r="GGR854" s="14"/>
      <c r="GGS854" s="14"/>
      <c r="GGT854" s="14"/>
      <c r="GGU854" s="14"/>
      <c r="GGV854" s="14"/>
      <c r="GGW854" s="14"/>
      <c r="GGX854" s="14"/>
      <c r="GGY854" s="14"/>
      <c r="GGZ854" s="14"/>
      <c r="GHA854" s="14"/>
      <c r="GHB854" s="14"/>
      <c r="GHC854" s="14"/>
      <c r="GHD854" s="14"/>
      <c r="GHE854" s="14"/>
      <c r="GHF854" s="14"/>
      <c r="GHG854" s="14"/>
      <c r="GHH854" s="14"/>
      <c r="GHI854" s="14"/>
      <c r="GHJ854" s="14"/>
      <c r="GHK854" s="14"/>
      <c r="GHL854" s="14"/>
      <c r="GHM854" s="14"/>
      <c r="GHN854" s="14"/>
      <c r="GHO854" s="14"/>
      <c r="GHP854" s="14"/>
      <c r="GHQ854" s="14"/>
      <c r="GHR854" s="14"/>
      <c r="GHS854" s="14"/>
      <c r="GHT854" s="14"/>
      <c r="GHU854" s="14"/>
      <c r="GHV854" s="14"/>
      <c r="GHW854" s="14"/>
      <c r="GHX854" s="14"/>
      <c r="GHY854" s="14"/>
      <c r="GHZ854" s="14"/>
      <c r="GIA854" s="14"/>
      <c r="GIB854" s="14"/>
      <c r="GIC854" s="14"/>
      <c r="GID854" s="14"/>
      <c r="GIE854" s="14"/>
      <c r="GIF854" s="14"/>
      <c r="GIG854" s="14"/>
      <c r="GIH854" s="14"/>
      <c r="GII854" s="14"/>
      <c r="GIJ854" s="14"/>
      <c r="GIK854" s="14"/>
      <c r="GIL854" s="14"/>
      <c r="GIM854" s="14"/>
      <c r="GIN854" s="14"/>
      <c r="GIO854" s="14"/>
      <c r="GIP854" s="14"/>
      <c r="GIQ854" s="14"/>
      <c r="GIR854" s="14"/>
      <c r="GIS854" s="14"/>
      <c r="GIT854" s="14"/>
      <c r="GIU854" s="14"/>
      <c r="GIV854" s="14"/>
      <c r="GIW854" s="14"/>
      <c r="GIX854" s="14"/>
      <c r="GIY854" s="14"/>
      <c r="GIZ854" s="14"/>
      <c r="GJA854" s="14"/>
      <c r="GJB854" s="14"/>
      <c r="GJC854" s="14"/>
      <c r="GJD854" s="14"/>
      <c r="GJE854" s="14"/>
      <c r="GJF854" s="14"/>
      <c r="GJG854" s="14"/>
      <c r="GJH854" s="14"/>
      <c r="GJI854" s="14"/>
      <c r="GJJ854" s="14"/>
      <c r="GJK854" s="14"/>
      <c r="GJL854" s="14"/>
      <c r="GJM854" s="14"/>
      <c r="GJN854" s="14"/>
      <c r="GJO854" s="14"/>
      <c r="GJP854" s="14"/>
      <c r="GJQ854" s="14"/>
      <c r="GJR854" s="14"/>
      <c r="GJS854" s="14"/>
      <c r="GJT854" s="14"/>
      <c r="GJU854" s="14"/>
      <c r="GJV854" s="14"/>
      <c r="GJW854" s="14"/>
      <c r="GJX854" s="14"/>
      <c r="GJY854" s="14"/>
      <c r="GJZ854" s="14"/>
      <c r="GKA854" s="14"/>
      <c r="GKB854" s="14"/>
      <c r="GKC854" s="14"/>
      <c r="GKD854" s="14"/>
      <c r="GKE854" s="14"/>
      <c r="GKF854" s="14"/>
      <c r="GKG854" s="14"/>
      <c r="GKH854" s="14"/>
      <c r="GKI854" s="14"/>
      <c r="GKJ854" s="14"/>
      <c r="GKK854" s="14"/>
      <c r="GKL854" s="14"/>
      <c r="GKM854" s="14"/>
      <c r="GKN854" s="14"/>
      <c r="GKO854" s="14"/>
      <c r="GKP854" s="14"/>
      <c r="GKQ854" s="14"/>
      <c r="GKR854" s="14"/>
      <c r="GKS854" s="14"/>
      <c r="GKT854" s="14"/>
      <c r="GKU854" s="14"/>
      <c r="GKV854" s="14"/>
      <c r="GKW854" s="14"/>
      <c r="GKX854" s="14"/>
      <c r="GKY854" s="14"/>
      <c r="GKZ854" s="14"/>
      <c r="GLA854" s="14"/>
      <c r="GLB854" s="14"/>
      <c r="GLC854" s="14"/>
      <c r="GLD854" s="14"/>
      <c r="GLE854" s="14"/>
      <c r="GLF854" s="14"/>
      <c r="GLG854" s="14"/>
      <c r="GLH854" s="14"/>
      <c r="GLI854" s="14"/>
      <c r="GLJ854" s="14"/>
      <c r="GLK854" s="14"/>
      <c r="GLL854" s="14"/>
      <c r="GLM854" s="14"/>
      <c r="GLN854" s="14"/>
      <c r="GLO854" s="14"/>
      <c r="GLP854" s="14"/>
      <c r="GLQ854" s="14"/>
      <c r="GLR854" s="14"/>
      <c r="GLS854" s="14"/>
      <c r="GLT854" s="14"/>
      <c r="GLU854" s="14"/>
      <c r="GLV854" s="14"/>
      <c r="GLW854" s="14"/>
      <c r="GLX854" s="14"/>
      <c r="GLY854" s="14"/>
      <c r="GLZ854" s="14"/>
      <c r="GMA854" s="14"/>
      <c r="GMB854" s="14"/>
      <c r="GMC854" s="14"/>
      <c r="GMD854" s="14"/>
      <c r="GME854" s="14"/>
      <c r="GMF854" s="14"/>
      <c r="GMG854" s="14"/>
      <c r="GMH854" s="14"/>
      <c r="GMI854" s="14"/>
      <c r="GMJ854" s="14"/>
      <c r="GMK854" s="14"/>
      <c r="GML854" s="14"/>
      <c r="GMM854" s="14"/>
      <c r="GMN854" s="14"/>
      <c r="GMO854" s="14"/>
      <c r="GMP854" s="14"/>
      <c r="GMQ854" s="14"/>
      <c r="GMR854" s="14"/>
      <c r="GMS854" s="14"/>
      <c r="GMT854" s="14"/>
      <c r="GMU854" s="14"/>
      <c r="GMV854" s="14"/>
      <c r="GMW854" s="14"/>
      <c r="GMX854" s="14"/>
      <c r="GMY854" s="14"/>
      <c r="GMZ854" s="14"/>
      <c r="GNA854" s="14"/>
      <c r="GNB854" s="14"/>
      <c r="GNC854" s="14"/>
      <c r="GND854" s="14"/>
      <c r="GNE854" s="14"/>
      <c r="GNF854" s="14"/>
      <c r="GNG854" s="14"/>
      <c r="GNH854" s="14"/>
      <c r="GNI854" s="14"/>
      <c r="GNJ854" s="14"/>
      <c r="GNK854" s="14"/>
      <c r="GNL854" s="14"/>
      <c r="GNM854" s="14"/>
      <c r="GNN854" s="14"/>
      <c r="GNO854" s="14"/>
      <c r="GNP854" s="14"/>
      <c r="GNQ854" s="14"/>
      <c r="GNR854" s="14"/>
      <c r="GNS854" s="14"/>
      <c r="GNT854" s="14"/>
      <c r="GNU854" s="14"/>
      <c r="GNV854" s="14"/>
      <c r="GNW854" s="14"/>
      <c r="GNX854" s="14"/>
      <c r="GNY854" s="14"/>
      <c r="GNZ854" s="14"/>
      <c r="GOA854" s="14"/>
      <c r="GOB854" s="14"/>
      <c r="GOC854" s="14"/>
      <c r="GOD854" s="14"/>
      <c r="GOE854" s="14"/>
      <c r="GOF854" s="14"/>
      <c r="GOG854" s="14"/>
      <c r="GOH854" s="14"/>
      <c r="GOI854" s="14"/>
      <c r="GOJ854" s="14"/>
      <c r="GOK854" s="14"/>
      <c r="GOL854" s="14"/>
      <c r="GOM854" s="14"/>
      <c r="GON854" s="14"/>
      <c r="GOO854" s="14"/>
      <c r="GOP854" s="14"/>
      <c r="GOQ854" s="14"/>
      <c r="GOR854" s="14"/>
      <c r="GOS854" s="14"/>
      <c r="GOT854" s="14"/>
      <c r="GOU854" s="14"/>
      <c r="GOV854" s="14"/>
      <c r="GOW854" s="14"/>
      <c r="GOX854" s="14"/>
      <c r="GOY854" s="14"/>
      <c r="GOZ854" s="14"/>
      <c r="GPA854" s="14"/>
      <c r="GPB854" s="14"/>
      <c r="GPC854" s="14"/>
      <c r="GPD854" s="14"/>
      <c r="GPE854" s="14"/>
      <c r="GPF854" s="14"/>
      <c r="GPG854" s="14"/>
      <c r="GPH854" s="14"/>
      <c r="GPI854" s="14"/>
      <c r="GPJ854" s="14"/>
      <c r="GPK854" s="14"/>
      <c r="GPL854" s="14"/>
      <c r="GPM854" s="14"/>
      <c r="GPN854" s="14"/>
      <c r="GPO854" s="14"/>
      <c r="GPP854" s="14"/>
      <c r="GPQ854" s="14"/>
      <c r="GPR854" s="14"/>
      <c r="GPS854" s="14"/>
      <c r="GPT854" s="14"/>
      <c r="GPU854" s="14"/>
      <c r="GPV854" s="14"/>
      <c r="GPW854" s="14"/>
      <c r="GPX854" s="14"/>
      <c r="GPY854" s="14"/>
      <c r="GPZ854" s="14"/>
      <c r="GQA854" s="14"/>
      <c r="GQB854" s="14"/>
      <c r="GQC854" s="14"/>
      <c r="GQD854" s="14"/>
      <c r="GQE854" s="14"/>
      <c r="GQF854" s="14"/>
      <c r="GQG854" s="14"/>
      <c r="GQH854" s="14"/>
      <c r="GQI854" s="14"/>
      <c r="GQJ854" s="14"/>
      <c r="GQK854" s="14"/>
      <c r="GQL854" s="14"/>
      <c r="GQM854" s="14"/>
      <c r="GQN854" s="14"/>
      <c r="GQO854" s="14"/>
      <c r="GQP854" s="14"/>
      <c r="GQQ854" s="14"/>
      <c r="GQR854" s="14"/>
      <c r="GQS854" s="14"/>
      <c r="GQT854" s="14"/>
      <c r="GQU854" s="14"/>
      <c r="GQV854" s="14"/>
      <c r="GQW854" s="14"/>
      <c r="GQX854" s="14"/>
      <c r="GQY854" s="14"/>
      <c r="GQZ854" s="14"/>
      <c r="GRA854" s="14"/>
      <c r="GRB854" s="14"/>
      <c r="GRC854" s="14"/>
      <c r="GRD854" s="14"/>
      <c r="GRE854" s="14"/>
      <c r="GRF854" s="14"/>
      <c r="GRG854" s="14"/>
      <c r="GRH854" s="14"/>
      <c r="GRI854" s="14"/>
      <c r="GRJ854" s="14"/>
      <c r="GRK854" s="14"/>
      <c r="GRL854" s="14"/>
      <c r="GRM854" s="14"/>
      <c r="GRN854" s="14"/>
      <c r="GRO854" s="14"/>
      <c r="GRP854" s="14"/>
      <c r="GRQ854" s="14"/>
      <c r="GRR854" s="14"/>
      <c r="GRS854" s="14"/>
      <c r="GRT854" s="14"/>
      <c r="GRU854" s="14"/>
      <c r="GRV854" s="14"/>
      <c r="GRW854" s="14"/>
      <c r="GRX854" s="14"/>
      <c r="GRY854" s="14"/>
      <c r="GRZ854" s="14"/>
      <c r="GSA854" s="14"/>
      <c r="GSB854" s="14"/>
      <c r="GSC854" s="14"/>
      <c r="GSD854" s="14"/>
      <c r="GSE854" s="14"/>
      <c r="GSF854" s="14"/>
      <c r="GSG854" s="14"/>
      <c r="GSH854" s="14"/>
      <c r="GSI854" s="14"/>
      <c r="GSJ854" s="14"/>
      <c r="GSK854" s="14"/>
      <c r="GSL854" s="14"/>
      <c r="GSM854" s="14"/>
      <c r="GSN854" s="14"/>
      <c r="GSO854" s="14"/>
      <c r="GSP854" s="14"/>
      <c r="GSQ854" s="14"/>
      <c r="GSR854" s="14"/>
      <c r="GSS854" s="14"/>
      <c r="GST854" s="14"/>
      <c r="GSU854" s="14"/>
      <c r="GSV854" s="14"/>
      <c r="GSW854" s="14"/>
      <c r="GSX854" s="14"/>
      <c r="GSY854" s="14"/>
      <c r="GSZ854" s="14"/>
      <c r="GTA854" s="14"/>
      <c r="GTB854" s="14"/>
      <c r="GTC854" s="14"/>
      <c r="GTD854" s="14"/>
      <c r="GTE854" s="14"/>
      <c r="GTF854" s="14"/>
      <c r="GTG854" s="14"/>
      <c r="GTH854" s="14"/>
      <c r="GTI854" s="14"/>
      <c r="GTJ854" s="14"/>
      <c r="GTK854" s="14"/>
      <c r="GTL854" s="14"/>
      <c r="GTM854" s="14"/>
      <c r="GTN854" s="14"/>
      <c r="GTO854" s="14"/>
      <c r="GTP854" s="14"/>
      <c r="GTQ854" s="14"/>
      <c r="GTR854" s="14"/>
      <c r="GTS854" s="14"/>
      <c r="GTT854" s="14"/>
      <c r="GTU854" s="14"/>
      <c r="GTV854" s="14"/>
      <c r="GTW854" s="14"/>
      <c r="GTX854" s="14"/>
      <c r="GTY854" s="14"/>
      <c r="GTZ854" s="14"/>
      <c r="GUA854" s="14"/>
      <c r="GUB854" s="14"/>
      <c r="GUC854" s="14"/>
      <c r="GUD854" s="14"/>
      <c r="GUE854" s="14"/>
      <c r="GUF854" s="14"/>
      <c r="GUG854" s="14"/>
      <c r="GUH854" s="14"/>
      <c r="GUI854" s="14"/>
      <c r="GUJ854" s="14"/>
      <c r="GUK854" s="14"/>
      <c r="GUL854" s="14"/>
      <c r="GUM854" s="14"/>
      <c r="GUN854" s="14"/>
      <c r="GUO854" s="14"/>
      <c r="GUP854" s="14"/>
      <c r="GUQ854" s="14"/>
      <c r="GUR854" s="14"/>
      <c r="GUS854" s="14"/>
      <c r="GUT854" s="14"/>
      <c r="GUU854" s="14"/>
      <c r="GUV854" s="14"/>
      <c r="GUW854" s="14"/>
      <c r="GUX854" s="14"/>
      <c r="GUY854" s="14"/>
      <c r="GUZ854" s="14"/>
      <c r="GVA854" s="14"/>
      <c r="GVB854" s="14"/>
      <c r="GVC854" s="14"/>
      <c r="GVD854" s="14"/>
      <c r="GVE854" s="14"/>
      <c r="GVF854" s="14"/>
      <c r="GVG854" s="14"/>
      <c r="GVH854" s="14"/>
      <c r="GVI854" s="14"/>
      <c r="GVJ854" s="14"/>
      <c r="GVK854" s="14"/>
      <c r="GVL854" s="14"/>
      <c r="GVM854" s="14"/>
      <c r="GVN854" s="14"/>
      <c r="GVO854" s="14"/>
      <c r="GVP854" s="14"/>
      <c r="GVQ854" s="14"/>
      <c r="GVR854" s="14"/>
      <c r="GVS854" s="14"/>
      <c r="GVT854" s="14"/>
      <c r="GVU854" s="14"/>
      <c r="GVV854" s="14"/>
      <c r="GVW854" s="14"/>
      <c r="GVX854" s="14"/>
      <c r="GVY854" s="14"/>
      <c r="GVZ854" s="14"/>
      <c r="GWA854" s="14"/>
      <c r="GWB854" s="14"/>
      <c r="GWC854" s="14"/>
      <c r="GWD854" s="14"/>
      <c r="GWE854" s="14"/>
      <c r="GWF854" s="14"/>
      <c r="GWG854" s="14"/>
      <c r="GWH854" s="14"/>
      <c r="GWI854" s="14"/>
      <c r="GWJ854" s="14"/>
      <c r="GWK854" s="14"/>
      <c r="GWL854" s="14"/>
      <c r="GWM854" s="14"/>
      <c r="GWN854" s="14"/>
      <c r="GWO854" s="14"/>
      <c r="GWP854" s="14"/>
      <c r="GWQ854" s="14"/>
      <c r="GWR854" s="14"/>
      <c r="GWS854" s="14"/>
      <c r="GWT854" s="14"/>
      <c r="GWU854" s="14"/>
      <c r="GWV854" s="14"/>
      <c r="GWW854" s="14"/>
      <c r="GWX854" s="14"/>
      <c r="GWY854" s="14"/>
      <c r="GWZ854" s="14"/>
      <c r="GXA854" s="14"/>
      <c r="GXB854" s="14"/>
      <c r="GXC854" s="14"/>
      <c r="GXD854" s="14"/>
      <c r="GXE854" s="14"/>
      <c r="GXF854" s="14"/>
      <c r="GXG854" s="14"/>
      <c r="GXH854" s="14"/>
      <c r="GXI854" s="14"/>
      <c r="GXJ854" s="14"/>
      <c r="GXK854" s="14"/>
      <c r="GXL854" s="14"/>
      <c r="GXM854" s="14"/>
      <c r="GXN854" s="14"/>
      <c r="GXO854" s="14"/>
      <c r="GXP854" s="14"/>
      <c r="GXQ854" s="14"/>
      <c r="GXR854" s="14"/>
      <c r="GXS854" s="14"/>
      <c r="GXT854" s="14"/>
      <c r="GXU854" s="14"/>
      <c r="GXV854" s="14"/>
      <c r="GXW854" s="14"/>
      <c r="GXX854" s="14"/>
      <c r="GXY854" s="14"/>
      <c r="GXZ854" s="14"/>
      <c r="GYA854" s="14"/>
      <c r="GYB854" s="14"/>
      <c r="GYC854" s="14"/>
      <c r="GYD854" s="14"/>
      <c r="GYE854" s="14"/>
      <c r="GYF854" s="14"/>
      <c r="GYG854" s="14"/>
      <c r="GYH854" s="14"/>
      <c r="GYI854" s="14"/>
      <c r="GYJ854" s="14"/>
      <c r="GYK854" s="14"/>
      <c r="GYL854" s="14"/>
      <c r="GYM854" s="14"/>
      <c r="GYN854" s="14"/>
      <c r="GYO854" s="14"/>
      <c r="GYP854" s="14"/>
      <c r="GYQ854" s="14"/>
      <c r="GYR854" s="14"/>
      <c r="GYS854" s="14"/>
      <c r="GYT854" s="14"/>
      <c r="GYU854" s="14"/>
      <c r="GYV854" s="14"/>
      <c r="GYW854" s="14"/>
      <c r="GYX854" s="14"/>
      <c r="GYY854" s="14"/>
      <c r="GYZ854" s="14"/>
      <c r="GZA854" s="14"/>
      <c r="GZB854" s="14"/>
      <c r="GZC854" s="14"/>
      <c r="GZD854" s="14"/>
      <c r="GZE854" s="14"/>
      <c r="GZF854" s="14"/>
      <c r="GZG854" s="14"/>
      <c r="GZH854" s="14"/>
      <c r="GZI854" s="14"/>
      <c r="GZJ854" s="14"/>
      <c r="GZK854" s="14"/>
      <c r="GZL854" s="14"/>
      <c r="GZM854" s="14"/>
      <c r="GZN854" s="14"/>
      <c r="GZO854" s="14"/>
      <c r="GZP854" s="14"/>
      <c r="GZQ854" s="14"/>
      <c r="GZR854" s="14"/>
      <c r="GZS854" s="14"/>
      <c r="GZT854" s="14"/>
      <c r="GZU854" s="14"/>
      <c r="GZV854" s="14"/>
      <c r="GZW854" s="14"/>
      <c r="GZX854" s="14"/>
      <c r="GZY854" s="14"/>
      <c r="GZZ854" s="14"/>
      <c r="HAA854" s="14"/>
      <c r="HAB854" s="14"/>
      <c r="HAC854" s="14"/>
      <c r="HAD854" s="14"/>
      <c r="HAE854" s="14"/>
      <c r="HAF854" s="14"/>
      <c r="HAG854" s="14"/>
      <c r="HAH854" s="14"/>
      <c r="HAI854" s="14"/>
      <c r="HAJ854" s="14"/>
      <c r="HAK854" s="14"/>
      <c r="HAL854" s="14"/>
      <c r="HAM854" s="14"/>
      <c r="HAN854" s="14"/>
      <c r="HAO854" s="14"/>
      <c r="HAP854" s="14"/>
      <c r="HAQ854" s="14"/>
      <c r="HAR854" s="14"/>
      <c r="HAS854" s="14"/>
      <c r="HAT854" s="14"/>
      <c r="HAU854" s="14"/>
      <c r="HAV854" s="14"/>
      <c r="HAW854" s="14"/>
      <c r="HAX854" s="14"/>
      <c r="HAY854" s="14"/>
      <c r="HAZ854" s="14"/>
      <c r="HBA854" s="14"/>
      <c r="HBB854" s="14"/>
      <c r="HBC854" s="14"/>
      <c r="HBD854" s="14"/>
      <c r="HBE854" s="14"/>
      <c r="HBF854" s="14"/>
      <c r="HBG854" s="14"/>
      <c r="HBH854" s="14"/>
      <c r="HBI854" s="14"/>
      <c r="HBJ854" s="14"/>
      <c r="HBK854" s="14"/>
      <c r="HBL854" s="14"/>
      <c r="HBM854" s="14"/>
      <c r="HBN854" s="14"/>
      <c r="HBO854" s="14"/>
      <c r="HBP854" s="14"/>
      <c r="HBQ854" s="14"/>
      <c r="HBR854" s="14"/>
      <c r="HBS854" s="14"/>
      <c r="HBT854" s="14"/>
      <c r="HBU854" s="14"/>
      <c r="HBV854" s="14"/>
      <c r="HBW854" s="14"/>
      <c r="HBX854" s="14"/>
      <c r="HBY854" s="14"/>
      <c r="HBZ854" s="14"/>
      <c r="HCA854" s="14"/>
      <c r="HCB854" s="14"/>
      <c r="HCC854" s="14"/>
      <c r="HCD854" s="14"/>
      <c r="HCE854" s="14"/>
      <c r="HCF854" s="14"/>
      <c r="HCG854" s="14"/>
      <c r="HCH854" s="14"/>
      <c r="HCI854" s="14"/>
      <c r="HCJ854" s="14"/>
      <c r="HCK854" s="14"/>
      <c r="HCL854" s="14"/>
      <c r="HCM854" s="14"/>
      <c r="HCN854" s="14"/>
      <c r="HCO854" s="14"/>
      <c r="HCP854" s="14"/>
      <c r="HCQ854" s="14"/>
      <c r="HCR854" s="14"/>
      <c r="HCS854" s="14"/>
      <c r="HCT854" s="14"/>
      <c r="HCU854" s="14"/>
      <c r="HCV854" s="14"/>
      <c r="HCW854" s="14"/>
      <c r="HCX854" s="14"/>
      <c r="HCY854" s="14"/>
      <c r="HCZ854" s="14"/>
      <c r="HDA854" s="14"/>
      <c r="HDB854" s="14"/>
      <c r="HDC854" s="14"/>
      <c r="HDD854" s="14"/>
      <c r="HDE854" s="14"/>
      <c r="HDF854" s="14"/>
      <c r="HDG854" s="14"/>
      <c r="HDH854" s="14"/>
      <c r="HDI854" s="14"/>
      <c r="HDJ854" s="14"/>
      <c r="HDK854" s="14"/>
      <c r="HDL854" s="14"/>
      <c r="HDM854" s="14"/>
      <c r="HDN854" s="14"/>
      <c r="HDO854" s="14"/>
      <c r="HDP854" s="14"/>
      <c r="HDQ854" s="14"/>
      <c r="HDR854" s="14"/>
      <c r="HDS854" s="14"/>
      <c r="HDT854" s="14"/>
      <c r="HDU854" s="14"/>
      <c r="HDV854" s="14"/>
      <c r="HDW854" s="14"/>
      <c r="HDX854" s="14"/>
      <c r="HDY854" s="14"/>
      <c r="HDZ854" s="14"/>
      <c r="HEA854" s="14"/>
      <c r="HEB854" s="14"/>
      <c r="HEC854" s="14"/>
      <c r="HED854" s="14"/>
      <c r="HEE854" s="14"/>
      <c r="HEF854" s="14"/>
      <c r="HEG854" s="14"/>
      <c r="HEH854" s="14"/>
      <c r="HEI854" s="14"/>
      <c r="HEJ854" s="14"/>
      <c r="HEK854" s="14"/>
      <c r="HEL854" s="14"/>
      <c r="HEM854" s="14"/>
      <c r="HEN854" s="14"/>
      <c r="HEO854" s="14"/>
      <c r="HEP854" s="14"/>
      <c r="HEQ854" s="14"/>
      <c r="HER854" s="14"/>
      <c r="HES854" s="14"/>
      <c r="HET854" s="14"/>
      <c r="HEU854" s="14"/>
      <c r="HEV854" s="14"/>
      <c r="HEW854" s="14"/>
      <c r="HEX854" s="14"/>
      <c r="HEY854" s="14"/>
      <c r="HEZ854" s="14"/>
      <c r="HFA854" s="14"/>
      <c r="HFB854" s="14"/>
      <c r="HFC854" s="14"/>
      <c r="HFD854" s="14"/>
      <c r="HFE854" s="14"/>
      <c r="HFF854" s="14"/>
      <c r="HFG854" s="14"/>
      <c r="HFH854" s="14"/>
      <c r="HFI854" s="14"/>
      <c r="HFJ854" s="14"/>
      <c r="HFK854" s="14"/>
      <c r="HFL854" s="14"/>
      <c r="HFM854" s="14"/>
      <c r="HFN854" s="14"/>
      <c r="HFO854" s="14"/>
      <c r="HFP854" s="14"/>
      <c r="HFQ854" s="14"/>
      <c r="HFR854" s="14"/>
      <c r="HFS854" s="14"/>
      <c r="HFT854" s="14"/>
      <c r="HFU854" s="14"/>
      <c r="HFV854" s="14"/>
      <c r="HFW854" s="14"/>
      <c r="HFX854" s="14"/>
      <c r="HFY854" s="14"/>
      <c r="HFZ854" s="14"/>
      <c r="HGA854" s="14"/>
      <c r="HGB854" s="14"/>
      <c r="HGC854" s="14"/>
      <c r="HGD854" s="14"/>
      <c r="HGE854" s="14"/>
      <c r="HGF854" s="14"/>
      <c r="HGG854" s="14"/>
      <c r="HGH854" s="14"/>
      <c r="HGI854" s="14"/>
      <c r="HGJ854" s="14"/>
      <c r="HGK854" s="14"/>
      <c r="HGL854" s="14"/>
      <c r="HGM854" s="14"/>
      <c r="HGN854" s="14"/>
      <c r="HGO854" s="14"/>
      <c r="HGP854" s="14"/>
      <c r="HGQ854" s="14"/>
      <c r="HGR854" s="14"/>
      <c r="HGS854" s="14"/>
      <c r="HGT854" s="14"/>
      <c r="HGU854" s="14"/>
      <c r="HGV854" s="14"/>
      <c r="HGW854" s="14"/>
      <c r="HGX854" s="14"/>
      <c r="HGY854" s="14"/>
      <c r="HGZ854" s="14"/>
      <c r="HHA854" s="14"/>
      <c r="HHB854" s="14"/>
      <c r="HHC854" s="14"/>
      <c r="HHD854" s="14"/>
      <c r="HHE854" s="14"/>
      <c r="HHF854" s="14"/>
      <c r="HHG854" s="14"/>
      <c r="HHH854" s="14"/>
      <c r="HHI854" s="14"/>
      <c r="HHJ854" s="14"/>
      <c r="HHK854" s="14"/>
      <c r="HHL854" s="14"/>
      <c r="HHM854" s="14"/>
      <c r="HHN854" s="14"/>
      <c r="HHO854" s="14"/>
      <c r="HHP854" s="14"/>
      <c r="HHQ854" s="14"/>
      <c r="HHR854" s="14"/>
      <c r="HHS854" s="14"/>
      <c r="HHT854" s="14"/>
      <c r="HHU854" s="14"/>
      <c r="HHV854" s="14"/>
      <c r="HHW854" s="14"/>
      <c r="HHX854" s="14"/>
      <c r="HHY854" s="14"/>
      <c r="HHZ854" s="14"/>
      <c r="HIA854" s="14"/>
      <c r="HIB854" s="14"/>
      <c r="HIC854" s="14"/>
      <c r="HID854" s="14"/>
      <c r="HIE854" s="14"/>
      <c r="HIF854" s="14"/>
      <c r="HIG854" s="14"/>
      <c r="HIH854" s="14"/>
      <c r="HII854" s="14"/>
      <c r="HIJ854" s="14"/>
      <c r="HIK854" s="14"/>
      <c r="HIL854" s="14"/>
      <c r="HIM854" s="14"/>
      <c r="HIN854" s="14"/>
      <c r="HIO854" s="14"/>
      <c r="HIP854" s="14"/>
      <c r="HIQ854" s="14"/>
      <c r="HIR854" s="14"/>
      <c r="HIS854" s="14"/>
      <c r="HIT854" s="14"/>
      <c r="HIU854" s="14"/>
      <c r="HIV854" s="14"/>
      <c r="HIW854" s="14"/>
      <c r="HIX854" s="14"/>
      <c r="HIY854" s="14"/>
      <c r="HIZ854" s="14"/>
      <c r="HJA854" s="14"/>
      <c r="HJB854" s="14"/>
      <c r="HJC854" s="14"/>
      <c r="HJD854" s="14"/>
      <c r="HJE854" s="14"/>
      <c r="HJF854" s="14"/>
      <c r="HJG854" s="14"/>
      <c r="HJH854" s="14"/>
      <c r="HJI854" s="14"/>
      <c r="HJJ854" s="14"/>
      <c r="HJK854" s="14"/>
      <c r="HJL854" s="14"/>
      <c r="HJM854" s="14"/>
      <c r="HJN854" s="14"/>
      <c r="HJO854" s="14"/>
      <c r="HJP854" s="14"/>
      <c r="HJQ854" s="14"/>
      <c r="HJR854" s="14"/>
      <c r="HJS854" s="14"/>
      <c r="HJT854" s="14"/>
      <c r="HJU854" s="14"/>
      <c r="HJV854" s="14"/>
      <c r="HJW854" s="14"/>
      <c r="HJX854" s="14"/>
      <c r="HJY854" s="14"/>
      <c r="HJZ854" s="14"/>
      <c r="HKA854" s="14"/>
      <c r="HKB854" s="14"/>
      <c r="HKC854" s="14"/>
      <c r="HKD854" s="14"/>
      <c r="HKE854" s="14"/>
      <c r="HKF854" s="14"/>
      <c r="HKG854" s="14"/>
      <c r="HKH854" s="14"/>
      <c r="HKI854" s="14"/>
      <c r="HKJ854" s="14"/>
      <c r="HKK854" s="14"/>
      <c r="HKL854" s="14"/>
      <c r="HKM854" s="14"/>
      <c r="HKN854" s="14"/>
      <c r="HKO854" s="14"/>
      <c r="HKP854" s="14"/>
      <c r="HKQ854" s="14"/>
      <c r="HKR854" s="14"/>
      <c r="HKS854" s="14"/>
      <c r="HKT854" s="14"/>
      <c r="HKU854" s="14"/>
      <c r="HKV854" s="14"/>
      <c r="HKW854" s="14"/>
      <c r="HKX854" s="14"/>
      <c r="HKY854" s="14"/>
      <c r="HKZ854" s="14"/>
      <c r="HLA854" s="14"/>
      <c r="HLB854" s="14"/>
      <c r="HLC854" s="14"/>
      <c r="HLD854" s="14"/>
      <c r="HLE854" s="14"/>
      <c r="HLF854" s="14"/>
      <c r="HLG854" s="14"/>
      <c r="HLH854" s="14"/>
      <c r="HLI854" s="14"/>
      <c r="HLJ854" s="14"/>
      <c r="HLK854" s="14"/>
      <c r="HLL854" s="14"/>
      <c r="HLM854" s="14"/>
      <c r="HLN854" s="14"/>
      <c r="HLO854" s="14"/>
      <c r="HLP854" s="14"/>
      <c r="HLQ854" s="14"/>
      <c r="HLR854" s="14"/>
      <c r="HLS854" s="14"/>
      <c r="HLT854" s="14"/>
      <c r="HLU854" s="14"/>
      <c r="HLV854" s="14"/>
      <c r="HLW854" s="14"/>
      <c r="HLX854" s="14"/>
      <c r="HLY854" s="14"/>
      <c r="HLZ854" s="14"/>
      <c r="HMA854" s="14"/>
      <c r="HMB854" s="14"/>
      <c r="HMC854" s="14"/>
      <c r="HMD854" s="14"/>
      <c r="HME854" s="14"/>
      <c r="HMF854" s="14"/>
      <c r="HMG854" s="14"/>
      <c r="HMH854" s="14"/>
      <c r="HMI854" s="14"/>
      <c r="HMJ854" s="14"/>
      <c r="HMK854" s="14"/>
      <c r="HML854" s="14"/>
      <c r="HMM854" s="14"/>
      <c r="HMN854" s="14"/>
      <c r="HMO854" s="14"/>
      <c r="HMP854" s="14"/>
      <c r="HMQ854" s="14"/>
      <c r="HMR854" s="14"/>
      <c r="HMS854" s="14"/>
      <c r="HMT854" s="14"/>
      <c r="HMU854" s="14"/>
      <c r="HMV854" s="14"/>
      <c r="HMW854" s="14"/>
      <c r="HMX854" s="14"/>
      <c r="HMY854" s="14"/>
      <c r="HMZ854" s="14"/>
      <c r="HNA854" s="14"/>
      <c r="HNB854" s="14"/>
      <c r="HNC854" s="14"/>
      <c r="HND854" s="14"/>
      <c r="HNE854" s="14"/>
      <c r="HNF854" s="14"/>
      <c r="HNG854" s="14"/>
      <c r="HNH854" s="14"/>
      <c r="HNI854" s="14"/>
      <c r="HNJ854" s="14"/>
      <c r="HNK854" s="14"/>
      <c r="HNL854" s="14"/>
      <c r="HNM854" s="14"/>
      <c r="HNN854" s="14"/>
      <c r="HNO854" s="14"/>
      <c r="HNP854" s="14"/>
      <c r="HNQ854" s="14"/>
      <c r="HNR854" s="14"/>
      <c r="HNS854" s="14"/>
      <c r="HNT854" s="14"/>
      <c r="HNU854" s="14"/>
      <c r="HNV854" s="14"/>
      <c r="HNW854" s="14"/>
      <c r="HNX854" s="14"/>
      <c r="HNY854" s="14"/>
      <c r="HNZ854" s="14"/>
      <c r="HOA854" s="14"/>
      <c r="HOB854" s="14"/>
      <c r="HOC854" s="14"/>
      <c r="HOD854" s="14"/>
      <c r="HOE854" s="14"/>
      <c r="HOF854" s="14"/>
      <c r="HOG854" s="14"/>
      <c r="HOH854" s="14"/>
      <c r="HOI854" s="14"/>
      <c r="HOJ854" s="14"/>
      <c r="HOK854" s="14"/>
      <c r="HOL854" s="14"/>
      <c r="HOM854" s="14"/>
      <c r="HON854" s="14"/>
      <c r="HOO854" s="14"/>
      <c r="HOP854" s="14"/>
      <c r="HOQ854" s="14"/>
      <c r="HOR854" s="14"/>
      <c r="HOS854" s="14"/>
      <c r="HOT854" s="14"/>
      <c r="HOU854" s="14"/>
      <c r="HOV854" s="14"/>
      <c r="HOW854" s="14"/>
      <c r="HOX854" s="14"/>
      <c r="HOY854" s="14"/>
      <c r="HOZ854" s="14"/>
      <c r="HPA854" s="14"/>
      <c r="HPB854" s="14"/>
      <c r="HPC854" s="14"/>
      <c r="HPD854" s="14"/>
      <c r="HPE854" s="14"/>
      <c r="HPF854" s="14"/>
      <c r="HPG854" s="14"/>
      <c r="HPH854" s="14"/>
      <c r="HPI854" s="14"/>
      <c r="HPJ854" s="14"/>
      <c r="HPK854" s="14"/>
      <c r="HPL854" s="14"/>
      <c r="HPM854" s="14"/>
      <c r="HPN854" s="14"/>
      <c r="HPO854" s="14"/>
      <c r="HPP854" s="14"/>
      <c r="HPQ854" s="14"/>
      <c r="HPR854" s="14"/>
      <c r="HPS854" s="14"/>
      <c r="HPT854" s="14"/>
      <c r="HPU854" s="14"/>
      <c r="HPV854" s="14"/>
      <c r="HPW854" s="14"/>
      <c r="HPX854" s="14"/>
      <c r="HPY854" s="14"/>
      <c r="HPZ854" s="14"/>
      <c r="HQA854" s="14"/>
      <c r="HQB854" s="14"/>
      <c r="HQC854" s="14"/>
      <c r="HQD854" s="14"/>
      <c r="HQE854" s="14"/>
      <c r="HQF854" s="14"/>
      <c r="HQG854" s="14"/>
      <c r="HQH854" s="14"/>
      <c r="HQI854" s="14"/>
      <c r="HQJ854" s="14"/>
      <c r="HQK854" s="14"/>
      <c r="HQL854" s="14"/>
      <c r="HQM854" s="14"/>
      <c r="HQN854" s="14"/>
      <c r="HQO854" s="14"/>
      <c r="HQP854" s="14"/>
      <c r="HQQ854" s="14"/>
      <c r="HQR854" s="14"/>
      <c r="HQS854" s="14"/>
      <c r="HQT854" s="14"/>
      <c r="HQU854" s="14"/>
      <c r="HQV854" s="14"/>
      <c r="HQW854" s="14"/>
      <c r="HQX854" s="14"/>
      <c r="HQY854" s="14"/>
      <c r="HQZ854" s="14"/>
      <c r="HRA854" s="14"/>
      <c r="HRB854" s="14"/>
      <c r="HRC854" s="14"/>
      <c r="HRD854" s="14"/>
      <c r="HRE854" s="14"/>
      <c r="HRF854" s="14"/>
      <c r="HRG854" s="14"/>
      <c r="HRH854" s="14"/>
      <c r="HRI854" s="14"/>
      <c r="HRJ854" s="14"/>
      <c r="HRK854" s="14"/>
      <c r="HRL854" s="14"/>
      <c r="HRM854" s="14"/>
      <c r="HRN854" s="14"/>
      <c r="HRO854" s="14"/>
      <c r="HRP854" s="14"/>
      <c r="HRQ854" s="14"/>
      <c r="HRR854" s="14"/>
      <c r="HRS854" s="14"/>
      <c r="HRT854" s="14"/>
      <c r="HRU854" s="14"/>
      <c r="HRV854" s="14"/>
      <c r="HRW854" s="14"/>
      <c r="HRX854" s="14"/>
      <c r="HRY854" s="14"/>
      <c r="HRZ854" s="14"/>
      <c r="HSA854" s="14"/>
      <c r="HSB854" s="14"/>
      <c r="HSC854" s="14"/>
      <c r="HSD854" s="14"/>
      <c r="HSE854" s="14"/>
      <c r="HSF854" s="14"/>
      <c r="HSG854" s="14"/>
      <c r="HSH854" s="14"/>
      <c r="HSI854" s="14"/>
      <c r="HSJ854" s="14"/>
      <c r="HSK854" s="14"/>
      <c r="HSL854" s="14"/>
      <c r="HSM854" s="14"/>
      <c r="HSN854" s="14"/>
      <c r="HSO854" s="14"/>
      <c r="HSP854" s="14"/>
      <c r="HSQ854" s="14"/>
      <c r="HSR854" s="14"/>
      <c r="HSS854" s="14"/>
      <c r="HST854" s="14"/>
      <c r="HSU854" s="14"/>
      <c r="HSV854" s="14"/>
      <c r="HSW854" s="14"/>
      <c r="HSX854" s="14"/>
      <c r="HSY854" s="14"/>
      <c r="HSZ854" s="14"/>
      <c r="HTA854" s="14"/>
      <c r="HTB854" s="14"/>
      <c r="HTC854" s="14"/>
      <c r="HTD854" s="14"/>
      <c r="HTE854" s="14"/>
      <c r="HTF854" s="14"/>
      <c r="HTG854" s="14"/>
      <c r="HTH854" s="14"/>
      <c r="HTI854" s="14"/>
      <c r="HTJ854" s="14"/>
      <c r="HTK854" s="14"/>
      <c r="HTL854" s="14"/>
      <c r="HTM854" s="14"/>
      <c r="HTN854" s="14"/>
      <c r="HTO854" s="14"/>
      <c r="HTP854" s="14"/>
      <c r="HTQ854" s="14"/>
      <c r="HTR854" s="14"/>
      <c r="HTS854" s="14"/>
      <c r="HTT854" s="14"/>
      <c r="HTU854" s="14"/>
      <c r="HTV854" s="14"/>
      <c r="HTW854" s="14"/>
      <c r="HTX854" s="14"/>
      <c r="HTY854" s="14"/>
      <c r="HTZ854" s="14"/>
      <c r="HUA854" s="14"/>
      <c r="HUB854" s="14"/>
      <c r="HUC854" s="14"/>
      <c r="HUD854" s="14"/>
      <c r="HUE854" s="14"/>
      <c r="HUF854" s="14"/>
      <c r="HUG854" s="14"/>
      <c r="HUH854" s="14"/>
      <c r="HUI854" s="14"/>
      <c r="HUJ854" s="14"/>
      <c r="HUK854" s="14"/>
      <c r="HUL854" s="14"/>
      <c r="HUM854" s="14"/>
      <c r="HUN854" s="14"/>
      <c r="HUO854" s="14"/>
      <c r="HUP854" s="14"/>
      <c r="HUQ854" s="14"/>
      <c r="HUR854" s="14"/>
      <c r="HUS854" s="14"/>
      <c r="HUT854" s="14"/>
      <c r="HUU854" s="14"/>
      <c r="HUV854" s="14"/>
      <c r="HUW854" s="14"/>
      <c r="HUX854" s="14"/>
      <c r="HUY854" s="14"/>
      <c r="HUZ854" s="14"/>
      <c r="HVA854" s="14"/>
      <c r="HVB854" s="14"/>
      <c r="HVC854" s="14"/>
      <c r="HVD854" s="14"/>
      <c r="HVE854" s="14"/>
      <c r="HVF854" s="14"/>
      <c r="HVG854" s="14"/>
      <c r="HVH854" s="14"/>
      <c r="HVI854" s="14"/>
      <c r="HVJ854" s="14"/>
      <c r="HVK854" s="14"/>
      <c r="HVL854" s="14"/>
      <c r="HVM854" s="14"/>
      <c r="HVN854" s="14"/>
      <c r="HVO854" s="14"/>
      <c r="HVP854" s="14"/>
      <c r="HVQ854" s="14"/>
      <c r="HVR854" s="14"/>
      <c r="HVS854" s="14"/>
      <c r="HVT854" s="14"/>
      <c r="HVU854" s="14"/>
      <c r="HVV854" s="14"/>
      <c r="HVW854" s="14"/>
      <c r="HVX854" s="14"/>
      <c r="HVY854" s="14"/>
      <c r="HVZ854" s="14"/>
      <c r="HWA854" s="14"/>
      <c r="HWB854" s="14"/>
      <c r="HWC854" s="14"/>
      <c r="HWD854" s="14"/>
      <c r="HWE854" s="14"/>
      <c r="HWF854" s="14"/>
      <c r="HWG854" s="14"/>
      <c r="HWH854" s="14"/>
      <c r="HWI854" s="14"/>
      <c r="HWJ854" s="14"/>
      <c r="HWK854" s="14"/>
      <c r="HWL854" s="14"/>
      <c r="HWM854" s="14"/>
      <c r="HWN854" s="14"/>
      <c r="HWO854" s="14"/>
      <c r="HWP854" s="14"/>
      <c r="HWQ854" s="14"/>
      <c r="HWR854" s="14"/>
      <c r="HWS854" s="14"/>
      <c r="HWT854" s="14"/>
      <c r="HWU854" s="14"/>
      <c r="HWV854" s="14"/>
      <c r="HWW854" s="14"/>
      <c r="HWX854" s="14"/>
      <c r="HWY854" s="14"/>
      <c r="HWZ854" s="14"/>
      <c r="HXA854" s="14"/>
      <c r="HXB854" s="14"/>
      <c r="HXC854" s="14"/>
      <c r="HXD854" s="14"/>
      <c r="HXE854" s="14"/>
      <c r="HXF854" s="14"/>
      <c r="HXG854" s="14"/>
      <c r="HXH854" s="14"/>
      <c r="HXI854" s="14"/>
      <c r="HXJ854" s="14"/>
      <c r="HXK854" s="14"/>
      <c r="HXL854" s="14"/>
      <c r="HXM854" s="14"/>
      <c r="HXN854" s="14"/>
      <c r="HXO854" s="14"/>
      <c r="HXP854" s="14"/>
      <c r="HXQ854" s="14"/>
      <c r="HXR854" s="14"/>
      <c r="HXS854" s="14"/>
      <c r="HXT854" s="14"/>
      <c r="HXU854" s="14"/>
      <c r="HXV854" s="14"/>
      <c r="HXW854" s="14"/>
      <c r="HXX854" s="14"/>
      <c r="HXY854" s="14"/>
      <c r="HXZ854" s="14"/>
      <c r="HYA854" s="14"/>
      <c r="HYB854" s="14"/>
      <c r="HYC854" s="14"/>
      <c r="HYD854" s="14"/>
      <c r="HYE854" s="14"/>
      <c r="HYF854" s="14"/>
      <c r="HYG854" s="14"/>
      <c r="HYH854" s="14"/>
      <c r="HYI854" s="14"/>
      <c r="HYJ854" s="14"/>
      <c r="HYK854" s="14"/>
      <c r="HYL854" s="14"/>
      <c r="HYM854" s="14"/>
      <c r="HYN854" s="14"/>
      <c r="HYO854" s="14"/>
      <c r="HYP854" s="14"/>
      <c r="HYQ854" s="14"/>
      <c r="HYR854" s="14"/>
      <c r="HYS854" s="14"/>
      <c r="HYT854" s="14"/>
      <c r="HYU854" s="14"/>
      <c r="HYV854" s="14"/>
      <c r="HYW854" s="14"/>
      <c r="HYX854" s="14"/>
      <c r="HYY854" s="14"/>
      <c r="HYZ854" s="14"/>
      <c r="HZA854" s="14"/>
      <c r="HZB854" s="14"/>
      <c r="HZC854" s="14"/>
      <c r="HZD854" s="14"/>
      <c r="HZE854" s="14"/>
      <c r="HZF854" s="14"/>
      <c r="HZG854" s="14"/>
      <c r="HZH854" s="14"/>
      <c r="HZI854" s="14"/>
      <c r="HZJ854" s="14"/>
      <c r="HZK854" s="14"/>
      <c r="HZL854" s="14"/>
      <c r="HZM854" s="14"/>
      <c r="HZN854" s="14"/>
      <c r="HZO854" s="14"/>
      <c r="HZP854" s="14"/>
      <c r="HZQ854" s="14"/>
      <c r="HZR854" s="14"/>
      <c r="HZS854" s="14"/>
      <c r="HZT854" s="14"/>
      <c r="HZU854" s="14"/>
      <c r="HZV854" s="14"/>
      <c r="HZW854" s="14"/>
      <c r="HZX854" s="14"/>
      <c r="HZY854" s="14"/>
      <c r="HZZ854" s="14"/>
      <c r="IAA854" s="14"/>
      <c r="IAB854" s="14"/>
      <c r="IAC854" s="14"/>
      <c r="IAD854" s="14"/>
      <c r="IAE854" s="14"/>
      <c r="IAF854" s="14"/>
      <c r="IAG854" s="14"/>
      <c r="IAH854" s="14"/>
      <c r="IAI854" s="14"/>
      <c r="IAJ854" s="14"/>
      <c r="IAK854" s="14"/>
      <c r="IAL854" s="14"/>
      <c r="IAM854" s="14"/>
      <c r="IAN854" s="14"/>
      <c r="IAO854" s="14"/>
      <c r="IAP854" s="14"/>
      <c r="IAQ854" s="14"/>
      <c r="IAR854" s="14"/>
      <c r="IAS854" s="14"/>
      <c r="IAT854" s="14"/>
      <c r="IAU854" s="14"/>
      <c r="IAV854" s="14"/>
      <c r="IAW854" s="14"/>
      <c r="IAX854" s="14"/>
      <c r="IAY854" s="14"/>
      <c r="IAZ854" s="14"/>
      <c r="IBA854" s="14"/>
      <c r="IBB854" s="14"/>
      <c r="IBC854" s="14"/>
      <c r="IBD854" s="14"/>
      <c r="IBE854" s="14"/>
      <c r="IBF854" s="14"/>
      <c r="IBG854" s="14"/>
      <c r="IBH854" s="14"/>
      <c r="IBI854" s="14"/>
      <c r="IBJ854" s="14"/>
      <c r="IBK854" s="14"/>
      <c r="IBL854" s="14"/>
      <c r="IBM854" s="14"/>
      <c r="IBN854" s="14"/>
      <c r="IBO854" s="14"/>
      <c r="IBP854" s="14"/>
      <c r="IBQ854" s="14"/>
      <c r="IBR854" s="14"/>
      <c r="IBS854" s="14"/>
      <c r="IBT854" s="14"/>
      <c r="IBU854" s="14"/>
      <c r="IBV854" s="14"/>
      <c r="IBW854" s="14"/>
      <c r="IBX854" s="14"/>
      <c r="IBY854" s="14"/>
      <c r="IBZ854" s="14"/>
      <c r="ICA854" s="14"/>
      <c r="ICB854" s="14"/>
      <c r="ICC854" s="14"/>
      <c r="ICD854" s="14"/>
      <c r="ICE854" s="14"/>
      <c r="ICF854" s="14"/>
      <c r="ICG854" s="14"/>
      <c r="ICH854" s="14"/>
      <c r="ICI854" s="14"/>
      <c r="ICJ854" s="14"/>
      <c r="ICK854" s="14"/>
      <c r="ICL854" s="14"/>
      <c r="ICM854" s="14"/>
      <c r="ICN854" s="14"/>
      <c r="ICO854" s="14"/>
      <c r="ICP854" s="14"/>
      <c r="ICQ854" s="14"/>
      <c r="ICR854" s="14"/>
      <c r="ICS854" s="14"/>
      <c r="ICT854" s="14"/>
      <c r="ICU854" s="14"/>
      <c r="ICV854" s="14"/>
      <c r="ICW854" s="14"/>
      <c r="ICX854" s="14"/>
      <c r="ICY854" s="14"/>
      <c r="ICZ854" s="14"/>
      <c r="IDA854" s="14"/>
      <c r="IDB854" s="14"/>
      <c r="IDC854" s="14"/>
      <c r="IDD854" s="14"/>
      <c r="IDE854" s="14"/>
      <c r="IDF854" s="14"/>
      <c r="IDG854" s="14"/>
      <c r="IDH854" s="14"/>
      <c r="IDI854" s="14"/>
      <c r="IDJ854" s="14"/>
      <c r="IDK854" s="14"/>
      <c r="IDL854" s="14"/>
      <c r="IDM854" s="14"/>
      <c r="IDN854" s="14"/>
      <c r="IDO854" s="14"/>
      <c r="IDP854" s="14"/>
      <c r="IDQ854" s="14"/>
      <c r="IDR854" s="14"/>
      <c r="IDS854" s="14"/>
      <c r="IDT854" s="14"/>
      <c r="IDU854" s="14"/>
      <c r="IDV854" s="14"/>
      <c r="IDW854" s="14"/>
      <c r="IDX854" s="14"/>
      <c r="IDY854" s="14"/>
      <c r="IDZ854" s="14"/>
      <c r="IEA854" s="14"/>
      <c r="IEB854" s="14"/>
      <c r="IEC854" s="14"/>
      <c r="IED854" s="14"/>
      <c r="IEE854" s="14"/>
      <c r="IEF854" s="14"/>
      <c r="IEG854" s="14"/>
      <c r="IEH854" s="14"/>
      <c r="IEI854" s="14"/>
      <c r="IEJ854" s="14"/>
      <c r="IEK854" s="14"/>
      <c r="IEL854" s="14"/>
      <c r="IEM854" s="14"/>
      <c r="IEN854" s="14"/>
      <c r="IEO854" s="14"/>
      <c r="IEP854" s="14"/>
      <c r="IEQ854" s="14"/>
      <c r="IER854" s="14"/>
      <c r="IES854" s="14"/>
      <c r="IET854" s="14"/>
      <c r="IEU854" s="14"/>
      <c r="IEV854" s="14"/>
      <c r="IEW854" s="14"/>
      <c r="IEX854" s="14"/>
      <c r="IEY854" s="14"/>
      <c r="IEZ854" s="14"/>
      <c r="IFA854" s="14"/>
      <c r="IFB854" s="14"/>
      <c r="IFC854" s="14"/>
      <c r="IFD854" s="14"/>
      <c r="IFE854" s="14"/>
      <c r="IFF854" s="14"/>
      <c r="IFG854" s="14"/>
      <c r="IFH854" s="14"/>
      <c r="IFI854" s="14"/>
      <c r="IFJ854" s="14"/>
      <c r="IFK854" s="14"/>
      <c r="IFL854" s="14"/>
      <c r="IFM854" s="14"/>
      <c r="IFN854" s="14"/>
      <c r="IFO854" s="14"/>
      <c r="IFP854" s="14"/>
      <c r="IFQ854" s="14"/>
      <c r="IFR854" s="14"/>
      <c r="IFS854" s="14"/>
      <c r="IFT854" s="14"/>
      <c r="IFU854" s="14"/>
      <c r="IFV854" s="14"/>
      <c r="IFW854" s="14"/>
      <c r="IFX854" s="14"/>
      <c r="IFY854" s="14"/>
      <c r="IFZ854" s="14"/>
      <c r="IGA854" s="14"/>
      <c r="IGB854" s="14"/>
      <c r="IGC854" s="14"/>
      <c r="IGD854" s="14"/>
      <c r="IGE854" s="14"/>
      <c r="IGF854" s="14"/>
      <c r="IGG854" s="14"/>
      <c r="IGH854" s="14"/>
      <c r="IGI854" s="14"/>
      <c r="IGJ854" s="14"/>
      <c r="IGK854" s="14"/>
      <c r="IGL854" s="14"/>
      <c r="IGM854" s="14"/>
      <c r="IGN854" s="14"/>
      <c r="IGO854" s="14"/>
      <c r="IGP854" s="14"/>
      <c r="IGQ854" s="14"/>
      <c r="IGR854" s="14"/>
      <c r="IGS854" s="14"/>
      <c r="IGT854" s="14"/>
      <c r="IGU854" s="14"/>
      <c r="IGV854" s="14"/>
      <c r="IGW854" s="14"/>
      <c r="IGX854" s="14"/>
      <c r="IGY854" s="14"/>
      <c r="IGZ854" s="14"/>
      <c r="IHA854" s="14"/>
      <c r="IHB854" s="14"/>
      <c r="IHC854" s="14"/>
      <c r="IHD854" s="14"/>
      <c r="IHE854" s="14"/>
      <c r="IHF854" s="14"/>
      <c r="IHG854" s="14"/>
      <c r="IHH854" s="14"/>
      <c r="IHI854" s="14"/>
      <c r="IHJ854" s="14"/>
      <c r="IHK854" s="14"/>
      <c r="IHL854" s="14"/>
      <c r="IHM854" s="14"/>
      <c r="IHN854" s="14"/>
      <c r="IHO854" s="14"/>
      <c r="IHP854" s="14"/>
      <c r="IHQ854" s="14"/>
      <c r="IHR854" s="14"/>
      <c r="IHS854" s="14"/>
      <c r="IHT854" s="14"/>
      <c r="IHU854" s="14"/>
      <c r="IHV854" s="14"/>
      <c r="IHW854" s="14"/>
      <c r="IHX854" s="14"/>
      <c r="IHY854" s="14"/>
      <c r="IHZ854" s="14"/>
      <c r="IIA854" s="14"/>
      <c r="IIB854" s="14"/>
      <c r="IIC854" s="14"/>
      <c r="IID854" s="14"/>
      <c r="IIE854" s="14"/>
      <c r="IIF854" s="14"/>
      <c r="IIG854" s="14"/>
      <c r="IIH854" s="14"/>
      <c r="III854" s="14"/>
      <c r="IIJ854" s="14"/>
      <c r="IIK854" s="14"/>
      <c r="IIL854" s="14"/>
      <c r="IIM854" s="14"/>
      <c r="IIN854" s="14"/>
      <c r="IIO854" s="14"/>
      <c r="IIP854" s="14"/>
      <c r="IIQ854" s="14"/>
      <c r="IIR854" s="14"/>
      <c r="IIS854" s="14"/>
      <c r="IIT854" s="14"/>
      <c r="IIU854" s="14"/>
      <c r="IIV854" s="14"/>
      <c r="IIW854" s="14"/>
      <c r="IIX854" s="14"/>
      <c r="IIY854" s="14"/>
      <c r="IIZ854" s="14"/>
      <c r="IJA854" s="14"/>
      <c r="IJB854" s="14"/>
      <c r="IJC854" s="14"/>
      <c r="IJD854" s="14"/>
      <c r="IJE854" s="14"/>
      <c r="IJF854" s="14"/>
      <c r="IJG854" s="14"/>
      <c r="IJH854" s="14"/>
      <c r="IJI854" s="14"/>
      <c r="IJJ854" s="14"/>
      <c r="IJK854" s="14"/>
      <c r="IJL854" s="14"/>
      <c r="IJM854" s="14"/>
      <c r="IJN854" s="14"/>
      <c r="IJO854" s="14"/>
      <c r="IJP854" s="14"/>
      <c r="IJQ854" s="14"/>
      <c r="IJR854" s="14"/>
      <c r="IJS854" s="14"/>
      <c r="IJT854" s="14"/>
      <c r="IJU854" s="14"/>
      <c r="IJV854" s="14"/>
      <c r="IJW854" s="14"/>
      <c r="IJX854" s="14"/>
      <c r="IJY854" s="14"/>
      <c r="IJZ854" s="14"/>
      <c r="IKA854" s="14"/>
      <c r="IKB854" s="14"/>
      <c r="IKC854" s="14"/>
      <c r="IKD854" s="14"/>
      <c r="IKE854" s="14"/>
      <c r="IKF854" s="14"/>
      <c r="IKG854" s="14"/>
      <c r="IKH854" s="14"/>
      <c r="IKI854" s="14"/>
      <c r="IKJ854" s="14"/>
      <c r="IKK854" s="14"/>
      <c r="IKL854" s="14"/>
      <c r="IKM854" s="14"/>
      <c r="IKN854" s="14"/>
      <c r="IKO854" s="14"/>
      <c r="IKP854" s="14"/>
      <c r="IKQ854" s="14"/>
      <c r="IKR854" s="14"/>
      <c r="IKS854" s="14"/>
      <c r="IKT854" s="14"/>
      <c r="IKU854" s="14"/>
      <c r="IKV854" s="14"/>
      <c r="IKW854" s="14"/>
      <c r="IKX854" s="14"/>
      <c r="IKY854" s="14"/>
      <c r="IKZ854" s="14"/>
      <c r="ILA854" s="14"/>
      <c r="ILB854" s="14"/>
      <c r="ILC854" s="14"/>
      <c r="ILD854" s="14"/>
      <c r="ILE854" s="14"/>
      <c r="ILF854" s="14"/>
      <c r="ILG854" s="14"/>
      <c r="ILH854" s="14"/>
      <c r="ILI854" s="14"/>
      <c r="ILJ854" s="14"/>
      <c r="ILK854" s="14"/>
      <c r="ILL854" s="14"/>
      <c r="ILM854" s="14"/>
      <c r="ILN854" s="14"/>
      <c r="ILO854" s="14"/>
      <c r="ILP854" s="14"/>
      <c r="ILQ854" s="14"/>
      <c r="ILR854" s="14"/>
      <c r="ILS854" s="14"/>
      <c r="ILT854" s="14"/>
      <c r="ILU854" s="14"/>
      <c r="ILV854" s="14"/>
      <c r="ILW854" s="14"/>
      <c r="ILX854" s="14"/>
      <c r="ILY854" s="14"/>
      <c r="ILZ854" s="14"/>
      <c r="IMA854" s="14"/>
      <c r="IMB854" s="14"/>
      <c r="IMC854" s="14"/>
      <c r="IMD854" s="14"/>
      <c r="IME854" s="14"/>
      <c r="IMF854" s="14"/>
      <c r="IMG854" s="14"/>
      <c r="IMH854" s="14"/>
      <c r="IMI854" s="14"/>
      <c r="IMJ854" s="14"/>
      <c r="IMK854" s="14"/>
      <c r="IML854" s="14"/>
      <c r="IMM854" s="14"/>
      <c r="IMN854" s="14"/>
      <c r="IMO854" s="14"/>
      <c r="IMP854" s="14"/>
      <c r="IMQ854" s="14"/>
      <c r="IMR854" s="14"/>
      <c r="IMS854" s="14"/>
      <c r="IMT854" s="14"/>
      <c r="IMU854" s="14"/>
      <c r="IMV854" s="14"/>
      <c r="IMW854" s="14"/>
      <c r="IMX854" s="14"/>
      <c r="IMY854" s="14"/>
      <c r="IMZ854" s="14"/>
      <c r="INA854" s="14"/>
      <c r="INB854" s="14"/>
      <c r="INC854" s="14"/>
      <c r="IND854" s="14"/>
      <c r="INE854" s="14"/>
      <c r="INF854" s="14"/>
      <c r="ING854" s="14"/>
      <c r="INH854" s="14"/>
      <c r="INI854" s="14"/>
      <c r="INJ854" s="14"/>
      <c r="INK854" s="14"/>
      <c r="INL854" s="14"/>
      <c r="INM854" s="14"/>
      <c r="INN854" s="14"/>
      <c r="INO854" s="14"/>
      <c r="INP854" s="14"/>
      <c r="INQ854" s="14"/>
      <c r="INR854" s="14"/>
      <c r="INS854" s="14"/>
      <c r="INT854" s="14"/>
      <c r="INU854" s="14"/>
      <c r="INV854" s="14"/>
      <c r="INW854" s="14"/>
      <c r="INX854" s="14"/>
      <c r="INY854" s="14"/>
      <c r="INZ854" s="14"/>
      <c r="IOA854" s="14"/>
      <c r="IOB854" s="14"/>
      <c r="IOC854" s="14"/>
      <c r="IOD854" s="14"/>
      <c r="IOE854" s="14"/>
      <c r="IOF854" s="14"/>
      <c r="IOG854" s="14"/>
      <c r="IOH854" s="14"/>
      <c r="IOI854" s="14"/>
      <c r="IOJ854" s="14"/>
      <c r="IOK854" s="14"/>
      <c r="IOL854" s="14"/>
      <c r="IOM854" s="14"/>
      <c r="ION854" s="14"/>
      <c r="IOO854" s="14"/>
      <c r="IOP854" s="14"/>
      <c r="IOQ854" s="14"/>
      <c r="IOR854" s="14"/>
      <c r="IOS854" s="14"/>
      <c r="IOT854" s="14"/>
      <c r="IOU854" s="14"/>
      <c r="IOV854" s="14"/>
      <c r="IOW854" s="14"/>
      <c r="IOX854" s="14"/>
      <c r="IOY854" s="14"/>
      <c r="IOZ854" s="14"/>
      <c r="IPA854" s="14"/>
      <c r="IPB854" s="14"/>
      <c r="IPC854" s="14"/>
      <c r="IPD854" s="14"/>
      <c r="IPE854" s="14"/>
      <c r="IPF854" s="14"/>
      <c r="IPG854" s="14"/>
      <c r="IPH854" s="14"/>
      <c r="IPI854" s="14"/>
      <c r="IPJ854" s="14"/>
      <c r="IPK854" s="14"/>
      <c r="IPL854" s="14"/>
      <c r="IPM854" s="14"/>
      <c r="IPN854" s="14"/>
      <c r="IPO854" s="14"/>
      <c r="IPP854" s="14"/>
      <c r="IPQ854" s="14"/>
      <c r="IPR854" s="14"/>
      <c r="IPS854" s="14"/>
      <c r="IPT854" s="14"/>
      <c r="IPU854" s="14"/>
      <c r="IPV854" s="14"/>
      <c r="IPW854" s="14"/>
      <c r="IPX854" s="14"/>
      <c r="IPY854" s="14"/>
      <c r="IPZ854" s="14"/>
      <c r="IQA854" s="14"/>
      <c r="IQB854" s="14"/>
      <c r="IQC854" s="14"/>
      <c r="IQD854" s="14"/>
      <c r="IQE854" s="14"/>
      <c r="IQF854" s="14"/>
      <c r="IQG854" s="14"/>
      <c r="IQH854" s="14"/>
      <c r="IQI854" s="14"/>
      <c r="IQJ854" s="14"/>
      <c r="IQK854" s="14"/>
      <c r="IQL854" s="14"/>
      <c r="IQM854" s="14"/>
      <c r="IQN854" s="14"/>
      <c r="IQO854" s="14"/>
      <c r="IQP854" s="14"/>
      <c r="IQQ854" s="14"/>
      <c r="IQR854" s="14"/>
      <c r="IQS854" s="14"/>
      <c r="IQT854" s="14"/>
      <c r="IQU854" s="14"/>
      <c r="IQV854" s="14"/>
      <c r="IQW854" s="14"/>
      <c r="IQX854" s="14"/>
      <c r="IQY854" s="14"/>
      <c r="IQZ854" s="14"/>
      <c r="IRA854" s="14"/>
      <c r="IRB854" s="14"/>
      <c r="IRC854" s="14"/>
      <c r="IRD854" s="14"/>
      <c r="IRE854" s="14"/>
      <c r="IRF854" s="14"/>
      <c r="IRG854" s="14"/>
      <c r="IRH854" s="14"/>
      <c r="IRI854" s="14"/>
      <c r="IRJ854" s="14"/>
      <c r="IRK854" s="14"/>
      <c r="IRL854" s="14"/>
      <c r="IRM854" s="14"/>
      <c r="IRN854" s="14"/>
      <c r="IRO854" s="14"/>
      <c r="IRP854" s="14"/>
      <c r="IRQ854" s="14"/>
      <c r="IRR854" s="14"/>
      <c r="IRS854" s="14"/>
      <c r="IRT854" s="14"/>
      <c r="IRU854" s="14"/>
      <c r="IRV854" s="14"/>
      <c r="IRW854" s="14"/>
      <c r="IRX854" s="14"/>
      <c r="IRY854" s="14"/>
      <c r="IRZ854" s="14"/>
      <c r="ISA854" s="14"/>
      <c r="ISB854" s="14"/>
      <c r="ISC854" s="14"/>
      <c r="ISD854" s="14"/>
      <c r="ISE854" s="14"/>
      <c r="ISF854" s="14"/>
      <c r="ISG854" s="14"/>
      <c r="ISH854" s="14"/>
      <c r="ISI854" s="14"/>
      <c r="ISJ854" s="14"/>
      <c r="ISK854" s="14"/>
      <c r="ISL854" s="14"/>
      <c r="ISM854" s="14"/>
      <c r="ISN854" s="14"/>
      <c r="ISO854" s="14"/>
      <c r="ISP854" s="14"/>
      <c r="ISQ854" s="14"/>
      <c r="ISR854" s="14"/>
      <c r="ISS854" s="14"/>
      <c r="IST854" s="14"/>
      <c r="ISU854" s="14"/>
      <c r="ISV854" s="14"/>
      <c r="ISW854" s="14"/>
      <c r="ISX854" s="14"/>
      <c r="ISY854" s="14"/>
      <c r="ISZ854" s="14"/>
      <c r="ITA854" s="14"/>
      <c r="ITB854" s="14"/>
      <c r="ITC854" s="14"/>
      <c r="ITD854" s="14"/>
      <c r="ITE854" s="14"/>
      <c r="ITF854" s="14"/>
      <c r="ITG854" s="14"/>
      <c r="ITH854" s="14"/>
      <c r="ITI854" s="14"/>
      <c r="ITJ854" s="14"/>
      <c r="ITK854" s="14"/>
      <c r="ITL854" s="14"/>
      <c r="ITM854" s="14"/>
      <c r="ITN854" s="14"/>
      <c r="ITO854" s="14"/>
      <c r="ITP854" s="14"/>
      <c r="ITQ854" s="14"/>
      <c r="ITR854" s="14"/>
      <c r="ITS854" s="14"/>
      <c r="ITT854" s="14"/>
      <c r="ITU854" s="14"/>
      <c r="ITV854" s="14"/>
      <c r="ITW854" s="14"/>
      <c r="ITX854" s="14"/>
      <c r="ITY854" s="14"/>
      <c r="ITZ854" s="14"/>
      <c r="IUA854" s="14"/>
      <c r="IUB854" s="14"/>
      <c r="IUC854" s="14"/>
      <c r="IUD854" s="14"/>
      <c r="IUE854" s="14"/>
      <c r="IUF854" s="14"/>
      <c r="IUG854" s="14"/>
      <c r="IUH854" s="14"/>
      <c r="IUI854" s="14"/>
      <c r="IUJ854" s="14"/>
      <c r="IUK854" s="14"/>
      <c r="IUL854" s="14"/>
      <c r="IUM854" s="14"/>
      <c r="IUN854" s="14"/>
      <c r="IUO854" s="14"/>
      <c r="IUP854" s="14"/>
      <c r="IUQ854" s="14"/>
      <c r="IUR854" s="14"/>
      <c r="IUS854" s="14"/>
      <c r="IUT854" s="14"/>
      <c r="IUU854" s="14"/>
      <c r="IUV854" s="14"/>
      <c r="IUW854" s="14"/>
      <c r="IUX854" s="14"/>
      <c r="IUY854" s="14"/>
      <c r="IUZ854" s="14"/>
      <c r="IVA854" s="14"/>
      <c r="IVB854" s="14"/>
      <c r="IVC854" s="14"/>
      <c r="IVD854" s="14"/>
      <c r="IVE854" s="14"/>
      <c r="IVF854" s="14"/>
      <c r="IVG854" s="14"/>
      <c r="IVH854" s="14"/>
      <c r="IVI854" s="14"/>
      <c r="IVJ854" s="14"/>
      <c r="IVK854" s="14"/>
      <c r="IVL854" s="14"/>
      <c r="IVM854" s="14"/>
      <c r="IVN854" s="14"/>
      <c r="IVO854" s="14"/>
      <c r="IVP854" s="14"/>
      <c r="IVQ854" s="14"/>
      <c r="IVR854" s="14"/>
      <c r="IVS854" s="14"/>
      <c r="IVT854" s="14"/>
      <c r="IVU854" s="14"/>
      <c r="IVV854" s="14"/>
      <c r="IVW854" s="14"/>
      <c r="IVX854" s="14"/>
      <c r="IVY854" s="14"/>
      <c r="IVZ854" s="14"/>
      <c r="IWA854" s="14"/>
      <c r="IWB854" s="14"/>
      <c r="IWC854" s="14"/>
      <c r="IWD854" s="14"/>
      <c r="IWE854" s="14"/>
      <c r="IWF854" s="14"/>
      <c r="IWG854" s="14"/>
      <c r="IWH854" s="14"/>
      <c r="IWI854" s="14"/>
      <c r="IWJ854" s="14"/>
      <c r="IWK854" s="14"/>
      <c r="IWL854" s="14"/>
      <c r="IWM854" s="14"/>
      <c r="IWN854" s="14"/>
      <c r="IWO854" s="14"/>
      <c r="IWP854" s="14"/>
      <c r="IWQ854" s="14"/>
      <c r="IWR854" s="14"/>
      <c r="IWS854" s="14"/>
      <c r="IWT854" s="14"/>
      <c r="IWU854" s="14"/>
      <c r="IWV854" s="14"/>
      <c r="IWW854" s="14"/>
      <c r="IWX854" s="14"/>
      <c r="IWY854" s="14"/>
      <c r="IWZ854" s="14"/>
      <c r="IXA854" s="14"/>
      <c r="IXB854" s="14"/>
      <c r="IXC854" s="14"/>
      <c r="IXD854" s="14"/>
      <c r="IXE854" s="14"/>
      <c r="IXF854" s="14"/>
      <c r="IXG854" s="14"/>
      <c r="IXH854" s="14"/>
      <c r="IXI854" s="14"/>
      <c r="IXJ854" s="14"/>
      <c r="IXK854" s="14"/>
      <c r="IXL854" s="14"/>
      <c r="IXM854" s="14"/>
      <c r="IXN854" s="14"/>
      <c r="IXO854" s="14"/>
      <c r="IXP854" s="14"/>
      <c r="IXQ854" s="14"/>
      <c r="IXR854" s="14"/>
      <c r="IXS854" s="14"/>
      <c r="IXT854" s="14"/>
      <c r="IXU854" s="14"/>
      <c r="IXV854" s="14"/>
      <c r="IXW854" s="14"/>
      <c r="IXX854" s="14"/>
      <c r="IXY854" s="14"/>
      <c r="IXZ854" s="14"/>
      <c r="IYA854" s="14"/>
      <c r="IYB854" s="14"/>
      <c r="IYC854" s="14"/>
      <c r="IYD854" s="14"/>
      <c r="IYE854" s="14"/>
      <c r="IYF854" s="14"/>
      <c r="IYG854" s="14"/>
      <c r="IYH854" s="14"/>
      <c r="IYI854" s="14"/>
      <c r="IYJ854" s="14"/>
      <c r="IYK854" s="14"/>
      <c r="IYL854" s="14"/>
      <c r="IYM854" s="14"/>
      <c r="IYN854" s="14"/>
      <c r="IYO854" s="14"/>
      <c r="IYP854" s="14"/>
      <c r="IYQ854" s="14"/>
      <c r="IYR854" s="14"/>
      <c r="IYS854" s="14"/>
      <c r="IYT854" s="14"/>
      <c r="IYU854" s="14"/>
      <c r="IYV854" s="14"/>
      <c r="IYW854" s="14"/>
      <c r="IYX854" s="14"/>
      <c r="IYY854" s="14"/>
      <c r="IYZ854" s="14"/>
      <c r="IZA854" s="14"/>
      <c r="IZB854" s="14"/>
      <c r="IZC854" s="14"/>
      <c r="IZD854" s="14"/>
      <c r="IZE854" s="14"/>
      <c r="IZF854" s="14"/>
      <c r="IZG854" s="14"/>
      <c r="IZH854" s="14"/>
      <c r="IZI854" s="14"/>
      <c r="IZJ854" s="14"/>
      <c r="IZK854" s="14"/>
      <c r="IZL854" s="14"/>
      <c r="IZM854" s="14"/>
      <c r="IZN854" s="14"/>
      <c r="IZO854" s="14"/>
      <c r="IZP854" s="14"/>
      <c r="IZQ854" s="14"/>
      <c r="IZR854" s="14"/>
      <c r="IZS854" s="14"/>
      <c r="IZT854" s="14"/>
      <c r="IZU854" s="14"/>
      <c r="IZV854" s="14"/>
      <c r="IZW854" s="14"/>
      <c r="IZX854" s="14"/>
      <c r="IZY854" s="14"/>
      <c r="IZZ854" s="14"/>
      <c r="JAA854" s="14"/>
      <c r="JAB854" s="14"/>
      <c r="JAC854" s="14"/>
      <c r="JAD854" s="14"/>
      <c r="JAE854" s="14"/>
      <c r="JAF854" s="14"/>
      <c r="JAG854" s="14"/>
      <c r="JAH854" s="14"/>
      <c r="JAI854" s="14"/>
      <c r="JAJ854" s="14"/>
      <c r="JAK854" s="14"/>
      <c r="JAL854" s="14"/>
      <c r="JAM854" s="14"/>
      <c r="JAN854" s="14"/>
      <c r="JAO854" s="14"/>
      <c r="JAP854" s="14"/>
      <c r="JAQ854" s="14"/>
      <c r="JAR854" s="14"/>
      <c r="JAS854" s="14"/>
      <c r="JAT854" s="14"/>
      <c r="JAU854" s="14"/>
      <c r="JAV854" s="14"/>
      <c r="JAW854" s="14"/>
      <c r="JAX854" s="14"/>
      <c r="JAY854" s="14"/>
      <c r="JAZ854" s="14"/>
      <c r="JBA854" s="14"/>
      <c r="JBB854" s="14"/>
      <c r="JBC854" s="14"/>
      <c r="JBD854" s="14"/>
      <c r="JBE854" s="14"/>
      <c r="JBF854" s="14"/>
      <c r="JBG854" s="14"/>
      <c r="JBH854" s="14"/>
      <c r="JBI854" s="14"/>
      <c r="JBJ854" s="14"/>
      <c r="JBK854" s="14"/>
      <c r="JBL854" s="14"/>
      <c r="JBM854" s="14"/>
      <c r="JBN854" s="14"/>
      <c r="JBO854" s="14"/>
      <c r="JBP854" s="14"/>
      <c r="JBQ854" s="14"/>
      <c r="JBR854" s="14"/>
      <c r="JBS854" s="14"/>
      <c r="JBT854" s="14"/>
      <c r="JBU854" s="14"/>
      <c r="JBV854" s="14"/>
      <c r="JBW854" s="14"/>
      <c r="JBX854" s="14"/>
      <c r="JBY854" s="14"/>
      <c r="JBZ854" s="14"/>
      <c r="JCA854" s="14"/>
      <c r="JCB854" s="14"/>
      <c r="JCC854" s="14"/>
      <c r="JCD854" s="14"/>
      <c r="JCE854" s="14"/>
      <c r="JCF854" s="14"/>
      <c r="JCG854" s="14"/>
      <c r="JCH854" s="14"/>
      <c r="JCI854" s="14"/>
      <c r="JCJ854" s="14"/>
      <c r="JCK854" s="14"/>
      <c r="JCL854" s="14"/>
      <c r="JCM854" s="14"/>
      <c r="JCN854" s="14"/>
      <c r="JCO854" s="14"/>
      <c r="JCP854" s="14"/>
      <c r="JCQ854" s="14"/>
      <c r="JCR854" s="14"/>
      <c r="JCS854" s="14"/>
      <c r="JCT854" s="14"/>
      <c r="JCU854" s="14"/>
      <c r="JCV854" s="14"/>
      <c r="JCW854" s="14"/>
      <c r="JCX854" s="14"/>
      <c r="JCY854" s="14"/>
      <c r="JCZ854" s="14"/>
      <c r="JDA854" s="14"/>
      <c r="JDB854" s="14"/>
      <c r="JDC854" s="14"/>
      <c r="JDD854" s="14"/>
      <c r="JDE854" s="14"/>
      <c r="JDF854" s="14"/>
      <c r="JDG854" s="14"/>
      <c r="JDH854" s="14"/>
      <c r="JDI854" s="14"/>
      <c r="JDJ854" s="14"/>
      <c r="JDK854" s="14"/>
      <c r="JDL854" s="14"/>
      <c r="JDM854" s="14"/>
      <c r="JDN854" s="14"/>
      <c r="JDO854" s="14"/>
      <c r="JDP854" s="14"/>
      <c r="JDQ854" s="14"/>
      <c r="JDR854" s="14"/>
      <c r="JDS854" s="14"/>
      <c r="JDT854" s="14"/>
      <c r="JDU854" s="14"/>
      <c r="JDV854" s="14"/>
      <c r="JDW854" s="14"/>
      <c r="JDX854" s="14"/>
      <c r="JDY854" s="14"/>
      <c r="JDZ854" s="14"/>
      <c r="JEA854" s="14"/>
      <c r="JEB854" s="14"/>
      <c r="JEC854" s="14"/>
      <c r="JED854" s="14"/>
      <c r="JEE854" s="14"/>
      <c r="JEF854" s="14"/>
      <c r="JEG854" s="14"/>
      <c r="JEH854" s="14"/>
      <c r="JEI854" s="14"/>
      <c r="JEJ854" s="14"/>
      <c r="JEK854" s="14"/>
      <c r="JEL854" s="14"/>
      <c r="JEM854" s="14"/>
      <c r="JEN854" s="14"/>
      <c r="JEO854" s="14"/>
      <c r="JEP854" s="14"/>
      <c r="JEQ854" s="14"/>
      <c r="JER854" s="14"/>
      <c r="JES854" s="14"/>
      <c r="JET854" s="14"/>
      <c r="JEU854" s="14"/>
      <c r="JEV854" s="14"/>
      <c r="JEW854" s="14"/>
      <c r="JEX854" s="14"/>
      <c r="JEY854" s="14"/>
      <c r="JEZ854" s="14"/>
      <c r="JFA854" s="14"/>
      <c r="JFB854" s="14"/>
      <c r="JFC854" s="14"/>
      <c r="JFD854" s="14"/>
      <c r="JFE854" s="14"/>
      <c r="JFF854" s="14"/>
      <c r="JFG854" s="14"/>
      <c r="JFH854" s="14"/>
      <c r="JFI854" s="14"/>
      <c r="JFJ854" s="14"/>
      <c r="JFK854" s="14"/>
      <c r="JFL854" s="14"/>
      <c r="JFM854" s="14"/>
      <c r="JFN854" s="14"/>
      <c r="JFO854" s="14"/>
      <c r="JFP854" s="14"/>
      <c r="JFQ854" s="14"/>
      <c r="JFR854" s="14"/>
      <c r="JFS854" s="14"/>
      <c r="JFT854" s="14"/>
      <c r="JFU854" s="14"/>
      <c r="JFV854" s="14"/>
      <c r="JFW854" s="14"/>
      <c r="JFX854" s="14"/>
      <c r="JFY854" s="14"/>
      <c r="JFZ854" s="14"/>
      <c r="JGA854" s="14"/>
      <c r="JGB854" s="14"/>
      <c r="JGC854" s="14"/>
      <c r="JGD854" s="14"/>
      <c r="JGE854" s="14"/>
      <c r="JGF854" s="14"/>
      <c r="JGG854" s="14"/>
      <c r="JGH854" s="14"/>
      <c r="JGI854" s="14"/>
      <c r="JGJ854" s="14"/>
      <c r="JGK854" s="14"/>
      <c r="JGL854" s="14"/>
      <c r="JGM854" s="14"/>
      <c r="JGN854" s="14"/>
      <c r="JGO854" s="14"/>
      <c r="JGP854" s="14"/>
      <c r="JGQ854" s="14"/>
      <c r="JGR854" s="14"/>
      <c r="JGS854" s="14"/>
      <c r="JGT854" s="14"/>
      <c r="JGU854" s="14"/>
      <c r="JGV854" s="14"/>
      <c r="JGW854" s="14"/>
      <c r="JGX854" s="14"/>
      <c r="JGY854" s="14"/>
      <c r="JGZ854" s="14"/>
      <c r="JHA854" s="14"/>
      <c r="JHB854" s="14"/>
      <c r="JHC854" s="14"/>
      <c r="JHD854" s="14"/>
      <c r="JHE854" s="14"/>
      <c r="JHF854" s="14"/>
      <c r="JHG854" s="14"/>
      <c r="JHH854" s="14"/>
      <c r="JHI854" s="14"/>
      <c r="JHJ854" s="14"/>
      <c r="JHK854" s="14"/>
      <c r="JHL854" s="14"/>
      <c r="JHM854" s="14"/>
      <c r="JHN854" s="14"/>
      <c r="JHO854" s="14"/>
      <c r="JHP854" s="14"/>
      <c r="JHQ854" s="14"/>
      <c r="JHR854" s="14"/>
      <c r="JHS854" s="14"/>
      <c r="JHT854" s="14"/>
      <c r="JHU854" s="14"/>
      <c r="JHV854" s="14"/>
      <c r="JHW854" s="14"/>
      <c r="JHX854" s="14"/>
      <c r="JHY854" s="14"/>
      <c r="JHZ854" s="14"/>
      <c r="JIA854" s="14"/>
      <c r="JIB854" s="14"/>
      <c r="JIC854" s="14"/>
      <c r="JID854" s="14"/>
      <c r="JIE854" s="14"/>
      <c r="JIF854" s="14"/>
      <c r="JIG854" s="14"/>
      <c r="JIH854" s="14"/>
      <c r="JII854" s="14"/>
      <c r="JIJ854" s="14"/>
      <c r="JIK854" s="14"/>
      <c r="JIL854" s="14"/>
      <c r="JIM854" s="14"/>
      <c r="JIN854" s="14"/>
      <c r="JIO854" s="14"/>
      <c r="JIP854" s="14"/>
      <c r="JIQ854" s="14"/>
      <c r="JIR854" s="14"/>
      <c r="JIS854" s="14"/>
      <c r="JIT854" s="14"/>
      <c r="JIU854" s="14"/>
      <c r="JIV854" s="14"/>
      <c r="JIW854" s="14"/>
      <c r="JIX854" s="14"/>
      <c r="JIY854" s="14"/>
      <c r="JIZ854" s="14"/>
      <c r="JJA854" s="14"/>
      <c r="JJB854" s="14"/>
      <c r="JJC854" s="14"/>
      <c r="JJD854" s="14"/>
      <c r="JJE854" s="14"/>
      <c r="JJF854" s="14"/>
      <c r="JJG854" s="14"/>
      <c r="JJH854" s="14"/>
      <c r="JJI854" s="14"/>
      <c r="JJJ854" s="14"/>
      <c r="JJK854" s="14"/>
      <c r="JJL854" s="14"/>
      <c r="JJM854" s="14"/>
      <c r="JJN854" s="14"/>
      <c r="JJO854" s="14"/>
      <c r="JJP854" s="14"/>
      <c r="JJQ854" s="14"/>
      <c r="JJR854" s="14"/>
      <c r="JJS854" s="14"/>
      <c r="JJT854" s="14"/>
      <c r="JJU854" s="14"/>
      <c r="JJV854" s="14"/>
      <c r="JJW854" s="14"/>
      <c r="JJX854" s="14"/>
      <c r="JJY854" s="14"/>
      <c r="JJZ854" s="14"/>
      <c r="JKA854" s="14"/>
      <c r="JKB854" s="14"/>
      <c r="JKC854" s="14"/>
      <c r="JKD854" s="14"/>
      <c r="JKE854" s="14"/>
      <c r="JKF854" s="14"/>
      <c r="JKG854" s="14"/>
      <c r="JKH854" s="14"/>
      <c r="JKI854" s="14"/>
      <c r="JKJ854" s="14"/>
      <c r="JKK854" s="14"/>
      <c r="JKL854" s="14"/>
      <c r="JKM854" s="14"/>
      <c r="JKN854" s="14"/>
      <c r="JKO854" s="14"/>
      <c r="JKP854" s="14"/>
      <c r="JKQ854" s="14"/>
      <c r="JKR854" s="14"/>
      <c r="JKS854" s="14"/>
      <c r="JKT854" s="14"/>
      <c r="JKU854" s="14"/>
      <c r="JKV854" s="14"/>
      <c r="JKW854" s="14"/>
      <c r="JKX854" s="14"/>
      <c r="JKY854" s="14"/>
      <c r="JKZ854" s="14"/>
      <c r="JLA854" s="14"/>
      <c r="JLB854" s="14"/>
      <c r="JLC854" s="14"/>
      <c r="JLD854" s="14"/>
      <c r="JLE854" s="14"/>
      <c r="JLF854" s="14"/>
      <c r="JLG854" s="14"/>
      <c r="JLH854" s="14"/>
      <c r="JLI854" s="14"/>
      <c r="JLJ854" s="14"/>
      <c r="JLK854" s="14"/>
      <c r="JLL854" s="14"/>
      <c r="JLM854" s="14"/>
      <c r="JLN854" s="14"/>
      <c r="JLO854" s="14"/>
      <c r="JLP854" s="14"/>
      <c r="JLQ854" s="14"/>
      <c r="JLR854" s="14"/>
      <c r="JLS854" s="14"/>
      <c r="JLT854" s="14"/>
      <c r="JLU854" s="14"/>
      <c r="JLV854" s="14"/>
      <c r="JLW854" s="14"/>
      <c r="JLX854" s="14"/>
      <c r="JLY854" s="14"/>
      <c r="JLZ854" s="14"/>
      <c r="JMA854" s="14"/>
      <c r="JMB854" s="14"/>
      <c r="JMC854" s="14"/>
      <c r="JMD854" s="14"/>
      <c r="JME854" s="14"/>
      <c r="JMF854" s="14"/>
      <c r="JMG854" s="14"/>
      <c r="JMH854" s="14"/>
      <c r="JMI854" s="14"/>
      <c r="JMJ854" s="14"/>
      <c r="JMK854" s="14"/>
      <c r="JML854" s="14"/>
      <c r="JMM854" s="14"/>
      <c r="JMN854" s="14"/>
      <c r="JMO854" s="14"/>
      <c r="JMP854" s="14"/>
      <c r="JMQ854" s="14"/>
      <c r="JMR854" s="14"/>
      <c r="JMS854" s="14"/>
      <c r="JMT854" s="14"/>
      <c r="JMU854" s="14"/>
      <c r="JMV854" s="14"/>
      <c r="JMW854" s="14"/>
      <c r="JMX854" s="14"/>
      <c r="JMY854" s="14"/>
      <c r="JMZ854" s="14"/>
      <c r="JNA854" s="14"/>
      <c r="JNB854" s="14"/>
      <c r="JNC854" s="14"/>
      <c r="JND854" s="14"/>
      <c r="JNE854" s="14"/>
      <c r="JNF854" s="14"/>
      <c r="JNG854" s="14"/>
      <c r="JNH854" s="14"/>
      <c r="JNI854" s="14"/>
      <c r="JNJ854" s="14"/>
      <c r="JNK854" s="14"/>
      <c r="JNL854" s="14"/>
      <c r="JNM854" s="14"/>
      <c r="JNN854" s="14"/>
      <c r="JNO854" s="14"/>
      <c r="JNP854" s="14"/>
      <c r="JNQ854" s="14"/>
      <c r="JNR854" s="14"/>
      <c r="JNS854" s="14"/>
      <c r="JNT854" s="14"/>
      <c r="JNU854" s="14"/>
      <c r="JNV854" s="14"/>
      <c r="JNW854" s="14"/>
      <c r="JNX854" s="14"/>
      <c r="JNY854" s="14"/>
      <c r="JNZ854" s="14"/>
      <c r="JOA854" s="14"/>
      <c r="JOB854" s="14"/>
      <c r="JOC854" s="14"/>
      <c r="JOD854" s="14"/>
      <c r="JOE854" s="14"/>
      <c r="JOF854" s="14"/>
      <c r="JOG854" s="14"/>
      <c r="JOH854" s="14"/>
      <c r="JOI854" s="14"/>
      <c r="JOJ854" s="14"/>
      <c r="JOK854" s="14"/>
      <c r="JOL854" s="14"/>
      <c r="JOM854" s="14"/>
      <c r="JON854" s="14"/>
      <c r="JOO854" s="14"/>
      <c r="JOP854" s="14"/>
      <c r="JOQ854" s="14"/>
      <c r="JOR854" s="14"/>
      <c r="JOS854" s="14"/>
      <c r="JOT854" s="14"/>
      <c r="JOU854" s="14"/>
      <c r="JOV854" s="14"/>
      <c r="JOW854" s="14"/>
      <c r="JOX854" s="14"/>
      <c r="JOY854" s="14"/>
      <c r="JOZ854" s="14"/>
      <c r="JPA854" s="14"/>
      <c r="JPB854" s="14"/>
      <c r="JPC854" s="14"/>
      <c r="JPD854" s="14"/>
      <c r="JPE854" s="14"/>
      <c r="JPF854" s="14"/>
      <c r="JPG854" s="14"/>
      <c r="JPH854" s="14"/>
      <c r="JPI854" s="14"/>
      <c r="JPJ854" s="14"/>
      <c r="JPK854" s="14"/>
      <c r="JPL854" s="14"/>
      <c r="JPM854" s="14"/>
      <c r="JPN854" s="14"/>
      <c r="JPO854" s="14"/>
      <c r="JPP854" s="14"/>
      <c r="JPQ854" s="14"/>
      <c r="JPR854" s="14"/>
      <c r="JPS854" s="14"/>
      <c r="JPT854" s="14"/>
      <c r="JPU854" s="14"/>
      <c r="JPV854" s="14"/>
      <c r="JPW854" s="14"/>
      <c r="JPX854" s="14"/>
      <c r="JPY854" s="14"/>
      <c r="JPZ854" s="14"/>
      <c r="JQA854" s="14"/>
      <c r="JQB854" s="14"/>
      <c r="JQC854" s="14"/>
      <c r="JQD854" s="14"/>
      <c r="JQE854" s="14"/>
      <c r="JQF854" s="14"/>
      <c r="JQG854" s="14"/>
      <c r="JQH854" s="14"/>
      <c r="JQI854" s="14"/>
      <c r="JQJ854" s="14"/>
      <c r="JQK854" s="14"/>
      <c r="JQL854" s="14"/>
      <c r="JQM854" s="14"/>
      <c r="JQN854" s="14"/>
      <c r="JQO854" s="14"/>
      <c r="JQP854" s="14"/>
      <c r="JQQ854" s="14"/>
      <c r="JQR854" s="14"/>
      <c r="JQS854" s="14"/>
      <c r="JQT854" s="14"/>
      <c r="JQU854" s="14"/>
      <c r="JQV854" s="14"/>
      <c r="JQW854" s="14"/>
      <c r="JQX854" s="14"/>
      <c r="JQY854" s="14"/>
      <c r="JQZ854" s="14"/>
      <c r="JRA854" s="14"/>
      <c r="JRB854" s="14"/>
      <c r="JRC854" s="14"/>
      <c r="JRD854" s="14"/>
      <c r="JRE854" s="14"/>
      <c r="JRF854" s="14"/>
      <c r="JRG854" s="14"/>
      <c r="JRH854" s="14"/>
      <c r="JRI854" s="14"/>
      <c r="JRJ854" s="14"/>
      <c r="JRK854" s="14"/>
      <c r="JRL854" s="14"/>
      <c r="JRM854" s="14"/>
      <c r="JRN854" s="14"/>
      <c r="JRO854" s="14"/>
      <c r="JRP854" s="14"/>
      <c r="JRQ854" s="14"/>
      <c r="JRR854" s="14"/>
      <c r="JRS854" s="14"/>
      <c r="JRT854" s="14"/>
      <c r="JRU854" s="14"/>
      <c r="JRV854" s="14"/>
      <c r="JRW854" s="14"/>
      <c r="JRX854" s="14"/>
      <c r="JRY854" s="14"/>
      <c r="JRZ854" s="14"/>
      <c r="JSA854" s="14"/>
      <c r="JSB854" s="14"/>
      <c r="JSC854" s="14"/>
      <c r="JSD854" s="14"/>
      <c r="JSE854" s="14"/>
      <c r="JSF854" s="14"/>
      <c r="JSG854" s="14"/>
      <c r="JSH854" s="14"/>
      <c r="JSI854" s="14"/>
      <c r="JSJ854" s="14"/>
      <c r="JSK854" s="14"/>
      <c r="JSL854" s="14"/>
      <c r="JSM854" s="14"/>
      <c r="JSN854" s="14"/>
      <c r="JSO854" s="14"/>
      <c r="JSP854" s="14"/>
      <c r="JSQ854" s="14"/>
      <c r="JSR854" s="14"/>
      <c r="JSS854" s="14"/>
      <c r="JST854" s="14"/>
      <c r="JSU854" s="14"/>
      <c r="JSV854" s="14"/>
      <c r="JSW854" s="14"/>
      <c r="JSX854" s="14"/>
      <c r="JSY854" s="14"/>
      <c r="JSZ854" s="14"/>
      <c r="JTA854" s="14"/>
      <c r="JTB854" s="14"/>
      <c r="JTC854" s="14"/>
      <c r="JTD854" s="14"/>
      <c r="JTE854" s="14"/>
      <c r="JTF854" s="14"/>
      <c r="JTG854" s="14"/>
      <c r="JTH854" s="14"/>
      <c r="JTI854" s="14"/>
      <c r="JTJ854" s="14"/>
      <c r="JTK854" s="14"/>
      <c r="JTL854" s="14"/>
      <c r="JTM854" s="14"/>
      <c r="JTN854" s="14"/>
      <c r="JTO854" s="14"/>
      <c r="JTP854" s="14"/>
      <c r="JTQ854" s="14"/>
      <c r="JTR854" s="14"/>
      <c r="JTS854" s="14"/>
      <c r="JTT854" s="14"/>
      <c r="JTU854" s="14"/>
      <c r="JTV854" s="14"/>
      <c r="JTW854" s="14"/>
      <c r="JTX854" s="14"/>
      <c r="JTY854" s="14"/>
      <c r="JTZ854" s="14"/>
      <c r="JUA854" s="14"/>
      <c r="JUB854" s="14"/>
      <c r="JUC854" s="14"/>
      <c r="JUD854" s="14"/>
      <c r="JUE854" s="14"/>
      <c r="JUF854" s="14"/>
      <c r="JUG854" s="14"/>
      <c r="JUH854" s="14"/>
      <c r="JUI854" s="14"/>
      <c r="JUJ854" s="14"/>
      <c r="JUK854" s="14"/>
      <c r="JUL854" s="14"/>
      <c r="JUM854" s="14"/>
      <c r="JUN854" s="14"/>
      <c r="JUO854" s="14"/>
      <c r="JUP854" s="14"/>
      <c r="JUQ854" s="14"/>
      <c r="JUR854" s="14"/>
      <c r="JUS854" s="14"/>
      <c r="JUT854" s="14"/>
      <c r="JUU854" s="14"/>
      <c r="JUV854" s="14"/>
      <c r="JUW854" s="14"/>
      <c r="JUX854" s="14"/>
      <c r="JUY854" s="14"/>
      <c r="JUZ854" s="14"/>
      <c r="JVA854" s="14"/>
      <c r="JVB854" s="14"/>
      <c r="JVC854" s="14"/>
      <c r="JVD854" s="14"/>
      <c r="JVE854" s="14"/>
      <c r="JVF854" s="14"/>
      <c r="JVG854" s="14"/>
      <c r="JVH854" s="14"/>
      <c r="JVI854" s="14"/>
      <c r="JVJ854" s="14"/>
      <c r="JVK854" s="14"/>
      <c r="JVL854" s="14"/>
      <c r="JVM854" s="14"/>
      <c r="JVN854" s="14"/>
      <c r="JVO854" s="14"/>
      <c r="JVP854" s="14"/>
      <c r="JVQ854" s="14"/>
      <c r="JVR854" s="14"/>
      <c r="JVS854" s="14"/>
      <c r="JVT854" s="14"/>
      <c r="JVU854" s="14"/>
      <c r="JVV854" s="14"/>
      <c r="JVW854" s="14"/>
      <c r="JVX854" s="14"/>
      <c r="JVY854" s="14"/>
      <c r="JVZ854" s="14"/>
      <c r="JWA854" s="14"/>
      <c r="JWB854" s="14"/>
      <c r="JWC854" s="14"/>
      <c r="JWD854" s="14"/>
      <c r="JWE854" s="14"/>
      <c r="JWF854" s="14"/>
      <c r="JWG854" s="14"/>
      <c r="JWH854" s="14"/>
      <c r="JWI854" s="14"/>
      <c r="JWJ854" s="14"/>
      <c r="JWK854" s="14"/>
      <c r="JWL854" s="14"/>
      <c r="JWM854" s="14"/>
      <c r="JWN854" s="14"/>
      <c r="JWO854" s="14"/>
      <c r="JWP854" s="14"/>
      <c r="JWQ854" s="14"/>
      <c r="JWR854" s="14"/>
      <c r="JWS854" s="14"/>
      <c r="JWT854" s="14"/>
      <c r="JWU854" s="14"/>
      <c r="JWV854" s="14"/>
      <c r="JWW854" s="14"/>
      <c r="JWX854" s="14"/>
      <c r="JWY854" s="14"/>
      <c r="JWZ854" s="14"/>
      <c r="JXA854" s="14"/>
      <c r="JXB854" s="14"/>
      <c r="JXC854" s="14"/>
      <c r="JXD854" s="14"/>
      <c r="JXE854" s="14"/>
      <c r="JXF854" s="14"/>
      <c r="JXG854" s="14"/>
      <c r="JXH854" s="14"/>
      <c r="JXI854" s="14"/>
      <c r="JXJ854" s="14"/>
      <c r="JXK854" s="14"/>
      <c r="JXL854" s="14"/>
      <c r="JXM854" s="14"/>
      <c r="JXN854" s="14"/>
      <c r="JXO854" s="14"/>
      <c r="JXP854" s="14"/>
      <c r="JXQ854" s="14"/>
      <c r="JXR854" s="14"/>
      <c r="JXS854" s="14"/>
      <c r="JXT854" s="14"/>
      <c r="JXU854" s="14"/>
      <c r="JXV854" s="14"/>
      <c r="JXW854" s="14"/>
      <c r="JXX854" s="14"/>
      <c r="JXY854" s="14"/>
      <c r="JXZ854" s="14"/>
      <c r="JYA854" s="14"/>
      <c r="JYB854" s="14"/>
      <c r="JYC854" s="14"/>
      <c r="JYD854" s="14"/>
      <c r="JYE854" s="14"/>
      <c r="JYF854" s="14"/>
      <c r="JYG854" s="14"/>
      <c r="JYH854" s="14"/>
      <c r="JYI854" s="14"/>
      <c r="JYJ854" s="14"/>
      <c r="JYK854" s="14"/>
      <c r="JYL854" s="14"/>
      <c r="JYM854" s="14"/>
      <c r="JYN854" s="14"/>
      <c r="JYO854" s="14"/>
      <c r="JYP854" s="14"/>
      <c r="JYQ854" s="14"/>
      <c r="JYR854" s="14"/>
      <c r="JYS854" s="14"/>
      <c r="JYT854" s="14"/>
      <c r="JYU854" s="14"/>
      <c r="JYV854" s="14"/>
      <c r="JYW854" s="14"/>
      <c r="JYX854" s="14"/>
      <c r="JYY854" s="14"/>
      <c r="JYZ854" s="14"/>
      <c r="JZA854" s="14"/>
      <c r="JZB854" s="14"/>
      <c r="JZC854" s="14"/>
      <c r="JZD854" s="14"/>
      <c r="JZE854" s="14"/>
      <c r="JZF854" s="14"/>
      <c r="JZG854" s="14"/>
      <c r="JZH854" s="14"/>
      <c r="JZI854" s="14"/>
      <c r="JZJ854" s="14"/>
      <c r="JZK854" s="14"/>
      <c r="JZL854" s="14"/>
      <c r="JZM854" s="14"/>
      <c r="JZN854" s="14"/>
      <c r="JZO854" s="14"/>
      <c r="JZP854" s="14"/>
      <c r="JZQ854" s="14"/>
      <c r="JZR854" s="14"/>
      <c r="JZS854" s="14"/>
      <c r="JZT854" s="14"/>
      <c r="JZU854" s="14"/>
      <c r="JZV854" s="14"/>
      <c r="JZW854" s="14"/>
      <c r="JZX854" s="14"/>
      <c r="JZY854" s="14"/>
      <c r="JZZ854" s="14"/>
      <c r="KAA854" s="14"/>
      <c r="KAB854" s="14"/>
      <c r="KAC854" s="14"/>
      <c r="KAD854" s="14"/>
      <c r="KAE854" s="14"/>
      <c r="KAF854" s="14"/>
      <c r="KAG854" s="14"/>
      <c r="KAH854" s="14"/>
      <c r="KAI854" s="14"/>
      <c r="KAJ854" s="14"/>
      <c r="KAK854" s="14"/>
      <c r="KAL854" s="14"/>
      <c r="KAM854" s="14"/>
      <c r="KAN854" s="14"/>
      <c r="KAO854" s="14"/>
      <c r="KAP854" s="14"/>
      <c r="KAQ854" s="14"/>
      <c r="KAR854" s="14"/>
      <c r="KAS854" s="14"/>
      <c r="KAT854" s="14"/>
      <c r="KAU854" s="14"/>
      <c r="KAV854" s="14"/>
      <c r="KAW854" s="14"/>
      <c r="KAX854" s="14"/>
      <c r="KAY854" s="14"/>
      <c r="KAZ854" s="14"/>
      <c r="KBA854" s="14"/>
      <c r="KBB854" s="14"/>
      <c r="KBC854" s="14"/>
      <c r="KBD854" s="14"/>
      <c r="KBE854" s="14"/>
      <c r="KBF854" s="14"/>
      <c r="KBG854" s="14"/>
      <c r="KBH854" s="14"/>
      <c r="KBI854" s="14"/>
      <c r="KBJ854" s="14"/>
      <c r="KBK854" s="14"/>
      <c r="KBL854" s="14"/>
      <c r="KBM854" s="14"/>
      <c r="KBN854" s="14"/>
      <c r="KBO854" s="14"/>
      <c r="KBP854" s="14"/>
      <c r="KBQ854" s="14"/>
      <c r="KBR854" s="14"/>
      <c r="KBS854" s="14"/>
      <c r="KBT854" s="14"/>
      <c r="KBU854" s="14"/>
      <c r="KBV854" s="14"/>
      <c r="KBW854" s="14"/>
      <c r="KBX854" s="14"/>
      <c r="KBY854" s="14"/>
      <c r="KBZ854" s="14"/>
      <c r="KCA854" s="14"/>
      <c r="KCB854" s="14"/>
      <c r="KCC854" s="14"/>
      <c r="KCD854" s="14"/>
      <c r="KCE854" s="14"/>
      <c r="KCF854" s="14"/>
      <c r="KCG854" s="14"/>
      <c r="KCH854" s="14"/>
      <c r="KCI854" s="14"/>
      <c r="KCJ854" s="14"/>
      <c r="KCK854" s="14"/>
      <c r="KCL854" s="14"/>
      <c r="KCM854" s="14"/>
      <c r="KCN854" s="14"/>
      <c r="KCO854" s="14"/>
      <c r="KCP854" s="14"/>
      <c r="KCQ854" s="14"/>
      <c r="KCR854" s="14"/>
      <c r="KCS854" s="14"/>
      <c r="KCT854" s="14"/>
      <c r="KCU854" s="14"/>
      <c r="KCV854" s="14"/>
      <c r="KCW854" s="14"/>
      <c r="KCX854" s="14"/>
      <c r="KCY854" s="14"/>
      <c r="KCZ854" s="14"/>
      <c r="KDA854" s="14"/>
      <c r="KDB854" s="14"/>
      <c r="KDC854" s="14"/>
      <c r="KDD854" s="14"/>
      <c r="KDE854" s="14"/>
      <c r="KDF854" s="14"/>
      <c r="KDG854" s="14"/>
      <c r="KDH854" s="14"/>
      <c r="KDI854" s="14"/>
      <c r="KDJ854" s="14"/>
      <c r="KDK854" s="14"/>
      <c r="KDL854" s="14"/>
      <c r="KDM854" s="14"/>
      <c r="KDN854" s="14"/>
      <c r="KDO854" s="14"/>
      <c r="KDP854" s="14"/>
      <c r="KDQ854" s="14"/>
      <c r="KDR854" s="14"/>
      <c r="KDS854" s="14"/>
      <c r="KDT854" s="14"/>
      <c r="KDU854" s="14"/>
      <c r="KDV854" s="14"/>
      <c r="KDW854" s="14"/>
      <c r="KDX854" s="14"/>
      <c r="KDY854" s="14"/>
      <c r="KDZ854" s="14"/>
      <c r="KEA854" s="14"/>
      <c r="KEB854" s="14"/>
      <c r="KEC854" s="14"/>
      <c r="KED854" s="14"/>
      <c r="KEE854" s="14"/>
      <c r="KEF854" s="14"/>
      <c r="KEG854" s="14"/>
      <c r="KEH854" s="14"/>
      <c r="KEI854" s="14"/>
      <c r="KEJ854" s="14"/>
      <c r="KEK854" s="14"/>
      <c r="KEL854" s="14"/>
      <c r="KEM854" s="14"/>
      <c r="KEN854" s="14"/>
      <c r="KEO854" s="14"/>
      <c r="KEP854" s="14"/>
      <c r="KEQ854" s="14"/>
      <c r="KER854" s="14"/>
      <c r="KES854" s="14"/>
      <c r="KET854" s="14"/>
      <c r="KEU854" s="14"/>
      <c r="KEV854" s="14"/>
      <c r="KEW854" s="14"/>
      <c r="KEX854" s="14"/>
      <c r="KEY854" s="14"/>
      <c r="KEZ854" s="14"/>
      <c r="KFA854" s="14"/>
      <c r="KFB854" s="14"/>
      <c r="KFC854" s="14"/>
      <c r="KFD854" s="14"/>
      <c r="KFE854" s="14"/>
      <c r="KFF854" s="14"/>
      <c r="KFG854" s="14"/>
      <c r="KFH854" s="14"/>
      <c r="KFI854" s="14"/>
      <c r="KFJ854" s="14"/>
      <c r="KFK854" s="14"/>
      <c r="KFL854" s="14"/>
      <c r="KFM854" s="14"/>
      <c r="KFN854" s="14"/>
      <c r="KFO854" s="14"/>
      <c r="KFP854" s="14"/>
      <c r="KFQ854" s="14"/>
      <c r="KFR854" s="14"/>
      <c r="KFS854" s="14"/>
      <c r="KFT854" s="14"/>
      <c r="KFU854" s="14"/>
      <c r="KFV854" s="14"/>
      <c r="KFW854" s="14"/>
      <c r="KFX854" s="14"/>
      <c r="KFY854" s="14"/>
      <c r="KFZ854" s="14"/>
      <c r="KGA854" s="14"/>
      <c r="KGB854" s="14"/>
      <c r="KGC854" s="14"/>
      <c r="KGD854" s="14"/>
      <c r="KGE854" s="14"/>
      <c r="KGF854" s="14"/>
      <c r="KGG854" s="14"/>
      <c r="KGH854" s="14"/>
      <c r="KGI854" s="14"/>
      <c r="KGJ854" s="14"/>
      <c r="KGK854" s="14"/>
      <c r="KGL854" s="14"/>
      <c r="KGM854" s="14"/>
      <c r="KGN854" s="14"/>
      <c r="KGO854" s="14"/>
      <c r="KGP854" s="14"/>
      <c r="KGQ854" s="14"/>
      <c r="KGR854" s="14"/>
      <c r="KGS854" s="14"/>
      <c r="KGT854" s="14"/>
      <c r="KGU854" s="14"/>
      <c r="KGV854" s="14"/>
      <c r="KGW854" s="14"/>
      <c r="KGX854" s="14"/>
      <c r="KGY854" s="14"/>
      <c r="KGZ854" s="14"/>
      <c r="KHA854" s="14"/>
      <c r="KHB854" s="14"/>
      <c r="KHC854" s="14"/>
      <c r="KHD854" s="14"/>
      <c r="KHE854" s="14"/>
      <c r="KHF854" s="14"/>
      <c r="KHG854" s="14"/>
      <c r="KHH854" s="14"/>
      <c r="KHI854" s="14"/>
      <c r="KHJ854" s="14"/>
      <c r="KHK854" s="14"/>
      <c r="KHL854" s="14"/>
      <c r="KHM854" s="14"/>
      <c r="KHN854" s="14"/>
      <c r="KHO854" s="14"/>
      <c r="KHP854" s="14"/>
      <c r="KHQ854" s="14"/>
      <c r="KHR854" s="14"/>
      <c r="KHS854" s="14"/>
      <c r="KHT854" s="14"/>
      <c r="KHU854" s="14"/>
      <c r="KHV854" s="14"/>
      <c r="KHW854" s="14"/>
      <c r="KHX854" s="14"/>
      <c r="KHY854" s="14"/>
      <c r="KHZ854" s="14"/>
      <c r="KIA854" s="14"/>
      <c r="KIB854" s="14"/>
      <c r="KIC854" s="14"/>
      <c r="KID854" s="14"/>
      <c r="KIE854" s="14"/>
      <c r="KIF854" s="14"/>
      <c r="KIG854" s="14"/>
      <c r="KIH854" s="14"/>
      <c r="KII854" s="14"/>
      <c r="KIJ854" s="14"/>
      <c r="KIK854" s="14"/>
      <c r="KIL854" s="14"/>
      <c r="KIM854" s="14"/>
      <c r="KIN854" s="14"/>
      <c r="KIO854" s="14"/>
      <c r="KIP854" s="14"/>
      <c r="KIQ854" s="14"/>
      <c r="KIR854" s="14"/>
      <c r="KIS854" s="14"/>
      <c r="KIT854" s="14"/>
      <c r="KIU854" s="14"/>
      <c r="KIV854" s="14"/>
      <c r="KIW854" s="14"/>
      <c r="KIX854" s="14"/>
      <c r="KIY854" s="14"/>
      <c r="KIZ854" s="14"/>
      <c r="KJA854" s="14"/>
      <c r="KJB854" s="14"/>
      <c r="KJC854" s="14"/>
      <c r="KJD854" s="14"/>
      <c r="KJE854" s="14"/>
      <c r="KJF854" s="14"/>
      <c r="KJG854" s="14"/>
      <c r="KJH854" s="14"/>
      <c r="KJI854" s="14"/>
      <c r="KJJ854" s="14"/>
      <c r="KJK854" s="14"/>
      <c r="KJL854" s="14"/>
      <c r="KJM854" s="14"/>
      <c r="KJN854" s="14"/>
      <c r="KJO854" s="14"/>
      <c r="KJP854" s="14"/>
      <c r="KJQ854" s="14"/>
      <c r="KJR854" s="14"/>
      <c r="KJS854" s="14"/>
      <c r="KJT854" s="14"/>
      <c r="KJU854" s="14"/>
      <c r="KJV854" s="14"/>
      <c r="KJW854" s="14"/>
      <c r="KJX854" s="14"/>
      <c r="KJY854" s="14"/>
      <c r="KJZ854" s="14"/>
      <c r="KKA854" s="14"/>
      <c r="KKB854" s="14"/>
      <c r="KKC854" s="14"/>
      <c r="KKD854" s="14"/>
      <c r="KKE854" s="14"/>
      <c r="KKF854" s="14"/>
      <c r="KKG854" s="14"/>
      <c r="KKH854" s="14"/>
      <c r="KKI854" s="14"/>
      <c r="KKJ854" s="14"/>
      <c r="KKK854" s="14"/>
      <c r="KKL854" s="14"/>
      <c r="KKM854" s="14"/>
      <c r="KKN854" s="14"/>
      <c r="KKO854" s="14"/>
      <c r="KKP854" s="14"/>
      <c r="KKQ854" s="14"/>
      <c r="KKR854" s="14"/>
      <c r="KKS854" s="14"/>
      <c r="KKT854" s="14"/>
      <c r="KKU854" s="14"/>
      <c r="KKV854" s="14"/>
      <c r="KKW854" s="14"/>
      <c r="KKX854" s="14"/>
      <c r="KKY854" s="14"/>
      <c r="KKZ854" s="14"/>
      <c r="KLA854" s="14"/>
      <c r="KLB854" s="14"/>
      <c r="KLC854" s="14"/>
      <c r="KLD854" s="14"/>
      <c r="KLE854" s="14"/>
      <c r="KLF854" s="14"/>
      <c r="KLG854" s="14"/>
      <c r="KLH854" s="14"/>
      <c r="KLI854" s="14"/>
      <c r="KLJ854" s="14"/>
      <c r="KLK854" s="14"/>
      <c r="KLL854" s="14"/>
      <c r="KLM854" s="14"/>
      <c r="KLN854" s="14"/>
      <c r="KLO854" s="14"/>
      <c r="KLP854" s="14"/>
      <c r="KLQ854" s="14"/>
      <c r="KLR854" s="14"/>
      <c r="KLS854" s="14"/>
      <c r="KLT854" s="14"/>
      <c r="KLU854" s="14"/>
      <c r="KLV854" s="14"/>
      <c r="KLW854" s="14"/>
      <c r="KLX854" s="14"/>
      <c r="KLY854" s="14"/>
      <c r="KLZ854" s="14"/>
      <c r="KMA854" s="14"/>
      <c r="KMB854" s="14"/>
      <c r="KMC854" s="14"/>
      <c r="KMD854" s="14"/>
      <c r="KME854" s="14"/>
      <c r="KMF854" s="14"/>
      <c r="KMG854" s="14"/>
      <c r="KMH854" s="14"/>
      <c r="KMI854" s="14"/>
      <c r="KMJ854" s="14"/>
      <c r="KMK854" s="14"/>
      <c r="KML854" s="14"/>
      <c r="KMM854" s="14"/>
      <c r="KMN854" s="14"/>
      <c r="KMO854" s="14"/>
      <c r="KMP854" s="14"/>
      <c r="KMQ854" s="14"/>
      <c r="KMR854" s="14"/>
      <c r="KMS854" s="14"/>
      <c r="KMT854" s="14"/>
      <c r="KMU854" s="14"/>
      <c r="KMV854" s="14"/>
      <c r="KMW854" s="14"/>
      <c r="KMX854" s="14"/>
      <c r="KMY854" s="14"/>
      <c r="KMZ854" s="14"/>
      <c r="KNA854" s="14"/>
      <c r="KNB854" s="14"/>
      <c r="KNC854" s="14"/>
      <c r="KND854" s="14"/>
      <c r="KNE854" s="14"/>
      <c r="KNF854" s="14"/>
      <c r="KNG854" s="14"/>
      <c r="KNH854" s="14"/>
      <c r="KNI854" s="14"/>
      <c r="KNJ854" s="14"/>
      <c r="KNK854" s="14"/>
      <c r="KNL854" s="14"/>
      <c r="KNM854" s="14"/>
      <c r="KNN854" s="14"/>
      <c r="KNO854" s="14"/>
      <c r="KNP854" s="14"/>
      <c r="KNQ854" s="14"/>
      <c r="KNR854" s="14"/>
      <c r="KNS854" s="14"/>
      <c r="KNT854" s="14"/>
      <c r="KNU854" s="14"/>
      <c r="KNV854" s="14"/>
      <c r="KNW854" s="14"/>
      <c r="KNX854" s="14"/>
      <c r="KNY854" s="14"/>
      <c r="KNZ854" s="14"/>
      <c r="KOA854" s="14"/>
      <c r="KOB854" s="14"/>
      <c r="KOC854" s="14"/>
      <c r="KOD854" s="14"/>
      <c r="KOE854" s="14"/>
      <c r="KOF854" s="14"/>
      <c r="KOG854" s="14"/>
      <c r="KOH854" s="14"/>
      <c r="KOI854" s="14"/>
      <c r="KOJ854" s="14"/>
      <c r="KOK854" s="14"/>
      <c r="KOL854" s="14"/>
      <c r="KOM854" s="14"/>
      <c r="KON854" s="14"/>
      <c r="KOO854" s="14"/>
      <c r="KOP854" s="14"/>
      <c r="KOQ854" s="14"/>
      <c r="KOR854" s="14"/>
      <c r="KOS854" s="14"/>
      <c r="KOT854" s="14"/>
      <c r="KOU854" s="14"/>
      <c r="KOV854" s="14"/>
      <c r="KOW854" s="14"/>
      <c r="KOX854" s="14"/>
      <c r="KOY854" s="14"/>
      <c r="KOZ854" s="14"/>
      <c r="KPA854" s="14"/>
      <c r="KPB854" s="14"/>
      <c r="KPC854" s="14"/>
      <c r="KPD854" s="14"/>
      <c r="KPE854" s="14"/>
      <c r="KPF854" s="14"/>
      <c r="KPG854" s="14"/>
      <c r="KPH854" s="14"/>
      <c r="KPI854" s="14"/>
      <c r="KPJ854" s="14"/>
      <c r="KPK854" s="14"/>
      <c r="KPL854" s="14"/>
      <c r="KPM854" s="14"/>
      <c r="KPN854" s="14"/>
      <c r="KPO854" s="14"/>
      <c r="KPP854" s="14"/>
      <c r="KPQ854" s="14"/>
      <c r="KPR854" s="14"/>
      <c r="KPS854" s="14"/>
      <c r="KPT854" s="14"/>
      <c r="KPU854" s="14"/>
      <c r="KPV854" s="14"/>
      <c r="KPW854" s="14"/>
      <c r="KPX854" s="14"/>
      <c r="KPY854" s="14"/>
      <c r="KPZ854" s="14"/>
      <c r="KQA854" s="14"/>
      <c r="KQB854" s="14"/>
      <c r="KQC854" s="14"/>
      <c r="KQD854" s="14"/>
      <c r="KQE854" s="14"/>
      <c r="KQF854" s="14"/>
      <c r="KQG854" s="14"/>
      <c r="KQH854" s="14"/>
      <c r="KQI854" s="14"/>
      <c r="KQJ854" s="14"/>
      <c r="KQK854" s="14"/>
      <c r="KQL854" s="14"/>
      <c r="KQM854" s="14"/>
      <c r="KQN854" s="14"/>
      <c r="KQO854" s="14"/>
      <c r="KQP854" s="14"/>
      <c r="KQQ854" s="14"/>
      <c r="KQR854" s="14"/>
      <c r="KQS854" s="14"/>
      <c r="KQT854" s="14"/>
      <c r="KQU854" s="14"/>
      <c r="KQV854" s="14"/>
      <c r="KQW854" s="14"/>
      <c r="KQX854" s="14"/>
      <c r="KQY854" s="14"/>
      <c r="KQZ854" s="14"/>
      <c r="KRA854" s="14"/>
      <c r="KRB854" s="14"/>
      <c r="KRC854" s="14"/>
      <c r="KRD854" s="14"/>
      <c r="KRE854" s="14"/>
      <c r="KRF854" s="14"/>
      <c r="KRG854" s="14"/>
      <c r="KRH854" s="14"/>
      <c r="KRI854" s="14"/>
      <c r="KRJ854" s="14"/>
      <c r="KRK854" s="14"/>
      <c r="KRL854" s="14"/>
      <c r="KRM854" s="14"/>
      <c r="KRN854" s="14"/>
      <c r="KRO854" s="14"/>
      <c r="KRP854" s="14"/>
      <c r="KRQ854" s="14"/>
      <c r="KRR854" s="14"/>
      <c r="KRS854" s="14"/>
      <c r="KRT854" s="14"/>
      <c r="KRU854" s="14"/>
      <c r="KRV854" s="14"/>
      <c r="KRW854" s="14"/>
      <c r="KRX854" s="14"/>
      <c r="KRY854" s="14"/>
      <c r="KRZ854" s="14"/>
      <c r="KSA854" s="14"/>
      <c r="KSB854" s="14"/>
      <c r="KSC854" s="14"/>
      <c r="KSD854" s="14"/>
      <c r="KSE854" s="14"/>
      <c r="KSF854" s="14"/>
      <c r="KSG854" s="14"/>
      <c r="KSH854" s="14"/>
      <c r="KSI854" s="14"/>
      <c r="KSJ854" s="14"/>
      <c r="KSK854" s="14"/>
      <c r="KSL854" s="14"/>
      <c r="KSM854" s="14"/>
      <c r="KSN854" s="14"/>
      <c r="KSO854" s="14"/>
      <c r="KSP854" s="14"/>
      <c r="KSQ854" s="14"/>
      <c r="KSR854" s="14"/>
      <c r="KSS854" s="14"/>
      <c r="KST854" s="14"/>
      <c r="KSU854" s="14"/>
      <c r="KSV854" s="14"/>
      <c r="KSW854" s="14"/>
      <c r="KSX854" s="14"/>
      <c r="KSY854" s="14"/>
      <c r="KSZ854" s="14"/>
      <c r="KTA854" s="14"/>
      <c r="KTB854" s="14"/>
      <c r="KTC854" s="14"/>
      <c r="KTD854" s="14"/>
      <c r="KTE854" s="14"/>
      <c r="KTF854" s="14"/>
      <c r="KTG854" s="14"/>
      <c r="KTH854" s="14"/>
      <c r="KTI854" s="14"/>
      <c r="KTJ854" s="14"/>
      <c r="KTK854" s="14"/>
      <c r="KTL854" s="14"/>
      <c r="KTM854" s="14"/>
      <c r="KTN854" s="14"/>
      <c r="KTO854" s="14"/>
      <c r="KTP854" s="14"/>
      <c r="KTQ854" s="14"/>
      <c r="KTR854" s="14"/>
      <c r="KTS854" s="14"/>
      <c r="KTT854" s="14"/>
      <c r="KTU854" s="14"/>
      <c r="KTV854" s="14"/>
      <c r="KTW854" s="14"/>
      <c r="KTX854" s="14"/>
      <c r="KTY854" s="14"/>
      <c r="KTZ854" s="14"/>
      <c r="KUA854" s="14"/>
      <c r="KUB854" s="14"/>
      <c r="KUC854" s="14"/>
      <c r="KUD854" s="14"/>
      <c r="KUE854" s="14"/>
      <c r="KUF854" s="14"/>
      <c r="KUG854" s="14"/>
      <c r="KUH854" s="14"/>
      <c r="KUI854" s="14"/>
      <c r="KUJ854" s="14"/>
      <c r="KUK854" s="14"/>
      <c r="KUL854" s="14"/>
      <c r="KUM854" s="14"/>
      <c r="KUN854" s="14"/>
      <c r="KUO854" s="14"/>
      <c r="KUP854" s="14"/>
      <c r="KUQ854" s="14"/>
      <c r="KUR854" s="14"/>
      <c r="KUS854" s="14"/>
      <c r="KUT854" s="14"/>
      <c r="KUU854" s="14"/>
      <c r="KUV854" s="14"/>
      <c r="KUW854" s="14"/>
      <c r="KUX854" s="14"/>
      <c r="KUY854" s="14"/>
      <c r="KUZ854" s="14"/>
      <c r="KVA854" s="14"/>
      <c r="KVB854" s="14"/>
      <c r="KVC854" s="14"/>
      <c r="KVD854" s="14"/>
      <c r="KVE854" s="14"/>
      <c r="KVF854" s="14"/>
      <c r="KVG854" s="14"/>
      <c r="KVH854" s="14"/>
      <c r="KVI854" s="14"/>
      <c r="KVJ854" s="14"/>
      <c r="KVK854" s="14"/>
      <c r="KVL854" s="14"/>
      <c r="KVM854" s="14"/>
      <c r="KVN854" s="14"/>
      <c r="KVO854" s="14"/>
      <c r="KVP854" s="14"/>
      <c r="KVQ854" s="14"/>
      <c r="KVR854" s="14"/>
      <c r="KVS854" s="14"/>
      <c r="KVT854" s="14"/>
      <c r="KVU854" s="14"/>
      <c r="KVV854" s="14"/>
      <c r="KVW854" s="14"/>
      <c r="KVX854" s="14"/>
      <c r="KVY854" s="14"/>
      <c r="KVZ854" s="14"/>
      <c r="KWA854" s="14"/>
      <c r="KWB854" s="14"/>
      <c r="KWC854" s="14"/>
      <c r="KWD854" s="14"/>
      <c r="KWE854" s="14"/>
      <c r="KWF854" s="14"/>
      <c r="KWG854" s="14"/>
      <c r="KWH854" s="14"/>
      <c r="KWI854" s="14"/>
      <c r="KWJ854" s="14"/>
      <c r="KWK854" s="14"/>
      <c r="KWL854" s="14"/>
      <c r="KWM854" s="14"/>
      <c r="KWN854" s="14"/>
      <c r="KWO854" s="14"/>
      <c r="KWP854" s="14"/>
      <c r="KWQ854" s="14"/>
      <c r="KWR854" s="14"/>
      <c r="KWS854" s="14"/>
      <c r="KWT854" s="14"/>
      <c r="KWU854" s="14"/>
      <c r="KWV854" s="14"/>
      <c r="KWW854" s="14"/>
      <c r="KWX854" s="14"/>
      <c r="KWY854" s="14"/>
      <c r="KWZ854" s="14"/>
      <c r="KXA854" s="14"/>
      <c r="KXB854" s="14"/>
      <c r="KXC854" s="14"/>
      <c r="KXD854" s="14"/>
      <c r="KXE854" s="14"/>
      <c r="KXF854" s="14"/>
      <c r="KXG854" s="14"/>
      <c r="KXH854" s="14"/>
      <c r="KXI854" s="14"/>
      <c r="KXJ854" s="14"/>
      <c r="KXK854" s="14"/>
      <c r="KXL854" s="14"/>
      <c r="KXM854" s="14"/>
      <c r="KXN854" s="14"/>
      <c r="KXO854" s="14"/>
      <c r="KXP854" s="14"/>
      <c r="KXQ854" s="14"/>
      <c r="KXR854" s="14"/>
      <c r="KXS854" s="14"/>
      <c r="KXT854" s="14"/>
      <c r="KXU854" s="14"/>
      <c r="KXV854" s="14"/>
      <c r="KXW854" s="14"/>
      <c r="KXX854" s="14"/>
      <c r="KXY854" s="14"/>
      <c r="KXZ854" s="14"/>
      <c r="KYA854" s="14"/>
      <c r="KYB854" s="14"/>
      <c r="KYC854" s="14"/>
      <c r="KYD854" s="14"/>
      <c r="KYE854" s="14"/>
      <c r="KYF854" s="14"/>
      <c r="KYG854" s="14"/>
      <c r="KYH854" s="14"/>
      <c r="KYI854" s="14"/>
      <c r="KYJ854" s="14"/>
      <c r="KYK854" s="14"/>
      <c r="KYL854" s="14"/>
      <c r="KYM854" s="14"/>
      <c r="KYN854" s="14"/>
      <c r="KYO854" s="14"/>
      <c r="KYP854" s="14"/>
      <c r="KYQ854" s="14"/>
      <c r="KYR854" s="14"/>
      <c r="KYS854" s="14"/>
      <c r="KYT854" s="14"/>
      <c r="KYU854" s="14"/>
      <c r="KYV854" s="14"/>
      <c r="KYW854" s="14"/>
      <c r="KYX854" s="14"/>
      <c r="KYY854" s="14"/>
      <c r="KYZ854" s="14"/>
      <c r="KZA854" s="14"/>
      <c r="KZB854" s="14"/>
      <c r="KZC854" s="14"/>
      <c r="KZD854" s="14"/>
      <c r="KZE854" s="14"/>
      <c r="KZF854" s="14"/>
      <c r="KZG854" s="14"/>
      <c r="KZH854" s="14"/>
      <c r="KZI854" s="14"/>
      <c r="KZJ854" s="14"/>
      <c r="KZK854" s="14"/>
      <c r="KZL854" s="14"/>
      <c r="KZM854" s="14"/>
      <c r="KZN854" s="14"/>
      <c r="KZO854" s="14"/>
      <c r="KZP854" s="14"/>
      <c r="KZQ854" s="14"/>
      <c r="KZR854" s="14"/>
      <c r="KZS854" s="14"/>
      <c r="KZT854" s="14"/>
      <c r="KZU854" s="14"/>
      <c r="KZV854" s="14"/>
      <c r="KZW854" s="14"/>
      <c r="KZX854" s="14"/>
      <c r="KZY854" s="14"/>
      <c r="KZZ854" s="14"/>
      <c r="LAA854" s="14"/>
      <c r="LAB854" s="14"/>
      <c r="LAC854" s="14"/>
      <c r="LAD854" s="14"/>
      <c r="LAE854" s="14"/>
      <c r="LAF854" s="14"/>
      <c r="LAG854" s="14"/>
      <c r="LAH854" s="14"/>
      <c r="LAI854" s="14"/>
      <c r="LAJ854" s="14"/>
      <c r="LAK854" s="14"/>
      <c r="LAL854" s="14"/>
      <c r="LAM854" s="14"/>
      <c r="LAN854" s="14"/>
      <c r="LAO854" s="14"/>
      <c r="LAP854" s="14"/>
      <c r="LAQ854" s="14"/>
      <c r="LAR854" s="14"/>
      <c r="LAS854" s="14"/>
      <c r="LAT854" s="14"/>
      <c r="LAU854" s="14"/>
      <c r="LAV854" s="14"/>
      <c r="LAW854" s="14"/>
      <c r="LAX854" s="14"/>
      <c r="LAY854" s="14"/>
      <c r="LAZ854" s="14"/>
      <c r="LBA854" s="14"/>
      <c r="LBB854" s="14"/>
      <c r="LBC854" s="14"/>
      <c r="LBD854" s="14"/>
      <c r="LBE854" s="14"/>
      <c r="LBF854" s="14"/>
      <c r="LBG854" s="14"/>
      <c r="LBH854" s="14"/>
      <c r="LBI854" s="14"/>
      <c r="LBJ854" s="14"/>
      <c r="LBK854" s="14"/>
      <c r="LBL854" s="14"/>
      <c r="LBM854" s="14"/>
      <c r="LBN854" s="14"/>
      <c r="LBO854" s="14"/>
      <c r="LBP854" s="14"/>
      <c r="LBQ854" s="14"/>
      <c r="LBR854" s="14"/>
      <c r="LBS854" s="14"/>
      <c r="LBT854" s="14"/>
      <c r="LBU854" s="14"/>
      <c r="LBV854" s="14"/>
      <c r="LBW854" s="14"/>
      <c r="LBX854" s="14"/>
      <c r="LBY854" s="14"/>
      <c r="LBZ854" s="14"/>
      <c r="LCA854" s="14"/>
      <c r="LCB854" s="14"/>
      <c r="LCC854" s="14"/>
      <c r="LCD854" s="14"/>
      <c r="LCE854" s="14"/>
      <c r="LCF854" s="14"/>
      <c r="LCG854" s="14"/>
      <c r="LCH854" s="14"/>
      <c r="LCI854" s="14"/>
      <c r="LCJ854" s="14"/>
      <c r="LCK854" s="14"/>
      <c r="LCL854" s="14"/>
      <c r="LCM854" s="14"/>
      <c r="LCN854" s="14"/>
      <c r="LCO854" s="14"/>
      <c r="LCP854" s="14"/>
      <c r="LCQ854" s="14"/>
      <c r="LCR854" s="14"/>
      <c r="LCS854" s="14"/>
      <c r="LCT854" s="14"/>
      <c r="LCU854" s="14"/>
      <c r="LCV854" s="14"/>
      <c r="LCW854" s="14"/>
      <c r="LCX854" s="14"/>
      <c r="LCY854" s="14"/>
      <c r="LCZ854" s="14"/>
      <c r="LDA854" s="14"/>
      <c r="LDB854" s="14"/>
      <c r="LDC854" s="14"/>
      <c r="LDD854" s="14"/>
      <c r="LDE854" s="14"/>
      <c r="LDF854" s="14"/>
      <c r="LDG854" s="14"/>
      <c r="LDH854" s="14"/>
      <c r="LDI854" s="14"/>
      <c r="LDJ854" s="14"/>
      <c r="LDK854" s="14"/>
      <c r="LDL854" s="14"/>
      <c r="LDM854" s="14"/>
      <c r="LDN854" s="14"/>
      <c r="LDO854" s="14"/>
      <c r="LDP854" s="14"/>
      <c r="LDQ854" s="14"/>
      <c r="LDR854" s="14"/>
      <c r="LDS854" s="14"/>
      <c r="LDT854" s="14"/>
      <c r="LDU854" s="14"/>
      <c r="LDV854" s="14"/>
      <c r="LDW854" s="14"/>
      <c r="LDX854" s="14"/>
      <c r="LDY854" s="14"/>
      <c r="LDZ854" s="14"/>
      <c r="LEA854" s="14"/>
      <c r="LEB854" s="14"/>
      <c r="LEC854" s="14"/>
      <c r="LED854" s="14"/>
      <c r="LEE854" s="14"/>
      <c r="LEF854" s="14"/>
      <c r="LEG854" s="14"/>
      <c r="LEH854" s="14"/>
      <c r="LEI854" s="14"/>
      <c r="LEJ854" s="14"/>
      <c r="LEK854" s="14"/>
      <c r="LEL854" s="14"/>
      <c r="LEM854" s="14"/>
      <c r="LEN854" s="14"/>
      <c r="LEO854" s="14"/>
      <c r="LEP854" s="14"/>
      <c r="LEQ854" s="14"/>
      <c r="LER854" s="14"/>
      <c r="LES854" s="14"/>
      <c r="LET854" s="14"/>
      <c r="LEU854" s="14"/>
      <c r="LEV854" s="14"/>
      <c r="LEW854" s="14"/>
      <c r="LEX854" s="14"/>
      <c r="LEY854" s="14"/>
      <c r="LEZ854" s="14"/>
      <c r="LFA854" s="14"/>
      <c r="LFB854" s="14"/>
      <c r="LFC854" s="14"/>
      <c r="LFD854" s="14"/>
      <c r="LFE854" s="14"/>
      <c r="LFF854" s="14"/>
      <c r="LFG854" s="14"/>
      <c r="LFH854" s="14"/>
      <c r="LFI854" s="14"/>
      <c r="LFJ854" s="14"/>
      <c r="LFK854" s="14"/>
      <c r="LFL854" s="14"/>
      <c r="LFM854" s="14"/>
      <c r="LFN854" s="14"/>
      <c r="LFO854" s="14"/>
      <c r="LFP854" s="14"/>
      <c r="LFQ854" s="14"/>
      <c r="LFR854" s="14"/>
      <c r="LFS854" s="14"/>
      <c r="LFT854" s="14"/>
      <c r="LFU854" s="14"/>
      <c r="LFV854" s="14"/>
      <c r="LFW854" s="14"/>
      <c r="LFX854" s="14"/>
      <c r="LFY854" s="14"/>
      <c r="LFZ854" s="14"/>
      <c r="LGA854" s="14"/>
      <c r="LGB854" s="14"/>
      <c r="LGC854" s="14"/>
      <c r="LGD854" s="14"/>
      <c r="LGE854" s="14"/>
      <c r="LGF854" s="14"/>
      <c r="LGG854" s="14"/>
      <c r="LGH854" s="14"/>
      <c r="LGI854" s="14"/>
      <c r="LGJ854" s="14"/>
      <c r="LGK854" s="14"/>
      <c r="LGL854" s="14"/>
      <c r="LGM854" s="14"/>
      <c r="LGN854" s="14"/>
      <c r="LGO854" s="14"/>
      <c r="LGP854" s="14"/>
      <c r="LGQ854" s="14"/>
      <c r="LGR854" s="14"/>
      <c r="LGS854" s="14"/>
      <c r="LGT854" s="14"/>
      <c r="LGU854" s="14"/>
      <c r="LGV854" s="14"/>
      <c r="LGW854" s="14"/>
      <c r="LGX854" s="14"/>
      <c r="LGY854" s="14"/>
      <c r="LGZ854" s="14"/>
      <c r="LHA854" s="14"/>
      <c r="LHB854" s="14"/>
      <c r="LHC854" s="14"/>
      <c r="LHD854" s="14"/>
      <c r="LHE854" s="14"/>
      <c r="LHF854" s="14"/>
      <c r="LHG854" s="14"/>
      <c r="LHH854" s="14"/>
      <c r="LHI854" s="14"/>
      <c r="LHJ854" s="14"/>
      <c r="LHK854" s="14"/>
      <c r="LHL854" s="14"/>
      <c r="LHM854" s="14"/>
      <c r="LHN854" s="14"/>
      <c r="LHO854" s="14"/>
      <c r="LHP854" s="14"/>
      <c r="LHQ854" s="14"/>
      <c r="LHR854" s="14"/>
      <c r="LHS854" s="14"/>
      <c r="LHT854" s="14"/>
      <c r="LHU854" s="14"/>
      <c r="LHV854" s="14"/>
      <c r="LHW854" s="14"/>
      <c r="LHX854" s="14"/>
      <c r="LHY854" s="14"/>
      <c r="LHZ854" s="14"/>
      <c r="LIA854" s="14"/>
      <c r="LIB854" s="14"/>
      <c r="LIC854" s="14"/>
      <c r="LID854" s="14"/>
      <c r="LIE854" s="14"/>
      <c r="LIF854" s="14"/>
      <c r="LIG854" s="14"/>
      <c r="LIH854" s="14"/>
      <c r="LII854" s="14"/>
      <c r="LIJ854" s="14"/>
      <c r="LIK854" s="14"/>
      <c r="LIL854" s="14"/>
      <c r="LIM854" s="14"/>
      <c r="LIN854" s="14"/>
      <c r="LIO854" s="14"/>
      <c r="LIP854" s="14"/>
      <c r="LIQ854" s="14"/>
      <c r="LIR854" s="14"/>
      <c r="LIS854" s="14"/>
      <c r="LIT854" s="14"/>
      <c r="LIU854" s="14"/>
      <c r="LIV854" s="14"/>
      <c r="LIW854" s="14"/>
      <c r="LIX854" s="14"/>
      <c r="LIY854" s="14"/>
      <c r="LIZ854" s="14"/>
      <c r="LJA854" s="14"/>
      <c r="LJB854" s="14"/>
      <c r="LJC854" s="14"/>
      <c r="LJD854" s="14"/>
      <c r="LJE854" s="14"/>
      <c r="LJF854" s="14"/>
      <c r="LJG854" s="14"/>
      <c r="LJH854" s="14"/>
      <c r="LJI854" s="14"/>
      <c r="LJJ854" s="14"/>
      <c r="LJK854" s="14"/>
      <c r="LJL854" s="14"/>
      <c r="LJM854" s="14"/>
      <c r="LJN854" s="14"/>
      <c r="LJO854" s="14"/>
      <c r="LJP854" s="14"/>
      <c r="LJQ854" s="14"/>
      <c r="LJR854" s="14"/>
      <c r="LJS854" s="14"/>
      <c r="LJT854" s="14"/>
      <c r="LJU854" s="14"/>
      <c r="LJV854" s="14"/>
      <c r="LJW854" s="14"/>
      <c r="LJX854" s="14"/>
      <c r="LJY854" s="14"/>
      <c r="LJZ854" s="14"/>
      <c r="LKA854" s="14"/>
      <c r="LKB854" s="14"/>
      <c r="LKC854" s="14"/>
      <c r="LKD854" s="14"/>
      <c r="LKE854" s="14"/>
      <c r="LKF854" s="14"/>
      <c r="LKG854" s="14"/>
      <c r="LKH854" s="14"/>
      <c r="LKI854" s="14"/>
      <c r="LKJ854" s="14"/>
      <c r="LKK854" s="14"/>
      <c r="LKL854" s="14"/>
      <c r="LKM854" s="14"/>
      <c r="LKN854" s="14"/>
      <c r="LKO854" s="14"/>
      <c r="LKP854" s="14"/>
      <c r="LKQ854" s="14"/>
      <c r="LKR854" s="14"/>
      <c r="LKS854" s="14"/>
      <c r="LKT854" s="14"/>
      <c r="LKU854" s="14"/>
      <c r="LKV854" s="14"/>
      <c r="LKW854" s="14"/>
      <c r="LKX854" s="14"/>
      <c r="LKY854" s="14"/>
      <c r="LKZ854" s="14"/>
      <c r="LLA854" s="14"/>
      <c r="LLB854" s="14"/>
      <c r="LLC854" s="14"/>
      <c r="LLD854" s="14"/>
      <c r="LLE854" s="14"/>
      <c r="LLF854" s="14"/>
      <c r="LLG854" s="14"/>
      <c r="LLH854" s="14"/>
      <c r="LLI854" s="14"/>
      <c r="LLJ854" s="14"/>
      <c r="LLK854" s="14"/>
      <c r="LLL854" s="14"/>
      <c r="LLM854" s="14"/>
      <c r="LLN854" s="14"/>
      <c r="LLO854" s="14"/>
      <c r="LLP854" s="14"/>
      <c r="LLQ854" s="14"/>
      <c r="LLR854" s="14"/>
      <c r="LLS854" s="14"/>
      <c r="LLT854" s="14"/>
      <c r="LLU854" s="14"/>
      <c r="LLV854" s="14"/>
      <c r="LLW854" s="14"/>
      <c r="LLX854" s="14"/>
      <c r="LLY854" s="14"/>
      <c r="LLZ854" s="14"/>
      <c r="LMA854" s="14"/>
      <c r="LMB854" s="14"/>
      <c r="LMC854" s="14"/>
      <c r="LMD854" s="14"/>
      <c r="LME854" s="14"/>
      <c r="LMF854" s="14"/>
      <c r="LMG854" s="14"/>
      <c r="LMH854" s="14"/>
      <c r="LMI854" s="14"/>
      <c r="LMJ854" s="14"/>
      <c r="LMK854" s="14"/>
      <c r="LML854" s="14"/>
      <c r="LMM854" s="14"/>
      <c r="LMN854" s="14"/>
      <c r="LMO854" s="14"/>
      <c r="LMP854" s="14"/>
      <c r="LMQ854" s="14"/>
      <c r="LMR854" s="14"/>
      <c r="LMS854" s="14"/>
      <c r="LMT854" s="14"/>
      <c r="LMU854" s="14"/>
      <c r="LMV854" s="14"/>
      <c r="LMW854" s="14"/>
      <c r="LMX854" s="14"/>
      <c r="LMY854" s="14"/>
      <c r="LMZ854" s="14"/>
      <c r="LNA854" s="14"/>
      <c r="LNB854" s="14"/>
      <c r="LNC854" s="14"/>
      <c r="LND854" s="14"/>
      <c r="LNE854" s="14"/>
      <c r="LNF854" s="14"/>
      <c r="LNG854" s="14"/>
      <c r="LNH854" s="14"/>
      <c r="LNI854" s="14"/>
      <c r="LNJ854" s="14"/>
      <c r="LNK854" s="14"/>
      <c r="LNL854" s="14"/>
      <c r="LNM854" s="14"/>
      <c r="LNN854" s="14"/>
      <c r="LNO854" s="14"/>
      <c r="LNP854" s="14"/>
      <c r="LNQ854" s="14"/>
      <c r="LNR854" s="14"/>
      <c r="LNS854" s="14"/>
      <c r="LNT854" s="14"/>
      <c r="LNU854" s="14"/>
      <c r="LNV854" s="14"/>
      <c r="LNW854" s="14"/>
      <c r="LNX854" s="14"/>
      <c r="LNY854" s="14"/>
      <c r="LNZ854" s="14"/>
      <c r="LOA854" s="14"/>
      <c r="LOB854" s="14"/>
      <c r="LOC854" s="14"/>
      <c r="LOD854" s="14"/>
      <c r="LOE854" s="14"/>
      <c r="LOF854" s="14"/>
      <c r="LOG854" s="14"/>
      <c r="LOH854" s="14"/>
      <c r="LOI854" s="14"/>
      <c r="LOJ854" s="14"/>
      <c r="LOK854" s="14"/>
      <c r="LOL854" s="14"/>
      <c r="LOM854" s="14"/>
      <c r="LON854" s="14"/>
      <c r="LOO854" s="14"/>
      <c r="LOP854" s="14"/>
      <c r="LOQ854" s="14"/>
      <c r="LOR854" s="14"/>
      <c r="LOS854" s="14"/>
      <c r="LOT854" s="14"/>
      <c r="LOU854" s="14"/>
      <c r="LOV854" s="14"/>
      <c r="LOW854" s="14"/>
      <c r="LOX854" s="14"/>
      <c r="LOY854" s="14"/>
      <c r="LOZ854" s="14"/>
      <c r="LPA854" s="14"/>
      <c r="LPB854" s="14"/>
      <c r="LPC854" s="14"/>
      <c r="LPD854" s="14"/>
      <c r="LPE854" s="14"/>
      <c r="LPF854" s="14"/>
      <c r="LPG854" s="14"/>
      <c r="LPH854" s="14"/>
      <c r="LPI854" s="14"/>
      <c r="LPJ854" s="14"/>
      <c r="LPK854" s="14"/>
      <c r="LPL854" s="14"/>
      <c r="LPM854" s="14"/>
      <c r="LPN854" s="14"/>
      <c r="LPO854" s="14"/>
      <c r="LPP854" s="14"/>
      <c r="LPQ854" s="14"/>
      <c r="LPR854" s="14"/>
      <c r="LPS854" s="14"/>
      <c r="LPT854" s="14"/>
      <c r="LPU854" s="14"/>
      <c r="LPV854" s="14"/>
      <c r="LPW854" s="14"/>
      <c r="LPX854" s="14"/>
      <c r="LPY854" s="14"/>
      <c r="LPZ854" s="14"/>
      <c r="LQA854" s="14"/>
      <c r="LQB854" s="14"/>
      <c r="LQC854" s="14"/>
      <c r="LQD854" s="14"/>
      <c r="LQE854" s="14"/>
      <c r="LQF854" s="14"/>
      <c r="LQG854" s="14"/>
      <c r="LQH854" s="14"/>
      <c r="LQI854" s="14"/>
      <c r="LQJ854" s="14"/>
      <c r="LQK854" s="14"/>
      <c r="LQL854" s="14"/>
      <c r="LQM854" s="14"/>
      <c r="LQN854" s="14"/>
      <c r="LQO854" s="14"/>
      <c r="LQP854" s="14"/>
      <c r="LQQ854" s="14"/>
      <c r="LQR854" s="14"/>
      <c r="LQS854" s="14"/>
      <c r="LQT854" s="14"/>
      <c r="LQU854" s="14"/>
      <c r="LQV854" s="14"/>
      <c r="LQW854" s="14"/>
      <c r="LQX854" s="14"/>
      <c r="LQY854" s="14"/>
      <c r="LQZ854" s="14"/>
      <c r="LRA854" s="14"/>
      <c r="LRB854" s="14"/>
      <c r="LRC854" s="14"/>
      <c r="LRD854" s="14"/>
      <c r="LRE854" s="14"/>
      <c r="LRF854" s="14"/>
      <c r="LRG854" s="14"/>
      <c r="LRH854" s="14"/>
      <c r="LRI854" s="14"/>
      <c r="LRJ854" s="14"/>
      <c r="LRK854" s="14"/>
      <c r="LRL854" s="14"/>
      <c r="LRM854" s="14"/>
      <c r="LRN854" s="14"/>
      <c r="LRO854" s="14"/>
      <c r="LRP854" s="14"/>
      <c r="LRQ854" s="14"/>
      <c r="LRR854" s="14"/>
      <c r="LRS854" s="14"/>
      <c r="LRT854" s="14"/>
      <c r="LRU854" s="14"/>
      <c r="LRV854" s="14"/>
      <c r="LRW854" s="14"/>
      <c r="LRX854" s="14"/>
      <c r="LRY854" s="14"/>
      <c r="LRZ854" s="14"/>
      <c r="LSA854" s="14"/>
      <c r="LSB854" s="14"/>
      <c r="LSC854" s="14"/>
      <c r="LSD854" s="14"/>
      <c r="LSE854" s="14"/>
      <c r="LSF854" s="14"/>
      <c r="LSG854" s="14"/>
      <c r="LSH854" s="14"/>
      <c r="LSI854" s="14"/>
      <c r="LSJ854" s="14"/>
      <c r="LSK854" s="14"/>
      <c r="LSL854" s="14"/>
      <c r="LSM854" s="14"/>
      <c r="LSN854" s="14"/>
      <c r="LSO854" s="14"/>
      <c r="LSP854" s="14"/>
      <c r="LSQ854" s="14"/>
      <c r="LSR854" s="14"/>
      <c r="LSS854" s="14"/>
      <c r="LST854" s="14"/>
      <c r="LSU854" s="14"/>
      <c r="LSV854" s="14"/>
      <c r="LSW854" s="14"/>
      <c r="LSX854" s="14"/>
      <c r="LSY854" s="14"/>
      <c r="LSZ854" s="14"/>
      <c r="LTA854" s="14"/>
      <c r="LTB854" s="14"/>
      <c r="LTC854" s="14"/>
      <c r="LTD854" s="14"/>
      <c r="LTE854" s="14"/>
      <c r="LTF854" s="14"/>
      <c r="LTG854" s="14"/>
      <c r="LTH854" s="14"/>
      <c r="LTI854" s="14"/>
      <c r="LTJ854" s="14"/>
      <c r="LTK854" s="14"/>
      <c r="LTL854" s="14"/>
      <c r="LTM854" s="14"/>
      <c r="LTN854" s="14"/>
      <c r="LTO854" s="14"/>
      <c r="LTP854" s="14"/>
      <c r="LTQ854" s="14"/>
      <c r="LTR854" s="14"/>
      <c r="LTS854" s="14"/>
      <c r="LTT854" s="14"/>
      <c r="LTU854" s="14"/>
      <c r="LTV854" s="14"/>
      <c r="LTW854" s="14"/>
      <c r="LTX854" s="14"/>
      <c r="LTY854" s="14"/>
      <c r="LTZ854" s="14"/>
      <c r="LUA854" s="14"/>
      <c r="LUB854" s="14"/>
      <c r="LUC854" s="14"/>
      <c r="LUD854" s="14"/>
      <c r="LUE854" s="14"/>
      <c r="LUF854" s="14"/>
      <c r="LUG854" s="14"/>
      <c r="LUH854" s="14"/>
      <c r="LUI854" s="14"/>
      <c r="LUJ854" s="14"/>
      <c r="LUK854" s="14"/>
      <c r="LUL854" s="14"/>
      <c r="LUM854" s="14"/>
      <c r="LUN854" s="14"/>
      <c r="LUO854" s="14"/>
      <c r="LUP854" s="14"/>
      <c r="LUQ854" s="14"/>
      <c r="LUR854" s="14"/>
      <c r="LUS854" s="14"/>
      <c r="LUT854" s="14"/>
      <c r="LUU854" s="14"/>
      <c r="LUV854" s="14"/>
      <c r="LUW854" s="14"/>
      <c r="LUX854" s="14"/>
      <c r="LUY854" s="14"/>
      <c r="LUZ854" s="14"/>
      <c r="LVA854" s="14"/>
      <c r="LVB854" s="14"/>
      <c r="LVC854" s="14"/>
      <c r="LVD854" s="14"/>
      <c r="LVE854" s="14"/>
      <c r="LVF854" s="14"/>
      <c r="LVG854" s="14"/>
      <c r="LVH854" s="14"/>
      <c r="LVI854" s="14"/>
      <c r="LVJ854" s="14"/>
      <c r="LVK854" s="14"/>
      <c r="LVL854" s="14"/>
      <c r="LVM854" s="14"/>
      <c r="LVN854" s="14"/>
      <c r="LVO854" s="14"/>
      <c r="LVP854" s="14"/>
      <c r="LVQ854" s="14"/>
      <c r="LVR854" s="14"/>
      <c r="LVS854" s="14"/>
      <c r="LVT854" s="14"/>
      <c r="LVU854" s="14"/>
      <c r="LVV854" s="14"/>
      <c r="LVW854" s="14"/>
      <c r="LVX854" s="14"/>
      <c r="LVY854" s="14"/>
      <c r="LVZ854" s="14"/>
      <c r="LWA854" s="14"/>
      <c r="LWB854" s="14"/>
      <c r="LWC854" s="14"/>
      <c r="LWD854" s="14"/>
      <c r="LWE854" s="14"/>
      <c r="LWF854" s="14"/>
      <c r="LWG854" s="14"/>
      <c r="LWH854" s="14"/>
      <c r="LWI854" s="14"/>
      <c r="LWJ854" s="14"/>
      <c r="LWK854" s="14"/>
      <c r="LWL854" s="14"/>
      <c r="LWM854" s="14"/>
      <c r="LWN854" s="14"/>
      <c r="LWO854" s="14"/>
      <c r="LWP854" s="14"/>
      <c r="LWQ854" s="14"/>
      <c r="LWR854" s="14"/>
      <c r="LWS854" s="14"/>
      <c r="LWT854" s="14"/>
      <c r="LWU854" s="14"/>
      <c r="LWV854" s="14"/>
      <c r="LWW854" s="14"/>
      <c r="LWX854" s="14"/>
      <c r="LWY854" s="14"/>
      <c r="LWZ854" s="14"/>
      <c r="LXA854" s="14"/>
      <c r="LXB854" s="14"/>
      <c r="LXC854" s="14"/>
      <c r="LXD854" s="14"/>
      <c r="LXE854" s="14"/>
      <c r="LXF854" s="14"/>
      <c r="LXG854" s="14"/>
      <c r="LXH854" s="14"/>
      <c r="LXI854" s="14"/>
      <c r="LXJ854" s="14"/>
      <c r="LXK854" s="14"/>
      <c r="LXL854" s="14"/>
      <c r="LXM854" s="14"/>
      <c r="LXN854" s="14"/>
      <c r="LXO854" s="14"/>
      <c r="LXP854" s="14"/>
      <c r="LXQ854" s="14"/>
      <c r="LXR854" s="14"/>
      <c r="LXS854" s="14"/>
      <c r="LXT854" s="14"/>
      <c r="LXU854" s="14"/>
      <c r="LXV854" s="14"/>
      <c r="LXW854" s="14"/>
      <c r="LXX854" s="14"/>
      <c r="LXY854" s="14"/>
      <c r="LXZ854" s="14"/>
      <c r="LYA854" s="14"/>
      <c r="LYB854" s="14"/>
      <c r="LYC854" s="14"/>
      <c r="LYD854" s="14"/>
      <c r="LYE854" s="14"/>
      <c r="LYF854" s="14"/>
      <c r="LYG854" s="14"/>
      <c r="LYH854" s="14"/>
      <c r="LYI854" s="14"/>
      <c r="LYJ854" s="14"/>
      <c r="LYK854" s="14"/>
      <c r="LYL854" s="14"/>
      <c r="LYM854" s="14"/>
      <c r="LYN854" s="14"/>
      <c r="LYO854" s="14"/>
      <c r="LYP854" s="14"/>
      <c r="LYQ854" s="14"/>
      <c r="LYR854" s="14"/>
      <c r="LYS854" s="14"/>
      <c r="LYT854" s="14"/>
      <c r="LYU854" s="14"/>
      <c r="LYV854" s="14"/>
      <c r="LYW854" s="14"/>
      <c r="LYX854" s="14"/>
      <c r="LYY854" s="14"/>
      <c r="LYZ854" s="14"/>
      <c r="LZA854" s="14"/>
      <c r="LZB854" s="14"/>
      <c r="LZC854" s="14"/>
      <c r="LZD854" s="14"/>
      <c r="LZE854" s="14"/>
      <c r="LZF854" s="14"/>
      <c r="LZG854" s="14"/>
      <c r="LZH854" s="14"/>
      <c r="LZI854" s="14"/>
      <c r="LZJ854" s="14"/>
      <c r="LZK854" s="14"/>
      <c r="LZL854" s="14"/>
      <c r="LZM854" s="14"/>
      <c r="LZN854" s="14"/>
      <c r="LZO854" s="14"/>
      <c r="LZP854" s="14"/>
      <c r="LZQ854" s="14"/>
      <c r="LZR854" s="14"/>
      <c r="LZS854" s="14"/>
      <c r="LZT854" s="14"/>
      <c r="LZU854" s="14"/>
      <c r="LZV854" s="14"/>
      <c r="LZW854" s="14"/>
      <c r="LZX854" s="14"/>
      <c r="LZY854" s="14"/>
      <c r="LZZ854" s="14"/>
      <c r="MAA854" s="14"/>
      <c r="MAB854" s="14"/>
      <c r="MAC854" s="14"/>
      <c r="MAD854" s="14"/>
      <c r="MAE854" s="14"/>
      <c r="MAF854" s="14"/>
      <c r="MAG854" s="14"/>
      <c r="MAH854" s="14"/>
      <c r="MAI854" s="14"/>
      <c r="MAJ854" s="14"/>
      <c r="MAK854" s="14"/>
      <c r="MAL854" s="14"/>
      <c r="MAM854" s="14"/>
      <c r="MAN854" s="14"/>
      <c r="MAO854" s="14"/>
      <c r="MAP854" s="14"/>
      <c r="MAQ854" s="14"/>
      <c r="MAR854" s="14"/>
      <c r="MAS854" s="14"/>
      <c r="MAT854" s="14"/>
      <c r="MAU854" s="14"/>
      <c r="MAV854" s="14"/>
      <c r="MAW854" s="14"/>
      <c r="MAX854" s="14"/>
      <c r="MAY854" s="14"/>
      <c r="MAZ854" s="14"/>
      <c r="MBA854" s="14"/>
      <c r="MBB854" s="14"/>
      <c r="MBC854" s="14"/>
      <c r="MBD854" s="14"/>
      <c r="MBE854" s="14"/>
      <c r="MBF854" s="14"/>
      <c r="MBG854" s="14"/>
      <c r="MBH854" s="14"/>
      <c r="MBI854" s="14"/>
      <c r="MBJ854" s="14"/>
      <c r="MBK854" s="14"/>
      <c r="MBL854" s="14"/>
      <c r="MBM854" s="14"/>
      <c r="MBN854" s="14"/>
      <c r="MBO854" s="14"/>
      <c r="MBP854" s="14"/>
      <c r="MBQ854" s="14"/>
      <c r="MBR854" s="14"/>
      <c r="MBS854" s="14"/>
      <c r="MBT854" s="14"/>
      <c r="MBU854" s="14"/>
      <c r="MBV854" s="14"/>
      <c r="MBW854" s="14"/>
      <c r="MBX854" s="14"/>
      <c r="MBY854" s="14"/>
      <c r="MBZ854" s="14"/>
      <c r="MCA854" s="14"/>
      <c r="MCB854" s="14"/>
      <c r="MCC854" s="14"/>
      <c r="MCD854" s="14"/>
      <c r="MCE854" s="14"/>
      <c r="MCF854" s="14"/>
      <c r="MCG854" s="14"/>
      <c r="MCH854" s="14"/>
      <c r="MCI854" s="14"/>
      <c r="MCJ854" s="14"/>
      <c r="MCK854" s="14"/>
      <c r="MCL854" s="14"/>
      <c r="MCM854" s="14"/>
      <c r="MCN854" s="14"/>
      <c r="MCO854" s="14"/>
      <c r="MCP854" s="14"/>
      <c r="MCQ854" s="14"/>
      <c r="MCR854" s="14"/>
      <c r="MCS854" s="14"/>
      <c r="MCT854" s="14"/>
      <c r="MCU854" s="14"/>
      <c r="MCV854" s="14"/>
      <c r="MCW854" s="14"/>
      <c r="MCX854" s="14"/>
      <c r="MCY854" s="14"/>
      <c r="MCZ854" s="14"/>
      <c r="MDA854" s="14"/>
      <c r="MDB854" s="14"/>
      <c r="MDC854" s="14"/>
      <c r="MDD854" s="14"/>
      <c r="MDE854" s="14"/>
      <c r="MDF854" s="14"/>
      <c r="MDG854" s="14"/>
      <c r="MDH854" s="14"/>
      <c r="MDI854" s="14"/>
      <c r="MDJ854" s="14"/>
      <c r="MDK854" s="14"/>
      <c r="MDL854" s="14"/>
      <c r="MDM854" s="14"/>
      <c r="MDN854" s="14"/>
      <c r="MDO854" s="14"/>
      <c r="MDP854" s="14"/>
      <c r="MDQ854" s="14"/>
      <c r="MDR854" s="14"/>
      <c r="MDS854" s="14"/>
      <c r="MDT854" s="14"/>
      <c r="MDU854" s="14"/>
      <c r="MDV854" s="14"/>
      <c r="MDW854" s="14"/>
      <c r="MDX854" s="14"/>
      <c r="MDY854" s="14"/>
      <c r="MDZ854" s="14"/>
      <c r="MEA854" s="14"/>
      <c r="MEB854" s="14"/>
      <c r="MEC854" s="14"/>
      <c r="MED854" s="14"/>
      <c r="MEE854" s="14"/>
      <c r="MEF854" s="14"/>
      <c r="MEG854" s="14"/>
      <c r="MEH854" s="14"/>
      <c r="MEI854" s="14"/>
      <c r="MEJ854" s="14"/>
      <c r="MEK854" s="14"/>
      <c r="MEL854" s="14"/>
      <c r="MEM854" s="14"/>
      <c r="MEN854" s="14"/>
      <c r="MEO854" s="14"/>
      <c r="MEP854" s="14"/>
      <c r="MEQ854" s="14"/>
      <c r="MER854" s="14"/>
      <c r="MES854" s="14"/>
      <c r="MET854" s="14"/>
      <c r="MEU854" s="14"/>
      <c r="MEV854" s="14"/>
      <c r="MEW854" s="14"/>
      <c r="MEX854" s="14"/>
      <c r="MEY854" s="14"/>
      <c r="MEZ854" s="14"/>
      <c r="MFA854" s="14"/>
      <c r="MFB854" s="14"/>
      <c r="MFC854" s="14"/>
      <c r="MFD854" s="14"/>
      <c r="MFE854" s="14"/>
      <c r="MFF854" s="14"/>
      <c r="MFG854" s="14"/>
      <c r="MFH854" s="14"/>
      <c r="MFI854" s="14"/>
      <c r="MFJ854" s="14"/>
      <c r="MFK854" s="14"/>
      <c r="MFL854" s="14"/>
      <c r="MFM854" s="14"/>
      <c r="MFN854" s="14"/>
      <c r="MFO854" s="14"/>
      <c r="MFP854" s="14"/>
      <c r="MFQ854" s="14"/>
      <c r="MFR854" s="14"/>
      <c r="MFS854" s="14"/>
      <c r="MFT854" s="14"/>
      <c r="MFU854" s="14"/>
      <c r="MFV854" s="14"/>
      <c r="MFW854" s="14"/>
      <c r="MFX854" s="14"/>
      <c r="MFY854" s="14"/>
      <c r="MFZ854" s="14"/>
      <c r="MGA854" s="14"/>
      <c r="MGB854" s="14"/>
      <c r="MGC854" s="14"/>
      <c r="MGD854" s="14"/>
      <c r="MGE854" s="14"/>
      <c r="MGF854" s="14"/>
      <c r="MGG854" s="14"/>
      <c r="MGH854" s="14"/>
      <c r="MGI854" s="14"/>
      <c r="MGJ854" s="14"/>
      <c r="MGK854" s="14"/>
      <c r="MGL854" s="14"/>
      <c r="MGM854" s="14"/>
      <c r="MGN854" s="14"/>
      <c r="MGO854" s="14"/>
      <c r="MGP854" s="14"/>
      <c r="MGQ854" s="14"/>
      <c r="MGR854" s="14"/>
      <c r="MGS854" s="14"/>
      <c r="MGT854" s="14"/>
      <c r="MGU854" s="14"/>
      <c r="MGV854" s="14"/>
      <c r="MGW854" s="14"/>
      <c r="MGX854" s="14"/>
      <c r="MGY854" s="14"/>
      <c r="MGZ854" s="14"/>
      <c r="MHA854" s="14"/>
      <c r="MHB854" s="14"/>
      <c r="MHC854" s="14"/>
      <c r="MHD854" s="14"/>
      <c r="MHE854" s="14"/>
      <c r="MHF854" s="14"/>
      <c r="MHG854" s="14"/>
      <c r="MHH854" s="14"/>
      <c r="MHI854" s="14"/>
      <c r="MHJ854" s="14"/>
      <c r="MHK854" s="14"/>
      <c r="MHL854" s="14"/>
      <c r="MHM854" s="14"/>
      <c r="MHN854" s="14"/>
      <c r="MHO854" s="14"/>
      <c r="MHP854" s="14"/>
      <c r="MHQ854" s="14"/>
      <c r="MHR854" s="14"/>
      <c r="MHS854" s="14"/>
      <c r="MHT854" s="14"/>
      <c r="MHU854" s="14"/>
      <c r="MHV854" s="14"/>
      <c r="MHW854" s="14"/>
      <c r="MHX854" s="14"/>
      <c r="MHY854" s="14"/>
      <c r="MHZ854" s="14"/>
      <c r="MIA854" s="14"/>
      <c r="MIB854" s="14"/>
      <c r="MIC854" s="14"/>
      <c r="MID854" s="14"/>
      <c r="MIE854" s="14"/>
      <c r="MIF854" s="14"/>
      <c r="MIG854" s="14"/>
      <c r="MIH854" s="14"/>
      <c r="MII854" s="14"/>
      <c r="MIJ854" s="14"/>
      <c r="MIK854" s="14"/>
      <c r="MIL854" s="14"/>
      <c r="MIM854" s="14"/>
      <c r="MIN854" s="14"/>
      <c r="MIO854" s="14"/>
      <c r="MIP854" s="14"/>
      <c r="MIQ854" s="14"/>
      <c r="MIR854" s="14"/>
      <c r="MIS854" s="14"/>
      <c r="MIT854" s="14"/>
      <c r="MIU854" s="14"/>
      <c r="MIV854" s="14"/>
      <c r="MIW854" s="14"/>
      <c r="MIX854" s="14"/>
      <c r="MIY854" s="14"/>
      <c r="MIZ854" s="14"/>
      <c r="MJA854" s="14"/>
      <c r="MJB854" s="14"/>
      <c r="MJC854" s="14"/>
      <c r="MJD854" s="14"/>
      <c r="MJE854" s="14"/>
      <c r="MJF854" s="14"/>
      <c r="MJG854" s="14"/>
      <c r="MJH854" s="14"/>
      <c r="MJI854" s="14"/>
      <c r="MJJ854" s="14"/>
      <c r="MJK854" s="14"/>
      <c r="MJL854" s="14"/>
      <c r="MJM854" s="14"/>
      <c r="MJN854" s="14"/>
      <c r="MJO854" s="14"/>
      <c r="MJP854" s="14"/>
      <c r="MJQ854" s="14"/>
      <c r="MJR854" s="14"/>
      <c r="MJS854" s="14"/>
      <c r="MJT854" s="14"/>
      <c r="MJU854" s="14"/>
      <c r="MJV854" s="14"/>
      <c r="MJW854" s="14"/>
      <c r="MJX854" s="14"/>
      <c r="MJY854" s="14"/>
      <c r="MJZ854" s="14"/>
      <c r="MKA854" s="14"/>
      <c r="MKB854" s="14"/>
      <c r="MKC854" s="14"/>
      <c r="MKD854" s="14"/>
      <c r="MKE854" s="14"/>
      <c r="MKF854" s="14"/>
      <c r="MKG854" s="14"/>
      <c r="MKH854" s="14"/>
      <c r="MKI854" s="14"/>
      <c r="MKJ854" s="14"/>
      <c r="MKK854" s="14"/>
      <c r="MKL854" s="14"/>
      <c r="MKM854" s="14"/>
      <c r="MKN854" s="14"/>
      <c r="MKO854" s="14"/>
      <c r="MKP854" s="14"/>
      <c r="MKQ854" s="14"/>
      <c r="MKR854" s="14"/>
      <c r="MKS854" s="14"/>
      <c r="MKT854" s="14"/>
      <c r="MKU854" s="14"/>
      <c r="MKV854" s="14"/>
      <c r="MKW854" s="14"/>
      <c r="MKX854" s="14"/>
      <c r="MKY854" s="14"/>
      <c r="MKZ854" s="14"/>
      <c r="MLA854" s="14"/>
      <c r="MLB854" s="14"/>
      <c r="MLC854" s="14"/>
      <c r="MLD854" s="14"/>
      <c r="MLE854" s="14"/>
      <c r="MLF854" s="14"/>
      <c r="MLG854" s="14"/>
      <c r="MLH854" s="14"/>
      <c r="MLI854" s="14"/>
      <c r="MLJ854" s="14"/>
      <c r="MLK854" s="14"/>
      <c r="MLL854" s="14"/>
      <c r="MLM854" s="14"/>
      <c r="MLN854" s="14"/>
      <c r="MLO854" s="14"/>
      <c r="MLP854" s="14"/>
      <c r="MLQ854" s="14"/>
      <c r="MLR854" s="14"/>
      <c r="MLS854" s="14"/>
      <c r="MLT854" s="14"/>
      <c r="MLU854" s="14"/>
      <c r="MLV854" s="14"/>
      <c r="MLW854" s="14"/>
      <c r="MLX854" s="14"/>
      <c r="MLY854" s="14"/>
      <c r="MLZ854" s="14"/>
      <c r="MMA854" s="14"/>
      <c r="MMB854" s="14"/>
      <c r="MMC854" s="14"/>
      <c r="MMD854" s="14"/>
      <c r="MME854" s="14"/>
      <c r="MMF854" s="14"/>
      <c r="MMG854" s="14"/>
      <c r="MMH854" s="14"/>
      <c r="MMI854" s="14"/>
      <c r="MMJ854" s="14"/>
      <c r="MMK854" s="14"/>
      <c r="MML854" s="14"/>
      <c r="MMM854" s="14"/>
      <c r="MMN854" s="14"/>
      <c r="MMO854" s="14"/>
      <c r="MMP854" s="14"/>
      <c r="MMQ854" s="14"/>
      <c r="MMR854" s="14"/>
      <c r="MMS854" s="14"/>
      <c r="MMT854" s="14"/>
      <c r="MMU854" s="14"/>
      <c r="MMV854" s="14"/>
      <c r="MMW854" s="14"/>
      <c r="MMX854" s="14"/>
      <c r="MMY854" s="14"/>
      <c r="MMZ854" s="14"/>
      <c r="MNA854" s="14"/>
      <c r="MNB854" s="14"/>
      <c r="MNC854" s="14"/>
      <c r="MND854" s="14"/>
      <c r="MNE854" s="14"/>
      <c r="MNF854" s="14"/>
      <c r="MNG854" s="14"/>
      <c r="MNH854" s="14"/>
      <c r="MNI854" s="14"/>
      <c r="MNJ854" s="14"/>
      <c r="MNK854" s="14"/>
      <c r="MNL854" s="14"/>
      <c r="MNM854" s="14"/>
      <c r="MNN854" s="14"/>
      <c r="MNO854" s="14"/>
      <c r="MNP854" s="14"/>
      <c r="MNQ854" s="14"/>
      <c r="MNR854" s="14"/>
      <c r="MNS854" s="14"/>
      <c r="MNT854" s="14"/>
      <c r="MNU854" s="14"/>
      <c r="MNV854" s="14"/>
      <c r="MNW854" s="14"/>
      <c r="MNX854" s="14"/>
      <c r="MNY854" s="14"/>
      <c r="MNZ854" s="14"/>
      <c r="MOA854" s="14"/>
      <c r="MOB854" s="14"/>
      <c r="MOC854" s="14"/>
      <c r="MOD854" s="14"/>
      <c r="MOE854" s="14"/>
      <c r="MOF854" s="14"/>
      <c r="MOG854" s="14"/>
      <c r="MOH854" s="14"/>
      <c r="MOI854" s="14"/>
      <c r="MOJ854" s="14"/>
      <c r="MOK854" s="14"/>
      <c r="MOL854" s="14"/>
      <c r="MOM854" s="14"/>
      <c r="MON854" s="14"/>
      <c r="MOO854" s="14"/>
      <c r="MOP854" s="14"/>
      <c r="MOQ854" s="14"/>
      <c r="MOR854" s="14"/>
      <c r="MOS854" s="14"/>
      <c r="MOT854" s="14"/>
      <c r="MOU854" s="14"/>
      <c r="MOV854" s="14"/>
      <c r="MOW854" s="14"/>
      <c r="MOX854" s="14"/>
      <c r="MOY854" s="14"/>
      <c r="MOZ854" s="14"/>
      <c r="MPA854" s="14"/>
      <c r="MPB854" s="14"/>
      <c r="MPC854" s="14"/>
      <c r="MPD854" s="14"/>
      <c r="MPE854" s="14"/>
      <c r="MPF854" s="14"/>
      <c r="MPG854" s="14"/>
      <c r="MPH854" s="14"/>
      <c r="MPI854" s="14"/>
      <c r="MPJ854" s="14"/>
      <c r="MPK854" s="14"/>
      <c r="MPL854" s="14"/>
      <c r="MPM854" s="14"/>
      <c r="MPN854" s="14"/>
      <c r="MPO854" s="14"/>
      <c r="MPP854" s="14"/>
      <c r="MPQ854" s="14"/>
      <c r="MPR854" s="14"/>
      <c r="MPS854" s="14"/>
      <c r="MPT854" s="14"/>
      <c r="MPU854" s="14"/>
      <c r="MPV854" s="14"/>
      <c r="MPW854" s="14"/>
      <c r="MPX854" s="14"/>
      <c r="MPY854" s="14"/>
      <c r="MPZ854" s="14"/>
      <c r="MQA854" s="14"/>
      <c r="MQB854" s="14"/>
      <c r="MQC854" s="14"/>
      <c r="MQD854" s="14"/>
      <c r="MQE854" s="14"/>
      <c r="MQF854" s="14"/>
      <c r="MQG854" s="14"/>
      <c r="MQH854" s="14"/>
      <c r="MQI854" s="14"/>
      <c r="MQJ854" s="14"/>
      <c r="MQK854" s="14"/>
      <c r="MQL854" s="14"/>
      <c r="MQM854" s="14"/>
      <c r="MQN854" s="14"/>
      <c r="MQO854" s="14"/>
      <c r="MQP854" s="14"/>
      <c r="MQQ854" s="14"/>
      <c r="MQR854" s="14"/>
      <c r="MQS854" s="14"/>
      <c r="MQT854" s="14"/>
      <c r="MQU854" s="14"/>
      <c r="MQV854" s="14"/>
      <c r="MQW854" s="14"/>
      <c r="MQX854" s="14"/>
      <c r="MQY854" s="14"/>
      <c r="MQZ854" s="14"/>
      <c r="MRA854" s="14"/>
      <c r="MRB854" s="14"/>
      <c r="MRC854" s="14"/>
      <c r="MRD854" s="14"/>
      <c r="MRE854" s="14"/>
      <c r="MRF854" s="14"/>
      <c r="MRG854" s="14"/>
      <c r="MRH854" s="14"/>
      <c r="MRI854" s="14"/>
      <c r="MRJ854" s="14"/>
      <c r="MRK854" s="14"/>
      <c r="MRL854" s="14"/>
      <c r="MRM854" s="14"/>
      <c r="MRN854" s="14"/>
      <c r="MRO854" s="14"/>
      <c r="MRP854" s="14"/>
      <c r="MRQ854" s="14"/>
      <c r="MRR854" s="14"/>
      <c r="MRS854" s="14"/>
      <c r="MRT854" s="14"/>
      <c r="MRU854" s="14"/>
      <c r="MRV854" s="14"/>
      <c r="MRW854" s="14"/>
      <c r="MRX854" s="14"/>
      <c r="MRY854" s="14"/>
      <c r="MRZ854" s="14"/>
      <c r="MSA854" s="14"/>
      <c r="MSB854" s="14"/>
      <c r="MSC854" s="14"/>
      <c r="MSD854" s="14"/>
      <c r="MSE854" s="14"/>
      <c r="MSF854" s="14"/>
      <c r="MSG854" s="14"/>
      <c r="MSH854" s="14"/>
      <c r="MSI854" s="14"/>
      <c r="MSJ854" s="14"/>
      <c r="MSK854" s="14"/>
      <c r="MSL854" s="14"/>
      <c r="MSM854" s="14"/>
      <c r="MSN854" s="14"/>
      <c r="MSO854" s="14"/>
      <c r="MSP854" s="14"/>
      <c r="MSQ854" s="14"/>
      <c r="MSR854" s="14"/>
      <c r="MSS854" s="14"/>
      <c r="MST854" s="14"/>
      <c r="MSU854" s="14"/>
      <c r="MSV854" s="14"/>
      <c r="MSW854" s="14"/>
      <c r="MSX854" s="14"/>
      <c r="MSY854" s="14"/>
      <c r="MSZ854" s="14"/>
      <c r="MTA854" s="14"/>
      <c r="MTB854" s="14"/>
      <c r="MTC854" s="14"/>
      <c r="MTD854" s="14"/>
      <c r="MTE854" s="14"/>
      <c r="MTF854" s="14"/>
      <c r="MTG854" s="14"/>
      <c r="MTH854" s="14"/>
      <c r="MTI854" s="14"/>
      <c r="MTJ854" s="14"/>
      <c r="MTK854" s="14"/>
      <c r="MTL854" s="14"/>
      <c r="MTM854" s="14"/>
      <c r="MTN854" s="14"/>
      <c r="MTO854" s="14"/>
      <c r="MTP854" s="14"/>
      <c r="MTQ854" s="14"/>
      <c r="MTR854" s="14"/>
      <c r="MTS854" s="14"/>
      <c r="MTT854" s="14"/>
      <c r="MTU854" s="14"/>
      <c r="MTV854" s="14"/>
      <c r="MTW854" s="14"/>
      <c r="MTX854" s="14"/>
      <c r="MTY854" s="14"/>
      <c r="MTZ854" s="14"/>
      <c r="MUA854" s="14"/>
      <c r="MUB854" s="14"/>
      <c r="MUC854" s="14"/>
      <c r="MUD854" s="14"/>
      <c r="MUE854" s="14"/>
      <c r="MUF854" s="14"/>
      <c r="MUG854" s="14"/>
      <c r="MUH854" s="14"/>
      <c r="MUI854" s="14"/>
      <c r="MUJ854" s="14"/>
      <c r="MUK854" s="14"/>
      <c r="MUL854" s="14"/>
      <c r="MUM854" s="14"/>
      <c r="MUN854" s="14"/>
      <c r="MUO854" s="14"/>
      <c r="MUP854" s="14"/>
      <c r="MUQ854" s="14"/>
      <c r="MUR854" s="14"/>
      <c r="MUS854" s="14"/>
      <c r="MUT854" s="14"/>
      <c r="MUU854" s="14"/>
      <c r="MUV854" s="14"/>
      <c r="MUW854" s="14"/>
      <c r="MUX854" s="14"/>
      <c r="MUY854" s="14"/>
      <c r="MUZ854" s="14"/>
      <c r="MVA854" s="14"/>
      <c r="MVB854" s="14"/>
      <c r="MVC854" s="14"/>
      <c r="MVD854" s="14"/>
      <c r="MVE854" s="14"/>
      <c r="MVF854" s="14"/>
      <c r="MVG854" s="14"/>
      <c r="MVH854" s="14"/>
      <c r="MVI854" s="14"/>
      <c r="MVJ854" s="14"/>
      <c r="MVK854" s="14"/>
      <c r="MVL854" s="14"/>
      <c r="MVM854" s="14"/>
      <c r="MVN854" s="14"/>
      <c r="MVO854" s="14"/>
      <c r="MVP854" s="14"/>
      <c r="MVQ854" s="14"/>
      <c r="MVR854" s="14"/>
      <c r="MVS854" s="14"/>
      <c r="MVT854" s="14"/>
      <c r="MVU854" s="14"/>
      <c r="MVV854" s="14"/>
      <c r="MVW854" s="14"/>
      <c r="MVX854" s="14"/>
      <c r="MVY854" s="14"/>
      <c r="MVZ854" s="14"/>
      <c r="MWA854" s="14"/>
      <c r="MWB854" s="14"/>
      <c r="MWC854" s="14"/>
      <c r="MWD854" s="14"/>
      <c r="MWE854" s="14"/>
      <c r="MWF854" s="14"/>
      <c r="MWG854" s="14"/>
      <c r="MWH854" s="14"/>
      <c r="MWI854" s="14"/>
      <c r="MWJ854" s="14"/>
      <c r="MWK854" s="14"/>
      <c r="MWL854" s="14"/>
      <c r="MWM854" s="14"/>
      <c r="MWN854" s="14"/>
      <c r="MWO854" s="14"/>
      <c r="MWP854" s="14"/>
      <c r="MWQ854" s="14"/>
      <c r="MWR854" s="14"/>
      <c r="MWS854" s="14"/>
      <c r="MWT854" s="14"/>
      <c r="MWU854" s="14"/>
      <c r="MWV854" s="14"/>
      <c r="MWW854" s="14"/>
      <c r="MWX854" s="14"/>
      <c r="MWY854" s="14"/>
      <c r="MWZ854" s="14"/>
      <c r="MXA854" s="14"/>
      <c r="MXB854" s="14"/>
      <c r="MXC854" s="14"/>
      <c r="MXD854" s="14"/>
      <c r="MXE854" s="14"/>
      <c r="MXF854" s="14"/>
      <c r="MXG854" s="14"/>
      <c r="MXH854" s="14"/>
      <c r="MXI854" s="14"/>
      <c r="MXJ854" s="14"/>
      <c r="MXK854" s="14"/>
      <c r="MXL854" s="14"/>
      <c r="MXM854" s="14"/>
      <c r="MXN854" s="14"/>
      <c r="MXO854" s="14"/>
      <c r="MXP854" s="14"/>
      <c r="MXQ854" s="14"/>
      <c r="MXR854" s="14"/>
      <c r="MXS854" s="14"/>
      <c r="MXT854" s="14"/>
      <c r="MXU854" s="14"/>
      <c r="MXV854" s="14"/>
      <c r="MXW854" s="14"/>
      <c r="MXX854" s="14"/>
      <c r="MXY854" s="14"/>
      <c r="MXZ854" s="14"/>
      <c r="MYA854" s="14"/>
      <c r="MYB854" s="14"/>
      <c r="MYC854" s="14"/>
      <c r="MYD854" s="14"/>
      <c r="MYE854" s="14"/>
      <c r="MYF854" s="14"/>
      <c r="MYG854" s="14"/>
      <c r="MYH854" s="14"/>
      <c r="MYI854" s="14"/>
      <c r="MYJ854" s="14"/>
      <c r="MYK854" s="14"/>
      <c r="MYL854" s="14"/>
      <c r="MYM854" s="14"/>
      <c r="MYN854" s="14"/>
      <c r="MYO854" s="14"/>
      <c r="MYP854" s="14"/>
      <c r="MYQ854" s="14"/>
      <c r="MYR854" s="14"/>
      <c r="MYS854" s="14"/>
      <c r="MYT854" s="14"/>
      <c r="MYU854" s="14"/>
      <c r="MYV854" s="14"/>
      <c r="MYW854" s="14"/>
      <c r="MYX854" s="14"/>
      <c r="MYY854" s="14"/>
      <c r="MYZ854" s="14"/>
      <c r="MZA854" s="14"/>
      <c r="MZB854" s="14"/>
      <c r="MZC854" s="14"/>
      <c r="MZD854" s="14"/>
      <c r="MZE854" s="14"/>
      <c r="MZF854" s="14"/>
      <c r="MZG854" s="14"/>
      <c r="MZH854" s="14"/>
      <c r="MZI854" s="14"/>
      <c r="MZJ854" s="14"/>
      <c r="MZK854" s="14"/>
      <c r="MZL854" s="14"/>
      <c r="MZM854" s="14"/>
      <c r="MZN854" s="14"/>
      <c r="MZO854" s="14"/>
      <c r="MZP854" s="14"/>
      <c r="MZQ854" s="14"/>
      <c r="MZR854" s="14"/>
      <c r="MZS854" s="14"/>
      <c r="MZT854" s="14"/>
      <c r="MZU854" s="14"/>
      <c r="MZV854" s="14"/>
      <c r="MZW854" s="14"/>
      <c r="MZX854" s="14"/>
      <c r="MZY854" s="14"/>
      <c r="MZZ854" s="14"/>
      <c r="NAA854" s="14"/>
      <c r="NAB854" s="14"/>
      <c r="NAC854" s="14"/>
      <c r="NAD854" s="14"/>
      <c r="NAE854" s="14"/>
      <c r="NAF854" s="14"/>
      <c r="NAG854" s="14"/>
      <c r="NAH854" s="14"/>
      <c r="NAI854" s="14"/>
      <c r="NAJ854" s="14"/>
      <c r="NAK854" s="14"/>
      <c r="NAL854" s="14"/>
      <c r="NAM854" s="14"/>
      <c r="NAN854" s="14"/>
      <c r="NAO854" s="14"/>
      <c r="NAP854" s="14"/>
      <c r="NAQ854" s="14"/>
      <c r="NAR854" s="14"/>
      <c r="NAS854" s="14"/>
      <c r="NAT854" s="14"/>
      <c r="NAU854" s="14"/>
      <c r="NAV854" s="14"/>
      <c r="NAW854" s="14"/>
      <c r="NAX854" s="14"/>
      <c r="NAY854" s="14"/>
      <c r="NAZ854" s="14"/>
      <c r="NBA854" s="14"/>
      <c r="NBB854" s="14"/>
      <c r="NBC854" s="14"/>
      <c r="NBD854" s="14"/>
      <c r="NBE854" s="14"/>
      <c r="NBF854" s="14"/>
      <c r="NBG854" s="14"/>
      <c r="NBH854" s="14"/>
      <c r="NBI854" s="14"/>
      <c r="NBJ854" s="14"/>
      <c r="NBK854" s="14"/>
      <c r="NBL854" s="14"/>
      <c r="NBM854" s="14"/>
      <c r="NBN854" s="14"/>
      <c r="NBO854" s="14"/>
      <c r="NBP854" s="14"/>
      <c r="NBQ854" s="14"/>
      <c r="NBR854" s="14"/>
      <c r="NBS854" s="14"/>
      <c r="NBT854" s="14"/>
      <c r="NBU854" s="14"/>
      <c r="NBV854" s="14"/>
      <c r="NBW854" s="14"/>
      <c r="NBX854" s="14"/>
      <c r="NBY854" s="14"/>
      <c r="NBZ854" s="14"/>
      <c r="NCA854" s="14"/>
      <c r="NCB854" s="14"/>
      <c r="NCC854" s="14"/>
      <c r="NCD854" s="14"/>
      <c r="NCE854" s="14"/>
      <c r="NCF854" s="14"/>
      <c r="NCG854" s="14"/>
      <c r="NCH854" s="14"/>
      <c r="NCI854" s="14"/>
      <c r="NCJ854" s="14"/>
      <c r="NCK854" s="14"/>
      <c r="NCL854" s="14"/>
      <c r="NCM854" s="14"/>
      <c r="NCN854" s="14"/>
      <c r="NCO854" s="14"/>
      <c r="NCP854" s="14"/>
      <c r="NCQ854" s="14"/>
      <c r="NCR854" s="14"/>
      <c r="NCS854" s="14"/>
      <c r="NCT854" s="14"/>
      <c r="NCU854" s="14"/>
      <c r="NCV854" s="14"/>
      <c r="NCW854" s="14"/>
      <c r="NCX854" s="14"/>
      <c r="NCY854" s="14"/>
      <c r="NCZ854" s="14"/>
      <c r="NDA854" s="14"/>
      <c r="NDB854" s="14"/>
      <c r="NDC854" s="14"/>
      <c r="NDD854" s="14"/>
      <c r="NDE854" s="14"/>
      <c r="NDF854" s="14"/>
      <c r="NDG854" s="14"/>
      <c r="NDH854" s="14"/>
      <c r="NDI854" s="14"/>
      <c r="NDJ854" s="14"/>
      <c r="NDK854" s="14"/>
      <c r="NDL854" s="14"/>
      <c r="NDM854" s="14"/>
      <c r="NDN854" s="14"/>
      <c r="NDO854" s="14"/>
      <c r="NDP854" s="14"/>
      <c r="NDQ854" s="14"/>
      <c r="NDR854" s="14"/>
      <c r="NDS854" s="14"/>
      <c r="NDT854" s="14"/>
      <c r="NDU854" s="14"/>
      <c r="NDV854" s="14"/>
      <c r="NDW854" s="14"/>
      <c r="NDX854" s="14"/>
      <c r="NDY854" s="14"/>
      <c r="NDZ854" s="14"/>
      <c r="NEA854" s="14"/>
      <c r="NEB854" s="14"/>
      <c r="NEC854" s="14"/>
      <c r="NED854" s="14"/>
      <c r="NEE854" s="14"/>
      <c r="NEF854" s="14"/>
      <c r="NEG854" s="14"/>
      <c r="NEH854" s="14"/>
      <c r="NEI854" s="14"/>
      <c r="NEJ854" s="14"/>
      <c r="NEK854" s="14"/>
      <c r="NEL854" s="14"/>
      <c r="NEM854" s="14"/>
      <c r="NEN854" s="14"/>
      <c r="NEO854" s="14"/>
      <c r="NEP854" s="14"/>
      <c r="NEQ854" s="14"/>
      <c r="NER854" s="14"/>
      <c r="NES854" s="14"/>
      <c r="NET854" s="14"/>
      <c r="NEU854" s="14"/>
      <c r="NEV854" s="14"/>
      <c r="NEW854" s="14"/>
      <c r="NEX854" s="14"/>
      <c r="NEY854" s="14"/>
      <c r="NEZ854" s="14"/>
      <c r="NFA854" s="14"/>
      <c r="NFB854" s="14"/>
      <c r="NFC854" s="14"/>
      <c r="NFD854" s="14"/>
      <c r="NFE854" s="14"/>
      <c r="NFF854" s="14"/>
      <c r="NFG854" s="14"/>
      <c r="NFH854" s="14"/>
      <c r="NFI854" s="14"/>
      <c r="NFJ854" s="14"/>
      <c r="NFK854" s="14"/>
      <c r="NFL854" s="14"/>
      <c r="NFM854" s="14"/>
      <c r="NFN854" s="14"/>
      <c r="NFO854" s="14"/>
      <c r="NFP854" s="14"/>
      <c r="NFQ854" s="14"/>
      <c r="NFR854" s="14"/>
      <c r="NFS854" s="14"/>
      <c r="NFT854" s="14"/>
      <c r="NFU854" s="14"/>
      <c r="NFV854" s="14"/>
      <c r="NFW854" s="14"/>
      <c r="NFX854" s="14"/>
      <c r="NFY854" s="14"/>
      <c r="NFZ854" s="14"/>
      <c r="NGA854" s="14"/>
      <c r="NGB854" s="14"/>
      <c r="NGC854" s="14"/>
      <c r="NGD854" s="14"/>
      <c r="NGE854" s="14"/>
      <c r="NGF854" s="14"/>
      <c r="NGG854" s="14"/>
      <c r="NGH854" s="14"/>
      <c r="NGI854" s="14"/>
      <c r="NGJ854" s="14"/>
      <c r="NGK854" s="14"/>
      <c r="NGL854" s="14"/>
      <c r="NGM854" s="14"/>
      <c r="NGN854" s="14"/>
      <c r="NGO854" s="14"/>
      <c r="NGP854" s="14"/>
      <c r="NGQ854" s="14"/>
      <c r="NGR854" s="14"/>
      <c r="NGS854" s="14"/>
      <c r="NGT854" s="14"/>
      <c r="NGU854" s="14"/>
      <c r="NGV854" s="14"/>
      <c r="NGW854" s="14"/>
      <c r="NGX854" s="14"/>
      <c r="NGY854" s="14"/>
      <c r="NGZ854" s="14"/>
      <c r="NHA854" s="14"/>
      <c r="NHB854" s="14"/>
      <c r="NHC854" s="14"/>
      <c r="NHD854" s="14"/>
      <c r="NHE854" s="14"/>
      <c r="NHF854" s="14"/>
      <c r="NHG854" s="14"/>
      <c r="NHH854" s="14"/>
      <c r="NHI854" s="14"/>
      <c r="NHJ854" s="14"/>
      <c r="NHK854" s="14"/>
      <c r="NHL854" s="14"/>
      <c r="NHM854" s="14"/>
      <c r="NHN854" s="14"/>
      <c r="NHO854" s="14"/>
      <c r="NHP854" s="14"/>
      <c r="NHQ854" s="14"/>
      <c r="NHR854" s="14"/>
      <c r="NHS854" s="14"/>
      <c r="NHT854" s="14"/>
      <c r="NHU854" s="14"/>
      <c r="NHV854" s="14"/>
      <c r="NHW854" s="14"/>
      <c r="NHX854" s="14"/>
      <c r="NHY854" s="14"/>
      <c r="NHZ854" s="14"/>
      <c r="NIA854" s="14"/>
      <c r="NIB854" s="14"/>
      <c r="NIC854" s="14"/>
      <c r="NID854" s="14"/>
      <c r="NIE854" s="14"/>
      <c r="NIF854" s="14"/>
      <c r="NIG854" s="14"/>
      <c r="NIH854" s="14"/>
      <c r="NII854" s="14"/>
      <c r="NIJ854" s="14"/>
      <c r="NIK854" s="14"/>
      <c r="NIL854" s="14"/>
      <c r="NIM854" s="14"/>
      <c r="NIN854" s="14"/>
      <c r="NIO854" s="14"/>
      <c r="NIP854" s="14"/>
      <c r="NIQ854" s="14"/>
      <c r="NIR854" s="14"/>
      <c r="NIS854" s="14"/>
      <c r="NIT854" s="14"/>
      <c r="NIU854" s="14"/>
      <c r="NIV854" s="14"/>
      <c r="NIW854" s="14"/>
      <c r="NIX854" s="14"/>
      <c r="NIY854" s="14"/>
      <c r="NIZ854" s="14"/>
      <c r="NJA854" s="14"/>
      <c r="NJB854" s="14"/>
      <c r="NJC854" s="14"/>
      <c r="NJD854" s="14"/>
      <c r="NJE854" s="14"/>
      <c r="NJF854" s="14"/>
      <c r="NJG854" s="14"/>
      <c r="NJH854" s="14"/>
      <c r="NJI854" s="14"/>
      <c r="NJJ854" s="14"/>
      <c r="NJK854" s="14"/>
      <c r="NJL854" s="14"/>
      <c r="NJM854" s="14"/>
      <c r="NJN854" s="14"/>
      <c r="NJO854" s="14"/>
      <c r="NJP854" s="14"/>
      <c r="NJQ854" s="14"/>
      <c r="NJR854" s="14"/>
      <c r="NJS854" s="14"/>
      <c r="NJT854" s="14"/>
      <c r="NJU854" s="14"/>
      <c r="NJV854" s="14"/>
      <c r="NJW854" s="14"/>
      <c r="NJX854" s="14"/>
      <c r="NJY854" s="14"/>
      <c r="NJZ854" s="14"/>
      <c r="NKA854" s="14"/>
      <c r="NKB854" s="14"/>
      <c r="NKC854" s="14"/>
      <c r="NKD854" s="14"/>
      <c r="NKE854" s="14"/>
      <c r="NKF854" s="14"/>
      <c r="NKG854" s="14"/>
      <c r="NKH854" s="14"/>
      <c r="NKI854" s="14"/>
      <c r="NKJ854" s="14"/>
      <c r="NKK854" s="14"/>
      <c r="NKL854" s="14"/>
      <c r="NKM854" s="14"/>
      <c r="NKN854" s="14"/>
      <c r="NKO854" s="14"/>
      <c r="NKP854" s="14"/>
      <c r="NKQ854" s="14"/>
      <c r="NKR854" s="14"/>
      <c r="NKS854" s="14"/>
      <c r="NKT854" s="14"/>
      <c r="NKU854" s="14"/>
      <c r="NKV854" s="14"/>
      <c r="NKW854" s="14"/>
      <c r="NKX854" s="14"/>
      <c r="NKY854" s="14"/>
      <c r="NKZ854" s="14"/>
      <c r="NLA854" s="14"/>
      <c r="NLB854" s="14"/>
      <c r="NLC854" s="14"/>
      <c r="NLD854" s="14"/>
      <c r="NLE854" s="14"/>
      <c r="NLF854" s="14"/>
      <c r="NLG854" s="14"/>
      <c r="NLH854" s="14"/>
      <c r="NLI854" s="14"/>
      <c r="NLJ854" s="14"/>
      <c r="NLK854" s="14"/>
      <c r="NLL854" s="14"/>
      <c r="NLM854" s="14"/>
      <c r="NLN854" s="14"/>
      <c r="NLO854" s="14"/>
      <c r="NLP854" s="14"/>
      <c r="NLQ854" s="14"/>
      <c r="NLR854" s="14"/>
      <c r="NLS854" s="14"/>
      <c r="NLT854" s="14"/>
      <c r="NLU854" s="14"/>
      <c r="NLV854" s="14"/>
      <c r="NLW854" s="14"/>
      <c r="NLX854" s="14"/>
      <c r="NLY854" s="14"/>
      <c r="NLZ854" s="14"/>
      <c r="NMA854" s="14"/>
      <c r="NMB854" s="14"/>
      <c r="NMC854" s="14"/>
      <c r="NMD854" s="14"/>
      <c r="NME854" s="14"/>
      <c r="NMF854" s="14"/>
      <c r="NMG854" s="14"/>
      <c r="NMH854" s="14"/>
      <c r="NMI854" s="14"/>
      <c r="NMJ854" s="14"/>
      <c r="NMK854" s="14"/>
      <c r="NML854" s="14"/>
      <c r="NMM854" s="14"/>
      <c r="NMN854" s="14"/>
      <c r="NMO854" s="14"/>
      <c r="NMP854" s="14"/>
      <c r="NMQ854" s="14"/>
      <c r="NMR854" s="14"/>
      <c r="NMS854" s="14"/>
      <c r="NMT854" s="14"/>
      <c r="NMU854" s="14"/>
      <c r="NMV854" s="14"/>
      <c r="NMW854" s="14"/>
      <c r="NMX854" s="14"/>
      <c r="NMY854" s="14"/>
      <c r="NMZ854" s="14"/>
      <c r="NNA854" s="14"/>
      <c r="NNB854" s="14"/>
      <c r="NNC854" s="14"/>
      <c r="NND854" s="14"/>
      <c r="NNE854" s="14"/>
      <c r="NNF854" s="14"/>
      <c r="NNG854" s="14"/>
      <c r="NNH854" s="14"/>
      <c r="NNI854" s="14"/>
      <c r="NNJ854" s="14"/>
      <c r="NNK854" s="14"/>
      <c r="NNL854" s="14"/>
      <c r="NNM854" s="14"/>
      <c r="NNN854" s="14"/>
      <c r="NNO854" s="14"/>
      <c r="NNP854" s="14"/>
      <c r="NNQ854" s="14"/>
      <c r="NNR854" s="14"/>
      <c r="NNS854" s="14"/>
      <c r="NNT854" s="14"/>
      <c r="NNU854" s="14"/>
      <c r="NNV854" s="14"/>
      <c r="NNW854" s="14"/>
      <c r="NNX854" s="14"/>
      <c r="NNY854" s="14"/>
      <c r="NNZ854" s="14"/>
      <c r="NOA854" s="14"/>
      <c r="NOB854" s="14"/>
      <c r="NOC854" s="14"/>
      <c r="NOD854" s="14"/>
      <c r="NOE854" s="14"/>
      <c r="NOF854" s="14"/>
      <c r="NOG854" s="14"/>
      <c r="NOH854" s="14"/>
      <c r="NOI854" s="14"/>
      <c r="NOJ854" s="14"/>
      <c r="NOK854" s="14"/>
      <c r="NOL854" s="14"/>
      <c r="NOM854" s="14"/>
      <c r="NON854" s="14"/>
      <c r="NOO854" s="14"/>
      <c r="NOP854" s="14"/>
      <c r="NOQ854" s="14"/>
      <c r="NOR854" s="14"/>
      <c r="NOS854" s="14"/>
      <c r="NOT854" s="14"/>
      <c r="NOU854" s="14"/>
      <c r="NOV854" s="14"/>
      <c r="NOW854" s="14"/>
      <c r="NOX854" s="14"/>
      <c r="NOY854" s="14"/>
      <c r="NOZ854" s="14"/>
      <c r="NPA854" s="14"/>
      <c r="NPB854" s="14"/>
      <c r="NPC854" s="14"/>
      <c r="NPD854" s="14"/>
      <c r="NPE854" s="14"/>
      <c r="NPF854" s="14"/>
      <c r="NPG854" s="14"/>
      <c r="NPH854" s="14"/>
      <c r="NPI854" s="14"/>
      <c r="NPJ854" s="14"/>
      <c r="NPK854" s="14"/>
      <c r="NPL854" s="14"/>
      <c r="NPM854" s="14"/>
      <c r="NPN854" s="14"/>
      <c r="NPO854" s="14"/>
      <c r="NPP854" s="14"/>
      <c r="NPQ854" s="14"/>
      <c r="NPR854" s="14"/>
      <c r="NPS854" s="14"/>
      <c r="NPT854" s="14"/>
      <c r="NPU854" s="14"/>
      <c r="NPV854" s="14"/>
      <c r="NPW854" s="14"/>
      <c r="NPX854" s="14"/>
      <c r="NPY854" s="14"/>
      <c r="NPZ854" s="14"/>
      <c r="NQA854" s="14"/>
      <c r="NQB854" s="14"/>
      <c r="NQC854" s="14"/>
      <c r="NQD854" s="14"/>
      <c r="NQE854" s="14"/>
      <c r="NQF854" s="14"/>
      <c r="NQG854" s="14"/>
      <c r="NQH854" s="14"/>
      <c r="NQI854" s="14"/>
      <c r="NQJ854" s="14"/>
      <c r="NQK854" s="14"/>
      <c r="NQL854" s="14"/>
      <c r="NQM854" s="14"/>
      <c r="NQN854" s="14"/>
      <c r="NQO854" s="14"/>
      <c r="NQP854" s="14"/>
      <c r="NQQ854" s="14"/>
      <c r="NQR854" s="14"/>
      <c r="NQS854" s="14"/>
      <c r="NQT854" s="14"/>
      <c r="NQU854" s="14"/>
      <c r="NQV854" s="14"/>
      <c r="NQW854" s="14"/>
      <c r="NQX854" s="14"/>
      <c r="NQY854" s="14"/>
      <c r="NQZ854" s="14"/>
      <c r="NRA854" s="14"/>
      <c r="NRB854" s="14"/>
      <c r="NRC854" s="14"/>
      <c r="NRD854" s="14"/>
      <c r="NRE854" s="14"/>
      <c r="NRF854" s="14"/>
      <c r="NRG854" s="14"/>
      <c r="NRH854" s="14"/>
      <c r="NRI854" s="14"/>
      <c r="NRJ854" s="14"/>
      <c r="NRK854" s="14"/>
      <c r="NRL854" s="14"/>
      <c r="NRM854" s="14"/>
      <c r="NRN854" s="14"/>
      <c r="NRO854" s="14"/>
      <c r="NRP854" s="14"/>
      <c r="NRQ854" s="14"/>
      <c r="NRR854" s="14"/>
      <c r="NRS854" s="14"/>
      <c r="NRT854" s="14"/>
      <c r="NRU854" s="14"/>
      <c r="NRV854" s="14"/>
      <c r="NRW854" s="14"/>
      <c r="NRX854" s="14"/>
      <c r="NRY854" s="14"/>
      <c r="NRZ854" s="14"/>
      <c r="NSA854" s="14"/>
      <c r="NSB854" s="14"/>
      <c r="NSC854" s="14"/>
      <c r="NSD854" s="14"/>
      <c r="NSE854" s="14"/>
      <c r="NSF854" s="14"/>
      <c r="NSG854" s="14"/>
      <c r="NSH854" s="14"/>
      <c r="NSI854" s="14"/>
      <c r="NSJ854" s="14"/>
      <c r="NSK854" s="14"/>
      <c r="NSL854" s="14"/>
      <c r="NSM854" s="14"/>
      <c r="NSN854" s="14"/>
      <c r="NSO854" s="14"/>
      <c r="NSP854" s="14"/>
      <c r="NSQ854" s="14"/>
      <c r="NSR854" s="14"/>
      <c r="NSS854" s="14"/>
      <c r="NST854" s="14"/>
      <c r="NSU854" s="14"/>
      <c r="NSV854" s="14"/>
      <c r="NSW854" s="14"/>
      <c r="NSX854" s="14"/>
      <c r="NSY854" s="14"/>
      <c r="NSZ854" s="14"/>
      <c r="NTA854" s="14"/>
      <c r="NTB854" s="14"/>
      <c r="NTC854" s="14"/>
      <c r="NTD854" s="14"/>
      <c r="NTE854" s="14"/>
      <c r="NTF854" s="14"/>
      <c r="NTG854" s="14"/>
      <c r="NTH854" s="14"/>
      <c r="NTI854" s="14"/>
      <c r="NTJ854" s="14"/>
      <c r="NTK854" s="14"/>
      <c r="NTL854" s="14"/>
      <c r="NTM854" s="14"/>
      <c r="NTN854" s="14"/>
      <c r="NTO854" s="14"/>
      <c r="NTP854" s="14"/>
      <c r="NTQ854" s="14"/>
      <c r="NTR854" s="14"/>
      <c r="NTS854" s="14"/>
      <c r="NTT854" s="14"/>
      <c r="NTU854" s="14"/>
      <c r="NTV854" s="14"/>
      <c r="NTW854" s="14"/>
      <c r="NTX854" s="14"/>
      <c r="NTY854" s="14"/>
      <c r="NTZ854" s="14"/>
      <c r="NUA854" s="14"/>
      <c r="NUB854" s="14"/>
      <c r="NUC854" s="14"/>
      <c r="NUD854" s="14"/>
      <c r="NUE854" s="14"/>
      <c r="NUF854" s="14"/>
      <c r="NUG854" s="14"/>
      <c r="NUH854" s="14"/>
      <c r="NUI854" s="14"/>
      <c r="NUJ854" s="14"/>
      <c r="NUK854" s="14"/>
      <c r="NUL854" s="14"/>
      <c r="NUM854" s="14"/>
      <c r="NUN854" s="14"/>
      <c r="NUO854" s="14"/>
      <c r="NUP854" s="14"/>
      <c r="NUQ854" s="14"/>
      <c r="NUR854" s="14"/>
      <c r="NUS854" s="14"/>
      <c r="NUT854" s="14"/>
      <c r="NUU854" s="14"/>
      <c r="NUV854" s="14"/>
      <c r="NUW854" s="14"/>
      <c r="NUX854" s="14"/>
      <c r="NUY854" s="14"/>
      <c r="NUZ854" s="14"/>
      <c r="NVA854" s="14"/>
      <c r="NVB854" s="14"/>
      <c r="NVC854" s="14"/>
      <c r="NVD854" s="14"/>
      <c r="NVE854" s="14"/>
      <c r="NVF854" s="14"/>
      <c r="NVG854" s="14"/>
      <c r="NVH854" s="14"/>
      <c r="NVI854" s="14"/>
      <c r="NVJ854" s="14"/>
      <c r="NVK854" s="14"/>
      <c r="NVL854" s="14"/>
      <c r="NVM854" s="14"/>
      <c r="NVN854" s="14"/>
      <c r="NVO854" s="14"/>
      <c r="NVP854" s="14"/>
      <c r="NVQ854" s="14"/>
      <c r="NVR854" s="14"/>
      <c r="NVS854" s="14"/>
      <c r="NVT854" s="14"/>
      <c r="NVU854" s="14"/>
      <c r="NVV854" s="14"/>
      <c r="NVW854" s="14"/>
      <c r="NVX854" s="14"/>
      <c r="NVY854" s="14"/>
      <c r="NVZ854" s="14"/>
      <c r="NWA854" s="14"/>
      <c r="NWB854" s="14"/>
      <c r="NWC854" s="14"/>
      <c r="NWD854" s="14"/>
      <c r="NWE854" s="14"/>
      <c r="NWF854" s="14"/>
      <c r="NWG854" s="14"/>
      <c r="NWH854" s="14"/>
      <c r="NWI854" s="14"/>
      <c r="NWJ854" s="14"/>
      <c r="NWK854" s="14"/>
      <c r="NWL854" s="14"/>
      <c r="NWM854" s="14"/>
      <c r="NWN854" s="14"/>
      <c r="NWO854" s="14"/>
      <c r="NWP854" s="14"/>
      <c r="NWQ854" s="14"/>
      <c r="NWR854" s="14"/>
      <c r="NWS854" s="14"/>
      <c r="NWT854" s="14"/>
      <c r="NWU854" s="14"/>
      <c r="NWV854" s="14"/>
      <c r="NWW854" s="14"/>
      <c r="NWX854" s="14"/>
      <c r="NWY854" s="14"/>
      <c r="NWZ854" s="14"/>
      <c r="NXA854" s="14"/>
      <c r="NXB854" s="14"/>
      <c r="NXC854" s="14"/>
      <c r="NXD854" s="14"/>
      <c r="NXE854" s="14"/>
      <c r="NXF854" s="14"/>
      <c r="NXG854" s="14"/>
      <c r="NXH854" s="14"/>
      <c r="NXI854" s="14"/>
      <c r="NXJ854" s="14"/>
      <c r="NXK854" s="14"/>
      <c r="NXL854" s="14"/>
      <c r="NXM854" s="14"/>
      <c r="NXN854" s="14"/>
      <c r="NXO854" s="14"/>
      <c r="NXP854" s="14"/>
      <c r="NXQ854" s="14"/>
      <c r="NXR854" s="14"/>
      <c r="NXS854" s="14"/>
      <c r="NXT854" s="14"/>
      <c r="NXU854" s="14"/>
      <c r="NXV854" s="14"/>
      <c r="NXW854" s="14"/>
      <c r="NXX854" s="14"/>
      <c r="NXY854" s="14"/>
      <c r="NXZ854" s="14"/>
      <c r="NYA854" s="14"/>
      <c r="NYB854" s="14"/>
      <c r="NYC854" s="14"/>
      <c r="NYD854" s="14"/>
      <c r="NYE854" s="14"/>
      <c r="NYF854" s="14"/>
      <c r="NYG854" s="14"/>
      <c r="NYH854" s="14"/>
      <c r="NYI854" s="14"/>
      <c r="NYJ854" s="14"/>
      <c r="NYK854" s="14"/>
      <c r="NYL854" s="14"/>
      <c r="NYM854" s="14"/>
      <c r="NYN854" s="14"/>
      <c r="NYO854" s="14"/>
      <c r="NYP854" s="14"/>
      <c r="NYQ854" s="14"/>
      <c r="NYR854" s="14"/>
      <c r="NYS854" s="14"/>
      <c r="NYT854" s="14"/>
      <c r="NYU854" s="14"/>
      <c r="NYV854" s="14"/>
      <c r="NYW854" s="14"/>
      <c r="NYX854" s="14"/>
      <c r="NYY854" s="14"/>
      <c r="NYZ854" s="14"/>
      <c r="NZA854" s="14"/>
      <c r="NZB854" s="14"/>
      <c r="NZC854" s="14"/>
      <c r="NZD854" s="14"/>
      <c r="NZE854" s="14"/>
      <c r="NZF854" s="14"/>
      <c r="NZG854" s="14"/>
      <c r="NZH854" s="14"/>
      <c r="NZI854" s="14"/>
      <c r="NZJ854" s="14"/>
      <c r="NZK854" s="14"/>
      <c r="NZL854" s="14"/>
      <c r="NZM854" s="14"/>
      <c r="NZN854" s="14"/>
      <c r="NZO854" s="14"/>
      <c r="NZP854" s="14"/>
      <c r="NZQ854" s="14"/>
      <c r="NZR854" s="14"/>
      <c r="NZS854" s="14"/>
      <c r="NZT854" s="14"/>
      <c r="NZU854" s="14"/>
      <c r="NZV854" s="14"/>
      <c r="NZW854" s="14"/>
      <c r="NZX854" s="14"/>
      <c r="NZY854" s="14"/>
      <c r="NZZ854" s="14"/>
      <c r="OAA854" s="14"/>
      <c r="OAB854" s="14"/>
      <c r="OAC854" s="14"/>
      <c r="OAD854" s="14"/>
      <c r="OAE854" s="14"/>
      <c r="OAF854" s="14"/>
      <c r="OAG854" s="14"/>
      <c r="OAH854" s="14"/>
      <c r="OAI854" s="14"/>
      <c r="OAJ854" s="14"/>
      <c r="OAK854" s="14"/>
      <c r="OAL854" s="14"/>
      <c r="OAM854" s="14"/>
      <c r="OAN854" s="14"/>
      <c r="OAO854" s="14"/>
      <c r="OAP854" s="14"/>
      <c r="OAQ854" s="14"/>
      <c r="OAR854" s="14"/>
      <c r="OAS854" s="14"/>
      <c r="OAT854" s="14"/>
      <c r="OAU854" s="14"/>
      <c r="OAV854" s="14"/>
      <c r="OAW854" s="14"/>
      <c r="OAX854" s="14"/>
      <c r="OAY854" s="14"/>
      <c r="OAZ854" s="14"/>
      <c r="OBA854" s="14"/>
      <c r="OBB854" s="14"/>
      <c r="OBC854" s="14"/>
      <c r="OBD854" s="14"/>
      <c r="OBE854" s="14"/>
      <c r="OBF854" s="14"/>
      <c r="OBG854" s="14"/>
      <c r="OBH854" s="14"/>
      <c r="OBI854" s="14"/>
      <c r="OBJ854" s="14"/>
      <c r="OBK854" s="14"/>
      <c r="OBL854" s="14"/>
      <c r="OBM854" s="14"/>
      <c r="OBN854" s="14"/>
      <c r="OBO854" s="14"/>
      <c r="OBP854" s="14"/>
      <c r="OBQ854" s="14"/>
      <c r="OBR854" s="14"/>
      <c r="OBS854" s="14"/>
      <c r="OBT854" s="14"/>
      <c r="OBU854" s="14"/>
      <c r="OBV854" s="14"/>
      <c r="OBW854" s="14"/>
      <c r="OBX854" s="14"/>
      <c r="OBY854" s="14"/>
      <c r="OBZ854" s="14"/>
      <c r="OCA854" s="14"/>
      <c r="OCB854" s="14"/>
      <c r="OCC854" s="14"/>
      <c r="OCD854" s="14"/>
      <c r="OCE854" s="14"/>
      <c r="OCF854" s="14"/>
      <c r="OCG854" s="14"/>
      <c r="OCH854" s="14"/>
      <c r="OCI854" s="14"/>
      <c r="OCJ854" s="14"/>
      <c r="OCK854" s="14"/>
      <c r="OCL854" s="14"/>
      <c r="OCM854" s="14"/>
      <c r="OCN854" s="14"/>
      <c r="OCO854" s="14"/>
      <c r="OCP854" s="14"/>
      <c r="OCQ854" s="14"/>
      <c r="OCR854" s="14"/>
      <c r="OCS854" s="14"/>
      <c r="OCT854" s="14"/>
      <c r="OCU854" s="14"/>
      <c r="OCV854" s="14"/>
      <c r="OCW854" s="14"/>
      <c r="OCX854" s="14"/>
      <c r="OCY854" s="14"/>
      <c r="OCZ854" s="14"/>
      <c r="ODA854" s="14"/>
      <c r="ODB854" s="14"/>
      <c r="ODC854" s="14"/>
      <c r="ODD854" s="14"/>
      <c r="ODE854" s="14"/>
      <c r="ODF854" s="14"/>
      <c r="ODG854" s="14"/>
      <c r="ODH854" s="14"/>
      <c r="ODI854" s="14"/>
      <c r="ODJ854" s="14"/>
      <c r="ODK854" s="14"/>
      <c r="ODL854" s="14"/>
      <c r="ODM854" s="14"/>
      <c r="ODN854" s="14"/>
      <c r="ODO854" s="14"/>
      <c r="ODP854" s="14"/>
      <c r="ODQ854" s="14"/>
      <c r="ODR854" s="14"/>
      <c r="ODS854" s="14"/>
      <c r="ODT854" s="14"/>
      <c r="ODU854" s="14"/>
      <c r="ODV854" s="14"/>
      <c r="ODW854" s="14"/>
      <c r="ODX854" s="14"/>
      <c r="ODY854" s="14"/>
      <c r="ODZ854" s="14"/>
      <c r="OEA854" s="14"/>
      <c r="OEB854" s="14"/>
      <c r="OEC854" s="14"/>
      <c r="OED854" s="14"/>
      <c r="OEE854" s="14"/>
      <c r="OEF854" s="14"/>
      <c r="OEG854" s="14"/>
      <c r="OEH854" s="14"/>
      <c r="OEI854" s="14"/>
      <c r="OEJ854" s="14"/>
      <c r="OEK854" s="14"/>
      <c r="OEL854" s="14"/>
      <c r="OEM854" s="14"/>
      <c r="OEN854" s="14"/>
      <c r="OEO854" s="14"/>
      <c r="OEP854" s="14"/>
      <c r="OEQ854" s="14"/>
      <c r="OER854" s="14"/>
      <c r="OES854" s="14"/>
      <c r="OET854" s="14"/>
      <c r="OEU854" s="14"/>
      <c r="OEV854" s="14"/>
      <c r="OEW854" s="14"/>
      <c r="OEX854" s="14"/>
      <c r="OEY854" s="14"/>
      <c r="OEZ854" s="14"/>
      <c r="OFA854" s="14"/>
      <c r="OFB854" s="14"/>
      <c r="OFC854" s="14"/>
      <c r="OFD854" s="14"/>
      <c r="OFE854" s="14"/>
      <c r="OFF854" s="14"/>
      <c r="OFG854" s="14"/>
      <c r="OFH854" s="14"/>
      <c r="OFI854" s="14"/>
      <c r="OFJ854" s="14"/>
      <c r="OFK854" s="14"/>
      <c r="OFL854" s="14"/>
      <c r="OFM854" s="14"/>
      <c r="OFN854" s="14"/>
      <c r="OFO854" s="14"/>
      <c r="OFP854" s="14"/>
      <c r="OFQ854" s="14"/>
      <c r="OFR854" s="14"/>
      <c r="OFS854" s="14"/>
      <c r="OFT854" s="14"/>
      <c r="OFU854" s="14"/>
      <c r="OFV854" s="14"/>
      <c r="OFW854" s="14"/>
      <c r="OFX854" s="14"/>
      <c r="OFY854" s="14"/>
      <c r="OFZ854" s="14"/>
      <c r="OGA854" s="14"/>
      <c r="OGB854" s="14"/>
      <c r="OGC854" s="14"/>
      <c r="OGD854" s="14"/>
      <c r="OGE854" s="14"/>
      <c r="OGF854" s="14"/>
      <c r="OGG854" s="14"/>
      <c r="OGH854" s="14"/>
      <c r="OGI854" s="14"/>
      <c r="OGJ854" s="14"/>
      <c r="OGK854" s="14"/>
      <c r="OGL854" s="14"/>
      <c r="OGM854" s="14"/>
      <c r="OGN854" s="14"/>
      <c r="OGO854" s="14"/>
      <c r="OGP854" s="14"/>
      <c r="OGQ854" s="14"/>
      <c r="OGR854" s="14"/>
      <c r="OGS854" s="14"/>
      <c r="OGT854" s="14"/>
      <c r="OGU854" s="14"/>
      <c r="OGV854" s="14"/>
      <c r="OGW854" s="14"/>
      <c r="OGX854" s="14"/>
      <c r="OGY854" s="14"/>
      <c r="OGZ854" s="14"/>
      <c r="OHA854" s="14"/>
      <c r="OHB854" s="14"/>
      <c r="OHC854" s="14"/>
      <c r="OHD854" s="14"/>
      <c r="OHE854" s="14"/>
      <c r="OHF854" s="14"/>
      <c r="OHG854" s="14"/>
      <c r="OHH854" s="14"/>
      <c r="OHI854" s="14"/>
      <c r="OHJ854" s="14"/>
      <c r="OHK854" s="14"/>
      <c r="OHL854" s="14"/>
      <c r="OHM854" s="14"/>
      <c r="OHN854" s="14"/>
      <c r="OHO854" s="14"/>
      <c r="OHP854" s="14"/>
      <c r="OHQ854" s="14"/>
      <c r="OHR854" s="14"/>
      <c r="OHS854" s="14"/>
      <c r="OHT854" s="14"/>
      <c r="OHU854" s="14"/>
      <c r="OHV854" s="14"/>
      <c r="OHW854" s="14"/>
      <c r="OHX854" s="14"/>
      <c r="OHY854" s="14"/>
      <c r="OHZ854" s="14"/>
      <c r="OIA854" s="14"/>
      <c r="OIB854" s="14"/>
      <c r="OIC854" s="14"/>
      <c r="OID854" s="14"/>
      <c r="OIE854" s="14"/>
      <c r="OIF854" s="14"/>
      <c r="OIG854" s="14"/>
      <c r="OIH854" s="14"/>
      <c r="OII854" s="14"/>
      <c r="OIJ854" s="14"/>
      <c r="OIK854" s="14"/>
      <c r="OIL854" s="14"/>
      <c r="OIM854" s="14"/>
      <c r="OIN854" s="14"/>
      <c r="OIO854" s="14"/>
      <c r="OIP854" s="14"/>
      <c r="OIQ854" s="14"/>
      <c r="OIR854" s="14"/>
      <c r="OIS854" s="14"/>
      <c r="OIT854" s="14"/>
      <c r="OIU854" s="14"/>
      <c r="OIV854" s="14"/>
      <c r="OIW854" s="14"/>
      <c r="OIX854" s="14"/>
      <c r="OIY854" s="14"/>
      <c r="OIZ854" s="14"/>
      <c r="OJA854" s="14"/>
      <c r="OJB854" s="14"/>
      <c r="OJC854" s="14"/>
      <c r="OJD854" s="14"/>
      <c r="OJE854" s="14"/>
      <c r="OJF854" s="14"/>
      <c r="OJG854" s="14"/>
      <c r="OJH854" s="14"/>
      <c r="OJI854" s="14"/>
      <c r="OJJ854" s="14"/>
      <c r="OJK854" s="14"/>
      <c r="OJL854" s="14"/>
      <c r="OJM854" s="14"/>
      <c r="OJN854" s="14"/>
      <c r="OJO854" s="14"/>
      <c r="OJP854" s="14"/>
      <c r="OJQ854" s="14"/>
      <c r="OJR854" s="14"/>
      <c r="OJS854" s="14"/>
      <c r="OJT854" s="14"/>
      <c r="OJU854" s="14"/>
      <c r="OJV854" s="14"/>
      <c r="OJW854" s="14"/>
      <c r="OJX854" s="14"/>
      <c r="OJY854" s="14"/>
      <c r="OJZ854" s="14"/>
      <c r="OKA854" s="14"/>
      <c r="OKB854" s="14"/>
      <c r="OKC854" s="14"/>
      <c r="OKD854" s="14"/>
      <c r="OKE854" s="14"/>
      <c r="OKF854" s="14"/>
      <c r="OKG854" s="14"/>
      <c r="OKH854" s="14"/>
      <c r="OKI854" s="14"/>
      <c r="OKJ854" s="14"/>
      <c r="OKK854" s="14"/>
      <c r="OKL854" s="14"/>
      <c r="OKM854" s="14"/>
      <c r="OKN854" s="14"/>
      <c r="OKO854" s="14"/>
      <c r="OKP854" s="14"/>
      <c r="OKQ854" s="14"/>
      <c r="OKR854" s="14"/>
      <c r="OKS854" s="14"/>
      <c r="OKT854" s="14"/>
      <c r="OKU854" s="14"/>
      <c r="OKV854" s="14"/>
      <c r="OKW854" s="14"/>
      <c r="OKX854" s="14"/>
      <c r="OKY854" s="14"/>
      <c r="OKZ854" s="14"/>
      <c r="OLA854" s="14"/>
      <c r="OLB854" s="14"/>
      <c r="OLC854" s="14"/>
      <c r="OLD854" s="14"/>
      <c r="OLE854" s="14"/>
      <c r="OLF854" s="14"/>
      <c r="OLG854" s="14"/>
      <c r="OLH854" s="14"/>
      <c r="OLI854" s="14"/>
      <c r="OLJ854" s="14"/>
      <c r="OLK854" s="14"/>
      <c r="OLL854" s="14"/>
      <c r="OLM854" s="14"/>
      <c r="OLN854" s="14"/>
      <c r="OLO854" s="14"/>
      <c r="OLP854" s="14"/>
      <c r="OLQ854" s="14"/>
      <c r="OLR854" s="14"/>
      <c r="OLS854" s="14"/>
      <c r="OLT854" s="14"/>
      <c r="OLU854" s="14"/>
      <c r="OLV854" s="14"/>
      <c r="OLW854" s="14"/>
      <c r="OLX854" s="14"/>
      <c r="OLY854" s="14"/>
      <c r="OLZ854" s="14"/>
      <c r="OMA854" s="14"/>
      <c r="OMB854" s="14"/>
      <c r="OMC854" s="14"/>
      <c r="OMD854" s="14"/>
      <c r="OME854" s="14"/>
      <c r="OMF854" s="14"/>
      <c r="OMG854" s="14"/>
      <c r="OMH854" s="14"/>
      <c r="OMI854" s="14"/>
      <c r="OMJ854" s="14"/>
      <c r="OMK854" s="14"/>
      <c r="OML854" s="14"/>
      <c r="OMM854" s="14"/>
      <c r="OMN854" s="14"/>
      <c r="OMO854" s="14"/>
      <c r="OMP854" s="14"/>
      <c r="OMQ854" s="14"/>
      <c r="OMR854" s="14"/>
      <c r="OMS854" s="14"/>
      <c r="OMT854" s="14"/>
      <c r="OMU854" s="14"/>
      <c r="OMV854" s="14"/>
      <c r="OMW854" s="14"/>
      <c r="OMX854" s="14"/>
      <c r="OMY854" s="14"/>
      <c r="OMZ854" s="14"/>
      <c r="ONA854" s="14"/>
      <c r="ONB854" s="14"/>
      <c r="ONC854" s="14"/>
      <c r="OND854" s="14"/>
      <c r="ONE854" s="14"/>
      <c r="ONF854" s="14"/>
      <c r="ONG854" s="14"/>
      <c r="ONH854" s="14"/>
      <c r="ONI854" s="14"/>
      <c r="ONJ854" s="14"/>
      <c r="ONK854" s="14"/>
      <c r="ONL854" s="14"/>
      <c r="ONM854" s="14"/>
      <c r="ONN854" s="14"/>
      <c r="ONO854" s="14"/>
      <c r="ONP854" s="14"/>
      <c r="ONQ854" s="14"/>
      <c r="ONR854" s="14"/>
      <c r="ONS854" s="14"/>
      <c r="ONT854" s="14"/>
      <c r="ONU854" s="14"/>
      <c r="ONV854" s="14"/>
      <c r="ONW854" s="14"/>
      <c r="ONX854" s="14"/>
      <c r="ONY854" s="14"/>
      <c r="ONZ854" s="14"/>
      <c r="OOA854" s="14"/>
      <c r="OOB854" s="14"/>
      <c r="OOC854" s="14"/>
      <c r="OOD854" s="14"/>
      <c r="OOE854" s="14"/>
      <c r="OOF854" s="14"/>
      <c r="OOG854" s="14"/>
      <c r="OOH854" s="14"/>
      <c r="OOI854" s="14"/>
      <c r="OOJ854" s="14"/>
      <c r="OOK854" s="14"/>
      <c r="OOL854" s="14"/>
      <c r="OOM854" s="14"/>
      <c r="OON854" s="14"/>
      <c r="OOO854" s="14"/>
      <c r="OOP854" s="14"/>
      <c r="OOQ854" s="14"/>
      <c r="OOR854" s="14"/>
      <c r="OOS854" s="14"/>
      <c r="OOT854" s="14"/>
      <c r="OOU854" s="14"/>
      <c r="OOV854" s="14"/>
      <c r="OOW854" s="14"/>
      <c r="OOX854" s="14"/>
      <c r="OOY854" s="14"/>
      <c r="OOZ854" s="14"/>
      <c r="OPA854" s="14"/>
      <c r="OPB854" s="14"/>
      <c r="OPC854" s="14"/>
      <c r="OPD854" s="14"/>
      <c r="OPE854" s="14"/>
      <c r="OPF854" s="14"/>
      <c r="OPG854" s="14"/>
      <c r="OPH854" s="14"/>
      <c r="OPI854" s="14"/>
      <c r="OPJ854" s="14"/>
      <c r="OPK854" s="14"/>
      <c r="OPL854" s="14"/>
      <c r="OPM854" s="14"/>
      <c r="OPN854" s="14"/>
      <c r="OPO854" s="14"/>
      <c r="OPP854" s="14"/>
      <c r="OPQ854" s="14"/>
      <c r="OPR854" s="14"/>
      <c r="OPS854" s="14"/>
      <c r="OPT854" s="14"/>
      <c r="OPU854" s="14"/>
      <c r="OPV854" s="14"/>
      <c r="OPW854" s="14"/>
      <c r="OPX854" s="14"/>
      <c r="OPY854" s="14"/>
      <c r="OPZ854" s="14"/>
      <c r="OQA854" s="14"/>
      <c r="OQB854" s="14"/>
      <c r="OQC854" s="14"/>
      <c r="OQD854" s="14"/>
      <c r="OQE854" s="14"/>
      <c r="OQF854" s="14"/>
      <c r="OQG854" s="14"/>
      <c r="OQH854" s="14"/>
      <c r="OQI854" s="14"/>
      <c r="OQJ854" s="14"/>
      <c r="OQK854" s="14"/>
      <c r="OQL854" s="14"/>
      <c r="OQM854" s="14"/>
      <c r="OQN854" s="14"/>
      <c r="OQO854" s="14"/>
      <c r="OQP854" s="14"/>
      <c r="OQQ854" s="14"/>
      <c r="OQR854" s="14"/>
      <c r="OQS854" s="14"/>
      <c r="OQT854" s="14"/>
      <c r="OQU854" s="14"/>
      <c r="OQV854" s="14"/>
      <c r="OQW854" s="14"/>
      <c r="OQX854" s="14"/>
      <c r="OQY854" s="14"/>
      <c r="OQZ854" s="14"/>
      <c r="ORA854" s="14"/>
      <c r="ORB854" s="14"/>
      <c r="ORC854" s="14"/>
      <c r="ORD854" s="14"/>
      <c r="ORE854" s="14"/>
      <c r="ORF854" s="14"/>
      <c r="ORG854" s="14"/>
      <c r="ORH854" s="14"/>
      <c r="ORI854" s="14"/>
      <c r="ORJ854" s="14"/>
      <c r="ORK854" s="14"/>
      <c r="ORL854" s="14"/>
      <c r="ORM854" s="14"/>
      <c r="ORN854" s="14"/>
      <c r="ORO854" s="14"/>
      <c r="ORP854" s="14"/>
      <c r="ORQ854" s="14"/>
      <c r="ORR854" s="14"/>
      <c r="ORS854" s="14"/>
      <c r="ORT854" s="14"/>
      <c r="ORU854" s="14"/>
      <c r="ORV854" s="14"/>
      <c r="ORW854" s="14"/>
      <c r="ORX854" s="14"/>
      <c r="ORY854" s="14"/>
      <c r="ORZ854" s="14"/>
      <c r="OSA854" s="14"/>
      <c r="OSB854" s="14"/>
      <c r="OSC854" s="14"/>
      <c r="OSD854" s="14"/>
      <c r="OSE854" s="14"/>
      <c r="OSF854" s="14"/>
      <c r="OSG854" s="14"/>
      <c r="OSH854" s="14"/>
      <c r="OSI854" s="14"/>
      <c r="OSJ854" s="14"/>
      <c r="OSK854" s="14"/>
      <c r="OSL854" s="14"/>
      <c r="OSM854" s="14"/>
      <c r="OSN854" s="14"/>
      <c r="OSO854" s="14"/>
      <c r="OSP854" s="14"/>
      <c r="OSQ854" s="14"/>
      <c r="OSR854" s="14"/>
      <c r="OSS854" s="14"/>
      <c r="OST854" s="14"/>
      <c r="OSU854" s="14"/>
      <c r="OSV854" s="14"/>
      <c r="OSW854" s="14"/>
      <c r="OSX854" s="14"/>
      <c r="OSY854" s="14"/>
      <c r="OSZ854" s="14"/>
      <c r="OTA854" s="14"/>
      <c r="OTB854" s="14"/>
      <c r="OTC854" s="14"/>
      <c r="OTD854" s="14"/>
      <c r="OTE854" s="14"/>
      <c r="OTF854" s="14"/>
      <c r="OTG854" s="14"/>
      <c r="OTH854" s="14"/>
      <c r="OTI854" s="14"/>
      <c r="OTJ854" s="14"/>
      <c r="OTK854" s="14"/>
      <c r="OTL854" s="14"/>
      <c r="OTM854" s="14"/>
      <c r="OTN854" s="14"/>
      <c r="OTO854" s="14"/>
      <c r="OTP854" s="14"/>
      <c r="OTQ854" s="14"/>
      <c r="OTR854" s="14"/>
      <c r="OTS854" s="14"/>
      <c r="OTT854" s="14"/>
      <c r="OTU854" s="14"/>
      <c r="OTV854" s="14"/>
      <c r="OTW854" s="14"/>
      <c r="OTX854" s="14"/>
      <c r="OTY854" s="14"/>
      <c r="OTZ854" s="14"/>
      <c r="OUA854" s="14"/>
      <c r="OUB854" s="14"/>
      <c r="OUC854" s="14"/>
      <c r="OUD854" s="14"/>
      <c r="OUE854" s="14"/>
      <c r="OUF854" s="14"/>
      <c r="OUG854" s="14"/>
      <c r="OUH854" s="14"/>
      <c r="OUI854" s="14"/>
      <c r="OUJ854" s="14"/>
      <c r="OUK854" s="14"/>
      <c r="OUL854" s="14"/>
      <c r="OUM854" s="14"/>
      <c r="OUN854" s="14"/>
      <c r="OUO854" s="14"/>
      <c r="OUP854" s="14"/>
      <c r="OUQ854" s="14"/>
      <c r="OUR854" s="14"/>
      <c r="OUS854" s="14"/>
      <c r="OUT854" s="14"/>
      <c r="OUU854" s="14"/>
      <c r="OUV854" s="14"/>
      <c r="OUW854" s="14"/>
      <c r="OUX854" s="14"/>
      <c r="OUY854" s="14"/>
      <c r="OUZ854" s="14"/>
      <c r="OVA854" s="14"/>
      <c r="OVB854" s="14"/>
      <c r="OVC854" s="14"/>
      <c r="OVD854" s="14"/>
      <c r="OVE854" s="14"/>
      <c r="OVF854" s="14"/>
      <c r="OVG854" s="14"/>
      <c r="OVH854" s="14"/>
      <c r="OVI854" s="14"/>
      <c r="OVJ854" s="14"/>
      <c r="OVK854" s="14"/>
      <c r="OVL854" s="14"/>
      <c r="OVM854" s="14"/>
      <c r="OVN854" s="14"/>
      <c r="OVO854" s="14"/>
      <c r="OVP854" s="14"/>
      <c r="OVQ854" s="14"/>
      <c r="OVR854" s="14"/>
      <c r="OVS854" s="14"/>
      <c r="OVT854" s="14"/>
      <c r="OVU854" s="14"/>
      <c r="OVV854" s="14"/>
      <c r="OVW854" s="14"/>
      <c r="OVX854" s="14"/>
      <c r="OVY854" s="14"/>
      <c r="OVZ854" s="14"/>
      <c r="OWA854" s="14"/>
      <c r="OWB854" s="14"/>
      <c r="OWC854" s="14"/>
      <c r="OWD854" s="14"/>
      <c r="OWE854" s="14"/>
      <c r="OWF854" s="14"/>
      <c r="OWG854" s="14"/>
      <c r="OWH854" s="14"/>
      <c r="OWI854" s="14"/>
      <c r="OWJ854" s="14"/>
      <c r="OWK854" s="14"/>
      <c r="OWL854" s="14"/>
      <c r="OWM854" s="14"/>
      <c r="OWN854" s="14"/>
      <c r="OWO854" s="14"/>
      <c r="OWP854" s="14"/>
      <c r="OWQ854" s="14"/>
      <c r="OWR854" s="14"/>
      <c r="OWS854" s="14"/>
      <c r="OWT854" s="14"/>
      <c r="OWU854" s="14"/>
      <c r="OWV854" s="14"/>
      <c r="OWW854" s="14"/>
      <c r="OWX854" s="14"/>
      <c r="OWY854" s="14"/>
      <c r="OWZ854" s="14"/>
      <c r="OXA854" s="14"/>
      <c r="OXB854" s="14"/>
      <c r="OXC854" s="14"/>
      <c r="OXD854" s="14"/>
      <c r="OXE854" s="14"/>
      <c r="OXF854" s="14"/>
      <c r="OXG854" s="14"/>
      <c r="OXH854" s="14"/>
      <c r="OXI854" s="14"/>
      <c r="OXJ854" s="14"/>
      <c r="OXK854" s="14"/>
      <c r="OXL854" s="14"/>
      <c r="OXM854" s="14"/>
      <c r="OXN854" s="14"/>
      <c r="OXO854" s="14"/>
      <c r="OXP854" s="14"/>
      <c r="OXQ854" s="14"/>
      <c r="OXR854" s="14"/>
      <c r="OXS854" s="14"/>
      <c r="OXT854" s="14"/>
      <c r="OXU854" s="14"/>
      <c r="OXV854" s="14"/>
      <c r="OXW854" s="14"/>
      <c r="OXX854" s="14"/>
      <c r="OXY854" s="14"/>
      <c r="OXZ854" s="14"/>
      <c r="OYA854" s="14"/>
      <c r="OYB854" s="14"/>
      <c r="OYC854" s="14"/>
      <c r="OYD854" s="14"/>
      <c r="OYE854" s="14"/>
      <c r="OYF854" s="14"/>
      <c r="OYG854" s="14"/>
      <c r="OYH854" s="14"/>
      <c r="OYI854" s="14"/>
      <c r="OYJ854" s="14"/>
      <c r="OYK854" s="14"/>
      <c r="OYL854" s="14"/>
      <c r="OYM854" s="14"/>
      <c r="OYN854" s="14"/>
      <c r="OYO854" s="14"/>
      <c r="OYP854" s="14"/>
      <c r="OYQ854" s="14"/>
      <c r="OYR854" s="14"/>
      <c r="OYS854" s="14"/>
      <c r="OYT854" s="14"/>
      <c r="OYU854" s="14"/>
      <c r="OYV854" s="14"/>
      <c r="OYW854" s="14"/>
      <c r="OYX854" s="14"/>
      <c r="OYY854" s="14"/>
      <c r="OYZ854" s="14"/>
      <c r="OZA854" s="14"/>
      <c r="OZB854" s="14"/>
      <c r="OZC854" s="14"/>
      <c r="OZD854" s="14"/>
      <c r="OZE854" s="14"/>
      <c r="OZF854" s="14"/>
      <c r="OZG854" s="14"/>
      <c r="OZH854" s="14"/>
      <c r="OZI854" s="14"/>
      <c r="OZJ854" s="14"/>
      <c r="OZK854" s="14"/>
      <c r="OZL854" s="14"/>
      <c r="OZM854" s="14"/>
      <c r="OZN854" s="14"/>
      <c r="OZO854" s="14"/>
      <c r="OZP854" s="14"/>
      <c r="OZQ854" s="14"/>
      <c r="OZR854" s="14"/>
      <c r="OZS854" s="14"/>
      <c r="OZT854" s="14"/>
      <c r="OZU854" s="14"/>
      <c r="OZV854" s="14"/>
      <c r="OZW854" s="14"/>
      <c r="OZX854" s="14"/>
      <c r="OZY854" s="14"/>
      <c r="OZZ854" s="14"/>
      <c r="PAA854" s="14"/>
      <c r="PAB854" s="14"/>
      <c r="PAC854" s="14"/>
      <c r="PAD854" s="14"/>
      <c r="PAE854" s="14"/>
      <c r="PAF854" s="14"/>
      <c r="PAG854" s="14"/>
      <c r="PAH854" s="14"/>
      <c r="PAI854" s="14"/>
      <c r="PAJ854" s="14"/>
      <c r="PAK854" s="14"/>
      <c r="PAL854" s="14"/>
      <c r="PAM854" s="14"/>
      <c r="PAN854" s="14"/>
      <c r="PAO854" s="14"/>
      <c r="PAP854" s="14"/>
      <c r="PAQ854" s="14"/>
      <c r="PAR854" s="14"/>
      <c r="PAS854" s="14"/>
      <c r="PAT854" s="14"/>
      <c r="PAU854" s="14"/>
      <c r="PAV854" s="14"/>
      <c r="PAW854" s="14"/>
      <c r="PAX854" s="14"/>
      <c r="PAY854" s="14"/>
      <c r="PAZ854" s="14"/>
      <c r="PBA854" s="14"/>
      <c r="PBB854" s="14"/>
      <c r="PBC854" s="14"/>
      <c r="PBD854" s="14"/>
      <c r="PBE854" s="14"/>
      <c r="PBF854" s="14"/>
      <c r="PBG854" s="14"/>
      <c r="PBH854" s="14"/>
      <c r="PBI854" s="14"/>
      <c r="PBJ854" s="14"/>
      <c r="PBK854" s="14"/>
      <c r="PBL854" s="14"/>
      <c r="PBM854" s="14"/>
      <c r="PBN854" s="14"/>
      <c r="PBO854" s="14"/>
      <c r="PBP854" s="14"/>
      <c r="PBQ854" s="14"/>
      <c r="PBR854" s="14"/>
      <c r="PBS854" s="14"/>
      <c r="PBT854" s="14"/>
      <c r="PBU854" s="14"/>
      <c r="PBV854" s="14"/>
      <c r="PBW854" s="14"/>
      <c r="PBX854" s="14"/>
      <c r="PBY854" s="14"/>
      <c r="PBZ854" s="14"/>
      <c r="PCA854" s="14"/>
      <c r="PCB854" s="14"/>
      <c r="PCC854" s="14"/>
      <c r="PCD854" s="14"/>
      <c r="PCE854" s="14"/>
      <c r="PCF854" s="14"/>
      <c r="PCG854" s="14"/>
      <c r="PCH854" s="14"/>
      <c r="PCI854" s="14"/>
      <c r="PCJ854" s="14"/>
      <c r="PCK854" s="14"/>
      <c r="PCL854" s="14"/>
      <c r="PCM854" s="14"/>
      <c r="PCN854" s="14"/>
      <c r="PCO854" s="14"/>
      <c r="PCP854" s="14"/>
      <c r="PCQ854" s="14"/>
      <c r="PCR854" s="14"/>
      <c r="PCS854" s="14"/>
      <c r="PCT854" s="14"/>
      <c r="PCU854" s="14"/>
      <c r="PCV854" s="14"/>
      <c r="PCW854" s="14"/>
      <c r="PCX854" s="14"/>
      <c r="PCY854" s="14"/>
      <c r="PCZ854" s="14"/>
      <c r="PDA854" s="14"/>
      <c r="PDB854" s="14"/>
      <c r="PDC854" s="14"/>
      <c r="PDD854" s="14"/>
      <c r="PDE854" s="14"/>
      <c r="PDF854" s="14"/>
      <c r="PDG854" s="14"/>
      <c r="PDH854" s="14"/>
      <c r="PDI854" s="14"/>
      <c r="PDJ854" s="14"/>
      <c r="PDK854" s="14"/>
      <c r="PDL854" s="14"/>
      <c r="PDM854" s="14"/>
      <c r="PDN854" s="14"/>
      <c r="PDO854" s="14"/>
      <c r="PDP854" s="14"/>
      <c r="PDQ854" s="14"/>
      <c r="PDR854" s="14"/>
      <c r="PDS854" s="14"/>
      <c r="PDT854" s="14"/>
      <c r="PDU854" s="14"/>
      <c r="PDV854" s="14"/>
      <c r="PDW854" s="14"/>
      <c r="PDX854" s="14"/>
      <c r="PDY854" s="14"/>
      <c r="PDZ854" s="14"/>
      <c r="PEA854" s="14"/>
      <c r="PEB854" s="14"/>
      <c r="PEC854" s="14"/>
      <c r="PED854" s="14"/>
      <c r="PEE854" s="14"/>
      <c r="PEF854" s="14"/>
      <c r="PEG854" s="14"/>
      <c r="PEH854" s="14"/>
      <c r="PEI854" s="14"/>
      <c r="PEJ854" s="14"/>
      <c r="PEK854" s="14"/>
      <c r="PEL854" s="14"/>
      <c r="PEM854" s="14"/>
      <c r="PEN854" s="14"/>
      <c r="PEO854" s="14"/>
      <c r="PEP854" s="14"/>
      <c r="PEQ854" s="14"/>
      <c r="PER854" s="14"/>
      <c r="PES854" s="14"/>
      <c r="PET854" s="14"/>
      <c r="PEU854" s="14"/>
      <c r="PEV854" s="14"/>
      <c r="PEW854" s="14"/>
      <c r="PEX854" s="14"/>
      <c r="PEY854" s="14"/>
      <c r="PEZ854" s="14"/>
      <c r="PFA854" s="14"/>
      <c r="PFB854" s="14"/>
      <c r="PFC854" s="14"/>
      <c r="PFD854" s="14"/>
      <c r="PFE854" s="14"/>
      <c r="PFF854" s="14"/>
      <c r="PFG854" s="14"/>
      <c r="PFH854" s="14"/>
      <c r="PFI854" s="14"/>
      <c r="PFJ854" s="14"/>
      <c r="PFK854" s="14"/>
      <c r="PFL854" s="14"/>
      <c r="PFM854" s="14"/>
      <c r="PFN854" s="14"/>
      <c r="PFO854" s="14"/>
      <c r="PFP854" s="14"/>
      <c r="PFQ854" s="14"/>
      <c r="PFR854" s="14"/>
      <c r="PFS854" s="14"/>
      <c r="PFT854" s="14"/>
      <c r="PFU854" s="14"/>
      <c r="PFV854" s="14"/>
      <c r="PFW854" s="14"/>
      <c r="PFX854" s="14"/>
      <c r="PFY854" s="14"/>
      <c r="PFZ854" s="14"/>
      <c r="PGA854" s="14"/>
      <c r="PGB854" s="14"/>
      <c r="PGC854" s="14"/>
      <c r="PGD854" s="14"/>
      <c r="PGE854" s="14"/>
      <c r="PGF854" s="14"/>
      <c r="PGG854" s="14"/>
      <c r="PGH854" s="14"/>
      <c r="PGI854" s="14"/>
      <c r="PGJ854" s="14"/>
      <c r="PGK854" s="14"/>
      <c r="PGL854" s="14"/>
      <c r="PGM854" s="14"/>
      <c r="PGN854" s="14"/>
      <c r="PGO854" s="14"/>
      <c r="PGP854" s="14"/>
      <c r="PGQ854" s="14"/>
      <c r="PGR854" s="14"/>
      <c r="PGS854" s="14"/>
      <c r="PGT854" s="14"/>
      <c r="PGU854" s="14"/>
      <c r="PGV854" s="14"/>
      <c r="PGW854" s="14"/>
      <c r="PGX854" s="14"/>
      <c r="PGY854" s="14"/>
      <c r="PGZ854" s="14"/>
      <c r="PHA854" s="14"/>
      <c r="PHB854" s="14"/>
      <c r="PHC854" s="14"/>
      <c r="PHD854" s="14"/>
      <c r="PHE854" s="14"/>
      <c r="PHF854" s="14"/>
      <c r="PHG854" s="14"/>
      <c r="PHH854" s="14"/>
      <c r="PHI854" s="14"/>
      <c r="PHJ854" s="14"/>
      <c r="PHK854" s="14"/>
      <c r="PHL854" s="14"/>
      <c r="PHM854" s="14"/>
      <c r="PHN854" s="14"/>
      <c r="PHO854" s="14"/>
      <c r="PHP854" s="14"/>
      <c r="PHQ854" s="14"/>
      <c r="PHR854" s="14"/>
      <c r="PHS854" s="14"/>
      <c r="PHT854" s="14"/>
      <c r="PHU854" s="14"/>
      <c r="PHV854" s="14"/>
      <c r="PHW854" s="14"/>
      <c r="PHX854" s="14"/>
      <c r="PHY854" s="14"/>
      <c r="PHZ854" s="14"/>
      <c r="PIA854" s="14"/>
      <c r="PIB854" s="14"/>
      <c r="PIC854" s="14"/>
      <c r="PID854" s="14"/>
      <c r="PIE854" s="14"/>
      <c r="PIF854" s="14"/>
      <c r="PIG854" s="14"/>
      <c r="PIH854" s="14"/>
      <c r="PII854" s="14"/>
      <c r="PIJ854" s="14"/>
      <c r="PIK854" s="14"/>
      <c r="PIL854" s="14"/>
      <c r="PIM854" s="14"/>
      <c r="PIN854" s="14"/>
      <c r="PIO854" s="14"/>
      <c r="PIP854" s="14"/>
      <c r="PIQ854" s="14"/>
      <c r="PIR854" s="14"/>
      <c r="PIS854" s="14"/>
      <c r="PIT854" s="14"/>
      <c r="PIU854" s="14"/>
      <c r="PIV854" s="14"/>
      <c r="PIW854" s="14"/>
      <c r="PIX854" s="14"/>
      <c r="PIY854" s="14"/>
      <c r="PIZ854" s="14"/>
      <c r="PJA854" s="14"/>
      <c r="PJB854" s="14"/>
      <c r="PJC854" s="14"/>
      <c r="PJD854" s="14"/>
      <c r="PJE854" s="14"/>
      <c r="PJF854" s="14"/>
      <c r="PJG854" s="14"/>
      <c r="PJH854" s="14"/>
      <c r="PJI854" s="14"/>
      <c r="PJJ854" s="14"/>
      <c r="PJK854" s="14"/>
      <c r="PJL854" s="14"/>
      <c r="PJM854" s="14"/>
      <c r="PJN854" s="14"/>
      <c r="PJO854" s="14"/>
      <c r="PJP854" s="14"/>
      <c r="PJQ854" s="14"/>
      <c r="PJR854" s="14"/>
      <c r="PJS854" s="14"/>
      <c r="PJT854" s="14"/>
      <c r="PJU854" s="14"/>
      <c r="PJV854" s="14"/>
      <c r="PJW854" s="14"/>
      <c r="PJX854" s="14"/>
      <c r="PJY854" s="14"/>
      <c r="PJZ854" s="14"/>
      <c r="PKA854" s="14"/>
      <c r="PKB854" s="14"/>
      <c r="PKC854" s="14"/>
      <c r="PKD854" s="14"/>
      <c r="PKE854" s="14"/>
      <c r="PKF854" s="14"/>
      <c r="PKG854" s="14"/>
      <c r="PKH854" s="14"/>
      <c r="PKI854" s="14"/>
      <c r="PKJ854" s="14"/>
      <c r="PKK854" s="14"/>
      <c r="PKL854" s="14"/>
      <c r="PKM854" s="14"/>
      <c r="PKN854" s="14"/>
      <c r="PKO854" s="14"/>
      <c r="PKP854" s="14"/>
      <c r="PKQ854" s="14"/>
      <c r="PKR854" s="14"/>
      <c r="PKS854" s="14"/>
      <c r="PKT854" s="14"/>
      <c r="PKU854" s="14"/>
      <c r="PKV854" s="14"/>
      <c r="PKW854" s="14"/>
      <c r="PKX854" s="14"/>
      <c r="PKY854" s="14"/>
      <c r="PKZ854" s="14"/>
      <c r="PLA854" s="14"/>
      <c r="PLB854" s="14"/>
      <c r="PLC854" s="14"/>
      <c r="PLD854" s="14"/>
      <c r="PLE854" s="14"/>
      <c r="PLF854" s="14"/>
      <c r="PLG854" s="14"/>
      <c r="PLH854" s="14"/>
      <c r="PLI854" s="14"/>
      <c r="PLJ854" s="14"/>
      <c r="PLK854" s="14"/>
      <c r="PLL854" s="14"/>
      <c r="PLM854" s="14"/>
      <c r="PLN854" s="14"/>
      <c r="PLO854" s="14"/>
      <c r="PLP854" s="14"/>
      <c r="PLQ854" s="14"/>
      <c r="PLR854" s="14"/>
      <c r="PLS854" s="14"/>
      <c r="PLT854" s="14"/>
      <c r="PLU854" s="14"/>
      <c r="PLV854" s="14"/>
      <c r="PLW854" s="14"/>
      <c r="PLX854" s="14"/>
      <c r="PLY854" s="14"/>
      <c r="PLZ854" s="14"/>
      <c r="PMA854" s="14"/>
      <c r="PMB854" s="14"/>
      <c r="PMC854" s="14"/>
      <c r="PMD854" s="14"/>
      <c r="PME854" s="14"/>
      <c r="PMF854" s="14"/>
      <c r="PMG854" s="14"/>
      <c r="PMH854" s="14"/>
      <c r="PMI854" s="14"/>
      <c r="PMJ854" s="14"/>
      <c r="PMK854" s="14"/>
      <c r="PML854" s="14"/>
      <c r="PMM854" s="14"/>
      <c r="PMN854" s="14"/>
      <c r="PMO854" s="14"/>
      <c r="PMP854" s="14"/>
      <c r="PMQ854" s="14"/>
      <c r="PMR854" s="14"/>
      <c r="PMS854" s="14"/>
      <c r="PMT854" s="14"/>
      <c r="PMU854" s="14"/>
      <c r="PMV854" s="14"/>
      <c r="PMW854" s="14"/>
      <c r="PMX854" s="14"/>
      <c r="PMY854" s="14"/>
      <c r="PMZ854" s="14"/>
      <c r="PNA854" s="14"/>
      <c r="PNB854" s="14"/>
      <c r="PNC854" s="14"/>
      <c r="PND854" s="14"/>
      <c r="PNE854" s="14"/>
      <c r="PNF854" s="14"/>
      <c r="PNG854" s="14"/>
      <c r="PNH854" s="14"/>
      <c r="PNI854" s="14"/>
      <c r="PNJ854" s="14"/>
      <c r="PNK854" s="14"/>
      <c r="PNL854" s="14"/>
      <c r="PNM854" s="14"/>
      <c r="PNN854" s="14"/>
      <c r="PNO854" s="14"/>
      <c r="PNP854" s="14"/>
      <c r="PNQ854" s="14"/>
      <c r="PNR854" s="14"/>
      <c r="PNS854" s="14"/>
      <c r="PNT854" s="14"/>
      <c r="PNU854" s="14"/>
      <c r="PNV854" s="14"/>
      <c r="PNW854" s="14"/>
      <c r="PNX854" s="14"/>
      <c r="PNY854" s="14"/>
      <c r="PNZ854" s="14"/>
      <c r="POA854" s="14"/>
      <c r="POB854" s="14"/>
      <c r="POC854" s="14"/>
      <c r="POD854" s="14"/>
      <c r="POE854" s="14"/>
      <c r="POF854" s="14"/>
      <c r="POG854" s="14"/>
      <c r="POH854" s="14"/>
      <c r="POI854" s="14"/>
      <c r="POJ854" s="14"/>
      <c r="POK854" s="14"/>
      <c r="POL854" s="14"/>
      <c r="POM854" s="14"/>
      <c r="PON854" s="14"/>
      <c r="POO854" s="14"/>
      <c r="POP854" s="14"/>
      <c r="POQ854" s="14"/>
      <c r="POR854" s="14"/>
      <c r="POS854" s="14"/>
      <c r="POT854" s="14"/>
      <c r="POU854" s="14"/>
      <c r="POV854" s="14"/>
      <c r="POW854" s="14"/>
      <c r="POX854" s="14"/>
      <c r="POY854" s="14"/>
      <c r="POZ854" s="14"/>
      <c r="PPA854" s="14"/>
      <c r="PPB854" s="14"/>
      <c r="PPC854" s="14"/>
      <c r="PPD854" s="14"/>
      <c r="PPE854" s="14"/>
      <c r="PPF854" s="14"/>
      <c r="PPG854" s="14"/>
      <c r="PPH854" s="14"/>
      <c r="PPI854" s="14"/>
      <c r="PPJ854" s="14"/>
      <c r="PPK854" s="14"/>
      <c r="PPL854" s="14"/>
      <c r="PPM854" s="14"/>
      <c r="PPN854" s="14"/>
      <c r="PPO854" s="14"/>
      <c r="PPP854" s="14"/>
      <c r="PPQ854" s="14"/>
      <c r="PPR854" s="14"/>
      <c r="PPS854" s="14"/>
      <c r="PPT854" s="14"/>
      <c r="PPU854" s="14"/>
      <c r="PPV854" s="14"/>
      <c r="PPW854" s="14"/>
      <c r="PPX854" s="14"/>
      <c r="PPY854" s="14"/>
      <c r="PPZ854" s="14"/>
      <c r="PQA854" s="14"/>
      <c r="PQB854" s="14"/>
      <c r="PQC854" s="14"/>
      <c r="PQD854" s="14"/>
      <c r="PQE854" s="14"/>
      <c r="PQF854" s="14"/>
      <c r="PQG854" s="14"/>
      <c r="PQH854" s="14"/>
      <c r="PQI854" s="14"/>
      <c r="PQJ854" s="14"/>
      <c r="PQK854" s="14"/>
      <c r="PQL854" s="14"/>
      <c r="PQM854" s="14"/>
      <c r="PQN854" s="14"/>
      <c r="PQO854" s="14"/>
      <c r="PQP854" s="14"/>
      <c r="PQQ854" s="14"/>
      <c r="PQR854" s="14"/>
      <c r="PQS854" s="14"/>
      <c r="PQT854" s="14"/>
      <c r="PQU854" s="14"/>
      <c r="PQV854" s="14"/>
      <c r="PQW854" s="14"/>
      <c r="PQX854" s="14"/>
      <c r="PQY854" s="14"/>
      <c r="PQZ854" s="14"/>
      <c r="PRA854" s="14"/>
      <c r="PRB854" s="14"/>
      <c r="PRC854" s="14"/>
      <c r="PRD854" s="14"/>
      <c r="PRE854" s="14"/>
      <c r="PRF854" s="14"/>
      <c r="PRG854" s="14"/>
      <c r="PRH854" s="14"/>
      <c r="PRI854" s="14"/>
      <c r="PRJ854" s="14"/>
      <c r="PRK854" s="14"/>
      <c r="PRL854" s="14"/>
      <c r="PRM854" s="14"/>
      <c r="PRN854" s="14"/>
      <c r="PRO854" s="14"/>
      <c r="PRP854" s="14"/>
      <c r="PRQ854" s="14"/>
      <c r="PRR854" s="14"/>
      <c r="PRS854" s="14"/>
      <c r="PRT854" s="14"/>
      <c r="PRU854" s="14"/>
      <c r="PRV854" s="14"/>
      <c r="PRW854" s="14"/>
      <c r="PRX854" s="14"/>
      <c r="PRY854" s="14"/>
      <c r="PRZ854" s="14"/>
      <c r="PSA854" s="14"/>
      <c r="PSB854" s="14"/>
      <c r="PSC854" s="14"/>
      <c r="PSD854" s="14"/>
      <c r="PSE854" s="14"/>
      <c r="PSF854" s="14"/>
      <c r="PSG854" s="14"/>
      <c r="PSH854" s="14"/>
      <c r="PSI854" s="14"/>
      <c r="PSJ854" s="14"/>
      <c r="PSK854" s="14"/>
      <c r="PSL854" s="14"/>
      <c r="PSM854" s="14"/>
      <c r="PSN854" s="14"/>
      <c r="PSO854" s="14"/>
      <c r="PSP854" s="14"/>
      <c r="PSQ854" s="14"/>
      <c r="PSR854" s="14"/>
      <c r="PSS854" s="14"/>
      <c r="PST854" s="14"/>
      <c r="PSU854" s="14"/>
      <c r="PSV854" s="14"/>
      <c r="PSW854" s="14"/>
      <c r="PSX854" s="14"/>
      <c r="PSY854" s="14"/>
      <c r="PSZ854" s="14"/>
      <c r="PTA854" s="14"/>
      <c r="PTB854" s="14"/>
      <c r="PTC854" s="14"/>
      <c r="PTD854" s="14"/>
      <c r="PTE854" s="14"/>
      <c r="PTF854" s="14"/>
      <c r="PTG854" s="14"/>
      <c r="PTH854" s="14"/>
      <c r="PTI854" s="14"/>
      <c r="PTJ854" s="14"/>
      <c r="PTK854" s="14"/>
      <c r="PTL854" s="14"/>
      <c r="PTM854" s="14"/>
      <c r="PTN854" s="14"/>
      <c r="PTO854" s="14"/>
      <c r="PTP854" s="14"/>
      <c r="PTQ854" s="14"/>
      <c r="PTR854" s="14"/>
      <c r="PTS854" s="14"/>
      <c r="PTT854" s="14"/>
      <c r="PTU854" s="14"/>
      <c r="PTV854" s="14"/>
      <c r="PTW854" s="14"/>
      <c r="PTX854" s="14"/>
      <c r="PTY854" s="14"/>
      <c r="PTZ854" s="14"/>
      <c r="PUA854" s="14"/>
      <c r="PUB854" s="14"/>
      <c r="PUC854" s="14"/>
      <c r="PUD854" s="14"/>
      <c r="PUE854" s="14"/>
      <c r="PUF854" s="14"/>
      <c r="PUG854" s="14"/>
      <c r="PUH854" s="14"/>
      <c r="PUI854" s="14"/>
      <c r="PUJ854" s="14"/>
      <c r="PUK854" s="14"/>
      <c r="PUL854" s="14"/>
      <c r="PUM854" s="14"/>
      <c r="PUN854" s="14"/>
      <c r="PUO854" s="14"/>
      <c r="PUP854" s="14"/>
      <c r="PUQ854" s="14"/>
      <c r="PUR854" s="14"/>
      <c r="PUS854" s="14"/>
      <c r="PUT854" s="14"/>
      <c r="PUU854" s="14"/>
      <c r="PUV854" s="14"/>
      <c r="PUW854" s="14"/>
      <c r="PUX854" s="14"/>
      <c r="PUY854" s="14"/>
      <c r="PUZ854" s="14"/>
      <c r="PVA854" s="14"/>
      <c r="PVB854" s="14"/>
      <c r="PVC854" s="14"/>
      <c r="PVD854" s="14"/>
      <c r="PVE854" s="14"/>
      <c r="PVF854" s="14"/>
      <c r="PVG854" s="14"/>
      <c r="PVH854" s="14"/>
      <c r="PVI854" s="14"/>
      <c r="PVJ854" s="14"/>
      <c r="PVK854" s="14"/>
      <c r="PVL854" s="14"/>
      <c r="PVM854" s="14"/>
      <c r="PVN854" s="14"/>
      <c r="PVO854" s="14"/>
      <c r="PVP854" s="14"/>
      <c r="PVQ854" s="14"/>
      <c r="PVR854" s="14"/>
      <c r="PVS854" s="14"/>
      <c r="PVT854" s="14"/>
      <c r="PVU854" s="14"/>
      <c r="PVV854" s="14"/>
      <c r="PVW854" s="14"/>
      <c r="PVX854" s="14"/>
      <c r="PVY854" s="14"/>
      <c r="PVZ854" s="14"/>
      <c r="PWA854" s="14"/>
      <c r="PWB854" s="14"/>
      <c r="PWC854" s="14"/>
      <c r="PWD854" s="14"/>
      <c r="PWE854" s="14"/>
      <c r="PWF854" s="14"/>
      <c r="PWG854" s="14"/>
      <c r="PWH854" s="14"/>
      <c r="PWI854" s="14"/>
      <c r="PWJ854" s="14"/>
      <c r="PWK854" s="14"/>
      <c r="PWL854" s="14"/>
      <c r="PWM854" s="14"/>
      <c r="PWN854" s="14"/>
      <c r="PWO854" s="14"/>
      <c r="PWP854" s="14"/>
      <c r="PWQ854" s="14"/>
      <c r="PWR854" s="14"/>
      <c r="PWS854" s="14"/>
      <c r="PWT854" s="14"/>
      <c r="PWU854" s="14"/>
      <c r="PWV854" s="14"/>
      <c r="PWW854" s="14"/>
      <c r="PWX854" s="14"/>
      <c r="PWY854" s="14"/>
      <c r="PWZ854" s="14"/>
      <c r="PXA854" s="14"/>
      <c r="PXB854" s="14"/>
      <c r="PXC854" s="14"/>
      <c r="PXD854" s="14"/>
      <c r="PXE854" s="14"/>
      <c r="PXF854" s="14"/>
      <c r="PXG854" s="14"/>
      <c r="PXH854" s="14"/>
      <c r="PXI854" s="14"/>
      <c r="PXJ854" s="14"/>
      <c r="PXK854" s="14"/>
      <c r="PXL854" s="14"/>
      <c r="PXM854" s="14"/>
      <c r="PXN854" s="14"/>
      <c r="PXO854" s="14"/>
      <c r="PXP854" s="14"/>
      <c r="PXQ854" s="14"/>
      <c r="PXR854" s="14"/>
      <c r="PXS854" s="14"/>
      <c r="PXT854" s="14"/>
      <c r="PXU854" s="14"/>
      <c r="PXV854" s="14"/>
      <c r="PXW854" s="14"/>
      <c r="PXX854" s="14"/>
      <c r="PXY854" s="14"/>
      <c r="PXZ854" s="14"/>
      <c r="PYA854" s="14"/>
      <c r="PYB854" s="14"/>
      <c r="PYC854" s="14"/>
      <c r="PYD854" s="14"/>
      <c r="PYE854" s="14"/>
      <c r="PYF854" s="14"/>
      <c r="PYG854" s="14"/>
      <c r="PYH854" s="14"/>
      <c r="PYI854" s="14"/>
      <c r="PYJ854" s="14"/>
      <c r="PYK854" s="14"/>
      <c r="PYL854" s="14"/>
      <c r="PYM854" s="14"/>
      <c r="PYN854" s="14"/>
      <c r="PYO854" s="14"/>
      <c r="PYP854" s="14"/>
      <c r="PYQ854" s="14"/>
      <c r="PYR854" s="14"/>
      <c r="PYS854" s="14"/>
      <c r="PYT854" s="14"/>
      <c r="PYU854" s="14"/>
      <c r="PYV854" s="14"/>
      <c r="PYW854" s="14"/>
      <c r="PYX854" s="14"/>
      <c r="PYY854" s="14"/>
      <c r="PYZ854" s="14"/>
      <c r="PZA854" s="14"/>
      <c r="PZB854" s="14"/>
      <c r="PZC854" s="14"/>
      <c r="PZD854" s="14"/>
      <c r="PZE854" s="14"/>
      <c r="PZF854" s="14"/>
      <c r="PZG854" s="14"/>
      <c r="PZH854" s="14"/>
      <c r="PZI854" s="14"/>
      <c r="PZJ854" s="14"/>
      <c r="PZK854" s="14"/>
      <c r="PZL854" s="14"/>
      <c r="PZM854" s="14"/>
      <c r="PZN854" s="14"/>
      <c r="PZO854" s="14"/>
      <c r="PZP854" s="14"/>
      <c r="PZQ854" s="14"/>
      <c r="PZR854" s="14"/>
      <c r="PZS854" s="14"/>
      <c r="PZT854" s="14"/>
      <c r="PZU854" s="14"/>
      <c r="PZV854" s="14"/>
      <c r="PZW854" s="14"/>
      <c r="PZX854" s="14"/>
      <c r="PZY854" s="14"/>
      <c r="PZZ854" s="14"/>
      <c r="QAA854" s="14"/>
      <c r="QAB854" s="14"/>
      <c r="QAC854" s="14"/>
      <c r="QAD854" s="14"/>
      <c r="QAE854" s="14"/>
      <c r="QAF854" s="14"/>
      <c r="QAG854" s="14"/>
      <c r="QAH854" s="14"/>
      <c r="QAI854" s="14"/>
      <c r="QAJ854" s="14"/>
      <c r="QAK854" s="14"/>
      <c r="QAL854" s="14"/>
      <c r="QAM854" s="14"/>
      <c r="QAN854" s="14"/>
      <c r="QAO854" s="14"/>
      <c r="QAP854" s="14"/>
      <c r="QAQ854" s="14"/>
      <c r="QAR854" s="14"/>
      <c r="QAS854" s="14"/>
      <c r="QAT854" s="14"/>
      <c r="QAU854" s="14"/>
      <c r="QAV854" s="14"/>
      <c r="QAW854" s="14"/>
      <c r="QAX854" s="14"/>
      <c r="QAY854" s="14"/>
      <c r="QAZ854" s="14"/>
      <c r="QBA854" s="14"/>
      <c r="QBB854" s="14"/>
      <c r="QBC854" s="14"/>
      <c r="QBD854" s="14"/>
      <c r="QBE854" s="14"/>
      <c r="QBF854" s="14"/>
      <c r="QBG854" s="14"/>
      <c r="QBH854" s="14"/>
      <c r="QBI854" s="14"/>
      <c r="QBJ854" s="14"/>
      <c r="QBK854" s="14"/>
      <c r="QBL854" s="14"/>
      <c r="QBM854" s="14"/>
      <c r="QBN854" s="14"/>
      <c r="QBO854" s="14"/>
      <c r="QBP854" s="14"/>
      <c r="QBQ854" s="14"/>
      <c r="QBR854" s="14"/>
      <c r="QBS854" s="14"/>
      <c r="QBT854" s="14"/>
      <c r="QBU854" s="14"/>
      <c r="QBV854" s="14"/>
      <c r="QBW854" s="14"/>
      <c r="QBX854" s="14"/>
      <c r="QBY854" s="14"/>
      <c r="QBZ854" s="14"/>
      <c r="QCA854" s="14"/>
      <c r="QCB854" s="14"/>
      <c r="QCC854" s="14"/>
      <c r="QCD854" s="14"/>
      <c r="QCE854" s="14"/>
      <c r="QCF854" s="14"/>
      <c r="QCG854" s="14"/>
      <c r="QCH854" s="14"/>
      <c r="QCI854" s="14"/>
      <c r="QCJ854" s="14"/>
      <c r="QCK854" s="14"/>
      <c r="QCL854" s="14"/>
      <c r="QCM854" s="14"/>
      <c r="QCN854" s="14"/>
      <c r="QCO854" s="14"/>
      <c r="QCP854" s="14"/>
      <c r="QCQ854" s="14"/>
      <c r="QCR854" s="14"/>
      <c r="QCS854" s="14"/>
      <c r="QCT854" s="14"/>
      <c r="QCU854" s="14"/>
      <c r="QCV854" s="14"/>
      <c r="QCW854" s="14"/>
      <c r="QCX854" s="14"/>
      <c r="QCY854" s="14"/>
      <c r="QCZ854" s="14"/>
      <c r="QDA854" s="14"/>
      <c r="QDB854" s="14"/>
      <c r="QDC854" s="14"/>
      <c r="QDD854" s="14"/>
      <c r="QDE854" s="14"/>
      <c r="QDF854" s="14"/>
      <c r="QDG854" s="14"/>
      <c r="QDH854" s="14"/>
      <c r="QDI854" s="14"/>
      <c r="QDJ854" s="14"/>
      <c r="QDK854" s="14"/>
      <c r="QDL854" s="14"/>
      <c r="QDM854" s="14"/>
      <c r="QDN854" s="14"/>
      <c r="QDO854" s="14"/>
      <c r="QDP854" s="14"/>
      <c r="QDQ854" s="14"/>
      <c r="QDR854" s="14"/>
      <c r="QDS854" s="14"/>
      <c r="QDT854" s="14"/>
      <c r="QDU854" s="14"/>
      <c r="QDV854" s="14"/>
      <c r="QDW854" s="14"/>
      <c r="QDX854" s="14"/>
      <c r="QDY854" s="14"/>
      <c r="QDZ854" s="14"/>
      <c r="QEA854" s="14"/>
      <c r="QEB854" s="14"/>
      <c r="QEC854" s="14"/>
      <c r="QED854" s="14"/>
      <c r="QEE854" s="14"/>
      <c r="QEF854" s="14"/>
      <c r="QEG854" s="14"/>
      <c r="QEH854" s="14"/>
      <c r="QEI854" s="14"/>
      <c r="QEJ854" s="14"/>
      <c r="QEK854" s="14"/>
      <c r="QEL854" s="14"/>
      <c r="QEM854" s="14"/>
      <c r="QEN854" s="14"/>
      <c r="QEO854" s="14"/>
      <c r="QEP854" s="14"/>
      <c r="QEQ854" s="14"/>
      <c r="QER854" s="14"/>
      <c r="QES854" s="14"/>
      <c r="QET854" s="14"/>
      <c r="QEU854" s="14"/>
      <c r="QEV854" s="14"/>
      <c r="QEW854" s="14"/>
      <c r="QEX854" s="14"/>
      <c r="QEY854" s="14"/>
      <c r="QEZ854" s="14"/>
      <c r="QFA854" s="14"/>
      <c r="QFB854" s="14"/>
      <c r="QFC854" s="14"/>
      <c r="QFD854" s="14"/>
      <c r="QFE854" s="14"/>
      <c r="QFF854" s="14"/>
      <c r="QFG854" s="14"/>
      <c r="QFH854" s="14"/>
      <c r="QFI854" s="14"/>
      <c r="QFJ854" s="14"/>
      <c r="QFK854" s="14"/>
      <c r="QFL854" s="14"/>
      <c r="QFM854" s="14"/>
      <c r="QFN854" s="14"/>
      <c r="QFO854" s="14"/>
      <c r="QFP854" s="14"/>
      <c r="QFQ854" s="14"/>
      <c r="QFR854" s="14"/>
      <c r="QFS854" s="14"/>
      <c r="QFT854" s="14"/>
      <c r="QFU854" s="14"/>
      <c r="QFV854" s="14"/>
      <c r="QFW854" s="14"/>
      <c r="QFX854" s="14"/>
      <c r="QFY854" s="14"/>
      <c r="QFZ854" s="14"/>
      <c r="QGA854" s="14"/>
      <c r="QGB854" s="14"/>
      <c r="QGC854" s="14"/>
      <c r="QGD854" s="14"/>
      <c r="QGE854" s="14"/>
      <c r="QGF854" s="14"/>
      <c r="QGG854" s="14"/>
      <c r="QGH854" s="14"/>
      <c r="QGI854" s="14"/>
      <c r="QGJ854" s="14"/>
      <c r="QGK854" s="14"/>
      <c r="QGL854" s="14"/>
      <c r="QGM854" s="14"/>
      <c r="QGN854" s="14"/>
      <c r="QGO854" s="14"/>
      <c r="QGP854" s="14"/>
      <c r="QGQ854" s="14"/>
      <c r="QGR854" s="14"/>
      <c r="QGS854" s="14"/>
      <c r="QGT854" s="14"/>
      <c r="QGU854" s="14"/>
      <c r="QGV854" s="14"/>
      <c r="QGW854" s="14"/>
      <c r="QGX854" s="14"/>
      <c r="QGY854" s="14"/>
      <c r="QGZ854" s="14"/>
      <c r="QHA854" s="14"/>
      <c r="QHB854" s="14"/>
      <c r="QHC854" s="14"/>
      <c r="QHD854" s="14"/>
      <c r="QHE854" s="14"/>
      <c r="QHF854" s="14"/>
      <c r="QHG854" s="14"/>
      <c r="QHH854" s="14"/>
      <c r="QHI854" s="14"/>
      <c r="QHJ854" s="14"/>
      <c r="QHK854" s="14"/>
      <c r="QHL854" s="14"/>
      <c r="QHM854" s="14"/>
      <c r="QHN854" s="14"/>
      <c r="QHO854" s="14"/>
      <c r="QHP854" s="14"/>
      <c r="QHQ854" s="14"/>
      <c r="QHR854" s="14"/>
      <c r="QHS854" s="14"/>
      <c r="QHT854" s="14"/>
      <c r="QHU854" s="14"/>
      <c r="QHV854" s="14"/>
      <c r="QHW854" s="14"/>
      <c r="QHX854" s="14"/>
      <c r="QHY854" s="14"/>
      <c r="QHZ854" s="14"/>
      <c r="QIA854" s="14"/>
      <c r="QIB854" s="14"/>
      <c r="QIC854" s="14"/>
      <c r="QID854" s="14"/>
      <c r="QIE854" s="14"/>
      <c r="QIF854" s="14"/>
      <c r="QIG854" s="14"/>
      <c r="QIH854" s="14"/>
      <c r="QII854" s="14"/>
      <c r="QIJ854" s="14"/>
      <c r="QIK854" s="14"/>
      <c r="QIL854" s="14"/>
      <c r="QIM854" s="14"/>
      <c r="QIN854" s="14"/>
      <c r="QIO854" s="14"/>
      <c r="QIP854" s="14"/>
      <c r="QIQ854" s="14"/>
      <c r="QIR854" s="14"/>
      <c r="QIS854" s="14"/>
      <c r="QIT854" s="14"/>
      <c r="QIU854" s="14"/>
      <c r="QIV854" s="14"/>
      <c r="QIW854" s="14"/>
      <c r="QIX854" s="14"/>
      <c r="QIY854" s="14"/>
      <c r="QIZ854" s="14"/>
      <c r="QJA854" s="14"/>
      <c r="QJB854" s="14"/>
      <c r="QJC854" s="14"/>
      <c r="QJD854" s="14"/>
      <c r="QJE854" s="14"/>
      <c r="QJF854" s="14"/>
      <c r="QJG854" s="14"/>
      <c r="QJH854" s="14"/>
      <c r="QJI854" s="14"/>
      <c r="QJJ854" s="14"/>
      <c r="QJK854" s="14"/>
      <c r="QJL854" s="14"/>
      <c r="QJM854" s="14"/>
      <c r="QJN854" s="14"/>
      <c r="QJO854" s="14"/>
      <c r="QJP854" s="14"/>
      <c r="QJQ854" s="14"/>
      <c r="QJR854" s="14"/>
      <c r="QJS854" s="14"/>
      <c r="QJT854" s="14"/>
      <c r="QJU854" s="14"/>
      <c r="QJV854" s="14"/>
      <c r="QJW854" s="14"/>
      <c r="QJX854" s="14"/>
      <c r="QJY854" s="14"/>
      <c r="QJZ854" s="14"/>
      <c r="QKA854" s="14"/>
      <c r="QKB854" s="14"/>
      <c r="QKC854" s="14"/>
      <c r="QKD854" s="14"/>
      <c r="QKE854" s="14"/>
      <c r="QKF854" s="14"/>
      <c r="QKG854" s="14"/>
      <c r="QKH854" s="14"/>
      <c r="QKI854" s="14"/>
      <c r="QKJ854" s="14"/>
      <c r="QKK854" s="14"/>
      <c r="QKL854" s="14"/>
      <c r="QKM854" s="14"/>
      <c r="QKN854" s="14"/>
      <c r="QKO854" s="14"/>
      <c r="QKP854" s="14"/>
      <c r="QKQ854" s="14"/>
      <c r="QKR854" s="14"/>
      <c r="QKS854" s="14"/>
      <c r="QKT854" s="14"/>
      <c r="QKU854" s="14"/>
      <c r="QKV854" s="14"/>
      <c r="QKW854" s="14"/>
      <c r="QKX854" s="14"/>
      <c r="QKY854" s="14"/>
      <c r="QKZ854" s="14"/>
      <c r="QLA854" s="14"/>
      <c r="QLB854" s="14"/>
      <c r="QLC854" s="14"/>
      <c r="QLD854" s="14"/>
      <c r="QLE854" s="14"/>
      <c r="QLF854" s="14"/>
      <c r="QLG854" s="14"/>
      <c r="QLH854" s="14"/>
      <c r="QLI854" s="14"/>
      <c r="QLJ854" s="14"/>
      <c r="QLK854" s="14"/>
      <c r="QLL854" s="14"/>
      <c r="QLM854" s="14"/>
      <c r="QLN854" s="14"/>
      <c r="QLO854" s="14"/>
      <c r="QLP854" s="14"/>
      <c r="QLQ854" s="14"/>
      <c r="QLR854" s="14"/>
      <c r="QLS854" s="14"/>
      <c r="QLT854" s="14"/>
      <c r="QLU854" s="14"/>
      <c r="QLV854" s="14"/>
      <c r="QLW854" s="14"/>
      <c r="QLX854" s="14"/>
      <c r="QLY854" s="14"/>
      <c r="QLZ854" s="14"/>
      <c r="QMA854" s="14"/>
      <c r="QMB854" s="14"/>
      <c r="QMC854" s="14"/>
      <c r="QMD854" s="14"/>
      <c r="QME854" s="14"/>
      <c r="QMF854" s="14"/>
      <c r="QMG854" s="14"/>
      <c r="QMH854" s="14"/>
      <c r="QMI854" s="14"/>
      <c r="QMJ854" s="14"/>
      <c r="QMK854" s="14"/>
      <c r="QML854" s="14"/>
      <c r="QMM854" s="14"/>
      <c r="QMN854" s="14"/>
      <c r="QMO854" s="14"/>
      <c r="QMP854" s="14"/>
      <c r="QMQ854" s="14"/>
      <c r="QMR854" s="14"/>
      <c r="QMS854" s="14"/>
      <c r="QMT854" s="14"/>
      <c r="QMU854" s="14"/>
      <c r="QMV854" s="14"/>
      <c r="QMW854" s="14"/>
      <c r="QMX854" s="14"/>
      <c r="QMY854" s="14"/>
      <c r="QMZ854" s="14"/>
      <c r="QNA854" s="14"/>
      <c r="QNB854" s="14"/>
      <c r="QNC854" s="14"/>
      <c r="QND854" s="14"/>
      <c r="QNE854" s="14"/>
      <c r="QNF854" s="14"/>
      <c r="QNG854" s="14"/>
      <c r="QNH854" s="14"/>
      <c r="QNI854" s="14"/>
      <c r="QNJ854" s="14"/>
      <c r="QNK854" s="14"/>
      <c r="QNL854" s="14"/>
      <c r="QNM854" s="14"/>
      <c r="QNN854" s="14"/>
      <c r="QNO854" s="14"/>
      <c r="QNP854" s="14"/>
      <c r="QNQ854" s="14"/>
      <c r="QNR854" s="14"/>
      <c r="QNS854" s="14"/>
      <c r="QNT854" s="14"/>
      <c r="QNU854" s="14"/>
      <c r="QNV854" s="14"/>
      <c r="QNW854" s="14"/>
      <c r="QNX854" s="14"/>
      <c r="QNY854" s="14"/>
      <c r="QNZ854" s="14"/>
      <c r="QOA854" s="14"/>
      <c r="QOB854" s="14"/>
      <c r="QOC854" s="14"/>
      <c r="QOD854" s="14"/>
      <c r="QOE854" s="14"/>
      <c r="QOF854" s="14"/>
      <c r="QOG854" s="14"/>
      <c r="QOH854" s="14"/>
      <c r="QOI854" s="14"/>
      <c r="QOJ854" s="14"/>
      <c r="QOK854" s="14"/>
      <c r="QOL854" s="14"/>
      <c r="QOM854" s="14"/>
      <c r="QON854" s="14"/>
      <c r="QOO854" s="14"/>
      <c r="QOP854" s="14"/>
      <c r="QOQ854" s="14"/>
      <c r="QOR854" s="14"/>
      <c r="QOS854" s="14"/>
      <c r="QOT854" s="14"/>
      <c r="QOU854" s="14"/>
      <c r="QOV854" s="14"/>
      <c r="QOW854" s="14"/>
      <c r="QOX854" s="14"/>
      <c r="QOY854" s="14"/>
      <c r="QOZ854" s="14"/>
      <c r="QPA854" s="14"/>
      <c r="QPB854" s="14"/>
      <c r="QPC854" s="14"/>
      <c r="QPD854" s="14"/>
      <c r="QPE854" s="14"/>
      <c r="QPF854" s="14"/>
      <c r="QPG854" s="14"/>
      <c r="QPH854" s="14"/>
      <c r="QPI854" s="14"/>
      <c r="QPJ854" s="14"/>
      <c r="QPK854" s="14"/>
      <c r="QPL854" s="14"/>
      <c r="QPM854" s="14"/>
      <c r="QPN854" s="14"/>
      <c r="QPO854" s="14"/>
      <c r="QPP854" s="14"/>
      <c r="QPQ854" s="14"/>
      <c r="QPR854" s="14"/>
      <c r="QPS854" s="14"/>
      <c r="QPT854" s="14"/>
      <c r="QPU854" s="14"/>
      <c r="QPV854" s="14"/>
      <c r="QPW854" s="14"/>
      <c r="QPX854" s="14"/>
      <c r="QPY854" s="14"/>
      <c r="QPZ854" s="14"/>
      <c r="QQA854" s="14"/>
      <c r="QQB854" s="14"/>
      <c r="QQC854" s="14"/>
      <c r="QQD854" s="14"/>
      <c r="QQE854" s="14"/>
      <c r="QQF854" s="14"/>
      <c r="QQG854" s="14"/>
      <c r="QQH854" s="14"/>
      <c r="QQI854" s="14"/>
      <c r="QQJ854" s="14"/>
      <c r="QQK854" s="14"/>
      <c r="QQL854" s="14"/>
      <c r="QQM854" s="14"/>
      <c r="QQN854" s="14"/>
      <c r="QQO854" s="14"/>
      <c r="QQP854" s="14"/>
      <c r="QQQ854" s="14"/>
      <c r="QQR854" s="14"/>
      <c r="QQS854" s="14"/>
      <c r="QQT854" s="14"/>
      <c r="QQU854" s="14"/>
      <c r="QQV854" s="14"/>
      <c r="QQW854" s="14"/>
      <c r="QQX854" s="14"/>
      <c r="QQY854" s="14"/>
      <c r="QQZ854" s="14"/>
      <c r="QRA854" s="14"/>
      <c r="QRB854" s="14"/>
      <c r="QRC854" s="14"/>
      <c r="QRD854" s="14"/>
      <c r="QRE854" s="14"/>
      <c r="QRF854" s="14"/>
      <c r="QRG854" s="14"/>
      <c r="QRH854" s="14"/>
      <c r="QRI854" s="14"/>
      <c r="QRJ854" s="14"/>
      <c r="QRK854" s="14"/>
      <c r="QRL854" s="14"/>
      <c r="QRM854" s="14"/>
      <c r="QRN854" s="14"/>
      <c r="QRO854" s="14"/>
      <c r="QRP854" s="14"/>
      <c r="QRQ854" s="14"/>
      <c r="QRR854" s="14"/>
      <c r="QRS854" s="14"/>
      <c r="QRT854" s="14"/>
      <c r="QRU854" s="14"/>
      <c r="QRV854" s="14"/>
      <c r="QRW854" s="14"/>
      <c r="QRX854" s="14"/>
      <c r="QRY854" s="14"/>
      <c r="QRZ854" s="14"/>
      <c r="QSA854" s="14"/>
      <c r="QSB854" s="14"/>
      <c r="QSC854" s="14"/>
      <c r="QSD854" s="14"/>
      <c r="QSE854" s="14"/>
      <c r="QSF854" s="14"/>
      <c r="QSG854" s="14"/>
      <c r="QSH854" s="14"/>
      <c r="QSI854" s="14"/>
      <c r="QSJ854" s="14"/>
      <c r="QSK854" s="14"/>
      <c r="QSL854" s="14"/>
      <c r="QSM854" s="14"/>
      <c r="QSN854" s="14"/>
      <c r="QSO854" s="14"/>
      <c r="QSP854" s="14"/>
      <c r="QSQ854" s="14"/>
      <c r="QSR854" s="14"/>
      <c r="QSS854" s="14"/>
      <c r="QST854" s="14"/>
      <c r="QSU854" s="14"/>
      <c r="QSV854" s="14"/>
      <c r="QSW854" s="14"/>
      <c r="QSX854" s="14"/>
      <c r="QSY854" s="14"/>
      <c r="QSZ854" s="14"/>
      <c r="QTA854" s="14"/>
      <c r="QTB854" s="14"/>
      <c r="QTC854" s="14"/>
      <c r="QTD854" s="14"/>
      <c r="QTE854" s="14"/>
      <c r="QTF854" s="14"/>
      <c r="QTG854" s="14"/>
      <c r="QTH854" s="14"/>
      <c r="QTI854" s="14"/>
      <c r="QTJ854" s="14"/>
      <c r="QTK854" s="14"/>
      <c r="QTL854" s="14"/>
      <c r="QTM854" s="14"/>
      <c r="QTN854" s="14"/>
      <c r="QTO854" s="14"/>
      <c r="QTP854" s="14"/>
      <c r="QTQ854" s="14"/>
      <c r="QTR854" s="14"/>
      <c r="QTS854" s="14"/>
      <c r="QTT854" s="14"/>
      <c r="QTU854" s="14"/>
      <c r="QTV854" s="14"/>
      <c r="QTW854" s="14"/>
      <c r="QTX854" s="14"/>
      <c r="QTY854" s="14"/>
      <c r="QTZ854" s="14"/>
      <c r="QUA854" s="14"/>
      <c r="QUB854" s="14"/>
      <c r="QUC854" s="14"/>
      <c r="QUD854" s="14"/>
      <c r="QUE854" s="14"/>
      <c r="QUF854" s="14"/>
      <c r="QUG854" s="14"/>
      <c r="QUH854" s="14"/>
      <c r="QUI854" s="14"/>
      <c r="QUJ854" s="14"/>
      <c r="QUK854" s="14"/>
      <c r="QUL854" s="14"/>
      <c r="QUM854" s="14"/>
      <c r="QUN854" s="14"/>
      <c r="QUO854" s="14"/>
      <c r="QUP854" s="14"/>
      <c r="QUQ854" s="14"/>
      <c r="QUR854" s="14"/>
      <c r="QUS854" s="14"/>
      <c r="QUT854" s="14"/>
      <c r="QUU854" s="14"/>
      <c r="QUV854" s="14"/>
      <c r="QUW854" s="14"/>
      <c r="QUX854" s="14"/>
      <c r="QUY854" s="14"/>
      <c r="QUZ854" s="14"/>
      <c r="QVA854" s="14"/>
      <c r="QVB854" s="14"/>
      <c r="QVC854" s="14"/>
      <c r="QVD854" s="14"/>
      <c r="QVE854" s="14"/>
      <c r="QVF854" s="14"/>
      <c r="QVG854" s="14"/>
      <c r="QVH854" s="14"/>
      <c r="QVI854" s="14"/>
      <c r="QVJ854" s="14"/>
      <c r="QVK854" s="14"/>
      <c r="QVL854" s="14"/>
      <c r="QVM854" s="14"/>
      <c r="QVN854" s="14"/>
      <c r="QVO854" s="14"/>
      <c r="QVP854" s="14"/>
      <c r="QVQ854" s="14"/>
      <c r="QVR854" s="14"/>
      <c r="QVS854" s="14"/>
      <c r="QVT854" s="14"/>
      <c r="QVU854" s="14"/>
      <c r="QVV854" s="14"/>
      <c r="QVW854" s="14"/>
      <c r="QVX854" s="14"/>
      <c r="QVY854" s="14"/>
      <c r="QVZ854" s="14"/>
      <c r="QWA854" s="14"/>
      <c r="QWB854" s="14"/>
      <c r="QWC854" s="14"/>
      <c r="QWD854" s="14"/>
      <c r="QWE854" s="14"/>
      <c r="QWF854" s="14"/>
      <c r="QWG854" s="14"/>
      <c r="QWH854" s="14"/>
      <c r="QWI854" s="14"/>
      <c r="QWJ854" s="14"/>
      <c r="QWK854" s="14"/>
      <c r="QWL854" s="14"/>
      <c r="QWM854" s="14"/>
      <c r="QWN854" s="14"/>
      <c r="QWO854" s="14"/>
      <c r="QWP854" s="14"/>
      <c r="QWQ854" s="14"/>
      <c r="QWR854" s="14"/>
      <c r="QWS854" s="14"/>
      <c r="QWT854" s="14"/>
      <c r="QWU854" s="14"/>
      <c r="QWV854" s="14"/>
      <c r="QWW854" s="14"/>
      <c r="QWX854" s="14"/>
      <c r="QWY854" s="14"/>
      <c r="QWZ854" s="14"/>
      <c r="QXA854" s="14"/>
      <c r="QXB854" s="14"/>
      <c r="QXC854" s="14"/>
      <c r="QXD854" s="14"/>
      <c r="QXE854" s="14"/>
      <c r="QXF854" s="14"/>
      <c r="QXG854" s="14"/>
      <c r="QXH854" s="14"/>
      <c r="QXI854" s="14"/>
      <c r="QXJ854" s="14"/>
      <c r="QXK854" s="14"/>
      <c r="QXL854" s="14"/>
      <c r="QXM854" s="14"/>
      <c r="QXN854" s="14"/>
      <c r="QXO854" s="14"/>
      <c r="QXP854" s="14"/>
      <c r="QXQ854" s="14"/>
      <c r="QXR854" s="14"/>
      <c r="QXS854" s="14"/>
      <c r="QXT854" s="14"/>
      <c r="QXU854" s="14"/>
      <c r="QXV854" s="14"/>
      <c r="QXW854" s="14"/>
      <c r="QXX854" s="14"/>
      <c r="QXY854" s="14"/>
      <c r="QXZ854" s="14"/>
      <c r="QYA854" s="14"/>
      <c r="QYB854" s="14"/>
      <c r="QYC854" s="14"/>
      <c r="QYD854" s="14"/>
      <c r="QYE854" s="14"/>
      <c r="QYF854" s="14"/>
      <c r="QYG854" s="14"/>
      <c r="QYH854" s="14"/>
      <c r="QYI854" s="14"/>
      <c r="QYJ854" s="14"/>
      <c r="QYK854" s="14"/>
      <c r="QYL854" s="14"/>
      <c r="QYM854" s="14"/>
      <c r="QYN854" s="14"/>
      <c r="QYO854" s="14"/>
      <c r="QYP854" s="14"/>
      <c r="QYQ854" s="14"/>
      <c r="QYR854" s="14"/>
      <c r="QYS854" s="14"/>
      <c r="QYT854" s="14"/>
      <c r="QYU854" s="14"/>
      <c r="QYV854" s="14"/>
      <c r="QYW854" s="14"/>
      <c r="QYX854" s="14"/>
      <c r="QYY854" s="14"/>
      <c r="QYZ854" s="14"/>
      <c r="QZA854" s="14"/>
      <c r="QZB854" s="14"/>
      <c r="QZC854" s="14"/>
      <c r="QZD854" s="14"/>
      <c r="QZE854" s="14"/>
      <c r="QZF854" s="14"/>
      <c r="QZG854" s="14"/>
      <c r="QZH854" s="14"/>
      <c r="QZI854" s="14"/>
      <c r="QZJ854" s="14"/>
      <c r="QZK854" s="14"/>
      <c r="QZL854" s="14"/>
      <c r="QZM854" s="14"/>
      <c r="QZN854" s="14"/>
      <c r="QZO854" s="14"/>
      <c r="QZP854" s="14"/>
      <c r="QZQ854" s="14"/>
      <c r="QZR854" s="14"/>
      <c r="QZS854" s="14"/>
      <c r="QZT854" s="14"/>
      <c r="QZU854" s="14"/>
      <c r="QZV854" s="14"/>
      <c r="QZW854" s="14"/>
      <c r="QZX854" s="14"/>
      <c r="QZY854" s="14"/>
      <c r="QZZ854" s="14"/>
      <c r="RAA854" s="14"/>
      <c r="RAB854" s="14"/>
      <c r="RAC854" s="14"/>
      <c r="RAD854" s="14"/>
      <c r="RAE854" s="14"/>
      <c r="RAF854" s="14"/>
      <c r="RAG854" s="14"/>
      <c r="RAH854" s="14"/>
      <c r="RAI854" s="14"/>
      <c r="RAJ854" s="14"/>
      <c r="RAK854" s="14"/>
      <c r="RAL854" s="14"/>
      <c r="RAM854" s="14"/>
      <c r="RAN854" s="14"/>
      <c r="RAO854" s="14"/>
      <c r="RAP854" s="14"/>
      <c r="RAQ854" s="14"/>
      <c r="RAR854" s="14"/>
      <c r="RAS854" s="14"/>
      <c r="RAT854" s="14"/>
      <c r="RAU854" s="14"/>
      <c r="RAV854" s="14"/>
      <c r="RAW854" s="14"/>
      <c r="RAX854" s="14"/>
      <c r="RAY854" s="14"/>
      <c r="RAZ854" s="14"/>
      <c r="RBA854" s="14"/>
      <c r="RBB854" s="14"/>
      <c r="RBC854" s="14"/>
      <c r="RBD854" s="14"/>
      <c r="RBE854" s="14"/>
      <c r="RBF854" s="14"/>
      <c r="RBG854" s="14"/>
      <c r="RBH854" s="14"/>
      <c r="RBI854" s="14"/>
      <c r="RBJ854" s="14"/>
      <c r="RBK854" s="14"/>
      <c r="RBL854" s="14"/>
      <c r="RBM854" s="14"/>
      <c r="RBN854" s="14"/>
      <c r="RBO854" s="14"/>
      <c r="RBP854" s="14"/>
      <c r="RBQ854" s="14"/>
      <c r="RBR854" s="14"/>
      <c r="RBS854" s="14"/>
      <c r="RBT854" s="14"/>
      <c r="RBU854" s="14"/>
      <c r="RBV854" s="14"/>
      <c r="RBW854" s="14"/>
      <c r="RBX854" s="14"/>
      <c r="RBY854" s="14"/>
      <c r="RBZ854" s="14"/>
      <c r="RCA854" s="14"/>
      <c r="RCB854" s="14"/>
      <c r="RCC854" s="14"/>
      <c r="RCD854" s="14"/>
      <c r="RCE854" s="14"/>
      <c r="RCF854" s="14"/>
      <c r="RCG854" s="14"/>
      <c r="RCH854" s="14"/>
      <c r="RCI854" s="14"/>
      <c r="RCJ854" s="14"/>
      <c r="RCK854" s="14"/>
      <c r="RCL854" s="14"/>
      <c r="RCM854" s="14"/>
      <c r="RCN854" s="14"/>
      <c r="RCO854" s="14"/>
      <c r="RCP854" s="14"/>
      <c r="RCQ854" s="14"/>
      <c r="RCR854" s="14"/>
      <c r="RCS854" s="14"/>
      <c r="RCT854" s="14"/>
      <c r="RCU854" s="14"/>
      <c r="RCV854" s="14"/>
      <c r="RCW854" s="14"/>
      <c r="RCX854" s="14"/>
      <c r="RCY854" s="14"/>
      <c r="RCZ854" s="14"/>
      <c r="RDA854" s="14"/>
      <c r="RDB854" s="14"/>
      <c r="RDC854" s="14"/>
      <c r="RDD854" s="14"/>
      <c r="RDE854" s="14"/>
      <c r="RDF854" s="14"/>
      <c r="RDG854" s="14"/>
      <c r="RDH854" s="14"/>
      <c r="RDI854" s="14"/>
      <c r="RDJ854" s="14"/>
      <c r="RDK854" s="14"/>
      <c r="RDL854" s="14"/>
      <c r="RDM854" s="14"/>
      <c r="RDN854" s="14"/>
      <c r="RDO854" s="14"/>
      <c r="RDP854" s="14"/>
      <c r="RDQ854" s="14"/>
      <c r="RDR854" s="14"/>
      <c r="RDS854" s="14"/>
      <c r="RDT854" s="14"/>
      <c r="RDU854" s="14"/>
      <c r="RDV854" s="14"/>
      <c r="RDW854" s="14"/>
      <c r="RDX854" s="14"/>
      <c r="RDY854" s="14"/>
      <c r="RDZ854" s="14"/>
      <c r="REA854" s="14"/>
      <c r="REB854" s="14"/>
      <c r="REC854" s="14"/>
      <c r="RED854" s="14"/>
      <c r="REE854" s="14"/>
      <c r="REF854" s="14"/>
      <c r="REG854" s="14"/>
      <c r="REH854" s="14"/>
      <c r="REI854" s="14"/>
      <c r="REJ854" s="14"/>
      <c r="REK854" s="14"/>
      <c r="REL854" s="14"/>
      <c r="REM854" s="14"/>
      <c r="REN854" s="14"/>
      <c r="REO854" s="14"/>
      <c r="REP854" s="14"/>
      <c r="REQ854" s="14"/>
      <c r="RER854" s="14"/>
      <c r="RES854" s="14"/>
      <c r="RET854" s="14"/>
      <c r="REU854" s="14"/>
      <c r="REV854" s="14"/>
      <c r="REW854" s="14"/>
      <c r="REX854" s="14"/>
      <c r="REY854" s="14"/>
      <c r="REZ854" s="14"/>
      <c r="RFA854" s="14"/>
      <c r="RFB854" s="14"/>
      <c r="RFC854" s="14"/>
      <c r="RFD854" s="14"/>
      <c r="RFE854" s="14"/>
      <c r="RFF854" s="14"/>
      <c r="RFG854" s="14"/>
      <c r="RFH854" s="14"/>
      <c r="RFI854" s="14"/>
      <c r="RFJ854" s="14"/>
      <c r="RFK854" s="14"/>
      <c r="RFL854" s="14"/>
      <c r="RFM854" s="14"/>
      <c r="RFN854" s="14"/>
      <c r="RFO854" s="14"/>
      <c r="RFP854" s="14"/>
      <c r="RFQ854" s="14"/>
      <c r="RFR854" s="14"/>
      <c r="RFS854" s="14"/>
      <c r="RFT854" s="14"/>
      <c r="RFU854" s="14"/>
      <c r="RFV854" s="14"/>
      <c r="RFW854" s="14"/>
      <c r="RFX854" s="14"/>
      <c r="RFY854" s="14"/>
      <c r="RFZ854" s="14"/>
      <c r="RGA854" s="14"/>
      <c r="RGB854" s="14"/>
      <c r="RGC854" s="14"/>
      <c r="RGD854" s="14"/>
      <c r="RGE854" s="14"/>
      <c r="RGF854" s="14"/>
      <c r="RGG854" s="14"/>
      <c r="RGH854" s="14"/>
      <c r="RGI854" s="14"/>
      <c r="RGJ854" s="14"/>
      <c r="RGK854" s="14"/>
      <c r="RGL854" s="14"/>
      <c r="RGM854" s="14"/>
      <c r="RGN854" s="14"/>
      <c r="RGO854" s="14"/>
      <c r="RGP854" s="14"/>
      <c r="RGQ854" s="14"/>
      <c r="RGR854" s="14"/>
      <c r="RGS854" s="14"/>
      <c r="RGT854" s="14"/>
      <c r="RGU854" s="14"/>
      <c r="RGV854" s="14"/>
      <c r="RGW854" s="14"/>
      <c r="RGX854" s="14"/>
      <c r="RGY854" s="14"/>
      <c r="RGZ854" s="14"/>
      <c r="RHA854" s="14"/>
      <c r="RHB854" s="14"/>
      <c r="RHC854" s="14"/>
      <c r="RHD854" s="14"/>
      <c r="RHE854" s="14"/>
      <c r="RHF854" s="14"/>
      <c r="RHG854" s="14"/>
      <c r="RHH854" s="14"/>
      <c r="RHI854" s="14"/>
      <c r="RHJ854" s="14"/>
      <c r="RHK854" s="14"/>
      <c r="RHL854" s="14"/>
      <c r="RHM854" s="14"/>
      <c r="RHN854" s="14"/>
      <c r="RHO854" s="14"/>
      <c r="RHP854" s="14"/>
      <c r="RHQ854" s="14"/>
      <c r="RHR854" s="14"/>
      <c r="RHS854" s="14"/>
      <c r="RHT854" s="14"/>
      <c r="RHU854" s="14"/>
      <c r="RHV854" s="14"/>
      <c r="RHW854" s="14"/>
      <c r="RHX854" s="14"/>
      <c r="RHY854" s="14"/>
      <c r="RHZ854" s="14"/>
      <c r="RIA854" s="14"/>
      <c r="RIB854" s="14"/>
      <c r="RIC854" s="14"/>
      <c r="RID854" s="14"/>
      <c r="RIE854" s="14"/>
      <c r="RIF854" s="14"/>
      <c r="RIG854" s="14"/>
      <c r="RIH854" s="14"/>
      <c r="RII854" s="14"/>
      <c r="RIJ854" s="14"/>
      <c r="RIK854" s="14"/>
      <c r="RIL854" s="14"/>
      <c r="RIM854" s="14"/>
      <c r="RIN854" s="14"/>
      <c r="RIO854" s="14"/>
      <c r="RIP854" s="14"/>
      <c r="RIQ854" s="14"/>
      <c r="RIR854" s="14"/>
      <c r="RIS854" s="14"/>
      <c r="RIT854" s="14"/>
      <c r="RIU854" s="14"/>
      <c r="RIV854" s="14"/>
      <c r="RIW854" s="14"/>
      <c r="RIX854" s="14"/>
      <c r="RIY854" s="14"/>
      <c r="RIZ854" s="14"/>
      <c r="RJA854" s="14"/>
      <c r="RJB854" s="14"/>
      <c r="RJC854" s="14"/>
      <c r="RJD854" s="14"/>
      <c r="RJE854" s="14"/>
      <c r="RJF854" s="14"/>
      <c r="RJG854" s="14"/>
      <c r="RJH854" s="14"/>
      <c r="RJI854" s="14"/>
      <c r="RJJ854" s="14"/>
      <c r="RJK854" s="14"/>
      <c r="RJL854" s="14"/>
      <c r="RJM854" s="14"/>
      <c r="RJN854" s="14"/>
      <c r="RJO854" s="14"/>
      <c r="RJP854" s="14"/>
      <c r="RJQ854" s="14"/>
      <c r="RJR854" s="14"/>
      <c r="RJS854" s="14"/>
      <c r="RJT854" s="14"/>
      <c r="RJU854" s="14"/>
      <c r="RJV854" s="14"/>
      <c r="RJW854" s="14"/>
      <c r="RJX854" s="14"/>
      <c r="RJY854" s="14"/>
      <c r="RJZ854" s="14"/>
      <c r="RKA854" s="14"/>
      <c r="RKB854" s="14"/>
      <c r="RKC854" s="14"/>
      <c r="RKD854" s="14"/>
      <c r="RKE854" s="14"/>
      <c r="RKF854" s="14"/>
      <c r="RKG854" s="14"/>
      <c r="RKH854" s="14"/>
      <c r="RKI854" s="14"/>
      <c r="RKJ854" s="14"/>
      <c r="RKK854" s="14"/>
      <c r="RKL854" s="14"/>
      <c r="RKM854" s="14"/>
      <c r="RKN854" s="14"/>
      <c r="RKO854" s="14"/>
      <c r="RKP854" s="14"/>
      <c r="RKQ854" s="14"/>
      <c r="RKR854" s="14"/>
      <c r="RKS854" s="14"/>
      <c r="RKT854" s="14"/>
      <c r="RKU854" s="14"/>
      <c r="RKV854" s="14"/>
      <c r="RKW854" s="14"/>
      <c r="RKX854" s="14"/>
      <c r="RKY854" s="14"/>
      <c r="RKZ854" s="14"/>
      <c r="RLA854" s="14"/>
      <c r="RLB854" s="14"/>
      <c r="RLC854" s="14"/>
      <c r="RLD854" s="14"/>
      <c r="RLE854" s="14"/>
      <c r="RLF854" s="14"/>
      <c r="RLG854" s="14"/>
      <c r="RLH854" s="14"/>
      <c r="RLI854" s="14"/>
      <c r="RLJ854" s="14"/>
      <c r="RLK854" s="14"/>
      <c r="RLL854" s="14"/>
      <c r="RLM854" s="14"/>
      <c r="RLN854" s="14"/>
      <c r="RLO854" s="14"/>
      <c r="RLP854" s="14"/>
      <c r="RLQ854" s="14"/>
      <c r="RLR854" s="14"/>
      <c r="RLS854" s="14"/>
      <c r="RLT854" s="14"/>
      <c r="RLU854" s="14"/>
      <c r="RLV854" s="14"/>
      <c r="RLW854" s="14"/>
      <c r="RLX854" s="14"/>
      <c r="RLY854" s="14"/>
      <c r="RLZ854" s="14"/>
      <c r="RMA854" s="14"/>
      <c r="RMB854" s="14"/>
      <c r="RMC854" s="14"/>
      <c r="RMD854" s="14"/>
      <c r="RME854" s="14"/>
      <c r="RMF854" s="14"/>
      <c r="RMG854" s="14"/>
      <c r="RMH854" s="14"/>
      <c r="RMI854" s="14"/>
      <c r="RMJ854" s="14"/>
      <c r="RMK854" s="14"/>
      <c r="RML854" s="14"/>
      <c r="RMM854" s="14"/>
      <c r="RMN854" s="14"/>
      <c r="RMO854" s="14"/>
      <c r="RMP854" s="14"/>
      <c r="RMQ854" s="14"/>
      <c r="RMR854" s="14"/>
      <c r="RMS854" s="14"/>
      <c r="RMT854" s="14"/>
      <c r="RMU854" s="14"/>
      <c r="RMV854" s="14"/>
      <c r="RMW854" s="14"/>
      <c r="RMX854" s="14"/>
      <c r="RMY854" s="14"/>
      <c r="RMZ854" s="14"/>
      <c r="RNA854" s="14"/>
      <c r="RNB854" s="14"/>
      <c r="RNC854" s="14"/>
      <c r="RND854" s="14"/>
      <c r="RNE854" s="14"/>
      <c r="RNF854" s="14"/>
      <c r="RNG854" s="14"/>
      <c r="RNH854" s="14"/>
      <c r="RNI854" s="14"/>
      <c r="RNJ854" s="14"/>
      <c r="RNK854" s="14"/>
      <c r="RNL854" s="14"/>
      <c r="RNM854" s="14"/>
      <c r="RNN854" s="14"/>
      <c r="RNO854" s="14"/>
      <c r="RNP854" s="14"/>
      <c r="RNQ854" s="14"/>
      <c r="RNR854" s="14"/>
      <c r="RNS854" s="14"/>
      <c r="RNT854" s="14"/>
      <c r="RNU854" s="14"/>
      <c r="RNV854" s="14"/>
      <c r="RNW854" s="14"/>
      <c r="RNX854" s="14"/>
      <c r="RNY854" s="14"/>
      <c r="RNZ854" s="14"/>
      <c r="ROA854" s="14"/>
      <c r="ROB854" s="14"/>
      <c r="ROC854" s="14"/>
      <c r="ROD854" s="14"/>
      <c r="ROE854" s="14"/>
      <c r="ROF854" s="14"/>
      <c r="ROG854" s="14"/>
      <c r="ROH854" s="14"/>
      <c r="ROI854" s="14"/>
      <c r="ROJ854" s="14"/>
      <c r="ROK854" s="14"/>
      <c r="ROL854" s="14"/>
      <c r="ROM854" s="14"/>
      <c r="RON854" s="14"/>
      <c r="ROO854" s="14"/>
      <c r="ROP854" s="14"/>
      <c r="ROQ854" s="14"/>
      <c r="ROR854" s="14"/>
      <c r="ROS854" s="14"/>
      <c r="ROT854" s="14"/>
      <c r="ROU854" s="14"/>
      <c r="ROV854" s="14"/>
      <c r="ROW854" s="14"/>
      <c r="ROX854" s="14"/>
      <c r="ROY854" s="14"/>
      <c r="ROZ854" s="14"/>
      <c r="RPA854" s="14"/>
      <c r="RPB854" s="14"/>
      <c r="RPC854" s="14"/>
      <c r="RPD854" s="14"/>
      <c r="RPE854" s="14"/>
      <c r="RPF854" s="14"/>
      <c r="RPG854" s="14"/>
      <c r="RPH854" s="14"/>
      <c r="RPI854" s="14"/>
      <c r="RPJ854" s="14"/>
      <c r="RPK854" s="14"/>
      <c r="RPL854" s="14"/>
      <c r="RPM854" s="14"/>
      <c r="RPN854" s="14"/>
      <c r="RPO854" s="14"/>
      <c r="RPP854" s="14"/>
      <c r="RPQ854" s="14"/>
      <c r="RPR854" s="14"/>
      <c r="RPS854" s="14"/>
      <c r="RPT854" s="14"/>
      <c r="RPU854" s="14"/>
      <c r="RPV854" s="14"/>
      <c r="RPW854" s="14"/>
      <c r="RPX854" s="14"/>
      <c r="RPY854" s="14"/>
      <c r="RPZ854" s="14"/>
      <c r="RQA854" s="14"/>
      <c r="RQB854" s="14"/>
      <c r="RQC854" s="14"/>
      <c r="RQD854" s="14"/>
      <c r="RQE854" s="14"/>
      <c r="RQF854" s="14"/>
      <c r="RQG854" s="14"/>
      <c r="RQH854" s="14"/>
      <c r="RQI854" s="14"/>
      <c r="RQJ854" s="14"/>
      <c r="RQK854" s="14"/>
      <c r="RQL854" s="14"/>
      <c r="RQM854" s="14"/>
      <c r="RQN854" s="14"/>
      <c r="RQO854" s="14"/>
      <c r="RQP854" s="14"/>
      <c r="RQQ854" s="14"/>
      <c r="RQR854" s="14"/>
      <c r="RQS854" s="14"/>
      <c r="RQT854" s="14"/>
      <c r="RQU854" s="14"/>
      <c r="RQV854" s="14"/>
      <c r="RQW854" s="14"/>
      <c r="RQX854" s="14"/>
      <c r="RQY854" s="14"/>
      <c r="RQZ854" s="14"/>
      <c r="RRA854" s="14"/>
      <c r="RRB854" s="14"/>
      <c r="RRC854" s="14"/>
      <c r="RRD854" s="14"/>
      <c r="RRE854" s="14"/>
      <c r="RRF854" s="14"/>
      <c r="RRG854" s="14"/>
      <c r="RRH854" s="14"/>
      <c r="RRI854" s="14"/>
      <c r="RRJ854" s="14"/>
      <c r="RRK854" s="14"/>
      <c r="RRL854" s="14"/>
      <c r="RRM854" s="14"/>
      <c r="RRN854" s="14"/>
      <c r="RRO854" s="14"/>
      <c r="RRP854" s="14"/>
      <c r="RRQ854" s="14"/>
      <c r="RRR854" s="14"/>
      <c r="RRS854" s="14"/>
      <c r="RRT854" s="14"/>
      <c r="RRU854" s="14"/>
      <c r="RRV854" s="14"/>
      <c r="RRW854" s="14"/>
      <c r="RRX854" s="14"/>
      <c r="RRY854" s="14"/>
      <c r="RRZ854" s="14"/>
      <c r="RSA854" s="14"/>
      <c r="RSB854" s="14"/>
      <c r="RSC854" s="14"/>
      <c r="RSD854" s="14"/>
      <c r="RSE854" s="14"/>
      <c r="RSF854" s="14"/>
      <c r="RSG854" s="14"/>
      <c r="RSH854" s="14"/>
      <c r="RSI854" s="14"/>
      <c r="RSJ854" s="14"/>
      <c r="RSK854" s="14"/>
      <c r="RSL854" s="14"/>
      <c r="RSM854" s="14"/>
      <c r="RSN854" s="14"/>
      <c r="RSO854" s="14"/>
      <c r="RSP854" s="14"/>
      <c r="RSQ854" s="14"/>
      <c r="RSR854" s="14"/>
      <c r="RSS854" s="14"/>
      <c r="RST854" s="14"/>
      <c r="RSU854" s="14"/>
      <c r="RSV854" s="14"/>
      <c r="RSW854" s="14"/>
      <c r="RSX854" s="14"/>
      <c r="RSY854" s="14"/>
      <c r="RSZ854" s="14"/>
      <c r="RTA854" s="14"/>
      <c r="RTB854" s="14"/>
      <c r="RTC854" s="14"/>
      <c r="RTD854" s="14"/>
      <c r="RTE854" s="14"/>
      <c r="RTF854" s="14"/>
      <c r="RTG854" s="14"/>
      <c r="RTH854" s="14"/>
      <c r="RTI854" s="14"/>
      <c r="RTJ854" s="14"/>
      <c r="RTK854" s="14"/>
      <c r="RTL854" s="14"/>
      <c r="RTM854" s="14"/>
      <c r="RTN854" s="14"/>
      <c r="RTO854" s="14"/>
      <c r="RTP854" s="14"/>
      <c r="RTQ854" s="14"/>
      <c r="RTR854" s="14"/>
      <c r="RTS854" s="14"/>
      <c r="RTT854" s="14"/>
      <c r="RTU854" s="14"/>
      <c r="RTV854" s="14"/>
      <c r="RTW854" s="14"/>
      <c r="RTX854" s="14"/>
      <c r="RTY854" s="14"/>
      <c r="RTZ854" s="14"/>
      <c r="RUA854" s="14"/>
      <c r="RUB854" s="14"/>
      <c r="RUC854" s="14"/>
      <c r="RUD854" s="14"/>
      <c r="RUE854" s="14"/>
      <c r="RUF854" s="14"/>
      <c r="RUG854" s="14"/>
      <c r="RUH854" s="14"/>
      <c r="RUI854" s="14"/>
      <c r="RUJ854" s="14"/>
      <c r="RUK854" s="14"/>
      <c r="RUL854" s="14"/>
      <c r="RUM854" s="14"/>
      <c r="RUN854" s="14"/>
      <c r="RUO854" s="14"/>
      <c r="RUP854" s="14"/>
      <c r="RUQ854" s="14"/>
      <c r="RUR854" s="14"/>
      <c r="RUS854" s="14"/>
      <c r="RUT854" s="14"/>
      <c r="RUU854" s="14"/>
      <c r="RUV854" s="14"/>
      <c r="RUW854" s="14"/>
      <c r="RUX854" s="14"/>
      <c r="RUY854" s="14"/>
      <c r="RUZ854" s="14"/>
      <c r="RVA854" s="14"/>
      <c r="RVB854" s="14"/>
      <c r="RVC854" s="14"/>
      <c r="RVD854" s="14"/>
      <c r="RVE854" s="14"/>
      <c r="RVF854" s="14"/>
      <c r="RVG854" s="14"/>
      <c r="RVH854" s="14"/>
      <c r="RVI854" s="14"/>
      <c r="RVJ854" s="14"/>
      <c r="RVK854" s="14"/>
      <c r="RVL854" s="14"/>
      <c r="RVM854" s="14"/>
      <c r="RVN854" s="14"/>
      <c r="RVO854" s="14"/>
      <c r="RVP854" s="14"/>
      <c r="RVQ854" s="14"/>
      <c r="RVR854" s="14"/>
      <c r="RVS854" s="14"/>
      <c r="RVT854" s="14"/>
      <c r="RVU854" s="14"/>
      <c r="RVV854" s="14"/>
      <c r="RVW854" s="14"/>
      <c r="RVX854" s="14"/>
      <c r="RVY854" s="14"/>
      <c r="RVZ854" s="14"/>
      <c r="RWA854" s="14"/>
      <c r="RWB854" s="14"/>
      <c r="RWC854" s="14"/>
      <c r="RWD854" s="14"/>
      <c r="RWE854" s="14"/>
      <c r="RWF854" s="14"/>
      <c r="RWG854" s="14"/>
      <c r="RWH854" s="14"/>
      <c r="RWI854" s="14"/>
      <c r="RWJ854" s="14"/>
      <c r="RWK854" s="14"/>
      <c r="RWL854" s="14"/>
      <c r="RWM854" s="14"/>
      <c r="RWN854" s="14"/>
      <c r="RWO854" s="14"/>
      <c r="RWP854" s="14"/>
      <c r="RWQ854" s="14"/>
      <c r="RWR854" s="14"/>
      <c r="RWS854" s="14"/>
      <c r="RWT854" s="14"/>
      <c r="RWU854" s="14"/>
      <c r="RWV854" s="14"/>
      <c r="RWW854" s="14"/>
      <c r="RWX854" s="14"/>
      <c r="RWY854" s="14"/>
      <c r="RWZ854" s="14"/>
      <c r="RXA854" s="14"/>
      <c r="RXB854" s="14"/>
      <c r="RXC854" s="14"/>
      <c r="RXD854" s="14"/>
      <c r="RXE854" s="14"/>
      <c r="RXF854" s="14"/>
      <c r="RXG854" s="14"/>
      <c r="RXH854" s="14"/>
      <c r="RXI854" s="14"/>
      <c r="RXJ854" s="14"/>
      <c r="RXK854" s="14"/>
      <c r="RXL854" s="14"/>
      <c r="RXM854" s="14"/>
      <c r="RXN854" s="14"/>
      <c r="RXO854" s="14"/>
      <c r="RXP854" s="14"/>
      <c r="RXQ854" s="14"/>
      <c r="RXR854" s="14"/>
      <c r="RXS854" s="14"/>
      <c r="RXT854" s="14"/>
      <c r="RXU854" s="14"/>
      <c r="RXV854" s="14"/>
      <c r="RXW854" s="14"/>
      <c r="RXX854" s="14"/>
      <c r="RXY854" s="14"/>
      <c r="RXZ854" s="14"/>
      <c r="RYA854" s="14"/>
      <c r="RYB854" s="14"/>
      <c r="RYC854" s="14"/>
      <c r="RYD854" s="14"/>
      <c r="RYE854" s="14"/>
      <c r="RYF854" s="14"/>
      <c r="RYG854" s="14"/>
      <c r="RYH854" s="14"/>
      <c r="RYI854" s="14"/>
      <c r="RYJ854" s="14"/>
      <c r="RYK854" s="14"/>
      <c r="RYL854" s="14"/>
      <c r="RYM854" s="14"/>
      <c r="RYN854" s="14"/>
      <c r="RYO854" s="14"/>
      <c r="RYP854" s="14"/>
      <c r="RYQ854" s="14"/>
      <c r="RYR854" s="14"/>
      <c r="RYS854" s="14"/>
      <c r="RYT854" s="14"/>
      <c r="RYU854" s="14"/>
      <c r="RYV854" s="14"/>
      <c r="RYW854" s="14"/>
      <c r="RYX854" s="14"/>
      <c r="RYY854" s="14"/>
      <c r="RYZ854" s="14"/>
      <c r="RZA854" s="14"/>
      <c r="RZB854" s="14"/>
      <c r="RZC854" s="14"/>
      <c r="RZD854" s="14"/>
      <c r="RZE854" s="14"/>
      <c r="RZF854" s="14"/>
      <c r="RZG854" s="14"/>
      <c r="RZH854" s="14"/>
      <c r="RZI854" s="14"/>
      <c r="RZJ854" s="14"/>
      <c r="RZK854" s="14"/>
      <c r="RZL854" s="14"/>
      <c r="RZM854" s="14"/>
      <c r="RZN854" s="14"/>
      <c r="RZO854" s="14"/>
      <c r="RZP854" s="14"/>
      <c r="RZQ854" s="14"/>
      <c r="RZR854" s="14"/>
      <c r="RZS854" s="14"/>
      <c r="RZT854" s="14"/>
      <c r="RZU854" s="14"/>
      <c r="RZV854" s="14"/>
      <c r="RZW854" s="14"/>
      <c r="RZX854" s="14"/>
      <c r="RZY854" s="14"/>
      <c r="RZZ854" s="14"/>
      <c r="SAA854" s="14"/>
      <c r="SAB854" s="14"/>
      <c r="SAC854" s="14"/>
      <c r="SAD854" s="14"/>
      <c r="SAE854" s="14"/>
      <c r="SAF854" s="14"/>
      <c r="SAG854" s="14"/>
      <c r="SAH854" s="14"/>
      <c r="SAI854" s="14"/>
      <c r="SAJ854" s="14"/>
      <c r="SAK854" s="14"/>
      <c r="SAL854" s="14"/>
      <c r="SAM854" s="14"/>
      <c r="SAN854" s="14"/>
      <c r="SAO854" s="14"/>
      <c r="SAP854" s="14"/>
      <c r="SAQ854" s="14"/>
      <c r="SAR854" s="14"/>
      <c r="SAS854" s="14"/>
      <c r="SAT854" s="14"/>
      <c r="SAU854" s="14"/>
      <c r="SAV854" s="14"/>
      <c r="SAW854" s="14"/>
      <c r="SAX854" s="14"/>
      <c r="SAY854" s="14"/>
      <c r="SAZ854" s="14"/>
      <c r="SBA854" s="14"/>
      <c r="SBB854" s="14"/>
      <c r="SBC854" s="14"/>
      <c r="SBD854" s="14"/>
      <c r="SBE854" s="14"/>
      <c r="SBF854" s="14"/>
      <c r="SBG854" s="14"/>
      <c r="SBH854" s="14"/>
      <c r="SBI854" s="14"/>
      <c r="SBJ854" s="14"/>
      <c r="SBK854" s="14"/>
      <c r="SBL854" s="14"/>
      <c r="SBM854" s="14"/>
      <c r="SBN854" s="14"/>
      <c r="SBO854" s="14"/>
      <c r="SBP854" s="14"/>
      <c r="SBQ854" s="14"/>
      <c r="SBR854" s="14"/>
      <c r="SBS854" s="14"/>
      <c r="SBT854" s="14"/>
      <c r="SBU854" s="14"/>
      <c r="SBV854" s="14"/>
      <c r="SBW854" s="14"/>
      <c r="SBX854" s="14"/>
      <c r="SBY854" s="14"/>
      <c r="SBZ854" s="14"/>
      <c r="SCA854" s="14"/>
      <c r="SCB854" s="14"/>
      <c r="SCC854" s="14"/>
      <c r="SCD854" s="14"/>
      <c r="SCE854" s="14"/>
      <c r="SCF854" s="14"/>
      <c r="SCG854" s="14"/>
      <c r="SCH854" s="14"/>
      <c r="SCI854" s="14"/>
      <c r="SCJ854" s="14"/>
      <c r="SCK854" s="14"/>
      <c r="SCL854" s="14"/>
      <c r="SCM854" s="14"/>
      <c r="SCN854" s="14"/>
      <c r="SCO854" s="14"/>
      <c r="SCP854" s="14"/>
      <c r="SCQ854" s="14"/>
      <c r="SCR854" s="14"/>
      <c r="SCS854" s="14"/>
      <c r="SCT854" s="14"/>
      <c r="SCU854" s="14"/>
      <c r="SCV854" s="14"/>
      <c r="SCW854" s="14"/>
      <c r="SCX854" s="14"/>
      <c r="SCY854" s="14"/>
      <c r="SCZ854" s="14"/>
      <c r="SDA854" s="14"/>
      <c r="SDB854" s="14"/>
      <c r="SDC854" s="14"/>
      <c r="SDD854" s="14"/>
      <c r="SDE854" s="14"/>
      <c r="SDF854" s="14"/>
      <c r="SDG854" s="14"/>
      <c r="SDH854" s="14"/>
      <c r="SDI854" s="14"/>
      <c r="SDJ854" s="14"/>
      <c r="SDK854" s="14"/>
      <c r="SDL854" s="14"/>
      <c r="SDM854" s="14"/>
      <c r="SDN854" s="14"/>
      <c r="SDO854" s="14"/>
      <c r="SDP854" s="14"/>
      <c r="SDQ854" s="14"/>
      <c r="SDR854" s="14"/>
      <c r="SDS854" s="14"/>
      <c r="SDT854" s="14"/>
      <c r="SDU854" s="14"/>
      <c r="SDV854" s="14"/>
      <c r="SDW854" s="14"/>
      <c r="SDX854" s="14"/>
      <c r="SDY854" s="14"/>
      <c r="SDZ854" s="14"/>
      <c r="SEA854" s="14"/>
      <c r="SEB854" s="14"/>
      <c r="SEC854" s="14"/>
      <c r="SED854" s="14"/>
      <c r="SEE854" s="14"/>
      <c r="SEF854" s="14"/>
      <c r="SEG854" s="14"/>
      <c r="SEH854" s="14"/>
      <c r="SEI854" s="14"/>
      <c r="SEJ854" s="14"/>
      <c r="SEK854" s="14"/>
      <c r="SEL854" s="14"/>
      <c r="SEM854" s="14"/>
      <c r="SEN854" s="14"/>
      <c r="SEO854" s="14"/>
      <c r="SEP854" s="14"/>
      <c r="SEQ854" s="14"/>
      <c r="SER854" s="14"/>
      <c r="SES854" s="14"/>
      <c r="SET854" s="14"/>
      <c r="SEU854" s="14"/>
      <c r="SEV854" s="14"/>
      <c r="SEW854" s="14"/>
      <c r="SEX854" s="14"/>
      <c r="SEY854" s="14"/>
      <c r="SEZ854" s="14"/>
      <c r="SFA854" s="14"/>
      <c r="SFB854" s="14"/>
      <c r="SFC854" s="14"/>
      <c r="SFD854" s="14"/>
      <c r="SFE854" s="14"/>
      <c r="SFF854" s="14"/>
      <c r="SFG854" s="14"/>
      <c r="SFH854" s="14"/>
      <c r="SFI854" s="14"/>
      <c r="SFJ854" s="14"/>
      <c r="SFK854" s="14"/>
      <c r="SFL854" s="14"/>
      <c r="SFM854" s="14"/>
      <c r="SFN854" s="14"/>
      <c r="SFO854" s="14"/>
      <c r="SFP854" s="14"/>
      <c r="SFQ854" s="14"/>
      <c r="SFR854" s="14"/>
      <c r="SFS854" s="14"/>
      <c r="SFT854" s="14"/>
      <c r="SFU854" s="14"/>
      <c r="SFV854" s="14"/>
      <c r="SFW854" s="14"/>
      <c r="SFX854" s="14"/>
      <c r="SFY854" s="14"/>
      <c r="SFZ854" s="14"/>
      <c r="SGA854" s="14"/>
      <c r="SGB854" s="14"/>
      <c r="SGC854" s="14"/>
      <c r="SGD854" s="14"/>
      <c r="SGE854" s="14"/>
      <c r="SGF854" s="14"/>
      <c r="SGG854" s="14"/>
      <c r="SGH854" s="14"/>
      <c r="SGI854" s="14"/>
      <c r="SGJ854" s="14"/>
      <c r="SGK854" s="14"/>
      <c r="SGL854" s="14"/>
      <c r="SGM854" s="14"/>
      <c r="SGN854" s="14"/>
      <c r="SGO854" s="14"/>
      <c r="SGP854" s="14"/>
      <c r="SGQ854" s="14"/>
      <c r="SGR854" s="14"/>
      <c r="SGS854" s="14"/>
      <c r="SGT854" s="14"/>
      <c r="SGU854" s="14"/>
      <c r="SGV854" s="14"/>
      <c r="SGW854" s="14"/>
      <c r="SGX854" s="14"/>
      <c r="SGY854" s="14"/>
      <c r="SGZ854" s="14"/>
      <c r="SHA854" s="14"/>
      <c r="SHB854" s="14"/>
      <c r="SHC854" s="14"/>
      <c r="SHD854" s="14"/>
      <c r="SHE854" s="14"/>
      <c r="SHF854" s="14"/>
      <c r="SHG854" s="14"/>
      <c r="SHH854" s="14"/>
      <c r="SHI854" s="14"/>
      <c r="SHJ854" s="14"/>
      <c r="SHK854" s="14"/>
      <c r="SHL854" s="14"/>
      <c r="SHM854" s="14"/>
      <c r="SHN854" s="14"/>
      <c r="SHO854" s="14"/>
      <c r="SHP854" s="14"/>
      <c r="SHQ854" s="14"/>
      <c r="SHR854" s="14"/>
      <c r="SHS854" s="14"/>
      <c r="SHT854" s="14"/>
      <c r="SHU854" s="14"/>
      <c r="SHV854" s="14"/>
      <c r="SHW854" s="14"/>
      <c r="SHX854" s="14"/>
      <c r="SHY854" s="14"/>
      <c r="SHZ854" s="14"/>
      <c r="SIA854" s="14"/>
      <c r="SIB854" s="14"/>
      <c r="SIC854" s="14"/>
      <c r="SID854" s="14"/>
      <c r="SIE854" s="14"/>
      <c r="SIF854" s="14"/>
      <c r="SIG854" s="14"/>
      <c r="SIH854" s="14"/>
      <c r="SII854" s="14"/>
      <c r="SIJ854" s="14"/>
      <c r="SIK854" s="14"/>
      <c r="SIL854" s="14"/>
      <c r="SIM854" s="14"/>
      <c r="SIN854" s="14"/>
      <c r="SIO854" s="14"/>
      <c r="SIP854" s="14"/>
      <c r="SIQ854" s="14"/>
      <c r="SIR854" s="14"/>
      <c r="SIS854" s="14"/>
      <c r="SIT854" s="14"/>
      <c r="SIU854" s="14"/>
      <c r="SIV854" s="14"/>
      <c r="SIW854" s="14"/>
      <c r="SIX854" s="14"/>
      <c r="SIY854" s="14"/>
      <c r="SIZ854" s="14"/>
      <c r="SJA854" s="14"/>
      <c r="SJB854" s="14"/>
      <c r="SJC854" s="14"/>
      <c r="SJD854" s="14"/>
      <c r="SJE854" s="14"/>
      <c r="SJF854" s="14"/>
      <c r="SJG854" s="14"/>
      <c r="SJH854" s="14"/>
      <c r="SJI854" s="14"/>
      <c r="SJJ854" s="14"/>
      <c r="SJK854" s="14"/>
      <c r="SJL854" s="14"/>
      <c r="SJM854" s="14"/>
      <c r="SJN854" s="14"/>
      <c r="SJO854" s="14"/>
      <c r="SJP854" s="14"/>
      <c r="SJQ854" s="14"/>
      <c r="SJR854" s="14"/>
      <c r="SJS854" s="14"/>
      <c r="SJT854" s="14"/>
      <c r="SJU854" s="14"/>
      <c r="SJV854" s="14"/>
      <c r="SJW854" s="14"/>
      <c r="SJX854" s="14"/>
      <c r="SJY854" s="14"/>
      <c r="SJZ854" s="14"/>
      <c r="SKA854" s="14"/>
      <c r="SKB854" s="14"/>
      <c r="SKC854" s="14"/>
      <c r="SKD854" s="14"/>
      <c r="SKE854" s="14"/>
      <c r="SKF854" s="14"/>
      <c r="SKG854" s="14"/>
      <c r="SKH854" s="14"/>
      <c r="SKI854" s="14"/>
      <c r="SKJ854" s="14"/>
      <c r="SKK854" s="14"/>
      <c r="SKL854" s="14"/>
      <c r="SKM854" s="14"/>
      <c r="SKN854" s="14"/>
      <c r="SKO854" s="14"/>
      <c r="SKP854" s="14"/>
      <c r="SKQ854" s="14"/>
      <c r="SKR854" s="14"/>
      <c r="SKS854" s="14"/>
      <c r="SKT854" s="14"/>
      <c r="SKU854" s="14"/>
      <c r="SKV854" s="14"/>
      <c r="SKW854" s="14"/>
      <c r="SKX854" s="14"/>
      <c r="SKY854" s="14"/>
      <c r="SKZ854" s="14"/>
      <c r="SLA854" s="14"/>
      <c r="SLB854" s="14"/>
      <c r="SLC854" s="14"/>
      <c r="SLD854" s="14"/>
      <c r="SLE854" s="14"/>
      <c r="SLF854" s="14"/>
      <c r="SLG854" s="14"/>
      <c r="SLH854" s="14"/>
      <c r="SLI854" s="14"/>
      <c r="SLJ854" s="14"/>
      <c r="SLK854" s="14"/>
      <c r="SLL854" s="14"/>
      <c r="SLM854" s="14"/>
      <c r="SLN854" s="14"/>
      <c r="SLO854" s="14"/>
      <c r="SLP854" s="14"/>
      <c r="SLQ854" s="14"/>
      <c r="SLR854" s="14"/>
      <c r="SLS854" s="14"/>
      <c r="SLT854" s="14"/>
      <c r="SLU854" s="14"/>
      <c r="SLV854" s="14"/>
      <c r="SLW854" s="14"/>
      <c r="SLX854" s="14"/>
      <c r="SLY854" s="14"/>
      <c r="SLZ854" s="14"/>
      <c r="SMA854" s="14"/>
      <c r="SMB854" s="14"/>
      <c r="SMC854" s="14"/>
      <c r="SMD854" s="14"/>
      <c r="SME854" s="14"/>
      <c r="SMF854" s="14"/>
      <c r="SMG854" s="14"/>
      <c r="SMH854" s="14"/>
      <c r="SMI854" s="14"/>
      <c r="SMJ854" s="14"/>
      <c r="SMK854" s="14"/>
      <c r="SML854" s="14"/>
      <c r="SMM854" s="14"/>
      <c r="SMN854" s="14"/>
      <c r="SMO854" s="14"/>
      <c r="SMP854" s="14"/>
      <c r="SMQ854" s="14"/>
      <c r="SMR854" s="14"/>
      <c r="SMS854" s="14"/>
      <c r="SMT854" s="14"/>
      <c r="SMU854" s="14"/>
      <c r="SMV854" s="14"/>
      <c r="SMW854" s="14"/>
      <c r="SMX854" s="14"/>
      <c r="SMY854" s="14"/>
      <c r="SMZ854" s="14"/>
      <c r="SNA854" s="14"/>
      <c r="SNB854" s="14"/>
      <c r="SNC854" s="14"/>
      <c r="SND854" s="14"/>
      <c r="SNE854" s="14"/>
      <c r="SNF854" s="14"/>
      <c r="SNG854" s="14"/>
      <c r="SNH854" s="14"/>
      <c r="SNI854" s="14"/>
      <c r="SNJ854" s="14"/>
      <c r="SNK854" s="14"/>
      <c r="SNL854" s="14"/>
      <c r="SNM854" s="14"/>
      <c r="SNN854" s="14"/>
      <c r="SNO854" s="14"/>
      <c r="SNP854" s="14"/>
      <c r="SNQ854" s="14"/>
      <c r="SNR854" s="14"/>
      <c r="SNS854" s="14"/>
      <c r="SNT854" s="14"/>
      <c r="SNU854" s="14"/>
      <c r="SNV854" s="14"/>
      <c r="SNW854" s="14"/>
      <c r="SNX854" s="14"/>
      <c r="SNY854" s="14"/>
      <c r="SNZ854" s="14"/>
      <c r="SOA854" s="14"/>
      <c r="SOB854" s="14"/>
      <c r="SOC854" s="14"/>
      <c r="SOD854" s="14"/>
      <c r="SOE854" s="14"/>
      <c r="SOF854" s="14"/>
      <c r="SOG854" s="14"/>
      <c r="SOH854" s="14"/>
      <c r="SOI854" s="14"/>
      <c r="SOJ854" s="14"/>
      <c r="SOK854" s="14"/>
      <c r="SOL854" s="14"/>
      <c r="SOM854" s="14"/>
      <c r="SON854" s="14"/>
      <c r="SOO854" s="14"/>
      <c r="SOP854" s="14"/>
      <c r="SOQ854" s="14"/>
      <c r="SOR854" s="14"/>
      <c r="SOS854" s="14"/>
      <c r="SOT854" s="14"/>
      <c r="SOU854" s="14"/>
      <c r="SOV854" s="14"/>
      <c r="SOW854" s="14"/>
      <c r="SOX854" s="14"/>
      <c r="SOY854" s="14"/>
      <c r="SOZ854" s="14"/>
      <c r="SPA854" s="14"/>
      <c r="SPB854" s="14"/>
      <c r="SPC854" s="14"/>
      <c r="SPD854" s="14"/>
      <c r="SPE854" s="14"/>
      <c r="SPF854" s="14"/>
      <c r="SPG854" s="14"/>
      <c r="SPH854" s="14"/>
      <c r="SPI854" s="14"/>
      <c r="SPJ854" s="14"/>
      <c r="SPK854" s="14"/>
      <c r="SPL854" s="14"/>
      <c r="SPM854" s="14"/>
      <c r="SPN854" s="14"/>
      <c r="SPO854" s="14"/>
      <c r="SPP854" s="14"/>
      <c r="SPQ854" s="14"/>
      <c r="SPR854" s="14"/>
      <c r="SPS854" s="14"/>
      <c r="SPT854" s="14"/>
      <c r="SPU854" s="14"/>
      <c r="SPV854" s="14"/>
      <c r="SPW854" s="14"/>
      <c r="SPX854" s="14"/>
      <c r="SPY854" s="14"/>
      <c r="SPZ854" s="14"/>
      <c r="SQA854" s="14"/>
      <c r="SQB854" s="14"/>
      <c r="SQC854" s="14"/>
      <c r="SQD854" s="14"/>
      <c r="SQE854" s="14"/>
      <c r="SQF854" s="14"/>
      <c r="SQG854" s="14"/>
      <c r="SQH854" s="14"/>
      <c r="SQI854" s="14"/>
      <c r="SQJ854" s="14"/>
      <c r="SQK854" s="14"/>
      <c r="SQL854" s="14"/>
      <c r="SQM854" s="14"/>
      <c r="SQN854" s="14"/>
      <c r="SQO854" s="14"/>
      <c r="SQP854" s="14"/>
      <c r="SQQ854" s="14"/>
      <c r="SQR854" s="14"/>
      <c r="SQS854" s="14"/>
      <c r="SQT854" s="14"/>
      <c r="SQU854" s="14"/>
      <c r="SQV854" s="14"/>
      <c r="SQW854" s="14"/>
      <c r="SQX854" s="14"/>
      <c r="SQY854" s="14"/>
      <c r="SQZ854" s="14"/>
      <c r="SRA854" s="14"/>
      <c r="SRB854" s="14"/>
      <c r="SRC854" s="14"/>
      <c r="SRD854" s="14"/>
      <c r="SRE854" s="14"/>
      <c r="SRF854" s="14"/>
      <c r="SRG854" s="14"/>
      <c r="SRH854" s="14"/>
      <c r="SRI854" s="14"/>
      <c r="SRJ854" s="14"/>
      <c r="SRK854" s="14"/>
      <c r="SRL854" s="14"/>
      <c r="SRM854" s="14"/>
      <c r="SRN854" s="14"/>
      <c r="SRO854" s="14"/>
      <c r="SRP854" s="14"/>
      <c r="SRQ854" s="14"/>
      <c r="SRR854" s="14"/>
      <c r="SRS854" s="14"/>
      <c r="SRT854" s="14"/>
      <c r="SRU854" s="14"/>
      <c r="SRV854" s="14"/>
      <c r="SRW854" s="14"/>
      <c r="SRX854" s="14"/>
      <c r="SRY854" s="14"/>
      <c r="SRZ854" s="14"/>
      <c r="SSA854" s="14"/>
      <c r="SSB854" s="14"/>
      <c r="SSC854" s="14"/>
      <c r="SSD854" s="14"/>
      <c r="SSE854" s="14"/>
      <c r="SSF854" s="14"/>
      <c r="SSG854" s="14"/>
      <c r="SSH854" s="14"/>
      <c r="SSI854" s="14"/>
      <c r="SSJ854" s="14"/>
      <c r="SSK854" s="14"/>
      <c r="SSL854" s="14"/>
      <c r="SSM854" s="14"/>
      <c r="SSN854" s="14"/>
      <c r="SSO854" s="14"/>
      <c r="SSP854" s="14"/>
      <c r="SSQ854" s="14"/>
      <c r="SSR854" s="14"/>
      <c r="SSS854" s="14"/>
      <c r="SST854" s="14"/>
      <c r="SSU854" s="14"/>
      <c r="SSV854" s="14"/>
      <c r="SSW854" s="14"/>
      <c r="SSX854" s="14"/>
      <c r="SSY854" s="14"/>
      <c r="SSZ854" s="14"/>
      <c r="STA854" s="14"/>
      <c r="STB854" s="14"/>
      <c r="STC854" s="14"/>
      <c r="STD854" s="14"/>
      <c r="STE854" s="14"/>
      <c r="STF854" s="14"/>
      <c r="STG854" s="14"/>
      <c r="STH854" s="14"/>
      <c r="STI854" s="14"/>
      <c r="STJ854" s="14"/>
      <c r="STK854" s="14"/>
      <c r="STL854" s="14"/>
      <c r="STM854" s="14"/>
      <c r="STN854" s="14"/>
      <c r="STO854" s="14"/>
      <c r="STP854" s="14"/>
      <c r="STQ854" s="14"/>
      <c r="STR854" s="14"/>
      <c r="STS854" s="14"/>
      <c r="STT854" s="14"/>
      <c r="STU854" s="14"/>
      <c r="STV854" s="14"/>
      <c r="STW854" s="14"/>
      <c r="STX854" s="14"/>
      <c r="STY854" s="14"/>
      <c r="STZ854" s="14"/>
      <c r="SUA854" s="14"/>
      <c r="SUB854" s="14"/>
      <c r="SUC854" s="14"/>
      <c r="SUD854" s="14"/>
      <c r="SUE854" s="14"/>
      <c r="SUF854" s="14"/>
      <c r="SUG854" s="14"/>
      <c r="SUH854" s="14"/>
      <c r="SUI854" s="14"/>
      <c r="SUJ854" s="14"/>
      <c r="SUK854" s="14"/>
      <c r="SUL854" s="14"/>
      <c r="SUM854" s="14"/>
      <c r="SUN854" s="14"/>
      <c r="SUO854" s="14"/>
      <c r="SUP854" s="14"/>
      <c r="SUQ854" s="14"/>
      <c r="SUR854" s="14"/>
      <c r="SUS854" s="14"/>
      <c r="SUT854" s="14"/>
      <c r="SUU854" s="14"/>
      <c r="SUV854" s="14"/>
      <c r="SUW854" s="14"/>
      <c r="SUX854" s="14"/>
      <c r="SUY854" s="14"/>
      <c r="SUZ854" s="14"/>
      <c r="SVA854" s="14"/>
      <c r="SVB854" s="14"/>
      <c r="SVC854" s="14"/>
      <c r="SVD854" s="14"/>
      <c r="SVE854" s="14"/>
      <c r="SVF854" s="14"/>
      <c r="SVG854" s="14"/>
      <c r="SVH854" s="14"/>
      <c r="SVI854" s="14"/>
      <c r="SVJ854" s="14"/>
      <c r="SVK854" s="14"/>
      <c r="SVL854" s="14"/>
      <c r="SVM854" s="14"/>
      <c r="SVN854" s="14"/>
      <c r="SVO854" s="14"/>
      <c r="SVP854" s="14"/>
      <c r="SVQ854" s="14"/>
      <c r="SVR854" s="14"/>
      <c r="SVS854" s="14"/>
      <c r="SVT854" s="14"/>
      <c r="SVU854" s="14"/>
      <c r="SVV854" s="14"/>
      <c r="SVW854" s="14"/>
      <c r="SVX854" s="14"/>
      <c r="SVY854" s="14"/>
      <c r="SVZ854" s="14"/>
      <c r="SWA854" s="14"/>
      <c r="SWB854" s="14"/>
      <c r="SWC854" s="14"/>
      <c r="SWD854" s="14"/>
      <c r="SWE854" s="14"/>
      <c r="SWF854" s="14"/>
      <c r="SWG854" s="14"/>
      <c r="SWH854" s="14"/>
      <c r="SWI854" s="14"/>
      <c r="SWJ854" s="14"/>
      <c r="SWK854" s="14"/>
      <c r="SWL854" s="14"/>
      <c r="SWM854" s="14"/>
      <c r="SWN854" s="14"/>
      <c r="SWO854" s="14"/>
      <c r="SWP854" s="14"/>
      <c r="SWQ854" s="14"/>
      <c r="SWR854" s="14"/>
      <c r="SWS854" s="14"/>
      <c r="SWT854" s="14"/>
      <c r="SWU854" s="14"/>
      <c r="SWV854" s="14"/>
      <c r="SWW854" s="14"/>
      <c r="SWX854" s="14"/>
      <c r="SWY854" s="14"/>
      <c r="SWZ854" s="14"/>
      <c r="SXA854" s="14"/>
      <c r="SXB854" s="14"/>
      <c r="SXC854" s="14"/>
      <c r="SXD854" s="14"/>
      <c r="SXE854" s="14"/>
      <c r="SXF854" s="14"/>
      <c r="SXG854" s="14"/>
      <c r="SXH854" s="14"/>
      <c r="SXI854" s="14"/>
      <c r="SXJ854" s="14"/>
      <c r="SXK854" s="14"/>
      <c r="SXL854" s="14"/>
      <c r="SXM854" s="14"/>
      <c r="SXN854" s="14"/>
      <c r="SXO854" s="14"/>
      <c r="SXP854" s="14"/>
      <c r="SXQ854" s="14"/>
      <c r="SXR854" s="14"/>
      <c r="SXS854" s="14"/>
      <c r="SXT854" s="14"/>
      <c r="SXU854" s="14"/>
      <c r="SXV854" s="14"/>
      <c r="SXW854" s="14"/>
      <c r="SXX854" s="14"/>
      <c r="SXY854" s="14"/>
      <c r="SXZ854" s="14"/>
      <c r="SYA854" s="14"/>
      <c r="SYB854" s="14"/>
      <c r="SYC854" s="14"/>
      <c r="SYD854" s="14"/>
      <c r="SYE854" s="14"/>
      <c r="SYF854" s="14"/>
      <c r="SYG854" s="14"/>
      <c r="SYH854" s="14"/>
      <c r="SYI854" s="14"/>
      <c r="SYJ854" s="14"/>
      <c r="SYK854" s="14"/>
      <c r="SYL854" s="14"/>
      <c r="SYM854" s="14"/>
      <c r="SYN854" s="14"/>
      <c r="SYO854" s="14"/>
      <c r="SYP854" s="14"/>
      <c r="SYQ854" s="14"/>
      <c r="SYR854" s="14"/>
      <c r="SYS854" s="14"/>
      <c r="SYT854" s="14"/>
      <c r="SYU854" s="14"/>
      <c r="SYV854" s="14"/>
      <c r="SYW854" s="14"/>
      <c r="SYX854" s="14"/>
      <c r="SYY854" s="14"/>
      <c r="SYZ854" s="14"/>
      <c r="SZA854" s="14"/>
      <c r="SZB854" s="14"/>
      <c r="SZC854" s="14"/>
      <c r="SZD854" s="14"/>
      <c r="SZE854" s="14"/>
      <c r="SZF854" s="14"/>
      <c r="SZG854" s="14"/>
      <c r="SZH854" s="14"/>
      <c r="SZI854" s="14"/>
      <c r="SZJ854" s="14"/>
      <c r="SZK854" s="14"/>
      <c r="SZL854" s="14"/>
      <c r="SZM854" s="14"/>
      <c r="SZN854" s="14"/>
      <c r="SZO854" s="14"/>
      <c r="SZP854" s="14"/>
      <c r="SZQ854" s="14"/>
      <c r="SZR854" s="14"/>
      <c r="SZS854" s="14"/>
      <c r="SZT854" s="14"/>
      <c r="SZU854" s="14"/>
      <c r="SZV854" s="14"/>
      <c r="SZW854" s="14"/>
      <c r="SZX854" s="14"/>
      <c r="SZY854" s="14"/>
      <c r="SZZ854" s="14"/>
      <c r="TAA854" s="14"/>
      <c r="TAB854" s="14"/>
      <c r="TAC854" s="14"/>
      <c r="TAD854" s="14"/>
      <c r="TAE854" s="14"/>
      <c r="TAF854" s="14"/>
      <c r="TAG854" s="14"/>
      <c r="TAH854" s="14"/>
      <c r="TAI854" s="14"/>
      <c r="TAJ854" s="14"/>
      <c r="TAK854" s="14"/>
      <c r="TAL854" s="14"/>
      <c r="TAM854" s="14"/>
      <c r="TAN854" s="14"/>
      <c r="TAO854" s="14"/>
      <c r="TAP854" s="14"/>
      <c r="TAQ854" s="14"/>
      <c r="TAR854" s="14"/>
      <c r="TAS854" s="14"/>
      <c r="TAT854" s="14"/>
      <c r="TAU854" s="14"/>
      <c r="TAV854" s="14"/>
      <c r="TAW854" s="14"/>
      <c r="TAX854" s="14"/>
      <c r="TAY854" s="14"/>
      <c r="TAZ854" s="14"/>
      <c r="TBA854" s="14"/>
      <c r="TBB854" s="14"/>
      <c r="TBC854" s="14"/>
      <c r="TBD854" s="14"/>
      <c r="TBE854" s="14"/>
      <c r="TBF854" s="14"/>
      <c r="TBG854" s="14"/>
      <c r="TBH854" s="14"/>
      <c r="TBI854" s="14"/>
      <c r="TBJ854" s="14"/>
      <c r="TBK854" s="14"/>
      <c r="TBL854" s="14"/>
      <c r="TBM854" s="14"/>
      <c r="TBN854" s="14"/>
      <c r="TBO854" s="14"/>
      <c r="TBP854" s="14"/>
      <c r="TBQ854" s="14"/>
      <c r="TBR854" s="14"/>
      <c r="TBS854" s="14"/>
      <c r="TBT854" s="14"/>
      <c r="TBU854" s="14"/>
      <c r="TBV854" s="14"/>
      <c r="TBW854" s="14"/>
      <c r="TBX854" s="14"/>
      <c r="TBY854" s="14"/>
      <c r="TBZ854" s="14"/>
      <c r="TCA854" s="14"/>
      <c r="TCB854" s="14"/>
      <c r="TCC854" s="14"/>
      <c r="TCD854" s="14"/>
      <c r="TCE854" s="14"/>
      <c r="TCF854" s="14"/>
      <c r="TCG854" s="14"/>
      <c r="TCH854" s="14"/>
      <c r="TCI854" s="14"/>
      <c r="TCJ854" s="14"/>
      <c r="TCK854" s="14"/>
      <c r="TCL854" s="14"/>
      <c r="TCM854" s="14"/>
      <c r="TCN854" s="14"/>
      <c r="TCO854" s="14"/>
      <c r="TCP854" s="14"/>
      <c r="TCQ854" s="14"/>
      <c r="TCR854" s="14"/>
      <c r="TCS854" s="14"/>
      <c r="TCT854" s="14"/>
      <c r="TCU854" s="14"/>
      <c r="TCV854" s="14"/>
      <c r="TCW854" s="14"/>
      <c r="TCX854" s="14"/>
      <c r="TCY854" s="14"/>
      <c r="TCZ854" s="14"/>
      <c r="TDA854" s="14"/>
      <c r="TDB854" s="14"/>
      <c r="TDC854" s="14"/>
      <c r="TDD854" s="14"/>
      <c r="TDE854" s="14"/>
      <c r="TDF854" s="14"/>
      <c r="TDG854" s="14"/>
      <c r="TDH854" s="14"/>
      <c r="TDI854" s="14"/>
      <c r="TDJ854" s="14"/>
      <c r="TDK854" s="14"/>
      <c r="TDL854" s="14"/>
      <c r="TDM854" s="14"/>
      <c r="TDN854" s="14"/>
      <c r="TDO854" s="14"/>
      <c r="TDP854" s="14"/>
      <c r="TDQ854" s="14"/>
      <c r="TDR854" s="14"/>
      <c r="TDS854" s="14"/>
      <c r="TDT854" s="14"/>
      <c r="TDU854" s="14"/>
      <c r="TDV854" s="14"/>
      <c r="TDW854" s="14"/>
      <c r="TDX854" s="14"/>
      <c r="TDY854" s="14"/>
      <c r="TDZ854" s="14"/>
      <c r="TEA854" s="14"/>
      <c r="TEB854" s="14"/>
      <c r="TEC854" s="14"/>
      <c r="TED854" s="14"/>
      <c r="TEE854" s="14"/>
      <c r="TEF854" s="14"/>
      <c r="TEG854" s="14"/>
      <c r="TEH854" s="14"/>
      <c r="TEI854" s="14"/>
      <c r="TEJ854" s="14"/>
      <c r="TEK854" s="14"/>
      <c r="TEL854" s="14"/>
      <c r="TEM854" s="14"/>
      <c r="TEN854" s="14"/>
      <c r="TEO854" s="14"/>
      <c r="TEP854" s="14"/>
      <c r="TEQ854" s="14"/>
      <c r="TER854" s="14"/>
      <c r="TES854" s="14"/>
      <c r="TET854" s="14"/>
      <c r="TEU854" s="14"/>
      <c r="TEV854" s="14"/>
      <c r="TEW854" s="14"/>
      <c r="TEX854" s="14"/>
      <c r="TEY854" s="14"/>
      <c r="TEZ854" s="14"/>
      <c r="TFA854" s="14"/>
      <c r="TFB854" s="14"/>
      <c r="TFC854" s="14"/>
      <c r="TFD854" s="14"/>
      <c r="TFE854" s="14"/>
      <c r="TFF854" s="14"/>
      <c r="TFG854" s="14"/>
      <c r="TFH854" s="14"/>
      <c r="TFI854" s="14"/>
      <c r="TFJ854" s="14"/>
      <c r="TFK854" s="14"/>
      <c r="TFL854" s="14"/>
      <c r="TFM854" s="14"/>
      <c r="TFN854" s="14"/>
      <c r="TFO854" s="14"/>
      <c r="TFP854" s="14"/>
      <c r="TFQ854" s="14"/>
      <c r="TFR854" s="14"/>
      <c r="TFS854" s="14"/>
      <c r="TFT854" s="14"/>
      <c r="TFU854" s="14"/>
      <c r="TFV854" s="14"/>
      <c r="TFW854" s="14"/>
      <c r="TFX854" s="14"/>
      <c r="TFY854" s="14"/>
      <c r="TFZ854" s="14"/>
      <c r="TGA854" s="14"/>
      <c r="TGB854" s="14"/>
      <c r="TGC854" s="14"/>
      <c r="TGD854" s="14"/>
      <c r="TGE854" s="14"/>
      <c r="TGF854" s="14"/>
      <c r="TGG854" s="14"/>
      <c r="TGH854" s="14"/>
      <c r="TGI854" s="14"/>
      <c r="TGJ854" s="14"/>
      <c r="TGK854" s="14"/>
      <c r="TGL854" s="14"/>
      <c r="TGM854" s="14"/>
      <c r="TGN854" s="14"/>
      <c r="TGO854" s="14"/>
      <c r="TGP854" s="14"/>
      <c r="TGQ854" s="14"/>
      <c r="TGR854" s="14"/>
      <c r="TGS854" s="14"/>
      <c r="TGT854" s="14"/>
      <c r="TGU854" s="14"/>
      <c r="TGV854" s="14"/>
      <c r="TGW854" s="14"/>
      <c r="TGX854" s="14"/>
      <c r="TGY854" s="14"/>
      <c r="TGZ854" s="14"/>
      <c r="THA854" s="14"/>
      <c r="THB854" s="14"/>
      <c r="THC854" s="14"/>
      <c r="THD854" s="14"/>
      <c r="THE854" s="14"/>
      <c r="THF854" s="14"/>
      <c r="THG854" s="14"/>
      <c r="THH854" s="14"/>
      <c r="THI854" s="14"/>
      <c r="THJ854" s="14"/>
      <c r="THK854" s="14"/>
      <c r="THL854" s="14"/>
      <c r="THM854" s="14"/>
      <c r="THN854" s="14"/>
      <c r="THO854" s="14"/>
      <c r="THP854" s="14"/>
      <c r="THQ854" s="14"/>
      <c r="THR854" s="14"/>
      <c r="THS854" s="14"/>
      <c r="THT854" s="14"/>
      <c r="THU854" s="14"/>
      <c r="THV854" s="14"/>
      <c r="THW854" s="14"/>
      <c r="THX854" s="14"/>
      <c r="THY854" s="14"/>
      <c r="THZ854" s="14"/>
      <c r="TIA854" s="14"/>
      <c r="TIB854" s="14"/>
      <c r="TIC854" s="14"/>
      <c r="TID854" s="14"/>
      <c r="TIE854" s="14"/>
      <c r="TIF854" s="14"/>
      <c r="TIG854" s="14"/>
      <c r="TIH854" s="14"/>
      <c r="TII854" s="14"/>
      <c r="TIJ854" s="14"/>
      <c r="TIK854" s="14"/>
      <c r="TIL854" s="14"/>
      <c r="TIM854" s="14"/>
      <c r="TIN854" s="14"/>
      <c r="TIO854" s="14"/>
      <c r="TIP854" s="14"/>
      <c r="TIQ854" s="14"/>
      <c r="TIR854" s="14"/>
      <c r="TIS854" s="14"/>
      <c r="TIT854" s="14"/>
      <c r="TIU854" s="14"/>
      <c r="TIV854" s="14"/>
      <c r="TIW854" s="14"/>
      <c r="TIX854" s="14"/>
      <c r="TIY854" s="14"/>
      <c r="TIZ854" s="14"/>
      <c r="TJA854" s="14"/>
      <c r="TJB854" s="14"/>
      <c r="TJC854" s="14"/>
      <c r="TJD854" s="14"/>
      <c r="TJE854" s="14"/>
      <c r="TJF854" s="14"/>
      <c r="TJG854" s="14"/>
      <c r="TJH854" s="14"/>
      <c r="TJI854" s="14"/>
      <c r="TJJ854" s="14"/>
      <c r="TJK854" s="14"/>
      <c r="TJL854" s="14"/>
      <c r="TJM854" s="14"/>
      <c r="TJN854" s="14"/>
      <c r="TJO854" s="14"/>
      <c r="TJP854" s="14"/>
      <c r="TJQ854" s="14"/>
      <c r="TJR854" s="14"/>
      <c r="TJS854" s="14"/>
      <c r="TJT854" s="14"/>
      <c r="TJU854" s="14"/>
      <c r="TJV854" s="14"/>
      <c r="TJW854" s="14"/>
      <c r="TJX854" s="14"/>
      <c r="TJY854" s="14"/>
      <c r="TJZ854" s="14"/>
      <c r="TKA854" s="14"/>
      <c r="TKB854" s="14"/>
      <c r="TKC854" s="14"/>
      <c r="TKD854" s="14"/>
      <c r="TKE854" s="14"/>
      <c r="TKF854" s="14"/>
      <c r="TKG854" s="14"/>
      <c r="TKH854" s="14"/>
      <c r="TKI854" s="14"/>
      <c r="TKJ854" s="14"/>
      <c r="TKK854" s="14"/>
      <c r="TKL854" s="14"/>
      <c r="TKM854" s="14"/>
      <c r="TKN854" s="14"/>
      <c r="TKO854" s="14"/>
      <c r="TKP854" s="14"/>
      <c r="TKQ854" s="14"/>
      <c r="TKR854" s="14"/>
      <c r="TKS854" s="14"/>
      <c r="TKT854" s="14"/>
      <c r="TKU854" s="14"/>
      <c r="TKV854" s="14"/>
      <c r="TKW854" s="14"/>
      <c r="TKX854" s="14"/>
      <c r="TKY854" s="14"/>
      <c r="TKZ854" s="14"/>
      <c r="TLA854" s="14"/>
      <c r="TLB854" s="14"/>
      <c r="TLC854" s="14"/>
      <c r="TLD854" s="14"/>
      <c r="TLE854" s="14"/>
      <c r="TLF854" s="14"/>
      <c r="TLG854" s="14"/>
      <c r="TLH854" s="14"/>
      <c r="TLI854" s="14"/>
      <c r="TLJ854" s="14"/>
      <c r="TLK854" s="14"/>
      <c r="TLL854" s="14"/>
      <c r="TLM854" s="14"/>
      <c r="TLN854" s="14"/>
      <c r="TLO854" s="14"/>
      <c r="TLP854" s="14"/>
      <c r="TLQ854" s="14"/>
      <c r="TLR854" s="14"/>
      <c r="TLS854" s="14"/>
      <c r="TLT854" s="14"/>
      <c r="TLU854" s="14"/>
      <c r="TLV854" s="14"/>
      <c r="TLW854" s="14"/>
      <c r="TLX854" s="14"/>
      <c r="TLY854" s="14"/>
      <c r="TLZ854" s="14"/>
      <c r="TMA854" s="14"/>
      <c r="TMB854" s="14"/>
      <c r="TMC854" s="14"/>
      <c r="TMD854" s="14"/>
      <c r="TME854" s="14"/>
      <c r="TMF854" s="14"/>
      <c r="TMG854" s="14"/>
      <c r="TMH854" s="14"/>
      <c r="TMI854" s="14"/>
      <c r="TMJ854" s="14"/>
      <c r="TMK854" s="14"/>
      <c r="TML854" s="14"/>
      <c r="TMM854" s="14"/>
      <c r="TMN854" s="14"/>
      <c r="TMO854" s="14"/>
      <c r="TMP854" s="14"/>
      <c r="TMQ854" s="14"/>
      <c r="TMR854" s="14"/>
      <c r="TMS854" s="14"/>
      <c r="TMT854" s="14"/>
      <c r="TMU854" s="14"/>
      <c r="TMV854" s="14"/>
      <c r="TMW854" s="14"/>
      <c r="TMX854" s="14"/>
      <c r="TMY854" s="14"/>
      <c r="TMZ854" s="14"/>
      <c r="TNA854" s="14"/>
      <c r="TNB854" s="14"/>
      <c r="TNC854" s="14"/>
      <c r="TND854" s="14"/>
      <c r="TNE854" s="14"/>
      <c r="TNF854" s="14"/>
      <c r="TNG854" s="14"/>
      <c r="TNH854" s="14"/>
      <c r="TNI854" s="14"/>
      <c r="TNJ854" s="14"/>
      <c r="TNK854" s="14"/>
      <c r="TNL854" s="14"/>
      <c r="TNM854" s="14"/>
      <c r="TNN854" s="14"/>
      <c r="TNO854" s="14"/>
      <c r="TNP854" s="14"/>
      <c r="TNQ854" s="14"/>
      <c r="TNR854" s="14"/>
      <c r="TNS854" s="14"/>
      <c r="TNT854" s="14"/>
      <c r="TNU854" s="14"/>
      <c r="TNV854" s="14"/>
      <c r="TNW854" s="14"/>
      <c r="TNX854" s="14"/>
      <c r="TNY854" s="14"/>
      <c r="TNZ854" s="14"/>
      <c r="TOA854" s="14"/>
      <c r="TOB854" s="14"/>
      <c r="TOC854" s="14"/>
      <c r="TOD854" s="14"/>
      <c r="TOE854" s="14"/>
      <c r="TOF854" s="14"/>
      <c r="TOG854" s="14"/>
      <c r="TOH854" s="14"/>
      <c r="TOI854" s="14"/>
      <c r="TOJ854" s="14"/>
      <c r="TOK854" s="14"/>
      <c r="TOL854" s="14"/>
      <c r="TOM854" s="14"/>
      <c r="TON854" s="14"/>
      <c r="TOO854" s="14"/>
      <c r="TOP854" s="14"/>
      <c r="TOQ854" s="14"/>
      <c r="TOR854" s="14"/>
      <c r="TOS854" s="14"/>
      <c r="TOT854" s="14"/>
      <c r="TOU854" s="14"/>
      <c r="TOV854" s="14"/>
      <c r="TOW854" s="14"/>
      <c r="TOX854" s="14"/>
      <c r="TOY854" s="14"/>
      <c r="TOZ854" s="14"/>
      <c r="TPA854" s="14"/>
      <c r="TPB854" s="14"/>
      <c r="TPC854" s="14"/>
      <c r="TPD854" s="14"/>
      <c r="TPE854" s="14"/>
      <c r="TPF854" s="14"/>
      <c r="TPG854" s="14"/>
      <c r="TPH854" s="14"/>
      <c r="TPI854" s="14"/>
      <c r="TPJ854" s="14"/>
      <c r="TPK854" s="14"/>
      <c r="TPL854" s="14"/>
      <c r="TPM854" s="14"/>
      <c r="TPN854" s="14"/>
      <c r="TPO854" s="14"/>
      <c r="TPP854" s="14"/>
      <c r="TPQ854" s="14"/>
      <c r="TPR854" s="14"/>
      <c r="TPS854" s="14"/>
      <c r="TPT854" s="14"/>
      <c r="TPU854" s="14"/>
      <c r="TPV854" s="14"/>
      <c r="TPW854" s="14"/>
      <c r="TPX854" s="14"/>
      <c r="TPY854" s="14"/>
      <c r="TPZ854" s="14"/>
      <c r="TQA854" s="14"/>
      <c r="TQB854" s="14"/>
      <c r="TQC854" s="14"/>
      <c r="TQD854" s="14"/>
      <c r="TQE854" s="14"/>
      <c r="TQF854" s="14"/>
      <c r="TQG854" s="14"/>
      <c r="TQH854" s="14"/>
      <c r="TQI854" s="14"/>
      <c r="TQJ854" s="14"/>
      <c r="TQK854" s="14"/>
      <c r="TQL854" s="14"/>
      <c r="TQM854" s="14"/>
      <c r="TQN854" s="14"/>
      <c r="TQO854" s="14"/>
      <c r="TQP854" s="14"/>
      <c r="TQQ854" s="14"/>
      <c r="TQR854" s="14"/>
      <c r="TQS854" s="14"/>
      <c r="TQT854" s="14"/>
      <c r="TQU854" s="14"/>
      <c r="TQV854" s="14"/>
      <c r="TQW854" s="14"/>
      <c r="TQX854" s="14"/>
      <c r="TQY854" s="14"/>
      <c r="TQZ854" s="14"/>
      <c r="TRA854" s="14"/>
      <c r="TRB854" s="14"/>
      <c r="TRC854" s="14"/>
      <c r="TRD854" s="14"/>
      <c r="TRE854" s="14"/>
      <c r="TRF854" s="14"/>
      <c r="TRG854" s="14"/>
      <c r="TRH854" s="14"/>
      <c r="TRI854" s="14"/>
      <c r="TRJ854" s="14"/>
      <c r="TRK854" s="14"/>
      <c r="TRL854" s="14"/>
      <c r="TRM854" s="14"/>
      <c r="TRN854" s="14"/>
      <c r="TRO854" s="14"/>
      <c r="TRP854" s="14"/>
      <c r="TRQ854" s="14"/>
      <c r="TRR854" s="14"/>
      <c r="TRS854" s="14"/>
      <c r="TRT854" s="14"/>
      <c r="TRU854" s="14"/>
      <c r="TRV854" s="14"/>
      <c r="TRW854" s="14"/>
      <c r="TRX854" s="14"/>
      <c r="TRY854" s="14"/>
      <c r="TRZ854" s="14"/>
      <c r="TSA854" s="14"/>
      <c r="TSB854" s="14"/>
      <c r="TSC854" s="14"/>
      <c r="TSD854" s="14"/>
      <c r="TSE854" s="14"/>
      <c r="TSF854" s="14"/>
      <c r="TSG854" s="14"/>
      <c r="TSH854" s="14"/>
      <c r="TSI854" s="14"/>
      <c r="TSJ854" s="14"/>
      <c r="TSK854" s="14"/>
      <c r="TSL854" s="14"/>
      <c r="TSM854" s="14"/>
      <c r="TSN854" s="14"/>
      <c r="TSO854" s="14"/>
      <c r="TSP854" s="14"/>
      <c r="TSQ854" s="14"/>
      <c r="TSR854" s="14"/>
      <c r="TSS854" s="14"/>
      <c r="TST854" s="14"/>
      <c r="TSU854" s="14"/>
      <c r="TSV854" s="14"/>
      <c r="TSW854" s="14"/>
      <c r="TSX854" s="14"/>
      <c r="TSY854" s="14"/>
      <c r="TSZ854" s="14"/>
      <c r="TTA854" s="14"/>
      <c r="TTB854" s="14"/>
      <c r="TTC854" s="14"/>
      <c r="TTD854" s="14"/>
      <c r="TTE854" s="14"/>
      <c r="TTF854" s="14"/>
      <c r="TTG854" s="14"/>
      <c r="TTH854" s="14"/>
      <c r="TTI854" s="14"/>
      <c r="TTJ854" s="14"/>
      <c r="TTK854" s="14"/>
      <c r="TTL854" s="14"/>
      <c r="TTM854" s="14"/>
      <c r="TTN854" s="14"/>
      <c r="TTO854" s="14"/>
      <c r="TTP854" s="14"/>
      <c r="TTQ854" s="14"/>
      <c r="TTR854" s="14"/>
      <c r="TTS854" s="14"/>
      <c r="TTT854" s="14"/>
      <c r="TTU854" s="14"/>
      <c r="TTV854" s="14"/>
      <c r="TTW854" s="14"/>
      <c r="TTX854" s="14"/>
      <c r="TTY854" s="14"/>
      <c r="TTZ854" s="14"/>
      <c r="TUA854" s="14"/>
      <c r="TUB854" s="14"/>
      <c r="TUC854" s="14"/>
      <c r="TUD854" s="14"/>
      <c r="TUE854" s="14"/>
      <c r="TUF854" s="14"/>
      <c r="TUG854" s="14"/>
      <c r="TUH854" s="14"/>
      <c r="TUI854" s="14"/>
      <c r="TUJ854" s="14"/>
      <c r="TUK854" s="14"/>
      <c r="TUL854" s="14"/>
      <c r="TUM854" s="14"/>
      <c r="TUN854" s="14"/>
      <c r="TUO854" s="14"/>
      <c r="TUP854" s="14"/>
      <c r="TUQ854" s="14"/>
      <c r="TUR854" s="14"/>
      <c r="TUS854" s="14"/>
      <c r="TUT854" s="14"/>
      <c r="TUU854" s="14"/>
      <c r="TUV854" s="14"/>
      <c r="TUW854" s="14"/>
      <c r="TUX854" s="14"/>
      <c r="TUY854" s="14"/>
      <c r="TUZ854" s="14"/>
      <c r="TVA854" s="14"/>
      <c r="TVB854" s="14"/>
      <c r="TVC854" s="14"/>
      <c r="TVD854" s="14"/>
      <c r="TVE854" s="14"/>
      <c r="TVF854" s="14"/>
      <c r="TVG854" s="14"/>
      <c r="TVH854" s="14"/>
      <c r="TVI854" s="14"/>
      <c r="TVJ854" s="14"/>
      <c r="TVK854" s="14"/>
      <c r="TVL854" s="14"/>
      <c r="TVM854" s="14"/>
      <c r="TVN854" s="14"/>
      <c r="TVO854" s="14"/>
      <c r="TVP854" s="14"/>
      <c r="TVQ854" s="14"/>
      <c r="TVR854" s="14"/>
      <c r="TVS854" s="14"/>
      <c r="TVT854" s="14"/>
      <c r="TVU854" s="14"/>
      <c r="TVV854" s="14"/>
      <c r="TVW854" s="14"/>
      <c r="TVX854" s="14"/>
      <c r="TVY854" s="14"/>
      <c r="TVZ854" s="14"/>
      <c r="TWA854" s="14"/>
      <c r="TWB854" s="14"/>
      <c r="TWC854" s="14"/>
      <c r="TWD854" s="14"/>
      <c r="TWE854" s="14"/>
      <c r="TWF854" s="14"/>
      <c r="TWG854" s="14"/>
      <c r="TWH854" s="14"/>
      <c r="TWI854" s="14"/>
      <c r="TWJ854" s="14"/>
      <c r="TWK854" s="14"/>
      <c r="TWL854" s="14"/>
      <c r="TWM854" s="14"/>
      <c r="TWN854" s="14"/>
      <c r="TWO854" s="14"/>
      <c r="TWP854" s="14"/>
      <c r="TWQ854" s="14"/>
      <c r="TWR854" s="14"/>
      <c r="TWS854" s="14"/>
      <c r="TWT854" s="14"/>
      <c r="TWU854" s="14"/>
      <c r="TWV854" s="14"/>
      <c r="TWW854" s="14"/>
      <c r="TWX854" s="14"/>
      <c r="TWY854" s="14"/>
      <c r="TWZ854" s="14"/>
      <c r="TXA854" s="14"/>
      <c r="TXB854" s="14"/>
      <c r="TXC854" s="14"/>
      <c r="TXD854" s="14"/>
      <c r="TXE854" s="14"/>
      <c r="TXF854" s="14"/>
      <c r="TXG854" s="14"/>
      <c r="TXH854" s="14"/>
      <c r="TXI854" s="14"/>
      <c r="TXJ854" s="14"/>
      <c r="TXK854" s="14"/>
      <c r="TXL854" s="14"/>
      <c r="TXM854" s="14"/>
      <c r="TXN854" s="14"/>
      <c r="TXO854" s="14"/>
      <c r="TXP854" s="14"/>
      <c r="TXQ854" s="14"/>
      <c r="TXR854" s="14"/>
      <c r="TXS854" s="14"/>
      <c r="TXT854" s="14"/>
      <c r="TXU854" s="14"/>
      <c r="TXV854" s="14"/>
      <c r="TXW854" s="14"/>
      <c r="TXX854" s="14"/>
      <c r="TXY854" s="14"/>
      <c r="TXZ854" s="14"/>
      <c r="TYA854" s="14"/>
      <c r="TYB854" s="14"/>
      <c r="TYC854" s="14"/>
      <c r="TYD854" s="14"/>
      <c r="TYE854" s="14"/>
      <c r="TYF854" s="14"/>
      <c r="TYG854" s="14"/>
      <c r="TYH854" s="14"/>
      <c r="TYI854" s="14"/>
      <c r="TYJ854" s="14"/>
      <c r="TYK854" s="14"/>
      <c r="TYL854" s="14"/>
      <c r="TYM854" s="14"/>
      <c r="TYN854" s="14"/>
      <c r="TYO854" s="14"/>
      <c r="TYP854" s="14"/>
      <c r="TYQ854" s="14"/>
      <c r="TYR854" s="14"/>
      <c r="TYS854" s="14"/>
      <c r="TYT854" s="14"/>
      <c r="TYU854" s="14"/>
      <c r="TYV854" s="14"/>
      <c r="TYW854" s="14"/>
      <c r="TYX854" s="14"/>
      <c r="TYY854" s="14"/>
      <c r="TYZ854" s="14"/>
      <c r="TZA854" s="14"/>
      <c r="TZB854" s="14"/>
      <c r="TZC854" s="14"/>
      <c r="TZD854" s="14"/>
      <c r="TZE854" s="14"/>
      <c r="TZF854" s="14"/>
      <c r="TZG854" s="14"/>
      <c r="TZH854" s="14"/>
      <c r="TZI854" s="14"/>
      <c r="TZJ854" s="14"/>
      <c r="TZK854" s="14"/>
      <c r="TZL854" s="14"/>
      <c r="TZM854" s="14"/>
      <c r="TZN854" s="14"/>
      <c r="TZO854" s="14"/>
      <c r="TZP854" s="14"/>
      <c r="TZQ854" s="14"/>
      <c r="TZR854" s="14"/>
      <c r="TZS854" s="14"/>
      <c r="TZT854" s="14"/>
      <c r="TZU854" s="14"/>
      <c r="TZV854" s="14"/>
      <c r="TZW854" s="14"/>
      <c r="TZX854" s="14"/>
      <c r="TZY854" s="14"/>
      <c r="TZZ854" s="14"/>
      <c r="UAA854" s="14"/>
      <c r="UAB854" s="14"/>
      <c r="UAC854" s="14"/>
      <c r="UAD854" s="14"/>
      <c r="UAE854" s="14"/>
      <c r="UAF854" s="14"/>
      <c r="UAG854" s="14"/>
      <c r="UAH854" s="14"/>
      <c r="UAI854" s="14"/>
      <c r="UAJ854" s="14"/>
      <c r="UAK854" s="14"/>
      <c r="UAL854" s="14"/>
      <c r="UAM854" s="14"/>
      <c r="UAN854" s="14"/>
      <c r="UAO854" s="14"/>
      <c r="UAP854" s="14"/>
      <c r="UAQ854" s="14"/>
      <c r="UAR854" s="14"/>
      <c r="UAS854" s="14"/>
      <c r="UAT854" s="14"/>
      <c r="UAU854" s="14"/>
      <c r="UAV854" s="14"/>
      <c r="UAW854" s="14"/>
      <c r="UAX854" s="14"/>
      <c r="UAY854" s="14"/>
      <c r="UAZ854" s="14"/>
      <c r="UBA854" s="14"/>
      <c r="UBB854" s="14"/>
      <c r="UBC854" s="14"/>
      <c r="UBD854" s="14"/>
      <c r="UBE854" s="14"/>
      <c r="UBF854" s="14"/>
      <c r="UBG854" s="14"/>
      <c r="UBH854" s="14"/>
      <c r="UBI854" s="14"/>
      <c r="UBJ854" s="14"/>
      <c r="UBK854" s="14"/>
      <c r="UBL854" s="14"/>
      <c r="UBM854" s="14"/>
      <c r="UBN854" s="14"/>
      <c r="UBO854" s="14"/>
      <c r="UBP854" s="14"/>
      <c r="UBQ854" s="14"/>
      <c r="UBR854" s="14"/>
      <c r="UBS854" s="14"/>
      <c r="UBT854" s="14"/>
      <c r="UBU854" s="14"/>
      <c r="UBV854" s="14"/>
      <c r="UBW854" s="14"/>
      <c r="UBX854" s="14"/>
      <c r="UBY854" s="14"/>
      <c r="UBZ854" s="14"/>
      <c r="UCA854" s="14"/>
      <c r="UCB854" s="14"/>
      <c r="UCC854" s="14"/>
      <c r="UCD854" s="14"/>
      <c r="UCE854" s="14"/>
      <c r="UCF854" s="14"/>
      <c r="UCG854" s="14"/>
      <c r="UCH854" s="14"/>
      <c r="UCI854" s="14"/>
      <c r="UCJ854" s="14"/>
      <c r="UCK854" s="14"/>
      <c r="UCL854" s="14"/>
      <c r="UCM854" s="14"/>
      <c r="UCN854" s="14"/>
      <c r="UCO854" s="14"/>
      <c r="UCP854" s="14"/>
      <c r="UCQ854" s="14"/>
      <c r="UCR854" s="14"/>
      <c r="UCS854" s="14"/>
      <c r="UCT854" s="14"/>
      <c r="UCU854" s="14"/>
      <c r="UCV854" s="14"/>
      <c r="UCW854" s="14"/>
      <c r="UCX854" s="14"/>
      <c r="UCY854" s="14"/>
      <c r="UCZ854" s="14"/>
      <c r="UDA854" s="14"/>
      <c r="UDB854" s="14"/>
      <c r="UDC854" s="14"/>
      <c r="UDD854" s="14"/>
      <c r="UDE854" s="14"/>
      <c r="UDF854" s="14"/>
      <c r="UDG854" s="14"/>
      <c r="UDH854" s="14"/>
      <c r="UDI854" s="14"/>
      <c r="UDJ854" s="14"/>
      <c r="UDK854" s="14"/>
      <c r="UDL854" s="14"/>
      <c r="UDM854" s="14"/>
      <c r="UDN854" s="14"/>
      <c r="UDO854" s="14"/>
      <c r="UDP854" s="14"/>
      <c r="UDQ854" s="14"/>
      <c r="UDR854" s="14"/>
      <c r="UDS854" s="14"/>
      <c r="UDT854" s="14"/>
      <c r="UDU854" s="14"/>
      <c r="UDV854" s="14"/>
      <c r="UDW854" s="14"/>
      <c r="UDX854" s="14"/>
      <c r="UDY854" s="14"/>
      <c r="UDZ854" s="14"/>
      <c r="UEA854" s="14"/>
      <c r="UEB854" s="14"/>
      <c r="UEC854" s="14"/>
      <c r="UED854" s="14"/>
      <c r="UEE854" s="14"/>
      <c r="UEF854" s="14"/>
      <c r="UEG854" s="14"/>
      <c r="UEH854" s="14"/>
      <c r="UEI854" s="14"/>
      <c r="UEJ854" s="14"/>
      <c r="UEK854" s="14"/>
      <c r="UEL854" s="14"/>
      <c r="UEM854" s="14"/>
      <c r="UEN854" s="14"/>
      <c r="UEO854" s="14"/>
      <c r="UEP854" s="14"/>
      <c r="UEQ854" s="14"/>
      <c r="UER854" s="14"/>
      <c r="UES854" s="14"/>
      <c r="UET854" s="14"/>
      <c r="UEU854" s="14"/>
      <c r="UEV854" s="14"/>
      <c r="UEW854" s="14"/>
      <c r="UEX854" s="14"/>
      <c r="UEY854" s="14"/>
      <c r="UEZ854" s="14"/>
      <c r="UFA854" s="14"/>
      <c r="UFB854" s="14"/>
      <c r="UFC854" s="14"/>
      <c r="UFD854" s="14"/>
      <c r="UFE854" s="14"/>
      <c r="UFF854" s="14"/>
      <c r="UFG854" s="14"/>
      <c r="UFH854" s="14"/>
      <c r="UFI854" s="14"/>
      <c r="UFJ854" s="14"/>
      <c r="UFK854" s="14"/>
      <c r="UFL854" s="14"/>
      <c r="UFM854" s="14"/>
      <c r="UFN854" s="14"/>
      <c r="UFO854" s="14"/>
      <c r="UFP854" s="14"/>
      <c r="UFQ854" s="14"/>
      <c r="UFR854" s="14"/>
      <c r="UFS854" s="14"/>
      <c r="UFT854" s="14"/>
      <c r="UFU854" s="14"/>
      <c r="UFV854" s="14"/>
      <c r="UFW854" s="14"/>
      <c r="UFX854" s="14"/>
      <c r="UFY854" s="14"/>
      <c r="UFZ854" s="14"/>
      <c r="UGA854" s="14"/>
      <c r="UGB854" s="14"/>
      <c r="UGC854" s="14"/>
      <c r="UGD854" s="14"/>
      <c r="UGE854" s="14"/>
      <c r="UGF854" s="14"/>
      <c r="UGG854" s="14"/>
      <c r="UGH854" s="14"/>
      <c r="UGI854" s="14"/>
      <c r="UGJ854" s="14"/>
      <c r="UGK854" s="14"/>
      <c r="UGL854" s="14"/>
      <c r="UGM854" s="14"/>
      <c r="UGN854" s="14"/>
      <c r="UGO854" s="14"/>
      <c r="UGP854" s="14"/>
      <c r="UGQ854" s="14"/>
      <c r="UGR854" s="14"/>
      <c r="UGS854" s="14"/>
      <c r="UGT854" s="14"/>
      <c r="UGU854" s="14"/>
      <c r="UGV854" s="14"/>
      <c r="UGW854" s="14"/>
      <c r="UGX854" s="14"/>
      <c r="UGY854" s="14"/>
      <c r="UGZ854" s="14"/>
      <c r="UHA854" s="14"/>
      <c r="UHB854" s="14"/>
      <c r="UHC854" s="14"/>
      <c r="UHD854" s="14"/>
      <c r="UHE854" s="14"/>
      <c r="UHF854" s="14"/>
      <c r="UHG854" s="14"/>
      <c r="UHH854" s="14"/>
      <c r="UHI854" s="14"/>
      <c r="UHJ854" s="14"/>
      <c r="UHK854" s="14"/>
      <c r="UHL854" s="14"/>
      <c r="UHM854" s="14"/>
      <c r="UHN854" s="14"/>
      <c r="UHO854" s="14"/>
      <c r="UHP854" s="14"/>
      <c r="UHQ854" s="14"/>
      <c r="UHR854" s="14"/>
      <c r="UHS854" s="14"/>
      <c r="UHT854" s="14"/>
      <c r="UHU854" s="14"/>
      <c r="UHV854" s="14"/>
      <c r="UHW854" s="14"/>
      <c r="UHX854" s="14"/>
      <c r="UHY854" s="14"/>
      <c r="UHZ854" s="14"/>
      <c r="UIA854" s="14"/>
      <c r="UIB854" s="14"/>
      <c r="UIC854" s="14"/>
      <c r="UID854" s="14"/>
      <c r="UIE854" s="14"/>
      <c r="UIF854" s="14"/>
      <c r="UIG854" s="14"/>
      <c r="UIH854" s="14"/>
      <c r="UII854" s="14"/>
      <c r="UIJ854" s="14"/>
      <c r="UIK854" s="14"/>
      <c r="UIL854" s="14"/>
      <c r="UIM854" s="14"/>
      <c r="UIN854" s="14"/>
      <c r="UIO854" s="14"/>
      <c r="UIP854" s="14"/>
      <c r="UIQ854" s="14"/>
      <c r="UIR854" s="14"/>
      <c r="UIS854" s="14"/>
      <c r="UIT854" s="14"/>
      <c r="UIU854" s="14"/>
      <c r="UIV854" s="14"/>
      <c r="UIW854" s="14"/>
      <c r="UIX854" s="14"/>
      <c r="UIY854" s="14"/>
      <c r="UIZ854" s="14"/>
      <c r="UJA854" s="14"/>
      <c r="UJB854" s="14"/>
      <c r="UJC854" s="14"/>
      <c r="UJD854" s="14"/>
      <c r="UJE854" s="14"/>
      <c r="UJF854" s="14"/>
      <c r="UJG854" s="14"/>
      <c r="UJH854" s="14"/>
      <c r="UJI854" s="14"/>
      <c r="UJJ854" s="14"/>
      <c r="UJK854" s="14"/>
      <c r="UJL854" s="14"/>
      <c r="UJM854" s="14"/>
      <c r="UJN854" s="14"/>
      <c r="UJO854" s="14"/>
      <c r="UJP854" s="14"/>
      <c r="UJQ854" s="14"/>
      <c r="UJR854" s="14"/>
      <c r="UJS854" s="14"/>
      <c r="UJT854" s="14"/>
      <c r="UJU854" s="14"/>
      <c r="UJV854" s="14"/>
      <c r="UJW854" s="14"/>
      <c r="UJX854" s="14"/>
      <c r="UJY854" s="14"/>
      <c r="UJZ854" s="14"/>
      <c r="UKA854" s="14"/>
      <c r="UKB854" s="14"/>
      <c r="UKC854" s="14"/>
      <c r="UKD854" s="14"/>
      <c r="UKE854" s="14"/>
      <c r="UKF854" s="14"/>
      <c r="UKG854" s="14"/>
      <c r="UKH854" s="14"/>
      <c r="UKI854" s="14"/>
      <c r="UKJ854" s="14"/>
      <c r="UKK854" s="14"/>
      <c r="UKL854" s="14"/>
      <c r="UKM854" s="14"/>
      <c r="UKN854" s="14"/>
      <c r="UKO854" s="14"/>
      <c r="UKP854" s="14"/>
      <c r="UKQ854" s="14"/>
      <c r="UKR854" s="14"/>
      <c r="UKS854" s="14"/>
      <c r="UKT854" s="14"/>
      <c r="UKU854" s="14"/>
      <c r="UKV854" s="14"/>
      <c r="UKW854" s="14"/>
      <c r="UKX854" s="14"/>
      <c r="UKY854" s="14"/>
      <c r="UKZ854" s="14"/>
      <c r="ULA854" s="14"/>
      <c r="ULB854" s="14"/>
      <c r="ULC854" s="14"/>
      <c r="ULD854" s="14"/>
      <c r="ULE854" s="14"/>
      <c r="ULF854" s="14"/>
      <c r="ULG854" s="14"/>
      <c r="ULH854" s="14"/>
      <c r="ULI854" s="14"/>
      <c r="ULJ854" s="14"/>
      <c r="ULK854" s="14"/>
      <c r="ULL854" s="14"/>
      <c r="ULM854" s="14"/>
      <c r="ULN854" s="14"/>
      <c r="ULO854" s="14"/>
      <c r="ULP854" s="14"/>
      <c r="ULQ854" s="14"/>
      <c r="ULR854" s="14"/>
      <c r="ULS854" s="14"/>
      <c r="ULT854" s="14"/>
      <c r="ULU854" s="14"/>
      <c r="ULV854" s="14"/>
      <c r="ULW854" s="14"/>
      <c r="ULX854" s="14"/>
      <c r="ULY854" s="14"/>
      <c r="ULZ854" s="14"/>
      <c r="UMA854" s="14"/>
      <c r="UMB854" s="14"/>
      <c r="UMC854" s="14"/>
      <c r="UMD854" s="14"/>
      <c r="UME854" s="14"/>
      <c r="UMF854" s="14"/>
      <c r="UMG854" s="14"/>
      <c r="UMH854" s="14"/>
      <c r="UMI854" s="14"/>
      <c r="UMJ854" s="14"/>
      <c r="UMK854" s="14"/>
      <c r="UML854" s="14"/>
      <c r="UMM854" s="14"/>
      <c r="UMN854" s="14"/>
      <c r="UMO854" s="14"/>
      <c r="UMP854" s="14"/>
      <c r="UMQ854" s="14"/>
      <c r="UMR854" s="14"/>
      <c r="UMS854" s="14"/>
      <c r="UMT854" s="14"/>
      <c r="UMU854" s="14"/>
      <c r="UMV854" s="14"/>
      <c r="UMW854" s="14"/>
      <c r="UMX854" s="14"/>
      <c r="UMY854" s="14"/>
      <c r="UMZ854" s="14"/>
      <c r="UNA854" s="14"/>
      <c r="UNB854" s="14"/>
      <c r="UNC854" s="14"/>
      <c r="UND854" s="14"/>
      <c r="UNE854" s="14"/>
      <c r="UNF854" s="14"/>
      <c r="UNG854" s="14"/>
      <c r="UNH854" s="14"/>
      <c r="UNI854" s="14"/>
      <c r="UNJ854" s="14"/>
      <c r="UNK854" s="14"/>
      <c r="UNL854" s="14"/>
      <c r="UNM854" s="14"/>
      <c r="UNN854" s="14"/>
      <c r="UNO854" s="14"/>
      <c r="UNP854" s="14"/>
      <c r="UNQ854" s="14"/>
      <c r="UNR854" s="14"/>
      <c r="UNS854" s="14"/>
      <c r="UNT854" s="14"/>
      <c r="UNU854" s="14"/>
      <c r="UNV854" s="14"/>
      <c r="UNW854" s="14"/>
      <c r="UNX854" s="14"/>
      <c r="UNY854" s="14"/>
      <c r="UNZ854" s="14"/>
      <c r="UOA854" s="14"/>
      <c r="UOB854" s="14"/>
      <c r="UOC854" s="14"/>
      <c r="UOD854" s="14"/>
      <c r="UOE854" s="14"/>
      <c r="UOF854" s="14"/>
      <c r="UOG854" s="14"/>
      <c r="UOH854" s="14"/>
      <c r="UOI854" s="14"/>
      <c r="UOJ854" s="14"/>
      <c r="UOK854" s="14"/>
      <c r="UOL854" s="14"/>
      <c r="UOM854" s="14"/>
      <c r="UON854" s="14"/>
      <c r="UOO854" s="14"/>
      <c r="UOP854" s="14"/>
      <c r="UOQ854" s="14"/>
      <c r="UOR854" s="14"/>
      <c r="UOS854" s="14"/>
      <c r="UOT854" s="14"/>
      <c r="UOU854" s="14"/>
      <c r="UOV854" s="14"/>
      <c r="UOW854" s="14"/>
      <c r="UOX854" s="14"/>
      <c r="UOY854" s="14"/>
      <c r="UOZ854" s="14"/>
      <c r="UPA854" s="14"/>
      <c r="UPB854" s="14"/>
      <c r="UPC854" s="14"/>
      <c r="UPD854" s="14"/>
      <c r="UPE854" s="14"/>
      <c r="UPF854" s="14"/>
      <c r="UPG854" s="14"/>
      <c r="UPH854" s="14"/>
      <c r="UPI854" s="14"/>
      <c r="UPJ854" s="14"/>
      <c r="UPK854" s="14"/>
      <c r="UPL854" s="14"/>
      <c r="UPM854" s="14"/>
      <c r="UPN854" s="14"/>
      <c r="UPO854" s="14"/>
      <c r="UPP854" s="14"/>
      <c r="UPQ854" s="14"/>
      <c r="UPR854" s="14"/>
      <c r="UPS854" s="14"/>
      <c r="UPT854" s="14"/>
      <c r="UPU854" s="14"/>
      <c r="UPV854" s="14"/>
      <c r="UPW854" s="14"/>
      <c r="UPX854" s="14"/>
      <c r="UPY854" s="14"/>
      <c r="UPZ854" s="14"/>
      <c r="UQA854" s="14"/>
      <c r="UQB854" s="14"/>
      <c r="UQC854" s="14"/>
      <c r="UQD854" s="14"/>
      <c r="UQE854" s="14"/>
      <c r="UQF854" s="14"/>
      <c r="UQG854" s="14"/>
      <c r="UQH854" s="14"/>
      <c r="UQI854" s="14"/>
      <c r="UQJ854" s="14"/>
      <c r="UQK854" s="14"/>
      <c r="UQL854" s="14"/>
      <c r="UQM854" s="14"/>
      <c r="UQN854" s="14"/>
      <c r="UQO854" s="14"/>
      <c r="UQP854" s="14"/>
      <c r="UQQ854" s="14"/>
      <c r="UQR854" s="14"/>
      <c r="UQS854" s="14"/>
      <c r="UQT854" s="14"/>
      <c r="UQU854" s="14"/>
      <c r="UQV854" s="14"/>
      <c r="UQW854" s="14"/>
      <c r="UQX854" s="14"/>
      <c r="UQY854" s="14"/>
      <c r="UQZ854" s="14"/>
      <c r="URA854" s="14"/>
      <c r="URB854" s="14"/>
      <c r="URC854" s="14"/>
      <c r="URD854" s="14"/>
      <c r="URE854" s="14"/>
      <c r="URF854" s="14"/>
      <c r="URG854" s="14"/>
      <c r="URH854" s="14"/>
      <c r="URI854" s="14"/>
      <c r="URJ854" s="14"/>
      <c r="URK854" s="14"/>
      <c r="URL854" s="14"/>
      <c r="URM854" s="14"/>
      <c r="URN854" s="14"/>
      <c r="URO854" s="14"/>
      <c r="URP854" s="14"/>
      <c r="URQ854" s="14"/>
      <c r="URR854" s="14"/>
      <c r="URS854" s="14"/>
      <c r="URT854" s="14"/>
      <c r="URU854" s="14"/>
      <c r="URV854" s="14"/>
      <c r="URW854" s="14"/>
      <c r="URX854" s="14"/>
      <c r="URY854" s="14"/>
      <c r="URZ854" s="14"/>
      <c r="USA854" s="14"/>
      <c r="USB854" s="14"/>
      <c r="USC854" s="14"/>
      <c r="USD854" s="14"/>
      <c r="USE854" s="14"/>
      <c r="USF854" s="14"/>
      <c r="USG854" s="14"/>
      <c r="USH854" s="14"/>
      <c r="USI854" s="14"/>
      <c r="USJ854" s="14"/>
      <c r="USK854" s="14"/>
      <c r="USL854" s="14"/>
      <c r="USM854" s="14"/>
      <c r="USN854" s="14"/>
      <c r="USO854" s="14"/>
      <c r="USP854" s="14"/>
      <c r="USQ854" s="14"/>
      <c r="USR854" s="14"/>
      <c r="USS854" s="14"/>
      <c r="UST854" s="14"/>
      <c r="USU854" s="14"/>
      <c r="USV854" s="14"/>
      <c r="USW854" s="14"/>
      <c r="USX854" s="14"/>
      <c r="USY854" s="14"/>
      <c r="USZ854" s="14"/>
      <c r="UTA854" s="14"/>
      <c r="UTB854" s="14"/>
      <c r="UTC854" s="14"/>
      <c r="UTD854" s="14"/>
      <c r="UTE854" s="14"/>
      <c r="UTF854" s="14"/>
      <c r="UTG854" s="14"/>
      <c r="UTH854" s="14"/>
      <c r="UTI854" s="14"/>
      <c r="UTJ854" s="14"/>
      <c r="UTK854" s="14"/>
      <c r="UTL854" s="14"/>
      <c r="UTM854" s="14"/>
      <c r="UTN854" s="14"/>
      <c r="UTO854" s="14"/>
      <c r="UTP854" s="14"/>
      <c r="UTQ854" s="14"/>
      <c r="UTR854" s="14"/>
      <c r="UTS854" s="14"/>
      <c r="UTT854" s="14"/>
      <c r="UTU854" s="14"/>
      <c r="UTV854" s="14"/>
      <c r="UTW854" s="14"/>
      <c r="UTX854" s="14"/>
      <c r="UTY854" s="14"/>
      <c r="UTZ854" s="14"/>
      <c r="UUA854" s="14"/>
      <c r="UUB854" s="14"/>
      <c r="UUC854" s="14"/>
      <c r="UUD854" s="14"/>
      <c r="UUE854" s="14"/>
      <c r="UUF854" s="14"/>
      <c r="UUG854" s="14"/>
      <c r="UUH854" s="14"/>
      <c r="UUI854" s="14"/>
      <c r="UUJ854" s="14"/>
      <c r="UUK854" s="14"/>
      <c r="UUL854" s="14"/>
      <c r="UUM854" s="14"/>
      <c r="UUN854" s="14"/>
      <c r="UUO854" s="14"/>
      <c r="UUP854" s="14"/>
      <c r="UUQ854" s="14"/>
      <c r="UUR854" s="14"/>
      <c r="UUS854" s="14"/>
      <c r="UUT854" s="14"/>
      <c r="UUU854" s="14"/>
      <c r="UUV854" s="14"/>
      <c r="UUW854" s="14"/>
      <c r="UUX854" s="14"/>
      <c r="UUY854" s="14"/>
      <c r="UUZ854" s="14"/>
      <c r="UVA854" s="14"/>
      <c r="UVB854" s="14"/>
      <c r="UVC854" s="14"/>
      <c r="UVD854" s="14"/>
      <c r="UVE854" s="14"/>
      <c r="UVF854" s="14"/>
      <c r="UVG854" s="14"/>
      <c r="UVH854" s="14"/>
      <c r="UVI854" s="14"/>
      <c r="UVJ854" s="14"/>
      <c r="UVK854" s="14"/>
      <c r="UVL854" s="14"/>
      <c r="UVM854" s="14"/>
      <c r="UVN854" s="14"/>
      <c r="UVO854" s="14"/>
      <c r="UVP854" s="14"/>
      <c r="UVQ854" s="14"/>
      <c r="UVR854" s="14"/>
      <c r="UVS854" s="14"/>
      <c r="UVT854" s="14"/>
      <c r="UVU854" s="14"/>
      <c r="UVV854" s="14"/>
      <c r="UVW854" s="14"/>
      <c r="UVX854" s="14"/>
      <c r="UVY854" s="14"/>
      <c r="UVZ854" s="14"/>
      <c r="UWA854" s="14"/>
      <c r="UWB854" s="14"/>
      <c r="UWC854" s="14"/>
      <c r="UWD854" s="14"/>
      <c r="UWE854" s="14"/>
      <c r="UWF854" s="14"/>
      <c r="UWG854" s="14"/>
      <c r="UWH854" s="14"/>
      <c r="UWI854" s="14"/>
      <c r="UWJ854" s="14"/>
      <c r="UWK854" s="14"/>
      <c r="UWL854" s="14"/>
      <c r="UWM854" s="14"/>
      <c r="UWN854" s="14"/>
      <c r="UWO854" s="14"/>
      <c r="UWP854" s="14"/>
      <c r="UWQ854" s="14"/>
      <c r="UWR854" s="14"/>
      <c r="UWS854" s="14"/>
      <c r="UWT854" s="14"/>
      <c r="UWU854" s="14"/>
      <c r="UWV854" s="14"/>
      <c r="UWW854" s="14"/>
      <c r="UWX854" s="14"/>
      <c r="UWY854" s="14"/>
      <c r="UWZ854" s="14"/>
      <c r="UXA854" s="14"/>
      <c r="UXB854" s="14"/>
      <c r="UXC854" s="14"/>
      <c r="UXD854" s="14"/>
      <c r="UXE854" s="14"/>
      <c r="UXF854" s="14"/>
      <c r="UXG854" s="14"/>
      <c r="UXH854" s="14"/>
      <c r="UXI854" s="14"/>
      <c r="UXJ854" s="14"/>
      <c r="UXK854" s="14"/>
      <c r="UXL854" s="14"/>
      <c r="UXM854" s="14"/>
      <c r="UXN854" s="14"/>
      <c r="UXO854" s="14"/>
      <c r="UXP854" s="14"/>
      <c r="UXQ854" s="14"/>
      <c r="UXR854" s="14"/>
      <c r="UXS854" s="14"/>
      <c r="UXT854" s="14"/>
      <c r="UXU854" s="14"/>
      <c r="UXV854" s="14"/>
      <c r="UXW854" s="14"/>
      <c r="UXX854" s="14"/>
      <c r="UXY854" s="14"/>
      <c r="UXZ854" s="14"/>
      <c r="UYA854" s="14"/>
      <c r="UYB854" s="14"/>
      <c r="UYC854" s="14"/>
      <c r="UYD854" s="14"/>
      <c r="UYE854" s="14"/>
      <c r="UYF854" s="14"/>
      <c r="UYG854" s="14"/>
      <c r="UYH854" s="14"/>
      <c r="UYI854" s="14"/>
      <c r="UYJ854" s="14"/>
      <c r="UYK854" s="14"/>
      <c r="UYL854" s="14"/>
      <c r="UYM854" s="14"/>
      <c r="UYN854" s="14"/>
      <c r="UYO854" s="14"/>
      <c r="UYP854" s="14"/>
      <c r="UYQ854" s="14"/>
      <c r="UYR854" s="14"/>
      <c r="UYS854" s="14"/>
      <c r="UYT854" s="14"/>
      <c r="UYU854" s="14"/>
      <c r="UYV854" s="14"/>
      <c r="UYW854" s="14"/>
      <c r="UYX854" s="14"/>
      <c r="UYY854" s="14"/>
      <c r="UYZ854" s="14"/>
      <c r="UZA854" s="14"/>
      <c r="UZB854" s="14"/>
      <c r="UZC854" s="14"/>
      <c r="UZD854" s="14"/>
      <c r="UZE854" s="14"/>
      <c r="UZF854" s="14"/>
      <c r="UZG854" s="14"/>
      <c r="UZH854" s="14"/>
      <c r="UZI854" s="14"/>
      <c r="UZJ854" s="14"/>
      <c r="UZK854" s="14"/>
      <c r="UZL854" s="14"/>
      <c r="UZM854" s="14"/>
      <c r="UZN854" s="14"/>
      <c r="UZO854" s="14"/>
      <c r="UZP854" s="14"/>
      <c r="UZQ854" s="14"/>
      <c r="UZR854" s="14"/>
      <c r="UZS854" s="14"/>
      <c r="UZT854" s="14"/>
      <c r="UZU854" s="14"/>
      <c r="UZV854" s="14"/>
      <c r="UZW854" s="14"/>
      <c r="UZX854" s="14"/>
      <c r="UZY854" s="14"/>
      <c r="UZZ854" s="14"/>
      <c r="VAA854" s="14"/>
      <c r="VAB854" s="14"/>
      <c r="VAC854" s="14"/>
      <c r="VAD854" s="14"/>
      <c r="VAE854" s="14"/>
      <c r="VAF854" s="14"/>
      <c r="VAG854" s="14"/>
      <c r="VAH854" s="14"/>
      <c r="VAI854" s="14"/>
      <c r="VAJ854" s="14"/>
      <c r="VAK854" s="14"/>
      <c r="VAL854" s="14"/>
      <c r="VAM854" s="14"/>
      <c r="VAN854" s="14"/>
      <c r="VAO854" s="14"/>
      <c r="VAP854" s="14"/>
      <c r="VAQ854" s="14"/>
      <c r="VAR854" s="14"/>
      <c r="VAS854" s="14"/>
      <c r="VAT854" s="14"/>
      <c r="VAU854" s="14"/>
      <c r="VAV854" s="14"/>
      <c r="VAW854" s="14"/>
      <c r="VAX854" s="14"/>
      <c r="VAY854" s="14"/>
      <c r="VAZ854" s="14"/>
      <c r="VBA854" s="14"/>
      <c r="VBB854" s="14"/>
      <c r="VBC854" s="14"/>
      <c r="VBD854" s="14"/>
      <c r="VBE854" s="14"/>
      <c r="VBF854" s="14"/>
      <c r="VBG854" s="14"/>
      <c r="VBH854" s="14"/>
      <c r="VBI854" s="14"/>
      <c r="VBJ854" s="14"/>
      <c r="VBK854" s="14"/>
      <c r="VBL854" s="14"/>
      <c r="VBM854" s="14"/>
      <c r="VBN854" s="14"/>
      <c r="VBO854" s="14"/>
      <c r="VBP854" s="14"/>
      <c r="VBQ854" s="14"/>
      <c r="VBR854" s="14"/>
      <c r="VBS854" s="14"/>
      <c r="VBT854" s="14"/>
      <c r="VBU854" s="14"/>
      <c r="VBV854" s="14"/>
      <c r="VBW854" s="14"/>
      <c r="VBX854" s="14"/>
      <c r="VBY854" s="14"/>
      <c r="VBZ854" s="14"/>
      <c r="VCA854" s="14"/>
      <c r="VCB854" s="14"/>
      <c r="VCC854" s="14"/>
      <c r="VCD854" s="14"/>
      <c r="VCE854" s="14"/>
      <c r="VCF854" s="14"/>
      <c r="VCG854" s="14"/>
      <c r="VCH854" s="14"/>
      <c r="VCI854" s="14"/>
      <c r="VCJ854" s="14"/>
      <c r="VCK854" s="14"/>
      <c r="VCL854" s="14"/>
      <c r="VCM854" s="14"/>
      <c r="VCN854" s="14"/>
      <c r="VCO854" s="14"/>
      <c r="VCP854" s="14"/>
      <c r="VCQ854" s="14"/>
      <c r="VCR854" s="14"/>
      <c r="VCS854" s="14"/>
      <c r="VCT854" s="14"/>
      <c r="VCU854" s="14"/>
      <c r="VCV854" s="14"/>
      <c r="VCW854" s="14"/>
      <c r="VCX854" s="14"/>
      <c r="VCY854" s="14"/>
      <c r="VCZ854" s="14"/>
      <c r="VDA854" s="14"/>
      <c r="VDB854" s="14"/>
      <c r="VDC854" s="14"/>
      <c r="VDD854" s="14"/>
      <c r="VDE854" s="14"/>
      <c r="VDF854" s="14"/>
      <c r="VDG854" s="14"/>
      <c r="VDH854" s="14"/>
      <c r="VDI854" s="14"/>
      <c r="VDJ854" s="14"/>
      <c r="VDK854" s="14"/>
      <c r="VDL854" s="14"/>
      <c r="VDM854" s="14"/>
      <c r="VDN854" s="14"/>
      <c r="VDO854" s="14"/>
      <c r="VDP854" s="14"/>
      <c r="VDQ854" s="14"/>
      <c r="VDR854" s="14"/>
      <c r="VDS854" s="14"/>
      <c r="VDT854" s="14"/>
      <c r="VDU854" s="14"/>
      <c r="VDV854" s="14"/>
      <c r="VDW854" s="14"/>
      <c r="VDX854" s="14"/>
      <c r="VDY854" s="14"/>
      <c r="VDZ854" s="14"/>
      <c r="VEA854" s="14"/>
      <c r="VEB854" s="14"/>
      <c r="VEC854" s="14"/>
      <c r="VED854" s="14"/>
      <c r="VEE854" s="14"/>
      <c r="VEF854" s="14"/>
      <c r="VEG854" s="14"/>
      <c r="VEH854" s="14"/>
      <c r="VEI854" s="14"/>
      <c r="VEJ854" s="14"/>
      <c r="VEK854" s="14"/>
      <c r="VEL854" s="14"/>
      <c r="VEM854" s="14"/>
      <c r="VEN854" s="14"/>
      <c r="VEO854" s="14"/>
      <c r="VEP854" s="14"/>
      <c r="VEQ854" s="14"/>
      <c r="VER854" s="14"/>
      <c r="VES854" s="14"/>
      <c r="VET854" s="14"/>
      <c r="VEU854" s="14"/>
      <c r="VEV854" s="14"/>
      <c r="VEW854" s="14"/>
      <c r="VEX854" s="14"/>
      <c r="VEY854" s="14"/>
      <c r="VEZ854" s="14"/>
      <c r="VFA854" s="14"/>
      <c r="VFB854" s="14"/>
      <c r="VFC854" s="14"/>
      <c r="VFD854" s="14"/>
      <c r="VFE854" s="14"/>
      <c r="VFF854" s="14"/>
      <c r="VFG854" s="14"/>
      <c r="VFH854" s="14"/>
      <c r="VFI854" s="14"/>
      <c r="VFJ854" s="14"/>
      <c r="VFK854" s="14"/>
      <c r="VFL854" s="14"/>
      <c r="VFM854" s="14"/>
      <c r="VFN854" s="14"/>
      <c r="VFO854" s="14"/>
      <c r="VFP854" s="14"/>
      <c r="VFQ854" s="14"/>
      <c r="VFR854" s="14"/>
      <c r="VFS854" s="14"/>
      <c r="VFT854" s="14"/>
      <c r="VFU854" s="14"/>
      <c r="VFV854" s="14"/>
      <c r="VFW854" s="14"/>
      <c r="VFX854" s="14"/>
      <c r="VFY854" s="14"/>
      <c r="VFZ854" s="14"/>
      <c r="VGA854" s="14"/>
      <c r="VGB854" s="14"/>
      <c r="VGC854" s="14"/>
      <c r="VGD854" s="14"/>
      <c r="VGE854" s="14"/>
      <c r="VGF854" s="14"/>
      <c r="VGG854" s="14"/>
      <c r="VGH854" s="14"/>
      <c r="VGI854" s="14"/>
      <c r="VGJ854" s="14"/>
      <c r="VGK854" s="14"/>
      <c r="VGL854" s="14"/>
      <c r="VGM854" s="14"/>
      <c r="VGN854" s="14"/>
      <c r="VGO854" s="14"/>
      <c r="VGP854" s="14"/>
      <c r="VGQ854" s="14"/>
      <c r="VGR854" s="14"/>
      <c r="VGS854" s="14"/>
      <c r="VGT854" s="14"/>
      <c r="VGU854" s="14"/>
      <c r="VGV854" s="14"/>
      <c r="VGW854" s="14"/>
      <c r="VGX854" s="14"/>
      <c r="VGY854" s="14"/>
      <c r="VGZ854" s="14"/>
      <c r="VHA854" s="14"/>
      <c r="VHB854" s="14"/>
      <c r="VHC854" s="14"/>
      <c r="VHD854" s="14"/>
      <c r="VHE854" s="14"/>
      <c r="VHF854" s="14"/>
      <c r="VHG854" s="14"/>
      <c r="VHH854" s="14"/>
      <c r="VHI854" s="14"/>
      <c r="VHJ854" s="14"/>
      <c r="VHK854" s="14"/>
      <c r="VHL854" s="14"/>
      <c r="VHM854" s="14"/>
      <c r="VHN854" s="14"/>
      <c r="VHO854" s="14"/>
      <c r="VHP854" s="14"/>
      <c r="VHQ854" s="14"/>
      <c r="VHR854" s="14"/>
      <c r="VHS854" s="14"/>
      <c r="VHT854" s="14"/>
      <c r="VHU854" s="14"/>
      <c r="VHV854" s="14"/>
      <c r="VHW854" s="14"/>
      <c r="VHX854" s="14"/>
      <c r="VHY854" s="14"/>
      <c r="VHZ854" s="14"/>
      <c r="VIA854" s="14"/>
      <c r="VIB854" s="14"/>
      <c r="VIC854" s="14"/>
      <c r="VID854" s="14"/>
      <c r="VIE854" s="14"/>
      <c r="VIF854" s="14"/>
      <c r="VIG854" s="14"/>
      <c r="VIH854" s="14"/>
      <c r="VII854" s="14"/>
      <c r="VIJ854" s="14"/>
      <c r="VIK854" s="14"/>
      <c r="VIL854" s="14"/>
      <c r="VIM854" s="14"/>
      <c r="VIN854" s="14"/>
      <c r="VIO854" s="14"/>
      <c r="VIP854" s="14"/>
      <c r="VIQ854" s="14"/>
      <c r="VIR854" s="14"/>
      <c r="VIS854" s="14"/>
      <c r="VIT854" s="14"/>
      <c r="VIU854" s="14"/>
      <c r="VIV854" s="14"/>
      <c r="VIW854" s="14"/>
      <c r="VIX854" s="14"/>
      <c r="VIY854" s="14"/>
      <c r="VIZ854" s="14"/>
      <c r="VJA854" s="14"/>
      <c r="VJB854" s="14"/>
      <c r="VJC854" s="14"/>
      <c r="VJD854" s="14"/>
      <c r="VJE854" s="14"/>
      <c r="VJF854" s="14"/>
      <c r="VJG854" s="14"/>
      <c r="VJH854" s="14"/>
      <c r="VJI854" s="14"/>
      <c r="VJJ854" s="14"/>
      <c r="VJK854" s="14"/>
      <c r="VJL854" s="14"/>
      <c r="VJM854" s="14"/>
      <c r="VJN854" s="14"/>
      <c r="VJO854" s="14"/>
      <c r="VJP854" s="14"/>
      <c r="VJQ854" s="14"/>
      <c r="VJR854" s="14"/>
      <c r="VJS854" s="14"/>
      <c r="VJT854" s="14"/>
      <c r="VJU854" s="14"/>
      <c r="VJV854" s="14"/>
      <c r="VJW854" s="14"/>
      <c r="VJX854" s="14"/>
      <c r="VJY854" s="14"/>
      <c r="VJZ854" s="14"/>
      <c r="VKA854" s="14"/>
      <c r="VKB854" s="14"/>
      <c r="VKC854" s="14"/>
      <c r="VKD854" s="14"/>
      <c r="VKE854" s="14"/>
      <c r="VKF854" s="14"/>
      <c r="VKG854" s="14"/>
      <c r="VKH854" s="14"/>
      <c r="VKI854" s="14"/>
      <c r="VKJ854" s="14"/>
      <c r="VKK854" s="14"/>
      <c r="VKL854" s="14"/>
      <c r="VKM854" s="14"/>
      <c r="VKN854" s="14"/>
      <c r="VKO854" s="14"/>
      <c r="VKP854" s="14"/>
      <c r="VKQ854" s="14"/>
      <c r="VKR854" s="14"/>
      <c r="VKS854" s="14"/>
      <c r="VKT854" s="14"/>
      <c r="VKU854" s="14"/>
      <c r="VKV854" s="14"/>
      <c r="VKW854" s="14"/>
      <c r="VKX854" s="14"/>
      <c r="VKY854" s="14"/>
      <c r="VKZ854" s="14"/>
      <c r="VLA854" s="14"/>
      <c r="VLB854" s="14"/>
      <c r="VLC854" s="14"/>
      <c r="VLD854" s="14"/>
      <c r="VLE854" s="14"/>
      <c r="VLF854" s="14"/>
      <c r="VLG854" s="14"/>
      <c r="VLH854" s="14"/>
      <c r="VLI854" s="14"/>
      <c r="VLJ854" s="14"/>
      <c r="VLK854" s="14"/>
      <c r="VLL854" s="14"/>
      <c r="VLM854" s="14"/>
      <c r="VLN854" s="14"/>
      <c r="VLO854" s="14"/>
      <c r="VLP854" s="14"/>
      <c r="VLQ854" s="14"/>
      <c r="VLR854" s="14"/>
      <c r="VLS854" s="14"/>
      <c r="VLT854" s="14"/>
      <c r="VLU854" s="14"/>
      <c r="VLV854" s="14"/>
      <c r="VLW854" s="14"/>
      <c r="VLX854" s="14"/>
      <c r="VLY854" s="14"/>
      <c r="VLZ854" s="14"/>
      <c r="VMA854" s="14"/>
      <c r="VMB854" s="14"/>
      <c r="VMC854" s="14"/>
      <c r="VMD854" s="14"/>
      <c r="VME854" s="14"/>
      <c r="VMF854" s="14"/>
      <c r="VMG854" s="14"/>
      <c r="VMH854" s="14"/>
      <c r="VMI854" s="14"/>
      <c r="VMJ854" s="14"/>
      <c r="VMK854" s="14"/>
      <c r="VML854" s="14"/>
      <c r="VMM854" s="14"/>
      <c r="VMN854" s="14"/>
      <c r="VMO854" s="14"/>
      <c r="VMP854" s="14"/>
      <c r="VMQ854" s="14"/>
      <c r="VMR854" s="14"/>
      <c r="VMS854" s="14"/>
      <c r="VMT854" s="14"/>
      <c r="VMU854" s="14"/>
      <c r="VMV854" s="14"/>
      <c r="VMW854" s="14"/>
      <c r="VMX854" s="14"/>
      <c r="VMY854" s="14"/>
      <c r="VMZ854" s="14"/>
      <c r="VNA854" s="14"/>
      <c r="VNB854" s="14"/>
      <c r="VNC854" s="14"/>
      <c r="VND854" s="14"/>
      <c r="VNE854" s="14"/>
      <c r="VNF854" s="14"/>
      <c r="VNG854" s="14"/>
      <c r="VNH854" s="14"/>
      <c r="VNI854" s="14"/>
      <c r="VNJ854" s="14"/>
      <c r="VNK854" s="14"/>
      <c r="VNL854" s="14"/>
      <c r="VNM854" s="14"/>
      <c r="VNN854" s="14"/>
      <c r="VNO854" s="14"/>
      <c r="VNP854" s="14"/>
      <c r="VNQ854" s="14"/>
      <c r="VNR854" s="14"/>
      <c r="VNS854" s="14"/>
      <c r="VNT854" s="14"/>
      <c r="VNU854" s="14"/>
      <c r="VNV854" s="14"/>
      <c r="VNW854" s="14"/>
      <c r="VNX854" s="14"/>
      <c r="VNY854" s="14"/>
      <c r="VNZ854" s="14"/>
      <c r="VOA854" s="14"/>
      <c r="VOB854" s="14"/>
      <c r="VOC854" s="14"/>
      <c r="VOD854" s="14"/>
      <c r="VOE854" s="14"/>
      <c r="VOF854" s="14"/>
      <c r="VOG854" s="14"/>
      <c r="VOH854" s="14"/>
      <c r="VOI854" s="14"/>
      <c r="VOJ854" s="14"/>
      <c r="VOK854" s="14"/>
      <c r="VOL854" s="14"/>
      <c r="VOM854" s="14"/>
      <c r="VON854" s="14"/>
      <c r="VOO854" s="14"/>
      <c r="VOP854" s="14"/>
      <c r="VOQ854" s="14"/>
      <c r="VOR854" s="14"/>
      <c r="VOS854" s="14"/>
      <c r="VOT854" s="14"/>
      <c r="VOU854" s="14"/>
      <c r="VOV854" s="14"/>
      <c r="VOW854" s="14"/>
      <c r="VOX854" s="14"/>
      <c r="VOY854" s="14"/>
      <c r="VOZ854" s="14"/>
      <c r="VPA854" s="14"/>
      <c r="VPB854" s="14"/>
      <c r="VPC854" s="14"/>
      <c r="VPD854" s="14"/>
      <c r="VPE854" s="14"/>
      <c r="VPF854" s="14"/>
      <c r="VPG854" s="14"/>
      <c r="VPH854" s="14"/>
      <c r="VPI854" s="14"/>
      <c r="VPJ854" s="14"/>
      <c r="VPK854" s="14"/>
      <c r="VPL854" s="14"/>
      <c r="VPM854" s="14"/>
      <c r="VPN854" s="14"/>
      <c r="VPO854" s="14"/>
      <c r="VPP854" s="14"/>
      <c r="VPQ854" s="14"/>
      <c r="VPR854" s="14"/>
      <c r="VPS854" s="14"/>
      <c r="VPT854" s="14"/>
      <c r="VPU854" s="14"/>
      <c r="VPV854" s="14"/>
      <c r="VPW854" s="14"/>
      <c r="VPX854" s="14"/>
      <c r="VPY854" s="14"/>
      <c r="VPZ854" s="14"/>
      <c r="VQA854" s="14"/>
      <c r="VQB854" s="14"/>
      <c r="VQC854" s="14"/>
      <c r="VQD854" s="14"/>
      <c r="VQE854" s="14"/>
      <c r="VQF854" s="14"/>
      <c r="VQG854" s="14"/>
      <c r="VQH854" s="14"/>
      <c r="VQI854" s="14"/>
      <c r="VQJ854" s="14"/>
      <c r="VQK854" s="14"/>
      <c r="VQL854" s="14"/>
      <c r="VQM854" s="14"/>
      <c r="VQN854" s="14"/>
      <c r="VQO854" s="14"/>
      <c r="VQP854" s="14"/>
      <c r="VQQ854" s="14"/>
      <c r="VQR854" s="14"/>
      <c r="VQS854" s="14"/>
      <c r="VQT854" s="14"/>
      <c r="VQU854" s="14"/>
      <c r="VQV854" s="14"/>
      <c r="VQW854" s="14"/>
      <c r="VQX854" s="14"/>
      <c r="VQY854" s="14"/>
      <c r="VQZ854" s="14"/>
      <c r="VRA854" s="14"/>
      <c r="VRB854" s="14"/>
      <c r="VRC854" s="14"/>
      <c r="VRD854" s="14"/>
      <c r="VRE854" s="14"/>
      <c r="VRF854" s="14"/>
      <c r="VRG854" s="14"/>
      <c r="VRH854" s="14"/>
      <c r="VRI854" s="14"/>
      <c r="VRJ854" s="14"/>
      <c r="VRK854" s="14"/>
      <c r="VRL854" s="14"/>
      <c r="VRM854" s="14"/>
      <c r="VRN854" s="14"/>
      <c r="VRO854" s="14"/>
      <c r="VRP854" s="14"/>
      <c r="VRQ854" s="14"/>
      <c r="VRR854" s="14"/>
      <c r="VRS854" s="14"/>
      <c r="VRT854" s="14"/>
      <c r="VRU854" s="14"/>
      <c r="VRV854" s="14"/>
      <c r="VRW854" s="14"/>
      <c r="VRX854" s="14"/>
      <c r="VRY854" s="14"/>
      <c r="VRZ854" s="14"/>
      <c r="VSA854" s="14"/>
      <c r="VSB854" s="14"/>
      <c r="VSC854" s="14"/>
      <c r="VSD854" s="14"/>
      <c r="VSE854" s="14"/>
      <c r="VSF854" s="14"/>
      <c r="VSG854" s="14"/>
      <c r="VSH854" s="14"/>
      <c r="VSI854" s="14"/>
      <c r="VSJ854" s="14"/>
      <c r="VSK854" s="14"/>
      <c r="VSL854" s="14"/>
      <c r="VSM854" s="14"/>
      <c r="VSN854" s="14"/>
      <c r="VSO854" s="14"/>
      <c r="VSP854" s="14"/>
      <c r="VSQ854" s="14"/>
      <c r="VSR854" s="14"/>
      <c r="VSS854" s="14"/>
      <c r="VST854" s="14"/>
      <c r="VSU854" s="14"/>
      <c r="VSV854" s="14"/>
      <c r="VSW854" s="14"/>
      <c r="VSX854" s="14"/>
      <c r="VSY854" s="14"/>
      <c r="VSZ854" s="14"/>
      <c r="VTA854" s="14"/>
      <c r="VTB854" s="14"/>
      <c r="VTC854" s="14"/>
      <c r="VTD854" s="14"/>
      <c r="VTE854" s="14"/>
      <c r="VTF854" s="14"/>
      <c r="VTG854" s="14"/>
      <c r="VTH854" s="14"/>
      <c r="VTI854" s="14"/>
      <c r="VTJ854" s="14"/>
      <c r="VTK854" s="14"/>
      <c r="VTL854" s="14"/>
      <c r="VTM854" s="14"/>
      <c r="VTN854" s="14"/>
      <c r="VTO854" s="14"/>
      <c r="VTP854" s="14"/>
      <c r="VTQ854" s="14"/>
      <c r="VTR854" s="14"/>
      <c r="VTS854" s="14"/>
      <c r="VTT854" s="14"/>
      <c r="VTU854" s="14"/>
      <c r="VTV854" s="14"/>
      <c r="VTW854" s="14"/>
      <c r="VTX854" s="14"/>
      <c r="VTY854" s="14"/>
      <c r="VTZ854" s="14"/>
      <c r="VUA854" s="14"/>
      <c r="VUB854" s="14"/>
      <c r="VUC854" s="14"/>
      <c r="VUD854" s="14"/>
      <c r="VUE854" s="14"/>
      <c r="VUF854" s="14"/>
      <c r="VUG854" s="14"/>
      <c r="VUH854" s="14"/>
      <c r="VUI854" s="14"/>
      <c r="VUJ854" s="14"/>
      <c r="VUK854" s="14"/>
      <c r="VUL854" s="14"/>
      <c r="VUM854" s="14"/>
      <c r="VUN854" s="14"/>
      <c r="VUO854" s="14"/>
      <c r="VUP854" s="14"/>
      <c r="VUQ854" s="14"/>
      <c r="VUR854" s="14"/>
      <c r="VUS854" s="14"/>
      <c r="VUT854" s="14"/>
      <c r="VUU854" s="14"/>
      <c r="VUV854" s="14"/>
      <c r="VUW854" s="14"/>
      <c r="VUX854" s="14"/>
      <c r="VUY854" s="14"/>
      <c r="VUZ854" s="14"/>
      <c r="VVA854" s="14"/>
      <c r="VVB854" s="14"/>
      <c r="VVC854" s="14"/>
      <c r="VVD854" s="14"/>
      <c r="VVE854" s="14"/>
      <c r="VVF854" s="14"/>
      <c r="VVG854" s="14"/>
      <c r="VVH854" s="14"/>
      <c r="VVI854" s="14"/>
      <c r="VVJ854" s="14"/>
      <c r="VVK854" s="14"/>
      <c r="VVL854" s="14"/>
      <c r="VVM854" s="14"/>
      <c r="VVN854" s="14"/>
      <c r="VVO854" s="14"/>
      <c r="VVP854" s="14"/>
      <c r="VVQ854" s="14"/>
      <c r="VVR854" s="14"/>
      <c r="VVS854" s="14"/>
      <c r="VVT854" s="14"/>
      <c r="VVU854" s="14"/>
      <c r="VVV854" s="14"/>
      <c r="VVW854" s="14"/>
      <c r="VVX854" s="14"/>
      <c r="VVY854" s="14"/>
      <c r="VVZ854" s="14"/>
      <c r="VWA854" s="14"/>
      <c r="VWB854" s="14"/>
      <c r="VWC854" s="14"/>
      <c r="VWD854" s="14"/>
      <c r="VWE854" s="14"/>
      <c r="VWF854" s="14"/>
      <c r="VWG854" s="14"/>
      <c r="VWH854" s="14"/>
      <c r="VWI854" s="14"/>
      <c r="VWJ854" s="14"/>
      <c r="VWK854" s="14"/>
      <c r="VWL854" s="14"/>
      <c r="VWM854" s="14"/>
      <c r="VWN854" s="14"/>
      <c r="VWO854" s="14"/>
      <c r="VWP854" s="14"/>
      <c r="VWQ854" s="14"/>
      <c r="VWR854" s="14"/>
      <c r="VWS854" s="14"/>
      <c r="VWT854" s="14"/>
      <c r="VWU854" s="14"/>
      <c r="VWV854" s="14"/>
      <c r="VWW854" s="14"/>
      <c r="VWX854" s="14"/>
      <c r="VWY854" s="14"/>
      <c r="VWZ854" s="14"/>
      <c r="VXA854" s="14"/>
      <c r="VXB854" s="14"/>
      <c r="VXC854" s="14"/>
      <c r="VXD854" s="14"/>
      <c r="VXE854" s="14"/>
      <c r="VXF854" s="14"/>
      <c r="VXG854" s="14"/>
      <c r="VXH854" s="14"/>
      <c r="VXI854" s="14"/>
      <c r="VXJ854" s="14"/>
      <c r="VXK854" s="14"/>
      <c r="VXL854" s="14"/>
      <c r="VXM854" s="14"/>
      <c r="VXN854" s="14"/>
      <c r="VXO854" s="14"/>
      <c r="VXP854" s="14"/>
      <c r="VXQ854" s="14"/>
      <c r="VXR854" s="14"/>
      <c r="VXS854" s="14"/>
      <c r="VXT854" s="14"/>
      <c r="VXU854" s="14"/>
      <c r="VXV854" s="14"/>
      <c r="VXW854" s="14"/>
      <c r="VXX854" s="14"/>
      <c r="VXY854" s="14"/>
      <c r="VXZ854" s="14"/>
      <c r="VYA854" s="14"/>
      <c r="VYB854" s="14"/>
      <c r="VYC854" s="14"/>
      <c r="VYD854" s="14"/>
      <c r="VYE854" s="14"/>
      <c r="VYF854" s="14"/>
      <c r="VYG854" s="14"/>
      <c r="VYH854" s="14"/>
      <c r="VYI854" s="14"/>
      <c r="VYJ854" s="14"/>
      <c r="VYK854" s="14"/>
      <c r="VYL854" s="14"/>
      <c r="VYM854" s="14"/>
      <c r="VYN854" s="14"/>
      <c r="VYO854" s="14"/>
      <c r="VYP854" s="14"/>
      <c r="VYQ854" s="14"/>
      <c r="VYR854" s="14"/>
      <c r="VYS854" s="14"/>
      <c r="VYT854" s="14"/>
      <c r="VYU854" s="14"/>
      <c r="VYV854" s="14"/>
      <c r="VYW854" s="14"/>
      <c r="VYX854" s="14"/>
      <c r="VYY854" s="14"/>
      <c r="VYZ854" s="14"/>
      <c r="VZA854" s="14"/>
      <c r="VZB854" s="14"/>
      <c r="VZC854" s="14"/>
      <c r="VZD854" s="14"/>
      <c r="VZE854" s="14"/>
      <c r="VZF854" s="14"/>
      <c r="VZG854" s="14"/>
      <c r="VZH854" s="14"/>
      <c r="VZI854" s="14"/>
      <c r="VZJ854" s="14"/>
      <c r="VZK854" s="14"/>
      <c r="VZL854" s="14"/>
      <c r="VZM854" s="14"/>
      <c r="VZN854" s="14"/>
      <c r="VZO854" s="14"/>
      <c r="VZP854" s="14"/>
      <c r="VZQ854" s="14"/>
      <c r="VZR854" s="14"/>
      <c r="VZS854" s="14"/>
      <c r="VZT854" s="14"/>
      <c r="VZU854" s="14"/>
      <c r="VZV854" s="14"/>
      <c r="VZW854" s="14"/>
      <c r="VZX854" s="14"/>
      <c r="VZY854" s="14"/>
      <c r="VZZ854" s="14"/>
      <c r="WAA854" s="14"/>
      <c r="WAB854" s="14"/>
      <c r="WAC854" s="14"/>
      <c r="WAD854" s="14"/>
      <c r="WAE854" s="14"/>
      <c r="WAF854" s="14"/>
      <c r="WAG854" s="14"/>
      <c r="WAH854" s="14"/>
      <c r="WAI854" s="14"/>
      <c r="WAJ854" s="14"/>
      <c r="WAK854" s="14"/>
      <c r="WAL854" s="14"/>
      <c r="WAM854" s="14"/>
      <c r="WAN854" s="14"/>
      <c r="WAO854" s="14"/>
      <c r="WAP854" s="14"/>
      <c r="WAQ854" s="14"/>
      <c r="WAR854" s="14"/>
      <c r="WAS854" s="14"/>
      <c r="WAT854" s="14"/>
      <c r="WAU854" s="14"/>
      <c r="WAV854" s="14"/>
      <c r="WAW854" s="14"/>
      <c r="WAX854" s="14"/>
      <c r="WAY854" s="14"/>
      <c r="WAZ854" s="14"/>
      <c r="WBA854" s="14"/>
      <c r="WBB854" s="14"/>
      <c r="WBC854" s="14"/>
      <c r="WBD854" s="14"/>
      <c r="WBE854" s="14"/>
      <c r="WBF854" s="14"/>
      <c r="WBG854" s="14"/>
      <c r="WBH854" s="14"/>
      <c r="WBI854" s="14"/>
      <c r="WBJ854" s="14"/>
      <c r="WBK854" s="14"/>
      <c r="WBL854" s="14"/>
      <c r="WBM854" s="14"/>
      <c r="WBN854" s="14"/>
      <c r="WBO854" s="14"/>
      <c r="WBP854" s="14"/>
      <c r="WBQ854" s="14"/>
      <c r="WBR854" s="14"/>
      <c r="WBS854" s="14"/>
      <c r="WBT854" s="14"/>
      <c r="WBU854" s="14"/>
      <c r="WBV854" s="14"/>
      <c r="WBW854" s="14"/>
      <c r="WBX854" s="14"/>
      <c r="WBY854" s="14"/>
      <c r="WBZ854" s="14"/>
      <c r="WCA854" s="14"/>
      <c r="WCB854" s="14"/>
      <c r="WCC854" s="14"/>
      <c r="WCD854" s="14"/>
      <c r="WCE854" s="14"/>
      <c r="WCF854" s="14"/>
      <c r="WCG854" s="14"/>
      <c r="WCH854" s="14"/>
      <c r="WCI854" s="14"/>
      <c r="WCJ854" s="14"/>
      <c r="WCK854" s="14"/>
      <c r="WCL854" s="14"/>
      <c r="WCM854" s="14"/>
      <c r="WCN854" s="14"/>
      <c r="WCO854" s="14"/>
      <c r="WCP854" s="14"/>
      <c r="WCQ854" s="14"/>
      <c r="WCR854" s="14"/>
      <c r="WCS854" s="14"/>
      <c r="WCT854" s="14"/>
      <c r="WCU854" s="14"/>
      <c r="WCV854" s="14"/>
      <c r="WCW854" s="14"/>
      <c r="WCX854" s="14"/>
      <c r="WCY854" s="14"/>
      <c r="WCZ854" s="14"/>
      <c r="WDA854" s="14"/>
      <c r="WDB854" s="14"/>
      <c r="WDC854" s="14"/>
      <c r="WDD854" s="14"/>
      <c r="WDE854" s="14"/>
      <c r="WDF854" s="14"/>
      <c r="WDG854" s="14"/>
      <c r="WDH854" s="14"/>
      <c r="WDI854" s="14"/>
      <c r="WDJ854" s="14"/>
      <c r="WDK854" s="14"/>
      <c r="WDL854" s="14"/>
      <c r="WDM854" s="14"/>
      <c r="WDN854" s="14"/>
      <c r="WDO854" s="14"/>
      <c r="WDP854" s="14"/>
      <c r="WDQ854" s="14"/>
      <c r="WDR854" s="14"/>
      <c r="WDS854" s="14"/>
      <c r="WDT854" s="14"/>
      <c r="WDU854" s="14"/>
      <c r="WDV854" s="14"/>
      <c r="WDW854" s="14"/>
      <c r="WDX854" s="14"/>
      <c r="WDY854" s="14"/>
      <c r="WDZ854" s="14"/>
      <c r="WEA854" s="14"/>
      <c r="WEB854" s="14"/>
      <c r="WEC854" s="14"/>
      <c r="WED854" s="14"/>
      <c r="WEE854" s="14"/>
      <c r="WEF854" s="14"/>
      <c r="WEG854" s="14"/>
      <c r="WEH854" s="14"/>
      <c r="WEI854" s="14"/>
      <c r="WEJ854" s="14"/>
      <c r="WEK854" s="14"/>
      <c r="WEL854" s="14"/>
      <c r="WEM854" s="14"/>
      <c r="WEN854" s="14"/>
      <c r="WEO854" s="14"/>
      <c r="WEP854" s="14"/>
      <c r="WEQ854" s="14"/>
      <c r="WER854" s="14"/>
      <c r="WES854" s="14"/>
      <c r="WET854" s="14"/>
      <c r="WEU854" s="14"/>
      <c r="WEV854" s="14"/>
      <c r="WEW854" s="14"/>
      <c r="WEX854" s="14"/>
      <c r="WEY854" s="14"/>
      <c r="WEZ854" s="14"/>
      <c r="WFA854" s="14"/>
      <c r="WFB854" s="14"/>
      <c r="WFC854" s="14"/>
      <c r="WFD854" s="14"/>
      <c r="WFE854" s="14"/>
      <c r="WFF854" s="14"/>
      <c r="WFG854" s="14"/>
      <c r="WFH854" s="14"/>
      <c r="WFI854" s="14"/>
      <c r="WFJ854" s="14"/>
      <c r="WFK854" s="14"/>
      <c r="WFL854" s="14"/>
      <c r="WFM854" s="14"/>
      <c r="WFN854" s="14"/>
      <c r="WFO854" s="14"/>
      <c r="WFP854" s="14"/>
      <c r="WFQ854" s="14"/>
      <c r="WFR854" s="14"/>
      <c r="WFS854" s="14"/>
      <c r="WFT854" s="14"/>
      <c r="WFU854" s="14"/>
      <c r="WFV854" s="14"/>
      <c r="WFW854" s="14"/>
      <c r="WFX854" s="14"/>
      <c r="WFY854" s="14"/>
      <c r="WFZ854" s="14"/>
      <c r="WGA854" s="14"/>
      <c r="WGB854" s="14"/>
      <c r="WGC854" s="14"/>
      <c r="WGD854" s="14"/>
      <c r="WGE854" s="14"/>
      <c r="WGF854" s="14"/>
      <c r="WGG854" s="14"/>
      <c r="WGH854" s="14"/>
      <c r="WGI854" s="14"/>
      <c r="WGJ854" s="14"/>
      <c r="WGK854" s="14"/>
      <c r="WGL854" s="14"/>
      <c r="WGM854" s="14"/>
      <c r="WGN854" s="14"/>
      <c r="WGO854" s="14"/>
      <c r="WGP854" s="14"/>
      <c r="WGQ854" s="14"/>
      <c r="WGR854" s="14"/>
      <c r="WGS854" s="14"/>
      <c r="WGT854" s="14"/>
      <c r="WGU854" s="14"/>
      <c r="WGV854" s="14"/>
      <c r="WGW854" s="14"/>
      <c r="WGX854" s="14"/>
      <c r="WGY854" s="14"/>
      <c r="WGZ854" s="14"/>
      <c r="WHA854" s="14"/>
      <c r="WHB854" s="14"/>
      <c r="WHC854" s="14"/>
      <c r="WHD854" s="14"/>
      <c r="WHE854" s="14"/>
      <c r="WHF854" s="14"/>
      <c r="WHG854" s="14"/>
      <c r="WHH854" s="14"/>
      <c r="WHI854" s="14"/>
      <c r="WHJ854" s="14"/>
      <c r="WHK854" s="14"/>
      <c r="WHL854" s="14"/>
      <c r="WHM854" s="14"/>
      <c r="WHN854" s="14"/>
      <c r="WHO854" s="14"/>
      <c r="WHP854" s="14"/>
      <c r="WHQ854" s="14"/>
      <c r="WHR854" s="14"/>
      <c r="WHS854" s="14"/>
      <c r="WHT854" s="14"/>
      <c r="WHU854" s="14"/>
      <c r="WHV854" s="14"/>
      <c r="WHW854" s="14"/>
      <c r="WHX854" s="14"/>
      <c r="WHY854" s="14"/>
      <c r="WHZ854" s="14"/>
      <c r="WIA854" s="14"/>
      <c r="WIB854" s="14"/>
      <c r="WIC854" s="14"/>
      <c r="WID854" s="14"/>
      <c r="WIE854" s="14"/>
      <c r="WIF854" s="14"/>
      <c r="WIG854" s="14"/>
      <c r="WIH854" s="14"/>
      <c r="WII854" s="14"/>
      <c r="WIJ854" s="14"/>
      <c r="WIK854" s="14"/>
      <c r="WIL854" s="14"/>
      <c r="WIM854" s="14"/>
      <c r="WIN854" s="14"/>
      <c r="WIO854" s="14"/>
      <c r="WIP854" s="14"/>
      <c r="WIQ854" s="14"/>
      <c r="WIR854" s="14"/>
      <c r="WIS854" s="14"/>
      <c r="WIT854" s="14"/>
      <c r="WIU854" s="14"/>
      <c r="WIV854" s="14"/>
      <c r="WIW854" s="14"/>
      <c r="WIX854" s="14"/>
      <c r="WIY854" s="14"/>
      <c r="WIZ854" s="14"/>
      <c r="WJA854" s="14"/>
      <c r="WJB854" s="14"/>
      <c r="WJC854" s="14"/>
      <c r="WJD854" s="14"/>
      <c r="WJE854" s="14"/>
      <c r="WJF854" s="14"/>
      <c r="WJG854" s="14"/>
      <c r="WJH854" s="14"/>
      <c r="WJI854" s="14"/>
      <c r="WJJ854" s="14"/>
      <c r="WJK854" s="14"/>
      <c r="WJL854" s="14"/>
      <c r="WJM854" s="14"/>
      <c r="WJN854" s="14"/>
      <c r="WJO854" s="14"/>
      <c r="WJP854" s="14"/>
      <c r="WJQ854" s="14"/>
      <c r="WJR854" s="14"/>
      <c r="WJS854" s="14"/>
      <c r="WJT854" s="14"/>
      <c r="WJU854" s="14"/>
      <c r="WJV854" s="14"/>
      <c r="WJW854" s="14"/>
      <c r="WJX854" s="14"/>
      <c r="WJY854" s="14"/>
      <c r="WJZ854" s="14"/>
      <c r="WKA854" s="14"/>
      <c r="WKB854" s="14"/>
      <c r="WKC854" s="14"/>
      <c r="WKD854" s="14"/>
      <c r="WKE854" s="14"/>
      <c r="WKF854" s="14"/>
      <c r="WKG854" s="14"/>
      <c r="WKH854" s="14"/>
      <c r="WKI854" s="14"/>
      <c r="WKJ854" s="14"/>
      <c r="WKK854" s="14"/>
      <c r="WKL854" s="14"/>
      <c r="WKM854" s="14"/>
      <c r="WKN854" s="14"/>
      <c r="WKO854" s="14"/>
      <c r="WKP854" s="14"/>
      <c r="WKQ854" s="14"/>
      <c r="WKR854" s="14"/>
      <c r="WKS854" s="14"/>
      <c r="WKT854" s="14"/>
      <c r="WKU854" s="14"/>
      <c r="WKV854" s="14"/>
      <c r="WKW854" s="14"/>
      <c r="WKX854" s="14"/>
      <c r="WKY854" s="14"/>
      <c r="WKZ854" s="14"/>
      <c r="WLA854" s="14"/>
      <c r="WLB854" s="14"/>
      <c r="WLC854" s="14"/>
      <c r="WLD854" s="14"/>
      <c r="WLE854" s="14"/>
      <c r="WLF854" s="14"/>
      <c r="WLG854" s="14"/>
      <c r="WLH854" s="14"/>
      <c r="WLI854" s="14"/>
      <c r="WLJ854" s="14"/>
      <c r="WLK854" s="14"/>
      <c r="WLL854" s="14"/>
      <c r="WLM854" s="14"/>
      <c r="WLN854" s="14"/>
      <c r="WLO854" s="14"/>
      <c r="WLP854" s="14"/>
      <c r="WLQ854" s="14"/>
      <c r="WLR854" s="14"/>
      <c r="WLS854" s="14"/>
      <c r="WLT854" s="14"/>
      <c r="WLU854" s="14"/>
      <c r="WLV854" s="14"/>
      <c r="WLW854" s="14"/>
      <c r="WLX854" s="14"/>
      <c r="WLY854" s="14"/>
      <c r="WLZ854" s="14"/>
      <c r="WMA854" s="14"/>
      <c r="WMB854" s="14"/>
      <c r="WMC854" s="14"/>
      <c r="WMD854" s="14"/>
      <c r="WME854" s="14"/>
      <c r="WMF854" s="14"/>
      <c r="WMG854" s="14"/>
      <c r="WMH854" s="14"/>
      <c r="WMI854" s="14"/>
      <c r="WMJ854" s="14"/>
      <c r="WMK854" s="14"/>
      <c r="WML854" s="14"/>
      <c r="WMM854" s="14"/>
      <c r="WMN854" s="14"/>
      <c r="WMO854" s="14"/>
      <c r="WMP854" s="14"/>
      <c r="WMQ854" s="14"/>
      <c r="WMR854" s="14"/>
      <c r="WMS854" s="14"/>
      <c r="WMT854" s="14"/>
      <c r="WMU854" s="14"/>
      <c r="WMV854" s="14"/>
      <c r="WMW854" s="14"/>
      <c r="WMX854" s="14"/>
      <c r="WMY854" s="14"/>
      <c r="WMZ854" s="14"/>
      <c r="WNA854" s="14"/>
      <c r="WNB854" s="14"/>
      <c r="WNC854" s="14"/>
      <c r="WND854" s="14"/>
      <c r="WNE854" s="14"/>
      <c r="WNF854" s="14"/>
      <c r="WNG854" s="14"/>
      <c r="WNH854" s="14"/>
      <c r="WNI854" s="14"/>
      <c r="WNJ854" s="14"/>
      <c r="WNK854" s="14"/>
      <c r="WNL854" s="14"/>
      <c r="WNM854" s="14"/>
      <c r="WNN854" s="14"/>
      <c r="WNO854" s="14"/>
      <c r="WNP854" s="14"/>
      <c r="WNQ854" s="14"/>
      <c r="WNR854" s="14"/>
      <c r="WNS854" s="14"/>
      <c r="WNT854" s="14"/>
      <c r="WNU854" s="14"/>
      <c r="WNV854" s="14"/>
      <c r="WNW854" s="14"/>
      <c r="WNX854" s="14"/>
      <c r="WNY854" s="14"/>
      <c r="WNZ854" s="14"/>
      <c r="WOA854" s="14"/>
      <c r="WOB854" s="14"/>
      <c r="WOC854" s="14"/>
      <c r="WOD854" s="14"/>
      <c r="WOE854" s="14"/>
      <c r="WOF854" s="14"/>
      <c r="WOG854" s="14"/>
      <c r="WOH854" s="14"/>
      <c r="WOI854" s="14"/>
      <c r="WOJ854" s="14"/>
      <c r="WOK854" s="14"/>
      <c r="WOL854" s="14"/>
      <c r="WOM854" s="14"/>
      <c r="WON854" s="14"/>
      <c r="WOO854" s="14"/>
      <c r="WOP854" s="14"/>
      <c r="WOQ854" s="14"/>
      <c r="WOR854" s="14"/>
      <c r="WOS854" s="14"/>
      <c r="WOT854" s="14"/>
      <c r="WOU854" s="14"/>
      <c r="WOV854" s="14"/>
      <c r="WOW854" s="14"/>
      <c r="WOX854" s="14"/>
      <c r="WOY854" s="14"/>
      <c r="WOZ854" s="14"/>
      <c r="WPA854" s="14"/>
      <c r="WPB854" s="14"/>
      <c r="WPC854" s="14"/>
      <c r="WPD854" s="14"/>
      <c r="WPE854" s="14"/>
      <c r="WPF854" s="14"/>
      <c r="WPG854" s="14"/>
      <c r="WPH854" s="14"/>
      <c r="WPI854" s="14"/>
      <c r="WPJ854" s="14"/>
      <c r="WPK854" s="14"/>
      <c r="WPL854" s="14"/>
      <c r="WPM854" s="14"/>
      <c r="WPN854" s="14"/>
      <c r="WPO854" s="14"/>
      <c r="WPP854" s="14"/>
      <c r="WPQ854" s="14"/>
      <c r="WPR854" s="14"/>
      <c r="WPS854" s="14"/>
      <c r="WPT854" s="14"/>
      <c r="WPU854" s="14"/>
      <c r="WPV854" s="14"/>
      <c r="WPW854" s="14"/>
      <c r="WPX854" s="14"/>
      <c r="WPY854" s="14"/>
      <c r="WPZ854" s="14"/>
      <c r="WQA854" s="14"/>
      <c r="WQB854" s="14"/>
      <c r="WQC854" s="14"/>
      <c r="WQD854" s="14"/>
      <c r="WQE854" s="14"/>
      <c r="WQF854" s="14"/>
      <c r="WQG854" s="14"/>
      <c r="WQH854" s="14"/>
      <c r="WQI854" s="14"/>
      <c r="WQJ854" s="14"/>
      <c r="WQK854" s="14"/>
      <c r="WQL854" s="14"/>
      <c r="WQM854" s="14"/>
      <c r="WQN854" s="14"/>
      <c r="WQO854" s="14"/>
      <c r="WQP854" s="14"/>
      <c r="WQQ854" s="14"/>
      <c r="WQR854" s="14"/>
      <c r="WQS854" s="14"/>
      <c r="WQT854" s="14"/>
      <c r="WQU854" s="14"/>
      <c r="WQV854" s="14"/>
      <c r="WQW854" s="14"/>
      <c r="WQX854" s="14"/>
      <c r="WQY854" s="14"/>
      <c r="WQZ854" s="14"/>
      <c r="WRA854" s="14"/>
      <c r="WRB854" s="14"/>
      <c r="WRC854" s="14"/>
      <c r="WRD854" s="14"/>
      <c r="WRE854" s="14"/>
      <c r="WRF854" s="14"/>
      <c r="WRG854" s="14"/>
      <c r="WRH854" s="14"/>
      <c r="WRI854" s="14"/>
      <c r="WRJ854" s="14"/>
      <c r="WRK854" s="14"/>
      <c r="WRL854" s="14"/>
      <c r="WRM854" s="14"/>
      <c r="WRN854" s="14"/>
      <c r="WRO854" s="14"/>
      <c r="WRP854" s="14"/>
      <c r="WRQ854" s="14"/>
      <c r="WRR854" s="14"/>
      <c r="WRS854" s="14"/>
      <c r="WRT854" s="14"/>
      <c r="WRU854" s="14"/>
      <c r="WRV854" s="14"/>
      <c r="WRW854" s="14"/>
      <c r="WRX854" s="14"/>
      <c r="WRY854" s="14"/>
      <c r="WRZ854" s="14"/>
      <c r="WSA854" s="14"/>
      <c r="WSB854" s="14"/>
      <c r="WSC854" s="14"/>
      <c r="WSD854" s="14"/>
      <c r="WSE854" s="14"/>
      <c r="WSF854" s="14"/>
      <c r="WSG854" s="14"/>
      <c r="WSH854" s="14"/>
      <c r="WSI854" s="14"/>
      <c r="WSJ854" s="14"/>
      <c r="WSK854" s="14"/>
      <c r="WSL854" s="14"/>
      <c r="WSM854" s="14"/>
      <c r="WSN854" s="14"/>
      <c r="WSO854" s="14"/>
      <c r="WSP854" s="14"/>
      <c r="WSQ854" s="14"/>
      <c r="WSR854" s="14"/>
      <c r="WSS854" s="14"/>
      <c r="WST854" s="14"/>
      <c r="WSU854" s="14"/>
      <c r="WSV854" s="14"/>
      <c r="WSW854" s="14"/>
      <c r="WSX854" s="14"/>
      <c r="WSY854" s="14"/>
      <c r="WSZ854" s="14"/>
      <c r="WTA854" s="14"/>
      <c r="WTB854" s="14"/>
      <c r="WTC854" s="14"/>
      <c r="WTD854" s="14"/>
      <c r="WTE854" s="14"/>
      <c r="WTF854" s="14"/>
      <c r="WTG854" s="14"/>
      <c r="WTH854" s="14"/>
      <c r="WTI854" s="14"/>
      <c r="WTJ854" s="14"/>
      <c r="WTK854" s="14"/>
      <c r="WTL854" s="14"/>
      <c r="WTM854" s="14"/>
      <c r="WTN854" s="14"/>
      <c r="WTO854" s="14"/>
      <c r="WTP854" s="14"/>
      <c r="WTQ854" s="14"/>
      <c r="WTR854" s="14"/>
      <c r="WTS854" s="14"/>
      <c r="WTT854" s="14"/>
      <c r="WTU854" s="14"/>
      <c r="WTV854" s="14"/>
      <c r="WTW854" s="14"/>
      <c r="WTX854" s="14"/>
      <c r="WTY854" s="14"/>
      <c r="WTZ854" s="14"/>
      <c r="WUA854" s="14"/>
      <c r="WUB854" s="14"/>
      <c r="WUC854" s="14"/>
      <c r="WUD854" s="14"/>
      <c r="WUE854" s="14"/>
      <c r="WUF854" s="14"/>
      <c r="WUG854" s="14"/>
      <c r="WUH854" s="14"/>
      <c r="WUI854" s="14"/>
      <c r="WUJ854" s="14"/>
      <c r="WUK854" s="14"/>
      <c r="WUL854" s="14"/>
      <c r="WUM854" s="14"/>
      <c r="WUN854" s="14"/>
      <c r="WUO854" s="14"/>
      <c r="WUP854" s="14"/>
      <c r="WUQ854" s="14"/>
      <c r="WUR854" s="14"/>
      <c r="WUS854" s="14"/>
      <c r="WUT854" s="14"/>
      <c r="WUU854" s="14"/>
      <c r="WUV854" s="14"/>
      <c r="WUW854" s="14"/>
      <c r="WUX854" s="14"/>
      <c r="WUY854" s="14"/>
      <c r="WUZ854" s="14"/>
      <c r="WVA854" s="14"/>
      <c r="WVB854" s="14"/>
      <c r="WVC854" s="14"/>
      <c r="WVD854" s="14"/>
      <c r="WVE854" s="14"/>
      <c r="WVF854" s="14"/>
      <c r="WVG854" s="14"/>
      <c r="WVH854" s="14"/>
      <c r="WVI854" s="14"/>
      <c r="WVJ854" s="14"/>
      <c r="WVK854" s="14"/>
      <c r="WVL854" s="14"/>
      <c r="WVM854" s="14"/>
      <c r="WVN854" s="14"/>
      <c r="WVO854" s="14"/>
      <c r="WVP854" s="14"/>
      <c r="WVQ854" s="14"/>
      <c r="WVR854" s="14"/>
      <c r="WVS854" s="14"/>
      <c r="WVT854" s="14"/>
      <c r="WVU854" s="14"/>
      <c r="WVV854" s="14"/>
      <c r="WVW854" s="14"/>
      <c r="WVX854" s="14"/>
      <c r="WVY854" s="14"/>
      <c r="WVZ854" s="14"/>
      <c r="WWA854" s="14"/>
      <c r="WWB854" s="14"/>
      <c r="WWC854" s="14"/>
      <c r="WWD854" s="14"/>
      <c r="WWE854" s="14"/>
      <c r="WWF854" s="14"/>
      <c r="WWG854" s="14"/>
      <c r="WWH854" s="14"/>
      <c r="WWI854" s="14"/>
      <c r="WWJ854" s="14"/>
      <c r="WWK854" s="14"/>
      <c r="WWL854" s="14"/>
      <c r="WWM854" s="14"/>
      <c r="WWN854" s="14"/>
      <c r="WWO854" s="14"/>
      <c r="WWP854" s="14"/>
      <c r="WWQ854" s="14"/>
      <c r="WWR854" s="14"/>
      <c r="WWS854" s="14"/>
      <c r="WWT854" s="14"/>
      <c r="WWU854" s="14"/>
      <c r="WWV854" s="14"/>
      <c r="WWW854" s="14"/>
      <c r="WWX854" s="14"/>
      <c r="WWY854" s="14"/>
      <c r="WWZ854" s="14"/>
      <c r="WXA854" s="14"/>
      <c r="WXB854" s="14"/>
      <c r="WXC854" s="14"/>
      <c r="WXD854" s="14"/>
      <c r="WXE854" s="14"/>
      <c r="WXF854" s="14"/>
      <c r="WXG854" s="14"/>
      <c r="WXH854" s="14"/>
      <c r="WXI854" s="14"/>
      <c r="WXJ854" s="14"/>
      <c r="WXK854" s="14"/>
      <c r="WXL854" s="14"/>
      <c r="WXM854" s="14"/>
      <c r="WXN854" s="14"/>
      <c r="WXO854" s="14"/>
      <c r="WXP854" s="14"/>
      <c r="WXQ854" s="14"/>
      <c r="WXR854" s="14"/>
      <c r="WXS854" s="14"/>
      <c r="WXT854" s="14"/>
      <c r="WXU854" s="14"/>
      <c r="WXV854" s="14"/>
      <c r="WXW854" s="14"/>
      <c r="WXX854" s="14"/>
      <c r="WXY854" s="14"/>
      <c r="WXZ854" s="14"/>
      <c r="WYA854" s="14"/>
      <c r="WYB854" s="14"/>
      <c r="WYC854" s="14"/>
      <c r="WYD854" s="14"/>
      <c r="WYE854" s="14"/>
      <c r="WYF854" s="14"/>
      <c r="WYG854" s="14"/>
      <c r="WYH854" s="14"/>
      <c r="WYI854" s="14"/>
      <c r="WYJ854" s="14"/>
      <c r="WYK854" s="14"/>
      <c r="WYL854" s="14"/>
      <c r="WYM854" s="14"/>
      <c r="WYN854" s="14"/>
      <c r="WYO854" s="14"/>
      <c r="WYP854" s="14"/>
      <c r="WYQ854" s="14"/>
      <c r="WYR854" s="14"/>
      <c r="WYS854" s="14"/>
      <c r="WYT854" s="14"/>
      <c r="WYU854" s="14"/>
      <c r="WYV854" s="14"/>
      <c r="WYW854" s="14"/>
      <c r="WYX854" s="14"/>
      <c r="WYY854" s="14"/>
      <c r="WYZ854" s="14"/>
      <c r="WZA854" s="14"/>
      <c r="WZB854" s="14"/>
      <c r="WZC854" s="14"/>
      <c r="WZD854" s="14"/>
      <c r="WZE854" s="14"/>
      <c r="WZF854" s="14"/>
      <c r="WZG854" s="14"/>
      <c r="WZH854" s="14"/>
      <c r="WZI854" s="14"/>
      <c r="WZJ854" s="14"/>
      <c r="WZK854" s="14"/>
      <c r="WZL854" s="14"/>
      <c r="WZM854" s="14"/>
      <c r="WZN854" s="14"/>
      <c r="WZO854" s="14"/>
      <c r="WZP854" s="14"/>
      <c r="WZQ854" s="14"/>
      <c r="WZR854" s="14"/>
      <c r="WZS854" s="14"/>
      <c r="WZT854" s="14"/>
      <c r="WZU854" s="14"/>
      <c r="WZV854" s="14"/>
      <c r="WZW854" s="14"/>
      <c r="WZX854" s="14"/>
      <c r="WZY854" s="14"/>
      <c r="WZZ854" s="14"/>
      <c r="XAA854" s="14"/>
      <c r="XAB854" s="14"/>
      <c r="XAC854" s="14"/>
      <c r="XAD854" s="14"/>
      <c r="XAE854" s="14"/>
      <c r="XAF854" s="14"/>
      <c r="XAG854" s="14"/>
      <c r="XAH854" s="14"/>
      <c r="XAI854" s="14"/>
      <c r="XAJ854" s="14"/>
      <c r="XAK854" s="14"/>
      <c r="XAL854" s="14"/>
      <c r="XAM854" s="14"/>
      <c r="XAN854" s="14"/>
      <c r="XAO854" s="14"/>
      <c r="XAP854" s="14"/>
      <c r="XAQ854" s="14"/>
      <c r="XAR854" s="14"/>
      <c r="XAS854" s="14"/>
      <c r="XAT854" s="14"/>
      <c r="XAU854" s="14"/>
      <c r="XAV854" s="14"/>
      <c r="XAW854" s="14"/>
      <c r="XAX854" s="14"/>
      <c r="XAY854" s="14"/>
      <c r="XAZ854" s="14"/>
      <c r="XBA854" s="14"/>
      <c r="XBB854" s="14"/>
      <c r="XBC854" s="14"/>
      <c r="XBD854" s="14"/>
      <c r="XBE854" s="14"/>
      <c r="XBF854" s="14"/>
      <c r="XBG854" s="14"/>
      <c r="XBH854" s="14"/>
      <c r="XBI854" s="14"/>
      <c r="XBJ854" s="14"/>
      <c r="XBK854" s="14"/>
      <c r="XBL854" s="14"/>
      <c r="XBM854" s="14"/>
      <c r="XBN854" s="14"/>
      <c r="XBO854" s="14"/>
      <c r="XBP854" s="14"/>
      <c r="XBQ854" s="14"/>
      <c r="XBR854" s="14"/>
      <c r="XBS854" s="14"/>
      <c r="XBT854" s="14"/>
      <c r="XBU854" s="14"/>
      <c r="XBV854" s="14"/>
      <c r="XBW854" s="14"/>
      <c r="XBX854" s="14"/>
      <c r="XBY854" s="14"/>
      <c r="XBZ854" s="14"/>
      <c r="XCA854" s="14"/>
      <c r="XCB854" s="14"/>
      <c r="XCC854" s="14"/>
      <c r="XCD854" s="14"/>
      <c r="XCE854" s="14"/>
      <c r="XCF854" s="14"/>
      <c r="XCG854" s="14"/>
      <c r="XCH854" s="14"/>
      <c r="XCI854" s="14"/>
      <c r="XCJ854" s="14"/>
      <c r="XCK854" s="14"/>
      <c r="XCL854" s="14"/>
      <c r="XCM854" s="14"/>
      <c r="XCN854" s="14"/>
      <c r="XCO854" s="14"/>
      <c r="XCP854" s="14"/>
      <c r="XCQ854" s="14"/>
      <c r="XCR854" s="14"/>
      <c r="XCS854" s="14"/>
      <c r="XCT854" s="14"/>
      <c r="XCU854" s="14"/>
      <c r="XCV854" s="14"/>
      <c r="XCW854" s="14"/>
      <c r="XCX854" s="14"/>
      <c r="XCY854" s="14"/>
      <c r="XCZ854" s="14"/>
      <c r="XDA854" s="14"/>
      <c r="XDB854" s="14"/>
      <c r="XDC854" s="14"/>
      <c r="XDD854" s="14"/>
      <c r="XDE854" s="14"/>
      <c r="XDF854" s="14"/>
      <c r="XDG854" s="14"/>
      <c r="XDH854" s="14"/>
      <c r="XDI854" s="14"/>
      <c r="XDJ854" s="14"/>
      <c r="XDK854" s="14"/>
      <c r="XDL854" s="14"/>
      <c r="XDM854" s="14"/>
      <c r="XDN854" s="14"/>
      <c r="XDO854" s="14"/>
      <c r="XDP854" s="14"/>
      <c r="XDQ854" s="14"/>
      <c r="XDR854" s="14"/>
      <c r="XDS854" s="14"/>
      <c r="XDT854" s="14"/>
      <c r="XDU854" s="14"/>
      <c r="XDV854" s="14"/>
      <c r="XDW854" s="14"/>
      <c r="XDX854" s="14"/>
      <c r="XDY854" s="14"/>
      <c r="XDZ854" s="14"/>
      <c r="XEA854" s="14"/>
      <c r="XEB854" s="14"/>
      <c r="XEC854" s="14"/>
      <c r="XED854" s="14"/>
      <c r="XEE854" s="14"/>
      <c r="XEF854" s="14"/>
      <c r="XEG854" s="14"/>
      <c r="XEH854" s="14"/>
      <c r="XEI854" s="14"/>
      <c r="XEJ854" s="14"/>
      <c r="XEK854" s="14"/>
      <c r="XEL854" s="14"/>
      <c r="XEM854" s="14"/>
      <c r="XEN854" s="14"/>
      <c r="XEO854" s="14"/>
      <c r="XEP854" s="14"/>
      <c r="XEQ854" s="14"/>
      <c r="XER854" s="14"/>
      <c r="XES854" s="14"/>
      <c r="XET854" s="14"/>
      <c r="XEU854" s="14"/>
      <c r="XEV854" s="14"/>
      <c r="XEW854" s="14"/>
      <c r="XEX854" s="14"/>
      <c r="XEY854" s="14"/>
      <c r="XEZ854" s="14"/>
    </row>
    <row r="855" spans="1:16380" ht="22.5" customHeight="1" x14ac:dyDescent="0.25">
      <c r="A855" s="68" t="str">
        <f t="shared" si="214"/>
        <v>802.</v>
      </c>
      <c r="B855" s="25">
        <v>1639</v>
      </c>
      <c r="C855" s="36" t="s">
        <v>335</v>
      </c>
      <c r="D855" s="25">
        <v>1969</v>
      </c>
      <c r="E855" s="68" t="s">
        <v>2932</v>
      </c>
      <c r="F855" s="68" t="s">
        <v>2934</v>
      </c>
      <c r="G855" s="25">
        <v>5</v>
      </c>
      <c r="H855" s="25">
        <v>4</v>
      </c>
      <c r="I855" s="146">
        <v>3554.2</v>
      </c>
      <c r="J855" s="144">
        <v>3431.2</v>
      </c>
      <c r="K855" s="146">
        <v>3431.2</v>
      </c>
      <c r="L855" s="155">
        <v>138</v>
      </c>
      <c r="M855" s="154">
        <f t="shared" si="217"/>
        <v>7099800</v>
      </c>
      <c r="N855" s="154"/>
      <c r="O855" s="154"/>
      <c r="P855" s="154"/>
      <c r="Q855" s="144">
        <f t="shared" si="218"/>
        <v>7099800</v>
      </c>
      <c r="R855" s="146">
        <f>794898+1332008</f>
        <v>2126906</v>
      </c>
      <c r="S855" s="25"/>
      <c r="T855" s="146"/>
      <c r="U855" s="146">
        <v>1402</v>
      </c>
      <c r="V855" s="146">
        <f>U855*3547</f>
        <v>4972894</v>
      </c>
      <c r="W855" s="146"/>
      <c r="X855" s="146"/>
      <c r="Y855" s="146"/>
      <c r="Z855" s="146"/>
      <c r="AA855" s="146"/>
      <c r="AB855" s="146"/>
      <c r="AC855" s="146"/>
      <c r="AD855" s="146"/>
      <c r="AE855" s="146"/>
      <c r="AF855" s="146"/>
      <c r="AG855" s="324">
        <v>2025</v>
      </c>
      <c r="AH855" s="128"/>
      <c r="AI855" s="132"/>
      <c r="AJ855" s="132"/>
      <c r="AK855" s="141">
        <f t="shared" si="200"/>
        <v>802</v>
      </c>
      <c r="AL855" s="35" t="s">
        <v>153</v>
      </c>
      <c r="AM855" s="141" t="str">
        <f t="shared" si="201"/>
        <v>802.</v>
      </c>
      <c r="AN855" s="147"/>
      <c r="AO855" s="279"/>
      <c r="AP855" s="16"/>
      <c r="AQ855" s="14"/>
      <c r="AR855" s="14"/>
      <c r="AS855" s="14"/>
      <c r="AT855" s="14"/>
      <c r="AU855" s="14"/>
      <c r="AV855" s="14"/>
      <c r="AW855" s="14"/>
      <c r="AX855" s="14"/>
      <c r="AY855" s="14"/>
      <c r="AZ855" s="14"/>
      <c r="BA855" s="14"/>
      <c r="BB855" s="14"/>
      <c r="BC855" s="14"/>
      <c r="BD855" s="14"/>
      <c r="BE855" s="14"/>
      <c r="BF855" s="14"/>
      <c r="BG855" s="14"/>
      <c r="BH855" s="14"/>
      <c r="BI855" s="14"/>
      <c r="BJ855" s="14"/>
      <c r="BK855" s="14"/>
      <c r="BL855" s="14"/>
      <c r="BM855" s="14"/>
      <c r="BN855" s="14"/>
      <c r="BO855" s="14"/>
      <c r="BP855" s="14"/>
      <c r="BQ855" s="14"/>
      <c r="BR855" s="14"/>
      <c r="BS855" s="14"/>
      <c r="BT855" s="14"/>
      <c r="BU855" s="14"/>
      <c r="BV855" s="14"/>
      <c r="BW855" s="14"/>
      <c r="BX855" s="14"/>
      <c r="BY855" s="14"/>
      <c r="BZ855" s="14"/>
      <c r="CA855" s="14"/>
      <c r="CB855" s="14"/>
      <c r="CC855" s="14"/>
      <c r="CD855" s="14"/>
      <c r="CE855" s="14"/>
      <c r="CF855" s="14"/>
      <c r="CG855" s="14"/>
      <c r="CH855" s="14"/>
      <c r="CI855" s="14"/>
      <c r="CJ855" s="14"/>
      <c r="CK855" s="14"/>
      <c r="CL855" s="14"/>
      <c r="CM855" s="14"/>
      <c r="CN855" s="14"/>
      <c r="CO855" s="14"/>
      <c r="CP855" s="14"/>
      <c r="CQ855" s="14"/>
      <c r="CR855" s="14"/>
      <c r="CS855" s="14"/>
      <c r="CT855" s="14"/>
      <c r="CU855" s="14"/>
      <c r="CV855" s="14"/>
      <c r="CW855" s="14"/>
      <c r="CX855" s="14"/>
      <c r="CY855" s="14"/>
      <c r="CZ855" s="14"/>
      <c r="DA855" s="14"/>
      <c r="DB855" s="14"/>
      <c r="DC855" s="14"/>
      <c r="DD855" s="14"/>
      <c r="DE855" s="14"/>
      <c r="DF855" s="14"/>
      <c r="DG855" s="14"/>
      <c r="DH855" s="14"/>
      <c r="DI855" s="14"/>
      <c r="DJ855" s="14"/>
      <c r="DK855" s="14"/>
      <c r="DL855" s="14"/>
      <c r="DM855" s="14"/>
      <c r="DN855" s="14"/>
      <c r="DO855" s="14"/>
      <c r="DP855" s="14"/>
      <c r="DQ855" s="14"/>
      <c r="DR855" s="14"/>
      <c r="DS855" s="14"/>
      <c r="DT855" s="14"/>
      <c r="DU855" s="14"/>
      <c r="DV855" s="14"/>
      <c r="DW855" s="14"/>
      <c r="DX855" s="14"/>
      <c r="DY855" s="14"/>
      <c r="DZ855" s="14"/>
      <c r="EA855" s="14"/>
      <c r="EB855" s="14"/>
      <c r="EC855" s="14"/>
      <c r="ED855" s="14"/>
      <c r="EE855" s="14"/>
      <c r="EF855" s="14"/>
      <c r="EG855" s="14"/>
      <c r="EH855" s="14"/>
      <c r="EI855" s="14"/>
      <c r="EJ855" s="14"/>
      <c r="EK855" s="14"/>
      <c r="EL855" s="14"/>
      <c r="EM855" s="14"/>
      <c r="EN855" s="14"/>
      <c r="EO855" s="14"/>
      <c r="EP855" s="14"/>
      <c r="EQ855" s="14"/>
      <c r="ER855" s="14"/>
      <c r="ES855" s="14"/>
      <c r="ET855" s="14"/>
      <c r="EU855" s="14"/>
      <c r="EV855" s="14"/>
      <c r="EW855" s="14"/>
      <c r="EX855" s="14"/>
      <c r="EY855" s="14"/>
      <c r="EZ855" s="14"/>
      <c r="FA855" s="14"/>
      <c r="FB855" s="14"/>
      <c r="FC855" s="14"/>
      <c r="FD855" s="14"/>
      <c r="FE855" s="14"/>
      <c r="FF855" s="14"/>
      <c r="FG855" s="14"/>
      <c r="FH855" s="14"/>
      <c r="FI855" s="14"/>
      <c r="FJ855" s="14"/>
      <c r="FK855" s="14"/>
      <c r="FL855" s="14"/>
      <c r="FM855" s="14"/>
      <c r="FN855" s="14"/>
      <c r="FO855" s="14"/>
      <c r="FP855" s="14"/>
      <c r="FQ855" s="14"/>
      <c r="FR855" s="14"/>
      <c r="FS855" s="14"/>
      <c r="FT855" s="14"/>
      <c r="FU855" s="14"/>
      <c r="FV855" s="14"/>
      <c r="FW855" s="14"/>
      <c r="FX855" s="14"/>
      <c r="FY855" s="14"/>
      <c r="FZ855" s="14"/>
      <c r="GA855" s="14"/>
      <c r="GB855" s="14"/>
      <c r="GC855" s="14"/>
      <c r="GD855" s="14"/>
      <c r="GE855" s="14"/>
      <c r="GF855" s="14"/>
      <c r="GG855" s="14"/>
      <c r="GH855" s="14"/>
      <c r="GI855" s="14"/>
      <c r="GJ855" s="14"/>
      <c r="GK855" s="14"/>
      <c r="GL855" s="14"/>
      <c r="GM855" s="14"/>
      <c r="GN855" s="14"/>
      <c r="GO855" s="14"/>
      <c r="GP855" s="14"/>
      <c r="GQ855" s="14"/>
      <c r="GR855" s="14"/>
      <c r="GS855" s="14"/>
      <c r="GT855" s="14"/>
      <c r="GU855" s="14"/>
      <c r="GV855" s="14"/>
      <c r="GW855" s="14"/>
      <c r="GX855" s="14"/>
      <c r="GY855" s="14"/>
      <c r="GZ855" s="14"/>
      <c r="HA855" s="14"/>
      <c r="HB855" s="14"/>
      <c r="HC855" s="14"/>
      <c r="HD855" s="14"/>
      <c r="HE855" s="14"/>
      <c r="HF855" s="14"/>
      <c r="HG855" s="14"/>
      <c r="HH855" s="14"/>
      <c r="HI855" s="14"/>
      <c r="HJ855" s="14"/>
      <c r="HK855" s="14"/>
      <c r="HL855" s="14"/>
      <c r="HM855" s="14"/>
      <c r="HN855" s="14"/>
      <c r="HO855" s="14"/>
      <c r="HP855" s="14"/>
      <c r="HQ855" s="14"/>
      <c r="HR855" s="14"/>
      <c r="HS855" s="14"/>
      <c r="HT855" s="14"/>
      <c r="HU855" s="14"/>
      <c r="HV855" s="14"/>
      <c r="HW855" s="14"/>
      <c r="HX855" s="14"/>
      <c r="HY855" s="14"/>
      <c r="HZ855" s="14"/>
      <c r="IA855" s="14"/>
      <c r="IB855" s="14"/>
      <c r="IC855" s="14"/>
      <c r="ID855" s="14"/>
      <c r="IE855" s="14"/>
      <c r="IF855" s="14"/>
      <c r="IG855" s="14"/>
      <c r="IH855" s="14"/>
      <c r="II855" s="14"/>
      <c r="IJ855" s="14"/>
      <c r="IK855" s="14"/>
      <c r="IL855" s="14"/>
      <c r="IM855" s="14"/>
      <c r="IN855" s="14"/>
      <c r="IO855" s="14"/>
      <c r="IP855" s="14"/>
      <c r="IQ855" s="14"/>
      <c r="IR855" s="14"/>
      <c r="IS855" s="14"/>
      <c r="IT855" s="14"/>
      <c r="IU855" s="14"/>
      <c r="IV855" s="14"/>
      <c r="IW855" s="14"/>
      <c r="IX855" s="14"/>
      <c r="IY855" s="14"/>
      <c r="IZ855" s="14"/>
      <c r="JA855" s="14"/>
      <c r="JB855" s="14"/>
      <c r="JC855" s="14"/>
      <c r="JD855" s="14"/>
      <c r="JE855" s="14"/>
      <c r="JF855" s="14"/>
      <c r="JG855" s="14"/>
      <c r="JH855" s="14"/>
      <c r="JI855" s="14"/>
      <c r="JJ855" s="14"/>
      <c r="JK855" s="14"/>
      <c r="JL855" s="14"/>
      <c r="JM855" s="14"/>
      <c r="JN855" s="14"/>
      <c r="JO855" s="14"/>
      <c r="JP855" s="14"/>
      <c r="JQ855" s="14"/>
      <c r="JR855" s="14"/>
      <c r="JS855" s="14"/>
      <c r="JT855" s="14"/>
      <c r="JU855" s="14"/>
      <c r="JV855" s="14"/>
      <c r="JW855" s="14"/>
      <c r="JX855" s="14"/>
      <c r="JY855" s="14"/>
      <c r="JZ855" s="14"/>
      <c r="KA855" s="14"/>
      <c r="KB855" s="14"/>
      <c r="KC855" s="14"/>
      <c r="KD855" s="14"/>
      <c r="KE855" s="14"/>
      <c r="KF855" s="14"/>
      <c r="KG855" s="14"/>
      <c r="KH855" s="14"/>
      <c r="KI855" s="14"/>
      <c r="KJ855" s="14"/>
      <c r="KK855" s="14"/>
      <c r="KL855" s="14"/>
      <c r="KM855" s="14"/>
      <c r="KN855" s="14"/>
      <c r="KO855" s="14"/>
      <c r="KP855" s="14"/>
      <c r="KQ855" s="14"/>
      <c r="KR855" s="14"/>
      <c r="KS855" s="14"/>
      <c r="KT855" s="14"/>
      <c r="KU855" s="14"/>
      <c r="KV855" s="14"/>
      <c r="KW855" s="14"/>
      <c r="KX855" s="14"/>
      <c r="KY855" s="14"/>
      <c r="KZ855" s="14"/>
      <c r="LA855" s="14"/>
      <c r="LB855" s="14"/>
      <c r="LC855" s="14"/>
      <c r="LD855" s="14"/>
      <c r="LE855" s="14"/>
      <c r="LF855" s="14"/>
      <c r="LG855" s="14"/>
      <c r="LH855" s="14"/>
      <c r="LI855" s="14"/>
      <c r="LJ855" s="14"/>
      <c r="LK855" s="14"/>
      <c r="LL855" s="14"/>
      <c r="LM855" s="14"/>
      <c r="LN855" s="14"/>
      <c r="LO855" s="14"/>
      <c r="LP855" s="14"/>
      <c r="LQ855" s="14"/>
      <c r="LR855" s="14"/>
      <c r="LS855" s="14"/>
      <c r="LT855" s="14"/>
      <c r="LU855" s="14"/>
      <c r="LV855" s="14"/>
      <c r="LW855" s="14"/>
      <c r="LX855" s="14"/>
      <c r="LY855" s="14"/>
      <c r="LZ855" s="14"/>
      <c r="MA855" s="14"/>
      <c r="MB855" s="14"/>
      <c r="MC855" s="14"/>
      <c r="MD855" s="14"/>
      <c r="ME855" s="14"/>
      <c r="MF855" s="14"/>
      <c r="MG855" s="14"/>
      <c r="MH855" s="14"/>
      <c r="MI855" s="14"/>
      <c r="MJ855" s="14"/>
      <c r="MK855" s="14"/>
      <c r="ML855" s="14"/>
      <c r="MM855" s="14"/>
      <c r="MN855" s="14"/>
      <c r="MO855" s="14"/>
      <c r="MP855" s="14"/>
      <c r="MQ855" s="14"/>
      <c r="MR855" s="14"/>
      <c r="MS855" s="14"/>
      <c r="MT855" s="14"/>
      <c r="MU855" s="14"/>
      <c r="MV855" s="14"/>
      <c r="MW855" s="14"/>
      <c r="MX855" s="14"/>
      <c r="MY855" s="14"/>
      <c r="MZ855" s="14"/>
      <c r="NA855" s="14"/>
      <c r="NB855" s="14"/>
      <c r="NC855" s="14"/>
      <c r="ND855" s="14"/>
      <c r="NE855" s="14"/>
      <c r="NF855" s="14"/>
      <c r="NG855" s="14"/>
      <c r="NH855" s="14"/>
      <c r="NI855" s="14"/>
      <c r="NJ855" s="14"/>
      <c r="NK855" s="14"/>
      <c r="NL855" s="14"/>
      <c r="NM855" s="14"/>
      <c r="NN855" s="14"/>
      <c r="NO855" s="14"/>
      <c r="NP855" s="14"/>
      <c r="NQ855" s="14"/>
      <c r="NR855" s="14"/>
      <c r="NS855" s="14"/>
      <c r="NT855" s="14"/>
      <c r="NU855" s="14"/>
      <c r="NV855" s="14"/>
      <c r="NW855" s="14"/>
      <c r="NX855" s="14"/>
      <c r="NY855" s="14"/>
      <c r="NZ855" s="14"/>
      <c r="OA855" s="14"/>
      <c r="OB855" s="14"/>
      <c r="OC855" s="14"/>
      <c r="OD855" s="14"/>
      <c r="OE855" s="14"/>
      <c r="OF855" s="14"/>
      <c r="OG855" s="14"/>
      <c r="OH855" s="14"/>
      <c r="OI855" s="14"/>
      <c r="OJ855" s="14"/>
      <c r="OK855" s="14"/>
      <c r="OL855" s="14"/>
      <c r="OM855" s="14"/>
      <c r="ON855" s="14"/>
      <c r="OO855" s="14"/>
      <c r="OP855" s="14"/>
      <c r="OQ855" s="14"/>
      <c r="OR855" s="14"/>
      <c r="OS855" s="14"/>
      <c r="OT855" s="14"/>
      <c r="OU855" s="14"/>
      <c r="OV855" s="14"/>
      <c r="OW855" s="14"/>
      <c r="OX855" s="14"/>
      <c r="OY855" s="14"/>
      <c r="OZ855" s="14"/>
      <c r="PA855" s="14"/>
      <c r="PB855" s="14"/>
      <c r="PC855" s="14"/>
      <c r="PD855" s="14"/>
      <c r="PE855" s="14"/>
      <c r="PF855" s="14"/>
      <c r="PG855" s="14"/>
      <c r="PH855" s="14"/>
      <c r="PI855" s="14"/>
      <c r="PJ855" s="14"/>
      <c r="PK855" s="14"/>
      <c r="PL855" s="14"/>
      <c r="PM855" s="14"/>
      <c r="PN855" s="14"/>
      <c r="PO855" s="14"/>
      <c r="PP855" s="14"/>
      <c r="PQ855" s="14"/>
      <c r="PR855" s="14"/>
      <c r="PS855" s="14"/>
      <c r="PT855" s="14"/>
      <c r="PU855" s="14"/>
      <c r="PV855" s="14"/>
      <c r="PW855" s="14"/>
      <c r="PX855" s="14"/>
      <c r="PY855" s="14"/>
      <c r="PZ855" s="14"/>
      <c r="QA855" s="14"/>
      <c r="QB855" s="14"/>
      <c r="QC855" s="14"/>
      <c r="QD855" s="14"/>
      <c r="QE855" s="14"/>
      <c r="QF855" s="14"/>
      <c r="QG855" s="14"/>
      <c r="QH855" s="14"/>
      <c r="QI855" s="14"/>
      <c r="QJ855" s="14"/>
      <c r="QK855" s="14"/>
      <c r="QL855" s="14"/>
      <c r="QM855" s="14"/>
      <c r="QN855" s="14"/>
      <c r="QO855" s="14"/>
      <c r="QP855" s="14"/>
      <c r="QQ855" s="14"/>
      <c r="QR855" s="14"/>
      <c r="QS855" s="14"/>
      <c r="QT855" s="14"/>
      <c r="QU855" s="14"/>
      <c r="QV855" s="14"/>
      <c r="QW855" s="14"/>
      <c r="QX855" s="14"/>
      <c r="QY855" s="14"/>
      <c r="QZ855" s="14"/>
      <c r="RA855" s="14"/>
      <c r="RB855" s="14"/>
      <c r="RC855" s="14"/>
      <c r="RD855" s="14"/>
      <c r="RE855" s="14"/>
      <c r="RF855" s="14"/>
      <c r="RG855" s="14"/>
      <c r="RH855" s="14"/>
      <c r="RI855" s="14"/>
      <c r="RJ855" s="14"/>
      <c r="RK855" s="14"/>
      <c r="RL855" s="14"/>
      <c r="RM855" s="14"/>
      <c r="RN855" s="14"/>
      <c r="RO855" s="14"/>
      <c r="RP855" s="14"/>
      <c r="RQ855" s="14"/>
      <c r="RR855" s="14"/>
      <c r="RS855" s="14"/>
      <c r="RT855" s="14"/>
      <c r="RU855" s="14"/>
      <c r="RV855" s="14"/>
      <c r="RW855" s="14"/>
      <c r="RX855" s="14"/>
      <c r="RY855" s="14"/>
      <c r="RZ855" s="14"/>
      <c r="SA855" s="14"/>
      <c r="SB855" s="14"/>
      <c r="SC855" s="14"/>
      <c r="SD855" s="14"/>
      <c r="SE855" s="14"/>
      <c r="SF855" s="14"/>
      <c r="SG855" s="14"/>
      <c r="SH855" s="14"/>
      <c r="SI855" s="14"/>
      <c r="SJ855" s="14"/>
      <c r="SK855" s="14"/>
      <c r="SL855" s="14"/>
      <c r="SM855" s="14"/>
      <c r="SN855" s="14"/>
      <c r="SO855" s="14"/>
      <c r="SP855" s="14"/>
      <c r="SQ855" s="14"/>
      <c r="SR855" s="14"/>
      <c r="SS855" s="14"/>
      <c r="ST855" s="14"/>
      <c r="SU855" s="14"/>
      <c r="SV855" s="14"/>
      <c r="SW855" s="14"/>
      <c r="SX855" s="14"/>
      <c r="SY855" s="14"/>
      <c r="SZ855" s="14"/>
      <c r="TA855" s="14"/>
      <c r="TB855" s="14"/>
      <c r="TC855" s="14"/>
      <c r="TD855" s="14"/>
      <c r="TE855" s="14"/>
      <c r="TF855" s="14"/>
      <c r="TG855" s="14"/>
      <c r="TH855" s="14"/>
      <c r="TI855" s="14"/>
      <c r="TJ855" s="14"/>
      <c r="TK855" s="14"/>
      <c r="TL855" s="14"/>
      <c r="TM855" s="14"/>
      <c r="TN855" s="14"/>
      <c r="TO855" s="14"/>
      <c r="TP855" s="14"/>
      <c r="TQ855" s="14"/>
      <c r="TR855" s="14"/>
      <c r="TS855" s="14"/>
      <c r="TT855" s="14"/>
      <c r="TU855" s="14"/>
      <c r="TV855" s="14"/>
      <c r="TW855" s="14"/>
      <c r="TX855" s="14"/>
      <c r="TY855" s="14"/>
      <c r="TZ855" s="14"/>
      <c r="UA855" s="14"/>
      <c r="UB855" s="14"/>
      <c r="UC855" s="14"/>
      <c r="UD855" s="14"/>
      <c r="UE855" s="14"/>
      <c r="UF855" s="14"/>
      <c r="UG855" s="14"/>
      <c r="UH855" s="14"/>
      <c r="UI855" s="14"/>
      <c r="UJ855" s="14"/>
      <c r="UK855" s="14"/>
      <c r="UL855" s="14"/>
      <c r="UM855" s="14"/>
      <c r="UN855" s="14"/>
      <c r="UO855" s="14"/>
      <c r="UP855" s="14"/>
      <c r="UQ855" s="14"/>
      <c r="UR855" s="14"/>
      <c r="US855" s="14"/>
      <c r="UT855" s="14"/>
      <c r="UU855" s="14"/>
      <c r="UV855" s="14"/>
      <c r="UW855" s="14"/>
      <c r="UX855" s="14"/>
      <c r="UY855" s="14"/>
      <c r="UZ855" s="14"/>
      <c r="VA855" s="14"/>
      <c r="VB855" s="14"/>
      <c r="VC855" s="14"/>
      <c r="VD855" s="14"/>
      <c r="VE855" s="14"/>
      <c r="VF855" s="14"/>
      <c r="VG855" s="14"/>
      <c r="VH855" s="14"/>
      <c r="VI855" s="14"/>
      <c r="VJ855" s="14"/>
      <c r="VK855" s="14"/>
      <c r="VL855" s="14"/>
      <c r="VM855" s="14"/>
      <c r="VN855" s="14"/>
      <c r="VO855" s="14"/>
      <c r="VP855" s="14"/>
      <c r="VQ855" s="14"/>
      <c r="VR855" s="14"/>
      <c r="VS855" s="14"/>
      <c r="VT855" s="14"/>
      <c r="VU855" s="14"/>
      <c r="VV855" s="14"/>
      <c r="VW855" s="14"/>
      <c r="VX855" s="14"/>
      <c r="VY855" s="14"/>
      <c r="VZ855" s="14"/>
      <c r="WA855" s="14"/>
      <c r="WB855" s="14"/>
      <c r="WC855" s="14"/>
      <c r="WD855" s="14"/>
      <c r="WE855" s="14"/>
      <c r="WF855" s="14"/>
      <c r="WG855" s="14"/>
      <c r="WH855" s="14"/>
      <c r="WI855" s="14"/>
      <c r="WJ855" s="14"/>
      <c r="WK855" s="14"/>
      <c r="WL855" s="14"/>
      <c r="WM855" s="14"/>
      <c r="WN855" s="14"/>
      <c r="WO855" s="14"/>
      <c r="WP855" s="14"/>
      <c r="WQ855" s="14"/>
      <c r="WR855" s="14"/>
      <c r="WS855" s="14"/>
      <c r="WT855" s="14"/>
      <c r="WU855" s="14"/>
      <c r="WV855" s="14"/>
      <c r="WW855" s="14"/>
      <c r="WX855" s="14"/>
      <c r="WY855" s="14"/>
      <c r="WZ855" s="14"/>
      <c r="XA855" s="14"/>
      <c r="XB855" s="14"/>
      <c r="XC855" s="14"/>
      <c r="XD855" s="14"/>
      <c r="XE855" s="14"/>
      <c r="XF855" s="14"/>
      <c r="XG855" s="14"/>
      <c r="XH855" s="14"/>
      <c r="XI855" s="14"/>
      <c r="XJ855" s="14"/>
      <c r="XK855" s="14"/>
      <c r="XL855" s="14"/>
      <c r="XM855" s="14"/>
      <c r="XN855" s="14"/>
      <c r="XO855" s="14"/>
      <c r="XP855" s="14"/>
      <c r="XQ855" s="14"/>
      <c r="XR855" s="14"/>
      <c r="XS855" s="14"/>
      <c r="XT855" s="14"/>
      <c r="XU855" s="14"/>
      <c r="XV855" s="14"/>
      <c r="XW855" s="14"/>
      <c r="XX855" s="14"/>
      <c r="XY855" s="14"/>
      <c r="XZ855" s="14"/>
      <c r="YA855" s="14"/>
      <c r="YB855" s="14"/>
      <c r="YC855" s="14"/>
      <c r="YD855" s="14"/>
      <c r="YE855" s="14"/>
      <c r="YF855" s="14"/>
      <c r="YG855" s="14"/>
      <c r="YH855" s="14"/>
      <c r="YI855" s="14"/>
      <c r="YJ855" s="14"/>
      <c r="YK855" s="14"/>
      <c r="YL855" s="14"/>
      <c r="YM855" s="14"/>
      <c r="YN855" s="14"/>
      <c r="YO855" s="14"/>
      <c r="YP855" s="14"/>
      <c r="YQ855" s="14"/>
      <c r="YR855" s="14"/>
      <c r="YS855" s="14"/>
      <c r="YT855" s="14"/>
      <c r="YU855" s="14"/>
      <c r="YV855" s="14"/>
      <c r="YW855" s="14"/>
      <c r="YX855" s="14"/>
      <c r="YY855" s="14"/>
      <c r="YZ855" s="14"/>
      <c r="ZA855" s="14"/>
      <c r="ZB855" s="14"/>
      <c r="ZC855" s="14"/>
      <c r="ZD855" s="14"/>
      <c r="ZE855" s="14"/>
      <c r="ZF855" s="14"/>
      <c r="ZG855" s="14"/>
      <c r="ZH855" s="14"/>
      <c r="ZI855" s="14"/>
      <c r="ZJ855" s="14"/>
      <c r="ZK855" s="14"/>
      <c r="ZL855" s="14"/>
      <c r="ZM855" s="14"/>
      <c r="ZN855" s="14"/>
      <c r="ZO855" s="14"/>
      <c r="ZP855" s="14"/>
      <c r="ZQ855" s="14"/>
      <c r="ZR855" s="14"/>
      <c r="ZS855" s="14"/>
      <c r="ZT855" s="14"/>
      <c r="ZU855" s="14"/>
      <c r="ZV855" s="14"/>
      <c r="ZW855" s="14"/>
      <c r="ZX855" s="14"/>
      <c r="ZY855" s="14"/>
      <c r="ZZ855" s="14"/>
      <c r="AAA855" s="14"/>
      <c r="AAB855" s="14"/>
      <c r="AAC855" s="14"/>
      <c r="AAD855" s="14"/>
      <c r="AAE855" s="14"/>
      <c r="AAF855" s="14"/>
      <c r="AAG855" s="14"/>
      <c r="AAH855" s="14"/>
      <c r="AAI855" s="14"/>
      <c r="AAJ855" s="14"/>
      <c r="AAK855" s="14"/>
      <c r="AAL855" s="14"/>
      <c r="AAM855" s="14"/>
      <c r="AAN855" s="14"/>
      <c r="AAO855" s="14"/>
      <c r="AAP855" s="14"/>
      <c r="AAQ855" s="14"/>
      <c r="AAR855" s="14"/>
      <c r="AAS855" s="14"/>
      <c r="AAT855" s="14"/>
      <c r="AAU855" s="14"/>
      <c r="AAV855" s="14"/>
      <c r="AAW855" s="14"/>
      <c r="AAX855" s="14"/>
      <c r="AAY855" s="14"/>
      <c r="AAZ855" s="14"/>
      <c r="ABA855" s="14"/>
      <c r="ABB855" s="14"/>
      <c r="ABC855" s="14"/>
      <c r="ABD855" s="14"/>
      <c r="ABE855" s="14"/>
      <c r="ABF855" s="14"/>
      <c r="ABG855" s="14"/>
      <c r="ABH855" s="14"/>
      <c r="ABI855" s="14"/>
      <c r="ABJ855" s="14"/>
      <c r="ABK855" s="14"/>
      <c r="ABL855" s="14"/>
      <c r="ABM855" s="14"/>
      <c r="ABN855" s="14"/>
      <c r="ABO855" s="14"/>
      <c r="ABP855" s="14"/>
      <c r="ABQ855" s="14"/>
      <c r="ABR855" s="14"/>
      <c r="ABS855" s="14"/>
      <c r="ABT855" s="14"/>
      <c r="ABU855" s="14"/>
      <c r="ABV855" s="14"/>
      <c r="ABW855" s="14"/>
      <c r="ABX855" s="14"/>
      <c r="ABY855" s="14"/>
      <c r="ABZ855" s="14"/>
      <c r="ACA855" s="14"/>
      <c r="ACB855" s="14"/>
      <c r="ACC855" s="14"/>
      <c r="ACD855" s="14"/>
      <c r="ACE855" s="14"/>
      <c r="ACF855" s="14"/>
      <c r="ACG855" s="14"/>
      <c r="ACH855" s="14"/>
      <c r="ACI855" s="14"/>
      <c r="ACJ855" s="14"/>
      <c r="ACK855" s="14"/>
      <c r="ACL855" s="14"/>
      <c r="ACM855" s="14"/>
      <c r="ACN855" s="14"/>
      <c r="ACO855" s="14"/>
      <c r="ACP855" s="14"/>
      <c r="ACQ855" s="14"/>
      <c r="ACR855" s="14"/>
      <c r="ACS855" s="14"/>
      <c r="ACT855" s="14"/>
      <c r="ACU855" s="14"/>
      <c r="ACV855" s="14"/>
      <c r="ACW855" s="14"/>
      <c r="ACX855" s="14"/>
      <c r="ACY855" s="14"/>
      <c r="ACZ855" s="14"/>
      <c r="ADA855" s="14"/>
      <c r="ADB855" s="14"/>
      <c r="ADC855" s="14"/>
      <c r="ADD855" s="14"/>
      <c r="ADE855" s="14"/>
      <c r="ADF855" s="14"/>
      <c r="ADG855" s="14"/>
      <c r="ADH855" s="14"/>
      <c r="ADI855" s="14"/>
      <c r="ADJ855" s="14"/>
      <c r="ADK855" s="14"/>
      <c r="ADL855" s="14"/>
      <c r="ADM855" s="14"/>
      <c r="ADN855" s="14"/>
      <c r="ADO855" s="14"/>
      <c r="ADP855" s="14"/>
      <c r="ADQ855" s="14"/>
      <c r="ADR855" s="14"/>
      <c r="ADS855" s="14"/>
      <c r="ADT855" s="14"/>
      <c r="ADU855" s="14"/>
      <c r="ADV855" s="14"/>
      <c r="ADW855" s="14"/>
      <c r="ADX855" s="14"/>
      <c r="ADY855" s="14"/>
      <c r="ADZ855" s="14"/>
      <c r="AEA855" s="14"/>
      <c r="AEB855" s="14"/>
      <c r="AEC855" s="14"/>
      <c r="AED855" s="14"/>
      <c r="AEE855" s="14"/>
      <c r="AEF855" s="14"/>
      <c r="AEG855" s="14"/>
      <c r="AEH855" s="14"/>
      <c r="AEI855" s="14"/>
      <c r="AEJ855" s="14"/>
      <c r="AEK855" s="14"/>
      <c r="AEL855" s="14"/>
      <c r="AEM855" s="14"/>
      <c r="AEN855" s="14"/>
      <c r="AEO855" s="14"/>
      <c r="AEP855" s="14"/>
      <c r="AEQ855" s="14"/>
      <c r="AER855" s="14"/>
      <c r="AES855" s="14"/>
      <c r="AET855" s="14"/>
      <c r="AEU855" s="14"/>
      <c r="AEV855" s="14"/>
      <c r="AEW855" s="14"/>
      <c r="AEX855" s="14"/>
      <c r="AEY855" s="14"/>
      <c r="AEZ855" s="14"/>
      <c r="AFA855" s="14"/>
      <c r="AFB855" s="14"/>
      <c r="AFC855" s="14"/>
      <c r="AFD855" s="14"/>
      <c r="AFE855" s="14"/>
      <c r="AFF855" s="14"/>
      <c r="AFG855" s="14"/>
      <c r="AFH855" s="14"/>
      <c r="AFI855" s="14"/>
      <c r="AFJ855" s="14"/>
      <c r="AFK855" s="14"/>
      <c r="AFL855" s="14"/>
      <c r="AFM855" s="14"/>
      <c r="AFN855" s="14"/>
      <c r="AFO855" s="14"/>
      <c r="AFP855" s="14"/>
      <c r="AFQ855" s="14"/>
      <c r="AFR855" s="14"/>
      <c r="AFS855" s="14"/>
      <c r="AFT855" s="14"/>
      <c r="AFU855" s="14"/>
      <c r="AFV855" s="14"/>
      <c r="AFW855" s="14"/>
      <c r="AFX855" s="14"/>
      <c r="AFY855" s="14"/>
      <c r="AFZ855" s="14"/>
      <c r="AGA855" s="14"/>
      <c r="AGB855" s="14"/>
      <c r="AGC855" s="14"/>
      <c r="AGD855" s="14"/>
      <c r="AGE855" s="14"/>
      <c r="AGF855" s="14"/>
      <c r="AGG855" s="14"/>
      <c r="AGH855" s="14"/>
      <c r="AGI855" s="14"/>
      <c r="AGJ855" s="14"/>
      <c r="AGK855" s="14"/>
      <c r="AGL855" s="14"/>
      <c r="AGM855" s="14"/>
      <c r="AGN855" s="14"/>
      <c r="AGO855" s="14"/>
      <c r="AGP855" s="14"/>
      <c r="AGQ855" s="14"/>
      <c r="AGR855" s="14"/>
      <c r="AGS855" s="14"/>
      <c r="AGT855" s="14"/>
      <c r="AGU855" s="14"/>
      <c r="AGV855" s="14"/>
      <c r="AGW855" s="14"/>
      <c r="AGX855" s="14"/>
      <c r="AGY855" s="14"/>
      <c r="AGZ855" s="14"/>
      <c r="AHA855" s="14"/>
      <c r="AHB855" s="14"/>
      <c r="AHC855" s="14"/>
      <c r="AHD855" s="14"/>
      <c r="AHE855" s="14"/>
      <c r="AHF855" s="14"/>
      <c r="AHG855" s="14"/>
      <c r="AHH855" s="14"/>
      <c r="AHI855" s="14"/>
      <c r="AHJ855" s="14"/>
      <c r="AHK855" s="14"/>
      <c r="AHL855" s="14"/>
      <c r="AHM855" s="14"/>
      <c r="AHN855" s="14"/>
      <c r="AHO855" s="14"/>
      <c r="AHP855" s="14"/>
      <c r="AHQ855" s="14"/>
      <c r="AHR855" s="14"/>
      <c r="AHS855" s="14"/>
      <c r="AHT855" s="14"/>
      <c r="AHU855" s="14"/>
      <c r="AHV855" s="14"/>
      <c r="AHW855" s="14"/>
      <c r="AHX855" s="14"/>
      <c r="AHY855" s="14"/>
      <c r="AHZ855" s="14"/>
      <c r="AIA855" s="14"/>
      <c r="AIB855" s="14"/>
      <c r="AIC855" s="14"/>
      <c r="AID855" s="14"/>
      <c r="AIE855" s="14"/>
      <c r="AIF855" s="14"/>
      <c r="AIG855" s="14"/>
      <c r="AIH855" s="14"/>
      <c r="AII855" s="14"/>
      <c r="AIJ855" s="14"/>
      <c r="AIK855" s="14"/>
      <c r="AIL855" s="14"/>
      <c r="AIM855" s="14"/>
      <c r="AIN855" s="14"/>
      <c r="AIO855" s="14"/>
      <c r="AIP855" s="14"/>
      <c r="AIQ855" s="14"/>
      <c r="AIR855" s="14"/>
      <c r="AIS855" s="14"/>
      <c r="AIT855" s="14"/>
      <c r="AIU855" s="14"/>
      <c r="AIV855" s="14"/>
      <c r="AIW855" s="14"/>
      <c r="AIX855" s="14"/>
      <c r="AIY855" s="14"/>
      <c r="AIZ855" s="14"/>
      <c r="AJA855" s="14"/>
      <c r="AJB855" s="14"/>
      <c r="AJC855" s="14"/>
      <c r="AJD855" s="14"/>
      <c r="AJE855" s="14"/>
      <c r="AJF855" s="14"/>
      <c r="AJG855" s="14"/>
      <c r="AJH855" s="14"/>
      <c r="AJI855" s="14"/>
      <c r="AJJ855" s="14"/>
      <c r="AJK855" s="14"/>
      <c r="AJL855" s="14"/>
      <c r="AJM855" s="14"/>
      <c r="AJN855" s="14"/>
      <c r="AJO855" s="14"/>
      <c r="AJP855" s="14"/>
      <c r="AJQ855" s="14"/>
      <c r="AJR855" s="14"/>
      <c r="AJS855" s="14"/>
      <c r="AJT855" s="14"/>
      <c r="AJU855" s="14"/>
      <c r="AJV855" s="14"/>
      <c r="AJW855" s="14"/>
      <c r="AJX855" s="14"/>
      <c r="AJY855" s="14"/>
      <c r="AJZ855" s="14"/>
      <c r="AKA855" s="14"/>
      <c r="AKB855" s="14"/>
      <c r="AKC855" s="14"/>
      <c r="AKD855" s="14"/>
      <c r="AKE855" s="14"/>
      <c r="AKF855" s="14"/>
      <c r="AKG855" s="14"/>
      <c r="AKH855" s="14"/>
      <c r="AKI855" s="14"/>
      <c r="AKJ855" s="14"/>
      <c r="AKK855" s="14"/>
      <c r="AKL855" s="14"/>
      <c r="AKM855" s="14"/>
      <c r="AKN855" s="14"/>
      <c r="AKO855" s="14"/>
      <c r="AKP855" s="14"/>
      <c r="AKQ855" s="14"/>
      <c r="AKR855" s="14"/>
      <c r="AKS855" s="14"/>
      <c r="AKT855" s="14"/>
      <c r="AKU855" s="14"/>
      <c r="AKV855" s="14"/>
      <c r="AKW855" s="14"/>
      <c r="AKX855" s="14"/>
      <c r="AKY855" s="14"/>
      <c r="AKZ855" s="14"/>
      <c r="ALA855" s="14"/>
      <c r="ALB855" s="14"/>
      <c r="ALC855" s="14"/>
      <c r="ALD855" s="14"/>
      <c r="ALE855" s="14"/>
      <c r="ALF855" s="14"/>
      <c r="ALG855" s="14"/>
      <c r="ALH855" s="14"/>
      <c r="ALI855" s="14"/>
      <c r="ALJ855" s="14"/>
      <c r="ALK855" s="14"/>
      <c r="ALL855" s="14"/>
      <c r="ALM855" s="14"/>
      <c r="ALN855" s="14"/>
      <c r="ALO855" s="14"/>
      <c r="ALP855" s="14"/>
      <c r="ALQ855" s="14"/>
      <c r="ALR855" s="14"/>
      <c r="ALS855" s="14"/>
      <c r="ALT855" s="14"/>
      <c r="ALU855" s="14"/>
      <c r="ALV855" s="14"/>
      <c r="ALW855" s="14"/>
      <c r="ALX855" s="14"/>
      <c r="ALY855" s="14"/>
      <c r="ALZ855" s="14"/>
      <c r="AMA855" s="14"/>
      <c r="AMB855" s="14"/>
      <c r="AMC855" s="14"/>
      <c r="AMD855" s="14"/>
      <c r="AME855" s="14"/>
      <c r="AMF855" s="14"/>
      <c r="AMG855" s="14"/>
      <c r="AMH855" s="14"/>
      <c r="AMI855" s="14"/>
      <c r="AMJ855" s="14"/>
      <c r="AMK855" s="14"/>
      <c r="AML855" s="14"/>
      <c r="AMM855" s="14"/>
      <c r="AMN855" s="14"/>
      <c r="AMO855" s="14"/>
      <c r="AMP855" s="14"/>
      <c r="AMQ855" s="14"/>
      <c r="AMR855" s="14"/>
      <c r="AMS855" s="14"/>
      <c r="AMT855" s="14"/>
      <c r="AMU855" s="14"/>
      <c r="AMV855" s="14"/>
      <c r="AMW855" s="14"/>
      <c r="AMX855" s="14"/>
      <c r="AMY855" s="14"/>
      <c r="AMZ855" s="14"/>
      <c r="ANA855" s="14"/>
      <c r="ANB855" s="14"/>
      <c r="ANC855" s="14"/>
      <c r="AND855" s="14"/>
      <c r="ANE855" s="14"/>
      <c r="ANF855" s="14"/>
      <c r="ANG855" s="14"/>
      <c r="ANH855" s="14"/>
      <c r="ANI855" s="14"/>
      <c r="ANJ855" s="14"/>
      <c r="ANK855" s="14"/>
      <c r="ANL855" s="14"/>
      <c r="ANM855" s="14"/>
      <c r="ANN855" s="14"/>
      <c r="ANO855" s="14"/>
      <c r="ANP855" s="14"/>
      <c r="ANQ855" s="14"/>
      <c r="ANR855" s="14"/>
      <c r="ANS855" s="14"/>
      <c r="ANT855" s="14"/>
      <c r="ANU855" s="14"/>
      <c r="ANV855" s="14"/>
      <c r="ANW855" s="14"/>
      <c r="ANX855" s="14"/>
      <c r="ANY855" s="14"/>
      <c r="ANZ855" s="14"/>
      <c r="AOA855" s="14"/>
      <c r="AOB855" s="14"/>
      <c r="AOC855" s="14"/>
      <c r="AOD855" s="14"/>
      <c r="AOE855" s="14"/>
      <c r="AOF855" s="14"/>
      <c r="AOG855" s="14"/>
      <c r="AOH855" s="14"/>
      <c r="AOI855" s="14"/>
      <c r="AOJ855" s="14"/>
      <c r="AOK855" s="14"/>
      <c r="AOL855" s="14"/>
      <c r="AOM855" s="14"/>
      <c r="AON855" s="14"/>
      <c r="AOO855" s="14"/>
      <c r="AOP855" s="14"/>
      <c r="AOQ855" s="14"/>
      <c r="AOR855" s="14"/>
      <c r="AOS855" s="14"/>
      <c r="AOT855" s="14"/>
      <c r="AOU855" s="14"/>
      <c r="AOV855" s="14"/>
      <c r="AOW855" s="14"/>
      <c r="AOX855" s="14"/>
      <c r="AOY855" s="14"/>
      <c r="AOZ855" s="14"/>
      <c r="APA855" s="14"/>
      <c r="APB855" s="14"/>
      <c r="APC855" s="14"/>
      <c r="APD855" s="14"/>
      <c r="APE855" s="14"/>
      <c r="APF855" s="14"/>
      <c r="APG855" s="14"/>
      <c r="APH855" s="14"/>
      <c r="API855" s="14"/>
      <c r="APJ855" s="14"/>
      <c r="APK855" s="14"/>
      <c r="APL855" s="14"/>
      <c r="APM855" s="14"/>
      <c r="APN855" s="14"/>
      <c r="APO855" s="14"/>
      <c r="APP855" s="14"/>
      <c r="APQ855" s="14"/>
      <c r="APR855" s="14"/>
      <c r="APS855" s="14"/>
      <c r="APT855" s="14"/>
      <c r="APU855" s="14"/>
      <c r="APV855" s="14"/>
      <c r="APW855" s="14"/>
      <c r="APX855" s="14"/>
      <c r="APY855" s="14"/>
      <c r="APZ855" s="14"/>
      <c r="AQA855" s="14"/>
      <c r="AQB855" s="14"/>
      <c r="AQC855" s="14"/>
      <c r="AQD855" s="14"/>
      <c r="AQE855" s="14"/>
      <c r="AQF855" s="14"/>
      <c r="AQG855" s="14"/>
      <c r="AQH855" s="14"/>
      <c r="AQI855" s="14"/>
      <c r="AQJ855" s="14"/>
      <c r="AQK855" s="14"/>
      <c r="AQL855" s="14"/>
      <c r="AQM855" s="14"/>
      <c r="AQN855" s="14"/>
      <c r="AQO855" s="14"/>
      <c r="AQP855" s="14"/>
      <c r="AQQ855" s="14"/>
      <c r="AQR855" s="14"/>
      <c r="AQS855" s="14"/>
      <c r="AQT855" s="14"/>
      <c r="AQU855" s="14"/>
      <c r="AQV855" s="14"/>
      <c r="AQW855" s="14"/>
      <c r="AQX855" s="14"/>
      <c r="AQY855" s="14"/>
      <c r="AQZ855" s="14"/>
      <c r="ARA855" s="14"/>
      <c r="ARB855" s="14"/>
      <c r="ARC855" s="14"/>
      <c r="ARD855" s="14"/>
      <c r="ARE855" s="14"/>
      <c r="ARF855" s="14"/>
      <c r="ARG855" s="14"/>
      <c r="ARH855" s="14"/>
      <c r="ARI855" s="14"/>
      <c r="ARJ855" s="14"/>
      <c r="ARK855" s="14"/>
      <c r="ARL855" s="14"/>
      <c r="ARM855" s="14"/>
      <c r="ARN855" s="14"/>
      <c r="ARO855" s="14"/>
      <c r="ARP855" s="14"/>
      <c r="ARQ855" s="14"/>
      <c r="ARR855" s="14"/>
      <c r="ARS855" s="14"/>
      <c r="ART855" s="14"/>
      <c r="ARU855" s="14"/>
      <c r="ARV855" s="14"/>
      <c r="ARW855" s="14"/>
      <c r="ARX855" s="14"/>
      <c r="ARY855" s="14"/>
      <c r="ARZ855" s="14"/>
      <c r="ASA855" s="14"/>
      <c r="ASB855" s="14"/>
      <c r="ASC855" s="14"/>
      <c r="ASD855" s="14"/>
      <c r="ASE855" s="14"/>
      <c r="ASF855" s="14"/>
      <c r="ASG855" s="14"/>
      <c r="ASH855" s="14"/>
      <c r="ASI855" s="14"/>
      <c r="ASJ855" s="14"/>
      <c r="ASK855" s="14"/>
      <c r="ASL855" s="14"/>
      <c r="ASM855" s="14"/>
      <c r="ASN855" s="14"/>
      <c r="ASO855" s="14"/>
      <c r="ASP855" s="14"/>
      <c r="ASQ855" s="14"/>
      <c r="ASR855" s="14"/>
      <c r="ASS855" s="14"/>
      <c r="AST855" s="14"/>
      <c r="ASU855" s="14"/>
      <c r="ASV855" s="14"/>
      <c r="ASW855" s="14"/>
      <c r="ASX855" s="14"/>
      <c r="ASY855" s="14"/>
      <c r="ASZ855" s="14"/>
      <c r="ATA855" s="14"/>
      <c r="ATB855" s="14"/>
      <c r="ATC855" s="14"/>
      <c r="ATD855" s="14"/>
      <c r="ATE855" s="14"/>
      <c r="ATF855" s="14"/>
      <c r="ATG855" s="14"/>
      <c r="ATH855" s="14"/>
      <c r="ATI855" s="14"/>
      <c r="ATJ855" s="14"/>
      <c r="ATK855" s="14"/>
      <c r="ATL855" s="14"/>
      <c r="ATM855" s="14"/>
      <c r="ATN855" s="14"/>
      <c r="ATO855" s="14"/>
      <c r="ATP855" s="14"/>
      <c r="ATQ855" s="14"/>
      <c r="ATR855" s="14"/>
      <c r="ATS855" s="14"/>
      <c r="ATT855" s="14"/>
      <c r="ATU855" s="14"/>
      <c r="ATV855" s="14"/>
      <c r="ATW855" s="14"/>
      <c r="ATX855" s="14"/>
      <c r="ATY855" s="14"/>
      <c r="ATZ855" s="14"/>
      <c r="AUA855" s="14"/>
      <c r="AUB855" s="14"/>
      <c r="AUC855" s="14"/>
      <c r="AUD855" s="14"/>
      <c r="AUE855" s="14"/>
      <c r="AUF855" s="14"/>
      <c r="AUG855" s="14"/>
      <c r="AUH855" s="14"/>
      <c r="AUI855" s="14"/>
      <c r="AUJ855" s="14"/>
      <c r="AUK855" s="14"/>
      <c r="AUL855" s="14"/>
      <c r="AUM855" s="14"/>
      <c r="AUN855" s="14"/>
      <c r="AUO855" s="14"/>
      <c r="AUP855" s="14"/>
      <c r="AUQ855" s="14"/>
      <c r="AUR855" s="14"/>
      <c r="AUS855" s="14"/>
      <c r="AUT855" s="14"/>
      <c r="AUU855" s="14"/>
      <c r="AUV855" s="14"/>
      <c r="AUW855" s="14"/>
      <c r="AUX855" s="14"/>
      <c r="AUY855" s="14"/>
      <c r="AUZ855" s="14"/>
      <c r="AVA855" s="14"/>
      <c r="AVB855" s="14"/>
      <c r="AVC855" s="14"/>
      <c r="AVD855" s="14"/>
      <c r="AVE855" s="14"/>
      <c r="AVF855" s="14"/>
      <c r="AVG855" s="14"/>
      <c r="AVH855" s="14"/>
      <c r="AVI855" s="14"/>
      <c r="AVJ855" s="14"/>
      <c r="AVK855" s="14"/>
      <c r="AVL855" s="14"/>
      <c r="AVM855" s="14"/>
      <c r="AVN855" s="14"/>
      <c r="AVO855" s="14"/>
      <c r="AVP855" s="14"/>
      <c r="AVQ855" s="14"/>
      <c r="AVR855" s="14"/>
      <c r="AVS855" s="14"/>
      <c r="AVT855" s="14"/>
      <c r="AVU855" s="14"/>
      <c r="AVV855" s="14"/>
      <c r="AVW855" s="14"/>
      <c r="AVX855" s="14"/>
      <c r="AVY855" s="14"/>
      <c r="AVZ855" s="14"/>
      <c r="AWA855" s="14"/>
      <c r="AWB855" s="14"/>
      <c r="AWC855" s="14"/>
      <c r="AWD855" s="14"/>
      <c r="AWE855" s="14"/>
      <c r="AWF855" s="14"/>
      <c r="AWG855" s="14"/>
      <c r="AWH855" s="14"/>
      <c r="AWI855" s="14"/>
      <c r="AWJ855" s="14"/>
      <c r="AWK855" s="14"/>
      <c r="AWL855" s="14"/>
      <c r="AWM855" s="14"/>
      <c r="AWN855" s="14"/>
      <c r="AWO855" s="14"/>
      <c r="AWP855" s="14"/>
      <c r="AWQ855" s="14"/>
      <c r="AWR855" s="14"/>
      <c r="AWS855" s="14"/>
      <c r="AWT855" s="14"/>
      <c r="AWU855" s="14"/>
      <c r="AWV855" s="14"/>
      <c r="AWW855" s="14"/>
      <c r="AWX855" s="14"/>
      <c r="AWY855" s="14"/>
      <c r="AWZ855" s="14"/>
      <c r="AXA855" s="14"/>
      <c r="AXB855" s="14"/>
      <c r="AXC855" s="14"/>
      <c r="AXD855" s="14"/>
      <c r="AXE855" s="14"/>
      <c r="AXF855" s="14"/>
      <c r="AXG855" s="14"/>
      <c r="AXH855" s="14"/>
      <c r="AXI855" s="14"/>
      <c r="AXJ855" s="14"/>
      <c r="AXK855" s="14"/>
      <c r="AXL855" s="14"/>
      <c r="AXM855" s="14"/>
      <c r="AXN855" s="14"/>
      <c r="AXO855" s="14"/>
      <c r="AXP855" s="14"/>
      <c r="AXQ855" s="14"/>
      <c r="AXR855" s="14"/>
      <c r="AXS855" s="14"/>
      <c r="AXT855" s="14"/>
      <c r="AXU855" s="14"/>
      <c r="AXV855" s="14"/>
      <c r="AXW855" s="14"/>
      <c r="AXX855" s="14"/>
      <c r="AXY855" s="14"/>
      <c r="AXZ855" s="14"/>
      <c r="AYA855" s="14"/>
      <c r="AYB855" s="14"/>
      <c r="AYC855" s="14"/>
      <c r="AYD855" s="14"/>
      <c r="AYE855" s="14"/>
      <c r="AYF855" s="14"/>
      <c r="AYG855" s="14"/>
      <c r="AYH855" s="14"/>
      <c r="AYI855" s="14"/>
      <c r="AYJ855" s="14"/>
      <c r="AYK855" s="14"/>
      <c r="AYL855" s="14"/>
      <c r="AYM855" s="14"/>
      <c r="AYN855" s="14"/>
      <c r="AYO855" s="14"/>
      <c r="AYP855" s="14"/>
      <c r="AYQ855" s="14"/>
      <c r="AYR855" s="14"/>
      <c r="AYS855" s="14"/>
      <c r="AYT855" s="14"/>
      <c r="AYU855" s="14"/>
      <c r="AYV855" s="14"/>
      <c r="AYW855" s="14"/>
      <c r="AYX855" s="14"/>
      <c r="AYY855" s="14"/>
      <c r="AYZ855" s="14"/>
      <c r="AZA855" s="14"/>
      <c r="AZB855" s="14"/>
      <c r="AZC855" s="14"/>
      <c r="AZD855" s="14"/>
      <c r="AZE855" s="14"/>
      <c r="AZF855" s="14"/>
      <c r="AZG855" s="14"/>
      <c r="AZH855" s="14"/>
      <c r="AZI855" s="14"/>
      <c r="AZJ855" s="14"/>
      <c r="AZK855" s="14"/>
      <c r="AZL855" s="14"/>
      <c r="AZM855" s="14"/>
      <c r="AZN855" s="14"/>
      <c r="AZO855" s="14"/>
      <c r="AZP855" s="14"/>
      <c r="AZQ855" s="14"/>
      <c r="AZR855" s="14"/>
      <c r="AZS855" s="14"/>
      <c r="AZT855" s="14"/>
      <c r="AZU855" s="14"/>
      <c r="AZV855" s="14"/>
      <c r="AZW855" s="14"/>
      <c r="AZX855" s="14"/>
      <c r="AZY855" s="14"/>
      <c r="AZZ855" s="14"/>
      <c r="BAA855" s="14"/>
      <c r="BAB855" s="14"/>
      <c r="BAC855" s="14"/>
      <c r="BAD855" s="14"/>
      <c r="BAE855" s="14"/>
      <c r="BAF855" s="14"/>
      <c r="BAG855" s="14"/>
      <c r="BAH855" s="14"/>
      <c r="BAI855" s="14"/>
      <c r="BAJ855" s="14"/>
      <c r="BAK855" s="14"/>
      <c r="BAL855" s="14"/>
      <c r="BAM855" s="14"/>
      <c r="BAN855" s="14"/>
      <c r="BAO855" s="14"/>
      <c r="BAP855" s="14"/>
      <c r="BAQ855" s="14"/>
      <c r="BAR855" s="14"/>
      <c r="BAS855" s="14"/>
      <c r="BAT855" s="14"/>
      <c r="BAU855" s="14"/>
      <c r="BAV855" s="14"/>
      <c r="BAW855" s="14"/>
      <c r="BAX855" s="14"/>
      <c r="BAY855" s="14"/>
      <c r="BAZ855" s="14"/>
      <c r="BBA855" s="14"/>
      <c r="BBB855" s="14"/>
      <c r="BBC855" s="14"/>
      <c r="BBD855" s="14"/>
      <c r="BBE855" s="14"/>
      <c r="BBF855" s="14"/>
      <c r="BBG855" s="14"/>
      <c r="BBH855" s="14"/>
      <c r="BBI855" s="14"/>
      <c r="BBJ855" s="14"/>
      <c r="BBK855" s="14"/>
      <c r="BBL855" s="14"/>
      <c r="BBM855" s="14"/>
      <c r="BBN855" s="14"/>
      <c r="BBO855" s="14"/>
      <c r="BBP855" s="14"/>
      <c r="BBQ855" s="14"/>
      <c r="BBR855" s="14"/>
      <c r="BBS855" s="14"/>
      <c r="BBT855" s="14"/>
      <c r="BBU855" s="14"/>
      <c r="BBV855" s="14"/>
      <c r="BBW855" s="14"/>
      <c r="BBX855" s="14"/>
      <c r="BBY855" s="14"/>
      <c r="BBZ855" s="14"/>
      <c r="BCA855" s="14"/>
      <c r="BCB855" s="14"/>
      <c r="BCC855" s="14"/>
      <c r="BCD855" s="14"/>
      <c r="BCE855" s="14"/>
      <c r="BCF855" s="14"/>
      <c r="BCG855" s="14"/>
      <c r="BCH855" s="14"/>
      <c r="BCI855" s="14"/>
      <c r="BCJ855" s="14"/>
      <c r="BCK855" s="14"/>
      <c r="BCL855" s="14"/>
      <c r="BCM855" s="14"/>
      <c r="BCN855" s="14"/>
      <c r="BCO855" s="14"/>
      <c r="BCP855" s="14"/>
      <c r="BCQ855" s="14"/>
      <c r="BCR855" s="14"/>
      <c r="BCS855" s="14"/>
      <c r="BCT855" s="14"/>
      <c r="BCU855" s="14"/>
      <c r="BCV855" s="14"/>
      <c r="BCW855" s="14"/>
      <c r="BCX855" s="14"/>
      <c r="BCY855" s="14"/>
      <c r="BCZ855" s="14"/>
      <c r="BDA855" s="14"/>
      <c r="BDB855" s="14"/>
      <c r="BDC855" s="14"/>
      <c r="BDD855" s="14"/>
      <c r="BDE855" s="14"/>
      <c r="BDF855" s="14"/>
      <c r="BDG855" s="14"/>
      <c r="BDH855" s="14"/>
      <c r="BDI855" s="14"/>
      <c r="BDJ855" s="14"/>
      <c r="BDK855" s="14"/>
      <c r="BDL855" s="14"/>
      <c r="BDM855" s="14"/>
      <c r="BDN855" s="14"/>
      <c r="BDO855" s="14"/>
      <c r="BDP855" s="14"/>
      <c r="BDQ855" s="14"/>
      <c r="BDR855" s="14"/>
      <c r="BDS855" s="14"/>
      <c r="BDT855" s="14"/>
      <c r="BDU855" s="14"/>
      <c r="BDV855" s="14"/>
      <c r="BDW855" s="14"/>
      <c r="BDX855" s="14"/>
      <c r="BDY855" s="14"/>
      <c r="BDZ855" s="14"/>
      <c r="BEA855" s="14"/>
      <c r="BEB855" s="14"/>
      <c r="BEC855" s="14"/>
      <c r="BED855" s="14"/>
      <c r="BEE855" s="14"/>
      <c r="BEF855" s="14"/>
      <c r="BEG855" s="14"/>
      <c r="BEH855" s="14"/>
      <c r="BEI855" s="14"/>
      <c r="BEJ855" s="14"/>
      <c r="BEK855" s="14"/>
      <c r="BEL855" s="14"/>
      <c r="BEM855" s="14"/>
      <c r="BEN855" s="14"/>
      <c r="BEO855" s="14"/>
      <c r="BEP855" s="14"/>
      <c r="BEQ855" s="14"/>
      <c r="BER855" s="14"/>
      <c r="BES855" s="14"/>
      <c r="BET855" s="14"/>
      <c r="BEU855" s="14"/>
      <c r="BEV855" s="14"/>
      <c r="BEW855" s="14"/>
      <c r="BEX855" s="14"/>
      <c r="BEY855" s="14"/>
      <c r="BEZ855" s="14"/>
      <c r="BFA855" s="14"/>
      <c r="BFB855" s="14"/>
      <c r="BFC855" s="14"/>
      <c r="BFD855" s="14"/>
      <c r="BFE855" s="14"/>
      <c r="BFF855" s="14"/>
      <c r="BFG855" s="14"/>
      <c r="BFH855" s="14"/>
      <c r="BFI855" s="14"/>
      <c r="BFJ855" s="14"/>
      <c r="BFK855" s="14"/>
      <c r="BFL855" s="14"/>
      <c r="BFM855" s="14"/>
      <c r="BFN855" s="14"/>
      <c r="BFO855" s="14"/>
      <c r="BFP855" s="14"/>
      <c r="BFQ855" s="14"/>
      <c r="BFR855" s="14"/>
      <c r="BFS855" s="14"/>
      <c r="BFT855" s="14"/>
      <c r="BFU855" s="14"/>
      <c r="BFV855" s="14"/>
      <c r="BFW855" s="14"/>
      <c r="BFX855" s="14"/>
      <c r="BFY855" s="14"/>
      <c r="BFZ855" s="14"/>
      <c r="BGA855" s="14"/>
      <c r="BGB855" s="14"/>
      <c r="BGC855" s="14"/>
      <c r="BGD855" s="14"/>
      <c r="BGE855" s="14"/>
      <c r="BGF855" s="14"/>
      <c r="BGG855" s="14"/>
      <c r="BGH855" s="14"/>
      <c r="BGI855" s="14"/>
      <c r="BGJ855" s="14"/>
      <c r="BGK855" s="14"/>
      <c r="BGL855" s="14"/>
      <c r="BGM855" s="14"/>
      <c r="BGN855" s="14"/>
      <c r="BGO855" s="14"/>
      <c r="BGP855" s="14"/>
      <c r="BGQ855" s="14"/>
      <c r="BGR855" s="14"/>
      <c r="BGS855" s="14"/>
      <c r="BGT855" s="14"/>
      <c r="BGU855" s="14"/>
      <c r="BGV855" s="14"/>
      <c r="BGW855" s="14"/>
      <c r="BGX855" s="14"/>
      <c r="BGY855" s="14"/>
      <c r="BGZ855" s="14"/>
      <c r="BHA855" s="14"/>
      <c r="BHB855" s="14"/>
      <c r="BHC855" s="14"/>
      <c r="BHD855" s="14"/>
      <c r="BHE855" s="14"/>
      <c r="BHF855" s="14"/>
      <c r="BHG855" s="14"/>
      <c r="BHH855" s="14"/>
      <c r="BHI855" s="14"/>
      <c r="BHJ855" s="14"/>
      <c r="BHK855" s="14"/>
      <c r="BHL855" s="14"/>
      <c r="BHM855" s="14"/>
      <c r="BHN855" s="14"/>
      <c r="BHO855" s="14"/>
      <c r="BHP855" s="14"/>
      <c r="BHQ855" s="14"/>
      <c r="BHR855" s="14"/>
      <c r="BHS855" s="14"/>
      <c r="BHT855" s="14"/>
      <c r="BHU855" s="14"/>
      <c r="BHV855" s="14"/>
      <c r="BHW855" s="14"/>
      <c r="BHX855" s="14"/>
      <c r="BHY855" s="14"/>
      <c r="BHZ855" s="14"/>
      <c r="BIA855" s="14"/>
      <c r="BIB855" s="14"/>
      <c r="BIC855" s="14"/>
      <c r="BID855" s="14"/>
      <c r="BIE855" s="14"/>
      <c r="BIF855" s="14"/>
      <c r="BIG855" s="14"/>
      <c r="BIH855" s="14"/>
      <c r="BII855" s="14"/>
      <c r="BIJ855" s="14"/>
      <c r="BIK855" s="14"/>
      <c r="BIL855" s="14"/>
      <c r="BIM855" s="14"/>
      <c r="BIN855" s="14"/>
      <c r="BIO855" s="14"/>
      <c r="BIP855" s="14"/>
      <c r="BIQ855" s="14"/>
      <c r="BIR855" s="14"/>
      <c r="BIS855" s="14"/>
      <c r="BIT855" s="14"/>
      <c r="BIU855" s="14"/>
      <c r="BIV855" s="14"/>
      <c r="BIW855" s="14"/>
      <c r="BIX855" s="14"/>
      <c r="BIY855" s="14"/>
      <c r="BIZ855" s="14"/>
      <c r="BJA855" s="14"/>
      <c r="BJB855" s="14"/>
      <c r="BJC855" s="14"/>
      <c r="BJD855" s="14"/>
      <c r="BJE855" s="14"/>
      <c r="BJF855" s="14"/>
      <c r="BJG855" s="14"/>
      <c r="BJH855" s="14"/>
      <c r="BJI855" s="14"/>
      <c r="BJJ855" s="14"/>
      <c r="BJK855" s="14"/>
      <c r="BJL855" s="14"/>
      <c r="BJM855" s="14"/>
      <c r="BJN855" s="14"/>
      <c r="BJO855" s="14"/>
      <c r="BJP855" s="14"/>
      <c r="BJQ855" s="14"/>
      <c r="BJR855" s="14"/>
      <c r="BJS855" s="14"/>
      <c r="BJT855" s="14"/>
      <c r="BJU855" s="14"/>
      <c r="BJV855" s="14"/>
      <c r="BJW855" s="14"/>
      <c r="BJX855" s="14"/>
      <c r="BJY855" s="14"/>
      <c r="BJZ855" s="14"/>
      <c r="BKA855" s="14"/>
      <c r="BKB855" s="14"/>
      <c r="BKC855" s="14"/>
      <c r="BKD855" s="14"/>
      <c r="BKE855" s="14"/>
      <c r="BKF855" s="14"/>
      <c r="BKG855" s="14"/>
      <c r="BKH855" s="14"/>
      <c r="BKI855" s="14"/>
      <c r="BKJ855" s="14"/>
      <c r="BKK855" s="14"/>
      <c r="BKL855" s="14"/>
      <c r="BKM855" s="14"/>
      <c r="BKN855" s="14"/>
      <c r="BKO855" s="14"/>
      <c r="BKP855" s="14"/>
      <c r="BKQ855" s="14"/>
      <c r="BKR855" s="14"/>
      <c r="BKS855" s="14"/>
      <c r="BKT855" s="14"/>
      <c r="BKU855" s="14"/>
      <c r="BKV855" s="14"/>
      <c r="BKW855" s="14"/>
      <c r="BKX855" s="14"/>
      <c r="BKY855" s="14"/>
      <c r="BKZ855" s="14"/>
      <c r="BLA855" s="14"/>
      <c r="BLB855" s="14"/>
      <c r="BLC855" s="14"/>
      <c r="BLD855" s="14"/>
      <c r="BLE855" s="14"/>
      <c r="BLF855" s="14"/>
      <c r="BLG855" s="14"/>
      <c r="BLH855" s="14"/>
      <c r="BLI855" s="14"/>
      <c r="BLJ855" s="14"/>
      <c r="BLK855" s="14"/>
      <c r="BLL855" s="14"/>
      <c r="BLM855" s="14"/>
      <c r="BLN855" s="14"/>
      <c r="BLO855" s="14"/>
      <c r="BLP855" s="14"/>
      <c r="BLQ855" s="14"/>
      <c r="BLR855" s="14"/>
      <c r="BLS855" s="14"/>
      <c r="BLT855" s="14"/>
      <c r="BLU855" s="14"/>
      <c r="BLV855" s="14"/>
      <c r="BLW855" s="14"/>
      <c r="BLX855" s="14"/>
      <c r="BLY855" s="14"/>
      <c r="BLZ855" s="14"/>
      <c r="BMA855" s="14"/>
      <c r="BMB855" s="14"/>
      <c r="BMC855" s="14"/>
      <c r="BMD855" s="14"/>
      <c r="BME855" s="14"/>
      <c r="BMF855" s="14"/>
      <c r="BMG855" s="14"/>
      <c r="BMH855" s="14"/>
      <c r="BMI855" s="14"/>
      <c r="BMJ855" s="14"/>
      <c r="BMK855" s="14"/>
      <c r="BML855" s="14"/>
      <c r="BMM855" s="14"/>
      <c r="BMN855" s="14"/>
      <c r="BMO855" s="14"/>
      <c r="BMP855" s="14"/>
      <c r="BMQ855" s="14"/>
      <c r="BMR855" s="14"/>
      <c r="BMS855" s="14"/>
      <c r="BMT855" s="14"/>
      <c r="BMU855" s="14"/>
      <c r="BMV855" s="14"/>
      <c r="BMW855" s="14"/>
      <c r="BMX855" s="14"/>
      <c r="BMY855" s="14"/>
      <c r="BMZ855" s="14"/>
      <c r="BNA855" s="14"/>
      <c r="BNB855" s="14"/>
      <c r="BNC855" s="14"/>
      <c r="BND855" s="14"/>
      <c r="BNE855" s="14"/>
      <c r="BNF855" s="14"/>
      <c r="BNG855" s="14"/>
      <c r="BNH855" s="14"/>
      <c r="BNI855" s="14"/>
      <c r="BNJ855" s="14"/>
      <c r="BNK855" s="14"/>
      <c r="BNL855" s="14"/>
      <c r="BNM855" s="14"/>
      <c r="BNN855" s="14"/>
      <c r="BNO855" s="14"/>
      <c r="BNP855" s="14"/>
      <c r="BNQ855" s="14"/>
      <c r="BNR855" s="14"/>
      <c r="BNS855" s="14"/>
      <c r="BNT855" s="14"/>
      <c r="BNU855" s="14"/>
      <c r="BNV855" s="14"/>
      <c r="BNW855" s="14"/>
      <c r="BNX855" s="14"/>
      <c r="BNY855" s="14"/>
      <c r="BNZ855" s="14"/>
      <c r="BOA855" s="14"/>
      <c r="BOB855" s="14"/>
      <c r="BOC855" s="14"/>
      <c r="BOD855" s="14"/>
      <c r="BOE855" s="14"/>
      <c r="BOF855" s="14"/>
      <c r="BOG855" s="14"/>
      <c r="BOH855" s="14"/>
      <c r="BOI855" s="14"/>
      <c r="BOJ855" s="14"/>
      <c r="BOK855" s="14"/>
      <c r="BOL855" s="14"/>
      <c r="BOM855" s="14"/>
      <c r="BON855" s="14"/>
      <c r="BOO855" s="14"/>
      <c r="BOP855" s="14"/>
      <c r="BOQ855" s="14"/>
      <c r="BOR855" s="14"/>
      <c r="BOS855" s="14"/>
      <c r="BOT855" s="14"/>
      <c r="BOU855" s="14"/>
      <c r="BOV855" s="14"/>
      <c r="BOW855" s="14"/>
      <c r="BOX855" s="14"/>
      <c r="BOY855" s="14"/>
      <c r="BOZ855" s="14"/>
      <c r="BPA855" s="14"/>
      <c r="BPB855" s="14"/>
      <c r="BPC855" s="14"/>
      <c r="BPD855" s="14"/>
      <c r="BPE855" s="14"/>
      <c r="BPF855" s="14"/>
      <c r="BPG855" s="14"/>
      <c r="BPH855" s="14"/>
      <c r="BPI855" s="14"/>
      <c r="BPJ855" s="14"/>
      <c r="BPK855" s="14"/>
      <c r="BPL855" s="14"/>
      <c r="BPM855" s="14"/>
      <c r="BPN855" s="14"/>
      <c r="BPO855" s="14"/>
      <c r="BPP855" s="14"/>
      <c r="BPQ855" s="14"/>
      <c r="BPR855" s="14"/>
      <c r="BPS855" s="14"/>
      <c r="BPT855" s="14"/>
      <c r="BPU855" s="14"/>
      <c r="BPV855" s="14"/>
      <c r="BPW855" s="14"/>
      <c r="BPX855" s="14"/>
      <c r="BPY855" s="14"/>
      <c r="BPZ855" s="14"/>
      <c r="BQA855" s="14"/>
      <c r="BQB855" s="14"/>
      <c r="BQC855" s="14"/>
      <c r="BQD855" s="14"/>
      <c r="BQE855" s="14"/>
      <c r="BQF855" s="14"/>
      <c r="BQG855" s="14"/>
      <c r="BQH855" s="14"/>
      <c r="BQI855" s="14"/>
      <c r="BQJ855" s="14"/>
      <c r="BQK855" s="14"/>
      <c r="BQL855" s="14"/>
      <c r="BQM855" s="14"/>
      <c r="BQN855" s="14"/>
      <c r="BQO855" s="14"/>
      <c r="BQP855" s="14"/>
      <c r="BQQ855" s="14"/>
      <c r="BQR855" s="14"/>
      <c r="BQS855" s="14"/>
      <c r="BQT855" s="14"/>
      <c r="BQU855" s="14"/>
      <c r="BQV855" s="14"/>
      <c r="BQW855" s="14"/>
      <c r="BQX855" s="14"/>
      <c r="BQY855" s="14"/>
      <c r="BQZ855" s="14"/>
      <c r="BRA855" s="14"/>
      <c r="BRB855" s="14"/>
      <c r="BRC855" s="14"/>
      <c r="BRD855" s="14"/>
      <c r="BRE855" s="14"/>
      <c r="BRF855" s="14"/>
      <c r="BRG855" s="14"/>
      <c r="BRH855" s="14"/>
      <c r="BRI855" s="14"/>
      <c r="BRJ855" s="14"/>
      <c r="BRK855" s="14"/>
      <c r="BRL855" s="14"/>
      <c r="BRM855" s="14"/>
      <c r="BRN855" s="14"/>
      <c r="BRO855" s="14"/>
      <c r="BRP855" s="14"/>
      <c r="BRQ855" s="14"/>
      <c r="BRR855" s="14"/>
      <c r="BRS855" s="14"/>
      <c r="BRT855" s="14"/>
      <c r="BRU855" s="14"/>
      <c r="BRV855" s="14"/>
      <c r="BRW855" s="14"/>
      <c r="BRX855" s="14"/>
      <c r="BRY855" s="14"/>
      <c r="BRZ855" s="14"/>
      <c r="BSA855" s="14"/>
      <c r="BSB855" s="14"/>
      <c r="BSC855" s="14"/>
      <c r="BSD855" s="14"/>
      <c r="BSE855" s="14"/>
      <c r="BSF855" s="14"/>
      <c r="BSG855" s="14"/>
      <c r="BSH855" s="14"/>
      <c r="BSI855" s="14"/>
      <c r="BSJ855" s="14"/>
      <c r="BSK855" s="14"/>
      <c r="BSL855" s="14"/>
      <c r="BSM855" s="14"/>
      <c r="BSN855" s="14"/>
      <c r="BSO855" s="14"/>
      <c r="BSP855" s="14"/>
      <c r="BSQ855" s="14"/>
      <c r="BSR855" s="14"/>
      <c r="BSS855" s="14"/>
      <c r="BST855" s="14"/>
      <c r="BSU855" s="14"/>
      <c r="BSV855" s="14"/>
      <c r="BSW855" s="14"/>
      <c r="BSX855" s="14"/>
      <c r="BSY855" s="14"/>
      <c r="BSZ855" s="14"/>
      <c r="BTA855" s="14"/>
      <c r="BTB855" s="14"/>
      <c r="BTC855" s="14"/>
      <c r="BTD855" s="14"/>
      <c r="BTE855" s="14"/>
      <c r="BTF855" s="14"/>
      <c r="BTG855" s="14"/>
      <c r="BTH855" s="14"/>
      <c r="BTI855" s="14"/>
      <c r="BTJ855" s="14"/>
      <c r="BTK855" s="14"/>
      <c r="BTL855" s="14"/>
      <c r="BTM855" s="14"/>
      <c r="BTN855" s="14"/>
      <c r="BTO855" s="14"/>
      <c r="BTP855" s="14"/>
      <c r="BTQ855" s="14"/>
      <c r="BTR855" s="14"/>
      <c r="BTS855" s="14"/>
      <c r="BTT855" s="14"/>
      <c r="BTU855" s="14"/>
      <c r="BTV855" s="14"/>
      <c r="BTW855" s="14"/>
      <c r="BTX855" s="14"/>
      <c r="BTY855" s="14"/>
      <c r="BTZ855" s="14"/>
      <c r="BUA855" s="14"/>
      <c r="BUB855" s="14"/>
      <c r="BUC855" s="14"/>
      <c r="BUD855" s="14"/>
      <c r="BUE855" s="14"/>
      <c r="BUF855" s="14"/>
      <c r="BUG855" s="14"/>
      <c r="BUH855" s="14"/>
      <c r="BUI855" s="14"/>
      <c r="BUJ855" s="14"/>
      <c r="BUK855" s="14"/>
      <c r="BUL855" s="14"/>
      <c r="BUM855" s="14"/>
      <c r="BUN855" s="14"/>
      <c r="BUO855" s="14"/>
      <c r="BUP855" s="14"/>
      <c r="BUQ855" s="14"/>
      <c r="BUR855" s="14"/>
      <c r="BUS855" s="14"/>
      <c r="BUT855" s="14"/>
      <c r="BUU855" s="14"/>
      <c r="BUV855" s="14"/>
      <c r="BUW855" s="14"/>
      <c r="BUX855" s="14"/>
      <c r="BUY855" s="14"/>
      <c r="BUZ855" s="14"/>
      <c r="BVA855" s="14"/>
      <c r="BVB855" s="14"/>
      <c r="BVC855" s="14"/>
      <c r="BVD855" s="14"/>
      <c r="BVE855" s="14"/>
      <c r="BVF855" s="14"/>
      <c r="BVG855" s="14"/>
      <c r="BVH855" s="14"/>
      <c r="BVI855" s="14"/>
      <c r="BVJ855" s="14"/>
      <c r="BVK855" s="14"/>
      <c r="BVL855" s="14"/>
      <c r="BVM855" s="14"/>
      <c r="BVN855" s="14"/>
      <c r="BVO855" s="14"/>
      <c r="BVP855" s="14"/>
      <c r="BVQ855" s="14"/>
      <c r="BVR855" s="14"/>
      <c r="BVS855" s="14"/>
      <c r="BVT855" s="14"/>
      <c r="BVU855" s="14"/>
      <c r="BVV855" s="14"/>
      <c r="BVW855" s="14"/>
      <c r="BVX855" s="14"/>
      <c r="BVY855" s="14"/>
      <c r="BVZ855" s="14"/>
      <c r="BWA855" s="14"/>
      <c r="BWB855" s="14"/>
      <c r="BWC855" s="14"/>
      <c r="BWD855" s="14"/>
      <c r="BWE855" s="14"/>
      <c r="BWF855" s="14"/>
      <c r="BWG855" s="14"/>
      <c r="BWH855" s="14"/>
      <c r="BWI855" s="14"/>
      <c r="BWJ855" s="14"/>
      <c r="BWK855" s="14"/>
      <c r="BWL855" s="14"/>
      <c r="BWM855" s="14"/>
      <c r="BWN855" s="14"/>
      <c r="BWO855" s="14"/>
      <c r="BWP855" s="14"/>
      <c r="BWQ855" s="14"/>
      <c r="BWR855" s="14"/>
      <c r="BWS855" s="14"/>
      <c r="BWT855" s="14"/>
      <c r="BWU855" s="14"/>
      <c r="BWV855" s="14"/>
      <c r="BWW855" s="14"/>
      <c r="BWX855" s="14"/>
      <c r="BWY855" s="14"/>
      <c r="BWZ855" s="14"/>
      <c r="BXA855" s="14"/>
      <c r="BXB855" s="14"/>
      <c r="BXC855" s="14"/>
      <c r="BXD855" s="14"/>
      <c r="BXE855" s="14"/>
      <c r="BXF855" s="14"/>
      <c r="BXG855" s="14"/>
      <c r="BXH855" s="14"/>
      <c r="BXI855" s="14"/>
      <c r="BXJ855" s="14"/>
      <c r="BXK855" s="14"/>
      <c r="BXL855" s="14"/>
      <c r="BXM855" s="14"/>
      <c r="BXN855" s="14"/>
      <c r="BXO855" s="14"/>
      <c r="BXP855" s="14"/>
      <c r="BXQ855" s="14"/>
      <c r="BXR855" s="14"/>
      <c r="BXS855" s="14"/>
      <c r="BXT855" s="14"/>
      <c r="BXU855" s="14"/>
      <c r="BXV855" s="14"/>
      <c r="BXW855" s="14"/>
      <c r="BXX855" s="14"/>
      <c r="BXY855" s="14"/>
      <c r="BXZ855" s="14"/>
      <c r="BYA855" s="14"/>
      <c r="BYB855" s="14"/>
      <c r="BYC855" s="14"/>
      <c r="BYD855" s="14"/>
      <c r="BYE855" s="14"/>
      <c r="BYF855" s="14"/>
      <c r="BYG855" s="14"/>
      <c r="BYH855" s="14"/>
      <c r="BYI855" s="14"/>
      <c r="BYJ855" s="14"/>
      <c r="BYK855" s="14"/>
      <c r="BYL855" s="14"/>
      <c r="BYM855" s="14"/>
      <c r="BYN855" s="14"/>
      <c r="BYO855" s="14"/>
      <c r="BYP855" s="14"/>
      <c r="BYQ855" s="14"/>
      <c r="BYR855" s="14"/>
      <c r="BYS855" s="14"/>
      <c r="BYT855" s="14"/>
      <c r="BYU855" s="14"/>
      <c r="BYV855" s="14"/>
      <c r="BYW855" s="14"/>
      <c r="BYX855" s="14"/>
      <c r="BYY855" s="14"/>
      <c r="BYZ855" s="14"/>
      <c r="BZA855" s="14"/>
      <c r="BZB855" s="14"/>
      <c r="BZC855" s="14"/>
      <c r="BZD855" s="14"/>
      <c r="BZE855" s="14"/>
      <c r="BZF855" s="14"/>
      <c r="BZG855" s="14"/>
      <c r="BZH855" s="14"/>
      <c r="BZI855" s="14"/>
      <c r="BZJ855" s="14"/>
      <c r="BZK855" s="14"/>
      <c r="BZL855" s="14"/>
      <c r="BZM855" s="14"/>
      <c r="BZN855" s="14"/>
      <c r="BZO855" s="14"/>
      <c r="BZP855" s="14"/>
      <c r="BZQ855" s="14"/>
      <c r="BZR855" s="14"/>
      <c r="BZS855" s="14"/>
      <c r="BZT855" s="14"/>
      <c r="BZU855" s="14"/>
      <c r="BZV855" s="14"/>
      <c r="BZW855" s="14"/>
      <c r="BZX855" s="14"/>
      <c r="BZY855" s="14"/>
      <c r="BZZ855" s="14"/>
      <c r="CAA855" s="14"/>
      <c r="CAB855" s="14"/>
      <c r="CAC855" s="14"/>
      <c r="CAD855" s="14"/>
      <c r="CAE855" s="14"/>
      <c r="CAF855" s="14"/>
      <c r="CAG855" s="14"/>
      <c r="CAH855" s="14"/>
      <c r="CAI855" s="14"/>
      <c r="CAJ855" s="14"/>
      <c r="CAK855" s="14"/>
      <c r="CAL855" s="14"/>
      <c r="CAM855" s="14"/>
      <c r="CAN855" s="14"/>
      <c r="CAO855" s="14"/>
      <c r="CAP855" s="14"/>
      <c r="CAQ855" s="14"/>
      <c r="CAR855" s="14"/>
      <c r="CAS855" s="14"/>
      <c r="CAT855" s="14"/>
      <c r="CAU855" s="14"/>
      <c r="CAV855" s="14"/>
      <c r="CAW855" s="14"/>
      <c r="CAX855" s="14"/>
      <c r="CAY855" s="14"/>
      <c r="CAZ855" s="14"/>
      <c r="CBA855" s="14"/>
      <c r="CBB855" s="14"/>
      <c r="CBC855" s="14"/>
      <c r="CBD855" s="14"/>
      <c r="CBE855" s="14"/>
      <c r="CBF855" s="14"/>
      <c r="CBG855" s="14"/>
      <c r="CBH855" s="14"/>
      <c r="CBI855" s="14"/>
      <c r="CBJ855" s="14"/>
      <c r="CBK855" s="14"/>
      <c r="CBL855" s="14"/>
      <c r="CBM855" s="14"/>
      <c r="CBN855" s="14"/>
      <c r="CBO855" s="14"/>
      <c r="CBP855" s="14"/>
      <c r="CBQ855" s="14"/>
      <c r="CBR855" s="14"/>
      <c r="CBS855" s="14"/>
      <c r="CBT855" s="14"/>
      <c r="CBU855" s="14"/>
      <c r="CBV855" s="14"/>
      <c r="CBW855" s="14"/>
      <c r="CBX855" s="14"/>
      <c r="CBY855" s="14"/>
      <c r="CBZ855" s="14"/>
      <c r="CCA855" s="14"/>
      <c r="CCB855" s="14"/>
      <c r="CCC855" s="14"/>
      <c r="CCD855" s="14"/>
      <c r="CCE855" s="14"/>
      <c r="CCF855" s="14"/>
      <c r="CCG855" s="14"/>
      <c r="CCH855" s="14"/>
      <c r="CCI855" s="14"/>
      <c r="CCJ855" s="14"/>
      <c r="CCK855" s="14"/>
      <c r="CCL855" s="14"/>
      <c r="CCM855" s="14"/>
      <c r="CCN855" s="14"/>
      <c r="CCO855" s="14"/>
      <c r="CCP855" s="14"/>
      <c r="CCQ855" s="14"/>
      <c r="CCR855" s="14"/>
      <c r="CCS855" s="14"/>
      <c r="CCT855" s="14"/>
      <c r="CCU855" s="14"/>
      <c r="CCV855" s="14"/>
      <c r="CCW855" s="14"/>
      <c r="CCX855" s="14"/>
      <c r="CCY855" s="14"/>
      <c r="CCZ855" s="14"/>
      <c r="CDA855" s="14"/>
      <c r="CDB855" s="14"/>
      <c r="CDC855" s="14"/>
      <c r="CDD855" s="14"/>
      <c r="CDE855" s="14"/>
      <c r="CDF855" s="14"/>
      <c r="CDG855" s="14"/>
      <c r="CDH855" s="14"/>
      <c r="CDI855" s="14"/>
      <c r="CDJ855" s="14"/>
      <c r="CDK855" s="14"/>
      <c r="CDL855" s="14"/>
      <c r="CDM855" s="14"/>
      <c r="CDN855" s="14"/>
      <c r="CDO855" s="14"/>
      <c r="CDP855" s="14"/>
      <c r="CDQ855" s="14"/>
      <c r="CDR855" s="14"/>
      <c r="CDS855" s="14"/>
      <c r="CDT855" s="14"/>
      <c r="CDU855" s="14"/>
      <c r="CDV855" s="14"/>
      <c r="CDW855" s="14"/>
      <c r="CDX855" s="14"/>
      <c r="CDY855" s="14"/>
      <c r="CDZ855" s="14"/>
      <c r="CEA855" s="14"/>
      <c r="CEB855" s="14"/>
      <c r="CEC855" s="14"/>
      <c r="CED855" s="14"/>
      <c r="CEE855" s="14"/>
      <c r="CEF855" s="14"/>
      <c r="CEG855" s="14"/>
      <c r="CEH855" s="14"/>
      <c r="CEI855" s="14"/>
      <c r="CEJ855" s="14"/>
      <c r="CEK855" s="14"/>
      <c r="CEL855" s="14"/>
      <c r="CEM855" s="14"/>
      <c r="CEN855" s="14"/>
      <c r="CEO855" s="14"/>
      <c r="CEP855" s="14"/>
      <c r="CEQ855" s="14"/>
      <c r="CER855" s="14"/>
      <c r="CES855" s="14"/>
      <c r="CET855" s="14"/>
      <c r="CEU855" s="14"/>
      <c r="CEV855" s="14"/>
      <c r="CEW855" s="14"/>
      <c r="CEX855" s="14"/>
      <c r="CEY855" s="14"/>
      <c r="CEZ855" s="14"/>
      <c r="CFA855" s="14"/>
      <c r="CFB855" s="14"/>
      <c r="CFC855" s="14"/>
      <c r="CFD855" s="14"/>
      <c r="CFE855" s="14"/>
      <c r="CFF855" s="14"/>
      <c r="CFG855" s="14"/>
      <c r="CFH855" s="14"/>
      <c r="CFI855" s="14"/>
      <c r="CFJ855" s="14"/>
      <c r="CFK855" s="14"/>
      <c r="CFL855" s="14"/>
      <c r="CFM855" s="14"/>
      <c r="CFN855" s="14"/>
      <c r="CFO855" s="14"/>
      <c r="CFP855" s="14"/>
      <c r="CFQ855" s="14"/>
      <c r="CFR855" s="14"/>
      <c r="CFS855" s="14"/>
      <c r="CFT855" s="14"/>
      <c r="CFU855" s="14"/>
      <c r="CFV855" s="14"/>
      <c r="CFW855" s="14"/>
      <c r="CFX855" s="14"/>
      <c r="CFY855" s="14"/>
      <c r="CFZ855" s="14"/>
      <c r="CGA855" s="14"/>
      <c r="CGB855" s="14"/>
      <c r="CGC855" s="14"/>
      <c r="CGD855" s="14"/>
      <c r="CGE855" s="14"/>
      <c r="CGF855" s="14"/>
      <c r="CGG855" s="14"/>
      <c r="CGH855" s="14"/>
      <c r="CGI855" s="14"/>
      <c r="CGJ855" s="14"/>
      <c r="CGK855" s="14"/>
      <c r="CGL855" s="14"/>
      <c r="CGM855" s="14"/>
      <c r="CGN855" s="14"/>
      <c r="CGO855" s="14"/>
      <c r="CGP855" s="14"/>
      <c r="CGQ855" s="14"/>
      <c r="CGR855" s="14"/>
      <c r="CGS855" s="14"/>
      <c r="CGT855" s="14"/>
      <c r="CGU855" s="14"/>
      <c r="CGV855" s="14"/>
      <c r="CGW855" s="14"/>
      <c r="CGX855" s="14"/>
      <c r="CGY855" s="14"/>
      <c r="CGZ855" s="14"/>
      <c r="CHA855" s="14"/>
      <c r="CHB855" s="14"/>
      <c r="CHC855" s="14"/>
      <c r="CHD855" s="14"/>
      <c r="CHE855" s="14"/>
      <c r="CHF855" s="14"/>
      <c r="CHG855" s="14"/>
      <c r="CHH855" s="14"/>
      <c r="CHI855" s="14"/>
      <c r="CHJ855" s="14"/>
      <c r="CHK855" s="14"/>
      <c r="CHL855" s="14"/>
      <c r="CHM855" s="14"/>
      <c r="CHN855" s="14"/>
      <c r="CHO855" s="14"/>
      <c r="CHP855" s="14"/>
      <c r="CHQ855" s="14"/>
      <c r="CHR855" s="14"/>
      <c r="CHS855" s="14"/>
      <c r="CHT855" s="14"/>
      <c r="CHU855" s="14"/>
      <c r="CHV855" s="14"/>
      <c r="CHW855" s="14"/>
      <c r="CHX855" s="14"/>
      <c r="CHY855" s="14"/>
      <c r="CHZ855" s="14"/>
      <c r="CIA855" s="14"/>
      <c r="CIB855" s="14"/>
      <c r="CIC855" s="14"/>
      <c r="CID855" s="14"/>
      <c r="CIE855" s="14"/>
      <c r="CIF855" s="14"/>
      <c r="CIG855" s="14"/>
      <c r="CIH855" s="14"/>
      <c r="CII855" s="14"/>
      <c r="CIJ855" s="14"/>
      <c r="CIK855" s="14"/>
      <c r="CIL855" s="14"/>
      <c r="CIM855" s="14"/>
      <c r="CIN855" s="14"/>
      <c r="CIO855" s="14"/>
      <c r="CIP855" s="14"/>
      <c r="CIQ855" s="14"/>
      <c r="CIR855" s="14"/>
      <c r="CIS855" s="14"/>
      <c r="CIT855" s="14"/>
      <c r="CIU855" s="14"/>
      <c r="CIV855" s="14"/>
      <c r="CIW855" s="14"/>
      <c r="CIX855" s="14"/>
      <c r="CIY855" s="14"/>
      <c r="CIZ855" s="14"/>
      <c r="CJA855" s="14"/>
      <c r="CJB855" s="14"/>
      <c r="CJC855" s="14"/>
      <c r="CJD855" s="14"/>
      <c r="CJE855" s="14"/>
      <c r="CJF855" s="14"/>
      <c r="CJG855" s="14"/>
      <c r="CJH855" s="14"/>
      <c r="CJI855" s="14"/>
      <c r="CJJ855" s="14"/>
      <c r="CJK855" s="14"/>
      <c r="CJL855" s="14"/>
      <c r="CJM855" s="14"/>
      <c r="CJN855" s="14"/>
      <c r="CJO855" s="14"/>
      <c r="CJP855" s="14"/>
      <c r="CJQ855" s="14"/>
      <c r="CJR855" s="14"/>
      <c r="CJS855" s="14"/>
      <c r="CJT855" s="14"/>
      <c r="CJU855" s="14"/>
      <c r="CJV855" s="14"/>
      <c r="CJW855" s="14"/>
      <c r="CJX855" s="14"/>
      <c r="CJY855" s="14"/>
      <c r="CJZ855" s="14"/>
      <c r="CKA855" s="14"/>
      <c r="CKB855" s="14"/>
      <c r="CKC855" s="14"/>
      <c r="CKD855" s="14"/>
      <c r="CKE855" s="14"/>
      <c r="CKF855" s="14"/>
      <c r="CKG855" s="14"/>
      <c r="CKH855" s="14"/>
      <c r="CKI855" s="14"/>
      <c r="CKJ855" s="14"/>
      <c r="CKK855" s="14"/>
      <c r="CKL855" s="14"/>
      <c r="CKM855" s="14"/>
      <c r="CKN855" s="14"/>
      <c r="CKO855" s="14"/>
      <c r="CKP855" s="14"/>
      <c r="CKQ855" s="14"/>
      <c r="CKR855" s="14"/>
      <c r="CKS855" s="14"/>
      <c r="CKT855" s="14"/>
      <c r="CKU855" s="14"/>
      <c r="CKV855" s="14"/>
      <c r="CKW855" s="14"/>
      <c r="CKX855" s="14"/>
      <c r="CKY855" s="14"/>
      <c r="CKZ855" s="14"/>
      <c r="CLA855" s="14"/>
      <c r="CLB855" s="14"/>
      <c r="CLC855" s="14"/>
      <c r="CLD855" s="14"/>
      <c r="CLE855" s="14"/>
      <c r="CLF855" s="14"/>
      <c r="CLG855" s="14"/>
      <c r="CLH855" s="14"/>
      <c r="CLI855" s="14"/>
      <c r="CLJ855" s="14"/>
      <c r="CLK855" s="14"/>
      <c r="CLL855" s="14"/>
      <c r="CLM855" s="14"/>
      <c r="CLN855" s="14"/>
      <c r="CLO855" s="14"/>
      <c r="CLP855" s="14"/>
      <c r="CLQ855" s="14"/>
      <c r="CLR855" s="14"/>
      <c r="CLS855" s="14"/>
      <c r="CLT855" s="14"/>
      <c r="CLU855" s="14"/>
      <c r="CLV855" s="14"/>
      <c r="CLW855" s="14"/>
      <c r="CLX855" s="14"/>
      <c r="CLY855" s="14"/>
      <c r="CLZ855" s="14"/>
      <c r="CMA855" s="14"/>
      <c r="CMB855" s="14"/>
      <c r="CMC855" s="14"/>
      <c r="CMD855" s="14"/>
      <c r="CME855" s="14"/>
      <c r="CMF855" s="14"/>
      <c r="CMG855" s="14"/>
      <c r="CMH855" s="14"/>
      <c r="CMI855" s="14"/>
      <c r="CMJ855" s="14"/>
      <c r="CMK855" s="14"/>
      <c r="CML855" s="14"/>
      <c r="CMM855" s="14"/>
      <c r="CMN855" s="14"/>
      <c r="CMO855" s="14"/>
      <c r="CMP855" s="14"/>
      <c r="CMQ855" s="14"/>
      <c r="CMR855" s="14"/>
      <c r="CMS855" s="14"/>
      <c r="CMT855" s="14"/>
      <c r="CMU855" s="14"/>
      <c r="CMV855" s="14"/>
      <c r="CMW855" s="14"/>
      <c r="CMX855" s="14"/>
      <c r="CMY855" s="14"/>
      <c r="CMZ855" s="14"/>
      <c r="CNA855" s="14"/>
      <c r="CNB855" s="14"/>
      <c r="CNC855" s="14"/>
      <c r="CND855" s="14"/>
      <c r="CNE855" s="14"/>
      <c r="CNF855" s="14"/>
      <c r="CNG855" s="14"/>
      <c r="CNH855" s="14"/>
      <c r="CNI855" s="14"/>
      <c r="CNJ855" s="14"/>
      <c r="CNK855" s="14"/>
      <c r="CNL855" s="14"/>
      <c r="CNM855" s="14"/>
      <c r="CNN855" s="14"/>
      <c r="CNO855" s="14"/>
      <c r="CNP855" s="14"/>
      <c r="CNQ855" s="14"/>
      <c r="CNR855" s="14"/>
      <c r="CNS855" s="14"/>
      <c r="CNT855" s="14"/>
      <c r="CNU855" s="14"/>
      <c r="CNV855" s="14"/>
      <c r="CNW855" s="14"/>
      <c r="CNX855" s="14"/>
      <c r="CNY855" s="14"/>
      <c r="CNZ855" s="14"/>
      <c r="COA855" s="14"/>
      <c r="COB855" s="14"/>
      <c r="COC855" s="14"/>
      <c r="COD855" s="14"/>
      <c r="COE855" s="14"/>
      <c r="COF855" s="14"/>
      <c r="COG855" s="14"/>
      <c r="COH855" s="14"/>
      <c r="COI855" s="14"/>
      <c r="COJ855" s="14"/>
      <c r="COK855" s="14"/>
      <c r="COL855" s="14"/>
      <c r="COM855" s="14"/>
      <c r="CON855" s="14"/>
      <c r="COO855" s="14"/>
      <c r="COP855" s="14"/>
      <c r="COQ855" s="14"/>
      <c r="COR855" s="14"/>
      <c r="COS855" s="14"/>
      <c r="COT855" s="14"/>
      <c r="COU855" s="14"/>
      <c r="COV855" s="14"/>
      <c r="COW855" s="14"/>
      <c r="COX855" s="14"/>
      <c r="COY855" s="14"/>
      <c r="COZ855" s="14"/>
      <c r="CPA855" s="14"/>
      <c r="CPB855" s="14"/>
      <c r="CPC855" s="14"/>
      <c r="CPD855" s="14"/>
      <c r="CPE855" s="14"/>
      <c r="CPF855" s="14"/>
      <c r="CPG855" s="14"/>
      <c r="CPH855" s="14"/>
      <c r="CPI855" s="14"/>
      <c r="CPJ855" s="14"/>
      <c r="CPK855" s="14"/>
      <c r="CPL855" s="14"/>
      <c r="CPM855" s="14"/>
      <c r="CPN855" s="14"/>
      <c r="CPO855" s="14"/>
      <c r="CPP855" s="14"/>
      <c r="CPQ855" s="14"/>
      <c r="CPR855" s="14"/>
      <c r="CPS855" s="14"/>
      <c r="CPT855" s="14"/>
      <c r="CPU855" s="14"/>
      <c r="CPV855" s="14"/>
      <c r="CPW855" s="14"/>
      <c r="CPX855" s="14"/>
      <c r="CPY855" s="14"/>
      <c r="CPZ855" s="14"/>
      <c r="CQA855" s="14"/>
      <c r="CQB855" s="14"/>
      <c r="CQC855" s="14"/>
      <c r="CQD855" s="14"/>
      <c r="CQE855" s="14"/>
      <c r="CQF855" s="14"/>
      <c r="CQG855" s="14"/>
      <c r="CQH855" s="14"/>
      <c r="CQI855" s="14"/>
      <c r="CQJ855" s="14"/>
      <c r="CQK855" s="14"/>
      <c r="CQL855" s="14"/>
      <c r="CQM855" s="14"/>
      <c r="CQN855" s="14"/>
      <c r="CQO855" s="14"/>
      <c r="CQP855" s="14"/>
      <c r="CQQ855" s="14"/>
      <c r="CQR855" s="14"/>
      <c r="CQS855" s="14"/>
      <c r="CQT855" s="14"/>
      <c r="CQU855" s="14"/>
      <c r="CQV855" s="14"/>
      <c r="CQW855" s="14"/>
      <c r="CQX855" s="14"/>
      <c r="CQY855" s="14"/>
      <c r="CQZ855" s="14"/>
      <c r="CRA855" s="14"/>
      <c r="CRB855" s="14"/>
      <c r="CRC855" s="14"/>
      <c r="CRD855" s="14"/>
      <c r="CRE855" s="14"/>
      <c r="CRF855" s="14"/>
      <c r="CRG855" s="14"/>
      <c r="CRH855" s="14"/>
      <c r="CRI855" s="14"/>
      <c r="CRJ855" s="14"/>
      <c r="CRK855" s="14"/>
      <c r="CRL855" s="14"/>
      <c r="CRM855" s="14"/>
      <c r="CRN855" s="14"/>
      <c r="CRO855" s="14"/>
      <c r="CRP855" s="14"/>
      <c r="CRQ855" s="14"/>
      <c r="CRR855" s="14"/>
      <c r="CRS855" s="14"/>
      <c r="CRT855" s="14"/>
      <c r="CRU855" s="14"/>
      <c r="CRV855" s="14"/>
      <c r="CRW855" s="14"/>
      <c r="CRX855" s="14"/>
      <c r="CRY855" s="14"/>
      <c r="CRZ855" s="14"/>
      <c r="CSA855" s="14"/>
      <c r="CSB855" s="14"/>
      <c r="CSC855" s="14"/>
      <c r="CSD855" s="14"/>
      <c r="CSE855" s="14"/>
      <c r="CSF855" s="14"/>
      <c r="CSG855" s="14"/>
      <c r="CSH855" s="14"/>
      <c r="CSI855" s="14"/>
      <c r="CSJ855" s="14"/>
      <c r="CSK855" s="14"/>
      <c r="CSL855" s="14"/>
      <c r="CSM855" s="14"/>
      <c r="CSN855" s="14"/>
      <c r="CSO855" s="14"/>
      <c r="CSP855" s="14"/>
      <c r="CSQ855" s="14"/>
      <c r="CSR855" s="14"/>
      <c r="CSS855" s="14"/>
      <c r="CST855" s="14"/>
      <c r="CSU855" s="14"/>
      <c r="CSV855" s="14"/>
      <c r="CSW855" s="14"/>
      <c r="CSX855" s="14"/>
      <c r="CSY855" s="14"/>
      <c r="CSZ855" s="14"/>
      <c r="CTA855" s="14"/>
      <c r="CTB855" s="14"/>
      <c r="CTC855" s="14"/>
      <c r="CTD855" s="14"/>
      <c r="CTE855" s="14"/>
      <c r="CTF855" s="14"/>
      <c r="CTG855" s="14"/>
      <c r="CTH855" s="14"/>
      <c r="CTI855" s="14"/>
      <c r="CTJ855" s="14"/>
      <c r="CTK855" s="14"/>
      <c r="CTL855" s="14"/>
      <c r="CTM855" s="14"/>
      <c r="CTN855" s="14"/>
      <c r="CTO855" s="14"/>
      <c r="CTP855" s="14"/>
      <c r="CTQ855" s="14"/>
      <c r="CTR855" s="14"/>
      <c r="CTS855" s="14"/>
      <c r="CTT855" s="14"/>
      <c r="CTU855" s="14"/>
      <c r="CTV855" s="14"/>
      <c r="CTW855" s="14"/>
      <c r="CTX855" s="14"/>
      <c r="CTY855" s="14"/>
      <c r="CTZ855" s="14"/>
      <c r="CUA855" s="14"/>
      <c r="CUB855" s="14"/>
      <c r="CUC855" s="14"/>
      <c r="CUD855" s="14"/>
      <c r="CUE855" s="14"/>
      <c r="CUF855" s="14"/>
      <c r="CUG855" s="14"/>
      <c r="CUH855" s="14"/>
      <c r="CUI855" s="14"/>
      <c r="CUJ855" s="14"/>
      <c r="CUK855" s="14"/>
      <c r="CUL855" s="14"/>
      <c r="CUM855" s="14"/>
      <c r="CUN855" s="14"/>
      <c r="CUO855" s="14"/>
      <c r="CUP855" s="14"/>
      <c r="CUQ855" s="14"/>
      <c r="CUR855" s="14"/>
      <c r="CUS855" s="14"/>
      <c r="CUT855" s="14"/>
      <c r="CUU855" s="14"/>
      <c r="CUV855" s="14"/>
      <c r="CUW855" s="14"/>
      <c r="CUX855" s="14"/>
      <c r="CUY855" s="14"/>
      <c r="CUZ855" s="14"/>
      <c r="CVA855" s="14"/>
      <c r="CVB855" s="14"/>
      <c r="CVC855" s="14"/>
      <c r="CVD855" s="14"/>
      <c r="CVE855" s="14"/>
      <c r="CVF855" s="14"/>
      <c r="CVG855" s="14"/>
      <c r="CVH855" s="14"/>
      <c r="CVI855" s="14"/>
      <c r="CVJ855" s="14"/>
      <c r="CVK855" s="14"/>
      <c r="CVL855" s="14"/>
      <c r="CVM855" s="14"/>
      <c r="CVN855" s="14"/>
      <c r="CVO855" s="14"/>
      <c r="CVP855" s="14"/>
      <c r="CVQ855" s="14"/>
      <c r="CVR855" s="14"/>
      <c r="CVS855" s="14"/>
      <c r="CVT855" s="14"/>
      <c r="CVU855" s="14"/>
      <c r="CVV855" s="14"/>
      <c r="CVW855" s="14"/>
      <c r="CVX855" s="14"/>
      <c r="CVY855" s="14"/>
      <c r="CVZ855" s="14"/>
      <c r="CWA855" s="14"/>
      <c r="CWB855" s="14"/>
      <c r="CWC855" s="14"/>
      <c r="CWD855" s="14"/>
      <c r="CWE855" s="14"/>
      <c r="CWF855" s="14"/>
      <c r="CWG855" s="14"/>
      <c r="CWH855" s="14"/>
      <c r="CWI855" s="14"/>
      <c r="CWJ855" s="14"/>
      <c r="CWK855" s="14"/>
      <c r="CWL855" s="14"/>
      <c r="CWM855" s="14"/>
      <c r="CWN855" s="14"/>
      <c r="CWO855" s="14"/>
      <c r="CWP855" s="14"/>
      <c r="CWQ855" s="14"/>
      <c r="CWR855" s="14"/>
      <c r="CWS855" s="14"/>
      <c r="CWT855" s="14"/>
      <c r="CWU855" s="14"/>
      <c r="CWV855" s="14"/>
      <c r="CWW855" s="14"/>
      <c r="CWX855" s="14"/>
      <c r="CWY855" s="14"/>
      <c r="CWZ855" s="14"/>
      <c r="CXA855" s="14"/>
      <c r="CXB855" s="14"/>
      <c r="CXC855" s="14"/>
      <c r="CXD855" s="14"/>
      <c r="CXE855" s="14"/>
      <c r="CXF855" s="14"/>
      <c r="CXG855" s="14"/>
      <c r="CXH855" s="14"/>
      <c r="CXI855" s="14"/>
      <c r="CXJ855" s="14"/>
      <c r="CXK855" s="14"/>
      <c r="CXL855" s="14"/>
      <c r="CXM855" s="14"/>
      <c r="CXN855" s="14"/>
      <c r="CXO855" s="14"/>
      <c r="CXP855" s="14"/>
      <c r="CXQ855" s="14"/>
      <c r="CXR855" s="14"/>
      <c r="CXS855" s="14"/>
      <c r="CXT855" s="14"/>
      <c r="CXU855" s="14"/>
      <c r="CXV855" s="14"/>
      <c r="CXW855" s="14"/>
      <c r="CXX855" s="14"/>
      <c r="CXY855" s="14"/>
      <c r="CXZ855" s="14"/>
      <c r="CYA855" s="14"/>
      <c r="CYB855" s="14"/>
      <c r="CYC855" s="14"/>
      <c r="CYD855" s="14"/>
      <c r="CYE855" s="14"/>
      <c r="CYF855" s="14"/>
      <c r="CYG855" s="14"/>
      <c r="CYH855" s="14"/>
      <c r="CYI855" s="14"/>
      <c r="CYJ855" s="14"/>
      <c r="CYK855" s="14"/>
      <c r="CYL855" s="14"/>
      <c r="CYM855" s="14"/>
      <c r="CYN855" s="14"/>
      <c r="CYO855" s="14"/>
      <c r="CYP855" s="14"/>
      <c r="CYQ855" s="14"/>
      <c r="CYR855" s="14"/>
      <c r="CYS855" s="14"/>
      <c r="CYT855" s="14"/>
      <c r="CYU855" s="14"/>
      <c r="CYV855" s="14"/>
      <c r="CYW855" s="14"/>
      <c r="CYX855" s="14"/>
      <c r="CYY855" s="14"/>
      <c r="CYZ855" s="14"/>
      <c r="CZA855" s="14"/>
      <c r="CZB855" s="14"/>
      <c r="CZC855" s="14"/>
      <c r="CZD855" s="14"/>
      <c r="CZE855" s="14"/>
      <c r="CZF855" s="14"/>
      <c r="CZG855" s="14"/>
      <c r="CZH855" s="14"/>
      <c r="CZI855" s="14"/>
      <c r="CZJ855" s="14"/>
      <c r="CZK855" s="14"/>
      <c r="CZL855" s="14"/>
      <c r="CZM855" s="14"/>
      <c r="CZN855" s="14"/>
      <c r="CZO855" s="14"/>
      <c r="CZP855" s="14"/>
      <c r="CZQ855" s="14"/>
      <c r="CZR855" s="14"/>
      <c r="CZS855" s="14"/>
      <c r="CZT855" s="14"/>
      <c r="CZU855" s="14"/>
      <c r="CZV855" s="14"/>
      <c r="CZW855" s="14"/>
      <c r="CZX855" s="14"/>
      <c r="CZY855" s="14"/>
      <c r="CZZ855" s="14"/>
      <c r="DAA855" s="14"/>
      <c r="DAB855" s="14"/>
      <c r="DAC855" s="14"/>
      <c r="DAD855" s="14"/>
      <c r="DAE855" s="14"/>
      <c r="DAF855" s="14"/>
      <c r="DAG855" s="14"/>
      <c r="DAH855" s="14"/>
      <c r="DAI855" s="14"/>
      <c r="DAJ855" s="14"/>
      <c r="DAK855" s="14"/>
      <c r="DAL855" s="14"/>
      <c r="DAM855" s="14"/>
      <c r="DAN855" s="14"/>
      <c r="DAO855" s="14"/>
      <c r="DAP855" s="14"/>
      <c r="DAQ855" s="14"/>
      <c r="DAR855" s="14"/>
      <c r="DAS855" s="14"/>
      <c r="DAT855" s="14"/>
      <c r="DAU855" s="14"/>
      <c r="DAV855" s="14"/>
      <c r="DAW855" s="14"/>
      <c r="DAX855" s="14"/>
      <c r="DAY855" s="14"/>
      <c r="DAZ855" s="14"/>
      <c r="DBA855" s="14"/>
      <c r="DBB855" s="14"/>
      <c r="DBC855" s="14"/>
      <c r="DBD855" s="14"/>
      <c r="DBE855" s="14"/>
      <c r="DBF855" s="14"/>
      <c r="DBG855" s="14"/>
      <c r="DBH855" s="14"/>
      <c r="DBI855" s="14"/>
      <c r="DBJ855" s="14"/>
      <c r="DBK855" s="14"/>
      <c r="DBL855" s="14"/>
      <c r="DBM855" s="14"/>
      <c r="DBN855" s="14"/>
      <c r="DBO855" s="14"/>
      <c r="DBP855" s="14"/>
      <c r="DBQ855" s="14"/>
      <c r="DBR855" s="14"/>
      <c r="DBS855" s="14"/>
      <c r="DBT855" s="14"/>
      <c r="DBU855" s="14"/>
      <c r="DBV855" s="14"/>
      <c r="DBW855" s="14"/>
      <c r="DBX855" s="14"/>
      <c r="DBY855" s="14"/>
      <c r="DBZ855" s="14"/>
      <c r="DCA855" s="14"/>
      <c r="DCB855" s="14"/>
      <c r="DCC855" s="14"/>
      <c r="DCD855" s="14"/>
      <c r="DCE855" s="14"/>
      <c r="DCF855" s="14"/>
      <c r="DCG855" s="14"/>
      <c r="DCH855" s="14"/>
      <c r="DCI855" s="14"/>
      <c r="DCJ855" s="14"/>
      <c r="DCK855" s="14"/>
      <c r="DCL855" s="14"/>
      <c r="DCM855" s="14"/>
      <c r="DCN855" s="14"/>
      <c r="DCO855" s="14"/>
      <c r="DCP855" s="14"/>
      <c r="DCQ855" s="14"/>
      <c r="DCR855" s="14"/>
      <c r="DCS855" s="14"/>
      <c r="DCT855" s="14"/>
      <c r="DCU855" s="14"/>
      <c r="DCV855" s="14"/>
      <c r="DCW855" s="14"/>
      <c r="DCX855" s="14"/>
      <c r="DCY855" s="14"/>
      <c r="DCZ855" s="14"/>
      <c r="DDA855" s="14"/>
      <c r="DDB855" s="14"/>
      <c r="DDC855" s="14"/>
      <c r="DDD855" s="14"/>
      <c r="DDE855" s="14"/>
      <c r="DDF855" s="14"/>
      <c r="DDG855" s="14"/>
      <c r="DDH855" s="14"/>
      <c r="DDI855" s="14"/>
      <c r="DDJ855" s="14"/>
      <c r="DDK855" s="14"/>
      <c r="DDL855" s="14"/>
      <c r="DDM855" s="14"/>
      <c r="DDN855" s="14"/>
      <c r="DDO855" s="14"/>
      <c r="DDP855" s="14"/>
      <c r="DDQ855" s="14"/>
      <c r="DDR855" s="14"/>
      <c r="DDS855" s="14"/>
      <c r="DDT855" s="14"/>
      <c r="DDU855" s="14"/>
      <c r="DDV855" s="14"/>
      <c r="DDW855" s="14"/>
      <c r="DDX855" s="14"/>
      <c r="DDY855" s="14"/>
      <c r="DDZ855" s="14"/>
      <c r="DEA855" s="14"/>
      <c r="DEB855" s="14"/>
      <c r="DEC855" s="14"/>
      <c r="DED855" s="14"/>
      <c r="DEE855" s="14"/>
      <c r="DEF855" s="14"/>
      <c r="DEG855" s="14"/>
      <c r="DEH855" s="14"/>
      <c r="DEI855" s="14"/>
      <c r="DEJ855" s="14"/>
      <c r="DEK855" s="14"/>
      <c r="DEL855" s="14"/>
      <c r="DEM855" s="14"/>
      <c r="DEN855" s="14"/>
      <c r="DEO855" s="14"/>
      <c r="DEP855" s="14"/>
      <c r="DEQ855" s="14"/>
      <c r="DER855" s="14"/>
      <c r="DES855" s="14"/>
      <c r="DET855" s="14"/>
      <c r="DEU855" s="14"/>
      <c r="DEV855" s="14"/>
      <c r="DEW855" s="14"/>
      <c r="DEX855" s="14"/>
      <c r="DEY855" s="14"/>
      <c r="DEZ855" s="14"/>
      <c r="DFA855" s="14"/>
      <c r="DFB855" s="14"/>
      <c r="DFC855" s="14"/>
      <c r="DFD855" s="14"/>
      <c r="DFE855" s="14"/>
      <c r="DFF855" s="14"/>
      <c r="DFG855" s="14"/>
      <c r="DFH855" s="14"/>
      <c r="DFI855" s="14"/>
      <c r="DFJ855" s="14"/>
      <c r="DFK855" s="14"/>
      <c r="DFL855" s="14"/>
      <c r="DFM855" s="14"/>
      <c r="DFN855" s="14"/>
      <c r="DFO855" s="14"/>
      <c r="DFP855" s="14"/>
      <c r="DFQ855" s="14"/>
      <c r="DFR855" s="14"/>
      <c r="DFS855" s="14"/>
      <c r="DFT855" s="14"/>
      <c r="DFU855" s="14"/>
      <c r="DFV855" s="14"/>
      <c r="DFW855" s="14"/>
      <c r="DFX855" s="14"/>
      <c r="DFY855" s="14"/>
      <c r="DFZ855" s="14"/>
      <c r="DGA855" s="14"/>
      <c r="DGB855" s="14"/>
      <c r="DGC855" s="14"/>
      <c r="DGD855" s="14"/>
      <c r="DGE855" s="14"/>
      <c r="DGF855" s="14"/>
      <c r="DGG855" s="14"/>
      <c r="DGH855" s="14"/>
      <c r="DGI855" s="14"/>
      <c r="DGJ855" s="14"/>
      <c r="DGK855" s="14"/>
      <c r="DGL855" s="14"/>
      <c r="DGM855" s="14"/>
      <c r="DGN855" s="14"/>
      <c r="DGO855" s="14"/>
      <c r="DGP855" s="14"/>
      <c r="DGQ855" s="14"/>
      <c r="DGR855" s="14"/>
      <c r="DGS855" s="14"/>
      <c r="DGT855" s="14"/>
      <c r="DGU855" s="14"/>
      <c r="DGV855" s="14"/>
      <c r="DGW855" s="14"/>
      <c r="DGX855" s="14"/>
      <c r="DGY855" s="14"/>
      <c r="DGZ855" s="14"/>
      <c r="DHA855" s="14"/>
      <c r="DHB855" s="14"/>
      <c r="DHC855" s="14"/>
      <c r="DHD855" s="14"/>
      <c r="DHE855" s="14"/>
      <c r="DHF855" s="14"/>
      <c r="DHG855" s="14"/>
      <c r="DHH855" s="14"/>
      <c r="DHI855" s="14"/>
      <c r="DHJ855" s="14"/>
      <c r="DHK855" s="14"/>
      <c r="DHL855" s="14"/>
      <c r="DHM855" s="14"/>
      <c r="DHN855" s="14"/>
      <c r="DHO855" s="14"/>
      <c r="DHP855" s="14"/>
      <c r="DHQ855" s="14"/>
      <c r="DHR855" s="14"/>
      <c r="DHS855" s="14"/>
      <c r="DHT855" s="14"/>
      <c r="DHU855" s="14"/>
      <c r="DHV855" s="14"/>
      <c r="DHW855" s="14"/>
      <c r="DHX855" s="14"/>
      <c r="DHY855" s="14"/>
      <c r="DHZ855" s="14"/>
      <c r="DIA855" s="14"/>
      <c r="DIB855" s="14"/>
      <c r="DIC855" s="14"/>
      <c r="DID855" s="14"/>
      <c r="DIE855" s="14"/>
      <c r="DIF855" s="14"/>
      <c r="DIG855" s="14"/>
      <c r="DIH855" s="14"/>
      <c r="DII855" s="14"/>
      <c r="DIJ855" s="14"/>
      <c r="DIK855" s="14"/>
      <c r="DIL855" s="14"/>
      <c r="DIM855" s="14"/>
      <c r="DIN855" s="14"/>
      <c r="DIO855" s="14"/>
      <c r="DIP855" s="14"/>
      <c r="DIQ855" s="14"/>
      <c r="DIR855" s="14"/>
      <c r="DIS855" s="14"/>
      <c r="DIT855" s="14"/>
      <c r="DIU855" s="14"/>
      <c r="DIV855" s="14"/>
      <c r="DIW855" s="14"/>
      <c r="DIX855" s="14"/>
      <c r="DIY855" s="14"/>
      <c r="DIZ855" s="14"/>
      <c r="DJA855" s="14"/>
      <c r="DJB855" s="14"/>
      <c r="DJC855" s="14"/>
      <c r="DJD855" s="14"/>
      <c r="DJE855" s="14"/>
      <c r="DJF855" s="14"/>
      <c r="DJG855" s="14"/>
      <c r="DJH855" s="14"/>
      <c r="DJI855" s="14"/>
      <c r="DJJ855" s="14"/>
      <c r="DJK855" s="14"/>
      <c r="DJL855" s="14"/>
      <c r="DJM855" s="14"/>
      <c r="DJN855" s="14"/>
      <c r="DJO855" s="14"/>
      <c r="DJP855" s="14"/>
      <c r="DJQ855" s="14"/>
      <c r="DJR855" s="14"/>
      <c r="DJS855" s="14"/>
      <c r="DJT855" s="14"/>
      <c r="DJU855" s="14"/>
      <c r="DJV855" s="14"/>
      <c r="DJW855" s="14"/>
      <c r="DJX855" s="14"/>
      <c r="DJY855" s="14"/>
      <c r="DJZ855" s="14"/>
      <c r="DKA855" s="14"/>
      <c r="DKB855" s="14"/>
      <c r="DKC855" s="14"/>
      <c r="DKD855" s="14"/>
      <c r="DKE855" s="14"/>
      <c r="DKF855" s="14"/>
      <c r="DKG855" s="14"/>
      <c r="DKH855" s="14"/>
      <c r="DKI855" s="14"/>
      <c r="DKJ855" s="14"/>
      <c r="DKK855" s="14"/>
      <c r="DKL855" s="14"/>
      <c r="DKM855" s="14"/>
      <c r="DKN855" s="14"/>
      <c r="DKO855" s="14"/>
      <c r="DKP855" s="14"/>
      <c r="DKQ855" s="14"/>
      <c r="DKR855" s="14"/>
      <c r="DKS855" s="14"/>
      <c r="DKT855" s="14"/>
      <c r="DKU855" s="14"/>
      <c r="DKV855" s="14"/>
      <c r="DKW855" s="14"/>
      <c r="DKX855" s="14"/>
      <c r="DKY855" s="14"/>
      <c r="DKZ855" s="14"/>
      <c r="DLA855" s="14"/>
      <c r="DLB855" s="14"/>
      <c r="DLC855" s="14"/>
      <c r="DLD855" s="14"/>
      <c r="DLE855" s="14"/>
      <c r="DLF855" s="14"/>
      <c r="DLG855" s="14"/>
      <c r="DLH855" s="14"/>
      <c r="DLI855" s="14"/>
      <c r="DLJ855" s="14"/>
      <c r="DLK855" s="14"/>
      <c r="DLL855" s="14"/>
      <c r="DLM855" s="14"/>
      <c r="DLN855" s="14"/>
      <c r="DLO855" s="14"/>
      <c r="DLP855" s="14"/>
      <c r="DLQ855" s="14"/>
      <c r="DLR855" s="14"/>
      <c r="DLS855" s="14"/>
      <c r="DLT855" s="14"/>
      <c r="DLU855" s="14"/>
      <c r="DLV855" s="14"/>
      <c r="DLW855" s="14"/>
      <c r="DLX855" s="14"/>
      <c r="DLY855" s="14"/>
      <c r="DLZ855" s="14"/>
      <c r="DMA855" s="14"/>
      <c r="DMB855" s="14"/>
      <c r="DMC855" s="14"/>
      <c r="DMD855" s="14"/>
      <c r="DME855" s="14"/>
      <c r="DMF855" s="14"/>
      <c r="DMG855" s="14"/>
      <c r="DMH855" s="14"/>
      <c r="DMI855" s="14"/>
      <c r="DMJ855" s="14"/>
      <c r="DMK855" s="14"/>
      <c r="DML855" s="14"/>
      <c r="DMM855" s="14"/>
      <c r="DMN855" s="14"/>
      <c r="DMO855" s="14"/>
      <c r="DMP855" s="14"/>
      <c r="DMQ855" s="14"/>
      <c r="DMR855" s="14"/>
      <c r="DMS855" s="14"/>
      <c r="DMT855" s="14"/>
      <c r="DMU855" s="14"/>
      <c r="DMV855" s="14"/>
      <c r="DMW855" s="14"/>
      <c r="DMX855" s="14"/>
      <c r="DMY855" s="14"/>
      <c r="DMZ855" s="14"/>
      <c r="DNA855" s="14"/>
      <c r="DNB855" s="14"/>
      <c r="DNC855" s="14"/>
      <c r="DND855" s="14"/>
      <c r="DNE855" s="14"/>
      <c r="DNF855" s="14"/>
      <c r="DNG855" s="14"/>
      <c r="DNH855" s="14"/>
      <c r="DNI855" s="14"/>
      <c r="DNJ855" s="14"/>
      <c r="DNK855" s="14"/>
      <c r="DNL855" s="14"/>
      <c r="DNM855" s="14"/>
      <c r="DNN855" s="14"/>
      <c r="DNO855" s="14"/>
      <c r="DNP855" s="14"/>
      <c r="DNQ855" s="14"/>
      <c r="DNR855" s="14"/>
      <c r="DNS855" s="14"/>
      <c r="DNT855" s="14"/>
      <c r="DNU855" s="14"/>
      <c r="DNV855" s="14"/>
      <c r="DNW855" s="14"/>
      <c r="DNX855" s="14"/>
      <c r="DNY855" s="14"/>
      <c r="DNZ855" s="14"/>
      <c r="DOA855" s="14"/>
      <c r="DOB855" s="14"/>
      <c r="DOC855" s="14"/>
      <c r="DOD855" s="14"/>
      <c r="DOE855" s="14"/>
      <c r="DOF855" s="14"/>
      <c r="DOG855" s="14"/>
      <c r="DOH855" s="14"/>
      <c r="DOI855" s="14"/>
      <c r="DOJ855" s="14"/>
      <c r="DOK855" s="14"/>
      <c r="DOL855" s="14"/>
      <c r="DOM855" s="14"/>
      <c r="DON855" s="14"/>
      <c r="DOO855" s="14"/>
      <c r="DOP855" s="14"/>
      <c r="DOQ855" s="14"/>
      <c r="DOR855" s="14"/>
      <c r="DOS855" s="14"/>
      <c r="DOT855" s="14"/>
      <c r="DOU855" s="14"/>
      <c r="DOV855" s="14"/>
      <c r="DOW855" s="14"/>
      <c r="DOX855" s="14"/>
      <c r="DOY855" s="14"/>
      <c r="DOZ855" s="14"/>
      <c r="DPA855" s="14"/>
      <c r="DPB855" s="14"/>
      <c r="DPC855" s="14"/>
      <c r="DPD855" s="14"/>
      <c r="DPE855" s="14"/>
      <c r="DPF855" s="14"/>
      <c r="DPG855" s="14"/>
      <c r="DPH855" s="14"/>
      <c r="DPI855" s="14"/>
      <c r="DPJ855" s="14"/>
      <c r="DPK855" s="14"/>
      <c r="DPL855" s="14"/>
      <c r="DPM855" s="14"/>
      <c r="DPN855" s="14"/>
      <c r="DPO855" s="14"/>
      <c r="DPP855" s="14"/>
      <c r="DPQ855" s="14"/>
      <c r="DPR855" s="14"/>
      <c r="DPS855" s="14"/>
      <c r="DPT855" s="14"/>
      <c r="DPU855" s="14"/>
      <c r="DPV855" s="14"/>
      <c r="DPW855" s="14"/>
      <c r="DPX855" s="14"/>
      <c r="DPY855" s="14"/>
      <c r="DPZ855" s="14"/>
      <c r="DQA855" s="14"/>
      <c r="DQB855" s="14"/>
      <c r="DQC855" s="14"/>
      <c r="DQD855" s="14"/>
      <c r="DQE855" s="14"/>
      <c r="DQF855" s="14"/>
      <c r="DQG855" s="14"/>
      <c r="DQH855" s="14"/>
      <c r="DQI855" s="14"/>
      <c r="DQJ855" s="14"/>
      <c r="DQK855" s="14"/>
      <c r="DQL855" s="14"/>
      <c r="DQM855" s="14"/>
      <c r="DQN855" s="14"/>
      <c r="DQO855" s="14"/>
      <c r="DQP855" s="14"/>
      <c r="DQQ855" s="14"/>
      <c r="DQR855" s="14"/>
      <c r="DQS855" s="14"/>
      <c r="DQT855" s="14"/>
      <c r="DQU855" s="14"/>
      <c r="DQV855" s="14"/>
      <c r="DQW855" s="14"/>
      <c r="DQX855" s="14"/>
      <c r="DQY855" s="14"/>
      <c r="DQZ855" s="14"/>
      <c r="DRA855" s="14"/>
      <c r="DRB855" s="14"/>
      <c r="DRC855" s="14"/>
      <c r="DRD855" s="14"/>
      <c r="DRE855" s="14"/>
      <c r="DRF855" s="14"/>
      <c r="DRG855" s="14"/>
      <c r="DRH855" s="14"/>
      <c r="DRI855" s="14"/>
      <c r="DRJ855" s="14"/>
      <c r="DRK855" s="14"/>
      <c r="DRL855" s="14"/>
      <c r="DRM855" s="14"/>
      <c r="DRN855" s="14"/>
      <c r="DRO855" s="14"/>
      <c r="DRP855" s="14"/>
      <c r="DRQ855" s="14"/>
      <c r="DRR855" s="14"/>
      <c r="DRS855" s="14"/>
      <c r="DRT855" s="14"/>
      <c r="DRU855" s="14"/>
      <c r="DRV855" s="14"/>
      <c r="DRW855" s="14"/>
      <c r="DRX855" s="14"/>
      <c r="DRY855" s="14"/>
      <c r="DRZ855" s="14"/>
      <c r="DSA855" s="14"/>
      <c r="DSB855" s="14"/>
      <c r="DSC855" s="14"/>
      <c r="DSD855" s="14"/>
      <c r="DSE855" s="14"/>
      <c r="DSF855" s="14"/>
      <c r="DSG855" s="14"/>
      <c r="DSH855" s="14"/>
      <c r="DSI855" s="14"/>
      <c r="DSJ855" s="14"/>
      <c r="DSK855" s="14"/>
      <c r="DSL855" s="14"/>
      <c r="DSM855" s="14"/>
      <c r="DSN855" s="14"/>
      <c r="DSO855" s="14"/>
      <c r="DSP855" s="14"/>
      <c r="DSQ855" s="14"/>
      <c r="DSR855" s="14"/>
      <c r="DSS855" s="14"/>
      <c r="DST855" s="14"/>
      <c r="DSU855" s="14"/>
      <c r="DSV855" s="14"/>
      <c r="DSW855" s="14"/>
      <c r="DSX855" s="14"/>
      <c r="DSY855" s="14"/>
      <c r="DSZ855" s="14"/>
      <c r="DTA855" s="14"/>
      <c r="DTB855" s="14"/>
      <c r="DTC855" s="14"/>
      <c r="DTD855" s="14"/>
      <c r="DTE855" s="14"/>
      <c r="DTF855" s="14"/>
      <c r="DTG855" s="14"/>
      <c r="DTH855" s="14"/>
      <c r="DTI855" s="14"/>
      <c r="DTJ855" s="14"/>
      <c r="DTK855" s="14"/>
      <c r="DTL855" s="14"/>
      <c r="DTM855" s="14"/>
      <c r="DTN855" s="14"/>
      <c r="DTO855" s="14"/>
      <c r="DTP855" s="14"/>
      <c r="DTQ855" s="14"/>
      <c r="DTR855" s="14"/>
      <c r="DTS855" s="14"/>
      <c r="DTT855" s="14"/>
      <c r="DTU855" s="14"/>
      <c r="DTV855" s="14"/>
      <c r="DTW855" s="14"/>
      <c r="DTX855" s="14"/>
      <c r="DTY855" s="14"/>
      <c r="DTZ855" s="14"/>
      <c r="DUA855" s="14"/>
      <c r="DUB855" s="14"/>
      <c r="DUC855" s="14"/>
      <c r="DUD855" s="14"/>
      <c r="DUE855" s="14"/>
      <c r="DUF855" s="14"/>
      <c r="DUG855" s="14"/>
      <c r="DUH855" s="14"/>
      <c r="DUI855" s="14"/>
      <c r="DUJ855" s="14"/>
      <c r="DUK855" s="14"/>
      <c r="DUL855" s="14"/>
      <c r="DUM855" s="14"/>
      <c r="DUN855" s="14"/>
      <c r="DUO855" s="14"/>
      <c r="DUP855" s="14"/>
      <c r="DUQ855" s="14"/>
      <c r="DUR855" s="14"/>
      <c r="DUS855" s="14"/>
      <c r="DUT855" s="14"/>
      <c r="DUU855" s="14"/>
      <c r="DUV855" s="14"/>
      <c r="DUW855" s="14"/>
      <c r="DUX855" s="14"/>
      <c r="DUY855" s="14"/>
      <c r="DUZ855" s="14"/>
      <c r="DVA855" s="14"/>
      <c r="DVB855" s="14"/>
      <c r="DVC855" s="14"/>
      <c r="DVD855" s="14"/>
      <c r="DVE855" s="14"/>
      <c r="DVF855" s="14"/>
      <c r="DVG855" s="14"/>
      <c r="DVH855" s="14"/>
      <c r="DVI855" s="14"/>
      <c r="DVJ855" s="14"/>
      <c r="DVK855" s="14"/>
      <c r="DVL855" s="14"/>
      <c r="DVM855" s="14"/>
      <c r="DVN855" s="14"/>
      <c r="DVO855" s="14"/>
      <c r="DVP855" s="14"/>
      <c r="DVQ855" s="14"/>
      <c r="DVR855" s="14"/>
      <c r="DVS855" s="14"/>
      <c r="DVT855" s="14"/>
      <c r="DVU855" s="14"/>
      <c r="DVV855" s="14"/>
      <c r="DVW855" s="14"/>
      <c r="DVX855" s="14"/>
      <c r="DVY855" s="14"/>
      <c r="DVZ855" s="14"/>
      <c r="DWA855" s="14"/>
      <c r="DWB855" s="14"/>
      <c r="DWC855" s="14"/>
      <c r="DWD855" s="14"/>
      <c r="DWE855" s="14"/>
      <c r="DWF855" s="14"/>
      <c r="DWG855" s="14"/>
      <c r="DWH855" s="14"/>
      <c r="DWI855" s="14"/>
      <c r="DWJ855" s="14"/>
      <c r="DWK855" s="14"/>
      <c r="DWL855" s="14"/>
      <c r="DWM855" s="14"/>
      <c r="DWN855" s="14"/>
      <c r="DWO855" s="14"/>
      <c r="DWP855" s="14"/>
      <c r="DWQ855" s="14"/>
      <c r="DWR855" s="14"/>
      <c r="DWS855" s="14"/>
      <c r="DWT855" s="14"/>
      <c r="DWU855" s="14"/>
      <c r="DWV855" s="14"/>
      <c r="DWW855" s="14"/>
      <c r="DWX855" s="14"/>
      <c r="DWY855" s="14"/>
      <c r="DWZ855" s="14"/>
      <c r="DXA855" s="14"/>
      <c r="DXB855" s="14"/>
      <c r="DXC855" s="14"/>
      <c r="DXD855" s="14"/>
      <c r="DXE855" s="14"/>
      <c r="DXF855" s="14"/>
      <c r="DXG855" s="14"/>
      <c r="DXH855" s="14"/>
      <c r="DXI855" s="14"/>
      <c r="DXJ855" s="14"/>
      <c r="DXK855" s="14"/>
      <c r="DXL855" s="14"/>
      <c r="DXM855" s="14"/>
      <c r="DXN855" s="14"/>
      <c r="DXO855" s="14"/>
      <c r="DXP855" s="14"/>
      <c r="DXQ855" s="14"/>
      <c r="DXR855" s="14"/>
      <c r="DXS855" s="14"/>
      <c r="DXT855" s="14"/>
      <c r="DXU855" s="14"/>
      <c r="DXV855" s="14"/>
      <c r="DXW855" s="14"/>
      <c r="DXX855" s="14"/>
      <c r="DXY855" s="14"/>
      <c r="DXZ855" s="14"/>
      <c r="DYA855" s="14"/>
      <c r="DYB855" s="14"/>
      <c r="DYC855" s="14"/>
      <c r="DYD855" s="14"/>
      <c r="DYE855" s="14"/>
      <c r="DYF855" s="14"/>
      <c r="DYG855" s="14"/>
      <c r="DYH855" s="14"/>
      <c r="DYI855" s="14"/>
      <c r="DYJ855" s="14"/>
      <c r="DYK855" s="14"/>
      <c r="DYL855" s="14"/>
      <c r="DYM855" s="14"/>
      <c r="DYN855" s="14"/>
      <c r="DYO855" s="14"/>
      <c r="DYP855" s="14"/>
      <c r="DYQ855" s="14"/>
      <c r="DYR855" s="14"/>
      <c r="DYS855" s="14"/>
      <c r="DYT855" s="14"/>
      <c r="DYU855" s="14"/>
      <c r="DYV855" s="14"/>
      <c r="DYW855" s="14"/>
      <c r="DYX855" s="14"/>
      <c r="DYY855" s="14"/>
      <c r="DYZ855" s="14"/>
      <c r="DZA855" s="14"/>
      <c r="DZB855" s="14"/>
      <c r="DZC855" s="14"/>
      <c r="DZD855" s="14"/>
      <c r="DZE855" s="14"/>
      <c r="DZF855" s="14"/>
      <c r="DZG855" s="14"/>
      <c r="DZH855" s="14"/>
      <c r="DZI855" s="14"/>
      <c r="DZJ855" s="14"/>
      <c r="DZK855" s="14"/>
      <c r="DZL855" s="14"/>
      <c r="DZM855" s="14"/>
      <c r="DZN855" s="14"/>
      <c r="DZO855" s="14"/>
      <c r="DZP855" s="14"/>
      <c r="DZQ855" s="14"/>
      <c r="DZR855" s="14"/>
      <c r="DZS855" s="14"/>
      <c r="DZT855" s="14"/>
      <c r="DZU855" s="14"/>
      <c r="DZV855" s="14"/>
      <c r="DZW855" s="14"/>
      <c r="DZX855" s="14"/>
      <c r="DZY855" s="14"/>
      <c r="DZZ855" s="14"/>
      <c r="EAA855" s="14"/>
      <c r="EAB855" s="14"/>
      <c r="EAC855" s="14"/>
      <c r="EAD855" s="14"/>
      <c r="EAE855" s="14"/>
      <c r="EAF855" s="14"/>
      <c r="EAG855" s="14"/>
      <c r="EAH855" s="14"/>
      <c r="EAI855" s="14"/>
      <c r="EAJ855" s="14"/>
      <c r="EAK855" s="14"/>
      <c r="EAL855" s="14"/>
      <c r="EAM855" s="14"/>
      <c r="EAN855" s="14"/>
      <c r="EAO855" s="14"/>
      <c r="EAP855" s="14"/>
      <c r="EAQ855" s="14"/>
      <c r="EAR855" s="14"/>
      <c r="EAS855" s="14"/>
      <c r="EAT855" s="14"/>
      <c r="EAU855" s="14"/>
      <c r="EAV855" s="14"/>
      <c r="EAW855" s="14"/>
      <c r="EAX855" s="14"/>
      <c r="EAY855" s="14"/>
      <c r="EAZ855" s="14"/>
      <c r="EBA855" s="14"/>
      <c r="EBB855" s="14"/>
      <c r="EBC855" s="14"/>
      <c r="EBD855" s="14"/>
      <c r="EBE855" s="14"/>
      <c r="EBF855" s="14"/>
      <c r="EBG855" s="14"/>
      <c r="EBH855" s="14"/>
      <c r="EBI855" s="14"/>
      <c r="EBJ855" s="14"/>
      <c r="EBK855" s="14"/>
      <c r="EBL855" s="14"/>
      <c r="EBM855" s="14"/>
      <c r="EBN855" s="14"/>
      <c r="EBO855" s="14"/>
      <c r="EBP855" s="14"/>
      <c r="EBQ855" s="14"/>
      <c r="EBR855" s="14"/>
      <c r="EBS855" s="14"/>
      <c r="EBT855" s="14"/>
      <c r="EBU855" s="14"/>
      <c r="EBV855" s="14"/>
      <c r="EBW855" s="14"/>
      <c r="EBX855" s="14"/>
      <c r="EBY855" s="14"/>
      <c r="EBZ855" s="14"/>
      <c r="ECA855" s="14"/>
      <c r="ECB855" s="14"/>
      <c r="ECC855" s="14"/>
      <c r="ECD855" s="14"/>
      <c r="ECE855" s="14"/>
      <c r="ECF855" s="14"/>
      <c r="ECG855" s="14"/>
      <c r="ECH855" s="14"/>
      <c r="ECI855" s="14"/>
      <c r="ECJ855" s="14"/>
      <c r="ECK855" s="14"/>
      <c r="ECL855" s="14"/>
      <c r="ECM855" s="14"/>
      <c r="ECN855" s="14"/>
      <c r="ECO855" s="14"/>
      <c r="ECP855" s="14"/>
      <c r="ECQ855" s="14"/>
      <c r="ECR855" s="14"/>
      <c r="ECS855" s="14"/>
      <c r="ECT855" s="14"/>
      <c r="ECU855" s="14"/>
      <c r="ECV855" s="14"/>
      <c r="ECW855" s="14"/>
      <c r="ECX855" s="14"/>
      <c r="ECY855" s="14"/>
      <c r="ECZ855" s="14"/>
      <c r="EDA855" s="14"/>
      <c r="EDB855" s="14"/>
      <c r="EDC855" s="14"/>
      <c r="EDD855" s="14"/>
      <c r="EDE855" s="14"/>
      <c r="EDF855" s="14"/>
      <c r="EDG855" s="14"/>
      <c r="EDH855" s="14"/>
      <c r="EDI855" s="14"/>
      <c r="EDJ855" s="14"/>
      <c r="EDK855" s="14"/>
      <c r="EDL855" s="14"/>
      <c r="EDM855" s="14"/>
      <c r="EDN855" s="14"/>
      <c r="EDO855" s="14"/>
      <c r="EDP855" s="14"/>
      <c r="EDQ855" s="14"/>
      <c r="EDR855" s="14"/>
      <c r="EDS855" s="14"/>
      <c r="EDT855" s="14"/>
      <c r="EDU855" s="14"/>
      <c r="EDV855" s="14"/>
      <c r="EDW855" s="14"/>
      <c r="EDX855" s="14"/>
      <c r="EDY855" s="14"/>
      <c r="EDZ855" s="14"/>
      <c r="EEA855" s="14"/>
      <c r="EEB855" s="14"/>
      <c r="EEC855" s="14"/>
      <c r="EED855" s="14"/>
      <c r="EEE855" s="14"/>
      <c r="EEF855" s="14"/>
      <c r="EEG855" s="14"/>
      <c r="EEH855" s="14"/>
      <c r="EEI855" s="14"/>
      <c r="EEJ855" s="14"/>
      <c r="EEK855" s="14"/>
      <c r="EEL855" s="14"/>
      <c r="EEM855" s="14"/>
      <c r="EEN855" s="14"/>
      <c r="EEO855" s="14"/>
      <c r="EEP855" s="14"/>
      <c r="EEQ855" s="14"/>
      <c r="EER855" s="14"/>
      <c r="EES855" s="14"/>
      <c r="EET855" s="14"/>
      <c r="EEU855" s="14"/>
      <c r="EEV855" s="14"/>
      <c r="EEW855" s="14"/>
      <c r="EEX855" s="14"/>
      <c r="EEY855" s="14"/>
      <c r="EEZ855" s="14"/>
      <c r="EFA855" s="14"/>
      <c r="EFB855" s="14"/>
      <c r="EFC855" s="14"/>
      <c r="EFD855" s="14"/>
      <c r="EFE855" s="14"/>
      <c r="EFF855" s="14"/>
      <c r="EFG855" s="14"/>
      <c r="EFH855" s="14"/>
      <c r="EFI855" s="14"/>
      <c r="EFJ855" s="14"/>
      <c r="EFK855" s="14"/>
      <c r="EFL855" s="14"/>
      <c r="EFM855" s="14"/>
      <c r="EFN855" s="14"/>
      <c r="EFO855" s="14"/>
      <c r="EFP855" s="14"/>
      <c r="EFQ855" s="14"/>
      <c r="EFR855" s="14"/>
      <c r="EFS855" s="14"/>
      <c r="EFT855" s="14"/>
      <c r="EFU855" s="14"/>
      <c r="EFV855" s="14"/>
      <c r="EFW855" s="14"/>
      <c r="EFX855" s="14"/>
      <c r="EFY855" s="14"/>
      <c r="EFZ855" s="14"/>
      <c r="EGA855" s="14"/>
      <c r="EGB855" s="14"/>
      <c r="EGC855" s="14"/>
      <c r="EGD855" s="14"/>
      <c r="EGE855" s="14"/>
      <c r="EGF855" s="14"/>
      <c r="EGG855" s="14"/>
      <c r="EGH855" s="14"/>
      <c r="EGI855" s="14"/>
      <c r="EGJ855" s="14"/>
      <c r="EGK855" s="14"/>
      <c r="EGL855" s="14"/>
      <c r="EGM855" s="14"/>
      <c r="EGN855" s="14"/>
      <c r="EGO855" s="14"/>
      <c r="EGP855" s="14"/>
      <c r="EGQ855" s="14"/>
      <c r="EGR855" s="14"/>
      <c r="EGS855" s="14"/>
      <c r="EGT855" s="14"/>
      <c r="EGU855" s="14"/>
      <c r="EGV855" s="14"/>
      <c r="EGW855" s="14"/>
      <c r="EGX855" s="14"/>
      <c r="EGY855" s="14"/>
      <c r="EGZ855" s="14"/>
      <c r="EHA855" s="14"/>
      <c r="EHB855" s="14"/>
      <c r="EHC855" s="14"/>
      <c r="EHD855" s="14"/>
      <c r="EHE855" s="14"/>
      <c r="EHF855" s="14"/>
      <c r="EHG855" s="14"/>
      <c r="EHH855" s="14"/>
      <c r="EHI855" s="14"/>
      <c r="EHJ855" s="14"/>
      <c r="EHK855" s="14"/>
      <c r="EHL855" s="14"/>
      <c r="EHM855" s="14"/>
      <c r="EHN855" s="14"/>
      <c r="EHO855" s="14"/>
      <c r="EHP855" s="14"/>
      <c r="EHQ855" s="14"/>
      <c r="EHR855" s="14"/>
      <c r="EHS855" s="14"/>
      <c r="EHT855" s="14"/>
      <c r="EHU855" s="14"/>
      <c r="EHV855" s="14"/>
      <c r="EHW855" s="14"/>
      <c r="EHX855" s="14"/>
      <c r="EHY855" s="14"/>
      <c r="EHZ855" s="14"/>
      <c r="EIA855" s="14"/>
      <c r="EIB855" s="14"/>
      <c r="EIC855" s="14"/>
      <c r="EID855" s="14"/>
      <c r="EIE855" s="14"/>
      <c r="EIF855" s="14"/>
      <c r="EIG855" s="14"/>
      <c r="EIH855" s="14"/>
      <c r="EII855" s="14"/>
      <c r="EIJ855" s="14"/>
      <c r="EIK855" s="14"/>
      <c r="EIL855" s="14"/>
      <c r="EIM855" s="14"/>
      <c r="EIN855" s="14"/>
      <c r="EIO855" s="14"/>
      <c r="EIP855" s="14"/>
      <c r="EIQ855" s="14"/>
      <c r="EIR855" s="14"/>
      <c r="EIS855" s="14"/>
      <c r="EIT855" s="14"/>
      <c r="EIU855" s="14"/>
      <c r="EIV855" s="14"/>
      <c r="EIW855" s="14"/>
      <c r="EIX855" s="14"/>
      <c r="EIY855" s="14"/>
      <c r="EIZ855" s="14"/>
      <c r="EJA855" s="14"/>
      <c r="EJB855" s="14"/>
      <c r="EJC855" s="14"/>
      <c r="EJD855" s="14"/>
      <c r="EJE855" s="14"/>
      <c r="EJF855" s="14"/>
      <c r="EJG855" s="14"/>
      <c r="EJH855" s="14"/>
      <c r="EJI855" s="14"/>
      <c r="EJJ855" s="14"/>
      <c r="EJK855" s="14"/>
      <c r="EJL855" s="14"/>
      <c r="EJM855" s="14"/>
      <c r="EJN855" s="14"/>
      <c r="EJO855" s="14"/>
      <c r="EJP855" s="14"/>
      <c r="EJQ855" s="14"/>
      <c r="EJR855" s="14"/>
      <c r="EJS855" s="14"/>
      <c r="EJT855" s="14"/>
      <c r="EJU855" s="14"/>
      <c r="EJV855" s="14"/>
      <c r="EJW855" s="14"/>
      <c r="EJX855" s="14"/>
      <c r="EJY855" s="14"/>
      <c r="EJZ855" s="14"/>
      <c r="EKA855" s="14"/>
      <c r="EKB855" s="14"/>
      <c r="EKC855" s="14"/>
      <c r="EKD855" s="14"/>
      <c r="EKE855" s="14"/>
      <c r="EKF855" s="14"/>
      <c r="EKG855" s="14"/>
      <c r="EKH855" s="14"/>
      <c r="EKI855" s="14"/>
      <c r="EKJ855" s="14"/>
      <c r="EKK855" s="14"/>
      <c r="EKL855" s="14"/>
      <c r="EKM855" s="14"/>
      <c r="EKN855" s="14"/>
      <c r="EKO855" s="14"/>
      <c r="EKP855" s="14"/>
      <c r="EKQ855" s="14"/>
      <c r="EKR855" s="14"/>
      <c r="EKS855" s="14"/>
      <c r="EKT855" s="14"/>
      <c r="EKU855" s="14"/>
      <c r="EKV855" s="14"/>
      <c r="EKW855" s="14"/>
      <c r="EKX855" s="14"/>
      <c r="EKY855" s="14"/>
      <c r="EKZ855" s="14"/>
      <c r="ELA855" s="14"/>
      <c r="ELB855" s="14"/>
      <c r="ELC855" s="14"/>
      <c r="ELD855" s="14"/>
      <c r="ELE855" s="14"/>
      <c r="ELF855" s="14"/>
      <c r="ELG855" s="14"/>
      <c r="ELH855" s="14"/>
      <c r="ELI855" s="14"/>
      <c r="ELJ855" s="14"/>
      <c r="ELK855" s="14"/>
      <c r="ELL855" s="14"/>
      <c r="ELM855" s="14"/>
      <c r="ELN855" s="14"/>
      <c r="ELO855" s="14"/>
      <c r="ELP855" s="14"/>
      <c r="ELQ855" s="14"/>
      <c r="ELR855" s="14"/>
      <c r="ELS855" s="14"/>
      <c r="ELT855" s="14"/>
      <c r="ELU855" s="14"/>
      <c r="ELV855" s="14"/>
      <c r="ELW855" s="14"/>
      <c r="ELX855" s="14"/>
      <c r="ELY855" s="14"/>
      <c r="ELZ855" s="14"/>
      <c r="EMA855" s="14"/>
      <c r="EMB855" s="14"/>
      <c r="EMC855" s="14"/>
      <c r="EMD855" s="14"/>
      <c r="EME855" s="14"/>
      <c r="EMF855" s="14"/>
      <c r="EMG855" s="14"/>
      <c r="EMH855" s="14"/>
      <c r="EMI855" s="14"/>
      <c r="EMJ855" s="14"/>
      <c r="EMK855" s="14"/>
      <c r="EML855" s="14"/>
      <c r="EMM855" s="14"/>
      <c r="EMN855" s="14"/>
      <c r="EMO855" s="14"/>
      <c r="EMP855" s="14"/>
      <c r="EMQ855" s="14"/>
      <c r="EMR855" s="14"/>
      <c r="EMS855" s="14"/>
      <c r="EMT855" s="14"/>
      <c r="EMU855" s="14"/>
      <c r="EMV855" s="14"/>
      <c r="EMW855" s="14"/>
      <c r="EMX855" s="14"/>
      <c r="EMY855" s="14"/>
      <c r="EMZ855" s="14"/>
      <c r="ENA855" s="14"/>
      <c r="ENB855" s="14"/>
      <c r="ENC855" s="14"/>
      <c r="END855" s="14"/>
      <c r="ENE855" s="14"/>
      <c r="ENF855" s="14"/>
      <c r="ENG855" s="14"/>
      <c r="ENH855" s="14"/>
      <c r="ENI855" s="14"/>
      <c r="ENJ855" s="14"/>
      <c r="ENK855" s="14"/>
      <c r="ENL855" s="14"/>
      <c r="ENM855" s="14"/>
      <c r="ENN855" s="14"/>
      <c r="ENO855" s="14"/>
      <c r="ENP855" s="14"/>
      <c r="ENQ855" s="14"/>
      <c r="ENR855" s="14"/>
      <c r="ENS855" s="14"/>
      <c r="ENT855" s="14"/>
      <c r="ENU855" s="14"/>
      <c r="ENV855" s="14"/>
      <c r="ENW855" s="14"/>
      <c r="ENX855" s="14"/>
      <c r="ENY855" s="14"/>
      <c r="ENZ855" s="14"/>
      <c r="EOA855" s="14"/>
      <c r="EOB855" s="14"/>
      <c r="EOC855" s="14"/>
      <c r="EOD855" s="14"/>
      <c r="EOE855" s="14"/>
      <c r="EOF855" s="14"/>
      <c r="EOG855" s="14"/>
      <c r="EOH855" s="14"/>
      <c r="EOI855" s="14"/>
      <c r="EOJ855" s="14"/>
      <c r="EOK855" s="14"/>
      <c r="EOL855" s="14"/>
      <c r="EOM855" s="14"/>
      <c r="EON855" s="14"/>
      <c r="EOO855" s="14"/>
      <c r="EOP855" s="14"/>
      <c r="EOQ855" s="14"/>
      <c r="EOR855" s="14"/>
      <c r="EOS855" s="14"/>
      <c r="EOT855" s="14"/>
      <c r="EOU855" s="14"/>
      <c r="EOV855" s="14"/>
      <c r="EOW855" s="14"/>
      <c r="EOX855" s="14"/>
      <c r="EOY855" s="14"/>
      <c r="EOZ855" s="14"/>
      <c r="EPA855" s="14"/>
      <c r="EPB855" s="14"/>
      <c r="EPC855" s="14"/>
      <c r="EPD855" s="14"/>
      <c r="EPE855" s="14"/>
      <c r="EPF855" s="14"/>
      <c r="EPG855" s="14"/>
      <c r="EPH855" s="14"/>
      <c r="EPI855" s="14"/>
      <c r="EPJ855" s="14"/>
      <c r="EPK855" s="14"/>
      <c r="EPL855" s="14"/>
      <c r="EPM855" s="14"/>
      <c r="EPN855" s="14"/>
      <c r="EPO855" s="14"/>
      <c r="EPP855" s="14"/>
      <c r="EPQ855" s="14"/>
      <c r="EPR855" s="14"/>
      <c r="EPS855" s="14"/>
      <c r="EPT855" s="14"/>
      <c r="EPU855" s="14"/>
      <c r="EPV855" s="14"/>
      <c r="EPW855" s="14"/>
      <c r="EPX855" s="14"/>
      <c r="EPY855" s="14"/>
      <c r="EPZ855" s="14"/>
      <c r="EQA855" s="14"/>
      <c r="EQB855" s="14"/>
      <c r="EQC855" s="14"/>
      <c r="EQD855" s="14"/>
      <c r="EQE855" s="14"/>
      <c r="EQF855" s="14"/>
      <c r="EQG855" s="14"/>
      <c r="EQH855" s="14"/>
      <c r="EQI855" s="14"/>
      <c r="EQJ855" s="14"/>
      <c r="EQK855" s="14"/>
      <c r="EQL855" s="14"/>
      <c r="EQM855" s="14"/>
      <c r="EQN855" s="14"/>
      <c r="EQO855" s="14"/>
      <c r="EQP855" s="14"/>
      <c r="EQQ855" s="14"/>
      <c r="EQR855" s="14"/>
      <c r="EQS855" s="14"/>
      <c r="EQT855" s="14"/>
      <c r="EQU855" s="14"/>
      <c r="EQV855" s="14"/>
      <c r="EQW855" s="14"/>
      <c r="EQX855" s="14"/>
      <c r="EQY855" s="14"/>
      <c r="EQZ855" s="14"/>
      <c r="ERA855" s="14"/>
      <c r="ERB855" s="14"/>
      <c r="ERC855" s="14"/>
      <c r="ERD855" s="14"/>
      <c r="ERE855" s="14"/>
      <c r="ERF855" s="14"/>
      <c r="ERG855" s="14"/>
      <c r="ERH855" s="14"/>
      <c r="ERI855" s="14"/>
      <c r="ERJ855" s="14"/>
      <c r="ERK855" s="14"/>
      <c r="ERL855" s="14"/>
      <c r="ERM855" s="14"/>
      <c r="ERN855" s="14"/>
      <c r="ERO855" s="14"/>
      <c r="ERP855" s="14"/>
      <c r="ERQ855" s="14"/>
      <c r="ERR855" s="14"/>
      <c r="ERS855" s="14"/>
      <c r="ERT855" s="14"/>
      <c r="ERU855" s="14"/>
      <c r="ERV855" s="14"/>
      <c r="ERW855" s="14"/>
      <c r="ERX855" s="14"/>
      <c r="ERY855" s="14"/>
      <c r="ERZ855" s="14"/>
      <c r="ESA855" s="14"/>
      <c r="ESB855" s="14"/>
      <c r="ESC855" s="14"/>
      <c r="ESD855" s="14"/>
      <c r="ESE855" s="14"/>
      <c r="ESF855" s="14"/>
      <c r="ESG855" s="14"/>
      <c r="ESH855" s="14"/>
      <c r="ESI855" s="14"/>
      <c r="ESJ855" s="14"/>
      <c r="ESK855" s="14"/>
      <c r="ESL855" s="14"/>
      <c r="ESM855" s="14"/>
      <c r="ESN855" s="14"/>
      <c r="ESO855" s="14"/>
      <c r="ESP855" s="14"/>
      <c r="ESQ855" s="14"/>
      <c r="ESR855" s="14"/>
      <c r="ESS855" s="14"/>
      <c r="EST855" s="14"/>
      <c r="ESU855" s="14"/>
      <c r="ESV855" s="14"/>
      <c r="ESW855" s="14"/>
      <c r="ESX855" s="14"/>
      <c r="ESY855" s="14"/>
      <c r="ESZ855" s="14"/>
      <c r="ETA855" s="14"/>
      <c r="ETB855" s="14"/>
      <c r="ETC855" s="14"/>
      <c r="ETD855" s="14"/>
      <c r="ETE855" s="14"/>
      <c r="ETF855" s="14"/>
      <c r="ETG855" s="14"/>
      <c r="ETH855" s="14"/>
      <c r="ETI855" s="14"/>
      <c r="ETJ855" s="14"/>
      <c r="ETK855" s="14"/>
      <c r="ETL855" s="14"/>
      <c r="ETM855" s="14"/>
      <c r="ETN855" s="14"/>
      <c r="ETO855" s="14"/>
      <c r="ETP855" s="14"/>
      <c r="ETQ855" s="14"/>
      <c r="ETR855" s="14"/>
      <c r="ETS855" s="14"/>
      <c r="ETT855" s="14"/>
      <c r="ETU855" s="14"/>
      <c r="ETV855" s="14"/>
      <c r="ETW855" s="14"/>
      <c r="ETX855" s="14"/>
      <c r="ETY855" s="14"/>
      <c r="ETZ855" s="14"/>
      <c r="EUA855" s="14"/>
      <c r="EUB855" s="14"/>
      <c r="EUC855" s="14"/>
      <c r="EUD855" s="14"/>
      <c r="EUE855" s="14"/>
      <c r="EUF855" s="14"/>
      <c r="EUG855" s="14"/>
      <c r="EUH855" s="14"/>
      <c r="EUI855" s="14"/>
      <c r="EUJ855" s="14"/>
      <c r="EUK855" s="14"/>
      <c r="EUL855" s="14"/>
      <c r="EUM855" s="14"/>
      <c r="EUN855" s="14"/>
      <c r="EUO855" s="14"/>
      <c r="EUP855" s="14"/>
      <c r="EUQ855" s="14"/>
      <c r="EUR855" s="14"/>
      <c r="EUS855" s="14"/>
      <c r="EUT855" s="14"/>
      <c r="EUU855" s="14"/>
      <c r="EUV855" s="14"/>
      <c r="EUW855" s="14"/>
      <c r="EUX855" s="14"/>
      <c r="EUY855" s="14"/>
      <c r="EUZ855" s="14"/>
      <c r="EVA855" s="14"/>
      <c r="EVB855" s="14"/>
      <c r="EVC855" s="14"/>
      <c r="EVD855" s="14"/>
      <c r="EVE855" s="14"/>
      <c r="EVF855" s="14"/>
      <c r="EVG855" s="14"/>
      <c r="EVH855" s="14"/>
      <c r="EVI855" s="14"/>
      <c r="EVJ855" s="14"/>
      <c r="EVK855" s="14"/>
      <c r="EVL855" s="14"/>
      <c r="EVM855" s="14"/>
      <c r="EVN855" s="14"/>
      <c r="EVO855" s="14"/>
      <c r="EVP855" s="14"/>
      <c r="EVQ855" s="14"/>
      <c r="EVR855" s="14"/>
      <c r="EVS855" s="14"/>
      <c r="EVT855" s="14"/>
      <c r="EVU855" s="14"/>
      <c r="EVV855" s="14"/>
      <c r="EVW855" s="14"/>
      <c r="EVX855" s="14"/>
      <c r="EVY855" s="14"/>
      <c r="EVZ855" s="14"/>
      <c r="EWA855" s="14"/>
      <c r="EWB855" s="14"/>
      <c r="EWC855" s="14"/>
      <c r="EWD855" s="14"/>
      <c r="EWE855" s="14"/>
      <c r="EWF855" s="14"/>
      <c r="EWG855" s="14"/>
      <c r="EWH855" s="14"/>
      <c r="EWI855" s="14"/>
      <c r="EWJ855" s="14"/>
      <c r="EWK855" s="14"/>
      <c r="EWL855" s="14"/>
      <c r="EWM855" s="14"/>
      <c r="EWN855" s="14"/>
      <c r="EWO855" s="14"/>
      <c r="EWP855" s="14"/>
      <c r="EWQ855" s="14"/>
      <c r="EWR855" s="14"/>
      <c r="EWS855" s="14"/>
      <c r="EWT855" s="14"/>
      <c r="EWU855" s="14"/>
      <c r="EWV855" s="14"/>
      <c r="EWW855" s="14"/>
      <c r="EWX855" s="14"/>
      <c r="EWY855" s="14"/>
      <c r="EWZ855" s="14"/>
      <c r="EXA855" s="14"/>
      <c r="EXB855" s="14"/>
      <c r="EXC855" s="14"/>
      <c r="EXD855" s="14"/>
      <c r="EXE855" s="14"/>
      <c r="EXF855" s="14"/>
      <c r="EXG855" s="14"/>
      <c r="EXH855" s="14"/>
      <c r="EXI855" s="14"/>
      <c r="EXJ855" s="14"/>
      <c r="EXK855" s="14"/>
      <c r="EXL855" s="14"/>
      <c r="EXM855" s="14"/>
      <c r="EXN855" s="14"/>
      <c r="EXO855" s="14"/>
      <c r="EXP855" s="14"/>
      <c r="EXQ855" s="14"/>
      <c r="EXR855" s="14"/>
      <c r="EXS855" s="14"/>
      <c r="EXT855" s="14"/>
      <c r="EXU855" s="14"/>
      <c r="EXV855" s="14"/>
      <c r="EXW855" s="14"/>
      <c r="EXX855" s="14"/>
      <c r="EXY855" s="14"/>
      <c r="EXZ855" s="14"/>
      <c r="EYA855" s="14"/>
      <c r="EYB855" s="14"/>
      <c r="EYC855" s="14"/>
      <c r="EYD855" s="14"/>
      <c r="EYE855" s="14"/>
      <c r="EYF855" s="14"/>
      <c r="EYG855" s="14"/>
      <c r="EYH855" s="14"/>
      <c r="EYI855" s="14"/>
      <c r="EYJ855" s="14"/>
      <c r="EYK855" s="14"/>
      <c r="EYL855" s="14"/>
      <c r="EYM855" s="14"/>
      <c r="EYN855" s="14"/>
      <c r="EYO855" s="14"/>
      <c r="EYP855" s="14"/>
      <c r="EYQ855" s="14"/>
      <c r="EYR855" s="14"/>
      <c r="EYS855" s="14"/>
      <c r="EYT855" s="14"/>
      <c r="EYU855" s="14"/>
      <c r="EYV855" s="14"/>
      <c r="EYW855" s="14"/>
      <c r="EYX855" s="14"/>
      <c r="EYY855" s="14"/>
      <c r="EYZ855" s="14"/>
      <c r="EZA855" s="14"/>
      <c r="EZB855" s="14"/>
      <c r="EZC855" s="14"/>
      <c r="EZD855" s="14"/>
      <c r="EZE855" s="14"/>
      <c r="EZF855" s="14"/>
      <c r="EZG855" s="14"/>
      <c r="EZH855" s="14"/>
      <c r="EZI855" s="14"/>
      <c r="EZJ855" s="14"/>
      <c r="EZK855" s="14"/>
      <c r="EZL855" s="14"/>
      <c r="EZM855" s="14"/>
      <c r="EZN855" s="14"/>
      <c r="EZO855" s="14"/>
      <c r="EZP855" s="14"/>
      <c r="EZQ855" s="14"/>
      <c r="EZR855" s="14"/>
      <c r="EZS855" s="14"/>
      <c r="EZT855" s="14"/>
      <c r="EZU855" s="14"/>
      <c r="EZV855" s="14"/>
      <c r="EZW855" s="14"/>
      <c r="EZX855" s="14"/>
      <c r="EZY855" s="14"/>
      <c r="EZZ855" s="14"/>
      <c r="FAA855" s="14"/>
      <c r="FAB855" s="14"/>
      <c r="FAC855" s="14"/>
      <c r="FAD855" s="14"/>
      <c r="FAE855" s="14"/>
      <c r="FAF855" s="14"/>
      <c r="FAG855" s="14"/>
      <c r="FAH855" s="14"/>
      <c r="FAI855" s="14"/>
      <c r="FAJ855" s="14"/>
      <c r="FAK855" s="14"/>
      <c r="FAL855" s="14"/>
      <c r="FAM855" s="14"/>
      <c r="FAN855" s="14"/>
      <c r="FAO855" s="14"/>
      <c r="FAP855" s="14"/>
      <c r="FAQ855" s="14"/>
      <c r="FAR855" s="14"/>
      <c r="FAS855" s="14"/>
      <c r="FAT855" s="14"/>
      <c r="FAU855" s="14"/>
      <c r="FAV855" s="14"/>
      <c r="FAW855" s="14"/>
      <c r="FAX855" s="14"/>
      <c r="FAY855" s="14"/>
      <c r="FAZ855" s="14"/>
      <c r="FBA855" s="14"/>
      <c r="FBB855" s="14"/>
      <c r="FBC855" s="14"/>
      <c r="FBD855" s="14"/>
      <c r="FBE855" s="14"/>
      <c r="FBF855" s="14"/>
      <c r="FBG855" s="14"/>
      <c r="FBH855" s="14"/>
      <c r="FBI855" s="14"/>
      <c r="FBJ855" s="14"/>
      <c r="FBK855" s="14"/>
      <c r="FBL855" s="14"/>
      <c r="FBM855" s="14"/>
      <c r="FBN855" s="14"/>
      <c r="FBO855" s="14"/>
      <c r="FBP855" s="14"/>
      <c r="FBQ855" s="14"/>
      <c r="FBR855" s="14"/>
      <c r="FBS855" s="14"/>
      <c r="FBT855" s="14"/>
      <c r="FBU855" s="14"/>
      <c r="FBV855" s="14"/>
      <c r="FBW855" s="14"/>
      <c r="FBX855" s="14"/>
      <c r="FBY855" s="14"/>
      <c r="FBZ855" s="14"/>
      <c r="FCA855" s="14"/>
      <c r="FCB855" s="14"/>
      <c r="FCC855" s="14"/>
      <c r="FCD855" s="14"/>
      <c r="FCE855" s="14"/>
      <c r="FCF855" s="14"/>
      <c r="FCG855" s="14"/>
      <c r="FCH855" s="14"/>
      <c r="FCI855" s="14"/>
      <c r="FCJ855" s="14"/>
      <c r="FCK855" s="14"/>
      <c r="FCL855" s="14"/>
      <c r="FCM855" s="14"/>
      <c r="FCN855" s="14"/>
      <c r="FCO855" s="14"/>
      <c r="FCP855" s="14"/>
      <c r="FCQ855" s="14"/>
      <c r="FCR855" s="14"/>
      <c r="FCS855" s="14"/>
      <c r="FCT855" s="14"/>
      <c r="FCU855" s="14"/>
      <c r="FCV855" s="14"/>
      <c r="FCW855" s="14"/>
      <c r="FCX855" s="14"/>
      <c r="FCY855" s="14"/>
      <c r="FCZ855" s="14"/>
      <c r="FDA855" s="14"/>
      <c r="FDB855" s="14"/>
      <c r="FDC855" s="14"/>
      <c r="FDD855" s="14"/>
      <c r="FDE855" s="14"/>
      <c r="FDF855" s="14"/>
      <c r="FDG855" s="14"/>
      <c r="FDH855" s="14"/>
      <c r="FDI855" s="14"/>
      <c r="FDJ855" s="14"/>
      <c r="FDK855" s="14"/>
      <c r="FDL855" s="14"/>
      <c r="FDM855" s="14"/>
      <c r="FDN855" s="14"/>
      <c r="FDO855" s="14"/>
      <c r="FDP855" s="14"/>
      <c r="FDQ855" s="14"/>
      <c r="FDR855" s="14"/>
      <c r="FDS855" s="14"/>
      <c r="FDT855" s="14"/>
      <c r="FDU855" s="14"/>
      <c r="FDV855" s="14"/>
      <c r="FDW855" s="14"/>
      <c r="FDX855" s="14"/>
      <c r="FDY855" s="14"/>
      <c r="FDZ855" s="14"/>
      <c r="FEA855" s="14"/>
      <c r="FEB855" s="14"/>
      <c r="FEC855" s="14"/>
      <c r="FED855" s="14"/>
      <c r="FEE855" s="14"/>
      <c r="FEF855" s="14"/>
      <c r="FEG855" s="14"/>
      <c r="FEH855" s="14"/>
      <c r="FEI855" s="14"/>
      <c r="FEJ855" s="14"/>
      <c r="FEK855" s="14"/>
      <c r="FEL855" s="14"/>
      <c r="FEM855" s="14"/>
      <c r="FEN855" s="14"/>
      <c r="FEO855" s="14"/>
      <c r="FEP855" s="14"/>
      <c r="FEQ855" s="14"/>
      <c r="FER855" s="14"/>
      <c r="FES855" s="14"/>
      <c r="FET855" s="14"/>
      <c r="FEU855" s="14"/>
      <c r="FEV855" s="14"/>
      <c r="FEW855" s="14"/>
      <c r="FEX855" s="14"/>
      <c r="FEY855" s="14"/>
      <c r="FEZ855" s="14"/>
      <c r="FFA855" s="14"/>
      <c r="FFB855" s="14"/>
      <c r="FFC855" s="14"/>
      <c r="FFD855" s="14"/>
      <c r="FFE855" s="14"/>
      <c r="FFF855" s="14"/>
      <c r="FFG855" s="14"/>
      <c r="FFH855" s="14"/>
      <c r="FFI855" s="14"/>
      <c r="FFJ855" s="14"/>
      <c r="FFK855" s="14"/>
      <c r="FFL855" s="14"/>
      <c r="FFM855" s="14"/>
      <c r="FFN855" s="14"/>
      <c r="FFO855" s="14"/>
      <c r="FFP855" s="14"/>
      <c r="FFQ855" s="14"/>
      <c r="FFR855" s="14"/>
      <c r="FFS855" s="14"/>
      <c r="FFT855" s="14"/>
      <c r="FFU855" s="14"/>
      <c r="FFV855" s="14"/>
      <c r="FFW855" s="14"/>
      <c r="FFX855" s="14"/>
      <c r="FFY855" s="14"/>
      <c r="FFZ855" s="14"/>
      <c r="FGA855" s="14"/>
      <c r="FGB855" s="14"/>
      <c r="FGC855" s="14"/>
      <c r="FGD855" s="14"/>
      <c r="FGE855" s="14"/>
      <c r="FGF855" s="14"/>
      <c r="FGG855" s="14"/>
      <c r="FGH855" s="14"/>
      <c r="FGI855" s="14"/>
      <c r="FGJ855" s="14"/>
      <c r="FGK855" s="14"/>
      <c r="FGL855" s="14"/>
      <c r="FGM855" s="14"/>
      <c r="FGN855" s="14"/>
      <c r="FGO855" s="14"/>
      <c r="FGP855" s="14"/>
      <c r="FGQ855" s="14"/>
      <c r="FGR855" s="14"/>
      <c r="FGS855" s="14"/>
      <c r="FGT855" s="14"/>
      <c r="FGU855" s="14"/>
      <c r="FGV855" s="14"/>
      <c r="FGW855" s="14"/>
      <c r="FGX855" s="14"/>
      <c r="FGY855" s="14"/>
      <c r="FGZ855" s="14"/>
      <c r="FHA855" s="14"/>
      <c r="FHB855" s="14"/>
      <c r="FHC855" s="14"/>
      <c r="FHD855" s="14"/>
      <c r="FHE855" s="14"/>
      <c r="FHF855" s="14"/>
      <c r="FHG855" s="14"/>
      <c r="FHH855" s="14"/>
      <c r="FHI855" s="14"/>
      <c r="FHJ855" s="14"/>
      <c r="FHK855" s="14"/>
      <c r="FHL855" s="14"/>
      <c r="FHM855" s="14"/>
      <c r="FHN855" s="14"/>
      <c r="FHO855" s="14"/>
      <c r="FHP855" s="14"/>
      <c r="FHQ855" s="14"/>
      <c r="FHR855" s="14"/>
      <c r="FHS855" s="14"/>
      <c r="FHT855" s="14"/>
      <c r="FHU855" s="14"/>
      <c r="FHV855" s="14"/>
      <c r="FHW855" s="14"/>
      <c r="FHX855" s="14"/>
      <c r="FHY855" s="14"/>
      <c r="FHZ855" s="14"/>
      <c r="FIA855" s="14"/>
      <c r="FIB855" s="14"/>
      <c r="FIC855" s="14"/>
      <c r="FID855" s="14"/>
      <c r="FIE855" s="14"/>
      <c r="FIF855" s="14"/>
      <c r="FIG855" s="14"/>
      <c r="FIH855" s="14"/>
      <c r="FII855" s="14"/>
      <c r="FIJ855" s="14"/>
      <c r="FIK855" s="14"/>
      <c r="FIL855" s="14"/>
      <c r="FIM855" s="14"/>
      <c r="FIN855" s="14"/>
      <c r="FIO855" s="14"/>
      <c r="FIP855" s="14"/>
      <c r="FIQ855" s="14"/>
      <c r="FIR855" s="14"/>
      <c r="FIS855" s="14"/>
      <c r="FIT855" s="14"/>
      <c r="FIU855" s="14"/>
      <c r="FIV855" s="14"/>
      <c r="FIW855" s="14"/>
      <c r="FIX855" s="14"/>
      <c r="FIY855" s="14"/>
      <c r="FIZ855" s="14"/>
      <c r="FJA855" s="14"/>
      <c r="FJB855" s="14"/>
      <c r="FJC855" s="14"/>
      <c r="FJD855" s="14"/>
      <c r="FJE855" s="14"/>
      <c r="FJF855" s="14"/>
      <c r="FJG855" s="14"/>
      <c r="FJH855" s="14"/>
      <c r="FJI855" s="14"/>
      <c r="FJJ855" s="14"/>
      <c r="FJK855" s="14"/>
      <c r="FJL855" s="14"/>
      <c r="FJM855" s="14"/>
      <c r="FJN855" s="14"/>
      <c r="FJO855" s="14"/>
      <c r="FJP855" s="14"/>
      <c r="FJQ855" s="14"/>
      <c r="FJR855" s="14"/>
      <c r="FJS855" s="14"/>
      <c r="FJT855" s="14"/>
      <c r="FJU855" s="14"/>
      <c r="FJV855" s="14"/>
      <c r="FJW855" s="14"/>
      <c r="FJX855" s="14"/>
      <c r="FJY855" s="14"/>
      <c r="FJZ855" s="14"/>
      <c r="FKA855" s="14"/>
      <c r="FKB855" s="14"/>
      <c r="FKC855" s="14"/>
      <c r="FKD855" s="14"/>
      <c r="FKE855" s="14"/>
      <c r="FKF855" s="14"/>
      <c r="FKG855" s="14"/>
      <c r="FKH855" s="14"/>
      <c r="FKI855" s="14"/>
      <c r="FKJ855" s="14"/>
      <c r="FKK855" s="14"/>
      <c r="FKL855" s="14"/>
      <c r="FKM855" s="14"/>
      <c r="FKN855" s="14"/>
      <c r="FKO855" s="14"/>
      <c r="FKP855" s="14"/>
      <c r="FKQ855" s="14"/>
      <c r="FKR855" s="14"/>
      <c r="FKS855" s="14"/>
      <c r="FKT855" s="14"/>
      <c r="FKU855" s="14"/>
      <c r="FKV855" s="14"/>
      <c r="FKW855" s="14"/>
      <c r="FKX855" s="14"/>
      <c r="FKY855" s="14"/>
      <c r="FKZ855" s="14"/>
      <c r="FLA855" s="14"/>
      <c r="FLB855" s="14"/>
      <c r="FLC855" s="14"/>
      <c r="FLD855" s="14"/>
      <c r="FLE855" s="14"/>
      <c r="FLF855" s="14"/>
      <c r="FLG855" s="14"/>
      <c r="FLH855" s="14"/>
      <c r="FLI855" s="14"/>
      <c r="FLJ855" s="14"/>
      <c r="FLK855" s="14"/>
      <c r="FLL855" s="14"/>
      <c r="FLM855" s="14"/>
      <c r="FLN855" s="14"/>
      <c r="FLO855" s="14"/>
      <c r="FLP855" s="14"/>
      <c r="FLQ855" s="14"/>
      <c r="FLR855" s="14"/>
      <c r="FLS855" s="14"/>
      <c r="FLT855" s="14"/>
      <c r="FLU855" s="14"/>
      <c r="FLV855" s="14"/>
      <c r="FLW855" s="14"/>
      <c r="FLX855" s="14"/>
      <c r="FLY855" s="14"/>
      <c r="FLZ855" s="14"/>
      <c r="FMA855" s="14"/>
      <c r="FMB855" s="14"/>
      <c r="FMC855" s="14"/>
      <c r="FMD855" s="14"/>
      <c r="FME855" s="14"/>
      <c r="FMF855" s="14"/>
      <c r="FMG855" s="14"/>
      <c r="FMH855" s="14"/>
      <c r="FMI855" s="14"/>
      <c r="FMJ855" s="14"/>
      <c r="FMK855" s="14"/>
      <c r="FML855" s="14"/>
      <c r="FMM855" s="14"/>
      <c r="FMN855" s="14"/>
      <c r="FMO855" s="14"/>
      <c r="FMP855" s="14"/>
      <c r="FMQ855" s="14"/>
      <c r="FMR855" s="14"/>
      <c r="FMS855" s="14"/>
      <c r="FMT855" s="14"/>
      <c r="FMU855" s="14"/>
      <c r="FMV855" s="14"/>
      <c r="FMW855" s="14"/>
      <c r="FMX855" s="14"/>
      <c r="FMY855" s="14"/>
      <c r="FMZ855" s="14"/>
      <c r="FNA855" s="14"/>
      <c r="FNB855" s="14"/>
      <c r="FNC855" s="14"/>
      <c r="FND855" s="14"/>
      <c r="FNE855" s="14"/>
      <c r="FNF855" s="14"/>
      <c r="FNG855" s="14"/>
      <c r="FNH855" s="14"/>
      <c r="FNI855" s="14"/>
      <c r="FNJ855" s="14"/>
      <c r="FNK855" s="14"/>
      <c r="FNL855" s="14"/>
      <c r="FNM855" s="14"/>
      <c r="FNN855" s="14"/>
      <c r="FNO855" s="14"/>
      <c r="FNP855" s="14"/>
      <c r="FNQ855" s="14"/>
      <c r="FNR855" s="14"/>
      <c r="FNS855" s="14"/>
      <c r="FNT855" s="14"/>
      <c r="FNU855" s="14"/>
      <c r="FNV855" s="14"/>
      <c r="FNW855" s="14"/>
      <c r="FNX855" s="14"/>
      <c r="FNY855" s="14"/>
      <c r="FNZ855" s="14"/>
      <c r="FOA855" s="14"/>
      <c r="FOB855" s="14"/>
      <c r="FOC855" s="14"/>
      <c r="FOD855" s="14"/>
      <c r="FOE855" s="14"/>
      <c r="FOF855" s="14"/>
      <c r="FOG855" s="14"/>
      <c r="FOH855" s="14"/>
      <c r="FOI855" s="14"/>
      <c r="FOJ855" s="14"/>
      <c r="FOK855" s="14"/>
      <c r="FOL855" s="14"/>
      <c r="FOM855" s="14"/>
      <c r="FON855" s="14"/>
      <c r="FOO855" s="14"/>
      <c r="FOP855" s="14"/>
      <c r="FOQ855" s="14"/>
      <c r="FOR855" s="14"/>
      <c r="FOS855" s="14"/>
      <c r="FOT855" s="14"/>
      <c r="FOU855" s="14"/>
      <c r="FOV855" s="14"/>
      <c r="FOW855" s="14"/>
      <c r="FOX855" s="14"/>
      <c r="FOY855" s="14"/>
      <c r="FOZ855" s="14"/>
      <c r="FPA855" s="14"/>
      <c r="FPB855" s="14"/>
      <c r="FPC855" s="14"/>
      <c r="FPD855" s="14"/>
      <c r="FPE855" s="14"/>
      <c r="FPF855" s="14"/>
      <c r="FPG855" s="14"/>
      <c r="FPH855" s="14"/>
      <c r="FPI855" s="14"/>
      <c r="FPJ855" s="14"/>
      <c r="FPK855" s="14"/>
      <c r="FPL855" s="14"/>
      <c r="FPM855" s="14"/>
      <c r="FPN855" s="14"/>
      <c r="FPO855" s="14"/>
      <c r="FPP855" s="14"/>
      <c r="FPQ855" s="14"/>
      <c r="FPR855" s="14"/>
      <c r="FPS855" s="14"/>
      <c r="FPT855" s="14"/>
      <c r="FPU855" s="14"/>
      <c r="FPV855" s="14"/>
      <c r="FPW855" s="14"/>
      <c r="FPX855" s="14"/>
      <c r="FPY855" s="14"/>
      <c r="FPZ855" s="14"/>
      <c r="FQA855" s="14"/>
      <c r="FQB855" s="14"/>
      <c r="FQC855" s="14"/>
      <c r="FQD855" s="14"/>
      <c r="FQE855" s="14"/>
      <c r="FQF855" s="14"/>
      <c r="FQG855" s="14"/>
      <c r="FQH855" s="14"/>
      <c r="FQI855" s="14"/>
      <c r="FQJ855" s="14"/>
      <c r="FQK855" s="14"/>
      <c r="FQL855" s="14"/>
      <c r="FQM855" s="14"/>
      <c r="FQN855" s="14"/>
      <c r="FQO855" s="14"/>
      <c r="FQP855" s="14"/>
      <c r="FQQ855" s="14"/>
      <c r="FQR855" s="14"/>
      <c r="FQS855" s="14"/>
      <c r="FQT855" s="14"/>
      <c r="FQU855" s="14"/>
      <c r="FQV855" s="14"/>
      <c r="FQW855" s="14"/>
      <c r="FQX855" s="14"/>
      <c r="FQY855" s="14"/>
      <c r="FQZ855" s="14"/>
      <c r="FRA855" s="14"/>
      <c r="FRB855" s="14"/>
      <c r="FRC855" s="14"/>
      <c r="FRD855" s="14"/>
      <c r="FRE855" s="14"/>
      <c r="FRF855" s="14"/>
      <c r="FRG855" s="14"/>
      <c r="FRH855" s="14"/>
      <c r="FRI855" s="14"/>
      <c r="FRJ855" s="14"/>
      <c r="FRK855" s="14"/>
      <c r="FRL855" s="14"/>
      <c r="FRM855" s="14"/>
      <c r="FRN855" s="14"/>
      <c r="FRO855" s="14"/>
      <c r="FRP855" s="14"/>
      <c r="FRQ855" s="14"/>
      <c r="FRR855" s="14"/>
      <c r="FRS855" s="14"/>
      <c r="FRT855" s="14"/>
      <c r="FRU855" s="14"/>
      <c r="FRV855" s="14"/>
      <c r="FRW855" s="14"/>
      <c r="FRX855" s="14"/>
      <c r="FRY855" s="14"/>
      <c r="FRZ855" s="14"/>
      <c r="FSA855" s="14"/>
      <c r="FSB855" s="14"/>
      <c r="FSC855" s="14"/>
      <c r="FSD855" s="14"/>
      <c r="FSE855" s="14"/>
      <c r="FSF855" s="14"/>
      <c r="FSG855" s="14"/>
      <c r="FSH855" s="14"/>
      <c r="FSI855" s="14"/>
      <c r="FSJ855" s="14"/>
      <c r="FSK855" s="14"/>
      <c r="FSL855" s="14"/>
      <c r="FSM855" s="14"/>
      <c r="FSN855" s="14"/>
      <c r="FSO855" s="14"/>
      <c r="FSP855" s="14"/>
      <c r="FSQ855" s="14"/>
      <c r="FSR855" s="14"/>
      <c r="FSS855" s="14"/>
      <c r="FST855" s="14"/>
      <c r="FSU855" s="14"/>
      <c r="FSV855" s="14"/>
      <c r="FSW855" s="14"/>
      <c r="FSX855" s="14"/>
      <c r="FSY855" s="14"/>
      <c r="FSZ855" s="14"/>
      <c r="FTA855" s="14"/>
      <c r="FTB855" s="14"/>
      <c r="FTC855" s="14"/>
      <c r="FTD855" s="14"/>
      <c r="FTE855" s="14"/>
      <c r="FTF855" s="14"/>
      <c r="FTG855" s="14"/>
      <c r="FTH855" s="14"/>
      <c r="FTI855" s="14"/>
      <c r="FTJ855" s="14"/>
      <c r="FTK855" s="14"/>
      <c r="FTL855" s="14"/>
      <c r="FTM855" s="14"/>
      <c r="FTN855" s="14"/>
      <c r="FTO855" s="14"/>
      <c r="FTP855" s="14"/>
      <c r="FTQ855" s="14"/>
      <c r="FTR855" s="14"/>
      <c r="FTS855" s="14"/>
      <c r="FTT855" s="14"/>
      <c r="FTU855" s="14"/>
      <c r="FTV855" s="14"/>
      <c r="FTW855" s="14"/>
      <c r="FTX855" s="14"/>
      <c r="FTY855" s="14"/>
      <c r="FTZ855" s="14"/>
      <c r="FUA855" s="14"/>
      <c r="FUB855" s="14"/>
      <c r="FUC855" s="14"/>
      <c r="FUD855" s="14"/>
      <c r="FUE855" s="14"/>
      <c r="FUF855" s="14"/>
      <c r="FUG855" s="14"/>
      <c r="FUH855" s="14"/>
      <c r="FUI855" s="14"/>
      <c r="FUJ855" s="14"/>
      <c r="FUK855" s="14"/>
      <c r="FUL855" s="14"/>
      <c r="FUM855" s="14"/>
      <c r="FUN855" s="14"/>
      <c r="FUO855" s="14"/>
      <c r="FUP855" s="14"/>
      <c r="FUQ855" s="14"/>
      <c r="FUR855" s="14"/>
      <c r="FUS855" s="14"/>
      <c r="FUT855" s="14"/>
      <c r="FUU855" s="14"/>
      <c r="FUV855" s="14"/>
      <c r="FUW855" s="14"/>
      <c r="FUX855" s="14"/>
      <c r="FUY855" s="14"/>
      <c r="FUZ855" s="14"/>
      <c r="FVA855" s="14"/>
      <c r="FVB855" s="14"/>
      <c r="FVC855" s="14"/>
      <c r="FVD855" s="14"/>
      <c r="FVE855" s="14"/>
      <c r="FVF855" s="14"/>
      <c r="FVG855" s="14"/>
      <c r="FVH855" s="14"/>
      <c r="FVI855" s="14"/>
      <c r="FVJ855" s="14"/>
      <c r="FVK855" s="14"/>
      <c r="FVL855" s="14"/>
      <c r="FVM855" s="14"/>
      <c r="FVN855" s="14"/>
      <c r="FVO855" s="14"/>
      <c r="FVP855" s="14"/>
      <c r="FVQ855" s="14"/>
      <c r="FVR855" s="14"/>
      <c r="FVS855" s="14"/>
      <c r="FVT855" s="14"/>
      <c r="FVU855" s="14"/>
      <c r="FVV855" s="14"/>
      <c r="FVW855" s="14"/>
      <c r="FVX855" s="14"/>
      <c r="FVY855" s="14"/>
      <c r="FVZ855" s="14"/>
      <c r="FWA855" s="14"/>
      <c r="FWB855" s="14"/>
      <c r="FWC855" s="14"/>
      <c r="FWD855" s="14"/>
      <c r="FWE855" s="14"/>
      <c r="FWF855" s="14"/>
      <c r="FWG855" s="14"/>
      <c r="FWH855" s="14"/>
      <c r="FWI855" s="14"/>
      <c r="FWJ855" s="14"/>
      <c r="FWK855" s="14"/>
      <c r="FWL855" s="14"/>
      <c r="FWM855" s="14"/>
      <c r="FWN855" s="14"/>
      <c r="FWO855" s="14"/>
      <c r="FWP855" s="14"/>
      <c r="FWQ855" s="14"/>
      <c r="FWR855" s="14"/>
      <c r="FWS855" s="14"/>
      <c r="FWT855" s="14"/>
      <c r="FWU855" s="14"/>
      <c r="FWV855" s="14"/>
      <c r="FWW855" s="14"/>
      <c r="FWX855" s="14"/>
      <c r="FWY855" s="14"/>
      <c r="FWZ855" s="14"/>
      <c r="FXA855" s="14"/>
      <c r="FXB855" s="14"/>
      <c r="FXC855" s="14"/>
      <c r="FXD855" s="14"/>
      <c r="FXE855" s="14"/>
      <c r="FXF855" s="14"/>
      <c r="FXG855" s="14"/>
      <c r="FXH855" s="14"/>
      <c r="FXI855" s="14"/>
      <c r="FXJ855" s="14"/>
      <c r="FXK855" s="14"/>
      <c r="FXL855" s="14"/>
      <c r="FXM855" s="14"/>
      <c r="FXN855" s="14"/>
      <c r="FXO855" s="14"/>
      <c r="FXP855" s="14"/>
      <c r="FXQ855" s="14"/>
      <c r="FXR855" s="14"/>
      <c r="FXS855" s="14"/>
      <c r="FXT855" s="14"/>
      <c r="FXU855" s="14"/>
      <c r="FXV855" s="14"/>
      <c r="FXW855" s="14"/>
      <c r="FXX855" s="14"/>
      <c r="FXY855" s="14"/>
      <c r="FXZ855" s="14"/>
      <c r="FYA855" s="14"/>
      <c r="FYB855" s="14"/>
      <c r="FYC855" s="14"/>
      <c r="FYD855" s="14"/>
      <c r="FYE855" s="14"/>
      <c r="FYF855" s="14"/>
      <c r="FYG855" s="14"/>
      <c r="FYH855" s="14"/>
      <c r="FYI855" s="14"/>
      <c r="FYJ855" s="14"/>
      <c r="FYK855" s="14"/>
      <c r="FYL855" s="14"/>
      <c r="FYM855" s="14"/>
      <c r="FYN855" s="14"/>
      <c r="FYO855" s="14"/>
      <c r="FYP855" s="14"/>
      <c r="FYQ855" s="14"/>
      <c r="FYR855" s="14"/>
      <c r="FYS855" s="14"/>
      <c r="FYT855" s="14"/>
      <c r="FYU855" s="14"/>
      <c r="FYV855" s="14"/>
      <c r="FYW855" s="14"/>
      <c r="FYX855" s="14"/>
      <c r="FYY855" s="14"/>
      <c r="FYZ855" s="14"/>
      <c r="FZA855" s="14"/>
      <c r="FZB855" s="14"/>
      <c r="FZC855" s="14"/>
      <c r="FZD855" s="14"/>
      <c r="FZE855" s="14"/>
      <c r="FZF855" s="14"/>
      <c r="FZG855" s="14"/>
      <c r="FZH855" s="14"/>
      <c r="FZI855" s="14"/>
      <c r="FZJ855" s="14"/>
      <c r="FZK855" s="14"/>
      <c r="FZL855" s="14"/>
      <c r="FZM855" s="14"/>
      <c r="FZN855" s="14"/>
      <c r="FZO855" s="14"/>
      <c r="FZP855" s="14"/>
      <c r="FZQ855" s="14"/>
      <c r="FZR855" s="14"/>
      <c r="FZS855" s="14"/>
      <c r="FZT855" s="14"/>
      <c r="FZU855" s="14"/>
      <c r="FZV855" s="14"/>
      <c r="FZW855" s="14"/>
      <c r="FZX855" s="14"/>
      <c r="FZY855" s="14"/>
      <c r="FZZ855" s="14"/>
      <c r="GAA855" s="14"/>
      <c r="GAB855" s="14"/>
      <c r="GAC855" s="14"/>
      <c r="GAD855" s="14"/>
      <c r="GAE855" s="14"/>
      <c r="GAF855" s="14"/>
      <c r="GAG855" s="14"/>
      <c r="GAH855" s="14"/>
      <c r="GAI855" s="14"/>
      <c r="GAJ855" s="14"/>
      <c r="GAK855" s="14"/>
      <c r="GAL855" s="14"/>
      <c r="GAM855" s="14"/>
      <c r="GAN855" s="14"/>
      <c r="GAO855" s="14"/>
      <c r="GAP855" s="14"/>
      <c r="GAQ855" s="14"/>
      <c r="GAR855" s="14"/>
      <c r="GAS855" s="14"/>
      <c r="GAT855" s="14"/>
      <c r="GAU855" s="14"/>
      <c r="GAV855" s="14"/>
      <c r="GAW855" s="14"/>
      <c r="GAX855" s="14"/>
      <c r="GAY855" s="14"/>
      <c r="GAZ855" s="14"/>
      <c r="GBA855" s="14"/>
      <c r="GBB855" s="14"/>
      <c r="GBC855" s="14"/>
      <c r="GBD855" s="14"/>
      <c r="GBE855" s="14"/>
      <c r="GBF855" s="14"/>
      <c r="GBG855" s="14"/>
      <c r="GBH855" s="14"/>
      <c r="GBI855" s="14"/>
      <c r="GBJ855" s="14"/>
      <c r="GBK855" s="14"/>
      <c r="GBL855" s="14"/>
      <c r="GBM855" s="14"/>
      <c r="GBN855" s="14"/>
      <c r="GBO855" s="14"/>
      <c r="GBP855" s="14"/>
      <c r="GBQ855" s="14"/>
      <c r="GBR855" s="14"/>
      <c r="GBS855" s="14"/>
      <c r="GBT855" s="14"/>
      <c r="GBU855" s="14"/>
      <c r="GBV855" s="14"/>
      <c r="GBW855" s="14"/>
      <c r="GBX855" s="14"/>
      <c r="GBY855" s="14"/>
      <c r="GBZ855" s="14"/>
      <c r="GCA855" s="14"/>
      <c r="GCB855" s="14"/>
      <c r="GCC855" s="14"/>
      <c r="GCD855" s="14"/>
      <c r="GCE855" s="14"/>
      <c r="GCF855" s="14"/>
      <c r="GCG855" s="14"/>
      <c r="GCH855" s="14"/>
      <c r="GCI855" s="14"/>
      <c r="GCJ855" s="14"/>
      <c r="GCK855" s="14"/>
      <c r="GCL855" s="14"/>
      <c r="GCM855" s="14"/>
      <c r="GCN855" s="14"/>
      <c r="GCO855" s="14"/>
      <c r="GCP855" s="14"/>
      <c r="GCQ855" s="14"/>
      <c r="GCR855" s="14"/>
      <c r="GCS855" s="14"/>
      <c r="GCT855" s="14"/>
      <c r="GCU855" s="14"/>
      <c r="GCV855" s="14"/>
      <c r="GCW855" s="14"/>
      <c r="GCX855" s="14"/>
      <c r="GCY855" s="14"/>
      <c r="GCZ855" s="14"/>
      <c r="GDA855" s="14"/>
      <c r="GDB855" s="14"/>
      <c r="GDC855" s="14"/>
      <c r="GDD855" s="14"/>
      <c r="GDE855" s="14"/>
      <c r="GDF855" s="14"/>
      <c r="GDG855" s="14"/>
      <c r="GDH855" s="14"/>
      <c r="GDI855" s="14"/>
      <c r="GDJ855" s="14"/>
      <c r="GDK855" s="14"/>
      <c r="GDL855" s="14"/>
      <c r="GDM855" s="14"/>
      <c r="GDN855" s="14"/>
      <c r="GDO855" s="14"/>
      <c r="GDP855" s="14"/>
      <c r="GDQ855" s="14"/>
      <c r="GDR855" s="14"/>
      <c r="GDS855" s="14"/>
      <c r="GDT855" s="14"/>
      <c r="GDU855" s="14"/>
      <c r="GDV855" s="14"/>
      <c r="GDW855" s="14"/>
      <c r="GDX855" s="14"/>
      <c r="GDY855" s="14"/>
      <c r="GDZ855" s="14"/>
      <c r="GEA855" s="14"/>
      <c r="GEB855" s="14"/>
      <c r="GEC855" s="14"/>
      <c r="GED855" s="14"/>
      <c r="GEE855" s="14"/>
      <c r="GEF855" s="14"/>
      <c r="GEG855" s="14"/>
      <c r="GEH855" s="14"/>
      <c r="GEI855" s="14"/>
      <c r="GEJ855" s="14"/>
      <c r="GEK855" s="14"/>
      <c r="GEL855" s="14"/>
      <c r="GEM855" s="14"/>
      <c r="GEN855" s="14"/>
      <c r="GEO855" s="14"/>
      <c r="GEP855" s="14"/>
      <c r="GEQ855" s="14"/>
      <c r="GER855" s="14"/>
      <c r="GES855" s="14"/>
      <c r="GET855" s="14"/>
      <c r="GEU855" s="14"/>
      <c r="GEV855" s="14"/>
      <c r="GEW855" s="14"/>
      <c r="GEX855" s="14"/>
      <c r="GEY855" s="14"/>
      <c r="GEZ855" s="14"/>
      <c r="GFA855" s="14"/>
      <c r="GFB855" s="14"/>
      <c r="GFC855" s="14"/>
      <c r="GFD855" s="14"/>
      <c r="GFE855" s="14"/>
      <c r="GFF855" s="14"/>
      <c r="GFG855" s="14"/>
      <c r="GFH855" s="14"/>
      <c r="GFI855" s="14"/>
      <c r="GFJ855" s="14"/>
      <c r="GFK855" s="14"/>
      <c r="GFL855" s="14"/>
      <c r="GFM855" s="14"/>
      <c r="GFN855" s="14"/>
      <c r="GFO855" s="14"/>
      <c r="GFP855" s="14"/>
      <c r="GFQ855" s="14"/>
      <c r="GFR855" s="14"/>
      <c r="GFS855" s="14"/>
      <c r="GFT855" s="14"/>
      <c r="GFU855" s="14"/>
      <c r="GFV855" s="14"/>
      <c r="GFW855" s="14"/>
      <c r="GFX855" s="14"/>
      <c r="GFY855" s="14"/>
      <c r="GFZ855" s="14"/>
      <c r="GGA855" s="14"/>
      <c r="GGB855" s="14"/>
      <c r="GGC855" s="14"/>
      <c r="GGD855" s="14"/>
      <c r="GGE855" s="14"/>
      <c r="GGF855" s="14"/>
      <c r="GGG855" s="14"/>
      <c r="GGH855" s="14"/>
      <c r="GGI855" s="14"/>
      <c r="GGJ855" s="14"/>
      <c r="GGK855" s="14"/>
      <c r="GGL855" s="14"/>
      <c r="GGM855" s="14"/>
      <c r="GGN855" s="14"/>
      <c r="GGO855" s="14"/>
      <c r="GGP855" s="14"/>
      <c r="GGQ855" s="14"/>
      <c r="GGR855" s="14"/>
      <c r="GGS855" s="14"/>
      <c r="GGT855" s="14"/>
      <c r="GGU855" s="14"/>
      <c r="GGV855" s="14"/>
      <c r="GGW855" s="14"/>
      <c r="GGX855" s="14"/>
      <c r="GGY855" s="14"/>
      <c r="GGZ855" s="14"/>
      <c r="GHA855" s="14"/>
      <c r="GHB855" s="14"/>
      <c r="GHC855" s="14"/>
      <c r="GHD855" s="14"/>
      <c r="GHE855" s="14"/>
      <c r="GHF855" s="14"/>
      <c r="GHG855" s="14"/>
      <c r="GHH855" s="14"/>
      <c r="GHI855" s="14"/>
      <c r="GHJ855" s="14"/>
      <c r="GHK855" s="14"/>
      <c r="GHL855" s="14"/>
      <c r="GHM855" s="14"/>
      <c r="GHN855" s="14"/>
      <c r="GHO855" s="14"/>
      <c r="GHP855" s="14"/>
      <c r="GHQ855" s="14"/>
      <c r="GHR855" s="14"/>
      <c r="GHS855" s="14"/>
      <c r="GHT855" s="14"/>
      <c r="GHU855" s="14"/>
      <c r="GHV855" s="14"/>
      <c r="GHW855" s="14"/>
      <c r="GHX855" s="14"/>
      <c r="GHY855" s="14"/>
      <c r="GHZ855" s="14"/>
      <c r="GIA855" s="14"/>
      <c r="GIB855" s="14"/>
      <c r="GIC855" s="14"/>
      <c r="GID855" s="14"/>
      <c r="GIE855" s="14"/>
      <c r="GIF855" s="14"/>
      <c r="GIG855" s="14"/>
      <c r="GIH855" s="14"/>
      <c r="GII855" s="14"/>
      <c r="GIJ855" s="14"/>
      <c r="GIK855" s="14"/>
      <c r="GIL855" s="14"/>
      <c r="GIM855" s="14"/>
      <c r="GIN855" s="14"/>
      <c r="GIO855" s="14"/>
      <c r="GIP855" s="14"/>
      <c r="GIQ855" s="14"/>
      <c r="GIR855" s="14"/>
      <c r="GIS855" s="14"/>
      <c r="GIT855" s="14"/>
      <c r="GIU855" s="14"/>
      <c r="GIV855" s="14"/>
      <c r="GIW855" s="14"/>
      <c r="GIX855" s="14"/>
      <c r="GIY855" s="14"/>
      <c r="GIZ855" s="14"/>
      <c r="GJA855" s="14"/>
      <c r="GJB855" s="14"/>
      <c r="GJC855" s="14"/>
      <c r="GJD855" s="14"/>
      <c r="GJE855" s="14"/>
      <c r="GJF855" s="14"/>
      <c r="GJG855" s="14"/>
      <c r="GJH855" s="14"/>
      <c r="GJI855" s="14"/>
      <c r="GJJ855" s="14"/>
      <c r="GJK855" s="14"/>
      <c r="GJL855" s="14"/>
      <c r="GJM855" s="14"/>
      <c r="GJN855" s="14"/>
      <c r="GJO855" s="14"/>
      <c r="GJP855" s="14"/>
      <c r="GJQ855" s="14"/>
      <c r="GJR855" s="14"/>
      <c r="GJS855" s="14"/>
      <c r="GJT855" s="14"/>
      <c r="GJU855" s="14"/>
      <c r="GJV855" s="14"/>
      <c r="GJW855" s="14"/>
      <c r="GJX855" s="14"/>
      <c r="GJY855" s="14"/>
      <c r="GJZ855" s="14"/>
      <c r="GKA855" s="14"/>
      <c r="GKB855" s="14"/>
      <c r="GKC855" s="14"/>
      <c r="GKD855" s="14"/>
      <c r="GKE855" s="14"/>
      <c r="GKF855" s="14"/>
      <c r="GKG855" s="14"/>
      <c r="GKH855" s="14"/>
      <c r="GKI855" s="14"/>
      <c r="GKJ855" s="14"/>
      <c r="GKK855" s="14"/>
      <c r="GKL855" s="14"/>
      <c r="GKM855" s="14"/>
      <c r="GKN855" s="14"/>
      <c r="GKO855" s="14"/>
      <c r="GKP855" s="14"/>
      <c r="GKQ855" s="14"/>
      <c r="GKR855" s="14"/>
      <c r="GKS855" s="14"/>
      <c r="GKT855" s="14"/>
      <c r="GKU855" s="14"/>
      <c r="GKV855" s="14"/>
      <c r="GKW855" s="14"/>
      <c r="GKX855" s="14"/>
      <c r="GKY855" s="14"/>
      <c r="GKZ855" s="14"/>
      <c r="GLA855" s="14"/>
      <c r="GLB855" s="14"/>
      <c r="GLC855" s="14"/>
      <c r="GLD855" s="14"/>
      <c r="GLE855" s="14"/>
      <c r="GLF855" s="14"/>
      <c r="GLG855" s="14"/>
      <c r="GLH855" s="14"/>
      <c r="GLI855" s="14"/>
      <c r="GLJ855" s="14"/>
      <c r="GLK855" s="14"/>
      <c r="GLL855" s="14"/>
      <c r="GLM855" s="14"/>
      <c r="GLN855" s="14"/>
      <c r="GLO855" s="14"/>
      <c r="GLP855" s="14"/>
      <c r="GLQ855" s="14"/>
      <c r="GLR855" s="14"/>
      <c r="GLS855" s="14"/>
      <c r="GLT855" s="14"/>
      <c r="GLU855" s="14"/>
      <c r="GLV855" s="14"/>
      <c r="GLW855" s="14"/>
      <c r="GLX855" s="14"/>
      <c r="GLY855" s="14"/>
      <c r="GLZ855" s="14"/>
      <c r="GMA855" s="14"/>
      <c r="GMB855" s="14"/>
      <c r="GMC855" s="14"/>
      <c r="GMD855" s="14"/>
      <c r="GME855" s="14"/>
      <c r="GMF855" s="14"/>
      <c r="GMG855" s="14"/>
      <c r="GMH855" s="14"/>
      <c r="GMI855" s="14"/>
      <c r="GMJ855" s="14"/>
      <c r="GMK855" s="14"/>
      <c r="GML855" s="14"/>
      <c r="GMM855" s="14"/>
      <c r="GMN855" s="14"/>
      <c r="GMO855" s="14"/>
      <c r="GMP855" s="14"/>
      <c r="GMQ855" s="14"/>
      <c r="GMR855" s="14"/>
      <c r="GMS855" s="14"/>
      <c r="GMT855" s="14"/>
      <c r="GMU855" s="14"/>
      <c r="GMV855" s="14"/>
      <c r="GMW855" s="14"/>
      <c r="GMX855" s="14"/>
      <c r="GMY855" s="14"/>
      <c r="GMZ855" s="14"/>
      <c r="GNA855" s="14"/>
      <c r="GNB855" s="14"/>
      <c r="GNC855" s="14"/>
      <c r="GND855" s="14"/>
      <c r="GNE855" s="14"/>
      <c r="GNF855" s="14"/>
      <c r="GNG855" s="14"/>
      <c r="GNH855" s="14"/>
      <c r="GNI855" s="14"/>
      <c r="GNJ855" s="14"/>
      <c r="GNK855" s="14"/>
      <c r="GNL855" s="14"/>
      <c r="GNM855" s="14"/>
      <c r="GNN855" s="14"/>
      <c r="GNO855" s="14"/>
      <c r="GNP855" s="14"/>
      <c r="GNQ855" s="14"/>
      <c r="GNR855" s="14"/>
      <c r="GNS855" s="14"/>
      <c r="GNT855" s="14"/>
      <c r="GNU855" s="14"/>
      <c r="GNV855" s="14"/>
      <c r="GNW855" s="14"/>
      <c r="GNX855" s="14"/>
      <c r="GNY855" s="14"/>
      <c r="GNZ855" s="14"/>
      <c r="GOA855" s="14"/>
      <c r="GOB855" s="14"/>
      <c r="GOC855" s="14"/>
      <c r="GOD855" s="14"/>
      <c r="GOE855" s="14"/>
      <c r="GOF855" s="14"/>
      <c r="GOG855" s="14"/>
      <c r="GOH855" s="14"/>
      <c r="GOI855" s="14"/>
      <c r="GOJ855" s="14"/>
      <c r="GOK855" s="14"/>
      <c r="GOL855" s="14"/>
      <c r="GOM855" s="14"/>
      <c r="GON855" s="14"/>
      <c r="GOO855" s="14"/>
      <c r="GOP855" s="14"/>
      <c r="GOQ855" s="14"/>
      <c r="GOR855" s="14"/>
      <c r="GOS855" s="14"/>
      <c r="GOT855" s="14"/>
      <c r="GOU855" s="14"/>
      <c r="GOV855" s="14"/>
      <c r="GOW855" s="14"/>
      <c r="GOX855" s="14"/>
      <c r="GOY855" s="14"/>
      <c r="GOZ855" s="14"/>
      <c r="GPA855" s="14"/>
      <c r="GPB855" s="14"/>
      <c r="GPC855" s="14"/>
      <c r="GPD855" s="14"/>
      <c r="GPE855" s="14"/>
      <c r="GPF855" s="14"/>
      <c r="GPG855" s="14"/>
      <c r="GPH855" s="14"/>
      <c r="GPI855" s="14"/>
      <c r="GPJ855" s="14"/>
      <c r="GPK855" s="14"/>
      <c r="GPL855" s="14"/>
      <c r="GPM855" s="14"/>
      <c r="GPN855" s="14"/>
      <c r="GPO855" s="14"/>
      <c r="GPP855" s="14"/>
      <c r="GPQ855" s="14"/>
      <c r="GPR855" s="14"/>
      <c r="GPS855" s="14"/>
      <c r="GPT855" s="14"/>
      <c r="GPU855" s="14"/>
      <c r="GPV855" s="14"/>
      <c r="GPW855" s="14"/>
      <c r="GPX855" s="14"/>
      <c r="GPY855" s="14"/>
      <c r="GPZ855" s="14"/>
      <c r="GQA855" s="14"/>
      <c r="GQB855" s="14"/>
      <c r="GQC855" s="14"/>
      <c r="GQD855" s="14"/>
      <c r="GQE855" s="14"/>
      <c r="GQF855" s="14"/>
      <c r="GQG855" s="14"/>
      <c r="GQH855" s="14"/>
      <c r="GQI855" s="14"/>
      <c r="GQJ855" s="14"/>
      <c r="GQK855" s="14"/>
      <c r="GQL855" s="14"/>
      <c r="GQM855" s="14"/>
      <c r="GQN855" s="14"/>
      <c r="GQO855" s="14"/>
      <c r="GQP855" s="14"/>
      <c r="GQQ855" s="14"/>
      <c r="GQR855" s="14"/>
      <c r="GQS855" s="14"/>
      <c r="GQT855" s="14"/>
      <c r="GQU855" s="14"/>
      <c r="GQV855" s="14"/>
      <c r="GQW855" s="14"/>
      <c r="GQX855" s="14"/>
      <c r="GQY855" s="14"/>
      <c r="GQZ855" s="14"/>
      <c r="GRA855" s="14"/>
      <c r="GRB855" s="14"/>
      <c r="GRC855" s="14"/>
      <c r="GRD855" s="14"/>
      <c r="GRE855" s="14"/>
      <c r="GRF855" s="14"/>
      <c r="GRG855" s="14"/>
      <c r="GRH855" s="14"/>
      <c r="GRI855" s="14"/>
      <c r="GRJ855" s="14"/>
      <c r="GRK855" s="14"/>
      <c r="GRL855" s="14"/>
      <c r="GRM855" s="14"/>
      <c r="GRN855" s="14"/>
      <c r="GRO855" s="14"/>
      <c r="GRP855" s="14"/>
      <c r="GRQ855" s="14"/>
      <c r="GRR855" s="14"/>
      <c r="GRS855" s="14"/>
      <c r="GRT855" s="14"/>
      <c r="GRU855" s="14"/>
      <c r="GRV855" s="14"/>
      <c r="GRW855" s="14"/>
      <c r="GRX855" s="14"/>
      <c r="GRY855" s="14"/>
      <c r="GRZ855" s="14"/>
      <c r="GSA855" s="14"/>
      <c r="GSB855" s="14"/>
      <c r="GSC855" s="14"/>
      <c r="GSD855" s="14"/>
      <c r="GSE855" s="14"/>
      <c r="GSF855" s="14"/>
      <c r="GSG855" s="14"/>
      <c r="GSH855" s="14"/>
      <c r="GSI855" s="14"/>
      <c r="GSJ855" s="14"/>
      <c r="GSK855" s="14"/>
      <c r="GSL855" s="14"/>
      <c r="GSM855" s="14"/>
      <c r="GSN855" s="14"/>
      <c r="GSO855" s="14"/>
      <c r="GSP855" s="14"/>
      <c r="GSQ855" s="14"/>
      <c r="GSR855" s="14"/>
      <c r="GSS855" s="14"/>
      <c r="GST855" s="14"/>
      <c r="GSU855" s="14"/>
      <c r="GSV855" s="14"/>
      <c r="GSW855" s="14"/>
      <c r="GSX855" s="14"/>
      <c r="GSY855" s="14"/>
      <c r="GSZ855" s="14"/>
      <c r="GTA855" s="14"/>
      <c r="GTB855" s="14"/>
      <c r="GTC855" s="14"/>
      <c r="GTD855" s="14"/>
      <c r="GTE855" s="14"/>
      <c r="GTF855" s="14"/>
      <c r="GTG855" s="14"/>
      <c r="GTH855" s="14"/>
      <c r="GTI855" s="14"/>
      <c r="GTJ855" s="14"/>
      <c r="GTK855" s="14"/>
      <c r="GTL855" s="14"/>
      <c r="GTM855" s="14"/>
      <c r="GTN855" s="14"/>
      <c r="GTO855" s="14"/>
      <c r="GTP855" s="14"/>
      <c r="GTQ855" s="14"/>
      <c r="GTR855" s="14"/>
      <c r="GTS855" s="14"/>
      <c r="GTT855" s="14"/>
      <c r="GTU855" s="14"/>
      <c r="GTV855" s="14"/>
      <c r="GTW855" s="14"/>
      <c r="GTX855" s="14"/>
      <c r="GTY855" s="14"/>
      <c r="GTZ855" s="14"/>
      <c r="GUA855" s="14"/>
      <c r="GUB855" s="14"/>
      <c r="GUC855" s="14"/>
      <c r="GUD855" s="14"/>
      <c r="GUE855" s="14"/>
      <c r="GUF855" s="14"/>
      <c r="GUG855" s="14"/>
      <c r="GUH855" s="14"/>
      <c r="GUI855" s="14"/>
      <c r="GUJ855" s="14"/>
      <c r="GUK855" s="14"/>
      <c r="GUL855" s="14"/>
      <c r="GUM855" s="14"/>
      <c r="GUN855" s="14"/>
      <c r="GUO855" s="14"/>
      <c r="GUP855" s="14"/>
      <c r="GUQ855" s="14"/>
      <c r="GUR855" s="14"/>
      <c r="GUS855" s="14"/>
      <c r="GUT855" s="14"/>
      <c r="GUU855" s="14"/>
      <c r="GUV855" s="14"/>
      <c r="GUW855" s="14"/>
      <c r="GUX855" s="14"/>
      <c r="GUY855" s="14"/>
      <c r="GUZ855" s="14"/>
      <c r="GVA855" s="14"/>
      <c r="GVB855" s="14"/>
      <c r="GVC855" s="14"/>
      <c r="GVD855" s="14"/>
      <c r="GVE855" s="14"/>
      <c r="GVF855" s="14"/>
      <c r="GVG855" s="14"/>
      <c r="GVH855" s="14"/>
      <c r="GVI855" s="14"/>
      <c r="GVJ855" s="14"/>
      <c r="GVK855" s="14"/>
      <c r="GVL855" s="14"/>
      <c r="GVM855" s="14"/>
      <c r="GVN855" s="14"/>
      <c r="GVO855" s="14"/>
      <c r="GVP855" s="14"/>
      <c r="GVQ855" s="14"/>
      <c r="GVR855" s="14"/>
      <c r="GVS855" s="14"/>
      <c r="GVT855" s="14"/>
      <c r="GVU855" s="14"/>
      <c r="GVV855" s="14"/>
      <c r="GVW855" s="14"/>
      <c r="GVX855" s="14"/>
      <c r="GVY855" s="14"/>
      <c r="GVZ855" s="14"/>
      <c r="GWA855" s="14"/>
      <c r="GWB855" s="14"/>
      <c r="GWC855" s="14"/>
      <c r="GWD855" s="14"/>
      <c r="GWE855" s="14"/>
      <c r="GWF855" s="14"/>
      <c r="GWG855" s="14"/>
      <c r="GWH855" s="14"/>
      <c r="GWI855" s="14"/>
      <c r="GWJ855" s="14"/>
      <c r="GWK855" s="14"/>
      <c r="GWL855" s="14"/>
      <c r="GWM855" s="14"/>
      <c r="GWN855" s="14"/>
      <c r="GWO855" s="14"/>
      <c r="GWP855" s="14"/>
      <c r="GWQ855" s="14"/>
      <c r="GWR855" s="14"/>
      <c r="GWS855" s="14"/>
      <c r="GWT855" s="14"/>
      <c r="GWU855" s="14"/>
      <c r="GWV855" s="14"/>
      <c r="GWW855" s="14"/>
      <c r="GWX855" s="14"/>
      <c r="GWY855" s="14"/>
      <c r="GWZ855" s="14"/>
      <c r="GXA855" s="14"/>
      <c r="GXB855" s="14"/>
      <c r="GXC855" s="14"/>
      <c r="GXD855" s="14"/>
      <c r="GXE855" s="14"/>
      <c r="GXF855" s="14"/>
      <c r="GXG855" s="14"/>
      <c r="GXH855" s="14"/>
      <c r="GXI855" s="14"/>
      <c r="GXJ855" s="14"/>
      <c r="GXK855" s="14"/>
      <c r="GXL855" s="14"/>
      <c r="GXM855" s="14"/>
      <c r="GXN855" s="14"/>
      <c r="GXO855" s="14"/>
      <c r="GXP855" s="14"/>
      <c r="GXQ855" s="14"/>
      <c r="GXR855" s="14"/>
      <c r="GXS855" s="14"/>
      <c r="GXT855" s="14"/>
      <c r="GXU855" s="14"/>
      <c r="GXV855" s="14"/>
      <c r="GXW855" s="14"/>
      <c r="GXX855" s="14"/>
      <c r="GXY855" s="14"/>
      <c r="GXZ855" s="14"/>
      <c r="GYA855" s="14"/>
      <c r="GYB855" s="14"/>
      <c r="GYC855" s="14"/>
      <c r="GYD855" s="14"/>
      <c r="GYE855" s="14"/>
      <c r="GYF855" s="14"/>
      <c r="GYG855" s="14"/>
      <c r="GYH855" s="14"/>
      <c r="GYI855" s="14"/>
      <c r="GYJ855" s="14"/>
      <c r="GYK855" s="14"/>
      <c r="GYL855" s="14"/>
      <c r="GYM855" s="14"/>
      <c r="GYN855" s="14"/>
      <c r="GYO855" s="14"/>
      <c r="GYP855" s="14"/>
      <c r="GYQ855" s="14"/>
      <c r="GYR855" s="14"/>
      <c r="GYS855" s="14"/>
      <c r="GYT855" s="14"/>
      <c r="GYU855" s="14"/>
      <c r="GYV855" s="14"/>
      <c r="GYW855" s="14"/>
      <c r="GYX855" s="14"/>
      <c r="GYY855" s="14"/>
      <c r="GYZ855" s="14"/>
      <c r="GZA855" s="14"/>
      <c r="GZB855" s="14"/>
      <c r="GZC855" s="14"/>
      <c r="GZD855" s="14"/>
      <c r="GZE855" s="14"/>
      <c r="GZF855" s="14"/>
      <c r="GZG855" s="14"/>
      <c r="GZH855" s="14"/>
      <c r="GZI855" s="14"/>
      <c r="GZJ855" s="14"/>
      <c r="GZK855" s="14"/>
      <c r="GZL855" s="14"/>
      <c r="GZM855" s="14"/>
      <c r="GZN855" s="14"/>
      <c r="GZO855" s="14"/>
      <c r="GZP855" s="14"/>
      <c r="GZQ855" s="14"/>
      <c r="GZR855" s="14"/>
      <c r="GZS855" s="14"/>
      <c r="GZT855" s="14"/>
      <c r="GZU855" s="14"/>
      <c r="GZV855" s="14"/>
      <c r="GZW855" s="14"/>
      <c r="GZX855" s="14"/>
      <c r="GZY855" s="14"/>
      <c r="GZZ855" s="14"/>
      <c r="HAA855" s="14"/>
      <c r="HAB855" s="14"/>
      <c r="HAC855" s="14"/>
      <c r="HAD855" s="14"/>
      <c r="HAE855" s="14"/>
      <c r="HAF855" s="14"/>
      <c r="HAG855" s="14"/>
      <c r="HAH855" s="14"/>
      <c r="HAI855" s="14"/>
      <c r="HAJ855" s="14"/>
      <c r="HAK855" s="14"/>
      <c r="HAL855" s="14"/>
      <c r="HAM855" s="14"/>
      <c r="HAN855" s="14"/>
      <c r="HAO855" s="14"/>
      <c r="HAP855" s="14"/>
      <c r="HAQ855" s="14"/>
      <c r="HAR855" s="14"/>
      <c r="HAS855" s="14"/>
      <c r="HAT855" s="14"/>
      <c r="HAU855" s="14"/>
      <c r="HAV855" s="14"/>
      <c r="HAW855" s="14"/>
      <c r="HAX855" s="14"/>
      <c r="HAY855" s="14"/>
      <c r="HAZ855" s="14"/>
      <c r="HBA855" s="14"/>
      <c r="HBB855" s="14"/>
      <c r="HBC855" s="14"/>
      <c r="HBD855" s="14"/>
      <c r="HBE855" s="14"/>
      <c r="HBF855" s="14"/>
      <c r="HBG855" s="14"/>
      <c r="HBH855" s="14"/>
      <c r="HBI855" s="14"/>
      <c r="HBJ855" s="14"/>
      <c r="HBK855" s="14"/>
      <c r="HBL855" s="14"/>
      <c r="HBM855" s="14"/>
      <c r="HBN855" s="14"/>
      <c r="HBO855" s="14"/>
      <c r="HBP855" s="14"/>
      <c r="HBQ855" s="14"/>
      <c r="HBR855" s="14"/>
      <c r="HBS855" s="14"/>
      <c r="HBT855" s="14"/>
      <c r="HBU855" s="14"/>
      <c r="HBV855" s="14"/>
      <c r="HBW855" s="14"/>
      <c r="HBX855" s="14"/>
      <c r="HBY855" s="14"/>
      <c r="HBZ855" s="14"/>
      <c r="HCA855" s="14"/>
      <c r="HCB855" s="14"/>
      <c r="HCC855" s="14"/>
      <c r="HCD855" s="14"/>
      <c r="HCE855" s="14"/>
      <c r="HCF855" s="14"/>
      <c r="HCG855" s="14"/>
      <c r="HCH855" s="14"/>
      <c r="HCI855" s="14"/>
      <c r="HCJ855" s="14"/>
      <c r="HCK855" s="14"/>
      <c r="HCL855" s="14"/>
      <c r="HCM855" s="14"/>
      <c r="HCN855" s="14"/>
      <c r="HCO855" s="14"/>
      <c r="HCP855" s="14"/>
      <c r="HCQ855" s="14"/>
      <c r="HCR855" s="14"/>
      <c r="HCS855" s="14"/>
      <c r="HCT855" s="14"/>
      <c r="HCU855" s="14"/>
      <c r="HCV855" s="14"/>
      <c r="HCW855" s="14"/>
      <c r="HCX855" s="14"/>
      <c r="HCY855" s="14"/>
      <c r="HCZ855" s="14"/>
      <c r="HDA855" s="14"/>
      <c r="HDB855" s="14"/>
      <c r="HDC855" s="14"/>
      <c r="HDD855" s="14"/>
      <c r="HDE855" s="14"/>
      <c r="HDF855" s="14"/>
      <c r="HDG855" s="14"/>
      <c r="HDH855" s="14"/>
      <c r="HDI855" s="14"/>
      <c r="HDJ855" s="14"/>
      <c r="HDK855" s="14"/>
      <c r="HDL855" s="14"/>
      <c r="HDM855" s="14"/>
      <c r="HDN855" s="14"/>
      <c r="HDO855" s="14"/>
      <c r="HDP855" s="14"/>
      <c r="HDQ855" s="14"/>
      <c r="HDR855" s="14"/>
      <c r="HDS855" s="14"/>
      <c r="HDT855" s="14"/>
      <c r="HDU855" s="14"/>
      <c r="HDV855" s="14"/>
      <c r="HDW855" s="14"/>
      <c r="HDX855" s="14"/>
      <c r="HDY855" s="14"/>
      <c r="HDZ855" s="14"/>
      <c r="HEA855" s="14"/>
      <c r="HEB855" s="14"/>
      <c r="HEC855" s="14"/>
      <c r="HED855" s="14"/>
      <c r="HEE855" s="14"/>
      <c r="HEF855" s="14"/>
      <c r="HEG855" s="14"/>
      <c r="HEH855" s="14"/>
      <c r="HEI855" s="14"/>
      <c r="HEJ855" s="14"/>
      <c r="HEK855" s="14"/>
      <c r="HEL855" s="14"/>
      <c r="HEM855" s="14"/>
      <c r="HEN855" s="14"/>
      <c r="HEO855" s="14"/>
      <c r="HEP855" s="14"/>
      <c r="HEQ855" s="14"/>
      <c r="HER855" s="14"/>
      <c r="HES855" s="14"/>
      <c r="HET855" s="14"/>
      <c r="HEU855" s="14"/>
      <c r="HEV855" s="14"/>
      <c r="HEW855" s="14"/>
      <c r="HEX855" s="14"/>
      <c r="HEY855" s="14"/>
      <c r="HEZ855" s="14"/>
      <c r="HFA855" s="14"/>
      <c r="HFB855" s="14"/>
      <c r="HFC855" s="14"/>
      <c r="HFD855" s="14"/>
      <c r="HFE855" s="14"/>
      <c r="HFF855" s="14"/>
      <c r="HFG855" s="14"/>
      <c r="HFH855" s="14"/>
      <c r="HFI855" s="14"/>
      <c r="HFJ855" s="14"/>
      <c r="HFK855" s="14"/>
      <c r="HFL855" s="14"/>
      <c r="HFM855" s="14"/>
      <c r="HFN855" s="14"/>
      <c r="HFO855" s="14"/>
      <c r="HFP855" s="14"/>
      <c r="HFQ855" s="14"/>
      <c r="HFR855" s="14"/>
      <c r="HFS855" s="14"/>
      <c r="HFT855" s="14"/>
      <c r="HFU855" s="14"/>
      <c r="HFV855" s="14"/>
      <c r="HFW855" s="14"/>
      <c r="HFX855" s="14"/>
      <c r="HFY855" s="14"/>
      <c r="HFZ855" s="14"/>
      <c r="HGA855" s="14"/>
      <c r="HGB855" s="14"/>
      <c r="HGC855" s="14"/>
      <c r="HGD855" s="14"/>
      <c r="HGE855" s="14"/>
      <c r="HGF855" s="14"/>
      <c r="HGG855" s="14"/>
      <c r="HGH855" s="14"/>
      <c r="HGI855" s="14"/>
      <c r="HGJ855" s="14"/>
      <c r="HGK855" s="14"/>
      <c r="HGL855" s="14"/>
      <c r="HGM855" s="14"/>
      <c r="HGN855" s="14"/>
      <c r="HGO855" s="14"/>
      <c r="HGP855" s="14"/>
      <c r="HGQ855" s="14"/>
      <c r="HGR855" s="14"/>
      <c r="HGS855" s="14"/>
      <c r="HGT855" s="14"/>
      <c r="HGU855" s="14"/>
      <c r="HGV855" s="14"/>
      <c r="HGW855" s="14"/>
      <c r="HGX855" s="14"/>
      <c r="HGY855" s="14"/>
      <c r="HGZ855" s="14"/>
      <c r="HHA855" s="14"/>
      <c r="HHB855" s="14"/>
      <c r="HHC855" s="14"/>
      <c r="HHD855" s="14"/>
      <c r="HHE855" s="14"/>
      <c r="HHF855" s="14"/>
      <c r="HHG855" s="14"/>
      <c r="HHH855" s="14"/>
      <c r="HHI855" s="14"/>
      <c r="HHJ855" s="14"/>
      <c r="HHK855" s="14"/>
      <c r="HHL855" s="14"/>
      <c r="HHM855" s="14"/>
      <c r="HHN855" s="14"/>
      <c r="HHO855" s="14"/>
      <c r="HHP855" s="14"/>
      <c r="HHQ855" s="14"/>
      <c r="HHR855" s="14"/>
      <c r="HHS855" s="14"/>
      <c r="HHT855" s="14"/>
      <c r="HHU855" s="14"/>
      <c r="HHV855" s="14"/>
      <c r="HHW855" s="14"/>
      <c r="HHX855" s="14"/>
      <c r="HHY855" s="14"/>
      <c r="HHZ855" s="14"/>
      <c r="HIA855" s="14"/>
      <c r="HIB855" s="14"/>
      <c r="HIC855" s="14"/>
      <c r="HID855" s="14"/>
      <c r="HIE855" s="14"/>
      <c r="HIF855" s="14"/>
      <c r="HIG855" s="14"/>
      <c r="HIH855" s="14"/>
      <c r="HII855" s="14"/>
      <c r="HIJ855" s="14"/>
      <c r="HIK855" s="14"/>
      <c r="HIL855" s="14"/>
      <c r="HIM855" s="14"/>
      <c r="HIN855" s="14"/>
      <c r="HIO855" s="14"/>
      <c r="HIP855" s="14"/>
      <c r="HIQ855" s="14"/>
      <c r="HIR855" s="14"/>
      <c r="HIS855" s="14"/>
      <c r="HIT855" s="14"/>
      <c r="HIU855" s="14"/>
      <c r="HIV855" s="14"/>
      <c r="HIW855" s="14"/>
      <c r="HIX855" s="14"/>
      <c r="HIY855" s="14"/>
      <c r="HIZ855" s="14"/>
      <c r="HJA855" s="14"/>
      <c r="HJB855" s="14"/>
      <c r="HJC855" s="14"/>
      <c r="HJD855" s="14"/>
      <c r="HJE855" s="14"/>
      <c r="HJF855" s="14"/>
      <c r="HJG855" s="14"/>
      <c r="HJH855" s="14"/>
      <c r="HJI855" s="14"/>
      <c r="HJJ855" s="14"/>
      <c r="HJK855" s="14"/>
      <c r="HJL855" s="14"/>
      <c r="HJM855" s="14"/>
      <c r="HJN855" s="14"/>
      <c r="HJO855" s="14"/>
      <c r="HJP855" s="14"/>
      <c r="HJQ855" s="14"/>
      <c r="HJR855" s="14"/>
      <c r="HJS855" s="14"/>
      <c r="HJT855" s="14"/>
      <c r="HJU855" s="14"/>
      <c r="HJV855" s="14"/>
      <c r="HJW855" s="14"/>
      <c r="HJX855" s="14"/>
      <c r="HJY855" s="14"/>
      <c r="HJZ855" s="14"/>
      <c r="HKA855" s="14"/>
      <c r="HKB855" s="14"/>
      <c r="HKC855" s="14"/>
      <c r="HKD855" s="14"/>
      <c r="HKE855" s="14"/>
      <c r="HKF855" s="14"/>
      <c r="HKG855" s="14"/>
      <c r="HKH855" s="14"/>
      <c r="HKI855" s="14"/>
      <c r="HKJ855" s="14"/>
      <c r="HKK855" s="14"/>
      <c r="HKL855" s="14"/>
      <c r="HKM855" s="14"/>
      <c r="HKN855" s="14"/>
      <c r="HKO855" s="14"/>
      <c r="HKP855" s="14"/>
      <c r="HKQ855" s="14"/>
      <c r="HKR855" s="14"/>
      <c r="HKS855" s="14"/>
      <c r="HKT855" s="14"/>
      <c r="HKU855" s="14"/>
      <c r="HKV855" s="14"/>
      <c r="HKW855" s="14"/>
      <c r="HKX855" s="14"/>
      <c r="HKY855" s="14"/>
      <c r="HKZ855" s="14"/>
      <c r="HLA855" s="14"/>
      <c r="HLB855" s="14"/>
      <c r="HLC855" s="14"/>
      <c r="HLD855" s="14"/>
      <c r="HLE855" s="14"/>
      <c r="HLF855" s="14"/>
      <c r="HLG855" s="14"/>
      <c r="HLH855" s="14"/>
      <c r="HLI855" s="14"/>
      <c r="HLJ855" s="14"/>
      <c r="HLK855" s="14"/>
      <c r="HLL855" s="14"/>
      <c r="HLM855" s="14"/>
      <c r="HLN855" s="14"/>
      <c r="HLO855" s="14"/>
      <c r="HLP855" s="14"/>
      <c r="HLQ855" s="14"/>
      <c r="HLR855" s="14"/>
      <c r="HLS855" s="14"/>
      <c r="HLT855" s="14"/>
      <c r="HLU855" s="14"/>
      <c r="HLV855" s="14"/>
      <c r="HLW855" s="14"/>
      <c r="HLX855" s="14"/>
      <c r="HLY855" s="14"/>
      <c r="HLZ855" s="14"/>
      <c r="HMA855" s="14"/>
      <c r="HMB855" s="14"/>
      <c r="HMC855" s="14"/>
      <c r="HMD855" s="14"/>
      <c r="HME855" s="14"/>
      <c r="HMF855" s="14"/>
      <c r="HMG855" s="14"/>
      <c r="HMH855" s="14"/>
      <c r="HMI855" s="14"/>
      <c r="HMJ855" s="14"/>
      <c r="HMK855" s="14"/>
      <c r="HML855" s="14"/>
      <c r="HMM855" s="14"/>
      <c r="HMN855" s="14"/>
      <c r="HMO855" s="14"/>
      <c r="HMP855" s="14"/>
      <c r="HMQ855" s="14"/>
      <c r="HMR855" s="14"/>
      <c r="HMS855" s="14"/>
      <c r="HMT855" s="14"/>
      <c r="HMU855" s="14"/>
      <c r="HMV855" s="14"/>
      <c r="HMW855" s="14"/>
      <c r="HMX855" s="14"/>
      <c r="HMY855" s="14"/>
      <c r="HMZ855" s="14"/>
      <c r="HNA855" s="14"/>
      <c r="HNB855" s="14"/>
      <c r="HNC855" s="14"/>
      <c r="HND855" s="14"/>
      <c r="HNE855" s="14"/>
      <c r="HNF855" s="14"/>
      <c r="HNG855" s="14"/>
      <c r="HNH855" s="14"/>
      <c r="HNI855" s="14"/>
      <c r="HNJ855" s="14"/>
      <c r="HNK855" s="14"/>
      <c r="HNL855" s="14"/>
      <c r="HNM855" s="14"/>
      <c r="HNN855" s="14"/>
      <c r="HNO855" s="14"/>
      <c r="HNP855" s="14"/>
      <c r="HNQ855" s="14"/>
      <c r="HNR855" s="14"/>
      <c r="HNS855" s="14"/>
      <c r="HNT855" s="14"/>
      <c r="HNU855" s="14"/>
      <c r="HNV855" s="14"/>
      <c r="HNW855" s="14"/>
      <c r="HNX855" s="14"/>
      <c r="HNY855" s="14"/>
      <c r="HNZ855" s="14"/>
      <c r="HOA855" s="14"/>
      <c r="HOB855" s="14"/>
      <c r="HOC855" s="14"/>
      <c r="HOD855" s="14"/>
      <c r="HOE855" s="14"/>
      <c r="HOF855" s="14"/>
      <c r="HOG855" s="14"/>
      <c r="HOH855" s="14"/>
      <c r="HOI855" s="14"/>
      <c r="HOJ855" s="14"/>
      <c r="HOK855" s="14"/>
      <c r="HOL855" s="14"/>
      <c r="HOM855" s="14"/>
      <c r="HON855" s="14"/>
      <c r="HOO855" s="14"/>
      <c r="HOP855" s="14"/>
      <c r="HOQ855" s="14"/>
      <c r="HOR855" s="14"/>
      <c r="HOS855" s="14"/>
      <c r="HOT855" s="14"/>
      <c r="HOU855" s="14"/>
      <c r="HOV855" s="14"/>
      <c r="HOW855" s="14"/>
      <c r="HOX855" s="14"/>
      <c r="HOY855" s="14"/>
      <c r="HOZ855" s="14"/>
      <c r="HPA855" s="14"/>
      <c r="HPB855" s="14"/>
      <c r="HPC855" s="14"/>
      <c r="HPD855" s="14"/>
      <c r="HPE855" s="14"/>
      <c r="HPF855" s="14"/>
      <c r="HPG855" s="14"/>
      <c r="HPH855" s="14"/>
      <c r="HPI855" s="14"/>
      <c r="HPJ855" s="14"/>
      <c r="HPK855" s="14"/>
      <c r="HPL855" s="14"/>
      <c r="HPM855" s="14"/>
      <c r="HPN855" s="14"/>
      <c r="HPO855" s="14"/>
      <c r="HPP855" s="14"/>
      <c r="HPQ855" s="14"/>
      <c r="HPR855" s="14"/>
      <c r="HPS855" s="14"/>
      <c r="HPT855" s="14"/>
      <c r="HPU855" s="14"/>
      <c r="HPV855" s="14"/>
      <c r="HPW855" s="14"/>
      <c r="HPX855" s="14"/>
      <c r="HPY855" s="14"/>
      <c r="HPZ855" s="14"/>
      <c r="HQA855" s="14"/>
      <c r="HQB855" s="14"/>
      <c r="HQC855" s="14"/>
      <c r="HQD855" s="14"/>
      <c r="HQE855" s="14"/>
      <c r="HQF855" s="14"/>
      <c r="HQG855" s="14"/>
      <c r="HQH855" s="14"/>
      <c r="HQI855" s="14"/>
      <c r="HQJ855" s="14"/>
      <c r="HQK855" s="14"/>
      <c r="HQL855" s="14"/>
      <c r="HQM855" s="14"/>
      <c r="HQN855" s="14"/>
      <c r="HQO855" s="14"/>
      <c r="HQP855" s="14"/>
      <c r="HQQ855" s="14"/>
      <c r="HQR855" s="14"/>
      <c r="HQS855" s="14"/>
      <c r="HQT855" s="14"/>
      <c r="HQU855" s="14"/>
      <c r="HQV855" s="14"/>
      <c r="HQW855" s="14"/>
      <c r="HQX855" s="14"/>
      <c r="HQY855" s="14"/>
      <c r="HQZ855" s="14"/>
      <c r="HRA855" s="14"/>
      <c r="HRB855" s="14"/>
      <c r="HRC855" s="14"/>
      <c r="HRD855" s="14"/>
      <c r="HRE855" s="14"/>
      <c r="HRF855" s="14"/>
      <c r="HRG855" s="14"/>
      <c r="HRH855" s="14"/>
      <c r="HRI855" s="14"/>
      <c r="HRJ855" s="14"/>
      <c r="HRK855" s="14"/>
      <c r="HRL855" s="14"/>
      <c r="HRM855" s="14"/>
      <c r="HRN855" s="14"/>
      <c r="HRO855" s="14"/>
      <c r="HRP855" s="14"/>
      <c r="HRQ855" s="14"/>
      <c r="HRR855" s="14"/>
      <c r="HRS855" s="14"/>
      <c r="HRT855" s="14"/>
      <c r="HRU855" s="14"/>
      <c r="HRV855" s="14"/>
      <c r="HRW855" s="14"/>
      <c r="HRX855" s="14"/>
      <c r="HRY855" s="14"/>
      <c r="HRZ855" s="14"/>
      <c r="HSA855" s="14"/>
      <c r="HSB855" s="14"/>
      <c r="HSC855" s="14"/>
      <c r="HSD855" s="14"/>
      <c r="HSE855" s="14"/>
      <c r="HSF855" s="14"/>
      <c r="HSG855" s="14"/>
      <c r="HSH855" s="14"/>
      <c r="HSI855" s="14"/>
      <c r="HSJ855" s="14"/>
      <c r="HSK855" s="14"/>
      <c r="HSL855" s="14"/>
      <c r="HSM855" s="14"/>
      <c r="HSN855" s="14"/>
      <c r="HSO855" s="14"/>
      <c r="HSP855" s="14"/>
      <c r="HSQ855" s="14"/>
      <c r="HSR855" s="14"/>
      <c r="HSS855" s="14"/>
      <c r="HST855" s="14"/>
      <c r="HSU855" s="14"/>
      <c r="HSV855" s="14"/>
      <c r="HSW855" s="14"/>
      <c r="HSX855" s="14"/>
      <c r="HSY855" s="14"/>
      <c r="HSZ855" s="14"/>
      <c r="HTA855" s="14"/>
      <c r="HTB855" s="14"/>
      <c r="HTC855" s="14"/>
      <c r="HTD855" s="14"/>
      <c r="HTE855" s="14"/>
      <c r="HTF855" s="14"/>
      <c r="HTG855" s="14"/>
      <c r="HTH855" s="14"/>
      <c r="HTI855" s="14"/>
      <c r="HTJ855" s="14"/>
      <c r="HTK855" s="14"/>
      <c r="HTL855" s="14"/>
      <c r="HTM855" s="14"/>
      <c r="HTN855" s="14"/>
      <c r="HTO855" s="14"/>
      <c r="HTP855" s="14"/>
      <c r="HTQ855" s="14"/>
      <c r="HTR855" s="14"/>
      <c r="HTS855" s="14"/>
      <c r="HTT855" s="14"/>
      <c r="HTU855" s="14"/>
      <c r="HTV855" s="14"/>
      <c r="HTW855" s="14"/>
      <c r="HTX855" s="14"/>
      <c r="HTY855" s="14"/>
      <c r="HTZ855" s="14"/>
      <c r="HUA855" s="14"/>
      <c r="HUB855" s="14"/>
      <c r="HUC855" s="14"/>
      <c r="HUD855" s="14"/>
      <c r="HUE855" s="14"/>
      <c r="HUF855" s="14"/>
      <c r="HUG855" s="14"/>
      <c r="HUH855" s="14"/>
      <c r="HUI855" s="14"/>
      <c r="HUJ855" s="14"/>
      <c r="HUK855" s="14"/>
      <c r="HUL855" s="14"/>
      <c r="HUM855" s="14"/>
      <c r="HUN855" s="14"/>
      <c r="HUO855" s="14"/>
      <c r="HUP855" s="14"/>
      <c r="HUQ855" s="14"/>
      <c r="HUR855" s="14"/>
      <c r="HUS855" s="14"/>
      <c r="HUT855" s="14"/>
      <c r="HUU855" s="14"/>
      <c r="HUV855" s="14"/>
      <c r="HUW855" s="14"/>
      <c r="HUX855" s="14"/>
      <c r="HUY855" s="14"/>
      <c r="HUZ855" s="14"/>
      <c r="HVA855" s="14"/>
      <c r="HVB855" s="14"/>
      <c r="HVC855" s="14"/>
      <c r="HVD855" s="14"/>
      <c r="HVE855" s="14"/>
      <c r="HVF855" s="14"/>
      <c r="HVG855" s="14"/>
      <c r="HVH855" s="14"/>
      <c r="HVI855" s="14"/>
      <c r="HVJ855" s="14"/>
      <c r="HVK855" s="14"/>
      <c r="HVL855" s="14"/>
      <c r="HVM855" s="14"/>
      <c r="HVN855" s="14"/>
      <c r="HVO855" s="14"/>
      <c r="HVP855" s="14"/>
      <c r="HVQ855" s="14"/>
      <c r="HVR855" s="14"/>
      <c r="HVS855" s="14"/>
      <c r="HVT855" s="14"/>
      <c r="HVU855" s="14"/>
      <c r="HVV855" s="14"/>
      <c r="HVW855" s="14"/>
      <c r="HVX855" s="14"/>
      <c r="HVY855" s="14"/>
      <c r="HVZ855" s="14"/>
      <c r="HWA855" s="14"/>
      <c r="HWB855" s="14"/>
      <c r="HWC855" s="14"/>
      <c r="HWD855" s="14"/>
      <c r="HWE855" s="14"/>
      <c r="HWF855" s="14"/>
      <c r="HWG855" s="14"/>
      <c r="HWH855" s="14"/>
      <c r="HWI855" s="14"/>
      <c r="HWJ855" s="14"/>
      <c r="HWK855" s="14"/>
      <c r="HWL855" s="14"/>
      <c r="HWM855" s="14"/>
      <c r="HWN855" s="14"/>
      <c r="HWO855" s="14"/>
      <c r="HWP855" s="14"/>
      <c r="HWQ855" s="14"/>
      <c r="HWR855" s="14"/>
      <c r="HWS855" s="14"/>
      <c r="HWT855" s="14"/>
      <c r="HWU855" s="14"/>
      <c r="HWV855" s="14"/>
      <c r="HWW855" s="14"/>
      <c r="HWX855" s="14"/>
      <c r="HWY855" s="14"/>
      <c r="HWZ855" s="14"/>
      <c r="HXA855" s="14"/>
      <c r="HXB855" s="14"/>
      <c r="HXC855" s="14"/>
      <c r="HXD855" s="14"/>
      <c r="HXE855" s="14"/>
      <c r="HXF855" s="14"/>
      <c r="HXG855" s="14"/>
      <c r="HXH855" s="14"/>
      <c r="HXI855" s="14"/>
      <c r="HXJ855" s="14"/>
      <c r="HXK855" s="14"/>
      <c r="HXL855" s="14"/>
      <c r="HXM855" s="14"/>
      <c r="HXN855" s="14"/>
      <c r="HXO855" s="14"/>
      <c r="HXP855" s="14"/>
      <c r="HXQ855" s="14"/>
      <c r="HXR855" s="14"/>
      <c r="HXS855" s="14"/>
      <c r="HXT855" s="14"/>
      <c r="HXU855" s="14"/>
      <c r="HXV855" s="14"/>
      <c r="HXW855" s="14"/>
      <c r="HXX855" s="14"/>
      <c r="HXY855" s="14"/>
      <c r="HXZ855" s="14"/>
      <c r="HYA855" s="14"/>
      <c r="HYB855" s="14"/>
      <c r="HYC855" s="14"/>
      <c r="HYD855" s="14"/>
      <c r="HYE855" s="14"/>
      <c r="HYF855" s="14"/>
      <c r="HYG855" s="14"/>
      <c r="HYH855" s="14"/>
      <c r="HYI855" s="14"/>
      <c r="HYJ855" s="14"/>
      <c r="HYK855" s="14"/>
      <c r="HYL855" s="14"/>
      <c r="HYM855" s="14"/>
      <c r="HYN855" s="14"/>
      <c r="HYO855" s="14"/>
      <c r="HYP855" s="14"/>
      <c r="HYQ855" s="14"/>
      <c r="HYR855" s="14"/>
      <c r="HYS855" s="14"/>
      <c r="HYT855" s="14"/>
      <c r="HYU855" s="14"/>
      <c r="HYV855" s="14"/>
      <c r="HYW855" s="14"/>
      <c r="HYX855" s="14"/>
      <c r="HYY855" s="14"/>
      <c r="HYZ855" s="14"/>
      <c r="HZA855" s="14"/>
      <c r="HZB855" s="14"/>
      <c r="HZC855" s="14"/>
      <c r="HZD855" s="14"/>
      <c r="HZE855" s="14"/>
      <c r="HZF855" s="14"/>
      <c r="HZG855" s="14"/>
      <c r="HZH855" s="14"/>
      <c r="HZI855" s="14"/>
      <c r="HZJ855" s="14"/>
      <c r="HZK855" s="14"/>
      <c r="HZL855" s="14"/>
      <c r="HZM855" s="14"/>
      <c r="HZN855" s="14"/>
      <c r="HZO855" s="14"/>
      <c r="HZP855" s="14"/>
      <c r="HZQ855" s="14"/>
      <c r="HZR855" s="14"/>
      <c r="HZS855" s="14"/>
      <c r="HZT855" s="14"/>
      <c r="HZU855" s="14"/>
      <c r="HZV855" s="14"/>
      <c r="HZW855" s="14"/>
      <c r="HZX855" s="14"/>
      <c r="HZY855" s="14"/>
      <c r="HZZ855" s="14"/>
      <c r="IAA855" s="14"/>
      <c r="IAB855" s="14"/>
      <c r="IAC855" s="14"/>
      <c r="IAD855" s="14"/>
      <c r="IAE855" s="14"/>
      <c r="IAF855" s="14"/>
      <c r="IAG855" s="14"/>
      <c r="IAH855" s="14"/>
      <c r="IAI855" s="14"/>
      <c r="IAJ855" s="14"/>
      <c r="IAK855" s="14"/>
      <c r="IAL855" s="14"/>
      <c r="IAM855" s="14"/>
      <c r="IAN855" s="14"/>
      <c r="IAO855" s="14"/>
      <c r="IAP855" s="14"/>
      <c r="IAQ855" s="14"/>
      <c r="IAR855" s="14"/>
      <c r="IAS855" s="14"/>
      <c r="IAT855" s="14"/>
      <c r="IAU855" s="14"/>
      <c r="IAV855" s="14"/>
      <c r="IAW855" s="14"/>
      <c r="IAX855" s="14"/>
      <c r="IAY855" s="14"/>
      <c r="IAZ855" s="14"/>
      <c r="IBA855" s="14"/>
      <c r="IBB855" s="14"/>
      <c r="IBC855" s="14"/>
      <c r="IBD855" s="14"/>
      <c r="IBE855" s="14"/>
      <c r="IBF855" s="14"/>
      <c r="IBG855" s="14"/>
      <c r="IBH855" s="14"/>
      <c r="IBI855" s="14"/>
      <c r="IBJ855" s="14"/>
      <c r="IBK855" s="14"/>
      <c r="IBL855" s="14"/>
      <c r="IBM855" s="14"/>
      <c r="IBN855" s="14"/>
      <c r="IBO855" s="14"/>
      <c r="IBP855" s="14"/>
      <c r="IBQ855" s="14"/>
      <c r="IBR855" s="14"/>
      <c r="IBS855" s="14"/>
      <c r="IBT855" s="14"/>
      <c r="IBU855" s="14"/>
      <c r="IBV855" s="14"/>
      <c r="IBW855" s="14"/>
      <c r="IBX855" s="14"/>
      <c r="IBY855" s="14"/>
      <c r="IBZ855" s="14"/>
      <c r="ICA855" s="14"/>
      <c r="ICB855" s="14"/>
      <c r="ICC855" s="14"/>
      <c r="ICD855" s="14"/>
      <c r="ICE855" s="14"/>
      <c r="ICF855" s="14"/>
      <c r="ICG855" s="14"/>
      <c r="ICH855" s="14"/>
      <c r="ICI855" s="14"/>
      <c r="ICJ855" s="14"/>
      <c r="ICK855" s="14"/>
      <c r="ICL855" s="14"/>
      <c r="ICM855" s="14"/>
      <c r="ICN855" s="14"/>
      <c r="ICO855" s="14"/>
      <c r="ICP855" s="14"/>
      <c r="ICQ855" s="14"/>
      <c r="ICR855" s="14"/>
      <c r="ICS855" s="14"/>
      <c r="ICT855" s="14"/>
      <c r="ICU855" s="14"/>
      <c r="ICV855" s="14"/>
      <c r="ICW855" s="14"/>
      <c r="ICX855" s="14"/>
      <c r="ICY855" s="14"/>
      <c r="ICZ855" s="14"/>
      <c r="IDA855" s="14"/>
      <c r="IDB855" s="14"/>
      <c r="IDC855" s="14"/>
      <c r="IDD855" s="14"/>
      <c r="IDE855" s="14"/>
      <c r="IDF855" s="14"/>
      <c r="IDG855" s="14"/>
      <c r="IDH855" s="14"/>
      <c r="IDI855" s="14"/>
      <c r="IDJ855" s="14"/>
      <c r="IDK855" s="14"/>
      <c r="IDL855" s="14"/>
      <c r="IDM855" s="14"/>
      <c r="IDN855" s="14"/>
      <c r="IDO855" s="14"/>
      <c r="IDP855" s="14"/>
      <c r="IDQ855" s="14"/>
      <c r="IDR855" s="14"/>
      <c r="IDS855" s="14"/>
      <c r="IDT855" s="14"/>
      <c r="IDU855" s="14"/>
      <c r="IDV855" s="14"/>
      <c r="IDW855" s="14"/>
      <c r="IDX855" s="14"/>
      <c r="IDY855" s="14"/>
      <c r="IDZ855" s="14"/>
      <c r="IEA855" s="14"/>
      <c r="IEB855" s="14"/>
      <c r="IEC855" s="14"/>
      <c r="IED855" s="14"/>
      <c r="IEE855" s="14"/>
      <c r="IEF855" s="14"/>
      <c r="IEG855" s="14"/>
      <c r="IEH855" s="14"/>
      <c r="IEI855" s="14"/>
      <c r="IEJ855" s="14"/>
      <c r="IEK855" s="14"/>
      <c r="IEL855" s="14"/>
      <c r="IEM855" s="14"/>
      <c r="IEN855" s="14"/>
      <c r="IEO855" s="14"/>
      <c r="IEP855" s="14"/>
      <c r="IEQ855" s="14"/>
      <c r="IER855" s="14"/>
      <c r="IES855" s="14"/>
      <c r="IET855" s="14"/>
      <c r="IEU855" s="14"/>
      <c r="IEV855" s="14"/>
      <c r="IEW855" s="14"/>
      <c r="IEX855" s="14"/>
      <c r="IEY855" s="14"/>
      <c r="IEZ855" s="14"/>
      <c r="IFA855" s="14"/>
      <c r="IFB855" s="14"/>
      <c r="IFC855" s="14"/>
      <c r="IFD855" s="14"/>
      <c r="IFE855" s="14"/>
      <c r="IFF855" s="14"/>
      <c r="IFG855" s="14"/>
      <c r="IFH855" s="14"/>
      <c r="IFI855" s="14"/>
      <c r="IFJ855" s="14"/>
      <c r="IFK855" s="14"/>
      <c r="IFL855" s="14"/>
      <c r="IFM855" s="14"/>
      <c r="IFN855" s="14"/>
      <c r="IFO855" s="14"/>
      <c r="IFP855" s="14"/>
      <c r="IFQ855" s="14"/>
      <c r="IFR855" s="14"/>
      <c r="IFS855" s="14"/>
      <c r="IFT855" s="14"/>
      <c r="IFU855" s="14"/>
      <c r="IFV855" s="14"/>
      <c r="IFW855" s="14"/>
      <c r="IFX855" s="14"/>
      <c r="IFY855" s="14"/>
      <c r="IFZ855" s="14"/>
      <c r="IGA855" s="14"/>
      <c r="IGB855" s="14"/>
      <c r="IGC855" s="14"/>
      <c r="IGD855" s="14"/>
      <c r="IGE855" s="14"/>
      <c r="IGF855" s="14"/>
      <c r="IGG855" s="14"/>
      <c r="IGH855" s="14"/>
      <c r="IGI855" s="14"/>
      <c r="IGJ855" s="14"/>
      <c r="IGK855" s="14"/>
      <c r="IGL855" s="14"/>
      <c r="IGM855" s="14"/>
      <c r="IGN855" s="14"/>
      <c r="IGO855" s="14"/>
      <c r="IGP855" s="14"/>
      <c r="IGQ855" s="14"/>
      <c r="IGR855" s="14"/>
      <c r="IGS855" s="14"/>
      <c r="IGT855" s="14"/>
      <c r="IGU855" s="14"/>
      <c r="IGV855" s="14"/>
      <c r="IGW855" s="14"/>
      <c r="IGX855" s="14"/>
      <c r="IGY855" s="14"/>
      <c r="IGZ855" s="14"/>
      <c r="IHA855" s="14"/>
      <c r="IHB855" s="14"/>
      <c r="IHC855" s="14"/>
      <c r="IHD855" s="14"/>
      <c r="IHE855" s="14"/>
      <c r="IHF855" s="14"/>
      <c r="IHG855" s="14"/>
      <c r="IHH855" s="14"/>
      <c r="IHI855" s="14"/>
      <c r="IHJ855" s="14"/>
      <c r="IHK855" s="14"/>
      <c r="IHL855" s="14"/>
      <c r="IHM855" s="14"/>
      <c r="IHN855" s="14"/>
      <c r="IHO855" s="14"/>
      <c r="IHP855" s="14"/>
      <c r="IHQ855" s="14"/>
      <c r="IHR855" s="14"/>
      <c r="IHS855" s="14"/>
      <c r="IHT855" s="14"/>
      <c r="IHU855" s="14"/>
      <c r="IHV855" s="14"/>
      <c r="IHW855" s="14"/>
      <c r="IHX855" s="14"/>
      <c r="IHY855" s="14"/>
      <c r="IHZ855" s="14"/>
      <c r="IIA855" s="14"/>
      <c r="IIB855" s="14"/>
      <c r="IIC855" s="14"/>
      <c r="IID855" s="14"/>
      <c r="IIE855" s="14"/>
      <c r="IIF855" s="14"/>
      <c r="IIG855" s="14"/>
      <c r="IIH855" s="14"/>
      <c r="III855" s="14"/>
      <c r="IIJ855" s="14"/>
      <c r="IIK855" s="14"/>
      <c r="IIL855" s="14"/>
      <c r="IIM855" s="14"/>
      <c r="IIN855" s="14"/>
      <c r="IIO855" s="14"/>
      <c r="IIP855" s="14"/>
      <c r="IIQ855" s="14"/>
      <c r="IIR855" s="14"/>
      <c r="IIS855" s="14"/>
      <c r="IIT855" s="14"/>
      <c r="IIU855" s="14"/>
      <c r="IIV855" s="14"/>
      <c r="IIW855" s="14"/>
      <c r="IIX855" s="14"/>
      <c r="IIY855" s="14"/>
      <c r="IIZ855" s="14"/>
      <c r="IJA855" s="14"/>
      <c r="IJB855" s="14"/>
      <c r="IJC855" s="14"/>
      <c r="IJD855" s="14"/>
      <c r="IJE855" s="14"/>
      <c r="IJF855" s="14"/>
      <c r="IJG855" s="14"/>
      <c r="IJH855" s="14"/>
      <c r="IJI855" s="14"/>
      <c r="IJJ855" s="14"/>
      <c r="IJK855" s="14"/>
      <c r="IJL855" s="14"/>
      <c r="IJM855" s="14"/>
      <c r="IJN855" s="14"/>
      <c r="IJO855" s="14"/>
      <c r="IJP855" s="14"/>
      <c r="IJQ855" s="14"/>
      <c r="IJR855" s="14"/>
      <c r="IJS855" s="14"/>
      <c r="IJT855" s="14"/>
      <c r="IJU855" s="14"/>
      <c r="IJV855" s="14"/>
      <c r="IJW855" s="14"/>
      <c r="IJX855" s="14"/>
      <c r="IJY855" s="14"/>
      <c r="IJZ855" s="14"/>
      <c r="IKA855" s="14"/>
      <c r="IKB855" s="14"/>
      <c r="IKC855" s="14"/>
      <c r="IKD855" s="14"/>
      <c r="IKE855" s="14"/>
      <c r="IKF855" s="14"/>
      <c r="IKG855" s="14"/>
      <c r="IKH855" s="14"/>
      <c r="IKI855" s="14"/>
      <c r="IKJ855" s="14"/>
      <c r="IKK855" s="14"/>
      <c r="IKL855" s="14"/>
      <c r="IKM855" s="14"/>
      <c r="IKN855" s="14"/>
      <c r="IKO855" s="14"/>
      <c r="IKP855" s="14"/>
      <c r="IKQ855" s="14"/>
      <c r="IKR855" s="14"/>
      <c r="IKS855" s="14"/>
      <c r="IKT855" s="14"/>
      <c r="IKU855" s="14"/>
      <c r="IKV855" s="14"/>
      <c r="IKW855" s="14"/>
      <c r="IKX855" s="14"/>
      <c r="IKY855" s="14"/>
      <c r="IKZ855" s="14"/>
      <c r="ILA855" s="14"/>
      <c r="ILB855" s="14"/>
      <c r="ILC855" s="14"/>
      <c r="ILD855" s="14"/>
      <c r="ILE855" s="14"/>
      <c r="ILF855" s="14"/>
      <c r="ILG855" s="14"/>
      <c r="ILH855" s="14"/>
      <c r="ILI855" s="14"/>
      <c r="ILJ855" s="14"/>
      <c r="ILK855" s="14"/>
      <c r="ILL855" s="14"/>
      <c r="ILM855" s="14"/>
      <c r="ILN855" s="14"/>
      <c r="ILO855" s="14"/>
      <c r="ILP855" s="14"/>
      <c r="ILQ855" s="14"/>
      <c r="ILR855" s="14"/>
      <c r="ILS855" s="14"/>
      <c r="ILT855" s="14"/>
      <c r="ILU855" s="14"/>
      <c r="ILV855" s="14"/>
      <c r="ILW855" s="14"/>
      <c r="ILX855" s="14"/>
      <c r="ILY855" s="14"/>
      <c r="ILZ855" s="14"/>
      <c r="IMA855" s="14"/>
      <c r="IMB855" s="14"/>
      <c r="IMC855" s="14"/>
      <c r="IMD855" s="14"/>
      <c r="IME855" s="14"/>
      <c r="IMF855" s="14"/>
      <c r="IMG855" s="14"/>
      <c r="IMH855" s="14"/>
      <c r="IMI855" s="14"/>
      <c r="IMJ855" s="14"/>
      <c r="IMK855" s="14"/>
      <c r="IML855" s="14"/>
      <c r="IMM855" s="14"/>
      <c r="IMN855" s="14"/>
      <c r="IMO855" s="14"/>
      <c r="IMP855" s="14"/>
      <c r="IMQ855" s="14"/>
      <c r="IMR855" s="14"/>
      <c r="IMS855" s="14"/>
      <c r="IMT855" s="14"/>
      <c r="IMU855" s="14"/>
      <c r="IMV855" s="14"/>
      <c r="IMW855" s="14"/>
      <c r="IMX855" s="14"/>
      <c r="IMY855" s="14"/>
      <c r="IMZ855" s="14"/>
      <c r="INA855" s="14"/>
      <c r="INB855" s="14"/>
      <c r="INC855" s="14"/>
      <c r="IND855" s="14"/>
      <c r="INE855" s="14"/>
      <c r="INF855" s="14"/>
      <c r="ING855" s="14"/>
      <c r="INH855" s="14"/>
      <c r="INI855" s="14"/>
      <c r="INJ855" s="14"/>
      <c r="INK855" s="14"/>
      <c r="INL855" s="14"/>
      <c r="INM855" s="14"/>
      <c r="INN855" s="14"/>
      <c r="INO855" s="14"/>
      <c r="INP855" s="14"/>
      <c r="INQ855" s="14"/>
      <c r="INR855" s="14"/>
      <c r="INS855" s="14"/>
      <c r="INT855" s="14"/>
      <c r="INU855" s="14"/>
      <c r="INV855" s="14"/>
      <c r="INW855" s="14"/>
      <c r="INX855" s="14"/>
      <c r="INY855" s="14"/>
      <c r="INZ855" s="14"/>
      <c r="IOA855" s="14"/>
      <c r="IOB855" s="14"/>
      <c r="IOC855" s="14"/>
      <c r="IOD855" s="14"/>
      <c r="IOE855" s="14"/>
      <c r="IOF855" s="14"/>
      <c r="IOG855" s="14"/>
      <c r="IOH855" s="14"/>
      <c r="IOI855" s="14"/>
      <c r="IOJ855" s="14"/>
      <c r="IOK855" s="14"/>
      <c r="IOL855" s="14"/>
      <c r="IOM855" s="14"/>
      <c r="ION855" s="14"/>
      <c r="IOO855" s="14"/>
      <c r="IOP855" s="14"/>
      <c r="IOQ855" s="14"/>
      <c r="IOR855" s="14"/>
      <c r="IOS855" s="14"/>
      <c r="IOT855" s="14"/>
      <c r="IOU855" s="14"/>
      <c r="IOV855" s="14"/>
      <c r="IOW855" s="14"/>
      <c r="IOX855" s="14"/>
      <c r="IOY855" s="14"/>
      <c r="IOZ855" s="14"/>
      <c r="IPA855" s="14"/>
      <c r="IPB855" s="14"/>
      <c r="IPC855" s="14"/>
      <c r="IPD855" s="14"/>
      <c r="IPE855" s="14"/>
      <c r="IPF855" s="14"/>
      <c r="IPG855" s="14"/>
      <c r="IPH855" s="14"/>
      <c r="IPI855" s="14"/>
      <c r="IPJ855" s="14"/>
      <c r="IPK855" s="14"/>
      <c r="IPL855" s="14"/>
      <c r="IPM855" s="14"/>
      <c r="IPN855" s="14"/>
      <c r="IPO855" s="14"/>
      <c r="IPP855" s="14"/>
      <c r="IPQ855" s="14"/>
      <c r="IPR855" s="14"/>
      <c r="IPS855" s="14"/>
      <c r="IPT855" s="14"/>
      <c r="IPU855" s="14"/>
      <c r="IPV855" s="14"/>
      <c r="IPW855" s="14"/>
      <c r="IPX855" s="14"/>
      <c r="IPY855" s="14"/>
      <c r="IPZ855" s="14"/>
      <c r="IQA855" s="14"/>
      <c r="IQB855" s="14"/>
      <c r="IQC855" s="14"/>
      <c r="IQD855" s="14"/>
      <c r="IQE855" s="14"/>
      <c r="IQF855" s="14"/>
      <c r="IQG855" s="14"/>
      <c r="IQH855" s="14"/>
      <c r="IQI855" s="14"/>
      <c r="IQJ855" s="14"/>
      <c r="IQK855" s="14"/>
      <c r="IQL855" s="14"/>
      <c r="IQM855" s="14"/>
      <c r="IQN855" s="14"/>
      <c r="IQO855" s="14"/>
      <c r="IQP855" s="14"/>
      <c r="IQQ855" s="14"/>
      <c r="IQR855" s="14"/>
      <c r="IQS855" s="14"/>
      <c r="IQT855" s="14"/>
      <c r="IQU855" s="14"/>
      <c r="IQV855" s="14"/>
      <c r="IQW855" s="14"/>
      <c r="IQX855" s="14"/>
      <c r="IQY855" s="14"/>
      <c r="IQZ855" s="14"/>
      <c r="IRA855" s="14"/>
      <c r="IRB855" s="14"/>
      <c r="IRC855" s="14"/>
      <c r="IRD855" s="14"/>
      <c r="IRE855" s="14"/>
      <c r="IRF855" s="14"/>
      <c r="IRG855" s="14"/>
      <c r="IRH855" s="14"/>
      <c r="IRI855" s="14"/>
      <c r="IRJ855" s="14"/>
      <c r="IRK855" s="14"/>
      <c r="IRL855" s="14"/>
      <c r="IRM855" s="14"/>
      <c r="IRN855" s="14"/>
      <c r="IRO855" s="14"/>
      <c r="IRP855" s="14"/>
      <c r="IRQ855" s="14"/>
      <c r="IRR855" s="14"/>
      <c r="IRS855" s="14"/>
      <c r="IRT855" s="14"/>
      <c r="IRU855" s="14"/>
      <c r="IRV855" s="14"/>
      <c r="IRW855" s="14"/>
      <c r="IRX855" s="14"/>
      <c r="IRY855" s="14"/>
      <c r="IRZ855" s="14"/>
      <c r="ISA855" s="14"/>
      <c r="ISB855" s="14"/>
      <c r="ISC855" s="14"/>
      <c r="ISD855" s="14"/>
      <c r="ISE855" s="14"/>
      <c r="ISF855" s="14"/>
      <c r="ISG855" s="14"/>
      <c r="ISH855" s="14"/>
      <c r="ISI855" s="14"/>
      <c r="ISJ855" s="14"/>
      <c r="ISK855" s="14"/>
      <c r="ISL855" s="14"/>
      <c r="ISM855" s="14"/>
      <c r="ISN855" s="14"/>
      <c r="ISO855" s="14"/>
      <c r="ISP855" s="14"/>
      <c r="ISQ855" s="14"/>
      <c r="ISR855" s="14"/>
      <c r="ISS855" s="14"/>
      <c r="IST855" s="14"/>
      <c r="ISU855" s="14"/>
      <c r="ISV855" s="14"/>
      <c r="ISW855" s="14"/>
      <c r="ISX855" s="14"/>
      <c r="ISY855" s="14"/>
      <c r="ISZ855" s="14"/>
      <c r="ITA855" s="14"/>
      <c r="ITB855" s="14"/>
      <c r="ITC855" s="14"/>
      <c r="ITD855" s="14"/>
      <c r="ITE855" s="14"/>
      <c r="ITF855" s="14"/>
      <c r="ITG855" s="14"/>
      <c r="ITH855" s="14"/>
      <c r="ITI855" s="14"/>
      <c r="ITJ855" s="14"/>
      <c r="ITK855" s="14"/>
      <c r="ITL855" s="14"/>
      <c r="ITM855" s="14"/>
      <c r="ITN855" s="14"/>
      <c r="ITO855" s="14"/>
      <c r="ITP855" s="14"/>
      <c r="ITQ855" s="14"/>
      <c r="ITR855" s="14"/>
      <c r="ITS855" s="14"/>
      <c r="ITT855" s="14"/>
      <c r="ITU855" s="14"/>
      <c r="ITV855" s="14"/>
      <c r="ITW855" s="14"/>
      <c r="ITX855" s="14"/>
      <c r="ITY855" s="14"/>
      <c r="ITZ855" s="14"/>
      <c r="IUA855" s="14"/>
      <c r="IUB855" s="14"/>
      <c r="IUC855" s="14"/>
      <c r="IUD855" s="14"/>
      <c r="IUE855" s="14"/>
      <c r="IUF855" s="14"/>
      <c r="IUG855" s="14"/>
      <c r="IUH855" s="14"/>
      <c r="IUI855" s="14"/>
      <c r="IUJ855" s="14"/>
      <c r="IUK855" s="14"/>
      <c r="IUL855" s="14"/>
      <c r="IUM855" s="14"/>
      <c r="IUN855" s="14"/>
      <c r="IUO855" s="14"/>
      <c r="IUP855" s="14"/>
      <c r="IUQ855" s="14"/>
      <c r="IUR855" s="14"/>
      <c r="IUS855" s="14"/>
      <c r="IUT855" s="14"/>
      <c r="IUU855" s="14"/>
      <c r="IUV855" s="14"/>
      <c r="IUW855" s="14"/>
      <c r="IUX855" s="14"/>
      <c r="IUY855" s="14"/>
      <c r="IUZ855" s="14"/>
      <c r="IVA855" s="14"/>
      <c r="IVB855" s="14"/>
      <c r="IVC855" s="14"/>
      <c r="IVD855" s="14"/>
      <c r="IVE855" s="14"/>
      <c r="IVF855" s="14"/>
      <c r="IVG855" s="14"/>
      <c r="IVH855" s="14"/>
      <c r="IVI855" s="14"/>
      <c r="IVJ855" s="14"/>
      <c r="IVK855" s="14"/>
      <c r="IVL855" s="14"/>
      <c r="IVM855" s="14"/>
      <c r="IVN855" s="14"/>
      <c r="IVO855" s="14"/>
      <c r="IVP855" s="14"/>
      <c r="IVQ855" s="14"/>
      <c r="IVR855" s="14"/>
      <c r="IVS855" s="14"/>
      <c r="IVT855" s="14"/>
      <c r="IVU855" s="14"/>
      <c r="IVV855" s="14"/>
      <c r="IVW855" s="14"/>
      <c r="IVX855" s="14"/>
      <c r="IVY855" s="14"/>
      <c r="IVZ855" s="14"/>
      <c r="IWA855" s="14"/>
      <c r="IWB855" s="14"/>
      <c r="IWC855" s="14"/>
      <c r="IWD855" s="14"/>
      <c r="IWE855" s="14"/>
      <c r="IWF855" s="14"/>
      <c r="IWG855" s="14"/>
      <c r="IWH855" s="14"/>
      <c r="IWI855" s="14"/>
      <c r="IWJ855" s="14"/>
      <c r="IWK855" s="14"/>
      <c r="IWL855" s="14"/>
      <c r="IWM855" s="14"/>
      <c r="IWN855" s="14"/>
      <c r="IWO855" s="14"/>
      <c r="IWP855" s="14"/>
      <c r="IWQ855" s="14"/>
      <c r="IWR855" s="14"/>
      <c r="IWS855" s="14"/>
      <c r="IWT855" s="14"/>
      <c r="IWU855" s="14"/>
      <c r="IWV855" s="14"/>
      <c r="IWW855" s="14"/>
      <c r="IWX855" s="14"/>
      <c r="IWY855" s="14"/>
      <c r="IWZ855" s="14"/>
      <c r="IXA855" s="14"/>
      <c r="IXB855" s="14"/>
      <c r="IXC855" s="14"/>
      <c r="IXD855" s="14"/>
      <c r="IXE855" s="14"/>
      <c r="IXF855" s="14"/>
      <c r="IXG855" s="14"/>
      <c r="IXH855" s="14"/>
      <c r="IXI855" s="14"/>
      <c r="IXJ855" s="14"/>
      <c r="IXK855" s="14"/>
      <c r="IXL855" s="14"/>
      <c r="IXM855" s="14"/>
      <c r="IXN855" s="14"/>
      <c r="IXO855" s="14"/>
      <c r="IXP855" s="14"/>
      <c r="IXQ855" s="14"/>
      <c r="IXR855" s="14"/>
      <c r="IXS855" s="14"/>
      <c r="IXT855" s="14"/>
      <c r="IXU855" s="14"/>
      <c r="IXV855" s="14"/>
      <c r="IXW855" s="14"/>
      <c r="IXX855" s="14"/>
      <c r="IXY855" s="14"/>
      <c r="IXZ855" s="14"/>
      <c r="IYA855" s="14"/>
      <c r="IYB855" s="14"/>
      <c r="IYC855" s="14"/>
      <c r="IYD855" s="14"/>
      <c r="IYE855" s="14"/>
      <c r="IYF855" s="14"/>
      <c r="IYG855" s="14"/>
      <c r="IYH855" s="14"/>
      <c r="IYI855" s="14"/>
      <c r="IYJ855" s="14"/>
      <c r="IYK855" s="14"/>
      <c r="IYL855" s="14"/>
      <c r="IYM855" s="14"/>
      <c r="IYN855" s="14"/>
      <c r="IYO855" s="14"/>
      <c r="IYP855" s="14"/>
      <c r="IYQ855" s="14"/>
      <c r="IYR855" s="14"/>
      <c r="IYS855" s="14"/>
      <c r="IYT855" s="14"/>
      <c r="IYU855" s="14"/>
      <c r="IYV855" s="14"/>
      <c r="IYW855" s="14"/>
      <c r="IYX855" s="14"/>
      <c r="IYY855" s="14"/>
      <c r="IYZ855" s="14"/>
      <c r="IZA855" s="14"/>
      <c r="IZB855" s="14"/>
      <c r="IZC855" s="14"/>
      <c r="IZD855" s="14"/>
      <c r="IZE855" s="14"/>
      <c r="IZF855" s="14"/>
      <c r="IZG855" s="14"/>
      <c r="IZH855" s="14"/>
      <c r="IZI855" s="14"/>
      <c r="IZJ855" s="14"/>
      <c r="IZK855" s="14"/>
      <c r="IZL855" s="14"/>
      <c r="IZM855" s="14"/>
      <c r="IZN855" s="14"/>
      <c r="IZO855" s="14"/>
      <c r="IZP855" s="14"/>
      <c r="IZQ855" s="14"/>
      <c r="IZR855" s="14"/>
      <c r="IZS855" s="14"/>
      <c r="IZT855" s="14"/>
      <c r="IZU855" s="14"/>
      <c r="IZV855" s="14"/>
      <c r="IZW855" s="14"/>
      <c r="IZX855" s="14"/>
      <c r="IZY855" s="14"/>
      <c r="IZZ855" s="14"/>
      <c r="JAA855" s="14"/>
      <c r="JAB855" s="14"/>
      <c r="JAC855" s="14"/>
      <c r="JAD855" s="14"/>
      <c r="JAE855" s="14"/>
      <c r="JAF855" s="14"/>
      <c r="JAG855" s="14"/>
      <c r="JAH855" s="14"/>
      <c r="JAI855" s="14"/>
      <c r="JAJ855" s="14"/>
      <c r="JAK855" s="14"/>
      <c r="JAL855" s="14"/>
      <c r="JAM855" s="14"/>
      <c r="JAN855" s="14"/>
      <c r="JAO855" s="14"/>
      <c r="JAP855" s="14"/>
      <c r="JAQ855" s="14"/>
      <c r="JAR855" s="14"/>
      <c r="JAS855" s="14"/>
      <c r="JAT855" s="14"/>
      <c r="JAU855" s="14"/>
      <c r="JAV855" s="14"/>
      <c r="JAW855" s="14"/>
      <c r="JAX855" s="14"/>
      <c r="JAY855" s="14"/>
      <c r="JAZ855" s="14"/>
      <c r="JBA855" s="14"/>
      <c r="JBB855" s="14"/>
      <c r="JBC855" s="14"/>
      <c r="JBD855" s="14"/>
      <c r="JBE855" s="14"/>
      <c r="JBF855" s="14"/>
      <c r="JBG855" s="14"/>
      <c r="JBH855" s="14"/>
      <c r="JBI855" s="14"/>
      <c r="JBJ855" s="14"/>
      <c r="JBK855" s="14"/>
      <c r="JBL855" s="14"/>
      <c r="JBM855" s="14"/>
      <c r="JBN855" s="14"/>
      <c r="JBO855" s="14"/>
      <c r="JBP855" s="14"/>
      <c r="JBQ855" s="14"/>
      <c r="JBR855" s="14"/>
      <c r="JBS855" s="14"/>
      <c r="JBT855" s="14"/>
      <c r="JBU855" s="14"/>
      <c r="JBV855" s="14"/>
      <c r="JBW855" s="14"/>
      <c r="JBX855" s="14"/>
      <c r="JBY855" s="14"/>
      <c r="JBZ855" s="14"/>
      <c r="JCA855" s="14"/>
      <c r="JCB855" s="14"/>
      <c r="JCC855" s="14"/>
      <c r="JCD855" s="14"/>
      <c r="JCE855" s="14"/>
      <c r="JCF855" s="14"/>
      <c r="JCG855" s="14"/>
      <c r="JCH855" s="14"/>
      <c r="JCI855" s="14"/>
      <c r="JCJ855" s="14"/>
      <c r="JCK855" s="14"/>
      <c r="JCL855" s="14"/>
      <c r="JCM855" s="14"/>
      <c r="JCN855" s="14"/>
      <c r="JCO855" s="14"/>
      <c r="JCP855" s="14"/>
      <c r="JCQ855" s="14"/>
      <c r="JCR855" s="14"/>
      <c r="JCS855" s="14"/>
      <c r="JCT855" s="14"/>
      <c r="JCU855" s="14"/>
      <c r="JCV855" s="14"/>
      <c r="JCW855" s="14"/>
      <c r="JCX855" s="14"/>
      <c r="JCY855" s="14"/>
      <c r="JCZ855" s="14"/>
      <c r="JDA855" s="14"/>
      <c r="JDB855" s="14"/>
      <c r="JDC855" s="14"/>
      <c r="JDD855" s="14"/>
      <c r="JDE855" s="14"/>
      <c r="JDF855" s="14"/>
      <c r="JDG855" s="14"/>
      <c r="JDH855" s="14"/>
      <c r="JDI855" s="14"/>
      <c r="JDJ855" s="14"/>
      <c r="JDK855" s="14"/>
      <c r="JDL855" s="14"/>
      <c r="JDM855" s="14"/>
      <c r="JDN855" s="14"/>
      <c r="JDO855" s="14"/>
      <c r="JDP855" s="14"/>
      <c r="JDQ855" s="14"/>
      <c r="JDR855" s="14"/>
      <c r="JDS855" s="14"/>
      <c r="JDT855" s="14"/>
      <c r="JDU855" s="14"/>
      <c r="JDV855" s="14"/>
      <c r="JDW855" s="14"/>
      <c r="JDX855" s="14"/>
      <c r="JDY855" s="14"/>
      <c r="JDZ855" s="14"/>
      <c r="JEA855" s="14"/>
      <c r="JEB855" s="14"/>
      <c r="JEC855" s="14"/>
      <c r="JED855" s="14"/>
      <c r="JEE855" s="14"/>
      <c r="JEF855" s="14"/>
      <c r="JEG855" s="14"/>
      <c r="JEH855" s="14"/>
      <c r="JEI855" s="14"/>
      <c r="JEJ855" s="14"/>
      <c r="JEK855" s="14"/>
      <c r="JEL855" s="14"/>
      <c r="JEM855" s="14"/>
      <c r="JEN855" s="14"/>
      <c r="JEO855" s="14"/>
      <c r="JEP855" s="14"/>
      <c r="JEQ855" s="14"/>
      <c r="JER855" s="14"/>
      <c r="JES855" s="14"/>
      <c r="JET855" s="14"/>
      <c r="JEU855" s="14"/>
      <c r="JEV855" s="14"/>
      <c r="JEW855" s="14"/>
      <c r="JEX855" s="14"/>
      <c r="JEY855" s="14"/>
      <c r="JEZ855" s="14"/>
      <c r="JFA855" s="14"/>
      <c r="JFB855" s="14"/>
      <c r="JFC855" s="14"/>
      <c r="JFD855" s="14"/>
      <c r="JFE855" s="14"/>
      <c r="JFF855" s="14"/>
      <c r="JFG855" s="14"/>
      <c r="JFH855" s="14"/>
      <c r="JFI855" s="14"/>
      <c r="JFJ855" s="14"/>
      <c r="JFK855" s="14"/>
      <c r="JFL855" s="14"/>
      <c r="JFM855" s="14"/>
      <c r="JFN855" s="14"/>
      <c r="JFO855" s="14"/>
      <c r="JFP855" s="14"/>
      <c r="JFQ855" s="14"/>
      <c r="JFR855" s="14"/>
      <c r="JFS855" s="14"/>
      <c r="JFT855" s="14"/>
      <c r="JFU855" s="14"/>
      <c r="JFV855" s="14"/>
      <c r="JFW855" s="14"/>
      <c r="JFX855" s="14"/>
      <c r="JFY855" s="14"/>
      <c r="JFZ855" s="14"/>
      <c r="JGA855" s="14"/>
      <c r="JGB855" s="14"/>
      <c r="JGC855" s="14"/>
      <c r="JGD855" s="14"/>
      <c r="JGE855" s="14"/>
      <c r="JGF855" s="14"/>
      <c r="JGG855" s="14"/>
      <c r="JGH855" s="14"/>
      <c r="JGI855" s="14"/>
      <c r="JGJ855" s="14"/>
      <c r="JGK855" s="14"/>
      <c r="JGL855" s="14"/>
      <c r="JGM855" s="14"/>
      <c r="JGN855" s="14"/>
      <c r="JGO855" s="14"/>
      <c r="JGP855" s="14"/>
      <c r="JGQ855" s="14"/>
      <c r="JGR855" s="14"/>
      <c r="JGS855" s="14"/>
      <c r="JGT855" s="14"/>
      <c r="JGU855" s="14"/>
      <c r="JGV855" s="14"/>
      <c r="JGW855" s="14"/>
      <c r="JGX855" s="14"/>
      <c r="JGY855" s="14"/>
      <c r="JGZ855" s="14"/>
      <c r="JHA855" s="14"/>
      <c r="JHB855" s="14"/>
      <c r="JHC855" s="14"/>
      <c r="JHD855" s="14"/>
      <c r="JHE855" s="14"/>
      <c r="JHF855" s="14"/>
      <c r="JHG855" s="14"/>
      <c r="JHH855" s="14"/>
      <c r="JHI855" s="14"/>
      <c r="JHJ855" s="14"/>
      <c r="JHK855" s="14"/>
      <c r="JHL855" s="14"/>
      <c r="JHM855" s="14"/>
      <c r="JHN855" s="14"/>
      <c r="JHO855" s="14"/>
      <c r="JHP855" s="14"/>
      <c r="JHQ855" s="14"/>
      <c r="JHR855" s="14"/>
      <c r="JHS855" s="14"/>
      <c r="JHT855" s="14"/>
      <c r="JHU855" s="14"/>
      <c r="JHV855" s="14"/>
      <c r="JHW855" s="14"/>
      <c r="JHX855" s="14"/>
      <c r="JHY855" s="14"/>
      <c r="JHZ855" s="14"/>
      <c r="JIA855" s="14"/>
      <c r="JIB855" s="14"/>
      <c r="JIC855" s="14"/>
      <c r="JID855" s="14"/>
      <c r="JIE855" s="14"/>
      <c r="JIF855" s="14"/>
      <c r="JIG855" s="14"/>
      <c r="JIH855" s="14"/>
      <c r="JII855" s="14"/>
      <c r="JIJ855" s="14"/>
      <c r="JIK855" s="14"/>
      <c r="JIL855" s="14"/>
      <c r="JIM855" s="14"/>
      <c r="JIN855" s="14"/>
      <c r="JIO855" s="14"/>
      <c r="JIP855" s="14"/>
      <c r="JIQ855" s="14"/>
      <c r="JIR855" s="14"/>
      <c r="JIS855" s="14"/>
      <c r="JIT855" s="14"/>
      <c r="JIU855" s="14"/>
      <c r="JIV855" s="14"/>
      <c r="JIW855" s="14"/>
      <c r="JIX855" s="14"/>
      <c r="JIY855" s="14"/>
      <c r="JIZ855" s="14"/>
      <c r="JJA855" s="14"/>
      <c r="JJB855" s="14"/>
      <c r="JJC855" s="14"/>
      <c r="JJD855" s="14"/>
      <c r="JJE855" s="14"/>
      <c r="JJF855" s="14"/>
      <c r="JJG855" s="14"/>
      <c r="JJH855" s="14"/>
      <c r="JJI855" s="14"/>
      <c r="JJJ855" s="14"/>
      <c r="JJK855" s="14"/>
      <c r="JJL855" s="14"/>
      <c r="JJM855" s="14"/>
      <c r="JJN855" s="14"/>
      <c r="JJO855" s="14"/>
      <c r="JJP855" s="14"/>
      <c r="JJQ855" s="14"/>
      <c r="JJR855" s="14"/>
      <c r="JJS855" s="14"/>
      <c r="JJT855" s="14"/>
      <c r="JJU855" s="14"/>
      <c r="JJV855" s="14"/>
      <c r="JJW855" s="14"/>
      <c r="JJX855" s="14"/>
      <c r="JJY855" s="14"/>
      <c r="JJZ855" s="14"/>
      <c r="JKA855" s="14"/>
      <c r="JKB855" s="14"/>
      <c r="JKC855" s="14"/>
      <c r="JKD855" s="14"/>
      <c r="JKE855" s="14"/>
      <c r="JKF855" s="14"/>
      <c r="JKG855" s="14"/>
      <c r="JKH855" s="14"/>
      <c r="JKI855" s="14"/>
      <c r="JKJ855" s="14"/>
      <c r="JKK855" s="14"/>
      <c r="JKL855" s="14"/>
      <c r="JKM855" s="14"/>
      <c r="JKN855" s="14"/>
      <c r="JKO855" s="14"/>
      <c r="JKP855" s="14"/>
      <c r="JKQ855" s="14"/>
      <c r="JKR855" s="14"/>
      <c r="JKS855" s="14"/>
      <c r="JKT855" s="14"/>
      <c r="JKU855" s="14"/>
      <c r="JKV855" s="14"/>
      <c r="JKW855" s="14"/>
      <c r="JKX855" s="14"/>
      <c r="JKY855" s="14"/>
      <c r="JKZ855" s="14"/>
      <c r="JLA855" s="14"/>
      <c r="JLB855" s="14"/>
      <c r="JLC855" s="14"/>
      <c r="JLD855" s="14"/>
      <c r="JLE855" s="14"/>
      <c r="JLF855" s="14"/>
      <c r="JLG855" s="14"/>
      <c r="JLH855" s="14"/>
      <c r="JLI855" s="14"/>
      <c r="JLJ855" s="14"/>
      <c r="JLK855" s="14"/>
      <c r="JLL855" s="14"/>
      <c r="JLM855" s="14"/>
      <c r="JLN855" s="14"/>
      <c r="JLO855" s="14"/>
      <c r="JLP855" s="14"/>
      <c r="JLQ855" s="14"/>
      <c r="JLR855" s="14"/>
      <c r="JLS855" s="14"/>
      <c r="JLT855" s="14"/>
      <c r="JLU855" s="14"/>
      <c r="JLV855" s="14"/>
      <c r="JLW855" s="14"/>
      <c r="JLX855" s="14"/>
      <c r="JLY855" s="14"/>
      <c r="JLZ855" s="14"/>
      <c r="JMA855" s="14"/>
      <c r="JMB855" s="14"/>
      <c r="JMC855" s="14"/>
      <c r="JMD855" s="14"/>
      <c r="JME855" s="14"/>
      <c r="JMF855" s="14"/>
      <c r="JMG855" s="14"/>
      <c r="JMH855" s="14"/>
      <c r="JMI855" s="14"/>
      <c r="JMJ855" s="14"/>
      <c r="JMK855" s="14"/>
      <c r="JML855" s="14"/>
      <c r="JMM855" s="14"/>
      <c r="JMN855" s="14"/>
      <c r="JMO855" s="14"/>
      <c r="JMP855" s="14"/>
      <c r="JMQ855" s="14"/>
      <c r="JMR855" s="14"/>
      <c r="JMS855" s="14"/>
      <c r="JMT855" s="14"/>
      <c r="JMU855" s="14"/>
      <c r="JMV855" s="14"/>
      <c r="JMW855" s="14"/>
      <c r="JMX855" s="14"/>
      <c r="JMY855" s="14"/>
      <c r="JMZ855" s="14"/>
      <c r="JNA855" s="14"/>
      <c r="JNB855" s="14"/>
      <c r="JNC855" s="14"/>
      <c r="JND855" s="14"/>
      <c r="JNE855" s="14"/>
      <c r="JNF855" s="14"/>
      <c r="JNG855" s="14"/>
      <c r="JNH855" s="14"/>
      <c r="JNI855" s="14"/>
      <c r="JNJ855" s="14"/>
      <c r="JNK855" s="14"/>
      <c r="JNL855" s="14"/>
      <c r="JNM855" s="14"/>
      <c r="JNN855" s="14"/>
      <c r="JNO855" s="14"/>
      <c r="JNP855" s="14"/>
      <c r="JNQ855" s="14"/>
      <c r="JNR855" s="14"/>
      <c r="JNS855" s="14"/>
      <c r="JNT855" s="14"/>
      <c r="JNU855" s="14"/>
      <c r="JNV855" s="14"/>
      <c r="JNW855" s="14"/>
      <c r="JNX855" s="14"/>
      <c r="JNY855" s="14"/>
      <c r="JNZ855" s="14"/>
      <c r="JOA855" s="14"/>
      <c r="JOB855" s="14"/>
      <c r="JOC855" s="14"/>
      <c r="JOD855" s="14"/>
      <c r="JOE855" s="14"/>
      <c r="JOF855" s="14"/>
      <c r="JOG855" s="14"/>
      <c r="JOH855" s="14"/>
      <c r="JOI855" s="14"/>
      <c r="JOJ855" s="14"/>
      <c r="JOK855" s="14"/>
      <c r="JOL855" s="14"/>
      <c r="JOM855" s="14"/>
      <c r="JON855" s="14"/>
      <c r="JOO855" s="14"/>
      <c r="JOP855" s="14"/>
      <c r="JOQ855" s="14"/>
      <c r="JOR855" s="14"/>
      <c r="JOS855" s="14"/>
      <c r="JOT855" s="14"/>
      <c r="JOU855" s="14"/>
      <c r="JOV855" s="14"/>
      <c r="JOW855" s="14"/>
      <c r="JOX855" s="14"/>
      <c r="JOY855" s="14"/>
      <c r="JOZ855" s="14"/>
      <c r="JPA855" s="14"/>
      <c r="JPB855" s="14"/>
      <c r="JPC855" s="14"/>
      <c r="JPD855" s="14"/>
      <c r="JPE855" s="14"/>
      <c r="JPF855" s="14"/>
      <c r="JPG855" s="14"/>
      <c r="JPH855" s="14"/>
      <c r="JPI855" s="14"/>
      <c r="JPJ855" s="14"/>
      <c r="JPK855" s="14"/>
      <c r="JPL855" s="14"/>
      <c r="JPM855" s="14"/>
      <c r="JPN855" s="14"/>
      <c r="JPO855" s="14"/>
      <c r="JPP855" s="14"/>
      <c r="JPQ855" s="14"/>
      <c r="JPR855" s="14"/>
      <c r="JPS855" s="14"/>
      <c r="JPT855" s="14"/>
      <c r="JPU855" s="14"/>
      <c r="JPV855" s="14"/>
      <c r="JPW855" s="14"/>
      <c r="JPX855" s="14"/>
      <c r="JPY855" s="14"/>
      <c r="JPZ855" s="14"/>
      <c r="JQA855" s="14"/>
      <c r="JQB855" s="14"/>
      <c r="JQC855" s="14"/>
      <c r="JQD855" s="14"/>
      <c r="JQE855" s="14"/>
      <c r="JQF855" s="14"/>
      <c r="JQG855" s="14"/>
      <c r="JQH855" s="14"/>
      <c r="JQI855" s="14"/>
      <c r="JQJ855" s="14"/>
      <c r="JQK855" s="14"/>
      <c r="JQL855" s="14"/>
      <c r="JQM855" s="14"/>
      <c r="JQN855" s="14"/>
      <c r="JQO855" s="14"/>
      <c r="JQP855" s="14"/>
      <c r="JQQ855" s="14"/>
      <c r="JQR855" s="14"/>
      <c r="JQS855" s="14"/>
      <c r="JQT855" s="14"/>
      <c r="JQU855" s="14"/>
      <c r="JQV855" s="14"/>
      <c r="JQW855" s="14"/>
      <c r="JQX855" s="14"/>
      <c r="JQY855" s="14"/>
      <c r="JQZ855" s="14"/>
      <c r="JRA855" s="14"/>
      <c r="JRB855" s="14"/>
      <c r="JRC855" s="14"/>
      <c r="JRD855" s="14"/>
      <c r="JRE855" s="14"/>
      <c r="JRF855" s="14"/>
      <c r="JRG855" s="14"/>
      <c r="JRH855" s="14"/>
      <c r="JRI855" s="14"/>
      <c r="JRJ855" s="14"/>
      <c r="JRK855" s="14"/>
      <c r="JRL855" s="14"/>
      <c r="JRM855" s="14"/>
      <c r="JRN855" s="14"/>
      <c r="JRO855" s="14"/>
      <c r="JRP855" s="14"/>
      <c r="JRQ855" s="14"/>
      <c r="JRR855" s="14"/>
      <c r="JRS855" s="14"/>
      <c r="JRT855" s="14"/>
      <c r="JRU855" s="14"/>
      <c r="JRV855" s="14"/>
      <c r="JRW855" s="14"/>
      <c r="JRX855" s="14"/>
      <c r="JRY855" s="14"/>
      <c r="JRZ855" s="14"/>
      <c r="JSA855" s="14"/>
      <c r="JSB855" s="14"/>
      <c r="JSC855" s="14"/>
      <c r="JSD855" s="14"/>
      <c r="JSE855" s="14"/>
      <c r="JSF855" s="14"/>
      <c r="JSG855" s="14"/>
      <c r="JSH855" s="14"/>
      <c r="JSI855" s="14"/>
      <c r="JSJ855" s="14"/>
      <c r="JSK855" s="14"/>
      <c r="JSL855" s="14"/>
      <c r="JSM855" s="14"/>
      <c r="JSN855" s="14"/>
      <c r="JSO855" s="14"/>
      <c r="JSP855" s="14"/>
      <c r="JSQ855" s="14"/>
      <c r="JSR855" s="14"/>
      <c r="JSS855" s="14"/>
      <c r="JST855" s="14"/>
      <c r="JSU855" s="14"/>
      <c r="JSV855" s="14"/>
      <c r="JSW855" s="14"/>
      <c r="JSX855" s="14"/>
      <c r="JSY855" s="14"/>
      <c r="JSZ855" s="14"/>
      <c r="JTA855" s="14"/>
      <c r="JTB855" s="14"/>
      <c r="JTC855" s="14"/>
      <c r="JTD855" s="14"/>
      <c r="JTE855" s="14"/>
      <c r="JTF855" s="14"/>
      <c r="JTG855" s="14"/>
      <c r="JTH855" s="14"/>
      <c r="JTI855" s="14"/>
      <c r="JTJ855" s="14"/>
      <c r="JTK855" s="14"/>
      <c r="JTL855" s="14"/>
      <c r="JTM855" s="14"/>
      <c r="JTN855" s="14"/>
      <c r="JTO855" s="14"/>
      <c r="JTP855" s="14"/>
      <c r="JTQ855" s="14"/>
      <c r="JTR855" s="14"/>
      <c r="JTS855" s="14"/>
      <c r="JTT855" s="14"/>
      <c r="JTU855" s="14"/>
      <c r="JTV855" s="14"/>
      <c r="JTW855" s="14"/>
      <c r="JTX855" s="14"/>
      <c r="JTY855" s="14"/>
      <c r="JTZ855" s="14"/>
      <c r="JUA855" s="14"/>
      <c r="JUB855" s="14"/>
      <c r="JUC855" s="14"/>
      <c r="JUD855" s="14"/>
      <c r="JUE855" s="14"/>
      <c r="JUF855" s="14"/>
      <c r="JUG855" s="14"/>
      <c r="JUH855" s="14"/>
      <c r="JUI855" s="14"/>
      <c r="JUJ855" s="14"/>
      <c r="JUK855" s="14"/>
      <c r="JUL855" s="14"/>
      <c r="JUM855" s="14"/>
      <c r="JUN855" s="14"/>
      <c r="JUO855" s="14"/>
      <c r="JUP855" s="14"/>
      <c r="JUQ855" s="14"/>
      <c r="JUR855" s="14"/>
      <c r="JUS855" s="14"/>
      <c r="JUT855" s="14"/>
      <c r="JUU855" s="14"/>
      <c r="JUV855" s="14"/>
      <c r="JUW855" s="14"/>
      <c r="JUX855" s="14"/>
      <c r="JUY855" s="14"/>
      <c r="JUZ855" s="14"/>
      <c r="JVA855" s="14"/>
      <c r="JVB855" s="14"/>
      <c r="JVC855" s="14"/>
      <c r="JVD855" s="14"/>
      <c r="JVE855" s="14"/>
      <c r="JVF855" s="14"/>
      <c r="JVG855" s="14"/>
      <c r="JVH855" s="14"/>
      <c r="JVI855" s="14"/>
      <c r="JVJ855" s="14"/>
      <c r="JVK855" s="14"/>
      <c r="JVL855" s="14"/>
      <c r="JVM855" s="14"/>
      <c r="JVN855" s="14"/>
      <c r="JVO855" s="14"/>
      <c r="JVP855" s="14"/>
      <c r="JVQ855" s="14"/>
      <c r="JVR855" s="14"/>
      <c r="JVS855" s="14"/>
      <c r="JVT855" s="14"/>
      <c r="JVU855" s="14"/>
      <c r="JVV855" s="14"/>
      <c r="JVW855" s="14"/>
      <c r="JVX855" s="14"/>
      <c r="JVY855" s="14"/>
      <c r="JVZ855" s="14"/>
      <c r="JWA855" s="14"/>
      <c r="JWB855" s="14"/>
      <c r="JWC855" s="14"/>
      <c r="JWD855" s="14"/>
      <c r="JWE855" s="14"/>
      <c r="JWF855" s="14"/>
      <c r="JWG855" s="14"/>
      <c r="JWH855" s="14"/>
      <c r="JWI855" s="14"/>
      <c r="JWJ855" s="14"/>
      <c r="JWK855" s="14"/>
      <c r="JWL855" s="14"/>
      <c r="JWM855" s="14"/>
      <c r="JWN855" s="14"/>
      <c r="JWO855" s="14"/>
      <c r="JWP855" s="14"/>
      <c r="JWQ855" s="14"/>
      <c r="JWR855" s="14"/>
      <c r="JWS855" s="14"/>
      <c r="JWT855" s="14"/>
      <c r="JWU855" s="14"/>
      <c r="JWV855" s="14"/>
      <c r="JWW855" s="14"/>
      <c r="JWX855" s="14"/>
      <c r="JWY855" s="14"/>
      <c r="JWZ855" s="14"/>
      <c r="JXA855" s="14"/>
      <c r="JXB855" s="14"/>
      <c r="JXC855" s="14"/>
      <c r="JXD855" s="14"/>
      <c r="JXE855" s="14"/>
      <c r="JXF855" s="14"/>
      <c r="JXG855" s="14"/>
      <c r="JXH855" s="14"/>
      <c r="JXI855" s="14"/>
      <c r="JXJ855" s="14"/>
      <c r="JXK855" s="14"/>
      <c r="JXL855" s="14"/>
      <c r="JXM855" s="14"/>
      <c r="JXN855" s="14"/>
      <c r="JXO855" s="14"/>
      <c r="JXP855" s="14"/>
      <c r="JXQ855" s="14"/>
      <c r="JXR855" s="14"/>
      <c r="JXS855" s="14"/>
      <c r="JXT855" s="14"/>
      <c r="JXU855" s="14"/>
      <c r="JXV855" s="14"/>
      <c r="JXW855" s="14"/>
      <c r="JXX855" s="14"/>
      <c r="JXY855" s="14"/>
      <c r="JXZ855" s="14"/>
      <c r="JYA855" s="14"/>
      <c r="JYB855" s="14"/>
      <c r="JYC855" s="14"/>
      <c r="JYD855" s="14"/>
      <c r="JYE855" s="14"/>
      <c r="JYF855" s="14"/>
      <c r="JYG855" s="14"/>
      <c r="JYH855" s="14"/>
      <c r="JYI855" s="14"/>
      <c r="JYJ855" s="14"/>
      <c r="JYK855" s="14"/>
      <c r="JYL855" s="14"/>
      <c r="JYM855" s="14"/>
      <c r="JYN855" s="14"/>
      <c r="JYO855" s="14"/>
      <c r="JYP855" s="14"/>
      <c r="JYQ855" s="14"/>
      <c r="JYR855" s="14"/>
      <c r="JYS855" s="14"/>
      <c r="JYT855" s="14"/>
      <c r="JYU855" s="14"/>
      <c r="JYV855" s="14"/>
      <c r="JYW855" s="14"/>
      <c r="JYX855" s="14"/>
      <c r="JYY855" s="14"/>
      <c r="JYZ855" s="14"/>
      <c r="JZA855" s="14"/>
      <c r="JZB855" s="14"/>
      <c r="JZC855" s="14"/>
      <c r="JZD855" s="14"/>
      <c r="JZE855" s="14"/>
      <c r="JZF855" s="14"/>
      <c r="JZG855" s="14"/>
      <c r="JZH855" s="14"/>
      <c r="JZI855" s="14"/>
      <c r="JZJ855" s="14"/>
      <c r="JZK855" s="14"/>
      <c r="JZL855" s="14"/>
      <c r="JZM855" s="14"/>
      <c r="JZN855" s="14"/>
      <c r="JZO855" s="14"/>
      <c r="JZP855" s="14"/>
      <c r="JZQ855" s="14"/>
      <c r="JZR855" s="14"/>
      <c r="JZS855" s="14"/>
      <c r="JZT855" s="14"/>
      <c r="JZU855" s="14"/>
      <c r="JZV855" s="14"/>
      <c r="JZW855" s="14"/>
      <c r="JZX855" s="14"/>
      <c r="JZY855" s="14"/>
      <c r="JZZ855" s="14"/>
      <c r="KAA855" s="14"/>
      <c r="KAB855" s="14"/>
      <c r="KAC855" s="14"/>
      <c r="KAD855" s="14"/>
      <c r="KAE855" s="14"/>
      <c r="KAF855" s="14"/>
      <c r="KAG855" s="14"/>
      <c r="KAH855" s="14"/>
      <c r="KAI855" s="14"/>
      <c r="KAJ855" s="14"/>
      <c r="KAK855" s="14"/>
      <c r="KAL855" s="14"/>
      <c r="KAM855" s="14"/>
      <c r="KAN855" s="14"/>
      <c r="KAO855" s="14"/>
      <c r="KAP855" s="14"/>
      <c r="KAQ855" s="14"/>
      <c r="KAR855" s="14"/>
      <c r="KAS855" s="14"/>
      <c r="KAT855" s="14"/>
      <c r="KAU855" s="14"/>
      <c r="KAV855" s="14"/>
      <c r="KAW855" s="14"/>
      <c r="KAX855" s="14"/>
      <c r="KAY855" s="14"/>
      <c r="KAZ855" s="14"/>
      <c r="KBA855" s="14"/>
      <c r="KBB855" s="14"/>
      <c r="KBC855" s="14"/>
      <c r="KBD855" s="14"/>
      <c r="KBE855" s="14"/>
      <c r="KBF855" s="14"/>
      <c r="KBG855" s="14"/>
      <c r="KBH855" s="14"/>
      <c r="KBI855" s="14"/>
      <c r="KBJ855" s="14"/>
      <c r="KBK855" s="14"/>
      <c r="KBL855" s="14"/>
      <c r="KBM855" s="14"/>
      <c r="KBN855" s="14"/>
      <c r="KBO855" s="14"/>
      <c r="KBP855" s="14"/>
      <c r="KBQ855" s="14"/>
      <c r="KBR855" s="14"/>
      <c r="KBS855" s="14"/>
      <c r="KBT855" s="14"/>
      <c r="KBU855" s="14"/>
      <c r="KBV855" s="14"/>
      <c r="KBW855" s="14"/>
      <c r="KBX855" s="14"/>
      <c r="KBY855" s="14"/>
      <c r="KBZ855" s="14"/>
      <c r="KCA855" s="14"/>
      <c r="KCB855" s="14"/>
      <c r="KCC855" s="14"/>
      <c r="KCD855" s="14"/>
      <c r="KCE855" s="14"/>
      <c r="KCF855" s="14"/>
      <c r="KCG855" s="14"/>
      <c r="KCH855" s="14"/>
      <c r="KCI855" s="14"/>
      <c r="KCJ855" s="14"/>
      <c r="KCK855" s="14"/>
      <c r="KCL855" s="14"/>
      <c r="KCM855" s="14"/>
      <c r="KCN855" s="14"/>
      <c r="KCO855" s="14"/>
      <c r="KCP855" s="14"/>
      <c r="KCQ855" s="14"/>
      <c r="KCR855" s="14"/>
      <c r="KCS855" s="14"/>
      <c r="KCT855" s="14"/>
      <c r="KCU855" s="14"/>
      <c r="KCV855" s="14"/>
      <c r="KCW855" s="14"/>
      <c r="KCX855" s="14"/>
      <c r="KCY855" s="14"/>
      <c r="KCZ855" s="14"/>
      <c r="KDA855" s="14"/>
      <c r="KDB855" s="14"/>
      <c r="KDC855" s="14"/>
      <c r="KDD855" s="14"/>
      <c r="KDE855" s="14"/>
      <c r="KDF855" s="14"/>
      <c r="KDG855" s="14"/>
      <c r="KDH855" s="14"/>
      <c r="KDI855" s="14"/>
      <c r="KDJ855" s="14"/>
      <c r="KDK855" s="14"/>
      <c r="KDL855" s="14"/>
      <c r="KDM855" s="14"/>
      <c r="KDN855" s="14"/>
      <c r="KDO855" s="14"/>
      <c r="KDP855" s="14"/>
      <c r="KDQ855" s="14"/>
      <c r="KDR855" s="14"/>
      <c r="KDS855" s="14"/>
      <c r="KDT855" s="14"/>
      <c r="KDU855" s="14"/>
      <c r="KDV855" s="14"/>
      <c r="KDW855" s="14"/>
      <c r="KDX855" s="14"/>
      <c r="KDY855" s="14"/>
      <c r="KDZ855" s="14"/>
      <c r="KEA855" s="14"/>
      <c r="KEB855" s="14"/>
      <c r="KEC855" s="14"/>
      <c r="KED855" s="14"/>
      <c r="KEE855" s="14"/>
      <c r="KEF855" s="14"/>
      <c r="KEG855" s="14"/>
      <c r="KEH855" s="14"/>
      <c r="KEI855" s="14"/>
      <c r="KEJ855" s="14"/>
      <c r="KEK855" s="14"/>
      <c r="KEL855" s="14"/>
      <c r="KEM855" s="14"/>
      <c r="KEN855" s="14"/>
      <c r="KEO855" s="14"/>
      <c r="KEP855" s="14"/>
      <c r="KEQ855" s="14"/>
      <c r="KER855" s="14"/>
      <c r="KES855" s="14"/>
      <c r="KET855" s="14"/>
      <c r="KEU855" s="14"/>
      <c r="KEV855" s="14"/>
      <c r="KEW855" s="14"/>
      <c r="KEX855" s="14"/>
      <c r="KEY855" s="14"/>
      <c r="KEZ855" s="14"/>
      <c r="KFA855" s="14"/>
      <c r="KFB855" s="14"/>
      <c r="KFC855" s="14"/>
      <c r="KFD855" s="14"/>
      <c r="KFE855" s="14"/>
      <c r="KFF855" s="14"/>
      <c r="KFG855" s="14"/>
      <c r="KFH855" s="14"/>
      <c r="KFI855" s="14"/>
      <c r="KFJ855" s="14"/>
      <c r="KFK855" s="14"/>
      <c r="KFL855" s="14"/>
      <c r="KFM855" s="14"/>
      <c r="KFN855" s="14"/>
      <c r="KFO855" s="14"/>
      <c r="KFP855" s="14"/>
      <c r="KFQ855" s="14"/>
      <c r="KFR855" s="14"/>
      <c r="KFS855" s="14"/>
      <c r="KFT855" s="14"/>
      <c r="KFU855" s="14"/>
      <c r="KFV855" s="14"/>
      <c r="KFW855" s="14"/>
      <c r="KFX855" s="14"/>
      <c r="KFY855" s="14"/>
      <c r="KFZ855" s="14"/>
      <c r="KGA855" s="14"/>
      <c r="KGB855" s="14"/>
      <c r="KGC855" s="14"/>
      <c r="KGD855" s="14"/>
      <c r="KGE855" s="14"/>
      <c r="KGF855" s="14"/>
      <c r="KGG855" s="14"/>
      <c r="KGH855" s="14"/>
      <c r="KGI855" s="14"/>
      <c r="KGJ855" s="14"/>
      <c r="KGK855" s="14"/>
      <c r="KGL855" s="14"/>
      <c r="KGM855" s="14"/>
      <c r="KGN855" s="14"/>
      <c r="KGO855" s="14"/>
      <c r="KGP855" s="14"/>
      <c r="KGQ855" s="14"/>
      <c r="KGR855" s="14"/>
      <c r="KGS855" s="14"/>
      <c r="KGT855" s="14"/>
      <c r="KGU855" s="14"/>
      <c r="KGV855" s="14"/>
      <c r="KGW855" s="14"/>
      <c r="KGX855" s="14"/>
      <c r="KGY855" s="14"/>
      <c r="KGZ855" s="14"/>
      <c r="KHA855" s="14"/>
      <c r="KHB855" s="14"/>
      <c r="KHC855" s="14"/>
      <c r="KHD855" s="14"/>
      <c r="KHE855" s="14"/>
      <c r="KHF855" s="14"/>
      <c r="KHG855" s="14"/>
      <c r="KHH855" s="14"/>
      <c r="KHI855" s="14"/>
      <c r="KHJ855" s="14"/>
      <c r="KHK855" s="14"/>
      <c r="KHL855" s="14"/>
      <c r="KHM855" s="14"/>
      <c r="KHN855" s="14"/>
      <c r="KHO855" s="14"/>
      <c r="KHP855" s="14"/>
      <c r="KHQ855" s="14"/>
      <c r="KHR855" s="14"/>
      <c r="KHS855" s="14"/>
      <c r="KHT855" s="14"/>
      <c r="KHU855" s="14"/>
      <c r="KHV855" s="14"/>
      <c r="KHW855" s="14"/>
      <c r="KHX855" s="14"/>
      <c r="KHY855" s="14"/>
      <c r="KHZ855" s="14"/>
      <c r="KIA855" s="14"/>
      <c r="KIB855" s="14"/>
      <c r="KIC855" s="14"/>
      <c r="KID855" s="14"/>
      <c r="KIE855" s="14"/>
      <c r="KIF855" s="14"/>
      <c r="KIG855" s="14"/>
      <c r="KIH855" s="14"/>
      <c r="KII855" s="14"/>
      <c r="KIJ855" s="14"/>
      <c r="KIK855" s="14"/>
      <c r="KIL855" s="14"/>
      <c r="KIM855" s="14"/>
      <c r="KIN855" s="14"/>
      <c r="KIO855" s="14"/>
      <c r="KIP855" s="14"/>
      <c r="KIQ855" s="14"/>
      <c r="KIR855" s="14"/>
      <c r="KIS855" s="14"/>
      <c r="KIT855" s="14"/>
      <c r="KIU855" s="14"/>
      <c r="KIV855" s="14"/>
      <c r="KIW855" s="14"/>
      <c r="KIX855" s="14"/>
      <c r="KIY855" s="14"/>
      <c r="KIZ855" s="14"/>
      <c r="KJA855" s="14"/>
      <c r="KJB855" s="14"/>
      <c r="KJC855" s="14"/>
      <c r="KJD855" s="14"/>
      <c r="KJE855" s="14"/>
      <c r="KJF855" s="14"/>
      <c r="KJG855" s="14"/>
      <c r="KJH855" s="14"/>
      <c r="KJI855" s="14"/>
      <c r="KJJ855" s="14"/>
      <c r="KJK855" s="14"/>
      <c r="KJL855" s="14"/>
      <c r="KJM855" s="14"/>
      <c r="KJN855" s="14"/>
      <c r="KJO855" s="14"/>
      <c r="KJP855" s="14"/>
      <c r="KJQ855" s="14"/>
      <c r="KJR855" s="14"/>
      <c r="KJS855" s="14"/>
      <c r="KJT855" s="14"/>
      <c r="KJU855" s="14"/>
      <c r="KJV855" s="14"/>
      <c r="KJW855" s="14"/>
      <c r="KJX855" s="14"/>
      <c r="KJY855" s="14"/>
      <c r="KJZ855" s="14"/>
      <c r="KKA855" s="14"/>
      <c r="KKB855" s="14"/>
      <c r="KKC855" s="14"/>
      <c r="KKD855" s="14"/>
      <c r="KKE855" s="14"/>
      <c r="KKF855" s="14"/>
      <c r="KKG855" s="14"/>
      <c r="KKH855" s="14"/>
      <c r="KKI855" s="14"/>
      <c r="KKJ855" s="14"/>
      <c r="KKK855" s="14"/>
      <c r="KKL855" s="14"/>
      <c r="KKM855" s="14"/>
      <c r="KKN855" s="14"/>
      <c r="KKO855" s="14"/>
      <c r="KKP855" s="14"/>
      <c r="KKQ855" s="14"/>
      <c r="KKR855" s="14"/>
      <c r="KKS855" s="14"/>
      <c r="KKT855" s="14"/>
      <c r="KKU855" s="14"/>
      <c r="KKV855" s="14"/>
      <c r="KKW855" s="14"/>
      <c r="KKX855" s="14"/>
      <c r="KKY855" s="14"/>
      <c r="KKZ855" s="14"/>
      <c r="KLA855" s="14"/>
      <c r="KLB855" s="14"/>
      <c r="KLC855" s="14"/>
      <c r="KLD855" s="14"/>
      <c r="KLE855" s="14"/>
      <c r="KLF855" s="14"/>
      <c r="KLG855" s="14"/>
      <c r="KLH855" s="14"/>
      <c r="KLI855" s="14"/>
      <c r="KLJ855" s="14"/>
      <c r="KLK855" s="14"/>
      <c r="KLL855" s="14"/>
      <c r="KLM855" s="14"/>
      <c r="KLN855" s="14"/>
      <c r="KLO855" s="14"/>
      <c r="KLP855" s="14"/>
      <c r="KLQ855" s="14"/>
      <c r="KLR855" s="14"/>
      <c r="KLS855" s="14"/>
      <c r="KLT855" s="14"/>
      <c r="KLU855" s="14"/>
      <c r="KLV855" s="14"/>
      <c r="KLW855" s="14"/>
      <c r="KLX855" s="14"/>
      <c r="KLY855" s="14"/>
      <c r="KLZ855" s="14"/>
      <c r="KMA855" s="14"/>
      <c r="KMB855" s="14"/>
      <c r="KMC855" s="14"/>
      <c r="KMD855" s="14"/>
      <c r="KME855" s="14"/>
      <c r="KMF855" s="14"/>
      <c r="KMG855" s="14"/>
      <c r="KMH855" s="14"/>
      <c r="KMI855" s="14"/>
      <c r="KMJ855" s="14"/>
      <c r="KMK855" s="14"/>
      <c r="KML855" s="14"/>
      <c r="KMM855" s="14"/>
      <c r="KMN855" s="14"/>
      <c r="KMO855" s="14"/>
      <c r="KMP855" s="14"/>
      <c r="KMQ855" s="14"/>
      <c r="KMR855" s="14"/>
      <c r="KMS855" s="14"/>
      <c r="KMT855" s="14"/>
      <c r="KMU855" s="14"/>
      <c r="KMV855" s="14"/>
      <c r="KMW855" s="14"/>
      <c r="KMX855" s="14"/>
      <c r="KMY855" s="14"/>
      <c r="KMZ855" s="14"/>
      <c r="KNA855" s="14"/>
      <c r="KNB855" s="14"/>
      <c r="KNC855" s="14"/>
      <c r="KND855" s="14"/>
      <c r="KNE855" s="14"/>
      <c r="KNF855" s="14"/>
      <c r="KNG855" s="14"/>
      <c r="KNH855" s="14"/>
      <c r="KNI855" s="14"/>
      <c r="KNJ855" s="14"/>
      <c r="KNK855" s="14"/>
      <c r="KNL855" s="14"/>
      <c r="KNM855" s="14"/>
      <c r="KNN855" s="14"/>
      <c r="KNO855" s="14"/>
      <c r="KNP855" s="14"/>
      <c r="KNQ855" s="14"/>
      <c r="KNR855" s="14"/>
      <c r="KNS855" s="14"/>
      <c r="KNT855" s="14"/>
      <c r="KNU855" s="14"/>
      <c r="KNV855" s="14"/>
      <c r="KNW855" s="14"/>
      <c r="KNX855" s="14"/>
      <c r="KNY855" s="14"/>
      <c r="KNZ855" s="14"/>
      <c r="KOA855" s="14"/>
      <c r="KOB855" s="14"/>
      <c r="KOC855" s="14"/>
      <c r="KOD855" s="14"/>
      <c r="KOE855" s="14"/>
      <c r="KOF855" s="14"/>
      <c r="KOG855" s="14"/>
      <c r="KOH855" s="14"/>
      <c r="KOI855" s="14"/>
      <c r="KOJ855" s="14"/>
      <c r="KOK855" s="14"/>
      <c r="KOL855" s="14"/>
      <c r="KOM855" s="14"/>
      <c r="KON855" s="14"/>
      <c r="KOO855" s="14"/>
      <c r="KOP855" s="14"/>
      <c r="KOQ855" s="14"/>
      <c r="KOR855" s="14"/>
      <c r="KOS855" s="14"/>
      <c r="KOT855" s="14"/>
      <c r="KOU855" s="14"/>
      <c r="KOV855" s="14"/>
      <c r="KOW855" s="14"/>
      <c r="KOX855" s="14"/>
      <c r="KOY855" s="14"/>
      <c r="KOZ855" s="14"/>
      <c r="KPA855" s="14"/>
      <c r="KPB855" s="14"/>
      <c r="KPC855" s="14"/>
      <c r="KPD855" s="14"/>
      <c r="KPE855" s="14"/>
      <c r="KPF855" s="14"/>
      <c r="KPG855" s="14"/>
      <c r="KPH855" s="14"/>
      <c r="KPI855" s="14"/>
      <c r="KPJ855" s="14"/>
      <c r="KPK855" s="14"/>
      <c r="KPL855" s="14"/>
      <c r="KPM855" s="14"/>
      <c r="KPN855" s="14"/>
      <c r="KPO855" s="14"/>
      <c r="KPP855" s="14"/>
      <c r="KPQ855" s="14"/>
      <c r="KPR855" s="14"/>
      <c r="KPS855" s="14"/>
      <c r="KPT855" s="14"/>
      <c r="KPU855" s="14"/>
      <c r="KPV855" s="14"/>
      <c r="KPW855" s="14"/>
      <c r="KPX855" s="14"/>
      <c r="KPY855" s="14"/>
      <c r="KPZ855" s="14"/>
      <c r="KQA855" s="14"/>
      <c r="KQB855" s="14"/>
      <c r="KQC855" s="14"/>
      <c r="KQD855" s="14"/>
      <c r="KQE855" s="14"/>
      <c r="KQF855" s="14"/>
      <c r="KQG855" s="14"/>
      <c r="KQH855" s="14"/>
      <c r="KQI855" s="14"/>
      <c r="KQJ855" s="14"/>
      <c r="KQK855" s="14"/>
      <c r="KQL855" s="14"/>
      <c r="KQM855" s="14"/>
      <c r="KQN855" s="14"/>
      <c r="KQO855" s="14"/>
      <c r="KQP855" s="14"/>
      <c r="KQQ855" s="14"/>
      <c r="KQR855" s="14"/>
      <c r="KQS855" s="14"/>
      <c r="KQT855" s="14"/>
      <c r="KQU855" s="14"/>
      <c r="KQV855" s="14"/>
      <c r="KQW855" s="14"/>
      <c r="KQX855" s="14"/>
      <c r="KQY855" s="14"/>
      <c r="KQZ855" s="14"/>
      <c r="KRA855" s="14"/>
      <c r="KRB855" s="14"/>
      <c r="KRC855" s="14"/>
      <c r="KRD855" s="14"/>
      <c r="KRE855" s="14"/>
      <c r="KRF855" s="14"/>
      <c r="KRG855" s="14"/>
      <c r="KRH855" s="14"/>
      <c r="KRI855" s="14"/>
      <c r="KRJ855" s="14"/>
      <c r="KRK855" s="14"/>
      <c r="KRL855" s="14"/>
      <c r="KRM855" s="14"/>
      <c r="KRN855" s="14"/>
      <c r="KRO855" s="14"/>
      <c r="KRP855" s="14"/>
      <c r="KRQ855" s="14"/>
      <c r="KRR855" s="14"/>
      <c r="KRS855" s="14"/>
      <c r="KRT855" s="14"/>
      <c r="KRU855" s="14"/>
      <c r="KRV855" s="14"/>
      <c r="KRW855" s="14"/>
      <c r="KRX855" s="14"/>
      <c r="KRY855" s="14"/>
      <c r="KRZ855" s="14"/>
      <c r="KSA855" s="14"/>
      <c r="KSB855" s="14"/>
      <c r="KSC855" s="14"/>
      <c r="KSD855" s="14"/>
      <c r="KSE855" s="14"/>
      <c r="KSF855" s="14"/>
      <c r="KSG855" s="14"/>
      <c r="KSH855" s="14"/>
      <c r="KSI855" s="14"/>
      <c r="KSJ855" s="14"/>
      <c r="KSK855" s="14"/>
      <c r="KSL855" s="14"/>
      <c r="KSM855" s="14"/>
      <c r="KSN855" s="14"/>
      <c r="KSO855" s="14"/>
      <c r="KSP855" s="14"/>
      <c r="KSQ855" s="14"/>
      <c r="KSR855" s="14"/>
      <c r="KSS855" s="14"/>
      <c r="KST855" s="14"/>
      <c r="KSU855" s="14"/>
      <c r="KSV855" s="14"/>
      <c r="KSW855" s="14"/>
      <c r="KSX855" s="14"/>
      <c r="KSY855" s="14"/>
      <c r="KSZ855" s="14"/>
      <c r="KTA855" s="14"/>
      <c r="KTB855" s="14"/>
      <c r="KTC855" s="14"/>
      <c r="KTD855" s="14"/>
      <c r="KTE855" s="14"/>
      <c r="KTF855" s="14"/>
      <c r="KTG855" s="14"/>
      <c r="KTH855" s="14"/>
      <c r="KTI855" s="14"/>
      <c r="KTJ855" s="14"/>
      <c r="KTK855" s="14"/>
      <c r="KTL855" s="14"/>
      <c r="KTM855" s="14"/>
      <c r="KTN855" s="14"/>
      <c r="KTO855" s="14"/>
      <c r="KTP855" s="14"/>
      <c r="KTQ855" s="14"/>
      <c r="KTR855" s="14"/>
      <c r="KTS855" s="14"/>
      <c r="KTT855" s="14"/>
      <c r="KTU855" s="14"/>
      <c r="KTV855" s="14"/>
      <c r="KTW855" s="14"/>
      <c r="KTX855" s="14"/>
      <c r="KTY855" s="14"/>
      <c r="KTZ855" s="14"/>
      <c r="KUA855" s="14"/>
      <c r="KUB855" s="14"/>
      <c r="KUC855" s="14"/>
      <c r="KUD855" s="14"/>
      <c r="KUE855" s="14"/>
      <c r="KUF855" s="14"/>
      <c r="KUG855" s="14"/>
      <c r="KUH855" s="14"/>
      <c r="KUI855" s="14"/>
      <c r="KUJ855" s="14"/>
      <c r="KUK855" s="14"/>
      <c r="KUL855" s="14"/>
      <c r="KUM855" s="14"/>
      <c r="KUN855" s="14"/>
      <c r="KUO855" s="14"/>
      <c r="KUP855" s="14"/>
      <c r="KUQ855" s="14"/>
      <c r="KUR855" s="14"/>
      <c r="KUS855" s="14"/>
      <c r="KUT855" s="14"/>
      <c r="KUU855" s="14"/>
      <c r="KUV855" s="14"/>
      <c r="KUW855" s="14"/>
      <c r="KUX855" s="14"/>
      <c r="KUY855" s="14"/>
      <c r="KUZ855" s="14"/>
      <c r="KVA855" s="14"/>
      <c r="KVB855" s="14"/>
      <c r="KVC855" s="14"/>
      <c r="KVD855" s="14"/>
      <c r="KVE855" s="14"/>
      <c r="KVF855" s="14"/>
      <c r="KVG855" s="14"/>
      <c r="KVH855" s="14"/>
      <c r="KVI855" s="14"/>
      <c r="KVJ855" s="14"/>
      <c r="KVK855" s="14"/>
      <c r="KVL855" s="14"/>
      <c r="KVM855" s="14"/>
      <c r="KVN855" s="14"/>
      <c r="KVO855" s="14"/>
      <c r="KVP855" s="14"/>
      <c r="KVQ855" s="14"/>
      <c r="KVR855" s="14"/>
      <c r="KVS855" s="14"/>
      <c r="KVT855" s="14"/>
      <c r="KVU855" s="14"/>
      <c r="KVV855" s="14"/>
      <c r="KVW855" s="14"/>
      <c r="KVX855" s="14"/>
      <c r="KVY855" s="14"/>
      <c r="KVZ855" s="14"/>
      <c r="KWA855" s="14"/>
      <c r="KWB855" s="14"/>
      <c r="KWC855" s="14"/>
      <c r="KWD855" s="14"/>
      <c r="KWE855" s="14"/>
      <c r="KWF855" s="14"/>
      <c r="KWG855" s="14"/>
      <c r="KWH855" s="14"/>
      <c r="KWI855" s="14"/>
      <c r="KWJ855" s="14"/>
      <c r="KWK855" s="14"/>
      <c r="KWL855" s="14"/>
      <c r="KWM855" s="14"/>
      <c r="KWN855" s="14"/>
      <c r="KWO855" s="14"/>
      <c r="KWP855" s="14"/>
      <c r="KWQ855" s="14"/>
      <c r="KWR855" s="14"/>
      <c r="KWS855" s="14"/>
      <c r="KWT855" s="14"/>
      <c r="KWU855" s="14"/>
      <c r="KWV855" s="14"/>
      <c r="KWW855" s="14"/>
      <c r="KWX855" s="14"/>
      <c r="KWY855" s="14"/>
      <c r="KWZ855" s="14"/>
      <c r="KXA855" s="14"/>
      <c r="KXB855" s="14"/>
      <c r="KXC855" s="14"/>
      <c r="KXD855" s="14"/>
      <c r="KXE855" s="14"/>
      <c r="KXF855" s="14"/>
      <c r="KXG855" s="14"/>
      <c r="KXH855" s="14"/>
      <c r="KXI855" s="14"/>
      <c r="KXJ855" s="14"/>
      <c r="KXK855" s="14"/>
      <c r="KXL855" s="14"/>
      <c r="KXM855" s="14"/>
      <c r="KXN855" s="14"/>
      <c r="KXO855" s="14"/>
      <c r="KXP855" s="14"/>
      <c r="KXQ855" s="14"/>
      <c r="KXR855" s="14"/>
      <c r="KXS855" s="14"/>
      <c r="KXT855" s="14"/>
      <c r="KXU855" s="14"/>
      <c r="KXV855" s="14"/>
      <c r="KXW855" s="14"/>
      <c r="KXX855" s="14"/>
      <c r="KXY855" s="14"/>
      <c r="KXZ855" s="14"/>
      <c r="KYA855" s="14"/>
      <c r="KYB855" s="14"/>
      <c r="KYC855" s="14"/>
      <c r="KYD855" s="14"/>
      <c r="KYE855" s="14"/>
      <c r="KYF855" s="14"/>
      <c r="KYG855" s="14"/>
      <c r="KYH855" s="14"/>
      <c r="KYI855" s="14"/>
      <c r="KYJ855" s="14"/>
      <c r="KYK855" s="14"/>
      <c r="KYL855" s="14"/>
      <c r="KYM855" s="14"/>
      <c r="KYN855" s="14"/>
      <c r="KYO855" s="14"/>
      <c r="KYP855" s="14"/>
      <c r="KYQ855" s="14"/>
      <c r="KYR855" s="14"/>
      <c r="KYS855" s="14"/>
      <c r="KYT855" s="14"/>
      <c r="KYU855" s="14"/>
      <c r="KYV855" s="14"/>
      <c r="KYW855" s="14"/>
      <c r="KYX855" s="14"/>
      <c r="KYY855" s="14"/>
      <c r="KYZ855" s="14"/>
      <c r="KZA855" s="14"/>
      <c r="KZB855" s="14"/>
      <c r="KZC855" s="14"/>
      <c r="KZD855" s="14"/>
      <c r="KZE855" s="14"/>
      <c r="KZF855" s="14"/>
      <c r="KZG855" s="14"/>
      <c r="KZH855" s="14"/>
      <c r="KZI855" s="14"/>
      <c r="KZJ855" s="14"/>
      <c r="KZK855" s="14"/>
      <c r="KZL855" s="14"/>
      <c r="KZM855" s="14"/>
      <c r="KZN855" s="14"/>
      <c r="KZO855" s="14"/>
      <c r="KZP855" s="14"/>
      <c r="KZQ855" s="14"/>
      <c r="KZR855" s="14"/>
      <c r="KZS855" s="14"/>
      <c r="KZT855" s="14"/>
      <c r="KZU855" s="14"/>
      <c r="KZV855" s="14"/>
      <c r="KZW855" s="14"/>
      <c r="KZX855" s="14"/>
      <c r="KZY855" s="14"/>
      <c r="KZZ855" s="14"/>
      <c r="LAA855" s="14"/>
      <c r="LAB855" s="14"/>
      <c r="LAC855" s="14"/>
      <c r="LAD855" s="14"/>
      <c r="LAE855" s="14"/>
      <c r="LAF855" s="14"/>
      <c r="LAG855" s="14"/>
      <c r="LAH855" s="14"/>
      <c r="LAI855" s="14"/>
      <c r="LAJ855" s="14"/>
      <c r="LAK855" s="14"/>
      <c r="LAL855" s="14"/>
      <c r="LAM855" s="14"/>
      <c r="LAN855" s="14"/>
      <c r="LAO855" s="14"/>
      <c r="LAP855" s="14"/>
      <c r="LAQ855" s="14"/>
      <c r="LAR855" s="14"/>
      <c r="LAS855" s="14"/>
      <c r="LAT855" s="14"/>
      <c r="LAU855" s="14"/>
      <c r="LAV855" s="14"/>
      <c r="LAW855" s="14"/>
      <c r="LAX855" s="14"/>
      <c r="LAY855" s="14"/>
      <c r="LAZ855" s="14"/>
      <c r="LBA855" s="14"/>
      <c r="LBB855" s="14"/>
      <c r="LBC855" s="14"/>
      <c r="LBD855" s="14"/>
      <c r="LBE855" s="14"/>
      <c r="LBF855" s="14"/>
      <c r="LBG855" s="14"/>
      <c r="LBH855" s="14"/>
      <c r="LBI855" s="14"/>
      <c r="LBJ855" s="14"/>
      <c r="LBK855" s="14"/>
      <c r="LBL855" s="14"/>
      <c r="LBM855" s="14"/>
      <c r="LBN855" s="14"/>
      <c r="LBO855" s="14"/>
      <c r="LBP855" s="14"/>
      <c r="LBQ855" s="14"/>
      <c r="LBR855" s="14"/>
      <c r="LBS855" s="14"/>
      <c r="LBT855" s="14"/>
      <c r="LBU855" s="14"/>
      <c r="LBV855" s="14"/>
      <c r="LBW855" s="14"/>
      <c r="LBX855" s="14"/>
      <c r="LBY855" s="14"/>
      <c r="LBZ855" s="14"/>
      <c r="LCA855" s="14"/>
      <c r="LCB855" s="14"/>
      <c r="LCC855" s="14"/>
      <c r="LCD855" s="14"/>
      <c r="LCE855" s="14"/>
      <c r="LCF855" s="14"/>
      <c r="LCG855" s="14"/>
      <c r="LCH855" s="14"/>
      <c r="LCI855" s="14"/>
      <c r="LCJ855" s="14"/>
      <c r="LCK855" s="14"/>
      <c r="LCL855" s="14"/>
      <c r="LCM855" s="14"/>
      <c r="LCN855" s="14"/>
      <c r="LCO855" s="14"/>
      <c r="LCP855" s="14"/>
      <c r="LCQ855" s="14"/>
      <c r="LCR855" s="14"/>
      <c r="LCS855" s="14"/>
      <c r="LCT855" s="14"/>
      <c r="LCU855" s="14"/>
      <c r="LCV855" s="14"/>
      <c r="LCW855" s="14"/>
      <c r="LCX855" s="14"/>
      <c r="LCY855" s="14"/>
      <c r="LCZ855" s="14"/>
      <c r="LDA855" s="14"/>
      <c r="LDB855" s="14"/>
      <c r="LDC855" s="14"/>
      <c r="LDD855" s="14"/>
      <c r="LDE855" s="14"/>
      <c r="LDF855" s="14"/>
      <c r="LDG855" s="14"/>
      <c r="LDH855" s="14"/>
      <c r="LDI855" s="14"/>
      <c r="LDJ855" s="14"/>
      <c r="LDK855" s="14"/>
      <c r="LDL855" s="14"/>
      <c r="LDM855" s="14"/>
      <c r="LDN855" s="14"/>
      <c r="LDO855" s="14"/>
      <c r="LDP855" s="14"/>
      <c r="LDQ855" s="14"/>
      <c r="LDR855" s="14"/>
      <c r="LDS855" s="14"/>
      <c r="LDT855" s="14"/>
      <c r="LDU855" s="14"/>
      <c r="LDV855" s="14"/>
      <c r="LDW855" s="14"/>
      <c r="LDX855" s="14"/>
      <c r="LDY855" s="14"/>
      <c r="LDZ855" s="14"/>
      <c r="LEA855" s="14"/>
      <c r="LEB855" s="14"/>
      <c r="LEC855" s="14"/>
      <c r="LED855" s="14"/>
      <c r="LEE855" s="14"/>
      <c r="LEF855" s="14"/>
      <c r="LEG855" s="14"/>
      <c r="LEH855" s="14"/>
      <c r="LEI855" s="14"/>
      <c r="LEJ855" s="14"/>
      <c r="LEK855" s="14"/>
      <c r="LEL855" s="14"/>
      <c r="LEM855" s="14"/>
      <c r="LEN855" s="14"/>
      <c r="LEO855" s="14"/>
      <c r="LEP855" s="14"/>
      <c r="LEQ855" s="14"/>
      <c r="LER855" s="14"/>
      <c r="LES855" s="14"/>
      <c r="LET855" s="14"/>
      <c r="LEU855" s="14"/>
      <c r="LEV855" s="14"/>
      <c r="LEW855" s="14"/>
      <c r="LEX855" s="14"/>
      <c r="LEY855" s="14"/>
      <c r="LEZ855" s="14"/>
      <c r="LFA855" s="14"/>
      <c r="LFB855" s="14"/>
      <c r="LFC855" s="14"/>
      <c r="LFD855" s="14"/>
      <c r="LFE855" s="14"/>
      <c r="LFF855" s="14"/>
      <c r="LFG855" s="14"/>
      <c r="LFH855" s="14"/>
      <c r="LFI855" s="14"/>
      <c r="LFJ855" s="14"/>
      <c r="LFK855" s="14"/>
      <c r="LFL855" s="14"/>
      <c r="LFM855" s="14"/>
      <c r="LFN855" s="14"/>
      <c r="LFO855" s="14"/>
      <c r="LFP855" s="14"/>
      <c r="LFQ855" s="14"/>
      <c r="LFR855" s="14"/>
      <c r="LFS855" s="14"/>
      <c r="LFT855" s="14"/>
      <c r="LFU855" s="14"/>
      <c r="LFV855" s="14"/>
      <c r="LFW855" s="14"/>
      <c r="LFX855" s="14"/>
      <c r="LFY855" s="14"/>
      <c r="LFZ855" s="14"/>
      <c r="LGA855" s="14"/>
      <c r="LGB855" s="14"/>
      <c r="LGC855" s="14"/>
      <c r="LGD855" s="14"/>
      <c r="LGE855" s="14"/>
      <c r="LGF855" s="14"/>
      <c r="LGG855" s="14"/>
      <c r="LGH855" s="14"/>
      <c r="LGI855" s="14"/>
      <c r="LGJ855" s="14"/>
      <c r="LGK855" s="14"/>
      <c r="LGL855" s="14"/>
      <c r="LGM855" s="14"/>
      <c r="LGN855" s="14"/>
      <c r="LGO855" s="14"/>
      <c r="LGP855" s="14"/>
      <c r="LGQ855" s="14"/>
      <c r="LGR855" s="14"/>
      <c r="LGS855" s="14"/>
      <c r="LGT855" s="14"/>
      <c r="LGU855" s="14"/>
      <c r="LGV855" s="14"/>
      <c r="LGW855" s="14"/>
      <c r="LGX855" s="14"/>
      <c r="LGY855" s="14"/>
      <c r="LGZ855" s="14"/>
      <c r="LHA855" s="14"/>
      <c r="LHB855" s="14"/>
      <c r="LHC855" s="14"/>
      <c r="LHD855" s="14"/>
      <c r="LHE855" s="14"/>
      <c r="LHF855" s="14"/>
      <c r="LHG855" s="14"/>
      <c r="LHH855" s="14"/>
      <c r="LHI855" s="14"/>
      <c r="LHJ855" s="14"/>
      <c r="LHK855" s="14"/>
      <c r="LHL855" s="14"/>
      <c r="LHM855" s="14"/>
      <c r="LHN855" s="14"/>
      <c r="LHO855" s="14"/>
      <c r="LHP855" s="14"/>
      <c r="LHQ855" s="14"/>
      <c r="LHR855" s="14"/>
      <c r="LHS855" s="14"/>
      <c r="LHT855" s="14"/>
      <c r="LHU855" s="14"/>
      <c r="LHV855" s="14"/>
      <c r="LHW855" s="14"/>
      <c r="LHX855" s="14"/>
      <c r="LHY855" s="14"/>
      <c r="LHZ855" s="14"/>
      <c r="LIA855" s="14"/>
      <c r="LIB855" s="14"/>
      <c r="LIC855" s="14"/>
      <c r="LID855" s="14"/>
      <c r="LIE855" s="14"/>
      <c r="LIF855" s="14"/>
      <c r="LIG855" s="14"/>
      <c r="LIH855" s="14"/>
      <c r="LII855" s="14"/>
      <c r="LIJ855" s="14"/>
      <c r="LIK855" s="14"/>
      <c r="LIL855" s="14"/>
      <c r="LIM855" s="14"/>
      <c r="LIN855" s="14"/>
      <c r="LIO855" s="14"/>
      <c r="LIP855" s="14"/>
      <c r="LIQ855" s="14"/>
      <c r="LIR855" s="14"/>
      <c r="LIS855" s="14"/>
      <c r="LIT855" s="14"/>
      <c r="LIU855" s="14"/>
      <c r="LIV855" s="14"/>
      <c r="LIW855" s="14"/>
      <c r="LIX855" s="14"/>
      <c r="LIY855" s="14"/>
      <c r="LIZ855" s="14"/>
      <c r="LJA855" s="14"/>
      <c r="LJB855" s="14"/>
      <c r="LJC855" s="14"/>
      <c r="LJD855" s="14"/>
      <c r="LJE855" s="14"/>
      <c r="LJF855" s="14"/>
      <c r="LJG855" s="14"/>
      <c r="LJH855" s="14"/>
      <c r="LJI855" s="14"/>
      <c r="LJJ855" s="14"/>
      <c r="LJK855" s="14"/>
      <c r="LJL855" s="14"/>
      <c r="LJM855" s="14"/>
      <c r="LJN855" s="14"/>
      <c r="LJO855" s="14"/>
      <c r="LJP855" s="14"/>
      <c r="LJQ855" s="14"/>
      <c r="LJR855" s="14"/>
      <c r="LJS855" s="14"/>
      <c r="LJT855" s="14"/>
      <c r="LJU855" s="14"/>
      <c r="LJV855" s="14"/>
      <c r="LJW855" s="14"/>
      <c r="LJX855" s="14"/>
      <c r="LJY855" s="14"/>
      <c r="LJZ855" s="14"/>
      <c r="LKA855" s="14"/>
      <c r="LKB855" s="14"/>
      <c r="LKC855" s="14"/>
      <c r="LKD855" s="14"/>
      <c r="LKE855" s="14"/>
      <c r="LKF855" s="14"/>
      <c r="LKG855" s="14"/>
      <c r="LKH855" s="14"/>
      <c r="LKI855" s="14"/>
      <c r="LKJ855" s="14"/>
      <c r="LKK855" s="14"/>
      <c r="LKL855" s="14"/>
      <c r="LKM855" s="14"/>
      <c r="LKN855" s="14"/>
      <c r="LKO855" s="14"/>
      <c r="LKP855" s="14"/>
      <c r="LKQ855" s="14"/>
      <c r="LKR855" s="14"/>
      <c r="LKS855" s="14"/>
      <c r="LKT855" s="14"/>
      <c r="LKU855" s="14"/>
      <c r="LKV855" s="14"/>
      <c r="LKW855" s="14"/>
      <c r="LKX855" s="14"/>
      <c r="LKY855" s="14"/>
      <c r="LKZ855" s="14"/>
      <c r="LLA855" s="14"/>
      <c r="LLB855" s="14"/>
      <c r="LLC855" s="14"/>
      <c r="LLD855" s="14"/>
      <c r="LLE855" s="14"/>
      <c r="LLF855" s="14"/>
      <c r="LLG855" s="14"/>
      <c r="LLH855" s="14"/>
      <c r="LLI855" s="14"/>
      <c r="LLJ855" s="14"/>
      <c r="LLK855" s="14"/>
      <c r="LLL855" s="14"/>
      <c r="LLM855" s="14"/>
      <c r="LLN855" s="14"/>
      <c r="LLO855" s="14"/>
      <c r="LLP855" s="14"/>
      <c r="LLQ855" s="14"/>
      <c r="LLR855" s="14"/>
      <c r="LLS855" s="14"/>
      <c r="LLT855" s="14"/>
      <c r="LLU855" s="14"/>
      <c r="LLV855" s="14"/>
      <c r="LLW855" s="14"/>
      <c r="LLX855" s="14"/>
      <c r="LLY855" s="14"/>
      <c r="LLZ855" s="14"/>
      <c r="LMA855" s="14"/>
      <c r="LMB855" s="14"/>
      <c r="LMC855" s="14"/>
      <c r="LMD855" s="14"/>
      <c r="LME855" s="14"/>
      <c r="LMF855" s="14"/>
      <c r="LMG855" s="14"/>
      <c r="LMH855" s="14"/>
      <c r="LMI855" s="14"/>
      <c r="LMJ855" s="14"/>
      <c r="LMK855" s="14"/>
      <c r="LML855" s="14"/>
      <c r="LMM855" s="14"/>
      <c r="LMN855" s="14"/>
      <c r="LMO855" s="14"/>
      <c r="LMP855" s="14"/>
      <c r="LMQ855" s="14"/>
      <c r="LMR855" s="14"/>
      <c r="LMS855" s="14"/>
      <c r="LMT855" s="14"/>
      <c r="LMU855" s="14"/>
      <c r="LMV855" s="14"/>
      <c r="LMW855" s="14"/>
      <c r="LMX855" s="14"/>
      <c r="LMY855" s="14"/>
      <c r="LMZ855" s="14"/>
      <c r="LNA855" s="14"/>
      <c r="LNB855" s="14"/>
      <c r="LNC855" s="14"/>
      <c r="LND855" s="14"/>
      <c r="LNE855" s="14"/>
      <c r="LNF855" s="14"/>
      <c r="LNG855" s="14"/>
      <c r="LNH855" s="14"/>
      <c r="LNI855" s="14"/>
      <c r="LNJ855" s="14"/>
      <c r="LNK855" s="14"/>
      <c r="LNL855" s="14"/>
      <c r="LNM855" s="14"/>
      <c r="LNN855" s="14"/>
      <c r="LNO855" s="14"/>
      <c r="LNP855" s="14"/>
      <c r="LNQ855" s="14"/>
      <c r="LNR855" s="14"/>
      <c r="LNS855" s="14"/>
      <c r="LNT855" s="14"/>
      <c r="LNU855" s="14"/>
      <c r="LNV855" s="14"/>
      <c r="LNW855" s="14"/>
      <c r="LNX855" s="14"/>
      <c r="LNY855" s="14"/>
      <c r="LNZ855" s="14"/>
      <c r="LOA855" s="14"/>
      <c r="LOB855" s="14"/>
      <c r="LOC855" s="14"/>
      <c r="LOD855" s="14"/>
      <c r="LOE855" s="14"/>
      <c r="LOF855" s="14"/>
      <c r="LOG855" s="14"/>
      <c r="LOH855" s="14"/>
      <c r="LOI855" s="14"/>
      <c r="LOJ855" s="14"/>
      <c r="LOK855" s="14"/>
      <c r="LOL855" s="14"/>
      <c r="LOM855" s="14"/>
      <c r="LON855" s="14"/>
      <c r="LOO855" s="14"/>
      <c r="LOP855" s="14"/>
      <c r="LOQ855" s="14"/>
      <c r="LOR855" s="14"/>
      <c r="LOS855" s="14"/>
      <c r="LOT855" s="14"/>
      <c r="LOU855" s="14"/>
      <c r="LOV855" s="14"/>
      <c r="LOW855" s="14"/>
      <c r="LOX855" s="14"/>
      <c r="LOY855" s="14"/>
      <c r="LOZ855" s="14"/>
      <c r="LPA855" s="14"/>
      <c r="LPB855" s="14"/>
      <c r="LPC855" s="14"/>
      <c r="LPD855" s="14"/>
      <c r="LPE855" s="14"/>
      <c r="LPF855" s="14"/>
      <c r="LPG855" s="14"/>
      <c r="LPH855" s="14"/>
      <c r="LPI855" s="14"/>
      <c r="LPJ855" s="14"/>
      <c r="LPK855" s="14"/>
      <c r="LPL855" s="14"/>
      <c r="LPM855" s="14"/>
      <c r="LPN855" s="14"/>
      <c r="LPO855" s="14"/>
      <c r="LPP855" s="14"/>
      <c r="LPQ855" s="14"/>
      <c r="LPR855" s="14"/>
      <c r="LPS855" s="14"/>
      <c r="LPT855" s="14"/>
      <c r="LPU855" s="14"/>
      <c r="LPV855" s="14"/>
      <c r="LPW855" s="14"/>
      <c r="LPX855" s="14"/>
      <c r="LPY855" s="14"/>
      <c r="LPZ855" s="14"/>
      <c r="LQA855" s="14"/>
      <c r="LQB855" s="14"/>
      <c r="LQC855" s="14"/>
      <c r="LQD855" s="14"/>
      <c r="LQE855" s="14"/>
      <c r="LQF855" s="14"/>
      <c r="LQG855" s="14"/>
      <c r="LQH855" s="14"/>
      <c r="LQI855" s="14"/>
      <c r="LQJ855" s="14"/>
      <c r="LQK855" s="14"/>
      <c r="LQL855" s="14"/>
      <c r="LQM855" s="14"/>
      <c r="LQN855" s="14"/>
      <c r="LQO855" s="14"/>
      <c r="LQP855" s="14"/>
      <c r="LQQ855" s="14"/>
      <c r="LQR855" s="14"/>
      <c r="LQS855" s="14"/>
      <c r="LQT855" s="14"/>
      <c r="LQU855" s="14"/>
      <c r="LQV855" s="14"/>
      <c r="LQW855" s="14"/>
      <c r="LQX855" s="14"/>
      <c r="LQY855" s="14"/>
      <c r="LQZ855" s="14"/>
      <c r="LRA855" s="14"/>
      <c r="LRB855" s="14"/>
      <c r="LRC855" s="14"/>
      <c r="LRD855" s="14"/>
      <c r="LRE855" s="14"/>
      <c r="LRF855" s="14"/>
      <c r="LRG855" s="14"/>
      <c r="LRH855" s="14"/>
      <c r="LRI855" s="14"/>
      <c r="LRJ855" s="14"/>
      <c r="LRK855" s="14"/>
      <c r="LRL855" s="14"/>
      <c r="LRM855" s="14"/>
      <c r="LRN855" s="14"/>
      <c r="LRO855" s="14"/>
      <c r="LRP855" s="14"/>
      <c r="LRQ855" s="14"/>
      <c r="LRR855" s="14"/>
      <c r="LRS855" s="14"/>
      <c r="LRT855" s="14"/>
      <c r="LRU855" s="14"/>
      <c r="LRV855" s="14"/>
      <c r="LRW855" s="14"/>
      <c r="LRX855" s="14"/>
      <c r="LRY855" s="14"/>
      <c r="LRZ855" s="14"/>
      <c r="LSA855" s="14"/>
      <c r="LSB855" s="14"/>
      <c r="LSC855" s="14"/>
      <c r="LSD855" s="14"/>
      <c r="LSE855" s="14"/>
      <c r="LSF855" s="14"/>
      <c r="LSG855" s="14"/>
      <c r="LSH855" s="14"/>
      <c r="LSI855" s="14"/>
      <c r="LSJ855" s="14"/>
      <c r="LSK855" s="14"/>
      <c r="LSL855" s="14"/>
      <c r="LSM855" s="14"/>
      <c r="LSN855" s="14"/>
      <c r="LSO855" s="14"/>
      <c r="LSP855" s="14"/>
      <c r="LSQ855" s="14"/>
      <c r="LSR855" s="14"/>
      <c r="LSS855" s="14"/>
      <c r="LST855" s="14"/>
      <c r="LSU855" s="14"/>
      <c r="LSV855" s="14"/>
      <c r="LSW855" s="14"/>
      <c r="LSX855" s="14"/>
      <c r="LSY855" s="14"/>
      <c r="LSZ855" s="14"/>
      <c r="LTA855" s="14"/>
      <c r="LTB855" s="14"/>
      <c r="LTC855" s="14"/>
      <c r="LTD855" s="14"/>
      <c r="LTE855" s="14"/>
      <c r="LTF855" s="14"/>
      <c r="LTG855" s="14"/>
      <c r="LTH855" s="14"/>
      <c r="LTI855" s="14"/>
      <c r="LTJ855" s="14"/>
      <c r="LTK855" s="14"/>
      <c r="LTL855" s="14"/>
      <c r="LTM855" s="14"/>
      <c r="LTN855" s="14"/>
      <c r="LTO855" s="14"/>
      <c r="LTP855" s="14"/>
      <c r="LTQ855" s="14"/>
      <c r="LTR855" s="14"/>
      <c r="LTS855" s="14"/>
      <c r="LTT855" s="14"/>
      <c r="LTU855" s="14"/>
      <c r="LTV855" s="14"/>
      <c r="LTW855" s="14"/>
      <c r="LTX855" s="14"/>
      <c r="LTY855" s="14"/>
      <c r="LTZ855" s="14"/>
      <c r="LUA855" s="14"/>
      <c r="LUB855" s="14"/>
      <c r="LUC855" s="14"/>
      <c r="LUD855" s="14"/>
      <c r="LUE855" s="14"/>
      <c r="LUF855" s="14"/>
      <c r="LUG855" s="14"/>
      <c r="LUH855" s="14"/>
      <c r="LUI855" s="14"/>
      <c r="LUJ855" s="14"/>
      <c r="LUK855" s="14"/>
      <c r="LUL855" s="14"/>
      <c r="LUM855" s="14"/>
      <c r="LUN855" s="14"/>
      <c r="LUO855" s="14"/>
      <c r="LUP855" s="14"/>
      <c r="LUQ855" s="14"/>
      <c r="LUR855" s="14"/>
      <c r="LUS855" s="14"/>
      <c r="LUT855" s="14"/>
      <c r="LUU855" s="14"/>
      <c r="LUV855" s="14"/>
      <c r="LUW855" s="14"/>
      <c r="LUX855" s="14"/>
      <c r="LUY855" s="14"/>
      <c r="LUZ855" s="14"/>
      <c r="LVA855" s="14"/>
      <c r="LVB855" s="14"/>
      <c r="LVC855" s="14"/>
      <c r="LVD855" s="14"/>
      <c r="LVE855" s="14"/>
      <c r="LVF855" s="14"/>
      <c r="LVG855" s="14"/>
      <c r="LVH855" s="14"/>
      <c r="LVI855" s="14"/>
      <c r="LVJ855" s="14"/>
      <c r="LVK855" s="14"/>
      <c r="LVL855" s="14"/>
      <c r="LVM855" s="14"/>
      <c r="LVN855" s="14"/>
      <c r="LVO855" s="14"/>
      <c r="LVP855" s="14"/>
      <c r="LVQ855" s="14"/>
      <c r="LVR855" s="14"/>
      <c r="LVS855" s="14"/>
      <c r="LVT855" s="14"/>
      <c r="LVU855" s="14"/>
      <c r="LVV855" s="14"/>
      <c r="LVW855" s="14"/>
      <c r="LVX855" s="14"/>
      <c r="LVY855" s="14"/>
      <c r="LVZ855" s="14"/>
      <c r="LWA855" s="14"/>
      <c r="LWB855" s="14"/>
      <c r="LWC855" s="14"/>
      <c r="LWD855" s="14"/>
      <c r="LWE855" s="14"/>
      <c r="LWF855" s="14"/>
      <c r="LWG855" s="14"/>
      <c r="LWH855" s="14"/>
      <c r="LWI855" s="14"/>
      <c r="LWJ855" s="14"/>
      <c r="LWK855" s="14"/>
      <c r="LWL855" s="14"/>
      <c r="LWM855" s="14"/>
      <c r="LWN855" s="14"/>
      <c r="LWO855" s="14"/>
      <c r="LWP855" s="14"/>
      <c r="LWQ855" s="14"/>
      <c r="LWR855" s="14"/>
      <c r="LWS855" s="14"/>
      <c r="LWT855" s="14"/>
      <c r="LWU855" s="14"/>
      <c r="LWV855" s="14"/>
      <c r="LWW855" s="14"/>
      <c r="LWX855" s="14"/>
      <c r="LWY855" s="14"/>
      <c r="LWZ855" s="14"/>
      <c r="LXA855" s="14"/>
      <c r="LXB855" s="14"/>
      <c r="LXC855" s="14"/>
      <c r="LXD855" s="14"/>
      <c r="LXE855" s="14"/>
      <c r="LXF855" s="14"/>
      <c r="LXG855" s="14"/>
      <c r="LXH855" s="14"/>
      <c r="LXI855" s="14"/>
      <c r="LXJ855" s="14"/>
      <c r="LXK855" s="14"/>
      <c r="LXL855" s="14"/>
      <c r="LXM855" s="14"/>
      <c r="LXN855" s="14"/>
      <c r="LXO855" s="14"/>
      <c r="LXP855" s="14"/>
      <c r="LXQ855" s="14"/>
      <c r="LXR855" s="14"/>
      <c r="LXS855" s="14"/>
      <c r="LXT855" s="14"/>
      <c r="LXU855" s="14"/>
      <c r="LXV855" s="14"/>
      <c r="LXW855" s="14"/>
      <c r="LXX855" s="14"/>
      <c r="LXY855" s="14"/>
      <c r="LXZ855" s="14"/>
      <c r="LYA855" s="14"/>
      <c r="LYB855" s="14"/>
      <c r="LYC855" s="14"/>
      <c r="LYD855" s="14"/>
      <c r="LYE855" s="14"/>
      <c r="LYF855" s="14"/>
      <c r="LYG855" s="14"/>
      <c r="LYH855" s="14"/>
      <c r="LYI855" s="14"/>
      <c r="LYJ855" s="14"/>
      <c r="LYK855" s="14"/>
      <c r="LYL855" s="14"/>
      <c r="LYM855" s="14"/>
      <c r="LYN855" s="14"/>
      <c r="LYO855" s="14"/>
      <c r="LYP855" s="14"/>
      <c r="LYQ855" s="14"/>
      <c r="LYR855" s="14"/>
      <c r="LYS855" s="14"/>
      <c r="LYT855" s="14"/>
      <c r="LYU855" s="14"/>
      <c r="LYV855" s="14"/>
      <c r="LYW855" s="14"/>
      <c r="LYX855" s="14"/>
      <c r="LYY855" s="14"/>
      <c r="LYZ855" s="14"/>
      <c r="LZA855" s="14"/>
      <c r="LZB855" s="14"/>
      <c r="LZC855" s="14"/>
      <c r="LZD855" s="14"/>
      <c r="LZE855" s="14"/>
      <c r="LZF855" s="14"/>
      <c r="LZG855" s="14"/>
      <c r="LZH855" s="14"/>
      <c r="LZI855" s="14"/>
      <c r="LZJ855" s="14"/>
      <c r="LZK855" s="14"/>
      <c r="LZL855" s="14"/>
      <c r="LZM855" s="14"/>
      <c r="LZN855" s="14"/>
      <c r="LZO855" s="14"/>
      <c r="LZP855" s="14"/>
      <c r="LZQ855" s="14"/>
      <c r="LZR855" s="14"/>
      <c r="LZS855" s="14"/>
      <c r="LZT855" s="14"/>
      <c r="LZU855" s="14"/>
      <c r="LZV855" s="14"/>
      <c r="LZW855" s="14"/>
      <c r="LZX855" s="14"/>
      <c r="LZY855" s="14"/>
      <c r="LZZ855" s="14"/>
      <c r="MAA855" s="14"/>
      <c r="MAB855" s="14"/>
      <c r="MAC855" s="14"/>
      <c r="MAD855" s="14"/>
      <c r="MAE855" s="14"/>
      <c r="MAF855" s="14"/>
      <c r="MAG855" s="14"/>
      <c r="MAH855" s="14"/>
      <c r="MAI855" s="14"/>
      <c r="MAJ855" s="14"/>
      <c r="MAK855" s="14"/>
      <c r="MAL855" s="14"/>
      <c r="MAM855" s="14"/>
      <c r="MAN855" s="14"/>
      <c r="MAO855" s="14"/>
      <c r="MAP855" s="14"/>
      <c r="MAQ855" s="14"/>
      <c r="MAR855" s="14"/>
      <c r="MAS855" s="14"/>
      <c r="MAT855" s="14"/>
      <c r="MAU855" s="14"/>
      <c r="MAV855" s="14"/>
      <c r="MAW855" s="14"/>
      <c r="MAX855" s="14"/>
      <c r="MAY855" s="14"/>
      <c r="MAZ855" s="14"/>
      <c r="MBA855" s="14"/>
      <c r="MBB855" s="14"/>
      <c r="MBC855" s="14"/>
      <c r="MBD855" s="14"/>
      <c r="MBE855" s="14"/>
      <c r="MBF855" s="14"/>
      <c r="MBG855" s="14"/>
      <c r="MBH855" s="14"/>
      <c r="MBI855" s="14"/>
      <c r="MBJ855" s="14"/>
      <c r="MBK855" s="14"/>
      <c r="MBL855" s="14"/>
      <c r="MBM855" s="14"/>
      <c r="MBN855" s="14"/>
      <c r="MBO855" s="14"/>
      <c r="MBP855" s="14"/>
      <c r="MBQ855" s="14"/>
      <c r="MBR855" s="14"/>
      <c r="MBS855" s="14"/>
      <c r="MBT855" s="14"/>
      <c r="MBU855" s="14"/>
      <c r="MBV855" s="14"/>
      <c r="MBW855" s="14"/>
      <c r="MBX855" s="14"/>
      <c r="MBY855" s="14"/>
      <c r="MBZ855" s="14"/>
      <c r="MCA855" s="14"/>
      <c r="MCB855" s="14"/>
      <c r="MCC855" s="14"/>
      <c r="MCD855" s="14"/>
      <c r="MCE855" s="14"/>
      <c r="MCF855" s="14"/>
      <c r="MCG855" s="14"/>
      <c r="MCH855" s="14"/>
      <c r="MCI855" s="14"/>
      <c r="MCJ855" s="14"/>
      <c r="MCK855" s="14"/>
      <c r="MCL855" s="14"/>
      <c r="MCM855" s="14"/>
      <c r="MCN855" s="14"/>
      <c r="MCO855" s="14"/>
      <c r="MCP855" s="14"/>
      <c r="MCQ855" s="14"/>
      <c r="MCR855" s="14"/>
      <c r="MCS855" s="14"/>
      <c r="MCT855" s="14"/>
      <c r="MCU855" s="14"/>
      <c r="MCV855" s="14"/>
      <c r="MCW855" s="14"/>
      <c r="MCX855" s="14"/>
      <c r="MCY855" s="14"/>
      <c r="MCZ855" s="14"/>
      <c r="MDA855" s="14"/>
      <c r="MDB855" s="14"/>
      <c r="MDC855" s="14"/>
      <c r="MDD855" s="14"/>
      <c r="MDE855" s="14"/>
      <c r="MDF855" s="14"/>
      <c r="MDG855" s="14"/>
      <c r="MDH855" s="14"/>
      <c r="MDI855" s="14"/>
      <c r="MDJ855" s="14"/>
      <c r="MDK855" s="14"/>
      <c r="MDL855" s="14"/>
      <c r="MDM855" s="14"/>
      <c r="MDN855" s="14"/>
      <c r="MDO855" s="14"/>
      <c r="MDP855" s="14"/>
      <c r="MDQ855" s="14"/>
      <c r="MDR855" s="14"/>
      <c r="MDS855" s="14"/>
      <c r="MDT855" s="14"/>
      <c r="MDU855" s="14"/>
      <c r="MDV855" s="14"/>
      <c r="MDW855" s="14"/>
      <c r="MDX855" s="14"/>
      <c r="MDY855" s="14"/>
      <c r="MDZ855" s="14"/>
      <c r="MEA855" s="14"/>
      <c r="MEB855" s="14"/>
      <c r="MEC855" s="14"/>
      <c r="MED855" s="14"/>
      <c r="MEE855" s="14"/>
      <c r="MEF855" s="14"/>
      <c r="MEG855" s="14"/>
      <c r="MEH855" s="14"/>
      <c r="MEI855" s="14"/>
      <c r="MEJ855" s="14"/>
      <c r="MEK855" s="14"/>
      <c r="MEL855" s="14"/>
      <c r="MEM855" s="14"/>
      <c r="MEN855" s="14"/>
      <c r="MEO855" s="14"/>
      <c r="MEP855" s="14"/>
      <c r="MEQ855" s="14"/>
      <c r="MER855" s="14"/>
      <c r="MES855" s="14"/>
      <c r="MET855" s="14"/>
      <c r="MEU855" s="14"/>
      <c r="MEV855" s="14"/>
      <c r="MEW855" s="14"/>
      <c r="MEX855" s="14"/>
      <c r="MEY855" s="14"/>
      <c r="MEZ855" s="14"/>
      <c r="MFA855" s="14"/>
      <c r="MFB855" s="14"/>
      <c r="MFC855" s="14"/>
      <c r="MFD855" s="14"/>
      <c r="MFE855" s="14"/>
      <c r="MFF855" s="14"/>
      <c r="MFG855" s="14"/>
      <c r="MFH855" s="14"/>
      <c r="MFI855" s="14"/>
      <c r="MFJ855" s="14"/>
      <c r="MFK855" s="14"/>
      <c r="MFL855" s="14"/>
      <c r="MFM855" s="14"/>
      <c r="MFN855" s="14"/>
      <c r="MFO855" s="14"/>
      <c r="MFP855" s="14"/>
      <c r="MFQ855" s="14"/>
      <c r="MFR855" s="14"/>
      <c r="MFS855" s="14"/>
      <c r="MFT855" s="14"/>
      <c r="MFU855" s="14"/>
      <c r="MFV855" s="14"/>
      <c r="MFW855" s="14"/>
      <c r="MFX855" s="14"/>
      <c r="MFY855" s="14"/>
      <c r="MFZ855" s="14"/>
      <c r="MGA855" s="14"/>
      <c r="MGB855" s="14"/>
      <c r="MGC855" s="14"/>
      <c r="MGD855" s="14"/>
      <c r="MGE855" s="14"/>
      <c r="MGF855" s="14"/>
      <c r="MGG855" s="14"/>
      <c r="MGH855" s="14"/>
      <c r="MGI855" s="14"/>
      <c r="MGJ855" s="14"/>
      <c r="MGK855" s="14"/>
      <c r="MGL855" s="14"/>
      <c r="MGM855" s="14"/>
      <c r="MGN855" s="14"/>
      <c r="MGO855" s="14"/>
      <c r="MGP855" s="14"/>
      <c r="MGQ855" s="14"/>
      <c r="MGR855" s="14"/>
      <c r="MGS855" s="14"/>
      <c r="MGT855" s="14"/>
      <c r="MGU855" s="14"/>
      <c r="MGV855" s="14"/>
      <c r="MGW855" s="14"/>
      <c r="MGX855" s="14"/>
      <c r="MGY855" s="14"/>
      <c r="MGZ855" s="14"/>
      <c r="MHA855" s="14"/>
      <c r="MHB855" s="14"/>
      <c r="MHC855" s="14"/>
      <c r="MHD855" s="14"/>
      <c r="MHE855" s="14"/>
      <c r="MHF855" s="14"/>
      <c r="MHG855" s="14"/>
      <c r="MHH855" s="14"/>
      <c r="MHI855" s="14"/>
      <c r="MHJ855" s="14"/>
      <c r="MHK855" s="14"/>
      <c r="MHL855" s="14"/>
      <c r="MHM855" s="14"/>
      <c r="MHN855" s="14"/>
      <c r="MHO855" s="14"/>
      <c r="MHP855" s="14"/>
      <c r="MHQ855" s="14"/>
      <c r="MHR855" s="14"/>
      <c r="MHS855" s="14"/>
      <c r="MHT855" s="14"/>
      <c r="MHU855" s="14"/>
      <c r="MHV855" s="14"/>
      <c r="MHW855" s="14"/>
      <c r="MHX855" s="14"/>
      <c r="MHY855" s="14"/>
      <c r="MHZ855" s="14"/>
      <c r="MIA855" s="14"/>
      <c r="MIB855" s="14"/>
      <c r="MIC855" s="14"/>
      <c r="MID855" s="14"/>
      <c r="MIE855" s="14"/>
      <c r="MIF855" s="14"/>
      <c r="MIG855" s="14"/>
      <c r="MIH855" s="14"/>
      <c r="MII855" s="14"/>
      <c r="MIJ855" s="14"/>
      <c r="MIK855" s="14"/>
      <c r="MIL855" s="14"/>
      <c r="MIM855" s="14"/>
      <c r="MIN855" s="14"/>
      <c r="MIO855" s="14"/>
      <c r="MIP855" s="14"/>
      <c r="MIQ855" s="14"/>
      <c r="MIR855" s="14"/>
      <c r="MIS855" s="14"/>
      <c r="MIT855" s="14"/>
      <c r="MIU855" s="14"/>
      <c r="MIV855" s="14"/>
      <c r="MIW855" s="14"/>
      <c r="MIX855" s="14"/>
      <c r="MIY855" s="14"/>
      <c r="MIZ855" s="14"/>
      <c r="MJA855" s="14"/>
      <c r="MJB855" s="14"/>
      <c r="MJC855" s="14"/>
      <c r="MJD855" s="14"/>
      <c r="MJE855" s="14"/>
      <c r="MJF855" s="14"/>
      <c r="MJG855" s="14"/>
      <c r="MJH855" s="14"/>
      <c r="MJI855" s="14"/>
      <c r="MJJ855" s="14"/>
      <c r="MJK855" s="14"/>
      <c r="MJL855" s="14"/>
      <c r="MJM855" s="14"/>
      <c r="MJN855" s="14"/>
      <c r="MJO855" s="14"/>
      <c r="MJP855" s="14"/>
      <c r="MJQ855" s="14"/>
      <c r="MJR855" s="14"/>
      <c r="MJS855" s="14"/>
      <c r="MJT855" s="14"/>
      <c r="MJU855" s="14"/>
      <c r="MJV855" s="14"/>
      <c r="MJW855" s="14"/>
      <c r="MJX855" s="14"/>
      <c r="MJY855" s="14"/>
      <c r="MJZ855" s="14"/>
      <c r="MKA855" s="14"/>
      <c r="MKB855" s="14"/>
      <c r="MKC855" s="14"/>
      <c r="MKD855" s="14"/>
      <c r="MKE855" s="14"/>
      <c r="MKF855" s="14"/>
      <c r="MKG855" s="14"/>
      <c r="MKH855" s="14"/>
      <c r="MKI855" s="14"/>
      <c r="MKJ855" s="14"/>
      <c r="MKK855" s="14"/>
      <c r="MKL855" s="14"/>
      <c r="MKM855" s="14"/>
      <c r="MKN855" s="14"/>
      <c r="MKO855" s="14"/>
      <c r="MKP855" s="14"/>
      <c r="MKQ855" s="14"/>
      <c r="MKR855" s="14"/>
      <c r="MKS855" s="14"/>
      <c r="MKT855" s="14"/>
      <c r="MKU855" s="14"/>
      <c r="MKV855" s="14"/>
      <c r="MKW855" s="14"/>
      <c r="MKX855" s="14"/>
      <c r="MKY855" s="14"/>
      <c r="MKZ855" s="14"/>
      <c r="MLA855" s="14"/>
      <c r="MLB855" s="14"/>
      <c r="MLC855" s="14"/>
      <c r="MLD855" s="14"/>
      <c r="MLE855" s="14"/>
      <c r="MLF855" s="14"/>
      <c r="MLG855" s="14"/>
      <c r="MLH855" s="14"/>
      <c r="MLI855" s="14"/>
      <c r="MLJ855" s="14"/>
      <c r="MLK855" s="14"/>
      <c r="MLL855" s="14"/>
      <c r="MLM855" s="14"/>
      <c r="MLN855" s="14"/>
      <c r="MLO855" s="14"/>
      <c r="MLP855" s="14"/>
      <c r="MLQ855" s="14"/>
      <c r="MLR855" s="14"/>
      <c r="MLS855" s="14"/>
      <c r="MLT855" s="14"/>
      <c r="MLU855" s="14"/>
      <c r="MLV855" s="14"/>
      <c r="MLW855" s="14"/>
      <c r="MLX855" s="14"/>
      <c r="MLY855" s="14"/>
      <c r="MLZ855" s="14"/>
      <c r="MMA855" s="14"/>
      <c r="MMB855" s="14"/>
      <c r="MMC855" s="14"/>
      <c r="MMD855" s="14"/>
      <c r="MME855" s="14"/>
      <c r="MMF855" s="14"/>
      <c r="MMG855" s="14"/>
      <c r="MMH855" s="14"/>
      <c r="MMI855" s="14"/>
      <c r="MMJ855" s="14"/>
      <c r="MMK855" s="14"/>
      <c r="MML855" s="14"/>
      <c r="MMM855" s="14"/>
      <c r="MMN855" s="14"/>
      <c r="MMO855" s="14"/>
      <c r="MMP855" s="14"/>
      <c r="MMQ855" s="14"/>
      <c r="MMR855" s="14"/>
      <c r="MMS855" s="14"/>
      <c r="MMT855" s="14"/>
      <c r="MMU855" s="14"/>
      <c r="MMV855" s="14"/>
      <c r="MMW855" s="14"/>
      <c r="MMX855" s="14"/>
      <c r="MMY855" s="14"/>
      <c r="MMZ855" s="14"/>
      <c r="MNA855" s="14"/>
      <c r="MNB855" s="14"/>
      <c r="MNC855" s="14"/>
      <c r="MND855" s="14"/>
      <c r="MNE855" s="14"/>
      <c r="MNF855" s="14"/>
      <c r="MNG855" s="14"/>
      <c r="MNH855" s="14"/>
      <c r="MNI855" s="14"/>
      <c r="MNJ855" s="14"/>
      <c r="MNK855" s="14"/>
      <c r="MNL855" s="14"/>
      <c r="MNM855" s="14"/>
      <c r="MNN855" s="14"/>
      <c r="MNO855" s="14"/>
      <c r="MNP855" s="14"/>
      <c r="MNQ855" s="14"/>
      <c r="MNR855" s="14"/>
      <c r="MNS855" s="14"/>
      <c r="MNT855" s="14"/>
      <c r="MNU855" s="14"/>
      <c r="MNV855" s="14"/>
      <c r="MNW855" s="14"/>
      <c r="MNX855" s="14"/>
      <c r="MNY855" s="14"/>
      <c r="MNZ855" s="14"/>
      <c r="MOA855" s="14"/>
      <c r="MOB855" s="14"/>
      <c r="MOC855" s="14"/>
      <c r="MOD855" s="14"/>
      <c r="MOE855" s="14"/>
      <c r="MOF855" s="14"/>
      <c r="MOG855" s="14"/>
      <c r="MOH855" s="14"/>
      <c r="MOI855" s="14"/>
      <c r="MOJ855" s="14"/>
      <c r="MOK855" s="14"/>
      <c r="MOL855" s="14"/>
      <c r="MOM855" s="14"/>
      <c r="MON855" s="14"/>
      <c r="MOO855" s="14"/>
      <c r="MOP855" s="14"/>
      <c r="MOQ855" s="14"/>
      <c r="MOR855" s="14"/>
      <c r="MOS855" s="14"/>
      <c r="MOT855" s="14"/>
      <c r="MOU855" s="14"/>
      <c r="MOV855" s="14"/>
      <c r="MOW855" s="14"/>
      <c r="MOX855" s="14"/>
      <c r="MOY855" s="14"/>
      <c r="MOZ855" s="14"/>
      <c r="MPA855" s="14"/>
      <c r="MPB855" s="14"/>
      <c r="MPC855" s="14"/>
      <c r="MPD855" s="14"/>
      <c r="MPE855" s="14"/>
      <c r="MPF855" s="14"/>
      <c r="MPG855" s="14"/>
      <c r="MPH855" s="14"/>
      <c r="MPI855" s="14"/>
      <c r="MPJ855" s="14"/>
      <c r="MPK855" s="14"/>
      <c r="MPL855" s="14"/>
      <c r="MPM855" s="14"/>
      <c r="MPN855" s="14"/>
      <c r="MPO855" s="14"/>
      <c r="MPP855" s="14"/>
      <c r="MPQ855" s="14"/>
      <c r="MPR855" s="14"/>
      <c r="MPS855" s="14"/>
      <c r="MPT855" s="14"/>
      <c r="MPU855" s="14"/>
      <c r="MPV855" s="14"/>
      <c r="MPW855" s="14"/>
      <c r="MPX855" s="14"/>
      <c r="MPY855" s="14"/>
      <c r="MPZ855" s="14"/>
      <c r="MQA855" s="14"/>
      <c r="MQB855" s="14"/>
      <c r="MQC855" s="14"/>
      <c r="MQD855" s="14"/>
      <c r="MQE855" s="14"/>
      <c r="MQF855" s="14"/>
      <c r="MQG855" s="14"/>
      <c r="MQH855" s="14"/>
      <c r="MQI855" s="14"/>
      <c r="MQJ855" s="14"/>
      <c r="MQK855" s="14"/>
      <c r="MQL855" s="14"/>
      <c r="MQM855" s="14"/>
      <c r="MQN855" s="14"/>
      <c r="MQO855" s="14"/>
      <c r="MQP855" s="14"/>
      <c r="MQQ855" s="14"/>
      <c r="MQR855" s="14"/>
      <c r="MQS855" s="14"/>
      <c r="MQT855" s="14"/>
      <c r="MQU855" s="14"/>
      <c r="MQV855" s="14"/>
      <c r="MQW855" s="14"/>
      <c r="MQX855" s="14"/>
      <c r="MQY855" s="14"/>
      <c r="MQZ855" s="14"/>
      <c r="MRA855" s="14"/>
      <c r="MRB855" s="14"/>
      <c r="MRC855" s="14"/>
      <c r="MRD855" s="14"/>
      <c r="MRE855" s="14"/>
      <c r="MRF855" s="14"/>
      <c r="MRG855" s="14"/>
      <c r="MRH855" s="14"/>
      <c r="MRI855" s="14"/>
      <c r="MRJ855" s="14"/>
      <c r="MRK855" s="14"/>
      <c r="MRL855" s="14"/>
      <c r="MRM855" s="14"/>
      <c r="MRN855" s="14"/>
      <c r="MRO855" s="14"/>
      <c r="MRP855" s="14"/>
      <c r="MRQ855" s="14"/>
      <c r="MRR855" s="14"/>
      <c r="MRS855" s="14"/>
      <c r="MRT855" s="14"/>
      <c r="MRU855" s="14"/>
      <c r="MRV855" s="14"/>
      <c r="MRW855" s="14"/>
      <c r="MRX855" s="14"/>
      <c r="MRY855" s="14"/>
      <c r="MRZ855" s="14"/>
      <c r="MSA855" s="14"/>
      <c r="MSB855" s="14"/>
      <c r="MSC855" s="14"/>
      <c r="MSD855" s="14"/>
      <c r="MSE855" s="14"/>
      <c r="MSF855" s="14"/>
      <c r="MSG855" s="14"/>
      <c r="MSH855" s="14"/>
      <c r="MSI855" s="14"/>
      <c r="MSJ855" s="14"/>
      <c r="MSK855" s="14"/>
      <c r="MSL855" s="14"/>
      <c r="MSM855" s="14"/>
      <c r="MSN855" s="14"/>
      <c r="MSO855" s="14"/>
      <c r="MSP855" s="14"/>
      <c r="MSQ855" s="14"/>
      <c r="MSR855" s="14"/>
      <c r="MSS855" s="14"/>
      <c r="MST855" s="14"/>
      <c r="MSU855" s="14"/>
      <c r="MSV855" s="14"/>
      <c r="MSW855" s="14"/>
      <c r="MSX855" s="14"/>
      <c r="MSY855" s="14"/>
      <c r="MSZ855" s="14"/>
      <c r="MTA855" s="14"/>
      <c r="MTB855" s="14"/>
      <c r="MTC855" s="14"/>
      <c r="MTD855" s="14"/>
      <c r="MTE855" s="14"/>
      <c r="MTF855" s="14"/>
      <c r="MTG855" s="14"/>
      <c r="MTH855" s="14"/>
      <c r="MTI855" s="14"/>
      <c r="MTJ855" s="14"/>
      <c r="MTK855" s="14"/>
      <c r="MTL855" s="14"/>
      <c r="MTM855" s="14"/>
      <c r="MTN855" s="14"/>
      <c r="MTO855" s="14"/>
      <c r="MTP855" s="14"/>
      <c r="MTQ855" s="14"/>
      <c r="MTR855" s="14"/>
      <c r="MTS855" s="14"/>
      <c r="MTT855" s="14"/>
      <c r="MTU855" s="14"/>
      <c r="MTV855" s="14"/>
      <c r="MTW855" s="14"/>
      <c r="MTX855" s="14"/>
      <c r="MTY855" s="14"/>
      <c r="MTZ855" s="14"/>
      <c r="MUA855" s="14"/>
      <c r="MUB855" s="14"/>
      <c r="MUC855" s="14"/>
      <c r="MUD855" s="14"/>
      <c r="MUE855" s="14"/>
      <c r="MUF855" s="14"/>
      <c r="MUG855" s="14"/>
      <c r="MUH855" s="14"/>
      <c r="MUI855" s="14"/>
      <c r="MUJ855" s="14"/>
      <c r="MUK855" s="14"/>
      <c r="MUL855" s="14"/>
      <c r="MUM855" s="14"/>
      <c r="MUN855" s="14"/>
      <c r="MUO855" s="14"/>
      <c r="MUP855" s="14"/>
      <c r="MUQ855" s="14"/>
      <c r="MUR855" s="14"/>
      <c r="MUS855" s="14"/>
      <c r="MUT855" s="14"/>
      <c r="MUU855" s="14"/>
      <c r="MUV855" s="14"/>
      <c r="MUW855" s="14"/>
      <c r="MUX855" s="14"/>
      <c r="MUY855" s="14"/>
      <c r="MUZ855" s="14"/>
      <c r="MVA855" s="14"/>
      <c r="MVB855" s="14"/>
      <c r="MVC855" s="14"/>
      <c r="MVD855" s="14"/>
      <c r="MVE855" s="14"/>
      <c r="MVF855" s="14"/>
      <c r="MVG855" s="14"/>
      <c r="MVH855" s="14"/>
      <c r="MVI855" s="14"/>
      <c r="MVJ855" s="14"/>
      <c r="MVK855" s="14"/>
      <c r="MVL855" s="14"/>
      <c r="MVM855" s="14"/>
      <c r="MVN855" s="14"/>
      <c r="MVO855" s="14"/>
      <c r="MVP855" s="14"/>
      <c r="MVQ855" s="14"/>
      <c r="MVR855" s="14"/>
      <c r="MVS855" s="14"/>
      <c r="MVT855" s="14"/>
      <c r="MVU855" s="14"/>
      <c r="MVV855" s="14"/>
      <c r="MVW855" s="14"/>
      <c r="MVX855" s="14"/>
      <c r="MVY855" s="14"/>
      <c r="MVZ855" s="14"/>
      <c r="MWA855" s="14"/>
      <c r="MWB855" s="14"/>
      <c r="MWC855" s="14"/>
      <c r="MWD855" s="14"/>
      <c r="MWE855" s="14"/>
      <c r="MWF855" s="14"/>
      <c r="MWG855" s="14"/>
      <c r="MWH855" s="14"/>
      <c r="MWI855" s="14"/>
      <c r="MWJ855" s="14"/>
      <c r="MWK855" s="14"/>
      <c r="MWL855" s="14"/>
      <c r="MWM855" s="14"/>
      <c r="MWN855" s="14"/>
      <c r="MWO855" s="14"/>
      <c r="MWP855" s="14"/>
      <c r="MWQ855" s="14"/>
      <c r="MWR855" s="14"/>
      <c r="MWS855" s="14"/>
      <c r="MWT855" s="14"/>
      <c r="MWU855" s="14"/>
      <c r="MWV855" s="14"/>
      <c r="MWW855" s="14"/>
      <c r="MWX855" s="14"/>
      <c r="MWY855" s="14"/>
      <c r="MWZ855" s="14"/>
      <c r="MXA855" s="14"/>
      <c r="MXB855" s="14"/>
      <c r="MXC855" s="14"/>
      <c r="MXD855" s="14"/>
      <c r="MXE855" s="14"/>
      <c r="MXF855" s="14"/>
      <c r="MXG855" s="14"/>
      <c r="MXH855" s="14"/>
      <c r="MXI855" s="14"/>
      <c r="MXJ855" s="14"/>
      <c r="MXK855" s="14"/>
      <c r="MXL855" s="14"/>
      <c r="MXM855" s="14"/>
      <c r="MXN855" s="14"/>
      <c r="MXO855" s="14"/>
      <c r="MXP855" s="14"/>
      <c r="MXQ855" s="14"/>
      <c r="MXR855" s="14"/>
      <c r="MXS855" s="14"/>
      <c r="MXT855" s="14"/>
      <c r="MXU855" s="14"/>
      <c r="MXV855" s="14"/>
      <c r="MXW855" s="14"/>
      <c r="MXX855" s="14"/>
      <c r="MXY855" s="14"/>
      <c r="MXZ855" s="14"/>
      <c r="MYA855" s="14"/>
      <c r="MYB855" s="14"/>
      <c r="MYC855" s="14"/>
      <c r="MYD855" s="14"/>
      <c r="MYE855" s="14"/>
      <c r="MYF855" s="14"/>
      <c r="MYG855" s="14"/>
      <c r="MYH855" s="14"/>
      <c r="MYI855" s="14"/>
      <c r="MYJ855" s="14"/>
      <c r="MYK855" s="14"/>
      <c r="MYL855" s="14"/>
      <c r="MYM855" s="14"/>
      <c r="MYN855" s="14"/>
      <c r="MYO855" s="14"/>
      <c r="MYP855" s="14"/>
      <c r="MYQ855" s="14"/>
      <c r="MYR855" s="14"/>
      <c r="MYS855" s="14"/>
      <c r="MYT855" s="14"/>
      <c r="MYU855" s="14"/>
      <c r="MYV855" s="14"/>
      <c r="MYW855" s="14"/>
      <c r="MYX855" s="14"/>
      <c r="MYY855" s="14"/>
      <c r="MYZ855" s="14"/>
      <c r="MZA855" s="14"/>
      <c r="MZB855" s="14"/>
      <c r="MZC855" s="14"/>
      <c r="MZD855" s="14"/>
      <c r="MZE855" s="14"/>
      <c r="MZF855" s="14"/>
      <c r="MZG855" s="14"/>
      <c r="MZH855" s="14"/>
      <c r="MZI855" s="14"/>
      <c r="MZJ855" s="14"/>
      <c r="MZK855" s="14"/>
      <c r="MZL855" s="14"/>
      <c r="MZM855" s="14"/>
      <c r="MZN855" s="14"/>
      <c r="MZO855" s="14"/>
      <c r="MZP855" s="14"/>
      <c r="MZQ855" s="14"/>
      <c r="MZR855" s="14"/>
      <c r="MZS855" s="14"/>
      <c r="MZT855" s="14"/>
      <c r="MZU855" s="14"/>
      <c r="MZV855" s="14"/>
      <c r="MZW855" s="14"/>
      <c r="MZX855" s="14"/>
      <c r="MZY855" s="14"/>
      <c r="MZZ855" s="14"/>
      <c r="NAA855" s="14"/>
      <c r="NAB855" s="14"/>
      <c r="NAC855" s="14"/>
      <c r="NAD855" s="14"/>
      <c r="NAE855" s="14"/>
      <c r="NAF855" s="14"/>
      <c r="NAG855" s="14"/>
      <c r="NAH855" s="14"/>
      <c r="NAI855" s="14"/>
      <c r="NAJ855" s="14"/>
      <c r="NAK855" s="14"/>
      <c r="NAL855" s="14"/>
      <c r="NAM855" s="14"/>
      <c r="NAN855" s="14"/>
      <c r="NAO855" s="14"/>
      <c r="NAP855" s="14"/>
      <c r="NAQ855" s="14"/>
      <c r="NAR855" s="14"/>
      <c r="NAS855" s="14"/>
      <c r="NAT855" s="14"/>
      <c r="NAU855" s="14"/>
      <c r="NAV855" s="14"/>
      <c r="NAW855" s="14"/>
      <c r="NAX855" s="14"/>
      <c r="NAY855" s="14"/>
      <c r="NAZ855" s="14"/>
      <c r="NBA855" s="14"/>
      <c r="NBB855" s="14"/>
      <c r="NBC855" s="14"/>
      <c r="NBD855" s="14"/>
      <c r="NBE855" s="14"/>
      <c r="NBF855" s="14"/>
      <c r="NBG855" s="14"/>
      <c r="NBH855" s="14"/>
      <c r="NBI855" s="14"/>
      <c r="NBJ855" s="14"/>
      <c r="NBK855" s="14"/>
      <c r="NBL855" s="14"/>
      <c r="NBM855" s="14"/>
      <c r="NBN855" s="14"/>
      <c r="NBO855" s="14"/>
      <c r="NBP855" s="14"/>
      <c r="NBQ855" s="14"/>
      <c r="NBR855" s="14"/>
      <c r="NBS855" s="14"/>
      <c r="NBT855" s="14"/>
      <c r="NBU855" s="14"/>
      <c r="NBV855" s="14"/>
      <c r="NBW855" s="14"/>
      <c r="NBX855" s="14"/>
      <c r="NBY855" s="14"/>
      <c r="NBZ855" s="14"/>
      <c r="NCA855" s="14"/>
      <c r="NCB855" s="14"/>
      <c r="NCC855" s="14"/>
      <c r="NCD855" s="14"/>
      <c r="NCE855" s="14"/>
      <c r="NCF855" s="14"/>
      <c r="NCG855" s="14"/>
      <c r="NCH855" s="14"/>
      <c r="NCI855" s="14"/>
      <c r="NCJ855" s="14"/>
      <c r="NCK855" s="14"/>
      <c r="NCL855" s="14"/>
      <c r="NCM855" s="14"/>
      <c r="NCN855" s="14"/>
      <c r="NCO855" s="14"/>
      <c r="NCP855" s="14"/>
      <c r="NCQ855" s="14"/>
      <c r="NCR855" s="14"/>
      <c r="NCS855" s="14"/>
      <c r="NCT855" s="14"/>
      <c r="NCU855" s="14"/>
      <c r="NCV855" s="14"/>
      <c r="NCW855" s="14"/>
      <c r="NCX855" s="14"/>
      <c r="NCY855" s="14"/>
      <c r="NCZ855" s="14"/>
      <c r="NDA855" s="14"/>
      <c r="NDB855" s="14"/>
      <c r="NDC855" s="14"/>
      <c r="NDD855" s="14"/>
      <c r="NDE855" s="14"/>
      <c r="NDF855" s="14"/>
      <c r="NDG855" s="14"/>
      <c r="NDH855" s="14"/>
      <c r="NDI855" s="14"/>
      <c r="NDJ855" s="14"/>
      <c r="NDK855" s="14"/>
      <c r="NDL855" s="14"/>
      <c r="NDM855" s="14"/>
      <c r="NDN855" s="14"/>
      <c r="NDO855" s="14"/>
      <c r="NDP855" s="14"/>
      <c r="NDQ855" s="14"/>
      <c r="NDR855" s="14"/>
      <c r="NDS855" s="14"/>
      <c r="NDT855" s="14"/>
      <c r="NDU855" s="14"/>
      <c r="NDV855" s="14"/>
      <c r="NDW855" s="14"/>
      <c r="NDX855" s="14"/>
      <c r="NDY855" s="14"/>
      <c r="NDZ855" s="14"/>
      <c r="NEA855" s="14"/>
      <c r="NEB855" s="14"/>
      <c r="NEC855" s="14"/>
      <c r="NED855" s="14"/>
      <c r="NEE855" s="14"/>
      <c r="NEF855" s="14"/>
      <c r="NEG855" s="14"/>
      <c r="NEH855" s="14"/>
      <c r="NEI855" s="14"/>
      <c r="NEJ855" s="14"/>
      <c r="NEK855" s="14"/>
      <c r="NEL855" s="14"/>
      <c r="NEM855" s="14"/>
      <c r="NEN855" s="14"/>
      <c r="NEO855" s="14"/>
      <c r="NEP855" s="14"/>
      <c r="NEQ855" s="14"/>
      <c r="NER855" s="14"/>
      <c r="NES855" s="14"/>
      <c r="NET855" s="14"/>
      <c r="NEU855" s="14"/>
      <c r="NEV855" s="14"/>
      <c r="NEW855" s="14"/>
      <c r="NEX855" s="14"/>
      <c r="NEY855" s="14"/>
      <c r="NEZ855" s="14"/>
      <c r="NFA855" s="14"/>
      <c r="NFB855" s="14"/>
      <c r="NFC855" s="14"/>
      <c r="NFD855" s="14"/>
      <c r="NFE855" s="14"/>
      <c r="NFF855" s="14"/>
      <c r="NFG855" s="14"/>
      <c r="NFH855" s="14"/>
      <c r="NFI855" s="14"/>
      <c r="NFJ855" s="14"/>
      <c r="NFK855" s="14"/>
      <c r="NFL855" s="14"/>
      <c r="NFM855" s="14"/>
      <c r="NFN855" s="14"/>
      <c r="NFO855" s="14"/>
      <c r="NFP855" s="14"/>
      <c r="NFQ855" s="14"/>
      <c r="NFR855" s="14"/>
      <c r="NFS855" s="14"/>
      <c r="NFT855" s="14"/>
      <c r="NFU855" s="14"/>
      <c r="NFV855" s="14"/>
      <c r="NFW855" s="14"/>
      <c r="NFX855" s="14"/>
      <c r="NFY855" s="14"/>
      <c r="NFZ855" s="14"/>
      <c r="NGA855" s="14"/>
      <c r="NGB855" s="14"/>
      <c r="NGC855" s="14"/>
      <c r="NGD855" s="14"/>
      <c r="NGE855" s="14"/>
      <c r="NGF855" s="14"/>
      <c r="NGG855" s="14"/>
      <c r="NGH855" s="14"/>
      <c r="NGI855" s="14"/>
      <c r="NGJ855" s="14"/>
      <c r="NGK855" s="14"/>
      <c r="NGL855" s="14"/>
      <c r="NGM855" s="14"/>
      <c r="NGN855" s="14"/>
      <c r="NGO855" s="14"/>
      <c r="NGP855" s="14"/>
      <c r="NGQ855" s="14"/>
      <c r="NGR855" s="14"/>
      <c r="NGS855" s="14"/>
      <c r="NGT855" s="14"/>
      <c r="NGU855" s="14"/>
      <c r="NGV855" s="14"/>
      <c r="NGW855" s="14"/>
      <c r="NGX855" s="14"/>
      <c r="NGY855" s="14"/>
      <c r="NGZ855" s="14"/>
      <c r="NHA855" s="14"/>
      <c r="NHB855" s="14"/>
      <c r="NHC855" s="14"/>
      <c r="NHD855" s="14"/>
      <c r="NHE855" s="14"/>
      <c r="NHF855" s="14"/>
      <c r="NHG855" s="14"/>
      <c r="NHH855" s="14"/>
      <c r="NHI855" s="14"/>
      <c r="NHJ855" s="14"/>
      <c r="NHK855" s="14"/>
      <c r="NHL855" s="14"/>
      <c r="NHM855" s="14"/>
      <c r="NHN855" s="14"/>
      <c r="NHO855" s="14"/>
      <c r="NHP855" s="14"/>
      <c r="NHQ855" s="14"/>
      <c r="NHR855" s="14"/>
      <c r="NHS855" s="14"/>
      <c r="NHT855" s="14"/>
      <c r="NHU855" s="14"/>
      <c r="NHV855" s="14"/>
      <c r="NHW855" s="14"/>
      <c r="NHX855" s="14"/>
      <c r="NHY855" s="14"/>
      <c r="NHZ855" s="14"/>
      <c r="NIA855" s="14"/>
      <c r="NIB855" s="14"/>
      <c r="NIC855" s="14"/>
      <c r="NID855" s="14"/>
      <c r="NIE855" s="14"/>
      <c r="NIF855" s="14"/>
      <c r="NIG855" s="14"/>
      <c r="NIH855" s="14"/>
      <c r="NII855" s="14"/>
      <c r="NIJ855" s="14"/>
      <c r="NIK855" s="14"/>
      <c r="NIL855" s="14"/>
      <c r="NIM855" s="14"/>
      <c r="NIN855" s="14"/>
      <c r="NIO855" s="14"/>
      <c r="NIP855" s="14"/>
      <c r="NIQ855" s="14"/>
      <c r="NIR855" s="14"/>
      <c r="NIS855" s="14"/>
      <c r="NIT855" s="14"/>
      <c r="NIU855" s="14"/>
      <c r="NIV855" s="14"/>
      <c r="NIW855" s="14"/>
      <c r="NIX855" s="14"/>
      <c r="NIY855" s="14"/>
      <c r="NIZ855" s="14"/>
      <c r="NJA855" s="14"/>
      <c r="NJB855" s="14"/>
      <c r="NJC855" s="14"/>
      <c r="NJD855" s="14"/>
      <c r="NJE855" s="14"/>
      <c r="NJF855" s="14"/>
      <c r="NJG855" s="14"/>
      <c r="NJH855" s="14"/>
      <c r="NJI855" s="14"/>
      <c r="NJJ855" s="14"/>
      <c r="NJK855" s="14"/>
      <c r="NJL855" s="14"/>
      <c r="NJM855" s="14"/>
      <c r="NJN855" s="14"/>
      <c r="NJO855" s="14"/>
      <c r="NJP855" s="14"/>
      <c r="NJQ855" s="14"/>
      <c r="NJR855" s="14"/>
      <c r="NJS855" s="14"/>
      <c r="NJT855" s="14"/>
      <c r="NJU855" s="14"/>
      <c r="NJV855" s="14"/>
      <c r="NJW855" s="14"/>
      <c r="NJX855" s="14"/>
      <c r="NJY855" s="14"/>
      <c r="NJZ855" s="14"/>
      <c r="NKA855" s="14"/>
      <c r="NKB855" s="14"/>
      <c r="NKC855" s="14"/>
      <c r="NKD855" s="14"/>
      <c r="NKE855" s="14"/>
      <c r="NKF855" s="14"/>
      <c r="NKG855" s="14"/>
      <c r="NKH855" s="14"/>
      <c r="NKI855" s="14"/>
      <c r="NKJ855" s="14"/>
      <c r="NKK855" s="14"/>
      <c r="NKL855" s="14"/>
      <c r="NKM855" s="14"/>
      <c r="NKN855" s="14"/>
      <c r="NKO855" s="14"/>
      <c r="NKP855" s="14"/>
      <c r="NKQ855" s="14"/>
      <c r="NKR855" s="14"/>
      <c r="NKS855" s="14"/>
      <c r="NKT855" s="14"/>
      <c r="NKU855" s="14"/>
      <c r="NKV855" s="14"/>
      <c r="NKW855" s="14"/>
      <c r="NKX855" s="14"/>
      <c r="NKY855" s="14"/>
      <c r="NKZ855" s="14"/>
      <c r="NLA855" s="14"/>
      <c r="NLB855" s="14"/>
      <c r="NLC855" s="14"/>
      <c r="NLD855" s="14"/>
      <c r="NLE855" s="14"/>
      <c r="NLF855" s="14"/>
      <c r="NLG855" s="14"/>
      <c r="NLH855" s="14"/>
      <c r="NLI855" s="14"/>
      <c r="NLJ855" s="14"/>
      <c r="NLK855" s="14"/>
      <c r="NLL855" s="14"/>
      <c r="NLM855" s="14"/>
      <c r="NLN855" s="14"/>
      <c r="NLO855" s="14"/>
      <c r="NLP855" s="14"/>
      <c r="NLQ855" s="14"/>
      <c r="NLR855" s="14"/>
      <c r="NLS855" s="14"/>
      <c r="NLT855" s="14"/>
      <c r="NLU855" s="14"/>
      <c r="NLV855" s="14"/>
      <c r="NLW855" s="14"/>
      <c r="NLX855" s="14"/>
      <c r="NLY855" s="14"/>
      <c r="NLZ855" s="14"/>
      <c r="NMA855" s="14"/>
      <c r="NMB855" s="14"/>
      <c r="NMC855" s="14"/>
      <c r="NMD855" s="14"/>
      <c r="NME855" s="14"/>
      <c r="NMF855" s="14"/>
      <c r="NMG855" s="14"/>
      <c r="NMH855" s="14"/>
      <c r="NMI855" s="14"/>
      <c r="NMJ855" s="14"/>
      <c r="NMK855" s="14"/>
      <c r="NML855" s="14"/>
      <c r="NMM855" s="14"/>
      <c r="NMN855" s="14"/>
      <c r="NMO855" s="14"/>
      <c r="NMP855" s="14"/>
      <c r="NMQ855" s="14"/>
      <c r="NMR855" s="14"/>
      <c r="NMS855" s="14"/>
      <c r="NMT855" s="14"/>
      <c r="NMU855" s="14"/>
      <c r="NMV855" s="14"/>
      <c r="NMW855" s="14"/>
      <c r="NMX855" s="14"/>
      <c r="NMY855" s="14"/>
      <c r="NMZ855" s="14"/>
      <c r="NNA855" s="14"/>
      <c r="NNB855" s="14"/>
      <c r="NNC855" s="14"/>
      <c r="NND855" s="14"/>
      <c r="NNE855" s="14"/>
      <c r="NNF855" s="14"/>
      <c r="NNG855" s="14"/>
      <c r="NNH855" s="14"/>
      <c r="NNI855" s="14"/>
      <c r="NNJ855" s="14"/>
      <c r="NNK855" s="14"/>
      <c r="NNL855" s="14"/>
      <c r="NNM855" s="14"/>
      <c r="NNN855" s="14"/>
      <c r="NNO855" s="14"/>
      <c r="NNP855" s="14"/>
      <c r="NNQ855" s="14"/>
      <c r="NNR855" s="14"/>
      <c r="NNS855" s="14"/>
      <c r="NNT855" s="14"/>
      <c r="NNU855" s="14"/>
      <c r="NNV855" s="14"/>
      <c r="NNW855" s="14"/>
      <c r="NNX855" s="14"/>
      <c r="NNY855" s="14"/>
      <c r="NNZ855" s="14"/>
      <c r="NOA855" s="14"/>
      <c r="NOB855" s="14"/>
      <c r="NOC855" s="14"/>
      <c r="NOD855" s="14"/>
      <c r="NOE855" s="14"/>
      <c r="NOF855" s="14"/>
      <c r="NOG855" s="14"/>
      <c r="NOH855" s="14"/>
      <c r="NOI855" s="14"/>
      <c r="NOJ855" s="14"/>
      <c r="NOK855" s="14"/>
      <c r="NOL855" s="14"/>
      <c r="NOM855" s="14"/>
      <c r="NON855" s="14"/>
      <c r="NOO855" s="14"/>
      <c r="NOP855" s="14"/>
      <c r="NOQ855" s="14"/>
      <c r="NOR855" s="14"/>
      <c r="NOS855" s="14"/>
      <c r="NOT855" s="14"/>
      <c r="NOU855" s="14"/>
      <c r="NOV855" s="14"/>
      <c r="NOW855" s="14"/>
      <c r="NOX855" s="14"/>
      <c r="NOY855" s="14"/>
      <c r="NOZ855" s="14"/>
      <c r="NPA855" s="14"/>
      <c r="NPB855" s="14"/>
      <c r="NPC855" s="14"/>
      <c r="NPD855" s="14"/>
      <c r="NPE855" s="14"/>
      <c r="NPF855" s="14"/>
      <c r="NPG855" s="14"/>
      <c r="NPH855" s="14"/>
      <c r="NPI855" s="14"/>
      <c r="NPJ855" s="14"/>
      <c r="NPK855" s="14"/>
      <c r="NPL855" s="14"/>
      <c r="NPM855" s="14"/>
      <c r="NPN855" s="14"/>
      <c r="NPO855" s="14"/>
      <c r="NPP855" s="14"/>
      <c r="NPQ855" s="14"/>
      <c r="NPR855" s="14"/>
      <c r="NPS855" s="14"/>
      <c r="NPT855" s="14"/>
      <c r="NPU855" s="14"/>
      <c r="NPV855" s="14"/>
      <c r="NPW855" s="14"/>
      <c r="NPX855" s="14"/>
      <c r="NPY855" s="14"/>
      <c r="NPZ855" s="14"/>
      <c r="NQA855" s="14"/>
      <c r="NQB855" s="14"/>
      <c r="NQC855" s="14"/>
      <c r="NQD855" s="14"/>
      <c r="NQE855" s="14"/>
      <c r="NQF855" s="14"/>
      <c r="NQG855" s="14"/>
      <c r="NQH855" s="14"/>
      <c r="NQI855" s="14"/>
      <c r="NQJ855" s="14"/>
      <c r="NQK855" s="14"/>
      <c r="NQL855" s="14"/>
      <c r="NQM855" s="14"/>
      <c r="NQN855" s="14"/>
      <c r="NQO855" s="14"/>
      <c r="NQP855" s="14"/>
      <c r="NQQ855" s="14"/>
      <c r="NQR855" s="14"/>
      <c r="NQS855" s="14"/>
      <c r="NQT855" s="14"/>
      <c r="NQU855" s="14"/>
      <c r="NQV855" s="14"/>
      <c r="NQW855" s="14"/>
      <c r="NQX855" s="14"/>
      <c r="NQY855" s="14"/>
      <c r="NQZ855" s="14"/>
      <c r="NRA855" s="14"/>
      <c r="NRB855" s="14"/>
      <c r="NRC855" s="14"/>
      <c r="NRD855" s="14"/>
      <c r="NRE855" s="14"/>
      <c r="NRF855" s="14"/>
      <c r="NRG855" s="14"/>
      <c r="NRH855" s="14"/>
      <c r="NRI855" s="14"/>
      <c r="NRJ855" s="14"/>
      <c r="NRK855" s="14"/>
      <c r="NRL855" s="14"/>
      <c r="NRM855" s="14"/>
      <c r="NRN855" s="14"/>
      <c r="NRO855" s="14"/>
      <c r="NRP855" s="14"/>
      <c r="NRQ855" s="14"/>
      <c r="NRR855" s="14"/>
      <c r="NRS855" s="14"/>
      <c r="NRT855" s="14"/>
      <c r="NRU855" s="14"/>
      <c r="NRV855" s="14"/>
      <c r="NRW855" s="14"/>
      <c r="NRX855" s="14"/>
      <c r="NRY855" s="14"/>
      <c r="NRZ855" s="14"/>
      <c r="NSA855" s="14"/>
      <c r="NSB855" s="14"/>
      <c r="NSC855" s="14"/>
      <c r="NSD855" s="14"/>
      <c r="NSE855" s="14"/>
      <c r="NSF855" s="14"/>
      <c r="NSG855" s="14"/>
      <c r="NSH855" s="14"/>
      <c r="NSI855" s="14"/>
      <c r="NSJ855" s="14"/>
      <c r="NSK855" s="14"/>
      <c r="NSL855" s="14"/>
      <c r="NSM855" s="14"/>
      <c r="NSN855" s="14"/>
      <c r="NSO855" s="14"/>
      <c r="NSP855" s="14"/>
      <c r="NSQ855" s="14"/>
      <c r="NSR855" s="14"/>
      <c r="NSS855" s="14"/>
      <c r="NST855" s="14"/>
      <c r="NSU855" s="14"/>
      <c r="NSV855" s="14"/>
      <c r="NSW855" s="14"/>
      <c r="NSX855" s="14"/>
      <c r="NSY855" s="14"/>
      <c r="NSZ855" s="14"/>
      <c r="NTA855" s="14"/>
      <c r="NTB855" s="14"/>
      <c r="NTC855" s="14"/>
      <c r="NTD855" s="14"/>
      <c r="NTE855" s="14"/>
      <c r="NTF855" s="14"/>
      <c r="NTG855" s="14"/>
      <c r="NTH855" s="14"/>
      <c r="NTI855" s="14"/>
      <c r="NTJ855" s="14"/>
      <c r="NTK855" s="14"/>
      <c r="NTL855" s="14"/>
      <c r="NTM855" s="14"/>
      <c r="NTN855" s="14"/>
      <c r="NTO855" s="14"/>
      <c r="NTP855" s="14"/>
      <c r="NTQ855" s="14"/>
      <c r="NTR855" s="14"/>
      <c r="NTS855" s="14"/>
      <c r="NTT855" s="14"/>
      <c r="NTU855" s="14"/>
      <c r="NTV855" s="14"/>
      <c r="NTW855" s="14"/>
      <c r="NTX855" s="14"/>
      <c r="NTY855" s="14"/>
      <c r="NTZ855" s="14"/>
      <c r="NUA855" s="14"/>
      <c r="NUB855" s="14"/>
      <c r="NUC855" s="14"/>
      <c r="NUD855" s="14"/>
      <c r="NUE855" s="14"/>
      <c r="NUF855" s="14"/>
      <c r="NUG855" s="14"/>
      <c r="NUH855" s="14"/>
      <c r="NUI855" s="14"/>
      <c r="NUJ855" s="14"/>
      <c r="NUK855" s="14"/>
      <c r="NUL855" s="14"/>
      <c r="NUM855" s="14"/>
      <c r="NUN855" s="14"/>
      <c r="NUO855" s="14"/>
      <c r="NUP855" s="14"/>
      <c r="NUQ855" s="14"/>
      <c r="NUR855" s="14"/>
      <c r="NUS855" s="14"/>
      <c r="NUT855" s="14"/>
      <c r="NUU855" s="14"/>
      <c r="NUV855" s="14"/>
      <c r="NUW855" s="14"/>
      <c r="NUX855" s="14"/>
      <c r="NUY855" s="14"/>
      <c r="NUZ855" s="14"/>
      <c r="NVA855" s="14"/>
      <c r="NVB855" s="14"/>
      <c r="NVC855" s="14"/>
      <c r="NVD855" s="14"/>
      <c r="NVE855" s="14"/>
      <c r="NVF855" s="14"/>
      <c r="NVG855" s="14"/>
      <c r="NVH855" s="14"/>
      <c r="NVI855" s="14"/>
      <c r="NVJ855" s="14"/>
      <c r="NVK855" s="14"/>
      <c r="NVL855" s="14"/>
      <c r="NVM855" s="14"/>
      <c r="NVN855" s="14"/>
      <c r="NVO855" s="14"/>
      <c r="NVP855" s="14"/>
      <c r="NVQ855" s="14"/>
      <c r="NVR855" s="14"/>
      <c r="NVS855" s="14"/>
      <c r="NVT855" s="14"/>
      <c r="NVU855" s="14"/>
      <c r="NVV855" s="14"/>
      <c r="NVW855" s="14"/>
      <c r="NVX855" s="14"/>
      <c r="NVY855" s="14"/>
      <c r="NVZ855" s="14"/>
      <c r="NWA855" s="14"/>
      <c r="NWB855" s="14"/>
      <c r="NWC855" s="14"/>
      <c r="NWD855" s="14"/>
      <c r="NWE855" s="14"/>
      <c r="NWF855" s="14"/>
      <c r="NWG855" s="14"/>
      <c r="NWH855" s="14"/>
      <c r="NWI855" s="14"/>
      <c r="NWJ855" s="14"/>
      <c r="NWK855" s="14"/>
      <c r="NWL855" s="14"/>
      <c r="NWM855" s="14"/>
      <c r="NWN855" s="14"/>
      <c r="NWO855" s="14"/>
      <c r="NWP855" s="14"/>
      <c r="NWQ855" s="14"/>
      <c r="NWR855" s="14"/>
      <c r="NWS855" s="14"/>
      <c r="NWT855" s="14"/>
      <c r="NWU855" s="14"/>
      <c r="NWV855" s="14"/>
      <c r="NWW855" s="14"/>
      <c r="NWX855" s="14"/>
      <c r="NWY855" s="14"/>
      <c r="NWZ855" s="14"/>
      <c r="NXA855" s="14"/>
      <c r="NXB855" s="14"/>
      <c r="NXC855" s="14"/>
      <c r="NXD855" s="14"/>
      <c r="NXE855" s="14"/>
      <c r="NXF855" s="14"/>
      <c r="NXG855" s="14"/>
      <c r="NXH855" s="14"/>
      <c r="NXI855" s="14"/>
      <c r="NXJ855" s="14"/>
      <c r="NXK855" s="14"/>
      <c r="NXL855" s="14"/>
      <c r="NXM855" s="14"/>
      <c r="NXN855" s="14"/>
      <c r="NXO855" s="14"/>
      <c r="NXP855" s="14"/>
      <c r="NXQ855" s="14"/>
      <c r="NXR855" s="14"/>
      <c r="NXS855" s="14"/>
      <c r="NXT855" s="14"/>
      <c r="NXU855" s="14"/>
      <c r="NXV855" s="14"/>
      <c r="NXW855" s="14"/>
      <c r="NXX855" s="14"/>
      <c r="NXY855" s="14"/>
      <c r="NXZ855" s="14"/>
      <c r="NYA855" s="14"/>
      <c r="NYB855" s="14"/>
      <c r="NYC855" s="14"/>
      <c r="NYD855" s="14"/>
      <c r="NYE855" s="14"/>
      <c r="NYF855" s="14"/>
      <c r="NYG855" s="14"/>
      <c r="NYH855" s="14"/>
      <c r="NYI855" s="14"/>
      <c r="NYJ855" s="14"/>
      <c r="NYK855" s="14"/>
      <c r="NYL855" s="14"/>
      <c r="NYM855" s="14"/>
      <c r="NYN855" s="14"/>
      <c r="NYO855" s="14"/>
      <c r="NYP855" s="14"/>
      <c r="NYQ855" s="14"/>
      <c r="NYR855" s="14"/>
      <c r="NYS855" s="14"/>
      <c r="NYT855" s="14"/>
      <c r="NYU855" s="14"/>
      <c r="NYV855" s="14"/>
      <c r="NYW855" s="14"/>
      <c r="NYX855" s="14"/>
      <c r="NYY855" s="14"/>
      <c r="NYZ855" s="14"/>
      <c r="NZA855" s="14"/>
      <c r="NZB855" s="14"/>
      <c r="NZC855" s="14"/>
      <c r="NZD855" s="14"/>
      <c r="NZE855" s="14"/>
      <c r="NZF855" s="14"/>
      <c r="NZG855" s="14"/>
      <c r="NZH855" s="14"/>
      <c r="NZI855" s="14"/>
      <c r="NZJ855" s="14"/>
      <c r="NZK855" s="14"/>
      <c r="NZL855" s="14"/>
      <c r="NZM855" s="14"/>
      <c r="NZN855" s="14"/>
      <c r="NZO855" s="14"/>
      <c r="NZP855" s="14"/>
      <c r="NZQ855" s="14"/>
      <c r="NZR855" s="14"/>
      <c r="NZS855" s="14"/>
      <c r="NZT855" s="14"/>
      <c r="NZU855" s="14"/>
      <c r="NZV855" s="14"/>
      <c r="NZW855" s="14"/>
      <c r="NZX855" s="14"/>
      <c r="NZY855" s="14"/>
      <c r="NZZ855" s="14"/>
      <c r="OAA855" s="14"/>
      <c r="OAB855" s="14"/>
      <c r="OAC855" s="14"/>
      <c r="OAD855" s="14"/>
      <c r="OAE855" s="14"/>
      <c r="OAF855" s="14"/>
      <c r="OAG855" s="14"/>
      <c r="OAH855" s="14"/>
      <c r="OAI855" s="14"/>
      <c r="OAJ855" s="14"/>
      <c r="OAK855" s="14"/>
      <c r="OAL855" s="14"/>
      <c r="OAM855" s="14"/>
      <c r="OAN855" s="14"/>
      <c r="OAO855" s="14"/>
      <c r="OAP855" s="14"/>
      <c r="OAQ855" s="14"/>
      <c r="OAR855" s="14"/>
      <c r="OAS855" s="14"/>
      <c r="OAT855" s="14"/>
      <c r="OAU855" s="14"/>
      <c r="OAV855" s="14"/>
      <c r="OAW855" s="14"/>
      <c r="OAX855" s="14"/>
      <c r="OAY855" s="14"/>
      <c r="OAZ855" s="14"/>
      <c r="OBA855" s="14"/>
      <c r="OBB855" s="14"/>
      <c r="OBC855" s="14"/>
      <c r="OBD855" s="14"/>
      <c r="OBE855" s="14"/>
      <c r="OBF855" s="14"/>
      <c r="OBG855" s="14"/>
      <c r="OBH855" s="14"/>
      <c r="OBI855" s="14"/>
      <c r="OBJ855" s="14"/>
      <c r="OBK855" s="14"/>
      <c r="OBL855" s="14"/>
      <c r="OBM855" s="14"/>
      <c r="OBN855" s="14"/>
      <c r="OBO855" s="14"/>
      <c r="OBP855" s="14"/>
      <c r="OBQ855" s="14"/>
      <c r="OBR855" s="14"/>
      <c r="OBS855" s="14"/>
      <c r="OBT855" s="14"/>
      <c r="OBU855" s="14"/>
      <c r="OBV855" s="14"/>
      <c r="OBW855" s="14"/>
      <c r="OBX855" s="14"/>
      <c r="OBY855" s="14"/>
      <c r="OBZ855" s="14"/>
      <c r="OCA855" s="14"/>
      <c r="OCB855" s="14"/>
      <c r="OCC855" s="14"/>
      <c r="OCD855" s="14"/>
      <c r="OCE855" s="14"/>
      <c r="OCF855" s="14"/>
      <c r="OCG855" s="14"/>
      <c r="OCH855" s="14"/>
      <c r="OCI855" s="14"/>
      <c r="OCJ855" s="14"/>
      <c r="OCK855" s="14"/>
      <c r="OCL855" s="14"/>
      <c r="OCM855" s="14"/>
      <c r="OCN855" s="14"/>
      <c r="OCO855" s="14"/>
      <c r="OCP855" s="14"/>
      <c r="OCQ855" s="14"/>
      <c r="OCR855" s="14"/>
      <c r="OCS855" s="14"/>
      <c r="OCT855" s="14"/>
      <c r="OCU855" s="14"/>
      <c r="OCV855" s="14"/>
      <c r="OCW855" s="14"/>
      <c r="OCX855" s="14"/>
      <c r="OCY855" s="14"/>
      <c r="OCZ855" s="14"/>
      <c r="ODA855" s="14"/>
      <c r="ODB855" s="14"/>
      <c r="ODC855" s="14"/>
      <c r="ODD855" s="14"/>
      <c r="ODE855" s="14"/>
      <c r="ODF855" s="14"/>
      <c r="ODG855" s="14"/>
      <c r="ODH855" s="14"/>
      <c r="ODI855" s="14"/>
      <c r="ODJ855" s="14"/>
      <c r="ODK855" s="14"/>
      <c r="ODL855" s="14"/>
      <c r="ODM855" s="14"/>
      <c r="ODN855" s="14"/>
      <c r="ODO855" s="14"/>
      <c r="ODP855" s="14"/>
      <c r="ODQ855" s="14"/>
      <c r="ODR855" s="14"/>
      <c r="ODS855" s="14"/>
      <c r="ODT855" s="14"/>
      <c r="ODU855" s="14"/>
      <c r="ODV855" s="14"/>
      <c r="ODW855" s="14"/>
      <c r="ODX855" s="14"/>
      <c r="ODY855" s="14"/>
      <c r="ODZ855" s="14"/>
      <c r="OEA855" s="14"/>
      <c r="OEB855" s="14"/>
      <c r="OEC855" s="14"/>
      <c r="OED855" s="14"/>
      <c r="OEE855" s="14"/>
      <c r="OEF855" s="14"/>
      <c r="OEG855" s="14"/>
      <c r="OEH855" s="14"/>
      <c r="OEI855" s="14"/>
      <c r="OEJ855" s="14"/>
      <c r="OEK855" s="14"/>
      <c r="OEL855" s="14"/>
      <c r="OEM855" s="14"/>
      <c r="OEN855" s="14"/>
      <c r="OEO855" s="14"/>
      <c r="OEP855" s="14"/>
      <c r="OEQ855" s="14"/>
      <c r="OER855" s="14"/>
      <c r="OES855" s="14"/>
      <c r="OET855" s="14"/>
      <c r="OEU855" s="14"/>
      <c r="OEV855" s="14"/>
      <c r="OEW855" s="14"/>
      <c r="OEX855" s="14"/>
      <c r="OEY855" s="14"/>
      <c r="OEZ855" s="14"/>
      <c r="OFA855" s="14"/>
      <c r="OFB855" s="14"/>
      <c r="OFC855" s="14"/>
      <c r="OFD855" s="14"/>
      <c r="OFE855" s="14"/>
      <c r="OFF855" s="14"/>
      <c r="OFG855" s="14"/>
      <c r="OFH855" s="14"/>
      <c r="OFI855" s="14"/>
      <c r="OFJ855" s="14"/>
      <c r="OFK855" s="14"/>
      <c r="OFL855" s="14"/>
      <c r="OFM855" s="14"/>
      <c r="OFN855" s="14"/>
      <c r="OFO855" s="14"/>
      <c r="OFP855" s="14"/>
      <c r="OFQ855" s="14"/>
      <c r="OFR855" s="14"/>
      <c r="OFS855" s="14"/>
      <c r="OFT855" s="14"/>
      <c r="OFU855" s="14"/>
      <c r="OFV855" s="14"/>
      <c r="OFW855" s="14"/>
      <c r="OFX855" s="14"/>
      <c r="OFY855" s="14"/>
      <c r="OFZ855" s="14"/>
      <c r="OGA855" s="14"/>
      <c r="OGB855" s="14"/>
      <c r="OGC855" s="14"/>
      <c r="OGD855" s="14"/>
      <c r="OGE855" s="14"/>
      <c r="OGF855" s="14"/>
      <c r="OGG855" s="14"/>
      <c r="OGH855" s="14"/>
      <c r="OGI855" s="14"/>
      <c r="OGJ855" s="14"/>
      <c r="OGK855" s="14"/>
      <c r="OGL855" s="14"/>
      <c r="OGM855" s="14"/>
      <c r="OGN855" s="14"/>
      <c r="OGO855" s="14"/>
      <c r="OGP855" s="14"/>
      <c r="OGQ855" s="14"/>
      <c r="OGR855" s="14"/>
      <c r="OGS855" s="14"/>
      <c r="OGT855" s="14"/>
      <c r="OGU855" s="14"/>
      <c r="OGV855" s="14"/>
      <c r="OGW855" s="14"/>
      <c r="OGX855" s="14"/>
      <c r="OGY855" s="14"/>
      <c r="OGZ855" s="14"/>
      <c r="OHA855" s="14"/>
      <c r="OHB855" s="14"/>
      <c r="OHC855" s="14"/>
      <c r="OHD855" s="14"/>
      <c r="OHE855" s="14"/>
      <c r="OHF855" s="14"/>
      <c r="OHG855" s="14"/>
      <c r="OHH855" s="14"/>
      <c r="OHI855" s="14"/>
      <c r="OHJ855" s="14"/>
      <c r="OHK855" s="14"/>
      <c r="OHL855" s="14"/>
      <c r="OHM855" s="14"/>
      <c r="OHN855" s="14"/>
      <c r="OHO855" s="14"/>
      <c r="OHP855" s="14"/>
      <c r="OHQ855" s="14"/>
      <c r="OHR855" s="14"/>
      <c r="OHS855" s="14"/>
      <c r="OHT855" s="14"/>
      <c r="OHU855" s="14"/>
      <c r="OHV855" s="14"/>
      <c r="OHW855" s="14"/>
      <c r="OHX855" s="14"/>
      <c r="OHY855" s="14"/>
      <c r="OHZ855" s="14"/>
      <c r="OIA855" s="14"/>
      <c r="OIB855" s="14"/>
      <c r="OIC855" s="14"/>
      <c r="OID855" s="14"/>
      <c r="OIE855" s="14"/>
      <c r="OIF855" s="14"/>
      <c r="OIG855" s="14"/>
      <c r="OIH855" s="14"/>
      <c r="OII855" s="14"/>
      <c r="OIJ855" s="14"/>
      <c r="OIK855" s="14"/>
      <c r="OIL855" s="14"/>
      <c r="OIM855" s="14"/>
      <c r="OIN855" s="14"/>
      <c r="OIO855" s="14"/>
      <c r="OIP855" s="14"/>
      <c r="OIQ855" s="14"/>
      <c r="OIR855" s="14"/>
      <c r="OIS855" s="14"/>
      <c r="OIT855" s="14"/>
      <c r="OIU855" s="14"/>
      <c r="OIV855" s="14"/>
      <c r="OIW855" s="14"/>
      <c r="OIX855" s="14"/>
      <c r="OIY855" s="14"/>
      <c r="OIZ855" s="14"/>
      <c r="OJA855" s="14"/>
      <c r="OJB855" s="14"/>
      <c r="OJC855" s="14"/>
      <c r="OJD855" s="14"/>
      <c r="OJE855" s="14"/>
      <c r="OJF855" s="14"/>
      <c r="OJG855" s="14"/>
      <c r="OJH855" s="14"/>
      <c r="OJI855" s="14"/>
      <c r="OJJ855" s="14"/>
      <c r="OJK855" s="14"/>
      <c r="OJL855" s="14"/>
      <c r="OJM855" s="14"/>
      <c r="OJN855" s="14"/>
      <c r="OJO855" s="14"/>
      <c r="OJP855" s="14"/>
      <c r="OJQ855" s="14"/>
      <c r="OJR855" s="14"/>
      <c r="OJS855" s="14"/>
      <c r="OJT855" s="14"/>
      <c r="OJU855" s="14"/>
      <c r="OJV855" s="14"/>
      <c r="OJW855" s="14"/>
      <c r="OJX855" s="14"/>
      <c r="OJY855" s="14"/>
      <c r="OJZ855" s="14"/>
      <c r="OKA855" s="14"/>
      <c r="OKB855" s="14"/>
      <c r="OKC855" s="14"/>
      <c r="OKD855" s="14"/>
      <c r="OKE855" s="14"/>
      <c r="OKF855" s="14"/>
      <c r="OKG855" s="14"/>
      <c r="OKH855" s="14"/>
      <c r="OKI855" s="14"/>
      <c r="OKJ855" s="14"/>
      <c r="OKK855" s="14"/>
      <c r="OKL855" s="14"/>
      <c r="OKM855" s="14"/>
      <c r="OKN855" s="14"/>
      <c r="OKO855" s="14"/>
      <c r="OKP855" s="14"/>
      <c r="OKQ855" s="14"/>
      <c r="OKR855" s="14"/>
      <c r="OKS855" s="14"/>
      <c r="OKT855" s="14"/>
      <c r="OKU855" s="14"/>
      <c r="OKV855" s="14"/>
      <c r="OKW855" s="14"/>
      <c r="OKX855" s="14"/>
      <c r="OKY855" s="14"/>
      <c r="OKZ855" s="14"/>
      <c r="OLA855" s="14"/>
      <c r="OLB855" s="14"/>
      <c r="OLC855" s="14"/>
      <c r="OLD855" s="14"/>
      <c r="OLE855" s="14"/>
      <c r="OLF855" s="14"/>
      <c r="OLG855" s="14"/>
      <c r="OLH855" s="14"/>
      <c r="OLI855" s="14"/>
      <c r="OLJ855" s="14"/>
      <c r="OLK855" s="14"/>
      <c r="OLL855" s="14"/>
      <c r="OLM855" s="14"/>
      <c r="OLN855" s="14"/>
      <c r="OLO855" s="14"/>
      <c r="OLP855" s="14"/>
      <c r="OLQ855" s="14"/>
      <c r="OLR855" s="14"/>
      <c r="OLS855" s="14"/>
      <c r="OLT855" s="14"/>
      <c r="OLU855" s="14"/>
      <c r="OLV855" s="14"/>
      <c r="OLW855" s="14"/>
      <c r="OLX855" s="14"/>
      <c r="OLY855" s="14"/>
      <c r="OLZ855" s="14"/>
      <c r="OMA855" s="14"/>
      <c r="OMB855" s="14"/>
      <c r="OMC855" s="14"/>
      <c r="OMD855" s="14"/>
      <c r="OME855" s="14"/>
      <c r="OMF855" s="14"/>
      <c r="OMG855" s="14"/>
      <c r="OMH855" s="14"/>
      <c r="OMI855" s="14"/>
      <c r="OMJ855" s="14"/>
      <c r="OMK855" s="14"/>
      <c r="OML855" s="14"/>
      <c r="OMM855" s="14"/>
      <c r="OMN855" s="14"/>
      <c r="OMO855" s="14"/>
      <c r="OMP855" s="14"/>
      <c r="OMQ855" s="14"/>
      <c r="OMR855" s="14"/>
      <c r="OMS855" s="14"/>
      <c r="OMT855" s="14"/>
      <c r="OMU855" s="14"/>
      <c r="OMV855" s="14"/>
      <c r="OMW855" s="14"/>
      <c r="OMX855" s="14"/>
      <c r="OMY855" s="14"/>
      <c r="OMZ855" s="14"/>
      <c r="ONA855" s="14"/>
      <c r="ONB855" s="14"/>
      <c r="ONC855" s="14"/>
      <c r="OND855" s="14"/>
      <c r="ONE855" s="14"/>
      <c r="ONF855" s="14"/>
      <c r="ONG855" s="14"/>
      <c r="ONH855" s="14"/>
      <c r="ONI855" s="14"/>
      <c r="ONJ855" s="14"/>
      <c r="ONK855" s="14"/>
      <c r="ONL855" s="14"/>
      <c r="ONM855" s="14"/>
      <c r="ONN855" s="14"/>
      <c r="ONO855" s="14"/>
      <c r="ONP855" s="14"/>
      <c r="ONQ855" s="14"/>
      <c r="ONR855" s="14"/>
      <c r="ONS855" s="14"/>
      <c r="ONT855" s="14"/>
      <c r="ONU855" s="14"/>
      <c r="ONV855" s="14"/>
      <c r="ONW855" s="14"/>
      <c r="ONX855" s="14"/>
      <c r="ONY855" s="14"/>
      <c r="ONZ855" s="14"/>
      <c r="OOA855" s="14"/>
      <c r="OOB855" s="14"/>
      <c r="OOC855" s="14"/>
      <c r="OOD855" s="14"/>
      <c r="OOE855" s="14"/>
      <c r="OOF855" s="14"/>
      <c r="OOG855" s="14"/>
      <c r="OOH855" s="14"/>
      <c r="OOI855" s="14"/>
      <c r="OOJ855" s="14"/>
      <c r="OOK855" s="14"/>
      <c r="OOL855" s="14"/>
      <c r="OOM855" s="14"/>
      <c r="OON855" s="14"/>
      <c r="OOO855" s="14"/>
      <c r="OOP855" s="14"/>
      <c r="OOQ855" s="14"/>
      <c r="OOR855" s="14"/>
      <c r="OOS855" s="14"/>
      <c r="OOT855" s="14"/>
      <c r="OOU855" s="14"/>
      <c r="OOV855" s="14"/>
      <c r="OOW855" s="14"/>
      <c r="OOX855" s="14"/>
      <c r="OOY855" s="14"/>
      <c r="OOZ855" s="14"/>
      <c r="OPA855" s="14"/>
      <c r="OPB855" s="14"/>
      <c r="OPC855" s="14"/>
      <c r="OPD855" s="14"/>
      <c r="OPE855" s="14"/>
      <c r="OPF855" s="14"/>
      <c r="OPG855" s="14"/>
      <c r="OPH855" s="14"/>
      <c r="OPI855" s="14"/>
      <c r="OPJ855" s="14"/>
      <c r="OPK855" s="14"/>
      <c r="OPL855" s="14"/>
      <c r="OPM855" s="14"/>
      <c r="OPN855" s="14"/>
      <c r="OPO855" s="14"/>
      <c r="OPP855" s="14"/>
      <c r="OPQ855" s="14"/>
      <c r="OPR855" s="14"/>
      <c r="OPS855" s="14"/>
      <c r="OPT855" s="14"/>
      <c r="OPU855" s="14"/>
      <c r="OPV855" s="14"/>
      <c r="OPW855" s="14"/>
      <c r="OPX855" s="14"/>
      <c r="OPY855" s="14"/>
      <c r="OPZ855" s="14"/>
      <c r="OQA855" s="14"/>
      <c r="OQB855" s="14"/>
      <c r="OQC855" s="14"/>
      <c r="OQD855" s="14"/>
      <c r="OQE855" s="14"/>
      <c r="OQF855" s="14"/>
      <c r="OQG855" s="14"/>
      <c r="OQH855" s="14"/>
      <c r="OQI855" s="14"/>
      <c r="OQJ855" s="14"/>
      <c r="OQK855" s="14"/>
      <c r="OQL855" s="14"/>
      <c r="OQM855" s="14"/>
      <c r="OQN855" s="14"/>
      <c r="OQO855" s="14"/>
      <c r="OQP855" s="14"/>
      <c r="OQQ855" s="14"/>
      <c r="OQR855" s="14"/>
      <c r="OQS855" s="14"/>
      <c r="OQT855" s="14"/>
      <c r="OQU855" s="14"/>
      <c r="OQV855" s="14"/>
      <c r="OQW855" s="14"/>
      <c r="OQX855" s="14"/>
      <c r="OQY855" s="14"/>
      <c r="OQZ855" s="14"/>
      <c r="ORA855" s="14"/>
      <c r="ORB855" s="14"/>
      <c r="ORC855" s="14"/>
      <c r="ORD855" s="14"/>
      <c r="ORE855" s="14"/>
      <c r="ORF855" s="14"/>
      <c r="ORG855" s="14"/>
      <c r="ORH855" s="14"/>
      <c r="ORI855" s="14"/>
      <c r="ORJ855" s="14"/>
      <c r="ORK855" s="14"/>
      <c r="ORL855" s="14"/>
      <c r="ORM855" s="14"/>
      <c r="ORN855" s="14"/>
      <c r="ORO855" s="14"/>
      <c r="ORP855" s="14"/>
      <c r="ORQ855" s="14"/>
      <c r="ORR855" s="14"/>
      <c r="ORS855" s="14"/>
      <c r="ORT855" s="14"/>
      <c r="ORU855" s="14"/>
      <c r="ORV855" s="14"/>
      <c r="ORW855" s="14"/>
      <c r="ORX855" s="14"/>
      <c r="ORY855" s="14"/>
      <c r="ORZ855" s="14"/>
      <c r="OSA855" s="14"/>
      <c r="OSB855" s="14"/>
      <c r="OSC855" s="14"/>
      <c r="OSD855" s="14"/>
      <c r="OSE855" s="14"/>
      <c r="OSF855" s="14"/>
      <c r="OSG855" s="14"/>
      <c r="OSH855" s="14"/>
      <c r="OSI855" s="14"/>
      <c r="OSJ855" s="14"/>
      <c r="OSK855" s="14"/>
      <c r="OSL855" s="14"/>
      <c r="OSM855" s="14"/>
      <c r="OSN855" s="14"/>
      <c r="OSO855" s="14"/>
      <c r="OSP855" s="14"/>
      <c r="OSQ855" s="14"/>
      <c r="OSR855" s="14"/>
      <c r="OSS855" s="14"/>
      <c r="OST855" s="14"/>
      <c r="OSU855" s="14"/>
      <c r="OSV855" s="14"/>
      <c r="OSW855" s="14"/>
      <c r="OSX855" s="14"/>
      <c r="OSY855" s="14"/>
      <c r="OSZ855" s="14"/>
      <c r="OTA855" s="14"/>
      <c r="OTB855" s="14"/>
      <c r="OTC855" s="14"/>
      <c r="OTD855" s="14"/>
      <c r="OTE855" s="14"/>
      <c r="OTF855" s="14"/>
      <c r="OTG855" s="14"/>
      <c r="OTH855" s="14"/>
      <c r="OTI855" s="14"/>
      <c r="OTJ855" s="14"/>
      <c r="OTK855" s="14"/>
      <c r="OTL855" s="14"/>
      <c r="OTM855" s="14"/>
      <c r="OTN855" s="14"/>
      <c r="OTO855" s="14"/>
      <c r="OTP855" s="14"/>
      <c r="OTQ855" s="14"/>
      <c r="OTR855" s="14"/>
      <c r="OTS855" s="14"/>
      <c r="OTT855" s="14"/>
      <c r="OTU855" s="14"/>
      <c r="OTV855" s="14"/>
      <c r="OTW855" s="14"/>
      <c r="OTX855" s="14"/>
      <c r="OTY855" s="14"/>
      <c r="OTZ855" s="14"/>
      <c r="OUA855" s="14"/>
      <c r="OUB855" s="14"/>
      <c r="OUC855" s="14"/>
      <c r="OUD855" s="14"/>
      <c r="OUE855" s="14"/>
      <c r="OUF855" s="14"/>
      <c r="OUG855" s="14"/>
      <c r="OUH855" s="14"/>
      <c r="OUI855" s="14"/>
      <c r="OUJ855" s="14"/>
      <c r="OUK855" s="14"/>
      <c r="OUL855" s="14"/>
      <c r="OUM855" s="14"/>
      <c r="OUN855" s="14"/>
      <c r="OUO855" s="14"/>
      <c r="OUP855" s="14"/>
      <c r="OUQ855" s="14"/>
      <c r="OUR855" s="14"/>
      <c r="OUS855" s="14"/>
      <c r="OUT855" s="14"/>
      <c r="OUU855" s="14"/>
      <c r="OUV855" s="14"/>
      <c r="OUW855" s="14"/>
      <c r="OUX855" s="14"/>
      <c r="OUY855" s="14"/>
      <c r="OUZ855" s="14"/>
      <c r="OVA855" s="14"/>
      <c r="OVB855" s="14"/>
      <c r="OVC855" s="14"/>
      <c r="OVD855" s="14"/>
      <c r="OVE855" s="14"/>
      <c r="OVF855" s="14"/>
      <c r="OVG855" s="14"/>
      <c r="OVH855" s="14"/>
      <c r="OVI855" s="14"/>
      <c r="OVJ855" s="14"/>
      <c r="OVK855" s="14"/>
      <c r="OVL855" s="14"/>
      <c r="OVM855" s="14"/>
      <c r="OVN855" s="14"/>
      <c r="OVO855" s="14"/>
      <c r="OVP855" s="14"/>
      <c r="OVQ855" s="14"/>
      <c r="OVR855" s="14"/>
      <c r="OVS855" s="14"/>
      <c r="OVT855" s="14"/>
      <c r="OVU855" s="14"/>
      <c r="OVV855" s="14"/>
      <c r="OVW855" s="14"/>
      <c r="OVX855" s="14"/>
      <c r="OVY855" s="14"/>
      <c r="OVZ855" s="14"/>
      <c r="OWA855" s="14"/>
      <c r="OWB855" s="14"/>
      <c r="OWC855" s="14"/>
      <c r="OWD855" s="14"/>
      <c r="OWE855" s="14"/>
      <c r="OWF855" s="14"/>
      <c r="OWG855" s="14"/>
      <c r="OWH855" s="14"/>
      <c r="OWI855" s="14"/>
      <c r="OWJ855" s="14"/>
      <c r="OWK855" s="14"/>
      <c r="OWL855" s="14"/>
      <c r="OWM855" s="14"/>
      <c r="OWN855" s="14"/>
      <c r="OWO855" s="14"/>
      <c r="OWP855" s="14"/>
      <c r="OWQ855" s="14"/>
      <c r="OWR855" s="14"/>
      <c r="OWS855" s="14"/>
      <c r="OWT855" s="14"/>
      <c r="OWU855" s="14"/>
      <c r="OWV855" s="14"/>
      <c r="OWW855" s="14"/>
      <c r="OWX855" s="14"/>
      <c r="OWY855" s="14"/>
      <c r="OWZ855" s="14"/>
      <c r="OXA855" s="14"/>
      <c r="OXB855" s="14"/>
      <c r="OXC855" s="14"/>
      <c r="OXD855" s="14"/>
      <c r="OXE855" s="14"/>
      <c r="OXF855" s="14"/>
      <c r="OXG855" s="14"/>
      <c r="OXH855" s="14"/>
      <c r="OXI855" s="14"/>
      <c r="OXJ855" s="14"/>
      <c r="OXK855" s="14"/>
      <c r="OXL855" s="14"/>
      <c r="OXM855" s="14"/>
      <c r="OXN855" s="14"/>
      <c r="OXO855" s="14"/>
      <c r="OXP855" s="14"/>
      <c r="OXQ855" s="14"/>
      <c r="OXR855" s="14"/>
      <c r="OXS855" s="14"/>
      <c r="OXT855" s="14"/>
      <c r="OXU855" s="14"/>
      <c r="OXV855" s="14"/>
      <c r="OXW855" s="14"/>
      <c r="OXX855" s="14"/>
      <c r="OXY855" s="14"/>
      <c r="OXZ855" s="14"/>
      <c r="OYA855" s="14"/>
      <c r="OYB855" s="14"/>
      <c r="OYC855" s="14"/>
      <c r="OYD855" s="14"/>
      <c r="OYE855" s="14"/>
      <c r="OYF855" s="14"/>
      <c r="OYG855" s="14"/>
      <c r="OYH855" s="14"/>
      <c r="OYI855" s="14"/>
      <c r="OYJ855" s="14"/>
      <c r="OYK855" s="14"/>
      <c r="OYL855" s="14"/>
      <c r="OYM855" s="14"/>
      <c r="OYN855" s="14"/>
      <c r="OYO855" s="14"/>
      <c r="OYP855" s="14"/>
      <c r="OYQ855" s="14"/>
      <c r="OYR855" s="14"/>
      <c r="OYS855" s="14"/>
      <c r="OYT855" s="14"/>
      <c r="OYU855" s="14"/>
      <c r="OYV855" s="14"/>
      <c r="OYW855" s="14"/>
      <c r="OYX855" s="14"/>
      <c r="OYY855" s="14"/>
      <c r="OYZ855" s="14"/>
      <c r="OZA855" s="14"/>
      <c r="OZB855" s="14"/>
      <c r="OZC855" s="14"/>
      <c r="OZD855" s="14"/>
      <c r="OZE855" s="14"/>
      <c r="OZF855" s="14"/>
      <c r="OZG855" s="14"/>
      <c r="OZH855" s="14"/>
      <c r="OZI855" s="14"/>
      <c r="OZJ855" s="14"/>
      <c r="OZK855" s="14"/>
      <c r="OZL855" s="14"/>
      <c r="OZM855" s="14"/>
      <c r="OZN855" s="14"/>
      <c r="OZO855" s="14"/>
      <c r="OZP855" s="14"/>
      <c r="OZQ855" s="14"/>
      <c r="OZR855" s="14"/>
      <c r="OZS855" s="14"/>
      <c r="OZT855" s="14"/>
      <c r="OZU855" s="14"/>
      <c r="OZV855" s="14"/>
      <c r="OZW855" s="14"/>
      <c r="OZX855" s="14"/>
      <c r="OZY855" s="14"/>
      <c r="OZZ855" s="14"/>
      <c r="PAA855" s="14"/>
      <c r="PAB855" s="14"/>
      <c r="PAC855" s="14"/>
      <c r="PAD855" s="14"/>
      <c r="PAE855" s="14"/>
      <c r="PAF855" s="14"/>
      <c r="PAG855" s="14"/>
      <c r="PAH855" s="14"/>
      <c r="PAI855" s="14"/>
      <c r="PAJ855" s="14"/>
      <c r="PAK855" s="14"/>
      <c r="PAL855" s="14"/>
      <c r="PAM855" s="14"/>
      <c r="PAN855" s="14"/>
      <c r="PAO855" s="14"/>
      <c r="PAP855" s="14"/>
      <c r="PAQ855" s="14"/>
      <c r="PAR855" s="14"/>
      <c r="PAS855" s="14"/>
      <c r="PAT855" s="14"/>
      <c r="PAU855" s="14"/>
      <c r="PAV855" s="14"/>
      <c r="PAW855" s="14"/>
      <c r="PAX855" s="14"/>
      <c r="PAY855" s="14"/>
      <c r="PAZ855" s="14"/>
      <c r="PBA855" s="14"/>
      <c r="PBB855" s="14"/>
      <c r="PBC855" s="14"/>
      <c r="PBD855" s="14"/>
      <c r="PBE855" s="14"/>
      <c r="PBF855" s="14"/>
      <c r="PBG855" s="14"/>
      <c r="PBH855" s="14"/>
      <c r="PBI855" s="14"/>
      <c r="PBJ855" s="14"/>
      <c r="PBK855" s="14"/>
      <c r="PBL855" s="14"/>
      <c r="PBM855" s="14"/>
      <c r="PBN855" s="14"/>
      <c r="PBO855" s="14"/>
      <c r="PBP855" s="14"/>
      <c r="PBQ855" s="14"/>
      <c r="PBR855" s="14"/>
      <c r="PBS855" s="14"/>
      <c r="PBT855" s="14"/>
      <c r="PBU855" s="14"/>
      <c r="PBV855" s="14"/>
      <c r="PBW855" s="14"/>
      <c r="PBX855" s="14"/>
      <c r="PBY855" s="14"/>
      <c r="PBZ855" s="14"/>
      <c r="PCA855" s="14"/>
      <c r="PCB855" s="14"/>
      <c r="PCC855" s="14"/>
      <c r="PCD855" s="14"/>
      <c r="PCE855" s="14"/>
      <c r="PCF855" s="14"/>
      <c r="PCG855" s="14"/>
      <c r="PCH855" s="14"/>
      <c r="PCI855" s="14"/>
      <c r="PCJ855" s="14"/>
      <c r="PCK855" s="14"/>
      <c r="PCL855" s="14"/>
      <c r="PCM855" s="14"/>
      <c r="PCN855" s="14"/>
      <c r="PCO855" s="14"/>
      <c r="PCP855" s="14"/>
      <c r="PCQ855" s="14"/>
      <c r="PCR855" s="14"/>
      <c r="PCS855" s="14"/>
      <c r="PCT855" s="14"/>
      <c r="PCU855" s="14"/>
      <c r="PCV855" s="14"/>
      <c r="PCW855" s="14"/>
      <c r="PCX855" s="14"/>
      <c r="PCY855" s="14"/>
      <c r="PCZ855" s="14"/>
      <c r="PDA855" s="14"/>
      <c r="PDB855" s="14"/>
      <c r="PDC855" s="14"/>
      <c r="PDD855" s="14"/>
      <c r="PDE855" s="14"/>
      <c r="PDF855" s="14"/>
      <c r="PDG855" s="14"/>
      <c r="PDH855" s="14"/>
      <c r="PDI855" s="14"/>
      <c r="PDJ855" s="14"/>
      <c r="PDK855" s="14"/>
      <c r="PDL855" s="14"/>
      <c r="PDM855" s="14"/>
      <c r="PDN855" s="14"/>
      <c r="PDO855" s="14"/>
      <c r="PDP855" s="14"/>
      <c r="PDQ855" s="14"/>
      <c r="PDR855" s="14"/>
      <c r="PDS855" s="14"/>
      <c r="PDT855" s="14"/>
      <c r="PDU855" s="14"/>
      <c r="PDV855" s="14"/>
      <c r="PDW855" s="14"/>
      <c r="PDX855" s="14"/>
      <c r="PDY855" s="14"/>
      <c r="PDZ855" s="14"/>
      <c r="PEA855" s="14"/>
      <c r="PEB855" s="14"/>
      <c r="PEC855" s="14"/>
      <c r="PED855" s="14"/>
      <c r="PEE855" s="14"/>
      <c r="PEF855" s="14"/>
      <c r="PEG855" s="14"/>
      <c r="PEH855" s="14"/>
      <c r="PEI855" s="14"/>
      <c r="PEJ855" s="14"/>
      <c r="PEK855" s="14"/>
      <c r="PEL855" s="14"/>
      <c r="PEM855" s="14"/>
      <c r="PEN855" s="14"/>
      <c r="PEO855" s="14"/>
      <c r="PEP855" s="14"/>
      <c r="PEQ855" s="14"/>
      <c r="PER855" s="14"/>
      <c r="PES855" s="14"/>
      <c r="PET855" s="14"/>
      <c r="PEU855" s="14"/>
      <c r="PEV855" s="14"/>
      <c r="PEW855" s="14"/>
      <c r="PEX855" s="14"/>
      <c r="PEY855" s="14"/>
      <c r="PEZ855" s="14"/>
      <c r="PFA855" s="14"/>
      <c r="PFB855" s="14"/>
      <c r="PFC855" s="14"/>
      <c r="PFD855" s="14"/>
      <c r="PFE855" s="14"/>
      <c r="PFF855" s="14"/>
      <c r="PFG855" s="14"/>
      <c r="PFH855" s="14"/>
      <c r="PFI855" s="14"/>
      <c r="PFJ855" s="14"/>
      <c r="PFK855" s="14"/>
      <c r="PFL855" s="14"/>
      <c r="PFM855" s="14"/>
      <c r="PFN855" s="14"/>
      <c r="PFO855" s="14"/>
      <c r="PFP855" s="14"/>
      <c r="PFQ855" s="14"/>
      <c r="PFR855" s="14"/>
      <c r="PFS855" s="14"/>
      <c r="PFT855" s="14"/>
      <c r="PFU855" s="14"/>
      <c r="PFV855" s="14"/>
      <c r="PFW855" s="14"/>
      <c r="PFX855" s="14"/>
      <c r="PFY855" s="14"/>
      <c r="PFZ855" s="14"/>
      <c r="PGA855" s="14"/>
      <c r="PGB855" s="14"/>
      <c r="PGC855" s="14"/>
      <c r="PGD855" s="14"/>
      <c r="PGE855" s="14"/>
      <c r="PGF855" s="14"/>
      <c r="PGG855" s="14"/>
      <c r="PGH855" s="14"/>
      <c r="PGI855" s="14"/>
      <c r="PGJ855" s="14"/>
      <c r="PGK855" s="14"/>
      <c r="PGL855" s="14"/>
      <c r="PGM855" s="14"/>
      <c r="PGN855" s="14"/>
      <c r="PGO855" s="14"/>
      <c r="PGP855" s="14"/>
      <c r="PGQ855" s="14"/>
      <c r="PGR855" s="14"/>
      <c r="PGS855" s="14"/>
      <c r="PGT855" s="14"/>
      <c r="PGU855" s="14"/>
      <c r="PGV855" s="14"/>
      <c r="PGW855" s="14"/>
      <c r="PGX855" s="14"/>
      <c r="PGY855" s="14"/>
      <c r="PGZ855" s="14"/>
      <c r="PHA855" s="14"/>
      <c r="PHB855" s="14"/>
      <c r="PHC855" s="14"/>
      <c r="PHD855" s="14"/>
      <c r="PHE855" s="14"/>
      <c r="PHF855" s="14"/>
      <c r="PHG855" s="14"/>
      <c r="PHH855" s="14"/>
      <c r="PHI855" s="14"/>
      <c r="PHJ855" s="14"/>
      <c r="PHK855" s="14"/>
      <c r="PHL855" s="14"/>
      <c r="PHM855" s="14"/>
      <c r="PHN855" s="14"/>
      <c r="PHO855" s="14"/>
      <c r="PHP855" s="14"/>
      <c r="PHQ855" s="14"/>
      <c r="PHR855" s="14"/>
      <c r="PHS855" s="14"/>
      <c r="PHT855" s="14"/>
      <c r="PHU855" s="14"/>
      <c r="PHV855" s="14"/>
      <c r="PHW855" s="14"/>
      <c r="PHX855" s="14"/>
      <c r="PHY855" s="14"/>
      <c r="PHZ855" s="14"/>
      <c r="PIA855" s="14"/>
      <c r="PIB855" s="14"/>
      <c r="PIC855" s="14"/>
      <c r="PID855" s="14"/>
      <c r="PIE855" s="14"/>
      <c r="PIF855" s="14"/>
      <c r="PIG855" s="14"/>
      <c r="PIH855" s="14"/>
      <c r="PII855" s="14"/>
      <c r="PIJ855" s="14"/>
      <c r="PIK855" s="14"/>
      <c r="PIL855" s="14"/>
      <c r="PIM855" s="14"/>
      <c r="PIN855" s="14"/>
      <c r="PIO855" s="14"/>
      <c r="PIP855" s="14"/>
      <c r="PIQ855" s="14"/>
      <c r="PIR855" s="14"/>
      <c r="PIS855" s="14"/>
      <c r="PIT855" s="14"/>
      <c r="PIU855" s="14"/>
      <c r="PIV855" s="14"/>
      <c r="PIW855" s="14"/>
      <c r="PIX855" s="14"/>
      <c r="PIY855" s="14"/>
      <c r="PIZ855" s="14"/>
      <c r="PJA855" s="14"/>
      <c r="PJB855" s="14"/>
      <c r="PJC855" s="14"/>
      <c r="PJD855" s="14"/>
      <c r="PJE855" s="14"/>
      <c r="PJF855" s="14"/>
      <c r="PJG855" s="14"/>
      <c r="PJH855" s="14"/>
      <c r="PJI855" s="14"/>
      <c r="PJJ855" s="14"/>
      <c r="PJK855" s="14"/>
      <c r="PJL855" s="14"/>
      <c r="PJM855" s="14"/>
      <c r="PJN855" s="14"/>
      <c r="PJO855" s="14"/>
      <c r="PJP855" s="14"/>
      <c r="PJQ855" s="14"/>
      <c r="PJR855" s="14"/>
      <c r="PJS855" s="14"/>
      <c r="PJT855" s="14"/>
      <c r="PJU855" s="14"/>
      <c r="PJV855" s="14"/>
      <c r="PJW855" s="14"/>
      <c r="PJX855" s="14"/>
      <c r="PJY855" s="14"/>
      <c r="PJZ855" s="14"/>
      <c r="PKA855" s="14"/>
      <c r="PKB855" s="14"/>
      <c r="PKC855" s="14"/>
      <c r="PKD855" s="14"/>
      <c r="PKE855" s="14"/>
      <c r="PKF855" s="14"/>
      <c r="PKG855" s="14"/>
      <c r="PKH855" s="14"/>
      <c r="PKI855" s="14"/>
      <c r="PKJ855" s="14"/>
      <c r="PKK855" s="14"/>
      <c r="PKL855" s="14"/>
      <c r="PKM855" s="14"/>
      <c r="PKN855" s="14"/>
      <c r="PKO855" s="14"/>
      <c r="PKP855" s="14"/>
      <c r="PKQ855" s="14"/>
      <c r="PKR855" s="14"/>
      <c r="PKS855" s="14"/>
      <c r="PKT855" s="14"/>
      <c r="PKU855" s="14"/>
      <c r="PKV855" s="14"/>
      <c r="PKW855" s="14"/>
      <c r="PKX855" s="14"/>
      <c r="PKY855" s="14"/>
      <c r="PKZ855" s="14"/>
      <c r="PLA855" s="14"/>
      <c r="PLB855" s="14"/>
      <c r="PLC855" s="14"/>
      <c r="PLD855" s="14"/>
      <c r="PLE855" s="14"/>
      <c r="PLF855" s="14"/>
      <c r="PLG855" s="14"/>
      <c r="PLH855" s="14"/>
      <c r="PLI855" s="14"/>
      <c r="PLJ855" s="14"/>
      <c r="PLK855" s="14"/>
      <c r="PLL855" s="14"/>
      <c r="PLM855" s="14"/>
      <c r="PLN855" s="14"/>
      <c r="PLO855" s="14"/>
      <c r="PLP855" s="14"/>
      <c r="PLQ855" s="14"/>
      <c r="PLR855" s="14"/>
      <c r="PLS855" s="14"/>
      <c r="PLT855" s="14"/>
      <c r="PLU855" s="14"/>
      <c r="PLV855" s="14"/>
      <c r="PLW855" s="14"/>
      <c r="PLX855" s="14"/>
      <c r="PLY855" s="14"/>
      <c r="PLZ855" s="14"/>
      <c r="PMA855" s="14"/>
      <c r="PMB855" s="14"/>
      <c r="PMC855" s="14"/>
      <c r="PMD855" s="14"/>
      <c r="PME855" s="14"/>
      <c r="PMF855" s="14"/>
      <c r="PMG855" s="14"/>
      <c r="PMH855" s="14"/>
      <c r="PMI855" s="14"/>
      <c r="PMJ855" s="14"/>
      <c r="PMK855" s="14"/>
      <c r="PML855" s="14"/>
      <c r="PMM855" s="14"/>
      <c r="PMN855" s="14"/>
      <c r="PMO855" s="14"/>
      <c r="PMP855" s="14"/>
      <c r="PMQ855" s="14"/>
      <c r="PMR855" s="14"/>
      <c r="PMS855" s="14"/>
      <c r="PMT855" s="14"/>
      <c r="PMU855" s="14"/>
      <c r="PMV855" s="14"/>
      <c r="PMW855" s="14"/>
      <c r="PMX855" s="14"/>
      <c r="PMY855" s="14"/>
      <c r="PMZ855" s="14"/>
      <c r="PNA855" s="14"/>
      <c r="PNB855" s="14"/>
      <c r="PNC855" s="14"/>
      <c r="PND855" s="14"/>
      <c r="PNE855" s="14"/>
      <c r="PNF855" s="14"/>
      <c r="PNG855" s="14"/>
      <c r="PNH855" s="14"/>
      <c r="PNI855" s="14"/>
      <c r="PNJ855" s="14"/>
      <c r="PNK855" s="14"/>
      <c r="PNL855" s="14"/>
      <c r="PNM855" s="14"/>
      <c r="PNN855" s="14"/>
      <c r="PNO855" s="14"/>
      <c r="PNP855" s="14"/>
      <c r="PNQ855" s="14"/>
      <c r="PNR855" s="14"/>
      <c r="PNS855" s="14"/>
      <c r="PNT855" s="14"/>
      <c r="PNU855" s="14"/>
      <c r="PNV855" s="14"/>
      <c r="PNW855" s="14"/>
      <c r="PNX855" s="14"/>
      <c r="PNY855" s="14"/>
      <c r="PNZ855" s="14"/>
      <c r="POA855" s="14"/>
      <c r="POB855" s="14"/>
      <c r="POC855" s="14"/>
      <c r="POD855" s="14"/>
      <c r="POE855" s="14"/>
      <c r="POF855" s="14"/>
      <c r="POG855" s="14"/>
      <c r="POH855" s="14"/>
      <c r="POI855" s="14"/>
      <c r="POJ855" s="14"/>
      <c r="POK855" s="14"/>
      <c r="POL855" s="14"/>
      <c r="POM855" s="14"/>
      <c r="PON855" s="14"/>
      <c r="POO855" s="14"/>
      <c r="POP855" s="14"/>
      <c r="POQ855" s="14"/>
      <c r="POR855" s="14"/>
      <c r="POS855" s="14"/>
      <c r="POT855" s="14"/>
      <c r="POU855" s="14"/>
      <c r="POV855" s="14"/>
      <c r="POW855" s="14"/>
      <c r="POX855" s="14"/>
      <c r="POY855" s="14"/>
      <c r="POZ855" s="14"/>
      <c r="PPA855" s="14"/>
      <c r="PPB855" s="14"/>
      <c r="PPC855" s="14"/>
      <c r="PPD855" s="14"/>
      <c r="PPE855" s="14"/>
      <c r="PPF855" s="14"/>
      <c r="PPG855" s="14"/>
      <c r="PPH855" s="14"/>
      <c r="PPI855" s="14"/>
      <c r="PPJ855" s="14"/>
      <c r="PPK855" s="14"/>
      <c r="PPL855" s="14"/>
      <c r="PPM855" s="14"/>
      <c r="PPN855" s="14"/>
      <c r="PPO855" s="14"/>
      <c r="PPP855" s="14"/>
      <c r="PPQ855" s="14"/>
      <c r="PPR855" s="14"/>
      <c r="PPS855" s="14"/>
      <c r="PPT855" s="14"/>
      <c r="PPU855" s="14"/>
      <c r="PPV855" s="14"/>
      <c r="PPW855" s="14"/>
      <c r="PPX855" s="14"/>
      <c r="PPY855" s="14"/>
      <c r="PPZ855" s="14"/>
      <c r="PQA855" s="14"/>
      <c r="PQB855" s="14"/>
      <c r="PQC855" s="14"/>
      <c r="PQD855" s="14"/>
      <c r="PQE855" s="14"/>
      <c r="PQF855" s="14"/>
      <c r="PQG855" s="14"/>
      <c r="PQH855" s="14"/>
      <c r="PQI855" s="14"/>
      <c r="PQJ855" s="14"/>
      <c r="PQK855" s="14"/>
      <c r="PQL855" s="14"/>
      <c r="PQM855" s="14"/>
      <c r="PQN855" s="14"/>
      <c r="PQO855" s="14"/>
      <c r="PQP855" s="14"/>
      <c r="PQQ855" s="14"/>
      <c r="PQR855" s="14"/>
      <c r="PQS855" s="14"/>
      <c r="PQT855" s="14"/>
      <c r="PQU855" s="14"/>
      <c r="PQV855" s="14"/>
      <c r="PQW855" s="14"/>
      <c r="PQX855" s="14"/>
      <c r="PQY855" s="14"/>
      <c r="PQZ855" s="14"/>
      <c r="PRA855" s="14"/>
      <c r="PRB855" s="14"/>
      <c r="PRC855" s="14"/>
      <c r="PRD855" s="14"/>
      <c r="PRE855" s="14"/>
      <c r="PRF855" s="14"/>
      <c r="PRG855" s="14"/>
      <c r="PRH855" s="14"/>
      <c r="PRI855" s="14"/>
      <c r="PRJ855" s="14"/>
      <c r="PRK855" s="14"/>
      <c r="PRL855" s="14"/>
      <c r="PRM855" s="14"/>
      <c r="PRN855" s="14"/>
      <c r="PRO855" s="14"/>
      <c r="PRP855" s="14"/>
      <c r="PRQ855" s="14"/>
      <c r="PRR855" s="14"/>
      <c r="PRS855" s="14"/>
      <c r="PRT855" s="14"/>
      <c r="PRU855" s="14"/>
      <c r="PRV855" s="14"/>
      <c r="PRW855" s="14"/>
      <c r="PRX855" s="14"/>
      <c r="PRY855" s="14"/>
      <c r="PRZ855" s="14"/>
      <c r="PSA855" s="14"/>
      <c r="PSB855" s="14"/>
      <c r="PSC855" s="14"/>
      <c r="PSD855" s="14"/>
      <c r="PSE855" s="14"/>
      <c r="PSF855" s="14"/>
      <c r="PSG855" s="14"/>
      <c r="PSH855" s="14"/>
      <c r="PSI855" s="14"/>
      <c r="PSJ855" s="14"/>
      <c r="PSK855" s="14"/>
      <c r="PSL855" s="14"/>
      <c r="PSM855" s="14"/>
      <c r="PSN855" s="14"/>
      <c r="PSO855" s="14"/>
      <c r="PSP855" s="14"/>
      <c r="PSQ855" s="14"/>
      <c r="PSR855" s="14"/>
      <c r="PSS855" s="14"/>
      <c r="PST855" s="14"/>
      <c r="PSU855" s="14"/>
      <c r="PSV855" s="14"/>
      <c r="PSW855" s="14"/>
      <c r="PSX855" s="14"/>
      <c r="PSY855" s="14"/>
      <c r="PSZ855" s="14"/>
      <c r="PTA855" s="14"/>
      <c r="PTB855" s="14"/>
      <c r="PTC855" s="14"/>
      <c r="PTD855" s="14"/>
      <c r="PTE855" s="14"/>
      <c r="PTF855" s="14"/>
      <c r="PTG855" s="14"/>
      <c r="PTH855" s="14"/>
      <c r="PTI855" s="14"/>
      <c r="PTJ855" s="14"/>
      <c r="PTK855" s="14"/>
      <c r="PTL855" s="14"/>
      <c r="PTM855" s="14"/>
      <c r="PTN855" s="14"/>
      <c r="PTO855" s="14"/>
      <c r="PTP855" s="14"/>
      <c r="PTQ855" s="14"/>
      <c r="PTR855" s="14"/>
      <c r="PTS855" s="14"/>
      <c r="PTT855" s="14"/>
      <c r="PTU855" s="14"/>
      <c r="PTV855" s="14"/>
      <c r="PTW855" s="14"/>
      <c r="PTX855" s="14"/>
      <c r="PTY855" s="14"/>
      <c r="PTZ855" s="14"/>
      <c r="PUA855" s="14"/>
      <c r="PUB855" s="14"/>
      <c r="PUC855" s="14"/>
      <c r="PUD855" s="14"/>
      <c r="PUE855" s="14"/>
      <c r="PUF855" s="14"/>
      <c r="PUG855" s="14"/>
      <c r="PUH855" s="14"/>
      <c r="PUI855" s="14"/>
      <c r="PUJ855" s="14"/>
      <c r="PUK855" s="14"/>
      <c r="PUL855" s="14"/>
      <c r="PUM855" s="14"/>
      <c r="PUN855" s="14"/>
      <c r="PUO855" s="14"/>
      <c r="PUP855" s="14"/>
      <c r="PUQ855" s="14"/>
      <c r="PUR855" s="14"/>
      <c r="PUS855" s="14"/>
      <c r="PUT855" s="14"/>
      <c r="PUU855" s="14"/>
      <c r="PUV855" s="14"/>
      <c r="PUW855" s="14"/>
      <c r="PUX855" s="14"/>
      <c r="PUY855" s="14"/>
      <c r="PUZ855" s="14"/>
      <c r="PVA855" s="14"/>
      <c r="PVB855" s="14"/>
      <c r="PVC855" s="14"/>
      <c r="PVD855" s="14"/>
      <c r="PVE855" s="14"/>
      <c r="PVF855" s="14"/>
      <c r="PVG855" s="14"/>
      <c r="PVH855" s="14"/>
      <c r="PVI855" s="14"/>
      <c r="PVJ855" s="14"/>
      <c r="PVK855" s="14"/>
      <c r="PVL855" s="14"/>
      <c r="PVM855" s="14"/>
      <c r="PVN855" s="14"/>
      <c r="PVO855" s="14"/>
      <c r="PVP855" s="14"/>
      <c r="PVQ855" s="14"/>
      <c r="PVR855" s="14"/>
      <c r="PVS855" s="14"/>
      <c r="PVT855" s="14"/>
      <c r="PVU855" s="14"/>
      <c r="PVV855" s="14"/>
      <c r="PVW855" s="14"/>
      <c r="PVX855" s="14"/>
      <c r="PVY855" s="14"/>
      <c r="PVZ855" s="14"/>
      <c r="PWA855" s="14"/>
      <c r="PWB855" s="14"/>
      <c r="PWC855" s="14"/>
      <c r="PWD855" s="14"/>
      <c r="PWE855" s="14"/>
      <c r="PWF855" s="14"/>
      <c r="PWG855" s="14"/>
      <c r="PWH855" s="14"/>
      <c r="PWI855" s="14"/>
      <c r="PWJ855" s="14"/>
      <c r="PWK855" s="14"/>
      <c r="PWL855" s="14"/>
      <c r="PWM855" s="14"/>
      <c r="PWN855" s="14"/>
      <c r="PWO855" s="14"/>
      <c r="PWP855" s="14"/>
      <c r="PWQ855" s="14"/>
      <c r="PWR855" s="14"/>
      <c r="PWS855" s="14"/>
      <c r="PWT855" s="14"/>
      <c r="PWU855" s="14"/>
      <c r="PWV855" s="14"/>
      <c r="PWW855" s="14"/>
      <c r="PWX855" s="14"/>
      <c r="PWY855" s="14"/>
      <c r="PWZ855" s="14"/>
      <c r="PXA855" s="14"/>
      <c r="PXB855" s="14"/>
      <c r="PXC855" s="14"/>
      <c r="PXD855" s="14"/>
      <c r="PXE855" s="14"/>
      <c r="PXF855" s="14"/>
      <c r="PXG855" s="14"/>
      <c r="PXH855" s="14"/>
      <c r="PXI855" s="14"/>
      <c r="PXJ855" s="14"/>
      <c r="PXK855" s="14"/>
      <c r="PXL855" s="14"/>
      <c r="PXM855" s="14"/>
      <c r="PXN855" s="14"/>
      <c r="PXO855" s="14"/>
      <c r="PXP855" s="14"/>
      <c r="PXQ855" s="14"/>
      <c r="PXR855" s="14"/>
      <c r="PXS855" s="14"/>
      <c r="PXT855" s="14"/>
      <c r="PXU855" s="14"/>
      <c r="PXV855" s="14"/>
      <c r="PXW855" s="14"/>
      <c r="PXX855" s="14"/>
      <c r="PXY855" s="14"/>
      <c r="PXZ855" s="14"/>
      <c r="PYA855" s="14"/>
      <c r="PYB855" s="14"/>
      <c r="PYC855" s="14"/>
      <c r="PYD855" s="14"/>
      <c r="PYE855" s="14"/>
      <c r="PYF855" s="14"/>
      <c r="PYG855" s="14"/>
      <c r="PYH855" s="14"/>
      <c r="PYI855" s="14"/>
      <c r="PYJ855" s="14"/>
      <c r="PYK855" s="14"/>
      <c r="PYL855" s="14"/>
      <c r="PYM855" s="14"/>
      <c r="PYN855" s="14"/>
      <c r="PYO855" s="14"/>
      <c r="PYP855" s="14"/>
      <c r="PYQ855" s="14"/>
      <c r="PYR855" s="14"/>
      <c r="PYS855" s="14"/>
      <c r="PYT855" s="14"/>
      <c r="PYU855" s="14"/>
      <c r="PYV855" s="14"/>
      <c r="PYW855" s="14"/>
      <c r="PYX855" s="14"/>
      <c r="PYY855" s="14"/>
      <c r="PYZ855" s="14"/>
      <c r="PZA855" s="14"/>
      <c r="PZB855" s="14"/>
      <c r="PZC855" s="14"/>
      <c r="PZD855" s="14"/>
      <c r="PZE855" s="14"/>
      <c r="PZF855" s="14"/>
      <c r="PZG855" s="14"/>
      <c r="PZH855" s="14"/>
      <c r="PZI855" s="14"/>
      <c r="PZJ855" s="14"/>
      <c r="PZK855" s="14"/>
      <c r="PZL855" s="14"/>
      <c r="PZM855" s="14"/>
      <c r="PZN855" s="14"/>
      <c r="PZO855" s="14"/>
      <c r="PZP855" s="14"/>
      <c r="PZQ855" s="14"/>
      <c r="PZR855" s="14"/>
      <c r="PZS855" s="14"/>
      <c r="PZT855" s="14"/>
      <c r="PZU855" s="14"/>
      <c r="PZV855" s="14"/>
      <c r="PZW855" s="14"/>
      <c r="PZX855" s="14"/>
      <c r="PZY855" s="14"/>
      <c r="PZZ855" s="14"/>
      <c r="QAA855" s="14"/>
      <c r="QAB855" s="14"/>
      <c r="QAC855" s="14"/>
      <c r="QAD855" s="14"/>
      <c r="QAE855" s="14"/>
      <c r="QAF855" s="14"/>
      <c r="QAG855" s="14"/>
      <c r="QAH855" s="14"/>
      <c r="QAI855" s="14"/>
      <c r="QAJ855" s="14"/>
      <c r="QAK855" s="14"/>
      <c r="QAL855" s="14"/>
      <c r="QAM855" s="14"/>
      <c r="QAN855" s="14"/>
      <c r="QAO855" s="14"/>
      <c r="QAP855" s="14"/>
      <c r="QAQ855" s="14"/>
      <c r="QAR855" s="14"/>
      <c r="QAS855" s="14"/>
      <c r="QAT855" s="14"/>
      <c r="QAU855" s="14"/>
      <c r="QAV855" s="14"/>
      <c r="QAW855" s="14"/>
      <c r="QAX855" s="14"/>
      <c r="QAY855" s="14"/>
      <c r="QAZ855" s="14"/>
      <c r="QBA855" s="14"/>
      <c r="QBB855" s="14"/>
      <c r="QBC855" s="14"/>
      <c r="QBD855" s="14"/>
      <c r="QBE855" s="14"/>
      <c r="QBF855" s="14"/>
      <c r="QBG855" s="14"/>
      <c r="QBH855" s="14"/>
      <c r="QBI855" s="14"/>
      <c r="QBJ855" s="14"/>
      <c r="QBK855" s="14"/>
      <c r="QBL855" s="14"/>
      <c r="QBM855" s="14"/>
      <c r="QBN855" s="14"/>
      <c r="QBO855" s="14"/>
      <c r="QBP855" s="14"/>
      <c r="QBQ855" s="14"/>
      <c r="QBR855" s="14"/>
      <c r="QBS855" s="14"/>
      <c r="QBT855" s="14"/>
      <c r="QBU855" s="14"/>
      <c r="QBV855" s="14"/>
      <c r="QBW855" s="14"/>
      <c r="QBX855" s="14"/>
      <c r="QBY855" s="14"/>
      <c r="QBZ855" s="14"/>
      <c r="QCA855" s="14"/>
      <c r="QCB855" s="14"/>
      <c r="QCC855" s="14"/>
      <c r="QCD855" s="14"/>
      <c r="QCE855" s="14"/>
      <c r="QCF855" s="14"/>
      <c r="QCG855" s="14"/>
      <c r="QCH855" s="14"/>
      <c r="QCI855" s="14"/>
      <c r="QCJ855" s="14"/>
      <c r="QCK855" s="14"/>
      <c r="QCL855" s="14"/>
      <c r="QCM855" s="14"/>
      <c r="QCN855" s="14"/>
      <c r="QCO855" s="14"/>
      <c r="QCP855" s="14"/>
      <c r="QCQ855" s="14"/>
      <c r="QCR855" s="14"/>
      <c r="QCS855" s="14"/>
      <c r="QCT855" s="14"/>
      <c r="QCU855" s="14"/>
      <c r="QCV855" s="14"/>
      <c r="QCW855" s="14"/>
      <c r="QCX855" s="14"/>
      <c r="QCY855" s="14"/>
      <c r="QCZ855" s="14"/>
      <c r="QDA855" s="14"/>
      <c r="QDB855" s="14"/>
      <c r="QDC855" s="14"/>
      <c r="QDD855" s="14"/>
      <c r="QDE855" s="14"/>
      <c r="QDF855" s="14"/>
      <c r="QDG855" s="14"/>
      <c r="QDH855" s="14"/>
      <c r="QDI855" s="14"/>
      <c r="QDJ855" s="14"/>
      <c r="QDK855" s="14"/>
      <c r="QDL855" s="14"/>
      <c r="QDM855" s="14"/>
      <c r="QDN855" s="14"/>
      <c r="QDO855" s="14"/>
      <c r="QDP855" s="14"/>
      <c r="QDQ855" s="14"/>
      <c r="QDR855" s="14"/>
      <c r="QDS855" s="14"/>
      <c r="QDT855" s="14"/>
      <c r="QDU855" s="14"/>
      <c r="QDV855" s="14"/>
      <c r="QDW855" s="14"/>
      <c r="QDX855" s="14"/>
      <c r="QDY855" s="14"/>
      <c r="QDZ855" s="14"/>
      <c r="QEA855" s="14"/>
      <c r="QEB855" s="14"/>
      <c r="QEC855" s="14"/>
      <c r="QED855" s="14"/>
      <c r="QEE855" s="14"/>
      <c r="QEF855" s="14"/>
      <c r="QEG855" s="14"/>
      <c r="QEH855" s="14"/>
      <c r="QEI855" s="14"/>
      <c r="QEJ855" s="14"/>
      <c r="QEK855" s="14"/>
      <c r="QEL855" s="14"/>
      <c r="QEM855" s="14"/>
      <c r="QEN855" s="14"/>
      <c r="QEO855" s="14"/>
      <c r="QEP855" s="14"/>
      <c r="QEQ855" s="14"/>
      <c r="QER855" s="14"/>
      <c r="QES855" s="14"/>
      <c r="QET855" s="14"/>
      <c r="QEU855" s="14"/>
      <c r="QEV855" s="14"/>
      <c r="QEW855" s="14"/>
      <c r="QEX855" s="14"/>
      <c r="QEY855" s="14"/>
      <c r="QEZ855" s="14"/>
      <c r="QFA855" s="14"/>
      <c r="QFB855" s="14"/>
      <c r="QFC855" s="14"/>
      <c r="QFD855" s="14"/>
      <c r="QFE855" s="14"/>
      <c r="QFF855" s="14"/>
      <c r="QFG855" s="14"/>
      <c r="QFH855" s="14"/>
      <c r="QFI855" s="14"/>
      <c r="QFJ855" s="14"/>
      <c r="QFK855" s="14"/>
      <c r="QFL855" s="14"/>
      <c r="QFM855" s="14"/>
      <c r="QFN855" s="14"/>
      <c r="QFO855" s="14"/>
      <c r="QFP855" s="14"/>
      <c r="QFQ855" s="14"/>
      <c r="QFR855" s="14"/>
      <c r="QFS855" s="14"/>
      <c r="QFT855" s="14"/>
      <c r="QFU855" s="14"/>
      <c r="QFV855" s="14"/>
      <c r="QFW855" s="14"/>
      <c r="QFX855" s="14"/>
      <c r="QFY855" s="14"/>
      <c r="QFZ855" s="14"/>
      <c r="QGA855" s="14"/>
      <c r="QGB855" s="14"/>
      <c r="QGC855" s="14"/>
      <c r="QGD855" s="14"/>
      <c r="QGE855" s="14"/>
      <c r="QGF855" s="14"/>
      <c r="QGG855" s="14"/>
      <c r="QGH855" s="14"/>
      <c r="QGI855" s="14"/>
      <c r="QGJ855" s="14"/>
      <c r="QGK855" s="14"/>
      <c r="QGL855" s="14"/>
      <c r="QGM855" s="14"/>
      <c r="QGN855" s="14"/>
      <c r="QGO855" s="14"/>
      <c r="QGP855" s="14"/>
      <c r="QGQ855" s="14"/>
      <c r="QGR855" s="14"/>
      <c r="QGS855" s="14"/>
      <c r="QGT855" s="14"/>
      <c r="QGU855" s="14"/>
      <c r="QGV855" s="14"/>
      <c r="QGW855" s="14"/>
      <c r="QGX855" s="14"/>
      <c r="QGY855" s="14"/>
      <c r="QGZ855" s="14"/>
      <c r="QHA855" s="14"/>
      <c r="QHB855" s="14"/>
      <c r="QHC855" s="14"/>
      <c r="QHD855" s="14"/>
      <c r="QHE855" s="14"/>
      <c r="QHF855" s="14"/>
      <c r="QHG855" s="14"/>
      <c r="QHH855" s="14"/>
      <c r="QHI855" s="14"/>
      <c r="QHJ855" s="14"/>
      <c r="QHK855" s="14"/>
      <c r="QHL855" s="14"/>
      <c r="QHM855" s="14"/>
      <c r="QHN855" s="14"/>
      <c r="QHO855" s="14"/>
      <c r="QHP855" s="14"/>
      <c r="QHQ855" s="14"/>
      <c r="QHR855" s="14"/>
      <c r="QHS855" s="14"/>
      <c r="QHT855" s="14"/>
      <c r="QHU855" s="14"/>
      <c r="QHV855" s="14"/>
      <c r="QHW855" s="14"/>
      <c r="QHX855" s="14"/>
      <c r="QHY855" s="14"/>
      <c r="QHZ855" s="14"/>
      <c r="QIA855" s="14"/>
      <c r="QIB855" s="14"/>
      <c r="QIC855" s="14"/>
      <c r="QID855" s="14"/>
      <c r="QIE855" s="14"/>
      <c r="QIF855" s="14"/>
      <c r="QIG855" s="14"/>
      <c r="QIH855" s="14"/>
      <c r="QII855" s="14"/>
      <c r="QIJ855" s="14"/>
      <c r="QIK855" s="14"/>
      <c r="QIL855" s="14"/>
      <c r="QIM855" s="14"/>
      <c r="QIN855" s="14"/>
      <c r="QIO855" s="14"/>
      <c r="QIP855" s="14"/>
      <c r="QIQ855" s="14"/>
      <c r="QIR855" s="14"/>
      <c r="QIS855" s="14"/>
      <c r="QIT855" s="14"/>
      <c r="QIU855" s="14"/>
      <c r="QIV855" s="14"/>
      <c r="QIW855" s="14"/>
      <c r="QIX855" s="14"/>
      <c r="QIY855" s="14"/>
      <c r="QIZ855" s="14"/>
      <c r="QJA855" s="14"/>
      <c r="QJB855" s="14"/>
      <c r="QJC855" s="14"/>
      <c r="QJD855" s="14"/>
      <c r="QJE855" s="14"/>
      <c r="QJF855" s="14"/>
      <c r="QJG855" s="14"/>
      <c r="QJH855" s="14"/>
      <c r="QJI855" s="14"/>
      <c r="QJJ855" s="14"/>
      <c r="QJK855" s="14"/>
      <c r="QJL855" s="14"/>
      <c r="QJM855" s="14"/>
      <c r="QJN855" s="14"/>
      <c r="QJO855" s="14"/>
      <c r="QJP855" s="14"/>
      <c r="QJQ855" s="14"/>
      <c r="QJR855" s="14"/>
      <c r="QJS855" s="14"/>
      <c r="QJT855" s="14"/>
      <c r="QJU855" s="14"/>
      <c r="QJV855" s="14"/>
      <c r="QJW855" s="14"/>
      <c r="QJX855" s="14"/>
      <c r="QJY855" s="14"/>
      <c r="QJZ855" s="14"/>
      <c r="QKA855" s="14"/>
      <c r="QKB855" s="14"/>
      <c r="QKC855" s="14"/>
      <c r="QKD855" s="14"/>
      <c r="QKE855" s="14"/>
      <c r="QKF855" s="14"/>
      <c r="QKG855" s="14"/>
      <c r="QKH855" s="14"/>
      <c r="QKI855" s="14"/>
      <c r="QKJ855" s="14"/>
      <c r="QKK855" s="14"/>
      <c r="QKL855" s="14"/>
      <c r="QKM855" s="14"/>
      <c r="QKN855" s="14"/>
      <c r="QKO855" s="14"/>
      <c r="QKP855" s="14"/>
      <c r="QKQ855" s="14"/>
      <c r="QKR855" s="14"/>
      <c r="QKS855" s="14"/>
      <c r="QKT855" s="14"/>
      <c r="QKU855" s="14"/>
      <c r="QKV855" s="14"/>
      <c r="QKW855" s="14"/>
      <c r="QKX855" s="14"/>
      <c r="QKY855" s="14"/>
      <c r="QKZ855" s="14"/>
      <c r="QLA855" s="14"/>
      <c r="QLB855" s="14"/>
      <c r="QLC855" s="14"/>
      <c r="QLD855" s="14"/>
      <c r="QLE855" s="14"/>
      <c r="QLF855" s="14"/>
      <c r="QLG855" s="14"/>
      <c r="QLH855" s="14"/>
      <c r="QLI855" s="14"/>
      <c r="QLJ855" s="14"/>
      <c r="QLK855" s="14"/>
      <c r="QLL855" s="14"/>
      <c r="QLM855" s="14"/>
      <c r="QLN855" s="14"/>
      <c r="QLO855" s="14"/>
      <c r="QLP855" s="14"/>
      <c r="QLQ855" s="14"/>
      <c r="QLR855" s="14"/>
      <c r="QLS855" s="14"/>
      <c r="QLT855" s="14"/>
      <c r="QLU855" s="14"/>
      <c r="QLV855" s="14"/>
      <c r="QLW855" s="14"/>
      <c r="QLX855" s="14"/>
      <c r="QLY855" s="14"/>
      <c r="QLZ855" s="14"/>
      <c r="QMA855" s="14"/>
      <c r="QMB855" s="14"/>
      <c r="QMC855" s="14"/>
      <c r="QMD855" s="14"/>
      <c r="QME855" s="14"/>
      <c r="QMF855" s="14"/>
      <c r="QMG855" s="14"/>
      <c r="QMH855" s="14"/>
      <c r="QMI855" s="14"/>
      <c r="QMJ855" s="14"/>
      <c r="QMK855" s="14"/>
      <c r="QML855" s="14"/>
      <c r="QMM855" s="14"/>
      <c r="QMN855" s="14"/>
      <c r="QMO855" s="14"/>
      <c r="QMP855" s="14"/>
      <c r="QMQ855" s="14"/>
      <c r="QMR855" s="14"/>
      <c r="QMS855" s="14"/>
      <c r="QMT855" s="14"/>
      <c r="QMU855" s="14"/>
      <c r="QMV855" s="14"/>
      <c r="QMW855" s="14"/>
      <c r="QMX855" s="14"/>
      <c r="QMY855" s="14"/>
      <c r="QMZ855" s="14"/>
      <c r="QNA855" s="14"/>
      <c r="QNB855" s="14"/>
      <c r="QNC855" s="14"/>
      <c r="QND855" s="14"/>
      <c r="QNE855" s="14"/>
      <c r="QNF855" s="14"/>
      <c r="QNG855" s="14"/>
      <c r="QNH855" s="14"/>
      <c r="QNI855" s="14"/>
      <c r="QNJ855" s="14"/>
      <c r="QNK855" s="14"/>
      <c r="QNL855" s="14"/>
      <c r="QNM855" s="14"/>
      <c r="QNN855" s="14"/>
      <c r="QNO855" s="14"/>
      <c r="QNP855" s="14"/>
      <c r="QNQ855" s="14"/>
      <c r="QNR855" s="14"/>
      <c r="QNS855" s="14"/>
      <c r="QNT855" s="14"/>
      <c r="QNU855" s="14"/>
      <c r="QNV855" s="14"/>
      <c r="QNW855" s="14"/>
      <c r="QNX855" s="14"/>
      <c r="QNY855" s="14"/>
      <c r="QNZ855" s="14"/>
      <c r="QOA855" s="14"/>
      <c r="QOB855" s="14"/>
      <c r="QOC855" s="14"/>
      <c r="QOD855" s="14"/>
      <c r="QOE855" s="14"/>
      <c r="QOF855" s="14"/>
      <c r="QOG855" s="14"/>
      <c r="QOH855" s="14"/>
      <c r="QOI855" s="14"/>
      <c r="QOJ855" s="14"/>
      <c r="QOK855" s="14"/>
      <c r="QOL855" s="14"/>
      <c r="QOM855" s="14"/>
      <c r="QON855" s="14"/>
      <c r="QOO855" s="14"/>
      <c r="QOP855" s="14"/>
      <c r="QOQ855" s="14"/>
      <c r="QOR855" s="14"/>
      <c r="QOS855" s="14"/>
      <c r="QOT855" s="14"/>
      <c r="QOU855" s="14"/>
      <c r="QOV855" s="14"/>
      <c r="QOW855" s="14"/>
      <c r="QOX855" s="14"/>
      <c r="QOY855" s="14"/>
      <c r="QOZ855" s="14"/>
      <c r="QPA855" s="14"/>
      <c r="QPB855" s="14"/>
      <c r="QPC855" s="14"/>
      <c r="QPD855" s="14"/>
      <c r="QPE855" s="14"/>
      <c r="QPF855" s="14"/>
      <c r="QPG855" s="14"/>
      <c r="QPH855" s="14"/>
      <c r="QPI855" s="14"/>
      <c r="QPJ855" s="14"/>
      <c r="QPK855" s="14"/>
      <c r="QPL855" s="14"/>
      <c r="QPM855" s="14"/>
      <c r="QPN855" s="14"/>
      <c r="QPO855" s="14"/>
      <c r="QPP855" s="14"/>
      <c r="QPQ855" s="14"/>
      <c r="QPR855" s="14"/>
      <c r="QPS855" s="14"/>
      <c r="QPT855" s="14"/>
      <c r="QPU855" s="14"/>
      <c r="QPV855" s="14"/>
      <c r="QPW855" s="14"/>
      <c r="QPX855" s="14"/>
      <c r="QPY855" s="14"/>
      <c r="QPZ855" s="14"/>
      <c r="QQA855" s="14"/>
      <c r="QQB855" s="14"/>
      <c r="QQC855" s="14"/>
      <c r="QQD855" s="14"/>
      <c r="QQE855" s="14"/>
      <c r="QQF855" s="14"/>
      <c r="QQG855" s="14"/>
      <c r="QQH855" s="14"/>
      <c r="QQI855" s="14"/>
      <c r="QQJ855" s="14"/>
      <c r="QQK855" s="14"/>
      <c r="QQL855" s="14"/>
      <c r="QQM855" s="14"/>
      <c r="QQN855" s="14"/>
      <c r="QQO855" s="14"/>
      <c r="QQP855" s="14"/>
      <c r="QQQ855" s="14"/>
      <c r="QQR855" s="14"/>
      <c r="QQS855" s="14"/>
      <c r="QQT855" s="14"/>
      <c r="QQU855" s="14"/>
      <c r="QQV855" s="14"/>
      <c r="QQW855" s="14"/>
      <c r="QQX855" s="14"/>
      <c r="QQY855" s="14"/>
      <c r="QQZ855" s="14"/>
      <c r="QRA855" s="14"/>
      <c r="QRB855" s="14"/>
      <c r="QRC855" s="14"/>
      <c r="QRD855" s="14"/>
      <c r="QRE855" s="14"/>
      <c r="QRF855" s="14"/>
      <c r="QRG855" s="14"/>
      <c r="QRH855" s="14"/>
      <c r="QRI855" s="14"/>
      <c r="QRJ855" s="14"/>
      <c r="QRK855" s="14"/>
      <c r="QRL855" s="14"/>
      <c r="QRM855" s="14"/>
      <c r="QRN855" s="14"/>
      <c r="QRO855" s="14"/>
      <c r="QRP855" s="14"/>
      <c r="QRQ855" s="14"/>
      <c r="QRR855" s="14"/>
      <c r="QRS855" s="14"/>
      <c r="QRT855" s="14"/>
      <c r="QRU855" s="14"/>
      <c r="QRV855" s="14"/>
      <c r="QRW855" s="14"/>
      <c r="QRX855" s="14"/>
      <c r="QRY855" s="14"/>
      <c r="QRZ855" s="14"/>
      <c r="QSA855" s="14"/>
      <c r="QSB855" s="14"/>
      <c r="QSC855" s="14"/>
      <c r="QSD855" s="14"/>
      <c r="QSE855" s="14"/>
      <c r="QSF855" s="14"/>
      <c r="QSG855" s="14"/>
      <c r="QSH855" s="14"/>
      <c r="QSI855" s="14"/>
      <c r="QSJ855" s="14"/>
      <c r="QSK855" s="14"/>
      <c r="QSL855" s="14"/>
      <c r="QSM855" s="14"/>
      <c r="QSN855" s="14"/>
      <c r="QSO855" s="14"/>
      <c r="QSP855" s="14"/>
      <c r="QSQ855" s="14"/>
      <c r="QSR855" s="14"/>
      <c r="QSS855" s="14"/>
      <c r="QST855" s="14"/>
      <c r="QSU855" s="14"/>
      <c r="QSV855" s="14"/>
      <c r="QSW855" s="14"/>
      <c r="QSX855" s="14"/>
      <c r="QSY855" s="14"/>
      <c r="QSZ855" s="14"/>
      <c r="QTA855" s="14"/>
      <c r="QTB855" s="14"/>
      <c r="QTC855" s="14"/>
      <c r="QTD855" s="14"/>
      <c r="QTE855" s="14"/>
      <c r="QTF855" s="14"/>
      <c r="QTG855" s="14"/>
      <c r="QTH855" s="14"/>
      <c r="QTI855" s="14"/>
      <c r="QTJ855" s="14"/>
      <c r="QTK855" s="14"/>
      <c r="QTL855" s="14"/>
      <c r="QTM855" s="14"/>
      <c r="QTN855" s="14"/>
      <c r="QTO855" s="14"/>
      <c r="QTP855" s="14"/>
      <c r="QTQ855" s="14"/>
      <c r="QTR855" s="14"/>
      <c r="QTS855" s="14"/>
      <c r="QTT855" s="14"/>
      <c r="QTU855" s="14"/>
      <c r="QTV855" s="14"/>
      <c r="QTW855" s="14"/>
      <c r="QTX855" s="14"/>
      <c r="QTY855" s="14"/>
      <c r="QTZ855" s="14"/>
      <c r="QUA855" s="14"/>
      <c r="QUB855" s="14"/>
      <c r="QUC855" s="14"/>
      <c r="QUD855" s="14"/>
      <c r="QUE855" s="14"/>
      <c r="QUF855" s="14"/>
      <c r="QUG855" s="14"/>
      <c r="QUH855" s="14"/>
      <c r="QUI855" s="14"/>
      <c r="QUJ855" s="14"/>
      <c r="QUK855" s="14"/>
      <c r="QUL855" s="14"/>
      <c r="QUM855" s="14"/>
      <c r="QUN855" s="14"/>
      <c r="QUO855" s="14"/>
      <c r="QUP855" s="14"/>
      <c r="QUQ855" s="14"/>
      <c r="QUR855" s="14"/>
      <c r="QUS855" s="14"/>
      <c r="QUT855" s="14"/>
      <c r="QUU855" s="14"/>
      <c r="QUV855" s="14"/>
      <c r="QUW855" s="14"/>
      <c r="QUX855" s="14"/>
      <c r="QUY855" s="14"/>
      <c r="QUZ855" s="14"/>
      <c r="QVA855" s="14"/>
      <c r="QVB855" s="14"/>
      <c r="QVC855" s="14"/>
      <c r="QVD855" s="14"/>
      <c r="QVE855" s="14"/>
      <c r="QVF855" s="14"/>
      <c r="QVG855" s="14"/>
      <c r="QVH855" s="14"/>
      <c r="QVI855" s="14"/>
      <c r="QVJ855" s="14"/>
      <c r="QVK855" s="14"/>
      <c r="QVL855" s="14"/>
      <c r="QVM855" s="14"/>
      <c r="QVN855" s="14"/>
      <c r="QVO855" s="14"/>
      <c r="QVP855" s="14"/>
      <c r="QVQ855" s="14"/>
      <c r="QVR855" s="14"/>
      <c r="QVS855" s="14"/>
      <c r="QVT855" s="14"/>
      <c r="QVU855" s="14"/>
      <c r="QVV855" s="14"/>
      <c r="QVW855" s="14"/>
      <c r="QVX855" s="14"/>
      <c r="QVY855" s="14"/>
      <c r="QVZ855" s="14"/>
      <c r="QWA855" s="14"/>
      <c r="QWB855" s="14"/>
      <c r="QWC855" s="14"/>
      <c r="QWD855" s="14"/>
      <c r="QWE855" s="14"/>
      <c r="QWF855" s="14"/>
      <c r="QWG855" s="14"/>
      <c r="QWH855" s="14"/>
      <c r="QWI855" s="14"/>
      <c r="QWJ855" s="14"/>
      <c r="QWK855" s="14"/>
      <c r="QWL855" s="14"/>
      <c r="QWM855" s="14"/>
      <c r="QWN855" s="14"/>
      <c r="QWO855" s="14"/>
      <c r="QWP855" s="14"/>
      <c r="QWQ855" s="14"/>
      <c r="QWR855" s="14"/>
      <c r="QWS855" s="14"/>
      <c r="QWT855" s="14"/>
      <c r="QWU855" s="14"/>
      <c r="QWV855" s="14"/>
      <c r="QWW855" s="14"/>
      <c r="QWX855" s="14"/>
      <c r="QWY855" s="14"/>
      <c r="QWZ855" s="14"/>
      <c r="QXA855" s="14"/>
      <c r="QXB855" s="14"/>
      <c r="QXC855" s="14"/>
      <c r="QXD855" s="14"/>
      <c r="QXE855" s="14"/>
      <c r="QXF855" s="14"/>
      <c r="QXG855" s="14"/>
      <c r="QXH855" s="14"/>
      <c r="QXI855" s="14"/>
      <c r="QXJ855" s="14"/>
      <c r="QXK855" s="14"/>
      <c r="QXL855" s="14"/>
      <c r="QXM855" s="14"/>
      <c r="QXN855" s="14"/>
      <c r="QXO855" s="14"/>
      <c r="QXP855" s="14"/>
      <c r="QXQ855" s="14"/>
      <c r="QXR855" s="14"/>
      <c r="QXS855" s="14"/>
      <c r="QXT855" s="14"/>
      <c r="QXU855" s="14"/>
      <c r="QXV855" s="14"/>
      <c r="QXW855" s="14"/>
      <c r="QXX855" s="14"/>
      <c r="QXY855" s="14"/>
      <c r="QXZ855" s="14"/>
      <c r="QYA855" s="14"/>
      <c r="QYB855" s="14"/>
      <c r="QYC855" s="14"/>
      <c r="QYD855" s="14"/>
      <c r="QYE855" s="14"/>
      <c r="QYF855" s="14"/>
      <c r="QYG855" s="14"/>
      <c r="QYH855" s="14"/>
      <c r="QYI855" s="14"/>
      <c r="QYJ855" s="14"/>
      <c r="QYK855" s="14"/>
      <c r="QYL855" s="14"/>
      <c r="QYM855" s="14"/>
      <c r="QYN855" s="14"/>
      <c r="QYO855" s="14"/>
      <c r="QYP855" s="14"/>
      <c r="QYQ855" s="14"/>
      <c r="QYR855" s="14"/>
      <c r="QYS855" s="14"/>
      <c r="QYT855" s="14"/>
      <c r="QYU855" s="14"/>
      <c r="QYV855" s="14"/>
      <c r="QYW855" s="14"/>
      <c r="QYX855" s="14"/>
      <c r="QYY855" s="14"/>
      <c r="QYZ855" s="14"/>
      <c r="QZA855" s="14"/>
      <c r="QZB855" s="14"/>
      <c r="QZC855" s="14"/>
      <c r="QZD855" s="14"/>
      <c r="QZE855" s="14"/>
      <c r="QZF855" s="14"/>
      <c r="QZG855" s="14"/>
      <c r="QZH855" s="14"/>
      <c r="QZI855" s="14"/>
      <c r="QZJ855" s="14"/>
      <c r="QZK855" s="14"/>
      <c r="QZL855" s="14"/>
      <c r="QZM855" s="14"/>
      <c r="QZN855" s="14"/>
      <c r="QZO855" s="14"/>
      <c r="QZP855" s="14"/>
      <c r="QZQ855" s="14"/>
      <c r="QZR855" s="14"/>
      <c r="QZS855" s="14"/>
      <c r="QZT855" s="14"/>
      <c r="QZU855" s="14"/>
      <c r="QZV855" s="14"/>
      <c r="QZW855" s="14"/>
      <c r="QZX855" s="14"/>
      <c r="QZY855" s="14"/>
      <c r="QZZ855" s="14"/>
      <c r="RAA855" s="14"/>
      <c r="RAB855" s="14"/>
      <c r="RAC855" s="14"/>
      <c r="RAD855" s="14"/>
      <c r="RAE855" s="14"/>
      <c r="RAF855" s="14"/>
      <c r="RAG855" s="14"/>
      <c r="RAH855" s="14"/>
      <c r="RAI855" s="14"/>
      <c r="RAJ855" s="14"/>
      <c r="RAK855" s="14"/>
      <c r="RAL855" s="14"/>
      <c r="RAM855" s="14"/>
      <c r="RAN855" s="14"/>
      <c r="RAO855" s="14"/>
      <c r="RAP855" s="14"/>
      <c r="RAQ855" s="14"/>
      <c r="RAR855" s="14"/>
      <c r="RAS855" s="14"/>
      <c r="RAT855" s="14"/>
      <c r="RAU855" s="14"/>
      <c r="RAV855" s="14"/>
      <c r="RAW855" s="14"/>
      <c r="RAX855" s="14"/>
      <c r="RAY855" s="14"/>
      <c r="RAZ855" s="14"/>
      <c r="RBA855" s="14"/>
      <c r="RBB855" s="14"/>
      <c r="RBC855" s="14"/>
      <c r="RBD855" s="14"/>
      <c r="RBE855" s="14"/>
      <c r="RBF855" s="14"/>
      <c r="RBG855" s="14"/>
      <c r="RBH855" s="14"/>
      <c r="RBI855" s="14"/>
      <c r="RBJ855" s="14"/>
      <c r="RBK855" s="14"/>
      <c r="RBL855" s="14"/>
      <c r="RBM855" s="14"/>
      <c r="RBN855" s="14"/>
      <c r="RBO855" s="14"/>
      <c r="RBP855" s="14"/>
      <c r="RBQ855" s="14"/>
      <c r="RBR855" s="14"/>
      <c r="RBS855" s="14"/>
      <c r="RBT855" s="14"/>
      <c r="RBU855" s="14"/>
      <c r="RBV855" s="14"/>
      <c r="RBW855" s="14"/>
      <c r="RBX855" s="14"/>
      <c r="RBY855" s="14"/>
      <c r="RBZ855" s="14"/>
      <c r="RCA855" s="14"/>
      <c r="RCB855" s="14"/>
      <c r="RCC855" s="14"/>
      <c r="RCD855" s="14"/>
      <c r="RCE855" s="14"/>
      <c r="RCF855" s="14"/>
      <c r="RCG855" s="14"/>
      <c r="RCH855" s="14"/>
      <c r="RCI855" s="14"/>
      <c r="RCJ855" s="14"/>
      <c r="RCK855" s="14"/>
      <c r="RCL855" s="14"/>
      <c r="RCM855" s="14"/>
      <c r="RCN855" s="14"/>
      <c r="RCO855" s="14"/>
      <c r="RCP855" s="14"/>
      <c r="RCQ855" s="14"/>
      <c r="RCR855" s="14"/>
      <c r="RCS855" s="14"/>
      <c r="RCT855" s="14"/>
      <c r="RCU855" s="14"/>
      <c r="RCV855" s="14"/>
      <c r="RCW855" s="14"/>
      <c r="RCX855" s="14"/>
      <c r="RCY855" s="14"/>
      <c r="RCZ855" s="14"/>
      <c r="RDA855" s="14"/>
      <c r="RDB855" s="14"/>
      <c r="RDC855" s="14"/>
      <c r="RDD855" s="14"/>
      <c r="RDE855" s="14"/>
      <c r="RDF855" s="14"/>
      <c r="RDG855" s="14"/>
      <c r="RDH855" s="14"/>
      <c r="RDI855" s="14"/>
      <c r="RDJ855" s="14"/>
      <c r="RDK855" s="14"/>
      <c r="RDL855" s="14"/>
      <c r="RDM855" s="14"/>
      <c r="RDN855" s="14"/>
      <c r="RDO855" s="14"/>
      <c r="RDP855" s="14"/>
      <c r="RDQ855" s="14"/>
      <c r="RDR855" s="14"/>
      <c r="RDS855" s="14"/>
      <c r="RDT855" s="14"/>
      <c r="RDU855" s="14"/>
      <c r="RDV855" s="14"/>
      <c r="RDW855" s="14"/>
      <c r="RDX855" s="14"/>
      <c r="RDY855" s="14"/>
      <c r="RDZ855" s="14"/>
      <c r="REA855" s="14"/>
      <c r="REB855" s="14"/>
      <c r="REC855" s="14"/>
      <c r="RED855" s="14"/>
      <c r="REE855" s="14"/>
      <c r="REF855" s="14"/>
      <c r="REG855" s="14"/>
      <c r="REH855" s="14"/>
      <c r="REI855" s="14"/>
      <c r="REJ855" s="14"/>
      <c r="REK855" s="14"/>
      <c r="REL855" s="14"/>
      <c r="REM855" s="14"/>
      <c r="REN855" s="14"/>
      <c r="REO855" s="14"/>
      <c r="REP855" s="14"/>
      <c r="REQ855" s="14"/>
      <c r="RER855" s="14"/>
      <c r="RES855" s="14"/>
      <c r="RET855" s="14"/>
      <c r="REU855" s="14"/>
      <c r="REV855" s="14"/>
      <c r="REW855" s="14"/>
      <c r="REX855" s="14"/>
      <c r="REY855" s="14"/>
      <c r="REZ855" s="14"/>
      <c r="RFA855" s="14"/>
      <c r="RFB855" s="14"/>
      <c r="RFC855" s="14"/>
      <c r="RFD855" s="14"/>
      <c r="RFE855" s="14"/>
      <c r="RFF855" s="14"/>
      <c r="RFG855" s="14"/>
      <c r="RFH855" s="14"/>
      <c r="RFI855" s="14"/>
      <c r="RFJ855" s="14"/>
      <c r="RFK855" s="14"/>
      <c r="RFL855" s="14"/>
      <c r="RFM855" s="14"/>
      <c r="RFN855" s="14"/>
      <c r="RFO855" s="14"/>
      <c r="RFP855" s="14"/>
      <c r="RFQ855" s="14"/>
      <c r="RFR855" s="14"/>
      <c r="RFS855" s="14"/>
      <c r="RFT855" s="14"/>
      <c r="RFU855" s="14"/>
      <c r="RFV855" s="14"/>
      <c r="RFW855" s="14"/>
      <c r="RFX855" s="14"/>
      <c r="RFY855" s="14"/>
      <c r="RFZ855" s="14"/>
      <c r="RGA855" s="14"/>
      <c r="RGB855" s="14"/>
      <c r="RGC855" s="14"/>
      <c r="RGD855" s="14"/>
      <c r="RGE855" s="14"/>
      <c r="RGF855" s="14"/>
      <c r="RGG855" s="14"/>
      <c r="RGH855" s="14"/>
      <c r="RGI855" s="14"/>
      <c r="RGJ855" s="14"/>
      <c r="RGK855" s="14"/>
      <c r="RGL855" s="14"/>
      <c r="RGM855" s="14"/>
      <c r="RGN855" s="14"/>
      <c r="RGO855" s="14"/>
      <c r="RGP855" s="14"/>
      <c r="RGQ855" s="14"/>
      <c r="RGR855" s="14"/>
      <c r="RGS855" s="14"/>
      <c r="RGT855" s="14"/>
      <c r="RGU855" s="14"/>
      <c r="RGV855" s="14"/>
      <c r="RGW855" s="14"/>
      <c r="RGX855" s="14"/>
      <c r="RGY855" s="14"/>
      <c r="RGZ855" s="14"/>
      <c r="RHA855" s="14"/>
      <c r="RHB855" s="14"/>
      <c r="RHC855" s="14"/>
      <c r="RHD855" s="14"/>
      <c r="RHE855" s="14"/>
      <c r="RHF855" s="14"/>
      <c r="RHG855" s="14"/>
      <c r="RHH855" s="14"/>
      <c r="RHI855" s="14"/>
      <c r="RHJ855" s="14"/>
      <c r="RHK855" s="14"/>
      <c r="RHL855" s="14"/>
      <c r="RHM855" s="14"/>
      <c r="RHN855" s="14"/>
      <c r="RHO855" s="14"/>
      <c r="RHP855" s="14"/>
      <c r="RHQ855" s="14"/>
      <c r="RHR855" s="14"/>
      <c r="RHS855" s="14"/>
      <c r="RHT855" s="14"/>
      <c r="RHU855" s="14"/>
      <c r="RHV855" s="14"/>
      <c r="RHW855" s="14"/>
      <c r="RHX855" s="14"/>
      <c r="RHY855" s="14"/>
      <c r="RHZ855" s="14"/>
      <c r="RIA855" s="14"/>
      <c r="RIB855" s="14"/>
      <c r="RIC855" s="14"/>
      <c r="RID855" s="14"/>
      <c r="RIE855" s="14"/>
      <c r="RIF855" s="14"/>
      <c r="RIG855" s="14"/>
      <c r="RIH855" s="14"/>
      <c r="RII855" s="14"/>
      <c r="RIJ855" s="14"/>
      <c r="RIK855" s="14"/>
      <c r="RIL855" s="14"/>
      <c r="RIM855" s="14"/>
      <c r="RIN855" s="14"/>
      <c r="RIO855" s="14"/>
      <c r="RIP855" s="14"/>
      <c r="RIQ855" s="14"/>
      <c r="RIR855" s="14"/>
      <c r="RIS855" s="14"/>
      <c r="RIT855" s="14"/>
      <c r="RIU855" s="14"/>
      <c r="RIV855" s="14"/>
      <c r="RIW855" s="14"/>
      <c r="RIX855" s="14"/>
      <c r="RIY855" s="14"/>
      <c r="RIZ855" s="14"/>
      <c r="RJA855" s="14"/>
      <c r="RJB855" s="14"/>
      <c r="RJC855" s="14"/>
      <c r="RJD855" s="14"/>
      <c r="RJE855" s="14"/>
      <c r="RJF855" s="14"/>
      <c r="RJG855" s="14"/>
      <c r="RJH855" s="14"/>
      <c r="RJI855" s="14"/>
      <c r="RJJ855" s="14"/>
      <c r="RJK855" s="14"/>
      <c r="RJL855" s="14"/>
      <c r="RJM855" s="14"/>
      <c r="RJN855" s="14"/>
      <c r="RJO855" s="14"/>
      <c r="RJP855" s="14"/>
      <c r="RJQ855" s="14"/>
      <c r="RJR855" s="14"/>
      <c r="RJS855" s="14"/>
      <c r="RJT855" s="14"/>
      <c r="RJU855" s="14"/>
      <c r="RJV855" s="14"/>
      <c r="RJW855" s="14"/>
      <c r="RJX855" s="14"/>
      <c r="RJY855" s="14"/>
      <c r="RJZ855" s="14"/>
      <c r="RKA855" s="14"/>
      <c r="RKB855" s="14"/>
      <c r="RKC855" s="14"/>
      <c r="RKD855" s="14"/>
      <c r="RKE855" s="14"/>
      <c r="RKF855" s="14"/>
      <c r="RKG855" s="14"/>
      <c r="RKH855" s="14"/>
      <c r="RKI855" s="14"/>
      <c r="RKJ855" s="14"/>
      <c r="RKK855" s="14"/>
      <c r="RKL855" s="14"/>
      <c r="RKM855" s="14"/>
      <c r="RKN855" s="14"/>
      <c r="RKO855" s="14"/>
      <c r="RKP855" s="14"/>
      <c r="RKQ855" s="14"/>
      <c r="RKR855" s="14"/>
      <c r="RKS855" s="14"/>
      <c r="RKT855" s="14"/>
      <c r="RKU855" s="14"/>
      <c r="RKV855" s="14"/>
      <c r="RKW855" s="14"/>
      <c r="RKX855" s="14"/>
      <c r="RKY855" s="14"/>
      <c r="RKZ855" s="14"/>
      <c r="RLA855" s="14"/>
      <c r="RLB855" s="14"/>
      <c r="RLC855" s="14"/>
      <c r="RLD855" s="14"/>
      <c r="RLE855" s="14"/>
      <c r="RLF855" s="14"/>
      <c r="RLG855" s="14"/>
      <c r="RLH855" s="14"/>
      <c r="RLI855" s="14"/>
      <c r="RLJ855" s="14"/>
      <c r="RLK855" s="14"/>
      <c r="RLL855" s="14"/>
      <c r="RLM855" s="14"/>
      <c r="RLN855" s="14"/>
      <c r="RLO855" s="14"/>
      <c r="RLP855" s="14"/>
      <c r="RLQ855" s="14"/>
      <c r="RLR855" s="14"/>
      <c r="RLS855" s="14"/>
      <c r="RLT855" s="14"/>
      <c r="RLU855" s="14"/>
      <c r="RLV855" s="14"/>
      <c r="RLW855" s="14"/>
      <c r="RLX855" s="14"/>
      <c r="RLY855" s="14"/>
      <c r="RLZ855" s="14"/>
      <c r="RMA855" s="14"/>
      <c r="RMB855" s="14"/>
      <c r="RMC855" s="14"/>
      <c r="RMD855" s="14"/>
      <c r="RME855" s="14"/>
      <c r="RMF855" s="14"/>
      <c r="RMG855" s="14"/>
      <c r="RMH855" s="14"/>
      <c r="RMI855" s="14"/>
      <c r="RMJ855" s="14"/>
      <c r="RMK855" s="14"/>
      <c r="RML855" s="14"/>
      <c r="RMM855" s="14"/>
      <c r="RMN855" s="14"/>
      <c r="RMO855" s="14"/>
      <c r="RMP855" s="14"/>
      <c r="RMQ855" s="14"/>
      <c r="RMR855" s="14"/>
      <c r="RMS855" s="14"/>
      <c r="RMT855" s="14"/>
      <c r="RMU855" s="14"/>
      <c r="RMV855" s="14"/>
      <c r="RMW855" s="14"/>
      <c r="RMX855" s="14"/>
      <c r="RMY855" s="14"/>
      <c r="RMZ855" s="14"/>
      <c r="RNA855" s="14"/>
      <c r="RNB855" s="14"/>
      <c r="RNC855" s="14"/>
      <c r="RND855" s="14"/>
      <c r="RNE855" s="14"/>
      <c r="RNF855" s="14"/>
      <c r="RNG855" s="14"/>
      <c r="RNH855" s="14"/>
      <c r="RNI855" s="14"/>
      <c r="RNJ855" s="14"/>
      <c r="RNK855" s="14"/>
      <c r="RNL855" s="14"/>
      <c r="RNM855" s="14"/>
      <c r="RNN855" s="14"/>
      <c r="RNO855" s="14"/>
      <c r="RNP855" s="14"/>
      <c r="RNQ855" s="14"/>
      <c r="RNR855" s="14"/>
      <c r="RNS855" s="14"/>
      <c r="RNT855" s="14"/>
      <c r="RNU855" s="14"/>
      <c r="RNV855" s="14"/>
      <c r="RNW855" s="14"/>
      <c r="RNX855" s="14"/>
      <c r="RNY855" s="14"/>
      <c r="RNZ855" s="14"/>
      <c r="ROA855" s="14"/>
      <c r="ROB855" s="14"/>
      <c r="ROC855" s="14"/>
      <c r="ROD855" s="14"/>
      <c r="ROE855" s="14"/>
      <c r="ROF855" s="14"/>
      <c r="ROG855" s="14"/>
      <c r="ROH855" s="14"/>
      <c r="ROI855" s="14"/>
      <c r="ROJ855" s="14"/>
      <c r="ROK855" s="14"/>
      <c r="ROL855" s="14"/>
      <c r="ROM855" s="14"/>
      <c r="RON855" s="14"/>
      <c r="ROO855" s="14"/>
      <c r="ROP855" s="14"/>
      <c r="ROQ855" s="14"/>
      <c r="ROR855" s="14"/>
      <c r="ROS855" s="14"/>
      <c r="ROT855" s="14"/>
      <c r="ROU855" s="14"/>
      <c r="ROV855" s="14"/>
      <c r="ROW855" s="14"/>
      <c r="ROX855" s="14"/>
      <c r="ROY855" s="14"/>
      <c r="ROZ855" s="14"/>
      <c r="RPA855" s="14"/>
      <c r="RPB855" s="14"/>
      <c r="RPC855" s="14"/>
      <c r="RPD855" s="14"/>
      <c r="RPE855" s="14"/>
      <c r="RPF855" s="14"/>
      <c r="RPG855" s="14"/>
      <c r="RPH855" s="14"/>
      <c r="RPI855" s="14"/>
      <c r="RPJ855" s="14"/>
      <c r="RPK855" s="14"/>
      <c r="RPL855" s="14"/>
      <c r="RPM855" s="14"/>
      <c r="RPN855" s="14"/>
      <c r="RPO855" s="14"/>
      <c r="RPP855" s="14"/>
      <c r="RPQ855" s="14"/>
      <c r="RPR855" s="14"/>
      <c r="RPS855" s="14"/>
      <c r="RPT855" s="14"/>
      <c r="RPU855" s="14"/>
      <c r="RPV855" s="14"/>
      <c r="RPW855" s="14"/>
      <c r="RPX855" s="14"/>
      <c r="RPY855" s="14"/>
      <c r="RPZ855" s="14"/>
      <c r="RQA855" s="14"/>
      <c r="RQB855" s="14"/>
      <c r="RQC855" s="14"/>
      <c r="RQD855" s="14"/>
      <c r="RQE855" s="14"/>
      <c r="RQF855" s="14"/>
      <c r="RQG855" s="14"/>
      <c r="RQH855" s="14"/>
      <c r="RQI855" s="14"/>
      <c r="RQJ855" s="14"/>
      <c r="RQK855" s="14"/>
      <c r="RQL855" s="14"/>
      <c r="RQM855" s="14"/>
      <c r="RQN855" s="14"/>
      <c r="RQO855" s="14"/>
      <c r="RQP855" s="14"/>
      <c r="RQQ855" s="14"/>
      <c r="RQR855" s="14"/>
      <c r="RQS855" s="14"/>
      <c r="RQT855" s="14"/>
      <c r="RQU855" s="14"/>
      <c r="RQV855" s="14"/>
      <c r="RQW855" s="14"/>
      <c r="RQX855" s="14"/>
      <c r="RQY855" s="14"/>
      <c r="RQZ855" s="14"/>
      <c r="RRA855" s="14"/>
      <c r="RRB855" s="14"/>
      <c r="RRC855" s="14"/>
      <c r="RRD855" s="14"/>
      <c r="RRE855" s="14"/>
      <c r="RRF855" s="14"/>
      <c r="RRG855" s="14"/>
      <c r="RRH855" s="14"/>
      <c r="RRI855" s="14"/>
      <c r="RRJ855" s="14"/>
      <c r="RRK855" s="14"/>
      <c r="RRL855" s="14"/>
      <c r="RRM855" s="14"/>
      <c r="RRN855" s="14"/>
      <c r="RRO855" s="14"/>
      <c r="RRP855" s="14"/>
      <c r="RRQ855" s="14"/>
      <c r="RRR855" s="14"/>
      <c r="RRS855" s="14"/>
      <c r="RRT855" s="14"/>
      <c r="RRU855" s="14"/>
      <c r="RRV855" s="14"/>
      <c r="RRW855" s="14"/>
      <c r="RRX855" s="14"/>
      <c r="RRY855" s="14"/>
      <c r="RRZ855" s="14"/>
      <c r="RSA855" s="14"/>
      <c r="RSB855" s="14"/>
      <c r="RSC855" s="14"/>
      <c r="RSD855" s="14"/>
      <c r="RSE855" s="14"/>
      <c r="RSF855" s="14"/>
      <c r="RSG855" s="14"/>
      <c r="RSH855" s="14"/>
      <c r="RSI855" s="14"/>
      <c r="RSJ855" s="14"/>
      <c r="RSK855" s="14"/>
      <c r="RSL855" s="14"/>
      <c r="RSM855" s="14"/>
      <c r="RSN855" s="14"/>
      <c r="RSO855" s="14"/>
      <c r="RSP855" s="14"/>
      <c r="RSQ855" s="14"/>
      <c r="RSR855" s="14"/>
      <c r="RSS855" s="14"/>
      <c r="RST855" s="14"/>
      <c r="RSU855" s="14"/>
      <c r="RSV855" s="14"/>
      <c r="RSW855" s="14"/>
      <c r="RSX855" s="14"/>
      <c r="RSY855" s="14"/>
      <c r="RSZ855" s="14"/>
      <c r="RTA855" s="14"/>
      <c r="RTB855" s="14"/>
      <c r="RTC855" s="14"/>
      <c r="RTD855" s="14"/>
      <c r="RTE855" s="14"/>
      <c r="RTF855" s="14"/>
      <c r="RTG855" s="14"/>
      <c r="RTH855" s="14"/>
      <c r="RTI855" s="14"/>
      <c r="RTJ855" s="14"/>
      <c r="RTK855" s="14"/>
      <c r="RTL855" s="14"/>
      <c r="RTM855" s="14"/>
      <c r="RTN855" s="14"/>
      <c r="RTO855" s="14"/>
      <c r="RTP855" s="14"/>
      <c r="RTQ855" s="14"/>
      <c r="RTR855" s="14"/>
      <c r="RTS855" s="14"/>
      <c r="RTT855" s="14"/>
      <c r="RTU855" s="14"/>
      <c r="RTV855" s="14"/>
      <c r="RTW855" s="14"/>
      <c r="RTX855" s="14"/>
      <c r="RTY855" s="14"/>
      <c r="RTZ855" s="14"/>
      <c r="RUA855" s="14"/>
      <c r="RUB855" s="14"/>
      <c r="RUC855" s="14"/>
      <c r="RUD855" s="14"/>
      <c r="RUE855" s="14"/>
      <c r="RUF855" s="14"/>
      <c r="RUG855" s="14"/>
      <c r="RUH855" s="14"/>
      <c r="RUI855" s="14"/>
      <c r="RUJ855" s="14"/>
      <c r="RUK855" s="14"/>
      <c r="RUL855" s="14"/>
      <c r="RUM855" s="14"/>
      <c r="RUN855" s="14"/>
      <c r="RUO855" s="14"/>
      <c r="RUP855" s="14"/>
      <c r="RUQ855" s="14"/>
      <c r="RUR855" s="14"/>
      <c r="RUS855" s="14"/>
      <c r="RUT855" s="14"/>
      <c r="RUU855" s="14"/>
      <c r="RUV855" s="14"/>
      <c r="RUW855" s="14"/>
      <c r="RUX855" s="14"/>
      <c r="RUY855" s="14"/>
      <c r="RUZ855" s="14"/>
      <c r="RVA855" s="14"/>
      <c r="RVB855" s="14"/>
      <c r="RVC855" s="14"/>
      <c r="RVD855" s="14"/>
      <c r="RVE855" s="14"/>
      <c r="RVF855" s="14"/>
      <c r="RVG855" s="14"/>
      <c r="RVH855" s="14"/>
      <c r="RVI855" s="14"/>
      <c r="RVJ855" s="14"/>
      <c r="RVK855" s="14"/>
      <c r="RVL855" s="14"/>
      <c r="RVM855" s="14"/>
      <c r="RVN855" s="14"/>
      <c r="RVO855" s="14"/>
      <c r="RVP855" s="14"/>
      <c r="RVQ855" s="14"/>
      <c r="RVR855" s="14"/>
      <c r="RVS855" s="14"/>
      <c r="RVT855" s="14"/>
      <c r="RVU855" s="14"/>
      <c r="RVV855" s="14"/>
      <c r="RVW855" s="14"/>
      <c r="RVX855" s="14"/>
      <c r="RVY855" s="14"/>
      <c r="RVZ855" s="14"/>
      <c r="RWA855" s="14"/>
      <c r="RWB855" s="14"/>
      <c r="RWC855" s="14"/>
      <c r="RWD855" s="14"/>
      <c r="RWE855" s="14"/>
      <c r="RWF855" s="14"/>
      <c r="RWG855" s="14"/>
      <c r="RWH855" s="14"/>
      <c r="RWI855" s="14"/>
      <c r="RWJ855" s="14"/>
      <c r="RWK855" s="14"/>
      <c r="RWL855" s="14"/>
      <c r="RWM855" s="14"/>
      <c r="RWN855" s="14"/>
      <c r="RWO855" s="14"/>
      <c r="RWP855" s="14"/>
      <c r="RWQ855" s="14"/>
      <c r="RWR855" s="14"/>
      <c r="RWS855" s="14"/>
      <c r="RWT855" s="14"/>
      <c r="RWU855" s="14"/>
      <c r="RWV855" s="14"/>
      <c r="RWW855" s="14"/>
      <c r="RWX855" s="14"/>
      <c r="RWY855" s="14"/>
      <c r="RWZ855" s="14"/>
      <c r="RXA855" s="14"/>
      <c r="RXB855" s="14"/>
      <c r="RXC855" s="14"/>
      <c r="RXD855" s="14"/>
      <c r="RXE855" s="14"/>
      <c r="RXF855" s="14"/>
      <c r="RXG855" s="14"/>
      <c r="RXH855" s="14"/>
      <c r="RXI855" s="14"/>
      <c r="RXJ855" s="14"/>
      <c r="RXK855" s="14"/>
      <c r="RXL855" s="14"/>
      <c r="RXM855" s="14"/>
      <c r="RXN855" s="14"/>
      <c r="RXO855" s="14"/>
      <c r="RXP855" s="14"/>
      <c r="RXQ855" s="14"/>
      <c r="RXR855" s="14"/>
      <c r="RXS855" s="14"/>
      <c r="RXT855" s="14"/>
      <c r="RXU855" s="14"/>
      <c r="RXV855" s="14"/>
      <c r="RXW855" s="14"/>
      <c r="RXX855" s="14"/>
      <c r="RXY855" s="14"/>
      <c r="RXZ855" s="14"/>
      <c r="RYA855" s="14"/>
      <c r="RYB855" s="14"/>
      <c r="RYC855" s="14"/>
      <c r="RYD855" s="14"/>
      <c r="RYE855" s="14"/>
      <c r="RYF855" s="14"/>
      <c r="RYG855" s="14"/>
      <c r="RYH855" s="14"/>
      <c r="RYI855" s="14"/>
      <c r="RYJ855" s="14"/>
      <c r="RYK855" s="14"/>
      <c r="RYL855" s="14"/>
      <c r="RYM855" s="14"/>
      <c r="RYN855" s="14"/>
      <c r="RYO855" s="14"/>
      <c r="RYP855" s="14"/>
      <c r="RYQ855" s="14"/>
      <c r="RYR855" s="14"/>
      <c r="RYS855" s="14"/>
      <c r="RYT855" s="14"/>
      <c r="RYU855" s="14"/>
      <c r="RYV855" s="14"/>
      <c r="RYW855" s="14"/>
      <c r="RYX855" s="14"/>
      <c r="RYY855" s="14"/>
      <c r="RYZ855" s="14"/>
      <c r="RZA855" s="14"/>
      <c r="RZB855" s="14"/>
      <c r="RZC855" s="14"/>
      <c r="RZD855" s="14"/>
      <c r="RZE855" s="14"/>
      <c r="RZF855" s="14"/>
      <c r="RZG855" s="14"/>
      <c r="RZH855" s="14"/>
      <c r="RZI855" s="14"/>
      <c r="RZJ855" s="14"/>
      <c r="RZK855" s="14"/>
      <c r="RZL855" s="14"/>
      <c r="RZM855" s="14"/>
      <c r="RZN855" s="14"/>
      <c r="RZO855" s="14"/>
      <c r="RZP855" s="14"/>
      <c r="RZQ855" s="14"/>
      <c r="RZR855" s="14"/>
      <c r="RZS855" s="14"/>
      <c r="RZT855" s="14"/>
      <c r="RZU855" s="14"/>
      <c r="RZV855" s="14"/>
      <c r="RZW855" s="14"/>
      <c r="RZX855" s="14"/>
      <c r="RZY855" s="14"/>
      <c r="RZZ855" s="14"/>
      <c r="SAA855" s="14"/>
      <c r="SAB855" s="14"/>
      <c r="SAC855" s="14"/>
      <c r="SAD855" s="14"/>
      <c r="SAE855" s="14"/>
      <c r="SAF855" s="14"/>
      <c r="SAG855" s="14"/>
      <c r="SAH855" s="14"/>
      <c r="SAI855" s="14"/>
      <c r="SAJ855" s="14"/>
      <c r="SAK855" s="14"/>
      <c r="SAL855" s="14"/>
      <c r="SAM855" s="14"/>
      <c r="SAN855" s="14"/>
      <c r="SAO855" s="14"/>
      <c r="SAP855" s="14"/>
      <c r="SAQ855" s="14"/>
      <c r="SAR855" s="14"/>
      <c r="SAS855" s="14"/>
      <c r="SAT855" s="14"/>
      <c r="SAU855" s="14"/>
      <c r="SAV855" s="14"/>
      <c r="SAW855" s="14"/>
      <c r="SAX855" s="14"/>
      <c r="SAY855" s="14"/>
      <c r="SAZ855" s="14"/>
      <c r="SBA855" s="14"/>
      <c r="SBB855" s="14"/>
      <c r="SBC855" s="14"/>
      <c r="SBD855" s="14"/>
      <c r="SBE855" s="14"/>
      <c r="SBF855" s="14"/>
      <c r="SBG855" s="14"/>
      <c r="SBH855" s="14"/>
      <c r="SBI855" s="14"/>
      <c r="SBJ855" s="14"/>
      <c r="SBK855" s="14"/>
      <c r="SBL855" s="14"/>
      <c r="SBM855" s="14"/>
      <c r="SBN855" s="14"/>
      <c r="SBO855" s="14"/>
      <c r="SBP855" s="14"/>
      <c r="SBQ855" s="14"/>
      <c r="SBR855" s="14"/>
      <c r="SBS855" s="14"/>
      <c r="SBT855" s="14"/>
      <c r="SBU855" s="14"/>
      <c r="SBV855" s="14"/>
      <c r="SBW855" s="14"/>
      <c r="SBX855" s="14"/>
      <c r="SBY855" s="14"/>
      <c r="SBZ855" s="14"/>
      <c r="SCA855" s="14"/>
      <c r="SCB855" s="14"/>
      <c r="SCC855" s="14"/>
      <c r="SCD855" s="14"/>
      <c r="SCE855" s="14"/>
      <c r="SCF855" s="14"/>
      <c r="SCG855" s="14"/>
      <c r="SCH855" s="14"/>
      <c r="SCI855" s="14"/>
      <c r="SCJ855" s="14"/>
      <c r="SCK855" s="14"/>
      <c r="SCL855" s="14"/>
      <c r="SCM855" s="14"/>
      <c r="SCN855" s="14"/>
      <c r="SCO855" s="14"/>
      <c r="SCP855" s="14"/>
      <c r="SCQ855" s="14"/>
      <c r="SCR855" s="14"/>
      <c r="SCS855" s="14"/>
      <c r="SCT855" s="14"/>
      <c r="SCU855" s="14"/>
      <c r="SCV855" s="14"/>
      <c r="SCW855" s="14"/>
      <c r="SCX855" s="14"/>
      <c r="SCY855" s="14"/>
      <c r="SCZ855" s="14"/>
      <c r="SDA855" s="14"/>
      <c r="SDB855" s="14"/>
      <c r="SDC855" s="14"/>
      <c r="SDD855" s="14"/>
      <c r="SDE855" s="14"/>
      <c r="SDF855" s="14"/>
      <c r="SDG855" s="14"/>
      <c r="SDH855" s="14"/>
      <c r="SDI855" s="14"/>
      <c r="SDJ855" s="14"/>
      <c r="SDK855" s="14"/>
      <c r="SDL855" s="14"/>
      <c r="SDM855" s="14"/>
      <c r="SDN855" s="14"/>
      <c r="SDO855" s="14"/>
      <c r="SDP855" s="14"/>
      <c r="SDQ855" s="14"/>
      <c r="SDR855" s="14"/>
      <c r="SDS855" s="14"/>
      <c r="SDT855" s="14"/>
      <c r="SDU855" s="14"/>
      <c r="SDV855" s="14"/>
      <c r="SDW855" s="14"/>
      <c r="SDX855" s="14"/>
      <c r="SDY855" s="14"/>
      <c r="SDZ855" s="14"/>
      <c r="SEA855" s="14"/>
      <c r="SEB855" s="14"/>
      <c r="SEC855" s="14"/>
      <c r="SED855" s="14"/>
      <c r="SEE855" s="14"/>
      <c r="SEF855" s="14"/>
      <c r="SEG855" s="14"/>
      <c r="SEH855" s="14"/>
      <c r="SEI855" s="14"/>
      <c r="SEJ855" s="14"/>
      <c r="SEK855" s="14"/>
      <c r="SEL855" s="14"/>
      <c r="SEM855" s="14"/>
      <c r="SEN855" s="14"/>
      <c r="SEO855" s="14"/>
      <c r="SEP855" s="14"/>
      <c r="SEQ855" s="14"/>
      <c r="SER855" s="14"/>
      <c r="SES855" s="14"/>
      <c r="SET855" s="14"/>
      <c r="SEU855" s="14"/>
      <c r="SEV855" s="14"/>
      <c r="SEW855" s="14"/>
      <c r="SEX855" s="14"/>
      <c r="SEY855" s="14"/>
      <c r="SEZ855" s="14"/>
      <c r="SFA855" s="14"/>
      <c r="SFB855" s="14"/>
      <c r="SFC855" s="14"/>
      <c r="SFD855" s="14"/>
      <c r="SFE855" s="14"/>
      <c r="SFF855" s="14"/>
      <c r="SFG855" s="14"/>
      <c r="SFH855" s="14"/>
      <c r="SFI855" s="14"/>
      <c r="SFJ855" s="14"/>
      <c r="SFK855" s="14"/>
      <c r="SFL855" s="14"/>
      <c r="SFM855" s="14"/>
      <c r="SFN855" s="14"/>
      <c r="SFO855" s="14"/>
      <c r="SFP855" s="14"/>
      <c r="SFQ855" s="14"/>
      <c r="SFR855" s="14"/>
      <c r="SFS855" s="14"/>
      <c r="SFT855" s="14"/>
      <c r="SFU855" s="14"/>
      <c r="SFV855" s="14"/>
      <c r="SFW855" s="14"/>
      <c r="SFX855" s="14"/>
      <c r="SFY855" s="14"/>
      <c r="SFZ855" s="14"/>
      <c r="SGA855" s="14"/>
      <c r="SGB855" s="14"/>
      <c r="SGC855" s="14"/>
      <c r="SGD855" s="14"/>
      <c r="SGE855" s="14"/>
      <c r="SGF855" s="14"/>
      <c r="SGG855" s="14"/>
      <c r="SGH855" s="14"/>
      <c r="SGI855" s="14"/>
      <c r="SGJ855" s="14"/>
      <c r="SGK855" s="14"/>
      <c r="SGL855" s="14"/>
      <c r="SGM855" s="14"/>
      <c r="SGN855" s="14"/>
      <c r="SGO855" s="14"/>
      <c r="SGP855" s="14"/>
      <c r="SGQ855" s="14"/>
      <c r="SGR855" s="14"/>
      <c r="SGS855" s="14"/>
      <c r="SGT855" s="14"/>
      <c r="SGU855" s="14"/>
      <c r="SGV855" s="14"/>
      <c r="SGW855" s="14"/>
      <c r="SGX855" s="14"/>
      <c r="SGY855" s="14"/>
      <c r="SGZ855" s="14"/>
      <c r="SHA855" s="14"/>
      <c r="SHB855" s="14"/>
      <c r="SHC855" s="14"/>
      <c r="SHD855" s="14"/>
      <c r="SHE855" s="14"/>
      <c r="SHF855" s="14"/>
      <c r="SHG855" s="14"/>
      <c r="SHH855" s="14"/>
      <c r="SHI855" s="14"/>
      <c r="SHJ855" s="14"/>
      <c r="SHK855" s="14"/>
      <c r="SHL855" s="14"/>
      <c r="SHM855" s="14"/>
      <c r="SHN855" s="14"/>
      <c r="SHO855" s="14"/>
      <c r="SHP855" s="14"/>
      <c r="SHQ855" s="14"/>
      <c r="SHR855" s="14"/>
      <c r="SHS855" s="14"/>
      <c r="SHT855" s="14"/>
      <c r="SHU855" s="14"/>
      <c r="SHV855" s="14"/>
      <c r="SHW855" s="14"/>
      <c r="SHX855" s="14"/>
      <c r="SHY855" s="14"/>
      <c r="SHZ855" s="14"/>
      <c r="SIA855" s="14"/>
      <c r="SIB855" s="14"/>
      <c r="SIC855" s="14"/>
      <c r="SID855" s="14"/>
      <c r="SIE855" s="14"/>
      <c r="SIF855" s="14"/>
      <c r="SIG855" s="14"/>
      <c r="SIH855" s="14"/>
      <c r="SII855" s="14"/>
      <c r="SIJ855" s="14"/>
      <c r="SIK855" s="14"/>
      <c r="SIL855" s="14"/>
      <c r="SIM855" s="14"/>
      <c r="SIN855" s="14"/>
      <c r="SIO855" s="14"/>
      <c r="SIP855" s="14"/>
      <c r="SIQ855" s="14"/>
      <c r="SIR855" s="14"/>
      <c r="SIS855" s="14"/>
      <c r="SIT855" s="14"/>
      <c r="SIU855" s="14"/>
      <c r="SIV855" s="14"/>
      <c r="SIW855" s="14"/>
      <c r="SIX855" s="14"/>
      <c r="SIY855" s="14"/>
      <c r="SIZ855" s="14"/>
      <c r="SJA855" s="14"/>
      <c r="SJB855" s="14"/>
      <c r="SJC855" s="14"/>
      <c r="SJD855" s="14"/>
      <c r="SJE855" s="14"/>
      <c r="SJF855" s="14"/>
      <c r="SJG855" s="14"/>
      <c r="SJH855" s="14"/>
      <c r="SJI855" s="14"/>
      <c r="SJJ855" s="14"/>
      <c r="SJK855" s="14"/>
      <c r="SJL855" s="14"/>
      <c r="SJM855" s="14"/>
      <c r="SJN855" s="14"/>
      <c r="SJO855" s="14"/>
      <c r="SJP855" s="14"/>
      <c r="SJQ855" s="14"/>
      <c r="SJR855" s="14"/>
      <c r="SJS855" s="14"/>
      <c r="SJT855" s="14"/>
      <c r="SJU855" s="14"/>
      <c r="SJV855" s="14"/>
      <c r="SJW855" s="14"/>
      <c r="SJX855" s="14"/>
      <c r="SJY855" s="14"/>
      <c r="SJZ855" s="14"/>
      <c r="SKA855" s="14"/>
      <c r="SKB855" s="14"/>
      <c r="SKC855" s="14"/>
      <c r="SKD855" s="14"/>
      <c r="SKE855" s="14"/>
      <c r="SKF855" s="14"/>
      <c r="SKG855" s="14"/>
      <c r="SKH855" s="14"/>
      <c r="SKI855" s="14"/>
      <c r="SKJ855" s="14"/>
      <c r="SKK855" s="14"/>
      <c r="SKL855" s="14"/>
      <c r="SKM855" s="14"/>
      <c r="SKN855" s="14"/>
      <c r="SKO855" s="14"/>
      <c r="SKP855" s="14"/>
      <c r="SKQ855" s="14"/>
      <c r="SKR855" s="14"/>
      <c r="SKS855" s="14"/>
      <c r="SKT855" s="14"/>
      <c r="SKU855" s="14"/>
      <c r="SKV855" s="14"/>
      <c r="SKW855" s="14"/>
      <c r="SKX855" s="14"/>
      <c r="SKY855" s="14"/>
      <c r="SKZ855" s="14"/>
      <c r="SLA855" s="14"/>
      <c r="SLB855" s="14"/>
      <c r="SLC855" s="14"/>
      <c r="SLD855" s="14"/>
      <c r="SLE855" s="14"/>
      <c r="SLF855" s="14"/>
      <c r="SLG855" s="14"/>
      <c r="SLH855" s="14"/>
      <c r="SLI855" s="14"/>
      <c r="SLJ855" s="14"/>
      <c r="SLK855" s="14"/>
      <c r="SLL855" s="14"/>
      <c r="SLM855" s="14"/>
      <c r="SLN855" s="14"/>
      <c r="SLO855" s="14"/>
      <c r="SLP855" s="14"/>
      <c r="SLQ855" s="14"/>
      <c r="SLR855" s="14"/>
      <c r="SLS855" s="14"/>
      <c r="SLT855" s="14"/>
      <c r="SLU855" s="14"/>
      <c r="SLV855" s="14"/>
      <c r="SLW855" s="14"/>
      <c r="SLX855" s="14"/>
      <c r="SLY855" s="14"/>
      <c r="SLZ855" s="14"/>
      <c r="SMA855" s="14"/>
      <c r="SMB855" s="14"/>
      <c r="SMC855" s="14"/>
      <c r="SMD855" s="14"/>
      <c r="SME855" s="14"/>
      <c r="SMF855" s="14"/>
      <c r="SMG855" s="14"/>
      <c r="SMH855" s="14"/>
      <c r="SMI855" s="14"/>
      <c r="SMJ855" s="14"/>
      <c r="SMK855" s="14"/>
      <c r="SML855" s="14"/>
      <c r="SMM855" s="14"/>
      <c r="SMN855" s="14"/>
      <c r="SMO855" s="14"/>
      <c r="SMP855" s="14"/>
      <c r="SMQ855" s="14"/>
      <c r="SMR855" s="14"/>
      <c r="SMS855" s="14"/>
      <c r="SMT855" s="14"/>
      <c r="SMU855" s="14"/>
      <c r="SMV855" s="14"/>
      <c r="SMW855" s="14"/>
      <c r="SMX855" s="14"/>
      <c r="SMY855" s="14"/>
      <c r="SMZ855" s="14"/>
      <c r="SNA855" s="14"/>
      <c r="SNB855" s="14"/>
      <c r="SNC855" s="14"/>
      <c r="SND855" s="14"/>
      <c r="SNE855" s="14"/>
      <c r="SNF855" s="14"/>
      <c r="SNG855" s="14"/>
      <c r="SNH855" s="14"/>
      <c r="SNI855" s="14"/>
      <c r="SNJ855" s="14"/>
      <c r="SNK855" s="14"/>
      <c r="SNL855" s="14"/>
      <c r="SNM855" s="14"/>
      <c r="SNN855" s="14"/>
      <c r="SNO855" s="14"/>
      <c r="SNP855" s="14"/>
      <c r="SNQ855" s="14"/>
      <c r="SNR855" s="14"/>
      <c r="SNS855" s="14"/>
      <c r="SNT855" s="14"/>
      <c r="SNU855" s="14"/>
      <c r="SNV855" s="14"/>
      <c r="SNW855" s="14"/>
      <c r="SNX855" s="14"/>
      <c r="SNY855" s="14"/>
      <c r="SNZ855" s="14"/>
      <c r="SOA855" s="14"/>
      <c r="SOB855" s="14"/>
      <c r="SOC855" s="14"/>
      <c r="SOD855" s="14"/>
      <c r="SOE855" s="14"/>
      <c r="SOF855" s="14"/>
      <c r="SOG855" s="14"/>
      <c r="SOH855" s="14"/>
      <c r="SOI855" s="14"/>
      <c r="SOJ855" s="14"/>
      <c r="SOK855" s="14"/>
      <c r="SOL855" s="14"/>
      <c r="SOM855" s="14"/>
      <c r="SON855" s="14"/>
      <c r="SOO855" s="14"/>
      <c r="SOP855" s="14"/>
      <c r="SOQ855" s="14"/>
      <c r="SOR855" s="14"/>
      <c r="SOS855" s="14"/>
      <c r="SOT855" s="14"/>
      <c r="SOU855" s="14"/>
      <c r="SOV855" s="14"/>
      <c r="SOW855" s="14"/>
      <c r="SOX855" s="14"/>
      <c r="SOY855" s="14"/>
      <c r="SOZ855" s="14"/>
      <c r="SPA855" s="14"/>
      <c r="SPB855" s="14"/>
      <c r="SPC855" s="14"/>
      <c r="SPD855" s="14"/>
      <c r="SPE855" s="14"/>
      <c r="SPF855" s="14"/>
      <c r="SPG855" s="14"/>
      <c r="SPH855" s="14"/>
      <c r="SPI855" s="14"/>
      <c r="SPJ855" s="14"/>
      <c r="SPK855" s="14"/>
      <c r="SPL855" s="14"/>
      <c r="SPM855" s="14"/>
      <c r="SPN855" s="14"/>
      <c r="SPO855" s="14"/>
      <c r="SPP855" s="14"/>
      <c r="SPQ855" s="14"/>
      <c r="SPR855" s="14"/>
      <c r="SPS855" s="14"/>
      <c r="SPT855" s="14"/>
      <c r="SPU855" s="14"/>
      <c r="SPV855" s="14"/>
      <c r="SPW855" s="14"/>
      <c r="SPX855" s="14"/>
      <c r="SPY855" s="14"/>
      <c r="SPZ855" s="14"/>
      <c r="SQA855" s="14"/>
      <c r="SQB855" s="14"/>
      <c r="SQC855" s="14"/>
      <c r="SQD855" s="14"/>
      <c r="SQE855" s="14"/>
      <c r="SQF855" s="14"/>
      <c r="SQG855" s="14"/>
      <c r="SQH855" s="14"/>
      <c r="SQI855" s="14"/>
      <c r="SQJ855" s="14"/>
      <c r="SQK855" s="14"/>
      <c r="SQL855" s="14"/>
      <c r="SQM855" s="14"/>
      <c r="SQN855" s="14"/>
      <c r="SQO855" s="14"/>
      <c r="SQP855" s="14"/>
      <c r="SQQ855" s="14"/>
      <c r="SQR855" s="14"/>
      <c r="SQS855" s="14"/>
      <c r="SQT855" s="14"/>
      <c r="SQU855" s="14"/>
      <c r="SQV855" s="14"/>
      <c r="SQW855" s="14"/>
      <c r="SQX855" s="14"/>
      <c r="SQY855" s="14"/>
      <c r="SQZ855" s="14"/>
      <c r="SRA855" s="14"/>
      <c r="SRB855" s="14"/>
      <c r="SRC855" s="14"/>
      <c r="SRD855" s="14"/>
      <c r="SRE855" s="14"/>
      <c r="SRF855" s="14"/>
      <c r="SRG855" s="14"/>
      <c r="SRH855" s="14"/>
      <c r="SRI855" s="14"/>
      <c r="SRJ855" s="14"/>
      <c r="SRK855" s="14"/>
      <c r="SRL855" s="14"/>
      <c r="SRM855" s="14"/>
      <c r="SRN855" s="14"/>
      <c r="SRO855" s="14"/>
      <c r="SRP855" s="14"/>
      <c r="SRQ855" s="14"/>
      <c r="SRR855" s="14"/>
      <c r="SRS855" s="14"/>
      <c r="SRT855" s="14"/>
      <c r="SRU855" s="14"/>
      <c r="SRV855" s="14"/>
      <c r="SRW855" s="14"/>
      <c r="SRX855" s="14"/>
      <c r="SRY855" s="14"/>
      <c r="SRZ855" s="14"/>
      <c r="SSA855" s="14"/>
      <c r="SSB855" s="14"/>
      <c r="SSC855" s="14"/>
      <c r="SSD855" s="14"/>
      <c r="SSE855" s="14"/>
      <c r="SSF855" s="14"/>
      <c r="SSG855" s="14"/>
      <c r="SSH855" s="14"/>
      <c r="SSI855" s="14"/>
      <c r="SSJ855" s="14"/>
      <c r="SSK855" s="14"/>
      <c r="SSL855" s="14"/>
      <c r="SSM855" s="14"/>
      <c r="SSN855" s="14"/>
      <c r="SSO855" s="14"/>
      <c r="SSP855" s="14"/>
      <c r="SSQ855" s="14"/>
      <c r="SSR855" s="14"/>
      <c r="SSS855" s="14"/>
      <c r="SST855" s="14"/>
      <c r="SSU855" s="14"/>
      <c r="SSV855" s="14"/>
      <c r="SSW855" s="14"/>
      <c r="SSX855" s="14"/>
      <c r="SSY855" s="14"/>
      <c r="SSZ855" s="14"/>
      <c r="STA855" s="14"/>
      <c r="STB855" s="14"/>
      <c r="STC855" s="14"/>
      <c r="STD855" s="14"/>
      <c r="STE855" s="14"/>
      <c r="STF855" s="14"/>
      <c r="STG855" s="14"/>
      <c r="STH855" s="14"/>
      <c r="STI855" s="14"/>
      <c r="STJ855" s="14"/>
      <c r="STK855" s="14"/>
      <c r="STL855" s="14"/>
      <c r="STM855" s="14"/>
      <c r="STN855" s="14"/>
      <c r="STO855" s="14"/>
      <c r="STP855" s="14"/>
      <c r="STQ855" s="14"/>
      <c r="STR855" s="14"/>
      <c r="STS855" s="14"/>
      <c r="STT855" s="14"/>
      <c r="STU855" s="14"/>
      <c r="STV855" s="14"/>
      <c r="STW855" s="14"/>
      <c r="STX855" s="14"/>
      <c r="STY855" s="14"/>
      <c r="STZ855" s="14"/>
      <c r="SUA855" s="14"/>
      <c r="SUB855" s="14"/>
      <c r="SUC855" s="14"/>
      <c r="SUD855" s="14"/>
      <c r="SUE855" s="14"/>
      <c r="SUF855" s="14"/>
      <c r="SUG855" s="14"/>
      <c r="SUH855" s="14"/>
      <c r="SUI855" s="14"/>
      <c r="SUJ855" s="14"/>
      <c r="SUK855" s="14"/>
      <c r="SUL855" s="14"/>
      <c r="SUM855" s="14"/>
      <c r="SUN855" s="14"/>
      <c r="SUO855" s="14"/>
      <c r="SUP855" s="14"/>
      <c r="SUQ855" s="14"/>
      <c r="SUR855" s="14"/>
      <c r="SUS855" s="14"/>
      <c r="SUT855" s="14"/>
      <c r="SUU855" s="14"/>
      <c r="SUV855" s="14"/>
      <c r="SUW855" s="14"/>
      <c r="SUX855" s="14"/>
      <c r="SUY855" s="14"/>
      <c r="SUZ855" s="14"/>
      <c r="SVA855" s="14"/>
      <c r="SVB855" s="14"/>
      <c r="SVC855" s="14"/>
      <c r="SVD855" s="14"/>
      <c r="SVE855" s="14"/>
      <c r="SVF855" s="14"/>
      <c r="SVG855" s="14"/>
      <c r="SVH855" s="14"/>
      <c r="SVI855" s="14"/>
      <c r="SVJ855" s="14"/>
      <c r="SVK855" s="14"/>
      <c r="SVL855" s="14"/>
      <c r="SVM855" s="14"/>
      <c r="SVN855" s="14"/>
      <c r="SVO855" s="14"/>
      <c r="SVP855" s="14"/>
      <c r="SVQ855" s="14"/>
      <c r="SVR855" s="14"/>
      <c r="SVS855" s="14"/>
      <c r="SVT855" s="14"/>
      <c r="SVU855" s="14"/>
      <c r="SVV855" s="14"/>
      <c r="SVW855" s="14"/>
      <c r="SVX855" s="14"/>
      <c r="SVY855" s="14"/>
      <c r="SVZ855" s="14"/>
      <c r="SWA855" s="14"/>
      <c r="SWB855" s="14"/>
      <c r="SWC855" s="14"/>
      <c r="SWD855" s="14"/>
      <c r="SWE855" s="14"/>
      <c r="SWF855" s="14"/>
      <c r="SWG855" s="14"/>
      <c r="SWH855" s="14"/>
      <c r="SWI855" s="14"/>
      <c r="SWJ855" s="14"/>
      <c r="SWK855" s="14"/>
      <c r="SWL855" s="14"/>
      <c r="SWM855" s="14"/>
      <c r="SWN855" s="14"/>
      <c r="SWO855" s="14"/>
      <c r="SWP855" s="14"/>
      <c r="SWQ855" s="14"/>
      <c r="SWR855" s="14"/>
      <c r="SWS855" s="14"/>
      <c r="SWT855" s="14"/>
      <c r="SWU855" s="14"/>
      <c r="SWV855" s="14"/>
      <c r="SWW855" s="14"/>
      <c r="SWX855" s="14"/>
      <c r="SWY855" s="14"/>
      <c r="SWZ855" s="14"/>
      <c r="SXA855" s="14"/>
      <c r="SXB855" s="14"/>
      <c r="SXC855" s="14"/>
      <c r="SXD855" s="14"/>
      <c r="SXE855" s="14"/>
      <c r="SXF855" s="14"/>
      <c r="SXG855" s="14"/>
      <c r="SXH855" s="14"/>
      <c r="SXI855" s="14"/>
      <c r="SXJ855" s="14"/>
      <c r="SXK855" s="14"/>
      <c r="SXL855" s="14"/>
      <c r="SXM855" s="14"/>
      <c r="SXN855" s="14"/>
      <c r="SXO855" s="14"/>
      <c r="SXP855" s="14"/>
      <c r="SXQ855" s="14"/>
      <c r="SXR855" s="14"/>
      <c r="SXS855" s="14"/>
      <c r="SXT855" s="14"/>
      <c r="SXU855" s="14"/>
      <c r="SXV855" s="14"/>
      <c r="SXW855" s="14"/>
      <c r="SXX855" s="14"/>
      <c r="SXY855" s="14"/>
      <c r="SXZ855" s="14"/>
      <c r="SYA855" s="14"/>
      <c r="SYB855" s="14"/>
      <c r="SYC855" s="14"/>
      <c r="SYD855" s="14"/>
      <c r="SYE855" s="14"/>
      <c r="SYF855" s="14"/>
      <c r="SYG855" s="14"/>
      <c r="SYH855" s="14"/>
      <c r="SYI855" s="14"/>
      <c r="SYJ855" s="14"/>
      <c r="SYK855" s="14"/>
      <c r="SYL855" s="14"/>
      <c r="SYM855" s="14"/>
      <c r="SYN855" s="14"/>
      <c r="SYO855" s="14"/>
      <c r="SYP855" s="14"/>
      <c r="SYQ855" s="14"/>
      <c r="SYR855" s="14"/>
      <c r="SYS855" s="14"/>
      <c r="SYT855" s="14"/>
      <c r="SYU855" s="14"/>
      <c r="SYV855" s="14"/>
      <c r="SYW855" s="14"/>
      <c r="SYX855" s="14"/>
      <c r="SYY855" s="14"/>
      <c r="SYZ855" s="14"/>
      <c r="SZA855" s="14"/>
      <c r="SZB855" s="14"/>
      <c r="SZC855" s="14"/>
      <c r="SZD855" s="14"/>
      <c r="SZE855" s="14"/>
      <c r="SZF855" s="14"/>
      <c r="SZG855" s="14"/>
      <c r="SZH855" s="14"/>
      <c r="SZI855" s="14"/>
      <c r="SZJ855" s="14"/>
      <c r="SZK855" s="14"/>
      <c r="SZL855" s="14"/>
      <c r="SZM855" s="14"/>
      <c r="SZN855" s="14"/>
      <c r="SZO855" s="14"/>
      <c r="SZP855" s="14"/>
      <c r="SZQ855" s="14"/>
      <c r="SZR855" s="14"/>
      <c r="SZS855" s="14"/>
      <c r="SZT855" s="14"/>
      <c r="SZU855" s="14"/>
      <c r="SZV855" s="14"/>
      <c r="SZW855" s="14"/>
      <c r="SZX855" s="14"/>
      <c r="SZY855" s="14"/>
      <c r="SZZ855" s="14"/>
      <c r="TAA855" s="14"/>
      <c r="TAB855" s="14"/>
      <c r="TAC855" s="14"/>
      <c r="TAD855" s="14"/>
      <c r="TAE855" s="14"/>
      <c r="TAF855" s="14"/>
      <c r="TAG855" s="14"/>
      <c r="TAH855" s="14"/>
      <c r="TAI855" s="14"/>
      <c r="TAJ855" s="14"/>
      <c r="TAK855" s="14"/>
      <c r="TAL855" s="14"/>
      <c r="TAM855" s="14"/>
      <c r="TAN855" s="14"/>
      <c r="TAO855" s="14"/>
      <c r="TAP855" s="14"/>
      <c r="TAQ855" s="14"/>
      <c r="TAR855" s="14"/>
      <c r="TAS855" s="14"/>
      <c r="TAT855" s="14"/>
      <c r="TAU855" s="14"/>
      <c r="TAV855" s="14"/>
      <c r="TAW855" s="14"/>
      <c r="TAX855" s="14"/>
      <c r="TAY855" s="14"/>
      <c r="TAZ855" s="14"/>
      <c r="TBA855" s="14"/>
      <c r="TBB855" s="14"/>
      <c r="TBC855" s="14"/>
      <c r="TBD855" s="14"/>
      <c r="TBE855" s="14"/>
      <c r="TBF855" s="14"/>
      <c r="TBG855" s="14"/>
      <c r="TBH855" s="14"/>
      <c r="TBI855" s="14"/>
      <c r="TBJ855" s="14"/>
      <c r="TBK855" s="14"/>
      <c r="TBL855" s="14"/>
      <c r="TBM855" s="14"/>
      <c r="TBN855" s="14"/>
      <c r="TBO855" s="14"/>
      <c r="TBP855" s="14"/>
      <c r="TBQ855" s="14"/>
      <c r="TBR855" s="14"/>
      <c r="TBS855" s="14"/>
      <c r="TBT855" s="14"/>
      <c r="TBU855" s="14"/>
      <c r="TBV855" s="14"/>
      <c r="TBW855" s="14"/>
      <c r="TBX855" s="14"/>
      <c r="TBY855" s="14"/>
      <c r="TBZ855" s="14"/>
      <c r="TCA855" s="14"/>
      <c r="TCB855" s="14"/>
      <c r="TCC855" s="14"/>
      <c r="TCD855" s="14"/>
      <c r="TCE855" s="14"/>
      <c r="TCF855" s="14"/>
      <c r="TCG855" s="14"/>
      <c r="TCH855" s="14"/>
      <c r="TCI855" s="14"/>
      <c r="TCJ855" s="14"/>
      <c r="TCK855" s="14"/>
      <c r="TCL855" s="14"/>
      <c r="TCM855" s="14"/>
      <c r="TCN855" s="14"/>
      <c r="TCO855" s="14"/>
      <c r="TCP855" s="14"/>
      <c r="TCQ855" s="14"/>
      <c r="TCR855" s="14"/>
      <c r="TCS855" s="14"/>
      <c r="TCT855" s="14"/>
      <c r="TCU855" s="14"/>
      <c r="TCV855" s="14"/>
      <c r="TCW855" s="14"/>
      <c r="TCX855" s="14"/>
      <c r="TCY855" s="14"/>
      <c r="TCZ855" s="14"/>
      <c r="TDA855" s="14"/>
      <c r="TDB855" s="14"/>
      <c r="TDC855" s="14"/>
      <c r="TDD855" s="14"/>
      <c r="TDE855" s="14"/>
      <c r="TDF855" s="14"/>
      <c r="TDG855" s="14"/>
      <c r="TDH855" s="14"/>
      <c r="TDI855" s="14"/>
      <c r="TDJ855" s="14"/>
      <c r="TDK855" s="14"/>
      <c r="TDL855" s="14"/>
      <c r="TDM855" s="14"/>
      <c r="TDN855" s="14"/>
      <c r="TDO855" s="14"/>
      <c r="TDP855" s="14"/>
      <c r="TDQ855" s="14"/>
      <c r="TDR855" s="14"/>
      <c r="TDS855" s="14"/>
      <c r="TDT855" s="14"/>
      <c r="TDU855" s="14"/>
      <c r="TDV855" s="14"/>
      <c r="TDW855" s="14"/>
      <c r="TDX855" s="14"/>
      <c r="TDY855" s="14"/>
      <c r="TDZ855" s="14"/>
      <c r="TEA855" s="14"/>
      <c r="TEB855" s="14"/>
      <c r="TEC855" s="14"/>
      <c r="TED855" s="14"/>
      <c r="TEE855" s="14"/>
      <c r="TEF855" s="14"/>
      <c r="TEG855" s="14"/>
      <c r="TEH855" s="14"/>
      <c r="TEI855" s="14"/>
      <c r="TEJ855" s="14"/>
      <c r="TEK855" s="14"/>
      <c r="TEL855" s="14"/>
      <c r="TEM855" s="14"/>
      <c r="TEN855" s="14"/>
      <c r="TEO855" s="14"/>
      <c r="TEP855" s="14"/>
      <c r="TEQ855" s="14"/>
      <c r="TER855" s="14"/>
      <c r="TES855" s="14"/>
      <c r="TET855" s="14"/>
      <c r="TEU855" s="14"/>
      <c r="TEV855" s="14"/>
      <c r="TEW855" s="14"/>
      <c r="TEX855" s="14"/>
      <c r="TEY855" s="14"/>
      <c r="TEZ855" s="14"/>
      <c r="TFA855" s="14"/>
      <c r="TFB855" s="14"/>
      <c r="TFC855" s="14"/>
      <c r="TFD855" s="14"/>
      <c r="TFE855" s="14"/>
      <c r="TFF855" s="14"/>
      <c r="TFG855" s="14"/>
      <c r="TFH855" s="14"/>
      <c r="TFI855" s="14"/>
      <c r="TFJ855" s="14"/>
      <c r="TFK855" s="14"/>
      <c r="TFL855" s="14"/>
      <c r="TFM855" s="14"/>
      <c r="TFN855" s="14"/>
      <c r="TFO855" s="14"/>
      <c r="TFP855" s="14"/>
      <c r="TFQ855" s="14"/>
      <c r="TFR855" s="14"/>
      <c r="TFS855" s="14"/>
      <c r="TFT855" s="14"/>
      <c r="TFU855" s="14"/>
      <c r="TFV855" s="14"/>
      <c r="TFW855" s="14"/>
      <c r="TFX855" s="14"/>
      <c r="TFY855" s="14"/>
      <c r="TFZ855" s="14"/>
      <c r="TGA855" s="14"/>
      <c r="TGB855" s="14"/>
      <c r="TGC855" s="14"/>
      <c r="TGD855" s="14"/>
      <c r="TGE855" s="14"/>
      <c r="TGF855" s="14"/>
      <c r="TGG855" s="14"/>
      <c r="TGH855" s="14"/>
      <c r="TGI855" s="14"/>
      <c r="TGJ855" s="14"/>
      <c r="TGK855" s="14"/>
      <c r="TGL855" s="14"/>
      <c r="TGM855" s="14"/>
      <c r="TGN855" s="14"/>
      <c r="TGO855" s="14"/>
      <c r="TGP855" s="14"/>
      <c r="TGQ855" s="14"/>
      <c r="TGR855" s="14"/>
      <c r="TGS855" s="14"/>
      <c r="TGT855" s="14"/>
      <c r="TGU855" s="14"/>
      <c r="TGV855" s="14"/>
      <c r="TGW855" s="14"/>
      <c r="TGX855" s="14"/>
      <c r="TGY855" s="14"/>
      <c r="TGZ855" s="14"/>
      <c r="THA855" s="14"/>
      <c r="THB855" s="14"/>
      <c r="THC855" s="14"/>
      <c r="THD855" s="14"/>
      <c r="THE855" s="14"/>
      <c r="THF855" s="14"/>
      <c r="THG855" s="14"/>
      <c r="THH855" s="14"/>
      <c r="THI855" s="14"/>
      <c r="THJ855" s="14"/>
      <c r="THK855" s="14"/>
      <c r="THL855" s="14"/>
      <c r="THM855" s="14"/>
      <c r="THN855" s="14"/>
      <c r="THO855" s="14"/>
      <c r="THP855" s="14"/>
      <c r="THQ855" s="14"/>
      <c r="THR855" s="14"/>
      <c r="THS855" s="14"/>
      <c r="THT855" s="14"/>
      <c r="THU855" s="14"/>
      <c r="THV855" s="14"/>
      <c r="THW855" s="14"/>
      <c r="THX855" s="14"/>
      <c r="THY855" s="14"/>
      <c r="THZ855" s="14"/>
      <c r="TIA855" s="14"/>
      <c r="TIB855" s="14"/>
      <c r="TIC855" s="14"/>
      <c r="TID855" s="14"/>
      <c r="TIE855" s="14"/>
      <c r="TIF855" s="14"/>
      <c r="TIG855" s="14"/>
      <c r="TIH855" s="14"/>
      <c r="TII855" s="14"/>
      <c r="TIJ855" s="14"/>
      <c r="TIK855" s="14"/>
      <c r="TIL855" s="14"/>
      <c r="TIM855" s="14"/>
      <c r="TIN855" s="14"/>
      <c r="TIO855" s="14"/>
      <c r="TIP855" s="14"/>
      <c r="TIQ855" s="14"/>
      <c r="TIR855" s="14"/>
      <c r="TIS855" s="14"/>
      <c r="TIT855" s="14"/>
      <c r="TIU855" s="14"/>
      <c r="TIV855" s="14"/>
      <c r="TIW855" s="14"/>
      <c r="TIX855" s="14"/>
      <c r="TIY855" s="14"/>
      <c r="TIZ855" s="14"/>
      <c r="TJA855" s="14"/>
      <c r="TJB855" s="14"/>
      <c r="TJC855" s="14"/>
      <c r="TJD855" s="14"/>
      <c r="TJE855" s="14"/>
      <c r="TJF855" s="14"/>
      <c r="TJG855" s="14"/>
      <c r="TJH855" s="14"/>
      <c r="TJI855" s="14"/>
      <c r="TJJ855" s="14"/>
      <c r="TJK855" s="14"/>
      <c r="TJL855" s="14"/>
      <c r="TJM855" s="14"/>
      <c r="TJN855" s="14"/>
      <c r="TJO855" s="14"/>
      <c r="TJP855" s="14"/>
      <c r="TJQ855" s="14"/>
      <c r="TJR855" s="14"/>
      <c r="TJS855" s="14"/>
      <c r="TJT855" s="14"/>
      <c r="TJU855" s="14"/>
      <c r="TJV855" s="14"/>
      <c r="TJW855" s="14"/>
      <c r="TJX855" s="14"/>
      <c r="TJY855" s="14"/>
      <c r="TJZ855" s="14"/>
      <c r="TKA855" s="14"/>
      <c r="TKB855" s="14"/>
      <c r="TKC855" s="14"/>
      <c r="TKD855" s="14"/>
      <c r="TKE855" s="14"/>
      <c r="TKF855" s="14"/>
      <c r="TKG855" s="14"/>
      <c r="TKH855" s="14"/>
      <c r="TKI855" s="14"/>
      <c r="TKJ855" s="14"/>
      <c r="TKK855" s="14"/>
      <c r="TKL855" s="14"/>
      <c r="TKM855" s="14"/>
      <c r="TKN855" s="14"/>
      <c r="TKO855" s="14"/>
      <c r="TKP855" s="14"/>
      <c r="TKQ855" s="14"/>
      <c r="TKR855" s="14"/>
      <c r="TKS855" s="14"/>
      <c r="TKT855" s="14"/>
      <c r="TKU855" s="14"/>
      <c r="TKV855" s="14"/>
      <c r="TKW855" s="14"/>
      <c r="TKX855" s="14"/>
      <c r="TKY855" s="14"/>
      <c r="TKZ855" s="14"/>
      <c r="TLA855" s="14"/>
      <c r="TLB855" s="14"/>
      <c r="TLC855" s="14"/>
      <c r="TLD855" s="14"/>
      <c r="TLE855" s="14"/>
      <c r="TLF855" s="14"/>
      <c r="TLG855" s="14"/>
      <c r="TLH855" s="14"/>
      <c r="TLI855" s="14"/>
      <c r="TLJ855" s="14"/>
      <c r="TLK855" s="14"/>
      <c r="TLL855" s="14"/>
      <c r="TLM855" s="14"/>
      <c r="TLN855" s="14"/>
      <c r="TLO855" s="14"/>
      <c r="TLP855" s="14"/>
      <c r="TLQ855" s="14"/>
      <c r="TLR855" s="14"/>
      <c r="TLS855" s="14"/>
      <c r="TLT855" s="14"/>
      <c r="TLU855" s="14"/>
      <c r="TLV855" s="14"/>
      <c r="TLW855" s="14"/>
      <c r="TLX855" s="14"/>
      <c r="TLY855" s="14"/>
      <c r="TLZ855" s="14"/>
      <c r="TMA855" s="14"/>
      <c r="TMB855" s="14"/>
      <c r="TMC855" s="14"/>
      <c r="TMD855" s="14"/>
      <c r="TME855" s="14"/>
      <c r="TMF855" s="14"/>
      <c r="TMG855" s="14"/>
      <c r="TMH855" s="14"/>
      <c r="TMI855" s="14"/>
      <c r="TMJ855" s="14"/>
      <c r="TMK855" s="14"/>
      <c r="TML855" s="14"/>
      <c r="TMM855" s="14"/>
      <c r="TMN855" s="14"/>
      <c r="TMO855" s="14"/>
      <c r="TMP855" s="14"/>
      <c r="TMQ855" s="14"/>
      <c r="TMR855" s="14"/>
      <c r="TMS855" s="14"/>
      <c r="TMT855" s="14"/>
      <c r="TMU855" s="14"/>
      <c r="TMV855" s="14"/>
      <c r="TMW855" s="14"/>
      <c r="TMX855" s="14"/>
      <c r="TMY855" s="14"/>
      <c r="TMZ855" s="14"/>
      <c r="TNA855" s="14"/>
      <c r="TNB855" s="14"/>
      <c r="TNC855" s="14"/>
      <c r="TND855" s="14"/>
      <c r="TNE855" s="14"/>
      <c r="TNF855" s="14"/>
      <c r="TNG855" s="14"/>
      <c r="TNH855" s="14"/>
      <c r="TNI855" s="14"/>
      <c r="TNJ855" s="14"/>
      <c r="TNK855" s="14"/>
      <c r="TNL855" s="14"/>
      <c r="TNM855" s="14"/>
      <c r="TNN855" s="14"/>
      <c r="TNO855" s="14"/>
      <c r="TNP855" s="14"/>
      <c r="TNQ855" s="14"/>
      <c r="TNR855" s="14"/>
      <c r="TNS855" s="14"/>
      <c r="TNT855" s="14"/>
      <c r="TNU855" s="14"/>
      <c r="TNV855" s="14"/>
      <c r="TNW855" s="14"/>
      <c r="TNX855" s="14"/>
      <c r="TNY855" s="14"/>
      <c r="TNZ855" s="14"/>
      <c r="TOA855" s="14"/>
      <c r="TOB855" s="14"/>
      <c r="TOC855" s="14"/>
      <c r="TOD855" s="14"/>
      <c r="TOE855" s="14"/>
      <c r="TOF855" s="14"/>
      <c r="TOG855" s="14"/>
      <c r="TOH855" s="14"/>
      <c r="TOI855" s="14"/>
      <c r="TOJ855" s="14"/>
      <c r="TOK855" s="14"/>
      <c r="TOL855" s="14"/>
      <c r="TOM855" s="14"/>
      <c r="TON855" s="14"/>
      <c r="TOO855" s="14"/>
      <c r="TOP855" s="14"/>
      <c r="TOQ855" s="14"/>
      <c r="TOR855" s="14"/>
      <c r="TOS855" s="14"/>
      <c r="TOT855" s="14"/>
      <c r="TOU855" s="14"/>
      <c r="TOV855" s="14"/>
      <c r="TOW855" s="14"/>
      <c r="TOX855" s="14"/>
      <c r="TOY855" s="14"/>
      <c r="TOZ855" s="14"/>
      <c r="TPA855" s="14"/>
      <c r="TPB855" s="14"/>
      <c r="TPC855" s="14"/>
      <c r="TPD855" s="14"/>
      <c r="TPE855" s="14"/>
      <c r="TPF855" s="14"/>
      <c r="TPG855" s="14"/>
      <c r="TPH855" s="14"/>
      <c r="TPI855" s="14"/>
      <c r="TPJ855" s="14"/>
      <c r="TPK855" s="14"/>
      <c r="TPL855" s="14"/>
      <c r="TPM855" s="14"/>
      <c r="TPN855" s="14"/>
      <c r="TPO855" s="14"/>
      <c r="TPP855" s="14"/>
      <c r="TPQ855" s="14"/>
      <c r="TPR855" s="14"/>
      <c r="TPS855" s="14"/>
      <c r="TPT855" s="14"/>
      <c r="TPU855" s="14"/>
      <c r="TPV855" s="14"/>
      <c r="TPW855" s="14"/>
      <c r="TPX855" s="14"/>
      <c r="TPY855" s="14"/>
      <c r="TPZ855" s="14"/>
      <c r="TQA855" s="14"/>
      <c r="TQB855" s="14"/>
      <c r="TQC855" s="14"/>
      <c r="TQD855" s="14"/>
      <c r="TQE855" s="14"/>
      <c r="TQF855" s="14"/>
      <c r="TQG855" s="14"/>
      <c r="TQH855" s="14"/>
      <c r="TQI855" s="14"/>
      <c r="TQJ855" s="14"/>
      <c r="TQK855" s="14"/>
      <c r="TQL855" s="14"/>
      <c r="TQM855" s="14"/>
      <c r="TQN855" s="14"/>
      <c r="TQO855" s="14"/>
      <c r="TQP855" s="14"/>
      <c r="TQQ855" s="14"/>
      <c r="TQR855" s="14"/>
      <c r="TQS855" s="14"/>
      <c r="TQT855" s="14"/>
      <c r="TQU855" s="14"/>
      <c r="TQV855" s="14"/>
      <c r="TQW855" s="14"/>
      <c r="TQX855" s="14"/>
      <c r="TQY855" s="14"/>
      <c r="TQZ855" s="14"/>
      <c r="TRA855" s="14"/>
      <c r="TRB855" s="14"/>
      <c r="TRC855" s="14"/>
      <c r="TRD855" s="14"/>
      <c r="TRE855" s="14"/>
      <c r="TRF855" s="14"/>
      <c r="TRG855" s="14"/>
      <c r="TRH855" s="14"/>
      <c r="TRI855" s="14"/>
      <c r="TRJ855" s="14"/>
      <c r="TRK855" s="14"/>
      <c r="TRL855" s="14"/>
      <c r="TRM855" s="14"/>
      <c r="TRN855" s="14"/>
      <c r="TRO855" s="14"/>
      <c r="TRP855" s="14"/>
      <c r="TRQ855" s="14"/>
      <c r="TRR855" s="14"/>
      <c r="TRS855" s="14"/>
      <c r="TRT855" s="14"/>
      <c r="TRU855" s="14"/>
      <c r="TRV855" s="14"/>
      <c r="TRW855" s="14"/>
      <c r="TRX855" s="14"/>
      <c r="TRY855" s="14"/>
      <c r="TRZ855" s="14"/>
      <c r="TSA855" s="14"/>
      <c r="TSB855" s="14"/>
      <c r="TSC855" s="14"/>
      <c r="TSD855" s="14"/>
      <c r="TSE855" s="14"/>
      <c r="TSF855" s="14"/>
      <c r="TSG855" s="14"/>
      <c r="TSH855" s="14"/>
      <c r="TSI855" s="14"/>
      <c r="TSJ855" s="14"/>
      <c r="TSK855" s="14"/>
      <c r="TSL855" s="14"/>
      <c r="TSM855" s="14"/>
      <c r="TSN855" s="14"/>
      <c r="TSO855" s="14"/>
      <c r="TSP855" s="14"/>
      <c r="TSQ855" s="14"/>
      <c r="TSR855" s="14"/>
      <c r="TSS855" s="14"/>
      <c r="TST855" s="14"/>
      <c r="TSU855" s="14"/>
      <c r="TSV855" s="14"/>
      <c r="TSW855" s="14"/>
      <c r="TSX855" s="14"/>
      <c r="TSY855" s="14"/>
      <c r="TSZ855" s="14"/>
      <c r="TTA855" s="14"/>
      <c r="TTB855" s="14"/>
      <c r="TTC855" s="14"/>
      <c r="TTD855" s="14"/>
      <c r="TTE855" s="14"/>
      <c r="TTF855" s="14"/>
      <c r="TTG855" s="14"/>
      <c r="TTH855" s="14"/>
      <c r="TTI855" s="14"/>
      <c r="TTJ855" s="14"/>
      <c r="TTK855" s="14"/>
      <c r="TTL855" s="14"/>
      <c r="TTM855" s="14"/>
      <c r="TTN855" s="14"/>
      <c r="TTO855" s="14"/>
      <c r="TTP855" s="14"/>
      <c r="TTQ855" s="14"/>
      <c r="TTR855" s="14"/>
      <c r="TTS855" s="14"/>
      <c r="TTT855" s="14"/>
      <c r="TTU855" s="14"/>
      <c r="TTV855" s="14"/>
      <c r="TTW855" s="14"/>
      <c r="TTX855" s="14"/>
      <c r="TTY855" s="14"/>
      <c r="TTZ855" s="14"/>
      <c r="TUA855" s="14"/>
      <c r="TUB855" s="14"/>
      <c r="TUC855" s="14"/>
      <c r="TUD855" s="14"/>
      <c r="TUE855" s="14"/>
      <c r="TUF855" s="14"/>
      <c r="TUG855" s="14"/>
      <c r="TUH855" s="14"/>
      <c r="TUI855" s="14"/>
      <c r="TUJ855" s="14"/>
      <c r="TUK855" s="14"/>
      <c r="TUL855" s="14"/>
      <c r="TUM855" s="14"/>
      <c r="TUN855" s="14"/>
      <c r="TUO855" s="14"/>
      <c r="TUP855" s="14"/>
      <c r="TUQ855" s="14"/>
      <c r="TUR855" s="14"/>
      <c r="TUS855" s="14"/>
      <c r="TUT855" s="14"/>
      <c r="TUU855" s="14"/>
      <c r="TUV855" s="14"/>
      <c r="TUW855" s="14"/>
      <c r="TUX855" s="14"/>
      <c r="TUY855" s="14"/>
      <c r="TUZ855" s="14"/>
      <c r="TVA855" s="14"/>
      <c r="TVB855" s="14"/>
      <c r="TVC855" s="14"/>
      <c r="TVD855" s="14"/>
      <c r="TVE855" s="14"/>
      <c r="TVF855" s="14"/>
      <c r="TVG855" s="14"/>
      <c r="TVH855" s="14"/>
      <c r="TVI855" s="14"/>
      <c r="TVJ855" s="14"/>
      <c r="TVK855" s="14"/>
      <c r="TVL855" s="14"/>
      <c r="TVM855" s="14"/>
      <c r="TVN855" s="14"/>
      <c r="TVO855" s="14"/>
      <c r="TVP855" s="14"/>
      <c r="TVQ855" s="14"/>
      <c r="TVR855" s="14"/>
      <c r="TVS855" s="14"/>
      <c r="TVT855" s="14"/>
      <c r="TVU855" s="14"/>
      <c r="TVV855" s="14"/>
      <c r="TVW855" s="14"/>
      <c r="TVX855" s="14"/>
      <c r="TVY855" s="14"/>
      <c r="TVZ855" s="14"/>
      <c r="TWA855" s="14"/>
      <c r="TWB855" s="14"/>
      <c r="TWC855" s="14"/>
      <c r="TWD855" s="14"/>
      <c r="TWE855" s="14"/>
      <c r="TWF855" s="14"/>
      <c r="TWG855" s="14"/>
      <c r="TWH855" s="14"/>
      <c r="TWI855" s="14"/>
      <c r="TWJ855" s="14"/>
      <c r="TWK855" s="14"/>
      <c r="TWL855" s="14"/>
      <c r="TWM855" s="14"/>
      <c r="TWN855" s="14"/>
      <c r="TWO855" s="14"/>
      <c r="TWP855" s="14"/>
      <c r="TWQ855" s="14"/>
      <c r="TWR855" s="14"/>
      <c r="TWS855" s="14"/>
      <c r="TWT855" s="14"/>
      <c r="TWU855" s="14"/>
      <c r="TWV855" s="14"/>
      <c r="TWW855" s="14"/>
      <c r="TWX855" s="14"/>
      <c r="TWY855" s="14"/>
      <c r="TWZ855" s="14"/>
      <c r="TXA855" s="14"/>
      <c r="TXB855" s="14"/>
      <c r="TXC855" s="14"/>
      <c r="TXD855" s="14"/>
      <c r="TXE855" s="14"/>
      <c r="TXF855" s="14"/>
      <c r="TXG855" s="14"/>
      <c r="TXH855" s="14"/>
      <c r="TXI855" s="14"/>
      <c r="TXJ855" s="14"/>
      <c r="TXK855" s="14"/>
      <c r="TXL855" s="14"/>
      <c r="TXM855" s="14"/>
      <c r="TXN855" s="14"/>
      <c r="TXO855" s="14"/>
      <c r="TXP855" s="14"/>
      <c r="TXQ855" s="14"/>
      <c r="TXR855" s="14"/>
      <c r="TXS855" s="14"/>
      <c r="TXT855" s="14"/>
      <c r="TXU855" s="14"/>
      <c r="TXV855" s="14"/>
      <c r="TXW855" s="14"/>
      <c r="TXX855" s="14"/>
      <c r="TXY855" s="14"/>
      <c r="TXZ855" s="14"/>
      <c r="TYA855" s="14"/>
      <c r="TYB855" s="14"/>
      <c r="TYC855" s="14"/>
      <c r="TYD855" s="14"/>
      <c r="TYE855" s="14"/>
      <c r="TYF855" s="14"/>
      <c r="TYG855" s="14"/>
      <c r="TYH855" s="14"/>
      <c r="TYI855" s="14"/>
      <c r="TYJ855" s="14"/>
      <c r="TYK855" s="14"/>
      <c r="TYL855" s="14"/>
      <c r="TYM855" s="14"/>
      <c r="TYN855" s="14"/>
      <c r="TYO855" s="14"/>
      <c r="TYP855" s="14"/>
      <c r="TYQ855" s="14"/>
      <c r="TYR855" s="14"/>
      <c r="TYS855" s="14"/>
      <c r="TYT855" s="14"/>
      <c r="TYU855" s="14"/>
      <c r="TYV855" s="14"/>
      <c r="TYW855" s="14"/>
      <c r="TYX855" s="14"/>
      <c r="TYY855" s="14"/>
      <c r="TYZ855" s="14"/>
      <c r="TZA855" s="14"/>
      <c r="TZB855" s="14"/>
      <c r="TZC855" s="14"/>
      <c r="TZD855" s="14"/>
      <c r="TZE855" s="14"/>
      <c r="TZF855" s="14"/>
      <c r="TZG855" s="14"/>
      <c r="TZH855" s="14"/>
      <c r="TZI855" s="14"/>
      <c r="TZJ855" s="14"/>
      <c r="TZK855" s="14"/>
      <c r="TZL855" s="14"/>
      <c r="TZM855" s="14"/>
      <c r="TZN855" s="14"/>
      <c r="TZO855" s="14"/>
      <c r="TZP855" s="14"/>
      <c r="TZQ855" s="14"/>
      <c r="TZR855" s="14"/>
      <c r="TZS855" s="14"/>
      <c r="TZT855" s="14"/>
      <c r="TZU855" s="14"/>
      <c r="TZV855" s="14"/>
      <c r="TZW855" s="14"/>
      <c r="TZX855" s="14"/>
      <c r="TZY855" s="14"/>
      <c r="TZZ855" s="14"/>
      <c r="UAA855" s="14"/>
      <c r="UAB855" s="14"/>
      <c r="UAC855" s="14"/>
      <c r="UAD855" s="14"/>
      <c r="UAE855" s="14"/>
      <c r="UAF855" s="14"/>
      <c r="UAG855" s="14"/>
      <c r="UAH855" s="14"/>
      <c r="UAI855" s="14"/>
      <c r="UAJ855" s="14"/>
      <c r="UAK855" s="14"/>
      <c r="UAL855" s="14"/>
      <c r="UAM855" s="14"/>
      <c r="UAN855" s="14"/>
      <c r="UAO855" s="14"/>
      <c r="UAP855" s="14"/>
      <c r="UAQ855" s="14"/>
      <c r="UAR855" s="14"/>
      <c r="UAS855" s="14"/>
      <c r="UAT855" s="14"/>
      <c r="UAU855" s="14"/>
      <c r="UAV855" s="14"/>
      <c r="UAW855" s="14"/>
      <c r="UAX855" s="14"/>
      <c r="UAY855" s="14"/>
      <c r="UAZ855" s="14"/>
      <c r="UBA855" s="14"/>
      <c r="UBB855" s="14"/>
      <c r="UBC855" s="14"/>
      <c r="UBD855" s="14"/>
      <c r="UBE855" s="14"/>
      <c r="UBF855" s="14"/>
      <c r="UBG855" s="14"/>
      <c r="UBH855" s="14"/>
      <c r="UBI855" s="14"/>
      <c r="UBJ855" s="14"/>
      <c r="UBK855" s="14"/>
      <c r="UBL855" s="14"/>
      <c r="UBM855" s="14"/>
      <c r="UBN855" s="14"/>
      <c r="UBO855" s="14"/>
      <c r="UBP855" s="14"/>
      <c r="UBQ855" s="14"/>
      <c r="UBR855" s="14"/>
      <c r="UBS855" s="14"/>
      <c r="UBT855" s="14"/>
      <c r="UBU855" s="14"/>
      <c r="UBV855" s="14"/>
      <c r="UBW855" s="14"/>
      <c r="UBX855" s="14"/>
      <c r="UBY855" s="14"/>
      <c r="UBZ855" s="14"/>
      <c r="UCA855" s="14"/>
      <c r="UCB855" s="14"/>
      <c r="UCC855" s="14"/>
      <c r="UCD855" s="14"/>
      <c r="UCE855" s="14"/>
      <c r="UCF855" s="14"/>
      <c r="UCG855" s="14"/>
      <c r="UCH855" s="14"/>
      <c r="UCI855" s="14"/>
      <c r="UCJ855" s="14"/>
      <c r="UCK855" s="14"/>
      <c r="UCL855" s="14"/>
      <c r="UCM855" s="14"/>
      <c r="UCN855" s="14"/>
      <c r="UCO855" s="14"/>
      <c r="UCP855" s="14"/>
      <c r="UCQ855" s="14"/>
      <c r="UCR855" s="14"/>
      <c r="UCS855" s="14"/>
      <c r="UCT855" s="14"/>
      <c r="UCU855" s="14"/>
      <c r="UCV855" s="14"/>
      <c r="UCW855" s="14"/>
      <c r="UCX855" s="14"/>
      <c r="UCY855" s="14"/>
      <c r="UCZ855" s="14"/>
      <c r="UDA855" s="14"/>
      <c r="UDB855" s="14"/>
      <c r="UDC855" s="14"/>
      <c r="UDD855" s="14"/>
      <c r="UDE855" s="14"/>
      <c r="UDF855" s="14"/>
      <c r="UDG855" s="14"/>
      <c r="UDH855" s="14"/>
      <c r="UDI855" s="14"/>
      <c r="UDJ855" s="14"/>
      <c r="UDK855" s="14"/>
      <c r="UDL855" s="14"/>
      <c r="UDM855" s="14"/>
      <c r="UDN855" s="14"/>
      <c r="UDO855" s="14"/>
      <c r="UDP855" s="14"/>
      <c r="UDQ855" s="14"/>
      <c r="UDR855" s="14"/>
      <c r="UDS855" s="14"/>
      <c r="UDT855" s="14"/>
      <c r="UDU855" s="14"/>
      <c r="UDV855" s="14"/>
      <c r="UDW855" s="14"/>
      <c r="UDX855" s="14"/>
      <c r="UDY855" s="14"/>
      <c r="UDZ855" s="14"/>
      <c r="UEA855" s="14"/>
      <c r="UEB855" s="14"/>
      <c r="UEC855" s="14"/>
      <c r="UED855" s="14"/>
      <c r="UEE855" s="14"/>
      <c r="UEF855" s="14"/>
      <c r="UEG855" s="14"/>
      <c r="UEH855" s="14"/>
      <c r="UEI855" s="14"/>
      <c r="UEJ855" s="14"/>
      <c r="UEK855" s="14"/>
      <c r="UEL855" s="14"/>
      <c r="UEM855" s="14"/>
      <c r="UEN855" s="14"/>
      <c r="UEO855" s="14"/>
      <c r="UEP855" s="14"/>
      <c r="UEQ855" s="14"/>
      <c r="UER855" s="14"/>
      <c r="UES855" s="14"/>
      <c r="UET855" s="14"/>
      <c r="UEU855" s="14"/>
      <c r="UEV855" s="14"/>
      <c r="UEW855" s="14"/>
      <c r="UEX855" s="14"/>
      <c r="UEY855" s="14"/>
      <c r="UEZ855" s="14"/>
      <c r="UFA855" s="14"/>
      <c r="UFB855" s="14"/>
      <c r="UFC855" s="14"/>
      <c r="UFD855" s="14"/>
      <c r="UFE855" s="14"/>
      <c r="UFF855" s="14"/>
      <c r="UFG855" s="14"/>
      <c r="UFH855" s="14"/>
      <c r="UFI855" s="14"/>
      <c r="UFJ855" s="14"/>
      <c r="UFK855" s="14"/>
      <c r="UFL855" s="14"/>
      <c r="UFM855" s="14"/>
      <c r="UFN855" s="14"/>
      <c r="UFO855" s="14"/>
      <c r="UFP855" s="14"/>
      <c r="UFQ855" s="14"/>
      <c r="UFR855" s="14"/>
      <c r="UFS855" s="14"/>
      <c r="UFT855" s="14"/>
      <c r="UFU855" s="14"/>
      <c r="UFV855" s="14"/>
      <c r="UFW855" s="14"/>
      <c r="UFX855" s="14"/>
      <c r="UFY855" s="14"/>
      <c r="UFZ855" s="14"/>
      <c r="UGA855" s="14"/>
      <c r="UGB855" s="14"/>
      <c r="UGC855" s="14"/>
      <c r="UGD855" s="14"/>
      <c r="UGE855" s="14"/>
      <c r="UGF855" s="14"/>
      <c r="UGG855" s="14"/>
      <c r="UGH855" s="14"/>
      <c r="UGI855" s="14"/>
      <c r="UGJ855" s="14"/>
      <c r="UGK855" s="14"/>
      <c r="UGL855" s="14"/>
      <c r="UGM855" s="14"/>
      <c r="UGN855" s="14"/>
      <c r="UGO855" s="14"/>
      <c r="UGP855" s="14"/>
      <c r="UGQ855" s="14"/>
      <c r="UGR855" s="14"/>
      <c r="UGS855" s="14"/>
      <c r="UGT855" s="14"/>
      <c r="UGU855" s="14"/>
      <c r="UGV855" s="14"/>
      <c r="UGW855" s="14"/>
      <c r="UGX855" s="14"/>
      <c r="UGY855" s="14"/>
      <c r="UGZ855" s="14"/>
      <c r="UHA855" s="14"/>
      <c r="UHB855" s="14"/>
      <c r="UHC855" s="14"/>
      <c r="UHD855" s="14"/>
      <c r="UHE855" s="14"/>
      <c r="UHF855" s="14"/>
      <c r="UHG855" s="14"/>
      <c r="UHH855" s="14"/>
      <c r="UHI855" s="14"/>
      <c r="UHJ855" s="14"/>
      <c r="UHK855" s="14"/>
      <c r="UHL855" s="14"/>
      <c r="UHM855" s="14"/>
      <c r="UHN855" s="14"/>
      <c r="UHO855" s="14"/>
      <c r="UHP855" s="14"/>
      <c r="UHQ855" s="14"/>
      <c r="UHR855" s="14"/>
      <c r="UHS855" s="14"/>
      <c r="UHT855" s="14"/>
      <c r="UHU855" s="14"/>
      <c r="UHV855" s="14"/>
      <c r="UHW855" s="14"/>
      <c r="UHX855" s="14"/>
      <c r="UHY855" s="14"/>
      <c r="UHZ855" s="14"/>
      <c r="UIA855" s="14"/>
      <c r="UIB855" s="14"/>
      <c r="UIC855" s="14"/>
      <c r="UID855" s="14"/>
      <c r="UIE855" s="14"/>
      <c r="UIF855" s="14"/>
      <c r="UIG855" s="14"/>
      <c r="UIH855" s="14"/>
      <c r="UII855" s="14"/>
      <c r="UIJ855" s="14"/>
      <c r="UIK855" s="14"/>
      <c r="UIL855" s="14"/>
      <c r="UIM855" s="14"/>
      <c r="UIN855" s="14"/>
      <c r="UIO855" s="14"/>
      <c r="UIP855" s="14"/>
      <c r="UIQ855" s="14"/>
      <c r="UIR855" s="14"/>
      <c r="UIS855" s="14"/>
      <c r="UIT855" s="14"/>
      <c r="UIU855" s="14"/>
      <c r="UIV855" s="14"/>
      <c r="UIW855" s="14"/>
      <c r="UIX855" s="14"/>
      <c r="UIY855" s="14"/>
      <c r="UIZ855" s="14"/>
      <c r="UJA855" s="14"/>
      <c r="UJB855" s="14"/>
      <c r="UJC855" s="14"/>
      <c r="UJD855" s="14"/>
      <c r="UJE855" s="14"/>
      <c r="UJF855" s="14"/>
      <c r="UJG855" s="14"/>
      <c r="UJH855" s="14"/>
      <c r="UJI855" s="14"/>
      <c r="UJJ855" s="14"/>
      <c r="UJK855" s="14"/>
      <c r="UJL855" s="14"/>
      <c r="UJM855" s="14"/>
      <c r="UJN855" s="14"/>
      <c r="UJO855" s="14"/>
      <c r="UJP855" s="14"/>
      <c r="UJQ855" s="14"/>
      <c r="UJR855" s="14"/>
      <c r="UJS855" s="14"/>
      <c r="UJT855" s="14"/>
      <c r="UJU855" s="14"/>
      <c r="UJV855" s="14"/>
      <c r="UJW855" s="14"/>
      <c r="UJX855" s="14"/>
      <c r="UJY855" s="14"/>
      <c r="UJZ855" s="14"/>
      <c r="UKA855" s="14"/>
      <c r="UKB855" s="14"/>
      <c r="UKC855" s="14"/>
      <c r="UKD855" s="14"/>
      <c r="UKE855" s="14"/>
      <c r="UKF855" s="14"/>
      <c r="UKG855" s="14"/>
      <c r="UKH855" s="14"/>
      <c r="UKI855" s="14"/>
      <c r="UKJ855" s="14"/>
      <c r="UKK855" s="14"/>
      <c r="UKL855" s="14"/>
      <c r="UKM855" s="14"/>
      <c r="UKN855" s="14"/>
      <c r="UKO855" s="14"/>
      <c r="UKP855" s="14"/>
      <c r="UKQ855" s="14"/>
      <c r="UKR855" s="14"/>
      <c r="UKS855" s="14"/>
      <c r="UKT855" s="14"/>
      <c r="UKU855" s="14"/>
      <c r="UKV855" s="14"/>
      <c r="UKW855" s="14"/>
      <c r="UKX855" s="14"/>
      <c r="UKY855" s="14"/>
      <c r="UKZ855" s="14"/>
      <c r="ULA855" s="14"/>
      <c r="ULB855" s="14"/>
      <c r="ULC855" s="14"/>
      <c r="ULD855" s="14"/>
      <c r="ULE855" s="14"/>
      <c r="ULF855" s="14"/>
      <c r="ULG855" s="14"/>
      <c r="ULH855" s="14"/>
      <c r="ULI855" s="14"/>
      <c r="ULJ855" s="14"/>
      <c r="ULK855" s="14"/>
      <c r="ULL855" s="14"/>
      <c r="ULM855" s="14"/>
      <c r="ULN855" s="14"/>
      <c r="ULO855" s="14"/>
      <c r="ULP855" s="14"/>
      <c r="ULQ855" s="14"/>
      <c r="ULR855" s="14"/>
      <c r="ULS855" s="14"/>
      <c r="ULT855" s="14"/>
      <c r="ULU855" s="14"/>
      <c r="ULV855" s="14"/>
      <c r="ULW855" s="14"/>
      <c r="ULX855" s="14"/>
      <c r="ULY855" s="14"/>
      <c r="ULZ855" s="14"/>
      <c r="UMA855" s="14"/>
      <c r="UMB855" s="14"/>
      <c r="UMC855" s="14"/>
      <c r="UMD855" s="14"/>
      <c r="UME855" s="14"/>
      <c r="UMF855" s="14"/>
      <c r="UMG855" s="14"/>
      <c r="UMH855" s="14"/>
      <c r="UMI855" s="14"/>
      <c r="UMJ855" s="14"/>
      <c r="UMK855" s="14"/>
      <c r="UML855" s="14"/>
      <c r="UMM855" s="14"/>
      <c r="UMN855" s="14"/>
      <c r="UMO855" s="14"/>
      <c r="UMP855" s="14"/>
      <c r="UMQ855" s="14"/>
      <c r="UMR855" s="14"/>
      <c r="UMS855" s="14"/>
      <c r="UMT855" s="14"/>
      <c r="UMU855" s="14"/>
      <c r="UMV855" s="14"/>
      <c r="UMW855" s="14"/>
      <c r="UMX855" s="14"/>
      <c r="UMY855" s="14"/>
      <c r="UMZ855" s="14"/>
      <c r="UNA855" s="14"/>
      <c r="UNB855" s="14"/>
      <c r="UNC855" s="14"/>
      <c r="UND855" s="14"/>
      <c r="UNE855" s="14"/>
      <c r="UNF855" s="14"/>
      <c r="UNG855" s="14"/>
      <c r="UNH855" s="14"/>
      <c r="UNI855" s="14"/>
      <c r="UNJ855" s="14"/>
      <c r="UNK855" s="14"/>
      <c r="UNL855" s="14"/>
      <c r="UNM855" s="14"/>
      <c r="UNN855" s="14"/>
      <c r="UNO855" s="14"/>
      <c r="UNP855" s="14"/>
      <c r="UNQ855" s="14"/>
      <c r="UNR855" s="14"/>
      <c r="UNS855" s="14"/>
      <c r="UNT855" s="14"/>
      <c r="UNU855" s="14"/>
      <c r="UNV855" s="14"/>
      <c r="UNW855" s="14"/>
      <c r="UNX855" s="14"/>
      <c r="UNY855" s="14"/>
      <c r="UNZ855" s="14"/>
      <c r="UOA855" s="14"/>
      <c r="UOB855" s="14"/>
      <c r="UOC855" s="14"/>
      <c r="UOD855" s="14"/>
      <c r="UOE855" s="14"/>
      <c r="UOF855" s="14"/>
      <c r="UOG855" s="14"/>
      <c r="UOH855" s="14"/>
      <c r="UOI855" s="14"/>
      <c r="UOJ855" s="14"/>
      <c r="UOK855" s="14"/>
      <c r="UOL855" s="14"/>
      <c r="UOM855" s="14"/>
      <c r="UON855" s="14"/>
      <c r="UOO855" s="14"/>
      <c r="UOP855" s="14"/>
      <c r="UOQ855" s="14"/>
      <c r="UOR855" s="14"/>
      <c r="UOS855" s="14"/>
      <c r="UOT855" s="14"/>
      <c r="UOU855" s="14"/>
      <c r="UOV855" s="14"/>
      <c r="UOW855" s="14"/>
      <c r="UOX855" s="14"/>
      <c r="UOY855" s="14"/>
      <c r="UOZ855" s="14"/>
      <c r="UPA855" s="14"/>
      <c r="UPB855" s="14"/>
      <c r="UPC855" s="14"/>
      <c r="UPD855" s="14"/>
      <c r="UPE855" s="14"/>
      <c r="UPF855" s="14"/>
      <c r="UPG855" s="14"/>
      <c r="UPH855" s="14"/>
      <c r="UPI855" s="14"/>
      <c r="UPJ855" s="14"/>
      <c r="UPK855" s="14"/>
      <c r="UPL855" s="14"/>
      <c r="UPM855" s="14"/>
      <c r="UPN855" s="14"/>
      <c r="UPO855" s="14"/>
      <c r="UPP855" s="14"/>
      <c r="UPQ855" s="14"/>
      <c r="UPR855" s="14"/>
      <c r="UPS855" s="14"/>
      <c r="UPT855" s="14"/>
      <c r="UPU855" s="14"/>
      <c r="UPV855" s="14"/>
      <c r="UPW855" s="14"/>
      <c r="UPX855" s="14"/>
      <c r="UPY855" s="14"/>
      <c r="UPZ855" s="14"/>
      <c r="UQA855" s="14"/>
      <c r="UQB855" s="14"/>
      <c r="UQC855" s="14"/>
      <c r="UQD855" s="14"/>
      <c r="UQE855" s="14"/>
      <c r="UQF855" s="14"/>
      <c r="UQG855" s="14"/>
      <c r="UQH855" s="14"/>
      <c r="UQI855" s="14"/>
      <c r="UQJ855" s="14"/>
      <c r="UQK855" s="14"/>
      <c r="UQL855" s="14"/>
      <c r="UQM855" s="14"/>
      <c r="UQN855" s="14"/>
      <c r="UQO855" s="14"/>
      <c r="UQP855" s="14"/>
      <c r="UQQ855" s="14"/>
      <c r="UQR855" s="14"/>
      <c r="UQS855" s="14"/>
      <c r="UQT855" s="14"/>
      <c r="UQU855" s="14"/>
      <c r="UQV855" s="14"/>
      <c r="UQW855" s="14"/>
      <c r="UQX855" s="14"/>
      <c r="UQY855" s="14"/>
      <c r="UQZ855" s="14"/>
      <c r="URA855" s="14"/>
      <c r="URB855" s="14"/>
      <c r="URC855" s="14"/>
      <c r="URD855" s="14"/>
      <c r="URE855" s="14"/>
      <c r="URF855" s="14"/>
      <c r="URG855" s="14"/>
      <c r="URH855" s="14"/>
      <c r="URI855" s="14"/>
      <c r="URJ855" s="14"/>
      <c r="URK855" s="14"/>
      <c r="URL855" s="14"/>
      <c r="URM855" s="14"/>
      <c r="URN855" s="14"/>
      <c r="URO855" s="14"/>
      <c r="URP855" s="14"/>
      <c r="URQ855" s="14"/>
      <c r="URR855" s="14"/>
      <c r="URS855" s="14"/>
      <c r="URT855" s="14"/>
      <c r="URU855" s="14"/>
      <c r="URV855" s="14"/>
      <c r="URW855" s="14"/>
      <c r="URX855" s="14"/>
      <c r="URY855" s="14"/>
      <c r="URZ855" s="14"/>
      <c r="USA855" s="14"/>
      <c r="USB855" s="14"/>
      <c r="USC855" s="14"/>
      <c r="USD855" s="14"/>
      <c r="USE855" s="14"/>
      <c r="USF855" s="14"/>
      <c r="USG855" s="14"/>
      <c r="USH855" s="14"/>
      <c r="USI855" s="14"/>
      <c r="USJ855" s="14"/>
      <c r="USK855" s="14"/>
      <c r="USL855" s="14"/>
      <c r="USM855" s="14"/>
      <c r="USN855" s="14"/>
      <c r="USO855" s="14"/>
      <c r="USP855" s="14"/>
      <c r="USQ855" s="14"/>
      <c r="USR855" s="14"/>
      <c r="USS855" s="14"/>
      <c r="UST855" s="14"/>
      <c r="USU855" s="14"/>
      <c r="USV855" s="14"/>
      <c r="USW855" s="14"/>
      <c r="USX855" s="14"/>
      <c r="USY855" s="14"/>
      <c r="USZ855" s="14"/>
      <c r="UTA855" s="14"/>
      <c r="UTB855" s="14"/>
      <c r="UTC855" s="14"/>
      <c r="UTD855" s="14"/>
      <c r="UTE855" s="14"/>
      <c r="UTF855" s="14"/>
      <c r="UTG855" s="14"/>
      <c r="UTH855" s="14"/>
      <c r="UTI855" s="14"/>
      <c r="UTJ855" s="14"/>
      <c r="UTK855" s="14"/>
      <c r="UTL855" s="14"/>
      <c r="UTM855" s="14"/>
      <c r="UTN855" s="14"/>
      <c r="UTO855" s="14"/>
      <c r="UTP855" s="14"/>
      <c r="UTQ855" s="14"/>
      <c r="UTR855" s="14"/>
      <c r="UTS855" s="14"/>
      <c r="UTT855" s="14"/>
      <c r="UTU855" s="14"/>
      <c r="UTV855" s="14"/>
      <c r="UTW855" s="14"/>
      <c r="UTX855" s="14"/>
      <c r="UTY855" s="14"/>
      <c r="UTZ855" s="14"/>
      <c r="UUA855" s="14"/>
      <c r="UUB855" s="14"/>
      <c r="UUC855" s="14"/>
      <c r="UUD855" s="14"/>
      <c r="UUE855" s="14"/>
      <c r="UUF855" s="14"/>
      <c r="UUG855" s="14"/>
      <c r="UUH855" s="14"/>
      <c r="UUI855" s="14"/>
      <c r="UUJ855" s="14"/>
      <c r="UUK855" s="14"/>
      <c r="UUL855" s="14"/>
      <c r="UUM855" s="14"/>
      <c r="UUN855" s="14"/>
      <c r="UUO855" s="14"/>
      <c r="UUP855" s="14"/>
      <c r="UUQ855" s="14"/>
      <c r="UUR855" s="14"/>
      <c r="UUS855" s="14"/>
      <c r="UUT855" s="14"/>
      <c r="UUU855" s="14"/>
      <c r="UUV855" s="14"/>
      <c r="UUW855" s="14"/>
      <c r="UUX855" s="14"/>
      <c r="UUY855" s="14"/>
      <c r="UUZ855" s="14"/>
      <c r="UVA855" s="14"/>
      <c r="UVB855" s="14"/>
      <c r="UVC855" s="14"/>
      <c r="UVD855" s="14"/>
      <c r="UVE855" s="14"/>
      <c r="UVF855" s="14"/>
      <c r="UVG855" s="14"/>
      <c r="UVH855" s="14"/>
      <c r="UVI855" s="14"/>
      <c r="UVJ855" s="14"/>
      <c r="UVK855" s="14"/>
      <c r="UVL855" s="14"/>
      <c r="UVM855" s="14"/>
      <c r="UVN855" s="14"/>
      <c r="UVO855" s="14"/>
      <c r="UVP855" s="14"/>
      <c r="UVQ855" s="14"/>
      <c r="UVR855" s="14"/>
      <c r="UVS855" s="14"/>
      <c r="UVT855" s="14"/>
      <c r="UVU855" s="14"/>
      <c r="UVV855" s="14"/>
      <c r="UVW855" s="14"/>
      <c r="UVX855" s="14"/>
      <c r="UVY855" s="14"/>
      <c r="UVZ855" s="14"/>
      <c r="UWA855" s="14"/>
      <c r="UWB855" s="14"/>
      <c r="UWC855" s="14"/>
      <c r="UWD855" s="14"/>
      <c r="UWE855" s="14"/>
      <c r="UWF855" s="14"/>
      <c r="UWG855" s="14"/>
      <c r="UWH855" s="14"/>
      <c r="UWI855" s="14"/>
      <c r="UWJ855" s="14"/>
      <c r="UWK855" s="14"/>
      <c r="UWL855" s="14"/>
      <c r="UWM855" s="14"/>
      <c r="UWN855" s="14"/>
      <c r="UWO855" s="14"/>
      <c r="UWP855" s="14"/>
      <c r="UWQ855" s="14"/>
      <c r="UWR855" s="14"/>
      <c r="UWS855" s="14"/>
      <c r="UWT855" s="14"/>
      <c r="UWU855" s="14"/>
      <c r="UWV855" s="14"/>
      <c r="UWW855" s="14"/>
      <c r="UWX855" s="14"/>
      <c r="UWY855" s="14"/>
      <c r="UWZ855" s="14"/>
      <c r="UXA855" s="14"/>
      <c r="UXB855" s="14"/>
      <c r="UXC855" s="14"/>
      <c r="UXD855" s="14"/>
      <c r="UXE855" s="14"/>
      <c r="UXF855" s="14"/>
      <c r="UXG855" s="14"/>
      <c r="UXH855" s="14"/>
      <c r="UXI855" s="14"/>
      <c r="UXJ855" s="14"/>
      <c r="UXK855" s="14"/>
      <c r="UXL855" s="14"/>
      <c r="UXM855" s="14"/>
      <c r="UXN855" s="14"/>
      <c r="UXO855" s="14"/>
      <c r="UXP855" s="14"/>
      <c r="UXQ855" s="14"/>
      <c r="UXR855" s="14"/>
      <c r="UXS855" s="14"/>
      <c r="UXT855" s="14"/>
      <c r="UXU855" s="14"/>
      <c r="UXV855" s="14"/>
      <c r="UXW855" s="14"/>
      <c r="UXX855" s="14"/>
      <c r="UXY855" s="14"/>
      <c r="UXZ855" s="14"/>
      <c r="UYA855" s="14"/>
      <c r="UYB855" s="14"/>
      <c r="UYC855" s="14"/>
      <c r="UYD855" s="14"/>
      <c r="UYE855" s="14"/>
      <c r="UYF855" s="14"/>
      <c r="UYG855" s="14"/>
      <c r="UYH855" s="14"/>
      <c r="UYI855" s="14"/>
      <c r="UYJ855" s="14"/>
      <c r="UYK855" s="14"/>
      <c r="UYL855" s="14"/>
      <c r="UYM855" s="14"/>
      <c r="UYN855" s="14"/>
      <c r="UYO855" s="14"/>
      <c r="UYP855" s="14"/>
      <c r="UYQ855" s="14"/>
      <c r="UYR855" s="14"/>
      <c r="UYS855" s="14"/>
      <c r="UYT855" s="14"/>
      <c r="UYU855" s="14"/>
      <c r="UYV855" s="14"/>
      <c r="UYW855" s="14"/>
      <c r="UYX855" s="14"/>
      <c r="UYY855" s="14"/>
      <c r="UYZ855" s="14"/>
      <c r="UZA855" s="14"/>
      <c r="UZB855" s="14"/>
      <c r="UZC855" s="14"/>
      <c r="UZD855" s="14"/>
      <c r="UZE855" s="14"/>
      <c r="UZF855" s="14"/>
      <c r="UZG855" s="14"/>
      <c r="UZH855" s="14"/>
      <c r="UZI855" s="14"/>
      <c r="UZJ855" s="14"/>
      <c r="UZK855" s="14"/>
      <c r="UZL855" s="14"/>
      <c r="UZM855" s="14"/>
      <c r="UZN855" s="14"/>
      <c r="UZO855" s="14"/>
      <c r="UZP855" s="14"/>
      <c r="UZQ855" s="14"/>
      <c r="UZR855" s="14"/>
      <c r="UZS855" s="14"/>
      <c r="UZT855" s="14"/>
      <c r="UZU855" s="14"/>
      <c r="UZV855" s="14"/>
      <c r="UZW855" s="14"/>
      <c r="UZX855" s="14"/>
      <c r="UZY855" s="14"/>
      <c r="UZZ855" s="14"/>
      <c r="VAA855" s="14"/>
      <c r="VAB855" s="14"/>
      <c r="VAC855" s="14"/>
      <c r="VAD855" s="14"/>
      <c r="VAE855" s="14"/>
      <c r="VAF855" s="14"/>
      <c r="VAG855" s="14"/>
      <c r="VAH855" s="14"/>
      <c r="VAI855" s="14"/>
      <c r="VAJ855" s="14"/>
      <c r="VAK855" s="14"/>
      <c r="VAL855" s="14"/>
      <c r="VAM855" s="14"/>
      <c r="VAN855" s="14"/>
      <c r="VAO855" s="14"/>
      <c r="VAP855" s="14"/>
      <c r="VAQ855" s="14"/>
      <c r="VAR855" s="14"/>
      <c r="VAS855" s="14"/>
      <c r="VAT855" s="14"/>
      <c r="VAU855" s="14"/>
      <c r="VAV855" s="14"/>
      <c r="VAW855" s="14"/>
      <c r="VAX855" s="14"/>
      <c r="VAY855" s="14"/>
      <c r="VAZ855" s="14"/>
      <c r="VBA855" s="14"/>
      <c r="VBB855" s="14"/>
      <c r="VBC855" s="14"/>
      <c r="VBD855" s="14"/>
      <c r="VBE855" s="14"/>
      <c r="VBF855" s="14"/>
      <c r="VBG855" s="14"/>
      <c r="VBH855" s="14"/>
      <c r="VBI855" s="14"/>
      <c r="VBJ855" s="14"/>
      <c r="VBK855" s="14"/>
      <c r="VBL855" s="14"/>
      <c r="VBM855" s="14"/>
      <c r="VBN855" s="14"/>
      <c r="VBO855" s="14"/>
      <c r="VBP855" s="14"/>
      <c r="VBQ855" s="14"/>
      <c r="VBR855" s="14"/>
      <c r="VBS855" s="14"/>
      <c r="VBT855" s="14"/>
      <c r="VBU855" s="14"/>
      <c r="VBV855" s="14"/>
      <c r="VBW855" s="14"/>
      <c r="VBX855" s="14"/>
      <c r="VBY855" s="14"/>
      <c r="VBZ855" s="14"/>
      <c r="VCA855" s="14"/>
      <c r="VCB855" s="14"/>
      <c r="VCC855" s="14"/>
      <c r="VCD855" s="14"/>
      <c r="VCE855" s="14"/>
      <c r="VCF855" s="14"/>
      <c r="VCG855" s="14"/>
      <c r="VCH855" s="14"/>
      <c r="VCI855" s="14"/>
      <c r="VCJ855" s="14"/>
      <c r="VCK855" s="14"/>
      <c r="VCL855" s="14"/>
      <c r="VCM855" s="14"/>
      <c r="VCN855" s="14"/>
      <c r="VCO855" s="14"/>
      <c r="VCP855" s="14"/>
      <c r="VCQ855" s="14"/>
      <c r="VCR855" s="14"/>
      <c r="VCS855" s="14"/>
      <c r="VCT855" s="14"/>
      <c r="VCU855" s="14"/>
      <c r="VCV855" s="14"/>
      <c r="VCW855" s="14"/>
      <c r="VCX855" s="14"/>
      <c r="VCY855" s="14"/>
      <c r="VCZ855" s="14"/>
      <c r="VDA855" s="14"/>
      <c r="VDB855" s="14"/>
      <c r="VDC855" s="14"/>
      <c r="VDD855" s="14"/>
      <c r="VDE855" s="14"/>
      <c r="VDF855" s="14"/>
      <c r="VDG855" s="14"/>
      <c r="VDH855" s="14"/>
      <c r="VDI855" s="14"/>
      <c r="VDJ855" s="14"/>
      <c r="VDK855" s="14"/>
      <c r="VDL855" s="14"/>
      <c r="VDM855" s="14"/>
      <c r="VDN855" s="14"/>
      <c r="VDO855" s="14"/>
      <c r="VDP855" s="14"/>
      <c r="VDQ855" s="14"/>
      <c r="VDR855" s="14"/>
      <c r="VDS855" s="14"/>
      <c r="VDT855" s="14"/>
      <c r="VDU855" s="14"/>
      <c r="VDV855" s="14"/>
      <c r="VDW855" s="14"/>
      <c r="VDX855" s="14"/>
      <c r="VDY855" s="14"/>
      <c r="VDZ855" s="14"/>
      <c r="VEA855" s="14"/>
      <c r="VEB855" s="14"/>
      <c r="VEC855" s="14"/>
      <c r="VED855" s="14"/>
      <c r="VEE855" s="14"/>
      <c r="VEF855" s="14"/>
      <c r="VEG855" s="14"/>
      <c r="VEH855" s="14"/>
      <c r="VEI855" s="14"/>
      <c r="VEJ855" s="14"/>
      <c r="VEK855" s="14"/>
      <c r="VEL855" s="14"/>
      <c r="VEM855" s="14"/>
      <c r="VEN855" s="14"/>
      <c r="VEO855" s="14"/>
      <c r="VEP855" s="14"/>
      <c r="VEQ855" s="14"/>
      <c r="VER855" s="14"/>
      <c r="VES855" s="14"/>
      <c r="VET855" s="14"/>
      <c r="VEU855" s="14"/>
      <c r="VEV855" s="14"/>
      <c r="VEW855" s="14"/>
      <c r="VEX855" s="14"/>
      <c r="VEY855" s="14"/>
      <c r="VEZ855" s="14"/>
      <c r="VFA855" s="14"/>
      <c r="VFB855" s="14"/>
      <c r="VFC855" s="14"/>
      <c r="VFD855" s="14"/>
      <c r="VFE855" s="14"/>
      <c r="VFF855" s="14"/>
      <c r="VFG855" s="14"/>
      <c r="VFH855" s="14"/>
      <c r="VFI855" s="14"/>
      <c r="VFJ855" s="14"/>
      <c r="VFK855" s="14"/>
      <c r="VFL855" s="14"/>
      <c r="VFM855" s="14"/>
      <c r="VFN855" s="14"/>
      <c r="VFO855" s="14"/>
      <c r="VFP855" s="14"/>
      <c r="VFQ855" s="14"/>
      <c r="VFR855" s="14"/>
      <c r="VFS855" s="14"/>
      <c r="VFT855" s="14"/>
      <c r="VFU855" s="14"/>
      <c r="VFV855" s="14"/>
      <c r="VFW855" s="14"/>
      <c r="VFX855" s="14"/>
      <c r="VFY855" s="14"/>
      <c r="VFZ855" s="14"/>
      <c r="VGA855" s="14"/>
      <c r="VGB855" s="14"/>
      <c r="VGC855" s="14"/>
      <c r="VGD855" s="14"/>
      <c r="VGE855" s="14"/>
      <c r="VGF855" s="14"/>
      <c r="VGG855" s="14"/>
      <c r="VGH855" s="14"/>
      <c r="VGI855" s="14"/>
      <c r="VGJ855" s="14"/>
      <c r="VGK855" s="14"/>
      <c r="VGL855" s="14"/>
      <c r="VGM855" s="14"/>
      <c r="VGN855" s="14"/>
      <c r="VGO855" s="14"/>
      <c r="VGP855" s="14"/>
      <c r="VGQ855" s="14"/>
      <c r="VGR855" s="14"/>
      <c r="VGS855" s="14"/>
      <c r="VGT855" s="14"/>
      <c r="VGU855" s="14"/>
      <c r="VGV855" s="14"/>
      <c r="VGW855" s="14"/>
      <c r="VGX855" s="14"/>
      <c r="VGY855" s="14"/>
      <c r="VGZ855" s="14"/>
      <c r="VHA855" s="14"/>
      <c r="VHB855" s="14"/>
      <c r="VHC855" s="14"/>
      <c r="VHD855" s="14"/>
      <c r="VHE855" s="14"/>
      <c r="VHF855" s="14"/>
      <c r="VHG855" s="14"/>
      <c r="VHH855" s="14"/>
      <c r="VHI855" s="14"/>
      <c r="VHJ855" s="14"/>
      <c r="VHK855" s="14"/>
      <c r="VHL855" s="14"/>
      <c r="VHM855" s="14"/>
      <c r="VHN855" s="14"/>
      <c r="VHO855" s="14"/>
      <c r="VHP855" s="14"/>
      <c r="VHQ855" s="14"/>
      <c r="VHR855" s="14"/>
      <c r="VHS855" s="14"/>
      <c r="VHT855" s="14"/>
      <c r="VHU855" s="14"/>
      <c r="VHV855" s="14"/>
      <c r="VHW855" s="14"/>
      <c r="VHX855" s="14"/>
      <c r="VHY855" s="14"/>
      <c r="VHZ855" s="14"/>
      <c r="VIA855" s="14"/>
      <c r="VIB855" s="14"/>
      <c r="VIC855" s="14"/>
      <c r="VID855" s="14"/>
      <c r="VIE855" s="14"/>
      <c r="VIF855" s="14"/>
      <c r="VIG855" s="14"/>
      <c r="VIH855" s="14"/>
      <c r="VII855" s="14"/>
      <c r="VIJ855" s="14"/>
      <c r="VIK855" s="14"/>
      <c r="VIL855" s="14"/>
      <c r="VIM855" s="14"/>
      <c r="VIN855" s="14"/>
      <c r="VIO855" s="14"/>
      <c r="VIP855" s="14"/>
      <c r="VIQ855" s="14"/>
      <c r="VIR855" s="14"/>
      <c r="VIS855" s="14"/>
      <c r="VIT855" s="14"/>
      <c r="VIU855" s="14"/>
      <c r="VIV855" s="14"/>
      <c r="VIW855" s="14"/>
      <c r="VIX855" s="14"/>
      <c r="VIY855" s="14"/>
      <c r="VIZ855" s="14"/>
      <c r="VJA855" s="14"/>
      <c r="VJB855" s="14"/>
      <c r="VJC855" s="14"/>
      <c r="VJD855" s="14"/>
      <c r="VJE855" s="14"/>
      <c r="VJF855" s="14"/>
      <c r="VJG855" s="14"/>
      <c r="VJH855" s="14"/>
      <c r="VJI855" s="14"/>
      <c r="VJJ855" s="14"/>
      <c r="VJK855" s="14"/>
      <c r="VJL855" s="14"/>
      <c r="VJM855" s="14"/>
      <c r="VJN855" s="14"/>
      <c r="VJO855" s="14"/>
      <c r="VJP855" s="14"/>
      <c r="VJQ855" s="14"/>
      <c r="VJR855" s="14"/>
      <c r="VJS855" s="14"/>
      <c r="VJT855" s="14"/>
      <c r="VJU855" s="14"/>
      <c r="VJV855" s="14"/>
      <c r="VJW855" s="14"/>
      <c r="VJX855" s="14"/>
      <c r="VJY855" s="14"/>
      <c r="VJZ855" s="14"/>
      <c r="VKA855" s="14"/>
      <c r="VKB855" s="14"/>
      <c r="VKC855" s="14"/>
      <c r="VKD855" s="14"/>
      <c r="VKE855" s="14"/>
      <c r="VKF855" s="14"/>
      <c r="VKG855" s="14"/>
      <c r="VKH855" s="14"/>
      <c r="VKI855" s="14"/>
      <c r="VKJ855" s="14"/>
      <c r="VKK855" s="14"/>
      <c r="VKL855" s="14"/>
      <c r="VKM855" s="14"/>
      <c r="VKN855" s="14"/>
      <c r="VKO855" s="14"/>
      <c r="VKP855" s="14"/>
      <c r="VKQ855" s="14"/>
      <c r="VKR855" s="14"/>
      <c r="VKS855" s="14"/>
      <c r="VKT855" s="14"/>
      <c r="VKU855" s="14"/>
      <c r="VKV855" s="14"/>
      <c r="VKW855" s="14"/>
      <c r="VKX855" s="14"/>
      <c r="VKY855" s="14"/>
      <c r="VKZ855" s="14"/>
      <c r="VLA855" s="14"/>
      <c r="VLB855" s="14"/>
      <c r="VLC855" s="14"/>
      <c r="VLD855" s="14"/>
      <c r="VLE855" s="14"/>
      <c r="VLF855" s="14"/>
      <c r="VLG855" s="14"/>
      <c r="VLH855" s="14"/>
      <c r="VLI855" s="14"/>
      <c r="VLJ855" s="14"/>
      <c r="VLK855" s="14"/>
      <c r="VLL855" s="14"/>
      <c r="VLM855" s="14"/>
      <c r="VLN855" s="14"/>
      <c r="VLO855" s="14"/>
      <c r="VLP855" s="14"/>
      <c r="VLQ855" s="14"/>
      <c r="VLR855" s="14"/>
      <c r="VLS855" s="14"/>
      <c r="VLT855" s="14"/>
      <c r="VLU855" s="14"/>
      <c r="VLV855" s="14"/>
      <c r="VLW855" s="14"/>
      <c r="VLX855" s="14"/>
      <c r="VLY855" s="14"/>
      <c r="VLZ855" s="14"/>
      <c r="VMA855" s="14"/>
      <c r="VMB855" s="14"/>
      <c r="VMC855" s="14"/>
      <c r="VMD855" s="14"/>
      <c r="VME855" s="14"/>
      <c r="VMF855" s="14"/>
      <c r="VMG855" s="14"/>
      <c r="VMH855" s="14"/>
      <c r="VMI855" s="14"/>
      <c r="VMJ855" s="14"/>
      <c r="VMK855" s="14"/>
      <c r="VML855" s="14"/>
      <c r="VMM855" s="14"/>
      <c r="VMN855" s="14"/>
      <c r="VMO855" s="14"/>
      <c r="VMP855" s="14"/>
      <c r="VMQ855" s="14"/>
      <c r="VMR855" s="14"/>
      <c r="VMS855" s="14"/>
      <c r="VMT855" s="14"/>
      <c r="VMU855" s="14"/>
      <c r="VMV855" s="14"/>
      <c r="VMW855" s="14"/>
      <c r="VMX855" s="14"/>
      <c r="VMY855" s="14"/>
      <c r="VMZ855" s="14"/>
      <c r="VNA855" s="14"/>
      <c r="VNB855" s="14"/>
      <c r="VNC855" s="14"/>
      <c r="VND855" s="14"/>
      <c r="VNE855" s="14"/>
      <c r="VNF855" s="14"/>
      <c r="VNG855" s="14"/>
      <c r="VNH855" s="14"/>
      <c r="VNI855" s="14"/>
      <c r="VNJ855" s="14"/>
      <c r="VNK855" s="14"/>
      <c r="VNL855" s="14"/>
      <c r="VNM855" s="14"/>
      <c r="VNN855" s="14"/>
      <c r="VNO855" s="14"/>
      <c r="VNP855" s="14"/>
      <c r="VNQ855" s="14"/>
      <c r="VNR855" s="14"/>
      <c r="VNS855" s="14"/>
      <c r="VNT855" s="14"/>
      <c r="VNU855" s="14"/>
      <c r="VNV855" s="14"/>
      <c r="VNW855" s="14"/>
      <c r="VNX855" s="14"/>
      <c r="VNY855" s="14"/>
      <c r="VNZ855" s="14"/>
      <c r="VOA855" s="14"/>
      <c r="VOB855" s="14"/>
      <c r="VOC855" s="14"/>
      <c r="VOD855" s="14"/>
      <c r="VOE855" s="14"/>
      <c r="VOF855" s="14"/>
      <c r="VOG855" s="14"/>
      <c r="VOH855" s="14"/>
      <c r="VOI855" s="14"/>
      <c r="VOJ855" s="14"/>
      <c r="VOK855" s="14"/>
      <c r="VOL855" s="14"/>
      <c r="VOM855" s="14"/>
      <c r="VON855" s="14"/>
      <c r="VOO855" s="14"/>
      <c r="VOP855" s="14"/>
      <c r="VOQ855" s="14"/>
      <c r="VOR855" s="14"/>
      <c r="VOS855" s="14"/>
      <c r="VOT855" s="14"/>
      <c r="VOU855" s="14"/>
      <c r="VOV855" s="14"/>
      <c r="VOW855" s="14"/>
      <c r="VOX855" s="14"/>
      <c r="VOY855" s="14"/>
      <c r="VOZ855" s="14"/>
      <c r="VPA855" s="14"/>
      <c r="VPB855" s="14"/>
      <c r="VPC855" s="14"/>
      <c r="VPD855" s="14"/>
      <c r="VPE855" s="14"/>
      <c r="VPF855" s="14"/>
      <c r="VPG855" s="14"/>
      <c r="VPH855" s="14"/>
      <c r="VPI855" s="14"/>
      <c r="VPJ855" s="14"/>
      <c r="VPK855" s="14"/>
      <c r="VPL855" s="14"/>
      <c r="VPM855" s="14"/>
      <c r="VPN855" s="14"/>
      <c r="VPO855" s="14"/>
      <c r="VPP855" s="14"/>
      <c r="VPQ855" s="14"/>
      <c r="VPR855" s="14"/>
      <c r="VPS855" s="14"/>
      <c r="VPT855" s="14"/>
      <c r="VPU855" s="14"/>
      <c r="VPV855" s="14"/>
      <c r="VPW855" s="14"/>
      <c r="VPX855" s="14"/>
      <c r="VPY855" s="14"/>
      <c r="VPZ855" s="14"/>
      <c r="VQA855" s="14"/>
      <c r="VQB855" s="14"/>
      <c r="VQC855" s="14"/>
      <c r="VQD855" s="14"/>
      <c r="VQE855" s="14"/>
      <c r="VQF855" s="14"/>
      <c r="VQG855" s="14"/>
      <c r="VQH855" s="14"/>
      <c r="VQI855" s="14"/>
      <c r="VQJ855" s="14"/>
      <c r="VQK855" s="14"/>
      <c r="VQL855" s="14"/>
      <c r="VQM855" s="14"/>
      <c r="VQN855" s="14"/>
      <c r="VQO855" s="14"/>
      <c r="VQP855" s="14"/>
      <c r="VQQ855" s="14"/>
      <c r="VQR855" s="14"/>
      <c r="VQS855" s="14"/>
      <c r="VQT855" s="14"/>
      <c r="VQU855" s="14"/>
      <c r="VQV855" s="14"/>
      <c r="VQW855" s="14"/>
      <c r="VQX855" s="14"/>
      <c r="VQY855" s="14"/>
      <c r="VQZ855" s="14"/>
      <c r="VRA855" s="14"/>
      <c r="VRB855" s="14"/>
      <c r="VRC855" s="14"/>
      <c r="VRD855" s="14"/>
      <c r="VRE855" s="14"/>
      <c r="VRF855" s="14"/>
      <c r="VRG855" s="14"/>
      <c r="VRH855" s="14"/>
      <c r="VRI855" s="14"/>
      <c r="VRJ855" s="14"/>
      <c r="VRK855" s="14"/>
      <c r="VRL855" s="14"/>
      <c r="VRM855" s="14"/>
      <c r="VRN855" s="14"/>
      <c r="VRO855" s="14"/>
      <c r="VRP855" s="14"/>
      <c r="VRQ855" s="14"/>
      <c r="VRR855" s="14"/>
      <c r="VRS855" s="14"/>
      <c r="VRT855" s="14"/>
      <c r="VRU855" s="14"/>
      <c r="VRV855" s="14"/>
      <c r="VRW855" s="14"/>
      <c r="VRX855" s="14"/>
      <c r="VRY855" s="14"/>
      <c r="VRZ855" s="14"/>
      <c r="VSA855" s="14"/>
      <c r="VSB855" s="14"/>
      <c r="VSC855" s="14"/>
      <c r="VSD855" s="14"/>
      <c r="VSE855" s="14"/>
      <c r="VSF855" s="14"/>
      <c r="VSG855" s="14"/>
      <c r="VSH855" s="14"/>
      <c r="VSI855" s="14"/>
      <c r="VSJ855" s="14"/>
      <c r="VSK855" s="14"/>
      <c r="VSL855" s="14"/>
      <c r="VSM855" s="14"/>
      <c r="VSN855" s="14"/>
      <c r="VSO855" s="14"/>
      <c r="VSP855" s="14"/>
      <c r="VSQ855" s="14"/>
      <c r="VSR855" s="14"/>
      <c r="VSS855" s="14"/>
      <c r="VST855" s="14"/>
      <c r="VSU855" s="14"/>
      <c r="VSV855" s="14"/>
      <c r="VSW855" s="14"/>
      <c r="VSX855" s="14"/>
      <c r="VSY855" s="14"/>
      <c r="VSZ855" s="14"/>
      <c r="VTA855" s="14"/>
      <c r="VTB855" s="14"/>
      <c r="VTC855" s="14"/>
      <c r="VTD855" s="14"/>
      <c r="VTE855" s="14"/>
      <c r="VTF855" s="14"/>
      <c r="VTG855" s="14"/>
      <c r="VTH855" s="14"/>
      <c r="VTI855" s="14"/>
      <c r="VTJ855" s="14"/>
      <c r="VTK855" s="14"/>
      <c r="VTL855" s="14"/>
      <c r="VTM855" s="14"/>
      <c r="VTN855" s="14"/>
      <c r="VTO855" s="14"/>
      <c r="VTP855" s="14"/>
      <c r="VTQ855" s="14"/>
      <c r="VTR855" s="14"/>
      <c r="VTS855" s="14"/>
      <c r="VTT855" s="14"/>
      <c r="VTU855" s="14"/>
      <c r="VTV855" s="14"/>
      <c r="VTW855" s="14"/>
      <c r="VTX855" s="14"/>
      <c r="VTY855" s="14"/>
      <c r="VTZ855" s="14"/>
      <c r="VUA855" s="14"/>
      <c r="VUB855" s="14"/>
      <c r="VUC855" s="14"/>
      <c r="VUD855" s="14"/>
      <c r="VUE855" s="14"/>
      <c r="VUF855" s="14"/>
      <c r="VUG855" s="14"/>
      <c r="VUH855" s="14"/>
      <c r="VUI855" s="14"/>
      <c r="VUJ855" s="14"/>
      <c r="VUK855" s="14"/>
      <c r="VUL855" s="14"/>
      <c r="VUM855" s="14"/>
      <c r="VUN855" s="14"/>
      <c r="VUO855" s="14"/>
      <c r="VUP855" s="14"/>
      <c r="VUQ855" s="14"/>
      <c r="VUR855" s="14"/>
      <c r="VUS855" s="14"/>
      <c r="VUT855" s="14"/>
      <c r="VUU855" s="14"/>
      <c r="VUV855" s="14"/>
      <c r="VUW855" s="14"/>
      <c r="VUX855" s="14"/>
      <c r="VUY855" s="14"/>
      <c r="VUZ855" s="14"/>
      <c r="VVA855" s="14"/>
      <c r="VVB855" s="14"/>
      <c r="VVC855" s="14"/>
      <c r="VVD855" s="14"/>
      <c r="VVE855" s="14"/>
      <c r="VVF855" s="14"/>
      <c r="VVG855" s="14"/>
      <c r="VVH855" s="14"/>
      <c r="VVI855" s="14"/>
      <c r="VVJ855" s="14"/>
      <c r="VVK855" s="14"/>
      <c r="VVL855" s="14"/>
      <c r="VVM855" s="14"/>
      <c r="VVN855" s="14"/>
      <c r="VVO855" s="14"/>
      <c r="VVP855" s="14"/>
      <c r="VVQ855" s="14"/>
      <c r="VVR855" s="14"/>
      <c r="VVS855" s="14"/>
      <c r="VVT855" s="14"/>
      <c r="VVU855" s="14"/>
      <c r="VVV855" s="14"/>
      <c r="VVW855" s="14"/>
      <c r="VVX855" s="14"/>
      <c r="VVY855" s="14"/>
      <c r="VVZ855" s="14"/>
      <c r="VWA855" s="14"/>
      <c r="VWB855" s="14"/>
      <c r="VWC855" s="14"/>
      <c r="VWD855" s="14"/>
      <c r="VWE855" s="14"/>
      <c r="VWF855" s="14"/>
      <c r="VWG855" s="14"/>
      <c r="VWH855" s="14"/>
      <c r="VWI855" s="14"/>
      <c r="VWJ855" s="14"/>
      <c r="VWK855" s="14"/>
      <c r="VWL855" s="14"/>
      <c r="VWM855" s="14"/>
      <c r="VWN855" s="14"/>
      <c r="VWO855" s="14"/>
      <c r="VWP855" s="14"/>
      <c r="VWQ855" s="14"/>
      <c r="VWR855" s="14"/>
      <c r="VWS855" s="14"/>
      <c r="VWT855" s="14"/>
      <c r="VWU855" s="14"/>
      <c r="VWV855" s="14"/>
      <c r="VWW855" s="14"/>
      <c r="VWX855" s="14"/>
      <c r="VWY855" s="14"/>
      <c r="VWZ855" s="14"/>
      <c r="VXA855" s="14"/>
      <c r="VXB855" s="14"/>
      <c r="VXC855" s="14"/>
      <c r="VXD855" s="14"/>
      <c r="VXE855" s="14"/>
      <c r="VXF855" s="14"/>
      <c r="VXG855" s="14"/>
      <c r="VXH855" s="14"/>
      <c r="VXI855" s="14"/>
      <c r="VXJ855" s="14"/>
      <c r="VXK855" s="14"/>
      <c r="VXL855" s="14"/>
      <c r="VXM855" s="14"/>
      <c r="VXN855" s="14"/>
      <c r="VXO855" s="14"/>
      <c r="VXP855" s="14"/>
      <c r="VXQ855" s="14"/>
      <c r="VXR855" s="14"/>
      <c r="VXS855" s="14"/>
      <c r="VXT855" s="14"/>
      <c r="VXU855" s="14"/>
      <c r="VXV855" s="14"/>
      <c r="VXW855" s="14"/>
      <c r="VXX855" s="14"/>
      <c r="VXY855" s="14"/>
      <c r="VXZ855" s="14"/>
      <c r="VYA855" s="14"/>
      <c r="VYB855" s="14"/>
      <c r="VYC855" s="14"/>
      <c r="VYD855" s="14"/>
      <c r="VYE855" s="14"/>
      <c r="VYF855" s="14"/>
      <c r="VYG855" s="14"/>
      <c r="VYH855" s="14"/>
      <c r="VYI855" s="14"/>
      <c r="VYJ855" s="14"/>
      <c r="VYK855" s="14"/>
      <c r="VYL855" s="14"/>
      <c r="VYM855" s="14"/>
      <c r="VYN855" s="14"/>
      <c r="VYO855" s="14"/>
      <c r="VYP855" s="14"/>
      <c r="VYQ855" s="14"/>
      <c r="VYR855" s="14"/>
      <c r="VYS855" s="14"/>
      <c r="VYT855" s="14"/>
      <c r="VYU855" s="14"/>
      <c r="VYV855" s="14"/>
      <c r="VYW855" s="14"/>
      <c r="VYX855" s="14"/>
      <c r="VYY855" s="14"/>
      <c r="VYZ855" s="14"/>
      <c r="VZA855" s="14"/>
      <c r="VZB855" s="14"/>
      <c r="VZC855" s="14"/>
      <c r="VZD855" s="14"/>
      <c r="VZE855" s="14"/>
      <c r="VZF855" s="14"/>
      <c r="VZG855" s="14"/>
      <c r="VZH855" s="14"/>
      <c r="VZI855" s="14"/>
      <c r="VZJ855" s="14"/>
      <c r="VZK855" s="14"/>
      <c r="VZL855" s="14"/>
      <c r="VZM855" s="14"/>
      <c r="VZN855" s="14"/>
      <c r="VZO855" s="14"/>
      <c r="VZP855" s="14"/>
      <c r="VZQ855" s="14"/>
      <c r="VZR855" s="14"/>
      <c r="VZS855" s="14"/>
      <c r="VZT855" s="14"/>
      <c r="VZU855" s="14"/>
      <c r="VZV855" s="14"/>
      <c r="VZW855" s="14"/>
      <c r="VZX855" s="14"/>
      <c r="VZY855" s="14"/>
      <c r="VZZ855" s="14"/>
      <c r="WAA855" s="14"/>
      <c r="WAB855" s="14"/>
      <c r="WAC855" s="14"/>
      <c r="WAD855" s="14"/>
      <c r="WAE855" s="14"/>
      <c r="WAF855" s="14"/>
      <c r="WAG855" s="14"/>
      <c r="WAH855" s="14"/>
      <c r="WAI855" s="14"/>
      <c r="WAJ855" s="14"/>
      <c r="WAK855" s="14"/>
      <c r="WAL855" s="14"/>
      <c r="WAM855" s="14"/>
      <c r="WAN855" s="14"/>
      <c r="WAO855" s="14"/>
      <c r="WAP855" s="14"/>
      <c r="WAQ855" s="14"/>
      <c r="WAR855" s="14"/>
      <c r="WAS855" s="14"/>
      <c r="WAT855" s="14"/>
      <c r="WAU855" s="14"/>
      <c r="WAV855" s="14"/>
      <c r="WAW855" s="14"/>
      <c r="WAX855" s="14"/>
      <c r="WAY855" s="14"/>
      <c r="WAZ855" s="14"/>
      <c r="WBA855" s="14"/>
      <c r="WBB855" s="14"/>
      <c r="WBC855" s="14"/>
      <c r="WBD855" s="14"/>
      <c r="WBE855" s="14"/>
      <c r="WBF855" s="14"/>
      <c r="WBG855" s="14"/>
      <c r="WBH855" s="14"/>
      <c r="WBI855" s="14"/>
      <c r="WBJ855" s="14"/>
      <c r="WBK855" s="14"/>
      <c r="WBL855" s="14"/>
      <c r="WBM855" s="14"/>
      <c r="WBN855" s="14"/>
      <c r="WBO855" s="14"/>
      <c r="WBP855" s="14"/>
      <c r="WBQ855" s="14"/>
      <c r="WBR855" s="14"/>
      <c r="WBS855" s="14"/>
      <c r="WBT855" s="14"/>
      <c r="WBU855" s="14"/>
      <c r="WBV855" s="14"/>
      <c r="WBW855" s="14"/>
      <c r="WBX855" s="14"/>
      <c r="WBY855" s="14"/>
      <c r="WBZ855" s="14"/>
      <c r="WCA855" s="14"/>
      <c r="WCB855" s="14"/>
      <c r="WCC855" s="14"/>
      <c r="WCD855" s="14"/>
      <c r="WCE855" s="14"/>
      <c r="WCF855" s="14"/>
      <c r="WCG855" s="14"/>
      <c r="WCH855" s="14"/>
      <c r="WCI855" s="14"/>
      <c r="WCJ855" s="14"/>
      <c r="WCK855" s="14"/>
      <c r="WCL855" s="14"/>
      <c r="WCM855" s="14"/>
      <c r="WCN855" s="14"/>
      <c r="WCO855" s="14"/>
      <c r="WCP855" s="14"/>
      <c r="WCQ855" s="14"/>
      <c r="WCR855" s="14"/>
      <c r="WCS855" s="14"/>
      <c r="WCT855" s="14"/>
      <c r="WCU855" s="14"/>
      <c r="WCV855" s="14"/>
      <c r="WCW855" s="14"/>
      <c r="WCX855" s="14"/>
      <c r="WCY855" s="14"/>
      <c r="WCZ855" s="14"/>
      <c r="WDA855" s="14"/>
      <c r="WDB855" s="14"/>
      <c r="WDC855" s="14"/>
      <c r="WDD855" s="14"/>
      <c r="WDE855" s="14"/>
      <c r="WDF855" s="14"/>
      <c r="WDG855" s="14"/>
      <c r="WDH855" s="14"/>
      <c r="WDI855" s="14"/>
      <c r="WDJ855" s="14"/>
      <c r="WDK855" s="14"/>
      <c r="WDL855" s="14"/>
      <c r="WDM855" s="14"/>
      <c r="WDN855" s="14"/>
      <c r="WDO855" s="14"/>
      <c r="WDP855" s="14"/>
      <c r="WDQ855" s="14"/>
      <c r="WDR855" s="14"/>
      <c r="WDS855" s="14"/>
      <c r="WDT855" s="14"/>
      <c r="WDU855" s="14"/>
      <c r="WDV855" s="14"/>
      <c r="WDW855" s="14"/>
      <c r="WDX855" s="14"/>
      <c r="WDY855" s="14"/>
      <c r="WDZ855" s="14"/>
      <c r="WEA855" s="14"/>
      <c r="WEB855" s="14"/>
      <c r="WEC855" s="14"/>
      <c r="WED855" s="14"/>
      <c r="WEE855" s="14"/>
      <c r="WEF855" s="14"/>
      <c r="WEG855" s="14"/>
      <c r="WEH855" s="14"/>
      <c r="WEI855" s="14"/>
      <c r="WEJ855" s="14"/>
      <c r="WEK855" s="14"/>
      <c r="WEL855" s="14"/>
      <c r="WEM855" s="14"/>
      <c r="WEN855" s="14"/>
      <c r="WEO855" s="14"/>
      <c r="WEP855" s="14"/>
      <c r="WEQ855" s="14"/>
      <c r="WER855" s="14"/>
      <c r="WES855" s="14"/>
      <c r="WET855" s="14"/>
      <c r="WEU855" s="14"/>
      <c r="WEV855" s="14"/>
      <c r="WEW855" s="14"/>
      <c r="WEX855" s="14"/>
      <c r="WEY855" s="14"/>
      <c r="WEZ855" s="14"/>
      <c r="WFA855" s="14"/>
      <c r="WFB855" s="14"/>
      <c r="WFC855" s="14"/>
      <c r="WFD855" s="14"/>
      <c r="WFE855" s="14"/>
      <c r="WFF855" s="14"/>
      <c r="WFG855" s="14"/>
      <c r="WFH855" s="14"/>
      <c r="WFI855" s="14"/>
      <c r="WFJ855" s="14"/>
      <c r="WFK855" s="14"/>
      <c r="WFL855" s="14"/>
      <c r="WFM855" s="14"/>
      <c r="WFN855" s="14"/>
      <c r="WFO855" s="14"/>
      <c r="WFP855" s="14"/>
      <c r="WFQ855" s="14"/>
      <c r="WFR855" s="14"/>
      <c r="WFS855" s="14"/>
      <c r="WFT855" s="14"/>
      <c r="WFU855" s="14"/>
      <c r="WFV855" s="14"/>
      <c r="WFW855" s="14"/>
      <c r="WFX855" s="14"/>
      <c r="WFY855" s="14"/>
      <c r="WFZ855" s="14"/>
      <c r="WGA855" s="14"/>
      <c r="WGB855" s="14"/>
      <c r="WGC855" s="14"/>
      <c r="WGD855" s="14"/>
      <c r="WGE855" s="14"/>
      <c r="WGF855" s="14"/>
      <c r="WGG855" s="14"/>
      <c r="WGH855" s="14"/>
      <c r="WGI855" s="14"/>
      <c r="WGJ855" s="14"/>
      <c r="WGK855" s="14"/>
      <c r="WGL855" s="14"/>
      <c r="WGM855" s="14"/>
      <c r="WGN855" s="14"/>
      <c r="WGO855" s="14"/>
      <c r="WGP855" s="14"/>
      <c r="WGQ855" s="14"/>
      <c r="WGR855" s="14"/>
      <c r="WGS855" s="14"/>
      <c r="WGT855" s="14"/>
      <c r="WGU855" s="14"/>
      <c r="WGV855" s="14"/>
      <c r="WGW855" s="14"/>
      <c r="WGX855" s="14"/>
      <c r="WGY855" s="14"/>
      <c r="WGZ855" s="14"/>
      <c r="WHA855" s="14"/>
      <c r="WHB855" s="14"/>
      <c r="WHC855" s="14"/>
      <c r="WHD855" s="14"/>
      <c r="WHE855" s="14"/>
      <c r="WHF855" s="14"/>
      <c r="WHG855" s="14"/>
      <c r="WHH855" s="14"/>
      <c r="WHI855" s="14"/>
      <c r="WHJ855" s="14"/>
      <c r="WHK855" s="14"/>
      <c r="WHL855" s="14"/>
      <c r="WHM855" s="14"/>
      <c r="WHN855" s="14"/>
      <c r="WHO855" s="14"/>
      <c r="WHP855" s="14"/>
      <c r="WHQ855" s="14"/>
      <c r="WHR855" s="14"/>
      <c r="WHS855" s="14"/>
      <c r="WHT855" s="14"/>
      <c r="WHU855" s="14"/>
      <c r="WHV855" s="14"/>
      <c r="WHW855" s="14"/>
      <c r="WHX855" s="14"/>
      <c r="WHY855" s="14"/>
      <c r="WHZ855" s="14"/>
      <c r="WIA855" s="14"/>
      <c r="WIB855" s="14"/>
      <c r="WIC855" s="14"/>
      <c r="WID855" s="14"/>
      <c r="WIE855" s="14"/>
      <c r="WIF855" s="14"/>
      <c r="WIG855" s="14"/>
      <c r="WIH855" s="14"/>
      <c r="WII855" s="14"/>
      <c r="WIJ855" s="14"/>
      <c r="WIK855" s="14"/>
      <c r="WIL855" s="14"/>
      <c r="WIM855" s="14"/>
      <c r="WIN855" s="14"/>
      <c r="WIO855" s="14"/>
      <c r="WIP855" s="14"/>
      <c r="WIQ855" s="14"/>
      <c r="WIR855" s="14"/>
      <c r="WIS855" s="14"/>
      <c r="WIT855" s="14"/>
      <c r="WIU855" s="14"/>
      <c r="WIV855" s="14"/>
      <c r="WIW855" s="14"/>
      <c r="WIX855" s="14"/>
      <c r="WIY855" s="14"/>
      <c r="WIZ855" s="14"/>
      <c r="WJA855" s="14"/>
      <c r="WJB855" s="14"/>
      <c r="WJC855" s="14"/>
      <c r="WJD855" s="14"/>
      <c r="WJE855" s="14"/>
      <c r="WJF855" s="14"/>
      <c r="WJG855" s="14"/>
      <c r="WJH855" s="14"/>
      <c r="WJI855" s="14"/>
      <c r="WJJ855" s="14"/>
      <c r="WJK855" s="14"/>
      <c r="WJL855" s="14"/>
      <c r="WJM855" s="14"/>
      <c r="WJN855" s="14"/>
      <c r="WJO855" s="14"/>
      <c r="WJP855" s="14"/>
      <c r="WJQ855" s="14"/>
      <c r="WJR855" s="14"/>
      <c r="WJS855" s="14"/>
      <c r="WJT855" s="14"/>
      <c r="WJU855" s="14"/>
      <c r="WJV855" s="14"/>
      <c r="WJW855" s="14"/>
      <c r="WJX855" s="14"/>
      <c r="WJY855" s="14"/>
      <c r="WJZ855" s="14"/>
      <c r="WKA855" s="14"/>
      <c r="WKB855" s="14"/>
      <c r="WKC855" s="14"/>
      <c r="WKD855" s="14"/>
      <c r="WKE855" s="14"/>
      <c r="WKF855" s="14"/>
      <c r="WKG855" s="14"/>
      <c r="WKH855" s="14"/>
      <c r="WKI855" s="14"/>
      <c r="WKJ855" s="14"/>
      <c r="WKK855" s="14"/>
      <c r="WKL855" s="14"/>
      <c r="WKM855" s="14"/>
      <c r="WKN855" s="14"/>
      <c r="WKO855" s="14"/>
      <c r="WKP855" s="14"/>
      <c r="WKQ855" s="14"/>
      <c r="WKR855" s="14"/>
      <c r="WKS855" s="14"/>
      <c r="WKT855" s="14"/>
      <c r="WKU855" s="14"/>
      <c r="WKV855" s="14"/>
      <c r="WKW855" s="14"/>
      <c r="WKX855" s="14"/>
      <c r="WKY855" s="14"/>
      <c r="WKZ855" s="14"/>
      <c r="WLA855" s="14"/>
      <c r="WLB855" s="14"/>
      <c r="WLC855" s="14"/>
      <c r="WLD855" s="14"/>
      <c r="WLE855" s="14"/>
      <c r="WLF855" s="14"/>
      <c r="WLG855" s="14"/>
      <c r="WLH855" s="14"/>
      <c r="WLI855" s="14"/>
      <c r="WLJ855" s="14"/>
      <c r="WLK855" s="14"/>
      <c r="WLL855" s="14"/>
      <c r="WLM855" s="14"/>
      <c r="WLN855" s="14"/>
      <c r="WLO855" s="14"/>
      <c r="WLP855" s="14"/>
      <c r="WLQ855" s="14"/>
      <c r="WLR855" s="14"/>
      <c r="WLS855" s="14"/>
      <c r="WLT855" s="14"/>
      <c r="WLU855" s="14"/>
      <c r="WLV855" s="14"/>
      <c r="WLW855" s="14"/>
      <c r="WLX855" s="14"/>
      <c r="WLY855" s="14"/>
      <c r="WLZ855" s="14"/>
      <c r="WMA855" s="14"/>
      <c r="WMB855" s="14"/>
      <c r="WMC855" s="14"/>
      <c r="WMD855" s="14"/>
      <c r="WME855" s="14"/>
      <c r="WMF855" s="14"/>
      <c r="WMG855" s="14"/>
      <c r="WMH855" s="14"/>
      <c r="WMI855" s="14"/>
      <c r="WMJ855" s="14"/>
      <c r="WMK855" s="14"/>
      <c r="WML855" s="14"/>
      <c r="WMM855" s="14"/>
      <c r="WMN855" s="14"/>
      <c r="WMO855" s="14"/>
      <c r="WMP855" s="14"/>
      <c r="WMQ855" s="14"/>
      <c r="WMR855" s="14"/>
      <c r="WMS855" s="14"/>
      <c r="WMT855" s="14"/>
      <c r="WMU855" s="14"/>
      <c r="WMV855" s="14"/>
      <c r="WMW855" s="14"/>
      <c r="WMX855" s="14"/>
      <c r="WMY855" s="14"/>
      <c r="WMZ855" s="14"/>
      <c r="WNA855" s="14"/>
      <c r="WNB855" s="14"/>
      <c r="WNC855" s="14"/>
      <c r="WND855" s="14"/>
      <c r="WNE855" s="14"/>
      <c r="WNF855" s="14"/>
      <c r="WNG855" s="14"/>
      <c r="WNH855" s="14"/>
      <c r="WNI855" s="14"/>
      <c r="WNJ855" s="14"/>
      <c r="WNK855" s="14"/>
      <c r="WNL855" s="14"/>
      <c r="WNM855" s="14"/>
      <c r="WNN855" s="14"/>
      <c r="WNO855" s="14"/>
      <c r="WNP855" s="14"/>
      <c r="WNQ855" s="14"/>
      <c r="WNR855" s="14"/>
      <c r="WNS855" s="14"/>
      <c r="WNT855" s="14"/>
      <c r="WNU855" s="14"/>
      <c r="WNV855" s="14"/>
      <c r="WNW855" s="14"/>
      <c r="WNX855" s="14"/>
      <c r="WNY855" s="14"/>
      <c r="WNZ855" s="14"/>
      <c r="WOA855" s="14"/>
      <c r="WOB855" s="14"/>
      <c r="WOC855" s="14"/>
      <c r="WOD855" s="14"/>
      <c r="WOE855" s="14"/>
      <c r="WOF855" s="14"/>
      <c r="WOG855" s="14"/>
      <c r="WOH855" s="14"/>
      <c r="WOI855" s="14"/>
      <c r="WOJ855" s="14"/>
      <c r="WOK855" s="14"/>
      <c r="WOL855" s="14"/>
      <c r="WOM855" s="14"/>
      <c r="WON855" s="14"/>
      <c r="WOO855" s="14"/>
      <c r="WOP855" s="14"/>
      <c r="WOQ855" s="14"/>
      <c r="WOR855" s="14"/>
      <c r="WOS855" s="14"/>
      <c r="WOT855" s="14"/>
      <c r="WOU855" s="14"/>
      <c r="WOV855" s="14"/>
      <c r="WOW855" s="14"/>
      <c r="WOX855" s="14"/>
      <c r="WOY855" s="14"/>
      <c r="WOZ855" s="14"/>
      <c r="WPA855" s="14"/>
      <c r="WPB855" s="14"/>
      <c r="WPC855" s="14"/>
      <c r="WPD855" s="14"/>
      <c r="WPE855" s="14"/>
      <c r="WPF855" s="14"/>
      <c r="WPG855" s="14"/>
      <c r="WPH855" s="14"/>
      <c r="WPI855" s="14"/>
      <c r="WPJ855" s="14"/>
      <c r="WPK855" s="14"/>
      <c r="WPL855" s="14"/>
      <c r="WPM855" s="14"/>
      <c r="WPN855" s="14"/>
      <c r="WPO855" s="14"/>
      <c r="WPP855" s="14"/>
      <c r="WPQ855" s="14"/>
      <c r="WPR855" s="14"/>
      <c r="WPS855" s="14"/>
      <c r="WPT855" s="14"/>
      <c r="WPU855" s="14"/>
      <c r="WPV855" s="14"/>
      <c r="WPW855" s="14"/>
      <c r="WPX855" s="14"/>
      <c r="WPY855" s="14"/>
      <c r="WPZ855" s="14"/>
      <c r="WQA855" s="14"/>
      <c r="WQB855" s="14"/>
      <c r="WQC855" s="14"/>
      <c r="WQD855" s="14"/>
      <c r="WQE855" s="14"/>
      <c r="WQF855" s="14"/>
      <c r="WQG855" s="14"/>
      <c r="WQH855" s="14"/>
      <c r="WQI855" s="14"/>
      <c r="WQJ855" s="14"/>
      <c r="WQK855" s="14"/>
      <c r="WQL855" s="14"/>
      <c r="WQM855" s="14"/>
      <c r="WQN855" s="14"/>
      <c r="WQO855" s="14"/>
      <c r="WQP855" s="14"/>
      <c r="WQQ855" s="14"/>
      <c r="WQR855" s="14"/>
      <c r="WQS855" s="14"/>
      <c r="WQT855" s="14"/>
      <c r="WQU855" s="14"/>
      <c r="WQV855" s="14"/>
      <c r="WQW855" s="14"/>
      <c r="WQX855" s="14"/>
      <c r="WQY855" s="14"/>
      <c r="WQZ855" s="14"/>
      <c r="WRA855" s="14"/>
      <c r="WRB855" s="14"/>
      <c r="WRC855" s="14"/>
      <c r="WRD855" s="14"/>
      <c r="WRE855" s="14"/>
      <c r="WRF855" s="14"/>
      <c r="WRG855" s="14"/>
      <c r="WRH855" s="14"/>
      <c r="WRI855" s="14"/>
      <c r="WRJ855" s="14"/>
      <c r="WRK855" s="14"/>
      <c r="WRL855" s="14"/>
      <c r="WRM855" s="14"/>
      <c r="WRN855" s="14"/>
      <c r="WRO855" s="14"/>
      <c r="WRP855" s="14"/>
      <c r="WRQ855" s="14"/>
      <c r="WRR855" s="14"/>
      <c r="WRS855" s="14"/>
      <c r="WRT855" s="14"/>
      <c r="WRU855" s="14"/>
      <c r="WRV855" s="14"/>
      <c r="WRW855" s="14"/>
      <c r="WRX855" s="14"/>
      <c r="WRY855" s="14"/>
      <c r="WRZ855" s="14"/>
      <c r="WSA855" s="14"/>
      <c r="WSB855" s="14"/>
      <c r="WSC855" s="14"/>
      <c r="WSD855" s="14"/>
      <c r="WSE855" s="14"/>
      <c r="WSF855" s="14"/>
      <c r="WSG855" s="14"/>
      <c r="WSH855" s="14"/>
      <c r="WSI855" s="14"/>
      <c r="WSJ855" s="14"/>
      <c r="WSK855" s="14"/>
      <c r="WSL855" s="14"/>
      <c r="WSM855" s="14"/>
      <c r="WSN855" s="14"/>
      <c r="WSO855" s="14"/>
      <c r="WSP855" s="14"/>
      <c r="WSQ855" s="14"/>
      <c r="WSR855" s="14"/>
      <c r="WSS855" s="14"/>
      <c r="WST855" s="14"/>
      <c r="WSU855" s="14"/>
      <c r="WSV855" s="14"/>
      <c r="WSW855" s="14"/>
      <c r="WSX855" s="14"/>
      <c r="WSY855" s="14"/>
      <c r="WSZ855" s="14"/>
      <c r="WTA855" s="14"/>
      <c r="WTB855" s="14"/>
      <c r="WTC855" s="14"/>
      <c r="WTD855" s="14"/>
      <c r="WTE855" s="14"/>
      <c r="WTF855" s="14"/>
      <c r="WTG855" s="14"/>
      <c r="WTH855" s="14"/>
      <c r="WTI855" s="14"/>
      <c r="WTJ855" s="14"/>
      <c r="WTK855" s="14"/>
      <c r="WTL855" s="14"/>
      <c r="WTM855" s="14"/>
      <c r="WTN855" s="14"/>
      <c r="WTO855" s="14"/>
      <c r="WTP855" s="14"/>
      <c r="WTQ855" s="14"/>
      <c r="WTR855" s="14"/>
      <c r="WTS855" s="14"/>
      <c r="WTT855" s="14"/>
      <c r="WTU855" s="14"/>
      <c r="WTV855" s="14"/>
      <c r="WTW855" s="14"/>
      <c r="WTX855" s="14"/>
      <c r="WTY855" s="14"/>
      <c r="WTZ855" s="14"/>
      <c r="WUA855" s="14"/>
      <c r="WUB855" s="14"/>
      <c r="WUC855" s="14"/>
      <c r="WUD855" s="14"/>
      <c r="WUE855" s="14"/>
      <c r="WUF855" s="14"/>
      <c r="WUG855" s="14"/>
      <c r="WUH855" s="14"/>
      <c r="WUI855" s="14"/>
      <c r="WUJ855" s="14"/>
      <c r="WUK855" s="14"/>
      <c r="WUL855" s="14"/>
      <c r="WUM855" s="14"/>
      <c r="WUN855" s="14"/>
      <c r="WUO855" s="14"/>
      <c r="WUP855" s="14"/>
      <c r="WUQ855" s="14"/>
      <c r="WUR855" s="14"/>
      <c r="WUS855" s="14"/>
      <c r="WUT855" s="14"/>
      <c r="WUU855" s="14"/>
      <c r="WUV855" s="14"/>
      <c r="WUW855" s="14"/>
      <c r="WUX855" s="14"/>
      <c r="WUY855" s="14"/>
      <c r="WUZ855" s="14"/>
      <c r="WVA855" s="14"/>
      <c r="WVB855" s="14"/>
      <c r="WVC855" s="14"/>
      <c r="WVD855" s="14"/>
      <c r="WVE855" s="14"/>
      <c r="WVF855" s="14"/>
      <c r="WVG855" s="14"/>
      <c r="WVH855" s="14"/>
      <c r="WVI855" s="14"/>
      <c r="WVJ855" s="14"/>
      <c r="WVK855" s="14"/>
      <c r="WVL855" s="14"/>
      <c r="WVM855" s="14"/>
      <c r="WVN855" s="14"/>
      <c r="WVO855" s="14"/>
      <c r="WVP855" s="14"/>
      <c r="WVQ855" s="14"/>
      <c r="WVR855" s="14"/>
      <c r="WVS855" s="14"/>
      <c r="WVT855" s="14"/>
      <c r="WVU855" s="14"/>
      <c r="WVV855" s="14"/>
      <c r="WVW855" s="14"/>
      <c r="WVX855" s="14"/>
      <c r="WVY855" s="14"/>
      <c r="WVZ855" s="14"/>
      <c r="WWA855" s="14"/>
      <c r="WWB855" s="14"/>
      <c r="WWC855" s="14"/>
      <c r="WWD855" s="14"/>
      <c r="WWE855" s="14"/>
      <c r="WWF855" s="14"/>
      <c r="WWG855" s="14"/>
      <c r="WWH855" s="14"/>
      <c r="WWI855" s="14"/>
      <c r="WWJ855" s="14"/>
      <c r="WWK855" s="14"/>
      <c r="WWL855" s="14"/>
      <c r="WWM855" s="14"/>
      <c r="WWN855" s="14"/>
      <c r="WWO855" s="14"/>
      <c r="WWP855" s="14"/>
      <c r="WWQ855" s="14"/>
      <c r="WWR855" s="14"/>
      <c r="WWS855" s="14"/>
      <c r="WWT855" s="14"/>
      <c r="WWU855" s="14"/>
      <c r="WWV855" s="14"/>
      <c r="WWW855" s="14"/>
      <c r="WWX855" s="14"/>
      <c r="WWY855" s="14"/>
      <c r="WWZ855" s="14"/>
      <c r="WXA855" s="14"/>
      <c r="WXB855" s="14"/>
      <c r="WXC855" s="14"/>
      <c r="WXD855" s="14"/>
      <c r="WXE855" s="14"/>
      <c r="WXF855" s="14"/>
      <c r="WXG855" s="14"/>
      <c r="WXH855" s="14"/>
      <c r="WXI855" s="14"/>
      <c r="WXJ855" s="14"/>
      <c r="WXK855" s="14"/>
      <c r="WXL855" s="14"/>
      <c r="WXM855" s="14"/>
      <c r="WXN855" s="14"/>
      <c r="WXO855" s="14"/>
      <c r="WXP855" s="14"/>
      <c r="WXQ855" s="14"/>
      <c r="WXR855" s="14"/>
      <c r="WXS855" s="14"/>
      <c r="WXT855" s="14"/>
      <c r="WXU855" s="14"/>
      <c r="WXV855" s="14"/>
      <c r="WXW855" s="14"/>
      <c r="WXX855" s="14"/>
      <c r="WXY855" s="14"/>
      <c r="WXZ855" s="14"/>
      <c r="WYA855" s="14"/>
      <c r="WYB855" s="14"/>
      <c r="WYC855" s="14"/>
      <c r="WYD855" s="14"/>
      <c r="WYE855" s="14"/>
      <c r="WYF855" s="14"/>
      <c r="WYG855" s="14"/>
      <c r="WYH855" s="14"/>
      <c r="WYI855" s="14"/>
      <c r="WYJ855" s="14"/>
      <c r="WYK855" s="14"/>
      <c r="WYL855" s="14"/>
      <c r="WYM855" s="14"/>
      <c r="WYN855" s="14"/>
      <c r="WYO855" s="14"/>
      <c r="WYP855" s="14"/>
      <c r="WYQ855" s="14"/>
      <c r="WYR855" s="14"/>
      <c r="WYS855" s="14"/>
      <c r="WYT855" s="14"/>
      <c r="WYU855" s="14"/>
      <c r="WYV855" s="14"/>
      <c r="WYW855" s="14"/>
      <c r="WYX855" s="14"/>
      <c r="WYY855" s="14"/>
      <c r="WYZ855" s="14"/>
      <c r="WZA855" s="14"/>
      <c r="WZB855" s="14"/>
      <c r="WZC855" s="14"/>
      <c r="WZD855" s="14"/>
      <c r="WZE855" s="14"/>
      <c r="WZF855" s="14"/>
      <c r="WZG855" s="14"/>
      <c r="WZH855" s="14"/>
      <c r="WZI855" s="14"/>
      <c r="WZJ855" s="14"/>
      <c r="WZK855" s="14"/>
      <c r="WZL855" s="14"/>
      <c r="WZM855" s="14"/>
      <c r="WZN855" s="14"/>
      <c r="WZO855" s="14"/>
      <c r="WZP855" s="14"/>
      <c r="WZQ855" s="14"/>
      <c r="WZR855" s="14"/>
      <c r="WZS855" s="14"/>
      <c r="WZT855" s="14"/>
      <c r="WZU855" s="14"/>
      <c r="WZV855" s="14"/>
      <c r="WZW855" s="14"/>
      <c r="WZX855" s="14"/>
      <c r="WZY855" s="14"/>
      <c r="WZZ855" s="14"/>
      <c r="XAA855" s="14"/>
      <c r="XAB855" s="14"/>
      <c r="XAC855" s="14"/>
      <c r="XAD855" s="14"/>
      <c r="XAE855" s="14"/>
      <c r="XAF855" s="14"/>
      <c r="XAG855" s="14"/>
      <c r="XAH855" s="14"/>
      <c r="XAI855" s="14"/>
      <c r="XAJ855" s="14"/>
      <c r="XAK855" s="14"/>
      <c r="XAL855" s="14"/>
      <c r="XAM855" s="14"/>
      <c r="XAN855" s="14"/>
      <c r="XAO855" s="14"/>
      <c r="XAP855" s="14"/>
      <c r="XAQ855" s="14"/>
      <c r="XAR855" s="14"/>
      <c r="XAS855" s="14"/>
      <c r="XAT855" s="14"/>
      <c r="XAU855" s="14"/>
      <c r="XAV855" s="14"/>
      <c r="XAW855" s="14"/>
      <c r="XAX855" s="14"/>
      <c r="XAY855" s="14"/>
      <c r="XAZ855" s="14"/>
      <c r="XBA855" s="14"/>
      <c r="XBB855" s="14"/>
      <c r="XBC855" s="14"/>
      <c r="XBD855" s="14"/>
      <c r="XBE855" s="14"/>
      <c r="XBF855" s="14"/>
      <c r="XBG855" s="14"/>
      <c r="XBH855" s="14"/>
      <c r="XBI855" s="14"/>
      <c r="XBJ855" s="14"/>
      <c r="XBK855" s="14"/>
      <c r="XBL855" s="14"/>
      <c r="XBM855" s="14"/>
      <c r="XBN855" s="14"/>
      <c r="XBO855" s="14"/>
      <c r="XBP855" s="14"/>
      <c r="XBQ855" s="14"/>
      <c r="XBR855" s="14"/>
      <c r="XBS855" s="14"/>
      <c r="XBT855" s="14"/>
      <c r="XBU855" s="14"/>
      <c r="XBV855" s="14"/>
      <c r="XBW855" s="14"/>
      <c r="XBX855" s="14"/>
      <c r="XBY855" s="14"/>
      <c r="XBZ855" s="14"/>
      <c r="XCA855" s="14"/>
      <c r="XCB855" s="14"/>
      <c r="XCC855" s="14"/>
      <c r="XCD855" s="14"/>
      <c r="XCE855" s="14"/>
      <c r="XCF855" s="14"/>
      <c r="XCG855" s="14"/>
      <c r="XCH855" s="14"/>
      <c r="XCI855" s="14"/>
      <c r="XCJ855" s="14"/>
      <c r="XCK855" s="14"/>
      <c r="XCL855" s="14"/>
      <c r="XCM855" s="14"/>
      <c r="XCN855" s="14"/>
      <c r="XCO855" s="14"/>
      <c r="XCP855" s="14"/>
      <c r="XCQ855" s="14"/>
      <c r="XCR855" s="14"/>
      <c r="XCS855" s="14"/>
      <c r="XCT855" s="14"/>
      <c r="XCU855" s="14"/>
      <c r="XCV855" s="14"/>
      <c r="XCW855" s="14"/>
      <c r="XCX855" s="14"/>
      <c r="XCY855" s="14"/>
      <c r="XCZ855" s="14"/>
      <c r="XDA855" s="14"/>
      <c r="XDB855" s="14"/>
      <c r="XDC855" s="14"/>
      <c r="XDD855" s="14"/>
      <c r="XDE855" s="14"/>
      <c r="XDF855" s="14"/>
      <c r="XDG855" s="14"/>
      <c r="XDH855" s="14"/>
      <c r="XDI855" s="14"/>
      <c r="XDJ855" s="14"/>
      <c r="XDK855" s="14"/>
      <c r="XDL855" s="14"/>
      <c r="XDM855" s="14"/>
      <c r="XDN855" s="14"/>
      <c r="XDO855" s="14"/>
      <c r="XDP855" s="14"/>
      <c r="XDQ855" s="14"/>
      <c r="XDR855" s="14"/>
      <c r="XDS855" s="14"/>
      <c r="XDT855" s="14"/>
      <c r="XDU855" s="14"/>
      <c r="XDV855" s="14"/>
      <c r="XDW855" s="14"/>
      <c r="XDX855" s="14"/>
      <c r="XDY855" s="14"/>
      <c r="XDZ855" s="14"/>
      <c r="XEA855" s="14"/>
      <c r="XEB855" s="14"/>
      <c r="XEC855" s="14"/>
      <c r="XED855" s="14"/>
      <c r="XEE855" s="14"/>
      <c r="XEF855" s="14"/>
      <c r="XEG855" s="14"/>
      <c r="XEH855" s="14"/>
      <c r="XEI855" s="14"/>
      <c r="XEJ855" s="14"/>
      <c r="XEK855" s="14"/>
      <c r="XEL855" s="14"/>
      <c r="XEM855" s="14"/>
      <c r="XEN855" s="14"/>
      <c r="XEO855" s="14"/>
      <c r="XEP855" s="14"/>
      <c r="XEQ855" s="14"/>
      <c r="XER855" s="14"/>
      <c r="XES855" s="14"/>
      <c r="XET855" s="14"/>
      <c r="XEU855" s="14"/>
      <c r="XEV855" s="14"/>
      <c r="XEW855" s="14"/>
      <c r="XEX855" s="14"/>
      <c r="XEY855" s="14"/>
      <c r="XEZ855" s="14"/>
    </row>
    <row r="856" spans="1:16380" ht="22.5" customHeight="1" x14ac:dyDescent="0.25">
      <c r="A856" s="68" t="str">
        <f t="shared" si="214"/>
        <v>803.</v>
      </c>
      <c r="B856" s="25">
        <v>1552</v>
      </c>
      <c r="C856" s="36" t="s">
        <v>1402</v>
      </c>
      <c r="D856" s="25">
        <v>1986</v>
      </c>
      <c r="E856" s="68" t="s">
        <v>2932</v>
      </c>
      <c r="F856" s="68" t="s">
        <v>2934</v>
      </c>
      <c r="G856" s="25">
        <v>3</v>
      </c>
      <c r="H856" s="25">
        <v>3</v>
      </c>
      <c r="I856" s="146">
        <v>1505.1</v>
      </c>
      <c r="J856" s="146">
        <v>1353.1</v>
      </c>
      <c r="K856" s="146">
        <v>1353.1</v>
      </c>
      <c r="L856" s="155">
        <v>57</v>
      </c>
      <c r="M856" s="154">
        <f t="shared" ref="M856:M864" si="219">R856+T856+V856+X856+Z856+AB856+AE856+AF856</f>
        <v>2135294</v>
      </c>
      <c r="N856" s="154"/>
      <c r="O856" s="154"/>
      <c r="P856" s="154"/>
      <c r="Q856" s="144">
        <f t="shared" ref="Q856:Q864" si="220">M856</f>
        <v>2135294</v>
      </c>
      <c r="R856" s="146"/>
      <c r="S856" s="25"/>
      <c r="T856" s="146"/>
      <c r="U856" s="146">
        <v>602</v>
      </c>
      <c r="V856" s="146">
        <f>U856*3547</f>
        <v>2135294</v>
      </c>
      <c r="W856" s="146"/>
      <c r="X856" s="144"/>
      <c r="Y856" s="146"/>
      <c r="Z856" s="146"/>
      <c r="AA856" s="146"/>
      <c r="AB856" s="146"/>
      <c r="AC856" s="146"/>
      <c r="AD856" s="146"/>
      <c r="AE856" s="146"/>
      <c r="AF856" s="146"/>
      <c r="AG856" s="324">
        <v>2025</v>
      </c>
      <c r="AH856" s="128"/>
      <c r="AI856" s="132"/>
      <c r="AJ856" s="132"/>
      <c r="AK856" s="141">
        <f t="shared" si="200"/>
        <v>803</v>
      </c>
      <c r="AL856" s="35" t="s">
        <v>153</v>
      </c>
      <c r="AM856" s="141" t="str">
        <f t="shared" si="201"/>
        <v>803.</v>
      </c>
      <c r="AN856" s="147"/>
      <c r="AO856" s="35"/>
      <c r="AP856" s="16"/>
    </row>
    <row r="857" spans="1:16380" ht="22.5" customHeight="1" x14ac:dyDescent="0.25">
      <c r="A857" s="68" t="str">
        <f t="shared" si="214"/>
        <v>804.</v>
      </c>
      <c r="B857" s="25">
        <v>1559</v>
      </c>
      <c r="C857" s="36" t="s">
        <v>1404</v>
      </c>
      <c r="D857" s="25">
        <v>1960</v>
      </c>
      <c r="E857" s="68" t="s">
        <v>2932</v>
      </c>
      <c r="F857" s="68" t="s">
        <v>2934</v>
      </c>
      <c r="G857" s="25">
        <v>2</v>
      </c>
      <c r="H857" s="25">
        <v>2</v>
      </c>
      <c r="I857" s="146">
        <v>868.3</v>
      </c>
      <c r="J857" s="146">
        <v>786.7</v>
      </c>
      <c r="K857" s="146">
        <v>786.7</v>
      </c>
      <c r="L857" s="155">
        <v>34</v>
      </c>
      <c r="M857" s="154">
        <f t="shared" si="219"/>
        <v>3771682.8000000003</v>
      </c>
      <c r="N857" s="154"/>
      <c r="O857" s="154"/>
      <c r="P857" s="154"/>
      <c r="Q857" s="144">
        <f t="shared" si="220"/>
        <v>3771682.8000000003</v>
      </c>
      <c r="R857" s="154">
        <v>178698</v>
      </c>
      <c r="S857" s="155"/>
      <c r="T857" s="154"/>
      <c r="U857" s="154">
        <v>477.6</v>
      </c>
      <c r="V857" s="154">
        <f>U857*7523</f>
        <v>3592984.8000000003</v>
      </c>
      <c r="W857" s="154"/>
      <c r="X857" s="154"/>
      <c r="Y857" s="154"/>
      <c r="Z857" s="154"/>
      <c r="AA857" s="154"/>
      <c r="AB857" s="154"/>
      <c r="AC857" s="146"/>
      <c r="AD857" s="146"/>
      <c r="AE857" s="144"/>
      <c r="AF857" s="154"/>
      <c r="AG857" s="324">
        <v>2025</v>
      </c>
      <c r="AH857" s="128"/>
      <c r="AI857" s="132"/>
      <c r="AJ857" s="132"/>
      <c r="AK857" s="141">
        <f t="shared" si="200"/>
        <v>804</v>
      </c>
      <c r="AL857" s="35" t="s">
        <v>153</v>
      </c>
      <c r="AM857" s="141" t="str">
        <f t="shared" si="201"/>
        <v>804.</v>
      </c>
      <c r="AN857" s="147"/>
      <c r="AO857" s="35"/>
      <c r="AP857" s="16"/>
    </row>
    <row r="858" spans="1:16380" s="26" customFormat="1" ht="22.5" customHeight="1" x14ac:dyDescent="0.25">
      <c r="A858" s="68" t="str">
        <f t="shared" si="214"/>
        <v>805.</v>
      </c>
      <c r="B858" s="25">
        <v>1560</v>
      </c>
      <c r="C858" s="36" t="s">
        <v>1403</v>
      </c>
      <c r="D858" s="25">
        <v>1972</v>
      </c>
      <c r="E858" s="68" t="s">
        <v>2932</v>
      </c>
      <c r="F858" s="68" t="s">
        <v>2934</v>
      </c>
      <c r="G858" s="25">
        <v>2</v>
      </c>
      <c r="H858" s="25">
        <v>2</v>
      </c>
      <c r="I858" s="146">
        <v>561.08000000000004</v>
      </c>
      <c r="J858" s="146">
        <v>520.67999999999995</v>
      </c>
      <c r="K858" s="146">
        <v>520.67999999999995</v>
      </c>
      <c r="L858" s="155">
        <v>30</v>
      </c>
      <c r="M858" s="154">
        <f t="shared" si="219"/>
        <v>3468040.8000000003</v>
      </c>
      <c r="N858" s="154"/>
      <c r="O858" s="154"/>
      <c r="P858" s="154"/>
      <c r="Q858" s="144">
        <f t="shared" si="220"/>
        <v>3468040.8000000003</v>
      </c>
      <c r="R858" s="144">
        <v>191022</v>
      </c>
      <c r="S858" s="30"/>
      <c r="T858" s="144"/>
      <c r="U858" s="144">
        <v>435.6</v>
      </c>
      <c r="V858" s="144">
        <f>U858*7523</f>
        <v>3277018.8000000003</v>
      </c>
      <c r="W858" s="144"/>
      <c r="X858" s="144"/>
      <c r="Y858" s="144"/>
      <c r="Z858" s="144"/>
      <c r="AA858" s="144"/>
      <c r="AB858" s="144"/>
      <c r="AC858" s="146"/>
      <c r="AD858" s="146"/>
      <c r="AE858" s="144"/>
      <c r="AF858" s="144"/>
      <c r="AG858" s="324">
        <v>2025</v>
      </c>
      <c r="AH858" s="128"/>
      <c r="AI858" s="132"/>
      <c r="AJ858" s="132"/>
      <c r="AK858" s="141">
        <f t="shared" si="200"/>
        <v>805</v>
      </c>
      <c r="AL858" s="35" t="s">
        <v>153</v>
      </c>
      <c r="AM858" s="141" t="str">
        <f t="shared" si="201"/>
        <v>805.</v>
      </c>
      <c r="AN858" s="147"/>
      <c r="AO858" s="277"/>
      <c r="AP858" s="16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  <c r="BJ858" s="34"/>
      <c r="BK858" s="34"/>
      <c r="BL858" s="34"/>
      <c r="BM858" s="34"/>
      <c r="BN858" s="34"/>
      <c r="BO858" s="34"/>
      <c r="BP858" s="34"/>
      <c r="BQ858" s="34"/>
      <c r="BR858" s="34"/>
      <c r="BS858" s="34"/>
      <c r="BT858" s="34"/>
      <c r="BU858" s="34"/>
    </row>
    <row r="859" spans="1:16380" ht="22.5" customHeight="1" x14ac:dyDescent="0.25">
      <c r="A859" s="68" t="str">
        <f t="shared" si="214"/>
        <v>806.</v>
      </c>
      <c r="B859" s="25">
        <v>1600</v>
      </c>
      <c r="C859" s="36" t="s">
        <v>1418</v>
      </c>
      <c r="D859" s="25">
        <v>1978</v>
      </c>
      <c r="E859" s="68" t="s">
        <v>2932</v>
      </c>
      <c r="F859" s="68" t="s">
        <v>2934</v>
      </c>
      <c r="G859" s="25">
        <v>2</v>
      </c>
      <c r="H859" s="25">
        <v>2</v>
      </c>
      <c r="I859" s="146">
        <v>794.4</v>
      </c>
      <c r="J859" s="146">
        <v>748.7</v>
      </c>
      <c r="K859" s="146">
        <v>748.7</v>
      </c>
      <c r="L859" s="155">
        <v>21</v>
      </c>
      <c r="M859" s="154">
        <f t="shared" si="219"/>
        <v>128610</v>
      </c>
      <c r="N859" s="154"/>
      <c r="O859" s="154"/>
      <c r="P859" s="154"/>
      <c r="Q859" s="144">
        <f t="shared" si="220"/>
        <v>128610</v>
      </c>
      <c r="R859" s="146">
        <v>128610</v>
      </c>
      <c r="S859" s="25"/>
      <c r="T859" s="146"/>
      <c r="U859" s="146"/>
      <c r="V859" s="146"/>
      <c r="W859" s="146"/>
      <c r="X859" s="146"/>
      <c r="Y859" s="146"/>
      <c r="Z859" s="146"/>
      <c r="AA859" s="146"/>
      <c r="AB859" s="146"/>
      <c r="AC859" s="146"/>
      <c r="AD859" s="146"/>
      <c r="AE859" s="146"/>
      <c r="AF859" s="146"/>
      <c r="AG859" s="324">
        <v>2025</v>
      </c>
      <c r="AH859" s="128"/>
      <c r="AI859" s="132"/>
      <c r="AJ859" s="132"/>
      <c r="AK859" s="141">
        <f t="shared" si="200"/>
        <v>806</v>
      </c>
      <c r="AL859" s="35" t="s">
        <v>153</v>
      </c>
      <c r="AM859" s="141" t="str">
        <f t="shared" si="201"/>
        <v>806.</v>
      </c>
      <c r="AN859" s="147"/>
      <c r="AO859" s="35"/>
      <c r="AP859" s="16"/>
    </row>
    <row r="860" spans="1:16380" ht="22.5" customHeight="1" x14ac:dyDescent="0.25">
      <c r="A860" s="68" t="str">
        <f t="shared" si="214"/>
        <v>807.</v>
      </c>
      <c r="B860" s="25">
        <v>1601</v>
      </c>
      <c r="C860" s="36" t="s">
        <v>1419</v>
      </c>
      <c r="D860" s="25">
        <v>1978</v>
      </c>
      <c r="E860" s="68" t="s">
        <v>2932</v>
      </c>
      <c r="F860" s="68" t="s">
        <v>2934</v>
      </c>
      <c r="G860" s="25">
        <v>2</v>
      </c>
      <c r="H860" s="25">
        <v>2</v>
      </c>
      <c r="I860" s="146">
        <v>794.4</v>
      </c>
      <c r="J860" s="146">
        <v>739.9</v>
      </c>
      <c r="K860" s="146">
        <v>739.9</v>
      </c>
      <c r="L860" s="155">
        <v>41</v>
      </c>
      <c r="M860" s="154">
        <f t="shared" si="219"/>
        <v>128610</v>
      </c>
      <c r="N860" s="154"/>
      <c r="O860" s="154"/>
      <c r="P860" s="154"/>
      <c r="Q860" s="144">
        <f t="shared" si="220"/>
        <v>128610</v>
      </c>
      <c r="R860" s="146">
        <v>128610</v>
      </c>
      <c r="S860" s="25"/>
      <c r="T860" s="146"/>
      <c r="U860" s="146"/>
      <c r="V860" s="146"/>
      <c r="W860" s="146"/>
      <c r="X860" s="146"/>
      <c r="Y860" s="146"/>
      <c r="Z860" s="146"/>
      <c r="AA860" s="146"/>
      <c r="AB860" s="146"/>
      <c r="AC860" s="146"/>
      <c r="AD860" s="146"/>
      <c r="AE860" s="146"/>
      <c r="AF860" s="146"/>
      <c r="AG860" s="324">
        <v>2025</v>
      </c>
      <c r="AH860" s="128"/>
      <c r="AI860" s="132"/>
      <c r="AJ860" s="132"/>
      <c r="AK860" s="141">
        <f t="shared" si="200"/>
        <v>807</v>
      </c>
      <c r="AL860" s="35" t="s">
        <v>153</v>
      </c>
      <c r="AM860" s="141" t="str">
        <f t="shared" si="201"/>
        <v>807.</v>
      </c>
      <c r="AN860" s="147"/>
      <c r="AO860" s="35"/>
      <c r="AP860" s="16"/>
    </row>
    <row r="861" spans="1:16380" ht="22.5" customHeight="1" x14ac:dyDescent="0.25">
      <c r="A861" s="68" t="str">
        <f t="shared" si="214"/>
        <v>808.</v>
      </c>
      <c r="B861" s="25">
        <v>1627</v>
      </c>
      <c r="C861" s="36" t="s">
        <v>1425</v>
      </c>
      <c r="D861" s="25">
        <v>1969</v>
      </c>
      <c r="E861" s="68" t="s">
        <v>2932</v>
      </c>
      <c r="F861" s="68" t="s">
        <v>2934</v>
      </c>
      <c r="G861" s="25">
        <v>2</v>
      </c>
      <c r="H861" s="25">
        <v>2</v>
      </c>
      <c r="I861" s="146">
        <v>532.1</v>
      </c>
      <c r="J861" s="146">
        <v>482.8</v>
      </c>
      <c r="K861" s="146">
        <v>482.8</v>
      </c>
      <c r="L861" s="155">
        <v>31</v>
      </c>
      <c r="M861" s="154">
        <f t="shared" si="219"/>
        <v>1315582.2999999998</v>
      </c>
      <c r="N861" s="154"/>
      <c r="O861" s="154"/>
      <c r="P861" s="154"/>
      <c r="Q861" s="144">
        <f t="shared" si="220"/>
        <v>1315582.2999999998</v>
      </c>
      <c r="R861" s="154"/>
      <c r="S861" s="155"/>
      <c r="T861" s="154"/>
      <c r="U861" s="154">
        <v>370.9</v>
      </c>
      <c r="V861" s="154">
        <f>U861*3547</f>
        <v>1315582.2999999998</v>
      </c>
      <c r="W861" s="154"/>
      <c r="X861" s="154"/>
      <c r="Y861" s="154"/>
      <c r="Z861" s="154"/>
      <c r="AA861" s="154"/>
      <c r="AB861" s="154"/>
      <c r="AC861" s="146"/>
      <c r="AD861" s="146"/>
      <c r="AE861" s="154"/>
      <c r="AF861" s="154"/>
      <c r="AG861" s="324">
        <v>2025</v>
      </c>
      <c r="AH861" s="128"/>
      <c r="AI861" s="132"/>
      <c r="AJ861" s="132"/>
      <c r="AK861" s="141">
        <f t="shared" si="200"/>
        <v>808</v>
      </c>
      <c r="AL861" s="35" t="s">
        <v>153</v>
      </c>
      <c r="AM861" s="141" t="str">
        <f t="shared" si="201"/>
        <v>808.</v>
      </c>
      <c r="AN861" s="147"/>
      <c r="AO861" s="35"/>
      <c r="AP861" s="16"/>
    </row>
    <row r="862" spans="1:16380" ht="22.5" customHeight="1" x14ac:dyDescent="0.25">
      <c r="A862" s="68" t="str">
        <f t="shared" si="214"/>
        <v>809.</v>
      </c>
      <c r="B862" s="25">
        <v>1636</v>
      </c>
      <c r="C862" s="36" t="s">
        <v>1426</v>
      </c>
      <c r="D862" s="25">
        <v>1977</v>
      </c>
      <c r="E862" s="68" t="s">
        <v>2932</v>
      </c>
      <c r="F862" s="68" t="s">
        <v>2934</v>
      </c>
      <c r="G862" s="25">
        <v>2</v>
      </c>
      <c r="H862" s="25">
        <v>2</v>
      </c>
      <c r="I862" s="146">
        <v>552.95000000000005</v>
      </c>
      <c r="J862" s="146">
        <v>481.75</v>
      </c>
      <c r="K862" s="146">
        <v>481.75</v>
      </c>
      <c r="L862" s="155">
        <v>24</v>
      </c>
      <c r="M862" s="154">
        <f t="shared" si="219"/>
        <v>3413937.4</v>
      </c>
      <c r="N862" s="154"/>
      <c r="O862" s="154"/>
      <c r="P862" s="154"/>
      <c r="Q862" s="144">
        <f t="shared" si="220"/>
        <v>3413937.4</v>
      </c>
      <c r="R862" s="154"/>
      <c r="S862" s="155"/>
      <c r="T862" s="154"/>
      <c r="U862" s="154">
        <v>453.8</v>
      </c>
      <c r="V862" s="154">
        <f>U862*7523</f>
        <v>3413937.4</v>
      </c>
      <c r="W862" s="154"/>
      <c r="X862" s="154"/>
      <c r="Y862" s="154"/>
      <c r="Z862" s="154"/>
      <c r="AA862" s="154"/>
      <c r="AB862" s="154"/>
      <c r="AC862" s="146"/>
      <c r="AD862" s="146"/>
      <c r="AE862" s="154"/>
      <c r="AF862" s="154"/>
      <c r="AG862" s="324">
        <v>2025</v>
      </c>
      <c r="AH862" s="128"/>
      <c r="AI862" s="132"/>
      <c r="AJ862" s="132"/>
      <c r="AK862" s="141">
        <f t="shared" ref="AK862:AK925" si="221">MAX(AK858:AK861)+1</f>
        <v>809</v>
      </c>
      <c r="AL862" s="35" t="s">
        <v>153</v>
      </c>
      <c r="AM862" s="141" t="str">
        <f t="shared" ref="AM862:AM925" si="222">CONCATENATE(AK862,AL862)</f>
        <v>809.</v>
      </c>
      <c r="AN862" s="147"/>
      <c r="AO862" s="35"/>
      <c r="AP862" s="16"/>
    </row>
    <row r="863" spans="1:16380" ht="22.5" customHeight="1" x14ac:dyDescent="0.25">
      <c r="A863" s="68" t="str">
        <f t="shared" si="214"/>
        <v>810.</v>
      </c>
      <c r="B863" s="25">
        <v>1660</v>
      </c>
      <c r="C863" s="36" t="s">
        <v>1429</v>
      </c>
      <c r="D863" s="25">
        <v>1965</v>
      </c>
      <c r="E863" s="68" t="s">
        <v>2932</v>
      </c>
      <c r="F863" s="68" t="s">
        <v>2934</v>
      </c>
      <c r="G863" s="25">
        <v>2</v>
      </c>
      <c r="H863" s="25">
        <v>2</v>
      </c>
      <c r="I863" s="146">
        <v>524.29999999999995</v>
      </c>
      <c r="J863" s="146">
        <v>462.3</v>
      </c>
      <c r="K863" s="146">
        <v>462.3</v>
      </c>
      <c r="L863" s="155">
        <v>22</v>
      </c>
      <c r="M863" s="154">
        <f t="shared" si="219"/>
        <v>3641884.3000000003</v>
      </c>
      <c r="N863" s="154"/>
      <c r="O863" s="154"/>
      <c r="P863" s="154"/>
      <c r="Q863" s="144">
        <f t="shared" si="220"/>
        <v>3641884.3000000003</v>
      </c>
      <c r="R863" s="146"/>
      <c r="S863" s="25"/>
      <c r="T863" s="146"/>
      <c r="U863" s="146">
        <v>484.1</v>
      </c>
      <c r="V863" s="146">
        <f>U863*7523</f>
        <v>3641884.3000000003</v>
      </c>
      <c r="W863" s="146"/>
      <c r="X863" s="146"/>
      <c r="Y863" s="146"/>
      <c r="Z863" s="146"/>
      <c r="AA863" s="146"/>
      <c r="AB863" s="146"/>
      <c r="AC863" s="146"/>
      <c r="AD863" s="146"/>
      <c r="AE863" s="146"/>
      <c r="AF863" s="146"/>
      <c r="AG863" s="324">
        <v>2025</v>
      </c>
      <c r="AH863" s="128"/>
      <c r="AI863" s="132"/>
      <c r="AJ863" s="132"/>
      <c r="AK863" s="141">
        <f t="shared" si="221"/>
        <v>810</v>
      </c>
      <c r="AL863" s="35" t="s">
        <v>153</v>
      </c>
      <c r="AM863" s="141" t="str">
        <f t="shared" si="222"/>
        <v>810.</v>
      </c>
      <c r="AN863" s="147"/>
      <c r="AO863" s="35"/>
      <c r="AP863" s="16"/>
    </row>
    <row r="864" spans="1:16380" ht="22.5" customHeight="1" x14ac:dyDescent="0.25">
      <c r="A864" s="68" t="str">
        <f t="shared" si="214"/>
        <v>811.</v>
      </c>
      <c r="B864" s="25">
        <v>1679</v>
      </c>
      <c r="C864" s="36" t="s">
        <v>1431</v>
      </c>
      <c r="D864" s="25">
        <v>1964</v>
      </c>
      <c r="E864" s="68" t="s">
        <v>2932</v>
      </c>
      <c r="F864" s="68" t="s">
        <v>2934</v>
      </c>
      <c r="G864" s="25">
        <v>2</v>
      </c>
      <c r="H864" s="25">
        <v>2</v>
      </c>
      <c r="I864" s="146">
        <v>565.1</v>
      </c>
      <c r="J864" s="146">
        <v>496.6</v>
      </c>
      <c r="K864" s="146">
        <v>496.6</v>
      </c>
      <c r="L864" s="155">
        <v>24</v>
      </c>
      <c r="M864" s="154">
        <f t="shared" si="219"/>
        <v>3286798.6999999997</v>
      </c>
      <c r="N864" s="154"/>
      <c r="O864" s="154"/>
      <c r="P864" s="154"/>
      <c r="Q864" s="144">
        <f t="shared" si="220"/>
        <v>3286798.6999999997</v>
      </c>
      <c r="R864" s="146"/>
      <c r="S864" s="25"/>
      <c r="T864" s="146"/>
      <c r="U864" s="146">
        <v>436.9</v>
      </c>
      <c r="V864" s="146">
        <f>U864*7523</f>
        <v>3286798.6999999997</v>
      </c>
      <c r="W864" s="146"/>
      <c r="X864" s="146"/>
      <c r="Y864" s="146"/>
      <c r="Z864" s="146"/>
      <c r="AA864" s="146"/>
      <c r="AB864" s="146"/>
      <c r="AC864" s="146"/>
      <c r="AD864" s="146"/>
      <c r="AE864" s="146"/>
      <c r="AF864" s="146"/>
      <c r="AG864" s="324">
        <v>2025</v>
      </c>
      <c r="AH864" s="128"/>
      <c r="AI864" s="132"/>
      <c r="AJ864" s="132"/>
      <c r="AK864" s="141">
        <f t="shared" si="221"/>
        <v>811</v>
      </c>
      <c r="AL864" s="35" t="s">
        <v>153</v>
      </c>
      <c r="AM864" s="141" t="str">
        <f t="shared" si="222"/>
        <v>811.</v>
      </c>
      <c r="AN864" s="147"/>
      <c r="AO864" s="35"/>
      <c r="AP864" s="16"/>
    </row>
    <row r="865" spans="1:42" ht="22.5" customHeight="1" x14ac:dyDescent="0.25">
      <c r="A865" s="68" t="str">
        <f t="shared" si="214"/>
        <v>812.</v>
      </c>
      <c r="B865" s="25">
        <v>1504</v>
      </c>
      <c r="C865" s="36" t="s">
        <v>1817</v>
      </c>
      <c r="D865" s="25">
        <v>1960</v>
      </c>
      <c r="E865" s="68" t="s">
        <v>2932</v>
      </c>
      <c r="F865" s="68" t="s">
        <v>2934</v>
      </c>
      <c r="G865" s="25">
        <v>2</v>
      </c>
      <c r="H865" s="25">
        <v>1</v>
      </c>
      <c r="I865" s="146">
        <v>329</v>
      </c>
      <c r="J865" s="144">
        <v>298.10000000000002</v>
      </c>
      <c r="K865" s="146">
        <v>298.10000000000002</v>
      </c>
      <c r="L865" s="155">
        <v>18</v>
      </c>
      <c r="M865" s="154">
        <f t="shared" ref="M865:M881" si="223">R865+T865+V865+X865+Z865+AB865+AE865+AF865</f>
        <v>35725</v>
      </c>
      <c r="N865" s="154"/>
      <c r="O865" s="154"/>
      <c r="P865" s="154"/>
      <c r="Q865" s="144">
        <f t="shared" ref="Q865:Q881" si="224">M865</f>
        <v>35725</v>
      </c>
      <c r="R865" s="154">
        <v>35725</v>
      </c>
      <c r="S865" s="155"/>
      <c r="T865" s="154"/>
      <c r="U865" s="154"/>
      <c r="V865" s="154"/>
      <c r="W865" s="154"/>
      <c r="X865" s="154"/>
      <c r="Y865" s="154"/>
      <c r="Z865" s="154"/>
      <c r="AA865" s="154"/>
      <c r="AB865" s="154"/>
      <c r="AC865" s="154"/>
      <c r="AD865" s="154"/>
      <c r="AE865" s="154"/>
      <c r="AF865" s="154"/>
      <c r="AG865" s="324">
        <v>2025</v>
      </c>
      <c r="AH865" s="128"/>
      <c r="AI865" s="132"/>
      <c r="AJ865" s="132"/>
      <c r="AK865" s="141">
        <f t="shared" si="221"/>
        <v>812</v>
      </c>
      <c r="AL865" s="35" t="s">
        <v>153</v>
      </c>
      <c r="AM865" s="141" t="str">
        <f t="shared" si="222"/>
        <v>812.</v>
      </c>
      <c r="AN865" s="147"/>
      <c r="AO865" s="35"/>
      <c r="AP865" s="16"/>
    </row>
    <row r="866" spans="1:42" ht="18.75" customHeight="1" x14ac:dyDescent="0.25">
      <c r="A866" s="68" t="str">
        <f t="shared" si="214"/>
        <v>813.</v>
      </c>
      <c r="B866" s="25">
        <v>1512</v>
      </c>
      <c r="C866" s="36" t="s">
        <v>1397</v>
      </c>
      <c r="D866" s="25">
        <v>1964</v>
      </c>
      <c r="E866" s="68" t="s">
        <v>2932</v>
      </c>
      <c r="F866" s="68" t="s">
        <v>2934</v>
      </c>
      <c r="G866" s="25">
        <v>2</v>
      </c>
      <c r="H866" s="25">
        <v>2</v>
      </c>
      <c r="I866" s="146">
        <v>581.20000000000005</v>
      </c>
      <c r="J866" s="146">
        <v>525</v>
      </c>
      <c r="K866" s="146">
        <v>525</v>
      </c>
      <c r="L866" s="155">
        <v>33</v>
      </c>
      <c r="M866" s="154">
        <f t="shared" si="223"/>
        <v>227994</v>
      </c>
      <c r="N866" s="154"/>
      <c r="O866" s="154"/>
      <c r="P866" s="154"/>
      <c r="Q866" s="144">
        <f t="shared" si="224"/>
        <v>227994</v>
      </c>
      <c r="R866" s="154">
        <v>227994</v>
      </c>
      <c r="S866" s="155"/>
      <c r="T866" s="154"/>
      <c r="U866" s="154"/>
      <c r="V866" s="154"/>
      <c r="W866" s="154"/>
      <c r="X866" s="154"/>
      <c r="Y866" s="154"/>
      <c r="Z866" s="154"/>
      <c r="AA866" s="154"/>
      <c r="AB866" s="154"/>
      <c r="AC866" s="146"/>
      <c r="AD866" s="146"/>
      <c r="AE866" s="154"/>
      <c r="AF866" s="154"/>
      <c r="AG866" s="324">
        <v>2025</v>
      </c>
      <c r="AH866" s="128"/>
      <c r="AI866" s="132"/>
      <c r="AJ866" s="132"/>
      <c r="AK866" s="141">
        <f t="shared" si="221"/>
        <v>813</v>
      </c>
      <c r="AL866" s="35" t="s">
        <v>153</v>
      </c>
      <c r="AM866" s="141" t="str">
        <f t="shared" si="222"/>
        <v>813.</v>
      </c>
      <c r="AN866" s="147"/>
      <c r="AO866" s="35"/>
      <c r="AP866" s="16"/>
    </row>
    <row r="867" spans="1:42" ht="22.5" customHeight="1" x14ac:dyDescent="0.25">
      <c r="A867" s="68" t="str">
        <f t="shared" si="214"/>
        <v>814.</v>
      </c>
      <c r="B867" s="25">
        <v>1514</v>
      </c>
      <c r="C867" s="36" t="s">
        <v>328</v>
      </c>
      <c r="D867" s="25">
        <v>1968</v>
      </c>
      <c r="E867" s="68" t="s">
        <v>2932</v>
      </c>
      <c r="F867" s="68" t="s">
        <v>2934</v>
      </c>
      <c r="G867" s="25">
        <v>2</v>
      </c>
      <c r="H867" s="25">
        <v>2</v>
      </c>
      <c r="I867" s="146">
        <v>408.6</v>
      </c>
      <c r="J867" s="144">
        <v>362</v>
      </c>
      <c r="K867" s="146">
        <v>362</v>
      </c>
      <c r="L867" s="155">
        <v>10</v>
      </c>
      <c r="M867" s="154">
        <f t="shared" si="223"/>
        <v>2747163.5</v>
      </c>
      <c r="N867" s="154"/>
      <c r="O867" s="154"/>
      <c r="P867" s="154"/>
      <c r="Q867" s="144">
        <f t="shared" si="224"/>
        <v>2747163.5</v>
      </c>
      <c r="R867" s="146">
        <v>290904</v>
      </c>
      <c r="S867" s="25"/>
      <c r="T867" s="146"/>
      <c r="U867" s="146">
        <v>326.5</v>
      </c>
      <c r="V867" s="146">
        <f>U867*7523</f>
        <v>2456259.5</v>
      </c>
      <c r="W867" s="146"/>
      <c r="X867" s="146"/>
      <c r="Y867" s="146"/>
      <c r="Z867" s="146"/>
      <c r="AA867" s="146"/>
      <c r="AB867" s="146"/>
      <c r="AC867" s="146"/>
      <c r="AD867" s="146"/>
      <c r="AE867" s="146"/>
      <c r="AF867" s="146"/>
      <c r="AG867" s="324">
        <v>2025</v>
      </c>
      <c r="AH867" s="128"/>
      <c r="AI867" s="132"/>
      <c r="AJ867" s="132"/>
      <c r="AK867" s="141">
        <f t="shared" si="221"/>
        <v>814</v>
      </c>
      <c r="AL867" s="35" t="s">
        <v>153</v>
      </c>
      <c r="AM867" s="141" t="str">
        <f t="shared" si="222"/>
        <v>814.</v>
      </c>
      <c r="AN867" s="147"/>
      <c r="AO867" s="35"/>
      <c r="AP867" s="16"/>
    </row>
    <row r="868" spans="1:42" ht="22.5" customHeight="1" x14ac:dyDescent="0.25">
      <c r="A868" s="68" t="str">
        <f t="shared" si="214"/>
        <v>815.</v>
      </c>
      <c r="B868" s="25">
        <v>1515</v>
      </c>
      <c r="C868" s="161" t="s">
        <v>351</v>
      </c>
      <c r="D868" s="25">
        <v>1963</v>
      </c>
      <c r="E868" s="68" t="s">
        <v>2932</v>
      </c>
      <c r="F868" s="68" t="s">
        <v>2934</v>
      </c>
      <c r="G868" s="25">
        <v>2</v>
      </c>
      <c r="H868" s="25">
        <v>1</v>
      </c>
      <c r="I868" s="146">
        <v>402</v>
      </c>
      <c r="J868" s="144">
        <v>355.9</v>
      </c>
      <c r="K868" s="146">
        <v>355.9</v>
      </c>
      <c r="L868" s="155">
        <v>17</v>
      </c>
      <c r="M868" s="154">
        <f t="shared" si="223"/>
        <v>471076</v>
      </c>
      <c r="N868" s="154"/>
      <c r="O868" s="154"/>
      <c r="P868" s="154"/>
      <c r="Q868" s="144">
        <f t="shared" si="224"/>
        <v>471076</v>
      </c>
      <c r="R868" s="154">
        <v>471076</v>
      </c>
      <c r="S868" s="155"/>
      <c r="T868" s="154"/>
      <c r="U868" s="154"/>
      <c r="V868" s="154"/>
      <c r="W868" s="154"/>
      <c r="X868" s="154"/>
      <c r="Y868" s="154"/>
      <c r="Z868" s="154"/>
      <c r="AA868" s="154"/>
      <c r="AB868" s="154"/>
      <c r="AC868" s="154"/>
      <c r="AD868" s="154"/>
      <c r="AE868" s="154"/>
      <c r="AF868" s="154"/>
      <c r="AG868" s="324">
        <v>2025</v>
      </c>
      <c r="AH868" s="128"/>
      <c r="AI868" s="132"/>
      <c r="AJ868" s="132"/>
      <c r="AK868" s="141">
        <f t="shared" si="221"/>
        <v>815</v>
      </c>
      <c r="AL868" s="35" t="s">
        <v>153</v>
      </c>
      <c r="AM868" s="141" t="str">
        <f t="shared" si="222"/>
        <v>815.</v>
      </c>
      <c r="AN868" s="147"/>
      <c r="AO868" s="35"/>
      <c r="AP868" s="16"/>
    </row>
    <row r="869" spans="1:42" ht="22.5" customHeight="1" x14ac:dyDescent="0.25">
      <c r="A869" s="68" t="str">
        <f t="shared" si="214"/>
        <v>816.</v>
      </c>
      <c r="B869" s="25">
        <v>1519</v>
      </c>
      <c r="C869" s="161" t="s">
        <v>352</v>
      </c>
      <c r="D869" s="25">
        <v>1961</v>
      </c>
      <c r="E869" s="68" t="s">
        <v>2932</v>
      </c>
      <c r="F869" s="68" t="s">
        <v>2934</v>
      </c>
      <c r="G869" s="25">
        <v>2</v>
      </c>
      <c r="H869" s="25">
        <v>1</v>
      </c>
      <c r="I869" s="146">
        <v>344.1</v>
      </c>
      <c r="J869" s="144">
        <v>310.8</v>
      </c>
      <c r="K869" s="146">
        <v>310.8</v>
      </c>
      <c r="L869" s="155">
        <v>12</v>
      </c>
      <c r="M869" s="154">
        <f t="shared" si="223"/>
        <v>191022</v>
      </c>
      <c r="N869" s="154"/>
      <c r="O869" s="154"/>
      <c r="P869" s="154"/>
      <c r="Q869" s="144">
        <f t="shared" si="224"/>
        <v>191022</v>
      </c>
      <c r="R869" s="154">
        <v>191022</v>
      </c>
      <c r="S869" s="155"/>
      <c r="T869" s="154"/>
      <c r="U869" s="154"/>
      <c r="V869" s="154"/>
      <c r="W869" s="154"/>
      <c r="X869" s="154"/>
      <c r="Y869" s="154"/>
      <c r="Z869" s="154"/>
      <c r="AA869" s="154"/>
      <c r="AB869" s="154"/>
      <c r="AC869" s="154"/>
      <c r="AD869" s="154"/>
      <c r="AE869" s="154"/>
      <c r="AF869" s="154"/>
      <c r="AG869" s="324">
        <v>2025</v>
      </c>
      <c r="AH869" s="128"/>
      <c r="AI869" s="132"/>
      <c r="AJ869" s="132"/>
      <c r="AK869" s="141">
        <f t="shared" si="221"/>
        <v>816</v>
      </c>
      <c r="AL869" s="35" t="s">
        <v>153</v>
      </c>
      <c r="AM869" s="141" t="str">
        <f t="shared" si="222"/>
        <v>816.</v>
      </c>
      <c r="AN869" s="147"/>
      <c r="AO869" s="35"/>
      <c r="AP869" s="16"/>
    </row>
    <row r="870" spans="1:42" ht="22.5" customHeight="1" x14ac:dyDescent="0.25">
      <c r="A870" s="68" t="str">
        <f t="shared" si="214"/>
        <v>817.</v>
      </c>
      <c r="B870" s="25">
        <v>1520</v>
      </c>
      <c r="C870" s="36" t="s">
        <v>51</v>
      </c>
      <c r="D870" s="25">
        <v>1971</v>
      </c>
      <c r="E870" s="68" t="s">
        <v>2932</v>
      </c>
      <c r="F870" s="68" t="s">
        <v>2934</v>
      </c>
      <c r="G870" s="25">
        <v>2</v>
      </c>
      <c r="H870" s="25">
        <v>2</v>
      </c>
      <c r="I870" s="146">
        <v>768.8</v>
      </c>
      <c r="J870" s="144">
        <v>716.7</v>
      </c>
      <c r="K870" s="146">
        <v>667.3</v>
      </c>
      <c r="L870" s="155">
        <v>32</v>
      </c>
      <c r="M870" s="154">
        <f t="shared" si="223"/>
        <v>966560</v>
      </c>
      <c r="N870" s="154"/>
      <c r="O870" s="154"/>
      <c r="P870" s="154"/>
      <c r="Q870" s="144">
        <f t="shared" si="224"/>
        <v>966560</v>
      </c>
      <c r="R870" s="146">
        <f>503564+462996</f>
        <v>966560</v>
      </c>
      <c r="S870" s="25"/>
      <c r="T870" s="146"/>
      <c r="U870" s="146"/>
      <c r="V870" s="146"/>
      <c r="W870" s="146"/>
      <c r="X870" s="146"/>
      <c r="Y870" s="146"/>
      <c r="Z870" s="146"/>
      <c r="AA870" s="146"/>
      <c r="AB870" s="146"/>
      <c r="AC870" s="146"/>
      <c r="AD870" s="146"/>
      <c r="AE870" s="144"/>
      <c r="AF870" s="146"/>
      <c r="AG870" s="324">
        <v>2025</v>
      </c>
      <c r="AH870" s="128"/>
      <c r="AI870" s="132"/>
      <c r="AJ870" s="132"/>
      <c r="AK870" s="141">
        <f t="shared" si="221"/>
        <v>817</v>
      </c>
      <c r="AL870" s="35" t="s">
        <v>153</v>
      </c>
      <c r="AM870" s="141" t="str">
        <f t="shared" si="222"/>
        <v>817.</v>
      </c>
      <c r="AN870" s="147"/>
      <c r="AO870" s="35"/>
      <c r="AP870" s="16"/>
    </row>
    <row r="871" spans="1:42" ht="22.5" customHeight="1" x14ac:dyDescent="0.25">
      <c r="A871" s="68" t="str">
        <f t="shared" si="214"/>
        <v>818.</v>
      </c>
      <c r="B871" s="25">
        <v>1523</v>
      </c>
      <c r="C871" s="36" t="s">
        <v>329</v>
      </c>
      <c r="D871" s="25">
        <v>1959</v>
      </c>
      <c r="E871" s="68" t="s">
        <v>2932</v>
      </c>
      <c r="F871" s="68" t="s">
        <v>2934</v>
      </c>
      <c r="G871" s="25">
        <v>2</v>
      </c>
      <c r="H871" s="25">
        <v>1</v>
      </c>
      <c r="I871" s="146">
        <v>301.89999999999998</v>
      </c>
      <c r="J871" s="144">
        <v>280.10000000000002</v>
      </c>
      <c r="K871" s="146">
        <v>280.10000000000002</v>
      </c>
      <c r="L871" s="155">
        <v>10</v>
      </c>
      <c r="M871" s="154">
        <f t="shared" si="223"/>
        <v>1931269.8</v>
      </c>
      <c r="N871" s="154"/>
      <c r="O871" s="154"/>
      <c r="P871" s="154"/>
      <c r="Q871" s="144">
        <f t="shared" si="224"/>
        <v>1931269.8</v>
      </c>
      <c r="R871" s="146">
        <v>166374</v>
      </c>
      <c r="S871" s="25"/>
      <c r="T871" s="146"/>
      <c r="U871" s="146">
        <v>234.6</v>
      </c>
      <c r="V871" s="146">
        <f>U871*7523</f>
        <v>1764895.8</v>
      </c>
      <c r="W871" s="146"/>
      <c r="X871" s="146"/>
      <c r="Y871" s="146"/>
      <c r="Z871" s="146"/>
      <c r="AA871" s="146"/>
      <c r="AB871" s="146"/>
      <c r="AC871" s="146"/>
      <c r="AD871" s="146"/>
      <c r="AE871" s="146"/>
      <c r="AF871" s="146"/>
      <c r="AG871" s="324">
        <v>2025</v>
      </c>
      <c r="AH871" s="128"/>
      <c r="AI871" s="132"/>
      <c r="AJ871" s="132"/>
      <c r="AK871" s="141">
        <f t="shared" si="221"/>
        <v>818</v>
      </c>
      <c r="AL871" s="35" t="s">
        <v>153</v>
      </c>
      <c r="AM871" s="141" t="str">
        <f t="shared" si="222"/>
        <v>818.</v>
      </c>
      <c r="AN871" s="147"/>
      <c r="AO871" s="35"/>
      <c r="AP871" s="16"/>
    </row>
    <row r="872" spans="1:42" ht="22.5" customHeight="1" x14ac:dyDescent="0.25">
      <c r="A872" s="68" t="str">
        <f t="shared" si="214"/>
        <v>819.</v>
      </c>
      <c r="B872" s="25">
        <v>1524</v>
      </c>
      <c r="C872" s="36" t="s">
        <v>330</v>
      </c>
      <c r="D872" s="25">
        <v>1958</v>
      </c>
      <c r="E872" s="68" t="s">
        <v>2932</v>
      </c>
      <c r="F872" s="68" t="s">
        <v>2934</v>
      </c>
      <c r="G872" s="25">
        <v>2</v>
      </c>
      <c r="H872" s="25">
        <v>1</v>
      </c>
      <c r="I872" s="146">
        <v>460.6</v>
      </c>
      <c r="J872" s="144">
        <v>369.8</v>
      </c>
      <c r="K872" s="146">
        <v>369.8</v>
      </c>
      <c r="L872" s="155">
        <v>20</v>
      </c>
      <c r="M872" s="154">
        <f t="shared" si="223"/>
        <v>3550116.73</v>
      </c>
      <c r="N872" s="154"/>
      <c r="O872" s="154"/>
      <c r="P872" s="154"/>
      <c r="Q872" s="144">
        <f t="shared" si="224"/>
        <v>3550116.73</v>
      </c>
      <c r="R872" s="146">
        <v>191022</v>
      </c>
      <c r="S872" s="25"/>
      <c r="T872" s="146"/>
      <c r="U872" s="146">
        <v>446.51</v>
      </c>
      <c r="V872" s="146">
        <f>U872*7523</f>
        <v>3359094.73</v>
      </c>
      <c r="W872" s="146"/>
      <c r="X872" s="146"/>
      <c r="Y872" s="146"/>
      <c r="Z872" s="146"/>
      <c r="AA872" s="146"/>
      <c r="AB872" s="146"/>
      <c r="AC872" s="146"/>
      <c r="AD872" s="146"/>
      <c r="AE872" s="146"/>
      <c r="AF872" s="146"/>
      <c r="AG872" s="324">
        <v>2025</v>
      </c>
      <c r="AH872" s="128"/>
      <c r="AI872" s="132"/>
      <c r="AJ872" s="132"/>
      <c r="AK872" s="141">
        <f t="shared" si="221"/>
        <v>819</v>
      </c>
      <c r="AL872" s="35" t="s">
        <v>153</v>
      </c>
      <c r="AM872" s="141" t="str">
        <f t="shared" si="222"/>
        <v>819.</v>
      </c>
      <c r="AN872" s="147"/>
      <c r="AO872" s="35"/>
      <c r="AP872" s="16"/>
    </row>
    <row r="873" spans="1:42" ht="22.5" customHeight="1" x14ac:dyDescent="0.25">
      <c r="A873" s="68" t="str">
        <f t="shared" si="214"/>
        <v>820.</v>
      </c>
      <c r="B873" s="25">
        <v>1528</v>
      </c>
      <c r="C873" s="161" t="s">
        <v>353</v>
      </c>
      <c r="D873" s="25">
        <v>1976</v>
      </c>
      <c r="E873" s="68" t="s">
        <v>2932</v>
      </c>
      <c r="F873" s="68" t="s">
        <v>2934</v>
      </c>
      <c r="G873" s="25">
        <v>2</v>
      </c>
      <c r="H873" s="25">
        <v>2</v>
      </c>
      <c r="I873" s="146">
        <v>784.8</v>
      </c>
      <c r="J873" s="144">
        <v>715.6</v>
      </c>
      <c r="K873" s="146">
        <v>715.6</v>
      </c>
      <c r="L873" s="155">
        <v>32</v>
      </c>
      <c r="M873" s="154">
        <f t="shared" si="223"/>
        <v>275133.3</v>
      </c>
      <c r="N873" s="154"/>
      <c r="O873" s="154"/>
      <c r="P873" s="154"/>
      <c r="Q873" s="144">
        <f t="shared" si="224"/>
        <v>275133.3</v>
      </c>
      <c r="R873" s="154">
        <v>275133.3</v>
      </c>
      <c r="S873" s="155"/>
      <c r="T873" s="154"/>
      <c r="U873" s="154"/>
      <c r="V873" s="154"/>
      <c r="W873" s="154"/>
      <c r="X873" s="154"/>
      <c r="Y873" s="154"/>
      <c r="Z873" s="154"/>
      <c r="AA873" s="154"/>
      <c r="AB873" s="154"/>
      <c r="AC873" s="154"/>
      <c r="AD873" s="154"/>
      <c r="AE873" s="154"/>
      <c r="AF873" s="154"/>
      <c r="AG873" s="324">
        <v>2025</v>
      </c>
      <c r="AH873" s="128"/>
      <c r="AI873" s="132"/>
      <c r="AJ873" s="132"/>
      <c r="AK873" s="141">
        <f t="shared" si="221"/>
        <v>820</v>
      </c>
      <c r="AL873" s="35" t="s">
        <v>153</v>
      </c>
      <c r="AM873" s="141" t="str">
        <f t="shared" si="222"/>
        <v>820.</v>
      </c>
      <c r="AN873" s="147"/>
      <c r="AO873" s="35"/>
      <c r="AP873" s="16"/>
    </row>
    <row r="874" spans="1:42" ht="22.5" customHeight="1" x14ac:dyDescent="0.25">
      <c r="A874" s="68" t="str">
        <f t="shared" si="214"/>
        <v>821.</v>
      </c>
      <c r="B874" s="25">
        <v>1530</v>
      </c>
      <c r="C874" s="36" t="s">
        <v>1400</v>
      </c>
      <c r="D874" s="25">
        <v>1922</v>
      </c>
      <c r="E874" s="68" t="s">
        <v>2932</v>
      </c>
      <c r="F874" s="68" t="s">
        <v>2935</v>
      </c>
      <c r="G874" s="25">
        <v>2</v>
      </c>
      <c r="H874" s="25">
        <v>1</v>
      </c>
      <c r="I874" s="146">
        <v>280.7</v>
      </c>
      <c r="J874" s="146">
        <v>263.2</v>
      </c>
      <c r="K874" s="146">
        <v>263.2</v>
      </c>
      <c r="L874" s="155">
        <v>14</v>
      </c>
      <c r="M874" s="154">
        <f t="shared" si="223"/>
        <v>107080</v>
      </c>
      <c r="N874" s="154"/>
      <c r="O874" s="154"/>
      <c r="P874" s="154"/>
      <c r="Q874" s="144">
        <f t="shared" si="224"/>
        <v>107080</v>
      </c>
      <c r="R874" s="146"/>
      <c r="S874" s="25"/>
      <c r="T874" s="146"/>
      <c r="U874" s="146"/>
      <c r="V874" s="146"/>
      <c r="W874" s="146"/>
      <c r="X874" s="144"/>
      <c r="Y874" s="146"/>
      <c r="Z874" s="146"/>
      <c r="AA874" s="146">
        <v>40</v>
      </c>
      <c r="AB874" s="146">
        <f>AA874*2677</f>
        <v>107080</v>
      </c>
      <c r="AC874" s="146"/>
      <c r="AD874" s="146"/>
      <c r="AE874" s="146"/>
      <c r="AF874" s="146"/>
      <c r="AG874" s="324">
        <v>2025</v>
      </c>
      <c r="AH874" s="128"/>
      <c r="AI874" s="132"/>
      <c r="AJ874" s="132"/>
      <c r="AK874" s="141">
        <f t="shared" si="221"/>
        <v>821</v>
      </c>
      <c r="AL874" s="35" t="s">
        <v>153</v>
      </c>
      <c r="AM874" s="141" t="str">
        <f t="shared" si="222"/>
        <v>821.</v>
      </c>
      <c r="AN874" s="147"/>
      <c r="AO874" s="35"/>
      <c r="AP874" s="16"/>
    </row>
    <row r="875" spans="1:42" ht="21.75" customHeight="1" x14ac:dyDescent="0.25">
      <c r="A875" s="68" t="str">
        <f t="shared" si="214"/>
        <v>822.</v>
      </c>
      <c r="B875" s="25">
        <v>1537</v>
      </c>
      <c r="C875" s="36" t="s">
        <v>2861</v>
      </c>
      <c r="D875" s="25">
        <v>2009</v>
      </c>
      <c r="E875" s="68" t="s">
        <v>2932</v>
      </c>
      <c r="F875" s="68" t="s">
        <v>2935</v>
      </c>
      <c r="G875" s="25">
        <v>2</v>
      </c>
      <c r="H875" s="25">
        <v>1</v>
      </c>
      <c r="I875" s="146">
        <v>243.1</v>
      </c>
      <c r="J875" s="146">
        <v>216.7</v>
      </c>
      <c r="K875" s="146">
        <v>216.7</v>
      </c>
      <c r="L875" s="155">
        <v>9</v>
      </c>
      <c r="M875" s="154">
        <f t="shared" si="223"/>
        <v>86199.400000000009</v>
      </c>
      <c r="N875" s="154"/>
      <c r="O875" s="154"/>
      <c r="P875" s="154"/>
      <c r="Q875" s="144">
        <f t="shared" si="224"/>
        <v>86199.400000000009</v>
      </c>
      <c r="R875" s="154"/>
      <c r="S875" s="155"/>
      <c r="T875" s="154"/>
      <c r="U875" s="154"/>
      <c r="V875" s="154"/>
      <c r="W875" s="154"/>
      <c r="X875" s="154"/>
      <c r="Y875" s="154"/>
      <c r="Z875" s="154"/>
      <c r="AA875" s="154">
        <v>32.200000000000003</v>
      </c>
      <c r="AB875" s="154">
        <f>AA875*2677</f>
        <v>86199.400000000009</v>
      </c>
      <c r="AC875" s="146"/>
      <c r="AD875" s="146"/>
      <c r="AE875" s="154"/>
      <c r="AF875" s="154"/>
      <c r="AG875" s="324">
        <v>2025</v>
      </c>
      <c r="AH875" s="128"/>
      <c r="AI875" s="132"/>
      <c r="AJ875" s="132"/>
      <c r="AK875" s="141">
        <f t="shared" si="221"/>
        <v>822</v>
      </c>
      <c r="AL875" s="35" t="s">
        <v>153</v>
      </c>
      <c r="AM875" s="141" t="str">
        <f t="shared" si="222"/>
        <v>822.</v>
      </c>
      <c r="AN875" s="147"/>
      <c r="AO875" s="35"/>
      <c r="AP875" s="16"/>
    </row>
    <row r="876" spans="1:42" ht="22.5" customHeight="1" x14ac:dyDescent="0.25">
      <c r="A876" s="68" t="str">
        <f t="shared" si="214"/>
        <v>823.</v>
      </c>
      <c r="B876" s="25">
        <v>1538</v>
      </c>
      <c r="C876" s="36" t="s">
        <v>2862</v>
      </c>
      <c r="D876" s="25">
        <v>2009</v>
      </c>
      <c r="E876" s="68" t="s">
        <v>2932</v>
      </c>
      <c r="F876" s="68" t="s">
        <v>2935</v>
      </c>
      <c r="G876" s="25">
        <v>2</v>
      </c>
      <c r="H876" s="25">
        <v>1</v>
      </c>
      <c r="I876" s="146">
        <v>237.8</v>
      </c>
      <c r="J876" s="146">
        <v>211.3</v>
      </c>
      <c r="K876" s="146">
        <v>211.3</v>
      </c>
      <c r="L876" s="155">
        <v>8</v>
      </c>
      <c r="M876" s="154">
        <f t="shared" si="223"/>
        <v>79506.899999999994</v>
      </c>
      <c r="N876" s="154"/>
      <c r="O876" s="154"/>
      <c r="P876" s="154"/>
      <c r="Q876" s="144">
        <f t="shared" si="224"/>
        <v>79506.899999999994</v>
      </c>
      <c r="R876" s="154"/>
      <c r="S876" s="155"/>
      <c r="T876" s="154"/>
      <c r="U876" s="154"/>
      <c r="V876" s="154"/>
      <c r="W876" s="154"/>
      <c r="X876" s="154"/>
      <c r="Y876" s="154"/>
      <c r="Z876" s="154"/>
      <c r="AA876" s="154">
        <v>29.7</v>
      </c>
      <c r="AB876" s="154">
        <f>AA876*2677</f>
        <v>79506.899999999994</v>
      </c>
      <c r="AC876" s="146"/>
      <c r="AD876" s="146"/>
      <c r="AE876" s="144"/>
      <c r="AF876" s="154"/>
      <c r="AG876" s="324">
        <v>2025</v>
      </c>
      <c r="AH876" s="128"/>
      <c r="AI876" s="132"/>
      <c r="AJ876" s="132"/>
      <c r="AK876" s="141">
        <f t="shared" si="221"/>
        <v>823</v>
      </c>
      <c r="AL876" s="35" t="s">
        <v>153</v>
      </c>
      <c r="AM876" s="141" t="str">
        <f t="shared" si="222"/>
        <v>823.</v>
      </c>
      <c r="AN876" s="147"/>
      <c r="AO876" s="35"/>
      <c r="AP876" s="16"/>
    </row>
    <row r="877" spans="1:42" ht="22.5" customHeight="1" x14ac:dyDescent="0.25">
      <c r="A877" s="68" t="str">
        <f t="shared" si="214"/>
        <v>824.</v>
      </c>
      <c r="B877" s="25">
        <v>1539</v>
      </c>
      <c r="C877" s="36" t="s">
        <v>1818</v>
      </c>
      <c r="D877" s="25">
        <v>1961</v>
      </c>
      <c r="E877" s="68" t="s">
        <v>2932</v>
      </c>
      <c r="F877" s="68" t="s">
        <v>2934</v>
      </c>
      <c r="G877" s="25">
        <v>2</v>
      </c>
      <c r="H877" s="25">
        <v>1</v>
      </c>
      <c r="I877" s="146">
        <v>337.3</v>
      </c>
      <c r="J877" s="144">
        <v>308.89999999999998</v>
      </c>
      <c r="K877" s="146">
        <v>308.89999999999998</v>
      </c>
      <c r="L877" s="155">
        <v>27</v>
      </c>
      <c r="M877" s="154">
        <f t="shared" si="223"/>
        <v>394248</v>
      </c>
      <c r="N877" s="154"/>
      <c r="O877" s="154"/>
      <c r="P877" s="154"/>
      <c r="Q877" s="144">
        <f t="shared" si="224"/>
        <v>394248</v>
      </c>
      <c r="R877" s="146">
        <f>197184+197064</f>
        <v>394248</v>
      </c>
      <c r="S877" s="25"/>
      <c r="T877" s="146"/>
      <c r="U877" s="146"/>
      <c r="V877" s="146"/>
      <c r="W877" s="146"/>
      <c r="X877" s="146"/>
      <c r="Y877" s="146"/>
      <c r="Z877" s="146"/>
      <c r="AA877" s="146"/>
      <c r="AB877" s="146"/>
      <c r="AC877" s="146"/>
      <c r="AD877" s="146"/>
      <c r="AE877" s="146"/>
      <c r="AF877" s="146"/>
      <c r="AG877" s="324">
        <v>2025</v>
      </c>
      <c r="AH877" s="128"/>
      <c r="AI877" s="132"/>
      <c r="AJ877" s="132"/>
      <c r="AK877" s="141">
        <f t="shared" si="221"/>
        <v>824</v>
      </c>
      <c r="AL877" s="35" t="s">
        <v>153</v>
      </c>
      <c r="AM877" s="141" t="str">
        <f t="shared" si="222"/>
        <v>824.</v>
      </c>
      <c r="AN877" s="147"/>
      <c r="AO877" s="35"/>
      <c r="AP877" s="16"/>
    </row>
    <row r="878" spans="1:42" ht="22.5" customHeight="1" x14ac:dyDescent="0.25">
      <c r="A878" s="68" t="str">
        <f t="shared" si="214"/>
        <v>825.</v>
      </c>
      <c r="B878" s="25">
        <v>1541</v>
      </c>
      <c r="C878" s="36" t="s">
        <v>1819</v>
      </c>
      <c r="D878" s="25">
        <v>2010</v>
      </c>
      <c r="E878" s="68" t="s">
        <v>2932</v>
      </c>
      <c r="F878" s="68" t="s">
        <v>2935</v>
      </c>
      <c r="G878" s="25">
        <v>2</v>
      </c>
      <c r="H878" s="25">
        <v>2</v>
      </c>
      <c r="I878" s="146">
        <v>501.9</v>
      </c>
      <c r="J878" s="146">
        <v>447.9</v>
      </c>
      <c r="K878" s="146">
        <v>447.9</v>
      </c>
      <c r="L878" s="155">
        <v>16</v>
      </c>
      <c r="M878" s="154">
        <f t="shared" si="223"/>
        <v>88073.3</v>
      </c>
      <c r="N878" s="154"/>
      <c r="O878" s="154"/>
      <c r="P878" s="154"/>
      <c r="Q878" s="144">
        <f t="shared" si="224"/>
        <v>88073.3</v>
      </c>
      <c r="R878" s="154"/>
      <c r="S878" s="155"/>
      <c r="T878" s="154"/>
      <c r="U878" s="154"/>
      <c r="V878" s="154"/>
      <c r="W878" s="154"/>
      <c r="X878" s="154"/>
      <c r="Y878" s="154"/>
      <c r="Z878" s="154"/>
      <c r="AA878" s="154">
        <v>32.9</v>
      </c>
      <c r="AB878" s="154">
        <f>AA878*2677</f>
        <v>88073.3</v>
      </c>
      <c r="AC878" s="146"/>
      <c r="AD878" s="146"/>
      <c r="AE878" s="144"/>
      <c r="AF878" s="154"/>
      <c r="AG878" s="324">
        <v>2025</v>
      </c>
      <c r="AH878" s="128"/>
      <c r="AI878" s="132"/>
      <c r="AJ878" s="132"/>
      <c r="AK878" s="141">
        <f t="shared" si="221"/>
        <v>825</v>
      </c>
      <c r="AL878" s="35" t="s">
        <v>153</v>
      </c>
      <c r="AM878" s="141" t="str">
        <f t="shared" si="222"/>
        <v>825.</v>
      </c>
      <c r="AN878" s="147"/>
      <c r="AO878" s="35"/>
      <c r="AP878" s="16"/>
    </row>
    <row r="879" spans="1:42" ht="22.5" customHeight="1" x14ac:dyDescent="0.25">
      <c r="A879" s="68" t="str">
        <f t="shared" si="214"/>
        <v>826.</v>
      </c>
      <c r="B879" s="25">
        <v>1543</v>
      </c>
      <c r="C879" s="36" t="s">
        <v>1820</v>
      </c>
      <c r="D879" s="25">
        <v>2009</v>
      </c>
      <c r="E879" s="68" t="s">
        <v>2932</v>
      </c>
      <c r="F879" s="68" t="s">
        <v>2935</v>
      </c>
      <c r="G879" s="25">
        <v>2</v>
      </c>
      <c r="H879" s="25">
        <v>1</v>
      </c>
      <c r="I879" s="146">
        <v>185</v>
      </c>
      <c r="J879" s="146">
        <v>163.69999999999999</v>
      </c>
      <c r="K879" s="146">
        <v>163.69999999999999</v>
      </c>
      <c r="L879" s="155">
        <v>4</v>
      </c>
      <c r="M879" s="154">
        <f t="shared" si="223"/>
        <v>57368.11</v>
      </c>
      <c r="N879" s="154"/>
      <c r="O879" s="154"/>
      <c r="P879" s="154"/>
      <c r="Q879" s="144">
        <f t="shared" si="224"/>
        <v>57368.11</v>
      </c>
      <c r="R879" s="154"/>
      <c r="S879" s="155"/>
      <c r="T879" s="154"/>
      <c r="U879" s="154"/>
      <c r="V879" s="154"/>
      <c r="W879" s="154"/>
      <c r="X879" s="154"/>
      <c r="Y879" s="154"/>
      <c r="Z879" s="154"/>
      <c r="AA879" s="154">
        <v>21.43</v>
      </c>
      <c r="AB879" s="154">
        <f>AA879*2677</f>
        <v>57368.11</v>
      </c>
      <c r="AC879" s="146"/>
      <c r="AD879" s="146"/>
      <c r="AE879" s="144"/>
      <c r="AF879" s="154"/>
      <c r="AG879" s="324">
        <v>2025</v>
      </c>
      <c r="AH879" s="128"/>
      <c r="AI879" s="132"/>
      <c r="AJ879" s="132"/>
      <c r="AK879" s="141">
        <f t="shared" si="221"/>
        <v>826</v>
      </c>
      <c r="AL879" s="35" t="s">
        <v>153</v>
      </c>
      <c r="AM879" s="141" t="str">
        <f t="shared" si="222"/>
        <v>826.</v>
      </c>
      <c r="AN879" s="147"/>
      <c r="AO879" s="35"/>
      <c r="AP879" s="16"/>
    </row>
    <row r="880" spans="1:42" ht="22.5" customHeight="1" x14ac:dyDescent="0.25">
      <c r="A880" s="68" t="str">
        <f t="shared" si="214"/>
        <v>827.</v>
      </c>
      <c r="B880" s="25">
        <v>1545</v>
      </c>
      <c r="C880" s="36" t="s">
        <v>1401</v>
      </c>
      <c r="D880" s="25">
        <v>1935</v>
      </c>
      <c r="E880" s="68" t="s">
        <v>2932</v>
      </c>
      <c r="F880" s="68" t="s">
        <v>2935</v>
      </c>
      <c r="G880" s="25">
        <v>2</v>
      </c>
      <c r="H880" s="25">
        <v>1</v>
      </c>
      <c r="I880" s="146">
        <v>242.5</v>
      </c>
      <c r="J880" s="146">
        <v>220.2</v>
      </c>
      <c r="K880" s="146">
        <v>220.2</v>
      </c>
      <c r="L880" s="155">
        <v>6</v>
      </c>
      <c r="M880" s="154">
        <f t="shared" si="223"/>
        <v>30009</v>
      </c>
      <c r="N880" s="154"/>
      <c r="O880" s="154"/>
      <c r="P880" s="154"/>
      <c r="Q880" s="144">
        <f t="shared" si="224"/>
        <v>30009</v>
      </c>
      <c r="R880" s="154">
        <v>30009</v>
      </c>
      <c r="S880" s="155"/>
      <c r="T880" s="154"/>
      <c r="U880" s="154"/>
      <c r="V880" s="154"/>
      <c r="W880" s="154"/>
      <c r="X880" s="154"/>
      <c r="Y880" s="154"/>
      <c r="Z880" s="154"/>
      <c r="AA880" s="154"/>
      <c r="AB880" s="154"/>
      <c r="AC880" s="146"/>
      <c r="AD880" s="146"/>
      <c r="AE880" s="144"/>
      <c r="AF880" s="154"/>
      <c r="AG880" s="324">
        <v>2025</v>
      </c>
      <c r="AH880" s="128"/>
      <c r="AI880" s="132"/>
      <c r="AJ880" s="132"/>
      <c r="AK880" s="141">
        <f t="shared" si="221"/>
        <v>827</v>
      </c>
      <c r="AL880" s="35" t="s">
        <v>153</v>
      </c>
      <c r="AM880" s="141" t="str">
        <f t="shared" si="222"/>
        <v>827.</v>
      </c>
      <c r="AN880" s="147"/>
      <c r="AO880" s="35"/>
      <c r="AP880" s="16"/>
    </row>
    <row r="881" spans="1:42" ht="22.5" customHeight="1" x14ac:dyDescent="0.25">
      <c r="A881" s="68" t="str">
        <f t="shared" si="214"/>
        <v>828.</v>
      </c>
      <c r="B881" s="25">
        <v>1548</v>
      </c>
      <c r="C881" s="36" t="s">
        <v>342</v>
      </c>
      <c r="D881" s="25">
        <v>1968</v>
      </c>
      <c r="E881" s="68" t="s">
        <v>2932</v>
      </c>
      <c r="F881" s="68" t="s">
        <v>2934</v>
      </c>
      <c r="G881" s="25">
        <v>2</v>
      </c>
      <c r="H881" s="25">
        <v>1</v>
      </c>
      <c r="I881" s="146">
        <v>282.2</v>
      </c>
      <c r="J881" s="144">
        <v>252.7</v>
      </c>
      <c r="K881" s="146">
        <v>252.7</v>
      </c>
      <c r="L881" s="155">
        <v>14</v>
      </c>
      <c r="M881" s="154">
        <f t="shared" si="223"/>
        <v>40012</v>
      </c>
      <c r="N881" s="154"/>
      <c r="O881" s="154"/>
      <c r="P881" s="154"/>
      <c r="Q881" s="144">
        <f t="shared" si="224"/>
        <v>40012</v>
      </c>
      <c r="R881" s="154">
        <v>40012</v>
      </c>
      <c r="S881" s="155"/>
      <c r="T881" s="154"/>
      <c r="U881" s="154"/>
      <c r="V881" s="154"/>
      <c r="W881" s="154"/>
      <c r="X881" s="154"/>
      <c r="Y881" s="154"/>
      <c r="Z881" s="154"/>
      <c r="AA881" s="154"/>
      <c r="AB881" s="154"/>
      <c r="AC881" s="154"/>
      <c r="AD881" s="154"/>
      <c r="AE881" s="154"/>
      <c r="AF881" s="154"/>
      <c r="AG881" s="324">
        <v>2025</v>
      </c>
      <c r="AH881" s="128"/>
      <c r="AI881" s="132"/>
      <c r="AJ881" s="132"/>
      <c r="AK881" s="141">
        <f t="shared" si="221"/>
        <v>828</v>
      </c>
      <c r="AL881" s="35" t="s">
        <v>153</v>
      </c>
      <c r="AM881" s="141" t="str">
        <f t="shared" si="222"/>
        <v>828.</v>
      </c>
      <c r="AN881" s="147"/>
      <c r="AO881" s="35"/>
      <c r="AP881" s="16"/>
    </row>
    <row r="882" spans="1:42" ht="22.5" customHeight="1" x14ac:dyDescent="0.25">
      <c r="A882" s="68" t="str">
        <f t="shared" si="214"/>
        <v>829.</v>
      </c>
      <c r="B882" s="25">
        <v>1553</v>
      </c>
      <c r="C882" s="36" t="s">
        <v>344</v>
      </c>
      <c r="D882" s="25">
        <v>1959</v>
      </c>
      <c r="E882" s="68" t="s">
        <v>2932</v>
      </c>
      <c r="F882" s="68" t="s">
        <v>2934</v>
      </c>
      <c r="G882" s="25">
        <v>2</v>
      </c>
      <c r="H882" s="25">
        <v>1</v>
      </c>
      <c r="I882" s="146">
        <v>359.8</v>
      </c>
      <c r="J882" s="144">
        <v>326.39999999999998</v>
      </c>
      <c r="K882" s="146">
        <v>326.39999999999998</v>
      </c>
      <c r="L882" s="155">
        <v>24</v>
      </c>
      <c r="M882" s="154">
        <f t="shared" ref="M882:M928" si="225">R882+T882+V882+X882+Z882+AB882+AE882+AF882</f>
        <v>276148</v>
      </c>
      <c r="N882" s="154"/>
      <c r="O882" s="154"/>
      <c r="P882" s="154"/>
      <c r="Q882" s="144">
        <f t="shared" ref="Q882:Q928" si="226">M882</f>
        <v>276148</v>
      </c>
      <c r="R882" s="154">
        <v>276148</v>
      </c>
      <c r="S882" s="155"/>
      <c r="T882" s="154"/>
      <c r="U882" s="154"/>
      <c r="V882" s="154"/>
      <c r="W882" s="154"/>
      <c r="X882" s="154"/>
      <c r="Y882" s="154"/>
      <c r="Z882" s="154"/>
      <c r="AA882" s="154"/>
      <c r="AB882" s="154"/>
      <c r="AC882" s="154"/>
      <c r="AD882" s="154"/>
      <c r="AE882" s="154"/>
      <c r="AF882" s="154"/>
      <c r="AG882" s="324">
        <v>2025</v>
      </c>
      <c r="AH882" s="128"/>
      <c r="AI882" s="132"/>
      <c r="AJ882" s="132"/>
      <c r="AK882" s="141">
        <f t="shared" si="221"/>
        <v>829</v>
      </c>
      <c r="AL882" s="35" t="s">
        <v>153</v>
      </c>
      <c r="AM882" s="141" t="str">
        <f t="shared" si="222"/>
        <v>829.</v>
      </c>
      <c r="AN882" s="147"/>
      <c r="AO882" s="35"/>
      <c r="AP882" s="16"/>
    </row>
    <row r="883" spans="1:42" ht="22.5" customHeight="1" x14ac:dyDescent="0.25">
      <c r="A883" s="68" t="str">
        <f t="shared" si="214"/>
        <v>830.</v>
      </c>
      <c r="B883" s="25">
        <v>1557</v>
      </c>
      <c r="C883" s="161" t="s">
        <v>60</v>
      </c>
      <c r="D883" s="25">
        <v>1930</v>
      </c>
      <c r="E883" s="68" t="s">
        <v>2932</v>
      </c>
      <c r="F883" s="68" t="s">
        <v>2934</v>
      </c>
      <c r="G883" s="25">
        <v>1</v>
      </c>
      <c r="H883" s="25">
        <v>2</v>
      </c>
      <c r="I883" s="146">
        <v>203.3</v>
      </c>
      <c r="J883" s="144">
        <v>167.6</v>
      </c>
      <c r="K883" s="146">
        <v>167.6</v>
      </c>
      <c r="L883" s="155">
        <v>6</v>
      </c>
      <c r="M883" s="154">
        <f t="shared" si="225"/>
        <v>585644</v>
      </c>
      <c r="N883" s="154"/>
      <c r="O883" s="154"/>
      <c r="P883" s="154"/>
      <c r="Q883" s="144">
        <f t="shared" si="226"/>
        <v>585644</v>
      </c>
      <c r="R883" s="154">
        <f>252642+333002</f>
        <v>585644</v>
      </c>
      <c r="S883" s="155"/>
      <c r="T883" s="154"/>
      <c r="U883" s="154"/>
      <c r="V883" s="154"/>
      <c r="W883" s="154"/>
      <c r="X883" s="154"/>
      <c r="Y883" s="154"/>
      <c r="Z883" s="154"/>
      <c r="AA883" s="154"/>
      <c r="AB883" s="154"/>
      <c r="AC883" s="154"/>
      <c r="AD883" s="154"/>
      <c r="AE883" s="154"/>
      <c r="AF883" s="154"/>
      <c r="AG883" s="324">
        <v>2025</v>
      </c>
      <c r="AH883" s="128"/>
      <c r="AI883" s="132"/>
      <c r="AJ883" s="132"/>
      <c r="AK883" s="141">
        <f t="shared" si="221"/>
        <v>830</v>
      </c>
      <c r="AL883" s="35" t="s">
        <v>153</v>
      </c>
      <c r="AM883" s="141" t="str">
        <f t="shared" si="222"/>
        <v>830.</v>
      </c>
      <c r="AN883" s="147"/>
      <c r="AO883" s="35"/>
      <c r="AP883" s="16"/>
    </row>
    <row r="884" spans="1:42" ht="22.5" customHeight="1" x14ac:dyDescent="0.25">
      <c r="A884" s="68" t="str">
        <f t="shared" si="214"/>
        <v>831.</v>
      </c>
      <c r="B884" s="25">
        <v>1564</v>
      </c>
      <c r="C884" s="36" t="s">
        <v>345</v>
      </c>
      <c r="D884" s="25">
        <v>1972</v>
      </c>
      <c r="E884" s="68" t="s">
        <v>2932</v>
      </c>
      <c r="F884" s="68" t="s">
        <v>2934</v>
      </c>
      <c r="G884" s="25">
        <v>2</v>
      </c>
      <c r="H884" s="25">
        <v>2</v>
      </c>
      <c r="I884" s="146">
        <v>612.20000000000005</v>
      </c>
      <c r="J884" s="144">
        <v>510.2</v>
      </c>
      <c r="K884" s="146">
        <v>510.2</v>
      </c>
      <c r="L884" s="155">
        <v>22</v>
      </c>
      <c r="M884" s="154">
        <f t="shared" si="225"/>
        <v>2039904</v>
      </c>
      <c r="N884" s="154"/>
      <c r="O884" s="154"/>
      <c r="P884" s="154"/>
      <c r="Q884" s="144">
        <f t="shared" si="226"/>
        <v>2039904</v>
      </c>
      <c r="R884" s="154"/>
      <c r="S884" s="155"/>
      <c r="T884" s="154"/>
      <c r="U884" s="154"/>
      <c r="V884" s="154"/>
      <c r="W884" s="154"/>
      <c r="X884" s="154"/>
      <c r="Y884" s="154">
        <v>648</v>
      </c>
      <c r="Z884" s="154">
        <f>Y884*3148</f>
        <v>2039904</v>
      </c>
      <c r="AA884" s="154"/>
      <c r="AB884" s="154"/>
      <c r="AC884" s="154"/>
      <c r="AD884" s="154"/>
      <c r="AE884" s="154"/>
      <c r="AF884" s="154"/>
      <c r="AG884" s="324">
        <v>2025</v>
      </c>
      <c r="AH884" s="128"/>
      <c r="AI884" s="132"/>
      <c r="AJ884" s="132"/>
      <c r="AK884" s="141">
        <f t="shared" si="221"/>
        <v>831</v>
      </c>
      <c r="AL884" s="35" t="s">
        <v>153</v>
      </c>
      <c r="AM884" s="141" t="str">
        <f t="shared" si="222"/>
        <v>831.</v>
      </c>
      <c r="AN884" s="147"/>
      <c r="AO884" s="35"/>
      <c r="AP884" s="16"/>
    </row>
    <row r="885" spans="1:42" ht="22.5" customHeight="1" x14ac:dyDescent="0.25">
      <c r="A885" s="68" t="str">
        <f t="shared" si="214"/>
        <v>832.</v>
      </c>
      <c r="B885" s="25">
        <v>1569</v>
      </c>
      <c r="C885" s="36" t="s">
        <v>1405</v>
      </c>
      <c r="D885" s="25">
        <v>1967</v>
      </c>
      <c r="E885" s="68" t="s">
        <v>2932</v>
      </c>
      <c r="F885" s="68" t="s">
        <v>2934</v>
      </c>
      <c r="G885" s="25">
        <v>2</v>
      </c>
      <c r="H885" s="25">
        <v>2</v>
      </c>
      <c r="I885" s="146">
        <v>545.70000000000005</v>
      </c>
      <c r="J885" s="146">
        <v>517.6</v>
      </c>
      <c r="K885" s="146">
        <v>517.6</v>
      </c>
      <c r="L885" s="155">
        <v>21</v>
      </c>
      <c r="M885" s="154">
        <f t="shared" si="225"/>
        <v>178684</v>
      </c>
      <c r="N885" s="154"/>
      <c r="O885" s="154"/>
      <c r="P885" s="154"/>
      <c r="Q885" s="144">
        <f t="shared" si="226"/>
        <v>178684</v>
      </c>
      <c r="R885" s="154">
        <v>178684</v>
      </c>
      <c r="S885" s="155"/>
      <c r="T885" s="154"/>
      <c r="U885" s="154"/>
      <c r="V885" s="154"/>
      <c r="W885" s="154"/>
      <c r="X885" s="154"/>
      <c r="Y885" s="154"/>
      <c r="Z885" s="154"/>
      <c r="AA885" s="154"/>
      <c r="AB885" s="154"/>
      <c r="AC885" s="146"/>
      <c r="AD885" s="146"/>
      <c r="AE885" s="154"/>
      <c r="AF885" s="154"/>
      <c r="AG885" s="324">
        <v>2025</v>
      </c>
      <c r="AH885" s="128"/>
      <c r="AI885" s="132"/>
      <c r="AJ885" s="132"/>
      <c r="AK885" s="141">
        <f t="shared" si="221"/>
        <v>832</v>
      </c>
      <c r="AL885" s="35" t="s">
        <v>153</v>
      </c>
      <c r="AM885" s="141" t="str">
        <f t="shared" si="222"/>
        <v>832.</v>
      </c>
      <c r="AN885" s="147"/>
      <c r="AO885" s="35"/>
      <c r="AP885" s="16"/>
    </row>
    <row r="886" spans="1:42" ht="23.25" customHeight="1" x14ac:dyDescent="0.25">
      <c r="A886" s="68" t="str">
        <f t="shared" si="214"/>
        <v>833.</v>
      </c>
      <c r="B886" s="25">
        <v>1575</v>
      </c>
      <c r="C886" s="36" t="s">
        <v>1406</v>
      </c>
      <c r="D886" s="25">
        <v>1960</v>
      </c>
      <c r="E886" s="68" t="s">
        <v>2932</v>
      </c>
      <c r="F886" s="68" t="s">
        <v>2934</v>
      </c>
      <c r="G886" s="25">
        <v>2</v>
      </c>
      <c r="H886" s="25">
        <v>1</v>
      </c>
      <c r="I886" s="146">
        <v>303.10000000000002</v>
      </c>
      <c r="J886" s="146">
        <v>276</v>
      </c>
      <c r="K886" s="146">
        <v>276</v>
      </c>
      <c r="L886" s="155">
        <v>7</v>
      </c>
      <c r="M886" s="154">
        <f t="shared" si="225"/>
        <v>1534708.51</v>
      </c>
      <c r="N886" s="154"/>
      <c r="O886" s="154"/>
      <c r="P886" s="154"/>
      <c r="Q886" s="144">
        <f t="shared" si="226"/>
        <v>1534708.51</v>
      </c>
      <c r="R886" s="154">
        <f>227839.95+967167.76+339700.8</f>
        <v>1534708.51</v>
      </c>
      <c r="S886" s="155"/>
      <c r="T886" s="154"/>
      <c r="U886" s="154"/>
      <c r="V886" s="154"/>
      <c r="W886" s="154"/>
      <c r="X886" s="154"/>
      <c r="Y886" s="154"/>
      <c r="Z886" s="154"/>
      <c r="AA886" s="154"/>
      <c r="AB886" s="154"/>
      <c r="AC886" s="146"/>
      <c r="AD886" s="146"/>
      <c r="AE886" s="154"/>
      <c r="AF886" s="154"/>
      <c r="AG886" s="324">
        <v>2025</v>
      </c>
      <c r="AH886" s="128"/>
      <c r="AI886" s="132"/>
      <c r="AJ886" s="132"/>
      <c r="AK886" s="141">
        <f t="shared" si="221"/>
        <v>833</v>
      </c>
      <c r="AL886" s="35" t="s">
        <v>153</v>
      </c>
      <c r="AM886" s="141" t="str">
        <f t="shared" si="222"/>
        <v>833.</v>
      </c>
      <c r="AN886" s="147"/>
      <c r="AO886" s="35"/>
      <c r="AP886" s="16"/>
    </row>
    <row r="887" spans="1:42" ht="23.25" customHeight="1" x14ac:dyDescent="0.25">
      <c r="A887" s="68" t="str">
        <f t="shared" si="214"/>
        <v>834.</v>
      </c>
      <c r="B887" s="25">
        <v>1577</v>
      </c>
      <c r="C887" s="36" t="s">
        <v>1407</v>
      </c>
      <c r="D887" s="25">
        <v>1961</v>
      </c>
      <c r="E887" s="68" t="s">
        <v>2932</v>
      </c>
      <c r="F887" s="68" t="s">
        <v>2936</v>
      </c>
      <c r="G887" s="25">
        <v>2</v>
      </c>
      <c r="H887" s="25">
        <v>1</v>
      </c>
      <c r="I887" s="146">
        <v>304.72000000000003</v>
      </c>
      <c r="J887" s="146">
        <v>276.24</v>
      </c>
      <c r="K887" s="146">
        <v>276.24</v>
      </c>
      <c r="L887" s="155">
        <v>22</v>
      </c>
      <c r="M887" s="154">
        <f t="shared" si="225"/>
        <v>1422016.7000000002</v>
      </c>
      <c r="N887" s="154"/>
      <c r="O887" s="154"/>
      <c r="P887" s="154"/>
      <c r="Q887" s="144">
        <f t="shared" si="226"/>
        <v>1422016.7000000002</v>
      </c>
      <c r="R887" s="154">
        <f>225221.1+1196795.6</f>
        <v>1422016.7000000002</v>
      </c>
      <c r="S887" s="155"/>
      <c r="T887" s="154"/>
      <c r="U887" s="154"/>
      <c r="V887" s="154"/>
      <c r="W887" s="154"/>
      <c r="X887" s="154"/>
      <c r="Y887" s="154"/>
      <c r="Z887" s="154"/>
      <c r="AA887" s="154"/>
      <c r="AB887" s="154"/>
      <c r="AC887" s="146"/>
      <c r="AD887" s="146"/>
      <c r="AE887" s="154"/>
      <c r="AF887" s="154"/>
      <c r="AG887" s="324">
        <v>2025</v>
      </c>
      <c r="AH887" s="128"/>
      <c r="AI887" s="132"/>
      <c r="AJ887" s="132"/>
      <c r="AK887" s="141">
        <f t="shared" si="221"/>
        <v>834</v>
      </c>
      <c r="AL887" s="35" t="s">
        <v>153</v>
      </c>
      <c r="AM887" s="141" t="str">
        <f t="shared" si="222"/>
        <v>834.</v>
      </c>
      <c r="AN887" s="147"/>
      <c r="AO887" s="35"/>
      <c r="AP887" s="16"/>
    </row>
    <row r="888" spans="1:42" ht="22.5" customHeight="1" x14ac:dyDescent="0.25">
      <c r="A888" s="68" t="str">
        <f t="shared" si="214"/>
        <v>835.</v>
      </c>
      <c r="B888" s="25">
        <v>1578</v>
      </c>
      <c r="C888" s="36" t="s">
        <v>331</v>
      </c>
      <c r="D888" s="25">
        <v>1961</v>
      </c>
      <c r="E888" s="68" t="s">
        <v>2932</v>
      </c>
      <c r="F888" s="68" t="s">
        <v>2934</v>
      </c>
      <c r="G888" s="25">
        <v>2</v>
      </c>
      <c r="H888" s="25">
        <v>1</v>
      </c>
      <c r="I888" s="146">
        <v>297.5</v>
      </c>
      <c r="J888" s="144">
        <v>275.8</v>
      </c>
      <c r="K888" s="146">
        <v>275.8</v>
      </c>
      <c r="L888" s="155">
        <v>9</v>
      </c>
      <c r="M888" s="154">
        <f t="shared" si="225"/>
        <v>2053295.5</v>
      </c>
      <c r="N888" s="154"/>
      <c r="O888" s="154"/>
      <c r="P888" s="154"/>
      <c r="Q888" s="144">
        <f t="shared" si="226"/>
        <v>2053295.5</v>
      </c>
      <c r="R888" s="146">
        <f>825988.8+210432.3+1016874.4</f>
        <v>2053295.5</v>
      </c>
      <c r="S888" s="25"/>
      <c r="T888" s="146"/>
      <c r="U888" s="146"/>
      <c r="V888" s="146"/>
      <c r="W888" s="146"/>
      <c r="X888" s="146"/>
      <c r="Y888" s="146"/>
      <c r="Z888" s="146"/>
      <c r="AA888" s="146"/>
      <c r="AB888" s="146"/>
      <c r="AC888" s="146"/>
      <c r="AD888" s="146"/>
      <c r="AE888" s="146"/>
      <c r="AF888" s="146"/>
      <c r="AG888" s="324">
        <v>2025</v>
      </c>
      <c r="AH888" s="128"/>
      <c r="AI888" s="132"/>
      <c r="AJ888" s="132"/>
      <c r="AK888" s="141">
        <f t="shared" si="221"/>
        <v>835</v>
      </c>
      <c r="AL888" s="35" t="s">
        <v>153</v>
      </c>
      <c r="AM888" s="141" t="str">
        <f t="shared" si="222"/>
        <v>835.</v>
      </c>
      <c r="AN888" s="147"/>
      <c r="AO888" s="35"/>
      <c r="AP888" s="16"/>
    </row>
    <row r="889" spans="1:42" ht="23.25" customHeight="1" x14ac:dyDescent="0.25">
      <c r="A889" s="68" t="str">
        <f t="shared" si="214"/>
        <v>836.</v>
      </c>
      <c r="B889" s="25">
        <v>1579</v>
      </c>
      <c r="C889" s="36" t="s">
        <v>1408</v>
      </c>
      <c r="D889" s="25">
        <v>1961</v>
      </c>
      <c r="E889" s="68" t="s">
        <v>2932</v>
      </c>
      <c r="F889" s="68" t="s">
        <v>2934</v>
      </c>
      <c r="G889" s="25">
        <v>2</v>
      </c>
      <c r="H889" s="25">
        <v>1</v>
      </c>
      <c r="I889" s="146">
        <v>304.64</v>
      </c>
      <c r="J889" s="146">
        <v>282.94</v>
      </c>
      <c r="K889" s="146">
        <v>282.94</v>
      </c>
      <c r="L889" s="155">
        <v>8</v>
      </c>
      <c r="M889" s="154">
        <f t="shared" si="225"/>
        <v>1534291.8</v>
      </c>
      <c r="N889" s="154"/>
      <c r="O889" s="154"/>
      <c r="P889" s="154"/>
      <c r="Q889" s="144">
        <f t="shared" si="226"/>
        <v>1534291.8</v>
      </c>
      <c r="R889" s="154">
        <f>1003879.2+211356.6+319056</f>
        <v>1534291.8</v>
      </c>
      <c r="S889" s="155"/>
      <c r="T889" s="154"/>
      <c r="U889" s="154"/>
      <c r="V889" s="154"/>
      <c r="W889" s="154"/>
      <c r="X889" s="154"/>
      <c r="Y889" s="154"/>
      <c r="Z889" s="154"/>
      <c r="AA889" s="154"/>
      <c r="AB889" s="154"/>
      <c r="AC889" s="146"/>
      <c r="AD889" s="146"/>
      <c r="AE889" s="154"/>
      <c r="AF889" s="154"/>
      <c r="AG889" s="324">
        <v>2025</v>
      </c>
      <c r="AH889" s="128"/>
      <c r="AI889" s="132"/>
      <c r="AJ889" s="132"/>
      <c r="AK889" s="141">
        <f t="shared" si="221"/>
        <v>836</v>
      </c>
      <c r="AL889" s="35" t="s">
        <v>153</v>
      </c>
      <c r="AM889" s="141" t="str">
        <f t="shared" si="222"/>
        <v>836.</v>
      </c>
      <c r="AN889" s="147"/>
      <c r="AO889" s="35"/>
      <c r="AP889" s="16"/>
    </row>
    <row r="890" spans="1:42" ht="23.25" customHeight="1" x14ac:dyDescent="0.25">
      <c r="A890" s="68" t="str">
        <f t="shared" si="214"/>
        <v>837.</v>
      </c>
      <c r="B890" s="25">
        <v>1580</v>
      </c>
      <c r="C890" s="36" t="s">
        <v>1409</v>
      </c>
      <c r="D890" s="25">
        <v>1961</v>
      </c>
      <c r="E890" s="68" t="s">
        <v>2932</v>
      </c>
      <c r="F890" s="68" t="s">
        <v>2934</v>
      </c>
      <c r="G890" s="25">
        <v>2</v>
      </c>
      <c r="H890" s="25">
        <v>1</v>
      </c>
      <c r="I890" s="146">
        <v>305.7</v>
      </c>
      <c r="J890" s="146">
        <v>281.89999999999998</v>
      </c>
      <c r="K890" s="146">
        <v>281.89999999999998</v>
      </c>
      <c r="L890" s="155">
        <v>8</v>
      </c>
      <c r="M890" s="154">
        <f t="shared" si="225"/>
        <v>1374410.7</v>
      </c>
      <c r="N890" s="154"/>
      <c r="O890" s="154"/>
      <c r="P890" s="154"/>
      <c r="Q890" s="144">
        <f t="shared" si="226"/>
        <v>1374410.7</v>
      </c>
      <c r="R890" s="154">
        <f>1159048.8+215361.9</f>
        <v>1374410.7</v>
      </c>
      <c r="S890" s="155"/>
      <c r="T890" s="154"/>
      <c r="U890" s="154"/>
      <c r="V890" s="154"/>
      <c r="W890" s="154"/>
      <c r="X890" s="154"/>
      <c r="Y890" s="154"/>
      <c r="Z890" s="154"/>
      <c r="AA890" s="154"/>
      <c r="AB890" s="154"/>
      <c r="AC890" s="146"/>
      <c r="AD890" s="146"/>
      <c r="AE890" s="154"/>
      <c r="AF890" s="154"/>
      <c r="AG890" s="324">
        <v>2025</v>
      </c>
      <c r="AH890" s="128"/>
      <c r="AI890" s="132"/>
      <c r="AJ890" s="132"/>
      <c r="AK890" s="141">
        <f t="shared" si="221"/>
        <v>837</v>
      </c>
      <c r="AL890" s="35" t="s">
        <v>153</v>
      </c>
      <c r="AM890" s="141" t="str">
        <f t="shared" si="222"/>
        <v>837.</v>
      </c>
      <c r="AN890" s="147"/>
      <c r="AO890" s="35"/>
      <c r="AP890" s="16"/>
    </row>
    <row r="891" spans="1:42" ht="22.5" customHeight="1" x14ac:dyDescent="0.25">
      <c r="A891" s="68" t="str">
        <f t="shared" si="214"/>
        <v>838.</v>
      </c>
      <c r="B891" s="25">
        <v>1581</v>
      </c>
      <c r="C891" s="36" t="s">
        <v>52</v>
      </c>
      <c r="D891" s="25">
        <v>1962</v>
      </c>
      <c r="E891" s="68" t="s">
        <v>2932</v>
      </c>
      <c r="F891" s="68" t="s">
        <v>2934</v>
      </c>
      <c r="G891" s="25">
        <v>2</v>
      </c>
      <c r="H891" s="25">
        <v>1</v>
      </c>
      <c r="I891" s="146">
        <v>305.7</v>
      </c>
      <c r="J891" s="144">
        <v>281.89999999999998</v>
      </c>
      <c r="K891" s="146">
        <v>281.89999999999998</v>
      </c>
      <c r="L891" s="155">
        <v>18</v>
      </c>
      <c r="M891" s="154">
        <f t="shared" si="225"/>
        <v>406333.2</v>
      </c>
      <c r="N891" s="154"/>
      <c r="O891" s="154"/>
      <c r="P891" s="154"/>
      <c r="Q891" s="144">
        <f t="shared" si="226"/>
        <v>406333.2</v>
      </c>
      <c r="R891" s="146">
        <v>406333.2</v>
      </c>
      <c r="S891" s="25"/>
      <c r="T891" s="146"/>
      <c r="U891" s="146"/>
      <c r="V891" s="146"/>
      <c r="W891" s="146"/>
      <c r="X891" s="146"/>
      <c r="Y891" s="146"/>
      <c r="Z891" s="146"/>
      <c r="AA891" s="146"/>
      <c r="AB891" s="146"/>
      <c r="AC891" s="146"/>
      <c r="AD891" s="146"/>
      <c r="AE891" s="146"/>
      <c r="AF891" s="146"/>
      <c r="AG891" s="324">
        <v>2025</v>
      </c>
      <c r="AH891" s="128"/>
      <c r="AI891" s="132"/>
      <c r="AJ891" s="132"/>
      <c r="AK891" s="141">
        <f t="shared" si="221"/>
        <v>838</v>
      </c>
      <c r="AL891" s="35" t="s">
        <v>153</v>
      </c>
      <c r="AM891" s="141" t="str">
        <f t="shared" si="222"/>
        <v>838.</v>
      </c>
      <c r="AN891" s="147"/>
      <c r="AO891" s="35"/>
      <c r="AP891" s="16"/>
    </row>
    <row r="892" spans="1:42" ht="22.5" customHeight="1" x14ac:dyDescent="0.25">
      <c r="A892" s="68" t="str">
        <f t="shared" si="214"/>
        <v>839.</v>
      </c>
      <c r="B892" s="25">
        <v>1582</v>
      </c>
      <c r="C892" s="36" t="s">
        <v>1410</v>
      </c>
      <c r="D892" s="25">
        <v>1958</v>
      </c>
      <c r="E892" s="68" t="s">
        <v>2932</v>
      </c>
      <c r="F892" s="68" t="s">
        <v>2934</v>
      </c>
      <c r="G892" s="25">
        <v>2</v>
      </c>
      <c r="H892" s="25">
        <v>1</v>
      </c>
      <c r="I892" s="146">
        <v>292.8</v>
      </c>
      <c r="J892" s="146">
        <v>278.8</v>
      </c>
      <c r="K892" s="146">
        <v>278.8</v>
      </c>
      <c r="L892" s="155">
        <v>8</v>
      </c>
      <c r="M892" s="154">
        <f t="shared" si="225"/>
        <v>1489344.63</v>
      </c>
      <c r="N892" s="154"/>
      <c r="O892" s="154"/>
      <c r="P892" s="154"/>
      <c r="Q892" s="144">
        <f t="shared" si="226"/>
        <v>1489344.63</v>
      </c>
      <c r="R892" s="146">
        <f>411717.67+1077626.96</f>
        <v>1489344.63</v>
      </c>
      <c r="S892" s="25"/>
      <c r="T892" s="146"/>
      <c r="U892" s="146"/>
      <c r="V892" s="146"/>
      <c r="W892" s="146"/>
      <c r="X892" s="146"/>
      <c r="Y892" s="146"/>
      <c r="Z892" s="146"/>
      <c r="AA892" s="146"/>
      <c r="AB892" s="146"/>
      <c r="AC892" s="146"/>
      <c r="AD892" s="146"/>
      <c r="AE892" s="146"/>
      <c r="AF892" s="146"/>
      <c r="AG892" s="324">
        <v>2025</v>
      </c>
      <c r="AH892" s="128"/>
      <c r="AI892" s="132"/>
      <c r="AJ892" s="132"/>
      <c r="AK892" s="141">
        <f t="shared" si="221"/>
        <v>839</v>
      </c>
      <c r="AL892" s="35" t="s">
        <v>153</v>
      </c>
      <c r="AM892" s="141" t="str">
        <f t="shared" si="222"/>
        <v>839.</v>
      </c>
      <c r="AN892" s="147"/>
      <c r="AO892" s="35"/>
      <c r="AP892" s="16"/>
    </row>
    <row r="893" spans="1:42" ht="22.5" customHeight="1" x14ac:dyDescent="0.25">
      <c r="A893" s="68" t="str">
        <f t="shared" si="214"/>
        <v>840.</v>
      </c>
      <c r="B893" s="25">
        <v>1583</v>
      </c>
      <c r="C893" s="36" t="s">
        <v>332</v>
      </c>
      <c r="D893" s="25">
        <v>1987</v>
      </c>
      <c r="E893" s="68" t="s">
        <v>2932</v>
      </c>
      <c r="F893" s="68" t="s">
        <v>2934</v>
      </c>
      <c r="G893" s="25">
        <v>2</v>
      </c>
      <c r="H893" s="25">
        <v>3</v>
      </c>
      <c r="I893" s="146">
        <v>1044.5</v>
      </c>
      <c r="J893" s="144">
        <v>969.5</v>
      </c>
      <c r="K893" s="146">
        <v>969.5</v>
      </c>
      <c r="L893" s="155">
        <v>37</v>
      </c>
      <c r="M893" s="154">
        <f t="shared" si="225"/>
        <v>1962947.31</v>
      </c>
      <c r="N893" s="154"/>
      <c r="O893" s="154"/>
      <c r="P893" s="154"/>
      <c r="Q893" s="144">
        <f t="shared" si="226"/>
        <v>1962947.31</v>
      </c>
      <c r="R893" s="146">
        <f>499769.01+1463178.3</f>
        <v>1962947.31</v>
      </c>
      <c r="S893" s="25"/>
      <c r="T893" s="146"/>
      <c r="U893" s="146"/>
      <c r="V893" s="146"/>
      <c r="W893" s="146"/>
      <c r="X893" s="146"/>
      <c r="Y893" s="146"/>
      <c r="Z893" s="146"/>
      <c r="AA893" s="146"/>
      <c r="AB893" s="146"/>
      <c r="AC893" s="146"/>
      <c r="AD893" s="146"/>
      <c r="AE893" s="146"/>
      <c r="AF893" s="146"/>
      <c r="AG893" s="324">
        <v>2025</v>
      </c>
      <c r="AH893" s="128"/>
      <c r="AI893" s="132"/>
      <c r="AJ893" s="132"/>
      <c r="AK893" s="141">
        <f t="shared" si="221"/>
        <v>840</v>
      </c>
      <c r="AL893" s="35" t="s">
        <v>153</v>
      </c>
      <c r="AM893" s="141" t="str">
        <f t="shared" si="222"/>
        <v>840.</v>
      </c>
      <c r="AN893" s="147"/>
      <c r="AO893" s="35"/>
      <c r="AP893" s="16"/>
    </row>
    <row r="894" spans="1:42" ht="22.5" customHeight="1" x14ac:dyDescent="0.25">
      <c r="A894" s="68" t="str">
        <f t="shared" si="214"/>
        <v>841.</v>
      </c>
      <c r="B894" s="25">
        <v>1584</v>
      </c>
      <c r="C894" s="36" t="s">
        <v>53</v>
      </c>
      <c r="D894" s="25">
        <v>1967</v>
      </c>
      <c r="E894" s="68" t="s">
        <v>2932</v>
      </c>
      <c r="F894" s="68" t="s">
        <v>2934</v>
      </c>
      <c r="G894" s="25">
        <v>4</v>
      </c>
      <c r="H894" s="25">
        <v>3</v>
      </c>
      <c r="I894" s="146">
        <v>2124.5</v>
      </c>
      <c r="J894" s="144">
        <v>1982.5</v>
      </c>
      <c r="K894" s="146">
        <v>1982.5</v>
      </c>
      <c r="L894" s="155">
        <v>76</v>
      </c>
      <c r="M894" s="154">
        <f t="shared" si="225"/>
        <v>3129772.0900000003</v>
      </c>
      <c r="N894" s="154"/>
      <c r="O894" s="154"/>
      <c r="P894" s="154"/>
      <c r="Q894" s="144">
        <f t="shared" si="226"/>
        <v>3129772.0900000003</v>
      </c>
      <c r="R894" s="146">
        <v>3129772.0900000003</v>
      </c>
      <c r="S894" s="25"/>
      <c r="T894" s="146"/>
      <c r="U894" s="146"/>
      <c r="V894" s="146"/>
      <c r="W894" s="146"/>
      <c r="X894" s="146"/>
      <c r="Y894" s="146"/>
      <c r="Z894" s="146"/>
      <c r="AA894" s="146"/>
      <c r="AB894" s="146"/>
      <c r="AC894" s="146"/>
      <c r="AD894" s="146"/>
      <c r="AE894" s="144"/>
      <c r="AF894" s="146"/>
      <c r="AG894" s="324">
        <v>2025</v>
      </c>
      <c r="AH894" s="128"/>
      <c r="AI894" s="132"/>
      <c r="AJ894" s="132"/>
      <c r="AK894" s="141">
        <f t="shared" si="221"/>
        <v>841</v>
      </c>
      <c r="AL894" s="35" t="s">
        <v>153</v>
      </c>
      <c r="AM894" s="141" t="str">
        <f t="shared" si="222"/>
        <v>841.</v>
      </c>
      <c r="AN894" s="147"/>
      <c r="AO894" s="35"/>
      <c r="AP894" s="16"/>
    </row>
    <row r="895" spans="1:42" ht="22.5" customHeight="1" x14ac:dyDescent="0.25">
      <c r="A895" s="68" t="str">
        <f t="shared" si="214"/>
        <v>842.</v>
      </c>
      <c r="B895" s="25">
        <v>1586</v>
      </c>
      <c r="C895" s="36" t="s">
        <v>58</v>
      </c>
      <c r="D895" s="25">
        <v>1967</v>
      </c>
      <c r="E895" s="68" t="s">
        <v>2932</v>
      </c>
      <c r="F895" s="68" t="s">
        <v>2934</v>
      </c>
      <c r="G895" s="25">
        <v>4</v>
      </c>
      <c r="H895" s="25">
        <v>4</v>
      </c>
      <c r="I895" s="146">
        <v>2787.1</v>
      </c>
      <c r="J895" s="144">
        <v>2538.1</v>
      </c>
      <c r="K895" s="146">
        <v>2538.1</v>
      </c>
      <c r="L895" s="155">
        <v>98</v>
      </c>
      <c r="M895" s="154">
        <f t="shared" si="225"/>
        <v>4777707.5</v>
      </c>
      <c r="N895" s="154"/>
      <c r="O895" s="154"/>
      <c r="P895" s="154"/>
      <c r="Q895" s="144">
        <f t="shared" si="226"/>
        <v>4777707.5</v>
      </c>
      <c r="R895" s="154">
        <f>4599082.5+178625</f>
        <v>4777707.5</v>
      </c>
      <c r="S895" s="155"/>
      <c r="T895" s="154"/>
      <c r="U895" s="154"/>
      <c r="V895" s="154"/>
      <c r="W895" s="154"/>
      <c r="X895" s="154"/>
      <c r="Y895" s="154"/>
      <c r="Z895" s="154"/>
      <c r="AA895" s="154"/>
      <c r="AB895" s="154"/>
      <c r="AC895" s="154"/>
      <c r="AD895" s="154"/>
      <c r="AE895" s="144"/>
      <c r="AF895" s="154"/>
      <c r="AG895" s="324">
        <v>2025</v>
      </c>
      <c r="AH895" s="128"/>
      <c r="AI895" s="132"/>
      <c r="AJ895" s="132"/>
      <c r="AK895" s="141">
        <f t="shared" si="221"/>
        <v>842</v>
      </c>
      <c r="AL895" s="35" t="s">
        <v>153</v>
      </c>
      <c r="AM895" s="141" t="str">
        <f t="shared" si="222"/>
        <v>842.</v>
      </c>
      <c r="AN895" s="147"/>
      <c r="AO895" s="35"/>
      <c r="AP895" s="16"/>
    </row>
    <row r="896" spans="1:42" ht="22.5" customHeight="1" x14ac:dyDescent="0.25">
      <c r="A896" s="68" t="str">
        <f t="shared" ref="A896:A943" si="227">AM896</f>
        <v>843.</v>
      </c>
      <c r="B896" s="25">
        <v>1589</v>
      </c>
      <c r="C896" s="36" t="s">
        <v>59</v>
      </c>
      <c r="D896" s="25">
        <v>1969</v>
      </c>
      <c r="E896" s="68" t="s">
        <v>2932</v>
      </c>
      <c r="F896" s="68" t="s">
        <v>2934</v>
      </c>
      <c r="G896" s="25">
        <v>5</v>
      </c>
      <c r="H896" s="25">
        <v>4</v>
      </c>
      <c r="I896" s="146">
        <v>3530.46</v>
      </c>
      <c r="J896" s="144">
        <v>3291.46</v>
      </c>
      <c r="K896" s="146">
        <v>3291.46</v>
      </c>
      <c r="L896" s="155">
        <v>149</v>
      </c>
      <c r="M896" s="154">
        <f t="shared" si="225"/>
        <v>6759978.7400000002</v>
      </c>
      <c r="N896" s="154"/>
      <c r="O896" s="154"/>
      <c r="P896" s="154"/>
      <c r="Q896" s="144">
        <f t="shared" si="226"/>
        <v>6759978.7400000002</v>
      </c>
      <c r="R896" s="154">
        <f>1323144+5093874.74+342960</f>
        <v>6759978.7400000002</v>
      </c>
      <c r="S896" s="155"/>
      <c r="T896" s="154"/>
      <c r="U896" s="154"/>
      <c r="V896" s="154"/>
      <c r="W896" s="154"/>
      <c r="X896" s="154"/>
      <c r="Y896" s="154"/>
      <c r="Z896" s="154"/>
      <c r="AA896" s="154"/>
      <c r="AB896" s="154"/>
      <c r="AC896" s="154"/>
      <c r="AD896" s="154"/>
      <c r="AE896" s="144"/>
      <c r="AF896" s="154"/>
      <c r="AG896" s="324">
        <v>2025</v>
      </c>
      <c r="AH896" s="128"/>
      <c r="AI896" s="132"/>
      <c r="AJ896" s="132"/>
      <c r="AK896" s="141">
        <f t="shared" si="221"/>
        <v>843</v>
      </c>
      <c r="AL896" s="35" t="s">
        <v>153</v>
      </c>
      <c r="AM896" s="141" t="str">
        <f t="shared" si="222"/>
        <v>843.</v>
      </c>
      <c r="AN896" s="147"/>
      <c r="AO896" s="35"/>
      <c r="AP896" s="16"/>
    </row>
    <row r="897" spans="1:16380" ht="22.5" customHeight="1" x14ac:dyDescent="0.25">
      <c r="A897" s="68" t="str">
        <f t="shared" si="227"/>
        <v>844.</v>
      </c>
      <c r="B897" s="25">
        <v>1592</v>
      </c>
      <c r="C897" s="36" t="s">
        <v>54</v>
      </c>
      <c r="D897" s="25">
        <v>1976</v>
      </c>
      <c r="E897" s="68" t="s">
        <v>2932</v>
      </c>
      <c r="F897" s="68" t="s">
        <v>2934</v>
      </c>
      <c r="G897" s="25">
        <v>2</v>
      </c>
      <c r="H897" s="25">
        <v>3</v>
      </c>
      <c r="I897" s="146">
        <v>980.5</v>
      </c>
      <c r="J897" s="144">
        <v>939.5</v>
      </c>
      <c r="K897" s="146">
        <v>939.5</v>
      </c>
      <c r="L897" s="155">
        <v>29</v>
      </c>
      <c r="M897" s="154">
        <f t="shared" si="225"/>
        <v>4322052.0999999996</v>
      </c>
      <c r="N897" s="154"/>
      <c r="O897" s="154"/>
      <c r="P897" s="154"/>
      <c r="Q897" s="144">
        <f t="shared" si="226"/>
        <v>4322052.0999999996</v>
      </c>
      <c r="R897" s="146">
        <f>3609416.8+712635.3</f>
        <v>4322052.0999999996</v>
      </c>
      <c r="S897" s="25"/>
      <c r="T897" s="146"/>
      <c r="U897" s="146"/>
      <c r="V897" s="146"/>
      <c r="W897" s="146"/>
      <c r="X897" s="146"/>
      <c r="Y897" s="146"/>
      <c r="Z897" s="146"/>
      <c r="AA897" s="146"/>
      <c r="AB897" s="146"/>
      <c r="AC897" s="146"/>
      <c r="AD897" s="146"/>
      <c r="AE897" s="146"/>
      <c r="AF897" s="146"/>
      <c r="AG897" s="324">
        <v>2025</v>
      </c>
      <c r="AH897" s="128"/>
      <c r="AI897" s="132"/>
      <c r="AJ897" s="132"/>
      <c r="AK897" s="141">
        <f t="shared" si="221"/>
        <v>844</v>
      </c>
      <c r="AL897" s="35" t="s">
        <v>153</v>
      </c>
      <c r="AM897" s="141" t="str">
        <f t="shared" si="222"/>
        <v>844.</v>
      </c>
      <c r="AN897" s="147"/>
      <c r="AO897" s="35"/>
      <c r="AP897" s="16"/>
    </row>
    <row r="898" spans="1:16380" ht="22.5" customHeight="1" x14ac:dyDescent="0.25">
      <c r="A898" s="68" t="str">
        <f t="shared" si="227"/>
        <v>845.</v>
      </c>
      <c r="B898" s="25">
        <v>1593</v>
      </c>
      <c r="C898" s="36" t="s">
        <v>1413</v>
      </c>
      <c r="D898" s="25">
        <v>1974</v>
      </c>
      <c r="E898" s="68" t="s">
        <v>2932</v>
      </c>
      <c r="F898" s="68" t="s">
        <v>2934</v>
      </c>
      <c r="G898" s="25">
        <v>2</v>
      </c>
      <c r="H898" s="25">
        <v>2</v>
      </c>
      <c r="I898" s="146">
        <v>813.2</v>
      </c>
      <c r="J898" s="146">
        <v>731.5</v>
      </c>
      <c r="K898" s="146">
        <v>731.5</v>
      </c>
      <c r="L898" s="155">
        <v>22</v>
      </c>
      <c r="M898" s="154">
        <f t="shared" si="225"/>
        <v>2313957.7999999998</v>
      </c>
      <c r="N898" s="154"/>
      <c r="O898" s="154"/>
      <c r="P898" s="154"/>
      <c r="Q898" s="144">
        <f t="shared" si="226"/>
        <v>2313957.7999999998</v>
      </c>
      <c r="R898" s="146">
        <v>2313957.7999999998</v>
      </c>
      <c r="S898" s="25"/>
      <c r="T898" s="146"/>
      <c r="U898" s="146"/>
      <c r="V898" s="146"/>
      <c r="W898" s="146"/>
      <c r="X898" s="146"/>
      <c r="Y898" s="146"/>
      <c r="Z898" s="146"/>
      <c r="AA898" s="146"/>
      <c r="AB898" s="146"/>
      <c r="AC898" s="146"/>
      <c r="AD898" s="146"/>
      <c r="AE898" s="146"/>
      <c r="AF898" s="146"/>
      <c r="AG898" s="324">
        <v>2025</v>
      </c>
      <c r="AH898" s="128"/>
      <c r="AI898" s="132"/>
      <c r="AJ898" s="132"/>
      <c r="AK898" s="141">
        <f t="shared" si="221"/>
        <v>845</v>
      </c>
      <c r="AL898" s="35" t="s">
        <v>153</v>
      </c>
      <c r="AM898" s="141" t="str">
        <f t="shared" si="222"/>
        <v>845.</v>
      </c>
      <c r="AN898" s="147"/>
      <c r="AO898" s="35"/>
      <c r="AP898" s="16"/>
    </row>
    <row r="899" spans="1:16380" ht="22.5" customHeight="1" x14ac:dyDescent="0.25">
      <c r="A899" s="68" t="str">
        <f t="shared" si="227"/>
        <v>846.</v>
      </c>
      <c r="B899" s="25">
        <v>1594</v>
      </c>
      <c r="C899" s="36" t="s">
        <v>1414</v>
      </c>
      <c r="D899" s="25">
        <v>1980</v>
      </c>
      <c r="E899" s="68" t="s">
        <v>2932</v>
      </c>
      <c r="F899" s="68" t="s">
        <v>2934</v>
      </c>
      <c r="G899" s="25">
        <v>2</v>
      </c>
      <c r="H899" s="25">
        <v>3</v>
      </c>
      <c r="I899" s="146">
        <v>1124.99</v>
      </c>
      <c r="J899" s="146">
        <v>964.99</v>
      </c>
      <c r="K899" s="146">
        <v>964.99</v>
      </c>
      <c r="L899" s="155">
        <v>34</v>
      </c>
      <c r="M899" s="154">
        <f t="shared" si="225"/>
        <v>3999719.6999999997</v>
      </c>
      <c r="N899" s="154"/>
      <c r="O899" s="154"/>
      <c r="P899" s="154"/>
      <c r="Q899" s="144">
        <f t="shared" si="226"/>
        <v>3999719.6999999997</v>
      </c>
      <c r="R899" s="146">
        <f>2839857.3+1159862.4</f>
        <v>3999719.6999999997</v>
      </c>
      <c r="S899" s="25"/>
      <c r="T899" s="146"/>
      <c r="U899" s="146"/>
      <c r="V899" s="146"/>
      <c r="W899" s="146"/>
      <c r="X899" s="146"/>
      <c r="Y899" s="146"/>
      <c r="Z899" s="146"/>
      <c r="AA899" s="146"/>
      <c r="AB899" s="146"/>
      <c r="AC899" s="146"/>
      <c r="AD899" s="146"/>
      <c r="AE899" s="146"/>
      <c r="AF899" s="146"/>
      <c r="AG899" s="324">
        <v>2025</v>
      </c>
      <c r="AH899" s="128"/>
      <c r="AI899" s="132"/>
      <c r="AJ899" s="132"/>
      <c r="AK899" s="141">
        <f t="shared" si="221"/>
        <v>846</v>
      </c>
      <c r="AL899" s="35" t="s">
        <v>153</v>
      </c>
      <c r="AM899" s="141" t="str">
        <f t="shared" si="222"/>
        <v>846.</v>
      </c>
      <c r="AN899" s="147"/>
      <c r="AO899" s="35"/>
      <c r="AP899" s="16"/>
    </row>
    <row r="900" spans="1:16380" ht="22.5" customHeight="1" x14ac:dyDescent="0.25">
      <c r="A900" s="68" t="str">
        <f t="shared" si="227"/>
        <v>847.</v>
      </c>
      <c r="B900" s="25">
        <v>1595</v>
      </c>
      <c r="C900" s="36" t="s">
        <v>1415</v>
      </c>
      <c r="D900" s="25">
        <v>1975</v>
      </c>
      <c r="E900" s="68" t="s">
        <v>2932</v>
      </c>
      <c r="F900" s="68" t="s">
        <v>2934</v>
      </c>
      <c r="G900" s="25">
        <v>2</v>
      </c>
      <c r="H900" s="25">
        <v>2</v>
      </c>
      <c r="I900" s="146">
        <v>801.2</v>
      </c>
      <c r="J900" s="146">
        <v>734</v>
      </c>
      <c r="K900" s="146">
        <v>734</v>
      </c>
      <c r="L900" s="155">
        <v>35</v>
      </c>
      <c r="M900" s="154">
        <f t="shared" si="225"/>
        <v>2252230.6</v>
      </c>
      <c r="N900" s="154"/>
      <c r="O900" s="154"/>
      <c r="P900" s="154"/>
      <c r="Q900" s="144">
        <f t="shared" si="226"/>
        <v>2252230.6</v>
      </c>
      <c r="R900" s="146">
        <v>2252230.6</v>
      </c>
      <c r="S900" s="25"/>
      <c r="T900" s="146"/>
      <c r="U900" s="146"/>
      <c r="V900" s="146"/>
      <c r="W900" s="146"/>
      <c r="X900" s="146"/>
      <c r="Y900" s="146"/>
      <c r="Z900" s="146"/>
      <c r="AA900" s="146"/>
      <c r="AB900" s="146"/>
      <c r="AC900" s="146"/>
      <c r="AD900" s="146"/>
      <c r="AE900" s="146"/>
      <c r="AF900" s="146"/>
      <c r="AG900" s="324">
        <v>2025</v>
      </c>
      <c r="AH900" s="128"/>
      <c r="AI900" s="132"/>
      <c r="AJ900" s="132"/>
      <c r="AK900" s="141">
        <f t="shared" si="221"/>
        <v>847</v>
      </c>
      <c r="AL900" s="35" t="s">
        <v>153</v>
      </c>
      <c r="AM900" s="141" t="str">
        <f t="shared" si="222"/>
        <v>847.</v>
      </c>
      <c r="AN900" s="147"/>
      <c r="AO900" s="35"/>
      <c r="AP900" s="16"/>
    </row>
    <row r="901" spans="1:16380" ht="22.5" customHeight="1" x14ac:dyDescent="0.25">
      <c r="A901" s="68" t="str">
        <f t="shared" si="227"/>
        <v>848.</v>
      </c>
      <c r="B901" s="25">
        <v>1596</v>
      </c>
      <c r="C901" s="36" t="s">
        <v>346</v>
      </c>
      <c r="D901" s="25">
        <v>1975</v>
      </c>
      <c r="E901" s="68" t="s">
        <v>2932</v>
      </c>
      <c r="F901" s="68" t="s">
        <v>2934</v>
      </c>
      <c r="G901" s="25">
        <v>2</v>
      </c>
      <c r="H901" s="25">
        <v>3</v>
      </c>
      <c r="I901" s="146">
        <v>994.86</v>
      </c>
      <c r="J901" s="144">
        <v>953.86</v>
      </c>
      <c r="K901" s="146">
        <v>953.86</v>
      </c>
      <c r="L901" s="155">
        <v>35</v>
      </c>
      <c r="M901" s="154">
        <f t="shared" si="225"/>
        <v>246480</v>
      </c>
      <c r="N901" s="154"/>
      <c r="O901" s="154"/>
      <c r="P901" s="154"/>
      <c r="Q901" s="144">
        <f t="shared" si="226"/>
        <v>246480</v>
      </c>
      <c r="R901" s="154">
        <v>246480</v>
      </c>
      <c r="S901" s="155"/>
      <c r="T901" s="154"/>
      <c r="U901" s="154"/>
      <c r="V901" s="154"/>
      <c r="W901" s="154"/>
      <c r="X901" s="154"/>
      <c r="Y901" s="154"/>
      <c r="Z901" s="154"/>
      <c r="AA901" s="154"/>
      <c r="AB901" s="154"/>
      <c r="AC901" s="154"/>
      <c r="AD901" s="154"/>
      <c r="AE901" s="154"/>
      <c r="AF901" s="154"/>
      <c r="AG901" s="324">
        <v>2025</v>
      </c>
      <c r="AH901" s="128"/>
      <c r="AI901" s="132"/>
      <c r="AJ901" s="132"/>
      <c r="AK901" s="141">
        <f t="shared" si="221"/>
        <v>848</v>
      </c>
      <c r="AL901" s="35" t="s">
        <v>153</v>
      </c>
      <c r="AM901" s="141" t="str">
        <f t="shared" si="222"/>
        <v>848.</v>
      </c>
      <c r="AN901" s="147"/>
      <c r="AO901" s="35"/>
      <c r="AP901" s="16"/>
    </row>
    <row r="902" spans="1:16380" ht="22.5" customHeight="1" x14ac:dyDescent="0.25">
      <c r="A902" s="68" t="str">
        <f t="shared" si="227"/>
        <v>849.</v>
      </c>
      <c r="B902" s="25">
        <v>1597</v>
      </c>
      <c r="C902" s="36" t="s">
        <v>1416</v>
      </c>
      <c r="D902" s="25">
        <v>1982</v>
      </c>
      <c r="E902" s="68" t="s">
        <v>2932</v>
      </c>
      <c r="F902" s="68" t="s">
        <v>2934</v>
      </c>
      <c r="G902" s="25">
        <v>2</v>
      </c>
      <c r="H902" s="25">
        <v>3</v>
      </c>
      <c r="I902" s="146">
        <v>1086.3</v>
      </c>
      <c r="J902" s="146">
        <v>997.2</v>
      </c>
      <c r="K902" s="146">
        <v>997.2</v>
      </c>
      <c r="L902" s="155">
        <v>38</v>
      </c>
      <c r="M902" s="154">
        <f t="shared" si="225"/>
        <v>3894908.2</v>
      </c>
      <c r="N902" s="154"/>
      <c r="O902" s="154"/>
      <c r="P902" s="154"/>
      <c r="Q902" s="144">
        <f t="shared" si="226"/>
        <v>3894908.2</v>
      </c>
      <c r="R902" s="146">
        <f>3022196.2+872712</f>
        <v>3894908.2</v>
      </c>
      <c r="S902" s="25"/>
      <c r="T902" s="146"/>
      <c r="U902" s="146"/>
      <c r="V902" s="146"/>
      <c r="W902" s="146"/>
      <c r="X902" s="146"/>
      <c r="Y902" s="146"/>
      <c r="Z902" s="146"/>
      <c r="AA902" s="146"/>
      <c r="AB902" s="146"/>
      <c r="AC902" s="146"/>
      <c r="AD902" s="146"/>
      <c r="AE902" s="146"/>
      <c r="AF902" s="146"/>
      <c r="AG902" s="324">
        <v>2025</v>
      </c>
      <c r="AH902" s="128"/>
      <c r="AI902" s="132"/>
      <c r="AJ902" s="132"/>
      <c r="AK902" s="141">
        <f t="shared" si="221"/>
        <v>849</v>
      </c>
      <c r="AL902" s="35" t="s">
        <v>153</v>
      </c>
      <c r="AM902" s="141" t="str">
        <f t="shared" si="222"/>
        <v>849.</v>
      </c>
      <c r="AN902" s="147"/>
      <c r="AO902" s="35"/>
      <c r="AP902" s="16"/>
    </row>
    <row r="903" spans="1:16380" ht="22.5" customHeight="1" x14ac:dyDescent="0.25">
      <c r="A903" s="68" t="str">
        <f t="shared" si="227"/>
        <v>850.</v>
      </c>
      <c r="B903" s="25">
        <v>1598</v>
      </c>
      <c r="C903" s="36" t="s">
        <v>1417</v>
      </c>
      <c r="D903" s="25">
        <v>1983</v>
      </c>
      <c r="E903" s="68" t="s">
        <v>2932</v>
      </c>
      <c r="F903" s="68" t="s">
        <v>2934</v>
      </c>
      <c r="G903" s="25">
        <v>2</v>
      </c>
      <c r="H903" s="25">
        <v>3</v>
      </c>
      <c r="I903" s="146">
        <v>1059.4000000000001</v>
      </c>
      <c r="J903" s="146">
        <v>949.4</v>
      </c>
      <c r="K903" s="146">
        <v>949.4</v>
      </c>
      <c r="L903" s="155">
        <v>36</v>
      </c>
      <c r="M903" s="154">
        <f t="shared" si="225"/>
        <v>3279257.5</v>
      </c>
      <c r="N903" s="154"/>
      <c r="O903" s="154"/>
      <c r="P903" s="154"/>
      <c r="Q903" s="144">
        <f t="shared" si="226"/>
        <v>3279257.5</v>
      </c>
      <c r="R903" s="154">
        <v>3279257.5</v>
      </c>
      <c r="S903" s="155"/>
      <c r="T903" s="154"/>
      <c r="U903" s="154"/>
      <c r="V903" s="154"/>
      <c r="W903" s="154"/>
      <c r="X903" s="154"/>
      <c r="Y903" s="154"/>
      <c r="Z903" s="154"/>
      <c r="AA903" s="154"/>
      <c r="AB903" s="154"/>
      <c r="AC903" s="146"/>
      <c r="AD903" s="146"/>
      <c r="AE903" s="144"/>
      <c r="AF903" s="154"/>
      <c r="AG903" s="324">
        <v>2025</v>
      </c>
      <c r="AH903" s="128"/>
      <c r="AI903" s="132"/>
      <c r="AJ903" s="132"/>
      <c r="AK903" s="141">
        <f t="shared" si="221"/>
        <v>850</v>
      </c>
      <c r="AL903" s="35" t="s">
        <v>153</v>
      </c>
      <c r="AM903" s="141" t="str">
        <f t="shared" si="222"/>
        <v>850.</v>
      </c>
      <c r="AN903" s="147"/>
      <c r="AO903" s="35"/>
      <c r="AP903" s="16"/>
    </row>
    <row r="904" spans="1:16380" ht="22.5" customHeight="1" x14ac:dyDescent="0.25">
      <c r="A904" s="68" t="str">
        <f t="shared" si="227"/>
        <v>851.</v>
      </c>
      <c r="B904" s="25">
        <v>1603</v>
      </c>
      <c r="C904" s="36" t="s">
        <v>56</v>
      </c>
      <c r="D904" s="25">
        <v>1991</v>
      </c>
      <c r="E904" s="68" t="s">
        <v>2932</v>
      </c>
      <c r="F904" s="68" t="s">
        <v>2934</v>
      </c>
      <c r="G904" s="25">
        <v>5</v>
      </c>
      <c r="H904" s="25">
        <v>2</v>
      </c>
      <c r="I904" s="146">
        <v>2591</v>
      </c>
      <c r="J904" s="144">
        <v>2225</v>
      </c>
      <c r="K904" s="146">
        <v>2225</v>
      </c>
      <c r="L904" s="155">
        <v>96</v>
      </c>
      <c r="M904" s="154">
        <f t="shared" si="225"/>
        <v>2061366</v>
      </c>
      <c r="N904" s="154"/>
      <c r="O904" s="154"/>
      <c r="P904" s="154"/>
      <c r="Q904" s="144">
        <f t="shared" si="226"/>
        <v>2061366</v>
      </c>
      <c r="R904" s="146">
        <f>745602+1315764</f>
        <v>2061366</v>
      </c>
      <c r="S904" s="25"/>
      <c r="T904" s="146"/>
      <c r="U904" s="146"/>
      <c r="V904" s="146"/>
      <c r="W904" s="146"/>
      <c r="X904" s="146"/>
      <c r="Y904" s="146"/>
      <c r="Z904" s="146"/>
      <c r="AA904" s="146"/>
      <c r="AB904" s="146"/>
      <c r="AC904" s="146"/>
      <c r="AD904" s="146"/>
      <c r="AE904" s="146"/>
      <c r="AF904" s="146"/>
      <c r="AG904" s="324">
        <v>2025</v>
      </c>
      <c r="AH904" s="128"/>
      <c r="AI904" s="132"/>
      <c r="AJ904" s="132"/>
      <c r="AK904" s="141">
        <f t="shared" si="221"/>
        <v>851</v>
      </c>
      <c r="AL904" s="35" t="s">
        <v>153</v>
      </c>
      <c r="AM904" s="141" t="str">
        <f t="shared" si="222"/>
        <v>851.</v>
      </c>
      <c r="AN904" s="147"/>
      <c r="AO904" s="35"/>
      <c r="AP904" s="16"/>
    </row>
    <row r="905" spans="1:16380" ht="22.5" customHeight="1" x14ac:dyDescent="0.25">
      <c r="A905" s="68" t="str">
        <f t="shared" si="227"/>
        <v>852.</v>
      </c>
      <c r="B905" s="25">
        <v>1604</v>
      </c>
      <c r="C905" s="36" t="s">
        <v>347</v>
      </c>
      <c r="D905" s="25">
        <v>1989</v>
      </c>
      <c r="E905" s="68" t="s">
        <v>2932</v>
      </c>
      <c r="F905" s="68" t="s">
        <v>2933</v>
      </c>
      <c r="G905" s="25">
        <v>5</v>
      </c>
      <c r="H905" s="25">
        <v>4</v>
      </c>
      <c r="I905" s="146">
        <v>5162.05</v>
      </c>
      <c r="J905" s="144">
        <v>4313.05</v>
      </c>
      <c r="K905" s="146">
        <v>4313.05</v>
      </c>
      <c r="L905" s="155">
        <v>169</v>
      </c>
      <c r="M905" s="154">
        <f t="shared" si="225"/>
        <v>5561546.25</v>
      </c>
      <c r="N905" s="154"/>
      <c r="O905" s="154"/>
      <c r="P905" s="154"/>
      <c r="Q905" s="144">
        <f t="shared" si="226"/>
        <v>5561546.25</v>
      </c>
      <c r="R905" s="154">
        <v>1273223.25</v>
      </c>
      <c r="S905" s="155"/>
      <c r="T905" s="154"/>
      <c r="U905" s="154">
        <v>1209</v>
      </c>
      <c r="V905" s="154">
        <f>U905*3547</f>
        <v>4288323</v>
      </c>
      <c r="W905" s="154"/>
      <c r="X905" s="154"/>
      <c r="Y905" s="154"/>
      <c r="Z905" s="154"/>
      <c r="AA905" s="154"/>
      <c r="AB905" s="154"/>
      <c r="AC905" s="154"/>
      <c r="AD905" s="154"/>
      <c r="AE905" s="154"/>
      <c r="AF905" s="154"/>
      <c r="AG905" s="324">
        <v>2025</v>
      </c>
      <c r="AH905" s="128"/>
      <c r="AI905" s="132"/>
      <c r="AJ905" s="132"/>
      <c r="AK905" s="141">
        <f t="shared" si="221"/>
        <v>852</v>
      </c>
      <c r="AL905" s="35" t="s">
        <v>153</v>
      </c>
      <c r="AM905" s="141" t="str">
        <f t="shared" si="222"/>
        <v>852.</v>
      </c>
      <c r="AN905" s="147"/>
      <c r="AO905" s="35"/>
      <c r="AP905" s="16"/>
    </row>
    <row r="906" spans="1:16380" ht="22.5" customHeight="1" x14ac:dyDescent="0.25">
      <c r="A906" s="68" t="str">
        <f t="shared" si="227"/>
        <v>853.</v>
      </c>
      <c r="B906" s="25">
        <v>1609</v>
      </c>
      <c r="C906" s="36" t="s">
        <v>1422</v>
      </c>
      <c r="D906" s="25">
        <v>1979</v>
      </c>
      <c r="E906" s="68" t="s">
        <v>2932</v>
      </c>
      <c r="F906" s="68" t="s">
        <v>2934</v>
      </c>
      <c r="G906" s="25">
        <v>2</v>
      </c>
      <c r="H906" s="25">
        <v>2</v>
      </c>
      <c r="I906" s="146">
        <v>819.36</v>
      </c>
      <c r="J906" s="146">
        <v>763.15</v>
      </c>
      <c r="K906" s="146">
        <v>763.15</v>
      </c>
      <c r="L906" s="155">
        <v>27</v>
      </c>
      <c r="M906" s="154">
        <f t="shared" si="225"/>
        <v>468712</v>
      </c>
      <c r="N906" s="154"/>
      <c r="O906" s="154"/>
      <c r="P906" s="154"/>
      <c r="Q906" s="144">
        <f t="shared" si="226"/>
        <v>468712</v>
      </c>
      <c r="R906" s="154">
        <v>468712</v>
      </c>
      <c r="S906" s="155"/>
      <c r="T906" s="154"/>
      <c r="U906" s="154"/>
      <c r="V906" s="154"/>
      <c r="W906" s="154"/>
      <c r="X906" s="154"/>
      <c r="Y906" s="154"/>
      <c r="Z906" s="154"/>
      <c r="AA906" s="154"/>
      <c r="AB906" s="154"/>
      <c r="AC906" s="146"/>
      <c r="AD906" s="146"/>
      <c r="AE906" s="154"/>
      <c r="AF906" s="154"/>
      <c r="AG906" s="324">
        <v>2025</v>
      </c>
      <c r="AH906" s="128"/>
      <c r="AI906" s="132"/>
      <c r="AJ906" s="132"/>
      <c r="AK906" s="141">
        <f t="shared" si="221"/>
        <v>853</v>
      </c>
      <c r="AL906" s="35" t="s">
        <v>153</v>
      </c>
      <c r="AM906" s="141" t="str">
        <f t="shared" si="222"/>
        <v>853.</v>
      </c>
      <c r="AN906" s="147"/>
      <c r="AO906" s="35"/>
      <c r="AP906" s="16"/>
    </row>
    <row r="907" spans="1:16380" ht="22.5" customHeight="1" x14ac:dyDescent="0.25">
      <c r="A907" s="68" t="str">
        <f t="shared" si="227"/>
        <v>854.</v>
      </c>
      <c r="B907" s="25">
        <v>1612</v>
      </c>
      <c r="C907" s="161" t="s">
        <v>356</v>
      </c>
      <c r="D907" s="25">
        <v>1971</v>
      </c>
      <c r="E907" s="68" t="s">
        <v>2932</v>
      </c>
      <c r="F907" s="68" t="s">
        <v>2934</v>
      </c>
      <c r="G907" s="25">
        <v>2</v>
      </c>
      <c r="H907" s="25">
        <v>2</v>
      </c>
      <c r="I907" s="146">
        <v>751.8</v>
      </c>
      <c r="J907" s="144">
        <v>719.6</v>
      </c>
      <c r="K907" s="146">
        <v>719.6</v>
      </c>
      <c r="L907" s="155">
        <v>33</v>
      </c>
      <c r="M907" s="154">
        <f t="shared" si="225"/>
        <v>191022</v>
      </c>
      <c r="N907" s="154"/>
      <c r="O907" s="154"/>
      <c r="P907" s="154"/>
      <c r="Q907" s="144">
        <f t="shared" si="226"/>
        <v>191022</v>
      </c>
      <c r="R907" s="154">
        <v>191022</v>
      </c>
      <c r="S907" s="155"/>
      <c r="T907" s="154"/>
      <c r="U907" s="154"/>
      <c r="V907" s="154"/>
      <c r="W907" s="154"/>
      <c r="X907" s="154"/>
      <c r="Y907" s="154"/>
      <c r="Z907" s="154"/>
      <c r="AA907" s="154"/>
      <c r="AB907" s="154"/>
      <c r="AC907" s="154"/>
      <c r="AD907" s="154"/>
      <c r="AE907" s="154"/>
      <c r="AF907" s="154"/>
      <c r="AG907" s="324">
        <v>2025</v>
      </c>
      <c r="AH907" s="128"/>
      <c r="AI907" s="132"/>
      <c r="AJ907" s="132"/>
      <c r="AK907" s="141">
        <f t="shared" si="221"/>
        <v>854</v>
      </c>
      <c r="AL907" s="35" t="s">
        <v>153</v>
      </c>
      <c r="AM907" s="141" t="str">
        <f t="shared" si="222"/>
        <v>854.</v>
      </c>
      <c r="AN907" s="147"/>
      <c r="AO907" s="35"/>
      <c r="AP907" s="16"/>
    </row>
    <row r="908" spans="1:16380" ht="22.5" customHeight="1" x14ac:dyDescent="0.25">
      <c r="A908" s="68" t="str">
        <f t="shared" si="227"/>
        <v>855.</v>
      </c>
      <c r="B908" s="25">
        <v>1616</v>
      </c>
      <c r="C908" s="36" t="s">
        <v>348</v>
      </c>
      <c r="D908" s="25">
        <v>1959</v>
      </c>
      <c r="E908" s="68" t="s">
        <v>2932</v>
      </c>
      <c r="F908" s="68" t="s">
        <v>2934</v>
      </c>
      <c r="G908" s="25">
        <v>2</v>
      </c>
      <c r="H908" s="25">
        <v>2</v>
      </c>
      <c r="I908" s="146">
        <v>849.6</v>
      </c>
      <c r="J908" s="144">
        <v>786.2</v>
      </c>
      <c r="K908" s="146">
        <v>786.2</v>
      </c>
      <c r="L908" s="155">
        <v>28</v>
      </c>
      <c r="M908" s="154">
        <f t="shared" si="225"/>
        <v>191022</v>
      </c>
      <c r="N908" s="154"/>
      <c r="O908" s="154"/>
      <c r="P908" s="154"/>
      <c r="Q908" s="144">
        <f t="shared" si="226"/>
        <v>191022</v>
      </c>
      <c r="R908" s="154">
        <v>191022</v>
      </c>
      <c r="S908" s="155"/>
      <c r="T908" s="154"/>
      <c r="U908" s="154"/>
      <c r="V908" s="154"/>
      <c r="W908" s="154"/>
      <c r="X908" s="154"/>
      <c r="Y908" s="154"/>
      <c r="Z908" s="154"/>
      <c r="AA908" s="154"/>
      <c r="AB908" s="154"/>
      <c r="AC908" s="154"/>
      <c r="AD908" s="154"/>
      <c r="AE908" s="154"/>
      <c r="AF908" s="154"/>
      <c r="AG908" s="324">
        <v>2025</v>
      </c>
      <c r="AH908" s="128"/>
      <c r="AI908" s="132"/>
      <c r="AJ908" s="132"/>
      <c r="AK908" s="141">
        <f t="shared" si="221"/>
        <v>855</v>
      </c>
      <c r="AL908" s="35" t="s">
        <v>153</v>
      </c>
      <c r="AM908" s="141" t="str">
        <f t="shared" si="222"/>
        <v>855.</v>
      </c>
      <c r="AN908" s="147"/>
      <c r="AO908" s="35"/>
      <c r="AP908" s="16"/>
    </row>
    <row r="909" spans="1:16380" ht="22.5" customHeight="1" x14ac:dyDescent="0.25">
      <c r="A909" s="68" t="str">
        <f t="shared" si="227"/>
        <v>856.</v>
      </c>
      <c r="B909" s="25">
        <v>1617</v>
      </c>
      <c r="C909" s="36" t="s">
        <v>2919</v>
      </c>
      <c r="D909" s="25">
        <v>1984</v>
      </c>
      <c r="E909" s="68" t="s">
        <v>2932</v>
      </c>
      <c r="F909" s="68" t="s">
        <v>2934</v>
      </c>
      <c r="G909" s="25">
        <v>2</v>
      </c>
      <c r="H909" s="25">
        <v>3</v>
      </c>
      <c r="I909" s="146">
        <v>825.2</v>
      </c>
      <c r="J909" s="144">
        <v>737.6</v>
      </c>
      <c r="K909" s="146">
        <v>426.2</v>
      </c>
      <c r="L909" s="155">
        <v>16</v>
      </c>
      <c r="M909" s="154">
        <f>R909+T909+V909+X909+Z909+AB909+AE909+AF909</f>
        <v>3851776</v>
      </c>
      <c r="N909" s="154"/>
      <c r="O909" s="154"/>
      <c r="P909" s="154"/>
      <c r="Q909" s="144">
        <f>M909</f>
        <v>3851776</v>
      </c>
      <c r="R909" s="154"/>
      <c r="S909" s="155"/>
      <c r="T909" s="154"/>
      <c r="U909" s="154">
        <v>512</v>
      </c>
      <c r="V909" s="154">
        <f>U909*7523</f>
        <v>3851776</v>
      </c>
      <c r="W909" s="154"/>
      <c r="X909" s="154"/>
      <c r="Y909" s="154"/>
      <c r="Z909" s="154"/>
      <c r="AA909" s="154"/>
      <c r="AB909" s="154"/>
      <c r="AC909" s="146"/>
      <c r="AD909" s="146"/>
      <c r="AE909" s="154"/>
      <c r="AF909" s="154"/>
      <c r="AG909" s="324">
        <v>2025</v>
      </c>
      <c r="AH909" s="128"/>
      <c r="AI909" s="132"/>
      <c r="AJ909" s="132"/>
      <c r="AK909" s="141">
        <f t="shared" si="221"/>
        <v>856</v>
      </c>
      <c r="AL909" s="35" t="s">
        <v>153</v>
      </c>
      <c r="AM909" s="141" t="str">
        <f t="shared" si="222"/>
        <v>856.</v>
      </c>
      <c r="AN909" s="147"/>
      <c r="AO909" s="279"/>
      <c r="AP909" s="16"/>
      <c r="AQ909" s="14"/>
      <c r="AR909" s="14"/>
      <c r="AS909" s="14"/>
      <c r="AT909" s="14"/>
      <c r="AU909" s="14"/>
      <c r="AV909" s="14"/>
      <c r="AW909" s="14"/>
      <c r="AX909" s="14"/>
      <c r="AY909" s="14"/>
      <c r="AZ909" s="14"/>
      <c r="BA909" s="14"/>
      <c r="BB909" s="14"/>
      <c r="BC909" s="14"/>
      <c r="BD909" s="14"/>
      <c r="BE909" s="14"/>
      <c r="BF909" s="14"/>
      <c r="BG909" s="14"/>
      <c r="BH909" s="14"/>
      <c r="BI909" s="14"/>
      <c r="BJ909" s="14"/>
      <c r="BK909" s="14"/>
      <c r="BL909" s="14"/>
      <c r="BM909" s="14"/>
      <c r="BN909" s="14"/>
      <c r="BO909" s="14"/>
      <c r="BP909" s="14"/>
      <c r="BQ909" s="14"/>
      <c r="BR909" s="14"/>
      <c r="BS909" s="14"/>
      <c r="BT909" s="14"/>
      <c r="BU909" s="14"/>
      <c r="BV909" s="14"/>
      <c r="BW909" s="14"/>
      <c r="BX909" s="14"/>
      <c r="BY909" s="14"/>
      <c r="BZ909" s="14"/>
      <c r="CA909" s="14"/>
      <c r="CB909" s="14"/>
      <c r="CC909" s="14"/>
      <c r="CD909" s="14"/>
      <c r="CE909" s="14"/>
      <c r="CF909" s="14"/>
      <c r="CG909" s="14"/>
      <c r="CH909" s="14"/>
      <c r="CI909" s="14"/>
      <c r="CJ909" s="14"/>
      <c r="CK909" s="14"/>
      <c r="CL909" s="14"/>
      <c r="CM909" s="14"/>
      <c r="CN909" s="14"/>
      <c r="CO909" s="14"/>
      <c r="CP909" s="14"/>
      <c r="CQ909" s="14"/>
      <c r="CR909" s="14"/>
      <c r="CS909" s="14"/>
      <c r="CT909" s="14"/>
      <c r="CU909" s="14"/>
      <c r="CV909" s="14"/>
      <c r="CW909" s="14"/>
      <c r="CX909" s="14"/>
      <c r="CY909" s="14"/>
      <c r="CZ909" s="14"/>
      <c r="DA909" s="14"/>
      <c r="DB909" s="14"/>
      <c r="DC909" s="14"/>
      <c r="DD909" s="14"/>
      <c r="DE909" s="14"/>
      <c r="DF909" s="14"/>
      <c r="DG909" s="14"/>
      <c r="DH909" s="14"/>
      <c r="DI909" s="14"/>
      <c r="DJ909" s="14"/>
      <c r="DK909" s="14"/>
      <c r="DL909" s="14"/>
      <c r="DM909" s="14"/>
      <c r="DN909" s="14"/>
      <c r="DO909" s="14"/>
      <c r="DP909" s="14"/>
      <c r="DQ909" s="14"/>
      <c r="DR909" s="14"/>
      <c r="DS909" s="14"/>
      <c r="DT909" s="14"/>
      <c r="DU909" s="14"/>
      <c r="DV909" s="14"/>
      <c r="DW909" s="14"/>
      <c r="DX909" s="14"/>
      <c r="DY909" s="14"/>
      <c r="DZ909" s="14"/>
      <c r="EA909" s="14"/>
      <c r="EB909" s="14"/>
      <c r="EC909" s="14"/>
      <c r="ED909" s="14"/>
      <c r="EE909" s="14"/>
      <c r="EF909" s="14"/>
      <c r="EG909" s="14"/>
      <c r="EH909" s="14"/>
      <c r="EI909" s="14"/>
      <c r="EJ909" s="14"/>
      <c r="EK909" s="14"/>
      <c r="EL909" s="14"/>
      <c r="EM909" s="14"/>
      <c r="EN909" s="14"/>
      <c r="EO909" s="14"/>
      <c r="EP909" s="14"/>
      <c r="EQ909" s="14"/>
      <c r="ER909" s="14"/>
      <c r="ES909" s="14"/>
      <c r="ET909" s="14"/>
      <c r="EU909" s="14"/>
      <c r="EV909" s="14"/>
      <c r="EW909" s="14"/>
      <c r="EX909" s="14"/>
      <c r="EY909" s="14"/>
      <c r="EZ909" s="14"/>
      <c r="FA909" s="14"/>
      <c r="FB909" s="14"/>
      <c r="FC909" s="14"/>
      <c r="FD909" s="14"/>
      <c r="FE909" s="14"/>
      <c r="FF909" s="14"/>
      <c r="FG909" s="14"/>
      <c r="FH909" s="14"/>
      <c r="FI909" s="14"/>
      <c r="FJ909" s="14"/>
      <c r="FK909" s="14"/>
      <c r="FL909" s="14"/>
      <c r="FM909" s="14"/>
      <c r="FN909" s="14"/>
      <c r="FO909" s="14"/>
      <c r="FP909" s="14"/>
      <c r="FQ909" s="14"/>
      <c r="FR909" s="14"/>
      <c r="FS909" s="14"/>
      <c r="FT909" s="14"/>
      <c r="FU909" s="14"/>
      <c r="FV909" s="14"/>
      <c r="FW909" s="14"/>
      <c r="FX909" s="14"/>
      <c r="FY909" s="14"/>
      <c r="FZ909" s="14"/>
      <c r="GA909" s="14"/>
      <c r="GB909" s="14"/>
      <c r="GC909" s="14"/>
      <c r="GD909" s="14"/>
      <c r="GE909" s="14"/>
      <c r="GF909" s="14"/>
      <c r="GG909" s="14"/>
      <c r="GH909" s="14"/>
      <c r="GI909" s="14"/>
      <c r="GJ909" s="14"/>
      <c r="GK909" s="14"/>
      <c r="GL909" s="14"/>
      <c r="GM909" s="14"/>
      <c r="GN909" s="14"/>
      <c r="GO909" s="14"/>
      <c r="GP909" s="14"/>
      <c r="GQ909" s="14"/>
      <c r="GR909" s="14"/>
      <c r="GS909" s="14"/>
      <c r="GT909" s="14"/>
      <c r="GU909" s="14"/>
      <c r="GV909" s="14"/>
      <c r="GW909" s="14"/>
      <c r="GX909" s="14"/>
      <c r="GY909" s="14"/>
      <c r="GZ909" s="14"/>
      <c r="HA909" s="14"/>
      <c r="HB909" s="14"/>
      <c r="HC909" s="14"/>
      <c r="HD909" s="14"/>
      <c r="HE909" s="14"/>
      <c r="HF909" s="14"/>
      <c r="HG909" s="14"/>
      <c r="HH909" s="14"/>
      <c r="HI909" s="14"/>
      <c r="HJ909" s="14"/>
      <c r="HK909" s="14"/>
      <c r="HL909" s="14"/>
      <c r="HM909" s="14"/>
      <c r="HN909" s="14"/>
      <c r="HO909" s="14"/>
      <c r="HP909" s="14"/>
      <c r="HQ909" s="14"/>
      <c r="HR909" s="14"/>
      <c r="HS909" s="14"/>
      <c r="HT909" s="14"/>
      <c r="HU909" s="14"/>
      <c r="HV909" s="14"/>
      <c r="HW909" s="14"/>
      <c r="HX909" s="14"/>
      <c r="HY909" s="14"/>
      <c r="HZ909" s="14"/>
      <c r="IA909" s="14"/>
      <c r="IB909" s="14"/>
      <c r="IC909" s="14"/>
      <c r="ID909" s="14"/>
      <c r="IE909" s="14"/>
      <c r="IF909" s="14"/>
      <c r="IG909" s="14"/>
      <c r="IH909" s="14"/>
      <c r="II909" s="14"/>
      <c r="IJ909" s="14"/>
      <c r="IK909" s="14"/>
      <c r="IL909" s="14"/>
      <c r="IM909" s="14"/>
      <c r="IN909" s="14"/>
      <c r="IO909" s="14"/>
      <c r="IP909" s="14"/>
      <c r="IQ909" s="14"/>
      <c r="IR909" s="14"/>
      <c r="IS909" s="14"/>
      <c r="IT909" s="14"/>
      <c r="IU909" s="14"/>
      <c r="IV909" s="14"/>
      <c r="IW909" s="14"/>
      <c r="IX909" s="14"/>
      <c r="IY909" s="14"/>
      <c r="IZ909" s="14"/>
      <c r="JA909" s="14"/>
      <c r="JB909" s="14"/>
      <c r="JC909" s="14"/>
      <c r="JD909" s="14"/>
      <c r="JE909" s="14"/>
      <c r="JF909" s="14"/>
      <c r="JG909" s="14"/>
      <c r="JH909" s="14"/>
      <c r="JI909" s="14"/>
      <c r="JJ909" s="14"/>
      <c r="JK909" s="14"/>
      <c r="JL909" s="14"/>
      <c r="JM909" s="14"/>
      <c r="JN909" s="14"/>
      <c r="JO909" s="14"/>
      <c r="JP909" s="14"/>
      <c r="JQ909" s="14"/>
      <c r="JR909" s="14"/>
      <c r="JS909" s="14"/>
      <c r="JT909" s="14"/>
      <c r="JU909" s="14"/>
      <c r="JV909" s="14"/>
      <c r="JW909" s="14"/>
      <c r="JX909" s="14"/>
      <c r="JY909" s="14"/>
      <c r="JZ909" s="14"/>
      <c r="KA909" s="14"/>
      <c r="KB909" s="14"/>
      <c r="KC909" s="14"/>
      <c r="KD909" s="14"/>
      <c r="KE909" s="14"/>
      <c r="KF909" s="14"/>
      <c r="KG909" s="14"/>
      <c r="KH909" s="14"/>
      <c r="KI909" s="14"/>
      <c r="KJ909" s="14"/>
      <c r="KK909" s="14"/>
      <c r="KL909" s="14"/>
      <c r="KM909" s="14"/>
      <c r="KN909" s="14"/>
      <c r="KO909" s="14"/>
      <c r="KP909" s="14"/>
      <c r="KQ909" s="14"/>
      <c r="KR909" s="14"/>
      <c r="KS909" s="14"/>
      <c r="KT909" s="14"/>
      <c r="KU909" s="14"/>
      <c r="KV909" s="14"/>
      <c r="KW909" s="14"/>
      <c r="KX909" s="14"/>
      <c r="KY909" s="14"/>
      <c r="KZ909" s="14"/>
      <c r="LA909" s="14"/>
      <c r="LB909" s="14"/>
      <c r="LC909" s="14"/>
      <c r="LD909" s="14"/>
      <c r="LE909" s="14"/>
      <c r="LF909" s="14"/>
      <c r="LG909" s="14"/>
      <c r="LH909" s="14"/>
      <c r="LI909" s="14"/>
      <c r="LJ909" s="14"/>
      <c r="LK909" s="14"/>
      <c r="LL909" s="14"/>
      <c r="LM909" s="14"/>
      <c r="LN909" s="14"/>
      <c r="LO909" s="14"/>
      <c r="LP909" s="14"/>
      <c r="LQ909" s="14"/>
      <c r="LR909" s="14"/>
      <c r="LS909" s="14"/>
      <c r="LT909" s="14"/>
      <c r="LU909" s="14"/>
      <c r="LV909" s="14"/>
      <c r="LW909" s="14"/>
      <c r="LX909" s="14"/>
      <c r="LY909" s="14"/>
      <c r="LZ909" s="14"/>
      <c r="MA909" s="14"/>
      <c r="MB909" s="14"/>
      <c r="MC909" s="14"/>
      <c r="MD909" s="14"/>
      <c r="ME909" s="14"/>
      <c r="MF909" s="14"/>
      <c r="MG909" s="14"/>
      <c r="MH909" s="14"/>
      <c r="MI909" s="14"/>
      <c r="MJ909" s="14"/>
      <c r="MK909" s="14"/>
      <c r="ML909" s="14"/>
      <c r="MM909" s="14"/>
      <c r="MN909" s="14"/>
      <c r="MO909" s="14"/>
      <c r="MP909" s="14"/>
      <c r="MQ909" s="14"/>
      <c r="MR909" s="14"/>
      <c r="MS909" s="14"/>
      <c r="MT909" s="14"/>
      <c r="MU909" s="14"/>
      <c r="MV909" s="14"/>
      <c r="MW909" s="14"/>
      <c r="MX909" s="14"/>
      <c r="MY909" s="14"/>
      <c r="MZ909" s="14"/>
      <c r="NA909" s="14"/>
      <c r="NB909" s="14"/>
      <c r="NC909" s="14"/>
      <c r="ND909" s="14"/>
      <c r="NE909" s="14"/>
      <c r="NF909" s="14"/>
      <c r="NG909" s="14"/>
      <c r="NH909" s="14"/>
      <c r="NI909" s="14"/>
      <c r="NJ909" s="14"/>
      <c r="NK909" s="14"/>
      <c r="NL909" s="14"/>
      <c r="NM909" s="14"/>
      <c r="NN909" s="14"/>
      <c r="NO909" s="14"/>
      <c r="NP909" s="14"/>
      <c r="NQ909" s="14"/>
      <c r="NR909" s="14"/>
      <c r="NS909" s="14"/>
      <c r="NT909" s="14"/>
      <c r="NU909" s="14"/>
      <c r="NV909" s="14"/>
      <c r="NW909" s="14"/>
      <c r="NX909" s="14"/>
      <c r="NY909" s="14"/>
      <c r="NZ909" s="14"/>
      <c r="OA909" s="14"/>
      <c r="OB909" s="14"/>
      <c r="OC909" s="14"/>
      <c r="OD909" s="14"/>
      <c r="OE909" s="14"/>
      <c r="OF909" s="14"/>
      <c r="OG909" s="14"/>
      <c r="OH909" s="14"/>
      <c r="OI909" s="14"/>
      <c r="OJ909" s="14"/>
      <c r="OK909" s="14"/>
      <c r="OL909" s="14"/>
      <c r="OM909" s="14"/>
      <c r="ON909" s="14"/>
      <c r="OO909" s="14"/>
      <c r="OP909" s="14"/>
      <c r="OQ909" s="14"/>
      <c r="OR909" s="14"/>
      <c r="OS909" s="14"/>
      <c r="OT909" s="14"/>
      <c r="OU909" s="14"/>
      <c r="OV909" s="14"/>
      <c r="OW909" s="14"/>
      <c r="OX909" s="14"/>
      <c r="OY909" s="14"/>
      <c r="OZ909" s="14"/>
      <c r="PA909" s="14"/>
      <c r="PB909" s="14"/>
      <c r="PC909" s="14"/>
      <c r="PD909" s="14"/>
      <c r="PE909" s="14"/>
      <c r="PF909" s="14"/>
      <c r="PG909" s="14"/>
      <c r="PH909" s="14"/>
      <c r="PI909" s="14"/>
      <c r="PJ909" s="14"/>
      <c r="PK909" s="14"/>
      <c r="PL909" s="14"/>
      <c r="PM909" s="14"/>
      <c r="PN909" s="14"/>
      <c r="PO909" s="14"/>
      <c r="PP909" s="14"/>
      <c r="PQ909" s="14"/>
      <c r="PR909" s="14"/>
      <c r="PS909" s="14"/>
      <c r="PT909" s="14"/>
      <c r="PU909" s="14"/>
      <c r="PV909" s="14"/>
      <c r="PW909" s="14"/>
      <c r="PX909" s="14"/>
      <c r="PY909" s="14"/>
      <c r="PZ909" s="14"/>
      <c r="QA909" s="14"/>
      <c r="QB909" s="14"/>
      <c r="QC909" s="14"/>
      <c r="QD909" s="14"/>
      <c r="QE909" s="14"/>
      <c r="QF909" s="14"/>
      <c r="QG909" s="14"/>
      <c r="QH909" s="14"/>
      <c r="QI909" s="14"/>
      <c r="QJ909" s="14"/>
      <c r="QK909" s="14"/>
      <c r="QL909" s="14"/>
      <c r="QM909" s="14"/>
      <c r="QN909" s="14"/>
      <c r="QO909" s="14"/>
      <c r="QP909" s="14"/>
      <c r="QQ909" s="14"/>
      <c r="QR909" s="14"/>
      <c r="QS909" s="14"/>
      <c r="QT909" s="14"/>
      <c r="QU909" s="14"/>
      <c r="QV909" s="14"/>
      <c r="QW909" s="14"/>
      <c r="QX909" s="14"/>
      <c r="QY909" s="14"/>
      <c r="QZ909" s="14"/>
      <c r="RA909" s="14"/>
      <c r="RB909" s="14"/>
      <c r="RC909" s="14"/>
      <c r="RD909" s="14"/>
      <c r="RE909" s="14"/>
      <c r="RF909" s="14"/>
      <c r="RG909" s="14"/>
      <c r="RH909" s="14"/>
      <c r="RI909" s="14"/>
      <c r="RJ909" s="14"/>
      <c r="RK909" s="14"/>
      <c r="RL909" s="14"/>
      <c r="RM909" s="14"/>
      <c r="RN909" s="14"/>
      <c r="RO909" s="14"/>
      <c r="RP909" s="14"/>
      <c r="RQ909" s="14"/>
      <c r="RR909" s="14"/>
      <c r="RS909" s="14"/>
      <c r="RT909" s="14"/>
      <c r="RU909" s="14"/>
      <c r="RV909" s="14"/>
      <c r="RW909" s="14"/>
      <c r="RX909" s="14"/>
      <c r="RY909" s="14"/>
      <c r="RZ909" s="14"/>
      <c r="SA909" s="14"/>
      <c r="SB909" s="14"/>
      <c r="SC909" s="14"/>
      <c r="SD909" s="14"/>
      <c r="SE909" s="14"/>
      <c r="SF909" s="14"/>
      <c r="SG909" s="14"/>
      <c r="SH909" s="14"/>
      <c r="SI909" s="14"/>
      <c r="SJ909" s="14"/>
      <c r="SK909" s="14"/>
      <c r="SL909" s="14"/>
      <c r="SM909" s="14"/>
      <c r="SN909" s="14"/>
      <c r="SO909" s="14"/>
      <c r="SP909" s="14"/>
      <c r="SQ909" s="14"/>
      <c r="SR909" s="14"/>
      <c r="SS909" s="14"/>
      <c r="ST909" s="14"/>
      <c r="SU909" s="14"/>
      <c r="SV909" s="14"/>
      <c r="SW909" s="14"/>
      <c r="SX909" s="14"/>
      <c r="SY909" s="14"/>
      <c r="SZ909" s="14"/>
      <c r="TA909" s="14"/>
      <c r="TB909" s="14"/>
      <c r="TC909" s="14"/>
      <c r="TD909" s="14"/>
      <c r="TE909" s="14"/>
      <c r="TF909" s="14"/>
      <c r="TG909" s="14"/>
      <c r="TH909" s="14"/>
      <c r="TI909" s="14"/>
      <c r="TJ909" s="14"/>
      <c r="TK909" s="14"/>
      <c r="TL909" s="14"/>
      <c r="TM909" s="14"/>
      <c r="TN909" s="14"/>
      <c r="TO909" s="14"/>
      <c r="TP909" s="14"/>
      <c r="TQ909" s="14"/>
      <c r="TR909" s="14"/>
      <c r="TS909" s="14"/>
      <c r="TT909" s="14"/>
      <c r="TU909" s="14"/>
      <c r="TV909" s="14"/>
      <c r="TW909" s="14"/>
      <c r="TX909" s="14"/>
      <c r="TY909" s="14"/>
      <c r="TZ909" s="14"/>
      <c r="UA909" s="14"/>
      <c r="UB909" s="14"/>
      <c r="UC909" s="14"/>
      <c r="UD909" s="14"/>
      <c r="UE909" s="14"/>
      <c r="UF909" s="14"/>
      <c r="UG909" s="14"/>
      <c r="UH909" s="14"/>
      <c r="UI909" s="14"/>
      <c r="UJ909" s="14"/>
      <c r="UK909" s="14"/>
      <c r="UL909" s="14"/>
      <c r="UM909" s="14"/>
      <c r="UN909" s="14"/>
      <c r="UO909" s="14"/>
      <c r="UP909" s="14"/>
      <c r="UQ909" s="14"/>
      <c r="UR909" s="14"/>
      <c r="US909" s="14"/>
      <c r="UT909" s="14"/>
      <c r="UU909" s="14"/>
      <c r="UV909" s="14"/>
      <c r="UW909" s="14"/>
      <c r="UX909" s="14"/>
      <c r="UY909" s="14"/>
      <c r="UZ909" s="14"/>
      <c r="VA909" s="14"/>
      <c r="VB909" s="14"/>
      <c r="VC909" s="14"/>
      <c r="VD909" s="14"/>
      <c r="VE909" s="14"/>
      <c r="VF909" s="14"/>
      <c r="VG909" s="14"/>
      <c r="VH909" s="14"/>
      <c r="VI909" s="14"/>
      <c r="VJ909" s="14"/>
      <c r="VK909" s="14"/>
      <c r="VL909" s="14"/>
      <c r="VM909" s="14"/>
      <c r="VN909" s="14"/>
      <c r="VO909" s="14"/>
      <c r="VP909" s="14"/>
      <c r="VQ909" s="14"/>
      <c r="VR909" s="14"/>
      <c r="VS909" s="14"/>
      <c r="VT909" s="14"/>
      <c r="VU909" s="14"/>
      <c r="VV909" s="14"/>
      <c r="VW909" s="14"/>
      <c r="VX909" s="14"/>
      <c r="VY909" s="14"/>
      <c r="VZ909" s="14"/>
      <c r="WA909" s="14"/>
      <c r="WB909" s="14"/>
      <c r="WC909" s="14"/>
      <c r="WD909" s="14"/>
      <c r="WE909" s="14"/>
      <c r="WF909" s="14"/>
      <c r="WG909" s="14"/>
      <c r="WH909" s="14"/>
      <c r="WI909" s="14"/>
      <c r="WJ909" s="14"/>
      <c r="WK909" s="14"/>
      <c r="WL909" s="14"/>
      <c r="WM909" s="14"/>
      <c r="WN909" s="14"/>
      <c r="WO909" s="14"/>
      <c r="WP909" s="14"/>
      <c r="WQ909" s="14"/>
      <c r="WR909" s="14"/>
      <c r="WS909" s="14"/>
      <c r="WT909" s="14"/>
      <c r="WU909" s="14"/>
      <c r="WV909" s="14"/>
      <c r="WW909" s="14"/>
      <c r="WX909" s="14"/>
      <c r="WY909" s="14"/>
      <c r="WZ909" s="14"/>
      <c r="XA909" s="14"/>
      <c r="XB909" s="14"/>
      <c r="XC909" s="14"/>
      <c r="XD909" s="14"/>
      <c r="XE909" s="14"/>
      <c r="XF909" s="14"/>
      <c r="XG909" s="14"/>
      <c r="XH909" s="14"/>
      <c r="XI909" s="14"/>
      <c r="XJ909" s="14"/>
      <c r="XK909" s="14"/>
      <c r="XL909" s="14"/>
      <c r="XM909" s="14"/>
      <c r="XN909" s="14"/>
      <c r="XO909" s="14"/>
      <c r="XP909" s="14"/>
      <c r="XQ909" s="14"/>
      <c r="XR909" s="14"/>
      <c r="XS909" s="14"/>
      <c r="XT909" s="14"/>
      <c r="XU909" s="14"/>
      <c r="XV909" s="14"/>
      <c r="XW909" s="14"/>
      <c r="XX909" s="14"/>
      <c r="XY909" s="14"/>
      <c r="XZ909" s="14"/>
      <c r="YA909" s="14"/>
      <c r="YB909" s="14"/>
      <c r="YC909" s="14"/>
      <c r="YD909" s="14"/>
      <c r="YE909" s="14"/>
      <c r="YF909" s="14"/>
      <c r="YG909" s="14"/>
      <c r="YH909" s="14"/>
      <c r="YI909" s="14"/>
      <c r="YJ909" s="14"/>
      <c r="YK909" s="14"/>
      <c r="YL909" s="14"/>
      <c r="YM909" s="14"/>
      <c r="YN909" s="14"/>
      <c r="YO909" s="14"/>
      <c r="YP909" s="14"/>
      <c r="YQ909" s="14"/>
      <c r="YR909" s="14"/>
      <c r="YS909" s="14"/>
      <c r="YT909" s="14"/>
      <c r="YU909" s="14"/>
      <c r="YV909" s="14"/>
      <c r="YW909" s="14"/>
      <c r="YX909" s="14"/>
      <c r="YY909" s="14"/>
      <c r="YZ909" s="14"/>
      <c r="ZA909" s="14"/>
      <c r="ZB909" s="14"/>
      <c r="ZC909" s="14"/>
      <c r="ZD909" s="14"/>
      <c r="ZE909" s="14"/>
      <c r="ZF909" s="14"/>
      <c r="ZG909" s="14"/>
      <c r="ZH909" s="14"/>
      <c r="ZI909" s="14"/>
      <c r="ZJ909" s="14"/>
      <c r="ZK909" s="14"/>
      <c r="ZL909" s="14"/>
      <c r="ZM909" s="14"/>
      <c r="ZN909" s="14"/>
      <c r="ZO909" s="14"/>
      <c r="ZP909" s="14"/>
      <c r="ZQ909" s="14"/>
      <c r="ZR909" s="14"/>
      <c r="ZS909" s="14"/>
      <c r="ZT909" s="14"/>
      <c r="ZU909" s="14"/>
      <c r="ZV909" s="14"/>
      <c r="ZW909" s="14"/>
      <c r="ZX909" s="14"/>
      <c r="ZY909" s="14"/>
      <c r="ZZ909" s="14"/>
      <c r="AAA909" s="14"/>
      <c r="AAB909" s="14"/>
      <c r="AAC909" s="14"/>
      <c r="AAD909" s="14"/>
      <c r="AAE909" s="14"/>
      <c r="AAF909" s="14"/>
      <c r="AAG909" s="14"/>
      <c r="AAH909" s="14"/>
      <c r="AAI909" s="14"/>
      <c r="AAJ909" s="14"/>
      <c r="AAK909" s="14"/>
      <c r="AAL909" s="14"/>
      <c r="AAM909" s="14"/>
      <c r="AAN909" s="14"/>
      <c r="AAO909" s="14"/>
      <c r="AAP909" s="14"/>
      <c r="AAQ909" s="14"/>
      <c r="AAR909" s="14"/>
      <c r="AAS909" s="14"/>
      <c r="AAT909" s="14"/>
      <c r="AAU909" s="14"/>
      <c r="AAV909" s="14"/>
      <c r="AAW909" s="14"/>
      <c r="AAX909" s="14"/>
      <c r="AAY909" s="14"/>
      <c r="AAZ909" s="14"/>
      <c r="ABA909" s="14"/>
      <c r="ABB909" s="14"/>
      <c r="ABC909" s="14"/>
      <c r="ABD909" s="14"/>
      <c r="ABE909" s="14"/>
      <c r="ABF909" s="14"/>
      <c r="ABG909" s="14"/>
      <c r="ABH909" s="14"/>
      <c r="ABI909" s="14"/>
      <c r="ABJ909" s="14"/>
      <c r="ABK909" s="14"/>
      <c r="ABL909" s="14"/>
      <c r="ABM909" s="14"/>
      <c r="ABN909" s="14"/>
      <c r="ABO909" s="14"/>
      <c r="ABP909" s="14"/>
      <c r="ABQ909" s="14"/>
      <c r="ABR909" s="14"/>
      <c r="ABS909" s="14"/>
      <c r="ABT909" s="14"/>
      <c r="ABU909" s="14"/>
      <c r="ABV909" s="14"/>
      <c r="ABW909" s="14"/>
      <c r="ABX909" s="14"/>
      <c r="ABY909" s="14"/>
      <c r="ABZ909" s="14"/>
      <c r="ACA909" s="14"/>
      <c r="ACB909" s="14"/>
      <c r="ACC909" s="14"/>
      <c r="ACD909" s="14"/>
      <c r="ACE909" s="14"/>
      <c r="ACF909" s="14"/>
      <c r="ACG909" s="14"/>
      <c r="ACH909" s="14"/>
      <c r="ACI909" s="14"/>
      <c r="ACJ909" s="14"/>
      <c r="ACK909" s="14"/>
      <c r="ACL909" s="14"/>
      <c r="ACM909" s="14"/>
      <c r="ACN909" s="14"/>
      <c r="ACO909" s="14"/>
      <c r="ACP909" s="14"/>
      <c r="ACQ909" s="14"/>
      <c r="ACR909" s="14"/>
      <c r="ACS909" s="14"/>
      <c r="ACT909" s="14"/>
      <c r="ACU909" s="14"/>
      <c r="ACV909" s="14"/>
      <c r="ACW909" s="14"/>
      <c r="ACX909" s="14"/>
      <c r="ACY909" s="14"/>
      <c r="ACZ909" s="14"/>
      <c r="ADA909" s="14"/>
      <c r="ADB909" s="14"/>
      <c r="ADC909" s="14"/>
      <c r="ADD909" s="14"/>
      <c r="ADE909" s="14"/>
      <c r="ADF909" s="14"/>
      <c r="ADG909" s="14"/>
      <c r="ADH909" s="14"/>
      <c r="ADI909" s="14"/>
      <c r="ADJ909" s="14"/>
      <c r="ADK909" s="14"/>
      <c r="ADL909" s="14"/>
      <c r="ADM909" s="14"/>
      <c r="ADN909" s="14"/>
      <c r="ADO909" s="14"/>
      <c r="ADP909" s="14"/>
      <c r="ADQ909" s="14"/>
      <c r="ADR909" s="14"/>
      <c r="ADS909" s="14"/>
      <c r="ADT909" s="14"/>
      <c r="ADU909" s="14"/>
      <c r="ADV909" s="14"/>
      <c r="ADW909" s="14"/>
      <c r="ADX909" s="14"/>
      <c r="ADY909" s="14"/>
      <c r="ADZ909" s="14"/>
      <c r="AEA909" s="14"/>
      <c r="AEB909" s="14"/>
      <c r="AEC909" s="14"/>
      <c r="AED909" s="14"/>
      <c r="AEE909" s="14"/>
      <c r="AEF909" s="14"/>
      <c r="AEG909" s="14"/>
      <c r="AEH909" s="14"/>
      <c r="AEI909" s="14"/>
      <c r="AEJ909" s="14"/>
      <c r="AEK909" s="14"/>
      <c r="AEL909" s="14"/>
      <c r="AEM909" s="14"/>
      <c r="AEN909" s="14"/>
      <c r="AEO909" s="14"/>
      <c r="AEP909" s="14"/>
      <c r="AEQ909" s="14"/>
      <c r="AER909" s="14"/>
      <c r="AES909" s="14"/>
      <c r="AET909" s="14"/>
      <c r="AEU909" s="14"/>
      <c r="AEV909" s="14"/>
      <c r="AEW909" s="14"/>
      <c r="AEX909" s="14"/>
      <c r="AEY909" s="14"/>
      <c r="AEZ909" s="14"/>
      <c r="AFA909" s="14"/>
      <c r="AFB909" s="14"/>
      <c r="AFC909" s="14"/>
      <c r="AFD909" s="14"/>
      <c r="AFE909" s="14"/>
      <c r="AFF909" s="14"/>
      <c r="AFG909" s="14"/>
      <c r="AFH909" s="14"/>
      <c r="AFI909" s="14"/>
      <c r="AFJ909" s="14"/>
      <c r="AFK909" s="14"/>
      <c r="AFL909" s="14"/>
      <c r="AFM909" s="14"/>
      <c r="AFN909" s="14"/>
      <c r="AFO909" s="14"/>
      <c r="AFP909" s="14"/>
      <c r="AFQ909" s="14"/>
      <c r="AFR909" s="14"/>
      <c r="AFS909" s="14"/>
      <c r="AFT909" s="14"/>
      <c r="AFU909" s="14"/>
      <c r="AFV909" s="14"/>
      <c r="AFW909" s="14"/>
      <c r="AFX909" s="14"/>
      <c r="AFY909" s="14"/>
      <c r="AFZ909" s="14"/>
      <c r="AGA909" s="14"/>
      <c r="AGB909" s="14"/>
      <c r="AGC909" s="14"/>
      <c r="AGD909" s="14"/>
      <c r="AGE909" s="14"/>
      <c r="AGF909" s="14"/>
      <c r="AGG909" s="14"/>
      <c r="AGH909" s="14"/>
      <c r="AGI909" s="14"/>
      <c r="AGJ909" s="14"/>
      <c r="AGK909" s="14"/>
      <c r="AGL909" s="14"/>
      <c r="AGM909" s="14"/>
      <c r="AGN909" s="14"/>
      <c r="AGO909" s="14"/>
      <c r="AGP909" s="14"/>
      <c r="AGQ909" s="14"/>
      <c r="AGR909" s="14"/>
      <c r="AGS909" s="14"/>
      <c r="AGT909" s="14"/>
      <c r="AGU909" s="14"/>
      <c r="AGV909" s="14"/>
      <c r="AGW909" s="14"/>
      <c r="AGX909" s="14"/>
      <c r="AGY909" s="14"/>
      <c r="AGZ909" s="14"/>
      <c r="AHA909" s="14"/>
      <c r="AHB909" s="14"/>
      <c r="AHC909" s="14"/>
      <c r="AHD909" s="14"/>
      <c r="AHE909" s="14"/>
      <c r="AHF909" s="14"/>
      <c r="AHG909" s="14"/>
      <c r="AHH909" s="14"/>
      <c r="AHI909" s="14"/>
      <c r="AHJ909" s="14"/>
      <c r="AHK909" s="14"/>
      <c r="AHL909" s="14"/>
      <c r="AHM909" s="14"/>
      <c r="AHN909" s="14"/>
      <c r="AHO909" s="14"/>
      <c r="AHP909" s="14"/>
      <c r="AHQ909" s="14"/>
      <c r="AHR909" s="14"/>
      <c r="AHS909" s="14"/>
      <c r="AHT909" s="14"/>
      <c r="AHU909" s="14"/>
      <c r="AHV909" s="14"/>
      <c r="AHW909" s="14"/>
      <c r="AHX909" s="14"/>
      <c r="AHY909" s="14"/>
      <c r="AHZ909" s="14"/>
      <c r="AIA909" s="14"/>
      <c r="AIB909" s="14"/>
      <c r="AIC909" s="14"/>
      <c r="AID909" s="14"/>
      <c r="AIE909" s="14"/>
      <c r="AIF909" s="14"/>
      <c r="AIG909" s="14"/>
      <c r="AIH909" s="14"/>
      <c r="AII909" s="14"/>
      <c r="AIJ909" s="14"/>
      <c r="AIK909" s="14"/>
      <c r="AIL909" s="14"/>
      <c r="AIM909" s="14"/>
      <c r="AIN909" s="14"/>
      <c r="AIO909" s="14"/>
      <c r="AIP909" s="14"/>
      <c r="AIQ909" s="14"/>
      <c r="AIR909" s="14"/>
      <c r="AIS909" s="14"/>
      <c r="AIT909" s="14"/>
      <c r="AIU909" s="14"/>
      <c r="AIV909" s="14"/>
      <c r="AIW909" s="14"/>
      <c r="AIX909" s="14"/>
      <c r="AIY909" s="14"/>
      <c r="AIZ909" s="14"/>
      <c r="AJA909" s="14"/>
      <c r="AJB909" s="14"/>
      <c r="AJC909" s="14"/>
      <c r="AJD909" s="14"/>
      <c r="AJE909" s="14"/>
      <c r="AJF909" s="14"/>
      <c r="AJG909" s="14"/>
      <c r="AJH909" s="14"/>
      <c r="AJI909" s="14"/>
      <c r="AJJ909" s="14"/>
      <c r="AJK909" s="14"/>
      <c r="AJL909" s="14"/>
      <c r="AJM909" s="14"/>
      <c r="AJN909" s="14"/>
      <c r="AJO909" s="14"/>
      <c r="AJP909" s="14"/>
      <c r="AJQ909" s="14"/>
      <c r="AJR909" s="14"/>
      <c r="AJS909" s="14"/>
      <c r="AJT909" s="14"/>
      <c r="AJU909" s="14"/>
      <c r="AJV909" s="14"/>
      <c r="AJW909" s="14"/>
      <c r="AJX909" s="14"/>
      <c r="AJY909" s="14"/>
      <c r="AJZ909" s="14"/>
      <c r="AKA909" s="14"/>
      <c r="AKB909" s="14"/>
      <c r="AKC909" s="14"/>
      <c r="AKD909" s="14"/>
      <c r="AKE909" s="14"/>
      <c r="AKF909" s="14"/>
      <c r="AKG909" s="14"/>
      <c r="AKH909" s="14"/>
      <c r="AKI909" s="14"/>
      <c r="AKJ909" s="14"/>
      <c r="AKK909" s="14"/>
      <c r="AKL909" s="14"/>
      <c r="AKM909" s="14"/>
      <c r="AKN909" s="14"/>
      <c r="AKO909" s="14"/>
      <c r="AKP909" s="14"/>
      <c r="AKQ909" s="14"/>
      <c r="AKR909" s="14"/>
      <c r="AKS909" s="14"/>
      <c r="AKT909" s="14"/>
      <c r="AKU909" s="14"/>
      <c r="AKV909" s="14"/>
      <c r="AKW909" s="14"/>
      <c r="AKX909" s="14"/>
      <c r="AKY909" s="14"/>
      <c r="AKZ909" s="14"/>
      <c r="ALA909" s="14"/>
      <c r="ALB909" s="14"/>
      <c r="ALC909" s="14"/>
      <c r="ALD909" s="14"/>
      <c r="ALE909" s="14"/>
      <c r="ALF909" s="14"/>
      <c r="ALG909" s="14"/>
      <c r="ALH909" s="14"/>
      <c r="ALI909" s="14"/>
      <c r="ALJ909" s="14"/>
      <c r="ALK909" s="14"/>
      <c r="ALL909" s="14"/>
      <c r="ALM909" s="14"/>
      <c r="ALN909" s="14"/>
      <c r="ALO909" s="14"/>
      <c r="ALP909" s="14"/>
      <c r="ALQ909" s="14"/>
      <c r="ALR909" s="14"/>
      <c r="ALS909" s="14"/>
      <c r="ALT909" s="14"/>
      <c r="ALU909" s="14"/>
      <c r="ALV909" s="14"/>
      <c r="ALW909" s="14"/>
      <c r="ALX909" s="14"/>
      <c r="ALY909" s="14"/>
      <c r="ALZ909" s="14"/>
      <c r="AMA909" s="14"/>
      <c r="AMB909" s="14"/>
      <c r="AMC909" s="14"/>
      <c r="AMD909" s="14"/>
      <c r="AME909" s="14"/>
      <c r="AMF909" s="14"/>
      <c r="AMG909" s="14"/>
      <c r="AMH909" s="14"/>
      <c r="AMI909" s="14"/>
      <c r="AMJ909" s="14"/>
      <c r="AMK909" s="14"/>
      <c r="AML909" s="14"/>
      <c r="AMM909" s="14"/>
      <c r="AMN909" s="14"/>
      <c r="AMO909" s="14"/>
      <c r="AMP909" s="14"/>
      <c r="AMQ909" s="14"/>
      <c r="AMR909" s="14"/>
      <c r="AMS909" s="14"/>
      <c r="AMT909" s="14"/>
      <c r="AMU909" s="14"/>
      <c r="AMV909" s="14"/>
      <c r="AMW909" s="14"/>
      <c r="AMX909" s="14"/>
      <c r="AMY909" s="14"/>
      <c r="AMZ909" s="14"/>
      <c r="ANA909" s="14"/>
      <c r="ANB909" s="14"/>
      <c r="ANC909" s="14"/>
      <c r="AND909" s="14"/>
      <c r="ANE909" s="14"/>
      <c r="ANF909" s="14"/>
      <c r="ANG909" s="14"/>
      <c r="ANH909" s="14"/>
      <c r="ANI909" s="14"/>
      <c r="ANJ909" s="14"/>
      <c r="ANK909" s="14"/>
      <c r="ANL909" s="14"/>
      <c r="ANM909" s="14"/>
      <c r="ANN909" s="14"/>
      <c r="ANO909" s="14"/>
      <c r="ANP909" s="14"/>
      <c r="ANQ909" s="14"/>
      <c r="ANR909" s="14"/>
      <c r="ANS909" s="14"/>
      <c r="ANT909" s="14"/>
      <c r="ANU909" s="14"/>
      <c r="ANV909" s="14"/>
      <c r="ANW909" s="14"/>
      <c r="ANX909" s="14"/>
      <c r="ANY909" s="14"/>
      <c r="ANZ909" s="14"/>
      <c r="AOA909" s="14"/>
      <c r="AOB909" s="14"/>
      <c r="AOC909" s="14"/>
      <c r="AOD909" s="14"/>
      <c r="AOE909" s="14"/>
      <c r="AOF909" s="14"/>
      <c r="AOG909" s="14"/>
      <c r="AOH909" s="14"/>
      <c r="AOI909" s="14"/>
      <c r="AOJ909" s="14"/>
      <c r="AOK909" s="14"/>
      <c r="AOL909" s="14"/>
      <c r="AOM909" s="14"/>
      <c r="AON909" s="14"/>
      <c r="AOO909" s="14"/>
      <c r="AOP909" s="14"/>
      <c r="AOQ909" s="14"/>
      <c r="AOR909" s="14"/>
      <c r="AOS909" s="14"/>
      <c r="AOT909" s="14"/>
      <c r="AOU909" s="14"/>
      <c r="AOV909" s="14"/>
      <c r="AOW909" s="14"/>
      <c r="AOX909" s="14"/>
      <c r="AOY909" s="14"/>
      <c r="AOZ909" s="14"/>
      <c r="APA909" s="14"/>
      <c r="APB909" s="14"/>
      <c r="APC909" s="14"/>
      <c r="APD909" s="14"/>
      <c r="APE909" s="14"/>
      <c r="APF909" s="14"/>
      <c r="APG909" s="14"/>
      <c r="APH909" s="14"/>
      <c r="API909" s="14"/>
      <c r="APJ909" s="14"/>
      <c r="APK909" s="14"/>
      <c r="APL909" s="14"/>
      <c r="APM909" s="14"/>
      <c r="APN909" s="14"/>
      <c r="APO909" s="14"/>
      <c r="APP909" s="14"/>
      <c r="APQ909" s="14"/>
      <c r="APR909" s="14"/>
      <c r="APS909" s="14"/>
      <c r="APT909" s="14"/>
      <c r="APU909" s="14"/>
      <c r="APV909" s="14"/>
      <c r="APW909" s="14"/>
      <c r="APX909" s="14"/>
      <c r="APY909" s="14"/>
      <c r="APZ909" s="14"/>
      <c r="AQA909" s="14"/>
      <c r="AQB909" s="14"/>
      <c r="AQC909" s="14"/>
      <c r="AQD909" s="14"/>
      <c r="AQE909" s="14"/>
      <c r="AQF909" s="14"/>
      <c r="AQG909" s="14"/>
      <c r="AQH909" s="14"/>
      <c r="AQI909" s="14"/>
      <c r="AQJ909" s="14"/>
      <c r="AQK909" s="14"/>
      <c r="AQL909" s="14"/>
      <c r="AQM909" s="14"/>
      <c r="AQN909" s="14"/>
      <c r="AQO909" s="14"/>
      <c r="AQP909" s="14"/>
      <c r="AQQ909" s="14"/>
      <c r="AQR909" s="14"/>
      <c r="AQS909" s="14"/>
      <c r="AQT909" s="14"/>
      <c r="AQU909" s="14"/>
      <c r="AQV909" s="14"/>
      <c r="AQW909" s="14"/>
      <c r="AQX909" s="14"/>
      <c r="AQY909" s="14"/>
      <c r="AQZ909" s="14"/>
      <c r="ARA909" s="14"/>
      <c r="ARB909" s="14"/>
      <c r="ARC909" s="14"/>
      <c r="ARD909" s="14"/>
      <c r="ARE909" s="14"/>
      <c r="ARF909" s="14"/>
      <c r="ARG909" s="14"/>
      <c r="ARH909" s="14"/>
      <c r="ARI909" s="14"/>
      <c r="ARJ909" s="14"/>
      <c r="ARK909" s="14"/>
      <c r="ARL909" s="14"/>
      <c r="ARM909" s="14"/>
      <c r="ARN909" s="14"/>
      <c r="ARO909" s="14"/>
      <c r="ARP909" s="14"/>
      <c r="ARQ909" s="14"/>
      <c r="ARR909" s="14"/>
      <c r="ARS909" s="14"/>
      <c r="ART909" s="14"/>
      <c r="ARU909" s="14"/>
      <c r="ARV909" s="14"/>
      <c r="ARW909" s="14"/>
      <c r="ARX909" s="14"/>
      <c r="ARY909" s="14"/>
      <c r="ARZ909" s="14"/>
      <c r="ASA909" s="14"/>
      <c r="ASB909" s="14"/>
      <c r="ASC909" s="14"/>
      <c r="ASD909" s="14"/>
      <c r="ASE909" s="14"/>
      <c r="ASF909" s="14"/>
      <c r="ASG909" s="14"/>
      <c r="ASH909" s="14"/>
      <c r="ASI909" s="14"/>
      <c r="ASJ909" s="14"/>
      <c r="ASK909" s="14"/>
      <c r="ASL909" s="14"/>
      <c r="ASM909" s="14"/>
      <c r="ASN909" s="14"/>
      <c r="ASO909" s="14"/>
      <c r="ASP909" s="14"/>
      <c r="ASQ909" s="14"/>
      <c r="ASR909" s="14"/>
      <c r="ASS909" s="14"/>
      <c r="AST909" s="14"/>
      <c r="ASU909" s="14"/>
      <c r="ASV909" s="14"/>
      <c r="ASW909" s="14"/>
      <c r="ASX909" s="14"/>
      <c r="ASY909" s="14"/>
      <c r="ASZ909" s="14"/>
      <c r="ATA909" s="14"/>
      <c r="ATB909" s="14"/>
      <c r="ATC909" s="14"/>
      <c r="ATD909" s="14"/>
      <c r="ATE909" s="14"/>
      <c r="ATF909" s="14"/>
      <c r="ATG909" s="14"/>
      <c r="ATH909" s="14"/>
      <c r="ATI909" s="14"/>
      <c r="ATJ909" s="14"/>
      <c r="ATK909" s="14"/>
      <c r="ATL909" s="14"/>
      <c r="ATM909" s="14"/>
      <c r="ATN909" s="14"/>
      <c r="ATO909" s="14"/>
      <c r="ATP909" s="14"/>
      <c r="ATQ909" s="14"/>
      <c r="ATR909" s="14"/>
      <c r="ATS909" s="14"/>
      <c r="ATT909" s="14"/>
      <c r="ATU909" s="14"/>
      <c r="ATV909" s="14"/>
      <c r="ATW909" s="14"/>
      <c r="ATX909" s="14"/>
      <c r="ATY909" s="14"/>
      <c r="ATZ909" s="14"/>
      <c r="AUA909" s="14"/>
      <c r="AUB909" s="14"/>
      <c r="AUC909" s="14"/>
      <c r="AUD909" s="14"/>
      <c r="AUE909" s="14"/>
      <c r="AUF909" s="14"/>
      <c r="AUG909" s="14"/>
      <c r="AUH909" s="14"/>
      <c r="AUI909" s="14"/>
      <c r="AUJ909" s="14"/>
      <c r="AUK909" s="14"/>
      <c r="AUL909" s="14"/>
      <c r="AUM909" s="14"/>
      <c r="AUN909" s="14"/>
      <c r="AUO909" s="14"/>
      <c r="AUP909" s="14"/>
      <c r="AUQ909" s="14"/>
      <c r="AUR909" s="14"/>
      <c r="AUS909" s="14"/>
      <c r="AUT909" s="14"/>
      <c r="AUU909" s="14"/>
      <c r="AUV909" s="14"/>
      <c r="AUW909" s="14"/>
      <c r="AUX909" s="14"/>
      <c r="AUY909" s="14"/>
      <c r="AUZ909" s="14"/>
      <c r="AVA909" s="14"/>
      <c r="AVB909" s="14"/>
      <c r="AVC909" s="14"/>
      <c r="AVD909" s="14"/>
      <c r="AVE909" s="14"/>
      <c r="AVF909" s="14"/>
      <c r="AVG909" s="14"/>
      <c r="AVH909" s="14"/>
      <c r="AVI909" s="14"/>
      <c r="AVJ909" s="14"/>
      <c r="AVK909" s="14"/>
      <c r="AVL909" s="14"/>
      <c r="AVM909" s="14"/>
      <c r="AVN909" s="14"/>
      <c r="AVO909" s="14"/>
      <c r="AVP909" s="14"/>
      <c r="AVQ909" s="14"/>
      <c r="AVR909" s="14"/>
      <c r="AVS909" s="14"/>
      <c r="AVT909" s="14"/>
      <c r="AVU909" s="14"/>
      <c r="AVV909" s="14"/>
      <c r="AVW909" s="14"/>
      <c r="AVX909" s="14"/>
      <c r="AVY909" s="14"/>
      <c r="AVZ909" s="14"/>
      <c r="AWA909" s="14"/>
      <c r="AWB909" s="14"/>
      <c r="AWC909" s="14"/>
      <c r="AWD909" s="14"/>
      <c r="AWE909" s="14"/>
      <c r="AWF909" s="14"/>
      <c r="AWG909" s="14"/>
      <c r="AWH909" s="14"/>
      <c r="AWI909" s="14"/>
      <c r="AWJ909" s="14"/>
      <c r="AWK909" s="14"/>
      <c r="AWL909" s="14"/>
      <c r="AWM909" s="14"/>
      <c r="AWN909" s="14"/>
      <c r="AWO909" s="14"/>
      <c r="AWP909" s="14"/>
      <c r="AWQ909" s="14"/>
      <c r="AWR909" s="14"/>
      <c r="AWS909" s="14"/>
      <c r="AWT909" s="14"/>
      <c r="AWU909" s="14"/>
      <c r="AWV909" s="14"/>
      <c r="AWW909" s="14"/>
      <c r="AWX909" s="14"/>
      <c r="AWY909" s="14"/>
      <c r="AWZ909" s="14"/>
      <c r="AXA909" s="14"/>
      <c r="AXB909" s="14"/>
      <c r="AXC909" s="14"/>
      <c r="AXD909" s="14"/>
      <c r="AXE909" s="14"/>
      <c r="AXF909" s="14"/>
      <c r="AXG909" s="14"/>
      <c r="AXH909" s="14"/>
      <c r="AXI909" s="14"/>
      <c r="AXJ909" s="14"/>
      <c r="AXK909" s="14"/>
      <c r="AXL909" s="14"/>
      <c r="AXM909" s="14"/>
      <c r="AXN909" s="14"/>
      <c r="AXO909" s="14"/>
      <c r="AXP909" s="14"/>
      <c r="AXQ909" s="14"/>
      <c r="AXR909" s="14"/>
      <c r="AXS909" s="14"/>
      <c r="AXT909" s="14"/>
      <c r="AXU909" s="14"/>
      <c r="AXV909" s="14"/>
      <c r="AXW909" s="14"/>
      <c r="AXX909" s="14"/>
      <c r="AXY909" s="14"/>
      <c r="AXZ909" s="14"/>
      <c r="AYA909" s="14"/>
      <c r="AYB909" s="14"/>
      <c r="AYC909" s="14"/>
      <c r="AYD909" s="14"/>
      <c r="AYE909" s="14"/>
      <c r="AYF909" s="14"/>
      <c r="AYG909" s="14"/>
      <c r="AYH909" s="14"/>
      <c r="AYI909" s="14"/>
      <c r="AYJ909" s="14"/>
      <c r="AYK909" s="14"/>
      <c r="AYL909" s="14"/>
      <c r="AYM909" s="14"/>
      <c r="AYN909" s="14"/>
      <c r="AYO909" s="14"/>
      <c r="AYP909" s="14"/>
      <c r="AYQ909" s="14"/>
      <c r="AYR909" s="14"/>
      <c r="AYS909" s="14"/>
      <c r="AYT909" s="14"/>
      <c r="AYU909" s="14"/>
      <c r="AYV909" s="14"/>
      <c r="AYW909" s="14"/>
      <c r="AYX909" s="14"/>
      <c r="AYY909" s="14"/>
      <c r="AYZ909" s="14"/>
      <c r="AZA909" s="14"/>
      <c r="AZB909" s="14"/>
      <c r="AZC909" s="14"/>
      <c r="AZD909" s="14"/>
      <c r="AZE909" s="14"/>
      <c r="AZF909" s="14"/>
      <c r="AZG909" s="14"/>
      <c r="AZH909" s="14"/>
      <c r="AZI909" s="14"/>
      <c r="AZJ909" s="14"/>
      <c r="AZK909" s="14"/>
      <c r="AZL909" s="14"/>
      <c r="AZM909" s="14"/>
      <c r="AZN909" s="14"/>
      <c r="AZO909" s="14"/>
      <c r="AZP909" s="14"/>
      <c r="AZQ909" s="14"/>
      <c r="AZR909" s="14"/>
      <c r="AZS909" s="14"/>
      <c r="AZT909" s="14"/>
      <c r="AZU909" s="14"/>
      <c r="AZV909" s="14"/>
      <c r="AZW909" s="14"/>
      <c r="AZX909" s="14"/>
      <c r="AZY909" s="14"/>
      <c r="AZZ909" s="14"/>
      <c r="BAA909" s="14"/>
      <c r="BAB909" s="14"/>
      <c r="BAC909" s="14"/>
      <c r="BAD909" s="14"/>
      <c r="BAE909" s="14"/>
      <c r="BAF909" s="14"/>
      <c r="BAG909" s="14"/>
      <c r="BAH909" s="14"/>
      <c r="BAI909" s="14"/>
      <c r="BAJ909" s="14"/>
      <c r="BAK909" s="14"/>
      <c r="BAL909" s="14"/>
      <c r="BAM909" s="14"/>
      <c r="BAN909" s="14"/>
      <c r="BAO909" s="14"/>
      <c r="BAP909" s="14"/>
      <c r="BAQ909" s="14"/>
      <c r="BAR909" s="14"/>
      <c r="BAS909" s="14"/>
      <c r="BAT909" s="14"/>
      <c r="BAU909" s="14"/>
      <c r="BAV909" s="14"/>
      <c r="BAW909" s="14"/>
      <c r="BAX909" s="14"/>
      <c r="BAY909" s="14"/>
      <c r="BAZ909" s="14"/>
      <c r="BBA909" s="14"/>
      <c r="BBB909" s="14"/>
      <c r="BBC909" s="14"/>
      <c r="BBD909" s="14"/>
      <c r="BBE909" s="14"/>
      <c r="BBF909" s="14"/>
      <c r="BBG909" s="14"/>
      <c r="BBH909" s="14"/>
      <c r="BBI909" s="14"/>
      <c r="BBJ909" s="14"/>
      <c r="BBK909" s="14"/>
      <c r="BBL909" s="14"/>
      <c r="BBM909" s="14"/>
      <c r="BBN909" s="14"/>
      <c r="BBO909" s="14"/>
      <c r="BBP909" s="14"/>
      <c r="BBQ909" s="14"/>
      <c r="BBR909" s="14"/>
      <c r="BBS909" s="14"/>
      <c r="BBT909" s="14"/>
      <c r="BBU909" s="14"/>
      <c r="BBV909" s="14"/>
      <c r="BBW909" s="14"/>
      <c r="BBX909" s="14"/>
      <c r="BBY909" s="14"/>
      <c r="BBZ909" s="14"/>
      <c r="BCA909" s="14"/>
      <c r="BCB909" s="14"/>
      <c r="BCC909" s="14"/>
      <c r="BCD909" s="14"/>
      <c r="BCE909" s="14"/>
      <c r="BCF909" s="14"/>
      <c r="BCG909" s="14"/>
      <c r="BCH909" s="14"/>
      <c r="BCI909" s="14"/>
      <c r="BCJ909" s="14"/>
      <c r="BCK909" s="14"/>
      <c r="BCL909" s="14"/>
      <c r="BCM909" s="14"/>
      <c r="BCN909" s="14"/>
      <c r="BCO909" s="14"/>
      <c r="BCP909" s="14"/>
      <c r="BCQ909" s="14"/>
      <c r="BCR909" s="14"/>
      <c r="BCS909" s="14"/>
      <c r="BCT909" s="14"/>
      <c r="BCU909" s="14"/>
      <c r="BCV909" s="14"/>
      <c r="BCW909" s="14"/>
      <c r="BCX909" s="14"/>
      <c r="BCY909" s="14"/>
      <c r="BCZ909" s="14"/>
      <c r="BDA909" s="14"/>
      <c r="BDB909" s="14"/>
      <c r="BDC909" s="14"/>
      <c r="BDD909" s="14"/>
      <c r="BDE909" s="14"/>
      <c r="BDF909" s="14"/>
      <c r="BDG909" s="14"/>
      <c r="BDH909" s="14"/>
      <c r="BDI909" s="14"/>
      <c r="BDJ909" s="14"/>
      <c r="BDK909" s="14"/>
      <c r="BDL909" s="14"/>
      <c r="BDM909" s="14"/>
      <c r="BDN909" s="14"/>
      <c r="BDO909" s="14"/>
      <c r="BDP909" s="14"/>
      <c r="BDQ909" s="14"/>
      <c r="BDR909" s="14"/>
      <c r="BDS909" s="14"/>
      <c r="BDT909" s="14"/>
      <c r="BDU909" s="14"/>
      <c r="BDV909" s="14"/>
      <c r="BDW909" s="14"/>
      <c r="BDX909" s="14"/>
      <c r="BDY909" s="14"/>
      <c r="BDZ909" s="14"/>
      <c r="BEA909" s="14"/>
      <c r="BEB909" s="14"/>
      <c r="BEC909" s="14"/>
      <c r="BED909" s="14"/>
      <c r="BEE909" s="14"/>
      <c r="BEF909" s="14"/>
      <c r="BEG909" s="14"/>
      <c r="BEH909" s="14"/>
      <c r="BEI909" s="14"/>
      <c r="BEJ909" s="14"/>
      <c r="BEK909" s="14"/>
      <c r="BEL909" s="14"/>
      <c r="BEM909" s="14"/>
      <c r="BEN909" s="14"/>
      <c r="BEO909" s="14"/>
      <c r="BEP909" s="14"/>
      <c r="BEQ909" s="14"/>
      <c r="BER909" s="14"/>
      <c r="BES909" s="14"/>
      <c r="BET909" s="14"/>
      <c r="BEU909" s="14"/>
      <c r="BEV909" s="14"/>
      <c r="BEW909" s="14"/>
      <c r="BEX909" s="14"/>
      <c r="BEY909" s="14"/>
      <c r="BEZ909" s="14"/>
      <c r="BFA909" s="14"/>
      <c r="BFB909" s="14"/>
      <c r="BFC909" s="14"/>
      <c r="BFD909" s="14"/>
      <c r="BFE909" s="14"/>
      <c r="BFF909" s="14"/>
      <c r="BFG909" s="14"/>
      <c r="BFH909" s="14"/>
      <c r="BFI909" s="14"/>
      <c r="BFJ909" s="14"/>
      <c r="BFK909" s="14"/>
      <c r="BFL909" s="14"/>
      <c r="BFM909" s="14"/>
      <c r="BFN909" s="14"/>
      <c r="BFO909" s="14"/>
      <c r="BFP909" s="14"/>
      <c r="BFQ909" s="14"/>
      <c r="BFR909" s="14"/>
      <c r="BFS909" s="14"/>
      <c r="BFT909" s="14"/>
      <c r="BFU909" s="14"/>
      <c r="BFV909" s="14"/>
      <c r="BFW909" s="14"/>
      <c r="BFX909" s="14"/>
      <c r="BFY909" s="14"/>
      <c r="BFZ909" s="14"/>
      <c r="BGA909" s="14"/>
      <c r="BGB909" s="14"/>
      <c r="BGC909" s="14"/>
      <c r="BGD909" s="14"/>
      <c r="BGE909" s="14"/>
      <c r="BGF909" s="14"/>
      <c r="BGG909" s="14"/>
      <c r="BGH909" s="14"/>
      <c r="BGI909" s="14"/>
      <c r="BGJ909" s="14"/>
      <c r="BGK909" s="14"/>
      <c r="BGL909" s="14"/>
      <c r="BGM909" s="14"/>
      <c r="BGN909" s="14"/>
      <c r="BGO909" s="14"/>
      <c r="BGP909" s="14"/>
      <c r="BGQ909" s="14"/>
      <c r="BGR909" s="14"/>
      <c r="BGS909" s="14"/>
      <c r="BGT909" s="14"/>
      <c r="BGU909" s="14"/>
      <c r="BGV909" s="14"/>
      <c r="BGW909" s="14"/>
      <c r="BGX909" s="14"/>
      <c r="BGY909" s="14"/>
      <c r="BGZ909" s="14"/>
      <c r="BHA909" s="14"/>
      <c r="BHB909" s="14"/>
      <c r="BHC909" s="14"/>
      <c r="BHD909" s="14"/>
      <c r="BHE909" s="14"/>
      <c r="BHF909" s="14"/>
      <c r="BHG909" s="14"/>
      <c r="BHH909" s="14"/>
      <c r="BHI909" s="14"/>
      <c r="BHJ909" s="14"/>
      <c r="BHK909" s="14"/>
      <c r="BHL909" s="14"/>
      <c r="BHM909" s="14"/>
      <c r="BHN909" s="14"/>
      <c r="BHO909" s="14"/>
      <c r="BHP909" s="14"/>
      <c r="BHQ909" s="14"/>
      <c r="BHR909" s="14"/>
      <c r="BHS909" s="14"/>
      <c r="BHT909" s="14"/>
      <c r="BHU909" s="14"/>
      <c r="BHV909" s="14"/>
      <c r="BHW909" s="14"/>
      <c r="BHX909" s="14"/>
      <c r="BHY909" s="14"/>
      <c r="BHZ909" s="14"/>
      <c r="BIA909" s="14"/>
      <c r="BIB909" s="14"/>
      <c r="BIC909" s="14"/>
      <c r="BID909" s="14"/>
      <c r="BIE909" s="14"/>
      <c r="BIF909" s="14"/>
      <c r="BIG909" s="14"/>
      <c r="BIH909" s="14"/>
      <c r="BII909" s="14"/>
      <c r="BIJ909" s="14"/>
      <c r="BIK909" s="14"/>
      <c r="BIL909" s="14"/>
      <c r="BIM909" s="14"/>
      <c r="BIN909" s="14"/>
      <c r="BIO909" s="14"/>
      <c r="BIP909" s="14"/>
      <c r="BIQ909" s="14"/>
      <c r="BIR909" s="14"/>
      <c r="BIS909" s="14"/>
      <c r="BIT909" s="14"/>
      <c r="BIU909" s="14"/>
      <c r="BIV909" s="14"/>
      <c r="BIW909" s="14"/>
      <c r="BIX909" s="14"/>
      <c r="BIY909" s="14"/>
      <c r="BIZ909" s="14"/>
      <c r="BJA909" s="14"/>
      <c r="BJB909" s="14"/>
      <c r="BJC909" s="14"/>
      <c r="BJD909" s="14"/>
      <c r="BJE909" s="14"/>
      <c r="BJF909" s="14"/>
      <c r="BJG909" s="14"/>
      <c r="BJH909" s="14"/>
      <c r="BJI909" s="14"/>
      <c r="BJJ909" s="14"/>
      <c r="BJK909" s="14"/>
      <c r="BJL909" s="14"/>
      <c r="BJM909" s="14"/>
      <c r="BJN909" s="14"/>
      <c r="BJO909" s="14"/>
      <c r="BJP909" s="14"/>
      <c r="BJQ909" s="14"/>
      <c r="BJR909" s="14"/>
      <c r="BJS909" s="14"/>
      <c r="BJT909" s="14"/>
      <c r="BJU909" s="14"/>
      <c r="BJV909" s="14"/>
      <c r="BJW909" s="14"/>
      <c r="BJX909" s="14"/>
      <c r="BJY909" s="14"/>
      <c r="BJZ909" s="14"/>
      <c r="BKA909" s="14"/>
      <c r="BKB909" s="14"/>
      <c r="BKC909" s="14"/>
      <c r="BKD909" s="14"/>
      <c r="BKE909" s="14"/>
      <c r="BKF909" s="14"/>
      <c r="BKG909" s="14"/>
      <c r="BKH909" s="14"/>
      <c r="BKI909" s="14"/>
      <c r="BKJ909" s="14"/>
      <c r="BKK909" s="14"/>
      <c r="BKL909" s="14"/>
      <c r="BKM909" s="14"/>
      <c r="BKN909" s="14"/>
      <c r="BKO909" s="14"/>
      <c r="BKP909" s="14"/>
      <c r="BKQ909" s="14"/>
      <c r="BKR909" s="14"/>
      <c r="BKS909" s="14"/>
      <c r="BKT909" s="14"/>
      <c r="BKU909" s="14"/>
      <c r="BKV909" s="14"/>
      <c r="BKW909" s="14"/>
      <c r="BKX909" s="14"/>
      <c r="BKY909" s="14"/>
      <c r="BKZ909" s="14"/>
      <c r="BLA909" s="14"/>
      <c r="BLB909" s="14"/>
      <c r="BLC909" s="14"/>
      <c r="BLD909" s="14"/>
      <c r="BLE909" s="14"/>
      <c r="BLF909" s="14"/>
      <c r="BLG909" s="14"/>
      <c r="BLH909" s="14"/>
      <c r="BLI909" s="14"/>
      <c r="BLJ909" s="14"/>
      <c r="BLK909" s="14"/>
      <c r="BLL909" s="14"/>
      <c r="BLM909" s="14"/>
      <c r="BLN909" s="14"/>
      <c r="BLO909" s="14"/>
      <c r="BLP909" s="14"/>
      <c r="BLQ909" s="14"/>
      <c r="BLR909" s="14"/>
      <c r="BLS909" s="14"/>
      <c r="BLT909" s="14"/>
      <c r="BLU909" s="14"/>
      <c r="BLV909" s="14"/>
      <c r="BLW909" s="14"/>
      <c r="BLX909" s="14"/>
      <c r="BLY909" s="14"/>
      <c r="BLZ909" s="14"/>
      <c r="BMA909" s="14"/>
      <c r="BMB909" s="14"/>
      <c r="BMC909" s="14"/>
      <c r="BMD909" s="14"/>
      <c r="BME909" s="14"/>
      <c r="BMF909" s="14"/>
      <c r="BMG909" s="14"/>
      <c r="BMH909" s="14"/>
      <c r="BMI909" s="14"/>
      <c r="BMJ909" s="14"/>
      <c r="BMK909" s="14"/>
      <c r="BML909" s="14"/>
      <c r="BMM909" s="14"/>
      <c r="BMN909" s="14"/>
      <c r="BMO909" s="14"/>
      <c r="BMP909" s="14"/>
      <c r="BMQ909" s="14"/>
      <c r="BMR909" s="14"/>
      <c r="BMS909" s="14"/>
      <c r="BMT909" s="14"/>
      <c r="BMU909" s="14"/>
      <c r="BMV909" s="14"/>
      <c r="BMW909" s="14"/>
      <c r="BMX909" s="14"/>
      <c r="BMY909" s="14"/>
      <c r="BMZ909" s="14"/>
      <c r="BNA909" s="14"/>
      <c r="BNB909" s="14"/>
      <c r="BNC909" s="14"/>
      <c r="BND909" s="14"/>
      <c r="BNE909" s="14"/>
      <c r="BNF909" s="14"/>
      <c r="BNG909" s="14"/>
      <c r="BNH909" s="14"/>
      <c r="BNI909" s="14"/>
      <c r="BNJ909" s="14"/>
      <c r="BNK909" s="14"/>
      <c r="BNL909" s="14"/>
      <c r="BNM909" s="14"/>
      <c r="BNN909" s="14"/>
      <c r="BNO909" s="14"/>
      <c r="BNP909" s="14"/>
      <c r="BNQ909" s="14"/>
      <c r="BNR909" s="14"/>
      <c r="BNS909" s="14"/>
      <c r="BNT909" s="14"/>
      <c r="BNU909" s="14"/>
      <c r="BNV909" s="14"/>
      <c r="BNW909" s="14"/>
      <c r="BNX909" s="14"/>
      <c r="BNY909" s="14"/>
      <c r="BNZ909" s="14"/>
      <c r="BOA909" s="14"/>
      <c r="BOB909" s="14"/>
      <c r="BOC909" s="14"/>
      <c r="BOD909" s="14"/>
      <c r="BOE909" s="14"/>
      <c r="BOF909" s="14"/>
      <c r="BOG909" s="14"/>
      <c r="BOH909" s="14"/>
      <c r="BOI909" s="14"/>
      <c r="BOJ909" s="14"/>
      <c r="BOK909" s="14"/>
      <c r="BOL909" s="14"/>
      <c r="BOM909" s="14"/>
      <c r="BON909" s="14"/>
      <c r="BOO909" s="14"/>
      <c r="BOP909" s="14"/>
      <c r="BOQ909" s="14"/>
      <c r="BOR909" s="14"/>
      <c r="BOS909" s="14"/>
      <c r="BOT909" s="14"/>
      <c r="BOU909" s="14"/>
      <c r="BOV909" s="14"/>
      <c r="BOW909" s="14"/>
      <c r="BOX909" s="14"/>
      <c r="BOY909" s="14"/>
      <c r="BOZ909" s="14"/>
      <c r="BPA909" s="14"/>
      <c r="BPB909" s="14"/>
      <c r="BPC909" s="14"/>
      <c r="BPD909" s="14"/>
      <c r="BPE909" s="14"/>
      <c r="BPF909" s="14"/>
      <c r="BPG909" s="14"/>
      <c r="BPH909" s="14"/>
      <c r="BPI909" s="14"/>
      <c r="BPJ909" s="14"/>
      <c r="BPK909" s="14"/>
      <c r="BPL909" s="14"/>
      <c r="BPM909" s="14"/>
      <c r="BPN909" s="14"/>
      <c r="BPO909" s="14"/>
      <c r="BPP909" s="14"/>
      <c r="BPQ909" s="14"/>
      <c r="BPR909" s="14"/>
      <c r="BPS909" s="14"/>
      <c r="BPT909" s="14"/>
      <c r="BPU909" s="14"/>
      <c r="BPV909" s="14"/>
      <c r="BPW909" s="14"/>
      <c r="BPX909" s="14"/>
      <c r="BPY909" s="14"/>
      <c r="BPZ909" s="14"/>
      <c r="BQA909" s="14"/>
      <c r="BQB909" s="14"/>
      <c r="BQC909" s="14"/>
      <c r="BQD909" s="14"/>
      <c r="BQE909" s="14"/>
      <c r="BQF909" s="14"/>
      <c r="BQG909" s="14"/>
      <c r="BQH909" s="14"/>
      <c r="BQI909" s="14"/>
      <c r="BQJ909" s="14"/>
      <c r="BQK909" s="14"/>
      <c r="BQL909" s="14"/>
      <c r="BQM909" s="14"/>
      <c r="BQN909" s="14"/>
      <c r="BQO909" s="14"/>
      <c r="BQP909" s="14"/>
      <c r="BQQ909" s="14"/>
      <c r="BQR909" s="14"/>
      <c r="BQS909" s="14"/>
      <c r="BQT909" s="14"/>
      <c r="BQU909" s="14"/>
      <c r="BQV909" s="14"/>
      <c r="BQW909" s="14"/>
      <c r="BQX909" s="14"/>
      <c r="BQY909" s="14"/>
      <c r="BQZ909" s="14"/>
      <c r="BRA909" s="14"/>
      <c r="BRB909" s="14"/>
      <c r="BRC909" s="14"/>
      <c r="BRD909" s="14"/>
      <c r="BRE909" s="14"/>
      <c r="BRF909" s="14"/>
      <c r="BRG909" s="14"/>
      <c r="BRH909" s="14"/>
      <c r="BRI909" s="14"/>
      <c r="BRJ909" s="14"/>
      <c r="BRK909" s="14"/>
      <c r="BRL909" s="14"/>
      <c r="BRM909" s="14"/>
      <c r="BRN909" s="14"/>
      <c r="BRO909" s="14"/>
      <c r="BRP909" s="14"/>
      <c r="BRQ909" s="14"/>
      <c r="BRR909" s="14"/>
      <c r="BRS909" s="14"/>
      <c r="BRT909" s="14"/>
      <c r="BRU909" s="14"/>
      <c r="BRV909" s="14"/>
      <c r="BRW909" s="14"/>
      <c r="BRX909" s="14"/>
      <c r="BRY909" s="14"/>
      <c r="BRZ909" s="14"/>
      <c r="BSA909" s="14"/>
      <c r="BSB909" s="14"/>
      <c r="BSC909" s="14"/>
      <c r="BSD909" s="14"/>
      <c r="BSE909" s="14"/>
      <c r="BSF909" s="14"/>
      <c r="BSG909" s="14"/>
      <c r="BSH909" s="14"/>
      <c r="BSI909" s="14"/>
      <c r="BSJ909" s="14"/>
      <c r="BSK909" s="14"/>
      <c r="BSL909" s="14"/>
      <c r="BSM909" s="14"/>
      <c r="BSN909" s="14"/>
      <c r="BSO909" s="14"/>
      <c r="BSP909" s="14"/>
      <c r="BSQ909" s="14"/>
      <c r="BSR909" s="14"/>
      <c r="BSS909" s="14"/>
      <c r="BST909" s="14"/>
      <c r="BSU909" s="14"/>
      <c r="BSV909" s="14"/>
      <c r="BSW909" s="14"/>
      <c r="BSX909" s="14"/>
      <c r="BSY909" s="14"/>
      <c r="BSZ909" s="14"/>
      <c r="BTA909" s="14"/>
      <c r="BTB909" s="14"/>
      <c r="BTC909" s="14"/>
      <c r="BTD909" s="14"/>
      <c r="BTE909" s="14"/>
      <c r="BTF909" s="14"/>
      <c r="BTG909" s="14"/>
      <c r="BTH909" s="14"/>
      <c r="BTI909" s="14"/>
      <c r="BTJ909" s="14"/>
      <c r="BTK909" s="14"/>
      <c r="BTL909" s="14"/>
      <c r="BTM909" s="14"/>
      <c r="BTN909" s="14"/>
      <c r="BTO909" s="14"/>
      <c r="BTP909" s="14"/>
      <c r="BTQ909" s="14"/>
      <c r="BTR909" s="14"/>
      <c r="BTS909" s="14"/>
      <c r="BTT909" s="14"/>
      <c r="BTU909" s="14"/>
      <c r="BTV909" s="14"/>
      <c r="BTW909" s="14"/>
      <c r="BTX909" s="14"/>
      <c r="BTY909" s="14"/>
      <c r="BTZ909" s="14"/>
      <c r="BUA909" s="14"/>
      <c r="BUB909" s="14"/>
      <c r="BUC909" s="14"/>
      <c r="BUD909" s="14"/>
      <c r="BUE909" s="14"/>
      <c r="BUF909" s="14"/>
      <c r="BUG909" s="14"/>
      <c r="BUH909" s="14"/>
      <c r="BUI909" s="14"/>
      <c r="BUJ909" s="14"/>
      <c r="BUK909" s="14"/>
      <c r="BUL909" s="14"/>
      <c r="BUM909" s="14"/>
      <c r="BUN909" s="14"/>
      <c r="BUO909" s="14"/>
      <c r="BUP909" s="14"/>
      <c r="BUQ909" s="14"/>
      <c r="BUR909" s="14"/>
      <c r="BUS909" s="14"/>
      <c r="BUT909" s="14"/>
      <c r="BUU909" s="14"/>
      <c r="BUV909" s="14"/>
      <c r="BUW909" s="14"/>
      <c r="BUX909" s="14"/>
      <c r="BUY909" s="14"/>
      <c r="BUZ909" s="14"/>
      <c r="BVA909" s="14"/>
      <c r="BVB909" s="14"/>
      <c r="BVC909" s="14"/>
      <c r="BVD909" s="14"/>
      <c r="BVE909" s="14"/>
      <c r="BVF909" s="14"/>
      <c r="BVG909" s="14"/>
      <c r="BVH909" s="14"/>
      <c r="BVI909" s="14"/>
      <c r="BVJ909" s="14"/>
      <c r="BVK909" s="14"/>
      <c r="BVL909" s="14"/>
      <c r="BVM909" s="14"/>
      <c r="BVN909" s="14"/>
      <c r="BVO909" s="14"/>
      <c r="BVP909" s="14"/>
      <c r="BVQ909" s="14"/>
      <c r="BVR909" s="14"/>
      <c r="BVS909" s="14"/>
      <c r="BVT909" s="14"/>
      <c r="BVU909" s="14"/>
      <c r="BVV909" s="14"/>
      <c r="BVW909" s="14"/>
      <c r="BVX909" s="14"/>
      <c r="BVY909" s="14"/>
      <c r="BVZ909" s="14"/>
      <c r="BWA909" s="14"/>
      <c r="BWB909" s="14"/>
      <c r="BWC909" s="14"/>
      <c r="BWD909" s="14"/>
      <c r="BWE909" s="14"/>
      <c r="BWF909" s="14"/>
      <c r="BWG909" s="14"/>
      <c r="BWH909" s="14"/>
      <c r="BWI909" s="14"/>
      <c r="BWJ909" s="14"/>
      <c r="BWK909" s="14"/>
      <c r="BWL909" s="14"/>
      <c r="BWM909" s="14"/>
      <c r="BWN909" s="14"/>
      <c r="BWO909" s="14"/>
      <c r="BWP909" s="14"/>
      <c r="BWQ909" s="14"/>
      <c r="BWR909" s="14"/>
      <c r="BWS909" s="14"/>
      <c r="BWT909" s="14"/>
      <c r="BWU909" s="14"/>
      <c r="BWV909" s="14"/>
      <c r="BWW909" s="14"/>
      <c r="BWX909" s="14"/>
      <c r="BWY909" s="14"/>
      <c r="BWZ909" s="14"/>
      <c r="BXA909" s="14"/>
      <c r="BXB909" s="14"/>
      <c r="BXC909" s="14"/>
      <c r="BXD909" s="14"/>
      <c r="BXE909" s="14"/>
      <c r="BXF909" s="14"/>
      <c r="BXG909" s="14"/>
      <c r="BXH909" s="14"/>
      <c r="BXI909" s="14"/>
      <c r="BXJ909" s="14"/>
      <c r="BXK909" s="14"/>
      <c r="BXL909" s="14"/>
      <c r="BXM909" s="14"/>
      <c r="BXN909" s="14"/>
      <c r="BXO909" s="14"/>
      <c r="BXP909" s="14"/>
      <c r="BXQ909" s="14"/>
      <c r="BXR909" s="14"/>
      <c r="BXS909" s="14"/>
      <c r="BXT909" s="14"/>
      <c r="BXU909" s="14"/>
      <c r="BXV909" s="14"/>
      <c r="BXW909" s="14"/>
      <c r="BXX909" s="14"/>
      <c r="BXY909" s="14"/>
      <c r="BXZ909" s="14"/>
      <c r="BYA909" s="14"/>
      <c r="BYB909" s="14"/>
      <c r="BYC909" s="14"/>
      <c r="BYD909" s="14"/>
      <c r="BYE909" s="14"/>
      <c r="BYF909" s="14"/>
      <c r="BYG909" s="14"/>
      <c r="BYH909" s="14"/>
      <c r="BYI909" s="14"/>
      <c r="BYJ909" s="14"/>
      <c r="BYK909" s="14"/>
      <c r="BYL909" s="14"/>
      <c r="BYM909" s="14"/>
      <c r="BYN909" s="14"/>
      <c r="BYO909" s="14"/>
      <c r="BYP909" s="14"/>
      <c r="BYQ909" s="14"/>
      <c r="BYR909" s="14"/>
      <c r="BYS909" s="14"/>
      <c r="BYT909" s="14"/>
      <c r="BYU909" s="14"/>
      <c r="BYV909" s="14"/>
      <c r="BYW909" s="14"/>
      <c r="BYX909" s="14"/>
      <c r="BYY909" s="14"/>
      <c r="BYZ909" s="14"/>
      <c r="BZA909" s="14"/>
      <c r="BZB909" s="14"/>
      <c r="BZC909" s="14"/>
      <c r="BZD909" s="14"/>
      <c r="BZE909" s="14"/>
      <c r="BZF909" s="14"/>
      <c r="BZG909" s="14"/>
      <c r="BZH909" s="14"/>
      <c r="BZI909" s="14"/>
      <c r="BZJ909" s="14"/>
      <c r="BZK909" s="14"/>
      <c r="BZL909" s="14"/>
      <c r="BZM909" s="14"/>
      <c r="BZN909" s="14"/>
      <c r="BZO909" s="14"/>
      <c r="BZP909" s="14"/>
      <c r="BZQ909" s="14"/>
      <c r="BZR909" s="14"/>
      <c r="BZS909" s="14"/>
      <c r="BZT909" s="14"/>
      <c r="BZU909" s="14"/>
      <c r="BZV909" s="14"/>
      <c r="BZW909" s="14"/>
      <c r="BZX909" s="14"/>
      <c r="BZY909" s="14"/>
      <c r="BZZ909" s="14"/>
      <c r="CAA909" s="14"/>
      <c r="CAB909" s="14"/>
      <c r="CAC909" s="14"/>
      <c r="CAD909" s="14"/>
      <c r="CAE909" s="14"/>
      <c r="CAF909" s="14"/>
      <c r="CAG909" s="14"/>
      <c r="CAH909" s="14"/>
      <c r="CAI909" s="14"/>
      <c r="CAJ909" s="14"/>
      <c r="CAK909" s="14"/>
      <c r="CAL909" s="14"/>
      <c r="CAM909" s="14"/>
      <c r="CAN909" s="14"/>
      <c r="CAO909" s="14"/>
      <c r="CAP909" s="14"/>
      <c r="CAQ909" s="14"/>
      <c r="CAR909" s="14"/>
      <c r="CAS909" s="14"/>
      <c r="CAT909" s="14"/>
      <c r="CAU909" s="14"/>
      <c r="CAV909" s="14"/>
      <c r="CAW909" s="14"/>
      <c r="CAX909" s="14"/>
      <c r="CAY909" s="14"/>
      <c r="CAZ909" s="14"/>
      <c r="CBA909" s="14"/>
      <c r="CBB909" s="14"/>
      <c r="CBC909" s="14"/>
      <c r="CBD909" s="14"/>
      <c r="CBE909" s="14"/>
      <c r="CBF909" s="14"/>
      <c r="CBG909" s="14"/>
      <c r="CBH909" s="14"/>
      <c r="CBI909" s="14"/>
      <c r="CBJ909" s="14"/>
      <c r="CBK909" s="14"/>
      <c r="CBL909" s="14"/>
      <c r="CBM909" s="14"/>
      <c r="CBN909" s="14"/>
      <c r="CBO909" s="14"/>
      <c r="CBP909" s="14"/>
      <c r="CBQ909" s="14"/>
      <c r="CBR909" s="14"/>
      <c r="CBS909" s="14"/>
      <c r="CBT909" s="14"/>
      <c r="CBU909" s="14"/>
      <c r="CBV909" s="14"/>
      <c r="CBW909" s="14"/>
      <c r="CBX909" s="14"/>
      <c r="CBY909" s="14"/>
      <c r="CBZ909" s="14"/>
      <c r="CCA909" s="14"/>
      <c r="CCB909" s="14"/>
      <c r="CCC909" s="14"/>
      <c r="CCD909" s="14"/>
      <c r="CCE909" s="14"/>
      <c r="CCF909" s="14"/>
      <c r="CCG909" s="14"/>
      <c r="CCH909" s="14"/>
      <c r="CCI909" s="14"/>
      <c r="CCJ909" s="14"/>
      <c r="CCK909" s="14"/>
      <c r="CCL909" s="14"/>
      <c r="CCM909" s="14"/>
      <c r="CCN909" s="14"/>
      <c r="CCO909" s="14"/>
      <c r="CCP909" s="14"/>
      <c r="CCQ909" s="14"/>
      <c r="CCR909" s="14"/>
      <c r="CCS909" s="14"/>
      <c r="CCT909" s="14"/>
      <c r="CCU909" s="14"/>
      <c r="CCV909" s="14"/>
      <c r="CCW909" s="14"/>
      <c r="CCX909" s="14"/>
      <c r="CCY909" s="14"/>
      <c r="CCZ909" s="14"/>
      <c r="CDA909" s="14"/>
      <c r="CDB909" s="14"/>
      <c r="CDC909" s="14"/>
      <c r="CDD909" s="14"/>
      <c r="CDE909" s="14"/>
      <c r="CDF909" s="14"/>
      <c r="CDG909" s="14"/>
      <c r="CDH909" s="14"/>
      <c r="CDI909" s="14"/>
      <c r="CDJ909" s="14"/>
      <c r="CDK909" s="14"/>
      <c r="CDL909" s="14"/>
      <c r="CDM909" s="14"/>
      <c r="CDN909" s="14"/>
      <c r="CDO909" s="14"/>
      <c r="CDP909" s="14"/>
      <c r="CDQ909" s="14"/>
      <c r="CDR909" s="14"/>
      <c r="CDS909" s="14"/>
      <c r="CDT909" s="14"/>
      <c r="CDU909" s="14"/>
      <c r="CDV909" s="14"/>
      <c r="CDW909" s="14"/>
      <c r="CDX909" s="14"/>
      <c r="CDY909" s="14"/>
      <c r="CDZ909" s="14"/>
      <c r="CEA909" s="14"/>
      <c r="CEB909" s="14"/>
      <c r="CEC909" s="14"/>
      <c r="CED909" s="14"/>
      <c r="CEE909" s="14"/>
      <c r="CEF909" s="14"/>
      <c r="CEG909" s="14"/>
      <c r="CEH909" s="14"/>
      <c r="CEI909" s="14"/>
      <c r="CEJ909" s="14"/>
      <c r="CEK909" s="14"/>
      <c r="CEL909" s="14"/>
      <c r="CEM909" s="14"/>
      <c r="CEN909" s="14"/>
      <c r="CEO909" s="14"/>
      <c r="CEP909" s="14"/>
      <c r="CEQ909" s="14"/>
      <c r="CER909" s="14"/>
      <c r="CES909" s="14"/>
      <c r="CET909" s="14"/>
      <c r="CEU909" s="14"/>
      <c r="CEV909" s="14"/>
      <c r="CEW909" s="14"/>
      <c r="CEX909" s="14"/>
      <c r="CEY909" s="14"/>
      <c r="CEZ909" s="14"/>
      <c r="CFA909" s="14"/>
      <c r="CFB909" s="14"/>
      <c r="CFC909" s="14"/>
      <c r="CFD909" s="14"/>
      <c r="CFE909" s="14"/>
      <c r="CFF909" s="14"/>
      <c r="CFG909" s="14"/>
      <c r="CFH909" s="14"/>
      <c r="CFI909" s="14"/>
      <c r="CFJ909" s="14"/>
      <c r="CFK909" s="14"/>
      <c r="CFL909" s="14"/>
      <c r="CFM909" s="14"/>
      <c r="CFN909" s="14"/>
      <c r="CFO909" s="14"/>
      <c r="CFP909" s="14"/>
      <c r="CFQ909" s="14"/>
      <c r="CFR909" s="14"/>
      <c r="CFS909" s="14"/>
      <c r="CFT909" s="14"/>
      <c r="CFU909" s="14"/>
      <c r="CFV909" s="14"/>
      <c r="CFW909" s="14"/>
      <c r="CFX909" s="14"/>
      <c r="CFY909" s="14"/>
      <c r="CFZ909" s="14"/>
      <c r="CGA909" s="14"/>
      <c r="CGB909" s="14"/>
      <c r="CGC909" s="14"/>
      <c r="CGD909" s="14"/>
      <c r="CGE909" s="14"/>
      <c r="CGF909" s="14"/>
      <c r="CGG909" s="14"/>
      <c r="CGH909" s="14"/>
      <c r="CGI909" s="14"/>
      <c r="CGJ909" s="14"/>
      <c r="CGK909" s="14"/>
      <c r="CGL909" s="14"/>
      <c r="CGM909" s="14"/>
      <c r="CGN909" s="14"/>
      <c r="CGO909" s="14"/>
      <c r="CGP909" s="14"/>
      <c r="CGQ909" s="14"/>
      <c r="CGR909" s="14"/>
      <c r="CGS909" s="14"/>
      <c r="CGT909" s="14"/>
      <c r="CGU909" s="14"/>
      <c r="CGV909" s="14"/>
      <c r="CGW909" s="14"/>
      <c r="CGX909" s="14"/>
      <c r="CGY909" s="14"/>
      <c r="CGZ909" s="14"/>
      <c r="CHA909" s="14"/>
      <c r="CHB909" s="14"/>
      <c r="CHC909" s="14"/>
      <c r="CHD909" s="14"/>
      <c r="CHE909" s="14"/>
      <c r="CHF909" s="14"/>
      <c r="CHG909" s="14"/>
      <c r="CHH909" s="14"/>
      <c r="CHI909" s="14"/>
      <c r="CHJ909" s="14"/>
      <c r="CHK909" s="14"/>
      <c r="CHL909" s="14"/>
      <c r="CHM909" s="14"/>
      <c r="CHN909" s="14"/>
      <c r="CHO909" s="14"/>
      <c r="CHP909" s="14"/>
      <c r="CHQ909" s="14"/>
      <c r="CHR909" s="14"/>
      <c r="CHS909" s="14"/>
      <c r="CHT909" s="14"/>
      <c r="CHU909" s="14"/>
      <c r="CHV909" s="14"/>
      <c r="CHW909" s="14"/>
      <c r="CHX909" s="14"/>
      <c r="CHY909" s="14"/>
      <c r="CHZ909" s="14"/>
      <c r="CIA909" s="14"/>
      <c r="CIB909" s="14"/>
      <c r="CIC909" s="14"/>
      <c r="CID909" s="14"/>
      <c r="CIE909" s="14"/>
      <c r="CIF909" s="14"/>
      <c r="CIG909" s="14"/>
      <c r="CIH909" s="14"/>
      <c r="CII909" s="14"/>
      <c r="CIJ909" s="14"/>
      <c r="CIK909" s="14"/>
      <c r="CIL909" s="14"/>
      <c r="CIM909" s="14"/>
      <c r="CIN909" s="14"/>
      <c r="CIO909" s="14"/>
      <c r="CIP909" s="14"/>
      <c r="CIQ909" s="14"/>
      <c r="CIR909" s="14"/>
      <c r="CIS909" s="14"/>
      <c r="CIT909" s="14"/>
      <c r="CIU909" s="14"/>
      <c r="CIV909" s="14"/>
      <c r="CIW909" s="14"/>
      <c r="CIX909" s="14"/>
      <c r="CIY909" s="14"/>
      <c r="CIZ909" s="14"/>
      <c r="CJA909" s="14"/>
      <c r="CJB909" s="14"/>
      <c r="CJC909" s="14"/>
      <c r="CJD909" s="14"/>
      <c r="CJE909" s="14"/>
      <c r="CJF909" s="14"/>
      <c r="CJG909" s="14"/>
      <c r="CJH909" s="14"/>
      <c r="CJI909" s="14"/>
      <c r="CJJ909" s="14"/>
      <c r="CJK909" s="14"/>
      <c r="CJL909" s="14"/>
      <c r="CJM909" s="14"/>
      <c r="CJN909" s="14"/>
      <c r="CJO909" s="14"/>
      <c r="CJP909" s="14"/>
      <c r="CJQ909" s="14"/>
      <c r="CJR909" s="14"/>
      <c r="CJS909" s="14"/>
      <c r="CJT909" s="14"/>
      <c r="CJU909" s="14"/>
      <c r="CJV909" s="14"/>
      <c r="CJW909" s="14"/>
      <c r="CJX909" s="14"/>
      <c r="CJY909" s="14"/>
      <c r="CJZ909" s="14"/>
      <c r="CKA909" s="14"/>
      <c r="CKB909" s="14"/>
      <c r="CKC909" s="14"/>
      <c r="CKD909" s="14"/>
      <c r="CKE909" s="14"/>
      <c r="CKF909" s="14"/>
      <c r="CKG909" s="14"/>
      <c r="CKH909" s="14"/>
      <c r="CKI909" s="14"/>
      <c r="CKJ909" s="14"/>
      <c r="CKK909" s="14"/>
      <c r="CKL909" s="14"/>
      <c r="CKM909" s="14"/>
      <c r="CKN909" s="14"/>
      <c r="CKO909" s="14"/>
      <c r="CKP909" s="14"/>
      <c r="CKQ909" s="14"/>
      <c r="CKR909" s="14"/>
      <c r="CKS909" s="14"/>
      <c r="CKT909" s="14"/>
      <c r="CKU909" s="14"/>
      <c r="CKV909" s="14"/>
      <c r="CKW909" s="14"/>
      <c r="CKX909" s="14"/>
      <c r="CKY909" s="14"/>
      <c r="CKZ909" s="14"/>
      <c r="CLA909" s="14"/>
      <c r="CLB909" s="14"/>
      <c r="CLC909" s="14"/>
      <c r="CLD909" s="14"/>
      <c r="CLE909" s="14"/>
      <c r="CLF909" s="14"/>
      <c r="CLG909" s="14"/>
      <c r="CLH909" s="14"/>
      <c r="CLI909" s="14"/>
      <c r="CLJ909" s="14"/>
      <c r="CLK909" s="14"/>
      <c r="CLL909" s="14"/>
      <c r="CLM909" s="14"/>
      <c r="CLN909" s="14"/>
      <c r="CLO909" s="14"/>
      <c r="CLP909" s="14"/>
      <c r="CLQ909" s="14"/>
      <c r="CLR909" s="14"/>
      <c r="CLS909" s="14"/>
      <c r="CLT909" s="14"/>
      <c r="CLU909" s="14"/>
      <c r="CLV909" s="14"/>
      <c r="CLW909" s="14"/>
      <c r="CLX909" s="14"/>
      <c r="CLY909" s="14"/>
      <c r="CLZ909" s="14"/>
      <c r="CMA909" s="14"/>
      <c r="CMB909" s="14"/>
      <c r="CMC909" s="14"/>
      <c r="CMD909" s="14"/>
      <c r="CME909" s="14"/>
      <c r="CMF909" s="14"/>
      <c r="CMG909" s="14"/>
      <c r="CMH909" s="14"/>
      <c r="CMI909" s="14"/>
      <c r="CMJ909" s="14"/>
      <c r="CMK909" s="14"/>
      <c r="CML909" s="14"/>
      <c r="CMM909" s="14"/>
      <c r="CMN909" s="14"/>
      <c r="CMO909" s="14"/>
      <c r="CMP909" s="14"/>
      <c r="CMQ909" s="14"/>
      <c r="CMR909" s="14"/>
      <c r="CMS909" s="14"/>
      <c r="CMT909" s="14"/>
      <c r="CMU909" s="14"/>
      <c r="CMV909" s="14"/>
      <c r="CMW909" s="14"/>
      <c r="CMX909" s="14"/>
      <c r="CMY909" s="14"/>
      <c r="CMZ909" s="14"/>
      <c r="CNA909" s="14"/>
      <c r="CNB909" s="14"/>
      <c r="CNC909" s="14"/>
      <c r="CND909" s="14"/>
      <c r="CNE909" s="14"/>
      <c r="CNF909" s="14"/>
      <c r="CNG909" s="14"/>
      <c r="CNH909" s="14"/>
      <c r="CNI909" s="14"/>
      <c r="CNJ909" s="14"/>
      <c r="CNK909" s="14"/>
      <c r="CNL909" s="14"/>
      <c r="CNM909" s="14"/>
      <c r="CNN909" s="14"/>
      <c r="CNO909" s="14"/>
      <c r="CNP909" s="14"/>
      <c r="CNQ909" s="14"/>
      <c r="CNR909" s="14"/>
      <c r="CNS909" s="14"/>
      <c r="CNT909" s="14"/>
      <c r="CNU909" s="14"/>
      <c r="CNV909" s="14"/>
      <c r="CNW909" s="14"/>
      <c r="CNX909" s="14"/>
      <c r="CNY909" s="14"/>
      <c r="CNZ909" s="14"/>
      <c r="COA909" s="14"/>
      <c r="COB909" s="14"/>
      <c r="COC909" s="14"/>
      <c r="COD909" s="14"/>
      <c r="COE909" s="14"/>
      <c r="COF909" s="14"/>
      <c r="COG909" s="14"/>
      <c r="COH909" s="14"/>
      <c r="COI909" s="14"/>
      <c r="COJ909" s="14"/>
      <c r="COK909" s="14"/>
      <c r="COL909" s="14"/>
      <c r="COM909" s="14"/>
      <c r="CON909" s="14"/>
      <c r="COO909" s="14"/>
      <c r="COP909" s="14"/>
      <c r="COQ909" s="14"/>
      <c r="COR909" s="14"/>
      <c r="COS909" s="14"/>
      <c r="COT909" s="14"/>
      <c r="COU909" s="14"/>
      <c r="COV909" s="14"/>
      <c r="COW909" s="14"/>
      <c r="COX909" s="14"/>
      <c r="COY909" s="14"/>
      <c r="COZ909" s="14"/>
      <c r="CPA909" s="14"/>
      <c r="CPB909" s="14"/>
      <c r="CPC909" s="14"/>
      <c r="CPD909" s="14"/>
      <c r="CPE909" s="14"/>
      <c r="CPF909" s="14"/>
      <c r="CPG909" s="14"/>
      <c r="CPH909" s="14"/>
      <c r="CPI909" s="14"/>
      <c r="CPJ909" s="14"/>
      <c r="CPK909" s="14"/>
      <c r="CPL909" s="14"/>
      <c r="CPM909" s="14"/>
      <c r="CPN909" s="14"/>
      <c r="CPO909" s="14"/>
      <c r="CPP909" s="14"/>
      <c r="CPQ909" s="14"/>
      <c r="CPR909" s="14"/>
      <c r="CPS909" s="14"/>
      <c r="CPT909" s="14"/>
      <c r="CPU909" s="14"/>
      <c r="CPV909" s="14"/>
      <c r="CPW909" s="14"/>
      <c r="CPX909" s="14"/>
      <c r="CPY909" s="14"/>
      <c r="CPZ909" s="14"/>
      <c r="CQA909" s="14"/>
      <c r="CQB909" s="14"/>
      <c r="CQC909" s="14"/>
      <c r="CQD909" s="14"/>
      <c r="CQE909" s="14"/>
      <c r="CQF909" s="14"/>
      <c r="CQG909" s="14"/>
      <c r="CQH909" s="14"/>
      <c r="CQI909" s="14"/>
      <c r="CQJ909" s="14"/>
      <c r="CQK909" s="14"/>
      <c r="CQL909" s="14"/>
      <c r="CQM909" s="14"/>
      <c r="CQN909" s="14"/>
      <c r="CQO909" s="14"/>
      <c r="CQP909" s="14"/>
      <c r="CQQ909" s="14"/>
      <c r="CQR909" s="14"/>
      <c r="CQS909" s="14"/>
      <c r="CQT909" s="14"/>
      <c r="CQU909" s="14"/>
      <c r="CQV909" s="14"/>
      <c r="CQW909" s="14"/>
      <c r="CQX909" s="14"/>
      <c r="CQY909" s="14"/>
      <c r="CQZ909" s="14"/>
      <c r="CRA909" s="14"/>
      <c r="CRB909" s="14"/>
      <c r="CRC909" s="14"/>
      <c r="CRD909" s="14"/>
      <c r="CRE909" s="14"/>
      <c r="CRF909" s="14"/>
      <c r="CRG909" s="14"/>
      <c r="CRH909" s="14"/>
      <c r="CRI909" s="14"/>
      <c r="CRJ909" s="14"/>
      <c r="CRK909" s="14"/>
      <c r="CRL909" s="14"/>
      <c r="CRM909" s="14"/>
      <c r="CRN909" s="14"/>
      <c r="CRO909" s="14"/>
      <c r="CRP909" s="14"/>
      <c r="CRQ909" s="14"/>
      <c r="CRR909" s="14"/>
      <c r="CRS909" s="14"/>
      <c r="CRT909" s="14"/>
      <c r="CRU909" s="14"/>
      <c r="CRV909" s="14"/>
      <c r="CRW909" s="14"/>
      <c r="CRX909" s="14"/>
      <c r="CRY909" s="14"/>
      <c r="CRZ909" s="14"/>
      <c r="CSA909" s="14"/>
      <c r="CSB909" s="14"/>
      <c r="CSC909" s="14"/>
      <c r="CSD909" s="14"/>
      <c r="CSE909" s="14"/>
      <c r="CSF909" s="14"/>
      <c r="CSG909" s="14"/>
      <c r="CSH909" s="14"/>
      <c r="CSI909" s="14"/>
      <c r="CSJ909" s="14"/>
      <c r="CSK909" s="14"/>
      <c r="CSL909" s="14"/>
      <c r="CSM909" s="14"/>
      <c r="CSN909" s="14"/>
      <c r="CSO909" s="14"/>
      <c r="CSP909" s="14"/>
      <c r="CSQ909" s="14"/>
      <c r="CSR909" s="14"/>
      <c r="CSS909" s="14"/>
      <c r="CST909" s="14"/>
      <c r="CSU909" s="14"/>
      <c r="CSV909" s="14"/>
      <c r="CSW909" s="14"/>
      <c r="CSX909" s="14"/>
      <c r="CSY909" s="14"/>
      <c r="CSZ909" s="14"/>
      <c r="CTA909" s="14"/>
      <c r="CTB909" s="14"/>
      <c r="CTC909" s="14"/>
      <c r="CTD909" s="14"/>
      <c r="CTE909" s="14"/>
      <c r="CTF909" s="14"/>
      <c r="CTG909" s="14"/>
      <c r="CTH909" s="14"/>
      <c r="CTI909" s="14"/>
      <c r="CTJ909" s="14"/>
      <c r="CTK909" s="14"/>
      <c r="CTL909" s="14"/>
      <c r="CTM909" s="14"/>
      <c r="CTN909" s="14"/>
      <c r="CTO909" s="14"/>
      <c r="CTP909" s="14"/>
      <c r="CTQ909" s="14"/>
      <c r="CTR909" s="14"/>
      <c r="CTS909" s="14"/>
      <c r="CTT909" s="14"/>
      <c r="CTU909" s="14"/>
      <c r="CTV909" s="14"/>
      <c r="CTW909" s="14"/>
      <c r="CTX909" s="14"/>
      <c r="CTY909" s="14"/>
      <c r="CTZ909" s="14"/>
      <c r="CUA909" s="14"/>
      <c r="CUB909" s="14"/>
      <c r="CUC909" s="14"/>
      <c r="CUD909" s="14"/>
      <c r="CUE909" s="14"/>
      <c r="CUF909" s="14"/>
      <c r="CUG909" s="14"/>
      <c r="CUH909" s="14"/>
      <c r="CUI909" s="14"/>
      <c r="CUJ909" s="14"/>
      <c r="CUK909" s="14"/>
      <c r="CUL909" s="14"/>
      <c r="CUM909" s="14"/>
      <c r="CUN909" s="14"/>
      <c r="CUO909" s="14"/>
      <c r="CUP909" s="14"/>
      <c r="CUQ909" s="14"/>
      <c r="CUR909" s="14"/>
      <c r="CUS909" s="14"/>
      <c r="CUT909" s="14"/>
      <c r="CUU909" s="14"/>
      <c r="CUV909" s="14"/>
      <c r="CUW909" s="14"/>
      <c r="CUX909" s="14"/>
      <c r="CUY909" s="14"/>
      <c r="CUZ909" s="14"/>
      <c r="CVA909" s="14"/>
      <c r="CVB909" s="14"/>
      <c r="CVC909" s="14"/>
      <c r="CVD909" s="14"/>
      <c r="CVE909" s="14"/>
      <c r="CVF909" s="14"/>
      <c r="CVG909" s="14"/>
      <c r="CVH909" s="14"/>
      <c r="CVI909" s="14"/>
      <c r="CVJ909" s="14"/>
      <c r="CVK909" s="14"/>
      <c r="CVL909" s="14"/>
      <c r="CVM909" s="14"/>
      <c r="CVN909" s="14"/>
      <c r="CVO909" s="14"/>
      <c r="CVP909" s="14"/>
      <c r="CVQ909" s="14"/>
      <c r="CVR909" s="14"/>
      <c r="CVS909" s="14"/>
      <c r="CVT909" s="14"/>
      <c r="CVU909" s="14"/>
      <c r="CVV909" s="14"/>
      <c r="CVW909" s="14"/>
      <c r="CVX909" s="14"/>
      <c r="CVY909" s="14"/>
      <c r="CVZ909" s="14"/>
      <c r="CWA909" s="14"/>
      <c r="CWB909" s="14"/>
      <c r="CWC909" s="14"/>
      <c r="CWD909" s="14"/>
      <c r="CWE909" s="14"/>
      <c r="CWF909" s="14"/>
      <c r="CWG909" s="14"/>
      <c r="CWH909" s="14"/>
      <c r="CWI909" s="14"/>
      <c r="CWJ909" s="14"/>
      <c r="CWK909" s="14"/>
      <c r="CWL909" s="14"/>
      <c r="CWM909" s="14"/>
      <c r="CWN909" s="14"/>
      <c r="CWO909" s="14"/>
      <c r="CWP909" s="14"/>
      <c r="CWQ909" s="14"/>
      <c r="CWR909" s="14"/>
      <c r="CWS909" s="14"/>
      <c r="CWT909" s="14"/>
      <c r="CWU909" s="14"/>
      <c r="CWV909" s="14"/>
      <c r="CWW909" s="14"/>
      <c r="CWX909" s="14"/>
      <c r="CWY909" s="14"/>
      <c r="CWZ909" s="14"/>
      <c r="CXA909" s="14"/>
      <c r="CXB909" s="14"/>
      <c r="CXC909" s="14"/>
      <c r="CXD909" s="14"/>
      <c r="CXE909" s="14"/>
      <c r="CXF909" s="14"/>
      <c r="CXG909" s="14"/>
      <c r="CXH909" s="14"/>
      <c r="CXI909" s="14"/>
      <c r="CXJ909" s="14"/>
      <c r="CXK909" s="14"/>
      <c r="CXL909" s="14"/>
      <c r="CXM909" s="14"/>
      <c r="CXN909" s="14"/>
      <c r="CXO909" s="14"/>
      <c r="CXP909" s="14"/>
      <c r="CXQ909" s="14"/>
      <c r="CXR909" s="14"/>
      <c r="CXS909" s="14"/>
      <c r="CXT909" s="14"/>
      <c r="CXU909" s="14"/>
      <c r="CXV909" s="14"/>
      <c r="CXW909" s="14"/>
      <c r="CXX909" s="14"/>
      <c r="CXY909" s="14"/>
      <c r="CXZ909" s="14"/>
      <c r="CYA909" s="14"/>
      <c r="CYB909" s="14"/>
      <c r="CYC909" s="14"/>
      <c r="CYD909" s="14"/>
      <c r="CYE909" s="14"/>
      <c r="CYF909" s="14"/>
      <c r="CYG909" s="14"/>
      <c r="CYH909" s="14"/>
      <c r="CYI909" s="14"/>
      <c r="CYJ909" s="14"/>
      <c r="CYK909" s="14"/>
      <c r="CYL909" s="14"/>
      <c r="CYM909" s="14"/>
      <c r="CYN909" s="14"/>
      <c r="CYO909" s="14"/>
      <c r="CYP909" s="14"/>
      <c r="CYQ909" s="14"/>
      <c r="CYR909" s="14"/>
      <c r="CYS909" s="14"/>
      <c r="CYT909" s="14"/>
      <c r="CYU909" s="14"/>
      <c r="CYV909" s="14"/>
      <c r="CYW909" s="14"/>
      <c r="CYX909" s="14"/>
      <c r="CYY909" s="14"/>
      <c r="CYZ909" s="14"/>
      <c r="CZA909" s="14"/>
      <c r="CZB909" s="14"/>
      <c r="CZC909" s="14"/>
      <c r="CZD909" s="14"/>
      <c r="CZE909" s="14"/>
      <c r="CZF909" s="14"/>
      <c r="CZG909" s="14"/>
      <c r="CZH909" s="14"/>
      <c r="CZI909" s="14"/>
      <c r="CZJ909" s="14"/>
      <c r="CZK909" s="14"/>
      <c r="CZL909" s="14"/>
      <c r="CZM909" s="14"/>
      <c r="CZN909" s="14"/>
      <c r="CZO909" s="14"/>
      <c r="CZP909" s="14"/>
      <c r="CZQ909" s="14"/>
      <c r="CZR909" s="14"/>
      <c r="CZS909" s="14"/>
      <c r="CZT909" s="14"/>
      <c r="CZU909" s="14"/>
      <c r="CZV909" s="14"/>
      <c r="CZW909" s="14"/>
      <c r="CZX909" s="14"/>
      <c r="CZY909" s="14"/>
      <c r="CZZ909" s="14"/>
      <c r="DAA909" s="14"/>
      <c r="DAB909" s="14"/>
      <c r="DAC909" s="14"/>
      <c r="DAD909" s="14"/>
      <c r="DAE909" s="14"/>
      <c r="DAF909" s="14"/>
      <c r="DAG909" s="14"/>
      <c r="DAH909" s="14"/>
      <c r="DAI909" s="14"/>
      <c r="DAJ909" s="14"/>
      <c r="DAK909" s="14"/>
      <c r="DAL909" s="14"/>
      <c r="DAM909" s="14"/>
      <c r="DAN909" s="14"/>
      <c r="DAO909" s="14"/>
      <c r="DAP909" s="14"/>
      <c r="DAQ909" s="14"/>
      <c r="DAR909" s="14"/>
      <c r="DAS909" s="14"/>
      <c r="DAT909" s="14"/>
      <c r="DAU909" s="14"/>
      <c r="DAV909" s="14"/>
      <c r="DAW909" s="14"/>
      <c r="DAX909" s="14"/>
      <c r="DAY909" s="14"/>
      <c r="DAZ909" s="14"/>
      <c r="DBA909" s="14"/>
      <c r="DBB909" s="14"/>
      <c r="DBC909" s="14"/>
      <c r="DBD909" s="14"/>
      <c r="DBE909" s="14"/>
      <c r="DBF909" s="14"/>
      <c r="DBG909" s="14"/>
      <c r="DBH909" s="14"/>
      <c r="DBI909" s="14"/>
      <c r="DBJ909" s="14"/>
      <c r="DBK909" s="14"/>
      <c r="DBL909" s="14"/>
      <c r="DBM909" s="14"/>
      <c r="DBN909" s="14"/>
      <c r="DBO909" s="14"/>
      <c r="DBP909" s="14"/>
      <c r="DBQ909" s="14"/>
      <c r="DBR909" s="14"/>
      <c r="DBS909" s="14"/>
      <c r="DBT909" s="14"/>
      <c r="DBU909" s="14"/>
      <c r="DBV909" s="14"/>
      <c r="DBW909" s="14"/>
      <c r="DBX909" s="14"/>
      <c r="DBY909" s="14"/>
      <c r="DBZ909" s="14"/>
      <c r="DCA909" s="14"/>
      <c r="DCB909" s="14"/>
      <c r="DCC909" s="14"/>
      <c r="DCD909" s="14"/>
      <c r="DCE909" s="14"/>
      <c r="DCF909" s="14"/>
      <c r="DCG909" s="14"/>
      <c r="DCH909" s="14"/>
      <c r="DCI909" s="14"/>
      <c r="DCJ909" s="14"/>
      <c r="DCK909" s="14"/>
      <c r="DCL909" s="14"/>
      <c r="DCM909" s="14"/>
      <c r="DCN909" s="14"/>
      <c r="DCO909" s="14"/>
      <c r="DCP909" s="14"/>
      <c r="DCQ909" s="14"/>
      <c r="DCR909" s="14"/>
      <c r="DCS909" s="14"/>
      <c r="DCT909" s="14"/>
      <c r="DCU909" s="14"/>
      <c r="DCV909" s="14"/>
      <c r="DCW909" s="14"/>
      <c r="DCX909" s="14"/>
      <c r="DCY909" s="14"/>
      <c r="DCZ909" s="14"/>
      <c r="DDA909" s="14"/>
      <c r="DDB909" s="14"/>
      <c r="DDC909" s="14"/>
      <c r="DDD909" s="14"/>
      <c r="DDE909" s="14"/>
      <c r="DDF909" s="14"/>
      <c r="DDG909" s="14"/>
      <c r="DDH909" s="14"/>
      <c r="DDI909" s="14"/>
      <c r="DDJ909" s="14"/>
      <c r="DDK909" s="14"/>
      <c r="DDL909" s="14"/>
      <c r="DDM909" s="14"/>
      <c r="DDN909" s="14"/>
      <c r="DDO909" s="14"/>
      <c r="DDP909" s="14"/>
      <c r="DDQ909" s="14"/>
      <c r="DDR909" s="14"/>
      <c r="DDS909" s="14"/>
      <c r="DDT909" s="14"/>
      <c r="DDU909" s="14"/>
      <c r="DDV909" s="14"/>
      <c r="DDW909" s="14"/>
      <c r="DDX909" s="14"/>
      <c r="DDY909" s="14"/>
      <c r="DDZ909" s="14"/>
      <c r="DEA909" s="14"/>
      <c r="DEB909" s="14"/>
      <c r="DEC909" s="14"/>
      <c r="DED909" s="14"/>
      <c r="DEE909" s="14"/>
      <c r="DEF909" s="14"/>
      <c r="DEG909" s="14"/>
      <c r="DEH909" s="14"/>
      <c r="DEI909" s="14"/>
      <c r="DEJ909" s="14"/>
      <c r="DEK909" s="14"/>
      <c r="DEL909" s="14"/>
      <c r="DEM909" s="14"/>
      <c r="DEN909" s="14"/>
      <c r="DEO909" s="14"/>
      <c r="DEP909" s="14"/>
      <c r="DEQ909" s="14"/>
      <c r="DER909" s="14"/>
      <c r="DES909" s="14"/>
      <c r="DET909" s="14"/>
      <c r="DEU909" s="14"/>
      <c r="DEV909" s="14"/>
      <c r="DEW909" s="14"/>
      <c r="DEX909" s="14"/>
      <c r="DEY909" s="14"/>
      <c r="DEZ909" s="14"/>
      <c r="DFA909" s="14"/>
      <c r="DFB909" s="14"/>
      <c r="DFC909" s="14"/>
      <c r="DFD909" s="14"/>
      <c r="DFE909" s="14"/>
      <c r="DFF909" s="14"/>
      <c r="DFG909" s="14"/>
      <c r="DFH909" s="14"/>
      <c r="DFI909" s="14"/>
      <c r="DFJ909" s="14"/>
      <c r="DFK909" s="14"/>
      <c r="DFL909" s="14"/>
      <c r="DFM909" s="14"/>
      <c r="DFN909" s="14"/>
      <c r="DFO909" s="14"/>
      <c r="DFP909" s="14"/>
      <c r="DFQ909" s="14"/>
      <c r="DFR909" s="14"/>
      <c r="DFS909" s="14"/>
      <c r="DFT909" s="14"/>
      <c r="DFU909" s="14"/>
      <c r="DFV909" s="14"/>
      <c r="DFW909" s="14"/>
      <c r="DFX909" s="14"/>
      <c r="DFY909" s="14"/>
      <c r="DFZ909" s="14"/>
      <c r="DGA909" s="14"/>
      <c r="DGB909" s="14"/>
      <c r="DGC909" s="14"/>
      <c r="DGD909" s="14"/>
      <c r="DGE909" s="14"/>
      <c r="DGF909" s="14"/>
      <c r="DGG909" s="14"/>
      <c r="DGH909" s="14"/>
      <c r="DGI909" s="14"/>
      <c r="DGJ909" s="14"/>
      <c r="DGK909" s="14"/>
      <c r="DGL909" s="14"/>
      <c r="DGM909" s="14"/>
      <c r="DGN909" s="14"/>
      <c r="DGO909" s="14"/>
      <c r="DGP909" s="14"/>
      <c r="DGQ909" s="14"/>
      <c r="DGR909" s="14"/>
      <c r="DGS909" s="14"/>
      <c r="DGT909" s="14"/>
      <c r="DGU909" s="14"/>
      <c r="DGV909" s="14"/>
      <c r="DGW909" s="14"/>
      <c r="DGX909" s="14"/>
      <c r="DGY909" s="14"/>
      <c r="DGZ909" s="14"/>
      <c r="DHA909" s="14"/>
      <c r="DHB909" s="14"/>
      <c r="DHC909" s="14"/>
      <c r="DHD909" s="14"/>
      <c r="DHE909" s="14"/>
      <c r="DHF909" s="14"/>
      <c r="DHG909" s="14"/>
      <c r="DHH909" s="14"/>
      <c r="DHI909" s="14"/>
      <c r="DHJ909" s="14"/>
      <c r="DHK909" s="14"/>
      <c r="DHL909" s="14"/>
      <c r="DHM909" s="14"/>
      <c r="DHN909" s="14"/>
      <c r="DHO909" s="14"/>
      <c r="DHP909" s="14"/>
      <c r="DHQ909" s="14"/>
      <c r="DHR909" s="14"/>
      <c r="DHS909" s="14"/>
      <c r="DHT909" s="14"/>
      <c r="DHU909" s="14"/>
      <c r="DHV909" s="14"/>
      <c r="DHW909" s="14"/>
      <c r="DHX909" s="14"/>
      <c r="DHY909" s="14"/>
      <c r="DHZ909" s="14"/>
      <c r="DIA909" s="14"/>
      <c r="DIB909" s="14"/>
      <c r="DIC909" s="14"/>
      <c r="DID909" s="14"/>
      <c r="DIE909" s="14"/>
      <c r="DIF909" s="14"/>
      <c r="DIG909" s="14"/>
      <c r="DIH909" s="14"/>
      <c r="DII909" s="14"/>
      <c r="DIJ909" s="14"/>
      <c r="DIK909" s="14"/>
      <c r="DIL909" s="14"/>
      <c r="DIM909" s="14"/>
      <c r="DIN909" s="14"/>
      <c r="DIO909" s="14"/>
      <c r="DIP909" s="14"/>
      <c r="DIQ909" s="14"/>
      <c r="DIR909" s="14"/>
      <c r="DIS909" s="14"/>
      <c r="DIT909" s="14"/>
      <c r="DIU909" s="14"/>
      <c r="DIV909" s="14"/>
      <c r="DIW909" s="14"/>
      <c r="DIX909" s="14"/>
      <c r="DIY909" s="14"/>
      <c r="DIZ909" s="14"/>
      <c r="DJA909" s="14"/>
      <c r="DJB909" s="14"/>
      <c r="DJC909" s="14"/>
      <c r="DJD909" s="14"/>
      <c r="DJE909" s="14"/>
      <c r="DJF909" s="14"/>
      <c r="DJG909" s="14"/>
      <c r="DJH909" s="14"/>
      <c r="DJI909" s="14"/>
      <c r="DJJ909" s="14"/>
      <c r="DJK909" s="14"/>
      <c r="DJL909" s="14"/>
      <c r="DJM909" s="14"/>
      <c r="DJN909" s="14"/>
      <c r="DJO909" s="14"/>
      <c r="DJP909" s="14"/>
      <c r="DJQ909" s="14"/>
      <c r="DJR909" s="14"/>
      <c r="DJS909" s="14"/>
      <c r="DJT909" s="14"/>
      <c r="DJU909" s="14"/>
      <c r="DJV909" s="14"/>
      <c r="DJW909" s="14"/>
      <c r="DJX909" s="14"/>
      <c r="DJY909" s="14"/>
      <c r="DJZ909" s="14"/>
      <c r="DKA909" s="14"/>
      <c r="DKB909" s="14"/>
      <c r="DKC909" s="14"/>
      <c r="DKD909" s="14"/>
      <c r="DKE909" s="14"/>
      <c r="DKF909" s="14"/>
      <c r="DKG909" s="14"/>
      <c r="DKH909" s="14"/>
      <c r="DKI909" s="14"/>
      <c r="DKJ909" s="14"/>
      <c r="DKK909" s="14"/>
      <c r="DKL909" s="14"/>
      <c r="DKM909" s="14"/>
      <c r="DKN909" s="14"/>
      <c r="DKO909" s="14"/>
      <c r="DKP909" s="14"/>
      <c r="DKQ909" s="14"/>
      <c r="DKR909" s="14"/>
      <c r="DKS909" s="14"/>
      <c r="DKT909" s="14"/>
      <c r="DKU909" s="14"/>
      <c r="DKV909" s="14"/>
      <c r="DKW909" s="14"/>
      <c r="DKX909" s="14"/>
      <c r="DKY909" s="14"/>
      <c r="DKZ909" s="14"/>
      <c r="DLA909" s="14"/>
      <c r="DLB909" s="14"/>
      <c r="DLC909" s="14"/>
      <c r="DLD909" s="14"/>
      <c r="DLE909" s="14"/>
      <c r="DLF909" s="14"/>
      <c r="DLG909" s="14"/>
      <c r="DLH909" s="14"/>
      <c r="DLI909" s="14"/>
      <c r="DLJ909" s="14"/>
      <c r="DLK909" s="14"/>
      <c r="DLL909" s="14"/>
      <c r="DLM909" s="14"/>
      <c r="DLN909" s="14"/>
      <c r="DLO909" s="14"/>
      <c r="DLP909" s="14"/>
      <c r="DLQ909" s="14"/>
      <c r="DLR909" s="14"/>
      <c r="DLS909" s="14"/>
      <c r="DLT909" s="14"/>
      <c r="DLU909" s="14"/>
      <c r="DLV909" s="14"/>
      <c r="DLW909" s="14"/>
      <c r="DLX909" s="14"/>
      <c r="DLY909" s="14"/>
      <c r="DLZ909" s="14"/>
      <c r="DMA909" s="14"/>
      <c r="DMB909" s="14"/>
      <c r="DMC909" s="14"/>
      <c r="DMD909" s="14"/>
      <c r="DME909" s="14"/>
      <c r="DMF909" s="14"/>
      <c r="DMG909" s="14"/>
      <c r="DMH909" s="14"/>
      <c r="DMI909" s="14"/>
      <c r="DMJ909" s="14"/>
      <c r="DMK909" s="14"/>
      <c r="DML909" s="14"/>
      <c r="DMM909" s="14"/>
      <c r="DMN909" s="14"/>
      <c r="DMO909" s="14"/>
      <c r="DMP909" s="14"/>
      <c r="DMQ909" s="14"/>
      <c r="DMR909" s="14"/>
      <c r="DMS909" s="14"/>
      <c r="DMT909" s="14"/>
      <c r="DMU909" s="14"/>
      <c r="DMV909" s="14"/>
      <c r="DMW909" s="14"/>
      <c r="DMX909" s="14"/>
      <c r="DMY909" s="14"/>
      <c r="DMZ909" s="14"/>
      <c r="DNA909" s="14"/>
      <c r="DNB909" s="14"/>
      <c r="DNC909" s="14"/>
      <c r="DND909" s="14"/>
      <c r="DNE909" s="14"/>
      <c r="DNF909" s="14"/>
      <c r="DNG909" s="14"/>
      <c r="DNH909" s="14"/>
      <c r="DNI909" s="14"/>
      <c r="DNJ909" s="14"/>
      <c r="DNK909" s="14"/>
      <c r="DNL909" s="14"/>
      <c r="DNM909" s="14"/>
      <c r="DNN909" s="14"/>
      <c r="DNO909" s="14"/>
      <c r="DNP909" s="14"/>
      <c r="DNQ909" s="14"/>
      <c r="DNR909" s="14"/>
      <c r="DNS909" s="14"/>
      <c r="DNT909" s="14"/>
      <c r="DNU909" s="14"/>
      <c r="DNV909" s="14"/>
      <c r="DNW909" s="14"/>
      <c r="DNX909" s="14"/>
      <c r="DNY909" s="14"/>
      <c r="DNZ909" s="14"/>
      <c r="DOA909" s="14"/>
      <c r="DOB909" s="14"/>
      <c r="DOC909" s="14"/>
      <c r="DOD909" s="14"/>
      <c r="DOE909" s="14"/>
      <c r="DOF909" s="14"/>
      <c r="DOG909" s="14"/>
      <c r="DOH909" s="14"/>
      <c r="DOI909" s="14"/>
      <c r="DOJ909" s="14"/>
      <c r="DOK909" s="14"/>
      <c r="DOL909" s="14"/>
      <c r="DOM909" s="14"/>
      <c r="DON909" s="14"/>
      <c r="DOO909" s="14"/>
      <c r="DOP909" s="14"/>
      <c r="DOQ909" s="14"/>
      <c r="DOR909" s="14"/>
      <c r="DOS909" s="14"/>
      <c r="DOT909" s="14"/>
      <c r="DOU909" s="14"/>
      <c r="DOV909" s="14"/>
      <c r="DOW909" s="14"/>
      <c r="DOX909" s="14"/>
      <c r="DOY909" s="14"/>
      <c r="DOZ909" s="14"/>
      <c r="DPA909" s="14"/>
      <c r="DPB909" s="14"/>
      <c r="DPC909" s="14"/>
      <c r="DPD909" s="14"/>
      <c r="DPE909" s="14"/>
      <c r="DPF909" s="14"/>
      <c r="DPG909" s="14"/>
      <c r="DPH909" s="14"/>
      <c r="DPI909" s="14"/>
      <c r="DPJ909" s="14"/>
      <c r="DPK909" s="14"/>
      <c r="DPL909" s="14"/>
      <c r="DPM909" s="14"/>
      <c r="DPN909" s="14"/>
      <c r="DPO909" s="14"/>
      <c r="DPP909" s="14"/>
      <c r="DPQ909" s="14"/>
      <c r="DPR909" s="14"/>
      <c r="DPS909" s="14"/>
      <c r="DPT909" s="14"/>
      <c r="DPU909" s="14"/>
      <c r="DPV909" s="14"/>
      <c r="DPW909" s="14"/>
      <c r="DPX909" s="14"/>
      <c r="DPY909" s="14"/>
      <c r="DPZ909" s="14"/>
      <c r="DQA909" s="14"/>
      <c r="DQB909" s="14"/>
      <c r="DQC909" s="14"/>
      <c r="DQD909" s="14"/>
      <c r="DQE909" s="14"/>
      <c r="DQF909" s="14"/>
      <c r="DQG909" s="14"/>
      <c r="DQH909" s="14"/>
      <c r="DQI909" s="14"/>
      <c r="DQJ909" s="14"/>
      <c r="DQK909" s="14"/>
      <c r="DQL909" s="14"/>
      <c r="DQM909" s="14"/>
      <c r="DQN909" s="14"/>
      <c r="DQO909" s="14"/>
      <c r="DQP909" s="14"/>
      <c r="DQQ909" s="14"/>
      <c r="DQR909" s="14"/>
      <c r="DQS909" s="14"/>
      <c r="DQT909" s="14"/>
      <c r="DQU909" s="14"/>
      <c r="DQV909" s="14"/>
      <c r="DQW909" s="14"/>
      <c r="DQX909" s="14"/>
      <c r="DQY909" s="14"/>
      <c r="DQZ909" s="14"/>
      <c r="DRA909" s="14"/>
      <c r="DRB909" s="14"/>
      <c r="DRC909" s="14"/>
      <c r="DRD909" s="14"/>
      <c r="DRE909" s="14"/>
      <c r="DRF909" s="14"/>
      <c r="DRG909" s="14"/>
      <c r="DRH909" s="14"/>
      <c r="DRI909" s="14"/>
      <c r="DRJ909" s="14"/>
      <c r="DRK909" s="14"/>
      <c r="DRL909" s="14"/>
      <c r="DRM909" s="14"/>
      <c r="DRN909" s="14"/>
      <c r="DRO909" s="14"/>
      <c r="DRP909" s="14"/>
      <c r="DRQ909" s="14"/>
      <c r="DRR909" s="14"/>
      <c r="DRS909" s="14"/>
      <c r="DRT909" s="14"/>
      <c r="DRU909" s="14"/>
      <c r="DRV909" s="14"/>
      <c r="DRW909" s="14"/>
      <c r="DRX909" s="14"/>
      <c r="DRY909" s="14"/>
      <c r="DRZ909" s="14"/>
      <c r="DSA909" s="14"/>
      <c r="DSB909" s="14"/>
      <c r="DSC909" s="14"/>
      <c r="DSD909" s="14"/>
      <c r="DSE909" s="14"/>
      <c r="DSF909" s="14"/>
      <c r="DSG909" s="14"/>
      <c r="DSH909" s="14"/>
      <c r="DSI909" s="14"/>
      <c r="DSJ909" s="14"/>
      <c r="DSK909" s="14"/>
      <c r="DSL909" s="14"/>
      <c r="DSM909" s="14"/>
      <c r="DSN909" s="14"/>
      <c r="DSO909" s="14"/>
      <c r="DSP909" s="14"/>
      <c r="DSQ909" s="14"/>
      <c r="DSR909" s="14"/>
      <c r="DSS909" s="14"/>
      <c r="DST909" s="14"/>
      <c r="DSU909" s="14"/>
      <c r="DSV909" s="14"/>
      <c r="DSW909" s="14"/>
      <c r="DSX909" s="14"/>
      <c r="DSY909" s="14"/>
      <c r="DSZ909" s="14"/>
      <c r="DTA909" s="14"/>
      <c r="DTB909" s="14"/>
      <c r="DTC909" s="14"/>
      <c r="DTD909" s="14"/>
      <c r="DTE909" s="14"/>
      <c r="DTF909" s="14"/>
      <c r="DTG909" s="14"/>
      <c r="DTH909" s="14"/>
      <c r="DTI909" s="14"/>
      <c r="DTJ909" s="14"/>
      <c r="DTK909" s="14"/>
      <c r="DTL909" s="14"/>
      <c r="DTM909" s="14"/>
      <c r="DTN909" s="14"/>
      <c r="DTO909" s="14"/>
      <c r="DTP909" s="14"/>
      <c r="DTQ909" s="14"/>
      <c r="DTR909" s="14"/>
      <c r="DTS909" s="14"/>
      <c r="DTT909" s="14"/>
      <c r="DTU909" s="14"/>
      <c r="DTV909" s="14"/>
      <c r="DTW909" s="14"/>
      <c r="DTX909" s="14"/>
      <c r="DTY909" s="14"/>
      <c r="DTZ909" s="14"/>
      <c r="DUA909" s="14"/>
      <c r="DUB909" s="14"/>
      <c r="DUC909" s="14"/>
      <c r="DUD909" s="14"/>
      <c r="DUE909" s="14"/>
      <c r="DUF909" s="14"/>
      <c r="DUG909" s="14"/>
      <c r="DUH909" s="14"/>
      <c r="DUI909" s="14"/>
      <c r="DUJ909" s="14"/>
      <c r="DUK909" s="14"/>
      <c r="DUL909" s="14"/>
      <c r="DUM909" s="14"/>
      <c r="DUN909" s="14"/>
      <c r="DUO909" s="14"/>
      <c r="DUP909" s="14"/>
      <c r="DUQ909" s="14"/>
      <c r="DUR909" s="14"/>
      <c r="DUS909" s="14"/>
      <c r="DUT909" s="14"/>
      <c r="DUU909" s="14"/>
      <c r="DUV909" s="14"/>
      <c r="DUW909" s="14"/>
      <c r="DUX909" s="14"/>
      <c r="DUY909" s="14"/>
      <c r="DUZ909" s="14"/>
      <c r="DVA909" s="14"/>
      <c r="DVB909" s="14"/>
      <c r="DVC909" s="14"/>
      <c r="DVD909" s="14"/>
      <c r="DVE909" s="14"/>
      <c r="DVF909" s="14"/>
      <c r="DVG909" s="14"/>
      <c r="DVH909" s="14"/>
      <c r="DVI909" s="14"/>
      <c r="DVJ909" s="14"/>
      <c r="DVK909" s="14"/>
      <c r="DVL909" s="14"/>
      <c r="DVM909" s="14"/>
      <c r="DVN909" s="14"/>
      <c r="DVO909" s="14"/>
      <c r="DVP909" s="14"/>
      <c r="DVQ909" s="14"/>
      <c r="DVR909" s="14"/>
      <c r="DVS909" s="14"/>
      <c r="DVT909" s="14"/>
      <c r="DVU909" s="14"/>
      <c r="DVV909" s="14"/>
      <c r="DVW909" s="14"/>
      <c r="DVX909" s="14"/>
      <c r="DVY909" s="14"/>
      <c r="DVZ909" s="14"/>
      <c r="DWA909" s="14"/>
      <c r="DWB909" s="14"/>
      <c r="DWC909" s="14"/>
      <c r="DWD909" s="14"/>
      <c r="DWE909" s="14"/>
      <c r="DWF909" s="14"/>
      <c r="DWG909" s="14"/>
      <c r="DWH909" s="14"/>
      <c r="DWI909" s="14"/>
      <c r="DWJ909" s="14"/>
      <c r="DWK909" s="14"/>
      <c r="DWL909" s="14"/>
      <c r="DWM909" s="14"/>
      <c r="DWN909" s="14"/>
      <c r="DWO909" s="14"/>
      <c r="DWP909" s="14"/>
      <c r="DWQ909" s="14"/>
      <c r="DWR909" s="14"/>
      <c r="DWS909" s="14"/>
      <c r="DWT909" s="14"/>
      <c r="DWU909" s="14"/>
      <c r="DWV909" s="14"/>
      <c r="DWW909" s="14"/>
      <c r="DWX909" s="14"/>
      <c r="DWY909" s="14"/>
      <c r="DWZ909" s="14"/>
      <c r="DXA909" s="14"/>
      <c r="DXB909" s="14"/>
      <c r="DXC909" s="14"/>
      <c r="DXD909" s="14"/>
      <c r="DXE909" s="14"/>
      <c r="DXF909" s="14"/>
      <c r="DXG909" s="14"/>
      <c r="DXH909" s="14"/>
      <c r="DXI909" s="14"/>
      <c r="DXJ909" s="14"/>
      <c r="DXK909" s="14"/>
      <c r="DXL909" s="14"/>
      <c r="DXM909" s="14"/>
      <c r="DXN909" s="14"/>
      <c r="DXO909" s="14"/>
      <c r="DXP909" s="14"/>
      <c r="DXQ909" s="14"/>
      <c r="DXR909" s="14"/>
      <c r="DXS909" s="14"/>
      <c r="DXT909" s="14"/>
      <c r="DXU909" s="14"/>
      <c r="DXV909" s="14"/>
      <c r="DXW909" s="14"/>
      <c r="DXX909" s="14"/>
      <c r="DXY909" s="14"/>
      <c r="DXZ909" s="14"/>
      <c r="DYA909" s="14"/>
      <c r="DYB909" s="14"/>
      <c r="DYC909" s="14"/>
      <c r="DYD909" s="14"/>
      <c r="DYE909" s="14"/>
      <c r="DYF909" s="14"/>
      <c r="DYG909" s="14"/>
      <c r="DYH909" s="14"/>
      <c r="DYI909" s="14"/>
      <c r="DYJ909" s="14"/>
      <c r="DYK909" s="14"/>
      <c r="DYL909" s="14"/>
      <c r="DYM909" s="14"/>
      <c r="DYN909" s="14"/>
      <c r="DYO909" s="14"/>
      <c r="DYP909" s="14"/>
      <c r="DYQ909" s="14"/>
      <c r="DYR909" s="14"/>
      <c r="DYS909" s="14"/>
      <c r="DYT909" s="14"/>
      <c r="DYU909" s="14"/>
      <c r="DYV909" s="14"/>
      <c r="DYW909" s="14"/>
      <c r="DYX909" s="14"/>
      <c r="DYY909" s="14"/>
      <c r="DYZ909" s="14"/>
      <c r="DZA909" s="14"/>
      <c r="DZB909" s="14"/>
      <c r="DZC909" s="14"/>
      <c r="DZD909" s="14"/>
      <c r="DZE909" s="14"/>
      <c r="DZF909" s="14"/>
      <c r="DZG909" s="14"/>
      <c r="DZH909" s="14"/>
      <c r="DZI909" s="14"/>
      <c r="DZJ909" s="14"/>
      <c r="DZK909" s="14"/>
      <c r="DZL909" s="14"/>
      <c r="DZM909" s="14"/>
      <c r="DZN909" s="14"/>
      <c r="DZO909" s="14"/>
      <c r="DZP909" s="14"/>
      <c r="DZQ909" s="14"/>
      <c r="DZR909" s="14"/>
      <c r="DZS909" s="14"/>
      <c r="DZT909" s="14"/>
      <c r="DZU909" s="14"/>
      <c r="DZV909" s="14"/>
      <c r="DZW909" s="14"/>
      <c r="DZX909" s="14"/>
      <c r="DZY909" s="14"/>
      <c r="DZZ909" s="14"/>
      <c r="EAA909" s="14"/>
      <c r="EAB909" s="14"/>
      <c r="EAC909" s="14"/>
      <c r="EAD909" s="14"/>
      <c r="EAE909" s="14"/>
      <c r="EAF909" s="14"/>
      <c r="EAG909" s="14"/>
      <c r="EAH909" s="14"/>
      <c r="EAI909" s="14"/>
      <c r="EAJ909" s="14"/>
      <c r="EAK909" s="14"/>
      <c r="EAL909" s="14"/>
      <c r="EAM909" s="14"/>
      <c r="EAN909" s="14"/>
      <c r="EAO909" s="14"/>
      <c r="EAP909" s="14"/>
      <c r="EAQ909" s="14"/>
      <c r="EAR909" s="14"/>
      <c r="EAS909" s="14"/>
      <c r="EAT909" s="14"/>
      <c r="EAU909" s="14"/>
      <c r="EAV909" s="14"/>
      <c r="EAW909" s="14"/>
      <c r="EAX909" s="14"/>
      <c r="EAY909" s="14"/>
      <c r="EAZ909" s="14"/>
      <c r="EBA909" s="14"/>
      <c r="EBB909" s="14"/>
      <c r="EBC909" s="14"/>
      <c r="EBD909" s="14"/>
      <c r="EBE909" s="14"/>
      <c r="EBF909" s="14"/>
      <c r="EBG909" s="14"/>
      <c r="EBH909" s="14"/>
      <c r="EBI909" s="14"/>
      <c r="EBJ909" s="14"/>
      <c r="EBK909" s="14"/>
      <c r="EBL909" s="14"/>
      <c r="EBM909" s="14"/>
      <c r="EBN909" s="14"/>
      <c r="EBO909" s="14"/>
      <c r="EBP909" s="14"/>
      <c r="EBQ909" s="14"/>
      <c r="EBR909" s="14"/>
      <c r="EBS909" s="14"/>
      <c r="EBT909" s="14"/>
      <c r="EBU909" s="14"/>
      <c r="EBV909" s="14"/>
      <c r="EBW909" s="14"/>
      <c r="EBX909" s="14"/>
      <c r="EBY909" s="14"/>
      <c r="EBZ909" s="14"/>
      <c r="ECA909" s="14"/>
      <c r="ECB909" s="14"/>
      <c r="ECC909" s="14"/>
      <c r="ECD909" s="14"/>
      <c r="ECE909" s="14"/>
      <c r="ECF909" s="14"/>
      <c r="ECG909" s="14"/>
      <c r="ECH909" s="14"/>
      <c r="ECI909" s="14"/>
      <c r="ECJ909" s="14"/>
      <c r="ECK909" s="14"/>
      <c r="ECL909" s="14"/>
      <c r="ECM909" s="14"/>
      <c r="ECN909" s="14"/>
      <c r="ECO909" s="14"/>
      <c r="ECP909" s="14"/>
      <c r="ECQ909" s="14"/>
      <c r="ECR909" s="14"/>
      <c r="ECS909" s="14"/>
      <c r="ECT909" s="14"/>
      <c r="ECU909" s="14"/>
      <c r="ECV909" s="14"/>
      <c r="ECW909" s="14"/>
      <c r="ECX909" s="14"/>
      <c r="ECY909" s="14"/>
      <c r="ECZ909" s="14"/>
      <c r="EDA909" s="14"/>
      <c r="EDB909" s="14"/>
      <c r="EDC909" s="14"/>
      <c r="EDD909" s="14"/>
      <c r="EDE909" s="14"/>
      <c r="EDF909" s="14"/>
      <c r="EDG909" s="14"/>
      <c r="EDH909" s="14"/>
      <c r="EDI909" s="14"/>
      <c r="EDJ909" s="14"/>
      <c r="EDK909" s="14"/>
      <c r="EDL909" s="14"/>
      <c r="EDM909" s="14"/>
      <c r="EDN909" s="14"/>
      <c r="EDO909" s="14"/>
      <c r="EDP909" s="14"/>
      <c r="EDQ909" s="14"/>
      <c r="EDR909" s="14"/>
      <c r="EDS909" s="14"/>
      <c r="EDT909" s="14"/>
      <c r="EDU909" s="14"/>
      <c r="EDV909" s="14"/>
      <c r="EDW909" s="14"/>
      <c r="EDX909" s="14"/>
      <c r="EDY909" s="14"/>
      <c r="EDZ909" s="14"/>
      <c r="EEA909" s="14"/>
      <c r="EEB909" s="14"/>
      <c r="EEC909" s="14"/>
      <c r="EED909" s="14"/>
      <c r="EEE909" s="14"/>
      <c r="EEF909" s="14"/>
      <c r="EEG909" s="14"/>
      <c r="EEH909" s="14"/>
      <c r="EEI909" s="14"/>
      <c r="EEJ909" s="14"/>
      <c r="EEK909" s="14"/>
      <c r="EEL909" s="14"/>
      <c r="EEM909" s="14"/>
      <c r="EEN909" s="14"/>
      <c r="EEO909" s="14"/>
      <c r="EEP909" s="14"/>
      <c r="EEQ909" s="14"/>
      <c r="EER909" s="14"/>
      <c r="EES909" s="14"/>
      <c r="EET909" s="14"/>
      <c r="EEU909" s="14"/>
      <c r="EEV909" s="14"/>
      <c r="EEW909" s="14"/>
      <c r="EEX909" s="14"/>
      <c r="EEY909" s="14"/>
      <c r="EEZ909" s="14"/>
      <c r="EFA909" s="14"/>
      <c r="EFB909" s="14"/>
      <c r="EFC909" s="14"/>
      <c r="EFD909" s="14"/>
      <c r="EFE909" s="14"/>
      <c r="EFF909" s="14"/>
      <c r="EFG909" s="14"/>
      <c r="EFH909" s="14"/>
      <c r="EFI909" s="14"/>
      <c r="EFJ909" s="14"/>
      <c r="EFK909" s="14"/>
      <c r="EFL909" s="14"/>
      <c r="EFM909" s="14"/>
      <c r="EFN909" s="14"/>
      <c r="EFO909" s="14"/>
      <c r="EFP909" s="14"/>
      <c r="EFQ909" s="14"/>
      <c r="EFR909" s="14"/>
      <c r="EFS909" s="14"/>
      <c r="EFT909" s="14"/>
      <c r="EFU909" s="14"/>
      <c r="EFV909" s="14"/>
      <c r="EFW909" s="14"/>
      <c r="EFX909" s="14"/>
      <c r="EFY909" s="14"/>
      <c r="EFZ909" s="14"/>
      <c r="EGA909" s="14"/>
      <c r="EGB909" s="14"/>
      <c r="EGC909" s="14"/>
      <c r="EGD909" s="14"/>
      <c r="EGE909" s="14"/>
      <c r="EGF909" s="14"/>
      <c r="EGG909" s="14"/>
      <c r="EGH909" s="14"/>
      <c r="EGI909" s="14"/>
      <c r="EGJ909" s="14"/>
      <c r="EGK909" s="14"/>
      <c r="EGL909" s="14"/>
      <c r="EGM909" s="14"/>
      <c r="EGN909" s="14"/>
      <c r="EGO909" s="14"/>
      <c r="EGP909" s="14"/>
      <c r="EGQ909" s="14"/>
      <c r="EGR909" s="14"/>
      <c r="EGS909" s="14"/>
      <c r="EGT909" s="14"/>
      <c r="EGU909" s="14"/>
      <c r="EGV909" s="14"/>
      <c r="EGW909" s="14"/>
      <c r="EGX909" s="14"/>
      <c r="EGY909" s="14"/>
      <c r="EGZ909" s="14"/>
      <c r="EHA909" s="14"/>
      <c r="EHB909" s="14"/>
      <c r="EHC909" s="14"/>
      <c r="EHD909" s="14"/>
      <c r="EHE909" s="14"/>
      <c r="EHF909" s="14"/>
      <c r="EHG909" s="14"/>
      <c r="EHH909" s="14"/>
      <c r="EHI909" s="14"/>
      <c r="EHJ909" s="14"/>
      <c r="EHK909" s="14"/>
      <c r="EHL909" s="14"/>
      <c r="EHM909" s="14"/>
      <c r="EHN909" s="14"/>
      <c r="EHO909" s="14"/>
      <c r="EHP909" s="14"/>
      <c r="EHQ909" s="14"/>
      <c r="EHR909" s="14"/>
      <c r="EHS909" s="14"/>
      <c r="EHT909" s="14"/>
      <c r="EHU909" s="14"/>
      <c r="EHV909" s="14"/>
      <c r="EHW909" s="14"/>
      <c r="EHX909" s="14"/>
      <c r="EHY909" s="14"/>
      <c r="EHZ909" s="14"/>
      <c r="EIA909" s="14"/>
      <c r="EIB909" s="14"/>
      <c r="EIC909" s="14"/>
      <c r="EID909" s="14"/>
      <c r="EIE909" s="14"/>
      <c r="EIF909" s="14"/>
      <c r="EIG909" s="14"/>
      <c r="EIH909" s="14"/>
      <c r="EII909" s="14"/>
      <c r="EIJ909" s="14"/>
      <c r="EIK909" s="14"/>
      <c r="EIL909" s="14"/>
      <c r="EIM909" s="14"/>
      <c r="EIN909" s="14"/>
      <c r="EIO909" s="14"/>
      <c r="EIP909" s="14"/>
      <c r="EIQ909" s="14"/>
      <c r="EIR909" s="14"/>
      <c r="EIS909" s="14"/>
      <c r="EIT909" s="14"/>
      <c r="EIU909" s="14"/>
      <c r="EIV909" s="14"/>
      <c r="EIW909" s="14"/>
      <c r="EIX909" s="14"/>
      <c r="EIY909" s="14"/>
      <c r="EIZ909" s="14"/>
      <c r="EJA909" s="14"/>
      <c r="EJB909" s="14"/>
      <c r="EJC909" s="14"/>
      <c r="EJD909" s="14"/>
      <c r="EJE909" s="14"/>
      <c r="EJF909" s="14"/>
      <c r="EJG909" s="14"/>
      <c r="EJH909" s="14"/>
      <c r="EJI909" s="14"/>
      <c r="EJJ909" s="14"/>
      <c r="EJK909" s="14"/>
      <c r="EJL909" s="14"/>
      <c r="EJM909" s="14"/>
      <c r="EJN909" s="14"/>
      <c r="EJO909" s="14"/>
      <c r="EJP909" s="14"/>
      <c r="EJQ909" s="14"/>
      <c r="EJR909" s="14"/>
      <c r="EJS909" s="14"/>
      <c r="EJT909" s="14"/>
      <c r="EJU909" s="14"/>
      <c r="EJV909" s="14"/>
      <c r="EJW909" s="14"/>
      <c r="EJX909" s="14"/>
      <c r="EJY909" s="14"/>
      <c r="EJZ909" s="14"/>
      <c r="EKA909" s="14"/>
      <c r="EKB909" s="14"/>
      <c r="EKC909" s="14"/>
      <c r="EKD909" s="14"/>
      <c r="EKE909" s="14"/>
      <c r="EKF909" s="14"/>
      <c r="EKG909" s="14"/>
      <c r="EKH909" s="14"/>
      <c r="EKI909" s="14"/>
      <c r="EKJ909" s="14"/>
      <c r="EKK909" s="14"/>
      <c r="EKL909" s="14"/>
      <c r="EKM909" s="14"/>
      <c r="EKN909" s="14"/>
      <c r="EKO909" s="14"/>
      <c r="EKP909" s="14"/>
      <c r="EKQ909" s="14"/>
      <c r="EKR909" s="14"/>
      <c r="EKS909" s="14"/>
      <c r="EKT909" s="14"/>
      <c r="EKU909" s="14"/>
      <c r="EKV909" s="14"/>
      <c r="EKW909" s="14"/>
      <c r="EKX909" s="14"/>
      <c r="EKY909" s="14"/>
      <c r="EKZ909" s="14"/>
      <c r="ELA909" s="14"/>
      <c r="ELB909" s="14"/>
      <c r="ELC909" s="14"/>
      <c r="ELD909" s="14"/>
      <c r="ELE909" s="14"/>
      <c r="ELF909" s="14"/>
      <c r="ELG909" s="14"/>
      <c r="ELH909" s="14"/>
      <c r="ELI909" s="14"/>
      <c r="ELJ909" s="14"/>
      <c r="ELK909" s="14"/>
      <c r="ELL909" s="14"/>
      <c r="ELM909" s="14"/>
      <c r="ELN909" s="14"/>
      <c r="ELO909" s="14"/>
      <c r="ELP909" s="14"/>
      <c r="ELQ909" s="14"/>
      <c r="ELR909" s="14"/>
      <c r="ELS909" s="14"/>
      <c r="ELT909" s="14"/>
      <c r="ELU909" s="14"/>
      <c r="ELV909" s="14"/>
      <c r="ELW909" s="14"/>
      <c r="ELX909" s="14"/>
      <c r="ELY909" s="14"/>
      <c r="ELZ909" s="14"/>
      <c r="EMA909" s="14"/>
      <c r="EMB909" s="14"/>
      <c r="EMC909" s="14"/>
      <c r="EMD909" s="14"/>
      <c r="EME909" s="14"/>
      <c r="EMF909" s="14"/>
      <c r="EMG909" s="14"/>
      <c r="EMH909" s="14"/>
      <c r="EMI909" s="14"/>
      <c r="EMJ909" s="14"/>
      <c r="EMK909" s="14"/>
      <c r="EML909" s="14"/>
      <c r="EMM909" s="14"/>
      <c r="EMN909" s="14"/>
      <c r="EMO909" s="14"/>
      <c r="EMP909" s="14"/>
      <c r="EMQ909" s="14"/>
      <c r="EMR909" s="14"/>
      <c r="EMS909" s="14"/>
      <c r="EMT909" s="14"/>
      <c r="EMU909" s="14"/>
      <c r="EMV909" s="14"/>
      <c r="EMW909" s="14"/>
      <c r="EMX909" s="14"/>
      <c r="EMY909" s="14"/>
      <c r="EMZ909" s="14"/>
      <c r="ENA909" s="14"/>
      <c r="ENB909" s="14"/>
      <c r="ENC909" s="14"/>
      <c r="END909" s="14"/>
      <c r="ENE909" s="14"/>
      <c r="ENF909" s="14"/>
      <c r="ENG909" s="14"/>
      <c r="ENH909" s="14"/>
      <c r="ENI909" s="14"/>
      <c r="ENJ909" s="14"/>
      <c r="ENK909" s="14"/>
      <c r="ENL909" s="14"/>
      <c r="ENM909" s="14"/>
      <c r="ENN909" s="14"/>
      <c r="ENO909" s="14"/>
      <c r="ENP909" s="14"/>
      <c r="ENQ909" s="14"/>
      <c r="ENR909" s="14"/>
      <c r="ENS909" s="14"/>
      <c r="ENT909" s="14"/>
      <c r="ENU909" s="14"/>
      <c r="ENV909" s="14"/>
      <c r="ENW909" s="14"/>
      <c r="ENX909" s="14"/>
      <c r="ENY909" s="14"/>
      <c r="ENZ909" s="14"/>
      <c r="EOA909" s="14"/>
      <c r="EOB909" s="14"/>
      <c r="EOC909" s="14"/>
      <c r="EOD909" s="14"/>
      <c r="EOE909" s="14"/>
      <c r="EOF909" s="14"/>
      <c r="EOG909" s="14"/>
      <c r="EOH909" s="14"/>
      <c r="EOI909" s="14"/>
      <c r="EOJ909" s="14"/>
      <c r="EOK909" s="14"/>
      <c r="EOL909" s="14"/>
      <c r="EOM909" s="14"/>
      <c r="EON909" s="14"/>
      <c r="EOO909" s="14"/>
      <c r="EOP909" s="14"/>
      <c r="EOQ909" s="14"/>
      <c r="EOR909" s="14"/>
      <c r="EOS909" s="14"/>
      <c r="EOT909" s="14"/>
      <c r="EOU909" s="14"/>
      <c r="EOV909" s="14"/>
      <c r="EOW909" s="14"/>
      <c r="EOX909" s="14"/>
      <c r="EOY909" s="14"/>
      <c r="EOZ909" s="14"/>
      <c r="EPA909" s="14"/>
      <c r="EPB909" s="14"/>
      <c r="EPC909" s="14"/>
      <c r="EPD909" s="14"/>
      <c r="EPE909" s="14"/>
      <c r="EPF909" s="14"/>
      <c r="EPG909" s="14"/>
      <c r="EPH909" s="14"/>
      <c r="EPI909" s="14"/>
      <c r="EPJ909" s="14"/>
      <c r="EPK909" s="14"/>
      <c r="EPL909" s="14"/>
      <c r="EPM909" s="14"/>
      <c r="EPN909" s="14"/>
      <c r="EPO909" s="14"/>
      <c r="EPP909" s="14"/>
      <c r="EPQ909" s="14"/>
      <c r="EPR909" s="14"/>
      <c r="EPS909" s="14"/>
      <c r="EPT909" s="14"/>
      <c r="EPU909" s="14"/>
      <c r="EPV909" s="14"/>
      <c r="EPW909" s="14"/>
      <c r="EPX909" s="14"/>
      <c r="EPY909" s="14"/>
      <c r="EPZ909" s="14"/>
      <c r="EQA909" s="14"/>
      <c r="EQB909" s="14"/>
      <c r="EQC909" s="14"/>
      <c r="EQD909" s="14"/>
      <c r="EQE909" s="14"/>
      <c r="EQF909" s="14"/>
      <c r="EQG909" s="14"/>
      <c r="EQH909" s="14"/>
      <c r="EQI909" s="14"/>
      <c r="EQJ909" s="14"/>
      <c r="EQK909" s="14"/>
      <c r="EQL909" s="14"/>
      <c r="EQM909" s="14"/>
      <c r="EQN909" s="14"/>
      <c r="EQO909" s="14"/>
      <c r="EQP909" s="14"/>
      <c r="EQQ909" s="14"/>
      <c r="EQR909" s="14"/>
      <c r="EQS909" s="14"/>
      <c r="EQT909" s="14"/>
      <c r="EQU909" s="14"/>
      <c r="EQV909" s="14"/>
      <c r="EQW909" s="14"/>
      <c r="EQX909" s="14"/>
      <c r="EQY909" s="14"/>
      <c r="EQZ909" s="14"/>
      <c r="ERA909" s="14"/>
      <c r="ERB909" s="14"/>
      <c r="ERC909" s="14"/>
      <c r="ERD909" s="14"/>
      <c r="ERE909" s="14"/>
      <c r="ERF909" s="14"/>
      <c r="ERG909" s="14"/>
      <c r="ERH909" s="14"/>
      <c r="ERI909" s="14"/>
      <c r="ERJ909" s="14"/>
      <c r="ERK909" s="14"/>
      <c r="ERL909" s="14"/>
      <c r="ERM909" s="14"/>
      <c r="ERN909" s="14"/>
      <c r="ERO909" s="14"/>
      <c r="ERP909" s="14"/>
      <c r="ERQ909" s="14"/>
      <c r="ERR909" s="14"/>
      <c r="ERS909" s="14"/>
      <c r="ERT909" s="14"/>
      <c r="ERU909" s="14"/>
      <c r="ERV909" s="14"/>
      <c r="ERW909" s="14"/>
      <c r="ERX909" s="14"/>
      <c r="ERY909" s="14"/>
      <c r="ERZ909" s="14"/>
      <c r="ESA909" s="14"/>
      <c r="ESB909" s="14"/>
      <c r="ESC909" s="14"/>
      <c r="ESD909" s="14"/>
      <c r="ESE909" s="14"/>
      <c r="ESF909" s="14"/>
      <c r="ESG909" s="14"/>
      <c r="ESH909" s="14"/>
      <c r="ESI909" s="14"/>
      <c r="ESJ909" s="14"/>
      <c r="ESK909" s="14"/>
      <c r="ESL909" s="14"/>
      <c r="ESM909" s="14"/>
      <c r="ESN909" s="14"/>
      <c r="ESO909" s="14"/>
      <c r="ESP909" s="14"/>
      <c r="ESQ909" s="14"/>
      <c r="ESR909" s="14"/>
      <c r="ESS909" s="14"/>
      <c r="EST909" s="14"/>
      <c r="ESU909" s="14"/>
      <c r="ESV909" s="14"/>
      <c r="ESW909" s="14"/>
      <c r="ESX909" s="14"/>
      <c r="ESY909" s="14"/>
      <c r="ESZ909" s="14"/>
      <c r="ETA909" s="14"/>
      <c r="ETB909" s="14"/>
      <c r="ETC909" s="14"/>
      <c r="ETD909" s="14"/>
      <c r="ETE909" s="14"/>
      <c r="ETF909" s="14"/>
      <c r="ETG909" s="14"/>
      <c r="ETH909" s="14"/>
      <c r="ETI909" s="14"/>
      <c r="ETJ909" s="14"/>
      <c r="ETK909" s="14"/>
      <c r="ETL909" s="14"/>
      <c r="ETM909" s="14"/>
      <c r="ETN909" s="14"/>
      <c r="ETO909" s="14"/>
      <c r="ETP909" s="14"/>
      <c r="ETQ909" s="14"/>
      <c r="ETR909" s="14"/>
      <c r="ETS909" s="14"/>
      <c r="ETT909" s="14"/>
      <c r="ETU909" s="14"/>
      <c r="ETV909" s="14"/>
      <c r="ETW909" s="14"/>
      <c r="ETX909" s="14"/>
      <c r="ETY909" s="14"/>
      <c r="ETZ909" s="14"/>
      <c r="EUA909" s="14"/>
      <c r="EUB909" s="14"/>
      <c r="EUC909" s="14"/>
      <c r="EUD909" s="14"/>
      <c r="EUE909" s="14"/>
      <c r="EUF909" s="14"/>
      <c r="EUG909" s="14"/>
      <c r="EUH909" s="14"/>
      <c r="EUI909" s="14"/>
      <c r="EUJ909" s="14"/>
      <c r="EUK909" s="14"/>
      <c r="EUL909" s="14"/>
      <c r="EUM909" s="14"/>
      <c r="EUN909" s="14"/>
      <c r="EUO909" s="14"/>
      <c r="EUP909" s="14"/>
      <c r="EUQ909" s="14"/>
      <c r="EUR909" s="14"/>
      <c r="EUS909" s="14"/>
      <c r="EUT909" s="14"/>
      <c r="EUU909" s="14"/>
      <c r="EUV909" s="14"/>
      <c r="EUW909" s="14"/>
      <c r="EUX909" s="14"/>
      <c r="EUY909" s="14"/>
      <c r="EUZ909" s="14"/>
      <c r="EVA909" s="14"/>
      <c r="EVB909" s="14"/>
      <c r="EVC909" s="14"/>
      <c r="EVD909" s="14"/>
      <c r="EVE909" s="14"/>
      <c r="EVF909" s="14"/>
      <c r="EVG909" s="14"/>
      <c r="EVH909" s="14"/>
      <c r="EVI909" s="14"/>
      <c r="EVJ909" s="14"/>
      <c r="EVK909" s="14"/>
      <c r="EVL909" s="14"/>
      <c r="EVM909" s="14"/>
      <c r="EVN909" s="14"/>
      <c r="EVO909" s="14"/>
      <c r="EVP909" s="14"/>
      <c r="EVQ909" s="14"/>
      <c r="EVR909" s="14"/>
      <c r="EVS909" s="14"/>
      <c r="EVT909" s="14"/>
      <c r="EVU909" s="14"/>
      <c r="EVV909" s="14"/>
      <c r="EVW909" s="14"/>
      <c r="EVX909" s="14"/>
      <c r="EVY909" s="14"/>
      <c r="EVZ909" s="14"/>
      <c r="EWA909" s="14"/>
      <c r="EWB909" s="14"/>
      <c r="EWC909" s="14"/>
      <c r="EWD909" s="14"/>
      <c r="EWE909" s="14"/>
      <c r="EWF909" s="14"/>
      <c r="EWG909" s="14"/>
      <c r="EWH909" s="14"/>
      <c r="EWI909" s="14"/>
      <c r="EWJ909" s="14"/>
      <c r="EWK909" s="14"/>
      <c r="EWL909" s="14"/>
      <c r="EWM909" s="14"/>
      <c r="EWN909" s="14"/>
      <c r="EWO909" s="14"/>
      <c r="EWP909" s="14"/>
      <c r="EWQ909" s="14"/>
      <c r="EWR909" s="14"/>
      <c r="EWS909" s="14"/>
      <c r="EWT909" s="14"/>
      <c r="EWU909" s="14"/>
      <c r="EWV909" s="14"/>
      <c r="EWW909" s="14"/>
      <c r="EWX909" s="14"/>
      <c r="EWY909" s="14"/>
      <c r="EWZ909" s="14"/>
      <c r="EXA909" s="14"/>
      <c r="EXB909" s="14"/>
      <c r="EXC909" s="14"/>
      <c r="EXD909" s="14"/>
      <c r="EXE909" s="14"/>
      <c r="EXF909" s="14"/>
      <c r="EXG909" s="14"/>
      <c r="EXH909" s="14"/>
      <c r="EXI909" s="14"/>
      <c r="EXJ909" s="14"/>
      <c r="EXK909" s="14"/>
      <c r="EXL909" s="14"/>
      <c r="EXM909" s="14"/>
      <c r="EXN909" s="14"/>
      <c r="EXO909" s="14"/>
      <c r="EXP909" s="14"/>
      <c r="EXQ909" s="14"/>
      <c r="EXR909" s="14"/>
      <c r="EXS909" s="14"/>
      <c r="EXT909" s="14"/>
      <c r="EXU909" s="14"/>
      <c r="EXV909" s="14"/>
      <c r="EXW909" s="14"/>
      <c r="EXX909" s="14"/>
      <c r="EXY909" s="14"/>
      <c r="EXZ909" s="14"/>
      <c r="EYA909" s="14"/>
      <c r="EYB909" s="14"/>
      <c r="EYC909" s="14"/>
      <c r="EYD909" s="14"/>
      <c r="EYE909" s="14"/>
      <c r="EYF909" s="14"/>
      <c r="EYG909" s="14"/>
      <c r="EYH909" s="14"/>
      <c r="EYI909" s="14"/>
      <c r="EYJ909" s="14"/>
      <c r="EYK909" s="14"/>
      <c r="EYL909" s="14"/>
      <c r="EYM909" s="14"/>
      <c r="EYN909" s="14"/>
      <c r="EYO909" s="14"/>
      <c r="EYP909" s="14"/>
      <c r="EYQ909" s="14"/>
      <c r="EYR909" s="14"/>
      <c r="EYS909" s="14"/>
      <c r="EYT909" s="14"/>
      <c r="EYU909" s="14"/>
      <c r="EYV909" s="14"/>
      <c r="EYW909" s="14"/>
      <c r="EYX909" s="14"/>
      <c r="EYY909" s="14"/>
      <c r="EYZ909" s="14"/>
      <c r="EZA909" s="14"/>
      <c r="EZB909" s="14"/>
      <c r="EZC909" s="14"/>
      <c r="EZD909" s="14"/>
      <c r="EZE909" s="14"/>
      <c r="EZF909" s="14"/>
      <c r="EZG909" s="14"/>
      <c r="EZH909" s="14"/>
      <c r="EZI909" s="14"/>
      <c r="EZJ909" s="14"/>
      <c r="EZK909" s="14"/>
      <c r="EZL909" s="14"/>
      <c r="EZM909" s="14"/>
      <c r="EZN909" s="14"/>
      <c r="EZO909" s="14"/>
      <c r="EZP909" s="14"/>
      <c r="EZQ909" s="14"/>
      <c r="EZR909" s="14"/>
      <c r="EZS909" s="14"/>
      <c r="EZT909" s="14"/>
      <c r="EZU909" s="14"/>
      <c r="EZV909" s="14"/>
      <c r="EZW909" s="14"/>
      <c r="EZX909" s="14"/>
      <c r="EZY909" s="14"/>
      <c r="EZZ909" s="14"/>
      <c r="FAA909" s="14"/>
      <c r="FAB909" s="14"/>
      <c r="FAC909" s="14"/>
      <c r="FAD909" s="14"/>
      <c r="FAE909" s="14"/>
      <c r="FAF909" s="14"/>
      <c r="FAG909" s="14"/>
      <c r="FAH909" s="14"/>
      <c r="FAI909" s="14"/>
      <c r="FAJ909" s="14"/>
      <c r="FAK909" s="14"/>
      <c r="FAL909" s="14"/>
      <c r="FAM909" s="14"/>
      <c r="FAN909" s="14"/>
      <c r="FAO909" s="14"/>
      <c r="FAP909" s="14"/>
      <c r="FAQ909" s="14"/>
      <c r="FAR909" s="14"/>
      <c r="FAS909" s="14"/>
      <c r="FAT909" s="14"/>
      <c r="FAU909" s="14"/>
      <c r="FAV909" s="14"/>
      <c r="FAW909" s="14"/>
      <c r="FAX909" s="14"/>
      <c r="FAY909" s="14"/>
      <c r="FAZ909" s="14"/>
      <c r="FBA909" s="14"/>
      <c r="FBB909" s="14"/>
      <c r="FBC909" s="14"/>
      <c r="FBD909" s="14"/>
      <c r="FBE909" s="14"/>
      <c r="FBF909" s="14"/>
      <c r="FBG909" s="14"/>
      <c r="FBH909" s="14"/>
      <c r="FBI909" s="14"/>
      <c r="FBJ909" s="14"/>
      <c r="FBK909" s="14"/>
      <c r="FBL909" s="14"/>
      <c r="FBM909" s="14"/>
      <c r="FBN909" s="14"/>
      <c r="FBO909" s="14"/>
      <c r="FBP909" s="14"/>
      <c r="FBQ909" s="14"/>
      <c r="FBR909" s="14"/>
      <c r="FBS909" s="14"/>
      <c r="FBT909" s="14"/>
      <c r="FBU909" s="14"/>
      <c r="FBV909" s="14"/>
      <c r="FBW909" s="14"/>
      <c r="FBX909" s="14"/>
      <c r="FBY909" s="14"/>
      <c r="FBZ909" s="14"/>
      <c r="FCA909" s="14"/>
      <c r="FCB909" s="14"/>
      <c r="FCC909" s="14"/>
      <c r="FCD909" s="14"/>
      <c r="FCE909" s="14"/>
      <c r="FCF909" s="14"/>
      <c r="FCG909" s="14"/>
      <c r="FCH909" s="14"/>
      <c r="FCI909" s="14"/>
      <c r="FCJ909" s="14"/>
      <c r="FCK909" s="14"/>
      <c r="FCL909" s="14"/>
      <c r="FCM909" s="14"/>
      <c r="FCN909" s="14"/>
      <c r="FCO909" s="14"/>
      <c r="FCP909" s="14"/>
      <c r="FCQ909" s="14"/>
      <c r="FCR909" s="14"/>
      <c r="FCS909" s="14"/>
      <c r="FCT909" s="14"/>
      <c r="FCU909" s="14"/>
      <c r="FCV909" s="14"/>
      <c r="FCW909" s="14"/>
      <c r="FCX909" s="14"/>
      <c r="FCY909" s="14"/>
      <c r="FCZ909" s="14"/>
      <c r="FDA909" s="14"/>
      <c r="FDB909" s="14"/>
      <c r="FDC909" s="14"/>
      <c r="FDD909" s="14"/>
      <c r="FDE909" s="14"/>
      <c r="FDF909" s="14"/>
      <c r="FDG909" s="14"/>
      <c r="FDH909" s="14"/>
      <c r="FDI909" s="14"/>
      <c r="FDJ909" s="14"/>
      <c r="FDK909" s="14"/>
      <c r="FDL909" s="14"/>
      <c r="FDM909" s="14"/>
      <c r="FDN909" s="14"/>
      <c r="FDO909" s="14"/>
      <c r="FDP909" s="14"/>
      <c r="FDQ909" s="14"/>
      <c r="FDR909" s="14"/>
      <c r="FDS909" s="14"/>
      <c r="FDT909" s="14"/>
      <c r="FDU909" s="14"/>
      <c r="FDV909" s="14"/>
      <c r="FDW909" s="14"/>
      <c r="FDX909" s="14"/>
      <c r="FDY909" s="14"/>
      <c r="FDZ909" s="14"/>
      <c r="FEA909" s="14"/>
      <c r="FEB909" s="14"/>
      <c r="FEC909" s="14"/>
      <c r="FED909" s="14"/>
      <c r="FEE909" s="14"/>
      <c r="FEF909" s="14"/>
      <c r="FEG909" s="14"/>
      <c r="FEH909" s="14"/>
      <c r="FEI909" s="14"/>
      <c r="FEJ909" s="14"/>
      <c r="FEK909" s="14"/>
      <c r="FEL909" s="14"/>
      <c r="FEM909" s="14"/>
      <c r="FEN909" s="14"/>
      <c r="FEO909" s="14"/>
      <c r="FEP909" s="14"/>
      <c r="FEQ909" s="14"/>
      <c r="FER909" s="14"/>
      <c r="FES909" s="14"/>
      <c r="FET909" s="14"/>
      <c r="FEU909" s="14"/>
      <c r="FEV909" s="14"/>
      <c r="FEW909" s="14"/>
      <c r="FEX909" s="14"/>
      <c r="FEY909" s="14"/>
      <c r="FEZ909" s="14"/>
      <c r="FFA909" s="14"/>
      <c r="FFB909" s="14"/>
      <c r="FFC909" s="14"/>
      <c r="FFD909" s="14"/>
      <c r="FFE909" s="14"/>
      <c r="FFF909" s="14"/>
      <c r="FFG909" s="14"/>
      <c r="FFH909" s="14"/>
      <c r="FFI909" s="14"/>
      <c r="FFJ909" s="14"/>
      <c r="FFK909" s="14"/>
      <c r="FFL909" s="14"/>
      <c r="FFM909" s="14"/>
      <c r="FFN909" s="14"/>
      <c r="FFO909" s="14"/>
      <c r="FFP909" s="14"/>
      <c r="FFQ909" s="14"/>
      <c r="FFR909" s="14"/>
      <c r="FFS909" s="14"/>
      <c r="FFT909" s="14"/>
      <c r="FFU909" s="14"/>
      <c r="FFV909" s="14"/>
      <c r="FFW909" s="14"/>
      <c r="FFX909" s="14"/>
      <c r="FFY909" s="14"/>
      <c r="FFZ909" s="14"/>
      <c r="FGA909" s="14"/>
      <c r="FGB909" s="14"/>
      <c r="FGC909" s="14"/>
      <c r="FGD909" s="14"/>
      <c r="FGE909" s="14"/>
      <c r="FGF909" s="14"/>
      <c r="FGG909" s="14"/>
      <c r="FGH909" s="14"/>
      <c r="FGI909" s="14"/>
      <c r="FGJ909" s="14"/>
      <c r="FGK909" s="14"/>
      <c r="FGL909" s="14"/>
      <c r="FGM909" s="14"/>
      <c r="FGN909" s="14"/>
      <c r="FGO909" s="14"/>
      <c r="FGP909" s="14"/>
      <c r="FGQ909" s="14"/>
      <c r="FGR909" s="14"/>
      <c r="FGS909" s="14"/>
      <c r="FGT909" s="14"/>
      <c r="FGU909" s="14"/>
      <c r="FGV909" s="14"/>
      <c r="FGW909" s="14"/>
      <c r="FGX909" s="14"/>
      <c r="FGY909" s="14"/>
      <c r="FGZ909" s="14"/>
      <c r="FHA909" s="14"/>
      <c r="FHB909" s="14"/>
      <c r="FHC909" s="14"/>
      <c r="FHD909" s="14"/>
      <c r="FHE909" s="14"/>
      <c r="FHF909" s="14"/>
      <c r="FHG909" s="14"/>
      <c r="FHH909" s="14"/>
      <c r="FHI909" s="14"/>
      <c r="FHJ909" s="14"/>
      <c r="FHK909" s="14"/>
      <c r="FHL909" s="14"/>
      <c r="FHM909" s="14"/>
      <c r="FHN909" s="14"/>
      <c r="FHO909" s="14"/>
      <c r="FHP909" s="14"/>
      <c r="FHQ909" s="14"/>
      <c r="FHR909" s="14"/>
      <c r="FHS909" s="14"/>
      <c r="FHT909" s="14"/>
      <c r="FHU909" s="14"/>
      <c r="FHV909" s="14"/>
      <c r="FHW909" s="14"/>
      <c r="FHX909" s="14"/>
      <c r="FHY909" s="14"/>
      <c r="FHZ909" s="14"/>
      <c r="FIA909" s="14"/>
      <c r="FIB909" s="14"/>
      <c r="FIC909" s="14"/>
      <c r="FID909" s="14"/>
      <c r="FIE909" s="14"/>
      <c r="FIF909" s="14"/>
      <c r="FIG909" s="14"/>
      <c r="FIH909" s="14"/>
      <c r="FII909" s="14"/>
      <c r="FIJ909" s="14"/>
      <c r="FIK909" s="14"/>
      <c r="FIL909" s="14"/>
      <c r="FIM909" s="14"/>
      <c r="FIN909" s="14"/>
      <c r="FIO909" s="14"/>
      <c r="FIP909" s="14"/>
      <c r="FIQ909" s="14"/>
      <c r="FIR909" s="14"/>
      <c r="FIS909" s="14"/>
      <c r="FIT909" s="14"/>
      <c r="FIU909" s="14"/>
      <c r="FIV909" s="14"/>
      <c r="FIW909" s="14"/>
      <c r="FIX909" s="14"/>
      <c r="FIY909" s="14"/>
      <c r="FIZ909" s="14"/>
      <c r="FJA909" s="14"/>
      <c r="FJB909" s="14"/>
      <c r="FJC909" s="14"/>
      <c r="FJD909" s="14"/>
      <c r="FJE909" s="14"/>
      <c r="FJF909" s="14"/>
      <c r="FJG909" s="14"/>
      <c r="FJH909" s="14"/>
      <c r="FJI909" s="14"/>
      <c r="FJJ909" s="14"/>
      <c r="FJK909" s="14"/>
      <c r="FJL909" s="14"/>
      <c r="FJM909" s="14"/>
      <c r="FJN909" s="14"/>
      <c r="FJO909" s="14"/>
      <c r="FJP909" s="14"/>
      <c r="FJQ909" s="14"/>
      <c r="FJR909" s="14"/>
      <c r="FJS909" s="14"/>
      <c r="FJT909" s="14"/>
      <c r="FJU909" s="14"/>
      <c r="FJV909" s="14"/>
      <c r="FJW909" s="14"/>
      <c r="FJX909" s="14"/>
      <c r="FJY909" s="14"/>
      <c r="FJZ909" s="14"/>
      <c r="FKA909" s="14"/>
      <c r="FKB909" s="14"/>
      <c r="FKC909" s="14"/>
      <c r="FKD909" s="14"/>
      <c r="FKE909" s="14"/>
      <c r="FKF909" s="14"/>
      <c r="FKG909" s="14"/>
      <c r="FKH909" s="14"/>
      <c r="FKI909" s="14"/>
      <c r="FKJ909" s="14"/>
      <c r="FKK909" s="14"/>
      <c r="FKL909" s="14"/>
      <c r="FKM909" s="14"/>
      <c r="FKN909" s="14"/>
      <c r="FKO909" s="14"/>
      <c r="FKP909" s="14"/>
      <c r="FKQ909" s="14"/>
      <c r="FKR909" s="14"/>
      <c r="FKS909" s="14"/>
      <c r="FKT909" s="14"/>
      <c r="FKU909" s="14"/>
      <c r="FKV909" s="14"/>
      <c r="FKW909" s="14"/>
      <c r="FKX909" s="14"/>
      <c r="FKY909" s="14"/>
      <c r="FKZ909" s="14"/>
      <c r="FLA909" s="14"/>
      <c r="FLB909" s="14"/>
      <c r="FLC909" s="14"/>
      <c r="FLD909" s="14"/>
      <c r="FLE909" s="14"/>
      <c r="FLF909" s="14"/>
      <c r="FLG909" s="14"/>
      <c r="FLH909" s="14"/>
      <c r="FLI909" s="14"/>
      <c r="FLJ909" s="14"/>
      <c r="FLK909" s="14"/>
      <c r="FLL909" s="14"/>
      <c r="FLM909" s="14"/>
      <c r="FLN909" s="14"/>
      <c r="FLO909" s="14"/>
      <c r="FLP909" s="14"/>
      <c r="FLQ909" s="14"/>
      <c r="FLR909" s="14"/>
      <c r="FLS909" s="14"/>
      <c r="FLT909" s="14"/>
      <c r="FLU909" s="14"/>
      <c r="FLV909" s="14"/>
      <c r="FLW909" s="14"/>
      <c r="FLX909" s="14"/>
      <c r="FLY909" s="14"/>
      <c r="FLZ909" s="14"/>
      <c r="FMA909" s="14"/>
      <c r="FMB909" s="14"/>
      <c r="FMC909" s="14"/>
      <c r="FMD909" s="14"/>
      <c r="FME909" s="14"/>
      <c r="FMF909" s="14"/>
      <c r="FMG909" s="14"/>
      <c r="FMH909" s="14"/>
      <c r="FMI909" s="14"/>
      <c r="FMJ909" s="14"/>
      <c r="FMK909" s="14"/>
      <c r="FML909" s="14"/>
      <c r="FMM909" s="14"/>
      <c r="FMN909" s="14"/>
      <c r="FMO909" s="14"/>
      <c r="FMP909" s="14"/>
      <c r="FMQ909" s="14"/>
      <c r="FMR909" s="14"/>
      <c r="FMS909" s="14"/>
      <c r="FMT909" s="14"/>
      <c r="FMU909" s="14"/>
      <c r="FMV909" s="14"/>
      <c r="FMW909" s="14"/>
      <c r="FMX909" s="14"/>
      <c r="FMY909" s="14"/>
      <c r="FMZ909" s="14"/>
      <c r="FNA909" s="14"/>
      <c r="FNB909" s="14"/>
      <c r="FNC909" s="14"/>
      <c r="FND909" s="14"/>
      <c r="FNE909" s="14"/>
      <c r="FNF909" s="14"/>
      <c r="FNG909" s="14"/>
      <c r="FNH909" s="14"/>
      <c r="FNI909" s="14"/>
      <c r="FNJ909" s="14"/>
      <c r="FNK909" s="14"/>
      <c r="FNL909" s="14"/>
      <c r="FNM909" s="14"/>
      <c r="FNN909" s="14"/>
      <c r="FNO909" s="14"/>
      <c r="FNP909" s="14"/>
      <c r="FNQ909" s="14"/>
      <c r="FNR909" s="14"/>
      <c r="FNS909" s="14"/>
      <c r="FNT909" s="14"/>
      <c r="FNU909" s="14"/>
      <c r="FNV909" s="14"/>
      <c r="FNW909" s="14"/>
      <c r="FNX909" s="14"/>
      <c r="FNY909" s="14"/>
      <c r="FNZ909" s="14"/>
      <c r="FOA909" s="14"/>
      <c r="FOB909" s="14"/>
      <c r="FOC909" s="14"/>
      <c r="FOD909" s="14"/>
      <c r="FOE909" s="14"/>
      <c r="FOF909" s="14"/>
      <c r="FOG909" s="14"/>
      <c r="FOH909" s="14"/>
      <c r="FOI909" s="14"/>
      <c r="FOJ909" s="14"/>
      <c r="FOK909" s="14"/>
      <c r="FOL909" s="14"/>
      <c r="FOM909" s="14"/>
      <c r="FON909" s="14"/>
      <c r="FOO909" s="14"/>
      <c r="FOP909" s="14"/>
      <c r="FOQ909" s="14"/>
      <c r="FOR909" s="14"/>
      <c r="FOS909" s="14"/>
      <c r="FOT909" s="14"/>
      <c r="FOU909" s="14"/>
      <c r="FOV909" s="14"/>
      <c r="FOW909" s="14"/>
      <c r="FOX909" s="14"/>
      <c r="FOY909" s="14"/>
      <c r="FOZ909" s="14"/>
      <c r="FPA909" s="14"/>
      <c r="FPB909" s="14"/>
      <c r="FPC909" s="14"/>
      <c r="FPD909" s="14"/>
      <c r="FPE909" s="14"/>
      <c r="FPF909" s="14"/>
      <c r="FPG909" s="14"/>
      <c r="FPH909" s="14"/>
      <c r="FPI909" s="14"/>
      <c r="FPJ909" s="14"/>
      <c r="FPK909" s="14"/>
      <c r="FPL909" s="14"/>
      <c r="FPM909" s="14"/>
      <c r="FPN909" s="14"/>
      <c r="FPO909" s="14"/>
      <c r="FPP909" s="14"/>
      <c r="FPQ909" s="14"/>
      <c r="FPR909" s="14"/>
      <c r="FPS909" s="14"/>
      <c r="FPT909" s="14"/>
      <c r="FPU909" s="14"/>
      <c r="FPV909" s="14"/>
      <c r="FPW909" s="14"/>
      <c r="FPX909" s="14"/>
      <c r="FPY909" s="14"/>
      <c r="FPZ909" s="14"/>
      <c r="FQA909" s="14"/>
      <c r="FQB909" s="14"/>
      <c r="FQC909" s="14"/>
      <c r="FQD909" s="14"/>
      <c r="FQE909" s="14"/>
      <c r="FQF909" s="14"/>
      <c r="FQG909" s="14"/>
      <c r="FQH909" s="14"/>
      <c r="FQI909" s="14"/>
      <c r="FQJ909" s="14"/>
      <c r="FQK909" s="14"/>
      <c r="FQL909" s="14"/>
      <c r="FQM909" s="14"/>
      <c r="FQN909" s="14"/>
      <c r="FQO909" s="14"/>
      <c r="FQP909" s="14"/>
      <c r="FQQ909" s="14"/>
      <c r="FQR909" s="14"/>
      <c r="FQS909" s="14"/>
      <c r="FQT909" s="14"/>
      <c r="FQU909" s="14"/>
      <c r="FQV909" s="14"/>
      <c r="FQW909" s="14"/>
      <c r="FQX909" s="14"/>
      <c r="FQY909" s="14"/>
      <c r="FQZ909" s="14"/>
      <c r="FRA909" s="14"/>
      <c r="FRB909" s="14"/>
      <c r="FRC909" s="14"/>
      <c r="FRD909" s="14"/>
      <c r="FRE909" s="14"/>
      <c r="FRF909" s="14"/>
      <c r="FRG909" s="14"/>
      <c r="FRH909" s="14"/>
      <c r="FRI909" s="14"/>
      <c r="FRJ909" s="14"/>
      <c r="FRK909" s="14"/>
      <c r="FRL909" s="14"/>
      <c r="FRM909" s="14"/>
      <c r="FRN909" s="14"/>
      <c r="FRO909" s="14"/>
      <c r="FRP909" s="14"/>
      <c r="FRQ909" s="14"/>
      <c r="FRR909" s="14"/>
      <c r="FRS909" s="14"/>
      <c r="FRT909" s="14"/>
      <c r="FRU909" s="14"/>
      <c r="FRV909" s="14"/>
      <c r="FRW909" s="14"/>
      <c r="FRX909" s="14"/>
      <c r="FRY909" s="14"/>
      <c r="FRZ909" s="14"/>
      <c r="FSA909" s="14"/>
      <c r="FSB909" s="14"/>
      <c r="FSC909" s="14"/>
      <c r="FSD909" s="14"/>
      <c r="FSE909" s="14"/>
      <c r="FSF909" s="14"/>
      <c r="FSG909" s="14"/>
      <c r="FSH909" s="14"/>
      <c r="FSI909" s="14"/>
      <c r="FSJ909" s="14"/>
      <c r="FSK909" s="14"/>
      <c r="FSL909" s="14"/>
      <c r="FSM909" s="14"/>
      <c r="FSN909" s="14"/>
      <c r="FSO909" s="14"/>
      <c r="FSP909" s="14"/>
      <c r="FSQ909" s="14"/>
      <c r="FSR909" s="14"/>
      <c r="FSS909" s="14"/>
      <c r="FST909" s="14"/>
      <c r="FSU909" s="14"/>
      <c r="FSV909" s="14"/>
      <c r="FSW909" s="14"/>
      <c r="FSX909" s="14"/>
      <c r="FSY909" s="14"/>
      <c r="FSZ909" s="14"/>
      <c r="FTA909" s="14"/>
      <c r="FTB909" s="14"/>
      <c r="FTC909" s="14"/>
      <c r="FTD909" s="14"/>
      <c r="FTE909" s="14"/>
      <c r="FTF909" s="14"/>
      <c r="FTG909" s="14"/>
      <c r="FTH909" s="14"/>
      <c r="FTI909" s="14"/>
      <c r="FTJ909" s="14"/>
      <c r="FTK909" s="14"/>
      <c r="FTL909" s="14"/>
      <c r="FTM909" s="14"/>
      <c r="FTN909" s="14"/>
      <c r="FTO909" s="14"/>
      <c r="FTP909" s="14"/>
      <c r="FTQ909" s="14"/>
      <c r="FTR909" s="14"/>
      <c r="FTS909" s="14"/>
      <c r="FTT909" s="14"/>
      <c r="FTU909" s="14"/>
      <c r="FTV909" s="14"/>
      <c r="FTW909" s="14"/>
      <c r="FTX909" s="14"/>
      <c r="FTY909" s="14"/>
      <c r="FTZ909" s="14"/>
      <c r="FUA909" s="14"/>
      <c r="FUB909" s="14"/>
      <c r="FUC909" s="14"/>
      <c r="FUD909" s="14"/>
      <c r="FUE909" s="14"/>
      <c r="FUF909" s="14"/>
      <c r="FUG909" s="14"/>
      <c r="FUH909" s="14"/>
      <c r="FUI909" s="14"/>
      <c r="FUJ909" s="14"/>
      <c r="FUK909" s="14"/>
      <c r="FUL909" s="14"/>
      <c r="FUM909" s="14"/>
      <c r="FUN909" s="14"/>
      <c r="FUO909" s="14"/>
      <c r="FUP909" s="14"/>
      <c r="FUQ909" s="14"/>
      <c r="FUR909" s="14"/>
      <c r="FUS909" s="14"/>
      <c r="FUT909" s="14"/>
      <c r="FUU909" s="14"/>
      <c r="FUV909" s="14"/>
      <c r="FUW909" s="14"/>
      <c r="FUX909" s="14"/>
      <c r="FUY909" s="14"/>
      <c r="FUZ909" s="14"/>
      <c r="FVA909" s="14"/>
      <c r="FVB909" s="14"/>
      <c r="FVC909" s="14"/>
      <c r="FVD909" s="14"/>
      <c r="FVE909" s="14"/>
      <c r="FVF909" s="14"/>
      <c r="FVG909" s="14"/>
      <c r="FVH909" s="14"/>
      <c r="FVI909" s="14"/>
      <c r="FVJ909" s="14"/>
      <c r="FVK909" s="14"/>
      <c r="FVL909" s="14"/>
      <c r="FVM909" s="14"/>
      <c r="FVN909" s="14"/>
      <c r="FVO909" s="14"/>
      <c r="FVP909" s="14"/>
      <c r="FVQ909" s="14"/>
      <c r="FVR909" s="14"/>
      <c r="FVS909" s="14"/>
      <c r="FVT909" s="14"/>
      <c r="FVU909" s="14"/>
      <c r="FVV909" s="14"/>
      <c r="FVW909" s="14"/>
      <c r="FVX909" s="14"/>
      <c r="FVY909" s="14"/>
      <c r="FVZ909" s="14"/>
      <c r="FWA909" s="14"/>
      <c r="FWB909" s="14"/>
      <c r="FWC909" s="14"/>
      <c r="FWD909" s="14"/>
      <c r="FWE909" s="14"/>
      <c r="FWF909" s="14"/>
      <c r="FWG909" s="14"/>
      <c r="FWH909" s="14"/>
      <c r="FWI909" s="14"/>
      <c r="FWJ909" s="14"/>
      <c r="FWK909" s="14"/>
      <c r="FWL909" s="14"/>
      <c r="FWM909" s="14"/>
      <c r="FWN909" s="14"/>
      <c r="FWO909" s="14"/>
      <c r="FWP909" s="14"/>
      <c r="FWQ909" s="14"/>
      <c r="FWR909" s="14"/>
      <c r="FWS909" s="14"/>
      <c r="FWT909" s="14"/>
      <c r="FWU909" s="14"/>
      <c r="FWV909" s="14"/>
      <c r="FWW909" s="14"/>
      <c r="FWX909" s="14"/>
      <c r="FWY909" s="14"/>
      <c r="FWZ909" s="14"/>
      <c r="FXA909" s="14"/>
      <c r="FXB909" s="14"/>
      <c r="FXC909" s="14"/>
      <c r="FXD909" s="14"/>
      <c r="FXE909" s="14"/>
      <c r="FXF909" s="14"/>
      <c r="FXG909" s="14"/>
      <c r="FXH909" s="14"/>
      <c r="FXI909" s="14"/>
      <c r="FXJ909" s="14"/>
      <c r="FXK909" s="14"/>
      <c r="FXL909" s="14"/>
      <c r="FXM909" s="14"/>
      <c r="FXN909" s="14"/>
      <c r="FXO909" s="14"/>
      <c r="FXP909" s="14"/>
      <c r="FXQ909" s="14"/>
      <c r="FXR909" s="14"/>
      <c r="FXS909" s="14"/>
      <c r="FXT909" s="14"/>
      <c r="FXU909" s="14"/>
      <c r="FXV909" s="14"/>
      <c r="FXW909" s="14"/>
      <c r="FXX909" s="14"/>
      <c r="FXY909" s="14"/>
      <c r="FXZ909" s="14"/>
      <c r="FYA909" s="14"/>
      <c r="FYB909" s="14"/>
      <c r="FYC909" s="14"/>
      <c r="FYD909" s="14"/>
      <c r="FYE909" s="14"/>
      <c r="FYF909" s="14"/>
      <c r="FYG909" s="14"/>
      <c r="FYH909" s="14"/>
      <c r="FYI909" s="14"/>
      <c r="FYJ909" s="14"/>
      <c r="FYK909" s="14"/>
      <c r="FYL909" s="14"/>
      <c r="FYM909" s="14"/>
      <c r="FYN909" s="14"/>
      <c r="FYO909" s="14"/>
      <c r="FYP909" s="14"/>
      <c r="FYQ909" s="14"/>
      <c r="FYR909" s="14"/>
      <c r="FYS909" s="14"/>
      <c r="FYT909" s="14"/>
      <c r="FYU909" s="14"/>
      <c r="FYV909" s="14"/>
      <c r="FYW909" s="14"/>
      <c r="FYX909" s="14"/>
      <c r="FYY909" s="14"/>
      <c r="FYZ909" s="14"/>
      <c r="FZA909" s="14"/>
      <c r="FZB909" s="14"/>
      <c r="FZC909" s="14"/>
      <c r="FZD909" s="14"/>
      <c r="FZE909" s="14"/>
      <c r="FZF909" s="14"/>
      <c r="FZG909" s="14"/>
      <c r="FZH909" s="14"/>
      <c r="FZI909" s="14"/>
      <c r="FZJ909" s="14"/>
      <c r="FZK909" s="14"/>
      <c r="FZL909" s="14"/>
      <c r="FZM909" s="14"/>
      <c r="FZN909" s="14"/>
      <c r="FZO909" s="14"/>
      <c r="FZP909" s="14"/>
      <c r="FZQ909" s="14"/>
      <c r="FZR909" s="14"/>
      <c r="FZS909" s="14"/>
      <c r="FZT909" s="14"/>
      <c r="FZU909" s="14"/>
      <c r="FZV909" s="14"/>
      <c r="FZW909" s="14"/>
      <c r="FZX909" s="14"/>
      <c r="FZY909" s="14"/>
      <c r="FZZ909" s="14"/>
      <c r="GAA909" s="14"/>
      <c r="GAB909" s="14"/>
      <c r="GAC909" s="14"/>
      <c r="GAD909" s="14"/>
      <c r="GAE909" s="14"/>
      <c r="GAF909" s="14"/>
      <c r="GAG909" s="14"/>
      <c r="GAH909" s="14"/>
      <c r="GAI909" s="14"/>
      <c r="GAJ909" s="14"/>
      <c r="GAK909" s="14"/>
      <c r="GAL909" s="14"/>
      <c r="GAM909" s="14"/>
      <c r="GAN909" s="14"/>
      <c r="GAO909" s="14"/>
      <c r="GAP909" s="14"/>
      <c r="GAQ909" s="14"/>
      <c r="GAR909" s="14"/>
      <c r="GAS909" s="14"/>
      <c r="GAT909" s="14"/>
      <c r="GAU909" s="14"/>
      <c r="GAV909" s="14"/>
      <c r="GAW909" s="14"/>
      <c r="GAX909" s="14"/>
      <c r="GAY909" s="14"/>
      <c r="GAZ909" s="14"/>
      <c r="GBA909" s="14"/>
      <c r="GBB909" s="14"/>
      <c r="GBC909" s="14"/>
      <c r="GBD909" s="14"/>
      <c r="GBE909" s="14"/>
      <c r="GBF909" s="14"/>
      <c r="GBG909" s="14"/>
      <c r="GBH909" s="14"/>
      <c r="GBI909" s="14"/>
      <c r="GBJ909" s="14"/>
      <c r="GBK909" s="14"/>
      <c r="GBL909" s="14"/>
      <c r="GBM909" s="14"/>
      <c r="GBN909" s="14"/>
      <c r="GBO909" s="14"/>
      <c r="GBP909" s="14"/>
      <c r="GBQ909" s="14"/>
      <c r="GBR909" s="14"/>
      <c r="GBS909" s="14"/>
      <c r="GBT909" s="14"/>
      <c r="GBU909" s="14"/>
      <c r="GBV909" s="14"/>
      <c r="GBW909" s="14"/>
      <c r="GBX909" s="14"/>
      <c r="GBY909" s="14"/>
      <c r="GBZ909" s="14"/>
      <c r="GCA909" s="14"/>
      <c r="GCB909" s="14"/>
      <c r="GCC909" s="14"/>
      <c r="GCD909" s="14"/>
      <c r="GCE909" s="14"/>
      <c r="GCF909" s="14"/>
      <c r="GCG909" s="14"/>
      <c r="GCH909" s="14"/>
      <c r="GCI909" s="14"/>
      <c r="GCJ909" s="14"/>
      <c r="GCK909" s="14"/>
      <c r="GCL909" s="14"/>
      <c r="GCM909" s="14"/>
      <c r="GCN909" s="14"/>
      <c r="GCO909" s="14"/>
      <c r="GCP909" s="14"/>
      <c r="GCQ909" s="14"/>
      <c r="GCR909" s="14"/>
      <c r="GCS909" s="14"/>
      <c r="GCT909" s="14"/>
      <c r="GCU909" s="14"/>
      <c r="GCV909" s="14"/>
      <c r="GCW909" s="14"/>
      <c r="GCX909" s="14"/>
      <c r="GCY909" s="14"/>
      <c r="GCZ909" s="14"/>
      <c r="GDA909" s="14"/>
      <c r="GDB909" s="14"/>
      <c r="GDC909" s="14"/>
      <c r="GDD909" s="14"/>
      <c r="GDE909" s="14"/>
      <c r="GDF909" s="14"/>
      <c r="GDG909" s="14"/>
      <c r="GDH909" s="14"/>
      <c r="GDI909" s="14"/>
      <c r="GDJ909" s="14"/>
      <c r="GDK909" s="14"/>
      <c r="GDL909" s="14"/>
      <c r="GDM909" s="14"/>
      <c r="GDN909" s="14"/>
      <c r="GDO909" s="14"/>
      <c r="GDP909" s="14"/>
      <c r="GDQ909" s="14"/>
      <c r="GDR909" s="14"/>
      <c r="GDS909" s="14"/>
      <c r="GDT909" s="14"/>
      <c r="GDU909" s="14"/>
      <c r="GDV909" s="14"/>
      <c r="GDW909" s="14"/>
      <c r="GDX909" s="14"/>
      <c r="GDY909" s="14"/>
      <c r="GDZ909" s="14"/>
      <c r="GEA909" s="14"/>
      <c r="GEB909" s="14"/>
      <c r="GEC909" s="14"/>
      <c r="GED909" s="14"/>
      <c r="GEE909" s="14"/>
      <c r="GEF909" s="14"/>
      <c r="GEG909" s="14"/>
      <c r="GEH909" s="14"/>
      <c r="GEI909" s="14"/>
      <c r="GEJ909" s="14"/>
      <c r="GEK909" s="14"/>
      <c r="GEL909" s="14"/>
      <c r="GEM909" s="14"/>
      <c r="GEN909" s="14"/>
      <c r="GEO909" s="14"/>
      <c r="GEP909" s="14"/>
      <c r="GEQ909" s="14"/>
      <c r="GER909" s="14"/>
      <c r="GES909" s="14"/>
      <c r="GET909" s="14"/>
      <c r="GEU909" s="14"/>
      <c r="GEV909" s="14"/>
      <c r="GEW909" s="14"/>
      <c r="GEX909" s="14"/>
      <c r="GEY909" s="14"/>
      <c r="GEZ909" s="14"/>
      <c r="GFA909" s="14"/>
      <c r="GFB909" s="14"/>
      <c r="GFC909" s="14"/>
      <c r="GFD909" s="14"/>
      <c r="GFE909" s="14"/>
      <c r="GFF909" s="14"/>
      <c r="GFG909" s="14"/>
      <c r="GFH909" s="14"/>
      <c r="GFI909" s="14"/>
      <c r="GFJ909" s="14"/>
      <c r="GFK909" s="14"/>
      <c r="GFL909" s="14"/>
      <c r="GFM909" s="14"/>
      <c r="GFN909" s="14"/>
      <c r="GFO909" s="14"/>
      <c r="GFP909" s="14"/>
      <c r="GFQ909" s="14"/>
      <c r="GFR909" s="14"/>
      <c r="GFS909" s="14"/>
      <c r="GFT909" s="14"/>
      <c r="GFU909" s="14"/>
      <c r="GFV909" s="14"/>
      <c r="GFW909" s="14"/>
      <c r="GFX909" s="14"/>
      <c r="GFY909" s="14"/>
      <c r="GFZ909" s="14"/>
      <c r="GGA909" s="14"/>
      <c r="GGB909" s="14"/>
      <c r="GGC909" s="14"/>
      <c r="GGD909" s="14"/>
      <c r="GGE909" s="14"/>
      <c r="GGF909" s="14"/>
      <c r="GGG909" s="14"/>
      <c r="GGH909" s="14"/>
      <c r="GGI909" s="14"/>
      <c r="GGJ909" s="14"/>
      <c r="GGK909" s="14"/>
      <c r="GGL909" s="14"/>
      <c r="GGM909" s="14"/>
      <c r="GGN909" s="14"/>
      <c r="GGO909" s="14"/>
      <c r="GGP909" s="14"/>
      <c r="GGQ909" s="14"/>
      <c r="GGR909" s="14"/>
      <c r="GGS909" s="14"/>
      <c r="GGT909" s="14"/>
      <c r="GGU909" s="14"/>
      <c r="GGV909" s="14"/>
      <c r="GGW909" s="14"/>
      <c r="GGX909" s="14"/>
      <c r="GGY909" s="14"/>
      <c r="GGZ909" s="14"/>
      <c r="GHA909" s="14"/>
      <c r="GHB909" s="14"/>
      <c r="GHC909" s="14"/>
      <c r="GHD909" s="14"/>
      <c r="GHE909" s="14"/>
      <c r="GHF909" s="14"/>
      <c r="GHG909" s="14"/>
      <c r="GHH909" s="14"/>
      <c r="GHI909" s="14"/>
      <c r="GHJ909" s="14"/>
      <c r="GHK909" s="14"/>
      <c r="GHL909" s="14"/>
      <c r="GHM909" s="14"/>
      <c r="GHN909" s="14"/>
      <c r="GHO909" s="14"/>
      <c r="GHP909" s="14"/>
      <c r="GHQ909" s="14"/>
      <c r="GHR909" s="14"/>
      <c r="GHS909" s="14"/>
      <c r="GHT909" s="14"/>
      <c r="GHU909" s="14"/>
      <c r="GHV909" s="14"/>
      <c r="GHW909" s="14"/>
      <c r="GHX909" s="14"/>
      <c r="GHY909" s="14"/>
      <c r="GHZ909" s="14"/>
      <c r="GIA909" s="14"/>
      <c r="GIB909" s="14"/>
      <c r="GIC909" s="14"/>
      <c r="GID909" s="14"/>
      <c r="GIE909" s="14"/>
      <c r="GIF909" s="14"/>
      <c r="GIG909" s="14"/>
      <c r="GIH909" s="14"/>
      <c r="GII909" s="14"/>
      <c r="GIJ909" s="14"/>
      <c r="GIK909" s="14"/>
      <c r="GIL909" s="14"/>
      <c r="GIM909" s="14"/>
      <c r="GIN909" s="14"/>
      <c r="GIO909" s="14"/>
      <c r="GIP909" s="14"/>
      <c r="GIQ909" s="14"/>
      <c r="GIR909" s="14"/>
      <c r="GIS909" s="14"/>
      <c r="GIT909" s="14"/>
      <c r="GIU909" s="14"/>
      <c r="GIV909" s="14"/>
      <c r="GIW909" s="14"/>
      <c r="GIX909" s="14"/>
      <c r="GIY909" s="14"/>
      <c r="GIZ909" s="14"/>
      <c r="GJA909" s="14"/>
      <c r="GJB909" s="14"/>
      <c r="GJC909" s="14"/>
      <c r="GJD909" s="14"/>
      <c r="GJE909" s="14"/>
      <c r="GJF909" s="14"/>
      <c r="GJG909" s="14"/>
      <c r="GJH909" s="14"/>
      <c r="GJI909" s="14"/>
      <c r="GJJ909" s="14"/>
      <c r="GJK909" s="14"/>
      <c r="GJL909" s="14"/>
      <c r="GJM909" s="14"/>
      <c r="GJN909" s="14"/>
      <c r="GJO909" s="14"/>
      <c r="GJP909" s="14"/>
      <c r="GJQ909" s="14"/>
      <c r="GJR909" s="14"/>
      <c r="GJS909" s="14"/>
      <c r="GJT909" s="14"/>
      <c r="GJU909" s="14"/>
      <c r="GJV909" s="14"/>
      <c r="GJW909" s="14"/>
      <c r="GJX909" s="14"/>
      <c r="GJY909" s="14"/>
      <c r="GJZ909" s="14"/>
      <c r="GKA909" s="14"/>
      <c r="GKB909" s="14"/>
      <c r="GKC909" s="14"/>
      <c r="GKD909" s="14"/>
      <c r="GKE909" s="14"/>
      <c r="GKF909" s="14"/>
      <c r="GKG909" s="14"/>
      <c r="GKH909" s="14"/>
      <c r="GKI909" s="14"/>
      <c r="GKJ909" s="14"/>
      <c r="GKK909" s="14"/>
      <c r="GKL909" s="14"/>
      <c r="GKM909" s="14"/>
      <c r="GKN909" s="14"/>
      <c r="GKO909" s="14"/>
      <c r="GKP909" s="14"/>
      <c r="GKQ909" s="14"/>
      <c r="GKR909" s="14"/>
      <c r="GKS909" s="14"/>
      <c r="GKT909" s="14"/>
      <c r="GKU909" s="14"/>
      <c r="GKV909" s="14"/>
      <c r="GKW909" s="14"/>
      <c r="GKX909" s="14"/>
      <c r="GKY909" s="14"/>
      <c r="GKZ909" s="14"/>
      <c r="GLA909" s="14"/>
      <c r="GLB909" s="14"/>
      <c r="GLC909" s="14"/>
      <c r="GLD909" s="14"/>
      <c r="GLE909" s="14"/>
      <c r="GLF909" s="14"/>
      <c r="GLG909" s="14"/>
      <c r="GLH909" s="14"/>
      <c r="GLI909" s="14"/>
      <c r="GLJ909" s="14"/>
      <c r="GLK909" s="14"/>
      <c r="GLL909" s="14"/>
      <c r="GLM909" s="14"/>
      <c r="GLN909" s="14"/>
      <c r="GLO909" s="14"/>
      <c r="GLP909" s="14"/>
      <c r="GLQ909" s="14"/>
      <c r="GLR909" s="14"/>
      <c r="GLS909" s="14"/>
      <c r="GLT909" s="14"/>
      <c r="GLU909" s="14"/>
      <c r="GLV909" s="14"/>
      <c r="GLW909" s="14"/>
      <c r="GLX909" s="14"/>
      <c r="GLY909" s="14"/>
      <c r="GLZ909" s="14"/>
      <c r="GMA909" s="14"/>
      <c r="GMB909" s="14"/>
      <c r="GMC909" s="14"/>
      <c r="GMD909" s="14"/>
      <c r="GME909" s="14"/>
      <c r="GMF909" s="14"/>
      <c r="GMG909" s="14"/>
      <c r="GMH909" s="14"/>
      <c r="GMI909" s="14"/>
      <c r="GMJ909" s="14"/>
      <c r="GMK909" s="14"/>
      <c r="GML909" s="14"/>
      <c r="GMM909" s="14"/>
      <c r="GMN909" s="14"/>
      <c r="GMO909" s="14"/>
      <c r="GMP909" s="14"/>
      <c r="GMQ909" s="14"/>
      <c r="GMR909" s="14"/>
      <c r="GMS909" s="14"/>
      <c r="GMT909" s="14"/>
      <c r="GMU909" s="14"/>
      <c r="GMV909" s="14"/>
      <c r="GMW909" s="14"/>
      <c r="GMX909" s="14"/>
      <c r="GMY909" s="14"/>
      <c r="GMZ909" s="14"/>
      <c r="GNA909" s="14"/>
      <c r="GNB909" s="14"/>
      <c r="GNC909" s="14"/>
      <c r="GND909" s="14"/>
      <c r="GNE909" s="14"/>
      <c r="GNF909" s="14"/>
      <c r="GNG909" s="14"/>
      <c r="GNH909" s="14"/>
      <c r="GNI909" s="14"/>
      <c r="GNJ909" s="14"/>
      <c r="GNK909" s="14"/>
      <c r="GNL909" s="14"/>
      <c r="GNM909" s="14"/>
      <c r="GNN909" s="14"/>
      <c r="GNO909" s="14"/>
      <c r="GNP909" s="14"/>
      <c r="GNQ909" s="14"/>
      <c r="GNR909" s="14"/>
      <c r="GNS909" s="14"/>
      <c r="GNT909" s="14"/>
      <c r="GNU909" s="14"/>
      <c r="GNV909" s="14"/>
      <c r="GNW909" s="14"/>
      <c r="GNX909" s="14"/>
      <c r="GNY909" s="14"/>
      <c r="GNZ909" s="14"/>
      <c r="GOA909" s="14"/>
      <c r="GOB909" s="14"/>
      <c r="GOC909" s="14"/>
      <c r="GOD909" s="14"/>
      <c r="GOE909" s="14"/>
      <c r="GOF909" s="14"/>
      <c r="GOG909" s="14"/>
      <c r="GOH909" s="14"/>
      <c r="GOI909" s="14"/>
      <c r="GOJ909" s="14"/>
      <c r="GOK909" s="14"/>
      <c r="GOL909" s="14"/>
      <c r="GOM909" s="14"/>
      <c r="GON909" s="14"/>
      <c r="GOO909" s="14"/>
      <c r="GOP909" s="14"/>
      <c r="GOQ909" s="14"/>
      <c r="GOR909" s="14"/>
      <c r="GOS909" s="14"/>
      <c r="GOT909" s="14"/>
      <c r="GOU909" s="14"/>
      <c r="GOV909" s="14"/>
      <c r="GOW909" s="14"/>
      <c r="GOX909" s="14"/>
      <c r="GOY909" s="14"/>
      <c r="GOZ909" s="14"/>
      <c r="GPA909" s="14"/>
      <c r="GPB909" s="14"/>
      <c r="GPC909" s="14"/>
      <c r="GPD909" s="14"/>
      <c r="GPE909" s="14"/>
      <c r="GPF909" s="14"/>
      <c r="GPG909" s="14"/>
      <c r="GPH909" s="14"/>
      <c r="GPI909" s="14"/>
      <c r="GPJ909" s="14"/>
      <c r="GPK909" s="14"/>
      <c r="GPL909" s="14"/>
      <c r="GPM909" s="14"/>
      <c r="GPN909" s="14"/>
      <c r="GPO909" s="14"/>
      <c r="GPP909" s="14"/>
      <c r="GPQ909" s="14"/>
      <c r="GPR909" s="14"/>
      <c r="GPS909" s="14"/>
      <c r="GPT909" s="14"/>
      <c r="GPU909" s="14"/>
      <c r="GPV909" s="14"/>
      <c r="GPW909" s="14"/>
      <c r="GPX909" s="14"/>
      <c r="GPY909" s="14"/>
      <c r="GPZ909" s="14"/>
      <c r="GQA909" s="14"/>
      <c r="GQB909" s="14"/>
      <c r="GQC909" s="14"/>
      <c r="GQD909" s="14"/>
      <c r="GQE909" s="14"/>
      <c r="GQF909" s="14"/>
      <c r="GQG909" s="14"/>
      <c r="GQH909" s="14"/>
      <c r="GQI909" s="14"/>
      <c r="GQJ909" s="14"/>
      <c r="GQK909" s="14"/>
      <c r="GQL909" s="14"/>
      <c r="GQM909" s="14"/>
      <c r="GQN909" s="14"/>
      <c r="GQO909" s="14"/>
      <c r="GQP909" s="14"/>
      <c r="GQQ909" s="14"/>
      <c r="GQR909" s="14"/>
      <c r="GQS909" s="14"/>
      <c r="GQT909" s="14"/>
      <c r="GQU909" s="14"/>
      <c r="GQV909" s="14"/>
      <c r="GQW909" s="14"/>
      <c r="GQX909" s="14"/>
      <c r="GQY909" s="14"/>
      <c r="GQZ909" s="14"/>
      <c r="GRA909" s="14"/>
      <c r="GRB909" s="14"/>
      <c r="GRC909" s="14"/>
      <c r="GRD909" s="14"/>
      <c r="GRE909" s="14"/>
      <c r="GRF909" s="14"/>
      <c r="GRG909" s="14"/>
      <c r="GRH909" s="14"/>
      <c r="GRI909" s="14"/>
      <c r="GRJ909" s="14"/>
      <c r="GRK909" s="14"/>
      <c r="GRL909" s="14"/>
      <c r="GRM909" s="14"/>
      <c r="GRN909" s="14"/>
      <c r="GRO909" s="14"/>
      <c r="GRP909" s="14"/>
      <c r="GRQ909" s="14"/>
      <c r="GRR909" s="14"/>
      <c r="GRS909" s="14"/>
      <c r="GRT909" s="14"/>
      <c r="GRU909" s="14"/>
      <c r="GRV909" s="14"/>
      <c r="GRW909" s="14"/>
      <c r="GRX909" s="14"/>
      <c r="GRY909" s="14"/>
      <c r="GRZ909" s="14"/>
      <c r="GSA909" s="14"/>
      <c r="GSB909" s="14"/>
      <c r="GSC909" s="14"/>
      <c r="GSD909" s="14"/>
      <c r="GSE909" s="14"/>
      <c r="GSF909" s="14"/>
      <c r="GSG909" s="14"/>
      <c r="GSH909" s="14"/>
      <c r="GSI909" s="14"/>
      <c r="GSJ909" s="14"/>
      <c r="GSK909" s="14"/>
      <c r="GSL909" s="14"/>
      <c r="GSM909" s="14"/>
      <c r="GSN909" s="14"/>
      <c r="GSO909" s="14"/>
      <c r="GSP909" s="14"/>
      <c r="GSQ909" s="14"/>
      <c r="GSR909" s="14"/>
      <c r="GSS909" s="14"/>
      <c r="GST909" s="14"/>
      <c r="GSU909" s="14"/>
      <c r="GSV909" s="14"/>
      <c r="GSW909" s="14"/>
      <c r="GSX909" s="14"/>
      <c r="GSY909" s="14"/>
      <c r="GSZ909" s="14"/>
      <c r="GTA909" s="14"/>
      <c r="GTB909" s="14"/>
      <c r="GTC909" s="14"/>
      <c r="GTD909" s="14"/>
      <c r="GTE909" s="14"/>
      <c r="GTF909" s="14"/>
      <c r="GTG909" s="14"/>
      <c r="GTH909" s="14"/>
      <c r="GTI909" s="14"/>
      <c r="GTJ909" s="14"/>
      <c r="GTK909" s="14"/>
      <c r="GTL909" s="14"/>
      <c r="GTM909" s="14"/>
      <c r="GTN909" s="14"/>
      <c r="GTO909" s="14"/>
      <c r="GTP909" s="14"/>
      <c r="GTQ909" s="14"/>
      <c r="GTR909" s="14"/>
      <c r="GTS909" s="14"/>
      <c r="GTT909" s="14"/>
      <c r="GTU909" s="14"/>
      <c r="GTV909" s="14"/>
      <c r="GTW909" s="14"/>
      <c r="GTX909" s="14"/>
      <c r="GTY909" s="14"/>
      <c r="GTZ909" s="14"/>
      <c r="GUA909" s="14"/>
      <c r="GUB909" s="14"/>
      <c r="GUC909" s="14"/>
      <c r="GUD909" s="14"/>
      <c r="GUE909" s="14"/>
      <c r="GUF909" s="14"/>
      <c r="GUG909" s="14"/>
      <c r="GUH909" s="14"/>
      <c r="GUI909" s="14"/>
      <c r="GUJ909" s="14"/>
      <c r="GUK909" s="14"/>
      <c r="GUL909" s="14"/>
      <c r="GUM909" s="14"/>
      <c r="GUN909" s="14"/>
      <c r="GUO909" s="14"/>
      <c r="GUP909" s="14"/>
      <c r="GUQ909" s="14"/>
      <c r="GUR909" s="14"/>
      <c r="GUS909" s="14"/>
      <c r="GUT909" s="14"/>
      <c r="GUU909" s="14"/>
      <c r="GUV909" s="14"/>
      <c r="GUW909" s="14"/>
      <c r="GUX909" s="14"/>
      <c r="GUY909" s="14"/>
      <c r="GUZ909" s="14"/>
      <c r="GVA909" s="14"/>
      <c r="GVB909" s="14"/>
      <c r="GVC909" s="14"/>
      <c r="GVD909" s="14"/>
      <c r="GVE909" s="14"/>
      <c r="GVF909" s="14"/>
      <c r="GVG909" s="14"/>
      <c r="GVH909" s="14"/>
      <c r="GVI909" s="14"/>
      <c r="GVJ909" s="14"/>
      <c r="GVK909" s="14"/>
      <c r="GVL909" s="14"/>
      <c r="GVM909" s="14"/>
      <c r="GVN909" s="14"/>
      <c r="GVO909" s="14"/>
      <c r="GVP909" s="14"/>
      <c r="GVQ909" s="14"/>
      <c r="GVR909" s="14"/>
      <c r="GVS909" s="14"/>
      <c r="GVT909" s="14"/>
      <c r="GVU909" s="14"/>
      <c r="GVV909" s="14"/>
      <c r="GVW909" s="14"/>
      <c r="GVX909" s="14"/>
      <c r="GVY909" s="14"/>
      <c r="GVZ909" s="14"/>
      <c r="GWA909" s="14"/>
      <c r="GWB909" s="14"/>
      <c r="GWC909" s="14"/>
      <c r="GWD909" s="14"/>
      <c r="GWE909" s="14"/>
      <c r="GWF909" s="14"/>
      <c r="GWG909" s="14"/>
      <c r="GWH909" s="14"/>
      <c r="GWI909" s="14"/>
      <c r="GWJ909" s="14"/>
      <c r="GWK909" s="14"/>
      <c r="GWL909" s="14"/>
      <c r="GWM909" s="14"/>
      <c r="GWN909" s="14"/>
      <c r="GWO909" s="14"/>
      <c r="GWP909" s="14"/>
      <c r="GWQ909" s="14"/>
      <c r="GWR909" s="14"/>
      <c r="GWS909" s="14"/>
      <c r="GWT909" s="14"/>
      <c r="GWU909" s="14"/>
      <c r="GWV909" s="14"/>
      <c r="GWW909" s="14"/>
      <c r="GWX909" s="14"/>
      <c r="GWY909" s="14"/>
      <c r="GWZ909" s="14"/>
      <c r="GXA909" s="14"/>
      <c r="GXB909" s="14"/>
      <c r="GXC909" s="14"/>
      <c r="GXD909" s="14"/>
      <c r="GXE909" s="14"/>
      <c r="GXF909" s="14"/>
      <c r="GXG909" s="14"/>
      <c r="GXH909" s="14"/>
      <c r="GXI909" s="14"/>
      <c r="GXJ909" s="14"/>
      <c r="GXK909" s="14"/>
      <c r="GXL909" s="14"/>
      <c r="GXM909" s="14"/>
      <c r="GXN909" s="14"/>
      <c r="GXO909" s="14"/>
      <c r="GXP909" s="14"/>
      <c r="GXQ909" s="14"/>
      <c r="GXR909" s="14"/>
      <c r="GXS909" s="14"/>
      <c r="GXT909" s="14"/>
      <c r="GXU909" s="14"/>
      <c r="GXV909" s="14"/>
      <c r="GXW909" s="14"/>
      <c r="GXX909" s="14"/>
      <c r="GXY909" s="14"/>
      <c r="GXZ909" s="14"/>
      <c r="GYA909" s="14"/>
      <c r="GYB909" s="14"/>
      <c r="GYC909" s="14"/>
      <c r="GYD909" s="14"/>
      <c r="GYE909" s="14"/>
      <c r="GYF909" s="14"/>
      <c r="GYG909" s="14"/>
      <c r="GYH909" s="14"/>
      <c r="GYI909" s="14"/>
      <c r="GYJ909" s="14"/>
      <c r="GYK909" s="14"/>
      <c r="GYL909" s="14"/>
      <c r="GYM909" s="14"/>
      <c r="GYN909" s="14"/>
      <c r="GYO909" s="14"/>
      <c r="GYP909" s="14"/>
      <c r="GYQ909" s="14"/>
      <c r="GYR909" s="14"/>
      <c r="GYS909" s="14"/>
      <c r="GYT909" s="14"/>
      <c r="GYU909" s="14"/>
      <c r="GYV909" s="14"/>
      <c r="GYW909" s="14"/>
      <c r="GYX909" s="14"/>
      <c r="GYY909" s="14"/>
      <c r="GYZ909" s="14"/>
      <c r="GZA909" s="14"/>
      <c r="GZB909" s="14"/>
      <c r="GZC909" s="14"/>
      <c r="GZD909" s="14"/>
      <c r="GZE909" s="14"/>
      <c r="GZF909" s="14"/>
      <c r="GZG909" s="14"/>
      <c r="GZH909" s="14"/>
      <c r="GZI909" s="14"/>
      <c r="GZJ909" s="14"/>
      <c r="GZK909" s="14"/>
      <c r="GZL909" s="14"/>
      <c r="GZM909" s="14"/>
      <c r="GZN909" s="14"/>
      <c r="GZO909" s="14"/>
      <c r="GZP909" s="14"/>
      <c r="GZQ909" s="14"/>
      <c r="GZR909" s="14"/>
      <c r="GZS909" s="14"/>
      <c r="GZT909" s="14"/>
      <c r="GZU909" s="14"/>
      <c r="GZV909" s="14"/>
      <c r="GZW909" s="14"/>
      <c r="GZX909" s="14"/>
      <c r="GZY909" s="14"/>
      <c r="GZZ909" s="14"/>
      <c r="HAA909" s="14"/>
      <c r="HAB909" s="14"/>
      <c r="HAC909" s="14"/>
      <c r="HAD909" s="14"/>
      <c r="HAE909" s="14"/>
      <c r="HAF909" s="14"/>
      <c r="HAG909" s="14"/>
      <c r="HAH909" s="14"/>
      <c r="HAI909" s="14"/>
      <c r="HAJ909" s="14"/>
      <c r="HAK909" s="14"/>
      <c r="HAL909" s="14"/>
      <c r="HAM909" s="14"/>
      <c r="HAN909" s="14"/>
      <c r="HAO909" s="14"/>
      <c r="HAP909" s="14"/>
      <c r="HAQ909" s="14"/>
      <c r="HAR909" s="14"/>
      <c r="HAS909" s="14"/>
      <c r="HAT909" s="14"/>
      <c r="HAU909" s="14"/>
      <c r="HAV909" s="14"/>
      <c r="HAW909" s="14"/>
      <c r="HAX909" s="14"/>
      <c r="HAY909" s="14"/>
      <c r="HAZ909" s="14"/>
      <c r="HBA909" s="14"/>
      <c r="HBB909" s="14"/>
      <c r="HBC909" s="14"/>
      <c r="HBD909" s="14"/>
      <c r="HBE909" s="14"/>
      <c r="HBF909" s="14"/>
      <c r="HBG909" s="14"/>
      <c r="HBH909" s="14"/>
      <c r="HBI909" s="14"/>
      <c r="HBJ909" s="14"/>
      <c r="HBK909" s="14"/>
      <c r="HBL909" s="14"/>
      <c r="HBM909" s="14"/>
      <c r="HBN909" s="14"/>
      <c r="HBO909" s="14"/>
      <c r="HBP909" s="14"/>
      <c r="HBQ909" s="14"/>
      <c r="HBR909" s="14"/>
      <c r="HBS909" s="14"/>
      <c r="HBT909" s="14"/>
      <c r="HBU909" s="14"/>
      <c r="HBV909" s="14"/>
      <c r="HBW909" s="14"/>
      <c r="HBX909" s="14"/>
      <c r="HBY909" s="14"/>
      <c r="HBZ909" s="14"/>
      <c r="HCA909" s="14"/>
      <c r="HCB909" s="14"/>
      <c r="HCC909" s="14"/>
      <c r="HCD909" s="14"/>
      <c r="HCE909" s="14"/>
      <c r="HCF909" s="14"/>
      <c r="HCG909" s="14"/>
      <c r="HCH909" s="14"/>
      <c r="HCI909" s="14"/>
      <c r="HCJ909" s="14"/>
      <c r="HCK909" s="14"/>
      <c r="HCL909" s="14"/>
      <c r="HCM909" s="14"/>
      <c r="HCN909" s="14"/>
      <c r="HCO909" s="14"/>
      <c r="HCP909" s="14"/>
      <c r="HCQ909" s="14"/>
      <c r="HCR909" s="14"/>
      <c r="HCS909" s="14"/>
      <c r="HCT909" s="14"/>
      <c r="HCU909" s="14"/>
      <c r="HCV909" s="14"/>
      <c r="HCW909" s="14"/>
      <c r="HCX909" s="14"/>
      <c r="HCY909" s="14"/>
      <c r="HCZ909" s="14"/>
      <c r="HDA909" s="14"/>
      <c r="HDB909" s="14"/>
      <c r="HDC909" s="14"/>
      <c r="HDD909" s="14"/>
      <c r="HDE909" s="14"/>
      <c r="HDF909" s="14"/>
      <c r="HDG909" s="14"/>
      <c r="HDH909" s="14"/>
      <c r="HDI909" s="14"/>
      <c r="HDJ909" s="14"/>
      <c r="HDK909" s="14"/>
      <c r="HDL909" s="14"/>
      <c r="HDM909" s="14"/>
      <c r="HDN909" s="14"/>
      <c r="HDO909" s="14"/>
      <c r="HDP909" s="14"/>
      <c r="HDQ909" s="14"/>
      <c r="HDR909" s="14"/>
      <c r="HDS909" s="14"/>
      <c r="HDT909" s="14"/>
      <c r="HDU909" s="14"/>
      <c r="HDV909" s="14"/>
      <c r="HDW909" s="14"/>
      <c r="HDX909" s="14"/>
      <c r="HDY909" s="14"/>
      <c r="HDZ909" s="14"/>
      <c r="HEA909" s="14"/>
      <c r="HEB909" s="14"/>
      <c r="HEC909" s="14"/>
      <c r="HED909" s="14"/>
      <c r="HEE909" s="14"/>
      <c r="HEF909" s="14"/>
      <c r="HEG909" s="14"/>
      <c r="HEH909" s="14"/>
      <c r="HEI909" s="14"/>
      <c r="HEJ909" s="14"/>
      <c r="HEK909" s="14"/>
      <c r="HEL909" s="14"/>
      <c r="HEM909" s="14"/>
      <c r="HEN909" s="14"/>
      <c r="HEO909" s="14"/>
      <c r="HEP909" s="14"/>
      <c r="HEQ909" s="14"/>
      <c r="HER909" s="14"/>
      <c r="HES909" s="14"/>
      <c r="HET909" s="14"/>
      <c r="HEU909" s="14"/>
      <c r="HEV909" s="14"/>
      <c r="HEW909" s="14"/>
      <c r="HEX909" s="14"/>
      <c r="HEY909" s="14"/>
      <c r="HEZ909" s="14"/>
      <c r="HFA909" s="14"/>
      <c r="HFB909" s="14"/>
      <c r="HFC909" s="14"/>
      <c r="HFD909" s="14"/>
      <c r="HFE909" s="14"/>
      <c r="HFF909" s="14"/>
      <c r="HFG909" s="14"/>
      <c r="HFH909" s="14"/>
      <c r="HFI909" s="14"/>
      <c r="HFJ909" s="14"/>
      <c r="HFK909" s="14"/>
      <c r="HFL909" s="14"/>
      <c r="HFM909" s="14"/>
      <c r="HFN909" s="14"/>
      <c r="HFO909" s="14"/>
      <c r="HFP909" s="14"/>
      <c r="HFQ909" s="14"/>
      <c r="HFR909" s="14"/>
      <c r="HFS909" s="14"/>
      <c r="HFT909" s="14"/>
      <c r="HFU909" s="14"/>
      <c r="HFV909" s="14"/>
      <c r="HFW909" s="14"/>
      <c r="HFX909" s="14"/>
      <c r="HFY909" s="14"/>
      <c r="HFZ909" s="14"/>
      <c r="HGA909" s="14"/>
      <c r="HGB909" s="14"/>
      <c r="HGC909" s="14"/>
      <c r="HGD909" s="14"/>
      <c r="HGE909" s="14"/>
      <c r="HGF909" s="14"/>
      <c r="HGG909" s="14"/>
      <c r="HGH909" s="14"/>
      <c r="HGI909" s="14"/>
      <c r="HGJ909" s="14"/>
      <c r="HGK909" s="14"/>
      <c r="HGL909" s="14"/>
      <c r="HGM909" s="14"/>
      <c r="HGN909" s="14"/>
      <c r="HGO909" s="14"/>
      <c r="HGP909" s="14"/>
      <c r="HGQ909" s="14"/>
      <c r="HGR909" s="14"/>
      <c r="HGS909" s="14"/>
      <c r="HGT909" s="14"/>
      <c r="HGU909" s="14"/>
      <c r="HGV909" s="14"/>
      <c r="HGW909" s="14"/>
      <c r="HGX909" s="14"/>
      <c r="HGY909" s="14"/>
      <c r="HGZ909" s="14"/>
      <c r="HHA909" s="14"/>
      <c r="HHB909" s="14"/>
      <c r="HHC909" s="14"/>
      <c r="HHD909" s="14"/>
      <c r="HHE909" s="14"/>
      <c r="HHF909" s="14"/>
      <c r="HHG909" s="14"/>
      <c r="HHH909" s="14"/>
      <c r="HHI909" s="14"/>
      <c r="HHJ909" s="14"/>
      <c r="HHK909" s="14"/>
      <c r="HHL909" s="14"/>
      <c r="HHM909" s="14"/>
      <c r="HHN909" s="14"/>
      <c r="HHO909" s="14"/>
      <c r="HHP909" s="14"/>
      <c r="HHQ909" s="14"/>
      <c r="HHR909" s="14"/>
      <c r="HHS909" s="14"/>
      <c r="HHT909" s="14"/>
      <c r="HHU909" s="14"/>
      <c r="HHV909" s="14"/>
      <c r="HHW909" s="14"/>
      <c r="HHX909" s="14"/>
      <c r="HHY909" s="14"/>
      <c r="HHZ909" s="14"/>
      <c r="HIA909" s="14"/>
      <c r="HIB909" s="14"/>
      <c r="HIC909" s="14"/>
      <c r="HID909" s="14"/>
      <c r="HIE909" s="14"/>
      <c r="HIF909" s="14"/>
      <c r="HIG909" s="14"/>
      <c r="HIH909" s="14"/>
      <c r="HII909" s="14"/>
      <c r="HIJ909" s="14"/>
      <c r="HIK909" s="14"/>
      <c r="HIL909" s="14"/>
      <c r="HIM909" s="14"/>
      <c r="HIN909" s="14"/>
      <c r="HIO909" s="14"/>
      <c r="HIP909" s="14"/>
      <c r="HIQ909" s="14"/>
      <c r="HIR909" s="14"/>
      <c r="HIS909" s="14"/>
      <c r="HIT909" s="14"/>
      <c r="HIU909" s="14"/>
      <c r="HIV909" s="14"/>
      <c r="HIW909" s="14"/>
      <c r="HIX909" s="14"/>
      <c r="HIY909" s="14"/>
      <c r="HIZ909" s="14"/>
      <c r="HJA909" s="14"/>
      <c r="HJB909" s="14"/>
      <c r="HJC909" s="14"/>
      <c r="HJD909" s="14"/>
      <c r="HJE909" s="14"/>
      <c r="HJF909" s="14"/>
      <c r="HJG909" s="14"/>
      <c r="HJH909" s="14"/>
      <c r="HJI909" s="14"/>
      <c r="HJJ909" s="14"/>
      <c r="HJK909" s="14"/>
      <c r="HJL909" s="14"/>
      <c r="HJM909" s="14"/>
      <c r="HJN909" s="14"/>
      <c r="HJO909" s="14"/>
      <c r="HJP909" s="14"/>
      <c r="HJQ909" s="14"/>
      <c r="HJR909" s="14"/>
      <c r="HJS909" s="14"/>
      <c r="HJT909" s="14"/>
      <c r="HJU909" s="14"/>
      <c r="HJV909" s="14"/>
      <c r="HJW909" s="14"/>
      <c r="HJX909" s="14"/>
      <c r="HJY909" s="14"/>
      <c r="HJZ909" s="14"/>
      <c r="HKA909" s="14"/>
      <c r="HKB909" s="14"/>
      <c r="HKC909" s="14"/>
      <c r="HKD909" s="14"/>
      <c r="HKE909" s="14"/>
      <c r="HKF909" s="14"/>
      <c r="HKG909" s="14"/>
      <c r="HKH909" s="14"/>
      <c r="HKI909" s="14"/>
      <c r="HKJ909" s="14"/>
      <c r="HKK909" s="14"/>
      <c r="HKL909" s="14"/>
      <c r="HKM909" s="14"/>
      <c r="HKN909" s="14"/>
      <c r="HKO909" s="14"/>
      <c r="HKP909" s="14"/>
      <c r="HKQ909" s="14"/>
      <c r="HKR909" s="14"/>
      <c r="HKS909" s="14"/>
      <c r="HKT909" s="14"/>
      <c r="HKU909" s="14"/>
      <c r="HKV909" s="14"/>
      <c r="HKW909" s="14"/>
      <c r="HKX909" s="14"/>
      <c r="HKY909" s="14"/>
      <c r="HKZ909" s="14"/>
      <c r="HLA909" s="14"/>
      <c r="HLB909" s="14"/>
      <c r="HLC909" s="14"/>
      <c r="HLD909" s="14"/>
      <c r="HLE909" s="14"/>
      <c r="HLF909" s="14"/>
      <c r="HLG909" s="14"/>
      <c r="HLH909" s="14"/>
      <c r="HLI909" s="14"/>
      <c r="HLJ909" s="14"/>
      <c r="HLK909" s="14"/>
      <c r="HLL909" s="14"/>
      <c r="HLM909" s="14"/>
      <c r="HLN909" s="14"/>
      <c r="HLO909" s="14"/>
      <c r="HLP909" s="14"/>
      <c r="HLQ909" s="14"/>
      <c r="HLR909" s="14"/>
      <c r="HLS909" s="14"/>
      <c r="HLT909" s="14"/>
      <c r="HLU909" s="14"/>
      <c r="HLV909" s="14"/>
      <c r="HLW909" s="14"/>
      <c r="HLX909" s="14"/>
      <c r="HLY909" s="14"/>
      <c r="HLZ909" s="14"/>
      <c r="HMA909" s="14"/>
      <c r="HMB909" s="14"/>
      <c r="HMC909" s="14"/>
      <c r="HMD909" s="14"/>
      <c r="HME909" s="14"/>
      <c r="HMF909" s="14"/>
      <c r="HMG909" s="14"/>
      <c r="HMH909" s="14"/>
      <c r="HMI909" s="14"/>
      <c r="HMJ909" s="14"/>
      <c r="HMK909" s="14"/>
      <c r="HML909" s="14"/>
      <c r="HMM909" s="14"/>
      <c r="HMN909" s="14"/>
      <c r="HMO909" s="14"/>
      <c r="HMP909" s="14"/>
      <c r="HMQ909" s="14"/>
      <c r="HMR909" s="14"/>
      <c r="HMS909" s="14"/>
      <c r="HMT909" s="14"/>
      <c r="HMU909" s="14"/>
      <c r="HMV909" s="14"/>
      <c r="HMW909" s="14"/>
      <c r="HMX909" s="14"/>
      <c r="HMY909" s="14"/>
      <c r="HMZ909" s="14"/>
      <c r="HNA909" s="14"/>
      <c r="HNB909" s="14"/>
      <c r="HNC909" s="14"/>
      <c r="HND909" s="14"/>
      <c r="HNE909" s="14"/>
      <c r="HNF909" s="14"/>
      <c r="HNG909" s="14"/>
      <c r="HNH909" s="14"/>
      <c r="HNI909" s="14"/>
      <c r="HNJ909" s="14"/>
      <c r="HNK909" s="14"/>
      <c r="HNL909" s="14"/>
      <c r="HNM909" s="14"/>
      <c r="HNN909" s="14"/>
      <c r="HNO909" s="14"/>
      <c r="HNP909" s="14"/>
      <c r="HNQ909" s="14"/>
      <c r="HNR909" s="14"/>
      <c r="HNS909" s="14"/>
      <c r="HNT909" s="14"/>
      <c r="HNU909" s="14"/>
      <c r="HNV909" s="14"/>
      <c r="HNW909" s="14"/>
      <c r="HNX909" s="14"/>
      <c r="HNY909" s="14"/>
      <c r="HNZ909" s="14"/>
      <c r="HOA909" s="14"/>
      <c r="HOB909" s="14"/>
      <c r="HOC909" s="14"/>
      <c r="HOD909" s="14"/>
      <c r="HOE909" s="14"/>
      <c r="HOF909" s="14"/>
      <c r="HOG909" s="14"/>
      <c r="HOH909" s="14"/>
      <c r="HOI909" s="14"/>
      <c r="HOJ909" s="14"/>
      <c r="HOK909" s="14"/>
      <c r="HOL909" s="14"/>
      <c r="HOM909" s="14"/>
      <c r="HON909" s="14"/>
      <c r="HOO909" s="14"/>
      <c r="HOP909" s="14"/>
      <c r="HOQ909" s="14"/>
      <c r="HOR909" s="14"/>
      <c r="HOS909" s="14"/>
      <c r="HOT909" s="14"/>
      <c r="HOU909" s="14"/>
      <c r="HOV909" s="14"/>
      <c r="HOW909" s="14"/>
      <c r="HOX909" s="14"/>
      <c r="HOY909" s="14"/>
      <c r="HOZ909" s="14"/>
      <c r="HPA909" s="14"/>
      <c r="HPB909" s="14"/>
      <c r="HPC909" s="14"/>
      <c r="HPD909" s="14"/>
      <c r="HPE909" s="14"/>
      <c r="HPF909" s="14"/>
      <c r="HPG909" s="14"/>
      <c r="HPH909" s="14"/>
      <c r="HPI909" s="14"/>
      <c r="HPJ909" s="14"/>
      <c r="HPK909" s="14"/>
      <c r="HPL909" s="14"/>
      <c r="HPM909" s="14"/>
      <c r="HPN909" s="14"/>
      <c r="HPO909" s="14"/>
      <c r="HPP909" s="14"/>
      <c r="HPQ909" s="14"/>
      <c r="HPR909" s="14"/>
      <c r="HPS909" s="14"/>
      <c r="HPT909" s="14"/>
      <c r="HPU909" s="14"/>
      <c r="HPV909" s="14"/>
      <c r="HPW909" s="14"/>
      <c r="HPX909" s="14"/>
      <c r="HPY909" s="14"/>
      <c r="HPZ909" s="14"/>
      <c r="HQA909" s="14"/>
      <c r="HQB909" s="14"/>
      <c r="HQC909" s="14"/>
      <c r="HQD909" s="14"/>
      <c r="HQE909" s="14"/>
      <c r="HQF909" s="14"/>
      <c r="HQG909" s="14"/>
      <c r="HQH909" s="14"/>
      <c r="HQI909" s="14"/>
      <c r="HQJ909" s="14"/>
      <c r="HQK909" s="14"/>
      <c r="HQL909" s="14"/>
      <c r="HQM909" s="14"/>
      <c r="HQN909" s="14"/>
      <c r="HQO909" s="14"/>
      <c r="HQP909" s="14"/>
      <c r="HQQ909" s="14"/>
      <c r="HQR909" s="14"/>
      <c r="HQS909" s="14"/>
      <c r="HQT909" s="14"/>
      <c r="HQU909" s="14"/>
      <c r="HQV909" s="14"/>
      <c r="HQW909" s="14"/>
      <c r="HQX909" s="14"/>
      <c r="HQY909" s="14"/>
      <c r="HQZ909" s="14"/>
      <c r="HRA909" s="14"/>
      <c r="HRB909" s="14"/>
      <c r="HRC909" s="14"/>
      <c r="HRD909" s="14"/>
      <c r="HRE909" s="14"/>
      <c r="HRF909" s="14"/>
      <c r="HRG909" s="14"/>
      <c r="HRH909" s="14"/>
      <c r="HRI909" s="14"/>
      <c r="HRJ909" s="14"/>
      <c r="HRK909" s="14"/>
      <c r="HRL909" s="14"/>
      <c r="HRM909" s="14"/>
      <c r="HRN909" s="14"/>
      <c r="HRO909" s="14"/>
      <c r="HRP909" s="14"/>
      <c r="HRQ909" s="14"/>
      <c r="HRR909" s="14"/>
      <c r="HRS909" s="14"/>
      <c r="HRT909" s="14"/>
      <c r="HRU909" s="14"/>
      <c r="HRV909" s="14"/>
      <c r="HRW909" s="14"/>
      <c r="HRX909" s="14"/>
      <c r="HRY909" s="14"/>
      <c r="HRZ909" s="14"/>
      <c r="HSA909" s="14"/>
      <c r="HSB909" s="14"/>
      <c r="HSC909" s="14"/>
      <c r="HSD909" s="14"/>
      <c r="HSE909" s="14"/>
      <c r="HSF909" s="14"/>
      <c r="HSG909" s="14"/>
      <c r="HSH909" s="14"/>
      <c r="HSI909" s="14"/>
      <c r="HSJ909" s="14"/>
      <c r="HSK909" s="14"/>
      <c r="HSL909" s="14"/>
      <c r="HSM909" s="14"/>
      <c r="HSN909" s="14"/>
      <c r="HSO909" s="14"/>
      <c r="HSP909" s="14"/>
      <c r="HSQ909" s="14"/>
      <c r="HSR909" s="14"/>
      <c r="HSS909" s="14"/>
      <c r="HST909" s="14"/>
      <c r="HSU909" s="14"/>
      <c r="HSV909" s="14"/>
      <c r="HSW909" s="14"/>
      <c r="HSX909" s="14"/>
      <c r="HSY909" s="14"/>
      <c r="HSZ909" s="14"/>
      <c r="HTA909" s="14"/>
      <c r="HTB909" s="14"/>
      <c r="HTC909" s="14"/>
      <c r="HTD909" s="14"/>
      <c r="HTE909" s="14"/>
      <c r="HTF909" s="14"/>
      <c r="HTG909" s="14"/>
      <c r="HTH909" s="14"/>
      <c r="HTI909" s="14"/>
      <c r="HTJ909" s="14"/>
      <c r="HTK909" s="14"/>
      <c r="HTL909" s="14"/>
      <c r="HTM909" s="14"/>
      <c r="HTN909" s="14"/>
      <c r="HTO909" s="14"/>
      <c r="HTP909" s="14"/>
      <c r="HTQ909" s="14"/>
      <c r="HTR909" s="14"/>
      <c r="HTS909" s="14"/>
      <c r="HTT909" s="14"/>
      <c r="HTU909" s="14"/>
      <c r="HTV909" s="14"/>
      <c r="HTW909" s="14"/>
      <c r="HTX909" s="14"/>
      <c r="HTY909" s="14"/>
      <c r="HTZ909" s="14"/>
      <c r="HUA909" s="14"/>
      <c r="HUB909" s="14"/>
      <c r="HUC909" s="14"/>
      <c r="HUD909" s="14"/>
      <c r="HUE909" s="14"/>
      <c r="HUF909" s="14"/>
      <c r="HUG909" s="14"/>
      <c r="HUH909" s="14"/>
      <c r="HUI909" s="14"/>
      <c r="HUJ909" s="14"/>
      <c r="HUK909" s="14"/>
      <c r="HUL909" s="14"/>
      <c r="HUM909" s="14"/>
      <c r="HUN909" s="14"/>
      <c r="HUO909" s="14"/>
      <c r="HUP909" s="14"/>
      <c r="HUQ909" s="14"/>
      <c r="HUR909" s="14"/>
      <c r="HUS909" s="14"/>
      <c r="HUT909" s="14"/>
      <c r="HUU909" s="14"/>
      <c r="HUV909" s="14"/>
      <c r="HUW909" s="14"/>
      <c r="HUX909" s="14"/>
      <c r="HUY909" s="14"/>
      <c r="HUZ909" s="14"/>
      <c r="HVA909" s="14"/>
      <c r="HVB909" s="14"/>
      <c r="HVC909" s="14"/>
      <c r="HVD909" s="14"/>
      <c r="HVE909" s="14"/>
      <c r="HVF909" s="14"/>
      <c r="HVG909" s="14"/>
      <c r="HVH909" s="14"/>
      <c r="HVI909" s="14"/>
      <c r="HVJ909" s="14"/>
      <c r="HVK909" s="14"/>
      <c r="HVL909" s="14"/>
      <c r="HVM909" s="14"/>
      <c r="HVN909" s="14"/>
      <c r="HVO909" s="14"/>
      <c r="HVP909" s="14"/>
      <c r="HVQ909" s="14"/>
      <c r="HVR909" s="14"/>
      <c r="HVS909" s="14"/>
      <c r="HVT909" s="14"/>
      <c r="HVU909" s="14"/>
      <c r="HVV909" s="14"/>
      <c r="HVW909" s="14"/>
      <c r="HVX909" s="14"/>
      <c r="HVY909" s="14"/>
      <c r="HVZ909" s="14"/>
      <c r="HWA909" s="14"/>
      <c r="HWB909" s="14"/>
      <c r="HWC909" s="14"/>
      <c r="HWD909" s="14"/>
      <c r="HWE909" s="14"/>
      <c r="HWF909" s="14"/>
      <c r="HWG909" s="14"/>
      <c r="HWH909" s="14"/>
      <c r="HWI909" s="14"/>
      <c r="HWJ909" s="14"/>
      <c r="HWK909" s="14"/>
      <c r="HWL909" s="14"/>
      <c r="HWM909" s="14"/>
      <c r="HWN909" s="14"/>
      <c r="HWO909" s="14"/>
      <c r="HWP909" s="14"/>
      <c r="HWQ909" s="14"/>
      <c r="HWR909" s="14"/>
      <c r="HWS909" s="14"/>
      <c r="HWT909" s="14"/>
      <c r="HWU909" s="14"/>
      <c r="HWV909" s="14"/>
      <c r="HWW909" s="14"/>
      <c r="HWX909" s="14"/>
      <c r="HWY909" s="14"/>
      <c r="HWZ909" s="14"/>
      <c r="HXA909" s="14"/>
      <c r="HXB909" s="14"/>
      <c r="HXC909" s="14"/>
      <c r="HXD909" s="14"/>
      <c r="HXE909" s="14"/>
      <c r="HXF909" s="14"/>
      <c r="HXG909" s="14"/>
      <c r="HXH909" s="14"/>
      <c r="HXI909" s="14"/>
      <c r="HXJ909" s="14"/>
      <c r="HXK909" s="14"/>
      <c r="HXL909" s="14"/>
      <c r="HXM909" s="14"/>
      <c r="HXN909" s="14"/>
      <c r="HXO909" s="14"/>
      <c r="HXP909" s="14"/>
      <c r="HXQ909" s="14"/>
      <c r="HXR909" s="14"/>
      <c r="HXS909" s="14"/>
      <c r="HXT909" s="14"/>
      <c r="HXU909" s="14"/>
      <c r="HXV909" s="14"/>
      <c r="HXW909" s="14"/>
      <c r="HXX909" s="14"/>
      <c r="HXY909" s="14"/>
      <c r="HXZ909" s="14"/>
      <c r="HYA909" s="14"/>
      <c r="HYB909" s="14"/>
      <c r="HYC909" s="14"/>
      <c r="HYD909" s="14"/>
      <c r="HYE909" s="14"/>
      <c r="HYF909" s="14"/>
      <c r="HYG909" s="14"/>
      <c r="HYH909" s="14"/>
      <c r="HYI909" s="14"/>
      <c r="HYJ909" s="14"/>
      <c r="HYK909" s="14"/>
      <c r="HYL909" s="14"/>
      <c r="HYM909" s="14"/>
      <c r="HYN909" s="14"/>
      <c r="HYO909" s="14"/>
      <c r="HYP909" s="14"/>
      <c r="HYQ909" s="14"/>
      <c r="HYR909" s="14"/>
      <c r="HYS909" s="14"/>
      <c r="HYT909" s="14"/>
      <c r="HYU909" s="14"/>
      <c r="HYV909" s="14"/>
      <c r="HYW909" s="14"/>
      <c r="HYX909" s="14"/>
      <c r="HYY909" s="14"/>
      <c r="HYZ909" s="14"/>
      <c r="HZA909" s="14"/>
      <c r="HZB909" s="14"/>
      <c r="HZC909" s="14"/>
      <c r="HZD909" s="14"/>
      <c r="HZE909" s="14"/>
      <c r="HZF909" s="14"/>
      <c r="HZG909" s="14"/>
      <c r="HZH909" s="14"/>
      <c r="HZI909" s="14"/>
      <c r="HZJ909" s="14"/>
      <c r="HZK909" s="14"/>
      <c r="HZL909" s="14"/>
      <c r="HZM909" s="14"/>
      <c r="HZN909" s="14"/>
      <c r="HZO909" s="14"/>
      <c r="HZP909" s="14"/>
      <c r="HZQ909" s="14"/>
      <c r="HZR909" s="14"/>
      <c r="HZS909" s="14"/>
      <c r="HZT909" s="14"/>
      <c r="HZU909" s="14"/>
      <c r="HZV909" s="14"/>
      <c r="HZW909" s="14"/>
      <c r="HZX909" s="14"/>
      <c r="HZY909" s="14"/>
      <c r="HZZ909" s="14"/>
      <c r="IAA909" s="14"/>
      <c r="IAB909" s="14"/>
      <c r="IAC909" s="14"/>
      <c r="IAD909" s="14"/>
      <c r="IAE909" s="14"/>
      <c r="IAF909" s="14"/>
      <c r="IAG909" s="14"/>
      <c r="IAH909" s="14"/>
      <c r="IAI909" s="14"/>
      <c r="IAJ909" s="14"/>
      <c r="IAK909" s="14"/>
      <c r="IAL909" s="14"/>
      <c r="IAM909" s="14"/>
      <c r="IAN909" s="14"/>
      <c r="IAO909" s="14"/>
      <c r="IAP909" s="14"/>
      <c r="IAQ909" s="14"/>
      <c r="IAR909" s="14"/>
      <c r="IAS909" s="14"/>
      <c r="IAT909" s="14"/>
      <c r="IAU909" s="14"/>
      <c r="IAV909" s="14"/>
      <c r="IAW909" s="14"/>
      <c r="IAX909" s="14"/>
      <c r="IAY909" s="14"/>
      <c r="IAZ909" s="14"/>
      <c r="IBA909" s="14"/>
      <c r="IBB909" s="14"/>
      <c r="IBC909" s="14"/>
      <c r="IBD909" s="14"/>
      <c r="IBE909" s="14"/>
      <c r="IBF909" s="14"/>
      <c r="IBG909" s="14"/>
      <c r="IBH909" s="14"/>
      <c r="IBI909" s="14"/>
      <c r="IBJ909" s="14"/>
      <c r="IBK909" s="14"/>
      <c r="IBL909" s="14"/>
      <c r="IBM909" s="14"/>
      <c r="IBN909" s="14"/>
      <c r="IBO909" s="14"/>
      <c r="IBP909" s="14"/>
      <c r="IBQ909" s="14"/>
      <c r="IBR909" s="14"/>
      <c r="IBS909" s="14"/>
      <c r="IBT909" s="14"/>
      <c r="IBU909" s="14"/>
      <c r="IBV909" s="14"/>
      <c r="IBW909" s="14"/>
      <c r="IBX909" s="14"/>
      <c r="IBY909" s="14"/>
      <c r="IBZ909" s="14"/>
      <c r="ICA909" s="14"/>
      <c r="ICB909" s="14"/>
      <c r="ICC909" s="14"/>
      <c r="ICD909" s="14"/>
      <c r="ICE909" s="14"/>
      <c r="ICF909" s="14"/>
      <c r="ICG909" s="14"/>
      <c r="ICH909" s="14"/>
      <c r="ICI909" s="14"/>
      <c r="ICJ909" s="14"/>
      <c r="ICK909" s="14"/>
      <c r="ICL909" s="14"/>
      <c r="ICM909" s="14"/>
      <c r="ICN909" s="14"/>
      <c r="ICO909" s="14"/>
      <c r="ICP909" s="14"/>
      <c r="ICQ909" s="14"/>
      <c r="ICR909" s="14"/>
      <c r="ICS909" s="14"/>
      <c r="ICT909" s="14"/>
      <c r="ICU909" s="14"/>
      <c r="ICV909" s="14"/>
      <c r="ICW909" s="14"/>
      <c r="ICX909" s="14"/>
      <c r="ICY909" s="14"/>
      <c r="ICZ909" s="14"/>
      <c r="IDA909" s="14"/>
      <c r="IDB909" s="14"/>
      <c r="IDC909" s="14"/>
      <c r="IDD909" s="14"/>
      <c r="IDE909" s="14"/>
      <c r="IDF909" s="14"/>
      <c r="IDG909" s="14"/>
      <c r="IDH909" s="14"/>
      <c r="IDI909" s="14"/>
      <c r="IDJ909" s="14"/>
      <c r="IDK909" s="14"/>
      <c r="IDL909" s="14"/>
      <c r="IDM909" s="14"/>
      <c r="IDN909" s="14"/>
      <c r="IDO909" s="14"/>
      <c r="IDP909" s="14"/>
      <c r="IDQ909" s="14"/>
      <c r="IDR909" s="14"/>
      <c r="IDS909" s="14"/>
      <c r="IDT909" s="14"/>
      <c r="IDU909" s="14"/>
      <c r="IDV909" s="14"/>
      <c r="IDW909" s="14"/>
      <c r="IDX909" s="14"/>
      <c r="IDY909" s="14"/>
      <c r="IDZ909" s="14"/>
      <c r="IEA909" s="14"/>
      <c r="IEB909" s="14"/>
      <c r="IEC909" s="14"/>
      <c r="IED909" s="14"/>
      <c r="IEE909" s="14"/>
      <c r="IEF909" s="14"/>
      <c r="IEG909" s="14"/>
      <c r="IEH909" s="14"/>
      <c r="IEI909" s="14"/>
      <c r="IEJ909" s="14"/>
      <c r="IEK909" s="14"/>
      <c r="IEL909" s="14"/>
      <c r="IEM909" s="14"/>
      <c r="IEN909" s="14"/>
      <c r="IEO909" s="14"/>
      <c r="IEP909" s="14"/>
      <c r="IEQ909" s="14"/>
      <c r="IER909" s="14"/>
      <c r="IES909" s="14"/>
      <c r="IET909" s="14"/>
      <c r="IEU909" s="14"/>
      <c r="IEV909" s="14"/>
      <c r="IEW909" s="14"/>
      <c r="IEX909" s="14"/>
      <c r="IEY909" s="14"/>
      <c r="IEZ909" s="14"/>
      <c r="IFA909" s="14"/>
      <c r="IFB909" s="14"/>
      <c r="IFC909" s="14"/>
      <c r="IFD909" s="14"/>
      <c r="IFE909" s="14"/>
      <c r="IFF909" s="14"/>
      <c r="IFG909" s="14"/>
      <c r="IFH909" s="14"/>
      <c r="IFI909" s="14"/>
      <c r="IFJ909" s="14"/>
      <c r="IFK909" s="14"/>
      <c r="IFL909" s="14"/>
      <c r="IFM909" s="14"/>
      <c r="IFN909" s="14"/>
      <c r="IFO909" s="14"/>
      <c r="IFP909" s="14"/>
      <c r="IFQ909" s="14"/>
      <c r="IFR909" s="14"/>
      <c r="IFS909" s="14"/>
      <c r="IFT909" s="14"/>
      <c r="IFU909" s="14"/>
      <c r="IFV909" s="14"/>
      <c r="IFW909" s="14"/>
      <c r="IFX909" s="14"/>
      <c r="IFY909" s="14"/>
      <c r="IFZ909" s="14"/>
      <c r="IGA909" s="14"/>
      <c r="IGB909" s="14"/>
      <c r="IGC909" s="14"/>
      <c r="IGD909" s="14"/>
      <c r="IGE909" s="14"/>
      <c r="IGF909" s="14"/>
      <c r="IGG909" s="14"/>
      <c r="IGH909" s="14"/>
      <c r="IGI909" s="14"/>
      <c r="IGJ909" s="14"/>
      <c r="IGK909" s="14"/>
      <c r="IGL909" s="14"/>
      <c r="IGM909" s="14"/>
      <c r="IGN909" s="14"/>
      <c r="IGO909" s="14"/>
      <c r="IGP909" s="14"/>
      <c r="IGQ909" s="14"/>
      <c r="IGR909" s="14"/>
      <c r="IGS909" s="14"/>
      <c r="IGT909" s="14"/>
      <c r="IGU909" s="14"/>
      <c r="IGV909" s="14"/>
      <c r="IGW909" s="14"/>
      <c r="IGX909" s="14"/>
      <c r="IGY909" s="14"/>
      <c r="IGZ909" s="14"/>
      <c r="IHA909" s="14"/>
      <c r="IHB909" s="14"/>
      <c r="IHC909" s="14"/>
      <c r="IHD909" s="14"/>
      <c r="IHE909" s="14"/>
      <c r="IHF909" s="14"/>
      <c r="IHG909" s="14"/>
      <c r="IHH909" s="14"/>
      <c r="IHI909" s="14"/>
      <c r="IHJ909" s="14"/>
      <c r="IHK909" s="14"/>
      <c r="IHL909" s="14"/>
      <c r="IHM909" s="14"/>
      <c r="IHN909" s="14"/>
      <c r="IHO909" s="14"/>
      <c r="IHP909" s="14"/>
      <c r="IHQ909" s="14"/>
      <c r="IHR909" s="14"/>
      <c r="IHS909" s="14"/>
      <c r="IHT909" s="14"/>
      <c r="IHU909" s="14"/>
      <c r="IHV909" s="14"/>
      <c r="IHW909" s="14"/>
      <c r="IHX909" s="14"/>
      <c r="IHY909" s="14"/>
      <c r="IHZ909" s="14"/>
      <c r="IIA909" s="14"/>
      <c r="IIB909" s="14"/>
      <c r="IIC909" s="14"/>
      <c r="IID909" s="14"/>
      <c r="IIE909" s="14"/>
      <c r="IIF909" s="14"/>
      <c r="IIG909" s="14"/>
      <c r="IIH909" s="14"/>
      <c r="III909" s="14"/>
      <c r="IIJ909" s="14"/>
      <c r="IIK909" s="14"/>
      <c r="IIL909" s="14"/>
      <c r="IIM909" s="14"/>
      <c r="IIN909" s="14"/>
      <c r="IIO909" s="14"/>
      <c r="IIP909" s="14"/>
      <c r="IIQ909" s="14"/>
      <c r="IIR909" s="14"/>
      <c r="IIS909" s="14"/>
      <c r="IIT909" s="14"/>
      <c r="IIU909" s="14"/>
      <c r="IIV909" s="14"/>
      <c r="IIW909" s="14"/>
      <c r="IIX909" s="14"/>
      <c r="IIY909" s="14"/>
      <c r="IIZ909" s="14"/>
      <c r="IJA909" s="14"/>
      <c r="IJB909" s="14"/>
      <c r="IJC909" s="14"/>
      <c r="IJD909" s="14"/>
      <c r="IJE909" s="14"/>
      <c r="IJF909" s="14"/>
      <c r="IJG909" s="14"/>
      <c r="IJH909" s="14"/>
      <c r="IJI909" s="14"/>
      <c r="IJJ909" s="14"/>
      <c r="IJK909" s="14"/>
      <c r="IJL909" s="14"/>
      <c r="IJM909" s="14"/>
      <c r="IJN909" s="14"/>
      <c r="IJO909" s="14"/>
      <c r="IJP909" s="14"/>
      <c r="IJQ909" s="14"/>
      <c r="IJR909" s="14"/>
      <c r="IJS909" s="14"/>
      <c r="IJT909" s="14"/>
      <c r="IJU909" s="14"/>
      <c r="IJV909" s="14"/>
      <c r="IJW909" s="14"/>
      <c r="IJX909" s="14"/>
      <c r="IJY909" s="14"/>
      <c r="IJZ909" s="14"/>
      <c r="IKA909" s="14"/>
      <c r="IKB909" s="14"/>
      <c r="IKC909" s="14"/>
      <c r="IKD909" s="14"/>
      <c r="IKE909" s="14"/>
      <c r="IKF909" s="14"/>
      <c r="IKG909" s="14"/>
      <c r="IKH909" s="14"/>
      <c r="IKI909" s="14"/>
      <c r="IKJ909" s="14"/>
      <c r="IKK909" s="14"/>
      <c r="IKL909" s="14"/>
      <c r="IKM909" s="14"/>
      <c r="IKN909" s="14"/>
      <c r="IKO909" s="14"/>
      <c r="IKP909" s="14"/>
      <c r="IKQ909" s="14"/>
      <c r="IKR909" s="14"/>
      <c r="IKS909" s="14"/>
      <c r="IKT909" s="14"/>
      <c r="IKU909" s="14"/>
      <c r="IKV909" s="14"/>
      <c r="IKW909" s="14"/>
      <c r="IKX909" s="14"/>
      <c r="IKY909" s="14"/>
      <c r="IKZ909" s="14"/>
      <c r="ILA909" s="14"/>
      <c r="ILB909" s="14"/>
      <c r="ILC909" s="14"/>
      <c r="ILD909" s="14"/>
      <c r="ILE909" s="14"/>
      <c r="ILF909" s="14"/>
      <c r="ILG909" s="14"/>
      <c r="ILH909" s="14"/>
      <c r="ILI909" s="14"/>
      <c r="ILJ909" s="14"/>
      <c r="ILK909" s="14"/>
      <c r="ILL909" s="14"/>
      <c r="ILM909" s="14"/>
      <c r="ILN909" s="14"/>
      <c r="ILO909" s="14"/>
      <c r="ILP909" s="14"/>
      <c r="ILQ909" s="14"/>
      <c r="ILR909" s="14"/>
      <c r="ILS909" s="14"/>
      <c r="ILT909" s="14"/>
      <c r="ILU909" s="14"/>
      <c r="ILV909" s="14"/>
      <c r="ILW909" s="14"/>
      <c r="ILX909" s="14"/>
      <c r="ILY909" s="14"/>
      <c r="ILZ909" s="14"/>
      <c r="IMA909" s="14"/>
      <c r="IMB909" s="14"/>
      <c r="IMC909" s="14"/>
      <c r="IMD909" s="14"/>
      <c r="IME909" s="14"/>
      <c r="IMF909" s="14"/>
      <c r="IMG909" s="14"/>
      <c r="IMH909" s="14"/>
      <c r="IMI909" s="14"/>
      <c r="IMJ909" s="14"/>
      <c r="IMK909" s="14"/>
      <c r="IML909" s="14"/>
      <c r="IMM909" s="14"/>
      <c r="IMN909" s="14"/>
      <c r="IMO909" s="14"/>
      <c r="IMP909" s="14"/>
      <c r="IMQ909" s="14"/>
      <c r="IMR909" s="14"/>
      <c r="IMS909" s="14"/>
      <c r="IMT909" s="14"/>
      <c r="IMU909" s="14"/>
      <c r="IMV909" s="14"/>
      <c r="IMW909" s="14"/>
      <c r="IMX909" s="14"/>
      <c r="IMY909" s="14"/>
      <c r="IMZ909" s="14"/>
      <c r="INA909" s="14"/>
      <c r="INB909" s="14"/>
      <c r="INC909" s="14"/>
      <c r="IND909" s="14"/>
      <c r="INE909" s="14"/>
      <c r="INF909" s="14"/>
      <c r="ING909" s="14"/>
      <c r="INH909" s="14"/>
      <c r="INI909" s="14"/>
      <c r="INJ909" s="14"/>
      <c r="INK909" s="14"/>
      <c r="INL909" s="14"/>
      <c r="INM909" s="14"/>
      <c r="INN909" s="14"/>
      <c r="INO909" s="14"/>
      <c r="INP909" s="14"/>
      <c r="INQ909" s="14"/>
      <c r="INR909" s="14"/>
      <c r="INS909" s="14"/>
      <c r="INT909" s="14"/>
      <c r="INU909" s="14"/>
      <c r="INV909" s="14"/>
      <c r="INW909" s="14"/>
      <c r="INX909" s="14"/>
      <c r="INY909" s="14"/>
      <c r="INZ909" s="14"/>
      <c r="IOA909" s="14"/>
      <c r="IOB909" s="14"/>
      <c r="IOC909" s="14"/>
      <c r="IOD909" s="14"/>
      <c r="IOE909" s="14"/>
      <c r="IOF909" s="14"/>
      <c r="IOG909" s="14"/>
      <c r="IOH909" s="14"/>
      <c r="IOI909" s="14"/>
      <c r="IOJ909" s="14"/>
      <c r="IOK909" s="14"/>
      <c r="IOL909" s="14"/>
      <c r="IOM909" s="14"/>
      <c r="ION909" s="14"/>
      <c r="IOO909" s="14"/>
      <c r="IOP909" s="14"/>
      <c r="IOQ909" s="14"/>
      <c r="IOR909" s="14"/>
      <c r="IOS909" s="14"/>
      <c r="IOT909" s="14"/>
      <c r="IOU909" s="14"/>
      <c r="IOV909" s="14"/>
      <c r="IOW909" s="14"/>
      <c r="IOX909" s="14"/>
      <c r="IOY909" s="14"/>
      <c r="IOZ909" s="14"/>
      <c r="IPA909" s="14"/>
      <c r="IPB909" s="14"/>
      <c r="IPC909" s="14"/>
      <c r="IPD909" s="14"/>
      <c r="IPE909" s="14"/>
      <c r="IPF909" s="14"/>
      <c r="IPG909" s="14"/>
      <c r="IPH909" s="14"/>
      <c r="IPI909" s="14"/>
      <c r="IPJ909" s="14"/>
      <c r="IPK909" s="14"/>
      <c r="IPL909" s="14"/>
      <c r="IPM909" s="14"/>
      <c r="IPN909" s="14"/>
      <c r="IPO909" s="14"/>
      <c r="IPP909" s="14"/>
      <c r="IPQ909" s="14"/>
      <c r="IPR909" s="14"/>
      <c r="IPS909" s="14"/>
      <c r="IPT909" s="14"/>
      <c r="IPU909" s="14"/>
      <c r="IPV909" s="14"/>
      <c r="IPW909" s="14"/>
      <c r="IPX909" s="14"/>
      <c r="IPY909" s="14"/>
      <c r="IPZ909" s="14"/>
      <c r="IQA909" s="14"/>
      <c r="IQB909" s="14"/>
      <c r="IQC909" s="14"/>
      <c r="IQD909" s="14"/>
      <c r="IQE909" s="14"/>
      <c r="IQF909" s="14"/>
      <c r="IQG909" s="14"/>
      <c r="IQH909" s="14"/>
      <c r="IQI909" s="14"/>
      <c r="IQJ909" s="14"/>
      <c r="IQK909" s="14"/>
      <c r="IQL909" s="14"/>
      <c r="IQM909" s="14"/>
      <c r="IQN909" s="14"/>
      <c r="IQO909" s="14"/>
      <c r="IQP909" s="14"/>
      <c r="IQQ909" s="14"/>
      <c r="IQR909" s="14"/>
      <c r="IQS909" s="14"/>
      <c r="IQT909" s="14"/>
      <c r="IQU909" s="14"/>
      <c r="IQV909" s="14"/>
      <c r="IQW909" s="14"/>
      <c r="IQX909" s="14"/>
      <c r="IQY909" s="14"/>
      <c r="IQZ909" s="14"/>
      <c r="IRA909" s="14"/>
      <c r="IRB909" s="14"/>
      <c r="IRC909" s="14"/>
      <c r="IRD909" s="14"/>
      <c r="IRE909" s="14"/>
      <c r="IRF909" s="14"/>
      <c r="IRG909" s="14"/>
      <c r="IRH909" s="14"/>
      <c r="IRI909" s="14"/>
      <c r="IRJ909" s="14"/>
      <c r="IRK909" s="14"/>
      <c r="IRL909" s="14"/>
      <c r="IRM909" s="14"/>
      <c r="IRN909" s="14"/>
      <c r="IRO909" s="14"/>
      <c r="IRP909" s="14"/>
      <c r="IRQ909" s="14"/>
      <c r="IRR909" s="14"/>
      <c r="IRS909" s="14"/>
      <c r="IRT909" s="14"/>
      <c r="IRU909" s="14"/>
      <c r="IRV909" s="14"/>
      <c r="IRW909" s="14"/>
      <c r="IRX909" s="14"/>
      <c r="IRY909" s="14"/>
      <c r="IRZ909" s="14"/>
      <c r="ISA909" s="14"/>
      <c r="ISB909" s="14"/>
      <c r="ISC909" s="14"/>
      <c r="ISD909" s="14"/>
      <c r="ISE909" s="14"/>
      <c r="ISF909" s="14"/>
      <c r="ISG909" s="14"/>
      <c r="ISH909" s="14"/>
      <c r="ISI909" s="14"/>
      <c r="ISJ909" s="14"/>
      <c r="ISK909" s="14"/>
      <c r="ISL909" s="14"/>
      <c r="ISM909" s="14"/>
      <c r="ISN909" s="14"/>
      <c r="ISO909" s="14"/>
      <c r="ISP909" s="14"/>
      <c r="ISQ909" s="14"/>
      <c r="ISR909" s="14"/>
      <c r="ISS909" s="14"/>
      <c r="IST909" s="14"/>
      <c r="ISU909" s="14"/>
      <c r="ISV909" s="14"/>
      <c r="ISW909" s="14"/>
      <c r="ISX909" s="14"/>
      <c r="ISY909" s="14"/>
      <c r="ISZ909" s="14"/>
      <c r="ITA909" s="14"/>
      <c r="ITB909" s="14"/>
      <c r="ITC909" s="14"/>
      <c r="ITD909" s="14"/>
      <c r="ITE909" s="14"/>
      <c r="ITF909" s="14"/>
      <c r="ITG909" s="14"/>
      <c r="ITH909" s="14"/>
      <c r="ITI909" s="14"/>
      <c r="ITJ909" s="14"/>
      <c r="ITK909" s="14"/>
      <c r="ITL909" s="14"/>
      <c r="ITM909" s="14"/>
      <c r="ITN909" s="14"/>
      <c r="ITO909" s="14"/>
      <c r="ITP909" s="14"/>
      <c r="ITQ909" s="14"/>
      <c r="ITR909" s="14"/>
      <c r="ITS909" s="14"/>
      <c r="ITT909" s="14"/>
      <c r="ITU909" s="14"/>
      <c r="ITV909" s="14"/>
      <c r="ITW909" s="14"/>
      <c r="ITX909" s="14"/>
      <c r="ITY909" s="14"/>
      <c r="ITZ909" s="14"/>
      <c r="IUA909" s="14"/>
      <c r="IUB909" s="14"/>
      <c r="IUC909" s="14"/>
      <c r="IUD909" s="14"/>
      <c r="IUE909" s="14"/>
      <c r="IUF909" s="14"/>
      <c r="IUG909" s="14"/>
      <c r="IUH909" s="14"/>
      <c r="IUI909" s="14"/>
      <c r="IUJ909" s="14"/>
      <c r="IUK909" s="14"/>
      <c r="IUL909" s="14"/>
      <c r="IUM909" s="14"/>
      <c r="IUN909" s="14"/>
      <c r="IUO909" s="14"/>
      <c r="IUP909" s="14"/>
      <c r="IUQ909" s="14"/>
      <c r="IUR909" s="14"/>
      <c r="IUS909" s="14"/>
      <c r="IUT909" s="14"/>
      <c r="IUU909" s="14"/>
      <c r="IUV909" s="14"/>
      <c r="IUW909" s="14"/>
      <c r="IUX909" s="14"/>
      <c r="IUY909" s="14"/>
      <c r="IUZ909" s="14"/>
      <c r="IVA909" s="14"/>
      <c r="IVB909" s="14"/>
      <c r="IVC909" s="14"/>
      <c r="IVD909" s="14"/>
      <c r="IVE909" s="14"/>
      <c r="IVF909" s="14"/>
      <c r="IVG909" s="14"/>
      <c r="IVH909" s="14"/>
      <c r="IVI909" s="14"/>
      <c r="IVJ909" s="14"/>
      <c r="IVK909" s="14"/>
      <c r="IVL909" s="14"/>
      <c r="IVM909" s="14"/>
      <c r="IVN909" s="14"/>
      <c r="IVO909" s="14"/>
      <c r="IVP909" s="14"/>
      <c r="IVQ909" s="14"/>
      <c r="IVR909" s="14"/>
      <c r="IVS909" s="14"/>
      <c r="IVT909" s="14"/>
      <c r="IVU909" s="14"/>
      <c r="IVV909" s="14"/>
      <c r="IVW909" s="14"/>
      <c r="IVX909" s="14"/>
      <c r="IVY909" s="14"/>
      <c r="IVZ909" s="14"/>
      <c r="IWA909" s="14"/>
      <c r="IWB909" s="14"/>
      <c r="IWC909" s="14"/>
      <c r="IWD909" s="14"/>
      <c r="IWE909" s="14"/>
      <c r="IWF909" s="14"/>
      <c r="IWG909" s="14"/>
      <c r="IWH909" s="14"/>
      <c r="IWI909" s="14"/>
      <c r="IWJ909" s="14"/>
      <c r="IWK909" s="14"/>
      <c r="IWL909" s="14"/>
      <c r="IWM909" s="14"/>
      <c r="IWN909" s="14"/>
      <c r="IWO909" s="14"/>
      <c r="IWP909" s="14"/>
      <c r="IWQ909" s="14"/>
      <c r="IWR909" s="14"/>
      <c r="IWS909" s="14"/>
      <c r="IWT909" s="14"/>
      <c r="IWU909" s="14"/>
      <c r="IWV909" s="14"/>
      <c r="IWW909" s="14"/>
      <c r="IWX909" s="14"/>
      <c r="IWY909" s="14"/>
      <c r="IWZ909" s="14"/>
      <c r="IXA909" s="14"/>
      <c r="IXB909" s="14"/>
      <c r="IXC909" s="14"/>
      <c r="IXD909" s="14"/>
      <c r="IXE909" s="14"/>
      <c r="IXF909" s="14"/>
      <c r="IXG909" s="14"/>
      <c r="IXH909" s="14"/>
      <c r="IXI909" s="14"/>
      <c r="IXJ909" s="14"/>
      <c r="IXK909" s="14"/>
      <c r="IXL909" s="14"/>
      <c r="IXM909" s="14"/>
      <c r="IXN909" s="14"/>
      <c r="IXO909" s="14"/>
      <c r="IXP909" s="14"/>
      <c r="IXQ909" s="14"/>
      <c r="IXR909" s="14"/>
      <c r="IXS909" s="14"/>
      <c r="IXT909" s="14"/>
      <c r="IXU909" s="14"/>
      <c r="IXV909" s="14"/>
      <c r="IXW909" s="14"/>
      <c r="IXX909" s="14"/>
      <c r="IXY909" s="14"/>
      <c r="IXZ909" s="14"/>
      <c r="IYA909" s="14"/>
      <c r="IYB909" s="14"/>
      <c r="IYC909" s="14"/>
      <c r="IYD909" s="14"/>
      <c r="IYE909" s="14"/>
      <c r="IYF909" s="14"/>
      <c r="IYG909" s="14"/>
      <c r="IYH909" s="14"/>
      <c r="IYI909" s="14"/>
      <c r="IYJ909" s="14"/>
      <c r="IYK909" s="14"/>
      <c r="IYL909" s="14"/>
      <c r="IYM909" s="14"/>
      <c r="IYN909" s="14"/>
      <c r="IYO909" s="14"/>
      <c r="IYP909" s="14"/>
      <c r="IYQ909" s="14"/>
      <c r="IYR909" s="14"/>
      <c r="IYS909" s="14"/>
      <c r="IYT909" s="14"/>
      <c r="IYU909" s="14"/>
      <c r="IYV909" s="14"/>
      <c r="IYW909" s="14"/>
      <c r="IYX909" s="14"/>
      <c r="IYY909" s="14"/>
      <c r="IYZ909" s="14"/>
      <c r="IZA909" s="14"/>
      <c r="IZB909" s="14"/>
      <c r="IZC909" s="14"/>
      <c r="IZD909" s="14"/>
      <c r="IZE909" s="14"/>
      <c r="IZF909" s="14"/>
      <c r="IZG909" s="14"/>
      <c r="IZH909" s="14"/>
      <c r="IZI909" s="14"/>
      <c r="IZJ909" s="14"/>
      <c r="IZK909" s="14"/>
      <c r="IZL909" s="14"/>
      <c r="IZM909" s="14"/>
      <c r="IZN909" s="14"/>
      <c r="IZO909" s="14"/>
      <c r="IZP909" s="14"/>
      <c r="IZQ909" s="14"/>
      <c r="IZR909" s="14"/>
      <c r="IZS909" s="14"/>
      <c r="IZT909" s="14"/>
      <c r="IZU909" s="14"/>
      <c r="IZV909" s="14"/>
      <c r="IZW909" s="14"/>
      <c r="IZX909" s="14"/>
      <c r="IZY909" s="14"/>
      <c r="IZZ909" s="14"/>
      <c r="JAA909" s="14"/>
      <c r="JAB909" s="14"/>
      <c r="JAC909" s="14"/>
      <c r="JAD909" s="14"/>
      <c r="JAE909" s="14"/>
      <c r="JAF909" s="14"/>
      <c r="JAG909" s="14"/>
      <c r="JAH909" s="14"/>
      <c r="JAI909" s="14"/>
      <c r="JAJ909" s="14"/>
      <c r="JAK909" s="14"/>
      <c r="JAL909" s="14"/>
      <c r="JAM909" s="14"/>
      <c r="JAN909" s="14"/>
      <c r="JAO909" s="14"/>
      <c r="JAP909" s="14"/>
      <c r="JAQ909" s="14"/>
      <c r="JAR909" s="14"/>
      <c r="JAS909" s="14"/>
      <c r="JAT909" s="14"/>
      <c r="JAU909" s="14"/>
      <c r="JAV909" s="14"/>
      <c r="JAW909" s="14"/>
      <c r="JAX909" s="14"/>
      <c r="JAY909" s="14"/>
      <c r="JAZ909" s="14"/>
      <c r="JBA909" s="14"/>
      <c r="JBB909" s="14"/>
      <c r="JBC909" s="14"/>
      <c r="JBD909" s="14"/>
      <c r="JBE909" s="14"/>
      <c r="JBF909" s="14"/>
      <c r="JBG909" s="14"/>
      <c r="JBH909" s="14"/>
      <c r="JBI909" s="14"/>
      <c r="JBJ909" s="14"/>
      <c r="JBK909" s="14"/>
      <c r="JBL909" s="14"/>
      <c r="JBM909" s="14"/>
      <c r="JBN909" s="14"/>
      <c r="JBO909" s="14"/>
      <c r="JBP909" s="14"/>
      <c r="JBQ909" s="14"/>
      <c r="JBR909" s="14"/>
      <c r="JBS909" s="14"/>
      <c r="JBT909" s="14"/>
      <c r="JBU909" s="14"/>
      <c r="JBV909" s="14"/>
      <c r="JBW909" s="14"/>
      <c r="JBX909" s="14"/>
      <c r="JBY909" s="14"/>
      <c r="JBZ909" s="14"/>
      <c r="JCA909" s="14"/>
      <c r="JCB909" s="14"/>
      <c r="JCC909" s="14"/>
      <c r="JCD909" s="14"/>
      <c r="JCE909" s="14"/>
      <c r="JCF909" s="14"/>
      <c r="JCG909" s="14"/>
      <c r="JCH909" s="14"/>
      <c r="JCI909" s="14"/>
      <c r="JCJ909" s="14"/>
      <c r="JCK909" s="14"/>
      <c r="JCL909" s="14"/>
      <c r="JCM909" s="14"/>
      <c r="JCN909" s="14"/>
      <c r="JCO909" s="14"/>
      <c r="JCP909" s="14"/>
      <c r="JCQ909" s="14"/>
      <c r="JCR909" s="14"/>
      <c r="JCS909" s="14"/>
      <c r="JCT909" s="14"/>
      <c r="JCU909" s="14"/>
      <c r="JCV909" s="14"/>
      <c r="JCW909" s="14"/>
      <c r="JCX909" s="14"/>
      <c r="JCY909" s="14"/>
      <c r="JCZ909" s="14"/>
      <c r="JDA909" s="14"/>
      <c r="JDB909" s="14"/>
      <c r="JDC909" s="14"/>
      <c r="JDD909" s="14"/>
      <c r="JDE909" s="14"/>
      <c r="JDF909" s="14"/>
      <c r="JDG909" s="14"/>
      <c r="JDH909" s="14"/>
      <c r="JDI909" s="14"/>
      <c r="JDJ909" s="14"/>
      <c r="JDK909" s="14"/>
      <c r="JDL909" s="14"/>
      <c r="JDM909" s="14"/>
      <c r="JDN909" s="14"/>
      <c r="JDO909" s="14"/>
      <c r="JDP909" s="14"/>
      <c r="JDQ909" s="14"/>
      <c r="JDR909" s="14"/>
      <c r="JDS909" s="14"/>
      <c r="JDT909" s="14"/>
      <c r="JDU909" s="14"/>
      <c r="JDV909" s="14"/>
      <c r="JDW909" s="14"/>
      <c r="JDX909" s="14"/>
      <c r="JDY909" s="14"/>
      <c r="JDZ909" s="14"/>
      <c r="JEA909" s="14"/>
      <c r="JEB909" s="14"/>
      <c r="JEC909" s="14"/>
      <c r="JED909" s="14"/>
      <c r="JEE909" s="14"/>
      <c r="JEF909" s="14"/>
      <c r="JEG909" s="14"/>
      <c r="JEH909" s="14"/>
      <c r="JEI909" s="14"/>
      <c r="JEJ909" s="14"/>
      <c r="JEK909" s="14"/>
      <c r="JEL909" s="14"/>
      <c r="JEM909" s="14"/>
      <c r="JEN909" s="14"/>
      <c r="JEO909" s="14"/>
      <c r="JEP909" s="14"/>
      <c r="JEQ909" s="14"/>
      <c r="JER909" s="14"/>
      <c r="JES909" s="14"/>
      <c r="JET909" s="14"/>
      <c r="JEU909" s="14"/>
      <c r="JEV909" s="14"/>
      <c r="JEW909" s="14"/>
      <c r="JEX909" s="14"/>
      <c r="JEY909" s="14"/>
      <c r="JEZ909" s="14"/>
      <c r="JFA909" s="14"/>
      <c r="JFB909" s="14"/>
      <c r="JFC909" s="14"/>
      <c r="JFD909" s="14"/>
      <c r="JFE909" s="14"/>
      <c r="JFF909" s="14"/>
      <c r="JFG909" s="14"/>
      <c r="JFH909" s="14"/>
      <c r="JFI909" s="14"/>
      <c r="JFJ909" s="14"/>
      <c r="JFK909" s="14"/>
      <c r="JFL909" s="14"/>
      <c r="JFM909" s="14"/>
      <c r="JFN909" s="14"/>
      <c r="JFO909" s="14"/>
      <c r="JFP909" s="14"/>
      <c r="JFQ909" s="14"/>
      <c r="JFR909" s="14"/>
      <c r="JFS909" s="14"/>
      <c r="JFT909" s="14"/>
      <c r="JFU909" s="14"/>
      <c r="JFV909" s="14"/>
      <c r="JFW909" s="14"/>
      <c r="JFX909" s="14"/>
      <c r="JFY909" s="14"/>
      <c r="JFZ909" s="14"/>
      <c r="JGA909" s="14"/>
      <c r="JGB909" s="14"/>
      <c r="JGC909" s="14"/>
      <c r="JGD909" s="14"/>
      <c r="JGE909" s="14"/>
      <c r="JGF909" s="14"/>
      <c r="JGG909" s="14"/>
      <c r="JGH909" s="14"/>
      <c r="JGI909" s="14"/>
      <c r="JGJ909" s="14"/>
      <c r="JGK909" s="14"/>
      <c r="JGL909" s="14"/>
      <c r="JGM909" s="14"/>
      <c r="JGN909" s="14"/>
      <c r="JGO909" s="14"/>
      <c r="JGP909" s="14"/>
      <c r="JGQ909" s="14"/>
      <c r="JGR909" s="14"/>
      <c r="JGS909" s="14"/>
      <c r="JGT909" s="14"/>
      <c r="JGU909" s="14"/>
      <c r="JGV909" s="14"/>
      <c r="JGW909" s="14"/>
      <c r="JGX909" s="14"/>
      <c r="JGY909" s="14"/>
      <c r="JGZ909" s="14"/>
      <c r="JHA909" s="14"/>
      <c r="JHB909" s="14"/>
      <c r="JHC909" s="14"/>
      <c r="JHD909" s="14"/>
      <c r="JHE909" s="14"/>
      <c r="JHF909" s="14"/>
      <c r="JHG909" s="14"/>
      <c r="JHH909" s="14"/>
      <c r="JHI909" s="14"/>
      <c r="JHJ909" s="14"/>
      <c r="JHK909" s="14"/>
      <c r="JHL909" s="14"/>
      <c r="JHM909" s="14"/>
      <c r="JHN909" s="14"/>
      <c r="JHO909" s="14"/>
      <c r="JHP909" s="14"/>
      <c r="JHQ909" s="14"/>
      <c r="JHR909" s="14"/>
      <c r="JHS909" s="14"/>
      <c r="JHT909" s="14"/>
      <c r="JHU909" s="14"/>
      <c r="JHV909" s="14"/>
      <c r="JHW909" s="14"/>
      <c r="JHX909" s="14"/>
      <c r="JHY909" s="14"/>
      <c r="JHZ909" s="14"/>
      <c r="JIA909" s="14"/>
      <c r="JIB909" s="14"/>
      <c r="JIC909" s="14"/>
      <c r="JID909" s="14"/>
      <c r="JIE909" s="14"/>
      <c r="JIF909" s="14"/>
      <c r="JIG909" s="14"/>
      <c r="JIH909" s="14"/>
      <c r="JII909" s="14"/>
      <c r="JIJ909" s="14"/>
      <c r="JIK909" s="14"/>
      <c r="JIL909" s="14"/>
      <c r="JIM909" s="14"/>
      <c r="JIN909" s="14"/>
      <c r="JIO909" s="14"/>
      <c r="JIP909" s="14"/>
      <c r="JIQ909" s="14"/>
      <c r="JIR909" s="14"/>
      <c r="JIS909" s="14"/>
      <c r="JIT909" s="14"/>
      <c r="JIU909" s="14"/>
      <c r="JIV909" s="14"/>
      <c r="JIW909" s="14"/>
      <c r="JIX909" s="14"/>
      <c r="JIY909" s="14"/>
      <c r="JIZ909" s="14"/>
      <c r="JJA909" s="14"/>
      <c r="JJB909" s="14"/>
      <c r="JJC909" s="14"/>
      <c r="JJD909" s="14"/>
      <c r="JJE909" s="14"/>
      <c r="JJF909" s="14"/>
      <c r="JJG909" s="14"/>
      <c r="JJH909" s="14"/>
      <c r="JJI909" s="14"/>
      <c r="JJJ909" s="14"/>
      <c r="JJK909" s="14"/>
      <c r="JJL909" s="14"/>
      <c r="JJM909" s="14"/>
      <c r="JJN909" s="14"/>
      <c r="JJO909" s="14"/>
      <c r="JJP909" s="14"/>
      <c r="JJQ909" s="14"/>
      <c r="JJR909" s="14"/>
      <c r="JJS909" s="14"/>
      <c r="JJT909" s="14"/>
      <c r="JJU909" s="14"/>
      <c r="JJV909" s="14"/>
      <c r="JJW909" s="14"/>
      <c r="JJX909" s="14"/>
      <c r="JJY909" s="14"/>
      <c r="JJZ909" s="14"/>
      <c r="JKA909" s="14"/>
      <c r="JKB909" s="14"/>
      <c r="JKC909" s="14"/>
      <c r="JKD909" s="14"/>
      <c r="JKE909" s="14"/>
      <c r="JKF909" s="14"/>
      <c r="JKG909" s="14"/>
      <c r="JKH909" s="14"/>
      <c r="JKI909" s="14"/>
      <c r="JKJ909" s="14"/>
      <c r="JKK909" s="14"/>
      <c r="JKL909" s="14"/>
      <c r="JKM909" s="14"/>
      <c r="JKN909" s="14"/>
      <c r="JKO909" s="14"/>
      <c r="JKP909" s="14"/>
      <c r="JKQ909" s="14"/>
      <c r="JKR909" s="14"/>
      <c r="JKS909" s="14"/>
      <c r="JKT909" s="14"/>
      <c r="JKU909" s="14"/>
      <c r="JKV909" s="14"/>
      <c r="JKW909" s="14"/>
      <c r="JKX909" s="14"/>
      <c r="JKY909" s="14"/>
      <c r="JKZ909" s="14"/>
      <c r="JLA909" s="14"/>
      <c r="JLB909" s="14"/>
      <c r="JLC909" s="14"/>
      <c r="JLD909" s="14"/>
      <c r="JLE909" s="14"/>
      <c r="JLF909" s="14"/>
      <c r="JLG909" s="14"/>
      <c r="JLH909" s="14"/>
      <c r="JLI909" s="14"/>
      <c r="JLJ909" s="14"/>
      <c r="JLK909" s="14"/>
      <c r="JLL909" s="14"/>
      <c r="JLM909" s="14"/>
      <c r="JLN909" s="14"/>
      <c r="JLO909" s="14"/>
      <c r="JLP909" s="14"/>
      <c r="JLQ909" s="14"/>
      <c r="JLR909" s="14"/>
      <c r="JLS909" s="14"/>
      <c r="JLT909" s="14"/>
      <c r="JLU909" s="14"/>
      <c r="JLV909" s="14"/>
      <c r="JLW909" s="14"/>
      <c r="JLX909" s="14"/>
      <c r="JLY909" s="14"/>
      <c r="JLZ909" s="14"/>
      <c r="JMA909" s="14"/>
      <c r="JMB909" s="14"/>
      <c r="JMC909" s="14"/>
      <c r="JMD909" s="14"/>
      <c r="JME909" s="14"/>
      <c r="JMF909" s="14"/>
      <c r="JMG909" s="14"/>
      <c r="JMH909" s="14"/>
      <c r="JMI909" s="14"/>
      <c r="JMJ909" s="14"/>
      <c r="JMK909" s="14"/>
      <c r="JML909" s="14"/>
      <c r="JMM909" s="14"/>
      <c r="JMN909" s="14"/>
      <c r="JMO909" s="14"/>
      <c r="JMP909" s="14"/>
      <c r="JMQ909" s="14"/>
      <c r="JMR909" s="14"/>
      <c r="JMS909" s="14"/>
      <c r="JMT909" s="14"/>
      <c r="JMU909" s="14"/>
      <c r="JMV909" s="14"/>
      <c r="JMW909" s="14"/>
      <c r="JMX909" s="14"/>
      <c r="JMY909" s="14"/>
      <c r="JMZ909" s="14"/>
      <c r="JNA909" s="14"/>
      <c r="JNB909" s="14"/>
      <c r="JNC909" s="14"/>
      <c r="JND909" s="14"/>
      <c r="JNE909" s="14"/>
      <c r="JNF909" s="14"/>
      <c r="JNG909" s="14"/>
      <c r="JNH909" s="14"/>
      <c r="JNI909" s="14"/>
      <c r="JNJ909" s="14"/>
      <c r="JNK909" s="14"/>
      <c r="JNL909" s="14"/>
      <c r="JNM909" s="14"/>
      <c r="JNN909" s="14"/>
      <c r="JNO909" s="14"/>
      <c r="JNP909" s="14"/>
      <c r="JNQ909" s="14"/>
      <c r="JNR909" s="14"/>
      <c r="JNS909" s="14"/>
      <c r="JNT909" s="14"/>
      <c r="JNU909" s="14"/>
      <c r="JNV909" s="14"/>
      <c r="JNW909" s="14"/>
      <c r="JNX909" s="14"/>
      <c r="JNY909" s="14"/>
      <c r="JNZ909" s="14"/>
      <c r="JOA909" s="14"/>
      <c r="JOB909" s="14"/>
      <c r="JOC909" s="14"/>
      <c r="JOD909" s="14"/>
      <c r="JOE909" s="14"/>
      <c r="JOF909" s="14"/>
      <c r="JOG909" s="14"/>
      <c r="JOH909" s="14"/>
      <c r="JOI909" s="14"/>
      <c r="JOJ909" s="14"/>
      <c r="JOK909" s="14"/>
      <c r="JOL909" s="14"/>
      <c r="JOM909" s="14"/>
      <c r="JON909" s="14"/>
      <c r="JOO909" s="14"/>
      <c r="JOP909" s="14"/>
      <c r="JOQ909" s="14"/>
      <c r="JOR909" s="14"/>
      <c r="JOS909" s="14"/>
      <c r="JOT909" s="14"/>
      <c r="JOU909" s="14"/>
      <c r="JOV909" s="14"/>
      <c r="JOW909" s="14"/>
      <c r="JOX909" s="14"/>
      <c r="JOY909" s="14"/>
      <c r="JOZ909" s="14"/>
      <c r="JPA909" s="14"/>
      <c r="JPB909" s="14"/>
      <c r="JPC909" s="14"/>
      <c r="JPD909" s="14"/>
      <c r="JPE909" s="14"/>
      <c r="JPF909" s="14"/>
      <c r="JPG909" s="14"/>
      <c r="JPH909" s="14"/>
      <c r="JPI909" s="14"/>
      <c r="JPJ909" s="14"/>
      <c r="JPK909" s="14"/>
      <c r="JPL909" s="14"/>
      <c r="JPM909" s="14"/>
      <c r="JPN909" s="14"/>
      <c r="JPO909" s="14"/>
      <c r="JPP909" s="14"/>
      <c r="JPQ909" s="14"/>
      <c r="JPR909" s="14"/>
      <c r="JPS909" s="14"/>
      <c r="JPT909" s="14"/>
      <c r="JPU909" s="14"/>
      <c r="JPV909" s="14"/>
      <c r="JPW909" s="14"/>
      <c r="JPX909" s="14"/>
      <c r="JPY909" s="14"/>
      <c r="JPZ909" s="14"/>
      <c r="JQA909" s="14"/>
      <c r="JQB909" s="14"/>
      <c r="JQC909" s="14"/>
      <c r="JQD909" s="14"/>
      <c r="JQE909" s="14"/>
      <c r="JQF909" s="14"/>
      <c r="JQG909" s="14"/>
      <c r="JQH909" s="14"/>
      <c r="JQI909" s="14"/>
      <c r="JQJ909" s="14"/>
      <c r="JQK909" s="14"/>
      <c r="JQL909" s="14"/>
      <c r="JQM909" s="14"/>
      <c r="JQN909" s="14"/>
      <c r="JQO909" s="14"/>
      <c r="JQP909" s="14"/>
      <c r="JQQ909" s="14"/>
      <c r="JQR909" s="14"/>
      <c r="JQS909" s="14"/>
      <c r="JQT909" s="14"/>
      <c r="JQU909" s="14"/>
      <c r="JQV909" s="14"/>
      <c r="JQW909" s="14"/>
      <c r="JQX909" s="14"/>
      <c r="JQY909" s="14"/>
      <c r="JQZ909" s="14"/>
      <c r="JRA909" s="14"/>
      <c r="JRB909" s="14"/>
      <c r="JRC909" s="14"/>
      <c r="JRD909" s="14"/>
      <c r="JRE909" s="14"/>
      <c r="JRF909" s="14"/>
      <c r="JRG909" s="14"/>
      <c r="JRH909" s="14"/>
      <c r="JRI909" s="14"/>
      <c r="JRJ909" s="14"/>
      <c r="JRK909" s="14"/>
      <c r="JRL909" s="14"/>
      <c r="JRM909" s="14"/>
      <c r="JRN909" s="14"/>
      <c r="JRO909" s="14"/>
      <c r="JRP909" s="14"/>
      <c r="JRQ909" s="14"/>
      <c r="JRR909" s="14"/>
      <c r="JRS909" s="14"/>
      <c r="JRT909" s="14"/>
      <c r="JRU909" s="14"/>
      <c r="JRV909" s="14"/>
      <c r="JRW909" s="14"/>
      <c r="JRX909" s="14"/>
      <c r="JRY909" s="14"/>
      <c r="JRZ909" s="14"/>
      <c r="JSA909" s="14"/>
      <c r="JSB909" s="14"/>
      <c r="JSC909" s="14"/>
      <c r="JSD909" s="14"/>
      <c r="JSE909" s="14"/>
      <c r="JSF909" s="14"/>
      <c r="JSG909" s="14"/>
      <c r="JSH909" s="14"/>
      <c r="JSI909" s="14"/>
      <c r="JSJ909" s="14"/>
      <c r="JSK909" s="14"/>
      <c r="JSL909" s="14"/>
      <c r="JSM909" s="14"/>
      <c r="JSN909" s="14"/>
      <c r="JSO909" s="14"/>
      <c r="JSP909" s="14"/>
      <c r="JSQ909" s="14"/>
      <c r="JSR909" s="14"/>
      <c r="JSS909" s="14"/>
      <c r="JST909" s="14"/>
      <c r="JSU909" s="14"/>
      <c r="JSV909" s="14"/>
      <c r="JSW909" s="14"/>
      <c r="JSX909" s="14"/>
      <c r="JSY909" s="14"/>
      <c r="JSZ909" s="14"/>
      <c r="JTA909" s="14"/>
      <c r="JTB909" s="14"/>
      <c r="JTC909" s="14"/>
      <c r="JTD909" s="14"/>
      <c r="JTE909" s="14"/>
      <c r="JTF909" s="14"/>
      <c r="JTG909" s="14"/>
      <c r="JTH909" s="14"/>
      <c r="JTI909" s="14"/>
      <c r="JTJ909" s="14"/>
      <c r="JTK909" s="14"/>
      <c r="JTL909" s="14"/>
      <c r="JTM909" s="14"/>
      <c r="JTN909" s="14"/>
      <c r="JTO909" s="14"/>
      <c r="JTP909" s="14"/>
      <c r="JTQ909" s="14"/>
      <c r="JTR909" s="14"/>
      <c r="JTS909" s="14"/>
      <c r="JTT909" s="14"/>
      <c r="JTU909" s="14"/>
      <c r="JTV909" s="14"/>
      <c r="JTW909" s="14"/>
      <c r="JTX909" s="14"/>
      <c r="JTY909" s="14"/>
      <c r="JTZ909" s="14"/>
      <c r="JUA909" s="14"/>
      <c r="JUB909" s="14"/>
      <c r="JUC909" s="14"/>
      <c r="JUD909" s="14"/>
      <c r="JUE909" s="14"/>
      <c r="JUF909" s="14"/>
      <c r="JUG909" s="14"/>
      <c r="JUH909" s="14"/>
      <c r="JUI909" s="14"/>
      <c r="JUJ909" s="14"/>
      <c r="JUK909" s="14"/>
      <c r="JUL909" s="14"/>
      <c r="JUM909" s="14"/>
      <c r="JUN909" s="14"/>
      <c r="JUO909" s="14"/>
      <c r="JUP909" s="14"/>
      <c r="JUQ909" s="14"/>
      <c r="JUR909" s="14"/>
      <c r="JUS909" s="14"/>
      <c r="JUT909" s="14"/>
      <c r="JUU909" s="14"/>
      <c r="JUV909" s="14"/>
      <c r="JUW909" s="14"/>
      <c r="JUX909" s="14"/>
      <c r="JUY909" s="14"/>
      <c r="JUZ909" s="14"/>
      <c r="JVA909" s="14"/>
      <c r="JVB909" s="14"/>
      <c r="JVC909" s="14"/>
      <c r="JVD909" s="14"/>
      <c r="JVE909" s="14"/>
      <c r="JVF909" s="14"/>
      <c r="JVG909" s="14"/>
      <c r="JVH909" s="14"/>
      <c r="JVI909" s="14"/>
      <c r="JVJ909" s="14"/>
      <c r="JVK909" s="14"/>
      <c r="JVL909" s="14"/>
      <c r="JVM909" s="14"/>
      <c r="JVN909" s="14"/>
      <c r="JVO909" s="14"/>
      <c r="JVP909" s="14"/>
      <c r="JVQ909" s="14"/>
      <c r="JVR909" s="14"/>
      <c r="JVS909" s="14"/>
      <c r="JVT909" s="14"/>
      <c r="JVU909" s="14"/>
      <c r="JVV909" s="14"/>
      <c r="JVW909" s="14"/>
      <c r="JVX909" s="14"/>
      <c r="JVY909" s="14"/>
      <c r="JVZ909" s="14"/>
      <c r="JWA909" s="14"/>
      <c r="JWB909" s="14"/>
      <c r="JWC909" s="14"/>
      <c r="JWD909" s="14"/>
      <c r="JWE909" s="14"/>
      <c r="JWF909" s="14"/>
      <c r="JWG909" s="14"/>
      <c r="JWH909" s="14"/>
      <c r="JWI909" s="14"/>
      <c r="JWJ909" s="14"/>
      <c r="JWK909" s="14"/>
      <c r="JWL909" s="14"/>
      <c r="JWM909" s="14"/>
      <c r="JWN909" s="14"/>
      <c r="JWO909" s="14"/>
      <c r="JWP909" s="14"/>
      <c r="JWQ909" s="14"/>
      <c r="JWR909" s="14"/>
      <c r="JWS909" s="14"/>
      <c r="JWT909" s="14"/>
      <c r="JWU909" s="14"/>
      <c r="JWV909" s="14"/>
      <c r="JWW909" s="14"/>
      <c r="JWX909" s="14"/>
      <c r="JWY909" s="14"/>
      <c r="JWZ909" s="14"/>
      <c r="JXA909" s="14"/>
      <c r="JXB909" s="14"/>
      <c r="JXC909" s="14"/>
      <c r="JXD909" s="14"/>
      <c r="JXE909" s="14"/>
      <c r="JXF909" s="14"/>
      <c r="JXG909" s="14"/>
      <c r="JXH909" s="14"/>
      <c r="JXI909" s="14"/>
      <c r="JXJ909" s="14"/>
      <c r="JXK909" s="14"/>
      <c r="JXL909" s="14"/>
      <c r="JXM909" s="14"/>
      <c r="JXN909" s="14"/>
      <c r="JXO909" s="14"/>
      <c r="JXP909" s="14"/>
      <c r="JXQ909" s="14"/>
      <c r="JXR909" s="14"/>
      <c r="JXS909" s="14"/>
      <c r="JXT909" s="14"/>
      <c r="JXU909" s="14"/>
      <c r="JXV909" s="14"/>
      <c r="JXW909" s="14"/>
      <c r="JXX909" s="14"/>
      <c r="JXY909" s="14"/>
      <c r="JXZ909" s="14"/>
      <c r="JYA909" s="14"/>
      <c r="JYB909" s="14"/>
      <c r="JYC909" s="14"/>
      <c r="JYD909" s="14"/>
      <c r="JYE909" s="14"/>
      <c r="JYF909" s="14"/>
      <c r="JYG909" s="14"/>
      <c r="JYH909" s="14"/>
      <c r="JYI909" s="14"/>
      <c r="JYJ909" s="14"/>
      <c r="JYK909" s="14"/>
      <c r="JYL909" s="14"/>
      <c r="JYM909" s="14"/>
      <c r="JYN909" s="14"/>
      <c r="JYO909" s="14"/>
      <c r="JYP909" s="14"/>
      <c r="JYQ909" s="14"/>
      <c r="JYR909" s="14"/>
      <c r="JYS909" s="14"/>
      <c r="JYT909" s="14"/>
      <c r="JYU909" s="14"/>
      <c r="JYV909" s="14"/>
      <c r="JYW909" s="14"/>
      <c r="JYX909" s="14"/>
      <c r="JYY909" s="14"/>
      <c r="JYZ909" s="14"/>
      <c r="JZA909" s="14"/>
      <c r="JZB909" s="14"/>
      <c r="JZC909" s="14"/>
      <c r="JZD909" s="14"/>
      <c r="JZE909" s="14"/>
      <c r="JZF909" s="14"/>
      <c r="JZG909" s="14"/>
      <c r="JZH909" s="14"/>
      <c r="JZI909" s="14"/>
      <c r="JZJ909" s="14"/>
      <c r="JZK909" s="14"/>
      <c r="JZL909" s="14"/>
      <c r="JZM909" s="14"/>
      <c r="JZN909" s="14"/>
      <c r="JZO909" s="14"/>
      <c r="JZP909" s="14"/>
      <c r="JZQ909" s="14"/>
      <c r="JZR909" s="14"/>
      <c r="JZS909" s="14"/>
      <c r="JZT909" s="14"/>
      <c r="JZU909" s="14"/>
      <c r="JZV909" s="14"/>
      <c r="JZW909" s="14"/>
      <c r="JZX909" s="14"/>
      <c r="JZY909" s="14"/>
      <c r="JZZ909" s="14"/>
      <c r="KAA909" s="14"/>
      <c r="KAB909" s="14"/>
      <c r="KAC909" s="14"/>
      <c r="KAD909" s="14"/>
      <c r="KAE909" s="14"/>
      <c r="KAF909" s="14"/>
      <c r="KAG909" s="14"/>
      <c r="KAH909" s="14"/>
      <c r="KAI909" s="14"/>
      <c r="KAJ909" s="14"/>
      <c r="KAK909" s="14"/>
      <c r="KAL909" s="14"/>
      <c r="KAM909" s="14"/>
      <c r="KAN909" s="14"/>
      <c r="KAO909" s="14"/>
      <c r="KAP909" s="14"/>
      <c r="KAQ909" s="14"/>
      <c r="KAR909" s="14"/>
      <c r="KAS909" s="14"/>
      <c r="KAT909" s="14"/>
      <c r="KAU909" s="14"/>
      <c r="KAV909" s="14"/>
      <c r="KAW909" s="14"/>
      <c r="KAX909" s="14"/>
      <c r="KAY909" s="14"/>
      <c r="KAZ909" s="14"/>
      <c r="KBA909" s="14"/>
      <c r="KBB909" s="14"/>
      <c r="KBC909" s="14"/>
      <c r="KBD909" s="14"/>
      <c r="KBE909" s="14"/>
      <c r="KBF909" s="14"/>
      <c r="KBG909" s="14"/>
      <c r="KBH909" s="14"/>
      <c r="KBI909" s="14"/>
      <c r="KBJ909" s="14"/>
      <c r="KBK909" s="14"/>
      <c r="KBL909" s="14"/>
      <c r="KBM909" s="14"/>
      <c r="KBN909" s="14"/>
      <c r="KBO909" s="14"/>
      <c r="KBP909" s="14"/>
      <c r="KBQ909" s="14"/>
      <c r="KBR909" s="14"/>
      <c r="KBS909" s="14"/>
      <c r="KBT909" s="14"/>
      <c r="KBU909" s="14"/>
      <c r="KBV909" s="14"/>
      <c r="KBW909" s="14"/>
      <c r="KBX909" s="14"/>
      <c r="KBY909" s="14"/>
      <c r="KBZ909" s="14"/>
      <c r="KCA909" s="14"/>
      <c r="KCB909" s="14"/>
      <c r="KCC909" s="14"/>
      <c r="KCD909" s="14"/>
      <c r="KCE909" s="14"/>
      <c r="KCF909" s="14"/>
      <c r="KCG909" s="14"/>
      <c r="KCH909" s="14"/>
      <c r="KCI909" s="14"/>
      <c r="KCJ909" s="14"/>
      <c r="KCK909" s="14"/>
      <c r="KCL909" s="14"/>
      <c r="KCM909" s="14"/>
      <c r="KCN909" s="14"/>
      <c r="KCO909" s="14"/>
      <c r="KCP909" s="14"/>
      <c r="KCQ909" s="14"/>
      <c r="KCR909" s="14"/>
      <c r="KCS909" s="14"/>
      <c r="KCT909" s="14"/>
      <c r="KCU909" s="14"/>
      <c r="KCV909" s="14"/>
      <c r="KCW909" s="14"/>
      <c r="KCX909" s="14"/>
      <c r="KCY909" s="14"/>
      <c r="KCZ909" s="14"/>
      <c r="KDA909" s="14"/>
      <c r="KDB909" s="14"/>
      <c r="KDC909" s="14"/>
      <c r="KDD909" s="14"/>
      <c r="KDE909" s="14"/>
      <c r="KDF909" s="14"/>
      <c r="KDG909" s="14"/>
      <c r="KDH909" s="14"/>
      <c r="KDI909" s="14"/>
      <c r="KDJ909" s="14"/>
      <c r="KDK909" s="14"/>
      <c r="KDL909" s="14"/>
      <c r="KDM909" s="14"/>
      <c r="KDN909" s="14"/>
      <c r="KDO909" s="14"/>
      <c r="KDP909" s="14"/>
      <c r="KDQ909" s="14"/>
      <c r="KDR909" s="14"/>
      <c r="KDS909" s="14"/>
      <c r="KDT909" s="14"/>
      <c r="KDU909" s="14"/>
      <c r="KDV909" s="14"/>
      <c r="KDW909" s="14"/>
      <c r="KDX909" s="14"/>
      <c r="KDY909" s="14"/>
      <c r="KDZ909" s="14"/>
      <c r="KEA909" s="14"/>
      <c r="KEB909" s="14"/>
      <c r="KEC909" s="14"/>
      <c r="KED909" s="14"/>
      <c r="KEE909" s="14"/>
      <c r="KEF909" s="14"/>
      <c r="KEG909" s="14"/>
      <c r="KEH909" s="14"/>
      <c r="KEI909" s="14"/>
      <c r="KEJ909" s="14"/>
      <c r="KEK909" s="14"/>
      <c r="KEL909" s="14"/>
      <c r="KEM909" s="14"/>
      <c r="KEN909" s="14"/>
      <c r="KEO909" s="14"/>
      <c r="KEP909" s="14"/>
      <c r="KEQ909" s="14"/>
      <c r="KER909" s="14"/>
      <c r="KES909" s="14"/>
      <c r="KET909" s="14"/>
      <c r="KEU909" s="14"/>
      <c r="KEV909" s="14"/>
      <c r="KEW909" s="14"/>
      <c r="KEX909" s="14"/>
      <c r="KEY909" s="14"/>
      <c r="KEZ909" s="14"/>
      <c r="KFA909" s="14"/>
      <c r="KFB909" s="14"/>
      <c r="KFC909" s="14"/>
      <c r="KFD909" s="14"/>
      <c r="KFE909" s="14"/>
      <c r="KFF909" s="14"/>
      <c r="KFG909" s="14"/>
      <c r="KFH909" s="14"/>
      <c r="KFI909" s="14"/>
      <c r="KFJ909" s="14"/>
      <c r="KFK909" s="14"/>
      <c r="KFL909" s="14"/>
      <c r="KFM909" s="14"/>
      <c r="KFN909" s="14"/>
      <c r="KFO909" s="14"/>
      <c r="KFP909" s="14"/>
      <c r="KFQ909" s="14"/>
      <c r="KFR909" s="14"/>
      <c r="KFS909" s="14"/>
      <c r="KFT909" s="14"/>
      <c r="KFU909" s="14"/>
      <c r="KFV909" s="14"/>
      <c r="KFW909" s="14"/>
      <c r="KFX909" s="14"/>
      <c r="KFY909" s="14"/>
      <c r="KFZ909" s="14"/>
      <c r="KGA909" s="14"/>
      <c r="KGB909" s="14"/>
      <c r="KGC909" s="14"/>
      <c r="KGD909" s="14"/>
      <c r="KGE909" s="14"/>
      <c r="KGF909" s="14"/>
      <c r="KGG909" s="14"/>
      <c r="KGH909" s="14"/>
      <c r="KGI909" s="14"/>
      <c r="KGJ909" s="14"/>
      <c r="KGK909" s="14"/>
      <c r="KGL909" s="14"/>
      <c r="KGM909" s="14"/>
      <c r="KGN909" s="14"/>
      <c r="KGO909" s="14"/>
      <c r="KGP909" s="14"/>
      <c r="KGQ909" s="14"/>
      <c r="KGR909" s="14"/>
      <c r="KGS909" s="14"/>
      <c r="KGT909" s="14"/>
      <c r="KGU909" s="14"/>
      <c r="KGV909" s="14"/>
      <c r="KGW909" s="14"/>
      <c r="KGX909" s="14"/>
      <c r="KGY909" s="14"/>
      <c r="KGZ909" s="14"/>
      <c r="KHA909" s="14"/>
      <c r="KHB909" s="14"/>
      <c r="KHC909" s="14"/>
      <c r="KHD909" s="14"/>
      <c r="KHE909" s="14"/>
      <c r="KHF909" s="14"/>
      <c r="KHG909" s="14"/>
      <c r="KHH909" s="14"/>
      <c r="KHI909" s="14"/>
      <c r="KHJ909" s="14"/>
      <c r="KHK909" s="14"/>
      <c r="KHL909" s="14"/>
      <c r="KHM909" s="14"/>
      <c r="KHN909" s="14"/>
      <c r="KHO909" s="14"/>
      <c r="KHP909" s="14"/>
      <c r="KHQ909" s="14"/>
      <c r="KHR909" s="14"/>
      <c r="KHS909" s="14"/>
      <c r="KHT909" s="14"/>
      <c r="KHU909" s="14"/>
      <c r="KHV909" s="14"/>
      <c r="KHW909" s="14"/>
      <c r="KHX909" s="14"/>
      <c r="KHY909" s="14"/>
      <c r="KHZ909" s="14"/>
      <c r="KIA909" s="14"/>
      <c r="KIB909" s="14"/>
      <c r="KIC909" s="14"/>
      <c r="KID909" s="14"/>
      <c r="KIE909" s="14"/>
      <c r="KIF909" s="14"/>
      <c r="KIG909" s="14"/>
      <c r="KIH909" s="14"/>
      <c r="KII909" s="14"/>
      <c r="KIJ909" s="14"/>
      <c r="KIK909" s="14"/>
      <c r="KIL909" s="14"/>
      <c r="KIM909" s="14"/>
      <c r="KIN909" s="14"/>
      <c r="KIO909" s="14"/>
      <c r="KIP909" s="14"/>
      <c r="KIQ909" s="14"/>
      <c r="KIR909" s="14"/>
      <c r="KIS909" s="14"/>
      <c r="KIT909" s="14"/>
      <c r="KIU909" s="14"/>
      <c r="KIV909" s="14"/>
      <c r="KIW909" s="14"/>
      <c r="KIX909" s="14"/>
      <c r="KIY909" s="14"/>
      <c r="KIZ909" s="14"/>
      <c r="KJA909" s="14"/>
      <c r="KJB909" s="14"/>
      <c r="KJC909" s="14"/>
      <c r="KJD909" s="14"/>
      <c r="KJE909" s="14"/>
      <c r="KJF909" s="14"/>
      <c r="KJG909" s="14"/>
      <c r="KJH909" s="14"/>
      <c r="KJI909" s="14"/>
      <c r="KJJ909" s="14"/>
      <c r="KJK909" s="14"/>
      <c r="KJL909" s="14"/>
      <c r="KJM909" s="14"/>
      <c r="KJN909" s="14"/>
      <c r="KJO909" s="14"/>
      <c r="KJP909" s="14"/>
      <c r="KJQ909" s="14"/>
      <c r="KJR909" s="14"/>
      <c r="KJS909" s="14"/>
      <c r="KJT909" s="14"/>
      <c r="KJU909" s="14"/>
      <c r="KJV909" s="14"/>
      <c r="KJW909" s="14"/>
      <c r="KJX909" s="14"/>
      <c r="KJY909" s="14"/>
      <c r="KJZ909" s="14"/>
      <c r="KKA909" s="14"/>
      <c r="KKB909" s="14"/>
      <c r="KKC909" s="14"/>
      <c r="KKD909" s="14"/>
      <c r="KKE909" s="14"/>
      <c r="KKF909" s="14"/>
      <c r="KKG909" s="14"/>
      <c r="KKH909" s="14"/>
      <c r="KKI909" s="14"/>
      <c r="KKJ909" s="14"/>
      <c r="KKK909" s="14"/>
      <c r="KKL909" s="14"/>
      <c r="KKM909" s="14"/>
      <c r="KKN909" s="14"/>
      <c r="KKO909" s="14"/>
      <c r="KKP909" s="14"/>
      <c r="KKQ909" s="14"/>
      <c r="KKR909" s="14"/>
      <c r="KKS909" s="14"/>
      <c r="KKT909" s="14"/>
      <c r="KKU909" s="14"/>
      <c r="KKV909" s="14"/>
      <c r="KKW909" s="14"/>
      <c r="KKX909" s="14"/>
      <c r="KKY909" s="14"/>
      <c r="KKZ909" s="14"/>
      <c r="KLA909" s="14"/>
      <c r="KLB909" s="14"/>
      <c r="KLC909" s="14"/>
      <c r="KLD909" s="14"/>
      <c r="KLE909" s="14"/>
      <c r="KLF909" s="14"/>
      <c r="KLG909" s="14"/>
      <c r="KLH909" s="14"/>
      <c r="KLI909" s="14"/>
      <c r="KLJ909" s="14"/>
      <c r="KLK909" s="14"/>
      <c r="KLL909" s="14"/>
      <c r="KLM909" s="14"/>
      <c r="KLN909" s="14"/>
      <c r="KLO909" s="14"/>
      <c r="KLP909" s="14"/>
      <c r="KLQ909" s="14"/>
      <c r="KLR909" s="14"/>
      <c r="KLS909" s="14"/>
      <c r="KLT909" s="14"/>
      <c r="KLU909" s="14"/>
      <c r="KLV909" s="14"/>
      <c r="KLW909" s="14"/>
      <c r="KLX909" s="14"/>
      <c r="KLY909" s="14"/>
      <c r="KLZ909" s="14"/>
      <c r="KMA909" s="14"/>
      <c r="KMB909" s="14"/>
      <c r="KMC909" s="14"/>
      <c r="KMD909" s="14"/>
      <c r="KME909" s="14"/>
      <c r="KMF909" s="14"/>
      <c r="KMG909" s="14"/>
      <c r="KMH909" s="14"/>
      <c r="KMI909" s="14"/>
      <c r="KMJ909" s="14"/>
      <c r="KMK909" s="14"/>
      <c r="KML909" s="14"/>
      <c r="KMM909" s="14"/>
      <c r="KMN909" s="14"/>
      <c r="KMO909" s="14"/>
      <c r="KMP909" s="14"/>
      <c r="KMQ909" s="14"/>
      <c r="KMR909" s="14"/>
      <c r="KMS909" s="14"/>
      <c r="KMT909" s="14"/>
      <c r="KMU909" s="14"/>
      <c r="KMV909" s="14"/>
      <c r="KMW909" s="14"/>
      <c r="KMX909" s="14"/>
      <c r="KMY909" s="14"/>
      <c r="KMZ909" s="14"/>
      <c r="KNA909" s="14"/>
      <c r="KNB909" s="14"/>
      <c r="KNC909" s="14"/>
      <c r="KND909" s="14"/>
      <c r="KNE909" s="14"/>
      <c r="KNF909" s="14"/>
      <c r="KNG909" s="14"/>
      <c r="KNH909" s="14"/>
      <c r="KNI909" s="14"/>
      <c r="KNJ909" s="14"/>
      <c r="KNK909" s="14"/>
      <c r="KNL909" s="14"/>
      <c r="KNM909" s="14"/>
      <c r="KNN909" s="14"/>
      <c r="KNO909" s="14"/>
      <c r="KNP909" s="14"/>
      <c r="KNQ909" s="14"/>
      <c r="KNR909" s="14"/>
      <c r="KNS909" s="14"/>
      <c r="KNT909" s="14"/>
      <c r="KNU909" s="14"/>
      <c r="KNV909" s="14"/>
      <c r="KNW909" s="14"/>
      <c r="KNX909" s="14"/>
      <c r="KNY909" s="14"/>
      <c r="KNZ909" s="14"/>
      <c r="KOA909" s="14"/>
      <c r="KOB909" s="14"/>
      <c r="KOC909" s="14"/>
      <c r="KOD909" s="14"/>
      <c r="KOE909" s="14"/>
      <c r="KOF909" s="14"/>
      <c r="KOG909" s="14"/>
      <c r="KOH909" s="14"/>
      <c r="KOI909" s="14"/>
      <c r="KOJ909" s="14"/>
      <c r="KOK909" s="14"/>
      <c r="KOL909" s="14"/>
      <c r="KOM909" s="14"/>
      <c r="KON909" s="14"/>
      <c r="KOO909" s="14"/>
      <c r="KOP909" s="14"/>
      <c r="KOQ909" s="14"/>
      <c r="KOR909" s="14"/>
      <c r="KOS909" s="14"/>
      <c r="KOT909" s="14"/>
      <c r="KOU909" s="14"/>
      <c r="KOV909" s="14"/>
      <c r="KOW909" s="14"/>
      <c r="KOX909" s="14"/>
      <c r="KOY909" s="14"/>
      <c r="KOZ909" s="14"/>
      <c r="KPA909" s="14"/>
      <c r="KPB909" s="14"/>
      <c r="KPC909" s="14"/>
      <c r="KPD909" s="14"/>
      <c r="KPE909" s="14"/>
      <c r="KPF909" s="14"/>
      <c r="KPG909" s="14"/>
      <c r="KPH909" s="14"/>
      <c r="KPI909" s="14"/>
      <c r="KPJ909" s="14"/>
      <c r="KPK909" s="14"/>
      <c r="KPL909" s="14"/>
      <c r="KPM909" s="14"/>
      <c r="KPN909" s="14"/>
      <c r="KPO909" s="14"/>
      <c r="KPP909" s="14"/>
      <c r="KPQ909" s="14"/>
      <c r="KPR909" s="14"/>
      <c r="KPS909" s="14"/>
      <c r="KPT909" s="14"/>
      <c r="KPU909" s="14"/>
      <c r="KPV909" s="14"/>
      <c r="KPW909" s="14"/>
      <c r="KPX909" s="14"/>
      <c r="KPY909" s="14"/>
      <c r="KPZ909" s="14"/>
      <c r="KQA909" s="14"/>
      <c r="KQB909" s="14"/>
      <c r="KQC909" s="14"/>
      <c r="KQD909" s="14"/>
      <c r="KQE909" s="14"/>
      <c r="KQF909" s="14"/>
      <c r="KQG909" s="14"/>
      <c r="KQH909" s="14"/>
      <c r="KQI909" s="14"/>
      <c r="KQJ909" s="14"/>
      <c r="KQK909" s="14"/>
      <c r="KQL909" s="14"/>
      <c r="KQM909" s="14"/>
      <c r="KQN909" s="14"/>
      <c r="KQO909" s="14"/>
      <c r="KQP909" s="14"/>
      <c r="KQQ909" s="14"/>
      <c r="KQR909" s="14"/>
      <c r="KQS909" s="14"/>
      <c r="KQT909" s="14"/>
      <c r="KQU909" s="14"/>
      <c r="KQV909" s="14"/>
      <c r="KQW909" s="14"/>
      <c r="KQX909" s="14"/>
      <c r="KQY909" s="14"/>
      <c r="KQZ909" s="14"/>
      <c r="KRA909" s="14"/>
      <c r="KRB909" s="14"/>
      <c r="KRC909" s="14"/>
      <c r="KRD909" s="14"/>
      <c r="KRE909" s="14"/>
      <c r="KRF909" s="14"/>
      <c r="KRG909" s="14"/>
      <c r="KRH909" s="14"/>
      <c r="KRI909" s="14"/>
      <c r="KRJ909" s="14"/>
      <c r="KRK909" s="14"/>
      <c r="KRL909" s="14"/>
      <c r="KRM909" s="14"/>
      <c r="KRN909" s="14"/>
      <c r="KRO909" s="14"/>
      <c r="KRP909" s="14"/>
      <c r="KRQ909" s="14"/>
      <c r="KRR909" s="14"/>
      <c r="KRS909" s="14"/>
      <c r="KRT909" s="14"/>
      <c r="KRU909" s="14"/>
      <c r="KRV909" s="14"/>
      <c r="KRW909" s="14"/>
      <c r="KRX909" s="14"/>
      <c r="KRY909" s="14"/>
      <c r="KRZ909" s="14"/>
      <c r="KSA909" s="14"/>
      <c r="KSB909" s="14"/>
      <c r="KSC909" s="14"/>
      <c r="KSD909" s="14"/>
      <c r="KSE909" s="14"/>
      <c r="KSF909" s="14"/>
      <c r="KSG909" s="14"/>
      <c r="KSH909" s="14"/>
      <c r="KSI909" s="14"/>
      <c r="KSJ909" s="14"/>
      <c r="KSK909" s="14"/>
      <c r="KSL909" s="14"/>
      <c r="KSM909" s="14"/>
      <c r="KSN909" s="14"/>
      <c r="KSO909" s="14"/>
      <c r="KSP909" s="14"/>
      <c r="KSQ909" s="14"/>
      <c r="KSR909" s="14"/>
      <c r="KSS909" s="14"/>
      <c r="KST909" s="14"/>
      <c r="KSU909" s="14"/>
      <c r="KSV909" s="14"/>
      <c r="KSW909" s="14"/>
      <c r="KSX909" s="14"/>
      <c r="KSY909" s="14"/>
      <c r="KSZ909" s="14"/>
      <c r="KTA909" s="14"/>
      <c r="KTB909" s="14"/>
      <c r="KTC909" s="14"/>
      <c r="KTD909" s="14"/>
      <c r="KTE909" s="14"/>
      <c r="KTF909" s="14"/>
      <c r="KTG909" s="14"/>
      <c r="KTH909" s="14"/>
      <c r="KTI909" s="14"/>
      <c r="KTJ909" s="14"/>
      <c r="KTK909" s="14"/>
      <c r="KTL909" s="14"/>
      <c r="KTM909" s="14"/>
      <c r="KTN909" s="14"/>
      <c r="KTO909" s="14"/>
      <c r="KTP909" s="14"/>
      <c r="KTQ909" s="14"/>
      <c r="KTR909" s="14"/>
      <c r="KTS909" s="14"/>
      <c r="KTT909" s="14"/>
      <c r="KTU909" s="14"/>
      <c r="KTV909" s="14"/>
      <c r="KTW909" s="14"/>
      <c r="KTX909" s="14"/>
      <c r="KTY909" s="14"/>
      <c r="KTZ909" s="14"/>
      <c r="KUA909" s="14"/>
      <c r="KUB909" s="14"/>
      <c r="KUC909" s="14"/>
      <c r="KUD909" s="14"/>
      <c r="KUE909" s="14"/>
      <c r="KUF909" s="14"/>
      <c r="KUG909" s="14"/>
      <c r="KUH909" s="14"/>
      <c r="KUI909" s="14"/>
      <c r="KUJ909" s="14"/>
      <c r="KUK909" s="14"/>
      <c r="KUL909" s="14"/>
      <c r="KUM909" s="14"/>
      <c r="KUN909" s="14"/>
      <c r="KUO909" s="14"/>
      <c r="KUP909" s="14"/>
      <c r="KUQ909" s="14"/>
      <c r="KUR909" s="14"/>
      <c r="KUS909" s="14"/>
      <c r="KUT909" s="14"/>
      <c r="KUU909" s="14"/>
      <c r="KUV909" s="14"/>
      <c r="KUW909" s="14"/>
      <c r="KUX909" s="14"/>
      <c r="KUY909" s="14"/>
      <c r="KUZ909" s="14"/>
      <c r="KVA909" s="14"/>
      <c r="KVB909" s="14"/>
      <c r="KVC909" s="14"/>
      <c r="KVD909" s="14"/>
      <c r="KVE909" s="14"/>
      <c r="KVF909" s="14"/>
      <c r="KVG909" s="14"/>
      <c r="KVH909" s="14"/>
      <c r="KVI909" s="14"/>
      <c r="KVJ909" s="14"/>
      <c r="KVK909" s="14"/>
      <c r="KVL909" s="14"/>
      <c r="KVM909" s="14"/>
      <c r="KVN909" s="14"/>
      <c r="KVO909" s="14"/>
      <c r="KVP909" s="14"/>
      <c r="KVQ909" s="14"/>
      <c r="KVR909" s="14"/>
      <c r="KVS909" s="14"/>
      <c r="KVT909" s="14"/>
      <c r="KVU909" s="14"/>
      <c r="KVV909" s="14"/>
      <c r="KVW909" s="14"/>
      <c r="KVX909" s="14"/>
      <c r="KVY909" s="14"/>
      <c r="KVZ909" s="14"/>
      <c r="KWA909" s="14"/>
      <c r="KWB909" s="14"/>
      <c r="KWC909" s="14"/>
      <c r="KWD909" s="14"/>
      <c r="KWE909" s="14"/>
      <c r="KWF909" s="14"/>
      <c r="KWG909" s="14"/>
      <c r="KWH909" s="14"/>
      <c r="KWI909" s="14"/>
      <c r="KWJ909" s="14"/>
      <c r="KWK909" s="14"/>
      <c r="KWL909" s="14"/>
      <c r="KWM909" s="14"/>
      <c r="KWN909" s="14"/>
      <c r="KWO909" s="14"/>
      <c r="KWP909" s="14"/>
      <c r="KWQ909" s="14"/>
      <c r="KWR909" s="14"/>
      <c r="KWS909" s="14"/>
      <c r="KWT909" s="14"/>
      <c r="KWU909" s="14"/>
      <c r="KWV909" s="14"/>
      <c r="KWW909" s="14"/>
      <c r="KWX909" s="14"/>
      <c r="KWY909" s="14"/>
      <c r="KWZ909" s="14"/>
      <c r="KXA909" s="14"/>
      <c r="KXB909" s="14"/>
      <c r="KXC909" s="14"/>
      <c r="KXD909" s="14"/>
      <c r="KXE909" s="14"/>
      <c r="KXF909" s="14"/>
      <c r="KXG909" s="14"/>
      <c r="KXH909" s="14"/>
      <c r="KXI909" s="14"/>
      <c r="KXJ909" s="14"/>
      <c r="KXK909" s="14"/>
      <c r="KXL909" s="14"/>
      <c r="KXM909" s="14"/>
      <c r="KXN909" s="14"/>
      <c r="KXO909" s="14"/>
      <c r="KXP909" s="14"/>
      <c r="KXQ909" s="14"/>
      <c r="KXR909" s="14"/>
      <c r="KXS909" s="14"/>
      <c r="KXT909" s="14"/>
      <c r="KXU909" s="14"/>
      <c r="KXV909" s="14"/>
      <c r="KXW909" s="14"/>
      <c r="KXX909" s="14"/>
      <c r="KXY909" s="14"/>
      <c r="KXZ909" s="14"/>
      <c r="KYA909" s="14"/>
      <c r="KYB909" s="14"/>
      <c r="KYC909" s="14"/>
      <c r="KYD909" s="14"/>
      <c r="KYE909" s="14"/>
      <c r="KYF909" s="14"/>
      <c r="KYG909" s="14"/>
      <c r="KYH909" s="14"/>
      <c r="KYI909" s="14"/>
      <c r="KYJ909" s="14"/>
      <c r="KYK909" s="14"/>
      <c r="KYL909" s="14"/>
      <c r="KYM909" s="14"/>
      <c r="KYN909" s="14"/>
      <c r="KYO909" s="14"/>
      <c r="KYP909" s="14"/>
      <c r="KYQ909" s="14"/>
      <c r="KYR909" s="14"/>
      <c r="KYS909" s="14"/>
      <c r="KYT909" s="14"/>
      <c r="KYU909" s="14"/>
      <c r="KYV909" s="14"/>
      <c r="KYW909" s="14"/>
      <c r="KYX909" s="14"/>
      <c r="KYY909" s="14"/>
      <c r="KYZ909" s="14"/>
      <c r="KZA909" s="14"/>
      <c r="KZB909" s="14"/>
      <c r="KZC909" s="14"/>
      <c r="KZD909" s="14"/>
      <c r="KZE909" s="14"/>
      <c r="KZF909" s="14"/>
      <c r="KZG909" s="14"/>
      <c r="KZH909" s="14"/>
      <c r="KZI909" s="14"/>
      <c r="KZJ909" s="14"/>
      <c r="KZK909" s="14"/>
      <c r="KZL909" s="14"/>
      <c r="KZM909" s="14"/>
      <c r="KZN909" s="14"/>
      <c r="KZO909" s="14"/>
      <c r="KZP909" s="14"/>
      <c r="KZQ909" s="14"/>
      <c r="KZR909" s="14"/>
      <c r="KZS909" s="14"/>
      <c r="KZT909" s="14"/>
      <c r="KZU909" s="14"/>
      <c r="KZV909" s="14"/>
      <c r="KZW909" s="14"/>
      <c r="KZX909" s="14"/>
      <c r="KZY909" s="14"/>
      <c r="KZZ909" s="14"/>
      <c r="LAA909" s="14"/>
      <c r="LAB909" s="14"/>
      <c r="LAC909" s="14"/>
      <c r="LAD909" s="14"/>
      <c r="LAE909" s="14"/>
      <c r="LAF909" s="14"/>
      <c r="LAG909" s="14"/>
      <c r="LAH909" s="14"/>
      <c r="LAI909" s="14"/>
      <c r="LAJ909" s="14"/>
      <c r="LAK909" s="14"/>
      <c r="LAL909" s="14"/>
      <c r="LAM909" s="14"/>
      <c r="LAN909" s="14"/>
      <c r="LAO909" s="14"/>
      <c r="LAP909" s="14"/>
      <c r="LAQ909" s="14"/>
      <c r="LAR909" s="14"/>
      <c r="LAS909" s="14"/>
      <c r="LAT909" s="14"/>
      <c r="LAU909" s="14"/>
      <c r="LAV909" s="14"/>
      <c r="LAW909" s="14"/>
      <c r="LAX909" s="14"/>
      <c r="LAY909" s="14"/>
      <c r="LAZ909" s="14"/>
      <c r="LBA909" s="14"/>
      <c r="LBB909" s="14"/>
      <c r="LBC909" s="14"/>
      <c r="LBD909" s="14"/>
      <c r="LBE909" s="14"/>
      <c r="LBF909" s="14"/>
      <c r="LBG909" s="14"/>
      <c r="LBH909" s="14"/>
      <c r="LBI909" s="14"/>
      <c r="LBJ909" s="14"/>
      <c r="LBK909" s="14"/>
      <c r="LBL909" s="14"/>
      <c r="LBM909" s="14"/>
      <c r="LBN909" s="14"/>
      <c r="LBO909" s="14"/>
      <c r="LBP909" s="14"/>
      <c r="LBQ909" s="14"/>
      <c r="LBR909" s="14"/>
      <c r="LBS909" s="14"/>
      <c r="LBT909" s="14"/>
      <c r="LBU909" s="14"/>
      <c r="LBV909" s="14"/>
      <c r="LBW909" s="14"/>
      <c r="LBX909" s="14"/>
      <c r="LBY909" s="14"/>
      <c r="LBZ909" s="14"/>
      <c r="LCA909" s="14"/>
      <c r="LCB909" s="14"/>
      <c r="LCC909" s="14"/>
      <c r="LCD909" s="14"/>
      <c r="LCE909" s="14"/>
      <c r="LCF909" s="14"/>
      <c r="LCG909" s="14"/>
      <c r="LCH909" s="14"/>
      <c r="LCI909" s="14"/>
      <c r="LCJ909" s="14"/>
      <c r="LCK909" s="14"/>
      <c r="LCL909" s="14"/>
      <c r="LCM909" s="14"/>
      <c r="LCN909" s="14"/>
      <c r="LCO909" s="14"/>
      <c r="LCP909" s="14"/>
      <c r="LCQ909" s="14"/>
      <c r="LCR909" s="14"/>
      <c r="LCS909" s="14"/>
      <c r="LCT909" s="14"/>
      <c r="LCU909" s="14"/>
      <c r="LCV909" s="14"/>
      <c r="LCW909" s="14"/>
      <c r="LCX909" s="14"/>
      <c r="LCY909" s="14"/>
      <c r="LCZ909" s="14"/>
      <c r="LDA909" s="14"/>
      <c r="LDB909" s="14"/>
      <c r="LDC909" s="14"/>
      <c r="LDD909" s="14"/>
      <c r="LDE909" s="14"/>
      <c r="LDF909" s="14"/>
      <c r="LDG909" s="14"/>
      <c r="LDH909" s="14"/>
      <c r="LDI909" s="14"/>
      <c r="LDJ909" s="14"/>
      <c r="LDK909" s="14"/>
      <c r="LDL909" s="14"/>
      <c r="LDM909" s="14"/>
      <c r="LDN909" s="14"/>
      <c r="LDO909" s="14"/>
      <c r="LDP909" s="14"/>
      <c r="LDQ909" s="14"/>
      <c r="LDR909" s="14"/>
      <c r="LDS909" s="14"/>
      <c r="LDT909" s="14"/>
      <c r="LDU909" s="14"/>
      <c r="LDV909" s="14"/>
      <c r="LDW909" s="14"/>
      <c r="LDX909" s="14"/>
      <c r="LDY909" s="14"/>
      <c r="LDZ909" s="14"/>
      <c r="LEA909" s="14"/>
      <c r="LEB909" s="14"/>
      <c r="LEC909" s="14"/>
      <c r="LED909" s="14"/>
      <c r="LEE909" s="14"/>
      <c r="LEF909" s="14"/>
      <c r="LEG909" s="14"/>
      <c r="LEH909" s="14"/>
      <c r="LEI909" s="14"/>
      <c r="LEJ909" s="14"/>
      <c r="LEK909" s="14"/>
      <c r="LEL909" s="14"/>
      <c r="LEM909" s="14"/>
      <c r="LEN909" s="14"/>
      <c r="LEO909" s="14"/>
      <c r="LEP909" s="14"/>
      <c r="LEQ909" s="14"/>
      <c r="LER909" s="14"/>
      <c r="LES909" s="14"/>
      <c r="LET909" s="14"/>
      <c r="LEU909" s="14"/>
      <c r="LEV909" s="14"/>
      <c r="LEW909" s="14"/>
      <c r="LEX909" s="14"/>
      <c r="LEY909" s="14"/>
      <c r="LEZ909" s="14"/>
      <c r="LFA909" s="14"/>
      <c r="LFB909" s="14"/>
      <c r="LFC909" s="14"/>
      <c r="LFD909" s="14"/>
      <c r="LFE909" s="14"/>
      <c r="LFF909" s="14"/>
      <c r="LFG909" s="14"/>
      <c r="LFH909" s="14"/>
      <c r="LFI909" s="14"/>
      <c r="LFJ909" s="14"/>
      <c r="LFK909" s="14"/>
      <c r="LFL909" s="14"/>
      <c r="LFM909" s="14"/>
      <c r="LFN909" s="14"/>
      <c r="LFO909" s="14"/>
      <c r="LFP909" s="14"/>
      <c r="LFQ909" s="14"/>
      <c r="LFR909" s="14"/>
      <c r="LFS909" s="14"/>
      <c r="LFT909" s="14"/>
      <c r="LFU909" s="14"/>
      <c r="LFV909" s="14"/>
      <c r="LFW909" s="14"/>
      <c r="LFX909" s="14"/>
      <c r="LFY909" s="14"/>
      <c r="LFZ909" s="14"/>
      <c r="LGA909" s="14"/>
      <c r="LGB909" s="14"/>
      <c r="LGC909" s="14"/>
      <c r="LGD909" s="14"/>
      <c r="LGE909" s="14"/>
      <c r="LGF909" s="14"/>
      <c r="LGG909" s="14"/>
      <c r="LGH909" s="14"/>
      <c r="LGI909" s="14"/>
      <c r="LGJ909" s="14"/>
      <c r="LGK909" s="14"/>
      <c r="LGL909" s="14"/>
      <c r="LGM909" s="14"/>
      <c r="LGN909" s="14"/>
      <c r="LGO909" s="14"/>
      <c r="LGP909" s="14"/>
      <c r="LGQ909" s="14"/>
      <c r="LGR909" s="14"/>
      <c r="LGS909" s="14"/>
      <c r="LGT909" s="14"/>
      <c r="LGU909" s="14"/>
      <c r="LGV909" s="14"/>
      <c r="LGW909" s="14"/>
      <c r="LGX909" s="14"/>
      <c r="LGY909" s="14"/>
      <c r="LGZ909" s="14"/>
      <c r="LHA909" s="14"/>
      <c r="LHB909" s="14"/>
      <c r="LHC909" s="14"/>
      <c r="LHD909" s="14"/>
      <c r="LHE909" s="14"/>
      <c r="LHF909" s="14"/>
      <c r="LHG909" s="14"/>
      <c r="LHH909" s="14"/>
      <c r="LHI909" s="14"/>
      <c r="LHJ909" s="14"/>
      <c r="LHK909" s="14"/>
      <c r="LHL909" s="14"/>
      <c r="LHM909" s="14"/>
      <c r="LHN909" s="14"/>
      <c r="LHO909" s="14"/>
      <c r="LHP909" s="14"/>
      <c r="LHQ909" s="14"/>
      <c r="LHR909" s="14"/>
      <c r="LHS909" s="14"/>
      <c r="LHT909" s="14"/>
      <c r="LHU909" s="14"/>
      <c r="LHV909" s="14"/>
      <c r="LHW909" s="14"/>
      <c r="LHX909" s="14"/>
      <c r="LHY909" s="14"/>
      <c r="LHZ909" s="14"/>
      <c r="LIA909" s="14"/>
      <c r="LIB909" s="14"/>
      <c r="LIC909" s="14"/>
      <c r="LID909" s="14"/>
      <c r="LIE909" s="14"/>
      <c r="LIF909" s="14"/>
      <c r="LIG909" s="14"/>
      <c r="LIH909" s="14"/>
      <c r="LII909" s="14"/>
      <c r="LIJ909" s="14"/>
      <c r="LIK909" s="14"/>
      <c r="LIL909" s="14"/>
      <c r="LIM909" s="14"/>
      <c r="LIN909" s="14"/>
      <c r="LIO909" s="14"/>
      <c r="LIP909" s="14"/>
      <c r="LIQ909" s="14"/>
      <c r="LIR909" s="14"/>
      <c r="LIS909" s="14"/>
      <c r="LIT909" s="14"/>
      <c r="LIU909" s="14"/>
      <c r="LIV909" s="14"/>
      <c r="LIW909" s="14"/>
      <c r="LIX909" s="14"/>
      <c r="LIY909" s="14"/>
      <c r="LIZ909" s="14"/>
      <c r="LJA909" s="14"/>
      <c r="LJB909" s="14"/>
      <c r="LJC909" s="14"/>
      <c r="LJD909" s="14"/>
      <c r="LJE909" s="14"/>
      <c r="LJF909" s="14"/>
      <c r="LJG909" s="14"/>
      <c r="LJH909" s="14"/>
      <c r="LJI909" s="14"/>
      <c r="LJJ909" s="14"/>
      <c r="LJK909" s="14"/>
      <c r="LJL909" s="14"/>
      <c r="LJM909" s="14"/>
      <c r="LJN909" s="14"/>
      <c r="LJO909" s="14"/>
      <c r="LJP909" s="14"/>
      <c r="LJQ909" s="14"/>
      <c r="LJR909" s="14"/>
      <c r="LJS909" s="14"/>
      <c r="LJT909" s="14"/>
      <c r="LJU909" s="14"/>
      <c r="LJV909" s="14"/>
      <c r="LJW909" s="14"/>
      <c r="LJX909" s="14"/>
      <c r="LJY909" s="14"/>
      <c r="LJZ909" s="14"/>
      <c r="LKA909" s="14"/>
      <c r="LKB909" s="14"/>
      <c r="LKC909" s="14"/>
      <c r="LKD909" s="14"/>
      <c r="LKE909" s="14"/>
      <c r="LKF909" s="14"/>
      <c r="LKG909" s="14"/>
      <c r="LKH909" s="14"/>
      <c r="LKI909" s="14"/>
      <c r="LKJ909" s="14"/>
      <c r="LKK909" s="14"/>
      <c r="LKL909" s="14"/>
      <c r="LKM909" s="14"/>
      <c r="LKN909" s="14"/>
      <c r="LKO909" s="14"/>
      <c r="LKP909" s="14"/>
      <c r="LKQ909" s="14"/>
      <c r="LKR909" s="14"/>
      <c r="LKS909" s="14"/>
      <c r="LKT909" s="14"/>
      <c r="LKU909" s="14"/>
      <c r="LKV909" s="14"/>
      <c r="LKW909" s="14"/>
      <c r="LKX909" s="14"/>
      <c r="LKY909" s="14"/>
      <c r="LKZ909" s="14"/>
      <c r="LLA909" s="14"/>
      <c r="LLB909" s="14"/>
      <c r="LLC909" s="14"/>
      <c r="LLD909" s="14"/>
      <c r="LLE909" s="14"/>
      <c r="LLF909" s="14"/>
      <c r="LLG909" s="14"/>
      <c r="LLH909" s="14"/>
      <c r="LLI909" s="14"/>
      <c r="LLJ909" s="14"/>
      <c r="LLK909" s="14"/>
      <c r="LLL909" s="14"/>
      <c r="LLM909" s="14"/>
      <c r="LLN909" s="14"/>
      <c r="LLO909" s="14"/>
      <c r="LLP909" s="14"/>
      <c r="LLQ909" s="14"/>
      <c r="LLR909" s="14"/>
      <c r="LLS909" s="14"/>
      <c r="LLT909" s="14"/>
      <c r="LLU909" s="14"/>
      <c r="LLV909" s="14"/>
      <c r="LLW909" s="14"/>
      <c r="LLX909" s="14"/>
      <c r="LLY909" s="14"/>
      <c r="LLZ909" s="14"/>
      <c r="LMA909" s="14"/>
      <c r="LMB909" s="14"/>
      <c r="LMC909" s="14"/>
      <c r="LMD909" s="14"/>
      <c r="LME909" s="14"/>
      <c r="LMF909" s="14"/>
      <c r="LMG909" s="14"/>
      <c r="LMH909" s="14"/>
      <c r="LMI909" s="14"/>
      <c r="LMJ909" s="14"/>
      <c r="LMK909" s="14"/>
      <c r="LML909" s="14"/>
      <c r="LMM909" s="14"/>
      <c r="LMN909" s="14"/>
      <c r="LMO909" s="14"/>
      <c r="LMP909" s="14"/>
      <c r="LMQ909" s="14"/>
      <c r="LMR909" s="14"/>
      <c r="LMS909" s="14"/>
      <c r="LMT909" s="14"/>
      <c r="LMU909" s="14"/>
      <c r="LMV909" s="14"/>
      <c r="LMW909" s="14"/>
      <c r="LMX909" s="14"/>
      <c r="LMY909" s="14"/>
      <c r="LMZ909" s="14"/>
      <c r="LNA909" s="14"/>
      <c r="LNB909" s="14"/>
      <c r="LNC909" s="14"/>
      <c r="LND909" s="14"/>
      <c r="LNE909" s="14"/>
      <c r="LNF909" s="14"/>
      <c r="LNG909" s="14"/>
      <c r="LNH909" s="14"/>
      <c r="LNI909" s="14"/>
      <c r="LNJ909" s="14"/>
      <c r="LNK909" s="14"/>
      <c r="LNL909" s="14"/>
      <c r="LNM909" s="14"/>
      <c r="LNN909" s="14"/>
      <c r="LNO909" s="14"/>
      <c r="LNP909" s="14"/>
      <c r="LNQ909" s="14"/>
      <c r="LNR909" s="14"/>
      <c r="LNS909" s="14"/>
      <c r="LNT909" s="14"/>
      <c r="LNU909" s="14"/>
      <c r="LNV909" s="14"/>
      <c r="LNW909" s="14"/>
      <c r="LNX909" s="14"/>
      <c r="LNY909" s="14"/>
      <c r="LNZ909" s="14"/>
      <c r="LOA909" s="14"/>
      <c r="LOB909" s="14"/>
      <c r="LOC909" s="14"/>
      <c r="LOD909" s="14"/>
      <c r="LOE909" s="14"/>
      <c r="LOF909" s="14"/>
      <c r="LOG909" s="14"/>
      <c r="LOH909" s="14"/>
      <c r="LOI909" s="14"/>
      <c r="LOJ909" s="14"/>
      <c r="LOK909" s="14"/>
      <c r="LOL909" s="14"/>
      <c r="LOM909" s="14"/>
      <c r="LON909" s="14"/>
      <c r="LOO909" s="14"/>
      <c r="LOP909" s="14"/>
      <c r="LOQ909" s="14"/>
      <c r="LOR909" s="14"/>
      <c r="LOS909" s="14"/>
      <c r="LOT909" s="14"/>
      <c r="LOU909" s="14"/>
      <c r="LOV909" s="14"/>
      <c r="LOW909" s="14"/>
      <c r="LOX909" s="14"/>
      <c r="LOY909" s="14"/>
      <c r="LOZ909" s="14"/>
      <c r="LPA909" s="14"/>
      <c r="LPB909" s="14"/>
      <c r="LPC909" s="14"/>
      <c r="LPD909" s="14"/>
      <c r="LPE909" s="14"/>
      <c r="LPF909" s="14"/>
      <c r="LPG909" s="14"/>
      <c r="LPH909" s="14"/>
      <c r="LPI909" s="14"/>
      <c r="LPJ909" s="14"/>
      <c r="LPK909" s="14"/>
      <c r="LPL909" s="14"/>
      <c r="LPM909" s="14"/>
      <c r="LPN909" s="14"/>
      <c r="LPO909" s="14"/>
      <c r="LPP909" s="14"/>
      <c r="LPQ909" s="14"/>
      <c r="LPR909" s="14"/>
      <c r="LPS909" s="14"/>
      <c r="LPT909" s="14"/>
      <c r="LPU909" s="14"/>
      <c r="LPV909" s="14"/>
      <c r="LPW909" s="14"/>
      <c r="LPX909" s="14"/>
      <c r="LPY909" s="14"/>
      <c r="LPZ909" s="14"/>
      <c r="LQA909" s="14"/>
      <c r="LQB909" s="14"/>
      <c r="LQC909" s="14"/>
      <c r="LQD909" s="14"/>
      <c r="LQE909" s="14"/>
      <c r="LQF909" s="14"/>
      <c r="LQG909" s="14"/>
      <c r="LQH909" s="14"/>
      <c r="LQI909" s="14"/>
      <c r="LQJ909" s="14"/>
      <c r="LQK909" s="14"/>
      <c r="LQL909" s="14"/>
      <c r="LQM909" s="14"/>
      <c r="LQN909" s="14"/>
      <c r="LQO909" s="14"/>
      <c r="LQP909" s="14"/>
      <c r="LQQ909" s="14"/>
      <c r="LQR909" s="14"/>
      <c r="LQS909" s="14"/>
      <c r="LQT909" s="14"/>
      <c r="LQU909" s="14"/>
      <c r="LQV909" s="14"/>
      <c r="LQW909" s="14"/>
      <c r="LQX909" s="14"/>
      <c r="LQY909" s="14"/>
      <c r="LQZ909" s="14"/>
      <c r="LRA909" s="14"/>
      <c r="LRB909" s="14"/>
      <c r="LRC909" s="14"/>
      <c r="LRD909" s="14"/>
      <c r="LRE909" s="14"/>
      <c r="LRF909" s="14"/>
      <c r="LRG909" s="14"/>
      <c r="LRH909" s="14"/>
      <c r="LRI909" s="14"/>
      <c r="LRJ909" s="14"/>
      <c r="LRK909" s="14"/>
      <c r="LRL909" s="14"/>
      <c r="LRM909" s="14"/>
      <c r="LRN909" s="14"/>
      <c r="LRO909" s="14"/>
      <c r="LRP909" s="14"/>
      <c r="LRQ909" s="14"/>
      <c r="LRR909" s="14"/>
      <c r="LRS909" s="14"/>
      <c r="LRT909" s="14"/>
      <c r="LRU909" s="14"/>
      <c r="LRV909" s="14"/>
      <c r="LRW909" s="14"/>
      <c r="LRX909" s="14"/>
      <c r="LRY909" s="14"/>
      <c r="LRZ909" s="14"/>
      <c r="LSA909" s="14"/>
      <c r="LSB909" s="14"/>
      <c r="LSC909" s="14"/>
      <c r="LSD909" s="14"/>
      <c r="LSE909" s="14"/>
      <c r="LSF909" s="14"/>
      <c r="LSG909" s="14"/>
      <c r="LSH909" s="14"/>
      <c r="LSI909" s="14"/>
      <c r="LSJ909" s="14"/>
      <c r="LSK909" s="14"/>
      <c r="LSL909" s="14"/>
      <c r="LSM909" s="14"/>
      <c r="LSN909" s="14"/>
      <c r="LSO909" s="14"/>
      <c r="LSP909" s="14"/>
      <c r="LSQ909" s="14"/>
      <c r="LSR909" s="14"/>
      <c r="LSS909" s="14"/>
      <c r="LST909" s="14"/>
      <c r="LSU909" s="14"/>
      <c r="LSV909" s="14"/>
      <c r="LSW909" s="14"/>
      <c r="LSX909" s="14"/>
      <c r="LSY909" s="14"/>
      <c r="LSZ909" s="14"/>
      <c r="LTA909" s="14"/>
      <c r="LTB909" s="14"/>
      <c r="LTC909" s="14"/>
      <c r="LTD909" s="14"/>
      <c r="LTE909" s="14"/>
      <c r="LTF909" s="14"/>
      <c r="LTG909" s="14"/>
      <c r="LTH909" s="14"/>
      <c r="LTI909" s="14"/>
      <c r="LTJ909" s="14"/>
      <c r="LTK909" s="14"/>
      <c r="LTL909" s="14"/>
      <c r="LTM909" s="14"/>
      <c r="LTN909" s="14"/>
      <c r="LTO909" s="14"/>
      <c r="LTP909" s="14"/>
      <c r="LTQ909" s="14"/>
      <c r="LTR909" s="14"/>
      <c r="LTS909" s="14"/>
      <c r="LTT909" s="14"/>
      <c r="LTU909" s="14"/>
      <c r="LTV909" s="14"/>
      <c r="LTW909" s="14"/>
      <c r="LTX909" s="14"/>
      <c r="LTY909" s="14"/>
      <c r="LTZ909" s="14"/>
      <c r="LUA909" s="14"/>
      <c r="LUB909" s="14"/>
      <c r="LUC909" s="14"/>
      <c r="LUD909" s="14"/>
      <c r="LUE909" s="14"/>
      <c r="LUF909" s="14"/>
      <c r="LUG909" s="14"/>
      <c r="LUH909" s="14"/>
      <c r="LUI909" s="14"/>
      <c r="LUJ909" s="14"/>
      <c r="LUK909" s="14"/>
      <c r="LUL909" s="14"/>
      <c r="LUM909" s="14"/>
      <c r="LUN909" s="14"/>
      <c r="LUO909" s="14"/>
      <c r="LUP909" s="14"/>
      <c r="LUQ909" s="14"/>
      <c r="LUR909" s="14"/>
      <c r="LUS909" s="14"/>
      <c r="LUT909" s="14"/>
      <c r="LUU909" s="14"/>
      <c r="LUV909" s="14"/>
      <c r="LUW909" s="14"/>
      <c r="LUX909" s="14"/>
      <c r="LUY909" s="14"/>
      <c r="LUZ909" s="14"/>
      <c r="LVA909" s="14"/>
      <c r="LVB909" s="14"/>
      <c r="LVC909" s="14"/>
      <c r="LVD909" s="14"/>
      <c r="LVE909" s="14"/>
      <c r="LVF909" s="14"/>
      <c r="LVG909" s="14"/>
      <c r="LVH909" s="14"/>
      <c r="LVI909" s="14"/>
      <c r="LVJ909" s="14"/>
      <c r="LVK909" s="14"/>
      <c r="LVL909" s="14"/>
      <c r="LVM909" s="14"/>
      <c r="LVN909" s="14"/>
      <c r="LVO909" s="14"/>
      <c r="LVP909" s="14"/>
      <c r="LVQ909" s="14"/>
      <c r="LVR909" s="14"/>
      <c r="LVS909" s="14"/>
      <c r="LVT909" s="14"/>
      <c r="LVU909" s="14"/>
      <c r="LVV909" s="14"/>
      <c r="LVW909" s="14"/>
      <c r="LVX909" s="14"/>
      <c r="LVY909" s="14"/>
      <c r="LVZ909" s="14"/>
      <c r="LWA909" s="14"/>
      <c r="LWB909" s="14"/>
      <c r="LWC909" s="14"/>
      <c r="LWD909" s="14"/>
      <c r="LWE909" s="14"/>
      <c r="LWF909" s="14"/>
      <c r="LWG909" s="14"/>
      <c r="LWH909" s="14"/>
      <c r="LWI909" s="14"/>
      <c r="LWJ909" s="14"/>
      <c r="LWK909" s="14"/>
      <c r="LWL909" s="14"/>
      <c r="LWM909" s="14"/>
      <c r="LWN909" s="14"/>
      <c r="LWO909" s="14"/>
      <c r="LWP909" s="14"/>
      <c r="LWQ909" s="14"/>
      <c r="LWR909" s="14"/>
      <c r="LWS909" s="14"/>
      <c r="LWT909" s="14"/>
      <c r="LWU909" s="14"/>
      <c r="LWV909" s="14"/>
      <c r="LWW909" s="14"/>
      <c r="LWX909" s="14"/>
      <c r="LWY909" s="14"/>
      <c r="LWZ909" s="14"/>
      <c r="LXA909" s="14"/>
      <c r="LXB909" s="14"/>
      <c r="LXC909" s="14"/>
      <c r="LXD909" s="14"/>
      <c r="LXE909" s="14"/>
      <c r="LXF909" s="14"/>
      <c r="LXG909" s="14"/>
      <c r="LXH909" s="14"/>
      <c r="LXI909" s="14"/>
      <c r="LXJ909" s="14"/>
      <c r="LXK909" s="14"/>
      <c r="LXL909" s="14"/>
      <c r="LXM909" s="14"/>
      <c r="LXN909" s="14"/>
      <c r="LXO909" s="14"/>
      <c r="LXP909" s="14"/>
      <c r="LXQ909" s="14"/>
      <c r="LXR909" s="14"/>
      <c r="LXS909" s="14"/>
      <c r="LXT909" s="14"/>
      <c r="LXU909" s="14"/>
      <c r="LXV909" s="14"/>
      <c r="LXW909" s="14"/>
      <c r="LXX909" s="14"/>
      <c r="LXY909" s="14"/>
      <c r="LXZ909" s="14"/>
      <c r="LYA909" s="14"/>
      <c r="LYB909" s="14"/>
      <c r="LYC909" s="14"/>
      <c r="LYD909" s="14"/>
      <c r="LYE909" s="14"/>
      <c r="LYF909" s="14"/>
      <c r="LYG909" s="14"/>
      <c r="LYH909" s="14"/>
      <c r="LYI909" s="14"/>
      <c r="LYJ909" s="14"/>
      <c r="LYK909" s="14"/>
      <c r="LYL909" s="14"/>
      <c r="LYM909" s="14"/>
      <c r="LYN909" s="14"/>
      <c r="LYO909" s="14"/>
      <c r="LYP909" s="14"/>
      <c r="LYQ909" s="14"/>
      <c r="LYR909" s="14"/>
      <c r="LYS909" s="14"/>
      <c r="LYT909" s="14"/>
      <c r="LYU909" s="14"/>
      <c r="LYV909" s="14"/>
      <c r="LYW909" s="14"/>
      <c r="LYX909" s="14"/>
      <c r="LYY909" s="14"/>
      <c r="LYZ909" s="14"/>
      <c r="LZA909" s="14"/>
      <c r="LZB909" s="14"/>
      <c r="LZC909" s="14"/>
      <c r="LZD909" s="14"/>
      <c r="LZE909" s="14"/>
      <c r="LZF909" s="14"/>
      <c r="LZG909" s="14"/>
      <c r="LZH909" s="14"/>
      <c r="LZI909" s="14"/>
      <c r="LZJ909" s="14"/>
      <c r="LZK909" s="14"/>
      <c r="LZL909" s="14"/>
      <c r="LZM909" s="14"/>
      <c r="LZN909" s="14"/>
      <c r="LZO909" s="14"/>
      <c r="LZP909" s="14"/>
      <c r="LZQ909" s="14"/>
      <c r="LZR909" s="14"/>
      <c r="LZS909" s="14"/>
      <c r="LZT909" s="14"/>
      <c r="LZU909" s="14"/>
      <c r="LZV909" s="14"/>
      <c r="LZW909" s="14"/>
      <c r="LZX909" s="14"/>
      <c r="LZY909" s="14"/>
      <c r="LZZ909" s="14"/>
      <c r="MAA909" s="14"/>
      <c r="MAB909" s="14"/>
      <c r="MAC909" s="14"/>
      <c r="MAD909" s="14"/>
      <c r="MAE909" s="14"/>
      <c r="MAF909" s="14"/>
      <c r="MAG909" s="14"/>
      <c r="MAH909" s="14"/>
      <c r="MAI909" s="14"/>
      <c r="MAJ909" s="14"/>
      <c r="MAK909" s="14"/>
      <c r="MAL909" s="14"/>
      <c r="MAM909" s="14"/>
      <c r="MAN909" s="14"/>
      <c r="MAO909" s="14"/>
      <c r="MAP909" s="14"/>
      <c r="MAQ909" s="14"/>
      <c r="MAR909" s="14"/>
      <c r="MAS909" s="14"/>
      <c r="MAT909" s="14"/>
      <c r="MAU909" s="14"/>
      <c r="MAV909" s="14"/>
      <c r="MAW909" s="14"/>
      <c r="MAX909" s="14"/>
      <c r="MAY909" s="14"/>
      <c r="MAZ909" s="14"/>
      <c r="MBA909" s="14"/>
      <c r="MBB909" s="14"/>
      <c r="MBC909" s="14"/>
      <c r="MBD909" s="14"/>
      <c r="MBE909" s="14"/>
      <c r="MBF909" s="14"/>
      <c r="MBG909" s="14"/>
      <c r="MBH909" s="14"/>
      <c r="MBI909" s="14"/>
      <c r="MBJ909" s="14"/>
      <c r="MBK909" s="14"/>
      <c r="MBL909" s="14"/>
      <c r="MBM909" s="14"/>
      <c r="MBN909" s="14"/>
      <c r="MBO909" s="14"/>
      <c r="MBP909" s="14"/>
      <c r="MBQ909" s="14"/>
      <c r="MBR909" s="14"/>
      <c r="MBS909" s="14"/>
      <c r="MBT909" s="14"/>
      <c r="MBU909" s="14"/>
      <c r="MBV909" s="14"/>
      <c r="MBW909" s="14"/>
      <c r="MBX909" s="14"/>
      <c r="MBY909" s="14"/>
      <c r="MBZ909" s="14"/>
      <c r="MCA909" s="14"/>
      <c r="MCB909" s="14"/>
      <c r="MCC909" s="14"/>
      <c r="MCD909" s="14"/>
      <c r="MCE909" s="14"/>
      <c r="MCF909" s="14"/>
      <c r="MCG909" s="14"/>
      <c r="MCH909" s="14"/>
      <c r="MCI909" s="14"/>
      <c r="MCJ909" s="14"/>
      <c r="MCK909" s="14"/>
      <c r="MCL909" s="14"/>
      <c r="MCM909" s="14"/>
      <c r="MCN909" s="14"/>
      <c r="MCO909" s="14"/>
      <c r="MCP909" s="14"/>
      <c r="MCQ909" s="14"/>
      <c r="MCR909" s="14"/>
      <c r="MCS909" s="14"/>
      <c r="MCT909" s="14"/>
      <c r="MCU909" s="14"/>
      <c r="MCV909" s="14"/>
      <c r="MCW909" s="14"/>
      <c r="MCX909" s="14"/>
      <c r="MCY909" s="14"/>
      <c r="MCZ909" s="14"/>
      <c r="MDA909" s="14"/>
      <c r="MDB909" s="14"/>
      <c r="MDC909" s="14"/>
      <c r="MDD909" s="14"/>
      <c r="MDE909" s="14"/>
      <c r="MDF909" s="14"/>
      <c r="MDG909" s="14"/>
      <c r="MDH909" s="14"/>
      <c r="MDI909" s="14"/>
      <c r="MDJ909" s="14"/>
      <c r="MDK909" s="14"/>
      <c r="MDL909" s="14"/>
      <c r="MDM909" s="14"/>
      <c r="MDN909" s="14"/>
      <c r="MDO909" s="14"/>
      <c r="MDP909" s="14"/>
      <c r="MDQ909" s="14"/>
      <c r="MDR909" s="14"/>
      <c r="MDS909" s="14"/>
      <c r="MDT909" s="14"/>
      <c r="MDU909" s="14"/>
      <c r="MDV909" s="14"/>
      <c r="MDW909" s="14"/>
      <c r="MDX909" s="14"/>
      <c r="MDY909" s="14"/>
      <c r="MDZ909" s="14"/>
      <c r="MEA909" s="14"/>
      <c r="MEB909" s="14"/>
      <c r="MEC909" s="14"/>
      <c r="MED909" s="14"/>
      <c r="MEE909" s="14"/>
      <c r="MEF909" s="14"/>
      <c r="MEG909" s="14"/>
      <c r="MEH909" s="14"/>
      <c r="MEI909" s="14"/>
      <c r="MEJ909" s="14"/>
      <c r="MEK909" s="14"/>
      <c r="MEL909" s="14"/>
      <c r="MEM909" s="14"/>
      <c r="MEN909" s="14"/>
      <c r="MEO909" s="14"/>
      <c r="MEP909" s="14"/>
      <c r="MEQ909" s="14"/>
      <c r="MER909" s="14"/>
      <c r="MES909" s="14"/>
      <c r="MET909" s="14"/>
      <c r="MEU909" s="14"/>
      <c r="MEV909" s="14"/>
      <c r="MEW909" s="14"/>
      <c r="MEX909" s="14"/>
      <c r="MEY909" s="14"/>
      <c r="MEZ909" s="14"/>
      <c r="MFA909" s="14"/>
      <c r="MFB909" s="14"/>
      <c r="MFC909" s="14"/>
      <c r="MFD909" s="14"/>
      <c r="MFE909" s="14"/>
      <c r="MFF909" s="14"/>
      <c r="MFG909" s="14"/>
      <c r="MFH909" s="14"/>
      <c r="MFI909" s="14"/>
      <c r="MFJ909" s="14"/>
      <c r="MFK909" s="14"/>
      <c r="MFL909" s="14"/>
      <c r="MFM909" s="14"/>
      <c r="MFN909" s="14"/>
      <c r="MFO909" s="14"/>
      <c r="MFP909" s="14"/>
      <c r="MFQ909" s="14"/>
      <c r="MFR909" s="14"/>
      <c r="MFS909" s="14"/>
      <c r="MFT909" s="14"/>
      <c r="MFU909" s="14"/>
      <c r="MFV909" s="14"/>
      <c r="MFW909" s="14"/>
      <c r="MFX909" s="14"/>
      <c r="MFY909" s="14"/>
      <c r="MFZ909" s="14"/>
      <c r="MGA909" s="14"/>
      <c r="MGB909" s="14"/>
      <c r="MGC909" s="14"/>
      <c r="MGD909" s="14"/>
      <c r="MGE909" s="14"/>
      <c r="MGF909" s="14"/>
      <c r="MGG909" s="14"/>
      <c r="MGH909" s="14"/>
      <c r="MGI909" s="14"/>
      <c r="MGJ909" s="14"/>
      <c r="MGK909" s="14"/>
      <c r="MGL909" s="14"/>
      <c r="MGM909" s="14"/>
      <c r="MGN909" s="14"/>
      <c r="MGO909" s="14"/>
      <c r="MGP909" s="14"/>
      <c r="MGQ909" s="14"/>
      <c r="MGR909" s="14"/>
      <c r="MGS909" s="14"/>
      <c r="MGT909" s="14"/>
      <c r="MGU909" s="14"/>
      <c r="MGV909" s="14"/>
      <c r="MGW909" s="14"/>
      <c r="MGX909" s="14"/>
      <c r="MGY909" s="14"/>
      <c r="MGZ909" s="14"/>
      <c r="MHA909" s="14"/>
      <c r="MHB909" s="14"/>
      <c r="MHC909" s="14"/>
      <c r="MHD909" s="14"/>
      <c r="MHE909" s="14"/>
      <c r="MHF909" s="14"/>
      <c r="MHG909" s="14"/>
      <c r="MHH909" s="14"/>
      <c r="MHI909" s="14"/>
      <c r="MHJ909" s="14"/>
      <c r="MHK909" s="14"/>
      <c r="MHL909" s="14"/>
      <c r="MHM909" s="14"/>
      <c r="MHN909" s="14"/>
      <c r="MHO909" s="14"/>
      <c r="MHP909" s="14"/>
      <c r="MHQ909" s="14"/>
      <c r="MHR909" s="14"/>
      <c r="MHS909" s="14"/>
      <c r="MHT909" s="14"/>
      <c r="MHU909" s="14"/>
      <c r="MHV909" s="14"/>
      <c r="MHW909" s="14"/>
      <c r="MHX909" s="14"/>
      <c r="MHY909" s="14"/>
      <c r="MHZ909" s="14"/>
      <c r="MIA909" s="14"/>
      <c r="MIB909" s="14"/>
      <c r="MIC909" s="14"/>
      <c r="MID909" s="14"/>
      <c r="MIE909" s="14"/>
      <c r="MIF909" s="14"/>
      <c r="MIG909" s="14"/>
      <c r="MIH909" s="14"/>
      <c r="MII909" s="14"/>
      <c r="MIJ909" s="14"/>
      <c r="MIK909" s="14"/>
      <c r="MIL909" s="14"/>
      <c r="MIM909" s="14"/>
      <c r="MIN909" s="14"/>
      <c r="MIO909" s="14"/>
      <c r="MIP909" s="14"/>
      <c r="MIQ909" s="14"/>
      <c r="MIR909" s="14"/>
      <c r="MIS909" s="14"/>
      <c r="MIT909" s="14"/>
      <c r="MIU909" s="14"/>
      <c r="MIV909" s="14"/>
      <c r="MIW909" s="14"/>
      <c r="MIX909" s="14"/>
      <c r="MIY909" s="14"/>
      <c r="MIZ909" s="14"/>
      <c r="MJA909" s="14"/>
      <c r="MJB909" s="14"/>
      <c r="MJC909" s="14"/>
      <c r="MJD909" s="14"/>
      <c r="MJE909" s="14"/>
      <c r="MJF909" s="14"/>
      <c r="MJG909" s="14"/>
      <c r="MJH909" s="14"/>
      <c r="MJI909" s="14"/>
      <c r="MJJ909" s="14"/>
      <c r="MJK909" s="14"/>
      <c r="MJL909" s="14"/>
      <c r="MJM909" s="14"/>
      <c r="MJN909" s="14"/>
      <c r="MJO909" s="14"/>
      <c r="MJP909" s="14"/>
      <c r="MJQ909" s="14"/>
      <c r="MJR909" s="14"/>
      <c r="MJS909" s="14"/>
      <c r="MJT909" s="14"/>
      <c r="MJU909" s="14"/>
      <c r="MJV909" s="14"/>
      <c r="MJW909" s="14"/>
      <c r="MJX909" s="14"/>
      <c r="MJY909" s="14"/>
      <c r="MJZ909" s="14"/>
      <c r="MKA909" s="14"/>
      <c r="MKB909" s="14"/>
      <c r="MKC909" s="14"/>
      <c r="MKD909" s="14"/>
      <c r="MKE909" s="14"/>
      <c r="MKF909" s="14"/>
      <c r="MKG909" s="14"/>
      <c r="MKH909" s="14"/>
      <c r="MKI909" s="14"/>
      <c r="MKJ909" s="14"/>
      <c r="MKK909" s="14"/>
      <c r="MKL909" s="14"/>
      <c r="MKM909" s="14"/>
      <c r="MKN909" s="14"/>
      <c r="MKO909" s="14"/>
      <c r="MKP909" s="14"/>
      <c r="MKQ909" s="14"/>
      <c r="MKR909" s="14"/>
      <c r="MKS909" s="14"/>
      <c r="MKT909" s="14"/>
      <c r="MKU909" s="14"/>
      <c r="MKV909" s="14"/>
      <c r="MKW909" s="14"/>
      <c r="MKX909" s="14"/>
      <c r="MKY909" s="14"/>
      <c r="MKZ909" s="14"/>
      <c r="MLA909" s="14"/>
      <c r="MLB909" s="14"/>
      <c r="MLC909" s="14"/>
      <c r="MLD909" s="14"/>
      <c r="MLE909" s="14"/>
      <c r="MLF909" s="14"/>
      <c r="MLG909" s="14"/>
      <c r="MLH909" s="14"/>
      <c r="MLI909" s="14"/>
      <c r="MLJ909" s="14"/>
      <c r="MLK909" s="14"/>
      <c r="MLL909" s="14"/>
      <c r="MLM909" s="14"/>
      <c r="MLN909" s="14"/>
      <c r="MLO909" s="14"/>
      <c r="MLP909" s="14"/>
      <c r="MLQ909" s="14"/>
      <c r="MLR909" s="14"/>
      <c r="MLS909" s="14"/>
      <c r="MLT909" s="14"/>
      <c r="MLU909" s="14"/>
      <c r="MLV909" s="14"/>
      <c r="MLW909" s="14"/>
      <c r="MLX909" s="14"/>
      <c r="MLY909" s="14"/>
      <c r="MLZ909" s="14"/>
      <c r="MMA909" s="14"/>
      <c r="MMB909" s="14"/>
      <c r="MMC909" s="14"/>
      <c r="MMD909" s="14"/>
      <c r="MME909" s="14"/>
      <c r="MMF909" s="14"/>
      <c r="MMG909" s="14"/>
      <c r="MMH909" s="14"/>
      <c r="MMI909" s="14"/>
      <c r="MMJ909" s="14"/>
      <c r="MMK909" s="14"/>
      <c r="MML909" s="14"/>
      <c r="MMM909" s="14"/>
      <c r="MMN909" s="14"/>
      <c r="MMO909" s="14"/>
      <c r="MMP909" s="14"/>
      <c r="MMQ909" s="14"/>
      <c r="MMR909" s="14"/>
      <c r="MMS909" s="14"/>
      <c r="MMT909" s="14"/>
      <c r="MMU909" s="14"/>
      <c r="MMV909" s="14"/>
      <c r="MMW909" s="14"/>
      <c r="MMX909" s="14"/>
      <c r="MMY909" s="14"/>
      <c r="MMZ909" s="14"/>
      <c r="MNA909" s="14"/>
      <c r="MNB909" s="14"/>
      <c r="MNC909" s="14"/>
      <c r="MND909" s="14"/>
      <c r="MNE909" s="14"/>
      <c r="MNF909" s="14"/>
      <c r="MNG909" s="14"/>
      <c r="MNH909" s="14"/>
      <c r="MNI909" s="14"/>
      <c r="MNJ909" s="14"/>
      <c r="MNK909" s="14"/>
      <c r="MNL909" s="14"/>
      <c r="MNM909" s="14"/>
      <c r="MNN909" s="14"/>
      <c r="MNO909" s="14"/>
      <c r="MNP909" s="14"/>
      <c r="MNQ909" s="14"/>
      <c r="MNR909" s="14"/>
      <c r="MNS909" s="14"/>
      <c r="MNT909" s="14"/>
      <c r="MNU909" s="14"/>
      <c r="MNV909" s="14"/>
      <c r="MNW909" s="14"/>
      <c r="MNX909" s="14"/>
      <c r="MNY909" s="14"/>
      <c r="MNZ909" s="14"/>
      <c r="MOA909" s="14"/>
      <c r="MOB909" s="14"/>
      <c r="MOC909" s="14"/>
      <c r="MOD909" s="14"/>
      <c r="MOE909" s="14"/>
      <c r="MOF909" s="14"/>
      <c r="MOG909" s="14"/>
      <c r="MOH909" s="14"/>
      <c r="MOI909" s="14"/>
      <c r="MOJ909" s="14"/>
      <c r="MOK909" s="14"/>
      <c r="MOL909" s="14"/>
      <c r="MOM909" s="14"/>
      <c r="MON909" s="14"/>
      <c r="MOO909" s="14"/>
      <c r="MOP909" s="14"/>
      <c r="MOQ909" s="14"/>
      <c r="MOR909" s="14"/>
      <c r="MOS909" s="14"/>
      <c r="MOT909" s="14"/>
      <c r="MOU909" s="14"/>
      <c r="MOV909" s="14"/>
      <c r="MOW909" s="14"/>
      <c r="MOX909" s="14"/>
      <c r="MOY909" s="14"/>
      <c r="MOZ909" s="14"/>
      <c r="MPA909" s="14"/>
      <c r="MPB909" s="14"/>
      <c r="MPC909" s="14"/>
      <c r="MPD909" s="14"/>
      <c r="MPE909" s="14"/>
      <c r="MPF909" s="14"/>
      <c r="MPG909" s="14"/>
      <c r="MPH909" s="14"/>
      <c r="MPI909" s="14"/>
      <c r="MPJ909" s="14"/>
      <c r="MPK909" s="14"/>
      <c r="MPL909" s="14"/>
      <c r="MPM909" s="14"/>
      <c r="MPN909" s="14"/>
      <c r="MPO909" s="14"/>
      <c r="MPP909" s="14"/>
      <c r="MPQ909" s="14"/>
      <c r="MPR909" s="14"/>
      <c r="MPS909" s="14"/>
      <c r="MPT909" s="14"/>
      <c r="MPU909" s="14"/>
      <c r="MPV909" s="14"/>
      <c r="MPW909" s="14"/>
      <c r="MPX909" s="14"/>
      <c r="MPY909" s="14"/>
      <c r="MPZ909" s="14"/>
      <c r="MQA909" s="14"/>
      <c r="MQB909" s="14"/>
      <c r="MQC909" s="14"/>
      <c r="MQD909" s="14"/>
      <c r="MQE909" s="14"/>
      <c r="MQF909" s="14"/>
      <c r="MQG909" s="14"/>
      <c r="MQH909" s="14"/>
      <c r="MQI909" s="14"/>
      <c r="MQJ909" s="14"/>
      <c r="MQK909" s="14"/>
      <c r="MQL909" s="14"/>
      <c r="MQM909" s="14"/>
      <c r="MQN909" s="14"/>
      <c r="MQO909" s="14"/>
      <c r="MQP909" s="14"/>
      <c r="MQQ909" s="14"/>
      <c r="MQR909" s="14"/>
      <c r="MQS909" s="14"/>
      <c r="MQT909" s="14"/>
      <c r="MQU909" s="14"/>
      <c r="MQV909" s="14"/>
      <c r="MQW909" s="14"/>
      <c r="MQX909" s="14"/>
      <c r="MQY909" s="14"/>
      <c r="MQZ909" s="14"/>
      <c r="MRA909" s="14"/>
      <c r="MRB909" s="14"/>
      <c r="MRC909" s="14"/>
      <c r="MRD909" s="14"/>
      <c r="MRE909" s="14"/>
      <c r="MRF909" s="14"/>
      <c r="MRG909" s="14"/>
      <c r="MRH909" s="14"/>
      <c r="MRI909" s="14"/>
      <c r="MRJ909" s="14"/>
      <c r="MRK909" s="14"/>
      <c r="MRL909" s="14"/>
      <c r="MRM909" s="14"/>
      <c r="MRN909" s="14"/>
      <c r="MRO909" s="14"/>
      <c r="MRP909" s="14"/>
      <c r="MRQ909" s="14"/>
      <c r="MRR909" s="14"/>
      <c r="MRS909" s="14"/>
      <c r="MRT909" s="14"/>
      <c r="MRU909" s="14"/>
      <c r="MRV909" s="14"/>
      <c r="MRW909" s="14"/>
      <c r="MRX909" s="14"/>
      <c r="MRY909" s="14"/>
      <c r="MRZ909" s="14"/>
      <c r="MSA909" s="14"/>
      <c r="MSB909" s="14"/>
      <c r="MSC909" s="14"/>
      <c r="MSD909" s="14"/>
      <c r="MSE909" s="14"/>
      <c r="MSF909" s="14"/>
      <c r="MSG909" s="14"/>
      <c r="MSH909" s="14"/>
      <c r="MSI909" s="14"/>
      <c r="MSJ909" s="14"/>
      <c r="MSK909" s="14"/>
      <c r="MSL909" s="14"/>
      <c r="MSM909" s="14"/>
      <c r="MSN909" s="14"/>
      <c r="MSO909" s="14"/>
      <c r="MSP909" s="14"/>
      <c r="MSQ909" s="14"/>
      <c r="MSR909" s="14"/>
      <c r="MSS909" s="14"/>
      <c r="MST909" s="14"/>
      <c r="MSU909" s="14"/>
      <c r="MSV909" s="14"/>
      <c r="MSW909" s="14"/>
      <c r="MSX909" s="14"/>
      <c r="MSY909" s="14"/>
      <c r="MSZ909" s="14"/>
      <c r="MTA909" s="14"/>
      <c r="MTB909" s="14"/>
      <c r="MTC909" s="14"/>
      <c r="MTD909" s="14"/>
      <c r="MTE909" s="14"/>
      <c r="MTF909" s="14"/>
      <c r="MTG909" s="14"/>
      <c r="MTH909" s="14"/>
      <c r="MTI909" s="14"/>
      <c r="MTJ909" s="14"/>
      <c r="MTK909" s="14"/>
      <c r="MTL909" s="14"/>
      <c r="MTM909" s="14"/>
      <c r="MTN909" s="14"/>
      <c r="MTO909" s="14"/>
      <c r="MTP909" s="14"/>
      <c r="MTQ909" s="14"/>
      <c r="MTR909" s="14"/>
      <c r="MTS909" s="14"/>
      <c r="MTT909" s="14"/>
      <c r="MTU909" s="14"/>
      <c r="MTV909" s="14"/>
      <c r="MTW909" s="14"/>
      <c r="MTX909" s="14"/>
      <c r="MTY909" s="14"/>
      <c r="MTZ909" s="14"/>
      <c r="MUA909" s="14"/>
      <c r="MUB909" s="14"/>
      <c r="MUC909" s="14"/>
      <c r="MUD909" s="14"/>
      <c r="MUE909" s="14"/>
      <c r="MUF909" s="14"/>
      <c r="MUG909" s="14"/>
      <c r="MUH909" s="14"/>
      <c r="MUI909" s="14"/>
      <c r="MUJ909" s="14"/>
      <c r="MUK909" s="14"/>
      <c r="MUL909" s="14"/>
      <c r="MUM909" s="14"/>
      <c r="MUN909" s="14"/>
      <c r="MUO909" s="14"/>
      <c r="MUP909" s="14"/>
      <c r="MUQ909" s="14"/>
      <c r="MUR909" s="14"/>
      <c r="MUS909" s="14"/>
      <c r="MUT909" s="14"/>
      <c r="MUU909" s="14"/>
      <c r="MUV909" s="14"/>
      <c r="MUW909" s="14"/>
      <c r="MUX909" s="14"/>
      <c r="MUY909" s="14"/>
      <c r="MUZ909" s="14"/>
      <c r="MVA909" s="14"/>
      <c r="MVB909" s="14"/>
      <c r="MVC909" s="14"/>
      <c r="MVD909" s="14"/>
      <c r="MVE909" s="14"/>
      <c r="MVF909" s="14"/>
      <c r="MVG909" s="14"/>
      <c r="MVH909" s="14"/>
      <c r="MVI909" s="14"/>
      <c r="MVJ909" s="14"/>
      <c r="MVK909" s="14"/>
      <c r="MVL909" s="14"/>
      <c r="MVM909" s="14"/>
      <c r="MVN909" s="14"/>
      <c r="MVO909" s="14"/>
      <c r="MVP909" s="14"/>
      <c r="MVQ909" s="14"/>
      <c r="MVR909" s="14"/>
      <c r="MVS909" s="14"/>
      <c r="MVT909" s="14"/>
      <c r="MVU909" s="14"/>
      <c r="MVV909" s="14"/>
      <c r="MVW909" s="14"/>
      <c r="MVX909" s="14"/>
      <c r="MVY909" s="14"/>
      <c r="MVZ909" s="14"/>
      <c r="MWA909" s="14"/>
      <c r="MWB909" s="14"/>
      <c r="MWC909" s="14"/>
      <c r="MWD909" s="14"/>
      <c r="MWE909" s="14"/>
      <c r="MWF909" s="14"/>
      <c r="MWG909" s="14"/>
      <c r="MWH909" s="14"/>
      <c r="MWI909" s="14"/>
      <c r="MWJ909" s="14"/>
      <c r="MWK909" s="14"/>
      <c r="MWL909" s="14"/>
      <c r="MWM909" s="14"/>
      <c r="MWN909" s="14"/>
      <c r="MWO909" s="14"/>
      <c r="MWP909" s="14"/>
      <c r="MWQ909" s="14"/>
      <c r="MWR909" s="14"/>
      <c r="MWS909" s="14"/>
      <c r="MWT909" s="14"/>
      <c r="MWU909" s="14"/>
      <c r="MWV909" s="14"/>
      <c r="MWW909" s="14"/>
      <c r="MWX909" s="14"/>
      <c r="MWY909" s="14"/>
      <c r="MWZ909" s="14"/>
      <c r="MXA909" s="14"/>
      <c r="MXB909" s="14"/>
      <c r="MXC909" s="14"/>
      <c r="MXD909" s="14"/>
      <c r="MXE909" s="14"/>
      <c r="MXF909" s="14"/>
      <c r="MXG909" s="14"/>
      <c r="MXH909" s="14"/>
      <c r="MXI909" s="14"/>
      <c r="MXJ909" s="14"/>
      <c r="MXK909" s="14"/>
      <c r="MXL909" s="14"/>
      <c r="MXM909" s="14"/>
      <c r="MXN909" s="14"/>
      <c r="MXO909" s="14"/>
      <c r="MXP909" s="14"/>
      <c r="MXQ909" s="14"/>
      <c r="MXR909" s="14"/>
      <c r="MXS909" s="14"/>
      <c r="MXT909" s="14"/>
      <c r="MXU909" s="14"/>
      <c r="MXV909" s="14"/>
      <c r="MXW909" s="14"/>
      <c r="MXX909" s="14"/>
      <c r="MXY909" s="14"/>
      <c r="MXZ909" s="14"/>
      <c r="MYA909" s="14"/>
      <c r="MYB909" s="14"/>
      <c r="MYC909" s="14"/>
      <c r="MYD909" s="14"/>
      <c r="MYE909" s="14"/>
      <c r="MYF909" s="14"/>
      <c r="MYG909" s="14"/>
      <c r="MYH909" s="14"/>
      <c r="MYI909" s="14"/>
      <c r="MYJ909" s="14"/>
      <c r="MYK909" s="14"/>
      <c r="MYL909" s="14"/>
      <c r="MYM909" s="14"/>
      <c r="MYN909" s="14"/>
      <c r="MYO909" s="14"/>
      <c r="MYP909" s="14"/>
      <c r="MYQ909" s="14"/>
      <c r="MYR909" s="14"/>
      <c r="MYS909" s="14"/>
      <c r="MYT909" s="14"/>
      <c r="MYU909" s="14"/>
      <c r="MYV909" s="14"/>
      <c r="MYW909" s="14"/>
      <c r="MYX909" s="14"/>
      <c r="MYY909" s="14"/>
      <c r="MYZ909" s="14"/>
      <c r="MZA909" s="14"/>
      <c r="MZB909" s="14"/>
      <c r="MZC909" s="14"/>
      <c r="MZD909" s="14"/>
      <c r="MZE909" s="14"/>
      <c r="MZF909" s="14"/>
      <c r="MZG909" s="14"/>
      <c r="MZH909" s="14"/>
      <c r="MZI909" s="14"/>
      <c r="MZJ909" s="14"/>
      <c r="MZK909" s="14"/>
      <c r="MZL909" s="14"/>
      <c r="MZM909" s="14"/>
      <c r="MZN909" s="14"/>
      <c r="MZO909" s="14"/>
      <c r="MZP909" s="14"/>
      <c r="MZQ909" s="14"/>
      <c r="MZR909" s="14"/>
      <c r="MZS909" s="14"/>
      <c r="MZT909" s="14"/>
      <c r="MZU909" s="14"/>
      <c r="MZV909" s="14"/>
      <c r="MZW909" s="14"/>
      <c r="MZX909" s="14"/>
      <c r="MZY909" s="14"/>
      <c r="MZZ909" s="14"/>
      <c r="NAA909" s="14"/>
      <c r="NAB909" s="14"/>
      <c r="NAC909" s="14"/>
      <c r="NAD909" s="14"/>
      <c r="NAE909" s="14"/>
      <c r="NAF909" s="14"/>
      <c r="NAG909" s="14"/>
      <c r="NAH909" s="14"/>
      <c r="NAI909" s="14"/>
      <c r="NAJ909" s="14"/>
      <c r="NAK909" s="14"/>
      <c r="NAL909" s="14"/>
      <c r="NAM909" s="14"/>
      <c r="NAN909" s="14"/>
      <c r="NAO909" s="14"/>
      <c r="NAP909" s="14"/>
      <c r="NAQ909" s="14"/>
      <c r="NAR909" s="14"/>
      <c r="NAS909" s="14"/>
      <c r="NAT909" s="14"/>
      <c r="NAU909" s="14"/>
      <c r="NAV909" s="14"/>
      <c r="NAW909" s="14"/>
      <c r="NAX909" s="14"/>
      <c r="NAY909" s="14"/>
      <c r="NAZ909" s="14"/>
      <c r="NBA909" s="14"/>
      <c r="NBB909" s="14"/>
      <c r="NBC909" s="14"/>
      <c r="NBD909" s="14"/>
      <c r="NBE909" s="14"/>
      <c r="NBF909" s="14"/>
      <c r="NBG909" s="14"/>
      <c r="NBH909" s="14"/>
      <c r="NBI909" s="14"/>
      <c r="NBJ909" s="14"/>
      <c r="NBK909" s="14"/>
      <c r="NBL909" s="14"/>
      <c r="NBM909" s="14"/>
      <c r="NBN909" s="14"/>
      <c r="NBO909" s="14"/>
      <c r="NBP909" s="14"/>
      <c r="NBQ909" s="14"/>
      <c r="NBR909" s="14"/>
      <c r="NBS909" s="14"/>
      <c r="NBT909" s="14"/>
      <c r="NBU909" s="14"/>
      <c r="NBV909" s="14"/>
      <c r="NBW909" s="14"/>
      <c r="NBX909" s="14"/>
      <c r="NBY909" s="14"/>
      <c r="NBZ909" s="14"/>
      <c r="NCA909" s="14"/>
      <c r="NCB909" s="14"/>
      <c r="NCC909" s="14"/>
      <c r="NCD909" s="14"/>
      <c r="NCE909" s="14"/>
      <c r="NCF909" s="14"/>
      <c r="NCG909" s="14"/>
      <c r="NCH909" s="14"/>
      <c r="NCI909" s="14"/>
      <c r="NCJ909" s="14"/>
      <c r="NCK909" s="14"/>
      <c r="NCL909" s="14"/>
      <c r="NCM909" s="14"/>
      <c r="NCN909" s="14"/>
      <c r="NCO909" s="14"/>
      <c r="NCP909" s="14"/>
      <c r="NCQ909" s="14"/>
      <c r="NCR909" s="14"/>
      <c r="NCS909" s="14"/>
      <c r="NCT909" s="14"/>
      <c r="NCU909" s="14"/>
      <c r="NCV909" s="14"/>
      <c r="NCW909" s="14"/>
      <c r="NCX909" s="14"/>
      <c r="NCY909" s="14"/>
      <c r="NCZ909" s="14"/>
      <c r="NDA909" s="14"/>
      <c r="NDB909" s="14"/>
      <c r="NDC909" s="14"/>
      <c r="NDD909" s="14"/>
      <c r="NDE909" s="14"/>
      <c r="NDF909" s="14"/>
      <c r="NDG909" s="14"/>
      <c r="NDH909" s="14"/>
      <c r="NDI909" s="14"/>
      <c r="NDJ909" s="14"/>
      <c r="NDK909" s="14"/>
      <c r="NDL909" s="14"/>
      <c r="NDM909" s="14"/>
      <c r="NDN909" s="14"/>
      <c r="NDO909" s="14"/>
      <c r="NDP909" s="14"/>
      <c r="NDQ909" s="14"/>
      <c r="NDR909" s="14"/>
      <c r="NDS909" s="14"/>
      <c r="NDT909" s="14"/>
      <c r="NDU909" s="14"/>
      <c r="NDV909" s="14"/>
      <c r="NDW909" s="14"/>
      <c r="NDX909" s="14"/>
      <c r="NDY909" s="14"/>
      <c r="NDZ909" s="14"/>
      <c r="NEA909" s="14"/>
      <c r="NEB909" s="14"/>
      <c r="NEC909" s="14"/>
      <c r="NED909" s="14"/>
      <c r="NEE909" s="14"/>
      <c r="NEF909" s="14"/>
      <c r="NEG909" s="14"/>
      <c r="NEH909" s="14"/>
      <c r="NEI909" s="14"/>
      <c r="NEJ909" s="14"/>
      <c r="NEK909" s="14"/>
      <c r="NEL909" s="14"/>
      <c r="NEM909" s="14"/>
      <c r="NEN909" s="14"/>
      <c r="NEO909" s="14"/>
      <c r="NEP909" s="14"/>
      <c r="NEQ909" s="14"/>
      <c r="NER909" s="14"/>
      <c r="NES909" s="14"/>
      <c r="NET909" s="14"/>
      <c r="NEU909" s="14"/>
      <c r="NEV909" s="14"/>
      <c r="NEW909" s="14"/>
      <c r="NEX909" s="14"/>
      <c r="NEY909" s="14"/>
      <c r="NEZ909" s="14"/>
      <c r="NFA909" s="14"/>
      <c r="NFB909" s="14"/>
      <c r="NFC909" s="14"/>
      <c r="NFD909" s="14"/>
      <c r="NFE909" s="14"/>
      <c r="NFF909" s="14"/>
      <c r="NFG909" s="14"/>
      <c r="NFH909" s="14"/>
      <c r="NFI909" s="14"/>
      <c r="NFJ909" s="14"/>
      <c r="NFK909" s="14"/>
      <c r="NFL909" s="14"/>
      <c r="NFM909" s="14"/>
      <c r="NFN909" s="14"/>
      <c r="NFO909" s="14"/>
      <c r="NFP909" s="14"/>
      <c r="NFQ909" s="14"/>
      <c r="NFR909" s="14"/>
      <c r="NFS909" s="14"/>
      <c r="NFT909" s="14"/>
      <c r="NFU909" s="14"/>
      <c r="NFV909" s="14"/>
      <c r="NFW909" s="14"/>
      <c r="NFX909" s="14"/>
      <c r="NFY909" s="14"/>
      <c r="NFZ909" s="14"/>
      <c r="NGA909" s="14"/>
      <c r="NGB909" s="14"/>
      <c r="NGC909" s="14"/>
      <c r="NGD909" s="14"/>
      <c r="NGE909" s="14"/>
      <c r="NGF909" s="14"/>
      <c r="NGG909" s="14"/>
      <c r="NGH909" s="14"/>
      <c r="NGI909" s="14"/>
      <c r="NGJ909" s="14"/>
      <c r="NGK909" s="14"/>
      <c r="NGL909" s="14"/>
      <c r="NGM909" s="14"/>
      <c r="NGN909" s="14"/>
      <c r="NGO909" s="14"/>
      <c r="NGP909" s="14"/>
      <c r="NGQ909" s="14"/>
      <c r="NGR909" s="14"/>
      <c r="NGS909" s="14"/>
      <c r="NGT909" s="14"/>
      <c r="NGU909" s="14"/>
      <c r="NGV909" s="14"/>
      <c r="NGW909" s="14"/>
      <c r="NGX909" s="14"/>
      <c r="NGY909" s="14"/>
      <c r="NGZ909" s="14"/>
      <c r="NHA909" s="14"/>
      <c r="NHB909" s="14"/>
      <c r="NHC909" s="14"/>
      <c r="NHD909" s="14"/>
      <c r="NHE909" s="14"/>
      <c r="NHF909" s="14"/>
      <c r="NHG909" s="14"/>
      <c r="NHH909" s="14"/>
      <c r="NHI909" s="14"/>
      <c r="NHJ909" s="14"/>
      <c r="NHK909" s="14"/>
      <c r="NHL909" s="14"/>
      <c r="NHM909" s="14"/>
      <c r="NHN909" s="14"/>
      <c r="NHO909" s="14"/>
      <c r="NHP909" s="14"/>
      <c r="NHQ909" s="14"/>
      <c r="NHR909" s="14"/>
      <c r="NHS909" s="14"/>
      <c r="NHT909" s="14"/>
      <c r="NHU909" s="14"/>
      <c r="NHV909" s="14"/>
      <c r="NHW909" s="14"/>
      <c r="NHX909" s="14"/>
      <c r="NHY909" s="14"/>
      <c r="NHZ909" s="14"/>
      <c r="NIA909" s="14"/>
      <c r="NIB909" s="14"/>
      <c r="NIC909" s="14"/>
      <c r="NID909" s="14"/>
      <c r="NIE909" s="14"/>
      <c r="NIF909" s="14"/>
      <c r="NIG909" s="14"/>
      <c r="NIH909" s="14"/>
      <c r="NII909" s="14"/>
      <c r="NIJ909" s="14"/>
      <c r="NIK909" s="14"/>
      <c r="NIL909" s="14"/>
      <c r="NIM909" s="14"/>
      <c r="NIN909" s="14"/>
      <c r="NIO909" s="14"/>
      <c r="NIP909" s="14"/>
      <c r="NIQ909" s="14"/>
      <c r="NIR909" s="14"/>
      <c r="NIS909" s="14"/>
      <c r="NIT909" s="14"/>
      <c r="NIU909" s="14"/>
      <c r="NIV909" s="14"/>
      <c r="NIW909" s="14"/>
      <c r="NIX909" s="14"/>
      <c r="NIY909" s="14"/>
      <c r="NIZ909" s="14"/>
      <c r="NJA909" s="14"/>
      <c r="NJB909" s="14"/>
      <c r="NJC909" s="14"/>
      <c r="NJD909" s="14"/>
      <c r="NJE909" s="14"/>
      <c r="NJF909" s="14"/>
      <c r="NJG909" s="14"/>
      <c r="NJH909" s="14"/>
      <c r="NJI909" s="14"/>
      <c r="NJJ909" s="14"/>
      <c r="NJK909" s="14"/>
      <c r="NJL909" s="14"/>
      <c r="NJM909" s="14"/>
      <c r="NJN909" s="14"/>
      <c r="NJO909" s="14"/>
      <c r="NJP909" s="14"/>
      <c r="NJQ909" s="14"/>
      <c r="NJR909" s="14"/>
      <c r="NJS909" s="14"/>
      <c r="NJT909" s="14"/>
      <c r="NJU909" s="14"/>
      <c r="NJV909" s="14"/>
      <c r="NJW909" s="14"/>
      <c r="NJX909" s="14"/>
      <c r="NJY909" s="14"/>
      <c r="NJZ909" s="14"/>
      <c r="NKA909" s="14"/>
      <c r="NKB909" s="14"/>
      <c r="NKC909" s="14"/>
      <c r="NKD909" s="14"/>
      <c r="NKE909" s="14"/>
      <c r="NKF909" s="14"/>
      <c r="NKG909" s="14"/>
      <c r="NKH909" s="14"/>
      <c r="NKI909" s="14"/>
      <c r="NKJ909" s="14"/>
      <c r="NKK909" s="14"/>
      <c r="NKL909" s="14"/>
      <c r="NKM909" s="14"/>
      <c r="NKN909" s="14"/>
      <c r="NKO909" s="14"/>
      <c r="NKP909" s="14"/>
      <c r="NKQ909" s="14"/>
      <c r="NKR909" s="14"/>
      <c r="NKS909" s="14"/>
      <c r="NKT909" s="14"/>
      <c r="NKU909" s="14"/>
      <c r="NKV909" s="14"/>
      <c r="NKW909" s="14"/>
      <c r="NKX909" s="14"/>
      <c r="NKY909" s="14"/>
      <c r="NKZ909" s="14"/>
      <c r="NLA909" s="14"/>
      <c r="NLB909" s="14"/>
      <c r="NLC909" s="14"/>
      <c r="NLD909" s="14"/>
      <c r="NLE909" s="14"/>
      <c r="NLF909" s="14"/>
      <c r="NLG909" s="14"/>
      <c r="NLH909" s="14"/>
      <c r="NLI909" s="14"/>
      <c r="NLJ909" s="14"/>
      <c r="NLK909" s="14"/>
      <c r="NLL909" s="14"/>
      <c r="NLM909" s="14"/>
      <c r="NLN909" s="14"/>
      <c r="NLO909" s="14"/>
      <c r="NLP909" s="14"/>
      <c r="NLQ909" s="14"/>
      <c r="NLR909" s="14"/>
      <c r="NLS909" s="14"/>
      <c r="NLT909" s="14"/>
      <c r="NLU909" s="14"/>
      <c r="NLV909" s="14"/>
      <c r="NLW909" s="14"/>
      <c r="NLX909" s="14"/>
      <c r="NLY909" s="14"/>
      <c r="NLZ909" s="14"/>
      <c r="NMA909" s="14"/>
      <c r="NMB909" s="14"/>
      <c r="NMC909" s="14"/>
      <c r="NMD909" s="14"/>
      <c r="NME909" s="14"/>
      <c r="NMF909" s="14"/>
      <c r="NMG909" s="14"/>
      <c r="NMH909" s="14"/>
      <c r="NMI909" s="14"/>
      <c r="NMJ909" s="14"/>
      <c r="NMK909" s="14"/>
      <c r="NML909" s="14"/>
      <c r="NMM909" s="14"/>
      <c r="NMN909" s="14"/>
      <c r="NMO909" s="14"/>
      <c r="NMP909" s="14"/>
      <c r="NMQ909" s="14"/>
      <c r="NMR909" s="14"/>
      <c r="NMS909" s="14"/>
      <c r="NMT909" s="14"/>
      <c r="NMU909" s="14"/>
      <c r="NMV909" s="14"/>
      <c r="NMW909" s="14"/>
      <c r="NMX909" s="14"/>
      <c r="NMY909" s="14"/>
      <c r="NMZ909" s="14"/>
      <c r="NNA909" s="14"/>
      <c r="NNB909" s="14"/>
      <c r="NNC909" s="14"/>
      <c r="NND909" s="14"/>
      <c r="NNE909" s="14"/>
      <c r="NNF909" s="14"/>
      <c r="NNG909" s="14"/>
      <c r="NNH909" s="14"/>
      <c r="NNI909" s="14"/>
      <c r="NNJ909" s="14"/>
      <c r="NNK909" s="14"/>
      <c r="NNL909" s="14"/>
      <c r="NNM909" s="14"/>
      <c r="NNN909" s="14"/>
      <c r="NNO909" s="14"/>
      <c r="NNP909" s="14"/>
      <c r="NNQ909" s="14"/>
      <c r="NNR909" s="14"/>
      <c r="NNS909" s="14"/>
      <c r="NNT909" s="14"/>
      <c r="NNU909" s="14"/>
      <c r="NNV909" s="14"/>
      <c r="NNW909" s="14"/>
      <c r="NNX909" s="14"/>
      <c r="NNY909" s="14"/>
      <c r="NNZ909" s="14"/>
      <c r="NOA909" s="14"/>
      <c r="NOB909" s="14"/>
      <c r="NOC909" s="14"/>
      <c r="NOD909" s="14"/>
      <c r="NOE909" s="14"/>
      <c r="NOF909" s="14"/>
      <c r="NOG909" s="14"/>
      <c r="NOH909" s="14"/>
      <c r="NOI909" s="14"/>
      <c r="NOJ909" s="14"/>
      <c r="NOK909" s="14"/>
      <c r="NOL909" s="14"/>
      <c r="NOM909" s="14"/>
      <c r="NON909" s="14"/>
      <c r="NOO909" s="14"/>
      <c r="NOP909" s="14"/>
      <c r="NOQ909" s="14"/>
      <c r="NOR909" s="14"/>
      <c r="NOS909" s="14"/>
      <c r="NOT909" s="14"/>
      <c r="NOU909" s="14"/>
      <c r="NOV909" s="14"/>
      <c r="NOW909" s="14"/>
      <c r="NOX909" s="14"/>
      <c r="NOY909" s="14"/>
      <c r="NOZ909" s="14"/>
      <c r="NPA909" s="14"/>
      <c r="NPB909" s="14"/>
      <c r="NPC909" s="14"/>
      <c r="NPD909" s="14"/>
      <c r="NPE909" s="14"/>
      <c r="NPF909" s="14"/>
      <c r="NPG909" s="14"/>
      <c r="NPH909" s="14"/>
      <c r="NPI909" s="14"/>
      <c r="NPJ909" s="14"/>
      <c r="NPK909" s="14"/>
      <c r="NPL909" s="14"/>
      <c r="NPM909" s="14"/>
      <c r="NPN909" s="14"/>
      <c r="NPO909" s="14"/>
      <c r="NPP909" s="14"/>
      <c r="NPQ909" s="14"/>
      <c r="NPR909" s="14"/>
      <c r="NPS909" s="14"/>
      <c r="NPT909" s="14"/>
      <c r="NPU909" s="14"/>
      <c r="NPV909" s="14"/>
      <c r="NPW909" s="14"/>
      <c r="NPX909" s="14"/>
      <c r="NPY909" s="14"/>
      <c r="NPZ909" s="14"/>
      <c r="NQA909" s="14"/>
      <c r="NQB909" s="14"/>
      <c r="NQC909" s="14"/>
      <c r="NQD909" s="14"/>
      <c r="NQE909" s="14"/>
      <c r="NQF909" s="14"/>
      <c r="NQG909" s="14"/>
      <c r="NQH909" s="14"/>
      <c r="NQI909" s="14"/>
      <c r="NQJ909" s="14"/>
      <c r="NQK909" s="14"/>
      <c r="NQL909" s="14"/>
      <c r="NQM909" s="14"/>
      <c r="NQN909" s="14"/>
      <c r="NQO909" s="14"/>
      <c r="NQP909" s="14"/>
      <c r="NQQ909" s="14"/>
      <c r="NQR909" s="14"/>
      <c r="NQS909" s="14"/>
      <c r="NQT909" s="14"/>
      <c r="NQU909" s="14"/>
      <c r="NQV909" s="14"/>
      <c r="NQW909" s="14"/>
      <c r="NQX909" s="14"/>
      <c r="NQY909" s="14"/>
      <c r="NQZ909" s="14"/>
      <c r="NRA909" s="14"/>
      <c r="NRB909" s="14"/>
      <c r="NRC909" s="14"/>
      <c r="NRD909" s="14"/>
      <c r="NRE909" s="14"/>
      <c r="NRF909" s="14"/>
      <c r="NRG909" s="14"/>
      <c r="NRH909" s="14"/>
      <c r="NRI909" s="14"/>
      <c r="NRJ909" s="14"/>
      <c r="NRK909" s="14"/>
      <c r="NRL909" s="14"/>
      <c r="NRM909" s="14"/>
      <c r="NRN909" s="14"/>
      <c r="NRO909" s="14"/>
      <c r="NRP909" s="14"/>
      <c r="NRQ909" s="14"/>
      <c r="NRR909" s="14"/>
      <c r="NRS909" s="14"/>
      <c r="NRT909" s="14"/>
      <c r="NRU909" s="14"/>
      <c r="NRV909" s="14"/>
      <c r="NRW909" s="14"/>
      <c r="NRX909" s="14"/>
      <c r="NRY909" s="14"/>
      <c r="NRZ909" s="14"/>
      <c r="NSA909" s="14"/>
      <c r="NSB909" s="14"/>
      <c r="NSC909" s="14"/>
      <c r="NSD909" s="14"/>
      <c r="NSE909" s="14"/>
      <c r="NSF909" s="14"/>
      <c r="NSG909" s="14"/>
      <c r="NSH909" s="14"/>
      <c r="NSI909" s="14"/>
      <c r="NSJ909" s="14"/>
      <c r="NSK909" s="14"/>
      <c r="NSL909" s="14"/>
      <c r="NSM909" s="14"/>
      <c r="NSN909" s="14"/>
      <c r="NSO909" s="14"/>
      <c r="NSP909" s="14"/>
      <c r="NSQ909" s="14"/>
      <c r="NSR909" s="14"/>
      <c r="NSS909" s="14"/>
      <c r="NST909" s="14"/>
      <c r="NSU909" s="14"/>
      <c r="NSV909" s="14"/>
      <c r="NSW909" s="14"/>
      <c r="NSX909" s="14"/>
      <c r="NSY909" s="14"/>
      <c r="NSZ909" s="14"/>
      <c r="NTA909" s="14"/>
      <c r="NTB909" s="14"/>
      <c r="NTC909" s="14"/>
      <c r="NTD909" s="14"/>
      <c r="NTE909" s="14"/>
      <c r="NTF909" s="14"/>
      <c r="NTG909" s="14"/>
      <c r="NTH909" s="14"/>
      <c r="NTI909" s="14"/>
      <c r="NTJ909" s="14"/>
      <c r="NTK909" s="14"/>
      <c r="NTL909" s="14"/>
      <c r="NTM909" s="14"/>
      <c r="NTN909" s="14"/>
      <c r="NTO909" s="14"/>
      <c r="NTP909" s="14"/>
      <c r="NTQ909" s="14"/>
      <c r="NTR909" s="14"/>
      <c r="NTS909" s="14"/>
      <c r="NTT909" s="14"/>
      <c r="NTU909" s="14"/>
      <c r="NTV909" s="14"/>
      <c r="NTW909" s="14"/>
      <c r="NTX909" s="14"/>
      <c r="NTY909" s="14"/>
      <c r="NTZ909" s="14"/>
      <c r="NUA909" s="14"/>
      <c r="NUB909" s="14"/>
      <c r="NUC909" s="14"/>
      <c r="NUD909" s="14"/>
      <c r="NUE909" s="14"/>
      <c r="NUF909" s="14"/>
      <c r="NUG909" s="14"/>
      <c r="NUH909" s="14"/>
      <c r="NUI909" s="14"/>
      <c r="NUJ909" s="14"/>
      <c r="NUK909" s="14"/>
      <c r="NUL909" s="14"/>
      <c r="NUM909" s="14"/>
      <c r="NUN909" s="14"/>
      <c r="NUO909" s="14"/>
      <c r="NUP909" s="14"/>
      <c r="NUQ909" s="14"/>
      <c r="NUR909" s="14"/>
      <c r="NUS909" s="14"/>
      <c r="NUT909" s="14"/>
      <c r="NUU909" s="14"/>
      <c r="NUV909" s="14"/>
      <c r="NUW909" s="14"/>
      <c r="NUX909" s="14"/>
      <c r="NUY909" s="14"/>
      <c r="NUZ909" s="14"/>
      <c r="NVA909" s="14"/>
      <c r="NVB909" s="14"/>
      <c r="NVC909" s="14"/>
      <c r="NVD909" s="14"/>
      <c r="NVE909" s="14"/>
      <c r="NVF909" s="14"/>
      <c r="NVG909" s="14"/>
      <c r="NVH909" s="14"/>
      <c r="NVI909" s="14"/>
      <c r="NVJ909" s="14"/>
      <c r="NVK909" s="14"/>
      <c r="NVL909" s="14"/>
      <c r="NVM909" s="14"/>
      <c r="NVN909" s="14"/>
      <c r="NVO909" s="14"/>
      <c r="NVP909" s="14"/>
      <c r="NVQ909" s="14"/>
      <c r="NVR909" s="14"/>
      <c r="NVS909" s="14"/>
      <c r="NVT909" s="14"/>
      <c r="NVU909" s="14"/>
      <c r="NVV909" s="14"/>
      <c r="NVW909" s="14"/>
      <c r="NVX909" s="14"/>
      <c r="NVY909" s="14"/>
      <c r="NVZ909" s="14"/>
      <c r="NWA909" s="14"/>
      <c r="NWB909" s="14"/>
      <c r="NWC909" s="14"/>
      <c r="NWD909" s="14"/>
      <c r="NWE909" s="14"/>
      <c r="NWF909" s="14"/>
      <c r="NWG909" s="14"/>
      <c r="NWH909" s="14"/>
      <c r="NWI909" s="14"/>
      <c r="NWJ909" s="14"/>
      <c r="NWK909" s="14"/>
      <c r="NWL909" s="14"/>
      <c r="NWM909" s="14"/>
      <c r="NWN909" s="14"/>
      <c r="NWO909" s="14"/>
      <c r="NWP909" s="14"/>
      <c r="NWQ909" s="14"/>
      <c r="NWR909" s="14"/>
      <c r="NWS909" s="14"/>
      <c r="NWT909" s="14"/>
      <c r="NWU909" s="14"/>
      <c r="NWV909" s="14"/>
      <c r="NWW909" s="14"/>
      <c r="NWX909" s="14"/>
      <c r="NWY909" s="14"/>
      <c r="NWZ909" s="14"/>
      <c r="NXA909" s="14"/>
      <c r="NXB909" s="14"/>
      <c r="NXC909" s="14"/>
      <c r="NXD909" s="14"/>
      <c r="NXE909" s="14"/>
      <c r="NXF909" s="14"/>
      <c r="NXG909" s="14"/>
      <c r="NXH909" s="14"/>
      <c r="NXI909" s="14"/>
      <c r="NXJ909" s="14"/>
      <c r="NXK909" s="14"/>
      <c r="NXL909" s="14"/>
      <c r="NXM909" s="14"/>
      <c r="NXN909" s="14"/>
      <c r="NXO909" s="14"/>
      <c r="NXP909" s="14"/>
      <c r="NXQ909" s="14"/>
      <c r="NXR909" s="14"/>
      <c r="NXS909" s="14"/>
      <c r="NXT909" s="14"/>
      <c r="NXU909" s="14"/>
      <c r="NXV909" s="14"/>
      <c r="NXW909" s="14"/>
      <c r="NXX909" s="14"/>
      <c r="NXY909" s="14"/>
      <c r="NXZ909" s="14"/>
      <c r="NYA909" s="14"/>
      <c r="NYB909" s="14"/>
      <c r="NYC909" s="14"/>
      <c r="NYD909" s="14"/>
      <c r="NYE909" s="14"/>
      <c r="NYF909" s="14"/>
      <c r="NYG909" s="14"/>
      <c r="NYH909" s="14"/>
      <c r="NYI909" s="14"/>
      <c r="NYJ909" s="14"/>
      <c r="NYK909" s="14"/>
      <c r="NYL909" s="14"/>
      <c r="NYM909" s="14"/>
      <c r="NYN909" s="14"/>
      <c r="NYO909" s="14"/>
      <c r="NYP909" s="14"/>
      <c r="NYQ909" s="14"/>
      <c r="NYR909" s="14"/>
      <c r="NYS909" s="14"/>
      <c r="NYT909" s="14"/>
      <c r="NYU909" s="14"/>
      <c r="NYV909" s="14"/>
      <c r="NYW909" s="14"/>
      <c r="NYX909" s="14"/>
      <c r="NYY909" s="14"/>
      <c r="NYZ909" s="14"/>
      <c r="NZA909" s="14"/>
      <c r="NZB909" s="14"/>
      <c r="NZC909" s="14"/>
      <c r="NZD909" s="14"/>
      <c r="NZE909" s="14"/>
      <c r="NZF909" s="14"/>
      <c r="NZG909" s="14"/>
      <c r="NZH909" s="14"/>
      <c r="NZI909" s="14"/>
      <c r="NZJ909" s="14"/>
      <c r="NZK909" s="14"/>
      <c r="NZL909" s="14"/>
      <c r="NZM909" s="14"/>
      <c r="NZN909" s="14"/>
      <c r="NZO909" s="14"/>
      <c r="NZP909" s="14"/>
      <c r="NZQ909" s="14"/>
      <c r="NZR909" s="14"/>
      <c r="NZS909" s="14"/>
      <c r="NZT909" s="14"/>
      <c r="NZU909" s="14"/>
      <c r="NZV909" s="14"/>
      <c r="NZW909" s="14"/>
      <c r="NZX909" s="14"/>
      <c r="NZY909" s="14"/>
      <c r="NZZ909" s="14"/>
      <c r="OAA909" s="14"/>
      <c r="OAB909" s="14"/>
      <c r="OAC909" s="14"/>
      <c r="OAD909" s="14"/>
      <c r="OAE909" s="14"/>
      <c r="OAF909" s="14"/>
      <c r="OAG909" s="14"/>
      <c r="OAH909" s="14"/>
      <c r="OAI909" s="14"/>
      <c r="OAJ909" s="14"/>
      <c r="OAK909" s="14"/>
      <c r="OAL909" s="14"/>
      <c r="OAM909" s="14"/>
      <c r="OAN909" s="14"/>
      <c r="OAO909" s="14"/>
      <c r="OAP909" s="14"/>
      <c r="OAQ909" s="14"/>
      <c r="OAR909" s="14"/>
      <c r="OAS909" s="14"/>
      <c r="OAT909" s="14"/>
      <c r="OAU909" s="14"/>
      <c r="OAV909" s="14"/>
      <c r="OAW909" s="14"/>
      <c r="OAX909" s="14"/>
      <c r="OAY909" s="14"/>
      <c r="OAZ909" s="14"/>
      <c r="OBA909" s="14"/>
      <c r="OBB909" s="14"/>
      <c r="OBC909" s="14"/>
      <c r="OBD909" s="14"/>
      <c r="OBE909" s="14"/>
      <c r="OBF909" s="14"/>
      <c r="OBG909" s="14"/>
      <c r="OBH909" s="14"/>
      <c r="OBI909" s="14"/>
      <c r="OBJ909" s="14"/>
      <c r="OBK909" s="14"/>
      <c r="OBL909" s="14"/>
      <c r="OBM909" s="14"/>
      <c r="OBN909" s="14"/>
      <c r="OBO909" s="14"/>
      <c r="OBP909" s="14"/>
      <c r="OBQ909" s="14"/>
      <c r="OBR909" s="14"/>
      <c r="OBS909" s="14"/>
      <c r="OBT909" s="14"/>
      <c r="OBU909" s="14"/>
      <c r="OBV909" s="14"/>
      <c r="OBW909" s="14"/>
      <c r="OBX909" s="14"/>
      <c r="OBY909" s="14"/>
      <c r="OBZ909" s="14"/>
      <c r="OCA909" s="14"/>
      <c r="OCB909" s="14"/>
      <c r="OCC909" s="14"/>
      <c r="OCD909" s="14"/>
      <c r="OCE909" s="14"/>
      <c r="OCF909" s="14"/>
      <c r="OCG909" s="14"/>
      <c r="OCH909" s="14"/>
      <c r="OCI909" s="14"/>
      <c r="OCJ909" s="14"/>
      <c r="OCK909" s="14"/>
      <c r="OCL909" s="14"/>
      <c r="OCM909" s="14"/>
      <c r="OCN909" s="14"/>
      <c r="OCO909" s="14"/>
      <c r="OCP909" s="14"/>
      <c r="OCQ909" s="14"/>
      <c r="OCR909" s="14"/>
      <c r="OCS909" s="14"/>
      <c r="OCT909" s="14"/>
      <c r="OCU909" s="14"/>
      <c r="OCV909" s="14"/>
      <c r="OCW909" s="14"/>
      <c r="OCX909" s="14"/>
      <c r="OCY909" s="14"/>
      <c r="OCZ909" s="14"/>
      <c r="ODA909" s="14"/>
      <c r="ODB909" s="14"/>
      <c r="ODC909" s="14"/>
      <c r="ODD909" s="14"/>
      <c r="ODE909" s="14"/>
      <c r="ODF909" s="14"/>
      <c r="ODG909" s="14"/>
      <c r="ODH909" s="14"/>
      <c r="ODI909" s="14"/>
      <c r="ODJ909" s="14"/>
      <c r="ODK909" s="14"/>
      <c r="ODL909" s="14"/>
      <c r="ODM909" s="14"/>
      <c r="ODN909" s="14"/>
      <c r="ODO909" s="14"/>
      <c r="ODP909" s="14"/>
      <c r="ODQ909" s="14"/>
      <c r="ODR909" s="14"/>
      <c r="ODS909" s="14"/>
      <c r="ODT909" s="14"/>
      <c r="ODU909" s="14"/>
      <c r="ODV909" s="14"/>
      <c r="ODW909" s="14"/>
      <c r="ODX909" s="14"/>
      <c r="ODY909" s="14"/>
      <c r="ODZ909" s="14"/>
      <c r="OEA909" s="14"/>
      <c r="OEB909" s="14"/>
      <c r="OEC909" s="14"/>
      <c r="OED909" s="14"/>
      <c r="OEE909" s="14"/>
      <c r="OEF909" s="14"/>
      <c r="OEG909" s="14"/>
      <c r="OEH909" s="14"/>
      <c r="OEI909" s="14"/>
      <c r="OEJ909" s="14"/>
      <c r="OEK909" s="14"/>
      <c r="OEL909" s="14"/>
      <c r="OEM909" s="14"/>
      <c r="OEN909" s="14"/>
      <c r="OEO909" s="14"/>
      <c r="OEP909" s="14"/>
      <c r="OEQ909" s="14"/>
      <c r="OER909" s="14"/>
      <c r="OES909" s="14"/>
      <c r="OET909" s="14"/>
      <c r="OEU909" s="14"/>
      <c r="OEV909" s="14"/>
      <c r="OEW909" s="14"/>
      <c r="OEX909" s="14"/>
      <c r="OEY909" s="14"/>
      <c r="OEZ909" s="14"/>
      <c r="OFA909" s="14"/>
      <c r="OFB909" s="14"/>
      <c r="OFC909" s="14"/>
      <c r="OFD909" s="14"/>
      <c r="OFE909" s="14"/>
      <c r="OFF909" s="14"/>
      <c r="OFG909" s="14"/>
      <c r="OFH909" s="14"/>
      <c r="OFI909" s="14"/>
      <c r="OFJ909" s="14"/>
      <c r="OFK909" s="14"/>
      <c r="OFL909" s="14"/>
      <c r="OFM909" s="14"/>
      <c r="OFN909" s="14"/>
      <c r="OFO909" s="14"/>
      <c r="OFP909" s="14"/>
      <c r="OFQ909" s="14"/>
      <c r="OFR909" s="14"/>
      <c r="OFS909" s="14"/>
      <c r="OFT909" s="14"/>
      <c r="OFU909" s="14"/>
      <c r="OFV909" s="14"/>
      <c r="OFW909" s="14"/>
      <c r="OFX909" s="14"/>
      <c r="OFY909" s="14"/>
      <c r="OFZ909" s="14"/>
      <c r="OGA909" s="14"/>
      <c r="OGB909" s="14"/>
      <c r="OGC909" s="14"/>
      <c r="OGD909" s="14"/>
      <c r="OGE909" s="14"/>
      <c r="OGF909" s="14"/>
      <c r="OGG909" s="14"/>
      <c r="OGH909" s="14"/>
      <c r="OGI909" s="14"/>
      <c r="OGJ909" s="14"/>
      <c r="OGK909" s="14"/>
      <c r="OGL909" s="14"/>
      <c r="OGM909" s="14"/>
      <c r="OGN909" s="14"/>
      <c r="OGO909" s="14"/>
      <c r="OGP909" s="14"/>
      <c r="OGQ909" s="14"/>
      <c r="OGR909" s="14"/>
      <c r="OGS909" s="14"/>
      <c r="OGT909" s="14"/>
      <c r="OGU909" s="14"/>
      <c r="OGV909" s="14"/>
      <c r="OGW909" s="14"/>
      <c r="OGX909" s="14"/>
      <c r="OGY909" s="14"/>
      <c r="OGZ909" s="14"/>
      <c r="OHA909" s="14"/>
      <c r="OHB909" s="14"/>
      <c r="OHC909" s="14"/>
      <c r="OHD909" s="14"/>
      <c r="OHE909" s="14"/>
      <c r="OHF909" s="14"/>
      <c r="OHG909" s="14"/>
      <c r="OHH909" s="14"/>
      <c r="OHI909" s="14"/>
      <c r="OHJ909" s="14"/>
      <c r="OHK909" s="14"/>
      <c r="OHL909" s="14"/>
      <c r="OHM909" s="14"/>
      <c r="OHN909" s="14"/>
      <c r="OHO909" s="14"/>
      <c r="OHP909" s="14"/>
      <c r="OHQ909" s="14"/>
      <c r="OHR909" s="14"/>
      <c r="OHS909" s="14"/>
      <c r="OHT909" s="14"/>
      <c r="OHU909" s="14"/>
      <c r="OHV909" s="14"/>
      <c r="OHW909" s="14"/>
      <c r="OHX909" s="14"/>
      <c r="OHY909" s="14"/>
      <c r="OHZ909" s="14"/>
      <c r="OIA909" s="14"/>
      <c r="OIB909" s="14"/>
      <c r="OIC909" s="14"/>
      <c r="OID909" s="14"/>
      <c r="OIE909" s="14"/>
      <c r="OIF909" s="14"/>
      <c r="OIG909" s="14"/>
      <c r="OIH909" s="14"/>
      <c r="OII909" s="14"/>
      <c r="OIJ909" s="14"/>
      <c r="OIK909" s="14"/>
      <c r="OIL909" s="14"/>
      <c r="OIM909" s="14"/>
      <c r="OIN909" s="14"/>
      <c r="OIO909" s="14"/>
      <c r="OIP909" s="14"/>
      <c r="OIQ909" s="14"/>
      <c r="OIR909" s="14"/>
      <c r="OIS909" s="14"/>
      <c r="OIT909" s="14"/>
      <c r="OIU909" s="14"/>
      <c r="OIV909" s="14"/>
      <c r="OIW909" s="14"/>
      <c r="OIX909" s="14"/>
      <c r="OIY909" s="14"/>
      <c r="OIZ909" s="14"/>
      <c r="OJA909" s="14"/>
      <c r="OJB909" s="14"/>
      <c r="OJC909" s="14"/>
      <c r="OJD909" s="14"/>
      <c r="OJE909" s="14"/>
      <c r="OJF909" s="14"/>
      <c r="OJG909" s="14"/>
      <c r="OJH909" s="14"/>
      <c r="OJI909" s="14"/>
      <c r="OJJ909" s="14"/>
      <c r="OJK909" s="14"/>
      <c r="OJL909" s="14"/>
      <c r="OJM909" s="14"/>
      <c r="OJN909" s="14"/>
      <c r="OJO909" s="14"/>
      <c r="OJP909" s="14"/>
      <c r="OJQ909" s="14"/>
      <c r="OJR909" s="14"/>
      <c r="OJS909" s="14"/>
      <c r="OJT909" s="14"/>
      <c r="OJU909" s="14"/>
      <c r="OJV909" s="14"/>
      <c r="OJW909" s="14"/>
      <c r="OJX909" s="14"/>
      <c r="OJY909" s="14"/>
      <c r="OJZ909" s="14"/>
      <c r="OKA909" s="14"/>
      <c r="OKB909" s="14"/>
      <c r="OKC909" s="14"/>
      <c r="OKD909" s="14"/>
      <c r="OKE909" s="14"/>
      <c r="OKF909" s="14"/>
      <c r="OKG909" s="14"/>
      <c r="OKH909" s="14"/>
      <c r="OKI909" s="14"/>
      <c r="OKJ909" s="14"/>
      <c r="OKK909" s="14"/>
      <c r="OKL909" s="14"/>
      <c r="OKM909" s="14"/>
      <c r="OKN909" s="14"/>
      <c r="OKO909" s="14"/>
      <c r="OKP909" s="14"/>
      <c r="OKQ909" s="14"/>
      <c r="OKR909" s="14"/>
      <c r="OKS909" s="14"/>
      <c r="OKT909" s="14"/>
      <c r="OKU909" s="14"/>
      <c r="OKV909" s="14"/>
      <c r="OKW909" s="14"/>
      <c r="OKX909" s="14"/>
      <c r="OKY909" s="14"/>
      <c r="OKZ909" s="14"/>
      <c r="OLA909" s="14"/>
      <c r="OLB909" s="14"/>
      <c r="OLC909" s="14"/>
      <c r="OLD909" s="14"/>
      <c r="OLE909" s="14"/>
      <c r="OLF909" s="14"/>
      <c r="OLG909" s="14"/>
      <c r="OLH909" s="14"/>
      <c r="OLI909" s="14"/>
      <c r="OLJ909" s="14"/>
      <c r="OLK909" s="14"/>
      <c r="OLL909" s="14"/>
      <c r="OLM909" s="14"/>
      <c r="OLN909" s="14"/>
      <c r="OLO909" s="14"/>
      <c r="OLP909" s="14"/>
      <c r="OLQ909" s="14"/>
      <c r="OLR909" s="14"/>
      <c r="OLS909" s="14"/>
      <c r="OLT909" s="14"/>
      <c r="OLU909" s="14"/>
      <c r="OLV909" s="14"/>
      <c r="OLW909" s="14"/>
      <c r="OLX909" s="14"/>
      <c r="OLY909" s="14"/>
      <c r="OLZ909" s="14"/>
      <c r="OMA909" s="14"/>
      <c r="OMB909" s="14"/>
      <c r="OMC909" s="14"/>
      <c r="OMD909" s="14"/>
      <c r="OME909" s="14"/>
      <c r="OMF909" s="14"/>
      <c r="OMG909" s="14"/>
      <c r="OMH909" s="14"/>
      <c r="OMI909" s="14"/>
      <c r="OMJ909" s="14"/>
      <c r="OMK909" s="14"/>
      <c r="OML909" s="14"/>
      <c r="OMM909" s="14"/>
      <c r="OMN909" s="14"/>
      <c r="OMO909" s="14"/>
      <c r="OMP909" s="14"/>
      <c r="OMQ909" s="14"/>
      <c r="OMR909" s="14"/>
      <c r="OMS909" s="14"/>
      <c r="OMT909" s="14"/>
      <c r="OMU909" s="14"/>
      <c r="OMV909" s="14"/>
      <c r="OMW909" s="14"/>
      <c r="OMX909" s="14"/>
      <c r="OMY909" s="14"/>
      <c r="OMZ909" s="14"/>
      <c r="ONA909" s="14"/>
      <c r="ONB909" s="14"/>
      <c r="ONC909" s="14"/>
      <c r="OND909" s="14"/>
      <c r="ONE909" s="14"/>
      <c r="ONF909" s="14"/>
      <c r="ONG909" s="14"/>
      <c r="ONH909" s="14"/>
      <c r="ONI909" s="14"/>
      <c r="ONJ909" s="14"/>
      <c r="ONK909" s="14"/>
      <c r="ONL909" s="14"/>
      <c r="ONM909" s="14"/>
      <c r="ONN909" s="14"/>
      <c r="ONO909" s="14"/>
      <c r="ONP909" s="14"/>
      <c r="ONQ909" s="14"/>
      <c r="ONR909" s="14"/>
      <c r="ONS909" s="14"/>
      <c r="ONT909" s="14"/>
      <c r="ONU909" s="14"/>
      <c r="ONV909" s="14"/>
      <c r="ONW909" s="14"/>
      <c r="ONX909" s="14"/>
      <c r="ONY909" s="14"/>
      <c r="ONZ909" s="14"/>
      <c r="OOA909" s="14"/>
      <c r="OOB909" s="14"/>
      <c r="OOC909" s="14"/>
      <c r="OOD909" s="14"/>
      <c r="OOE909" s="14"/>
      <c r="OOF909" s="14"/>
      <c r="OOG909" s="14"/>
      <c r="OOH909" s="14"/>
      <c r="OOI909" s="14"/>
      <c r="OOJ909" s="14"/>
      <c r="OOK909" s="14"/>
      <c r="OOL909" s="14"/>
      <c r="OOM909" s="14"/>
      <c r="OON909" s="14"/>
      <c r="OOO909" s="14"/>
      <c r="OOP909" s="14"/>
      <c r="OOQ909" s="14"/>
      <c r="OOR909" s="14"/>
      <c r="OOS909" s="14"/>
      <c r="OOT909" s="14"/>
      <c r="OOU909" s="14"/>
      <c r="OOV909" s="14"/>
      <c r="OOW909" s="14"/>
      <c r="OOX909" s="14"/>
      <c r="OOY909" s="14"/>
      <c r="OOZ909" s="14"/>
      <c r="OPA909" s="14"/>
      <c r="OPB909" s="14"/>
      <c r="OPC909" s="14"/>
      <c r="OPD909" s="14"/>
      <c r="OPE909" s="14"/>
      <c r="OPF909" s="14"/>
      <c r="OPG909" s="14"/>
      <c r="OPH909" s="14"/>
      <c r="OPI909" s="14"/>
      <c r="OPJ909" s="14"/>
      <c r="OPK909" s="14"/>
      <c r="OPL909" s="14"/>
      <c r="OPM909" s="14"/>
      <c r="OPN909" s="14"/>
      <c r="OPO909" s="14"/>
      <c r="OPP909" s="14"/>
      <c r="OPQ909" s="14"/>
      <c r="OPR909" s="14"/>
      <c r="OPS909" s="14"/>
      <c r="OPT909" s="14"/>
      <c r="OPU909" s="14"/>
      <c r="OPV909" s="14"/>
      <c r="OPW909" s="14"/>
      <c r="OPX909" s="14"/>
      <c r="OPY909" s="14"/>
      <c r="OPZ909" s="14"/>
      <c r="OQA909" s="14"/>
      <c r="OQB909" s="14"/>
      <c r="OQC909" s="14"/>
      <c r="OQD909" s="14"/>
      <c r="OQE909" s="14"/>
      <c r="OQF909" s="14"/>
      <c r="OQG909" s="14"/>
      <c r="OQH909" s="14"/>
      <c r="OQI909" s="14"/>
      <c r="OQJ909" s="14"/>
      <c r="OQK909" s="14"/>
      <c r="OQL909" s="14"/>
      <c r="OQM909" s="14"/>
      <c r="OQN909" s="14"/>
      <c r="OQO909" s="14"/>
      <c r="OQP909" s="14"/>
      <c r="OQQ909" s="14"/>
      <c r="OQR909" s="14"/>
      <c r="OQS909" s="14"/>
      <c r="OQT909" s="14"/>
      <c r="OQU909" s="14"/>
      <c r="OQV909" s="14"/>
      <c r="OQW909" s="14"/>
      <c r="OQX909" s="14"/>
      <c r="OQY909" s="14"/>
      <c r="OQZ909" s="14"/>
      <c r="ORA909" s="14"/>
      <c r="ORB909" s="14"/>
      <c r="ORC909" s="14"/>
      <c r="ORD909" s="14"/>
      <c r="ORE909" s="14"/>
      <c r="ORF909" s="14"/>
      <c r="ORG909" s="14"/>
      <c r="ORH909" s="14"/>
      <c r="ORI909" s="14"/>
      <c r="ORJ909" s="14"/>
      <c r="ORK909" s="14"/>
      <c r="ORL909" s="14"/>
      <c r="ORM909" s="14"/>
      <c r="ORN909" s="14"/>
      <c r="ORO909" s="14"/>
      <c r="ORP909" s="14"/>
      <c r="ORQ909" s="14"/>
      <c r="ORR909" s="14"/>
      <c r="ORS909" s="14"/>
      <c r="ORT909" s="14"/>
      <c r="ORU909" s="14"/>
      <c r="ORV909" s="14"/>
      <c r="ORW909" s="14"/>
      <c r="ORX909" s="14"/>
      <c r="ORY909" s="14"/>
      <c r="ORZ909" s="14"/>
      <c r="OSA909" s="14"/>
      <c r="OSB909" s="14"/>
      <c r="OSC909" s="14"/>
      <c r="OSD909" s="14"/>
      <c r="OSE909" s="14"/>
      <c r="OSF909" s="14"/>
      <c r="OSG909" s="14"/>
      <c r="OSH909" s="14"/>
      <c r="OSI909" s="14"/>
      <c r="OSJ909" s="14"/>
      <c r="OSK909" s="14"/>
      <c r="OSL909" s="14"/>
      <c r="OSM909" s="14"/>
      <c r="OSN909" s="14"/>
      <c r="OSO909" s="14"/>
      <c r="OSP909" s="14"/>
      <c r="OSQ909" s="14"/>
      <c r="OSR909" s="14"/>
      <c r="OSS909" s="14"/>
      <c r="OST909" s="14"/>
      <c r="OSU909" s="14"/>
      <c r="OSV909" s="14"/>
      <c r="OSW909" s="14"/>
      <c r="OSX909" s="14"/>
      <c r="OSY909" s="14"/>
      <c r="OSZ909" s="14"/>
      <c r="OTA909" s="14"/>
      <c r="OTB909" s="14"/>
      <c r="OTC909" s="14"/>
      <c r="OTD909" s="14"/>
      <c r="OTE909" s="14"/>
      <c r="OTF909" s="14"/>
      <c r="OTG909" s="14"/>
      <c r="OTH909" s="14"/>
      <c r="OTI909" s="14"/>
      <c r="OTJ909" s="14"/>
      <c r="OTK909" s="14"/>
      <c r="OTL909" s="14"/>
      <c r="OTM909" s="14"/>
      <c r="OTN909" s="14"/>
      <c r="OTO909" s="14"/>
      <c r="OTP909" s="14"/>
      <c r="OTQ909" s="14"/>
      <c r="OTR909" s="14"/>
      <c r="OTS909" s="14"/>
      <c r="OTT909" s="14"/>
      <c r="OTU909" s="14"/>
      <c r="OTV909" s="14"/>
      <c r="OTW909" s="14"/>
      <c r="OTX909" s="14"/>
      <c r="OTY909" s="14"/>
      <c r="OTZ909" s="14"/>
      <c r="OUA909" s="14"/>
      <c r="OUB909" s="14"/>
      <c r="OUC909" s="14"/>
      <c r="OUD909" s="14"/>
      <c r="OUE909" s="14"/>
      <c r="OUF909" s="14"/>
      <c r="OUG909" s="14"/>
      <c r="OUH909" s="14"/>
      <c r="OUI909" s="14"/>
      <c r="OUJ909" s="14"/>
      <c r="OUK909" s="14"/>
      <c r="OUL909" s="14"/>
      <c r="OUM909" s="14"/>
      <c r="OUN909" s="14"/>
      <c r="OUO909" s="14"/>
      <c r="OUP909" s="14"/>
      <c r="OUQ909" s="14"/>
      <c r="OUR909" s="14"/>
      <c r="OUS909" s="14"/>
      <c r="OUT909" s="14"/>
      <c r="OUU909" s="14"/>
      <c r="OUV909" s="14"/>
      <c r="OUW909" s="14"/>
      <c r="OUX909" s="14"/>
      <c r="OUY909" s="14"/>
      <c r="OUZ909" s="14"/>
      <c r="OVA909" s="14"/>
      <c r="OVB909" s="14"/>
      <c r="OVC909" s="14"/>
      <c r="OVD909" s="14"/>
      <c r="OVE909" s="14"/>
      <c r="OVF909" s="14"/>
      <c r="OVG909" s="14"/>
      <c r="OVH909" s="14"/>
      <c r="OVI909" s="14"/>
      <c r="OVJ909" s="14"/>
      <c r="OVK909" s="14"/>
      <c r="OVL909" s="14"/>
      <c r="OVM909" s="14"/>
      <c r="OVN909" s="14"/>
      <c r="OVO909" s="14"/>
      <c r="OVP909" s="14"/>
      <c r="OVQ909" s="14"/>
      <c r="OVR909" s="14"/>
      <c r="OVS909" s="14"/>
      <c r="OVT909" s="14"/>
      <c r="OVU909" s="14"/>
      <c r="OVV909" s="14"/>
      <c r="OVW909" s="14"/>
      <c r="OVX909" s="14"/>
      <c r="OVY909" s="14"/>
      <c r="OVZ909" s="14"/>
      <c r="OWA909" s="14"/>
      <c r="OWB909" s="14"/>
      <c r="OWC909" s="14"/>
      <c r="OWD909" s="14"/>
      <c r="OWE909" s="14"/>
      <c r="OWF909" s="14"/>
      <c r="OWG909" s="14"/>
      <c r="OWH909" s="14"/>
      <c r="OWI909" s="14"/>
      <c r="OWJ909" s="14"/>
      <c r="OWK909" s="14"/>
      <c r="OWL909" s="14"/>
      <c r="OWM909" s="14"/>
      <c r="OWN909" s="14"/>
      <c r="OWO909" s="14"/>
      <c r="OWP909" s="14"/>
      <c r="OWQ909" s="14"/>
      <c r="OWR909" s="14"/>
      <c r="OWS909" s="14"/>
      <c r="OWT909" s="14"/>
      <c r="OWU909" s="14"/>
      <c r="OWV909" s="14"/>
      <c r="OWW909" s="14"/>
      <c r="OWX909" s="14"/>
      <c r="OWY909" s="14"/>
      <c r="OWZ909" s="14"/>
      <c r="OXA909" s="14"/>
      <c r="OXB909" s="14"/>
      <c r="OXC909" s="14"/>
      <c r="OXD909" s="14"/>
      <c r="OXE909" s="14"/>
      <c r="OXF909" s="14"/>
      <c r="OXG909" s="14"/>
      <c r="OXH909" s="14"/>
      <c r="OXI909" s="14"/>
      <c r="OXJ909" s="14"/>
      <c r="OXK909" s="14"/>
      <c r="OXL909" s="14"/>
      <c r="OXM909" s="14"/>
      <c r="OXN909" s="14"/>
      <c r="OXO909" s="14"/>
      <c r="OXP909" s="14"/>
      <c r="OXQ909" s="14"/>
      <c r="OXR909" s="14"/>
      <c r="OXS909" s="14"/>
      <c r="OXT909" s="14"/>
      <c r="OXU909" s="14"/>
      <c r="OXV909" s="14"/>
      <c r="OXW909" s="14"/>
      <c r="OXX909" s="14"/>
      <c r="OXY909" s="14"/>
      <c r="OXZ909" s="14"/>
      <c r="OYA909" s="14"/>
      <c r="OYB909" s="14"/>
      <c r="OYC909" s="14"/>
      <c r="OYD909" s="14"/>
      <c r="OYE909" s="14"/>
      <c r="OYF909" s="14"/>
      <c r="OYG909" s="14"/>
      <c r="OYH909" s="14"/>
      <c r="OYI909" s="14"/>
      <c r="OYJ909" s="14"/>
      <c r="OYK909" s="14"/>
      <c r="OYL909" s="14"/>
      <c r="OYM909" s="14"/>
      <c r="OYN909" s="14"/>
      <c r="OYO909" s="14"/>
      <c r="OYP909" s="14"/>
      <c r="OYQ909" s="14"/>
      <c r="OYR909" s="14"/>
      <c r="OYS909" s="14"/>
      <c r="OYT909" s="14"/>
      <c r="OYU909" s="14"/>
      <c r="OYV909" s="14"/>
      <c r="OYW909" s="14"/>
      <c r="OYX909" s="14"/>
      <c r="OYY909" s="14"/>
      <c r="OYZ909" s="14"/>
      <c r="OZA909" s="14"/>
      <c r="OZB909" s="14"/>
      <c r="OZC909" s="14"/>
      <c r="OZD909" s="14"/>
      <c r="OZE909" s="14"/>
      <c r="OZF909" s="14"/>
      <c r="OZG909" s="14"/>
      <c r="OZH909" s="14"/>
      <c r="OZI909" s="14"/>
      <c r="OZJ909" s="14"/>
      <c r="OZK909" s="14"/>
      <c r="OZL909" s="14"/>
      <c r="OZM909" s="14"/>
      <c r="OZN909" s="14"/>
      <c r="OZO909" s="14"/>
      <c r="OZP909" s="14"/>
      <c r="OZQ909" s="14"/>
      <c r="OZR909" s="14"/>
      <c r="OZS909" s="14"/>
      <c r="OZT909" s="14"/>
      <c r="OZU909" s="14"/>
      <c r="OZV909" s="14"/>
      <c r="OZW909" s="14"/>
      <c r="OZX909" s="14"/>
      <c r="OZY909" s="14"/>
      <c r="OZZ909" s="14"/>
      <c r="PAA909" s="14"/>
      <c r="PAB909" s="14"/>
      <c r="PAC909" s="14"/>
      <c r="PAD909" s="14"/>
      <c r="PAE909" s="14"/>
      <c r="PAF909" s="14"/>
      <c r="PAG909" s="14"/>
      <c r="PAH909" s="14"/>
      <c r="PAI909" s="14"/>
      <c r="PAJ909" s="14"/>
      <c r="PAK909" s="14"/>
      <c r="PAL909" s="14"/>
      <c r="PAM909" s="14"/>
      <c r="PAN909" s="14"/>
      <c r="PAO909" s="14"/>
      <c r="PAP909" s="14"/>
      <c r="PAQ909" s="14"/>
      <c r="PAR909" s="14"/>
      <c r="PAS909" s="14"/>
      <c r="PAT909" s="14"/>
      <c r="PAU909" s="14"/>
      <c r="PAV909" s="14"/>
      <c r="PAW909" s="14"/>
      <c r="PAX909" s="14"/>
      <c r="PAY909" s="14"/>
      <c r="PAZ909" s="14"/>
      <c r="PBA909" s="14"/>
      <c r="PBB909" s="14"/>
      <c r="PBC909" s="14"/>
      <c r="PBD909" s="14"/>
      <c r="PBE909" s="14"/>
      <c r="PBF909" s="14"/>
      <c r="PBG909" s="14"/>
      <c r="PBH909" s="14"/>
      <c r="PBI909" s="14"/>
      <c r="PBJ909" s="14"/>
      <c r="PBK909" s="14"/>
      <c r="PBL909" s="14"/>
      <c r="PBM909" s="14"/>
      <c r="PBN909" s="14"/>
      <c r="PBO909" s="14"/>
      <c r="PBP909" s="14"/>
      <c r="PBQ909" s="14"/>
      <c r="PBR909" s="14"/>
      <c r="PBS909" s="14"/>
      <c r="PBT909" s="14"/>
      <c r="PBU909" s="14"/>
      <c r="PBV909" s="14"/>
      <c r="PBW909" s="14"/>
      <c r="PBX909" s="14"/>
      <c r="PBY909" s="14"/>
      <c r="PBZ909" s="14"/>
      <c r="PCA909" s="14"/>
      <c r="PCB909" s="14"/>
      <c r="PCC909" s="14"/>
      <c r="PCD909" s="14"/>
      <c r="PCE909" s="14"/>
      <c r="PCF909" s="14"/>
      <c r="PCG909" s="14"/>
      <c r="PCH909" s="14"/>
      <c r="PCI909" s="14"/>
      <c r="PCJ909" s="14"/>
      <c r="PCK909" s="14"/>
      <c r="PCL909" s="14"/>
      <c r="PCM909" s="14"/>
      <c r="PCN909" s="14"/>
      <c r="PCO909" s="14"/>
      <c r="PCP909" s="14"/>
      <c r="PCQ909" s="14"/>
      <c r="PCR909" s="14"/>
      <c r="PCS909" s="14"/>
      <c r="PCT909" s="14"/>
      <c r="PCU909" s="14"/>
      <c r="PCV909" s="14"/>
      <c r="PCW909" s="14"/>
      <c r="PCX909" s="14"/>
      <c r="PCY909" s="14"/>
      <c r="PCZ909" s="14"/>
      <c r="PDA909" s="14"/>
      <c r="PDB909" s="14"/>
      <c r="PDC909" s="14"/>
      <c r="PDD909" s="14"/>
      <c r="PDE909" s="14"/>
      <c r="PDF909" s="14"/>
      <c r="PDG909" s="14"/>
      <c r="PDH909" s="14"/>
      <c r="PDI909" s="14"/>
      <c r="PDJ909" s="14"/>
      <c r="PDK909" s="14"/>
      <c r="PDL909" s="14"/>
      <c r="PDM909" s="14"/>
      <c r="PDN909" s="14"/>
      <c r="PDO909" s="14"/>
      <c r="PDP909" s="14"/>
      <c r="PDQ909" s="14"/>
      <c r="PDR909" s="14"/>
      <c r="PDS909" s="14"/>
      <c r="PDT909" s="14"/>
      <c r="PDU909" s="14"/>
      <c r="PDV909" s="14"/>
      <c r="PDW909" s="14"/>
      <c r="PDX909" s="14"/>
      <c r="PDY909" s="14"/>
      <c r="PDZ909" s="14"/>
      <c r="PEA909" s="14"/>
      <c r="PEB909" s="14"/>
      <c r="PEC909" s="14"/>
      <c r="PED909" s="14"/>
      <c r="PEE909" s="14"/>
      <c r="PEF909" s="14"/>
      <c r="PEG909" s="14"/>
      <c r="PEH909" s="14"/>
      <c r="PEI909" s="14"/>
      <c r="PEJ909" s="14"/>
      <c r="PEK909" s="14"/>
      <c r="PEL909" s="14"/>
      <c r="PEM909" s="14"/>
      <c r="PEN909" s="14"/>
      <c r="PEO909" s="14"/>
      <c r="PEP909" s="14"/>
      <c r="PEQ909" s="14"/>
      <c r="PER909" s="14"/>
      <c r="PES909" s="14"/>
      <c r="PET909" s="14"/>
      <c r="PEU909" s="14"/>
      <c r="PEV909" s="14"/>
      <c r="PEW909" s="14"/>
      <c r="PEX909" s="14"/>
      <c r="PEY909" s="14"/>
      <c r="PEZ909" s="14"/>
      <c r="PFA909" s="14"/>
      <c r="PFB909" s="14"/>
      <c r="PFC909" s="14"/>
      <c r="PFD909" s="14"/>
      <c r="PFE909" s="14"/>
      <c r="PFF909" s="14"/>
      <c r="PFG909" s="14"/>
      <c r="PFH909" s="14"/>
      <c r="PFI909" s="14"/>
      <c r="PFJ909" s="14"/>
      <c r="PFK909" s="14"/>
      <c r="PFL909" s="14"/>
      <c r="PFM909" s="14"/>
      <c r="PFN909" s="14"/>
      <c r="PFO909" s="14"/>
      <c r="PFP909" s="14"/>
      <c r="PFQ909" s="14"/>
      <c r="PFR909" s="14"/>
      <c r="PFS909" s="14"/>
      <c r="PFT909" s="14"/>
      <c r="PFU909" s="14"/>
      <c r="PFV909" s="14"/>
      <c r="PFW909" s="14"/>
      <c r="PFX909" s="14"/>
      <c r="PFY909" s="14"/>
      <c r="PFZ909" s="14"/>
      <c r="PGA909" s="14"/>
      <c r="PGB909" s="14"/>
      <c r="PGC909" s="14"/>
      <c r="PGD909" s="14"/>
      <c r="PGE909" s="14"/>
      <c r="PGF909" s="14"/>
      <c r="PGG909" s="14"/>
      <c r="PGH909" s="14"/>
      <c r="PGI909" s="14"/>
      <c r="PGJ909" s="14"/>
      <c r="PGK909" s="14"/>
      <c r="PGL909" s="14"/>
      <c r="PGM909" s="14"/>
      <c r="PGN909" s="14"/>
      <c r="PGO909" s="14"/>
      <c r="PGP909" s="14"/>
      <c r="PGQ909" s="14"/>
      <c r="PGR909" s="14"/>
      <c r="PGS909" s="14"/>
      <c r="PGT909" s="14"/>
      <c r="PGU909" s="14"/>
      <c r="PGV909" s="14"/>
      <c r="PGW909" s="14"/>
      <c r="PGX909" s="14"/>
      <c r="PGY909" s="14"/>
      <c r="PGZ909" s="14"/>
      <c r="PHA909" s="14"/>
      <c r="PHB909" s="14"/>
      <c r="PHC909" s="14"/>
      <c r="PHD909" s="14"/>
      <c r="PHE909" s="14"/>
      <c r="PHF909" s="14"/>
      <c r="PHG909" s="14"/>
      <c r="PHH909" s="14"/>
      <c r="PHI909" s="14"/>
      <c r="PHJ909" s="14"/>
      <c r="PHK909" s="14"/>
      <c r="PHL909" s="14"/>
      <c r="PHM909" s="14"/>
      <c r="PHN909" s="14"/>
      <c r="PHO909" s="14"/>
      <c r="PHP909" s="14"/>
      <c r="PHQ909" s="14"/>
      <c r="PHR909" s="14"/>
      <c r="PHS909" s="14"/>
      <c r="PHT909" s="14"/>
      <c r="PHU909" s="14"/>
      <c r="PHV909" s="14"/>
      <c r="PHW909" s="14"/>
      <c r="PHX909" s="14"/>
      <c r="PHY909" s="14"/>
      <c r="PHZ909" s="14"/>
      <c r="PIA909" s="14"/>
      <c r="PIB909" s="14"/>
      <c r="PIC909" s="14"/>
      <c r="PID909" s="14"/>
      <c r="PIE909" s="14"/>
      <c r="PIF909" s="14"/>
      <c r="PIG909" s="14"/>
      <c r="PIH909" s="14"/>
      <c r="PII909" s="14"/>
      <c r="PIJ909" s="14"/>
      <c r="PIK909" s="14"/>
      <c r="PIL909" s="14"/>
      <c r="PIM909" s="14"/>
      <c r="PIN909" s="14"/>
      <c r="PIO909" s="14"/>
      <c r="PIP909" s="14"/>
      <c r="PIQ909" s="14"/>
      <c r="PIR909" s="14"/>
      <c r="PIS909" s="14"/>
      <c r="PIT909" s="14"/>
      <c r="PIU909" s="14"/>
      <c r="PIV909" s="14"/>
      <c r="PIW909" s="14"/>
      <c r="PIX909" s="14"/>
      <c r="PIY909" s="14"/>
      <c r="PIZ909" s="14"/>
      <c r="PJA909" s="14"/>
      <c r="PJB909" s="14"/>
      <c r="PJC909" s="14"/>
      <c r="PJD909" s="14"/>
      <c r="PJE909" s="14"/>
      <c r="PJF909" s="14"/>
      <c r="PJG909" s="14"/>
      <c r="PJH909" s="14"/>
      <c r="PJI909" s="14"/>
      <c r="PJJ909" s="14"/>
      <c r="PJK909" s="14"/>
      <c r="PJL909" s="14"/>
      <c r="PJM909" s="14"/>
      <c r="PJN909" s="14"/>
      <c r="PJO909" s="14"/>
      <c r="PJP909" s="14"/>
      <c r="PJQ909" s="14"/>
      <c r="PJR909" s="14"/>
      <c r="PJS909" s="14"/>
      <c r="PJT909" s="14"/>
      <c r="PJU909" s="14"/>
      <c r="PJV909" s="14"/>
      <c r="PJW909" s="14"/>
      <c r="PJX909" s="14"/>
      <c r="PJY909" s="14"/>
      <c r="PJZ909" s="14"/>
      <c r="PKA909" s="14"/>
      <c r="PKB909" s="14"/>
      <c r="PKC909" s="14"/>
      <c r="PKD909" s="14"/>
      <c r="PKE909" s="14"/>
      <c r="PKF909" s="14"/>
      <c r="PKG909" s="14"/>
      <c r="PKH909" s="14"/>
      <c r="PKI909" s="14"/>
      <c r="PKJ909" s="14"/>
      <c r="PKK909" s="14"/>
      <c r="PKL909" s="14"/>
      <c r="PKM909" s="14"/>
      <c r="PKN909" s="14"/>
      <c r="PKO909" s="14"/>
      <c r="PKP909" s="14"/>
      <c r="PKQ909" s="14"/>
      <c r="PKR909" s="14"/>
      <c r="PKS909" s="14"/>
      <c r="PKT909" s="14"/>
      <c r="PKU909" s="14"/>
      <c r="PKV909" s="14"/>
      <c r="PKW909" s="14"/>
      <c r="PKX909" s="14"/>
      <c r="PKY909" s="14"/>
      <c r="PKZ909" s="14"/>
      <c r="PLA909" s="14"/>
      <c r="PLB909" s="14"/>
      <c r="PLC909" s="14"/>
      <c r="PLD909" s="14"/>
      <c r="PLE909" s="14"/>
      <c r="PLF909" s="14"/>
      <c r="PLG909" s="14"/>
      <c r="PLH909" s="14"/>
      <c r="PLI909" s="14"/>
      <c r="PLJ909" s="14"/>
      <c r="PLK909" s="14"/>
      <c r="PLL909" s="14"/>
      <c r="PLM909" s="14"/>
      <c r="PLN909" s="14"/>
      <c r="PLO909" s="14"/>
      <c r="PLP909" s="14"/>
      <c r="PLQ909" s="14"/>
      <c r="PLR909" s="14"/>
      <c r="PLS909" s="14"/>
      <c r="PLT909" s="14"/>
      <c r="PLU909" s="14"/>
      <c r="PLV909" s="14"/>
      <c r="PLW909" s="14"/>
      <c r="PLX909" s="14"/>
      <c r="PLY909" s="14"/>
      <c r="PLZ909" s="14"/>
      <c r="PMA909" s="14"/>
      <c r="PMB909" s="14"/>
      <c r="PMC909" s="14"/>
      <c r="PMD909" s="14"/>
      <c r="PME909" s="14"/>
      <c r="PMF909" s="14"/>
      <c r="PMG909" s="14"/>
      <c r="PMH909" s="14"/>
      <c r="PMI909" s="14"/>
      <c r="PMJ909" s="14"/>
      <c r="PMK909" s="14"/>
      <c r="PML909" s="14"/>
      <c r="PMM909" s="14"/>
      <c r="PMN909" s="14"/>
      <c r="PMO909" s="14"/>
      <c r="PMP909" s="14"/>
      <c r="PMQ909" s="14"/>
      <c r="PMR909" s="14"/>
      <c r="PMS909" s="14"/>
      <c r="PMT909" s="14"/>
      <c r="PMU909" s="14"/>
      <c r="PMV909" s="14"/>
      <c r="PMW909" s="14"/>
      <c r="PMX909" s="14"/>
      <c r="PMY909" s="14"/>
      <c r="PMZ909" s="14"/>
      <c r="PNA909" s="14"/>
      <c r="PNB909" s="14"/>
      <c r="PNC909" s="14"/>
      <c r="PND909" s="14"/>
      <c r="PNE909" s="14"/>
      <c r="PNF909" s="14"/>
      <c r="PNG909" s="14"/>
      <c r="PNH909" s="14"/>
      <c r="PNI909" s="14"/>
      <c r="PNJ909" s="14"/>
      <c r="PNK909" s="14"/>
      <c r="PNL909" s="14"/>
      <c r="PNM909" s="14"/>
      <c r="PNN909" s="14"/>
      <c r="PNO909" s="14"/>
      <c r="PNP909" s="14"/>
      <c r="PNQ909" s="14"/>
      <c r="PNR909" s="14"/>
      <c r="PNS909" s="14"/>
      <c r="PNT909" s="14"/>
      <c r="PNU909" s="14"/>
      <c r="PNV909" s="14"/>
      <c r="PNW909" s="14"/>
      <c r="PNX909" s="14"/>
      <c r="PNY909" s="14"/>
      <c r="PNZ909" s="14"/>
      <c r="POA909" s="14"/>
      <c r="POB909" s="14"/>
      <c r="POC909" s="14"/>
      <c r="POD909" s="14"/>
      <c r="POE909" s="14"/>
      <c r="POF909" s="14"/>
      <c r="POG909" s="14"/>
      <c r="POH909" s="14"/>
      <c r="POI909" s="14"/>
      <c r="POJ909" s="14"/>
      <c r="POK909" s="14"/>
      <c r="POL909" s="14"/>
      <c r="POM909" s="14"/>
      <c r="PON909" s="14"/>
      <c r="POO909" s="14"/>
      <c r="POP909" s="14"/>
      <c r="POQ909" s="14"/>
      <c r="POR909" s="14"/>
      <c r="POS909" s="14"/>
      <c r="POT909" s="14"/>
      <c r="POU909" s="14"/>
      <c r="POV909" s="14"/>
      <c r="POW909" s="14"/>
      <c r="POX909" s="14"/>
      <c r="POY909" s="14"/>
      <c r="POZ909" s="14"/>
      <c r="PPA909" s="14"/>
      <c r="PPB909" s="14"/>
      <c r="PPC909" s="14"/>
      <c r="PPD909" s="14"/>
      <c r="PPE909" s="14"/>
      <c r="PPF909" s="14"/>
      <c r="PPG909" s="14"/>
      <c r="PPH909" s="14"/>
      <c r="PPI909" s="14"/>
      <c r="PPJ909" s="14"/>
      <c r="PPK909" s="14"/>
      <c r="PPL909" s="14"/>
      <c r="PPM909" s="14"/>
      <c r="PPN909" s="14"/>
      <c r="PPO909" s="14"/>
      <c r="PPP909" s="14"/>
      <c r="PPQ909" s="14"/>
      <c r="PPR909" s="14"/>
      <c r="PPS909" s="14"/>
      <c r="PPT909" s="14"/>
      <c r="PPU909" s="14"/>
      <c r="PPV909" s="14"/>
      <c r="PPW909" s="14"/>
      <c r="PPX909" s="14"/>
      <c r="PPY909" s="14"/>
      <c r="PPZ909" s="14"/>
      <c r="PQA909" s="14"/>
      <c r="PQB909" s="14"/>
      <c r="PQC909" s="14"/>
      <c r="PQD909" s="14"/>
      <c r="PQE909" s="14"/>
      <c r="PQF909" s="14"/>
      <c r="PQG909" s="14"/>
      <c r="PQH909" s="14"/>
      <c r="PQI909" s="14"/>
      <c r="PQJ909" s="14"/>
      <c r="PQK909" s="14"/>
      <c r="PQL909" s="14"/>
      <c r="PQM909" s="14"/>
      <c r="PQN909" s="14"/>
      <c r="PQO909" s="14"/>
      <c r="PQP909" s="14"/>
      <c r="PQQ909" s="14"/>
      <c r="PQR909" s="14"/>
      <c r="PQS909" s="14"/>
      <c r="PQT909" s="14"/>
      <c r="PQU909" s="14"/>
      <c r="PQV909" s="14"/>
      <c r="PQW909" s="14"/>
      <c r="PQX909" s="14"/>
      <c r="PQY909" s="14"/>
      <c r="PQZ909" s="14"/>
      <c r="PRA909" s="14"/>
      <c r="PRB909" s="14"/>
      <c r="PRC909" s="14"/>
      <c r="PRD909" s="14"/>
      <c r="PRE909" s="14"/>
      <c r="PRF909" s="14"/>
      <c r="PRG909" s="14"/>
      <c r="PRH909" s="14"/>
      <c r="PRI909" s="14"/>
      <c r="PRJ909" s="14"/>
      <c r="PRK909" s="14"/>
      <c r="PRL909" s="14"/>
      <c r="PRM909" s="14"/>
      <c r="PRN909" s="14"/>
      <c r="PRO909" s="14"/>
      <c r="PRP909" s="14"/>
      <c r="PRQ909" s="14"/>
      <c r="PRR909" s="14"/>
      <c r="PRS909" s="14"/>
      <c r="PRT909" s="14"/>
      <c r="PRU909" s="14"/>
      <c r="PRV909" s="14"/>
      <c r="PRW909" s="14"/>
      <c r="PRX909" s="14"/>
      <c r="PRY909" s="14"/>
      <c r="PRZ909" s="14"/>
      <c r="PSA909" s="14"/>
      <c r="PSB909" s="14"/>
      <c r="PSC909" s="14"/>
      <c r="PSD909" s="14"/>
      <c r="PSE909" s="14"/>
      <c r="PSF909" s="14"/>
      <c r="PSG909" s="14"/>
      <c r="PSH909" s="14"/>
      <c r="PSI909" s="14"/>
      <c r="PSJ909" s="14"/>
      <c r="PSK909" s="14"/>
      <c r="PSL909" s="14"/>
      <c r="PSM909" s="14"/>
      <c r="PSN909" s="14"/>
      <c r="PSO909" s="14"/>
      <c r="PSP909" s="14"/>
      <c r="PSQ909" s="14"/>
      <c r="PSR909" s="14"/>
      <c r="PSS909" s="14"/>
      <c r="PST909" s="14"/>
      <c r="PSU909" s="14"/>
      <c r="PSV909" s="14"/>
      <c r="PSW909" s="14"/>
      <c r="PSX909" s="14"/>
      <c r="PSY909" s="14"/>
      <c r="PSZ909" s="14"/>
      <c r="PTA909" s="14"/>
      <c r="PTB909" s="14"/>
      <c r="PTC909" s="14"/>
      <c r="PTD909" s="14"/>
      <c r="PTE909" s="14"/>
      <c r="PTF909" s="14"/>
      <c r="PTG909" s="14"/>
      <c r="PTH909" s="14"/>
      <c r="PTI909" s="14"/>
      <c r="PTJ909" s="14"/>
      <c r="PTK909" s="14"/>
      <c r="PTL909" s="14"/>
      <c r="PTM909" s="14"/>
      <c r="PTN909" s="14"/>
      <c r="PTO909" s="14"/>
      <c r="PTP909" s="14"/>
      <c r="PTQ909" s="14"/>
      <c r="PTR909" s="14"/>
      <c r="PTS909" s="14"/>
      <c r="PTT909" s="14"/>
      <c r="PTU909" s="14"/>
      <c r="PTV909" s="14"/>
      <c r="PTW909" s="14"/>
      <c r="PTX909" s="14"/>
      <c r="PTY909" s="14"/>
      <c r="PTZ909" s="14"/>
      <c r="PUA909" s="14"/>
      <c r="PUB909" s="14"/>
      <c r="PUC909" s="14"/>
      <c r="PUD909" s="14"/>
      <c r="PUE909" s="14"/>
      <c r="PUF909" s="14"/>
      <c r="PUG909" s="14"/>
      <c r="PUH909" s="14"/>
      <c r="PUI909" s="14"/>
      <c r="PUJ909" s="14"/>
      <c r="PUK909" s="14"/>
      <c r="PUL909" s="14"/>
      <c r="PUM909" s="14"/>
      <c r="PUN909" s="14"/>
      <c r="PUO909" s="14"/>
      <c r="PUP909" s="14"/>
      <c r="PUQ909" s="14"/>
      <c r="PUR909" s="14"/>
      <c r="PUS909" s="14"/>
      <c r="PUT909" s="14"/>
      <c r="PUU909" s="14"/>
      <c r="PUV909" s="14"/>
      <c r="PUW909" s="14"/>
      <c r="PUX909" s="14"/>
      <c r="PUY909" s="14"/>
      <c r="PUZ909" s="14"/>
      <c r="PVA909" s="14"/>
      <c r="PVB909" s="14"/>
      <c r="PVC909" s="14"/>
      <c r="PVD909" s="14"/>
      <c r="PVE909" s="14"/>
      <c r="PVF909" s="14"/>
      <c r="PVG909" s="14"/>
      <c r="PVH909" s="14"/>
      <c r="PVI909" s="14"/>
      <c r="PVJ909" s="14"/>
      <c r="PVK909" s="14"/>
      <c r="PVL909" s="14"/>
      <c r="PVM909" s="14"/>
      <c r="PVN909" s="14"/>
      <c r="PVO909" s="14"/>
      <c r="PVP909" s="14"/>
      <c r="PVQ909" s="14"/>
      <c r="PVR909" s="14"/>
      <c r="PVS909" s="14"/>
      <c r="PVT909" s="14"/>
      <c r="PVU909" s="14"/>
      <c r="PVV909" s="14"/>
      <c r="PVW909" s="14"/>
      <c r="PVX909" s="14"/>
      <c r="PVY909" s="14"/>
      <c r="PVZ909" s="14"/>
      <c r="PWA909" s="14"/>
      <c r="PWB909" s="14"/>
      <c r="PWC909" s="14"/>
      <c r="PWD909" s="14"/>
      <c r="PWE909" s="14"/>
      <c r="PWF909" s="14"/>
      <c r="PWG909" s="14"/>
      <c r="PWH909" s="14"/>
      <c r="PWI909" s="14"/>
      <c r="PWJ909" s="14"/>
      <c r="PWK909" s="14"/>
      <c r="PWL909" s="14"/>
      <c r="PWM909" s="14"/>
      <c r="PWN909" s="14"/>
      <c r="PWO909" s="14"/>
      <c r="PWP909" s="14"/>
      <c r="PWQ909" s="14"/>
      <c r="PWR909" s="14"/>
      <c r="PWS909" s="14"/>
      <c r="PWT909" s="14"/>
      <c r="PWU909" s="14"/>
      <c r="PWV909" s="14"/>
      <c r="PWW909" s="14"/>
      <c r="PWX909" s="14"/>
      <c r="PWY909" s="14"/>
      <c r="PWZ909" s="14"/>
      <c r="PXA909" s="14"/>
      <c r="PXB909" s="14"/>
      <c r="PXC909" s="14"/>
      <c r="PXD909" s="14"/>
      <c r="PXE909" s="14"/>
      <c r="PXF909" s="14"/>
      <c r="PXG909" s="14"/>
      <c r="PXH909" s="14"/>
      <c r="PXI909" s="14"/>
      <c r="PXJ909" s="14"/>
      <c r="PXK909" s="14"/>
      <c r="PXL909" s="14"/>
      <c r="PXM909" s="14"/>
      <c r="PXN909" s="14"/>
      <c r="PXO909" s="14"/>
      <c r="PXP909" s="14"/>
      <c r="PXQ909" s="14"/>
      <c r="PXR909" s="14"/>
      <c r="PXS909" s="14"/>
      <c r="PXT909" s="14"/>
      <c r="PXU909" s="14"/>
      <c r="PXV909" s="14"/>
      <c r="PXW909" s="14"/>
      <c r="PXX909" s="14"/>
      <c r="PXY909" s="14"/>
      <c r="PXZ909" s="14"/>
      <c r="PYA909" s="14"/>
      <c r="PYB909" s="14"/>
      <c r="PYC909" s="14"/>
      <c r="PYD909" s="14"/>
      <c r="PYE909" s="14"/>
      <c r="PYF909" s="14"/>
      <c r="PYG909" s="14"/>
      <c r="PYH909" s="14"/>
      <c r="PYI909" s="14"/>
      <c r="PYJ909" s="14"/>
      <c r="PYK909" s="14"/>
      <c r="PYL909" s="14"/>
      <c r="PYM909" s="14"/>
      <c r="PYN909" s="14"/>
      <c r="PYO909" s="14"/>
      <c r="PYP909" s="14"/>
      <c r="PYQ909" s="14"/>
      <c r="PYR909" s="14"/>
      <c r="PYS909" s="14"/>
      <c r="PYT909" s="14"/>
      <c r="PYU909" s="14"/>
      <c r="PYV909" s="14"/>
      <c r="PYW909" s="14"/>
      <c r="PYX909" s="14"/>
      <c r="PYY909" s="14"/>
      <c r="PYZ909" s="14"/>
      <c r="PZA909" s="14"/>
      <c r="PZB909" s="14"/>
      <c r="PZC909" s="14"/>
      <c r="PZD909" s="14"/>
      <c r="PZE909" s="14"/>
      <c r="PZF909" s="14"/>
      <c r="PZG909" s="14"/>
      <c r="PZH909" s="14"/>
      <c r="PZI909" s="14"/>
      <c r="PZJ909" s="14"/>
      <c r="PZK909" s="14"/>
      <c r="PZL909" s="14"/>
      <c r="PZM909" s="14"/>
      <c r="PZN909" s="14"/>
      <c r="PZO909" s="14"/>
      <c r="PZP909" s="14"/>
      <c r="PZQ909" s="14"/>
      <c r="PZR909" s="14"/>
      <c r="PZS909" s="14"/>
      <c r="PZT909" s="14"/>
      <c r="PZU909" s="14"/>
      <c r="PZV909" s="14"/>
      <c r="PZW909" s="14"/>
      <c r="PZX909" s="14"/>
      <c r="PZY909" s="14"/>
      <c r="PZZ909" s="14"/>
      <c r="QAA909" s="14"/>
      <c r="QAB909" s="14"/>
      <c r="QAC909" s="14"/>
      <c r="QAD909" s="14"/>
      <c r="QAE909" s="14"/>
      <c r="QAF909" s="14"/>
      <c r="QAG909" s="14"/>
      <c r="QAH909" s="14"/>
      <c r="QAI909" s="14"/>
      <c r="QAJ909" s="14"/>
      <c r="QAK909" s="14"/>
      <c r="QAL909" s="14"/>
      <c r="QAM909" s="14"/>
      <c r="QAN909" s="14"/>
      <c r="QAO909" s="14"/>
      <c r="QAP909" s="14"/>
      <c r="QAQ909" s="14"/>
      <c r="QAR909" s="14"/>
      <c r="QAS909" s="14"/>
      <c r="QAT909" s="14"/>
      <c r="QAU909" s="14"/>
      <c r="QAV909" s="14"/>
      <c r="QAW909" s="14"/>
      <c r="QAX909" s="14"/>
      <c r="QAY909" s="14"/>
      <c r="QAZ909" s="14"/>
      <c r="QBA909" s="14"/>
      <c r="QBB909" s="14"/>
      <c r="QBC909" s="14"/>
      <c r="QBD909" s="14"/>
      <c r="QBE909" s="14"/>
      <c r="QBF909" s="14"/>
      <c r="QBG909" s="14"/>
      <c r="QBH909" s="14"/>
      <c r="QBI909" s="14"/>
      <c r="QBJ909" s="14"/>
      <c r="QBK909" s="14"/>
      <c r="QBL909" s="14"/>
      <c r="QBM909" s="14"/>
      <c r="QBN909" s="14"/>
      <c r="QBO909" s="14"/>
      <c r="QBP909" s="14"/>
      <c r="QBQ909" s="14"/>
      <c r="QBR909" s="14"/>
      <c r="QBS909" s="14"/>
      <c r="QBT909" s="14"/>
      <c r="QBU909" s="14"/>
      <c r="QBV909" s="14"/>
      <c r="QBW909" s="14"/>
      <c r="QBX909" s="14"/>
      <c r="QBY909" s="14"/>
      <c r="QBZ909" s="14"/>
      <c r="QCA909" s="14"/>
      <c r="QCB909" s="14"/>
      <c r="QCC909" s="14"/>
      <c r="QCD909" s="14"/>
      <c r="QCE909" s="14"/>
      <c r="QCF909" s="14"/>
      <c r="QCG909" s="14"/>
      <c r="QCH909" s="14"/>
      <c r="QCI909" s="14"/>
      <c r="QCJ909" s="14"/>
      <c r="QCK909" s="14"/>
      <c r="QCL909" s="14"/>
      <c r="QCM909" s="14"/>
      <c r="QCN909" s="14"/>
      <c r="QCO909" s="14"/>
      <c r="QCP909" s="14"/>
      <c r="QCQ909" s="14"/>
      <c r="QCR909" s="14"/>
      <c r="QCS909" s="14"/>
      <c r="QCT909" s="14"/>
      <c r="QCU909" s="14"/>
      <c r="QCV909" s="14"/>
      <c r="QCW909" s="14"/>
      <c r="QCX909" s="14"/>
      <c r="QCY909" s="14"/>
      <c r="QCZ909" s="14"/>
      <c r="QDA909" s="14"/>
      <c r="QDB909" s="14"/>
      <c r="QDC909" s="14"/>
      <c r="QDD909" s="14"/>
      <c r="QDE909" s="14"/>
      <c r="QDF909" s="14"/>
      <c r="QDG909" s="14"/>
      <c r="QDH909" s="14"/>
      <c r="QDI909" s="14"/>
      <c r="QDJ909" s="14"/>
      <c r="QDK909" s="14"/>
      <c r="QDL909" s="14"/>
      <c r="QDM909" s="14"/>
      <c r="QDN909" s="14"/>
      <c r="QDO909" s="14"/>
      <c r="QDP909" s="14"/>
      <c r="QDQ909" s="14"/>
      <c r="QDR909" s="14"/>
      <c r="QDS909" s="14"/>
      <c r="QDT909" s="14"/>
      <c r="QDU909" s="14"/>
      <c r="QDV909" s="14"/>
      <c r="QDW909" s="14"/>
      <c r="QDX909" s="14"/>
      <c r="QDY909" s="14"/>
      <c r="QDZ909" s="14"/>
      <c r="QEA909" s="14"/>
      <c r="QEB909" s="14"/>
      <c r="QEC909" s="14"/>
      <c r="QED909" s="14"/>
      <c r="QEE909" s="14"/>
      <c r="QEF909" s="14"/>
      <c r="QEG909" s="14"/>
      <c r="QEH909" s="14"/>
      <c r="QEI909" s="14"/>
      <c r="QEJ909" s="14"/>
      <c r="QEK909" s="14"/>
      <c r="QEL909" s="14"/>
      <c r="QEM909" s="14"/>
      <c r="QEN909" s="14"/>
      <c r="QEO909" s="14"/>
      <c r="QEP909" s="14"/>
      <c r="QEQ909" s="14"/>
      <c r="QER909" s="14"/>
      <c r="QES909" s="14"/>
      <c r="QET909" s="14"/>
      <c r="QEU909" s="14"/>
      <c r="QEV909" s="14"/>
      <c r="QEW909" s="14"/>
      <c r="QEX909" s="14"/>
      <c r="QEY909" s="14"/>
      <c r="QEZ909" s="14"/>
      <c r="QFA909" s="14"/>
      <c r="QFB909" s="14"/>
      <c r="QFC909" s="14"/>
      <c r="QFD909" s="14"/>
      <c r="QFE909" s="14"/>
      <c r="QFF909" s="14"/>
      <c r="QFG909" s="14"/>
      <c r="QFH909" s="14"/>
      <c r="QFI909" s="14"/>
      <c r="QFJ909" s="14"/>
      <c r="QFK909" s="14"/>
      <c r="QFL909" s="14"/>
      <c r="QFM909" s="14"/>
      <c r="QFN909" s="14"/>
      <c r="QFO909" s="14"/>
      <c r="QFP909" s="14"/>
      <c r="QFQ909" s="14"/>
      <c r="QFR909" s="14"/>
      <c r="QFS909" s="14"/>
      <c r="QFT909" s="14"/>
      <c r="QFU909" s="14"/>
      <c r="QFV909" s="14"/>
      <c r="QFW909" s="14"/>
      <c r="QFX909" s="14"/>
      <c r="QFY909" s="14"/>
      <c r="QFZ909" s="14"/>
      <c r="QGA909" s="14"/>
      <c r="QGB909" s="14"/>
      <c r="QGC909" s="14"/>
      <c r="QGD909" s="14"/>
      <c r="QGE909" s="14"/>
      <c r="QGF909" s="14"/>
      <c r="QGG909" s="14"/>
      <c r="QGH909" s="14"/>
      <c r="QGI909" s="14"/>
      <c r="QGJ909" s="14"/>
      <c r="QGK909" s="14"/>
      <c r="QGL909" s="14"/>
      <c r="QGM909" s="14"/>
      <c r="QGN909" s="14"/>
      <c r="QGO909" s="14"/>
      <c r="QGP909" s="14"/>
      <c r="QGQ909" s="14"/>
      <c r="QGR909" s="14"/>
      <c r="QGS909" s="14"/>
      <c r="QGT909" s="14"/>
      <c r="QGU909" s="14"/>
      <c r="QGV909" s="14"/>
      <c r="QGW909" s="14"/>
      <c r="QGX909" s="14"/>
      <c r="QGY909" s="14"/>
      <c r="QGZ909" s="14"/>
      <c r="QHA909" s="14"/>
      <c r="QHB909" s="14"/>
      <c r="QHC909" s="14"/>
      <c r="QHD909" s="14"/>
      <c r="QHE909" s="14"/>
      <c r="QHF909" s="14"/>
      <c r="QHG909" s="14"/>
      <c r="QHH909" s="14"/>
      <c r="QHI909" s="14"/>
      <c r="QHJ909" s="14"/>
      <c r="QHK909" s="14"/>
      <c r="QHL909" s="14"/>
      <c r="QHM909" s="14"/>
      <c r="QHN909" s="14"/>
      <c r="QHO909" s="14"/>
      <c r="QHP909" s="14"/>
      <c r="QHQ909" s="14"/>
      <c r="QHR909" s="14"/>
      <c r="QHS909" s="14"/>
      <c r="QHT909" s="14"/>
      <c r="QHU909" s="14"/>
      <c r="QHV909" s="14"/>
      <c r="QHW909" s="14"/>
      <c r="QHX909" s="14"/>
      <c r="QHY909" s="14"/>
      <c r="QHZ909" s="14"/>
      <c r="QIA909" s="14"/>
      <c r="QIB909" s="14"/>
      <c r="QIC909" s="14"/>
      <c r="QID909" s="14"/>
      <c r="QIE909" s="14"/>
      <c r="QIF909" s="14"/>
      <c r="QIG909" s="14"/>
      <c r="QIH909" s="14"/>
      <c r="QII909" s="14"/>
      <c r="QIJ909" s="14"/>
      <c r="QIK909" s="14"/>
      <c r="QIL909" s="14"/>
      <c r="QIM909" s="14"/>
      <c r="QIN909" s="14"/>
      <c r="QIO909" s="14"/>
      <c r="QIP909" s="14"/>
      <c r="QIQ909" s="14"/>
      <c r="QIR909" s="14"/>
      <c r="QIS909" s="14"/>
      <c r="QIT909" s="14"/>
      <c r="QIU909" s="14"/>
      <c r="QIV909" s="14"/>
      <c r="QIW909" s="14"/>
      <c r="QIX909" s="14"/>
      <c r="QIY909" s="14"/>
      <c r="QIZ909" s="14"/>
      <c r="QJA909" s="14"/>
      <c r="QJB909" s="14"/>
      <c r="QJC909" s="14"/>
      <c r="QJD909" s="14"/>
      <c r="QJE909" s="14"/>
      <c r="QJF909" s="14"/>
      <c r="QJG909" s="14"/>
      <c r="QJH909" s="14"/>
      <c r="QJI909" s="14"/>
      <c r="QJJ909" s="14"/>
      <c r="QJK909" s="14"/>
      <c r="QJL909" s="14"/>
      <c r="QJM909" s="14"/>
      <c r="QJN909" s="14"/>
      <c r="QJO909" s="14"/>
      <c r="QJP909" s="14"/>
      <c r="QJQ909" s="14"/>
      <c r="QJR909" s="14"/>
      <c r="QJS909" s="14"/>
      <c r="QJT909" s="14"/>
      <c r="QJU909" s="14"/>
      <c r="QJV909" s="14"/>
      <c r="QJW909" s="14"/>
      <c r="QJX909" s="14"/>
      <c r="QJY909" s="14"/>
      <c r="QJZ909" s="14"/>
      <c r="QKA909" s="14"/>
      <c r="QKB909" s="14"/>
      <c r="QKC909" s="14"/>
      <c r="QKD909" s="14"/>
      <c r="QKE909" s="14"/>
      <c r="QKF909" s="14"/>
      <c r="QKG909" s="14"/>
      <c r="QKH909" s="14"/>
      <c r="QKI909" s="14"/>
      <c r="QKJ909" s="14"/>
      <c r="QKK909" s="14"/>
      <c r="QKL909" s="14"/>
      <c r="QKM909" s="14"/>
      <c r="QKN909" s="14"/>
      <c r="QKO909" s="14"/>
      <c r="QKP909" s="14"/>
      <c r="QKQ909" s="14"/>
      <c r="QKR909" s="14"/>
      <c r="QKS909" s="14"/>
      <c r="QKT909" s="14"/>
      <c r="QKU909" s="14"/>
      <c r="QKV909" s="14"/>
      <c r="QKW909" s="14"/>
      <c r="QKX909" s="14"/>
      <c r="QKY909" s="14"/>
      <c r="QKZ909" s="14"/>
      <c r="QLA909" s="14"/>
      <c r="QLB909" s="14"/>
      <c r="QLC909" s="14"/>
      <c r="QLD909" s="14"/>
      <c r="QLE909" s="14"/>
      <c r="QLF909" s="14"/>
      <c r="QLG909" s="14"/>
      <c r="QLH909" s="14"/>
      <c r="QLI909" s="14"/>
      <c r="QLJ909" s="14"/>
      <c r="QLK909" s="14"/>
      <c r="QLL909" s="14"/>
      <c r="QLM909" s="14"/>
      <c r="QLN909" s="14"/>
      <c r="QLO909" s="14"/>
      <c r="QLP909" s="14"/>
      <c r="QLQ909" s="14"/>
      <c r="QLR909" s="14"/>
      <c r="QLS909" s="14"/>
      <c r="QLT909" s="14"/>
      <c r="QLU909" s="14"/>
      <c r="QLV909" s="14"/>
      <c r="QLW909" s="14"/>
      <c r="QLX909" s="14"/>
      <c r="QLY909" s="14"/>
      <c r="QLZ909" s="14"/>
      <c r="QMA909" s="14"/>
      <c r="QMB909" s="14"/>
      <c r="QMC909" s="14"/>
      <c r="QMD909" s="14"/>
      <c r="QME909" s="14"/>
      <c r="QMF909" s="14"/>
      <c r="QMG909" s="14"/>
      <c r="QMH909" s="14"/>
      <c r="QMI909" s="14"/>
      <c r="QMJ909" s="14"/>
      <c r="QMK909" s="14"/>
      <c r="QML909" s="14"/>
      <c r="QMM909" s="14"/>
      <c r="QMN909" s="14"/>
      <c r="QMO909" s="14"/>
      <c r="QMP909" s="14"/>
      <c r="QMQ909" s="14"/>
      <c r="QMR909" s="14"/>
      <c r="QMS909" s="14"/>
      <c r="QMT909" s="14"/>
      <c r="QMU909" s="14"/>
      <c r="QMV909" s="14"/>
      <c r="QMW909" s="14"/>
      <c r="QMX909" s="14"/>
      <c r="QMY909" s="14"/>
      <c r="QMZ909" s="14"/>
      <c r="QNA909" s="14"/>
      <c r="QNB909" s="14"/>
      <c r="QNC909" s="14"/>
      <c r="QND909" s="14"/>
      <c r="QNE909" s="14"/>
      <c r="QNF909" s="14"/>
      <c r="QNG909" s="14"/>
      <c r="QNH909" s="14"/>
      <c r="QNI909" s="14"/>
      <c r="QNJ909" s="14"/>
      <c r="QNK909" s="14"/>
      <c r="QNL909" s="14"/>
      <c r="QNM909" s="14"/>
      <c r="QNN909" s="14"/>
      <c r="QNO909" s="14"/>
      <c r="QNP909" s="14"/>
      <c r="QNQ909" s="14"/>
      <c r="QNR909" s="14"/>
      <c r="QNS909" s="14"/>
      <c r="QNT909" s="14"/>
      <c r="QNU909" s="14"/>
      <c r="QNV909" s="14"/>
      <c r="QNW909" s="14"/>
      <c r="QNX909" s="14"/>
      <c r="QNY909" s="14"/>
      <c r="QNZ909" s="14"/>
      <c r="QOA909" s="14"/>
      <c r="QOB909" s="14"/>
      <c r="QOC909" s="14"/>
      <c r="QOD909" s="14"/>
      <c r="QOE909" s="14"/>
      <c r="QOF909" s="14"/>
      <c r="QOG909" s="14"/>
      <c r="QOH909" s="14"/>
      <c r="QOI909" s="14"/>
      <c r="QOJ909" s="14"/>
      <c r="QOK909" s="14"/>
      <c r="QOL909" s="14"/>
      <c r="QOM909" s="14"/>
      <c r="QON909" s="14"/>
      <c r="QOO909" s="14"/>
      <c r="QOP909" s="14"/>
      <c r="QOQ909" s="14"/>
      <c r="QOR909" s="14"/>
      <c r="QOS909" s="14"/>
      <c r="QOT909" s="14"/>
      <c r="QOU909" s="14"/>
      <c r="QOV909" s="14"/>
      <c r="QOW909" s="14"/>
      <c r="QOX909" s="14"/>
      <c r="QOY909" s="14"/>
      <c r="QOZ909" s="14"/>
      <c r="QPA909" s="14"/>
      <c r="QPB909" s="14"/>
      <c r="QPC909" s="14"/>
      <c r="QPD909" s="14"/>
      <c r="QPE909" s="14"/>
      <c r="QPF909" s="14"/>
      <c r="QPG909" s="14"/>
      <c r="QPH909" s="14"/>
      <c r="QPI909" s="14"/>
      <c r="QPJ909" s="14"/>
      <c r="QPK909" s="14"/>
      <c r="QPL909" s="14"/>
      <c r="QPM909" s="14"/>
      <c r="QPN909" s="14"/>
      <c r="QPO909" s="14"/>
      <c r="QPP909" s="14"/>
      <c r="QPQ909" s="14"/>
      <c r="QPR909" s="14"/>
      <c r="QPS909" s="14"/>
      <c r="QPT909" s="14"/>
      <c r="QPU909" s="14"/>
      <c r="QPV909" s="14"/>
      <c r="QPW909" s="14"/>
      <c r="QPX909" s="14"/>
      <c r="QPY909" s="14"/>
      <c r="QPZ909" s="14"/>
      <c r="QQA909" s="14"/>
      <c r="QQB909" s="14"/>
      <c r="QQC909" s="14"/>
      <c r="QQD909" s="14"/>
      <c r="QQE909" s="14"/>
      <c r="QQF909" s="14"/>
      <c r="QQG909" s="14"/>
      <c r="QQH909" s="14"/>
      <c r="QQI909" s="14"/>
      <c r="QQJ909" s="14"/>
      <c r="QQK909" s="14"/>
      <c r="QQL909" s="14"/>
      <c r="QQM909" s="14"/>
      <c r="QQN909" s="14"/>
      <c r="QQO909" s="14"/>
      <c r="QQP909" s="14"/>
      <c r="QQQ909" s="14"/>
      <c r="QQR909" s="14"/>
      <c r="QQS909" s="14"/>
      <c r="QQT909" s="14"/>
      <c r="QQU909" s="14"/>
      <c r="QQV909" s="14"/>
      <c r="QQW909" s="14"/>
      <c r="QQX909" s="14"/>
      <c r="QQY909" s="14"/>
      <c r="QQZ909" s="14"/>
      <c r="QRA909" s="14"/>
      <c r="QRB909" s="14"/>
      <c r="QRC909" s="14"/>
      <c r="QRD909" s="14"/>
      <c r="QRE909" s="14"/>
      <c r="QRF909" s="14"/>
      <c r="QRG909" s="14"/>
      <c r="QRH909" s="14"/>
      <c r="QRI909" s="14"/>
      <c r="QRJ909" s="14"/>
      <c r="QRK909" s="14"/>
      <c r="QRL909" s="14"/>
      <c r="QRM909" s="14"/>
      <c r="QRN909" s="14"/>
      <c r="QRO909" s="14"/>
      <c r="QRP909" s="14"/>
      <c r="QRQ909" s="14"/>
      <c r="QRR909" s="14"/>
      <c r="QRS909" s="14"/>
      <c r="QRT909" s="14"/>
      <c r="QRU909" s="14"/>
      <c r="QRV909" s="14"/>
      <c r="QRW909" s="14"/>
      <c r="QRX909" s="14"/>
      <c r="QRY909" s="14"/>
      <c r="QRZ909" s="14"/>
      <c r="QSA909" s="14"/>
      <c r="QSB909" s="14"/>
      <c r="QSC909" s="14"/>
      <c r="QSD909" s="14"/>
      <c r="QSE909" s="14"/>
      <c r="QSF909" s="14"/>
      <c r="QSG909" s="14"/>
      <c r="QSH909" s="14"/>
      <c r="QSI909" s="14"/>
      <c r="QSJ909" s="14"/>
      <c r="QSK909" s="14"/>
      <c r="QSL909" s="14"/>
      <c r="QSM909" s="14"/>
      <c r="QSN909" s="14"/>
      <c r="QSO909" s="14"/>
      <c r="QSP909" s="14"/>
      <c r="QSQ909" s="14"/>
      <c r="QSR909" s="14"/>
      <c r="QSS909" s="14"/>
      <c r="QST909" s="14"/>
      <c r="QSU909" s="14"/>
      <c r="QSV909" s="14"/>
      <c r="QSW909" s="14"/>
      <c r="QSX909" s="14"/>
      <c r="QSY909" s="14"/>
      <c r="QSZ909" s="14"/>
      <c r="QTA909" s="14"/>
      <c r="QTB909" s="14"/>
      <c r="QTC909" s="14"/>
      <c r="QTD909" s="14"/>
      <c r="QTE909" s="14"/>
      <c r="QTF909" s="14"/>
      <c r="QTG909" s="14"/>
      <c r="QTH909" s="14"/>
      <c r="QTI909" s="14"/>
      <c r="QTJ909" s="14"/>
      <c r="QTK909" s="14"/>
      <c r="QTL909" s="14"/>
      <c r="QTM909" s="14"/>
      <c r="QTN909" s="14"/>
      <c r="QTO909" s="14"/>
      <c r="QTP909" s="14"/>
      <c r="QTQ909" s="14"/>
      <c r="QTR909" s="14"/>
      <c r="QTS909" s="14"/>
      <c r="QTT909" s="14"/>
      <c r="QTU909" s="14"/>
      <c r="QTV909" s="14"/>
      <c r="QTW909" s="14"/>
      <c r="QTX909" s="14"/>
      <c r="QTY909" s="14"/>
      <c r="QTZ909" s="14"/>
      <c r="QUA909" s="14"/>
      <c r="QUB909" s="14"/>
      <c r="QUC909" s="14"/>
      <c r="QUD909" s="14"/>
      <c r="QUE909" s="14"/>
      <c r="QUF909" s="14"/>
      <c r="QUG909" s="14"/>
      <c r="QUH909" s="14"/>
      <c r="QUI909" s="14"/>
      <c r="QUJ909" s="14"/>
      <c r="QUK909" s="14"/>
      <c r="QUL909" s="14"/>
      <c r="QUM909" s="14"/>
      <c r="QUN909" s="14"/>
      <c r="QUO909" s="14"/>
      <c r="QUP909" s="14"/>
      <c r="QUQ909" s="14"/>
      <c r="QUR909" s="14"/>
      <c r="QUS909" s="14"/>
      <c r="QUT909" s="14"/>
      <c r="QUU909" s="14"/>
      <c r="QUV909" s="14"/>
      <c r="QUW909" s="14"/>
      <c r="QUX909" s="14"/>
      <c r="QUY909" s="14"/>
      <c r="QUZ909" s="14"/>
      <c r="QVA909" s="14"/>
      <c r="QVB909" s="14"/>
      <c r="QVC909" s="14"/>
      <c r="QVD909" s="14"/>
      <c r="QVE909" s="14"/>
      <c r="QVF909" s="14"/>
      <c r="QVG909" s="14"/>
      <c r="QVH909" s="14"/>
      <c r="QVI909" s="14"/>
      <c r="QVJ909" s="14"/>
      <c r="QVK909" s="14"/>
      <c r="QVL909" s="14"/>
      <c r="QVM909" s="14"/>
      <c r="QVN909" s="14"/>
      <c r="QVO909" s="14"/>
      <c r="QVP909" s="14"/>
      <c r="QVQ909" s="14"/>
      <c r="QVR909" s="14"/>
      <c r="QVS909" s="14"/>
      <c r="QVT909" s="14"/>
      <c r="QVU909" s="14"/>
      <c r="QVV909" s="14"/>
      <c r="QVW909" s="14"/>
      <c r="QVX909" s="14"/>
      <c r="QVY909" s="14"/>
      <c r="QVZ909" s="14"/>
      <c r="QWA909" s="14"/>
      <c r="QWB909" s="14"/>
      <c r="QWC909" s="14"/>
      <c r="QWD909" s="14"/>
      <c r="QWE909" s="14"/>
      <c r="QWF909" s="14"/>
      <c r="QWG909" s="14"/>
      <c r="QWH909" s="14"/>
      <c r="QWI909" s="14"/>
      <c r="QWJ909" s="14"/>
      <c r="QWK909" s="14"/>
      <c r="QWL909" s="14"/>
      <c r="QWM909" s="14"/>
      <c r="QWN909" s="14"/>
      <c r="QWO909" s="14"/>
      <c r="QWP909" s="14"/>
      <c r="QWQ909" s="14"/>
      <c r="QWR909" s="14"/>
      <c r="QWS909" s="14"/>
      <c r="QWT909" s="14"/>
      <c r="QWU909" s="14"/>
      <c r="QWV909" s="14"/>
      <c r="QWW909" s="14"/>
      <c r="QWX909" s="14"/>
      <c r="QWY909" s="14"/>
      <c r="QWZ909" s="14"/>
      <c r="QXA909" s="14"/>
      <c r="QXB909" s="14"/>
      <c r="QXC909" s="14"/>
      <c r="QXD909" s="14"/>
      <c r="QXE909" s="14"/>
      <c r="QXF909" s="14"/>
      <c r="QXG909" s="14"/>
      <c r="QXH909" s="14"/>
      <c r="QXI909" s="14"/>
      <c r="QXJ909" s="14"/>
      <c r="QXK909" s="14"/>
      <c r="QXL909" s="14"/>
      <c r="QXM909" s="14"/>
      <c r="QXN909" s="14"/>
      <c r="QXO909" s="14"/>
      <c r="QXP909" s="14"/>
      <c r="QXQ909" s="14"/>
      <c r="QXR909" s="14"/>
      <c r="QXS909" s="14"/>
      <c r="QXT909" s="14"/>
      <c r="QXU909" s="14"/>
      <c r="QXV909" s="14"/>
      <c r="QXW909" s="14"/>
      <c r="QXX909" s="14"/>
      <c r="QXY909" s="14"/>
      <c r="QXZ909" s="14"/>
      <c r="QYA909" s="14"/>
      <c r="QYB909" s="14"/>
      <c r="QYC909" s="14"/>
      <c r="QYD909" s="14"/>
      <c r="QYE909" s="14"/>
      <c r="QYF909" s="14"/>
      <c r="QYG909" s="14"/>
      <c r="QYH909" s="14"/>
      <c r="QYI909" s="14"/>
      <c r="QYJ909" s="14"/>
      <c r="QYK909" s="14"/>
      <c r="QYL909" s="14"/>
      <c r="QYM909" s="14"/>
      <c r="QYN909" s="14"/>
      <c r="QYO909" s="14"/>
      <c r="QYP909" s="14"/>
      <c r="QYQ909" s="14"/>
      <c r="QYR909" s="14"/>
      <c r="QYS909" s="14"/>
      <c r="QYT909" s="14"/>
      <c r="QYU909" s="14"/>
      <c r="QYV909" s="14"/>
      <c r="QYW909" s="14"/>
      <c r="QYX909" s="14"/>
      <c r="QYY909" s="14"/>
      <c r="QYZ909" s="14"/>
      <c r="QZA909" s="14"/>
      <c r="QZB909" s="14"/>
      <c r="QZC909" s="14"/>
      <c r="QZD909" s="14"/>
      <c r="QZE909" s="14"/>
      <c r="QZF909" s="14"/>
      <c r="QZG909" s="14"/>
      <c r="QZH909" s="14"/>
      <c r="QZI909" s="14"/>
      <c r="QZJ909" s="14"/>
      <c r="QZK909" s="14"/>
      <c r="QZL909" s="14"/>
      <c r="QZM909" s="14"/>
      <c r="QZN909" s="14"/>
      <c r="QZO909" s="14"/>
      <c r="QZP909" s="14"/>
      <c r="QZQ909" s="14"/>
      <c r="QZR909" s="14"/>
      <c r="QZS909" s="14"/>
      <c r="QZT909" s="14"/>
      <c r="QZU909" s="14"/>
      <c r="QZV909" s="14"/>
      <c r="QZW909" s="14"/>
      <c r="QZX909" s="14"/>
      <c r="QZY909" s="14"/>
      <c r="QZZ909" s="14"/>
      <c r="RAA909" s="14"/>
      <c r="RAB909" s="14"/>
      <c r="RAC909" s="14"/>
      <c r="RAD909" s="14"/>
      <c r="RAE909" s="14"/>
      <c r="RAF909" s="14"/>
      <c r="RAG909" s="14"/>
      <c r="RAH909" s="14"/>
      <c r="RAI909" s="14"/>
      <c r="RAJ909" s="14"/>
      <c r="RAK909" s="14"/>
      <c r="RAL909" s="14"/>
      <c r="RAM909" s="14"/>
      <c r="RAN909" s="14"/>
      <c r="RAO909" s="14"/>
      <c r="RAP909" s="14"/>
      <c r="RAQ909" s="14"/>
      <c r="RAR909" s="14"/>
      <c r="RAS909" s="14"/>
      <c r="RAT909" s="14"/>
      <c r="RAU909" s="14"/>
      <c r="RAV909" s="14"/>
      <c r="RAW909" s="14"/>
      <c r="RAX909" s="14"/>
      <c r="RAY909" s="14"/>
      <c r="RAZ909" s="14"/>
      <c r="RBA909" s="14"/>
      <c r="RBB909" s="14"/>
      <c r="RBC909" s="14"/>
      <c r="RBD909" s="14"/>
      <c r="RBE909" s="14"/>
      <c r="RBF909" s="14"/>
      <c r="RBG909" s="14"/>
      <c r="RBH909" s="14"/>
      <c r="RBI909" s="14"/>
      <c r="RBJ909" s="14"/>
      <c r="RBK909" s="14"/>
      <c r="RBL909" s="14"/>
      <c r="RBM909" s="14"/>
      <c r="RBN909" s="14"/>
      <c r="RBO909" s="14"/>
      <c r="RBP909" s="14"/>
      <c r="RBQ909" s="14"/>
      <c r="RBR909" s="14"/>
      <c r="RBS909" s="14"/>
      <c r="RBT909" s="14"/>
      <c r="RBU909" s="14"/>
      <c r="RBV909" s="14"/>
      <c r="RBW909" s="14"/>
      <c r="RBX909" s="14"/>
      <c r="RBY909" s="14"/>
      <c r="RBZ909" s="14"/>
      <c r="RCA909" s="14"/>
      <c r="RCB909" s="14"/>
      <c r="RCC909" s="14"/>
      <c r="RCD909" s="14"/>
      <c r="RCE909" s="14"/>
      <c r="RCF909" s="14"/>
      <c r="RCG909" s="14"/>
      <c r="RCH909" s="14"/>
      <c r="RCI909" s="14"/>
      <c r="RCJ909" s="14"/>
      <c r="RCK909" s="14"/>
      <c r="RCL909" s="14"/>
      <c r="RCM909" s="14"/>
      <c r="RCN909" s="14"/>
      <c r="RCO909" s="14"/>
      <c r="RCP909" s="14"/>
      <c r="RCQ909" s="14"/>
      <c r="RCR909" s="14"/>
      <c r="RCS909" s="14"/>
      <c r="RCT909" s="14"/>
      <c r="RCU909" s="14"/>
      <c r="RCV909" s="14"/>
      <c r="RCW909" s="14"/>
      <c r="RCX909" s="14"/>
      <c r="RCY909" s="14"/>
      <c r="RCZ909" s="14"/>
      <c r="RDA909" s="14"/>
      <c r="RDB909" s="14"/>
      <c r="RDC909" s="14"/>
      <c r="RDD909" s="14"/>
      <c r="RDE909" s="14"/>
      <c r="RDF909" s="14"/>
      <c r="RDG909" s="14"/>
      <c r="RDH909" s="14"/>
      <c r="RDI909" s="14"/>
      <c r="RDJ909" s="14"/>
      <c r="RDK909" s="14"/>
      <c r="RDL909" s="14"/>
      <c r="RDM909" s="14"/>
      <c r="RDN909" s="14"/>
      <c r="RDO909" s="14"/>
      <c r="RDP909" s="14"/>
      <c r="RDQ909" s="14"/>
      <c r="RDR909" s="14"/>
      <c r="RDS909" s="14"/>
      <c r="RDT909" s="14"/>
      <c r="RDU909" s="14"/>
      <c r="RDV909" s="14"/>
      <c r="RDW909" s="14"/>
      <c r="RDX909" s="14"/>
      <c r="RDY909" s="14"/>
      <c r="RDZ909" s="14"/>
      <c r="REA909" s="14"/>
      <c r="REB909" s="14"/>
      <c r="REC909" s="14"/>
      <c r="RED909" s="14"/>
      <c r="REE909" s="14"/>
      <c r="REF909" s="14"/>
      <c r="REG909" s="14"/>
      <c r="REH909" s="14"/>
      <c r="REI909" s="14"/>
      <c r="REJ909" s="14"/>
      <c r="REK909" s="14"/>
      <c r="REL909" s="14"/>
      <c r="REM909" s="14"/>
      <c r="REN909" s="14"/>
      <c r="REO909" s="14"/>
      <c r="REP909" s="14"/>
      <c r="REQ909" s="14"/>
      <c r="RER909" s="14"/>
      <c r="RES909" s="14"/>
      <c r="RET909" s="14"/>
      <c r="REU909" s="14"/>
      <c r="REV909" s="14"/>
      <c r="REW909" s="14"/>
      <c r="REX909" s="14"/>
      <c r="REY909" s="14"/>
      <c r="REZ909" s="14"/>
      <c r="RFA909" s="14"/>
      <c r="RFB909" s="14"/>
      <c r="RFC909" s="14"/>
      <c r="RFD909" s="14"/>
      <c r="RFE909" s="14"/>
      <c r="RFF909" s="14"/>
      <c r="RFG909" s="14"/>
      <c r="RFH909" s="14"/>
      <c r="RFI909" s="14"/>
      <c r="RFJ909" s="14"/>
      <c r="RFK909" s="14"/>
      <c r="RFL909" s="14"/>
      <c r="RFM909" s="14"/>
      <c r="RFN909" s="14"/>
      <c r="RFO909" s="14"/>
      <c r="RFP909" s="14"/>
      <c r="RFQ909" s="14"/>
      <c r="RFR909" s="14"/>
      <c r="RFS909" s="14"/>
      <c r="RFT909" s="14"/>
      <c r="RFU909" s="14"/>
      <c r="RFV909" s="14"/>
      <c r="RFW909" s="14"/>
      <c r="RFX909" s="14"/>
      <c r="RFY909" s="14"/>
      <c r="RFZ909" s="14"/>
      <c r="RGA909" s="14"/>
      <c r="RGB909" s="14"/>
      <c r="RGC909" s="14"/>
      <c r="RGD909" s="14"/>
      <c r="RGE909" s="14"/>
      <c r="RGF909" s="14"/>
      <c r="RGG909" s="14"/>
      <c r="RGH909" s="14"/>
      <c r="RGI909" s="14"/>
      <c r="RGJ909" s="14"/>
      <c r="RGK909" s="14"/>
      <c r="RGL909" s="14"/>
      <c r="RGM909" s="14"/>
      <c r="RGN909" s="14"/>
      <c r="RGO909" s="14"/>
      <c r="RGP909" s="14"/>
      <c r="RGQ909" s="14"/>
      <c r="RGR909" s="14"/>
      <c r="RGS909" s="14"/>
      <c r="RGT909" s="14"/>
      <c r="RGU909" s="14"/>
      <c r="RGV909" s="14"/>
      <c r="RGW909" s="14"/>
      <c r="RGX909" s="14"/>
      <c r="RGY909" s="14"/>
      <c r="RGZ909" s="14"/>
      <c r="RHA909" s="14"/>
      <c r="RHB909" s="14"/>
      <c r="RHC909" s="14"/>
      <c r="RHD909" s="14"/>
      <c r="RHE909" s="14"/>
      <c r="RHF909" s="14"/>
      <c r="RHG909" s="14"/>
      <c r="RHH909" s="14"/>
      <c r="RHI909" s="14"/>
      <c r="RHJ909" s="14"/>
      <c r="RHK909" s="14"/>
      <c r="RHL909" s="14"/>
      <c r="RHM909" s="14"/>
      <c r="RHN909" s="14"/>
      <c r="RHO909" s="14"/>
      <c r="RHP909" s="14"/>
      <c r="RHQ909" s="14"/>
      <c r="RHR909" s="14"/>
      <c r="RHS909" s="14"/>
      <c r="RHT909" s="14"/>
      <c r="RHU909" s="14"/>
      <c r="RHV909" s="14"/>
      <c r="RHW909" s="14"/>
      <c r="RHX909" s="14"/>
      <c r="RHY909" s="14"/>
      <c r="RHZ909" s="14"/>
      <c r="RIA909" s="14"/>
      <c r="RIB909" s="14"/>
      <c r="RIC909" s="14"/>
      <c r="RID909" s="14"/>
      <c r="RIE909" s="14"/>
      <c r="RIF909" s="14"/>
      <c r="RIG909" s="14"/>
      <c r="RIH909" s="14"/>
      <c r="RII909" s="14"/>
      <c r="RIJ909" s="14"/>
      <c r="RIK909" s="14"/>
      <c r="RIL909" s="14"/>
      <c r="RIM909" s="14"/>
      <c r="RIN909" s="14"/>
      <c r="RIO909" s="14"/>
      <c r="RIP909" s="14"/>
      <c r="RIQ909" s="14"/>
      <c r="RIR909" s="14"/>
      <c r="RIS909" s="14"/>
      <c r="RIT909" s="14"/>
      <c r="RIU909" s="14"/>
      <c r="RIV909" s="14"/>
      <c r="RIW909" s="14"/>
      <c r="RIX909" s="14"/>
      <c r="RIY909" s="14"/>
      <c r="RIZ909" s="14"/>
      <c r="RJA909" s="14"/>
      <c r="RJB909" s="14"/>
      <c r="RJC909" s="14"/>
      <c r="RJD909" s="14"/>
      <c r="RJE909" s="14"/>
      <c r="RJF909" s="14"/>
      <c r="RJG909" s="14"/>
      <c r="RJH909" s="14"/>
      <c r="RJI909" s="14"/>
      <c r="RJJ909" s="14"/>
      <c r="RJK909" s="14"/>
      <c r="RJL909" s="14"/>
      <c r="RJM909" s="14"/>
      <c r="RJN909" s="14"/>
      <c r="RJO909" s="14"/>
      <c r="RJP909" s="14"/>
      <c r="RJQ909" s="14"/>
      <c r="RJR909" s="14"/>
      <c r="RJS909" s="14"/>
      <c r="RJT909" s="14"/>
      <c r="RJU909" s="14"/>
      <c r="RJV909" s="14"/>
      <c r="RJW909" s="14"/>
      <c r="RJX909" s="14"/>
      <c r="RJY909" s="14"/>
      <c r="RJZ909" s="14"/>
      <c r="RKA909" s="14"/>
      <c r="RKB909" s="14"/>
      <c r="RKC909" s="14"/>
      <c r="RKD909" s="14"/>
      <c r="RKE909" s="14"/>
      <c r="RKF909" s="14"/>
      <c r="RKG909" s="14"/>
      <c r="RKH909" s="14"/>
      <c r="RKI909" s="14"/>
      <c r="RKJ909" s="14"/>
      <c r="RKK909" s="14"/>
      <c r="RKL909" s="14"/>
      <c r="RKM909" s="14"/>
      <c r="RKN909" s="14"/>
      <c r="RKO909" s="14"/>
      <c r="RKP909" s="14"/>
      <c r="RKQ909" s="14"/>
      <c r="RKR909" s="14"/>
      <c r="RKS909" s="14"/>
      <c r="RKT909" s="14"/>
      <c r="RKU909" s="14"/>
      <c r="RKV909" s="14"/>
      <c r="RKW909" s="14"/>
      <c r="RKX909" s="14"/>
      <c r="RKY909" s="14"/>
      <c r="RKZ909" s="14"/>
      <c r="RLA909" s="14"/>
      <c r="RLB909" s="14"/>
      <c r="RLC909" s="14"/>
      <c r="RLD909" s="14"/>
      <c r="RLE909" s="14"/>
      <c r="RLF909" s="14"/>
      <c r="RLG909" s="14"/>
      <c r="RLH909" s="14"/>
      <c r="RLI909" s="14"/>
      <c r="RLJ909" s="14"/>
      <c r="RLK909" s="14"/>
      <c r="RLL909" s="14"/>
      <c r="RLM909" s="14"/>
      <c r="RLN909" s="14"/>
      <c r="RLO909" s="14"/>
      <c r="RLP909" s="14"/>
      <c r="RLQ909" s="14"/>
      <c r="RLR909" s="14"/>
      <c r="RLS909" s="14"/>
      <c r="RLT909" s="14"/>
      <c r="RLU909" s="14"/>
      <c r="RLV909" s="14"/>
      <c r="RLW909" s="14"/>
      <c r="RLX909" s="14"/>
      <c r="RLY909" s="14"/>
      <c r="RLZ909" s="14"/>
      <c r="RMA909" s="14"/>
      <c r="RMB909" s="14"/>
      <c r="RMC909" s="14"/>
      <c r="RMD909" s="14"/>
      <c r="RME909" s="14"/>
      <c r="RMF909" s="14"/>
      <c r="RMG909" s="14"/>
      <c r="RMH909" s="14"/>
      <c r="RMI909" s="14"/>
      <c r="RMJ909" s="14"/>
      <c r="RMK909" s="14"/>
      <c r="RML909" s="14"/>
      <c r="RMM909" s="14"/>
      <c r="RMN909" s="14"/>
      <c r="RMO909" s="14"/>
      <c r="RMP909" s="14"/>
      <c r="RMQ909" s="14"/>
      <c r="RMR909" s="14"/>
      <c r="RMS909" s="14"/>
      <c r="RMT909" s="14"/>
      <c r="RMU909" s="14"/>
      <c r="RMV909" s="14"/>
      <c r="RMW909" s="14"/>
      <c r="RMX909" s="14"/>
      <c r="RMY909" s="14"/>
      <c r="RMZ909" s="14"/>
      <c r="RNA909" s="14"/>
      <c r="RNB909" s="14"/>
      <c r="RNC909" s="14"/>
      <c r="RND909" s="14"/>
      <c r="RNE909" s="14"/>
      <c r="RNF909" s="14"/>
      <c r="RNG909" s="14"/>
      <c r="RNH909" s="14"/>
      <c r="RNI909" s="14"/>
      <c r="RNJ909" s="14"/>
      <c r="RNK909" s="14"/>
      <c r="RNL909" s="14"/>
      <c r="RNM909" s="14"/>
      <c r="RNN909" s="14"/>
      <c r="RNO909" s="14"/>
      <c r="RNP909" s="14"/>
      <c r="RNQ909" s="14"/>
      <c r="RNR909" s="14"/>
      <c r="RNS909" s="14"/>
      <c r="RNT909" s="14"/>
      <c r="RNU909" s="14"/>
      <c r="RNV909" s="14"/>
      <c r="RNW909" s="14"/>
      <c r="RNX909" s="14"/>
      <c r="RNY909" s="14"/>
      <c r="RNZ909" s="14"/>
      <c r="ROA909" s="14"/>
      <c r="ROB909" s="14"/>
      <c r="ROC909" s="14"/>
      <c r="ROD909" s="14"/>
      <c r="ROE909" s="14"/>
      <c r="ROF909" s="14"/>
      <c r="ROG909" s="14"/>
      <c r="ROH909" s="14"/>
      <c r="ROI909" s="14"/>
      <c r="ROJ909" s="14"/>
      <c r="ROK909" s="14"/>
      <c r="ROL909" s="14"/>
      <c r="ROM909" s="14"/>
      <c r="RON909" s="14"/>
      <c r="ROO909" s="14"/>
      <c r="ROP909" s="14"/>
      <c r="ROQ909" s="14"/>
      <c r="ROR909" s="14"/>
      <c r="ROS909" s="14"/>
      <c r="ROT909" s="14"/>
      <c r="ROU909" s="14"/>
      <c r="ROV909" s="14"/>
      <c r="ROW909" s="14"/>
      <c r="ROX909" s="14"/>
      <c r="ROY909" s="14"/>
      <c r="ROZ909" s="14"/>
      <c r="RPA909" s="14"/>
      <c r="RPB909" s="14"/>
      <c r="RPC909" s="14"/>
      <c r="RPD909" s="14"/>
      <c r="RPE909" s="14"/>
      <c r="RPF909" s="14"/>
      <c r="RPG909" s="14"/>
      <c r="RPH909" s="14"/>
      <c r="RPI909" s="14"/>
      <c r="RPJ909" s="14"/>
      <c r="RPK909" s="14"/>
      <c r="RPL909" s="14"/>
      <c r="RPM909" s="14"/>
      <c r="RPN909" s="14"/>
      <c r="RPO909" s="14"/>
      <c r="RPP909" s="14"/>
      <c r="RPQ909" s="14"/>
      <c r="RPR909" s="14"/>
      <c r="RPS909" s="14"/>
      <c r="RPT909" s="14"/>
      <c r="RPU909" s="14"/>
      <c r="RPV909" s="14"/>
      <c r="RPW909" s="14"/>
      <c r="RPX909" s="14"/>
      <c r="RPY909" s="14"/>
      <c r="RPZ909" s="14"/>
      <c r="RQA909" s="14"/>
      <c r="RQB909" s="14"/>
      <c r="RQC909" s="14"/>
      <c r="RQD909" s="14"/>
      <c r="RQE909" s="14"/>
      <c r="RQF909" s="14"/>
      <c r="RQG909" s="14"/>
      <c r="RQH909" s="14"/>
      <c r="RQI909" s="14"/>
      <c r="RQJ909" s="14"/>
      <c r="RQK909" s="14"/>
      <c r="RQL909" s="14"/>
      <c r="RQM909" s="14"/>
      <c r="RQN909" s="14"/>
      <c r="RQO909" s="14"/>
      <c r="RQP909" s="14"/>
      <c r="RQQ909" s="14"/>
      <c r="RQR909" s="14"/>
      <c r="RQS909" s="14"/>
      <c r="RQT909" s="14"/>
      <c r="RQU909" s="14"/>
      <c r="RQV909" s="14"/>
      <c r="RQW909" s="14"/>
      <c r="RQX909" s="14"/>
      <c r="RQY909" s="14"/>
      <c r="RQZ909" s="14"/>
      <c r="RRA909" s="14"/>
      <c r="RRB909" s="14"/>
      <c r="RRC909" s="14"/>
      <c r="RRD909" s="14"/>
      <c r="RRE909" s="14"/>
      <c r="RRF909" s="14"/>
      <c r="RRG909" s="14"/>
      <c r="RRH909" s="14"/>
      <c r="RRI909" s="14"/>
      <c r="RRJ909" s="14"/>
      <c r="RRK909" s="14"/>
      <c r="RRL909" s="14"/>
      <c r="RRM909" s="14"/>
      <c r="RRN909" s="14"/>
      <c r="RRO909" s="14"/>
      <c r="RRP909" s="14"/>
      <c r="RRQ909" s="14"/>
      <c r="RRR909" s="14"/>
      <c r="RRS909" s="14"/>
      <c r="RRT909" s="14"/>
      <c r="RRU909" s="14"/>
      <c r="RRV909" s="14"/>
      <c r="RRW909" s="14"/>
      <c r="RRX909" s="14"/>
      <c r="RRY909" s="14"/>
      <c r="RRZ909" s="14"/>
      <c r="RSA909" s="14"/>
      <c r="RSB909" s="14"/>
      <c r="RSC909" s="14"/>
      <c r="RSD909" s="14"/>
      <c r="RSE909" s="14"/>
      <c r="RSF909" s="14"/>
      <c r="RSG909" s="14"/>
      <c r="RSH909" s="14"/>
      <c r="RSI909" s="14"/>
      <c r="RSJ909" s="14"/>
      <c r="RSK909" s="14"/>
      <c r="RSL909" s="14"/>
      <c r="RSM909" s="14"/>
      <c r="RSN909" s="14"/>
      <c r="RSO909" s="14"/>
      <c r="RSP909" s="14"/>
      <c r="RSQ909" s="14"/>
      <c r="RSR909" s="14"/>
      <c r="RSS909" s="14"/>
      <c r="RST909" s="14"/>
      <c r="RSU909" s="14"/>
      <c r="RSV909" s="14"/>
      <c r="RSW909" s="14"/>
      <c r="RSX909" s="14"/>
      <c r="RSY909" s="14"/>
      <c r="RSZ909" s="14"/>
      <c r="RTA909" s="14"/>
      <c r="RTB909" s="14"/>
      <c r="RTC909" s="14"/>
      <c r="RTD909" s="14"/>
      <c r="RTE909" s="14"/>
      <c r="RTF909" s="14"/>
      <c r="RTG909" s="14"/>
      <c r="RTH909" s="14"/>
      <c r="RTI909" s="14"/>
      <c r="RTJ909" s="14"/>
      <c r="RTK909" s="14"/>
      <c r="RTL909" s="14"/>
      <c r="RTM909" s="14"/>
      <c r="RTN909" s="14"/>
      <c r="RTO909" s="14"/>
      <c r="RTP909" s="14"/>
      <c r="RTQ909" s="14"/>
      <c r="RTR909" s="14"/>
      <c r="RTS909" s="14"/>
      <c r="RTT909" s="14"/>
      <c r="RTU909" s="14"/>
      <c r="RTV909" s="14"/>
      <c r="RTW909" s="14"/>
      <c r="RTX909" s="14"/>
      <c r="RTY909" s="14"/>
      <c r="RTZ909" s="14"/>
      <c r="RUA909" s="14"/>
      <c r="RUB909" s="14"/>
      <c r="RUC909" s="14"/>
      <c r="RUD909" s="14"/>
      <c r="RUE909" s="14"/>
      <c r="RUF909" s="14"/>
      <c r="RUG909" s="14"/>
      <c r="RUH909" s="14"/>
      <c r="RUI909" s="14"/>
      <c r="RUJ909" s="14"/>
      <c r="RUK909" s="14"/>
      <c r="RUL909" s="14"/>
      <c r="RUM909" s="14"/>
      <c r="RUN909" s="14"/>
      <c r="RUO909" s="14"/>
      <c r="RUP909" s="14"/>
      <c r="RUQ909" s="14"/>
      <c r="RUR909" s="14"/>
      <c r="RUS909" s="14"/>
      <c r="RUT909" s="14"/>
      <c r="RUU909" s="14"/>
      <c r="RUV909" s="14"/>
      <c r="RUW909" s="14"/>
      <c r="RUX909" s="14"/>
      <c r="RUY909" s="14"/>
      <c r="RUZ909" s="14"/>
      <c r="RVA909" s="14"/>
      <c r="RVB909" s="14"/>
      <c r="RVC909" s="14"/>
      <c r="RVD909" s="14"/>
      <c r="RVE909" s="14"/>
      <c r="RVF909" s="14"/>
      <c r="RVG909" s="14"/>
      <c r="RVH909" s="14"/>
      <c r="RVI909" s="14"/>
      <c r="RVJ909" s="14"/>
      <c r="RVK909" s="14"/>
      <c r="RVL909" s="14"/>
      <c r="RVM909" s="14"/>
      <c r="RVN909" s="14"/>
      <c r="RVO909" s="14"/>
      <c r="RVP909" s="14"/>
      <c r="RVQ909" s="14"/>
      <c r="RVR909" s="14"/>
      <c r="RVS909" s="14"/>
      <c r="RVT909" s="14"/>
      <c r="RVU909" s="14"/>
      <c r="RVV909" s="14"/>
      <c r="RVW909" s="14"/>
      <c r="RVX909" s="14"/>
      <c r="RVY909" s="14"/>
      <c r="RVZ909" s="14"/>
      <c r="RWA909" s="14"/>
      <c r="RWB909" s="14"/>
      <c r="RWC909" s="14"/>
      <c r="RWD909" s="14"/>
      <c r="RWE909" s="14"/>
      <c r="RWF909" s="14"/>
      <c r="RWG909" s="14"/>
      <c r="RWH909" s="14"/>
      <c r="RWI909" s="14"/>
      <c r="RWJ909" s="14"/>
      <c r="RWK909" s="14"/>
      <c r="RWL909" s="14"/>
      <c r="RWM909" s="14"/>
      <c r="RWN909" s="14"/>
      <c r="RWO909" s="14"/>
      <c r="RWP909" s="14"/>
      <c r="RWQ909" s="14"/>
      <c r="RWR909" s="14"/>
      <c r="RWS909" s="14"/>
      <c r="RWT909" s="14"/>
      <c r="RWU909" s="14"/>
      <c r="RWV909" s="14"/>
      <c r="RWW909" s="14"/>
      <c r="RWX909" s="14"/>
      <c r="RWY909" s="14"/>
      <c r="RWZ909" s="14"/>
      <c r="RXA909" s="14"/>
      <c r="RXB909" s="14"/>
      <c r="RXC909" s="14"/>
      <c r="RXD909" s="14"/>
      <c r="RXE909" s="14"/>
      <c r="RXF909" s="14"/>
      <c r="RXG909" s="14"/>
      <c r="RXH909" s="14"/>
      <c r="RXI909" s="14"/>
      <c r="RXJ909" s="14"/>
      <c r="RXK909" s="14"/>
      <c r="RXL909" s="14"/>
      <c r="RXM909" s="14"/>
      <c r="RXN909" s="14"/>
      <c r="RXO909" s="14"/>
      <c r="RXP909" s="14"/>
      <c r="RXQ909" s="14"/>
      <c r="RXR909" s="14"/>
      <c r="RXS909" s="14"/>
      <c r="RXT909" s="14"/>
      <c r="RXU909" s="14"/>
      <c r="RXV909" s="14"/>
      <c r="RXW909" s="14"/>
      <c r="RXX909" s="14"/>
      <c r="RXY909" s="14"/>
      <c r="RXZ909" s="14"/>
      <c r="RYA909" s="14"/>
      <c r="RYB909" s="14"/>
      <c r="RYC909" s="14"/>
      <c r="RYD909" s="14"/>
      <c r="RYE909" s="14"/>
      <c r="RYF909" s="14"/>
      <c r="RYG909" s="14"/>
      <c r="RYH909" s="14"/>
      <c r="RYI909" s="14"/>
      <c r="RYJ909" s="14"/>
      <c r="RYK909" s="14"/>
      <c r="RYL909" s="14"/>
      <c r="RYM909" s="14"/>
      <c r="RYN909" s="14"/>
      <c r="RYO909" s="14"/>
      <c r="RYP909" s="14"/>
      <c r="RYQ909" s="14"/>
      <c r="RYR909" s="14"/>
      <c r="RYS909" s="14"/>
      <c r="RYT909" s="14"/>
      <c r="RYU909" s="14"/>
      <c r="RYV909" s="14"/>
      <c r="RYW909" s="14"/>
      <c r="RYX909" s="14"/>
      <c r="RYY909" s="14"/>
      <c r="RYZ909" s="14"/>
      <c r="RZA909" s="14"/>
      <c r="RZB909" s="14"/>
      <c r="RZC909" s="14"/>
      <c r="RZD909" s="14"/>
      <c r="RZE909" s="14"/>
      <c r="RZF909" s="14"/>
      <c r="RZG909" s="14"/>
      <c r="RZH909" s="14"/>
      <c r="RZI909" s="14"/>
      <c r="RZJ909" s="14"/>
      <c r="RZK909" s="14"/>
      <c r="RZL909" s="14"/>
      <c r="RZM909" s="14"/>
      <c r="RZN909" s="14"/>
      <c r="RZO909" s="14"/>
      <c r="RZP909" s="14"/>
      <c r="RZQ909" s="14"/>
      <c r="RZR909" s="14"/>
      <c r="RZS909" s="14"/>
      <c r="RZT909" s="14"/>
      <c r="RZU909" s="14"/>
      <c r="RZV909" s="14"/>
      <c r="RZW909" s="14"/>
      <c r="RZX909" s="14"/>
      <c r="RZY909" s="14"/>
      <c r="RZZ909" s="14"/>
      <c r="SAA909" s="14"/>
      <c r="SAB909" s="14"/>
      <c r="SAC909" s="14"/>
      <c r="SAD909" s="14"/>
      <c r="SAE909" s="14"/>
      <c r="SAF909" s="14"/>
      <c r="SAG909" s="14"/>
      <c r="SAH909" s="14"/>
      <c r="SAI909" s="14"/>
      <c r="SAJ909" s="14"/>
      <c r="SAK909" s="14"/>
      <c r="SAL909" s="14"/>
      <c r="SAM909" s="14"/>
      <c r="SAN909" s="14"/>
      <c r="SAO909" s="14"/>
      <c r="SAP909" s="14"/>
      <c r="SAQ909" s="14"/>
      <c r="SAR909" s="14"/>
      <c r="SAS909" s="14"/>
      <c r="SAT909" s="14"/>
      <c r="SAU909" s="14"/>
      <c r="SAV909" s="14"/>
      <c r="SAW909" s="14"/>
      <c r="SAX909" s="14"/>
      <c r="SAY909" s="14"/>
      <c r="SAZ909" s="14"/>
      <c r="SBA909" s="14"/>
      <c r="SBB909" s="14"/>
      <c r="SBC909" s="14"/>
      <c r="SBD909" s="14"/>
      <c r="SBE909" s="14"/>
      <c r="SBF909" s="14"/>
      <c r="SBG909" s="14"/>
      <c r="SBH909" s="14"/>
      <c r="SBI909" s="14"/>
      <c r="SBJ909" s="14"/>
      <c r="SBK909" s="14"/>
      <c r="SBL909" s="14"/>
      <c r="SBM909" s="14"/>
      <c r="SBN909" s="14"/>
      <c r="SBO909" s="14"/>
      <c r="SBP909" s="14"/>
      <c r="SBQ909" s="14"/>
      <c r="SBR909" s="14"/>
      <c r="SBS909" s="14"/>
      <c r="SBT909" s="14"/>
      <c r="SBU909" s="14"/>
      <c r="SBV909" s="14"/>
      <c r="SBW909" s="14"/>
      <c r="SBX909" s="14"/>
      <c r="SBY909" s="14"/>
      <c r="SBZ909" s="14"/>
      <c r="SCA909" s="14"/>
      <c r="SCB909" s="14"/>
      <c r="SCC909" s="14"/>
      <c r="SCD909" s="14"/>
      <c r="SCE909" s="14"/>
      <c r="SCF909" s="14"/>
      <c r="SCG909" s="14"/>
      <c r="SCH909" s="14"/>
      <c r="SCI909" s="14"/>
      <c r="SCJ909" s="14"/>
      <c r="SCK909" s="14"/>
      <c r="SCL909" s="14"/>
      <c r="SCM909" s="14"/>
      <c r="SCN909" s="14"/>
      <c r="SCO909" s="14"/>
      <c r="SCP909" s="14"/>
      <c r="SCQ909" s="14"/>
      <c r="SCR909" s="14"/>
      <c r="SCS909" s="14"/>
      <c r="SCT909" s="14"/>
      <c r="SCU909" s="14"/>
      <c r="SCV909" s="14"/>
      <c r="SCW909" s="14"/>
      <c r="SCX909" s="14"/>
      <c r="SCY909" s="14"/>
      <c r="SCZ909" s="14"/>
      <c r="SDA909" s="14"/>
      <c r="SDB909" s="14"/>
      <c r="SDC909" s="14"/>
      <c r="SDD909" s="14"/>
      <c r="SDE909" s="14"/>
      <c r="SDF909" s="14"/>
      <c r="SDG909" s="14"/>
      <c r="SDH909" s="14"/>
      <c r="SDI909" s="14"/>
      <c r="SDJ909" s="14"/>
      <c r="SDK909" s="14"/>
      <c r="SDL909" s="14"/>
      <c r="SDM909" s="14"/>
      <c r="SDN909" s="14"/>
      <c r="SDO909" s="14"/>
      <c r="SDP909" s="14"/>
      <c r="SDQ909" s="14"/>
      <c r="SDR909" s="14"/>
      <c r="SDS909" s="14"/>
      <c r="SDT909" s="14"/>
      <c r="SDU909" s="14"/>
      <c r="SDV909" s="14"/>
      <c r="SDW909" s="14"/>
      <c r="SDX909" s="14"/>
      <c r="SDY909" s="14"/>
      <c r="SDZ909" s="14"/>
      <c r="SEA909" s="14"/>
      <c r="SEB909" s="14"/>
      <c r="SEC909" s="14"/>
      <c r="SED909" s="14"/>
      <c r="SEE909" s="14"/>
      <c r="SEF909" s="14"/>
      <c r="SEG909" s="14"/>
      <c r="SEH909" s="14"/>
      <c r="SEI909" s="14"/>
      <c r="SEJ909" s="14"/>
      <c r="SEK909" s="14"/>
      <c r="SEL909" s="14"/>
      <c r="SEM909" s="14"/>
      <c r="SEN909" s="14"/>
      <c r="SEO909" s="14"/>
      <c r="SEP909" s="14"/>
      <c r="SEQ909" s="14"/>
      <c r="SER909" s="14"/>
      <c r="SES909" s="14"/>
      <c r="SET909" s="14"/>
      <c r="SEU909" s="14"/>
      <c r="SEV909" s="14"/>
      <c r="SEW909" s="14"/>
      <c r="SEX909" s="14"/>
      <c r="SEY909" s="14"/>
      <c r="SEZ909" s="14"/>
      <c r="SFA909" s="14"/>
      <c r="SFB909" s="14"/>
      <c r="SFC909" s="14"/>
      <c r="SFD909" s="14"/>
      <c r="SFE909" s="14"/>
      <c r="SFF909" s="14"/>
      <c r="SFG909" s="14"/>
      <c r="SFH909" s="14"/>
      <c r="SFI909" s="14"/>
      <c r="SFJ909" s="14"/>
      <c r="SFK909" s="14"/>
      <c r="SFL909" s="14"/>
      <c r="SFM909" s="14"/>
      <c r="SFN909" s="14"/>
      <c r="SFO909" s="14"/>
      <c r="SFP909" s="14"/>
      <c r="SFQ909" s="14"/>
      <c r="SFR909" s="14"/>
      <c r="SFS909" s="14"/>
      <c r="SFT909" s="14"/>
      <c r="SFU909" s="14"/>
      <c r="SFV909" s="14"/>
      <c r="SFW909" s="14"/>
      <c r="SFX909" s="14"/>
      <c r="SFY909" s="14"/>
      <c r="SFZ909" s="14"/>
      <c r="SGA909" s="14"/>
      <c r="SGB909" s="14"/>
      <c r="SGC909" s="14"/>
      <c r="SGD909" s="14"/>
      <c r="SGE909" s="14"/>
      <c r="SGF909" s="14"/>
      <c r="SGG909" s="14"/>
      <c r="SGH909" s="14"/>
      <c r="SGI909" s="14"/>
      <c r="SGJ909" s="14"/>
      <c r="SGK909" s="14"/>
      <c r="SGL909" s="14"/>
      <c r="SGM909" s="14"/>
      <c r="SGN909" s="14"/>
      <c r="SGO909" s="14"/>
      <c r="SGP909" s="14"/>
      <c r="SGQ909" s="14"/>
      <c r="SGR909" s="14"/>
      <c r="SGS909" s="14"/>
      <c r="SGT909" s="14"/>
      <c r="SGU909" s="14"/>
      <c r="SGV909" s="14"/>
      <c r="SGW909" s="14"/>
      <c r="SGX909" s="14"/>
      <c r="SGY909" s="14"/>
      <c r="SGZ909" s="14"/>
      <c r="SHA909" s="14"/>
      <c r="SHB909" s="14"/>
      <c r="SHC909" s="14"/>
      <c r="SHD909" s="14"/>
      <c r="SHE909" s="14"/>
      <c r="SHF909" s="14"/>
      <c r="SHG909" s="14"/>
      <c r="SHH909" s="14"/>
      <c r="SHI909" s="14"/>
      <c r="SHJ909" s="14"/>
      <c r="SHK909" s="14"/>
      <c r="SHL909" s="14"/>
      <c r="SHM909" s="14"/>
      <c r="SHN909" s="14"/>
      <c r="SHO909" s="14"/>
      <c r="SHP909" s="14"/>
      <c r="SHQ909" s="14"/>
      <c r="SHR909" s="14"/>
      <c r="SHS909" s="14"/>
      <c r="SHT909" s="14"/>
      <c r="SHU909" s="14"/>
      <c r="SHV909" s="14"/>
      <c r="SHW909" s="14"/>
      <c r="SHX909" s="14"/>
      <c r="SHY909" s="14"/>
      <c r="SHZ909" s="14"/>
      <c r="SIA909" s="14"/>
      <c r="SIB909" s="14"/>
      <c r="SIC909" s="14"/>
      <c r="SID909" s="14"/>
      <c r="SIE909" s="14"/>
      <c r="SIF909" s="14"/>
      <c r="SIG909" s="14"/>
      <c r="SIH909" s="14"/>
      <c r="SII909" s="14"/>
      <c r="SIJ909" s="14"/>
      <c r="SIK909" s="14"/>
      <c r="SIL909" s="14"/>
      <c r="SIM909" s="14"/>
      <c r="SIN909" s="14"/>
      <c r="SIO909" s="14"/>
      <c r="SIP909" s="14"/>
      <c r="SIQ909" s="14"/>
      <c r="SIR909" s="14"/>
      <c r="SIS909" s="14"/>
      <c r="SIT909" s="14"/>
      <c r="SIU909" s="14"/>
      <c r="SIV909" s="14"/>
      <c r="SIW909" s="14"/>
      <c r="SIX909" s="14"/>
      <c r="SIY909" s="14"/>
      <c r="SIZ909" s="14"/>
      <c r="SJA909" s="14"/>
      <c r="SJB909" s="14"/>
      <c r="SJC909" s="14"/>
      <c r="SJD909" s="14"/>
      <c r="SJE909" s="14"/>
      <c r="SJF909" s="14"/>
      <c r="SJG909" s="14"/>
      <c r="SJH909" s="14"/>
      <c r="SJI909" s="14"/>
      <c r="SJJ909" s="14"/>
      <c r="SJK909" s="14"/>
      <c r="SJL909" s="14"/>
      <c r="SJM909" s="14"/>
      <c r="SJN909" s="14"/>
      <c r="SJO909" s="14"/>
      <c r="SJP909" s="14"/>
      <c r="SJQ909" s="14"/>
      <c r="SJR909" s="14"/>
      <c r="SJS909" s="14"/>
      <c r="SJT909" s="14"/>
      <c r="SJU909" s="14"/>
      <c r="SJV909" s="14"/>
      <c r="SJW909" s="14"/>
      <c r="SJX909" s="14"/>
      <c r="SJY909" s="14"/>
      <c r="SJZ909" s="14"/>
      <c r="SKA909" s="14"/>
      <c r="SKB909" s="14"/>
      <c r="SKC909" s="14"/>
      <c r="SKD909" s="14"/>
      <c r="SKE909" s="14"/>
      <c r="SKF909" s="14"/>
      <c r="SKG909" s="14"/>
      <c r="SKH909" s="14"/>
      <c r="SKI909" s="14"/>
      <c r="SKJ909" s="14"/>
      <c r="SKK909" s="14"/>
      <c r="SKL909" s="14"/>
      <c r="SKM909" s="14"/>
      <c r="SKN909" s="14"/>
      <c r="SKO909" s="14"/>
      <c r="SKP909" s="14"/>
      <c r="SKQ909" s="14"/>
      <c r="SKR909" s="14"/>
      <c r="SKS909" s="14"/>
      <c r="SKT909" s="14"/>
      <c r="SKU909" s="14"/>
      <c r="SKV909" s="14"/>
      <c r="SKW909" s="14"/>
      <c r="SKX909" s="14"/>
      <c r="SKY909" s="14"/>
      <c r="SKZ909" s="14"/>
      <c r="SLA909" s="14"/>
      <c r="SLB909" s="14"/>
      <c r="SLC909" s="14"/>
      <c r="SLD909" s="14"/>
      <c r="SLE909" s="14"/>
      <c r="SLF909" s="14"/>
      <c r="SLG909" s="14"/>
      <c r="SLH909" s="14"/>
      <c r="SLI909" s="14"/>
      <c r="SLJ909" s="14"/>
      <c r="SLK909" s="14"/>
      <c r="SLL909" s="14"/>
      <c r="SLM909" s="14"/>
      <c r="SLN909" s="14"/>
      <c r="SLO909" s="14"/>
      <c r="SLP909" s="14"/>
      <c r="SLQ909" s="14"/>
      <c r="SLR909" s="14"/>
      <c r="SLS909" s="14"/>
      <c r="SLT909" s="14"/>
      <c r="SLU909" s="14"/>
      <c r="SLV909" s="14"/>
      <c r="SLW909" s="14"/>
      <c r="SLX909" s="14"/>
      <c r="SLY909" s="14"/>
      <c r="SLZ909" s="14"/>
      <c r="SMA909" s="14"/>
      <c r="SMB909" s="14"/>
      <c r="SMC909" s="14"/>
      <c r="SMD909" s="14"/>
      <c r="SME909" s="14"/>
      <c r="SMF909" s="14"/>
      <c r="SMG909" s="14"/>
      <c r="SMH909" s="14"/>
      <c r="SMI909" s="14"/>
      <c r="SMJ909" s="14"/>
      <c r="SMK909" s="14"/>
      <c r="SML909" s="14"/>
      <c r="SMM909" s="14"/>
      <c r="SMN909" s="14"/>
      <c r="SMO909" s="14"/>
      <c r="SMP909" s="14"/>
      <c r="SMQ909" s="14"/>
      <c r="SMR909" s="14"/>
      <c r="SMS909" s="14"/>
      <c r="SMT909" s="14"/>
      <c r="SMU909" s="14"/>
      <c r="SMV909" s="14"/>
      <c r="SMW909" s="14"/>
      <c r="SMX909" s="14"/>
      <c r="SMY909" s="14"/>
      <c r="SMZ909" s="14"/>
      <c r="SNA909" s="14"/>
      <c r="SNB909" s="14"/>
      <c r="SNC909" s="14"/>
      <c r="SND909" s="14"/>
      <c r="SNE909" s="14"/>
      <c r="SNF909" s="14"/>
      <c r="SNG909" s="14"/>
      <c r="SNH909" s="14"/>
      <c r="SNI909" s="14"/>
      <c r="SNJ909" s="14"/>
      <c r="SNK909" s="14"/>
      <c r="SNL909" s="14"/>
      <c r="SNM909" s="14"/>
      <c r="SNN909" s="14"/>
      <c r="SNO909" s="14"/>
      <c r="SNP909" s="14"/>
      <c r="SNQ909" s="14"/>
      <c r="SNR909" s="14"/>
      <c r="SNS909" s="14"/>
      <c r="SNT909" s="14"/>
      <c r="SNU909" s="14"/>
      <c r="SNV909" s="14"/>
      <c r="SNW909" s="14"/>
      <c r="SNX909" s="14"/>
      <c r="SNY909" s="14"/>
      <c r="SNZ909" s="14"/>
      <c r="SOA909" s="14"/>
      <c r="SOB909" s="14"/>
      <c r="SOC909" s="14"/>
      <c r="SOD909" s="14"/>
      <c r="SOE909" s="14"/>
      <c r="SOF909" s="14"/>
      <c r="SOG909" s="14"/>
      <c r="SOH909" s="14"/>
      <c r="SOI909" s="14"/>
      <c r="SOJ909" s="14"/>
      <c r="SOK909" s="14"/>
      <c r="SOL909" s="14"/>
      <c r="SOM909" s="14"/>
      <c r="SON909" s="14"/>
      <c r="SOO909" s="14"/>
      <c r="SOP909" s="14"/>
      <c r="SOQ909" s="14"/>
      <c r="SOR909" s="14"/>
      <c r="SOS909" s="14"/>
      <c r="SOT909" s="14"/>
      <c r="SOU909" s="14"/>
      <c r="SOV909" s="14"/>
      <c r="SOW909" s="14"/>
      <c r="SOX909" s="14"/>
      <c r="SOY909" s="14"/>
      <c r="SOZ909" s="14"/>
      <c r="SPA909" s="14"/>
      <c r="SPB909" s="14"/>
      <c r="SPC909" s="14"/>
      <c r="SPD909" s="14"/>
      <c r="SPE909" s="14"/>
      <c r="SPF909" s="14"/>
      <c r="SPG909" s="14"/>
      <c r="SPH909" s="14"/>
      <c r="SPI909" s="14"/>
      <c r="SPJ909" s="14"/>
      <c r="SPK909" s="14"/>
      <c r="SPL909" s="14"/>
      <c r="SPM909" s="14"/>
      <c r="SPN909" s="14"/>
      <c r="SPO909" s="14"/>
      <c r="SPP909" s="14"/>
      <c r="SPQ909" s="14"/>
      <c r="SPR909" s="14"/>
      <c r="SPS909" s="14"/>
      <c r="SPT909" s="14"/>
      <c r="SPU909" s="14"/>
      <c r="SPV909" s="14"/>
      <c r="SPW909" s="14"/>
      <c r="SPX909" s="14"/>
      <c r="SPY909" s="14"/>
      <c r="SPZ909" s="14"/>
      <c r="SQA909" s="14"/>
      <c r="SQB909" s="14"/>
      <c r="SQC909" s="14"/>
      <c r="SQD909" s="14"/>
      <c r="SQE909" s="14"/>
      <c r="SQF909" s="14"/>
      <c r="SQG909" s="14"/>
      <c r="SQH909" s="14"/>
      <c r="SQI909" s="14"/>
      <c r="SQJ909" s="14"/>
      <c r="SQK909" s="14"/>
      <c r="SQL909" s="14"/>
      <c r="SQM909" s="14"/>
      <c r="SQN909" s="14"/>
      <c r="SQO909" s="14"/>
      <c r="SQP909" s="14"/>
      <c r="SQQ909" s="14"/>
      <c r="SQR909" s="14"/>
      <c r="SQS909" s="14"/>
      <c r="SQT909" s="14"/>
      <c r="SQU909" s="14"/>
      <c r="SQV909" s="14"/>
      <c r="SQW909" s="14"/>
      <c r="SQX909" s="14"/>
      <c r="SQY909" s="14"/>
      <c r="SQZ909" s="14"/>
      <c r="SRA909" s="14"/>
      <c r="SRB909" s="14"/>
      <c r="SRC909" s="14"/>
      <c r="SRD909" s="14"/>
      <c r="SRE909" s="14"/>
      <c r="SRF909" s="14"/>
      <c r="SRG909" s="14"/>
      <c r="SRH909" s="14"/>
      <c r="SRI909" s="14"/>
      <c r="SRJ909" s="14"/>
      <c r="SRK909" s="14"/>
      <c r="SRL909" s="14"/>
      <c r="SRM909" s="14"/>
      <c r="SRN909" s="14"/>
      <c r="SRO909" s="14"/>
      <c r="SRP909" s="14"/>
      <c r="SRQ909" s="14"/>
      <c r="SRR909" s="14"/>
      <c r="SRS909" s="14"/>
      <c r="SRT909" s="14"/>
      <c r="SRU909" s="14"/>
      <c r="SRV909" s="14"/>
      <c r="SRW909" s="14"/>
      <c r="SRX909" s="14"/>
      <c r="SRY909" s="14"/>
      <c r="SRZ909" s="14"/>
      <c r="SSA909" s="14"/>
      <c r="SSB909" s="14"/>
      <c r="SSC909" s="14"/>
      <c r="SSD909" s="14"/>
      <c r="SSE909" s="14"/>
      <c r="SSF909" s="14"/>
      <c r="SSG909" s="14"/>
      <c r="SSH909" s="14"/>
      <c r="SSI909" s="14"/>
      <c r="SSJ909" s="14"/>
      <c r="SSK909" s="14"/>
      <c r="SSL909" s="14"/>
      <c r="SSM909" s="14"/>
      <c r="SSN909" s="14"/>
      <c r="SSO909" s="14"/>
      <c r="SSP909" s="14"/>
      <c r="SSQ909" s="14"/>
      <c r="SSR909" s="14"/>
      <c r="SSS909" s="14"/>
      <c r="SST909" s="14"/>
      <c r="SSU909" s="14"/>
      <c r="SSV909" s="14"/>
      <c r="SSW909" s="14"/>
      <c r="SSX909" s="14"/>
      <c r="SSY909" s="14"/>
      <c r="SSZ909" s="14"/>
      <c r="STA909" s="14"/>
      <c r="STB909" s="14"/>
      <c r="STC909" s="14"/>
      <c r="STD909" s="14"/>
      <c r="STE909" s="14"/>
      <c r="STF909" s="14"/>
      <c r="STG909" s="14"/>
      <c r="STH909" s="14"/>
      <c r="STI909" s="14"/>
      <c r="STJ909" s="14"/>
      <c r="STK909" s="14"/>
      <c r="STL909" s="14"/>
      <c r="STM909" s="14"/>
      <c r="STN909" s="14"/>
      <c r="STO909" s="14"/>
      <c r="STP909" s="14"/>
      <c r="STQ909" s="14"/>
      <c r="STR909" s="14"/>
      <c r="STS909" s="14"/>
      <c r="STT909" s="14"/>
      <c r="STU909" s="14"/>
      <c r="STV909" s="14"/>
      <c r="STW909" s="14"/>
      <c r="STX909" s="14"/>
      <c r="STY909" s="14"/>
      <c r="STZ909" s="14"/>
      <c r="SUA909" s="14"/>
      <c r="SUB909" s="14"/>
      <c r="SUC909" s="14"/>
      <c r="SUD909" s="14"/>
      <c r="SUE909" s="14"/>
      <c r="SUF909" s="14"/>
      <c r="SUG909" s="14"/>
      <c r="SUH909" s="14"/>
      <c r="SUI909" s="14"/>
      <c r="SUJ909" s="14"/>
      <c r="SUK909" s="14"/>
      <c r="SUL909" s="14"/>
      <c r="SUM909" s="14"/>
      <c r="SUN909" s="14"/>
      <c r="SUO909" s="14"/>
      <c r="SUP909" s="14"/>
      <c r="SUQ909" s="14"/>
      <c r="SUR909" s="14"/>
      <c r="SUS909" s="14"/>
      <c r="SUT909" s="14"/>
      <c r="SUU909" s="14"/>
      <c r="SUV909" s="14"/>
      <c r="SUW909" s="14"/>
      <c r="SUX909" s="14"/>
      <c r="SUY909" s="14"/>
      <c r="SUZ909" s="14"/>
      <c r="SVA909" s="14"/>
      <c r="SVB909" s="14"/>
      <c r="SVC909" s="14"/>
      <c r="SVD909" s="14"/>
      <c r="SVE909" s="14"/>
      <c r="SVF909" s="14"/>
      <c r="SVG909" s="14"/>
      <c r="SVH909" s="14"/>
      <c r="SVI909" s="14"/>
      <c r="SVJ909" s="14"/>
      <c r="SVK909" s="14"/>
      <c r="SVL909" s="14"/>
      <c r="SVM909" s="14"/>
      <c r="SVN909" s="14"/>
      <c r="SVO909" s="14"/>
      <c r="SVP909" s="14"/>
      <c r="SVQ909" s="14"/>
      <c r="SVR909" s="14"/>
      <c r="SVS909" s="14"/>
      <c r="SVT909" s="14"/>
      <c r="SVU909" s="14"/>
      <c r="SVV909" s="14"/>
      <c r="SVW909" s="14"/>
      <c r="SVX909" s="14"/>
      <c r="SVY909" s="14"/>
      <c r="SVZ909" s="14"/>
      <c r="SWA909" s="14"/>
      <c r="SWB909" s="14"/>
      <c r="SWC909" s="14"/>
      <c r="SWD909" s="14"/>
      <c r="SWE909" s="14"/>
      <c r="SWF909" s="14"/>
      <c r="SWG909" s="14"/>
      <c r="SWH909" s="14"/>
      <c r="SWI909" s="14"/>
      <c r="SWJ909" s="14"/>
      <c r="SWK909" s="14"/>
      <c r="SWL909" s="14"/>
      <c r="SWM909" s="14"/>
      <c r="SWN909" s="14"/>
      <c r="SWO909" s="14"/>
      <c r="SWP909" s="14"/>
      <c r="SWQ909" s="14"/>
      <c r="SWR909" s="14"/>
      <c r="SWS909" s="14"/>
      <c r="SWT909" s="14"/>
      <c r="SWU909" s="14"/>
      <c r="SWV909" s="14"/>
      <c r="SWW909" s="14"/>
      <c r="SWX909" s="14"/>
      <c r="SWY909" s="14"/>
      <c r="SWZ909" s="14"/>
      <c r="SXA909" s="14"/>
      <c r="SXB909" s="14"/>
      <c r="SXC909" s="14"/>
      <c r="SXD909" s="14"/>
      <c r="SXE909" s="14"/>
      <c r="SXF909" s="14"/>
      <c r="SXG909" s="14"/>
      <c r="SXH909" s="14"/>
      <c r="SXI909" s="14"/>
      <c r="SXJ909" s="14"/>
      <c r="SXK909" s="14"/>
      <c r="SXL909" s="14"/>
      <c r="SXM909" s="14"/>
      <c r="SXN909" s="14"/>
      <c r="SXO909" s="14"/>
      <c r="SXP909" s="14"/>
      <c r="SXQ909" s="14"/>
      <c r="SXR909" s="14"/>
      <c r="SXS909" s="14"/>
      <c r="SXT909" s="14"/>
      <c r="SXU909" s="14"/>
      <c r="SXV909" s="14"/>
      <c r="SXW909" s="14"/>
      <c r="SXX909" s="14"/>
      <c r="SXY909" s="14"/>
      <c r="SXZ909" s="14"/>
      <c r="SYA909" s="14"/>
      <c r="SYB909" s="14"/>
      <c r="SYC909" s="14"/>
      <c r="SYD909" s="14"/>
      <c r="SYE909" s="14"/>
      <c r="SYF909" s="14"/>
      <c r="SYG909" s="14"/>
      <c r="SYH909" s="14"/>
      <c r="SYI909" s="14"/>
      <c r="SYJ909" s="14"/>
      <c r="SYK909" s="14"/>
      <c r="SYL909" s="14"/>
      <c r="SYM909" s="14"/>
      <c r="SYN909" s="14"/>
      <c r="SYO909" s="14"/>
      <c r="SYP909" s="14"/>
      <c r="SYQ909" s="14"/>
      <c r="SYR909" s="14"/>
      <c r="SYS909" s="14"/>
      <c r="SYT909" s="14"/>
      <c r="SYU909" s="14"/>
      <c r="SYV909" s="14"/>
      <c r="SYW909" s="14"/>
      <c r="SYX909" s="14"/>
      <c r="SYY909" s="14"/>
      <c r="SYZ909" s="14"/>
      <c r="SZA909" s="14"/>
      <c r="SZB909" s="14"/>
      <c r="SZC909" s="14"/>
      <c r="SZD909" s="14"/>
      <c r="SZE909" s="14"/>
      <c r="SZF909" s="14"/>
      <c r="SZG909" s="14"/>
      <c r="SZH909" s="14"/>
      <c r="SZI909" s="14"/>
      <c r="SZJ909" s="14"/>
      <c r="SZK909" s="14"/>
      <c r="SZL909" s="14"/>
      <c r="SZM909" s="14"/>
      <c r="SZN909" s="14"/>
      <c r="SZO909" s="14"/>
      <c r="SZP909" s="14"/>
      <c r="SZQ909" s="14"/>
      <c r="SZR909" s="14"/>
      <c r="SZS909" s="14"/>
      <c r="SZT909" s="14"/>
      <c r="SZU909" s="14"/>
      <c r="SZV909" s="14"/>
      <c r="SZW909" s="14"/>
      <c r="SZX909" s="14"/>
      <c r="SZY909" s="14"/>
      <c r="SZZ909" s="14"/>
      <c r="TAA909" s="14"/>
      <c r="TAB909" s="14"/>
      <c r="TAC909" s="14"/>
      <c r="TAD909" s="14"/>
      <c r="TAE909" s="14"/>
      <c r="TAF909" s="14"/>
      <c r="TAG909" s="14"/>
      <c r="TAH909" s="14"/>
      <c r="TAI909" s="14"/>
      <c r="TAJ909" s="14"/>
      <c r="TAK909" s="14"/>
      <c r="TAL909" s="14"/>
      <c r="TAM909" s="14"/>
      <c r="TAN909" s="14"/>
      <c r="TAO909" s="14"/>
      <c r="TAP909" s="14"/>
      <c r="TAQ909" s="14"/>
      <c r="TAR909" s="14"/>
      <c r="TAS909" s="14"/>
      <c r="TAT909" s="14"/>
      <c r="TAU909" s="14"/>
      <c r="TAV909" s="14"/>
      <c r="TAW909" s="14"/>
      <c r="TAX909" s="14"/>
      <c r="TAY909" s="14"/>
      <c r="TAZ909" s="14"/>
      <c r="TBA909" s="14"/>
      <c r="TBB909" s="14"/>
      <c r="TBC909" s="14"/>
      <c r="TBD909" s="14"/>
      <c r="TBE909" s="14"/>
      <c r="TBF909" s="14"/>
      <c r="TBG909" s="14"/>
      <c r="TBH909" s="14"/>
      <c r="TBI909" s="14"/>
      <c r="TBJ909" s="14"/>
      <c r="TBK909" s="14"/>
      <c r="TBL909" s="14"/>
      <c r="TBM909" s="14"/>
      <c r="TBN909" s="14"/>
      <c r="TBO909" s="14"/>
      <c r="TBP909" s="14"/>
      <c r="TBQ909" s="14"/>
      <c r="TBR909" s="14"/>
      <c r="TBS909" s="14"/>
      <c r="TBT909" s="14"/>
      <c r="TBU909" s="14"/>
      <c r="TBV909" s="14"/>
      <c r="TBW909" s="14"/>
      <c r="TBX909" s="14"/>
      <c r="TBY909" s="14"/>
      <c r="TBZ909" s="14"/>
      <c r="TCA909" s="14"/>
      <c r="TCB909" s="14"/>
      <c r="TCC909" s="14"/>
      <c r="TCD909" s="14"/>
      <c r="TCE909" s="14"/>
      <c r="TCF909" s="14"/>
      <c r="TCG909" s="14"/>
      <c r="TCH909" s="14"/>
      <c r="TCI909" s="14"/>
      <c r="TCJ909" s="14"/>
      <c r="TCK909" s="14"/>
      <c r="TCL909" s="14"/>
      <c r="TCM909" s="14"/>
      <c r="TCN909" s="14"/>
      <c r="TCO909" s="14"/>
      <c r="TCP909" s="14"/>
      <c r="TCQ909" s="14"/>
      <c r="TCR909" s="14"/>
      <c r="TCS909" s="14"/>
      <c r="TCT909" s="14"/>
      <c r="TCU909" s="14"/>
      <c r="TCV909" s="14"/>
      <c r="TCW909" s="14"/>
      <c r="TCX909" s="14"/>
      <c r="TCY909" s="14"/>
      <c r="TCZ909" s="14"/>
      <c r="TDA909" s="14"/>
      <c r="TDB909" s="14"/>
      <c r="TDC909" s="14"/>
      <c r="TDD909" s="14"/>
      <c r="TDE909" s="14"/>
      <c r="TDF909" s="14"/>
      <c r="TDG909" s="14"/>
      <c r="TDH909" s="14"/>
      <c r="TDI909" s="14"/>
      <c r="TDJ909" s="14"/>
      <c r="TDK909" s="14"/>
      <c r="TDL909" s="14"/>
      <c r="TDM909" s="14"/>
      <c r="TDN909" s="14"/>
      <c r="TDO909" s="14"/>
      <c r="TDP909" s="14"/>
      <c r="TDQ909" s="14"/>
      <c r="TDR909" s="14"/>
      <c r="TDS909" s="14"/>
      <c r="TDT909" s="14"/>
      <c r="TDU909" s="14"/>
      <c r="TDV909" s="14"/>
      <c r="TDW909" s="14"/>
      <c r="TDX909" s="14"/>
      <c r="TDY909" s="14"/>
      <c r="TDZ909" s="14"/>
      <c r="TEA909" s="14"/>
      <c r="TEB909" s="14"/>
      <c r="TEC909" s="14"/>
      <c r="TED909" s="14"/>
      <c r="TEE909" s="14"/>
      <c r="TEF909" s="14"/>
      <c r="TEG909" s="14"/>
      <c r="TEH909" s="14"/>
      <c r="TEI909" s="14"/>
      <c r="TEJ909" s="14"/>
      <c r="TEK909" s="14"/>
      <c r="TEL909" s="14"/>
      <c r="TEM909" s="14"/>
      <c r="TEN909" s="14"/>
      <c r="TEO909" s="14"/>
      <c r="TEP909" s="14"/>
      <c r="TEQ909" s="14"/>
      <c r="TER909" s="14"/>
      <c r="TES909" s="14"/>
      <c r="TET909" s="14"/>
      <c r="TEU909" s="14"/>
      <c r="TEV909" s="14"/>
      <c r="TEW909" s="14"/>
      <c r="TEX909" s="14"/>
      <c r="TEY909" s="14"/>
      <c r="TEZ909" s="14"/>
      <c r="TFA909" s="14"/>
      <c r="TFB909" s="14"/>
      <c r="TFC909" s="14"/>
      <c r="TFD909" s="14"/>
      <c r="TFE909" s="14"/>
      <c r="TFF909" s="14"/>
      <c r="TFG909" s="14"/>
      <c r="TFH909" s="14"/>
      <c r="TFI909" s="14"/>
      <c r="TFJ909" s="14"/>
      <c r="TFK909" s="14"/>
      <c r="TFL909" s="14"/>
      <c r="TFM909" s="14"/>
      <c r="TFN909" s="14"/>
      <c r="TFO909" s="14"/>
      <c r="TFP909" s="14"/>
      <c r="TFQ909" s="14"/>
      <c r="TFR909" s="14"/>
      <c r="TFS909" s="14"/>
      <c r="TFT909" s="14"/>
      <c r="TFU909" s="14"/>
      <c r="TFV909" s="14"/>
      <c r="TFW909" s="14"/>
      <c r="TFX909" s="14"/>
      <c r="TFY909" s="14"/>
      <c r="TFZ909" s="14"/>
      <c r="TGA909" s="14"/>
      <c r="TGB909" s="14"/>
      <c r="TGC909" s="14"/>
      <c r="TGD909" s="14"/>
      <c r="TGE909" s="14"/>
      <c r="TGF909" s="14"/>
      <c r="TGG909" s="14"/>
      <c r="TGH909" s="14"/>
      <c r="TGI909" s="14"/>
      <c r="TGJ909" s="14"/>
      <c r="TGK909" s="14"/>
      <c r="TGL909" s="14"/>
      <c r="TGM909" s="14"/>
      <c r="TGN909" s="14"/>
      <c r="TGO909" s="14"/>
      <c r="TGP909" s="14"/>
      <c r="TGQ909" s="14"/>
      <c r="TGR909" s="14"/>
      <c r="TGS909" s="14"/>
      <c r="TGT909" s="14"/>
      <c r="TGU909" s="14"/>
      <c r="TGV909" s="14"/>
      <c r="TGW909" s="14"/>
      <c r="TGX909" s="14"/>
      <c r="TGY909" s="14"/>
      <c r="TGZ909" s="14"/>
      <c r="THA909" s="14"/>
      <c r="THB909" s="14"/>
      <c r="THC909" s="14"/>
      <c r="THD909" s="14"/>
      <c r="THE909" s="14"/>
      <c r="THF909" s="14"/>
      <c r="THG909" s="14"/>
      <c r="THH909" s="14"/>
      <c r="THI909" s="14"/>
      <c r="THJ909" s="14"/>
      <c r="THK909" s="14"/>
      <c r="THL909" s="14"/>
      <c r="THM909" s="14"/>
      <c r="THN909" s="14"/>
      <c r="THO909" s="14"/>
      <c r="THP909" s="14"/>
      <c r="THQ909" s="14"/>
      <c r="THR909" s="14"/>
      <c r="THS909" s="14"/>
      <c r="THT909" s="14"/>
      <c r="THU909" s="14"/>
      <c r="THV909" s="14"/>
      <c r="THW909" s="14"/>
      <c r="THX909" s="14"/>
      <c r="THY909" s="14"/>
      <c r="THZ909" s="14"/>
      <c r="TIA909" s="14"/>
      <c r="TIB909" s="14"/>
      <c r="TIC909" s="14"/>
      <c r="TID909" s="14"/>
      <c r="TIE909" s="14"/>
      <c r="TIF909" s="14"/>
      <c r="TIG909" s="14"/>
      <c r="TIH909" s="14"/>
      <c r="TII909" s="14"/>
      <c r="TIJ909" s="14"/>
      <c r="TIK909" s="14"/>
      <c r="TIL909" s="14"/>
      <c r="TIM909" s="14"/>
      <c r="TIN909" s="14"/>
      <c r="TIO909" s="14"/>
      <c r="TIP909" s="14"/>
      <c r="TIQ909" s="14"/>
      <c r="TIR909" s="14"/>
      <c r="TIS909" s="14"/>
      <c r="TIT909" s="14"/>
      <c r="TIU909" s="14"/>
      <c r="TIV909" s="14"/>
      <c r="TIW909" s="14"/>
      <c r="TIX909" s="14"/>
      <c r="TIY909" s="14"/>
      <c r="TIZ909" s="14"/>
      <c r="TJA909" s="14"/>
      <c r="TJB909" s="14"/>
      <c r="TJC909" s="14"/>
      <c r="TJD909" s="14"/>
      <c r="TJE909" s="14"/>
      <c r="TJF909" s="14"/>
      <c r="TJG909" s="14"/>
      <c r="TJH909" s="14"/>
      <c r="TJI909" s="14"/>
      <c r="TJJ909" s="14"/>
      <c r="TJK909" s="14"/>
      <c r="TJL909" s="14"/>
      <c r="TJM909" s="14"/>
      <c r="TJN909" s="14"/>
      <c r="TJO909" s="14"/>
      <c r="TJP909" s="14"/>
      <c r="TJQ909" s="14"/>
      <c r="TJR909" s="14"/>
      <c r="TJS909" s="14"/>
      <c r="TJT909" s="14"/>
      <c r="TJU909" s="14"/>
      <c r="TJV909" s="14"/>
      <c r="TJW909" s="14"/>
      <c r="TJX909" s="14"/>
      <c r="TJY909" s="14"/>
      <c r="TJZ909" s="14"/>
      <c r="TKA909" s="14"/>
      <c r="TKB909" s="14"/>
      <c r="TKC909" s="14"/>
      <c r="TKD909" s="14"/>
      <c r="TKE909" s="14"/>
      <c r="TKF909" s="14"/>
      <c r="TKG909" s="14"/>
      <c r="TKH909" s="14"/>
      <c r="TKI909" s="14"/>
      <c r="TKJ909" s="14"/>
      <c r="TKK909" s="14"/>
      <c r="TKL909" s="14"/>
      <c r="TKM909" s="14"/>
      <c r="TKN909" s="14"/>
      <c r="TKO909" s="14"/>
      <c r="TKP909" s="14"/>
      <c r="TKQ909" s="14"/>
      <c r="TKR909" s="14"/>
      <c r="TKS909" s="14"/>
      <c r="TKT909" s="14"/>
      <c r="TKU909" s="14"/>
      <c r="TKV909" s="14"/>
      <c r="TKW909" s="14"/>
      <c r="TKX909" s="14"/>
      <c r="TKY909" s="14"/>
      <c r="TKZ909" s="14"/>
      <c r="TLA909" s="14"/>
      <c r="TLB909" s="14"/>
      <c r="TLC909" s="14"/>
      <c r="TLD909" s="14"/>
      <c r="TLE909" s="14"/>
      <c r="TLF909" s="14"/>
      <c r="TLG909" s="14"/>
      <c r="TLH909" s="14"/>
      <c r="TLI909" s="14"/>
      <c r="TLJ909" s="14"/>
      <c r="TLK909" s="14"/>
      <c r="TLL909" s="14"/>
      <c r="TLM909" s="14"/>
      <c r="TLN909" s="14"/>
      <c r="TLO909" s="14"/>
      <c r="TLP909" s="14"/>
      <c r="TLQ909" s="14"/>
      <c r="TLR909" s="14"/>
      <c r="TLS909" s="14"/>
      <c r="TLT909" s="14"/>
      <c r="TLU909" s="14"/>
      <c r="TLV909" s="14"/>
      <c r="TLW909" s="14"/>
      <c r="TLX909" s="14"/>
      <c r="TLY909" s="14"/>
      <c r="TLZ909" s="14"/>
      <c r="TMA909" s="14"/>
      <c r="TMB909" s="14"/>
      <c r="TMC909" s="14"/>
      <c r="TMD909" s="14"/>
      <c r="TME909" s="14"/>
      <c r="TMF909" s="14"/>
      <c r="TMG909" s="14"/>
      <c r="TMH909" s="14"/>
      <c r="TMI909" s="14"/>
      <c r="TMJ909" s="14"/>
      <c r="TMK909" s="14"/>
      <c r="TML909" s="14"/>
      <c r="TMM909" s="14"/>
      <c r="TMN909" s="14"/>
      <c r="TMO909" s="14"/>
      <c r="TMP909" s="14"/>
      <c r="TMQ909" s="14"/>
      <c r="TMR909" s="14"/>
      <c r="TMS909" s="14"/>
      <c r="TMT909" s="14"/>
      <c r="TMU909" s="14"/>
      <c r="TMV909" s="14"/>
      <c r="TMW909" s="14"/>
      <c r="TMX909" s="14"/>
      <c r="TMY909" s="14"/>
      <c r="TMZ909" s="14"/>
      <c r="TNA909" s="14"/>
      <c r="TNB909" s="14"/>
      <c r="TNC909" s="14"/>
      <c r="TND909" s="14"/>
      <c r="TNE909" s="14"/>
      <c r="TNF909" s="14"/>
      <c r="TNG909" s="14"/>
      <c r="TNH909" s="14"/>
      <c r="TNI909" s="14"/>
      <c r="TNJ909" s="14"/>
      <c r="TNK909" s="14"/>
      <c r="TNL909" s="14"/>
      <c r="TNM909" s="14"/>
      <c r="TNN909" s="14"/>
      <c r="TNO909" s="14"/>
      <c r="TNP909" s="14"/>
      <c r="TNQ909" s="14"/>
      <c r="TNR909" s="14"/>
      <c r="TNS909" s="14"/>
      <c r="TNT909" s="14"/>
      <c r="TNU909" s="14"/>
      <c r="TNV909" s="14"/>
      <c r="TNW909" s="14"/>
      <c r="TNX909" s="14"/>
      <c r="TNY909" s="14"/>
      <c r="TNZ909" s="14"/>
      <c r="TOA909" s="14"/>
      <c r="TOB909" s="14"/>
      <c r="TOC909" s="14"/>
      <c r="TOD909" s="14"/>
      <c r="TOE909" s="14"/>
      <c r="TOF909" s="14"/>
      <c r="TOG909" s="14"/>
      <c r="TOH909" s="14"/>
      <c r="TOI909" s="14"/>
      <c r="TOJ909" s="14"/>
      <c r="TOK909" s="14"/>
      <c r="TOL909" s="14"/>
      <c r="TOM909" s="14"/>
      <c r="TON909" s="14"/>
      <c r="TOO909" s="14"/>
      <c r="TOP909" s="14"/>
      <c r="TOQ909" s="14"/>
      <c r="TOR909" s="14"/>
      <c r="TOS909" s="14"/>
      <c r="TOT909" s="14"/>
      <c r="TOU909" s="14"/>
      <c r="TOV909" s="14"/>
      <c r="TOW909" s="14"/>
      <c r="TOX909" s="14"/>
      <c r="TOY909" s="14"/>
      <c r="TOZ909" s="14"/>
      <c r="TPA909" s="14"/>
      <c r="TPB909" s="14"/>
      <c r="TPC909" s="14"/>
      <c r="TPD909" s="14"/>
      <c r="TPE909" s="14"/>
      <c r="TPF909" s="14"/>
      <c r="TPG909" s="14"/>
      <c r="TPH909" s="14"/>
      <c r="TPI909" s="14"/>
      <c r="TPJ909" s="14"/>
      <c r="TPK909" s="14"/>
      <c r="TPL909" s="14"/>
      <c r="TPM909" s="14"/>
      <c r="TPN909" s="14"/>
      <c r="TPO909" s="14"/>
      <c r="TPP909" s="14"/>
      <c r="TPQ909" s="14"/>
      <c r="TPR909" s="14"/>
      <c r="TPS909" s="14"/>
      <c r="TPT909" s="14"/>
      <c r="TPU909" s="14"/>
      <c r="TPV909" s="14"/>
      <c r="TPW909" s="14"/>
      <c r="TPX909" s="14"/>
      <c r="TPY909" s="14"/>
      <c r="TPZ909" s="14"/>
      <c r="TQA909" s="14"/>
      <c r="TQB909" s="14"/>
      <c r="TQC909" s="14"/>
      <c r="TQD909" s="14"/>
      <c r="TQE909" s="14"/>
      <c r="TQF909" s="14"/>
      <c r="TQG909" s="14"/>
      <c r="TQH909" s="14"/>
      <c r="TQI909" s="14"/>
      <c r="TQJ909" s="14"/>
      <c r="TQK909" s="14"/>
      <c r="TQL909" s="14"/>
      <c r="TQM909" s="14"/>
      <c r="TQN909" s="14"/>
      <c r="TQO909" s="14"/>
      <c r="TQP909" s="14"/>
      <c r="TQQ909" s="14"/>
      <c r="TQR909" s="14"/>
      <c r="TQS909" s="14"/>
      <c r="TQT909" s="14"/>
      <c r="TQU909" s="14"/>
      <c r="TQV909" s="14"/>
      <c r="TQW909" s="14"/>
      <c r="TQX909" s="14"/>
      <c r="TQY909" s="14"/>
      <c r="TQZ909" s="14"/>
      <c r="TRA909" s="14"/>
      <c r="TRB909" s="14"/>
      <c r="TRC909" s="14"/>
      <c r="TRD909" s="14"/>
      <c r="TRE909" s="14"/>
      <c r="TRF909" s="14"/>
      <c r="TRG909" s="14"/>
      <c r="TRH909" s="14"/>
      <c r="TRI909" s="14"/>
      <c r="TRJ909" s="14"/>
      <c r="TRK909" s="14"/>
      <c r="TRL909" s="14"/>
      <c r="TRM909" s="14"/>
      <c r="TRN909" s="14"/>
      <c r="TRO909" s="14"/>
      <c r="TRP909" s="14"/>
      <c r="TRQ909" s="14"/>
      <c r="TRR909" s="14"/>
      <c r="TRS909" s="14"/>
      <c r="TRT909" s="14"/>
      <c r="TRU909" s="14"/>
      <c r="TRV909" s="14"/>
      <c r="TRW909" s="14"/>
      <c r="TRX909" s="14"/>
      <c r="TRY909" s="14"/>
      <c r="TRZ909" s="14"/>
      <c r="TSA909" s="14"/>
      <c r="TSB909" s="14"/>
      <c r="TSC909" s="14"/>
      <c r="TSD909" s="14"/>
      <c r="TSE909" s="14"/>
      <c r="TSF909" s="14"/>
      <c r="TSG909" s="14"/>
      <c r="TSH909" s="14"/>
      <c r="TSI909" s="14"/>
      <c r="TSJ909" s="14"/>
      <c r="TSK909" s="14"/>
      <c r="TSL909" s="14"/>
      <c r="TSM909" s="14"/>
      <c r="TSN909" s="14"/>
      <c r="TSO909" s="14"/>
      <c r="TSP909" s="14"/>
      <c r="TSQ909" s="14"/>
      <c r="TSR909" s="14"/>
      <c r="TSS909" s="14"/>
      <c r="TST909" s="14"/>
      <c r="TSU909" s="14"/>
      <c r="TSV909" s="14"/>
      <c r="TSW909" s="14"/>
      <c r="TSX909" s="14"/>
      <c r="TSY909" s="14"/>
      <c r="TSZ909" s="14"/>
      <c r="TTA909" s="14"/>
      <c r="TTB909" s="14"/>
      <c r="TTC909" s="14"/>
      <c r="TTD909" s="14"/>
      <c r="TTE909" s="14"/>
      <c r="TTF909" s="14"/>
      <c r="TTG909" s="14"/>
      <c r="TTH909" s="14"/>
      <c r="TTI909" s="14"/>
      <c r="TTJ909" s="14"/>
      <c r="TTK909" s="14"/>
      <c r="TTL909" s="14"/>
      <c r="TTM909" s="14"/>
      <c r="TTN909" s="14"/>
      <c r="TTO909" s="14"/>
      <c r="TTP909" s="14"/>
      <c r="TTQ909" s="14"/>
      <c r="TTR909" s="14"/>
      <c r="TTS909" s="14"/>
      <c r="TTT909" s="14"/>
      <c r="TTU909" s="14"/>
      <c r="TTV909" s="14"/>
      <c r="TTW909" s="14"/>
      <c r="TTX909" s="14"/>
      <c r="TTY909" s="14"/>
      <c r="TTZ909" s="14"/>
      <c r="TUA909" s="14"/>
      <c r="TUB909" s="14"/>
      <c r="TUC909" s="14"/>
      <c r="TUD909" s="14"/>
      <c r="TUE909" s="14"/>
      <c r="TUF909" s="14"/>
      <c r="TUG909" s="14"/>
      <c r="TUH909" s="14"/>
      <c r="TUI909" s="14"/>
      <c r="TUJ909" s="14"/>
      <c r="TUK909" s="14"/>
      <c r="TUL909" s="14"/>
      <c r="TUM909" s="14"/>
      <c r="TUN909" s="14"/>
      <c r="TUO909" s="14"/>
      <c r="TUP909" s="14"/>
      <c r="TUQ909" s="14"/>
      <c r="TUR909" s="14"/>
      <c r="TUS909" s="14"/>
      <c r="TUT909" s="14"/>
      <c r="TUU909" s="14"/>
      <c r="TUV909" s="14"/>
      <c r="TUW909" s="14"/>
      <c r="TUX909" s="14"/>
      <c r="TUY909" s="14"/>
      <c r="TUZ909" s="14"/>
      <c r="TVA909" s="14"/>
      <c r="TVB909" s="14"/>
      <c r="TVC909" s="14"/>
      <c r="TVD909" s="14"/>
      <c r="TVE909" s="14"/>
      <c r="TVF909" s="14"/>
      <c r="TVG909" s="14"/>
      <c r="TVH909" s="14"/>
      <c r="TVI909" s="14"/>
      <c r="TVJ909" s="14"/>
      <c r="TVK909" s="14"/>
      <c r="TVL909" s="14"/>
      <c r="TVM909" s="14"/>
      <c r="TVN909" s="14"/>
      <c r="TVO909" s="14"/>
      <c r="TVP909" s="14"/>
      <c r="TVQ909" s="14"/>
      <c r="TVR909" s="14"/>
      <c r="TVS909" s="14"/>
      <c r="TVT909" s="14"/>
      <c r="TVU909" s="14"/>
      <c r="TVV909" s="14"/>
      <c r="TVW909" s="14"/>
      <c r="TVX909" s="14"/>
      <c r="TVY909" s="14"/>
      <c r="TVZ909" s="14"/>
      <c r="TWA909" s="14"/>
      <c r="TWB909" s="14"/>
      <c r="TWC909" s="14"/>
      <c r="TWD909" s="14"/>
      <c r="TWE909" s="14"/>
      <c r="TWF909" s="14"/>
      <c r="TWG909" s="14"/>
      <c r="TWH909" s="14"/>
      <c r="TWI909" s="14"/>
      <c r="TWJ909" s="14"/>
      <c r="TWK909" s="14"/>
      <c r="TWL909" s="14"/>
      <c r="TWM909" s="14"/>
      <c r="TWN909" s="14"/>
      <c r="TWO909" s="14"/>
      <c r="TWP909" s="14"/>
      <c r="TWQ909" s="14"/>
      <c r="TWR909" s="14"/>
      <c r="TWS909" s="14"/>
      <c r="TWT909" s="14"/>
      <c r="TWU909" s="14"/>
      <c r="TWV909" s="14"/>
      <c r="TWW909" s="14"/>
      <c r="TWX909" s="14"/>
      <c r="TWY909" s="14"/>
      <c r="TWZ909" s="14"/>
      <c r="TXA909" s="14"/>
      <c r="TXB909" s="14"/>
      <c r="TXC909" s="14"/>
      <c r="TXD909" s="14"/>
      <c r="TXE909" s="14"/>
      <c r="TXF909" s="14"/>
      <c r="TXG909" s="14"/>
      <c r="TXH909" s="14"/>
      <c r="TXI909" s="14"/>
      <c r="TXJ909" s="14"/>
      <c r="TXK909" s="14"/>
      <c r="TXL909" s="14"/>
      <c r="TXM909" s="14"/>
      <c r="TXN909" s="14"/>
      <c r="TXO909" s="14"/>
      <c r="TXP909" s="14"/>
      <c r="TXQ909" s="14"/>
      <c r="TXR909" s="14"/>
      <c r="TXS909" s="14"/>
      <c r="TXT909" s="14"/>
      <c r="TXU909" s="14"/>
      <c r="TXV909" s="14"/>
      <c r="TXW909" s="14"/>
      <c r="TXX909" s="14"/>
      <c r="TXY909" s="14"/>
      <c r="TXZ909" s="14"/>
      <c r="TYA909" s="14"/>
      <c r="TYB909" s="14"/>
      <c r="TYC909" s="14"/>
      <c r="TYD909" s="14"/>
      <c r="TYE909" s="14"/>
      <c r="TYF909" s="14"/>
      <c r="TYG909" s="14"/>
      <c r="TYH909" s="14"/>
      <c r="TYI909" s="14"/>
      <c r="TYJ909" s="14"/>
      <c r="TYK909" s="14"/>
      <c r="TYL909" s="14"/>
      <c r="TYM909" s="14"/>
      <c r="TYN909" s="14"/>
      <c r="TYO909" s="14"/>
      <c r="TYP909" s="14"/>
      <c r="TYQ909" s="14"/>
      <c r="TYR909" s="14"/>
      <c r="TYS909" s="14"/>
      <c r="TYT909" s="14"/>
      <c r="TYU909" s="14"/>
      <c r="TYV909" s="14"/>
      <c r="TYW909" s="14"/>
      <c r="TYX909" s="14"/>
      <c r="TYY909" s="14"/>
      <c r="TYZ909" s="14"/>
      <c r="TZA909" s="14"/>
      <c r="TZB909" s="14"/>
      <c r="TZC909" s="14"/>
      <c r="TZD909" s="14"/>
      <c r="TZE909" s="14"/>
      <c r="TZF909" s="14"/>
      <c r="TZG909" s="14"/>
      <c r="TZH909" s="14"/>
      <c r="TZI909" s="14"/>
      <c r="TZJ909" s="14"/>
      <c r="TZK909" s="14"/>
      <c r="TZL909" s="14"/>
      <c r="TZM909" s="14"/>
      <c r="TZN909" s="14"/>
      <c r="TZO909" s="14"/>
      <c r="TZP909" s="14"/>
      <c r="TZQ909" s="14"/>
      <c r="TZR909" s="14"/>
      <c r="TZS909" s="14"/>
      <c r="TZT909" s="14"/>
      <c r="TZU909" s="14"/>
      <c r="TZV909" s="14"/>
      <c r="TZW909" s="14"/>
      <c r="TZX909" s="14"/>
      <c r="TZY909" s="14"/>
      <c r="TZZ909" s="14"/>
      <c r="UAA909" s="14"/>
      <c r="UAB909" s="14"/>
      <c r="UAC909" s="14"/>
      <c r="UAD909" s="14"/>
      <c r="UAE909" s="14"/>
      <c r="UAF909" s="14"/>
      <c r="UAG909" s="14"/>
      <c r="UAH909" s="14"/>
      <c r="UAI909" s="14"/>
      <c r="UAJ909" s="14"/>
      <c r="UAK909" s="14"/>
      <c r="UAL909" s="14"/>
      <c r="UAM909" s="14"/>
      <c r="UAN909" s="14"/>
      <c r="UAO909" s="14"/>
      <c r="UAP909" s="14"/>
      <c r="UAQ909" s="14"/>
      <c r="UAR909" s="14"/>
      <c r="UAS909" s="14"/>
      <c r="UAT909" s="14"/>
      <c r="UAU909" s="14"/>
      <c r="UAV909" s="14"/>
      <c r="UAW909" s="14"/>
      <c r="UAX909" s="14"/>
      <c r="UAY909" s="14"/>
      <c r="UAZ909" s="14"/>
      <c r="UBA909" s="14"/>
      <c r="UBB909" s="14"/>
      <c r="UBC909" s="14"/>
      <c r="UBD909" s="14"/>
      <c r="UBE909" s="14"/>
      <c r="UBF909" s="14"/>
      <c r="UBG909" s="14"/>
      <c r="UBH909" s="14"/>
      <c r="UBI909" s="14"/>
      <c r="UBJ909" s="14"/>
      <c r="UBK909" s="14"/>
      <c r="UBL909" s="14"/>
      <c r="UBM909" s="14"/>
      <c r="UBN909" s="14"/>
      <c r="UBO909" s="14"/>
      <c r="UBP909" s="14"/>
      <c r="UBQ909" s="14"/>
      <c r="UBR909" s="14"/>
      <c r="UBS909" s="14"/>
      <c r="UBT909" s="14"/>
      <c r="UBU909" s="14"/>
      <c r="UBV909" s="14"/>
      <c r="UBW909" s="14"/>
      <c r="UBX909" s="14"/>
      <c r="UBY909" s="14"/>
      <c r="UBZ909" s="14"/>
      <c r="UCA909" s="14"/>
      <c r="UCB909" s="14"/>
      <c r="UCC909" s="14"/>
      <c r="UCD909" s="14"/>
      <c r="UCE909" s="14"/>
      <c r="UCF909" s="14"/>
      <c r="UCG909" s="14"/>
      <c r="UCH909" s="14"/>
      <c r="UCI909" s="14"/>
      <c r="UCJ909" s="14"/>
      <c r="UCK909" s="14"/>
      <c r="UCL909" s="14"/>
      <c r="UCM909" s="14"/>
      <c r="UCN909" s="14"/>
      <c r="UCO909" s="14"/>
      <c r="UCP909" s="14"/>
      <c r="UCQ909" s="14"/>
      <c r="UCR909" s="14"/>
      <c r="UCS909" s="14"/>
      <c r="UCT909" s="14"/>
      <c r="UCU909" s="14"/>
      <c r="UCV909" s="14"/>
      <c r="UCW909" s="14"/>
      <c r="UCX909" s="14"/>
      <c r="UCY909" s="14"/>
      <c r="UCZ909" s="14"/>
      <c r="UDA909" s="14"/>
      <c r="UDB909" s="14"/>
      <c r="UDC909" s="14"/>
      <c r="UDD909" s="14"/>
      <c r="UDE909" s="14"/>
      <c r="UDF909" s="14"/>
      <c r="UDG909" s="14"/>
      <c r="UDH909" s="14"/>
      <c r="UDI909" s="14"/>
      <c r="UDJ909" s="14"/>
      <c r="UDK909" s="14"/>
      <c r="UDL909" s="14"/>
      <c r="UDM909" s="14"/>
      <c r="UDN909" s="14"/>
      <c r="UDO909" s="14"/>
      <c r="UDP909" s="14"/>
      <c r="UDQ909" s="14"/>
      <c r="UDR909" s="14"/>
      <c r="UDS909" s="14"/>
      <c r="UDT909" s="14"/>
      <c r="UDU909" s="14"/>
      <c r="UDV909" s="14"/>
      <c r="UDW909" s="14"/>
      <c r="UDX909" s="14"/>
      <c r="UDY909" s="14"/>
      <c r="UDZ909" s="14"/>
      <c r="UEA909" s="14"/>
      <c r="UEB909" s="14"/>
      <c r="UEC909" s="14"/>
      <c r="UED909" s="14"/>
      <c r="UEE909" s="14"/>
      <c r="UEF909" s="14"/>
      <c r="UEG909" s="14"/>
      <c r="UEH909" s="14"/>
      <c r="UEI909" s="14"/>
      <c r="UEJ909" s="14"/>
      <c r="UEK909" s="14"/>
      <c r="UEL909" s="14"/>
      <c r="UEM909" s="14"/>
      <c r="UEN909" s="14"/>
      <c r="UEO909" s="14"/>
      <c r="UEP909" s="14"/>
      <c r="UEQ909" s="14"/>
      <c r="UER909" s="14"/>
      <c r="UES909" s="14"/>
      <c r="UET909" s="14"/>
      <c r="UEU909" s="14"/>
      <c r="UEV909" s="14"/>
      <c r="UEW909" s="14"/>
      <c r="UEX909" s="14"/>
      <c r="UEY909" s="14"/>
      <c r="UEZ909" s="14"/>
      <c r="UFA909" s="14"/>
      <c r="UFB909" s="14"/>
      <c r="UFC909" s="14"/>
      <c r="UFD909" s="14"/>
      <c r="UFE909" s="14"/>
      <c r="UFF909" s="14"/>
      <c r="UFG909" s="14"/>
      <c r="UFH909" s="14"/>
      <c r="UFI909" s="14"/>
      <c r="UFJ909" s="14"/>
      <c r="UFK909" s="14"/>
      <c r="UFL909" s="14"/>
      <c r="UFM909" s="14"/>
      <c r="UFN909" s="14"/>
      <c r="UFO909" s="14"/>
      <c r="UFP909" s="14"/>
      <c r="UFQ909" s="14"/>
      <c r="UFR909" s="14"/>
      <c r="UFS909" s="14"/>
      <c r="UFT909" s="14"/>
      <c r="UFU909" s="14"/>
      <c r="UFV909" s="14"/>
      <c r="UFW909" s="14"/>
      <c r="UFX909" s="14"/>
      <c r="UFY909" s="14"/>
      <c r="UFZ909" s="14"/>
      <c r="UGA909" s="14"/>
      <c r="UGB909" s="14"/>
      <c r="UGC909" s="14"/>
      <c r="UGD909" s="14"/>
      <c r="UGE909" s="14"/>
      <c r="UGF909" s="14"/>
      <c r="UGG909" s="14"/>
      <c r="UGH909" s="14"/>
      <c r="UGI909" s="14"/>
      <c r="UGJ909" s="14"/>
      <c r="UGK909" s="14"/>
      <c r="UGL909" s="14"/>
      <c r="UGM909" s="14"/>
      <c r="UGN909" s="14"/>
      <c r="UGO909" s="14"/>
      <c r="UGP909" s="14"/>
      <c r="UGQ909" s="14"/>
      <c r="UGR909" s="14"/>
      <c r="UGS909" s="14"/>
      <c r="UGT909" s="14"/>
      <c r="UGU909" s="14"/>
      <c r="UGV909" s="14"/>
      <c r="UGW909" s="14"/>
      <c r="UGX909" s="14"/>
      <c r="UGY909" s="14"/>
      <c r="UGZ909" s="14"/>
      <c r="UHA909" s="14"/>
      <c r="UHB909" s="14"/>
      <c r="UHC909" s="14"/>
      <c r="UHD909" s="14"/>
      <c r="UHE909" s="14"/>
      <c r="UHF909" s="14"/>
      <c r="UHG909" s="14"/>
      <c r="UHH909" s="14"/>
      <c r="UHI909" s="14"/>
      <c r="UHJ909" s="14"/>
      <c r="UHK909" s="14"/>
      <c r="UHL909" s="14"/>
      <c r="UHM909" s="14"/>
      <c r="UHN909" s="14"/>
      <c r="UHO909" s="14"/>
      <c r="UHP909" s="14"/>
      <c r="UHQ909" s="14"/>
      <c r="UHR909" s="14"/>
      <c r="UHS909" s="14"/>
      <c r="UHT909" s="14"/>
      <c r="UHU909" s="14"/>
      <c r="UHV909" s="14"/>
      <c r="UHW909" s="14"/>
      <c r="UHX909" s="14"/>
      <c r="UHY909" s="14"/>
      <c r="UHZ909" s="14"/>
      <c r="UIA909" s="14"/>
      <c r="UIB909" s="14"/>
      <c r="UIC909" s="14"/>
      <c r="UID909" s="14"/>
      <c r="UIE909" s="14"/>
      <c r="UIF909" s="14"/>
      <c r="UIG909" s="14"/>
      <c r="UIH909" s="14"/>
      <c r="UII909" s="14"/>
      <c r="UIJ909" s="14"/>
      <c r="UIK909" s="14"/>
      <c r="UIL909" s="14"/>
      <c r="UIM909" s="14"/>
      <c r="UIN909" s="14"/>
      <c r="UIO909" s="14"/>
      <c r="UIP909" s="14"/>
      <c r="UIQ909" s="14"/>
      <c r="UIR909" s="14"/>
      <c r="UIS909" s="14"/>
      <c r="UIT909" s="14"/>
      <c r="UIU909" s="14"/>
      <c r="UIV909" s="14"/>
      <c r="UIW909" s="14"/>
      <c r="UIX909" s="14"/>
      <c r="UIY909" s="14"/>
      <c r="UIZ909" s="14"/>
      <c r="UJA909" s="14"/>
      <c r="UJB909" s="14"/>
      <c r="UJC909" s="14"/>
      <c r="UJD909" s="14"/>
      <c r="UJE909" s="14"/>
      <c r="UJF909" s="14"/>
      <c r="UJG909" s="14"/>
      <c r="UJH909" s="14"/>
      <c r="UJI909" s="14"/>
      <c r="UJJ909" s="14"/>
      <c r="UJK909" s="14"/>
      <c r="UJL909" s="14"/>
      <c r="UJM909" s="14"/>
      <c r="UJN909" s="14"/>
      <c r="UJO909" s="14"/>
      <c r="UJP909" s="14"/>
      <c r="UJQ909" s="14"/>
      <c r="UJR909" s="14"/>
      <c r="UJS909" s="14"/>
      <c r="UJT909" s="14"/>
      <c r="UJU909" s="14"/>
      <c r="UJV909" s="14"/>
      <c r="UJW909" s="14"/>
      <c r="UJX909" s="14"/>
      <c r="UJY909" s="14"/>
      <c r="UJZ909" s="14"/>
      <c r="UKA909" s="14"/>
      <c r="UKB909" s="14"/>
      <c r="UKC909" s="14"/>
      <c r="UKD909" s="14"/>
      <c r="UKE909" s="14"/>
      <c r="UKF909" s="14"/>
      <c r="UKG909" s="14"/>
      <c r="UKH909" s="14"/>
      <c r="UKI909" s="14"/>
      <c r="UKJ909" s="14"/>
      <c r="UKK909" s="14"/>
      <c r="UKL909" s="14"/>
      <c r="UKM909" s="14"/>
      <c r="UKN909" s="14"/>
      <c r="UKO909" s="14"/>
      <c r="UKP909" s="14"/>
      <c r="UKQ909" s="14"/>
      <c r="UKR909" s="14"/>
      <c r="UKS909" s="14"/>
      <c r="UKT909" s="14"/>
      <c r="UKU909" s="14"/>
      <c r="UKV909" s="14"/>
      <c r="UKW909" s="14"/>
      <c r="UKX909" s="14"/>
      <c r="UKY909" s="14"/>
      <c r="UKZ909" s="14"/>
      <c r="ULA909" s="14"/>
      <c r="ULB909" s="14"/>
      <c r="ULC909" s="14"/>
      <c r="ULD909" s="14"/>
      <c r="ULE909" s="14"/>
      <c r="ULF909" s="14"/>
      <c r="ULG909" s="14"/>
      <c r="ULH909" s="14"/>
      <c r="ULI909" s="14"/>
      <c r="ULJ909" s="14"/>
      <c r="ULK909" s="14"/>
      <c r="ULL909" s="14"/>
      <c r="ULM909" s="14"/>
      <c r="ULN909" s="14"/>
      <c r="ULO909" s="14"/>
      <c r="ULP909" s="14"/>
      <c r="ULQ909" s="14"/>
      <c r="ULR909" s="14"/>
      <c r="ULS909" s="14"/>
      <c r="ULT909" s="14"/>
      <c r="ULU909" s="14"/>
      <c r="ULV909" s="14"/>
      <c r="ULW909" s="14"/>
      <c r="ULX909" s="14"/>
      <c r="ULY909" s="14"/>
      <c r="ULZ909" s="14"/>
      <c r="UMA909" s="14"/>
      <c r="UMB909" s="14"/>
      <c r="UMC909" s="14"/>
      <c r="UMD909" s="14"/>
      <c r="UME909" s="14"/>
      <c r="UMF909" s="14"/>
      <c r="UMG909" s="14"/>
      <c r="UMH909" s="14"/>
      <c r="UMI909" s="14"/>
      <c r="UMJ909" s="14"/>
      <c r="UMK909" s="14"/>
      <c r="UML909" s="14"/>
      <c r="UMM909" s="14"/>
      <c r="UMN909" s="14"/>
      <c r="UMO909" s="14"/>
      <c r="UMP909" s="14"/>
      <c r="UMQ909" s="14"/>
      <c r="UMR909" s="14"/>
      <c r="UMS909" s="14"/>
      <c r="UMT909" s="14"/>
      <c r="UMU909" s="14"/>
      <c r="UMV909" s="14"/>
      <c r="UMW909" s="14"/>
      <c r="UMX909" s="14"/>
      <c r="UMY909" s="14"/>
      <c r="UMZ909" s="14"/>
      <c r="UNA909" s="14"/>
      <c r="UNB909" s="14"/>
      <c r="UNC909" s="14"/>
      <c r="UND909" s="14"/>
      <c r="UNE909" s="14"/>
      <c r="UNF909" s="14"/>
      <c r="UNG909" s="14"/>
      <c r="UNH909" s="14"/>
      <c r="UNI909" s="14"/>
      <c r="UNJ909" s="14"/>
      <c r="UNK909" s="14"/>
      <c r="UNL909" s="14"/>
      <c r="UNM909" s="14"/>
      <c r="UNN909" s="14"/>
      <c r="UNO909" s="14"/>
      <c r="UNP909" s="14"/>
      <c r="UNQ909" s="14"/>
      <c r="UNR909" s="14"/>
      <c r="UNS909" s="14"/>
      <c r="UNT909" s="14"/>
      <c r="UNU909" s="14"/>
      <c r="UNV909" s="14"/>
      <c r="UNW909" s="14"/>
      <c r="UNX909" s="14"/>
      <c r="UNY909" s="14"/>
      <c r="UNZ909" s="14"/>
      <c r="UOA909" s="14"/>
      <c r="UOB909" s="14"/>
      <c r="UOC909" s="14"/>
      <c r="UOD909" s="14"/>
      <c r="UOE909" s="14"/>
      <c r="UOF909" s="14"/>
      <c r="UOG909" s="14"/>
      <c r="UOH909" s="14"/>
      <c r="UOI909" s="14"/>
      <c r="UOJ909" s="14"/>
      <c r="UOK909" s="14"/>
      <c r="UOL909" s="14"/>
      <c r="UOM909" s="14"/>
      <c r="UON909" s="14"/>
      <c r="UOO909" s="14"/>
      <c r="UOP909" s="14"/>
      <c r="UOQ909" s="14"/>
      <c r="UOR909" s="14"/>
      <c r="UOS909" s="14"/>
      <c r="UOT909" s="14"/>
      <c r="UOU909" s="14"/>
      <c r="UOV909" s="14"/>
      <c r="UOW909" s="14"/>
      <c r="UOX909" s="14"/>
      <c r="UOY909" s="14"/>
      <c r="UOZ909" s="14"/>
      <c r="UPA909" s="14"/>
      <c r="UPB909" s="14"/>
      <c r="UPC909" s="14"/>
      <c r="UPD909" s="14"/>
      <c r="UPE909" s="14"/>
      <c r="UPF909" s="14"/>
      <c r="UPG909" s="14"/>
      <c r="UPH909" s="14"/>
      <c r="UPI909" s="14"/>
      <c r="UPJ909" s="14"/>
      <c r="UPK909" s="14"/>
      <c r="UPL909" s="14"/>
      <c r="UPM909" s="14"/>
      <c r="UPN909" s="14"/>
      <c r="UPO909" s="14"/>
      <c r="UPP909" s="14"/>
      <c r="UPQ909" s="14"/>
      <c r="UPR909" s="14"/>
      <c r="UPS909" s="14"/>
      <c r="UPT909" s="14"/>
      <c r="UPU909" s="14"/>
      <c r="UPV909" s="14"/>
      <c r="UPW909" s="14"/>
      <c r="UPX909" s="14"/>
      <c r="UPY909" s="14"/>
      <c r="UPZ909" s="14"/>
      <c r="UQA909" s="14"/>
      <c r="UQB909" s="14"/>
      <c r="UQC909" s="14"/>
      <c r="UQD909" s="14"/>
      <c r="UQE909" s="14"/>
      <c r="UQF909" s="14"/>
      <c r="UQG909" s="14"/>
      <c r="UQH909" s="14"/>
      <c r="UQI909" s="14"/>
      <c r="UQJ909" s="14"/>
      <c r="UQK909" s="14"/>
      <c r="UQL909" s="14"/>
      <c r="UQM909" s="14"/>
      <c r="UQN909" s="14"/>
      <c r="UQO909" s="14"/>
      <c r="UQP909" s="14"/>
      <c r="UQQ909" s="14"/>
      <c r="UQR909" s="14"/>
      <c r="UQS909" s="14"/>
      <c r="UQT909" s="14"/>
      <c r="UQU909" s="14"/>
      <c r="UQV909" s="14"/>
      <c r="UQW909" s="14"/>
      <c r="UQX909" s="14"/>
      <c r="UQY909" s="14"/>
      <c r="UQZ909" s="14"/>
      <c r="URA909" s="14"/>
      <c r="URB909" s="14"/>
      <c r="URC909" s="14"/>
      <c r="URD909" s="14"/>
      <c r="URE909" s="14"/>
      <c r="URF909" s="14"/>
      <c r="URG909" s="14"/>
      <c r="URH909" s="14"/>
      <c r="URI909" s="14"/>
      <c r="URJ909" s="14"/>
      <c r="URK909" s="14"/>
      <c r="URL909" s="14"/>
      <c r="URM909" s="14"/>
      <c r="URN909" s="14"/>
      <c r="URO909" s="14"/>
      <c r="URP909" s="14"/>
      <c r="URQ909" s="14"/>
      <c r="URR909" s="14"/>
      <c r="URS909" s="14"/>
      <c r="URT909" s="14"/>
      <c r="URU909" s="14"/>
      <c r="URV909" s="14"/>
      <c r="URW909" s="14"/>
      <c r="URX909" s="14"/>
      <c r="URY909" s="14"/>
      <c r="URZ909" s="14"/>
      <c r="USA909" s="14"/>
      <c r="USB909" s="14"/>
      <c r="USC909" s="14"/>
      <c r="USD909" s="14"/>
      <c r="USE909" s="14"/>
      <c r="USF909" s="14"/>
      <c r="USG909" s="14"/>
      <c r="USH909" s="14"/>
      <c r="USI909" s="14"/>
      <c r="USJ909" s="14"/>
      <c r="USK909" s="14"/>
      <c r="USL909" s="14"/>
      <c r="USM909" s="14"/>
      <c r="USN909" s="14"/>
      <c r="USO909" s="14"/>
      <c r="USP909" s="14"/>
      <c r="USQ909" s="14"/>
      <c r="USR909" s="14"/>
      <c r="USS909" s="14"/>
      <c r="UST909" s="14"/>
      <c r="USU909" s="14"/>
      <c r="USV909" s="14"/>
      <c r="USW909" s="14"/>
      <c r="USX909" s="14"/>
      <c r="USY909" s="14"/>
      <c r="USZ909" s="14"/>
      <c r="UTA909" s="14"/>
      <c r="UTB909" s="14"/>
      <c r="UTC909" s="14"/>
      <c r="UTD909" s="14"/>
      <c r="UTE909" s="14"/>
      <c r="UTF909" s="14"/>
      <c r="UTG909" s="14"/>
      <c r="UTH909" s="14"/>
      <c r="UTI909" s="14"/>
      <c r="UTJ909" s="14"/>
      <c r="UTK909" s="14"/>
      <c r="UTL909" s="14"/>
      <c r="UTM909" s="14"/>
      <c r="UTN909" s="14"/>
      <c r="UTO909" s="14"/>
      <c r="UTP909" s="14"/>
      <c r="UTQ909" s="14"/>
      <c r="UTR909" s="14"/>
      <c r="UTS909" s="14"/>
      <c r="UTT909" s="14"/>
      <c r="UTU909" s="14"/>
      <c r="UTV909" s="14"/>
      <c r="UTW909" s="14"/>
      <c r="UTX909" s="14"/>
      <c r="UTY909" s="14"/>
      <c r="UTZ909" s="14"/>
      <c r="UUA909" s="14"/>
      <c r="UUB909" s="14"/>
      <c r="UUC909" s="14"/>
      <c r="UUD909" s="14"/>
      <c r="UUE909" s="14"/>
      <c r="UUF909" s="14"/>
      <c r="UUG909" s="14"/>
      <c r="UUH909" s="14"/>
      <c r="UUI909" s="14"/>
      <c r="UUJ909" s="14"/>
      <c r="UUK909" s="14"/>
      <c r="UUL909" s="14"/>
      <c r="UUM909" s="14"/>
      <c r="UUN909" s="14"/>
      <c r="UUO909" s="14"/>
      <c r="UUP909" s="14"/>
      <c r="UUQ909" s="14"/>
      <c r="UUR909" s="14"/>
      <c r="UUS909" s="14"/>
      <c r="UUT909" s="14"/>
      <c r="UUU909" s="14"/>
      <c r="UUV909" s="14"/>
      <c r="UUW909" s="14"/>
      <c r="UUX909" s="14"/>
      <c r="UUY909" s="14"/>
      <c r="UUZ909" s="14"/>
      <c r="UVA909" s="14"/>
      <c r="UVB909" s="14"/>
      <c r="UVC909" s="14"/>
      <c r="UVD909" s="14"/>
      <c r="UVE909" s="14"/>
      <c r="UVF909" s="14"/>
      <c r="UVG909" s="14"/>
      <c r="UVH909" s="14"/>
      <c r="UVI909" s="14"/>
      <c r="UVJ909" s="14"/>
      <c r="UVK909" s="14"/>
      <c r="UVL909" s="14"/>
      <c r="UVM909" s="14"/>
      <c r="UVN909" s="14"/>
      <c r="UVO909" s="14"/>
      <c r="UVP909" s="14"/>
      <c r="UVQ909" s="14"/>
      <c r="UVR909" s="14"/>
      <c r="UVS909" s="14"/>
      <c r="UVT909" s="14"/>
      <c r="UVU909" s="14"/>
      <c r="UVV909" s="14"/>
      <c r="UVW909" s="14"/>
      <c r="UVX909" s="14"/>
      <c r="UVY909" s="14"/>
      <c r="UVZ909" s="14"/>
      <c r="UWA909" s="14"/>
      <c r="UWB909" s="14"/>
      <c r="UWC909" s="14"/>
      <c r="UWD909" s="14"/>
      <c r="UWE909" s="14"/>
      <c r="UWF909" s="14"/>
      <c r="UWG909" s="14"/>
      <c r="UWH909" s="14"/>
      <c r="UWI909" s="14"/>
      <c r="UWJ909" s="14"/>
      <c r="UWK909" s="14"/>
      <c r="UWL909" s="14"/>
      <c r="UWM909" s="14"/>
      <c r="UWN909" s="14"/>
      <c r="UWO909" s="14"/>
      <c r="UWP909" s="14"/>
      <c r="UWQ909" s="14"/>
      <c r="UWR909" s="14"/>
      <c r="UWS909" s="14"/>
      <c r="UWT909" s="14"/>
      <c r="UWU909" s="14"/>
      <c r="UWV909" s="14"/>
      <c r="UWW909" s="14"/>
      <c r="UWX909" s="14"/>
      <c r="UWY909" s="14"/>
      <c r="UWZ909" s="14"/>
      <c r="UXA909" s="14"/>
      <c r="UXB909" s="14"/>
      <c r="UXC909" s="14"/>
      <c r="UXD909" s="14"/>
      <c r="UXE909" s="14"/>
      <c r="UXF909" s="14"/>
      <c r="UXG909" s="14"/>
      <c r="UXH909" s="14"/>
      <c r="UXI909" s="14"/>
      <c r="UXJ909" s="14"/>
      <c r="UXK909" s="14"/>
      <c r="UXL909" s="14"/>
      <c r="UXM909" s="14"/>
      <c r="UXN909" s="14"/>
      <c r="UXO909" s="14"/>
      <c r="UXP909" s="14"/>
      <c r="UXQ909" s="14"/>
      <c r="UXR909" s="14"/>
      <c r="UXS909" s="14"/>
      <c r="UXT909" s="14"/>
      <c r="UXU909" s="14"/>
      <c r="UXV909" s="14"/>
      <c r="UXW909" s="14"/>
      <c r="UXX909" s="14"/>
      <c r="UXY909" s="14"/>
      <c r="UXZ909" s="14"/>
      <c r="UYA909" s="14"/>
      <c r="UYB909" s="14"/>
      <c r="UYC909" s="14"/>
      <c r="UYD909" s="14"/>
      <c r="UYE909" s="14"/>
      <c r="UYF909" s="14"/>
      <c r="UYG909" s="14"/>
      <c r="UYH909" s="14"/>
      <c r="UYI909" s="14"/>
      <c r="UYJ909" s="14"/>
      <c r="UYK909" s="14"/>
      <c r="UYL909" s="14"/>
      <c r="UYM909" s="14"/>
      <c r="UYN909" s="14"/>
      <c r="UYO909" s="14"/>
      <c r="UYP909" s="14"/>
      <c r="UYQ909" s="14"/>
      <c r="UYR909" s="14"/>
      <c r="UYS909" s="14"/>
      <c r="UYT909" s="14"/>
      <c r="UYU909" s="14"/>
      <c r="UYV909" s="14"/>
      <c r="UYW909" s="14"/>
      <c r="UYX909" s="14"/>
      <c r="UYY909" s="14"/>
      <c r="UYZ909" s="14"/>
      <c r="UZA909" s="14"/>
      <c r="UZB909" s="14"/>
      <c r="UZC909" s="14"/>
      <c r="UZD909" s="14"/>
      <c r="UZE909" s="14"/>
      <c r="UZF909" s="14"/>
      <c r="UZG909" s="14"/>
      <c r="UZH909" s="14"/>
      <c r="UZI909" s="14"/>
      <c r="UZJ909" s="14"/>
      <c r="UZK909" s="14"/>
      <c r="UZL909" s="14"/>
      <c r="UZM909" s="14"/>
      <c r="UZN909" s="14"/>
      <c r="UZO909" s="14"/>
      <c r="UZP909" s="14"/>
      <c r="UZQ909" s="14"/>
      <c r="UZR909" s="14"/>
      <c r="UZS909" s="14"/>
      <c r="UZT909" s="14"/>
      <c r="UZU909" s="14"/>
      <c r="UZV909" s="14"/>
      <c r="UZW909" s="14"/>
      <c r="UZX909" s="14"/>
      <c r="UZY909" s="14"/>
      <c r="UZZ909" s="14"/>
      <c r="VAA909" s="14"/>
      <c r="VAB909" s="14"/>
      <c r="VAC909" s="14"/>
      <c r="VAD909" s="14"/>
      <c r="VAE909" s="14"/>
      <c r="VAF909" s="14"/>
      <c r="VAG909" s="14"/>
      <c r="VAH909" s="14"/>
      <c r="VAI909" s="14"/>
      <c r="VAJ909" s="14"/>
      <c r="VAK909" s="14"/>
      <c r="VAL909" s="14"/>
      <c r="VAM909" s="14"/>
      <c r="VAN909" s="14"/>
      <c r="VAO909" s="14"/>
      <c r="VAP909" s="14"/>
      <c r="VAQ909" s="14"/>
      <c r="VAR909" s="14"/>
      <c r="VAS909" s="14"/>
      <c r="VAT909" s="14"/>
      <c r="VAU909" s="14"/>
      <c r="VAV909" s="14"/>
      <c r="VAW909" s="14"/>
      <c r="VAX909" s="14"/>
      <c r="VAY909" s="14"/>
      <c r="VAZ909" s="14"/>
      <c r="VBA909" s="14"/>
      <c r="VBB909" s="14"/>
      <c r="VBC909" s="14"/>
      <c r="VBD909" s="14"/>
      <c r="VBE909" s="14"/>
      <c r="VBF909" s="14"/>
      <c r="VBG909" s="14"/>
      <c r="VBH909" s="14"/>
      <c r="VBI909" s="14"/>
      <c r="VBJ909" s="14"/>
      <c r="VBK909" s="14"/>
      <c r="VBL909" s="14"/>
      <c r="VBM909" s="14"/>
      <c r="VBN909" s="14"/>
      <c r="VBO909" s="14"/>
      <c r="VBP909" s="14"/>
      <c r="VBQ909" s="14"/>
      <c r="VBR909" s="14"/>
      <c r="VBS909" s="14"/>
      <c r="VBT909" s="14"/>
      <c r="VBU909" s="14"/>
      <c r="VBV909" s="14"/>
      <c r="VBW909" s="14"/>
      <c r="VBX909" s="14"/>
      <c r="VBY909" s="14"/>
      <c r="VBZ909" s="14"/>
      <c r="VCA909" s="14"/>
      <c r="VCB909" s="14"/>
      <c r="VCC909" s="14"/>
      <c r="VCD909" s="14"/>
      <c r="VCE909" s="14"/>
      <c r="VCF909" s="14"/>
      <c r="VCG909" s="14"/>
      <c r="VCH909" s="14"/>
      <c r="VCI909" s="14"/>
      <c r="VCJ909" s="14"/>
      <c r="VCK909" s="14"/>
      <c r="VCL909" s="14"/>
      <c r="VCM909" s="14"/>
      <c r="VCN909" s="14"/>
      <c r="VCO909" s="14"/>
      <c r="VCP909" s="14"/>
      <c r="VCQ909" s="14"/>
      <c r="VCR909" s="14"/>
      <c r="VCS909" s="14"/>
      <c r="VCT909" s="14"/>
      <c r="VCU909" s="14"/>
      <c r="VCV909" s="14"/>
      <c r="VCW909" s="14"/>
      <c r="VCX909" s="14"/>
      <c r="VCY909" s="14"/>
      <c r="VCZ909" s="14"/>
      <c r="VDA909" s="14"/>
      <c r="VDB909" s="14"/>
      <c r="VDC909" s="14"/>
      <c r="VDD909" s="14"/>
      <c r="VDE909" s="14"/>
      <c r="VDF909" s="14"/>
      <c r="VDG909" s="14"/>
      <c r="VDH909" s="14"/>
      <c r="VDI909" s="14"/>
      <c r="VDJ909" s="14"/>
      <c r="VDK909" s="14"/>
      <c r="VDL909" s="14"/>
      <c r="VDM909" s="14"/>
      <c r="VDN909" s="14"/>
      <c r="VDO909" s="14"/>
      <c r="VDP909" s="14"/>
      <c r="VDQ909" s="14"/>
      <c r="VDR909" s="14"/>
      <c r="VDS909" s="14"/>
      <c r="VDT909" s="14"/>
      <c r="VDU909" s="14"/>
      <c r="VDV909" s="14"/>
      <c r="VDW909" s="14"/>
      <c r="VDX909" s="14"/>
      <c r="VDY909" s="14"/>
      <c r="VDZ909" s="14"/>
      <c r="VEA909" s="14"/>
      <c r="VEB909" s="14"/>
      <c r="VEC909" s="14"/>
      <c r="VED909" s="14"/>
      <c r="VEE909" s="14"/>
      <c r="VEF909" s="14"/>
      <c r="VEG909" s="14"/>
      <c r="VEH909" s="14"/>
      <c r="VEI909" s="14"/>
      <c r="VEJ909" s="14"/>
      <c r="VEK909" s="14"/>
      <c r="VEL909" s="14"/>
      <c r="VEM909" s="14"/>
      <c r="VEN909" s="14"/>
      <c r="VEO909" s="14"/>
      <c r="VEP909" s="14"/>
      <c r="VEQ909" s="14"/>
      <c r="VER909" s="14"/>
      <c r="VES909" s="14"/>
      <c r="VET909" s="14"/>
      <c r="VEU909" s="14"/>
      <c r="VEV909" s="14"/>
      <c r="VEW909" s="14"/>
      <c r="VEX909" s="14"/>
      <c r="VEY909" s="14"/>
      <c r="VEZ909" s="14"/>
      <c r="VFA909" s="14"/>
      <c r="VFB909" s="14"/>
      <c r="VFC909" s="14"/>
      <c r="VFD909" s="14"/>
      <c r="VFE909" s="14"/>
      <c r="VFF909" s="14"/>
      <c r="VFG909" s="14"/>
      <c r="VFH909" s="14"/>
      <c r="VFI909" s="14"/>
      <c r="VFJ909" s="14"/>
      <c r="VFK909" s="14"/>
      <c r="VFL909" s="14"/>
      <c r="VFM909" s="14"/>
      <c r="VFN909" s="14"/>
      <c r="VFO909" s="14"/>
      <c r="VFP909" s="14"/>
      <c r="VFQ909" s="14"/>
      <c r="VFR909" s="14"/>
      <c r="VFS909" s="14"/>
      <c r="VFT909" s="14"/>
      <c r="VFU909" s="14"/>
      <c r="VFV909" s="14"/>
      <c r="VFW909" s="14"/>
      <c r="VFX909" s="14"/>
      <c r="VFY909" s="14"/>
      <c r="VFZ909" s="14"/>
      <c r="VGA909" s="14"/>
      <c r="VGB909" s="14"/>
      <c r="VGC909" s="14"/>
      <c r="VGD909" s="14"/>
      <c r="VGE909" s="14"/>
      <c r="VGF909" s="14"/>
      <c r="VGG909" s="14"/>
      <c r="VGH909" s="14"/>
      <c r="VGI909" s="14"/>
      <c r="VGJ909" s="14"/>
      <c r="VGK909" s="14"/>
      <c r="VGL909" s="14"/>
      <c r="VGM909" s="14"/>
      <c r="VGN909" s="14"/>
      <c r="VGO909" s="14"/>
      <c r="VGP909" s="14"/>
      <c r="VGQ909" s="14"/>
      <c r="VGR909" s="14"/>
      <c r="VGS909" s="14"/>
      <c r="VGT909" s="14"/>
      <c r="VGU909" s="14"/>
      <c r="VGV909" s="14"/>
      <c r="VGW909" s="14"/>
      <c r="VGX909" s="14"/>
      <c r="VGY909" s="14"/>
      <c r="VGZ909" s="14"/>
      <c r="VHA909" s="14"/>
      <c r="VHB909" s="14"/>
      <c r="VHC909" s="14"/>
      <c r="VHD909" s="14"/>
      <c r="VHE909" s="14"/>
      <c r="VHF909" s="14"/>
      <c r="VHG909" s="14"/>
      <c r="VHH909" s="14"/>
      <c r="VHI909" s="14"/>
      <c r="VHJ909" s="14"/>
      <c r="VHK909" s="14"/>
      <c r="VHL909" s="14"/>
      <c r="VHM909" s="14"/>
      <c r="VHN909" s="14"/>
      <c r="VHO909" s="14"/>
      <c r="VHP909" s="14"/>
      <c r="VHQ909" s="14"/>
      <c r="VHR909" s="14"/>
      <c r="VHS909" s="14"/>
      <c r="VHT909" s="14"/>
      <c r="VHU909" s="14"/>
      <c r="VHV909" s="14"/>
      <c r="VHW909" s="14"/>
      <c r="VHX909" s="14"/>
      <c r="VHY909" s="14"/>
      <c r="VHZ909" s="14"/>
      <c r="VIA909" s="14"/>
      <c r="VIB909" s="14"/>
      <c r="VIC909" s="14"/>
      <c r="VID909" s="14"/>
      <c r="VIE909" s="14"/>
      <c r="VIF909" s="14"/>
      <c r="VIG909" s="14"/>
      <c r="VIH909" s="14"/>
      <c r="VII909" s="14"/>
      <c r="VIJ909" s="14"/>
      <c r="VIK909" s="14"/>
      <c r="VIL909" s="14"/>
      <c r="VIM909" s="14"/>
      <c r="VIN909" s="14"/>
      <c r="VIO909" s="14"/>
      <c r="VIP909" s="14"/>
      <c r="VIQ909" s="14"/>
      <c r="VIR909" s="14"/>
      <c r="VIS909" s="14"/>
      <c r="VIT909" s="14"/>
      <c r="VIU909" s="14"/>
      <c r="VIV909" s="14"/>
      <c r="VIW909" s="14"/>
      <c r="VIX909" s="14"/>
      <c r="VIY909" s="14"/>
      <c r="VIZ909" s="14"/>
      <c r="VJA909" s="14"/>
      <c r="VJB909" s="14"/>
      <c r="VJC909" s="14"/>
      <c r="VJD909" s="14"/>
      <c r="VJE909" s="14"/>
      <c r="VJF909" s="14"/>
      <c r="VJG909" s="14"/>
      <c r="VJH909" s="14"/>
      <c r="VJI909" s="14"/>
      <c r="VJJ909" s="14"/>
      <c r="VJK909" s="14"/>
      <c r="VJL909" s="14"/>
      <c r="VJM909" s="14"/>
      <c r="VJN909" s="14"/>
      <c r="VJO909" s="14"/>
      <c r="VJP909" s="14"/>
      <c r="VJQ909" s="14"/>
      <c r="VJR909" s="14"/>
      <c r="VJS909" s="14"/>
      <c r="VJT909" s="14"/>
      <c r="VJU909" s="14"/>
      <c r="VJV909" s="14"/>
      <c r="VJW909" s="14"/>
      <c r="VJX909" s="14"/>
      <c r="VJY909" s="14"/>
      <c r="VJZ909" s="14"/>
      <c r="VKA909" s="14"/>
      <c r="VKB909" s="14"/>
      <c r="VKC909" s="14"/>
      <c r="VKD909" s="14"/>
      <c r="VKE909" s="14"/>
      <c r="VKF909" s="14"/>
      <c r="VKG909" s="14"/>
      <c r="VKH909" s="14"/>
      <c r="VKI909" s="14"/>
      <c r="VKJ909" s="14"/>
      <c r="VKK909" s="14"/>
      <c r="VKL909" s="14"/>
      <c r="VKM909" s="14"/>
      <c r="VKN909" s="14"/>
      <c r="VKO909" s="14"/>
      <c r="VKP909" s="14"/>
      <c r="VKQ909" s="14"/>
      <c r="VKR909" s="14"/>
      <c r="VKS909" s="14"/>
      <c r="VKT909" s="14"/>
      <c r="VKU909" s="14"/>
      <c r="VKV909" s="14"/>
      <c r="VKW909" s="14"/>
      <c r="VKX909" s="14"/>
      <c r="VKY909" s="14"/>
      <c r="VKZ909" s="14"/>
      <c r="VLA909" s="14"/>
      <c r="VLB909" s="14"/>
      <c r="VLC909" s="14"/>
      <c r="VLD909" s="14"/>
      <c r="VLE909" s="14"/>
      <c r="VLF909" s="14"/>
      <c r="VLG909" s="14"/>
      <c r="VLH909" s="14"/>
      <c r="VLI909" s="14"/>
      <c r="VLJ909" s="14"/>
      <c r="VLK909" s="14"/>
      <c r="VLL909" s="14"/>
      <c r="VLM909" s="14"/>
      <c r="VLN909" s="14"/>
      <c r="VLO909" s="14"/>
      <c r="VLP909" s="14"/>
      <c r="VLQ909" s="14"/>
      <c r="VLR909" s="14"/>
      <c r="VLS909" s="14"/>
      <c r="VLT909" s="14"/>
      <c r="VLU909" s="14"/>
      <c r="VLV909" s="14"/>
      <c r="VLW909" s="14"/>
      <c r="VLX909" s="14"/>
      <c r="VLY909" s="14"/>
      <c r="VLZ909" s="14"/>
      <c r="VMA909" s="14"/>
      <c r="VMB909" s="14"/>
      <c r="VMC909" s="14"/>
      <c r="VMD909" s="14"/>
      <c r="VME909" s="14"/>
      <c r="VMF909" s="14"/>
      <c r="VMG909" s="14"/>
      <c r="VMH909" s="14"/>
      <c r="VMI909" s="14"/>
      <c r="VMJ909" s="14"/>
      <c r="VMK909" s="14"/>
      <c r="VML909" s="14"/>
      <c r="VMM909" s="14"/>
      <c r="VMN909" s="14"/>
      <c r="VMO909" s="14"/>
      <c r="VMP909" s="14"/>
      <c r="VMQ909" s="14"/>
      <c r="VMR909" s="14"/>
      <c r="VMS909" s="14"/>
      <c r="VMT909" s="14"/>
      <c r="VMU909" s="14"/>
      <c r="VMV909" s="14"/>
      <c r="VMW909" s="14"/>
      <c r="VMX909" s="14"/>
      <c r="VMY909" s="14"/>
      <c r="VMZ909" s="14"/>
      <c r="VNA909" s="14"/>
      <c r="VNB909" s="14"/>
      <c r="VNC909" s="14"/>
      <c r="VND909" s="14"/>
      <c r="VNE909" s="14"/>
      <c r="VNF909" s="14"/>
      <c r="VNG909" s="14"/>
      <c r="VNH909" s="14"/>
      <c r="VNI909" s="14"/>
      <c r="VNJ909" s="14"/>
      <c r="VNK909" s="14"/>
      <c r="VNL909" s="14"/>
      <c r="VNM909" s="14"/>
      <c r="VNN909" s="14"/>
      <c r="VNO909" s="14"/>
      <c r="VNP909" s="14"/>
      <c r="VNQ909" s="14"/>
      <c r="VNR909" s="14"/>
      <c r="VNS909" s="14"/>
      <c r="VNT909" s="14"/>
      <c r="VNU909" s="14"/>
      <c r="VNV909" s="14"/>
      <c r="VNW909" s="14"/>
      <c r="VNX909" s="14"/>
      <c r="VNY909" s="14"/>
      <c r="VNZ909" s="14"/>
      <c r="VOA909" s="14"/>
      <c r="VOB909" s="14"/>
      <c r="VOC909" s="14"/>
      <c r="VOD909" s="14"/>
      <c r="VOE909" s="14"/>
      <c r="VOF909" s="14"/>
      <c r="VOG909" s="14"/>
      <c r="VOH909" s="14"/>
      <c r="VOI909" s="14"/>
      <c r="VOJ909" s="14"/>
      <c r="VOK909" s="14"/>
      <c r="VOL909" s="14"/>
      <c r="VOM909" s="14"/>
      <c r="VON909" s="14"/>
      <c r="VOO909" s="14"/>
      <c r="VOP909" s="14"/>
      <c r="VOQ909" s="14"/>
      <c r="VOR909" s="14"/>
      <c r="VOS909" s="14"/>
      <c r="VOT909" s="14"/>
      <c r="VOU909" s="14"/>
      <c r="VOV909" s="14"/>
      <c r="VOW909" s="14"/>
      <c r="VOX909" s="14"/>
      <c r="VOY909" s="14"/>
      <c r="VOZ909" s="14"/>
      <c r="VPA909" s="14"/>
      <c r="VPB909" s="14"/>
      <c r="VPC909" s="14"/>
      <c r="VPD909" s="14"/>
      <c r="VPE909" s="14"/>
      <c r="VPF909" s="14"/>
      <c r="VPG909" s="14"/>
      <c r="VPH909" s="14"/>
      <c r="VPI909" s="14"/>
      <c r="VPJ909" s="14"/>
      <c r="VPK909" s="14"/>
      <c r="VPL909" s="14"/>
      <c r="VPM909" s="14"/>
      <c r="VPN909" s="14"/>
      <c r="VPO909" s="14"/>
      <c r="VPP909" s="14"/>
      <c r="VPQ909" s="14"/>
      <c r="VPR909" s="14"/>
      <c r="VPS909" s="14"/>
      <c r="VPT909" s="14"/>
      <c r="VPU909" s="14"/>
      <c r="VPV909" s="14"/>
      <c r="VPW909" s="14"/>
      <c r="VPX909" s="14"/>
      <c r="VPY909" s="14"/>
      <c r="VPZ909" s="14"/>
      <c r="VQA909" s="14"/>
      <c r="VQB909" s="14"/>
      <c r="VQC909" s="14"/>
      <c r="VQD909" s="14"/>
      <c r="VQE909" s="14"/>
      <c r="VQF909" s="14"/>
      <c r="VQG909" s="14"/>
      <c r="VQH909" s="14"/>
      <c r="VQI909" s="14"/>
      <c r="VQJ909" s="14"/>
      <c r="VQK909" s="14"/>
      <c r="VQL909" s="14"/>
      <c r="VQM909" s="14"/>
      <c r="VQN909" s="14"/>
      <c r="VQO909" s="14"/>
      <c r="VQP909" s="14"/>
      <c r="VQQ909" s="14"/>
      <c r="VQR909" s="14"/>
      <c r="VQS909" s="14"/>
      <c r="VQT909" s="14"/>
      <c r="VQU909" s="14"/>
      <c r="VQV909" s="14"/>
      <c r="VQW909" s="14"/>
      <c r="VQX909" s="14"/>
      <c r="VQY909" s="14"/>
      <c r="VQZ909" s="14"/>
      <c r="VRA909" s="14"/>
      <c r="VRB909" s="14"/>
      <c r="VRC909" s="14"/>
      <c r="VRD909" s="14"/>
      <c r="VRE909" s="14"/>
      <c r="VRF909" s="14"/>
      <c r="VRG909" s="14"/>
      <c r="VRH909" s="14"/>
      <c r="VRI909" s="14"/>
      <c r="VRJ909" s="14"/>
      <c r="VRK909" s="14"/>
      <c r="VRL909" s="14"/>
      <c r="VRM909" s="14"/>
      <c r="VRN909" s="14"/>
      <c r="VRO909" s="14"/>
      <c r="VRP909" s="14"/>
      <c r="VRQ909" s="14"/>
      <c r="VRR909" s="14"/>
      <c r="VRS909" s="14"/>
      <c r="VRT909" s="14"/>
      <c r="VRU909" s="14"/>
      <c r="VRV909" s="14"/>
      <c r="VRW909" s="14"/>
      <c r="VRX909" s="14"/>
      <c r="VRY909" s="14"/>
      <c r="VRZ909" s="14"/>
      <c r="VSA909" s="14"/>
      <c r="VSB909" s="14"/>
      <c r="VSC909" s="14"/>
      <c r="VSD909" s="14"/>
      <c r="VSE909" s="14"/>
      <c r="VSF909" s="14"/>
      <c r="VSG909" s="14"/>
      <c r="VSH909" s="14"/>
      <c r="VSI909" s="14"/>
      <c r="VSJ909" s="14"/>
      <c r="VSK909" s="14"/>
      <c r="VSL909" s="14"/>
      <c r="VSM909" s="14"/>
      <c r="VSN909" s="14"/>
      <c r="VSO909" s="14"/>
      <c r="VSP909" s="14"/>
      <c r="VSQ909" s="14"/>
      <c r="VSR909" s="14"/>
      <c r="VSS909" s="14"/>
      <c r="VST909" s="14"/>
      <c r="VSU909" s="14"/>
      <c r="VSV909" s="14"/>
      <c r="VSW909" s="14"/>
      <c r="VSX909" s="14"/>
      <c r="VSY909" s="14"/>
      <c r="VSZ909" s="14"/>
      <c r="VTA909" s="14"/>
      <c r="VTB909" s="14"/>
      <c r="VTC909" s="14"/>
      <c r="VTD909" s="14"/>
      <c r="VTE909" s="14"/>
      <c r="VTF909" s="14"/>
      <c r="VTG909" s="14"/>
      <c r="VTH909" s="14"/>
      <c r="VTI909" s="14"/>
      <c r="VTJ909" s="14"/>
      <c r="VTK909" s="14"/>
      <c r="VTL909" s="14"/>
      <c r="VTM909" s="14"/>
      <c r="VTN909" s="14"/>
      <c r="VTO909" s="14"/>
      <c r="VTP909" s="14"/>
      <c r="VTQ909" s="14"/>
      <c r="VTR909" s="14"/>
      <c r="VTS909" s="14"/>
      <c r="VTT909" s="14"/>
      <c r="VTU909" s="14"/>
      <c r="VTV909" s="14"/>
      <c r="VTW909" s="14"/>
      <c r="VTX909" s="14"/>
      <c r="VTY909" s="14"/>
      <c r="VTZ909" s="14"/>
      <c r="VUA909" s="14"/>
      <c r="VUB909" s="14"/>
      <c r="VUC909" s="14"/>
      <c r="VUD909" s="14"/>
      <c r="VUE909" s="14"/>
      <c r="VUF909" s="14"/>
      <c r="VUG909" s="14"/>
      <c r="VUH909" s="14"/>
      <c r="VUI909" s="14"/>
      <c r="VUJ909" s="14"/>
      <c r="VUK909" s="14"/>
      <c r="VUL909" s="14"/>
      <c r="VUM909" s="14"/>
      <c r="VUN909" s="14"/>
      <c r="VUO909" s="14"/>
      <c r="VUP909" s="14"/>
      <c r="VUQ909" s="14"/>
      <c r="VUR909" s="14"/>
      <c r="VUS909" s="14"/>
      <c r="VUT909" s="14"/>
      <c r="VUU909" s="14"/>
      <c r="VUV909" s="14"/>
      <c r="VUW909" s="14"/>
      <c r="VUX909" s="14"/>
      <c r="VUY909" s="14"/>
      <c r="VUZ909" s="14"/>
      <c r="VVA909" s="14"/>
      <c r="VVB909" s="14"/>
      <c r="VVC909" s="14"/>
      <c r="VVD909" s="14"/>
      <c r="VVE909" s="14"/>
      <c r="VVF909" s="14"/>
      <c r="VVG909" s="14"/>
      <c r="VVH909" s="14"/>
      <c r="VVI909" s="14"/>
      <c r="VVJ909" s="14"/>
      <c r="VVK909" s="14"/>
      <c r="VVL909" s="14"/>
      <c r="VVM909" s="14"/>
      <c r="VVN909" s="14"/>
      <c r="VVO909" s="14"/>
      <c r="VVP909" s="14"/>
      <c r="VVQ909" s="14"/>
      <c r="VVR909" s="14"/>
      <c r="VVS909" s="14"/>
      <c r="VVT909" s="14"/>
      <c r="VVU909" s="14"/>
      <c r="VVV909" s="14"/>
      <c r="VVW909" s="14"/>
      <c r="VVX909" s="14"/>
      <c r="VVY909" s="14"/>
      <c r="VVZ909" s="14"/>
      <c r="VWA909" s="14"/>
      <c r="VWB909" s="14"/>
      <c r="VWC909" s="14"/>
      <c r="VWD909" s="14"/>
      <c r="VWE909" s="14"/>
      <c r="VWF909" s="14"/>
      <c r="VWG909" s="14"/>
      <c r="VWH909" s="14"/>
      <c r="VWI909" s="14"/>
      <c r="VWJ909" s="14"/>
      <c r="VWK909" s="14"/>
      <c r="VWL909" s="14"/>
      <c r="VWM909" s="14"/>
      <c r="VWN909" s="14"/>
      <c r="VWO909" s="14"/>
      <c r="VWP909" s="14"/>
      <c r="VWQ909" s="14"/>
      <c r="VWR909" s="14"/>
      <c r="VWS909" s="14"/>
      <c r="VWT909" s="14"/>
      <c r="VWU909" s="14"/>
      <c r="VWV909" s="14"/>
      <c r="VWW909" s="14"/>
      <c r="VWX909" s="14"/>
      <c r="VWY909" s="14"/>
      <c r="VWZ909" s="14"/>
      <c r="VXA909" s="14"/>
      <c r="VXB909" s="14"/>
      <c r="VXC909" s="14"/>
      <c r="VXD909" s="14"/>
      <c r="VXE909" s="14"/>
      <c r="VXF909" s="14"/>
      <c r="VXG909" s="14"/>
      <c r="VXH909" s="14"/>
      <c r="VXI909" s="14"/>
      <c r="VXJ909" s="14"/>
      <c r="VXK909" s="14"/>
      <c r="VXL909" s="14"/>
      <c r="VXM909" s="14"/>
      <c r="VXN909" s="14"/>
      <c r="VXO909" s="14"/>
      <c r="VXP909" s="14"/>
      <c r="VXQ909" s="14"/>
      <c r="VXR909" s="14"/>
      <c r="VXS909" s="14"/>
      <c r="VXT909" s="14"/>
      <c r="VXU909" s="14"/>
      <c r="VXV909" s="14"/>
      <c r="VXW909" s="14"/>
      <c r="VXX909" s="14"/>
      <c r="VXY909" s="14"/>
      <c r="VXZ909" s="14"/>
      <c r="VYA909" s="14"/>
      <c r="VYB909" s="14"/>
      <c r="VYC909" s="14"/>
      <c r="VYD909" s="14"/>
      <c r="VYE909" s="14"/>
      <c r="VYF909" s="14"/>
      <c r="VYG909" s="14"/>
      <c r="VYH909" s="14"/>
      <c r="VYI909" s="14"/>
      <c r="VYJ909" s="14"/>
      <c r="VYK909" s="14"/>
      <c r="VYL909" s="14"/>
      <c r="VYM909" s="14"/>
      <c r="VYN909" s="14"/>
      <c r="VYO909" s="14"/>
      <c r="VYP909" s="14"/>
      <c r="VYQ909" s="14"/>
      <c r="VYR909" s="14"/>
      <c r="VYS909" s="14"/>
      <c r="VYT909" s="14"/>
      <c r="VYU909" s="14"/>
      <c r="VYV909" s="14"/>
      <c r="VYW909" s="14"/>
      <c r="VYX909" s="14"/>
      <c r="VYY909" s="14"/>
      <c r="VYZ909" s="14"/>
      <c r="VZA909" s="14"/>
      <c r="VZB909" s="14"/>
      <c r="VZC909" s="14"/>
      <c r="VZD909" s="14"/>
      <c r="VZE909" s="14"/>
      <c r="VZF909" s="14"/>
      <c r="VZG909" s="14"/>
      <c r="VZH909" s="14"/>
      <c r="VZI909" s="14"/>
      <c r="VZJ909" s="14"/>
      <c r="VZK909" s="14"/>
      <c r="VZL909" s="14"/>
      <c r="VZM909" s="14"/>
      <c r="VZN909" s="14"/>
      <c r="VZO909" s="14"/>
      <c r="VZP909" s="14"/>
      <c r="VZQ909" s="14"/>
      <c r="VZR909" s="14"/>
      <c r="VZS909" s="14"/>
      <c r="VZT909" s="14"/>
      <c r="VZU909" s="14"/>
      <c r="VZV909" s="14"/>
      <c r="VZW909" s="14"/>
      <c r="VZX909" s="14"/>
      <c r="VZY909" s="14"/>
      <c r="VZZ909" s="14"/>
      <c r="WAA909" s="14"/>
      <c r="WAB909" s="14"/>
      <c r="WAC909" s="14"/>
      <c r="WAD909" s="14"/>
      <c r="WAE909" s="14"/>
      <c r="WAF909" s="14"/>
      <c r="WAG909" s="14"/>
      <c r="WAH909" s="14"/>
      <c r="WAI909" s="14"/>
      <c r="WAJ909" s="14"/>
      <c r="WAK909" s="14"/>
      <c r="WAL909" s="14"/>
      <c r="WAM909" s="14"/>
      <c r="WAN909" s="14"/>
      <c r="WAO909" s="14"/>
      <c r="WAP909" s="14"/>
      <c r="WAQ909" s="14"/>
      <c r="WAR909" s="14"/>
      <c r="WAS909" s="14"/>
      <c r="WAT909" s="14"/>
      <c r="WAU909" s="14"/>
      <c r="WAV909" s="14"/>
      <c r="WAW909" s="14"/>
      <c r="WAX909" s="14"/>
      <c r="WAY909" s="14"/>
      <c r="WAZ909" s="14"/>
      <c r="WBA909" s="14"/>
      <c r="WBB909" s="14"/>
      <c r="WBC909" s="14"/>
      <c r="WBD909" s="14"/>
      <c r="WBE909" s="14"/>
      <c r="WBF909" s="14"/>
      <c r="WBG909" s="14"/>
      <c r="WBH909" s="14"/>
      <c r="WBI909" s="14"/>
      <c r="WBJ909" s="14"/>
      <c r="WBK909" s="14"/>
      <c r="WBL909" s="14"/>
      <c r="WBM909" s="14"/>
      <c r="WBN909" s="14"/>
      <c r="WBO909" s="14"/>
      <c r="WBP909" s="14"/>
      <c r="WBQ909" s="14"/>
      <c r="WBR909" s="14"/>
      <c r="WBS909" s="14"/>
      <c r="WBT909" s="14"/>
      <c r="WBU909" s="14"/>
      <c r="WBV909" s="14"/>
      <c r="WBW909" s="14"/>
      <c r="WBX909" s="14"/>
      <c r="WBY909" s="14"/>
      <c r="WBZ909" s="14"/>
      <c r="WCA909" s="14"/>
      <c r="WCB909" s="14"/>
      <c r="WCC909" s="14"/>
      <c r="WCD909" s="14"/>
      <c r="WCE909" s="14"/>
      <c r="WCF909" s="14"/>
      <c r="WCG909" s="14"/>
      <c r="WCH909" s="14"/>
      <c r="WCI909" s="14"/>
      <c r="WCJ909" s="14"/>
      <c r="WCK909" s="14"/>
      <c r="WCL909" s="14"/>
      <c r="WCM909" s="14"/>
      <c r="WCN909" s="14"/>
      <c r="WCO909" s="14"/>
      <c r="WCP909" s="14"/>
      <c r="WCQ909" s="14"/>
      <c r="WCR909" s="14"/>
      <c r="WCS909" s="14"/>
      <c r="WCT909" s="14"/>
      <c r="WCU909" s="14"/>
      <c r="WCV909" s="14"/>
      <c r="WCW909" s="14"/>
      <c r="WCX909" s="14"/>
      <c r="WCY909" s="14"/>
      <c r="WCZ909" s="14"/>
      <c r="WDA909" s="14"/>
      <c r="WDB909" s="14"/>
      <c r="WDC909" s="14"/>
      <c r="WDD909" s="14"/>
      <c r="WDE909" s="14"/>
      <c r="WDF909" s="14"/>
      <c r="WDG909" s="14"/>
      <c r="WDH909" s="14"/>
      <c r="WDI909" s="14"/>
      <c r="WDJ909" s="14"/>
      <c r="WDK909" s="14"/>
      <c r="WDL909" s="14"/>
      <c r="WDM909" s="14"/>
      <c r="WDN909" s="14"/>
      <c r="WDO909" s="14"/>
      <c r="WDP909" s="14"/>
      <c r="WDQ909" s="14"/>
      <c r="WDR909" s="14"/>
      <c r="WDS909" s="14"/>
      <c r="WDT909" s="14"/>
      <c r="WDU909" s="14"/>
      <c r="WDV909" s="14"/>
      <c r="WDW909" s="14"/>
      <c r="WDX909" s="14"/>
      <c r="WDY909" s="14"/>
      <c r="WDZ909" s="14"/>
      <c r="WEA909" s="14"/>
      <c r="WEB909" s="14"/>
      <c r="WEC909" s="14"/>
      <c r="WED909" s="14"/>
      <c r="WEE909" s="14"/>
      <c r="WEF909" s="14"/>
      <c r="WEG909" s="14"/>
      <c r="WEH909" s="14"/>
      <c r="WEI909" s="14"/>
      <c r="WEJ909" s="14"/>
      <c r="WEK909" s="14"/>
      <c r="WEL909" s="14"/>
      <c r="WEM909" s="14"/>
      <c r="WEN909" s="14"/>
      <c r="WEO909" s="14"/>
      <c r="WEP909" s="14"/>
      <c r="WEQ909" s="14"/>
      <c r="WER909" s="14"/>
      <c r="WES909" s="14"/>
      <c r="WET909" s="14"/>
      <c r="WEU909" s="14"/>
      <c r="WEV909" s="14"/>
      <c r="WEW909" s="14"/>
      <c r="WEX909" s="14"/>
      <c r="WEY909" s="14"/>
      <c r="WEZ909" s="14"/>
      <c r="WFA909" s="14"/>
      <c r="WFB909" s="14"/>
      <c r="WFC909" s="14"/>
      <c r="WFD909" s="14"/>
      <c r="WFE909" s="14"/>
      <c r="WFF909" s="14"/>
      <c r="WFG909" s="14"/>
      <c r="WFH909" s="14"/>
      <c r="WFI909" s="14"/>
      <c r="WFJ909" s="14"/>
      <c r="WFK909" s="14"/>
      <c r="WFL909" s="14"/>
      <c r="WFM909" s="14"/>
      <c r="WFN909" s="14"/>
      <c r="WFO909" s="14"/>
      <c r="WFP909" s="14"/>
      <c r="WFQ909" s="14"/>
      <c r="WFR909" s="14"/>
      <c r="WFS909" s="14"/>
      <c r="WFT909" s="14"/>
      <c r="WFU909" s="14"/>
      <c r="WFV909" s="14"/>
      <c r="WFW909" s="14"/>
      <c r="WFX909" s="14"/>
      <c r="WFY909" s="14"/>
      <c r="WFZ909" s="14"/>
      <c r="WGA909" s="14"/>
      <c r="WGB909" s="14"/>
      <c r="WGC909" s="14"/>
      <c r="WGD909" s="14"/>
      <c r="WGE909" s="14"/>
      <c r="WGF909" s="14"/>
      <c r="WGG909" s="14"/>
      <c r="WGH909" s="14"/>
      <c r="WGI909" s="14"/>
      <c r="WGJ909" s="14"/>
      <c r="WGK909" s="14"/>
      <c r="WGL909" s="14"/>
      <c r="WGM909" s="14"/>
      <c r="WGN909" s="14"/>
      <c r="WGO909" s="14"/>
      <c r="WGP909" s="14"/>
      <c r="WGQ909" s="14"/>
      <c r="WGR909" s="14"/>
      <c r="WGS909" s="14"/>
      <c r="WGT909" s="14"/>
      <c r="WGU909" s="14"/>
      <c r="WGV909" s="14"/>
      <c r="WGW909" s="14"/>
      <c r="WGX909" s="14"/>
      <c r="WGY909" s="14"/>
      <c r="WGZ909" s="14"/>
      <c r="WHA909" s="14"/>
      <c r="WHB909" s="14"/>
      <c r="WHC909" s="14"/>
      <c r="WHD909" s="14"/>
      <c r="WHE909" s="14"/>
      <c r="WHF909" s="14"/>
      <c r="WHG909" s="14"/>
      <c r="WHH909" s="14"/>
      <c r="WHI909" s="14"/>
      <c r="WHJ909" s="14"/>
      <c r="WHK909" s="14"/>
      <c r="WHL909" s="14"/>
      <c r="WHM909" s="14"/>
      <c r="WHN909" s="14"/>
      <c r="WHO909" s="14"/>
      <c r="WHP909" s="14"/>
      <c r="WHQ909" s="14"/>
      <c r="WHR909" s="14"/>
      <c r="WHS909" s="14"/>
      <c r="WHT909" s="14"/>
      <c r="WHU909" s="14"/>
      <c r="WHV909" s="14"/>
      <c r="WHW909" s="14"/>
      <c r="WHX909" s="14"/>
      <c r="WHY909" s="14"/>
      <c r="WHZ909" s="14"/>
      <c r="WIA909" s="14"/>
      <c r="WIB909" s="14"/>
      <c r="WIC909" s="14"/>
      <c r="WID909" s="14"/>
      <c r="WIE909" s="14"/>
      <c r="WIF909" s="14"/>
      <c r="WIG909" s="14"/>
      <c r="WIH909" s="14"/>
      <c r="WII909" s="14"/>
      <c r="WIJ909" s="14"/>
      <c r="WIK909" s="14"/>
      <c r="WIL909" s="14"/>
      <c r="WIM909" s="14"/>
      <c r="WIN909" s="14"/>
      <c r="WIO909" s="14"/>
      <c r="WIP909" s="14"/>
      <c r="WIQ909" s="14"/>
      <c r="WIR909" s="14"/>
      <c r="WIS909" s="14"/>
      <c r="WIT909" s="14"/>
      <c r="WIU909" s="14"/>
      <c r="WIV909" s="14"/>
      <c r="WIW909" s="14"/>
      <c r="WIX909" s="14"/>
      <c r="WIY909" s="14"/>
      <c r="WIZ909" s="14"/>
      <c r="WJA909" s="14"/>
      <c r="WJB909" s="14"/>
      <c r="WJC909" s="14"/>
      <c r="WJD909" s="14"/>
      <c r="WJE909" s="14"/>
      <c r="WJF909" s="14"/>
      <c r="WJG909" s="14"/>
      <c r="WJH909" s="14"/>
      <c r="WJI909" s="14"/>
      <c r="WJJ909" s="14"/>
      <c r="WJK909" s="14"/>
      <c r="WJL909" s="14"/>
      <c r="WJM909" s="14"/>
      <c r="WJN909" s="14"/>
      <c r="WJO909" s="14"/>
      <c r="WJP909" s="14"/>
      <c r="WJQ909" s="14"/>
      <c r="WJR909" s="14"/>
      <c r="WJS909" s="14"/>
      <c r="WJT909" s="14"/>
      <c r="WJU909" s="14"/>
      <c r="WJV909" s="14"/>
      <c r="WJW909" s="14"/>
      <c r="WJX909" s="14"/>
      <c r="WJY909" s="14"/>
      <c r="WJZ909" s="14"/>
      <c r="WKA909" s="14"/>
      <c r="WKB909" s="14"/>
      <c r="WKC909" s="14"/>
      <c r="WKD909" s="14"/>
      <c r="WKE909" s="14"/>
      <c r="WKF909" s="14"/>
      <c r="WKG909" s="14"/>
      <c r="WKH909" s="14"/>
      <c r="WKI909" s="14"/>
      <c r="WKJ909" s="14"/>
      <c r="WKK909" s="14"/>
      <c r="WKL909" s="14"/>
      <c r="WKM909" s="14"/>
      <c r="WKN909" s="14"/>
      <c r="WKO909" s="14"/>
      <c r="WKP909" s="14"/>
      <c r="WKQ909" s="14"/>
      <c r="WKR909" s="14"/>
      <c r="WKS909" s="14"/>
      <c r="WKT909" s="14"/>
      <c r="WKU909" s="14"/>
      <c r="WKV909" s="14"/>
      <c r="WKW909" s="14"/>
      <c r="WKX909" s="14"/>
      <c r="WKY909" s="14"/>
      <c r="WKZ909" s="14"/>
      <c r="WLA909" s="14"/>
      <c r="WLB909" s="14"/>
      <c r="WLC909" s="14"/>
      <c r="WLD909" s="14"/>
      <c r="WLE909" s="14"/>
      <c r="WLF909" s="14"/>
      <c r="WLG909" s="14"/>
      <c r="WLH909" s="14"/>
      <c r="WLI909" s="14"/>
      <c r="WLJ909" s="14"/>
      <c r="WLK909" s="14"/>
      <c r="WLL909" s="14"/>
      <c r="WLM909" s="14"/>
      <c r="WLN909" s="14"/>
      <c r="WLO909" s="14"/>
      <c r="WLP909" s="14"/>
      <c r="WLQ909" s="14"/>
      <c r="WLR909" s="14"/>
      <c r="WLS909" s="14"/>
      <c r="WLT909" s="14"/>
      <c r="WLU909" s="14"/>
      <c r="WLV909" s="14"/>
      <c r="WLW909" s="14"/>
      <c r="WLX909" s="14"/>
      <c r="WLY909" s="14"/>
      <c r="WLZ909" s="14"/>
      <c r="WMA909" s="14"/>
      <c r="WMB909" s="14"/>
      <c r="WMC909" s="14"/>
      <c r="WMD909" s="14"/>
      <c r="WME909" s="14"/>
      <c r="WMF909" s="14"/>
      <c r="WMG909" s="14"/>
      <c r="WMH909" s="14"/>
      <c r="WMI909" s="14"/>
      <c r="WMJ909" s="14"/>
      <c r="WMK909" s="14"/>
      <c r="WML909" s="14"/>
      <c r="WMM909" s="14"/>
      <c r="WMN909" s="14"/>
      <c r="WMO909" s="14"/>
      <c r="WMP909" s="14"/>
      <c r="WMQ909" s="14"/>
      <c r="WMR909" s="14"/>
      <c r="WMS909" s="14"/>
      <c r="WMT909" s="14"/>
      <c r="WMU909" s="14"/>
      <c r="WMV909" s="14"/>
      <c r="WMW909" s="14"/>
      <c r="WMX909" s="14"/>
      <c r="WMY909" s="14"/>
      <c r="WMZ909" s="14"/>
      <c r="WNA909" s="14"/>
      <c r="WNB909" s="14"/>
      <c r="WNC909" s="14"/>
      <c r="WND909" s="14"/>
      <c r="WNE909" s="14"/>
      <c r="WNF909" s="14"/>
      <c r="WNG909" s="14"/>
      <c r="WNH909" s="14"/>
      <c r="WNI909" s="14"/>
      <c r="WNJ909" s="14"/>
      <c r="WNK909" s="14"/>
      <c r="WNL909" s="14"/>
      <c r="WNM909" s="14"/>
      <c r="WNN909" s="14"/>
      <c r="WNO909" s="14"/>
      <c r="WNP909" s="14"/>
      <c r="WNQ909" s="14"/>
      <c r="WNR909" s="14"/>
      <c r="WNS909" s="14"/>
      <c r="WNT909" s="14"/>
      <c r="WNU909" s="14"/>
      <c r="WNV909" s="14"/>
      <c r="WNW909" s="14"/>
      <c r="WNX909" s="14"/>
      <c r="WNY909" s="14"/>
      <c r="WNZ909" s="14"/>
      <c r="WOA909" s="14"/>
      <c r="WOB909" s="14"/>
      <c r="WOC909" s="14"/>
      <c r="WOD909" s="14"/>
      <c r="WOE909" s="14"/>
      <c r="WOF909" s="14"/>
      <c r="WOG909" s="14"/>
      <c r="WOH909" s="14"/>
      <c r="WOI909" s="14"/>
      <c r="WOJ909" s="14"/>
      <c r="WOK909" s="14"/>
      <c r="WOL909" s="14"/>
      <c r="WOM909" s="14"/>
      <c r="WON909" s="14"/>
      <c r="WOO909" s="14"/>
      <c r="WOP909" s="14"/>
      <c r="WOQ909" s="14"/>
      <c r="WOR909" s="14"/>
      <c r="WOS909" s="14"/>
      <c r="WOT909" s="14"/>
      <c r="WOU909" s="14"/>
      <c r="WOV909" s="14"/>
      <c r="WOW909" s="14"/>
      <c r="WOX909" s="14"/>
      <c r="WOY909" s="14"/>
      <c r="WOZ909" s="14"/>
      <c r="WPA909" s="14"/>
      <c r="WPB909" s="14"/>
      <c r="WPC909" s="14"/>
      <c r="WPD909" s="14"/>
      <c r="WPE909" s="14"/>
      <c r="WPF909" s="14"/>
      <c r="WPG909" s="14"/>
      <c r="WPH909" s="14"/>
      <c r="WPI909" s="14"/>
      <c r="WPJ909" s="14"/>
      <c r="WPK909" s="14"/>
      <c r="WPL909" s="14"/>
      <c r="WPM909" s="14"/>
      <c r="WPN909" s="14"/>
      <c r="WPO909" s="14"/>
      <c r="WPP909" s="14"/>
      <c r="WPQ909" s="14"/>
      <c r="WPR909" s="14"/>
      <c r="WPS909" s="14"/>
      <c r="WPT909" s="14"/>
      <c r="WPU909" s="14"/>
      <c r="WPV909" s="14"/>
      <c r="WPW909" s="14"/>
      <c r="WPX909" s="14"/>
      <c r="WPY909" s="14"/>
      <c r="WPZ909" s="14"/>
      <c r="WQA909" s="14"/>
      <c r="WQB909" s="14"/>
      <c r="WQC909" s="14"/>
      <c r="WQD909" s="14"/>
      <c r="WQE909" s="14"/>
      <c r="WQF909" s="14"/>
      <c r="WQG909" s="14"/>
      <c r="WQH909" s="14"/>
      <c r="WQI909" s="14"/>
      <c r="WQJ909" s="14"/>
      <c r="WQK909" s="14"/>
      <c r="WQL909" s="14"/>
      <c r="WQM909" s="14"/>
      <c r="WQN909" s="14"/>
      <c r="WQO909" s="14"/>
      <c r="WQP909" s="14"/>
      <c r="WQQ909" s="14"/>
      <c r="WQR909" s="14"/>
      <c r="WQS909" s="14"/>
      <c r="WQT909" s="14"/>
      <c r="WQU909" s="14"/>
      <c r="WQV909" s="14"/>
      <c r="WQW909" s="14"/>
      <c r="WQX909" s="14"/>
      <c r="WQY909" s="14"/>
      <c r="WQZ909" s="14"/>
      <c r="WRA909" s="14"/>
      <c r="WRB909" s="14"/>
      <c r="WRC909" s="14"/>
      <c r="WRD909" s="14"/>
      <c r="WRE909" s="14"/>
      <c r="WRF909" s="14"/>
      <c r="WRG909" s="14"/>
      <c r="WRH909" s="14"/>
      <c r="WRI909" s="14"/>
      <c r="WRJ909" s="14"/>
      <c r="WRK909" s="14"/>
      <c r="WRL909" s="14"/>
      <c r="WRM909" s="14"/>
      <c r="WRN909" s="14"/>
      <c r="WRO909" s="14"/>
      <c r="WRP909" s="14"/>
      <c r="WRQ909" s="14"/>
      <c r="WRR909" s="14"/>
      <c r="WRS909" s="14"/>
      <c r="WRT909" s="14"/>
      <c r="WRU909" s="14"/>
      <c r="WRV909" s="14"/>
      <c r="WRW909" s="14"/>
      <c r="WRX909" s="14"/>
      <c r="WRY909" s="14"/>
      <c r="WRZ909" s="14"/>
      <c r="WSA909" s="14"/>
      <c r="WSB909" s="14"/>
      <c r="WSC909" s="14"/>
      <c r="WSD909" s="14"/>
      <c r="WSE909" s="14"/>
      <c r="WSF909" s="14"/>
      <c r="WSG909" s="14"/>
      <c r="WSH909" s="14"/>
      <c r="WSI909" s="14"/>
      <c r="WSJ909" s="14"/>
      <c r="WSK909" s="14"/>
      <c r="WSL909" s="14"/>
      <c r="WSM909" s="14"/>
      <c r="WSN909" s="14"/>
      <c r="WSO909" s="14"/>
      <c r="WSP909" s="14"/>
      <c r="WSQ909" s="14"/>
      <c r="WSR909" s="14"/>
      <c r="WSS909" s="14"/>
      <c r="WST909" s="14"/>
      <c r="WSU909" s="14"/>
      <c r="WSV909" s="14"/>
      <c r="WSW909" s="14"/>
      <c r="WSX909" s="14"/>
      <c r="WSY909" s="14"/>
      <c r="WSZ909" s="14"/>
      <c r="WTA909" s="14"/>
      <c r="WTB909" s="14"/>
      <c r="WTC909" s="14"/>
      <c r="WTD909" s="14"/>
      <c r="WTE909" s="14"/>
      <c r="WTF909" s="14"/>
      <c r="WTG909" s="14"/>
      <c r="WTH909" s="14"/>
      <c r="WTI909" s="14"/>
      <c r="WTJ909" s="14"/>
      <c r="WTK909" s="14"/>
      <c r="WTL909" s="14"/>
      <c r="WTM909" s="14"/>
      <c r="WTN909" s="14"/>
      <c r="WTO909" s="14"/>
      <c r="WTP909" s="14"/>
      <c r="WTQ909" s="14"/>
      <c r="WTR909" s="14"/>
      <c r="WTS909" s="14"/>
      <c r="WTT909" s="14"/>
      <c r="WTU909" s="14"/>
      <c r="WTV909" s="14"/>
      <c r="WTW909" s="14"/>
      <c r="WTX909" s="14"/>
      <c r="WTY909" s="14"/>
      <c r="WTZ909" s="14"/>
      <c r="WUA909" s="14"/>
      <c r="WUB909" s="14"/>
      <c r="WUC909" s="14"/>
      <c r="WUD909" s="14"/>
      <c r="WUE909" s="14"/>
      <c r="WUF909" s="14"/>
      <c r="WUG909" s="14"/>
      <c r="WUH909" s="14"/>
      <c r="WUI909" s="14"/>
      <c r="WUJ909" s="14"/>
      <c r="WUK909" s="14"/>
      <c r="WUL909" s="14"/>
      <c r="WUM909" s="14"/>
      <c r="WUN909" s="14"/>
      <c r="WUO909" s="14"/>
      <c r="WUP909" s="14"/>
      <c r="WUQ909" s="14"/>
      <c r="WUR909" s="14"/>
      <c r="WUS909" s="14"/>
      <c r="WUT909" s="14"/>
      <c r="WUU909" s="14"/>
      <c r="WUV909" s="14"/>
      <c r="WUW909" s="14"/>
      <c r="WUX909" s="14"/>
      <c r="WUY909" s="14"/>
      <c r="WUZ909" s="14"/>
      <c r="WVA909" s="14"/>
      <c r="WVB909" s="14"/>
      <c r="WVC909" s="14"/>
      <c r="WVD909" s="14"/>
      <c r="WVE909" s="14"/>
      <c r="WVF909" s="14"/>
      <c r="WVG909" s="14"/>
      <c r="WVH909" s="14"/>
      <c r="WVI909" s="14"/>
      <c r="WVJ909" s="14"/>
      <c r="WVK909" s="14"/>
      <c r="WVL909" s="14"/>
      <c r="WVM909" s="14"/>
      <c r="WVN909" s="14"/>
      <c r="WVO909" s="14"/>
      <c r="WVP909" s="14"/>
      <c r="WVQ909" s="14"/>
      <c r="WVR909" s="14"/>
      <c r="WVS909" s="14"/>
      <c r="WVT909" s="14"/>
      <c r="WVU909" s="14"/>
      <c r="WVV909" s="14"/>
      <c r="WVW909" s="14"/>
      <c r="WVX909" s="14"/>
      <c r="WVY909" s="14"/>
      <c r="WVZ909" s="14"/>
      <c r="WWA909" s="14"/>
      <c r="WWB909" s="14"/>
      <c r="WWC909" s="14"/>
      <c r="WWD909" s="14"/>
      <c r="WWE909" s="14"/>
      <c r="WWF909" s="14"/>
      <c r="WWG909" s="14"/>
      <c r="WWH909" s="14"/>
      <c r="WWI909" s="14"/>
      <c r="WWJ909" s="14"/>
      <c r="WWK909" s="14"/>
      <c r="WWL909" s="14"/>
      <c r="WWM909" s="14"/>
      <c r="WWN909" s="14"/>
      <c r="WWO909" s="14"/>
      <c r="WWP909" s="14"/>
      <c r="WWQ909" s="14"/>
      <c r="WWR909" s="14"/>
      <c r="WWS909" s="14"/>
      <c r="WWT909" s="14"/>
      <c r="WWU909" s="14"/>
      <c r="WWV909" s="14"/>
      <c r="WWW909" s="14"/>
      <c r="WWX909" s="14"/>
      <c r="WWY909" s="14"/>
      <c r="WWZ909" s="14"/>
      <c r="WXA909" s="14"/>
      <c r="WXB909" s="14"/>
      <c r="WXC909" s="14"/>
      <c r="WXD909" s="14"/>
      <c r="WXE909" s="14"/>
      <c r="WXF909" s="14"/>
      <c r="WXG909" s="14"/>
      <c r="WXH909" s="14"/>
      <c r="WXI909" s="14"/>
      <c r="WXJ909" s="14"/>
      <c r="WXK909" s="14"/>
      <c r="WXL909" s="14"/>
      <c r="WXM909" s="14"/>
      <c r="WXN909" s="14"/>
      <c r="WXO909" s="14"/>
      <c r="WXP909" s="14"/>
      <c r="WXQ909" s="14"/>
      <c r="WXR909" s="14"/>
      <c r="WXS909" s="14"/>
      <c r="WXT909" s="14"/>
      <c r="WXU909" s="14"/>
      <c r="WXV909" s="14"/>
      <c r="WXW909" s="14"/>
      <c r="WXX909" s="14"/>
      <c r="WXY909" s="14"/>
      <c r="WXZ909" s="14"/>
      <c r="WYA909" s="14"/>
      <c r="WYB909" s="14"/>
      <c r="WYC909" s="14"/>
      <c r="WYD909" s="14"/>
      <c r="WYE909" s="14"/>
      <c r="WYF909" s="14"/>
      <c r="WYG909" s="14"/>
      <c r="WYH909" s="14"/>
      <c r="WYI909" s="14"/>
      <c r="WYJ909" s="14"/>
      <c r="WYK909" s="14"/>
      <c r="WYL909" s="14"/>
      <c r="WYM909" s="14"/>
      <c r="WYN909" s="14"/>
      <c r="WYO909" s="14"/>
      <c r="WYP909" s="14"/>
      <c r="WYQ909" s="14"/>
      <c r="WYR909" s="14"/>
      <c r="WYS909" s="14"/>
      <c r="WYT909" s="14"/>
      <c r="WYU909" s="14"/>
      <c r="WYV909" s="14"/>
      <c r="WYW909" s="14"/>
      <c r="WYX909" s="14"/>
      <c r="WYY909" s="14"/>
      <c r="WYZ909" s="14"/>
      <c r="WZA909" s="14"/>
      <c r="WZB909" s="14"/>
      <c r="WZC909" s="14"/>
      <c r="WZD909" s="14"/>
      <c r="WZE909" s="14"/>
      <c r="WZF909" s="14"/>
      <c r="WZG909" s="14"/>
      <c r="WZH909" s="14"/>
      <c r="WZI909" s="14"/>
      <c r="WZJ909" s="14"/>
      <c r="WZK909" s="14"/>
      <c r="WZL909" s="14"/>
      <c r="WZM909" s="14"/>
      <c r="WZN909" s="14"/>
      <c r="WZO909" s="14"/>
      <c r="WZP909" s="14"/>
      <c r="WZQ909" s="14"/>
      <c r="WZR909" s="14"/>
      <c r="WZS909" s="14"/>
      <c r="WZT909" s="14"/>
      <c r="WZU909" s="14"/>
      <c r="WZV909" s="14"/>
      <c r="WZW909" s="14"/>
      <c r="WZX909" s="14"/>
      <c r="WZY909" s="14"/>
      <c r="WZZ909" s="14"/>
      <c r="XAA909" s="14"/>
      <c r="XAB909" s="14"/>
      <c r="XAC909" s="14"/>
      <c r="XAD909" s="14"/>
      <c r="XAE909" s="14"/>
      <c r="XAF909" s="14"/>
      <c r="XAG909" s="14"/>
      <c r="XAH909" s="14"/>
      <c r="XAI909" s="14"/>
      <c r="XAJ909" s="14"/>
      <c r="XAK909" s="14"/>
      <c r="XAL909" s="14"/>
      <c r="XAM909" s="14"/>
      <c r="XAN909" s="14"/>
      <c r="XAO909" s="14"/>
      <c r="XAP909" s="14"/>
      <c r="XAQ909" s="14"/>
      <c r="XAR909" s="14"/>
      <c r="XAS909" s="14"/>
      <c r="XAT909" s="14"/>
      <c r="XAU909" s="14"/>
      <c r="XAV909" s="14"/>
      <c r="XAW909" s="14"/>
      <c r="XAX909" s="14"/>
      <c r="XAY909" s="14"/>
      <c r="XAZ909" s="14"/>
      <c r="XBA909" s="14"/>
      <c r="XBB909" s="14"/>
      <c r="XBC909" s="14"/>
      <c r="XBD909" s="14"/>
      <c r="XBE909" s="14"/>
      <c r="XBF909" s="14"/>
      <c r="XBG909" s="14"/>
      <c r="XBH909" s="14"/>
      <c r="XBI909" s="14"/>
      <c r="XBJ909" s="14"/>
      <c r="XBK909" s="14"/>
      <c r="XBL909" s="14"/>
      <c r="XBM909" s="14"/>
      <c r="XBN909" s="14"/>
      <c r="XBO909" s="14"/>
      <c r="XBP909" s="14"/>
      <c r="XBQ909" s="14"/>
      <c r="XBR909" s="14"/>
      <c r="XBS909" s="14"/>
      <c r="XBT909" s="14"/>
      <c r="XBU909" s="14"/>
      <c r="XBV909" s="14"/>
      <c r="XBW909" s="14"/>
      <c r="XBX909" s="14"/>
      <c r="XBY909" s="14"/>
      <c r="XBZ909" s="14"/>
      <c r="XCA909" s="14"/>
      <c r="XCB909" s="14"/>
      <c r="XCC909" s="14"/>
      <c r="XCD909" s="14"/>
      <c r="XCE909" s="14"/>
      <c r="XCF909" s="14"/>
      <c r="XCG909" s="14"/>
      <c r="XCH909" s="14"/>
      <c r="XCI909" s="14"/>
      <c r="XCJ909" s="14"/>
      <c r="XCK909" s="14"/>
      <c r="XCL909" s="14"/>
      <c r="XCM909" s="14"/>
      <c r="XCN909" s="14"/>
      <c r="XCO909" s="14"/>
      <c r="XCP909" s="14"/>
      <c r="XCQ909" s="14"/>
      <c r="XCR909" s="14"/>
      <c r="XCS909" s="14"/>
      <c r="XCT909" s="14"/>
      <c r="XCU909" s="14"/>
      <c r="XCV909" s="14"/>
      <c r="XCW909" s="14"/>
      <c r="XCX909" s="14"/>
      <c r="XCY909" s="14"/>
      <c r="XCZ909" s="14"/>
      <c r="XDA909" s="14"/>
      <c r="XDB909" s="14"/>
      <c r="XDC909" s="14"/>
      <c r="XDD909" s="14"/>
      <c r="XDE909" s="14"/>
      <c r="XDF909" s="14"/>
      <c r="XDG909" s="14"/>
      <c r="XDH909" s="14"/>
      <c r="XDI909" s="14"/>
      <c r="XDJ909" s="14"/>
      <c r="XDK909" s="14"/>
      <c r="XDL909" s="14"/>
      <c r="XDM909" s="14"/>
      <c r="XDN909" s="14"/>
      <c r="XDO909" s="14"/>
      <c r="XDP909" s="14"/>
      <c r="XDQ909" s="14"/>
      <c r="XDR909" s="14"/>
      <c r="XDS909" s="14"/>
      <c r="XDT909" s="14"/>
      <c r="XDU909" s="14"/>
      <c r="XDV909" s="14"/>
      <c r="XDW909" s="14"/>
      <c r="XDX909" s="14"/>
      <c r="XDY909" s="14"/>
      <c r="XDZ909" s="14"/>
      <c r="XEA909" s="14"/>
      <c r="XEB909" s="14"/>
      <c r="XEC909" s="14"/>
      <c r="XED909" s="14"/>
      <c r="XEE909" s="14"/>
      <c r="XEF909" s="14"/>
      <c r="XEG909" s="14"/>
      <c r="XEH909" s="14"/>
      <c r="XEI909" s="14"/>
      <c r="XEJ909" s="14"/>
      <c r="XEK909" s="14"/>
      <c r="XEL909" s="14"/>
      <c r="XEM909" s="14"/>
      <c r="XEN909" s="14"/>
      <c r="XEO909" s="14"/>
      <c r="XEP909" s="14"/>
      <c r="XEQ909" s="14"/>
      <c r="XER909" s="14"/>
      <c r="XES909" s="14"/>
      <c r="XET909" s="14"/>
      <c r="XEU909" s="14"/>
      <c r="XEV909" s="14"/>
      <c r="XEW909" s="14"/>
      <c r="XEX909" s="14"/>
      <c r="XEY909" s="14"/>
      <c r="XEZ909" s="14"/>
    </row>
    <row r="910" spans="1:16380" ht="22.5" customHeight="1" x14ac:dyDescent="0.25">
      <c r="A910" s="68" t="str">
        <f t="shared" si="227"/>
        <v>857.</v>
      </c>
      <c r="B910" s="25">
        <v>1619</v>
      </c>
      <c r="C910" s="36" t="s">
        <v>1424</v>
      </c>
      <c r="D910" s="25">
        <v>1992</v>
      </c>
      <c r="E910" s="68" t="s">
        <v>2932</v>
      </c>
      <c r="F910" s="68" t="s">
        <v>2934</v>
      </c>
      <c r="G910" s="25">
        <v>2</v>
      </c>
      <c r="H910" s="25">
        <v>1</v>
      </c>
      <c r="I910" s="146">
        <v>661.2</v>
      </c>
      <c r="J910" s="146">
        <v>458.2</v>
      </c>
      <c r="K910" s="146">
        <v>458.2</v>
      </c>
      <c r="L910" s="155">
        <v>13</v>
      </c>
      <c r="M910" s="154">
        <f t="shared" si="225"/>
        <v>227994</v>
      </c>
      <c r="N910" s="154"/>
      <c r="O910" s="154"/>
      <c r="P910" s="154"/>
      <c r="Q910" s="144">
        <f t="shared" si="226"/>
        <v>227994</v>
      </c>
      <c r="R910" s="154">
        <v>227994</v>
      </c>
      <c r="S910" s="155"/>
      <c r="T910" s="154"/>
      <c r="U910" s="154"/>
      <c r="V910" s="154"/>
      <c r="W910" s="154"/>
      <c r="X910" s="154"/>
      <c r="Y910" s="154"/>
      <c r="Z910" s="154"/>
      <c r="AA910" s="154"/>
      <c r="AB910" s="154"/>
      <c r="AC910" s="146"/>
      <c r="AD910" s="146"/>
      <c r="AE910" s="144"/>
      <c r="AF910" s="154"/>
      <c r="AG910" s="324">
        <v>2025</v>
      </c>
      <c r="AH910" s="128"/>
      <c r="AI910" s="132"/>
      <c r="AJ910" s="132"/>
      <c r="AK910" s="141">
        <f t="shared" si="221"/>
        <v>857</v>
      </c>
      <c r="AL910" s="35" t="s">
        <v>153</v>
      </c>
      <c r="AM910" s="141" t="str">
        <f t="shared" si="222"/>
        <v>857.</v>
      </c>
      <c r="AN910" s="147"/>
      <c r="AO910" s="35"/>
      <c r="AP910" s="16"/>
    </row>
    <row r="911" spans="1:16380" ht="22.5" customHeight="1" x14ac:dyDescent="0.25">
      <c r="A911" s="68" t="str">
        <f t="shared" si="227"/>
        <v>858.</v>
      </c>
      <c r="B911" s="25">
        <v>1622</v>
      </c>
      <c r="C911" s="36" t="s">
        <v>333</v>
      </c>
      <c r="D911" s="25">
        <v>1968</v>
      </c>
      <c r="E911" s="68" t="s">
        <v>2932</v>
      </c>
      <c r="F911" s="68" t="s">
        <v>2934</v>
      </c>
      <c r="G911" s="25">
        <v>2</v>
      </c>
      <c r="H911" s="25">
        <v>1</v>
      </c>
      <c r="I911" s="146">
        <v>384</v>
      </c>
      <c r="J911" s="144">
        <v>353.2</v>
      </c>
      <c r="K911" s="146">
        <v>353.2</v>
      </c>
      <c r="L911" s="155">
        <v>17</v>
      </c>
      <c r="M911" s="154">
        <f t="shared" si="225"/>
        <v>3047377</v>
      </c>
      <c r="N911" s="154"/>
      <c r="O911" s="154"/>
      <c r="P911" s="154"/>
      <c r="Q911" s="144">
        <f t="shared" si="226"/>
        <v>3047377</v>
      </c>
      <c r="R911" s="146">
        <v>444419</v>
      </c>
      <c r="S911" s="25"/>
      <c r="T911" s="146"/>
      <c r="U911" s="146">
        <v>346</v>
      </c>
      <c r="V911" s="146">
        <f>U911*7523</f>
        <v>2602958</v>
      </c>
      <c r="W911" s="146"/>
      <c r="X911" s="146"/>
      <c r="Y911" s="146"/>
      <c r="Z911" s="146"/>
      <c r="AA911" s="146"/>
      <c r="AB911" s="146"/>
      <c r="AC911" s="146"/>
      <c r="AD911" s="146"/>
      <c r="AE911" s="146"/>
      <c r="AF911" s="146"/>
      <c r="AG911" s="324">
        <v>2025</v>
      </c>
      <c r="AH911" s="128"/>
      <c r="AI911" s="132"/>
      <c r="AJ911" s="132"/>
      <c r="AK911" s="141">
        <f t="shared" si="221"/>
        <v>858</v>
      </c>
      <c r="AL911" s="35" t="s">
        <v>153</v>
      </c>
      <c r="AM911" s="141" t="str">
        <f t="shared" si="222"/>
        <v>858.</v>
      </c>
      <c r="AN911" s="147"/>
      <c r="AO911" s="35"/>
      <c r="AP911" s="16"/>
    </row>
    <row r="912" spans="1:16380" ht="22.5" customHeight="1" x14ac:dyDescent="0.25">
      <c r="A912" s="68" t="str">
        <f t="shared" si="227"/>
        <v>859.</v>
      </c>
      <c r="B912" s="25">
        <v>1629</v>
      </c>
      <c r="C912" s="36" t="s">
        <v>334</v>
      </c>
      <c r="D912" s="25">
        <v>1973</v>
      </c>
      <c r="E912" s="68" t="s">
        <v>2932</v>
      </c>
      <c r="F912" s="68" t="s">
        <v>2934</v>
      </c>
      <c r="G912" s="25">
        <v>2</v>
      </c>
      <c r="H912" s="25">
        <v>2</v>
      </c>
      <c r="I912" s="146">
        <v>560.1</v>
      </c>
      <c r="J912" s="144">
        <v>512.79999999999995</v>
      </c>
      <c r="K912" s="146">
        <v>512.79999999999995</v>
      </c>
      <c r="L912" s="155">
        <v>28</v>
      </c>
      <c r="M912" s="154">
        <f t="shared" si="225"/>
        <v>138645</v>
      </c>
      <c r="N912" s="154"/>
      <c r="O912" s="154"/>
      <c r="P912" s="154"/>
      <c r="Q912" s="144">
        <f t="shared" si="226"/>
        <v>138645</v>
      </c>
      <c r="R912" s="146">
        <v>138645</v>
      </c>
      <c r="S912" s="25"/>
      <c r="T912" s="146"/>
      <c r="U912" s="146"/>
      <c r="V912" s="146"/>
      <c r="W912" s="323"/>
      <c r="X912" s="323"/>
      <c r="Y912" s="146"/>
      <c r="Z912" s="146"/>
      <c r="AA912" s="146"/>
      <c r="AB912" s="146"/>
      <c r="AC912" s="146"/>
      <c r="AD912" s="146"/>
      <c r="AE912" s="146"/>
      <c r="AF912" s="146"/>
      <c r="AG912" s="324">
        <v>2025</v>
      </c>
      <c r="AH912" s="128"/>
      <c r="AI912" s="132"/>
      <c r="AJ912" s="132"/>
      <c r="AK912" s="141">
        <f t="shared" si="221"/>
        <v>859</v>
      </c>
      <c r="AL912" s="35" t="s">
        <v>153</v>
      </c>
      <c r="AM912" s="141" t="str">
        <f t="shared" si="222"/>
        <v>859.</v>
      </c>
      <c r="AN912" s="147"/>
      <c r="AO912" s="35"/>
      <c r="AP912" s="16"/>
    </row>
    <row r="913" spans="1:16380" ht="22.5" customHeight="1" x14ac:dyDescent="0.25">
      <c r="A913" s="68" t="str">
        <f t="shared" si="227"/>
        <v>860.</v>
      </c>
      <c r="B913" s="25">
        <v>1632</v>
      </c>
      <c r="C913" s="161" t="s">
        <v>360</v>
      </c>
      <c r="D913" s="25">
        <v>1965</v>
      </c>
      <c r="E913" s="68" t="s">
        <v>2932</v>
      </c>
      <c r="F913" s="68" t="s">
        <v>2934</v>
      </c>
      <c r="G913" s="25">
        <v>2</v>
      </c>
      <c r="H913" s="25">
        <v>2</v>
      </c>
      <c r="I913" s="146">
        <v>699.3</v>
      </c>
      <c r="J913" s="144">
        <v>640.29999999999995</v>
      </c>
      <c r="K913" s="146">
        <v>640.29999999999995</v>
      </c>
      <c r="L913" s="25">
        <v>21</v>
      </c>
      <c r="M913" s="154">
        <f t="shared" si="225"/>
        <v>191022</v>
      </c>
      <c r="N913" s="154"/>
      <c r="O913" s="154"/>
      <c r="P913" s="154"/>
      <c r="Q913" s="144">
        <f t="shared" si="226"/>
        <v>191022</v>
      </c>
      <c r="R913" s="154">
        <v>191022</v>
      </c>
      <c r="S913" s="155"/>
      <c r="T913" s="154"/>
      <c r="U913" s="154"/>
      <c r="V913" s="154"/>
      <c r="W913" s="154"/>
      <c r="X913" s="154"/>
      <c r="Y913" s="154"/>
      <c r="Z913" s="154"/>
      <c r="AA913" s="154"/>
      <c r="AB913" s="154"/>
      <c r="AC913" s="154"/>
      <c r="AD913" s="154"/>
      <c r="AE913" s="154"/>
      <c r="AF913" s="154"/>
      <c r="AG913" s="324">
        <v>2025</v>
      </c>
      <c r="AH913" s="128"/>
      <c r="AI913" s="132"/>
      <c r="AJ913" s="132"/>
      <c r="AK913" s="141">
        <f t="shared" si="221"/>
        <v>860</v>
      </c>
      <c r="AL913" s="35" t="s">
        <v>153</v>
      </c>
      <c r="AM913" s="141" t="str">
        <f t="shared" si="222"/>
        <v>860.</v>
      </c>
      <c r="AN913" s="147"/>
      <c r="AP913" s="16"/>
    </row>
    <row r="914" spans="1:16380" ht="22.5" customHeight="1" x14ac:dyDescent="0.25">
      <c r="A914" s="68" t="str">
        <f t="shared" si="227"/>
        <v>861.</v>
      </c>
      <c r="B914" s="25">
        <v>1633</v>
      </c>
      <c r="C914" s="161" t="s">
        <v>361</v>
      </c>
      <c r="D914" s="25">
        <v>1960</v>
      </c>
      <c r="E914" s="68" t="s">
        <v>2932</v>
      </c>
      <c r="F914" s="68" t="s">
        <v>2934</v>
      </c>
      <c r="G914" s="25">
        <v>2</v>
      </c>
      <c r="H914" s="25">
        <v>2</v>
      </c>
      <c r="I914" s="146">
        <v>513.5</v>
      </c>
      <c r="J914" s="144">
        <v>453.3</v>
      </c>
      <c r="K914" s="146">
        <v>453.3</v>
      </c>
      <c r="L914" s="25">
        <v>18</v>
      </c>
      <c r="M914" s="154">
        <f t="shared" si="225"/>
        <v>487320</v>
      </c>
      <c r="N914" s="154"/>
      <c r="O914" s="154"/>
      <c r="P914" s="154"/>
      <c r="Q914" s="144">
        <f t="shared" si="226"/>
        <v>487320</v>
      </c>
      <c r="R914" s="154">
        <v>487320</v>
      </c>
      <c r="S914" s="155"/>
      <c r="T914" s="154"/>
      <c r="U914" s="154"/>
      <c r="V914" s="154"/>
      <c r="W914" s="154"/>
      <c r="X914" s="154"/>
      <c r="Y914" s="154"/>
      <c r="Z914" s="154"/>
      <c r="AA914" s="154"/>
      <c r="AB914" s="154"/>
      <c r="AC914" s="154"/>
      <c r="AD914" s="154"/>
      <c r="AE914" s="154"/>
      <c r="AF914" s="154"/>
      <c r="AG914" s="324">
        <v>2025</v>
      </c>
      <c r="AH914" s="128"/>
      <c r="AI914" s="132"/>
      <c r="AJ914" s="132"/>
      <c r="AK914" s="141">
        <f t="shared" si="221"/>
        <v>861</v>
      </c>
      <c r="AL914" s="35" t="s">
        <v>153</v>
      </c>
      <c r="AM914" s="141" t="str">
        <f t="shared" si="222"/>
        <v>861.</v>
      </c>
      <c r="AN914" s="147"/>
      <c r="AO914" s="35"/>
      <c r="AP914" s="16"/>
    </row>
    <row r="915" spans="1:16380" ht="22.5" customHeight="1" x14ac:dyDescent="0.25">
      <c r="A915" s="68" t="str">
        <f t="shared" si="227"/>
        <v>862.</v>
      </c>
      <c r="B915" s="25">
        <v>1634</v>
      </c>
      <c r="C915" s="161" t="s">
        <v>362</v>
      </c>
      <c r="D915" s="25">
        <v>1960</v>
      </c>
      <c r="E915" s="68" t="s">
        <v>2932</v>
      </c>
      <c r="F915" s="68" t="s">
        <v>2934</v>
      </c>
      <c r="G915" s="25">
        <v>2</v>
      </c>
      <c r="H915" s="25">
        <v>2</v>
      </c>
      <c r="I915" s="146">
        <v>526.70000000000005</v>
      </c>
      <c r="J915" s="144">
        <v>466.5</v>
      </c>
      <c r="K915" s="146">
        <v>466.5</v>
      </c>
      <c r="L915" s="25">
        <v>14</v>
      </c>
      <c r="M915" s="154">
        <f t="shared" si="225"/>
        <v>487320</v>
      </c>
      <c r="N915" s="154"/>
      <c r="O915" s="154"/>
      <c r="P915" s="154"/>
      <c r="Q915" s="144">
        <f t="shared" si="226"/>
        <v>487320</v>
      </c>
      <c r="R915" s="154">
        <v>487320</v>
      </c>
      <c r="S915" s="155"/>
      <c r="T915" s="154"/>
      <c r="U915" s="154"/>
      <c r="V915" s="154"/>
      <c r="W915" s="154"/>
      <c r="X915" s="154"/>
      <c r="Y915" s="154"/>
      <c r="Z915" s="154"/>
      <c r="AA915" s="154"/>
      <c r="AB915" s="154"/>
      <c r="AC915" s="154"/>
      <c r="AD915" s="154"/>
      <c r="AE915" s="154"/>
      <c r="AF915" s="154"/>
      <c r="AG915" s="324">
        <v>2025</v>
      </c>
      <c r="AH915" s="128"/>
      <c r="AI915" s="132"/>
      <c r="AJ915" s="132"/>
      <c r="AK915" s="141">
        <f t="shared" si="221"/>
        <v>862</v>
      </c>
      <c r="AL915" s="35" t="s">
        <v>153</v>
      </c>
      <c r="AM915" s="141" t="str">
        <f t="shared" si="222"/>
        <v>862.</v>
      </c>
      <c r="AN915" s="147"/>
      <c r="AO915" s="35"/>
      <c r="AP915" s="16"/>
    </row>
    <row r="916" spans="1:16380" ht="22.5" customHeight="1" x14ac:dyDescent="0.25">
      <c r="A916" s="68" t="str">
        <f t="shared" si="227"/>
        <v>863.</v>
      </c>
      <c r="B916" s="25">
        <v>1635</v>
      </c>
      <c r="C916" s="161" t="s">
        <v>363</v>
      </c>
      <c r="D916" s="25">
        <v>1960</v>
      </c>
      <c r="E916" s="68" t="s">
        <v>2932</v>
      </c>
      <c r="F916" s="68" t="s">
        <v>2934</v>
      </c>
      <c r="G916" s="25">
        <v>2</v>
      </c>
      <c r="H916" s="25">
        <v>2</v>
      </c>
      <c r="I916" s="146">
        <v>541.79999999999995</v>
      </c>
      <c r="J916" s="144">
        <v>473.3</v>
      </c>
      <c r="K916" s="146">
        <v>473.3</v>
      </c>
      <c r="L916" s="25">
        <v>26</v>
      </c>
      <c r="M916" s="154">
        <f t="shared" si="225"/>
        <v>487320</v>
      </c>
      <c r="N916" s="154"/>
      <c r="O916" s="154"/>
      <c r="P916" s="154"/>
      <c r="Q916" s="144">
        <f t="shared" si="226"/>
        <v>487320</v>
      </c>
      <c r="R916" s="154">
        <v>487320</v>
      </c>
      <c r="S916" s="155"/>
      <c r="T916" s="154"/>
      <c r="U916" s="154"/>
      <c r="V916" s="154"/>
      <c r="W916" s="154"/>
      <c r="X916" s="154"/>
      <c r="Y916" s="154"/>
      <c r="Z916" s="154"/>
      <c r="AA916" s="154"/>
      <c r="AB916" s="154"/>
      <c r="AC916" s="154"/>
      <c r="AD916" s="154"/>
      <c r="AE916" s="154"/>
      <c r="AF916" s="154"/>
      <c r="AG916" s="324">
        <v>2025</v>
      </c>
      <c r="AH916" s="128"/>
      <c r="AI916" s="132"/>
      <c r="AJ916" s="132"/>
      <c r="AK916" s="141">
        <f t="shared" si="221"/>
        <v>863</v>
      </c>
      <c r="AL916" s="35" t="s">
        <v>153</v>
      </c>
      <c r="AM916" s="141" t="str">
        <f t="shared" si="222"/>
        <v>863.</v>
      </c>
      <c r="AN916" s="147"/>
      <c r="AO916" s="35"/>
      <c r="AP916" s="16"/>
    </row>
    <row r="917" spans="1:16380" ht="22.5" customHeight="1" x14ac:dyDescent="0.25">
      <c r="A917" s="68" t="str">
        <f t="shared" si="227"/>
        <v>864.</v>
      </c>
      <c r="B917" s="25">
        <v>1641</v>
      </c>
      <c r="C917" s="161" t="s">
        <v>336</v>
      </c>
      <c r="D917" s="25">
        <v>1974</v>
      </c>
      <c r="E917" s="68" t="s">
        <v>2932</v>
      </c>
      <c r="F917" s="68" t="s">
        <v>2933</v>
      </c>
      <c r="G917" s="25">
        <v>5</v>
      </c>
      <c r="H917" s="25">
        <v>4</v>
      </c>
      <c r="I917" s="146">
        <v>3830.3</v>
      </c>
      <c r="J917" s="144">
        <v>3275.4</v>
      </c>
      <c r="K917" s="146">
        <v>3275.4</v>
      </c>
      <c r="L917" s="155">
        <v>126</v>
      </c>
      <c r="M917" s="154">
        <f t="shared" si="225"/>
        <v>757679.52</v>
      </c>
      <c r="N917" s="154"/>
      <c r="O917" s="154"/>
      <c r="P917" s="154"/>
      <c r="Q917" s="144">
        <f t="shared" si="226"/>
        <v>757679.52</v>
      </c>
      <c r="R917" s="154">
        <v>757679.52</v>
      </c>
      <c r="S917" s="155"/>
      <c r="T917" s="154"/>
      <c r="U917" s="154"/>
      <c r="V917" s="154"/>
      <c r="W917" s="154"/>
      <c r="X917" s="154"/>
      <c r="Y917" s="154"/>
      <c r="Z917" s="154"/>
      <c r="AA917" s="154"/>
      <c r="AB917" s="154"/>
      <c r="AC917" s="154"/>
      <c r="AD917" s="154"/>
      <c r="AE917" s="154"/>
      <c r="AF917" s="154"/>
      <c r="AG917" s="324">
        <v>2025</v>
      </c>
      <c r="AH917" s="128"/>
      <c r="AI917" s="132"/>
      <c r="AJ917" s="132"/>
      <c r="AK917" s="141">
        <f t="shared" si="221"/>
        <v>864</v>
      </c>
      <c r="AL917" s="35" t="s">
        <v>153</v>
      </c>
      <c r="AM917" s="141" t="str">
        <f t="shared" si="222"/>
        <v>864.</v>
      </c>
      <c r="AN917" s="147"/>
      <c r="AO917" s="35"/>
      <c r="AP917" s="16"/>
    </row>
    <row r="918" spans="1:16380" ht="22.5" customHeight="1" x14ac:dyDescent="0.25">
      <c r="A918" s="68" t="str">
        <f t="shared" si="227"/>
        <v>865.</v>
      </c>
      <c r="B918" s="25">
        <v>1642</v>
      </c>
      <c r="C918" s="36" t="s">
        <v>61</v>
      </c>
      <c r="D918" s="25">
        <v>1963</v>
      </c>
      <c r="E918" s="68" t="s">
        <v>2932</v>
      </c>
      <c r="F918" s="68" t="s">
        <v>2934</v>
      </c>
      <c r="G918" s="25">
        <v>2</v>
      </c>
      <c r="H918" s="25">
        <v>2</v>
      </c>
      <c r="I918" s="146">
        <v>683.8</v>
      </c>
      <c r="J918" s="144">
        <v>632.70000000000005</v>
      </c>
      <c r="K918" s="146">
        <v>632.70000000000005</v>
      </c>
      <c r="L918" s="155">
        <v>29</v>
      </c>
      <c r="M918" s="154">
        <f t="shared" si="225"/>
        <v>722034</v>
      </c>
      <c r="N918" s="154"/>
      <c r="O918" s="154"/>
      <c r="P918" s="154"/>
      <c r="Q918" s="144">
        <f t="shared" si="226"/>
        <v>722034</v>
      </c>
      <c r="R918" s="146">
        <f>402978+319056</f>
        <v>722034</v>
      </c>
      <c r="S918" s="25"/>
      <c r="T918" s="146"/>
      <c r="U918" s="146"/>
      <c r="V918" s="146"/>
      <c r="W918" s="146"/>
      <c r="X918" s="146"/>
      <c r="Y918" s="146"/>
      <c r="Z918" s="146"/>
      <c r="AA918" s="146"/>
      <c r="AB918" s="146"/>
      <c r="AC918" s="146"/>
      <c r="AD918" s="146"/>
      <c r="AE918" s="146"/>
      <c r="AF918" s="146"/>
      <c r="AG918" s="324">
        <v>2025</v>
      </c>
      <c r="AH918" s="128"/>
      <c r="AI918" s="132"/>
      <c r="AJ918" s="132"/>
      <c r="AK918" s="141">
        <f t="shared" si="221"/>
        <v>865</v>
      </c>
      <c r="AL918" s="35" t="s">
        <v>153</v>
      </c>
      <c r="AM918" s="141" t="str">
        <f t="shared" si="222"/>
        <v>865.</v>
      </c>
      <c r="AN918" s="147"/>
      <c r="AO918" s="35"/>
      <c r="AP918" s="16"/>
    </row>
    <row r="919" spans="1:16380" ht="22.5" customHeight="1" x14ac:dyDescent="0.25">
      <c r="A919" s="68" t="str">
        <f t="shared" si="227"/>
        <v>866.</v>
      </c>
      <c r="B919" s="25">
        <v>1643</v>
      </c>
      <c r="C919" s="36" t="s">
        <v>57</v>
      </c>
      <c r="D919" s="25">
        <v>1954</v>
      </c>
      <c r="E919" s="68" t="s">
        <v>2932</v>
      </c>
      <c r="F919" s="68" t="s">
        <v>2934</v>
      </c>
      <c r="G919" s="25">
        <v>2</v>
      </c>
      <c r="H919" s="25">
        <v>2</v>
      </c>
      <c r="I919" s="146">
        <v>680.6</v>
      </c>
      <c r="J919" s="144">
        <v>629.5</v>
      </c>
      <c r="K919" s="146">
        <v>629.5</v>
      </c>
      <c r="L919" s="155">
        <v>24</v>
      </c>
      <c r="M919" s="154">
        <f t="shared" si="225"/>
        <v>722034</v>
      </c>
      <c r="N919" s="154"/>
      <c r="O919" s="154"/>
      <c r="P919" s="154"/>
      <c r="Q919" s="144">
        <f t="shared" si="226"/>
        <v>722034</v>
      </c>
      <c r="R919" s="146">
        <f>402978+319056</f>
        <v>722034</v>
      </c>
      <c r="S919" s="25"/>
      <c r="T919" s="146"/>
      <c r="U919" s="146"/>
      <c r="V919" s="146"/>
      <c r="W919" s="146"/>
      <c r="X919" s="146"/>
      <c r="Y919" s="146"/>
      <c r="Z919" s="146"/>
      <c r="AA919" s="146"/>
      <c r="AB919" s="146"/>
      <c r="AC919" s="146"/>
      <c r="AD919" s="146"/>
      <c r="AE919" s="146"/>
      <c r="AF919" s="146"/>
      <c r="AG919" s="324">
        <v>2025</v>
      </c>
      <c r="AH919" s="128"/>
      <c r="AI919" s="132"/>
      <c r="AJ919" s="132"/>
      <c r="AK919" s="141">
        <f t="shared" si="221"/>
        <v>866</v>
      </c>
      <c r="AL919" s="35" t="s">
        <v>153</v>
      </c>
      <c r="AM919" s="141" t="str">
        <f t="shared" si="222"/>
        <v>866.</v>
      </c>
      <c r="AN919" s="147"/>
      <c r="AO919" s="35"/>
      <c r="AP919" s="16"/>
    </row>
    <row r="920" spans="1:16380" ht="22.5" customHeight="1" x14ac:dyDescent="0.25">
      <c r="A920" s="68" t="str">
        <f t="shared" si="227"/>
        <v>867.</v>
      </c>
      <c r="B920" s="25">
        <v>1646</v>
      </c>
      <c r="C920" s="36" t="s">
        <v>1427</v>
      </c>
      <c r="D920" s="25">
        <v>1958</v>
      </c>
      <c r="E920" s="68" t="s">
        <v>2932</v>
      </c>
      <c r="F920" s="68" t="s">
        <v>2934</v>
      </c>
      <c r="G920" s="25">
        <v>2</v>
      </c>
      <c r="H920" s="25">
        <v>1</v>
      </c>
      <c r="I920" s="146">
        <v>391.6</v>
      </c>
      <c r="J920" s="146">
        <v>283.60000000000002</v>
      </c>
      <c r="K920" s="146">
        <v>283.60000000000002</v>
      </c>
      <c r="L920" s="155">
        <v>11</v>
      </c>
      <c r="M920" s="154">
        <f t="shared" si="225"/>
        <v>2351018.9</v>
      </c>
      <c r="N920" s="154"/>
      <c r="O920" s="154"/>
      <c r="P920" s="154"/>
      <c r="Q920" s="144">
        <f t="shared" si="226"/>
        <v>2351018.9</v>
      </c>
      <c r="R920" s="146">
        <v>197184</v>
      </c>
      <c r="S920" s="25"/>
      <c r="T920" s="146"/>
      <c r="U920" s="146">
        <v>286.3</v>
      </c>
      <c r="V920" s="146">
        <f>U920*7523</f>
        <v>2153834.9</v>
      </c>
      <c r="W920" s="146"/>
      <c r="X920" s="146"/>
      <c r="Y920" s="146"/>
      <c r="Z920" s="146"/>
      <c r="AA920" s="146"/>
      <c r="AB920" s="146"/>
      <c r="AC920" s="146"/>
      <c r="AD920" s="146"/>
      <c r="AE920" s="146"/>
      <c r="AF920" s="146"/>
      <c r="AG920" s="324">
        <v>2025</v>
      </c>
      <c r="AH920" s="128"/>
      <c r="AI920" s="132"/>
      <c r="AJ920" s="132"/>
      <c r="AK920" s="141">
        <f t="shared" si="221"/>
        <v>867</v>
      </c>
      <c r="AL920" s="35" t="s">
        <v>153</v>
      </c>
      <c r="AM920" s="141" t="str">
        <f t="shared" si="222"/>
        <v>867.</v>
      </c>
      <c r="AN920" s="147"/>
      <c r="AO920" s="35"/>
      <c r="AP920" s="16"/>
    </row>
    <row r="921" spans="1:16380" ht="22.5" customHeight="1" x14ac:dyDescent="0.25">
      <c r="A921" s="68" t="str">
        <f t="shared" si="227"/>
        <v>868.</v>
      </c>
      <c r="B921" s="25">
        <v>1647</v>
      </c>
      <c r="C921" s="36" t="s">
        <v>349</v>
      </c>
      <c r="D921" s="25">
        <v>1956</v>
      </c>
      <c r="E921" s="68" t="s">
        <v>2932</v>
      </c>
      <c r="F921" s="68" t="s">
        <v>2934</v>
      </c>
      <c r="G921" s="25">
        <v>2</v>
      </c>
      <c r="H921" s="25">
        <v>2</v>
      </c>
      <c r="I921" s="146">
        <v>623.29999999999995</v>
      </c>
      <c r="J921" s="144">
        <v>564.4</v>
      </c>
      <c r="K921" s="146">
        <v>564.4</v>
      </c>
      <c r="L921" s="155">
        <v>24</v>
      </c>
      <c r="M921" s="154">
        <f t="shared" si="225"/>
        <v>6913087.1000000006</v>
      </c>
      <c r="N921" s="154"/>
      <c r="O921" s="154"/>
      <c r="P921" s="154"/>
      <c r="Q921" s="144">
        <f t="shared" si="226"/>
        <v>6913087.1000000006</v>
      </c>
      <c r="R921" s="154">
        <f>197184+425842+319056</f>
        <v>942082</v>
      </c>
      <c r="S921" s="155"/>
      <c r="T921" s="154"/>
      <c r="U921" s="154">
        <v>793.7</v>
      </c>
      <c r="V921" s="154">
        <f>U921*7523</f>
        <v>5971005.1000000006</v>
      </c>
      <c r="W921" s="154"/>
      <c r="X921" s="154"/>
      <c r="Y921" s="154"/>
      <c r="Z921" s="154"/>
      <c r="AA921" s="154"/>
      <c r="AB921" s="154"/>
      <c r="AC921" s="154"/>
      <c r="AD921" s="154"/>
      <c r="AE921" s="154"/>
      <c r="AF921" s="154"/>
      <c r="AG921" s="324">
        <v>2025</v>
      </c>
      <c r="AH921" s="128"/>
      <c r="AI921" s="132"/>
      <c r="AJ921" s="132"/>
      <c r="AK921" s="141">
        <f t="shared" si="221"/>
        <v>868</v>
      </c>
      <c r="AL921" s="35" t="s">
        <v>153</v>
      </c>
      <c r="AM921" s="141" t="str">
        <f t="shared" si="222"/>
        <v>868.</v>
      </c>
      <c r="AN921" s="147"/>
      <c r="AO921" s="35"/>
      <c r="AP921" s="16"/>
    </row>
    <row r="922" spans="1:16380" s="14" customFormat="1" ht="22.5" customHeight="1" x14ac:dyDescent="0.25">
      <c r="A922" s="68" t="str">
        <f t="shared" si="227"/>
        <v>869.</v>
      </c>
      <c r="B922" s="25">
        <v>1654</v>
      </c>
      <c r="C922" s="36" t="s">
        <v>2920</v>
      </c>
      <c r="D922" s="25">
        <v>1917</v>
      </c>
      <c r="E922" s="68" t="s">
        <v>2932</v>
      </c>
      <c r="F922" s="68" t="s">
        <v>2934</v>
      </c>
      <c r="G922" s="25">
        <v>1</v>
      </c>
      <c r="H922" s="25">
        <v>1</v>
      </c>
      <c r="I922" s="146">
        <v>177.3</v>
      </c>
      <c r="J922" s="144">
        <v>155</v>
      </c>
      <c r="K922" s="146">
        <v>155</v>
      </c>
      <c r="L922" s="155">
        <v>9</v>
      </c>
      <c r="M922" s="154">
        <f>R922+T922+V922+X922+Z922+AB922+AE922+AF922</f>
        <v>316486</v>
      </c>
      <c r="N922" s="154"/>
      <c r="O922" s="154"/>
      <c r="P922" s="154"/>
      <c r="Q922" s="144">
        <f>M922</f>
        <v>316486</v>
      </c>
      <c r="R922" s="146">
        <v>72879</v>
      </c>
      <c r="S922" s="155"/>
      <c r="T922" s="154"/>
      <c r="U922" s="154"/>
      <c r="V922" s="154"/>
      <c r="W922" s="154"/>
      <c r="X922" s="154"/>
      <c r="Y922" s="154"/>
      <c r="Z922" s="154"/>
      <c r="AA922" s="154">
        <v>91</v>
      </c>
      <c r="AB922" s="154">
        <f>AA922*2677</f>
        <v>243607</v>
      </c>
      <c r="AC922" s="154"/>
      <c r="AD922" s="154"/>
      <c r="AE922" s="154"/>
      <c r="AF922" s="154"/>
      <c r="AG922" s="324">
        <v>2025</v>
      </c>
      <c r="AH922" s="128"/>
      <c r="AI922" s="132"/>
      <c r="AJ922" s="132"/>
      <c r="AK922" s="141">
        <f t="shared" si="221"/>
        <v>869</v>
      </c>
      <c r="AL922" s="35" t="s">
        <v>153</v>
      </c>
      <c r="AM922" s="141" t="str">
        <f t="shared" si="222"/>
        <v>869.</v>
      </c>
      <c r="AN922" s="147"/>
      <c r="AO922" s="276"/>
      <c r="AP922" s="16"/>
      <c r="AR922" s="21"/>
    </row>
    <row r="923" spans="1:16380" ht="22.5" customHeight="1" x14ac:dyDescent="0.25">
      <c r="A923" s="68" t="str">
        <f t="shared" si="227"/>
        <v>870.</v>
      </c>
      <c r="B923" s="25">
        <v>1656</v>
      </c>
      <c r="C923" s="161" t="s">
        <v>364</v>
      </c>
      <c r="D923" s="25">
        <v>1960</v>
      </c>
      <c r="E923" s="68" t="s">
        <v>2932</v>
      </c>
      <c r="F923" s="68" t="s">
        <v>2934</v>
      </c>
      <c r="G923" s="25">
        <v>2</v>
      </c>
      <c r="H923" s="25">
        <v>2</v>
      </c>
      <c r="I923" s="146">
        <v>513.5</v>
      </c>
      <c r="J923" s="144">
        <v>472.3</v>
      </c>
      <c r="K923" s="146">
        <v>472.3</v>
      </c>
      <c r="L923" s="25">
        <v>14</v>
      </c>
      <c r="M923" s="154">
        <f t="shared" si="225"/>
        <v>191022</v>
      </c>
      <c r="N923" s="154"/>
      <c r="O923" s="154"/>
      <c r="P923" s="154"/>
      <c r="Q923" s="144">
        <f t="shared" si="226"/>
        <v>191022</v>
      </c>
      <c r="R923" s="154">
        <v>191022</v>
      </c>
      <c r="S923" s="155"/>
      <c r="T923" s="154"/>
      <c r="U923" s="154"/>
      <c r="V923" s="154"/>
      <c r="W923" s="154"/>
      <c r="X923" s="154"/>
      <c r="Y923" s="154"/>
      <c r="Z923" s="154"/>
      <c r="AA923" s="154"/>
      <c r="AB923" s="154"/>
      <c r="AC923" s="154"/>
      <c r="AD923" s="154"/>
      <c r="AE923" s="154"/>
      <c r="AF923" s="154"/>
      <c r="AG923" s="324">
        <v>2025</v>
      </c>
      <c r="AH923" s="128"/>
      <c r="AI923" s="132"/>
      <c r="AJ923" s="132"/>
      <c r="AK923" s="141">
        <f t="shared" si="221"/>
        <v>870</v>
      </c>
      <c r="AL923" s="35" t="s">
        <v>153</v>
      </c>
      <c r="AM923" s="141" t="str">
        <f t="shared" si="222"/>
        <v>870.</v>
      </c>
      <c r="AN923" s="147"/>
      <c r="AO923" s="35"/>
      <c r="AP923" s="16"/>
    </row>
    <row r="924" spans="1:16380" ht="22.5" customHeight="1" x14ac:dyDescent="0.25">
      <c r="A924" s="68" t="str">
        <f t="shared" si="227"/>
        <v>871.</v>
      </c>
      <c r="B924" s="25">
        <v>1658</v>
      </c>
      <c r="C924" s="161" t="s">
        <v>365</v>
      </c>
      <c r="D924" s="25">
        <v>1960</v>
      </c>
      <c r="E924" s="68" t="s">
        <v>2932</v>
      </c>
      <c r="F924" s="68" t="s">
        <v>2934</v>
      </c>
      <c r="G924" s="25">
        <v>2</v>
      </c>
      <c r="H924" s="25">
        <v>2</v>
      </c>
      <c r="I924" s="146">
        <v>511.1</v>
      </c>
      <c r="J924" s="144">
        <v>469.9</v>
      </c>
      <c r="K924" s="146">
        <v>469.9</v>
      </c>
      <c r="L924" s="25">
        <v>28</v>
      </c>
      <c r="M924" s="154">
        <f t="shared" si="225"/>
        <v>197184</v>
      </c>
      <c r="N924" s="154"/>
      <c r="O924" s="154"/>
      <c r="P924" s="154"/>
      <c r="Q924" s="144">
        <f t="shared" si="226"/>
        <v>197184</v>
      </c>
      <c r="R924" s="154">
        <v>197184</v>
      </c>
      <c r="S924" s="155"/>
      <c r="T924" s="154"/>
      <c r="U924" s="154"/>
      <c r="V924" s="154"/>
      <c r="W924" s="154"/>
      <c r="X924" s="154"/>
      <c r="Y924" s="154"/>
      <c r="Z924" s="154"/>
      <c r="AA924" s="154"/>
      <c r="AB924" s="154"/>
      <c r="AC924" s="154"/>
      <c r="AD924" s="154"/>
      <c r="AE924" s="154"/>
      <c r="AF924" s="154"/>
      <c r="AG924" s="324">
        <v>2025</v>
      </c>
      <c r="AH924" s="128"/>
      <c r="AI924" s="132"/>
      <c r="AJ924" s="132"/>
      <c r="AK924" s="141">
        <f t="shared" si="221"/>
        <v>871</v>
      </c>
      <c r="AL924" s="35" t="s">
        <v>153</v>
      </c>
      <c r="AM924" s="141" t="str">
        <f t="shared" si="222"/>
        <v>871.</v>
      </c>
      <c r="AN924" s="147"/>
      <c r="AO924" s="35"/>
      <c r="AP924" s="16"/>
    </row>
    <row r="925" spans="1:16380" ht="22.5" customHeight="1" x14ac:dyDescent="0.25">
      <c r="A925" s="68" t="str">
        <f t="shared" si="227"/>
        <v>872.</v>
      </c>
      <c r="B925" s="25">
        <v>1659</v>
      </c>
      <c r="C925" s="161" t="s">
        <v>366</v>
      </c>
      <c r="D925" s="25">
        <v>1960</v>
      </c>
      <c r="E925" s="68" t="s">
        <v>2932</v>
      </c>
      <c r="F925" s="68" t="s">
        <v>2934</v>
      </c>
      <c r="G925" s="25">
        <v>2</v>
      </c>
      <c r="H925" s="25">
        <v>2</v>
      </c>
      <c r="I925" s="146">
        <v>530</v>
      </c>
      <c r="J925" s="144">
        <v>468</v>
      </c>
      <c r="K925" s="146">
        <v>468</v>
      </c>
      <c r="L925" s="25">
        <v>17</v>
      </c>
      <c r="M925" s="154">
        <f t="shared" si="225"/>
        <v>197184</v>
      </c>
      <c r="N925" s="154"/>
      <c r="O925" s="154"/>
      <c r="P925" s="154"/>
      <c r="Q925" s="144">
        <f t="shared" si="226"/>
        <v>197184</v>
      </c>
      <c r="R925" s="154">
        <v>197184</v>
      </c>
      <c r="S925" s="155"/>
      <c r="T925" s="154"/>
      <c r="U925" s="154"/>
      <c r="V925" s="154"/>
      <c r="W925" s="154"/>
      <c r="X925" s="154"/>
      <c r="Y925" s="154"/>
      <c r="Z925" s="154"/>
      <c r="AA925" s="154"/>
      <c r="AB925" s="154"/>
      <c r="AC925" s="154"/>
      <c r="AD925" s="154"/>
      <c r="AE925" s="154"/>
      <c r="AF925" s="154"/>
      <c r="AG925" s="324">
        <v>2025</v>
      </c>
      <c r="AH925" s="128"/>
      <c r="AI925" s="132"/>
      <c r="AJ925" s="132"/>
      <c r="AK925" s="141">
        <f t="shared" si="221"/>
        <v>872</v>
      </c>
      <c r="AL925" s="35" t="s">
        <v>153</v>
      </c>
      <c r="AM925" s="141" t="str">
        <f t="shared" si="222"/>
        <v>872.</v>
      </c>
      <c r="AN925" s="147"/>
      <c r="AO925" s="35"/>
      <c r="AP925" s="16"/>
    </row>
    <row r="926" spans="1:16380" ht="22.5" customHeight="1" x14ac:dyDescent="0.25">
      <c r="A926" s="68" t="str">
        <f t="shared" si="227"/>
        <v>873.</v>
      </c>
      <c r="B926" s="25">
        <v>1665</v>
      </c>
      <c r="C926" s="36" t="s">
        <v>2921</v>
      </c>
      <c r="D926" s="25">
        <v>1975</v>
      </c>
      <c r="E926" s="68" t="s">
        <v>2932</v>
      </c>
      <c r="F926" s="68" t="s">
        <v>2935</v>
      </c>
      <c r="G926" s="25">
        <v>2</v>
      </c>
      <c r="H926" s="25">
        <v>1</v>
      </c>
      <c r="I926" s="146">
        <v>288.89999999999998</v>
      </c>
      <c r="J926" s="144">
        <v>253.7</v>
      </c>
      <c r="K926" s="146">
        <v>253.7</v>
      </c>
      <c r="L926" s="155">
        <v>9</v>
      </c>
      <c r="M926" s="154">
        <f>R926+T926+V926+X926+Z926+AB926+AE926+AF926</f>
        <v>408694</v>
      </c>
      <c r="N926" s="154"/>
      <c r="O926" s="154"/>
      <c r="P926" s="154"/>
      <c r="Q926" s="144">
        <f>M926</f>
        <v>408694</v>
      </c>
      <c r="R926" s="154">
        <v>408694</v>
      </c>
      <c r="S926" s="155"/>
      <c r="T926" s="154"/>
      <c r="U926" s="154"/>
      <c r="V926" s="154"/>
      <c r="W926" s="154"/>
      <c r="X926" s="154"/>
      <c r="Y926" s="154"/>
      <c r="Z926" s="154"/>
      <c r="AA926" s="154"/>
      <c r="AB926" s="154"/>
      <c r="AC926" s="146"/>
      <c r="AD926" s="146"/>
      <c r="AE926" s="144"/>
      <c r="AF926" s="154"/>
      <c r="AG926" s="324">
        <v>2025</v>
      </c>
      <c r="AH926" s="128"/>
      <c r="AI926" s="132"/>
      <c r="AJ926" s="132"/>
      <c r="AK926" s="141">
        <f t="shared" ref="AK926:AK989" si="228">MAX(AK922:AK925)+1</f>
        <v>873</v>
      </c>
      <c r="AL926" s="35" t="s">
        <v>153</v>
      </c>
      <c r="AM926" s="141" t="str">
        <f t="shared" ref="AM926:AM989" si="229">CONCATENATE(AK926,AL926)</f>
        <v>873.</v>
      </c>
      <c r="AN926" s="147"/>
      <c r="AO926" s="279"/>
      <c r="AP926" s="16"/>
      <c r="AQ926" s="14"/>
      <c r="AR926" s="14"/>
      <c r="AS926" s="14"/>
      <c r="AT926" s="14"/>
      <c r="AU926" s="14"/>
      <c r="AV926" s="14"/>
      <c r="AW926" s="14"/>
      <c r="AX926" s="14"/>
      <c r="AY926" s="14"/>
      <c r="AZ926" s="14"/>
      <c r="BA926" s="14"/>
      <c r="BB926" s="14"/>
      <c r="BC926" s="14"/>
      <c r="BD926" s="14"/>
      <c r="BE926" s="14"/>
      <c r="BF926" s="14"/>
      <c r="BG926" s="14"/>
      <c r="BH926" s="14"/>
      <c r="BI926" s="14"/>
      <c r="BJ926" s="14"/>
      <c r="BK926" s="14"/>
      <c r="BL926" s="14"/>
      <c r="BM926" s="14"/>
      <c r="BN926" s="14"/>
      <c r="BO926" s="14"/>
      <c r="BP926" s="14"/>
      <c r="BQ926" s="14"/>
      <c r="BR926" s="14"/>
      <c r="BS926" s="14"/>
      <c r="BT926" s="14"/>
      <c r="BU926" s="14"/>
      <c r="BV926" s="14"/>
      <c r="BW926" s="14"/>
      <c r="BX926" s="14"/>
      <c r="BY926" s="14"/>
      <c r="BZ926" s="14"/>
      <c r="CA926" s="14"/>
      <c r="CB926" s="14"/>
      <c r="CC926" s="14"/>
      <c r="CD926" s="14"/>
      <c r="CE926" s="14"/>
      <c r="CF926" s="14"/>
      <c r="CG926" s="14"/>
      <c r="CH926" s="14"/>
      <c r="CI926" s="14"/>
      <c r="CJ926" s="14"/>
      <c r="CK926" s="14"/>
      <c r="CL926" s="14"/>
      <c r="CM926" s="14"/>
      <c r="CN926" s="14"/>
      <c r="CO926" s="14"/>
      <c r="CP926" s="14"/>
      <c r="CQ926" s="14"/>
      <c r="CR926" s="14"/>
      <c r="CS926" s="14"/>
      <c r="CT926" s="14"/>
      <c r="CU926" s="14"/>
      <c r="CV926" s="14"/>
      <c r="CW926" s="14"/>
      <c r="CX926" s="14"/>
      <c r="CY926" s="14"/>
      <c r="CZ926" s="14"/>
      <c r="DA926" s="14"/>
      <c r="DB926" s="14"/>
      <c r="DC926" s="14"/>
      <c r="DD926" s="14"/>
      <c r="DE926" s="14"/>
      <c r="DF926" s="14"/>
      <c r="DG926" s="14"/>
      <c r="DH926" s="14"/>
      <c r="DI926" s="14"/>
      <c r="DJ926" s="14"/>
      <c r="DK926" s="14"/>
      <c r="DL926" s="14"/>
      <c r="DM926" s="14"/>
      <c r="DN926" s="14"/>
      <c r="DO926" s="14"/>
      <c r="DP926" s="14"/>
      <c r="DQ926" s="14"/>
      <c r="DR926" s="14"/>
      <c r="DS926" s="14"/>
      <c r="DT926" s="14"/>
      <c r="DU926" s="14"/>
      <c r="DV926" s="14"/>
      <c r="DW926" s="14"/>
      <c r="DX926" s="14"/>
      <c r="DY926" s="14"/>
      <c r="DZ926" s="14"/>
      <c r="EA926" s="14"/>
      <c r="EB926" s="14"/>
      <c r="EC926" s="14"/>
      <c r="ED926" s="14"/>
      <c r="EE926" s="14"/>
      <c r="EF926" s="14"/>
      <c r="EG926" s="14"/>
      <c r="EH926" s="14"/>
      <c r="EI926" s="14"/>
      <c r="EJ926" s="14"/>
      <c r="EK926" s="14"/>
      <c r="EL926" s="14"/>
      <c r="EM926" s="14"/>
      <c r="EN926" s="14"/>
      <c r="EO926" s="14"/>
      <c r="EP926" s="14"/>
      <c r="EQ926" s="14"/>
      <c r="ER926" s="14"/>
      <c r="ES926" s="14"/>
      <c r="ET926" s="14"/>
      <c r="EU926" s="14"/>
      <c r="EV926" s="14"/>
      <c r="EW926" s="14"/>
      <c r="EX926" s="14"/>
      <c r="EY926" s="14"/>
      <c r="EZ926" s="14"/>
      <c r="FA926" s="14"/>
      <c r="FB926" s="14"/>
      <c r="FC926" s="14"/>
      <c r="FD926" s="14"/>
      <c r="FE926" s="14"/>
      <c r="FF926" s="14"/>
      <c r="FG926" s="14"/>
      <c r="FH926" s="14"/>
      <c r="FI926" s="14"/>
      <c r="FJ926" s="14"/>
      <c r="FK926" s="14"/>
      <c r="FL926" s="14"/>
      <c r="FM926" s="14"/>
      <c r="FN926" s="14"/>
      <c r="FO926" s="14"/>
      <c r="FP926" s="14"/>
      <c r="FQ926" s="14"/>
      <c r="FR926" s="14"/>
      <c r="FS926" s="14"/>
      <c r="FT926" s="14"/>
      <c r="FU926" s="14"/>
      <c r="FV926" s="14"/>
      <c r="FW926" s="14"/>
      <c r="FX926" s="14"/>
      <c r="FY926" s="14"/>
      <c r="FZ926" s="14"/>
      <c r="GA926" s="14"/>
      <c r="GB926" s="14"/>
      <c r="GC926" s="14"/>
      <c r="GD926" s="14"/>
      <c r="GE926" s="14"/>
      <c r="GF926" s="14"/>
      <c r="GG926" s="14"/>
      <c r="GH926" s="14"/>
      <c r="GI926" s="14"/>
      <c r="GJ926" s="14"/>
      <c r="GK926" s="14"/>
      <c r="GL926" s="14"/>
      <c r="GM926" s="14"/>
      <c r="GN926" s="14"/>
      <c r="GO926" s="14"/>
      <c r="GP926" s="14"/>
      <c r="GQ926" s="14"/>
      <c r="GR926" s="14"/>
      <c r="GS926" s="14"/>
      <c r="GT926" s="14"/>
      <c r="GU926" s="14"/>
      <c r="GV926" s="14"/>
      <c r="GW926" s="14"/>
      <c r="GX926" s="14"/>
      <c r="GY926" s="14"/>
      <c r="GZ926" s="14"/>
      <c r="HA926" s="14"/>
      <c r="HB926" s="14"/>
      <c r="HC926" s="14"/>
      <c r="HD926" s="14"/>
      <c r="HE926" s="14"/>
      <c r="HF926" s="14"/>
      <c r="HG926" s="14"/>
      <c r="HH926" s="14"/>
      <c r="HI926" s="14"/>
      <c r="HJ926" s="14"/>
      <c r="HK926" s="14"/>
      <c r="HL926" s="14"/>
      <c r="HM926" s="14"/>
      <c r="HN926" s="14"/>
      <c r="HO926" s="14"/>
      <c r="HP926" s="14"/>
      <c r="HQ926" s="14"/>
      <c r="HR926" s="14"/>
      <c r="HS926" s="14"/>
      <c r="HT926" s="14"/>
      <c r="HU926" s="14"/>
      <c r="HV926" s="14"/>
      <c r="HW926" s="14"/>
      <c r="HX926" s="14"/>
      <c r="HY926" s="14"/>
      <c r="HZ926" s="14"/>
      <c r="IA926" s="14"/>
      <c r="IB926" s="14"/>
      <c r="IC926" s="14"/>
      <c r="ID926" s="14"/>
      <c r="IE926" s="14"/>
      <c r="IF926" s="14"/>
      <c r="IG926" s="14"/>
      <c r="IH926" s="14"/>
      <c r="II926" s="14"/>
      <c r="IJ926" s="14"/>
      <c r="IK926" s="14"/>
      <c r="IL926" s="14"/>
      <c r="IM926" s="14"/>
      <c r="IN926" s="14"/>
      <c r="IO926" s="14"/>
      <c r="IP926" s="14"/>
      <c r="IQ926" s="14"/>
      <c r="IR926" s="14"/>
      <c r="IS926" s="14"/>
      <c r="IT926" s="14"/>
      <c r="IU926" s="14"/>
      <c r="IV926" s="14"/>
      <c r="IW926" s="14"/>
      <c r="IX926" s="14"/>
      <c r="IY926" s="14"/>
      <c r="IZ926" s="14"/>
      <c r="JA926" s="14"/>
      <c r="JB926" s="14"/>
      <c r="JC926" s="14"/>
      <c r="JD926" s="14"/>
      <c r="JE926" s="14"/>
      <c r="JF926" s="14"/>
      <c r="JG926" s="14"/>
      <c r="JH926" s="14"/>
      <c r="JI926" s="14"/>
      <c r="JJ926" s="14"/>
      <c r="JK926" s="14"/>
      <c r="JL926" s="14"/>
      <c r="JM926" s="14"/>
      <c r="JN926" s="14"/>
      <c r="JO926" s="14"/>
      <c r="JP926" s="14"/>
      <c r="JQ926" s="14"/>
      <c r="JR926" s="14"/>
      <c r="JS926" s="14"/>
      <c r="JT926" s="14"/>
      <c r="JU926" s="14"/>
      <c r="JV926" s="14"/>
      <c r="JW926" s="14"/>
      <c r="JX926" s="14"/>
      <c r="JY926" s="14"/>
      <c r="JZ926" s="14"/>
      <c r="KA926" s="14"/>
      <c r="KB926" s="14"/>
      <c r="KC926" s="14"/>
      <c r="KD926" s="14"/>
      <c r="KE926" s="14"/>
      <c r="KF926" s="14"/>
      <c r="KG926" s="14"/>
      <c r="KH926" s="14"/>
      <c r="KI926" s="14"/>
      <c r="KJ926" s="14"/>
      <c r="KK926" s="14"/>
      <c r="KL926" s="14"/>
      <c r="KM926" s="14"/>
      <c r="KN926" s="14"/>
      <c r="KO926" s="14"/>
      <c r="KP926" s="14"/>
      <c r="KQ926" s="14"/>
      <c r="KR926" s="14"/>
      <c r="KS926" s="14"/>
      <c r="KT926" s="14"/>
      <c r="KU926" s="14"/>
      <c r="KV926" s="14"/>
      <c r="KW926" s="14"/>
      <c r="KX926" s="14"/>
      <c r="KY926" s="14"/>
      <c r="KZ926" s="14"/>
      <c r="LA926" s="14"/>
      <c r="LB926" s="14"/>
      <c r="LC926" s="14"/>
      <c r="LD926" s="14"/>
      <c r="LE926" s="14"/>
      <c r="LF926" s="14"/>
      <c r="LG926" s="14"/>
      <c r="LH926" s="14"/>
      <c r="LI926" s="14"/>
      <c r="LJ926" s="14"/>
      <c r="LK926" s="14"/>
      <c r="LL926" s="14"/>
      <c r="LM926" s="14"/>
      <c r="LN926" s="14"/>
      <c r="LO926" s="14"/>
      <c r="LP926" s="14"/>
      <c r="LQ926" s="14"/>
      <c r="LR926" s="14"/>
      <c r="LS926" s="14"/>
      <c r="LT926" s="14"/>
      <c r="LU926" s="14"/>
      <c r="LV926" s="14"/>
      <c r="LW926" s="14"/>
      <c r="LX926" s="14"/>
      <c r="LY926" s="14"/>
      <c r="LZ926" s="14"/>
      <c r="MA926" s="14"/>
      <c r="MB926" s="14"/>
      <c r="MC926" s="14"/>
      <c r="MD926" s="14"/>
      <c r="ME926" s="14"/>
      <c r="MF926" s="14"/>
      <c r="MG926" s="14"/>
      <c r="MH926" s="14"/>
      <c r="MI926" s="14"/>
      <c r="MJ926" s="14"/>
      <c r="MK926" s="14"/>
      <c r="ML926" s="14"/>
      <c r="MM926" s="14"/>
      <c r="MN926" s="14"/>
      <c r="MO926" s="14"/>
      <c r="MP926" s="14"/>
      <c r="MQ926" s="14"/>
      <c r="MR926" s="14"/>
      <c r="MS926" s="14"/>
      <c r="MT926" s="14"/>
      <c r="MU926" s="14"/>
      <c r="MV926" s="14"/>
      <c r="MW926" s="14"/>
      <c r="MX926" s="14"/>
      <c r="MY926" s="14"/>
      <c r="MZ926" s="14"/>
      <c r="NA926" s="14"/>
      <c r="NB926" s="14"/>
      <c r="NC926" s="14"/>
      <c r="ND926" s="14"/>
      <c r="NE926" s="14"/>
      <c r="NF926" s="14"/>
      <c r="NG926" s="14"/>
      <c r="NH926" s="14"/>
      <c r="NI926" s="14"/>
      <c r="NJ926" s="14"/>
      <c r="NK926" s="14"/>
      <c r="NL926" s="14"/>
      <c r="NM926" s="14"/>
      <c r="NN926" s="14"/>
      <c r="NO926" s="14"/>
      <c r="NP926" s="14"/>
      <c r="NQ926" s="14"/>
      <c r="NR926" s="14"/>
      <c r="NS926" s="14"/>
      <c r="NT926" s="14"/>
      <c r="NU926" s="14"/>
      <c r="NV926" s="14"/>
      <c r="NW926" s="14"/>
      <c r="NX926" s="14"/>
      <c r="NY926" s="14"/>
      <c r="NZ926" s="14"/>
      <c r="OA926" s="14"/>
      <c r="OB926" s="14"/>
      <c r="OC926" s="14"/>
      <c r="OD926" s="14"/>
      <c r="OE926" s="14"/>
      <c r="OF926" s="14"/>
      <c r="OG926" s="14"/>
      <c r="OH926" s="14"/>
      <c r="OI926" s="14"/>
      <c r="OJ926" s="14"/>
      <c r="OK926" s="14"/>
      <c r="OL926" s="14"/>
      <c r="OM926" s="14"/>
      <c r="ON926" s="14"/>
      <c r="OO926" s="14"/>
      <c r="OP926" s="14"/>
      <c r="OQ926" s="14"/>
      <c r="OR926" s="14"/>
      <c r="OS926" s="14"/>
      <c r="OT926" s="14"/>
      <c r="OU926" s="14"/>
      <c r="OV926" s="14"/>
      <c r="OW926" s="14"/>
      <c r="OX926" s="14"/>
      <c r="OY926" s="14"/>
      <c r="OZ926" s="14"/>
      <c r="PA926" s="14"/>
      <c r="PB926" s="14"/>
      <c r="PC926" s="14"/>
      <c r="PD926" s="14"/>
      <c r="PE926" s="14"/>
      <c r="PF926" s="14"/>
      <c r="PG926" s="14"/>
      <c r="PH926" s="14"/>
      <c r="PI926" s="14"/>
      <c r="PJ926" s="14"/>
      <c r="PK926" s="14"/>
      <c r="PL926" s="14"/>
      <c r="PM926" s="14"/>
      <c r="PN926" s="14"/>
      <c r="PO926" s="14"/>
      <c r="PP926" s="14"/>
      <c r="PQ926" s="14"/>
      <c r="PR926" s="14"/>
      <c r="PS926" s="14"/>
      <c r="PT926" s="14"/>
      <c r="PU926" s="14"/>
      <c r="PV926" s="14"/>
      <c r="PW926" s="14"/>
      <c r="PX926" s="14"/>
      <c r="PY926" s="14"/>
      <c r="PZ926" s="14"/>
      <c r="QA926" s="14"/>
      <c r="QB926" s="14"/>
      <c r="QC926" s="14"/>
      <c r="QD926" s="14"/>
      <c r="QE926" s="14"/>
      <c r="QF926" s="14"/>
      <c r="QG926" s="14"/>
      <c r="QH926" s="14"/>
      <c r="QI926" s="14"/>
      <c r="QJ926" s="14"/>
      <c r="QK926" s="14"/>
      <c r="QL926" s="14"/>
      <c r="QM926" s="14"/>
      <c r="QN926" s="14"/>
      <c r="QO926" s="14"/>
      <c r="QP926" s="14"/>
      <c r="QQ926" s="14"/>
      <c r="QR926" s="14"/>
      <c r="QS926" s="14"/>
      <c r="QT926" s="14"/>
      <c r="QU926" s="14"/>
      <c r="QV926" s="14"/>
      <c r="QW926" s="14"/>
      <c r="QX926" s="14"/>
      <c r="QY926" s="14"/>
      <c r="QZ926" s="14"/>
      <c r="RA926" s="14"/>
      <c r="RB926" s="14"/>
      <c r="RC926" s="14"/>
      <c r="RD926" s="14"/>
      <c r="RE926" s="14"/>
      <c r="RF926" s="14"/>
      <c r="RG926" s="14"/>
      <c r="RH926" s="14"/>
      <c r="RI926" s="14"/>
      <c r="RJ926" s="14"/>
      <c r="RK926" s="14"/>
      <c r="RL926" s="14"/>
      <c r="RM926" s="14"/>
      <c r="RN926" s="14"/>
      <c r="RO926" s="14"/>
      <c r="RP926" s="14"/>
      <c r="RQ926" s="14"/>
      <c r="RR926" s="14"/>
      <c r="RS926" s="14"/>
      <c r="RT926" s="14"/>
      <c r="RU926" s="14"/>
      <c r="RV926" s="14"/>
      <c r="RW926" s="14"/>
      <c r="RX926" s="14"/>
      <c r="RY926" s="14"/>
      <c r="RZ926" s="14"/>
      <c r="SA926" s="14"/>
      <c r="SB926" s="14"/>
      <c r="SC926" s="14"/>
      <c r="SD926" s="14"/>
      <c r="SE926" s="14"/>
      <c r="SF926" s="14"/>
      <c r="SG926" s="14"/>
      <c r="SH926" s="14"/>
      <c r="SI926" s="14"/>
      <c r="SJ926" s="14"/>
      <c r="SK926" s="14"/>
      <c r="SL926" s="14"/>
      <c r="SM926" s="14"/>
      <c r="SN926" s="14"/>
      <c r="SO926" s="14"/>
      <c r="SP926" s="14"/>
      <c r="SQ926" s="14"/>
      <c r="SR926" s="14"/>
      <c r="SS926" s="14"/>
      <c r="ST926" s="14"/>
      <c r="SU926" s="14"/>
      <c r="SV926" s="14"/>
      <c r="SW926" s="14"/>
      <c r="SX926" s="14"/>
      <c r="SY926" s="14"/>
      <c r="SZ926" s="14"/>
      <c r="TA926" s="14"/>
      <c r="TB926" s="14"/>
      <c r="TC926" s="14"/>
      <c r="TD926" s="14"/>
      <c r="TE926" s="14"/>
      <c r="TF926" s="14"/>
      <c r="TG926" s="14"/>
      <c r="TH926" s="14"/>
      <c r="TI926" s="14"/>
      <c r="TJ926" s="14"/>
      <c r="TK926" s="14"/>
      <c r="TL926" s="14"/>
      <c r="TM926" s="14"/>
      <c r="TN926" s="14"/>
      <c r="TO926" s="14"/>
      <c r="TP926" s="14"/>
      <c r="TQ926" s="14"/>
      <c r="TR926" s="14"/>
      <c r="TS926" s="14"/>
      <c r="TT926" s="14"/>
      <c r="TU926" s="14"/>
      <c r="TV926" s="14"/>
      <c r="TW926" s="14"/>
      <c r="TX926" s="14"/>
      <c r="TY926" s="14"/>
      <c r="TZ926" s="14"/>
      <c r="UA926" s="14"/>
      <c r="UB926" s="14"/>
      <c r="UC926" s="14"/>
      <c r="UD926" s="14"/>
      <c r="UE926" s="14"/>
      <c r="UF926" s="14"/>
      <c r="UG926" s="14"/>
      <c r="UH926" s="14"/>
      <c r="UI926" s="14"/>
      <c r="UJ926" s="14"/>
      <c r="UK926" s="14"/>
      <c r="UL926" s="14"/>
      <c r="UM926" s="14"/>
      <c r="UN926" s="14"/>
      <c r="UO926" s="14"/>
      <c r="UP926" s="14"/>
      <c r="UQ926" s="14"/>
      <c r="UR926" s="14"/>
      <c r="US926" s="14"/>
      <c r="UT926" s="14"/>
      <c r="UU926" s="14"/>
      <c r="UV926" s="14"/>
      <c r="UW926" s="14"/>
      <c r="UX926" s="14"/>
      <c r="UY926" s="14"/>
      <c r="UZ926" s="14"/>
      <c r="VA926" s="14"/>
      <c r="VB926" s="14"/>
      <c r="VC926" s="14"/>
      <c r="VD926" s="14"/>
      <c r="VE926" s="14"/>
      <c r="VF926" s="14"/>
      <c r="VG926" s="14"/>
      <c r="VH926" s="14"/>
      <c r="VI926" s="14"/>
      <c r="VJ926" s="14"/>
      <c r="VK926" s="14"/>
      <c r="VL926" s="14"/>
      <c r="VM926" s="14"/>
      <c r="VN926" s="14"/>
      <c r="VO926" s="14"/>
      <c r="VP926" s="14"/>
      <c r="VQ926" s="14"/>
      <c r="VR926" s="14"/>
      <c r="VS926" s="14"/>
      <c r="VT926" s="14"/>
      <c r="VU926" s="14"/>
      <c r="VV926" s="14"/>
      <c r="VW926" s="14"/>
      <c r="VX926" s="14"/>
      <c r="VY926" s="14"/>
      <c r="VZ926" s="14"/>
      <c r="WA926" s="14"/>
      <c r="WB926" s="14"/>
      <c r="WC926" s="14"/>
      <c r="WD926" s="14"/>
      <c r="WE926" s="14"/>
      <c r="WF926" s="14"/>
      <c r="WG926" s="14"/>
      <c r="WH926" s="14"/>
      <c r="WI926" s="14"/>
      <c r="WJ926" s="14"/>
      <c r="WK926" s="14"/>
      <c r="WL926" s="14"/>
      <c r="WM926" s="14"/>
      <c r="WN926" s="14"/>
      <c r="WO926" s="14"/>
      <c r="WP926" s="14"/>
      <c r="WQ926" s="14"/>
      <c r="WR926" s="14"/>
      <c r="WS926" s="14"/>
      <c r="WT926" s="14"/>
      <c r="WU926" s="14"/>
      <c r="WV926" s="14"/>
      <c r="WW926" s="14"/>
      <c r="WX926" s="14"/>
      <c r="WY926" s="14"/>
      <c r="WZ926" s="14"/>
      <c r="XA926" s="14"/>
      <c r="XB926" s="14"/>
      <c r="XC926" s="14"/>
      <c r="XD926" s="14"/>
      <c r="XE926" s="14"/>
      <c r="XF926" s="14"/>
      <c r="XG926" s="14"/>
      <c r="XH926" s="14"/>
      <c r="XI926" s="14"/>
      <c r="XJ926" s="14"/>
      <c r="XK926" s="14"/>
      <c r="XL926" s="14"/>
      <c r="XM926" s="14"/>
      <c r="XN926" s="14"/>
      <c r="XO926" s="14"/>
      <c r="XP926" s="14"/>
      <c r="XQ926" s="14"/>
      <c r="XR926" s="14"/>
      <c r="XS926" s="14"/>
      <c r="XT926" s="14"/>
      <c r="XU926" s="14"/>
      <c r="XV926" s="14"/>
      <c r="XW926" s="14"/>
      <c r="XX926" s="14"/>
      <c r="XY926" s="14"/>
      <c r="XZ926" s="14"/>
      <c r="YA926" s="14"/>
      <c r="YB926" s="14"/>
      <c r="YC926" s="14"/>
      <c r="YD926" s="14"/>
      <c r="YE926" s="14"/>
      <c r="YF926" s="14"/>
      <c r="YG926" s="14"/>
      <c r="YH926" s="14"/>
      <c r="YI926" s="14"/>
      <c r="YJ926" s="14"/>
      <c r="YK926" s="14"/>
      <c r="YL926" s="14"/>
      <c r="YM926" s="14"/>
      <c r="YN926" s="14"/>
      <c r="YO926" s="14"/>
      <c r="YP926" s="14"/>
      <c r="YQ926" s="14"/>
      <c r="YR926" s="14"/>
      <c r="YS926" s="14"/>
      <c r="YT926" s="14"/>
      <c r="YU926" s="14"/>
      <c r="YV926" s="14"/>
      <c r="YW926" s="14"/>
      <c r="YX926" s="14"/>
      <c r="YY926" s="14"/>
      <c r="YZ926" s="14"/>
      <c r="ZA926" s="14"/>
      <c r="ZB926" s="14"/>
      <c r="ZC926" s="14"/>
      <c r="ZD926" s="14"/>
      <c r="ZE926" s="14"/>
      <c r="ZF926" s="14"/>
      <c r="ZG926" s="14"/>
      <c r="ZH926" s="14"/>
      <c r="ZI926" s="14"/>
      <c r="ZJ926" s="14"/>
      <c r="ZK926" s="14"/>
      <c r="ZL926" s="14"/>
      <c r="ZM926" s="14"/>
      <c r="ZN926" s="14"/>
      <c r="ZO926" s="14"/>
      <c r="ZP926" s="14"/>
      <c r="ZQ926" s="14"/>
      <c r="ZR926" s="14"/>
      <c r="ZS926" s="14"/>
      <c r="ZT926" s="14"/>
      <c r="ZU926" s="14"/>
      <c r="ZV926" s="14"/>
      <c r="ZW926" s="14"/>
      <c r="ZX926" s="14"/>
      <c r="ZY926" s="14"/>
      <c r="ZZ926" s="14"/>
      <c r="AAA926" s="14"/>
      <c r="AAB926" s="14"/>
      <c r="AAC926" s="14"/>
      <c r="AAD926" s="14"/>
      <c r="AAE926" s="14"/>
      <c r="AAF926" s="14"/>
      <c r="AAG926" s="14"/>
      <c r="AAH926" s="14"/>
      <c r="AAI926" s="14"/>
      <c r="AAJ926" s="14"/>
      <c r="AAK926" s="14"/>
      <c r="AAL926" s="14"/>
      <c r="AAM926" s="14"/>
      <c r="AAN926" s="14"/>
      <c r="AAO926" s="14"/>
      <c r="AAP926" s="14"/>
      <c r="AAQ926" s="14"/>
      <c r="AAR926" s="14"/>
      <c r="AAS926" s="14"/>
      <c r="AAT926" s="14"/>
      <c r="AAU926" s="14"/>
      <c r="AAV926" s="14"/>
      <c r="AAW926" s="14"/>
      <c r="AAX926" s="14"/>
      <c r="AAY926" s="14"/>
      <c r="AAZ926" s="14"/>
      <c r="ABA926" s="14"/>
      <c r="ABB926" s="14"/>
      <c r="ABC926" s="14"/>
      <c r="ABD926" s="14"/>
      <c r="ABE926" s="14"/>
      <c r="ABF926" s="14"/>
      <c r="ABG926" s="14"/>
      <c r="ABH926" s="14"/>
      <c r="ABI926" s="14"/>
      <c r="ABJ926" s="14"/>
      <c r="ABK926" s="14"/>
      <c r="ABL926" s="14"/>
      <c r="ABM926" s="14"/>
      <c r="ABN926" s="14"/>
      <c r="ABO926" s="14"/>
      <c r="ABP926" s="14"/>
      <c r="ABQ926" s="14"/>
      <c r="ABR926" s="14"/>
      <c r="ABS926" s="14"/>
      <c r="ABT926" s="14"/>
      <c r="ABU926" s="14"/>
      <c r="ABV926" s="14"/>
      <c r="ABW926" s="14"/>
      <c r="ABX926" s="14"/>
      <c r="ABY926" s="14"/>
      <c r="ABZ926" s="14"/>
      <c r="ACA926" s="14"/>
      <c r="ACB926" s="14"/>
      <c r="ACC926" s="14"/>
      <c r="ACD926" s="14"/>
      <c r="ACE926" s="14"/>
      <c r="ACF926" s="14"/>
      <c r="ACG926" s="14"/>
      <c r="ACH926" s="14"/>
      <c r="ACI926" s="14"/>
      <c r="ACJ926" s="14"/>
      <c r="ACK926" s="14"/>
      <c r="ACL926" s="14"/>
      <c r="ACM926" s="14"/>
      <c r="ACN926" s="14"/>
      <c r="ACO926" s="14"/>
      <c r="ACP926" s="14"/>
      <c r="ACQ926" s="14"/>
      <c r="ACR926" s="14"/>
      <c r="ACS926" s="14"/>
      <c r="ACT926" s="14"/>
      <c r="ACU926" s="14"/>
      <c r="ACV926" s="14"/>
      <c r="ACW926" s="14"/>
      <c r="ACX926" s="14"/>
      <c r="ACY926" s="14"/>
      <c r="ACZ926" s="14"/>
      <c r="ADA926" s="14"/>
      <c r="ADB926" s="14"/>
      <c r="ADC926" s="14"/>
      <c r="ADD926" s="14"/>
      <c r="ADE926" s="14"/>
      <c r="ADF926" s="14"/>
      <c r="ADG926" s="14"/>
      <c r="ADH926" s="14"/>
      <c r="ADI926" s="14"/>
      <c r="ADJ926" s="14"/>
      <c r="ADK926" s="14"/>
      <c r="ADL926" s="14"/>
      <c r="ADM926" s="14"/>
      <c r="ADN926" s="14"/>
      <c r="ADO926" s="14"/>
      <c r="ADP926" s="14"/>
      <c r="ADQ926" s="14"/>
      <c r="ADR926" s="14"/>
      <c r="ADS926" s="14"/>
      <c r="ADT926" s="14"/>
      <c r="ADU926" s="14"/>
      <c r="ADV926" s="14"/>
      <c r="ADW926" s="14"/>
      <c r="ADX926" s="14"/>
      <c r="ADY926" s="14"/>
      <c r="ADZ926" s="14"/>
      <c r="AEA926" s="14"/>
      <c r="AEB926" s="14"/>
      <c r="AEC926" s="14"/>
      <c r="AED926" s="14"/>
      <c r="AEE926" s="14"/>
      <c r="AEF926" s="14"/>
      <c r="AEG926" s="14"/>
      <c r="AEH926" s="14"/>
      <c r="AEI926" s="14"/>
      <c r="AEJ926" s="14"/>
      <c r="AEK926" s="14"/>
      <c r="AEL926" s="14"/>
      <c r="AEM926" s="14"/>
      <c r="AEN926" s="14"/>
      <c r="AEO926" s="14"/>
      <c r="AEP926" s="14"/>
      <c r="AEQ926" s="14"/>
      <c r="AER926" s="14"/>
      <c r="AES926" s="14"/>
      <c r="AET926" s="14"/>
      <c r="AEU926" s="14"/>
      <c r="AEV926" s="14"/>
      <c r="AEW926" s="14"/>
      <c r="AEX926" s="14"/>
      <c r="AEY926" s="14"/>
      <c r="AEZ926" s="14"/>
      <c r="AFA926" s="14"/>
      <c r="AFB926" s="14"/>
      <c r="AFC926" s="14"/>
      <c r="AFD926" s="14"/>
      <c r="AFE926" s="14"/>
      <c r="AFF926" s="14"/>
      <c r="AFG926" s="14"/>
      <c r="AFH926" s="14"/>
      <c r="AFI926" s="14"/>
      <c r="AFJ926" s="14"/>
      <c r="AFK926" s="14"/>
      <c r="AFL926" s="14"/>
      <c r="AFM926" s="14"/>
      <c r="AFN926" s="14"/>
      <c r="AFO926" s="14"/>
      <c r="AFP926" s="14"/>
      <c r="AFQ926" s="14"/>
      <c r="AFR926" s="14"/>
      <c r="AFS926" s="14"/>
      <c r="AFT926" s="14"/>
      <c r="AFU926" s="14"/>
      <c r="AFV926" s="14"/>
      <c r="AFW926" s="14"/>
      <c r="AFX926" s="14"/>
      <c r="AFY926" s="14"/>
      <c r="AFZ926" s="14"/>
      <c r="AGA926" s="14"/>
      <c r="AGB926" s="14"/>
      <c r="AGC926" s="14"/>
      <c r="AGD926" s="14"/>
      <c r="AGE926" s="14"/>
      <c r="AGF926" s="14"/>
      <c r="AGG926" s="14"/>
      <c r="AGH926" s="14"/>
      <c r="AGI926" s="14"/>
      <c r="AGJ926" s="14"/>
      <c r="AGK926" s="14"/>
      <c r="AGL926" s="14"/>
      <c r="AGM926" s="14"/>
      <c r="AGN926" s="14"/>
      <c r="AGO926" s="14"/>
      <c r="AGP926" s="14"/>
      <c r="AGQ926" s="14"/>
      <c r="AGR926" s="14"/>
      <c r="AGS926" s="14"/>
      <c r="AGT926" s="14"/>
      <c r="AGU926" s="14"/>
      <c r="AGV926" s="14"/>
      <c r="AGW926" s="14"/>
      <c r="AGX926" s="14"/>
      <c r="AGY926" s="14"/>
      <c r="AGZ926" s="14"/>
      <c r="AHA926" s="14"/>
      <c r="AHB926" s="14"/>
      <c r="AHC926" s="14"/>
      <c r="AHD926" s="14"/>
      <c r="AHE926" s="14"/>
      <c r="AHF926" s="14"/>
      <c r="AHG926" s="14"/>
      <c r="AHH926" s="14"/>
      <c r="AHI926" s="14"/>
      <c r="AHJ926" s="14"/>
      <c r="AHK926" s="14"/>
      <c r="AHL926" s="14"/>
      <c r="AHM926" s="14"/>
      <c r="AHN926" s="14"/>
      <c r="AHO926" s="14"/>
      <c r="AHP926" s="14"/>
      <c r="AHQ926" s="14"/>
      <c r="AHR926" s="14"/>
      <c r="AHS926" s="14"/>
      <c r="AHT926" s="14"/>
      <c r="AHU926" s="14"/>
      <c r="AHV926" s="14"/>
      <c r="AHW926" s="14"/>
      <c r="AHX926" s="14"/>
      <c r="AHY926" s="14"/>
      <c r="AHZ926" s="14"/>
      <c r="AIA926" s="14"/>
      <c r="AIB926" s="14"/>
      <c r="AIC926" s="14"/>
      <c r="AID926" s="14"/>
      <c r="AIE926" s="14"/>
      <c r="AIF926" s="14"/>
      <c r="AIG926" s="14"/>
      <c r="AIH926" s="14"/>
      <c r="AII926" s="14"/>
      <c r="AIJ926" s="14"/>
      <c r="AIK926" s="14"/>
      <c r="AIL926" s="14"/>
      <c r="AIM926" s="14"/>
      <c r="AIN926" s="14"/>
      <c r="AIO926" s="14"/>
      <c r="AIP926" s="14"/>
      <c r="AIQ926" s="14"/>
      <c r="AIR926" s="14"/>
      <c r="AIS926" s="14"/>
      <c r="AIT926" s="14"/>
      <c r="AIU926" s="14"/>
      <c r="AIV926" s="14"/>
      <c r="AIW926" s="14"/>
      <c r="AIX926" s="14"/>
      <c r="AIY926" s="14"/>
      <c r="AIZ926" s="14"/>
      <c r="AJA926" s="14"/>
      <c r="AJB926" s="14"/>
      <c r="AJC926" s="14"/>
      <c r="AJD926" s="14"/>
      <c r="AJE926" s="14"/>
      <c r="AJF926" s="14"/>
      <c r="AJG926" s="14"/>
      <c r="AJH926" s="14"/>
      <c r="AJI926" s="14"/>
      <c r="AJJ926" s="14"/>
      <c r="AJK926" s="14"/>
      <c r="AJL926" s="14"/>
      <c r="AJM926" s="14"/>
      <c r="AJN926" s="14"/>
      <c r="AJO926" s="14"/>
      <c r="AJP926" s="14"/>
      <c r="AJQ926" s="14"/>
      <c r="AJR926" s="14"/>
      <c r="AJS926" s="14"/>
      <c r="AJT926" s="14"/>
      <c r="AJU926" s="14"/>
      <c r="AJV926" s="14"/>
      <c r="AJW926" s="14"/>
      <c r="AJX926" s="14"/>
      <c r="AJY926" s="14"/>
      <c r="AJZ926" s="14"/>
      <c r="AKA926" s="14"/>
      <c r="AKB926" s="14"/>
      <c r="AKC926" s="14"/>
      <c r="AKD926" s="14"/>
      <c r="AKE926" s="14"/>
      <c r="AKF926" s="14"/>
      <c r="AKG926" s="14"/>
      <c r="AKH926" s="14"/>
      <c r="AKI926" s="14"/>
      <c r="AKJ926" s="14"/>
      <c r="AKK926" s="14"/>
      <c r="AKL926" s="14"/>
      <c r="AKM926" s="14"/>
      <c r="AKN926" s="14"/>
      <c r="AKO926" s="14"/>
      <c r="AKP926" s="14"/>
      <c r="AKQ926" s="14"/>
      <c r="AKR926" s="14"/>
      <c r="AKS926" s="14"/>
      <c r="AKT926" s="14"/>
      <c r="AKU926" s="14"/>
      <c r="AKV926" s="14"/>
      <c r="AKW926" s="14"/>
      <c r="AKX926" s="14"/>
      <c r="AKY926" s="14"/>
      <c r="AKZ926" s="14"/>
      <c r="ALA926" s="14"/>
      <c r="ALB926" s="14"/>
      <c r="ALC926" s="14"/>
      <c r="ALD926" s="14"/>
      <c r="ALE926" s="14"/>
      <c r="ALF926" s="14"/>
      <c r="ALG926" s="14"/>
      <c r="ALH926" s="14"/>
      <c r="ALI926" s="14"/>
      <c r="ALJ926" s="14"/>
      <c r="ALK926" s="14"/>
      <c r="ALL926" s="14"/>
      <c r="ALM926" s="14"/>
      <c r="ALN926" s="14"/>
      <c r="ALO926" s="14"/>
      <c r="ALP926" s="14"/>
      <c r="ALQ926" s="14"/>
      <c r="ALR926" s="14"/>
      <c r="ALS926" s="14"/>
      <c r="ALT926" s="14"/>
      <c r="ALU926" s="14"/>
      <c r="ALV926" s="14"/>
      <c r="ALW926" s="14"/>
      <c r="ALX926" s="14"/>
      <c r="ALY926" s="14"/>
      <c r="ALZ926" s="14"/>
      <c r="AMA926" s="14"/>
      <c r="AMB926" s="14"/>
      <c r="AMC926" s="14"/>
      <c r="AMD926" s="14"/>
      <c r="AME926" s="14"/>
      <c r="AMF926" s="14"/>
      <c r="AMG926" s="14"/>
      <c r="AMH926" s="14"/>
      <c r="AMI926" s="14"/>
      <c r="AMJ926" s="14"/>
      <c r="AMK926" s="14"/>
      <c r="AML926" s="14"/>
      <c r="AMM926" s="14"/>
      <c r="AMN926" s="14"/>
      <c r="AMO926" s="14"/>
      <c r="AMP926" s="14"/>
      <c r="AMQ926" s="14"/>
      <c r="AMR926" s="14"/>
      <c r="AMS926" s="14"/>
      <c r="AMT926" s="14"/>
      <c r="AMU926" s="14"/>
      <c r="AMV926" s="14"/>
      <c r="AMW926" s="14"/>
      <c r="AMX926" s="14"/>
      <c r="AMY926" s="14"/>
      <c r="AMZ926" s="14"/>
      <c r="ANA926" s="14"/>
      <c r="ANB926" s="14"/>
      <c r="ANC926" s="14"/>
      <c r="AND926" s="14"/>
      <c r="ANE926" s="14"/>
      <c r="ANF926" s="14"/>
      <c r="ANG926" s="14"/>
      <c r="ANH926" s="14"/>
      <c r="ANI926" s="14"/>
      <c r="ANJ926" s="14"/>
      <c r="ANK926" s="14"/>
      <c r="ANL926" s="14"/>
      <c r="ANM926" s="14"/>
      <c r="ANN926" s="14"/>
      <c r="ANO926" s="14"/>
      <c r="ANP926" s="14"/>
      <c r="ANQ926" s="14"/>
      <c r="ANR926" s="14"/>
      <c r="ANS926" s="14"/>
      <c r="ANT926" s="14"/>
      <c r="ANU926" s="14"/>
      <c r="ANV926" s="14"/>
      <c r="ANW926" s="14"/>
      <c r="ANX926" s="14"/>
      <c r="ANY926" s="14"/>
      <c r="ANZ926" s="14"/>
      <c r="AOA926" s="14"/>
      <c r="AOB926" s="14"/>
      <c r="AOC926" s="14"/>
      <c r="AOD926" s="14"/>
      <c r="AOE926" s="14"/>
      <c r="AOF926" s="14"/>
      <c r="AOG926" s="14"/>
      <c r="AOH926" s="14"/>
      <c r="AOI926" s="14"/>
      <c r="AOJ926" s="14"/>
      <c r="AOK926" s="14"/>
      <c r="AOL926" s="14"/>
      <c r="AOM926" s="14"/>
      <c r="AON926" s="14"/>
      <c r="AOO926" s="14"/>
      <c r="AOP926" s="14"/>
      <c r="AOQ926" s="14"/>
      <c r="AOR926" s="14"/>
      <c r="AOS926" s="14"/>
      <c r="AOT926" s="14"/>
      <c r="AOU926" s="14"/>
      <c r="AOV926" s="14"/>
      <c r="AOW926" s="14"/>
      <c r="AOX926" s="14"/>
      <c r="AOY926" s="14"/>
      <c r="AOZ926" s="14"/>
      <c r="APA926" s="14"/>
      <c r="APB926" s="14"/>
      <c r="APC926" s="14"/>
      <c r="APD926" s="14"/>
      <c r="APE926" s="14"/>
      <c r="APF926" s="14"/>
      <c r="APG926" s="14"/>
      <c r="APH926" s="14"/>
      <c r="API926" s="14"/>
      <c r="APJ926" s="14"/>
      <c r="APK926" s="14"/>
      <c r="APL926" s="14"/>
      <c r="APM926" s="14"/>
      <c r="APN926" s="14"/>
      <c r="APO926" s="14"/>
      <c r="APP926" s="14"/>
      <c r="APQ926" s="14"/>
      <c r="APR926" s="14"/>
      <c r="APS926" s="14"/>
      <c r="APT926" s="14"/>
      <c r="APU926" s="14"/>
      <c r="APV926" s="14"/>
      <c r="APW926" s="14"/>
      <c r="APX926" s="14"/>
      <c r="APY926" s="14"/>
      <c r="APZ926" s="14"/>
      <c r="AQA926" s="14"/>
      <c r="AQB926" s="14"/>
      <c r="AQC926" s="14"/>
      <c r="AQD926" s="14"/>
      <c r="AQE926" s="14"/>
      <c r="AQF926" s="14"/>
      <c r="AQG926" s="14"/>
      <c r="AQH926" s="14"/>
      <c r="AQI926" s="14"/>
      <c r="AQJ926" s="14"/>
      <c r="AQK926" s="14"/>
      <c r="AQL926" s="14"/>
      <c r="AQM926" s="14"/>
      <c r="AQN926" s="14"/>
      <c r="AQO926" s="14"/>
      <c r="AQP926" s="14"/>
      <c r="AQQ926" s="14"/>
      <c r="AQR926" s="14"/>
      <c r="AQS926" s="14"/>
      <c r="AQT926" s="14"/>
      <c r="AQU926" s="14"/>
      <c r="AQV926" s="14"/>
      <c r="AQW926" s="14"/>
      <c r="AQX926" s="14"/>
      <c r="AQY926" s="14"/>
      <c r="AQZ926" s="14"/>
      <c r="ARA926" s="14"/>
      <c r="ARB926" s="14"/>
      <c r="ARC926" s="14"/>
      <c r="ARD926" s="14"/>
      <c r="ARE926" s="14"/>
      <c r="ARF926" s="14"/>
      <c r="ARG926" s="14"/>
      <c r="ARH926" s="14"/>
      <c r="ARI926" s="14"/>
      <c r="ARJ926" s="14"/>
      <c r="ARK926" s="14"/>
      <c r="ARL926" s="14"/>
      <c r="ARM926" s="14"/>
      <c r="ARN926" s="14"/>
      <c r="ARO926" s="14"/>
      <c r="ARP926" s="14"/>
      <c r="ARQ926" s="14"/>
      <c r="ARR926" s="14"/>
      <c r="ARS926" s="14"/>
      <c r="ART926" s="14"/>
      <c r="ARU926" s="14"/>
      <c r="ARV926" s="14"/>
      <c r="ARW926" s="14"/>
      <c r="ARX926" s="14"/>
      <c r="ARY926" s="14"/>
      <c r="ARZ926" s="14"/>
      <c r="ASA926" s="14"/>
      <c r="ASB926" s="14"/>
      <c r="ASC926" s="14"/>
      <c r="ASD926" s="14"/>
      <c r="ASE926" s="14"/>
      <c r="ASF926" s="14"/>
      <c r="ASG926" s="14"/>
      <c r="ASH926" s="14"/>
      <c r="ASI926" s="14"/>
      <c r="ASJ926" s="14"/>
      <c r="ASK926" s="14"/>
      <c r="ASL926" s="14"/>
      <c r="ASM926" s="14"/>
      <c r="ASN926" s="14"/>
      <c r="ASO926" s="14"/>
      <c r="ASP926" s="14"/>
      <c r="ASQ926" s="14"/>
      <c r="ASR926" s="14"/>
      <c r="ASS926" s="14"/>
      <c r="AST926" s="14"/>
      <c r="ASU926" s="14"/>
      <c r="ASV926" s="14"/>
      <c r="ASW926" s="14"/>
      <c r="ASX926" s="14"/>
      <c r="ASY926" s="14"/>
      <c r="ASZ926" s="14"/>
      <c r="ATA926" s="14"/>
      <c r="ATB926" s="14"/>
      <c r="ATC926" s="14"/>
      <c r="ATD926" s="14"/>
      <c r="ATE926" s="14"/>
      <c r="ATF926" s="14"/>
      <c r="ATG926" s="14"/>
      <c r="ATH926" s="14"/>
      <c r="ATI926" s="14"/>
      <c r="ATJ926" s="14"/>
      <c r="ATK926" s="14"/>
      <c r="ATL926" s="14"/>
      <c r="ATM926" s="14"/>
      <c r="ATN926" s="14"/>
      <c r="ATO926" s="14"/>
      <c r="ATP926" s="14"/>
      <c r="ATQ926" s="14"/>
      <c r="ATR926" s="14"/>
      <c r="ATS926" s="14"/>
      <c r="ATT926" s="14"/>
      <c r="ATU926" s="14"/>
      <c r="ATV926" s="14"/>
      <c r="ATW926" s="14"/>
      <c r="ATX926" s="14"/>
      <c r="ATY926" s="14"/>
      <c r="ATZ926" s="14"/>
      <c r="AUA926" s="14"/>
      <c r="AUB926" s="14"/>
      <c r="AUC926" s="14"/>
      <c r="AUD926" s="14"/>
      <c r="AUE926" s="14"/>
      <c r="AUF926" s="14"/>
      <c r="AUG926" s="14"/>
      <c r="AUH926" s="14"/>
      <c r="AUI926" s="14"/>
      <c r="AUJ926" s="14"/>
      <c r="AUK926" s="14"/>
      <c r="AUL926" s="14"/>
      <c r="AUM926" s="14"/>
      <c r="AUN926" s="14"/>
      <c r="AUO926" s="14"/>
      <c r="AUP926" s="14"/>
      <c r="AUQ926" s="14"/>
      <c r="AUR926" s="14"/>
      <c r="AUS926" s="14"/>
      <c r="AUT926" s="14"/>
      <c r="AUU926" s="14"/>
      <c r="AUV926" s="14"/>
      <c r="AUW926" s="14"/>
      <c r="AUX926" s="14"/>
      <c r="AUY926" s="14"/>
      <c r="AUZ926" s="14"/>
      <c r="AVA926" s="14"/>
      <c r="AVB926" s="14"/>
      <c r="AVC926" s="14"/>
      <c r="AVD926" s="14"/>
      <c r="AVE926" s="14"/>
      <c r="AVF926" s="14"/>
      <c r="AVG926" s="14"/>
      <c r="AVH926" s="14"/>
      <c r="AVI926" s="14"/>
      <c r="AVJ926" s="14"/>
      <c r="AVK926" s="14"/>
      <c r="AVL926" s="14"/>
      <c r="AVM926" s="14"/>
      <c r="AVN926" s="14"/>
      <c r="AVO926" s="14"/>
      <c r="AVP926" s="14"/>
      <c r="AVQ926" s="14"/>
      <c r="AVR926" s="14"/>
      <c r="AVS926" s="14"/>
      <c r="AVT926" s="14"/>
      <c r="AVU926" s="14"/>
      <c r="AVV926" s="14"/>
      <c r="AVW926" s="14"/>
      <c r="AVX926" s="14"/>
      <c r="AVY926" s="14"/>
      <c r="AVZ926" s="14"/>
      <c r="AWA926" s="14"/>
      <c r="AWB926" s="14"/>
      <c r="AWC926" s="14"/>
      <c r="AWD926" s="14"/>
      <c r="AWE926" s="14"/>
      <c r="AWF926" s="14"/>
      <c r="AWG926" s="14"/>
      <c r="AWH926" s="14"/>
      <c r="AWI926" s="14"/>
      <c r="AWJ926" s="14"/>
      <c r="AWK926" s="14"/>
      <c r="AWL926" s="14"/>
      <c r="AWM926" s="14"/>
      <c r="AWN926" s="14"/>
      <c r="AWO926" s="14"/>
      <c r="AWP926" s="14"/>
      <c r="AWQ926" s="14"/>
      <c r="AWR926" s="14"/>
      <c r="AWS926" s="14"/>
      <c r="AWT926" s="14"/>
      <c r="AWU926" s="14"/>
      <c r="AWV926" s="14"/>
      <c r="AWW926" s="14"/>
      <c r="AWX926" s="14"/>
      <c r="AWY926" s="14"/>
      <c r="AWZ926" s="14"/>
      <c r="AXA926" s="14"/>
      <c r="AXB926" s="14"/>
      <c r="AXC926" s="14"/>
      <c r="AXD926" s="14"/>
      <c r="AXE926" s="14"/>
      <c r="AXF926" s="14"/>
      <c r="AXG926" s="14"/>
      <c r="AXH926" s="14"/>
      <c r="AXI926" s="14"/>
      <c r="AXJ926" s="14"/>
      <c r="AXK926" s="14"/>
      <c r="AXL926" s="14"/>
      <c r="AXM926" s="14"/>
      <c r="AXN926" s="14"/>
      <c r="AXO926" s="14"/>
      <c r="AXP926" s="14"/>
      <c r="AXQ926" s="14"/>
      <c r="AXR926" s="14"/>
      <c r="AXS926" s="14"/>
      <c r="AXT926" s="14"/>
      <c r="AXU926" s="14"/>
      <c r="AXV926" s="14"/>
      <c r="AXW926" s="14"/>
      <c r="AXX926" s="14"/>
      <c r="AXY926" s="14"/>
      <c r="AXZ926" s="14"/>
      <c r="AYA926" s="14"/>
      <c r="AYB926" s="14"/>
      <c r="AYC926" s="14"/>
      <c r="AYD926" s="14"/>
      <c r="AYE926" s="14"/>
      <c r="AYF926" s="14"/>
      <c r="AYG926" s="14"/>
      <c r="AYH926" s="14"/>
      <c r="AYI926" s="14"/>
      <c r="AYJ926" s="14"/>
      <c r="AYK926" s="14"/>
      <c r="AYL926" s="14"/>
      <c r="AYM926" s="14"/>
      <c r="AYN926" s="14"/>
      <c r="AYO926" s="14"/>
      <c r="AYP926" s="14"/>
      <c r="AYQ926" s="14"/>
      <c r="AYR926" s="14"/>
      <c r="AYS926" s="14"/>
      <c r="AYT926" s="14"/>
      <c r="AYU926" s="14"/>
      <c r="AYV926" s="14"/>
      <c r="AYW926" s="14"/>
      <c r="AYX926" s="14"/>
      <c r="AYY926" s="14"/>
      <c r="AYZ926" s="14"/>
      <c r="AZA926" s="14"/>
      <c r="AZB926" s="14"/>
      <c r="AZC926" s="14"/>
      <c r="AZD926" s="14"/>
      <c r="AZE926" s="14"/>
      <c r="AZF926" s="14"/>
      <c r="AZG926" s="14"/>
      <c r="AZH926" s="14"/>
      <c r="AZI926" s="14"/>
      <c r="AZJ926" s="14"/>
      <c r="AZK926" s="14"/>
      <c r="AZL926" s="14"/>
      <c r="AZM926" s="14"/>
      <c r="AZN926" s="14"/>
      <c r="AZO926" s="14"/>
      <c r="AZP926" s="14"/>
      <c r="AZQ926" s="14"/>
      <c r="AZR926" s="14"/>
      <c r="AZS926" s="14"/>
      <c r="AZT926" s="14"/>
      <c r="AZU926" s="14"/>
      <c r="AZV926" s="14"/>
      <c r="AZW926" s="14"/>
      <c r="AZX926" s="14"/>
      <c r="AZY926" s="14"/>
      <c r="AZZ926" s="14"/>
      <c r="BAA926" s="14"/>
      <c r="BAB926" s="14"/>
      <c r="BAC926" s="14"/>
      <c r="BAD926" s="14"/>
      <c r="BAE926" s="14"/>
      <c r="BAF926" s="14"/>
      <c r="BAG926" s="14"/>
      <c r="BAH926" s="14"/>
      <c r="BAI926" s="14"/>
      <c r="BAJ926" s="14"/>
      <c r="BAK926" s="14"/>
      <c r="BAL926" s="14"/>
      <c r="BAM926" s="14"/>
      <c r="BAN926" s="14"/>
      <c r="BAO926" s="14"/>
      <c r="BAP926" s="14"/>
      <c r="BAQ926" s="14"/>
      <c r="BAR926" s="14"/>
      <c r="BAS926" s="14"/>
      <c r="BAT926" s="14"/>
      <c r="BAU926" s="14"/>
      <c r="BAV926" s="14"/>
      <c r="BAW926" s="14"/>
      <c r="BAX926" s="14"/>
      <c r="BAY926" s="14"/>
      <c r="BAZ926" s="14"/>
      <c r="BBA926" s="14"/>
      <c r="BBB926" s="14"/>
      <c r="BBC926" s="14"/>
      <c r="BBD926" s="14"/>
      <c r="BBE926" s="14"/>
      <c r="BBF926" s="14"/>
      <c r="BBG926" s="14"/>
      <c r="BBH926" s="14"/>
      <c r="BBI926" s="14"/>
      <c r="BBJ926" s="14"/>
      <c r="BBK926" s="14"/>
      <c r="BBL926" s="14"/>
      <c r="BBM926" s="14"/>
      <c r="BBN926" s="14"/>
      <c r="BBO926" s="14"/>
      <c r="BBP926" s="14"/>
      <c r="BBQ926" s="14"/>
      <c r="BBR926" s="14"/>
      <c r="BBS926" s="14"/>
      <c r="BBT926" s="14"/>
      <c r="BBU926" s="14"/>
      <c r="BBV926" s="14"/>
      <c r="BBW926" s="14"/>
      <c r="BBX926" s="14"/>
      <c r="BBY926" s="14"/>
      <c r="BBZ926" s="14"/>
      <c r="BCA926" s="14"/>
      <c r="BCB926" s="14"/>
      <c r="BCC926" s="14"/>
      <c r="BCD926" s="14"/>
      <c r="BCE926" s="14"/>
      <c r="BCF926" s="14"/>
      <c r="BCG926" s="14"/>
      <c r="BCH926" s="14"/>
      <c r="BCI926" s="14"/>
      <c r="BCJ926" s="14"/>
      <c r="BCK926" s="14"/>
      <c r="BCL926" s="14"/>
      <c r="BCM926" s="14"/>
      <c r="BCN926" s="14"/>
      <c r="BCO926" s="14"/>
      <c r="BCP926" s="14"/>
      <c r="BCQ926" s="14"/>
      <c r="BCR926" s="14"/>
      <c r="BCS926" s="14"/>
      <c r="BCT926" s="14"/>
      <c r="BCU926" s="14"/>
      <c r="BCV926" s="14"/>
      <c r="BCW926" s="14"/>
      <c r="BCX926" s="14"/>
      <c r="BCY926" s="14"/>
      <c r="BCZ926" s="14"/>
      <c r="BDA926" s="14"/>
      <c r="BDB926" s="14"/>
      <c r="BDC926" s="14"/>
      <c r="BDD926" s="14"/>
      <c r="BDE926" s="14"/>
      <c r="BDF926" s="14"/>
      <c r="BDG926" s="14"/>
      <c r="BDH926" s="14"/>
      <c r="BDI926" s="14"/>
      <c r="BDJ926" s="14"/>
      <c r="BDK926" s="14"/>
      <c r="BDL926" s="14"/>
      <c r="BDM926" s="14"/>
      <c r="BDN926" s="14"/>
      <c r="BDO926" s="14"/>
      <c r="BDP926" s="14"/>
      <c r="BDQ926" s="14"/>
      <c r="BDR926" s="14"/>
      <c r="BDS926" s="14"/>
      <c r="BDT926" s="14"/>
      <c r="BDU926" s="14"/>
      <c r="BDV926" s="14"/>
      <c r="BDW926" s="14"/>
      <c r="BDX926" s="14"/>
      <c r="BDY926" s="14"/>
      <c r="BDZ926" s="14"/>
      <c r="BEA926" s="14"/>
      <c r="BEB926" s="14"/>
      <c r="BEC926" s="14"/>
      <c r="BED926" s="14"/>
      <c r="BEE926" s="14"/>
      <c r="BEF926" s="14"/>
      <c r="BEG926" s="14"/>
      <c r="BEH926" s="14"/>
      <c r="BEI926" s="14"/>
      <c r="BEJ926" s="14"/>
      <c r="BEK926" s="14"/>
      <c r="BEL926" s="14"/>
      <c r="BEM926" s="14"/>
      <c r="BEN926" s="14"/>
      <c r="BEO926" s="14"/>
      <c r="BEP926" s="14"/>
      <c r="BEQ926" s="14"/>
      <c r="BER926" s="14"/>
      <c r="BES926" s="14"/>
      <c r="BET926" s="14"/>
      <c r="BEU926" s="14"/>
      <c r="BEV926" s="14"/>
      <c r="BEW926" s="14"/>
      <c r="BEX926" s="14"/>
      <c r="BEY926" s="14"/>
      <c r="BEZ926" s="14"/>
      <c r="BFA926" s="14"/>
      <c r="BFB926" s="14"/>
      <c r="BFC926" s="14"/>
      <c r="BFD926" s="14"/>
      <c r="BFE926" s="14"/>
      <c r="BFF926" s="14"/>
      <c r="BFG926" s="14"/>
      <c r="BFH926" s="14"/>
      <c r="BFI926" s="14"/>
      <c r="BFJ926" s="14"/>
      <c r="BFK926" s="14"/>
      <c r="BFL926" s="14"/>
      <c r="BFM926" s="14"/>
      <c r="BFN926" s="14"/>
      <c r="BFO926" s="14"/>
      <c r="BFP926" s="14"/>
      <c r="BFQ926" s="14"/>
      <c r="BFR926" s="14"/>
      <c r="BFS926" s="14"/>
      <c r="BFT926" s="14"/>
      <c r="BFU926" s="14"/>
      <c r="BFV926" s="14"/>
      <c r="BFW926" s="14"/>
      <c r="BFX926" s="14"/>
      <c r="BFY926" s="14"/>
      <c r="BFZ926" s="14"/>
      <c r="BGA926" s="14"/>
      <c r="BGB926" s="14"/>
      <c r="BGC926" s="14"/>
      <c r="BGD926" s="14"/>
      <c r="BGE926" s="14"/>
      <c r="BGF926" s="14"/>
      <c r="BGG926" s="14"/>
      <c r="BGH926" s="14"/>
      <c r="BGI926" s="14"/>
      <c r="BGJ926" s="14"/>
      <c r="BGK926" s="14"/>
      <c r="BGL926" s="14"/>
      <c r="BGM926" s="14"/>
      <c r="BGN926" s="14"/>
      <c r="BGO926" s="14"/>
      <c r="BGP926" s="14"/>
      <c r="BGQ926" s="14"/>
      <c r="BGR926" s="14"/>
      <c r="BGS926" s="14"/>
      <c r="BGT926" s="14"/>
      <c r="BGU926" s="14"/>
      <c r="BGV926" s="14"/>
      <c r="BGW926" s="14"/>
      <c r="BGX926" s="14"/>
      <c r="BGY926" s="14"/>
      <c r="BGZ926" s="14"/>
      <c r="BHA926" s="14"/>
      <c r="BHB926" s="14"/>
      <c r="BHC926" s="14"/>
      <c r="BHD926" s="14"/>
      <c r="BHE926" s="14"/>
      <c r="BHF926" s="14"/>
      <c r="BHG926" s="14"/>
      <c r="BHH926" s="14"/>
      <c r="BHI926" s="14"/>
      <c r="BHJ926" s="14"/>
      <c r="BHK926" s="14"/>
      <c r="BHL926" s="14"/>
      <c r="BHM926" s="14"/>
      <c r="BHN926" s="14"/>
      <c r="BHO926" s="14"/>
      <c r="BHP926" s="14"/>
      <c r="BHQ926" s="14"/>
      <c r="BHR926" s="14"/>
      <c r="BHS926" s="14"/>
      <c r="BHT926" s="14"/>
      <c r="BHU926" s="14"/>
      <c r="BHV926" s="14"/>
      <c r="BHW926" s="14"/>
      <c r="BHX926" s="14"/>
      <c r="BHY926" s="14"/>
      <c r="BHZ926" s="14"/>
      <c r="BIA926" s="14"/>
      <c r="BIB926" s="14"/>
      <c r="BIC926" s="14"/>
      <c r="BID926" s="14"/>
      <c r="BIE926" s="14"/>
      <c r="BIF926" s="14"/>
      <c r="BIG926" s="14"/>
      <c r="BIH926" s="14"/>
      <c r="BII926" s="14"/>
      <c r="BIJ926" s="14"/>
      <c r="BIK926" s="14"/>
      <c r="BIL926" s="14"/>
      <c r="BIM926" s="14"/>
      <c r="BIN926" s="14"/>
      <c r="BIO926" s="14"/>
      <c r="BIP926" s="14"/>
      <c r="BIQ926" s="14"/>
      <c r="BIR926" s="14"/>
      <c r="BIS926" s="14"/>
      <c r="BIT926" s="14"/>
      <c r="BIU926" s="14"/>
      <c r="BIV926" s="14"/>
      <c r="BIW926" s="14"/>
      <c r="BIX926" s="14"/>
      <c r="BIY926" s="14"/>
      <c r="BIZ926" s="14"/>
      <c r="BJA926" s="14"/>
      <c r="BJB926" s="14"/>
      <c r="BJC926" s="14"/>
      <c r="BJD926" s="14"/>
      <c r="BJE926" s="14"/>
      <c r="BJF926" s="14"/>
      <c r="BJG926" s="14"/>
      <c r="BJH926" s="14"/>
      <c r="BJI926" s="14"/>
      <c r="BJJ926" s="14"/>
      <c r="BJK926" s="14"/>
      <c r="BJL926" s="14"/>
      <c r="BJM926" s="14"/>
      <c r="BJN926" s="14"/>
      <c r="BJO926" s="14"/>
      <c r="BJP926" s="14"/>
      <c r="BJQ926" s="14"/>
      <c r="BJR926" s="14"/>
      <c r="BJS926" s="14"/>
      <c r="BJT926" s="14"/>
      <c r="BJU926" s="14"/>
      <c r="BJV926" s="14"/>
      <c r="BJW926" s="14"/>
      <c r="BJX926" s="14"/>
      <c r="BJY926" s="14"/>
      <c r="BJZ926" s="14"/>
      <c r="BKA926" s="14"/>
      <c r="BKB926" s="14"/>
      <c r="BKC926" s="14"/>
      <c r="BKD926" s="14"/>
      <c r="BKE926" s="14"/>
      <c r="BKF926" s="14"/>
      <c r="BKG926" s="14"/>
      <c r="BKH926" s="14"/>
      <c r="BKI926" s="14"/>
      <c r="BKJ926" s="14"/>
      <c r="BKK926" s="14"/>
      <c r="BKL926" s="14"/>
      <c r="BKM926" s="14"/>
      <c r="BKN926" s="14"/>
      <c r="BKO926" s="14"/>
      <c r="BKP926" s="14"/>
      <c r="BKQ926" s="14"/>
      <c r="BKR926" s="14"/>
      <c r="BKS926" s="14"/>
      <c r="BKT926" s="14"/>
      <c r="BKU926" s="14"/>
      <c r="BKV926" s="14"/>
      <c r="BKW926" s="14"/>
      <c r="BKX926" s="14"/>
      <c r="BKY926" s="14"/>
      <c r="BKZ926" s="14"/>
      <c r="BLA926" s="14"/>
      <c r="BLB926" s="14"/>
      <c r="BLC926" s="14"/>
      <c r="BLD926" s="14"/>
      <c r="BLE926" s="14"/>
      <c r="BLF926" s="14"/>
      <c r="BLG926" s="14"/>
      <c r="BLH926" s="14"/>
      <c r="BLI926" s="14"/>
      <c r="BLJ926" s="14"/>
      <c r="BLK926" s="14"/>
      <c r="BLL926" s="14"/>
      <c r="BLM926" s="14"/>
      <c r="BLN926" s="14"/>
      <c r="BLO926" s="14"/>
      <c r="BLP926" s="14"/>
      <c r="BLQ926" s="14"/>
      <c r="BLR926" s="14"/>
      <c r="BLS926" s="14"/>
      <c r="BLT926" s="14"/>
      <c r="BLU926" s="14"/>
      <c r="BLV926" s="14"/>
      <c r="BLW926" s="14"/>
      <c r="BLX926" s="14"/>
      <c r="BLY926" s="14"/>
      <c r="BLZ926" s="14"/>
      <c r="BMA926" s="14"/>
      <c r="BMB926" s="14"/>
      <c r="BMC926" s="14"/>
      <c r="BMD926" s="14"/>
      <c r="BME926" s="14"/>
      <c r="BMF926" s="14"/>
      <c r="BMG926" s="14"/>
      <c r="BMH926" s="14"/>
      <c r="BMI926" s="14"/>
      <c r="BMJ926" s="14"/>
      <c r="BMK926" s="14"/>
      <c r="BML926" s="14"/>
      <c r="BMM926" s="14"/>
      <c r="BMN926" s="14"/>
      <c r="BMO926" s="14"/>
      <c r="BMP926" s="14"/>
      <c r="BMQ926" s="14"/>
      <c r="BMR926" s="14"/>
      <c r="BMS926" s="14"/>
      <c r="BMT926" s="14"/>
      <c r="BMU926" s="14"/>
      <c r="BMV926" s="14"/>
      <c r="BMW926" s="14"/>
      <c r="BMX926" s="14"/>
      <c r="BMY926" s="14"/>
      <c r="BMZ926" s="14"/>
      <c r="BNA926" s="14"/>
      <c r="BNB926" s="14"/>
      <c r="BNC926" s="14"/>
      <c r="BND926" s="14"/>
      <c r="BNE926" s="14"/>
      <c r="BNF926" s="14"/>
      <c r="BNG926" s="14"/>
      <c r="BNH926" s="14"/>
      <c r="BNI926" s="14"/>
      <c r="BNJ926" s="14"/>
      <c r="BNK926" s="14"/>
      <c r="BNL926" s="14"/>
      <c r="BNM926" s="14"/>
      <c r="BNN926" s="14"/>
      <c r="BNO926" s="14"/>
      <c r="BNP926" s="14"/>
      <c r="BNQ926" s="14"/>
      <c r="BNR926" s="14"/>
      <c r="BNS926" s="14"/>
      <c r="BNT926" s="14"/>
      <c r="BNU926" s="14"/>
      <c r="BNV926" s="14"/>
      <c r="BNW926" s="14"/>
      <c r="BNX926" s="14"/>
      <c r="BNY926" s="14"/>
      <c r="BNZ926" s="14"/>
      <c r="BOA926" s="14"/>
      <c r="BOB926" s="14"/>
      <c r="BOC926" s="14"/>
      <c r="BOD926" s="14"/>
      <c r="BOE926" s="14"/>
      <c r="BOF926" s="14"/>
      <c r="BOG926" s="14"/>
      <c r="BOH926" s="14"/>
      <c r="BOI926" s="14"/>
      <c r="BOJ926" s="14"/>
      <c r="BOK926" s="14"/>
      <c r="BOL926" s="14"/>
      <c r="BOM926" s="14"/>
      <c r="BON926" s="14"/>
      <c r="BOO926" s="14"/>
      <c r="BOP926" s="14"/>
      <c r="BOQ926" s="14"/>
      <c r="BOR926" s="14"/>
      <c r="BOS926" s="14"/>
      <c r="BOT926" s="14"/>
      <c r="BOU926" s="14"/>
      <c r="BOV926" s="14"/>
      <c r="BOW926" s="14"/>
      <c r="BOX926" s="14"/>
      <c r="BOY926" s="14"/>
      <c r="BOZ926" s="14"/>
      <c r="BPA926" s="14"/>
      <c r="BPB926" s="14"/>
      <c r="BPC926" s="14"/>
      <c r="BPD926" s="14"/>
      <c r="BPE926" s="14"/>
      <c r="BPF926" s="14"/>
      <c r="BPG926" s="14"/>
      <c r="BPH926" s="14"/>
      <c r="BPI926" s="14"/>
      <c r="BPJ926" s="14"/>
      <c r="BPK926" s="14"/>
      <c r="BPL926" s="14"/>
      <c r="BPM926" s="14"/>
      <c r="BPN926" s="14"/>
      <c r="BPO926" s="14"/>
      <c r="BPP926" s="14"/>
      <c r="BPQ926" s="14"/>
      <c r="BPR926" s="14"/>
      <c r="BPS926" s="14"/>
      <c r="BPT926" s="14"/>
      <c r="BPU926" s="14"/>
      <c r="BPV926" s="14"/>
      <c r="BPW926" s="14"/>
      <c r="BPX926" s="14"/>
      <c r="BPY926" s="14"/>
      <c r="BPZ926" s="14"/>
      <c r="BQA926" s="14"/>
      <c r="BQB926" s="14"/>
      <c r="BQC926" s="14"/>
      <c r="BQD926" s="14"/>
      <c r="BQE926" s="14"/>
      <c r="BQF926" s="14"/>
      <c r="BQG926" s="14"/>
      <c r="BQH926" s="14"/>
      <c r="BQI926" s="14"/>
      <c r="BQJ926" s="14"/>
      <c r="BQK926" s="14"/>
      <c r="BQL926" s="14"/>
      <c r="BQM926" s="14"/>
      <c r="BQN926" s="14"/>
      <c r="BQO926" s="14"/>
      <c r="BQP926" s="14"/>
      <c r="BQQ926" s="14"/>
      <c r="BQR926" s="14"/>
      <c r="BQS926" s="14"/>
      <c r="BQT926" s="14"/>
      <c r="BQU926" s="14"/>
      <c r="BQV926" s="14"/>
      <c r="BQW926" s="14"/>
      <c r="BQX926" s="14"/>
      <c r="BQY926" s="14"/>
      <c r="BQZ926" s="14"/>
      <c r="BRA926" s="14"/>
      <c r="BRB926" s="14"/>
      <c r="BRC926" s="14"/>
      <c r="BRD926" s="14"/>
      <c r="BRE926" s="14"/>
      <c r="BRF926" s="14"/>
      <c r="BRG926" s="14"/>
      <c r="BRH926" s="14"/>
      <c r="BRI926" s="14"/>
      <c r="BRJ926" s="14"/>
      <c r="BRK926" s="14"/>
      <c r="BRL926" s="14"/>
      <c r="BRM926" s="14"/>
      <c r="BRN926" s="14"/>
      <c r="BRO926" s="14"/>
      <c r="BRP926" s="14"/>
      <c r="BRQ926" s="14"/>
      <c r="BRR926" s="14"/>
      <c r="BRS926" s="14"/>
      <c r="BRT926" s="14"/>
      <c r="BRU926" s="14"/>
      <c r="BRV926" s="14"/>
      <c r="BRW926" s="14"/>
      <c r="BRX926" s="14"/>
      <c r="BRY926" s="14"/>
      <c r="BRZ926" s="14"/>
      <c r="BSA926" s="14"/>
      <c r="BSB926" s="14"/>
      <c r="BSC926" s="14"/>
      <c r="BSD926" s="14"/>
      <c r="BSE926" s="14"/>
      <c r="BSF926" s="14"/>
      <c r="BSG926" s="14"/>
      <c r="BSH926" s="14"/>
      <c r="BSI926" s="14"/>
      <c r="BSJ926" s="14"/>
      <c r="BSK926" s="14"/>
      <c r="BSL926" s="14"/>
      <c r="BSM926" s="14"/>
      <c r="BSN926" s="14"/>
      <c r="BSO926" s="14"/>
      <c r="BSP926" s="14"/>
      <c r="BSQ926" s="14"/>
      <c r="BSR926" s="14"/>
      <c r="BSS926" s="14"/>
      <c r="BST926" s="14"/>
      <c r="BSU926" s="14"/>
      <c r="BSV926" s="14"/>
      <c r="BSW926" s="14"/>
      <c r="BSX926" s="14"/>
      <c r="BSY926" s="14"/>
      <c r="BSZ926" s="14"/>
      <c r="BTA926" s="14"/>
      <c r="BTB926" s="14"/>
      <c r="BTC926" s="14"/>
      <c r="BTD926" s="14"/>
      <c r="BTE926" s="14"/>
      <c r="BTF926" s="14"/>
      <c r="BTG926" s="14"/>
      <c r="BTH926" s="14"/>
      <c r="BTI926" s="14"/>
      <c r="BTJ926" s="14"/>
      <c r="BTK926" s="14"/>
      <c r="BTL926" s="14"/>
      <c r="BTM926" s="14"/>
      <c r="BTN926" s="14"/>
      <c r="BTO926" s="14"/>
      <c r="BTP926" s="14"/>
      <c r="BTQ926" s="14"/>
      <c r="BTR926" s="14"/>
      <c r="BTS926" s="14"/>
      <c r="BTT926" s="14"/>
      <c r="BTU926" s="14"/>
      <c r="BTV926" s="14"/>
      <c r="BTW926" s="14"/>
      <c r="BTX926" s="14"/>
      <c r="BTY926" s="14"/>
      <c r="BTZ926" s="14"/>
      <c r="BUA926" s="14"/>
      <c r="BUB926" s="14"/>
      <c r="BUC926" s="14"/>
      <c r="BUD926" s="14"/>
      <c r="BUE926" s="14"/>
      <c r="BUF926" s="14"/>
      <c r="BUG926" s="14"/>
      <c r="BUH926" s="14"/>
      <c r="BUI926" s="14"/>
      <c r="BUJ926" s="14"/>
      <c r="BUK926" s="14"/>
      <c r="BUL926" s="14"/>
      <c r="BUM926" s="14"/>
      <c r="BUN926" s="14"/>
      <c r="BUO926" s="14"/>
      <c r="BUP926" s="14"/>
      <c r="BUQ926" s="14"/>
      <c r="BUR926" s="14"/>
      <c r="BUS926" s="14"/>
      <c r="BUT926" s="14"/>
      <c r="BUU926" s="14"/>
      <c r="BUV926" s="14"/>
      <c r="BUW926" s="14"/>
      <c r="BUX926" s="14"/>
      <c r="BUY926" s="14"/>
      <c r="BUZ926" s="14"/>
      <c r="BVA926" s="14"/>
      <c r="BVB926" s="14"/>
      <c r="BVC926" s="14"/>
      <c r="BVD926" s="14"/>
      <c r="BVE926" s="14"/>
      <c r="BVF926" s="14"/>
      <c r="BVG926" s="14"/>
      <c r="BVH926" s="14"/>
      <c r="BVI926" s="14"/>
      <c r="BVJ926" s="14"/>
      <c r="BVK926" s="14"/>
      <c r="BVL926" s="14"/>
      <c r="BVM926" s="14"/>
      <c r="BVN926" s="14"/>
      <c r="BVO926" s="14"/>
      <c r="BVP926" s="14"/>
      <c r="BVQ926" s="14"/>
      <c r="BVR926" s="14"/>
      <c r="BVS926" s="14"/>
      <c r="BVT926" s="14"/>
      <c r="BVU926" s="14"/>
      <c r="BVV926" s="14"/>
      <c r="BVW926" s="14"/>
      <c r="BVX926" s="14"/>
      <c r="BVY926" s="14"/>
      <c r="BVZ926" s="14"/>
      <c r="BWA926" s="14"/>
      <c r="BWB926" s="14"/>
      <c r="BWC926" s="14"/>
      <c r="BWD926" s="14"/>
      <c r="BWE926" s="14"/>
      <c r="BWF926" s="14"/>
      <c r="BWG926" s="14"/>
      <c r="BWH926" s="14"/>
      <c r="BWI926" s="14"/>
      <c r="BWJ926" s="14"/>
      <c r="BWK926" s="14"/>
      <c r="BWL926" s="14"/>
      <c r="BWM926" s="14"/>
      <c r="BWN926" s="14"/>
      <c r="BWO926" s="14"/>
      <c r="BWP926" s="14"/>
      <c r="BWQ926" s="14"/>
      <c r="BWR926" s="14"/>
      <c r="BWS926" s="14"/>
      <c r="BWT926" s="14"/>
      <c r="BWU926" s="14"/>
      <c r="BWV926" s="14"/>
      <c r="BWW926" s="14"/>
      <c r="BWX926" s="14"/>
      <c r="BWY926" s="14"/>
      <c r="BWZ926" s="14"/>
      <c r="BXA926" s="14"/>
      <c r="BXB926" s="14"/>
      <c r="BXC926" s="14"/>
      <c r="BXD926" s="14"/>
      <c r="BXE926" s="14"/>
      <c r="BXF926" s="14"/>
      <c r="BXG926" s="14"/>
      <c r="BXH926" s="14"/>
      <c r="BXI926" s="14"/>
      <c r="BXJ926" s="14"/>
      <c r="BXK926" s="14"/>
      <c r="BXL926" s="14"/>
      <c r="BXM926" s="14"/>
      <c r="BXN926" s="14"/>
      <c r="BXO926" s="14"/>
      <c r="BXP926" s="14"/>
      <c r="BXQ926" s="14"/>
      <c r="BXR926" s="14"/>
      <c r="BXS926" s="14"/>
      <c r="BXT926" s="14"/>
      <c r="BXU926" s="14"/>
      <c r="BXV926" s="14"/>
      <c r="BXW926" s="14"/>
      <c r="BXX926" s="14"/>
      <c r="BXY926" s="14"/>
      <c r="BXZ926" s="14"/>
      <c r="BYA926" s="14"/>
      <c r="BYB926" s="14"/>
      <c r="BYC926" s="14"/>
      <c r="BYD926" s="14"/>
      <c r="BYE926" s="14"/>
      <c r="BYF926" s="14"/>
      <c r="BYG926" s="14"/>
      <c r="BYH926" s="14"/>
      <c r="BYI926" s="14"/>
      <c r="BYJ926" s="14"/>
      <c r="BYK926" s="14"/>
      <c r="BYL926" s="14"/>
      <c r="BYM926" s="14"/>
      <c r="BYN926" s="14"/>
      <c r="BYO926" s="14"/>
      <c r="BYP926" s="14"/>
      <c r="BYQ926" s="14"/>
      <c r="BYR926" s="14"/>
      <c r="BYS926" s="14"/>
      <c r="BYT926" s="14"/>
      <c r="BYU926" s="14"/>
      <c r="BYV926" s="14"/>
      <c r="BYW926" s="14"/>
      <c r="BYX926" s="14"/>
      <c r="BYY926" s="14"/>
      <c r="BYZ926" s="14"/>
      <c r="BZA926" s="14"/>
      <c r="BZB926" s="14"/>
      <c r="BZC926" s="14"/>
      <c r="BZD926" s="14"/>
      <c r="BZE926" s="14"/>
      <c r="BZF926" s="14"/>
      <c r="BZG926" s="14"/>
      <c r="BZH926" s="14"/>
      <c r="BZI926" s="14"/>
      <c r="BZJ926" s="14"/>
      <c r="BZK926" s="14"/>
      <c r="BZL926" s="14"/>
      <c r="BZM926" s="14"/>
      <c r="BZN926" s="14"/>
      <c r="BZO926" s="14"/>
      <c r="BZP926" s="14"/>
      <c r="BZQ926" s="14"/>
      <c r="BZR926" s="14"/>
      <c r="BZS926" s="14"/>
      <c r="BZT926" s="14"/>
      <c r="BZU926" s="14"/>
      <c r="BZV926" s="14"/>
      <c r="BZW926" s="14"/>
      <c r="BZX926" s="14"/>
      <c r="BZY926" s="14"/>
      <c r="BZZ926" s="14"/>
      <c r="CAA926" s="14"/>
      <c r="CAB926" s="14"/>
      <c r="CAC926" s="14"/>
      <c r="CAD926" s="14"/>
      <c r="CAE926" s="14"/>
      <c r="CAF926" s="14"/>
      <c r="CAG926" s="14"/>
      <c r="CAH926" s="14"/>
      <c r="CAI926" s="14"/>
      <c r="CAJ926" s="14"/>
      <c r="CAK926" s="14"/>
      <c r="CAL926" s="14"/>
      <c r="CAM926" s="14"/>
      <c r="CAN926" s="14"/>
      <c r="CAO926" s="14"/>
      <c r="CAP926" s="14"/>
      <c r="CAQ926" s="14"/>
      <c r="CAR926" s="14"/>
      <c r="CAS926" s="14"/>
      <c r="CAT926" s="14"/>
      <c r="CAU926" s="14"/>
      <c r="CAV926" s="14"/>
      <c r="CAW926" s="14"/>
      <c r="CAX926" s="14"/>
      <c r="CAY926" s="14"/>
      <c r="CAZ926" s="14"/>
      <c r="CBA926" s="14"/>
      <c r="CBB926" s="14"/>
      <c r="CBC926" s="14"/>
      <c r="CBD926" s="14"/>
      <c r="CBE926" s="14"/>
      <c r="CBF926" s="14"/>
      <c r="CBG926" s="14"/>
      <c r="CBH926" s="14"/>
      <c r="CBI926" s="14"/>
      <c r="CBJ926" s="14"/>
      <c r="CBK926" s="14"/>
      <c r="CBL926" s="14"/>
      <c r="CBM926" s="14"/>
      <c r="CBN926" s="14"/>
      <c r="CBO926" s="14"/>
      <c r="CBP926" s="14"/>
      <c r="CBQ926" s="14"/>
      <c r="CBR926" s="14"/>
      <c r="CBS926" s="14"/>
      <c r="CBT926" s="14"/>
      <c r="CBU926" s="14"/>
      <c r="CBV926" s="14"/>
      <c r="CBW926" s="14"/>
      <c r="CBX926" s="14"/>
      <c r="CBY926" s="14"/>
      <c r="CBZ926" s="14"/>
      <c r="CCA926" s="14"/>
      <c r="CCB926" s="14"/>
      <c r="CCC926" s="14"/>
      <c r="CCD926" s="14"/>
      <c r="CCE926" s="14"/>
      <c r="CCF926" s="14"/>
      <c r="CCG926" s="14"/>
      <c r="CCH926" s="14"/>
      <c r="CCI926" s="14"/>
      <c r="CCJ926" s="14"/>
      <c r="CCK926" s="14"/>
      <c r="CCL926" s="14"/>
      <c r="CCM926" s="14"/>
      <c r="CCN926" s="14"/>
      <c r="CCO926" s="14"/>
      <c r="CCP926" s="14"/>
      <c r="CCQ926" s="14"/>
      <c r="CCR926" s="14"/>
      <c r="CCS926" s="14"/>
      <c r="CCT926" s="14"/>
      <c r="CCU926" s="14"/>
      <c r="CCV926" s="14"/>
      <c r="CCW926" s="14"/>
      <c r="CCX926" s="14"/>
      <c r="CCY926" s="14"/>
      <c r="CCZ926" s="14"/>
      <c r="CDA926" s="14"/>
      <c r="CDB926" s="14"/>
      <c r="CDC926" s="14"/>
      <c r="CDD926" s="14"/>
      <c r="CDE926" s="14"/>
      <c r="CDF926" s="14"/>
      <c r="CDG926" s="14"/>
      <c r="CDH926" s="14"/>
      <c r="CDI926" s="14"/>
      <c r="CDJ926" s="14"/>
      <c r="CDK926" s="14"/>
      <c r="CDL926" s="14"/>
      <c r="CDM926" s="14"/>
      <c r="CDN926" s="14"/>
      <c r="CDO926" s="14"/>
      <c r="CDP926" s="14"/>
      <c r="CDQ926" s="14"/>
      <c r="CDR926" s="14"/>
      <c r="CDS926" s="14"/>
      <c r="CDT926" s="14"/>
      <c r="CDU926" s="14"/>
      <c r="CDV926" s="14"/>
      <c r="CDW926" s="14"/>
      <c r="CDX926" s="14"/>
      <c r="CDY926" s="14"/>
      <c r="CDZ926" s="14"/>
      <c r="CEA926" s="14"/>
      <c r="CEB926" s="14"/>
      <c r="CEC926" s="14"/>
      <c r="CED926" s="14"/>
      <c r="CEE926" s="14"/>
      <c r="CEF926" s="14"/>
      <c r="CEG926" s="14"/>
      <c r="CEH926" s="14"/>
      <c r="CEI926" s="14"/>
      <c r="CEJ926" s="14"/>
      <c r="CEK926" s="14"/>
      <c r="CEL926" s="14"/>
      <c r="CEM926" s="14"/>
      <c r="CEN926" s="14"/>
      <c r="CEO926" s="14"/>
      <c r="CEP926" s="14"/>
      <c r="CEQ926" s="14"/>
      <c r="CER926" s="14"/>
      <c r="CES926" s="14"/>
      <c r="CET926" s="14"/>
      <c r="CEU926" s="14"/>
      <c r="CEV926" s="14"/>
      <c r="CEW926" s="14"/>
      <c r="CEX926" s="14"/>
      <c r="CEY926" s="14"/>
      <c r="CEZ926" s="14"/>
      <c r="CFA926" s="14"/>
      <c r="CFB926" s="14"/>
      <c r="CFC926" s="14"/>
      <c r="CFD926" s="14"/>
      <c r="CFE926" s="14"/>
      <c r="CFF926" s="14"/>
      <c r="CFG926" s="14"/>
      <c r="CFH926" s="14"/>
      <c r="CFI926" s="14"/>
      <c r="CFJ926" s="14"/>
      <c r="CFK926" s="14"/>
      <c r="CFL926" s="14"/>
      <c r="CFM926" s="14"/>
      <c r="CFN926" s="14"/>
      <c r="CFO926" s="14"/>
      <c r="CFP926" s="14"/>
      <c r="CFQ926" s="14"/>
      <c r="CFR926" s="14"/>
      <c r="CFS926" s="14"/>
      <c r="CFT926" s="14"/>
      <c r="CFU926" s="14"/>
      <c r="CFV926" s="14"/>
      <c r="CFW926" s="14"/>
      <c r="CFX926" s="14"/>
      <c r="CFY926" s="14"/>
      <c r="CFZ926" s="14"/>
      <c r="CGA926" s="14"/>
      <c r="CGB926" s="14"/>
      <c r="CGC926" s="14"/>
      <c r="CGD926" s="14"/>
      <c r="CGE926" s="14"/>
      <c r="CGF926" s="14"/>
      <c r="CGG926" s="14"/>
      <c r="CGH926" s="14"/>
      <c r="CGI926" s="14"/>
      <c r="CGJ926" s="14"/>
      <c r="CGK926" s="14"/>
      <c r="CGL926" s="14"/>
      <c r="CGM926" s="14"/>
      <c r="CGN926" s="14"/>
      <c r="CGO926" s="14"/>
      <c r="CGP926" s="14"/>
      <c r="CGQ926" s="14"/>
      <c r="CGR926" s="14"/>
      <c r="CGS926" s="14"/>
      <c r="CGT926" s="14"/>
      <c r="CGU926" s="14"/>
      <c r="CGV926" s="14"/>
      <c r="CGW926" s="14"/>
      <c r="CGX926" s="14"/>
      <c r="CGY926" s="14"/>
      <c r="CGZ926" s="14"/>
      <c r="CHA926" s="14"/>
      <c r="CHB926" s="14"/>
      <c r="CHC926" s="14"/>
      <c r="CHD926" s="14"/>
      <c r="CHE926" s="14"/>
      <c r="CHF926" s="14"/>
      <c r="CHG926" s="14"/>
      <c r="CHH926" s="14"/>
      <c r="CHI926" s="14"/>
      <c r="CHJ926" s="14"/>
      <c r="CHK926" s="14"/>
      <c r="CHL926" s="14"/>
      <c r="CHM926" s="14"/>
      <c r="CHN926" s="14"/>
      <c r="CHO926" s="14"/>
      <c r="CHP926" s="14"/>
      <c r="CHQ926" s="14"/>
      <c r="CHR926" s="14"/>
      <c r="CHS926" s="14"/>
      <c r="CHT926" s="14"/>
      <c r="CHU926" s="14"/>
      <c r="CHV926" s="14"/>
      <c r="CHW926" s="14"/>
      <c r="CHX926" s="14"/>
      <c r="CHY926" s="14"/>
      <c r="CHZ926" s="14"/>
      <c r="CIA926" s="14"/>
      <c r="CIB926" s="14"/>
      <c r="CIC926" s="14"/>
      <c r="CID926" s="14"/>
      <c r="CIE926" s="14"/>
      <c r="CIF926" s="14"/>
      <c r="CIG926" s="14"/>
      <c r="CIH926" s="14"/>
      <c r="CII926" s="14"/>
      <c r="CIJ926" s="14"/>
      <c r="CIK926" s="14"/>
      <c r="CIL926" s="14"/>
      <c r="CIM926" s="14"/>
      <c r="CIN926" s="14"/>
      <c r="CIO926" s="14"/>
      <c r="CIP926" s="14"/>
      <c r="CIQ926" s="14"/>
      <c r="CIR926" s="14"/>
      <c r="CIS926" s="14"/>
      <c r="CIT926" s="14"/>
      <c r="CIU926" s="14"/>
      <c r="CIV926" s="14"/>
      <c r="CIW926" s="14"/>
      <c r="CIX926" s="14"/>
      <c r="CIY926" s="14"/>
      <c r="CIZ926" s="14"/>
      <c r="CJA926" s="14"/>
      <c r="CJB926" s="14"/>
      <c r="CJC926" s="14"/>
      <c r="CJD926" s="14"/>
      <c r="CJE926" s="14"/>
      <c r="CJF926" s="14"/>
      <c r="CJG926" s="14"/>
      <c r="CJH926" s="14"/>
      <c r="CJI926" s="14"/>
      <c r="CJJ926" s="14"/>
      <c r="CJK926" s="14"/>
      <c r="CJL926" s="14"/>
      <c r="CJM926" s="14"/>
      <c r="CJN926" s="14"/>
      <c r="CJO926" s="14"/>
      <c r="CJP926" s="14"/>
      <c r="CJQ926" s="14"/>
      <c r="CJR926" s="14"/>
      <c r="CJS926" s="14"/>
      <c r="CJT926" s="14"/>
      <c r="CJU926" s="14"/>
      <c r="CJV926" s="14"/>
      <c r="CJW926" s="14"/>
      <c r="CJX926" s="14"/>
      <c r="CJY926" s="14"/>
      <c r="CJZ926" s="14"/>
      <c r="CKA926" s="14"/>
      <c r="CKB926" s="14"/>
      <c r="CKC926" s="14"/>
      <c r="CKD926" s="14"/>
      <c r="CKE926" s="14"/>
      <c r="CKF926" s="14"/>
      <c r="CKG926" s="14"/>
      <c r="CKH926" s="14"/>
      <c r="CKI926" s="14"/>
      <c r="CKJ926" s="14"/>
      <c r="CKK926" s="14"/>
      <c r="CKL926" s="14"/>
      <c r="CKM926" s="14"/>
      <c r="CKN926" s="14"/>
      <c r="CKO926" s="14"/>
      <c r="CKP926" s="14"/>
      <c r="CKQ926" s="14"/>
      <c r="CKR926" s="14"/>
      <c r="CKS926" s="14"/>
      <c r="CKT926" s="14"/>
      <c r="CKU926" s="14"/>
      <c r="CKV926" s="14"/>
      <c r="CKW926" s="14"/>
      <c r="CKX926" s="14"/>
      <c r="CKY926" s="14"/>
      <c r="CKZ926" s="14"/>
      <c r="CLA926" s="14"/>
      <c r="CLB926" s="14"/>
      <c r="CLC926" s="14"/>
      <c r="CLD926" s="14"/>
      <c r="CLE926" s="14"/>
      <c r="CLF926" s="14"/>
      <c r="CLG926" s="14"/>
      <c r="CLH926" s="14"/>
      <c r="CLI926" s="14"/>
      <c r="CLJ926" s="14"/>
      <c r="CLK926" s="14"/>
      <c r="CLL926" s="14"/>
      <c r="CLM926" s="14"/>
      <c r="CLN926" s="14"/>
      <c r="CLO926" s="14"/>
      <c r="CLP926" s="14"/>
      <c r="CLQ926" s="14"/>
      <c r="CLR926" s="14"/>
      <c r="CLS926" s="14"/>
      <c r="CLT926" s="14"/>
      <c r="CLU926" s="14"/>
      <c r="CLV926" s="14"/>
      <c r="CLW926" s="14"/>
      <c r="CLX926" s="14"/>
      <c r="CLY926" s="14"/>
      <c r="CLZ926" s="14"/>
      <c r="CMA926" s="14"/>
      <c r="CMB926" s="14"/>
      <c r="CMC926" s="14"/>
      <c r="CMD926" s="14"/>
      <c r="CME926" s="14"/>
      <c r="CMF926" s="14"/>
      <c r="CMG926" s="14"/>
      <c r="CMH926" s="14"/>
      <c r="CMI926" s="14"/>
      <c r="CMJ926" s="14"/>
      <c r="CMK926" s="14"/>
      <c r="CML926" s="14"/>
      <c r="CMM926" s="14"/>
      <c r="CMN926" s="14"/>
      <c r="CMO926" s="14"/>
      <c r="CMP926" s="14"/>
      <c r="CMQ926" s="14"/>
      <c r="CMR926" s="14"/>
      <c r="CMS926" s="14"/>
      <c r="CMT926" s="14"/>
      <c r="CMU926" s="14"/>
      <c r="CMV926" s="14"/>
      <c r="CMW926" s="14"/>
      <c r="CMX926" s="14"/>
      <c r="CMY926" s="14"/>
      <c r="CMZ926" s="14"/>
      <c r="CNA926" s="14"/>
      <c r="CNB926" s="14"/>
      <c r="CNC926" s="14"/>
      <c r="CND926" s="14"/>
      <c r="CNE926" s="14"/>
      <c r="CNF926" s="14"/>
      <c r="CNG926" s="14"/>
      <c r="CNH926" s="14"/>
      <c r="CNI926" s="14"/>
      <c r="CNJ926" s="14"/>
      <c r="CNK926" s="14"/>
      <c r="CNL926" s="14"/>
      <c r="CNM926" s="14"/>
      <c r="CNN926" s="14"/>
      <c r="CNO926" s="14"/>
      <c r="CNP926" s="14"/>
      <c r="CNQ926" s="14"/>
      <c r="CNR926" s="14"/>
      <c r="CNS926" s="14"/>
      <c r="CNT926" s="14"/>
      <c r="CNU926" s="14"/>
      <c r="CNV926" s="14"/>
      <c r="CNW926" s="14"/>
      <c r="CNX926" s="14"/>
      <c r="CNY926" s="14"/>
      <c r="CNZ926" s="14"/>
      <c r="COA926" s="14"/>
      <c r="COB926" s="14"/>
      <c r="COC926" s="14"/>
      <c r="COD926" s="14"/>
      <c r="COE926" s="14"/>
      <c r="COF926" s="14"/>
      <c r="COG926" s="14"/>
      <c r="COH926" s="14"/>
      <c r="COI926" s="14"/>
      <c r="COJ926" s="14"/>
      <c r="COK926" s="14"/>
      <c r="COL926" s="14"/>
      <c r="COM926" s="14"/>
      <c r="CON926" s="14"/>
      <c r="COO926" s="14"/>
      <c r="COP926" s="14"/>
      <c r="COQ926" s="14"/>
      <c r="COR926" s="14"/>
      <c r="COS926" s="14"/>
      <c r="COT926" s="14"/>
      <c r="COU926" s="14"/>
      <c r="COV926" s="14"/>
      <c r="COW926" s="14"/>
      <c r="COX926" s="14"/>
      <c r="COY926" s="14"/>
      <c r="COZ926" s="14"/>
      <c r="CPA926" s="14"/>
      <c r="CPB926" s="14"/>
      <c r="CPC926" s="14"/>
      <c r="CPD926" s="14"/>
      <c r="CPE926" s="14"/>
      <c r="CPF926" s="14"/>
      <c r="CPG926" s="14"/>
      <c r="CPH926" s="14"/>
      <c r="CPI926" s="14"/>
      <c r="CPJ926" s="14"/>
      <c r="CPK926" s="14"/>
      <c r="CPL926" s="14"/>
      <c r="CPM926" s="14"/>
      <c r="CPN926" s="14"/>
      <c r="CPO926" s="14"/>
      <c r="CPP926" s="14"/>
      <c r="CPQ926" s="14"/>
      <c r="CPR926" s="14"/>
      <c r="CPS926" s="14"/>
      <c r="CPT926" s="14"/>
      <c r="CPU926" s="14"/>
      <c r="CPV926" s="14"/>
      <c r="CPW926" s="14"/>
      <c r="CPX926" s="14"/>
      <c r="CPY926" s="14"/>
      <c r="CPZ926" s="14"/>
      <c r="CQA926" s="14"/>
      <c r="CQB926" s="14"/>
      <c r="CQC926" s="14"/>
      <c r="CQD926" s="14"/>
      <c r="CQE926" s="14"/>
      <c r="CQF926" s="14"/>
      <c r="CQG926" s="14"/>
      <c r="CQH926" s="14"/>
      <c r="CQI926" s="14"/>
      <c r="CQJ926" s="14"/>
      <c r="CQK926" s="14"/>
      <c r="CQL926" s="14"/>
      <c r="CQM926" s="14"/>
      <c r="CQN926" s="14"/>
      <c r="CQO926" s="14"/>
      <c r="CQP926" s="14"/>
      <c r="CQQ926" s="14"/>
      <c r="CQR926" s="14"/>
      <c r="CQS926" s="14"/>
      <c r="CQT926" s="14"/>
      <c r="CQU926" s="14"/>
      <c r="CQV926" s="14"/>
      <c r="CQW926" s="14"/>
      <c r="CQX926" s="14"/>
      <c r="CQY926" s="14"/>
      <c r="CQZ926" s="14"/>
      <c r="CRA926" s="14"/>
      <c r="CRB926" s="14"/>
      <c r="CRC926" s="14"/>
      <c r="CRD926" s="14"/>
      <c r="CRE926" s="14"/>
      <c r="CRF926" s="14"/>
      <c r="CRG926" s="14"/>
      <c r="CRH926" s="14"/>
      <c r="CRI926" s="14"/>
      <c r="CRJ926" s="14"/>
      <c r="CRK926" s="14"/>
      <c r="CRL926" s="14"/>
      <c r="CRM926" s="14"/>
      <c r="CRN926" s="14"/>
      <c r="CRO926" s="14"/>
      <c r="CRP926" s="14"/>
      <c r="CRQ926" s="14"/>
      <c r="CRR926" s="14"/>
      <c r="CRS926" s="14"/>
      <c r="CRT926" s="14"/>
      <c r="CRU926" s="14"/>
      <c r="CRV926" s="14"/>
      <c r="CRW926" s="14"/>
      <c r="CRX926" s="14"/>
      <c r="CRY926" s="14"/>
      <c r="CRZ926" s="14"/>
      <c r="CSA926" s="14"/>
      <c r="CSB926" s="14"/>
      <c r="CSC926" s="14"/>
      <c r="CSD926" s="14"/>
      <c r="CSE926" s="14"/>
      <c r="CSF926" s="14"/>
      <c r="CSG926" s="14"/>
      <c r="CSH926" s="14"/>
      <c r="CSI926" s="14"/>
      <c r="CSJ926" s="14"/>
      <c r="CSK926" s="14"/>
      <c r="CSL926" s="14"/>
      <c r="CSM926" s="14"/>
      <c r="CSN926" s="14"/>
      <c r="CSO926" s="14"/>
      <c r="CSP926" s="14"/>
      <c r="CSQ926" s="14"/>
      <c r="CSR926" s="14"/>
      <c r="CSS926" s="14"/>
      <c r="CST926" s="14"/>
      <c r="CSU926" s="14"/>
      <c r="CSV926" s="14"/>
      <c r="CSW926" s="14"/>
      <c r="CSX926" s="14"/>
      <c r="CSY926" s="14"/>
      <c r="CSZ926" s="14"/>
      <c r="CTA926" s="14"/>
      <c r="CTB926" s="14"/>
      <c r="CTC926" s="14"/>
      <c r="CTD926" s="14"/>
      <c r="CTE926" s="14"/>
      <c r="CTF926" s="14"/>
      <c r="CTG926" s="14"/>
      <c r="CTH926" s="14"/>
      <c r="CTI926" s="14"/>
      <c r="CTJ926" s="14"/>
      <c r="CTK926" s="14"/>
      <c r="CTL926" s="14"/>
      <c r="CTM926" s="14"/>
      <c r="CTN926" s="14"/>
      <c r="CTO926" s="14"/>
      <c r="CTP926" s="14"/>
      <c r="CTQ926" s="14"/>
      <c r="CTR926" s="14"/>
      <c r="CTS926" s="14"/>
      <c r="CTT926" s="14"/>
      <c r="CTU926" s="14"/>
      <c r="CTV926" s="14"/>
      <c r="CTW926" s="14"/>
      <c r="CTX926" s="14"/>
      <c r="CTY926" s="14"/>
      <c r="CTZ926" s="14"/>
      <c r="CUA926" s="14"/>
      <c r="CUB926" s="14"/>
      <c r="CUC926" s="14"/>
      <c r="CUD926" s="14"/>
      <c r="CUE926" s="14"/>
      <c r="CUF926" s="14"/>
      <c r="CUG926" s="14"/>
      <c r="CUH926" s="14"/>
      <c r="CUI926" s="14"/>
      <c r="CUJ926" s="14"/>
      <c r="CUK926" s="14"/>
      <c r="CUL926" s="14"/>
      <c r="CUM926" s="14"/>
      <c r="CUN926" s="14"/>
      <c r="CUO926" s="14"/>
      <c r="CUP926" s="14"/>
      <c r="CUQ926" s="14"/>
      <c r="CUR926" s="14"/>
      <c r="CUS926" s="14"/>
      <c r="CUT926" s="14"/>
      <c r="CUU926" s="14"/>
      <c r="CUV926" s="14"/>
      <c r="CUW926" s="14"/>
      <c r="CUX926" s="14"/>
      <c r="CUY926" s="14"/>
      <c r="CUZ926" s="14"/>
      <c r="CVA926" s="14"/>
      <c r="CVB926" s="14"/>
      <c r="CVC926" s="14"/>
      <c r="CVD926" s="14"/>
      <c r="CVE926" s="14"/>
      <c r="CVF926" s="14"/>
      <c r="CVG926" s="14"/>
      <c r="CVH926" s="14"/>
      <c r="CVI926" s="14"/>
      <c r="CVJ926" s="14"/>
      <c r="CVK926" s="14"/>
      <c r="CVL926" s="14"/>
      <c r="CVM926" s="14"/>
      <c r="CVN926" s="14"/>
      <c r="CVO926" s="14"/>
      <c r="CVP926" s="14"/>
      <c r="CVQ926" s="14"/>
      <c r="CVR926" s="14"/>
      <c r="CVS926" s="14"/>
      <c r="CVT926" s="14"/>
      <c r="CVU926" s="14"/>
      <c r="CVV926" s="14"/>
      <c r="CVW926" s="14"/>
      <c r="CVX926" s="14"/>
      <c r="CVY926" s="14"/>
      <c r="CVZ926" s="14"/>
      <c r="CWA926" s="14"/>
      <c r="CWB926" s="14"/>
      <c r="CWC926" s="14"/>
      <c r="CWD926" s="14"/>
      <c r="CWE926" s="14"/>
      <c r="CWF926" s="14"/>
      <c r="CWG926" s="14"/>
      <c r="CWH926" s="14"/>
      <c r="CWI926" s="14"/>
      <c r="CWJ926" s="14"/>
      <c r="CWK926" s="14"/>
      <c r="CWL926" s="14"/>
      <c r="CWM926" s="14"/>
      <c r="CWN926" s="14"/>
      <c r="CWO926" s="14"/>
      <c r="CWP926" s="14"/>
      <c r="CWQ926" s="14"/>
      <c r="CWR926" s="14"/>
      <c r="CWS926" s="14"/>
      <c r="CWT926" s="14"/>
      <c r="CWU926" s="14"/>
      <c r="CWV926" s="14"/>
      <c r="CWW926" s="14"/>
      <c r="CWX926" s="14"/>
      <c r="CWY926" s="14"/>
      <c r="CWZ926" s="14"/>
      <c r="CXA926" s="14"/>
      <c r="CXB926" s="14"/>
      <c r="CXC926" s="14"/>
      <c r="CXD926" s="14"/>
      <c r="CXE926" s="14"/>
      <c r="CXF926" s="14"/>
      <c r="CXG926" s="14"/>
      <c r="CXH926" s="14"/>
      <c r="CXI926" s="14"/>
      <c r="CXJ926" s="14"/>
      <c r="CXK926" s="14"/>
      <c r="CXL926" s="14"/>
      <c r="CXM926" s="14"/>
      <c r="CXN926" s="14"/>
      <c r="CXO926" s="14"/>
      <c r="CXP926" s="14"/>
      <c r="CXQ926" s="14"/>
      <c r="CXR926" s="14"/>
      <c r="CXS926" s="14"/>
      <c r="CXT926" s="14"/>
      <c r="CXU926" s="14"/>
      <c r="CXV926" s="14"/>
      <c r="CXW926" s="14"/>
      <c r="CXX926" s="14"/>
      <c r="CXY926" s="14"/>
      <c r="CXZ926" s="14"/>
      <c r="CYA926" s="14"/>
      <c r="CYB926" s="14"/>
      <c r="CYC926" s="14"/>
      <c r="CYD926" s="14"/>
      <c r="CYE926" s="14"/>
      <c r="CYF926" s="14"/>
      <c r="CYG926" s="14"/>
      <c r="CYH926" s="14"/>
      <c r="CYI926" s="14"/>
      <c r="CYJ926" s="14"/>
      <c r="CYK926" s="14"/>
      <c r="CYL926" s="14"/>
      <c r="CYM926" s="14"/>
      <c r="CYN926" s="14"/>
      <c r="CYO926" s="14"/>
      <c r="CYP926" s="14"/>
      <c r="CYQ926" s="14"/>
      <c r="CYR926" s="14"/>
      <c r="CYS926" s="14"/>
      <c r="CYT926" s="14"/>
      <c r="CYU926" s="14"/>
      <c r="CYV926" s="14"/>
      <c r="CYW926" s="14"/>
      <c r="CYX926" s="14"/>
      <c r="CYY926" s="14"/>
      <c r="CYZ926" s="14"/>
      <c r="CZA926" s="14"/>
      <c r="CZB926" s="14"/>
      <c r="CZC926" s="14"/>
      <c r="CZD926" s="14"/>
      <c r="CZE926" s="14"/>
      <c r="CZF926" s="14"/>
      <c r="CZG926" s="14"/>
      <c r="CZH926" s="14"/>
      <c r="CZI926" s="14"/>
      <c r="CZJ926" s="14"/>
      <c r="CZK926" s="14"/>
      <c r="CZL926" s="14"/>
      <c r="CZM926" s="14"/>
      <c r="CZN926" s="14"/>
      <c r="CZO926" s="14"/>
      <c r="CZP926" s="14"/>
      <c r="CZQ926" s="14"/>
      <c r="CZR926" s="14"/>
      <c r="CZS926" s="14"/>
      <c r="CZT926" s="14"/>
      <c r="CZU926" s="14"/>
      <c r="CZV926" s="14"/>
      <c r="CZW926" s="14"/>
      <c r="CZX926" s="14"/>
      <c r="CZY926" s="14"/>
      <c r="CZZ926" s="14"/>
      <c r="DAA926" s="14"/>
      <c r="DAB926" s="14"/>
      <c r="DAC926" s="14"/>
      <c r="DAD926" s="14"/>
      <c r="DAE926" s="14"/>
      <c r="DAF926" s="14"/>
      <c r="DAG926" s="14"/>
      <c r="DAH926" s="14"/>
      <c r="DAI926" s="14"/>
      <c r="DAJ926" s="14"/>
      <c r="DAK926" s="14"/>
      <c r="DAL926" s="14"/>
      <c r="DAM926" s="14"/>
      <c r="DAN926" s="14"/>
      <c r="DAO926" s="14"/>
      <c r="DAP926" s="14"/>
      <c r="DAQ926" s="14"/>
      <c r="DAR926" s="14"/>
      <c r="DAS926" s="14"/>
      <c r="DAT926" s="14"/>
      <c r="DAU926" s="14"/>
      <c r="DAV926" s="14"/>
      <c r="DAW926" s="14"/>
      <c r="DAX926" s="14"/>
      <c r="DAY926" s="14"/>
      <c r="DAZ926" s="14"/>
      <c r="DBA926" s="14"/>
      <c r="DBB926" s="14"/>
      <c r="DBC926" s="14"/>
      <c r="DBD926" s="14"/>
      <c r="DBE926" s="14"/>
      <c r="DBF926" s="14"/>
      <c r="DBG926" s="14"/>
      <c r="DBH926" s="14"/>
      <c r="DBI926" s="14"/>
      <c r="DBJ926" s="14"/>
      <c r="DBK926" s="14"/>
      <c r="DBL926" s="14"/>
      <c r="DBM926" s="14"/>
      <c r="DBN926" s="14"/>
      <c r="DBO926" s="14"/>
      <c r="DBP926" s="14"/>
      <c r="DBQ926" s="14"/>
      <c r="DBR926" s="14"/>
      <c r="DBS926" s="14"/>
      <c r="DBT926" s="14"/>
      <c r="DBU926" s="14"/>
      <c r="DBV926" s="14"/>
      <c r="DBW926" s="14"/>
      <c r="DBX926" s="14"/>
      <c r="DBY926" s="14"/>
      <c r="DBZ926" s="14"/>
      <c r="DCA926" s="14"/>
      <c r="DCB926" s="14"/>
      <c r="DCC926" s="14"/>
      <c r="DCD926" s="14"/>
      <c r="DCE926" s="14"/>
      <c r="DCF926" s="14"/>
      <c r="DCG926" s="14"/>
      <c r="DCH926" s="14"/>
      <c r="DCI926" s="14"/>
      <c r="DCJ926" s="14"/>
      <c r="DCK926" s="14"/>
      <c r="DCL926" s="14"/>
      <c r="DCM926" s="14"/>
      <c r="DCN926" s="14"/>
      <c r="DCO926" s="14"/>
      <c r="DCP926" s="14"/>
      <c r="DCQ926" s="14"/>
      <c r="DCR926" s="14"/>
      <c r="DCS926" s="14"/>
      <c r="DCT926" s="14"/>
      <c r="DCU926" s="14"/>
      <c r="DCV926" s="14"/>
      <c r="DCW926" s="14"/>
      <c r="DCX926" s="14"/>
      <c r="DCY926" s="14"/>
      <c r="DCZ926" s="14"/>
      <c r="DDA926" s="14"/>
      <c r="DDB926" s="14"/>
      <c r="DDC926" s="14"/>
      <c r="DDD926" s="14"/>
      <c r="DDE926" s="14"/>
      <c r="DDF926" s="14"/>
      <c r="DDG926" s="14"/>
      <c r="DDH926" s="14"/>
      <c r="DDI926" s="14"/>
      <c r="DDJ926" s="14"/>
      <c r="DDK926" s="14"/>
      <c r="DDL926" s="14"/>
      <c r="DDM926" s="14"/>
      <c r="DDN926" s="14"/>
      <c r="DDO926" s="14"/>
      <c r="DDP926" s="14"/>
      <c r="DDQ926" s="14"/>
      <c r="DDR926" s="14"/>
      <c r="DDS926" s="14"/>
      <c r="DDT926" s="14"/>
      <c r="DDU926" s="14"/>
      <c r="DDV926" s="14"/>
      <c r="DDW926" s="14"/>
      <c r="DDX926" s="14"/>
      <c r="DDY926" s="14"/>
      <c r="DDZ926" s="14"/>
      <c r="DEA926" s="14"/>
      <c r="DEB926" s="14"/>
      <c r="DEC926" s="14"/>
      <c r="DED926" s="14"/>
      <c r="DEE926" s="14"/>
      <c r="DEF926" s="14"/>
      <c r="DEG926" s="14"/>
      <c r="DEH926" s="14"/>
      <c r="DEI926" s="14"/>
      <c r="DEJ926" s="14"/>
      <c r="DEK926" s="14"/>
      <c r="DEL926" s="14"/>
      <c r="DEM926" s="14"/>
      <c r="DEN926" s="14"/>
      <c r="DEO926" s="14"/>
      <c r="DEP926" s="14"/>
      <c r="DEQ926" s="14"/>
      <c r="DER926" s="14"/>
      <c r="DES926" s="14"/>
      <c r="DET926" s="14"/>
      <c r="DEU926" s="14"/>
      <c r="DEV926" s="14"/>
      <c r="DEW926" s="14"/>
      <c r="DEX926" s="14"/>
      <c r="DEY926" s="14"/>
      <c r="DEZ926" s="14"/>
      <c r="DFA926" s="14"/>
      <c r="DFB926" s="14"/>
      <c r="DFC926" s="14"/>
      <c r="DFD926" s="14"/>
      <c r="DFE926" s="14"/>
      <c r="DFF926" s="14"/>
      <c r="DFG926" s="14"/>
      <c r="DFH926" s="14"/>
      <c r="DFI926" s="14"/>
      <c r="DFJ926" s="14"/>
      <c r="DFK926" s="14"/>
      <c r="DFL926" s="14"/>
      <c r="DFM926" s="14"/>
      <c r="DFN926" s="14"/>
      <c r="DFO926" s="14"/>
      <c r="DFP926" s="14"/>
      <c r="DFQ926" s="14"/>
      <c r="DFR926" s="14"/>
      <c r="DFS926" s="14"/>
      <c r="DFT926" s="14"/>
      <c r="DFU926" s="14"/>
      <c r="DFV926" s="14"/>
      <c r="DFW926" s="14"/>
      <c r="DFX926" s="14"/>
      <c r="DFY926" s="14"/>
      <c r="DFZ926" s="14"/>
      <c r="DGA926" s="14"/>
      <c r="DGB926" s="14"/>
      <c r="DGC926" s="14"/>
      <c r="DGD926" s="14"/>
      <c r="DGE926" s="14"/>
      <c r="DGF926" s="14"/>
      <c r="DGG926" s="14"/>
      <c r="DGH926" s="14"/>
      <c r="DGI926" s="14"/>
      <c r="DGJ926" s="14"/>
      <c r="DGK926" s="14"/>
      <c r="DGL926" s="14"/>
      <c r="DGM926" s="14"/>
      <c r="DGN926" s="14"/>
      <c r="DGO926" s="14"/>
      <c r="DGP926" s="14"/>
      <c r="DGQ926" s="14"/>
      <c r="DGR926" s="14"/>
      <c r="DGS926" s="14"/>
      <c r="DGT926" s="14"/>
      <c r="DGU926" s="14"/>
      <c r="DGV926" s="14"/>
      <c r="DGW926" s="14"/>
      <c r="DGX926" s="14"/>
      <c r="DGY926" s="14"/>
      <c r="DGZ926" s="14"/>
      <c r="DHA926" s="14"/>
      <c r="DHB926" s="14"/>
      <c r="DHC926" s="14"/>
      <c r="DHD926" s="14"/>
      <c r="DHE926" s="14"/>
      <c r="DHF926" s="14"/>
      <c r="DHG926" s="14"/>
      <c r="DHH926" s="14"/>
      <c r="DHI926" s="14"/>
      <c r="DHJ926" s="14"/>
      <c r="DHK926" s="14"/>
      <c r="DHL926" s="14"/>
      <c r="DHM926" s="14"/>
      <c r="DHN926" s="14"/>
      <c r="DHO926" s="14"/>
      <c r="DHP926" s="14"/>
      <c r="DHQ926" s="14"/>
      <c r="DHR926" s="14"/>
      <c r="DHS926" s="14"/>
      <c r="DHT926" s="14"/>
      <c r="DHU926" s="14"/>
      <c r="DHV926" s="14"/>
      <c r="DHW926" s="14"/>
      <c r="DHX926" s="14"/>
      <c r="DHY926" s="14"/>
      <c r="DHZ926" s="14"/>
      <c r="DIA926" s="14"/>
      <c r="DIB926" s="14"/>
      <c r="DIC926" s="14"/>
      <c r="DID926" s="14"/>
      <c r="DIE926" s="14"/>
      <c r="DIF926" s="14"/>
      <c r="DIG926" s="14"/>
      <c r="DIH926" s="14"/>
      <c r="DII926" s="14"/>
      <c r="DIJ926" s="14"/>
      <c r="DIK926" s="14"/>
      <c r="DIL926" s="14"/>
      <c r="DIM926" s="14"/>
      <c r="DIN926" s="14"/>
      <c r="DIO926" s="14"/>
      <c r="DIP926" s="14"/>
      <c r="DIQ926" s="14"/>
      <c r="DIR926" s="14"/>
      <c r="DIS926" s="14"/>
      <c r="DIT926" s="14"/>
      <c r="DIU926" s="14"/>
      <c r="DIV926" s="14"/>
      <c r="DIW926" s="14"/>
      <c r="DIX926" s="14"/>
      <c r="DIY926" s="14"/>
      <c r="DIZ926" s="14"/>
      <c r="DJA926" s="14"/>
      <c r="DJB926" s="14"/>
      <c r="DJC926" s="14"/>
      <c r="DJD926" s="14"/>
      <c r="DJE926" s="14"/>
      <c r="DJF926" s="14"/>
      <c r="DJG926" s="14"/>
      <c r="DJH926" s="14"/>
      <c r="DJI926" s="14"/>
      <c r="DJJ926" s="14"/>
      <c r="DJK926" s="14"/>
      <c r="DJL926" s="14"/>
      <c r="DJM926" s="14"/>
      <c r="DJN926" s="14"/>
      <c r="DJO926" s="14"/>
      <c r="DJP926" s="14"/>
      <c r="DJQ926" s="14"/>
      <c r="DJR926" s="14"/>
      <c r="DJS926" s="14"/>
      <c r="DJT926" s="14"/>
      <c r="DJU926" s="14"/>
      <c r="DJV926" s="14"/>
      <c r="DJW926" s="14"/>
      <c r="DJX926" s="14"/>
      <c r="DJY926" s="14"/>
      <c r="DJZ926" s="14"/>
      <c r="DKA926" s="14"/>
      <c r="DKB926" s="14"/>
      <c r="DKC926" s="14"/>
      <c r="DKD926" s="14"/>
      <c r="DKE926" s="14"/>
      <c r="DKF926" s="14"/>
      <c r="DKG926" s="14"/>
      <c r="DKH926" s="14"/>
      <c r="DKI926" s="14"/>
      <c r="DKJ926" s="14"/>
      <c r="DKK926" s="14"/>
      <c r="DKL926" s="14"/>
      <c r="DKM926" s="14"/>
      <c r="DKN926" s="14"/>
      <c r="DKO926" s="14"/>
      <c r="DKP926" s="14"/>
      <c r="DKQ926" s="14"/>
      <c r="DKR926" s="14"/>
      <c r="DKS926" s="14"/>
      <c r="DKT926" s="14"/>
      <c r="DKU926" s="14"/>
      <c r="DKV926" s="14"/>
      <c r="DKW926" s="14"/>
      <c r="DKX926" s="14"/>
      <c r="DKY926" s="14"/>
      <c r="DKZ926" s="14"/>
      <c r="DLA926" s="14"/>
      <c r="DLB926" s="14"/>
      <c r="DLC926" s="14"/>
      <c r="DLD926" s="14"/>
      <c r="DLE926" s="14"/>
      <c r="DLF926" s="14"/>
      <c r="DLG926" s="14"/>
      <c r="DLH926" s="14"/>
      <c r="DLI926" s="14"/>
      <c r="DLJ926" s="14"/>
      <c r="DLK926" s="14"/>
      <c r="DLL926" s="14"/>
      <c r="DLM926" s="14"/>
      <c r="DLN926" s="14"/>
      <c r="DLO926" s="14"/>
      <c r="DLP926" s="14"/>
      <c r="DLQ926" s="14"/>
      <c r="DLR926" s="14"/>
      <c r="DLS926" s="14"/>
      <c r="DLT926" s="14"/>
      <c r="DLU926" s="14"/>
      <c r="DLV926" s="14"/>
      <c r="DLW926" s="14"/>
      <c r="DLX926" s="14"/>
      <c r="DLY926" s="14"/>
      <c r="DLZ926" s="14"/>
      <c r="DMA926" s="14"/>
      <c r="DMB926" s="14"/>
      <c r="DMC926" s="14"/>
      <c r="DMD926" s="14"/>
      <c r="DME926" s="14"/>
      <c r="DMF926" s="14"/>
      <c r="DMG926" s="14"/>
      <c r="DMH926" s="14"/>
      <c r="DMI926" s="14"/>
      <c r="DMJ926" s="14"/>
      <c r="DMK926" s="14"/>
      <c r="DML926" s="14"/>
      <c r="DMM926" s="14"/>
      <c r="DMN926" s="14"/>
      <c r="DMO926" s="14"/>
      <c r="DMP926" s="14"/>
      <c r="DMQ926" s="14"/>
      <c r="DMR926" s="14"/>
      <c r="DMS926" s="14"/>
      <c r="DMT926" s="14"/>
      <c r="DMU926" s="14"/>
      <c r="DMV926" s="14"/>
      <c r="DMW926" s="14"/>
      <c r="DMX926" s="14"/>
      <c r="DMY926" s="14"/>
      <c r="DMZ926" s="14"/>
      <c r="DNA926" s="14"/>
      <c r="DNB926" s="14"/>
      <c r="DNC926" s="14"/>
      <c r="DND926" s="14"/>
      <c r="DNE926" s="14"/>
      <c r="DNF926" s="14"/>
      <c r="DNG926" s="14"/>
      <c r="DNH926" s="14"/>
      <c r="DNI926" s="14"/>
      <c r="DNJ926" s="14"/>
      <c r="DNK926" s="14"/>
      <c r="DNL926" s="14"/>
      <c r="DNM926" s="14"/>
      <c r="DNN926" s="14"/>
      <c r="DNO926" s="14"/>
      <c r="DNP926" s="14"/>
      <c r="DNQ926" s="14"/>
      <c r="DNR926" s="14"/>
      <c r="DNS926" s="14"/>
      <c r="DNT926" s="14"/>
      <c r="DNU926" s="14"/>
      <c r="DNV926" s="14"/>
      <c r="DNW926" s="14"/>
      <c r="DNX926" s="14"/>
      <c r="DNY926" s="14"/>
      <c r="DNZ926" s="14"/>
      <c r="DOA926" s="14"/>
      <c r="DOB926" s="14"/>
      <c r="DOC926" s="14"/>
      <c r="DOD926" s="14"/>
      <c r="DOE926" s="14"/>
      <c r="DOF926" s="14"/>
      <c r="DOG926" s="14"/>
      <c r="DOH926" s="14"/>
      <c r="DOI926" s="14"/>
      <c r="DOJ926" s="14"/>
      <c r="DOK926" s="14"/>
      <c r="DOL926" s="14"/>
      <c r="DOM926" s="14"/>
      <c r="DON926" s="14"/>
      <c r="DOO926" s="14"/>
      <c r="DOP926" s="14"/>
      <c r="DOQ926" s="14"/>
      <c r="DOR926" s="14"/>
      <c r="DOS926" s="14"/>
      <c r="DOT926" s="14"/>
      <c r="DOU926" s="14"/>
      <c r="DOV926" s="14"/>
      <c r="DOW926" s="14"/>
      <c r="DOX926" s="14"/>
      <c r="DOY926" s="14"/>
      <c r="DOZ926" s="14"/>
      <c r="DPA926" s="14"/>
      <c r="DPB926" s="14"/>
      <c r="DPC926" s="14"/>
      <c r="DPD926" s="14"/>
      <c r="DPE926" s="14"/>
      <c r="DPF926" s="14"/>
      <c r="DPG926" s="14"/>
      <c r="DPH926" s="14"/>
      <c r="DPI926" s="14"/>
      <c r="DPJ926" s="14"/>
      <c r="DPK926" s="14"/>
      <c r="DPL926" s="14"/>
      <c r="DPM926" s="14"/>
      <c r="DPN926" s="14"/>
      <c r="DPO926" s="14"/>
      <c r="DPP926" s="14"/>
      <c r="DPQ926" s="14"/>
      <c r="DPR926" s="14"/>
      <c r="DPS926" s="14"/>
      <c r="DPT926" s="14"/>
      <c r="DPU926" s="14"/>
      <c r="DPV926" s="14"/>
      <c r="DPW926" s="14"/>
      <c r="DPX926" s="14"/>
      <c r="DPY926" s="14"/>
      <c r="DPZ926" s="14"/>
      <c r="DQA926" s="14"/>
      <c r="DQB926" s="14"/>
      <c r="DQC926" s="14"/>
      <c r="DQD926" s="14"/>
      <c r="DQE926" s="14"/>
      <c r="DQF926" s="14"/>
      <c r="DQG926" s="14"/>
      <c r="DQH926" s="14"/>
      <c r="DQI926" s="14"/>
      <c r="DQJ926" s="14"/>
      <c r="DQK926" s="14"/>
      <c r="DQL926" s="14"/>
      <c r="DQM926" s="14"/>
      <c r="DQN926" s="14"/>
      <c r="DQO926" s="14"/>
      <c r="DQP926" s="14"/>
      <c r="DQQ926" s="14"/>
      <c r="DQR926" s="14"/>
      <c r="DQS926" s="14"/>
      <c r="DQT926" s="14"/>
      <c r="DQU926" s="14"/>
      <c r="DQV926" s="14"/>
      <c r="DQW926" s="14"/>
      <c r="DQX926" s="14"/>
      <c r="DQY926" s="14"/>
      <c r="DQZ926" s="14"/>
      <c r="DRA926" s="14"/>
      <c r="DRB926" s="14"/>
      <c r="DRC926" s="14"/>
      <c r="DRD926" s="14"/>
      <c r="DRE926" s="14"/>
      <c r="DRF926" s="14"/>
      <c r="DRG926" s="14"/>
      <c r="DRH926" s="14"/>
      <c r="DRI926" s="14"/>
      <c r="DRJ926" s="14"/>
      <c r="DRK926" s="14"/>
      <c r="DRL926" s="14"/>
      <c r="DRM926" s="14"/>
      <c r="DRN926" s="14"/>
      <c r="DRO926" s="14"/>
      <c r="DRP926" s="14"/>
      <c r="DRQ926" s="14"/>
      <c r="DRR926" s="14"/>
      <c r="DRS926" s="14"/>
      <c r="DRT926" s="14"/>
      <c r="DRU926" s="14"/>
      <c r="DRV926" s="14"/>
      <c r="DRW926" s="14"/>
      <c r="DRX926" s="14"/>
      <c r="DRY926" s="14"/>
      <c r="DRZ926" s="14"/>
      <c r="DSA926" s="14"/>
      <c r="DSB926" s="14"/>
      <c r="DSC926" s="14"/>
      <c r="DSD926" s="14"/>
      <c r="DSE926" s="14"/>
      <c r="DSF926" s="14"/>
      <c r="DSG926" s="14"/>
      <c r="DSH926" s="14"/>
      <c r="DSI926" s="14"/>
      <c r="DSJ926" s="14"/>
      <c r="DSK926" s="14"/>
      <c r="DSL926" s="14"/>
      <c r="DSM926" s="14"/>
      <c r="DSN926" s="14"/>
      <c r="DSO926" s="14"/>
      <c r="DSP926" s="14"/>
      <c r="DSQ926" s="14"/>
      <c r="DSR926" s="14"/>
      <c r="DSS926" s="14"/>
      <c r="DST926" s="14"/>
      <c r="DSU926" s="14"/>
      <c r="DSV926" s="14"/>
      <c r="DSW926" s="14"/>
      <c r="DSX926" s="14"/>
      <c r="DSY926" s="14"/>
      <c r="DSZ926" s="14"/>
      <c r="DTA926" s="14"/>
      <c r="DTB926" s="14"/>
      <c r="DTC926" s="14"/>
      <c r="DTD926" s="14"/>
      <c r="DTE926" s="14"/>
      <c r="DTF926" s="14"/>
      <c r="DTG926" s="14"/>
      <c r="DTH926" s="14"/>
      <c r="DTI926" s="14"/>
      <c r="DTJ926" s="14"/>
      <c r="DTK926" s="14"/>
      <c r="DTL926" s="14"/>
      <c r="DTM926" s="14"/>
      <c r="DTN926" s="14"/>
      <c r="DTO926" s="14"/>
      <c r="DTP926" s="14"/>
      <c r="DTQ926" s="14"/>
      <c r="DTR926" s="14"/>
      <c r="DTS926" s="14"/>
      <c r="DTT926" s="14"/>
      <c r="DTU926" s="14"/>
      <c r="DTV926" s="14"/>
      <c r="DTW926" s="14"/>
      <c r="DTX926" s="14"/>
      <c r="DTY926" s="14"/>
      <c r="DTZ926" s="14"/>
      <c r="DUA926" s="14"/>
      <c r="DUB926" s="14"/>
      <c r="DUC926" s="14"/>
      <c r="DUD926" s="14"/>
      <c r="DUE926" s="14"/>
      <c r="DUF926" s="14"/>
      <c r="DUG926" s="14"/>
      <c r="DUH926" s="14"/>
      <c r="DUI926" s="14"/>
      <c r="DUJ926" s="14"/>
      <c r="DUK926" s="14"/>
      <c r="DUL926" s="14"/>
      <c r="DUM926" s="14"/>
      <c r="DUN926" s="14"/>
      <c r="DUO926" s="14"/>
      <c r="DUP926" s="14"/>
      <c r="DUQ926" s="14"/>
      <c r="DUR926" s="14"/>
      <c r="DUS926" s="14"/>
      <c r="DUT926" s="14"/>
      <c r="DUU926" s="14"/>
      <c r="DUV926" s="14"/>
      <c r="DUW926" s="14"/>
      <c r="DUX926" s="14"/>
      <c r="DUY926" s="14"/>
      <c r="DUZ926" s="14"/>
      <c r="DVA926" s="14"/>
      <c r="DVB926" s="14"/>
      <c r="DVC926" s="14"/>
      <c r="DVD926" s="14"/>
      <c r="DVE926" s="14"/>
      <c r="DVF926" s="14"/>
      <c r="DVG926" s="14"/>
      <c r="DVH926" s="14"/>
      <c r="DVI926" s="14"/>
      <c r="DVJ926" s="14"/>
      <c r="DVK926" s="14"/>
      <c r="DVL926" s="14"/>
      <c r="DVM926" s="14"/>
      <c r="DVN926" s="14"/>
      <c r="DVO926" s="14"/>
      <c r="DVP926" s="14"/>
      <c r="DVQ926" s="14"/>
      <c r="DVR926" s="14"/>
      <c r="DVS926" s="14"/>
      <c r="DVT926" s="14"/>
      <c r="DVU926" s="14"/>
      <c r="DVV926" s="14"/>
      <c r="DVW926" s="14"/>
      <c r="DVX926" s="14"/>
      <c r="DVY926" s="14"/>
      <c r="DVZ926" s="14"/>
      <c r="DWA926" s="14"/>
      <c r="DWB926" s="14"/>
      <c r="DWC926" s="14"/>
      <c r="DWD926" s="14"/>
      <c r="DWE926" s="14"/>
      <c r="DWF926" s="14"/>
      <c r="DWG926" s="14"/>
      <c r="DWH926" s="14"/>
      <c r="DWI926" s="14"/>
      <c r="DWJ926" s="14"/>
      <c r="DWK926" s="14"/>
      <c r="DWL926" s="14"/>
      <c r="DWM926" s="14"/>
      <c r="DWN926" s="14"/>
      <c r="DWO926" s="14"/>
      <c r="DWP926" s="14"/>
      <c r="DWQ926" s="14"/>
      <c r="DWR926" s="14"/>
      <c r="DWS926" s="14"/>
      <c r="DWT926" s="14"/>
      <c r="DWU926" s="14"/>
      <c r="DWV926" s="14"/>
      <c r="DWW926" s="14"/>
      <c r="DWX926" s="14"/>
      <c r="DWY926" s="14"/>
      <c r="DWZ926" s="14"/>
      <c r="DXA926" s="14"/>
      <c r="DXB926" s="14"/>
      <c r="DXC926" s="14"/>
      <c r="DXD926" s="14"/>
      <c r="DXE926" s="14"/>
      <c r="DXF926" s="14"/>
      <c r="DXG926" s="14"/>
      <c r="DXH926" s="14"/>
      <c r="DXI926" s="14"/>
      <c r="DXJ926" s="14"/>
      <c r="DXK926" s="14"/>
      <c r="DXL926" s="14"/>
      <c r="DXM926" s="14"/>
      <c r="DXN926" s="14"/>
      <c r="DXO926" s="14"/>
      <c r="DXP926" s="14"/>
      <c r="DXQ926" s="14"/>
      <c r="DXR926" s="14"/>
      <c r="DXS926" s="14"/>
      <c r="DXT926" s="14"/>
      <c r="DXU926" s="14"/>
      <c r="DXV926" s="14"/>
      <c r="DXW926" s="14"/>
      <c r="DXX926" s="14"/>
      <c r="DXY926" s="14"/>
      <c r="DXZ926" s="14"/>
      <c r="DYA926" s="14"/>
      <c r="DYB926" s="14"/>
      <c r="DYC926" s="14"/>
      <c r="DYD926" s="14"/>
      <c r="DYE926" s="14"/>
      <c r="DYF926" s="14"/>
      <c r="DYG926" s="14"/>
      <c r="DYH926" s="14"/>
      <c r="DYI926" s="14"/>
      <c r="DYJ926" s="14"/>
      <c r="DYK926" s="14"/>
      <c r="DYL926" s="14"/>
      <c r="DYM926" s="14"/>
      <c r="DYN926" s="14"/>
      <c r="DYO926" s="14"/>
      <c r="DYP926" s="14"/>
      <c r="DYQ926" s="14"/>
      <c r="DYR926" s="14"/>
      <c r="DYS926" s="14"/>
      <c r="DYT926" s="14"/>
      <c r="DYU926" s="14"/>
      <c r="DYV926" s="14"/>
      <c r="DYW926" s="14"/>
      <c r="DYX926" s="14"/>
      <c r="DYY926" s="14"/>
      <c r="DYZ926" s="14"/>
      <c r="DZA926" s="14"/>
      <c r="DZB926" s="14"/>
      <c r="DZC926" s="14"/>
      <c r="DZD926" s="14"/>
      <c r="DZE926" s="14"/>
      <c r="DZF926" s="14"/>
      <c r="DZG926" s="14"/>
      <c r="DZH926" s="14"/>
      <c r="DZI926" s="14"/>
      <c r="DZJ926" s="14"/>
      <c r="DZK926" s="14"/>
      <c r="DZL926" s="14"/>
      <c r="DZM926" s="14"/>
      <c r="DZN926" s="14"/>
      <c r="DZO926" s="14"/>
      <c r="DZP926" s="14"/>
      <c r="DZQ926" s="14"/>
      <c r="DZR926" s="14"/>
      <c r="DZS926" s="14"/>
      <c r="DZT926" s="14"/>
      <c r="DZU926" s="14"/>
      <c r="DZV926" s="14"/>
      <c r="DZW926" s="14"/>
      <c r="DZX926" s="14"/>
      <c r="DZY926" s="14"/>
      <c r="DZZ926" s="14"/>
      <c r="EAA926" s="14"/>
      <c r="EAB926" s="14"/>
      <c r="EAC926" s="14"/>
      <c r="EAD926" s="14"/>
      <c r="EAE926" s="14"/>
      <c r="EAF926" s="14"/>
      <c r="EAG926" s="14"/>
      <c r="EAH926" s="14"/>
      <c r="EAI926" s="14"/>
      <c r="EAJ926" s="14"/>
      <c r="EAK926" s="14"/>
      <c r="EAL926" s="14"/>
      <c r="EAM926" s="14"/>
      <c r="EAN926" s="14"/>
      <c r="EAO926" s="14"/>
      <c r="EAP926" s="14"/>
      <c r="EAQ926" s="14"/>
      <c r="EAR926" s="14"/>
      <c r="EAS926" s="14"/>
      <c r="EAT926" s="14"/>
      <c r="EAU926" s="14"/>
      <c r="EAV926" s="14"/>
      <c r="EAW926" s="14"/>
      <c r="EAX926" s="14"/>
      <c r="EAY926" s="14"/>
      <c r="EAZ926" s="14"/>
      <c r="EBA926" s="14"/>
      <c r="EBB926" s="14"/>
      <c r="EBC926" s="14"/>
      <c r="EBD926" s="14"/>
      <c r="EBE926" s="14"/>
      <c r="EBF926" s="14"/>
      <c r="EBG926" s="14"/>
      <c r="EBH926" s="14"/>
      <c r="EBI926" s="14"/>
      <c r="EBJ926" s="14"/>
      <c r="EBK926" s="14"/>
      <c r="EBL926" s="14"/>
      <c r="EBM926" s="14"/>
      <c r="EBN926" s="14"/>
      <c r="EBO926" s="14"/>
      <c r="EBP926" s="14"/>
      <c r="EBQ926" s="14"/>
      <c r="EBR926" s="14"/>
      <c r="EBS926" s="14"/>
      <c r="EBT926" s="14"/>
      <c r="EBU926" s="14"/>
      <c r="EBV926" s="14"/>
      <c r="EBW926" s="14"/>
      <c r="EBX926" s="14"/>
      <c r="EBY926" s="14"/>
      <c r="EBZ926" s="14"/>
      <c r="ECA926" s="14"/>
      <c r="ECB926" s="14"/>
      <c r="ECC926" s="14"/>
      <c r="ECD926" s="14"/>
      <c r="ECE926" s="14"/>
      <c r="ECF926" s="14"/>
      <c r="ECG926" s="14"/>
      <c r="ECH926" s="14"/>
      <c r="ECI926" s="14"/>
      <c r="ECJ926" s="14"/>
      <c r="ECK926" s="14"/>
      <c r="ECL926" s="14"/>
      <c r="ECM926" s="14"/>
      <c r="ECN926" s="14"/>
      <c r="ECO926" s="14"/>
      <c r="ECP926" s="14"/>
      <c r="ECQ926" s="14"/>
      <c r="ECR926" s="14"/>
      <c r="ECS926" s="14"/>
      <c r="ECT926" s="14"/>
      <c r="ECU926" s="14"/>
      <c r="ECV926" s="14"/>
      <c r="ECW926" s="14"/>
      <c r="ECX926" s="14"/>
      <c r="ECY926" s="14"/>
      <c r="ECZ926" s="14"/>
      <c r="EDA926" s="14"/>
      <c r="EDB926" s="14"/>
      <c r="EDC926" s="14"/>
      <c r="EDD926" s="14"/>
      <c r="EDE926" s="14"/>
      <c r="EDF926" s="14"/>
      <c r="EDG926" s="14"/>
      <c r="EDH926" s="14"/>
      <c r="EDI926" s="14"/>
      <c r="EDJ926" s="14"/>
      <c r="EDK926" s="14"/>
      <c r="EDL926" s="14"/>
      <c r="EDM926" s="14"/>
      <c r="EDN926" s="14"/>
      <c r="EDO926" s="14"/>
      <c r="EDP926" s="14"/>
      <c r="EDQ926" s="14"/>
      <c r="EDR926" s="14"/>
      <c r="EDS926" s="14"/>
      <c r="EDT926" s="14"/>
      <c r="EDU926" s="14"/>
      <c r="EDV926" s="14"/>
      <c r="EDW926" s="14"/>
      <c r="EDX926" s="14"/>
      <c r="EDY926" s="14"/>
      <c r="EDZ926" s="14"/>
      <c r="EEA926" s="14"/>
      <c r="EEB926" s="14"/>
      <c r="EEC926" s="14"/>
      <c r="EED926" s="14"/>
      <c r="EEE926" s="14"/>
      <c r="EEF926" s="14"/>
      <c r="EEG926" s="14"/>
      <c r="EEH926" s="14"/>
      <c r="EEI926" s="14"/>
      <c r="EEJ926" s="14"/>
      <c r="EEK926" s="14"/>
      <c r="EEL926" s="14"/>
      <c r="EEM926" s="14"/>
      <c r="EEN926" s="14"/>
      <c r="EEO926" s="14"/>
      <c r="EEP926" s="14"/>
      <c r="EEQ926" s="14"/>
      <c r="EER926" s="14"/>
      <c r="EES926" s="14"/>
      <c r="EET926" s="14"/>
      <c r="EEU926" s="14"/>
      <c r="EEV926" s="14"/>
      <c r="EEW926" s="14"/>
      <c r="EEX926" s="14"/>
      <c r="EEY926" s="14"/>
      <c r="EEZ926" s="14"/>
      <c r="EFA926" s="14"/>
      <c r="EFB926" s="14"/>
      <c r="EFC926" s="14"/>
      <c r="EFD926" s="14"/>
      <c r="EFE926" s="14"/>
      <c r="EFF926" s="14"/>
      <c r="EFG926" s="14"/>
      <c r="EFH926" s="14"/>
      <c r="EFI926" s="14"/>
      <c r="EFJ926" s="14"/>
      <c r="EFK926" s="14"/>
      <c r="EFL926" s="14"/>
      <c r="EFM926" s="14"/>
      <c r="EFN926" s="14"/>
      <c r="EFO926" s="14"/>
      <c r="EFP926" s="14"/>
      <c r="EFQ926" s="14"/>
      <c r="EFR926" s="14"/>
      <c r="EFS926" s="14"/>
      <c r="EFT926" s="14"/>
      <c r="EFU926" s="14"/>
      <c r="EFV926" s="14"/>
      <c r="EFW926" s="14"/>
      <c r="EFX926" s="14"/>
      <c r="EFY926" s="14"/>
      <c r="EFZ926" s="14"/>
      <c r="EGA926" s="14"/>
      <c r="EGB926" s="14"/>
      <c r="EGC926" s="14"/>
      <c r="EGD926" s="14"/>
      <c r="EGE926" s="14"/>
      <c r="EGF926" s="14"/>
      <c r="EGG926" s="14"/>
      <c r="EGH926" s="14"/>
      <c r="EGI926" s="14"/>
      <c r="EGJ926" s="14"/>
      <c r="EGK926" s="14"/>
      <c r="EGL926" s="14"/>
      <c r="EGM926" s="14"/>
      <c r="EGN926" s="14"/>
      <c r="EGO926" s="14"/>
      <c r="EGP926" s="14"/>
      <c r="EGQ926" s="14"/>
      <c r="EGR926" s="14"/>
      <c r="EGS926" s="14"/>
      <c r="EGT926" s="14"/>
      <c r="EGU926" s="14"/>
      <c r="EGV926" s="14"/>
      <c r="EGW926" s="14"/>
      <c r="EGX926" s="14"/>
      <c r="EGY926" s="14"/>
      <c r="EGZ926" s="14"/>
      <c r="EHA926" s="14"/>
      <c r="EHB926" s="14"/>
      <c r="EHC926" s="14"/>
      <c r="EHD926" s="14"/>
      <c r="EHE926" s="14"/>
      <c r="EHF926" s="14"/>
      <c r="EHG926" s="14"/>
      <c r="EHH926" s="14"/>
      <c r="EHI926" s="14"/>
      <c r="EHJ926" s="14"/>
      <c r="EHK926" s="14"/>
      <c r="EHL926" s="14"/>
      <c r="EHM926" s="14"/>
      <c r="EHN926" s="14"/>
      <c r="EHO926" s="14"/>
      <c r="EHP926" s="14"/>
      <c r="EHQ926" s="14"/>
      <c r="EHR926" s="14"/>
      <c r="EHS926" s="14"/>
      <c r="EHT926" s="14"/>
      <c r="EHU926" s="14"/>
      <c r="EHV926" s="14"/>
      <c r="EHW926" s="14"/>
      <c r="EHX926" s="14"/>
      <c r="EHY926" s="14"/>
      <c r="EHZ926" s="14"/>
      <c r="EIA926" s="14"/>
      <c r="EIB926" s="14"/>
      <c r="EIC926" s="14"/>
      <c r="EID926" s="14"/>
      <c r="EIE926" s="14"/>
      <c r="EIF926" s="14"/>
      <c r="EIG926" s="14"/>
      <c r="EIH926" s="14"/>
      <c r="EII926" s="14"/>
      <c r="EIJ926" s="14"/>
      <c r="EIK926" s="14"/>
      <c r="EIL926" s="14"/>
      <c r="EIM926" s="14"/>
      <c r="EIN926" s="14"/>
      <c r="EIO926" s="14"/>
      <c r="EIP926" s="14"/>
      <c r="EIQ926" s="14"/>
      <c r="EIR926" s="14"/>
      <c r="EIS926" s="14"/>
      <c r="EIT926" s="14"/>
      <c r="EIU926" s="14"/>
      <c r="EIV926" s="14"/>
      <c r="EIW926" s="14"/>
      <c r="EIX926" s="14"/>
      <c r="EIY926" s="14"/>
      <c r="EIZ926" s="14"/>
      <c r="EJA926" s="14"/>
      <c r="EJB926" s="14"/>
      <c r="EJC926" s="14"/>
      <c r="EJD926" s="14"/>
      <c r="EJE926" s="14"/>
      <c r="EJF926" s="14"/>
      <c r="EJG926" s="14"/>
      <c r="EJH926" s="14"/>
      <c r="EJI926" s="14"/>
      <c r="EJJ926" s="14"/>
      <c r="EJK926" s="14"/>
      <c r="EJL926" s="14"/>
      <c r="EJM926" s="14"/>
      <c r="EJN926" s="14"/>
      <c r="EJO926" s="14"/>
      <c r="EJP926" s="14"/>
      <c r="EJQ926" s="14"/>
      <c r="EJR926" s="14"/>
      <c r="EJS926" s="14"/>
      <c r="EJT926" s="14"/>
      <c r="EJU926" s="14"/>
      <c r="EJV926" s="14"/>
      <c r="EJW926" s="14"/>
      <c r="EJX926" s="14"/>
      <c r="EJY926" s="14"/>
      <c r="EJZ926" s="14"/>
      <c r="EKA926" s="14"/>
      <c r="EKB926" s="14"/>
      <c r="EKC926" s="14"/>
      <c r="EKD926" s="14"/>
      <c r="EKE926" s="14"/>
      <c r="EKF926" s="14"/>
      <c r="EKG926" s="14"/>
      <c r="EKH926" s="14"/>
      <c r="EKI926" s="14"/>
      <c r="EKJ926" s="14"/>
      <c r="EKK926" s="14"/>
      <c r="EKL926" s="14"/>
      <c r="EKM926" s="14"/>
      <c r="EKN926" s="14"/>
      <c r="EKO926" s="14"/>
      <c r="EKP926" s="14"/>
      <c r="EKQ926" s="14"/>
      <c r="EKR926" s="14"/>
      <c r="EKS926" s="14"/>
      <c r="EKT926" s="14"/>
      <c r="EKU926" s="14"/>
      <c r="EKV926" s="14"/>
      <c r="EKW926" s="14"/>
      <c r="EKX926" s="14"/>
      <c r="EKY926" s="14"/>
      <c r="EKZ926" s="14"/>
      <c r="ELA926" s="14"/>
      <c r="ELB926" s="14"/>
      <c r="ELC926" s="14"/>
      <c r="ELD926" s="14"/>
      <c r="ELE926" s="14"/>
      <c r="ELF926" s="14"/>
      <c r="ELG926" s="14"/>
      <c r="ELH926" s="14"/>
      <c r="ELI926" s="14"/>
      <c r="ELJ926" s="14"/>
      <c r="ELK926" s="14"/>
      <c r="ELL926" s="14"/>
      <c r="ELM926" s="14"/>
      <c r="ELN926" s="14"/>
      <c r="ELO926" s="14"/>
      <c r="ELP926" s="14"/>
      <c r="ELQ926" s="14"/>
      <c r="ELR926" s="14"/>
      <c r="ELS926" s="14"/>
      <c r="ELT926" s="14"/>
      <c r="ELU926" s="14"/>
      <c r="ELV926" s="14"/>
      <c r="ELW926" s="14"/>
      <c r="ELX926" s="14"/>
      <c r="ELY926" s="14"/>
      <c r="ELZ926" s="14"/>
      <c r="EMA926" s="14"/>
      <c r="EMB926" s="14"/>
      <c r="EMC926" s="14"/>
      <c r="EMD926" s="14"/>
      <c r="EME926" s="14"/>
      <c r="EMF926" s="14"/>
      <c r="EMG926" s="14"/>
      <c r="EMH926" s="14"/>
      <c r="EMI926" s="14"/>
      <c r="EMJ926" s="14"/>
      <c r="EMK926" s="14"/>
      <c r="EML926" s="14"/>
      <c r="EMM926" s="14"/>
      <c r="EMN926" s="14"/>
      <c r="EMO926" s="14"/>
      <c r="EMP926" s="14"/>
      <c r="EMQ926" s="14"/>
      <c r="EMR926" s="14"/>
      <c r="EMS926" s="14"/>
      <c r="EMT926" s="14"/>
      <c r="EMU926" s="14"/>
      <c r="EMV926" s="14"/>
      <c r="EMW926" s="14"/>
      <c r="EMX926" s="14"/>
      <c r="EMY926" s="14"/>
      <c r="EMZ926" s="14"/>
      <c r="ENA926" s="14"/>
      <c r="ENB926" s="14"/>
      <c r="ENC926" s="14"/>
      <c r="END926" s="14"/>
      <c r="ENE926" s="14"/>
      <c r="ENF926" s="14"/>
      <c r="ENG926" s="14"/>
      <c r="ENH926" s="14"/>
      <c r="ENI926" s="14"/>
      <c r="ENJ926" s="14"/>
      <c r="ENK926" s="14"/>
      <c r="ENL926" s="14"/>
      <c r="ENM926" s="14"/>
      <c r="ENN926" s="14"/>
      <c r="ENO926" s="14"/>
      <c r="ENP926" s="14"/>
      <c r="ENQ926" s="14"/>
      <c r="ENR926" s="14"/>
      <c r="ENS926" s="14"/>
      <c r="ENT926" s="14"/>
      <c r="ENU926" s="14"/>
      <c r="ENV926" s="14"/>
      <c r="ENW926" s="14"/>
      <c r="ENX926" s="14"/>
      <c r="ENY926" s="14"/>
      <c r="ENZ926" s="14"/>
      <c r="EOA926" s="14"/>
      <c r="EOB926" s="14"/>
      <c r="EOC926" s="14"/>
      <c r="EOD926" s="14"/>
      <c r="EOE926" s="14"/>
      <c r="EOF926" s="14"/>
      <c r="EOG926" s="14"/>
      <c r="EOH926" s="14"/>
      <c r="EOI926" s="14"/>
      <c r="EOJ926" s="14"/>
      <c r="EOK926" s="14"/>
      <c r="EOL926" s="14"/>
      <c r="EOM926" s="14"/>
      <c r="EON926" s="14"/>
      <c r="EOO926" s="14"/>
      <c r="EOP926" s="14"/>
      <c r="EOQ926" s="14"/>
      <c r="EOR926" s="14"/>
      <c r="EOS926" s="14"/>
      <c r="EOT926" s="14"/>
      <c r="EOU926" s="14"/>
      <c r="EOV926" s="14"/>
      <c r="EOW926" s="14"/>
      <c r="EOX926" s="14"/>
      <c r="EOY926" s="14"/>
      <c r="EOZ926" s="14"/>
      <c r="EPA926" s="14"/>
      <c r="EPB926" s="14"/>
      <c r="EPC926" s="14"/>
      <c r="EPD926" s="14"/>
      <c r="EPE926" s="14"/>
      <c r="EPF926" s="14"/>
      <c r="EPG926" s="14"/>
      <c r="EPH926" s="14"/>
      <c r="EPI926" s="14"/>
      <c r="EPJ926" s="14"/>
      <c r="EPK926" s="14"/>
      <c r="EPL926" s="14"/>
      <c r="EPM926" s="14"/>
      <c r="EPN926" s="14"/>
      <c r="EPO926" s="14"/>
      <c r="EPP926" s="14"/>
      <c r="EPQ926" s="14"/>
      <c r="EPR926" s="14"/>
      <c r="EPS926" s="14"/>
      <c r="EPT926" s="14"/>
      <c r="EPU926" s="14"/>
      <c r="EPV926" s="14"/>
      <c r="EPW926" s="14"/>
      <c r="EPX926" s="14"/>
      <c r="EPY926" s="14"/>
      <c r="EPZ926" s="14"/>
      <c r="EQA926" s="14"/>
      <c r="EQB926" s="14"/>
      <c r="EQC926" s="14"/>
      <c r="EQD926" s="14"/>
      <c r="EQE926" s="14"/>
      <c r="EQF926" s="14"/>
      <c r="EQG926" s="14"/>
      <c r="EQH926" s="14"/>
      <c r="EQI926" s="14"/>
      <c r="EQJ926" s="14"/>
      <c r="EQK926" s="14"/>
      <c r="EQL926" s="14"/>
      <c r="EQM926" s="14"/>
      <c r="EQN926" s="14"/>
      <c r="EQO926" s="14"/>
      <c r="EQP926" s="14"/>
      <c r="EQQ926" s="14"/>
      <c r="EQR926" s="14"/>
      <c r="EQS926" s="14"/>
      <c r="EQT926" s="14"/>
      <c r="EQU926" s="14"/>
      <c r="EQV926" s="14"/>
      <c r="EQW926" s="14"/>
      <c r="EQX926" s="14"/>
      <c r="EQY926" s="14"/>
      <c r="EQZ926" s="14"/>
      <c r="ERA926" s="14"/>
      <c r="ERB926" s="14"/>
      <c r="ERC926" s="14"/>
      <c r="ERD926" s="14"/>
      <c r="ERE926" s="14"/>
      <c r="ERF926" s="14"/>
      <c r="ERG926" s="14"/>
      <c r="ERH926" s="14"/>
      <c r="ERI926" s="14"/>
      <c r="ERJ926" s="14"/>
      <c r="ERK926" s="14"/>
      <c r="ERL926" s="14"/>
      <c r="ERM926" s="14"/>
      <c r="ERN926" s="14"/>
      <c r="ERO926" s="14"/>
      <c r="ERP926" s="14"/>
      <c r="ERQ926" s="14"/>
      <c r="ERR926" s="14"/>
      <c r="ERS926" s="14"/>
      <c r="ERT926" s="14"/>
      <c r="ERU926" s="14"/>
      <c r="ERV926" s="14"/>
      <c r="ERW926" s="14"/>
      <c r="ERX926" s="14"/>
      <c r="ERY926" s="14"/>
      <c r="ERZ926" s="14"/>
      <c r="ESA926" s="14"/>
      <c r="ESB926" s="14"/>
      <c r="ESC926" s="14"/>
      <c r="ESD926" s="14"/>
      <c r="ESE926" s="14"/>
      <c r="ESF926" s="14"/>
      <c r="ESG926" s="14"/>
      <c r="ESH926" s="14"/>
      <c r="ESI926" s="14"/>
      <c r="ESJ926" s="14"/>
      <c r="ESK926" s="14"/>
      <c r="ESL926" s="14"/>
      <c r="ESM926" s="14"/>
      <c r="ESN926" s="14"/>
      <c r="ESO926" s="14"/>
      <c r="ESP926" s="14"/>
      <c r="ESQ926" s="14"/>
      <c r="ESR926" s="14"/>
      <c r="ESS926" s="14"/>
      <c r="EST926" s="14"/>
      <c r="ESU926" s="14"/>
      <c r="ESV926" s="14"/>
      <c r="ESW926" s="14"/>
      <c r="ESX926" s="14"/>
      <c r="ESY926" s="14"/>
      <c r="ESZ926" s="14"/>
      <c r="ETA926" s="14"/>
      <c r="ETB926" s="14"/>
      <c r="ETC926" s="14"/>
      <c r="ETD926" s="14"/>
      <c r="ETE926" s="14"/>
      <c r="ETF926" s="14"/>
      <c r="ETG926" s="14"/>
      <c r="ETH926" s="14"/>
      <c r="ETI926" s="14"/>
      <c r="ETJ926" s="14"/>
      <c r="ETK926" s="14"/>
      <c r="ETL926" s="14"/>
      <c r="ETM926" s="14"/>
      <c r="ETN926" s="14"/>
      <c r="ETO926" s="14"/>
      <c r="ETP926" s="14"/>
      <c r="ETQ926" s="14"/>
      <c r="ETR926" s="14"/>
      <c r="ETS926" s="14"/>
      <c r="ETT926" s="14"/>
      <c r="ETU926" s="14"/>
      <c r="ETV926" s="14"/>
      <c r="ETW926" s="14"/>
      <c r="ETX926" s="14"/>
      <c r="ETY926" s="14"/>
      <c r="ETZ926" s="14"/>
      <c r="EUA926" s="14"/>
      <c r="EUB926" s="14"/>
      <c r="EUC926" s="14"/>
      <c r="EUD926" s="14"/>
      <c r="EUE926" s="14"/>
      <c r="EUF926" s="14"/>
      <c r="EUG926" s="14"/>
      <c r="EUH926" s="14"/>
      <c r="EUI926" s="14"/>
      <c r="EUJ926" s="14"/>
      <c r="EUK926" s="14"/>
      <c r="EUL926" s="14"/>
      <c r="EUM926" s="14"/>
      <c r="EUN926" s="14"/>
      <c r="EUO926" s="14"/>
      <c r="EUP926" s="14"/>
      <c r="EUQ926" s="14"/>
      <c r="EUR926" s="14"/>
      <c r="EUS926" s="14"/>
      <c r="EUT926" s="14"/>
      <c r="EUU926" s="14"/>
      <c r="EUV926" s="14"/>
      <c r="EUW926" s="14"/>
      <c r="EUX926" s="14"/>
      <c r="EUY926" s="14"/>
      <c r="EUZ926" s="14"/>
      <c r="EVA926" s="14"/>
      <c r="EVB926" s="14"/>
      <c r="EVC926" s="14"/>
      <c r="EVD926" s="14"/>
      <c r="EVE926" s="14"/>
      <c r="EVF926" s="14"/>
      <c r="EVG926" s="14"/>
      <c r="EVH926" s="14"/>
      <c r="EVI926" s="14"/>
      <c r="EVJ926" s="14"/>
      <c r="EVK926" s="14"/>
      <c r="EVL926" s="14"/>
      <c r="EVM926" s="14"/>
      <c r="EVN926" s="14"/>
      <c r="EVO926" s="14"/>
      <c r="EVP926" s="14"/>
      <c r="EVQ926" s="14"/>
      <c r="EVR926" s="14"/>
      <c r="EVS926" s="14"/>
      <c r="EVT926" s="14"/>
      <c r="EVU926" s="14"/>
      <c r="EVV926" s="14"/>
      <c r="EVW926" s="14"/>
      <c r="EVX926" s="14"/>
      <c r="EVY926" s="14"/>
      <c r="EVZ926" s="14"/>
      <c r="EWA926" s="14"/>
      <c r="EWB926" s="14"/>
      <c r="EWC926" s="14"/>
      <c r="EWD926" s="14"/>
      <c r="EWE926" s="14"/>
      <c r="EWF926" s="14"/>
      <c r="EWG926" s="14"/>
      <c r="EWH926" s="14"/>
      <c r="EWI926" s="14"/>
      <c r="EWJ926" s="14"/>
      <c r="EWK926" s="14"/>
      <c r="EWL926" s="14"/>
      <c r="EWM926" s="14"/>
      <c r="EWN926" s="14"/>
      <c r="EWO926" s="14"/>
      <c r="EWP926" s="14"/>
      <c r="EWQ926" s="14"/>
      <c r="EWR926" s="14"/>
      <c r="EWS926" s="14"/>
      <c r="EWT926" s="14"/>
      <c r="EWU926" s="14"/>
      <c r="EWV926" s="14"/>
      <c r="EWW926" s="14"/>
      <c r="EWX926" s="14"/>
      <c r="EWY926" s="14"/>
      <c r="EWZ926" s="14"/>
      <c r="EXA926" s="14"/>
      <c r="EXB926" s="14"/>
      <c r="EXC926" s="14"/>
      <c r="EXD926" s="14"/>
      <c r="EXE926" s="14"/>
      <c r="EXF926" s="14"/>
      <c r="EXG926" s="14"/>
      <c r="EXH926" s="14"/>
      <c r="EXI926" s="14"/>
      <c r="EXJ926" s="14"/>
      <c r="EXK926" s="14"/>
      <c r="EXL926" s="14"/>
      <c r="EXM926" s="14"/>
      <c r="EXN926" s="14"/>
      <c r="EXO926" s="14"/>
      <c r="EXP926" s="14"/>
      <c r="EXQ926" s="14"/>
      <c r="EXR926" s="14"/>
      <c r="EXS926" s="14"/>
      <c r="EXT926" s="14"/>
      <c r="EXU926" s="14"/>
      <c r="EXV926" s="14"/>
      <c r="EXW926" s="14"/>
      <c r="EXX926" s="14"/>
      <c r="EXY926" s="14"/>
      <c r="EXZ926" s="14"/>
      <c r="EYA926" s="14"/>
      <c r="EYB926" s="14"/>
      <c r="EYC926" s="14"/>
      <c r="EYD926" s="14"/>
      <c r="EYE926" s="14"/>
      <c r="EYF926" s="14"/>
      <c r="EYG926" s="14"/>
      <c r="EYH926" s="14"/>
      <c r="EYI926" s="14"/>
      <c r="EYJ926" s="14"/>
      <c r="EYK926" s="14"/>
      <c r="EYL926" s="14"/>
      <c r="EYM926" s="14"/>
      <c r="EYN926" s="14"/>
      <c r="EYO926" s="14"/>
      <c r="EYP926" s="14"/>
      <c r="EYQ926" s="14"/>
      <c r="EYR926" s="14"/>
      <c r="EYS926" s="14"/>
      <c r="EYT926" s="14"/>
      <c r="EYU926" s="14"/>
      <c r="EYV926" s="14"/>
      <c r="EYW926" s="14"/>
      <c r="EYX926" s="14"/>
      <c r="EYY926" s="14"/>
      <c r="EYZ926" s="14"/>
      <c r="EZA926" s="14"/>
      <c r="EZB926" s="14"/>
      <c r="EZC926" s="14"/>
      <c r="EZD926" s="14"/>
      <c r="EZE926" s="14"/>
      <c r="EZF926" s="14"/>
      <c r="EZG926" s="14"/>
      <c r="EZH926" s="14"/>
      <c r="EZI926" s="14"/>
      <c r="EZJ926" s="14"/>
      <c r="EZK926" s="14"/>
      <c r="EZL926" s="14"/>
      <c r="EZM926" s="14"/>
      <c r="EZN926" s="14"/>
      <c r="EZO926" s="14"/>
      <c r="EZP926" s="14"/>
      <c r="EZQ926" s="14"/>
      <c r="EZR926" s="14"/>
      <c r="EZS926" s="14"/>
      <c r="EZT926" s="14"/>
      <c r="EZU926" s="14"/>
      <c r="EZV926" s="14"/>
      <c r="EZW926" s="14"/>
      <c r="EZX926" s="14"/>
      <c r="EZY926" s="14"/>
      <c r="EZZ926" s="14"/>
      <c r="FAA926" s="14"/>
      <c r="FAB926" s="14"/>
      <c r="FAC926" s="14"/>
      <c r="FAD926" s="14"/>
      <c r="FAE926" s="14"/>
      <c r="FAF926" s="14"/>
      <c r="FAG926" s="14"/>
      <c r="FAH926" s="14"/>
      <c r="FAI926" s="14"/>
      <c r="FAJ926" s="14"/>
      <c r="FAK926" s="14"/>
      <c r="FAL926" s="14"/>
      <c r="FAM926" s="14"/>
      <c r="FAN926" s="14"/>
      <c r="FAO926" s="14"/>
      <c r="FAP926" s="14"/>
      <c r="FAQ926" s="14"/>
      <c r="FAR926" s="14"/>
      <c r="FAS926" s="14"/>
      <c r="FAT926" s="14"/>
      <c r="FAU926" s="14"/>
      <c r="FAV926" s="14"/>
      <c r="FAW926" s="14"/>
      <c r="FAX926" s="14"/>
      <c r="FAY926" s="14"/>
      <c r="FAZ926" s="14"/>
      <c r="FBA926" s="14"/>
      <c r="FBB926" s="14"/>
      <c r="FBC926" s="14"/>
      <c r="FBD926" s="14"/>
      <c r="FBE926" s="14"/>
      <c r="FBF926" s="14"/>
      <c r="FBG926" s="14"/>
      <c r="FBH926" s="14"/>
      <c r="FBI926" s="14"/>
      <c r="FBJ926" s="14"/>
      <c r="FBK926" s="14"/>
      <c r="FBL926" s="14"/>
      <c r="FBM926" s="14"/>
      <c r="FBN926" s="14"/>
      <c r="FBO926" s="14"/>
      <c r="FBP926" s="14"/>
      <c r="FBQ926" s="14"/>
      <c r="FBR926" s="14"/>
      <c r="FBS926" s="14"/>
      <c r="FBT926" s="14"/>
      <c r="FBU926" s="14"/>
      <c r="FBV926" s="14"/>
      <c r="FBW926" s="14"/>
      <c r="FBX926" s="14"/>
      <c r="FBY926" s="14"/>
      <c r="FBZ926" s="14"/>
      <c r="FCA926" s="14"/>
      <c r="FCB926" s="14"/>
      <c r="FCC926" s="14"/>
      <c r="FCD926" s="14"/>
      <c r="FCE926" s="14"/>
      <c r="FCF926" s="14"/>
      <c r="FCG926" s="14"/>
      <c r="FCH926" s="14"/>
      <c r="FCI926" s="14"/>
      <c r="FCJ926" s="14"/>
      <c r="FCK926" s="14"/>
      <c r="FCL926" s="14"/>
      <c r="FCM926" s="14"/>
      <c r="FCN926" s="14"/>
      <c r="FCO926" s="14"/>
      <c r="FCP926" s="14"/>
      <c r="FCQ926" s="14"/>
      <c r="FCR926" s="14"/>
      <c r="FCS926" s="14"/>
      <c r="FCT926" s="14"/>
      <c r="FCU926" s="14"/>
      <c r="FCV926" s="14"/>
      <c r="FCW926" s="14"/>
      <c r="FCX926" s="14"/>
      <c r="FCY926" s="14"/>
      <c r="FCZ926" s="14"/>
      <c r="FDA926" s="14"/>
      <c r="FDB926" s="14"/>
      <c r="FDC926" s="14"/>
      <c r="FDD926" s="14"/>
      <c r="FDE926" s="14"/>
      <c r="FDF926" s="14"/>
      <c r="FDG926" s="14"/>
      <c r="FDH926" s="14"/>
      <c r="FDI926" s="14"/>
      <c r="FDJ926" s="14"/>
      <c r="FDK926" s="14"/>
      <c r="FDL926" s="14"/>
      <c r="FDM926" s="14"/>
      <c r="FDN926" s="14"/>
      <c r="FDO926" s="14"/>
      <c r="FDP926" s="14"/>
      <c r="FDQ926" s="14"/>
      <c r="FDR926" s="14"/>
      <c r="FDS926" s="14"/>
      <c r="FDT926" s="14"/>
      <c r="FDU926" s="14"/>
      <c r="FDV926" s="14"/>
      <c r="FDW926" s="14"/>
      <c r="FDX926" s="14"/>
      <c r="FDY926" s="14"/>
      <c r="FDZ926" s="14"/>
      <c r="FEA926" s="14"/>
      <c r="FEB926" s="14"/>
      <c r="FEC926" s="14"/>
      <c r="FED926" s="14"/>
      <c r="FEE926" s="14"/>
      <c r="FEF926" s="14"/>
      <c r="FEG926" s="14"/>
      <c r="FEH926" s="14"/>
      <c r="FEI926" s="14"/>
      <c r="FEJ926" s="14"/>
      <c r="FEK926" s="14"/>
      <c r="FEL926" s="14"/>
      <c r="FEM926" s="14"/>
      <c r="FEN926" s="14"/>
      <c r="FEO926" s="14"/>
      <c r="FEP926" s="14"/>
      <c r="FEQ926" s="14"/>
      <c r="FER926" s="14"/>
      <c r="FES926" s="14"/>
      <c r="FET926" s="14"/>
      <c r="FEU926" s="14"/>
      <c r="FEV926" s="14"/>
      <c r="FEW926" s="14"/>
      <c r="FEX926" s="14"/>
      <c r="FEY926" s="14"/>
      <c r="FEZ926" s="14"/>
      <c r="FFA926" s="14"/>
      <c r="FFB926" s="14"/>
      <c r="FFC926" s="14"/>
      <c r="FFD926" s="14"/>
      <c r="FFE926" s="14"/>
      <c r="FFF926" s="14"/>
      <c r="FFG926" s="14"/>
      <c r="FFH926" s="14"/>
      <c r="FFI926" s="14"/>
      <c r="FFJ926" s="14"/>
      <c r="FFK926" s="14"/>
      <c r="FFL926" s="14"/>
      <c r="FFM926" s="14"/>
      <c r="FFN926" s="14"/>
      <c r="FFO926" s="14"/>
      <c r="FFP926" s="14"/>
      <c r="FFQ926" s="14"/>
      <c r="FFR926" s="14"/>
      <c r="FFS926" s="14"/>
      <c r="FFT926" s="14"/>
      <c r="FFU926" s="14"/>
      <c r="FFV926" s="14"/>
      <c r="FFW926" s="14"/>
      <c r="FFX926" s="14"/>
      <c r="FFY926" s="14"/>
      <c r="FFZ926" s="14"/>
      <c r="FGA926" s="14"/>
      <c r="FGB926" s="14"/>
      <c r="FGC926" s="14"/>
      <c r="FGD926" s="14"/>
      <c r="FGE926" s="14"/>
      <c r="FGF926" s="14"/>
      <c r="FGG926" s="14"/>
      <c r="FGH926" s="14"/>
      <c r="FGI926" s="14"/>
      <c r="FGJ926" s="14"/>
      <c r="FGK926" s="14"/>
      <c r="FGL926" s="14"/>
      <c r="FGM926" s="14"/>
      <c r="FGN926" s="14"/>
      <c r="FGO926" s="14"/>
      <c r="FGP926" s="14"/>
      <c r="FGQ926" s="14"/>
      <c r="FGR926" s="14"/>
      <c r="FGS926" s="14"/>
      <c r="FGT926" s="14"/>
      <c r="FGU926" s="14"/>
      <c r="FGV926" s="14"/>
      <c r="FGW926" s="14"/>
      <c r="FGX926" s="14"/>
      <c r="FGY926" s="14"/>
      <c r="FGZ926" s="14"/>
      <c r="FHA926" s="14"/>
      <c r="FHB926" s="14"/>
      <c r="FHC926" s="14"/>
      <c r="FHD926" s="14"/>
      <c r="FHE926" s="14"/>
      <c r="FHF926" s="14"/>
      <c r="FHG926" s="14"/>
      <c r="FHH926" s="14"/>
      <c r="FHI926" s="14"/>
      <c r="FHJ926" s="14"/>
      <c r="FHK926" s="14"/>
      <c r="FHL926" s="14"/>
      <c r="FHM926" s="14"/>
      <c r="FHN926" s="14"/>
      <c r="FHO926" s="14"/>
      <c r="FHP926" s="14"/>
      <c r="FHQ926" s="14"/>
      <c r="FHR926" s="14"/>
      <c r="FHS926" s="14"/>
      <c r="FHT926" s="14"/>
      <c r="FHU926" s="14"/>
      <c r="FHV926" s="14"/>
      <c r="FHW926" s="14"/>
      <c r="FHX926" s="14"/>
      <c r="FHY926" s="14"/>
      <c r="FHZ926" s="14"/>
      <c r="FIA926" s="14"/>
      <c r="FIB926" s="14"/>
      <c r="FIC926" s="14"/>
      <c r="FID926" s="14"/>
      <c r="FIE926" s="14"/>
      <c r="FIF926" s="14"/>
      <c r="FIG926" s="14"/>
      <c r="FIH926" s="14"/>
      <c r="FII926" s="14"/>
      <c r="FIJ926" s="14"/>
      <c r="FIK926" s="14"/>
      <c r="FIL926" s="14"/>
      <c r="FIM926" s="14"/>
      <c r="FIN926" s="14"/>
      <c r="FIO926" s="14"/>
      <c r="FIP926" s="14"/>
      <c r="FIQ926" s="14"/>
      <c r="FIR926" s="14"/>
      <c r="FIS926" s="14"/>
      <c r="FIT926" s="14"/>
      <c r="FIU926" s="14"/>
      <c r="FIV926" s="14"/>
      <c r="FIW926" s="14"/>
      <c r="FIX926" s="14"/>
      <c r="FIY926" s="14"/>
      <c r="FIZ926" s="14"/>
      <c r="FJA926" s="14"/>
      <c r="FJB926" s="14"/>
      <c r="FJC926" s="14"/>
      <c r="FJD926" s="14"/>
      <c r="FJE926" s="14"/>
      <c r="FJF926" s="14"/>
      <c r="FJG926" s="14"/>
      <c r="FJH926" s="14"/>
      <c r="FJI926" s="14"/>
      <c r="FJJ926" s="14"/>
      <c r="FJK926" s="14"/>
      <c r="FJL926" s="14"/>
      <c r="FJM926" s="14"/>
      <c r="FJN926" s="14"/>
      <c r="FJO926" s="14"/>
      <c r="FJP926" s="14"/>
      <c r="FJQ926" s="14"/>
      <c r="FJR926" s="14"/>
      <c r="FJS926" s="14"/>
      <c r="FJT926" s="14"/>
      <c r="FJU926" s="14"/>
      <c r="FJV926" s="14"/>
      <c r="FJW926" s="14"/>
      <c r="FJX926" s="14"/>
      <c r="FJY926" s="14"/>
      <c r="FJZ926" s="14"/>
      <c r="FKA926" s="14"/>
      <c r="FKB926" s="14"/>
      <c r="FKC926" s="14"/>
      <c r="FKD926" s="14"/>
      <c r="FKE926" s="14"/>
      <c r="FKF926" s="14"/>
      <c r="FKG926" s="14"/>
      <c r="FKH926" s="14"/>
      <c r="FKI926" s="14"/>
      <c r="FKJ926" s="14"/>
      <c r="FKK926" s="14"/>
      <c r="FKL926" s="14"/>
      <c r="FKM926" s="14"/>
      <c r="FKN926" s="14"/>
      <c r="FKO926" s="14"/>
      <c r="FKP926" s="14"/>
      <c r="FKQ926" s="14"/>
      <c r="FKR926" s="14"/>
      <c r="FKS926" s="14"/>
      <c r="FKT926" s="14"/>
      <c r="FKU926" s="14"/>
      <c r="FKV926" s="14"/>
      <c r="FKW926" s="14"/>
      <c r="FKX926" s="14"/>
      <c r="FKY926" s="14"/>
      <c r="FKZ926" s="14"/>
      <c r="FLA926" s="14"/>
      <c r="FLB926" s="14"/>
      <c r="FLC926" s="14"/>
      <c r="FLD926" s="14"/>
      <c r="FLE926" s="14"/>
      <c r="FLF926" s="14"/>
      <c r="FLG926" s="14"/>
      <c r="FLH926" s="14"/>
      <c r="FLI926" s="14"/>
      <c r="FLJ926" s="14"/>
      <c r="FLK926" s="14"/>
      <c r="FLL926" s="14"/>
      <c r="FLM926" s="14"/>
      <c r="FLN926" s="14"/>
      <c r="FLO926" s="14"/>
      <c r="FLP926" s="14"/>
      <c r="FLQ926" s="14"/>
      <c r="FLR926" s="14"/>
      <c r="FLS926" s="14"/>
      <c r="FLT926" s="14"/>
      <c r="FLU926" s="14"/>
      <c r="FLV926" s="14"/>
      <c r="FLW926" s="14"/>
      <c r="FLX926" s="14"/>
      <c r="FLY926" s="14"/>
      <c r="FLZ926" s="14"/>
      <c r="FMA926" s="14"/>
      <c r="FMB926" s="14"/>
      <c r="FMC926" s="14"/>
      <c r="FMD926" s="14"/>
      <c r="FME926" s="14"/>
      <c r="FMF926" s="14"/>
      <c r="FMG926" s="14"/>
      <c r="FMH926" s="14"/>
      <c r="FMI926" s="14"/>
      <c r="FMJ926" s="14"/>
      <c r="FMK926" s="14"/>
      <c r="FML926" s="14"/>
      <c r="FMM926" s="14"/>
      <c r="FMN926" s="14"/>
      <c r="FMO926" s="14"/>
      <c r="FMP926" s="14"/>
      <c r="FMQ926" s="14"/>
      <c r="FMR926" s="14"/>
      <c r="FMS926" s="14"/>
      <c r="FMT926" s="14"/>
      <c r="FMU926" s="14"/>
      <c r="FMV926" s="14"/>
      <c r="FMW926" s="14"/>
      <c r="FMX926" s="14"/>
      <c r="FMY926" s="14"/>
      <c r="FMZ926" s="14"/>
      <c r="FNA926" s="14"/>
      <c r="FNB926" s="14"/>
      <c r="FNC926" s="14"/>
      <c r="FND926" s="14"/>
      <c r="FNE926" s="14"/>
      <c r="FNF926" s="14"/>
      <c r="FNG926" s="14"/>
      <c r="FNH926" s="14"/>
      <c r="FNI926" s="14"/>
      <c r="FNJ926" s="14"/>
      <c r="FNK926" s="14"/>
      <c r="FNL926" s="14"/>
      <c r="FNM926" s="14"/>
      <c r="FNN926" s="14"/>
      <c r="FNO926" s="14"/>
      <c r="FNP926" s="14"/>
      <c r="FNQ926" s="14"/>
      <c r="FNR926" s="14"/>
      <c r="FNS926" s="14"/>
      <c r="FNT926" s="14"/>
      <c r="FNU926" s="14"/>
      <c r="FNV926" s="14"/>
      <c r="FNW926" s="14"/>
      <c r="FNX926" s="14"/>
      <c r="FNY926" s="14"/>
      <c r="FNZ926" s="14"/>
      <c r="FOA926" s="14"/>
      <c r="FOB926" s="14"/>
      <c r="FOC926" s="14"/>
      <c r="FOD926" s="14"/>
      <c r="FOE926" s="14"/>
      <c r="FOF926" s="14"/>
      <c r="FOG926" s="14"/>
      <c r="FOH926" s="14"/>
      <c r="FOI926" s="14"/>
      <c r="FOJ926" s="14"/>
      <c r="FOK926" s="14"/>
      <c r="FOL926" s="14"/>
      <c r="FOM926" s="14"/>
      <c r="FON926" s="14"/>
      <c r="FOO926" s="14"/>
      <c r="FOP926" s="14"/>
      <c r="FOQ926" s="14"/>
      <c r="FOR926" s="14"/>
      <c r="FOS926" s="14"/>
      <c r="FOT926" s="14"/>
      <c r="FOU926" s="14"/>
      <c r="FOV926" s="14"/>
      <c r="FOW926" s="14"/>
      <c r="FOX926" s="14"/>
      <c r="FOY926" s="14"/>
      <c r="FOZ926" s="14"/>
      <c r="FPA926" s="14"/>
      <c r="FPB926" s="14"/>
      <c r="FPC926" s="14"/>
      <c r="FPD926" s="14"/>
      <c r="FPE926" s="14"/>
      <c r="FPF926" s="14"/>
      <c r="FPG926" s="14"/>
      <c r="FPH926" s="14"/>
      <c r="FPI926" s="14"/>
      <c r="FPJ926" s="14"/>
      <c r="FPK926" s="14"/>
      <c r="FPL926" s="14"/>
      <c r="FPM926" s="14"/>
      <c r="FPN926" s="14"/>
      <c r="FPO926" s="14"/>
      <c r="FPP926" s="14"/>
      <c r="FPQ926" s="14"/>
      <c r="FPR926" s="14"/>
      <c r="FPS926" s="14"/>
      <c r="FPT926" s="14"/>
      <c r="FPU926" s="14"/>
      <c r="FPV926" s="14"/>
      <c r="FPW926" s="14"/>
      <c r="FPX926" s="14"/>
      <c r="FPY926" s="14"/>
      <c r="FPZ926" s="14"/>
      <c r="FQA926" s="14"/>
      <c r="FQB926" s="14"/>
      <c r="FQC926" s="14"/>
      <c r="FQD926" s="14"/>
      <c r="FQE926" s="14"/>
      <c r="FQF926" s="14"/>
      <c r="FQG926" s="14"/>
      <c r="FQH926" s="14"/>
      <c r="FQI926" s="14"/>
      <c r="FQJ926" s="14"/>
      <c r="FQK926" s="14"/>
      <c r="FQL926" s="14"/>
      <c r="FQM926" s="14"/>
      <c r="FQN926" s="14"/>
      <c r="FQO926" s="14"/>
      <c r="FQP926" s="14"/>
      <c r="FQQ926" s="14"/>
      <c r="FQR926" s="14"/>
      <c r="FQS926" s="14"/>
      <c r="FQT926" s="14"/>
      <c r="FQU926" s="14"/>
      <c r="FQV926" s="14"/>
      <c r="FQW926" s="14"/>
      <c r="FQX926" s="14"/>
      <c r="FQY926" s="14"/>
      <c r="FQZ926" s="14"/>
      <c r="FRA926" s="14"/>
      <c r="FRB926" s="14"/>
      <c r="FRC926" s="14"/>
      <c r="FRD926" s="14"/>
      <c r="FRE926" s="14"/>
      <c r="FRF926" s="14"/>
      <c r="FRG926" s="14"/>
      <c r="FRH926" s="14"/>
      <c r="FRI926" s="14"/>
      <c r="FRJ926" s="14"/>
      <c r="FRK926" s="14"/>
      <c r="FRL926" s="14"/>
      <c r="FRM926" s="14"/>
      <c r="FRN926" s="14"/>
      <c r="FRO926" s="14"/>
      <c r="FRP926" s="14"/>
      <c r="FRQ926" s="14"/>
      <c r="FRR926" s="14"/>
      <c r="FRS926" s="14"/>
      <c r="FRT926" s="14"/>
      <c r="FRU926" s="14"/>
      <c r="FRV926" s="14"/>
      <c r="FRW926" s="14"/>
      <c r="FRX926" s="14"/>
      <c r="FRY926" s="14"/>
      <c r="FRZ926" s="14"/>
      <c r="FSA926" s="14"/>
      <c r="FSB926" s="14"/>
      <c r="FSC926" s="14"/>
      <c r="FSD926" s="14"/>
      <c r="FSE926" s="14"/>
      <c r="FSF926" s="14"/>
      <c r="FSG926" s="14"/>
      <c r="FSH926" s="14"/>
      <c r="FSI926" s="14"/>
      <c r="FSJ926" s="14"/>
      <c r="FSK926" s="14"/>
      <c r="FSL926" s="14"/>
      <c r="FSM926" s="14"/>
      <c r="FSN926" s="14"/>
      <c r="FSO926" s="14"/>
      <c r="FSP926" s="14"/>
      <c r="FSQ926" s="14"/>
      <c r="FSR926" s="14"/>
      <c r="FSS926" s="14"/>
      <c r="FST926" s="14"/>
      <c r="FSU926" s="14"/>
      <c r="FSV926" s="14"/>
      <c r="FSW926" s="14"/>
      <c r="FSX926" s="14"/>
      <c r="FSY926" s="14"/>
      <c r="FSZ926" s="14"/>
      <c r="FTA926" s="14"/>
      <c r="FTB926" s="14"/>
      <c r="FTC926" s="14"/>
      <c r="FTD926" s="14"/>
      <c r="FTE926" s="14"/>
      <c r="FTF926" s="14"/>
      <c r="FTG926" s="14"/>
      <c r="FTH926" s="14"/>
      <c r="FTI926" s="14"/>
      <c r="FTJ926" s="14"/>
      <c r="FTK926" s="14"/>
      <c r="FTL926" s="14"/>
      <c r="FTM926" s="14"/>
      <c r="FTN926" s="14"/>
      <c r="FTO926" s="14"/>
      <c r="FTP926" s="14"/>
      <c r="FTQ926" s="14"/>
      <c r="FTR926" s="14"/>
      <c r="FTS926" s="14"/>
      <c r="FTT926" s="14"/>
      <c r="FTU926" s="14"/>
      <c r="FTV926" s="14"/>
      <c r="FTW926" s="14"/>
      <c r="FTX926" s="14"/>
      <c r="FTY926" s="14"/>
      <c r="FTZ926" s="14"/>
      <c r="FUA926" s="14"/>
      <c r="FUB926" s="14"/>
      <c r="FUC926" s="14"/>
      <c r="FUD926" s="14"/>
      <c r="FUE926" s="14"/>
      <c r="FUF926" s="14"/>
      <c r="FUG926" s="14"/>
      <c r="FUH926" s="14"/>
      <c r="FUI926" s="14"/>
      <c r="FUJ926" s="14"/>
      <c r="FUK926" s="14"/>
      <c r="FUL926" s="14"/>
      <c r="FUM926" s="14"/>
      <c r="FUN926" s="14"/>
      <c r="FUO926" s="14"/>
      <c r="FUP926" s="14"/>
      <c r="FUQ926" s="14"/>
      <c r="FUR926" s="14"/>
      <c r="FUS926" s="14"/>
      <c r="FUT926" s="14"/>
      <c r="FUU926" s="14"/>
      <c r="FUV926" s="14"/>
      <c r="FUW926" s="14"/>
      <c r="FUX926" s="14"/>
      <c r="FUY926" s="14"/>
      <c r="FUZ926" s="14"/>
      <c r="FVA926" s="14"/>
      <c r="FVB926" s="14"/>
      <c r="FVC926" s="14"/>
      <c r="FVD926" s="14"/>
      <c r="FVE926" s="14"/>
      <c r="FVF926" s="14"/>
      <c r="FVG926" s="14"/>
      <c r="FVH926" s="14"/>
      <c r="FVI926" s="14"/>
      <c r="FVJ926" s="14"/>
      <c r="FVK926" s="14"/>
      <c r="FVL926" s="14"/>
      <c r="FVM926" s="14"/>
      <c r="FVN926" s="14"/>
      <c r="FVO926" s="14"/>
      <c r="FVP926" s="14"/>
      <c r="FVQ926" s="14"/>
      <c r="FVR926" s="14"/>
      <c r="FVS926" s="14"/>
      <c r="FVT926" s="14"/>
      <c r="FVU926" s="14"/>
      <c r="FVV926" s="14"/>
      <c r="FVW926" s="14"/>
      <c r="FVX926" s="14"/>
      <c r="FVY926" s="14"/>
      <c r="FVZ926" s="14"/>
      <c r="FWA926" s="14"/>
      <c r="FWB926" s="14"/>
      <c r="FWC926" s="14"/>
      <c r="FWD926" s="14"/>
      <c r="FWE926" s="14"/>
      <c r="FWF926" s="14"/>
      <c r="FWG926" s="14"/>
      <c r="FWH926" s="14"/>
      <c r="FWI926" s="14"/>
      <c r="FWJ926" s="14"/>
      <c r="FWK926" s="14"/>
      <c r="FWL926" s="14"/>
      <c r="FWM926" s="14"/>
      <c r="FWN926" s="14"/>
      <c r="FWO926" s="14"/>
      <c r="FWP926" s="14"/>
      <c r="FWQ926" s="14"/>
      <c r="FWR926" s="14"/>
      <c r="FWS926" s="14"/>
      <c r="FWT926" s="14"/>
      <c r="FWU926" s="14"/>
      <c r="FWV926" s="14"/>
      <c r="FWW926" s="14"/>
      <c r="FWX926" s="14"/>
      <c r="FWY926" s="14"/>
      <c r="FWZ926" s="14"/>
      <c r="FXA926" s="14"/>
      <c r="FXB926" s="14"/>
      <c r="FXC926" s="14"/>
      <c r="FXD926" s="14"/>
      <c r="FXE926" s="14"/>
      <c r="FXF926" s="14"/>
      <c r="FXG926" s="14"/>
      <c r="FXH926" s="14"/>
      <c r="FXI926" s="14"/>
      <c r="FXJ926" s="14"/>
      <c r="FXK926" s="14"/>
      <c r="FXL926" s="14"/>
      <c r="FXM926" s="14"/>
      <c r="FXN926" s="14"/>
      <c r="FXO926" s="14"/>
      <c r="FXP926" s="14"/>
      <c r="FXQ926" s="14"/>
      <c r="FXR926" s="14"/>
      <c r="FXS926" s="14"/>
      <c r="FXT926" s="14"/>
      <c r="FXU926" s="14"/>
      <c r="FXV926" s="14"/>
      <c r="FXW926" s="14"/>
      <c r="FXX926" s="14"/>
      <c r="FXY926" s="14"/>
      <c r="FXZ926" s="14"/>
      <c r="FYA926" s="14"/>
      <c r="FYB926" s="14"/>
      <c r="FYC926" s="14"/>
      <c r="FYD926" s="14"/>
      <c r="FYE926" s="14"/>
      <c r="FYF926" s="14"/>
      <c r="FYG926" s="14"/>
      <c r="FYH926" s="14"/>
      <c r="FYI926" s="14"/>
      <c r="FYJ926" s="14"/>
      <c r="FYK926" s="14"/>
      <c r="FYL926" s="14"/>
      <c r="FYM926" s="14"/>
      <c r="FYN926" s="14"/>
      <c r="FYO926" s="14"/>
      <c r="FYP926" s="14"/>
      <c r="FYQ926" s="14"/>
      <c r="FYR926" s="14"/>
      <c r="FYS926" s="14"/>
      <c r="FYT926" s="14"/>
      <c r="FYU926" s="14"/>
      <c r="FYV926" s="14"/>
      <c r="FYW926" s="14"/>
      <c r="FYX926" s="14"/>
      <c r="FYY926" s="14"/>
      <c r="FYZ926" s="14"/>
      <c r="FZA926" s="14"/>
      <c r="FZB926" s="14"/>
      <c r="FZC926" s="14"/>
      <c r="FZD926" s="14"/>
      <c r="FZE926" s="14"/>
      <c r="FZF926" s="14"/>
      <c r="FZG926" s="14"/>
      <c r="FZH926" s="14"/>
      <c r="FZI926" s="14"/>
      <c r="FZJ926" s="14"/>
      <c r="FZK926" s="14"/>
      <c r="FZL926" s="14"/>
      <c r="FZM926" s="14"/>
      <c r="FZN926" s="14"/>
      <c r="FZO926" s="14"/>
      <c r="FZP926" s="14"/>
      <c r="FZQ926" s="14"/>
      <c r="FZR926" s="14"/>
      <c r="FZS926" s="14"/>
      <c r="FZT926" s="14"/>
      <c r="FZU926" s="14"/>
      <c r="FZV926" s="14"/>
      <c r="FZW926" s="14"/>
      <c r="FZX926" s="14"/>
      <c r="FZY926" s="14"/>
      <c r="FZZ926" s="14"/>
      <c r="GAA926" s="14"/>
      <c r="GAB926" s="14"/>
      <c r="GAC926" s="14"/>
      <c r="GAD926" s="14"/>
      <c r="GAE926" s="14"/>
      <c r="GAF926" s="14"/>
      <c r="GAG926" s="14"/>
      <c r="GAH926" s="14"/>
      <c r="GAI926" s="14"/>
      <c r="GAJ926" s="14"/>
      <c r="GAK926" s="14"/>
      <c r="GAL926" s="14"/>
      <c r="GAM926" s="14"/>
      <c r="GAN926" s="14"/>
      <c r="GAO926" s="14"/>
      <c r="GAP926" s="14"/>
      <c r="GAQ926" s="14"/>
      <c r="GAR926" s="14"/>
      <c r="GAS926" s="14"/>
      <c r="GAT926" s="14"/>
      <c r="GAU926" s="14"/>
      <c r="GAV926" s="14"/>
      <c r="GAW926" s="14"/>
      <c r="GAX926" s="14"/>
      <c r="GAY926" s="14"/>
      <c r="GAZ926" s="14"/>
      <c r="GBA926" s="14"/>
      <c r="GBB926" s="14"/>
      <c r="GBC926" s="14"/>
      <c r="GBD926" s="14"/>
      <c r="GBE926" s="14"/>
      <c r="GBF926" s="14"/>
      <c r="GBG926" s="14"/>
      <c r="GBH926" s="14"/>
      <c r="GBI926" s="14"/>
      <c r="GBJ926" s="14"/>
      <c r="GBK926" s="14"/>
      <c r="GBL926" s="14"/>
      <c r="GBM926" s="14"/>
      <c r="GBN926" s="14"/>
      <c r="GBO926" s="14"/>
      <c r="GBP926" s="14"/>
      <c r="GBQ926" s="14"/>
      <c r="GBR926" s="14"/>
      <c r="GBS926" s="14"/>
      <c r="GBT926" s="14"/>
      <c r="GBU926" s="14"/>
      <c r="GBV926" s="14"/>
      <c r="GBW926" s="14"/>
      <c r="GBX926" s="14"/>
      <c r="GBY926" s="14"/>
      <c r="GBZ926" s="14"/>
      <c r="GCA926" s="14"/>
      <c r="GCB926" s="14"/>
      <c r="GCC926" s="14"/>
      <c r="GCD926" s="14"/>
      <c r="GCE926" s="14"/>
      <c r="GCF926" s="14"/>
      <c r="GCG926" s="14"/>
      <c r="GCH926" s="14"/>
      <c r="GCI926" s="14"/>
      <c r="GCJ926" s="14"/>
      <c r="GCK926" s="14"/>
      <c r="GCL926" s="14"/>
      <c r="GCM926" s="14"/>
      <c r="GCN926" s="14"/>
      <c r="GCO926" s="14"/>
      <c r="GCP926" s="14"/>
      <c r="GCQ926" s="14"/>
      <c r="GCR926" s="14"/>
      <c r="GCS926" s="14"/>
      <c r="GCT926" s="14"/>
      <c r="GCU926" s="14"/>
      <c r="GCV926" s="14"/>
      <c r="GCW926" s="14"/>
      <c r="GCX926" s="14"/>
      <c r="GCY926" s="14"/>
      <c r="GCZ926" s="14"/>
      <c r="GDA926" s="14"/>
      <c r="GDB926" s="14"/>
      <c r="GDC926" s="14"/>
      <c r="GDD926" s="14"/>
      <c r="GDE926" s="14"/>
      <c r="GDF926" s="14"/>
      <c r="GDG926" s="14"/>
      <c r="GDH926" s="14"/>
      <c r="GDI926" s="14"/>
      <c r="GDJ926" s="14"/>
      <c r="GDK926" s="14"/>
      <c r="GDL926" s="14"/>
      <c r="GDM926" s="14"/>
      <c r="GDN926" s="14"/>
      <c r="GDO926" s="14"/>
      <c r="GDP926" s="14"/>
      <c r="GDQ926" s="14"/>
      <c r="GDR926" s="14"/>
      <c r="GDS926" s="14"/>
      <c r="GDT926" s="14"/>
      <c r="GDU926" s="14"/>
      <c r="GDV926" s="14"/>
      <c r="GDW926" s="14"/>
      <c r="GDX926" s="14"/>
      <c r="GDY926" s="14"/>
      <c r="GDZ926" s="14"/>
      <c r="GEA926" s="14"/>
      <c r="GEB926" s="14"/>
      <c r="GEC926" s="14"/>
      <c r="GED926" s="14"/>
      <c r="GEE926" s="14"/>
      <c r="GEF926" s="14"/>
      <c r="GEG926" s="14"/>
      <c r="GEH926" s="14"/>
      <c r="GEI926" s="14"/>
      <c r="GEJ926" s="14"/>
      <c r="GEK926" s="14"/>
      <c r="GEL926" s="14"/>
      <c r="GEM926" s="14"/>
      <c r="GEN926" s="14"/>
      <c r="GEO926" s="14"/>
      <c r="GEP926" s="14"/>
      <c r="GEQ926" s="14"/>
      <c r="GER926" s="14"/>
      <c r="GES926" s="14"/>
      <c r="GET926" s="14"/>
      <c r="GEU926" s="14"/>
      <c r="GEV926" s="14"/>
      <c r="GEW926" s="14"/>
      <c r="GEX926" s="14"/>
      <c r="GEY926" s="14"/>
      <c r="GEZ926" s="14"/>
      <c r="GFA926" s="14"/>
      <c r="GFB926" s="14"/>
      <c r="GFC926" s="14"/>
      <c r="GFD926" s="14"/>
      <c r="GFE926" s="14"/>
      <c r="GFF926" s="14"/>
      <c r="GFG926" s="14"/>
      <c r="GFH926" s="14"/>
      <c r="GFI926" s="14"/>
      <c r="GFJ926" s="14"/>
      <c r="GFK926" s="14"/>
      <c r="GFL926" s="14"/>
      <c r="GFM926" s="14"/>
      <c r="GFN926" s="14"/>
      <c r="GFO926" s="14"/>
      <c r="GFP926" s="14"/>
      <c r="GFQ926" s="14"/>
      <c r="GFR926" s="14"/>
      <c r="GFS926" s="14"/>
      <c r="GFT926" s="14"/>
      <c r="GFU926" s="14"/>
      <c r="GFV926" s="14"/>
      <c r="GFW926" s="14"/>
      <c r="GFX926" s="14"/>
      <c r="GFY926" s="14"/>
      <c r="GFZ926" s="14"/>
      <c r="GGA926" s="14"/>
      <c r="GGB926" s="14"/>
      <c r="GGC926" s="14"/>
      <c r="GGD926" s="14"/>
      <c r="GGE926" s="14"/>
      <c r="GGF926" s="14"/>
      <c r="GGG926" s="14"/>
      <c r="GGH926" s="14"/>
      <c r="GGI926" s="14"/>
      <c r="GGJ926" s="14"/>
      <c r="GGK926" s="14"/>
      <c r="GGL926" s="14"/>
      <c r="GGM926" s="14"/>
      <c r="GGN926" s="14"/>
      <c r="GGO926" s="14"/>
      <c r="GGP926" s="14"/>
      <c r="GGQ926" s="14"/>
      <c r="GGR926" s="14"/>
      <c r="GGS926" s="14"/>
      <c r="GGT926" s="14"/>
      <c r="GGU926" s="14"/>
      <c r="GGV926" s="14"/>
      <c r="GGW926" s="14"/>
      <c r="GGX926" s="14"/>
      <c r="GGY926" s="14"/>
      <c r="GGZ926" s="14"/>
      <c r="GHA926" s="14"/>
      <c r="GHB926" s="14"/>
      <c r="GHC926" s="14"/>
      <c r="GHD926" s="14"/>
      <c r="GHE926" s="14"/>
      <c r="GHF926" s="14"/>
      <c r="GHG926" s="14"/>
      <c r="GHH926" s="14"/>
      <c r="GHI926" s="14"/>
      <c r="GHJ926" s="14"/>
      <c r="GHK926" s="14"/>
      <c r="GHL926" s="14"/>
      <c r="GHM926" s="14"/>
      <c r="GHN926" s="14"/>
      <c r="GHO926" s="14"/>
      <c r="GHP926" s="14"/>
      <c r="GHQ926" s="14"/>
      <c r="GHR926" s="14"/>
      <c r="GHS926" s="14"/>
      <c r="GHT926" s="14"/>
      <c r="GHU926" s="14"/>
      <c r="GHV926" s="14"/>
      <c r="GHW926" s="14"/>
      <c r="GHX926" s="14"/>
      <c r="GHY926" s="14"/>
      <c r="GHZ926" s="14"/>
      <c r="GIA926" s="14"/>
      <c r="GIB926" s="14"/>
      <c r="GIC926" s="14"/>
      <c r="GID926" s="14"/>
      <c r="GIE926" s="14"/>
      <c r="GIF926" s="14"/>
      <c r="GIG926" s="14"/>
      <c r="GIH926" s="14"/>
      <c r="GII926" s="14"/>
      <c r="GIJ926" s="14"/>
      <c r="GIK926" s="14"/>
      <c r="GIL926" s="14"/>
      <c r="GIM926" s="14"/>
      <c r="GIN926" s="14"/>
      <c r="GIO926" s="14"/>
      <c r="GIP926" s="14"/>
      <c r="GIQ926" s="14"/>
      <c r="GIR926" s="14"/>
      <c r="GIS926" s="14"/>
      <c r="GIT926" s="14"/>
      <c r="GIU926" s="14"/>
      <c r="GIV926" s="14"/>
      <c r="GIW926" s="14"/>
      <c r="GIX926" s="14"/>
      <c r="GIY926" s="14"/>
      <c r="GIZ926" s="14"/>
      <c r="GJA926" s="14"/>
      <c r="GJB926" s="14"/>
      <c r="GJC926" s="14"/>
      <c r="GJD926" s="14"/>
      <c r="GJE926" s="14"/>
      <c r="GJF926" s="14"/>
      <c r="GJG926" s="14"/>
      <c r="GJH926" s="14"/>
      <c r="GJI926" s="14"/>
      <c r="GJJ926" s="14"/>
      <c r="GJK926" s="14"/>
      <c r="GJL926" s="14"/>
      <c r="GJM926" s="14"/>
      <c r="GJN926" s="14"/>
      <c r="GJO926" s="14"/>
      <c r="GJP926" s="14"/>
      <c r="GJQ926" s="14"/>
      <c r="GJR926" s="14"/>
      <c r="GJS926" s="14"/>
      <c r="GJT926" s="14"/>
      <c r="GJU926" s="14"/>
      <c r="GJV926" s="14"/>
      <c r="GJW926" s="14"/>
      <c r="GJX926" s="14"/>
      <c r="GJY926" s="14"/>
      <c r="GJZ926" s="14"/>
      <c r="GKA926" s="14"/>
      <c r="GKB926" s="14"/>
      <c r="GKC926" s="14"/>
      <c r="GKD926" s="14"/>
      <c r="GKE926" s="14"/>
      <c r="GKF926" s="14"/>
      <c r="GKG926" s="14"/>
      <c r="GKH926" s="14"/>
      <c r="GKI926" s="14"/>
      <c r="GKJ926" s="14"/>
      <c r="GKK926" s="14"/>
      <c r="GKL926" s="14"/>
      <c r="GKM926" s="14"/>
      <c r="GKN926" s="14"/>
      <c r="GKO926" s="14"/>
      <c r="GKP926" s="14"/>
      <c r="GKQ926" s="14"/>
      <c r="GKR926" s="14"/>
      <c r="GKS926" s="14"/>
      <c r="GKT926" s="14"/>
      <c r="GKU926" s="14"/>
      <c r="GKV926" s="14"/>
      <c r="GKW926" s="14"/>
      <c r="GKX926" s="14"/>
      <c r="GKY926" s="14"/>
      <c r="GKZ926" s="14"/>
      <c r="GLA926" s="14"/>
      <c r="GLB926" s="14"/>
      <c r="GLC926" s="14"/>
      <c r="GLD926" s="14"/>
      <c r="GLE926" s="14"/>
      <c r="GLF926" s="14"/>
      <c r="GLG926" s="14"/>
      <c r="GLH926" s="14"/>
      <c r="GLI926" s="14"/>
      <c r="GLJ926" s="14"/>
      <c r="GLK926" s="14"/>
      <c r="GLL926" s="14"/>
      <c r="GLM926" s="14"/>
      <c r="GLN926" s="14"/>
      <c r="GLO926" s="14"/>
      <c r="GLP926" s="14"/>
      <c r="GLQ926" s="14"/>
      <c r="GLR926" s="14"/>
      <c r="GLS926" s="14"/>
      <c r="GLT926" s="14"/>
      <c r="GLU926" s="14"/>
      <c r="GLV926" s="14"/>
      <c r="GLW926" s="14"/>
      <c r="GLX926" s="14"/>
      <c r="GLY926" s="14"/>
      <c r="GLZ926" s="14"/>
      <c r="GMA926" s="14"/>
      <c r="GMB926" s="14"/>
      <c r="GMC926" s="14"/>
      <c r="GMD926" s="14"/>
      <c r="GME926" s="14"/>
      <c r="GMF926" s="14"/>
      <c r="GMG926" s="14"/>
      <c r="GMH926" s="14"/>
      <c r="GMI926" s="14"/>
      <c r="GMJ926" s="14"/>
      <c r="GMK926" s="14"/>
      <c r="GML926" s="14"/>
      <c r="GMM926" s="14"/>
      <c r="GMN926" s="14"/>
      <c r="GMO926" s="14"/>
      <c r="GMP926" s="14"/>
      <c r="GMQ926" s="14"/>
      <c r="GMR926" s="14"/>
      <c r="GMS926" s="14"/>
      <c r="GMT926" s="14"/>
      <c r="GMU926" s="14"/>
      <c r="GMV926" s="14"/>
      <c r="GMW926" s="14"/>
      <c r="GMX926" s="14"/>
      <c r="GMY926" s="14"/>
      <c r="GMZ926" s="14"/>
      <c r="GNA926" s="14"/>
      <c r="GNB926" s="14"/>
      <c r="GNC926" s="14"/>
      <c r="GND926" s="14"/>
      <c r="GNE926" s="14"/>
      <c r="GNF926" s="14"/>
      <c r="GNG926" s="14"/>
      <c r="GNH926" s="14"/>
      <c r="GNI926" s="14"/>
      <c r="GNJ926" s="14"/>
      <c r="GNK926" s="14"/>
      <c r="GNL926" s="14"/>
      <c r="GNM926" s="14"/>
      <c r="GNN926" s="14"/>
      <c r="GNO926" s="14"/>
      <c r="GNP926" s="14"/>
      <c r="GNQ926" s="14"/>
      <c r="GNR926" s="14"/>
      <c r="GNS926" s="14"/>
      <c r="GNT926" s="14"/>
      <c r="GNU926" s="14"/>
      <c r="GNV926" s="14"/>
      <c r="GNW926" s="14"/>
      <c r="GNX926" s="14"/>
      <c r="GNY926" s="14"/>
      <c r="GNZ926" s="14"/>
      <c r="GOA926" s="14"/>
      <c r="GOB926" s="14"/>
      <c r="GOC926" s="14"/>
      <c r="GOD926" s="14"/>
      <c r="GOE926" s="14"/>
      <c r="GOF926" s="14"/>
      <c r="GOG926" s="14"/>
      <c r="GOH926" s="14"/>
      <c r="GOI926" s="14"/>
      <c r="GOJ926" s="14"/>
      <c r="GOK926" s="14"/>
      <c r="GOL926" s="14"/>
      <c r="GOM926" s="14"/>
      <c r="GON926" s="14"/>
      <c r="GOO926" s="14"/>
      <c r="GOP926" s="14"/>
      <c r="GOQ926" s="14"/>
      <c r="GOR926" s="14"/>
      <c r="GOS926" s="14"/>
      <c r="GOT926" s="14"/>
      <c r="GOU926" s="14"/>
      <c r="GOV926" s="14"/>
      <c r="GOW926" s="14"/>
      <c r="GOX926" s="14"/>
      <c r="GOY926" s="14"/>
      <c r="GOZ926" s="14"/>
      <c r="GPA926" s="14"/>
      <c r="GPB926" s="14"/>
      <c r="GPC926" s="14"/>
      <c r="GPD926" s="14"/>
      <c r="GPE926" s="14"/>
      <c r="GPF926" s="14"/>
      <c r="GPG926" s="14"/>
      <c r="GPH926" s="14"/>
      <c r="GPI926" s="14"/>
      <c r="GPJ926" s="14"/>
      <c r="GPK926" s="14"/>
      <c r="GPL926" s="14"/>
      <c r="GPM926" s="14"/>
      <c r="GPN926" s="14"/>
      <c r="GPO926" s="14"/>
      <c r="GPP926" s="14"/>
      <c r="GPQ926" s="14"/>
      <c r="GPR926" s="14"/>
      <c r="GPS926" s="14"/>
      <c r="GPT926" s="14"/>
      <c r="GPU926" s="14"/>
      <c r="GPV926" s="14"/>
      <c r="GPW926" s="14"/>
      <c r="GPX926" s="14"/>
      <c r="GPY926" s="14"/>
      <c r="GPZ926" s="14"/>
      <c r="GQA926" s="14"/>
      <c r="GQB926" s="14"/>
      <c r="GQC926" s="14"/>
      <c r="GQD926" s="14"/>
      <c r="GQE926" s="14"/>
      <c r="GQF926" s="14"/>
      <c r="GQG926" s="14"/>
      <c r="GQH926" s="14"/>
      <c r="GQI926" s="14"/>
      <c r="GQJ926" s="14"/>
      <c r="GQK926" s="14"/>
      <c r="GQL926" s="14"/>
      <c r="GQM926" s="14"/>
      <c r="GQN926" s="14"/>
      <c r="GQO926" s="14"/>
      <c r="GQP926" s="14"/>
      <c r="GQQ926" s="14"/>
      <c r="GQR926" s="14"/>
      <c r="GQS926" s="14"/>
      <c r="GQT926" s="14"/>
      <c r="GQU926" s="14"/>
      <c r="GQV926" s="14"/>
      <c r="GQW926" s="14"/>
      <c r="GQX926" s="14"/>
      <c r="GQY926" s="14"/>
      <c r="GQZ926" s="14"/>
      <c r="GRA926" s="14"/>
      <c r="GRB926" s="14"/>
      <c r="GRC926" s="14"/>
      <c r="GRD926" s="14"/>
      <c r="GRE926" s="14"/>
      <c r="GRF926" s="14"/>
      <c r="GRG926" s="14"/>
      <c r="GRH926" s="14"/>
      <c r="GRI926" s="14"/>
      <c r="GRJ926" s="14"/>
      <c r="GRK926" s="14"/>
      <c r="GRL926" s="14"/>
      <c r="GRM926" s="14"/>
      <c r="GRN926" s="14"/>
      <c r="GRO926" s="14"/>
      <c r="GRP926" s="14"/>
      <c r="GRQ926" s="14"/>
      <c r="GRR926" s="14"/>
      <c r="GRS926" s="14"/>
      <c r="GRT926" s="14"/>
      <c r="GRU926" s="14"/>
      <c r="GRV926" s="14"/>
      <c r="GRW926" s="14"/>
      <c r="GRX926" s="14"/>
      <c r="GRY926" s="14"/>
      <c r="GRZ926" s="14"/>
      <c r="GSA926" s="14"/>
      <c r="GSB926" s="14"/>
      <c r="GSC926" s="14"/>
      <c r="GSD926" s="14"/>
      <c r="GSE926" s="14"/>
      <c r="GSF926" s="14"/>
      <c r="GSG926" s="14"/>
      <c r="GSH926" s="14"/>
      <c r="GSI926" s="14"/>
      <c r="GSJ926" s="14"/>
      <c r="GSK926" s="14"/>
      <c r="GSL926" s="14"/>
      <c r="GSM926" s="14"/>
      <c r="GSN926" s="14"/>
      <c r="GSO926" s="14"/>
      <c r="GSP926" s="14"/>
      <c r="GSQ926" s="14"/>
      <c r="GSR926" s="14"/>
      <c r="GSS926" s="14"/>
      <c r="GST926" s="14"/>
      <c r="GSU926" s="14"/>
      <c r="GSV926" s="14"/>
      <c r="GSW926" s="14"/>
      <c r="GSX926" s="14"/>
      <c r="GSY926" s="14"/>
      <c r="GSZ926" s="14"/>
      <c r="GTA926" s="14"/>
      <c r="GTB926" s="14"/>
      <c r="GTC926" s="14"/>
      <c r="GTD926" s="14"/>
      <c r="GTE926" s="14"/>
      <c r="GTF926" s="14"/>
      <c r="GTG926" s="14"/>
      <c r="GTH926" s="14"/>
      <c r="GTI926" s="14"/>
      <c r="GTJ926" s="14"/>
      <c r="GTK926" s="14"/>
      <c r="GTL926" s="14"/>
      <c r="GTM926" s="14"/>
      <c r="GTN926" s="14"/>
      <c r="GTO926" s="14"/>
      <c r="GTP926" s="14"/>
      <c r="GTQ926" s="14"/>
      <c r="GTR926" s="14"/>
      <c r="GTS926" s="14"/>
      <c r="GTT926" s="14"/>
      <c r="GTU926" s="14"/>
      <c r="GTV926" s="14"/>
      <c r="GTW926" s="14"/>
      <c r="GTX926" s="14"/>
      <c r="GTY926" s="14"/>
      <c r="GTZ926" s="14"/>
      <c r="GUA926" s="14"/>
      <c r="GUB926" s="14"/>
      <c r="GUC926" s="14"/>
      <c r="GUD926" s="14"/>
      <c r="GUE926" s="14"/>
      <c r="GUF926" s="14"/>
      <c r="GUG926" s="14"/>
      <c r="GUH926" s="14"/>
      <c r="GUI926" s="14"/>
      <c r="GUJ926" s="14"/>
      <c r="GUK926" s="14"/>
      <c r="GUL926" s="14"/>
      <c r="GUM926" s="14"/>
      <c r="GUN926" s="14"/>
      <c r="GUO926" s="14"/>
      <c r="GUP926" s="14"/>
      <c r="GUQ926" s="14"/>
      <c r="GUR926" s="14"/>
      <c r="GUS926" s="14"/>
      <c r="GUT926" s="14"/>
      <c r="GUU926" s="14"/>
      <c r="GUV926" s="14"/>
      <c r="GUW926" s="14"/>
      <c r="GUX926" s="14"/>
      <c r="GUY926" s="14"/>
      <c r="GUZ926" s="14"/>
      <c r="GVA926" s="14"/>
      <c r="GVB926" s="14"/>
      <c r="GVC926" s="14"/>
      <c r="GVD926" s="14"/>
      <c r="GVE926" s="14"/>
      <c r="GVF926" s="14"/>
      <c r="GVG926" s="14"/>
      <c r="GVH926" s="14"/>
      <c r="GVI926" s="14"/>
      <c r="GVJ926" s="14"/>
      <c r="GVK926" s="14"/>
      <c r="GVL926" s="14"/>
      <c r="GVM926" s="14"/>
      <c r="GVN926" s="14"/>
      <c r="GVO926" s="14"/>
      <c r="GVP926" s="14"/>
      <c r="GVQ926" s="14"/>
      <c r="GVR926" s="14"/>
      <c r="GVS926" s="14"/>
      <c r="GVT926" s="14"/>
      <c r="GVU926" s="14"/>
      <c r="GVV926" s="14"/>
      <c r="GVW926" s="14"/>
      <c r="GVX926" s="14"/>
      <c r="GVY926" s="14"/>
      <c r="GVZ926" s="14"/>
      <c r="GWA926" s="14"/>
      <c r="GWB926" s="14"/>
      <c r="GWC926" s="14"/>
      <c r="GWD926" s="14"/>
      <c r="GWE926" s="14"/>
      <c r="GWF926" s="14"/>
      <c r="GWG926" s="14"/>
      <c r="GWH926" s="14"/>
      <c r="GWI926" s="14"/>
      <c r="GWJ926" s="14"/>
      <c r="GWK926" s="14"/>
      <c r="GWL926" s="14"/>
      <c r="GWM926" s="14"/>
      <c r="GWN926" s="14"/>
      <c r="GWO926" s="14"/>
      <c r="GWP926" s="14"/>
      <c r="GWQ926" s="14"/>
      <c r="GWR926" s="14"/>
      <c r="GWS926" s="14"/>
      <c r="GWT926" s="14"/>
      <c r="GWU926" s="14"/>
      <c r="GWV926" s="14"/>
      <c r="GWW926" s="14"/>
      <c r="GWX926" s="14"/>
      <c r="GWY926" s="14"/>
      <c r="GWZ926" s="14"/>
      <c r="GXA926" s="14"/>
      <c r="GXB926" s="14"/>
      <c r="GXC926" s="14"/>
      <c r="GXD926" s="14"/>
      <c r="GXE926" s="14"/>
      <c r="GXF926" s="14"/>
      <c r="GXG926" s="14"/>
      <c r="GXH926" s="14"/>
      <c r="GXI926" s="14"/>
      <c r="GXJ926" s="14"/>
      <c r="GXK926" s="14"/>
      <c r="GXL926" s="14"/>
      <c r="GXM926" s="14"/>
      <c r="GXN926" s="14"/>
      <c r="GXO926" s="14"/>
      <c r="GXP926" s="14"/>
      <c r="GXQ926" s="14"/>
      <c r="GXR926" s="14"/>
      <c r="GXS926" s="14"/>
      <c r="GXT926" s="14"/>
      <c r="GXU926" s="14"/>
      <c r="GXV926" s="14"/>
      <c r="GXW926" s="14"/>
      <c r="GXX926" s="14"/>
      <c r="GXY926" s="14"/>
      <c r="GXZ926" s="14"/>
      <c r="GYA926" s="14"/>
      <c r="GYB926" s="14"/>
      <c r="GYC926" s="14"/>
      <c r="GYD926" s="14"/>
      <c r="GYE926" s="14"/>
      <c r="GYF926" s="14"/>
      <c r="GYG926" s="14"/>
      <c r="GYH926" s="14"/>
      <c r="GYI926" s="14"/>
      <c r="GYJ926" s="14"/>
      <c r="GYK926" s="14"/>
      <c r="GYL926" s="14"/>
      <c r="GYM926" s="14"/>
      <c r="GYN926" s="14"/>
      <c r="GYO926" s="14"/>
      <c r="GYP926" s="14"/>
      <c r="GYQ926" s="14"/>
      <c r="GYR926" s="14"/>
      <c r="GYS926" s="14"/>
      <c r="GYT926" s="14"/>
      <c r="GYU926" s="14"/>
      <c r="GYV926" s="14"/>
      <c r="GYW926" s="14"/>
      <c r="GYX926" s="14"/>
      <c r="GYY926" s="14"/>
      <c r="GYZ926" s="14"/>
      <c r="GZA926" s="14"/>
      <c r="GZB926" s="14"/>
      <c r="GZC926" s="14"/>
      <c r="GZD926" s="14"/>
      <c r="GZE926" s="14"/>
      <c r="GZF926" s="14"/>
      <c r="GZG926" s="14"/>
      <c r="GZH926" s="14"/>
      <c r="GZI926" s="14"/>
      <c r="GZJ926" s="14"/>
      <c r="GZK926" s="14"/>
      <c r="GZL926" s="14"/>
      <c r="GZM926" s="14"/>
      <c r="GZN926" s="14"/>
      <c r="GZO926" s="14"/>
      <c r="GZP926" s="14"/>
      <c r="GZQ926" s="14"/>
      <c r="GZR926" s="14"/>
      <c r="GZS926" s="14"/>
      <c r="GZT926" s="14"/>
      <c r="GZU926" s="14"/>
      <c r="GZV926" s="14"/>
      <c r="GZW926" s="14"/>
      <c r="GZX926" s="14"/>
      <c r="GZY926" s="14"/>
      <c r="GZZ926" s="14"/>
      <c r="HAA926" s="14"/>
      <c r="HAB926" s="14"/>
      <c r="HAC926" s="14"/>
      <c r="HAD926" s="14"/>
      <c r="HAE926" s="14"/>
      <c r="HAF926" s="14"/>
      <c r="HAG926" s="14"/>
      <c r="HAH926" s="14"/>
      <c r="HAI926" s="14"/>
      <c r="HAJ926" s="14"/>
      <c r="HAK926" s="14"/>
      <c r="HAL926" s="14"/>
      <c r="HAM926" s="14"/>
      <c r="HAN926" s="14"/>
      <c r="HAO926" s="14"/>
      <c r="HAP926" s="14"/>
      <c r="HAQ926" s="14"/>
      <c r="HAR926" s="14"/>
      <c r="HAS926" s="14"/>
      <c r="HAT926" s="14"/>
      <c r="HAU926" s="14"/>
      <c r="HAV926" s="14"/>
      <c r="HAW926" s="14"/>
      <c r="HAX926" s="14"/>
      <c r="HAY926" s="14"/>
      <c r="HAZ926" s="14"/>
      <c r="HBA926" s="14"/>
      <c r="HBB926" s="14"/>
      <c r="HBC926" s="14"/>
      <c r="HBD926" s="14"/>
      <c r="HBE926" s="14"/>
      <c r="HBF926" s="14"/>
      <c r="HBG926" s="14"/>
      <c r="HBH926" s="14"/>
      <c r="HBI926" s="14"/>
      <c r="HBJ926" s="14"/>
      <c r="HBK926" s="14"/>
      <c r="HBL926" s="14"/>
      <c r="HBM926" s="14"/>
      <c r="HBN926" s="14"/>
      <c r="HBO926" s="14"/>
      <c r="HBP926" s="14"/>
      <c r="HBQ926" s="14"/>
      <c r="HBR926" s="14"/>
      <c r="HBS926" s="14"/>
      <c r="HBT926" s="14"/>
      <c r="HBU926" s="14"/>
      <c r="HBV926" s="14"/>
      <c r="HBW926" s="14"/>
      <c r="HBX926" s="14"/>
      <c r="HBY926" s="14"/>
      <c r="HBZ926" s="14"/>
      <c r="HCA926" s="14"/>
      <c r="HCB926" s="14"/>
      <c r="HCC926" s="14"/>
      <c r="HCD926" s="14"/>
      <c r="HCE926" s="14"/>
      <c r="HCF926" s="14"/>
      <c r="HCG926" s="14"/>
      <c r="HCH926" s="14"/>
      <c r="HCI926" s="14"/>
      <c r="HCJ926" s="14"/>
      <c r="HCK926" s="14"/>
      <c r="HCL926" s="14"/>
      <c r="HCM926" s="14"/>
      <c r="HCN926" s="14"/>
      <c r="HCO926" s="14"/>
      <c r="HCP926" s="14"/>
      <c r="HCQ926" s="14"/>
      <c r="HCR926" s="14"/>
      <c r="HCS926" s="14"/>
      <c r="HCT926" s="14"/>
      <c r="HCU926" s="14"/>
      <c r="HCV926" s="14"/>
      <c r="HCW926" s="14"/>
      <c r="HCX926" s="14"/>
      <c r="HCY926" s="14"/>
      <c r="HCZ926" s="14"/>
      <c r="HDA926" s="14"/>
      <c r="HDB926" s="14"/>
      <c r="HDC926" s="14"/>
      <c r="HDD926" s="14"/>
      <c r="HDE926" s="14"/>
      <c r="HDF926" s="14"/>
      <c r="HDG926" s="14"/>
      <c r="HDH926" s="14"/>
      <c r="HDI926" s="14"/>
      <c r="HDJ926" s="14"/>
      <c r="HDK926" s="14"/>
      <c r="HDL926" s="14"/>
      <c r="HDM926" s="14"/>
      <c r="HDN926" s="14"/>
      <c r="HDO926" s="14"/>
      <c r="HDP926" s="14"/>
      <c r="HDQ926" s="14"/>
      <c r="HDR926" s="14"/>
      <c r="HDS926" s="14"/>
      <c r="HDT926" s="14"/>
      <c r="HDU926" s="14"/>
      <c r="HDV926" s="14"/>
      <c r="HDW926" s="14"/>
      <c r="HDX926" s="14"/>
      <c r="HDY926" s="14"/>
      <c r="HDZ926" s="14"/>
      <c r="HEA926" s="14"/>
      <c r="HEB926" s="14"/>
      <c r="HEC926" s="14"/>
      <c r="HED926" s="14"/>
      <c r="HEE926" s="14"/>
      <c r="HEF926" s="14"/>
      <c r="HEG926" s="14"/>
      <c r="HEH926" s="14"/>
      <c r="HEI926" s="14"/>
      <c r="HEJ926" s="14"/>
      <c r="HEK926" s="14"/>
      <c r="HEL926" s="14"/>
      <c r="HEM926" s="14"/>
      <c r="HEN926" s="14"/>
      <c r="HEO926" s="14"/>
      <c r="HEP926" s="14"/>
      <c r="HEQ926" s="14"/>
      <c r="HER926" s="14"/>
      <c r="HES926" s="14"/>
      <c r="HET926" s="14"/>
      <c r="HEU926" s="14"/>
      <c r="HEV926" s="14"/>
      <c r="HEW926" s="14"/>
      <c r="HEX926" s="14"/>
      <c r="HEY926" s="14"/>
      <c r="HEZ926" s="14"/>
      <c r="HFA926" s="14"/>
      <c r="HFB926" s="14"/>
      <c r="HFC926" s="14"/>
      <c r="HFD926" s="14"/>
      <c r="HFE926" s="14"/>
      <c r="HFF926" s="14"/>
      <c r="HFG926" s="14"/>
      <c r="HFH926" s="14"/>
      <c r="HFI926" s="14"/>
      <c r="HFJ926" s="14"/>
      <c r="HFK926" s="14"/>
      <c r="HFL926" s="14"/>
      <c r="HFM926" s="14"/>
      <c r="HFN926" s="14"/>
      <c r="HFO926" s="14"/>
      <c r="HFP926" s="14"/>
      <c r="HFQ926" s="14"/>
      <c r="HFR926" s="14"/>
      <c r="HFS926" s="14"/>
      <c r="HFT926" s="14"/>
      <c r="HFU926" s="14"/>
      <c r="HFV926" s="14"/>
      <c r="HFW926" s="14"/>
      <c r="HFX926" s="14"/>
      <c r="HFY926" s="14"/>
      <c r="HFZ926" s="14"/>
      <c r="HGA926" s="14"/>
      <c r="HGB926" s="14"/>
      <c r="HGC926" s="14"/>
      <c r="HGD926" s="14"/>
      <c r="HGE926" s="14"/>
      <c r="HGF926" s="14"/>
      <c r="HGG926" s="14"/>
      <c r="HGH926" s="14"/>
      <c r="HGI926" s="14"/>
      <c r="HGJ926" s="14"/>
      <c r="HGK926" s="14"/>
      <c r="HGL926" s="14"/>
      <c r="HGM926" s="14"/>
      <c r="HGN926" s="14"/>
      <c r="HGO926" s="14"/>
      <c r="HGP926" s="14"/>
      <c r="HGQ926" s="14"/>
      <c r="HGR926" s="14"/>
      <c r="HGS926" s="14"/>
      <c r="HGT926" s="14"/>
      <c r="HGU926" s="14"/>
      <c r="HGV926" s="14"/>
      <c r="HGW926" s="14"/>
      <c r="HGX926" s="14"/>
      <c r="HGY926" s="14"/>
      <c r="HGZ926" s="14"/>
      <c r="HHA926" s="14"/>
      <c r="HHB926" s="14"/>
      <c r="HHC926" s="14"/>
      <c r="HHD926" s="14"/>
      <c r="HHE926" s="14"/>
      <c r="HHF926" s="14"/>
      <c r="HHG926" s="14"/>
      <c r="HHH926" s="14"/>
      <c r="HHI926" s="14"/>
      <c r="HHJ926" s="14"/>
      <c r="HHK926" s="14"/>
      <c r="HHL926" s="14"/>
      <c r="HHM926" s="14"/>
      <c r="HHN926" s="14"/>
      <c r="HHO926" s="14"/>
      <c r="HHP926" s="14"/>
      <c r="HHQ926" s="14"/>
      <c r="HHR926" s="14"/>
      <c r="HHS926" s="14"/>
      <c r="HHT926" s="14"/>
      <c r="HHU926" s="14"/>
      <c r="HHV926" s="14"/>
      <c r="HHW926" s="14"/>
      <c r="HHX926" s="14"/>
      <c r="HHY926" s="14"/>
      <c r="HHZ926" s="14"/>
      <c r="HIA926" s="14"/>
      <c r="HIB926" s="14"/>
      <c r="HIC926" s="14"/>
      <c r="HID926" s="14"/>
      <c r="HIE926" s="14"/>
      <c r="HIF926" s="14"/>
      <c r="HIG926" s="14"/>
      <c r="HIH926" s="14"/>
      <c r="HII926" s="14"/>
      <c r="HIJ926" s="14"/>
      <c r="HIK926" s="14"/>
      <c r="HIL926" s="14"/>
      <c r="HIM926" s="14"/>
      <c r="HIN926" s="14"/>
      <c r="HIO926" s="14"/>
      <c r="HIP926" s="14"/>
      <c r="HIQ926" s="14"/>
      <c r="HIR926" s="14"/>
      <c r="HIS926" s="14"/>
      <c r="HIT926" s="14"/>
      <c r="HIU926" s="14"/>
      <c r="HIV926" s="14"/>
      <c r="HIW926" s="14"/>
      <c r="HIX926" s="14"/>
      <c r="HIY926" s="14"/>
      <c r="HIZ926" s="14"/>
      <c r="HJA926" s="14"/>
      <c r="HJB926" s="14"/>
      <c r="HJC926" s="14"/>
      <c r="HJD926" s="14"/>
      <c r="HJE926" s="14"/>
      <c r="HJF926" s="14"/>
      <c r="HJG926" s="14"/>
      <c r="HJH926" s="14"/>
      <c r="HJI926" s="14"/>
      <c r="HJJ926" s="14"/>
      <c r="HJK926" s="14"/>
      <c r="HJL926" s="14"/>
      <c r="HJM926" s="14"/>
      <c r="HJN926" s="14"/>
      <c r="HJO926" s="14"/>
      <c r="HJP926" s="14"/>
      <c r="HJQ926" s="14"/>
      <c r="HJR926" s="14"/>
      <c r="HJS926" s="14"/>
      <c r="HJT926" s="14"/>
      <c r="HJU926" s="14"/>
      <c r="HJV926" s="14"/>
      <c r="HJW926" s="14"/>
      <c r="HJX926" s="14"/>
      <c r="HJY926" s="14"/>
      <c r="HJZ926" s="14"/>
      <c r="HKA926" s="14"/>
      <c r="HKB926" s="14"/>
      <c r="HKC926" s="14"/>
      <c r="HKD926" s="14"/>
      <c r="HKE926" s="14"/>
      <c r="HKF926" s="14"/>
      <c r="HKG926" s="14"/>
      <c r="HKH926" s="14"/>
      <c r="HKI926" s="14"/>
      <c r="HKJ926" s="14"/>
      <c r="HKK926" s="14"/>
      <c r="HKL926" s="14"/>
      <c r="HKM926" s="14"/>
      <c r="HKN926" s="14"/>
      <c r="HKO926" s="14"/>
      <c r="HKP926" s="14"/>
      <c r="HKQ926" s="14"/>
      <c r="HKR926" s="14"/>
      <c r="HKS926" s="14"/>
      <c r="HKT926" s="14"/>
      <c r="HKU926" s="14"/>
      <c r="HKV926" s="14"/>
      <c r="HKW926" s="14"/>
      <c r="HKX926" s="14"/>
      <c r="HKY926" s="14"/>
      <c r="HKZ926" s="14"/>
      <c r="HLA926" s="14"/>
      <c r="HLB926" s="14"/>
      <c r="HLC926" s="14"/>
      <c r="HLD926" s="14"/>
      <c r="HLE926" s="14"/>
      <c r="HLF926" s="14"/>
      <c r="HLG926" s="14"/>
      <c r="HLH926" s="14"/>
      <c r="HLI926" s="14"/>
      <c r="HLJ926" s="14"/>
      <c r="HLK926" s="14"/>
      <c r="HLL926" s="14"/>
      <c r="HLM926" s="14"/>
      <c r="HLN926" s="14"/>
      <c r="HLO926" s="14"/>
      <c r="HLP926" s="14"/>
      <c r="HLQ926" s="14"/>
      <c r="HLR926" s="14"/>
      <c r="HLS926" s="14"/>
      <c r="HLT926" s="14"/>
      <c r="HLU926" s="14"/>
      <c r="HLV926" s="14"/>
      <c r="HLW926" s="14"/>
      <c r="HLX926" s="14"/>
      <c r="HLY926" s="14"/>
      <c r="HLZ926" s="14"/>
      <c r="HMA926" s="14"/>
      <c r="HMB926" s="14"/>
      <c r="HMC926" s="14"/>
      <c r="HMD926" s="14"/>
      <c r="HME926" s="14"/>
      <c r="HMF926" s="14"/>
      <c r="HMG926" s="14"/>
      <c r="HMH926" s="14"/>
      <c r="HMI926" s="14"/>
      <c r="HMJ926" s="14"/>
      <c r="HMK926" s="14"/>
      <c r="HML926" s="14"/>
      <c r="HMM926" s="14"/>
      <c r="HMN926" s="14"/>
      <c r="HMO926" s="14"/>
      <c r="HMP926" s="14"/>
      <c r="HMQ926" s="14"/>
      <c r="HMR926" s="14"/>
      <c r="HMS926" s="14"/>
      <c r="HMT926" s="14"/>
      <c r="HMU926" s="14"/>
      <c r="HMV926" s="14"/>
      <c r="HMW926" s="14"/>
      <c r="HMX926" s="14"/>
      <c r="HMY926" s="14"/>
      <c r="HMZ926" s="14"/>
      <c r="HNA926" s="14"/>
      <c r="HNB926" s="14"/>
      <c r="HNC926" s="14"/>
      <c r="HND926" s="14"/>
      <c r="HNE926" s="14"/>
      <c r="HNF926" s="14"/>
      <c r="HNG926" s="14"/>
      <c r="HNH926" s="14"/>
      <c r="HNI926" s="14"/>
      <c r="HNJ926" s="14"/>
      <c r="HNK926" s="14"/>
      <c r="HNL926" s="14"/>
      <c r="HNM926" s="14"/>
      <c r="HNN926" s="14"/>
      <c r="HNO926" s="14"/>
      <c r="HNP926" s="14"/>
      <c r="HNQ926" s="14"/>
      <c r="HNR926" s="14"/>
      <c r="HNS926" s="14"/>
      <c r="HNT926" s="14"/>
      <c r="HNU926" s="14"/>
      <c r="HNV926" s="14"/>
      <c r="HNW926" s="14"/>
      <c r="HNX926" s="14"/>
      <c r="HNY926" s="14"/>
      <c r="HNZ926" s="14"/>
      <c r="HOA926" s="14"/>
      <c r="HOB926" s="14"/>
      <c r="HOC926" s="14"/>
      <c r="HOD926" s="14"/>
      <c r="HOE926" s="14"/>
      <c r="HOF926" s="14"/>
      <c r="HOG926" s="14"/>
      <c r="HOH926" s="14"/>
      <c r="HOI926" s="14"/>
      <c r="HOJ926" s="14"/>
      <c r="HOK926" s="14"/>
      <c r="HOL926" s="14"/>
      <c r="HOM926" s="14"/>
      <c r="HON926" s="14"/>
      <c r="HOO926" s="14"/>
      <c r="HOP926" s="14"/>
      <c r="HOQ926" s="14"/>
      <c r="HOR926" s="14"/>
      <c r="HOS926" s="14"/>
      <c r="HOT926" s="14"/>
      <c r="HOU926" s="14"/>
      <c r="HOV926" s="14"/>
      <c r="HOW926" s="14"/>
      <c r="HOX926" s="14"/>
      <c r="HOY926" s="14"/>
      <c r="HOZ926" s="14"/>
      <c r="HPA926" s="14"/>
      <c r="HPB926" s="14"/>
      <c r="HPC926" s="14"/>
      <c r="HPD926" s="14"/>
      <c r="HPE926" s="14"/>
      <c r="HPF926" s="14"/>
      <c r="HPG926" s="14"/>
      <c r="HPH926" s="14"/>
      <c r="HPI926" s="14"/>
      <c r="HPJ926" s="14"/>
      <c r="HPK926" s="14"/>
      <c r="HPL926" s="14"/>
      <c r="HPM926" s="14"/>
      <c r="HPN926" s="14"/>
      <c r="HPO926" s="14"/>
      <c r="HPP926" s="14"/>
      <c r="HPQ926" s="14"/>
      <c r="HPR926" s="14"/>
      <c r="HPS926" s="14"/>
      <c r="HPT926" s="14"/>
      <c r="HPU926" s="14"/>
      <c r="HPV926" s="14"/>
      <c r="HPW926" s="14"/>
      <c r="HPX926" s="14"/>
      <c r="HPY926" s="14"/>
      <c r="HPZ926" s="14"/>
      <c r="HQA926" s="14"/>
      <c r="HQB926" s="14"/>
      <c r="HQC926" s="14"/>
      <c r="HQD926" s="14"/>
      <c r="HQE926" s="14"/>
      <c r="HQF926" s="14"/>
      <c r="HQG926" s="14"/>
      <c r="HQH926" s="14"/>
      <c r="HQI926" s="14"/>
      <c r="HQJ926" s="14"/>
      <c r="HQK926" s="14"/>
      <c r="HQL926" s="14"/>
      <c r="HQM926" s="14"/>
      <c r="HQN926" s="14"/>
      <c r="HQO926" s="14"/>
      <c r="HQP926" s="14"/>
      <c r="HQQ926" s="14"/>
      <c r="HQR926" s="14"/>
      <c r="HQS926" s="14"/>
      <c r="HQT926" s="14"/>
      <c r="HQU926" s="14"/>
      <c r="HQV926" s="14"/>
      <c r="HQW926" s="14"/>
      <c r="HQX926" s="14"/>
      <c r="HQY926" s="14"/>
      <c r="HQZ926" s="14"/>
      <c r="HRA926" s="14"/>
      <c r="HRB926" s="14"/>
      <c r="HRC926" s="14"/>
      <c r="HRD926" s="14"/>
      <c r="HRE926" s="14"/>
      <c r="HRF926" s="14"/>
      <c r="HRG926" s="14"/>
      <c r="HRH926" s="14"/>
      <c r="HRI926" s="14"/>
      <c r="HRJ926" s="14"/>
      <c r="HRK926" s="14"/>
      <c r="HRL926" s="14"/>
      <c r="HRM926" s="14"/>
      <c r="HRN926" s="14"/>
      <c r="HRO926" s="14"/>
      <c r="HRP926" s="14"/>
      <c r="HRQ926" s="14"/>
      <c r="HRR926" s="14"/>
      <c r="HRS926" s="14"/>
      <c r="HRT926" s="14"/>
      <c r="HRU926" s="14"/>
      <c r="HRV926" s="14"/>
      <c r="HRW926" s="14"/>
      <c r="HRX926" s="14"/>
      <c r="HRY926" s="14"/>
      <c r="HRZ926" s="14"/>
      <c r="HSA926" s="14"/>
      <c r="HSB926" s="14"/>
      <c r="HSC926" s="14"/>
      <c r="HSD926" s="14"/>
      <c r="HSE926" s="14"/>
      <c r="HSF926" s="14"/>
      <c r="HSG926" s="14"/>
      <c r="HSH926" s="14"/>
      <c r="HSI926" s="14"/>
      <c r="HSJ926" s="14"/>
      <c r="HSK926" s="14"/>
      <c r="HSL926" s="14"/>
      <c r="HSM926" s="14"/>
      <c r="HSN926" s="14"/>
      <c r="HSO926" s="14"/>
      <c r="HSP926" s="14"/>
      <c r="HSQ926" s="14"/>
      <c r="HSR926" s="14"/>
      <c r="HSS926" s="14"/>
      <c r="HST926" s="14"/>
      <c r="HSU926" s="14"/>
      <c r="HSV926" s="14"/>
      <c r="HSW926" s="14"/>
      <c r="HSX926" s="14"/>
      <c r="HSY926" s="14"/>
      <c r="HSZ926" s="14"/>
      <c r="HTA926" s="14"/>
      <c r="HTB926" s="14"/>
      <c r="HTC926" s="14"/>
      <c r="HTD926" s="14"/>
      <c r="HTE926" s="14"/>
      <c r="HTF926" s="14"/>
      <c r="HTG926" s="14"/>
      <c r="HTH926" s="14"/>
      <c r="HTI926" s="14"/>
      <c r="HTJ926" s="14"/>
      <c r="HTK926" s="14"/>
      <c r="HTL926" s="14"/>
      <c r="HTM926" s="14"/>
      <c r="HTN926" s="14"/>
      <c r="HTO926" s="14"/>
      <c r="HTP926" s="14"/>
      <c r="HTQ926" s="14"/>
      <c r="HTR926" s="14"/>
      <c r="HTS926" s="14"/>
      <c r="HTT926" s="14"/>
      <c r="HTU926" s="14"/>
      <c r="HTV926" s="14"/>
      <c r="HTW926" s="14"/>
      <c r="HTX926" s="14"/>
      <c r="HTY926" s="14"/>
      <c r="HTZ926" s="14"/>
      <c r="HUA926" s="14"/>
      <c r="HUB926" s="14"/>
      <c r="HUC926" s="14"/>
      <c r="HUD926" s="14"/>
      <c r="HUE926" s="14"/>
      <c r="HUF926" s="14"/>
      <c r="HUG926" s="14"/>
      <c r="HUH926" s="14"/>
      <c r="HUI926" s="14"/>
      <c r="HUJ926" s="14"/>
      <c r="HUK926" s="14"/>
      <c r="HUL926" s="14"/>
      <c r="HUM926" s="14"/>
      <c r="HUN926" s="14"/>
      <c r="HUO926" s="14"/>
      <c r="HUP926" s="14"/>
      <c r="HUQ926" s="14"/>
      <c r="HUR926" s="14"/>
      <c r="HUS926" s="14"/>
      <c r="HUT926" s="14"/>
      <c r="HUU926" s="14"/>
      <c r="HUV926" s="14"/>
      <c r="HUW926" s="14"/>
      <c r="HUX926" s="14"/>
      <c r="HUY926" s="14"/>
      <c r="HUZ926" s="14"/>
      <c r="HVA926" s="14"/>
      <c r="HVB926" s="14"/>
      <c r="HVC926" s="14"/>
      <c r="HVD926" s="14"/>
      <c r="HVE926" s="14"/>
      <c r="HVF926" s="14"/>
      <c r="HVG926" s="14"/>
      <c r="HVH926" s="14"/>
      <c r="HVI926" s="14"/>
      <c r="HVJ926" s="14"/>
      <c r="HVK926" s="14"/>
      <c r="HVL926" s="14"/>
      <c r="HVM926" s="14"/>
      <c r="HVN926" s="14"/>
      <c r="HVO926" s="14"/>
      <c r="HVP926" s="14"/>
      <c r="HVQ926" s="14"/>
      <c r="HVR926" s="14"/>
      <c r="HVS926" s="14"/>
      <c r="HVT926" s="14"/>
      <c r="HVU926" s="14"/>
      <c r="HVV926" s="14"/>
      <c r="HVW926" s="14"/>
      <c r="HVX926" s="14"/>
      <c r="HVY926" s="14"/>
      <c r="HVZ926" s="14"/>
      <c r="HWA926" s="14"/>
      <c r="HWB926" s="14"/>
      <c r="HWC926" s="14"/>
      <c r="HWD926" s="14"/>
      <c r="HWE926" s="14"/>
      <c r="HWF926" s="14"/>
      <c r="HWG926" s="14"/>
      <c r="HWH926" s="14"/>
      <c r="HWI926" s="14"/>
      <c r="HWJ926" s="14"/>
      <c r="HWK926" s="14"/>
      <c r="HWL926" s="14"/>
      <c r="HWM926" s="14"/>
      <c r="HWN926" s="14"/>
      <c r="HWO926" s="14"/>
      <c r="HWP926" s="14"/>
      <c r="HWQ926" s="14"/>
      <c r="HWR926" s="14"/>
      <c r="HWS926" s="14"/>
      <c r="HWT926" s="14"/>
      <c r="HWU926" s="14"/>
      <c r="HWV926" s="14"/>
      <c r="HWW926" s="14"/>
      <c r="HWX926" s="14"/>
      <c r="HWY926" s="14"/>
      <c r="HWZ926" s="14"/>
      <c r="HXA926" s="14"/>
      <c r="HXB926" s="14"/>
      <c r="HXC926" s="14"/>
      <c r="HXD926" s="14"/>
      <c r="HXE926" s="14"/>
      <c r="HXF926" s="14"/>
      <c r="HXG926" s="14"/>
      <c r="HXH926" s="14"/>
      <c r="HXI926" s="14"/>
      <c r="HXJ926" s="14"/>
      <c r="HXK926" s="14"/>
      <c r="HXL926" s="14"/>
      <c r="HXM926" s="14"/>
      <c r="HXN926" s="14"/>
      <c r="HXO926" s="14"/>
      <c r="HXP926" s="14"/>
      <c r="HXQ926" s="14"/>
      <c r="HXR926" s="14"/>
      <c r="HXS926" s="14"/>
      <c r="HXT926" s="14"/>
      <c r="HXU926" s="14"/>
      <c r="HXV926" s="14"/>
      <c r="HXW926" s="14"/>
      <c r="HXX926" s="14"/>
      <c r="HXY926" s="14"/>
      <c r="HXZ926" s="14"/>
      <c r="HYA926" s="14"/>
      <c r="HYB926" s="14"/>
      <c r="HYC926" s="14"/>
      <c r="HYD926" s="14"/>
      <c r="HYE926" s="14"/>
      <c r="HYF926" s="14"/>
      <c r="HYG926" s="14"/>
      <c r="HYH926" s="14"/>
      <c r="HYI926" s="14"/>
      <c r="HYJ926" s="14"/>
      <c r="HYK926" s="14"/>
      <c r="HYL926" s="14"/>
      <c r="HYM926" s="14"/>
      <c r="HYN926" s="14"/>
      <c r="HYO926" s="14"/>
      <c r="HYP926" s="14"/>
      <c r="HYQ926" s="14"/>
      <c r="HYR926" s="14"/>
      <c r="HYS926" s="14"/>
      <c r="HYT926" s="14"/>
      <c r="HYU926" s="14"/>
      <c r="HYV926" s="14"/>
      <c r="HYW926" s="14"/>
      <c r="HYX926" s="14"/>
      <c r="HYY926" s="14"/>
      <c r="HYZ926" s="14"/>
      <c r="HZA926" s="14"/>
      <c r="HZB926" s="14"/>
      <c r="HZC926" s="14"/>
      <c r="HZD926" s="14"/>
      <c r="HZE926" s="14"/>
      <c r="HZF926" s="14"/>
      <c r="HZG926" s="14"/>
      <c r="HZH926" s="14"/>
      <c r="HZI926" s="14"/>
      <c r="HZJ926" s="14"/>
      <c r="HZK926" s="14"/>
      <c r="HZL926" s="14"/>
      <c r="HZM926" s="14"/>
      <c r="HZN926" s="14"/>
      <c r="HZO926" s="14"/>
      <c r="HZP926" s="14"/>
      <c r="HZQ926" s="14"/>
      <c r="HZR926" s="14"/>
      <c r="HZS926" s="14"/>
      <c r="HZT926" s="14"/>
      <c r="HZU926" s="14"/>
      <c r="HZV926" s="14"/>
      <c r="HZW926" s="14"/>
      <c r="HZX926" s="14"/>
      <c r="HZY926" s="14"/>
      <c r="HZZ926" s="14"/>
      <c r="IAA926" s="14"/>
      <c r="IAB926" s="14"/>
      <c r="IAC926" s="14"/>
      <c r="IAD926" s="14"/>
      <c r="IAE926" s="14"/>
      <c r="IAF926" s="14"/>
      <c r="IAG926" s="14"/>
      <c r="IAH926" s="14"/>
      <c r="IAI926" s="14"/>
      <c r="IAJ926" s="14"/>
      <c r="IAK926" s="14"/>
      <c r="IAL926" s="14"/>
      <c r="IAM926" s="14"/>
      <c r="IAN926" s="14"/>
      <c r="IAO926" s="14"/>
      <c r="IAP926" s="14"/>
      <c r="IAQ926" s="14"/>
      <c r="IAR926" s="14"/>
      <c r="IAS926" s="14"/>
      <c r="IAT926" s="14"/>
      <c r="IAU926" s="14"/>
      <c r="IAV926" s="14"/>
      <c r="IAW926" s="14"/>
      <c r="IAX926" s="14"/>
      <c r="IAY926" s="14"/>
      <c r="IAZ926" s="14"/>
      <c r="IBA926" s="14"/>
      <c r="IBB926" s="14"/>
      <c r="IBC926" s="14"/>
      <c r="IBD926" s="14"/>
      <c r="IBE926" s="14"/>
      <c r="IBF926" s="14"/>
      <c r="IBG926" s="14"/>
      <c r="IBH926" s="14"/>
      <c r="IBI926" s="14"/>
      <c r="IBJ926" s="14"/>
      <c r="IBK926" s="14"/>
      <c r="IBL926" s="14"/>
      <c r="IBM926" s="14"/>
      <c r="IBN926" s="14"/>
      <c r="IBO926" s="14"/>
      <c r="IBP926" s="14"/>
      <c r="IBQ926" s="14"/>
      <c r="IBR926" s="14"/>
      <c r="IBS926" s="14"/>
      <c r="IBT926" s="14"/>
      <c r="IBU926" s="14"/>
      <c r="IBV926" s="14"/>
      <c r="IBW926" s="14"/>
      <c r="IBX926" s="14"/>
      <c r="IBY926" s="14"/>
      <c r="IBZ926" s="14"/>
      <c r="ICA926" s="14"/>
      <c r="ICB926" s="14"/>
      <c r="ICC926" s="14"/>
      <c r="ICD926" s="14"/>
      <c r="ICE926" s="14"/>
      <c r="ICF926" s="14"/>
      <c r="ICG926" s="14"/>
      <c r="ICH926" s="14"/>
      <c r="ICI926" s="14"/>
      <c r="ICJ926" s="14"/>
      <c r="ICK926" s="14"/>
      <c r="ICL926" s="14"/>
      <c r="ICM926" s="14"/>
      <c r="ICN926" s="14"/>
      <c r="ICO926" s="14"/>
      <c r="ICP926" s="14"/>
      <c r="ICQ926" s="14"/>
      <c r="ICR926" s="14"/>
      <c r="ICS926" s="14"/>
      <c r="ICT926" s="14"/>
      <c r="ICU926" s="14"/>
      <c r="ICV926" s="14"/>
      <c r="ICW926" s="14"/>
      <c r="ICX926" s="14"/>
      <c r="ICY926" s="14"/>
      <c r="ICZ926" s="14"/>
      <c r="IDA926" s="14"/>
      <c r="IDB926" s="14"/>
      <c r="IDC926" s="14"/>
      <c r="IDD926" s="14"/>
      <c r="IDE926" s="14"/>
      <c r="IDF926" s="14"/>
      <c r="IDG926" s="14"/>
      <c r="IDH926" s="14"/>
      <c r="IDI926" s="14"/>
      <c r="IDJ926" s="14"/>
      <c r="IDK926" s="14"/>
      <c r="IDL926" s="14"/>
      <c r="IDM926" s="14"/>
      <c r="IDN926" s="14"/>
      <c r="IDO926" s="14"/>
      <c r="IDP926" s="14"/>
      <c r="IDQ926" s="14"/>
      <c r="IDR926" s="14"/>
      <c r="IDS926" s="14"/>
      <c r="IDT926" s="14"/>
      <c r="IDU926" s="14"/>
      <c r="IDV926" s="14"/>
      <c r="IDW926" s="14"/>
      <c r="IDX926" s="14"/>
      <c r="IDY926" s="14"/>
      <c r="IDZ926" s="14"/>
      <c r="IEA926" s="14"/>
      <c r="IEB926" s="14"/>
      <c r="IEC926" s="14"/>
      <c r="IED926" s="14"/>
      <c r="IEE926" s="14"/>
      <c r="IEF926" s="14"/>
      <c r="IEG926" s="14"/>
      <c r="IEH926" s="14"/>
      <c r="IEI926" s="14"/>
      <c r="IEJ926" s="14"/>
      <c r="IEK926" s="14"/>
      <c r="IEL926" s="14"/>
      <c r="IEM926" s="14"/>
      <c r="IEN926" s="14"/>
      <c r="IEO926" s="14"/>
      <c r="IEP926" s="14"/>
      <c r="IEQ926" s="14"/>
      <c r="IER926" s="14"/>
      <c r="IES926" s="14"/>
      <c r="IET926" s="14"/>
      <c r="IEU926" s="14"/>
      <c r="IEV926" s="14"/>
      <c r="IEW926" s="14"/>
      <c r="IEX926" s="14"/>
      <c r="IEY926" s="14"/>
      <c r="IEZ926" s="14"/>
      <c r="IFA926" s="14"/>
      <c r="IFB926" s="14"/>
      <c r="IFC926" s="14"/>
      <c r="IFD926" s="14"/>
      <c r="IFE926" s="14"/>
      <c r="IFF926" s="14"/>
      <c r="IFG926" s="14"/>
      <c r="IFH926" s="14"/>
      <c r="IFI926" s="14"/>
      <c r="IFJ926" s="14"/>
      <c r="IFK926" s="14"/>
      <c r="IFL926" s="14"/>
      <c r="IFM926" s="14"/>
      <c r="IFN926" s="14"/>
      <c r="IFO926" s="14"/>
      <c r="IFP926" s="14"/>
      <c r="IFQ926" s="14"/>
      <c r="IFR926" s="14"/>
      <c r="IFS926" s="14"/>
      <c r="IFT926" s="14"/>
      <c r="IFU926" s="14"/>
      <c r="IFV926" s="14"/>
      <c r="IFW926" s="14"/>
      <c r="IFX926" s="14"/>
      <c r="IFY926" s="14"/>
      <c r="IFZ926" s="14"/>
      <c r="IGA926" s="14"/>
      <c r="IGB926" s="14"/>
      <c r="IGC926" s="14"/>
      <c r="IGD926" s="14"/>
      <c r="IGE926" s="14"/>
      <c r="IGF926" s="14"/>
      <c r="IGG926" s="14"/>
      <c r="IGH926" s="14"/>
      <c r="IGI926" s="14"/>
      <c r="IGJ926" s="14"/>
      <c r="IGK926" s="14"/>
      <c r="IGL926" s="14"/>
      <c r="IGM926" s="14"/>
      <c r="IGN926" s="14"/>
      <c r="IGO926" s="14"/>
      <c r="IGP926" s="14"/>
      <c r="IGQ926" s="14"/>
      <c r="IGR926" s="14"/>
      <c r="IGS926" s="14"/>
      <c r="IGT926" s="14"/>
      <c r="IGU926" s="14"/>
      <c r="IGV926" s="14"/>
      <c r="IGW926" s="14"/>
      <c r="IGX926" s="14"/>
      <c r="IGY926" s="14"/>
      <c r="IGZ926" s="14"/>
      <c r="IHA926" s="14"/>
      <c r="IHB926" s="14"/>
      <c r="IHC926" s="14"/>
      <c r="IHD926" s="14"/>
      <c r="IHE926" s="14"/>
      <c r="IHF926" s="14"/>
      <c r="IHG926" s="14"/>
      <c r="IHH926" s="14"/>
      <c r="IHI926" s="14"/>
      <c r="IHJ926" s="14"/>
      <c r="IHK926" s="14"/>
      <c r="IHL926" s="14"/>
      <c r="IHM926" s="14"/>
      <c r="IHN926" s="14"/>
      <c r="IHO926" s="14"/>
      <c r="IHP926" s="14"/>
      <c r="IHQ926" s="14"/>
      <c r="IHR926" s="14"/>
      <c r="IHS926" s="14"/>
      <c r="IHT926" s="14"/>
      <c r="IHU926" s="14"/>
      <c r="IHV926" s="14"/>
      <c r="IHW926" s="14"/>
      <c r="IHX926" s="14"/>
      <c r="IHY926" s="14"/>
      <c r="IHZ926" s="14"/>
      <c r="IIA926" s="14"/>
      <c r="IIB926" s="14"/>
      <c r="IIC926" s="14"/>
      <c r="IID926" s="14"/>
      <c r="IIE926" s="14"/>
      <c r="IIF926" s="14"/>
      <c r="IIG926" s="14"/>
      <c r="IIH926" s="14"/>
      <c r="III926" s="14"/>
      <c r="IIJ926" s="14"/>
      <c r="IIK926" s="14"/>
      <c r="IIL926" s="14"/>
      <c r="IIM926" s="14"/>
      <c r="IIN926" s="14"/>
      <c r="IIO926" s="14"/>
      <c r="IIP926" s="14"/>
      <c r="IIQ926" s="14"/>
      <c r="IIR926" s="14"/>
      <c r="IIS926" s="14"/>
      <c r="IIT926" s="14"/>
      <c r="IIU926" s="14"/>
      <c r="IIV926" s="14"/>
      <c r="IIW926" s="14"/>
      <c r="IIX926" s="14"/>
      <c r="IIY926" s="14"/>
      <c r="IIZ926" s="14"/>
      <c r="IJA926" s="14"/>
      <c r="IJB926" s="14"/>
      <c r="IJC926" s="14"/>
      <c r="IJD926" s="14"/>
      <c r="IJE926" s="14"/>
      <c r="IJF926" s="14"/>
      <c r="IJG926" s="14"/>
      <c r="IJH926" s="14"/>
      <c r="IJI926" s="14"/>
      <c r="IJJ926" s="14"/>
      <c r="IJK926" s="14"/>
      <c r="IJL926" s="14"/>
      <c r="IJM926" s="14"/>
      <c r="IJN926" s="14"/>
      <c r="IJO926" s="14"/>
      <c r="IJP926" s="14"/>
      <c r="IJQ926" s="14"/>
      <c r="IJR926" s="14"/>
      <c r="IJS926" s="14"/>
      <c r="IJT926" s="14"/>
      <c r="IJU926" s="14"/>
      <c r="IJV926" s="14"/>
      <c r="IJW926" s="14"/>
      <c r="IJX926" s="14"/>
      <c r="IJY926" s="14"/>
      <c r="IJZ926" s="14"/>
      <c r="IKA926" s="14"/>
      <c r="IKB926" s="14"/>
      <c r="IKC926" s="14"/>
      <c r="IKD926" s="14"/>
      <c r="IKE926" s="14"/>
      <c r="IKF926" s="14"/>
      <c r="IKG926" s="14"/>
      <c r="IKH926" s="14"/>
      <c r="IKI926" s="14"/>
      <c r="IKJ926" s="14"/>
      <c r="IKK926" s="14"/>
      <c r="IKL926" s="14"/>
      <c r="IKM926" s="14"/>
      <c r="IKN926" s="14"/>
      <c r="IKO926" s="14"/>
      <c r="IKP926" s="14"/>
      <c r="IKQ926" s="14"/>
      <c r="IKR926" s="14"/>
      <c r="IKS926" s="14"/>
      <c r="IKT926" s="14"/>
      <c r="IKU926" s="14"/>
      <c r="IKV926" s="14"/>
      <c r="IKW926" s="14"/>
      <c r="IKX926" s="14"/>
      <c r="IKY926" s="14"/>
      <c r="IKZ926" s="14"/>
      <c r="ILA926" s="14"/>
      <c r="ILB926" s="14"/>
      <c r="ILC926" s="14"/>
      <c r="ILD926" s="14"/>
      <c r="ILE926" s="14"/>
      <c r="ILF926" s="14"/>
      <c r="ILG926" s="14"/>
      <c r="ILH926" s="14"/>
      <c r="ILI926" s="14"/>
      <c r="ILJ926" s="14"/>
      <c r="ILK926" s="14"/>
      <c r="ILL926" s="14"/>
      <c r="ILM926" s="14"/>
      <c r="ILN926" s="14"/>
      <c r="ILO926" s="14"/>
      <c r="ILP926" s="14"/>
      <c r="ILQ926" s="14"/>
      <c r="ILR926" s="14"/>
      <c r="ILS926" s="14"/>
      <c r="ILT926" s="14"/>
      <c r="ILU926" s="14"/>
      <c r="ILV926" s="14"/>
      <c r="ILW926" s="14"/>
      <c r="ILX926" s="14"/>
      <c r="ILY926" s="14"/>
      <c r="ILZ926" s="14"/>
      <c r="IMA926" s="14"/>
      <c r="IMB926" s="14"/>
      <c r="IMC926" s="14"/>
      <c r="IMD926" s="14"/>
      <c r="IME926" s="14"/>
      <c r="IMF926" s="14"/>
      <c r="IMG926" s="14"/>
      <c r="IMH926" s="14"/>
      <c r="IMI926" s="14"/>
      <c r="IMJ926" s="14"/>
      <c r="IMK926" s="14"/>
      <c r="IML926" s="14"/>
      <c r="IMM926" s="14"/>
      <c r="IMN926" s="14"/>
      <c r="IMO926" s="14"/>
      <c r="IMP926" s="14"/>
      <c r="IMQ926" s="14"/>
      <c r="IMR926" s="14"/>
      <c r="IMS926" s="14"/>
      <c r="IMT926" s="14"/>
      <c r="IMU926" s="14"/>
      <c r="IMV926" s="14"/>
      <c r="IMW926" s="14"/>
      <c r="IMX926" s="14"/>
      <c r="IMY926" s="14"/>
      <c r="IMZ926" s="14"/>
      <c r="INA926" s="14"/>
      <c r="INB926" s="14"/>
      <c r="INC926" s="14"/>
      <c r="IND926" s="14"/>
      <c r="INE926" s="14"/>
      <c r="INF926" s="14"/>
      <c r="ING926" s="14"/>
      <c r="INH926" s="14"/>
      <c r="INI926" s="14"/>
      <c r="INJ926" s="14"/>
      <c r="INK926" s="14"/>
      <c r="INL926" s="14"/>
      <c r="INM926" s="14"/>
      <c r="INN926" s="14"/>
      <c r="INO926" s="14"/>
      <c r="INP926" s="14"/>
      <c r="INQ926" s="14"/>
      <c r="INR926" s="14"/>
      <c r="INS926" s="14"/>
      <c r="INT926" s="14"/>
      <c r="INU926" s="14"/>
      <c r="INV926" s="14"/>
      <c r="INW926" s="14"/>
      <c r="INX926" s="14"/>
      <c r="INY926" s="14"/>
      <c r="INZ926" s="14"/>
      <c r="IOA926" s="14"/>
      <c r="IOB926" s="14"/>
      <c r="IOC926" s="14"/>
      <c r="IOD926" s="14"/>
      <c r="IOE926" s="14"/>
      <c r="IOF926" s="14"/>
      <c r="IOG926" s="14"/>
      <c r="IOH926" s="14"/>
      <c r="IOI926" s="14"/>
      <c r="IOJ926" s="14"/>
      <c r="IOK926" s="14"/>
      <c r="IOL926" s="14"/>
      <c r="IOM926" s="14"/>
      <c r="ION926" s="14"/>
      <c r="IOO926" s="14"/>
      <c r="IOP926" s="14"/>
      <c r="IOQ926" s="14"/>
      <c r="IOR926" s="14"/>
      <c r="IOS926" s="14"/>
      <c r="IOT926" s="14"/>
      <c r="IOU926" s="14"/>
      <c r="IOV926" s="14"/>
      <c r="IOW926" s="14"/>
      <c r="IOX926" s="14"/>
      <c r="IOY926" s="14"/>
      <c r="IOZ926" s="14"/>
      <c r="IPA926" s="14"/>
      <c r="IPB926" s="14"/>
      <c r="IPC926" s="14"/>
      <c r="IPD926" s="14"/>
      <c r="IPE926" s="14"/>
      <c r="IPF926" s="14"/>
      <c r="IPG926" s="14"/>
      <c r="IPH926" s="14"/>
      <c r="IPI926" s="14"/>
      <c r="IPJ926" s="14"/>
      <c r="IPK926" s="14"/>
      <c r="IPL926" s="14"/>
      <c r="IPM926" s="14"/>
      <c r="IPN926" s="14"/>
      <c r="IPO926" s="14"/>
      <c r="IPP926" s="14"/>
      <c r="IPQ926" s="14"/>
      <c r="IPR926" s="14"/>
      <c r="IPS926" s="14"/>
      <c r="IPT926" s="14"/>
      <c r="IPU926" s="14"/>
      <c r="IPV926" s="14"/>
      <c r="IPW926" s="14"/>
      <c r="IPX926" s="14"/>
      <c r="IPY926" s="14"/>
      <c r="IPZ926" s="14"/>
      <c r="IQA926" s="14"/>
      <c r="IQB926" s="14"/>
      <c r="IQC926" s="14"/>
      <c r="IQD926" s="14"/>
      <c r="IQE926" s="14"/>
      <c r="IQF926" s="14"/>
      <c r="IQG926" s="14"/>
      <c r="IQH926" s="14"/>
      <c r="IQI926" s="14"/>
      <c r="IQJ926" s="14"/>
      <c r="IQK926" s="14"/>
      <c r="IQL926" s="14"/>
      <c r="IQM926" s="14"/>
      <c r="IQN926" s="14"/>
      <c r="IQO926" s="14"/>
      <c r="IQP926" s="14"/>
      <c r="IQQ926" s="14"/>
      <c r="IQR926" s="14"/>
      <c r="IQS926" s="14"/>
      <c r="IQT926" s="14"/>
      <c r="IQU926" s="14"/>
      <c r="IQV926" s="14"/>
      <c r="IQW926" s="14"/>
      <c r="IQX926" s="14"/>
      <c r="IQY926" s="14"/>
      <c r="IQZ926" s="14"/>
      <c r="IRA926" s="14"/>
      <c r="IRB926" s="14"/>
      <c r="IRC926" s="14"/>
      <c r="IRD926" s="14"/>
      <c r="IRE926" s="14"/>
      <c r="IRF926" s="14"/>
      <c r="IRG926" s="14"/>
      <c r="IRH926" s="14"/>
      <c r="IRI926" s="14"/>
      <c r="IRJ926" s="14"/>
      <c r="IRK926" s="14"/>
      <c r="IRL926" s="14"/>
      <c r="IRM926" s="14"/>
      <c r="IRN926" s="14"/>
      <c r="IRO926" s="14"/>
      <c r="IRP926" s="14"/>
      <c r="IRQ926" s="14"/>
      <c r="IRR926" s="14"/>
      <c r="IRS926" s="14"/>
      <c r="IRT926" s="14"/>
      <c r="IRU926" s="14"/>
      <c r="IRV926" s="14"/>
      <c r="IRW926" s="14"/>
      <c r="IRX926" s="14"/>
      <c r="IRY926" s="14"/>
      <c r="IRZ926" s="14"/>
      <c r="ISA926" s="14"/>
      <c r="ISB926" s="14"/>
      <c r="ISC926" s="14"/>
      <c r="ISD926" s="14"/>
      <c r="ISE926" s="14"/>
      <c r="ISF926" s="14"/>
      <c r="ISG926" s="14"/>
      <c r="ISH926" s="14"/>
      <c r="ISI926" s="14"/>
      <c r="ISJ926" s="14"/>
      <c r="ISK926" s="14"/>
      <c r="ISL926" s="14"/>
      <c r="ISM926" s="14"/>
      <c r="ISN926" s="14"/>
      <c r="ISO926" s="14"/>
      <c r="ISP926" s="14"/>
      <c r="ISQ926" s="14"/>
      <c r="ISR926" s="14"/>
      <c r="ISS926" s="14"/>
      <c r="IST926" s="14"/>
      <c r="ISU926" s="14"/>
      <c r="ISV926" s="14"/>
      <c r="ISW926" s="14"/>
      <c r="ISX926" s="14"/>
      <c r="ISY926" s="14"/>
      <c r="ISZ926" s="14"/>
      <c r="ITA926" s="14"/>
      <c r="ITB926" s="14"/>
      <c r="ITC926" s="14"/>
      <c r="ITD926" s="14"/>
      <c r="ITE926" s="14"/>
      <c r="ITF926" s="14"/>
      <c r="ITG926" s="14"/>
      <c r="ITH926" s="14"/>
      <c r="ITI926" s="14"/>
      <c r="ITJ926" s="14"/>
      <c r="ITK926" s="14"/>
      <c r="ITL926" s="14"/>
      <c r="ITM926" s="14"/>
      <c r="ITN926" s="14"/>
      <c r="ITO926" s="14"/>
      <c r="ITP926" s="14"/>
      <c r="ITQ926" s="14"/>
      <c r="ITR926" s="14"/>
      <c r="ITS926" s="14"/>
      <c r="ITT926" s="14"/>
      <c r="ITU926" s="14"/>
      <c r="ITV926" s="14"/>
      <c r="ITW926" s="14"/>
      <c r="ITX926" s="14"/>
      <c r="ITY926" s="14"/>
      <c r="ITZ926" s="14"/>
      <c r="IUA926" s="14"/>
      <c r="IUB926" s="14"/>
      <c r="IUC926" s="14"/>
      <c r="IUD926" s="14"/>
      <c r="IUE926" s="14"/>
      <c r="IUF926" s="14"/>
      <c r="IUG926" s="14"/>
      <c r="IUH926" s="14"/>
      <c r="IUI926" s="14"/>
      <c r="IUJ926" s="14"/>
      <c r="IUK926" s="14"/>
      <c r="IUL926" s="14"/>
      <c r="IUM926" s="14"/>
      <c r="IUN926" s="14"/>
      <c r="IUO926" s="14"/>
      <c r="IUP926" s="14"/>
      <c r="IUQ926" s="14"/>
      <c r="IUR926" s="14"/>
      <c r="IUS926" s="14"/>
      <c r="IUT926" s="14"/>
      <c r="IUU926" s="14"/>
      <c r="IUV926" s="14"/>
      <c r="IUW926" s="14"/>
      <c r="IUX926" s="14"/>
      <c r="IUY926" s="14"/>
      <c r="IUZ926" s="14"/>
      <c r="IVA926" s="14"/>
      <c r="IVB926" s="14"/>
      <c r="IVC926" s="14"/>
      <c r="IVD926" s="14"/>
      <c r="IVE926" s="14"/>
      <c r="IVF926" s="14"/>
      <c r="IVG926" s="14"/>
      <c r="IVH926" s="14"/>
      <c r="IVI926" s="14"/>
      <c r="IVJ926" s="14"/>
      <c r="IVK926" s="14"/>
      <c r="IVL926" s="14"/>
      <c r="IVM926" s="14"/>
      <c r="IVN926" s="14"/>
      <c r="IVO926" s="14"/>
      <c r="IVP926" s="14"/>
      <c r="IVQ926" s="14"/>
      <c r="IVR926" s="14"/>
      <c r="IVS926" s="14"/>
      <c r="IVT926" s="14"/>
      <c r="IVU926" s="14"/>
      <c r="IVV926" s="14"/>
      <c r="IVW926" s="14"/>
      <c r="IVX926" s="14"/>
      <c r="IVY926" s="14"/>
      <c r="IVZ926" s="14"/>
      <c r="IWA926" s="14"/>
      <c r="IWB926" s="14"/>
      <c r="IWC926" s="14"/>
      <c r="IWD926" s="14"/>
      <c r="IWE926" s="14"/>
      <c r="IWF926" s="14"/>
      <c r="IWG926" s="14"/>
      <c r="IWH926" s="14"/>
      <c r="IWI926" s="14"/>
      <c r="IWJ926" s="14"/>
      <c r="IWK926" s="14"/>
      <c r="IWL926" s="14"/>
      <c r="IWM926" s="14"/>
      <c r="IWN926" s="14"/>
      <c r="IWO926" s="14"/>
      <c r="IWP926" s="14"/>
      <c r="IWQ926" s="14"/>
      <c r="IWR926" s="14"/>
      <c r="IWS926" s="14"/>
      <c r="IWT926" s="14"/>
      <c r="IWU926" s="14"/>
      <c r="IWV926" s="14"/>
      <c r="IWW926" s="14"/>
      <c r="IWX926" s="14"/>
      <c r="IWY926" s="14"/>
      <c r="IWZ926" s="14"/>
      <c r="IXA926" s="14"/>
      <c r="IXB926" s="14"/>
      <c r="IXC926" s="14"/>
      <c r="IXD926" s="14"/>
      <c r="IXE926" s="14"/>
      <c r="IXF926" s="14"/>
      <c r="IXG926" s="14"/>
      <c r="IXH926" s="14"/>
      <c r="IXI926" s="14"/>
      <c r="IXJ926" s="14"/>
      <c r="IXK926" s="14"/>
      <c r="IXL926" s="14"/>
      <c r="IXM926" s="14"/>
      <c r="IXN926" s="14"/>
      <c r="IXO926" s="14"/>
      <c r="IXP926" s="14"/>
      <c r="IXQ926" s="14"/>
      <c r="IXR926" s="14"/>
      <c r="IXS926" s="14"/>
      <c r="IXT926" s="14"/>
      <c r="IXU926" s="14"/>
      <c r="IXV926" s="14"/>
      <c r="IXW926" s="14"/>
      <c r="IXX926" s="14"/>
      <c r="IXY926" s="14"/>
      <c r="IXZ926" s="14"/>
      <c r="IYA926" s="14"/>
      <c r="IYB926" s="14"/>
      <c r="IYC926" s="14"/>
      <c r="IYD926" s="14"/>
      <c r="IYE926" s="14"/>
      <c r="IYF926" s="14"/>
      <c r="IYG926" s="14"/>
      <c r="IYH926" s="14"/>
      <c r="IYI926" s="14"/>
      <c r="IYJ926" s="14"/>
      <c r="IYK926" s="14"/>
      <c r="IYL926" s="14"/>
      <c r="IYM926" s="14"/>
      <c r="IYN926" s="14"/>
      <c r="IYO926" s="14"/>
      <c r="IYP926" s="14"/>
      <c r="IYQ926" s="14"/>
      <c r="IYR926" s="14"/>
      <c r="IYS926" s="14"/>
      <c r="IYT926" s="14"/>
      <c r="IYU926" s="14"/>
      <c r="IYV926" s="14"/>
      <c r="IYW926" s="14"/>
      <c r="IYX926" s="14"/>
      <c r="IYY926" s="14"/>
      <c r="IYZ926" s="14"/>
      <c r="IZA926" s="14"/>
      <c r="IZB926" s="14"/>
      <c r="IZC926" s="14"/>
      <c r="IZD926" s="14"/>
      <c r="IZE926" s="14"/>
      <c r="IZF926" s="14"/>
      <c r="IZG926" s="14"/>
      <c r="IZH926" s="14"/>
      <c r="IZI926" s="14"/>
      <c r="IZJ926" s="14"/>
      <c r="IZK926" s="14"/>
      <c r="IZL926" s="14"/>
      <c r="IZM926" s="14"/>
      <c r="IZN926" s="14"/>
      <c r="IZO926" s="14"/>
      <c r="IZP926" s="14"/>
      <c r="IZQ926" s="14"/>
      <c r="IZR926" s="14"/>
      <c r="IZS926" s="14"/>
      <c r="IZT926" s="14"/>
      <c r="IZU926" s="14"/>
      <c r="IZV926" s="14"/>
      <c r="IZW926" s="14"/>
      <c r="IZX926" s="14"/>
      <c r="IZY926" s="14"/>
      <c r="IZZ926" s="14"/>
      <c r="JAA926" s="14"/>
      <c r="JAB926" s="14"/>
      <c r="JAC926" s="14"/>
      <c r="JAD926" s="14"/>
      <c r="JAE926" s="14"/>
      <c r="JAF926" s="14"/>
      <c r="JAG926" s="14"/>
      <c r="JAH926" s="14"/>
      <c r="JAI926" s="14"/>
      <c r="JAJ926" s="14"/>
      <c r="JAK926" s="14"/>
      <c r="JAL926" s="14"/>
      <c r="JAM926" s="14"/>
      <c r="JAN926" s="14"/>
      <c r="JAO926" s="14"/>
      <c r="JAP926" s="14"/>
      <c r="JAQ926" s="14"/>
      <c r="JAR926" s="14"/>
      <c r="JAS926" s="14"/>
      <c r="JAT926" s="14"/>
      <c r="JAU926" s="14"/>
      <c r="JAV926" s="14"/>
      <c r="JAW926" s="14"/>
      <c r="JAX926" s="14"/>
      <c r="JAY926" s="14"/>
      <c r="JAZ926" s="14"/>
      <c r="JBA926" s="14"/>
      <c r="JBB926" s="14"/>
      <c r="JBC926" s="14"/>
      <c r="JBD926" s="14"/>
      <c r="JBE926" s="14"/>
      <c r="JBF926" s="14"/>
      <c r="JBG926" s="14"/>
      <c r="JBH926" s="14"/>
      <c r="JBI926" s="14"/>
      <c r="JBJ926" s="14"/>
      <c r="JBK926" s="14"/>
      <c r="JBL926" s="14"/>
      <c r="JBM926" s="14"/>
      <c r="JBN926" s="14"/>
      <c r="JBO926" s="14"/>
      <c r="JBP926" s="14"/>
      <c r="JBQ926" s="14"/>
      <c r="JBR926" s="14"/>
      <c r="JBS926" s="14"/>
      <c r="JBT926" s="14"/>
      <c r="JBU926" s="14"/>
      <c r="JBV926" s="14"/>
      <c r="JBW926" s="14"/>
      <c r="JBX926" s="14"/>
      <c r="JBY926" s="14"/>
      <c r="JBZ926" s="14"/>
      <c r="JCA926" s="14"/>
      <c r="JCB926" s="14"/>
      <c r="JCC926" s="14"/>
      <c r="JCD926" s="14"/>
      <c r="JCE926" s="14"/>
      <c r="JCF926" s="14"/>
      <c r="JCG926" s="14"/>
      <c r="JCH926" s="14"/>
      <c r="JCI926" s="14"/>
      <c r="JCJ926" s="14"/>
      <c r="JCK926" s="14"/>
      <c r="JCL926" s="14"/>
      <c r="JCM926" s="14"/>
      <c r="JCN926" s="14"/>
      <c r="JCO926" s="14"/>
      <c r="JCP926" s="14"/>
      <c r="JCQ926" s="14"/>
      <c r="JCR926" s="14"/>
      <c r="JCS926" s="14"/>
      <c r="JCT926" s="14"/>
      <c r="JCU926" s="14"/>
      <c r="JCV926" s="14"/>
      <c r="JCW926" s="14"/>
      <c r="JCX926" s="14"/>
      <c r="JCY926" s="14"/>
      <c r="JCZ926" s="14"/>
      <c r="JDA926" s="14"/>
      <c r="JDB926" s="14"/>
      <c r="JDC926" s="14"/>
      <c r="JDD926" s="14"/>
      <c r="JDE926" s="14"/>
      <c r="JDF926" s="14"/>
      <c r="JDG926" s="14"/>
      <c r="JDH926" s="14"/>
      <c r="JDI926" s="14"/>
      <c r="JDJ926" s="14"/>
      <c r="JDK926" s="14"/>
      <c r="JDL926" s="14"/>
      <c r="JDM926" s="14"/>
      <c r="JDN926" s="14"/>
      <c r="JDO926" s="14"/>
      <c r="JDP926" s="14"/>
      <c r="JDQ926" s="14"/>
      <c r="JDR926" s="14"/>
      <c r="JDS926" s="14"/>
      <c r="JDT926" s="14"/>
      <c r="JDU926" s="14"/>
      <c r="JDV926" s="14"/>
      <c r="JDW926" s="14"/>
      <c r="JDX926" s="14"/>
      <c r="JDY926" s="14"/>
      <c r="JDZ926" s="14"/>
      <c r="JEA926" s="14"/>
      <c r="JEB926" s="14"/>
      <c r="JEC926" s="14"/>
      <c r="JED926" s="14"/>
      <c r="JEE926" s="14"/>
      <c r="JEF926" s="14"/>
      <c r="JEG926" s="14"/>
      <c r="JEH926" s="14"/>
      <c r="JEI926" s="14"/>
      <c r="JEJ926" s="14"/>
      <c r="JEK926" s="14"/>
      <c r="JEL926" s="14"/>
      <c r="JEM926" s="14"/>
      <c r="JEN926" s="14"/>
      <c r="JEO926" s="14"/>
      <c r="JEP926" s="14"/>
      <c r="JEQ926" s="14"/>
      <c r="JER926" s="14"/>
      <c r="JES926" s="14"/>
      <c r="JET926" s="14"/>
      <c r="JEU926" s="14"/>
      <c r="JEV926" s="14"/>
      <c r="JEW926" s="14"/>
      <c r="JEX926" s="14"/>
      <c r="JEY926" s="14"/>
      <c r="JEZ926" s="14"/>
      <c r="JFA926" s="14"/>
      <c r="JFB926" s="14"/>
      <c r="JFC926" s="14"/>
      <c r="JFD926" s="14"/>
      <c r="JFE926" s="14"/>
      <c r="JFF926" s="14"/>
      <c r="JFG926" s="14"/>
      <c r="JFH926" s="14"/>
      <c r="JFI926" s="14"/>
      <c r="JFJ926" s="14"/>
      <c r="JFK926" s="14"/>
      <c r="JFL926" s="14"/>
      <c r="JFM926" s="14"/>
      <c r="JFN926" s="14"/>
      <c r="JFO926" s="14"/>
      <c r="JFP926" s="14"/>
      <c r="JFQ926" s="14"/>
      <c r="JFR926" s="14"/>
      <c r="JFS926" s="14"/>
      <c r="JFT926" s="14"/>
      <c r="JFU926" s="14"/>
      <c r="JFV926" s="14"/>
      <c r="JFW926" s="14"/>
      <c r="JFX926" s="14"/>
      <c r="JFY926" s="14"/>
      <c r="JFZ926" s="14"/>
      <c r="JGA926" s="14"/>
      <c r="JGB926" s="14"/>
      <c r="JGC926" s="14"/>
      <c r="JGD926" s="14"/>
      <c r="JGE926" s="14"/>
      <c r="JGF926" s="14"/>
      <c r="JGG926" s="14"/>
      <c r="JGH926" s="14"/>
      <c r="JGI926" s="14"/>
      <c r="JGJ926" s="14"/>
      <c r="JGK926" s="14"/>
      <c r="JGL926" s="14"/>
      <c r="JGM926" s="14"/>
      <c r="JGN926" s="14"/>
      <c r="JGO926" s="14"/>
      <c r="JGP926" s="14"/>
      <c r="JGQ926" s="14"/>
      <c r="JGR926" s="14"/>
      <c r="JGS926" s="14"/>
      <c r="JGT926" s="14"/>
      <c r="JGU926" s="14"/>
      <c r="JGV926" s="14"/>
      <c r="JGW926" s="14"/>
      <c r="JGX926" s="14"/>
      <c r="JGY926" s="14"/>
      <c r="JGZ926" s="14"/>
      <c r="JHA926" s="14"/>
      <c r="JHB926" s="14"/>
      <c r="JHC926" s="14"/>
      <c r="JHD926" s="14"/>
      <c r="JHE926" s="14"/>
      <c r="JHF926" s="14"/>
      <c r="JHG926" s="14"/>
      <c r="JHH926" s="14"/>
      <c r="JHI926" s="14"/>
      <c r="JHJ926" s="14"/>
      <c r="JHK926" s="14"/>
      <c r="JHL926" s="14"/>
      <c r="JHM926" s="14"/>
      <c r="JHN926" s="14"/>
      <c r="JHO926" s="14"/>
      <c r="JHP926" s="14"/>
      <c r="JHQ926" s="14"/>
      <c r="JHR926" s="14"/>
      <c r="JHS926" s="14"/>
      <c r="JHT926" s="14"/>
      <c r="JHU926" s="14"/>
      <c r="JHV926" s="14"/>
      <c r="JHW926" s="14"/>
      <c r="JHX926" s="14"/>
      <c r="JHY926" s="14"/>
      <c r="JHZ926" s="14"/>
      <c r="JIA926" s="14"/>
      <c r="JIB926" s="14"/>
      <c r="JIC926" s="14"/>
      <c r="JID926" s="14"/>
      <c r="JIE926" s="14"/>
      <c r="JIF926" s="14"/>
      <c r="JIG926" s="14"/>
      <c r="JIH926" s="14"/>
      <c r="JII926" s="14"/>
      <c r="JIJ926" s="14"/>
      <c r="JIK926" s="14"/>
      <c r="JIL926" s="14"/>
      <c r="JIM926" s="14"/>
      <c r="JIN926" s="14"/>
      <c r="JIO926" s="14"/>
      <c r="JIP926" s="14"/>
      <c r="JIQ926" s="14"/>
      <c r="JIR926" s="14"/>
      <c r="JIS926" s="14"/>
      <c r="JIT926" s="14"/>
      <c r="JIU926" s="14"/>
      <c r="JIV926" s="14"/>
      <c r="JIW926" s="14"/>
      <c r="JIX926" s="14"/>
      <c r="JIY926" s="14"/>
      <c r="JIZ926" s="14"/>
      <c r="JJA926" s="14"/>
      <c r="JJB926" s="14"/>
      <c r="JJC926" s="14"/>
      <c r="JJD926" s="14"/>
      <c r="JJE926" s="14"/>
      <c r="JJF926" s="14"/>
      <c r="JJG926" s="14"/>
      <c r="JJH926" s="14"/>
      <c r="JJI926" s="14"/>
      <c r="JJJ926" s="14"/>
      <c r="JJK926" s="14"/>
      <c r="JJL926" s="14"/>
      <c r="JJM926" s="14"/>
      <c r="JJN926" s="14"/>
      <c r="JJO926" s="14"/>
      <c r="JJP926" s="14"/>
      <c r="JJQ926" s="14"/>
      <c r="JJR926" s="14"/>
      <c r="JJS926" s="14"/>
      <c r="JJT926" s="14"/>
      <c r="JJU926" s="14"/>
      <c r="JJV926" s="14"/>
      <c r="JJW926" s="14"/>
      <c r="JJX926" s="14"/>
      <c r="JJY926" s="14"/>
      <c r="JJZ926" s="14"/>
      <c r="JKA926" s="14"/>
      <c r="JKB926" s="14"/>
      <c r="JKC926" s="14"/>
      <c r="JKD926" s="14"/>
      <c r="JKE926" s="14"/>
      <c r="JKF926" s="14"/>
      <c r="JKG926" s="14"/>
      <c r="JKH926" s="14"/>
      <c r="JKI926" s="14"/>
      <c r="JKJ926" s="14"/>
      <c r="JKK926" s="14"/>
      <c r="JKL926" s="14"/>
      <c r="JKM926" s="14"/>
      <c r="JKN926" s="14"/>
      <c r="JKO926" s="14"/>
      <c r="JKP926" s="14"/>
      <c r="JKQ926" s="14"/>
      <c r="JKR926" s="14"/>
      <c r="JKS926" s="14"/>
      <c r="JKT926" s="14"/>
      <c r="JKU926" s="14"/>
      <c r="JKV926" s="14"/>
      <c r="JKW926" s="14"/>
      <c r="JKX926" s="14"/>
      <c r="JKY926" s="14"/>
      <c r="JKZ926" s="14"/>
      <c r="JLA926" s="14"/>
      <c r="JLB926" s="14"/>
      <c r="JLC926" s="14"/>
      <c r="JLD926" s="14"/>
      <c r="JLE926" s="14"/>
      <c r="JLF926" s="14"/>
      <c r="JLG926" s="14"/>
      <c r="JLH926" s="14"/>
      <c r="JLI926" s="14"/>
      <c r="JLJ926" s="14"/>
      <c r="JLK926" s="14"/>
      <c r="JLL926" s="14"/>
      <c r="JLM926" s="14"/>
      <c r="JLN926" s="14"/>
      <c r="JLO926" s="14"/>
      <c r="JLP926" s="14"/>
      <c r="JLQ926" s="14"/>
      <c r="JLR926" s="14"/>
      <c r="JLS926" s="14"/>
      <c r="JLT926" s="14"/>
      <c r="JLU926" s="14"/>
      <c r="JLV926" s="14"/>
      <c r="JLW926" s="14"/>
      <c r="JLX926" s="14"/>
      <c r="JLY926" s="14"/>
      <c r="JLZ926" s="14"/>
      <c r="JMA926" s="14"/>
      <c r="JMB926" s="14"/>
      <c r="JMC926" s="14"/>
      <c r="JMD926" s="14"/>
      <c r="JME926" s="14"/>
      <c r="JMF926" s="14"/>
      <c r="JMG926" s="14"/>
      <c r="JMH926" s="14"/>
      <c r="JMI926" s="14"/>
      <c r="JMJ926" s="14"/>
      <c r="JMK926" s="14"/>
      <c r="JML926" s="14"/>
      <c r="JMM926" s="14"/>
      <c r="JMN926" s="14"/>
      <c r="JMO926" s="14"/>
      <c r="JMP926" s="14"/>
      <c r="JMQ926" s="14"/>
      <c r="JMR926" s="14"/>
      <c r="JMS926" s="14"/>
      <c r="JMT926" s="14"/>
      <c r="JMU926" s="14"/>
      <c r="JMV926" s="14"/>
      <c r="JMW926" s="14"/>
      <c r="JMX926" s="14"/>
      <c r="JMY926" s="14"/>
      <c r="JMZ926" s="14"/>
      <c r="JNA926" s="14"/>
      <c r="JNB926" s="14"/>
      <c r="JNC926" s="14"/>
      <c r="JND926" s="14"/>
      <c r="JNE926" s="14"/>
      <c r="JNF926" s="14"/>
      <c r="JNG926" s="14"/>
      <c r="JNH926" s="14"/>
      <c r="JNI926" s="14"/>
      <c r="JNJ926" s="14"/>
      <c r="JNK926" s="14"/>
      <c r="JNL926" s="14"/>
      <c r="JNM926" s="14"/>
      <c r="JNN926" s="14"/>
      <c r="JNO926" s="14"/>
      <c r="JNP926" s="14"/>
      <c r="JNQ926" s="14"/>
      <c r="JNR926" s="14"/>
      <c r="JNS926" s="14"/>
      <c r="JNT926" s="14"/>
      <c r="JNU926" s="14"/>
      <c r="JNV926" s="14"/>
      <c r="JNW926" s="14"/>
      <c r="JNX926" s="14"/>
      <c r="JNY926" s="14"/>
      <c r="JNZ926" s="14"/>
      <c r="JOA926" s="14"/>
      <c r="JOB926" s="14"/>
      <c r="JOC926" s="14"/>
      <c r="JOD926" s="14"/>
      <c r="JOE926" s="14"/>
      <c r="JOF926" s="14"/>
      <c r="JOG926" s="14"/>
      <c r="JOH926" s="14"/>
      <c r="JOI926" s="14"/>
      <c r="JOJ926" s="14"/>
      <c r="JOK926" s="14"/>
      <c r="JOL926" s="14"/>
      <c r="JOM926" s="14"/>
      <c r="JON926" s="14"/>
      <c r="JOO926" s="14"/>
      <c r="JOP926" s="14"/>
      <c r="JOQ926" s="14"/>
      <c r="JOR926" s="14"/>
      <c r="JOS926" s="14"/>
      <c r="JOT926" s="14"/>
      <c r="JOU926" s="14"/>
      <c r="JOV926" s="14"/>
      <c r="JOW926" s="14"/>
      <c r="JOX926" s="14"/>
      <c r="JOY926" s="14"/>
      <c r="JOZ926" s="14"/>
      <c r="JPA926" s="14"/>
      <c r="JPB926" s="14"/>
      <c r="JPC926" s="14"/>
      <c r="JPD926" s="14"/>
      <c r="JPE926" s="14"/>
      <c r="JPF926" s="14"/>
      <c r="JPG926" s="14"/>
      <c r="JPH926" s="14"/>
      <c r="JPI926" s="14"/>
      <c r="JPJ926" s="14"/>
      <c r="JPK926" s="14"/>
      <c r="JPL926" s="14"/>
      <c r="JPM926" s="14"/>
      <c r="JPN926" s="14"/>
      <c r="JPO926" s="14"/>
      <c r="JPP926" s="14"/>
      <c r="JPQ926" s="14"/>
      <c r="JPR926" s="14"/>
      <c r="JPS926" s="14"/>
      <c r="JPT926" s="14"/>
      <c r="JPU926" s="14"/>
      <c r="JPV926" s="14"/>
      <c r="JPW926" s="14"/>
      <c r="JPX926" s="14"/>
      <c r="JPY926" s="14"/>
      <c r="JPZ926" s="14"/>
      <c r="JQA926" s="14"/>
      <c r="JQB926" s="14"/>
      <c r="JQC926" s="14"/>
      <c r="JQD926" s="14"/>
      <c r="JQE926" s="14"/>
      <c r="JQF926" s="14"/>
      <c r="JQG926" s="14"/>
      <c r="JQH926" s="14"/>
      <c r="JQI926" s="14"/>
      <c r="JQJ926" s="14"/>
      <c r="JQK926" s="14"/>
      <c r="JQL926" s="14"/>
      <c r="JQM926" s="14"/>
      <c r="JQN926" s="14"/>
      <c r="JQO926" s="14"/>
      <c r="JQP926" s="14"/>
      <c r="JQQ926" s="14"/>
      <c r="JQR926" s="14"/>
      <c r="JQS926" s="14"/>
      <c r="JQT926" s="14"/>
      <c r="JQU926" s="14"/>
      <c r="JQV926" s="14"/>
      <c r="JQW926" s="14"/>
      <c r="JQX926" s="14"/>
      <c r="JQY926" s="14"/>
      <c r="JQZ926" s="14"/>
      <c r="JRA926" s="14"/>
      <c r="JRB926" s="14"/>
      <c r="JRC926" s="14"/>
      <c r="JRD926" s="14"/>
      <c r="JRE926" s="14"/>
      <c r="JRF926" s="14"/>
      <c r="JRG926" s="14"/>
      <c r="JRH926" s="14"/>
      <c r="JRI926" s="14"/>
      <c r="JRJ926" s="14"/>
      <c r="JRK926" s="14"/>
      <c r="JRL926" s="14"/>
      <c r="JRM926" s="14"/>
      <c r="JRN926" s="14"/>
      <c r="JRO926" s="14"/>
      <c r="JRP926" s="14"/>
      <c r="JRQ926" s="14"/>
      <c r="JRR926" s="14"/>
      <c r="JRS926" s="14"/>
      <c r="JRT926" s="14"/>
      <c r="JRU926" s="14"/>
      <c r="JRV926" s="14"/>
      <c r="JRW926" s="14"/>
      <c r="JRX926" s="14"/>
      <c r="JRY926" s="14"/>
      <c r="JRZ926" s="14"/>
      <c r="JSA926" s="14"/>
      <c r="JSB926" s="14"/>
      <c r="JSC926" s="14"/>
      <c r="JSD926" s="14"/>
      <c r="JSE926" s="14"/>
      <c r="JSF926" s="14"/>
      <c r="JSG926" s="14"/>
      <c r="JSH926" s="14"/>
      <c r="JSI926" s="14"/>
      <c r="JSJ926" s="14"/>
      <c r="JSK926" s="14"/>
      <c r="JSL926" s="14"/>
      <c r="JSM926" s="14"/>
      <c r="JSN926" s="14"/>
      <c r="JSO926" s="14"/>
      <c r="JSP926" s="14"/>
      <c r="JSQ926" s="14"/>
      <c r="JSR926" s="14"/>
      <c r="JSS926" s="14"/>
      <c r="JST926" s="14"/>
      <c r="JSU926" s="14"/>
      <c r="JSV926" s="14"/>
      <c r="JSW926" s="14"/>
      <c r="JSX926" s="14"/>
      <c r="JSY926" s="14"/>
      <c r="JSZ926" s="14"/>
      <c r="JTA926" s="14"/>
      <c r="JTB926" s="14"/>
      <c r="JTC926" s="14"/>
      <c r="JTD926" s="14"/>
      <c r="JTE926" s="14"/>
      <c r="JTF926" s="14"/>
      <c r="JTG926" s="14"/>
      <c r="JTH926" s="14"/>
      <c r="JTI926" s="14"/>
      <c r="JTJ926" s="14"/>
      <c r="JTK926" s="14"/>
      <c r="JTL926" s="14"/>
      <c r="JTM926" s="14"/>
      <c r="JTN926" s="14"/>
      <c r="JTO926" s="14"/>
      <c r="JTP926" s="14"/>
      <c r="JTQ926" s="14"/>
      <c r="JTR926" s="14"/>
      <c r="JTS926" s="14"/>
      <c r="JTT926" s="14"/>
      <c r="JTU926" s="14"/>
      <c r="JTV926" s="14"/>
      <c r="JTW926" s="14"/>
      <c r="JTX926" s="14"/>
      <c r="JTY926" s="14"/>
      <c r="JTZ926" s="14"/>
      <c r="JUA926" s="14"/>
      <c r="JUB926" s="14"/>
      <c r="JUC926" s="14"/>
      <c r="JUD926" s="14"/>
      <c r="JUE926" s="14"/>
      <c r="JUF926" s="14"/>
      <c r="JUG926" s="14"/>
      <c r="JUH926" s="14"/>
      <c r="JUI926" s="14"/>
      <c r="JUJ926" s="14"/>
      <c r="JUK926" s="14"/>
      <c r="JUL926" s="14"/>
      <c r="JUM926" s="14"/>
      <c r="JUN926" s="14"/>
      <c r="JUO926" s="14"/>
      <c r="JUP926" s="14"/>
      <c r="JUQ926" s="14"/>
      <c r="JUR926" s="14"/>
      <c r="JUS926" s="14"/>
      <c r="JUT926" s="14"/>
      <c r="JUU926" s="14"/>
      <c r="JUV926" s="14"/>
      <c r="JUW926" s="14"/>
      <c r="JUX926" s="14"/>
      <c r="JUY926" s="14"/>
      <c r="JUZ926" s="14"/>
      <c r="JVA926" s="14"/>
      <c r="JVB926" s="14"/>
      <c r="JVC926" s="14"/>
      <c r="JVD926" s="14"/>
      <c r="JVE926" s="14"/>
      <c r="JVF926" s="14"/>
      <c r="JVG926" s="14"/>
      <c r="JVH926" s="14"/>
      <c r="JVI926" s="14"/>
      <c r="JVJ926" s="14"/>
      <c r="JVK926" s="14"/>
      <c r="JVL926" s="14"/>
      <c r="JVM926" s="14"/>
      <c r="JVN926" s="14"/>
      <c r="JVO926" s="14"/>
      <c r="JVP926" s="14"/>
      <c r="JVQ926" s="14"/>
      <c r="JVR926" s="14"/>
      <c r="JVS926" s="14"/>
      <c r="JVT926" s="14"/>
      <c r="JVU926" s="14"/>
      <c r="JVV926" s="14"/>
      <c r="JVW926" s="14"/>
      <c r="JVX926" s="14"/>
      <c r="JVY926" s="14"/>
      <c r="JVZ926" s="14"/>
      <c r="JWA926" s="14"/>
      <c r="JWB926" s="14"/>
      <c r="JWC926" s="14"/>
      <c r="JWD926" s="14"/>
      <c r="JWE926" s="14"/>
      <c r="JWF926" s="14"/>
      <c r="JWG926" s="14"/>
      <c r="JWH926" s="14"/>
      <c r="JWI926" s="14"/>
      <c r="JWJ926" s="14"/>
      <c r="JWK926" s="14"/>
      <c r="JWL926" s="14"/>
      <c r="JWM926" s="14"/>
      <c r="JWN926" s="14"/>
      <c r="JWO926" s="14"/>
      <c r="JWP926" s="14"/>
      <c r="JWQ926" s="14"/>
      <c r="JWR926" s="14"/>
      <c r="JWS926" s="14"/>
      <c r="JWT926" s="14"/>
      <c r="JWU926" s="14"/>
      <c r="JWV926" s="14"/>
      <c r="JWW926" s="14"/>
      <c r="JWX926" s="14"/>
      <c r="JWY926" s="14"/>
      <c r="JWZ926" s="14"/>
      <c r="JXA926" s="14"/>
      <c r="JXB926" s="14"/>
      <c r="JXC926" s="14"/>
      <c r="JXD926" s="14"/>
      <c r="JXE926" s="14"/>
      <c r="JXF926" s="14"/>
      <c r="JXG926" s="14"/>
      <c r="JXH926" s="14"/>
      <c r="JXI926" s="14"/>
      <c r="JXJ926" s="14"/>
      <c r="JXK926" s="14"/>
      <c r="JXL926" s="14"/>
      <c r="JXM926" s="14"/>
      <c r="JXN926" s="14"/>
      <c r="JXO926" s="14"/>
      <c r="JXP926" s="14"/>
      <c r="JXQ926" s="14"/>
      <c r="JXR926" s="14"/>
      <c r="JXS926" s="14"/>
      <c r="JXT926" s="14"/>
      <c r="JXU926" s="14"/>
      <c r="JXV926" s="14"/>
      <c r="JXW926" s="14"/>
      <c r="JXX926" s="14"/>
      <c r="JXY926" s="14"/>
      <c r="JXZ926" s="14"/>
      <c r="JYA926" s="14"/>
      <c r="JYB926" s="14"/>
      <c r="JYC926" s="14"/>
      <c r="JYD926" s="14"/>
      <c r="JYE926" s="14"/>
      <c r="JYF926" s="14"/>
      <c r="JYG926" s="14"/>
      <c r="JYH926" s="14"/>
      <c r="JYI926" s="14"/>
      <c r="JYJ926" s="14"/>
      <c r="JYK926" s="14"/>
      <c r="JYL926" s="14"/>
      <c r="JYM926" s="14"/>
      <c r="JYN926" s="14"/>
      <c r="JYO926" s="14"/>
      <c r="JYP926" s="14"/>
      <c r="JYQ926" s="14"/>
      <c r="JYR926" s="14"/>
      <c r="JYS926" s="14"/>
      <c r="JYT926" s="14"/>
      <c r="JYU926" s="14"/>
      <c r="JYV926" s="14"/>
      <c r="JYW926" s="14"/>
      <c r="JYX926" s="14"/>
      <c r="JYY926" s="14"/>
      <c r="JYZ926" s="14"/>
      <c r="JZA926" s="14"/>
      <c r="JZB926" s="14"/>
      <c r="JZC926" s="14"/>
      <c r="JZD926" s="14"/>
      <c r="JZE926" s="14"/>
      <c r="JZF926" s="14"/>
      <c r="JZG926" s="14"/>
      <c r="JZH926" s="14"/>
      <c r="JZI926" s="14"/>
      <c r="JZJ926" s="14"/>
      <c r="JZK926" s="14"/>
      <c r="JZL926" s="14"/>
      <c r="JZM926" s="14"/>
      <c r="JZN926" s="14"/>
      <c r="JZO926" s="14"/>
      <c r="JZP926" s="14"/>
      <c r="JZQ926" s="14"/>
      <c r="JZR926" s="14"/>
      <c r="JZS926" s="14"/>
      <c r="JZT926" s="14"/>
      <c r="JZU926" s="14"/>
      <c r="JZV926" s="14"/>
      <c r="JZW926" s="14"/>
      <c r="JZX926" s="14"/>
      <c r="JZY926" s="14"/>
      <c r="JZZ926" s="14"/>
      <c r="KAA926" s="14"/>
      <c r="KAB926" s="14"/>
      <c r="KAC926" s="14"/>
      <c r="KAD926" s="14"/>
      <c r="KAE926" s="14"/>
      <c r="KAF926" s="14"/>
      <c r="KAG926" s="14"/>
      <c r="KAH926" s="14"/>
      <c r="KAI926" s="14"/>
      <c r="KAJ926" s="14"/>
      <c r="KAK926" s="14"/>
      <c r="KAL926" s="14"/>
      <c r="KAM926" s="14"/>
      <c r="KAN926" s="14"/>
      <c r="KAO926" s="14"/>
      <c r="KAP926" s="14"/>
      <c r="KAQ926" s="14"/>
      <c r="KAR926" s="14"/>
      <c r="KAS926" s="14"/>
      <c r="KAT926" s="14"/>
      <c r="KAU926" s="14"/>
      <c r="KAV926" s="14"/>
      <c r="KAW926" s="14"/>
      <c r="KAX926" s="14"/>
      <c r="KAY926" s="14"/>
      <c r="KAZ926" s="14"/>
      <c r="KBA926" s="14"/>
      <c r="KBB926" s="14"/>
      <c r="KBC926" s="14"/>
      <c r="KBD926" s="14"/>
      <c r="KBE926" s="14"/>
      <c r="KBF926" s="14"/>
      <c r="KBG926" s="14"/>
      <c r="KBH926" s="14"/>
      <c r="KBI926" s="14"/>
      <c r="KBJ926" s="14"/>
      <c r="KBK926" s="14"/>
      <c r="KBL926" s="14"/>
      <c r="KBM926" s="14"/>
      <c r="KBN926" s="14"/>
      <c r="KBO926" s="14"/>
      <c r="KBP926" s="14"/>
      <c r="KBQ926" s="14"/>
      <c r="KBR926" s="14"/>
      <c r="KBS926" s="14"/>
      <c r="KBT926" s="14"/>
      <c r="KBU926" s="14"/>
      <c r="KBV926" s="14"/>
      <c r="KBW926" s="14"/>
      <c r="KBX926" s="14"/>
      <c r="KBY926" s="14"/>
      <c r="KBZ926" s="14"/>
      <c r="KCA926" s="14"/>
      <c r="KCB926" s="14"/>
      <c r="KCC926" s="14"/>
      <c r="KCD926" s="14"/>
      <c r="KCE926" s="14"/>
      <c r="KCF926" s="14"/>
      <c r="KCG926" s="14"/>
      <c r="KCH926" s="14"/>
      <c r="KCI926" s="14"/>
      <c r="KCJ926" s="14"/>
      <c r="KCK926" s="14"/>
      <c r="KCL926" s="14"/>
      <c r="KCM926" s="14"/>
      <c r="KCN926" s="14"/>
      <c r="KCO926" s="14"/>
      <c r="KCP926" s="14"/>
      <c r="KCQ926" s="14"/>
      <c r="KCR926" s="14"/>
      <c r="KCS926" s="14"/>
      <c r="KCT926" s="14"/>
      <c r="KCU926" s="14"/>
      <c r="KCV926" s="14"/>
      <c r="KCW926" s="14"/>
      <c r="KCX926" s="14"/>
      <c r="KCY926" s="14"/>
      <c r="KCZ926" s="14"/>
      <c r="KDA926" s="14"/>
      <c r="KDB926" s="14"/>
      <c r="KDC926" s="14"/>
      <c r="KDD926" s="14"/>
      <c r="KDE926" s="14"/>
      <c r="KDF926" s="14"/>
      <c r="KDG926" s="14"/>
      <c r="KDH926" s="14"/>
      <c r="KDI926" s="14"/>
      <c r="KDJ926" s="14"/>
      <c r="KDK926" s="14"/>
      <c r="KDL926" s="14"/>
      <c r="KDM926" s="14"/>
      <c r="KDN926" s="14"/>
      <c r="KDO926" s="14"/>
      <c r="KDP926" s="14"/>
      <c r="KDQ926" s="14"/>
      <c r="KDR926" s="14"/>
      <c r="KDS926" s="14"/>
      <c r="KDT926" s="14"/>
      <c r="KDU926" s="14"/>
      <c r="KDV926" s="14"/>
      <c r="KDW926" s="14"/>
      <c r="KDX926" s="14"/>
      <c r="KDY926" s="14"/>
      <c r="KDZ926" s="14"/>
      <c r="KEA926" s="14"/>
      <c r="KEB926" s="14"/>
      <c r="KEC926" s="14"/>
      <c r="KED926" s="14"/>
      <c r="KEE926" s="14"/>
      <c r="KEF926" s="14"/>
      <c r="KEG926" s="14"/>
      <c r="KEH926" s="14"/>
      <c r="KEI926" s="14"/>
      <c r="KEJ926" s="14"/>
      <c r="KEK926" s="14"/>
      <c r="KEL926" s="14"/>
      <c r="KEM926" s="14"/>
      <c r="KEN926" s="14"/>
      <c r="KEO926" s="14"/>
      <c r="KEP926" s="14"/>
      <c r="KEQ926" s="14"/>
      <c r="KER926" s="14"/>
      <c r="KES926" s="14"/>
      <c r="KET926" s="14"/>
      <c r="KEU926" s="14"/>
      <c r="KEV926" s="14"/>
      <c r="KEW926" s="14"/>
      <c r="KEX926" s="14"/>
      <c r="KEY926" s="14"/>
      <c r="KEZ926" s="14"/>
      <c r="KFA926" s="14"/>
      <c r="KFB926" s="14"/>
      <c r="KFC926" s="14"/>
      <c r="KFD926" s="14"/>
      <c r="KFE926" s="14"/>
      <c r="KFF926" s="14"/>
      <c r="KFG926" s="14"/>
      <c r="KFH926" s="14"/>
      <c r="KFI926" s="14"/>
      <c r="KFJ926" s="14"/>
      <c r="KFK926" s="14"/>
      <c r="KFL926" s="14"/>
      <c r="KFM926" s="14"/>
      <c r="KFN926" s="14"/>
      <c r="KFO926" s="14"/>
      <c r="KFP926" s="14"/>
      <c r="KFQ926" s="14"/>
      <c r="KFR926" s="14"/>
      <c r="KFS926" s="14"/>
      <c r="KFT926" s="14"/>
      <c r="KFU926" s="14"/>
      <c r="KFV926" s="14"/>
      <c r="KFW926" s="14"/>
      <c r="KFX926" s="14"/>
      <c r="KFY926" s="14"/>
      <c r="KFZ926" s="14"/>
      <c r="KGA926" s="14"/>
      <c r="KGB926" s="14"/>
      <c r="KGC926" s="14"/>
      <c r="KGD926" s="14"/>
      <c r="KGE926" s="14"/>
      <c r="KGF926" s="14"/>
      <c r="KGG926" s="14"/>
      <c r="KGH926" s="14"/>
      <c r="KGI926" s="14"/>
      <c r="KGJ926" s="14"/>
      <c r="KGK926" s="14"/>
      <c r="KGL926" s="14"/>
      <c r="KGM926" s="14"/>
      <c r="KGN926" s="14"/>
      <c r="KGO926" s="14"/>
      <c r="KGP926" s="14"/>
      <c r="KGQ926" s="14"/>
      <c r="KGR926" s="14"/>
      <c r="KGS926" s="14"/>
      <c r="KGT926" s="14"/>
      <c r="KGU926" s="14"/>
      <c r="KGV926" s="14"/>
      <c r="KGW926" s="14"/>
      <c r="KGX926" s="14"/>
      <c r="KGY926" s="14"/>
      <c r="KGZ926" s="14"/>
      <c r="KHA926" s="14"/>
      <c r="KHB926" s="14"/>
      <c r="KHC926" s="14"/>
      <c r="KHD926" s="14"/>
      <c r="KHE926" s="14"/>
      <c r="KHF926" s="14"/>
      <c r="KHG926" s="14"/>
      <c r="KHH926" s="14"/>
      <c r="KHI926" s="14"/>
      <c r="KHJ926" s="14"/>
      <c r="KHK926" s="14"/>
      <c r="KHL926" s="14"/>
      <c r="KHM926" s="14"/>
      <c r="KHN926" s="14"/>
      <c r="KHO926" s="14"/>
      <c r="KHP926" s="14"/>
      <c r="KHQ926" s="14"/>
      <c r="KHR926" s="14"/>
      <c r="KHS926" s="14"/>
      <c r="KHT926" s="14"/>
      <c r="KHU926" s="14"/>
      <c r="KHV926" s="14"/>
      <c r="KHW926" s="14"/>
      <c r="KHX926" s="14"/>
      <c r="KHY926" s="14"/>
      <c r="KHZ926" s="14"/>
      <c r="KIA926" s="14"/>
      <c r="KIB926" s="14"/>
      <c r="KIC926" s="14"/>
      <c r="KID926" s="14"/>
      <c r="KIE926" s="14"/>
      <c r="KIF926" s="14"/>
      <c r="KIG926" s="14"/>
      <c r="KIH926" s="14"/>
      <c r="KII926" s="14"/>
      <c r="KIJ926" s="14"/>
      <c r="KIK926" s="14"/>
      <c r="KIL926" s="14"/>
      <c r="KIM926" s="14"/>
      <c r="KIN926" s="14"/>
      <c r="KIO926" s="14"/>
      <c r="KIP926" s="14"/>
      <c r="KIQ926" s="14"/>
      <c r="KIR926" s="14"/>
      <c r="KIS926" s="14"/>
      <c r="KIT926" s="14"/>
      <c r="KIU926" s="14"/>
      <c r="KIV926" s="14"/>
      <c r="KIW926" s="14"/>
      <c r="KIX926" s="14"/>
      <c r="KIY926" s="14"/>
      <c r="KIZ926" s="14"/>
      <c r="KJA926" s="14"/>
      <c r="KJB926" s="14"/>
      <c r="KJC926" s="14"/>
      <c r="KJD926" s="14"/>
      <c r="KJE926" s="14"/>
      <c r="KJF926" s="14"/>
      <c r="KJG926" s="14"/>
      <c r="KJH926" s="14"/>
      <c r="KJI926" s="14"/>
      <c r="KJJ926" s="14"/>
      <c r="KJK926" s="14"/>
      <c r="KJL926" s="14"/>
      <c r="KJM926" s="14"/>
      <c r="KJN926" s="14"/>
      <c r="KJO926" s="14"/>
      <c r="KJP926" s="14"/>
      <c r="KJQ926" s="14"/>
      <c r="KJR926" s="14"/>
      <c r="KJS926" s="14"/>
      <c r="KJT926" s="14"/>
      <c r="KJU926" s="14"/>
      <c r="KJV926" s="14"/>
      <c r="KJW926" s="14"/>
      <c r="KJX926" s="14"/>
      <c r="KJY926" s="14"/>
      <c r="KJZ926" s="14"/>
      <c r="KKA926" s="14"/>
      <c r="KKB926" s="14"/>
      <c r="KKC926" s="14"/>
      <c r="KKD926" s="14"/>
      <c r="KKE926" s="14"/>
      <c r="KKF926" s="14"/>
      <c r="KKG926" s="14"/>
      <c r="KKH926" s="14"/>
      <c r="KKI926" s="14"/>
      <c r="KKJ926" s="14"/>
      <c r="KKK926" s="14"/>
      <c r="KKL926" s="14"/>
      <c r="KKM926" s="14"/>
      <c r="KKN926" s="14"/>
      <c r="KKO926" s="14"/>
      <c r="KKP926" s="14"/>
      <c r="KKQ926" s="14"/>
      <c r="KKR926" s="14"/>
      <c r="KKS926" s="14"/>
      <c r="KKT926" s="14"/>
      <c r="KKU926" s="14"/>
      <c r="KKV926" s="14"/>
      <c r="KKW926" s="14"/>
      <c r="KKX926" s="14"/>
      <c r="KKY926" s="14"/>
      <c r="KKZ926" s="14"/>
      <c r="KLA926" s="14"/>
      <c r="KLB926" s="14"/>
      <c r="KLC926" s="14"/>
      <c r="KLD926" s="14"/>
      <c r="KLE926" s="14"/>
      <c r="KLF926" s="14"/>
      <c r="KLG926" s="14"/>
      <c r="KLH926" s="14"/>
      <c r="KLI926" s="14"/>
      <c r="KLJ926" s="14"/>
      <c r="KLK926" s="14"/>
      <c r="KLL926" s="14"/>
      <c r="KLM926" s="14"/>
      <c r="KLN926" s="14"/>
      <c r="KLO926" s="14"/>
      <c r="KLP926" s="14"/>
      <c r="KLQ926" s="14"/>
      <c r="KLR926" s="14"/>
      <c r="KLS926" s="14"/>
      <c r="KLT926" s="14"/>
      <c r="KLU926" s="14"/>
      <c r="KLV926" s="14"/>
      <c r="KLW926" s="14"/>
      <c r="KLX926" s="14"/>
      <c r="KLY926" s="14"/>
      <c r="KLZ926" s="14"/>
      <c r="KMA926" s="14"/>
      <c r="KMB926" s="14"/>
      <c r="KMC926" s="14"/>
      <c r="KMD926" s="14"/>
      <c r="KME926" s="14"/>
      <c r="KMF926" s="14"/>
      <c r="KMG926" s="14"/>
      <c r="KMH926" s="14"/>
      <c r="KMI926" s="14"/>
      <c r="KMJ926" s="14"/>
      <c r="KMK926" s="14"/>
      <c r="KML926" s="14"/>
      <c r="KMM926" s="14"/>
      <c r="KMN926" s="14"/>
      <c r="KMO926" s="14"/>
      <c r="KMP926" s="14"/>
      <c r="KMQ926" s="14"/>
      <c r="KMR926" s="14"/>
      <c r="KMS926" s="14"/>
      <c r="KMT926" s="14"/>
      <c r="KMU926" s="14"/>
      <c r="KMV926" s="14"/>
      <c r="KMW926" s="14"/>
      <c r="KMX926" s="14"/>
      <c r="KMY926" s="14"/>
      <c r="KMZ926" s="14"/>
      <c r="KNA926" s="14"/>
      <c r="KNB926" s="14"/>
      <c r="KNC926" s="14"/>
      <c r="KND926" s="14"/>
      <c r="KNE926" s="14"/>
      <c r="KNF926" s="14"/>
      <c r="KNG926" s="14"/>
      <c r="KNH926" s="14"/>
      <c r="KNI926" s="14"/>
      <c r="KNJ926" s="14"/>
      <c r="KNK926" s="14"/>
      <c r="KNL926" s="14"/>
      <c r="KNM926" s="14"/>
      <c r="KNN926" s="14"/>
      <c r="KNO926" s="14"/>
      <c r="KNP926" s="14"/>
      <c r="KNQ926" s="14"/>
      <c r="KNR926" s="14"/>
      <c r="KNS926" s="14"/>
      <c r="KNT926" s="14"/>
      <c r="KNU926" s="14"/>
      <c r="KNV926" s="14"/>
      <c r="KNW926" s="14"/>
      <c r="KNX926" s="14"/>
      <c r="KNY926" s="14"/>
      <c r="KNZ926" s="14"/>
      <c r="KOA926" s="14"/>
      <c r="KOB926" s="14"/>
      <c r="KOC926" s="14"/>
      <c r="KOD926" s="14"/>
      <c r="KOE926" s="14"/>
      <c r="KOF926" s="14"/>
      <c r="KOG926" s="14"/>
      <c r="KOH926" s="14"/>
      <c r="KOI926" s="14"/>
      <c r="KOJ926" s="14"/>
      <c r="KOK926" s="14"/>
      <c r="KOL926" s="14"/>
      <c r="KOM926" s="14"/>
      <c r="KON926" s="14"/>
      <c r="KOO926" s="14"/>
      <c r="KOP926" s="14"/>
      <c r="KOQ926" s="14"/>
      <c r="KOR926" s="14"/>
      <c r="KOS926" s="14"/>
      <c r="KOT926" s="14"/>
      <c r="KOU926" s="14"/>
      <c r="KOV926" s="14"/>
      <c r="KOW926" s="14"/>
      <c r="KOX926" s="14"/>
      <c r="KOY926" s="14"/>
      <c r="KOZ926" s="14"/>
      <c r="KPA926" s="14"/>
      <c r="KPB926" s="14"/>
      <c r="KPC926" s="14"/>
      <c r="KPD926" s="14"/>
      <c r="KPE926" s="14"/>
      <c r="KPF926" s="14"/>
      <c r="KPG926" s="14"/>
      <c r="KPH926" s="14"/>
      <c r="KPI926" s="14"/>
      <c r="KPJ926" s="14"/>
      <c r="KPK926" s="14"/>
      <c r="KPL926" s="14"/>
      <c r="KPM926" s="14"/>
      <c r="KPN926" s="14"/>
      <c r="KPO926" s="14"/>
      <c r="KPP926" s="14"/>
      <c r="KPQ926" s="14"/>
      <c r="KPR926" s="14"/>
      <c r="KPS926" s="14"/>
      <c r="KPT926" s="14"/>
      <c r="KPU926" s="14"/>
      <c r="KPV926" s="14"/>
      <c r="KPW926" s="14"/>
      <c r="KPX926" s="14"/>
      <c r="KPY926" s="14"/>
      <c r="KPZ926" s="14"/>
      <c r="KQA926" s="14"/>
      <c r="KQB926" s="14"/>
      <c r="KQC926" s="14"/>
      <c r="KQD926" s="14"/>
      <c r="KQE926" s="14"/>
      <c r="KQF926" s="14"/>
      <c r="KQG926" s="14"/>
      <c r="KQH926" s="14"/>
      <c r="KQI926" s="14"/>
      <c r="KQJ926" s="14"/>
      <c r="KQK926" s="14"/>
      <c r="KQL926" s="14"/>
      <c r="KQM926" s="14"/>
      <c r="KQN926" s="14"/>
      <c r="KQO926" s="14"/>
      <c r="KQP926" s="14"/>
      <c r="KQQ926" s="14"/>
      <c r="KQR926" s="14"/>
      <c r="KQS926" s="14"/>
      <c r="KQT926" s="14"/>
      <c r="KQU926" s="14"/>
      <c r="KQV926" s="14"/>
      <c r="KQW926" s="14"/>
      <c r="KQX926" s="14"/>
      <c r="KQY926" s="14"/>
      <c r="KQZ926" s="14"/>
      <c r="KRA926" s="14"/>
      <c r="KRB926" s="14"/>
      <c r="KRC926" s="14"/>
      <c r="KRD926" s="14"/>
      <c r="KRE926" s="14"/>
      <c r="KRF926" s="14"/>
      <c r="KRG926" s="14"/>
      <c r="KRH926" s="14"/>
      <c r="KRI926" s="14"/>
      <c r="KRJ926" s="14"/>
      <c r="KRK926" s="14"/>
      <c r="KRL926" s="14"/>
      <c r="KRM926" s="14"/>
      <c r="KRN926" s="14"/>
      <c r="KRO926" s="14"/>
      <c r="KRP926" s="14"/>
      <c r="KRQ926" s="14"/>
      <c r="KRR926" s="14"/>
      <c r="KRS926" s="14"/>
      <c r="KRT926" s="14"/>
      <c r="KRU926" s="14"/>
      <c r="KRV926" s="14"/>
      <c r="KRW926" s="14"/>
      <c r="KRX926" s="14"/>
      <c r="KRY926" s="14"/>
      <c r="KRZ926" s="14"/>
      <c r="KSA926" s="14"/>
      <c r="KSB926" s="14"/>
      <c r="KSC926" s="14"/>
      <c r="KSD926" s="14"/>
      <c r="KSE926" s="14"/>
      <c r="KSF926" s="14"/>
      <c r="KSG926" s="14"/>
      <c r="KSH926" s="14"/>
      <c r="KSI926" s="14"/>
      <c r="KSJ926" s="14"/>
      <c r="KSK926" s="14"/>
      <c r="KSL926" s="14"/>
      <c r="KSM926" s="14"/>
      <c r="KSN926" s="14"/>
      <c r="KSO926" s="14"/>
      <c r="KSP926" s="14"/>
      <c r="KSQ926" s="14"/>
      <c r="KSR926" s="14"/>
      <c r="KSS926" s="14"/>
      <c r="KST926" s="14"/>
      <c r="KSU926" s="14"/>
      <c r="KSV926" s="14"/>
      <c r="KSW926" s="14"/>
      <c r="KSX926" s="14"/>
      <c r="KSY926" s="14"/>
      <c r="KSZ926" s="14"/>
      <c r="KTA926" s="14"/>
      <c r="KTB926" s="14"/>
      <c r="KTC926" s="14"/>
      <c r="KTD926" s="14"/>
      <c r="KTE926" s="14"/>
      <c r="KTF926" s="14"/>
      <c r="KTG926" s="14"/>
      <c r="KTH926" s="14"/>
      <c r="KTI926" s="14"/>
      <c r="KTJ926" s="14"/>
      <c r="KTK926" s="14"/>
      <c r="KTL926" s="14"/>
      <c r="KTM926" s="14"/>
      <c r="KTN926" s="14"/>
      <c r="KTO926" s="14"/>
      <c r="KTP926" s="14"/>
      <c r="KTQ926" s="14"/>
      <c r="KTR926" s="14"/>
      <c r="KTS926" s="14"/>
      <c r="KTT926" s="14"/>
      <c r="KTU926" s="14"/>
      <c r="KTV926" s="14"/>
      <c r="KTW926" s="14"/>
      <c r="KTX926" s="14"/>
      <c r="KTY926" s="14"/>
      <c r="KTZ926" s="14"/>
      <c r="KUA926" s="14"/>
      <c r="KUB926" s="14"/>
      <c r="KUC926" s="14"/>
      <c r="KUD926" s="14"/>
      <c r="KUE926" s="14"/>
      <c r="KUF926" s="14"/>
      <c r="KUG926" s="14"/>
      <c r="KUH926" s="14"/>
      <c r="KUI926" s="14"/>
      <c r="KUJ926" s="14"/>
      <c r="KUK926" s="14"/>
      <c r="KUL926" s="14"/>
      <c r="KUM926" s="14"/>
      <c r="KUN926" s="14"/>
      <c r="KUO926" s="14"/>
      <c r="KUP926" s="14"/>
      <c r="KUQ926" s="14"/>
      <c r="KUR926" s="14"/>
      <c r="KUS926" s="14"/>
      <c r="KUT926" s="14"/>
      <c r="KUU926" s="14"/>
      <c r="KUV926" s="14"/>
      <c r="KUW926" s="14"/>
      <c r="KUX926" s="14"/>
      <c r="KUY926" s="14"/>
      <c r="KUZ926" s="14"/>
      <c r="KVA926" s="14"/>
      <c r="KVB926" s="14"/>
      <c r="KVC926" s="14"/>
      <c r="KVD926" s="14"/>
      <c r="KVE926" s="14"/>
      <c r="KVF926" s="14"/>
      <c r="KVG926" s="14"/>
      <c r="KVH926" s="14"/>
      <c r="KVI926" s="14"/>
      <c r="KVJ926" s="14"/>
      <c r="KVK926" s="14"/>
      <c r="KVL926" s="14"/>
      <c r="KVM926" s="14"/>
      <c r="KVN926" s="14"/>
      <c r="KVO926" s="14"/>
      <c r="KVP926" s="14"/>
      <c r="KVQ926" s="14"/>
      <c r="KVR926" s="14"/>
      <c r="KVS926" s="14"/>
      <c r="KVT926" s="14"/>
      <c r="KVU926" s="14"/>
      <c r="KVV926" s="14"/>
      <c r="KVW926" s="14"/>
      <c r="KVX926" s="14"/>
      <c r="KVY926" s="14"/>
      <c r="KVZ926" s="14"/>
      <c r="KWA926" s="14"/>
      <c r="KWB926" s="14"/>
      <c r="KWC926" s="14"/>
      <c r="KWD926" s="14"/>
      <c r="KWE926" s="14"/>
      <c r="KWF926" s="14"/>
      <c r="KWG926" s="14"/>
      <c r="KWH926" s="14"/>
      <c r="KWI926" s="14"/>
      <c r="KWJ926" s="14"/>
      <c r="KWK926" s="14"/>
      <c r="KWL926" s="14"/>
      <c r="KWM926" s="14"/>
      <c r="KWN926" s="14"/>
      <c r="KWO926" s="14"/>
      <c r="KWP926" s="14"/>
      <c r="KWQ926" s="14"/>
      <c r="KWR926" s="14"/>
      <c r="KWS926" s="14"/>
      <c r="KWT926" s="14"/>
      <c r="KWU926" s="14"/>
      <c r="KWV926" s="14"/>
      <c r="KWW926" s="14"/>
      <c r="KWX926" s="14"/>
      <c r="KWY926" s="14"/>
      <c r="KWZ926" s="14"/>
      <c r="KXA926" s="14"/>
      <c r="KXB926" s="14"/>
      <c r="KXC926" s="14"/>
      <c r="KXD926" s="14"/>
      <c r="KXE926" s="14"/>
      <c r="KXF926" s="14"/>
      <c r="KXG926" s="14"/>
      <c r="KXH926" s="14"/>
      <c r="KXI926" s="14"/>
      <c r="KXJ926" s="14"/>
      <c r="KXK926" s="14"/>
      <c r="KXL926" s="14"/>
      <c r="KXM926" s="14"/>
      <c r="KXN926" s="14"/>
      <c r="KXO926" s="14"/>
      <c r="KXP926" s="14"/>
      <c r="KXQ926" s="14"/>
      <c r="KXR926" s="14"/>
      <c r="KXS926" s="14"/>
      <c r="KXT926" s="14"/>
      <c r="KXU926" s="14"/>
      <c r="KXV926" s="14"/>
      <c r="KXW926" s="14"/>
      <c r="KXX926" s="14"/>
      <c r="KXY926" s="14"/>
      <c r="KXZ926" s="14"/>
      <c r="KYA926" s="14"/>
      <c r="KYB926" s="14"/>
      <c r="KYC926" s="14"/>
      <c r="KYD926" s="14"/>
      <c r="KYE926" s="14"/>
      <c r="KYF926" s="14"/>
      <c r="KYG926" s="14"/>
      <c r="KYH926" s="14"/>
      <c r="KYI926" s="14"/>
      <c r="KYJ926" s="14"/>
      <c r="KYK926" s="14"/>
      <c r="KYL926" s="14"/>
      <c r="KYM926" s="14"/>
      <c r="KYN926" s="14"/>
      <c r="KYO926" s="14"/>
      <c r="KYP926" s="14"/>
      <c r="KYQ926" s="14"/>
      <c r="KYR926" s="14"/>
      <c r="KYS926" s="14"/>
      <c r="KYT926" s="14"/>
      <c r="KYU926" s="14"/>
      <c r="KYV926" s="14"/>
      <c r="KYW926" s="14"/>
      <c r="KYX926" s="14"/>
      <c r="KYY926" s="14"/>
      <c r="KYZ926" s="14"/>
      <c r="KZA926" s="14"/>
      <c r="KZB926" s="14"/>
      <c r="KZC926" s="14"/>
      <c r="KZD926" s="14"/>
      <c r="KZE926" s="14"/>
      <c r="KZF926" s="14"/>
      <c r="KZG926" s="14"/>
      <c r="KZH926" s="14"/>
      <c r="KZI926" s="14"/>
      <c r="KZJ926" s="14"/>
      <c r="KZK926" s="14"/>
      <c r="KZL926" s="14"/>
      <c r="KZM926" s="14"/>
      <c r="KZN926" s="14"/>
      <c r="KZO926" s="14"/>
      <c r="KZP926" s="14"/>
      <c r="KZQ926" s="14"/>
      <c r="KZR926" s="14"/>
      <c r="KZS926" s="14"/>
      <c r="KZT926" s="14"/>
      <c r="KZU926" s="14"/>
      <c r="KZV926" s="14"/>
      <c r="KZW926" s="14"/>
      <c r="KZX926" s="14"/>
      <c r="KZY926" s="14"/>
      <c r="KZZ926" s="14"/>
      <c r="LAA926" s="14"/>
      <c r="LAB926" s="14"/>
      <c r="LAC926" s="14"/>
      <c r="LAD926" s="14"/>
      <c r="LAE926" s="14"/>
      <c r="LAF926" s="14"/>
      <c r="LAG926" s="14"/>
      <c r="LAH926" s="14"/>
      <c r="LAI926" s="14"/>
      <c r="LAJ926" s="14"/>
      <c r="LAK926" s="14"/>
      <c r="LAL926" s="14"/>
      <c r="LAM926" s="14"/>
      <c r="LAN926" s="14"/>
      <c r="LAO926" s="14"/>
      <c r="LAP926" s="14"/>
      <c r="LAQ926" s="14"/>
      <c r="LAR926" s="14"/>
      <c r="LAS926" s="14"/>
      <c r="LAT926" s="14"/>
      <c r="LAU926" s="14"/>
      <c r="LAV926" s="14"/>
      <c r="LAW926" s="14"/>
      <c r="LAX926" s="14"/>
      <c r="LAY926" s="14"/>
      <c r="LAZ926" s="14"/>
      <c r="LBA926" s="14"/>
      <c r="LBB926" s="14"/>
      <c r="LBC926" s="14"/>
      <c r="LBD926" s="14"/>
      <c r="LBE926" s="14"/>
      <c r="LBF926" s="14"/>
      <c r="LBG926" s="14"/>
      <c r="LBH926" s="14"/>
      <c r="LBI926" s="14"/>
      <c r="LBJ926" s="14"/>
      <c r="LBK926" s="14"/>
      <c r="LBL926" s="14"/>
      <c r="LBM926" s="14"/>
      <c r="LBN926" s="14"/>
      <c r="LBO926" s="14"/>
      <c r="LBP926" s="14"/>
      <c r="LBQ926" s="14"/>
      <c r="LBR926" s="14"/>
      <c r="LBS926" s="14"/>
      <c r="LBT926" s="14"/>
      <c r="LBU926" s="14"/>
      <c r="LBV926" s="14"/>
      <c r="LBW926" s="14"/>
      <c r="LBX926" s="14"/>
      <c r="LBY926" s="14"/>
      <c r="LBZ926" s="14"/>
      <c r="LCA926" s="14"/>
      <c r="LCB926" s="14"/>
      <c r="LCC926" s="14"/>
      <c r="LCD926" s="14"/>
      <c r="LCE926" s="14"/>
      <c r="LCF926" s="14"/>
      <c r="LCG926" s="14"/>
      <c r="LCH926" s="14"/>
      <c r="LCI926" s="14"/>
      <c r="LCJ926" s="14"/>
      <c r="LCK926" s="14"/>
      <c r="LCL926" s="14"/>
      <c r="LCM926" s="14"/>
      <c r="LCN926" s="14"/>
      <c r="LCO926" s="14"/>
      <c r="LCP926" s="14"/>
      <c r="LCQ926" s="14"/>
      <c r="LCR926" s="14"/>
      <c r="LCS926" s="14"/>
      <c r="LCT926" s="14"/>
      <c r="LCU926" s="14"/>
      <c r="LCV926" s="14"/>
      <c r="LCW926" s="14"/>
      <c r="LCX926" s="14"/>
      <c r="LCY926" s="14"/>
      <c r="LCZ926" s="14"/>
      <c r="LDA926" s="14"/>
      <c r="LDB926" s="14"/>
      <c r="LDC926" s="14"/>
      <c r="LDD926" s="14"/>
      <c r="LDE926" s="14"/>
      <c r="LDF926" s="14"/>
      <c r="LDG926" s="14"/>
      <c r="LDH926" s="14"/>
      <c r="LDI926" s="14"/>
      <c r="LDJ926" s="14"/>
      <c r="LDK926" s="14"/>
      <c r="LDL926" s="14"/>
      <c r="LDM926" s="14"/>
      <c r="LDN926" s="14"/>
      <c r="LDO926" s="14"/>
      <c r="LDP926" s="14"/>
      <c r="LDQ926" s="14"/>
      <c r="LDR926" s="14"/>
      <c r="LDS926" s="14"/>
      <c r="LDT926" s="14"/>
      <c r="LDU926" s="14"/>
      <c r="LDV926" s="14"/>
      <c r="LDW926" s="14"/>
      <c r="LDX926" s="14"/>
      <c r="LDY926" s="14"/>
      <c r="LDZ926" s="14"/>
      <c r="LEA926" s="14"/>
      <c r="LEB926" s="14"/>
      <c r="LEC926" s="14"/>
      <c r="LED926" s="14"/>
      <c r="LEE926" s="14"/>
      <c r="LEF926" s="14"/>
      <c r="LEG926" s="14"/>
      <c r="LEH926" s="14"/>
      <c r="LEI926" s="14"/>
      <c r="LEJ926" s="14"/>
      <c r="LEK926" s="14"/>
      <c r="LEL926" s="14"/>
      <c r="LEM926" s="14"/>
      <c r="LEN926" s="14"/>
      <c r="LEO926" s="14"/>
      <c r="LEP926" s="14"/>
      <c r="LEQ926" s="14"/>
      <c r="LER926" s="14"/>
      <c r="LES926" s="14"/>
      <c r="LET926" s="14"/>
      <c r="LEU926" s="14"/>
      <c r="LEV926" s="14"/>
      <c r="LEW926" s="14"/>
      <c r="LEX926" s="14"/>
      <c r="LEY926" s="14"/>
      <c r="LEZ926" s="14"/>
      <c r="LFA926" s="14"/>
      <c r="LFB926" s="14"/>
      <c r="LFC926" s="14"/>
      <c r="LFD926" s="14"/>
      <c r="LFE926" s="14"/>
      <c r="LFF926" s="14"/>
      <c r="LFG926" s="14"/>
      <c r="LFH926" s="14"/>
      <c r="LFI926" s="14"/>
      <c r="LFJ926" s="14"/>
      <c r="LFK926" s="14"/>
      <c r="LFL926" s="14"/>
      <c r="LFM926" s="14"/>
      <c r="LFN926" s="14"/>
      <c r="LFO926" s="14"/>
      <c r="LFP926" s="14"/>
      <c r="LFQ926" s="14"/>
      <c r="LFR926" s="14"/>
      <c r="LFS926" s="14"/>
      <c r="LFT926" s="14"/>
      <c r="LFU926" s="14"/>
      <c r="LFV926" s="14"/>
      <c r="LFW926" s="14"/>
      <c r="LFX926" s="14"/>
      <c r="LFY926" s="14"/>
      <c r="LFZ926" s="14"/>
      <c r="LGA926" s="14"/>
      <c r="LGB926" s="14"/>
      <c r="LGC926" s="14"/>
      <c r="LGD926" s="14"/>
      <c r="LGE926" s="14"/>
      <c r="LGF926" s="14"/>
      <c r="LGG926" s="14"/>
      <c r="LGH926" s="14"/>
      <c r="LGI926" s="14"/>
      <c r="LGJ926" s="14"/>
      <c r="LGK926" s="14"/>
      <c r="LGL926" s="14"/>
      <c r="LGM926" s="14"/>
      <c r="LGN926" s="14"/>
      <c r="LGO926" s="14"/>
      <c r="LGP926" s="14"/>
      <c r="LGQ926" s="14"/>
      <c r="LGR926" s="14"/>
      <c r="LGS926" s="14"/>
      <c r="LGT926" s="14"/>
      <c r="LGU926" s="14"/>
      <c r="LGV926" s="14"/>
      <c r="LGW926" s="14"/>
      <c r="LGX926" s="14"/>
      <c r="LGY926" s="14"/>
      <c r="LGZ926" s="14"/>
      <c r="LHA926" s="14"/>
      <c r="LHB926" s="14"/>
      <c r="LHC926" s="14"/>
      <c r="LHD926" s="14"/>
      <c r="LHE926" s="14"/>
      <c r="LHF926" s="14"/>
      <c r="LHG926" s="14"/>
      <c r="LHH926" s="14"/>
      <c r="LHI926" s="14"/>
      <c r="LHJ926" s="14"/>
      <c r="LHK926" s="14"/>
      <c r="LHL926" s="14"/>
      <c r="LHM926" s="14"/>
      <c r="LHN926" s="14"/>
      <c r="LHO926" s="14"/>
      <c r="LHP926" s="14"/>
      <c r="LHQ926" s="14"/>
      <c r="LHR926" s="14"/>
      <c r="LHS926" s="14"/>
      <c r="LHT926" s="14"/>
      <c r="LHU926" s="14"/>
      <c r="LHV926" s="14"/>
      <c r="LHW926" s="14"/>
      <c r="LHX926" s="14"/>
      <c r="LHY926" s="14"/>
      <c r="LHZ926" s="14"/>
      <c r="LIA926" s="14"/>
      <c r="LIB926" s="14"/>
      <c r="LIC926" s="14"/>
      <c r="LID926" s="14"/>
      <c r="LIE926" s="14"/>
      <c r="LIF926" s="14"/>
      <c r="LIG926" s="14"/>
      <c r="LIH926" s="14"/>
      <c r="LII926" s="14"/>
      <c r="LIJ926" s="14"/>
      <c r="LIK926" s="14"/>
      <c r="LIL926" s="14"/>
      <c r="LIM926" s="14"/>
      <c r="LIN926" s="14"/>
      <c r="LIO926" s="14"/>
      <c r="LIP926" s="14"/>
      <c r="LIQ926" s="14"/>
      <c r="LIR926" s="14"/>
      <c r="LIS926" s="14"/>
      <c r="LIT926" s="14"/>
      <c r="LIU926" s="14"/>
      <c r="LIV926" s="14"/>
      <c r="LIW926" s="14"/>
      <c r="LIX926" s="14"/>
      <c r="LIY926" s="14"/>
      <c r="LIZ926" s="14"/>
      <c r="LJA926" s="14"/>
      <c r="LJB926" s="14"/>
      <c r="LJC926" s="14"/>
      <c r="LJD926" s="14"/>
      <c r="LJE926" s="14"/>
      <c r="LJF926" s="14"/>
      <c r="LJG926" s="14"/>
      <c r="LJH926" s="14"/>
      <c r="LJI926" s="14"/>
      <c r="LJJ926" s="14"/>
      <c r="LJK926" s="14"/>
      <c r="LJL926" s="14"/>
      <c r="LJM926" s="14"/>
      <c r="LJN926" s="14"/>
      <c r="LJO926" s="14"/>
      <c r="LJP926" s="14"/>
      <c r="LJQ926" s="14"/>
      <c r="LJR926" s="14"/>
      <c r="LJS926" s="14"/>
      <c r="LJT926" s="14"/>
      <c r="LJU926" s="14"/>
      <c r="LJV926" s="14"/>
      <c r="LJW926" s="14"/>
      <c r="LJX926" s="14"/>
      <c r="LJY926" s="14"/>
      <c r="LJZ926" s="14"/>
      <c r="LKA926" s="14"/>
      <c r="LKB926" s="14"/>
      <c r="LKC926" s="14"/>
      <c r="LKD926" s="14"/>
      <c r="LKE926" s="14"/>
      <c r="LKF926" s="14"/>
      <c r="LKG926" s="14"/>
      <c r="LKH926" s="14"/>
      <c r="LKI926" s="14"/>
      <c r="LKJ926" s="14"/>
      <c r="LKK926" s="14"/>
      <c r="LKL926" s="14"/>
      <c r="LKM926" s="14"/>
      <c r="LKN926" s="14"/>
      <c r="LKO926" s="14"/>
      <c r="LKP926" s="14"/>
      <c r="LKQ926" s="14"/>
      <c r="LKR926" s="14"/>
      <c r="LKS926" s="14"/>
      <c r="LKT926" s="14"/>
      <c r="LKU926" s="14"/>
      <c r="LKV926" s="14"/>
      <c r="LKW926" s="14"/>
      <c r="LKX926" s="14"/>
      <c r="LKY926" s="14"/>
      <c r="LKZ926" s="14"/>
      <c r="LLA926" s="14"/>
      <c r="LLB926" s="14"/>
      <c r="LLC926" s="14"/>
      <c r="LLD926" s="14"/>
      <c r="LLE926" s="14"/>
      <c r="LLF926" s="14"/>
      <c r="LLG926" s="14"/>
      <c r="LLH926" s="14"/>
      <c r="LLI926" s="14"/>
      <c r="LLJ926" s="14"/>
      <c r="LLK926" s="14"/>
      <c r="LLL926" s="14"/>
      <c r="LLM926" s="14"/>
      <c r="LLN926" s="14"/>
      <c r="LLO926" s="14"/>
      <c r="LLP926" s="14"/>
      <c r="LLQ926" s="14"/>
      <c r="LLR926" s="14"/>
      <c r="LLS926" s="14"/>
      <c r="LLT926" s="14"/>
      <c r="LLU926" s="14"/>
      <c r="LLV926" s="14"/>
      <c r="LLW926" s="14"/>
      <c r="LLX926" s="14"/>
      <c r="LLY926" s="14"/>
      <c r="LLZ926" s="14"/>
      <c r="LMA926" s="14"/>
      <c r="LMB926" s="14"/>
      <c r="LMC926" s="14"/>
      <c r="LMD926" s="14"/>
      <c r="LME926" s="14"/>
      <c r="LMF926" s="14"/>
      <c r="LMG926" s="14"/>
      <c r="LMH926" s="14"/>
      <c r="LMI926" s="14"/>
      <c r="LMJ926" s="14"/>
      <c r="LMK926" s="14"/>
      <c r="LML926" s="14"/>
      <c r="LMM926" s="14"/>
      <c r="LMN926" s="14"/>
      <c r="LMO926" s="14"/>
      <c r="LMP926" s="14"/>
      <c r="LMQ926" s="14"/>
      <c r="LMR926" s="14"/>
      <c r="LMS926" s="14"/>
      <c r="LMT926" s="14"/>
      <c r="LMU926" s="14"/>
      <c r="LMV926" s="14"/>
      <c r="LMW926" s="14"/>
      <c r="LMX926" s="14"/>
      <c r="LMY926" s="14"/>
      <c r="LMZ926" s="14"/>
      <c r="LNA926" s="14"/>
      <c r="LNB926" s="14"/>
      <c r="LNC926" s="14"/>
      <c r="LND926" s="14"/>
      <c r="LNE926" s="14"/>
      <c r="LNF926" s="14"/>
      <c r="LNG926" s="14"/>
      <c r="LNH926" s="14"/>
      <c r="LNI926" s="14"/>
      <c r="LNJ926" s="14"/>
      <c r="LNK926" s="14"/>
      <c r="LNL926" s="14"/>
      <c r="LNM926" s="14"/>
      <c r="LNN926" s="14"/>
      <c r="LNO926" s="14"/>
      <c r="LNP926" s="14"/>
      <c r="LNQ926" s="14"/>
      <c r="LNR926" s="14"/>
      <c r="LNS926" s="14"/>
      <c r="LNT926" s="14"/>
      <c r="LNU926" s="14"/>
      <c r="LNV926" s="14"/>
      <c r="LNW926" s="14"/>
      <c r="LNX926" s="14"/>
      <c r="LNY926" s="14"/>
      <c r="LNZ926" s="14"/>
      <c r="LOA926" s="14"/>
      <c r="LOB926" s="14"/>
      <c r="LOC926" s="14"/>
      <c r="LOD926" s="14"/>
      <c r="LOE926" s="14"/>
      <c r="LOF926" s="14"/>
      <c r="LOG926" s="14"/>
      <c r="LOH926" s="14"/>
      <c r="LOI926" s="14"/>
      <c r="LOJ926" s="14"/>
      <c r="LOK926" s="14"/>
      <c r="LOL926" s="14"/>
      <c r="LOM926" s="14"/>
      <c r="LON926" s="14"/>
      <c r="LOO926" s="14"/>
      <c r="LOP926" s="14"/>
      <c r="LOQ926" s="14"/>
      <c r="LOR926" s="14"/>
      <c r="LOS926" s="14"/>
      <c r="LOT926" s="14"/>
      <c r="LOU926" s="14"/>
      <c r="LOV926" s="14"/>
      <c r="LOW926" s="14"/>
      <c r="LOX926" s="14"/>
      <c r="LOY926" s="14"/>
      <c r="LOZ926" s="14"/>
      <c r="LPA926" s="14"/>
      <c r="LPB926" s="14"/>
      <c r="LPC926" s="14"/>
      <c r="LPD926" s="14"/>
      <c r="LPE926" s="14"/>
      <c r="LPF926" s="14"/>
      <c r="LPG926" s="14"/>
      <c r="LPH926" s="14"/>
      <c r="LPI926" s="14"/>
      <c r="LPJ926" s="14"/>
      <c r="LPK926" s="14"/>
      <c r="LPL926" s="14"/>
      <c r="LPM926" s="14"/>
      <c r="LPN926" s="14"/>
      <c r="LPO926" s="14"/>
      <c r="LPP926" s="14"/>
      <c r="LPQ926" s="14"/>
      <c r="LPR926" s="14"/>
      <c r="LPS926" s="14"/>
      <c r="LPT926" s="14"/>
      <c r="LPU926" s="14"/>
      <c r="LPV926" s="14"/>
      <c r="LPW926" s="14"/>
      <c r="LPX926" s="14"/>
      <c r="LPY926" s="14"/>
      <c r="LPZ926" s="14"/>
      <c r="LQA926" s="14"/>
      <c r="LQB926" s="14"/>
      <c r="LQC926" s="14"/>
      <c r="LQD926" s="14"/>
      <c r="LQE926" s="14"/>
      <c r="LQF926" s="14"/>
      <c r="LQG926" s="14"/>
      <c r="LQH926" s="14"/>
      <c r="LQI926" s="14"/>
      <c r="LQJ926" s="14"/>
      <c r="LQK926" s="14"/>
      <c r="LQL926" s="14"/>
      <c r="LQM926" s="14"/>
      <c r="LQN926" s="14"/>
      <c r="LQO926" s="14"/>
      <c r="LQP926" s="14"/>
      <c r="LQQ926" s="14"/>
      <c r="LQR926" s="14"/>
      <c r="LQS926" s="14"/>
      <c r="LQT926" s="14"/>
      <c r="LQU926" s="14"/>
      <c r="LQV926" s="14"/>
      <c r="LQW926" s="14"/>
      <c r="LQX926" s="14"/>
      <c r="LQY926" s="14"/>
      <c r="LQZ926" s="14"/>
      <c r="LRA926" s="14"/>
      <c r="LRB926" s="14"/>
      <c r="LRC926" s="14"/>
      <c r="LRD926" s="14"/>
      <c r="LRE926" s="14"/>
      <c r="LRF926" s="14"/>
      <c r="LRG926" s="14"/>
      <c r="LRH926" s="14"/>
      <c r="LRI926" s="14"/>
      <c r="LRJ926" s="14"/>
      <c r="LRK926" s="14"/>
      <c r="LRL926" s="14"/>
      <c r="LRM926" s="14"/>
      <c r="LRN926" s="14"/>
      <c r="LRO926" s="14"/>
      <c r="LRP926" s="14"/>
      <c r="LRQ926" s="14"/>
      <c r="LRR926" s="14"/>
      <c r="LRS926" s="14"/>
      <c r="LRT926" s="14"/>
      <c r="LRU926" s="14"/>
      <c r="LRV926" s="14"/>
      <c r="LRW926" s="14"/>
      <c r="LRX926" s="14"/>
      <c r="LRY926" s="14"/>
      <c r="LRZ926" s="14"/>
      <c r="LSA926" s="14"/>
      <c r="LSB926" s="14"/>
      <c r="LSC926" s="14"/>
      <c r="LSD926" s="14"/>
      <c r="LSE926" s="14"/>
      <c r="LSF926" s="14"/>
      <c r="LSG926" s="14"/>
      <c r="LSH926" s="14"/>
      <c r="LSI926" s="14"/>
      <c r="LSJ926" s="14"/>
      <c r="LSK926" s="14"/>
      <c r="LSL926" s="14"/>
      <c r="LSM926" s="14"/>
      <c r="LSN926" s="14"/>
      <c r="LSO926" s="14"/>
      <c r="LSP926" s="14"/>
      <c r="LSQ926" s="14"/>
      <c r="LSR926" s="14"/>
      <c r="LSS926" s="14"/>
      <c r="LST926" s="14"/>
      <c r="LSU926" s="14"/>
      <c r="LSV926" s="14"/>
      <c r="LSW926" s="14"/>
      <c r="LSX926" s="14"/>
      <c r="LSY926" s="14"/>
      <c r="LSZ926" s="14"/>
      <c r="LTA926" s="14"/>
      <c r="LTB926" s="14"/>
      <c r="LTC926" s="14"/>
      <c r="LTD926" s="14"/>
      <c r="LTE926" s="14"/>
      <c r="LTF926" s="14"/>
      <c r="LTG926" s="14"/>
      <c r="LTH926" s="14"/>
      <c r="LTI926" s="14"/>
      <c r="LTJ926" s="14"/>
      <c r="LTK926" s="14"/>
      <c r="LTL926" s="14"/>
      <c r="LTM926" s="14"/>
      <c r="LTN926" s="14"/>
      <c r="LTO926" s="14"/>
      <c r="LTP926" s="14"/>
      <c r="LTQ926" s="14"/>
      <c r="LTR926" s="14"/>
      <c r="LTS926" s="14"/>
      <c r="LTT926" s="14"/>
      <c r="LTU926" s="14"/>
      <c r="LTV926" s="14"/>
      <c r="LTW926" s="14"/>
      <c r="LTX926" s="14"/>
      <c r="LTY926" s="14"/>
      <c r="LTZ926" s="14"/>
      <c r="LUA926" s="14"/>
      <c r="LUB926" s="14"/>
      <c r="LUC926" s="14"/>
      <c r="LUD926" s="14"/>
      <c r="LUE926" s="14"/>
      <c r="LUF926" s="14"/>
      <c r="LUG926" s="14"/>
      <c r="LUH926" s="14"/>
      <c r="LUI926" s="14"/>
      <c r="LUJ926" s="14"/>
      <c r="LUK926" s="14"/>
      <c r="LUL926" s="14"/>
      <c r="LUM926" s="14"/>
      <c r="LUN926" s="14"/>
      <c r="LUO926" s="14"/>
      <c r="LUP926" s="14"/>
      <c r="LUQ926" s="14"/>
      <c r="LUR926" s="14"/>
      <c r="LUS926" s="14"/>
      <c r="LUT926" s="14"/>
      <c r="LUU926" s="14"/>
      <c r="LUV926" s="14"/>
      <c r="LUW926" s="14"/>
      <c r="LUX926" s="14"/>
      <c r="LUY926" s="14"/>
      <c r="LUZ926" s="14"/>
      <c r="LVA926" s="14"/>
      <c r="LVB926" s="14"/>
      <c r="LVC926" s="14"/>
      <c r="LVD926" s="14"/>
      <c r="LVE926" s="14"/>
      <c r="LVF926" s="14"/>
      <c r="LVG926" s="14"/>
      <c r="LVH926" s="14"/>
      <c r="LVI926" s="14"/>
      <c r="LVJ926" s="14"/>
      <c r="LVK926" s="14"/>
      <c r="LVL926" s="14"/>
      <c r="LVM926" s="14"/>
      <c r="LVN926" s="14"/>
      <c r="LVO926" s="14"/>
      <c r="LVP926" s="14"/>
      <c r="LVQ926" s="14"/>
      <c r="LVR926" s="14"/>
      <c r="LVS926" s="14"/>
      <c r="LVT926" s="14"/>
      <c r="LVU926" s="14"/>
      <c r="LVV926" s="14"/>
      <c r="LVW926" s="14"/>
      <c r="LVX926" s="14"/>
      <c r="LVY926" s="14"/>
      <c r="LVZ926" s="14"/>
      <c r="LWA926" s="14"/>
      <c r="LWB926" s="14"/>
      <c r="LWC926" s="14"/>
      <c r="LWD926" s="14"/>
      <c r="LWE926" s="14"/>
      <c r="LWF926" s="14"/>
      <c r="LWG926" s="14"/>
      <c r="LWH926" s="14"/>
      <c r="LWI926" s="14"/>
      <c r="LWJ926" s="14"/>
      <c r="LWK926" s="14"/>
      <c r="LWL926" s="14"/>
      <c r="LWM926" s="14"/>
      <c r="LWN926" s="14"/>
      <c r="LWO926" s="14"/>
      <c r="LWP926" s="14"/>
      <c r="LWQ926" s="14"/>
      <c r="LWR926" s="14"/>
      <c r="LWS926" s="14"/>
      <c r="LWT926" s="14"/>
      <c r="LWU926" s="14"/>
      <c r="LWV926" s="14"/>
      <c r="LWW926" s="14"/>
      <c r="LWX926" s="14"/>
      <c r="LWY926" s="14"/>
      <c r="LWZ926" s="14"/>
      <c r="LXA926" s="14"/>
      <c r="LXB926" s="14"/>
      <c r="LXC926" s="14"/>
      <c r="LXD926" s="14"/>
      <c r="LXE926" s="14"/>
      <c r="LXF926" s="14"/>
      <c r="LXG926" s="14"/>
      <c r="LXH926" s="14"/>
      <c r="LXI926" s="14"/>
      <c r="LXJ926" s="14"/>
      <c r="LXK926" s="14"/>
      <c r="LXL926" s="14"/>
      <c r="LXM926" s="14"/>
      <c r="LXN926" s="14"/>
      <c r="LXO926" s="14"/>
      <c r="LXP926" s="14"/>
      <c r="LXQ926" s="14"/>
      <c r="LXR926" s="14"/>
      <c r="LXS926" s="14"/>
      <c r="LXT926" s="14"/>
      <c r="LXU926" s="14"/>
      <c r="LXV926" s="14"/>
      <c r="LXW926" s="14"/>
      <c r="LXX926" s="14"/>
      <c r="LXY926" s="14"/>
      <c r="LXZ926" s="14"/>
      <c r="LYA926" s="14"/>
      <c r="LYB926" s="14"/>
      <c r="LYC926" s="14"/>
      <c r="LYD926" s="14"/>
      <c r="LYE926" s="14"/>
      <c r="LYF926" s="14"/>
      <c r="LYG926" s="14"/>
      <c r="LYH926" s="14"/>
      <c r="LYI926" s="14"/>
      <c r="LYJ926" s="14"/>
      <c r="LYK926" s="14"/>
      <c r="LYL926" s="14"/>
      <c r="LYM926" s="14"/>
      <c r="LYN926" s="14"/>
      <c r="LYO926" s="14"/>
      <c r="LYP926" s="14"/>
      <c r="LYQ926" s="14"/>
      <c r="LYR926" s="14"/>
      <c r="LYS926" s="14"/>
      <c r="LYT926" s="14"/>
      <c r="LYU926" s="14"/>
      <c r="LYV926" s="14"/>
      <c r="LYW926" s="14"/>
      <c r="LYX926" s="14"/>
      <c r="LYY926" s="14"/>
      <c r="LYZ926" s="14"/>
      <c r="LZA926" s="14"/>
      <c r="LZB926" s="14"/>
      <c r="LZC926" s="14"/>
      <c r="LZD926" s="14"/>
      <c r="LZE926" s="14"/>
      <c r="LZF926" s="14"/>
      <c r="LZG926" s="14"/>
      <c r="LZH926" s="14"/>
      <c r="LZI926" s="14"/>
      <c r="LZJ926" s="14"/>
      <c r="LZK926" s="14"/>
      <c r="LZL926" s="14"/>
      <c r="LZM926" s="14"/>
      <c r="LZN926" s="14"/>
      <c r="LZO926" s="14"/>
      <c r="LZP926" s="14"/>
      <c r="LZQ926" s="14"/>
      <c r="LZR926" s="14"/>
      <c r="LZS926" s="14"/>
      <c r="LZT926" s="14"/>
      <c r="LZU926" s="14"/>
      <c r="LZV926" s="14"/>
      <c r="LZW926" s="14"/>
      <c r="LZX926" s="14"/>
      <c r="LZY926" s="14"/>
      <c r="LZZ926" s="14"/>
      <c r="MAA926" s="14"/>
      <c r="MAB926" s="14"/>
      <c r="MAC926" s="14"/>
      <c r="MAD926" s="14"/>
      <c r="MAE926" s="14"/>
      <c r="MAF926" s="14"/>
      <c r="MAG926" s="14"/>
      <c r="MAH926" s="14"/>
      <c r="MAI926" s="14"/>
      <c r="MAJ926" s="14"/>
      <c r="MAK926" s="14"/>
      <c r="MAL926" s="14"/>
      <c r="MAM926" s="14"/>
      <c r="MAN926" s="14"/>
      <c r="MAO926" s="14"/>
      <c r="MAP926" s="14"/>
      <c r="MAQ926" s="14"/>
      <c r="MAR926" s="14"/>
      <c r="MAS926" s="14"/>
      <c r="MAT926" s="14"/>
      <c r="MAU926" s="14"/>
      <c r="MAV926" s="14"/>
      <c r="MAW926" s="14"/>
      <c r="MAX926" s="14"/>
      <c r="MAY926" s="14"/>
      <c r="MAZ926" s="14"/>
      <c r="MBA926" s="14"/>
      <c r="MBB926" s="14"/>
      <c r="MBC926" s="14"/>
      <c r="MBD926" s="14"/>
      <c r="MBE926" s="14"/>
      <c r="MBF926" s="14"/>
      <c r="MBG926" s="14"/>
      <c r="MBH926" s="14"/>
      <c r="MBI926" s="14"/>
      <c r="MBJ926" s="14"/>
      <c r="MBK926" s="14"/>
      <c r="MBL926" s="14"/>
      <c r="MBM926" s="14"/>
      <c r="MBN926" s="14"/>
      <c r="MBO926" s="14"/>
      <c r="MBP926" s="14"/>
      <c r="MBQ926" s="14"/>
      <c r="MBR926" s="14"/>
      <c r="MBS926" s="14"/>
      <c r="MBT926" s="14"/>
      <c r="MBU926" s="14"/>
      <c r="MBV926" s="14"/>
      <c r="MBW926" s="14"/>
      <c r="MBX926" s="14"/>
      <c r="MBY926" s="14"/>
      <c r="MBZ926" s="14"/>
      <c r="MCA926" s="14"/>
      <c r="MCB926" s="14"/>
      <c r="MCC926" s="14"/>
      <c r="MCD926" s="14"/>
      <c r="MCE926" s="14"/>
      <c r="MCF926" s="14"/>
      <c r="MCG926" s="14"/>
      <c r="MCH926" s="14"/>
      <c r="MCI926" s="14"/>
      <c r="MCJ926" s="14"/>
      <c r="MCK926" s="14"/>
      <c r="MCL926" s="14"/>
      <c r="MCM926" s="14"/>
      <c r="MCN926" s="14"/>
      <c r="MCO926" s="14"/>
      <c r="MCP926" s="14"/>
      <c r="MCQ926" s="14"/>
      <c r="MCR926" s="14"/>
      <c r="MCS926" s="14"/>
      <c r="MCT926" s="14"/>
      <c r="MCU926" s="14"/>
      <c r="MCV926" s="14"/>
      <c r="MCW926" s="14"/>
      <c r="MCX926" s="14"/>
      <c r="MCY926" s="14"/>
      <c r="MCZ926" s="14"/>
      <c r="MDA926" s="14"/>
      <c r="MDB926" s="14"/>
      <c r="MDC926" s="14"/>
      <c r="MDD926" s="14"/>
      <c r="MDE926" s="14"/>
      <c r="MDF926" s="14"/>
      <c r="MDG926" s="14"/>
      <c r="MDH926" s="14"/>
      <c r="MDI926" s="14"/>
      <c r="MDJ926" s="14"/>
      <c r="MDK926" s="14"/>
      <c r="MDL926" s="14"/>
      <c r="MDM926" s="14"/>
      <c r="MDN926" s="14"/>
      <c r="MDO926" s="14"/>
      <c r="MDP926" s="14"/>
      <c r="MDQ926" s="14"/>
      <c r="MDR926" s="14"/>
      <c r="MDS926" s="14"/>
      <c r="MDT926" s="14"/>
      <c r="MDU926" s="14"/>
      <c r="MDV926" s="14"/>
      <c r="MDW926" s="14"/>
      <c r="MDX926" s="14"/>
      <c r="MDY926" s="14"/>
      <c r="MDZ926" s="14"/>
      <c r="MEA926" s="14"/>
      <c r="MEB926" s="14"/>
      <c r="MEC926" s="14"/>
      <c r="MED926" s="14"/>
      <c r="MEE926" s="14"/>
      <c r="MEF926" s="14"/>
      <c r="MEG926" s="14"/>
      <c r="MEH926" s="14"/>
      <c r="MEI926" s="14"/>
      <c r="MEJ926" s="14"/>
      <c r="MEK926" s="14"/>
      <c r="MEL926" s="14"/>
      <c r="MEM926" s="14"/>
      <c r="MEN926" s="14"/>
      <c r="MEO926" s="14"/>
      <c r="MEP926" s="14"/>
      <c r="MEQ926" s="14"/>
      <c r="MER926" s="14"/>
      <c r="MES926" s="14"/>
      <c r="MET926" s="14"/>
      <c r="MEU926" s="14"/>
      <c r="MEV926" s="14"/>
      <c r="MEW926" s="14"/>
      <c r="MEX926" s="14"/>
      <c r="MEY926" s="14"/>
      <c r="MEZ926" s="14"/>
      <c r="MFA926" s="14"/>
      <c r="MFB926" s="14"/>
      <c r="MFC926" s="14"/>
      <c r="MFD926" s="14"/>
      <c r="MFE926" s="14"/>
      <c r="MFF926" s="14"/>
      <c r="MFG926" s="14"/>
      <c r="MFH926" s="14"/>
      <c r="MFI926" s="14"/>
      <c r="MFJ926" s="14"/>
      <c r="MFK926" s="14"/>
      <c r="MFL926" s="14"/>
      <c r="MFM926" s="14"/>
      <c r="MFN926" s="14"/>
      <c r="MFO926" s="14"/>
      <c r="MFP926" s="14"/>
      <c r="MFQ926" s="14"/>
      <c r="MFR926" s="14"/>
      <c r="MFS926" s="14"/>
      <c r="MFT926" s="14"/>
      <c r="MFU926" s="14"/>
      <c r="MFV926" s="14"/>
      <c r="MFW926" s="14"/>
      <c r="MFX926" s="14"/>
      <c r="MFY926" s="14"/>
      <c r="MFZ926" s="14"/>
      <c r="MGA926" s="14"/>
      <c r="MGB926" s="14"/>
      <c r="MGC926" s="14"/>
      <c r="MGD926" s="14"/>
      <c r="MGE926" s="14"/>
      <c r="MGF926" s="14"/>
      <c r="MGG926" s="14"/>
      <c r="MGH926" s="14"/>
      <c r="MGI926" s="14"/>
      <c r="MGJ926" s="14"/>
      <c r="MGK926" s="14"/>
      <c r="MGL926" s="14"/>
      <c r="MGM926" s="14"/>
      <c r="MGN926" s="14"/>
      <c r="MGO926" s="14"/>
      <c r="MGP926" s="14"/>
      <c r="MGQ926" s="14"/>
      <c r="MGR926" s="14"/>
      <c r="MGS926" s="14"/>
      <c r="MGT926" s="14"/>
      <c r="MGU926" s="14"/>
      <c r="MGV926" s="14"/>
      <c r="MGW926" s="14"/>
      <c r="MGX926" s="14"/>
      <c r="MGY926" s="14"/>
      <c r="MGZ926" s="14"/>
      <c r="MHA926" s="14"/>
      <c r="MHB926" s="14"/>
      <c r="MHC926" s="14"/>
      <c r="MHD926" s="14"/>
      <c r="MHE926" s="14"/>
      <c r="MHF926" s="14"/>
      <c r="MHG926" s="14"/>
      <c r="MHH926" s="14"/>
      <c r="MHI926" s="14"/>
      <c r="MHJ926" s="14"/>
      <c r="MHK926" s="14"/>
      <c r="MHL926" s="14"/>
      <c r="MHM926" s="14"/>
      <c r="MHN926" s="14"/>
      <c r="MHO926" s="14"/>
      <c r="MHP926" s="14"/>
      <c r="MHQ926" s="14"/>
      <c r="MHR926" s="14"/>
      <c r="MHS926" s="14"/>
      <c r="MHT926" s="14"/>
      <c r="MHU926" s="14"/>
      <c r="MHV926" s="14"/>
      <c r="MHW926" s="14"/>
      <c r="MHX926" s="14"/>
      <c r="MHY926" s="14"/>
      <c r="MHZ926" s="14"/>
      <c r="MIA926" s="14"/>
      <c r="MIB926" s="14"/>
      <c r="MIC926" s="14"/>
      <c r="MID926" s="14"/>
      <c r="MIE926" s="14"/>
      <c r="MIF926" s="14"/>
      <c r="MIG926" s="14"/>
      <c r="MIH926" s="14"/>
      <c r="MII926" s="14"/>
      <c r="MIJ926" s="14"/>
      <c r="MIK926" s="14"/>
      <c r="MIL926" s="14"/>
      <c r="MIM926" s="14"/>
      <c r="MIN926" s="14"/>
      <c r="MIO926" s="14"/>
      <c r="MIP926" s="14"/>
      <c r="MIQ926" s="14"/>
      <c r="MIR926" s="14"/>
      <c r="MIS926" s="14"/>
      <c r="MIT926" s="14"/>
      <c r="MIU926" s="14"/>
      <c r="MIV926" s="14"/>
      <c r="MIW926" s="14"/>
      <c r="MIX926" s="14"/>
      <c r="MIY926" s="14"/>
      <c r="MIZ926" s="14"/>
      <c r="MJA926" s="14"/>
      <c r="MJB926" s="14"/>
      <c r="MJC926" s="14"/>
      <c r="MJD926" s="14"/>
      <c r="MJE926" s="14"/>
      <c r="MJF926" s="14"/>
      <c r="MJG926" s="14"/>
      <c r="MJH926" s="14"/>
      <c r="MJI926" s="14"/>
      <c r="MJJ926" s="14"/>
      <c r="MJK926" s="14"/>
      <c r="MJL926" s="14"/>
      <c r="MJM926" s="14"/>
      <c r="MJN926" s="14"/>
      <c r="MJO926" s="14"/>
      <c r="MJP926" s="14"/>
      <c r="MJQ926" s="14"/>
      <c r="MJR926" s="14"/>
      <c r="MJS926" s="14"/>
      <c r="MJT926" s="14"/>
      <c r="MJU926" s="14"/>
      <c r="MJV926" s="14"/>
      <c r="MJW926" s="14"/>
      <c r="MJX926" s="14"/>
      <c r="MJY926" s="14"/>
      <c r="MJZ926" s="14"/>
      <c r="MKA926" s="14"/>
      <c r="MKB926" s="14"/>
      <c r="MKC926" s="14"/>
      <c r="MKD926" s="14"/>
      <c r="MKE926" s="14"/>
      <c r="MKF926" s="14"/>
      <c r="MKG926" s="14"/>
      <c r="MKH926" s="14"/>
      <c r="MKI926" s="14"/>
      <c r="MKJ926" s="14"/>
      <c r="MKK926" s="14"/>
      <c r="MKL926" s="14"/>
      <c r="MKM926" s="14"/>
      <c r="MKN926" s="14"/>
      <c r="MKO926" s="14"/>
      <c r="MKP926" s="14"/>
      <c r="MKQ926" s="14"/>
      <c r="MKR926" s="14"/>
      <c r="MKS926" s="14"/>
      <c r="MKT926" s="14"/>
      <c r="MKU926" s="14"/>
      <c r="MKV926" s="14"/>
      <c r="MKW926" s="14"/>
      <c r="MKX926" s="14"/>
      <c r="MKY926" s="14"/>
      <c r="MKZ926" s="14"/>
      <c r="MLA926" s="14"/>
      <c r="MLB926" s="14"/>
      <c r="MLC926" s="14"/>
      <c r="MLD926" s="14"/>
      <c r="MLE926" s="14"/>
      <c r="MLF926" s="14"/>
      <c r="MLG926" s="14"/>
      <c r="MLH926" s="14"/>
      <c r="MLI926" s="14"/>
      <c r="MLJ926" s="14"/>
      <c r="MLK926" s="14"/>
      <c r="MLL926" s="14"/>
      <c r="MLM926" s="14"/>
      <c r="MLN926" s="14"/>
      <c r="MLO926" s="14"/>
      <c r="MLP926" s="14"/>
      <c r="MLQ926" s="14"/>
      <c r="MLR926" s="14"/>
      <c r="MLS926" s="14"/>
      <c r="MLT926" s="14"/>
      <c r="MLU926" s="14"/>
      <c r="MLV926" s="14"/>
      <c r="MLW926" s="14"/>
      <c r="MLX926" s="14"/>
      <c r="MLY926" s="14"/>
      <c r="MLZ926" s="14"/>
      <c r="MMA926" s="14"/>
      <c r="MMB926" s="14"/>
      <c r="MMC926" s="14"/>
      <c r="MMD926" s="14"/>
      <c r="MME926" s="14"/>
      <c r="MMF926" s="14"/>
      <c r="MMG926" s="14"/>
      <c r="MMH926" s="14"/>
      <c r="MMI926" s="14"/>
      <c r="MMJ926" s="14"/>
      <c r="MMK926" s="14"/>
      <c r="MML926" s="14"/>
      <c r="MMM926" s="14"/>
      <c r="MMN926" s="14"/>
      <c r="MMO926" s="14"/>
      <c r="MMP926" s="14"/>
      <c r="MMQ926" s="14"/>
      <c r="MMR926" s="14"/>
      <c r="MMS926" s="14"/>
      <c r="MMT926" s="14"/>
      <c r="MMU926" s="14"/>
      <c r="MMV926" s="14"/>
      <c r="MMW926" s="14"/>
      <c r="MMX926" s="14"/>
      <c r="MMY926" s="14"/>
      <c r="MMZ926" s="14"/>
      <c r="MNA926" s="14"/>
      <c r="MNB926" s="14"/>
      <c r="MNC926" s="14"/>
      <c r="MND926" s="14"/>
      <c r="MNE926" s="14"/>
      <c r="MNF926" s="14"/>
      <c r="MNG926" s="14"/>
      <c r="MNH926" s="14"/>
      <c r="MNI926" s="14"/>
      <c r="MNJ926" s="14"/>
      <c r="MNK926" s="14"/>
      <c r="MNL926" s="14"/>
      <c r="MNM926" s="14"/>
      <c r="MNN926" s="14"/>
      <c r="MNO926" s="14"/>
      <c r="MNP926" s="14"/>
      <c r="MNQ926" s="14"/>
      <c r="MNR926" s="14"/>
      <c r="MNS926" s="14"/>
      <c r="MNT926" s="14"/>
      <c r="MNU926" s="14"/>
      <c r="MNV926" s="14"/>
      <c r="MNW926" s="14"/>
      <c r="MNX926" s="14"/>
      <c r="MNY926" s="14"/>
      <c r="MNZ926" s="14"/>
      <c r="MOA926" s="14"/>
      <c r="MOB926" s="14"/>
      <c r="MOC926" s="14"/>
      <c r="MOD926" s="14"/>
      <c r="MOE926" s="14"/>
      <c r="MOF926" s="14"/>
      <c r="MOG926" s="14"/>
      <c r="MOH926" s="14"/>
      <c r="MOI926" s="14"/>
      <c r="MOJ926" s="14"/>
      <c r="MOK926" s="14"/>
      <c r="MOL926" s="14"/>
      <c r="MOM926" s="14"/>
      <c r="MON926" s="14"/>
      <c r="MOO926" s="14"/>
      <c r="MOP926" s="14"/>
      <c r="MOQ926" s="14"/>
      <c r="MOR926" s="14"/>
      <c r="MOS926" s="14"/>
      <c r="MOT926" s="14"/>
      <c r="MOU926" s="14"/>
      <c r="MOV926" s="14"/>
      <c r="MOW926" s="14"/>
      <c r="MOX926" s="14"/>
      <c r="MOY926" s="14"/>
      <c r="MOZ926" s="14"/>
      <c r="MPA926" s="14"/>
      <c r="MPB926" s="14"/>
      <c r="MPC926" s="14"/>
      <c r="MPD926" s="14"/>
      <c r="MPE926" s="14"/>
      <c r="MPF926" s="14"/>
      <c r="MPG926" s="14"/>
      <c r="MPH926" s="14"/>
      <c r="MPI926" s="14"/>
      <c r="MPJ926" s="14"/>
      <c r="MPK926" s="14"/>
      <c r="MPL926" s="14"/>
      <c r="MPM926" s="14"/>
      <c r="MPN926" s="14"/>
      <c r="MPO926" s="14"/>
      <c r="MPP926" s="14"/>
      <c r="MPQ926" s="14"/>
      <c r="MPR926" s="14"/>
      <c r="MPS926" s="14"/>
      <c r="MPT926" s="14"/>
      <c r="MPU926" s="14"/>
      <c r="MPV926" s="14"/>
      <c r="MPW926" s="14"/>
      <c r="MPX926" s="14"/>
      <c r="MPY926" s="14"/>
      <c r="MPZ926" s="14"/>
      <c r="MQA926" s="14"/>
      <c r="MQB926" s="14"/>
      <c r="MQC926" s="14"/>
      <c r="MQD926" s="14"/>
      <c r="MQE926" s="14"/>
      <c r="MQF926" s="14"/>
      <c r="MQG926" s="14"/>
      <c r="MQH926" s="14"/>
      <c r="MQI926" s="14"/>
      <c r="MQJ926" s="14"/>
      <c r="MQK926" s="14"/>
      <c r="MQL926" s="14"/>
      <c r="MQM926" s="14"/>
      <c r="MQN926" s="14"/>
      <c r="MQO926" s="14"/>
      <c r="MQP926" s="14"/>
      <c r="MQQ926" s="14"/>
      <c r="MQR926" s="14"/>
      <c r="MQS926" s="14"/>
      <c r="MQT926" s="14"/>
      <c r="MQU926" s="14"/>
      <c r="MQV926" s="14"/>
      <c r="MQW926" s="14"/>
      <c r="MQX926" s="14"/>
      <c r="MQY926" s="14"/>
      <c r="MQZ926" s="14"/>
      <c r="MRA926" s="14"/>
      <c r="MRB926" s="14"/>
      <c r="MRC926" s="14"/>
      <c r="MRD926" s="14"/>
      <c r="MRE926" s="14"/>
      <c r="MRF926" s="14"/>
      <c r="MRG926" s="14"/>
      <c r="MRH926" s="14"/>
      <c r="MRI926" s="14"/>
      <c r="MRJ926" s="14"/>
      <c r="MRK926" s="14"/>
      <c r="MRL926" s="14"/>
      <c r="MRM926" s="14"/>
      <c r="MRN926" s="14"/>
      <c r="MRO926" s="14"/>
      <c r="MRP926" s="14"/>
      <c r="MRQ926" s="14"/>
      <c r="MRR926" s="14"/>
      <c r="MRS926" s="14"/>
      <c r="MRT926" s="14"/>
      <c r="MRU926" s="14"/>
      <c r="MRV926" s="14"/>
      <c r="MRW926" s="14"/>
      <c r="MRX926" s="14"/>
      <c r="MRY926" s="14"/>
      <c r="MRZ926" s="14"/>
      <c r="MSA926" s="14"/>
      <c r="MSB926" s="14"/>
      <c r="MSC926" s="14"/>
      <c r="MSD926" s="14"/>
      <c r="MSE926" s="14"/>
      <c r="MSF926" s="14"/>
      <c r="MSG926" s="14"/>
      <c r="MSH926" s="14"/>
      <c r="MSI926" s="14"/>
      <c r="MSJ926" s="14"/>
      <c r="MSK926" s="14"/>
      <c r="MSL926" s="14"/>
      <c r="MSM926" s="14"/>
      <c r="MSN926" s="14"/>
      <c r="MSO926" s="14"/>
      <c r="MSP926" s="14"/>
      <c r="MSQ926" s="14"/>
      <c r="MSR926" s="14"/>
      <c r="MSS926" s="14"/>
      <c r="MST926" s="14"/>
      <c r="MSU926" s="14"/>
      <c r="MSV926" s="14"/>
      <c r="MSW926" s="14"/>
      <c r="MSX926" s="14"/>
      <c r="MSY926" s="14"/>
      <c r="MSZ926" s="14"/>
      <c r="MTA926" s="14"/>
      <c r="MTB926" s="14"/>
      <c r="MTC926" s="14"/>
      <c r="MTD926" s="14"/>
      <c r="MTE926" s="14"/>
      <c r="MTF926" s="14"/>
      <c r="MTG926" s="14"/>
      <c r="MTH926" s="14"/>
      <c r="MTI926" s="14"/>
      <c r="MTJ926" s="14"/>
      <c r="MTK926" s="14"/>
      <c r="MTL926" s="14"/>
      <c r="MTM926" s="14"/>
      <c r="MTN926" s="14"/>
      <c r="MTO926" s="14"/>
      <c r="MTP926" s="14"/>
      <c r="MTQ926" s="14"/>
      <c r="MTR926" s="14"/>
      <c r="MTS926" s="14"/>
      <c r="MTT926" s="14"/>
      <c r="MTU926" s="14"/>
      <c r="MTV926" s="14"/>
      <c r="MTW926" s="14"/>
      <c r="MTX926" s="14"/>
      <c r="MTY926" s="14"/>
      <c r="MTZ926" s="14"/>
      <c r="MUA926" s="14"/>
      <c r="MUB926" s="14"/>
      <c r="MUC926" s="14"/>
      <c r="MUD926" s="14"/>
      <c r="MUE926" s="14"/>
      <c r="MUF926" s="14"/>
      <c r="MUG926" s="14"/>
      <c r="MUH926" s="14"/>
      <c r="MUI926" s="14"/>
      <c r="MUJ926" s="14"/>
      <c r="MUK926" s="14"/>
      <c r="MUL926" s="14"/>
      <c r="MUM926" s="14"/>
      <c r="MUN926" s="14"/>
      <c r="MUO926" s="14"/>
      <c r="MUP926" s="14"/>
      <c r="MUQ926" s="14"/>
      <c r="MUR926" s="14"/>
      <c r="MUS926" s="14"/>
      <c r="MUT926" s="14"/>
      <c r="MUU926" s="14"/>
      <c r="MUV926" s="14"/>
      <c r="MUW926" s="14"/>
      <c r="MUX926" s="14"/>
      <c r="MUY926" s="14"/>
      <c r="MUZ926" s="14"/>
      <c r="MVA926" s="14"/>
      <c r="MVB926" s="14"/>
      <c r="MVC926" s="14"/>
      <c r="MVD926" s="14"/>
      <c r="MVE926" s="14"/>
      <c r="MVF926" s="14"/>
      <c r="MVG926" s="14"/>
      <c r="MVH926" s="14"/>
      <c r="MVI926" s="14"/>
      <c r="MVJ926" s="14"/>
      <c r="MVK926" s="14"/>
      <c r="MVL926" s="14"/>
      <c r="MVM926" s="14"/>
      <c r="MVN926" s="14"/>
      <c r="MVO926" s="14"/>
      <c r="MVP926" s="14"/>
      <c r="MVQ926" s="14"/>
      <c r="MVR926" s="14"/>
      <c r="MVS926" s="14"/>
      <c r="MVT926" s="14"/>
      <c r="MVU926" s="14"/>
      <c r="MVV926" s="14"/>
      <c r="MVW926" s="14"/>
      <c r="MVX926" s="14"/>
      <c r="MVY926" s="14"/>
      <c r="MVZ926" s="14"/>
      <c r="MWA926" s="14"/>
      <c r="MWB926" s="14"/>
      <c r="MWC926" s="14"/>
      <c r="MWD926" s="14"/>
      <c r="MWE926" s="14"/>
      <c r="MWF926" s="14"/>
      <c r="MWG926" s="14"/>
      <c r="MWH926" s="14"/>
      <c r="MWI926" s="14"/>
      <c r="MWJ926" s="14"/>
      <c r="MWK926" s="14"/>
      <c r="MWL926" s="14"/>
      <c r="MWM926" s="14"/>
      <c r="MWN926" s="14"/>
      <c r="MWO926" s="14"/>
      <c r="MWP926" s="14"/>
      <c r="MWQ926" s="14"/>
      <c r="MWR926" s="14"/>
      <c r="MWS926" s="14"/>
      <c r="MWT926" s="14"/>
      <c r="MWU926" s="14"/>
      <c r="MWV926" s="14"/>
      <c r="MWW926" s="14"/>
      <c r="MWX926" s="14"/>
      <c r="MWY926" s="14"/>
      <c r="MWZ926" s="14"/>
      <c r="MXA926" s="14"/>
      <c r="MXB926" s="14"/>
      <c r="MXC926" s="14"/>
      <c r="MXD926" s="14"/>
      <c r="MXE926" s="14"/>
      <c r="MXF926" s="14"/>
      <c r="MXG926" s="14"/>
      <c r="MXH926" s="14"/>
      <c r="MXI926" s="14"/>
      <c r="MXJ926" s="14"/>
      <c r="MXK926" s="14"/>
      <c r="MXL926" s="14"/>
      <c r="MXM926" s="14"/>
      <c r="MXN926" s="14"/>
      <c r="MXO926" s="14"/>
      <c r="MXP926" s="14"/>
      <c r="MXQ926" s="14"/>
      <c r="MXR926" s="14"/>
      <c r="MXS926" s="14"/>
      <c r="MXT926" s="14"/>
      <c r="MXU926" s="14"/>
      <c r="MXV926" s="14"/>
      <c r="MXW926" s="14"/>
      <c r="MXX926" s="14"/>
      <c r="MXY926" s="14"/>
      <c r="MXZ926" s="14"/>
      <c r="MYA926" s="14"/>
      <c r="MYB926" s="14"/>
      <c r="MYC926" s="14"/>
      <c r="MYD926" s="14"/>
      <c r="MYE926" s="14"/>
      <c r="MYF926" s="14"/>
      <c r="MYG926" s="14"/>
      <c r="MYH926" s="14"/>
      <c r="MYI926" s="14"/>
      <c r="MYJ926" s="14"/>
      <c r="MYK926" s="14"/>
      <c r="MYL926" s="14"/>
      <c r="MYM926" s="14"/>
      <c r="MYN926" s="14"/>
      <c r="MYO926" s="14"/>
      <c r="MYP926" s="14"/>
      <c r="MYQ926" s="14"/>
      <c r="MYR926" s="14"/>
      <c r="MYS926" s="14"/>
      <c r="MYT926" s="14"/>
      <c r="MYU926" s="14"/>
      <c r="MYV926" s="14"/>
      <c r="MYW926" s="14"/>
      <c r="MYX926" s="14"/>
      <c r="MYY926" s="14"/>
      <c r="MYZ926" s="14"/>
      <c r="MZA926" s="14"/>
      <c r="MZB926" s="14"/>
      <c r="MZC926" s="14"/>
      <c r="MZD926" s="14"/>
      <c r="MZE926" s="14"/>
      <c r="MZF926" s="14"/>
      <c r="MZG926" s="14"/>
      <c r="MZH926" s="14"/>
      <c r="MZI926" s="14"/>
      <c r="MZJ926" s="14"/>
      <c r="MZK926" s="14"/>
      <c r="MZL926" s="14"/>
      <c r="MZM926" s="14"/>
      <c r="MZN926" s="14"/>
      <c r="MZO926" s="14"/>
      <c r="MZP926" s="14"/>
      <c r="MZQ926" s="14"/>
      <c r="MZR926" s="14"/>
      <c r="MZS926" s="14"/>
      <c r="MZT926" s="14"/>
      <c r="MZU926" s="14"/>
      <c r="MZV926" s="14"/>
      <c r="MZW926" s="14"/>
      <c r="MZX926" s="14"/>
      <c r="MZY926" s="14"/>
      <c r="MZZ926" s="14"/>
      <c r="NAA926" s="14"/>
      <c r="NAB926" s="14"/>
      <c r="NAC926" s="14"/>
      <c r="NAD926" s="14"/>
      <c r="NAE926" s="14"/>
      <c r="NAF926" s="14"/>
      <c r="NAG926" s="14"/>
      <c r="NAH926" s="14"/>
      <c r="NAI926" s="14"/>
      <c r="NAJ926" s="14"/>
      <c r="NAK926" s="14"/>
      <c r="NAL926" s="14"/>
      <c r="NAM926" s="14"/>
      <c r="NAN926" s="14"/>
      <c r="NAO926" s="14"/>
      <c r="NAP926" s="14"/>
      <c r="NAQ926" s="14"/>
      <c r="NAR926" s="14"/>
      <c r="NAS926" s="14"/>
      <c r="NAT926" s="14"/>
      <c r="NAU926" s="14"/>
      <c r="NAV926" s="14"/>
      <c r="NAW926" s="14"/>
      <c r="NAX926" s="14"/>
      <c r="NAY926" s="14"/>
      <c r="NAZ926" s="14"/>
      <c r="NBA926" s="14"/>
      <c r="NBB926" s="14"/>
      <c r="NBC926" s="14"/>
      <c r="NBD926" s="14"/>
      <c r="NBE926" s="14"/>
      <c r="NBF926" s="14"/>
      <c r="NBG926" s="14"/>
      <c r="NBH926" s="14"/>
      <c r="NBI926" s="14"/>
      <c r="NBJ926" s="14"/>
      <c r="NBK926" s="14"/>
      <c r="NBL926" s="14"/>
      <c r="NBM926" s="14"/>
      <c r="NBN926" s="14"/>
      <c r="NBO926" s="14"/>
      <c r="NBP926" s="14"/>
      <c r="NBQ926" s="14"/>
      <c r="NBR926" s="14"/>
      <c r="NBS926" s="14"/>
      <c r="NBT926" s="14"/>
      <c r="NBU926" s="14"/>
      <c r="NBV926" s="14"/>
      <c r="NBW926" s="14"/>
      <c r="NBX926" s="14"/>
      <c r="NBY926" s="14"/>
      <c r="NBZ926" s="14"/>
      <c r="NCA926" s="14"/>
      <c r="NCB926" s="14"/>
      <c r="NCC926" s="14"/>
      <c r="NCD926" s="14"/>
      <c r="NCE926" s="14"/>
      <c r="NCF926" s="14"/>
      <c r="NCG926" s="14"/>
      <c r="NCH926" s="14"/>
      <c r="NCI926" s="14"/>
      <c r="NCJ926" s="14"/>
      <c r="NCK926" s="14"/>
      <c r="NCL926" s="14"/>
      <c r="NCM926" s="14"/>
      <c r="NCN926" s="14"/>
      <c r="NCO926" s="14"/>
      <c r="NCP926" s="14"/>
      <c r="NCQ926" s="14"/>
      <c r="NCR926" s="14"/>
      <c r="NCS926" s="14"/>
      <c r="NCT926" s="14"/>
      <c r="NCU926" s="14"/>
      <c r="NCV926" s="14"/>
      <c r="NCW926" s="14"/>
      <c r="NCX926" s="14"/>
      <c r="NCY926" s="14"/>
      <c r="NCZ926" s="14"/>
      <c r="NDA926" s="14"/>
      <c r="NDB926" s="14"/>
      <c r="NDC926" s="14"/>
      <c r="NDD926" s="14"/>
      <c r="NDE926" s="14"/>
      <c r="NDF926" s="14"/>
      <c r="NDG926" s="14"/>
      <c r="NDH926" s="14"/>
      <c r="NDI926" s="14"/>
      <c r="NDJ926" s="14"/>
      <c r="NDK926" s="14"/>
      <c r="NDL926" s="14"/>
      <c r="NDM926" s="14"/>
      <c r="NDN926" s="14"/>
      <c r="NDO926" s="14"/>
      <c r="NDP926" s="14"/>
      <c r="NDQ926" s="14"/>
      <c r="NDR926" s="14"/>
      <c r="NDS926" s="14"/>
      <c r="NDT926" s="14"/>
      <c r="NDU926" s="14"/>
      <c r="NDV926" s="14"/>
      <c r="NDW926" s="14"/>
      <c r="NDX926" s="14"/>
      <c r="NDY926" s="14"/>
      <c r="NDZ926" s="14"/>
      <c r="NEA926" s="14"/>
      <c r="NEB926" s="14"/>
      <c r="NEC926" s="14"/>
      <c r="NED926" s="14"/>
      <c r="NEE926" s="14"/>
      <c r="NEF926" s="14"/>
      <c r="NEG926" s="14"/>
      <c r="NEH926" s="14"/>
      <c r="NEI926" s="14"/>
      <c r="NEJ926" s="14"/>
      <c r="NEK926" s="14"/>
      <c r="NEL926" s="14"/>
      <c r="NEM926" s="14"/>
      <c r="NEN926" s="14"/>
      <c r="NEO926" s="14"/>
      <c r="NEP926" s="14"/>
      <c r="NEQ926" s="14"/>
      <c r="NER926" s="14"/>
      <c r="NES926" s="14"/>
      <c r="NET926" s="14"/>
      <c r="NEU926" s="14"/>
      <c r="NEV926" s="14"/>
      <c r="NEW926" s="14"/>
      <c r="NEX926" s="14"/>
      <c r="NEY926" s="14"/>
      <c r="NEZ926" s="14"/>
      <c r="NFA926" s="14"/>
      <c r="NFB926" s="14"/>
      <c r="NFC926" s="14"/>
      <c r="NFD926" s="14"/>
      <c r="NFE926" s="14"/>
      <c r="NFF926" s="14"/>
      <c r="NFG926" s="14"/>
      <c r="NFH926" s="14"/>
      <c r="NFI926" s="14"/>
      <c r="NFJ926" s="14"/>
      <c r="NFK926" s="14"/>
      <c r="NFL926" s="14"/>
      <c r="NFM926" s="14"/>
      <c r="NFN926" s="14"/>
      <c r="NFO926" s="14"/>
      <c r="NFP926" s="14"/>
      <c r="NFQ926" s="14"/>
      <c r="NFR926" s="14"/>
      <c r="NFS926" s="14"/>
      <c r="NFT926" s="14"/>
      <c r="NFU926" s="14"/>
      <c r="NFV926" s="14"/>
      <c r="NFW926" s="14"/>
      <c r="NFX926" s="14"/>
      <c r="NFY926" s="14"/>
      <c r="NFZ926" s="14"/>
      <c r="NGA926" s="14"/>
      <c r="NGB926" s="14"/>
      <c r="NGC926" s="14"/>
      <c r="NGD926" s="14"/>
      <c r="NGE926" s="14"/>
      <c r="NGF926" s="14"/>
      <c r="NGG926" s="14"/>
      <c r="NGH926" s="14"/>
      <c r="NGI926" s="14"/>
      <c r="NGJ926" s="14"/>
      <c r="NGK926" s="14"/>
      <c r="NGL926" s="14"/>
      <c r="NGM926" s="14"/>
      <c r="NGN926" s="14"/>
      <c r="NGO926" s="14"/>
      <c r="NGP926" s="14"/>
      <c r="NGQ926" s="14"/>
      <c r="NGR926" s="14"/>
      <c r="NGS926" s="14"/>
      <c r="NGT926" s="14"/>
      <c r="NGU926" s="14"/>
      <c r="NGV926" s="14"/>
      <c r="NGW926" s="14"/>
      <c r="NGX926" s="14"/>
      <c r="NGY926" s="14"/>
      <c r="NGZ926" s="14"/>
      <c r="NHA926" s="14"/>
      <c r="NHB926" s="14"/>
      <c r="NHC926" s="14"/>
      <c r="NHD926" s="14"/>
      <c r="NHE926" s="14"/>
      <c r="NHF926" s="14"/>
      <c r="NHG926" s="14"/>
      <c r="NHH926" s="14"/>
      <c r="NHI926" s="14"/>
      <c r="NHJ926" s="14"/>
      <c r="NHK926" s="14"/>
      <c r="NHL926" s="14"/>
      <c r="NHM926" s="14"/>
      <c r="NHN926" s="14"/>
      <c r="NHO926" s="14"/>
      <c r="NHP926" s="14"/>
      <c r="NHQ926" s="14"/>
      <c r="NHR926" s="14"/>
      <c r="NHS926" s="14"/>
      <c r="NHT926" s="14"/>
      <c r="NHU926" s="14"/>
      <c r="NHV926" s="14"/>
      <c r="NHW926" s="14"/>
      <c r="NHX926" s="14"/>
      <c r="NHY926" s="14"/>
      <c r="NHZ926" s="14"/>
      <c r="NIA926" s="14"/>
      <c r="NIB926" s="14"/>
      <c r="NIC926" s="14"/>
      <c r="NID926" s="14"/>
      <c r="NIE926" s="14"/>
      <c r="NIF926" s="14"/>
      <c r="NIG926" s="14"/>
      <c r="NIH926" s="14"/>
      <c r="NII926" s="14"/>
      <c r="NIJ926" s="14"/>
      <c r="NIK926" s="14"/>
      <c r="NIL926" s="14"/>
      <c r="NIM926" s="14"/>
      <c r="NIN926" s="14"/>
      <c r="NIO926" s="14"/>
      <c r="NIP926" s="14"/>
      <c r="NIQ926" s="14"/>
      <c r="NIR926" s="14"/>
      <c r="NIS926" s="14"/>
      <c r="NIT926" s="14"/>
      <c r="NIU926" s="14"/>
      <c r="NIV926" s="14"/>
      <c r="NIW926" s="14"/>
      <c r="NIX926" s="14"/>
      <c r="NIY926" s="14"/>
      <c r="NIZ926" s="14"/>
      <c r="NJA926" s="14"/>
      <c r="NJB926" s="14"/>
      <c r="NJC926" s="14"/>
      <c r="NJD926" s="14"/>
      <c r="NJE926" s="14"/>
      <c r="NJF926" s="14"/>
      <c r="NJG926" s="14"/>
      <c r="NJH926" s="14"/>
      <c r="NJI926" s="14"/>
      <c r="NJJ926" s="14"/>
      <c r="NJK926" s="14"/>
      <c r="NJL926" s="14"/>
      <c r="NJM926" s="14"/>
      <c r="NJN926" s="14"/>
      <c r="NJO926" s="14"/>
      <c r="NJP926" s="14"/>
      <c r="NJQ926" s="14"/>
      <c r="NJR926" s="14"/>
      <c r="NJS926" s="14"/>
      <c r="NJT926" s="14"/>
      <c r="NJU926" s="14"/>
      <c r="NJV926" s="14"/>
      <c r="NJW926" s="14"/>
      <c r="NJX926" s="14"/>
      <c r="NJY926" s="14"/>
      <c r="NJZ926" s="14"/>
      <c r="NKA926" s="14"/>
      <c r="NKB926" s="14"/>
      <c r="NKC926" s="14"/>
      <c r="NKD926" s="14"/>
      <c r="NKE926" s="14"/>
      <c r="NKF926" s="14"/>
      <c r="NKG926" s="14"/>
      <c r="NKH926" s="14"/>
      <c r="NKI926" s="14"/>
      <c r="NKJ926" s="14"/>
      <c r="NKK926" s="14"/>
      <c r="NKL926" s="14"/>
      <c r="NKM926" s="14"/>
      <c r="NKN926" s="14"/>
      <c r="NKO926" s="14"/>
      <c r="NKP926" s="14"/>
      <c r="NKQ926" s="14"/>
      <c r="NKR926" s="14"/>
      <c r="NKS926" s="14"/>
      <c r="NKT926" s="14"/>
      <c r="NKU926" s="14"/>
      <c r="NKV926" s="14"/>
      <c r="NKW926" s="14"/>
      <c r="NKX926" s="14"/>
      <c r="NKY926" s="14"/>
      <c r="NKZ926" s="14"/>
      <c r="NLA926" s="14"/>
      <c r="NLB926" s="14"/>
      <c r="NLC926" s="14"/>
      <c r="NLD926" s="14"/>
      <c r="NLE926" s="14"/>
      <c r="NLF926" s="14"/>
      <c r="NLG926" s="14"/>
      <c r="NLH926" s="14"/>
      <c r="NLI926" s="14"/>
      <c r="NLJ926" s="14"/>
      <c r="NLK926" s="14"/>
      <c r="NLL926" s="14"/>
      <c r="NLM926" s="14"/>
      <c r="NLN926" s="14"/>
      <c r="NLO926" s="14"/>
      <c r="NLP926" s="14"/>
      <c r="NLQ926" s="14"/>
      <c r="NLR926" s="14"/>
      <c r="NLS926" s="14"/>
      <c r="NLT926" s="14"/>
      <c r="NLU926" s="14"/>
      <c r="NLV926" s="14"/>
      <c r="NLW926" s="14"/>
      <c r="NLX926" s="14"/>
      <c r="NLY926" s="14"/>
      <c r="NLZ926" s="14"/>
      <c r="NMA926" s="14"/>
      <c r="NMB926" s="14"/>
      <c r="NMC926" s="14"/>
      <c r="NMD926" s="14"/>
      <c r="NME926" s="14"/>
      <c r="NMF926" s="14"/>
      <c r="NMG926" s="14"/>
      <c r="NMH926" s="14"/>
      <c r="NMI926" s="14"/>
      <c r="NMJ926" s="14"/>
      <c r="NMK926" s="14"/>
      <c r="NML926" s="14"/>
      <c r="NMM926" s="14"/>
      <c r="NMN926" s="14"/>
      <c r="NMO926" s="14"/>
      <c r="NMP926" s="14"/>
      <c r="NMQ926" s="14"/>
      <c r="NMR926" s="14"/>
      <c r="NMS926" s="14"/>
      <c r="NMT926" s="14"/>
      <c r="NMU926" s="14"/>
      <c r="NMV926" s="14"/>
      <c r="NMW926" s="14"/>
      <c r="NMX926" s="14"/>
      <c r="NMY926" s="14"/>
      <c r="NMZ926" s="14"/>
      <c r="NNA926" s="14"/>
      <c r="NNB926" s="14"/>
      <c r="NNC926" s="14"/>
      <c r="NND926" s="14"/>
      <c r="NNE926" s="14"/>
      <c r="NNF926" s="14"/>
      <c r="NNG926" s="14"/>
      <c r="NNH926" s="14"/>
      <c r="NNI926" s="14"/>
      <c r="NNJ926" s="14"/>
      <c r="NNK926" s="14"/>
      <c r="NNL926" s="14"/>
      <c r="NNM926" s="14"/>
      <c r="NNN926" s="14"/>
      <c r="NNO926" s="14"/>
      <c r="NNP926" s="14"/>
      <c r="NNQ926" s="14"/>
      <c r="NNR926" s="14"/>
      <c r="NNS926" s="14"/>
      <c r="NNT926" s="14"/>
      <c r="NNU926" s="14"/>
      <c r="NNV926" s="14"/>
      <c r="NNW926" s="14"/>
      <c r="NNX926" s="14"/>
      <c r="NNY926" s="14"/>
      <c r="NNZ926" s="14"/>
      <c r="NOA926" s="14"/>
      <c r="NOB926" s="14"/>
      <c r="NOC926" s="14"/>
      <c r="NOD926" s="14"/>
      <c r="NOE926" s="14"/>
      <c r="NOF926" s="14"/>
      <c r="NOG926" s="14"/>
      <c r="NOH926" s="14"/>
      <c r="NOI926" s="14"/>
      <c r="NOJ926" s="14"/>
      <c r="NOK926" s="14"/>
      <c r="NOL926" s="14"/>
      <c r="NOM926" s="14"/>
      <c r="NON926" s="14"/>
      <c r="NOO926" s="14"/>
      <c r="NOP926" s="14"/>
      <c r="NOQ926" s="14"/>
      <c r="NOR926" s="14"/>
      <c r="NOS926" s="14"/>
      <c r="NOT926" s="14"/>
      <c r="NOU926" s="14"/>
      <c r="NOV926" s="14"/>
      <c r="NOW926" s="14"/>
      <c r="NOX926" s="14"/>
      <c r="NOY926" s="14"/>
      <c r="NOZ926" s="14"/>
      <c r="NPA926" s="14"/>
      <c r="NPB926" s="14"/>
      <c r="NPC926" s="14"/>
      <c r="NPD926" s="14"/>
      <c r="NPE926" s="14"/>
      <c r="NPF926" s="14"/>
      <c r="NPG926" s="14"/>
      <c r="NPH926" s="14"/>
      <c r="NPI926" s="14"/>
      <c r="NPJ926" s="14"/>
      <c r="NPK926" s="14"/>
      <c r="NPL926" s="14"/>
      <c r="NPM926" s="14"/>
      <c r="NPN926" s="14"/>
      <c r="NPO926" s="14"/>
      <c r="NPP926" s="14"/>
      <c r="NPQ926" s="14"/>
      <c r="NPR926" s="14"/>
      <c r="NPS926" s="14"/>
      <c r="NPT926" s="14"/>
      <c r="NPU926" s="14"/>
      <c r="NPV926" s="14"/>
      <c r="NPW926" s="14"/>
      <c r="NPX926" s="14"/>
      <c r="NPY926" s="14"/>
      <c r="NPZ926" s="14"/>
      <c r="NQA926" s="14"/>
      <c r="NQB926" s="14"/>
      <c r="NQC926" s="14"/>
      <c r="NQD926" s="14"/>
      <c r="NQE926" s="14"/>
      <c r="NQF926" s="14"/>
      <c r="NQG926" s="14"/>
      <c r="NQH926" s="14"/>
      <c r="NQI926" s="14"/>
      <c r="NQJ926" s="14"/>
      <c r="NQK926" s="14"/>
      <c r="NQL926" s="14"/>
      <c r="NQM926" s="14"/>
      <c r="NQN926" s="14"/>
      <c r="NQO926" s="14"/>
      <c r="NQP926" s="14"/>
      <c r="NQQ926" s="14"/>
      <c r="NQR926" s="14"/>
      <c r="NQS926" s="14"/>
      <c r="NQT926" s="14"/>
      <c r="NQU926" s="14"/>
      <c r="NQV926" s="14"/>
      <c r="NQW926" s="14"/>
      <c r="NQX926" s="14"/>
      <c r="NQY926" s="14"/>
      <c r="NQZ926" s="14"/>
      <c r="NRA926" s="14"/>
      <c r="NRB926" s="14"/>
      <c r="NRC926" s="14"/>
      <c r="NRD926" s="14"/>
      <c r="NRE926" s="14"/>
      <c r="NRF926" s="14"/>
      <c r="NRG926" s="14"/>
      <c r="NRH926" s="14"/>
      <c r="NRI926" s="14"/>
      <c r="NRJ926" s="14"/>
      <c r="NRK926" s="14"/>
      <c r="NRL926" s="14"/>
      <c r="NRM926" s="14"/>
      <c r="NRN926" s="14"/>
      <c r="NRO926" s="14"/>
      <c r="NRP926" s="14"/>
      <c r="NRQ926" s="14"/>
      <c r="NRR926" s="14"/>
      <c r="NRS926" s="14"/>
      <c r="NRT926" s="14"/>
      <c r="NRU926" s="14"/>
      <c r="NRV926" s="14"/>
      <c r="NRW926" s="14"/>
      <c r="NRX926" s="14"/>
      <c r="NRY926" s="14"/>
      <c r="NRZ926" s="14"/>
      <c r="NSA926" s="14"/>
      <c r="NSB926" s="14"/>
      <c r="NSC926" s="14"/>
      <c r="NSD926" s="14"/>
      <c r="NSE926" s="14"/>
      <c r="NSF926" s="14"/>
      <c r="NSG926" s="14"/>
      <c r="NSH926" s="14"/>
      <c r="NSI926" s="14"/>
      <c r="NSJ926" s="14"/>
      <c r="NSK926" s="14"/>
      <c r="NSL926" s="14"/>
      <c r="NSM926" s="14"/>
      <c r="NSN926" s="14"/>
      <c r="NSO926" s="14"/>
      <c r="NSP926" s="14"/>
      <c r="NSQ926" s="14"/>
      <c r="NSR926" s="14"/>
      <c r="NSS926" s="14"/>
      <c r="NST926" s="14"/>
      <c r="NSU926" s="14"/>
      <c r="NSV926" s="14"/>
      <c r="NSW926" s="14"/>
      <c r="NSX926" s="14"/>
      <c r="NSY926" s="14"/>
      <c r="NSZ926" s="14"/>
      <c r="NTA926" s="14"/>
      <c r="NTB926" s="14"/>
      <c r="NTC926" s="14"/>
      <c r="NTD926" s="14"/>
      <c r="NTE926" s="14"/>
      <c r="NTF926" s="14"/>
      <c r="NTG926" s="14"/>
      <c r="NTH926" s="14"/>
      <c r="NTI926" s="14"/>
      <c r="NTJ926" s="14"/>
      <c r="NTK926" s="14"/>
      <c r="NTL926" s="14"/>
      <c r="NTM926" s="14"/>
      <c r="NTN926" s="14"/>
      <c r="NTO926" s="14"/>
      <c r="NTP926" s="14"/>
      <c r="NTQ926" s="14"/>
      <c r="NTR926" s="14"/>
      <c r="NTS926" s="14"/>
      <c r="NTT926" s="14"/>
      <c r="NTU926" s="14"/>
      <c r="NTV926" s="14"/>
      <c r="NTW926" s="14"/>
      <c r="NTX926" s="14"/>
      <c r="NTY926" s="14"/>
      <c r="NTZ926" s="14"/>
      <c r="NUA926" s="14"/>
      <c r="NUB926" s="14"/>
      <c r="NUC926" s="14"/>
      <c r="NUD926" s="14"/>
      <c r="NUE926" s="14"/>
      <c r="NUF926" s="14"/>
      <c r="NUG926" s="14"/>
      <c r="NUH926" s="14"/>
      <c r="NUI926" s="14"/>
      <c r="NUJ926" s="14"/>
      <c r="NUK926" s="14"/>
      <c r="NUL926" s="14"/>
      <c r="NUM926" s="14"/>
      <c r="NUN926" s="14"/>
      <c r="NUO926" s="14"/>
      <c r="NUP926" s="14"/>
      <c r="NUQ926" s="14"/>
      <c r="NUR926" s="14"/>
      <c r="NUS926" s="14"/>
      <c r="NUT926" s="14"/>
      <c r="NUU926" s="14"/>
      <c r="NUV926" s="14"/>
      <c r="NUW926" s="14"/>
      <c r="NUX926" s="14"/>
      <c r="NUY926" s="14"/>
      <c r="NUZ926" s="14"/>
      <c r="NVA926" s="14"/>
      <c r="NVB926" s="14"/>
      <c r="NVC926" s="14"/>
      <c r="NVD926" s="14"/>
      <c r="NVE926" s="14"/>
      <c r="NVF926" s="14"/>
      <c r="NVG926" s="14"/>
      <c r="NVH926" s="14"/>
      <c r="NVI926" s="14"/>
      <c r="NVJ926" s="14"/>
      <c r="NVK926" s="14"/>
      <c r="NVL926" s="14"/>
      <c r="NVM926" s="14"/>
      <c r="NVN926" s="14"/>
      <c r="NVO926" s="14"/>
      <c r="NVP926" s="14"/>
      <c r="NVQ926" s="14"/>
      <c r="NVR926" s="14"/>
      <c r="NVS926" s="14"/>
      <c r="NVT926" s="14"/>
      <c r="NVU926" s="14"/>
      <c r="NVV926" s="14"/>
      <c r="NVW926" s="14"/>
      <c r="NVX926" s="14"/>
      <c r="NVY926" s="14"/>
      <c r="NVZ926" s="14"/>
      <c r="NWA926" s="14"/>
      <c r="NWB926" s="14"/>
      <c r="NWC926" s="14"/>
      <c r="NWD926" s="14"/>
      <c r="NWE926" s="14"/>
      <c r="NWF926" s="14"/>
      <c r="NWG926" s="14"/>
      <c r="NWH926" s="14"/>
      <c r="NWI926" s="14"/>
      <c r="NWJ926" s="14"/>
      <c r="NWK926" s="14"/>
      <c r="NWL926" s="14"/>
      <c r="NWM926" s="14"/>
      <c r="NWN926" s="14"/>
      <c r="NWO926" s="14"/>
      <c r="NWP926" s="14"/>
      <c r="NWQ926" s="14"/>
      <c r="NWR926" s="14"/>
      <c r="NWS926" s="14"/>
      <c r="NWT926" s="14"/>
      <c r="NWU926" s="14"/>
      <c r="NWV926" s="14"/>
      <c r="NWW926" s="14"/>
      <c r="NWX926" s="14"/>
      <c r="NWY926" s="14"/>
      <c r="NWZ926" s="14"/>
      <c r="NXA926" s="14"/>
      <c r="NXB926" s="14"/>
      <c r="NXC926" s="14"/>
      <c r="NXD926" s="14"/>
      <c r="NXE926" s="14"/>
      <c r="NXF926" s="14"/>
      <c r="NXG926" s="14"/>
      <c r="NXH926" s="14"/>
      <c r="NXI926" s="14"/>
      <c r="NXJ926" s="14"/>
      <c r="NXK926" s="14"/>
      <c r="NXL926" s="14"/>
      <c r="NXM926" s="14"/>
      <c r="NXN926" s="14"/>
      <c r="NXO926" s="14"/>
      <c r="NXP926" s="14"/>
      <c r="NXQ926" s="14"/>
      <c r="NXR926" s="14"/>
      <c r="NXS926" s="14"/>
      <c r="NXT926" s="14"/>
      <c r="NXU926" s="14"/>
      <c r="NXV926" s="14"/>
      <c r="NXW926" s="14"/>
      <c r="NXX926" s="14"/>
      <c r="NXY926" s="14"/>
      <c r="NXZ926" s="14"/>
      <c r="NYA926" s="14"/>
      <c r="NYB926" s="14"/>
      <c r="NYC926" s="14"/>
      <c r="NYD926" s="14"/>
      <c r="NYE926" s="14"/>
      <c r="NYF926" s="14"/>
      <c r="NYG926" s="14"/>
      <c r="NYH926" s="14"/>
      <c r="NYI926" s="14"/>
      <c r="NYJ926" s="14"/>
      <c r="NYK926" s="14"/>
      <c r="NYL926" s="14"/>
      <c r="NYM926" s="14"/>
      <c r="NYN926" s="14"/>
      <c r="NYO926" s="14"/>
      <c r="NYP926" s="14"/>
      <c r="NYQ926" s="14"/>
      <c r="NYR926" s="14"/>
      <c r="NYS926" s="14"/>
      <c r="NYT926" s="14"/>
      <c r="NYU926" s="14"/>
      <c r="NYV926" s="14"/>
      <c r="NYW926" s="14"/>
      <c r="NYX926" s="14"/>
      <c r="NYY926" s="14"/>
      <c r="NYZ926" s="14"/>
      <c r="NZA926" s="14"/>
      <c r="NZB926" s="14"/>
      <c r="NZC926" s="14"/>
      <c r="NZD926" s="14"/>
      <c r="NZE926" s="14"/>
      <c r="NZF926" s="14"/>
      <c r="NZG926" s="14"/>
      <c r="NZH926" s="14"/>
      <c r="NZI926" s="14"/>
      <c r="NZJ926" s="14"/>
      <c r="NZK926" s="14"/>
      <c r="NZL926" s="14"/>
      <c r="NZM926" s="14"/>
      <c r="NZN926" s="14"/>
      <c r="NZO926" s="14"/>
      <c r="NZP926" s="14"/>
      <c r="NZQ926" s="14"/>
      <c r="NZR926" s="14"/>
      <c r="NZS926" s="14"/>
      <c r="NZT926" s="14"/>
      <c r="NZU926" s="14"/>
      <c r="NZV926" s="14"/>
      <c r="NZW926" s="14"/>
      <c r="NZX926" s="14"/>
      <c r="NZY926" s="14"/>
      <c r="NZZ926" s="14"/>
      <c r="OAA926" s="14"/>
      <c r="OAB926" s="14"/>
      <c r="OAC926" s="14"/>
      <c r="OAD926" s="14"/>
      <c r="OAE926" s="14"/>
      <c r="OAF926" s="14"/>
      <c r="OAG926" s="14"/>
      <c r="OAH926" s="14"/>
      <c r="OAI926" s="14"/>
      <c r="OAJ926" s="14"/>
      <c r="OAK926" s="14"/>
      <c r="OAL926" s="14"/>
      <c r="OAM926" s="14"/>
      <c r="OAN926" s="14"/>
      <c r="OAO926" s="14"/>
      <c r="OAP926" s="14"/>
      <c r="OAQ926" s="14"/>
      <c r="OAR926" s="14"/>
      <c r="OAS926" s="14"/>
      <c r="OAT926" s="14"/>
      <c r="OAU926" s="14"/>
      <c r="OAV926" s="14"/>
      <c r="OAW926" s="14"/>
      <c r="OAX926" s="14"/>
      <c r="OAY926" s="14"/>
      <c r="OAZ926" s="14"/>
      <c r="OBA926" s="14"/>
      <c r="OBB926" s="14"/>
      <c r="OBC926" s="14"/>
      <c r="OBD926" s="14"/>
      <c r="OBE926" s="14"/>
      <c r="OBF926" s="14"/>
      <c r="OBG926" s="14"/>
      <c r="OBH926" s="14"/>
      <c r="OBI926" s="14"/>
      <c r="OBJ926" s="14"/>
      <c r="OBK926" s="14"/>
      <c r="OBL926" s="14"/>
      <c r="OBM926" s="14"/>
      <c r="OBN926" s="14"/>
      <c r="OBO926" s="14"/>
      <c r="OBP926" s="14"/>
      <c r="OBQ926" s="14"/>
      <c r="OBR926" s="14"/>
      <c r="OBS926" s="14"/>
      <c r="OBT926" s="14"/>
      <c r="OBU926" s="14"/>
      <c r="OBV926" s="14"/>
      <c r="OBW926" s="14"/>
      <c r="OBX926" s="14"/>
      <c r="OBY926" s="14"/>
      <c r="OBZ926" s="14"/>
      <c r="OCA926" s="14"/>
      <c r="OCB926" s="14"/>
      <c r="OCC926" s="14"/>
      <c r="OCD926" s="14"/>
      <c r="OCE926" s="14"/>
      <c r="OCF926" s="14"/>
      <c r="OCG926" s="14"/>
      <c r="OCH926" s="14"/>
      <c r="OCI926" s="14"/>
      <c r="OCJ926" s="14"/>
      <c r="OCK926" s="14"/>
      <c r="OCL926" s="14"/>
      <c r="OCM926" s="14"/>
      <c r="OCN926" s="14"/>
      <c r="OCO926" s="14"/>
      <c r="OCP926" s="14"/>
      <c r="OCQ926" s="14"/>
      <c r="OCR926" s="14"/>
      <c r="OCS926" s="14"/>
      <c r="OCT926" s="14"/>
      <c r="OCU926" s="14"/>
      <c r="OCV926" s="14"/>
      <c r="OCW926" s="14"/>
      <c r="OCX926" s="14"/>
      <c r="OCY926" s="14"/>
      <c r="OCZ926" s="14"/>
      <c r="ODA926" s="14"/>
      <c r="ODB926" s="14"/>
      <c r="ODC926" s="14"/>
      <c r="ODD926" s="14"/>
      <c r="ODE926" s="14"/>
      <c r="ODF926" s="14"/>
      <c r="ODG926" s="14"/>
      <c r="ODH926" s="14"/>
      <c r="ODI926" s="14"/>
      <c r="ODJ926" s="14"/>
      <c r="ODK926" s="14"/>
      <c r="ODL926" s="14"/>
      <c r="ODM926" s="14"/>
      <c r="ODN926" s="14"/>
      <c r="ODO926" s="14"/>
      <c r="ODP926" s="14"/>
      <c r="ODQ926" s="14"/>
      <c r="ODR926" s="14"/>
      <c r="ODS926" s="14"/>
      <c r="ODT926" s="14"/>
      <c r="ODU926" s="14"/>
      <c r="ODV926" s="14"/>
      <c r="ODW926" s="14"/>
      <c r="ODX926" s="14"/>
      <c r="ODY926" s="14"/>
      <c r="ODZ926" s="14"/>
      <c r="OEA926" s="14"/>
      <c r="OEB926" s="14"/>
      <c r="OEC926" s="14"/>
      <c r="OED926" s="14"/>
      <c r="OEE926" s="14"/>
      <c r="OEF926" s="14"/>
      <c r="OEG926" s="14"/>
      <c r="OEH926" s="14"/>
      <c r="OEI926" s="14"/>
      <c r="OEJ926" s="14"/>
      <c r="OEK926" s="14"/>
      <c r="OEL926" s="14"/>
      <c r="OEM926" s="14"/>
      <c r="OEN926" s="14"/>
      <c r="OEO926" s="14"/>
      <c r="OEP926" s="14"/>
      <c r="OEQ926" s="14"/>
      <c r="OER926" s="14"/>
      <c r="OES926" s="14"/>
      <c r="OET926" s="14"/>
      <c r="OEU926" s="14"/>
      <c r="OEV926" s="14"/>
      <c r="OEW926" s="14"/>
      <c r="OEX926" s="14"/>
      <c r="OEY926" s="14"/>
      <c r="OEZ926" s="14"/>
      <c r="OFA926" s="14"/>
      <c r="OFB926" s="14"/>
      <c r="OFC926" s="14"/>
      <c r="OFD926" s="14"/>
      <c r="OFE926" s="14"/>
      <c r="OFF926" s="14"/>
      <c r="OFG926" s="14"/>
      <c r="OFH926" s="14"/>
      <c r="OFI926" s="14"/>
      <c r="OFJ926" s="14"/>
      <c r="OFK926" s="14"/>
      <c r="OFL926" s="14"/>
      <c r="OFM926" s="14"/>
      <c r="OFN926" s="14"/>
      <c r="OFO926" s="14"/>
      <c r="OFP926" s="14"/>
      <c r="OFQ926" s="14"/>
      <c r="OFR926" s="14"/>
      <c r="OFS926" s="14"/>
      <c r="OFT926" s="14"/>
      <c r="OFU926" s="14"/>
      <c r="OFV926" s="14"/>
      <c r="OFW926" s="14"/>
      <c r="OFX926" s="14"/>
      <c r="OFY926" s="14"/>
      <c r="OFZ926" s="14"/>
      <c r="OGA926" s="14"/>
      <c r="OGB926" s="14"/>
      <c r="OGC926" s="14"/>
      <c r="OGD926" s="14"/>
      <c r="OGE926" s="14"/>
      <c r="OGF926" s="14"/>
      <c r="OGG926" s="14"/>
      <c r="OGH926" s="14"/>
      <c r="OGI926" s="14"/>
      <c r="OGJ926" s="14"/>
      <c r="OGK926" s="14"/>
      <c r="OGL926" s="14"/>
      <c r="OGM926" s="14"/>
      <c r="OGN926" s="14"/>
      <c r="OGO926" s="14"/>
      <c r="OGP926" s="14"/>
      <c r="OGQ926" s="14"/>
      <c r="OGR926" s="14"/>
      <c r="OGS926" s="14"/>
      <c r="OGT926" s="14"/>
      <c r="OGU926" s="14"/>
      <c r="OGV926" s="14"/>
      <c r="OGW926" s="14"/>
      <c r="OGX926" s="14"/>
      <c r="OGY926" s="14"/>
      <c r="OGZ926" s="14"/>
      <c r="OHA926" s="14"/>
      <c r="OHB926" s="14"/>
      <c r="OHC926" s="14"/>
      <c r="OHD926" s="14"/>
      <c r="OHE926" s="14"/>
      <c r="OHF926" s="14"/>
      <c r="OHG926" s="14"/>
      <c r="OHH926" s="14"/>
      <c r="OHI926" s="14"/>
      <c r="OHJ926" s="14"/>
      <c r="OHK926" s="14"/>
      <c r="OHL926" s="14"/>
      <c r="OHM926" s="14"/>
      <c r="OHN926" s="14"/>
      <c r="OHO926" s="14"/>
      <c r="OHP926" s="14"/>
      <c r="OHQ926" s="14"/>
      <c r="OHR926" s="14"/>
      <c r="OHS926" s="14"/>
      <c r="OHT926" s="14"/>
      <c r="OHU926" s="14"/>
      <c r="OHV926" s="14"/>
      <c r="OHW926" s="14"/>
      <c r="OHX926" s="14"/>
      <c r="OHY926" s="14"/>
      <c r="OHZ926" s="14"/>
      <c r="OIA926" s="14"/>
      <c r="OIB926" s="14"/>
      <c r="OIC926" s="14"/>
      <c r="OID926" s="14"/>
      <c r="OIE926" s="14"/>
      <c r="OIF926" s="14"/>
      <c r="OIG926" s="14"/>
      <c r="OIH926" s="14"/>
      <c r="OII926" s="14"/>
      <c r="OIJ926" s="14"/>
      <c r="OIK926" s="14"/>
      <c r="OIL926" s="14"/>
      <c r="OIM926" s="14"/>
      <c r="OIN926" s="14"/>
      <c r="OIO926" s="14"/>
      <c r="OIP926" s="14"/>
      <c r="OIQ926" s="14"/>
      <c r="OIR926" s="14"/>
      <c r="OIS926" s="14"/>
      <c r="OIT926" s="14"/>
      <c r="OIU926" s="14"/>
      <c r="OIV926" s="14"/>
      <c r="OIW926" s="14"/>
      <c r="OIX926" s="14"/>
      <c r="OIY926" s="14"/>
      <c r="OIZ926" s="14"/>
      <c r="OJA926" s="14"/>
      <c r="OJB926" s="14"/>
      <c r="OJC926" s="14"/>
      <c r="OJD926" s="14"/>
      <c r="OJE926" s="14"/>
      <c r="OJF926" s="14"/>
      <c r="OJG926" s="14"/>
      <c r="OJH926" s="14"/>
      <c r="OJI926" s="14"/>
      <c r="OJJ926" s="14"/>
      <c r="OJK926" s="14"/>
      <c r="OJL926" s="14"/>
      <c r="OJM926" s="14"/>
      <c r="OJN926" s="14"/>
      <c r="OJO926" s="14"/>
      <c r="OJP926" s="14"/>
      <c r="OJQ926" s="14"/>
      <c r="OJR926" s="14"/>
      <c r="OJS926" s="14"/>
      <c r="OJT926" s="14"/>
      <c r="OJU926" s="14"/>
      <c r="OJV926" s="14"/>
      <c r="OJW926" s="14"/>
      <c r="OJX926" s="14"/>
      <c r="OJY926" s="14"/>
      <c r="OJZ926" s="14"/>
      <c r="OKA926" s="14"/>
      <c r="OKB926" s="14"/>
      <c r="OKC926" s="14"/>
      <c r="OKD926" s="14"/>
      <c r="OKE926" s="14"/>
      <c r="OKF926" s="14"/>
      <c r="OKG926" s="14"/>
      <c r="OKH926" s="14"/>
      <c r="OKI926" s="14"/>
      <c r="OKJ926" s="14"/>
      <c r="OKK926" s="14"/>
      <c r="OKL926" s="14"/>
      <c r="OKM926" s="14"/>
      <c r="OKN926" s="14"/>
      <c r="OKO926" s="14"/>
      <c r="OKP926" s="14"/>
      <c r="OKQ926" s="14"/>
      <c r="OKR926" s="14"/>
      <c r="OKS926" s="14"/>
      <c r="OKT926" s="14"/>
      <c r="OKU926" s="14"/>
      <c r="OKV926" s="14"/>
      <c r="OKW926" s="14"/>
      <c r="OKX926" s="14"/>
      <c r="OKY926" s="14"/>
      <c r="OKZ926" s="14"/>
      <c r="OLA926" s="14"/>
      <c r="OLB926" s="14"/>
      <c r="OLC926" s="14"/>
      <c r="OLD926" s="14"/>
      <c r="OLE926" s="14"/>
      <c r="OLF926" s="14"/>
      <c r="OLG926" s="14"/>
      <c r="OLH926" s="14"/>
      <c r="OLI926" s="14"/>
      <c r="OLJ926" s="14"/>
      <c r="OLK926" s="14"/>
      <c r="OLL926" s="14"/>
      <c r="OLM926" s="14"/>
      <c r="OLN926" s="14"/>
      <c r="OLO926" s="14"/>
      <c r="OLP926" s="14"/>
      <c r="OLQ926" s="14"/>
      <c r="OLR926" s="14"/>
      <c r="OLS926" s="14"/>
      <c r="OLT926" s="14"/>
      <c r="OLU926" s="14"/>
      <c r="OLV926" s="14"/>
      <c r="OLW926" s="14"/>
      <c r="OLX926" s="14"/>
      <c r="OLY926" s="14"/>
      <c r="OLZ926" s="14"/>
      <c r="OMA926" s="14"/>
      <c r="OMB926" s="14"/>
      <c r="OMC926" s="14"/>
      <c r="OMD926" s="14"/>
      <c r="OME926" s="14"/>
      <c r="OMF926" s="14"/>
      <c r="OMG926" s="14"/>
      <c r="OMH926" s="14"/>
      <c r="OMI926" s="14"/>
      <c r="OMJ926" s="14"/>
      <c r="OMK926" s="14"/>
      <c r="OML926" s="14"/>
      <c r="OMM926" s="14"/>
      <c r="OMN926" s="14"/>
      <c r="OMO926" s="14"/>
      <c r="OMP926" s="14"/>
      <c r="OMQ926" s="14"/>
      <c r="OMR926" s="14"/>
      <c r="OMS926" s="14"/>
      <c r="OMT926" s="14"/>
      <c r="OMU926" s="14"/>
      <c r="OMV926" s="14"/>
      <c r="OMW926" s="14"/>
      <c r="OMX926" s="14"/>
      <c r="OMY926" s="14"/>
      <c r="OMZ926" s="14"/>
      <c r="ONA926" s="14"/>
      <c r="ONB926" s="14"/>
      <c r="ONC926" s="14"/>
      <c r="OND926" s="14"/>
      <c r="ONE926" s="14"/>
      <c r="ONF926" s="14"/>
      <c r="ONG926" s="14"/>
      <c r="ONH926" s="14"/>
      <c r="ONI926" s="14"/>
      <c r="ONJ926" s="14"/>
      <c r="ONK926" s="14"/>
      <c r="ONL926" s="14"/>
      <c r="ONM926" s="14"/>
      <c r="ONN926" s="14"/>
      <c r="ONO926" s="14"/>
      <c r="ONP926" s="14"/>
      <c r="ONQ926" s="14"/>
      <c r="ONR926" s="14"/>
      <c r="ONS926" s="14"/>
      <c r="ONT926" s="14"/>
      <c r="ONU926" s="14"/>
      <c r="ONV926" s="14"/>
      <c r="ONW926" s="14"/>
      <c r="ONX926" s="14"/>
      <c r="ONY926" s="14"/>
      <c r="ONZ926" s="14"/>
      <c r="OOA926" s="14"/>
      <c r="OOB926" s="14"/>
      <c r="OOC926" s="14"/>
      <c r="OOD926" s="14"/>
      <c r="OOE926" s="14"/>
      <c r="OOF926" s="14"/>
      <c r="OOG926" s="14"/>
      <c r="OOH926" s="14"/>
      <c r="OOI926" s="14"/>
      <c r="OOJ926" s="14"/>
      <c r="OOK926" s="14"/>
      <c r="OOL926" s="14"/>
      <c r="OOM926" s="14"/>
      <c r="OON926" s="14"/>
      <c r="OOO926" s="14"/>
      <c r="OOP926" s="14"/>
      <c r="OOQ926" s="14"/>
      <c r="OOR926" s="14"/>
      <c r="OOS926" s="14"/>
      <c r="OOT926" s="14"/>
      <c r="OOU926" s="14"/>
      <c r="OOV926" s="14"/>
      <c r="OOW926" s="14"/>
      <c r="OOX926" s="14"/>
      <c r="OOY926" s="14"/>
      <c r="OOZ926" s="14"/>
      <c r="OPA926" s="14"/>
      <c r="OPB926" s="14"/>
      <c r="OPC926" s="14"/>
      <c r="OPD926" s="14"/>
      <c r="OPE926" s="14"/>
      <c r="OPF926" s="14"/>
      <c r="OPG926" s="14"/>
      <c r="OPH926" s="14"/>
      <c r="OPI926" s="14"/>
      <c r="OPJ926" s="14"/>
      <c r="OPK926" s="14"/>
      <c r="OPL926" s="14"/>
      <c r="OPM926" s="14"/>
      <c r="OPN926" s="14"/>
      <c r="OPO926" s="14"/>
      <c r="OPP926" s="14"/>
      <c r="OPQ926" s="14"/>
      <c r="OPR926" s="14"/>
      <c r="OPS926" s="14"/>
      <c r="OPT926" s="14"/>
      <c r="OPU926" s="14"/>
      <c r="OPV926" s="14"/>
      <c r="OPW926" s="14"/>
      <c r="OPX926" s="14"/>
      <c r="OPY926" s="14"/>
      <c r="OPZ926" s="14"/>
      <c r="OQA926" s="14"/>
      <c r="OQB926" s="14"/>
      <c r="OQC926" s="14"/>
      <c r="OQD926" s="14"/>
      <c r="OQE926" s="14"/>
      <c r="OQF926" s="14"/>
      <c r="OQG926" s="14"/>
      <c r="OQH926" s="14"/>
      <c r="OQI926" s="14"/>
      <c r="OQJ926" s="14"/>
      <c r="OQK926" s="14"/>
      <c r="OQL926" s="14"/>
      <c r="OQM926" s="14"/>
      <c r="OQN926" s="14"/>
      <c r="OQO926" s="14"/>
      <c r="OQP926" s="14"/>
      <c r="OQQ926" s="14"/>
      <c r="OQR926" s="14"/>
      <c r="OQS926" s="14"/>
      <c r="OQT926" s="14"/>
      <c r="OQU926" s="14"/>
      <c r="OQV926" s="14"/>
      <c r="OQW926" s="14"/>
      <c r="OQX926" s="14"/>
      <c r="OQY926" s="14"/>
      <c r="OQZ926" s="14"/>
      <c r="ORA926" s="14"/>
      <c r="ORB926" s="14"/>
      <c r="ORC926" s="14"/>
      <c r="ORD926" s="14"/>
      <c r="ORE926" s="14"/>
      <c r="ORF926" s="14"/>
      <c r="ORG926" s="14"/>
      <c r="ORH926" s="14"/>
      <c r="ORI926" s="14"/>
      <c r="ORJ926" s="14"/>
      <c r="ORK926" s="14"/>
      <c r="ORL926" s="14"/>
      <c r="ORM926" s="14"/>
      <c r="ORN926" s="14"/>
      <c r="ORO926" s="14"/>
      <c r="ORP926" s="14"/>
      <c r="ORQ926" s="14"/>
      <c r="ORR926" s="14"/>
      <c r="ORS926" s="14"/>
      <c r="ORT926" s="14"/>
      <c r="ORU926" s="14"/>
      <c r="ORV926" s="14"/>
      <c r="ORW926" s="14"/>
      <c r="ORX926" s="14"/>
      <c r="ORY926" s="14"/>
      <c r="ORZ926" s="14"/>
      <c r="OSA926" s="14"/>
      <c r="OSB926" s="14"/>
      <c r="OSC926" s="14"/>
      <c r="OSD926" s="14"/>
      <c r="OSE926" s="14"/>
      <c r="OSF926" s="14"/>
      <c r="OSG926" s="14"/>
      <c r="OSH926" s="14"/>
      <c r="OSI926" s="14"/>
      <c r="OSJ926" s="14"/>
      <c r="OSK926" s="14"/>
      <c r="OSL926" s="14"/>
      <c r="OSM926" s="14"/>
      <c r="OSN926" s="14"/>
      <c r="OSO926" s="14"/>
      <c r="OSP926" s="14"/>
      <c r="OSQ926" s="14"/>
      <c r="OSR926" s="14"/>
      <c r="OSS926" s="14"/>
      <c r="OST926" s="14"/>
      <c r="OSU926" s="14"/>
      <c r="OSV926" s="14"/>
      <c r="OSW926" s="14"/>
      <c r="OSX926" s="14"/>
      <c r="OSY926" s="14"/>
      <c r="OSZ926" s="14"/>
      <c r="OTA926" s="14"/>
      <c r="OTB926" s="14"/>
      <c r="OTC926" s="14"/>
      <c r="OTD926" s="14"/>
      <c r="OTE926" s="14"/>
      <c r="OTF926" s="14"/>
      <c r="OTG926" s="14"/>
      <c r="OTH926" s="14"/>
      <c r="OTI926" s="14"/>
      <c r="OTJ926" s="14"/>
      <c r="OTK926" s="14"/>
      <c r="OTL926" s="14"/>
      <c r="OTM926" s="14"/>
      <c r="OTN926" s="14"/>
      <c r="OTO926" s="14"/>
      <c r="OTP926" s="14"/>
      <c r="OTQ926" s="14"/>
      <c r="OTR926" s="14"/>
      <c r="OTS926" s="14"/>
      <c r="OTT926" s="14"/>
      <c r="OTU926" s="14"/>
      <c r="OTV926" s="14"/>
      <c r="OTW926" s="14"/>
      <c r="OTX926" s="14"/>
      <c r="OTY926" s="14"/>
      <c r="OTZ926" s="14"/>
      <c r="OUA926" s="14"/>
      <c r="OUB926" s="14"/>
      <c r="OUC926" s="14"/>
      <c r="OUD926" s="14"/>
      <c r="OUE926" s="14"/>
      <c r="OUF926" s="14"/>
      <c r="OUG926" s="14"/>
      <c r="OUH926" s="14"/>
      <c r="OUI926" s="14"/>
      <c r="OUJ926" s="14"/>
      <c r="OUK926" s="14"/>
      <c r="OUL926" s="14"/>
      <c r="OUM926" s="14"/>
      <c r="OUN926" s="14"/>
      <c r="OUO926" s="14"/>
      <c r="OUP926" s="14"/>
      <c r="OUQ926" s="14"/>
      <c r="OUR926" s="14"/>
      <c r="OUS926" s="14"/>
      <c r="OUT926" s="14"/>
      <c r="OUU926" s="14"/>
      <c r="OUV926" s="14"/>
      <c r="OUW926" s="14"/>
      <c r="OUX926" s="14"/>
      <c r="OUY926" s="14"/>
      <c r="OUZ926" s="14"/>
      <c r="OVA926" s="14"/>
      <c r="OVB926" s="14"/>
      <c r="OVC926" s="14"/>
      <c r="OVD926" s="14"/>
      <c r="OVE926" s="14"/>
      <c r="OVF926" s="14"/>
      <c r="OVG926" s="14"/>
      <c r="OVH926" s="14"/>
      <c r="OVI926" s="14"/>
      <c r="OVJ926" s="14"/>
      <c r="OVK926" s="14"/>
      <c r="OVL926" s="14"/>
      <c r="OVM926" s="14"/>
      <c r="OVN926" s="14"/>
      <c r="OVO926" s="14"/>
      <c r="OVP926" s="14"/>
      <c r="OVQ926" s="14"/>
      <c r="OVR926" s="14"/>
      <c r="OVS926" s="14"/>
      <c r="OVT926" s="14"/>
      <c r="OVU926" s="14"/>
      <c r="OVV926" s="14"/>
      <c r="OVW926" s="14"/>
      <c r="OVX926" s="14"/>
      <c r="OVY926" s="14"/>
      <c r="OVZ926" s="14"/>
      <c r="OWA926" s="14"/>
      <c r="OWB926" s="14"/>
      <c r="OWC926" s="14"/>
      <c r="OWD926" s="14"/>
      <c r="OWE926" s="14"/>
      <c r="OWF926" s="14"/>
      <c r="OWG926" s="14"/>
      <c r="OWH926" s="14"/>
      <c r="OWI926" s="14"/>
      <c r="OWJ926" s="14"/>
      <c r="OWK926" s="14"/>
      <c r="OWL926" s="14"/>
      <c r="OWM926" s="14"/>
      <c r="OWN926" s="14"/>
      <c r="OWO926" s="14"/>
      <c r="OWP926" s="14"/>
      <c r="OWQ926" s="14"/>
      <c r="OWR926" s="14"/>
      <c r="OWS926" s="14"/>
      <c r="OWT926" s="14"/>
      <c r="OWU926" s="14"/>
      <c r="OWV926" s="14"/>
      <c r="OWW926" s="14"/>
      <c r="OWX926" s="14"/>
      <c r="OWY926" s="14"/>
      <c r="OWZ926" s="14"/>
      <c r="OXA926" s="14"/>
      <c r="OXB926" s="14"/>
      <c r="OXC926" s="14"/>
      <c r="OXD926" s="14"/>
      <c r="OXE926" s="14"/>
      <c r="OXF926" s="14"/>
      <c r="OXG926" s="14"/>
      <c r="OXH926" s="14"/>
      <c r="OXI926" s="14"/>
      <c r="OXJ926" s="14"/>
      <c r="OXK926" s="14"/>
      <c r="OXL926" s="14"/>
      <c r="OXM926" s="14"/>
      <c r="OXN926" s="14"/>
      <c r="OXO926" s="14"/>
      <c r="OXP926" s="14"/>
      <c r="OXQ926" s="14"/>
      <c r="OXR926" s="14"/>
      <c r="OXS926" s="14"/>
      <c r="OXT926" s="14"/>
      <c r="OXU926" s="14"/>
      <c r="OXV926" s="14"/>
      <c r="OXW926" s="14"/>
      <c r="OXX926" s="14"/>
      <c r="OXY926" s="14"/>
      <c r="OXZ926" s="14"/>
      <c r="OYA926" s="14"/>
      <c r="OYB926" s="14"/>
      <c r="OYC926" s="14"/>
      <c r="OYD926" s="14"/>
      <c r="OYE926" s="14"/>
      <c r="OYF926" s="14"/>
      <c r="OYG926" s="14"/>
      <c r="OYH926" s="14"/>
      <c r="OYI926" s="14"/>
      <c r="OYJ926" s="14"/>
      <c r="OYK926" s="14"/>
      <c r="OYL926" s="14"/>
      <c r="OYM926" s="14"/>
      <c r="OYN926" s="14"/>
      <c r="OYO926" s="14"/>
      <c r="OYP926" s="14"/>
      <c r="OYQ926" s="14"/>
      <c r="OYR926" s="14"/>
      <c r="OYS926" s="14"/>
      <c r="OYT926" s="14"/>
      <c r="OYU926" s="14"/>
      <c r="OYV926" s="14"/>
      <c r="OYW926" s="14"/>
      <c r="OYX926" s="14"/>
      <c r="OYY926" s="14"/>
      <c r="OYZ926" s="14"/>
      <c r="OZA926" s="14"/>
      <c r="OZB926" s="14"/>
      <c r="OZC926" s="14"/>
      <c r="OZD926" s="14"/>
      <c r="OZE926" s="14"/>
      <c r="OZF926" s="14"/>
      <c r="OZG926" s="14"/>
      <c r="OZH926" s="14"/>
      <c r="OZI926" s="14"/>
      <c r="OZJ926" s="14"/>
      <c r="OZK926" s="14"/>
      <c r="OZL926" s="14"/>
      <c r="OZM926" s="14"/>
      <c r="OZN926" s="14"/>
      <c r="OZO926" s="14"/>
      <c r="OZP926" s="14"/>
      <c r="OZQ926" s="14"/>
      <c r="OZR926" s="14"/>
      <c r="OZS926" s="14"/>
      <c r="OZT926" s="14"/>
      <c r="OZU926" s="14"/>
      <c r="OZV926" s="14"/>
      <c r="OZW926" s="14"/>
      <c r="OZX926" s="14"/>
      <c r="OZY926" s="14"/>
      <c r="OZZ926" s="14"/>
      <c r="PAA926" s="14"/>
      <c r="PAB926" s="14"/>
      <c r="PAC926" s="14"/>
      <c r="PAD926" s="14"/>
      <c r="PAE926" s="14"/>
      <c r="PAF926" s="14"/>
      <c r="PAG926" s="14"/>
      <c r="PAH926" s="14"/>
      <c r="PAI926" s="14"/>
      <c r="PAJ926" s="14"/>
      <c r="PAK926" s="14"/>
      <c r="PAL926" s="14"/>
      <c r="PAM926" s="14"/>
      <c r="PAN926" s="14"/>
      <c r="PAO926" s="14"/>
      <c r="PAP926" s="14"/>
      <c r="PAQ926" s="14"/>
      <c r="PAR926" s="14"/>
      <c r="PAS926" s="14"/>
      <c r="PAT926" s="14"/>
      <c r="PAU926" s="14"/>
      <c r="PAV926" s="14"/>
      <c r="PAW926" s="14"/>
      <c r="PAX926" s="14"/>
      <c r="PAY926" s="14"/>
      <c r="PAZ926" s="14"/>
      <c r="PBA926" s="14"/>
      <c r="PBB926" s="14"/>
      <c r="PBC926" s="14"/>
      <c r="PBD926" s="14"/>
      <c r="PBE926" s="14"/>
      <c r="PBF926" s="14"/>
      <c r="PBG926" s="14"/>
      <c r="PBH926" s="14"/>
      <c r="PBI926" s="14"/>
      <c r="PBJ926" s="14"/>
      <c r="PBK926" s="14"/>
      <c r="PBL926" s="14"/>
      <c r="PBM926" s="14"/>
      <c r="PBN926" s="14"/>
      <c r="PBO926" s="14"/>
      <c r="PBP926" s="14"/>
      <c r="PBQ926" s="14"/>
      <c r="PBR926" s="14"/>
      <c r="PBS926" s="14"/>
      <c r="PBT926" s="14"/>
      <c r="PBU926" s="14"/>
      <c r="PBV926" s="14"/>
      <c r="PBW926" s="14"/>
      <c r="PBX926" s="14"/>
      <c r="PBY926" s="14"/>
      <c r="PBZ926" s="14"/>
      <c r="PCA926" s="14"/>
      <c r="PCB926" s="14"/>
      <c r="PCC926" s="14"/>
      <c r="PCD926" s="14"/>
      <c r="PCE926" s="14"/>
      <c r="PCF926" s="14"/>
      <c r="PCG926" s="14"/>
      <c r="PCH926" s="14"/>
      <c r="PCI926" s="14"/>
      <c r="PCJ926" s="14"/>
      <c r="PCK926" s="14"/>
      <c r="PCL926" s="14"/>
      <c r="PCM926" s="14"/>
      <c r="PCN926" s="14"/>
      <c r="PCO926" s="14"/>
      <c r="PCP926" s="14"/>
      <c r="PCQ926" s="14"/>
      <c r="PCR926" s="14"/>
      <c r="PCS926" s="14"/>
      <c r="PCT926" s="14"/>
      <c r="PCU926" s="14"/>
      <c r="PCV926" s="14"/>
      <c r="PCW926" s="14"/>
      <c r="PCX926" s="14"/>
      <c r="PCY926" s="14"/>
      <c r="PCZ926" s="14"/>
      <c r="PDA926" s="14"/>
      <c r="PDB926" s="14"/>
      <c r="PDC926" s="14"/>
      <c r="PDD926" s="14"/>
      <c r="PDE926" s="14"/>
      <c r="PDF926" s="14"/>
      <c r="PDG926" s="14"/>
      <c r="PDH926" s="14"/>
      <c r="PDI926" s="14"/>
      <c r="PDJ926" s="14"/>
      <c r="PDK926" s="14"/>
      <c r="PDL926" s="14"/>
      <c r="PDM926" s="14"/>
      <c r="PDN926" s="14"/>
      <c r="PDO926" s="14"/>
      <c r="PDP926" s="14"/>
      <c r="PDQ926" s="14"/>
      <c r="PDR926" s="14"/>
      <c r="PDS926" s="14"/>
      <c r="PDT926" s="14"/>
      <c r="PDU926" s="14"/>
      <c r="PDV926" s="14"/>
      <c r="PDW926" s="14"/>
      <c r="PDX926" s="14"/>
      <c r="PDY926" s="14"/>
      <c r="PDZ926" s="14"/>
      <c r="PEA926" s="14"/>
      <c r="PEB926" s="14"/>
      <c r="PEC926" s="14"/>
      <c r="PED926" s="14"/>
      <c r="PEE926" s="14"/>
      <c r="PEF926" s="14"/>
      <c r="PEG926" s="14"/>
      <c r="PEH926" s="14"/>
      <c r="PEI926" s="14"/>
      <c r="PEJ926" s="14"/>
      <c r="PEK926" s="14"/>
      <c r="PEL926" s="14"/>
      <c r="PEM926" s="14"/>
      <c r="PEN926" s="14"/>
      <c r="PEO926" s="14"/>
      <c r="PEP926" s="14"/>
      <c r="PEQ926" s="14"/>
      <c r="PER926" s="14"/>
      <c r="PES926" s="14"/>
      <c r="PET926" s="14"/>
      <c r="PEU926" s="14"/>
      <c r="PEV926" s="14"/>
      <c r="PEW926" s="14"/>
      <c r="PEX926" s="14"/>
      <c r="PEY926" s="14"/>
      <c r="PEZ926" s="14"/>
      <c r="PFA926" s="14"/>
      <c r="PFB926" s="14"/>
      <c r="PFC926" s="14"/>
      <c r="PFD926" s="14"/>
      <c r="PFE926" s="14"/>
      <c r="PFF926" s="14"/>
      <c r="PFG926" s="14"/>
      <c r="PFH926" s="14"/>
      <c r="PFI926" s="14"/>
      <c r="PFJ926" s="14"/>
      <c r="PFK926" s="14"/>
      <c r="PFL926" s="14"/>
      <c r="PFM926" s="14"/>
      <c r="PFN926" s="14"/>
      <c r="PFO926" s="14"/>
      <c r="PFP926" s="14"/>
      <c r="PFQ926" s="14"/>
      <c r="PFR926" s="14"/>
      <c r="PFS926" s="14"/>
      <c r="PFT926" s="14"/>
      <c r="PFU926" s="14"/>
      <c r="PFV926" s="14"/>
      <c r="PFW926" s="14"/>
      <c r="PFX926" s="14"/>
      <c r="PFY926" s="14"/>
      <c r="PFZ926" s="14"/>
      <c r="PGA926" s="14"/>
      <c r="PGB926" s="14"/>
      <c r="PGC926" s="14"/>
      <c r="PGD926" s="14"/>
      <c r="PGE926" s="14"/>
      <c r="PGF926" s="14"/>
      <c r="PGG926" s="14"/>
      <c r="PGH926" s="14"/>
      <c r="PGI926" s="14"/>
      <c r="PGJ926" s="14"/>
      <c r="PGK926" s="14"/>
      <c r="PGL926" s="14"/>
      <c r="PGM926" s="14"/>
      <c r="PGN926" s="14"/>
      <c r="PGO926" s="14"/>
      <c r="PGP926" s="14"/>
      <c r="PGQ926" s="14"/>
      <c r="PGR926" s="14"/>
      <c r="PGS926" s="14"/>
      <c r="PGT926" s="14"/>
      <c r="PGU926" s="14"/>
      <c r="PGV926" s="14"/>
      <c r="PGW926" s="14"/>
      <c r="PGX926" s="14"/>
      <c r="PGY926" s="14"/>
      <c r="PGZ926" s="14"/>
      <c r="PHA926" s="14"/>
      <c r="PHB926" s="14"/>
      <c r="PHC926" s="14"/>
      <c r="PHD926" s="14"/>
      <c r="PHE926" s="14"/>
      <c r="PHF926" s="14"/>
      <c r="PHG926" s="14"/>
      <c r="PHH926" s="14"/>
      <c r="PHI926" s="14"/>
      <c r="PHJ926" s="14"/>
      <c r="PHK926" s="14"/>
      <c r="PHL926" s="14"/>
      <c r="PHM926" s="14"/>
      <c r="PHN926" s="14"/>
      <c r="PHO926" s="14"/>
      <c r="PHP926" s="14"/>
      <c r="PHQ926" s="14"/>
      <c r="PHR926" s="14"/>
      <c r="PHS926" s="14"/>
      <c r="PHT926" s="14"/>
      <c r="PHU926" s="14"/>
      <c r="PHV926" s="14"/>
      <c r="PHW926" s="14"/>
      <c r="PHX926" s="14"/>
      <c r="PHY926" s="14"/>
      <c r="PHZ926" s="14"/>
      <c r="PIA926" s="14"/>
      <c r="PIB926" s="14"/>
      <c r="PIC926" s="14"/>
      <c r="PID926" s="14"/>
      <c r="PIE926" s="14"/>
      <c r="PIF926" s="14"/>
      <c r="PIG926" s="14"/>
      <c r="PIH926" s="14"/>
      <c r="PII926" s="14"/>
      <c r="PIJ926" s="14"/>
      <c r="PIK926" s="14"/>
      <c r="PIL926" s="14"/>
      <c r="PIM926" s="14"/>
      <c r="PIN926" s="14"/>
      <c r="PIO926" s="14"/>
      <c r="PIP926" s="14"/>
      <c r="PIQ926" s="14"/>
      <c r="PIR926" s="14"/>
      <c r="PIS926" s="14"/>
      <c r="PIT926" s="14"/>
      <c r="PIU926" s="14"/>
      <c r="PIV926" s="14"/>
      <c r="PIW926" s="14"/>
      <c r="PIX926" s="14"/>
      <c r="PIY926" s="14"/>
      <c r="PIZ926" s="14"/>
      <c r="PJA926" s="14"/>
      <c r="PJB926" s="14"/>
      <c r="PJC926" s="14"/>
      <c r="PJD926" s="14"/>
      <c r="PJE926" s="14"/>
      <c r="PJF926" s="14"/>
      <c r="PJG926" s="14"/>
      <c r="PJH926" s="14"/>
      <c r="PJI926" s="14"/>
      <c r="PJJ926" s="14"/>
      <c r="PJK926" s="14"/>
      <c r="PJL926" s="14"/>
      <c r="PJM926" s="14"/>
      <c r="PJN926" s="14"/>
      <c r="PJO926" s="14"/>
      <c r="PJP926" s="14"/>
      <c r="PJQ926" s="14"/>
      <c r="PJR926" s="14"/>
      <c r="PJS926" s="14"/>
      <c r="PJT926" s="14"/>
      <c r="PJU926" s="14"/>
      <c r="PJV926" s="14"/>
      <c r="PJW926" s="14"/>
      <c r="PJX926" s="14"/>
      <c r="PJY926" s="14"/>
      <c r="PJZ926" s="14"/>
      <c r="PKA926" s="14"/>
      <c r="PKB926" s="14"/>
      <c r="PKC926" s="14"/>
      <c r="PKD926" s="14"/>
      <c r="PKE926" s="14"/>
      <c r="PKF926" s="14"/>
      <c r="PKG926" s="14"/>
      <c r="PKH926" s="14"/>
      <c r="PKI926" s="14"/>
      <c r="PKJ926" s="14"/>
      <c r="PKK926" s="14"/>
      <c r="PKL926" s="14"/>
      <c r="PKM926" s="14"/>
      <c r="PKN926" s="14"/>
      <c r="PKO926" s="14"/>
      <c r="PKP926" s="14"/>
      <c r="PKQ926" s="14"/>
      <c r="PKR926" s="14"/>
      <c r="PKS926" s="14"/>
      <c r="PKT926" s="14"/>
      <c r="PKU926" s="14"/>
      <c r="PKV926" s="14"/>
      <c r="PKW926" s="14"/>
      <c r="PKX926" s="14"/>
      <c r="PKY926" s="14"/>
      <c r="PKZ926" s="14"/>
      <c r="PLA926" s="14"/>
      <c r="PLB926" s="14"/>
      <c r="PLC926" s="14"/>
      <c r="PLD926" s="14"/>
      <c r="PLE926" s="14"/>
      <c r="PLF926" s="14"/>
      <c r="PLG926" s="14"/>
      <c r="PLH926" s="14"/>
      <c r="PLI926" s="14"/>
      <c r="PLJ926" s="14"/>
      <c r="PLK926" s="14"/>
      <c r="PLL926" s="14"/>
      <c r="PLM926" s="14"/>
      <c r="PLN926" s="14"/>
      <c r="PLO926" s="14"/>
      <c r="PLP926" s="14"/>
      <c r="PLQ926" s="14"/>
      <c r="PLR926" s="14"/>
      <c r="PLS926" s="14"/>
      <c r="PLT926" s="14"/>
      <c r="PLU926" s="14"/>
      <c r="PLV926" s="14"/>
      <c r="PLW926" s="14"/>
      <c r="PLX926" s="14"/>
      <c r="PLY926" s="14"/>
      <c r="PLZ926" s="14"/>
      <c r="PMA926" s="14"/>
      <c r="PMB926" s="14"/>
      <c r="PMC926" s="14"/>
      <c r="PMD926" s="14"/>
      <c r="PME926" s="14"/>
      <c r="PMF926" s="14"/>
      <c r="PMG926" s="14"/>
      <c r="PMH926" s="14"/>
      <c r="PMI926" s="14"/>
      <c r="PMJ926" s="14"/>
      <c r="PMK926" s="14"/>
      <c r="PML926" s="14"/>
      <c r="PMM926" s="14"/>
      <c r="PMN926" s="14"/>
      <c r="PMO926" s="14"/>
      <c r="PMP926" s="14"/>
      <c r="PMQ926" s="14"/>
      <c r="PMR926" s="14"/>
      <c r="PMS926" s="14"/>
      <c r="PMT926" s="14"/>
      <c r="PMU926" s="14"/>
      <c r="PMV926" s="14"/>
      <c r="PMW926" s="14"/>
      <c r="PMX926" s="14"/>
      <c r="PMY926" s="14"/>
      <c r="PMZ926" s="14"/>
      <c r="PNA926" s="14"/>
      <c r="PNB926" s="14"/>
      <c r="PNC926" s="14"/>
      <c r="PND926" s="14"/>
      <c r="PNE926" s="14"/>
      <c r="PNF926" s="14"/>
      <c r="PNG926" s="14"/>
      <c r="PNH926" s="14"/>
      <c r="PNI926" s="14"/>
      <c r="PNJ926" s="14"/>
      <c r="PNK926" s="14"/>
      <c r="PNL926" s="14"/>
      <c r="PNM926" s="14"/>
      <c r="PNN926" s="14"/>
      <c r="PNO926" s="14"/>
      <c r="PNP926" s="14"/>
      <c r="PNQ926" s="14"/>
      <c r="PNR926" s="14"/>
      <c r="PNS926" s="14"/>
      <c r="PNT926" s="14"/>
      <c r="PNU926" s="14"/>
      <c r="PNV926" s="14"/>
      <c r="PNW926" s="14"/>
      <c r="PNX926" s="14"/>
      <c r="PNY926" s="14"/>
      <c r="PNZ926" s="14"/>
      <c r="POA926" s="14"/>
      <c r="POB926" s="14"/>
      <c r="POC926" s="14"/>
      <c r="POD926" s="14"/>
      <c r="POE926" s="14"/>
      <c r="POF926" s="14"/>
      <c r="POG926" s="14"/>
      <c r="POH926" s="14"/>
      <c r="POI926" s="14"/>
      <c r="POJ926" s="14"/>
      <c r="POK926" s="14"/>
      <c r="POL926" s="14"/>
      <c r="POM926" s="14"/>
      <c r="PON926" s="14"/>
      <c r="POO926" s="14"/>
      <c r="POP926" s="14"/>
      <c r="POQ926" s="14"/>
      <c r="POR926" s="14"/>
      <c r="POS926" s="14"/>
      <c r="POT926" s="14"/>
      <c r="POU926" s="14"/>
      <c r="POV926" s="14"/>
      <c r="POW926" s="14"/>
      <c r="POX926" s="14"/>
      <c r="POY926" s="14"/>
      <c r="POZ926" s="14"/>
      <c r="PPA926" s="14"/>
      <c r="PPB926" s="14"/>
      <c r="PPC926" s="14"/>
      <c r="PPD926" s="14"/>
      <c r="PPE926" s="14"/>
      <c r="PPF926" s="14"/>
      <c r="PPG926" s="14"/>
      <c r="PPH926" s="14"/>
      <c r="PPI926" s="14"/>
      <c r="PPJ926" s="14"/>
      <c r="PPK926" s="14"/>
      <c r="PPL926" s="14"/>
      <c r="PPM926" s="14"/>
      <c r="PPN926" s="14"/>
      <c r="PPO926" s="14"/>
      <c r="PPP926" s="14"/>
      <c r="PPQ926" s="14"/>
      <c r="PPR926" s="14"/>
      <c r="PPS926" s="14"/>
      <c r="PPT926" s="14"/>
      <c r="PPU926" s="14"/>
      <c r="PPV926" s="14"/>
      <c r="PPW926" s="14"/>
      <c r="PPX926" s="14"/>
      <c r="PPY926" s="14"/>
      <c r="PPZ926" s="14"/>
      <c r="PQA926" s="14"/>
      <c r="PQB926" s="14"/>
      <c r="PQC926" s="14"/>
      <c r="PQD926" s="14"/>
      <c r="PQE926" s="14"/>
      <c r="PQF926" s="14"/>
      <c r="PQG926" s="14"/>
      <c r="PQH926" s="14"/>
      <c r="PQI926" s="14"/>
      <c r="PQJ926" s="14"/>
      <c r="PQK926" s="14"/>
      <c r="PQL926" s="14"/>
      <c r="PQM926" s="14"/>
      <c r="PQN926" s="14"/>
      <c r="PQO926" s="14"/>
      <c r="PQP926" s="14"/>
      <c r="PQQ926" s="14"/>
      <c r="PQR926" s="14"/>
      <c r="PQS926" s="14"/>
      <c r="PQT926" s="14"/>
      <c r="PQU926" s="14"/>
      <c r="PQV926" s="14"/>
      <c r="PQW926" s="14"/>
      <c r="PQX926" s="14"/>
      <c r="PQY926" s="14"/>
      <c r="PQZ926" s="14"/>
      <c r="PRA926" s="14"/>
      <c r="PRB926" s="14"/>
      <c r="PRC926" s="14"/>
      <c r="PRD926" s="14"/>
      <c r="PRE926" s="14"/>
      <c r="PRF926" s="14"/>
      <c r="PRG926" s="14"/>
      <c r="PRH926" s="14"/>
      <c r="PRI926" s="14"/>
      <c r="PRJ926" s="14"/>
      <c r="PRK926" s="14"/>
      <c r="PRL926" s="14"/>
      <c r="PRM926" s="14"/>
      <c r="PRN926" s="14"/>
      <c r="PRO926" s="14"/>
      <c r="PRP926" s="14"/>
      <c r="PRQ926" s="14"/>
      <c r="PRR926" s="14"/>
      <c r="PRS926" s="14"/>
      <c r="PRT926" s="14"/>
      <c r="PRU926" s="14"/>
      <c r="PRV926" s="14"/>
      <c r="PRW926" s="14"/>
      <c r="PRX926" s="14"/>
      <c r="PRY926" s="14"/>
      <c r="PRZ926" s="14"/>
      <c r="PSA926" s="14"/>
      <c r="PSB926" s="14"/>
      <c r="PSC926" s="14"/>
      <c r="PSD926" s="14"/>
      <c r="PSE926" s="14"/>
      <c r="PSF926" s="14"/>
      <c r="PSG926" s="14"/>
      <c r="PSH926" s="14"/>
      <c r="PSI926" s="14"/>
      <c r="PSJ926" s="14"/>
      <c r="PSK926" s="14"/>
      <c r="PSL926" s="14"/>
      <c r="PSM926" s="14"/>
      <c r="PSN926" s="14"/>
      <c r="PSO926" s="14"/>
      <c r="PSP926" s="14"/>
      <c r="PSQ926" s="14"/>
      <c r="PSR926" s="14"/>
      <c r="PSS926" s="14"/>
      <c r="PST926" s="14"/>
      <c r="PSU926" s="14"/>
      <c r="PSV926" s="14"/>
      <c r="PSW926" s="14"/>
      <c r="PSX926" s="14"/>
      <c r="PSY926" s="14"/>
      <c r="PSZ926" s="14"/>
      <c r="PTA926" s="14"/>
      <c r="PTB926" s="14"/>
      <c r="PTC926" s="14"/>
      <c r="PTD926" s="14"/>
      <c r="PTE926" s="14"/>
      <c r="PTF926" s="14"/>
      <c r="PTG926" s="14"/>
      <c r="PTH926" s="14"/>
      <c r="PTI926" s="14"/>
      <c r="PTJ926" s="14"/>
      <c r="PTK926" s="14"/>
      <c r="PTL926" s="14"/>
      <c r="PTM926" s="14"/>
      <c r="PTN926" s="14"/>
      <c r="PTO926" s="14"/>
      <c r="PTP926" s="14"/>
      <c r="PTQ926" s="14"/>
      <c r="PTR926" s="14"/>
      <c r="PTS926" s="14"/>
      <c r="PTT926" s="14"/>
      <c r="PTU926" s="14"/>
      <c r="PTV926" s="14"/>
      <c r="PTW926" s="14"/>
      <c r="PTX926" s="14"/>
      <c r="PTY926" s="14"/>
      <c r="PTZ926" s="14"/>
      <c r="PUA926" s="14"/>
      <c r="PUB926" s="14"/>
      <c r="PUC926" s="14"/>
      <c r="PUD926" s="14"/>
      <c r="PUE926" s="14"/>
      <c r="PUF926" s="14"/>
      <c r="PUG926" s="14"/>
      <c r="PUH926" s="14"/>
      <c r="PUI926" s="14"/>
      <c r="PUJ926" s="14"/>
      <c r="PUK926" s="14"/>
      <c r="PUL926" s="14"/>
      <c r="PUM926" s="14"/>
      <c r="PUN926" s="14"/>
      <c r="PUO926" s="14"/>
      <c r="PUP926" s="14"/>
      <c r="PUQ926" s="14"/>
      <c r="PUR926" s="14"/>
      <c r="PUS926" s="14"/>
      <c r="PUT926" s="14"/>
      <c r="PUU926" s="14"/>
      <c r="PUV926" s="14"/>
      <c r="PUW926" s="14"/>
      <c r="PUX926" s="14"/>
      <c r="PUY926" s="14"/>
      <c r="PUZ926" s="14"/>
      <c r="PVA926" s="14"/>
      <c r="PVB926" s="14"/>
      <c r="PVC926" s="14"/>
      <c r="PVD926" s="14"/>
      <c r="PVE926" s="14"/>
      <c r="PVF926" s="14"/>
      <c r="PVG926" s="14"/>
      <c r="PVH926" s="14"/>
      <c r="PVI926" s="14"/>
      <c r="PVJ926" s="14"/>
      <c r="PVK926" s="14"/>
      <c r="PVL926" s="14"/>
      <c r="PVM926" s="14"/>
      <c r="PVN926" s="14"/>
      <c r="PVO926" s="14"/>
      <c r="PVP926" s="14"/>
      <c r="PVQ926" s="14"/>
      <c r="PVR926" s="14"/>
      <c r="PVS926" s="14"/>
      <c r="PVT926" s="14"/>
      <c r="PVU926" s="14"/>
      <c r="PVV926" s="14"/>
      <c r="PVW926" s="14"/>
      <c r="PVX926" s="14"/>
      <c r="PVY926" s="14"/>
      <c r="PVZ926" s="14"/>
      <c r="PWA926" s="14"/>
      <c r="PWB926" s="14"/>
      <c r="PWC926" s="14"/>
      <c r="PWD926" s="14"/>
      <c r="PWE926" s="14"/>
      <c r="PWF926" s="14"/>
      <c r="PWG926" s="14"/>
      <c r="PWH926" s="14"/>
      <c r="PWI926" s="14"/>
      <c r="PWJ926" s="14"/>
      <c r="PWK926" s="14"/>
      <c r="PWL926" s="14"/>
      <c r="PWM926" s="14"/>
      <c r="PWN926" s="14"/>
      <c r="PWO926" s="14"/>
      <c r="PWP926" s="14"/>
      <c r="PWQ926" s="14"/>
      <c r="PWR926" s="14"/>
      <c r="PWS926" s="14"/>
      <c r="PWT926" s="14"/>
      <c r="PWU926" s="14"/>
      <c r="PWV926" s="14"/>
      <c r="PWW926" s="14"/>
      <c r="PWX926" s="14"/>
      <c r="PWY926" s="14"/>
      <c r="PWZ926" s="14"/>
      <c r="PXA926" s="14"/>
      <c r="PXB926" s="14"/>
      <c r="PXC926" s="14"/>
      <c r="PXD926" s="14"/>
      <c r="PXE926" s="14"/>
      <c r="PXF926" s="14"/>
      <c r="PXG926" s="14"/>
      <c r="PXH926" s="14"/>
      <c r="PXI926" s="14"/>
      <c r="PXJ926" s="14"/>
      <c r="PXK926" s="14"/>
      <c r="PXL926" s="14"/>
      <c r="PXM926" s="14"/>
      <c r="PXN926" s="14"/>
      <c r="PXO926" s="14"/>
      <c r="PXP926" s="14"/>
      <c r="PXQ926" s="14"/>
      <c r="PXR926" s="14"/>
      <c r="PXS926" s="14"/>
      <c r="PXT926" s="14"/>
      <c r="PXU926" s="14"/>
      <c r="PXV926" s="14"/>
      <c r="PXW926" s="14"/>
      <c r="PXX926" s="14"/>
      <c r="PXY926" s="14"/>
      <c r="PXZ926" s="14"/>
      <c r="PYA926" s="14"/>
      <c r="PYB926" s="14"/>
      <c r="PYC926" s="14"/>
      <c r="PYD926" s="14"/>
      <c r="PYE926" s="14"/>
      <c r="PYF926" s="14"/>
      <c r="PYG926" s="14"/>
      <c r="PYH926" s="14"/>
      <c r="PYI926" s="14"/>
      <c r="PYJ926" s="14"/>
      <c r="PYK926" s="14"/>
      <c r="PYL926" s="14"/>
      <c r="PYM926" s="14"/>
      <c r="PYN926" s="14"/>
      <c r="PYO926" s="14"/>
      <c r="PYP926" s="14"/>
      <c r="PYQ926" s="14"/>
      <c r="PYR926" s="14"/>
      <c r="PYS926" s="14"/>
      <c r="PYT926" s="14"/>
      <c r="PYU926" s="14"/>
      <c r="PYV926" s="14"/>
      <c r="PYW926" s="14"/>
      <c r="PYX926" s="14"/>
      <c r="PYY926" s="14"/>
      <c r="PYZ926" s="14"/>
      <c r="PZA926" s="14"/>
      <c r="PZB926" s="14"/>
      <c r="PZC926" s="14"/>
      <c r="PZD926" s="14"/>
      <c r="PZE926" s="14"/>
      <c r="PZF926" s="14"/>
      <c r="PZG926" s="14"/>
      <c r="PZH926" s="14"/>
      <c r="PZI926" s="14"/>
      <c r="PZJ926" s="14"/>
      <c r="PZK926" s="14"/>
      <c r="PZL926" s="14"/>
      <c r="PZM926" s="14"/>
      <c r="PZN926" s="14"/>
      <c r="PZO926" s="14"/>
      <c r="PZP926" s="14"/>
      <c r="PZQ926" s="14"/>
      <c r="PZR926" s="14"/>
      <c r="PZS926" s="14"/>
      <c r="PZT926" s="14"/>
      <c r="PZU926" s="14"/>
      <c r="PZV926" s="14"/>
      <c r="PZW926" s="14"/>
      <c r="PZX926" s="14"/>
      <c r="PZY926" s="14"/>
      <c r="PZZ926" s="14"/>
      <c r="QAA926" s="14"/>
      <c r="QAB926" s="14"/>
      <c r="QAC926" s="14"/>
      <c r="QAD926" s="14"/>
      <c r="QAE926" s="14"/>
      <c r="QAF926" s="14"/>
      <c r="QAG926" s="14"/>
      <c r="QAH926" s="14"/>
      <c r="QAI926" s="14"/>
      <c r="QAJ926" s="14"/>
      <c r="QAK926" s="14"/>
      <c r="QAL926" s="14"/>
      <c r="QAM926" s="14"/>
      <c r="QAN926" s="14"/>
      <c r="QAO926" s="14"/>
      <c r="QAP926" s="14"/>
      <c r="QAQ926" s="14"/>
      <c r="QAR926" s="14"/>
      <c r="QAS926" s="14"/>
      <c r="QAT926" s="14"/>
      <c r="QAU926" s="14"/>
      <c r="QAV926" s="14"/>
      <c r="QAW926" s="14"/>
      <c r="QAX926" s="14"/>
      <c r="QAY926" s="14"/>
      <c r="QAZ926" s="14"/>
      <c r="QBA926" s="14"/>
      <c r="QBB926" s="14"/>
      <c r="QBC926" s="14"/>
      <c r="QBD926" s="14"/>
      <c r="QBE926" s="14"/>
      <c r="QBF926" s="14"/>
      <c r="QBG926" s="14"/>
      <c r="QBH926" s="14"/>
      <c r="QBI926" s="14"/>
      <c r="QBJ926" s="14"/>
      <c r="QBK926" s="14"/>
      <c r="QBL926" s="14"/>
      <c r="QBM926" s="14"/>
      <c r="QBN926" s="14"/>
      <c r="QBO926" s="14"/>
      <c r="QBP926" s="14"/>
      <c r="QBQ926" s="14"/>
      <c r="QBR926" s="14"/>
      <c r="QBS926" s="14"/>
      <c r="QBT926" s="14"/>
      <c r="QBU926" s="14"/>
      <c r="QBV926" s="14"/>
      <c r="QBW926" s="14"/>
      <c r="QBX926" s="14"/>
      <c r="QBY926" s="14"/>
      <c r="QBZ926" s="14"/>
      <c r="QCA926" s="14"/>
      <c r="QCB926" s="14"/>
      <c r="QCC926" s="14"/>
      <c r="QCD926" s="14"/>
      <c r="QCE926" s="14"/>
      <c r="QCF926" s="14"/>
      <c r="QCG926" s="14"/>
      <c r="QCH926" s="14"/>
      <c r="QCI926" s="14"/>
      <c r="QCJ926" s="14"/>
      <c r="QCK926" s="14"/>
      <c r="QCL926" s="14"/>
      <c r="QCM926" s="14"/>
      <c r="QCN926" s="14"/>
      <c r="QCO926" s="14"/>
      <c r="QCP926" s="14"/>
      <c r="QCQ926" s="14"/>
      <c r="QCR926" s="14"/>
      <c r="QCS926" s="14"/>
      <c r="QCT926" s="14"/>
      <c r="QCU926" s="14"/>
      <c r="QCV926" s="14"/>
      <c r="QCW926" s="14"/>
      <c r="QCX926" s="14"/>
      <c r="QCY926" s="14"/>
      <c r="QCZ926" s="14"/>
      <c r="QDA926" s="14"/>
      <c r="QDB926" s="14"/>
      <c r="QDC926" s="14"/>
      <c r="QDD926" s="14"/>
      <c r="QDE926" s="14"/>
      <c r="QDF926" s="14"/>
      <c r="QDG926" s="14"/>
      <c r="QDH926" s="14"/>
      <c r="QDI926" s="14"/>
      <c r="QDJ926" s="14"/>
      <c r="QDK926" s="14"/>
      <c r="QDL926" s="14"/>
      <c r="QDM926" s="14"/>
      <c r="QDN926" s="14"/>
      <c r="QDO926" s="14"/>
      <c r="QDP926" s="14"/>
      <c r="QDQ926" s="14"/>
      <c r="QDR926" s="14"/>
      <c r="QDS926" s="14"/>
      <c r="QDT926" s="14"/>
      <c r="QDU926" s="14"/>
      <c r="QDV926" s="14"/>
      <c r="QDW926" s="14"/>
      <c r="QDX926" s="14"/>
      <c r="QDY926" s="14"/>
      <c r="QDZ926" s="14"/>
      <c r="QEA926" s="14"/>
      <c r="QEB926" s="14"/>
      <c r="QEC926" s="14"/>
      <c r="QED926" s="14"/>
      <c r="QEE926" s="14"/>
      <c r="QEF926" s="14"/>
      <c r="QEG926" s="14"/>
      <c r="QEH926" s="14"/>
      <c r="QEI926" s="14"/>
      <c r="QEJ926" s="14"/>
      <c r="QEK926" s="14"/>
      <c r="QEL926" s="14"/>
      <c r="QEM926" s="14"/>
      <c r="QEN926" s="14"/>
      <c r="QEO926" s="14"/>
      <c r="QEP926" s="14"/>
      <c r="QEQ926" s="14"/>
      <c r="QER926" s="14"/>
      <c r="QES926" s="14"/>
      <c r="QET926" s="14"/>
      <c r="QEU926" s="14"/>
      <c r="QEV926" s="14"/>
      <c r="QEW926" s="14"/>
      <c r="QEX926" s="14"/>
      <c r="QEY926" s="14"/>
      <c r="QEZ926" s="14"/>
      <c r="QFA926" s="14"/>
      <c r="QFB926" s="14"/>
      <c r="QFC926" s="14"/>
      <c r="QFD926" s="14"/>
      <c r="QFE926" s="14"/>
      <c r="QFF926" s="14"/>
      <c r="QFG926" s="14"/>
      <c r="QFH926" s="14"/>
      <c r="QFI926" s="14"/>
      <c r="QFJ926" s="14"/>
      <c r="QFK926" s="14"/>
      <c r="QFL926" s="14"/>
      <c r="QFM926" s="14"/>
      <c r="QFN926" s="14"/>
      <c r="QFO926" s="14"/>
      <c r="QFP926" s="14"/>
      <c r="QFQ926" s="14"/>
      <c r="QFR926" s="14"/>
      <c r="QFS926" s="14"/>
      <c r="QFT926" s="14"/>
      <c r="QFU926" s="14"/>
      <c r="QFV926" s="14"/>
      <c r="QFW926" s="14"/>
      <c r="QFX926" s="14"/>
      <c r="QFY926" s="14"/>
      <c r="QFZ926" s="14"/>
      <c r="QGA926" s="14"/>
      <c r="QGB926" s="14"/>
      <c r="QGC926" s="14"/>
      <c r="QGD926" s="14"/>
      <c r="QGE926" s="14"/>
      <c r="QGF926" s="14"/>
      <c r="QGG926" s="14"/>
      <c r="QGH926" s="14"/>
      <c r="QGI926" s="14"/>
      <c r="QGJ926" s="14"/>
      <c r="QGK926" s="14"/>
      <c r="QGL926" s="14"/>
      <c r="QGM926" s="14"/>
      <c r="QGN926" s="14"/>
      <c r="QGO926" s="14"/>
      <c r="QGP926" s="14"/>
      <c r="QGQ926" s="14"/>
      <c r="QGR926" s="14"/>
      <c r="QGS926" s="14"/>
      <c r="QGT926" s="14"/>
      <c r="QGU926" s="14"/>
      <c r="QGV926" s="14"/>
      <c r="QGW926" s="14"/>
      <c r="QGX926" s="14"/>
      <c r="QGY926" s="14"/>
      <c r="QGZ926" s="14"/>
      <c r="QHA926" s="14"/>
      <c r="QHB926" s="14"/>
      <c r="QHC926" s="14"/>
      <c r="QHD926" s="14"/>
      <c r="QHE926" s="14"/>
      <c r="QHF926" s="14"/>
      <c r="QHG926" s="14"/>
      <c r="QHH926" s="14"/>
      <c r="QHI926" s="14"/>
      <c r="QHJ926" s="14"/>
      <c r="QHK926" s="14"/>
      <c r="QHL926" s="14"/>
      <c r="QHM926" s="14"/>
      <c r="QHN926" s="14"/>
      <c r="QHO926" s="14"/>
      <c r="QHP926" s="14"/>
      <c r="QHQ926" s="14"/>
      <c r="QHR926" s="14"/>
      <c r="QHS926" s="14"/>
      <c r="QHT926" s="14"/>
      <c r="QHU926" s="14"/>
      <c r="QHV926" s="14"/>
      <c r="QHW926" s="14"/>
      <c r="QHX926" s="14"/>
      <c r="QHY926" s="14"/>
      <c r="QHZ926" s="14"/>
      <c r="QIA926" s="14"/>
      <c r="QIB926" s="14"/>
      <c r="QIC926" s="14"/>
      <c r="QID926" s="14"/>
      <c r="QIE926" s="14"/>
      <c r="QIF926" s="14"/>
      <c r="QIG926" s="14"/>
      <c r="QIH926" s="14"/>
      <c r="QII926" s="14"/>
      <c r="QIJ926" s="14"/>
      <c r="QIK926" s="14"/>
      <c r="QIL926" s="14"/>
      <c r="QIM926" s="14"/>
      <c r="QIN926" s="14"/>
      <c r="QIO926" s="14"/>
      <c r="QIP926" s="14"/>
      <c r="QIQ926" s="14"/>
      <c r="QIR926" s="14"/>
      <c r="QIS926" s="14"/>
      <c r="QIT926" s="14"/>
      <c r="QIU926" s="14"/>
      <c r="QIV926" s="14"/>
      <c r="QIW926" s="14"/>
      <c r="QIX926" s="14"/>
      <c r="QIY926" s="14"/>
      <c r="QIZ926" s="14"/>
      <c r="QJA926" s="14"/>
      <c r="QJB926" s="14"/>
      <c r="QJC926" s="14"/>
      <c r="QJD926" s="14"/>
      <c r="QJE926" s="14"/>
      <c r="QJF926" s="14"/>
      <c r="QJG926" s="14"/>
      <c r="QJH926" s="14"/>
      <c r="QJI926" s="14"/>
      <c r="QJJ926" s="14"/>
      <c r="QJK926" s="14"/>
      <c r="QJL926" s="14"/>
      <c r="QJM926" s="14"/>
      <c r="QJN926" s="14"/>
      <c r="QJO926" s="14"/>
      <c r="QJP926" s="14"/>
      <c r="QJQ926" s="14"/>
      <c r="QJR926" s="14"/>
      <c r="QJS926" s="14"/>
      <c r="QJT926" s="14"/>
      <c r="QJU926" s="14"/>
      <c r="QJV926" s="14"/>
      <c r="QJW926" s="14"/>
      <c r="QJX926" s="14"/>
      <c r="QJY926" s="14"/>
      <c r="QJZ926" s="14"/>
      <c r="QKA926" s="14"/>
      <c r="QKB926" s="14"/>
      <c r="QKC926" s="14"/>
      <c r="QKD926" s="14"/>
      <c r="QKE926" s="14"/>
      <c r="QKF926" s="14"/>
      <c r="QKG926" s="14"/>
      <c r="QKH926" s="14"/>
      <c r="QKI926" s="14"/>
      <c r="QKJ926" s="14"/>
      <c r="QKK926" s="14"/>
      <c r="QKL926" s="14"/>
      <c r="QKM926" s="14"/>
      <c r="QKN926" s="14"/>
      <c r="QKO926" s="14"/>
      <c r="QKP926" s="14"/>
      <c r="QKQ926" s="14"/>
      <c r="QKR926" s="14"/>
      <c r="QKS926" s="14"/>
      <c r="QKT926" s="14"/>
      <c r="QKU926" s="14"/>
      <c r="QKV926" s="14"/>
      <c r="QKW926" s="14"/>
      <c r="QKX926" s="14"/>
      <c r="QKY926" s="14"/>
      <c r="QKZ926" s="14"/>
      <c r="QLA926" s="14"/>
      <c r="QLB926" s="14"/>
      <c r="QLC926" s="14"/>
      <c r="QLD926" s="14"/>
      <c r="QLE926" s="14"/>
      <c r="QLF926" s="14"/>
      <c r="QLG926" s="14"/>
      <c r="QLH926" s="14"/>
      <c r="QLI926" s="14"/>
      <c r="QLJ926" s="14"/>
      <c r="QLK926" s="14"/>
      <c r="QLL926" s="14"/>
      <c r="QLM926" s="14"/>
      <c r="QLN926" s="14"/>
      <c r="QLO926" s="14"/>
      <c r="QLP926" s="14"/>
      <c r="QLQ926" s="14"/>
      <c r="QLR926" s="14"/>
      <c r="QLS926" s="14"/>
      <c r="QLT926" s="14"/>
      <c r="QLU926" s="14"/>
      <c r="QLV926" s="14"/>
      <c r="QLW926" s="14"/>
      <c r="QLX926" s="14"/>
      <c r="QLY926" s="14"/>
      <c r="QLZ926" s="14"/>
      <c r="QMA926" s="14"/>
      <c r="QMB926" s="14"/>
      <c r="QMC926" s="14"/>
      <c r="QMD926" s="14"/>
      <c r="QME926" s="14"/>
      <c r="QMF926" s="14"/>
      <c r="QMG926" s="14"/>
      <c r="QMH926" s="14"/>
      <c r="QMI926" s="14"/>
      <c r="QMJ926" s="14"/>
      <c r="QMK926" s="14"/>
      <c r="QML926" s="14"/>
      <c r="QMM926" s="14"/>
      <c r="QMN926" s="14"/>
      <c r="QMO926" s="14"/>
      <c r="QMP926" s="14"/>
      <c r="QMQ926" s="14"/>
      <c r="QMR926" s="14"/>
      <c r="QMS926" s="14"/>
      <c r="QMT926" s="14"/>
      <c r="QMU926" s="14"/>
      <c r="QMV926" s="14"/>
      <c r="QMW926" s="14"/>
      <c r="QMX926" s="14"/>
      <c r="QMY926" s="14"/>
      <c r="QMZ926" s="14"/>
      <c r="QNA926" s="14"/>
      <c r="QNB926" s="14"/>
      <c r="QNC926" s="14"/>
      <c r="QND926" s="14"/>
      <c r="QNE926" s="14"/>
      <c r="QNF926" s="14"/>
      <c r="QNG926" s="14"/>
      <c r="QNH926" s="14"/>
      <c r="QNI926" s="14"/>
      <c r="QNJ926" s="14"/>
      <c r="QNK926" s="14"/>
      <c r="QNL926" s="14"/>
      <c r="QNM926" s="14"/>
      <c r="QNN926" s="14"/>
      <c r="QNO926" s="14"/>
      <c r="QNP926" s="14"/>
      <c r="QNQ926" s="14"/>
      <c r="QNR926" s="14"/>
      <c r="QNS926" s="14"/>
      <c r="QNT926" s="14"/>
      <c r="QNU926" s="14"/>
      <c r="QNV926" s="14"/>
      <c r="QNW926" s="14"/>
      <c r="QNX926" s="14"/>
      <c r="QNY926" s="14"/>
      <c r="QNZ926" s="14"/>
      <c r="QOA926" s="14"/>
      <c r="QOB926" s="14"/>
      <c r="QOC926" s="14"/>
      <c r="QOD926" s="14"/>
      <c r="QOE926" s="14"/>
      <c r="QOF926" s="14"/>
      <c r="QOG926" s="14"/>
      <c r="QOH926" s="14"/>
      <c r="QOI926" s="14"/>
      <c r="QOJ926" s="14"/>
      <c r="QOK926" s="14"/>
      <c r="QOL926" s="14"/>
      <c r="QOM926" s="14"/>
      <c r="QON926" s="14"/>
      <c r="QOO926" s="14"/>
      <c r="QOP926" s="14"/>
      <c r="QOQ926" s="14"/>
      <c r="QOR926" s="14"/>
      <c r="QOS926" s="14"/>
      <c r="QOT926" s="14"/>
      <c r="QOU926" s="14"/>
      <c r="QOV926" s="14"/>
      <c r="QOW926" s="14"/>
      <c r="QOX926" s="14"/>
      <c r="QOY926" s="14"/>
      <c r="QOZ926" s="14"/>
      <c r="QPA926" s="14"/>
      <c r="QPB926" s="14"/>
      <c r="QPC926" s="14"/>
      <c r="QPD926" s="14"/>
      <c r="QPE926" s="14"/>
      <c r="QPF926" s="14"/>
      <c r="QPG926" s="14"/>
      <c r="QPH926" s="14"/>
      <c r="QPI926" s="14"/>
      <c r="QPJ926" s="14"/>
      <c r="QPK926" s="14"/>
      <c r="QPL926" s="14"/>
      <c r="QPM926" s="14"/>
      <c r="QPN926" s="14"/>
      <c r="QPO926" s="14"/>
      <c r="QPP926" s="14"/>
      <c r="QPQ926" s="14"/>
      <c r="QPR926" s="14"/>
      <c r="QPS926" s="14"/>
      <c r="QPT926" s="14"/>
      <c r="QPU926" s="14"/>
      <c r="QPV926" s="14"/>
      <c r="QPW926" s="14"/>
      <c r="QPX926" s="14"/>
      <c r="QPY926" s="14"/>
      <c r="QPZ926" s="14"/>
      <c r="QQA926" s="14"/>
      <c r="QQB926" s="14"/>
      <c r="QQC926" s="14"/>
      <c r="QQD926" s="14"/>
      <c r="QQE926" s="14"/>
      <c r="QQF926" s="14"/>
      <c r="QQG926" s="14"/>
      <c r="QQH926" s="14"/>
      <c r="QQI926" s="14"/>
      <c r="QQJ926" s="14"/>
      <c r="QQK926" s="14"/>
      <c r="QQL926" s="14"/>
      <c r="QQM926" s="14"/>
      <c r="QQN926" s="14"/>
      <c r="QQO926" s="14"/>
      <c r="QQP926" s="14"/>
      <c r="QQQ926" s="14"/>
      <c r="QQR926" s="14"/>
      <c r="QQS926" s="14"/>
      <c r="QQT926" s="14"/>
      <c r="QQU926" s="14"/>
      <c r="QQV926" s="14"/>
      <c r="QQW926" s="14"/>
      <c r="QQX926" s="14"/>
      <c r="QQY926" s="14"/>
      <c r="QQZ926" s="14"/>
      <c r="QRA926" s="14"/>
      <c r="QRB926" s="14"/>
      <c r="QRC926" s="14"/>
      <c r="QRD926" s="14"/>
      <c r="QRE926" s="14"/>
      <c r="QRF926" s="14"/>
      <c r="QRG926" s="14"/>
      <c r="QRH926" s="14"/>
      <c r="QRI926" s="14"/>
      <c r="QRJ926" s="14"/>
      <c r="QRK926" s="14"/>
      <c r="QRL926" s="14"/>
      <c r="QRM926" s="14"/>
      <c r="QRN926" s="14"/>
      <c r="QRO926" s="14"/>
      <c r="QRP926" s="14"/>
      <c r="QRQ926" s="14"/>
      <c r="QRR926" s="14"/>
      <c r="QRS926" s="14"/>
      <c r="QRT926" s="14"/>
      <c r="QRU926" s="14"/>
      <c r="QRV926" s="14"/>
      <c r="QRW926" s="14"/>
      <c r="QRX926" s="14"/>
      <c r="QRY926" s="14"/>
      <c r="QRZ926" s="14"/>
      <c r="QSA926" s="14"/>
      <c r="QSB926" s="14"/>
      <c r="QSC926" s="14"/>
      <c r="QSD926" s="14"/>
      <c r="QSE926" s="14"/>
      <c r="QSF926" s="14"/>
      <c r="QSG926" s="14"/>
      <c r="QSH926" s="14"/>
      <c r="QSI926" s="14"/>
      <c r="QSJ926" s="14"/>
      <c r="QSK926" s="14"/>
      <c r="QSL926" s="14"/>
      <c r="QSM926" s="14"/>
      <c r="QSN926" s="14"/>
      <c r="QSO926" s="14"/>
      <c r="QSP926" s="14"/>
      <c r="QSQ926" s="14"/>
      <c r="QSR926" s="14"/>
      <c r="QSS926" s="14"/>
      <c r="QST926" s="14"/>
      <c r="QSU926" s="14"/>
      <c r="QSV926" s="14"/>
      <c r="QSW926" s="14"/>
      <c r="QSX926" s="14"/>
      <c r="QSY926" s="14"/>
      <c r="QSZ926" s="14"/>
      <c r="QTA926" s="14"/>
      <c r="QTB926" s="14"/>
      <c r="QTC926" s="14"/>
      <c r="QTD926" s="14"/>
      <c r="QTE926" s="14"/>
      <c r="QTF926" s="14"/>
      <c r="QTG926" s="14"/>
      <c r="QTH926" s="14"/>
      <c r="QTI926" s="14"/>
      <c r="QTJ926" s="14"/>
      <c r="QTK926" s="14"/>
      <c r="QTL926" s="14"/>
      <c r="QTM926" s="14"/>
      <c r="QTN926" s="14"/>
      <c r="QTO926" s="14"/>
      <c r="QTP926" s="14"/>
      <c r="QTQ926" s="14"/>
      <c r="QTR926" s="14"/>
      <c r="QTS926" s="14"/>
      <c r="QTT926" s="14"/>
      <c r="QTU926" s="14"/>
      <c r="QTV926" s="14"/>
      <c r="QTW926" s="14"/>
      <c r="QTX926" s="14"/>
      <c r="QTY926" s="14"/>
      <c r="QTZ926" s="14"/>
      <c r="QUA926" s="14"/>
      <c r="QUB926" s="14"/>
      <c r="QUC926" s="14"/>
      <c r="QUD926" s="14"/>
      <c r="QUE926" s="14"/>
      <c r="QUF926" s="14"/>
      <c r="QUG926" s="14"/>
      <c r="QUH926" s="14"/>
      <c r="QUI926" s="14"/>
      <c r="QUJ926" s="14"/>
      <c r="QUK926" s="14"/>
      <c r="QUL926" s="14"/>
      <c r="QUM926" s="14"/>
      <c r="QUN926" s="14"/>
      <c r="QUO926" s="14"/>
      <c r="QUP926" s="14"/>
      <c r="QUQ926" s="14"/>
      <c r="QUR926" s="14"/>
      <c r="QUS926" s="14"/>
      <c r="QUT926" s="14"/>
      <c r="QUU926" s="14"/>
      <c r="QUV926" s="14"/>
      <c r="QUW926" s="14"/>
      <c r="QUX926" s="14"/>
      <c r="QUY926" s="14"/>
      <c r="QUZ926" s="14"/>
      <c r="QVA926" s="14"/>
      <c r="QVB926" s="14"/>
      <c r="QVC926" s="14"/>
      <c r="QVD926" s="14"/>
      <c r="QVE926" s="14"/>
      <c r="QVF926" s="14"/>
      <c r="QVG926" s="14"/>
      <c r="QVH926" s="14"/>
      <c r="QVI926" s="14"/>
      <c r="QVJ926" s="14"/>
      <c r="QVK926" s="14"/>
      <c r="QVL926" s="14"/>
      <c r="QVM926" s="14"/>
      <c r="QVN926" s="14"/>
      <c r="QVO926" s="14"/>
      <c r="QVP926" s="14"/>
      <c r="QVQ926" s="14"/>
      <c r="QVR926" s="14"/>
      <c r="QVS926" s="14"/>
      <c r="QVT926" s="14"/>
      <c r="QVU926" s="14"/>
      <c r="QVV926" s="14"/>
      <c r="QVW926" s="14"/>
      <c r="QVX926" s="14"/>
      <c r="QVY926" s="14"/>
      <c r="QVZ926" s="14"/>
      <c r="QWA926" s="14"/>
      <c r="QWB926" s="14"/>
      <c r="QWC926" s="14"/>
      <c r="QWD926" s="14"/>
      <c r="QWE926" s="14"/>
      <c r="QWF926" s="14"/>
      <c r="QWG926" s="14"/>
      <c r="QWH926" s="14"/>
      <c r="QWI926" s="14"/>
      <c r="QWJ926" s="14"/>
      <c r="QWK926" s="14"/>
      <c r="QWL926" s="14"/>
      <c r="QWM926" s="14"/>
      <c r="QWN926" s="14"/>
      <c r="QWO926" s="14"/>
      <c r="QWP926" s="14"/>
      <c r="QWQ926" s="14"/>
      <c r="QWR926" s="14"/>
      <c r="QWS926" s="14"/>
      <c r="QWT926" s="14"/>
      <c r="QWU926" s="14"/>
      <c r="QWV926" s="14"/>
      <c r="QWW926" s="14"/>
      <c r="QWX926" s="14"/>
      <c r="QWY926" s="14"/>
      <c r="QWZ926" s="14"/>
      <c r="QXA926" s="14"/>
      <c r="QXB926" s="14"/>
      <c r="QXC926" s="14"/>
      <c r="QXD926" s="14"/>
      <c r="QXE926" s="14"/>
      <c r="QXF926" s="14"/>
      <c r="QXG926" s="14"/>
      <c r="QXH926" s="14"/>
      <c r="QXI926" s="14"/>
      <c r="QXJ926" s="14"/>
      <c r="QXK926" s="14"/>
      <c r="QXL926" s="14"/>
      <c r="QXM926" s="14"/>
      <c r="QXN926" s="14"/>
      <c r="QXO926" s="14"/>
      <c r="QXP926" s="14"/>
      <c r="QXQ926" s="14"/>
      <c r="QXR926" s="14"/>
      <c r="QXS926" s="14"/>
      <c r="QXT926" s="14"/>
      <c r="QXU926" s="14"/>
      <c r="QXV926" s="14"/>
      <c r="QXW926" s="14"/>
      <c r="QXX926" s="14"/>
      <c r="QXY926" s="14"/>
      <c r="QXZ926" s="14"/>
      <c r="QYA926" s="14"/>
      <c r="QYB926" s="14"/>
      <c r="QYC926" s="14"/>
      <c r="QYD926" s="14"/>
      <c r="QYE926" s="14"/>
      <c r="QYF926" s="14"/>
      <c r="QYG926" s="14"/>
      <c r="QYH926" s="14"/>
      <c r="QYI926" s="14"/>
      <c r="QYJ926" s="14"/>
      <c r="QYK926" s="14"/>
      <c r="QYL926" s="14"/>
      <c r="QYM926" s="14"/>
      <c r="QYN926" s="14"/>
      <c r="QYO926" s="14"/>
      <c r="QYP926" s="14"/>
      <c r="QYQ926" s="14"/>
      <c r="QYR926" s="14"/>
      <c r="QYS926" s="14"/>
      <c r="QYT926" s="14"/>
      <c r="QYU926" s="14"/>
      <c r="QYV926" s="14"/>
      <c r="QYW926" s="14"/>
      <c r="QYX926" s="14"/>
      <c r="QYY926" s="14"/>
      <c r="QYZ926" s="14"/>
      <c r="QZA926" s="14"/>
      <c r="QZB926" s="14"/>
      <c r="QZC926" s="14"/>
      <c r="QZD926" s="14"/>
      <c r="QZE926" s="14"/>
      <c r="QZF926" s="14"/>
      <c r="QZG926" s="14"/>
      <c r="QZH926" s="14"/>
      <c r="QZI926" s="14"/>
      <c r="QZJ926" s="14"/>
      <c r="QZK926" s="14"/>
      <c r="QZL926" s="14"/>
      <c r="QZM926" s="14"/>
      <c r="QZN926" s="14"/>
      <c r="QZO926" s="14"/>
      <c r="QZP926" s="14"/>
      <c r="QZQ926" s="14"/>
      <c r="QZR926" s="14"/>
      <c r="QZS926" s="14"/>
      <c r="QZT926" s="14"/>
      <c r="QZU926" s="14"/>
      <c r="QZV926" s="14"/>
      <c r="QZW926" s="14"/>
      <c r="QZX926" s="14"/>
      <c r="QZY926" s="14"/>
      <c r="QZZ926" s="14"/>
      <c r="RAA926" s="14"/>
      <c r="RAB926" s="14"/>
      <c r="RAC926" s="14"/>
      <c r="RAD926" s="14"/>
      <c r="RAE926" s="14"/>
      <c r="RAF926" s="14"/>
      <c r="RAG926" s="14"/>
      <c r="RAH926" s="14"/>
      <c r="RAI926" s="14"/>
      <c r="RAJ926" s="14"/>
      <c r="RAK926" s="14"/>
      <c r="RAL926" s="14"/>
      <c r="RAM926" s="14"/>
      <c r="RAN926" s="14"/>
      <c r="RAO926" s="14"/>
      <c r="RAP926" s="14"/>
      <c r="RAQ926" s="14"/>
      <c r="RAR926" s="14"/>
      <c r="RAS926" s="14"/>
      <c r="RAT926" s="14"/>
      <c r="RAU926" s="14"/>
      <c r="RAV926" s="14"/>
      <c r="RAW926" s="14"/>
      <c r="RAX926" s="14"/>
      <c r="RAY926" s="14"/>
      <c r="RAZ926" s="14"/>
      <c r="RBA926" s="14"/>
      <c r="RBB926" s="14"/>
      <c r="RBC926" s="14"/>
      <c r="RBD926" s="14"/>
      <c r="RBE926" s="14"/>
      <c r="RBF926" s="14"/>
      <c r="RBG926" s="14"/>
      <c r="RBH926" s="14"/>
      <c r="RBI926" s="14"/>
      <c r="RBJ926" s="14"/>
      <c r="RBK926" s="14"/>
      <c r="RBL926" s="14"/>
      <c r="RBM926" s="14"/>
      <c r="RBN926" s="14"/>
      <c r="RBO926" s="14"/>
      <c r="RBP926" s="14"/>
      <c r="RBQ926" s="14"/>
      <c r="RBR926" s="14"/>
      <c r="RBS926" s="14"/>
      <c r="RBT926" s="14"/>
      <c r="RBU926" s="14"/>
      <c r="RBV926" s="14"/>
      <c r="RBW926" s="14"/>
      <c r="RBX926" s="14"/>
      <c r="RBY926" s="14"/>
      <c r="RBZ926" s="14"/>
      <c r="RCA926" s="14"/>
      <c r="RCB926" s="14"/>
      <c r="RCC926" s="14"/>
      <c r="RCD926" s="14"/>
      <c r="RCE926" s="14"/>
      <c r="RCF926" s="14"/>
      <c r="RCG926" s="14"/>
      <c r="RCH926" s="14"/>
      <c r="RCI926" s="14"/>
      <c r="RCJ926" s="14"/>
      <c r="RCK926" s="14"/>
      <c r="RCL926" s="14"/>
      <c r="RCM926" s="14"/>
      <c r="RCN926" s="14"/>
      <c r="RCO926" s="14"/>
      <c r="RCP926" s="14"/>
      <c r="RCQ926" s="14"/>
      <c r="RCR926" s="14"/>
      <c r="RCS926" s="14"/>
      <c r="RCT926" s="14"/>
      <c r="RCU926" s="14"/>
      <c r="RCV926" s="14"/>
      <c r="RCW926" s="14"/>
      <c r="RCX926" s="14"/>
      <c r="RCY926" s="14"/>
      <c r="RCZ926" s="14"/>
      <c r="RDA926" s="14"/>
      <c r="RDB926" s="14"/>
      <c r="RDC926" s="14"/>
      <c r="RDD926" s="14"/>
      <c r="RDE926" s="14"/>
      <c r="RDF926" s="14"/>
      <c r="RDG926" s="14"/>
      <c r="RDH926" s="14"/>
      <c r="RDI926" s="14"/>
      <c r="RDJ926" s="14"/>
      <c r="RDK926" s="14"/>
      <c r="RDL926" s="14"/>
      <c r="RDM926" s="14"/>
      <c r="RDN926" s="14"/>
      <c r="RDO926" s="14"/>
      <c r="RDP926" s="14"/>
      <c r="RDQ926" s="14"/>
      <c r="RDR926" s="14"/>
      <c r="RDS926" s="14"/>
      <c r="RDT926" s="14"/>
      <c r="RDU926" s="14"/>
      <c r="RDV926" s="14"/>
      <c r="RDW926" s="14"/>
      <c r="RDX926" s="14"/>
      <c r="RDY926" s="14"/>
      <c r="RDZ926" s="14"/>
      <c r="REA926" s="14"/>
      <c r="REB926" s="14"/>
      <c r="REC926" s="14"/>
      <c r="RED926" s="14"/>
      <c r="REE926" s="14"/>
      <c r="REF926" s="14"/>
      <c r="REG926" s="14"/>
      <c r="REH926" s="14"/>
      <c r="REI926" s="14"/>
      <c r="REJ926" s="14"/>
      <c r="REK926" s="14"/>
      <c r="REL926" s="14"/>
      <c r="REM926" s="14"/>
      <c r="REN926" s="14"/>
      <c r="REO926" s="14"/>
      <c r="REP926" s="14"/>
      <c r="REQ926" s="14"/>
      <c r="RER926" s="14"/>
      <c r="RES926" s="14"/>
      <c r="RET926" s="14"/>
      <c r="REU926" s="14"/>
      <c r="REV926" s="14"/>
      <c r="REW926" s="14"/>
      <c r="REX926" s="14"/>
      <c r="REY926" s="14"/>
      <c r="REZ926" s="14"/>
      <c r="RFA926" s="14"/>
      <c r="RFB926" s="14"/>
      <c r="RFC926" s="14"/>
      <c r="RFD926" s="14"/>
      <c r="RFE926" s="14"/>
      <c r="RFF926" s="14"/>
      <c r="RFG926" s="14"/>
      <c r="RFH926" s="14"/>
      <c r="RFI926" s="14"/>
      <c r="RFJ926" s="14"/>
      <c r="RFK926" s="14"/>
      <c r="RFL926" s="14"/>
      <c r="RFM926" s="14"/>
      <c r="RFN926" s="14"/>
      <c r="RFO926" s="14"/>
      <c r="RFP926" s="14"/>
      <c r="RFQ926" s="14"/>
      <c r="RFR926" s="14"/>
      <c r="RFS926" s="14"/>
      <c r="RFT926" s="14"/>
      <c r="RFU926" s="14"/>
      <c r="RFV926" s="14"/>
      <c r="RFW926" s="14"/>
      <c r="RFX926" s="14"/>
      <c r="RFY926" s="14"/>
      <c r="RFZ926" s="14"/>
      <c r="RGA926" s="14"/>
      <c r="RGB926" s="14"/>
      <c r="RGC926" s="14"/>
      <c r="RGD926" s="14"/>
      <c r="RGE926" s="14"/>
      <c r="RGF926" s="14"/>
      <c r="RGG926" s="14"/>
      <c r="RGH926" s="14"/>
      <c r="RGI926" s="14"/>
      <c r="RGJ926" s="14"/>
      <c r="RGK926" s="14"/>
      <c r="RGL926" s="14"/>
      <c r="RGM926" s="14"/>
      <c r="RGN926" s="14"/>
      <c r="RGO926" s="14"/>
      <c r="RGP926" s="14"/>
      <c r="RGQ926" s="14"/>
      <c r="RGR926" s="14"/>
      <c r="RGS926" s="14"/>
      <c r="RGT926" s="14"/>
      <c r="RGU926" s="14"/>
      <c r="RGV926" s="14"/>
      <c r="RGW926" s="14"/>
      <c r="RGX926" s="14"/>
      <c r="RGY926" s="14"/>
      <c r="RGZ926" s="14"/>
      <c r="RHA926" s="14"/>
      <c r="RHB926" s="14"/>
      <c r="RHC926" s="14"/>
      <c r="RHD926" s="14"/>
      <c r="RHE926" s="14"/>
      <c r="RHF926" s="14"/>
      <c r="RHG926" s="14"/>
      <c r="RHH926" s="14"/>
      <c r="RHI926" s="14"/>
      <c r="RHJ926" s="14"/>
      <c r="RHK926" s="14"/>
      <c r="RHL926" s="14"/>
      <c r="RHM926" s="14"/>
      <c r="RHN926" s="14"/>
      <c r="RHO926" s="14"/>
      <c r="RHP926" s="14"/>
      <c r="RHQ926" s="14"/>
      <c r="RHR926" s="14"/>
      <c r="RHS926" s="14"/>
      <c r="RHT926" s="14"/>
      <c r="RHU926" s="14"/>
      <c r="RHV926" s="14"/>
      <c r="RHW926" s="14"/>
      <c r="RHX926" s="14"/>
      <c r="RHY926" s="14"/>
      <c r="RHZ926" s="14"/>
      <c r="RIA926" s="14"/>
      <c r="RIB926" s="14"/>
      <c r="RIC926" s="14"/>
      <c r="RID926" s="14"/>
      <c r="RIE926" s="14"/>
      <c r="RIF926" s="14"/>
      <c r="RIG926" s="14"/>
      <c r="RIH926" s="14"/>
      <c r="RII926" s="14"/>
      <c r="RIJ926" s="14"/>
      <c r="RIK926" s="14"/>
      <c r="RIL926" s="14"/>
      <c r="RIM926" s="14"/>
      <c r="RIN926" s="14"/>
      <c r="RIO926" s="14"/>
      <c r="RIP926" s="14"/>
      <c r="RIQ926" s="14"/>
      <c r="RIR926" s="14"/>
      <c r="RIS926" s="14"/>
      <c r="RIT926" s="14"/>
      <c r="RIU926" s="14"/>
      <c r="RIV926" s="14"/>
      <c r="RIW926" s="14"/>
      <c r="RIX926" s="14"/>
      <c r="RIY926" s="14"/>
      <c r="RIZ926" s="14"/>
      <c r="RJA926" s="14"/>
      <c r="RJB926" s="14"/>
      <c r="RJC926" s="14"/>
      <c r="RJD926" s="14"/>
      <c r="RJE926" s="14"/>
      <c r="RJF926" s="14"/>
      <c r="RJG926" s="14"/>
      <c r="RJH926" s="14"/>
      <c r="RJI926" s="14"/>
      <c r="RJJ926" s="14"/>
      <c r="RJK926" s="14"/>
      <c r="RJL926" s="14"/>
      <c r="RJM926" s="14"/>
      <c r="RJN926" s="14"/>
      <c r="RJO926" s="14"/>
      <c r="RJP926" s="14"/>
      <c r="RJQ926" s="14"/>
      <c r="RJR926" s="14"/>
      <c r="RJS926" s="14"/>
      <c r="RJT926" s="14"/>
      <c r="RJU926" s="14"/>
      <c r="RJV926" s="14"/>
      <c r="RJW926" s="14"/>
      <c r="RJX926" s="14"/>
      <c r="RJY926" s="14"/>
      <c r="RJZ926" s="14"/>
      <c r="RKA926" s="14"/>
      <c r="RKB926" s="14"/>
      <c r="RKC926" s="14"/>
      <c r="RKD926" s="14"/>
      <c r="RKE926" s="14"/>
      <c r="RKF926" s="14"/>
      <c r="RKG926" s="14"/>
      <c r="RKH926" s="14"/>
      <c r="RKI926" s="14"/>
      <c r="RKJ926" s="14"/>
      <c r="RKK926" s="14"/>
      <c r="RKL926" s="14"/>
      <c r="RKM926" s="14"/>
      <c r="RKN926" s="14"/>
      <c r="RKO926" s="14"/>
      <c r="RKP926" s="14"/>
      <c r="RKQ926" s="14"/>
      <c r="RKR926" s="14"/>
      <c r="RKS926" s="14"/>
      <c r="RKT926" s="14"/>
      <c r="RKU926" s="14"/>
      <c r="RKV926" s="14"/>
      <c r="RKW926" s="14"/>
      <c r="RKX926" s="14"/>
      <c r="RKY926" s="14"/>
      <c r="RKZ926" s="14"/>
      <c r="RLA926" s="14"/>
      <c r="RLB926" s="14"/>
      <c r="RLC926" s="14"/>
      <c r="RLD926" s="14"/>
      <c r="RLE926" s="14"/>
      <c r="RLF926" s="14"/>
      <c r="RLG926" s="14"/>
      <c r="RLH926" s="14"/>
      <c r="RLI926" s="14"/>
      <c r="RLJ926" s="14"/>
      <c r="RLK926" s="14"/>
      <c r="RLL926" s="14"/>
      <c r="RLM926" s="14"/>
      <c r="RLN926" s="14"/>
      <c r="RLO926" s="14"/>
      <c r="RLP926" s="14"/>
      <c r="RLQ926" s="14"/>
      <c r="RLR926" s="14"/>
      <c r="RLS926" s="14"/>
      <c r="RLT926" s="14"/>
      <c r="RLU926" s="14"/>
      <c r="RLV926" s="14"/>
      <c r="RLW926" s="14"/>
      <c r="RLX926" s="14"/>
      <c r="RLY926" s="14"/>
      <c r="RLZ926" s="14"/>
      <c r="RMA926" s="14"/>
      <c r="RMB926" s="14"/>
      <c r="RMC926" s="14"/>
      <c r="RMD926" s="14"/>
      <c r="RME926" s="14"/>
      <c r="RMF926" s="14"/>
      <c r="RMG926" s="14"/>
      <c r="RMH926" s="14"/>
      <c r="RMI926" s="14"/>
      <c r="RMJ926" s="14"/>
      <c r="RMK926" s="14"/>
      <c r="RML926" s="14"/>
      <c r="RMM926" s="14"/>
      <c r="RMN926" s="14"/>
      <c r="RMO926" s="14"/>
      <c r="RMP926" s="14"/>
      <c r="RMQ926" s="14"/>
      <c r="RMR926" s="14"/>
      <c r="RMS926" s="14"/>
      <c r="RMT926" s="14"/>
      <c r="RMU926" s="14"/>
      <c r="RMV926" s="14"/>
      <c r="RMW926" s="14"/>
      <c r="RMX926" s="14"/>
      <c r="RMY926" s="14"/>
      <c r="RMZ926" s="14"/>
      <c r="RNA926" s="14"/>
      <c r="RNB926" s="14"/>
      <c r="RNC926" s="14"/>
      <c r="RND926" s="14"/>
      <c r="RNE926" s="14"/>
      <c r="RNF926" s="14"/>
      <c r="RNG926" s="14"/>
      <c r="RNH926" s="14"/>
      <c r="RNI926" s="14"/>
      <c r="RNJ926" s="14"/>
      <c r="RNK926" s="14"/>
      <c r="RNL926" s="14"/>
      <c r="RNM926" s="14"/>
      <c r="RNN926" s="14"/>
      <c r="RNO926" s="14"/>
      <c r="RNP926" s="14"/>
      <c r="RNQ926" s="14"/>
      <c r="RNR926" s="14"/>
      <c r="RNS926" s="14"/>
      <c r="RNT926" s="14"/>
      <c r="RNU926" s="14"/>
      <c r="RNV926" s="14"/>
      <c r="RNW926" s="14"/>
      <c r="RNX926" s="14"/>
      <c r="RNY926" s="14"/>
      <c r="RNZ926" s="14"/>
      <c r="ROA926" s="14"/>
      <c r="ROB926" s="14"/>
      <c r="ROC926" s="14"/>
      <c r="ROD926" s="14"/>
      <c r="ROE926" s="14"/>
      <c r="ROF926" s="14"/>
      <c r="ROG926" s="14"/>
      <c r="ROH926" s="14"/>
      <c r="ROI926" s="14"/>
      <c r="ROJ926" s="14"/>
      <c r="ROK926" s="14"/>
      <c r="ROL926" s="14"/>
      <c r="ROM926" s="14"/>
      <c r="RON926" s="14"/>
      <c r="ROO926" s="14"/>
      <c r="ROP926" s="14"/>
      <c r="ROQ926" s="14"/>
      <c r="ROR926" s="14"/>
      <c r="ROS926" s="14"/>
      <c r="ROT926" s="14"/>
      <c r="ROU926" s="14"/>
      <c r="ROV926" s="14"/>
      <c r="ROW926" s="14"/>
      <c r="ROX926" s="14"/>
      <c r="ROY926" s="14"/>
      <c r="ROZ926" s="14"/>
      <c r="RPA926" s="14"/>
      <c r="RPB926" s="14"/>
      <c r="RPC926" s="14"/>
      <c r="RPD926" s="14"/>
      <c r="RPE926" s="14"/>
      <c r="RPF926" s="14"/>
      <c r="RPG926" s="14"/>
      <c r="RPH926" s="14"/>
      <c r="RPI926" s="14"/>
      <c r="RPJ926" s="14"/>
      <c r="RPK926" s="14"/>
      <c r="RPL926" s="14"/>
      <c r="RPM926" s="14"/>
      <c r="RPN926" s="14"/>
      <c r="RPO926" s="14"/>
      <c r="RPP926" s="14"/>
      <c r="RPQ926" s="14"/>
      <c r="RPR926" s="14"/>
      <c r="RPS926" s="14"/>
      <c r="RPT926" s="14"/>
      <c r="RPU926" s="14"/>
      <c r="RPV926" s="14"/>
      <c r="RPW926" s="14"/>
      <c r="RPX926" s="14"/>
      <c r="RPY926" s="14"/>
      <c r="RPZ926" s="14"/>
      <c r="RQA926" s="14"/>
      <c r="RQB926" s="14"/>
      <c r="RQC926" s="14"/>
      <c r="RQD926" s="14"/>
      <c r="RQE926" s="14"/>
      <c r="RQF926" s="14"/>
      <c r="RQG926" s="14"/>
      <c r="RQH926" s="14"/>
      <c r="RQI926" s="14"/>
      <c r="RQJ926" s="14"/>
      <c r="RQK926" s="14"/>
      <c r="RQL926" s="14"/>
      <c r="RQM926" s="14"/>
      <c r="RQN926" s="14"/>
      <c r="RQO926" s="14"/>
      <c r="RQP926" s="14"/>
      <c r="RQQ926" s="14"/>
      <c r="RQR926" s="14"/>
      <c r="RQS926" s="14"/>
      <c r="RQT926" s="14"/>
      <c r="RQU926" s="14"/>
      <c r="RQV926" s="14"/>
      <c r="RQW926" s="14"/>
      <c r="RQX926" s="14"/>
      <c r="RQY926" s="14"/>
      <c r="RQZ926" s="14"/>
      <c r="RRA926" s="14"/>
      <c r="RRB926" s="14"/>
      <c r="RRC926" s="14"/>
      <c r="RRD926" s="14"/>
      <c r="RRE926" s="14"/>
      <c r="RRF926" s="14"/>
      <c r="RRG926" s="14"/>
      <c r="RRH926" s="14"/>
      <c r="RRI926" s="14"/>
      <c r="RRJ926" s="14"/>
      <c r="RRK926" s="14"/>
      <c r="RRL926" s="14"/>
      <c r="RRM926" s="14"/>
      <c r="RRN926" s="14"/>
      <c r="RRO926" s="14"/>
      <c r="RRP926" s="14"/>
      <c r="RRQ926" s="14"/>
      <c r="RRR926" s="14"/>
      <c r="RRS926" s="14"/>
      <c r="RRT926" s="14"/>
      <c r="RRU926" s="14"/>
      <c r="RRV926" s="14"/>
      <c r="RRW926" s="14"/>
      <c r="RRX926" s="14"/>
      <c r="RRY926" s="14"/>
      <c r="RRZ926" s="14"/>
      <c r="RSA926" s="14"/>
      <c r="RSB926" s="14"/>
      <c r="RSC926" s="14"/>
      <c r="RSD926" s="14"/>
      <c r="RSE926" s="14"/>
      <c r="RSF926" s="14"/>
      <c r="RSG926" s="14"/>
      <c r="RSH926" s="14"/>
      <c r="RSI926" s="14"/>
      <c r="RSJ926" s="14"/>
      <c r="RSK926" s="14"/>
      <c r="RSL926" s="14"/>
      <c r="RSM926" s="14"/>
      <c r="RSN926" s="14"/>
      <c r="RSO926" s="14"/>
      <c r="RSP926" s="14"/>
      <c r="RSQ926" s="14"/>
      <c r="RSR926" s="14"/>
      <c r="RSS926" s="14"/>
      <c r="RST926" s="14"/>
      <c r="RSU926" s="14"/>
      <c r="RSV926" s="14"/>
      <c r="RSW926" s="14"/>
      <c r="RSX926" s="14"/>
      <c r="RSY926" s="14"/>
      <c r="RSZ926" s="14"/>
      <c r="RTA926" s="14"/>
      <c r="RTB926" s="14"/>
      <c r="RTC926" s="14"/>
      <c r="RTD926" s="14"/>
      <c r="RTE926" s="14"/>
      <c r="RTF926" s="14"/>
      <c r="RTG926" s="14"/>
      <c r="RTH926" s="14"/>
      <c r="RTI926" s="14"/>
      <c r="RTJ926" s="14"/>
      <c r="RTK926" s="14"/>
      <c r="RTL926" s="14"/>
      <c r="RTM926" s="14"/>
      <c r="RTN926" s="14"/>
      <c r="RTO926" s="14"/>
      <c r="RTP926" s="14"/>
      <c r="RTQ926" s="14"/>
      <c r="RTR926" s="14"/>
      <c r="RTS926" s="14"/>
      <c r="RTT926" s="14"/>
      <c r="RTU926" s="14"/>
      <c r="RTV926" s="14"/>
      <c r="RTW926" s="14"/>
      <c r="RTX926" s="14"/>
      <c r="RTY926" s="14"/>
      <c r="RTZ926" s="14"/>
      <c r="RUA926" s="14"/>
      <c r="RUB926" s="14"/>
      <c r="RUC926" s="14"/>
      <c r="RUD926" s="14"/>
      <c r="RUE926" s="14"/>
      <c r="RUF926" s="14"/>
      <c r="RUG926" s="14"/>
      <c r="RUH926" s="14"/>
      <c r="RUI926" s="14"/>
      <c r="RUJ926" s="14"/>
      <c r="RUK926" s="14"/>
      <c r="RUL926" s="14"/>
      <c r="RUM926" s="14"/>
      <c r="RUN926" s="14"/>
      <c r="RUO926" s="14"/>
      <c r="RUP926" s="14"/>
      <c r="RUQ926" s="14"/>
      <c r="RUR926" s="14"/>
      <c r="RUS926" s="14"/>
      <c r="RUT926" s="14"/>
      <c r="RUU926" s="14"/>
      <c r="RUV926" s="14"/>
      <c r="RUW926" s="14"/>
      <c r="RUX926" s="14"/>
      <c r="RUY926" s="14"/>
      <c r="RUZ926" s="14"/>
      <c r="RVA926" s="14"/>
      <c r="RVB926" s="14"/>
      <c r="RVC926" s="14"/>
      <c r="RVD926" s="14"/>
      <c r="RVE926" s="14"/>
      <c r="RVF926" s="14"/>
      <c r="RVG926" s="14"/>
      <c r="RVH926" s="14"/>
      <c r="RVI926" s="14"/>
      <c r="RVJ926" s="14"/>
      <c r="RVK926" s="14"/>
      <c r="RVL926" s="14"/>
      <c r="RVM926" s="14"/>
      <c r="RVN926" s="14"/>
      <c r="RVO926" s="14"/>
      <c r="RVP926" s="14"/>
      <c r="RVQ926" s="14"/>
      <c r="RVR926" s="14"/>
      <c r="RVS926" s="14"/>
      <c r="RVT926" s="14"/>
      <c r="RVU926" s="14"/>
      <c r="RVV926" s="14"/>
      <c r="RVW926" s="14"/>
      <c r="RVX926" s="14"/>
      <c r="RVY926" s="14"/>
      <c r="RVZ926" s="14"/>
      <c r="RWA926" s="14"/>
      <c r="RWB926" s="14"/>
      <c r="RWC926" s="14"/>
      <c r="RWD926" s="14"/>
      <c r="RWE926" s="14"/>
      <c r="RWF926" s="14"/>
      <c r="RWG926" s="14"/>
      <c r="RWH926" s="14"/>
      <c r="RWI926" s="14"/>
      <c r="RWJ926" s="14"/>
      <c r="RWK926" s="14"/>
      <c r="RWL926" s="14"/>
      <c r="RWM926" s="14"/>
      <c r="RWN926" s="14"/>
      <c r="RWO926" s="14"/>
      <c r="RWP926" s="14"/>
      <c r="RWQ926" s="14"/>
      <c r="RWR926" s="14"/>
      <c r="RWS926" s="14"/>
      <c r="RWT926" s="14"/>
      <c r="RWU926" s="14"/>
      <c r="RWV926" s="14"/>
      <c r="RWW926" s="14"/>
      <c r="RWX926" s="14"/>
      <c r="RWY926" s="14"/>
      <c r="RWZ926" s="14"/>
      <c r="RXA926" s="14"/>
      <c r="RXB926" s="14"/>
      <c r="RXC926" s="14"/>
      <c r="RXD926" s="14"/>
      <c r="RXE926" s="14"/>
      <c r="RXF926" s="14"/>
      <c r="RXG926" s="14"/>
      <c r="RXH926" s="14"/>
      <c r="RXI926" s="14"/>
      <c r="RXJ926" s="14"/>
      <c r="RXK926" s="14"/>
      <c r="RXL926" s="14"/>
      <c r="RXM926" s="14"/>
      <c r="RXN926" s="14"/>
      <c r="RXO926" s="14"/>
      <c r="RXP926" s="14"/>
      <c r="RXQ926" s="14"/>
      <c r="RXR926" s="14"/>
      <c r="RXS926" s="14"/>
      <c r="RXT926" s="14"/>
      <c r="RXU926" s="14"/>
      <c r="RXV926" s="14"/>
      <c r="RXW926" s="14"/>
      <c r="RXX926" s="14"/>
      <c r="RXY926" s="14"/>
      <c r="RXZ926" s="14"/>
      <c r="RYA926" s="14"/>
      <c r="RYB926" s="14"/>
      <c r="RYC926" s="14"/>
      <c r="RYD926" s="14"/>
      <c r="RYE926" s="14"/>
      <c r="RYF926" s="14"/>
      <c r="RYG926" s="14"/>
      <c r="RYH926" s="14"/>
      <c r="RYI926" s="14"/>
      <c r="RYJ926" s="14"/>
      <c r="RYK926" s="14"/>
      <c r="RYL926" s="14"/>
      <c r="RYM926" s="14"/>
      <c r="RYN926" s="14"/>
      <c r="RYO926" s="14"/>
      <c r="RYP926" s="14"/>
      <c r="RYQ926" s="14"/>
      <c r="RYR926" s="14"/>
      <c r="RYS926" s="14"/>
      <c r="RYT926" s="14"/>
      <c r="RYU926" s="14"/>
      <c r="RYV926" s="14"/>
      <c r="RYW926" s="14"/>
      <c r="RYX926" s="14"/>
      <c r="RYY926" s="14"/>
      <c r="RYZ926" s="14"/>
      <c r="RZA926" s="14"/>
      <c r="RZB926" s="14"/>
      <c r="RZC926" s="14"/>
      <c r="RZD926" s="14"/>
      <c r="RZE926" s="14"/>
      <c r="RZF926" s="14"/>
      <c r="RZG926" s="14"/>
      <c r="RZH926" s="14"/>
      <c r="RZI926" s="14"/>
      <c r="RZJ926" s="14"/>
      <c r="RZK926" s="14"/>
      <c r="RZL926" s="14"/>
      <c r="RZM926" s="14"/>
      <c r="RZN926" s="14"/>
      <c r="RZO926" s="14"/>
      <c r="RZP926" s="14"/>
      <c r="RZQ926" s="14"/>
      <c r="RZR926" s="14"/>
      <c r="RZS926" s="14"/>
      <c r="RZT926" s="14"/>
      <c r="RZU926" s="14"/>
      <c r="RZV926" s="14"/>
      <c r="RZW926" s="14"/>
      <c r="RZX926" s="14"/>
      <c r="RZY926" s="14"/>
      <c r="RZZ926" s="14"/>
      <c r="SAA926" s="14"/>
      <c r="SAB926" s="14"/>
      <c r="SAC926" s="14"/>
      <c r="SAD926" s="14"/>
      <c r="SAE926" s="14"/>
      <c r="SAF926" s="14"/>
      <c r="SAG926" s="14"/>
      <c r="SAH926" s="14"/>
      <c r="SAI926" s="14"/>
      <c r="SAJ926" s="14"/>
      <c r="SAK926" s="14"/>
      <c r="SAL926" s="14"/>
      <c r="SAM926" s="14"/>
      <c r="SAN926" s="14"/>
      <c r="SAO926" s="14"/>
      <c r="SAP926" s="14"/>
      <c r="SAQ926" s="14"/>
      <c r="SAR926" s="14"/>
      <c r="SAS926" s="14"/>
      <c r="SAT926" s="14"/>
      <c r="SAU926" s="14"/>
      <c r="SAV926" s="14"/>
      <c r="SAW926" s="14"/>
      <c r="SAX926" s="14"/>
      <c r="SAY926" s="14"/>
      <c r="SAZ926" s="14"/>
      <c r="SBA926" s="14"/>
      <c r="SBB926" s="14"/>
      <c r="SBC926" s="14"/>
      <c r="SBD926" s="14"/>
      <c r="SBE926" s="14"/>
      <c r="SBF926" s="14"/>
      <c r="SBG926" s="14"/>
      <c r="SBH926" s="14"/>
      <c r="SBI926" s="14"/>
      <c r="SBJ926" s="14"/>
      <c r="SBK926" s="14"/>
      <c r="SBL926" s="14"/>
      <c r="SBM926" s="14"/>
      <c r="SBN926" s="14"/>
      <c r="SBO926" s="14"/>
      <c r="SBP926" s="14"/>
      <c r="SBQ926" s="14"/>
      <c r="SBR926" s="14"/>
      <c r="SBS926" s="14"/>
      <c r="SBT926" s="14"/>
      <c r="SBU926" s="14"/>
      <c r="SBV926" s="14"/>
      <c r="SBW926" s="14"/>
      <c r="SBX926" s="14"/>
      <c r="SBY926" s="14"/>
      <c r="SBZ926" s="14"/>
      <c r="SCA926" s="14"/>
      <c r="SCB926" s="14"/>
      <c r="SCC926" s="14"/>
      <c r="SCD926" s="14"/>
      <c r="SCE926" s="14"/>
      <c r="SCF926" s="14"/>
      <c r="SCG926" s="14"/>
      <c r="SCH926" s="14"/>
      <c r="SCI926" s="14"/>
      <c r="SCJ926" s="14"/>
      <c r="SCK926" s="14"/>
      <c r="SCL926" s="14"/>
      <c r="SCM926" s="14"/>
      <c r="SCN926" s="14"/>
      <c r="SCO926" s="14"/>
      <c r="SCP926" s="14"/>
      <c r="SCQ926" s="14"/>
      <c r="SCR926" s="14"/>
      <c r="SCS926" s="14"/>
      <c r="SCT926" s="14"/>
      <c r="SCU926" s="14"/>
      <c r="SCV926" s="14"/>
      <c r="SCW926" s="14"/>
      <c r="SCX926" s="14"/>
      <c r="SCY926" s="14"/>
      <c r="SCZ926" s="14"/>
      <c r="SDA926" s="14"/>
      <c r="SDB926" s="14"/>
      <c r="SDC926" s="14"/>
      <c r="SDD926" s="14"/>
      <c r="SDE926" s="14"/>
      <c r="SDF926" s="14"/>
      <c r="SDG926" s="14"/>
      <c r="SDH926" s="14"/>
      <c r="SDI926" s="14"/>
      <c r="SDJ926" s="14"/>
      <c r="SDK926" s="14"/>
      <c r="SDL926" s="14"/>
      <c r="SDM926" s="14"/>
      <c r="SDN926" s="14"/>
      <c r="SDO926" s="14"/>
      <c r="SDP926" s="14"/>
      <c r="SDQ926" s="14"/>
      <c r="SDR926" s="14"/>
      <c r="SDS926" s="14"/>
      <c r="SDT926" s="14"/>
      <c r="SDU926" s="14"/>
      <c r="SDV926" s="14"/>
      <c r="SDW926" s="14"/>
      <c r="SDX926" s="14"/>
      <c r="SDY926" s="14"/>
      <c r="SDZ926" s="14"/>
      <c r="SEA926" s="14"/>
      <c r="SEB926" s="14"/>
      <c r="SEC926" s="14"/>
      <c r="SED926" s="14"/>
      <c r="SEE926" s="14"/>
      <c r="SEF926" s="14"/>
      <c r="SEG926" s="14"/>
      <c r="SEH926" s="14"/>
      <c r="SEI926" s="14"/>
      <c r="SEJ926" s="14"/>
      <c r="SEK926" s="14"/>
      <c r="SEL926" s="14"/>
      <c r="SEM926" s="14"/>
      <c r="SEN926" s="14"/>
      <c r="SEO926" s="14"/>
      <c r="SEP926" s="14"/>
      <c r="SEQ926" s="14"/>
      <c r="SER926" s="14"/>
      <c r="SES926" s="14"/>
      <c r="SET926" s="14"/>
      <c r="SEU926" s="14"/>
      <c r="SEV926" s="14"/>
      <c r="SEW926" s="14"/>
      <c r="SEX926" s="14"/>
      <c r="SEY926" s="14"/>
      <c r="SEZ926" s="14"/>
      <c r="SFA926" s="14"/>
      <c r="SFB926" s="14"/>
      <c r="SFC926" s="14"/>
      <c r="SFD926" s="14"/>
      <c r="SFE926" s="14"/>
      <c r="SFF926" s="14"/>
      <c r="SFG926" s="14"/>
      <c r="SFH926" s="14"/>
      <c r="SFI926" s="14"/>
      <c r="SFJ926" s="14"/>
      <c r="SFK926" s="14"/>
      <c r="SFL926" s="14"/>
      <c r="SFM926" s="14"/>
      <c r="SFN926" s="14"/>
      <c r="SFO926" s="14"/>
      <c r="SFP926" s="14"/>
      <c r="SFQ926" s="14"/>
      <c r="SFR926" s="14"/>
      <c r="SFS926" s="14"/>
      <c r="SFT926" s="14"/>
      <c r="SFU926" s="14"/>
      <c r="SFV926" s="14"/>
      <c r="SFW926" s="14"/>
      <c r="SFX926" s="14"/>
      <c r="SFY926" s="14"/>
      <c r="SFZ926" s="14"/>
      <c r="SGA926" s="14"/>
      <c r="SGB926" s="14"/>
      <c r="SGC926" s="14"/>
      <c r="SGD926" s="14"/>
      <c r="SGE926" s="14"/>
      <c r="SGF926" s="14"/>
      <c r="SGG926" s="14"/>
      <c r="SGH926" s="14"/>
      <c r="SGI926" s="14"/>
      <c r="SGJ926" s="14"/>
      <c r="SGK926" s="14"/>
      <c r="SGL926" s="14"/>
      <c r="SGM926" s="14"/>
      <c r="SGN926" s="14"/>
      <c r="SGO926" s="14"/>
      <c r="SGP926" s="14"/>
      <c r="SGQ926" s="14"/>
      <c r="SGR926" s="14"/>
      <c r="SGS926" s="14"/>
      <c r="SGT926" s="14"/>
      <c r="SGU926" s="14"/>
      <c r="SGV926" s="14"/>
      <c r="SGW926" s="14"/>
      <c r="SGX926" s="14"/>
      <c r="SGY926" s="14"/>
      <c r="SGZ926" s="14"/>
      <c r="SHA926" s="14"/>
      <c r="SHB926" s="14"/>
      <c r="SHC926" s="14"/>
      <c r="SHD926" s="14"/>
      <c r="SHE926" s="14"/>
      <c r="SHF926" s="14"/>
      <c r="SHG926" s="14"/>
      <c r="SHH926" s="14"/>
      <c r="SHI926" s="14"/>
      <c r="SHJ926" s="14"/>
      <c r="SHK926" s="14"/>
      <c r="SHL926" s="14"/>
      <c r="SHM926" s="14"/>
      <c r="SHN926" s="14"/>
      <c r="SHO926" s="14"/>
      <c r="SHP926" s="14"/>
      <c r="SHQ926" s="14"/>
      <c r="SHR926" s="14"/>
      <c r="SHS926" s="14"/>
      <c r="SHT926" s="14"/>
      <c r="SHU926" s="14"/>
      <c r="SHV926" s="14"/>
      <c r="SHW926" s="14"/>
      <c r="SHX926" s="14"/>
      <c r="SHY926" s="14"/>
      <c r="SHZ926" s="14"/>
      <c r="SIA926" s="14"/>
      <c r="SIB926" s="14"/>
      <c r="SIC926" s="14"/>
      <c r="SID926" s="14"/>
      <c r="SIE926" s="14"/>
      <c r="SIF926" s="14"/>
      <c r="SIG926" s="14"/>
      <c r="SIH926" s="14"/>
      <c r="SII926" s="14"/>
      <c r="SIJ926" s="14"/>
      <c r="SIK926" s="14"/>
      <c r="SIL926" s="14"/>
      <c r="SIM926" s="14"/>
      <c r="SIN926" s="14"/>
      <c r="SIO926" s="14"/>
      <c r="SIP926" s="14"/>
      <c r="SIQ926" s="14"/>
      <c r="SIR926" s="14"/>
      <c r="SIS926" s="14"/>
      <c r="SIT926" s="14"/>
      <c r="SIU926" s="14"/>
      <c r="SIV926" s="14"/>
      <c r="SIW926" s="14"/>
      <c r="SIX926" s="14"/>
      <c r="SIY926" s="14"/>
      <c r="SIZ926" s="14"/>
      <c r="SJA926" s="14"/>
      <c r="SJB926" s="14"/>
      <c r="SJC926" s="14"/>
      <c r="SJD926" s="14"/>
      <c r="SJE926" s="14"/>
      <c r="SJF926" s="14"/>
      <c r="SJG926" s="14"/>
      <c r="SJH926" s="14"/>
      <c r="SJI926" s="14"/>
      <c r="SJJ926" s="14"/>
      <c r="SJK926" s="14"/>
      <c r="SJL926" s="14"/>
      <c r="SJM926" s="14"/>
      <c r="SJN926" s="14"/>
      <c r="SJO926" s="14"/>
      <c r="SJP926" s="14"/>
      <c r="SJQ926" s="14"/>
      <c r="SJR926" s="14"/>
      <c r="SJS926" s="14"/>
      <c r="SJT926" s="14"/>
      <c r="SJU926" s="14"/>
      <c r="SJV926" s="14"/>
      <c r="SJW926" s="14"/>
      <c r="SJX926" s="14"/>
      <c r="SJY926" s="14"/>
      <c r="SJZ926" s="14"/>
      <c r="SKA926" s="14"/>
      <c r="SKB926" s="14"/>
      <c r="SKC926" s="14"/>
      <c r="SKD926" s="14"/>
      <c r="SKE926" s="14"/>
      <c r="SKF926" s="14"/>
      <c r="SKG926" s="14"/>
      <c r="SKH926" s="14"/>
      <c r="SKI926" s="14"/>
      <c r="SKJ926" s="14"/>
      <c r="SKK926" s="14"/>
      <c r="SKL926" s="14"/>
      <c r="SKM926" s="14"/>
      <c r="SKN926" s="14"/>
      <c r="SKO926" s="14"/>
      <c r="SKP926" s="14"/>
      <c r="SKQ926" s="14"/>
      <c r="SKR926" s="14"/>
      <c r="SKS926" s="14"/>
      <c r="SKT926" s="14"/>
      <c r="SKU926" s="14"/>
      <c r="SKV926" s="14"/>
      <c r="SKW926" s="14"/>
      <c r="SKX926" s="14"/>
      <c r="SKY926" s="14"/>
      <c r="SKZ926" s="14"/>
      <c r="SLA926" s="14"/>
      <c r="SLB926" s="14"/>
      <c r="SLC926" s="14"/>
      <c r="SLD926" s="14"/>
      <c r="SLE926" s="14"/>
      <c r="SLF926" s="14"/>
      <c r="SLG926" s="14"/>
      <c r="SLH926" s="14"/>
      <c r="SLI926" s="14"/>
      <c r="SLJ926" s="14"/>
      <c r="SLK926" s="14"/>
      <c r="SLL926" s="14"/>
      <c r="SLM926" s="14"/>
      <c r="SLN926" s="14"/>
      <c r="SLO926" s="14"/>
      <c r="SLP926" s="14"/>
      <c r="SLQ926" s="14"/>
      <c r="SLR926" s="14"/>
      <c r="SLS926" s="14"/>
      <c r="SLT926" s="14"/>
      <c r="SLU926" s="14"/>
      <c r="SLV926" s="14"/>
      <c r="SLW926" s="14"/>
      <c r="SLX926" s="14"/>
      <c r="SLY926" s="14"/>
      <c r="SLZ926" s="14"/>
      <c r="SMA926" s="14"/>
      <c r="SMB926" s="14"/>
      <c r="SMC926" s="14"/>
      <c r="SMD926" s="14"/>
      <c r="SME926" s="14"/>
      <c r="SMF926" s="14"/>
      <c r="SMG926" s="14"/>
      <c r="SMH926" s="14"/>
      <c r="SMI926" s="14"/>
      <c r="SMJ926" s="14"/>
      <c r="SMK926" s="14"/>
      <c r="SML926" s="14"/>
      <c r="SMM926" s="14"/>
      <c r="SMN926" s="14"/>
      <c r="SMO926" s="14"/>
      <c r="SMP926" s="14"/>
      <c r="SMQ926" s="14"/>
      <c r="SMR926" s="14"/>
      <c r="SMS926" s="14"/>
      <c r="SMT926" s="14"/>
      <c r="SMU926" s="14"/>
      <c r="SMV926" s="14"/>
      <c r="SMW926" s="14"/>
      <c r="SMX926" s="14"/>
      <c r="SMY926" s="14"/>
      <c r="SMZ926" s="14"/>
      <c r="SNA926" s="14"/>
      <c r="SNB926" s="14"/>
      <c r="SNC926" s="14"/>
      <c r="SND926" s="14"/>
      <c r="SNE926" s="14"/>
      <c r="SNF926" s="14"/>
      <c r="SNG926" s="14"/>
      <c r="SNH926" s="14"/>
      <c r="SNI926" s="14"/>
      <c r="SNJ926" s="14"/>
      <c r="SNK926" s="14"/>
      <c r="SNL926" s="14"/>
      <c r="SNM926" s="14"/>
      <c r="SNN926" s="14"/>
      <c r="SNO926" s="14"/>
      <c r="SNP926" s="14"/>
      <c r="SNQ926" s="14"/>
      <c r="SNR926" s="14"/>
      <c r="SNS926" s="14"/>
      <c r="SNT926" s="14"/>
      <c r="SNU926" s="14"/>
      <c r="SNV926" s="14"/>
      <c r="SNW926" s="14"/>
      <c r="SNX926" s="14"/>
      <c r="SNY926" s="14"/>
      <c r="SNZ926" s="14"/>
      <c r="SOA926" s="14"/>
      <c r="SOB926" s="14"/>
      <c r="SOC926" s="14"/>
      <c r="SOD926" s="14"/>
      <c r="SOE926" s="14"/>
      <c r="SOF926" s="14"/>
      <c r="SOG926" s="14"/>
      <c r="SOH926" s="14"/>
      <c r="SOI926" s="14"/>
      <c r="SOJ926" s="14"/>
      <c r="SOK926" s="14"/>
      <c r="SOL926" s="14"/>
      <c r="SOM926" s="14"/>
      <c r="SON926" s="14"/>
      <c r="SOO926" s="14"/>
      <c r="SOP926" s="14"/>
      <c r="SOQ926" s="14"/>
      <c r="SOR926" s="14"/>
      <c r="SOS926" s="14"/>
      <c r="SOT926" s="14"/>
      <c r="SOU926" s="14"/>
      <c r="SOV926" s="14"/>
      <c r="SOW926" s="14"/>
      <c r="SOX926" s="14"/>
      <c r="SOY926" s="14"/>
      <c r="SOZ926" s="14"/>
      <c r="SPA926" s="14"/>
      <c r="SPB926" s="14"/>
      <c r="SPC926" s="14"/>
      <c r="SPD926" s="14"/>
      <c r="SPE926" s="14"/>
      <c r="SPF926" s="14"/>
      <c r="SPG926" s="14"/>
      <c r="SPH926" s="14"/>
      <c r="SPI926" s="14"/>
      <c r="SPJ926" s="14"/>
      <c r="SPK926" s="14"/>
      <c r="SPL926" s="14"/>
      <c r="SPM926" s="14"/>
      <c r="SPN926" s="14"/>
      <c r="SPO926" s="14"/>
      <c r="SPP926" s="14"/>
      <c r="SPQ926" s="14"/>
      <c r="SPR926" s="14"/>
      <c r="SPS926" s="14"/>
      <c r="SPT926" s="14"/>
      <c r="SPU926" s="14"/>
      <c r="SPV926" s="14"/>
      <c r="SPW926" s="14"/>
      <c r="SPX926" s="14"/>
      <c r="SPY926" s="14"/>
      <c r="SPZ926" s="14"/>
      <c r="SQA926" s="14"/>
      <c r="SQB926" s="14"/>
      <c r="SQC926" s="14"/>
      <c r="SQD926" s="14"/>
      <c r="SQE926" s="14"/>
      <c r="SQF926" s="14"/>
      <c r="SQG926" s="14"/>
      <c r="SQH926" s="14"/>
      <c r="SQI926" s="14"/>
      <c r="SQJ926" s="14"/>
      <c r="SQK926" s="14"/>
      <c r="SQL926" s="14"/>
      <c r="SQM926" s="14"/>
      <c r="SQN926" s="14"/>
      <c r="SQO926" s="14"/>
      <c r="SQP926" s="14"/>
      <c r="SQQ926" s="14"/>
      <c r="SQR926" s="14"/>
      <c r="SQS926" s="14"/>
      <c r="SQT926" s="14"/>
      <c r="SQU926" s="14"/>
      <c r="SQV926" s="14"/>
      <c r="SQW926" s="14"/>
      <c r="SQX926" s="14"/>
      <c r="SQY926" s="14"/>
      <c r="SQZ926" s="14"/>
      <c r="SRA926" s="14"/>
      <c r="SRB926" s="14"/>
      <c r="SRC926" s="14"/>
      <c r="SRD926" s="14"/>
      <c r="SRE926" s="14"/>
      <c r="SRF926" s="14"/>
      <c r="SRG926" s="14"/>
      <c r="SRH926" s="14"/>
      <c r="SRI926" s="14"/>
      <c r="SRJ926" s="14"/>
      <c r="SRK926" s="14"/>
      <c r="SRL926" s="14"/>
      <c r="SRM926" s="14"/>
      <c r="SRN926" s="14"/>
      <c r="SRO926" s="14"/>
      <c r="SRP926" s="14"/>
      <c r="SRQ926" s="14"/>
      <c r="SRR926" s="14"/>
      <c r="SRS926" s="14"/>
      <c r="SRT926" s="14"/>
      <c r="SRU926" s="14"/>
      <c r="SRV926" s="14"/>
      <c r="SRW926" s="14"/>
      <c r="SRX926" s="14"/>
      <c r="SRY926" s="14"/>
      <c r="SRZ926" s="14"/>
      <c r="SSA926" s="14"/>
      <c r="SSB926" s="14"/>
      <c r="SSC926" s="14"/>
      <c r="SSD926" s="14"/>
      <c r="SSE926" s="14"/>
      <c r="SSF926" s="14"/>
      <c r="SSG926" s="14"/>
      <c r="SSH926" s="14"/>
      <c r="SSI926" s="14"/>
      <c r="SSJ926" s="14"/>
      <c r="SSK926" s="14"/>
      <c r="SSL926" s="14"/>
      <c r="SSM926" s="14"/>
      <c r="SSN926" s="14"/>
      <c r="SSO926" s="14"/>
      <c r="SSP926" s="14"/>
      <c r="SSQ926" s="14"/>
      <c r="SSR926" s="14"/>
      <c r="SSS926" s="14"/>
      <c r="SST926" s="14"/>
      <c r="SSU926" s="14"/>
      <c r="SSV926" s="14"/>
      <c r="SSW926" s="14"/>
      <c r="SSX926" s="14"/>
      <c r="SSY926" s="14"/>
      <c r="SSZ926" s="14"/>
      <c r="STA926" s="14"/>
      <c r="STB926" s="14"/>
      <c r="STC926" s="14"/>
      <c r="STD926" s="14"/>
      <c r="STE926" s="14"/>
      <c r="STF926" s="14"/>
      <c r="STG926" s="14"/>
      <c r="STH926" s="14"/>
      <c r="STI926" s="14"/>
      <c r="STJ926" s="14"/>
      <c r="STK926" s="14"/>
      <c r="STL926" s="14"/>
      <c r="STM926" s="14"/>
      <c r="STN926" s="14"/>
      <c r="STO926" s="14"/>
      <c r="STP926" s="14"/>
      <c r="STQ926" s="14"/>
      <c r="STR926" s="14"/>
      <c r="STS926" s="14"/>
      <c r="STT926" s="14"/>
      <c r="STU926" s="14"/>
      <c r="STV926" s="14"/>
      <c r="STW926" s="14"/>
      <c r="STX926" s="14"/>
      <c r="STY926" s="14"/>
      <c r="STZ926" s="14"/>
      <c r="SUA926" s="14"/>
      <c r="SUB926" s="14"/>
      <c r="SUC926" s="14"/>
      <c r="SUD926" s="14"/>
      <c r="SUE926" s="14"/>
      <c r="SUF926" s="14"/>
      <c r="SUG926" s="14"/>
      <c r="SUH926" s="14"/>
      <c r="SUI926" s="14"/>
      <c r="SUJ926" s="14"/>
      <c r="SUK926" s="14"/>
      <c r="SUL926" s="14"/>
      <c r="SUM926" s="14"/>
      <c r="SUN926" s="14"/>
      <c r="SUO926" s="14"/>
      <c r="SUP926" s="14"/>
      <c r="SUQ926" s="14"/>
      <c r="SUR926" s="14"/>
      <c r="SUS926" s="14"/>
      <c r="SUT926" s="14"/>
      <c r="SUU926" s="14"/>
      <c r="SUV926" s="14"/>
      <c r="SUW926" s="14"/>
      <c r="SUX926" s="14"/>
      <c r="SUY926" s="14"/>
      <c r="SUZ926" s="14"/>
      <c r="SVA926" s="14"/>
      <c r="SVB926" s="14"/>
      <c r="SVC926" s="14"/>
      <c r="SVD926" s="14"/>
      <c r="SVE926" s="14"/>
      <c r="SVF926" s="14"/>
      <c r="SVG926" s="14"/>
      <c r="SVH926" s="14"/>
      <c r="SVI926" s="14"/>
      <c r="SVJ926" s="14"/>
      <c r="SVK926" s="14"/>
      <c r="SVL926" s="14"/>
      <c r="SVM926" s="14"/>
      <c r="SVN926" s="14"/>
      <c r="SVO926" s="14"/>
      <c r="SVP926" s="14"/>
      <c r="SVQ926" s="14"/>
      <c r="SVR926" s="14"/>
      <c r="SVS926" s="14"/>
      <c r="SVT926" s="14"/>
      <c r="SVU926" s="14"/>
      <c r="SVV926" s="14"/>
      <c r="SVW926" s="14"/>
      <c r="SVX926" s="14"/>
      <c r="SVY926" s="14"/>
      <c r="SVZ926" s="14"/>
      <c r="SWA926" s="14"/>
      <c r="SWB926" s="14"/>
      <c r="SWC926" s="14"/>
      <c r="SWD926" s="14"/>
      <c r="SWE926" s="14"/>
      <c r="SWF926" s="14"/>
      <c r="SWG926" s="14"/>
      <c r="SWH926" s="14"/>
      <c r="SWI926" s="14"/>
      <c r="SWJ926" s="14"/>
      <c r="SWK926" s="14"/>
      <c r="SWL926" s="14"/>
      <c r="SWM926" s="14"/>
      <c r="SWN926" s="14"/>
      <c r="SWO926" s="14"/>
      <c r="SWP926" s="14"/>
      <c r="SWQ926" s="14"/>
      <c r="SWR926" s="14"/>
      <c r="SWS926" s="14"/>
      <c r="SWT926" s="14"/>
      <c r="SWU926" s="14"/>
      <c r="SWV926" s="14"/>
      <c r="SWW926" s="14"/>
      <c r="SWX926" s="14"/>
      <c r="SWY926" s="14"/>
      <c r="SWZ926" s="14"/>
      <c r="SXA926" s="14"/>
      <c r="SXB926" s="14"/>
      <c r="SXC926" s="14"/>
      <c r="SXD926" s="14"/>
      <c r="SXE926" s="14"/>
      <c r="SXF926" s="14"/>
      <c r="SXG926" s="14"/>
      <c r="SXH926" s="14"/>
      <c r="SXI926" s="14"/>
      <c r="SXJ926" s="14"/>
      <c r="SXK926" s="14"/>
      <c r="SXL926" s="14"/>
      <c r="SXM926" s="14"/>
      <c r="SXN926" s="14"/>
      <c r="SXO926" s="14"/>
      <c r="SXP926" s="14"/>
      <c r="SXQ926" s="14"/>
      <c r="SXR926" s="14"/>
      <c r="SXS926" s="14"/>
      <c r="SXT926" s="14"/>
      <c r="SXU926" s="14"/>
      <c r="SXV926" s="14"/>
      <c r="SXW926" s="14"/>
      <c r="SXX926" s="14"/>
      <c r="SXY926" s="14"/>
      <c r="SXZ926" s="14"/>
      <c r="SYA926" s="14"/>
      <c r="SYB926" s="14"/>
      <c r="SYC926" s="14"/>
      <c r="SYD926" s="14"/>
      <c r="SYE926" s="14"/>
      <c r="SYF926" s="14"/>
      <c r="SYG926" s="14"/>
      <c r="SYH926" s="14"/>
      <c r="SYI926" s="14"/>
      <c r="SYJ926" s="14"/>
      <c r="SYK926" s="14"/>
      <c r="SYL926" s="14"/>
      <c r="SYM926" s="14"/>
      <c r="SYN926" s="14"/>
      <c r="SYO926" s="14"/>
      <c r="SYP926" s="14"/>
      <c r="SYQ926" s="14"/>
      <c r="SYR926" s="14"/>
      <c r="SYS926" s="14"/>
      <c r="SYT926" s="14"/>
      <c r="SYU926" s="14"/>
      <c r="SYV926" s="14"/>
      <c r="SYW926" s="14"/>
      <c r="SYX926" s="14"/>
      <c r="SYY926" s="14"/>
      <c r="SYZ926" s="14"/>
      <c r="SZA926" s="14"/>
      <c r="SZB926" s="14"/>
      <c r="SZC926" s="14"/>
      <c r="SZD926" s="14"/>
      <c r="SZE926" s="14"/>
      <c r="SZF926" s="14"/>
      <c r="SZG926" s="14"/>
      <c r="SZH926" s="14"/>
      <c r="SZI926" s="14"/>
      <c r="SZJ926" s="14"/>
      <c r="SZK926" s="14"/>
      <c r="SZL926" s="14"/>
      <c r="SZM926" s="14"/>
      <c r="SZN926" s="14"/>
      <c r="SZO926" s="14"/>
      <c r="SZP926" s="14"/>
      <c r="SZQ926" s="14"/>
      <c r="SZR926" s="14"/>
      <c r="SZS926" s="14"/>
      <c r="SZT926" s="14"/>
      <c r="SZU926" s="14"/>
      <c r="SZV926" s="14"/>
      <c r="SZW926" s="14"/>
      <c r="SZX926" s="14"/>
      <c r="SZY926" s="14"/>
      <c r="SZZ926" s="14"/>
      <c r="TAA926" s="14"/>
      <c r="TAB926" s="14"/>
      <c r="TAC926" s="14"/>
      <c r="TAD926" s="14"/>
      <c r="TAE926" s="14"/>
      <c r="TAF926" s="14"/>
      <c r="TAG926" s="14"/>
      <c r="TAH926" s="14"/>
      <c r="TAI926" s="14"/>
      <c r="TAJ926" s="14"/>
      <c r="TAK926" s="14"/>
      <c r="TAL926" s="14"/>
      <c r="TAM926" s="14"/>
      <c r="TAN926" s="14"/>
      <c r="TAO926" s="14"/>
      <c r="TAP926" s="14"/>
      <c r="TAQ926" s="14"/>
      <c r="TAR926" s="14"/>
      <c r="TAS926" s="14"/>
      <c r="TAT926" s="14"/>
      <c r="TAU926" s="14"/>
      <c r="TAV926" s="14"/>
      <c r="TAW926" s="14"/>
      <c r="TAX926" s="14"/>
      <c r="TAY926" s="14"/>
      <c r="TAZ926" s="14"/>
      <c r="TBA926" s="14"/>
      <c r="TBB926" s="14"/>
      <c r="TBC926" s="14"/>
      <c r="TBD926" s="14"/>
      <c r="TBE926" s="14"/>
      <c r="TBF926" s="14"/>
      <c r="TBG926" s="14"/>
      <c r="TBH926" s="14"/>
      <c r="TBI926" s="14"/>
      <c r="TBJ926" s="14"/>
      <c r="TBK926" s="14"/>
      <c r="TBL926" s="14"/>
      <c r="TBM926" s="14"/>
      <c r="TBN926" s="14"/>
      <c r="TBO926" s="14"/>
      <c r="TBP926" s="14"/>
      <c r="TBQ926" s="14"/>
      <c r="TBR926" s="14"/>
      <c r="TBS926" s="14"/>
      <c r="TBT926" s="14"/>
      <c r="TBU926" s="14"/>
      <c r="TBV926" s="14"/>
      <c r="TBW926" s="14"/>
      <c r="TBX926" s="14"/>
      <c r="TBY926" s="14"/>
      <c r="TBZ926" s="14"/>
      <c r="TCA926" s="14"/>
      <c r="TCB926" s="14"/>
      <c r="TCC926" s="14"/>
      <c r="TCD926" s="14"/>
      <c r="TCE926" s="14"/>
      <c r="TCF926" s="14"/>
      <c r="TCG926" s="14"/>
      <c r="TCH926" s="14"/>
      <c r="TCI926" s="14"/>
      <c r="TCJ926" s="14"/>
      <c r="TCK926" s="14"/>
      <c r="TCL926" s="14"/>
      <c r="TCM926" s="14"/>
      <c r="TCN926" s="14"/>
      <c r="TCO926" s="14"/>
      <c r="TCP926" s="14"/>
      <c r="TCQ926" s="14"/>
      <c r="TCR926" s="14"/>
      <c r="TCS926" s="14"/>
      <c r="TCT926" s="14"/>
      <c r="TCU926" s="14"/>
      <c r="TCV926" s="14"/>
      <c r="TCW926" s="14"/>
      <c r="TCX926" s="14"/>
      <c r="TCY926" s="14"/>
      <c r="TCZ926" s="14"/>
      <c r="TDA926" s="14"/>
      <c r="TDB926" s="14"/>
      <c r="TDC926" s="14"/>
      <c r="TDD926" s="14"/>
      <c r="TDE926" s="14"/>
      <c r="TDF926" s="14"/>
      <c r="TDG926" s="14"/>
      <c r="TDH926" s="14"/>
      <c r="TDI926" s="14"/>
      <c r="TDJ926" s="14"/>
      <c r="TDK926" s="14"/>
      <c r="TDL926" s="14"/>
      <c r="TDM926" s="14"/>
      <c r="TDN926" s="14"/>
      <c r="TDO926" s="14"/>
      <c r="TDP926" s="14"/>
      <c r="TDQ926" s="14"/>
      <c r="TDR926" s="14"/>
      <c r="TDS926" s="14"/>
      <c r="TDT926" s="14"/>
      <c r="TDU926" s="14"/>
      <c r="TDV926" s="14"/>
      <c r="TDW926" s="14"/>
      <c r="TDX926" s="14"/>
      <c r="TDY926" s="14"/>
      <c r="TDZ926" s="14"/>
      <c r="TEA926" s="14"/>
      <c r="TEB926" s="14"/>
      <c r="TEC926" s="14"/>
      <c r="TED926" s="14"/>
      <c r="TEE926" s="14"/>
      <c r="TEF926" s="14"/>
      <c r="TEG926" s="14"/>
      <c r="TEH926" s="14"/>
      <c r="TEI926" s="14"/>
      <c r="TEJ926" s="14"/>
      <c r="TEK926" s="14"/>
      <c r="TEL926" s="14"/>
      <c r="TEM926" s="14"/>
      <c r="TEN926" s="14"/>
      <c r="TEO926" s="14"/>
      <c r="TEP926" s="14"/>
      <c r="TEQ926" s="14"/>
      <c r="TER926" s="14"/>
      <c r="TES926" s="14"/>
      <c r="TET926" s="14"/>
      <c r="TEU926" s="14"/>
      <c r="TEV926" s="14"/>
      <c r="TEW926" s="14"/>
      <c r="TEX926" s="14"/>
      <c r="TEY926" s="14"/>
      <c r="TEZ926" s="14"/>
      <c r="TFA926" s="14"/>
      <c r="TFB926" s="14"/>
      <c r="TFC926" s="14"/>
      <c r="TFD926" s="14"/>
      <c r="TFE926" s="14"/>
      <c r="TFF926" s="14"/>
      <c r="TFG926" s="14"/>
      <c r="TFH926" s="14"/>
      <c r="TFI926" s="14"/>
      <c r="TFJ926" s="14"/>
      <c r="TFK926" s="14"/>
      <c r="TFL926" s="14"/>
      <c r="TFM926" s="14"/>
      <c r="TFN926" s="14"/>
      <c r="TFO926" s="14"/>
      <c r="TFP926" s="14"/>
      <c r="TFQ926" s="14"/>
      <c r="TFR926" s="14"/>
      <c r="TFS926" s="14"/>
      <c r="TFT926" s="14"/>
      <c r="TFU926" s="14"/>
      <c r="TFV926" s="14"/>
      <c r="TFW926" s="14"/>
      <c r="TFX926" s="14"/>
      <c r="TFY926" s="14"/>
      <c r="TFZ926" s="14"/>
      <c r="TGA926" s="14"/>
      <c r="TGB926" s="14"/>
      <c r="TGC926" s="14"/>
      <c r="TGD926" s="14"/>
      <c r="TGE926" s="14"/>
      <c r="TGF926" s="14"/>
      <c r="TGG926" s="14"/>
      <c r="TGH926" s="14"/>
      <c r="TGI926" s="14"/>
      <c r="TGJ926" s="14"/>
      <c r="TGK926" s="14"/>
      <c r="TGL926" s="14"/>
      <c r="TGM926" s="14"/>
      <c r="TGN926" s="14"/>
      <c r="TGO926" s="14"/>
      <c r="TGP926" s="14"/>
      <c r="TGQ926" s="14"/>
      <c r="TGR926" s="14"/>
      <c r="TGS926" s="14"/>
      <c r="TGT926" s="14"/>
      <c r="TGU926" s="14"/>
      <c r="TGV926" s="14"/>
      <c r="TGW926" s="14"/>
      <c r="TGX926" s="14"/>
      <c r="TGY926" s="14"/>
      <c r="TGZ926" s="14"/>
      <c r="THA926" s="14"/>
      <c r="THB926" s="14"/>
      <c r="THC926" s="14"/>
      <c r="THD926" s="14"/>
      <c r="THE926" s="14"/>
      <c r="THF926" s="14"/>
      <c r="THG926" s="14"/>
      <c r="THH926" s="14"/>
      <c r="THI926" s="14"/>
      <c r="THJ926" s="14"/>
      <c r="THK926" s="14"/>
      <c r="THL926" s="14"/>
      <c r="THM926" s="14"/>
      <c r="THN926" s="14"/>
      <c r="THO926" s="14"/>
      <c r="THP926" s="14"/>
      <c r="THQ926" s="14"/>
      <c r="THR926" s="14"/>
      <c r="THS926" s="14"/>
      <c r="THT926" s="14"/>
      <c r="THU926" s="14"/>
      <c r="THV926" s="14"/>
      <c r="THW926" s="14"/>
      <c r="THX926" s="14"/>
      <c r="THY926" s="14"/>
      <c r="THZ926" s="14"/>
      <c r="TIA926" s="14"/>
      <c r="TIB926" s="14"/>
      <c r="TIC926" s="14"/>
      <c r="TID926" s="14"/>
      <c r="TIE926" s="14"/>
      <c r="TIF926" s="14"/>
      <c r="TIG926" s="14"/>
      <c r="TIH926" s="14"/>
      <c r="TII926" s="14"/>
      <c r="TIJ926" s="14"/>
      <c r="TIK926" s="14"/>
      <c r="TIL926" s="14"/>
      <c r="TIM926" s="14"/>
      <c r="TIN926" s="14"/>
      <c r="TIO926" s="14"/>
      <c r="TIP926" s="14"/>
      <c r="TIQ926" s="14"/>
      <c r="TIR926" s="14"/>
      <c r="TIS926" s="14"/>
      <c r="TIT926" s="14"/>
      <c r="TIU926" s="14"/>
      <c r="TIV926" s="14"/>
      <c r="TIW926" s="14"/>
      <c r="TIX926" s="14"/>
      <c r="TIY926" s="14"/>
      <c r="TIZ926" s="14"/>
      <c r="TJA926" s="14"/>
      <c r="TJB926" s="14"/>
      <c r="TJC926" s="14"/>
      <c r="TJD926" s="14"/>
      <c r="TJE926" s="14"/>
      <c r="TJF926" s="14"/>
      <c r="TJG926" s="14"/>
      <c r="TJH926" s="14"/>
      <c r="TJI926" s="14"/>
      <c r="TJJ926" s="14"/>
      <c r="TJK926" s="14"/>
      <c r="TJL926" s="14"/>
      <c r="TJM926" s="14"/>
      <c r="TJN926" s="14"/>
      <c r="TJO926" s="14"/>
      <c r="TJP926" s="14"/>
      <c r="TJQ926" s="14"/>
      <c r="TJR926" s="14"/>
      <c r="TJS926" s="14"/>
      <c r="TJT926" s="14"/>
      <c r="TJU926" s="14"/>
      <c r="TJV926" s="14"/>
      <c r="TJW926" s="14"/>
      <c r="TJX926" s="14"/>
      <c r="TJY926" s="14"/>
      <c r="TJZ926" s="14"/>
      <c r="TKA926" s="14"/>
      <c r="TKB926" s="14"/>
      <c r="TKC926" s="14"/>
      <c r="TKD926" s="14"/>
      <c r="TKE926" s="14"/>
      <c r="TKF926" s="14"/>
      <c r="TKG926" s="14"/>
      <c r="TKH926" s="14"/>
      <c r="TKI926" s="14"/>
      <c r="TKJ926" s="14"/>
      <c r="TKK926" s="14"/>
      <c r="TKL926" s="14"/>
      <c r="TKM926" s="14"/>
      <c r="TKN926" s="14"/>
      <c r="TKO926" s="14"/>
      <c r="TKP926" s="14"/>
      <c r="TKQ926" s="14"/>
      <c r="TKR926" s="14"/>
      <c r="TKS926" s="14"/>
      <c r="TKT926" s="14"/>
      <c r="TKU926" s="14"/>
      <c r="TKV926" s="14"/>
      <c r="TKW926" s="14"/>
      <c r="TKX926" s="14"/>
      <c r="TKY926" s="14"/>
      <c r="TKZ926" s="14"/>
      <c r="TLA926" s="14"/>
      <c r="TLB926" s="14"/>
      <c r="TLC926" s="14"/>
      <c r="TLD926" s="14"/>
      <c r="TLE926" s="14"/>
      <c r="TLF926" s="14"/>
      <c r="TLG926" s="14"/>
      <c r="TLH926" s="14"/>
      <c r="TLI926" s="14"/>
      <c r="TLJ926" s="14"/>
      <c r="TLK926" s="14"/>
      <c r="TLL926" s="14"/>
      <c r="TLM926" s="14"/>
      <c r="TLN926" s="14"/>
      <c r="TLO926" s="14"/>
      <c r="TLP926" s="14"/>
      <c r="TLQ926" s="14"/>
      <c r="TLR926" s="14"/>
      <c r="TLS926" s="14"/>
      <c r="TLT926" s="14"/>
      <c r="TLU926" s="14"/>
      <c r="TLV926" s="14"/>
      <c r="TLW926" s="14"/>
      <c r="TLX926" s="14"/>
      <c r="TLY926" s="14"/>
      <c r="TLZ926" s="14"/>
      <c r="TMA926" s="14"/>
      <c r="TMB926" s="14"/>
      <c r="TMC926" s="14"/>
      <c r="TMD926" s="14"/>
      <c r="TME926" s="14"/>
      <c r="TMF926" s="14"/>
      <c r="TMG926" s="14"/>
      <c r="TMH926" s="14"/>
      <c r="TMI926" s="14"/>
      <c r="TMJ926" s="14"/>
      <c r="TMK926" s="14"/>
      <c r="TML926" s="14"/>
      <c r="TMM926" s="14"/>
      <c r="TMN926" s="14"/>
      <c r="TMO926" s="14"/>
      <c r="TMP926" s="14"/>
      <c r="TMQ926" s="14"/>
      <c r="TMR926" s="14"/>
      <c r="TMS926" s="14"/>
      <c r="TMT926" s="14"/>
      <c r="TMU926" s="14"/>
      <c r="TMV926" s="14"/>
      <c r="TMW926" s="14"/>
      <c r="TMX926" s="14"/>
      <c r="TMY926" s="14"/>
      <c r="TMZ926" s="14"/>
      <c r="TNA926" s="14"/>
      <c r="TNB926" s="14"/>
      <c r="TNC926" s="14"/>
      <c r="TND926" s="14"/>
      <c r="TNE926" s="14"/>
      <c r="TNF926" s="14"/>
      <c r="TNG926" s="14"/>
      <c r="TNH926" s="14"/>
      <c r="TNI926" s="14"/>
      <c r="TNJ926" s="14"/>
      <c r="TNK926" s="14"/>
      <c r="TNL926" s="14"/>
      <c r="TNM926" s="14"/>
      <c r="TNN926" s="14"/>
      <c r="TNO926" s="14"/>
      <c r="TNP926" s="14"/>
      <c r="TNQ926" s="14"/>
      <c r="TNR926" s="14"/>
      <c r="TNS926" s="14"/>
      <c r="TNT926" s="14"/>
      <c r="TNU926" s="14"/>
      <c r="TNV926" s="14"/>
      <c r="TNW926" s="14"/>
      <c r="TNX926" s="14"/>
      <c r="TNY926" s="14"/>
      <c r="TNZ926" s="14"/>
      <c r="TOA926" s="14"/>
      <c r="TOB926" s="14"/>
      <c r="TOC926" s="14"/>
      <c r="TOD926" s="14"/>
      <c r="TOE926" s="14"/>
      <c r="TOF926" s="14"/>
      <c r="TOG926" s="14"/>
      <c r="TOH926" s="14"/>
      <c r="TOI926" s="14"/>
      <c r="TOJ926" s="14"/>
      <c r="TOK926" s="14"/>
      <c r="TOL926" s="14"/>
      <c r="TOM926" s="14"/>
      <c r="TON926" s="14"/>
      <c r="TOO926" s="14"/>
      <c r="TOP926" s="14"/>
      <c r="TOQ926" s="14"/>
      <c r="TOR926" s="14"/>
      <c r="TOS926" s="14"/>
      <c r="TOT926" s="14"/>
      <c r="TOU926" s="14"/>
      <c r="TOV926" s="14"/>
      <c r="TOW926" s="14"/>
      <c r="TOX926" s="14"/>
      <c r="TOY926" s="14"/>
      <c r="TOZ926" s="14"/>
      <c r="TPA926" s="14"/>
      <c r="TPB926" s="14"/>
      <c r="TPC926" s="14"/>
      <c r="TPD926" s="14"/>
      <c r="TPE926" s="14"/>
      <c r="TPF926" s="14"/>
      <c r="TPG926" s="14"/>
      <c r="TPH926" s="14"/>
      <c r="TPI926" s="14"/>
      <c r="TPJ926" s="14"/>
      <c r="TPK926" s="14"/>
      <c r="TPL926" s="14"/>
      <c r="TPM926" s="14"/>
      <c r="TPN926" s="14"/>
      <c r="TPO926" s="14"/>
      <c r="TPP926" s="14"/>
      <c r="TPQ926" s="14"/>
      <c r="TPR926" s="14"/>
      <c r="TPS926" s="14"/>
      <c r="TPT926" s="14"/>
      <c r="TPU926" s="14"/>
      <c r="TPV926" s="14"/>
      <c r="TPW926" s="14"/>
      <c r="TPX926" s="14"/>
      <c r="TPY926" s="14"/>
      <c r="TPZ926" s="14"/>
      <c r="TQA926" s="14"/>
      <c r="TQB926" s="14"/>
      <c r="TQC926" s="14"/>
      <c r="TQD926" s="14"/>
      <c r="TQE926" s="14"/>
      <c r="TQF926" s="14"/>
      <c r="TQG926" s="14"/>
      <c r="TQH926" s="14"/>
      <c r="TQI926" s="14"/>
      <c r="TQJ926" s="14"/>
      <c r="TQK926" s="14"/>
      <c r="TQL926" s="14"/>
      <c r="TQM926" s="14"/>
      <c r="TQN926" s="14"/>
      <c r="TQO926" s="14"/>
      <c r="TQP926" s="14"/>
      <c r="TQQ926" s="14"/>
      <c r="TQR926" s="14"/>
      <c r="TQS926" s="14"/>
      <c r="TQT926" s="14"/>
      <c r="TQU926" s="14"/>
      <c r="TQV926" s="14"/>
      <c r="TQW926" s="14"/>
      <c r="TQX926" s="14"/>
      <c r="TQY926" s="14"/>
      <c r="TQZ926" s="14"/>
      <c r="TRA926" s="14"/>
      <c r="TRB926" s="14"/>
      <c r="TRC926" s="14"/>
      <c r="TRD926" s="14"/>
      <c r="TRE926" s="14"/>
      <c r="TRF926" s="14"/>
      <c r="TRG926" s="14"/>
      <c r="TRH926" s="14"/>
      <c r="TRI926" s="14"/>
      <c r="TRJ926" s="14"/>
      <c r="TRK926" s="14"/>
      <c r="TRL926" s="14"/>
      <c r="TRM926" s="14"/>
      <c r="TRN926" s="14"/>
      <c r="TRO926" s="14"/>
      <c r="TRP926" s="14"/>
      <c r="TRQ926" s="14"/>
      <c r="TRR926" s="14"/>
      <c r="TRS926" s="14"/>
      <c r="TRT926" s="14"/>
      <c r="TRU926" s="14"/>
      <c r="TRV926" s="14"/>
      <c r="TRW926" s="14"/>
      <c r="TRX926" s="14"/>
      <c r="TRY926" s="14"/>
      <c r="TRZ926" s="14"/>
      <c r="TSA926" s="14"/>
      <c r="TSB926" s="14"/>
      <c r="TSC926" s="14"/>
      <c r="TSD926" s="14"/>
      <c r="TSE926" s="14"/>
      <c r="TSF926" s="14"/>
      <c r="TSG926" s="14"/>
      <c r="TSH926" s="14"/>
      <c r="TSI926" s="14"/>
      <c r="TSJ926" s="14"/>
      <c r="TSK926" s="14"/>
      <c r="TSL926" s="14"/>
      <c r="TSM926" s="14"/>
      <c r="TSN926" s="14"/>
      <c r="TSO926" s="14"/>
      <c r="TSP926" s="14"/>
      <c r="TSQ926" s="14"/>
      <c r="TSR926" s="14"/>
      <c r="TSS926" s="14"/>
      <c r="TST926" s="14"/>
      <c r="TSU926" s="14"/>
      <c r="TSV926" s="14"/>
      <c r="TSW926" s="14"/>
      <c r="TSX926" s="14"/>
      <c r="TSY926" s="14"/>
      <c r="TSZ926" s="14"/>
      <c r="TTA926" s="14"/>
      <c r="TTB926" s="14"/>
      <c r="TTC926" s="14"/>
      <c r="TTD926" s="14"/>
      <c r="TTE926" s="14"/>
      <c r="TTF926" s="14"/>
      <c r="TTG926" s="14"/>
      <c r="TTH926" s="14"/>
      <c r="TTI926" s="14"/>
      <c r="TTJ926" s="14"/>
      <c r="TTK926" s="14"/>
      <c r="TTL926" s="14"/>
      <c r="TTM926" s="14"/>
      <c r="TTN926" s="14"/>
      <c r="TTO926" s="14"/>
      <c r="TTP926" s="14"/>
      <c r="TTQ926" s="14"/>
      <c r="TTR926" s="14"/>
      <c r="TTS926" s="14"/>
      <c r="TTT926" s="14"/>
      <c r="TTU926" s="14"/>
      <c r="TTV926" s="14"/>
      <c r="TTW926" s="14"/>
      <c r="TTX926" s="14"/>
      <c r="TTY926" s="14"/>
      <c r="TTZ926" s="14"/>
      <c r="TUA926" s="14"/>
      <c r="TUB926" s="14"/>
      <c r="TUC926" s="14"/>
      <c r="TUD926" s="14"/>
      <c r="TUE926" s="14"/>
      <c r="TUF926" s="14"/>
      <c r="TUG926" s="14"/>
      <c r="TUH926" s="14"/>
      <c r="TUI926" s="14"/>
      <c r="TUJ926" s="14"/>
      <c r="TUK926" s="14"/>
      <c r="TUL926" s="14"/>
      <c r="TUM926" s="14"/>
      <c r="TUN926" s="14"/>
      <c r="TUO926" s="14"/>
      <c r="TUP926" s="14"/>
      <c r="TUQ926" s="14"/>
      <c r="TUR926" s="14"/>
      <c r="TUS926" s="14"/>
      <c r="TUT926" s="14"/>
      <c r="TUU926" s="14"/>
      <c r="TUV926" s="14"/>
      <c r="TUW926" s="14"/>
      <c r="TUX926" s="14"/>
      <c r="TUY926" s="14"/>
      <c r="TUZ926" s="14"/>
      <c r="TVA926" s="14"/>
      <c r="TVB926" s="14"/>
      <c r="TVC926" s="14"/>
      <c r="TVD926" s="14"/>
      <c r="TVE926" s="14"/>
      <c r="TVF926" s="14"/>
      <c r="TVG926" s="14"/>
      <c r="TVH926" s="14"/>
      <c r="TVI926" s="14"/>
      <c r="TVJ926" s="14"/>
      <c r="TVK926" s="14"/>
      <c r="TVL926" s="14"/>
      <c r="TVM926" s="14"/>
      <c r="TVN926" s="14"/>
      <c r="TVO926" s="14"/>
      <c r="TVP926" s="14"/>
      <c r="TVQ926" s="14"/>
      <c r="TVR926" s="14"/>
      <c r="TVS926" s="14"/>
      <c r="TVT926" s="14"/>
      <c r="TVU926" s="14"/>
      <c r="TVV926" s="14"/>
      <c r="TVW926" s="14"/>
      <c r="TVX926" s="14"/>
      <c r="TVY926" s="14"/>
      <c r="TVZ926" s="14"/>
      <c r="TWA926" s="14"/>
      <c r="TWB926" s="14"/>
      <c r="TWC926" s="14"/>
      <c r="TWD926" s="14"/>
      <c r="TWE926" s="14"/>
      <c r="TWF926" s="14"/>
      <c r="TWG926" s="14"/>
      <c r="TWH926" s="14"/>
      <c r="TWI926" s="14"/>
      <c r="TWJ926" s="14"/>
      <c r="TWK926" s="14"/>
      <c r="TWL926" s="14"/>
      <c r="TWM926" s="14"/>
      <c r="TWN926" s="14"/>
      <c r="TWO926" s="14"/>
      <c r="TWP926" s="14"/>
      <c r="TWQ926" s="14"/>
      <c r="TWR926" s="14"/>
      <c r="TWS926" s="14"/>
      <c r="TWT926" s="14"/>
      <c r="TWU926" s="14"/>
      <c r="TWV926" s="14"/>
      <c r="TWW926" s="14"/>
      <c r="TWX926" s="14"/>
      <c r="TWY926" s="14"/>
      <c r="TWZ926" s="14"/>
      <c r="TXA926" s="14"/>
      <c r="TXB926" s="14"/>
      <c r="TXC926" s="14"/>
      <c r="TXD926" s="14"/>
      <c r="TXE926" s="14"/>
      <c r="TXF926" s="14"/>
      <c r="TXG926" s="14"/>
      <c r="TXH926" s="14"/>
      <c r="TXI926" s="14"/>
      <c r="TXJ926" s="14"/>
      <c r="TXK926" s="14"/>
      <c r="TXL926" s="14"/>
      <c r="TXM926" s="14"/>
      <c r="TXN926" s="14"/>
      <c r="TXO926" s="14"/>
      <c r="TXP926" s="14"/>
      <c r="TXQ926" s="14"/>
      <c r="TXR926" s="14"/>
      <c r="TXS926" s="14"/>
      <c r="TXT926" s="14"/>
      <c r="TXU926" s="14"/>
      <c r="TXV926" s="14"/>
      <c r="TXW926" s="14"/>
      <c r="TXX926" s="14"/>
      <c r="TXY926" s="14"/>
      <c r="TXZ926" s="14"/>
      <c r="TYA926" s="14"/>
      <c r="TYB926" s="14"/>
      <c r="TYC926" s="14"/>
      <c r="TYD926" s="14"/>
      <c r="TYE926" s="14"/>
      <c r="TYF926" s="14"/>
      <c r="TYG926" s="14"/>
      <c r="TYH926" s="14"/>
      <c r="TYI926" s="14"/>
      <c r="TYJ926" s="14"/>
      <c r="TYK926" s="14"/>
      <c r="TYL926" s="14"/>
      <c r="TYM926" s="14"/>
      <c r="TYN926" s="14"/>
      <c r="TYO926" s="14"/>
      <c r="TYP926" s="14"/>
      <c r="TYQ926" s="14"/>
      <c r="TYR926" s="14"/>
      <c r="TYS926" s="14"/>
      <c r="TYT926" s="14"/>
      <c r="TYU926" s="14"/>
      <c r="TYV926" s="14"/>
      <c r="TYW926" s="14"/>
      <c r="TYX926" s="14"/>
      <c r="TYY926" s="14"/>
      <c r="TYZ926" s="14"/>
      <c r="TZA926" s="14"/>
      <c r="TZB926" s="14"/>
      <c r="TZC926" s="14"/>
      <c r="TZD926" s="14"/>
      <c r="TZE926" s="14"/>
      <c r="TZF926" s="14"/>
      <c r="TZG926" s="14"/>
      <c r="TZH926" s="14"/>
      <c r="TZI926" s="14"/>
      <c r="TZJ926" s="14"/>
      <c r="TZK926" s="14"/>
      <c r="TZL926" s="14"/>
      <c r="TZM926" s="14"/>
      <c r="TZN926" s="14"/>
      <c r="TZO926" s="14"/>
      <c r="TZP926" s="14"/>
      <c r="TZQ926" s="14"/>
      <c r="TZR926" s="14"/>
      <c r="TZS926" s="14"/>
      <c r="TZT926" s="14"/>
      <c r="TZU926" s="14"/>
      <c r="TZV926" s="14"/>
      <c r="TZW926" s="14"/>
      <c r="TZX926" s="14"/>
      <c r="TZY926" s="14"/>
      <c r="TZZ926" s="14"/>
      <c r="UAA926" s="14"/>
      <c r="UAB926" s="14"/>
      <c r="UAC926" s="14"/>
      <c r="UAD926" s="14"/>
      <c r="UAE926" s="14"/>
      <c r="UAF926" s="14"/>
      <c r="UAG926" s="14"/>
      <c r="UAH926" s="14"/>
      <c r="UAI926" s="14"/>
      <c r="UAJ926" s="14"/>
      <c r="UAK926" s="14"/>
      <c r="UAL926" s="14"/>
      <c r="UAM926" s="14"/>
      <c r="UAN926" s="14"/>
      <c r="UAO926" s="14"/>
      <c r="UAP926" s="14"/>
      <c r="UAQ926" s="14"/>
      <c r="UAR926" s="14"/>
      <c r="UAS926" s="14"/>
      <c r="UAT926" s="14"/>
      <c r="UAU926" s="14"/>
      <c r="UAV926" s="14"/>
      <c r="UAW926" s="14"/>
      <c r="UAX926" s="14"/>
      <c r="UAY926" s="14"/>
      <c r="UAZ926" s="14"/>
      <c r="UBA926" s="14"/>
      <c r="UBB926" s="14"/>
      <c r="UBC926" s="14"/>
      <c r="UBD926" s="14"/>
      <c r="UBE926" s="14"/>
      <c r="UBF926" s="14"/>
      <c r="UBG926" s="14"/>
      <c r="UBH926" s="14"/>
      <c r="UBI926" s="14"/>
      <c r="UBJ926" s="14"/>
      <c r="UBK926" s="14"/>
      <c r="UBL926" s="14"/>
      <c r="UBM926" s="14"/>
      <c r="UBN926" s="14"/>
      <c r="UBO926" s="14"/>
      <c r="UBP926" s="14"/>
      <c r="UBQ926" s="14"/>
      <c r="UBR926" s="14"/>
      <c r="UBS926" s="14"/>
      <c r="UBT926" s="14"/>
      <c r="UBU926" s="14"/>
      <c r="UBV926" s="14"/>
      <c r="UBW926" s="14"/>
      <c r="UBX926" s="14"/>
      <c r="UBY926" s="14"/>
      <c r="UBZ926" s="14"/>
      <c r="UCA926" s="14"/>
      <c r="UCB926" s="14"/>
      <c r="UCC926" s="14"/>
      <c r="UCD926" s="14"/>
      <c r="UCE926" s="14"/>
      <c r="UCF926" s="14"/>
      <c r="UCG926" s="14"/>
      <c r="UCH926" s="14"/>
      <c r="UCI926" s="14"/>
      <c r="UCJ926" s="14"/>
      <c r="UCK926" s="14"/>
      <c r="UCL926" s="14"/>
      <c r="UCM926" s="14"/>
      <c r="UCN926" s="14"/>
      <c r="UCO926" s="14"/>
      <c r="UCP926" s="14"/>
      <c r="UCQ926" s="14"/>
      <c r="UCR926" s="14"/>
      <c r="UCS926" s="14"/>
      <c r="UCT926" s="14"/>
      <c r="UCU926" s="14"/>
      <c r="UCV926" s="14"/>
      <c r="UCW926" s="14"/>
      <c r="UCX926" s="14"/>
      <c r="UCY926" s="14"/>
      <c r="UCZ926" s="14"/>
      <c r="UDA926" s="14"/>
      <c r="UDB926" s="14"/>
      <c r="UDC926" s="14"/>
      <c r="UDD926" s="14"/>
      <c r="UDE926" s="14"/>
      <c r="UDF926" s="14"/>
      <c r="UDG926" s="14"/>
      <c r="UDH926" s="14"/>
      <c r="UDI926" s="14"/>
      <c r="UDJ926" s="14"/>
      <c r="UDK926" s="14"/>
      <c r="UDL926" s="14"/>
      <c r="UDM926" s="14"/>
      <c r="UDN926" s="14"/>
      <c r="UDO926" s="14"/>
      <c r="UDP926" s="14"/>
      <c r="UDQ926" s="14"/>
      <c r="UDR926" s="14"/>
      <c r="UDS926" s="14"/>
      <c r="UDT926" s="14"/>
      <c r="UDU926" s="14"/>
      <c r="UDV926" s="14"/>
      <c r="UDW926" s="14"/>
      <c r="UDX926" s="14"/>
      <c r="UDY926" s="14"/>
      <c r="UDZ926" s="14"/>
      <c r="UEA926" s="14"/>
      <c r="UEB926" s="14"/>
      <c r="UEC926" s="14"/>
      <c r="UED926" s="14"/>
      <c r="UEE926" s="14"/>
      <c r="UEF926" s="14"/>
      <c r="UEG926" s="14"/>
      <c r="UEH926" s="14"/>
      <c r="UEI926" s="14"/>
      <c r="UEJ926" s="14"/>
      <c r="UEK926" s="14"/>
      <c r="UEL926" s="14"/>
      <c r="UEM926" s="14"/>
      <c r="UEN926" s="14"/>
      <c r="UEO926" s="14"/>
      <c r="UEP926" s="14"/>
      <c r="UEQ926" s="14"/>
      <c r="UER926" s="14"/>
      <c r="UES926" s="14"/>
      <c r="UET926" s="14"/>
      <c r="UEU926" s="14"/>
      <c r="UEV926" s="14"/>
      <c r="UEW926" s="14"/>
      <c r="UEX926" s="14"/>
      <c r="UEY926" s="14"/>
      <c r="UEZ926" s="14"/>
      <c r="UFA926" s="14"/>
      <c r="UFB926" s="14"/>
      <c r="UFC926" s="14"/>
      <c r="UFD926" s="14"/>
      <c r="UFE926" s="14"/>
      <c r="UFF926" s="14"/>
      <c r="UFG926" s="14"/>
      <c r="UFH926" s="14"/>
      <c r="UFI926" s="14"/>
      <c r="UFJ926" s="14"/>
      <c r="UFK926" s="14"/>
      <c r="UFL926" s="14"/>
      <c r="UFM926" s="14"/>
      <c r="UFN926" s="14"/>
      <c r="UFO926" s="14"/>
      <c r="UFP926" s="14"/>
      <c r="UFQ926" s="14"/>
      <c r="UFR926" s="14"/>
      <c r="UFS926" s="14"/>
      <c r="UFT926" s="14"/>
      <c r="UFU926" s="14"/>
      <c r="UFV926" s="14"/>
      <c r="UFW926" s="14"/>
      <c r="UFX926" s="14"/>
      <c r="UFY926" s="14"/>
      <c r="UFZ926" s="14"/>
      <c r="UGA926" s="14"/>
      <c r="UGB926" s="14"/>
      <c r="UGC926" s="14"/>
      <c r="UGD926" s="14"/>
      <c r="UGE926" s="14"/>
      <c r="UGF926" s="14"/>
      <c r="UGG926" s="14"/>
      <c r="UGH926" s="14"/>
      <c r="UGI926" s="14"/>
      <c r="UGJ926" s="14"/>
      <c r="UGK926" s="14"/>
      <c r="UGL926" s="14"/>
      <c r="UGM926" s="14"/>
      <c r="UGN926" s="14"/>
      <c r="UGO926" s="14"/>
      <c r="UGP926" s="14"/>
      <c r="UGQ926" s="14"/>
      <c r="UGR926" s="14"/>
      <c r="UGS926" s="14"/>
      <c r="UGT926" s="14"/>
      <c r="UGU926" s="14"/>
      <c r="UGV926" s="14"/>
      <c r="UGW926" s="14"/>
      <c r="UGX926" s="14"/>
      <c r="UGY926" s="14"/>
      <c r="UGZ926" s="14"/>
      <c r="UHA926" s="14"/>
      <c r="UHB926" s="14"/>
      <c r="UHC926" s="14"/>
      <c r="UHD926" s="14"/>
      <c r="UHE926" s="14"/>
      <c r="UHF926" s="14"/>
      <c r="UHG926" s="14"/>
      <c r="UHH926" s="14"/>
      <c r="UHI926" s="14"/>
      <c r="UHJ926" s="14"/>
      <c r="UHK926" s="14"/>
      <c r="UHL926" s="14"/>
      <c r="UHM926" s="14"/>
      <c r="UHN926" s="14"/>
      <c r="UHO926" s="14"/>
      <c r="UHP926" s="14"/>
      <c r="UHQ926" s="14"/>
      <c r="UHR926" s="14"/>
      <c r="UHS926" s="14"/>
      <c r="UHT926" s="14"/>
      <c r="UHU926" s="14"/>
      <c r="UHV926" s="14"/>
      <c r="UHW926" s="14"/>
      <c r="UHX926" s="14"/>
      <c r="UHY926" s="14"/>
      <c r="UHZ926" s="14"/>
      <c r="UIA926" s="14"/>
      <c r="UIB926" s="14"/>
      <c r="UIC926" s="14"/>
      <c r="UID926" s="14"/>
      <c r="UIE926" s="14"/>
      <c r="UIF926" s="14"/>
      <c r="UIG926" s="14"/>
      <c r="UIH926" s="14"/>
      <c r="UII926" s="14"/>
      <c r="UIJ926" s="14"/>
      <c r="UIK926" s="14"/>
      <c r="UIL926" s="14"/>
      <c r="UIM926" s="14"/>
      <c r="UIN926" s="14"/>
      <c r="UIO926" s="14"/>
      <c r="UIP926" s="14"/>
      <c r="UIQ926" s="14"/>
      <c r="UIR926" s="14"/>
      <c r="UIS926" s="14"/>
      <c r="UIT926" s="14"/>
      <c r="UIU926" s="14"/>
      <c r="UIV926" s="14"/>
      <c r="UIW926" s="14"/>
      <c r="UIX926" s="14"/>
      <c r="UIY926" s="14"/>
      <c r="UIZ926" s="14"/>
      <c r="UJA926" s="14"/>
      <c r="UJB926" s="14"/>
      <c r="UJC926" s="14"/>
      <c r="UJD926" s="14"/>
      <c r="UJE926" s="14"/>
      <c r="UJF926" s="14"/>
      <c r="UJG926" s="14"/>
      <c r="UJH926" s="14"/>
      <c r="UJI926" s="14"/>
      <c r="UJJ926" s="14"/>
      <c r="UJK926" s="14"/>
      <c r="UJL926" s="14"/>
      <c r="UJM926" s="14"/>
      <c r="UJN926" s="14"/>
      <c r="UJO926" s="14"/>
      <c r="UJP926" s="14"/>
      <c r="UJQ926" s="14"/>
      <c r="UJR926" s="14"/>
      <c r="UJS926" s="14"/>
      <c r="UJT926" s="14"/>
      <c r="UJU926" s="14"/>
      <c r="UJV926" s="14"/>
      <c r="UJW926" s="14"/>
      <c r="UJX926" s="14"/>
      <c r="UJY926" s="14"/>
      <c r="UJZ926" s="14"/>
      <c r="UKA926" s="14"/>
      <c r="UKB926" s="14"/>
      <c r="UKC926" s="14"/>
      <c r="UKD926" s="14"/>
      <c r="UKE926" s="14"/>
      <c r="UKF926" s="14"/>
      <c r="UKG926" s="14"/>
      <c r="UKH926" s="14"/>
      <c r="UKI926" s="14"/>
      <c r="UKJ926" s="14"/>
      <c r="UKK926" s="14"/>
      <c r="UKL926" s="14"/>
      <c r="UKM926" s="14"/>
      <c r="UKN926" s="14"/>
      <c r="UKO926" s="14"/>
      <c r="UKP926" s="14"/>
      <c r="UKQ926" s="14"/>
      <c r="UKR926" s="14"/>
      <c r="UKS926" s="14"/>
      <c r="UKT926" s="14"/>
      <c r="UKU926" s="14"/>
      <c r="UKV926" s="14"/>
      <c r="UKW926" s="14"/>
      <c r="UKX926" s="14"/>
      <c r="UKY926" s="14"/>
      <c r="UKZ926" s="14"/>
      <c r="ULA926" s="14"/>
      <c r="ULB926" s="14"/>
      <c r="ULC926" s="14"/>
      <c r="ULD926" s="14"/>
      <c r="ULE926" s="14"/>
      <c r="ULF926" s="14"/>
      <c r="ULG926" s="14"/>
      <c r="ULH926" s="14"/>
      <c r="ULI926" s="14"/>
      <c r="ULJ926" s="14"/>
      <c r="ULK926" s="14"/>
      <c r="ULL926" s="14"/>
      <c r="ULM926" s="14"/>
      <c r="ULN926" s="14"/>
      <c r="ULO926" s="14"/>
      <c r="ULP926" s="14"/>
      <c r="ULQ926" s="14"/>
      <c r="ULR926" s="14"/>
      <c r="ULS926" s="14"/>
      <c r="ULT926" s="14"/>
      <c r="ULU926" s="14"/>
      <c r="ULV926" s="14"/>
      <c r="ULW926" s="14"/>
      <c r="ULX926" s="14"/>
      <c r="ULY926" s="14"/>
      <c r="ULZ926" s="14"/>
      <c r="UMA926" s="14"/>
      <c r="UMB926" s="14"/>
      <c r="UMC926" s="14"/>
      <c r="UMD926" s="14"/>
      <c r="UME926" s="14"/>
      <c r="UMF926" s="14"/>
      <c r="UMG926" s="14"/>
      <c r="UMH926" s="14"/>
      <c r="UMI926" s="14"/>
      <c r="UMJ926" s="14"/>
      <c r="UMK926" s="14"/>
      <c r="UML926" s="14"/>
      <c r="UMM926" s="14"/>
      <c r="UMN926" s="14"/>
      <c r="UMO926" s="14"/>
      <c r="UMP926" s="14"/>
      <c r="UMQ926" s="14"/>
      <c r="UMR926" s="14"/>
      <c r="UMS926" s="14"/>
      <c r="UMT926" s="14"/>
      <c r="UMU926" s="14"/>
      <c r="UMV926" s="14"/>
      <c r="UMW926" s="14"/>
      <c r="UMX926" s="14"/>
      <c r="UMY926" s="14"/>
      <c r="UMZ926" s="14"/>
      <c r="UNA926" s="14"/>
      <c r="UNB926" s="14"/>
      <c r="UNC926" s="14"/>
      <c r="UND926" s="14"/>
      <c r="UNE926" s="14"/>
      <c r="UNF926" s="14"/>
      <c r="UNG926" s="14"/>
      <c r="UNH926" s="14"/>
      <c r="UNI926" s="14"/>
      <c r="UNJ926" s="14"/>
      <c r="UNK926" s="14"/>
      <c r="UNL926" s="14"/>
      <c r="UNM926" s="14"/>
      <c r="UNN926" s="14"/>
      <c r="UNO926" s="14"/>
      <c r="UNP926" s="14"/>
      <c r="UNQ926" s="14"/>
      <c r="UNR926" s="14"/>
      <c r="UNS926" s="14"/>
      <c r="UNT926" s="14"/>
      <c r="UNU926" s="14"/>
      <c r="UNV926" s="14"/>
      <c r="UNW926" s="14"/>
      <c r="UNX926" s="14"/>
      <c r="UNY926" s="14"/>
      <c r="UNZ926" s="14"/>
      <c r="UOA926" s="14"/>
      <c r="UOB926" s="14"/>
      <c r="UOC926" s="14"/>
      <c r="UOD926" s="14"/>
      <c r="UOE926" s="14"/>
      <c r="UOF926" s="14"/>
      <c r="UOG926" s="14"/>
      <c r="UOH926" s="14"/>
      <c r="UOI926" s="14"/>
      <c r="UOJ926" s="14"/>
      <c r="UOK926" s="14"/>
      <c r="UOL926" s="14"/>
      <c r="UOM926" s="14"/>
      <c r="UON926" s="14"/>
      <c r="UOO926" s="14"/>
      <c r="UOP926" s="14"/>
      <c r="UOQ926" s="14"/>
      <c r="UOR926" s="14"/>
      <c r="UOS926" s="14"/>
      <c r="UOT926" s="14"/>
      <c r="UOU926" s="14"/>
      <c r="UOV926" s="14"/>
      <c r="UOW926" s="14"/>
      <c r="UOX926" s="14"/>
      <c r="UOY926" s="14"/>
      <c r="UOZ926" s="14"/>
      <c r="UPA926" s="14"/>
      <c r="UPB926" s="14"/>
      <c r="UPC926" s="14"/>
      <c r="UPD926" s="14"/>
      <c r="UPE926" s="14"/>
      <c r="UPF926" s="14"/>
      <c r="UPG926" s="14"/>
      <c r="UPH926" s="14"/>
      <c r="UPI926" s="14"/>
      <c r="UPJ926" s="14"/>
      <c r="UPK926" s="14"/>
      <c r="UPL926" s="14"/>
      <c r="UPM926" s="14"/>
      <c r="UPN926" s="14"/>
      <c r="UPO926" s="14"/>
      <c r="UPP926" s="14"/>
      <c r="UPQ926" s="14"/>
      <c r="UPR926" s="14"/>
      <c r="UPS926" s="14"/>
      <c r="UPT926" s="14"/>
      <c r="UPU926" s="14"/>
      <c r="UPV926" s="14"/>
      <c r="UPW926" s="14"/>
      <c r="UPX926" s="14"/>
      <c r="UPY926" s="14"/>
      <c r="UPZ926" s="14"/>
      <c r="UQA926" s="14"/>
      <c r="UQB926" s="14"/>
      <c r="UQC926" s="14"/>
      <c r="UQD926" s="14"/>
      <c r="UQE926" s="14"/>
      <c r="UQF926" s="14"/>
      <c r="UQG926" s="14"/>
      <c r="UQH926" s="14"/>
      <c r="UQI926" s="14"/>
      <c r="UQJ926" s="14"/>
      <c r="UQK926" s="14"/>
      <c r="UQL926" s="14"/>
      <c r="UQM926" s="14"/>
      <c r="UQN926" s="14"/>
      <c r="UQO926" s="14"/>
      <c r="UQP926" s="14"/>
      <c r="UQQ926" s="14"/>
      <c r="UQR926" s="14"/>
      <c r="UQS926" s="14"/>
      <c r="UQT926" s="14"/>
      <c r="UQU926" s="14"/>
      <c r="UQV926" s="14"/>
      <c r="UQW926" s="14"/>
      <c r="UQX926" s="14"/>
      <c r="UQY926" s="14"/>
      <c r="UQZ926" s="14"/>
      <c r="URA926" s="14"/>
      <c r="URB926" s="14"/>
      <c r="URC926" s="14"/>
      <c r="URD926" s="14"/>
      <c r="URE926" s="14"/>
      <c r="URF926" s="14"/>
      <c r="URG926" s="14"/>
      <c r="URH926" s="14"/>
      <c r="URI926" s="14"/>
      <c r="URJ926" s="14"/>
      <c r="URK926" s="14"/>
      <c r="URL926" s="14"/>
      <c r="URM926" s="14"/>
      <c r="URN926" s="14"/>
      <c r="URO926" s="14"/>
      <c r="URP926" s="14"/>
      <c r="URQ926" s="14"/>
      <c r="URR926" s="14"/>
      <c r="URS926" s="14"/>
      <c r="URT926" s="14"/>
      <c r="URU926" s="14"/>
      <c r="URV926" s="14"/>
      <c r="URW926" s="14"/>
      <c r="URX926" s="14"/>
      <c r="URY926" s="14"/>
      <c r="URZ926" s="14"/>
      <c r="USA926" s="14"/>
      <c r="USB926" s="14"/>
      <c r="USC926" s="14"/>
      <c r="USD926" s="14"/>
      <c r="USE926" s="14"/>
      <c r="USF926" s="14"/>
      <c r="USG926" s="14"/>
      <c r="USH926" s="14"/>
      <c r="USI926" s="14"/>
      <c r="USJ926" s="14"/>
      <c r="USK926" s="14"/>
      <c r="USL926" s="14"/>
      <c r="USM926" s="14"/>
      <c r="USN926" s="14"/>
      <c r="USO926" s="14"/>
      <c r="USP926" s="14"/>
      <c r="USQ926" s="14"/>
      <c r="USR926" s="14"/>
      <c r="USS926" s="14"/>
      <c r="UST926" s="14"/>
      <c r="USU926" s="14"/>
      <c r="USV926" s="14"/>
      <c r="USW926" s="14"/>
      <c r="USX926" s="14"/>
      <c r="USY926" s="14"/>
      <c r="USZ926" s="14"/>
      <c r="UTA926" s="14"/>
      <c r="UTB926" s="14"/>
      <c r="UTC926" s="14"/>
      <c r="UTD926" s="14"/>
      <c r="UTE926" s="14"/>
      <c r="UTF926" s="14"/>
      <c r="UTG926" s="14"/>
      <c r="UTH926" s="14"/>
      <c r="UTI926" s="14"/>
      <c r="UTJ926" s="14"/>
      <c r="UTK926" s="14"/>
      <c r="UTL926" s="14"/>
      <c r="UTM926" s="14"/>
      <c r="UTN926" s="14"/>
      <c r="UTO926" s="14"/>
      <c r="UTP926" s="14"/>
      <c r="UTQ926" s="14"/>
      <c r="UTR926" s="14"/>
      <c r="UTS926" s="14"/>
      <c r="UTT926" s="14"/>
      <c r="UTU926" s="14"/>
      <c r="UTV926" s="14"/>
      <c r="UTW926" s="14"/>
      <c r="UTX926" s="14"/>
      <c r="UTY926" s="14"/>
      <c r="UTZ926" s="14"/>
      <c r="UUA926" s="14"/>
      <c r="UUB926" s="14"/>
      <c r="UUC926" s="14"/>
      <c r="UUD926" s="14"/>
      <c r="UUE926" s="14"/>
      <c r="UUF926" s="14"/>
      <c r="UUG926" s="14"/>
      <c r="UUH926" s="14"/>
      <c r="UUI926" s="14"/>
      <c r="UUJ926" s="14"/>
      <c r="UUK926" s="14"/>
      <c r="UUL926" s="14"/>
      <c r="UUM926" s="14"/>
      <c r="UUN926" s="14"/>
      <c r="UUO926" s="14"/>
      <c r="UUP926" s="14"/>
      <c r="UUQ926" s="14"/>
      <c r="UUR926" s="14"/>
      <c r="UUS926" s="14"/>
      <c r="UUT926" s="14"/>
      <c r="UUU926" s="14"/>
      <c r="UUV926" s="14"/>
      <c r="UUW926" s="14"/>
      <c r="UUX926" s="14"/>
      <c r="UUY926" s="14"/>
      <c r="UUZ926" s="14"/>
      <c r="UVA926" s="14"/>
      <c r="UVB926" s="14"/>
      <c r="UVC926" s="14"/>
      <c r="UVD926" s="14"/>
      <c r="UVE926" s="14"/>
      <c r="UVF926" s="14"/>
      <c r="UVG926" s="14"/>
      <c r="UVH926" s="14"/>
      <c r="UVI926" s="14"/>
      <c r="UVJ926" s="14"/>
      <c r="UVK926" s="14"/>
      <c r="UVL926" s="14"/>
      <c r="UVM926" s="14"/>
      <c r="UVN926" s="14"/>
      <c r="UVO926" s="14"/>
      <c r="UVP926" s="14"/>
      <c r="UVQ926" s="14"/>
      <c r="UVR926" s="14"/>
      <c r="UVS926" s="14"/>
      <c r="UVT926" s="14"/>
      <c r="UVU926" s="14"/>
      <c r="UVV926" s="14"/>
      <c r="UVW926" s="14"/>
      <c r="UVX926" s="14"/>
      <c r="UVY926" s="14"/>
      <c r="UVZ926" s="14"/>
      <c r="UWA926" s="14"/>
      <c r="UWB926" s="14"/>
      <c r="UWC926" s="14"/>
      <c r="UWD926" s="14"/>
      <c r="UWE926" s="14"/>
      <c r="UWF926" s="14"/>
      <c r="UWG926" s="14"/>
      <c r="UWH926" s="14"/>
      <c r="UWI926" s="14"/>
      <c r="UWJ926" s="14"/>
      <c r="UWK926" s="14"/>
      <c r="UWL926" s="14"/>
      <c r="UWM926" s="14"/>
      <c r="UWN926" s="14"/>
      <c r="UWO926" s="14"/>
      <c r="UWP926" s="14"/>
      <c r="UWQ926" s="14"/>
      <c r="UWR926" s="14"/>
      <c r="UWS926" s="14"/>
      <c r="UWT926" s="14"/>
      <c r="UWU926" s="14"/>
      <c r="UWV926" s="14"/>
      <c r="UWW926" s="14"/>
      <c r="UWX926" s="14"/>
      <c r="UWY926" s="14"/>
      <c r="UWZ926" s="14"/>
      <c r="UXA926" s="14"/>
      <c r="UXB926" s="14"/>
      <c r="UXC926" s="14"/>
      <c r="UXD926" s="14"/>
      <c r="UXE926" s="14"/>
      <c r="UXF926" s="14"/>
      <c r="UXG926" s="14"/>
      <c r="UXH926" s="14"/>
      <c r="UXI926" s="14"/>
      <c r="UXJ926" s="14"/>
      <c r="UXK926" s="14"/>
      <c r="UXL926" s="14"/>
      <c r="UXM926" s="14"/>
      <c r="UXN926" s="14"/>
      <c r="UXO926" s="14"/>
      <c r="UXP926" s="14"/>
      <c r="UXQ926" s="14"/>
      <c r="UXR926" s="14"/>
      <c r="UXS926" s="14"/>
      <c r="UXT926" s="14"/>
      <c r="UXU926" s="14"/>
      <c r="UXV926" s="14"/>
      <c r="UXW926" s="14"/>
      <c r="UXX926" s="14"/>
      <c r="UXY926" s="14"/>
      <c r="UXZ926" s="14"/>
      <c r="UYA926" s="14"/>
      <c r="UYB926" s="14"/>
      <c r="UYC926" s="14"/>
      <c r="UYD926" s="14"/>
      <c r="UYE926" s="14"/>
      <c r="UYF926" s="14"/>
      <c r="UYG926" s="14"/>
      <c r="UYH926" s="14"/>
      <c r="UYI926" s="14"/>
      <c r="UYJ926" s="14"/>
      <c r="UYK926" s="14"/>
      <c r="UYL926" s="14"/>
      <c r="UYM926" s="14"/>
      <c r="UYN926" s="14"/>
      <c r="UYO926" s="14"/>
      <c r="UYP926" s="14"/>
      <c r="UYQ926" s="14"/>
      <c r="UYR926" s="14"/>
      <c r="UYS926" s="14"/>
      <c r="UYT926" s="14"/>
      <c r="UYU926" s="14"/>
      <c r="UYV926" s="14"/>
      <c r="UYW926" s="14"/>
      <c r="UYX926" s="14"/>
      <c r="UYY926" s="14"/>
      <c r="UYZ926" s="14"/>
      <c r="UZA926" s="14"/>
      <c r="UZB926" s="14"/>
      <c r="UZC926" s="14"/>
      <c r="UZD926" s="14"/>
      <c r="UZE926" s="14"/>
      <c r="UZF926" s="14"/>
      <c r="UZG926" s="14"/>
      <c r="UZH926" s="14"/>
      <c r="UZI926" s="14"/>
      <c r="UZJ926" s="14"/>
      <c r="UZK926" s="14"/>
      <c r="UZL926" s="14"/>
      <c r="UZM926" s="14"/>
      <c r="UZN926" s="14"/>
      <c r="UZO926" s="14"/>
      <c r="UZP926" s="14"/>
      <c r="UZQ926" s="14"/>
      <c r="UZR926" s="14"/>
      <c r="UZS926" s="14"/>
      <c r="UZT926" s="14"/>
      <c r="UZU926" s="14"/>
      <c r="UZV926" s="14"/>
      <c r="UZW926" s="14"/>
      <c r="UZX926" s="14"/>
      <c r="UZY926" s="14"/>
      <c r="UZZ926" s="14"/>
      <c r="VAA926" s="14"/>
      <c r="VAB926" s="14"/>
      <c r="VAC926" s="14"/>
      <c r="VAD926" s="14"/>
      <c r="VAE926" s="14"/>
      <c r="VAF926" s="14"/>
      <c r="VAG926" s="14"/>
      <c r="VAH926" s="14"/>
      <c r="VAI926" s="14"/>
      <c r="VAJ926" s="14"/>
      <c r="VAK926" s="14"/>
      <c r="VAL926" s="14"/>
      <c r="VAM926" s="14"/>
      <c r="VAN926" s="14"/>
      <c r="VAO926" s="14"/>
      <c r="VAP926" s="14"/>
      <c r="VAQ926" s="14"/>
      <c r="VAR926" s="14"/>
      <c r="VAS926" s="14"/>
      <c r="VAT926" s="14"/>
      <c r="VAU926" s="14"/>
      <c r="VAV926" s="14"/>
      <c r="VAW926" s="14"/>
      <c r="VAX926" s="14"/>
      <c r="VAY926" s="14"/>
      <c r="VAZ926" s="14"/>
      <c r="VBA926" s="14"/>
      <c r="VBB926" s="14"/>
      <c r="VBC926" s="14"/>
      <c r="VBD926" s="14"/>
      <c r="VBE926" s="14"/>
      <c r="VBF926" s="14"/>
      <c r="VBG926" s="14"/>
      <c r="VBH926" s="14"/>
      <c r="VBI926" s="14"/>
      <c r="VBJ926" s="14"/>
      <c r="VBK926" s="14"/>
      <c r="VBL926" s="14"/>
      <c r="VBM926" s="14"/>
      <c r="VBN926" s="14"/>
      <c r="VBO926" s="14"/>
      <c r="VBP926" s="14"/>
      <c r="VBQ926" s="14"/>
      <c r="VBR926" s="14"/>
      <c r="VBS926" s="14"/>
      <c r="VBT926" s="14"/>
      <c r="VBU926" s="14"/>
      <c r="VBV926" s="14"/>
      <c r="VBW926" s="14"/>
      <c r="VBX926" s="14"/>
      <c r="VBY926" s="14"/>
      <c r="VBZ926" s="14"/>
      <c r="VCA926" s="14"/>
      <c r="VCB926" s="14"/>
      <c r="VCC926" s="14"/>
      <c r="VCD926" s="14"/>
      <c r="VCE926" s="14"/>
      <c r="VCF926" s="14"/>
      <c r="VCG926" s="14"/>
      <c r="VCH926" s="14"/>
      <c r="VCI926" s="14"/>
      <c r="VCJ926" s="14"/>
      <c r="VCK926" s="14"/>
      <c r="VCL926" s="14"/>
      <c r="VCM926" s="14"/>
      <c r="VCN926" s="14"/>
      <c r="VCO926" s="14"/>
      <c r="VCP926" s="14"/>
      <c r="VCQ926" s="14"/>
      <c r="VCR926" s="14"/>
      <c r="VCS926" s="14"/>
      <c r="VCT926" s="14"/>
      <c r="VCU926" s="14"/>
      <c r="VCV926" s="14"/>
      <c r="VCW926" s="14"/>
      <c r="VCX926" s="14"/>
      <c r="VCY926" s="14"/>
      <c r="VCZ926" s="14"/>
      <c r="VDA926" s="14"/>
      <c r="VDB926" s="14"/>
      <c r="VDC926" s="14"/>
      <c r="VDD926" s="14"/>
      <c r="VDE926" s="14"/>
      <c r="VDF926" s="14"/>
      <c r="VDG926" s="14"/>
      <c r="VDH926" s="14"/>
      <c r="VDI926" s="14"/>
      <c r="VDJ926" s="14"/>
      <c r="VDK926" s="14"/>
      <c r="VDL926" s="14"/>
      <c r="VDM926" s="14"/>
      <c r="VDN926" s="14"/>
      <c r="VDO926" s="14"/>
      <c r="VDP926" s="14"/>
      <c r="VDQ926" s="14"/>
      <c r="VDR926" s="14"/>
      <c r="VDS926" s="14"/>
      <c r="VDT926" s="14"/>
      <c r="VDU926" s="14"/>
      <c r="VDV926" s="14"/>
      <c r="VDW926" s="14"/>
      <c r="VDX926" s="14"/>
      <c r="VDY926" s="14"/>
      <c r="VDZ926" s="14"/>
      <c r="VEA926" s="14"/>
      <c r="VEB926" s="14"/>
      <c r="VEC926" s="14"/>
      <c r="VED926" s="14"/>
      <c r="VEE926" s="14"/>
      <c r="VEF926" s="14"/>
      <c r="VEG926" s="14"/>
      <c r="VEH926" s="14"/>
      <c r="VEI926" s="14"/>
      <c r="VEJ926" s="14"/>
      <c r="VEK926" s="14"/>
      <c r="VEL926" s="14"/>
      <c r="VEM926" s="14"/>
      <c r="VEN926" s="14"/>
      <c r="VEO926" s="14"/>
      <c r="VEP926" s="14"/>
      <c r="VEQ926" s="14"/>
      <c r="VER926" s="14"/>
      <c r="VES926" s="14"/>
      <c r="VET926" s="14"/>
      <c r="VEU926" s="14"/>
      <c r="VEV926" s="14"/>
      <c r="VEW926" s="14"/>
      <c r="VEX926" s="14"/>
      <c r="VEY926" s="14"/>
      <c r="VEZ926" s="14"/>
      <c r="VFA926" s="14"/>
      <c r="VFB926" s="14"/>
      <c r="VFC926" s="14"/>
      <c r="VFD926" s="14"/>
      <c r="VFE926" s="14"/>
      <c r="VFF926" s="14"/>
      <c r="VFG926" s="14"/>
      <c r="VFH926" s="14"/>
      <c r="VFI926" s="14"/>
      <c r="VFJ926" s="14"/>
      <c r="VFK926" s="14"/>
      <c r="VFL926" s="14"/>
      <c r="VFM926" s="14"/>
      <c r="VFN926" s="14"/>
      <c r="VFO926" s="14"/>
      <c r="VFP926" s="14"/>
      <c r="VFQ926" s="14"/>
      <c r="VFR926" s="14"/>
      <c r="VFS926" s="14"/>
      <c r="VFT926" s="14"/>
      <c r="VFU926" s="14"/>
      <c r="VFV926" s="14"/>
      <c r="VFW926" s="14"/>
      <c r="VFX926" s="14"/>
      <c r="VFY926" s="14"/>
      <c r="VFZ926" s="14"/>
      <c r="VGA926" s="14"/>
      <c r="VGB926" s="14"/>
      <c r="VGC926" s="14"/>
      <c r="VGD926" s="14"/>
      <c r="VGE926" s="14"/>
      <c r="VGF926" s="14"/>
      <c r="VGG926" s="14"/>
      <c r="VGH926" s="14"/>
      <c r="VGI926" s="14"/>
      <c r="VGJ926" s="14"/>
      <c r="VGK926" s="14"/>
      <c r="VGL926" s="14"/>
      <c r="VGM926" s="14"/>
      <c r="VGN926" s="14"/>
      <c r="VGO926" s="14"/>
      <c r="VGP926" s="14"/>
      <c r="VGQ926" s="14"/>
      <c r="VGR926" s="14"/>
      <c r="VGS926" s="14"/>
      <c r="VGT926" s="14"/>
      <c r="VGU926" s="14"/>
      <c r="VGV926" s="14"/>
      <c r="VGW926" s="14"/>
      <c r="VGX926" s="14"/>
      <c r="VGY926" s="14"/>
      <c r="VGZ926" s="14"/>
      <c r="VHA926" s="14"/>
      <c r="VHB926" s="14"/>
      <c r="VHC926" s="14"/>
      <c r="VHD926" s="14"/>
      <c r="VHE926" s="14"/>
      <c r="VHF926" s="14"/>
      <c r="VHG926" s="14"/>
      <c r="VHH926" s="14"/>
      <c r="VHI926" s="14"/>
      <c r="VHJ926" s="14"/>
      <c r="VHK926" s="14"/>
      <c r="VHL926" s="14"/>
      <c r="VHM926" s="14"/>
      <c r="VHN926" s="14"/>
      <c r="VHO926" s="14"/>
      <c r="VHP926" s="14"/>
      <c r="VHQ926" s="14"/>
      <c r="VHR926" s="14"/>
      <c r="VHS926" s="14"/>
      <c r="VHT926" s="14"/>
      <c r="VHU926" s="14"/>
      <c r="VHV926" s="14"/>
      <c r="VHW926" s="14"/>
      <c r="VHX926" s="14"/>
      <c r="VHY926" s="14"/>
      <c r="VHZ926" s="14"/>
      <c r="VIA926" s="14"/>
      <c r="VIB926" s="14"/>
      <c r="VIC926" s="14"/>
      <c r="VID926" s="14"/>
      <c r="VIE926" s="14"/>
      <c r="VIF926" s="14"/>
      <c r="VIG926" s="14"/>
      <c r="VIH926" s="14"/>
      <c r="VII926" s="14"/>
      <c r="VIJ926" s="14"/>
      <c r="VIK926" s="14"/>
      <c r="VIL926" s="14"/>
      <c r="VIM926" s="14"/>
      <c r="VIN926" s="14"/>
      <c r="VIO926" s="14"/>
      <c r="VIP926" s="14"/>
      <c r="VIQ926" s="14"/>
      <c r="VIR926" s="14"/>
      <c r="VIS926" s="14"/>
      <c r="VIT926" s="14"/>
      <c r="VIU926" s="14"/>
      <c r="VIV926" s="14"/>
      <c r="VIW926" s="14"/>
      <c r="VIX926" s="14"/>
      <c r="VIY926" s="14"/>
      <c r="VIZ926" s="14"/>
      <c r="VJA926" s="14"/>
      <c r="VJB926" s="14"/>
      <c r="VJC926" s="14"/>
      <c r="VJD926" s="14"/>
      <c r="VJE926" s="14"/>
      <c r="VJF926" s="14"/>
      <c r="VJG926" s="14"/>
      <c r="VJH926" s="14"/>
      <c r="VJI926" s="14"/>
      <c r="VJJ926" s="14"/>
      <c r="VJK926" s="14"/>
      <c r="VJL926" s="14"/>
      <c r="VJM926" s="14"/>
      <c r="VJN926" s="14"/>
      <c r="VJO926" s="14"/>
      <c r="VJP926" s="14"/>
      <c r="VJQ926" s="14"/>
      <c r="VJR926" s="14"/>
      <c r="VJS926" s="14"/>
      <c r="VJT926" s="14"/>
      <c r="VJU926" s="14"/>
      <c r="VJV926" s="14"/>
      <c r="VJW926" s="14"/>
      <c r="VJX926" s="14"/>
      <c r="VJY926" s="14"/>
      <c r="VJZ926" s="14"/>
      <c r="VKA926" s="14"/>
      <c r="VKB926" s="14"/>
      <c r="VKC926" s="14"/>
      <c r="VKD926" s="14"/>
      <c r="VKE926" s="14"/>
      <c r="VKF926" s="14"/>
      <c r="VKG926" s="14"/>
      <c r="VKH926" s="14"/>
      <c r="VKI926" s="14"/>
      <c r="VKJ926" s="14"/>
      <c r="VKK926" s="14"/>
      <c r="VKL926" s="14"/>
      <c r="VKM926" s="14"/>
      <c r="VKN926" s="14"/>
      <c r="VKO926" s="14"/>
      <c r="VKP926" s="14"/>
      <c r="VKQ926" s="14"/>
      <c r="VKR926" s="14"/>
      <c r="VKS926" s="14"/>
      <c r="VKT926" s="14"/>
      <c r="VKU926" s="14"/>
      <c r="VKV926" s="14"/>
      <c r="VKW926" s="14"/>
      <c r="VKX926" s="14"/>
      <c r="VKY926" s="14"/>
      <c r="VKZ926" s="14"/>
      <c r="VLA926" s="14"/>
      <c r="VLB926" s="14"/>
      <c r="VLC926" s="14"/>
      <c r="VLD926" s="14"/>
      <c r="VLE926" s="14"/>
      <c r="VLF926" s="14"/>
      <c r="VLG926" s="14"/>
      <c r="VLH926" s="14"/>
      <c r="VLI926" s="14"/>
      <c r="VLJ926" s="14"/>
      <c r="VLK926" s="14"/>
      <c r="VLL926" s="14"/>
      <c r="VLM926" s="14"/>
      <c r="VLN926" s="14"/>
      <c r="VLO926" s="14"/>
      <c r="VLP926" s="14"/>
      <c r="VLQ926" s="14"/>
      <c r="VLR926" s="14"/>
      <c r="VLS926" s="14"/>
      <c r="VLT926" s="14"/>
      <c r="VLU926" s="14"/>
      <c r="VLV926" s="14"/>
      <c r="VLW926" s="14"/>
      <c r="VLX926" s="14"/>
      <c r="VLY926" s="14"/>
      <c r="VLZ926" s="14"/>
      <c r="VMA926" s="14"/>
      <c r="VMB926" s="14"/>
      <c r="VMC926" s="14"/>
      <c r="VMD926" s="14"/>
      <c r="VME926" s="14"/>
      <c r="VMF926" s="14"/>
      <c r="VMG926" s="14"/>
      <c r="VMH926" s="14"/>
      <c r="VMI926" s="14"/>
      <c r="VMJ926" s="14"/>
      <c r="VMK926" s="14"/>
      <c r="VML926" s="14"/>
      <c r="VMM926" s="14"/>
      <c r="VMN926" s="14"/>
      <c r="VMO926" s="14"/>
      <c r="VMP926" s="14"/>
      <c r="VMQ926" s="14"/>
      <c r="VMR926" s="14"/>
      <c r="VMS926" s="14"/>
      <c r="VMT926" s="14"/>
      <c r="VMU926" s="14"/>
      <c r="VMV926" s="14"/>
      <c r="VMW926" s="14"/>
      <c r="VMX926" s="14"/>
      <c r="VMY926" s="14"/>
      <c r="VMZ926" s="14"/>
      <c r="VNA926" s="14"/>
      <c r="VNB926" s="14"/>
      <c r="VNC926" s="14"/>
      <c r="VND926" s="14"/>
      <c r="VNE926" s="14"/>
      <c r="VNF926" s="14"/>
      <c r="VNG926" s="14"/>
      <c r="VNH926" s="14"/>
      <c r="VNI926" s="14"/>
      <c r="VNJ926" s="14"/>
      <c r="VNK926" s="14"/>
      <c r="VNL926" s="14"/>
      <c r="VNM926" s="14"/>
      <c r="VNN926" s="14"/>
      <c r="VNO926" s="14"/>
      <c r="VNP926" s="14"/>
      <c r="VNQ926" s="14"/>
      <c r="VNR926" s="14"/>
      <c r="VNS926" s="14"/>
      <c r="VNT926" s="14"/>
      <c r="VNU926" s="14"/>
      <c r="VNV926" s="14"/>
      <c r="VNW926" s="14"/>
      <c r="VNX926" s="14"/>
      <c r="VNY926" s="14"/>
      <c r="VNZ926" s="14"/>
      <c r="VOA926" s="14"/>
      <c r="VOB926" s="14"/>
      <c r="VOC926" s="14"/>
      <c r="VOD926" s="14"/>
      <c r="VOE926" s="14"/>
      <c r="VOF926" s="14"/>
      <c r="VOG926" s="14"/>
      <c r="VOH926" s="14"/>
      <c r="VOI926" s="14"/>
      <c r="VOJ926" s="14"/>
      <c r="VOK926" s="14"/>
      <c r="VOL926" s="14"/>
      <c r="VOM926" s="14"/>
      <c r="VON926" s="14"/>
      <c r="VOO926" s="14"/>
      <c r="VOP926" s="14"/>
      <c r="VOQ926" s="14"/>
      <c r="VOR926" s="14"/>
      <c r="VOS926" s="14"/>
      <c r="VOT926" s="14"/>
      <c r="VOU926" s="14"/>
      <c r="VOV926" s="14"/>
      <c r="VOW926" s="14"/>
      <c r="VOX926" s="14"/>
      <c r="VOY926" s="14"/>
      <c r="VOZ926" s="14"/>
      <c r="VPA926" s="14"/>
      <c r="VPB926" s="14"/>
      <c r="VPC926" s="14"/>
      <c r="VPD926" s="14"/>
      <c r="VPE926" s="14"/>
      <c r="VPF926" s="14"/>
      <c r="VPG926" s="14"/>
      <c r="VPH926" s="14"/>
      <c r="VPI926" s="14"/>
      <c r="VPJ926" s="14"/>
      <c r="VPK926" s="14"/>
      <c r="VPL926" s="14"/>
      <c r="VPM926" s="14"/>
      <c r="VPN926" s="14"/>
      <c r="VPO926" s="14"/>
      <c r="VPP926" s="14"/>
      <c r="VPQ926" s="14"/>
      <c r="VPR926" s="14"/>
      <c r="VPS926" s="14"/>
      <c r="VPT926" s="14"/>
      <c r="VPU926" s="14"/>
      <c r="VPV926" s="14"/>
      <c r="VPW926" s="14"/>
      <c r="VPX926" s="14"/>
      <c r="VPY926" s="14"/>
      <c r="VPZ926" s="14"/>
      <c r="VQA926" s="14"/>
      <c r="VQB926" s="14"/>
      <c r="VQC926" s="14"/>
      <c r="VQD926" s="14"/>
      <c r="VQE926" s="14"/>
      <c r="VQF926" s="14"/>
      <c r="VQG926" s="14"/>
      <c r="VQH926" s="14"/>
      <c r="VQI926" s="14"/>
      <c r="VQJ926" s="14"/>
      <c r="VQK926" s="14"/>
      <c r="VQL926" s="14"/>
      <c r="VQM926" s="14"/>
      <c r="VQN926" s="14"/>
      <c r="VQO926" s="14"/>
      <c r="VQP926" s="14"/>
      <c r="VQQ926" s="14"/>
      <c r="VQR926" s="14"/>
      <c r="VQS926" s="14"/>
      <c r="VQT926" s="14"/>
      <c r="VQU926" s="14"/>
      <c r="VQV926" s="14"/>
      <c r="VQW926" s="14"/>
      <c r="VQX926" s="14"/>
      <c r="VQY926" s="14"/>
      <c r="VQZ926" s="14"/>
      <c r="VRA926" s="14"/>
      <c r="VRB926" s="14"/>
      <c r="VRC926" s="14"/>
      <c r="VRD926" s="14"/>
      <c r="VRE926" s="14"/>
      <c r="VRF926" s="14"/>
      <c r="VRG926" s="14"/>
      <c r="VRH926" s="14"/>
      <c r="VRI926" s="14"/>
      <c r="VRJ926" s="14"/>
      <c r="VRK926" s="14"/>
      <c r="VRL926" s="14"/>
      <c r="VRM926" s="14"/>
      <c r="VRN926" s="14"/>
      <c r="VRO926" s="14"/>
      <c r="VRP926" s="14"/>
      <c r="VRQ926" s="14"/>
      <c r="VRR926" s="14"/>
      <c r="VRS926" s="14"/>
      <c r="VRT926" s="14"/>
      <c r="VRU926" s="14"/>
      <c r="VRV926" s="14"/>
      <c r="VRW926" s="14"/>
      <c r="VRX926" s="14"/>
      <c r="VRY926" s="14"/>
      <c r="VRZ926" s="14"/>
      <c r="VSA926" s="14"/>
      <c r="VSB926" s="14"/>
      <c r="VSC926" s="14"/>
      <c r="VSD926" s="14"/>
      <c r="VSE926" s="14"/>
      <c r="VSF926" s="14"/>
      <c r="VSG926" s="14"/>
      <c r="VSH926" s="14"/>
      <c r="VSI926" s="14"/>
      <c r="VSJ926" s="14"/>
      <c r="VSK926" s="14"/>
      <c r="VSL926" s="14"/>
      <c r="VSM926" s="14"/>
      <c r="VSN926" s="14"/>
      <c r="VSO926" s="14"/>
      <c r="VSP926" s="14"/>
      <c r="VSQ926" s="14"/>
      <c r="VSR926" s="14"/>
      <c r="VSS926" s="14"/>
      <c r="VST926" s="14"/>
      <c r="VSU926" s="14"/>
      <c r="VSV926" s="14"/>
      <c r="VSW926" s="14"/>
      <c r="VSX926" s="14"/>
      <c r="VSY926" s="14"/>
      <c r="VSZ926" s="14"/>
      <c r="VTA926" s="14"/>
      <c r="VTB926" s="14"/>
      <c r="VTC926" s="14"/>
      <c r="VTD926" s="14"/>
      <c r="VTE926" s="14"/>
      <c r="VTF926" s="14"/>
      <c r="VTG926" s="14"/>
      <c r="VTH926" s="14"/>
      <c r="VTI926" s="14"/>
      <c r="VTJ926" s="14"/>
      <c r="VTK926" s="14"/>
      <c r="VTL926" s="14"/>
      <c r="VTM926" s="14"/>
      <c r="VTN926" s="14"/>
      <c r="VTO926" s="14"/>
      <c r="VTP926" s="14"/>
      <c r="VTQ926" s="14"/>
      <c r="VTR926" s="14"/>
      <c r="VTS926" s="14"/>
      <c r="VTT926" s="14"/>
      <c r="VTU926" s="14"/>
      <c r="VTV926" s="14"/>
      <c r="VTW926" s="14"/>
      <c r="VTX926" s="14"/>
      <c r="VTY926" s="14"/>
      <c r="VTZ926" s="14"/>
      <c r="VUA926" s="14"/>
      <c r="VUB926" s="14"/>
      <c r="VUC926" s="14"/>
      <c r="VUD926" s="14"/>
      <c r="VUE926" s="14"/>
      <c r="VUF926" s="14"/>
      <c r="VUG926" s="14"/>
      <c r="VUH926" s="14"/>
      <c r="VUI926" s="14"/>
      <c r="VUJ926" s="14"/>
      <c r="VUK926" s="14"/>
      <c r="VUL926" s="14"/>
      <c r="VUM926" s="14"/>
      <c r="VUN926" s="14"/>
      <c r="VUO926" s="14"/>
      <c r="VUP926" s="14"/>
      <c r="VUQ926" s="14"/>
      <c r="VUR926" s="14"/>
      <c r="VUS926" s="14"/>
      <c r="VUT926" s="14"/>
      <c r="VUU926" s="14"/>
      <c r="VUV926" s="14"/>
      <c r="VUW926" s="14"/>
      <c r="VUX926" s="14"/>
      <c r="VUY926" s="14"/>
      <c r="VUZ926" s="14"/>
      <c r="VVA926" s="14"/>
      <c r="VVB926" s="14"/>
      <c r="VVC926" s="14"/>
      <c r="VVD926" s="14"/>
      <c r="VVE926" s="14"/>
      <c r="VVF926" s="14"/>
      <c r="VVG926" s="14"/>
      <c r="VVH926" s="14"/>
      <c r="VVI926" s="14"/>
      <c r="VVJ926" s="14"/>
      <c r="VVK926" s="14"/>
      <c r="VVL926" s="14"/>
      <c r="VVM926" s="14"/>
      <c r="VVN926" s="14"/>
      <c r="VVO926" s="14"/>
      <c r="VVP926" s="14"/>
      <c r="VVQ926" s="14"/>
      <c r="VVR926" s="14"/>
      <c r="VVS926" s="14"/>
      <c r="VVT926" s="14"/>
      <c r="VVU926" s="14"/>
      <c r="VVV926" s="14"/>
      <c r="VVW926" s="14"/>
      <c r="VVX926" s="14"/>
      <c r="VVY926" s="14"/>
      <c r="VVZ926" s="14"/>
      <c r="VWA926" s="14"/>
      <c r="VWB926" s="14"/>
      <c r="VWC926" s="14"/>
      <c r="VWD926" s="14"/>
      <c r="VWE926" s="14"/>
      <c r="VWF926" s="14"/>
      <c r="VWG926" s="14"/>
      <c r="VWH926" s="14"/>
      <c r="VWI926" s="14"/>
      <c r="VWJ926" s="14"/>
      <c r="VWK926" s="14"/>
      <c r="VWL926" s="14"/>
      <c r="VWM926" s="14"/>
      <c r="VWN926" s="14"/>
      <c r="VWO926" s="14"/>
      <c r="VWP926" s="14"/>
      <c r="VWQ926" s="14"/>
      <c r="VWR926" s="14"/>
      <c r="VWS926" s="14"/>
      <c r="VWT926" s="14"/>
      <c r="VWU926" s="14"/>
      <c r="VWV926" s="14"/>
      <c r="VWW926" s="14"/>
      <c r="VWX926" s="14"/>
      <c r="VWY926" s="14"/>
      <c r="VWZ926" s="14"/>
      <c r="VXA926" s="14"/>
      <c r="VXB926" s="14"/>
      <c r="VXC926" s="14"/>
      <c r="VXD926" s="14"/>
      <c r="VXE926" s="14"/>
      <c r="VXF926" s="14"/>
      <c r="VXG926" s="14"/>
      <c r="VXH926" s="14"/>
      <c r="VXI926" s="14"/>
      <c r="VXJ926" s="14"/>
      <c r="VXK926" s="14"/>
      <c r="VXL926" s="14"/>
      <c r="VXM926" s="14"/>
      <c r="VXN926" s="14"/>
      <c r="VXO926" s="14"/>
      <c r="VXP926" s="14"/>
      <c r="VXQ926" s="14"/>
      <c r="VXR926" s="14"/>
      <c r="VXS926" s="14"/>
      <c r="VXT926" s="14"/>
      <c r="VXU926" s="14"/>
      <c r="VXV926" s="14"/>
      <c r="VXW926" s="14"/>
      <c r="VXX926" s="14"/>
      <c r="VXY926" s="14"/>
      <c r="VXZ926" s="14"/>
      <c r="VYA926" s="14"/>
      <c r="VYB926" s="14"/>
      <c r="VYC926" s="14"/>
      <c r="VYD926" s="14"/>
      <c r="VYE926" s="14"/>
      <c r="VYF926" s="14"/>
      <c r="VYG926" s="14"/>
      <c r="VYH926" s="14"/>
      <c r="VYI926" s="14"/>
      <c r="VYJ926" s="14"/>
      <c r="VYK926" s="14"/>
      <c r="VYL926" s="14"/>
      <c r="VYM926" s="14"/>
      <c r="VYN926" s="14"/>
      <c r="VYO926" s="14"/>
      <c r="VYP926" s="14"/>
      <c r="VYQ926" s="14"/>
      <c r="VYR926" s="14"/>
      <c r="VYS926" s="14"/>
      <c r="VYT926" s="14"/>
      <c r="VYU926" s="14"/>
      <c r="VYV926" s="14"/>
      <c r="VYW926" s="14"/>
      <c r="VYX926" s="14"/>
      <c r="VYY926" s="14"/>
      <c r="VYZ926" s="14"/>
      <c r="VZA926" s="14"/>
      <c r="VZB926" s="14"/>
      <c r="VZC926" s="14"/>
      <c r="VZD926" s="14"/>
      <c r="VZE926" s="14"/>
      <c r="VZF926" s="14"/>
      <c r="VZG926" s="14"/>
      <c r="VZH926" s="14"/>
      <c r="VZI926" s="14"/>
      <c r="VZJ926" s="14"/>
      <c r="VZK926" s="14"/>
      <c r="VZL926" s="14"/>
      <c r="VZM926" s="14"/>
      <c r="VZN926" s="14"/>
      <c r="VZO926" s="14"/>
      <c r="VZP926" s="14"/>
      <c r="VZQ926" s="14"/>
      <c r="VZR926" s="14"/>
      <c r="VZS926" s="14"/>
      <c r="VZT926" s="14"/>
      <c r="VZU926" s="14"/>
      <c r="VZV926" s="14"/>
      <c r="VZW926" s="14"/>
      <c r="VZX926" s="14"/>
      <c r="VZY926" s="14"/>
      <c r="VZZ926" s="14"/>
      <c r="WAA926" s="14"/>
      <c r="WAB926" s="14"/>
      <c r="WAC926" s="14"/>
      <c r="WAD926" s="14"/>
      <c r="WAE926" s="14"/>
      <c r="WAF926" s="14"/>
      <c r="WAG926" s="14"/>
      <c r="WAH926" s="14"/>
      <c r="WAI926" s="14"/>
      <c r="WAJ926" s="14"/>
      <c r="WAK926" s="14"/>
      <c r="WAL926" s="14"/>
      <c r="WAM926" s="14"/>
      <c r="WAN926" s="14"/>
      <c r="WAO926" s="14"/>
      <c r="WAP926" s="14"/>
      <c r="WAQ926" s="14"/>
      <c r="WAR926" s="14"/>
      <c r="WAS926" s="14"/>
      <c r="WAT926" s="14"/>
      <c r="WAU926" s="14"/>
      <c r="WAV926" s="14"/>
      <c r="WAW926" s="14"/>
      <c r="WAX926" s="14"/>
      <c r="WAY926" s="14"/>
      <c r="WAZ926" s="14"/>
      <c r="WBA926" s="14"/>
      <c r="WBB926" s="14"/>
      <c r="WBC926" s="14"/>
      <c r="WBD926" s="14"/>
      <c r="WBE926" s="14"/>
      <c r="WBF926" s="14"/>
      <c r="WBG926" s="14"/>
      <c r="WBH926" s="14"/>
      <c r="WBI926" s="14"/>
      <c r="WBJ926" s="14"/>
      <c r="WBK926" s="14"/>
      <c r="WBL926" s="14"/>
      <c r="WBM926" s="14"/>
      <c r="WBN926" s="14"/>
      <c r="WBO926" s="14"/>
      <c r="WBP926" s="14"/>
      <c r="WBQ926" s="14"/>
      <c r="WBR926" s="14"/>
      <c r="WBS926" s="14"/>
      <c r="WBT926" s="14"/>
      <c r="WBU926" s="14"/>
      <c r="WBV926" s="14"/>
      <c r="WBW926" s="14"/>
      <c r="WBX926" s="14"/>
      <c r="WBY926" s="14"/>
      <c r="WBZ926" s="14"/>
      <c r="WCA926" s="14"/>
      <c r="WCB926" s="14"/>
      <c r="WCC926" s="14"/>
      <c r="WCD926" s="14"/>
      <c r="WCE926" s="14"/>
      <c r="WCF926" s="14"/>
      <c r="WCG926" s="14"/>
      <c r="WCH926" s="14"/>
      <c r="WCI926" s="14"/>
      <c r="WCJ926" s="14"/>
      <c r="WCK926" s="14"/>
      <c r="WCL926" s="14"/>
      <c r="WCM926" s="14"/>
      <c r="WCN926" s="14"/>
      <c r="WCO926" s="14"/>
      <c r="WCP926" s="14"/>
      <c r="WCQ926" s="14"/>
      <c r="WCR926" s="14"/>
      <c r="WCS926" s="14"/>
      <c r="WCT926" s="14"/>
      <c r="WCU926" s="14"/>
      <c r="WCV926" s="14"/>
      <c r="WCW926" s="14"/>
      <c r="WCX926" s="14"/>
      <c r="WCY926" s="14"/>
      <c r="WCZ926" s="14"/>
      <c r="WDA926" s="14"/>
      <c r="WDB926" s="14"/>
      <c r="WDC926" s="14"/>
      <c r="WDD926" s="14"/>
      <c r="WDE926" s="14"/>
      <c r="WDF926" s="14"/>
      <c r="WDG926" s="14"/>
      <c r="WDH926" s="14"/>
      <c r="WDI926" s="14"/>
      <c r="WDJ926" s="14"/>
      <c r="WDK926" s="14"/>
      <c r="WDL926" s="14"/>
      <c r="WDM926" s="14"/>
      <c r="WDN926" s="14"/>
      <c r="WDO926" s="14"/>
      <c r="WDP926" s="14"/>
      <c r="WDQ926" s="14"/>
      <c r="WDR926" s="14"/>
      <c r="WDS926" s="14"/>
      <c r="WDT926" s="14"/>
      <c r="WDU926" s="14"/>
      <c r="WDV926" s="14"/>
      <c r="WDW926" s="14"/>
      <c r="WDX926" s="14"/>
      <c r="WDY926" s="14"/>
      <c r="WDZ926" s="14"/>
      <c r="WEA926" s="14"/>
      <c r="WEB926" s="14"/>
      <c r="WEC926" s="14"/>
      <c r="WED926" s="14"/>
      <c r="WEE926" s="14"/>
      <c r="WEF926" s="14"/>
      <c r="WEG926" s="14"/>
      <c r="WEH926" s="14"/>
      <c r="WEI926" s="14"/>
      <c r="WEJ926" s="14"/>
      <c r="WEK926" s="14"/>
      <c r="WEL926" s="14"/>
      <c r="WEM926" s="14"/>
      <c r="WEN926" s="14"/>
      <c r="WEO926" s="14"/>
      <c r="WEP926" s="14"/>
      <c r="WEQ926" s="14"/>
      <c r="WER926" s="14"/>
      <c r="WES926" s="14"/>
      <c r="WET926" s="14"/>
      <c r="WEU926" s="14"/>
      <c r="WEV926" s="14"/>
      <c r="WEW926" s="14"/>
      <c r="WEX926" s="14"/>
      <c r="WEY926" s="14"/>
      <c r="WEZ926" s="14"/>
      <c r="WFA926" s="14"/>
      <c r="WFB926" s="14"/>
      <c r="WFC926" s="14"/>
      <c r="WFD926" s="14"/>
      <c r="WFE926" s="14"/>
      <c r="WFF926" s="14"/>
      <c r="WFG926" s="14"/>
      <c r="WFH926" s="14"/>
      <c r="WFI926" s="14"/>
      <c r="WFJ926" s="14"/>
      <c r="WFK926" s="14"/>
      <c r="WFL926" s="14"/>
      <c r="WFM926" s="14"/>
      <c r="WFN926" s="14"/>
      <c r="WFO926" s="14"/>
      <c r="WFP926" s="14"/>
      <c r="WFQ926" s="14"/>
      <c r="WFR926" s="14"/>
      <c r="WFS926" s="14"/>
      <c r="WFT926" s="14"/>
      <c r="WFU926" s="14"/>
      <c r="WFV926" s="14"/>
      <c r="WFW926" s="14"/>
      <c r="WFX926" s="14"/>
      <c r="WFY926" s="14"/>
      <c r="WFZ926" s="14"/>
      <c r="WGA926" s="14"/>
      <c r="WGB926" s="14"/>
      <c r="WGC926" s="14"/>
      <c r="WGD926" s="14"/>
      <c r="WGE926" s="14"/>
      <c r="WGF926" s="14"/>
      <c r="WGG926" s="14"/>
      <c r="WGH926" s="14"/>
      <c r="WGI926" s="14"/>
      <c r="WGJ926" s="14"/>
      <c r="WGK926" s="14"/>
      <c r="WGL926" s="14"/>
      <c r="WGM926" s="14"/>
      <c r="WGN926" s="14"/>
      <c r="WGO926" s="14"/>
      <c r="WGP926" s="14"/>
      <c r="WGQ926" s="14"/>
      <c r="WGR926" s="14"/>
      <c r="WGS926" s="14"/>
      <c r="WGT926" s="14"/>
      <c r="WGU926" s="14"/>
      <c r="WGV926" s="14"/>
      <c r="WGW926" s="14"/>
      <c r="WGX926" s="14"/>
      <c r="WGY926" s="14"/>
      <c r="WGZ926" s="14"/>
      <c r="WHA926" s="14"/>
      <c r="WHB926" s="14"/>
      <c r="WHC926" s="14"/>
      <c r="WHD926" s="14"/>
      <c r="WHE926" s="14"/>
      <c r="WHF926" s="14"/>
      <c r="WHG926" s="14"/>
      <c r="WHH926" s="14"/>
      <c r="WHI926" s="14"/>
      <c r="WHJ926" s="14"/>
      <c r="WHK926" s="14"/>
      <c r="WHL926" s="14"/>
      <c r="WHM926" s="14"/>
      <c r="WHN926" s="14"/>
      <c r="WHO926" s="14"/>
      <c r="WHP926" s="14"/>
      <c r="WHQ926" s="14"/>
      <c r="WHR926" s="14"/>
      <c r="WHS926" s="14"/>
      <c r="WHT926" s="14"/>
      <c r="WHU926" s="14"/>
      <c r="WHV926" s="14"/>
      <c r="WHW926" s="14"/>
      <c r="WHX926" s="14"/>
      <c r="WHY926" s="14"/>
      <c r="WHZ926" s="14"/>
      <c r="WIA926" s="14"/>
      <c r="WIB926" s="14"/>
      <c r="WIC926" s="14"/>
      <c r="WID926" s="14"/>
      <c r="WIE926" s="14"/>
      <c r="WIF926" s="14"/>
      <c r="WIG926" s="14"/>
      <c r="WIH926" s="14"/>
      <c r="WII926" s="14"/>
      <c r="WIJ926" s="14"/>
      <c r="WIK926" s="14"/>
      <c r="WIL926" s="14"/>
      <c r="WIM926" s="14"/>
      <c r="WIN926" s="14"/>
      <c r="WIO926" s="14"/>
      <c r="WIP926" s="14"/>
      <c r="WIQ926" s="14"/>
      <c r="WIR926" s="14"/>
      <c r="WIS926" s="14"/>
      <c r="WIT926" s="14"/>
      <c r="WIU926" s="14"/>
      <c r="WIV926" s="14"/>
      <c r="WIW926" s="14"/>
      <c r="WIX926" s="14"/>
      <c r="WIY926" s="14"/>
      <c r="WIZ926" s="14"/>
      <c r="WJA926" s="14"/>
      <c r="WJB926" s="14"/>
      <c r="WJC926" s="14"/>
      <c r="WJD926" s="14"/>
      <c r="WJE926" s="14"/>
      <c r="WJF926" s="14"/>
      <c r="WJG926" s="14"/>
      <c r="WJH926" s="14"/>
      <c r="WJI926" s="14"/>
      <c r="WJJ926" s="14"/>
      <c r="WJK926" s="14"/>
      <c r="WJL926" s="14"/>
      <c r="WJM926" s="14"/>
      <c r="WJN926" s="14"/>
      <c r="WJO926" s="14"/>
      <c r="WJP926" s="14"/>
      <c r="WJQ926" s="14"/>
      <c r="WJR926" s="14"/>
      <c r="WJS926" s="14"/>
      <c r="WJT926" s="14"/>
      <c r="WJU926" s="14"/>
      <c r="WJV926" s="14"/>
      <c r="WJW926" s="14"/>
      <c r="WJX926" s="14"/>
      <c r="WJY926" s="14"/>
      <c r="WJZ926" s="14"/>
      <c r="WKA926" s="14"/>
      <c r="WKB926" s="14"/>
      <c r="WKC926" s="14"/>
      <c r="WKD926" s="14"/>
      <c r="WKE926" s="14"/>
      <c r="WKF926" s="14"/>
      <c r="WKG926" s="14"/>
      <c r="WKH926" s="14"/>
      <c r="WKI926" s="14"/>
      <c r="WKJ926" s="14"/>
      <c r="WKK926" s="14"/>
      <c r="WKL926" s="14"/>
      <c r="WKM926" s="14"/>
      <c r="WKN926" s="14"/>
      <c r="WKO926" s="14"/>
      <c r="WKP926" s="14"/>
      <c r="WKQ926" s="14"/>
      <c r="WKR926" s="14"/>
      <c r="WKS926" s="14"/>
      <c r="WKT926" s="14"/>
      <c r="WKU926" s="14"/>
      <c r="WKV926" s="14"/>
      <c r="WKW926" s="14"/>
      <c r="WKX926" s="14"/>
      <c r="WKY926" s="14"/>
      <c r="WKZ926" s="14"/>
      <c r="WLA926" s="14"/>
      <c r="WLB926" s="14"/>
      <c r="WLC926" s="14"/>
      <c r="WLD926" s="14"/>
      <c r="WLE926" s="14"/>
      <c r="WLF926" s="14"/>
      <c r="WLG926" s="14"/>
      <c r="WLH926" s="14"/>
      <c r="WLI926" s="14"/>
      <c r="WLJ926" s="14"/>
      <c r="WLK926" s="14"/>
      <c r="WLL926" s="14"/>
      <c r="WLM926" s="14"/>
      <c r="WLN926" s="14"/>
      <c r="WLO926" s="14"/>
      <c r="WLP926" s="14"/>
      <c r="WLQ926" s="14"/>
      <c r="WLR926" s="14"/>
      <c r="WLS926" s="14"/>
      <c r="WLT926" s="14"/>
      <c r="WLU926" s="14"/>
      <c r="WLV926" s="14"/>
      <c r="WLW926" s="14"/>
      <c r="WLX926" s="14"/>
      <c r="WLY926" s="14"/>
      <c r="WLZ926" s="14"/>
      <c r="WMA926" s="14"/>
      <c r="WMB926" s="14"/>
      <c r="WMC926" s="14"/>
      <c r="WMD926" s="14"/>
      <c r="WME926" s="14"/>
      <c r="WMF926" s="14"/>
      <c r="WMG926" s="14"/>
      <c r="WMH926" s="14"/>
      <c r="WMI926" s="14"/>
      <c r="WMJ926" s="14"/>
      <c r="WMK926" s="14"/>
      <c r="WML926" s="14"/>
      <c r="WMM926" s="14"/>
      <c r="WMN926" s="14"/>
      <c r="WMO926" s="14"/>
      <c r="WMP926" s="14"/>
      <c r="WMQ926" s="14"/>
      <c r="WMR926" s="14"/>
      <c r="WMS926" s="14"/>
      <c r="WMT926" s="14"/>
      <c r="WMU926" s="14"/>
      <c r="WMV926" s="14"/>
      <c r="WMW926" s="14"/>
      <c r="WMX926" s="14"/>
      <c r="WMY926" s="14"/>
      <c r="WMZ926" s="14"/>
      <c r="WNA926" s="14"/>
      <c r="WNB926" s="14"/>
      <c r="WNC926" s="14"/>
      <c r="WND926" s="14"/>
      <c r="WNE926" s="14"/>
      <c r="WNF926" s="14"/>
      <c r="WNG926" s="14"/>
      <c r="WNH926" s="14"/>
      <c r="WNI926" s="14"/>
      <c r="WNJ926" s="14"/>
      <c r="WNK926" s="14"/>
      <c r="WNL926" s="14"/>
      <c r="WNM926" s="14"/>
      <c r="WNN926" s="14"/>
      <c r="WNO926" s="14"/>
      <c r="WNP926" s="14"/>
      <c r="WNQ926" s="14"/>
      <c r="WNR926" s="14"/>
      <c r="WNS926" s="14"/>
      <c r="WNT926" s="14"/>
      <c r="WNU926" s="14"/>
      <c r="WNV926" s="14"/>
      <c r="WNW926" s="14"/>
      <c r="WNX926" s="14"/>
      <c r="WNY926" s="14"/>
      <c r="WNZ926" s="14"/>
      <c r="WOA926" s="14"/>
      <c r="WOB926" s="14"/>
      <c r="WOC926" s="14"/>
      <c r="WOD926" s="14"/>
      <c r="WOE926" s="14"/>
      <c r="WOF926" s="14"/>
      <c r="WOG926" s="14"/>
      <c r="WOH926" s="14"/>
      <c r="WOI926" s="14"/>
      <c r="WOJ926" s="14"/>
      <c r="WOK926" s="14"/>
      <c r="WOL926" s="14"/>
      <c r="WOM926" s="14"/>
      <c r="WON926" s="14"/>
      <c r="WOO926" s="14"/>
      <c r="WOP926" s="14"/>
      <c r="WOQ926" s="14"/>
      <c r="WOR926" s="14"/>
      <c r="WOS926" s="14"/>
      <c r="WOT926" s="14"/>
      <c r="WOU926" s="14"/>
      <c r="WOV926" s="14"/>
      <c r="WOW926" s="14"/>
      <c r="WOX926" s="14"/>
      <c r="WOY926" s="14"/>
      <c r="WOZ926" s="14"/>
      <c r="WPA926" s="14"/>
      <c r="WPB926" s="14"/>
      <c r="WPC926" s="14"/>
      <c r="WPD926" s="14"/>
      <c r="WPE926" s="14"/>
      <c r="WPF926" s="14"/>
      <c r="WPG926" s="14"/>
      <c r="WPH926" s="14"/>
      <c r="WPI926" s="14"/>
      <c r="WPJ926" s="14"/>
      <c r="WPK926" s="14"/>
      <c r="WPL926" s="14"/>
      <c r="WPM926" s="14"/>
      <c r="WPN926" s="14"/>
      <c r="WPO926" s="14"/>
      <c r="WPP926" s="14"/>
      <c r="WPQ926" s="14"/>
      <c r="WPR926" s="14"/>
      <c r="WPS926" s="14"/>
      <c r="WPT926" s="14"/>
      <c r="WPU926" s="14"/>
      <c r="WPV926" s="14"/>
      <c r="WPW926" s="14"/>
      <c r="WPX926" s="14"/>
      <c r="WPY926" s="14"/>
      <c r="WPZ926" s="14"/>
      <c r="WQA926" s="14"/>
      <c r="WQB926" s="14"/>
      <c r="WQC926" s="14"/>
      <c r="WQD926" s="14"/>
      <c r="WQE926" s="14"/>
      <c r="WQF926" s="14"/>
      <c r="WQG926" s="14"/>
      <c r="WQH926" s="14"/>
      <c r="WQI926" s="14"/>
      <c r="WQJ926" s="14"/>
      <c r="WQK926" s="14"/>
      <c r="WQL926" s="14"/>
      <c r="WQM926" s="14"/>
      <c r="WQN926" s="14"/>
      <c r="WQO926" s="14"/>
      <c r="WQP926" s="14"/>
      <c r="WQQ926" s="14"/>
      <c r="WQR926" s="14"/>
      <c r="WQS926" s="14"/>
      <c r="WQT926" s="14"/>
      <c r="WQU926" s="14"/>
      <c r="WQV926" s="14"/>
      <c r="WQW926" s="14"/>
      <c r="WQX926" s="14"/>
      <c r="WQY926" s="14"/>
      <c r="WQZ926" s="14"/>
      <c r="WRA926" s="14"/>
      <c r="WRB926" s="14"/>
      <c r="WRC926" s="14"/>
      <c r="WRD926" s="14"/>
      <c r="WRE926" s="14"/>
      <c r="WRF926" s="14"/>
      <c r="WRG926" s="14"/>
      <c r="WRH926" s="14"/>
      <c r="WRI926" s="14"/>
      <c r="WRJ926" s="14"/>
      <c r="WRK926" s="14"/>
      <c r="WRL926" s="14"/>
      <c r="WRM926" s="14"/>
      <c r="WRN926" s="14"/>
      <c r="WRO926" s="14"/>
      <c r="WRP926" s="14"/>
      <c r="WRQ926" s="14"/>
      <c r="WRR926" s="14"/>
      <c r="WRS926" s="14"/>
      <c r="WRT926" s="14"/>
      <c r="WRU926" s="14"/>
      <c r="WRV926" s="14"/>
      <c r="WRW926" s="14"/>
      <c r="WRX926" s="14"/>
      <c r="WRY926" s="14"/>
      <c r="WRZ926" s="14"/>
      <c r="WSA926" s="14"/>
      <c r="WSB926" s="14"/>
      <c r="WSC926" s="14"/>
      <c r="WSD926" s="14"/>
      <c r="WSE926" s="14"/>
      <c r="WSF926" s="14"/>
      <c r="WSG926" s="14"/>
      <c r="WSH926" s="14"/>
      <c r="WSI926" s="14"/>
      <c r="WSJ926" s="14"/>
      <c r="WSK926" s="14"/>
      <c r="WSL926" s="14"/>
      <c r="WSM926" s="14"/>
      <c r="WSN926" s="14"/>
      <c r="WSO926" s="14"/>
      <c r="WSP926" s="14"/>
      <c r="WSQ926" s="14"/>
      <c r="WSR926" s="14"/>
      <c r="WSS926" s="14"/>
      <c r="WST926" s="14"/>
      <c r="WSU926" s="14"/>
      <c r="WSV926" s="14"/>
      <c r="WSW926" s="14"/>
      <c r="WSX926" s="14"/>
      <c r="WSY926" s="14"/>
      <c r="WSZ926" s="14"/>
      <c r="WTA926" s="14"/>
      <c r="WTB926" s="14"/>
      <c r="WTC926" s="14"/>
      <c r="WTD926" s="14"/>
      <c r="WTE926" s="14"/>
      <c r="WTF926" s="14"/>
      <c r="WTG926" s="14"/>
      <c r="WTH926" s="14"/>
      <c r="WTI926" s="14"/>
      <c r="WTJ926" s="14"/>
      <c r="WTK926" s="14"/>
      <c r="WTL926" s="14"/>
      <c r="WTM926" s="14"/>
      <c r="WTN926" s="14"/>
      <c r="WTO926" s="14"/>
      <c r="WTP926" s="14"/>
      <c r="WTQ926" s="14"/>
      <c r="WTR926" s="14"/>
      <c r="WTS926" s="14"/>
      <c r="WTT926" s="14"/>
      <c r="WTU926" s="14"/>
      <c r="WTV926" s="14"/>
      <c r="WTW926" s="14"/>
      <c r="WTX926" s="14"/>
      <c r="WTY926" s="14"/>
      <c r="WTZ926" s="14"/>
      <c r="WUA926" s="14"/>
      <c r="WUB926" s="14"/>
      <c r="WUC926" s="14"/>
      <c r="WUD926" s="14"/>
      <c r="WUE926" s="14"/>
      <c r="WUF926" s="14"/>
      <c r="WUG926" s="14"/>
      <c r="WUH926" s="14"/>
      <c r="WUI926" s="14"/>
      <c r="WUJ926" s="14"/>
      <c r="WUK926" s="14"/>
      <c r="WUL926" s="14"/>
      <c r="WUM926" s="14"/>
      <c r="WUN926" s="14"/>
      <c r="WUO926" s="14"/>
      <c r="WUP926" s="14"/>
      <c r="WUQ926" s="14"/>
      <c r="WUR926" s="14"/>
      <c r="WUS926" s="14"/>
      <c r="WUT926" s="14"/>
      <c r="WUU926" s="14"/>
      <c r="WUV926" s="14"/>
      <c r="WUW926" s="14"/>
      <c r="WUX926" s="14"/>
      <c r="WUY926" s="14"/>
      <c r="WUZ926" s="14"/>
      <c r="WVA926" s="14"/>
      <c r="WVB926" s="14"/>
      <c r="WVC926" s="14"/>
      <c r="WVD926" s="14"/>
      <c r="WVE926" s="14"/>
      <c r="WVF926" s="14"/>
      <c r="WVG926" s="14"/>
      <c r="WVH926" s="14"/>
      <c r="WVI926" s="14"/>
      <c r="WVJ926" s="14"/>
      <c r="WVK926" s="14"/>
      <c r="WVL926" s="14"/>
      <c r="WVM926" s="14"/>
      <c r="WVN926" s="14"/>
      <c r="WVO926" s="14"/>
      <c r="WVP926" s="14"/>
      <c r="WVQ926" s="14"/>
      <c r="WVR926" s="14"/>
      <c r="WVS926" s="14"/>
      <c r="WVT926" s="14"/>
      <c r="WVU926" s="14"/>
      <c r="WVV926" s="14"/>
      <c r="WVW926" s="14"/>
      <c r="WVX926" s="14"/>
      <c r="WVY926" s="14"/>
      <c r="WVZ926" s="14"/>
      <c r="WWA926" s="14"/>
      <c r="WWB926" s="14"/>
      <c r="WWC926" s="14"/>
      <c r="WWD926" s="14"/>
      <c r="WWE926" s="14"/>
      <c r="WWF926" s="14"/>
      <c r="WWG926" s="14"/>
      <c r="WWH926" s="14"/>
      <c r="WWI926" s="14"/>
      <c r="WWJ926" s="14"/>
      <c r="WWK926" s="14"/>
      <c r="WWL926" s="14"/>
      <c r="WWM926" s="14"/>
      <c r="WWN926" s="14"/>
      <c r="WWO926" s="14"/>
      <c r="WWP926" s="14"/>
      <c r="WWQ926" s="14"/>
      <c r="WWR926" s="14"/>
      <c r="WWS926" s="14"/>
      <c r="WWT926" s="14"/>
      <c r="WWU926" s="14"/>
      <c r="WWV926" s="14"/>
      <c r="WWW926" s="14"/>
      <c r="WWX926" s="14"/>
      <c r="WWY926" s="14"/>
      <c r="WWZ926" s="14"/>
      <c r="WXA926" s="14"/>
      <c r="WXB926" s="14"/>
      <c r="WXC926" s="14"/>
      <c r="WXD926" s="14"/>
      <c r="WXE926" s="14"/>
      <c r="WXF926" s="14"/>
      <c r="WXG926" s="14"/>
      <c r="WXH926" s="14"/>
      <c r="WXI926" s="14"/>
      <c r="WXJ926" s="14"/>
      <c r="WXK926" s="14"/>
      <c r="WXL926" s="14"/>
      <c r="WXM926" s="14"/>
      <c r="WXN926" s="14"/>
      <c r="WXO926" s="14"/>
      <c r="WXP926" s="14"/>
      <c r="WXQ926" s="14"/>
      <c r="WXR926" s="14"/>
      <c r="WXS926" s="14"/>
      <c r="WXT926" s="14"/>
      <c r="WXU926" s="14"/>
      <c r="WXV926" s="14"/>
      <c r="WXW926" s="14"/>
      <c r="WXX926" s="14"/>
      <c r="WXY926" s="14"/>
      <c r="WXZ926" s="14"/>
      <c r="WYA926" s="14"/>
      <c r="WYB926" s="14"/>
      <c r="WYC926" s="14"/>
      <c r="WYD926" s="14"/>
      <c r="WYE926" s="14"/>
      <c r="WYF926" s="14"/>
      <c r="WYG926" s="14"/>
      <c r="WYH926" s="14"/>
      <c r="WYI926" s="14"/>
      <c r="WYJ926" s="14"/>
      <c r="WYK926" s="14"/>
      <c r="WYL926" s="14"/>
      <c r="WYM926" s="14"/>
      <c r="WYN926" s="14"/>
      <c r="WYO926" s="14"/>
      <c r="WYP926" s="14"/>
      <c r="WYQ926" s="14"/>
      <c r="WYR926" s="14"/>
      <c r="WYS926" s="14"/>
      <c r="WYT926" s="14"/>
      <c r="WYU926" s="14"/>
      <c r="WYV926" s="14"/>
      <c r="WYW926" s="14"/>
      <c r="WYX926" s="14"/>
      <c r="WYY926" s="14"/>
      <c r="WYZ926" s="14"/>
      <c r="WZA926" s="14"/>
      <c r="WZB926" s="14"/>
      <c r="WZC926" s="14"/>
      <c r="WZD926" s="14"/>
      <c r="WZE926" s="14"/>
      <c r="WZF926" s="14"/>
      <c r="WZG926" s="14"/>
      <c r="WZH926" s="14"/>
      <c r="WZI926" s="14"/>
      <c r="WZJ926" s="14"/>
      <c r="WZK926" s="14"/>
      <c r="WZL926" s="14"/>
      <c r="WZM926" s="14"/>
      <c r="WZN926" s="14"/>
      <c r="WZO926" s="14"/>
      <c r="WZP926" s="14"/>
      <c r="WZQ926" s="14"/>
      <c r="WZR926" s="14"/>
      <c r="WZS926" s="14"/>
      <c r="WZT926" s="14"/>
      <c r="WZU926" s="14"/>
      <c r="WZV926" s="14"/>
      <c r="WZW926" s="14"/>
      <c r="WZX926" s="14"/>
      <c r="WZY926" s="14"/>
      <c r="WZZ926" s="14"/>
      <c r="XAA926" s="14"/>
      <c r="XAB926" s="14"/>
      <c r="XAC926" s="14"/>
      <c r="XAD926" s="14"/>
      <c r="XAE926" s="14"/>
      <c r="XAF926" s="14"/>
      <c r="XAG926" s="14"/>
      <c r="XAH926" s="14"/>
      <c r="XAI926" s="14"/>
      <c r="XAJ926" s="14"/>
      <c r="XAK926" s="14"/>
      <c r="XAL926" s="14"/>
      <c r="XAM926" s="14"/>
      <c r="XAN926" s="14"/>
      <c r="XAO926" s="14"/>
      <c r="XAP926" s="14"/>
      <c r="XAQ926" s="14"/>
      <c r="XAR926" s="14"/>
      <c r="XAS926" s="14"/>
      <c r="XAT926" s="14"/>
      <c r="XAU926" s="14"/>
      <c r="XAV926" s="14"/>
      <c r="XAW926" s="14"/>
      <c r="XAX926" s="14"/>
      <c r="XAY926" s="14"/>
      <c r="XAZ926" s="14"/>
      <c r="XBA926" s="14"/>
      <c r="XBB926" s="14"/>
      <c r="XBC926" s="14"/>
      <c r="XBD926" s="14"/>
      <c r="XBE926" s="14"/>
      <c r="XBF926" s="14"/>
      <c r="XBG926" s="14"/>
      <c r="XBH926" s="14"/>
      <c r="XBI926" s="14"/>
      <c r="XBJ926" s="14"/>
      <c r="XBK926" s="14"/>
      <c r="XBL926" s="14"/>
      <c r="XBM926" s="14"/>
      <c r="XBN926" s="14"/>
      <c r="XBO926" s="14"/>
      <c r="XBP926" s="14"/>
      <c r="XBQ926" s="14"/>
      <c r="XBR926" s="14"/>
      <c r="XBS926" s="14"/>
      <c r="XBT926" s="14"/>
      <c r="XBU926" s="14"/>
      <c r="XBV926" s="14"/>
      <c r="XBW926" s="14"/>
      <c r="XBX926" s="14"/>
      <c r="XBY926" s="14"/>
      <c r="XBZ926" s="14"/>
      <c r="XCA926" s="14"/>
      <c r="XCB926" s="14"/>
      <c r="XCC926" s="14"/>
      <c r="XCD926" s="14"/>
      <c r="XCE926" s="14"/>
      <c r="XCF926" s="14"/>
      <c r="XCG926" s="14"/>
      <c r="XCH926" s="14"/>
      <c r="XCI926" s="14"/>
      <c r="XCJ926" s="14"/>
      <c r="XCK926" s="14"/>
      <c r="XCL926" s="14"/>
      <c r="XCM926" s="14"/>
      <c r="XCN926" s="14"/>
      <c r="XCO926" s="14"/>
      <c r="XCP926" s="14"/>
      <c r="XCQ926" s="14"/>
      <c r="XCR926" s="14"/>
      <c r="XCS926" s="14"/>
      <c r="XCT926" s="14"/>
      <c r="XCU926" s="14"/>
      <c r="XCV926" s="14"/>
      <c r="XCW926" s="14"/>
      <c r="XCX926" s="14"/>
      <c r="XCY926" s="14"/>
      <c r="XCZ926" s="14"/>
      <c r="XDA926" s="14"/>
      <c r="XDB926" s="14"/>
      <c r="XDC926" s="14"/>
      <c r="XDD926" s="14"/>
      <c r="XDE926" s="14"/>
      <c r="XDF926" s="14"/>
      <c r="XDG926" s="14"/>
      <c r="XDH926" s="14"/>
      <c r="XDI926" s="14"/>
      <c r="XDJ926" s="14"/>
      <c r="XDK926" s="14"/>
      <c r="XDL926" s="14"/>
      <c r="XDM926" s="14"/>
      <c r="XDN926" s="14"/>
      <c r="XDO926" s="14"/>
      <c r="XDP926" s="14"/>
      <c r="XDQ926" s="14"/>
      <c r="XDR926" s="14"/>
      <c r="XDS926" s="14"/>
      <c r="XDT926" s="14"/>
      <c r="XDU926" s="14"/>
      <c r="XDV926" s="14"/>
      <c r="XDW926" s="14"/>
      <c r="XDX926" s="14"/>
      <c r="XDY926" s="14"/>
      <c r="XDZ926" s="14"/>
      <c r="XEA926" s="14"/>
      <c r="XEB926" s="14"/>
      <c r="XEC926" s="14"/>
      <c r="XED926" s="14"/>
      <c r="XEE926" s="14"/>
      <c r="XEF926" s="14"/>
      <c r="XEG926" s="14"/>
      <c r="XEH926" s="14"/>
      <c r="XEI926" s="14"/>
      <c r="XEJ926" s="14"/>
      <c r="XEK926" s="14"/>
      <c r="XEL926" s="14"/>
      <c r="XEM926" s="14"/>
      <c r="XEN926" s="14"/>
      <c r="XEO926" s="14"/>
      <c r="XEP926" s="14"/>
      <c r="XEQ926" s="14"/>
      <c r="XER926" s="14"/>
      <c r="XES926" s="14"/>
      <c r="XET926" s="14"/>
      <c r="XEU926" s="14"/>
      <c r="XEV926" s="14"/>
      <c r="XEW926" s="14"/>
      <c r="XEX926" s="14"/>
      <c r="XEY926" s="14"/>
      <c r="XEZ926" s="14"/>
    </row>
    <row r="927" spans="1:16380" ht="22.5" customHeight="1" x14ac:dyDescent="0.25">
      <c r="A927" s="68" t="str">
        <f t="shared" si="227"/>
        <v>874.</v>
      </c>
      <c r="B927" s="25">
        <v>1666</v>
      </c>
      <c r="C927" s="36" t="s">
        <v>2922</v>
      </c>
      <c r="D927" s="25">
        <v>1971</v>
      </c>
      <c r="E927" s="68" t="s">
        <v>2932</v>
      </c>
      <c r="F927" s="68" t="s">
        <v>2935</v>
      </c>
      <c r="G927" s="25">
        <v>2</v>
      </c>
      <c r="H927" s="25">
        <v>1</v>
      </c>
      <c r="I927" s="146">
        <v>249.9</v>
      </c>
      <c r="J927" s="144">
        <v>188.9</v>
      </c>
      <c r="K927" s="146">
        <v>188.9</v>
      </c>
      <c r="L927" s="155">
        <v>14</v>
      </c>
      <c r="M927" s="154">
        <f>R927+T927+V927+X927+Z927+AB927+AE927+AF927</f>
        <v>408694</v>
      </c>
      <c r="N927" s="154"/>
      <c r="O927" s="154"/>
      <c r="P927" s="154"/>
      <c r="Q927" s="144">
        <f>M927</f>
        <v>408694</v>
      </c>
      <c r="R927" s="154">
        <v>408694</v>
      </c>
      <c r="S927" s="155"/>
      <c r="T927" s="154"/>
      <c r="U927" s="154"/>
      <c r="V927" s="154"/>
      <c r="W927" s="154"/>
      <c r="X927" s="154"/>
      <c r="Y927" s="154"/>
      <c r="Z927" s="154"/>
      <c r="AA927" s="154"/>
      <c r="AB927" s="154"/>
      <c r="AC927" s="146"/>
      <c r="AD927" s="146"/>
      <c r="AE927" s="144"/>
      <c r="AF927" s="154"/>
      <c r="AG927" s="324">
        <v>2025</v>
      </c>
      <c r="AH927" s="128"/>
      <c r="AI927" s="132"/>
      <c r="AJ927" s="132"/>
      <c r="AK927" s="141">
        <f t="shared" si="228"/>
        <v>874</v>
      </c>
      <c r="AL927" s="35" t="s">
        <v>153</v>
      </c>
      <c r="AM927" s="141" t="str">
        <f t="shared" si="229"/>
        <v>874.</v>
      </c>
      <c r="AN927" s="147"/>
      <c r="AO927" s="279"/>
      <c r="AP927" s="16"/>
      <c r="AQ927" s="14"/>
      <c r="AR927" s="14"/>
      <c r="AS927" s="14"/>
      <c r="AT927" s="14"/>
      <c r="AU927" s="14"/>
      <c r="AV927" s="14"/>
      <c r="AW927" s="14"/>
      <c r="AX927" s="14"/>
      <c r="AY927" s="14"/>
      <c r="AZ927" s="14"/>
      <c r="BA927" s="14"/>
      <c r="BB927" s="14"/>
      <c r="BC927" s="14"/>
      <c r="BD927" s="14"/>
      <c r="BE927" s="14"/>
      <c r="BF927" s="14"/>
      <c r="BG927" s="14"/>
      <c r="BH927" s="14"/>
      <c r="BI927" s="14"/>
      <c r="BJ927" s="14"/>
      <c r="BK927" s="14"/>
      <c r="BL927" s="14"/>
      <c r="BM927" s="14"/>
      <c r="BN927" s="14"/>
      <c r="BO927" s="14"/>
      <c r="BP927" s="14"/>
      <c r="BQ927" s="14"/>
      <c r="BR927" s="14"/>
      <c r="BS927" s="14"/>
      <c r="BT927" s="14"/>
      <c r="BU927" s="14"/>
      <c r="BV927" s="14"/>
      <c r="BW927" s="14"/>
      <c r="BX927" s="14"/>
      <c r="BY927" s="14"/>
      <c r="BZ927" s="14"/>
      <c r="CA927" s="14"/>
      <c r="CB927" s="14"/>
      <c r="CC927" s="14"/>
      <c r="CD927" s="14"/>
      <c r="CE927" s="14"/>
      <c r="CF927" s="14"/>
      <c r="CG927" s="14"/>
      <c r="CH927" s="14"/>
      <c r="CI927" s="14"/>
      <c r="CJ927" s="14"/>
      <c r="CK927" s="14"/>
      <c r="CL927" s="14"/>
      <c r="CM927" s="14"/>
      <c r="CN927" s="14"/>
      <c r="CO927" s="14"/>
      <c r="CP927" s="14"/>
      <c r="CQ927" s="14"/>
      <c r="CR927" s="14"/>
      <c r="CS927" s="14"/>
      <c r="CT927" s="14"/>
      <c r="CU927" s="14"/>
      <c r="CV927" s="14"/>
      <c r="CW927" s="14"/>
      <c r="CX927" s="14"/>
      <c r="CY927" s="14"/>
      <c r="CZ927" s="14"/>
      <c r="DA927" s="14"/>
      <c r="DB927" s="14"/>
      <c r="DC927" s="14"/>
      <c r="DD927" s="14"/>
      <c r="DE927" s="14"/>
      <c r="DF927" s="14"/>
      <c r="DG927" s="14"/>
      <c r="DH927" s="14"/>
      <c r="DI927" s="14"/>
      <c r="DJ927" s="14"/>
      <c r="DK927" s="14"/>
      <c r="DL927" s="14"/>
      <c r="DM927" s="14"/>
      <c r="DN927" s="14"/>
      <c r="DO927" s="14"/>
      <c r="DP927" s="14"/>
      <c r="DQ927" s="14"/>
      <c r="DR927" s="14"/>
      <c r="DS927" s="14"/>
      <c r="DT927" s="14"/>
      <c r="DU927" s="14"/>
      <c r="DV927" s="14"/>
      <c r="DW927" s="14"/>
      <c r="DX927" s="14"/>
      <c r="DY927" s="14"/>
      <c r="DZ927" s="14"/>
      <c r="EA927" s="14"/>
      <c r="EB927" s="14"/>
      <c r="EC927" s="14"/>
      <c r="ED927" s="14"/>
      <c r="EE927" s="14"/>
      <c r="EF927" s="14"/>
      <c r="EG927" s="14"/>
      <c r="EH927" s="14"/>
      <c r="EI927" s="14"/>
      <c r="EJ927" s="14"/>
      <c r="EK927" s="14"/>
      <c r="EL927" s="14"/>
      <c r="EM927" s="14"/>
      <c r="EN927" s="14"/>
      <c r="EO927" s="14"/>
      <c r="EP927" s="14"/>
      <c r="EQ927" s="14"/>
      <c r="ER927" s="14"/>
      <c r="ES927" s="14"/>
      <c r="ET927" s="14"/>
      <c r="EU927" s="14"/>
      <c r="EV927" s="14"/>
      <c r="EW927" s="14"/>
      <c r="EX927" s="14"/>
      <c r="EY927" s="14"/>
      <c r="EZ927" s="14"/>
      <c r="FA927" s="14"/>
      <c r="FB927" s="14"/>
      <c r="FC927" s="14"/>
      <c r="FD927" s="14"/>
      <c r="FE927" s="14"/>
      <c r="FF927" s="14"/>
      <c r="FG927" s="14"/>
      <c r="FH927" s="14"/>
      <c r="FI927" s="14"/>
      <c r="FJ927" s="14"/>
      <c r="FK927" s="14"/>
      <c r="FL927" s="14"/>
      <c r="FM927" s="14"/>
      <c r="FN927" s="14"/>
      <c r="FO927" s="14"/>
      <c r="FP927" s="14"/>
      <c r="FQ927" s="14"/>
      <c r="FR927" s="14"/>
      <c r="FS927" s="14"/>
      <c r="FT927" s="14"/>
      <c r="FU927" s="14"/>
      <c r="FV927" s="14"/>
      <c r="FW927" s="14"/>
      <c r="FX927" s="14"/>
      <c r="FY927" s="14"/>
      <c r="FZ927" s="14"/>
      <c r="GA927" s="14"/>
      <c r="GB927" s="14"/>
      <c r="GC927" s="14"/>
      <c r="GD927" s="14"/>
      <c r="GE927" s="14"/>
      <c r="GF927" s="14"/>
      <c r="GG927" s="14"/>
      <c r="GH927" s="14"/>
      <c r="GI927" s="14"/>
      <c r="GJ927" s="14"/>
      <c r="GK927" s="14"/>
      <c r="GL927" s="14"/>
      <c r="GM927" s="14"/>
      <c r="GN927" s="14"/>
      <c r="GO927" s="14"/>
      <c r="GP927" s="14"/>
      <c r="GQ927" s="14"/>
      <c r="GR927" s="14"/>
      <c r="GS927" s="14"/>
      <c r="GT927" s="14"/>
      <c r="GU927" s="14"/>
      <c r="GV927" s="14"/>
      <c r="GW927" s="14"/>
      <c r="GX927" s="14"/>
      <c r="GY927" s="14"/>
      <c r="GZ927" s="14"/>
      <c r="HA927" s="14"/>
      <c r="HB927" s="14"/>
      <c r="HC927" s="14"/>
      <c r="HD927" s="14"/>
      <c r="HE927" s="14"/>
      <c r="HF927" s="14"/>
      <c r="HG927" s="14"/>
      <c r="HH927" s="14"/>
      <c r="HI927" s="14"/>
      <c r="HJ927" s="14"/>
      <c r="HK927" s="14"/>
      <c r="HL927" s="14"/>
      <c r="HM927" s="14"/>
      <c r="HN927" s="14"/>
      <c r="HO927" s="14"/>
      <c r="HP927" s="14"/>
      <c r="HQ927" s="14"/>
      <c r="HR927" s="14"/>
      <c r="HS927" s="14"/>
      <c r="HT927" s="14"/>
      <c r="HU927" s="14"/>
      <c r="HV927" s="14"/>
      <c r="HW927" s="14"/>
      <c r="HX927" s="14"/>
      <c r="HY927" s="14"/>
      <c r="HZ927" s="14"/>
      <c r="IA927" s="14"/>
      <c r="IB927" s="14"/>
      <c r="IC927" s="14"/>
      <c r="ID927" s="14"/>
      <c r="IE927" s="14"/>
      <c r="IF927" s="14"/>
      <c r="IG927" s="14"/>
      <c r="IH927" s="14"/>
      <c r="II927" s="14"/>
      <c r="IJ927" s="14"/>
      <c r="IK927" s="14"/>
      <c r="IL927" s="14"/>
      <c r="IM927" s="14"/>
      <c r="IN927" s="14"/>
      <c r="IO927" s="14"/>
      <c r="IP927" s="14"/>
      <c r="IQ927" s="14"/>
      <c r="IR927" s="14"/>
      <c r="IS927" s="14"/>
      <c r="IT927" s="14"/>
      <c r="IU927" s="14"/>
      <c r="IV927" s="14"/>
      <c r="IW927" s="14"/>
      <c r="IX927" s="14"/>
      <c r="IY927" s="14"/>
      <c r="IZ927" s="14"/>
      <c r="JA927" s="14"/>
      <c r="JB927" s="14"/>
      <c r="JC927" s="14"/>
      <c r="JD927" s="14"/>
      <c r="JE927" s="14"/>
      <c r="JF927" s="14"/>
      <c r="JG927" s="14"/>
      <c r="JH927" s="14"/>
      <c r="JI927" s="14"/>
      <c r="JJ927" s="14"/>
      <c r="JK927" s="14"/>
      <c r="JL927" s="14"/>
      <c r="JM927" s="14"/>
      <c r="JN927" s="14"/>
      <c r="JO927" s="14"/>
      <c r="JP927" s="14"/>
      <c r="JQ927" s="14"/>
      <c r="JR927" s="14"/>
      <c r="JS927" s="14"/>
      <c r="JT927" s="14"/>
      <c r="JU927" s="14"/>
      <c r="JV927" s="14"/>
      <c r="JW927" s="14"/>
      <c r="JX927" s="14"/>
      <c r="JY927" s="14"/>
      <c r="JZ927" s="14"/>
      <c r="KA927" s="14"/>
      <c r="KB927" s="14"/>
      <c r="KC927" s="14"/>
      <c r="KD927" s="14"/>
      <c r="KE927" s="14"/>
      <c r="KF927" s="14"/>
      <c r="KG927" s="14"/>
      <c r="KH927" s="14"/>
      <c r="KI927" s="14"/>
      <c r="KJ927" s="14"/>
      <c r="KK927" s="14"/>
      <c r="KL927" s="14"/>
      <c r="KM927" s="14"/>
      <c r="KN927" s="14"/>
      <c r="KO927" s="14"/>
      <c r="KP927" s="14"/>
      <c r="KQ927" s="14"/>
      <c r="KR927" s="14"/>
      <c r="KS927" s="14"/>
      <c r="KT927" s="14"/>
      <c r="KU927" s="14"/>
      <c r="KV927" s="14"/>
      <c r="KW927" s="14"/>
      <c r="KX927" s="14"/>
      <c r="KY927" s="14"/>
      <c r="KZ927" s="14"/>
      <c r="LA927" s="14"/>
      <c r="LB927" s="14"/>
      <c r="LC927" s="14"/>
      <c r="LD927" s="14"/>
      <c r="LE927" s="14"/>
      <c r="LF927" s="14"/>
      <c r="LG927" s="14"/>
      <c r="LH927" s="14"/>
      <c r="LI927" s="14"/>
      <c r="LJ927" s="14"/>
      <c r="LK927" s="14"/>
      <c r="LL927" s="14"/>
      <c r="LM927" s="14"/>
      <c r="LN927" s="14"/>
      <c r="LO927" s="14"/>
      <c r="LP927" s="14"/>
      <c r="LQ927" s="14"/>
      <c r="LR927" s="14"/>
      <c r="LS927" s="14"/>
      <c r="LT927" s="14"/>
      <c r="LU927" s="14"/>
      <c r="LV927" s="14"/>
      <c r="LW927" s="14"/>
      <c r="LX927" s="14"/>
      <c r="LY927" s="14"/>
      <c r="LZ927" s="14"/>
      <c r="MA927" s="14"/>
      <c r="MB927" s="14"/>
      <c r="MC927" s="14"/>
      <c r="MD927" s="14"/>
      <c r="ME927" s="14"/>
      <c r="MF927" s="14"/>
      <c r="MG927" s="14"/>
      <c r="MH927" s="14"/>
      <c r="MI927" s="14"/>
      <c r="MJ927" s="14"/>
      <c r="MK927" s="14"/>
      <c r="ML927" s="14"/>
      <c r="MM927" s="14"/>
      <c r="MN927" s="14"/>
      <c r="MO927" s="14"/>
      <c r="MP927" s="14"/>
      <c r="MQ927" s="14"/>
      <c r="MR927" s="14"/>
      <c r="MS927" s="14"/>
      <c r="MT927" s="14"/>
      <c r="MU927" s="14"/>
      <c r="MV927" s="14"/>
      <c r="MW927" s="14"/>
      <c r="MX927" s="14"/>
      <c r="MY927" s="14"/>
      <c r="MZ927" s="14"/>
      <c r="NA927" s="14"/>
      <c r="NB927" s="14"/>
      <c r="NC927" s="14"/>
      <c r="ND927" s="14"/>
      <c r="NE927" s="14"/>
      <c r="NF927" s="14"/>
      <c r="NG927" s="14"/>
      <c r="NH927" s="14"/>
      <c r="NI927" s="14"/>
      <c r="NJ927" s="14"/>
      <c r="NK927" s="14"/>
      <c r="NL927" s="14"/>
      <c r="NM927" s="14"/>
      <c r="NN927" s="14"/>
      <c r="NO927" s="14"/>
      <c r="NP927" s="14"/>
      <c r="NQ927" s="14"/>
      <c r="NR927" s="14"/>
      <c r="NS927" s="14"/>
      <c r="NT927" s="14"/>
      <c r="NU927" s="14"/>
      <c r="NV927" s="14"/>
      <c r="NW927" s="14"/>
      <c r="NX927" s="14"/>
      <c r="NY927" s="14"/>
      <c r="NZ927" s="14"/>
      <c r="OA927" s="14"/>
      <c r="OB927" s="14"/>
      <c r="OC927" s="14"/>
      <c r="OD927" s="14"/>
      <c r="OE927" s="14"/>
      <c r="OF927" s="14"/>
      <c r="OG927" s="14"/>
      <c r="OH927" s="14"/>
      <c r="OI927" s="14"/>
      <c r="OJ927" s="14"/>
      <c r="OK927" s="14"/>
      <c r="OL927" s="14"/>
      <c r="OM927" s="14"/>
      <c r="ON927" s="14"/>
      <c r="OO927" s="14"/>
      <c r="OP927" s="14"/>
      <c r="OQ927" s="14"/>
      <c r="OR927" s="14"/>
      <c r="OS927" s="14"/>
      <c r="OT927" s="14"/>
      <c r="OU927" s="14"/>
      <c r="OV927" s="14"/>
      <c r="OW927" s="14"/>
      <c r="OX927" s="14"/>
      <c r="OY927" s="14"/>
      <c r="OZ927" s="14"/>
      <c r="PA927" s="14"/>
      <c r="PB927" s="14"/>
      <c r="PC927" s="14"/>
      <c r="PD927" s="14"/>
      <c r="PE927" s="14"/>
      <c r="PF927" s="14"/>
      <c r="PG927" s="14"/>
      <c r="PH927" s="14"/>
      <c r="PI927" s="14"/>
      <c r="PJ927" s="14"/>
      <c r="PK927" s="14"/>
      <c r="PL927" s="14"/>
      <c r="PM927" s="14"/>
      <c r="PN927" s="14"/>
      <c r="PO927" s="14"/>
      <c r="PP927" s="14"/>
      <c r="PQ927" s="14"/>
      <c r="PR927" s="14"/>
      <c r="PS927" s="14"/>
      <c r="PT927" s="14"/>
      <c r="PU927" s="14"/>
      <c r="PV927" s="14"/>
      <c r="PW927" s="14"/>
      <c r="PX927" s="14"/>
      <c r="PY927" s="14"/>
      <c r="PZ927" s="14"/>
      <c r="QA927" s="14"/>
      <c r="QB927" s="14"/>
      <c r="QC927" s="14"/>
      <c r="QD927" s="14"/>
      <c r="QE927" s="14"/>
      <c r="QF927" s="14"/>
      <c r="QG927" s="14"/>
      <c r="QH927" s="14"/>
      <c r="QI927" s="14"/>
      <c r="QJ927" s="14"/>
      <c r="QK927" s="14"/>
      <c r="QL927" s="14"/>
      <c r="QM927" s="14"/>
      <c r="QN927" s="14"/>
      <c r="QO927" s="14"/>
      <c r="QP927" s="14"/>
      <c r="QQ927" s="14"/>
      <c r="QR927" s="14"/>
      <c r="QS927" s="14"/>
      <c r="QT927" s="14"/>
      <c r="QU927" s="14"/>
      <c r="QV927" s="14"/>
      <c r="QW927" s="14"/>
      <c r="QX927" s="14"/>
      <c r="QY927" s="14"/>
      <c r="QZ927" s="14"/>
      <c r="RA927" s="14"/>
      <c r="RB927" s="14"/>
      <c r="RC927" s="14"/>
      <c r="RD927" s="14"/>
      <c r="RE927" s="14"/>
      <c r="RF927" s="14"/>
      <c r="RG927" s="14"/>
      <c r="RH927" s="14"/>
      <c r="RI927" s="14"/>
      <c r="RJ927" s="14"/>
      <c r="RK927" s="14"/>
      <c r="RL927" s="14"/>
      <c r="RM927" s="14"/>
      <c r="RN927" s="14"/>
      <c r="RO927" s="14"/>
      <c r="RP927" s="14"/>
      <c r="RQ927" s="14"/>
      <c r="RR927" s="14"/>
      <c r="RS927" s="14"/>
      <c r="RT927" s="14"/>
      <c r="RU927" s="14"/>
      <c r="RV927" s="14"/>
      <c r="RW927" s="14"/>
      <c r="RX927" s="14"/>
      <c r="RY927" s="14"/>
      <c r="RZ927" s="14"/>
      <c r="SA927" s="14"/>
      <c r="SB927" s="14"/>
      <c r="SC927" s="14"/>
      <c r="SD927" s="14"/>
      <c r="SE927" s="14"/>
      <c r="SF927" s="14"/>
      <c r="SG927" s="14"/>
      <c r="SH927" s="14"/>
      <c r="SI927" s="14"/>
      <c r="SJ927" s="14"/>
      <c r="SK927" s="14"/>
      <c r="SL927" s="14"/>
      <c r="SM927" s="14"/>
      <c r="SN927" s="14"/>
      <c r="SO927" s="14"/>
      <c r="SP927" s="14"/>
      <c r="SQ927" s="14"/>
      <c r="SR927" s="14"/>
      <c r="SS927" s="14"/>
      <c r="ST927" s="14"/>
      <c r="SU927" s="14"/>
      <c r="SV927" s="14"/>
      <c r="SW927" s="14"/>
      <c r="SX927" s="14"/>
      <c r="SY927" s="14"/>
      <c r="SZ927" s="14"/>
      <c r="TA927" s="14"/>
      <c r="TB927" s="14"/>
      <c r="TC927" s="14"/>
      <c r="TD927" s="14"/>
      <c r="TE927" s="14"/>
      <c r="TF927" s="14"/>
      <c r="TG927" s="14"/>
      <c r="TH927" s="14"/>
      <c r="TI927" s="14"/>
      <c r="TJ927" s="14"/>
      <c r="TK927" s="14"/>
      <c r="TL927" s="14"/>
      <c r="TM927" s="14"/>
      <c r="TN927" s="14"/>
      <c r="TO927" s="14"/>
      <c r="TP927" s="14"/>
      <c r="TQ927" s="14"/>
      <c r="TR927" s="14"/>
      <c r="TS927" s="14"/>
      <c r="TT927" s="14"/>
      <c r="TU927" s="14"/>
      <c r="TV927" s="14"/>
      <c r="TW927" s="14"/>
      <c r="TX927" s="14"/>
      <c r="TY927" s="14"/>
      <c r="TZ927" s="14"/>
      <c r="UA927" s="14"/>
      <c r="UB927" s="14"/>
      <c r="UC927" s="14"/>
      <c r="UD927" s="14"/>
      <c r="UE927" s="14"/>
      <c r="UF927" s="14"/>
      <c r="UG927" s="14"/>
      <c r="UH927" s="14"/>
      <c r="UI927" s="14"/>
      <c r="UJ927" s="14"/>
      <c r="UK927" s="14"/>
      <c r="UL927" s="14"/>
      <c r="UM927" s="14"/>
      <c r="UN927" s="14"/>
      <c r="UO927" s="14"/>
      <c r="UP927" s="14"/>
      <c r="UQ927" s="14"/>
      <c r="UR927" s="14"/>
      <c r="US927" s="14"/>
      <c r="UT927" s="14"/>
      <c r="UU927" s="14"/>
      <c r="UV927" s="14"/>
      <c r="UW927" s="14"/>
      <c r="UX927" s="14"/>
      <c r="UY927" s="14"/>
      <c r="UZ927" s="14"/>
      <c r="VA927" s="14"/>
      <c r="VB927" s="14"/>
      <c r="VC927" s="14"/>
      <c r="VD927" s="14"/>
      <c r="VE927" s="14"/>
      <c r="VF927" s="14"/>
      <c r="VG927" s="14"/>
      <c r="VH927" s="14"/>
      <c r="VI927" s="14"/>
      <c r="VJ927" s="14"/>
      <c r="VK927" s="14"/>
      <c r="VL927" s="14"/>
      <c r="VM927" s="14"/>
      <c r="VN927" s="14"/>
      <c r="VO927" s="14"/>
      <c r="VP927" s="14"/>
      <c r="VQ927" s="14"/>
      <c r="VR927" s="14"/>
      <c r="VS927" s="14"/>
      <c r="VT927" s="14"/>
      <c r="VU927" s="14"/>
      <c r="VV927" s="14"/>
      <c r="VW927" s="14"/>
      <c r="VX927" s="14"/>
      <c r="VY927" s="14"/>
      <c r="VZ927" s="14"/>
      <c r="WA927" s="14"/>
      <c r="WB927" s="14"/>
      <c r="WC927" s="14"/>
      <c r="WD927" s="14"/>
      <c r="WE927" s="14"/>
      <c r="WF927" s="14"/>
      <c r="WG927" s="14"/>
      <c r="WH927" s="14"/>
      <c r="WI927" s="14"/>
      <c r="WJ927" s="14"/>
      <c r="WK927" s="14"/>
      <c r="WL927" s="14"/>
      <c r="WM927" s="14"/>
      <c r="WN927" s="14"/>
      <c r="WO927" s="14"/>
      <c r="WP927" s="14"/>
      <c r="WQ927" s="14"/>
      <c r="WR927" s="14"/>
      <c r="WS927" s="14"/>
      <c r="WT927" s="14"/>
      <c r="WU927" s="14"/>
      <c r="WV927" s="14"/>
      <c r="WW927" s="14"/>
      <c r="WX927" s="14"/>
      <c r="WY927" s="14"/>
      <c r="WZ927" s="14"/>
      <c r="XA927" s="14"/>
      <c r="XB927" s="14"/>
      <c r="XC927" s="14"/>
      <c r="XD927" s="14"/>
      <c r="XE927" s="14"/>
      <c r="XF927" s="14"/>
      <c r="XG927" s="14"/>
      <c r="XH927" s="14"/>
      <c r="XI927" s="14"/>
      <c r="XJ927" s="14"/>
      <c r="XK927" s="14"/>
      <c r="XL927" s="14"/>
      <c r="XM927" s="14"/>
      <c r="XN927" s="14"/>
      <c r="XO927" s="14"/>
      <c r="XP927" s="14"/>
      <c r="XQ927" s="14"/>
      <c r="XR927" s="14"/>
      <c r="XS927" s="14"/>
      <c r="XT927" s="14"/>
      <c r="XU927" s="14"/>
      <c r="XV927" s="14"/>
      <c r="XW927" s="14"/>
      <c r="XX927" s="14"/>
      <c r="XY927" s="14"/>
      <c r="XZ927" s="14"/>
      <c r="YA927" s="14"/>
      <c r="YB927" s="14"/>
      <c r="YC927" s="14"/>
      <c r="YD927" s="14"/>
      <c r="YE927" s="14"/>
      <c r="YF927" s="14"/>
      <c r="YG927" s="14"/>
      <c r="YH927" s="14"/>
      <c r="YI927" s="14"/>
      <c r="YJ927" s="14"/>
      <c r="YK927" s="14"/>
      <c r="YL927" s="14"/>
      <c r="YM927" s="14"/>
      <c r="YN927" s="14"/>
      <c r="YO927" s="14"/>
      <c r="YP927" s="14"/>
      <c r="YQ927" s="14"/>
      <c r="YR927" s="14"/>
      <c r="YS927" s="14"/>
      <c r="YT927" s="14"/>
      <c r="YU927" s="14"/>
      <c r="YV927" s="14"/>
      <c r="YW927" s="14"/>
      <c r="YX927" s="14"/>
      <c r="YY927" s="14"/>
      <c r="YZ927" s="14"/>
      <c r="ZA927" s="14"/>
      <c r="ZB927" s="14"/>
      <c r="ZC927" s="14"/>
      <c r="ZD927" s="14"/>
      <c r="ZE927" s="14"/>
      <c r="ZF927" s="14"/>
      <c r="ZG927" s="14"/>
      <c r="ZH927" s="14"/>
      <c r="ZI927" s="14"/>
      <c r="ZJ927" s="14"/>
      <c r="ZK927" s="14"/>
      <c r="ZL927" s="14"/>
      <c r="ZM927" s="14"/>
      <c r="ZN927" s="14"/>
      <c r="ZO927" s="14"/>
      <c r="ZP927" s="14"/>
      <c r="ZQ927" s="14"/>
      <c r="ZR927" s="14"/>
      <c r="ZS927" s="14"/>
      <c r="ZT927" s="14"/>
      <c r="ZU927" s="14"/>
      <c r="ZV927" s="14"/>
      <c r="ZW927" s="14"/>
      <c r="ZX927" s="14"/>
      <c r="ZY927" s="14"/>
      <c r="ZZ927" s="14"/>
      <c r="AAA927" s="14"/>
      <c r="AAB927" s="14"/>
      <c r="AAC927" s="14"/>
      <c r="AAD927" s="14"/>
      <c r="AAE927" s="14"/>
      <c r="AAF927" s="14"/>
      <c r="AAG927" s="14"/>
      <c r="AAH927" s="14"/>
      <c r="AAI927" s="14"/>
      <c r="AAJ927" s="14"/>
      <c r="AAK927" s="14"/>
      <c r="AAL927" s="14"/>
      <c r="AAM927" s="14"/>
      <c r="AAN927" s="14"/>
      <c r="AAO927" s="14"/>
      <c r="AAP927" s="14"/>
      <c r="AAQ927" s="14"/>
      <c r="AAR927" s="14"/>
      <c r="AAS927" s="14"/>
      <c r="AAT927" s="14"/>
      <c r="AAU927" s="14"/>
      <c r="AAV927" s="14"/>
      <c r="AAW927" s="14"/>
      <c r="AAX927" s="14"/>
      <c r="AAY927" s="14"/>
      <c r="AAZ927" s="14"/>
      <c r="ABA927" s="14"/>
      <c r="ABB927" s="14"/>
      <c r="ABC927" s="14"/>
      <c r="ABD927" s="14"/>
      <c r="ABE927" s="14"/>
      <c r="ABF927" s="14"/>
      <c r="ABG927" s="14"/>
      <c r="ABH927" s="14"/>
      <c r="ABI927" s="14"/>
      <c r="ABJ927" s="14"/>
      <c r="ABK927" s="14"/>
      <c r="ABL927" s="14"/>
      <c r="ABM927" s="14"/>
      <c r="ABN927" s="14"/>
      <c r="ABO927" s="14"/>
      <c r="ABP927" s="14"/>
      <c r="ABQ927" s="14"/>
      <c r="ABR927" s="14"/>
      <c r="ABS927" s="14"/>
      <c r="ABT927" s="14"/>
      <c r="ABU927" s="14"/>
      <c r="ABV927" s="14"/>
      <c r="ABW927" s="14"/>
      <c r="ABX927" s="14"/>
      <c r="ABY927" s="14"/>
      <c r="ABZ927" s="14"/>
      <c r="ACA927" s="14"/>
      <c r="ACB927" s="14"/>
      <c r="ACC927" s="14"/>
      <c r="ACD927" s="14"/>
      <c r="ACE927" s="14"/>
      <c r="ACF927" s="14"/>
      <c r="ACG927" s="14"/>
      <c r="ACH927" s="14"/>
      <c r="ACI927" s="14"/>
      <c r="ACJ927" s="14"/>
      <c r="ACK927" s="14"/>
      <c r="ACL927" s="14"/>
      <c r="ACM927" s="14"/>
      <c r="ACN927" s="14"/>
      <c r="ACO927" s="14"/>
      <c r="ACP927" s="14"/>
      <c r="ACQ927" s="14"/>
      <c r="ACR927" s="14"/>
      <c r="ACS927" s="14"/>
      <c r="ACT927" s="14"/>
      <c r="ACU927" s="14"/>
      <c r="ACV927" s="14"/>
      <c r="ACW927" s="14"/>
      <c r="ACX927" s="14"/>
      <c r="ACY927" s="14"/>
      <c r="ACZ927" s="14"/>
      <c r="ADA927" s="14"/>
      <c r="ADB927" s="14"/>
      <c r="ADC927" s="14"/>
      <c r="ADD927" s="14"/>
      <c r="ADE927" s="14"/>
      <c r="ADF927" s="14"/>
      <c r="ADG927" s="14"/>
      <c r="ADH927" s="14"/>
      <c r="ADI927" s="14"/>
      <c r="ADJ927" s="14"/>
      <c r="ADK927" s="14"/>
      <c r="ADL927" s="14"/>
      <c r="ADM927" s="14"/>
      <c r="ADN927" s="14"/>
      <c r="ADO927" s="14"/>
      <c r="ADP927" s="14"/>
      <c r="ADQ927" s="14"/>
      <c r="ADR927" s="14"/>
      <c r="ADS927" s="14"/>
      <c r="ADT927" s="14"/>
      <c r="ADU927" s="14"/>
      <c r="ADV927" s="14"/>
      <c r="ADW927" s="14"/>
      <c r="ADX927" s="14"/>
      <c r="ADY927" s="14"/>
      <c r="ADZ927" s="14"/>
      <c r="AEA927" s="14"/>
      <c r="AEB927" s="14"/>
      <c r="AEC927" s="14"/>
      <c r="AED927" s="14"/>
      <c r="AEE927" s="14"/>
      <c r="AEF927" s="14"/>
      <c r="AEG927" s="14"/>
      <c r="AEH927" s="14"/>
      <c r="AEI927" s="14"/>
      <c r="AEJ927" s="14"/>
      <c r="AEK927" s="14"/>
      <c r="AEL927" s="14"/>
      <c r="AEM927" s="14"/>
      <c r="AEN927" s="14"/>
      <c r="AEO927" s="14"/>
      <c r="AEP927" s="14"/>
      <c r="AEQ927" s="14"/>
      <c r="AER927" s="14"/>
      <c r="AES927" s="14"/>
      <c r="AET927" s="14"/>
      <c r="AEU927" s="14"/>
      <c r="AEV927" s="14"/>
      <c r="AEW927" s="14"/>
      <c r="AEX927" s="14"/>
      <c r="AEY927" s="14"/>
      <c r="AEZ927" s="14"/>
      <c r="AFA927" s="14"/>
      <c r="AFB927" s="14"/>
      <c r="AFC927" s="14"/>
      <c r="AFD927" s="14"/>
      <c r="AFE927" s="14"/>
      <c r="AFF927" s="14"/>
      <c r="AFG927" s="14"/>
      <c r="AFH927" s="14"/>
      <c r="AFI927" s="14"/>
      <c r="AFJ927" s="14"/>
      <c r="AFK927" s="14"/>
      <c r="AFL927" s="14"/>
      <c r="AFM927" s="14"/>
      <c r="AFN927" s="14"/>
      <c r="AFO927" s="14"/>
      <c r="AFP927" s="14"/>
      <c r="AFQ927" s="14"/>
      <c r="AFR927" s="14"/>
      <c r="AFS927" s="14"/>
      <c r="AFT927" s="14"/>
      <c r="AFU927" s="14"/>
      <c r="AFV927" s="14"/>
      <c r="AFW927" s="14"/>
      <c r="AFX927" s="14"/>
      <c r="AFY927" s="14"/>
      <c r="AFZ927" s="14"/>
      <c r="AGA927" s="14"/>
      <c r="AGB927" s="14"/>
      <c r="AGC927" s="14"/>
      <c r="AGD927" s="14"/>
      <c r="AGE927" s="14"/>
      <c r="AGF927" s="14"/>
      <c r="AGG927" s="14"/>
      <c r="AGH927" s="14"/>
      <c r="AGI927" s="14"/>
      <c r="AGJ927" s="14"/>
      <c r="AGK927" s="14"/>
      <c r="AGL927" s="14"/>
      <c r="AGM927" s="14"/>
      <c r="AGN927" s="14"/>
      <c r="AGO927" s="14"/>
      <c r="AGP927" s="14"/>
      <c r="AGQ927" s="14"/>
      <c r="AGR927" s="14"/>
      <c r="AGS927" s="14"/>
      <c r="AGT927" s="14"/>
      <c r="AGU927" s="14"/>
      <c r="AGV927" s="14"/>
      <c r="AGW927" s="14"/>
      <c r="AGX927" s="14"/>
      <c r="AGY927" s="14"/>
      <c r="AGZ927" s="14"/>
      <c r="AHA927" s="14"/>
      <c r="AHB927" s="14"/>
      <c r="AHC927" s="14"/>
      <c r="AHD927" s="14"/>
      <c r="AHE927" s="14"/>
      <c r="AHF927" s="14"/>
      <c r="AHG927" s="14"/>
      <c r="AHH927" s="14"/>
      <c r="AHI927" s="14"/>
      <c r="AHJ927" s="14"/>
      <c r="AHK927" s="14"/>
      <c r="AHL927" s="14"/>
      <c r="AHM927" s="14"/>
      <c r="AHN927" s="14"/>
      <c r="AHO927" s="14"/>
      <c r="AHP927" s="14"/>
      <c r="AHQ927" s="14"/>
      <c r="AHR927" s="14"/>
      <c r="AHS927" s="14"/>
      <c r="AHT927" s="14"/>
      <c r="AHU927" s="14"/>
      <c r="AHV927" s="14"/>
      <c r="AHW927" s="14"/>
      <c r="AHX927" s="14"/>
      <c r="AHY927" s="14"/>
      <c r="AHZ927" s="14"/>
      <c r="AIA927" s="14"/>
      <c r="AIB927" s="14"/>
      <c r="AIC927" s="14"/>
      <c r="AID927" s="14"/>
      <c r="AIE927" s="14"/>
      <c r="AIF927" s="14"/>
      <c r="AIG927" s="14"/>
      <c r="AIH927" s="14"/>
      <c r="AII927" s="14"/>
      <c r="AIJ927" s="14"/>
      <c r="AIK927" s="14"/>
      <c r="AIL927" s="14"/>
      <c r="AIM927" s="14"/>
      <c r="AIN927" s="14"/>
      <c r="AIO927" s="14"/>
      <c r="AIP927" s="14"/>
      <c r="AIQ927" s="14"/>
      <c r="AIR927" s="14"/>
      <c r="AIS927" s="14"/>
      <c r="AIT927" s="14"/>
      <c r="AIU927" s="14"/>
      <c r="AIV927" s="14"/>
      <c r="AIW927" s="14"/>
      <c r="AIX927" s="14"/>
      <c r="AIY927" s="14"/>
      <c r="AIZ927" s="14"/>
      <c r="AJA927" s="14"/>
      <c r="AJB927" s="14"/>
      <c r="AJC927" s="14"/>
      <c r="AJD927" s="14"/>
      <c r="AJE927" s="14"/>
      <c r="AJF927" s="14"/>
      <c r="AJG927" s="14"/>
      <c r="AJH927" s="14"/>
      <c r="AJI927" s="14"/>
      <c r="AJJ927" s="14"/>
      <c r="AJK927" s="14"/>
      <c r="AJL927" s="14"/>
      <c r="AJM927" s="14"/>
      <c r="AJN927" s="14"/>
      <c r="AJO927" s="14"/>
      <c r="AJP927" s="14"/>
      <c r="AJQ927" s="14"/>
      <c r="AJR927" s="14"/>
      <c r="AJS927" s="14"/>
      <c r="AJT927" s="14"/>
      <c r="AJU927" s="14"/>
      <c r="AJV927" s="14"/>
      <c r="AJW927" s="14"/>
      <c r="AJX927" s="14"/>
      <c r="AJY927" s="14"/>
      <c r="AJZ927" s="14"/>
      <c r="AKA927" s="14"/>
      <c r="AKB927" s="14"/>
      <c r="AKC927" s="14"/>
      <c r="AKD927" s="14"/>
      <c r="AKE927" s="14"/>
      <c r="AKF927" s="14"/>
      <c r="AKG927" s="14"/>
      <c r="AKH927" s="14"/>
      <c r="AKI927" s="14"/>
      <c r="AKJ927" s="14"/>
      <c r="AKK927" s="14"/>
      <c r="AKL927" s="14"/>
      <c r="AKM927" s="14"/>
      <c r="AKN927" s="14"/>
      <c r="AKO927" s="14"/>
      <c r="AKP927" s="14"/>
      <c r="AKQ927" s="14"/>
      <c r="AKR927" s="14"/>
      <c r="AKS927" s="14"/>
      <c r="AKT927" s="14"/>
      <c r="AKU927" s="14"/>
      <c r="AKV927" s="14"/>
      <c r="AKW927" s="14"/>
      <c r="AKX927" s="14"/>
      <c r="AKY927" s="14"/>
      <c r="AKZ927" s="14"/>
      <c r="ALA927" s="14"/>
      <c r="ALB927" s="14"/>
      <c r="ALC927" s="14"/>
      <c r="ALD927" s="14"/>
      <c r="ALE927" s="14"/>
      <c r="ALF927" s="14"/>
      <c r="ALG927" s="14"/>
      <c r="ALH927" s="14"/>
      <c r="ALI927" s="14"/>
      <c r="ALJ927" s="14"/>
      <c r="ALK927" s="14"/>
      <c r="ALL927" s="14"/>
      <c r="ALM927" s="14"/>
      <c r="ALN927" s="14"/>
      <c r="ALO927" s="14"/>
      <c r="ALP927" s="14"/>
      <c r="ALQ927" s="14"/>
      <c r="ALR927" s="14"/>
      <c r="ALS927" s="14"/>
      <c r="ALT927" s="14"/>
      <c r="ALU927" s="14"/>
      <c r="ALV927" s="14"/>
      <c r="ALW927" s="14"/>
      <c r="ALX927" s="14"/>
      <c r="ALY927" s="14"/>
      <c r="ALZ927" s="14"/>
      <c r="AMA927" s="14"/>
      <c r="AMB927" s="14"/>
      <c r="AMC927" s="14"/>
      <c r="AMD927" s="14"/>
      <c r="AME927" s="14"/>
      <c r="AMF927" s="14"/>
      <c r="AMG927" s="14"/>
      <c r="AMH927" s="14"/>
      <c r="AMI927" s="14"/>
      <c r="AMJ927" s="14"/>
      <c r="AMK927" s="14"/>
      <c r="AML927" s="14"/>
      <c r="AMM927" s="14"/>
      <c r="AMN927" s="14"/>
      <c r="AMO927" s="14"/>
      <c r="AMP927" s="14"/>
      <c r="AMQ927" s="14"/>
      <c r="AMR927" s="14"/>
      <c r="AMS927" s="14"/>
      <c r="AMT927" s="14"/>
      <c r="AMU927" s="14"/>
      <c r="AMV927" s="14"/>
      <c r="AMW927" s="14"/>
      <c r="AMX927" s="14"/>
      <c r="AMY927" s="14"/>
      <c r="AMZ927" s="14"/>
      <c r="ANA927" s="14"/>
      <c r="ANB927" s="14"/>
      <c r="ANC927" s="14"/>
      <c r="AND927" s="14"/>
      <c r="ANE927" s="14"/>
      <c r="ANF927" s="14"/>
      <c r="ANG927" s="14"/>
      <c r="ANH927" s="14"/>
      <c r="ANI927" s="14"/>
      <c r="ANJ927" s="14"/>
      <c r="ANK927" s="14"/>
      <c r="ANL927" s="14"/>
      <c r="ANM927" s="14"/>
      <c r="ANN927" s="14"/>
      <c r="ANO927" s="14"/>
      <c r="ANP927" s="14"/>
      <c r="ANQ927" s="14"/>
      <c r="ANR927" s="14"/>
      <c r="ANS927" s="14"/>
      <c r="ANT927" s="14"/>
      <c r="ANU927" s="14"/>
      <c r="ANV927" s="14"/>
      <c r="ANW927" s="14"/>
      <c r="ANX927" s="14"/>
      <c r="ANY927" s="14"/>
      <c r="ANZ927" s="14"/>
      <c r="AOA927" s="14"/>
      <c r="AOB927" s="14"/>
      <c r="AOC927" s="14"/>
      <c r="AOD927" s="14"/>
      <c r="AOE927" s="14"/>
      <c r="AOF927" s="14"/>
      <c r="AOG927" s="14"/>
      <c r="AOH927" s="14"/>
      <c r="AOI927" s="14"/>
      <c r="AOJ927" s="14"/>
      <c r="AOK927" s="14"/>
      <c r="AOL927" s="14"/>
      <c r="AOM927" s="14"/>
      <c r="AON927" s="14"/>
      <c r="AOO927" s="14"/>
      <c r="AOP927" s="14"/>
      <c r="AOQ927" s="14"/>
      <c r="AOR927" s="14"/>
      <c r="AOS927" s="14"/>
      <c r="AOT927" s="14"/>
      <c r="AOU927" s="14"/>
      <c r="AOV927" s="14"/>
      <c r="AOW927" s="14"/>
      <c r="AOX927" s="14"/>
      <c r="AOY927" s="14"/>
      <c r="AOZ927" s="14"/>
      <c r="APA927" s="14"/>
      <c r="APB927" s="14"/>
      <c r="APC927" s="14"/>
      <c r="APD927" s="14"/>
      <c r="APE927" s="14"/>
      <c r="APF927" s="14"/>
      <c r="APG927" s="14"/>
      <c r="APH927" s="14"/>
      <c r="API927" s="14"/>
      <c r="APJ927" s="14"/>
      <c r="APK927" s="14"/>
      <c r="APL927" s="14"/>
      <c r="APM927" s="14"/>
      <c r="APN927" s="14"/>
      <c r="APO927" s="14"/>
      <c r="APP927" s="14"/>
      <c r="APQ927" s="14"/>
      <c r="APR927" s="14"/>
      <c r="APS927" s="14"/>
      <c r="APT927" s="14"/>
      <c r="APU927" s="14"/>
      <c r="APV927" s="14"/>
      <c r="APW927" s="14"/>
      <c r="APX927" s="14"/>
      <c r="APY927" s="14"/>
      <c r="APZ927" s="14"/>
      <c r="AQA927" s="14"/>
      <c r="AQB927" s="14"/>
      <c r="AQC927" s="14"/>
      <c r="AQD927" s="14"/>
      <c r="AQE927" s="14"/>
      <c r="AQF927" s="14"/>
      <c r="AQG927" s="14"/>
      <c r="AQH927" s="14"/>
      <c r="AQI927" s="14"/>
      <c r="AQJ927" s="14"/>
      <c r="AQK927" s="14"/>
      <c r="AQL927" s="14"/>
      <c r="AQM927" s="14"/>
      <c r="AQN927" s="14"/>
      <c r="AQO927" s="14"/>
      <c r="AQP927" s="14"/>
      <c r="AQQ927" s="14"/>
      <c r="AQR927" s="14"/>
      <c r="AQS927" s="14"/>
      <c r="AQT927" s="14"/>
      <c r="AQU927" s="14"/>
      <c r="AQV927" s="14"/>
      <c r="AQW927" s="14"/>
      <c r="AQX927" s="14"/>
      <c r="AQY927" s="14"/>
      <c r="AQZ927" s="14"/>
      <c r="ARA927" s="14"/>
      <c r="ARB927" s="14"/>
      <c r="ARC927" s="14"/>
      <c r="ARD927" s="14"/>
      <c r="ARE927" s="14"/>
      <c r="ARF927" s="14"/>
      <c r="ARG927" s="14"/>
      <c r="ARH927" s="14"/>
      <c r="ARI927" s="14"/>
      <c r="ARJ927" s="14"/>
      <c r="ARK927" s="14"/>
      <c r="ARL927" s="14"/>
      <c r="ARM927" s="14"/>
      <c r="ARN927" s="14"/>
      <c r="ARO927" s="14"/>
      <c r="ARP927" s="14"/>
      <c r="ARQ927" s="14"/>
      <c r="ARR927" s="14"/>
      <c r="ARS927" s="14"/>
      <c r="ART927" s="14"/>
      <c r="ARU927" s="14"/>
      <c r="ARV927" s="14"/>
      <c r="ARW927" s="14"/>
      <c r="ARX927" s="14"/>
      <c r="ARY927" s="14"/>
      <c r="ARZ927" s="14"/>
      <c r="ASA927" s="14"/>
      <c r="ASB927" s="14"/>
      <c r="ASC927" s="14"/>
      <c r="ASD927" s="14"/>
      <c r="ASE927" s="14"/>
      <c r="ASF927" s="14"/>
      <c r="ASG927" s="14"/>
      <c r="ASH927" s="14"/>
      <c r="ASI927" s="14"/>
      <c r="ASJ927" s="14"/>
      <c r="ASK927" s="14"/>
      <c r="ASL927" s="14"/>
      <c r="ASM927" s="14"/>
      <c r="ASN927" s="14"/>
      <c r="ASO927" s="14"/>
      <c r="ASP927" s="14"/>
      <c r="ASQ927" s="14"/>
      <c r="ASR927" s="14"/>
      <c r="ASS927" s="14"/>
      <c r="AST927" s="14"/>
      <c r="ASU927" s="14"/>
      <c r="ASV927" s="14"/>
      <c r="ASW927" s="14"/>
      <c r="ASX927" s="14"/>
      <c r="ASY927" s="14"/>
      <c r="ASZ927" s="14"/>
      <c r="ATA927" s="14"/>
      <c r="ATB927" s="14"/>
      <c r="ATC927" s="14"/>
      <c r="ATD927" s="14"/>
      <c r="ATE927" s="14"/>
      <c r="ATF927" s="14"/>
      <c r="ATG927" s="14"/>
      <c r="ATH927" s="14"/>
      <c r="ATI927" s="14"/>
      <c r="ATJ927" s="14"/>
      <c r="ATK927" s="14"/>
      <c r="ATL927" s="14"/>
      <c r="ATM927" s="14"/>
      <c r="ATN927" s="14"/>
      <c r="ATO927" s="14"/>
      <c r="ATP927" s="14"/>
      <c r="ATQ927" s="14"/>
      <c r="ATR927" s="14"/>
      <c r="ATS927" s="14"/>
      <c r="ATT927" s="14"/>
      <c r="ATU927" s="14"/>
      <c r="ATV927" s="14"/>
      <c r="ATW927" s="14"/>
      <c r="ATX927" s="14"/>
      <c r="ATY927" s="14"/>
      <c r="ATZ927" s="14"/>
      <c r="AUA927" s="14"/>
      <c r="AUB927" s="14"/>
      <c r="AUC927" s="14"/>
      <c r="AUD927" s="14"/>
      <c r="AUE927" s="14"/>
      <c r="AUF927" s="14"/>
      <c r="AUG927" s="14"/>
      <c r="AUH927" s="14"/>
      <c r="AUI927" s="14"/>
      <c r="AUJ927" s="14"/>
      <c r="AUK927" s="14"/>
      <c r="AUL927" s="14"/>
      <c r="AUM927" s="14"/>
      <c r="AUN927" s="14"/>
      <c r="AUO927" s="14"/>
      <c r="AUP927" s="14"/>
      <c r="AUQ927" s="14"/>
      <c r="AUR927" s="14"/>
      <c r="AUS927" s="14"/>
      <c r="AUT927" s="14"/>
      <c r="AUU927" s="14"/>
      <c r="AUV927" s="14"/>
      <c r="AUW927" s="14"/>
      <c r="AUX927" s="14"/>
      <c r="AUY927" s="14"/>
      <c r="AUZ927" s="14"/>
      <c r="AVA927" s="14"/>
      <c r="AVB927" s="14"/>
      <c r="AVC927" s="14"/>
      <c r="AVD927" s="14"/>
      <c r="AVE927" s="14"/>
      <c r="AVF927" s="14"/>
      <c r="AVG927" s="14"/>
      <c r="AVH927" s="14"/>
      <c r="AVI927" s="14"/>
      <c r="AVJ927" s="14"/>
      <c r="AVK927" s="14"/>
      <c r="AVL927" s="14"/>
      <c r="AVM927" s="14"/>
      <c r="AVN927" s="14"/>
      <c r="AVO927" s="14"/>
      <c r="AVP927" s="14"/>
      <c r="AVQ927" s="14"/>
      <c r="AVR927" s="14"/>
      <c r="AVS927" s="14"/>
      <c r="AVT927" s="14"/>
      <c r="AVU927" s="14"/>
      <c r="AVV927" s="14"/>
      <c r="AVW927" s="14"/>
      <c r="AVX927" s="14"/>
      <c r="AVY927" s="14"/>
      <c r="AVZ927" s="14"/>
      <c r="AWA927" s="14"/>
      <c r="AWB927" s="14"/>
      <c r="AWC927" s="14"/>
      <c r="AWD927" s="14"/>
      <c r="AWE927" s="14"/>
      <c r="AWF927" s="14"/>
      <c r="AWG927" s="14"/>
      <c r="AWH927" s="14"/>
      <c r="AWI927" s="14"/>
      <c r="AWJ927" s="14"/>
      <c r="AWK927" s="14"/>
      <c r="AWL927" s="14"/>
      <c r="AWM927" s="14"/>
      <c r="AWN927" s="14"/>
      <c r="AWO927" s="14"/>
      <c r="AWP927" s="14"/>
      <c r="AWQ927" s="14"/>
      <c r="AWR927" s="14"/>
      <c r="AWS927" s="14"/>
      <c r="AWT927" s="14"/>
      <c r="AWU927" s="14"/>
      <c r="AWV927" s="14"/>
      <c r="AWW927" s="14"/>
      <c r="AWX927" s="14"/>
      <c r="AWY927" s="14"/>
      <c r="AWZ927" s="14"/>
      <c r="AXA927" s="14"/>
      <c r="AXB927" s="14"/>
      <c r="AXC927" s="14"/>
      <c r="AXD927" s="14"/>
      <c r="AXE927" s="14"/>
      <c r="AXF927" s="14"/>
      <c r="AXG927" s="14"/>
      <c r="AXH927" s="14"/>
      <c r="AXI927" s="14"/>
      <c r="AXJ927" s="14"/>
      <c r="AXK927" s="14"/>
      <c r="AXL927" s="14"/>
      <c r="AXM927" s="14"/>
      <c r="AXN927" s="14"/>
      <c r="AXO927" s="14"/>
      <c r="AXP927" s="14"/>
      <c r="AXQ927" s="14"/>
      <c r="AXR927" s="14"/>
      <c r="AXS927" s="14"/>
      <c r="AXT927" s="14"/>
      <c r="AXU927" s="14"/>
      <c r="AXV927" s="14"/>
      <c r="AXW927" s="14"/>
      <c r="AXX927" s="14"/>
      <c r="AXY927" s="14"/>
      <c r="AXZ927" s="14"/>
      <c r="AYA927" s="14"/>
      <c r="AYB927" s="14"/>
      <c r="AYC927" s="14"/>
      <c r="AYD927" s="14"/>
      <c r="AYE927" s="14"/>
      <c r="AYF927" s="14"/>
      <c r="AYG927" s="14"/>
      <c r="AYH927" s="14"/>
      <c r="AYI927" s="14"/>
      <c r="AYJ927" s="14"/>
      <c r="AYK927" s="14"/>
      <c r="AYL927" s="14"/>
      <c r="AYM927" s="14"/>
      <c r="AYN927" s="14"/>
      <c r="AYO927" s="14"/>
      <c r="AYP927" s="14"/>
      <c r="AYQ927" s="14"/>
      <c r="AYR927" s="14"/>
      <c r="AYS927" s="14"/>
      <c r="AYT927" s="14"/>
      <c r="AYU927" s="14"/>
      <c r="AYV927" s="14"/>
      <c r="AYW927" s="14"/>
      <c r="AYX927" s="14"/>
      <c r="AYY927" s="14"/>
      <c r="AYZ927" s="14"/>
      <c r="AZA927" s="14"/>
      <c r="AZB927" s="14"/>
      <c r="AZC927" s="14"/>
      <c r="AZD927" s="14"/>
      <c r="AZE927" s="14"/>
      <c r="AZF927" s="14"/>
      <c r="AZG927" s="14"/>
      <c r="AZH927" s="14"/>
      <c r="AZI927" s="14"/>
      <c r="AZJ927" s="14"/>
      <c r="AZK927" s="14"/>
      <c r="AZL927" s="14"/>
      <c r="AZM927" s="14"/>
      <c r="AZN927" s="14"/>
      <c r="AZO927" s="14"/>
      <c r="AZP927" s="14"/>
      <c r="AZQ927" s="14"/>
      <c r="AZR927" s="14"/>
      <c r="AZS927" s="14"/>
      <c r="AZT927" s="14"/>
      <c r="AZU927" s="14"/>
      <c r="AZV927" s="14"/>
      <c r="AZW927" s="14"/>
      <c r="AZX927" s="14"/>
      <c r="AZY927" s="14"/>
      <c r="AZZ927" s="14"/>
      <c r="BAA927" s="14"/>
      <c r="BAB927" s="14"/>
      <c r="BAC927" s="14"/>
      <c r="BAD927" s="14"/>
      <c r="BAE927" s="14"/>
      <c r="BAF927" s="14"/>
      <c r="BAG927" s="14"/>
      <c r="BAH927" s="14"/>
      <c r="BAI927" s="14"/>
      <c r="BAJ927" s="14"/>
      <c r="BAK927" s="14"/>
      <c r="BAL927" s="14"/>
      <c r="BAM927" s="14"/>
      <c r="BAN927" s="14"/>
      <c r="BAO927" s="14"/>
      <c r="BAP927" s="14"/>
      <c r="BAQ927" s="14"/>
      <c r="BAR927" s="14"/>
      <c r="BAS927" s="14"/>
      <c r="BAT927" s="14"/>
      <c r="BAU927" s="14"/>
      <c r="BAV927" s="14"/>
      <c r="BAW927" s="14"/>
      <c r="BAX927" s="14"/>
      <c r="BAY927" s="14"/>
      <c r="BAZ927" s="14"/>
      <c r="BBA927" s="14"/>
      <c r="BBB927" s="14"/>
      <c r="BBC927" s="14"/>
      <c r="BBD927" s="14"/>
      <c r="BBE927" s="14"/>
      <c r="BBF927" s="14"/>
      <c r="BBG927" s="14"/>
      <c r="BBH927" s="14"/>
      <c r="BBI927" s="14"/>
      <c r="BBJ927" s="14"/>
      <c r="BBK927" s="14"/>
      <c r="BBL927" s="14"/>
      <c r="BBM927" s="14"/>
      <c r="BBN927" s="14"/>
      <c r="BBO927" s="14"/>
      <c r="BBP927" s="14"/>
      <c r="BBQ927" s="14"/>
      <c r="BBR927" s="14"/>
      <c r="BBS927" s="14"/>
      <c r="BBT927" s="14"/>
      <c r="BBU927" s="14"/>
      <c r="BBV927" s="14"/>
      <c r="BBW927" s="14"/>
      <c r="BBX927" s="14"/>
      <c r="BBY927" s="14"/>
      <c r="BBZ927" s="14"/>
      <c r="BCA927" s="14"/>
      <c r="BCB927" s="14"/>
      <c r="BCC927" s="14"/>
      <c r="BCD927" s="14"/>
      <c r="BCE927" s="14"/>
      <c r="BCF927" s="14"/>
      <c r="BCG927" s="14"/>
      <c r="BCH927" s="14"/>
      <c r="BCI927" s="14"/>
      <c r="BCJ927" s="14"/>
      <c r="BCK927" s="14"/>
      <c r="BCL927" s="14"/>
      <c r="BCM927" s="14"/>
      <c r="BCN927" s="14"/>
      <c r="BCO927" s="14"/>
      <c r="BCP927" s="14"/>
      <c r="BCQ927" s="14"/>
      <c r="BCR927" s="14"/>
      <c r="BCS927" s="14"/>
      <c r="BCT927" s="14"/>
      <c r="BCU927" s="14"/>
      <c r="BCV927" s="14"/>
      <c r="BCW927" s="14"/>
      <c r="BCX927" s="14"/>
      <c r="BCY927" s="14"/>
      <c r="BCZ927" s="14"/>
      <c r="BDA927" s="14"/>
      <c r="BDB927" s="14"/>
      <c r="BDC927" s="14"/>
      <c r="BDD927" s="14"/>
      <c r="BDE927" s="14"/>
      <c r="BDF927" s="14"/>
      <c r="BDG927" s="14"/>
      <c r="BDH927" s="14"/>
      <c r="BDI927" s="14"/>
      <c r="BDJ927" s="14"/>
      <c r="BDK927" s="14"/>
      <c r="BDL927" s="14"/>
      <c r="BDM927" s="14"/>
      <c r="BDN927" s="14"/>
      <c r="BDO927" s="14"/>
      <c r="BDP927" s="14"/>
      <c r="BDQ927" s="14"/>
      <c r="BDR927" s="14"/>
      <c r="BDS927" s="14"/>
      <c r="BDT927" s="14"/>
      <c r="BDU927" s="14"/>
      <c r="BDV927" s="14"/>
      <c r="BDW927" s="14"/>
      <c r="BDX927" s="14"/>
      <c r="BDY927" s="14"/>
      <c r="BDZ927" s="14"/>
      <c r="BEA927" s="14"/>
      <c r="BEB927" s="14"/>
      <c r="BEC927" s="14"/>
      <c r="BED927" s="14"/>
      <c r="BEE927" s="14"/>
      <c r="BEF927" s="14"/>
      <c r="BEG927" s="14"/>
      <c r="BEH927" s="14"/>
      <c r="BEI927" s="14"/>
      <c r="BEJ927" s="14"/>
      <c r="BEK927" s="14"/>
      <c r="BEL927" s="14"/>
      <c r="BEM927" s="14"/>
      <c r="BEN927" s="14"/>
      <c r="BEO927" s="14"/>
      <c r="BEP927" s="14"/>
      <c r="BEQ927" s="14"/>
      <c r="BER927" s="14"/>
      <c r="BES927" s="14"/>
      <c r="BET927" s="14"/>
      <c r="BEU927" s="14"/>
      <c r="BEV927" s="14"/>
      <c r="BEW927" s="14"/>
      <c r="BEX927" s="14"/>
      <c r="BEY927" s="14"/>
      <c r="BEZ927" s="14"/>
      <c r="BFA927" s="14"/>
      <c r="BFB927" s="14"/>
      <c r="BFC927" s="14"/>
      <c r="BFD927" s="14"/>
      <c r="BFE927" s="14"/>
      <c r="BFF927" s="14"/>
      <c r="BFG927" s="14"/>
      <c r="BFH927" s="14"/>
      <c r="BFI927" s="14"/>
      <c r="BFJ927" s="14"/>
      <c r="BFK927" s="14"/>
      <c r="BFL927" s="14"/>
      <c r="BFM927" s="14"/>
      <c r="BFN927" s="14"/>
      <c r="BFO927" s="14"/>
      <c r="BFP927" s="14"/>
      <c r="BFQ927" s="14"/>
      <c r="BFR927" s="14"/>
      <c r="BFS927" s="14"/>
      <c r="BFT927" s="14"/>
      <c r="BFU927" s="14"/>
      <c r="BFV927" s="14"/>
      <c r="BFW927" s="14"/>
      <c r="BFX927" s="14"/>
      <c r="BFY927" s="14"/>
      <c r="BFZ927" s="14"/>
      <c r="BGA927" s="14"/>
      <c r="BGB927" s="14"/>
      <c r="BGC927" s="14"/>
      <c r="BGD927" s="14"/>
      <c r="BGE927" s="14"/>
      <c r="BGF927" s="14"/>
      <c r="BGG927" s="14"/>
      <c r="BGH927" s="14"/>
      <c r="BGI927" s="14"/>
      <c r="BGJ927" s="14"/>
      <c r="BGK927" s="14"/>
      <c r="BGL927" s="14"/>
      <c r="BGM927" s="14"/>
      <c r="BGN927" s="14"/>
      <c r="BGO927" s="14"/>
      <c r="BGP927" s="14"/>
      <c r="BGQ927" s="14"/>
      <c r="BGR927" s="14"/>
      <c r="BGS927" s="14"/>
      <c r="BGT927" s="14"/>
      <c r="BGU927" s="14"/>
      <c r="BGV927" s="14"/>
      <c r="BGW927" s="14"/>
      <c r="BGX927" s="14"/>
      <c r="BGY927" s="14"/>
      <c r="BGZ927" s="14"/>
      <c r="BHA927" s="14"/>
      <c r="BHB927" s="14"/>
      <c r="BHC927" s="14"/>
      <c r="BHD927" s="14"/>
      <c r="BHE927" s="14"/>
      <c r="BHF927" s="14"/>
      <c r="BHG927" s="14"/>
      <c r="BHH927" s="14"/>
      <c r="BHI927" s="14"/>
      <c r="BHJ927" s="14"/>
      <c r="BHK927" s="14"/>
      <c r="BHL927" s="14"/>
      <c r="BHM927" s="14"/>
      <c r="BHN927" s="14"/>
      <c r="BHO927" s="14"/>
      <c r="BHP927" s="14"/>
      <c r="BHQ927" s="14"/>
      <c r="BHR927" s="14"/>
      <c r="BHS927" s="14"/>
      <c r="BHT927" s="14"/>
      <c r="BHU927" s="14"/>
      <c r="BHV927" s="14"/>
      <c r="BHW927" s="14"/>
      <c r="BHX927" s="14"/>
      <c r="BHY927" s="14"/>
      <c r="BHZ927" s="14"/>
      <c r="BIA927" s="14"/>
      <c r="BIB927" s="14"/>
      <c r="BIC927" s="14"/>
      <c r="BID927" s="14"/>
      <c r="BIE927" s="14"/>
      <c r="BIF927" s="14"/>
      <c r="BIG927" s="14"/>
      <c r="BIH927" s="14"/>
      <c r="BII927" s="14"/>
      <c r="BIJ927" s="14"/>
      <c r="BIK927" s="14"/>
      <c r="BIL927" s="14"/>
      <c r="BIM927" s="14"/>
      <c r="BIN927" s="14"/>
      <c r="BIO927" s="14"/>
      <c r="BIP927" s="14"/>
      <c r="BIQ927" s="14"/>
      <c r="BIR927" s="14"/>
      <c r="BIS927" s="14"/>
      <c r="BIT927" s="14"/>
      <c r="BIU927" s="14"/>
      <c r="BIV927" s="14"/>
      <c r="BIW927" s="14"/>
      <c r="BIX927" s="14"/>
      <c r="BIY927" s="14"/>
      <c r="BIZ927" s="14"/>
      <c r="BJA927" s="14"/>
      <c r="BJB927" s="14"/>
      <c r="BJC927" s="14"/>
      <c r="BJD927" s="14"/>
      <c r="BJE927" s="14"/>
      <c r="BJF927" s="14"/>
      <c r="BJG927" s="14"/>
      <c r="BJH927" s="14"/>
      <c r="BJI927" s="14"/>
      <c r="BJJ927" s="14"/>
      <c r="BJK927" s="14"/>
      <c r="BJL927" s="14"/>
      <c r="BJM927" s="14"/>
      <c r="BJN927" s="14"/>
      <c r="BJO927" s="14"/>
      <c r="BJP927" s="14"/>
      <c r="BJQ927" s="14"/>
      <c r="BJR927" s="14"/>
      <c r="BJS927" s="14"/>
      <c r="BJT927" s="14"/>
      <c r="BJU927" s="14"/>
      <c r="BJV927" s="14"/>
      <c r="BJW927" s="14"/>
      <c r="BJX927" s="14"/>
      <c r="BJY927" s="14"/>
      <c r="BJZ927" s="14"/>
      <c r="BKA927" s="14"/>
      <c r="BKB927" s="14"/>
      <c r="BKC927" s="14"/>
      <c r="BKD927" s="14"/>
      <c r="BKE927" s="14"/>
      <c r="BKF927" s="14"/>
      <c r="BKG927" s="14"/>
      <c r="BKH927" s="14"/>
      <c r="BKI927" s="14"/>
      <c r="BKJ927" s="14"/>
      <c r="BKK927" s="14"/>
      <c r="BKL927" s="14"/>
      <c r="BKM927" s="14"/>
      <c r="BKN927" s="14"/>
      <c r="BKO927" s="14"/>
      <c r="BKP927" s="14"/>
      <c r="BKQ927" s="14"/>
      <c r="BKR927" s="14"/>
      <c r="BKS927" s="14"/>
      <c r="BKT927" s="14"/>
      <c r="BKU927" s="14"/>
      <c r="BKV927" s="14"/>
      <c r="BKW927" s="14"/>
      <c r="BKX927" s="14"/>
      <c r="BKY927" s="14"/>
      <c r="BKZ927" s="14"/>
      <c r="BLA927" s="14"/>
      <c r="BLB927" s="14"/>
      <c r="BLC927" s="14"/>
      <c r="BLD927" s="14"/>
      <c r="BLE927" s="14"/>
      <c r="BLF927" s="14"/>
      <c r="BLG927" s="14"/>
      <c r="BLH927" s="14"/>
      <c r="BLI927" s="14"/>
      <c r="BLJ927" s="14"/>
      <c r="BLK927" s="14"/>
      <c r="BLL927" s="14"/>
      <c r="BLM927" s="14"/>
      <c r="BLN927" s="14"/>
      <c r="BLO927" s="14"/>
      <c r="BLP927" s="14"/>
      <c r="BLQ927" s="14"/>
      <c r="BLR927" s="14"/>
      <c r="BLS927" s="14"/>
      <c r="BLT927" s="14"/>
      <c r="BLU927" s="14"/>
      <c r="BLV927" s="14"/>
      <c r="BLW927" s="14"/>
      <c r="BLX927" s="14"/>
      <c r="BLY927" s="14"/>
      <c r="BLZ927" s="14"/>
      <c r="BMA927" s="14"/>
      <c r="BMB927" s="14"/>
      <c r="BMC927" s="14"/>
      <c r="BMD927" s="14"/>
      <c r="BME927" s="14"/>
      <c r="BMF927" s="14"/>
      <c r="BMG927" s="14"/>
      <c r="BMH927" s="14"/>
      <c r="BMI927" s="14"/>
      <c r="BMJ927" s="14"/>
      <c r="BMK927" s="14"/>
      <c r="BML927" s="14"/>
      <c r="BMM927" s="14"/>
      <c r="BMN927" s="14"/>
      <c r="BMO927" s="14"/>
      <c r="BMP927" s="14"/>
      <c r="BMQ927" s="14"/>
      <c r="BMR927" s="14"/>
      <c r="BMS927" s="14"/>
      <c r="BMT927" s="14"/>
      <c r="BMU927" s="14"/>
      <c r="BMV927" s="14"/>
      <c r="BMW927" s="14"/>
      <c r="BMX927" s="14"/>
      <c r="BMY927" s="14"/>
      <c r="BMZ927" s="14"/>
      <c r="BNA927" s="14"/>
      <c r="BNB927" s="14"/>
      <c r="BNC927" s="14"/>
      <c r="BND927" s="14"/>
      <c r="BNE927" s="14"/>
      <c r="BNF927" s="14"/>
      <c r="BNG927" s="14"/>
      <c r="BNH927" s="14"/>
      <c r="BNI927" s="14"/>
      <c r="BNJ927" s="14"/>
      <c r="BNK927" s="14"/>
      <c r="BNL927" s="14"/>
      <c r="BNM927" s="14"/>
      <c r="BNN927" s="14"/>
      <c r="BNO927" s="14"/>
      <c r="BNP927" s="14"/>
      <c r="BNQ927" s="14"/>
      <c r="BNR927" s="14"/>
      <c r="BNS927" s="14"/>
      <c r="BNT927" s="14"/>
      <c r="BNU927" s="14"/>
      <c r="BNV927" s="14"/>
      <c r="BNW927" s="14"/>
      <c r="BNX927" s="14"/>
      <c r="BNY927" s="14"/>
      <c r="BNZ927" s="14"/>
      <c r="BOA927" s="14"/>
      <c r="BOB927" s="14"/>
      <c r="BOC927" s="14"/>
      <c r="BOD927" s="14"/>
      <c r="BOE927" s="14"/>
      <c r="BOF927" s="14"/>
      <c r="BOG927" s="14"/>
      <c r="BOH927" s="14"/>
      <c r="BOI927" s="14"/>
      <c r="BOJ927" s="14"/>
      <c r="BOK927" s="14"/>
      <c r="BOL927" s="14"/>
      <c r="BOM927" s="14"/>
      <c r="BON927" s="14"/>
      <c r="BOO927" s="14"/>
      <c r="BOP927" s="14"/>
      <c r="BOQ927" s="14"/>
      <c r="BOR927" s="14"/>
      <c r="BOS927" s="14"/>
      <c r="BOT927" s="14"/>
      <c r="BOU927" s="14"/>
      <c r="BOV927" s="14"/>
      <c r="BOW927" s="14"/>
      <c r="BOX927" s="14"/>
      <c r="BOY927" s="14"/>
      <c r="BOZ927" s="14"/>
      <c r="BPA927" s="14"/>
      <c r="BPB927" s="14"/>
      <c r="BPC927" s="14"/>
      <c r="BPD927" s="14"/>
      <c r="BPE927" s="14"/>
      <c r="BPF927" s="14"/>
      <c r="BPG927" s="14"/>
      <c r="BPH927" s="14"/>
      <c r="BPI927" s="14"/>
      <c r="BPJ927" s="14"/>
      <c r="BPK927" s="14"/>
      <c r="BPL927" s="14"/>
      <c r="BPM927" s="14"/>
      <c r="BPN927" s="14"/>
      <c r="BPO927" s="14"/>
      <c r="BPP927" s="14"/>
      <c r="BPQ927" s="14"/>
      <c r="BPR927" s="14"/>
      <c r="BPS927" s="14"/>
      <c r="BPT927" s="14"/>
      <c r="BPU927" s="14"/>
      <c r="BPV927" s="14"/>
      <c r="BPW927" s="14"/>
      <c r="BPX927" s="14"/>
      <c r="BPY927" s="14"/>
      <c r="BPZ927" s="14"/>
      <c r="BQA927" s="14"/>
      <c r="BQB927" s="14"/>
      <c r="BQC927" s="14"/>
      <c r="BQD927" s="14"/>
      <c r="BQE927" s="14"/>
      <c r="BQF927" s="14"/>
      <c r="BQG927" s="14"/>
      <c r="BQH927" s="14"/>
      <c r="BQI927" s="14"/>
      <c r="BQJ927" s="14"/>
      <c r="BQK927" s="14"/>
      <c r="BQL927" s="14"/>
      <c r="BQM927" s="14"/>
      <c r="BQN927" s="14"/>
      <c r="BQO927" s="14"/>
      <c r="BQP927" s="14"/>
      <c r="BQQ927" s="14"/>
      <c r="BQR927" s="14"/>
      <c r="BQS927" s="14"/>
      <c r="BQT927" s="14"/>
      <c r="BQU927" s="14"/>
      <c r="BQV927" s="14"/>
      <c r="BQW927" s="14"/>
      <c r="BQX927" s="14"/>
      <c r="BQY927" s="14"/>
      <c r="BQZ927" s="14"/>
      <c r="BRA927" s="14"/>
      <c r="BRB927" s="14"/>
      <c r="BRC927" s="14"/>
      <c r="BRD927" s="14"/>
      <c r="BRE927" s="14"/>
      <c r="BRF927" s="14"/>
      <c r="BRG927" s="14"/>
      <c r="BRH927" s="14"/>
      <c r="BRI927" s="14"/>
      <c r="BRJ927" s="14"/>
      <c r="BRK927" s="14"/>
      <c r="BRL927" s="14"/>
      <c r="BRM927" s="14"/>
      <c r="BRN927" s="14"/>
      <c r="BRO927" s="14"/>
      <c r="BRP927" s="14"/>
      <c r="BRQ927" s="14"/>
      <c r="BRR927" s="14"/>
      <c r="BRS927" s="14"/>
      <c r="BRT927" s="14"/>
      <c r="BRU927" s="14"/>
      <c r="BRV927" s="14"/>
      <c r="BRW927" s="14"/>
      <c r="BRX927" s="14"/>
      <c r="BRY927" s="14"/>
      <c r="BRZ927" s="14"/>
      <c r="BSA927" s="14"/>
      <c r="BSB927" s="14"/>
      <c r="BSC927" s="14"/>
      <c r="BSD927" s="14"/>
      <c r="BSE927" s="14"/>
      <c r="BSF927" s="14"/>
      <c r="BSG927" s="14"/>
      <c r="BSH927" s="14"/>
      <c r="BSI927" s="14"/>
      <c r="BSJ927" s="14"/>
      <c r="BSK927" s="14"/>
      <c r="BSL927" s="14"/>
      <c r="BSM927" s="14"/>
      <c r="BSN927" s="14"/>
      <c r="BSO927" s="14"/>
      <c r="BSP927" s="14"/>
      <c r="BSQ927" s="14"/>
      <c r="BSR927" s="14"/>
      <c r="BSS927" s="14"/>
      <c r="BST927" s="14"/>
      <c r="BSU927" s="14"/>
      <c r="BSV927" s="14"/>
      <c r="BSW927" s="14"/>
      <c r="BSX927" s="14"/>
      <c r="BSY927" s="14"/>
      <c r="BSZ927" s="14"/>
      <c r="BTA927" s="14"/>
      <c r="BTB927" s="14"/>
      <c r="BTC927" s="14"/>
      <c r="BTD927" s="14"/>
      <c r="BTE927" s="14"/>
      <c r="BTF927" s="14"/>
      <c r="BTG927" s="14"/>
      <c r="BTH927" s="14"/>
      <c r="BTI927" s="14"/>
      <c r="BTJ927" s="14"/>
      <c r="BTK927" s="14"/>
      <c r="BTL927" s="14"/>
      <c r="BTM927" s="14"/>
      <c r="BTN927" s="14"/>
      <c r="BTO927" s="14"/>
      <c r="BTP927" s="14"/>
      <c r="BTQ927" s="14"/>
      <c r="BTR927" s="14"/>
      <c r="BTS927" s="14"/>
      <c r="BTT927" s="14"/>
      <c r="BTU927" s="14"/>
      <c r="BTV927" s="14"/>
      <c r="BTW927" s="14"/>
      <c r="BTX927" s="14"/>
      <c r="BTY927" s="14"/>
      <c r="BTZ927" s="14"/>
      <c r="BUA927" s="14"/>
      <c r="BUB927" s="14"/>
      <c r="BUC927" s="14"/>
      <c r="BUD927" s="14"/>
      <c r="BUE927" s="14"/>
      <c r="BUF927" s="14"/>
      <c r="BUG927" s="14"/>
      <c r="BUH927" s="14"/>
      <c r="BUI927" s="14"/>
      <c r="BUJ927" s="14"/>
      <c r="BUK927" s="14"/>
      <c r="BUL927" s="14"/>
      <c r="BUM927" s="14"/>
      <c r="BUN927" s="14"/>
      <c r="BUO927" s="14"/>
      <c r="BUP927" s="14"/>
      <c r="BUQ927" s="14"/>
      <c r="BUR927" s="14"/>
      <c r="BUS927" s="14"/>
      <c r="BUT927" s="14"/>
      <c r="BUU927" s="14"/>
      <c r="BUV927" s="14"/>
      <c r="BUW927" s="14"/>
      <c r="BUX927" s="14"/>
      <c r="BUY927" s="14"/>
      <c r="BUZ927" s="14"/>
      <c r="BVA927" s="14"/>
      <c r="BVB927" s="14"/>
      <c r="BVC927" s="14"/>
      <c r="BVD927" s="14"/>
      <c r="BVE927" s="14"/>
      <c r="BVF927" s="14"/>
      <c r="BVG927" s="14"/>
      <c r="BVH927" s="14"/>
      <c r="BVI927" s="14"/>
      <c r="BVJ927" s="14"/>
      <c r="BVK927" s="14"/>
      <c r="BVL927" s="14"/>
      <c r="BVM927" s="14"/>
      <c r="BVN927" s="14"/>
      <c r="BVO927" s="14"/>
      <c r="BVP927" s="14"/>
      <c r="BVQ927" s="14"/>
      <c r="BVR927" s="14"/>
      <c r="BVS927" s="14"/>
      <c r="BVT927" s="14"/>
      <c r="BVU927" s="14"/>
      <c r="BVV927" s="14"/>
      <c r="BVW927" s="14"/>
      <c r="BVX927" s="14"/>
      <c r="BVY927" s="14"/>
      <c r="BVZ927" s="14"/>
      <c r="BWA927" s="14"/>
      <c r="BWB927" s="14"/>
      <c r="BWC927" s="14"/>
      <c r="BWD927" s="14"/>
      <c r="BWE927" s="14"/>
      <c r="BWF927" s="14"/>
      <c r="BWG927" s="14"/>
      <c r="BWH927" s="14"/>
      <c r="BWI927" s="14"/>
      <c r="BWJ927" s="14"/>
      <c r="BWK927" s="14"/>
      <c r="BWL927" s="14"/>
      <c r="BWM927" s="14"/>
      <c r="BWN927" s="14"/>
      <c r="BWO927" s="14"/>
      <c r="BWP927" s="14"/>
      <c r="BWQ927" s="14"/>
      <c r="BWR927" s="14"/>
      <c r="BWS927" s="14"/>
      <c r="BWT927" s="14"/>
      <c r="BWU927" s="14"/>
      <c r="BWV927" s="14"/>
      <c r="BWW927" s="14"/>
      <c r="BWX927" s="14"/>
      <c r="BWY927" s="14"/>
      <c r="BWZ927" s="14"/>
      <c r="BXA927" s="14"/>
      <c r="BXB927" s="14"/>
      <c r="BXC927" s="14"/>
      <c r="BXD927" s="14"/>
      <c r="BXE927" s="14"/>
      <c r="BXF927" s="14"/>
      <c r="BXG927" s="14"/>
      <c r="BXH927" s="14"/>
      <c r="BXI927" s="14"/>
      <c r="BXJ927" s="14"/>
      <c r="BXK927" s="14"/>
      <c r="BXL927" s="14"/>
      <c r="BXM927" s="14"/>
      <c r="BXN927" s="14"/>
      <c r="BXO927" s="14"/>
      <c r="BXP927" s="14"/>
      <c r="BXQ927" s="14"/>
      <c r="BXR927" s="14"/>
      <c r="BXS927" s="14"/>
      <c r="BXT927" s="14"/>
      <c r="BXU927" s="14"/>
      <c r="BXV927" s="14"/>
      <c r="BXW927" s="14"/>
      <c r="BXX927" s="14"/>
      <c r="BXY927" s="14"/>
      <c r="BXZ927" s="14"/>
      <c r="BYA927" s="14"/>
      <c r="BYB927" s="14"/>
      <c r="BYC927" s="14"/>
      <c r="BYD927" s="14"/>
      <c r="BYE927" s="14"/>
      <c r="BYF927" s="14"/>
      <c r="BYG927" s="14"/>
      <c r="BYH927" s="14"/>
      <c r="BYI927" s="14"/>
      <c r="BYJ927" s="14"/>
      <c r="BYK927" s="14"/>
      <c r="BYL927" s="14"/>
      <c r="BYM927" s="14"/>
      <c r="BYN927" s="14"/>
      <c r="BYO927" s="14"/>
      <c r="BYP927" s="14"/>
      <c r="BYQ927" s="14"/>
      <c r="BYR927" s="14"/>
      <c r="BYS927" s="14"/>
      <c r="BYT927" s="14"/>
      <c r="BYU927" s="14"/>
      <c r="BYV927" s="14"/>
      <c r="BYW927" s="14"/>
      <c r="BYX927" s="14"/>
      <c r="BYY927" s="14"/>
      <c r="BYZ927" s="14"/>
      <c r="BZA927" s="14"/>
      <c r="BZB927" s="14"/>
      <c r="BZC927" s="14"/>
      <c r="BZD927" s="14"/>
      <c r="BZE927" s="14"/>
      <c r="BZF927" s="14"/>
      <c r="BZG927" s="14"/>
      <c r="BZH927" s="14"/>
      <c r="BZI927" s="14"/>
      <c r="BZJ927" s="14"/>
      <c r="BZK927" s="14"/>
      <c r="BZL927" s="14"/>
      <c r="BZM927" s="14"/>
      <c r="BZN927" s="14"/>
      <c r="BZO927" s="14"/>
      <c r="BZP927" s="14"/>
      <c r="BZQ927" s="14"/>
      <c r="BZR927" s="14"/>
      <c r="BZS927" s="14"/>
      <c r="BZT927" s="14"/>
      <c r="BZU927" s="14"/>
      <c r="BZV927" s="14"/>
      <c r="BZW927" s="14"/>
      <c r="BZX927" s="14"/>
      <c r="BZY927" s="14"/>
      <c r="BZZ927" s="14"/>
      <c r="CAA927" s="14"/>
      <c r="CAB927" s="14"/>
      <c r="CAC927" s="14"/>
      <c r="CAD927" s="14"/>
      <c r="CAE927" s="14"/>
      <c r="CAF927" s="14"/>
      <c r="CAG927" s="14"/>
      <c r="CAH927" s="14"/>
      <c r="CAI927" s="14"/>
      <c r="CAJ927" s="14"/>
      <c r="CAK927" s="14"/>
      <c r="CAL927" s="14"/>
      <c r="CAM927" s="14"/>
      <c r="CAN927" s="14"/>
      <c r="CAO927" s="14"/>
      <c r="CAP927" s="14"/>
      <c r="CAQ927" s="14"/>
      <c r="CAR927" s="14"/>
      <c r="CAS927" s="14"/>
      <c r="CAT927" s="14"/>
      <c r="CAU927" s="14"/>
      <c r="CAV927" s="14"/>
      <c r="CAW927" s="14"/>
      <c r="CAX927" s="14"/>
      <c r="CAY927" s="14"/>
      <c r="CAZ927" s="14"/>
      <c r="CBA927" s="14"/>
      <c r="CBB927" s="14"/>
      <c r="CBC927" s="14"/>
      <c r="CBD927" s="14"/>
      <c r="CBE927" s="14"/>
      <c r="CBF927" s="14"/>
      <c r="CBG927" s="14"/>
      <c r="CBH927" s="14"/>
      <c r="CBI927" s="14"/>
      <c r="CBJ927" s="14"/>
      <c r="CBK927" s="14"/>
      <c r="CBL927" s="14"/>
      <c r="CBM927" s="14"/>
      <c r="CBN927" s="14"/>
      <c r="CBO927" s="14"/>
      <c r="CBP927" s="14"/>
      <c r="CBQ927" s="14"/>
      <c r="CBR927" s="14"/>
      <c r="CBS927" s="14"/>
      <c r="CBT927" s="14"/>
      <c r="CBU927" s="14"/>
      <c r="CBV927" s="14"/>
      <c r="CBW927" s="14"/>
      <c r="CBX927" s="14"/>
      <c r="CBY927" s="14"/>
      <c r="CBZ927" s="14"/>
      <c r="CCA927" s="14"/>
      <c r="CCB927" s="14"/>
      <c r="CCC927" s="14"/>
      <c r="CCD927" s="14"/>
      <c r="CCE927" s="14"/>
      <c r="CCF927" s="14"/>
      <c r="CCG927" s="14"/>
      <c r="CCH927" s="14"/>
      <c r="CCI927" s="14"/>
      <c r="CCJ927" s="14"/>
      <c r="CCK927" s="14"/>
      <c r="CCL927" s="14"/>
      <c r="CCM927" s="14"/>
      <c r="CCN927" s="14"/>
      <c r="CCO927" s="14"/>
      <c r="CCP927" s="14"/>
      <c r="CCQ927" s="14"/>
      <c r="CCR927" s="14"/>
      <c r="CCS927" s="14"/>
      <c r="CCT927" s="14"/>
      <c r="CCU927" s="14"/>
      <c r="CCV927" s="14"/>
      <c r="CCW927" s="14"/>
      <c r="CCX927" s="14"/>
      <c r="CCY927" s="14"/>
      <c r="CCZ927" s="14"/>
      <c r="CDA927" s="14"/>
      <c r="CDB927" s="14"/>
      <c r="CDC927" s="14"/>
      <c r="CDD927" s="14"/>
      <c r="CDE927" s="14"/>
      <c r="CDF927" s="14"/>
      <c r="CDG927" s="14"/>
      <c r="CDH927" s="14"/>
      <c r="CDI927" s="14"/>
      <c r="CDJ927" s="14"/>
      <c r="CDK927" s="14"/>
      <c r="CDL927" s="14"/>
      <c r="CDM927" s="14"/>
      <c r="CDN927" s="14"/>
      <c r="CDO927" s="14"/>
      <c r="CDP927" s="14"/>
      <c r="CDQ927" s="14"/>
      <c r="CDR927" s="14"/>
      <c r="CDS927" s="14"/>
      <c r="CDT927" s="14"/>
      <c r="CDU927" s="14"/>
      <c r="CDV927" s="14"/>
      <c r="CDW927" s="14"/>
      <c r="CDX927" s="14"/>
      <c r="CDY927" s="14"/>
      <c r="CDZ927" s="14"/>
      <c r="CEA927" s="14"/>
      <c r="CEB927" s="14"/>
      <c r="CEC927" s="14"/>
      <c r="CED927" s="14"/>
      <c r="CEE927" s="14"/>
      <c r="CEF927" s="14"/>
      <c r="CEG927" s="14"/>
      <c r="CEH927" s="14"/>
      <c r="CEI927" s="14"/>
      <c r="CEJ927" s="14"/>
      <c r="CEK927" s="14"/>
      <c r="CEL927" s="14"/>
      <c r="CEM927" s="14"/>
      <c r="CEN927" s="14"/>
      <c r="CEO927" s="14"/>
      <c r="CEP927" s="14"/>
      <c r="CEQ927" s="14"/>
      <c r="CER927" s="14"/>
      <c r="CES927" s="14"/>
      <c r="CET927" s="14"/>
      <c r="CEU927" s="14"/>
      <c r="CEV927" s="14"/>
      <c r="CEW927" s="14"/>
      <c r="CEX927" s="14"/>
      <c r="CEY927" s="14"/>
      <c r="CEZ927" s="14"/>
      <c r="CFA927" s="14"/>
      <c r="CFB927" s="14"/>
      <c r="CFC927" s="14"/>
      <c r="CFD927" s="14"/>
      <c r="CFE927" s="14"/>
      <c r="CFF927" s="14"/>
      <c r="CFG927" s="14"/>
      <c r="CFH927" s="14"/>
      <c r="CFI927" s="14"/>
      <c r="CFJ927" s="14"/>
      <c r="CFK927" s="14"/>
      <c r="CFL927" s="14"/>
      <c r="CFM927" s="14"/>
      <c r="CFN927" s="14"/>
      <c r="CFO927" s="14"/>
      <c r="CFP927" s="14"/>
      <c r="CFQ927" s="14"/>
      <c r="CFR927" s="14"/>
      <c r="CFS927" s="14"/>
      <c r="CFT927" s="14"/>
      <c r="CFU927" s="14"/>
      <c r="CFV927" s="14"/>
      <c r="CFW927" s="14"/>
      <c r="CFX927" s="14"/>
      <c r="CFY927" s="14"/>
      <c r="CFZ927" s="14"/>
      <c r="CGA927" s="14"/>
      <c r="CGB927" s="14"/>
      <c r="CGC927" s="14"/>
      <c r="CGD927" s="14"/>
      <c r="CGE927" s="14"/>
      <c r="CGF927" s="14"/>
      <c r="CGG927" s="14"/>
      <c r="CGH927" s="14"/>
      <c r="CGI927" s="14"/>
      <c r="CGJ927" s="14"/>
      <c r="CGK927" s="14"/>
      <c r="CGL927" s="14"/>
      <c r="CGM927" s="14"/>
      <c r="CGN927" s="14"/>
      <c r="CGO927" s="14"/>
      <c r="CGP927" s="14"/>
      <c r="CGQ927" s="14"/>
      <c r="CGR927" s="14"/>
      <c r="CGS927" s="14"/>
      <c r="CGT927" s="14"/>
      <c r="CGU927" s="14"/>
      <c r="CGV927" s="14"/>
      <c r="CGW927" s="14"/>
      <c r="CGX927" s="14"/>
      <c r="CGY927" s="14"/>
      <c r="CGZ927" s="14"/>
      <c r="CHA927" s="14"/>
      <c r="CHB927" s="14"/>
      <c r="CHC927" s="14"/>
      <c r="CHD927" s="14"/>
      <c r="CHE927" s="14"/>
      <c r="CHF927" s="14"/>
      <c r="CHG927" s="14"/>
      <c r="CHH927" s="14"/>
      <c r="CHI927" s="14"/>
      <c r="CHJ927" s="14"/>
      <c r="CHK927" s="14"/>
      <c r="CHL927" s="14"/>
      <c r="CHM927" s="14"/>
      <c r="CHN927" s="14"/>
      <c r="CHO927" s="14"/>
      <c r="CHP927" s="14"/>
      <c r="CHQ927" s="14"/>
      <c r="CHR927" s="14"/>
      <c r="CHS927" s="14"/>
      <c r="CHT927" s="14"/>
      <c r="CHU927" s="14"/>
      <c r="CHV927" s="14"/>
      <c r="CHW927" s="14"/>
      <c r="CHX927" s="14"/>
      <c r="CHY927" s="14"/>
      <c r="CHZ927" s="14"/>
      <c r="CIA927" s="14"/>
      <c r="CIB927" s="14"/>
      <c r="CIC927" s="14"/>
      <c r="CID927" s="14"/>
      <c r="CIE927" s="14"/>
      <c r="CIF927" s="14"/>
      <c r="CIG927" s="14"/>
      <c r="CIH927" s="14"/>
      <c r="CII927" s="14"/>
      <c r="CIJ927" s="14"/>
      <c r="CIK927" s="14"/>
      <c r="CIL927" s="14"/>
      <c r="CIM927" s="14"/>
      <c r="CIN927" s="14"/>
      <c r="CIO927" s="14"/>
      <c r="CIP927" s="14"/>
      <c r="CIQ927" s="14"/>
      <c r="CIR927" s="14"/>
      <c r="CIS927" s="14"/>
      <c r="CIT927" s="14"/>
      <c r="CIU927" s="14"/>
      <c r="CIV927" s="14"/>
      <c r="CIW927" s="14"/>
      <c r="CIX927" s="14"/>
      <c r="CIY927" s="14"/>
      <c r="CIZ927" s="14"/>
      <c r="CJA927" s="14"/>
      <c r="CJB927" s="14"/>
      <c r="CJC927" s="14"/>
      <c r="CJD927" s="14"/>
      <c r="CJE927" s="14"/>
      <c r="CJF927" s="14"/>
      <c r="CJG927" s="14"/>
      <c r="CJH927" s="14"/>
      <c r="CJI927" s="14"/>
      <c r="CJJ927" s="14"/>
      <c r="CJK927" s="14"/>
      <c r="CJL927" s="14"/>
      <c r="CJM927" s="14"/>
      <c r="CJN927" s="14"/>
      <c r="CJO927" s="14"/>
      <c r="CJP927" s="14"/>
      <c r="CJQ927" s="14"/>
      <c r="CJR927" s="14"/>
      <c r="CJS927" s="14"/>
      <c r="CJT927" s="14"/>
      <c r="CJU927" s="14"/>
      <c r="CJV927" s="14"/>
      <c r="CJW927" s="14"/>
      <c r="CJX927" s="14"/>
      <c r="CJY927" s="14"/>
      <c r="CJZ927" s="14"/>
      <c r="CKA927" s="14"/>
      <c r="CKB927" s="14"/>
      <c r="CKC927" s="14"/>
      <c r="CKD927" s="14"/>
      <c r="CKE927" s="14"/>
      <c r="CKF927" s="14"/>
      <c r="CKG927" s="14"/>
      <c r="CKH927" s="14"/>
      <c r="CKI927" s="14"/>
      <c r="CKJ927" s="14"/>
      <c r="CKK927" s="14"/>
      <c r="CKL927" s="14"/>
      <c r="CKM927" s="14"/>
      <c r="CKN927" s="14"/>
      <c r="CKO927" s="14"/>
      <c r="CKP927" s="14"/>
      <c r="CKQ927" s="14"/>
      <c r="CKR927" s="14"/>
      <c r="CKS927" s="14"/>
      <c r="CKT927" s="14"/>
      <c r="CKU927" s="14"/>
      <c r="CKV927" s="14"/>
      <c r="CKW927" s="14"/>
      <c r="CKX927" s="14"/>
      <c r="CKY927" s="14"/>
      <c r="CKZ927" s="14"/>
      <c r="CLA927" s="14"/>
      <c r="CLB927" s="14"/>
      <c r="CLC927" s="14"/>
      <c r="CLD927" s="14"/>
      <c r="CLE927" s="14"/>
      <c r="CLF927" s="14"/>
      <c r="CLG927" s="14"/>
      <c r="CLH927" s="14"/>
      <c r="CLI927" s="14"/>
      <c r="CLJ927" s="14"/>
      <c r="CLK927" s="14"/>
      <c r="CLL927" s="14"/>
      <c r="CLM927" s="14"/>
      <c r="CLN927" s="14"/>
      <c r="CLO927" s="14"/>
      <c r="CLP927" s="14"/>
      <c r="CLQ927" s="14"/>
      <c r="CLR927" s="14"/>
      <c r="CLS927" s="14"/>
      <c r="CLT927" s="14"/>
      <c r="CLU927" s="14"/>
      <c r="CLV927" s="14"/>
      <c r="CLW927" s="14"/>
      <c r="CLX927" s="14"/>
      <c r="CLY927" s="14"/>
      <c r="CLZ927" s="14"/>
      <c r="CMA927" s="14"/>
      <c r="CMB927" s="14"/>
      <c r="CMC927" s="14"/>
      <c r="CMD927" s="14"/>
      <c r="CME927" s="14"/>
      <c r="CMF927" s="14"/>
      <c r="CMG927" s="14"/>
      <c r="CMH927" s="14"/>
      <c r="CMI927" s="14"/>
      <c r="CMJ927" s="14"/>
      <c r="CMK927" s="14"/>
      <c r="CML927" s="14"/>
      <c r="CMM927" s="14"/>
      <c r="CMN927" s="14"/>
      <c r="CMO927" s="14"/>
      <c r="CMP927" s="14"/>
      <c r="CMQ927" s="14"/>
      <c r="CMR927" s="14"/>
      <c r="CMS927" s="14"/>
      <c r="CMT927" s="14"/>
      <c r="CMU927" s="14"/>
      <c r="CMV927" s="14"/>
      <c r="CMW927" s="14"/>
      <c r="CMX927" s="14"/>
      <c r="CMY927" s="14"/>
      <c r="CMZ927" s="14"/>
      <c r="CNA927" s="14"/>
      <c r="CNB927" s="14"/>
      <c r="CNC927" s="14"/>
      <c r="CND927" s="14"/>
      <c r="CNE927" s="14"/>
      <c r="CNF927" s="14"/>
      <c r="CNG927" s="14"/>
      <c r="CNH927" s="14"/>
      <c r="CNI927" s="14"/>
      <c r="CNJ927" s="14"/>
      <c r="CNK927" s="14"/>
      <c r="CNL927" s="14"/>
      <c r="CNM927" s="14"/>
      <c r="CNN927" s="14"/>
      <c r="CNO927" s="14"/>
      <c r="CNP927" s="14"/>
      <c r="CNQ927" s="14"/>
      <c r="CNR927" s="14"/>
      <c r="CNS927" s="14"/>
      <c r="CNT927" s="14"/>
      <c r="CNU927" s="14"/>
      <c r="CNV927" s="14"/>
      <c r="CNW927" s="14"/>
      <c r="CNX927" s="14"/>
      <c r="CNY927" s="14"/>
      <c r="CNZ927" s="14"/>
      <c r="COA927" s="14"/>
      <c r="COB927" s="14"/>
      <c r="COC927" s="14"/>
      <c r="COD927" s="14"/>
      <c r="COE927" s="14"/>
      <c r="COF927" s="14"/>
      <c r="COG927" s="14"/>
      <c r="COH927" s="14"/>
      <c r="COI927" s="14"/>
      <c r="COJ927" s="14"/>
      <c r="COK927" s="14"/>
      <c r="COL927" s="14"/>
      <c r="COM927" s="14"/>
      <c r="CON927" s="14"/>
      <c r="COO927" s="14"/>
      <c r="COP927" s="14"/>
      <c r="COQ927" s="14"/>
      <c r="COR927" s="14"/>
      <c r="COS927" s="14"/>
      <c r="COT927" s="14"/>
      <c r="COU927" s="14"/>
      <c r="COV927" s="14"/>
      <c r="COW927" s="14"/>
      <c r="COX927" s="14"/>
      <c r="COY927" s="14"/>
      <c r="COZ927" s="14"/>
      <c r="CPA927" s="14"/>
      <c r="CPB927" s="14"/>
      <c r="CPC927" s="14"/>
      <c r="CPD927" s="14"/>
      <c r="CPE927" s="14"/>
      <c r="CPF927" s="14"/>
      <c r="CPG927" s="14"/>
      <c r="CPH927" s="14"/>
      <c r="CPI927" s="14"/>
      <c r="CPJ927" s="14"/>
      <c r="CPK927" s="14"/>
      <c r="CPL927" s="14"/>
      <c r="CPM927" s="14"/>
      <c r="CPN927" s="14"/>
      <c r="CPO927" s="14"/>
      <c r="CPP927" s="14"/>
      <c r="CPQ927" s="14"/>
      <c r="CPR927" s="14"/>
      <c r="CPS927" s="14"/>
      <c r="CPT927" s="14"/>
      <c r="CPU927" s="14"/>
      <c r="CPV927" s="14"/>
      <c r="CPW927" s="14"/>
      <c r="CPX927" s="14"/>
      <c r="CPY927" s="14"/>
      <c r="CPZ927" s="14"/>
      <c r="CQA927" s="14"/>
      <c r="CQB927" s="14"/>
      <c r="CQC927" s="14"/>
      <c r="CQD927" s="14"/>
      <c r="CQE927" s="14"/>
      <c r="CQF927" s="14"/>
      <c r="CQG927" s="14"/>
      <c r="CQH927" s="14"/>
      <c r="CQI927" s="14"/>
      <c r="CQJ927" s="14"/>
      <c r="CQK927" s="14"/>
      <c r="CQL927" s="14"/>
      <c r="CQM927" s="14"/>
      <c r="CQN927" s="14"/>
      <c r="CQO927" s="14"/>
      <c r="CQP927" s="14"/>
      <c r="CQQ927" s="14"/>
      <c r="CQR927" s="14"/>
      <c r="CQS927" s="14"/>
      <c r="CQT927" s="14"/>
      <c r="CQU927" s="14"/>
      <c r="CQV927" s="14"/>
      <c r="CQW927" s="14"/>
      <c r="CQX927" s="14"/>
      <c r="CQY927" s="14"/>
      <c r="CQZ927" s="14"/>
      <c r="CRA927" s="14"/>
      <c r="CRB927" s="14"/>
      <c r="CRC927" s="14"/>
      <c r="CRD927" s="14"/>
      <c r="CRE927" s="14"/>
      <c r="CRF927" s="14"/>
      <c r="CRG927" s="14"/>
      <c r="CRH927" s="14"/>
      <c r="CRI927" s="14"/>
      <c r="CRJ927" s="14"/>
      <c r="CRK927" s="14"/>
      <c r="CRL927" s="14"/>
      <c r="CRM927" s="14"/>
      <c r="CRN927" s="14"/>
      <c r="CRO927" s="14"/>
      <c r="CRP927" s="14"/>
      <c r="CRQ927" s="14"/>
      <c r="CRR927" s="14"/>
      <c r="CRS927" s="14"/>
      <c r="CRT927" s="14"/>
      <c r="CRU927" s="14"/>
      <c r="CRV927" s="14"/>
      <c r="CRW927" s="14"/>
      <c r="CRX927" s="14"/>
      <c r="CRY927" s="14"/>
      <c r="CRZ927" s="14"/>
      <c r="CSA927" s="14"/>
      <c r="CSB927" s="14"/>
      <c r="CSC927" s="14"/>
      <c r="CSD927" s="14"/>
      <c r="CSE927" s="14"/>
      <c r="CSF927" s="14"/>
      <c r="CSG927" s="14"/>
      <c r="CSH927" s="14"/>
      <c r="CSI927" s="14"/>
      <c r="CSJ927" s="14"/>
      <c r="CSK927" s="14"/>
      <c r="CSL927" s="14"/>
      <c r="CSM927" s="14"/>
      <c r="CSN927" s="14"/>
      <c r="CSO927" s="14"/>
      <c r="CSP927" s="14"/>
      <c r="CSQ927" s="14"/>
      <c r="CSR927" s="14"/>
      <c r="CSS927" s="14"/>
      <c r="CST927" s="14"/>
      <c r="CSU927" s="14"/>
      <c r="CSV927" s="14"/>
      <c r="CSW927" s="14"/>
      <c r="CSX927" s="14"/>
      <c r="CSY927" s="14"/>
      <c r="CSZ927" s="14"/>
      <c r="CTA927" s="14"/>
      <c r="CTB927" s="14"/>
      <c r="CTC927" s="14"/>
      <c r="CTD927" s="14"/>
      <c r="CTE927" s="14"/>
      <c r="CTF927" s="14"/>
      <c r="CTG927" s="14"/>
      <c r="CTH927" s="14"/>
      <c r="CTI927" s="14"/>
      <c r="CTJ927" s="14"/>
      <c r="CTK927" s="14"/>
      <c r="CTL927" s="14"/>
      <c r="CTM927" s="14"/>
      <c r="CTN927" s="14"/>
      <c r="CTO927" s="14"/>
      <c r="CTP927" s="14"/>
      <c r="CTQ927" s="14"/>
      <c r="CTR927" s="14"/>
      <c r="CTS927" s="14"/>
      <c r="CTT927" s="14"/>
      <c r="CTU927" s="14"/>
      <c r="CTV927" s="14"/>
      <c r="CTW927" s="14"/>
      <c r="CTX927" s="14"/>
      <c r="CTY927" s="14"/>
      <c r="CTZ927" s="14"/>
      <c r="CUA927" s="14"/>
      <c r="CUB927" s="14"/>
      <c r="CUC927" s="14"/>
      <c r="CUD927" s="14"/>
      <c r="CUE927" s="14"/>
      <c r="CUF927" s="14"/>
      <c r="CUG927" s="14"/>
      <c r="CUH927" s="14"/>
      <c r="CUI927" s="14"/>
      <c r="CUJ927" s="14"/>
      <c r="CUK927" s="14"/>
      <c r="CUL927" s="14"/>
      <c r="CUM927" s="14"/>
      <c r="CUN927" s="14"/>
      <c r="CUO927" s="14"/>
      <c r="CUP927" s="14"/>
      <c r="CUQ927" s="14"/>
      <c r="CUR927" s="14"/>
      <c r="CUS927" s="14"/>
      <c r="CUT927" s="14"/>
      <c r="CUU927" s="14"/>
      <c r="CUV927" s="14"/>
      <c r="CUW927" s="14"/>
      <c r="CUX927" s="14"/>
      <c r="CUY927" s="14"/>
      <c r="CUZ927" s="14"/>
      <c r="CVA927" s="14"/>
      <c r="CVB927" s="14"/>
      <c r="CVC927" s="14"/>
      <c r="CVD927" s="14"/>
      <c r="CVE927" s="14"/>
      <c r="CVF927" s="14"/>
      <c r="CVG927" s="14"/>
      <c r="CVH927" s="14"/>
      <c r="CVI927" s="14"/>
      <c r="CVJ927" s="14"/>
      <c r="CVK927" s="14"/>
      <c r="CVL927" s="14"/>
      <c r="CVM927" s="14"/>
      <c r="CVN927" s="14"/>
      <c r="CVO927" s="14"/>
      <c r="CVP927" s="14"/>
      <c r="CVQ927" s="14"/>
      <c r="CVR927" s="14"/>
      <c r="CVS927" s="14"/>
      <c r="CVT927" s="14"/>
      <c r="CVU927" s="14"/>
      <c r="CVV927" s="14"/>
      <c r="CVW927" s="14"/>
      <c r="CVX927" s="14"/>
      <c r="CVY927" s="14"/>
      <c r="CVZ927" s="14"/>
      <c r="CWA927" s="14"/>
      <c r="CWB927" s="14"/>
      <c r="CWC927" s="14"/>
      <c r="CWD927" s="14"/>
      <c r="CWE927" s="14"/>
      <c r="CWF927" s="14"/>
      <c r="CWG927" s="14"/>
      <c r="CWH927" s="14"/>
      <c r="CWI927" s="14"/>
      <c r="CWJ927" s="14"/>
      <c r="CWK927" s="14"/>
      <c r="CWL927" s="14"/>
      <c r="CWM927" s="14"/>
      <c r="CWN927" s="14"/>
      <c r="CWO927" s="14"/>
      <c r="CWP927" s="14"/>
      <c r="CWQ927" s="14"/>
      <c r="CWR927" s="14"/>
      <c r="CWS927" s="14"/>
      <c r="CWT927" s="14"/>
      <c r="CWU927" s="14"/>
      <c r="CWV927" s="14"/>
      <c r="CWW927" s="14"/>
      <c r="CWX927" s="14"/>
      <c r="CWY927" s="14"/>
      <c r="CWZ927" s="14"/>
      <c r="CXA927" s="14"/>
      <c r="CXB927" s="14"/>
      <c r="CXC927" s="14"/>
      <c r="CXD927" s="14"/>
      <c r="CXE927" s="14"/>
      <c r="CXF927" s="14"/>
      <c r="CXG927" s="14"/>
      <c r="CXH927" s="14"/>
      <c r="CXI927" s="14"/>
      <c r="CXJ927" s="14"/>
      <c r="CXK927" s="14"/>
      <c r="CXL927" s="14"/>
      <c r="CXM927" s="14"/>
      <c r="CXN927" s="14"/>
      <c r="CXO927" s="14"/>
      <c r="CXP927" s="14"/>
      <c r="CXQ927" s="14"/>
      <c r="CXR927" s="14"/>
      <c r="CXS927" s="14"/>
      <c r="CXT927" s="14"/>
      <c r="CXU927" s="14"/>
      <c r="CXV927" s="14"/>
      <c r="CXW927" s="14"/>
      <c r="CXX927" s="14"/>
      <c r="CXY927" s="14"/>
      <c r="CXZ927" s="14"/>
      <c r="CYA927" s="14"/>
      <c r="CYB927" s="14"/>
      <c r="CYC927" s="14"/>
      <c r="CYD927" s="14"/>
      <c r="CYE927" s="14"/>
      <c r="CYF927" s="14"/>
      <c r="CYG927" s="14"/>
      <c r="CYH927" s="14"/>
      <c r="CYI927" s="14"/>
      <c r="CYJ927" s="14"/>
      <c r="CYK927" s="14"/>
      <c r="CYL927" s="14"/>
      <c r="CYM927" s="14"/>
      <c r="CYN927" s="14"/>
      <c r="CYO927" s="14"/>
      <c r="CYP927" s="14"/>
      <c r="CYQ927" s="14"/>
      <c r="CYR927" s="14"/>
      <c r="CYS927" s="14"/>
      <c r="CYT927" s="14"/>
      <c r="CYU927" s="14"/>
      <c r="CYV927" s="14"/>
      <c r="CYW927" s="14"/>
      <c r="CYX927" s="14"/>
      <c r="CYY927" s="14"/>
      <c r="CYZ927" s="14"/>
      <c r="CZA927" s="14"/>
      <c r="CZB927" s="14"/>
      <c r="CZC927" s="14"/>
      <c r="CZD927" s="14"/>
      <c r="CZE927" s="14"/>
      <c r="CZF927" s="14"/>
      <c r="CZG927" s="14"/>
      <c r="CZH927" s="14"/>
      <c r="CZI927" s="14"/>
      <c r="CZJ927" s="14"/>
      <c r="CZK927" s="14"/>
      <c r="CZL927" s="14"/>
      <c r="CZM927" s="14"/>
      <c r="CZN927" s="14"/>
      <c r="CZO927" s="14"/>
      <c r="CZP927" s="14"/>
      <c r="CZQ927" s="14"/>
      <c r="CZR927" s="14"/>
      <c r="CZS927" s="14"/>
      <c r="CZT927" s="14"/>
      <c r="CZU927" s="14"/>
      <c r="CZV927" s="14"/>
      <c r="CZW927" s="14"/>
      <c r="CZX927" s="14"/>
      <c r="CZY927" s="14"/>
      <c r="CZZ927" s="14"/>
      <c r="DAA927" s="14"/>
      <c r="DAB927" s="14"/>
      <c r="DAC927" s="14"/>
      <c r="DAD927" s="14"/>
      <c r="DAE927" s="14"/>
      <c r="DAF927" s="14"/>
      <c r="DAG927" s="14"/>
      <c r="DAH927" s="14"/>
      <c r="DAI927" s="14"/>
      <c r="DAJ927" s="14"/>
      <c r="DAK927" s="14"/>
      <c r="DAL927" s="14"/>
      <c r="DAM927" s="14"/>
      <c r="DAN927" s="14"/>
      <c r="DAO927" s="14"/>
      <c r="DAP927" s="14"/>
      <c r="DAQ927" s="14"/>
      <c r="DAR927" s="14"/>
      <c r="DAS927" s="14"/>
      <c r="DAT927" s="14"/>
      <c r="DAU927" s="14"/>
      <c r="DAV927" s="14"/>
      <c r="DAW927" s="14"/>
      <c r="DAX927" s="14"/>
      <c r="DAY927" s="14"/>
      <c r="DAZ927" s="14"/>
      <c r="DBA927" s="14"/>
      <c r="DBB927" s="14"/>
      <c r="DBC927" s="14"/>
      <c r="DBD927" s="14"/>
      <c r="DBE927" s="14"/>
      <c r="DBF927" s="14"/>
      <c r="DBG927" s="14"/>
      <c r="DBH927" s="14"/>
      <c r="DBI927" s="14"/>
      <c r="DBJ927" s="14"/>
      <c r="DBK927" s="14"/>
      <c r="DBL927" s="14"/>
      <c r="DBM927" s="14"/>
      <c r="DBN927" s="14"/>
      <c r="DBO927" s="14"/>
      <c r="DBP927" s="14"/>
      <c r="DBQ927" s="14"/>
      <c r="DBR927" s="14"/>
      <c r="DBS927" s="14"/>
      <c r="DBT927" s="14"/>
      <c r="DBU927" s="14"/>
      <c r="DBV927" s="14"/>
      <c r="DBW927" s="14"/>
      <c r="DBX927" s="14"/>
      <c r="DBY927" s="14"/>
      <c r="DBZ927" s="14"/>
      <c r="DCA927" s="14"/>
      <c r="DCB927" s="14"/>
      <c r="DCC927" s="14"/>
      <c r="DCD927" s="14"/>
      <c r="DCE927" s="14"/>
      <c r="DCF927" s="14"/>
      <c r="DCG927" s="14"/>
      <c r="DCH927" s="14"/>
      <c r="DCI927" s="14"/>
      <c r="DCJ927" s="14"/>
      <c r="DCK927" s="14"/>
      <c r="DCL927" s="14"/>
      <c r="DCM927" s="14"/>
      <c r="DCN927" s="14"/>
      <c r="DCO927" s="14"/>
      <c r="DCP927" s="14"/>
      <c r="DCQ927" s="14"/>
      <c r="DCR927" s="14"/>
      <c r="DCS927" s="14"/>
      <c r="DCT927" s="14"/>
      <c r="DCU927" s="14"/>
      <c r="DCV927" s="14"/>
      <c r="DCW927" s="14"/>
      <c r="DCX927" s="14"/>
      <c r="DCY927" s="14"/>
      <c r="DCZ927" s="14"/>
      <c r="DDA927" s="14"/>
      <c r="DDB927" s="14"/>
      <c r="DDC927" s="14"/>
      <c r="DDD927" s="14"/>
      <c r="DDE927" s="14"/>
      <c r="DDF927" s="14"/>
      <c r="DDG927" s="14"/>
      <c r="DDH927" s="14"/>
      <c r="DDI927" s="14"/>
      <c r="DDJ927" s="14"/>
      <c r="DDK927" s="14"/>
      <c r="DDL927" s="14"/>
      <c r="DDM927" s="14"/>
      <c r="DDN927" s="14"/>
      <c r="DDO927" s="14"/>
      <c r="DDP927" s="14"/>
      <c r="DDQ927" s="14"/>
      <c r="DDR927" s="14"/>
      <c r="DDS927" s="14"/>
      <c r="DDT927" s="14"/>
      <c r="DDU927" s="14"/>
      <c r="DDV927" s="14"/>
      <c r="DDW927" s="14"/>
      <c r="DDX927" s="14"/>
      <c r="DDY927" s="14"/>
      <c r="DDZ927" s="14"/>
      <c r="DEA927" s="14"/>
      <c r="DEB927" s="14"/>
      <c r="DEC927" s="14"/>
      <c r="DED927" s="14"/>
      <c r="DEE927" s="14"/>
      <c r="DEF927" s="14"/>
      <c r="DEG927" s="14"/>
      <c r="DEH927" s="14"/>
      <c r="DEI927" s="14"/>
      <c r="DEJ927" s="14"/>
      <c r="DEK927" s="14"/>
      <c r="DEL927" s="14"/>
      <c r="DEM927" s="14"/>
      <c r="DEN927" s="14"/>
      <c r="DEO927" s="14"/>
      <c r="DEP927" s="14"/>
      <c r="DEQ927" s="14"/>
      <c r="DER927" s="14"/>
      <c r="DES927" s="14"/>
      <c r="DET927" s="14"/>
      <c r="DEU927" s="14"/>
      <c r="DEV927" s="14"/>
      <c r="DEW927" s="14"/>
      <c r="DEX927" s="14"/>
      <c r="DEY927" s="14"/>
      <c r="DEZ927" s="14"/>
      <c r="DFA927" s="14"/>
      <c r="DFB927" s="14"/>
      <c r="DFC927" s="14"/>
      <c r="DFD927" s="14"/>
      <c r="DFE927" s="14"/>
      <c r="DFF927" s="14"/>
      <c r="DFG927" s="14"/>
      <c r="DFH927" s="14"/>
      <c r="DFI927" s="14"/>
      <c r="DFJ927" s="14"/>
      <c r="DFK927" s="14"/>
      <c r="DFL927" s="14"/>
      <c r="DFM927" s="14"/>
      <c r="DFN927" s="14"/>
      <c r="DFO927" s="14"/>
      <c r="DFP927" s="14"/>
      <c r="DFQ927" s="14"/>
      <c r="DFR927" s="14"/>
      <c r="DFS927" s="14"/>
      <c r="DFT927" s="14"/>
      <c r="DFU927" s="14"/>
      <c r="DFV927" s="14"/>
      <c r="DFW927" s="14"/>
      <c r="DFX927" s="14"/>
      <c r="DFY927" s="14"/>
      <c r="DFZ927" s="14"/>
      <c r="DGA927" s="14"/>
      <c r="DGB927" s="14"/>
      <c r="DGC927" s="14"/>
      <c r="DGD927" s="14"/>
      <c r="DGE927" s="14"/>
      <c r="DGF927" s="14"/>
      <c r="DGG927" s="14"/>
      <c r="DGH927" s="14"/>
      <c r="DGI927" s="14"/>
      <c r="DGJ927" s="14"/>
      <c r="DGK927" s="14"/>
      <c r="DGL927" s="14"/>
      <c r="DGM927" s="14"/>
      <c r="DGN927" s="14"/>
      <c r="DGO927" s="14"/>
      <c r="DGP927" s="14"/>
      <c r="DGQ927" s="14"/>
      <c r="DGR927" s="14"/>
      <c r="DGS927" s="14"/>
      <c r="DGT927" s="14"/>
      <c r="DGU927" s="14"/>
      <c r="DGV927" s="14"/>
      <c r="DGW927" s="14"/>
      <c r="DGX927" s="14"/>
      <c r="DGY927" s="14"/>
      <c r="DGZ927" s="14"/>
      <c r="DHA927" s="14"/>
      <c r="DHB927" s="14"/>
      <c r="DHC927" s="14"/>
      <c r="DHD927" s="14"/>
      <c r="DHE927" s="14"/>
      <c r="DHF927" s="14"/>
      <c r="DHG927" s="14"/>
      <c r="DHH927" s="14"/>
      <c r="DHI927" s="14"/>
      <c r="DHJ927" s="14"/>
      <c r="DHK927" s="14"/>
      <c r="DHL927" s="14"/>
      <c r="DHM927" s="14"/>
      <c r="DHN927" s="14"/>
      <c r="DHO927" s="14"/>
      <c r="DHP927" s="14"/>
      <c r="DHQ927" s="14"/>
      <c r="DHR927" s="14"/>
      <c r="DHS927" s="14"/>
      <c r="DHT927" s="14"/>
      <c r="DHU927" s="14"/>
      <c r="DHV927" s="14"/>
      <c r="DHW927" s="14"/>
      <c r="DHX927" s="14"/>
      <c r="DHY927" s="14"/>
      <c r="DHZ927" s="14"/>
      <c r="DIA927" s="14"/>
      <c r="DIB927" s="14"/>
      <c r="DIC927" s="14"/>
      <c r="DID927" s="14"/>
      <c r="DIE927" s="14"/>
      <c r="DIF927" s="14"/>
      <c r="DIG927" s="14"/>
      <c r="DIH927" s="14"/>
      <c r="DII927" s="14"/>
      <c r="DIJ927" s="14"/>
      <c r="DIK927" s="14"/>
      <c r="DIL927" s="14"/>
      <c r="DIM927" s="14"/>
      <c r="DIN927" s="14"/>
      <c r="DIO927" s="14"/>
      <c r="DIP927" s="14"/>
      <c r="DIQ927" s="14"/>
      <c r="DIR927" s="14"/>
      <c r="DIS927" s="14"/>
      <c r="DIT927" s="14"/>
      <c r="DIU927" s="14"/>
      <c r="DIV927" s="14"/>
      <c r="DIW927" s="14"/>
      <c r="DIX927" s="14"/>
      <c r="DIY927" s="14"/>
      <c r="DIZ927" s="14"/>
      <c r="DJA927" s="14"/>
      <c r="DJB927" s="14"/>
      <c r="DJC927" s="14"/>
      <c r="DJD927" s="14"/>
      <c r="DJE927" s="14"/>
      <c r="DJF927" s="14"/>
      <c r="DJG927" s="14"/>
      <c r="DJH927" s="14"/>
      <c r="DJI927" s="14"/>
      <c r="DJJ927" s="14"/>
      <c r="DJK927" s="14"/>
      <c r="DJL927" s="14"/>
      <c r="DJM927" s="14"/>
      <c r="DJN927" s="14"/>
      <c r="DJO927" s="14"/>
      <c r="DJP927" s="14"/>
      <c r="DJQ927" s="14"/>
      <c r="DJR927" s="14"/>
      <c r="DJS927" s="14"/>
      <c r="DJT927" s="14"/>
      <c r="DJU927" s="14"/>
      <c r="DJV927" s="14"/>
      <c r="DJW927" s="14"/>
      <c r="DJX927" s="14"/>
      <c r="DJY927" s="14"/>
      <c r="DJZ927" s="14"/>
      <c r="DKA927" s="14"/>
      <c r="DKB927" s="14"/>
      <c r="DKC927" s="14"/>
      <c r="DKD927" s="14"/>
      <c r="DKE927" s="14"/>
      <c r="DKF927" s="14"/>
      <c r="DKG927" s="14"/>
      <c r="DKH927" s="14"/>
      <c r="DKI927" s="14"/>
      <c r="DKJ927" s="14"/>
      <c r="DKK927" s="14"/>
      <c r="DKL927" s="14"/>
      <c r="DKM927" s="14"/>
      <c r="DKN927" s="14"/>
      <c r="DKO927" s="14"/>
      <c r="DKP927" s="14"/>
      <c r="DKQ927" s="14"/>
      <c r="DKR927" s="14"/>
      <c r="DKS927" s="14"/>
      <c r="DKT927" s="14"/>
      <c r="DKU927" s="14"/>
      <c r="DKV927" s="14"/>
      <c r="DKW927" s="14"/>
      <c r="DKX927" s="14"/>
      <c r="DKY927" s="14"/>
      <c r="DKZ927" s="14"/>
      <c r="DLA927" s="14"/>
      <c r="DLB927" s="14"/>
      <c r="DLC927" s="14"/>
      <c r="DLD927" s="14"/>
      <c r="DLE927" s="14"/>
      <c r="DLF927" s="14"/>
      <c r="DLG927" s="14"/>
      <c r="DLH927" s="14"/>
      <c r="DLI927" s="14"/>
      <c r="DLJ927" s="14"/>
      <c r="DLK927" s="14"/>
      <c r="DLL927" s="14"/>
      <c r="DLM927" s="14"/>
      <c r="DLN927" s="14"/>
      <c r="DLO927" s="14"/>
      <c r="DLP927" s="14"/>
      <c r="DLQ927" s="14"/>
      <c r="DLR927" s="14"/>
      <c r="DLS927" s="14"/>
      <c r="DLT927" s="14"/>
      <c r="DLU927" s="14"/>
      <c r="DLV927" s="14"/>
      <c r="DLW927" s="14"/>
      <c r="DLX927" s="14"/>
      <c r="DLY927" s="14"/>
      <c r="DLZ927" s="14"/>
      <c r="DMA927" s="14"/>
      <c r="DMB927" s="14"/>
      <c r="DMC927" s="14"/>
      <c r="DMD927" s="14"/>
      <c r="DME927" s="14"/>
      <c r="DMF927" s="14"/>
      <c r="DMG927" s="14"/>
      <c r="DMH927" s="14"/>
      <c r="DMI927" s="14"/>
      <c r="DMJ927" s="14"/>
      <c r="DMK927" s="14"/>
      <c r="DML927" s="14"/>
      <c r="DMM927" s="14"/>
      <c r="DMN927" s="14"/>
      <c r="DMO927" s="14"/>
      <c r="DMP927" s="14"/>
      <c r="DMQ927" s="14"/>
      <c r="DMR927" s="14"/>
      <c r="DMS927" s="14"/>
      <c r="DMT927" s="14"/>
      <c r="DMU927" s="14"/>
      <c r="DMV927" s="14"/>
      <c r="DMW927" s="14"/>
      <c r="DMX927" s="14"/>
      <c r="DMY927" s="14"/>
      <c r="DMZ927" s="14"/>
      <c r="DNA927" s="14"/>
      <c r="DNB927" s="14"/>
      <c r="DNC927" s="14"/>
      <c r="DND927" s="14"/>
      <c r="DNE927" s="14"/>
      <c r="DNF927" s="14"/>
      <c r="DNG927" s="14"/>
      <c r="DNH927" s="14"/>
      <c r="DNI927" s="14"/>
      <c r="DNJ927" s="14"/>
      <c r="DNK927" s="14"/>
      <c r="DNL927" s="14"/>
      <c r="DNM927" s="14"/>
      <c r="DNN927" s="14"/>
      <c r="DNO927" s="14"/>
      <c r="DNP927" s="14"/>
      <c r="DNQ927" s="14"/>
      <c r="DNR927" s="14"/>
      <c r="DNS927" s="14"/>
      <c r="DNT927" s="14"/>
      <c r="DNU927" s="14"/>
      <c r="DNV927" s="14"/>
      <c r="DNW927" s="14"/>
      <c r="DNX927" s="14"/>
      <c r="DNY927" s="14"/>
      <c r="DNZ927" s="14"/>
      <c r="DOA927" s="14"/>
      <c r="DOB927" s="14"/>
      <c r="DOC927" s="14"/>
      <c r="DOD927" s="14"/>
      <c r="DOE927" s="14"/>
      <c r="DOF927" s="14"/>
      <c r="DOG927" s="14"/>
      <c r="DOH927" s="14"/>
      <c r="DOI927" s="14"/>
      <c r="DOJ927" s="14"/>
      <c r="DOK927" s="14"/>
      <c r="DOL927" s="14"/>
      <c r="DOM927" s="14"/>
      <c r="DON927" s="14"/>
      <c r="DOO927" s="14"/>
      <c r="DOP927" s="14"/>
      <c r="DOQ927" s="14"/>
      <c r="DOR927" s="14"/>
      <c r="DOS927" s="14"/>
      <c r="DOT927" s="14"/>
      <c r="DOU927" s="14"/>
      <c r="DOV927" s="14"/>
      <c r="DOW927" s="14"/>
      <c r="DOX927" s="14"/>
      <c r="DOY927" s="14"/>
      <c r="DOZ927" s="14"/>
      <c r="DPA927" s="14"/>
      <c r="DPB927" s="14"/>
      <c r="DPC927" s="14"/>
      <c r="DPD927" s="14"/>
      <c r="DPE927" s="14"/>
      <c r="DPF927" s="14"/>
      <c r="DPG927" s="14"/>
      <c r="DPH927" s="14"/>
      <c r="DPI927" s="14"/>
      <c r="DPJ927" s="14"/>
      <c r="DPK927" s="14"/>
      <c r="DPL927" s="14"/>
      <c r="DPM927" s="14"/>
      <c r="DPN927" s="14"/>
      <c r="DPO927" s="14"/>
      <c r="DPP927" s="14"/>
      <c r="DPQ927" s="14"/>
      <c r="DPR927" s="14"/>
      <c r="DPS927" s="14"/>
      <c r="DPT927" s="14"/>
      <c r="DPU927" s="14"/>
      <c r="DPV927" s="14"/>
      <c r="DPW927" s="14"/>
      <c r="DPX927" s="14"/>
      <c r="DPY927" s="14"/>
      <c r="DPZ927" s="14"/>
      <c r="DQA927" s="14"/>
      <c r="DQB927" s="14"/>
      <c r="DQC927" s="14"/>
      <c r="DQD927" s="14"/>
      <c r="DQE927" s="14"/>
      <c r="DQF927" s="14"/>
      <c r="DQG927" s="14"/>
      <c r="DQH927" s="14"/>
      <c r="DQI927" s="14"/>
      <c r="DQJ927" s="14"/>
      <c r="DQK927" s="14"/>
      <c r="DQL927" s="14"/>
      <c r="DQM927" s="14"/>
      <c r="DQN927" s="14"/>
      <c r="DQO927" s="14"/>
      <c r="DQP927" s="14"/>
      <c r="DQQ927" s="14"/>
      <c r="DQR927" s="14"/>
      <c r="DQS927" s="14"/>
      <c r="DQT927" s="14"/>
      <c r="DQU927" s="14"/>
      <c r="DQV927" s="14"/>
      <c r="DQW927" s="14"/>
      <c r="DQX927" s="14"/>
      <c r="DQY927" s="14"/>
      <c r="DQZ927" s="14"/>
      <c r="DRA927" s="14"/>
      <c r="DRB927" s="14"/>
      <c r="DRC927" s="14"/>
      <c r="DRD927" s="14"/>
      <c r="DRE927" s="14"/>
      <c r="DRF927" s="14"/>
      <c r="DRG927" s="14"/>
      <c r="DRH927" s="14"/>
      <c r="DRI927" s="14"/>
      <c r="DRJ927" s="14"/>
      <c r="DRK927" s="14"/>
      <c r="DRL927" s="14"/>
      <c r="DRM927" s="14"/>
      <c r="DRN927" s="14"/>
      <c r="DRO927" s="14"/>
      <c r="DRP927" s="14"/>
      <c r="DRQ927" s="14"/>
      <c r="DRR927" s="14"/>
      <c r="DRS927" s="14"/>
      <c r="DRT927" s="14"/>
      <c r="DRU927" s="14"/>
      <c r="DRV927" s="14"/>
      <c r="DRW927" s="14"/>
      <c r="DRX927" s="14"/>
      <c r="DRY927" s="14"/>
      <c r="DRZ927" s="14"/>
      <c r="DSA927" s="14"/>
      <c r="DSB927" s="14"/>
      <c r="DSC927" s="14"/>
      <c r="DSD927" s="14"/>
      <c r="DSE927" s="14"/>
      <c r="DSF927" s="14"/>
      <c r="DSG927" s="14"/>
      <c r="DSH927" s="14"/>
      <c r="DSI927" s="14"/>
      <c r="DSJ927" s="14"/>
      <c r="DSK927" s="14"/>
      <c r="DSL927" s="14"/>
      <c r="DSM927" s="14"/>
      <c r="DSN927" s="14"/>
      <c r="DSO927" s="14"/>
      <c r="DSP927" s="14"/>
      <c r="DSQ927" s="14"/>
      <c r="DSR927" s="14"/>
      <c r="DSS927" s="14"/>
      <c r="DST927" s="14"/>
      <c r="DSU927" s="14"/>
      <c r="DSV927" s="14"/>
      <c r="DSW927" s="14"/>
      <c r="DSX927" s="14"/>
      <c r="DSY927" s="14"/>
      <c r="DSZ927" s="14"/>
      <c r="DTA927" s="14"/>
      <c r="DTB927" s="14"/>
      <c r="DTC927" s="14"/>
      <c r="DTD927" s="14"/>
      <c r="DTE927" s="14"/>
      <c r="DTF927" s="14"/>
      <c r="DTG927" s="14"/>
      <c r="DTH927" s="14"/>
      <c r="DTI927" s="14"/>
      <c r="DTJ927" s="14"/>
      <c r="DTK927" s="14"/>
      <c r="DTL927" s="14"/>
      <c r="DTM927" s="14"/>
      <c r="DTN927" s="14"/>
      <c r="DTO927" s="14"/>
      <c r="DTP927" s="14"/>
      <c r="DTQ927" s="14"/>
      <c r="DTR927" s="14"/>
      <c r="DTS927" s="14"/>
      <c r="DTT927" s="14"/>
      <c r="DTU927" s="14"/>
      <c r="DTV927" s="14"/>
      <c r="DTW927" s="14"/>
      <c r="DTX927" s="14"/>
      <c r="DTY927" s="14"/>
      <c r="DTZ927" s="14"/>
      <c r="DUA927" s="14"/>
      <c r="DUB927" s="14"/>
      <c r="DUC927" s="14"/>
      <c r="DUD927" s="14"/>
      <c r="DUE927" s="14"/>
      <c r="DUF927" s="14"/>
      <c r="DUG927" s="14"/>
      <c r="DUH927" s="14"/>
      <c r="DUI927" s="14"/>
      <c r="DUJ927" s="14"/>
      <c r="DUK927" s="14"/>
      <c r="DUL927" s="14"/>
      <c r="DUM927" s="14"/>
      <c r="DUN927" s="14"/>
      <c r="DUO927" s="14"/>
      <c r="DUP927" s="14"/>
      <c r="DUQ927" s="14"/>
      <c r="DUR927" s="14"/>
      <c r="DUS927" s="14"/>
      <c r="DUT927" s="14"/>
      <c r="DUU927" s="14"/>
      <c r="DUV927" s="14"/>
      <c r="DUW927" s="14"/>
      <c r="DUX927" s="14"/>
      <c r="DUY927" s="14"/>
      <c r="DUZ927" s="14"/>
      <c r="DVA927" s="14"/>
      <c r="DVB927" s="14"/>
      <c r="DVC927" s="14"/>
      <c r="DVD927" s="14"/>
      <c r="DVE927" s="14"/>
      <c r="DVF927" s="14"/>
      <c r="DVG927" s="14"/>
      <c r="DVH927" s="14"/>
      <c r="DVI927" s="14"/>
      <c r="DVJ927" s="14"/>
      <c r="DVK927" s="14"/>
      <c r="DVL927" s="14"/>
      <c r="DVM927" s="14"/>
      <c r="DVN927" s="14"/>
      <c r="DVO927" s="14"/>
      <c r="DVP927" s="14"/>
      <c r="DVQ927" s="14"/>
      <c r="DVR927" s="14"/>
      <c r="DVS927" s="14"/>
      <c r="DVT927" s="14"/>
      <c r="DVU927" s="14"/>
      <c r="DVV927" s="14"/>
      <c r="DVW927" s="14"/>
      <c r="DVX927" s="14"/>
      <c r="DVY927" s="14"/>
      <c r="DVZ927" s="14"/>
      <c r="DWA927" s="14"/>
      <c r="DWB927" s="14"/>
      <c r="DWC927" s="14"/>
      <c r="DWD927" s="14"/>
      <c r="DWE927" s="14"/>
      <c r="DWF927" s="14"/>
      <c r="DWG927" s="14"/>
      <c r="DWH927" s="14"/>
      <c r="DWI927" s="14"/>
      <c r="DWJ927" s="14"/>
      <c r="DWK927" s="14"/>
      <c r="DWL927" s="14"/>
      <c r="DWM927" s="14"/>
      <c r="DWN927" s="14"/>
      <c r="DWO927" s="14"/>
      <c r="DWP927" s="14"/>
      <c r="DWQ927" s="14"/>
      <c r="DWR927" s="14"/>
      <c r="DWS927" s="14"/>
      <c r="DWT927" s="14"/>
      <c r="DWU927" s="14"/>
      <c r="DWV927" s="14"/>
      <c r="DWW927" s="14"/>
      <c r="DWX927" s="14"/>
      <c r="DWY927" s="14"/>
      <c r="DWZ927" s="14"/>
      <c r="DXA927" s="14"/>
      <c r="DXB927" s="14"/>
      <c r="DXC927" s="14"/>
      <c r="DXD927" s="14"/>
      <c r="DXE927" s="14"/>
      <c r="DXF927" s="14"/>
      <c r="DXG927" s="14"/>
      <c r="DXH927" s="14"/>
      <c r="DXI927" s="14"/>
      <c r="DXJ927" s="14"/>
      <c r="DXK927" s="14"/>
      <c r="DXL927" s="14"/>
      <c r="DXM927" s="14"/>
      <c r="DXN927" s="14"/>
      <c r="DXO927" s="14"/>
      <c r="DXP927" s="14"/>
      <c r="DXQ927" s="14"/>
      <c r="DXR927" s="14"/>
      <c r="DXS927" s="14"/>
      <c r="DXT927" s="14"/>
      <c r="DXU927" s="14"/>
      <c r="DXV927" s="14"/>
      <c r="DXW927" s="14"/>
      <c r="DXX927" s="14"/>
      <c r="DXY927" s="14"/>
      <c r="DXZ927" s="14"/>
      <c r="DYA927" s="14"/>
      <c r="DYB927" s="14"/>
      <c r="DYC927" s="14"/>
      <c r="DYD927" s="14"/>
      <c r="DYE927" s="14"/>
      <c r="DYF927" s="14"/>
      <c r="DYG927" s="14"/>
      <c r="DYH927" s="14"/>
      <c r="DYI927" s="14"/>
      <c r="DYJ927" s="14"/>
      <c r="DYK927" s="14"/>
      <c r="DYL927" s="14"/>
      <c r="DYM927" s="14"/>
      <c r="DYN927" s="14"/>
      <c r="DYO927" s="14"/>
      <c r="DYP927" s="14"/>
      <c r="DYQ927" s="14"/>
      <c r="DYR927" s="14"/>
      <c r="DYS927" s="14"/>
      <c r="DYT927" s="14"/>
      <c r="DYU927" s="14"/>
      <c r="DYV927" s="14"/>
      <c r="DYW927" s="14"/>
      <c r="DYX927" s="14"/>
      <c r="DYY927" s="14"/>
      <c r="DYZ927" s="14"/>
      <c r="DZA927" s="14"/>
      <c r="DZB927" s="14"/>
      <c r="DZC927" s="14"/>
      <c r="DZD927" s="14"/>
      <c r="DZE927" s="14"/>
      <c r="DZF927" s="14"/>
      <c r="DZG927" s="14"/>
      <c r="DZH927" s="14"/>
      <c r="DZI927" s="14"/>
      <c r="DZJ927" s="14"/>
      <c r="DZK927" s="14"/>
      <c r="DZL927" s="14"/>
      <c r="DZM927" s="14"/>
      <c r="DZN927" s="14"/>
      <c r="DZO927" s="14"/>
      <c r="DZP927" s="14"/>
      <c r="DZQ927" s="14"/>
      <c r="DZR927" s="14"/>
      <c r="DZS927" s="14"/>
      <c r="DZT927" s="14"/>
      <c r="DZU927" s="14"/>
      <c r="DZV927" s="14"/>
      <c r="DZW927" s="14"/>
      <c r="DZX927" s="14"/>
      <c r="DZY927" s="14"/>
      <c r="DZZ927" s="14"/>
      <c r="EAA927" s="14"/>
      <c r="EAB927" s="14"/>
      <c r="EAC927" s="14"/>
      <c r="EAD927" s="14"/>
      <c r="EAE927" s="14"/>
      <c r="EAF927" s="14"/>
      <c r="EAG927" s="14"/>
      <c r="EAH927" s="14"/>
      <c r="EAI927" s="14"/>
      <c r="EAJ927" s="14"/>
      <c r="EAK927" s="14"/>
      <c r="EAL927" s="14"/>
      <c r="EAM927" s="14"/>
      <c r="EAN927" s="14"/>
      <c r="EAO927" s="14"/>
      <c r="EAP927" s="14"/>
      <c r="EAQ927" s="14"/>
      <c r="EAR927" s="14"/>
      <c r="EAS927" s="14"/>
      <c r="EAT927" s="14"/>
      <c r="EAU927" s="14"/>
      <c r="EAV927" s="14"/>
      <c r="EAW927" s="14"/>
      <c r="EAX927" s="14"/>
      <c r="EAY927" s="14"/>
      <c r="EAZ927" s="14"/>
      <c r="EBA927" s="14"/>
      <c r="EBB927" s="14"/>
      <c r="EBC927" s="14"/>
      <c r="EBD927" s="14"/>
      <c r="EBE927" s="14"/>
      <c r="EBF927" s="14"/>
      <c r="EBG927" s="14"/>
      <c r="EBH927" s="14"/>
      <c r="EBI927" s="14"/>
      <c r="EBJ927" s="14"/>
      <c r="EBK927" s="14"/>
      <c r="EBL927" s="14"/>
      <c r="EBM927" s="14"/>
      <c r="EBN927" s="14"/>
      <c r="EBO927" s="14"/>
      <c r="EBP927" s="14"/>
      <c r="EBQ927" s="14"/>
      <c r="EBR927" s="14"/>
      <c r="EBS927" s="14"/>
      <c r="EBT927" s="14"/>
      <c r="EBU927" s="14"/>
      <c r="EBV927" s="14"/>
      <c r="EBW927" s="14"/>
      <c r="EBX927" s="14"/>
      <c r="EBY927" s="14"/>
      <c r="EBZ927" s="14"/>
      <c r="ECA927" s="14"/>
      <c r="ECB927" s="14"/>
      <c r="ECC927" s="14"/>
      <c r="ECD927" s="14"/>
      <c r="ECE927" s="14"/>
      <c r="ECF927" s="14"/>
      <c r="ECG927" s="14"/>
      <c r="ECH927" s="14"/>
      <c r="ECI927" s="14"/>
      <c r="ECJ927" s="14"/>
      <c r="ECK927" s="14"/>
      <c r="ECL927" s="14"/>
      <c r="ECM927" s="14"/>
      <c r="ECN927" s="14"/>
      <c r="ECO927" s="14"/>
      <c r="ECP927" s="14"/>
      <c r="ECQ927" s="14"/>
      <c r="ECR927" s="14"/>
      <c r="ECS927" s="14"/>
      <c r="ECT927" s="14"/>
      <c r="ECU927" s="14"/>
      <c r="ECV927" s="14"/>
      <c r="ECW927" s="14"/>
      <c r="ECX927" s="14"/>
      <c r="ECY927" s="14"/>
      <c r="ECZ927" s="14"/>
      <c r="EDA927" s="14"/>
      <c r="EDB927" s="14"/>
      <c r="EDC927" s="14"/>
      <c r="EDD927" s="14"/>
      <c r="EDE927" s="14"/>
      <c r="EDF927" s="14"/>
      <c r="EDG927" s="14"/>
      <c r="EDH927" s="14"/>
      <c r="EDI927" s="14"/>
      <c r="EDJ927" s="14"/>
      <c r="EDK927" s="14"/>
      <c r="EDL927" s="14"/>
      <c r="EDM927" s="14"/>
      <c r="EDN927" s="14"/>
      <c r="EDO927" s="14"/>
      <c r="EDP927" s="14"/>
      <c r="EDQ927" s="14"/>
      <c r="EDR927" s="14"/>
      <c r="EDS927" s="14"/>
      <c r="EDT927" s="14"/>
      <c r="EDU927" s="14"/>
      <c r="EDV927" s="14"/>
      <c r="EDW927" s="14"/>
      <c r="EDX927" s="14"/>
      <c r="EDY927" s="14"/>
      <c r="EDZ927" s="14"/>
      <c r="EEA927" s="14"/>
      <c r="EEB927" s="14"/>
      <c r="EEC927" s="14"/>
      <c r="EED927" s="14"/>
      <c r="EEE927" s="14"/>
      <c r="EEF927" s="14"/>
      <c r="EEG927" s="14"/>
      <c r="EEH927" s="14"/>
      <c r="EEI927" s="14"/>
      <c r="EEJ927" s="14"/>
      <c r="EEK927" s="14"/>
      <c r="EEL927" s="14"/>
      <c r="EEM927" s="14"/>
      <c r="EEN927" s="14"/>
      <c r="EEO927" s="14"/>
      <c r="EEP927" s="14"/>
      <c r="EEQ927" s="14"/>
      <c r="EER927" s="14"/>
      <c r="EES927" s="14"/>
      <c r="EET927" s="14"/>
      <c r="EEU927" s="14"/>
      <c r="EEV927" s="14"/>
      <c r="EEW927" s="14"/>
      <c r="EEX927" s="14"/>
      <c r="EEY927" s="14"/>
      <c r="EEZ927" s="14"/>
      <c r="EFA927" s="14"/>
      <c r="EFB927" s="14"/>
      <c r="EFC927" s="14"/>
      <c r="EFD927" s="14"/>
      <c r="EFE927" s="14"/>
      <c r="EFF927" s="14"/>
      <c r="EFG927" s="14"/>
      <c r="EFH927" s="14"/>
      <c r="EFI927" s="14"/>
      <c r="EFJ927" s="14"/>
      <c r="EFK927" s="14"/>
      <c r="EFL927" s="14"/>
      <c r="EFM927" s="14"/>
      <c r="EFN927" s="14"/>
      <c r="EFO927" s="14"/>
      <c r="EFP927" s="14"/>
      <c r="EFQ927" s="14"/>
      <c r="EFR927" s="14"/>
      <c r="EFS927" s="14"/>
      <c r="EFT927" s="14"/>
      <c r="EFU927" s="14"/>
      <c r="EFV927" s="14"/>
      <c r="EFW927" s="14"/>
      <c r="EFX927" s="14"/>
      <c r="EFY927" s="14"/>
      <c r="EFZ927" s="14"/>
      <c r="EGA927" s="14"/>
      <c r="EGB927" s="14"/>
      <c r="EGC927" s="14"/>
      <c r="EGD927" s="14"/>
      <c r="EGE927" s="14"/>
      <c r="EGF927" s="14"/>
      <c r="EGG927" s="14"/>
      <c r="EGH927" s="14"/>
      <c r="EGI927" s="14"/>
      <c r="EGJ927" s="14"/>
      <c r="EGK927" s="14"/>
      <c r="EGL927" s="14"/>
      <c r="EGM927" s="14"/>
      <c r="EGN927" s="14"/>
      <c r="EGO927" s="14"/>
      <c r="EGP927" s="14"/>
      <c r="EGQ927" s="14"/>
      <c r="EGR927" s="14"/>
      <c r="EGS927" s="14"/>
      <c r="EGT927" s="14"/>
      <c r="EGU927" s="14"/>
      <c r="EGV927" s="14"/>
      <c r="EGW927" s="14"/>
      <c r="EGX927" s="14"/>
      <c r="EGY927" s="14"/>
      <c r="EGZ927" s="14"/>
      <c r="EHA927" s="14"/>
      <c r="EHB927" s="14"/>
      <c r="EHC927" s="14"/>
      <c r="EHD927" s="14"/>
      <c r="EHE927" s="14"/>
      <c r="EHF927" s="14"/>
      <c r="EHG927" s="14"/>
      <c r="EHH927" s="14"/>
      <c r="EHI927" s="14"/>
      <c r="EHJ927" s="14"/>
      <c r="EHK927" s="14"/>
      <c r="EHL927" s="14"/>
      <c r="EHM927" s="14"/>
      <c r="EHN927" s="14"/>
      <c r="EHO927" s="14"/>
      <c r="EHP927" s="14"/>
      <c r="EHQ927" s="14"/>
      <c r="EHR927" s="14"/>
      <c r="EHS927" s="14"/>
      <c r="EHT927" s="14"/>
      <c r="EHU927" s="14"/>
      <c r="EHV927" s="14"/>
      <c r="EHW927" s="14"/>
      <c r="EHX927" s="14"/>
      <c r="EHY927" s="14"/>
      <c r="EHZ927" s="14"/>
      <c r="EIA927" s="14"/>
      <c r="EIB927" s="14"/>
      <c r="EIC927" s="14"/>
      <c r="EID927" s="14"/>
      <c r="EIE927" s="14"/>
      <c r="EIF927" s="14"/>
      <c r="EIG927" s="14"/>
      <c r="EIH927" s="14"/>
      <c r="EII927" s="14"/>
      <c r="EIJ927" s="14"/>
      <c r="EIK927" s="14"/>
      <c r="EIL927" s="14"/>
      <c r="EIM927" s="14"/>
      <c r="EIN927" s="14"/>
      <c r="EIO927" s="14"/>
      <c r="EIP927" s="14"/>
      <c r="EIQ927" s="14"/>
      <c r="EIR927" s="14"/>
      <c r="EIS927" s="14"/>
      <c r="EIT927" s="14"/>
      <c r="EIU927" s="14"/>
      <c r="EIV927" s="14"/>
      <c r="EIW927" s="14"/>
      <c r="EIX927" s="14"/>
      <c r="EIY927" s="14"/>
      <c r="EIZ927" s="14"/>
      <c r="EJA927" s="14"/>
      <c r="EJB927" s="14"/>
      <c r="EJC927" s="14"/>
      <c r="EJD927" s="14"/>
      <c r="EJE927" s="14"/>
      <c r="EJF927" s="14"/>
      <c r="EJG927" s="14"/>
      <c r="EJH927" s="14"/>
      <c r="EJI927" s="14"/>
      <c r="EJJ927" s="14"/>
      <c r="EJK927" s="14"/>
      <c r="EJL927" s="14"/>
      <c r="EJM927" s="14"/>
      <c r="EJN927" s="14"/>
      <c r="EJO927" s="14"/>
      <c r="EJP927" s="14"/>
      <c r="EJQ927" s="14"/>
      <c r="EJR927" s="14"/>
      <c r="EJS927" s="14"/>
      <c r="EJT927" s="14"/>
      <c r="EJU927" s="14"/>
      <c r="EJV927" s="14"/>
      <c r="EJW927" s="14"/>
      <c r="EJX927" s="14"/>
      <c r="EJY927" s="14"/>
      <c r="EJZ927" s="14"/>
      <c r="EKA927" s="14"/>
      <c r="EKB927" s="14"/>
      <c r="EKC927" s="14"/>
      <c r="EKD927" s="14"/>
      <c r="EKE927" s="14"/>
      <c r="EKF927" s="14"/>
      <c r="EKG927" s="14"/>
      <c r="EKH927" s="14"/>
      <c r="EKI927" s="14"/>
      <c r="EKJ927" s="14"/>
      <c r="EKK927" s="14"/>
      <c r="EKL927" s="14"/>
      <c r="EKM927" s="14"/>
      <c r="EKN927" s="14"/>
      <c r="EKO927" s="14"/>
      <c r="EKP927" s="14"/>
      <c r="EKQ927" s="14"/>
      <c r="EKR927" s="14"/>
      <c r="EKS927" s="14"/>
      <c r="EKT927" s="14"/>
      <c r="EKU927" s="14"/>
      <c r="EKV927" s="14"/>
      <c r="EKW927" s="14"/>
      <c r="EKX927" s="14"/>
      <c r="EKY927" s="14"/>
      <c r="EKZ927" s="14"/>
      <c r="ELA927" s="14"/>
      <c r="ELB927" s="14"/>
      <c r="ELC927" s="14"/>
      <c r="ELD927" s="14"/>
      <c r="ELE927" s="14"/>
      <c r="ELF927" s="14"/>
      <c r="ELG927" s="14"/>
      <c r="ELH927" s="14"/>
      <c r="ELI927" s="14"/>
      <c r="ELJ927" s="14"/>
      <c r="ELK927" s="14"/>
      <c r="ELL927" s="14"/>
      <c r="ELM927" s="14"/>
      <c r="ELN927" s="14"/>
      <c r="ELO927" s="14"/>
      <c r="ELP927" s="14"/>
      <c r="ELQ927" s="14"/>
      <c r="ELR927" s="14"/>
      <c r="ELS927" s="14"/>
      <c r="ELT927" s="14"/>
      <c r="ELU927" s="14"/>
      <c r="ELV927" s="14"/>
      <c r="ELW927" s="14"/>
      <c r="ELX927" s="14"/>
      <c r="ELY927" s="14"/>
      <c r="ELZ927" s="14"/>
      <c r="EMA927" s="14"/>
      <c r="EMB927" s="14"/>
      <c r="EMC927" s="14"/>
      <c r="EMD927" s="14"/>
      <c r="EME927" s="14"/>
      <c r="EMF927" s="14"/>
      <c r="EMG927" s="14"/>
      <c r="EMH927" s="14"/>
      <c r="EMI927" s="14"/>
      <c r="EMJ927" s="14"/>
      <c r="EMK927" s="14"/>
      <c r="EML927" s="14"/>
      <c r="EMM927" s="14"/>
      <c r="EMN927" s="14"/>
      <c r="EMO927" s="14"/>
      <c r="EMP927" s="14"/>
      <c r="EMQ927" s="14"/>
      <c r="EMR927" s="14"/>
      <c r="EMS927" s="14"/>
      <c r="EMT927" s="14"/>
      <c r="EMU927" s="14"/>
      <c r="EMV927" s="14"/>
      <c r="EMW927" s="14"/>
      <c r="EMX927" s="14"/>
      <c r="EMY927" s="14"/>
      <c r="EMZ927" s="14"/>
      <c r="ENA927" s="14"/>
      <c r="ENB927" s="14"/>
      <c r="ENC927" s="14"/>
      <c r="END927" s="14"/>
      <c r="ENE927" s="14"/>
      <c r="ENF927" s="14"/>
      <c r="ENG927" s="14"/>
      <c r="ENH927" s="14"/>
      <c r="ENI927" s="14"/>
      <c r="ENJ927" s="14"/>
      <c r="ENK927" s="14"/>
      <c r="ENL927" s="14"/>
      <c r="ENM927" s="14"/>
      <c r="ENN927" s="14"/>
      <c r="ENO927" s="14"/>
      <c r="ENP927" s="14"/>
      <c r="ENQ927" s="14"/>
      <c r="ENR927" s="14"/>
      <c r="ENS927" s="14"/>
      <c r="ENT927" s="14"/>
      <c r="ENU927" s="14"/>
      <c r="ENV927" s="14"/>
      <c r="ENW927" s="14"/>
      <c r="ENX927" s="14"/>
      <c r="ENY927" s="14"/>
      <c r="ENZ927" s="14"/>
      <c r="EOA927" s="14"/>
      <c r="EOB927" s="14"/>
      <c r="EOC927" s="14"/>
      <c r="EOD927" s="14"/>
      <c r="EOE927" s="14"/>
      <c r="EOF927" s="14"/>
      <c r="EOG927" s="14"/>
      <c r="EOH927" s="14"/>
      <c r="EOI927" s="14"/>
      <c r="EOJ927" s="14"/>
      <c r="EOK927" s="14"/>
      <c r="EOL927" s="14"/>
      <c r="EOM927" s="14"/>
      <c r="EON927" s="14"/>
      <c r="EOO927" s="14"/>
      <c r="EOP927" s="14"/>
      <c r="EOQ927" s="14"/>
      <c r="EOR927" s="14"/>
      <c r="EOS927" s="14"/>
      <c r="EOT927" s="14"/>
      <c r="EOU927" s="14"/>
      <c r="EOV927" s="14"/>
      <c r="EOW927" s="14"/>
      <c r="EOX927" s="14"/>
      <c r="EOY927" s="14"/>
      <c r="EOZ927" s="14"/>
      <c r="EPA927" s="14"/>
      <c r="EPB927" s="14"/>
      <c r="EPC927" s="14"/>
      <c r="EPD927" s="14"/>
      <c r="EPE927" s="14"/>
      <c r="EPF927" s="14"/>
      <c r="EPG927" s="14"/>
      <c r="EPH927" s="14"/>
      <c r="EPI927" s="14"/>
      <c r="EPJ927" s="14"/>
      <c r="EPK927" s="14"/>
      <c r="EPL927" s="14"/>
      <c r="EPM927" s="14"/>
      <c r="EPN927" s="14"/>
      <c r="EPO927" s="14"/>
      <c r="EPP927" s="14"/>
      <c r="EPQ927" s="14"/>
      <c r="EPR927" s="14"/>
      <c r="EPS927" s="14"/>
      <c r="EPT927" s="14"/>
      <c r="EPU927" s="14"/>
      <c r="EPV927" s="14"/>
      <c r="EPW927" s="14"/>
      <c r="EPX927" s="14"/>
      <c r="EPY927" s="14"/>
      <c r="EPZ927" s="14"/>
      <c r="EQA927" s="14"/>
      <c r="EQB927" s="14"/>
      <c r="EQC927" s="14"/>
      <c r="EQD927" s="14"/>
      <c r="EQE927" s="14"/>
      <c r="EQF927" s="14"/>
      <c r="EQG927" s="14"/>
      <c r="EQH927" s="14"/>
      <c r="EQI927" s="14"/>
      <c r="EQJ927" s="14"/>
      <c r="EQK927" s="14"/>
      <c r="EQL927" s="14"/>
      <c r="EQM927" s="14"/>
      <c r="EQN927" s="14"/>
      <c r="EQO927" s="14"/>
      <c r="EQP927" s="14"/>
      <c r="EQQ927" s="14"/>
      <c r="EQR927" s="14"/>
      <c r="EQS927" s="14"/>
      <c r="EQT927" s="14"/>
      <c r="EQU927" s="14"/>
      <c r="EQV927" s="14"/>
      <c r="EQW927" s="14"/>
      <c r="EQX927" s="14"/>
      <c r="EQY927" s="14"/>
      <c r="EQZ927" s="14"/>
      <c r="ERA927" s="14"/>
      <c r="ERB927" s="14"/>
      <c r="ERC927" s="14"/>
      <c r="ERD927" s="14"/>
      <c r="ERE927" s="14"/>
      <c r="ERF927" s="14"/>
      <c r="ERG927" s="14"/>
      <c r="ERH927" s="14"/>
      <c r="ERI927" s="14"/>
      <c r="ERJ927" s="14"/>
      <c r="ERK927" s="14"/>
      <c r="ERL927" s="14"/>
      <c r="ERM927" s="14"/>
      <c r="ERN927" s="14"/>
      <c r="ERO927" s="14"/>
      <c r="ERP927" s="14"/>
      <c r="ERQ927" s="14"/>
      <c r="ERR927" s="14"/>
      <c r="ERS927" s="14"/>
      <c r="ERT927" s="14"/>
      <c r="ERU927" s="14"/>
      <c r="ERV927" s="14"/>
      <c r="ERW927" s="14"/>
      <c r="ERX927" s="14"/>
      <c r="ERY927" s="14"/>
      <c r="ERZ927" s="14"/>
      <c r="ESA927" s="14"/>
      <c r="ESB927" s="14"/>
      <c r="ESC927" s="14"/>
      <c r="ESD927" s="14"/>
      <c r="ESE927" s="14"/>
      <c r="ESF927" s="14"/>
      <c r="ESG927" s="14"/>
      <c r="ESH927" s="14"/>
      <c r="ESI927" s="14"/>
      <c r="ESJ927" s="14"/>
      <c r="ESK927" s="14"/>
      <c r="ESL927" s="14"/>
      <c r="ESM927" s="14"/>
      <c r="ESN927" s="14"/>
      <c r="ESO927" s="14"/>
      <c r="ESP927" s="14"/>
      <c r="ESQ927" s="14"/>
      <c r="ESR927" s="14"/>
      <c r="ESS927" s="14"/>
      <c r="EST927" s="14"/>
      <c r="ESU927" s="14"/>
      <c r="ESV927" s="14"/>
      <c r="ESW927" s="14"/>
      <c r="ESX927" s="14"/>
      <c r="ESY927" s="14"/>
      <c r="ESZ927" s="14"/>
      <c r="ETA927" s="14"/>
      <c r="ETB927" s="14"/>
      <c r="ETC927" s="14"/>
      <c r="ETD927" s="14"/>
      <c r="ETE927" s="14"/>
      <c r="ETF927" s="14"/>
      <c r="ETG927" s="14"/>
      <c r="ETH927" s="14"/>
      <c r="ETI927" s="14"/>
      <c r="ETJ927" s="14"/>
      <c r="ETK927" s="14"/>
      <c r="ETL927" s="14"/>
      <c r="ETM927" s="14"/>
      <c r="ETN927" s="14"/>
      <c r="ETO927" s="14"/>
      <c r="ETP927" s="14"/>
      <c r="ETQ927" s="14"/>
      <c r="ETR927" s="14"/>
      <c r="ETS927" s="14"/>
      <c r="ETT927" s="14"/>
      <c r="ETU927" s="14"/>
      <c r="ETV927" s="14"/>
      <c r="ETW927" s="14"/>
      <c r="ETX927" s="14"/>
      <c r="ETY927" s="14"/>
      <c r="ETZ927" s="14"/>
      <c r="EUA927" s="14"/>
      <c r="EUB927" s="14"/>
      <c r="EUC927" s="14"/>
      <c r="EUD927" s="14"/>
      <c r="EUE927" s="14"/>
      <c r="EUF927" s="14"/>
      <c r="EUG927" s="14"/>
      <c r="EUH927" s="14"/>
      <c r="EUI927" s="14"/>
      <c r="EUJ927" s="14"/>
      <c r="EUK927" s="14"/>
      <c r="EUL927" s="14"/>
      <c r="EUM927" s="14"/>
      <c r="EUN927" s="14"/>
      <c r="EUO927" s="14"/>
      <c r="EUP927" s="14"/>
      <c r="EUQ927" s="14"/>
      <c r="EUR927" s="14"/>
      <c r="EUS927" s="14"/>
      <c r="EUT927" s="14"/>
      <c r="EUU927" s="14"/>
      <c r="EUV927" s="14"/>
      <c r="EUW927" s="14"/>
      <c r="EUX927" s="14"/>
      <c r="EUY927" s="14"/>
      <c r="EUZ927" s="14"/>
      <c r="EVA927" s="14"/>
      <c r="EVB927" s="14"/>
      <c r="EVC927" s="14"/>
      <c r="EVD927" s="14"/>
      <c r="EVE927" s="14"/>
      <c r="EVF927" s="14"/>
      <c r="EVG927" s="14"/>
      <c r="EVH927" s="14"/>
      <c r="EVI927" s="14"/>
      <c r="EVJ927" s="14"/>
      <c r="EVK927" s="14"/>
      <c r="EVL927" s="14"/>
      <c r="EVM927" s="14"/>
      <c r="EVN927" s="14"/>
      <c r="EVO927" s="14"/>
      <c r="EVP927" s="14"/>
      <c r="EVQ927" s="14"/>
      <c r="EVR927" s="14"/>
      <c r="EVS927" s="14"/>
      <c r="EVT927" s="14"/>
      <c r="EVU927" s="14"/>
      <c r="EVV927" s="14"/>
      <c r="EVW927" s="14"/>
      <c r="EVX927" s="14"/>
      <c r="EVY927" s="14"/>
      <c r="EVZ927" s="14"/>
      <c r="EWA927" s="14"/>
      <c r="EWB927" s="14"/>
      <c r="EWC927" s="14"/>
      <c r="EWD927" s="14"/>
      <c r="EWE927" s="14"/>
      <c r="EWF927" s="14"/>
      <c r="EWG927" s="14"/>
      <c r="EWH927" s="14"/>
      <c r="EWI927" s="14"/>
      <c r="EWJ927" s="14"/>
      <c r="EWK927" s="14"/>
      <c r="EWL927" s="14"/>
      <c r="EWM927" s="14"/>
      <c r="EWN927" s="14"/>
      <c r="EWO927" s="14"/>
      <c r="EWP927" s="14"/>
      <c r="EWQ927" s="14"/>
      <c r="EWR927" s="14"/>
      <c r="EWS927" s="14"/>
      <c r="EWT927" s="14"/>
      <c r="EWU927" s="14"/>
      <c r="EWV927" s="14"/>
      <c r="EWW927" s="14"/>
      <c r="EWX927" s="14"/>
      <c r="EWY927" s="14"/>
      <c r="EWZ927" s="14"/>
      <c r="EXA927" s="14"/>
      <c r="EXB927" s="14"/>
      <c r="EXC927" s="14"/>
      <c r="EXD927" s="14"/>
      <c r="EXE927" s="14"/>
      <c r="EXF927" s="14"/>
      <c r="EXG927" s="14"/>
      <c r="EXH927" s="14"/>
      <c r="EXI927" s="14"/>
      <c r="EXJ927" s="14"/>
      <c r="EXK927" s="14"/>
      <c r="EXL927" s="14"/>
      <c r="EXM927" s="14"/>
      <c r="EXN927" s="14"/>
      <c r="EXO927" s="14"/>
      <c r="EXP927" s="14"/>
      <c r="EXQ927" s="14"/>
      <c r="EXR927" s="14"/>
      <c r="EXS927" s="14"/>
      <c r="EXT927" s="14"/>
      <c r="EXU927" s="14"/>
      <c r="EXV927" s="14"/>
      <c r="EXW927" s="14"/>
      <c r="EXX927" s="14"/>
      <c r="EXY927" s="14"/>
      <c r="EXZ927" s="14"/>
      <c r="EYA927" s="14"/>
      <c r="EYB927" s="14"/>
      <c r="EYC927" s="14"/>
      <c r="EYD927" s="14"/>
      <c r="EYE927" s="14"/>
      <c r="EYF927" s="14"/>
      <c r="EYG927" s="14"/>
      <c r="EYH927" s="14"/>
      <c r="EYI927" s="14"/>
      <c r="EYJ927" s="14"/>
      <c r="EYK927" s="14"/>
      <c r="EYL927" s="14"/>
      <c r="EYM927" s="14"/>
      <c r="EYN927" s="14"/>
      <c r="EYO927" s="14"/>
      <c r="EYP927" s="14"/>
      <c r="EYQ927" s="14"/>
      <c r="EYR927" s="14"/>
      <c r="EYS927" s="14"/>
      <c r="EYT927" s="14"/>
      <c r="EYU927" s="14"/>
      <c r="EYV927" s="14"/>
      <c r="EYW927" s="14"/>
      <c r="EYX927" s="14"/>
      <c r="EYY927" s="14"/>
      <c r="EYZ927" s="14"/>
      <c r="EZA927" s="14"/>
      <c r="EZB927" s="14"/>
      <c r="EZC927" s="14"/>
      <c r="EZD927" s="14"/>
      <c r="EZE927" s="14"/>
      <c r="EZF927" s="14"/>
      <c r="EZG927" s="14"/>
      <c r="EZH927" s="14"/>
      <c r="EZI927" s="14"/>
      <c r="EZJ927" s="14"/>
      <c r="EZK927" s="14"/>
      <c r="EZL927" s="14"/>
      <c r="EZM927" s="14"/>
      <c r="EZN927" s="14"/>
      <c r="EZO927" s="14"/>
      <c r="EZP927" s="14"/>
      <c r="EZQ927" s="14"/>
      <c r="EZR927" s="14"/>
      <c r="EZS927" s="14"/>
      <c r="EZT927" s="14"/>
      <c r="EZU927" s="14"/>
      <c r="EZV927" s="14"/>
      <c r="EZW927" s="14"/>
      <c r="EZX927" s="14"/>
      <c r="EZY927" s="14"/>
      <c r="EZZ927" s="14"/>
      <c r="FAA927" s="14"/>
      <c r="FAB927" s="14"/>
      <c r="FAC927" s="14"/>
      <c r="FAD927" s="14"/>
      <c r="FAE927" s="14"/>
      <c r="FAF927" s="14"/>
      <c r="FAG927" s="14"/>
      <c r="FAH927" s="14"/>
      <c r="FAI927" s="14"/>
      <c r="FAJ927" s="14"/>
      <c r="FAK927" s="14"/>
      <c r="FAL927" s="14"/>
      <c r="FAM927" s="14"/>
      <c r="FAN927" s="14"/>
      <c r="FAO927" s="14"/>
      <c r="FAP927" s="14"/>
      <c r="FAQ927" s="14"/>
      <c r="FAR927" s="14"/>
      <c r="FAS927" s="14"/>
      <c r="FAT927" s="14"/>
      <c r="FAU927" s="14"/>
      <c r="FAV927" s="14"/>
      <c r="FAW927" s="14"/>
      <c r="FAX927" s="14"/>
      <c r="FAY927" s="14"/>
      <c r="FAZ927" s="14"/>
      <c r="FBA927" s="14"/>
      <c r="FBB927" s="14"/>
      <c r="FBC927" s="14"/>
      <c r="FBD927" s="14"/>
      <c r="FBE927" s="14"/>
      <c r="FBF927" s="14"/>
      <c r="FBG927" s="14"/>
      <c r="FBH927" s="14"/>
      <c r="FBI927" s="14"/>
      <c r="FBJ927" s="14"/>
      <c r="FBK927" s="14"/>
      <c r="FBL927" s="14"/>
      <c r="FBM927" s="14"/>
      <c r="FBN927" s="14"/>
      <c r="FBO927" s="14"/>
      <c r="FBP927" s="14"/>
      <c r="FBQ927" s="14"/>
      <c r="FBR927" s="14"/>
      <c r="FBS927" s="14"/>
      <c r="FBT927" s="14"/>
      <c r="FBU927" s="14"/>
      <c r="FBV927" s="14"/>
      <c r="FBW927" s="14"/>
      <c r="FBX927" s="14"/>
      <c r="FBY927" s="14"/>
      <c r="FBZ927" s="14"/>
      <c r="FCA927" s="14"/>
      <c r="FCB927" s="14"/>
      <c r="FCC927" s="14"/>
      <c r="FCD927" s="14"/>
      <c r="FCE927" s="14"/>
      <c r="FCF927" s="14"/>
      <c r="FCG927" s="14"/>
      <c r="FCH927" s="14"/>
      <c r="FCI927" s="14"/>
      <c r="FCJ927" s="14"/>
      <c r="FCK927" s="14"/>
      <c r="FCL927" s="14"/>
      <c r="FCM927" s="14"/>
      <c r="FCN927" s="14"/>
      <c r="FCO927" s="14"/>
      <c r="FCP927" s="14"/>
      <c r="FCQ927" s="14"/>
      <c r="FCR927" s="14"/>
      <c r="FCS927" s="14"/>
      <c r="FCT927" s="14"/>
      <c r="FCU927" s="14"/>
      <c r="FCV927" s="14"/>
      <c r="FCW927" s="14"/>
      <c r="FCX927" s="14"/>
      <c r="FCY927" s="14"/>
      <c r="FCZ927" s="14"/>
      <c r="FDA927" s="14"/>
      <c r="FDB927" s="14"/>
      <c r="FDC927" s="14"/>
      <c r="FDD927" s="14"/>
      <c r="FDE927" s="14"/>
      <c r="FDF927" s="14"/>
      <c r="FDG927" s="14"/>
      <c r="FDH927" s="14"/>
      <c r="FDI927" s="14"/>
      <c r="FDJ927" s="14"/>
      <c r="FDK927" s="14"/>
      <c r="FDL927" s="14"/>
      <c r="FDM927" s="14"/>
      <c r="FDN927" s="14"/>
      <c r="FDO927" s="14"/>
      <c r="FDP927" s="14"/>
      <c r="FDQ927" s="14"/>
      <c r="FDR927" s="14"/>
      <c r="FDS927" s="14"/>
      <c r="FDT927" s="14"/>
      <c r="FDU927" s="14"/>
      <c r="FDV927" s="14"/>
      <c r="FDW927" s="14"/>
      <c r="FDX927" s="14"/>
      <c r="FDY927" s="14"/>
      <c r="FDZ927" s="14"/>
      <c r="FEA927" s="14"/>
      <c r="FEB927" s="14"/>
      <c r="FEC927" s="14"/>
      <c r="FED927" s="14"/>
      <c r="FEE927" s="14"/>
      <c r="FEF927" s="14"/>
      <c r="FEG927" s="14"/>
      <c r="FEH927" s="14"/>
      <c r="FEI927" s="14"/>
      <c r="FEJ927" s="14"/>
      <c r="FEK927" s="14"/>
      <c r="FEL927" s="14"/>
      <c r="FEM927" s="14"/>
      <c r="FEN927" s="14"/>
      <c r="FEO927" s="14"/>
      <c r="FEP927" s="14"/>
      <c r="FEQ927" s="14"/>
      <c r="FER927" s="14"/>
      <c r="FES927" s="14"/>
      <c r="FET927" s="14"/>
      <c r="FEU927" s="14"/>
      <c r="FEV927" s="14"/>
      <c r="FEW927" s="14"/>
      <c r="FEX927" s="14"/>
      <c r="FEY927" s="14"/>
      <c r="FEZ927" s="14"/>
      <c r="FFA927" s="14"/>
      <c r="FFB927" s="14"/>
      <c r="FFC927" s="14"/>
      <c r="FFD927" s="14"/>
      <c r="FFE927" s="14"/>
      <c r="FFF927" s="14"/>
      <c r="FFG927" s="14"/>
      <c r="FFH927" s="14"/>
      <c r="FFI927" s="14"/>
      <c r="FFJ927" s="14"/>
      <c r="FFK927" s="14"/>
      <c r="FFL927" s="14"/>
      <c r="FFM927" s="14"/>
      <c r="FFN927" s="14"/>
      <c r="FFO927" s="14"/>
      <c r="FFP927" s="14"/>
      <c r="FFQ927" s="14"/>
      <c r="FFR927" s="14"/>
      <c r="FFS927" s="14"/>
      <c r="FFT927" s="14"/>
      <c r="FFU927" s="14"/>
      <c r="FFV927" s="14"/>
      <c r="FFW927" s="14"/>
      <c r="FFX927" s="14"/>
      <c r="FFY927" s="14"/>
      <c r="FFZ927" s="14"/>
      <c r="FGA927" s="14"/>
      <c r="FGB927" s="14"/>
      <c r="FGC927" s="14"/>
      <c r="FGD927" s="14"/>
      <c r="FGE927" s="14"/>
      <c r="FGF927" s="14"/>
      <c r="FGG927" s="14"/>
      <c r="FGH927" s="14"/>
      <c r="FGI927" s="14"/>
      <c r="FGJ927" s="14"/>
      <c r="FGK927" s="14"/>
      <c r="FGL927" s="14"/>
      <c r="FGM927" s="14"/>
      <c r="FGN927" s="14"/>
      <c r="FGO927" s="14"/>
      <c r="FGP927" s="14"/>
      <c r="FGQ927" s="14"/>
      <c r="FGR927" s="14"/>
      <c r="FGS927" s="14"/>
      <c r="FGT927" s="14"/>
      <c r="FGU927" s="14"/>
      <c r="FGV927" s="14"/>
      <c r="FGW927" s="14"/>
      <c r="FGX927" s="14"/>
      <c r="FGY927" s="14"/>
      <c r="FGZ927" s="14"/>
      <c r="FHA927" s="14"/>
      <c r="FHB927" s="14"/>
      <c r="FHC927" s="14"/>
      <c r="FHD927" s="14"/>
      <c r="FHE927" s="14"/>
      <c r="FHF927" s="14"/>
      <c r="FHG927" s="14"/>
      <c r="FHH927" s="14"/>
      <c r="FHI927" s="14"/>
      <c r="FHJ927" s="14"/>
      <c r="FHK927" s="14"/>
      <c r="FHL927" s="14"/>
      <c r="FHM927" s="14"/>
      <c r="FHN927" s="14"/>
      <c r="FHO927" s="14"/>
      <c r="FHP927" s="14"/>
      <c r="FHQ927" s="14"/>
      <c r="FHR927" s="14"/>
      <c r="FHS927" s="14"/>
      <c r="FHT927" s="14"/>
      <c r="FHU927" s="14"/>
      <c r="FHV927" s="14"/>
      <c r="FHW927" s="14"/>
      <c r="FHX927" s="14"/>
      <c r="FHY927" s="14"/>
      <c r="FHZ927" s="14"/>
      <c r="FIA927" s="14"/>
      <c r="FIB927" s="14"/>
      <c r="FIC927" s="14"/>
      <c r="FID927" s="14"/>
      <c r="FIE927" s="14"/>
      <c r="FIF927" s="14"/>
      <c r="FIG927" s="14"/>
      <c r="FIH927" s="14"/>
      <c r="FII927" s="14"/>
      <c r="FIJ927" s="14"/>
      <c r="FIK927" s="14"/>
      <c r="FIL927" s="14"/>
      <c r="FIM927" s="14"/>
      <c r="FIN927" s="14"/>
      <c r="FIO927" s="14"/>
      <c r="FIP927" s="14"/>
      <c r="FIQ927" s="14"/>
      <c r="FIR927" s="14"/>
      <c r="FIS927" s="14"/>
      <c r="FIT927" s="14"/>
      <c r="FIU927" s="14"/>
      <c r="FIV927" s="14"/>
      <c r="FIW927" s="14"/>
      <c r="FIX927" s="14"/>
      <c r="FIY927" s="14"/>
      <c r="FIZ927" s="14"/>
      <c r="FJA927" s="14"/>
      <c r="FJB927" s="14"/>
      <c r="FJC927" s="14"/>
      <c r="FJD927" s="14"/>
      <c r="FJE927" s="14"/>
      <c r="FJF927" s="14"/>
      <c r="FJG927" s="14"/>
      <c r="FJH927" s="14"/>
      <c r="FJI927" s="14"/>
      <c r="FJJ927" s="14"/>
      <c r="FJK927" s="14"/>
      <c r="FJL927" s="14"/>
      <c r="FJM927" s="14"/>
      <c r="FJN927" s="14"/>
      <c r="FJO927" s="14"/>
      <c r="FJP927" s="14"/>
      <c r="FJQ927" s="14"/>
      <c r="FJR927" s="14"/>
      <c r="FJS927" s="14"/>
      <c r="FJT927" s="14"/>
      <c r="FJU927" s="14"/>
      <c r="FJV927" s="14"/>
      <c r="FJW927" s="14"/>
      <c r="FJX927" s="14"/>
      <c r="FJY927" s="14"/>
      <c r="FJZ927" s="14"/>
      <c r="FKA927" s="14"/>
      <c r="FKB927" s="14"/>
      <c r="FKC927" s="14"/>
      <c r="FKD927" s="14"/>
      <c r="FKE927" s="14"/>
      <c r="FKF927" s="14"/>
      <c r="FKG927" s="14"/>
      <c r="FKH927" s="14"/>
      <c r="FKI927" s="14"/>
      <c r="FKJ927" s="14"/>
      <c r="FKK927" s="14"/>
      <c r="FKL927" s="14"/>
      <c r="FKM927" s="14"/>
      <c r="FKN927" s="14"/>
      <c r="FKO927" s="14"/>
      <c r="FKP927" s="14"/>
      <c r="FKQ927" s="14"/>
      <c r="FKR927" s="14"/>
      <c r="FKS927" s="14"/>
      <c r="FKT927" s="14"/>
      <c r="FKU927" s="14"/>
      <c r="FKV927" s="14"/>
      <c r="FKW927" s="14"/>
      <c r="FKX927" s="14"/>
      <c r="FKY927" s="14"/>
      <c r="FKZ927" s="14"/>
      <c r="FLA927" s="14"/>
      <c r="FLB927" s="14"/>
      <c r="FLC927" s="14"/>
      <c r="FLD927" s="14"/>
      <c r="FLE927" s="14"/>
      <c r="FLF927" s="14"/>
      <c r="FLG927" s="14"/>
      <c r="FLH927" s="14"/>
      <c r="FLI927" s="14"/>
      <c r="FLJ927" s="14"/>
      <c r="FLK927" s="14"/>
      <c r="FLL927" s="14"/>
      <c r="FLM927" s="14"/>
      <c r="FLN927" s="14"/>
      <c r="FLO927" s="14"/>
      <c r="FLP927" s="14"/>
      <c r="FLQ927" s="14"/>
      <c r="FLR927" s="14"/>
      <c r="FLS927" s="14"/>
      <c r="FLT927" s="14"/>
      <c r="FLU927" s="14"/>
      <c r="FLV927" s="14"/>
      <c r="FLW927" s="14"/>
      <c r="FLX927" s="14"/>
      <c r="FLY927" s="14"/>
      <c r="FLZ927" s="14"/>
      <c r="FMA927" s="14"/>
      <c r="FMB927" s="14"/>
      <c r="FMC927" s="14"/>
      <c r="FMD927" s="14"/>
      <c r="FME927" s="14"/>
      <c r="FMF927" s="14"/>
      <c r="FMG927" s="14"/>
      <c r="FMH927" s="14"/>
      <c r="FMI927" s="14"/>
      <c r="FMJ927" s="14"/>
      <c r="FMK927" s="14"/>
      <c r="FML927" s="14"/>
      <c r="FMM927" s="14"/>
      <c r="FMN927" s="14"/>
      <c r="FMO927" s="14"/>
      <c r="FMP927" s="14"/>
      <c r="FMQ927" s="14"/>
      <c r="FMR927" s="14"/>
      <c r="FMS927" s="14"/>
      <c r="FMT927" s="14"/>
      <c r="FMU927" s="14"/>
      <c r="FMV927" s="14"/>
      <c r="FMW927" s="14"/>
      <c r="FMX927" s="14"/>
      <c r="FMY927" s="14"/>
      <c r="FMZ927" s="14"/>
      <c r="FNA927" s="14"/>
      <c r="FNB927" s="14"/>
      <c r="FNC927" s="14"/>
      <c r="FND927" s="14"/>
      <c r="FNE927" s="14"/>
      <c r="FNF927" s="14"/>
      <c r="FNG927" s="14"/>
      <c r="FNH927" s="14"/>
      <c r="FNI927" s="14"/>
      <c r="FNJ927" s="14"/>
      <c r="FNK927" s="14"/>
      <c r="FNL927" s="14"/>
      <c r="FNM927" s="14"/>
      <c r="FNN927" s="14"/>
      <c r="FNO927" s="14"/>
      <c r="FNP927" s="14"/>
      <c r="FNQ927" s="14"/>
      <c r="FNR927" s="14"/>
      <c r="FNS927" s="14"/>
      <c r="FNT927" s="14"/>
      <c r="FNU927" s="14"/>
      <c r="FNV927" s="14"/>
      <c r="FNW927" s="14"/>
      <c r="FNX927" s="14"/>
      <c r="FNY927" s="14"/>
      <c r="FNZ927" s="14"/>
      <c r="FOA927" s="14"/>
      <c r="FOB927" s="14"/>
      <c r="FOC927" s="14"/>
      <c r="FOD927" s="14"/>
      <c r="FOE927" s="14"/>
      <c r="FOF927" s="14"/>
      <c r="FOG927" s="14"/>
      <c r="FOH927" s="14"/>
      <c r="FOI927" s="14"/>
      <c r="FOJ927" s="14"/>
      <c r="FOK927" s="14"/>
      <c r="FOL927" s="14"/>
      <c r="FOM927" s="14"/>
      <c r="FON927" s="14"/>
      <c r="FOO927" s="14"/>
      <c r="FOP927" s="14"/>
      <c r="FOQ927" s="14"/>
      <c r="FOR927" s="14"/>
      <c r="FOS927" s="14"/>
      <c r="FOT927" s="14"/>
      <c r="FOU927" s="14"/>
      <c r="FOV927" s="14"/>
      <c r="FOW927" s="14"/>
      <c r="FOX927" s="14"/>
      <c r="FOY927" s="14"/>
      <c r="FOZ927" s="14"/>
      <c r="FPA927" s="14"/>
      <c r="FPB927" s="14"/>
      <c r="FPC927" s="14"/>
      <c r="FPD927" s="14"/>
      <c r="FPE927" s="14"/>
      <c r="FPF927" s="14"/>
      <c r="FPG927" s="14"/>
      <c r="FPH927" s="14"/>
      <c r="FPI927" s="14"/>
      <c r="FPJ927" s="14"/>
      <c r="FPK927" s="14"/>
      <c r="FPL927" s="14"/>
      <c r="FPM927" s="14"/>
      <c r="FPN927" s="14"/>
      <c r="FPO927" s="14"/>
      <c r="FPP927" s="14"/>
      <c r="FPQ927" s="14"/>
      <c r="FPR927" s="14"/>
      <c r="FPS927" s="14"/>
      <c r="FPT927" s="14"/>
      <c r="FPU927" s="14"/>
      <c r="FPV927" s="14"/>
      <c r="FPW927" s="14"/>
      <c r="FPX927" s="14"/>
      <c r="FPY927" s="14"/>
      <c r="FPZ927" s="14"/>
      <c r="FQA927" s="14"/>
      <c r="FQB927" s="14"/>
      <c r="FQC927" s="14"/>
      <c r="FQD927" s="14"/>
      <c r="FQE927" s="14"/>
      <c r="FQF927" s="14"/>
      <c r="FQG927" s="14"/>
      <c r="FQH927" s="14"/>
      <c r="FQI927" s="14"/>
      <c r="FQJ927" s="14"/>
      <c r="FQK927" s="14"/>
      <c r="FQL927" s="14"/>
      <c r="FQM927" s="14"/>
      <c r="FQN927" s="14"/>
      <c r="FQO927" s="14"/>
      <c r="FQP927" s="14"/>
      <c r="FQQ927" s="14"/>
      <c r="FQR927" s="14"/>
      <c r="FQS927" s="14"/>
      <c r="FQT927" s="14"/>
      <c r="FQU927" s="14"/>
      <c r="FQV927" s="14"/>
      <c r="FQW927" s="14"/>
      <c r="FQX927" s="14"/>
      <c r="FQY927" s="14"/>
      <c r="FQZ927" s="14"/>
      <c r="FRA927" s="14"/>
      <c r="FRB927" s="14"/>
      <c r="FRC927" s="14"/>
      <c r="FRD927" s="14"/>
      <c r="FRE927" s="14"/>
      <c r="FRF927" s="14"/>
      <c r="FRG927" s="14"/>
      <c r="FRH927" s="14"/>
      <c r="FRI927" s="14"/>
      <c r="FRJ927" s="14"/>
      <c r="FRK927" s="14"/>
      <c r="FRL927" s="14"/>
      <c r="FRM927" s="14"/>
      <c r="FRN927" s="14"/>
      <c r="FRO927" s="14"/>
      <c r="FRP927" s="14"/>
      <c r="FRQ927" s="14"/>
      <c r="FRR927" s="14"/>
      <c r="FRS927" s="14"/>
      <c r="FRT927" s="14"/>
      <c r="FRU927" s="14"/>
      <c r="FRV927" s="14"/>
      <c r="FRW927" s="14"/>
      <c r="FRX927" s="14"/>
      <c r="FRY927" s="14"/>
      <c r="FRZ927" s="14"/>
      <c r="FSA927" s="14"/>
      <c r="FSB927" s="14"/>
      <c r="FSC927" s="14"/>
      <c r="FSD927" s="14"/>
      <c r="FSE927" s="14"/>
      <c r="FSF927" s="14"/>
      <c r="FSG927" s="14"/>
      <c r="FSH927" s="14"/>
      <c r="FSI927" s="14"/>
      <c r="FSJ927" s="14"/>
      <c r="FSK927" s="14"/>
      <c r="FSL927" s="14"/>
      <c r="FSM927" s="14"/>
      <c r="FSN927" s="14"/>
      <c r="FSO927" s="14"/>
      <c r="FSP927" s="14"/>
      <c r="FSQ927" s="14"/>
      <c r="FSR927" s="14"/>
      <c r="FSS927" s="14"/>
      <c r="FST927" s="14"/>
      <c r="FSU927" s="14"/>
      <c r="FSV927" s="14"/>
      <c r="FSW927" s="14"/>
      <c r="FSX927" s="14"/>
      <c r="FSY927" s="14"/>
      <c r="FSZ927" s="14"/>
      <c r="FTA927" s="14"/>
      <c r="FTB927" s="14"/>
      <c r="FTC927" s="14"/>
      <c r="FTD927" s="14"/>
      <c r="FTE927" s="14"/>
      <c r="FTF927" s="14"/>
      <c r="FTG927" s="14"/>
      <c r="FTH927" s="14"/>
      <c r="FTI927" s="14"/>
      <c r="FTJ927" s="14"/>
      <c r="FTK927" s="14"/>
      <c r="FTL927" s="14"/>
      <c r="FTM927" s="14"/>
      <c r="FTN927" s="14"/>
      <c r="FTO927" s="14"/>
      <c r="FTP927" s="14"/>
      <c r="FTQ927" s="14"/>
      <c r="FTR927" s="14"/>
      <c r="FTS927" s="14"/>
      <c r="FTT927" s="14"/>
      <c r="FTU927" s="14"/>
      <c r="FTV927" s="14"/>
      <c r="FTW927" s="14"/>
      <c r="FTX927" s="14"/>
      <c r="FTY927" s="14"/>
      <c r="FTZ927" s="14"/>
      <c r="FUA927" s="14"/>
      <c r="FUB927" s="14"/>
      <c r="FUC927" s="14"/>
      <c r="FUD927" s="14"/>
      <c r="FUE927" s="14"/>
      <c r="FUF927" s="14"/>
      <c r="FUG927" s="14"/>
      <c r="FUH927" s="14"/>
      <c r="FUI927" s="14"/>
      <c r="FUJ927" s="14"/>
      <c r="FUK927" s="14"/>
      <c r="FUL927" s="14"/>
      <c r="FUM927" s="14"/>
      <c r="FUN927" s="14"/>
      <c r="FUO927" s="14"/>
      <c r="FUP927" s="14"/>
      <c r="FUQ927" s="14"/>
      <c r="FUR927" s="14"/>
      <c r="FUS927" s="14"/>
      <c r="FUT927" s="14"/>
      <c r="FUU927" s="14"/>
      <c r="FUV927" s="14"/>
      <c r="FUW927" s="14"/>
      <c r="FUX927" s="14"/>
      <c r="FUY927" s="14"/>
      <c r="FUZ927" s="14"/>
      <c r="FVA927" s="14"/>
      <c r="FVB927" s="14"/>
      <c r="FVC927" s="14"/>
      <c r="FVD927" s="14"/>
      <c r="FVE927" s="14"/>
      <c r="FVF927" s="14"/>
      <c r="FVG927" s="14"/>
      <c r="FVH927" s="14"/>
      <c r="FVI927" s="14"/>
      <c r="FVJ927" s="14"/>
      <c r="FVK927" s="14"/>
      <c r="FVL927" s="14"/>
      <c r="FVM927" s="14"/>
      <c r="FVN927" s="14"/>
      <c r="FVO927" s="14"/>
      <c r="FVP927" s="14"/>
      <c r="FVQ927" s="14"/>
      <c r="FVR927" s="14"/>
      <c r="FVS927" s="14"/>
      <c r="FVT927" s="14"/>
      <c r="FVU927" s="14"/>
      <c r="FVV927" s="14"/>
      <c r="FVW927" s="14"/>
      <c r="FVX927" s="14"/>
      <c r="FVY927" s="14"/>
      <c r="FVZ927" s="14"/>
      <c r="FWA927" s="14"/>
      <c r="FWB927" s="14"/>
      <c r="FWC927" s="14"/>
      <c r="FWD927" s="14"/>
      <c r="FWE927" s="14"/>
      <c r="FWF927" s="14"/>
      <c r="FWG927" s="14"/>
      <c r="FWH927" s="14"/>
      <c r="FWI927" s="14"/>
      <c r="FWJ927" s="14"/>
      <c r="FWK927" s="14"/>
      <c r="FWL927" s="14"/>
      <c r="FWM927" s="14"/>
      <c r="FWN927" s="14"/>
      <c r="FWO927" s="14"/>
      <c r="FWP927" s="14"/>
      <c r="FWQ927" s="14"/>
      <c r="FWR927" s="14"/>
      <c r="FWS927" s="14"/>
      <c r="FWT927" s="14"/>
      <c r="FWU927" s="14"/>
      <c r="FWV927" s="14"/>
      <c r="FWW927" s="14"/>
      <c r="FWX927" s="14"/>
      <c r="FWY927" s="14"/>
      <c r="FWZ927" s="14"/>
      <c r="FXA927" s="14"/>
      <c r="FXB927" s="14"/>
      <c r="FXC927" s="14"/>
      <c r="FXD927" s="14"/>
      <c r="FXE927" s="14"/>
      <c r="FXF927" s="14"/>
      <c r="FXG927" s="14"/>
      <c r="FXH927" s="14"/>
      <c r="FXI927" s="14"/>
      <c r="FXJ927" s="14"/>
      <c r="FXK927" s="14"/>
      <c r="FXL927" s="14"/>
      <c r="FXM927" s="14"/>
      <c r="FXN927" s="14"/>
      <c r="FXO927" s="14"/>
      <c r="FXP927" s="14"/>
      <c r="FXQ927" s="14"/>
      <c r="FXR927" s="14"/>
      <c r="FXS927" s="14"/>
      <c r="FXT927" s="14"/>
      <c r="FXU927" s="14"/>
      <c r="FXV927" s="14"/>
      <c r="FXW927" s="14"/>
      <c r="FXX927" s="14"/>
      <c r="FXY927" s="14"/>
      <c r="FXZ927" s="14"/>
      <c r="FYA927" s="14"/>
      <c r="FYB927" s="14"/>
      <c r="FYC927" s="14"/>
      <c r="FYD927" s="14"/>
      <c r="FYE927" s="14"/>
      <c r="FYF927" s="14"/>
      <c r="FYG927" s="14"/>
      <c r="FYH927" s="14"/>
      <c r="FYI927" s="14"/>
      <c r="FYJ927" s="14"/>
      <c r="FYK927" s="14"/>
      <c r="FYL927" s="14"/>
      <c r="FYM927" s="14"/>
      <c r="FYN927" s="14"/>
      <c r="FYO927" s="14"/>
      <c r="FYP927" s="14"/>
      <c r="FYQ927" s="14"/>
      <c r="FYR927" s="14"/>
      <c r="FYS927" s="14"/>
      <c r="FYT927" s="14"/>
      <c r="FYU927" s="14"/>
      <c r="FYV927" s="14"/>
      <c r="FYW927" s="14"/>
      <c r="FYX927" s="14"/>
      <c r="FYY927" s="14"/>
      <c r="FYZ927" s="14"/>
      <c r="FZA927" s="14"/>
      <c r="FZB927" s="14"/>
      <c r="FZC927" s="14"/>
      <c r="FZD927" s="14"/>
      <c r="FZE927" s="14"/>
      <c r="FZF927" s="14"/>
      <c r="FZG927" s="14"/>
      <c r="FZH927" s="14"/>
      <c r="FZI927" s="14"/>
      <c r="FZJ927" s="14"/>
      <c r="FZK927" s="14"/>
      <c r="FZL927" s="14"/>
      <c r="FZM927" s="14"/>
      <c r="FZN927" s="14"/>
      <c r="FZO927" s="14"/>
      <c r="FZP927" s="14"/>
      <c r="FZQ927" s="14"/>
      <c r="FZR927" s="14"/>
      <c r="FZS927" s="14"/>
      <c r="FZT927" s="14"/>
      <c r="FZU927" s="14"/>
      <c r="FZV927" s="14"/>
      <c r="FZW927" s="14"/>
      <c r="FZX927" s="14"/>
      <c r="FZY927" s="14"/>
      <c r="FZZ927" s="14"/>
      <c r="GAA927" s="14"/>
      <c r="GAB927" s="14"/>
      <c r="GAC927" s="14"/>
      <c r="GAD927" s="14"/>
      <c r="GAE927" s="14"/>
      <c r="GAF927" s="14"/>
      <c r="GAG927" s="14"/>
      <c r="GAH927" s="14"/>
      <c r="GAI927" s="14"/>
      <c r="GAJ927" s="14"/>
      <c r="GAK927" s="14"/>
      <c r="GAL927" s="14"/>
      <c r="GAM927" s="14"/>
      <c r="GAN927" s="14"/>
      <c r="GAO927" s="14"/>
      <c r="GAP927" s="14"/>
      <c r="GAQ927" s="14"/>
      <c r="GAR927" s="14"/>
      <c r="GAS927" s="14"/>
      <c r="GAT927" s="14"/>
      <c r="GAU927" s="14"/>
      <c r="GAV927" s="14"/>
      <c r="GAW927" s="14"/>
      <c r="GAX927" s="14"/>
      <c r="GAY927" s="14"/>
      <c r="GAZ927" s="14"/>
      <c r="GBA927" s="14"/>
      <c r="GBB927" s="14"/>
      <c r="GBC927" s="14"/>
      <c r="GBD927" s="14"/>
      <c r="GBE927" s="14"/>
      <c r="GBF927" s="14"/>
      <c r="GBG927" s="14"/>
      <c r="GBH927" s="14"/>
      <c r="GBI927" s="14"/>
      <c r="GBJ927" s="14"/>
      <c r="GBK927" s="14"/>
      <c r="GBL927" s="14"/>
      <c r="GBM927" s="14"/>
      <c r="GBN927" s="14"/>
      <c r="GBO927" s="14"/>
      <c r="GBP927" s="14"/>
      <c r="GBQ927" s="14"/>
      <c r="GBR927" s="14"/>
      <c r="GBS927" s="14"/>
      <c r="GBT927" s="14"/>
      <c r="GBU927" s="14"/>
      <c r="GBV927" s="14"/>
      <c r="GBW927" s="14"/>
      <c r="GBX927" s="14"/>
      <c r="GBY927" s="14"/>
      <c r="GBZ927" s="14"/>
      <c r="GCA927" s="14"/>
      <c r="GCB927" s="14"/>
      <c r="GCC927" s="14"/>
      <c r="GCD927" s="14"/>
      <c r="GCE927" s="14"/>
      <c r="GCF927" s="14"/>
      <c r="GCG927" s="14"/>
      <c r="GCH927" s="14"/>
      <c r="GCI927" s="14"/>
      <c r="GCJ927" s="14"/>
      <c r="GCK927" s="14"/>
      <c r="GCL927" s="14"/>
      <c r="GCM927" s="14"/>
      <c r="GCN927" s="14"/>
      <c r="GCO927" s="14"/>
      <c r="GCP927" s="14"/>
      <c r="GCQ927" s="14"/>
      <c r="GCR927" s="14"/>
      <c r="GCS927" s="14"/>
      <c r="GCT927" s="14"/>
      <c r="GCU927" s="14"/>
      <c r="GCV927" s="14"/>
      <c r="GCW927" s="14"/>
      <c r="GCX927" s="14"/>
      <c r="GCY927" s="14"/>
      <c r="GCZ927" s="14"/>
      <c r="GDA927" s="14"/>
      <c r="GDB927" s="14"/>
      <c r="GDC927" s="14"/>
      <c r="GDD927" s="14"/>
      <c r="GDE927" s="14"/>
      <c r="GDF927" s="14"/>
      <c r="GDG927" s="14"/>
      <c r="GDH927" s="14"/>
      <c r="GDI927" s="14"/>
      <c r="GDJ927" s="14"/>
      <c r="GDK927" s="14"/>
      <c r="GDL927" s="14"/>
      <c r="GDM927" s="14"/>
      <c r="GDN927" s="14"/>
      <c r="GDO927" s="14"/>
      <c r="GDP927" s="14"/>
      <c r="GDQ927" s="14"/>
      <c r="GDR927" s="14"/>
      <c r="GDS927" s="14"/>
      <c r="GDT927" s="14"/>
      <c r="GDU927" s="14"/>
      <c r="GDV927" s="14"/>
      <c r="GDW927" s="14"/>
      <c r="GDX927" s="14"/>
      <c r="GDY927" s="14"/>
      <c r="GDZ927" s="14"/>
      <c r="GEA927" s="14"/>
      <c r="GEB927" s="14"/>
      <c r="GEC927" s="14"/>
      <c r="GED927" s="14"/>
      <c r="GEE927" s="14"/>
      <c r="GEF927" s="14"/>
      <c r="GEG927" s="14"/>
      <c r="GEH927" s="14"/>
      <c r="GEI927" s="14"/>
      <c r="GEJ927" s="14"/>
      <c r="GEK927" s="14"/>
      <c r="GEL927" s="14"/>
      <c r="GEM927" s="14"/>
      <c r="GEN927" s="14"/>
      <c r="GEO927" s="14"/>
      <c r="GEP927" s="14"/>
      <c r="GEQ927" s="14"/>
      <c r="GER927" s="14"/>
      <c r="GES927" s="14"/>
      <c r="GET927" s="14"/>
      <c r="GEU927" s="14"/>
      <c r="GEV927" s="14"/>
      <c r="GEW927" s="14"/>
      <c r="GEX927" s="14"/>
      <c r="GEY927" s="14"/>
      <c r="GEZ927" s="14"/>
      <c r="GFA927" s="14"/>
      <c r="GFB927" s="14"/>
      <c r="GFC927" s="14"/>
      <c r="GFD927" s="14"/>
      <c r="GFE927" s="14"/>
      <c r="GFF927" s="14"/>
      <c r="GFG927" s="14"/>
      <c r="GFH927" s="14"/>
      <c r="GFI927" s="14"/>
      <c r="GFJ927" s="14"/>
      <c r="GFK927" s="14"/>
      <c r="GFL927" s="14"/>
      <c r="GFM927" s="14"/>
      <c r="GFN927" s="14"/>
      <c r="GFO927" s="14"/>
      <c r="GFP927" s="14"/>
      <c r="GFQ927" s="14"/>
      <c r="GFR927" s="14"/>
      <c r="GFS927" s="14"/>
      <c r="GFT927" s="14"/>
      <c r="GFU927" s="14"/>
      <c r="GFV927" s="14"/>
      <c r="GFW927" s="14"/>
      <c r="GFX927" s="14"/>
      <c r="GFY927" s="14"/>
      <c r="GFZ927" s="14"/>
      <c r="GGA927" s="14"/>
      <c r="GGB927" s="14"/>
      <c r="GGC927" s="14"/>
      <c r="GGD927" s="14"/>
      <c r="GGE927" s="14"/>
      <c r="GGF927" s="14"/>
      <c r="GGG927" s="14"/>
      <c r="GGH927" s="14"/>
      <c r="GGI927" s="14"/>
      <c r="GGJ927" s="14"/>
      <c r="GGK927" s="14"/>
      <c r="GGL927" s="14"/>
      <c r="GGM927" s="14"/>
      <c r="GGN927" s="14"/>
      <c r="GGO927" s="14"/>
      <c r="GGP927" s="14"/>
      <c r="GGQ927" s="14"/>
      <c r="GGR927" s="14"/>
      <c r="GGS927" s="14"/>
      <c r="GGT927" s="14"/>
      <c r="GGU927" s="14"/>
      <c r="GGV927" s="14"/>
      <c r="GGW927" s="14"/>
      <c r="GGX927" s="14"/>
      <c r="GGY927" s="14"/>
      <c r="GGZ927" s="14"/>
      <c r="GHA927" s="14"/>
      <c r="GHB927" s="14"/>
      <c r="GHC927" s="14"/>
      <c r="GHD927" s="14"/>
      <c r="GHE927" s="14"/>
      <c r="GHF927" s="14"/>
      <c r="GHG927" s="14"/>
      <c r="GHH927" s="14"/>
      <c r="GHI927" s="14"/>
      <c r="GHJ927" s="14"/>
      <c r="GHK927" s="14"/>
      <c r="GHL927" s="14"/>
      <c r="GHM927" s="14"/>
      <c r="GHN927" s="14"/>
      <c r="GHO927" s="14"/>
      <c r="GHP927" s="14"/>
      <c r="GHQ927" s="14"/>
      <c r="GHR927" s="14"/>
      <c r="GHS927" s="14"/>
      <c r="GHT927" s="14"/>
      <c r="GHU927" s="14"/>
      <c r="GHV927" s="14"/>
      <c r="GHW927" s="14"/>
      <c r="GHX927" s="14"/>
      <c r="GHY927" s="14"/>
      <c r="GHZ927" s="14"/>
      <c r="GIA927" s="14"/>
      <c r="GIB927" s="14"/>
      <c r="GIC927" s="14"/>
      <c r="GID927" s="14"/>
      <c r="GIE927" s="14"/>
      <c r="GIF927" s="14"/>
      <c r="GIG927" s="14"/>
      <c r="GIH927" s="14"/>
      <c r="GII927" s="14"/>
      <c r="GIJ927" s="14"/>
      <c r="GIK927" s="14"/>
      <c r="GIL927" s="14"/>
      <c r="GIM927" s="14"/>
      <c r="GIN927" s="14"/>
      <c r="GIO927" s="14"/>
      <c r="GIP927" s="14"/>
      <c r="GIQ927" s="14"/>
      <c r="GIR927" s="14"/>
      <c r="GIS927" s="14"/>
      <c r="GIT927" s="14"/>
      <c r="GIU927" s="14"/>
      <c r="GIV927" s="14"/>
      <c r="GIW927" s="14"/>
      <c r="GIX927" s="14"/>
      <c r="GIY927" s="14"/>
      <c r="GIZ927" s="14"/>
      <c r="GJA927" s="14"/>
      <c r="GJB927" s="14"/>
      <c r="GJC927" s="14"/>
      <c r="GJD927" s="14"/>
      <c r="GJE927" s="14"/>
      <c r="GJF927" s="14"/>
      <c r="GJG927" s="14"/>
      <c r="GJH927" s="14"/>
      <c r="GJI927" s="14"/>
      <c r="GJJ927" s="14"/>
      <c r="GJK927" s="14"/>
      <c r="GJL927" s="14"/>
      <c r="GJM927" s="14"/>
      <c r="GJN927" s="14"/>
      <c r="GJO927" s="14"/>
      <c r="GJP927" s="14"/>
      <c r="GJQ927" s="14"/>
      <c r="GJR927" s="14"/>
      <c r="GJS927" s="14"/>
      <c r="GJT927" s="14"/>
      <c r="GJU927" s="14"/>
      <c r="GJV927" s="14"/>
      <c r="GJW927" s="14"/>
      <c r="GJX927" s="14"/>
      <c r="GJY927" s="14"/>
      <c r="GJZ927" s="14"/>
      <c r="GKA927" s="14"/>
      <c r="GKB927" s="14"/>
      <c r="GKC927" s="14"/>
      <c r="GKD927" s="14"/>
      <c r="GKE927" s="14"/>
      <c r="GKF927" s="14"/>
      <c r="GKG927" s="14"/>
      <c r="GKH927" s="14"/>
      <c r="GKI927" s="14"/>
      <c r="GKJ927" s="14"/>
      <c r="GKK927" s="14"/>
      <c r="GKL927" s="14"/>
      <c r="GKM927" s="14"/>
      <c r="GKN927" s="14"/>
      <c r="GKO927" s="14"/>
      <c r="GKP927" s="14"/>
      <c r="GKQ927" s="14"/>
      <c r="GKR927" s="14"/>
      <c r="GKS927" s="14"/>
      <c r="GKT927" s="14"/>
      <c r="GKU927" s="14"/>
      <c r="GKV927" s="14"/>
      <c r="GKW927" s="14"/>
      <c r="GKX927" s="14"/>
      <c r="GKY927" s="14"/>
      <c r="GKZ927" s="14"/>
      <c r="GLA927" s="14"/>
      <c r="GLB927" s="14"/>
      <c r="GLC927" s="14"/>
      <c r="GLD927" s="14"/>
      <c r="GLE927" s="14"/>
      <c r="GLF927" s="14"/>
      <c r="GLG927" s="14"/>
      <c r="GLH927" s="14"/>
      <c r="GLI927" s="14"/>
      <c r="GLJ927" s="14"/>
      <c r="GLK927" s="14"/>
      <c r="GLL927" s="14"/>
      <c r="GLM927" s="14"/>
      <c r="GLN927" s="14"/>
      <c r="GLO927" s="14"/>
      <c r="GLP927" s="14"/>
      <c r="GLQ927" s="14"/>
      <c r="GLR927" s="14"/>
      <c r="GLS927" s="14"/>
      <c r="GLT927" s="14"/>
      <c r="GLU927" s="14"/>
      <c r="GLV927" s="14"/>
      <c r="GLW927" s="14"/>
      <c r="GLX927" s="14"/>
      <c r="GLY927" s="14"/>
      <c r="GLZ927" s="14"/>
      <c r="GMA927" s="14"/>
      <c r="GMB927" s="14"/>
      <c r="GMC927" s="14"/>
      <c r="GMD927" s="14"/>
      <c r="GME927" s="14"/>
      <c r="GMF927" s="14"/>
      <c r="GMG927" s="14"/>
      <c r="GMH927" s="14"/>
      <c r="GMI927" s="14"/>
      <c r="GMJ927" s="14"/>
      <c r="GMK927" s="14"/>
      <c r="GML927" s="14"/>
      <c r="GMM927" s="14"/>
      <c r="GMN927" s="14"/>
      <c r="GMO927" s="14"/>
      <c r="GMP927" s="14"/>
      <c r="GMQ927" s="14"/>
      <c r="GMR927" s="14"/>
      <c r="GMS927" s="14"/>
      <c r="GMT927" s="14"/>
      <c r="GMU927" s="14"/>
      <c r="GMV927" s="14"/>
      <c r="GMW927" s="14"/>
      <c r="GMX927" s="14"/>
      <c r="GMY927" s="14"/>
      <c r="GMZ927" s="14"/>
      <c r="GNA927" s="14"/>
      <c r="GNB927" s="14"/>
      <c r="GNC927" s="14"/>
      <c r="GND927" s="14"/>
      <c r="GNE927" s="14"/>
      <c r="GNF927" s="14"/>
      <c r="GNG927" s="14"/>
      <c r="GNH927" s="14"/>
      <c r="GNI927" s="14"/>
      <c r="GNJ927" s="14"/>
      <c r="GNK927" s="14"/>
      <c r="GNL927" s="14"/>
      <c r="GNM927" s="14"/>
      <c r="GNN927" s="14"/>
      <c r="GNO927" s="14"/>
      <c r="GNP927" s="14"/>
      <c r="GNQ927" s="14"/>
      <c r="GNR927" s="14"/>
      <c r="GNS927" s="14"/>
      <c r="GNT927" s="14"/>
      <c r="GNU927" s="14"/>
      <c r="GNV927" s="14"/>
      <c r="GNW927" s="14"/>
      <c r="GNX927" s="14"/>
      <c r="GNY927" s="14"/>
      <c r="GNZ927" s="14"/>
      <c r="GOA927" s="14"/>
      <c r="GOB927" s="14"/>
      <c r="GOC927" s="14"/>
      <c r="GOD927" s="14"/>
      <c r="GOE927" s="14"/>
      <c r="GOF927" s="14"/>
      <c r="GOG927" s="14"/>
      <c r="GOH927" s="14"/>
      <c r="GOI927" s="14"/>
      <c r="GOJ927" s="14"/>
      <c r="GOK927" s="14"/>
      <c r="GOL927" s="14"/>
      <c r="GOM927" s="14"/>
      <c r="GON927" s="14"/>
      <c r="GOO927" s="14"/>
      <c r="GOP927" s="14"/>
      <c r="GOQ927" s="14"/>
      <c r="GOR927" s="14"/>
      <c r="GOS927" s="14"/>
      <c r="GOT927" s="14"/>
      <c r="GOU927" s="14"/>
      <c r="GOV927" s="14"/>
      <c r="GOW927" s="14"/>
      <c r="GOX927" s="14"/>
      <c r="GOY927" s="14"/>
      <c r="GOZ927" s="14"/>
      <c r="GPA927" s="14"/>
      <c r="GPB927" s="14"/>
      <c r="GPC927" s="14"/>
      <c r="GPD927" s="14"/>
      <c r="GPE927" s="14"/>
      <c r="GPF927" s="14"/>
      <c r="GPG927" s="14"/>
      <c r="GPH927" s="14"/>
      <c r="GPI927" s="14"/>
      <c r="GPJ927" s="14"/>
      <c r="GPK927" s="14"/>
      <c r="GPL927" s="14"/>
      <c r="GPM927" s="14"/>
      <c r="GPN927" s="14"/>
      <c r="GPO927" s="14"/>
      <c r="GPP927" s="14"/>
      <c r="GPQ927" s="14"/>
      <c r="GPR927" s="14"/>
      <c r="GPS927" s="14"/>
      <c r="GPT927" s="14"/>
      <c r="GPU927" s="14"/>
      <c r="GPV927" s="14"/>
      <c r="GPW927" s="14"/>
      <c r="GPX927" s="14"/>
      <c r="GPY927" s="14"/>
      <c r="GPZ927" s="14"/>
      <c r="GQA927" s="14"/>
      <c r="GQB927" s="14"/>
      <c r="GQC927" s="14"/>
      <c r="GQD927" s="14"/>
      <c r="GQE927" s="14"/>
      <c r="GQF927" s="14"/>
      <c r="GQG927" s="14"/>
      <c r="GQH927" s="14"/>
      <c r="GQI927" s="14"/>
      <c r="GQJ927" s="14"/>
      <c r="GQK927" s="14"/>
      <c r="GQL927" s="14"/>
      <c r="GQM927" s="14"/>
      <c r="GQN927" s="14"/>
      <c r="GQO927" s="14"/>
      <c r="GQP927" s="14"/>
      <c r="GQQ927" s="14"/>
      <c r="GQR927" s="14"/>
      <c r="GQS927" s="14"/>
      <c r="GQT927" s="14"/>
      <c r="GQU927" s="14"/>
      <c r="GQV927" s="14"/>
      <c r="GQW927" s="14"/>
      <c r="GQX927" s="14"/>
      <c r="GQY927" s="14"/>
      <c r="GQZ927" s="14"/>
      <c r="GRA927" s="14"/>
      <c r="GRB927" s="14"/>
      <c r="GRC927" s="14"/>
      <c r="GRD927" s="14"/>
      <c r="GRE927" s="14"/>
      <c r="GRF927" s="14"/>
      <c r="GRG927" s="14"/>
      <c r="GRH927" s="14"/>
      <c r="GRI927" s="14"/>
      <c r="GRJ927" s="14"/>
      <c r="GRK927" s="14"/>
      <c r="GRL927" s="14"/>
      <c r="GRM927" s="14"/>
      <c r="GRN927" s="14"/>
      <c r="GRO927" s="14"/>
      <c r="GRP927" s="14"/>
      <c r="GRQ927" s="14"/>
      <c r="GRR927" s="14"/>
      <c r="GRS927" s="14"/>
      <c r="GRT927" s="14"/>
      <c r="GRU927" s="14"/>
      <c r="GRV927" s="14"/>
      <c r="GRW927" s="14"/>
      <c r="GRX927" s="14"/>
      <c r="GRY927" s="14"/>
      <c r="GRZ927" s="14"/>
      <c r="GSA927" s="14"/>
      <c r="GSB927" s="14"/>
      <c r="GSC927" s="14"/>
      <c r="GSD927" s="14"/>
      <c r="GSE927" s="14"/>
      <c r="GSF927" s="14"/>
      <c r="GSG927" s="14"/>
      <c r="GSH927" s="14"/>
      <c r="GSI927" s="14"/>
      <c r="GSJ927" s="14"/>
      <c r="GSK927" s="14"/>
      <c r="GSL927" s="14"/>
      <c r="GSM927" s="14"/>
      <c r="GSN927" s="14"/>
      <c r="GSO927" s="14"/>
      <c r="GSP927" s="14"/>
      <c r="GSQ927" s="14"/>
      <c r="GSR927" s="14"/>
      <c r="GSS927" s="14"/>
      <c r="GST927" s="14"/>
      <c r="GSU927" s="14"/>
      <c r="GSV927" s="14"/>
      <c r="GSW927" s="14"/>
      <c r="GSX927" s="14"/>
      <c r="GSY927" s="14"/>
      <c r="GSZ927" s="14"/>
      <c r="GTA927" s="14"/>
      <c r="GTB927" s="14"/>
      <c r="GTC927" s="14"/>
      <c r="GTD927" s="14"/>
      <c r="GTE927" s="14"/>
      <c r="GTF927" s="14"/>
      <c r="GTG927" s="14"/>
      <c r="GTH927" s="14"/>
      <c r="GTI927" s="14"/>
      <c r="GTJ927" s="14"/>
      <c r="GTK927" s="14"/>
      <c r="GTL927" s="14"/>
      <c r="GTM927" s="14"/>
      <c r="GTN927" s="14"/>
      <c r="GTO927" s="14"/>
      <c r="GTP927" s="14"/>
      <c r="GTQ927" s="14"/>
      <c r="GTR927" s="14"/>
      <c r="GTS927" s="14"/>
      <c r="GTT927" s="14"/>
      <c r="GTU927" s="14"/>
      <c r="GTV927" s="14"/>
      <c r="GTW927" s="14"/>
      <c r="GTX927" s="14"/>
      <c r="GTY927" s="14"/>
      <c r="GTZ927" s="14"/>
      <c r="GUA927" s="14"/>
      <c r="GUB927" s="14"/>
      <c r="GUC927" s="14"/>
      <c r="GUD927" s="14"/>
      <c r="GUE927" s="14"/>
      <c r="GUF927" s="14"/>
      <c r="GUG927" s="14"/>
      <c r="GUH927" s="14"/>
      <c r="GUI927" s="14"/>
      <c r="GUJ927" s="14"/>
      <c r="GUK927" s="14"/>
      <c r="GUL927" s="14"/>
      <c r="GUM927" s="14"/>
      <c r="GUN927" s="14"/>
      <c r="GUO927" s="14"/>
      <c r="GUP927" s="14"/>
      <c r="GUQ927" s="14"/>
      <c r="GUR927" s="14"/>
      <c r="GUS927" s="14"/>
      <c r="GUT927" s="14"/>
      <c r="GUU927" s="14"/>
      <c r="GUV927" s="14"/>
      <c r="GUW927" s="14"/>
      <c r="GUX927" s="14"/>
      <c r="GUY927" s="14"/>
      <c r="GUZ927" s="14"/>
      <c r="GVA927" s="14"/>
      <c r="GVB927" s="14"/>
      <c r="GVC927" s="14"/>
      <c r="GVD927" s="14"/>
      <c r="GVE927" s="14"/>
      <c r="GVF927" s="14"/>
      <c r="GVG927" s="14"/>
      <c r="GVH927" s="14"/>
      <c r="GVI927" s="14"/>
      <c r="GVJ927" s="14"/>
      <c r="GVK927" s="14"/>
      <c r="GVL927" s="14"/>
      <c r="GVM927" s="14"/>
      <c r="GVN927" s="14"/>
      <c r="GVO927" s="14"/>
      <c r="GVP927" s="14"/>
      <c r="GVQ927" s="14"/>
      <c r="GVR927" s="14"/>
      <c r="GVS927" s="14"/>
      <c r="GVT927" s="14"/>
      <c r="GVU927" s="14"/>
      <c r="GVV927" s="14"/>
      <c r="GVW927" s="14"/>
      <c r="GVX927" s="14"/>
      <c r="GVY927" s="14"/>
      <c r="GVZ927" s="14"/>
      <c r="GWA927" s="14"/>
      <c r="GWB927" s="14"/>
      <c r="GWC927" s="14"/>
      <c r="GWD927" s="14"/>
      <c r="GWE927" s="14"/>
      <c r="GWF927" s="14"/>
      <c r="GWG927" s="14"/>
      <c r="GWH927" s="14"/>
      <c r="GWI927" s="14"/>
      <c r="GWJ927" s="14"/>
      <c r="GWK927" s="14"/>
      <c r="GWL927" s="14"/>
      <c r="GWM927" s="14"/>
      <c r="GWN927" s="14"/>
      <c r="GWO927" s="14"/>
      <c r="GWP927" s="14"/>
      <c r="GWQ927" s="14"/>
      <c r="GWR927" s="14"/>
      <c r="GWS927" s="14"/>
      <c r="GWT927" s="14"/>
      <c r="GWU927" s="14"/>
      <c r="GWV927" s="14"/>
      <c r="GWW927" s="14"/>
      <c r="GWX927" s="14"/>
      <c r="GWY927" s="14"/>
      <c r="GWZ927" s="14"/>
      <c r="GXA927" s="14"/>
      <c r="GXB927" s="14"/>
      <c r="GXC927" s="14"/>
      <c r="GXD927" s="14"/>
      <c r="GXE927" s="14"/>
      <c r="GXF927" s="14"/>
      <c r="GXG927" s="14"/>
      <c r="GXH927" s="14"/>
      <c r="GXI927" s="14"/>
      <c r="GXJ927" s="14"/>
      <c r="GXK927" s="14"/>
      <c r="GXL927" s="14"/>
      <c r="GXM927" s="14"/>
      <c r="GXN927" s="14"/>
      <c r="GXO927" s="14"/>
      <c r="GXP927" s="14"/>
      <c r="GXQ927" s="14"/>
      <c r="GXR927" s="14"/>
      <c r="GXS927" s="14"/>
      <c r="GXT927" s="14"/>
      <c r="GXU927" s="14"/>
      <c r="GXV927" s="14"/>
      <c r="GXW927" s="14"/>
      <c r="GXX927" s="14"/>
      <c r="GXY927" s="14"/>
      <c r="GXZ927" s="14"/>
      <c r="GYA927" s="14"/>
      <c r="GYB927" s="14"/>
      <c r="GYC927" s="14"/>
      <c r="GYD927" s="14"/>
      <c r="GYE927" s="14"/>
      <c r="GYF927" s="14"/>
      <c r="GYG927" s="14"/>
      <c r="GYH927" s="14"/>
      <c r="GYI927" s="14"/>
      <c r="GYJ927" s="14"/>
      <c r="GYK927" s="14"/>
      <c r="GYL927" s="14"/>
      <c r="GYM927" s="14"/>
      <c r="GYN927" s="14"/>
      <c r="GYO927" s="14"/>
      <c r="GYP927" s="14"/>
      <c r="GYQ927" s="14"/>
      <c r="GYR927" s="14"/>
      <c r="GYS927" s="14"/>
      <c r="GYT927" s="14"/>
      <c r="GYU927" s="14"/>
      <c r="GYV927" s="14"/>
      <c r="GYW927" s="14"/>
      <c r="GYX927" s="14"/>
      <c r="GYY927" s="14"/>
      <c r="GYZ927" s="14"/>
      <c r="GZA927" s="14"/>
      <c r="GZB927" s="14"/>
      <c r="GZC927" s="14"/>
      <c r="GZD927" s="14"/>
      <c r="GZE927" s="14"/>
      <c r="GZF927" s="14"/>
      <c r="GZG927" s="14"/>
      <c r="GZH927" s="14"/>
      <c r="GZI927" s="14"/>
      <c r="GZJ927" s="14"/>
      <c r="GZK927" s="14"/>
      <c r="GZL927" s="14"/>
      <c r="GZM927" s="14"/>
      <c r="GZN927" s="14"/>
      <c r="GZO927" s="14"/>
      <c r="GZP927" s="14"/>
      <c r="GZQ927" s="14"/>
      <c r="GZR927" s="14"/>
      <c r="GZS927" s="14"/>
      <c r="GZT927" s="14"/>
      <c r="GZU927" s="14"/>
      <c r="GZV927" s="14"/>
      <c r="GZW927" s="14"/>
      <c r="GZX927" s="14"/>
      <c r="GZY927" s="14"/>
      <c r="GZZ927" s="14"/>
      <c r="HAA927" s="14"/>
      <c r="HAB927" s="14"/>
      <c r="HAC927" s="14"/>
      <c r="HAD927" s="14"/>
      <c r="HAE927" s="14"/>
      <c r="HAF927" s="14"/>
      <c r="HAG927" s="14"/>
      <c r="HAH927" s="14"/>
      <c r="HAI927" s="14"/>
      <c r="HAJ927" s="14"/>
      <c r="HAK927" s="14"/>
      <c r="HAL927" s="14"/>
      <c r="HAM927" s="14"/>
      <c r="HAN927" s="14"/>
      <c r="HAO927" s="14"/>
      <c r="HAP927" s="14"/>
      <c r="HAQ927" s="14"/>
      <c r="HAR927" s="14"/>
      <c r="HAS927" s="14"/>
      <c r="HAT927" s="14"/>
      <c r="HAU927" s="14"/>
      <c r="HAV927" s="14"/>
      <c r="HAW927" s="14"/>
      <c r="HAX927" s="14"/>
      <c r="HAY927" s="14"/>
      <c r="HAZ927" s="14"/>
      <c r="HBA927" s="14"/>
      <c r="HBB927" s="14"/>
      <c r="HBC927" s="14"/>
      <c r="HBD927" s="14"/>
      <c r="HBE927" s="14"/>
      <c r="HBF927" s="14"/>
      <c r="HBG927" s="14"/>
      <c r="HBH927" s="14"/>
      <c r="HBI927" s="14"/>
      <c r="HBJ927" s="14"/>
      <c r="HBK927" s="14"/>
      <c r="HBL927" s="14"/>
      <c r="HBM927" s="14"/>
      <c r="HBN927" s="14"/>
      <c r="HBO927" s="14"/>
      <c r="HBP927" s="14"/>
      <c r="HBQ927" s="14"/>
      <c r="HBR927" s="14"/>
      <c r="HBS927" s="14"/>
      <c r="HBT927" s="14"/>
      <c r="HBU927" s="14"/>
      <c r="HBV927" s="14"/>
      <c r="HBW927" s="14"/>
      <c r="HBX927" s="14"/>
      <c r="HBY927" s="14"/>
      <c r="HBZ927" s="14"/>
      <c r="HCA927" s="14"/>
      <c r="HCB927" s="14"/>
      <c r="HCC927" s="14"/>
      <c r="HCD927" s="14"/>
      <c r="HCE927" s="14"/>
      <c r="HCF927" s="14"/>
      <c r="HCG927" s="14"/>
      <c r="HCH927" s="14"/>
      <c r="HCI927" s="14"/>
      <c r="HCJ927" s="14"/>
      <c r="HCK927" s="14"/>
      <c r="HCL927" s="14"/>
      <c r="HCM927" s="14"/>
      <c r="HCN927" s="14"/>
      <c r="HCO927" s="14"/>
      <c r="HCP927" s="14"/>
      <c r="HCQ927" s="14"/>
      <c r="HCR927" s="14"/>
      <c r="HCS927" s="14"/>
      <c r="HCT927" s="14"/>
      <c r="HCU927" s="14"/>
      <c r="HCV927" s="14"/>
      <c r="HCW927" s="14"/>
      <c r="HCX927" s="14"/>
      <c r="HCY927" s="14"/>
      <c r="HCZ927" s="14"/>
      <c r="HDA927" s="14"/>
      <c r="HDB927" s="14"/>
      <c r="HDC927" s="14"/>
      <c r="HDD927" s="14"/>
      <c r="HDE927" s="14"/>
      <c r="HDF927" s="14"/>
      <c r="HDG927" s="14"/>
      <c r="HDH927" s="14"/>
      <c r="HDI927" s="14"/>
      <c r="HDJ927" s="14"/>
      <c r="HDK927" s="14"/>
      <c r="HDL927" s="14"/>
      <c r="HDM927" s="14"/>
      <c r="HDN927" s="14"/>
      <c r="HDO927" s="14"/>
      <c r="HDP927" s="14"/>
      <c r="HDQ927" s="14"/>
      <c r="HDR927" s="14"/>
      <c r="HDS927" s="14"/>
      <c r="HDT927" s="14"/>
      <c r="HDU927" s="14"/>
      <c r="HDV927" s="14"/>
      <c r="HDW927" s="14"/>
      <c r="HDX927" s="14"/>
      <c r="HDY927" s="14"/>
      <c r="HDZ927" s="14"/>
      <c r="HEA927" s="14"/>
      <c r="HEB927" s="14"/>
      <c r="HEC927" s="14"/>
      <c r="HED927" s="14"/>
      <c r="HEE927" s="14"/>
      <c r="HEF927" s="14"/>
      <c r="HEG927" s="14"/>
      <c r="HEH927" s="14"/>
      <c r="HEI927" s="14"/>
      <c r="HEJ927" s="14"/>
      <c r="HEK927" s="14"/>
      <c r="HEL927" s="14"/>
      <c r="HEM927" s="14"/>
      <c r="HEN927" s="14"/>
      <c r="HEO927" s="14"/>
      <c r="HEP927" s="14"/>
      <c r="HEQ927" s="14"/>
      <c r="HER927" s="14"/>
      <c r="HES927" s="14"/>
      <c r="HET927" s="14"/>
      <c r="HEU927" s="14"/>
      <c r="HEV927" s="14"/>
      <c r="HEW927" s="14"/>
      <c r="HEX927" s="14"/>
      <c r="HEY927" s="14"/>
      <c r="HEZ927" s="14"/>
      <c r="HFA927" s="14"/>
      <c r="HFB927" s="14"/>
      <c r="HFC927" s="14"/>
      <c r="HFD927" s="14"/>
      <c r="HFE927" s="14"/>
      <c r="HFF927" s="14"/>
      <c r="HFG927" s="14"/>
      <c r="HFH927" s="14"/>
      <c r="HFI927" s="14"/>
      <c r="HFJ927" s="14"/>
      <c r="HFK927" s="14"/>
      <c r="HFL927" s="14"/>
      <c r="HFM927" s="14"/>
      <c r="HFN927" s="14"/>
      <c r="HFO927" s="14"/>
      <c r="HFP927" s="14"/>
      <c r="HFQ927" s="14"/>
      <c r="HFR927" s="14"/>
      <c r="HFS927" s="14"/>
      <c r="HFT927" s="14"/>
      <c r="HFU927" s="14"/>
      <c r="HFV927" s="14"/>
      <c r="HFW927" s="14"/>
      <c r="HFX927" s="14"/>
      <c r="HFY927" s="14"/>
      <c r="HFZ927" s="14"/>
      <c r="HGA927" s="14"/>
      <c r="HGB927" s="14"/>
      <c r="HGC927" s="14"/>
      <c r="HGD927" s="14"/>
      <c r="HGE927" s="14"/>
      <c r="HGF927" s="14"/>
      <c r="HGG927" s="14"/>
      <c r="HGH927" s="14"/>
      <c r="HGI927" s="14"/>
      <c r="HGJ927" s="14"/>
      <c r="HGK927" s="14"/>
      <c r="HGL927" s="14"/>
      <c r="HGM927" s="14"/>
      <c r="HGN927" s="14"/>
      <c r="HGO927" s="14"/>
      <c r="HGP927" s="14"/>
      <c r="HGQ927" s="14"/>
      <c r="HGR927" s="14"/>
      <c r="HGS927" s="14"/>
      <c r="HGT927" s="14"/>
      <c r="HGU927" s="14"/>
      <c r="HGV927" s="14"/>
      <c r="HGW927" s="14"/>
      <c r="HGX927" s="14"/>
      <c r="HGY927" s="14"/>
      <c r="HGZ927" s="14"/>
      <c r="HHA927" s="14"/>
      <c r="HHB927" s="14"/>
      <c r="HHC927" s="14"/>
      <c r="HHD927" s="14"/>
      <c r="HHE927" s="14"/>
      <c r="HHF927" s="14"/>
      <c r="HHG927" s="14"/>
      <c r="HHH927" s="14"/>
      <c r="HHI927" s="14"/>
      <c r="HHJ927" s="14"/>
      <c r="HHK927" s="14"/>
      <c r="HHL927" s="14"/>
      <c r="HHM927" s="14"/>
      <c r="HHN927" s="14"/>
      <c r="HHO927" s="14"/>
      <c r="HHP927" s="14"/>
      <c r="HHQ927" s="14"/>
      <c r="HHR927" s="14"/>
      <c r="HHS927" s="14"/>
      <c r="HHT927" s="14"/>
      <c r="HHU927" s="14"/>
      <c r="HHV927" s="14"/>
      <c r="HHW927" s="14"/>
      <c r="HHX927" s="14"/>
      <c r="HHY927" s="14"/>
      <c r="HHZ927" s="14"/>
      <c r="HIA927" s="14"/>
      <c r="HIB927" s="14"/>
      <c r="HIC927" s="14"/>
      <c r="HID927" s="14"/>
      <c r="HIE927" s="14"/>
      <c r="HIF927" s="14"/>
      <c r="HIG927" s="14"/>
      <c r="HIH927" s="14"/>
      <c r="HII927" s="14"/>
      <c r="HIJ927" s="14"/>
      <c r="HIK927" s="14"/>
      <c r="HIL927" s="14"/>
      <c r="HIM927" s="14"/>
      <c r="HIN927" s="14"/>
      <c r="HIO927" s="14"/>
      <c r="HIP927" s="14"/>
      <c r="HIQ927" s="14"/>
      <c r="HIR927" s="14"/>
      <c r="HIS927" s="14"/>
      <c r="HIT927" s="14"/>
      <c r="HIU927" s="14"/>
      <c r="HIV927" s="14"/>
      <c r="HIW927" s="14"/>
      <c r="HIX927" s="14"/>
      <c r="HIY927" s="14"/>
      <c r="HIZ927" s="14"/>
      <c r="HJA927" s="14"/>
      <c r="HJB927" s="14"/>
      <c r="HJC927" s="14"/>
      <c r="HJD927" s="14"/>
      <c r="HJE927" s="14"/>
      <c r="HJF927" s="14"/>
      <c r="HJG927" s="14"/>
      <c r="HJH927" s="14"/>
      <c r="HJI927" s="14"/>
      <c r="HJJ927" s="14"/>
      <c r="HJK927" s="14"/>
      <c r="HJL927" s="14"/>
      <c r="HJM927" s="14"/>
      <c r="HJN927" s="14"/>
      <c r="HJO927" s="14"/>
      <c r="HJP927" s="14"/>
      <c r="HJQ927" s="14"/>
      <c r="HJR927" s="14"/>
      <c r="HJS927" s="14"/>
      <c r="HJT927" s="14"/>
      <c r="HJU927" s="14"/>
      <c r="HJV927" s="14"/>
      <c r="HJW927" s="14"/>
      <c r="HJX927" s="14"/>
      <c r="HJY927" s="14"/>
      <c r="HJZ927" s="14"/>
      <c r="HKA927" s="14"/>
      <c r="HKB927" s="14"/>
      <c r="HKC927" s="14"/>
      <c r="HKD927" s="14"/>
      <c r="HKE927" s="14"/>
      <c r="HKF927" s="14"/>
      <c r="HKG927" s="14"/>
      <c r="HKH927" s="14"/>
      <c r="HKI927" s="14"/>
      <c r="HKJ927" s="14"/>
      <c r="HKK927" s="14"/>
      <c r="HKL927" s="14"/>
      <c r="HKM927" s="14"/>
      <c r="HKN927" s="14"/>
      <c r="HKO927" s="14"/>
      <c r="HKP927" s="14"/>
      <c r="HKQ927" s="14"/>
      <c r="HKR927" s="14"/>
      <c r="HKS927" s="14"/>
      <c r="HKT927" s="14"/>
      <c r="HKU927" s="14"/>
      <c r="HKV927" s="14"/>
      <c r="HKW927" s="14"/>
      <c r="HKX927" s="14"/>
      <c r="HKY927" s="14"/>
      <c r="HKZ927" s="14"/>
      <c r="HLA927" s="14"/>
      <c r="HLB927" s="14"/>
      <c r="HLC927" s="14"/>
      <c r="HLD927" s="14"/>
      <c r="HLE927" s="14"/>
      <c r="HLF927" s="14"/>
      <c r="HLG927" s="14"/>
      <c r="HLH927" s="14"/>
      <c r="HLI927" s="14"/>
      <c r="HLJ927" s="14"/>
      <c r="HLK927" s="14"/>
      <c r="HLL927" s="14"/>
      <c r="HLM927" s="14"/>
      <c r="HLN927" s="14"/>
      <c r="HLO927" s="14"/>
      <c r="HLP927" s="14"/>
      <c r="HLQ927" s="14"/>
      <c r="HLR927" s="14"/>
      <c r="HLS927" s="14"/>
      <c r="HLT927" s="14"/>
      <c r="HLU927" s="14"/>
      <c r="HLV927" s="14"/>
      <c r="HLW927" s="14"/>
      <c r="HLX927" s="14"/>
      <c r="HLY927" s="14"/>
      <c r="HLZ927" s="14"/>
      <c r="HMA927" s="14"/>
      <c r="HMB927" s="14"/>
      <c r="HMC927" s="14"/>
      <c r="HMD927" s="14"/>
      <c r="HME927" s="14"/>
      <c r="HMF927" s="14"/>
      <c r="HMG927" s="14"/>
      <c r="HMH927" s="14"/>
      <c r="HMI927" s="14"/>
      <c r="HMJ927" s="14"/>
      <c r="HMK927" s="14"/>
      <c r="HML927" s="14"/>
      <c r="HMM927" s="14"/>
      <c r="HMN927" s="14"/>
      <c r="HMO927" s="14"/>
      <c r="HMP927" s="14"/>
      <c r="HMQ927" s="14"/>
      <c r="HMR927" s="14"/>
      <c r="HMS927" s="14"/>
      <c r="HMT927" s="14"/>
      <c r="HMU927" s="14"/>
      <c r="HMV927" s="14"/>
      <c r="HMW927" s="14"/>
      <c r="HMX927" s="14"/>
      <c r="HMY927" s="14"/>
      <c r="HMZ927" s="14"/>
      <c r="HNA927" s="14"/>
      <c r="HNB927" s="14"/>
      <c r="HNC927" s="14"/>
      <c r="HND927" s="14"/>
      <c r="HNE927" s="14"/>
      <c r="HNF927" s="14"/>
      <c r="HNG927" s="14"/>
      <c r="HNH927" s="14"/>
      <c r="HNI927" s="14"/>
      <c r="HNJ927" s="14"/>
      <c r="HNK927" s="14"/>
      <c r="HNL927" s="14"/>
      <c r="HNM927" s="14"/>
      <c r="HNN927" s="14"/>
      <c r="HNO927" s="14"/>
      <c r="HNP927" s="14"/>
      <c r="HNQ927" s="14"/>
      <c r="HNR927" s="14"/>
      <c r="HNS927" s="14"/>
      <c r="HNT927" s="14"/>
      <c r="HNU927" s="14"/>
      <c r="HNV927" s="14"/>
      <c r="HNW927" s="14"/>
      <c r="HNX927" s="14"/>
      <c r="HNY927" s="14"/>
      <c r="HNZ927" s="14"/>
      <c r="HOA927" s="14"/>
      <c r="HOB927" s="14"/>
      <c r="HOC927" s="14"/>
      <c r="HOD927" s="14"/>
      <c r="HOE927" s="14"/>
      <c r="HOF927" s="14"/>
      <c r="HOG927" s="14"/>
      <c r="HOH927" s="14"/>
      <c r="HOI927" s="14"/>
      <c r="HOJ927" s="14"/>
      <c r="HOK927" s="14"/>
      <c r="HOL927" s="14"/>
      <c r="HOM927" s="14"/>
      <c r="HON927" s="14"/>
      <c r="HOO927" s="14"/>
      <c r="HOP927" s="14"/>
      <c r="HOQ927" s="14"/>
      <c r="HOR927" s="14"/>
      <c r="HOS927" s="14"/>
      <c r="HOT927" s="14"/>
      <c r="HOU927" s="14"/>
      <c r="HOV927" s="14"/>
      <c r="HOW927" s="14"/>
      <c r="HOX927" s="14"/>
      <c r="HOY927" s="14"/>
      <c r="HOZ927" s="14"/>
      <c r="HPA927" s="14"/>
      <c r="HPB927" s="14"/>
      <c r="HPC927" s="14"/>
      <c r="HPD927" s="14"/>
      <c r="HPE927" s="14"/>
      <c r="HPF927" s="14"/>
      <c r="HPG927" s="14"/>
      <c r="HPH927" s="14"/>
      <c r="HPI927" s="14"/>
      <c r="HPJ927" s="14"/>
      <c r="HPK927" s="14"/>
      <c r="HPL927" s="14"/>
      <c r="HPM927" s="14"/>
      <c r="HPN927" s="14"/>
      <c r="HPO927" s="14"/>
      <c r="HPP927" s="14"/>
      <c r="HPQ927" s="14"/>
      <c r="HPR927" s="14"/>
      <c r="HPS927" s="14"/>
      <c r="HPT927" s="14"/>
      <c r="HPU927" s="14"/>
      <c r="HPV927" s="14"/>
      <c r="HPW927" s="14"/>
      <c r="HPX927" s="14"/>
      <c r="HPY927" s="14"/>
      <c r="HPZ927" s="14"/>
      <c r="HQA927" s="14"/>
      <c r="HQB927" s="14"/>
      <c r="HQC927" s="14"/>
      <c r="HQD927" s="14"/>
      <c r="HQE927" s="14"/>
      <c r="HQF927" s="14"/>
      <c r="HQG927" s="14"/>
      <c r="HQH927" s="14"/>
      <c r="HQI927" s="14"/>
      <c r="HQJ927" s="14"/>
      <c r="HQK927" s="14"/>
      <c r="HQL927" s="14"/>
      <c r="HQM927" s="14"/>
      <c r="HQN927" s="14"/>
      <c r="HQO927" s="14"/>
      <c r="HQP927" s="14"/>
      <c r="HQQ927" s="14"/>
      <c r="HQR927" s="14"/>
      <c r="HQS927" s="14"/>
      <c r="HQT927" s="14"/>
      <c r="HQU927" s="14"/>
      <c r="HQV927" s="14"/>
      <c r="HQW927" s="14"/>
      <c r="HQX927" s="14"/>
      <c r="HQY927" s="14"/>
      <c r="HQZ927" s="14"/>
      <c r="HRA927" s="14"/>
      <c r="HRB927" s="14"/>
      <c r="HRC927" s="14"/>
      <c r="HRD927" s="14"/>
      <c r="HRE927" s="14"/>
      <c r="HRF927" s="14"/>
      <c r="HRG927" s="14"/>
      <c r="HRH927" s="14"/>
      <c r="HRI927" s="14"/>
      <c r="HRJ927" s="14"/>
      <c r="HRK927" s="14"/>
      <c r="HRL927" s="14"/>
      <c r="HRM927" s="14"/>
      <c r="HRN927" s="14"/>
      <c r="HRO927" s="14"/>
      <c r="HRP927" s="14"/>
      <c r="HRQ927" s="14"/>
      <c r="HRR927" s="14"/>
      <c r="HRS927" s="14"/>
      <c r="HRT927" s="14"/>
      <c r="HRU927" s="14"/>
      <c r="HRV927" s="14"/>
      <c r="HRW927" s="14"/>
      <c r="HRX927" s="14"/>
      <c r="HRY927" s="14"/>
      <c r="HRZ927" s="14"/>
      <c r="HSA927" s="14"/>
      <c r="HSB927" s="14"/>
      <c r="HSC927" s="14"/>
      <c r="HSD927" s="14"/>
      <c r="HSE927" s="14"/>
      <c r="HSF927" s="14"/>
      <c r="HSG927" s="14"/>
      <c r="HSH927" s="14"/>
      <c r="HSI927" s="14"/>
      <c r="HSJ927" s="14"/>
      <c r="HSK927" s="14"/>
      <c r="HSL927" s="14"/>
      <c r="HSM927" s="14"/>
      <c r="HSN927" s="14"/>
      <c r="HSO927" s="14"/>
      <c r="HSP927" s="14"/>
      <c r="HSQ927" s="14"/>
      <c r="HSR927" s="14"/>
      <c r="HSS927" s="14"/>
      <c r="HST927" s="14"/>
      <c r="HSU927" s="14"/>
      <c r="HSV927" s="14"/>
      <c r="HSW927" s="14"/>
      <c r="HSX927" s="14"/>
      <c r="HSY927" s="14"/>
      <c r="HSZ927" s="14"/>
      <c r="HTA927" s="14"/>
      <c r="HTB927" s="14"/>
      <c r="HTC927" s="14"/>
      <c r="HTD927" s="14"/>
      <c r="HTE927" s="14"/>
      <c r="HTF927" s="14"/>
      <c r="HTG927" s="14"/>
      <c r="HTH927" s="14"/>
      <c r="HTI927" s="14"/>
      <c r="HTJ927" s="14"/>
      <c r="HTK927" s="14"/>
      <c r="HTL927" s="14"/>
      <c r="HTM927" s="14"/>
      <c r="HTN927" s="14"/>
      <c r="HTO927" s="14"/>
      <c r="HTP927" s="14"/>
      <c r="HTQ927" s="14"/>
      <c r="HTR927" s="14"/>
      <c r="HTS927" s="14"/>
      <c r="HTT927" s="14"/>
      <c r="HTU927" s="14"/>
      <c r="HTV927" s="14"/>
      <c r="HTW927" s="14"/>
      <c r="HTX927" s="14"/>
      <c r="HTY927" s="14"/>
      <c r="HTZ927" s="14"/>
      <c r="HUA927" s="14"/>
      <c r="HUB927" s="14"/>
      <c r="HUC927" s="14"/>
      <c r="HUD927" s="14"/>
      <c r="HUE927" s="14"/>
      <c r="HUF927" s="14"/>
      <c r="HUG927" s="14"/>
      <c r="HUH927" s="14"/>
      <c r="HUI927" s="14"/>
      <c r="HUJ927" s="14"/>
      <c r="HUK927" s="14"/>
      <c r="HUL927" s="14"/>
      <c r="HUM927" s="14"/>
      <c r="HUN927" s="14"/>
      <c r="HUO927" s="14"/>
      <c r="HUP927" s="14"/>
      <c r="HUQ927" s="14"/>
      <c r="HUR927" s="14"/>
      <c r="HUS927" s="14"/>
      <c r="HUT927" s="14"/>
      <c r="HUU927" s="14"/>
      <c r="HUV927" s="14"/>
      <c r="HUW927" s="14"/>
      <c r="HUX927" s="14"/>
      <c r="HUY927" s="14"/>
      <c r="HUZ927" s="14"/>
      <c r="HVA927" s="14"/>
      <c r="HVB927" s="14"/>
      <c r="HVC927" s="14"/>
      <c r="HVD927" s="14"/>
      <c r="HVE927" s="14"/>
      <c r="HVF927" s="14"/>
      <c r="HVG927" s="14"/>
      <c r="HVH927" s="14"/>
      <c r="HVI927" s="14"/>
      <c r="HVJ927" s="14"/>
      <c r="HVK927" s="14"/>
      <c r="HVL927" s="14"/>
      <c r="HVM927" s="14"/>
      <c r="HVN927" s="14"/>
      <c r="HVO927" s="14"/>
      <c r="HVP927" s="14"/>
      <c r="HVQ927" s="14"/>
      <c r="HVR927" s="14"/>
      <c r="HVS927" s="14"/>
      <c r="HVT927" s="14"/>
      <c r="HVU927" s="14"/>
      <c r="HVV927" s="14"/>
      <c r="HVW927" s="14"/>
      <c r="HVX927" s="14"/>
      <c r="HVY927" s="14"/>
      <c r="HVZ927" s="14"/>
      <c r="HWA927" s="14"/>
      <c r="HWB927" s="14"/>
      <c r="HWC927" s="14"/>
      <c r="HWD927" s="14"/>
      <c r="HWE927" s="14"/>
      <c r="HWF927" s="14"/>
      <c r="HWG927" s="14"/>
      <c r="HWH927" s="14"/>
      <c r="HWI927" s="14"/>
      <c r="HWJ927" s="14"/>
      <c r="HWK927" s="14"/>
      <c r="HWL927" s="14"/>
      <c r="HWM927" s="14"/>
      <c r="HWN927" s="14"/>
      <c r="HWO927" s="14"/>
      <c r="HWP927" s="14"/>
      <c r="HWQ927" s="14"/>
      <c r="HWR927" s="14"/>
      <c r="HWS927" s="14"/>
      <c r="HWT927" s="14"/>
      <c r="HWU927" s="14"/>
      <c r="HWV927" s="14"/>
      <c r="HWW927" s="14"/>
      <c r="HWX927" s="14"/>
      <c r="HWY927" s="14"/>
      <c r="HWZ927" s="14"/>
      <c r="HXA927" s="14"/>
      <c r="HXB927" s="14"/>
      <c r="HXC927" s="14"/>
      <c r="HXD927" s="14"/>
      <c r="HXE927" s="14"/>
      <c r="HXF927" s="14"/>
      <c r="HXG927" s="14"/>
      <c r="HXH927" s="14"/>
      <c r="HXI927" s="14"/>
      <c r="HXJ927" s="14"/>
      <c r="HXK927" s="14"/>
      <c r="HXL927" s="14"/>
      <c r="HXM927" s="14"/>
      <c r="HXN927" s="14"/>
      <c r="HXO927" s="14"/>
      <c r="HXP927" s="14"/>
      <c r="HXQ927" s="14"/>
      <c r="HXR927" s="14"/>
      <c r="HXS927" s="14"/>
      <c r="HXT927" s="14"/>
      <c r="HXU927" s="14"/>
      <c r="HXV927" s="14"/>
      <c r="HXW927" s="14"/>
      <c r="HXX927" s="14"/>
      <c r="HXY927" s="14"/>
      <c r="HXZ927" s="14"/>
      <c r="HYA927" s="14"/>
      <c r="HYB927" s="14"/>
      <c r="HYC927" s="14"/>
      <c r="HYD927" s="14"/>
      <c r="HYE927" s="14"/>
      <c r="HYF927" s="14"/>
      <c r="HYG927" s="14"/>
      <c r="HYH927" s="14"/>
      <c r="HYI927" s="14"/>
      <c r="HYJ927" s="14"/>
      <c r="HYK927" s="14"/>
      <c r="HYL927" s="14"/>
      <c r="HYM927" s="14"/>
      <c r="HYN927" s="14"/>
      <c r="HYO927" s="14"/>
      <c r="HYP927" s="14"/>
      <c r="HYQ927" s="14"/>
      <c r="HYR927" s="14"/>
      <c r="HYS927" s="14"/>
      <c r="HYT927" s="14"/>
      <c r="HYU927" s="14"/>
      <c r="HYV927" s="14"/>
      <c r="HYW927" s="14"/>
      <c r="HYX927" s="14"/>
      <c r="HYY927" s="14"/>
      <c r="HYZ927" s="14"/>
      <c r="HZA927" s="14"/>
      <c r="HZB927" s="14"/>
      <c r="HZC927" s="14"/>
      <c r="HZD927" s="14"/>
      <c r="HZE927" s="14"/>
      <c r="HZF927" s="14"/>
      <c r="HZG927" s="14"/>
      <c r="HZH927" s="14"/>
      <c r="HZI927" s="14"/>
      <c r="HZJ927" s="14"/>
      <c r="HZK927" s="14"/>
      <c r="HZL927" s="14"/>
      <c r="HZM927" s="14"/>
      <c r="HZN927" s="14"/>
      <c r="HZO927" s="14"/>
      <c r="HZP927" s="14"/>
      <c r="HZQ927" s="14"/>
      <c r="HZR927" s="14"/>
      <c r="HZS927" s="14"/>
      <c r="HZT927" s="14"/>
      <c r="HZU927" s="14"/>
      <c r="HZV927" s="14"/>
      <c r="HZW927" s="14"/>
      <c r="HZX927" s="14"/>
      <c r="HZY927" s="14"/>
      <c r="HZZ927" s="14"/>
      <c r="IAA927" s="14"/>
      <c r="IAB927" s="14"/>
      <c r="IAC927" s="14"/>
      <c r="IAD927" s="14"/>
      <c r="IAE927" s="14"/>
      <c r="IAF927" s="14"/>
      <c r="IAG927" s="14"/>
      <c r="IAH927" s="14"/>
      <c r="IAI927" s="14"/>
      <c r="IAJ927" s="14"/>
      <c r="IAK927" s="14"/>
      <c r="IAL927" s="14"/>
      <c r="IAM927" s="14"/>
      <c r="IAN927" s="14"/>
      <c r="IAO927" s="14"/>
      <c r="IAP927" s="14"/>
      <c r="IAQ927" s="14"/>
      <c r="IAR927" s="14"/>
      <c r="IAS927" s="14"/>
      <c r="IAT927" s="14"/>
      <c r="IAU927" s="14"/>
      <c r="IAV927" s="14"/>
      <c r="IAW927" s="14"/>
      <c r="IAX927" s="14"/>
      <c r="IAY927" s="14"/>
      <c r="IAZ927" s="14"/>
      <c r="IBA927" s="14"/>
      <c r="IBB927" s="14"/>
      <c r="IBC927" s="14"/>
      <c r="IBD927" s="14"/>
      <c r="IBE927" s="14"/>
      <c r="IBF927" s="14"/>
      <c r="IBG927" s="14"/>
      <c r="IBH927" s="14"/>
      <c r="IBI927" s="14"/>
      <c r="IBJ927" s="14"/>
      <c r="IBK927" s="14"/>
      <c r="IBL927" s="14"/>
      <c r="IBM927" s="14"/>
      <c r="IBN927" s="14"/>
      <c r="IBO927" s="14"/>
      <c r="IBP927" s="14"/>
      <c r="IBQ927" s="14"/>
      <c r="IBR927" s="14"/>
      <c r="IBS927" s="14"/>
      <c r="IBT927" s="14"/>
      <c r="IBU927" s="14"/>
      <c r="IBV927" s="14"/>
      <c r="IBW927" s="14"/>
      <c r="IBX927" s="14"/>
      <c r="IBY927" s="14"/>
      <c r="IBZ927" s="14"/>
      <c r="ICA927" s="14"/>
      <c r="ICB927" s="14"/>
      <c r="ICC927" s="14"/>
      <c r="ICD927" s="14"/>
      <c r="ICE927" s="14"/>
      <c r="ICF927" s="14"/>
      <c r="ICG927" s="14"/>
      <c r="ICH927" s="14"/>
      <c r="ICI927" s="14"/>
      <c r="ICJ927" s="14"/>
      <c r="ICK927" s="14"/>
      <c r="ICL927" s="14"/>
      <c r="ICM927" s="14"/>
      <c r="ICN927" s="14"/>
      <c r="ICO927" s="14"/>
      <c r="ICP927" s="14"/>
      <c r="ICQ927" s="14"/>
      <c r="ICR927" s="14"/>
      <c r="ICS927" s="14"/>
      <c r="ICT927" s="14"/>
      <c r="ICU927" s="14"/>
      <c r="ICV927" s="14"/>
      <c r="ICW927" s="14"/>
      <c r="ICX927" s="14"/>
      <c r="ICY927" s="14"/>
      <c r="ICZ927" s="14"/>
      <c r="IDA927" s="14"/>
      <c r="IDB927" s="14"/>
      <c r="IDC927" s="14"/>
      <c r="IDD927" s="14"/>
      <c r="IDE927" s="14"/>
      <c r="IDF927" s="14"/>
      <c r="IDG927" s="14"/>
      <c r="IDH927" s="14"/>
      <c r="IDI927" s="14"/>
      <c r="IDJ927" s="14"/>
      <c r="IDK927" s="14"/>
      <c r="IDL927" s="14"/>
      <c r="IDM927" s="14"/>
      <c r="IDN927" s="14"/>
      <c r="IDO927" s="14"/>
      <c r="IDP927" s="14"/>
      <c r="IDQ927" s="14"/>
      <c r="IDR927" s="14"/>
      <c r="IDS927" s="14"/>
      <c r="IDT927" s="14"/>
      <c r="IDU927" s="14"/>
      <c r="IDV927" s="14"/>
      <c r="IDW927" s="14"/>
      <c r="IDX927" s="14"/>
      <c r="IDY927" s="14"/>
      <c r="IDZ927" s="14"/>
      <c r="IEA927" s="14"/>
      <c r="IEB927" s="14"/>
      <c r="IEC927" s="14"/>
      <c r="IED927" s="14"/>
      <c r="IEE927" s="14"/>
      <c r="IEF927" s="14"/>
      <c r="IEG927" s="14"/>
      <c r="IEH927" s="14"/>
      <c r="IEI927" s="14"/>
      <c r="IEJ927" s="14"/>
      <c r="IEK927" s="14"/>
      <c r="IEL927" s="14"/>
      <c r="IEM927" s="14"/>
      <c r="IEN927" s="14"/>
      <c r="IEO927" s="14"/>
      <c r="IEP927" s="14"/>
      <c r="IEQ927" s="14"/>
      <c r="IER927" s="14"/>
      <c r="IES927" s="14"/>
      <c r="IET927" s="14"/>
      <c r="IEU927" s="14"/>
      <c r="IEV927" s="14"/>
      <c r="IEW927" s="14"/>
      <c r="IEX927" s="14"/>
      <c r="IEY927" s="14"/>
      <c r="IEZ927" s="14"/>
      <c r="IFA927" s="14"/>
      <c r="IFB927" s="14"/>
      <c r="IFC927" s="14"/>
      <c r="IFD927" s="14"/>
      <c r="IFE927" s="14"/>
      <c r="IFF927" s="14"/>
      <c r="IFG927" s="14"/>
      <c r="IFH927" s="14"/>
      <c r="IFI927" s="14"/>
      <c r="IFJ927" s="14"/>
      <c r="IFK927" s="14"/>
      <c r="IFL927" s="14"/>
      <c r="IFM927" s="14"/>
      <c r="IFN927" s="14"/>
      <c r="IFO927" s="14"/>
      <c r="IFP927" s="14"/>
      <c r="IFQ927" s="14"/>
      <c r="IFR927" s="14"/>
      <c r="IFS927" s="14"/>
      <c r="IFT927" s="14"/>
      <c r="IFU927" s="14"/>
      <c r="IFV927" s="14"/>
      <c r="IFW927" s="14"/>
      <c r="IFX927" s="14"/>
      <c r="IFY927" s="14"/>
      <c r="IFZ927" s="14"/>
      <c r="IGA927" s="14"/>
      <c r="IGB927" s="14"/>
      <c r="IGC927" s="14"/>
      <c r="IGD927" s="14"/>
      <c r="IGE927" s="14"/>
      <c r="IGF927" s="14"/>
      <c r="IGG927" s="14"/>
      <c r="IGH927" s="14"/>
      <c r="IGI927" s="14"/>
      <c r="IGJ927" s="14"/>
      <c r="IGK927" s="14"/>
      <c r="IGL927" s="14"/>
      <c r="IGM927" s="14"/>
      <c r="IGN927" s="14"/>
      <c r="IGO927" s="14"/>
      <c r="IGP927" s="14"/>
      <c r="IGQ927" s="14"/>
      <c r="IGR927" s="14"/>
      <c r="IGS927" s="14"/>
      <c r="IGT927" s="14"/>
      <c r="IGU927" s="14"/>
      <c r="IGV927" s="14"/>
      <c r="IGW927" s="14"/>
      <c r="IGX927" s="14"/>
      <c r="IGY927" s="14"/>
      <c r="IGZ927" s="14"/>
      <c r="IHA927" s="14"/>
      <c r="IHB927" s="14"/>
      <c r="IHC927" s="14"/>
      <c r="IHD927" s="14"/>
      <c r="IHE927" s="14"/>
      <c r="IHF927" s="14"/>
      <c r="IHG927" s="14"/>
      <c r="IHH927" s="14"/>
      <c r="IHI927" s="14"/>
      <c r="IHJ927" s="14"/>
      <c r="IHK927" s="14"/>
      <c r="IHL927" s="14"/>
      <c r="IHM927" s="14"/>
      <c r="IHN927" s="14"/>
      <c r="IHO927" s="14"/>
      <c r="IHP927" s="14"/>
      <c r="IHQ927" s="14"/>
      <c r="IHR927" s="14"/>
      <c r="IHS927" s="14"/>
      <c r="IHT927" s="14"/>
      <c r="IHU927" s="14"/>
      <c r="IHV927" s="14"/>
      <c r="IHW927" s="14"/>
      <c r="IHX927" s="14"/>
      <c r="IHY927" s="14"/>
      <c r="IHZ927" s="14"/>
      <c r="IIA927" s="14"/>
      <c r="IIB927" s="14"/>
      <c r="IIC927" s="14"/>
      <c r="IID927" s="14"/>
      <c r="IIE927" s="14"/>
      <c r="IIF927" s="14"/>
      <c r="IIG927" s="14"/>
      <c r="IIH927" s="14"/>
      <c r="III927" s="14"/>
      <c r="IIJ927" s="14"/>
      <c r="IIK927" s="14"/>
      <c r="IIL927" s="14"/>
      <c r="IIM927" s="14"/>
      <c r="IIN927" s="14"/>
      <c r="IIO927" s="14"/>
      <c r="IIP927" s="14"/>
      <c r="IIQ927" s="14"/>
      <c r="IIR927" s="14"/>
      <c r="IIS927" s="14"/>
      <c r="IIT927" s="14"/>
      <c r="IIU927" s="14"/>
      <c r="IIV927" s="14"/>
      <c r="IIW927" s="14"/>
      <c r="IIX927" s="14"/>
      <c r="IIY927" s="14"/>
      <c r="IIZ927" s="14"/>
      <c r="IJA927" s="14"/>
      <c r="IJB927" s="14"/>
      <c r="IJC927" s="14"/>
      <c r="IJD927" s="14"/>
      <c r="IJE927" s="14"/>
      <c r="IJF927" s="14"/>
      <c r="IJG927" s="14"/>
      <c r="IJH927" s="14"/>
      <c r="IJI927" s="14"/>
      <c r="IJJ927" s="14"/>
      <c r="IJK927" s="14"/>
      <c r="IJL927" s="14"/>
      <c r="IJM927" s="14"/>
      <c r="IJN927" s="14"/>
      <c r="IJO927" s="14"/>
      <c r="IJP927" s="14"/>
      <c r="IJQ927" s="14"/>
      <c r="IJR927" s="14"/>
      <c r="IJS927" s="14"/>
      <c r="IJT927" s="14"/>
      <c r="IJU927" s="14"/>
      <c r="IJV927" s="14"/>
      <c r="IJW927" s="14"/>
      <c r="IJX927" s="14"/>
      <c r="IJY927" s="14"/>
      <c r="IJZ927" s="14"/>
      <c r="IKA927" s="14"/>
      <c r="IKB927" s="14"/>
      <c r="IKC927" s="14"/>
      <c r="IKD927" s="14"/>
      <c r="IKE927" s="14"/>
      <c r="IKF927" s="14"/>
      <c r="IKG927" s="14"/>
      <c r="IKH927" s="14"/>
      <c r="IKI927" s="14"/>
      <c r="IKJ927" s="14"/>
      <c r="IKK927" s="14"/>
      <c r="IKL927" s="14"/>
      <c r="IKM927" s="14"/>
      <c r="IKN927" s="14"/>
      <c r="IKO927" s="14"/>
      <c r="IKP927" s="14"/>
      <c r="IKQ927" s="14"/>
      <c r="IKR927" s="14"/>
      <c r="IKS927" s="14"/>
      <c r="IKT927" s="14"/>
      <c r="IKU927" s="14"/>
      <c r="IKV927" s="14"/>
      <c r="IKW927" s="14"/>
      <c r="IKX927" s="14"/>
      <c r="IKY927" s="14"/>
      <c r="IKZ927" s="14"/>
      <c r="ILA927" s="14"/>
      <c r="ILB927" s="14"/>
      <c r="ILC927" s="14"/>
      <c r="ILD927" s="14"/>
      <c r="ILE927" s="14"/>
      <c r="ILF927" s="14"/>
      <c r="ILG927" s="14"/>
      <c r="ILH927" s="14"/>
      <c r="ILI927" s="14"/>
      <c r="ILJ927" s="14"/>
      <c r="ILK927" s="14"/>
      <c r="ILL927" s="14"/>
      <c r="ILM927" s="14"/>
      <c r="ILN927" s="14"/>
      <c r="ILO927" s="14"/>
      <c r="ILP927" s="14"/>
      <c r="ILQ927" s="14"/>
      <c r="ILR927" s="14"/>
      <c r="ILS927" s="14"/>
      <c r="ILT927" s="14"/>
      <c r="ILU927" s="14"/>
      <c r="ILV927" s="14"/>
      <c r="ILW927" s="14"/>
      <c r="ILX927" s="14"/>
      <c r="ILY927" s="14"/>
      <c r="ILZ927" s="14"/>
      <c r="IMA927" s="14"/>
      <c r="IMB927" s="14"/>
      <c r="IMC927" s="14"/>
      <c r="IMD927" s="14"/>
      <c r="IME927" s="14"/>
      <c r="IMF927" s="14"/>
      <c r="IMG927" s="14"/>
      <c r="IMH927" s="14"/>
      <c r="IMI927" s="14"/>
      <c r="IMJ927" s="14"/>
      <c r="IMK927" s="14"/>
      <c r="IML927" s="14"/>
      <c r="IMM927" s="14"/>
      <c r="IMN927" s="14"/>
      <c r="IMO927" s="14"/>
      <c r="IMP927" s="14"/>
      <c r="IMQ927" s="14"/>
      <c r="IMR927" s="14"/>
      <c r="IMS927" s="14"/>
      <c r="IMT927" s="14"/>
      <c r="IMU927" s="14"/>
      <c r="IMV927" s="14"/>
      <c r="IMW927" s="14"/>
      <c r="IMX927" s="14"/>
      <c r="IMY927" s="14"/>
      <c r="IMZ927" s="14"/>
      <c r="INA927" s="14"/>
      <c r="INB927" s="14"/>
      <c r="INC927" s="14"/>
      <c r="IND927" s="14"/>
      <c r="INE927" s="14"/>
      <c r="INF927" s="14"/>
      <c r="ING927" s="14"/>
      <c r="INH927" s="14"/>
      <c r="INI927" s="14"/>
      <c r="INJ927" s="14"/>
      <c r="INK927" s="14"/>
      <c r="INL927" s="14"/>
      <c r="INM927" s="14"/>
      <c r="INN927" s="14"/>
      <c r="INO927" s="14"/>
      <c r="INP927" s="14"/>
      <c r="INQ927" s="14"/>
      <c r="INR927" s="14"/>
      <c r="INS927" s="14"/>
      <c r="INT927" s="14"/>
      <c r="INU927" s="14"/>
      <c r="INV927" s="14"/>
      <c r="INW927" s="14"/>
      <c r="INX927" s="14"/>
      <c r="INY927" s="14"/>
      <c r="INZ927" s="14"/>
      <c r="IOA927" s="14"/>
      <c r="IOB927" s="14"/>
      <c r="IOC927" s="14"/>
      <c r="IOD927" s="14"/>
      <c r="IOE927" s="14"/>
      <c r="IOF927" s="14"/>
      <c r="IOG927" s="14"/>
      <c r="IOH927" s="14"/>
      <c r="IOI927" s="14"/>
      <c r="IOJ927" s="14"/>
      <c r="IOK927" s="14"/>
      <c r="IOL927" s="14"/>
      <c r="IOM927" s="14"/>
      <c r="ION927" s="14"/>
      <c r="IOO927" s="14"/>
      <c r="IOP927" s="14"/>
      <c r="IOQ927" s="14"/>
      <c r="IOR927" s="14"/>
      <c r="IOS927" s="14"/>
      <c r="IOT927" s="14"/>
      <c r="IOU927" s="14"/>
      <c r="IOV927" s="14"/>
      <c r="IOW927" s="14"/>
      <c r="IOX927" s="14"/>
      <c r="IOY927" s="14"/>
      <c r="IOZ927" s="14"/>
      <c r="IPA927" s="14"/>
      <c r="IPB927" s="14"/>
      <c r="IPC927" s="14"/>
      <c r="IPD927" s="14"/>
      <c r="IPE927" s="14"/>
      <c r="IPF927" s="14"/>
      <c r="IPG927" s="14"/>
      <c r="IPH927" s="14"/>
      <c r="IPI927" s="14"/>
      <c r="IPJ927" s="14"/>
      <c r="IPK927" s="14"/>
      <c r="IPL927" s="14"/>
      <c r="IPM927" s="14"/>
      <c r="IPN927" s="14"/>
      <c r="IPO927" s="14"/>
      <c r="IPP927" s="14"/>
      <c r="IPQ927" s="14"/>
      <c r="IPR927" s="14"/>
      <c r="IPS927" s="14"/>
      <c r="IPT927" s="14"/>
      <c r="IPU927" s="14"/>
      <c r="IPV927" s="14"/>
      <c r="IPW927" s="14"/>
      <c r="IPX927" s="14"/>
      <c r="IPY927" s="14"/>
      <c r="IPZ927" s="14"/>
      <c r="IQA927" s="14"/>
      <c r="IQB927" s="14"/>
      <c r="IQC927" s="14"/>
      <c r="IQD927" s="14"/>
      <c r="IQE927" s="14"/>
      <c r="IQF927" s="14"/>
      <c r="IQG927" s="14"/>
      <c r="IQH927" s="14"/>
      <c r="IQI927" s="14"/>
      <c r="IQJ927" s="14"/>
      <c r="IQK927" s="14"/>
      <c r="IQL927" s="14"/>
      <c r="IQM927" s="14"/>
      <c r="IQN927" s="14"/>
      <c r="IQO927" s="14"/>
      <c r="IQP927" s="14"/>
      <c r="IQQ927" s="14"/>
      <c r="IQR927" s="14"/>
      <c r="IQS927" s="14"/>
      <c r="IQT927" s="14"/>
      <c r="IQU927" s="14"/>
      <c r="IQV927" s="14"/>
      <c r="IQW927" s="14"/>
      <c r="IQX927" s="14"/>
      <c r="IQY927" s="14"/>
      <c r="IQZ927" s="14"/>
      <c r="IRA927" s="14"/>
      <c r="IRB927" s="14"/>
      <c r="IRC927" s="14"/>
      <c r="IRD927" s="14"/>
      <c r="IRE927" s="14"/>
      <c r="IRF927" s="14"/>
      <c r="IRG927" s="14"/>
      <c r="IRH927" s="14"/>
      <c r="IRI927" s="14"/>
      <c r="IRJ927" s="14"/>
      <c r="IRK927" s="14"/>
      <c r="IRL927" s="14"/>
      <c r="IRM927" s="14"/>
      <c r="IRN927" s="14"/>
      <c r="IRO927" s="14"/>
      <c r="IRP927" s="14"/>
      <c r="IRQ927" s="14"/>
      <c r="IRR927" s="14"/>
      <c r="IRS927" s="14"/>
      <c r="IRT927" s="14"/>
      <c r="IRU927" s="14"/>
      <c r="IRV927" s="14"/>
      <c r="IRW927" s="14"/>
      <c r="IRX927" s="14"/>
      <c r="IRY927" s="14"/>
      <c r="IRZ927" s="14"/>
      <c r="ISA927" s="14"/>
      <c r="ISB927" s="14"/>
      <c r="ISC927" s="14"/>
      <c r="ISD927" s="14"/>
      <c r="ISE927" s="14"/>
      <c r="ISF927" s="14"/>
      <c r="ISG927" s="14"/>
      <c r="ISH927" s="14"/>
      <c r="ISI927" s="14"/>
      <c r="ISJ927" s="14"/>
      <c r="ISK927" s="14"/>
      <c r="ISL927" s="14"/>
      <c r="ISM927" s="14"/>
      <c r="ISN927" s="14"/>
      <c r="ISO927" s="14"/>
      <c r="ISP927" s="14"/>
      <c r="ISQ927" s="14"/>
      <c r="ISR927" s="14"/>
      <c r="ISS927" s="14"/>
      <c r="IST927" s="14"/>
      <c r="ISU927" s="14"/>
      <c r="ISV927" s="14"/>
      <c r="ISW927" s="14"/>
      <c r="ISX927" s="14"/>
      <c r="ISY927" s="14"/>
      <c r="ISZ927" s="14"/>
      <c r="ITA927" s="14"/>
      <c r="ITB927" s="14"/>
      <c r="ITC927" s="14"/>
      <c r="ITD927" s="14"/>
      <c r="ITE927" s="14"/>
      <c r="ITF927" s="14"/>
      <c r="ITG927" s="14"/>
      <c r="ITH927" s="14"/>
      <c r="ITI927" s="14"/>
      <c r="ITJ927" s="14"/>
      <c r="ITK927" s="14"/>
      <c r="ITL927" s="14"/>
      <c r="ITM927" s="14"/>
      <c r="ITN927" s="14"/>
      <c r="ITO927" s="14"/>
      <c r="ITP927" s="14"/>
      <c r="ITQ927" s="14"/>
      <c r="ITR927" s="14"/>
      <c r="ITS927" s="14"/>
      <c r="ITT927" s="14"/>
      <c r="ITU927" s="14"/>
      <c r="ITV927" s="14"/>
      <c r="ITW927" s="14"/>
      <c r="ITX927" s="14"/>
      <c r="ITY927" s="14"/>
      <c r="ITZ927" s="14"/>
      <c r="IUA927" s="14"/>
      <c r="IUB927" s="14"/>
      <c r="IUC927" s="14"/>
      <c r="IUD927" s="14"/>
      <c r="IUE927" s="14"/>
      <c r="IUF927" s="14"/>
      <c r="IUG927" s="14"/>
      <c r="IUH927" s="14"/>
      <c r="IUI927" s="14"/>
      <c r="IUJ927" s="14"/>
      <c r="IUK927" s="14"/>
      <c r="IUL927" s="14"/>
      <c r="IUM927" s="14"/>
      <c r="IUN927" s="14"/>
      <c r="IUO927" s="14"/>
      <c r="IUP927" s="14"/>
      <c r="IUQ927" s="14"/>
      <c r="IUR927" s="14"/>
      <c r="IUS927" s="14"/>
      <c r="IUT927" s="14"/>
      <c r="IUU927" s="14"/>
      <c r="IUV927" s="14"/>
      <c r="IUW927" s="14"/>
      <c r="IUX927" s="14"/>
      <c r="IUY927" s="14"/>
      <c r="IUZ927" s="14"/>
      <c r="IVA927" s="14"/>
      <c r="IVB927" s="14"/>
      <c r="IVC927" s="14"/>
      <c r="IVD927" s="14"/>
      <c r="IVE927" s="14"/>
      <c r="IVF927" s="14"/>
      <c r="IVG927" s="14"/>
      <c r="IVH927" s="14"/>
      <c r="IVI927" s="14"/>
      <c r="IVJ927" s="14"/>
      <c r="IVK927" s="14"/>
      <c r="IVL927" s="14"/>
      <c r="IVM927" s="14"/>
      <c r="IVN927" s="14"/>
      <c r="IVO927" s="14"/>
      <c r="IVP927" s="14"/>
      <c r="IVQ927" s="14"/>
      <c r="IVR927" s="14"/>
      <c r="IVS927" s="14"/>
      <c r="IVT927" s="14"/>
      <c r="IVU927" s="14"/>
      <c r="IVV927" s="14"/>
      <c r="IVW927" s="14"/>
      <c r="IVX927" s="14"/>
      <c r="IVY927" s="14"/>
      <c r="IVZ927" s="14"/>
      <c r="IWA927" s="14"/>
      <c r="IWB927" s="14"/>
      <c r="IWC927" s="14"/>
      <c r="IWD927" s="14"/>
      <c r="IWE927" s="14"/>
      <c r="IWF927" s="14"/>
      <c r="IWG927" s="14"/>
      <c r="IWH927" s="14"/>
      <c r="IWI927" s="14"/>
      <c r="IWJ927" s="14"/>
      <c r="IWK927" s="14"/>
      <c r="IWL927" s="14"/>
      <c r="IWM927" s="14"/>
      <c r="IWN927" s="14"/>
      <c r="IWO927" s="14"/>
      <c r="IWP927" s="14"/>
      <c r="IWQ927" s="14"/>
      <c r="IWR927" s="14"/>
      <c r="IWS927" s="14"/>
      <c r="IWT927" s="14"/>
      <c r="IWU927" s="14"/>
      <c r="IWV927" s="14"/>
      <c r="IWW927" s="14"/>
      <c r="IWX927" s="14"/>
      <c r="IWY927" s="14"/>
      <c r="IWZ927" s="14"/>
      <c r="IXA927" s="14"/>
      <c r="IXB927" s="14"/>
      <c r="IXC927" s="14"/>
      <c r="IXD927" s="14"/>
      <c r="IXE927" s="14"/>
      <c r="IXF927" s="14"/>
      <c r="IXG927" s="14"/>
      <c r="IXH927" s="14"/>
      <c r="IXI927" s="14"/>
      <c r="IXJ927" s="14"/>
      <c r="IXK927" s="14"/>
      <c r="IXL927" s="14"/>
      <c r="IXM927" s="14"/>
      <c r="IXN927" s="14"/>
      <c r="IXO927" s="14"/>
      <c r="IXP927" s="14"/>
      <c r="IXQ927" s="14"/>
      <c r="IXR927" s="14"/>
      <c r="IXS927" s="14"/>
      <c r="IXT927" s="14"/>
      <c r="IXU927" s="14"/>
      <c r="IXV927" s="14"/>
      <c r="IXW927" s="14"/>
      <c r="IXX927" s="14"/>
      <c r="IXY927" s="14"/>
      <c r="IXZ927" s="14"/>
      <c r="IYA927" s="14"/>
      <c r="IYB927" s="14"/>
      <c r="IYC927" s="14"/>
      <c r="IYD927" s="14"/>
      <c r="IYE927" s="14"/>
      <c r="IYF927" s="14"/>
      <c r="IYG927" s="14"/>
      <c r="IYH927" s="14"/>
      <c r="IYI927" s="14"/>
      <c r="IYJ927" s="14"/>
      <c r="IYK927" s="14"/>
      <c r="IYL927" s="14"/>
      <c r="IYM927" s="14"/>
      <c r="IYN927" s="14"/>
      <c r="IYO927" s="14"/>
      <c r="IYP927" s="14"/>
      <c r="IYQ927" s="14"/>
      <c r="IYR927" s="14"/>
      <c r="IYS927" s="14"/>
      <c r="IYT927" s="14"/>
      <c r="IYU927" s="14"/>
      <c r="IYV927" s="14"/>
      <c r="IYW927" s="14"/>
      <c r="IYX927" s="14"/>
      <c r="IYY927" s="14"/>
      <c r="IYZ927" s="14"/>
      <c r="IZA927" s="14"/>
      <c r="IZB927" s="14"/>
      <c r="IZC927" s="14"/>
      <c r="IZD927" s="14"/>
      <c r="IZE927" s="14"/>
      <c r="IZF927" s="14"/>
      <c r="IZG927" s="14"/>
      <c r="IZH927" s="14"/>
      <c r="IZI927" s="14"/>
      <c r="IZJ927" s="14"/>
      <c r="IZK927" s="14"/>
      <c r="IZL927" s="14"/>
      <c r="IZM927" s="14"/>
      <c r="IZN927" s="14"/>
      <c r="IZO927" s="14"/>
      <c r="IZP927" s="14"/>
      <c r="IZQ927" s="14"/>
      <c r="IZR927" s="14"/>
      <c r="IZS927" s="14"/>
      <c r="IZT927" s="14"/>
      <c r="IZU927" s="14"/>
      <c r="IZV927" s="14"/>
      <c r="IZW927" s="14"/>
      <c r="IZX927" s="14"/>
      <c r="IZY927" s="14"/>
      <c r="IZZ927" s="14"/>
      <c r="JAA927" s="14"/>
      <c r="JAB927" s="14"/>
      <c r="JAC927" s="14"/>
      <c r="JAD927" s="14"/>
      <c r="JAE927" s="14"/>
      <c r="JAF927" s="14"/>
      <c r="JAG927" s="14"/>
      <c r="JAH927" s="14"/>
      <c r="JAI927" s="14"/>
      <c r="JAJ927" s="14"/>
      <c r="JAK927" s="14"/>
      <c r="JAL927" s="14"/>
      <c r="JAM927" s="14"/>
      <c r="JAN927" s="14"/>
      <c r="JAO927" s="14"/>
      <c r="JAP927" s="14"/>
      <c r="JAQ927" s="14"/>
      <c r="JAR927" s="14"/>
      <c r="JAS927" s="14"/>
      <c r="JAT927" s="14"/>
      <c r="JAU927" s="14"/>
      <c r="JAV927" s="14"/>
      <c r="JAW927" s="14"/>
      <c r="JAX927" s="14"/>
      <c r="JAY927" s="14"/>
      <c r="JAZ927" s="14"/>
      <c r="JBA927" s="14"/>
      <c r="JBB927" s="14"/>
      <c r="JBC927" s="14"/>
      <c r="JBD927" s="14"/>
      <c r="JBE927" s="14"/>
      <c r="JBF927" s="14"/>
      <c r="JBG927" s="14"/>
      <c r="JBH927" s="14"/>
      <c r="JBI927" s="14"/>
      <c r="JBJ927" s="14"/>
      <c r="JBK927" s="14"/>
      <c r="JBL927" s="14"/>
      <c r="JBM927" s="14"/>
      <c r="JBN927" s="14"/>
      <c r="JBO927" s="14"/>
      <c r="JBP927" s="14"/>
      <c r="JBQ927" s="14"/>
      <c r="JBR927" s="14"/>
      <c r="JBS927" s="14"/>
      <c r="JBT927" s="14"/>
      <c r="JBU927" s="14"/>
      <c r="JBV927" s="14"/>
      <c r="JBW927" s="14"/>
      <c r="JBX927" s="14"/>
      <c r="JBY927" s="14"/>
      <c r="JBZ927" s="14"/>
      <c r="JCA927" s="14"/>
      <c r="JCB927" s="14"/>
      <c r="JCC927" s="14"/>
      <c r="JCD927" s="14"/>
      <c r="JCE927" s="14"/>
      <c r="JCF927" s="14"/>
      <c r="JCG927" s="14"/>
      <c r="JCH927" s="14"/>
      <c r="JCI927" s="14"/>
      <c r="JCJ927" s="14"/>
      <c r="JCK927" s="14"/>
      <c r="JCL927" s="14"/>
      <c r="JCM927" s="14"/>
      <c r="JCN927" s="14"/>
      <c r="JCO927" s="14"/>
      <c r="JCP927" s="14"/>
      <c r="JCQ927" s="14"/>
      <c r="JCR927" s="14"/>
      <c r="JCS927" s="14"/>
      <c r="JCT927" s="14"/>
      <c r="JCU927" s="14"/>
      <c r="JCV927" s="14"/>
      <c r="JCW927" s="14"/>
      <c r="JCX927" s="14"/>
      <c r="JCY927" s="14"/>
      <c r="JCZ927" s="14"/>
      <c r="JDA927" s="14"/>
      <c r="JDB927" s="14"/>
      <c r="JDC927" s="14"/>
      <c r="JDD927" s="14"/>
      <c r="JDE927" s="14"/>
      <c r="JDF927" s="14"/>
      <c r="JDG927" s="14"/>
      <c r="JDH927" s="14"/>
      <c r="JDI927" s="14"/>
      <c r="JDJ927" s="14"/>
      <c r="JDK927" s="14"/>
      <c r="JDL927" s="14"/>
      <c r="JDM927" s="14"/>
      <c r="JDN927" s="14"/>
      <c r="JDO927" s="14"/>
      <c r="JDP927" s="14"/>
      <c r="JDQ927" s="14"/>
      <c r="JDR927" s="14"/>
      <c r="JDS927" s="14"/>
      <c r="JDT927" s="14"/>
      <c r="JDU927" s="14"/>
      <c r="JDV927" s="14"/>
      <c r="JDW927" s="14"/>
      <c r="JDX927" s="14"/>
      <c r="JDY927" s="14"/>
      <c r="JDZ927" s="14"/>
      <c r="JEA927" s="14"/>
      <c r="JEB927" s="14"/>
      <c r="JEC927" s="14"/>
      <c r="JED927" s="14"/>
      <c r="JEE927" s="14"/>
      <c r="JEF927" s="14"/>
      <c r="JEG927" s="14"/>
      <c r="JEH927" s="14"/>
      <c r="JEI927" s="14"/>
      <c r="JEJ927" s="14"/>
      <c r="JEK927" s="14"/>
      <c r="JEL927" s="14"/>
      <c r="JEM927" s="14"/>
      <c r="JEN927" s="14"/>
      <c r="JEO927" s="14"/>
      <c r="JEP927" s="14"/>
      <c r="JEQ927" s="14"/>
      <c r="JER927" s="14"/>
      <c r="JES927" s="14"/>
      <c r="JET927" s="14"/>
      <c r="JEU927" s="14"/>
      <c r="JEV927" s="14"/>
      <c r="JEW927" s="14"/>
      <c r="JEX927" s="14"/>
      <c r="JEY927" s="14"/>
      <c r="JEZ927" s="14"/>
      <c r="JFA927" s="14"/>
      <c r="JFB927" s="14"/>
      <c r="JFC927" s="14"/>
      <c r="JFD927" s="14"/>
      <c r="JFE927" s="14"/>
      <c r="JFF927" s="14"/>
      <c r="JFG927" s="14"/>
      <c r="JFH927" s="14"/>
      <c r="JFI927" s="14"/>
      <c r="JFJ927" s="14"/>
      <c r="JFK927" s="14"/>
      <c r="JFL927" s="14"/>
      <c r="JFM927" s="14"/>
      <c r="JFN927" s="14"/>
      <c r="JFO927" s="14"/>
      <c r="JFP927" s="14"/>
      <c r="JFQ927" s="14"/>
      <c r="JFR927" s="14"/>
      <c r="JFS927" s="14"/>
      <c r="JFT927" s="14"/>
      <c r="JFU927" s="14"/>
      <c r="JFV927" s="14"/>
      <c r="JFW927" s="14"/>
      <c r="JFX927" s="14"/>
      <c r="JFY927" s="14"/>
      <c r="JFZ927" s="14"/>
      <c r="JGA927" s="14"/>
      <c r="JGB927" s="14"/>
      <c r="JGC927" s="14"/>
      <c r="JGD927" s="14"/>
      <c r="JGE927" s="14"/>
      <c r="JGF927" s="14"/>
      <c r="JGG927" s="14"/>
      <c r="JGH927" s="14"/>
      <c r="JGI927" s="14"/>
      <c r="JGJ927" s="14"/>
      <c r="JGK927" s="14"/>
      <c r="JGL927" s="14"/>
      <c r="JGM927" s="14"/>
      <c r="JGN927" s="14"/>
      <c r="JGO927" s="14"/>
      <c r="JGP927" s="14"/>
      <c r="JGQ927" s="14"/>
      <c r="JGR927" s="14"/>
      <c r="JGS927" s="14"/>
      <c r="JGT927" s="14"/>
      <c r="JGU927" s="14"/>
      <c r="JGV927" s="14"/>
      <c r="JGW927" s="14"/>
      <c r="JGX927" s="14"/>
      <c r="JGY927" s="14"/>
      <c r="JGZ927" s="14"/>
      <c r="JHA927" s="14"/>
      <c r="JHB927" s="14"/>
      <c r="JHC927" s="14"/>
      <c r="JHD927" s="14"/>
      <c r="JHE927" s="14"/>
      <c r="JHF927" s="14"/>
      <c r="JHG927" s="14"/>
      <c r="JHH927" s="14"/>
      <c r="JHI927" s="14"/>
      <c r="JHJ927" s="14"/>
      <c r="JHK927" s="14"/>
      <c r="JHL927" s="14"/>
      <c r="JHM927" s="14"/>
      <c r="JHN927" s="14"/>
      <c r="JHO927" s="14"/>
      <c r="JHP927" s="14"/>
      <c r="JHQ927" s="14"/>
      <c r="JHR927" s="14"/>
      <c r="JHS927" s="14"/>
      <c r="JHT927" s="14"/>
      <c r="JHU927" s="14"/>
      <c r="JHV927" s="14"/>
      <c r="JHW927" s="14"/>
      <c r="JHX927" s="14"/>
      <c r="JHY927" s="14"/>
      <c r="JHZ927" s="14"/>
      <c r="JIA927" s="14"/>
      <c r="JIB927" s="14"/>
      <c r="JIC927" s="14"/>
      <c r="JID927" s="14"/>
      <c r="JIE927" s="14"/>
      <c r="JIF927" s="14"/>
      <c r="JIG927" s="14"/>
      <c r="JIH927" s="14"/>
      <c r="JII927" s="14"/>
      <c r="JIJ927" s="14"/>
      <c r="JIK927" s="14"/>
      <c r="JIL927" s="14"/>
      <c r="JIM927" s="14"/>
      <c r="JIN927" s="14"/>
      <c r="JIO927" s="14"/>
      <c r="JIP927" s="14"/>
      <c r="JIQ927" s="14"/>
      <c r="JIR927" s="14"/>
      <c r="JIS927" s="14"/>
      <c r="JIT927" s="14"/>
      <c r="JIU927" s="14"/>
      <c r="JIV927" s="14"/>
      <c r="JIW927" s="14"/>
      <c r="JIX927" s="14"/>
      <c r="JIY927" s="14"/>
      <c r="JIZ927" s="14"/>
      <c r="JJA927" s="14"/>
      <c r="JJB927" s="14"/>
      <c r="JJC927" s="14"/>
      <c r="JJD927" s="14"/>
      <c r="JJE927" s="14"/>
      <c r="JJF927" s="14"/>
      <c r="JJG927" s="14"/>
      <c r="JJH927" s="14"/>
      <c r="JJI927" s="14"/>
      <c r="JJJ927" s="14"/>
      <c r="JJK927" s="14"/>
      <c r="JJL927" s="14"/>
      <c r="JJM927" s="14"/>
      <c r="JJN927" s="14"/>
      <c r="JJO927" s="14"/>
      <c r="JJP927" s="14"/>
      <c r="JJQ927" s="14"/>
      <c r="JJR927" s="14"/>
      <c r="JJS927" s="14"/>
      <c r="JJT927" s="14"/>
      <c r="JJU927" s="14"/>
      <c r="JJV927" s="14"/>
      <c r="JJW927" s="14"/>
      <c r="JJX927" s="14"/>
      <c r="JJY927" s="14"/>
      <c r="JJZ927" s="14"/>
      <c r="JKA927" s="14"/>
      <c r="JKB927" s="14"/>
      <c r="JKC927" s="14"/>
      <c r="JKD927" s="14"/>
      <c r="JKE927" s="14"/>
      <c r="JKF927" s="14"/>
      <c r="JKG927" s="14"/>
      <c r="JKH927" s="14"/>
      <c r="JKI927" s="14"/>
      <c r="JKJ927" s="14"/>
      <c r="JKK927" s="14"/>
      <c r="JKL927" s="14"/>
      <c r="JKM927" s="14"/>
      <c r="JKN927" s="14"/>
      <c r="JKO927" s="14"/>
      <c r="JKP927" s="14"/>
      <c r="JKQ927" s="14"/>
      <c r="JKR927" s="14"/>
      <c r="JKS927" s="14"/>
      <c r="JKT927" s="14"/>
      <c r="JKU927" s="14"/>
      <c r="JKV927" s="14"/>
      <c r="JKW927" s="14"/>
      <c r="JKX927" s="14"/>
      <c r="JKY927" s="14"/>
      <c r="JKZ927" s="14"/>
      <c r="JLA927" s="14"/>
      <c r="JLB927" s="14"/>
      <c r="JLC927" s="14"/>
      <c r="JLD927" s="14"/>
      <c r="JLE927" s="14"/>
      <c r="JLF927" s="14"/>
      <c r="JLG927" s="14"/>
      <c r="JLH927" s="14"/>
      <c r="JLI927" s="14"/>
      <c r="JLJ927" s="14"/>
      <c r="JLK927" s="14"/>
      <c r="JLL927" s="14"/>
      <c r="JLM927" s="14"/>
      <c r="JLN927" s="14"/>
      <c r="JLO927" s="14"/>
      <c r="JLP927" s="14"/>
      <c r="JLQ927" s="14"/>
      <c r="JLR927" s="14"/>
      <c r="JLS927" s="14"/>
      <c r="JLT927" s="14"/>
      <c r="JLU927" s="14"/>
      <c r="JLV927" s="14"/>
      <c r="JLW927" s="14"/>
      <c r="JLX927" s="14"/>
      <c r="JLY927" s="14"/>
      <c r="JLZ927" s="14"/>
      <c r="JMA927" s="14"/>
      <c r="JMB927" s="14"/>
      <c r="JMC927" s="14"/>
      <c r="JMD927" s="14"/>
      <c r="JME927" s="14"/>
      <c r="JMF927" s="14"/>
      <c r="JMG927" s="14"/>
      <c r="JMH927" s="14"/>
      <c r="JMI927" s="14"/>
      <c r="JMJ927" s="14"/>
      <c r="JMK927" s="14"/>
      <c r="JML927" s="14"/>
      <c r="JMM927" s="14"/>
      <c r="JMN927" s="14"/>
      <c r="JMO927" s="14"/>
      <c r="JMP927" s="14"/>
      <c r="JMQ927" s="14"/>
      <c r="JMR927" s="14"/>
      <c r="JMS927" s="14"/>
      <c r="JMT927" s="14"/>
      <c r="JMU927" s="14"/>
      <c r="JMV927" s="14"/>
      <c r="JMW927" s="14"/>
      <c r="JMX927" s="14"/>
      <c r="JMY927" s="14"/>
      <c r="JMZ927" s="14"/>
      <c r="JNA927" s="14"/>
      <c r="JNB927" s="14"/>
      <c r="JNC927" s="14"/>
      <c r="JND927" s="14"/>
      <c r="JNE927" s="14"/>
      <c r="JNF927" s="14"/>
      <c r="JNG927" s="14"/>
      <c r="JNH927" s="14"/>
      <c r="JNI927" s="14"/>
      <c r="JNJ927" s="14"/>
      <c r="JNK927" s="14"/>
      <c r="JNL927" s="14"/>
      <c r="JNM927" s="14"/>
      <c r="JNN927" s="14"/>
      <c r="JNO927" s="14"/>
      <c r="JNP927" s="14"/>
      <c r="JNQ927" s="14"/>
      <c r="JNR927" s="14"/>
      <c r="JNS927" s="14"/>
      <c r="JNT927" s="14"/>
      <c r="JNU927" s="14"/>
      <c r="JNV927" s="14"/>
      <c r="JNW927" s="14"/>
      <c r="JNX927" s="14"/>
      <c r="JNY927" s="14"/>
      <c r="JNZ927" s="14"/>
      <c r="JOA927" s="14"/>
      <c r="JOB927" s="14"/>
      <c r="JOC927" s="14"/>
      <c r="JOD927" s="14"/>
      <c r="JOE927" s="14"/>
      <c r="JOF927" s="14"/>
      <c r="JOG927" s="14"/>
      <c r="JOH927" s="14"/>
      <c r="JOI927" s="14"/>
      <c r="JOJ927" s="14"/>
      <c r="JOK927" s="14"/>
      <c r="JOL927" s="14"/>
      <c r="JOM927" s="14"/>
      <c r="JON927" s="14"/>
      <c r="JOO927" s="14"/>
      <c r="JOP927" s="14"/>
      <c r="JOQ927" s="14"/>
      <c r="JOR927" s="14"/>
      <c r="JOS927" s="14"/>
      <c r="JOT927" s="14"/>
      <c r="JOU927" s="14"/>
      <c r="JOV927" s="14"/>
      <c r="JOW927" s="14"/>
      <c r="JOX927" s="14"/>
      <c r="JOY927" s="14"/>
      <c r="JOZ927" s="14"/>
      <c r="JPA927" s="14"/>
      <c r="JPB927" s="14"/>
      <c r="JPC927" s="14"/>
      <c r="JPD927" s="14"/>
      <c r="JPE927" s="14"/>
      <c r="JPF927" s="14"/>
      <c r="JPG927" s="14"/>
      <c r="JPH927" s="14"/>
      <c r="JPI927" s="14"/>
      <c r="JPJ927" s="14"/>
      <c r="JPK927" s="14"/>
      <c r="JPL927" s="14"/>
      <c r="JPM927" s="14"/>
      <c r="JPN927" s="14"/>
      <c r="JPO927" s="14"/>
      <c r="JPP927" s="14"/>
      <c r="JPQ927" s="14"/>
      <c r="JPR927" s="14"/>
      <c r="JPS927" s="14"/>
      <c r="JPT927" s="14"/>
      <c r="JPU927" s="14"/>
      <c r="JPV927" s="14"/>
      <c r="JPW927" s="14"/>
      <c r="JPX927" s="14"/>
      <c r="JPY927" s="14"/>
      <c r="JPZ927" s="14"/>
      <c r="JQA927" s="14"/>
      <c r="JQB927" s="14"/>
      <c r="JQC927" s="14"/>
      <c r="JQD927" s="14"/>
      <c r="JQE927" s="14"/>
      <c r="JQF927" s="14"/>
      <c r="JQG927" s="14"/>
      <c r="JQH927" s="14"/>
      <c r="JQI927" s="14"/>
      <c r="JQJ927" s="14"/>
      <c r="JQK927" s="14"/>
      <c r="JQL927" s="14"/>
      <c r="JQM927" s="14"/>
      <c r="JQN927" s="14"/>
      <c r="JQO927" s="14"/>
      <c r="JQP927" s="14"/>
      <c r="JQQ927" s="14"/>
      <c r="JQR927" s="14"/>
      <c r="JQS927" s="14"/>
      <c r="JQT927" s="14"/>
      <c r="JQU927" s="14"/>
      <c r="JQV927" s="14"/>
      <c r="JQW927" s="14"/>
      <c r="JQX927" s="14"/>
      <c r="JQY927" s="14"/>
      <c r="JQZ927" s="14"/>
      <c r="JRA927" s="14"/>
      <c r="JRB927" s="14"/>
      <c r="JRC927" s="14"/>
      <c r="JRD927" s="14"/>
      <c r="JRE927" s="14"/>
      <c r="JRF927" s="14"/>
      <c r="JRG927" s="14"/>
      <c r="JRH927" s="14"/>
      <c r="JRI927" s="14"/>
      <c r="JRJ927" s="14"/>
      <c r="JRK927" s="14"/>
      <c r="JRL927" s="14"/>
      <c r="JRM927" s="14"/>
      <c r="JRN927" s="14"/>
      <c r="JRO927" s="14"/>
      <c r="JRP927" s="14"/>
      <c r="JRQ927" s="14"/>
      <c r="JRR927" s="14"/>
      <c r="JRS927" s="14"/>
      <c r="JRT927" s="14"/>
      <c r="JRU927" s="14"/>
      <c r="JRV927" s="14"/>
      <c r="JRW927" s="14"/>
      <c r="JRX927" s="14"/>
      <c r="JRY927" s="14"/>
      <c r="JRZ927" s="14"/>
      <c r="JSA927" s="14"/>
      <c r="JSB927" s="14"/>
      <c r="JSC927" s="14"/>
      <c r="JSD927" s="14"/>
      <c r="JSE927" s="14"/>
      <c r="JSF927" s="14"/>
      <c r="JSG927" s="14"/>
      <c r="JSH927" s="14"/>
      <c r="JSI927" s="14"/>
      <c r="JSJ927" s="14"/>
      <c r="JSK927" s="14"/>
      <c r="JSL927" s="14"/>
      <c r="JSM927" s="14"/>
      <c r="JSN927" s="14"/>
      <c r="JSO927" s="14"/>
      <c r="JSP927" s="14"/>
      <c r="JSQ927" s="14"/>
      <c r="JSR927" s="14"/>
      <c r="JSS927" s="14"/>
      <c r="JST927" s="14"/>
      <c r="JSU927" s="14"/>
      <c r="JSV927" s="14"/>
      <c r="JSW927" s="14"/>
      <c r="JSX927" s="14"/>
      <c r="JSY927" s="14"/>
      <c r="JSZ927" s="14"/>
      <c r="JTA927" s="14"/>
      <c r="JTB927" s="14"/>
      <c r="JTC927" s="14"/>
      <c r="JTD927" s="14"/>
      <c r="JTE927" s="14"/>
      <c r="JTF927" s="14"/>
      <c r="JTG927" s="14"/>
      <c r="JTH927" s="14"/>
      <c r="JTI927" s="14"/>
      <c r="JTJ927" s="14"/>
      <c r="JTK927" s="14"/>
      <c r="JTL927" s="14"/>
      <c r="JTM927" s="14"/>
      <c r="JTN927" s="14"/>
      <c r="JTO927" s="14"/>
      <c r="JTP927" s="14"/>
      <c r="JTQ927" s="14"/>
      <c r="JTR927" s="14"/>
      <c r="JTS927" s="14"/>
      <c r="JTT927" s="14"/>
      <c r="JTU927" s="14"/>
      <c r="JTV927" s="14"/>
      <c r="JTW927" s="14"/>
      <c r="JTX927" s="14"/>
      <c r="JTY927" s="14"/>
      <c r="JTZ927" s="14"/>
      <c r="JUA927" s="14"/>
      <c r="JUB927" s="14"/>
      <c r="JUC927" s="14"/>
      <c r="JUD927" s="14"/>
      <c r="JUE927" s="14"/>
      <c r="JUF927" s="14"/>
      <c r="JUG927" s="14"/>
      <c r="JUH927" s="14"/>
      <c r="JUI927" s="14"/>
      <c r="JUJ927" s="14"/>
      <c r="JUK927" s="14"/>
      <c r="JUL927" s="14"/>
      <c r="JUM927" s="14"/>
      <c r="JUN927" s="14"/>
      <c r="JUO927" s="14"/>
      <c r="JUP927" s="14"/>
      <c r="JUQ927" s="14"/>
      <c r="JUR927" s="14"/>
      <c r="JUS927" s="14"/>
      <c r="JUT927" s="14"/>
      <c r="JUU927" s="14"/>
      <c r="JUV927" s="14"/>
      <c r="JUW927" s="14"/>
      <c r="JUX927" s="14"/>
      <c r="JUY927" s="14"/>
      <c r="JUZ927" s="14"/>
      <c r="JVA927" s="14"/>
      <c r="JVB927" s="14"/>
      <c r="JVC927" s="14"/>
      <c r="JVD927" s="14"/>
      <c r="JVE927" s="14"/>
      <c r="JVF927" s="14"/>
      <c r="JVG927" s="14"/>
      <c r="JVH927" s="14"/>
      <c r="JVI927" s="14"/>
      <c r="JVJ927" s="14"/>
      <c r="JVK927" s="14"/>
      <c r="JVL927" s="14"/>
      <c r="JVM927" s="14"/>
      <c r="JVN927" s="14"/>
      <c r="JVO927" s="14"/>
      <c r="JVP927" s="14"/>
      <c r="JVQ927" s="14"/>
      <c r="JVR927" s="14"/>
      <c r="JVS927" s="14"/>
      <c r="JVT927" s="14"/>
      <c r="JVU927" s="14"/>
      <c r="JVV927" s="14"/>
      <c r="JVW927" s="14"/>
      <c r="JVX927" s="14"/>
      <c r="JVY927" s="14"/>
      <c r="JVZ927" s="14"/>
      <c r="JWA927" s="14"/>
      <c r="JWB927" s="14"/>
      <c r="JWC927" s="14"/>
      <c r="JWD927" s="14"/>
      <c r="JWE927" s="14"/>
      <c r="JWF927" s="14"/>
      <c r="JWG927" s="14"/>
      <c r="JWH927" s="14"/>
      <c r="JWI927" s="14"/>
      <c r="JWJ927" s="14"/>
      <c r="JWK927" s="14"/>
      <c r="JWL927" s="14"/>
      <c r="JWM927" s="14"/>
      <c r="JWN927" s="14"/>
      <c r="JWO927" s="14"/>
      <c r="JWP927" s="14"/>
      <c r="JWQ927" s="14"/>
      <c r="JWR927" s="14"/>
      <c r="JWS927" s="14"/>
      <c r="JWT927" s="14"/>
      <c r="JWU927" s="14"/>
      <c r="JWV927" s="14"/>
      <c r="JWW927" s="14"/>
      <c r="JWX927" s="14"/>
      <c r="JWY927" s="14"/>
      <c r="JWZ927" s="14"/>
      <c r="JXA927" s="14"/>
      <c r="JXB927" s="14"/>
      <c r="JXC927" s="14"/>
      <c r="JXD927" s="14"/>
      <c r="JXE927" s="14"/>
      <c r="JXF927" s="14"/>
      <c r="JXG927" s="14"/>
      <c r="JXH927" s="14"/>
      <c r="JXI927" s="14"/>
      <c r="JXJ927" s="14"/>
      <c r="JXK927" s="14"/>
      <c r="JXL927" s="14"/>
      <c r="JXM927" s="14"/>
      <c r="JXN927" s="14"/>
      <c r="JXO927" s="14"/>
      <c r="JXP927" s="14"/>
      <c r="JXQ927" s="14"/>
      <c r="JXR927" s="14"/>
      <c r="JXS927" s="14"/>
      <c r="JXT927" s="14"/>
      <c r="JXU927" s="14"/>
      <c r="JXV927" s="14"/>
      <c r="JXW927" s="14"/>
      <c r="JXX927" s="14"/>
      <c r="JXY927" s="14"/>
      <c r="JXZ927" s="14"/>
      <c r="JYA927" s="14"/>
      <c r="JYB927" s="14"/>
      <c r="JYC927" s="14"/>
      <c r="JYD927" s="14"/>
      <c r="JYE927" s="14"/>
      <c r="JYF927" s="14"/>
      <c r="JYG927" s="14"/>
      <c r="JYH927" s="14"/>
      <c r="JYI927" s="14"/>
      <c r="JYJ927" s="14"/>
      <c r="JYK927" s="14"/>
      <c r="JYL927" s="14"/>
      <c r="JYM927" s="14"/>
      <c r="JYN927" s="14"/>
      <c r="JYO927" s="14"/>
      <c r="JYP927" s="14"/>
      <c r="JYQ927" s="14"/>
      <c r="JYR927" s="14"/>
      <c r="JYS927" s="14"/>
      <c r="JYT927" s="14"/>
      <c r="JYU927" s="14"/>
      <c r="JYV927" s="14"/>
      <c r="JYW927" s="14"/>
      <c r="JYX927" s="14"/>
      <c r="JYY927" s="14"/>
      <c r="JYZ927" s="14"/>
      <c r="JZA927" s="14"/>
      <c r="JZB927" s="14"/>
      <c r="JZC927" s="14"/>
      <c r="JZD927" s="14"/>
      <c r="JZE927" s="14"/>
      <c r="JZF927" s="14"/>
      <c r="JZG927" s="14"/>
      <c r="JZH927" s="14"/>
      <c r="JZI927" s="14"/>
      <c r="JZJ927" s="14"/>
      <c r="JZK927" s="14"/>
      <c r="JZL927" s="14"/>
      <c r="JZM927" s="14"/>
      <c r="JZN927" s="14"/>
      <c r="JZO927" s="14"/>
      <c r="JZP927" s="14"/>
      <c r="JZQ927" s="14"/>
      <c r="JZR927" s="14"/>
      <c r="JZS927" s="14"/>
      <c r="JZT927" s="14"/>
      <c r="JZU927" s="14"/>
      <c r="JZV927" s="14"/>
      <c r="JZW927" s="14"/>
      <c r="JZX927" s="14"/>
      <c r="JZY927" s="14"/>
      <c r="JZZ927" s="14"/>
      <c r="KAA927" s="14"/>
      <c r="KAB927" s="14"/>
      <c r="KAC927" s="14"/>
      <c r="KAD927" s="14"/>
      <c r="KAE927" s="14"/>
      <c r="KAF927" s="14"/>
      <c r="KAG927" s="14"/>
      <c r="KAH927" s="14"/>
      <c r="KAI927" s="14"/>
      <c r="KAJ927" s="14"/>
      <c r="KAK927" s="14"/>
      <c r="KAL927" s="14"/>
      <c r="KAM927" s="14"/>
      <c r="KAN927" s="14"/>
      <c r="KAO927" s="14"/>
      <c r="KAP927" s="14"/>
      <c r="KAQ927" s="14"/>
      <c r="KAR927" s="14"/>
      <c r="KAS927" s="14"/>
      <c r="KAT927" s="14"/>
      <c r="KAU927" s="14"/>
      <c r="KAV927" s="14"/>
      <c r="KAW927" s="14"/>
      <c r="KAX927" s="14"/>
      <c r="KAY927" s="14"/>
      <c r="KAZ927" s="14"/>
      <c r="KBA927" s="14"/>
      <c r="KBB927" s="14"/>
      <c r="KBC927" s="14"/>
      <c r="KBD927" s="14"/>
      <c r="KBE927" s="14"/>
      <c r="KBF927" s="14"/>
      <c r="KBG927" s="14"/>
      <c r="KBH927" s="14"/>
      <c r="KBI927" s="14"/>
      <c r="KBJ927" s="14"/>
      <c r="KBK927" s="14"/>
      <c r="KBL927" s="14"/>
      <c r="KBM927" s="14"/>
      <c r="KBN927" s="14"/>
      <c r="KBO927" s="14"/>
      <c r="KBP927" s="14"/>
      <c r="KBQ927" s="14"/>
      <c r="KBR927" s="14"/>
      <c r="KBS927" s="14"/>
      <c r="KBT927" s="14"/>
      <c r="KBU927" s="14"/>
      <c r="KBV927" s="14"/>
      <c r="KBW927" s="14"/>
      <c r="KBX927" s="14"/>
      <c r="KBY927" s="14"/>
      <c r="KBZ927" s="14"/>
      <c r="KCA927" s="14"/>
      <c r="KCB927" s="14"/>
      <c r="KCC927" s="14"/>
      <c r="KCD927" s="14"/>
      <c r="KCE927" s="14"/>
      <c r="KCF927" s="14"/>
      <c r="KCG927" s="14"/>
      <c r="KCH927" s="14"/>
      <c r="KCI927" s="14"/>
      <c r="KCJ927" s="14"/>
      <c r="KCK927" s="14"/>
      <c r="KCL927" s="14"/>
      <c r="KCM927" s="14"/>
      <c r="KCN927" s="14"/>
      <c r="KCO927" s="14"/>
      <c r="KCP927" s="14"/>
      <c r="KCQ927" s="14"/>
      <c r="KCR927" s="14"/>
      <c r="KCS927" s="14"/>
      <c r="KCT927" s="14"/>
      <c r="KCU927" s="14"/>
      <c r="KCV927" s="14"/>
      <c r="KCW927" s="14"/>
      <c r="KCX927" s="14"/>
      <c r="KCY927" s="14"/>
      <c r="KCZ927" s="14"/>
      <c r="KDA927" s="14"/>
      <c r="KDB927" s="14"/>
      <c r="KDC927" s="14"/>
      <c r="KDD927" s="14"/>
      <c r="KDE927" s="14"/>
      <c r="KDF927" s="14"/>
      <c r="KDG927" s="14"/>
      <c r="KDH927" s="14"/>
      <c r="KDI927" s="14"/>
      <c r="KDJ927" s="14"/>
      <c r="KDK927" s="14"/>
      <c r="KDL927" s="14"/>
      <c r="KDM927" s="14"/>
      <c r="KDN927" s="14"/>
      <c r="KDO927" s="14"/>
      <c r="KDP927" s="14"/>
      <c r="KDQ927" s="14"/>
      <c r="KDR927" s="14"/>
      <c r="KDS927" s="14"/>
      <c r="KDT927" s="14"/>
      <c r="KDU927" s="14"/>
      <c r="KDV927" s="14"/>
      <c r="KDW927" s="14"/>
      <c r="KDX927" s="14"/>
      <c r="KDY927" s="14"/>
      <c r="KDZ927" s="14"/>
      <c r="KEA927" s="14"/>
      <c r="KEB927" s="14"/>
      <c r="KEC927" s="14"/>
      <c r="KED927" s="14"/>
      <c r="KEE927" s="14"/>
      <c r="KEF927" s="14"/>
      <c r="KEG927" s="14"/>
      <c r="KEH927" s="14"/>
      <c r="KEI927" s="14"/>
      <c r="KEJ927" s="14"/>
      <c r="KEK927" s="14"/>
      <c r="KEL927" s="14"/>
      <c r="KEM927" s="14"/>
      <c r="KEN927" s="14"/>
      <c r="KEO927" s="14"/>
      <c r="KEP927" s="14"/>
      <c r="KEQ927" s="14"/>
      <c r="KER927" s="14"/>
      <c r="KES927" s="14"/>
      <c r="KET927" s="14"/>
      <c r="KEU927" s="14"/>
      <c r="KEV927" s="14"/>
      <c r="KEW927" s="14"/>
      <c r="KEX927" s="14"/>
      <c r="KEY927" s="14"/>
      <c r="KEZ927" s="14"/>
      <c r="KFA927" s="14"/>
      <c r="KFB927" s="14"/>
      <c r="KFC927" s="14"/>
      <c r="KFD927" s="14"/>
      <c r="KFE927" s="14"/>
      <c r="KFF927" s="14"/>
      <c r="KFG927" s="14"/>
      <c r="KFH927" s="14"/>
      <c r="KFI927" s="14"/>
      <c r="KFJ927" s="14"/>
      <c r="KFK927" s="14"/>
      <c r="KFL927" s="14"/>
      <c r="KFM927" s="14"/>
      <c r="KFN927" s="14"/>
      <c r="KFO927" s="14"/>
      <c r="KFP927" s="14"/>
      <c r="KFQ927" s="14"/>
      <c r="KFR927" s="14"/>
      <c r="KFS927" s="14"/>
      <c r="KFT927" s="14"/>
      <c r="KFU927" s="14"/>
      <c r="KFV927" s="14"/>
      <c r="KFW927" s="14"/>
      <c r="KFX927" s="14"/>
      <c r="KFY927" s="14"/>
      <c r="KFZ927" s="14"/>
      <c r="KGA927" s="14"/>
      <c r="KGB927" s="14"/>
      <c r="KGC927" s="14"/>
      <c r="KGD927" s="14"/>
      <c r="KGE927" s="14"/>
      <c r="KGF927" s="14"/>
      <c r="KGG927" s="14"/>
      <c r="KGH927" s="14"/>
      <c r="KGI927" s="14"/>
      <c r="KGJ927" s="14"/>
      <c r="KGK927" s="14"/>
      <c r="KGL927" s="14"/>
      <c r="KGM927" s="14"/>
      <c r="KGN927" s="14"/>
      <c r="KGO927" s="14"/>
      <c r="KGP927" s="14"/>
      <c r="KGQ927" s="14"/>
      <c r="KGR927" s="14"/>
      <c r="KGS927" s="14"/>
      <c r="KGT927" s="14"/>
      <c r="KGU927" s="14"/>
      <c r="KGV927" s="14"/>
      <c r="KGW927" s="14"/>
      <c r="KGX927" s="14"/>
      <c r="KGY927" s="14"/>
      <c r="KGZ927" s="14"/>
      <c r="KHA927" s="14"/>
      <c r="KHB927" s="14"/>
      <c r="KHC927" s="14"/>
      <c r="KHD927" s="14"/>
      <c r="KHE927" s="14"/>
      <c r="KHF927" s="14"/>
      <c r="KHG927" s="14"/>
      <c r="KHH927" s="14"/>
      <c r="KHI927" s="14"/>
      <c r="KHJ927" s="14"/>
      <c r="KHK927" s="14"/>
      <c r="KHL927" s="14"/>
      <c r="KHM927" s="14"/>
      <c r="KHN927" s="14"/>
      <c r="KHO927" s="14"/>
      <c r="KHP927" s="14"/>
      <c r="KHQ927" s="14"/>
      <c r="KHR927" s="14"/>
      <c r="KHS927" s="14"/>
      <c r="KHT927" s="14"/>
      <c r="KHU927" s="14"/>
      <c r="KHV927" s="14"/>
      <c r="KHW927" s="14"/>
      <c r="KHX927" s="14"/>
      <c r="KHY927" s="14"/>
      <c r="KHZ927" s="14"/>
      <c r="KIA927" s="14"/>
      <c r="KIB927" s="14"/>
      <c r="KIC927" s="14"/>
      <c r="KID927" s="14"/>
      <c r="KIE927" s="14"/>
      <c r="KIF927" s="14"/>
      <c r="KIG927" s="14"/>
      <c r="KIH927" s="14"/>
      <c r="KII927" s="14"/>
      <c r="KIJ927" s="14"/>
      <c r="KIK927" s="14"/>
      <c r="KIL927" s="14"/>
      <c r="KIM927" s="14"/>
      <c r="KIN927" s="14"/>
      <c r="KIO927" s="14"/>
      <c r="KIP927" s="14"/>
      <c r="KIQ927" s="14"/>
      <c r="KIR927" s="14"/>
      <c r="KIS927" s="14"/>
      <c r="KIT927" s="14"/>
      <c r="KIU927" s="14"/>
      <c r="KIV927" s="14"/>
      <c r="KIW927" s="14"/>
      <c r="KIX927" s="14"/>
      <c r="KIY927" s="14"/>
      <c r="KIZ927" s="14"/>
      <c r="KJA927" s="14"/>
      <c r="KJB927" s="14"/>
      <c r="KJC927" s="14"/>
      <c r="KJD927" s="14"/>
      <c r="KJE927" s="14"/>
      <c r="KJF927" s="14"/>
      <c r="KJG927" s="14"/>
      <c r="KJH927" s="14"/>
      <c r="KJI927" s="14"/>
      <c r="KJJ927" s="14"/>
      <c r="KJK927" s="14"/>
      <c r="KJL927" s="14"/>
      <c r="KJM927" s="14"/>
      <c r="KJN927" s="14"/>
      <c r="KJO927" s="14"/>
      <c r="KJP927" s="14"/>
      <c r="KJQ927" s="14"/>
      <c r="KJR927" s="14"/>
      <c r="KJS927" s="14"/>
      <c r="KJT927" s="14"/>
      <c r="KJU927" s="14"/>
      <c r="KJV927" s="14"/>
      <c r="KJW927" s="14"/>
      <c r="KJX927" s="14"/>
      <c r="KJY927" s="14"/>
      <c r="KJZ927" s="14"/>
      <c r="KKA927" s="14"/>
      <c r="KKB927" s="14"/>
      <c r="KKC927" s="14"/>
      <c r="KKD927" s="14"/>
      <c r="KKE927" s="14"/>
      <c r="KKF927" s="14"/>
      <c r="KKG927" s="14"/>
      <c r="KKH927" s="14"/>
      <c r="KKI927" s="14"/>
      <c r="KKJ927" s="14"/>
      <c r="KKK927" s="14"/>
      <c r="KKL927" s="14"/>
      <c r="KKM927" s="14"/>
      <c r="KKN927" s="14"/>
      <c r="KKO927" s="14"/>
      <c r="KKP927" s="14"/>
      <c r="KKQ927" s="14"/>
      <c r="KKR927" s="14"/>
      <c r="KKS927" s="14"/>
      <c r="KKT927" s="14"/>
      <c r="KKU927" s="14"/>
      <c r="KKV927" s="14"/>
      <c r="KKW927" s="14"/>
      <c r="KKX927" s="14"/>
      <c r="KKY927" s="14"/>
      <c r="KKZ927" s="14"/>
      <c r="KLA927" s="14"/>
      <c r="KLB927" s="14"/>
      <c r="KLC927" s="14"/>
      <c r="KLD927" s="14"/>
      <c r="KLE927" s="14"/>
      <c r="KLF927" s="14"/>
      <c r="KLG927" s="14"/>
      <c r="KLH927" s="14"/>
      <c r="KLI927" s="14"/>
      <c r="KLJ927" s="14"/>
      <c r="KLK927" s="14"/>
      <c r="KLL927" s="14"/>
      <c r="KLM927" s="14"/>
      <c r="KLN927" s="14"/>
      <c r="KLO927" s="14"/>
      <c r="KLP927" s="14"/>
      <c r="KLQ927" s="14"/>
      <c r="KLR927" s="14"/>
      <c r="KLS927" s="14"/>
      <c r="KLT927" s="14"/>
      <c r="KLU927" s="14"/>
      <c r="KLV927" s="14"/>
      <c r="KLW927" s="14"/>
      <c r="KLX927" s="14"/>
      <c r="KLY927" s="14"/>
      <c r="KLZ927" s="14"/>
      <c r="KMA927" s="14"/>
      <c r="KMB927" s="14"/>
      <c r="KMC927" s="14"/>
      <c r="KMD927" s="14"/>
      <c r="KME927" s="14"/>
      <c r="KMF927" s="14"/>
      <c r="KMG927" s="14"/>
      <c r="KMH927" s="14"/>
      <c r="KMI927" s="14"/>
      <c r="KMJ927" s="14"/>
      <c r="KMK927" s="14"/>
      <c r="KML927" s="14"/>
      <c r="KMM927" s="14"/>
      <c r="KMN927" s="14"/>
      <c r="KMO927" s="14"/>
      <c r="KMP927" s="14"/>
      <c r="KMQ927" s="14"/>
      <c r="KMR927" s="14"/>
      <c r="KMS927" s="14"/>
      <c r="KMT927" s="14"/>
      <c r="KMU927" s="14"/>
      <c r="KMV927" s="14"/>
      <c r="KMW927" s="14"/>
      <c r="KMX927" s="14"/>
      <c r="KMY927" s="14"/>
      <c r="KMZ927" s="14"/>
      <c r="KNA927" s="14"/>
      <c r="KNB927" s="14"/>
      <c r="KNC927" s="14"/>
      <c r="KND927" s="14"/>
      <c r="KNE927" s="14"/>
      <c r="KNF927" s="14"/>
      <c r="KNG927" s="14"/>
      <c r="KNH927" s="14"/>
      <c r="KNI927" s="14"/>
      <c r="KNJ927" s="14"/>
      <c r="KNK927" s="14"/>
      <c r="KNL927" s="14"/>
      <c r="KNM927" s="14"/>
      <c r="KNN927" s="14"/>
      <c r="KNO927" s="14"/>
      <c r="KNP927" s="14"/>
      <c r="KNQ927" s="14"/>
      <c r="KNR927" s="14"/>
      <c r="KNS927" s="14"/>
      <c r="KNT927" s="14"/>
      <c r="KNU927" s="14"/>
      <c r="KNV927" s="14"/>
      <c r="KNW927" s="14"/>
      <c r="KNX927" s="14"/>
      <c r="KNY927" s="14"/>
      <c r="KNZ927" s="14"/>
      <c r="KOA927" s="14"/>
      <c r="KOB927" s="14"/>
      <c r="KOC927" s="14"/>
      <c r="KOD927" s="14"/>
      <c r="KOE927" s="14"/>
      <c r="KOF927" s="14"/>
      <c r="KOG927" s="14"/>
      <c r="KOH927" s="14"/>
      <c r="KOI927" s="14"/>
      <c r="KOJ927" s="14"/>
      <c r="KOK927" s="14"/>
      <c r="KOL927" s="14"/>
      <c r="KOM927" s="14"/>
      <c r="KON927" s="14"/>
      <c r="KOO927" s="14"/>
      <c r="KOP927" s="14"/>
      <c r="KOQ927" s="14"/>
      <c r="KOR927" s="14"/>
      <c r="KOS927" s="14"/>
      <c r="KOT927" s="14"/>
      <c r="KOU927" s="14"/>
      <c r="KOV927" s="14"/>
      <c r="KOW927" s="14"/>
      <c r="KOX927" s="14"/>
      <c r="KOY927" s="14"/>
      <c r="KOZ927" s="14"/>
      <c r="KPA927" s="14"/>
      <c r="KPB927" s="14"/>
      <c r="KPC927" s="14"/>
      <c r="KPD927" s="14"/>
      <c r="KPE927" s="14"/>
      <c r="KPF927" s="14"/>
      <c r="KPG927" s="14"/>
      <c r="KPH927" s="14"/>
      <c r="KPI927" s="14"/>
      <c r="KPJ927" s="14"/>
      <c r="KPK927" s="14"/>
      <c r="KPL927" s="14"/>
      <c r="KPM927" s="14"/>
      <c r="KPN927" s="14"/>
      <c r="KPO927" s="14"/>
      <c r="KPP927" s="14"/>
      <c r="KPQ927" s="14"/>
      <c r="KPR927" s="14"/>
      <c r="KPS927" s="14"/>
      <c r="KPT927" s="14"/>
      <c r="KPU927" s="14"/>
      <c r="KPV927" s="14"/>
      <c r="KPW927" s="14"/>
      <c r="KPX927" s="14"/>
      <c r="KPY927" s="14"/>
      <c r="KPZ927" s="14"/>
      <c r="KQA927" s="14"/>
      <c r="KQB927" s="14"/>
      <c r="KQC927" s="14"/>
      <c r="KQD927" s="14"/>
      <c r="KQE927" s="14"/>
      <c r="KQF927" s="14"/>
      <c r="KQG927" s="14"/>
      <c r="KQH927" s="14"/>
      <c r="KQI927" s="14"/>
      <c r="KQJ927" s="14"/>
      <c r="KQK927" s="14"/>
      <c r="KQL927" s="14"/>
      <c r="KQM927" s="14"/>
      <c r="KQN927" s="14"/>
      <c r="KQO927" s="14"/>
      <c r="KQP927" s="14"/>
      <c r="KQQ927" s="14"/>
      <c r="KQR927" s="14"/>
      <c r="KQS927" s="14"/>
      <c r="KQT927" s="14"/>
      <c r="KQU927" s="14"/>
      <c r="KQV927" s="14"/>
      <c r="KQW927" s="14"/>
      <c r="KQX927" s="14"/>
      <c r="KQY927" s="14"/>
      <c r="KQZ927" s="14"/>
      <c r="KRA927" s="14"/>
      <c r="KRB927" s="14"/>
      <c r="KRC927" s="14"/>
      <c r="KRD927" s="14"/>
      <c r="KRE927" s="14"/>
      <c r="KRF927" s="14"/>
      <c r="KRG927" s="14"/>
      <c r="KRH927" s="14"/>
      <c r="KRI927" s="14"/>
      <c r="KRJ927" s="14"/>
      <c r="KRK927" s="14"/>
      <c r="KRL927" s="14"/>
      <c r="KRM927" s="14"/>
      <c r="KRN927" s="14"/>
      <c r="KRO927" s="14"/>
      <c r="KRP927" s="14"/>
      <c r="KRQ927" s="14"/>
      <c r="KRR927" s="14"/>
      <c r="KRS927" s="14"/>
      <c r="KRT927" s="14"/>
      <c r="KRU927" s="14"/>
      <c r="KRV927" s="14"/>
      <c r="KRW927" s="14"/>
      <c r="KRX927" s="14"/>
      <c r="KRY927" s="14"/>
      <c r="KRZ927" s="14"/>
      <c r="KSA927" s="14"/>
      <c r="KSB927" s="14"/>
      <c r="KSC927" s="14"/>
      <c r="KSD927" s="14"/>
      <c r="KSE927" s="14"/>
      <c r="KSF927" s="14"/>
      <c r="KSG927" s="14"/>
      <c r="KSH927" s="14"/>
      <c r="KSI927" s="14"/>
      <c r="KSJ927" s="14"/>
      <c r="KSK927" s="14"/>
      <c r="KSL927" s="14"/>
      <c r="KSM927" s="14"/>
      <c r="KSN927" s="14"/>
      <c r="KSO927" s="14"/>
      <c r="KSP927" s="14"/>
      <c r="KSQ927" s="14"/>
      <c r="KSR927" s="14"/>
      <c r="KSS927" s="14"/>
      <c r="KST927" s="14"/>
      <c r="KSU927" s="14"/>
      <c r="KSV927" s="14"/>
      <c r="KSW927" s="14"/>
      <c r="KSX927" s="14"/>
      <c r="KSY927" s="14"/>
      <c r="KSZ927" s="14"/>
      <c r="KTA927" s="14"/>
      <c r="KTB927" s="14"/>
      <c r="KTC927" s="14"/>
      <c r="KTD927" s="14"/>
      <c r="KTE927" s="14"/>
      <c r="KTF927" s="14"/>
      <c r="KTG927" s="14"/>
      <c r="KTH927" s="14"/>
      <c r="KTI927" s="14"/>
      <c r="KTJ927" s="14"/>
      <c r="KTK927" s="14"/>
      <c r="KTL927" s="14"/>
      <c r="KTM927" s="14"/>
      <c r="KTN927" s="14"/>
      <c r="KTO927" s="14"/>
      <c r="KTP927" s="14"/>
      <c r="KTQ927" s="14"/>
      <c r="KTR927" s="14"/>
      <c r="KTS927" s="14"/>
      <c r="KTT927" s="14"/>
      <c r="KTU927" s="14"/>
      <c r="KTV927" s="14"/>
      <c r="KTW927" s="14"/>
      <c r="KTX927" s="14"/>
      <c r="KTY927" s="14"/>
      <c r="KTZ927" s="14"/>
      <c r="KUA927" s="14"/>
      <c r="KUB927" s="14"/>
      <c r="KUC927" s="14"/>
      <c r="KUD927" s="14"/>
      <c r="KUE927" s="14"/>
      <c r="KUF927" s="14"/>
      <c r="KUG927" s="14"/>
      <c r="KUH927" s="14"/>
      <c r="KUI927" s="14"/>
      <c r="KUJ927" s="14"/>
      <c r="KUK927" s="14"/>
      <c r="KUL927" s="14"/>
      <c r="KUM927" s="14"/>
      <c r="KUN927" s="14"/>
      <c r="KUO927" s="14"/>
      <c r="KUP927" s="14"/>
      <c r="KUQ927" s="14"/>
      <c r="KUR927" s="14"/>
      <c r="KUS927" s="14"/>
      <c r="KUT927" s="14"/>
      <c r="KUU927" s="14"/>
      <c r="KUV927" s="14"/>
      <c r="KUW927" s="14"/>
      <c r="KUX927" s="14"/>
      <c r="KUY927" s="14"/>
      <c r="KUZ927" s="14"/>
      <c r="KVA927" s="14"/>
      <c r="KVB927" s="14"/>
      <c r="KVC927" s="14"/>
      <c r="KVD927" s="14"/>
      <c r="KVE927" s="14"/>
      <c r="KVF927" s="14"/>
      <c r="KVG927" s="14"/>
      <c r="KVH927" s="14"/>
      <c r="KVI927" s="14"/>
      <c r="KVJ927" s="14"/>
      <c r="KVK927" s="14"/>
      <c r="KVL927" s="14"/>
      <c r="KVM927" s="14"/>
      <c r="KVN927" s="14"/>
      <c r="KVO927" s="14"/>
      <c r="KVP927" s="14"/>
      <c r="KVQ927" s="14"/>
      <c r="KVR927" s="14"/>
      <c r="KVS927" s="14"/>
      <c r="KVT927" s="14"/>
      <c r="KVU927" s="14"/>
      <c r="KVV927" s="14"/>
      <c r="KVW927" s="14"/>
      <c r="KVX927" s="14"/>
      <c r="KVY927" s="14"/>
      <c r="KVZ927" s="14"/>
      <c r="KWA927" s="14"/>
      <c r="KWB927" s="14"/>
      <c r="KWC927" s="14"/>
      <c r="KWD927" s="14"/>
      <c r="KWE927" s="14"/>
      <c r="KWF927" s="14"/>
      <c r="KWG927" s="14"/>
      <c r="KWH927" s="14"/>
      <c r="KWI927" s="14"/>
      <c r="KWJ927" s="14"/>
      <c r="KWK927" s="14"/>
      <c r="KWL927" s="14"/>
      <c r="KWM927" s="14"/>
      <c r="KWN927" s="14"/>
      <c r="KWO927" s="14"/>
      <c r="KWP927" s="14"/>
      <c r="KWQ927" s="14"/>
      <c r="KWR927" s="14"/>
      <c r="KWS927" s="14"/>
      <c r="KWT927" s="14"/>
      <c r="KWU927" s="14"/>
      <c r="KWV927" s="14"/>
      <c r="KWW927" s="14"/>
      <c r="KWX927" s="14"/>
      <c r="KWY927" s="14"/>
      <c r="KWZ927" s="14"/>
      <c r="KXA927" s="14"/>
      <c r="KXB927" s="14"/>
      <c r="KXC927" s="14"/>
      <c r="KXD927" s="14"/>
      <c r="KXE927" s="14"/>
      <c r="KXF927" s="14"/>
      <c r="KXG927" s="14"/>
      <c r="KXH927" s="14"/>
      <c r="KXI927" s="14"/>
      <c r="KXJ927" s="14"/>
      <c r="KXK927" s="14"/>
      <c r="KXL927" s="14"/>
      <c r="KXM927" s="14"/>
      <c r="KXN927" s="14"/>
      <c r="KXO927" s="14"/>
      <c r="KXP927" s="14"/>
      <c r="KXQ927" s="14"/>
      <c r="KXR927" s="14"/>
      <c r="KXS927" s="14"/>
      <c r="KXT927" s="14"/>
      <c r="KXU927" s="14"/>
      <c r="KXV927" s="14"/>
      <c r="KXW927" s="14"/>
      <c r="KXX927" s="14"/>
      <c r="KXY927" s="14"/>
      <c r="KXZ927" s="14"/>
      <c r="KYA927" s="14"/>
      <c r="KYB927" s="14"/>
      <c r="KYC927" s="14"/>
      <c r="KYD927" s="14"/>
      <c r="KYE927" s="14"/>
      <c r="KYF927" s="14"/>
      <c r="KYG927" s="14"/>
      <c r="KYH927" s="14"/>
      <c r="KYI927" s="14"/>
      <c r="KYJ927" s="14"/>
      <c r="KYK927" s="14"/>
      <c r="KYL927" s="14"/>
      <c r="KYM927" s="14"/>
      <c r="KYN927" s="14"/>
      <c r="KYO927" s="14"/>
      <c r="KYP927" s="14"/>
      <c r="KYQ927" s="14"/>
      <c r="KYR927" s="14"/>
      <c r="KYS927" s="14"/>
      <c r="KYT927" s="14"/>
      <c r="KYU927" s="14"/>
      <c r="KYV927" s="14"/>
      <c r="KYW927" s="14"/>
      <c r="KYX927" s="14"/>
      <c r="KYY927" s="14"/>
      <c r="KYZ927" s="14"/>
      <c r="KZA927" s="14"/>
      <c r="KZB927" s="14"/>
      <c r="KZC927" s="14"/>
      <c r="KZD927" s="14"/>
      <c r="KZE927" s="14"/>
      <c r="KZF927" s="14"/>
      <c r="KZG927" s="14"/>
      <c r="KZH927" s="14"/>
      <c r="KZI927" s="14"/>
      <c r="KZJ927" s="14"/>
      <c r="KZK927" s="14"/>
      <c r="KZL927" s="14"/>
      <c r="KZM927" s="14"/>
      <c r="KZN927" s="14"/>
      <c r="KZO927" s="14"/>
      <c r="KZP927" s="14"/>
      <c r="KZQ927" s="14"/>
      <c r="KZR927" s="14"/>
      <c r="KZS927" s="14"/>
      <c r="KZT927" s="14"/>
      <c r="KZU927" s="14"/>
      <c r="KZV927" s="14"/>
      <c r="KZW927" s="14"/>
      <c r="KZX927" s="14"/>
      <c r="KZY927" s="14"/>
      <c r="KZZ927" s="14"/>
      <c r="LAA927" s="14"/>
      <c r="LAB927" s="14"/>
      <c r="LAC927" s="14"/>
      <c r="LAD927" s="14"/>
      <c r="LAE927" s="14"/>
      <c r="LAF927" s="14"/>
      <c r="LAG927" s="14"/>
      <c r="LAH927" s="14"/>
      <c r="LAI927" s="14"/>
      <c r="LAJ927" s="14"/>
      <c r="LAK927" s="14"/>
      <c r="LAL927" s="14"/>
      <c r="LAM927" s="14"/>
      <c r="LAN927" s="14"/>
      <c r="LAO927" s="14"/>
      <c r="LAP927" s="14"/>
      <c r="LAQ927" s="14"/>
      <c r="LAR927" s="14"/>
      <c r="LAS927" s="14"/>
      <c r="LAT927" s="14"/>
      <c r="LAU927" s="14"/>
      <c r="LAV927" s="14"/>
      <c r="LAW927" s="14"/>
      <c r="LAX927" s="14"/>
      <c r="LAY927" s="14"/>
      <c r="LAZ927" s="14"/>
      <c r="LBA927" s="14"/>
      <c r="LBB927" s="14"/>
      <c r="LBC927" s="14"/>
      <c r="LBD927" s="14"/>
      <c r="LBE927" s="14"/>
      <c r="LBF927" s="14"/>
      <c r="LBG927" s="14"/>
      <c r="LBH927" s="14"/>
      <c r="LBI927" s="14"/>
      <c r="LBJ927" s="14"/>
      <c r="LBK927" s="14"/>
      <c r="LBL927" s="14"/>
      <c r="LBM927" s="14"/>
      <c r="LBN927" s="14"/>
      <c r="LBO927" s="14"/>
      <c r="LBP927" s="14"/>
      <c r="LBQ927" s="14"/>
      <c r="LBR927" s="14"/>
      <c r="LBS927" s="14"/>
      <c r="LBT927" s="14"/>
      <c r="LBU927" s="14"/>
      <c r="LBV927" s="14"/>
      <c r="LBW927" s="14"/>
      <c r="LBX927" s="14"/>
      <c r="LBY927" s="14"/>
      <c r="LBZ927" s="14"/>
      <c r="LCA927" s="14"/>
      <c r="LCB927" s="14"/>
      <c r="LCC927" s="14"/>
      <c r="LCD927" s="14"/>
      <c r="LCE927" s="14"/>
      <c r="LCF927" s="14"/>
      <c r="LCG927" s="14"/>
      <c r="LCH927" s="14"/>
      <c r="LCI927" s="14"/>
      <c r="LCJ927" s="14"/>
      <c r="LCK927" s="14"/>
      <c r="LCL927" s="14"/>
      <c r="LCM927" s="14"/>
      <c r="LCN927" s="14"/>
      <c r="LCO927" s="14"/>
      <c r="LCP927" s="14"/>
      <c r="LCQ927" s="14"/>
      <c r="LCR927" s="14"/>
      <c r="LCS927" s="14"/>
      <c r="LCT927" s="14"/>
      <c r="LCU927" s="14"/>
      <c r="LCV927" s="14"/>
      <c r="LCW927" s="14"/>
      <c r="LCX927" s="14"/>
      <c r="LCY927" s="14"/>
      <c r="LCZ927" s="14"/>
      <c r="LDA927" s="14"/>
      <c r="LDB927" s="14"/>
      <c r="LDC927" s="14"/>
      <c r="LDD927" s="14"/>
      <c r="LDE927" s="14"/>
      <c r="LDF927" s="14"/>
      <c r="LDG927" s="14"/>
      <c r="LDH927" s="14"/>
      <c r="LDI927" s="14"/>
      <c r="LDJ927" s="14"/>
      <c r="LDK927" s="14"/>
      <c r="LDL927" s="14"/>
      <c r="LDM927" s="14"/>
      <c r="LDN927" s="14"/>
      <c r="LDO927" s="14"/>
      <c r="LDP927" s="14"/>
      <c r="LDQ927" s="14"/>
      <c r="LDR927" s="14"/>
      <c r="LDS927" s="14"/>
      <c r="LDT927" s="14"/>
      <c r="LDU927" s="14"/>
      <c r="LDV927" s="14"/>
      <c r="LDW927" s="14"/>
      <c r="LDX927" s="14"/>
      <c r="LDY927" s="14"/>
      <c r="LDZ927" s="14"/>
      <c r="LEA927" s="14"/>
      <c r="LEB927" s="14"/>
      <c r="LEC927" s="14"/>
      <c r="LED927" s="14"/>
      <c r="LEE927" s="14"/>
      <c r="LEF927" s="14"/>
      <c r="LEG927" s="14"/>
      <c r="LEH927" s="14"/>
      <c r="LEI927" s="14"/>
      <c r="LEJ927" s="14"/>
      <c r="LEK927" s="14"/>
      <c r="LEL927" s="14"/>
      <c r="LEM927" s="14"/>
      <c r="LEN927" s="14"/>
      <c r="LEO927" s="14"/>
      <c r="LEP927" s="14"/>
      <c r="LEQ927" s="14"/>
      <c r="LER927" s="14"/>
      <c r="LES927" s="14"/>
      <c r="LET927" s="14"/>
      <c r="LEU927" s="14"/>
      <c r="LEV927" s="14"/>
      <c r="LEW927" s="14"/>
      <c r="LEX927" s="14"/>
      <c r="LEY927" s="14"/>
      <c r="LEZ927" s="14"/>
      <c r="LFA927" s="14"/>
      <c r="LFB927" s="14"/>
      <c r="LFC927" s="14"/>
      <c r="LFD927" s="14"/>
      <c r="LFE927" s="14"/>
      <c r="LFF927" s="14"/>
      <c r="LFG927" s="14"/>
      <c r="LFH927" s="14"/>
      <c r="LFI927" s="14"/>
      <c r="LFJ927" s="14"/>
      <c r="LFK927" s="14"/>
      <c r="LFL927" s="14"/>
      <c r="LFM927" s="14"/>
      <c r="LFN927" s="14"/>
      <c r="LFO927" s="14"/>
      <c r="LFP927" s="14"/>
      <c r="LFQ927" s="14"/>
      <c r="LFR927" s="14"/>
      <c r="LFS927" s="14"/>
      <c r="LFT927" s="14"/>
      <c r="LFU927" s="14"/>
      <c r="LFV927" s="14"/>
      <c r="LFW927" s="14"/>
      <c r="LFX927" s="14"/>
      <c r="LFY927" s="14"/>
      <c r="LFZ927" s="14"/>
      <c r="LGA927" s="14"/>
      <c r="LGB927" s="14"/>
      <c r="LGC927" s="14"/>
      <c r="LGD927" s="14"/>
      <c r="LGE927" s="14"/>
      <c r="LGF927" s="14"/>
      <c r="LGG927" s="14"/>
      <c r="LGH927" s="14"/>
      <c r="LGI927" s="14"/>
      <c r="LGJ927" s="14"/>
      <c r="LGK927" s="14"/>
      <c r="LGL927" s="14"/>
      <c r="LGM927" s="14"/>
      <c r="LGN927" s="14"/>
      <c r="LGO927" s="14"/>
      <c r="LGP927" s="14"/>
      <c r="LGQ927" s="14"/>
      <c r="LGR927" s="14"/>
      <c r="LGS927" s="14"/>
      <c r="LGT927" s="14"/>
      <c r="LGU927" s="14"/>
      <c r="LGV927" s="14"/>
      <c r="LGW927" s="14"/>
      <c r="LGX927" s="14"/>
      <c r="LGY927" s="14"/>
      <c r="LGZ927" s="14"/>
      <c r="LHA927" s="14"/>
      <c r="LHB927" s="14"/>
      <c r="LHC927" s="14"/>
      <c r="LHD927" s="14"/>
      <c r="LHE927" s="14"/>
      <c r="LHF927" s="14"/>
      <c r="LHG927" s="14"/>
      <c r="LHH927" s="14"/>
      <c r="LHI927" s="14"/>
      <c r="LHJ927" s="14"/>
      <c r="LHK927" s="14"/>
      <c r="LHL927" s="14"/>
      <c r="LHM927" s="14"/>
      <c r="LHN927" s="14"/>
      <c r="LHO927" s="14"/>
      <c r="LHP927" s="14"/>
      <c r="LHQ927" s="14"/>
      <c r="LHR927" s="14"/>
      <c r="LHS927" s="14"/>
      <c r="LHT927" s="14"/>
      <c r="LHU927" s="14"/>
      <c r="LHV927" s="14"/>
      <c r="LHW927" s="14"/>
      <c r="LHX927" s="14"/>
      <c r="LHY927" s="14"/>
      <c r="LHZ927" s="14"/>
      <c r="LIA927" s="14"/>
      <c r="LIB927" s="14"/>
      <c r="LIC927" s="14"/>
      <c r="LID927" s="14"/>
      <c r="LIE927" s="14"/>
      <c r="LIF927" s="14"/>
      <c r="LIG927" s="14"/>
      <c r="LIH927" s="14"/>
      <c r="LII927" s="14"/>
      <c r="LIJ927" s="14"/>
      <c r="LIK927" s="14"/>
      <c r="LIL927" s="14"/>
      <c r="LIM927" s="14"/>
      <c r="LIN927" s="14"/>
      <c r="LIO927" s="14"/>
      <c r="LIP927" s="14"/>
      <c r="LIQ927" s="14"/>
      <c r="LIR927" s="14"/>
      <c r="LIS927" s="14"/>
      <c r="LIT927" s="14"/>
      <c r="LIU927" s="14"/>
      <c r="LIV927" s="14"/>
      <c r="LIW927" s="14"/>
      <c r="LIX927" s="14"/>
      <c r="LIY927" s="14"/>
      <c r="LIZ927" s="14"/>
      <c r="LJA927" s="14"/>
      <c r="LJB927" s="14"/>
      <c r="LJC927" s="14"/>
      <c r="LJD927" s="14"/>
      <c r="LJE927" s="14"/>
      <c r="LJF927" s="14"/>
      <c r="LJG927" s="14"/>
      <c r="LJH927" s="14"/>
      <c r="LJI927" s="14"/>
      <c r="LJJ927" s="14"/>
      <c r="LJK927" s="14"/>
      <c r="LJL927" s="14"/>
      <c r="LJM927" s="14"/>
      <c r="LJN927" s="14"/>
      <c r="LJO927" s="14"/>
      <c r="LJP927" s="14"/>
      <c r="LJQ927" s="14"/>
      <c r="LJR927" s="14"/>
      <c r="LJS927" s="14"/>
      <c r="LJT927" s="14"/>
      <c r="LJU927" s="14"/>
      <c r="LJV927" s="14"/>
      <c r="LJW927" s="14"/>
      <c r="LJX927" s="14"/>
      <c r="LJY927" s="14"/>
      <c r="LJZ927" s="14"/>
      <c r="LKA927" s="14"/>
      <c r="LKB927" s="14"/>
      <c r="LKC927" s="14"/>
      <c r="LKD927" s="14"/>
      <c r="LKE927" s="14"/>
      <c r="LKF927" s="14"/>
      <c r="LKG927" s="14"/>
      <c r="LKH927" s="14"/>
      <c r="LKI927" s="14"/>
      <c r="LKJ927" s="14"/>
      <c r="LKK927" s="14"/>
      <c r="LKL927" s="14"/>
      <c r="LKM927" s="14"/>
      <c r="LKN927" s="14"/>
      <c r="LKO927" s="14"/>
      <c r="LKP927" s="14"/>
      <c r="LKQ927" s="14"/>
      <c r="LKR927" s="14"/>
      <c r="LKS927" s="14"/>
      <c r="LKT927" s="14"/>
      <c r="LKU927" s="14"/>
      <c r="LKV927" s="14"/>
      <c r="LKW927" s="14"/>
      <c r="LKX927" s="14"/>
      <c r="LKY927" s="14"/>
      <c r="LKZ927" s="14"/>
      <c r="LLA927" s="14"/>
      <c r="LLB927" s="14"/>
      <c r="LLC927" s="14"/>
      <c r="LLD927" s="14"/>
      <c r="LLE927" s="14"/>
      <c r="LLF927" s="14"/>
      <c r="LLG927" s="14"/>
      <c r="LLH927" s="14"/>
      <c r="LLI927" s="14"/>
      <c r="LLJ927" s="14"/>
      <c r="LLK927" s="14"/>
      <c r="LLL927" s="14"/>
      <c r="LLM927" s="14"/>
      <c r="LLN927" s="14"/>
      <c r="LLO927" s="14"/>
      <c r="LLP927" s="14"/>
      <c r="LLQ927" s="14"/>
      <c r="LLR927" s="14"/>
      <c r="LLS927" s="14"/>
      <c r="LLT927" s="14"/>
      <c r="LLU927" s="14"/>
      <c r="LLV927" s="14"/>
      <c r="LLW927" s="14"/>
      <c r="LLX927" s="14"/>
      <c r="LLY927" s="14"/>
      <c r="LLZ927" s="14"/>
      <c r="LMA927" s="14"/>
      <c r="LMB927" s="14"/>
      <c r="LMC927" s="14"/>
      <c r="LMD927" s="14"/>
      <c r="LME927" s="14"/>
      <c r="LMF927" s="14"/>
      <c r="LMG927" s="14"/>
      <c r="LMH927" s="14"/>
      <c r="LMI927" s="14"/>
      <c r="LMJ927" s="14"/>
      <c r="LMK927" s="14"/>
      <c r="LML927" s="14"/>
      <c r="LMM927" s="14"/>
      <c r="LMN927" s="14"/>
      <c r="LMO927" s="14"/>
      <c r="LMP927" s="14"/>
      <c r="LMQ927" s="14"/>
      <c r="LMR927" s="14"/>
      <c r="LMS927" s="14"/>
      <c r="LMT927" s="14"/>
      <c r="LMU927" s="14"/>
      <c r="LMV927" s="14"/>
      <c r="LMW927" s="14"/>
      <c r="LMX927" s="14"/>
      <c r="LMY927" s="14"/>
      <c r="LMZ927" s="14"/>
      <c r="LNA927" s="14"/>
      <c r="LNB927" s="14"/>
      <c r="LNC927" s="14"/>
      <c r="LND927" s="14"/>
      <c r="LNE927" s="14"/>
      <c r="LNF927" s="14"/>
      <c r="LNG927" s="14"/>
      <c r="LNH927" s="14"/>
      <c r="LNI927" s="14"/>
      <c r="LNJ927" s="14"/>
      <c r="LNK927" s="14"/>
      <c r="LNL927" s="14"/>
      <c r="LNM927" s="14"/>
      <c r="LNN927" s="14"/>
      <c r="LNO927" s="14"/>
      <c r="LNP927" s="14"/>
      <c r="LNQ927" s="14"/>
      <c r="LNR927" s="14"/>
      <c r="LNS927" s="14"/>
      <c r="LNT927" s="14"/>
      <c r="LNU927" s="14"/>
      <c r="LNV927" s="14"/>
      <c r="LNW927" s="14"/>
      <c r="LNX927" s="14"/>
      <c r="LNY927" s="14"/>
      <c r="LNZ927" s="14"/>
      <c r="LOA927" s="14"/>
      <c r="LOB927" s="14"/>
      <c r="LOC927" s="14"/>
      <c r="LOD927" s="14"/>
      <c r="LOE927" s="14"/>
      <c r="LOF927" s="14"/>
      <c r="LOG927" s="14"/>
      <c r="LOH927" s="14"/>
      <c r="LOI927" s="14"/>
      <c r="LOJ927" s="14"/>
      <c r="LOK927" s="14"/>
      <c r="LOL927" s="14"/>
      <c r="LOM927" s="14"/>
      <c r="LON927" s="14"/>
      <c r="LOO927" s="14"/>
      <c r="LOP927" s="14"/>
      <c r="LOQ927" s="14"/>
      <c r="LOR927" s="14"/>
      <c r="LOS927" s="14"/>
      <c r="LOT927" s="14"/>
      <c r="LOU927" s="14"/>
      <c r="LOV927" s="14"/>
      <c r="LOW927" s="14"/>
      <c r="LOX927" s="14"/>
      <c r="LOY927" s="14"/>
      <c r="LOZ927" s="14"/>
      <c r="LPA927" s="14"/>
      <c r="LPB927" s="14"/>
      <c r="LPC927" s="14"/>
      <c r="LPD927" s="14"/>
      <c r="LPE927" s="14"/>
      <c r="LPF927" s="14"/>
      <c r="LPG927" s="14"/>
      <c r="LPH927" s="14"/>
      <c r="LPI927" s="14"/>
      <c r="LPJ927" s="14"/>
      <c r="LPK927" s="14"/>
      <c r="LPL927" s="14"/>
      <c r="LPM927" s="14"/>
      <c r="LPN927" s="14"/>
      <c r="LPO927" s="14"/>
      <c r="LPP927" s="14"/>
      <c r="LPQ927" s="14"/>
      <c r="LPR927" s="14"/>
      <c r="LPS927" s="14"/>
      <c r="LPT927" s="14"/>
      <c r="LPU927" s="14"/>
      <c r="LPV927" s="14"/>
      <c r="LPW927" s="14"/>
      <c r="LPX927" s="14"/>
      <c r="LPY927" s="14"/>
      <c r="LPZ927" s="14"/>
      <c r="LQA927" s="14"/>
      <c r="LQB927" s="14"/>
      <c r="LQC927" s="14"/>
      <c r="LQD927" s="14"/>
      <c r="LQE927" s="14"/>
      <c r="LQF927" s="14"/>
      <c r="LQG927" s="14"/>
      <c r="LQH927" s="14"/>
      <c r="LQI927" s="14"/>
      <c r="LQJ927" s="14"/>
      <c r="LQK927" s="14"/>
      <c r="LQL927" s="14"/>
      <c r="LQM927" s="14"/>
      <c r="LQN927" s="14"/>
      <c r="LQO927" s="14"/>
      <c r="LQP927" s="14"/>
      <c r="LQQ927" s="14"/>
      <c r="LQR927" s="14"/>
      <c r="LQS927" s="14"/>
      <c r="LQT927" s="14"/>
      <c r="LQU927" s="14"/>
      <c r="LQV927" s="14"/>
      <c r="LQW927" s="14"/>
      <c r="LQX927" s="14"/>
      <c r="LQY927" s="14"/>
      <c r="LQZ927" s="14"/>
      <c r="LRA927" s="14"/>
      <c r="LRB927" s="14"/>
      <c r="LRC927" s="14"/>
      <c r="LRD927" s="14"/>
      <c r="LRE927" s="14"/>
      <c r="LRF927" s="14"/>
      <c r="LRG927" s="14"/>
      <c r="LRH927" s="14"/>
      <c r="LRI927" s="14"/>
      <c r="LRJ927" s="14"/>
      <c r="LRK927" s="14"/>
      <c r="LRL927" s="14"/>
      <c r="LRM927" s="14"/>
      <c r="LRN927" s="14"/>
      <c r="LRO927" s="14"/>
      <c r="LRP927" s="14"/>
      <c r="LRQ927" s="14"/>
      <c r="LRR927" s="14"/>
      <c r="LRS927" s="14"/>
      <c r="LRT927" s="14"/>
      <c r="LRU927" s="14"/>
      <c r="LRV927" s="14"/>
      <c r="LRW927" s="14"/>
      <c r="LRX927" s="14"/>
      <c r="LRY927" s="14"/>
      <c r="LRZ927" s="14"/>
      <c r="LSA927" s="14"/>
      <c r="LSB927" s="14"/>
      <c r="LSC927" s="14"/>
      <c r="LSD927" s="14"/>
      <c r="LSE927" s="14"/>
      <c r="LSF927" s="14"/>
      <c r="LSG927" s="14"/>
      <c r="LSH927" s="14"/>
      <c r="LSI927" s="14"/>
      <c r="LSJ927" s="14"/>
      <c r="LSK927" s="14"/>
      <c r="LSL927" s="14"/>
      <c r="LSM927" s="14"/>
      <c r="LSN927" s="14"/>
      <c r="LSO927" s="14"/>
      <c r="LSP927" s="14"/>
      <c r="LSQ927" s="14"/>
      <c r="LSR927" s="14"/>
      <c r="LSS927" s="14"/>
      <c r="LST927" s="14"/>
      <c r="LSU927" s="14"/>
      <c r="LSV927" s="14"/>
      <c r="LSW927" s="14"/>
      <c r="LSX927" s="14"/>
      <c r="LSY927" s="14"/>
      <c r="LSZ927" s="14"/>
      <c r="LTA927" s="14"/>
      <c r="LTB927" s="14"/>
      <c r="LTC927" s="14"/>
      <c r="LTD927" s="14"/>
      <c r="LTE927" s="14"/>
      <c r="LTF927" s="14"/>
      <c r="LTG927" s="14"/>
      <c r="LTH927" s="14"/>
      <c r="LTI927" s="14"/>
      <c r="LTJ927" s="14"/>
      <c r="LTK927" s="14"/>
      <c r="LTL927" s="14"/>
      <c r="LTM927" s="14"/>
      <c r="LTN927" s="14"/>
      <c r="LTO927" s="14"/>
      <c r="LTP927" s="14"/>
      <c r="LTQ927" s="14"/>
      <c r="LTR927" s="14"/>
      <c r="LTS927" s="14"/>
      <c r="LTT927" s="14"/>
      <c r="LTU927" s="14"/>
      <c r="LTV927" s="14"/>
      <c r="LTW927" s="14"/>
      <c r="LTX927" s="14"/>
      <c r="LTY927" s="14"/>
      <c r="LTZ927" s="14"/>
      <c r="LUA927" s="14"/>
      <c r="LUB927" s="14"/>
      <c r="LUC927" s="14"/>
      <c r="LUD927" s="14"/>
      <c r="LUE927" s="14"/>
      <c r="LUF927" s="14"/>
      <c r="LUG927" s="14"/>
      <c r="LUH927" s="14"/>
      <c r="LUI927" s="14"/>
      <c r="LUJ927" s="14"/>
      <c r="LUK927" s="14"/>
      <c r="LUL927" s="14"/>
      <c r="LUM927" s="14"/>
      <c r="LUN927" s="14"/>
      <c r="LUO927" s="14"/>
      <c r="LUP927" s="14"/>
      <c r="LUQ927" s="14"/>
      <c r="LUR927" s="14"/>
      <c r="LUS927" s="14"/>
      <c r="LUT927" s="14"/>
      <c r="LUU927" s="14"/>
      <c r="LUV927" s="14"/>
      <c r="LUW927" s="14"/>
      <c r="LUX927" s="14"/>
      <c r="LUY927" s="14"/>
      <c r="LUZ927" s="14"/>
      <c r="LVA927" s="14"/>
      <c r="LVB927" s="14"/>
      <c r="LVC927" s="14"/>
      <c r="LVD927" s="14"/>
      <c r="LVE927" s="14"/>
      <c r="LVF927" s="14"/>
      <c r="LVG927" s="14"/>
      <c r="LVH927" s="14"/>
      <c r="LVI927" s="14"/>
      <c r="LVJ927" s="14"/>
      <c r="LVK927" s="14"/>
      <c r="LVL927" s="14"/>
      <c r="LVM927" s="14"/>
      <c r="LVN927" s="14"/>
      <c r="LVO927" s="14"/>
      <c r="LVP927" s="14"/>
      <c r="LVQ927" s="14"/>
      <c r="LVR927" s="14"/>
      <c r="LVS927" s="14"/>
      <c r="LVT927" s="14"/>
      <c r="LVU927" s="14"/>
      <c r="LVV927" s="14"/>
      <c r="LVW927" s="14"/>
      <c r="LVX927" s="14"/>
      <c r="LVY927" s="14"/>
      <c r="LVZ927" s="14"/>
      <c r="LWA927" s="14"/>
      <c r="LWB927" s="14"/>
      <c r="LWC927" s="14"/>
      <c r="LWD927" s="14"/>
      <c r="LWE927" s="14"/>
      <c r="LWF927" s="14"/>
      <c r="LWG927" s="14"/>
      <c r="LWH927" s="14"/>
      <c r="LWI927" s="14"/>
      <c r="LWJ927" s="14"/>
      <c r="LWK927" s="14"/>
      <c r="LWL927" s="14"/>
      <c r="LWM927" s="14"/>
      <c r="LWN927" s="14"/>
      <c r="LWO927" s="14"/>
      <c r="LWP927" s="14"/>
      <c r="LWQ927" s="14"/>
      <c r="LWR927" s="14"/>
      <c r="LWS927" s="14"/>
      <c r="LWT927" s="14"/>
      <c r="LWU927" s="14"/>
      <c r="LWV927" s="14"/>
      <c r="LWW927" s="14"/>
      <c r="LWX927" s="14"/>
      <c r="LWY927" s="14"/>
      <c r="LWZ927" s="14"/>
      <c r="LXA927" s="14"/>
      <c r="LXB927" s="14"/>
      <c r="LXC927" s="14"/>
      <c r="LXD927" s="14"/>
      <c r="LXE927" s="14"/>
      <c r="LXF927" s="14"/>
      <c r="LXG927" s="14"/>
      <c r="LXH927" s="14"/>
      <c r="LXI927" s="14"/>
      <c r="LXJ927" s="14"/>
      <c r="LXK927" s="14"/>
      <c r="LXL927" s="14"/>
      <c r="LXM927" s="14"/>
      <c r="LXN927" s="14"/>
      <c r="LXO927" s="14"/>
      <c r="LXP927" s="14"/>
      <c r="LXQ927" s="14"/>
      <c r="LXR927" s="14"/>
      <c r="LXS927" s="14"/>
      <c r="LXT927" s="14"/>
      <c r="LXU927" s="14"/>
      <c r="LXV927" s="14"/>
      <c r="LXW927" s="14"/>
      <c r="LXX927" s="14"/>
      <c r="LXY927" s="14"/>
      <c r="LXZ927" s="14"/>
      <c r="LYA927" s="14"/>
      <c r="LYB927" s="14"/>
      <c r="LYC927" s="14"/>
      <c r="LYD927" s="14"/>
      <c r="LYE927" s="14"/>
      <c r="LYF927" s="14"/>
      <c r="LYG927" s="14"/>
      <c r="LYH927" s="14"/>
      <c r="LYI927" s="14"/>
      <c r="LYJ927" s="14"/>
      <c r="LYK927" s="14"/>
      <c r="LYL927" s="14"/>
      <c r="LYM927" s="14"/>
      <c r="LYN927" s="14"/>
      <c r="LYO927" s="14"/>
      <c r="LYP927" s="14"/>
      <c r="LYQ927" s="14"/>
      <c r="LYR927" s="14"/>
      <c r="LYS927" s="14"/>
      <c r="LYT927" s="14"/>
      <c r="LYU927" s="14"/>
      <c r="LYV927" s="14"/>
      <c r="LYW927" s="14"/>
      <c r="LYX927" s="14"/>
      <c r="LYY927" s="14"/>
      <c r="LYZ927" s="14"/>
      <c r="LZA927" s="14"/>
      <c r="LZB927" s="14"/>
      <c r="LZC927" s="14"/>
      <c r="LZD927" s="14"/>
      <c r="LZE927" s="14"/>
      <c r="LZF927" s="14"/>
      <c r="LZG927" s="14"/>
      <c r="LZH927" s="14"/>
      <c r="LZI927" s="14"/>
      <c r="LZJ927" s="14"/>
      <c r="LZK927" s="14"/>
      <c r="LZL927" s="14"/>
      <c r="LZM927" s="14"/>
      <c r="LZN927" s="14"/>
      <c r="LZO927" s="14"/>
      <c r="LZP927" s="14"/>
      <c r="LZQ927" s="14"/>
      <c r="LZR927" s="14"/>
      <c r="LZS927" s="14"/>
      <c r="LZT927" s="14"/>
      <c r="LZU927" s="14"/>
      <c r="LZV927" s="14"/>
      <c r="LZW927" s="14"/>
      <c r="LZX927" s="14"/>
      <c r="LZY927" s="14"/>
      <c r="LZZ927" s="14"/>
      <c r="MAA927" s="14"/>
      <c r="MAB927" s="14"/>
      <c r="MAC927" s="14"/>
      <c r="MAD927" s="14"/>
      <c r="MAE927" s="14"/>
      <c r="MAF927" s="14"/>
      <c r="MAG927" s="14"/>
      <c r="MAH927" s="14"/>
      <c r="MAI927" s="14"/>
      <c r="MAJ927" s="14"/>
      <c r="MAK927" s="14"/>
      <c r="MAL927" s="14"/>
      <c r="MAM927" s="14"/>
      <c r="MAN927" s="14"/>
      <c r="MAO927" s="14"/>
      <c r="MAP927" s="14"/>
      <c r="MAQ927" s="14"/>
      <c r="MAR927" s="14"/>
      <c r="MAS927" s="14"/>
      <c r="MAT927" s="14"/>
      <c r="MAU927" s="14"/>
      <c r="MAV927" s="14"/>
      <c r="MAW927" s="14"/>
      <c r="MAX927" s="14"/>
      <c r="MAY927" s="14"/>
      <c r="MAZ927" s="14"/>
      <c r="MBA927" s="14"/>
      <c r="MBB927" s="14"/>
      <c r="MBC927" s="14"/>
      <c r="MBD927" s="14"/>
      <c r="MBE927" s="14"/>
      <c r="MBF927" s="14"/>
      <c r="MBG927" s="14"/>
      <c r="MBH927" s="14"/>
      <c r="MBI927" s="14"/>
      <c r="MBJ927" s="14"/>
      <c r="MBK927" s="14"/>
      <c r="MBL927" s="14"/>
      <c r="MBM927" s="14"/>
      <c r="MBN927" s="14"/>
      <c r="MBO927" s="14"/>
      <c r="MBP927" s="14"/>
      <c r="MBQ927" s="14"/>
      <c r="MBR927" s="14"/>
      <c r="MBS927" s="14"/>
      <c r="MBT927" s="14"/>
      <c r="MBU927" s="14"/>
      <c r="MBV927" s="14"/>
      <c r="MBW927" s="14"/>
      <c r="MBX927" s="14"/>
      <c r="MBY927" s="14"/>
      <c r="MBZ927" s="14"/>
      <c r="MCA927" s="14"/>
      <c r="MCB927" s="14"/>
      <c r="MCC927" s="14"/>
      <c r="MCD927" s="14"/>
      <c r="MCE927" s="14"/>
      <c r="MCF927" s="14"/>
      <c r="MCG927" s="14"/>
      <c r="MCH927" s="14"/>
      <c r="MCI927" s="14"/>
      <c r="MCJ927" s="14"/>
      <c r="MCK927" s="14"/>
      <c r="MCL927" s="14"/>
      <c r="MCM927" s="14"/>
      <c r="MCN927" s="14"/>
      <c r="MCO927" s="14"/>
      <c r="MCP927" s="14"/>
      <c r="MCQ927" s="14"/>
      <c r="MCR927" s="14"/>
      <c r="MCS927" s="14"/>
      <c r="MCT927" s="14"/>
      <c r="MCU927" s="14"/>
      <c r="MCV927" s="14"/>
      <c r="MCW927" s="14"/>
      <c r="MCX927" s="14"/>
      <c r="MCY927" s="14"/>
      <c r="MCZ927" s="14"/>
      <c r="MDA927" s="14"/>
      <c r="MDB927" s="14"/>
      <c r="MDC927" s="14"/>
      <c r="MDD927" s="14"/>
      <c r="MDE927" s="14"/>
      <c r="MDF927" s="14"/>
      <c r="MDG927" s="14"/>
      <c r="MDH927" s="14"/>
      <c r="MDI927" s="14"/>
      <c r="MDJ927" s="14"/>
      <c r="MDK927" s="14"/>
      <c r="MDL927" s="14"/>
      <c r="MDM927" s="14"/>
      <c r="MDN927" s="14"/>
      <c r="MDO927" s="14"/>
      <c r="MDP927" s="14"/>
      <c r="MDQ927" s="14"/>
      <c r="MDR927" s="14"/>
      <c r="MDS927" s="14"/>
      <c r="MDT927" s="14"/>
      <c r="MDU927" s="14"/>
      <c r="MDV927" s="14"/>
      <c r="MDW927" s="14"/>
      <c r="MDX927" s="14"/>
      <c r="MDY927" s="14"/>
      <c r="MDZ927" s="14"/>
      <c r="MEA927" s="14"/>
      <c r="MEB927" s="14"/>
      <c r="MEC927" s="14"/>
      <c r="MED927" s="14"/>
      <c r="MEE927" s="14"/>
      <c r="MEF927" s="14"/>
      <c r="MEG927" s="14"/>
      <c r="MEH927" s="14"/>
      <c r="MEI927" s="14"/>
      <c r="MEJ927" s="14"/>
      <c r="MEK927" s="14"/>
      <c r="MEL927" s="14"/>
      <c r="MEM927" s="14"/>
      <c r="MEN927" s="14"/>
      <c r="MEO927" s="14"/>
      <c r="MEP927" s="14"/>
      <c r="MEQ927" s="14"/>
      <c r="MER927" s="14"/>
      <c r="MES927" s="14"/>
      <c r="MET927" s="14"/>
      <c r="MEU927" s="14"/>
      <c r="MEV927" s="14"/>
      <c r="MEW927" s="14"/>
      <c r="MEX927" s="14"/>
      <c r="MEY927" s="14"/>
      <c r="MEZ927" s="14"/>
      <c r="MFA927" s="14"/>
      <c r="MFB927" s="14"/>
      <c r="MFC927" s="14"/>
      <c r="MFD927" s="14"/>
      <c r="MFE927" s="14"/>
      <c r="MFF927" s="14"/>
      <c r="MFG927" s="14"/>
      <c r="MFH927" s="14"/>
      <c r="MFI927" s="14"/>
      <c r="MFJ927" s="14"/>
      <c r="MFK927" s="14"/>
      <c r="MFL927" s="14"/>
      <c r="MFM927" s="14"/>
      <c r="MFN927" s="14"/>
      <c r="MFO927" s="14"/>
      <c r="MFP927" s="14"/>
      <c r="MFQ927" s="14"/>
      <c r="MFR927" s="14"/>
      <c r="MFS927" s="14"/>
      <c r="MFT927" s="14"/>
      <c r="MFU927" s="14"/>
      <c r="MFV927" s="14"/>
      <c r="MFW927" s="14"/>
      <c r="MFX927" s="14"/>
      <c r="MFY927" s="14"/>
      <c r="MFZ927" s="14"/>
      <c r="MGA927" s="14"/>
      <c r="MGB927" s="14"/>
      <c r="MGC927" s="14"/>
      <c r="MGD927" s="14"/>
      <c r="MGE927" s="14"/>
      <c r="MGF927" s="14"/>
      <c r="MGG927" s="14"/>
      <c r="MGH927" s="14"/>
      <c r="MGI927" s="14"/>
      <c r="MGJ927" s="14"/>
      <c r="MGK927" s="14"/>
      <c r="MGL927" s="14"/>
      <c r="MGM927" s="14"/>
      <c r="MGN927" s="14"/>
      <c r="MGO927" s="14"/>
      <c r="MGP927" s="14"/>
      <c r="MGQ927" s="14"/>
      <c r="MGR927" s="14"/>
      <c r="MGS927" s="14"/>
      <c r="MGT927" s="14"/>
      <c r="MGU927" s="14"/>
      <c r="MGV927" s="14"/>
      <c r="MGW927" s="14"/>
      <c r="MGX927" s="14"/>
      <c r="MGY927" s="14"/>
      <c r="MGZ927" s="14"/>
      <c r="MHA927" s="14"/>
      <c r="MHB927" s="14"/>
      <c r="MHC927" s="14"/>
      <c r="MHD927" s="14"/>
      <c r="MHE927" s="14"/>
      <c r="MHF927" s="14"/>
      <c r="MHG927" s="14"/>
      <c r="MHH927" s="14"/>
      <c r="MHI927" s="14"/>
      <c r="MHJ927" s="14"/>
      <c r="MHK927" s="14"/>
      <c r="MHL927" s="14"/>
      <c r="MHM927" s="14"/>
      <c r="MHN927" s="14"/>
      <c r="MHO927" s="14"/>
      <c r="MHP927" s="14"/>
      <c r="MHQ927" s="14"/>
      <c r="MHR927" s="14"/>
      <c r="MHS927" s="14"/>
      <c r="MHT927" s="14"/>
      <c r="MHU927" s="14"/>
      <c r="MHV927" s="14"/>
      <c r="MHW927" s="14"/>
      <c r="MHX927" s="14"/>
      <c r="MHY927" s="14"/>
      <c r="MHZ927" s="14"/>
      <c r="MIA927" s="14"/>
      <c r="MIB927" s="14"/>
      <c r="MIC927" s="14"/>
      <c r="MID927" s="14"/>
      <c r="MIE927" s="14"/>
      <c r="MIF927" s="14"/>
      <c r="MIG927" s="14"/>
      <c r="MIH927" s="14"/>
      <c r="MII927" s="14"/>
      <c r="MIJ927" s="14"/>
      <c r="MIK927" s="14"/>
      <c r="MIL927" s="14"/>
      <c r="MIM927" s="14"/>
      <c r="MIN927" s="14"/>
      <c r="MIO927" s="14"/>
      <c r="MIP927" s="14"/>
      <c r="MIQ927" s="14"/>
      <c r="MIR927" s="14"/>
      <c r="MIS927" s="14"/>
      <c r="MIT927" s="14"/>
      <c r="MIU927" s="14"/>
      <c r="MIV927" s="14"/>
      <c r="MIW927" s="14"/>
      <c r="MIX927" s="14"/>
      <c r="MIY927" s="14"/>
      <c r="MIZ927" s="14"/>
      <c r="MJA927" s="14"/>
      <c r="MJB927" s="14"/>
      <c r="MJC927" s="14"/>
      <c r="MJD927" s="14"/>
      <c r="MJE927" s="14"/>
      <c r="MJF927" s="14"/>
      <c r="MJG927" s="14"/>
      <c r="MJH927" s="14"/>
      <c r="MJI927" s="14"/>
      <c r="MJJ927" s="14"/>
      <c r="MJK927" s="14"/>
      <c r="MJL927" s="14"/>
      <c r="MJM927" s="14"/>
      <c r="MJN927" s="14"/>
      <c r="MJO927" s="14"/>
      <c r="MJP927" s="14"/>
      <c r="MJQ927" s="14"/>
      <c r="MJR927" s="14"/>
      <c r="MJS927" s="14"/>
      <c r="MJT927" s="14"/>
      <c r="MJU927" s="14"/>
      <c r="MJV927" s="14"/>
      <c r="MJW927" s="14"/>
      <c r="MJX927" s="14"/>
      <c r="MJY927" s="14"/>
      <c r="MJZ927" s="14"/>
      <c r="MKA927" s="14"/>
      <c r="MKB927" s="14"/>
      <c r="MKC927" s="14"/>
      <c r="MKD927" s="14"/>
      <c r="MKE927" s="14"/>
      <c r="MKF927" s="14"/>
      <c r="MKG927" s="14"/>
      <c r="MKH927" s="14"/>
      <c r="MKI927" s="14"/>
      <c r="MKJ927" s="14"/>
      <c r="MKK927" s="14"/>
      <c r="MKL927" s="14"/>
      <c r="MKM927" s="14"/>
      <c r="MKN927" s="14"/>
      <c r="MKO927" s="14"/>
      <c r="MKP927" s="14"/>
      <c r="MKQ927" s="14"/>
      <c r="MKR927" s="14"/>
      <c r="MKS927" s="14"/>
      <c r="MKT927" s="14"/>
      <c r="MKU927" s="14"/>
      <c r="MKV927" s="14"/>
      <c r="MKW927" s="14"/>
      <c r="MKX927" s="14"/>
      <c r="MKY927" s="14"/>
      <c r="MKZ927" s="14"/>
      <c r="MLA927" s="14"/>
      <c r="MLB927" s="14"/>
      <c r="MLC927" s="14"/>
      <c r="MLD927" s="14"/>
      <c r="MLE927" s="14"/>
      <c r="MLF927" s="14"/>
      <c r="MLG927" s="14"/>
      <c r="MLH927" s="14"/>
      <c r="MLI927" s="14"/>
      <c r="MLJ927" s="14"/>
      <c r="MLK927" s="14"/>
      <c r="MLL927" s="14"/>
      <c r="MLM927" s="14"/>
      <c r="MLN927" s="14"/>
      <c r="MLO927" s="14"/>
      <c r="MLP927" s="14"/>
      <c r="MLQ927" s="14"/>
      <c r="MLR927" s="14"/>
      <c r="MLS927" s="14"/>
      <c r="MLT927" s="14"/>
      <c r="MLU927" s="14"/>
      <c r="MLV927" s="14"/>
      <c r="MLW927" s="14"/>
      <c r="MLX927" s="14"/>
      <c r="MLY927" s="14"/>
      <c r="MLZ927" s="14"/>
      <c r="MMA927" s="14"/>
      <c r="MMB927" s="14"/>
      <c r="MMC927" s="14"/>
      <c r="MMD927" s="14"/>
      <c r="MME927" s="14"/>
      <c r="MMF927" s="14"/>
      <c r="MMG927" s="14"/>
      <c r="MMH927" s="14"/>
      <c r="MMI927" s="14"/>
      <c r="MMJ927" s="14"/>
      <c r="MMK927" s="14"/>
      <c r="MML927" s="14"/>
      <c r="MMM927" s="14"/>
      <c r="MMN927" s="14"/>
      <c r="MMO927" s="14"/>
      <c r="MMP927" s="14"/>
      <c r="MMQ927" s="14"/>
      <c r="MMR927" s="14"/>
      <c r="MMS927" s="14"/>
      <c r="MMT927" s="14"/>
      <c r="MMU927" s="14"/>
      <c r="MMV927" s="14"/>
      <c r="MMW927" s="14"/>
      <c r="MMX927" s="14"/>
      <c r="MMY927" s="14"/>
      <c r="MMZ927" s="14"/>
      <c r="MNA927" s="14"/>
      <c r="MNB927" s="14"/>
      <c r="MNC927" s="14"/>
      <c r="MND927" s="14"/>
      <c r="MNE927" s="14"/>
      <c r="MNF927" s="14"/>
      <c r="MNG927" s="14"/>
      <c r="MNH927" s="14"/>
      <c r="MNI927" s="14"/>
      <c r="MNJ927" s="14"/>
      <c r="MNK927" s="14"/>
      <c r="MNL927" s="14"/>
      <c r="MNM927" s="14"/>
      <c r="MNN927" s="14"/>
      <c r="MNO927" s="14"/>
      <c r="MNP927" s="14"/>
      <c r="MNQ927" s="14"/>
      <c r="MNR927" s="14"/>
      <c r="MNS927" s="14"/>
      <c r="MNT927" s="14"/>
      <c r="MNU927" s="14"/>
      <c r="MNV927" s="14"/>
      <c r="MNW927" s="14"/>
      <c r="MNX927" s="14"/>
      <c r="MNY927" s="14"/>
      <c r="MNZ927" s="14"/>
      <c r="MOA927" s="14"/>
      <c r="MOB927" s="14"/>
      <c r="MOC927" s="14"/>
      <c r="MOD927" s="14"/>
      <c r="MOE927" s="14"/>
      <c r="MOF927" s="14"/>
      <c r="MOG927" s="14"/>
      <c r="MOH927" s="14"/>
      <c r="MOI927" s="14"/>
      <c r="MOJ927" s="14"/>
      <c r="MOK927" s="14"/>
      <c r="MOL927" s="14"/>
      <c r="MOM927" s="14"/>
      <c r="MON927" s="14"/>
      <c r="MOO927" s="14"/>
      <c r="MOP927" s="14"/>
      <c r="MOQ927" s="14"/>
      <c r="MOR927" s="14"/>
      <c r="MOS927" s="14"/>
      <c r="MOT927" s="14"/>
      <c r="MOU927" s="14"/>
      <c r="MOV927" s="14"/>
      <c r="MOW927" s="14"/>
      <c r="MOX927" s="14"/>
      <c r="MOY927" s="14"/>
      <c r="MOZ927" s="14"/>
      <c r="MPA927" s="14"/>
      <c r="MPB927" s="14"/>
      <c r="MPC927" s="14"/>
      <c r="MPD927" s="14"/>
      <c r="MPE927" s="14"/>
      <c r="MPF927" s="14"/>
      <c r="MPG927" s="14"/>
      <c r="MPH927" s="14"/>
      <c r="MPI927" s="14"/>
      <c r="MPJ927" s="14"/>
      <c r="MPK927" s="14"/>
      <c r="MPL927" s="14"/>
      <c r="MPM927" s="14"/>
      <c r="MPN927" s="14"/>
      <c r="MPO927" s="14"/>
      <c r="MPP927" s="14"/>
      <c r="MPQ927" s="14"/>
      <c r="MPR927" s="14"/>
      <c r="MPS927" s="14"/>
      <c r="MPT927" s="14"/>
      <c r="MPU927" s="14"/>
      <c r="MPV927" s="14"/>
      <c r="MPW927" s="14"/>
      <c r="MPX927" s="14"/>
      <c r="MPY927" s="14"/>
      <c r="MPZ927" s="14"/>
      <c r="MQA927" s="14"/>
      <c r="MQB927" s="14"/>
      <c r="MQC927" s="14"/>
      <c r="MQD927" s="14"/>
      <c r="MQE927" s="14"/>
      <c r="MQF927" s="14"/>
      <c r="MQG927" s="14"/>
      <c r="MQH927" s="14"/>
      <c r="MQI927" s="14"/>
      <c r="MQJ927" s="14"/>
      <c r="MQK927" s="14"/>
      <c r="MQL927" s="14"/>
      <c r="MQM927" s="14"/>
      <c r="MQN927" s="14"/>
      <c r="MQO927" s="14"/>
      <c r="MQP927" s="14"/>
      <c r="MQQ927" s="14"/>
      <c r="MQR927" s="14"/>
      <c r="MQS927" s="14"/>
      <c r="MQT927" s="14"/>
      <c r="MQU927" s="14"/>
      <c r="MQV927" s="14"/>
      <c r="MQW927" s="14"/>
      <c r="MQX927" s="14"/>
      <c r="MQY927" s="14"/>
      <c r="MQZ927" s="14"/>
      <c r="MRA927" s="14"/>
      <c r="MRB927" s="14"/>
      <c r="MRC927" s="14"/>
      <c r="MRD927" s="14"/>
      <c r="MRE927" s="14"/>
      <c r="MRF927" s="14"/>
      <c r="MRG927" s="14"/>
      <c r="MRH927" s="14"/>
      <c r="MRI927" s="14"/>
      <c r="MRJ927" s="14"/>
      <c r="MRK927" s="14"/>
      <c r="MRL927" s="14"/>
      <c r="MRM927" s="14"/>
      <c r="MRN927" s="14"/>
      <c r="MRO927" s="14"/>
      <c r="MRP927" s="14"/>
      <c r="MRQ927" s="14"/>
      <c r="MRR927" s="14"/>
      <c r="MRS927" s="14"/>
      <c r="MRT927" s="14"/>
      <c r="MRU927" s="14"/>
      <c r="MRV927" s="14"/>
      <c r="MRW927" s="14"/>
      <c r="MRX927" s="14"/>
      <c r="MRY927" s="14"/>
      <c r="MRZ927" s="14"/>
      <c r="MSA927" s="14"/>
      <c r="MSB927" s="14"/>
      <c r="MSC927" s="14"/>
      <c r="MSD927" s="14"/>
      <c r="MSE927" s="14"/>
      <c r="MSF927" s="14"/>
      <c r="MSG927" s="14"/>
      <c r="MSH927" s="14"/>
      <c r="MSI927" s="14"/>
      <c r="MSJ927" s="14"/>
      <c r="MSK927" s="14"/>
      <c r="MSL927" s="14"/>
      <c r="MSM927" s="14"/>
      <c r="MSN927" s="14"/>
      <c r="MSO927" s="14"/>
      <c r="MSP927" s="14"/>
      <c r="MSQ927" s="14"/>
      <c r="MSR927" s="14"/>
      <c r="MSS927" s="14"/>
      <c r="MST927" s="14"/>
      <c r="MSU927" s="14"/>
      <c r="MSV927" s="14"/>
      <c r="MSW927" s="14"/>
      <c r="MSX927" s="14"/>
      <c r="MSY927" s="14"/>
      <c r="MSZ927" s="14"/>
      <c r="MTA927" s="14"/>
      <c r="MTB927" s="14"/>
      <c r="MTC927" s="14"/>
      <c r="MTD927" s="14"/>
      <c r="MTE927" s="14"/>
      <c r="MTF927" s="14"/>
      <c r="MTG927" s="14"/>
      <c r="MTH927" s="14"/>
      <c r="MTI927" s="14"/>
      <c r="MTJ927" s="14"/>
      <c r="MTK927" s="14"/>
      <c r="MTL927" s="14"/>
      <c r="MTM927" s="14"/>
      <c r="MTN927" s="14"/>
      <c r="MTO927" s="14"/>
      <c r="MTP927" s="14"/>
      <c r="MTQ927" s="14"/>
      <c r="MTR927" s="14"/>
      <c r="MTS927" s="14"/>
      <c r="MTT927" s="14"/>
      <c r="MTU927" s="14"/>
      <c r="MTV927" s="14"/>
      <c r="MTW927" s="14"/>
      <c r="MTX927" s="14"/>
      <c r="MTY927" s="14"/>
      <c r="MTZ927" s="14"/>
      <c r="MUA927" s="14"/>
      <c r="MUB927" s="14"/>
      <c r="MUC927" s="14"/>
      <c r="MUD927" s="14"/>
      <c r="MUE927" s="14"/>
      <c r="MUF927" s="14"/>
      <c r="MUG927" s="14"/>
      <c r="MUH927" s="14"/>
      <c r="MUI927" s="14"/>
      <c r="MUJ927" s="14"/>
      <c r="MUK927" s="14"/>
      <c r="MUL927" s="14"/>
      <c r="MUM927" s="14"/>
      <c r="MUN927" s="14"/>
      <c r="MUO927" s="14"/>
      <c r="MUP927" s="14"/>
      <c r="MUQ927" s="14"/>
      <c r="MUR927" s="14"/>
      <c r="MUS927" s="14"/>
      <c r="MUT927" s="14"/>
      <c r="MUU927" s="14"/>
      <c r="MUV927" s="14"/>
      <c r="MUW927" s="14"/>
      <c r="MUX927" s="14"/>
      <c r="MUY927" s="14"/>
      <c r="MUZ927" s="14"/>
      <c r="MVA927" s="14"/>
      <c r="MVB927" s="14"/>
      <c r="MVC927" s="14"/>
      <c r="MVD927" s="14"/>
      <c r="MVE927" s="14"/>
      <c r="MVF927" s="14"/>
      <c r="MVG927" s="14"/>
      <c r="MVH927" s="14"/>
      <c r="MVI927" s="14"/>
      <c r="MVJ927" s="14"/>
      <c r="MVK927" s="14"/>
      <c r="MVL927" s="14"/>
      <c r="MVM927" s="14"/>
      <c r="MVN927" s="14"/>
      <c r="MVO927" s="14"/>
      <c r="MVP927" s="14"/>
      <c r="MVQ927" s="14"/>
      <c r="MVR927" s="14"/>
      <c r="MVS927" s="14"/>
      <c r="MVT927" s="14"/>
      <c r="MVU927" s="14"/>
      <c r="MVV927" s="14"/>
      <c r="MVW927" s="14"/>
      <c r="MVX927" s="14"/>
      <c r="MVY927" s="14"/>
      <c r="MVZ927" s="14"/>
      <c r="MWA927" s="14"/>
      <c r="MWB927" s="14"/>
      <c r="MWC927" s="14"/>
      <c r="MWD927" s="14"/>
      <c r="MWE927" s="14"/>
      <c r="MWF927" s="14"/>
      <c r="MWG927" s="14"/>
      <c r="MWH927" s="14"/>
      <c r="MWI927" s="14"/>
      <c r="MWJ927" s="14"/>
      <c r="MWK927" s="14"/>
      <c r="MWL927" s="14"/>
      <c r="MWM927" s="14"/>
      <c r="MWN927" s="14"/>
      <c r="MWO927" s="14"/>
      <c r="MWP927" s="14"/>
      <c r="MWQ927" s="14"/>
      <c r="MWR927" s="14"/>
      <c r="MWS927" s="14"/>
      <c r="MWT927" s="14"/>
      <c r="MWU927" s="14"/>
      <c r="MWV927" s="14"/>
      <c r="MWW927" s="14"/>
      <c r="MWX927" s="14"/>
      <c r="MWY927" s="14"/>
      <c r="MWZ927" s="14"/>
      <c r="MXA927" s="14"/>
      <c r="MXB927" s="14"/>
      <c r="MXC927" s="14"/>
      <c r="MXD927" s="14"/>
      <c r="MXE927" s="14"/>
      <c r="MXF927" s="14"/>
      <c r="MXG927" s="14"/>
      <c r="MXH927" s="14"/>
      <c r="MXI927" s="14"/>
      <c r="MXJ927" s="14"/>
      <c r="MXK927" s="14"/>
      <c r="MXL927" s="14"/>
      <c r="MXM927" s="14"/>
      <c r="MXN927" s="14"/>
      <c r="MXO927" s="14"/>
      <c r="MXP927" s="14"/>
      <c r="MXQ927" s="14"/>
      <c r="MXR927" s="14"/>
      <c r="MXS927" s="14"/>
      <c r="MXT927" s="14"/>
      <c r="MXU927" s="14"/>
      <c r="MXV927" s="14"/>
      <c r="MXW927" s="14"/>
      <c r="MXX927" s="14"/>
      <c r="MXY927" s="14"/>
      <c r="MXZ927" s="14"/>
      <c r="MYA927" s="14"/>
      <c r="MYB927" s="14"/>
      <c r="MYC927" s="14"/>
      <c r="MYD927" s="14"/>
      <c r="MYE927" s="14"/>
      <c r="MYF927" s="14"/>
      <c r="MYG927" s="14"/>
      <c r="MYH927" s="14"/>
      <c r="MYI927" s="14"/>
      <c r="MYJ927" s="14"/>
      <c r="MYK927" s="14"/>
      <c r="MYL927" s="14"/>
      <c r="MYM927" s="14"/>
      <c r="MYN927" s="14"/>
      <c r="MYO927" s="14"/>
      <c r="MYP927" s="14"/>
      <c r="MYQ927" s="14"/>
      <c r="MYR927" s="14"/>
      <c r="MYS927" s="14"/>
      <c r="MYT927" s="14"/>
      <c r="MYU927" s="14"/>
      <c r="MYV927" s="14"/>
      <c r="MYW927" s="14"/>
      <c r="MYX927" s="14"/>
      <c r="MYY927" s="14"/>
      <c r="MYZ927" s="14"/>
      <c r="MZA927" s="14"/>
      <c r="MZB927" s="14"/>
      <c r="MZC927" s="14"/>
      <c r="MZD927" s="14"/>
      <c r="MZE927" s="14"/>
      <c r="MZF927" s="14"/>
      <c r="MZG927" s="14"/>
      <c r="MZH927" s="14"/>
      <c r="MZI927" s="14"/>
      <c r="MZJ927" s="14"/>
      <c r="MZK927" s="14"/>
      <c r="MZL927" s="14"/>
      <c r="MZM927" s="14"/>
      <c r="MZN927" s="14"/>
      <c r="MZO927" s="14"/>
      <c r="MZP927" s="14"/>
      <c r="MZQ927" s="14"/>
      <c r="MZR927" s="14"/>
      <c r="MZS927" s="14"/>
      <c r="MZT927" s="14"/>
      <c r="MZU927" s="14"/>
      <c r="MZV927" s="14"/>
      <c r="MZW927" s="14"/>
      <c r="MZX927" s="14"/>
      <c r="MZY927" s="14"/>
      <c r="MZZ927" s="14"/>
      <c r="NAA927" s="14"/>
      <c r="NAB927" s="14"/>
      <c r="NAC927" s="14"/>
      <c r="NAD927" s="14"/>
      <c r="NAE927" s="14"/>
      <c r="NAF927" s="14"/>
      <c r="NAG927" s="14"/>
      <c r="NAH927" s="14"/>
      <c r="NAI927" s="14"/>
      <c r="NAJ927" s="14"/>
      <c r="NAK927" s="14"/>
      <c r="NAL927" s="14"/>
      <c r="NAM927" s="14"/>
      <c r="NAN927" s="14"/>
      <c r="NAO927" s="14"/>
      <c r="NAP927" s="14"/>
      <c r="NAQ927" s="14"/>
      <c r="NAR927" s="14"/>
      <c r="NAS927" s="14"/>
      <c r="NAT927" s="14"/>
      <c r="NAU927" s="14"/>
      <c r="NAV927" s="14"/>
      <c r="NAW927" s="14"/>
      <c r="NAX927" s="14"/>
      <c r="NAY927" s="14"/>
      <c r="NAZ927" s="14"/>
      <c r="NBA927" s="14"/>
      <c r="NBB927" s="14"/>
      <c r="NBC927" s="14"/>
      <c r="NBD927" s="14"/>
      <c r="NBE927" s="14"/>
      <c r="NBF927" s="14"/>
      <c r="NBG927" s="14"/>
      <c r="NBH927" s="14"/>
      <c r="NBI927" s="14"/>
      <c r="NBJ927" s="14"/>
      <c r="NBK927" s="14"/>
      <c r="NBL927" s="14"/>
      <c r="NBM927" s="14"/>
      <c r="NBN927" s="14"/>
      <c r="NBO927" s="14"/>
      <c r="NBP927" s="14"/>
      <c r="NBQ927" s="14"/>
      <c r="NBR927" s="14"/>
      <c r="NBS927" s="14"/>
      <c r="NBT927" s="14"/>
      <c r="NBU927" s="14"/>
      <c r="NBV927" s="14"/>
      <c r="NBW927" s="14"/>
      <c r="NBX927" s="14"/>
      <c r="NBY927" s="14"/>
      <c r="NBZ927" s="14"/>
      <c r="NCA927" s="14"/>
      <c r="NCB927" s="14"/>
      <c r="NCC927" s="14"/>
      <c r="NCD927" s="14"/>
      <c r="NCE927" s="14"/>
      <c r="NCF927" s="14"/>
      <c r="NCG927" s="14"/>
      <c r="NCH927" s="14"/>
      <c r="NCI927" s="14"/>
      <c r="NCJ927" s="14"/>
      <c r="NCK927" s="14"/>
      <c r="NCL927" s="14"/>
      <c r="NCM927" s="14"/>
      <c r="NCN927" s="14"/>
      <c r="NCO927" s="14"/>
      <c r="NCP927" s="14"/>
      <c r="NCQ927" s="14"/>
      <c r="NCR927" s="14"/>
      <c r="NCS927" s="14"/>
      <c r="NCT927" s="14"/>
      <c r="NCU927" s="14"/>
      <c r="NCV927" s="14"/>
      <c r="NCW927" s="14"/>
      <c r="NCX927" s="14"/>
      <c r="NCY927" s="14"/>
      <c r="NCZ927" s="14"/>
      <c r="NDA927" s="14"/>
      <c r="NDB927" s="14"/>
      <c r="NDC927" s="14"/>
      <c r="NDD927" s="14"/>
      <c r="NDE927" s="14"/>
      <c r="NDF927" s="14"/>
      <c r="NDG927" s="14"/>
      <c r="NDH927" s="14"/>
      <c r="NDI927" s="14"/>
      <c r="NDJ927" s="14"/>
      <c r="NDK927" s="14"/>
      <c r="NDL927" s="14"/>
      <c r="NDM927" s="14"/>
      <c r="NDN927" s="14"/>
      <c r="NDO927" s="14"/>
      <c r="NDP927" s="14"/>
      <c r="NDQ927" s="14"/>
      <c r="NDR927" s="14"/>
      <c r="NDS927" s="14"/>
      <c r="NDT927" s="14"/>
      <c r="NDU927" s="14"/>
      <c r="NDV927" s="14"/>
      <c r="NDW927" s="14"/>
      <c r="NDX927" s="14"/>
      <c r="NDY927" s="14"/>
      <c r="NDZ927" s="14"/>
      <c r="NEA927" s="14"/>
      <c r="NEB927" s="14"/>
      <c r="NEC927" s="14"/>
      <c r="NED927" s="14"/>
      <c r="NEE927" s="14"/>
      <c r="NEF927" s="14"/>
      <c r="NEG927" s="14"/>
      <c r="NEH927" s="14"/>
      <c r="NEI927" s="14"/>
      <c r="NEJ927" s="14"/>
      <c r="NEK927" s="14"/>
      <c r="NEL927" s="14"/>
      <c r="NEM927" s="14"/>
      <c r="NEN927" s="14"/>
      <c r="NEO927" s="14"/>
      <c r="NEP927" s="14"/>
      <c r="NEQ927" s="14"/>
      <c r="NER927" s="14"/>
      <c r="NES927" s="14"/>
      <c r="NET927" s="14"/>
      <c r="NEU927" s="14"/>
      <c r="NEV927" s="14"/>
      <c r="NEW927" s="14"/>
      <c r="NEX927" s="14"/>
      <c r="NEY927" s="14"/>
      <c r="NEZ927" s="14"/>
      <c r="NFA927" s="14"/>
      <c r="NFB927" s="14"/>
      <c r="NFC927" s="14"/>
      <c r="NFD927" s="14"/>
      <c r="NFE927" s="14"/>
      <c r="NFF927" s="14"/>
      <c r="NFG927" s="14"/>
      <c r="NFH927" s="14"/>
      <c r="NFI927" s="14"/>
      <c r="NFJ927" s="14"/>
      <c r="NFK927" s="14"/>
      <c r="NFL927" s="14"/>
      <c r="NFM927" s="14"/>
      <c r="NFN927" s="14"/>
      <c r="NFO927" s="14"/>
      <c r="NFP927" s="14"/>
      <c r="NFQ927" s="14"/>
      <c r="NFR927" s="14"/>
      <c r="NFS927" s="14"/>
      <c r="NFT927" s="14"/>
      <c r="NFU927" s="14"/>
      <c r="NFV927" s="14"/>
      <c r="NFW927" s="14"/>
      <c r="NFX927" s="14"/>
      <c r="NFY927" s="14"/>
      <c r="NFZ927" s="14"/>
      <c r="NGA927" s="14"/>
      <c r="NGB927" s="14"/>
      <c r="NGC927" s="14"/>
      <c r="NGD927" s="14"/>
      <c r="NGE927" s="14"/>
      <c r="NGF927" s="14"/>
      <c r="NGG927" s="14"/>
      <c r="NGH927" s="14"/>
      <c r="NGI927" s="14"/>
      <c r="NGJ927" s="14"/>
      <c r="NGK927" s="14"/>
      <c r="NGL927" s="14"/>
      <c r="NGM927" s="14"/>
      <c r="NGN927" s="14"/>
      <c r="NGO927" s="14"/>
      <c r="NGP927" s="14"/>
      <c r="NGQ927" s="14"/>
      <c r="NGR927" s="14"/>
      <c r="NGS927" s="14"/>
      <c r="NGT927" s="14"/>
      <c r="NGU927" s="14"/>
      <c r="NGV927" s="14"/>
      <c r="NGW927" s="14"/>
      <c r="NGX927" s="14"/>
      <c r="NGY927" s="14"/>
      <c r="NGZ927" s="14"/>
      <c r="NHA927" s="14"/>
      <c r="NHB927" s="14"/>
      <c r="NHC927" s="14"/>
      <c r="NHD927" s="14"/>
      <c r="NHE927" s="14"/>
      <c r="NHF927" s="14"/>
      <c r="NHG927" s="14"/>
      <c r="NHH927" s="14"/>
      <c r="NHI927" s="14"/>
      <c r="NHJ927" s="14"/>
      <c r="NHK927" s="14"/>
      <c r="NHL927" s="14"/>
      <c r="NHM927" s="14"/>
      <c r="NHN927" s="14"/>
      <c r="NHO927" s="14"/>
      <c r="NHP927" s="14"/>
      <c r="NHQ927" s="14"/>
      <c r="NHR927" s="14"/>
      <c r="NHS927" s="14"/>
      <c r="NHT927" s="14"/>
      <c r="NHU927" s="14"/>
      <c r="NHV927" s="14"/>
      <c r="NHW927" s="14"/>
      <c r="NHX927" s="14"/>
      <c r="NHY927" s="14"/>
      <c r="NHZ927" s="14"/>
      <c r="NIA927" s="14"/>
      <c r="NIB927" s="14"/>
      <c r="NIC927" s="14"/>
      <c r="NID927" s="14"/>
      <c r="NIE927" s="14"/>
      <c r="NIF927" s="14"/>
      <c r="NIG927" s="14"/>
      <c r="NIH927" s="14"/>
      <c r="NII927" s="14"/>
      <c r="NIJ927" s="14"/>
      <c r="NIK927" s="14"/>
      <c r="NIL927" s="14"/>
      <c r="NIM927" s="14"/>
      <c r="NIN927" s="14"/>
      <c r="NIO927" s="14"/>
      <c r="NIP927" s="14"/>
      <c r="NIQ927" s="14"/>
      <c r="NIR927" s="14"/>
      <c r="NIS927" s="14"/>
      <c r="NIT927" s="14"/>
      <c r="NIU927" s="14"/>
      <c r="NIV927" s="14"/>
      <c r="NIW927" s="14"/>
      <c r="NIX927" s="14"/>
      <c r="NIY927" s="14"/>
      <c r="NIZ927" s="14"/>
      <c r="NJA927" s="14"/>
      <c r="NJB927" s="14"/>
      <c r="NJC927" s="14"/>
      <c r="NJD927" s="14"/>
      <c r="NJE927" s="14"/>
      <c r="NJF927" s="14"/>
      <c r="NJG927" s="14"/>
      <c r="NJH927" s="14"/>
      <c r="NJI927" s="14"/>
      <c r="NJJ927" s="14"/>
      <c r="NJK927" s="14"/>
      <c r="NJL927" s="14"/>
      <c r="NJM927" s="14"/>
      <c r="NJN927" s="14"/>
      <c r="NJO927" s="14"/>
      <c r="NJP927" s="14"/>
      <c r="NJQ927" s="14"/>
      <c r="NJR927" s="14"/>
      <c r="NJS927" s="14"/>
      <c r="NJT927" s="14"/>
      <c r="NJU927" s="14"/>
      <c r="NJV927" s="14"/>
      <c r="NJW927" s="14"/>
      <c r="NJX927" s="14"/>
      <c r="NJY927" s="14"/>
      <c r="NJZ927" s="14"/>
      <c r="NKA927" s="14"/>
      <c r="NKB927" s="14"/>
      <c r="NKC927" s="14"/>
      <c r="NKD927" s="14"/>
      <c r="NKE927" s="14"/>
      <c r="NKF927" s="14"/>
      <c r="NKG927" s="14"/>
      <c r="NKH927" s="14"/>
      <c r="NKI927" s="14"/>
      <c r="NKJ927" s="14"/>
      <c r="NKK927" s="14"/>
      <c r="NKL927" s="14"/>
      <c r="NKM927" s="14"/>
      <c r="NKN927" s="14"/>
      <c r="NKO927" s="14"/>
      <c r="NKP927" s="14"/>
      <c r="NKQ927" s="14"/>
      <c r="NKR927" s="14"/>
      <c r="NKS927" s="14"/>
      <c r="NKT927" s="14"/>
      <c r="NKU927" s="14"/>
      <c r="NKV927" s="14"/>
      <c r="NKW927" s="14"/>
      <c r="NKX927" s="14"/>
      <c r="NKY927" s="14"/>
      <c r="NKZ927" s="14"/>
      <c r="NLA927" s="14"/>
      <c r="NLB927" s="14"/>
      <c r="NLC927" s="14"/>
      <c r="NLD927" s="14"/>
      <c r="NLE927" s="14"/>
      <c r="NLF927" s="14"/>
      <c r="NLG927" s="14"/>
      <c r="NLH927" s="14"/>
      <c r="NLI927" s="14"/>
      <c r="NLJ927" s="14"/>
      <c r="NLK927" s="14"/>
      <c r="NLL927" s="14"/>
      <c r="NLM927" s="14"/>
      <c r="NLN927" s="14"/>
      <c r="NLO927" s="14"/>
      <c r="NLP927" s="14"/>
      <c r="NLQ927" s="14"/>
      <c r="NLR927" s="14"/>
      <c r="NLS927" s="14"/>
      <c r="NLT927" s="14"/>
      <c r="NLU927" s="14"/>
      <c r="NLV927" s="14"/>
      <c r="NLW927" s="14"/>
      <c r="NLX927" s="14"/>
      <c r="NLY927" s="14"/>
      <c r="NLZ927" s="14"/>
      <c r="NMA927" s="14"/>
      <c r="NMB927" s="14"/>
      <c r="NMC927" s="14"/>
      <c r="NMD927" s="14"/>
      <c r="NME927" s="14"/>
      <c r="NMF927" s="14"/>
      <c r="NMG927" s="14"/>
      <c r="NMH927" s="14"/>
      <c r="NMI927" s="14"/>
      <c r="NMJ927" s="14"/>
      <c r="NMK927" s="14"/>
      <c r="NML927" s="14"/>
      <c r="NMM927" s="14"/>
      <c r="NMN927" s="14"/>
      <c r="NMO927" s="14"/>
      <c r="NMP927" s="14"/>
      <c r="NMQ927" s="14"/>
      <c r="NMR927" s="14"/>
      <c r="NMS927" s="14"/>
      <c r="NMT927" s="14"/>
      <c r="NMU927" s="14"/>
      <c r="NMV927" s="14"/>
      <c r="NMW927" s="14"/>
      <c r="NMX927" s="14"/>
      <c r="NMY927" s="14"/>
      <c r="NMZ927" s="14"/>
      <c r="NNA927" s="14"/>
      <c r="NNB927" s="14"/>
      <c r="NNC927" s="14"/>
      <c r="NND927" s="14"/>
      <c r="NNE927" s="14"/>
      <c r="NNF927" s="14"/>
      <c r="NNG927" s="14"/>
      <c r="NNH927" s="14"/>
      <c r="NNI927" s="14"/>
      <c r="NNJ927" s="14"/>
      <c r="NNK927" s="14"/>
      <c r="NNL927" s="14"/>
      <c r="NNM927" s="14"/>
      <c r="NNN927" s="14"/>
      <c r="NNO927" s="14"/>
      <c r="NNP927" s="14"/>
      <c r="NNQ927" s="14"/>
      <c r="NNR927" s="14"/>
      <c r="NNS927" s="14"/>
      <c r="NNT927" s="14"/>
      <c r="NNU927" s="14"/>
      <c r="NNV927" s="14"/>
      <c r="NNW927" s="14"/>
      <c r="NNX927" s="14"/>
      <c r="NNY927" s="14"/>
      <c r="NNZ927" s="14"/>
      <c r="NOA927" s="14"/>
      <c r="NOB927" s="14"/>
      <c r="NOC927" s="14"/>
      <c r="NOD927" s="14"/>
      <c r="NOE927" s="14"/>
      <c r="NOF927" s="14"/>
      <c r="NOG927" s="14"/>
      <c r="NOH927" s="14"/>
      <c r="NOI927" s="14"/>
      <c r="NOJ927" s="14"/>
      <c r="NOK927" s="14"/>
      <c r="NOL927" s="14"/>
      <c r="NOM927" s="14"/>
      <c r="NON927" s="14"/>
      <c r="NOO927" s="14"/>
      <c r="NOP927" s="14"/>
      <c r="NOQ927" s="14"/>
      <c r="NOR927" s="14"/>
      <c r="NOS927" s="14"/>
      <c r="NOT927" s="14"/>
      <c r="NOU927" s="14"/>
      <c r="NOV927" s="14"/>
      <c r="NOW927" s="14"/>
      <c r="NOX927" s="14"/>
      <c r="NOY927" s="14"/>
      <c r="NOZ927" s="14"/>
      <c r="NPA927" s="14"/>
      <c r="NPB927" s="14"/>
      <c r="NPC927" s="14"/>
      <c r="NPD927" s="14"/>
      <c r="NPE927" s="14"/>
      <c r="NPF927" s="14"/>
      <c r="NPG927" s="14"/>
      <c r="NPH927" s="14"/>
      <c r="NPI927" s="14"/>
      <c r="NPJ927" s="14"/>
      <c r="NPK927" s="14"/>
      <c r="NPL927" s="14"/>
      <c r="NPM927" s="14"/>
      <c r="NPN927" s="14"/>
      <c r="NPO927" s="14"/>
      <c r="NPP927" s="14"/>
      <c r="NPQ927" s="14"/>
      <c r="NPR927" s="14"/>
      <c r="NPS927" s="14"/>
      <c r="NPT927" s="14"/>
      <c r="NPU927" s="14"/>
      <c r="NPV927" s="14"/>
      <c r="NPW927" s="14"/>
      <c r="NPX927" s="14"/>
      <c r="NPY927" s="14"/>
      <c r="NPZ927" s="14"/>
      <c r="NQA927" s="14"/>
      <c r="NQB927" s="14"/>
      <c r="NQC927" s="14"/>
      <c r="NQD927" s="14"/>
      <c r="NQE927" s="14"/>
      <c r="NQF927" s="14"/>
      <c r="NQG927" s="14"/>
      <c r="NQH927" s="14"/>
      <c r="NQI927" s="14"/>
      <c r="NQJ927" s="14"/>
      <c r="NQK927" s="14"/>
      <c r="NQL927" s="14"/>
      <c r="NQM927" s="14"/>
      <c r="NQN927" s="14"/>
      <c r="NQO927" s="14"/>
      <c r="NQP927" s="14"/>
      <c r="NQQ927" s="14"/>
      <c r="NQR927" s="14"/>
      <c r="NQS927" s="14"/>
      <c r="NQT927" s="14"/>
      <c r="NQU927" s="14"/>
      <c r="NQV927" s="14"/>
      <c r="NQW927" s="14"/>
      <c r="NQX927" s="14"/>
      <c r="NQY927" s="14"/>
      <c r="NQZ927" s="14"/>
      <c r="NRA927" s="14"/>
      <c r="NRB927" s="14"/>
      <c r="NRC927" s="14"/>
      <c r="NRD927" s="14"/>
      <c r="NRE927" s="14"/>
      <c r="NRF927" s="14"/>
      <c r="NRG927" s="14"/>
      <c r="NRH927" s="14"/>
      <c r="NRI927" s="14"/>
      <c r="NRJ927" s="14"/>
      <c r="NRK927" s="14"/>
      <c r="NRL927" s="14"/>
      <c r="NRM927" s="14"/>
      <c r="NRN927" s="14"/>
      <c r="NRO927" s="14"/>
      <c r="NRP927" s="14"/>
      <c r="NRQ927" s="14"/>
      <c r="NRR927" s="14"/>
      <c r="NRS927" s="14"/>
      <c r="NRT927" s="14"/>
      <c r="NRU927" s="14"/>
      <c r="NRV927" s="14"/>
      <c r="NRW927" s="14"/>
      <c r="NRX927" s="14"/>
      <c r="NRY927" s="14"/>
      <c r="NRZ927" s="14"/>
      <c r="NSA927" s="14"/>
      <c r="NSB927" s="14"/>
      <c r="NSC927" s="14"/>
      <c r="NSD927" s="14"/>
      <c r="NSE927" s="14"/>
      <c r="NSF927" s="14"/>
      <c r="NSG927" s="14"/>
      <c r="NSH927" s="14"/>
      <c r="NSI927" s="14"/>
      <c r="NSJ927" s="14"/>
      <c r="NSK927" s="14"/>
      <c r="NSL927" s="14"/>
      <c r="NSM927" s="14"/>
      <c r="NSN927" s="14"/>
      <c r="NSO927" s="14"/>
      <c r="NSP927" s="14"/>
      <c r="NSQ927" s="14"/>
      <c r="NSR927" s="14"/>
      <c r="NSS927" s="14"/>
      <c r="NST927" s="14"/>
      <c r="NSU927" s="14"/>
      <c r="NSV927" s="14"/>
      <c r="NSW927" s="14"/>
      <c r="NSX927" s="14"/>
      <c r="NSY927" s="14"/>
      <c r="NSZ927" s="14"/>
      <c r="NTA927" s="14"/>
      <c r="NTB927" s="14"/>
      <c r="NTC927" s="14"/>
      <c r="NTD927" s="14"/>
      <c r="NTE927" s="14"/>
      <c r="NTF927" s="14"/>
      <c r="NTG927" s="14"/>
      <c r="NTH927" s="14"/>
      <c r="NTI927" s="14"/>
      <c r="NTJ927" s="14"/>
      <c r="NTK927" s="14"/>
      <c r="NTL927" s="14"/>
      <c r="NTM927" s="14"/>
      <c r="NTN927" s="14"/>
      <c r="NTO927" s="14"/>
      <c r="NTP927" s="14"/>
      <c r="NTQ927" s="14"/>
      <c r="NTR927" s="14"/>
      <c r="NTS927" s="14"/>
      <c r="NTT927" s="14"/>
      <c r="NTU927" s="14"/>
      <c r="NTV927" s="14"/>
      <c r="NTW927" s="14"/>
      <c r="NTX927" s="14"/>
      <c r="NTY927" s="14"/>
      <c r="NTZ927" s="14"/>
      <c r="NUA927" s="14"/>
      <c r="NUB927" s="14"/>
      <c r="NUC927" s="14"/>
      <c r="NUD927" s="14"/>
      <c r="NUE927" s="14"/>
      <c r="NUF927" s="14"/>
      <c r="NUG927" s="14"/>
      <c r="NUH927" s="14"/>
      <c r="NUI927" s="14"/>
      <c r="NUJ927" s="14"/>
      <c r="NUK927" s="14"/>
      <c r="NUL927" s="14"/>
      <c r="NUM927" s="14"/>
      <c r="NUN927" s="14"/>
      <c r="NUO927" s="14"/>
      <c r="NUP927" s="14"/>
      <c r="NUQ927" s="14"/>
      <c r="NUR927" s="14"/>
      <c r="NUS927" s="14"/>
      <c r="NUT927" s="14"/>
      <c r="NUU927" s="14"/>
      <c r="NUV927" s="14"/>
      <c r="NUW927" s="14"/>
      <c r="NUX927" s="14"/>
      <c r="NUY927" s="14"/>
      <c r="NUZ927" s="14"/>
      <c r="NVA927" s="14"/>
      <c r="NVB927" s="14"/>
      <c r="NVC927" s="14"/>
      <c r="NVD927" s="14"/>
      <c r="NVE927" s="14"/>
      <c r="NVF927" s="14"/>
      <c r="NVG927" s="14"/>
      <c r="NVH927" s="14"/>
      <c r="NVI927" s="14"/>
      <c r="NVJ927" s="14"/>
      <c r="NVK927" s="14"/>
      <c r="NVL927" s="14"/>
      <c r="NVM927" s="14"/>
      <c r="NVN927" s="14"/>
      <c r="NVO927" s="14"/>
      <c r="NVP927" s="14"/>
      <c r="NVQ927" s="14"/>
      <c r="NVR927" s="14"/>
      <c r="NVS927" s="14"/>
      <c r="NVT927" s="14"/>
      <c r="NVU927" s="14"/>
      <c r="NVV927" s="14"/>
      <c r="NVW927" s="14"/>
      <c r="NVX927" s="14"/>
      <c r="NVY927" s="14"/>
      <c r="NVZ927" s="14"/>
      <c r="NWA927" s="14"/>
      <c r="NWB927" s="14"/>
      <c r="NWC927" s="14"/>
      <c r="NWD927" s="14"/>
      <c r="NWE927" s="14"/>
      <c r="NWF927" s="14"/>
      <c r="NWG927" s="14"/>
      <c r="NWH927" s="14"/>
      <c r="NWI927" s="14"/>
      <c r="NWJ927" s="14"/>
      <c r="NWK927" s="14"/>
      <c r="NWL927" s="14"/>
      <c r="NWM927" s="14"/>
      <c r="NWN927" s="14"/>
      <c r="NWO927" s="14"/>
      <c r="NWP927" s="14"/>
      <c r="NWQ927" s="14"/>
      <c r="NWR927" s="14"/>
      <c r="NWS927" s="14"/>
      <c r="NWT927" s="14"/>
      <c r="NWU927" s="14"/>
      <c r="NWV927" s="14"/>
      <c r="NWW927" s="14"/>
      <c r="NWX927" s="14"/>
      <c r="NWY927" s="14"/>
      <c r="NWZ927" s="14"/>
      <c r="NXA927" s="14"/>
      <c r="NXB927" s="14"/>
      <c r="NXC927" s="14"/>
      <c r="NXD927" s="14"/>
      <c r="NXE927" s="14"/>
      <c r="NXF927" s="14"/>
      <c r="NXG927" s="14"/>
      <c r="NXH927" s="14"/>
      <c r="NXI927" s="14"/>
      <c r="NXJ927" s="14"/>
      <c r="NXK927" s="14"/>
      <c r="NXL927" s="14"/>
      <c r="NXM927" s="14"/>
      <c r="NXN927" s="14"/>
      <c r="NXO927" s="14"/>
      <c r="NXP927" s="14"/>
      <c r="NXQ927" s="14"/>
      <c r="NXR927" s="14"/>
      <c r="NXS927" s="14"/>
      <c r="NXT927" s="14"/>
      <c r="NXU927" s="14"/>
      <c r="NXV927" s="14"/>
      <c r="NXW927" s="14"/>
      <c r="NXX927" s="14"/>
      <c r="NXY927" s="14"/>
      <c r="NXZ927" s="14"/>
      <c r="NYA927" s="14"/>
      <c r="NYB927" s="14"/>
      <c r="NYC927" s="14"/>
      <c r="NYD927" s="14"/>
      <c r="NYE927" s="14"/>
      <c r="NYF927" s="14"/>
      <c r="NYG927" s="14"/>
      <c r="NYH927" s="14"/>
      <c r="NYI927" s="14"/>
      <c r="NYJ927" s="14"/>
      <c r="NYK927" s="14"/>
      <c r="NYL927" s="14"/>
      <c r="NYM927" s="14"/>
      <c r="NYN927" s="14"/>
      <c r="NYO927" s="14"/>
      <c r="NYP927" s="14"/>
      <c r="NYQ927" s="14"/>
      <c r="NYR927" s="14"/>
      <c r="NYS927" s="14"/>
      <c r="NYT927" s="14"/>
      <c r="NYU927" s="14"/>
      <c r="NYV927" s="14"/>
      <c r="NYW927" s="14"/>
      <c r="NYX927" s="14"/>
      <c r="NYY927" s="14"/>
      <c r="NYZ927" s="14"/>
      <c r="NZA927" s="14"/>
      <c r="NZB927" s="14"/>
      <c r="NZC927" s="14"/>
      <c r="NZD927" s="14"/>
      <c r="NZE927" s="14"/>
      <c r="NZF927" s="14"/>
      <c r="NZG927" s="14"/>
      <c r="NZH927" s="14"/>
      <c r="NZI927" s="14"/>
      <c r="NZJ927" s="14"/>
      <c r="NZK927" s="14"/>
      <c r="NZL927" s="14"/>
      <c r="NZM927" s="14"/>
      <c r="NZN927" s="14"/>
      <c r="NZO927" s="14"/>
      <c r="NZP927" s="14"/>
      <c r="NZQ927" s="14"/>
      <c r="NZR927" s="14"/>
      <c r="NZS927" s="14"/>
      <c r="NZT927" s="14"/>
      <c r="NZU927" s="14"/>
      <c r="NZV927" s="14"/>
      <c r="NZW927" s="14"/>
      <c r="NZX927" s="14"/>
      <c r="NZY927" s="14"/>
      <c r="NZZ927" s="14"/>
      <c r="OAA927" s="14"/>
      <c r="OAB927" s="14"/>
      <c r="OAC927" s="14"/>
      <c r="OAD927" s="14"/>
      <c r="OAE927" s="14"/>
      <c r="OAF927" s="14"/>
      <c r="OAG927" s="14"/>
      <c r="OAH927" s="14"/>
      <c r="OAI927" s="14"/>
      <c r="OAJ927" s="14"/>
      <c r="OAK927" s="14"/>
      <c r="OAL927" s="14"/>
      <c r="OAM927" s="14"/>
      <c r="OAN927" s="14"/>
      <c r="OAO927" s="14"/>
      <c r="OAP927" s="14"/>
      <c r="OAQ927" s="14"/>
      <c r="OAR927" s="14"/>
      <c r="OAS927" s="14"/>
      <c r="OAT927" s="14"/>
      <c r="OAU927" s="14"/>
      <c r="OAV927" s="14"/>
      <c r="OAW927" s="14"/>
      <c r="OAX927" s="14"/>
      <c r="OAY927" s="14"/>
      <c r="OAZ927" s="14"/>
      <c r="OBA927" s="14"/>
      <c r="OBB927" s="14"/>
      <c r="OBC927" s="14"/>
      <c r="OBD927" s="14"/>
      <c r="OBE927" s="14"/>
      <c r="OBF927" s="14"/>
      <c r="OBG927" s="14"/>
      <c r="OBH927" s="14"/>
      <c r="OBI927" s="14"/>
      <c r="OBJ927" s="14"/>
      <c r="OBK927" s="14"/>
      <c r="OBL927" s="14"/>
      <c r="OBM927" s="14"/>
      <c r="OBN927" s="14"/>
      <c r="OBO927" s="14"/>
      <c r="OBP927" s="14"/>
      <c r="OBQ927" s="14"/>
      <c r="OBR927" s="14"/>
      <c r="OBS927" s="14"/>
      <c r="OBT927" s="14"/>
      <c r="OBU927" s="14"/>
      <c r="OBV927" s="14"/>
      <c r="OBW927" s="14"/>
      <c r="OBX927" s="14"/>
      <c r="OBY927" s="14"/>
      <c r="OBZ927" s="14"/>
      <c r="OCA927" s="14"/>
      <c r="OCB927" s="14"/>
      <c r="OCC927" s="14"/>
      <c r="OCD927" s="14"/>
      <c r="OCE927" s="14"/>
      <c r="OCF927" s="14"/>
      <c r="OCG927" s="14"/>
      <c r="OCH927" s="14"/>
      <c r="OCI927" s="14"/>
      <c r="OCJ927" s="14"/>
      <c r="OCK927" s="14"/>
      <c r="OCL927" s="14"/>
      <c r="OCM927" s="14"/>
      <c r="OCN927" s="14"/>
      <c r="OCO927" s="14"/>
      <c r="OCP927" s="14"/>
      <c r="OCQ927" s="14"/>
      <c r="OCR927" s="14"/>
      <c r="OCS927" s="14"/>
      <c r="OCT927" s="14"/>
      <c r="OCU927" s="14"/>
      <c r="OCV927" s="14"/>
      <c r="OCW927" s="14"/>
      <c r="OCX927" s="14"/>
      <c r="OCY927" s="14"/>
      <c r="OCZ927" s="14"/>
      <c r="ODA927" s="14"/>
      <c r="ODB927" s="14"/>
      <c r="ODC927" s="14"/>
      <c r="ODD927" s="14"/>
      <c r="ODE927" s="14"/>
      <c r="ODF927" s="14"/>
      <c r="ODG927" s="14"/>
      <c r="ODH927" s="14"/>
      <c r="ODI927" s="14"/>
      <c r="ODJ927" s="14"/>
      <c r="ODK927" s="14"/>
      <c r="ODL927" s="14"/>
      <c r="ODM927" s="14"/>
      <c r="ODN927" s="14"/>
      <c r="ODO927" s="14"/>
      <c r="ODP927" s="14"/>
      <c r="ODQ927" s="14"/>
      <c r="ODR927" s="14"/>
      <c r="ODS927" s="14"/>
      <c r="ODT927" s="14"/>
      <c r="ODU927" s="14"/>
      <c r="ODV927" s="14"/>
      <c r="ODW927" s="14"/>
      <c r="ODX927" s="14"/>
      <c r="ODY927" s="14"/>
      <c r="ODZ927" s="14"/>
      <c r="OEA927" s="14"/>
      <c r="OEB927" s="14"/>
      <c r="OEC927" s="14"/>
      <c r="OED927" s="14"/>
      <c r="OEE927" s="14"/>
      <c r="OEF927" s="14"/>
      <c r="OEG927" s="14"/>
      <c r="OEH927" s="14"/>
      <c r="OEI927" s="14"/>
      <c r="OEJ927" s="14"/>
      <c r="OEK927" s="14"/>
      <c r="OEL927" s="14"/>
      <c r="OEM927" s="14"/>
      <c r="OEN927" s="14"/>
      <c r="OEO927" s="14"/>
      <c r="OEP927" s="14"/>
      <c r="OEQ927" s="14"/>
      <c r="OER927" s="14"/>
      <c r="OES927" s="14"/>
      <c r="OET927" s="14"/>
      <c r="OEU927" s="14"/>
      <c r="OEV927" s="14"/>
      <c r="OEW927" s="14"/>
      <c r="OEX927" s="14"/>
      <c r="OEY927" s="14"/>
      <c r="OEZ927" s="14"/>
      <c r="OFA927" s="14"/>
      <c r="OFB927" s="14"/>
      <c r="OFC927" s="14"/>
      <c r="OFD927" s="14"/>
      <c r="OFE927" s="14"/>
      <c r="OFF927" s="14"/>
      <c r="OFG927" s="14"/>
      <c r="OFH927" s="14"/>
      <c r="OFI927" s="14"/>
      <c r="OFJ927" s="14"/>
      <c r="OFK927" s="14"/>
      <c r="OFL927" s="14"/>
      <c r="OFM927" s="14"/>
      <c r="OFN927" s="14"/>
      <c r="OFO927" s="14"/>
      <c r="OFP927" s="14"/>
      <c r="OFQ927" s="14"/>
      <c r="OFR927" s="14"/>
      <c r="OFS927" s="14"/>
      <c r="OFT927" s="14"/>
      <c r="OFU927" s="14"/>
      <c r="OFV927" s="14"/>
      <c r="OFW927" s="14"/>
      <c r="OFX927" s="14"/>
      <c r="OFY927" s="14"/>
      <c r="OFZ927" s="14"/>
      <c r="OGA927" s="14"/>
      <c r="OGB927" s="14"/>
      <c r="OGC927" s="14"/>
      <c r="OGD927" s="14"/>
      <c r="OGE927" s="14"/>
      <c r="OGF927" s="14"/>
      <c r="OGG927" s="14"/>
      <c r="OGH927" s="14"/>
      <c r="OGI927" s="14"/>
      <c r="OGJ927" s="14"/>
      <c r="OGK927" s="14"/>
      <c r="OGL927" s="14"/>
      <c r="OGM927" s="14"/>
      <c r="OGN927" s="14"/>
      <c r="OGO927" s="14"/>
      <c r="OGP927" s="14"/>
      <c r="OGQ927" s="14"/>
      <c r="OGR927" s="14"/>
      <c r="OGS927" s="14"/>
      <c r="OGT927" s="14"/>
      <c r="OGU927" s="14"/>
      <c r="OGV927" s="14"/>
      <c r="OGW927" s="14"/>
      <c r="OGX927" s="14"/>
      <c r="OGY927" s="14"/>
      <c r="OGZ927" s="14"/>
      <c r="OHA927" s="14"/>
      <c r="OHB927" s="14"/>
      <c r="OHC927" s="14"/>
      <c r="OHD927" s="14"/>
      <c r="OHE927" s="14"/>
      <c r="OHF927" s="14"/>
      <c r="OHG927" s="14"/>
      <c r="OHH927" s="14"/>
      <c r="OHI927" s="14"/>
      <c r="OHJ927" s="14"/>
      <c r="OHK927" s="14"/>
      <c r="OHL927" s="14"/>
      <c r="OHM927" s="14"/>
      <c r="OHN927" s="14"/>
      <c r="OHO927" s="14"/>
      <c r="OHP927" s="14"/>
      <c r="OHQ927" s="14"/>
      <c r="OHR927" s="14"/>
      <c r="OHS927" s="14"/>
      <c r="OHT927" s="14"/>
      <c r="OHU927" s="14"/>
      <c r="OHV927" s="14"/>
      <c r="OHW927" s="14"/>
      <c r="OHX927" s="14"/>
      <c r="OHY927" s="14"/>
      <c r="OHZ927" s="14"/>
      <c r="OIA927" s="14"/>
      <c r="OIB927" s="14"/>
      <c r="OIC927" s="14"/>
      <c r="OID927" s="14"/>
      <c r="OIE927" s="14"/>
      <c r="OIF927" s="14"/>
      <c r="OIG927" s="14"/>
      <c r="OIH927" s="14"/>
      <c r="OII927" s="14"/>
      <c r="OIJ927" s="14"/>
      <c r="OIK927" s="14"/>
      <c r="OIL927" s="14"/>
      <c r="OIM927" s="14"/>
      <c r="OIN927" s="14"/>
      <c r="OIO927" s="14"/>
      <c r="OIP927" s="14"/>
      <c r="OIQ927" s="14"/>
      <c r="OIR927" s="14"/>
      <c r="OIS927" s="14"/>
      <c r="OIT927" s="14"/>
      <c r="OIU927" s="14"/>
      <c r="OIV927" s="14"/>
      <c r="OIW927" s="14"/>
      <c r="OIX927" s="14"/>
      <c r="OIY927" s="14"/>
      <c r="OIZ927" s="14"/>
      <c r="OJA927" s="14"/>
      <c r="OJB927" s="14"/>
      <c r="OJC927" s="14"/>
      <c r="OJD927" s="14"/>
      <c r="OJE927" s="14"/>
      <c r="OJF927" s="14"/>
      <c r="OJG927" s="14"/>
      <c r="OJH927" s="14"/>
      <c r="OJI927" s="14"/>
      <c r="OJJ927" s="14"/>
      <c r="OJK927" s="14"/>
      <c r="OJL927" s="14"/>
      <c r="OJM927" s="14"/>
      <c r="OJN927" s="14"/>
      <c r="OJO927" s="14"/>
      <c r="OJP927" s="14"/>
      <c r="OJQ927" s="14"/>
      <c r="OJR927" s="14"/>
      <c r="OJS927" s="14"/>
      <c r="OJT927" s="14"/>
      <c r="OJU927" s="14"/>
      <c r="OJV927" s="14"/>
      <c r="OJW927" s="14"/>
      <c r="OJX927" s="14"/>
      <c r="OJY927" s="14"/>
      <c r="OJZ927" s="14"/>
      <c r="OKA927" s="14"/>
      <c r="OKB927" s="14"/>
      <c r="OKC927" s="14"/>
      <c r="OKD927" s="14"/>
      <c r="OKE927" s="14"/>
      <c r="OKF927" s="14"/>
      <c r="OKG927" s="14"/>
      <c r="OKH927" s="14"/>
      <c r="OKI927" s="14"/>
      <c r="OKJ927" s="14"/>
      <c r="OKK927" s="14"/>
      <c r="OKL927" s="14"/>
      <c r="OKM927" s="14"/>
      <c r="OKN927" s="14"/>
      <c r="OKO927" s="14"/>
      <c r="OKP927" s="14"/>
      <c r="OKQ927" s="14"/>
      <c r="OKR927" s="14"/>
      <c r="OKS927" s="14"/>
      <c r="OKT927" s="14"/>
      <c r="OKU927" s="14"/>
      <c r="OKV927" s="14"/>
      <c r="OKW927" s="14"/>
      <c r="OKX927" s="14"/>
      <c r="OKY927" s="14"/>
      <c r="OKZ927" s="14"/>
      <c r="OLA927" s="14"/>
      <c r="OLB927" s="14"/>
      <c r="OLC927" s="14"/>
      <c r="OLD927" s="14"/>
      <c r="OLE927" s="14"/>
      <c r="OLF927" s="14"/>
      <c r="OLG927" s="14"/>
      <c r="OLH927" s="14"/>
      <c r="OLI927" s="14"/>
      <c r="OLJ927" s="14"/>
      <c r="OLK927" s="14"/>
      <c r="OLL927" s="14"/>
      <c r="OLM927" s="14"/>
      <c r="OLN927" s="14"/>
      <c r="OLO927" s="14"/>
      <c r="OLP927" s="14"/>
      <c r="OLQ927" s="14"/>
      <c r="OLR927" s="14"/>
      <c r="OLS927" s="14"/>
      <c r="OLT927" s="14"/>
      <c r="OLU927" s="14"/>
      <c r="OLV927" s="14"/>
      <c r="OLW927" s="14"/>
      <c r="OLX927" s="14"/>
      <c r="OLY927" s="14"/>
      <c r="OLZ927" s="14"/>
      <c r="OMA927" s="14"/>
      <c r="OMB927" s="14"/>
      <c r="OMC927" s="14"/>
      <c r="OMD927" s="14"/>
      <c r="OME927" s="14"/>
      <c r="OMF927" s="14"/>
      <c r="OMG927" s="14"/>
      <c r="OMH927" s="14"/>
      <c r="OMI927" s="14"/>
      <c r="OMJ927" s="14"/>
      <c r="OMK927" s="14"/>
      <c r="OML927" s="14"/>
      <c r="OMM927" s="14"/>
      <c r="OMN927" s="14"/>
      <c r="OMO927" s="14"/>
      <c r="OMP927" s="14"/>
      <c r="OMQ927" s="14"/>
      <c r="OMR927" s="14"/>
      <c r="OMS927" s="14"/>
      <c r="OMT927" s="14"/>
      <c r="OMU927" s="14"/>
      <c r="OMV927" s="14"/>
      <c r="OMW927" s="14"/>
      <c r="OMX927" s="14"/>
      <c r="OMY927" s="14"/>
      <c r="OMZ927" s="14"/>
      <c r="ONA927" s="14"/>
      <c r="ONB927" s="14"/>
      <c r="ONC927" s="14"/>
      <c r="OND927" s="14"/>
      <c r="ONE927" s="14"/>
      <c r="ONF927" s="14"/>
      <c r="ONG927" s="14"/>
      <c r="ONH927" s="14"/>
      <c r="ONI927" s="14"/>
      <c r="ONJ927" s="14"/>
      <c r="ONK927" s="14"/>
      <c r="ONL927" s="14"/>
      <c r="ONM927" s="14"/>
      <c r="ONN927" s="14"/>
      <c r="ONO927" s="14"/>
      <c r="ONP927" s="14"/>
      <c r="ONQ927" s="14"/>
      <c r="ONR927" s="14"/>
      <c r="ONS927" s="14"/>
      <c r="ONT927" s="14"/>
      <c r="ONU927" s="14"/>
      <c r="ONV927" s="14"/>
      <c r="ONW927" s="14"/>
      <c r="ONX927" s="14"/>
      <c r="ONY927" s="14"/>
      <c r="ONZ927" s="14"/>
      <c r="OOA927" s="14"/>
      <c r="OOB927" s="14"/>
      <c r="OOC927" s="14"/>
      <c r="OOD927" s="14"/>
      <c r="OOE927" s="14"/>
      <c r="OOF927" s="14"/>
      <c r="OOG927" s="14"/>
      <c r="OOH927" s="14"/>
      <c r="OOI927" s="14"/>
      <c r="OOJ927" s="14"/>
      <c r="OOK927" s="14"/>
      <c r="OOL927" s="14"/>
      <c r="OOM927" s="14"/>
      <c r="OON927" s="14"/>
      <c r="OOO927" s="14"/>
      <c r="OOP927" s="14"/>
      <c r="OOQ927" s="14"/>
      <c r="OOR927" s="14"/>
      <c r="OOS927" s="14"/>
      <c r="OOT927" s="14"/>
      <c r="OOU927" s="14"/>
      <c r="OOV927" s="14"/>
      <c r="OOW927" s="14"/>
      <c r="OOX927" s="14"/>
      <c r="OOY927" s="14"/>
      <c r="OOZ927" s="14"/>
      <c r="OPA927" s="14"/>
      <c r="OPB927" s="14"/>
      <c r="OPC927" s="14"/>
      <c r="OPD927" s="14"/>
      <c r="OPE927" s="14"/>
      <c r="OPF927" s="14"/>
      <c r="OPG927" s="14"/>
      <c r="OPH927" s="14"/>
      <c r="OPI927" s="14"/>
      <c r="OPJ927" s="14"/>
      <c r="OPK927" s="14"/>
      <c r="OPL927" s="14"/>
      <c r="OPM927" s="14"/>
      <c r="OPN927" s="14"/>
      <c r="OPO927" s="14"/>
      <c r="OPP927" s="14"/>
      <c r="OPQ927" s="14"/>
      <c r="OPR927" s="14"/>
      <c r="OPS927" s="14"/>
      <c r="OPT927" s="14"/>
      <c r="OPU927" s="14"/>
      <c r="OPV927" s="14"/>
      <c r="OPW927" s="14"/>
      <c r="OPX927" s="14"/>
      <c r="OPY927" s="14"/>
      <c r="OPZ927" s="14"/>
      <c r="OQA927" s="14"/>
      <c r="OQB927" s="14"/>
      <c r="OQC927" s="14"/>
      <c r="OQD927" s="14"/>
      <c r="OQE927" s="14"/>
      <c r="OQF927" s="14"/>
      <c r="OQG927" s="14"/>
      <c r="OQH927" s="14"/>
      <c r="OQI927" s="14"/>
      <c r="OQJ927" s="14"/>
      <c r="OQK927" s="14"/>
      <c r="OQL927" s="14"/>
      <c r="OQM927" s="14"/>
      <c r="OQN927" s="14"/>
      <c r="OQO927" s="14"/>
      <c r="OQP927" s="14"/>
      <c r="OQQ927" s="14"/>
      <c r="OQR927" s="14"/>
      <c r="OQS927" s="14"/>
      <c r="OQT927" s="14"/>
      <c r="OQU927" s="14"/>
      <c r="OQV927" s="14"/>
      <c r="OQW927" s="14"/>
      <c r="OQX927" s="14"/>
      <c r="OQY927" s="14"/>
      <c r="OQZ927" s="14"/>
      <c r="ORA927" s="14"/>
      <c r="ORB927" s="14"/>
      <c r="ORC927" s="14"/>
      <c r="ORD927" s="14"/>
      <c r="ORE927" s="14"/>
      <c r="ORF927" s="14"/>
      <c r="ORG927" s="14"/>
      <c r="ORH927" s="14"/>
      <c r="ORI927" s="14"/>
      <c r="ORJ927" s="14"/>
      <c r="ORK927" s="14"/>
      <c r="ORL927" s="14"/>
      <c r="ORM927" s="14"/>
      <c r="ORN927" s="14"/>
      <c r="ORO927" s="14"/>
      <c r="ORP927" s="14"/>
      <c r="ORQ927" s="14"/>
      <c r="ORR927" s="14"/>
      <c r="ORS927" s="14"/>
      <c r="ORT927" s="14"/>
      <c r="ORU927" s="14"/>
      <c r="ORV927" s="14"/>
      <c r="ORW927" s="14"/>
      <c r="ORX927" s="14"/>
      <c r="ORY927" s="14"/>
      <c r="ORZ927" s="14"/>
      <c r="OSA927" s="14"/>
      <c r="OSB927" s="14"/>
      <c r="OSC927" s="14"/>
      <c r="OSD927" s="14"/>
      <c r="OSE927" s="14"/>
      <c r="OSF927" s="14"/>
      <c r="OSG927" s="14"/>
      <c r="OSH927" s="14"/>
      <c r="OSI927" s="14"/>
      <c r="OSJ927" s="14"/>
      <c r="OSK927" s="14"/>
      <c r="OSL927" s="14"/>
      <c r="OSM927" s="14"/>
      <c r="OSN927" s="14"/>
      <c r="OSO927" s="14"/>
      <c r="OSP927" s="14"/>
      <c r="OSQ927" s="14"/>
      <c r="OSR927" s="14"/>
      <c r="OSS927" s="14"/>
      <c r="OST927" s="14"/>
      <c r="OSU927" s="14"/>
      <c r="OSV927" s="14"/>
      <c r="OSW927" s="14"/>
      <c r="OSX927" s="14"/>
      <c r="OSY927" s="14"/>
      <c r="OSZ927" s="14"/>
      <c r="OTA927" s="14"/>
      <c r="OTB927" s="14"/>
      <c r="OTC927" s="14"/>
      <c r="OTD927" s="14"/>
      <c r="OTE927" s="14"/>
      <c r="OTF927" s="14"/>
      <c r="OTG927" s="14"/>
      <c r="OTH927" s="14"/>
      <c r="OTI927" s="14"/>
      <c r="OTJ927" s="14"/>
      <c r="OTK927" s="14"/>
      <c r="OTL927" s="14"/>
      <c r="OTM927" s="14"/>
      <c r="OTN927" s="14"/>
      <c r="OTO927" s="14"/>
      <c r="OTP927" s="14"/>
      <c r="OTQ927" s="14"/>
      <c r="OTR927" s="14"/>
      <c r="OTS927" s="14"/>
      <c r="OTT927" s="14"/>
      <c r="OTU927" s="14"/>
      <c r="OTV927" s="14"/>
      <c r="OTW927" s="14"/>
      <c r="OTX927" s="14"/>
      <c r="OTY927" s="14"/>
      <c r="OTZ927" s="14"/>
      <c r="OUA927" s="14"/>
      <c r="OUB927" s="14"/>
      <c r="OUC927" s="14"/>
      <c r="OUD927" s="14"/>
      <c r="OUE927" s="14"/>
      <c r="OUF927" s="14"/>
      <c r="OUG927" s="14"/>
      <c r="OUH927" s="14"/>
      <c r="OUI927" s="14"/>
      <c r="OUJ927" s="14"/>
      <c r="OUK927" s="14"/>
      <c r="OUL927" s="14"/>
      <c r="OUM927" s="14"/>
      <c r="OUN927" s="14"/>
      <c r="OUO927" s="14"/>
      <c r="OUP927" s="14"/>
      <c r="OUQ927" s="14"/>
      <c r="OUR927" s="14"/>
      <c r="OUS927" s="14"/>
      <c r="OUT927" s="14"/>
      <c r="OUU927" s="14"/>
      <c r="OUV927" s="14"/>
      <c r="OUW927" s="14"/>
      <c r="OUX927" s="14"/>
      <c r="OUY927" s="14"/>
      <c r="OUZ927" s="14"/>
      <c r="OVA927" s="14"/>
      <c r="OVB927" s="14"/>
      <c r="OVC927" s="14"/>
      <c r="OVD927" s="14"/>
      <c r="OVE927" s="14"/>
      <c r="OVF927" s="14"/>
      <c r="OVG927" s="14"/>
      <c r="OVH927" s="14"/>
      <c r="OVI927" s="14"/>
      <c r="OVJ927" s="14"/>
      <c r="OVK927" s="14"/>
      <c r="OVL927" s="14"/>
      <c r="OVM927" s="14"/>
      <c r="OVN927" s="14"/>
      <c r="OVO927" s="14"/>
      <c r="OVP927" s="14"/>
      <c r="OVQ927" s="14"/>
      <c r="OVR927" s="14"/>
      <c r="OVS927" s="14"/>
      <c r="OVT927" s="14"/>
      <c r="OVU927" s="14"/>
      <c r="OVV927" s="14"/>
      <c r="OVW927" s="14"/>
      <c r="OVX927" s="14"/>
      <c r="OVY927" s="14"/>
      <c r="OVZ927" s="14"/>
      <c r="OWA927" s="14"/>
      <c r="OWB927" s="14"/>
      <c r="OWC927" s="14"/>
      <c r="OWD927" s="14"/>
      <c r="OWE927" s="14"/>
      <c r="OWF927" s="14"/>
      <c r="OWG927" s="14"/>
      <c r="OWH927" s="14"/>
      <c r="OWI927" s="14"/>
      <c r="OWJ927" s="14"/>
      <c r="OWK927" s="14"/>
      <c r="OWL927" s="14"/>
      <c r="OWM927" s="14"/>
      <c r="OWN927" s="14"/>
      <c r="OWO927" s="14"/>
      <c r="OWP927" s="14"/>
      <c r="OWQ927" s="14"/>
      <c r="OWR927" s="14"/>
      <c r="OWS927" s="14"/>
      <c r="OWT927" s="14"/>
      <c r="OWU927" s="14"/>
      <c r="OWV927" s="14"/>
      <c r="OWW927" s="14"/>
      <c r="OWX927" s="14"/>
      <c r="OWY927" s="14"/>
      <c r="OWZ927" s="14"/>
      <c r="OXA927" s="14"/>
      <c r="OXB927" s="14"/>
      <c r="OXC927" s="14"/>
      <c r="OXD927" s="14"/>
      <c r="OXE927" s="14"/>
      <c r="OXF927" s="14"/>
      <c r="OXG927" s="14"/>
      <c r="OXH927" s="14"/>
      <c r="OXI927" s="14"/>
      <c r="OXJ927" s="14"/>
      <c r="OXK927" s="14"/>
      <c r="OXL927" s="14"/>
      <c r="OXM927" s="14"/>
      <c r="OXN927" s="14"/>
      <c r="OXO927" s="14"/>
      <c r="OXP927" s="14"/>
      <c r="OXQ927" s="14"/>
      <c r="OXR927" s="14"/>
      <c r="OXS927" s="14"/>
      <c r="OXT927" s="14"/>
      <c r="OXU927" s="14"/>
      <c r="OXV927" s="14"/>
      <c r="OXW927" s="14"/>
      <c r="OXX927" s="14"/>
      <c r="OXY927" s="14"/>
      <c r="OXZ927" s="14"/>
      <c r="OYA927" s="14"/>
      <c r="OYB927" s="14"/>
      <c r="OYC927" s="14"/>
      <c r="OYD927" s="14"/>
      <c r="OYE927" s="14"/>
      <c r="OYF927" s="14"/>
      <c r="OYG927" s="14"/>
      <c r="OYH927" s="14"/>
      <c r="OYI927" s="14"/>
      <c r="OYJ927" s="14"/>
      <c r="OYK927" s="14"/>
      <c r="OYL927" s="14"/>
      <c r="OYM927" s="14"/>
      <c r="OYN927" s="14"/>
      <c r="OYO927" s="14"/>
      <c r="OYP927" s="14"/>
      <c r="OYQ927" s="14"/>
      <c r="OYR927" s="14"/>
      <c r="OYS927" s="14"/>
      <c r="OYT927" s="14"/>
      <c r="OYU927" s="14"/>
      <c r="OYV927" s="14"/>
      <c r="OYW927" s="14"/>
      <c r="OYX927" s="14"/>
      <c r="OYY927" s="14"/>
      <c r="OYZ927" s="14"/>
      <c r="OZA927" s="14"/>
      <c r="OZB927" s="14"/>
      <c r="OZC927" s="14"/>
      <c r="OZD927" s="14"/>
      <c r="OZE927" s="14"/>
      <c r="OZF927" s="14"/>
      <c r="OZG927" s="14"/>
      <c r="OZH927" s="14"/>
      <c r="OZI927" s="14"/>
      <c r="OZJ927" s="14"/>
      <c r="OZK927" s="14"/>
      <c r="OZL927" s="14"/>
      <c r="OZM927" s="14"/>
      <c r="OZN927" s="14"/>
      <c r="OZO927" s="14"/>
      <c r="OZP927" s="14"/>
      <c r="OZQ927" s="14"/>
      <c r="OZR927" s="14"/>
      <c r="OZS927" s="14"/>
      <c r="OZT927" s="14"/>
      <c r="OZU927" s="14"/>
      <c r="OZV927" s="14"/>
      <c r="OZW927" s="14"/>
      <c r="OZX927" s="14"/>
      <c r="OZY927" s="14"/>
      <c r="OZZ927" s="14"/>
      <c r="PAA927" s="14"/>
      <c r="PAB927" s="14"/>
      <c r="PAC927" s="14"/>
      <c r="PAD927" s="14"/>
      <c r="PAE927" s="14"/>
      <c r="PAF927" s="14"/>
      <c r="PAG927" s="14"/>
      <c r="PAH927" s="14"/>
      <c r="PAI927" s="14"/>
      <c r="PAJ927" s="14"/>
      <c r="PAK927" s="14"/>
      <c r="PAL927" s="14"/>
      <c r="PAM927" s="14"/>
      <c r="PAN927" s="14"/>
      <c r="PAO927" s="14"/>
      <c r="PAP927" s="14"/>
      <c r="PAQ927" s="14"/>
      <c r="PAR927" s="14"/>
      <c r="PAS927" s="14"/>
      <c r="PAT927" s="14"/>
      <c r="PAU927" s="14"/>
      <c r="PAV927" s="14"/>
      <c r="PAW927" s="14"/>
      <c r="PAX927" s="14"/>
      <c r="PAY927" s="14"/>
      <c r="PAZ927" s="14"/>
      <c r="PBA927" s="14"/>
      <c r="PBB927" s="14"/>
      <c r="PBC927" s="14"/>
      <c r="PBD927" s="14"/>
      <c r="PBE927" s="14"/>
      <c r="PBF927" s="14"/>
      <c r="PBG927" s="14"/>
      <c r="PBH927" s="14"/>
      <c r="PBI927" s="14"/>
      <c r="PBJ927" s="14"/>
      <c r="PBK927" s="14"/>
      <c r="PBL927" s="14"/>
      <c r="PBM927" s="14"/>
      <c r="PBN927" s="14"/>
      <c r="PBO927" s="14"/>
      <c r="PBP927" s="14"/>
      <c r="PBQ927" s="14"/>
      <c r="PBR927" s="14"/>
      <c r="PBS927" s="14"/>
      <c r="PBT927" s="14"/>
      <c r="PBU927" s="14"/>
      <c r="PBV927" s="14"/>
      <c r="PBW927" s="14"/>
      <c r="PBX927" s="14"/>
      <c r="PBY927" s="14"/>
      <c r="PBZ927" s="14"/>
      <c r="PCA927" s="14"/>
      <c r="PCB927" s="14"/>
      <c r="PCC927" s="14"/>
      <c r="PCD927" s="14"/>
      <c r="PCE927" s="14"/>
      <c r="PCF927" s="14"/>
      <c r="PCG927" s="14"/>
      <c r="PCH927" s="14"/>
      <c r="PCI927" s="14"/>
      <c r="PCJ927" s="14"/>
      <c r="PCK927" s="14"/>
      <c r="PCL927" s="14"/>
      <c r="PCM927" s="14"/>
      <c r="PCN927" s="14"/>
      <c r="PCO927" s="14"/>
      <c r="PCP927" s="14"/>
      <c r="PCQ927" s="14"/>
      <c r="PCR927" s="14"/>
      <c r="PCS927" s="14"/>
      <c r="PCT927" s="14"/>
      <c r="PCU927" s="14"/>
      <c r="PCV927" s="14"/>
      <c r="PCW927" s="14"/>
      <c r="PCX927" s="14"/>
      <c r="PCY927" s="14"/>
      <c r="PCZ927" s="14"/>
      <c r="PDA927" s="14"/>
      <c r="PDB927" s="14"/>
      <c r="PDC927" s="14"/>
      <c r="PDD927" s="14"/>
      <c r="PDE927" s="14"/>
      <c r="PDF927" s="14"/>
      <c r="PDG927" s="14"/>
      <c r="PDH927" s="14"/>
      <c r="PDI927" s="14"/>
      <c r="PDJ927" s="14"/>
      <c r="PDK927" s="14"/>
      <c r="PDL927" s="14"/>
      <c r="PDM927" s="14"/>
      <c r="PDN927" s="14"/>
      <c r="PDO927" s="14"/>
      <c r="PDP927" s="14"/>
      <c r="PDQ927" s="14"/>
      <c r="PDR927" s="14"/>
      <c r="PDS927" s="14"/>
      <c r="PDT927" s="14"/>
      <c r="PDU927" s="14"/>
      <c r="PDV927" s="14"/>
      <c r="PDW927" s="14"/>
      <c r="PDX927" s="14"/>
      <c r="PDY927" s="14"/>
      <c r="PDZ927" s="14"/>
      <c r="PEA927" s="14"/>
      <c r="PEB927" s="14"/>
      <c r="PEC927" s="14"/>
      <c r="PED927" s="14"/>
      <c r="PEE927" s="14"/>
      <c r="PEF927" s="14"/>
      <c r="PEG927" s="14"/>
      <c r="PEH927" s="14"/>
      <c r="PEI927" s="14"/>
      <c r="PEJ927" s="14"/>
      <c r="PEK927" s="14"/>
      <c r="PEL927" s="14"/>
      <c r="PEM927" s="14"/>
      <c r="PEN927" s="14"/>
      <c r="PEO927" s="14"/>
      <c r="PEP927" s="14"/>
      <c r="PEQ927" s="14"/>
      <c r="PER927" s="14"/>
      <c r="PES927" s="14"/>
      <c r="PET927" s="14"/>
      <c r="PEU927" s="14"/>
      <c r="PEV927" s="14"/>
      <c r="PEW927" s="14"/>
      <c r="PEX927" s="14"/>
      <c r="PEY927" s="14"/>
      <c r="PEZ927" s="14"/>
      <c r="PFA927" s="14"/>
      <c r="PFB927" s="14"/>
      <c r="PFC927" s="14"/>
      <c r="PFD927" s="14"/>
      <c r="PFE927" s="14"/>
      <c r="PFF927" s="14"/>
      <c r="PFG927" s="14"/>
      <c r="PFH927" s="14"/>
      <c r="PFI927" s="14"/>
      <c r="PFJ927" s="14"/>
      <c r="PFK927" s="14"/>
      <c r="PFL927" s="14"/>
      <c r="PFM927" s="14"/>
      <c r="PFN927" s="14"/>
      <c r="PFO927" s="14"/>
      <c r="PFP927" s="14"/>
      <c r="PFQ927" s="14"/>
      <c r="PFR927" s="14"/>
      <c r="PFS927" s="14"/>
      <c r="PFT927" s="14"/>
      <c r="PFU927" s="14"/>
      <c r="PFV927" s="14"/>
      <c r="PFW927" s="14"/>
      <c r="PFX927" s="14"/>
      <c r="PFY927" s="14"/>
      <c r="PFZ927" s="14"/>
      <c r="PGA927" s="14"/>
      <c r="PGB927" s="14"/>
      <c r="PGC927" s="14"/>
      <c r="PGD927" s="14"/>
      <c r="PGE927" s="14"/>
      <c r="PGF927" s="14"/>
      <c r="PGG927" s="14"/>
      <c r="PGH927" s="14"/>
      <c r="PGI927" s="14"/>
      <c r="PGJ927" s="14"/>
      <c r="PGK927" s="14"/>
      <c r="PGL927" s="14"/>
      <c r="PGM927" s="14"/>
      <c r="PGN927" s="14"/>
      <c r="PGO927" s="14"/>
      <c r="PGP927" s="14"/>
      <c r="PGQ927" s="14"/>
      <c r="PGR927" s="14"/>
      <c r="PGS927" s="14"/>
      <c r="PGT927" s="14"/>
      <c r="PGU927" s="14"/>
      <c r="PGV927" s="14"/>
      <c r="PGW927" s="14"/>
      <c r="PGX927" s="14"/>
      <c r="PGY927" s="14"/>
      <c r="PGZ927" s="14"/>
      <c r="PHA927" s="14"/>
      <c r="PHB927" s="14"/>
      <c r="PHC927" s="14"/>
      <c r="PHD927" s="14"/>
      <c r="PHE927" s="14"/>
      <c r="PHF927" s="14"/>
      <c r="PHG927" s="14"/>
      <c r="PHH927" s="14"/>
      <c r="PHI927" s="14"/>
      <c r="PHJ927" s="14"/>
      <c r="PHK927" s="14"/>
      <c r="PHL927" s="14"/>
      <c r="PHM927" s="14"/>
      <c r="PHN927" s="14"/>
      <c r="PHO927" s="14"/>
      <c r="PHP927" s="14"/>
      <c r="PHQ927" s="14"/>
      <c r="PHR927" s="14"/>
      <c r="PHS927" s="14"/>
      <c r="PHT927" s="14"/>
      <c r="PHU927" s="14"/>
      <c r="PHV927" s="14"/>
      <c r="PHW927" s="14"/>
      <c r="PHX927" s="14"/>
      <c r="PHY927" s="14"/>
      <c r="PHZ927" s="14"/>
      <c r="PIA927" s="14"/>
      <c r="PIB927" s="14"/>
      <c r="PIC927" s="14"/>
      <c r="PID927" s="14"/>
      <c r="PIE927" s="14"/>
      <c r="PIF927" s="14"/>
      <c r="PIG927" s="14"/>
      <c r="PIH927" s="14"/>
      <c r="PII927" s="14"/>
      <c r="PIJ927" s="14"/>
      <c r="PIK927" s="14"/>
      <c r="PIL927" s="14"/>
      <c r="PIM927" s="14"/>
      <c r="PIN927" s="14"/>
      <c r="PIO927" s="14"/>
      <c r="PIP927" s="14"/>
      <c r="PIQ927" s="14"/>
      <c r="PIR927" s="14"/>
      <c r="PIS927" s="14"/>
      <c r="PIT927" s="14"/>
      <c r="PIU927" s="14"/>
      <c r="PIV927" s="14"/>
      <c r="PIW927" s="14"/>
      <c r="PIX927" s="14"/>
      <c r="PIY927" s="14"/>
      <c r="PIZ927" s="14"/>
      <c r="PJA927" s="14"/>
      <c r="PJB927" s="14"/>
      <c r="PJC927" s="14"/>
      <c r="PJD927" s="14"/>
      <c r="PJE927" s="14"/>
      <c r="PJF927" s="14"/>
      <c r="PJG927" s="14"/>
      <c r="PJH927" s="14"/>
      <c r="PJI927" s="14"/>
      <c r="PJJ927" s="14"/>
      <c r="PJK927" s="14"/>
      <c r="PJL927" s="14"/>
      <c r="PJM927" s="14"/>
      <c r="PJN927" s="14"/>
      <c r="PJO927" s="14"/>
      <c r="PJP927" s="14"/>
      <c r="PJQ927" s="14"/>
      <c r="PJR927" s="14"/>
      <c r="PJS927" s="14"/>
      <c r="PJT927" s="14"/>
      <c r="PJU927" s="14"/>
      <c r="PJV927" s="14"/>
      <c r="PJW927" s="14"/>
      <c r="PJX927" s="14"/>
      <c r="PJY927" s="14"/>
      <c r="PJZ927" s="14"/>
      <c r="PKA927" s="14"/>
      <c r="PKB927" s="14"/>
      <c r="PKC927" s="14"/>
      <c r="PKD927" s="14"/>
      <c r="PKE927" s="14"/>
      <c r="PKF927" s="14"/>
      <c r="PKG927" s="14"/>
      <c r="PKH927" s="14"/>
      <c r="PKI927" s="14"/>
      <c r="PKJ927" s="14"/>
      <c r="PKK927" s="14"/>
      <c r="PKL927" s="14"/>
      <c r="PKM927" s="14"/>
      <c r="PKN927" s="14"/>
      <c r="PKO927" s="14"/>
      <c r="PKP927" s="14"/>
      <c r="PKQ927" s="14"/>
      <c r="PKR927" s="14"/>
      <c r="PKS927" s="14"/>
      <c r="PKT927" s="14"/>
      <c r="PKU927" s="14"/>
      <c r="PKV927" s="14"/>
      <c r="PKW927" s="14"/>
      <c r="PKX927" s="14"/>
      <c r="PKY927" s="14"/>
      <c r="PKZ927" s="14"/>
      <c r="PLA927" s="14"/>
      <c r="PLB927" s="14"/>
      <c r="PLC927" s="14"/>
      <c r="PLD927" s="14"/>
      <c r="PLE927" s="14"/>
      <c r="PLF927" s="14"/>
      <c r="PLG927" s="14"/>
      <c r="PLH927" s="14"/>
      <c r="PLI927" s="14"/>
      <c r="PLJ927" s="14"/>
      <c r="PLK927" s="14"/>
      <c r="PLL927" s="14"/>
      <c r="PLM927" s="14"/>
      <c r="PLN927" s="14"/>
      <c r="PLO927" s="14"/>
      <c r="PLP927" s="14"/>
      <c r="PLQ927" s="14"/>
      <c r="PLR927" s="14"/>
      <c r="PLS927" s="14"/>
      <c r="PLT927" s="14"/>
      <c r="PLU927" s="14"/>
      <c r="PLV927" s="14"/>
      <c r="PLW927" s="14"/>
      <c r="PLX927" s="14"/>
      <c r="PLY927" s="14"/>
      <c r="PLZ927" s="14"/>
      <c r="PMA927" s="14"/>
      <c r="PMB927" s="14"/>
      <c r="PMC927" s="14"/>
      <c r="PMD927" s="14"/>
      <c r="PME927" s="14"/>
      <c r="PMF927" s="14"/>
      <c r="PMG927" s="14"/>
      <c r="PMH927" s="14"/>
      <c r="PMI927" s="14"/>
      <c r="PMJ927" s="14"/>
      <c r="PMK927" s="14"/>
      <c r="PML927" s="14"/>
      <c r="PMM927" s="14"/>
      <c r="PMN927" s="14"/>
      <c r="PMO927" s="14"/>
      <c r="PMP927" s="14"/>
      <c r="PMQ927" s="14"/>
      <c r="PMR927" s="14"/>
      <c r="PMS927" s="14"/>
      <c r="PMT927" s="14"/>
      <c r="PMU927" s="14"/>
      <c r="PMV927" s="14"/>
      <c r="PMW927" s="14"/>
      <c r="PMX927" s="14"/>
      <c r="PMY927" s="14"/>
      <c r="PMZ927" s="14"/>
      <c r="PNA927" s="14"/>
      <c r="PNB927" s="14"/>
      <c r="PNC927" s="14"/>
      <c r="PND927" s="14"/>
      <c r="PNE927" s="14"/>
      <c r="PNF927" s="14"/>
      <c r="PNG927" s="14"/>
      <c r="PNH927" s="14"/>
      <c r="PNI927" s="14"/>
      <c r="PNJ927" s="14"/>
      <c r="PNK927" s="14"/>
      <c r="PNL927" s="14"/>
      <c r="PNM927" s="14"/>
      <c r="PNN927" s="14"/>
      <c r="PNO927" s="14"/>
      <c r="PNP927" s="14"/>
      <c r="PNQ927" s="14"/>
      <c r="PNR927" s="14"/>
      <c r="PNS927" s="14"/>
      <c r="PNT927" s="14"/>
      <c r="PNU927" s="14"/>
      <c r="PNV927" s="14"/>
      <c r="PNW927" s="14"/>
      <c r="PNX927" s="14"/>
      <c r="PNY927" s="14"/>
      <c r="PNZ927" s="14"/>
      <c r="POA927" s="14"/>
      <c r="POB927" s="14"/>
      <c r="POC927" s="14"/>
      <c r="POD927" s="14"/>
      <c r="POE927" s="14"/>
      <c r="POF927" s="14"/>
      <c r="POG927" s="14"/>
      <c r="POH927" s="14"/>
      <c r="POI927" s="14"/>
      <c r="POJ927" s="14"/>
      <c r="POK927" s="14"/>
      <c r="POL927" s="14"/>
      <c r="POM927" s="14"/>
      <c r="PON927" s="14"/>
      <c r="POO927" s="14"/>
      <c r="POP927" s="14"/>
      <c r="POQ927" s="14"/>
      <c r="POR927" s="14"/>
      <c r="POS927" s="14"/>
      <c r="POT927" s="14"/>
      <c r="POU927" s="14"/>
      <c r="POV927" s="14"/>
      <c r="POW927" s="14"/>
      <c r="POX927" s="14"/>
      <c r="POY927" s="14"/>
      <c r="POZ927" s="14"/>
      <c r="PPA927" s="14"/>
      <c r="PPB927" s="14"/>
      <c r="PPC927" s="14"/>
      <c r="PPD927" s="14"/>
      <c r="PPE927" s="14"/>
      <c r="PPF927" s="14"/>
      <c r="PPG927" s="14"/>
      <c r="PPH927" s="14"/>
      <c r="PPI927" s="14"/>
      <c r="PPJ927" s="14"/>
      <c r="PPK927" s="14"/>
      <c r="PPL927" s="14"/>
      <c r="PPM927" s="14"/>
      <c r="PPN927" s="14"/>
      <c r="PPO927" s="14"/>
      <c r="PPP927" s="14"/>
      <c r="PPQ927" s="14"/>
      <c r="PPR927" s="14"/>
      <c r="PPS927" s="14"/>
      <c r="PPT927" s="14"/>
      <c r="PPU927" s="14"/>
      <c r="PPV927" s="14"/>
      <c r="PPW927" s="14"/>
      <c r="PPX927" s="14"/>
      <c r="PPY927" s="14"/>
      <c r="PPZ927" s="14"/>
      <c r="PQA927" s="14"/>
      <c r="PQB927" s="14"/>
      <c r="PQC927" s="14"/>
      <c r="PQD927" s="14"/>
      <c r="PQE927" s="14"/>
      <c r="PQF927" s="14"/>
      <c r="PQG927" s="14"/>
      <c r="PQH927" s="14"/>
      <c r="PQI927" s="14"/>
      <c r="PQJ927" s="14"/>
      <c r="PQK927" s="14"/>
      <c r="PQL927" s="14"/>
      <c r="PQM927" s="14"/>
      <c r="PQN927" s="14"/>
      <c r="PQO927" s="14"/>
      <c r="PQP927" s="14"/>
      <c r="PQQ927" s="14"/>
      <c r="PQR927" s="14"/>
      <c r="PQS927" s="14"/>
      <c r="PQT927" s="14"/>
      <c r="PQU927" s="14"/>
      <c r="PQV927" s="14"/>
      <c r="PQW927" s="14"/>
      <c r="PQX927" s="14"/>
      <c r="PQY927" s="14"/>
      <c r="PQZ927" s="14"/>
      <c r="PRA927" s="14"/>
      <c r="PRB927" s="14"/>
      <c r="PRC927" s="14"/>
      <c r="PRD927" s="14"/>
      <c r="PRE927" s="14"/>
      <c r="PRF927" s="14"/>
      <c r="PRG927" s="14"/>
      <c r="PRH927" s="14"/>
      <c r="PRI927" s="14"/>
      <c r="PRJ927" s="14"/>
      <c r="PRK927" s="14"/>
      <c r="PRL927" s="14"/>
      <c r="PRM927" s="14"/>
      <c r="PRN927" s="14"/>
      <c r="PRO927" s="14"/>
      <c r="PRP927" s="14"/>
      <c r="PRQ927" s="14"/>
      <c r="PRR927" s="14"/>
      <c r="PRS927" s="14"/>
      <c r="PRT927" s="14"/>
      <c r="PRU927" s="14"/>
      <c r="PRV927" s="14"/>
      <c r="PRW927" s="14"/>
      <c r="PRX927" s="14"/>
      <c r="PRY927" s="14"/>
      <c r="PRZ927" s="14"/>
      <c r="PSA927" s="14"/>
      <c r="PSB927" s="14"/>
      <c r="PSC927" s="14"/>
      <c r="PSD927" s="14"/>
      <c r="PSE927" s="14"/>
      <c r="PSF927" s="14"/>
      <c r="PSG927" s="14"/>
      <c r="PSH927" s="14"/>
      <c r="PSI927" s="14"/>
      <c r="PSJ927" s="14"/>
      <c r="PSK927" s="14"/>
      <c r="PSL927" s="14"/>
      <c r="PSM927" s="14"/>
      <c r="PSN927" s="14"/>
      <c r="PSO927" s="14"/>
      <c r="PSP927" s="14"/>
      <c r="PSQ927" s="14"/>
      <c r="PSR927" s="14"/>
      <c r="PSS927" s="14"/>
      <c r="PST927" s="14"/>
      <c r="PSU927" s="14"/>
      <c r="PSV927" s="14"/>
      <c r="PSW927" s="14"/>
      <c r="PSX927" s="14"/>
      <c r="PSY927" s="14"/>
      <c r="PSZ927" s="14"/>
      <c r="PTA927" s="14"/>
      <c r="PTB927" s="14"/>
      <c r="PTC927" s="14"/>
      <c r="PTD927" s="14"/>
      <c r="PTE927" s="14"/>
      <c r="PTF927" s="14"/>
      <c r="PTG927" s="14"/>
      <c r="PTH927" s="14"/>
      <c r="PTI927" s="14"/>
      <c r="PTJ927" s="14"/>
      <c r="PTK927" s="14"/>
      <c r="PTL927" s="14"/>
      <c r="PTM927" s="14"/>
      <c r="PTN927" s="14"/>
      <c r="PTO927" s="14"/>
      <c r="PTP927" s="14"/>
      <c r="PTQ927" s="14"/>
      <c r="PTR927" s="14"/>
      <c r="PTS927" s="14"/>
      <c r="PTT927" s="14"/>
      <c r="PTU927" s="14"/>
      <c r="PTV927" s="14"/>
      <c r="PTW927" s="14"/>
      <c r="PTX927" s="14"/>
      <c r="PTY927" s="14"/>
      <c r="PTZ927" s="14"/>
      <c r="PUA927" s="14"/>
      <c r="PUB927" s="14"/>
      <c r="PUC927" s="14"/>
      <c r="PUD927" s="14"/>
      <c r="PUE927" s="14"/>
      <c r="PUF927" s="14"/>
      <c r="PUG927" s="14"/>
      <c r="PUH927" s="14"/>
      <c r="PUI927" s="14"/>
      <c r="PUJ927" s="14"/>
      <c r="PUK927" s="14"/>
      <c r="PUL927" s="14"/>
      <c r="PUM927" s="14"/>
      <c r="PUN927" s="14"/>
      <c r="PUO927" s="14"/>
      <c r="PUP927" s="14"/>
      <c r="PUQ927" s="14"/>
      <c r="PUR927" s="14"/>
      <c r="PUS927" s="14"/>
      <c r="PUT927" s="14"/>
      <c r="PUU927" s="14"/>
      <c r="PUV927" s="14"/>
      <c r="PUW927" s="14"/>
      <c r="PUX927" s="14"/>
      <c r="PUY927" s="14"/>
      <c r="PUZ927" s="14"/>
      <c r="PVA927" s="14"/>
      <c r="PVB927" s="14"/>
      <c r="PVC927" s="14"/>
      <c r="PVD927" s="14"/>
      <c r="PVE927" s="14"/>
      <c r="PVF927" s="14"/>
      <c r="PVG927" s="14"/>
      <c r="PVH927" s="14"/>
      <c r="PVI927" s="14"/>
      <c r="PVJ927" s="14"/>
      <c r="PVK927" s="14"/>
      <c r="PVL927" s="14"/>
      <c r="PVM927" s="14"/>
      <c r="PVN927" s="14"/>
      <c r="PVO927" s="14"/>
      <c r="PVP927" s="14"/>
      <c r="PVQ927" s="14"/>
      <c r="PVR927" s="14"/>
      <c r="PVS927" s="14"/>
      <c r="PVT927" s="14"/>
      <c r="PVU927" s="14"/>
      <c r="PVV927" s="14"/>
      <c r="PVW927" s="14"/>
      <c r="PVX927" s="14"/>
      <c r="PVY927" s="14"/>
      <c r="PVZ927" s="14"/>
      <c r="PWA927" s="14"/>
      <c r="PWB927" s="14"/>
      <c r="PWC927" s="14"/>
      <c r="PWD927" s="14"/>
      <c r="PWE927" s="14"/>
      <c r="PWF927" s="14"/>
      <c r="PWG927" s="14"/>
      <c r="PWH927" s="14"/>
      <c r="PWI927" s="14"/>
      <c r="PWJ927" s="14"/>
      <c r="PWK927" s="14"/>
      <c r="PWL927" s="14"/>
      <c r="PWM927" s="14"/>
      <c r="PWN927" s="14"/>
      <c r="PWO927" s="14"/>
      <c r="PWP927" s="14"/>
      <c r="PWQ927" s="14"/>
      <c r="PWR927" s="14"/>
      <c r="PWS927" s="14"/>
      <c r="PWT927" s="14"/>
      <c r="PWU927" s="14"/>
      <c r="PWV927" s="14"/>
      <c r="PWW927" s="14"/>
      <c r="PWX927" s="14"/>
      <c r="PWY927" s="14"/>
      <c r="PWZ927" s="14"/>
      <c r="PXA927" s="14"/>
      <c r="PXB927" s="14"/>
      <c r="PXC927" s="14"/>
      <c r="PXD927" s="14"/>
      <c r="PXE927" s="14"/>
      <c r="PXF927" s="14"/>
      <c r="PXG927" s="14"/>
      <c r="PXH927" s="14"/>
      <c r="PXI927" s="14"/>
      <c r="PXJ927" s="14"/>
      <c r="PXK927" s="14"/>
      <c r="PXL927" s="14"/>
      <c r="PXM927" s="14"/>
      <c r="PXN927" s="14"/>
      <c r="PXO927" s="14"/>
      <c r="PXP927" s="14"/>
      <c r="PXQ927" s="14"/>
      <c r="PXR927" s="14"/>
      <c r="PXS927" s="14"/>
      <c r="PXT927" s="14"/>
      <c r="PXU927" s="14"/>
      <c r="PXV927" s="14"/>
      <c r="PXW927" s="14"/>
      <c r="PXX927" s="14"/>
      <c r="PXY927" s="14"/>
      <c r="PXZ927" s="14"/>
      <c r="PYA927" s="14"/>
      <c r="PYB927" s="14"/>
      <c r="PYC927" s="14"/>
      <c r="PYD927" s="14"/>
      <c r="PYE927" s="14"/>
      <c r="PYF927" s="14"/>
      <c r="PYG927" s="14"/>
      <c r="PYH927" s="14"/>
      <c r="PYI927" s="14"/>
      <c r="PYJ927" s="14"/>
      <c r="PYK927" s="14"/>
      <c r="PYL927" s="14"/>
      <c r="PYM927" s="14"/>
      <c r="PYN927" s="14"/>
      <c r="PYO927" s="14"/>
      <c r="PYP927" s="14"/>
      <c r="PYQ927" s="14"/>
      <c r="PYR927" s="14"/>
      <c r="PYS927" s="14"/>
      <c r="PYT927" s="14"/>
      <c r="PYU927" s="14"/>
      <c r="PYV927" s="14"/>
      <c r="PYW927" s="14"/>
      <c r="PYX927" s="14"/>
      <c r="PYY927" s="14"/>
      <c r="PYZ927" s="14"/>
      <c r="PZA927" s="14"/>
      <c r="PZB927" s="14"/>
      <c r="PZC927" s="14"/>
      <c r="PZD927" s="14"/>
      <c r="PZE927" s="14"/>
      <c r="PZF927" s="14"/>
      <c r="PZG927" s="14"/>
      <c r="PZH927" s="14"/>
      <c r="PZI927" s="14"/>
      <c r="PZJ927" s="14"/>
      <c r="PZK927" s="14"/>
      <c r="PZL927" s="14"/>
      <c r="PZM927" s="14"/>
      <c r="PZN927" s="14"/>
      <c r="PZO927" s="14"/>
      <c r="PZP927" s="14"/>
      <c r="PZQ927" s="14"/>
      <c r="PZR927" s="14"/>
      <c r="PZS927" s="14"/>
      <c r="PZT927" s="14"/>
      <c r="PZU927" s="14"/>
      <c r="PZV927" s="14"/>
      <c r="PZW927" s="14"/>
      <c r="PZX927" s="14"/>
      <c r="PZY927" s="14"/>
      <c r="PZZ927" s="14"/>
      <c r="QAA927" s="14"/>
      <c r="QAB927" s="14"/>
      <c r="QAC927" s="14"/>
      <c r="QAD927" s="14"/>
      <c r="QAE927" s="14"/>
      <c r="QAF927" s="14"/>
      <c r="QAG927" s="14"/>
      <c r="QAH927" s="14"/>
      <c r="QAI927" s="14"/>
      <c r="QAJ927" s="14"/>
      <c r="QAK927" s="14"/>
      <c r="QAL927" s="14"/>
      <c r="QAM927" s="14"/>
      <c r="QAN927" s="14"/>
      <c r="QAO927" s="14"/>
      <c r="QAP927" s="14"/>
      <c r="QAQ927" s="14"/>
      <c r="QAR927" s="14"/>
      <c r="QAS927" s="14"/>
      <c r="QAT927" s="14"/>
      <c r="QAU927" s="14"/>
      <c r="QAV927" s="14"/>
      <c r="QAW927" s="14"/>
      <c r="QAX927" s="14"/>
      <c r="QAY927" s="14"/>
      <c r="QAZ927" s="14"/>
      <c r="QBA927" s="14"/>
      <c r="QBB927" s="14"/>
      <c r="QBC927" s="14"/>
      <c r="QBD927" s="14"/>
      <c r="QBE927" s="14"/>
      <c r="QBF927" s="14"/>
      <c r="QBG927" s="14"/>
      <c r="QBH927" s="14"/>
      <c r="QBI927" s="14"/>
      <c r="QBJ927" s="14"/>
      <c r="QBK927" s="14"/>
      <c r="QBL927" s="14"/>
      <c r="QBM927" s="14"/>
      <c r="QBN927" s="14"/>
      <c r="QBO927" s="14"/>
      <c r="QBP927" s="14"/>
      <c r="QBQ927" s="14"/>
      <c r="QBR927" s="14"/>
      <c r="QBS927" s="14"/>
      <c r="QBT927" s="14"/>
      <c r="QBU927" s="14"/>
      <c r="QBV927" s="14"/>
      <c r="QBW927" s="14"/>
      <c r="QBX927" s="14"/>
      <c r="QBY927" s="14"/>
      <c r="QBZ927" s="14"/>
      <c r="QCA927" s="14"/>
      <c r="QCB927" s="14"/>
      <c r="QCC927" s="14"/>
      <c r="QCD927" s="14"/>
      <c r="QCE927" s="14"/>
      <c r="QCF927" s="14"/>
      <c r="QCG927" s="14"/>
      <c r="QCH927" s="14"/>
      <c r="QCI927" s="14"/>
      <c r="QCJ927" s="14"/>
      <c r="QCK927" s="14"/>
      <c r="QCL927" s="14"/>
      <c r="QCM927" s="14"/>
      <c r="QCN927" s="14"/>
      <c r="QCO927" s="14"/>
      <c r="QCP927" s="14"/>
      <c r="QCQ927" s="14"/>
      <c r="QCR927" s="14"/>
      <c r="QCS927" s="14"/>
      <c r="QCT927" s="14"/>
      <c r="QCU927" s="14"/>
      <c r="QCV927" s="14"/>
      <c r="QCW927" s="14"/>
      <c r="QCX927" s="14"/>
      <c r="QCY927" s="14"/>
      <c r="QCZ927" s="14"/>
      <c r="QDA927" s="14"/>
      <c r="QDB927" s="14"/>
      <c r="QDC927" s="14"/>
      <c r="QDD927" s="14"/>
      <c r="QDE927" s="14"/>
      <c r="QDF927" s="14"/>
      <c r="QDG927" s="14"/>
      <c r="QDH927" s="14"/>
      <c r="QDI927" s="14"/>
      <c r="QDJ927" s="14"/>
      <c r="QDK927" s="14"/>
      <c r="QDL927" s="14"/>
      <c r="QDM927" s="14"/>
      <c r="QDN927" s="14"/>
      <c r="QDO927" s="14"/>
      <c r="QDP927" s="14"/>
      <c r="QDQ927" s="14"/>
      <c r="QDR927" s="14"/>
      <c r="QDS927" s="14"/>
      <c r="QDT927" s="14"/>
      <c r="QDU927" s="14"/>
      <c r="QDV927" s="14"/>
      <c r="QDW927" s="14"/>
      <c r="QDX927" s="14"/>
      <c r="QDY927" s="14"/>
      <c r="QDZ927" s="14"/>
      <c r="QEA927" s="14"/>
      <c r="QEB927" s="14"/>
      <c r="QEC927" s="14"/>
      <c r="QED927" s="14"/>
      <c r="QEE927" s="14"/>
      <c r="QEF927" s="14"/>
      <c r="QEG927" s="14"/>
      <c r="QEH927" s="14"/>
      <c r="QEI927" s="14"/>
      <c r="QEJ927" s="14"/>
      <c r="QEK927" s="14"/>
      <c r="QEL927" s="14"/>
      <c r="QEM927" s="14"/>
      <c r="QEN927" s="14"/>
      <c r="QEO927" s="14"/>
      <c r="QEP927" s="14"/>
      <c r="QEQ927" s="14"/>
      <c r="QER927" s="14"/>
      <c r="QES927" s="14"/>
      <c r="QET927" s="14"/>
      <c r="QEU927" s="14"/>
      <c r="QEV927" s="14"/>
      <c r="QEW927" s="14"/>
      <c r="QEX927" s="14"/>
      <c r="QEY927" s="14"/>
      <c r="QEZ927" s="14"/>
      <c r="QFA927" s="14"/>
      <c r="QFB927" s="14"/>
      <c r="QFC927" s="14"/>
      <c r="QFD927" s="14"/>
      <c r="QFE927" s="14"/>
      <c r="QFF927" s="14"/>
      <c r="QFG927" s="14"/>
      <c r="QFH927" s="14"/>
      <c r="QFI927" s="14"/>
      <c r="QFJ927" s="14"/>
      <c r="QFK927" s="14"/>
      <c r="QFL927" s="14"/>
      <c r="QFM927" s="14"/>
      <c r="QFN927" s="14"/>
      <c r="QFO927" s="14"/>
      <c r="QFP927" s="14"/>
      <c r="QFQ927" s="14"/>
      <c r="QFR927" s="14"/>
      <c r="QFS927" s="14"/>
      <c r="QFT927" s="14"/>
      <c r="QFU927" s="14"/>
      <c r="QFV927" s="14"/>
      <c r="QFW927" s="14"/>
      <c r="QFX927" s="14"/>
      <c r="QFY927" s="14"/>
      <c r="QFZ927" s="14"/>
      <c r="QGA927" s="14"/>
      <c r="QGB927" s="14"/>
      <c r="QGC927" s="14"/>
      <c r="QGD927" s="14"/>
      <c r="QGE927" s="14"/>
      <c r="QGF927" s="14"/>
      <c r="QGG927" s="14"/>
      <c r="QGH927" s="14"/>
      <c r="QGI927" s="14"/>
      <c r="QGJ927" s="14"/>
      <c r="QGK927" s="14"/>
      <c r="QGL927" s="14"/>
      <c r="QGM927" s="14"/>
      <c r="QGN927" s="14"/>
      <c r="QGO927" s="14"/>
      <c r="QGP927" s="14"/>
      <c r="QGQ927" s="14"/>
      <c r="QGR927" s="14"/>
      <c r="QGS927" s="14"/>
      <c r="QGT927" s="14"/>
      <c r="QGU927" s="14"/>
      <c r="QGV927" s="14"/>
      <c r="QGW927" s="14"/>
      <c r="QGX927" s="14"/>
      <c r="QGY927" s="14"/>
      <c r="QGZ927" s="14"/>
      <c r="QHA927" s="14"/>
      <c r="QHB927" s="14"/>
      <c r="QHC927" s="14"/>
      <c r="QHD927" s="14"/>
      <c r="QHE927" s="14"/>
      <c r="QHF927" s="14"/>
      <c r="QHG927" s="14"/>
      <c r="QHH927" s="14"/>
      <c r="QHI927" s="14"/>
      <c r="QHJ927" s="14"/>
      <c r="QHK927" s="14"/>
      <c r="QHL927" s="14"/>
      <c r="QHM927" s="14"/>
      <c r="QHN927" s="14"/>
      <c r="QHO927" s="14"/>
      <c r="QHP927" s="14"/>
      <c r="QHQ927" s="14"/>
      <c r="QHR927" s="14"/>
      <c r="QHS927" s="14"/>
      <c r="QHT927" s="14"/>
      <c r="QHU927" s="14"/>
      <c r="QHV927" s="14"/>
      <c r="QHW927" s="14"/>
      <c r="QHX927" s="14"/>
      <c r="QHY927" s="14"/>
      <c r="QHZ927" s="14"/>
      <c r="QIA927" s="14"/>
      <c r="QIB927" s="14"/>
      <c r="QIC927" s="14"/>
      <c r="QID927" s="14"/>
      <c r="QIE927" s="14"/>
      <c r="QIF927" s="14"/>
      <c r="QIG927" s="14"/>
      <c r="QIH927" s="14"/>
      <c r="QII927" s="14"/>
      <c r="QIJ927" s="14"/>
      <c r="QIK927" s="14"/>
      <c r="QIL927" s="14"/>
      <c r="QIM927" s="14"/>
      <c r="QIN927" s="14"/>
      <c r="QIO927" s="14"/>
      <c r="QIP927" s="14"/>
      <c r="QIQ927" s="14"/>
      <c r="QIR927" s="14"/>
      <c r="QIS927" s="14"/>
      <c r="QIT927" s="14"/>
      <c r="QIU927" s="14"/>
      <c r="QIV927" s="14"/>
      <c r="QIW927" s="14"/>
      <c r="QIX927" s="14"/>
      <c r="QIY927" s="14"/>
      <c r="QIZ927" s="14"/>
      <c r="QJA927" s="14"/>
      <c r="QJB927" s="14"/>
      <c r="QJC927" s="14"/>
      <c r="QJD927" s="14"/>
      <c r="QJE927" s="14"/>
      <c r="QJF927" s="14"/>
      <c r="QJG927" s="14"/>
      <c r="QJH927" s="14"/>
      <c r="QJI927" s="14"/>
      <c r="QJJ927" s="14"/>
      <c r="QJK927" s="14"/>
      <c r="QJL927" s="14"/>
      <c r="QJM927" s="14"/>
      <c r="QJN927" s="14"/>
      <c r="QJO927" s="14"/>
      <c r="QJP927" s="14"/>
      <c r="QJQ927" s="14"/>
      <c r="QJR927" s="14"/>
      <c r="QJS927" s="14"/>
      <c r="QJT927" s="14"/>
      <c r="QJU927" s="14"/>
      <c r="QJV927" s="14"/>
      <c r="QJW927" s="14"/>
      <c r="QJX927" s="14"/>
      <c r="QJY927" s="14"/>
      <c r="QJZ927" s="14"/>
      <c r="QKA927" s="14"/>
      <c r="QKB927" s="14"/>
      <c r="QKC927" s="14"/>
      <c r="QKD927" s="14"/>
      <c r="QKE927" s="14"/>
      <c r="QKF927" s="14"/>
      <c r="QKG927" s="14"/>
      <c r="QKH927" s="14"/>
      <c r="QKI927" s="14"/>
      <c r="QKJ927" s="14"/>
      <c r="QKK927" s="14"/>
      <c r="QKL927" s="14"/>
      <c r="QKM927" s="14"/>
      <c r="QKN927" s="14"/>
      <c r="QKO927" s="14"/>
      <c r="QKP927" s="14"/>
      <c r="QKQ927" s="14"/>
      <c r="QKR927" s="14"/>
      <c r="QKS927" s="14"/>
      <c r="QKT927" s="14"/>
      <c r="QKU927" s="14"/>
      <c r="QKV927" s="14"/>
      <c r="QKW927" s="14"/>
      <c r="QKX927" s="14"/>
      <c r="QKY927" s="14"/>
      <c r="QKZ927" s="14"/>
      <c r="QLA927" s="14"/>
      <c r="QLB927" s="14"/>
      <c r="QLC927" s="14"/>
      <c r="QLD927" s="14"/>
      <c r="QLE927" s="14"/>
      <c r="QLF927" s="14"/>
      <c r="QLG927" s="14"/>
      <c r="QLH927" s="14"/>
      <c r="QLI927" s="14"/>
      <c r="QLJ927" s="14"/>
      <c r="QLK927" s="14"/>
      <c r="QLL927" s="14"/>
      <c r="QLM927" s="14"/>
      <c r="QLN927" s="14"/>
      <c r="QLO927" s="14"/>
      <c r="QLP927" s="14"/>
      <c r="QLQ927" s="14"/>
      <c r="QLR927" s="14"/>
      <c r="QLS927" s="14"/>
      <c r="QLT927" s="14"/>
      <c r="QLU927" s="14"/>
      <c r="QLV927" s="14"/>
      <c r="QLW927" s="14"/>
      <c r="QLX927" s="14"/>
      <c r="QLY927" s="14"/>
      <c r="QLZ927" s="14"/>
      <c r="QMA927" s="14"/>
      <c r="QMB927" s="14"/>
      <c r="QMC927" s="14"/>
      <c r="QMD927" s="14"/>
      <c r="QME927" s="14"/>
      <c r="QMF927" s="14"/>
      <c r="QMG927" s="14"/>
      <c r="QMH927" s="14"/>
      <c r="QMI927" s="14"/>
      <c r="QMJ927" s="14"/>
      <c r="QMK927" s="14"/>
      <c r="QML927" s="14"/>
      <c r="QMM927" s="14"/>
      <c r="QMN927" s="14"/>
      <c r="QMO927" s="14"/>
      <c r="QMP927" s="14"/>
      <c r="QMQ927" s="14"/>
      <c r="QMR927" s="14"/>
      <c r="QMS927" s="14"/>
      <c r="QMT927" s="14"/>
      <c r="QMU927" s="14"/>
      <c r="QMV927" s="14"/>
      <c r="QMW927" s="14"/>
      <c r="QMX927" s="14"/>
      <c r="QMY927" s="14"/>
      <c r="QMZ927" s="14"/>
      <c r="QNA927" s="14"/>
      <c r="QNB927" s="14"/>
      <c r="QNC927" s="14"/>
      <c r="QND927" s="14"/>
      <c r="QNE927" s="14"/>
      <c r="QNF927" s="14"/>
      <c r="QNG927" s="14"/>
      <c r="QNH927" s="14"/>
      <c r="QNI927" s="14"/>
      <c r="QNJ927" s="14"/>
      <c r="QNK927" s="14"/>
      <c r="QNL927" s="14"/>
      <c r="QNM927" s="14"/>
      <c r="QNN927" s="14"/>
      <c r="QNO927" s="14"/>
      <c r="QNP927" s="14"/>
      <c r="QNQ927" s="14"/>
      <c r="QNR927" s="14"/>
      <c r="QNS927" s="14"/>
      <c r="QNT927" s="14"/>
      <c r="QNU927" s="14"/>
      <c r="QNV927" s="14"/>
      <c r="QNW927" s="14"/>
      <c r="QNX927" s="14"/>
      <c r="QNY927" s="14"/>
      <c r="QNZ927" s="14"/>
      <c r="QOA927" s="14"/>
      <c r="QOB927" s="14"/>
      <c r="QOC927" s="14"/>
      <c r="QOD927" s="14"/>
      <c r="QOE927" s="14"/>
      <c r="QOF927" s="14"/>
      <c r="QOG927" s="14"/>
      <c r="QOH927" s="14"/>
      <c r="QOI927" s="14"/>
      <c r="QOJ927" s="14"/>
      <c r="QOK927" s="14"/>
      <c r="QOL927" s="14"/>
      <c r="QOM927" s="14"/>
      <c r="QON927" s="14"/>
      <c r="QOO927" s="14"/>
      <c r="QOP927" s="14"/>
      <c r="QOQ927" s="14"/>
      <c r="QOR927" s="14"/>
      <c r="QOS927" s="14"/>
      <c r="QOT927" s="14"/>
      <c r="QOU927" s="14"/>
      <c r="QOV927" s="14"/>
      <c r="QOW927" s="14"/>
      <c r="QOX927" s="14"/>
      <c r="QOY927" s="14"/>
      <c r="QOZ927" s="14"/>
      <c r="QPA927" s="14"/>
      <c r="QPB927" s="14"/>
      <c r="QPC927" s="14"/>
      <c r="QPD927" s="14"/>
      <c r="QPE927" s="14"/>
      <c r="QPF927" s="14"/>
      <c r="QPG927" s="14"/>
      <c r="QPH927" s="14"/>
      <c r="QPI927" s="14"/>
      <c r="QPJ927" s="14"/>
      <c r="QPK927" s="14"/>
      <c r="QPL927" s="14"/>
      <c r="QPM927" s="14"/>
      <c r="QPN927" s="14"/>
      <c r="QPO927" s="14"/>
      <c r="QPP927" s="14"/>
      <c r="QPQ927" s="14"/>
      <c r="QPR927" s="14"/>
      <c r="QPS927" s="14"/>
      <c r="QPT927" s="14"/>
      <c r="QPU927" s="14"/>
      <c r="QPV927" s="14"/>
      <c r="QPW927" s="14"/>
      <c r="QPX927" s="14"/>
      <c r="QPY927" s="14"/>
      <c r="QPZ927" s="14"/>
      <c r="QQA927" s="14"/>
      <c r="QQB927" s="14"/>
      <c r="QQC927" s="14"/>
      <c r="QQD927" s="14"/>
      <c r="QQE927" s="14"/>
      <c r="QQF927" s="14"/>
      <c r="QQG927" s="14"/>
      <c r="QQH927" s="14"/>
      <c r="QQI927" s="14"/>
      <c r="QQJ927" s="14"/>
      <c r="QQK927" s="14"/>
      <c r="QQL927" s="14"/>
      <c r="QQM927" s="14"/>
      <c r="QQN927" s="14"/>
      <c r="QQO927" s="14"/>
      <c r="QQP927" s="14"/>
      <c r="QQQ927" s="14"/>
      <c r="QQR927" s="14"/>
      <c r="QQS927" s="14"/>
      <c r="QQT927" s="14"/>
      <c r="QQU927" s="14"/>
      <c r="QQV927" s="14"/>
      <c r="QQW927" s="14"/>
      <c r="QQX927" s="14"/>
      <c r="QQY927" s="14"/>
      <c r="QQZ927" s="14"/>
      <c r="QRA927" s="14"/>
      <c r="QRB927" s="14"/>
      <c r="QRC927" s="14"/>
      <c r="QRD927" s="14"/>
      <c r="QRE927" s="14"/>
      <c r="QRF927" s="14"/>
      <c r="QRG927" s="14"/>
      <c r="QRH927" s="14"/>
      <c r="QRI927" s="14"/>
      <c r="QRJ927" s="14"/>
      <c r="QRK927" s="14"/>
      <c r="QRL927" s="14"/>
      <c r="QRM927" s="14"/>
      <c r="QRN927" s="14"/>
      <c r="QRO927" s="14"/>
      <c r="QRP927" s="14"/>
      <c r="QRQ927" s="14"/>
      <c r="QRR927" s="14"/>
      <c r="QRS927" s="14"/>
      <c r="QRT927" s="14"/>
      <c r="QRU927" s="14"/>
      <c r="QRV927" s="14"/>
      <c r="QRW927" s="14"/>
      <c r="QRX927" s="14"/>
      <c r="QRY927" s="14"/>
      <c r="QRZ927" s="14"/>
      <c r="QSA927" s="14"/>
      <c r="QSB927" s="14"/>
      <c r="QSC927" s="14"/>
      <c r="QSD927" s="14"/>
      <c r="QSE927" s="14"/>
      <c r="QSF927" s="14"/>
      <c r="QSG927" s="14"/>
      <c r="QSH927" s="14"/>
      <c r="QSI927" s="14"/>
      <c r="QSJ927" s="14"/>
      <c r="QSK927" s="14"/>
      <c r="QSL927" s="14"/>
      <c r="QSM927" s="14"/>
      <c r="QSN927" s="14"/>
      <c r="QSO927" s="14"/>
      <c r="QSP927" s="14"/>
      <c r="QSQ927" s="14"/>
      <c r="QSR927" s="14"/>
      <c r="QSS927" s="14"/>
      <c r="QST927" s="14"/>
      <c r="QSU927" s="14"/>
      <c r="QSV927" s="14"/>
      <c r="QSW927" s="14"/>
      <c r="QSX927" s="14"/>
      <c r="QSY927" s="14"/>
      <c r="QSZ927" s="14"/>
      <c r="QTA927" s="14"/>
      <c r="QTB927" s="14"/>
      <c r="QTC927" s="14"/>
      <c r="QTD927" s="14"/>
      <c r="QTE927" s="14"/>
      <c r="QTF927" s="14"/>
      <c r="QTG927" s="14"/>
      <c r="QTH927" s="14"/>
      <c r="QTI927" s="14"/>
      <c r="QTJ927" s="14"/>
      <c r="QTK927" s="14"/>
      <c r="QTL927" s="14"/>
      <c r="QTM927" s="14"/>
      <c r="QTN927" s="14"/>
      <c r="QTO927" s="14"/>
      <c r="QTP927" s="14"/>
      <c r="QTQ927" s="14"/>
      <c r="QTR927" s="14"/>
      <c r="QTS927" s="14"/>
      <c r="QTT927" s="14"/>
      <c r="QTU927" s="14"/>
      <c r="QTV927" s="14"/>
      <c r="QTW927" s="14"/>
      <c r="QTX927" s="14"/>
      <c r="QTY927" s="14"/>
      <c r="QTZ927" s="14"/>
      <c r="QUA927" s="14"/>
      <c r="QUB927" s="14"/>
      <c r="QUC927" s="14"/>
      <c r="QUD927" s="14"/>
      <c r="QUE927" s="14"/>
      <c r="QUF927" s="14"/>
      <c r="QUG927" s="14"/>
      <c r="QUH927" s="14"/>
      <c r="QUI927" s="14"/>
      <c r="QUJ927" s="14"/>
      <c r="QUK927" s="14"/>
      <c r="QUL927" s="14"/>
      <c r="QUM927" s="14"/>
      <c r="QUN927" s="14"/>
      <c r="QUO927" s="14"/>
      <c r="QUP927" s="14"/>
      <c r="QUQ927" s="14"/>
      <c r="QUR927" s="14"/>
      <c r="QUS927" s="14"/>
      <c r="QUT927" s="14"/>
      <c r="QUU927" s="14"/>
      <c r="QUV927" s="14"/>
      <c r="QUW927" s="14"/>
      <c r="QUX927" s="14"/>
      <c r="QUY927" s="14"/>
      <c r="QUZ927" s="14"/>
      <c r="QVA927" s="14"/>
      <c r="QVB927" s="14"/>
      <c r="QVC927" s="14"/>
      <c r="QVD927" s="14"/>
      <c r="QVE927" s="14"/>
      <c r="QVF927" s="14"/>
      <c r="QVG927" s="14"/>
      <c r="QVH927" s="14"/>
      <c r="QVI927" s="14"/>
      <c r="QVJ927" s="14"/>
      <c r="QVK927" s="14"/>
      <c r="QVL927" s="14"/>
      <c r="QVM927" s="14"/>
      <c r="QVN927" s="14"/>
      <c r="QVO927" s="14"/>
      <c r="QVP927" s="14"/>
      <c r="QVQ927" s="14"/>
      <c r="QVR927" s="14"/>
      <c r="QVS927" s="14"/>
      <c r="QVT927" s="14"/>
      <c r="QVU927" s="14"/>
      <c r="QVV927" s="14"/>
      <c r="QVW927" s="14"/>
      <c r="QVX927" s="14"/>
      <c r="QVY927" s="14"/>
      <c r="QVZ927" s="14"/>
      <c r="QWA927" s="14"/>
      <c r="QWB927" s="14"/>
      <c r="QWC927" s="14"/>
      <c r="QWD927" s="14"/>
      <c r="QWE927" s="14"/>
      <c r="QWF927" s="14"/>
      <c r="QWG927" s="14"/>
      <c r="QWH927" s="14"/>
      <c r="QWI927" s="14"/>
      <c r="QWJ927" s="14"/>
      <c r="QWK927" s="14"/>
      <c r="QWL927" s="14"/>
      <c r="QWM927" s="14"/>
      <c r="QWN927" s="14"/>
      <c r="QWO927" s="14"/>
      <c r="QWP927" s="14"/>
      <c r="QWQ927" s="14"/>
      <c r="QWR927" s="14"/>
      <c r="QWS927" s="14"/>
      <c r="QWT927" s="14"/>
      <c r="QWU927" s="14"/>
      <c r="QWV927" s="14"/>
      <c r="QWW927" s="14"/>
      <c r="QWX927" s="14"/>
      <c r="QWY927" s="14"/>
      <c r="QWZ927" s="14"/>
      <c r="QXA927" s="14"/>
      <c r="QXB927" s="14"/>
      <c r="QXC927" s="14"/>
      <c r="QXD927" s="14"/>
      <c r="QXE927" s="14"/>
      <c r="QXF927" s="14"/>
      <c r="QXG927" s="14"/>
      <c r="QXH927" s="14"/>
      <c r="QXI927" s="14"/>
      <c r="QXJ927" s="14"/>
      <c r="QXK927" s="14"/>
      <c r="QXL927" s="14"/>
      <c r="QXM927" s="14"/>
      <c r="QXN927" s="14"/>
      <c r="QXO927" s="14"/>
      <c r="QXP927" s="14"/>
      <c r="QXQ927" s="14"/>
      <c r="QXR927" s="14"/>
      <c r="QXS927" s="14"/>
      <c r="QXT927" s="14"/>
      <c r="QXU927" s="14"/>
      <c r="QXV927" s="14"/>
      <c r="QXW927" s="14"/>
      <c r="QXX927" s="14"/>
      <c r="QXY927" s="14"/>
      <c r="QXZ927" s="14"/>
      <c r="QYA927" s="14"/>
      <c r="QYB927" s="14"/>
      <c r="QYC927" s="14"/>
      <c r="QYD927" s="14"/>
      <c r="QYE927" s="14"/>
      <c r="QYF927" s="14"/>
      <c r="QYG927" s="14"/>
      <c r="QYH927" s="14"/>
      <c r="QYI927" s="14"/>
      <c r="QYJ927" s="14"/>
      <c r="QYK927" s="14"/>
      <c r="QYL927" s="14"/>
      <c r="QYM927" s="14"/>
      <c r="QYN927" s="14"/>
      <c r="QYO927" s="14"/>
      <c r="QYP927" s="14"/>
      <c r="QYQ927" s="14"/>
      <c r="QYR927" s="14"/>
      <c r="QYS927" s="14"/>
      <c r="QYT927" s="14"/>
      <c r="QYU927" s="14"/>
      <c r="QYV927" s="14"/>
      <c r="QYW927" s="14"/>
      <c r="QYX927" s="14"/>
      <c r="QYY927" s="14"/>
      <c r="QYZ927" s="14"/>
      <c r="QZA927" s="14"/>
      <c r="QZB927" s="14"/>
      <c r="QZC927" s="14"/>
      <c r="QZD927" s="14"/>
      <c r="QZE927" s="14"/>
      <c r="QZF927" s="14"/>
      <c r="QZG927" s="14"/>
      <c r="QZH927" s="14"/>
      <c r="QZI927" s="14"/>
      <c r="QZJ927" s="14"/>
      <c r="QZK927" s="14"/>
      <c r="QZL927" s="14"/>
      <c r="QZM927" s="14"/>
      <c r="QZN927" s="14"/>
      <c r="QZO927" s="14"/>
      <c r="QZP927" s="14"/>
      <c r="QZQ927" s="14"/>
      <c r="QZR927" s="14"/>
      <c r="QZS927" s="14"/>
      <c r="QZT927" s="14"/>
      <c r="QZU927" s="14"/>
      <c r="QZV927" s="14"/>
      <c r="QZW927" s="14"/>
      <c r="QZX927" s="14"/>
      <c r="QZY927" s="14"/>
      <c r="QZZ927" s="14"/>
      <c r="RAA927" s="14"/>
      <c r="RAB927" s="14"/>
      <c r="RAC927" s="14"/>
      <c r="RAD927" s="14"/>
      <c r="RAE927" s="14"/>
      <c r="RAF927" s="14"/>
      <c r="RAG927" s="14"/>
      <c r="RAH927" s="14"/>
      <c r="RAI927" s="14"/>
      <c r="RAJ927" s="14"/>
      <c r="RAK927" s="14"/>
      <c r="RAL927" s="14"/>
      <c r="RAM927" s="14"/>
      <c r="RAN927" s="14"/>
      <c r="RAO927" s="14"/>
      <c r="RAP927" s="14"/>
      <c r="RAQ927" s="14"/>
      <c r="RAR927" s="14"/>
      <c r="RAS927" s="14"/>
      <c r="RAT927" s="14"/>
      <c r="RAU927" s="14"/>
      <c r="RAV927" s="14"/>
      <c r="RAW927" s="14"/>
      <c r="RAX927" s="14"/>
      <c r="RAY927" s="14"/>
      <c r="RAZ927" s="14"/>
      <c r="RBA927" s="14"/>
      <c r="RBB927" s="14"/>
      <c r="RBC927" s="14"/>
      <c r="RBD927" s="14"/>
      <c r="RBE927" s="14"/>
      <c r="RBF927" s="14"/>
      <c r="RBG927" s="14"/>
      <c r="RBH927" s="14"/>
      <c r="RBI927" s="14"/>
      <c r="RBJ927" s="14"/>
      <c r="RBK927" s="14"/>
      <c r="RBL927" s="14"/>
      <c r="RBM927" s="14"/>
      <c r="RBN927" s="14"/>
      <c r="RBO927" s="14"/>
      <c r="RBP927" s="14"/>
      <c r="RBQ927" s="14"/>
      <c r="RBR927" s="14"/>
      <c r="RBS927" s="14"/>
      <c r="RBT927" s="14"/>
      <c r="RBU927" s="14"/>
      <c r="RBV927" s="14"/>
      <c r="RBW927" s="14"/>
      <c r="RBX927" s="14"/>
      <c r="RBY927" s="14"/>
      <c r="RBZ927" s="14"/>
      <c r="RCA927" s="14"/>
      <c r="RCB927" s="14"/>
      <c r="RCC927" s="14"/>
      <c r="RCD927" s="14"/>
      <c r="RCE927" s="14"/>
      <c r="RCF927" s="14"/>
      <c r="RCG927" s="14"/>
      <c r="RCH927" s="14"/>
      <c r="RCI927" s="14"/>
      <c r="RCJ927" s="14"/>
      <c r="RCK927" s="14"/>
      <c r="RCL927" s="14"/>
      <c r="RCM927" s="14"/>
      <c r="RCN927" s="14"/>
      <c r="RCO927" s="14"/>
      <c r="RCP927" s="14"/>
      <c r="RCQ927" s="14"/>
      <c r="RCR927" s="14"/>
      <c r="RCS927" s="14"/>
      <c r="RCT927" s="14"/>
      <c r="RCU927" s="14"/>
      <c r="RCV927" s="14"/>
      <c r="RCW927" s="14"/>
      <c r="RCX927" s="14"/>
      <c r="RCY927" s="14"/>
      <c r="RCZ927" s="14"/>
      <c r="RDA927" s="14"/>
      <c r="RDB927" s="14"/>
      <c r="RDC927" s="14"/>
      <c r="RDD927" s="14"/>
      <c r="RDE927" s="14"/>
      <c r="RDF927" s="14"/>
      <c r="RDG927" s="14"/>
      <c r="RDH927" s="14"/>
      <c r="RDI927" s="14"/>
      <c r="RDJ927" s="14"/>
      <c r="RDK927" s="14"/>
      <c r="RDL927" s="14"/>
      <c r="RDM927" s="14"/>
      <c r="RDN927" s="14"/>
      <c r="RDO927" s="14"/>
      <c r="RDP927" s="14"/>
      <c r="RDQ927" s="14"/>
      <c r="RDR927" s="14"/>
      <c r="RDS927" s="14"/>
      <c r="RDT927" s="14"/>
      <c r="RDU927" s="14"/>
      <c r="RDV927" s="14"/>
      <c r="RDW927" s="14"/>
      <c r="RDX927" s="14"/>
      <c r="RDY927" s="14"/>
      <c r="RDZ927" s="14"/>
      <c r="REA927" s="14"/>
      <c r="REB927" s="14"/>
      <c r="REC927" s="14"/>
      <c r="RED927" s="14"/>
      <c r="REE927" s="14"/>
      <c r="REF927" s="14"/>
      <c r="REG927" s="14"/>
      <c r="REH927" s="14"/>
      <c r="REI927" s="14"/>
      <c r="REJ927" s="14"/>
      <c r="REK927" s="14"/>
      <c r="REL927" s="14"/>
      <c r="REM927" s="14"/>
      <c r="REN927" s="14"/>
      <c r="REO927" s="14"/>
      <c r="REP927" s="14"/>
      <c r="REQ927" s="14"/>
      <c r="RER927" s="14"/>
      <c r="RES927" s="14"/>
      <c r="RET927" s="14"/>
      <c r="REU927" s="14"/>
      <c r="REV927" s="14"/>
      <c r="REW927" s="14"/>
      <c r="REX927" s="14"/>
      <c r="REY927" s="14"/>
      <c r="REZ927" s="14"/>
      <c r="RFA927" s="14"/>
      <c r="RFB927" s="14"/>
      <c r="RFC927" s="14"/>
      <c r="RFD927" s="14"/>
      <c r="RFE927" s="14"/>
      <c r="RFF927" s="14"/>
      <c r="RFG927" s="14"/>
      <c r="RFH927" s="14"/>
      <c r="RFI927" s="14"/>
      <c r="RFJ927" s="14"/>
      <c r="RFK927" s="14"/>
      <c r="RFL927" s="14"/>
      <c r="RFM927" s="14"/>
      <c r="RFN927" s="14"/>
      <c r="RFO927" s="14"/>
      <c r="RFP927" s="14"/>
      <c r="RFQ927" s="14"/>
      <c r="RFR927" s="14"/>
      <c r="RFS927" s="14"/>
      <c r="RFT927" s="14"/>
      <c r="RFU927" s="14"/>
      <c r="RFV927" s="14"/>
      <c r="RFW927" s="14"/>
      <c r="RFX927" s="14"/>
      <c r="RFY927" s="14"/>
      <c r="RFZ927" s="14"/>
      <c r="RGA927" s="14"/>
      <c r="RGB927" s="14"/>
      <c r="RGC927" s="14"/>
      <c r="RGD927" s="14"/>
      <c r="RGE927" s="14"/>
      <c r="RGF927" s="14"/>
      <c r="RGG927" s="14"/>
      <c r="RGH927" s="14"/>
      <c r="RGI927" s="14"/>
      <c r="RGJ927" s="14"/>
      <c r="RGK927" s="14"/>
      <c r="RGL927" s="14"/>
      <c r="RGM927" s="14"/>
      <c r="RGN927" s="14"/>
      <c r="RGO927" s="14"/>
      <c r="RGP927" s="14"/>
      <c r="RGQ927" s="14"/>
      <c r="RGR927" s="14"/>
      <c r="RGS927" s="14"/>
      <c r="RGT927" s="14"/>
      <c r="RGU927" s="14"/>
      <c r="RGV927" s="14"/>
      <c r="RGW927" s="14"/>
      <c r="RGX927" s="14"/>
      <c r="RGY927" s="14"/>
      <c r="RGZ927" s="14"/>
      <c r="RHA927" s="14"/>
      <c r="RHB927" s="14"/>
      <c r="RHC927" s="14"/>
      <c r="RHD927" s="14"/>
      <c r="RHE927" s="14"/>
      <c r="RHF927" s="14"/>
      <c r="RHG927" s="14"/>
      <c r="RHH927" s="14"/>
      <c r="RHI927" s="14"/>
      <c r="RHJ927" s="14"/>
      <c r="RHK927" s="14"/>
      <c r="RHL927" s="14"/>
      <c r="RHM927" s="14"/>
      <c r="RHN927" s="14"/>
      <c r="RHO927" s="14"/>
      <c r="RHP927" s="14"/>
      <c r="RHQ927" s="14"/>
      <c r="RHR927" s="14"/>
      <c r="RHS927" s="14"/>
      <c r="RHT927" s="14"/>
      <c r="RHU927" s="14"/>
      <c r="RHV927" s="14"/>
      <c r="RHW927" s="14"/>
      <c r="RHX927" s="14"/>
      <c r="RHY927" s="14"/>
      <c r="RHZ927" s="14"/>
      <c r="RIA927" s="14"/>
      <c r="RIB927" s="14"/>
      <c r="RIC927" s="14"/>
      <c r="RID927" s="14"/>
      <c r="RIE927" s="14"/>
      <c r="RIF927" s="14"/>
      <c r="RIG927" s="14"/>
      <c r="RIH927" s="14"/>
      <c r="RII927" s="14"/>
      <c r="RIJ927" s="14"/>
      <c r="RIK927" s="14"/>
      <c r="RIL927" s="14"/>
      <c r="RIM927" s="14"/>
      <c r="RIN927" s="14"/>
      <c r="RIO927" s="14"/>
      <c r="RIP927" s="14"/>
      <c r="RIQ927" s="14"/>
      <c r="RIR927" s="14"/>
      <c r="RIS927" s="14"/>
      <c r="RIT927" s="14"/>
      <c r="RIU927" s="14"/>
      <c r="RIV927" s="14"/>
      <c r="RIW927" s="14"/>
      <c r="RIX927" s="14"/>
      <c r="RIY927" s="14"/>
      <c r="RIZ927" s="14"/>
      <c r="RJA927" s="14"/>
      <c r="RJB927" s="14"/>
      <c r="RJC927" s="14"/>
      <c r="RJD927" s="14"/>
      <c r="RJE927" s="14"/>
      <c r="RJF927" s="14"/>
      <c r="RJG927" s="14"/>
      <c r="RJH927" s="14"/>
      <c r="RJI927" s="14"/>
      <c r="RJJ927" s="14"/>
      <c r="RJK927" s="14"/>
      <c r="RJL927" s="14"/>
      <c r="RJM927" s="14"/>
      <c r="RJN927" s="14"/>
      <c r="RJO927" s="14"/>
      <c r="RJP927" s="14"/>
      <c r="RJQ927" s="14"/>
      <c r="RJR927" s="14"/>
      <c r="RJS927" s="14"/>
      <c r="RJT927" s="14"/>
      <c r="RJU927" s="14"/>
      <c r="RJV927" s="14"/>
      <c r="RJW927" s="14"/>
      <c r="RJX927" s="14"/>
      <c r="RJY927" s="14"/>
      <c r="RJZ927" s="14"/>
      <c r="RKA927" s="14"/>
      <c r="RKB927" s="14"/>
      <c r="RKC927" s="14"/>
      <c r="RKD927" s="14"/>
      <c r="RKE927" s="14"/>
      <c r="RKF927" s="14"/>
      <c r="RKG927" s="14"/>
      <c r="RKH927" s="14"/>
      <c r="RKI927" s="14"/>
      <c r="RKJ927" s="14"/>
      <c r="RKK927" s="14"/>
      <c r="RKL927" s="14"/>
      <c r="RKM927" s="14"/>
      <c r="RKN927" s="14"/>
      <c r="RKO927" s="14"/>
      <c r="RKP927" s="14"/>
      <c r="RKQ927" s="14"/>
      <c r="RKR927" s="14"/>
      <c r="RKS927" s="14"/>
      <c r="RKT927" s="14"/>
      <c r="RKU927" s="14"/>
      <c r="RKV927" s="14"/>
      <c r="RKW927" s="14"/>
      <c r="RKX927" s="14"/>
      <c r="RKY927" s="14"/>
      <c r="RKZ927" s="14"/>
      <c r="RLA927" s="14"/>
      <c r="RLB927" s="14"/>
      <c r="RLC927" s="14"/>
      <c r="RLD927" s="14"/>
      <c r="RLE927" s="14"/>
      <c r="RLF927" s="14"/>
      <c r="RLG927" s="14"/>
      <c r="RLH927" s="14"/>
      <c r="RLI927" s="14"/>
      <c r="RLJ927" s="14"/>
      <c r="RLK927" s="14"/>
      <c r="RLL927" s="14"/>
      <c r="RLM927" s="14"/>
      <c r="RLN927" s="14"/>
      <c r="RLO927" s="14"/>
      <c r="RLP927" s="14"/>
      <c r="RLQ927" s="14"/>
      <c r="RLR927" s="14"/>
      <c r="RLS927" s="14"/>
      <c r="RLT927" s="14"/>
      <c r="RLU927" s="14"/>
      <c r="RLV927" s="14"/>
      <c r="RLW927" s="14"/>
      <c r="RLX927" s="14"/>
      <c r="RLY927" s="14"/>
      <c r="RLZ927" s="14"/>
      <c r="RMA927" s="14"/>
      <c r="RMB927" s="14"/>
      <c r="RMC927" s="14"/>
      <c r="RMD927" s="14"/>
      <c r="RME927" s="14"/>
      <c r="RMF927" s="14"/>
      <c r="RMG927" s="14"/>
      <c r="RMH927" s="14"/>
      <c r="RMI927" s="14"/>
      <c r="RMJ927" s="14"/>
      <c r="RMK927" s="14"/>
      <c r="RML927" s="14"/>
      <c r="RMM927" s="14"/>
      <c r="RMN927" s="14"/>
      <c r="RMO927" s="14"/>
      <c r="RMP927" s="14"/>
      <c r="RMQ927" s="14"/>
      <c r="RMR927" s="14"/>
      <c r="RMS927" s="14"/>
      <c r="RMT927" s="14"/>
      <c r="RMU927" s="14"/>
      <c r="RMV927" s="14"/>
      <c r="RMW927" s="14"/>
      <c r="RMX927" s="14"/>
      <c r="RMY927" s="14"/>
      <c r="RMZ927" s="14"/>
      <c r="RNA927" s="14"/>
      <c r="RNB927" s="14"/>
      <c r="RNC927" s="14"/>
      <c r="RND927" s="14"/>
      <c r="RNE927" s="14"/>
      <c r="RNF927" s="14"/>
      <c r="RNG927" s="14"/>
      <c r="RNH927" s="14"/>
      <c r="RNI927" s="14"/>
      <c r="RNJ927" s="14"/>
      <c r="RNK927" s="14"/>
      <c r="RNL927" s="14"/>
      <c r="RNM927" s="14"/>
      <c r="RNN927" s="14"/>
      <c r="RNO927" s="14"/>
      <c r="RNP927" s="14"/>
      <c r="RNQ927" s="14"/>
      <c r="RNR927" s="14"/>
      <c r="RNS927" s="14"/>
      <c r="RNT927" s="14"/>
      <c r="RNU927" s="14"/>
      <c r="RNV927" s="14"/>
      <c r="RNW927" s="14"/>
      <c r="RNX927" s="14"/>
      <c r="RNY927" s="14"/>
      <c r="RNZ927" s="14"/>
      <c r="ROA927" s="14"/>
      <c r="ROB927" s="14"/>
      <c r="ROC927" s="14"/>
      <c r="ROD927" s="14"/>
      <c r="ROE927" s="14"/>
      <c r="ROF927" s="14"/>
      <c r="ROG927" s="14"/>
      <c r="ROH927" s="14"/>
      <c r="ROI927" s="14"/>
      <c r="ROJ927" s="14"/>
      <c r="ROK927" s="14"/>
      <c r="ROL927" s="14"/>
      <c r="ROM927" s="14"/>
      <c r="RON927" s="14"/>
      <c r="ROO927" s="14"/>
      <c r="ROP927" s="14"/>
      <c r="ROQ927" s="14"/>
      <c r="ROR927" s="14"/>
      <c r="ROS927" s="14"/>
      <c r="ROT927" s="14"/>
      <c r="ROU927" s="14"/>
      <c r="ROV927" s="14"/>
      <c r="ROW927" s="14"/>
      <c r="ROX927" s="14"/>
      <c r="ROY927" s="14"/>
      <c r="ROZ927" s="14"/>
      <c r="RPA927" s="14"/>
      <c r="RPB927" s="14"/>
      <c r="RPC927" s="14"/>
      <c r="RPD927" s="14"/>
      <c r="RPE927" s="14"/>
      <c r="RPF927" s="14"/>
      <c r="RPG927" s="14"/>
      <c r="RPH927" s="14"/>
      <c r="RPI927" s="14"/>
      <c r="RPJ927" s="14"/>
      <c r="RPK927" s="14"/>
      <c r="RPL927" s="14"/>
      <c r="RPM927" s="14"/>
      <c r="RPN927" s="14"/>
      <c r="RPO927" s="14"/>
      <c r="RPP927" s="14"/>
      <c r="RPQ927" s="14"/>
      <c r="RPR927" s="14"/>
      <c r="RPS927" s="14"/>
      <c r="RPT927" s="14"/>
      <c r="RPU927" s="14"/>
      <c r="RPV927" s="14"/>
      <c r="RPW927" s="14"/>
      <c r="RPX927" s="14"/>
      <c r="RPY927" s="14"/>
      <c r="RPZ927" s="14"/>
      <c r="RQA927" s="14"/>
      <c r="RQB927" s="14"/>
      <c r="RQC927" s="14"/>
      <c r="RQD927" s="14"/>
      <c r="RQE927" s="14"/>
      <c r="RQF927" s="14"/>
      <c r="RQG927" s="14"/>
      <c r="RQH927" s="14"/>
      <c r="RQI927" s="14"/>
      <c r="RQJ927" s="14"/>
      <c r="RQK927" s="14"/>
      <c r="RQL927" s="14"/>
      <c r="RQM927" s="14"/>
      <c r="RQN927" s="14"/>
      <c r="RQO927" s="14"/>
      <c r="RQP927" s="14"/>
      <c r="RQQ927" s="14"/>
      <c r="RQR927" s="14"/>
      <c r="RQS927" s="14"/>
      <c r="RQT927" s="14"/>
      <c r="RQU927" s="14"/>
      <c r="RQV927" s="14"/>
      <c r="RQW927" s="14"/>
      <c r="RQX927" s="14"/>
      <c r="RQY927" s="14"/>
      <c r="RQZ927" s="14"/>
      <c r="RRA927" s="14"/>
      <c r="RRB927" s="14"/>
      <c r="RRC927" s="14"/>
      <c r="RRD927" s="14"/>
      <c r="RRE927" s="14"/>
      <c r="RRF927" s="14"/>
      <c r="RRG927" s="14"/>
      <c r="RRH927" s="14"/>
      <c r="RRI927" s="14"/>
      <c r="RRJ927" s="14"/>
      <c r="RRK927" s="14"/>
      <c r="RRL927" s="14"/>
      <c r="RRM927" s="14"/>
      <c r="RRN927" s="14"/>
      <c r="RRO927" s="14"/>
      <c r="RRP927" s="14"/>
      <c r="RRQ927" s="14"/>
      <c r="RRR927" s="14"/>
      <c r="RRS927" s="14"/>
      <c r="RRT927" s="14"/>
      <c r="RRU927" s="14"/>
      <c r="RRV927" s="14"/>
      <c r="RRW927" s="14"/>
      <c r="RRX927" s="14"/>
      <c r="RRY927" s="14"/>
      <c r="RRZ927" s="14"/>
      <c r="RSA927" s="14"/>
      <c r="RSB927" s="14"/>
      <c r="RSC927" s="14"/>
      <c r="RSD927" s="14"/>
      <c r="RSE927" s="14"/>
      <c r="RSF927" s="14"/>
      <c r="RSG927" s="14"/>
      <c r="RSH927" s="14"/>
      <c r="RSI927" s="14"/>
      <c r="RSJ927" s="14"/>
      <c r="RSK927" s="14"/>
      <c r="RSL927" s="14"/>
      <c r="RSM927" s="14"/>
      <c r="RSN927" s="14"/>
      <c r="RSO927" s="14"/>
      <c r="RSP927" s="14"/>
      <c r="RSQ927" s="14"/>
      <c r="RSR927" s="14"/>
      <c r="RSS927" s="14"/>
      <c r="RST927" s="14"/>
      <c r="RSU927" s="14"/>
      <c r="RSV927" s="14"/>
      <c r="RSW927" s="14"/>
      <c r="RSX927" s="14"/>
      <c r="RSY927" s="14"/>
      <c r="RSZ927" s="14"/>
      <c r="RTA927" s="14"/>
      <c r="RTB927" s="14"/>
      <c r="RTC927" s="14"/>
      <c r="RTD927" s="14"/>
      <c r="RTE927" s="14"/>
      <c r="RTF927" s="14"/>
      <c r="RTG927" s="14"/>
      <c r="RTH927" s="14"/>
      <c r="RTI927" s="14"/>
      <c r="RTJ927" s="14"/>
      <c r="RTK927" s="14"/>
      <c r="RTL927" s="14"/>
      <c r="RTM927" s="14"/>
      <c r="RTN927" s="14"/>
      <c r="RTO927" s="14"/>
      <c r="RTP927" s="14"/>
      <c r="RTQ927" s="14"/>
      <c r="RTR927" s="14"/>
      <c r="RTS927" s="14"/>
      <c r="RTT927" s="14"/>
      <c r="RTU927" s="14"/>
      <c r="RTV927" s="14"/>
      <c r="RTW927" s="14"/>
      <c r="RTX927" s="14"/>
      <c r="RTY927" s="14"/>
      <c r="RTZ927" s="14"/>
      <c r="RUA927" s="14"/>
      <c r="RUB927" s="14"/>
      <c r="RUC927" s="14"/>
      <c r="RUD927" s="14"/>
      <c r="RUE927" s="14"/>
      <c r="RUF927" s="14"/>
      <c r="RUG927" s="14"/>
      <c r="RUH927" s="14"/>
      <c r="RUI927" s="14"/>
      <c r="RUJ927" s="14"/>
      <c r="RUK927" s="14"/>
      <c r="RUL927" s="14"/>
      <c r="RUM927" s="14"/>
      <c r="RUN927" s="14"/>
      <c r="RUO927" s="14"/>
      <c r="RUP927" s="14"/>
      <c r="RUQ927" s="14"/>
      <c r="RUR927" s="14"/>
      <c r="RUS927" s="14"/>
      <c r="RUT927" s="14"/>
      <c r="RUU927" s="14"/>
      <c r="RUV927" s="14"/>
      <c r="RUW927" s="14"/>
      <c r="RUX927" s="14"/>
      <c r="RUY927" s="14"/>
      <c r="RUZ927" s="14"/>
      <c r="RVA927" s="14"/>
      <c r="RVB927" s="14"/>
      <c r="RVC927" s="14"/>
      <c r="RVD927" s="14"/>
      <c r="RVE927" s="14"/>
      <c r="RVF927" s="14"/>
      <c r="RVG927" s="14"/>
      <c r="RVH927" s="14"/>
      <c r="RVI927" s="14"/>
      <c r="RVJ927" s="14"/>
      <c r="RVK927" s="14"/>
      <c r="RVL927" s="14"/>
      <c r="RVM927" s="14"/>
      <c r="RVN927" s="14"/>
      <c r="RVO927" s="14"/>
      <c r="RVP927" s="14"/>
      <c r="RVQ927" s="14"/>
      <c r="RVR927" s="14"/>
      <c r="RVS927" s="14"/>
      <c r="RVT927" s="14"/>
      <c r="RVU927" s="14"/>
      <c r="RVV927" s="14"/>
      <c r="RVW927" s="14"/>
      <c r="RVX927" s="14"/>
      <c r="RVY927" s="14"/>
      <c r="RVZ927" s="14"/>
      <c r="RWA927" s="14"/>
      <c r="RWB927" s="14"/>
      <c r="RWC927" s="14"/>
      <c r="RWD927" s="14"/>
      <c r="RWE927" s="14"/>
      <c r="RWF927" s="14"/>
      <c r="RWG927" s="14"/>
      <c r="RWH927" s="14"/>
      <c r="RWI927" s="14"/>
      <c r="RWJ927" s="14"/>
      <c r="RWK927" s="14"/>
      <c r="RWL927" s="14"/>
      <c r="RWM927" s="14"/>
      <c r="RWN927" s="14"/>
      <c r="RWO927" s="14"/>
      <c r="RWP927" s="14"/>
      <c r="RWQ927" s="14"/>
      <c r="RWR927" s="14"/>
      <c r="RWS927" s="14"/>
      <c r="RWT927" s="14"/>
      <c r="RWU927" s="14"/>
      <c r="RWV927" s="14"/>
      <c r="RWW927" s="14"/>
      <c r="RWX927" s="14"/>
      <c r="RWY927" s="14"/>
      <c r="RWZ927" s="14"/>
      <c r="RXA927" s="14"/>
      <c r="RXB927" s="14"/>
      <c r="RXC927" s="14"/>
      <c r="RXD927" s="14"/>
      <c r="RXE927" s="14"/>
      <c r="RXF927" s="14"/>
      <c r="RXG927" s="14"/>
      <c r="RXH927" s="14"/>
      <c r="RXI927" s="14"/>
      <c r="RXJ927" s="14"/>
      <c r="RXK927" s="14"/>
      <c r="RXL927" s="14"/>
      <c r="RXM927" s="14"/>
      <c r="RXN927" s="14"/>
      <c r="RXO927" s="14"/>
      <c r="RXP927" s="14"/>
      <c r="RXQ927" s="14"/>
      <c r="RXR927" s="14"/>
      <c r="RXS927" s="14"/>
      <c r="RXT927" s="14"/>
      <c r="RXU927" s="14"/>
      <c r="RXV927" s="14"/>
      <c r="RXW927" s="14"/>
      <c r="RXX927" s="14"/>
      <c r="RXY927" s="14"/>
      <c r="RXZ927" s="14"/>
      <c r="RYA927" s="14"/>
      <c r="RYB927" s="14"/>
      <c r="RYC927" s="14"/>
      <c r="RYD927" s="14"/>
      <c r="RYE927" s="14"/>
      <c r="RYF927" s="14"/>
      <c r="RYG927" s="14"/>
      <c r="RYH927" s="14"/>
      <c r="RYI927" s="14"/>
      <c r="RYJ927" s="14"/>
      <c r="RYK927" s="14"/>
      <c r="RYL927" s="14"/>
      <c r="RYM927" s="14"/>
      <c r="RYN927" s="14"/>
      <c r="RYO927" s="14"/>
      <c r="RYP927" s="14"/>
      <c r="RYQ927" s="14"/>
      <c r="RYR927" s="14"/>
      <c r="RYS927" s="14"/>
      <c r="RYT927" s="14"/>
      <c r="RYU927" s="14"/>
      <c r="RYV927" s="14"/>
      <c r="RYW927" s="14"/>
      <c r="RYX927" s="14"/>
      <c r="RYY927" s="14"/>
      <c r="RYZ927" s="14"/>
      <c r="RZA927" s="14"/>
      <c r="RZB927" s="14"/>
      <c r="RZC927" s="14"/>
      <c r="RZD927" s="14"/>
      <c r="RZE927" s="14"/>
      <c r="RZF927" s="14"/>
      <c r="RZG927" s="14"/>
      <c r="RZH927" s="14"/>
      <c r="RZI927" s="14"/>
      <c r="RZJ927" s="14"/>
      <c r="RZK927" s="14"/>
      <c r="RZL927" s="14"/>
      <c r="RZM927" s="14"/>
      <c r="RZN927" s="14"/>
      <c r="RZO927" s="14"/>
      <c r="RZP927" s="14"/>
      <c r="RZQ927" s="14"/>
      <c r="RZR927" s="14"/>
      <c r="RZS927" s="14"/>
      <c r="RZT927" s="14"/>
      <c r="RZU927" s="14"/>
      <c r="RZV927" s="14"/>
      <c r="RZW927" s="14"/>
      <c r="RZX927" s="14"/>
      <c r="RZY927" s="14"/>
      <c r="RZZ927" s="14"/>
      <c r="SAA927" s="14"/>
      <c r="SAB927" s="14"/>
      <c r="SAC927" s="14"/>
      <c r="SAD927" s="14"/>
      <c r="SAE927" s="14"/>
      <c r="SAF927" s="14"/>
      <c r="SAG927" s="14"/>
      <c r="SAH927" s="14"/>
      <c r="SAI927" s="14"/>
      <c r="SAJ927" s="14"/>
      <c r="SAK927" s="14"/>
      <c r="SAL927" s="14"/>
      <c r="SAM927" s="14"/>
      <c r="SAN927" s="14"/>
      <c r="SAO927" s="14"/>
      <c r="SAP927" s="14"/>
      <c r="SAQ927" s="14"/>
      <c r="SAR927" s="14"/>
      <c r="SAS927" s="14"/>
      <c r="SAT927" s="14"/>
      <c r="SAU927" s="14"/>
      <c r="SAV927" s="14"/>
      <c r="SAW927" s="14"/>
      <c r="SAX927" s="14"/>
      <c r="SAY927" s="14"/>
      <c r="SAZ927" s="14"/>
      <c r="SBA927" s="14"/>
      <c r="SBB927" s="14"/>
      <c r="SBC927" s="14"/>
      <c r="SBD927" s="14"/>
      <c r="SBE927" s="14"/>
      <c r="SBF927" s="14"/>
      <c r="SBG927" s="14"/>
      <c r="SBH927" s="14"/>
      <c r="SBI927" s="14"/>
      <c r="SBJ927" s="14"/>
      <c r="SBK927" s="14"/>
      <c r="SBL927" s="14"/>
      <c r="SBM927" s="14"/>
      <c r="SBN927" s="14"/>
      <c r="SBO927" s="14"/>
      <c r="SBP927" s="14"/>
      <c r="SBQ927" s="14"/>
      <c r="SBR927" s="14"/>
      <c r="SBS927" s="14"/>
      <c r="SBT927" s="14"/>
      <c r="SBU927" s="14"/>
      <c r="SBV927" s="14"/>
      <c r="SBW927" s="14"/>
      <c r="SBX927" s="14"/>
      <c r="SBY927" s="14"/>
      <c r="SBZ927" s="14"/>
      <c r="SCA927" s="14"/>
      <c r="SCB927" s="14"/>
      <c r="SCC927" s="14"/>
      <c r="SCD927" s="14"/>
      <c r="SCE927" s="14"/>
      <c r="SCF927" s="14"/>
      <c r="SCG927" s="14"/>
      <c r="SCH927" s="14"/>
      <c r="SCI927" s="14"/>
      <c r="SCJ927" s="14"/>
      <c r="SCK927" s="14"/>
      <c r="SCL927" s="14"/>
      <c r="SCM927" s="14"/>
      <c r="SCN927" s="14"/>
      <c r="SCO927" s="14"/>
      <c r="SCP927" s="14"/>
      <c r="SCQ927" s="14"/>
      <c r="SCR927" s="14"/>
      <c r="SCS927" s="14"/>
      <c r="SCT927" s="14"/>
      <c r="SCU927" s="14"/>
      <c r="SCV927" s="14"/>
      <c r="SCW927" s="14"/>
      <c r="SCX927" s="14"/>
      <c r="SCY927" s="14"/>
      <c r="SCZ927" s="14"/>
      <c r="SDA927" s="14"/>
      <c r="SDB927" s="14"/>
      <c r="SDC927" s="14"/>
      <c r="SDD927" s="14"/>
      <c r="SDE927" s="14"/>
      <c r="SDF927" s="14"/>
      <c r="SDG927" s="14"/>
      <c r="SDH927" s="14"/>
      <c r="SDI927" s="14"/>
      <c r="SDJ927" s="14"/>
      <c r="SDK927" s="14"/>
      <c r="SDL927" s="14"/>
      <c r="SDM927" s="14"/>
      <c r="SDN927" s="14"/>
      <c r="SDO927" s="14"/>
      <c r="SDP927" s="14"/>
      <c r="SDQ927" s="14"/>
      <c r="SDR927" s="14"/>
      <c r="SDS927" s="14"/>
      <c r="SDT927" s="14"/>
      <c r="SDU927" s="14"/>
      <c r="SDV927" s="14"/>
      <c r="SDW927" s="14"/>
      <c r="SDX927" s="14"/>
      <c r="SDY927" s="14"/>
      <c r="SDZ927" s="14"/>
      <c r="SEA927" s="14"/>
      <c r="SEB927" s="14"/>
      <c r="SEC927" s="14"/>
      <c r="SED927" s="14"/>
      <c r="SEE927" s="14"/>
      <c r="SEF927" s="14"/>
      <c r="SEG927" s="14"/>
      <c r="SEH927" s="14"/>
      <c r="SEI927" s="14"/>
      <c r="SEJ927" s="14"/>
      <c r="SEK927" s="14"/>
      <c r="SEL927" s="14"/>
      <c r="SEM927" s="14"/>
      <c r="SEN927" s="14"/>
      <c r="SEO927" s="14"/>
      <c r="SEP927" s="14"/>
      <c r="SEQ927" s="14"/>
      <c r="SER927" s="14"/>
      <c r="SES927" s="14"/>
      <c r="SET927" s="14"/>
      <c r="SEU927" s="14"/>
      <c r="SEV927" s="14"/>
      <c r="SEW927" s="14"/>
      <c r="SEX927" s="14"/>
      <c r="SEY927" s="14"/>
      <c r="SEZ927" s="14"/>
      <c r="SFA927" s="14"/>
      <c r="SFB927" s="14"/>
      <c r="SFC927" s="14"/>
      <c r="SFD927" s="14"/>
      <c r="SFE927" s="14"/>
      <c r="SFF927" s="14"/>
      <c r="SFG927" s="14"/>
      <c r="SFH927" s="14"/>
      <c r="SFI927" s="14"/>
      <c r="SFJ927" s="14"/>
      <c r="SFK927" s="14"/>
      <c r="SFL927" s="14"/>
      <c r="SFM927" s="14"/>
      <c r="SFN927" s="14"/>
      <c r="SFO927" s="14"/>
      <c r="SFP927" s="14"/>
      <c r="SFQ927" s="14"/>
      <c r="SFR927" s="14"/>
      <c r="SFS927" s="14"/>
      <c r="SFT927" s="14"/>
      <c r="SFU927" s="14"/>
      <c r="SFV927" s="14"/>
      <c r="SFW927" s="14"/>
      <c r="SFX927" s="14"/>
      <c r="SFY927" s="14"/>
      <c r="SFZ927" s="14"/>
      <c r="SGA927" s="14"/>
      <c r="SGB927" s="14"/>
      <c r="SGC927" s="14"/>
      <c r="SGD927" s="14"/>
      <c r="SGE927" s="14"/>
      <c r="SGF927" s="14"/>
      <c r="SGG927" s="14"/>
      <c r="SGH927" s="14"/>
      <c r="SGI927" s="14"/>
      <c r="SGJ927" s="14"/>
      <c r="SGK927" s="14"/>
      <c r="SGL927" s="14"/>
      <c r="SGM927" s="14"/>
      <c r="SGN927" s="14"/>
      <c r="SGO927" s="14"/>
      <c r="SGP927" s="14"/>
      <c r="SGQ927" s="14"/>
      <c r="SGR927" s="14"/>
      <c r="SGS927" s="14"/>
      <c r="SGT927" s="14"/>
      <c r="SGU927" s="14"/>
      <c r="SGV927" s="14"/>
      <c r="SGW927" s="14"/>
      <c r="SGX927" s="14"/>
      <c r="SGY927" s="14"/>
      <c r="SGZ927" s="14"/>
      <c r="SHA927" s="14"/>
      <c r="SHB927" s="14"/>
      <c r="SHC927" s="14"/>
      <c r="SHD927" s="14"/>
      <c r="SHE927" s="14"/>
      <c r="SHF927" s="14"/>
      <c r="SHG927" s="14"/>
      <c r="SHH927" s="14"/>
      <c r="SHI927" s="14"/>
      <c r="SHJ927" s="14"/>
      <c r="SHK927" s="14"/>
      <c r="SHL927" s="14"/>
      <c r="SHM927" s="14"/>
      <c r="SHN927" s="14"/>
      <c r="SHO927" s="14"/>
      <c r="SHP927" s="14"/>
      <c r="SHQ927" s="14"/>
      <c r="SHR927" s="14"/>
      <c r="SHS927" s="14"/>
      <c r="SHT927" s="14"/>
      <c r="SHU927" s="14"/>
      <c r="SHV927" s="14"/>
      <c r="SHW927" s="14"/>
      <c r="SHX927" s="14"/>
      <c r="SHY927" s="14"/>
      <c r="SHZ927" s="14"/>
      <c r="SIA927" s="14"/>
      <c r="SIB927" s="14"/>
      <c r="SIC927" s="14"/>
      <c r="SID927" s="14"/>
      <c r="SIE927" s="14"/>
      <c r="SIF927" s="14"/>
      <c r="SIG927" s="14"/>
      <c r="SIH927" s="14"/>
      <c r="SII927" s="14"/>
      <c r="SIJ927" s="14"/>
      <c r="SIK927" s="14"/>
      <c r="SIL927" s="14"/>
      <c r="SIM927" s="14"/>
      <c r="SIN927" s="14"/>
      <c r="SIO927" s="14"/>
      <c r="SIP927" s="14"/>
      <c r="SIQ927" s="14"/>
      <c r="SIR927" s="14"/>
      <c r="SIS927" s="14"/>
      <c r="SIT927" s="14"/>
      <c r="SIU927" s="14"/>
      <c r="SIV927" s="14"/>
      <c r="SIW927" s="14"/>
      <c r="SIX927" s="14"/>
      <c r="SIY927" s="14"/>
      <c r="SIZ927" s="14"/>
      <c r="SJA927" s="14"/>
      <c r="SJB927" s="14"/>
      <c r="SJC927" s="14"/>
      <c r="SJD927" s="14"/>
      <c r="SJE927" s="14"/>
      <c r="SJF927" s="14"/>
      <c r="SJG927" s="14"/>
      <c r="SJH927" s="14"/>
      <c r="SJI927" s="14"/>
      <c r="SJJ927" s="14"/>
      <c r="SJK927" s="14"/>
      <c r="SJL927" s="14"/>
      <c r="SJM927" s="14"/>
      <c r="SJN927" s="14"/>
      <c r="SJO927" s="14"/>
      <c r="SJP927" s="14"/>
      <c r="SJQ927" s="14"/>
      <c r="SJR927" s="14"/>
      <c r="SJS927" s="14"/>
      <c r="SJT927" s="14"/>
      <c r="SJU927" s="14"/>
      <c r="SJV927" s="14"/>
      <c r="SJW927" s="14"/>
      <c r="SJX927" s="14"/>
      <c r="SJY927" s="14"/>
      <c r="SJZ927" s="14"/>
      <c r="SKA927" s="14"/>
      <c r="SKB927" s="14"/>
      <c r="SKC927" s="14"/>
      <c r="SKD927" s="14"/>
      <c r="SKE927" s="14"/>
      <c r="SKF927" s="14"/>
      <c r="SKG927" s="14"/>
      <c r="SKH927" s="14"/>
      <c r="SKI927" s="14"/>
      <c r="SKJ927" s="14"/>
      <c r="SKK927" s="14"/>
      <c r="SKL927" s="14"/>
      <c r="SKM927" s="14"/>
      <c r="SKN927" s="14"/>
      <c r="SKO927" s="14"/>
      <c r="SKP927" s="14"/>
      <c r="SKQ927" s="14"/>
      <c r="SKR927" s="14"/>
      <c r="SKS927" s="14"/>
      <c r="SKT927" s="14"/>
      <c r="SKU927" s="14"/>
      <c r="SKV927" s="14"/>
      <c r="SKW927" s="14"/>
      <c r="SKX927" s="14"/>
      <c r="SKY927" s="14"/>
      <c r="SKZ927" s="14"/>
      <c r="SLA927" s="14"/>
      <c r="SLB927" s="14"/>
      <c r="SLC927" s="14"/>
      <c r="SLD927" s="14"/>
      <c r="SLE927" s="14"/>
      <c r="SLF927" s="14"/>
      <c r="SLG927" s="14"/>
      <c r="SLH927" s="14"/>
      <c r="SLI927" s="14"/>
      <c r="SLJ927" s="14"/>
      <c r="SLK927" s="14"/>
      <c r="SLL927" s="14"/>
      <c r="SLM927" s="14"/>
      <c r="SLN927" s="14"/>
      <c r="SLO927" s="14"/>
      <c r="SLP927" s="14"/>
      <c r="SLQ927" s="14"/>
      <c r="SLR927" s="14"/>
      <c r="SLS927" s="14"/>
      <c r="SLT927" s="14"/>
      <c r="SLU927" s="14"/>
      <c r="SLV927" s="14"/>
      <c r="SLW927" s="14"/>
      <c r="SLX927" s="14"/>
      <c r="SLY927" s="14"/>
      <c r="SLZ927" s="14"/>
      <c r="SMA927" s="14"/>
      <c r="SMB927" s="14"/>
      <c r="SMC927" s="14"/>
      <c r="SMD927" s="14"/>
      <c r="SME927" s="14"/>
      <c r="SMF927" s="14"/>
      <c r="SMG927" s="14"/>
      <c r="SMH927" s="14"/>
      <c r="SMI927" s="14"/>
      <c r="SMJ927" s="14"/>
      <c r="SMK927" s="14"/>
      <c r="SML927" s="14"/>
      <c r="SMM927" s="14"/>
      <c r="SMN927" s="14"/>
      <c r="SMO927" s="14"/>
      <c r="SMP927" s="14"/>
      <c r="SMQ927" s="14"/>
      <c r="SMR927" s="14"/>
      <c r="SMS927" s="14"/>
      <c r="SMT927" s="14"/>
      <c r="SMU927" s="14"/>
      <c r="SMV927" s="14"/>
      <c r="SMW927" s="14"/>
      <c r="SMX927" s="14"/>
      <c r="SMY927" s="14"/>
      <c r="SMZ927" s="14"/>
      <c r="SNA927" s="14"/>
      <c r="SNB927" s="14"/>
      <c r="SNC927" s="14"/>
      <c r="SND927" s="14"/>
      <c r="SNE927" s="14"/>
      <c r="SNF927" s="14"/>
      <c r="SNG927" s="14"/>
      <c r="SNH927" s="14"/>
      <c r="SNI927" s="14"/>
      <c r="SNJ927" s="14"/>
      <c r="SNK927" s="14"/>
      <c r="SNL927" s="14"/>
      <c r="SNM927" s="14"/>
      <c r="SNN927" s="14"/>
      <c r="SNO927" s="14"/>
      <c r="SNP927" s="14"/>
      <c r="SNQ927" s="14"/>
      <c r="SNR927" s="14"/>
      <c r="SNS927" s="14"/>
      <c r="SNT927" s="14"/>
      <c r="SNU927" s="14"/>
      <c r="SNV927" s="14"/>
      <c r="SNW927" s="14"/>
      <c r="SNX927" s="14"/>
      <c r="SNY927" s="14"/>
      <c r="SNZ927" s="14"/>
      <c r="SOA927" s="14"/>
      <c r="SOB927" s="14"/>
      <c r="SOC927" s="14"/>
      <c r="SOD927" s="14"/>
      <c r="SOE927" s="14"/>
      <c r="SOF927" s="14"/>
      <c r="SOG927" s="14"/>
      <c r="SOH927" s="14"/>
      <c r="SOI927" s="14"/>
      <c r="SOJ927" s="14"/>
      <c r="SOK927" s="14"/>
      <c r="SOL927" s="14"/>
      <c r="SOM927" s="14"/>
      <c r="SON927" s="14"/>
      <c r="SOO927" s="14"/>
      <c r="SOP927" s="14"/>
      <c r="SOQ927" s="14"/>
      <c r="SOR927" s="14"/>
      <c r="SOS927" s="14"/>
      <c r="SOT927" s="14"/>
      <c r="SOU927" s="14"/>
      <c r="SOV927" s="14"/>
      <c r="SOW927" s="14"/>
      <c r="SOX927" s="14"/>
      <c r="SOY927" s="14"/>
      <c r="SOZ927" s="14"/>
      <c r="SPA927" s="14"/>
      <c r="SPB927" s="14"/>
      <c r="SPC927" s="14"/>
      <c r="SPD927" s="14"/>
      <c r="SPE927" s="14"/>
      <c r="SPF927" s="14"/>
      <c r="SPG927" s="14"/>
      <c r="SPH927" s="14"/>
      <c r="SPI927" s="14"/>
      <c r="SPJ927" s="14"/>
      <c r="SPK927" s="14"/>
      <c r="SPL927" s="14"/>
      <c r="SPM927" s="14"/>
      <c r="SPN927" s="14"/>
      <c r="SPO927" s="14"/>
      <c r="SPP927" s="14"/>
      <c r="SPQ927" s="14"/>
      <c r="SPR927" s="14"/>
      <c r="SPS927" s="14"/>
      <c r="SPT927" s="14"/>
      <c r="SPU927" s="14"/>
      <c r="SPV927" s="14"/>
      <c r="SPW927" s="14"/>
      <c r="SPX927" s="14"/>
      <c r="SPY927" s="14"/>
      <c r="SPZ927" s="14"/>
      <c r="SQA927" s="14"/>
      <c r="SQB927" s="14"/>
      <c r="SQC927" s="14"/>
      <c r="SQD927" s="14"/>
      <c r="SQE927" s="14"/>
      <c r="SQF927" s="14"/>
      <c r="SQG927" s="14"/>
      <c r="SQH927" s="14"/>
      <c r="SQI927" s="14"/>
      <c r="SQJ927" s="14"/>
      <c r="SQK927" s="14"/>
      <c r="SQL927" s="14"/>
      <c r="SQM927" s="14"/>
      <c r="SQN927" s="14"/>
      <c r="SQO927" s="14"/>
      <c r="SQP927" s="14"/>
      <c r="SQQ927" s="14"/>
      <c r="SQR927" s="14"/>
      <c r="SQS927" s="14"/>
      <c r="SQT927" s="14"/>
      <c r="SQU927" s="14"/>
      <c r="SQV927" s="14"/>
      <c r="SQW927" s="14"/>
      <c r="SQX927" s="14"/>
      <c r="SQY927" s="14"/>
      <c r="SQZ927" s="14"/>
      <c r="SRA927" s="14"/>
      <c r="SRB927" s="14"/>
      <c r="SRC927" s="14"/>
      <c r="SRD927" s="14"/>
      <c r="SRE927" s="14"/>
      <c r="SRF927" s="14"/>
      <c r="SRG927" s="14"/>
      <c r="SRH927" s="14"/>
      <c r="SRI927" s="14"/>
      <c r="SRJ927" s="14"/>
      <c r="SRK927" s="14"/>
      <c r="SRL927" s="14"/>
      <c r="SRM927" s="14"/>
      <c r="SRN927" s="14"/>
      <c r="SRO927" s="14"/>
      <c r="SRP927" s="14"/>
      <c r="SRQ927" s="14"/>
      <c r="SRR927" s="14"/>
      <c r="SRS927" s="14"/>
      <c r="SRT927" s="14"/>
      <c r="SRU927" s="14"/>
      <c r="SRV927" s="14"/>
      <c r="SRW927" s="14"/>
      <c r="SRX927" s="14"/>
      <c r="SRY927" s="14"/>
      <c r="SRZ927" s="14"/>
      <c r="SSA927" s="14"/>
      <c r="SSB927" s="14"/>
      <c r="SSC927" s="14"/>
      <c r="SSD927" s="14"/>
      <c r="SSE927" s="14"/>
      <c r="SSF927" s="14"/>
      <c r="SSG927" s="14"/>
      <c r="SSH927" s="14"/>
      <c r="SSI927" s="14"/>
      <c r="SSJ927" s="14"/>
      <c r="SSK927" s="14"/>
      <c r="SSL927" s="14"/>
      <c r="SSM927" s="14"/>
      <c r="SSN927" s="14"/>
      <c r="SSO927" s="14"/>
      <c r="SSP927" s="14"/>
      <c r="SSQ927" s="14"/>
      <c r="SSR927" s="14"/>
      <c r="SSS927" s="14"/>
      <c r="SST927" s="14"/>
      <c r="SSU927" s="14"/>
      <c r="SSV927" s="14"/>
      <c r="SSW927" s="14"/>
      <c r="SSX927" s="14"/>
      <c r="SSY927" s="14"/>
      <c r="SSZ927" s="14"/>
      <c r="STA927" s="14"/>
      <c r="STB927" s="14"/>
      <c r="STC927" s="14"/>
      <c r="STD927" s="14"/>
      <c r="STE927" s="14"/>
      <c r="STF927" s="14"/>
      <c r="STG927" s="14"/>
      <c r="STH927" s="14"/>
      <c r="STI927" s="14"/>
      <c r="STJ927" s="14"/>
      <c r="STK927" s="14"/>
      <c r="STL927" s="14"/>
      <c r="STM927" s="14"/>
      <c r="STN927" s="14"/>
      <c r="STO927" s="14"/>
      <c r="STP927" s="14"/>
      <c r="STQ927" s="14"/>
      <c r="STR927" s="14"/>
      <c r="STS927" s="14"/>
      <c r="STT927" s="14"/>
      <c r="STU927" s="14"/>
      <c r="STV927" s="14"/>
      <c r="STW927" s="14"/>
      <c r="STX927" s="14"/>
      <c r="STY927" s="14"/>
      <c r="STZ927" s="14"/>
      <c r="SUA927" s="14"/>
      <c r="SUB927" s="14"/>
      <c r="SUC927" s="14"/>
      <c r="SUD927" s="14"/>
      <c r="SUE927" s="14"/>
      <c r="SUF927" s="14"/>
      <c r="SUG927" s="14"/>
      <c r="SUH927" s="14"/>
      <c r="SUI927" s="14"/>
      <c r="SUJ927" s="14"/>
      <c r="SUK927" s="14"/>
      <c r="SUL927" s="14"/>
      <c r="SUM927" s="14"/>
      <c r="SUN927" s="14"/>
      <c r="SUO927" s="14"/>
      <c r="SUP927" s="14"/>
      <c r="SUQ927" s="14"/>
      <c r="SUR927" s="14"/>
      <c r="SUS927" s="14"/>
      <c r="SUT927" s="14"/>
      <c r="SUU927" s="14"/>
      <c r="SUV927" s="14"/>
      <c r="SUW927" s="14"/>
      <c r="SUX927" s="14"/>
      <c r="SUY927" s="14"/>
      <c r="SUZ927" s="14"/>
      <c r="SVA927" s="14"/>
      <c r="SVB927" s="14"/>
      <c r="SVC927" s="14"/>
      <c r="SVD927" s="14"/>
      <c r="SVE927" s="14"/>
      <c r="SVF927" s="14"/>
      <c r="SVG927" s="14"/>
      <c r="SVH927" s="14"/>
      <c r="SVI927" s="14"/>
      <c r="SVJ927" s="14"/>
      <c r="SVK927" s="14"/>
      <c r="SVL927" s="14"/>
      <c r="SVM927" s="14"/>
      <c r="SVN927" s="14"/>
      <c r="SVO927" s="14"/>
      <c r="SVP927" s="14"/>
      <c r="SVQ927" s="14"/>
      <c r="SVR927" s="14"/>
      <c r="SVS927" s="14"/>
      <c r="SVT927" s="14"/>
      <c r="SVU927" s="14"/>
      <c r="SVV927" s="14"/>
      <c r="SVW927" s="14"/>
      <c r="SVX927" s="14"/>
      <c r="SVY927" s="14"/>
      <c r="SVZ927" s="14"/>
      <c r="SWA927" s="14"/>
      <c r="SWB927" s="14"/>
      <c r="SWC927" s="14"/>
      <c r="SWD927" s="14"/>
      <c r="SWE927" s="14"/>
      <c r="SWF927" s="14"/>
      <c r="SWG927" s="14"/>
      <c r="SWH927" s="14"/>
      <c r="SWI927" s="14"/>
      <c r="SWJ927" s="14"/>
      <c r="SWK927" s="14"/>
      <c r="SWL927" s="14"/>
      <c r="SWM927" s="14"/>
      <c r="SWN927" s="14"/>
      <c r="SWO927" s="14"/>
      <c r="SWP927" s="14"/>
      <c r="SWQ927" s="14"/>
      <c r="SWR927" s="14"/>
      <c r="SWS927" s="14"/>
      <c r="SWT927" s="14"/>
      <c r="SWU927" s="14"/>
      <c r="SWV927" s="14"/>
      <c r="SWW927" s="14"/>
      <c r="SWX927" s="14"/>
      <c r="SWY927" s="14"/>
      <c r="SWZ927" s="14"/>
      <c r="SXA927" s="14"/>
      <c r="SXB927" s="14"/>
      <c r="SXC927" s="14"/>
      <c r="SXD927" s="14"/>
      <c r="SXE927" s="14"/>
      <c r="SXF927" s="14"/>
      <c r="SXG927" s="14"/>
      <c r="SXH927" s="14"/>
      <c r="SXI927" s="14"/>
      <c r="SXJ927" s="14"/>
      <c r="SXK927" s="14"/>
      <c r="SXL927" s="14"/>
      <c r="SXM927" s="14"/>
      <c r="SXN927" s="14"/>
      <c r="SXO927" s="14"/>
      <c r="SXP927" s="14"/>
      <c r="SXQ927" s="14"/>
      <c r="SXR927" s="14"/>
      <c r="SXS927" s="14"/>
      <c r="SXT927" s="14"/>
      <c r="SXU927" s="14"/>
      <c r="SXV927" s="14"/>
      <c r="SXW927" s="14"/>
      <c r="SXX927" s="14"/>
      <c r="SXY927" s="14"/>
      <c r="SXZ927" s="14"/>
      <c r="SYA927" s="14"/>
      <c r="SYB927" s="14"/>
      <c r="SYC927" s="14"/>
      <c r="SYD927" s="14"/>
      <c r="SYE927" s="14"/>
      <c r="SYF927" s="14"/>
      <c r="SYG927" s="14"/>
      <c r="SYH927" s="14"/>
      <c r="SYI927" s="14"/>
      <c r="SYJ927" s="14"/>
      <c r="SYK927" s="14"/>
      <c r="SYL927" s="14"/>
      <c r="SYM927" s="14"/>
      <c r="SYN927" s="14"/>
      <c r="SYO927" s="14"/>
      <c r="SYP927" s="14"/>
      <c r="SYQ927" s="14"/>
      <c r="SYR927" s="14"/>
      <c r="SYS927" s="14"/>
      <c r="SYT927" s="14"/>
      <c r="SYU927" s="14"/>
      <c r="SYV927" s="14"/>
      <c r="SYW927" s="14"/>
      <c r="SYX927" s="14"/>
      <c r="SYY927" s="14"/>
      <c r="SYZ927" s="14"/>
      <c r="SZA927" s="14"/>
      <c r="SZB927" s="14"/>
      <c r="SZC927" s="14"/>
      <c r="SZD927" s="14"/>
      <c r="SZE927" s="14"/>
      <c r="SZF927" s="14"/>
      <c r="SZG927" s="14"/>
      <c r="SZH927" s="14"/>
      <c r="SZI927" s="14"/>
      <c r="SZJ927" s="14"/>
      <c r="SZK927" s="14"/>
      <c r="SZL927" s="14"/>
      <c r="SZM927" s="14"/>
      <c r="SZN927" s="14"/>
      <c r="SZO927" s="14"/>
      <c r="SZP927" s="14"/>
      <c r="SZQ927" s="14"/>
      <c r="SZR927" s="14"/>
      <c r="SZS927" s="14"/>
      <c r="SZT927" s="14"/>
      <c r="SZU927" s="14"/>
      <c r="SZV927" s="14"/>
      <c r="SZW927" s="14"/>
      <c r="SZX927" s="14"/>
      <c r="SZY927" s="14"/>
      <c r="SZZ927" s="14"/>
      <c r="TAA927" s="14"/>
      <c r="TAB927" s="14"/>
      <c r="TAC927" s="14"/>
      <c r="TAD927" s="14"/>
      <c r="TAE927" s="14"/>
      <c r="TAF927" s="14"/>
      <c r="TAG927" s="14"/>
      <c r="TAH927" s="14"/>
      <c r="TAI927" s="14"/>
      <c r="TAJ927" s="14"/>
      <c r="TAK927" s="14"/>
      <c r="TAL927" s="14"/>
      <c r="TAM927" s="14"/>
      <c r="TAN927" s="14"/>
      <c r="TAO927" s="14"/>
      <c r="TAP927" s="14"/>
      <c r="TAQ927" s="14"/>
      <c r="TAR927" s="14"/>
      <c r="TAS927" s="14"/>
      <c r="TAT927" s="14"/>
      <c r="TAU927" s="14"/>
      <c r="TAV927" s="14"/>
      <c r="TAW927" s="14"/>
      <c r="TAX927" s="14"/>
      <c r="TAY927" s="14"/>
      <c r="TAZ927" s="14"/>
      <c r="TBA927" s="14"/>
      <c r="TBB927" s="14"/>
      <c r="TBC927" s="14"/>
      <c r="TBD927" s="14"/>
      <c r="TBE927" s="14"/>
      <c r="TBF927" s="14"/>
      <c r="TBG927" s="14"/>
      <c r="TBH927" s="14"/>
      <c r="TBI927" s="14"/>
      <c r="TBJ927" s="14"/>
      <c r="TBK927" s="14"/>
      <c r="TBL927" s="14"/>
      <c r="TBM927" s="14"/>
      <c r="TBN927" s="14"/>
      <c r="TBO927" s="14"/>
      <c r="TBP927" s="14"/>
      <c r="TBQ927" s="14"/>
      <c r="TBR927" s="14"/>
      <c r="TBS927" s="14"/>
      <c r="TBT927" s="14"/>
      <c r="TBU927" s="14"/>
      <c r="TBV927" s="14"/>
      <c r="TBW927" s="14"/>
      <c r="TBX927" s="14"/>
      <c r="TBY927" s="14"/>
      <c r="TBZ927" s="14"/>
      <c r="TCA927" s="14"/>
      <c r="TCB927" s="14"/>
      <c r="TCC927" s="14"/>
      <c r="TCD927" s="14"/>
      <c r="TCE927" s="14"/>
      <c r="TCF927" s="14"/>
      <c r="TCG927" s="14"/>
      <c r="TCH927" s="14"/>
      <c r="TCI927" s="14"/>
      <c r="TCJ927" s="14"/>
      <c r="TCK927" s="14"/>
      <c r="TCL927" s="14"/>
      <c r="TCM927" s="14"/>
      <c r="TCN927" s="14"/>
      <c r="TCO927" s="14"/>
      <c r="TCP927" s="14"/>
      <c r="TCQ927" s="14"/>
      <c r="TCR927" s="14"/>
      <c r="TCS927" s="14"/>
      <c r="TCT927" s="14"/>
      <c r="TCU927" s="14"/>
      <c r="TCV927" s="14"/>
      <c r="TCW927" s="14"/>
      <c r="TCX927" s="14"/>
      <c r="TCY927" s="14"/>
      <c r="TCZ927" s="14"/>
      <c r="TDA927" s="14"/>
      <c r="TDB927" s="14"/>
      <c r="TDC927" s="14"/>
      <c r="TDD927" s="14"/>
      <c r="TDE927" s="14"/>
      <c r="TDF927" s="14"/>
      <c r="TDG927" s="14"/>
      <c r="TDH927" s="14"/>
      <c r="TDI927" s="14"/>
      <c r="TDJ927" s="14"/>
      <c r="TDK927" s="14"/>
      <c r="TDL927" s="14"/>
      <c r="TDM927" s="14"/>
      <c r="TDN927" s="14"/>
      <c r="TDO927" s="14"/>
      <c r="TDP927" s="14"/>
      <c r="TDQ927" s="14"/>
      <c r="TDR927" s="14"/>
      <c r="TDS927" s="14"/>
      <c r="TDT927" s="14"/>
      <c r="TDU927" s="14"/>
      <c r="TDV927" s="14"/>
      <c r="TDW927" s="14"/>
      <c r="TDX927" s="14"/>
      <c r="TDY927" s="14"/>
      <c r="TDZ927" s="14"/>
      <c r="TEA927" s="14"/>
      <c r="TEB927" s="14"/>
      <c r="TEC927" s="14"/>
      <c r="TED927" s="14"/>
      <c r="TEE927" s="14"/>
      <c r="TEF927" s="14"/>
      <c r="TEG927" s="14"/>
      <c r="TEH927" s="14"/>
      <c r="TEI927" s="14"/>
      <c r="TEJ927" s="14"/>
      <c r="TEK927" s="14"/>
      <c r="TEL927" s="14"/>
      <c r="TEM927" s="14"/>
      <c r="TEN927" s="14"/>
      <c r="TEO927" s="14"/>
      <c r="TEP927" s="14"/>
      <c r="TEQ927" s="14"/>
      <c r="TER927" s="14"/>
      <c r="TES927" s="14"/>
      <c r="TET927" s="14"/>
      <c r="TEU927" s="14"/>
      <c r="TEV927" s="14"/>
      <c r="TEW927" s="14"/>
      <c r="TEX927" s="14"/>
      <c r="TEY927" s="14"/>
      <c r="TEZ927" s="14"/>
      <c r="TFA927" s="14"/>
      <c r="TFB927" s="14"/>
      <c r="TFC927" s="14"/>
      <c r="TFD927" s="14"/>
      <c r="TFE927" s="14"/>
      <c r="TFF927" s="14"/>
      <c r="TFG927" s="14"/>
      <c r="TFH927" s="14"/>
      <c r="TFI927" s="14"/>
      <c r="TFJ927" s="14"/>
      <c r="TFK927" s="14"/>
      <c r="TFL927" s="14"/>
      <c r="TFM927" s="14"/>
      <c r="TFN927" s="14"/>
      <c r="TFO927" s="14"/>
      <c r="TFP927" s="14"/>
      <c r="TFQ927" s="14"/>
      <c r="TFR927" s="14"/>
      <c r="TFS927" s="14"/>
      <c r="TFT927" s="14"/>
      <c r="TFU927" s="14"/>
      <c r="TFV927" s="14"/>
      <c r="TFW927" s="14"/>
      <c r="TFX927" s="14"/>
      <c r="TFY927" s="14"/>
      <c r="TFZ927" s="14"/>
      <c r="TGA927" s="14"/>
      <c r="TGB927" s="14"/>
      <c r="TGC927" s="14"/>
      <c r="TGD927" s="14"/>
      <c r="TGE927" s="14"/>
      <c r="TGF927" s="14"/>
      <c r="TGG927" s="14"/>
      <c r="TGH927" s="14"/>
      <c r="TGI927" s="14"/>
      <c r="TGJ927" s="14"/>
      <c r="TGK927" s="14"/>
      <c r="TGL927" s="14"/>
      <c r="TGM927" s="14"/>
      <c r="TGN927" s="14"/>
      <c r="TGO927" s="14"/>
      <c r="TGP927" s="14"/>
      <c r="TGQ927" s="14"/>
      <c r="TGR927" s="14"/>
      <c r="TGS927" s="14"/>
      <c r="TGT927" s="14"/>
      <c r="TGU927" s="14"/>
      <c r="TGV927" s="14"/>
      <c r="TGW927" s="14"/>
      <c r="TGX927" s="14"/>
      <c r="TGY927" s="14"/>
      <c r="TGZ927" s="14"/>
      <c r="THA927" s="14"/>
      <c r="THB927" s="14"/>
      <c r="THC927" s="14"/>
      <c r="THD927" s="14"/>
      <c r="THE927" s="14"/>
      <c r="THF927" s="14"/>
      <c r="THG927" s="14"/>
      <c r="THH927" s="14"/>
      <c r="THI927" s="14"/>
      <c r="THJ927" s="14"/>
      <c r="THK927" s="14"/>
      <c r="THL927" s="14"/>
      <c r="THM927" s="14"/>
      <c r="THN927" s="14"/>
      <c r="THO927" s="14"/>
      <c r="THP927" s="14"/>
      <c r="THQ927" s="14"/>
      <c r="THR927" s="14"/>
      <c r="THS927" s="14"/>
      <c r="THT927" s="14"/>
      <c r="THU927" s="14"/>
      <c r="THV927" s="14"/>
      <c r="THW927" s="14"/>
      <c r="THX927" s="14"/>
      <c r="THY927" s="14"/>
      <c r="THZ927" s="14"/>
      <c r="TIA927" s="14"/>
      <c r="TIB927" s="14"/>
      <c r="TIC927" s="14"/>
      <c r="TID927" s="14"/>
      <c r="TIE927" s="14"/>
      <c r="TIF927" s="14"/>
      <c r="TIG927" s="14"/>
      <c r="TIH927" s="14"/>
      <c r="TII927" s="14"/>
      <c r="TIJ927" s="14"/>
      <c r="TIK927" s="14"/>
      <c r="TIL927" s="14"/>
      <c r="TIM927" s="14"/>
      <c r="TIN927" s="14"/>
      <c r="TIO927" s="14"/>
      <c r="TIP927" s="14"/>
      <c r="TIQ927" s="14"/>
      <c r="TIR927" s="14"/>
      <c r="TIS927" s="14"/>
      <c r="TIT927" s="14"/>
      <c r="TIU927" s="14"/>
      <c r="TIV927" s="14"/>
      <c r="TIW927" s="14"/>
      <c r="TIX927" s="14"/>
      <c r="TIY927" s="14"/>
      <c r="TIZ927" s="14"/>
      <c r="TJA927" s="14"/>
      <c r="TJB927" s="14"/>
      <c r="TJC927" s="14"/>
      <c r="TJD927" s="14"/>
      <c r="TJE927" s="14"/>
      <c r="TJF927" s="14"/>
      <c r="TJG927" s="14"/>
      <c r="TJH927" s="14"/>
      <c r="TJI927" s="14"/>
      <c r="TJJ927" s="14"/>
      <c r="TJK927" s="14"/>
      <c r="TJL927" s="14"/>
      <c r="TJM927" s="14"/>
      <c r="TJN927" s="14"/>
      <c r="TJO927" s="14"/>
      <c r="TJP927" s="14"/>
      <c r="TJQ927" s="14"/>
      <c r="TJR927" s="14"/>
      <c r="TJS927" s="14"/>
      <c r="TJT927" s="14"/>
      <c r="TJU927" s="14"/>
      <c r="TJV927" s="14"/>
      <c r="TJW927" s="14"/>
      <c r="TJX927" s="14"/>
      <c r="TJY927" s="14"/>
      <c r="TJZ927" s="14"/>
      <c r="TKA927" s="14"/>
      <c r="TKB927" s="14"/>
      <c r="TKC927" s="14"/>
      <c r="TKD927" s="14"/>
      <c r="TKE927" s="14"/>
      <c r="TKF927" s="14"/>
      <c r="TKG927" s="14"/>
      <c r="TKH927" s="14"/>
      <c r="TKI927" s="14"/>
      <c r="TKJ927" s="14"/>
      <c r="TKK927" s="14"/>
      <c r="TKL927" s="14"/>
      <c r="TKM927" s="14"/>
      <c r="TKN927" s="14"/>
      <c r="TKO927" s="14"/>
      <c r="TKP927" s="14"/>
      <c r="TKQ927" s="14"/>
      <c r="TKR927" s="14"/>
      <c r="TKS927" s="14"/>
      <c r="TKT927" s="14"/>
      <c r="TKU927" s="14"/>
      <c r="TKV927" s="14"/>
      <c r="TKW927" s="14"/>
      <c r="TKX927" s="14"/>
      <c r="TKY927" s="14"/>
      <c r="TKZ927" s="14"/>
      <c r="TLA927" s="14"/>
      <c r="TLB927" s="14"/>
      <c r="TLC927" s="14"/>
      <c r="TLD927" s="14"/>
      <c r="TLE927" s="14"/>
      <c r="TLF927" s="14"/>
      <c r="TLG927" s="14"/>
      <c r="TLH927" s="14"/>
      <c r="TLI927" s="14"/>
      <c r="TLJ927" s="14"/>
      <c r="TLK927" s="14"/>
      <c r="TLL927" s="14"/>
      <c r="TLM927" s="14"/>
      <c r="TLN927" s="14"/>
      <c r="TLO927" s="14"/>
      <c r="TLP927" s="14"/>
      <c r="TLQ927" s="14"/>
      <c r="TLR927" s="14"/>
      <c r="TLS927" s="14"/>
      <c r="TLT927" s="14"/>
      <c r="TLU927" s="14"/>
      <c r="TLV927" s="14"/>
      <c r="TLW927" s="14"/>
      <c r="TLX927" s="14"/>
      <c r="TLY927" s="14"/>
      <c r="TLZ927" s="14"/>
      <c r="TMA927" s="14"/>
      <c r="TMB927" s="14"/>
      <c r="TMC927" s="14"/>
      <c r="TMD927" s="14"/>
      <c r="TME927" s="14"/>
      <c r="TMF927" s="14"/>
      <c r="TMG927" s="14"/>
      <c r="TMH927" s="14"/>
      <c r="TMI927" s="14"/>
      <c r="TMJ927" s="14"/>
      <c r="TMK927" s="14"/>
      <c r="TML927" s="14"/>
      <c r="TMM927" s="14"/>
      <c r="TMN927" s="14"/>
      <c r="TMO927" s="14"/>
      <c r="TMP927" s="14"/>
      <c r="TMQ927" s="14"/>
      <c r="TMR927" s="14"/>
      <c r="TMS927" s="14"/>
      <c r="TMT927" s="14"/>
      <c r="TMU927" s="14"/>
      <c r="TMV927" s="14"/>
      <c r="TMW927" s="14"/>
      <c r="TMX927" s="14"/>
      <c r="TMY927" s="14"/>
      <c r="TMZ927" s="14"/>
      <c r="TNA927" s="14"/>
      <c r="TNB927" s="14"/>
      <c r="TNC927" s="14"/>
      <c r="TND927" s="14"/>
      <c r="TNE927" s="14"/>
      <c r="TNF927" s="14"/>
      <c r="TNG927" s="14"/>
      <c r="TNH927" s="14"/>
      <c r="TNI927" s="14"/>
      <c r="TNJ927" s="14"/>
      <c r="TNK927" s="14"/>
      <c r="TNL927" s="14"/>
      <c r="TNM927" s="14"/>
      <c r="TNN927" s="14"/>
      <c r="TNO927" s="14"/>
      <c r="TNP927" s="14"/>
      <c r="TNQ927" s="14"/>
      <c r="TNR927" s="14"/>
      <c r="TNS927" s="14"/>
      <c r="TNT927" s="14"/>
      <c r="TNU927" s="14"/>
      <c r="TNV927" s="14"/>
      <c r="TNW927" s="14"/>
      <c r="TNX927" s="14"/>
      <c r="TNY927" s="14"/>
      <c r="TNZ927" s="14"/>
      <c r="TOA927" s="14"/>
      <c r="TOB927" s="14"/>
      <c r="TOC927" s="14"/>
      <c r="TOD927" s="14"/>
      <c r="TOE927" s="14"/>
      <c r="TOF927" s="14"/>
      <c r="TOG927" s="14"/>
      <c r="TOH927" s="14"/>
      <c r="TOI927" s="14"/>
      <c r="TOJ927" s="14"/>
      <c r="TOK927" s="14"/>
      <c r="TOL927" s="14"/>
      <c r="TOM927" s="14"/>
      <c r="TON927" s="14"/>
      <c r="TOO927" s="14"/>
      <c r="TOP927" s="14"/>
      <c r="TOQ927" s="14"/>
      <c r="TOR927" s="14"/>
      <c r="TOS927" s="14"/>
      <c r="TOT927" s="14"/>
      <c r="TOU927" s="14"/>
      <c r="TOV927" s="14"/>
      <c r="TOW927" s="14"/>
      <c r="TOX927" s="14"/>
      <c r="TOY927" s="14"/>
      <c r="TOZ927" s="14"/>
      <c r="TPA927" s="14"/>
      <c r="TPB927" s="14"/>
      <c r="TPC927" s="14"/>
      <c r="TPD927" s="14"/>
      <c r="TPE927" s="14"/>
      <c r="TPF927" s="14"/>
      <c r="TPG927" s="14"/>
      <c r="TPH927" s="14"/>
      <c r="TPI927" s="14"/>
      <c r="TPJ927" s="14"/>
      <c r="TPK927" s="14"/>
      <c r="TPL927" s="14"/>
      <c r="TPM927" s="14"/>
      <c r="TPN927" s="14"/>
      <c r="TPO927" s="14"/>
      <c r="TPP927" s="14"/>
      <c r="TPQ927" s="14"/>
      <c r="TPR927" s="14"/>
      <c r="TPS927" s="14"/>
      <c r="TPT927" s="14"/>
      <c r="TPU927" s="14"/>
      <c r="TPV927" s="14"/>
      <c r="TPW927" s="14"/>
      <c r="TPX927" s="14"/>
      <c r="TPY927" s="14"/>
      <c r="TPZ927" s="14"/>
      <c r="TQA927" s="14"/>
      <c r="TQB927" s="14"/>
      <c r="TQC927" s="14"/>
      <c r="TQD927" s="14"/>
      <c r="TQE927" s="14"/>
      <c r="TQF927" s="14"/>
      <c r="TQG927" s="14"/>
      <c r="TQH927" s="14"/>
      <c r="TQI927" s="14"/>
      <c r="TQJ927" s="14"/>
      <c r="TQK927" s="14"/>
      <c r="TQL927" s="14"/>
      <c r="TQM927" s="14"/>
      <c r="TQN927" s="14"/>
      <c r="TQO927" s="14"/>
      <c r="TQP927" s="14"/>
      <c r="TQQ927" s="14"/>
      <c r="TQR927" s="14"/>
      <c r="TQS927" s="14"/>
      <c r="TQT927" s="14"/>
      <c r="TQU927" s="14"/>
      <c r="TQV927" s="14"/>
      <c r="TQW927" s="14"/>
      <c r="TQX927" s="14"/>
      <c r="TQY927" s="14"/>
      <c r="TQZ927" s="14"/>
      <c r="TRA927" s="14"/>
      <c r="TRB927" s="14"/>
      <c r="TRC927" s="14"/>
      <c r="TRD927" s="14"/>
      <c r="TRE927" s="14"/>
      <c r="TRF927" s="14"/>
      <c r="TRG927" s="14"/>
      <c r="TRH927" s="14"/>
      <c r="TRI927" s="14"/>
      <c r="TRJ927" s="14"/>
      <c r="TRK927" s="14"/>
      <c r="TRL927" s="14"/>
      <c r="TRM927" s="14"/>
      <c r="TRN927" s="14"/>
      <c r="TRO927" s="14"/>
      <c r="TRP927" s="14"/>
      <c r="TRQ927" s="14"/>
      <c r="TRR927" s="14"/>
      <c r="TRS927" s="14"/>
      <c r="TRT927" s="14"/>
      <c r="TRU927" s="14"/>
      <c r="TRV927" s="14"/>
      <c r="TRW927" s="14"/>
      <c r="TRX927" s="14"/>
      <c r="TRY927" s="14"/>
      <c r="TRZ927" s="14"/>
      <c r="TSA927" s="14"/>
      <c r="TSB927" s="14"/>
      <c r="TSC927" s="14"/>
      <c r="TSD927" s="14"/>
      <c r="TSE927" s="14"/>
      <c r="TSF927" s="14"/>
      <c r="TSG927" s="14"/>
      <c r="TSH927" s="14"/>
      <c r="TSI927" s="14"/>
      <c r="TSJ927" s="14"/>
      <c r="TSK927" s="14"/>
      <c r="TSL927" s="14"/>
      <c r="TSM927" s="14"/>
      <c r="TSN927" s="14"/>
      <c r="TSO927" s="14"/>
      <c r="TSP927" s="14"/>
      <c r="TSQ927" s="14"/>
      <c r="TSR927" s="14"/>
      <c r="TSS927" s="14"/>
      <c r="TST927" s="14"/>
      <c r="TSU927" s="14"/>
      <c r="TSV927" s="14"/>
      <c r="TSW927" s="14"/>
      <c r="TSX927" s="14"/>
      <c r="TSY927" s="14"/>
      <c r="TSZ927" s="14"/>
      <c r="TTA927" s="14"/>
      <c r="TTB927" s="14"/>
      <c r="TTC927" s="14"/>
      <c r="TTD927" s="14"/>
      <c r="TTE927" s="14"/>
      <c r="TTF927" s="14"/>
      <c r="TTG927" s="14"/>
      <c r="TTH927" s="14"/>
      <c r="TTI927" s="14"/>
      <c r="TTJ927" s="14"/>
      <c r="TTK927" s="14"/>
      <c r="TTL927" s="14"/>
      <c r="TTM927" s="14"/>
      <c r="TTN927" s="14"/>
      <c r="TTO927" s="14"/>
      <c r="TTP927" s="14"/>
      <c r="TTQ927" s="14"/>
      <c r="TTR927" s="14"/>
      <c r="TTS927" s="14"/>
      <c r="TTT927" s="14"/>
      <c r="TTU927" s="14"/>
      <c r="TTV927" s="14"/>
      <c r="TTW927" s="14"/>
      <c r="TTX927" s="14"/>
      <c r="TTY927" s="14"/>
      <c r="TTZ927" s="14"/>
      <c r="TUA927" s="14"/>
      <c r="TUB927" s="14"/>
      <c r="TUC927" s="14"/>
      <c r="TUD927" s="14"/>
      <c r="TUE927" s="14"/>
      <c r="TUF927" s="14"/>
      <c r="TUG927" s="14"/>
      <c r="TUH927" s="14"/>
      <c r="TUI927" s="14"/>
      <c r="TUJ927" s="14"/>
      <c r="TUK927" s="14"/>
      <c r="TUL927" s="14"/>
      <c r="TUM927" s="14"/>
      <c r="TUN927" s="14"/>
      <c r="TUO927" s="14"/>
      <c r="TUP927" s="14"/>
      <c r="TUQ927" s="14"/>
      <c r="TUR927" s="14"/>
      <c r="TUS927" s="14"/>
      <c r="TUT927" s="14"/>
      <c r="TUU927" s="14"/>
      <c r="TUV927" s="14"/>
      <c r="TUW927" s="14"/>
      <c r="TUX927" s="14"/>
      <c r="TUY927" s="14"/>
      <c r="TUZ927" s="14"/>
      <c r="TVA927" s="14"/>
      <c r="TVB927" s="14"/>
      <c r="TVC927" s="14"/>
      <c r="TVD927" s="14"/>
      <c r="TVE927" s="14"/>
      <c r="TVF927" s="14"/>
      <c r="TVG927" s="14"/>
      <c r="TVH927" s="14"/>
      <c r="TVI927" s="14"/>
      <c r="TVJ927" s="14"/>
      <c r="TVK927" s="14"/>
      <c r="TVL927" s="14"/>
      <c r="TVM927" s="14"/>
      <c r="TVN927" s="14"/>
      <c r="TVO927" s="14"/>
      <c r="TVP927" s="14"/>
      <c r="TVQ927" s="14"/>
      <c r="TVR927" s="14"/>
      <c r="TVS927" s="14"/>
      <c r="TVT927" s="14"/>
      <c r="TVU927" s="14"/>
      <c r="TVV927" s="14"/>
      <c r="TVW927" s="14"/>
      <c r="TVX927" s="14"/>
      <c r="TVY927" s="14"/>
      <c r="TVZ927" s="14"/>
      <c r="TWA927" s="14"/>
      <c r="TWB927" s="14"/>
      <c r="TWC927" s="14"/>
      <c r="TWD927" s="14"/>
      <c r="TWE927" s="14"/>
      <c r="TWF927" s="14"/>
      <c r="TWG927" s="14"/>
      <c r="TWH927" s="14"/>
      <c r="TWI927" s="14"/>
      <c r="TWJ927" s="14"/>
      <c r="TWK927" s="14"/>
      <c r="TWL927" s="14"/>
      <c r="TWM927" s="14"/>
      <c r="TWN927" s="14"/>
      <c r="TWO927" s="14"/>
      <c r="TWP927" s="14"/>
      <c r="TWQ927" s="14"/>
      <c r="TWR927" s="14"/>
      <c r="TWS927" s="14"/>
      <c r="TWT927" s="14"/>
      <c r="TWU927" s="14"/>
      <c r="TWV927" s="14"/>
      <c r="TWW927" s="14"/>
      <c r="TWX927" s="14"/>
      <c r="TWY927" s="14"/>
      <c r="TWZ927" s="14"/>
      <c r="TXA927" s="14"/>
      <c r="TXB927" s="14"/>
      <c r="TXC927" s="14"/>
      <c r="TXD927" s="14"/>
      <c r="TXE927" s="14"/>
      <c r="TXF927" s="14"/>
      <c r="TXG927" s="14"/>
      <c r="TXH927" s="14"/>
      <c r="TXI927" s="14"/>
      <c r="TXJ927" s="14"/>
      <c r="TXK927" s="14"/>
      <c r="TXL927" s="14"/>
      <c r="TXM927" s="14"/>
      <c r="TXN927" s="14"/>
      <c r="TXO927" s="14"/>
      <c r="TXP927" s="14"/>
      <c r="TXQ927" s="14"/>
      <c r="TXR927" s="14"/>
      <c r="TXS927" s="14"/>
      <c r="TXT927" s="14"/>
      <c r="TXU927" s="14"/>
      <c r="TXV927" s="14"/>
      <c r="TXW927" s="14"/>
      <c r="TXX927" s="14"/>
      <c r="TXY927" s="14"/>
      <c r="TXZ927" s="14"/>
      <c r="TYA927" s="14"/>
      <c r="TYB927" s="14"/>
      <c r="TYC927" s="14"/>
      <c r="TYD927" s="14"/>
      <c r="TYE927" s="14"/>
      <c r="TYF927" s="14"/>
      <c r="TYG927" s="14"/>
      <c r="TYH927" s="14"/>
      <c r="TYI927" s="14"/>
      <c r="TYJ927" s="14"/>
      <c r="TYK927" s="14"/>
      <c r="TYL927" s="14"/>
      <c r="TYM927" s="14"/>
      <c r="TYN927" s="14"/>
      <c r="TYO927" s="14"/>
      <c r="TYP927" s="14"/>
      <c r="TYQ927" s="14"/>
      <c r="TYR927" s="14"/>
      <c r="TYS927" s="14"/>
      <c r="TYT927" s="14"/>
      <c r="TYU927" s="14"/>
      <c r="TYV927" s="14"/>
      <c r="TYW927" s="14"/>
      <c r="TYX927" s="14"/>
      <c r="TYY927" s="14"/>
      <c r="TYZ927" s="14"/>
      <c r="TZA927" s="14"/>
      <c r="TZB927" s="14"/>
      <c r="TZC927" s="14"/>
      <c r="TZD927" s="14"/>
      <c r="TZE927" s="14"/>
      <c r="TZF927" s="14"/>
      <c r="TZG927" s="14"/>
      <c r="TZH927" s="14"/>
      <c r="TZI927" s="14"/>
      <c r="TZJ927" s="14"/>
      <c r="TZK927" s="14"/>
      <c r="TZL927" s="14"/>
      <c r="TZM927" s="14"/>
      <c r="TZN927" s="14"/>
      <c r="TZO927" s="14"/>
      <c r="TZP927" s="14"/>
      <c r="TZQ927" s="14"/>
      <c r="TZR927" s="14"/>
      <c r="TZS927" s="14"/>
      <c r="TZT927" s="14"/>
      <c r="TZU927" s="14"/>
      <c r="TZV927" s="14"/>
      <c r="TZW927" s="14"/>
      <c r="TZX927" s="14"/>
      <c r="TZY927" s="14"/>
      <c r="TZZ927" s="14"/>
      <c r="UAA927" s="14"/>
      <c r="UAB927" s="14"/>
      <c r="UAC927" s="14"/>
      <c r="UAD927" s="14"/>
      <c r="UAE927" s="14"/>
      <c r="UAF927" s="14"/>
      <c r="UAG927" s="14"/>
      <c r="UAH927" s="14"/>
      <c r="UAI927" s="14"/>
      <c r="UAJ927" s="14"/>
      <c r="UAK927" s="14"/>
      <c r="UAL927" s="14"/>
      <c r="UAM927" s="14"/>
      <c r="UAN927" s="14"/>
      <c r="UAO927" s="14"/>
      <c r="UAP927" s="14"/>
      <c r="UAQ927" s="14"/>
      <c r="UAR927" s="14"/>
      <c r="UAS927" s="14"/>
      <c r="UAT927" s="14"/>
      <c r="UAU927" s="14"/>
      <c r="UAV927" s="14"/>
      <c r="UAW927" s="14"/>
      <c r="UAX927" s="14"/>
      <c r="UAY927" s="14"/>
      <c r="UAZ927" s="14"/>
      <c r="UBA927" s="14"/>
      <c r="UBB927" s="14"/>
      <c r="UBC927" s="14"/>
      <c r="UBD927" s="14"/>
      <c r="UBE927" s="14"/>
      <c r="UBF927" s="14"/>
      <c r="UBG927" s="14"/>
      <c r="UBH927" s="14"/>
      <c r="UBI927" s="14"/>
      <c r="UBJ927" s="14"/>
      <c r="UBK927" s="14"/>
      <c r="UBL927" s="14"/>
      <c r="UBM927" s="14"/>
      <c r="UBN927" s="14"/>
      <c r="UBO927" s="14"/>
      <c r="UBP927" s="14"/>
      <c r="UBQ927" s="14"/>
      <c r="UBR927" s="14"/>
      <c r="UBS927" s="14"/>
      <c r="UBT927" s="14"/>
      <c r="UBU927" s="14"/>
      <c r="UBV927" s="14"/>
      <c r="UBW927" s="14"/>
      <c r="UBX927" s="14"/>
      <c r="UBY927" s="14"/>
      <c r="UBZ927" s="14"/>
      <c r="UCA927" s="14"/>
      <c r="UCB927" s="14"/>
      <c r="UCC927" s="14"/>
      <c r="UCD927" s="14"/>
      <c r="UCE927" s="14"/>
      <c r="UCF927" s="14"/>
      <c r="UCG927" s="14"/>
      <c r="UCH927" s="14"/>
      <c r="UCI927" s="14"/>
      <c r="UCJ927" s="14"/>
      <c r="UCK927" s="14"/>
      <c r="UCL927" s="14"/>
      <c r="UCM927" s="14"/>
      <c r="UCN927" s="14"/>
      <c r="UCO927" s="14"/>
      <c r="UCP927" s="14"/>
      <c r="UCQ927" s="14"/>
      <c r="UCR927" s="14"/>
      <c r="UCS927" s="14"/>
      <c r="UCT927" s="14"/>
      <c r="UCU927" s="14"/>
      <c r="UCV927" s="14"/>
      <c r="UCW927" s="14"/>
      <c r="UCX927" s="14"/>
      <c r="UCY927" s="14"/>
      <c r="UCZ927" s="14"/>
      <c r="UDA927" s="14"/>
      <c r="UDB927" s="14"/>
      <c r="UDC927" s="14"/>
      <c r="UDD927" s="14"/>
      <c r="UDE927" s="14"/>
      <c r="UDF927" s="14"/>
      <c r="UDG927" s="14"/>
      <c r="UDH927" s="14"/>
      <c r="UDI927" s="14"/>
      <c r="UDJ927" s="14"/>
      <c r="UDK927" s="14"/>
      <c r="UDL927" s="14"/>
      <c r="UDM927" s="14"/>
      <c r="UDN927" s="14"/>
      <c r="UDO927" s="14"/>
      <c r="UDP927" s="14"/>
      <c r="UDQ927" s="14"/>
      <c r="UDR927" s="14"/>
      <c r="UDS927" s="14"/>
      <c r="UDT927" s="14"/>
      <c r="UDU927" s="14"/>
      <c r="UDV927" s="14"/>
      <c r="UDW927" s="14"/>
      <c r="UDX927" s="14"/>
      <c r="UDY927" s="14"/>
      <c r="UDZ927" s="14"/>
      <c r="UEA927" s="14"/>
      <c r="UEB927" s="14"/>
      <c r="UEC927" s="14"/>
      <c r="UED927" s="14"/>
      <c r="UEE927" s="14"/>
      <c r="UEF927" s="14"/>
      <c r="UEG927" s="14"/>
      <c r="UEH927" s="14"/>
      <c r="UEI927" s="14"/>
      <c r="UEJ927" s="14"/>
      <c r="UEK927" s="14"/>
      <c r="UEL927" s="14"/>
      <c r="UEM927" s="14"/>
      <c r="UEN927" s="14"/>
      <c r="UEO927" s="14"/>
      <c r="UEP927" s="14"/>
      <c r="UEQ927" s="14"/>
      <c r="UER927" s="14"/>
      <c r="UES927" s="14"/>
      <c r="UET927" s="14"/>
      <c r="UEU927" s="14"/>
      <c r="UEV927" s="14"/>
      <c r="UEW927" s="14"/>
      <c r="UEX927" s="14"/>
      <c r="UEY927" s="14"/>
      <c r="UEZ927" s="14"/>
      <c r="UFA927" s="14"/>
      <c r="UFB927" s="14"/>
      <c r="UFC927" s="14"/>
      <c r="UFD927" s="14"/>
      <c r="UFE927" s="14"/>
      <c r="UFF927" s="14"/>
      <c r="UFG927" s="14"/>
      <c r="UFH927" s="14"/>
      <c r="UFI927" s="14"/>
      <c r="UFJ927" s="14"/>
      <c r="UFK927" s="14"/>
      <c r="UFL927" s="14"/>
      <c r="UFM927" s="14"/>
      <c r="UFN927" s="14"/>
      <c r="UFO927" s="14"/>
      <c r="UFP927" s="14"/>
      <c r="UFQ927" s="14"/>
      <c r="UFR927" s="14"/>
      <c r="UFS927" s="14"/>
      <c r="UFT927" s="14"/>
      <c r="UFU927" s="14"/>
      <c r="UFV927" s="14"/>
      <c r="UFW927" s="14"/>
      <c r="UFX927" s="14"/>
      <c r="UFY927" s="14"/>
      <c r="UFZ927" s="14"/>
      <c r="UGA927" s="14"/>
      <c r="UGB927" s="14"/>
      <c r="UGC927" s="14"/>
      <c r="UGD927" s="14"/>
      <c r="UGE927" s="14"/>
      <c r="UGF927" s="14"/>
      <c r="UGG927" s="14"/>
      <c r="UGH927" s="14"/>
      <c r="UGI927" s="14"/>
      <c r="UGJ927" s="14"/>
      <c r="UGK927" s="14"/>
      <c r="UGL927" s="14"/>
      <c r="UGM927" s="14"/>
      <c r="UGN927" s="14"/>
      <c r="UGO927" s="14"/>
      <c r="UGP927" s="14"/>
      <c r="UGQ927" s="14"/>
      <c r="UGR927" s="14"/>
      <c r="UGS927" s="14"/>
      <c r="UGT927" s="14"/>
      <c r="UGU927" s="14"/>
      <c r="UGV927" s="14"/>
      <c r="UGW927" s="14"/>
      <c r="UGX927" s="14"/>
      <c r="UGY927" s="14"/>
      <c r="UGZ927" s="14"/>
      <c r="UHA927" s="14"/>
      <c r="UHB927" s="14"/>
      <c r="UHC927" s="14"/>
      <c r="UHD927" s="14"/>
      <c r="UHE927" s="14"/>
      <c r="UHF927" s="14"/>
      <c r="UHG927" s="14"/>
      <c r="UHH927" s="14"/>
      <c r="UHI927" s="14"/>
      <c r="UHJ927" s="14"/>
      <c r="UHK927" s="14"/>
      <c r="UHL927" s="14"/>
      <c r="UHM927" s="14"/>
      <c r="UHN927" s="14"/>
      <c r="UHO927" s="14"/>
      <c r="UHP927" s="14"/>
      <c r="UHQ927" s="14"/>
      <c r="UHR927" s="14"/>
      <c r="UHS927" s="14"/>
      <c r="UHT927" s="14"/>
      <c r="UHU927" s="14"/>
      <c r="UHV927" s="14"/>
      <c r="UHW927" s="14"/>
      <c r="UHX927" s="14"/>
      <c r="UHY927" s="14"/>
      <c r="UHZ927" s="14"/>
      <c r="UIA927" s="14"/>
      <c r="UIB927" s="14"/>
      <c r="UIC927" s="14"/>
      <c r="UID927" s="14"/>
      <c r="UIE927" s="14"/>
      <c r="UIF927" s="14"/>
      <c r="UIG927" s="14"/>
      <c r="UIH927" s="14"/>
      <c r="UII927" s="14"/>
      <c r="UIJ927" s="14"/>
      <c r="UIK927" s="14"/>
      <c r="UIL927" s="14"/>
      <c r="UIM927" s="14"/>
      <c r="UIN927" s="14"/>
      <c r="UIO927" s="14"/>
      <c r="UIP927" s="14"/>
      <c r="UIQ927" s="14"/>
      <c r="UIR927" s="14"/>
      <c r="UIS927" s="14"/>
      <c r="UIT927" s="14"/>
      <c r="UIU927" s="14"/>
      <c r="UIV927" s="14"/>
      <c r="UIW927" s="14"/>
      <c r="UIX927" s="14"/>
      <c r="UIY927" s="14"/>
      <c r="UIZ927" s="14"/>
      <c r="UJA927" s="14"/>
      <c r="UJB927" s="14"/>
      <c r="UJC927" s="14"/>
      <c r="UJD927" s="14"/>
      <c r="UJE927" s="14"/>
      <c r="UJF927" s="14"/>
      <c r="UJG927" s="14"/>
      <c r="UJH927" s="14"/>
      <c r="UJI927" s="14"/>
      <c r="UJJ927" s="14"/>
      <c r="UJK927" s="14"/>
      <c r="UJL927" s="14"/>
      <c r="UJM927" s="14"/>
      <c r="UJN927" s="14"/>
      <c r="UJO927" s="14"/>
      <c r="UJP927" s="14"/>
      <c r="UJQ927" s="14"/>
      <c r="UJR927" s="14"/>
      <c r="UJS927" s="14"/>
      <c r="UJT927" s="14"/>
      <c r="UJU927" s="14"/>
      <c r="UJV927" s="14"/>
      <c r="UJW927" s="14"/>
      <c r="UJX927" s="14"/>
      <c r="UJY927" s="14"/>
      <c r="UJZ927" s="14"/>
      <c r="UKA927" s="14"/>
      <c r="UKB927" s="14"/>
      <c r="UKC927" s="14"/>
      <c r="UKD927" s="14"/>
      <c r="UKE927" s="14"/>
      <c r="UKF927" s="14"/>
      <c r="UKG927" s="14"/>
      <c r="UKH927" s="14"/>
      <c r="UKI927" s="14"/>
      <c r="UKJ927" s="14"/>
      <c r="UKK927" s="14"/>
      <c r="UKL927" s="14"/>
      <c r="UKM927" s="14"/>
      <c r="UKN927" s="14"/>
      <c r="UKO927" s="14"/>
      <c r="UKP927" s="14"/>
      <c r="UKQ927" s="14"/>
      <c r="UKR927" s="14"/>
      <c r="UKS927" s="14"/>
      <c r="UKT927" s="14"/>
      <c r="UKU927" s="14"/>
      <c r="UKV927" s="14"/>
      <c r="UKW927" s="14"/>
      <c r="UKX927" s="14"/>
      <c r="UKY927" s="14"/>
      <c r="UKZ927" s="14"/>
      <c r="ULA927" s="14"/>
      <c r="ULB927" s="14"/>
      <c r="ULC927" s="14"/>
      <c r="ULD927" s="14"/>
      <c r="ULE927" s="14"/>
      <c r="ULF927" s="14"/>
      <c r="ULG927" s="14"/>
      <c r="ULH927" s="14"/>
      <c r="ULI927" s="14"/>
      <c r="ULJ927" s="14"/>
      <c r="ULK927" s="14"/>
      <c r="ULL927" s="14"/>
      <c r="ULM927" s="14"/>
      <c r="ULN927" s="14"/>
      <c r="ULO927" s="14"/>
      <c r="ULP927" s="14"/>
      <c r="ULQ927" s="14"/>
      <c r="ULR927" s="14"/>
      <c r="ULS927" s="14"/>
      <c r="ULT927" s="14"/>
      <c r="ULU927" s="14"/>
      <c r="ULV927" s="14"/>
      <c r="ULW927" s="14"/>
      <c r="ULX927" s="14"/>
      <c r="ULY927" s="14"/>
      <c r="ULZ927" s="14"/>
      <c r="UMA927" s="14"/>
      <c r="UMB927" s="14"/>
      <c r="UMC927" s="14"/>
      <c r="UMD927" s="14"/>
      <c r="UME927" s="14"/>
      <c r="UMF927" s="14"/>
      <c r="UMG927" s="14"/>
      <c r="UMH927" s="14"/>
      <c r="UMI927" s="14"/>
      <c r="UMJ927" s="14"/>
      <c r="UMK927" s="14"/>
      <c r="UML927" s="14"/>
      <c r="UMM927" s="14"/>
      <c r="UMN927" s="14"/>
      <c r="UMO927" s="14"/>
      <c r="UMP927" s="14"/>
      <c r="UMQ927" s="14"/>
      <c r="UMR927" s="14"/>
      <c r="UMS927" s="14"/>
      <c r="UMT927" s="14"/>
      <c r="UMU927" s="14"/>
      <c r="UMV927" s="14"/>
      <c r="UMW927" s="14"/>
      <c r="UMX927" s="14"/>
      <c r="UMY927" s="14"/>
      <c r="UMZ927" s="14"/>
      <c r="UNA927" s="14"/>
      <c r="UNB927" s="14"/>
      <c r="UNC927" s="14"/>
      <c r="UND927" s="14"/>
      <c r="UNE927" s="14"/>
      <c r="UNF927" s="14"/>
      <c r="UNG927" s="14"/>
      <c r="UNH927" s="14"/>
      <c r="UNI927" s="14"/>
      <c r="UNJ927" s="14"/>
      <c r="UNK927" s="14"/>
      <c r="UNL927" s="14"/>
      <c r="UNM927" s="14"/>
      <c r="UNN927" s="14"/>
      <c r="UNO927" s="14"/>
      <c r="UNP927" s="14"/>
      <c r="UNQ927" s="14"/>
      <c r="UNR927" s="14"/>
      <c r="UNS927" s="14"/>
      <c r="UNT927" s="14"/>
      <c r="UNU927" s="14"/>
      <c r="UNV927" s="14"/>
      <c r="UNW927" s="14"/>
      <c r="UNX927" s="14"/>
      <c r="UNY927" s="14"/>
      <c r="UNZ927" s="14"/>
      <c r="UOA927" s="14"/>
      <c r="UOB927" s="14"/>
      <c r="UOC927" s="14"/>
      <c r="UOD927" s="14"/>
      <c r="UOE927" s="14"/>
      <c r="UOF927" s="14"/>
      <c r="UOG927" s="14"/>
      <c r="UOH927" s="14"/>
      <c r="UOI927" s="14"/>
      <c r="UOJ927" s="14"/>
      <c r="UOK927" s="14"/>
      <c r="UOL927" s="14"/>
      <c r="UOM927" s="14"/>
      <c r="UON927" s="14"/>
      <c r="UOO927" s="14"/>
      <c r="UOP927" s="14"/>
      <c r="UOQ927" s="14"/>
      <c r="UOR927" s="14"/>
      <c r="UOS927" s="14"/>
      <c r="UOT927" s="14"/>
      <c r="UOU927" s="14"/>
      <c r="UOV927" s="14"/>
      <c r="UOW927" s="14"/>
      <c r="UOX927" s="14"/>
      <c r="UOY927" s="14"/>
      <c r="UOZ927" s="14"/>
      <c r="UPA927" s="14"/>
      <c r="UPB927" s="14"/>
      <c r="UPC927" s="14"/>
      <c r="UPD927" s="14"/>
      <c r="UPE927" s="14"/>
      <c r="UPF927" s="14"/>
      <c r="UPG927" s="14"/>
      <c r="UPH927" s="14"/>
      <c r="UPI927" s="14"/>
      <c r="UPJ927" s="14"/>
      <c r="UPK927" s="14"/>
      <c r="UPL927" s="14"/>
      <c r="UPM927" s="14"/>
      <c r="UPN927" s="14"/>
      <c r="UPO927" s="14"/>
      <c r="UPP927" s="14"/>
      <c r="UPQ927" s="14"/>
      <c r="UPR927" s="14"/>
      <c r="UPS927" s="14"/>
      <c r="UPT927" s="14"/>
      <c r="UPU927" s="14"/>
      <c r="UPV927" s="14"/>
      <c r="UPW927" s="14"/>
      <c r="UPX927" s="14"/>
      <c r="UPY927" s="14"/>
      <c r="UPZ927" s="14"/>
      <c r="UQA927" s="14"/>
      <c r="UQB927" s="14"/>
      <c r="UQC927" s="14"/>
      <c r="UQD927" s="14"/>
      <c r="UQE927" s="14"/>
      <c r="UQF927" s="14"/>
      <c r="UQG927" s="14"/>
      <c r="UQH927" s="14"/>
      <c r="UQI927" s="14"/>
      <c r="UQJ927" s="14"/>
      <c r="UQK927" s="14"/>
      <c r="UQL927" s="14"/>
      <c r="UQM927" s="14"/>
      <c r="UQN927" s="14"/>
      <c r="UQO927" s="14"/>
      <c r="UQP927" s="14"/>
      <c r="UQQ927" s="14"/>
      <c r="UQR927" s="14"/>
      <c r="UQS927" s="14"/>
      <c r="UQT927" s="14"/>
      <c r="UQU927" s="14"/>
      <c r="UQV927" s="14"/>
      <c r="UQW927" s="14"/>
      <c r="UQX927" s="14"/>
      <c r="UQY927" s="14"/>
      <c r="UQZ927" s="14"/>
      <c r="URA927" s="14"/>
      <c r="URB927" s="14"/>
      <c r="URC927" s="14"/>
      <c r="URD927" s="14"/>
      <c r="URE927" s="14"/>
      <c r="URF927" s="14"/>
      <c r="URG927" s="14"/>
      <c r="URH927" s="14"/>
      <c r="URI927" s="14"/>
      <c r="URJ927" s="14"/>
      <c r="URK927" s="14"/>
      <c r="URL927" s="14"/>
      <c r="URM927" s="14"/>
      <c r="URN927" s="14"/>
      <c r="URO927" s="14"/>
      <c r="URP927" s="14"/>
      <c r="URQ927" s="14"/>
      <c r="URR927" s="14"/>
      <c r="URS927" s="14"/>
      <c r="URT927" s="14"/>
      <c r="URU927" s="14"/>
      <c r="URV927" s="14"/>
      <c r="URW927" s="14"/>
      <c r="URX927" s="14"/>
      <c r="URY927" s="14"/>
      <c r="URZ927" s="14"/>
      <c r="USA927" s="14"/>
      <c r="USB927" s="14"/>
      <c r="USC927" s="14"/>
      <c r="USD927" s="14"/>
      <c r="USE927" s="14"/>
      <c r="USF927" s="14"/>
      <c r="USG927" s="14"/>
      <c r="USH927" s="14"/>
      <c r="USI927" s="14"/>
      <c r="USJ927" s="14"/>
      <c r="USK927" s="14"/>
      <c r="USL927" s="14"/>
      <c r="USM927" s="14"/>
      <c r="USN927" s="14"/>
      <c r="USO927" s="14"/>
      <c r="USP927" s="14"/>
      <c r="USQ927" s="14"/>
      <c r="USR927" s="14"/>
      <c r="USS927" s="14"/>
      <c r="UST927" s="14"/>
      <c r="USU927" s="14"/>
      <c r="USV927" s="14"/>
      <c r="USW927" s="14"/>
      <c r="USX927" s="14"/>
      <c r="USY927" s="14"/>
      <c r="USZ927" s="14"/>
      <c r="UTA927" s="14"/>
      <c r="UTB927" s="14"/>
      <c r="UTC927" s="14"/>
      <c r="UTD927" s="14"/>
      <c r="UTE927" s="14"/>
      <c r="UTF927" s="14"/>
      <c r="UTG927" s="14"/>
      <c r="UTH927" s="14"/>
      <c r="UTI927" s="14"/>
      <c r="UTJ927" s="14"/>
      <c r="UTK927" s="14"/>
      <c r="UTL927" s="14"/>
      <c r="UTM927" s="14"/>
      <c r="UTN927" s="14"/>
      <c r="UTO927" s="14"/>
      <c r="UTP927" s="14"/>
      <c r="UTQ927" s="14"/>
      <c r="UTR927" s="14"/>
      <c r="UTS927" s="14"/>
      <c r="UTT927" s="14"/>
      <c r="UTU927" s="14"/>
      <c r="UTV927" s="14"/>
      <c r="UTW927" s="14"/>
      <c r="UTX927" s="14"/>
      <c r="UTY927" s="14"/>
      <c r="UTZ927" s="14"/>
      <c r="UUA927" s="14"/>
      <c r="UUB927" s="14"/>
      <c r="UUC927" s="14"/>
      <c r="UUD927" s="14"/>
      <c r="UUE927" s="14"/>
      <c r="UUF927" s="14"/>
      <c r="UUG927" s="14"/>
      <c r="UUH927" s="14"/>
      <c r="UUI927" s="14"/>
      <c r="UUJ927" s="14"/>
      <c r="UUK927" s="14"/>
      <c r="UUL927" s="14"/>
      <c r="UUM927" s="14"/>
      <c r="UUN927" s="14"/>
      <c r="UUO927" s="14"/>
      <c r="UUP927" s="14"/>
      <c r="UUQ927" s="14"/>
      <c r="UUR927" s="14"/>
      <c r="UUS927" s="14"/>
      <c r="UUT927" s="14"/>
      <c r="UUU927" s="14"/>
      <c r="UUV927" s="14"/>
      <c r="UUW927" s="14"/>
      <c r="UUX927" s="14"/>
      <c r="UUY927" s="14"/>
      <c r="UUZ927" s="14"/>
      <c r="UVA927" s="14"/>
      <c r="UVB927" s="14"/>
      <c r="UVC927" s="14"/>
      <c r="UVD927" s="14"/>
      <c r="UVE927" s="14"/>
      <c r="UVF927" s="14"/>
      <c r="UVG927" s="14"/>
      <c r="UVH927" s="14"/>
      <c r="UVI927" s="14"/>
      <c r="UVJ927" s="14"/>
      <c r="UVK927" s="14"/>
      <c r="UVL927" s="14"/>
      <c r="UVM927" s="14"/>
      <c r="UVN927" s="14"/>
      <c r="UVO927" s="14"/>
      <c r="UVP927" s="14"/>
      <c r="UVQ927" s="14"/>
      <c r="UVR927" s="14"/>
      <c r="UVS927" s="14"/>
      <c r="UVT927" s="14"/>
      <c r="UVU927" s="14"/>
      <c r="UVV927" s="14"/>
      <c r="UVW927" s="14"/>
      <c r="UVX927" s="14"/>
      <c r="UVY927" s="14"/>
      <c r="UVZ927" s="14"/>
      <c r="UWA927" s="14"/>
      <c r="UWB927" s="14"/>
      <c r="UWC927" s="14"/>
      <c r="UWD927" s="14"/>
      <c r="UWE927" s="14"/>
      <c r="UWF927" s="14"/>
      <c r="UWG927" s="14"/>
      <c r="UWH927" s="14"/>
      <c r="UWI927" s="14"/>
      <c r="UWJ927" s="14"/>
      <c r="UWK927" s="14"/>
      <c r="UWL927" s="14"/>
      <c r="UWM927" s="14"/>
      <c r="UWN927" s="14"/>
      <c r="UWO927" s="14"/>
      <c r="UWP927" s="14"/>
      <c r="UWQ927" s="14"/>
      <c r="UWR927" s="14"/>
      <c r="UWS927" s="14"/>
      <c r="UWT927" s="14"/>
      <c r="UWU927" s="14"/>
      <c r="UWV927" s="14"/>
      <c r="UWW927" s="14"/>
      <c r="UWX927" s="14"/>
      <c r="UWY927" s="14"/>
      <c r="UWZ927" s="14"/>
      <c r="UXA927" s="14"/>
      <c r="UXB927" s="14"/>
      <c r="UXC927" s="14"/>
      <c r="UXD927" s="14"/>
      <c r="UXE927" s="14"/>
      <c r="UXF927" s="14"/>
      <c r="UXG927" s="14"/>
      <c r="UXH927" s="14"/>
      <c r="UXI927" s="14"/>
      <c r="UXJ927" s="14"/>
      <c r="UXK927" s="14"/>
      <c r="UXL927" s="14"/>
      <c r="UXM927" s="14"/>
      <c r="UXN927" s="14"/>
      <c r="UXO927" s="14"/>
      <c r="UXP927" s="14"/>
      <c r="UXQ927" s="14"/>
      <c r="UXR927" s="14"/>
      <c r="UXS927" s="14"/>
      <c r="UXT927" s="14"/>
      <c r="UXU927" s="14"/>
      <c r="UXV927" s="14"/>
      <c r="UXW927" s="14"/>
      <c r="UXX927" s="14"/>
      <c r="UXY927" s="14"/>
      <c r="UXZ927" s="14"/>
      <c r="UYA927" s="14"/>
      <c r="UYB927" s="14"/>
      <c r="UYC927" s="14"/>
      <c r="UYD927" s="14"/>
      <c r="UYE927" s="14"/>
      <c r="UYF927" s="14"/>
      <c r="UYG927" s="14"/>
      <c r="UYH927" s="14"/>
      <c r="UYI927" s="14"/>
      <c r="UYJ927" s="14"/>
      <c r="UYK927" s="14"/>
      <c r="UYL927" s="14"/>
      <c r="UYM927" s="14"/>
      <c r="UYN927" s="14"/>
      <c r="UYO927" s="14"/>
      <c r="UYP927" s="14"/>
      <c r="UYQ927" s="14"/>
      <c r="UYR927" s="14"/>
      <c r="UYS927" s="14"/>
      <c r="UYT927" s="14"/>
      <c r="UYU927" s="14"/>
      <c r="UYV927" s="14"/>
      <c r="UYW927" s="14"/>
      <c r="UYX927" s="14"/>
      <c r="UYY927" s="14"/>
      <c r="UYZ927" s="14"/>
      <c r="UZA927" s="14"/>
      <c r="UZB927" s="14"/>
      <c r="UZC927" s="14"/>
      <c r="UZD927" s="14"/>
      <c r="UZE927" s="14"/>
      <c r="UZF927" s="14"/>
      <c r="UZG927" s="14"/>
      <c r="UZH927" s="14"/>
      <c r="UZI927" s="14"/>
      <c r="UZJ927" s="14"/>
      <c r="UZK927" s="14"/>
      <c r="UZL927" s="14"/>
      <c r="UZM927" s="14"/>
      <c r="UZN927" s="14"/>
      <c r="UZO927" s="14"/>
      <c r="UZP927" s="14"/>
      <c r="UZQ927" s="14"/>
      <c r="UZR927" s="14"/>
      <c r="UZS927" s="14"/>
      <c r="UZT927" s="14"/>
      <c r="UZU927" s="14"/>
      <c r="UZV927" s="14"/>
      <c r="UZW927" s="14"/>
      <c r="UZX927" s="14"/>
      <c r="UZY927" s="14"/>
      <c r="UZZ927" s="14"/>
      <c r="VAA927" s="14"/>
      <c r="VAB927" s="14"/>
      <c r="VAC927" s="14"/>
      <c r="VAD927" s="14"/>
      <c r="VAE927" s="14"/>
      <c r="VAF927" s="14"/>
      <c r="VAG927" s="14"/>
      <c r="VAH927" s="14"/>
      <c r="VAI927" s="14"/>
      <c r="VAJ927" s="14"/>
      <c r="VAK927" s="14"/>
      <c r="VAL927" s="14"/>
      <c r="VAM927" s="14"/>
      <c r="VAN927" s="14"/>
      <c r="VAO927" s="14"/>
      <c r="VAP927" s="14"/>
      <c r="VAQ927" s="14"/>
      <c r="VAR927" s="14"/>
      <c r="VAS927" s="14"/>
      <c r="VAT927" s="14"/>
      <c r="VAU927" s="14"/>
      <c r="VAV927" s="14"/>
      <c r="VAW927" s="14"/>
      <c r="VAX927" s="14"/>
      <c r="VAY927" s="14"/>
      <c r="VAZ927" s="14"/>
      <c r="VBA927" s="14"/>
      <c r="VBB927" s="14"/>
      <c r="VBC927" s="14"/>
      <c r="VBD927" s="14"/>
      <c r="VBE927" s="14"/>
      <c r="VBF927" s="14"/>
      <c r="VBG927" s="14"/>
      <c r="VBH927" s="14"/>
      <c r="VBI927" s="14"/>
      <c r="VBJ927" s="14"/>
      <c r="VBK927" s="14"/>
      <c r="VBL927" s="14"/>
      <c r="VBM927" s="14"/>
      <c r="VBN927" s="14"/>
      <c r="VBO927" s="14"/>
      <c r="VBP927" s="14"/>
      <c r="VBQ927" s="14"/>
      <c r="VBR927" s="14"/>
      <c r="VBS927" s="14"/>
      <c r="VBT927" s="14"/>
      <c r="VBU927" s="14"/>
      <c r="VBV927" s="14"/>
      <c r="VBW927" s="14"/>
      <c r="VBX927" s="14"/>
      <c r="VBY927" s="14"/>
      <c r="VBZ927" s="14"/>
      <c r="VCA927" s="14"/>
      <c r="VCB927" s="14"/>
      <c r="VCC927" s="14"/>
      <c r="VCD927" s="14"/>
      <c r="VCE927" s="14"/>
      <c r="VCF927" s="14"/>
      <c r="VCG927" s="14"/>
      <c r="VCH927" s="14"/>
      <c r="VCI927" s="14"/>
      <c r="VCJ927" s="14"/>
      <c r="VCK927" s="14"/>
      <c r="VCL927" s="14"/>
      <c r="VCM927" s="14"/>
      <c r="VCN927" s="14"/>
      <c r="VCO927" s="14"/>
      <c r="VCP927" s="14"/>
      <c r="VCQ927" s="14"/>
      <c r="VCR927" s="14"/>
      <c r="VCS927" s="14"/>
      <c r="VCT927" s="14"/>
      <c r="VCU927" s="14"/>
      <c r="VCV927" s="14"/>
      <c r="VCW927" s="14"/>
      <c r="VCX927" s="14"/>
      <c r="VCY927" s="14"/>
      <c r="VCZ927" s="14"/>
      <c r="VDA927" s="14"/>
      <c r="VDB927" s="14"/>
      <c r="VDC927" s="14"/>
      <c r="VDD927" s="14"/>
      <c r="VDE927" s="14"/>
      <c r="VDF927" s="14"/>
      <c r="VDG927" s="14"/>
      <c r="VDH927" s="14"/>
      <c r="VDI927" s="14"/>
      <c r="VDJ927" s="14"/>
      <c r="VDK927" s="14"/>
      <c r="VDL927" s="14"/>
      <c r="VDM927" s="14"/>
      <c r="VDN927" s="14"/>
      <c r="VDO927" s="14"/>
      <c r="VDP927" s="14"/>
      <c r="VDQ927" s="14"/>
      <c r="VDR927" s="14"/>
      <c r="VDS927" s="14"/>
      <c r="VDT927" s="14"/>
      <c r="VDU927" s="14"/>
      <c r="VDV927" s="14"/>
      <c r="VDW927" s="14"/>
      <c r="VDX927" s="14"/>
      <c r="VDY927" s="14"/>
      <c r="VDZ927" s="14"/>
      <c r="VEA927" s="14"/>
      <c r="VEB927" s="14"/>
      <c r="VEC927" s="14"/>
      <c r="VED927" s="14"/>
      <c r="VEE927" s="14"/>
      <c r="VEF927" s="14"/>
      <c r="VEG927" s="14"/>
      <c r="VEH927" s="14"/>
      <c r="VEI927" s="14"/>
      <c r="VEJ927" s="14"/>
      <c r="VEK927" s="14"/>
      <c r="VEL927" s="14"/>
      <c r="VEM927" s="14"/>
      <c r="VEN927" s="14"/>
      <c r="VEO927" s="14"/>
      <c r="VEP927" s="14"/>
      <c r="VEQ927" s="14"/>
      <c r="VER927" s="14"/>
      <c r="VES927" s="14"/>
      <c r="VET927" s="14"/>
      <c r="VEU927" s="14"/>
      <c r="VEV927" s="14"/>
      <c r="VEW927" s="14"/>
      <c r="VEX927" s="14"/>
      <c r="VEY927" s="14"/>
      <c r="VEZ927" s="14"/>
      <c r="VFA927" s="14"/>
      <c r="VFB927" s="14"/>
      <c r="VFC927" s="14"/>
      <c r="VFD927" s="14"/>
      <c r="VFE927" s="14"/>
      <c r="VFF927" s="14"/>
      <c r="VFG927" s="14"/>
      <c r="VFH927" s="14"/>
      <c r="VFI927" s="14"/>
      <c r="VFJ927" s="14"/>
      <c r="VFK927" s="14"/>
      <c r="VFL927" s="14"/>
      <c r="VFM927" s="14"/>
      <c r="VFN927" s="14"/>
      <c r="VFO927" s="14"/>
      <c r="VFP927" s="14"/>
      <c r="VFQ927" s="14"/>
      <c r="VFR927" s="14"/>
      <c r="VFS927" s="14"/>
      <c r="VFT927" s="14"/>
      <c r="VFU927" s="14"/>
      <c r="VFV927" s="14"/>
      <c r="VFW927" s="14"/>
      <c r="VFX927" s="14"/>
      <c r="VFY927" s="14"/>
      <c r="VFZ927" s="14"/>
      <c r="VGA927" s="14"/>
      <c r="VGB927" s="14"/>
      <c r="VGC927" s="14"/>
      <c r="VGD927" s="14"/>
      <c r="VGE927" s="14"/>
      <c r="VGF927" s="14"/>
      <c r="VGG927" s="14"/>
      <c r="VGH927" s="14"/>
      <c r="VGI927" s="14"/>
      <c r="VGJ927" s="14"/>
      <c r="VGK927" s="14"/>
      <c r="VGL927" s="14"/>
      <c r="VGM927" s="14"/>
      <c r="VGN927" s="14"/>
      <c r="VGO927" s="14"/>
      <c r="VGP927" s="14"/>
      <c r="VGQ927" s="14"/>
      <c r="VGR927" s="14"/>
      <c r="VGS927" s="14"/>
      <c r="VGT927" s="14"/>
      <c r="VGU927" s="14"/>
      <c r="VGV927" s="14"/>
      <c r="VGW927" s="14"/>
      <c r="VGX927" s="14"/>
      <c r="VGY927" s="14"/>
      <c r="VGZ927" s="14"/>
      <c r="VHA927" s="14"/>
      <c r="VHB927" s="14"/>
      <c r="VHC927" s="14"/>
      <c r="VHD927" s="14"/>
      <c r="VHE927" s="14"/>
      <c r="VHF927" s="14"/>
      <c r="VHG927" s="14"/>
      <c r="VHH927" s="14"/>
      <c r="VHI927" s="14"/>
      <c r="VHJ927" s="14"/>
      <c r="VHK927" s="14"/>
      <c r="VHL927" s="14"/>
      <c r="VHM927" s="14"/>
      <c r="VHN927" s="14"/>
      <c r="VHO927" s="14"/>
      <c r="VHP927" s="14"/>
      <c r="VHQ927" s="14"/>
      <c r="VHR927" s="14"/>
      <c r="VHS927" s="14"/>
      <c r="VHT927" s="14"/>
      <c r="VHU927" s="14"/>
      <c r="VHV927" s="14"/>
      <c r="VHW927" s="14"/>
      <c r="VHX927" s="14"/>
      <c r="VHY927" s="14"/>
      <c r="VHZ927" s="14"/>
      <c r="VIA927" s="14"/>
      <c r="VIB927" s="14"/>
      <c r="VIC927" s="14"/>
      <c r="VID927" s="14"/>
      <c r="VIE927" s="14"/>
      <c r="VIF927" s="14"/>
      <c r="VIG927" s="14"/>
      <c r="VIH927" s="14"/>
      <c r="VII927" s="14"/>
      <c r="VIJ927" s="14"/>
      <c r="VIK927" s="14"/>
      <c r="VIL927" s="14"/>
      <c r="VIM927" s="14"/>
      <c r="VIN927" s="14"/>
      <c r="VIO927" s="14"/>
      <c r="VIP927" s="14"/>
      <c r="VIQ927" s="14"/>
      <c r="VIR927" s="14"/>
      <c r="VIS927" s="14"/>
      <c r="VIT927" s="14"/>
      <c r="VIU927" s="14"/>
      <c r="VIV927" s="14"/>
      <c r="VIW927" s="14"/>
      <c r="VIX927" s="14"/>
      <c r="VIY927" s="14"/>
      <c r="VIZ927" s="14"/>
      <c r="VJA927" s="14"/>
      <c r="VJB927" s="14"/>
      <c r="VJC927" s="14"/>
      <c r="VJD927" s="14"/>
      <c r="VJE927" s="14"/>
      <c r="VJF927" s="14"/>
      <c r="VJG927" s="14"/>
      <c r="VJH927" s="14"/>
      <c r="VJI927" s="14"/>
      <c r="VJJ927" s="14"/>
      <c r="VJK927" s="14"/>
      <c r="VJL927" s="14"/>
      <c r="VJM927" s="14"/>
      <c r="VJN927" s="14"/>
      <c r="VJO927" s="14"/>
      <c r="VJP927" s="14"/>
      <c r="VJQ927" s="14"/>
      <c r="VJR927" s="14"/>
      <c r="VJS927" s="14"/>
      <c r="VJT927" s="14"/>
      <c r="VJU927" s="14"/>
      <c r="VJV927" s="14"/>
      <c r="VJW927" s="14"/>
      <c r="VJX927" s="14"/>
      <c r="VJY927" s="14"/>
      <c r="VJZ927" s="14"/>
      <c r="VKA927" s="14"/>
      <c r="VKB927" s="14"/>
      <c r="VKC927" s="14"/>
      <c r="VKD927" s="14"/>
      <c r="VKE927" s="14"/>
      <c r="VKF927" s="14"/>
      <c r="VKG927" s="14"/>
      <c r="VKH927" s="14"/>
      <c r="VKI927" s="14"/>
      <c r="VKJ927" s="14"/>
      <c r="VKK927" s="14"/>
      <c r="VKL927" s="14"/>
      <c r="VKM927" s="14"/>
      <c r="VKN927" s="14"/>
      <c r="VKO927" s="14"/>
      <c r="VKP927" s="14"/>
      <c r="VKQ927" s="14"/>
      <c r="VKR927" s="14"/>
      <c r="VKS927" s="14"/>
      <c r="VKT927" s="14"/>
      <c r="VKU927" s="14"/>
      <c r="VKV927" s="14"/>
      <c r="VKW927" s="14"/>
      <c r="VKX927" s="14"/>
      <c r="VKY927" s="14"/>
      <c r="VKZ927" s="14"/>
      <c r="VLA927" s="14"/>
      <c r="VLB927" s="14"/>
      <c r="VLC927" s="14"/>
      <c r="VLD927" s="14"/>
      <c r="VLE927" s="14"/>
      <c r="VLF927" s="14"/>
      <c r="VLG927" s="14"/>
      <c r="VLH927" s="14"/>
      <c r="VLI927" s="14"/>
      <c r="VLJ927" s="14"/>
      <c r="VLK927" s="14"/>
      <c r="VLL927" s="14"/>
      <c r="VLM927" s="14"/>
      <c r="VLN927" s="14"/>
      <c r="VLO927" s="14"/>
      <c r="VLP927" s="14"/>
      <c r="VLQ927" s="14"/>
      <c r="VLR927" s="14"/>
      <c r="VLS927" s="14"/>
      <c r="VLT927" s="14"/>
      <c r="VLU927" s="14"/>
      <c r="VLV927" s="14"/>
      <c r="VLW927" s="14"/>
      <c r="VLX927" s="14"/>
      <c r="VLY927" s="14"/>
      <c r="VLZ927" s="14"/>
      <c r="VMA927" s="14"/>
      <c r="VMB927" s="14"/>
      <c r="VMC927" s="14"/>
      <c r="VMD927" s="14"/>
      <c r="VME927" s="14"/>
      <c r="VMF927" s="14"/>
      <c r="VMG927" s="14"/>
      <c r="VMH927" s="14"/>
      <c r="VMI927" s="14"/>
      <c r="VMJ927" s="14"/>
      <c r="VMK927" s="14"/>
      <c r="VML927" s="14"/>
      <c r="VMM927" s="14"/>
      <c r="VMN927" s="14"/>
      <c r="VMO927" s="14"/>
      <c r="VMP927" s="14"/>
      <c r="VMQ927" s="14"/>
      <c r="VMR927" s="14"/>
      <c r="VMS927" s="14"/>
      <c r="VMT927" s="14"/>
      <c r="VMU927" s="14"/>
      <c r="VMV927" s="14"/>
      <c r="VMW927" s="14"/>
      <c r="VMX927" s="14"/>
      <c r="VMY927" s="14"/>
      <c r="VMZ927" s="14"/>
      <c r="VNA927" s="14"/>
      <c r="VNB927" s="14"/>
      <c r="VNC927" s="14"/>
      <c r="VND927" s="14"/>
      <c r="VNE927" s="14"/>
      <c r="VNF927" s="14"/>
      <c r="VNG927" s="14"/>
      <c r="VNH927" s="14"/>
      <c r="VNI927" s="14"/>
      <c r="VNJ927" s="14"/>
      <c r="VNK927" s="14"/>
      <c r="VNL927" s="14"/>
      <c r="VNM927" s="14"/>
      <c r="VNN927" s="14"/>
      <c r="VNO927" s="14"/>
      <c r="VNP927" s="14"/>
      <c r="VNQ927" s="14"/>
      <c r="VNR927" s="14"/>
      <c r="VNS927" s="14"/>
      <c r="VNT927" s="14"/>
      <c r="VNU927" s="14"/>
      <c r="VNV927" s="14"/>
      <c r="VNW927" s="14"/>
      <c r="VNX927" s="14"/>
      <c r="VNY927" s="14"/>
      <c r="VNZ927" s="14"/>
      <c r="VOA927" s="14"/>
      <c r="VOB927" s="14"/>
      <c r="VOC927" s="14"/>
      <c r="VOD927" s="14"/>
      <c r="VOE927" s="14"/>
      <c r="VOF927" s="14"/>
      <c r="VOG927" s="14"/>
      <c r="VOH927" s="14"/>
      <c r="VOI927" s="14"/>
      <c r="VOJ927" s="14"/>
      <c r="VOK927" s="14"/>
      <c r="VOL927" s="14"/>
      <c r="VOM927" s="14"/>
      <c r="VON927" s="14"/>
      <c r="VOO927" s="14"/>
      <c r="VOP927" s="14"/>
      <c r="VOQ927" s="14"/>
      <c r="VOR927" s="14"/>
      <c r="VOS927" s="14"/>
      <c r="VOT927" s="14"/>
      <c r="VOU927" s="14"/>
      <c r="VOV927" s="14"/>
      <c r="VOW927" s="14"/>
      <c r="VOX927" s="14"/>
      <c r="VOY927" s="14"/>
      <c r="VOZ927" s="14"/>
      <c r="VPA927" s="14"/>
      <c r="VPB927" s="14"/>
      <c r="VPC927" s="14"/>
      <c r="VPD927" s="14"/>
      <c r="VPE927" s="14"/>
      <c r="VPF927" s="14"/>
      <c r="VPG927" s="14"/>
      <c r="VPH927" s="14"/>
      <c r="VPI927" s="14"/>
      <c r="VPJ927" s="14"/>
      <c r="VPK927" s="14"/>
      <c r="VPL927" s="14"/>
      <c r="VPM927" s="14"/>
      <c r="VPN927" s="14"/>
      <c r="VPO927" s="14"/>
      <c r="VPP927" s="14"/>
      <c r="VPQ927" s="14"/>
      <c r="VPR927" s="14"/>
      <c r="VPS927" s="14"/>
      <c r="VPT927" s="14"/>
      <c r="VPU927" s="14"/>
      <c r="VPV927" s="14"/>
      <c r="VPW927" s="14"/>
      <c r="VPX927" s="14"/>
      <c r="VPY927" s="14"/>
      <c r="VPZ927" s="14"/>
      <c r="VQA927" s="14"/>
      <c r="VQB927" s="14"/>
      <c r="VQC927" s="14"/>
      <c r="VQD927" s="14"/>
      <c r="VQE927" s="14"/>
      <c r="VQF927" s="14"/>
      <c r="VQG927" s="14"/>
      <c r="VQH927" s="14"/>
      <c r="VQI927" s="14"/>
      <c r="VQJ927" s="14"/>
      <c r="VQK927" s="14"/>
      <c r="VQL927" s="14"/>
      <c r="VQM927" s="14"/>
      <c r="VQN927" s="14"/>
      <c r="VQO927" s="14"/>
      <c r="VQP927" s="14"/>
      <c r="VQQ927" s="14"/>
      <c r="VQR927" s="14"/>
      <c r="VQS927" s="14"/>
      <c r="VQT927" s="14"/>
      <c r="VQU927" s="14"/>
      <c r="VQV927" s="14"/>
      <c r="VQW927" s="14"/>
      <c r="VQX927" s="14"/>
      <c r="VQY927" s="14"/>
      <c r="VQZ927" s="14"/>
      <c r="VRA927" s="14"/>
      <c r="VRB927" s="14"/>
      <c r="VRC927" s="14"/>
      <c r="VRD927" s="14"/>
      <c r="VRE927" s="14"/>
      <c r="VRF927" s="14"/>
      <c r="VRG927" s="14"/>
      <c r="VRH927" s="14"/>
      <c r="VRI927" s="14"/>
      <c r="VRJ927" s="14"/>
      <c r="VRK927" s="14"/>
      <c r="VRL927" s="14"/>
      <c r="VRM927" s="14"/>
      <c r="VRN927" s="14"/>
      <c r="VRO927" s="14"/>
      <c r="VRP927" s="14"/>
      <c r="VRQ927" s="14"/>
      <c r="VRR927" s="14"/>
      <c r="VRS927" s="14"/>
      <c r="VRT927" s="14"/>
      <c r="VRU927" s="14"/>
      <c r="VRV927" s="14"/>
      <c r="VRW927" s="14"/>
      <c r="VRX927" s="14"/>
      <c r="VRY927" s="14"/>
      <c r="VRZ927" s="14"/>
      <c r="VSA927" s="14"/>
      <c r="VSB927" s="14"/>
      <c r="VSC927" s="14"/>
      <c r="VSD927" s="14"/>
      <c r="VSE927" s="14"/>
      <c r="VSF927" s="14"/>
      <c r="VSG927" s="14"/>
      <c r="VSH927" s="14"/>
      <c r="VSI927" s="14"/>
      <c r="VSJ927" s="14"/>
      <c r="VSK927" s="14"/>
      <c r="VSL927" s="14"/>
      <c r="VSM927" s="14"/>
      <c r="VSN927" s="14"/>
      <c r="VSO927" s="14"/>
      <c r="VSP927" s="14"/>
      <c r="VSQ927" s="14"/>
      <c r="VSR927" s="14"/>
      <c r="VSS927" s="14"/>
      <c r="VST927" s="14"/>
      <c r="VSU927" s="14"/>
      <c r="VSV927" s="14"/>
      <c r="VSW927" s="14"/>
      <c r="VSX927" s="14"/>
      <c r="VSY927" s="14"/>
      <c r="VSZ927" s="14"/>
      <c r="VTA927" s="14"/>
      <c r="VTB927" s="14"/>
      <c r="VTC927" s="14"/>
      <c r="VTD927" s="14"/>
      <c r="VTE927" s="14"/>
      <c r="VTF927" s="14"/>
      <c r="VTG927" s="14"/>
      <c r="VTH927" s="14"/>
      <c r="VTI927" s="14"/>
      <c r="VTJ927" s="14"/>
      <c r="VTK927" s="14"/>
      <c r="VTL927" s="14"/>
      <c r="VTM927" s="14"/>
      <c r="VTN927" s="14"/>
      <c r="VTO927" s="14"/>
      <c r="VTP927" s="14"/>
      <c r="VTQ927" s="14"/>
      <c r="VTR927" s="14"/>
      <c r="VTS927" s="14"/>
      <c r="VTT927" s="14"/>
      <c r="VTU927" s="14"/>
      <c r="VTV927" s="14"/>
      <c r="VTW927" s="14"/>
      <c r="VTX927" s="14"/>
      <c r="VTY927" s="14"/>
      <c r="VTZ927" s="14"/>
      <c r="VUA927" s="14"/>
      <c r="VUB927" s="14"/>
      <c r="VUC927" s="14"/>
      <c r="VUD927" s="14"/>
      <c r="VUE927" s="14"/>
      <c r="VUF927" s="14"/>
      <c r="VUG927" s="14"/>
      <c r="VUH927" s="14"/>
      <c r="VUI927" s="14"/>
      <c r="VUJ927" s="14"/>
      <c r="VUK927" s="14"/>
      <c r="VUL927" s="14"/>
      <c r="VUM927" s="14"/>
      <c r="VUN927" s="14"/>
      <c r="VUO927" s="14"/>
      <c r="VUP927" s="14"/>
      <c r="VUQ927" s="14"/>
      <c r="VUR927" s="14"/>
      <c r="VUS927" s="14"/>
      <c r="VUT927" s="14"/>
      <c r="VUU927" s="14"/>
      <c r="VUV927" s="14"/>
      <c r="VUW927" s="14"/>
      <c r="VUX927" s="14"/>
      <c r="VUY927" s="14"/>
      <c r="VUZ927" s="14"/>
      <c r="VVA927" s="14"/>
      <c r="VVB927" s="14"/>
      <c r="VVC927" s="14"/>
      <c r="VVD927" s="14"/>
      <c r="VVE927" s="14"/>
      <c r="VVF927" s="14"/>
      <c r="VVG927" s="14"/>
      <c r="VVH927" s="14"/>
      <c r="VVI927" s="14"/>
      <c r="VVJ927" s="14"/>
      <c r="VVK927" s="14"/>
      <c r="VVL927" s="14"/>
      <c r="VVM927" s="14"/>
      <c r="VVN927" s="14"/>
      <c r="VVO927" s="14"/>
      <c r="VVP927" s="14"/>
      <c r="VVQ927" s="14"/>
      <c r="VVR927" s="14"/>
      <c r="VVS927" s="14"/>
      <c r="VVT927" s="14"/>
      <c r="VVU927" s="14"/>
      <c r="VVV927" s="14"/>
      <c r="VVW927" s="14"/>
      <c r="VVX927" s="14"/>
      <c r="VVY927" s="14"/>
      <c r="VVZ927" s="14"/>
      <c r="VWA927" s="14"/>
      <c r="VWB927" s="14"/>
      <c r="VWC927" s="14"/>
      <c r="VWD927" s="14"/>
      <c r="VWE927" s="14"/>
      <c r="VWF927" s="14"/>
      <c r="VWG927" s="14"/>
      <c r="VWH927" s="14"/>
      <c r="VWI927" s="14"/>
      <c r="VWJ927" s="14"/>
      <c r="VWK927" s="14"/>
      <c r="VWL927" s="14"/>
      <c r="VWM927" s="14"/>
      <c r="VWN927" s="14"/>
      <c r="VWO927" s="14"/>
      <c r="VWP927" s="14"/>
      <c r="VWQ927" s="14"/>
      <c r="VWR927" s="14"/>
      <c r="VWS927" s="14"/>
      <c r="VWT927" s="14"/>
      <c r="VWU927" s="14"/>
      <c r="VWV927" s="14"/>
      <c r="VWW927" s="14"/>
      <c r="VWX927" s="14"/>
      <c r="VWY927" s="14"/>
      <c r="VWZ927" s="14"/>
      <c r="VXA927" s="14"/>
      <c r="VXB927" s="14"/>
      <c r="VXC927" s="14"/>
      <c r="VXD927" s="14"/>
      <c r="VXE927" s="14"/>
      <c r="VXF927" s="14"/>
      <c r="VXG927" s="14"/>
      <c r="VXH927" s="14"/>
      <c r="VXI927" s="14"/>
      <c r="VXJ927" s="14"/>
      <c r="VXK927" s="14"/>
      <c r="VXL927" s="14"/>
      <c r="VXM927" s="14"/>
      <c r="VXN927" s="14"/>
      <c r="VXO927" s="14"/>
      <c r="VXP927" s="14"/>
      <c r="VXQ927" s="14"/>
      <c r="VXR927" s="14"/>
      <c r="VXS927" s="14"/>
      <c r="VXT927" s="14"/>
      <c r="VXU927" s="14"/>
      <c r="VXV927" s="14"/>
      <c r="VXW927" s="14"/>
      <c r="VXX927" s="14"/>
      <c r="VXY927" s="14"/>
      <c r="VXZ927" s="14"/>
      <c r="VYA927" s="14"/>
      <c r="VYB927" s="14"/>
      <c r="VYC927" s="14"/>
      <c r="VYD927" s="14"/>
      <c r="VYE927" s="14"/>
      <c r="VYF927" s="14"/>
      <c r="VYG927" s="14"/>
      <c r="VYH927" s="14"/>
      <c r="VYI927" s="14"/>
      <c r="VYJ927" s="14"/>
      <c r="VYK927" s="14"/>
      <c r="VYL927" s="14"/>
      <c r="VYM927" s="14"/>
      <c r="VYN927" s="14"/>
      <c r="VYO927" s="14"/>
      <c r="VYP927" s="14"/>
      <c r="VYQ927" s="14"/>
      <c r="VYR927" s="14"/>
      <c r="VYS927" s="14"/>
      <c r="VYT927" s="14"/>
      <c r="VYU927" s="14"/>
      <c r="VYV927" s="14"/>
      <c r="VYW927" s="14"/>
      <c r="VYX927" s="14"/>
      <c r="VYY927" s="14"/>
      <c r="VYZ927" s="14"/>
      <c r="VZA927" s="14"/>
      <c r="VZB927" s="14"/>
      <c r="VZC927" s="14"/>
      <c r="VZD927" s="14"/>
      <c r="VZE927" s="14"/>
      <c r="VZF927" s="14"/>
      <c r="VZG927" s="14"/>
      <c r="VZH927" s="14"/>
      <c r="VZI927" s="14"/>
      <c r="VZJ927" s="14"/>
      <c r="VZK927" s="14"/>
      <c r="VZL927" s="14"/>
      <c r="VZM927" s="14"/>
      <c r="VZN927" s="14"/>
      <c r="VZO927" s="14"/>
      <c r="VZP927" s="14"/>
      <c r="VZQ927" s="14"/>
      <c r="VZR927" s="14"/>
      <c r="VZS927" s="14"/>
      <c r="VZT927" s="14"/>
      <c r="VZU927" s="14"/>
      <c r="VZV927" s="14"/>
      <c r="VZW927" s="14"/>
      <c r="VZX927" s="14"/>
      <c r="VZY927" s="14"/>
      <c r="VZZ927" s="14"/>
      <c r="WAA927" s="14"/>
      <c r="WAB927" s="14"/>
      <c r="WAC927" s="14"/>
      <c r="WAD927" s="14"/>
      <c r="WAE927" s="14"/>
      <c r="WAF927" s="14"/>
      <c r="WAG927" s="14"/>
      <c r="WAH927" s="14"/>
      <c r="WAI927" s="14"/>
      <c r="WAJ927" s="14"/>
      <c r="WAK927" s="14"/>
      <c r="WAL927" s="14"/>
      <c r="WAM927" s="14"/>
      <c r="WAN927" s="14"/>
      <c r="WAO927" s="14"/>
      <c r="WAP927" s="14"/>
      <c r="WAQ927" s="14"/>
      <c r="WAR927" s="14"/>
      <c r="WAS927" s="14"/>
      <c r="WAT927" s="14"/>
      <c r="WAU927" s="14"/>
      <c r="WAV927" s="14"/>
      <c r="WAW927" s="14"/>
      <c r="WAX927" s="14"/>
      <c r="WAY927" s="14"/>
      <c r="WAZ927" s="14"/>
      <c r="WBA927" s="14"/>
      <c r="WBB927" s="14"/>
      <c r="WBC927" s="14"/>
      <c r="WBD927" s="14"/>
      <c r="WBE927" s="14"/>
      <c r="WBF927" s="14"/>
      <c r="WBG927" s="14"/>
      <c r="WBH927" s="14"/>
      <c r="WBI927" s="14"/>
      <c r="WBJ927" s="14"/>
      <c r="WBK927" s="14"/>
      <c r="WBL927" s="14"/>
      <c r="WBM927" s="14"/>
      <c r="WBN927" s="14"/>
      <c r="WBO927" s="14"/>
      <c r="WBP927" s="14"/>
      <c r="WBQ927" s="14"/>
      <c r="WBR927" s="14"/>
      <c r="WBS927" s="14"/>
      <c r="WBT927" s="14"/>
      <c r="WBU927" s="14"/>
      <c r="WBV927" s="14"/>
      <c r="WBW927" s="14"/>
      <c r="WBX927" s="14"/>
      <c r="WBY927" s="14"/>
      <c r="WBZ927" s="14"/>
      <c r="WCA927" s="14"/>
      <c r="WCB927" s="14"/>
      <c r="WCC927" s="14"/>
      <c r="WCD927" s="14"/>
      <c r="WCE927" s="14"/>
      <c r="WCF927" s="14"/>
      <c r="WCG927" s="14"/>
      <c r="WCH927" s="14"/>
      <c r="WCI927" s="14"/>
      <c r="WCJ927" s="14"/>
      <c r="WCK927" s="14"/>
      <c r="WCL927" s="14"/>
      <c r="WCM927" s="14"/>
      <c r="WCN927" s="14"/>
      <c r="WCO927" s="14"/>
      <c r="WCP927" s="14"/>
      <c r="WCQ927" s="14"/>
      <c r="WCR927" s="14"/>
      <c r="WCS927" s="14"/>
      <c r="WCT927" s="14"/>
      <c r="WCU927" s="14"/>
      <c r="WCV927" s="14"/>
      <c r="WCW927" s="14"/>
      <c r="WCX927" s="14"/>
      <c r="WCY927" s="14"/>
      <c r="WCZ927" s="14"/>
      <c r="WDA927" s="14"/>
      <c r="WDB927" s="14"/>
      <c r="WDC927" s="14"/>
      <c r="WDD927" s="14"/>
      <c r="WDE927" s="14"/>
      <c r="WDF927" s="14"/>
      <c r="WDG927" s="14"/>
      <c r="WDH927" s="14"/>
      <c r="WDI927" s="14"/>
      <c r="WDJ927" s="14"/>
      <c r="WDK927" s="14"/>
      <c r="WDL927" s="14"/>
      <c r="WDM927" s="14"/>
      <c r="WDN927" s="14"/>
      <c r="WDO927" s="14"/>
      <c r="WDP927" s="14"/>
      <c r="WDQ927" s="14"/>
      <c r="WDR927" s="14"/>
      <c r="WDS927" s="14"/>
      <c r="WDT927" s="14"/>
      <c r="WDU927" s="14"/>
      <c r="WDV927" s="14"/>
      <c r="WDW927" s="14"/>
      <c r="WDX927" s="14"/>
      <c r="WDY927" s="14"/>
      <c r="WDZ927" s="14"/>
      <c r="WEA927" s="14"/>
      <c r="WEB927" s="14"/>
      <c r="WEC927" s="14"/>
      <c r="WED927" s="14"/>
      <c r="WEE927" s="14"/>
      <c r="WEF927" s="14"/>
      <c r="WEG927" s="14"/>
      <c r="WEH927" s="14"/>
      <c r="WEI927" s="14"/>
      <c r="WEJ927" s="14"/>
      <c r="WEK927" s="14"/>
      <c r="WEL927" s="14"/>
      <c r="WEM927" s="14"/>
      <c r="WEN927" s="14"/>
      <c r="WEO927" s="14"/>
      <c r="WEP927" s="14"/>
      <c r="WEQ927" s="14"/>
      <c r="WER927" s="14"/>
      <c r="WES927" s="14"/>
      <c r="WET927" s="14"/>
      <c r="WEU927" s="14"/>
      <c r="WEV927" s="14"/>
      <c r="WEW927" s="14"/>
      <c r="WEX927" s="14"/>
      <c r="WEY927" s="14"/>
      <c r="WEZ927" s="14"/>
      <c r="WFA927" s="14"/>
      <c r="WFB927" s="14"/>
      <c r="WFC927" s="14"/>
      <c r="WFD927" s="14"/>
      <c r="WFE927" s="14"/>
      <c r="WFF927" s="14"/>
      <c r="WFG927" s="14"/>
      <c r="WFH927" s="14"/>
      <c r="WFI927" s="14"/>
      <c r="WFJ927" s="14"/>
      <c r="WFK927" s="14"/>
      <c r="WFL927" s="14"/>
      <c r="WFM927" s="14"/>
      <c r="WFN927" s="14"/>
      <c r="WFO927" s="14"/>
      <c r="WFP927" s="14"/>
      <c r="WFQ927" s="14"/>
      <c r="WFR927" s="14"/>
      <c r="WFS927" s="14"/>
      <c r="WFT927" s="14"/>
      <c r="WFU927" s="14"/>
      <c r="WFV927" s="14"/>
      <c r="WFW927" s="14"/>
      <c r="WFX927" s="14"/>
      <c r="WFY927" s="14"/>
      <c r="WFZ927" s="14"/>
      <c r="WGA927" s="14"/>
      <c r="WGB927" s="14"/>
      <c r="WGC927" s="14"/>
      <c r="WGD927" s="14"/>
      <c r="WGE927" s="14"/>
      <c r="WGF927" s="14"/>
      <c r="WGG927" s="14"/>
      <c r="WGH927" s="14"/>
      <c r="WGI927" s="14"/>
      <c r="WGJ927" s="14"/>
      <c r="WGK927" s="14"/>
      <c r="WGL927" s="14"/>
      <c r="WGM927" s="14"/>
      <c r="WGN927" s="14"/>
      <c r="WGO927" s="14"/>
      <c r="WGP927" s="14"/>
      <c r="WGQ927" s="14"/>
      <c r="WGR927" s="14"/>
      <c r="WGS927" s="14"/>
      <c r="WGT927" s="14"/>
      <c r="WGU927" s="14"/>
      <c r="WGV927" s="14"/>
      <c r="WGW927" s="14"/>
      <c r="WGX927" s="14"/>
      <c r="WGY927" s="14"/>
      <c r="WGZ927" s="14"/>
      <c r="WHA927" s="14"/>
      <c r="WHB927" s="14"/>
      <c r="WHC927" s="14"/>
      <c r="WHD927" s="14"/>
      <c r="WHE927" s="14"/>
      <c r="WHF927" s="14"/>
      <c r="WHG927" s="14"/>
      <c r="WHH927" s="14"/>
      <c r="WHI927" s="14"/>
      <c r="WHJ927" s="14"/>
      <c r="WHK927" s="14"/>
      <c r="WHL927" s="14"/>
      <c r="WHM927" s="14"/>
      <c r="WHN927" s="14"/>
      <c r="WHO927" s="14"/>
      <c r="WHP927" s="14"/>
      <c r="WHQ927" s="14"/>
      <c r="WHR927" s="14"/>
      <c r="WHS927" s="14"/>
      <c r="WHT927" s="14"/>
      <c r="WHU927" s="14"/>
      <c r="WHV927" s="14"/>
      <c r="WHW927" s="14"/>
      <c r="WHX927" s="14"/>
      <c r="WHY927" s="14"/>
      <c r="WHZ927" s="14"/>
      <c r="WIA927" s="14"/>
      <c r="WIB927" s="14"/>
      <c r="WIC927" s="14"/>
      <c r="WID927" s="14"/>
      <c r="WIE927" s="14"/>
      <c r="WIF927" s="14"/>
      <c r="WIG927" s="14"/>
      <c r="WIH927" s="14"/>
      <c r="WII927" s="14"/>
      <c r="WIJ927" s="14"/>
      <c r="WIK927" s="14"/>
      <c r="WIL927" s="14"/>
      <c r="WIM927" s="14"/>
      <c r="WIN927" s="14"/>
      <c r="WIO927" s="14"/>
      <c r="WIP927" s="14"/>
      <c r="WIQ927" s="14"/>
      <c r="WIR927" s="14"/>
      <c r="WIS927" s="14"/>
      <c r="WIT927" s="14"/>
      <c r="WIU927" s="14"/>
      <c r="WIV927" s="14"/>
      <c r="WIW927" s="14"/>
      <c r="WIX927" s="14"/>
      <c r="WIY927" s="14"/>
      <c r="WIZ927" s="14"/>
      <c r="WJA927" s="14"/>
      <c r="WJB927" s="14"/>
      <c r="WJC927" s="14"/>
      <c r="WJD927" s="14"/>
      <c r="WJE927" s="14"/>
      <c r="WJF927" s="14"/>
      <c r="WJG927" s="14"/>
      <c r="WJH927" s="14"/>
      <c r="WJI927" s="14"/>
      <c r="WJJ927" s="14"/>
      <c r="WJK927" s="14"/>
      <c r="WJL927" s="14"/>
      <c r="WJM927" s="14"/>
      <c r="WJN927" s="14"/>
      <c r="WJO927" s="14"/>
      <c r="WJP927" s="14"/>
      <c r="WJQ927" s="14"/>
      <c r="WJR927" s="14"/>
      <c r="WJS927" s="14"/>
      <c r="WJT927" s="14"/>
      <c r="WJU927" s="14"/>
      <c r="WJV927" s="14"/>
      <c r="WJW927" s="14"/>
      <c r="WJX927" s="14"/>
      <c r="WJY927" s="14"/>
      <c r="WJZ927" s="14"/>
      <c r="WKA927" s="14"/>
      <c r="WKB927" s="14"/>
      <c r="WKC927" s="14"/>
      <c r="WKD927" s="14"/>
      <c r="WKE927" s="14"/>
      <c r="WKF927" s="14"/>
      <c r="WKG927" s="14"/>
      <c r="WKH927" s="14"/>
      <c r="WKI927" s="14"/>
      <c r="WKJ927" s="14"/>
      <c r="WKK927" s="14"/>
      <c r="WKL927" s="14"/>
      <c r="WKM927" s="14"/>
      <c r="WKN927" s="14"/>
      <c r="WKO927" s="14"/>
      <c r="WKP927" s="14"/>
      <c r="WKQ927" s="14"/>
      <c r="WKR927" s="14"/>
      <c r="WKS927" s="14"/>
      <c r="WKT927" s="14"/>
      <c r="WKU927" s="14"/>
      <c r="WKV927" s="14"/>
      <c r="WKW927" s="14"/>
      <c r="WKX927" s="14"/>
      <c r="WKY927" s="14"/>
      <c r="WKZ927" s="14"/>
      <c r="WLA927" s="14"/>
      <c r="WLB927" s="14"/>
      <c r="WLC927" s="14"/>
      <c r="WLD927" s="14"/>
      <c r="WLE927" s="14"/>
      <c r="WLF927" s="14"/>
      <c r="WLG927" s="14"/>
      <c r="WLH927" s="14"/>
      <c r="WLI927" s="14"/>
      <c r="WLJ927" s="14"/>
      <c r="WLK927" s="14"/>
      <c r="WLL927" s="14"/>
      <c r="WLM927" s="14"/>
      <c r="WLN927" s="14"/>
      <c r="WLO927" s="14"/>
      <c r="WLP927" s="14"/>
      <c r="WLQ927" s="14"/>
      <c r="WLR927" s="14"/>
      <c r="WLS927" s="14"/>
      <c r="WLT927" s="14"/>
      <c r="WLU927" s="14"/>
      <c r="WLV927" s="14"/>
      <c r="WLW927" s="14"/>
      <c r="WLX927" s="14"/>
      <c r="WLY927" s="14"/>
      <c r="WLZ927" s="14"/>
      <c r="WMA927" s="14"/>
      <c r="WMB927" s="14"/>
      <c r="WMC927" s="14"/>
      <c r="WMD927" s="14"/>
      <c r="WME927" s="14"/>
      <c r="WMF927" s="14"/>
      <c r="WMG927" s="14"/>
      <c r="WMH927" s="14"/>
      <c r="WMI927" s="14"/>
      <c r="WMJ927" s="14"/>
      <c r="WMK927" s="14"/>
      <c r="WML927" s="14"/>
      <c r="WMM927" s="14"/>
      <c r="WMN927" s="14"/>
      <c r="WMO927" s="14"/>
      <c r="WMP927" s="14"/>
      <c r="WMQ927" s="14"/>
      <c r="WMR927" s="14"/>
      <c r="WMS927" s="14"/>
      <c r="WMT927" s="14"/>
      <c r="WMU927" s="14"/>
      <c r="WMV927" s="14"/>
      <c r="WMW927" s="14"/>
      <c r="WMX927" s="14"/>
      <c r="WMY927" s="14"/>
      <c r="WMZ927" s="14"/>
      <c r="WNA927" s="14"/>
      <c r="WNB927" s="14"/>
      <c r="WNC927" s="14"/>
      <c r="WND927" s="14"/>
      <c r="WNE927" s="14"/>
      <c r="WNF927" s="14"/>
      <c r="WNG927" s="14"/>
      <c r="WNH927" s="14"/>
      <c r="WNI927" s="14"/>
      <c r="WNJ927" s="14"/>
      <c r="WNK927" s="14"/>
      <c r="WNL927" s="14"/>
      <c r="WNM927" s="14"/>
      <c r="WNN927" s="14"/>
      <c r="WNO927" s="14"/>
      <c r="WNP927" s="14"/>
      <c r="WNQ927" s="14"/>
      <c r="WNR927" s="14"/>
      <c r="WNS927" s="14"/>
      <c r="WNT927" s="14"/>
      <c r="WNU927" s="14"/>
      <c r="WNV927" s="14"/>
      <c r="WNW927" s="14"/>
      <c r="WNX927" s="14"/>
      <c r="WNY927" s="14"/>
      <c r="WNZ927" s="14"/>
      <c r="WOA927" s="14"/>
      <c r="WOB927" s="14"/>
      <c r="WOC927" s="14"/>
      <c r="WOD927" s="14"/>
      <c r="WOE927" s="14"/>
      <c r="WOF927" s="14"/>
      <c r="WOG927" s="14"/>
      <c r="WOH927" s="14"/>
      <c r="WOI927" s="14"/>
      <c r="WOJ927" s="14"/>
      <c r="WOK927" s="14"/>
      <c r="WOL927" s="14"/>
      <c r="WOM927" s="14"/>
      <c r="WON927" s="14"/>
      <c r="WOO927" s="14"/>
      <c r="WOP927" s="14"/>
      <c r="WOQ927" s="14"/>
      <c r="WOR927" s="14"/>
      <c r="WOS927" s="14"/>
      <c r="WOT927" s="14"/>
      <c r="WOU927" s="14"/>
      <c r="WOV927" s="14"/>
      <c r="WOW927" s="14"/>
      <c r="WOX927" s="14"/>
      <c r="WOY927" s="14"/>
      <c r="WOZ927" s="14"/>
      <c r="WPA927" s="14"/>
      <c r="WPB927" s="14"/>
      <c r="WPC927" s="14"/>
      <c r="WPD927" s="14"/>
      <c r="WPE927" s="14"/>
      <c r="WPF927" s="14"/>
      <c r="WPG927" s="14"/>
      <c r="WPH927" s="14"/>
      <c r="WPI927" s="14"/>
      <c r="WPJ927" s="14"/>
      <c r="WPK927" s="14"/>
      <c r="WPL927" s="14"/>
      <c r="WPM927" s="14"/>
      <c r="WPN927" s="14"/>
      <c r="WPO927" s="14"/>
      <c r="WPP927" s="14"/>
      <c r="WPQ927" s="14"/>
      <c r="WPR927" s="14"/>
      <c r="WPS927" s="14"/>
      <c r="WPT927" s="14"/>
      <c r="WPU927" s="14"/>
      <c r="WPV927" s="14"/>
      <c r="WPW927" s="14"/>
      <c r="WPX927" s="14"/>
      <c r="WPY927" s="14"/>
      <c r="WPZ927" s="14"/>
      <c r="WQA927" s="14"/>
      <c r="WQB927" s="14"/>
      <c r="WQC927" s="14"/>
      <c r="WQD927" s="14"/>
      <c r="WQE927" s="14"/>
      <c r="WQF927" s="14"/>
      <c r="WQG927" s="14"/>
      <c r="WQH927" s="14"/>
      <c r="WQI927" s="14"/>
      <c r="WQJ927" s="14"/>
      <c r="WQK927" s="14"/>
      <c r="WQL927" s="14"/>
      <c r="WQM927" s="14"/>
      <c r="WQN927" s="14"/>
      <c r="WQO927" s="14"/>
      <c r="WQP927" s="14"/>
      <c r="WQQ927" s="14"/>
      <c r="WQR927" s="14"/>
      <c r="WQS927" s="14"/>
      <c r="WQT927" s="14"/>
      <c r="WQU927" s="14"/>
      <c r="WQV927" s="14"/>
      <c r="WQW927" s="14"/>
      <c r="WQX927" s="14"/>
      <c r="WQY927" s="14"/>
      <c r="WQZ927" s="14"/>
      <c r="WRA927" s="14"/>
      <c r="WRB927" s="14"/>
      <c r="WRC927" s="14"/>
      <c r="WRD927" s="14"/>
      <c r="WRE927" s="14"/>
      <c r="WRF927" s="14"/>
      <c r="WRG927" s="14"/>
      <c r="WRH927" s="14"/>
      <c r="WRI927" s="14"/>
      <c r="WRJ927" s="14"/>
      <c r="WRK927" s="14"/>
      <c r="WRL927" s="14"/>
      <c r="WRM927" s="14"/>
      <c r="WRN927" s="14"/>
      <c r="WRO927" s="14"/>
      <c r="WRP927" s="14"/>
      <c r="WRQ927" s="14"/>
      <c r="WRR927" s="14"/>
      <c r="WRS927" s="14"/>
      <c r="WRT927" s="14"/>
      <c r="WRU927" s="14"/>
      <c r="WRV927" s="14"/>
      <c r="WRW927" s="14"/>
      <c r="WRX927" s="14"/>
      <c r="WRY927" s="14"/>
      <c r="WRZ927" s="14"/>
      <c r="WSA927" s="14"/>
      <c r="WSB927" s="14"/>
      <c r="WSC927" s="14"/>
      <c r="WSD927" s="14"/>
      <c r="WSE927" s="14"/>
      <c r="WSF927" s="14"/>
      <c r="WSG927" s="14"/>
      <c r="WSH927" s="14"/>
      <c r="WSI927" s="14"/>
      <c r="WSJ927" s="14"/>
      <c r="WSK927" s="14"/>
      <c r="WSL927" s="14"/>
      <c r="WSM927" s="14"/>
      <c r="WSN927" s="14"/>
      <c r="WSO927" s="14"/>
      <c r="WSP927" s="14"/>
      <c r="WSQ927" s="14"/>
      <c r="WSR927" s="14"/>
      <c r="WSS927" s="14"/>
      <c r="WST927" s="14"/>
      <c r="WSU927" s="14"/>
      <c r="WSV927" s="14"/>
      <c r="WSW927" s="14"/>
      <c r="WSX927" s="14"/>
      <c r="WSY927" s="14"/>
      <c r="WSZ927" s="14"/>
      <c r="WTA927" s="14"/>
      <c r="WTB927" s="14"/>
      <c r="WTC927" s="14"/>
      <c r="WTD927" s="14"/>
      <c r="WTE927" s="14"/>
      <c r="WTF927" s="14"/>
      <c r="WTG927" s="14"/>
      <c r="WTH927" s="14"/>
      <c r="WTI927" s="14"/>
      <c r="WTJ927" s="14"/>
      <c r="WTK927" s="14"/>
      <c r="WTL927" s="14"/>
      <c r="WTM927" s="14"/>
      <c r="WTN927" s="14"/>
      <c r="WTO927" s="14"/>
      <c r="WTP927" s="14"/>
      <c r="WTQ927" s="14"/>
      <c r="WTR927" s="14"/>
      <c r="WTS927" s="14"/>
      <c r="WTT927" s="14"/>
      <c r="WTU927" s="14"/>
      <c r="WTV927" s="14"/>
      <c r="WTW927" s="14"/>
      <c r="WTX927" s="14"/>
      <c r="WTY927" s="14"/>
      <c r="WTZ927" s="14"/>
      <c r="WUA927" s="14"/>
      <c r="WUB927" s="14"/>
      <c r="WUC927" s="14"/>
      <c r="WUD927" s="14"/>
      <c r="WUE927" s="14"/>
      <c r="WUF927" s="14"/>
      <c r="WUG927" s="14"/>
      <c r="WUH927" s="14"/>
      <c r="WUI927" s="14"/>
      <c r="WUJ927" s="14"/>
      <c r="WUK927" s="14"/>
      <c r="WUL927" s="14"/>
      <c r="WUM927" s="14"/>
      <c r="WUN927" s="14"/>
      <c r="WUO927" s="14"/>
      <c r="WUP927" s="14"/>
      <c r="WUQ927" s="14"/>
      <c r="WUR927" s="14"/>
      <c r="WUS927" s="14"/>
      <c r="WUT927" s="14"/>
      <c r="WUU927" s="14"/>
      <c r="WUV927" s="14"/>
      <c r="WUW927" s="14"/>
      <c r="WUX927" s="14"/>
      <c r="WUY927" s="14"/>
      <c r="WUZ927" s="14"/>
      <c r="WVA927" s="14"/>
      <c r="WVB927" s="14"/>
      <c r="WVC927" s="14"/>
      <c r="WVD927" s="14"/>
      <c r="WVE927" s="14"/>
      <c r="WVF927" s="14"/>
      <c r="WVG927" s="14"/>
      <c r="WVH927" s="14"/>
      <c r="WVI927" s="14"/>
      <c r="WVJ927" s="14"/>
      <c r="WVK927" s="14"/>
      <c r="WVL927" s="14"/>
      <c r="WVM927" s="14"/>
      <c r="WVN927" s="14"/>
      <c r="WVO927" s="14"/>
      <c r="WVP927" s="14"/>
      <c r="WVQ927" s="14"/>
      <c r="WVR927" s="14"/>
      <c r="WVS927" s="14"/>
      <c r="WVT927" s="14"/>
      <c r="WVU927" s="14"/>
      <c r="WVV927" s="14"/>
      <c r="WVW927" s="14"/>
      <c r="WVX927" s="14"/>
      <c r="WVY927" s="14"/>
      <c r="WVZ927" s="14"/>
      <c r="WWA927" s="14"/>
      <c r="WWB927" s="14"/>
      <c r="WWC927" s="14"/>
      <c r="WWD927" s="14"/>
      <c r="WWE927" s="14"/>
      <c r="WWF927" s="14"/>
      <c r="WWG927" s="14"/>
      <c r="WWH927" s="14"/>
      <c r="WWI927" s="14"/>
      <c r="WWJ927" s="14"/>
      <c r="WWK927" s="14"/>
      <c r="WWL927" s="14"/>
      <c r="WWM927" s="14"/>
      <c r="WWN927" s="14"/>
      <c r="WWO927" s="14"/>
      <c r="WWP927" s="14"/>
      <c r="WWQ927" s="14"/>
      <c r="WWR927" s="14"/>
      <c r="WWS927" s="14"/>
      <c r="WWT927" s="14"/>
      <c r="WWU927" s="14"/>
      <c r="WWV927" s="14"/>
      <c r="WWW927" s="14"/>
      <c r="WWX927" s="14"/>
      <c r="WWY927" s="14"/>
      <c r="WWZ927" s="14"/>
      <c r="WXA927" s="14"/>
      <c r="WXB927" s="14"/>
      <c r="WXC927" s="14"/>
      <c r="WXD927" s="14"/>
      <c r="WXE927" s="14"/>
      <c r="WXF927" s="14"/>
      <c r="WXG927" s="14"/>
      <c r="WXH927" s="14"/>
      <c r="WXI927" s="14"/>
      <c r="WXJ927" s="14"/>
      <c r="WXK927" s="14"/>
      <c r="WXL927" s="14"/>
      <c r="WXM927" s="14"/>
      <c r="WXN927" s="14"/>
      <c r="WXO927" s="14"/>
      <c r="WXP927" s="14"/>
      <c r="WXQ927" s="14"/>
      <c r="WXR927" s="14"/>
      <c r="WXS927" s="14"/>
      <c r="WXT927" s="14"/>
      <c r="WXU927" s="14"/>
      <c r="WXV927" s="14"/>
      <c r="WXW927" s="14"/>
      <c r="WXX927" s="14"/>
      <c r="WXY927" s="14"/>
      <c r="WXZ927" s="14"/>
      <c r="WYA927" s="14"/>
      <c r="WYB927" s="14"/>
      <c r="WYC927" s="14"/>
      <c r="WYD927" s="14"/>
      <c r="WYE927" s="14"/>
      <c r="WYF927" s="14"/>
      <c r="WYG927" s="14"/>
      <c r="WYH927" s="14"/>
      <c r="WYI927" s="14"/>
      <c r="WYJ927" s="14"/>
      <c r="WYK927" s="14"/>
      <c r="WYL927" s="14"/>
      <c r="WYM927" s="14"/>
      <c r="WYN927" s="14"/>
      <c r="WYO927" s="14"/>
      <c r="WYP927" s="14"/>
      <c r="WYQ927" s="14"/>
      <c r="WYR927" s="14"/>
      <c r="WYS927" s="14"/>
      <c r="WYT927" s="14"/>
      <c r="WYU927" s="14"/>
      <c r="WYV927" s="14"/>
      <c r="WYW927" s="14"/>
      <c r="WYX927" s="14"/>
      <c r="WYY927" s="14"/>
      <c r="WYZ927" s="14"/>
      <c r="WZA927" s="14"/>
      <c r="WZB927" s="14"/>
      <c r="WZC927" s="14"/>
      <c r="WZD927" s="14"/>
      <c r="WZE927" s="14"/>
      <c r="WZF927" s="14"/>
      <c r="WZG927" s="14"/>
      <c r="WZH927" s="14"/>
      <c r="WZI927" s="14"/>
      <c r="WZJ927" s="14"/>
      <c r="WZK927" s="14"/>
      <c r="WZL927" s="14"/>
      <c r="WZM927" s="14"/>
      <c r="WZN927" s="14"/>
      <c r="WZO927" s="14"/>
      <c r="WZP927" s="14"/>
      <c r="WZQ927" s="14"/>
      <c r="WZR927" s="14"/>
      <c r="WZS927" s="14"/>
      <c r="WZT927" s="14"/>
      <c r="WZU927" s="14"/>
      <c r="WZV927" s="14"/>
      <c r="WZW927" s="14"/>
      <c r="WZX927" s="14"/>
      <c r="WZY927" s="14"/>
      <c r="WZZ927" s="14"/>
      <c r="XAA927" s="14"/>
      <c r="XAB927" s="14"/>
      <c r="XAC927" s="14"/>
      <c r="XAD927" s="14"/>
      <c r="XAE927" s="14"/>
      <c r="XAF927" s="14"/>
      <c r="XAG927" s="14"/>
      <c r="XAH927" s="14"/>
      <c r="XAI927" s="14"/>
      <c r="XAJ927" s="14"/>
      <c r="XAK927" s="14"/>
      <c r="XAL927" s="14"/>
      <c r="XAM927" s="14"/>
      <c r="XAN927" s="14"/>
      <c r="XAO927" s="14"/>
      <c r="XAP927" s="14"/>
      <c r="XAQ927" s="14"/>
      <c r="XAR927" s="14"/>
      <c r="XAS927" s="14"/>
      <c r="XAT927" s="14"/>
      <c r="XAU927" s="14"/>
      <c r="XAV927" s="14"/>
      <c r="XAW927" s="14"/>
      <c r="XAX927" s="14"/>
      <c r="XAY927" s="14"/>
      <c r="XAZ927" s="14"/>
      <c r="XBA927" s="14"/>
      <c r="XBB927" s="14"/>
      <c r="XBC927" s="14"/>
      <c r="XBD927" s="14"/>
      <c r="XBE927" s="14"/>
      <c r="XBF927" s="14"/>
      <c r="XBG927" s="14"/>
      <c r="XBH927" s="14"/>
      <c r="XBI927" s="14"/>
      <c r="XBJ927" s="14"/>
      <c r="XBK927" s="14"/>
      <c r="XBL927" s="14"/>
      <c r="XBM927" s="14"/>
      <c r="XBN927" s="14"/>
      <c r="XBO927" s="14"/>
      <c r="XBP927" s="14"/>
      <c r="XBQ927" s="14"/>
      <c r="XBR927" s="14"/>
      <c r="XBS927" s="14"/>
      <c r="XBT927" s="14"/>
      <c r="XBU927" s="14"/>
      <c r="XBV927" s="14"/>
      <c r="XBW927" s="14"/>
      <c r="XBX927" s="14"/>
      <c r="XBY927" s="14"/>
      <c r="XBZ927" s="14"/>
      <c r="XCA927" s="14"/>
      <c r="XCB927" s="14"/>
      <c r="XCC927" s="14"/>
      <c r="XCD927" s="14"/>
      <c r="XCE927" s="14"/>
      <c r="XCF927" s="14"/>
      <c r="XCG927" s="14"/>
      <c r="XCH927" s="14"/>
      <c r="XCI927" s="14"/>
      <c r="XCJ927" s="14"/>
      <c r="XCK927" s="14"/>
      <c r="XCL927" s="14"/>
      <c r="XCM927" s="14"/>
      <c r="XCN927" s="14"/>
      <c r="XCO927" s="14"/>
      <c r="XCP927" s="14"/>
      <c r="XCQ927" s="14"/>
      <c r="XCR927" s="14"/>
      <c r="XCS927" s="14"/>
      <c r="XCT927" s="14"/>
      <c r="XCU927" s="14"/>
      <c r="XCV927" s="14"/>
      <c r="XCW927" s="14"/>
      <c r="XCX927" s="14"/>
      <c r="XCY927" s="14"/>
      <c r="XCZ927" s="14"/>
      <c r="XDA927" s="14"/>
      <c r="XDB927" s="14"/>
      <c r="XDC927" s="14"/>
      <c r="XDD927" s="14"/>
      <c r="XDE927" s="14"/>
      <c r="XDF927" s="14"/>
      <c r="XDG927" s="14"/>
      <c r="XDH927" s="14"/>
      <c r="XDI927" s="14"/>
      <c r="XDJ927" s="14"/>
      <c r="XDK927" s="14"/>
      <c r="XDL927" s="14"/>
      <c r="XDM927" s="14"/>
      <c r="XDN927" s="14"/>
      <c r="XDO927" s="14"/>
      <c r="XDP927" s="14"/>
      <c r="XDQ927" s="14"/>
      <c r="XDR927" s="14"/>
      <c r="XDS927" s="14"/>
      <c r="XDT927" s="14"/>
      <c r="XDU927" s="14"/>
      <c r="XDV927" s="14"/>
      <c r="XDW927" s="14"/>
      <c r="XDX927" s="14"/>
      <c r="XDY927" s="14"/>
      <c r="XDZ927" s="14"/>
      <c r="XEA927" s="14"/>
      <c r="XEB927" s="14"/>
      <c r="XEC927" s="14"/>
      <c r="XED927" s="14"/>
      <c r="XEE927" s="14"/>
      <c r="XEF927" s="14"/>
      <c r="XEG927" s="14"/>
      <c r="XEH927" s="14"/>
      <c r="XEI927" s="14"/>
      <c r="XEJ927" s="14"/>
      <c r="XEK927" s="14"/>
      <c r="XEL927" s="14"/>
      <c r="XEM927" s="14"/>
      <c r="XEN927" s="14"/>
      <c r="XEO927" s="14"/>
      <c r="XEP927" s="14"/>
      <c r="XEQ927" s="14"/>
      <c r="XER927" s="14"/>
      <c r="XES927" s="14"/>
      <c r="XET927" s="14"/>
      <c r="XEU927" s="14"/>
      <c r="XEV927" s="14"/>
      <c r="XEW927" s="14"/>
      <c r="XEX927" s="14"/>
      <c r="XEY927" s="14"/>
      <c r="XEZ927" s="14"/>
    </row>
    <row r="928" spans="1:16380" ht="22.5" customHeight="1" x14ac:dyDescent="0.25">
      <c r="A928" s="68" t="str">
        <f t="shared" si="227"/>
        <v>875.</v>
      </c>
      <c r="B928" s="25">
        <v>1672</v>
      </c>
      <c r="C928" s="36" t="s">
        <v>337</v>
      </c>
      <c r="D928" s="25">
        <v>1983</v>
      </c>
      <c r="E928" s="68" t="s">
        <v>2932</v>
      </c>
      <c r="F928" s="68" t="s">
        <v>2934</v>
      </c>
      <c r="G928" s="25">
        <v>2</v>
      </c>
      <c r="H928" s="25">
        <v>3</v>
      </c>
      <c r="I928" s="146">
        <v>1042.5</v>
      </c>
      <c r="J928" s="144">
        <v>939.5</v>
      </c>
      <c r="K928" s="146">
        <v>939.5</v>
      </c>
      <c r="L928" s="155">
        <v>39</v>
      </c>
      <c r="M928" s="154">
        <f t="shared" si="225"/>
        <v>394984.19999999995</v>
      </c>
      <c r="N928" s="154"/>
      <c r="O928" s="154"/>
      <c r="P928" s="154"/>
      <c r="Q928" s="144">
        <f t="shared" si="226"/>
        <v>394984.19999999995</v>
      </c>
      <c r="R928" s="146">
        <v>394984.19999999995</v>
      </c>
      <c r="S928" s="25"/>
      <c r="T928" s="146"/>
      <c r="U928" s="146"/>
      <c r="V928" s="146"/>
      <c r="W928" s="146"/>
      <c r="X928" s="146"/>
      <c r="Y928" s="146"/>
      <c r="Z928" s="146"/>
      <c r="AA928" s="146"/>
      <c r="AB928" s="146"/>
      <c r="AC928" s="146"/>
      <c r="AD928" s="146"/>
      <c r="AE928" s="146"/>
      <c r="AF928" s="146"/>
      <c r="AG928" s="324">
        <v>2025</v>
      </c>
      <c r="AH928" s="128"/>
      <c r="AI928" s="132"/>
      <c r="AJ928" s="132"/>
      <c r="AK928" s="141">
        <f t="shared" si="228"/>
        <v>875</v>
      </c>
      <c r="AL928" s="35" t="s">
        <v>153</v>
      </c>
      <c r="AM928" s="141" t="str">
        <f t="shared" si="229"/>
        <v>875.</v>
      </c>
      <c r="AN928" s="147"/>
      <c r="AO928" s="35"/>
      <c r="AP928" s="16"/>
    </row>
    <row r="929" spans="1:16380" ht="22.5" customHeight="1" x14ac:dyDescent="0.25">
      <c r="A929" s="68" t="str">
        <f t="shared" si="227"/>
        <v>876.</v>
      </c>
      <c r="B929" s="25">
        <v>1673</v>
      </c>
      <c r="C929" s="36" t="s">
        <v>1430</v>
      </c>
      <c r="D929" s="25">
        <v>1962</v>
      </c>
      <c r="E929" s="68" t="s">
        <v>2932</v>
      </c>
      <c r="F929" s="68" t="s">
        <v>2934</v>
      </c>
      <c r="G929" s="25">
        <v>2</v>
      </c>
      <c r="H929" s="25">
        <v>1</v>
      </c>
      <c r="I929" s="146">
        <v>343</v>
      </c>
      <c r="J929" s="146">
        <v>313.89999999999998</v>
      </c>
      <c r="K929" s="146">
        <v>313.89999999999998</v>
      </c>
      <c r="L929" s="155">
        <v>21</v>
      </c>
      <c r="M929" s="154">
        <f t="shared" ref="M929:M943" si="230">R929+T929+V929+X929+Z929+AB929+AE929+AF929</f>
        <v>846684</v>
      </c>
      <c r="N929" s="154"/>
      <c r="O929" s="154"/>
      <c r="P929" s="154"/>
      <c r="Q929" s="144">
        <f t="shared" ref="Q929:Q944" si="231">M929</f>
        <v>846684</v>
      </c>
      <c r="R929" s="146">
        <f>397978+448706</f>
        <v>846684</v>
      </c>
      <c r="S929" s="25"/>
      <c r="T929" s="146"/>
      <c r="U929" s="146"/>
      <c r="V929" s="146"/>
      <c r="W929" s="146"/>
      <c r="X929" s="146"/>
      <c r="Y929" s="146"/>
      <c r="Z929" s="146"/>
      <c r="AA929" s="146"/>
      <c r="AB929" s="146"/>
      <c r="AC929" s="146"/>
      <c r="AD929" s="146"/>
      <c r="AE929" s="146"/>
      <c r="AF929" s="146"/>
      <c r="AG929" s="324">
        <v>2025</v>
      </c>
      <c r="AH929" s="128"/>
      <c r="AI929" s="132"/>
      <c r="AJ929" s="132"/>
      <c r="AK929" s="141">
        <f t="shared" si="228"/>
        <v>876</v>
      </c>
      <c r="AL929" s="35" t="s">
        <v>153</v>
      </c>
      <c r="AM929" s="141" t="str">
        <f t="shared" si="229"/>
        <v>876.</v>
      </c>
      <c r="AN929" s="147"/>
      <c r="AO929" s="35"/>
      <c r="AP929" s="16"/>
    </row>
    <row r="930" spans="1:16380" ht="22.5" customHeight="1" x14ac:dyDescent="0.25">
      <c r="A930" s="68" t="str">
        <f t="shared" si="227"/>
        <v>877.</v>
      </c>
      <c r="B930" s="25">
        <v>1674</v>
      </c>
      <c r="C930" s="36" t="s">
        <v>338</v>
      </c>
      <c r="D930" s="25">
        <v>1988</v>
      </c>
      <c r="E930" s="68" t="s">
        <v>2932</v>
      </c>
      <c r="F930" s="68" t="s">
        <v>2934</v>
      </c>
      <c r="G930" s="25">
        <v>2</v>
      </c>
      <c r="H930" s="25">
        <v>3</v>
      </c>
      <c r="I930" s="146">
        <v>995.4</v>
      </c>
      <c r="J930" s="144">
        <v>839.4</v>
      </c>
      <c r="K930" s="146">
        <v>839.4</v>
      </c>
      <c r="L930" s="155">
        <v>49</v>
      </c>
      <c r="M930" s="154">
        <f t="shared" si="230"/>
        <v>306251.40000000002</v>
      </c>
      <c r="N930" s="154"/>
      <c r="O930" s="154"/>
      <c r="P930" s="154"/>
      <c r="Q930" s="144">
        <f t="shared" si="231"/>
        <v>306251.40000000002</v>
      </c>
      <c r="R930" s="146">
        <v>306251.40000000002</v>
      </c>
      <c r="S930" s="25"/>
      <c r="T930" s="146"/>
      <c r="U930" s="146"/>
      <c r="V930" s="146"/>
      <c r="W930" s="146"/>
      <c r="X930" s="146"/>
      <c r="Y930" s="146"/>
      <c r="Z930" s="146"/>
      <c r="AA930" s="146"/>
      <c r="AB930" s="146"/>
      <c r="AC930" s="146"/>
      <c r="AD930" s="146"/>
      <c r="AE930" s="146"/>
      <c r="AF930" s="146"/>
      <c r="AG930" s="324">
        <v>2025</v>
      </c>
      <c r="AH930" s="128"/>
      <c r="AI930" s="132"/>
      <c r="AJ930" s="132"/>
      <c r="AK930" s="141">
        <f t="shared" si="228"/>
        <v>877</v>
      </c>
      <c r="AL930" s="35" t="s">
        <v>153</v>
      </c>
      <c r="AM930" s="141" t="str">
        <f t="shared" si="229"/>
        <v>877.</v>
      </c>
      <c r="AN930" s="147"/>
      <c r="AO930" s="35"/>
      <c r="AP930" s="16"/>
    </row>
    <row r="931" spans="1:16380" ht="22.5" customHeight="1" x14ac:dyDescent="0.25">
      <c r="A931" s="68" t="str">
        <f t="shared" si="227"/>
        <v>878.</v>
      </c>
      <c r="B931" s="25">
        <v>1676</v>
      </c>
      <c r="C931" s="36" t="s">
        <v>339</v>
      </c>
      <c r="D931" s="25">
        <v>1953</v>
      </c>
      <c r="E931" s="68" t="s">
        <v>2932</v>
      </c>
      <c r="F931" s="68" t="s">
        <v>2933</v>
      </c>
      <c r="G931" s="25">
        <v>2</v>
      </c>
      <c r="H931" s="25">
        <v>1</v>
      </c>
      <c r="I931" s="146">
        <v>525.5</v>
      </c>
      <c r="J931" s="144">
        <v>474.5</v>
      </c>
      <c r="K931" s="146">
        <v>474.5</v>
      </c>
      <c r="L931" s="155">
        <v>19</v>
      </c>
      <c r="M931" s="154">
        <f t="shared" si="230"/>
        <v>179930.4</v>
      </c>
      <c r="N931" s="154"/>
      <c r="O931" s="154"/>
      <c r="P931" s="154"/>
      <c r="Q931" s="144">
        <f t="shared" si="231"/>
        <v>179930.4</v>
      </c>
      <c r="R931" s="146">
        <v>179930.4</v>
      </c>
      <c r="S931" s="25"/>
      <c r="T931" s="146"/>
      <c r="U931" s="146"/>
      <c r="V931" s="146"/>
      <c r="W931" s="146"/>
      <c r="X931" s="146"/>
      <c r="Y931" s="146"/>
      <c r="Z931" s="146"/>
      <c r="AA931" s="146"/>
      <c r="AB931" s="146"/>
      <c r="AC931" s="146"/>
      <c r="AD931" s="146"/>
      <c r="AE931" s="146"/>
      <c r="AF931" s="146"/>
      <c r="AG931" s="324">
        <v>2025</v>
      </c>
      <c r="AH931" s="128"/>
      <c r="AI931" s="132"/>
      <c r="AJ931" s="132"/>
      <c r="AK931" s="141">
        <f t="shared" si="228"/>
        <v>878</v>
      </c>
      <c r="AL931" s="35" t="s">
        <v>153</v>
      </c>
      <c r="AM931" s="141" t="str">
        <f t="shared" si="229"/>
        <v>878.</v>
      </c>
      <c r="AN931" s="147"/>
      <c r="AO931" s="35"/>
      <c r="AP931" s="16"/>
    </row>
    <row r="932" spans="1:16380" ht="22.5" customHeight="1" x14ac:dyDescent="0.25">
      <c r="A932" s="68" t="str">
        <f t="shared" si="227"/>
        <v>879.</v>
      </c>
      <c r="B932" s="25">
        <v>1677</v>
      </c>
      <c r="C932" s="36" t="s">
        <v>340</v>
      </c>
      <c r="D932" s="25">
        <v>1994</v>
      </c>
      <c r="E932" s="68" t="s">
        <v>2932</v>
      </c>
      <c r="F932" s="68" t="s">
        <v>2933</v>
      </c>
      <c r="G932" s="25">
        <v>2</v>
      </c>
      <c r="H932" s="25">
        <v>3</v>
      </c>
      <c r="I932" s="146">
        <v>1017.5</v>
      </c>
      <c r="J932" s="144">
        <v>898.5</v>
      </c>
      <c r="K932" s="146">
        <v>898.5</v>
      </c>
      <c r="L932" s="155">
        <v>49</v>
      </c>
      <c r="M932" s="154">
        <f t="shared" si="230"/>
        <v>2926968.4</v>
      </c>
      <c r="N932" s="154"/>
      <c r="O932" s="154"/>
      <c r="P932" s="154"/>
      <c r="Q932" s="144">
        <f t="shared" si="231"/>
        <v>2926968.4</v>
      </c>
      <c r="R932" s="146">
        <f>301938+2625030.4</f>
        <v>2926968.4</v>
      </c>
      <c r="S932" s="25"/>
      <c r="T932" s="146"/>
      <c r="U932" s="146"/>
      <c r="V932" s="146"/>
      <c r="W932" s="146"/>
      <c r="X932" s="146"/>
      <c r="Y932" s="146"/>
      <c r="Z932" s="146"/>
      <c r="AA932" s="146"/>
      <c r="AB932" s="146"/>
      <c r="AC932" s="146"/>
      <c r="AD932" s="146"/>
      <c r="AE932" s="146"/>
      <c r="AF932" s="146"/>
      <c r="AG932" s="324">
        <v>2025</v>
      </c>
      <c r="AH932" s="128"/>
      <c r="AI932" s="132"/>
      <c r="AJ932" s="132"/>
      <c r="AK932" s="141">
        <f t="shared" si="228"/>
        <v>879</v>
      </c>
      <c r="AL932" s="35" t="s">
        <v>153</v>
      </c>
      <c r="AM932" s="141" t="str">
        <f t="shared" si="229"/>
        <v>879.</v>
      </c>
      <c r="AN932" s="147"/>
      <c r="AO932" s="35"/>
      <c r="AP932" s="16"/>
    </row>
    <row r="933" spans="1:16380" ht="22.5" customHeight="1" x14ac:dyDescent="0.25">
      <c r="A933" s="68" t="str">
        <f t="shared" si="227"/>
        <v>880.</v>
      </c>
      <c r="B933" s="25">
        <v>1678</v>
      </c>
      <c r="C933" s="36" t="s">
        <v>341</v>
      </c>
      <c r="D933" s="25">
        <v>1996</v>
      </c>
      <c r="E933" s="68" t="s">
        <v>2932</v>
      </c>
      <c r="F933" s="68" t="s">
        <v>2933</v>
      </c>
      <c r="G933" s="25">
        <v>2</v>
      </c>
      <c r="H933" s="25">
        <v>3</v>
      </c>
      <c r="I933" s="146">
        <v>971.8</v>
      </c>
      <c r="J933" s="144">
        <v>879.4</v>
      </c>
      <c r="K933" s="146">
        <v>879.4</v>
      </c>
      <c r="L933" s="155">
        <v>44</v>
      </c>
      <c r="M933" s="154">
        <f t="shared" si="230"/>
        <v>303478.5</v>
      </c>
      <c r="N933" s="154"/>
      <c r="O933" s="154"/>
      <c r="P933" s="154"/>
      <c r="Q933" s="144">
        <f t="shared" si="231"/>
        <v>303478.5</v>
      </c>
      <c r="R933" s="146">
        <v>303478.5</v>
      </c>
      <c r="S933" s="25"/>
      <c r="T933" s="146"/>
      <c r="U933" s="146"/>
      <c r="V933" s="146"/>
      <c r="W933" s="146"/>
      <c r="X933" s="146"/>
      <c r="Y933" s="146"/>
      <c r="Z933" s="146"/>
      <c r="AA933" s="146"/>
      <c r="AB933" s="146"/>
      <c r="AC933" s="146"/>
      <c r="AD933" s="146"/>
      <c r="AE933" s="146"/>
      <c r="AF933" s="146"/>
      <c r="AG933" s="324">
        <v>2025</v>
      </c>
      <c r="AH933" s="128"/>
      <c r="AI933" s="132"/>
      <c r="AJ933" s="132"/>
      <c r="AK933" s="141">
        <f t="shared" si="228"/>
        <v>880</v>
      </c>
      <c r="AL933" s="35" t="s">
        <v>153</v>
      </c>
      <c r="AM933" s="141" t="str">
        <f t="shared" si="229"/>
        <v>880.</v>
      </c>
      <c r="AN933" s="147"/>
      <c r="AO933" s="35"/>
      <c r="AP933" s="16"/>
    </row>
    <row r="934" spans="1:16380" ht="22.5" customHeight="1" x14ac:dyDescent="0.25">
      <c r="A934" s="68" t="str">
        <f t="shared" si="227"/>
        <v>881.</v>
      </c>
      <c r="B934" s="25">
        <v>1680</v>
      </c>
      <c r="C934" s="36" t="s">
        <v>350</v>
      </c>
      <c r="D934" s="25">
        <v>1961</v>
      </c>
      <c r="E934" s="68" t="s">
        <v>2932</v>
      </c>
      <c r="F934" s="68" t="s">
        <v>2934</v>
      </c>
      <c r="G934" s="25">
        <v>2</v>
      </c>
      <c r="H934" s="25">
        <v>1</v>
      </c>
      <c r="I934" s="146">
        <v>347.5</v>
      </c>
      <c r="J934" s="144">
        <v>317.7</v>
      </c>
      <c r="K934" s="146">
        <v>317.7</v>
      </c>
      <c r="L934" s="155">
        <v>18</v>
      </c>
      <c r="M934" s="154">
        <f t="shared" si="230"/>
        <v>605244</v>
      </c>
      <c r="N934" s="154"/>
      <c r="O934" s="154"/>
      <c r="P934" s="154"/>
      <c r="Q934" s="144">
        <f t="shared" si="231"/>
        <v>605244</v>
      </c>
      <c r="R934" s="154">
        <f>414222+191022</f>
        <v>605244</v>
      </c>
      <c r="S934" s="155"/>
      <c r="T934" s="154"/>
      <c r="U934" s="154"/>
      <c r="V934" s="154"/>
      <c r="W934" s="154"/>
      <c r="X934" s="154"/>
      <c r="Y934" s="154"/>
      <c r="Z934" s="154"/>
      <c r="AA934" s="154"/>
      <c r="AB934" s="154"/>
      <c r="AC934" s="154"/>
      <c r="AD934" s="154"/>
      <c r="AE934" s="154"/>
      <c r="AF934" s="154"/>
      <c r="AG934" s="324">
        <v>2025</v>
      </c>
      <c r="AH934" s="128"/>
      <c r="AI934" s="132"/>
      <c r="AJ934" s="132"/>
      <c r="AK934" s="141">
        <f t="shared" si="228"/>
        <v>881</v>
      </c>
      <c r="AL934" s="35" t="s">
        <v>153</v>
      </c>
      <c r="AM934" s="141" t="str">
        <f t="shared" si="229"/>
        <v>881.</v>
      </c>
      <c r="AN934" s="147"/>
      <c r="AO934" s="35"/>
      <c r="AP934" s="16"/>
    </row>
    <row r="935" spans="1:16380" ht="22.5" customHeight="1" x14ac:dyDescent="0.25">
      <c r="A935" s="68" t="str">
        <f t="shared" si="227"/>
        <v>882.</v>
      </c>
      <c r="B935" s="25">
        <v>1683</v>
      </c>
      <c r="C935" s="36" t="s">
        <v>1434</v>
      </c>
      <c r="D935" s="25">
        <v>1962</v>
      </c>
      <c r="E935" s="68" t="s">
        <v>2932</v>
      </c>
      <c r="F935" s="68" t="s">
        <v>2934</v>
      </c>
      <c r="G935" s="25">
        <v>2</v>
      </c>
      <c r="H935" s="25">
        <v>1</v>
      </c>
      <c r="I935" s="146">
        <v>327</v>
      </c>
      <c r="J935" s="146">
        <v>300.10000000000002</v>
      </c>
      <c r="K935" s="146">
        <v>300.10000000000002</v>
      </c>
      <c r="L935" s="25">
        <v>14</v>
      </c>
      <c r="M935" s="154">
        <f t="shared" si="230"/>
        <v>2345972.3199999998</v>
      </c>
      <c r="N935" s="154"/>
      <c r="O935" s="154"/>
      <c r="P935" s="154"/>
      <c r="Q935" s="144">
        <f t="shared" si="231"/>
        <v>2345972.3199999998</v>
      </c>
      <c r="R935" s="154"/>
      <c r="S935" s="155"/>
      <c r="T935" s="154"/>
      <c r="U935" s="154">
        <v>311.83999999999997</v>
      </c>
      <c r="V935" s="154">
        <f>U935*7523</f>
        <v>2345972.3199999998</v>
      </c>
      <c r="W935" s="154"/>
      <c r="X935" s="154"/>
      <c r="Y935" s="154"/>
      <c r="Z935" s="154"/>
      <c r="AA935" s="154"/>
      <c r="AB935" s="154"/>
      <c r="AC935" s="146"/>
      <c r="AD935" s="146"/>
      <c r="AE935" s="144"/>
      <c r="AF935" s="154"/>
      <c r="AG935" s="324">
        <v>2025</v>
      </c>
      <c r="AH935" s="128"/>
      <c r="AI935" s="132"/>
      <c r="AJ935" s="132"/>
      <c r="AK935" s="141">
        <f t="shared" si="228"/>
        <v>882</v>
      </c>
      <c r="AL935" s="35" t="s">
        <v>153</v>
      </c>
      <c r="AM935" s="141" t="str">
        <f t="shared" si="229"/>
        <v>882.</v>
      </c>
      <c r="AN935" s="147"/>
      <c r="AO935" s="35"/>
      <c r="AP935" s="16"/>
    </row>
    <row r="936" spans="1:16380" ht="22.5" customHeight="1" x14ac:dyDescent="0.25">
      <c r="A936" s="68" t="str">
        <f t="shared" si="227"/>
        <v>883.</v>
      </c>
      <c r="B936" s="25">
        <v>1684</v>
      </c>
      <c r="C936" s="36" t="s">
        <v>1435</v>
      </c>
      <c r="D936" s="25">
        <v>1962</v>
      </c>
      <c r="E936" s="68" t="s">
        <v>2932</v>
      </c>
      <c r="F936" s="68" t="s">
        <v>2934</v>
      </c>
      <c r="G936" s="25">
        <v>2</v>
      </c>
      <c r="H936" s="25">
        <v>1</v>
      </c>
      <c r="I936" s="146">
        <v>328.1</v>
      </c>
      <c r="J936" s="146">
        <v>301.10000000000002</v>
      </c>
      <c r="K936" s="146">
        <v>301.10000000000002</v>
      </c>
      <c r="L936" s="25">
        <v>11</v>
      </c>
      <c r="M936" s="154">
        <f t="shared" si="230"/>
        <v>2362222</v>
      </c>
      <c r="N936" s="154"/>
      <c r="O936" s="154"/>
      <c r="P936" s="154"/>
      <c r="Q936" s="144">
        <f t="shared" si="231"/>
        <v>2362222</v>
      </c>
      <c r="R936" s="154"/>
      <c r="S936" s="155"/>
      <c r="T936" s="154"/>
      <c r="U936" s="154">
        <v>314</v>
      </c>
      <c r="V936" s="154">
        <f>U936*7523</f>
        <v>2362222</v>
      </c>
      <c r="W936" s="154"/>
      <c r="X936" s="154"/>
      <c r="Y936" s="154"/>
      <c r="Z936" s="154"/>
      <c r="AA936" s="154"/>
      <c r="AB936" s="154"/>
      <c r="AC936" s="146"/>
      <c r="AD936" s="146"/>
      <c r="AE936" s="144"/>
      <c r="AF936" s="154"/>
      <c r="AG936" s="324">
        <v>2025</v>
      </c>
      <c r="AH936" s="128"/>
      <c r="AI936" s="132"/>
      <c r="AJ936" s="132"/>
      <c r="AK936" s="141">
        <f t="shared" si="228"/>
        <v>883</v>
      </c>
      <c r="AL936" s="35" t="s">
        <v>153</v>
      </c>
      <c r="AM936" s="141" t="str">
        <f t="shared" si="229"/>
        <v>883.</v>
      </c>
      <c r="AN936" s="147"/>
      <c r="AO936" s="35"/>
      <c r="AP936" s="16"/>
    </row>
    <row r="937" spans="1:16380" ht="22.5" customHeight="1" x14ac:dyDescent="0.25">
      <c r="A937" s="68" t="str">
        <f t="shared" si="227"/>
        <v>884.</v>
      </c>
      <c r="B937" s="25">
        <v>1692</v>
      </c>
      <c r="C937" s="36" t="s">
        <v>1436</v>
      </c>
      <c r="D937" s="25">
        <v>1955</v>
      </c>
      <c r="E937" s="68" t="s">
        <v>2932</v>
      </c>
      <c r="F937" s="68" t="s">
        <v>2934</v>
      </c>
      <c r="G937" s="25">
        <v>2</v>
      </c>
      <c r="H937" s="25">
        <v>3</v>
      </c>
      <c r="I937" s="146">
        <v>867.5</v>
      </c>
      <c r="J937" s="146">
        <v>642.5</v>
      </c>
      <c r="K937" s="146">
        <v>642.5</v>
      </c>
      <c r="L937" s="155">
        <v>17</v>
      </c>
      <c r="M937" s="154">
        <f t="shared" si="230"/>
        <v>400120</v>
      </c>
      <c r="N937" s="154"/>
      <c r="O937" s="154"/>
      <c r="P937" s="154"/>
      <c r="Q937" s="144">
        <f t="shared" si="231"/>
        <v>400120</v>
      </c>
      <c r="R937" s="154">
        <v>400120</v>
      </c>
      <c r="S937" s="155"/>
      <c r="T937" s="154"/>
      <c r="U937" s="154"/>
      <c r="V937" s="154"/>
      <c r="W937" s="154"/>
      <c r="X937" s="154"/>
      <c r="Y937" s="154"/>
      <c r="Z937" s="154"/>
      <c r="AA937" s="154"/>
      <c r="AB937" s="154"/>
      <c r="AC937" s="154"/>
      <c r="AD937" s="154"/>
      <c r="AE937" s="154"/>
      <c r="AF937" s="154"/>
      <c r="AG937" s="324">
        <v>2025</v>
      </c>
      <c r="AH937" s="128"/>
      <c r="AI937" s="132"/>
      <c r="AJ937" s="132"/>
      <c r="AK937" s="141">
        <f t="shared" si="228"/>
        <v>884</v>
      </c>
      <c r="AL937" s="35" t="s">
        <v>153</v>
      </c>
      <c r="AM937" s="141" t="str">
        <f t="shared" si="229"/>
        <v>884.</v>
      </c>
      <c r="AN937" s="147"/>
      <c r="AO937" s="35"/>
      <c r="AP937" s="16"/>
    </row>
    <row r="938" spans="1:16380" ht="22.5" customHeight="1" x14ac:dyDescent="0.25">
      <c r="A938" s="68" t="str">
        <f t="shared" si="227"/>
        <v>885.</v>
      </c>
      <c r="B938" s="25">
        <v>1697</v>
      </c>
      <c r="C938" s="161" t="s">
        <v>2923</v>
      </c>
      <c r="D938" s="25">
        <v>1926</v>
      </c>
      <c r="E938" s="68" t="s">
        <v>2932</v>
      </c>
      <c r="F938" s="68" t="s">
        <v>2935</v>
      </c>
      <c r="G938" s="25">
        <v>2</v>
      </c>
      <c r="H938" s="25">
        <v>2</v>
      </c>
      <c r="I938" s="146">
        <v>515</v>
      </c>
      <c r="J938" s="144">
        <v>461.2</v>
      </c>
      <c r="K938" s="146">
        <v>461.2</v>
      </c>
      <c r="L938" s="25">
        <v>16</v>
      </c>
      <c r="M938" s="154">
        <f>R938+T938+V938+X938+Z938+AB938+AE938+AF938</f>
        <v>285800</v>
      </c>
      <c r="N938" s="154"/>
      <c r="O938" s="154"/>
      <c r="P938" s="154"/>
      <c r="Q938" s="144">
        <f>M938</f>
        <v>285800</v>
      </c>
      <c r="R938" s="154">
        <v>285800</v>
      </c>
      <c r="S938" s="155"/>
      <c r="T938" s="154"/>
      <c r="U938" s="154"/>
      <c r="V938" s="154"/>
      <c r="W938" s="154"/>
      <c r="X938" s="154"/>
      <c r="Y938" s="154"/>
      <c r="Z938" s="154"/>
      <c r="AA938" s="154"/>
      <c r="AB938" s="154"/>
      <c r="AC938" s="146"/>
      <c r="AD938" s="146"/>
      <c r="AE938" s="144"/>
      <c r="AF938" s="154"/>
      <c r="AG938" s="324">
        <v>2025</v>
      </c>
      <c r="AH938" s="128"/>
      <c r="AI938" s="132"/>
      <c r="AJ938" s="132"/>
      <c r="AK938" s="141">
        <f t="shared" si="228"/>
        <v>885</v>
      </c>
      <c r="AL938" s="35" t="s">
        <v>153</v>
      </c>
      <c r="AM938" s="141" t="str">
        <f t="shared" si="229"/>
        <v>885.</v>
      </c>
      <c r="AN938" s="147"/>
      <c r="AO938" s="279"/>
      <c r="AP938" s="16"/>
      <c r="AQ938" s="14"/>
      <c r="AR938" s="14"/>
      <c r="AS938" s="14"/>
      <c r="AT938" s="14"/>
      <c r="AU938" s="14"/>
      <c r="AV938" s="14"/>
      <c r="AW938" s="14"/>
      <c r="AX938" s="14"/>
      <c r="AY938" s="14"/>
      <c r="AZ938" s="14"/>
      <c r="BA938" s="14"/>
      <c r="BB938" s="14"/>
      <c r="BC938" s="14"/>
      <c r="BD938" s="14"/>
      <c r="BE938" s="14"/>
      <c r="BF938" s="14"/>
      <c r="BG938" s="14"/>
      <c r="BH938" s="14"/>
      <c r="BI938" s="14"/>
      <c r="BJ938" s="14"/>
      <c r="BK938" s="14"/>
      <c r="BL938" s="14"/>
      <c r="BM938" s="14"/>
      <c r="BN938" s="14"/>
      <c r="BO938" s="14"/>
      <c r="BP938" s="14"/>
      <c r="BQ938" s="14"/>
      <c r="BR938" s="14"/>
      <c r="BS938" s="14"/>
      <c r="BT938" s="14"/>
      <c r="BU938" s="14"/>
      <c r="BV938" s="14"/>
      <c r="BW938" s="14"/>
      <c r="BX938" s="14"/>
      <c r="BY938" s="14"/>
      <c r="BZ938" s="14"/>
      <c r="CA938" s="14"/>
      <c r="CB938" s="14"/>
      <c r="CC938" s="14"/>
      <c r="CD938" s="14"/>
      <c r="CE938" s="14"/>
      <c r="CF938" s="14"/>
      <c r="CG938" s="14"/>
      <c r="CH938" s="14"/>
      <c r="CI938" s="14"/>
      <c r="CJ938" s="14"/>
      <c r="CK938" s="14"/>
      <c r="CL938" s="14"/>
      <c r="CM938" s="14"/>
      <c r="CN938" s="14"/>
      <c r="CO938" s="14"/>
      <c r="CP938" s="14"/>
      <c r="CQ938" s="14"/>
      <c r="CR938" s="14"/>
      <c r="CS938" s="14"/>
      <c r="CT938" s="14"/>
      <c r="CU938" s="14"/>
      <c r="CV938" s="14"/>
      <c r="CW938" s="14"/>
      <c r="CX938" s="14"/>
      <c r="CY938" s="14"/>
      <c r="CZ938" s="14"/>
      <c r="DA938" s="14"/>
      <c r="DB938" s="14"/>
      <c r="DC938" s="14"/>
      <c r="DD938" s="14"/>
      <c r="DE938" s="14"/>
      <c r="DF938" s="14"/>
      <c r="DG938" s="14"/>
      <c r="DH938" s="14"/>
      <c r="DI938" s="14"/>
      <c r="DJ938" s="14"/>
      <c r="DK938" s="14"/>
      <c r="DL938" s="14"/>
      <c r="DM938" s="14"/>
      <c r="DN938" s="14"/>
      <c r="DO938" s="14"/>
      <c r="DP938" s="14"/>
      <c r="DQ938" s="14"/>
      <c r="DR938" s="14"/>
      <c r="DS938" s="14"/>
      <c r="DT938" s="14"/>
      <c r="DU938" s="14"/>
      <c r="DV938" s="14"/>
      <c r="DW938" s="14"/>
      <c r="DX938" s="14"/>
      <c r="DY938" s="14"/>
      <c r="DZ938" s="14"/>
      <c r="EA938" s="14"/>
      <c r="EB938" s="14"/>
      <c r="EC938" s="14"/>
      <c r="ED938" s="14"/>
      <c r="EE938" s="14"/>
      <c r="EF938" s="14"/>
      <c r="EG938" s="14"/>
      <c r="EH938" s="14"/>
      <c r="EI938" s="14"/>
      <c r="EJ938" s="14"/>
      <c r="EK938" s="14"/>
      <c r="EL938" s="14"/>
      <c r="EM938" s="14"/>
      <c r="EN938" s="14"/>
      <c r="EO938" s="14"/>
      <c r="EP938" s="14"/>
      <c r="EQ938" s="14"/>
      <c r="ER938" s="14"/>
      <c r="ES938" s="14"/>
      <c r="ET938" s="14"/>
      <c r="EU938" s="14"/>
      <c r="EV938" s="14"/>
      <c r="EW938" s="14"/>
      <c r="EX938" s="14"/>
      <c r="EY938" s="14"/>
      <c r="EZ938" s="14"/>
      <c r="FA938" s="14"/>
      <c r="FB938" s="14"/>
      <c r="FC938" s="14"/>
      <c r="FD938" s="14"/>
      <c r="FE938" s="14"/>
      <c r="FF938" s="14"/>
      <c r="FG938" s="14"/>
      <c r="FH938" s="14"/>
      <c r="FI938" s="14"/>
      <c r="FJ938" s="14"/>
      <c r="FK938" s="14"/>
      <c r="FL938" s="14"/>
      <c r="FM938" s="14"/>
      <c r="FN938" s="14"/>
      <c r="FO938" s="14"/>
      <c r="FP938" s="14"/>
      <c r="FQ938" s="14"/>
      <c r="FR938" s="14"/>
      <c r="FS938" s="14"/>
      <c r="FT938" s="14"/>
      <c r="FU938" s="14"/>
      <c r="FV938" s="14"/>
      <c r="FW938" s="14"/>
      <c r="FX938" s="14"/>
      <c r="FY938" s="14"/>
      <c r="FZ938" s="14"/>
      <c r="GA938" s="14"/>
      <c r="GB938" s="14"/>
      <c r="GC938" s="14"/>
      <c r="GD938" s="14"/>
      <c r="GE938" s="14"/>
      <c r="GF938" s="14"/>
      <c r="GG938" s="14"/>
      <c r="GH938" s="14"/>
      <c r="GI938" s="14"/>
      <c r="GJ938" s="14"/>
      <c r="GK938" s="14"/>
      <c r="GL938" s="14"/>
      <c r="GM938" s="14"/>
      <c r="GN938" s="14"/>
      <c r="GO938" s="14"/>
      <c r="GP938" s="14"/>
      <c r="GQ938" s="14"/>
      <c r="GR938" s="14"/>
      <c r="GS938" s="14"/>
      <c r="GT938" s="14"/>
      <c r="GU938" s="14"/>
      <c r="GV938" s="14"/>
      <c r="GW938" s="14"/>
      <c r="GX938" s="14"/>
      <c r="GY938" s="14"/>
      <c r="GZ938" s="14"/>
      <c r="HA938" s="14"/>
      <c r="HB938" s="14"/>
      <c r="HC938" s="14"/>
      <c r="HD938" s="14"/>
      <c r="HE938" s="14"/>
      <c r="HF938" s="14"/>
      <c r="HG938" s="14"/>
      <c r="HH938" s="14"/>
      <c r="HI938" s="14"/>
      <c r="HJ938" s="14"/>
      <c r="HK938" s="14"/>
      <c r="HL938" s="14"/>
      <c r="HM938" s="14"/>
      <c r="HN938" s="14"/>
      <c r="HO938" s="14"/>
      <c r="HP938" s="14"/>
      <c r="HQ938" s="14"/>
      <c r="HR938" s="14"/>
      <c r="HS938" s="14"/>
      <c r="HT938" s="14"/>
      <c r="HU938" s="14"/>
      <c r="HV938" s="14"/>
      <c r="HW938" s="14"/>
      <c r="HX938" s="14"/>
      <c r="HY938" s="14"/>
      <c r="HZ938" s="14"/>
      <c r="IA938" s="14"/>
      <c r="IB938" s="14"/>
      <c r="IC938" s="14"/>
      <c r="ID938" s="14"/>
      <c r="IE938" s="14"/>
      <c r="IF938" s="14"/>
      <c r="IG938" s="14"/>
      <c r="IH938" s="14"/>
      <c r="II938" s="14"/>
      <c r="IJ938" s="14"/>
      <c r="IK938" s="14"/>
      <c r="IL938" s="14"/>
      <c r="IM938" s="14"/>
      <c r="IN938" s="14"/>
      <c r="IO938" s="14"/>
      <c r="IP938" s="14"/>
      <c r="IQ938" s="14"/>
      <c r="IR938" s="14"/>
      <c r="IS938" s="14"/>
      <c r="IT938" s="14"/>
      <c r="IU938" s="14"/>
      <c r="IV938" s="14"/>
      <c r="IW938" s="14"/>
      <c r="IX938" s="14"/>
      <c r="IY938" s="14"/>
      <c r="IZ938" s="14"/>
      <c r="JA938" s="14"/>
      <c r="JB938" s="14"/>
      <c r="JC938" s="14"/>
      <c r="JD938" s="14"/>
      <c r="JE938" s="14"/>
      <c r="JF938" s="14"/>
      <c r="JG938" s="14"/>
      <c r="JH938" s="14"/>
      <c r="JI938" s="14"/>
      <c r="JJ938" s="14"/>
      <c r="JK938" s="14"/>
      <c r="JL938" s="14"/>
      <c r="JM938" s="14"/>
      <c r="JN938" s="14"/>
      <c r="JO938" s="14"/>
      <c r="JP938" s="14"/>
      <c r="JQ938" s="14"/>
      <c r="JR938" s="14"/>
      <c r="JS938" s="14"/>
      <c r="JT938" s="14"/>
      <c r="JU938" s="14"/>
      <c r="JV938" s="14"/>
      <c r="JW938" s="14"/>
      <c r="JX938" s="14"/>
      <c r="JY938" s="14"/>
      <c r="JZ938" s="14"/>
      <c r="KA938" s="14"/>
      <c r="KB938" s="14"/>
      <c r="KC938" s="14"/>
      <c r="KD938" s="14"/>
      <c r="KE938" s="14"/>
      <c r="KF938" s="14"/>
      <c r="KG938" s="14"/>
      <c r="KH938" s="14"/>
      <c r="KI938" s="14"/>
      <c r="KJ938" s="14"/>
      <c r="KK938" s="14"/>
      <c r="KL938" s="14"/>
      <c r="KM938" s="14"/>
      <c r="KN938" s="14"/>
      <c r="KO938" s="14"/>
      <c r="KP938" s="14"/>
      <c r="KQ938" s="14"/>
      <c r="KR938" s="14"/>
      <c r="KS938" s="14"/>
      <c r="KT938" s="14"/>
      <c r="KU938" s="14"/>
      <c r="KV938" s="14"/>
      <c r="KW938" s="14"/>
      <c r="KX938" s="14"/>
      <c r="KY938" s="14"/>
      <c r="KZ938" s="14"/>
      <c r="LA938" s="14"/>
      <c r="LB938" s="14"/>
      <c r="LC938" s="14"/>
      <c r="LD938" s="14"/>
      <c r="LE938" s="14"/>
      <c r="LF938" s="14"/>
      <c r="LG938" s="14"/>
      <c r="LH938" s="14"/>
      <c r="LI938" s="14"/>
      <c r="LJ938" s="14"/>
      <c r="LK938" s="14"/>
      <c r="LL938" s="14"/>
      <c r="LM938" s="14"/>
      <c r="LN938" s="14"/>
      <c r="LO938" s="14"/>
      <c r="LP938" s="14"/>
      <c r="LQ938" s="14"/>
      <c r="LR938" s="14"/>
      <c r="LS938" s="14"/>
      <c r="LT938" s="14"/>
      <c r="LU938" s="14"/>
      <c r="LV938" s="14"/>
      <c r="LW938" s="14"/>
      <c r="LX938" s="14"/>
      <c r="LY938" s="14"/>
      <c r="LZ938" s="14"/>
      <c r="MA938" s="14"/>
      <c r="MB938" s="14"/>
      <c r="MC938" s="14"/>
      <c r="MD938" s="14"/>
      <c r="ME938" s="14"/>
      <c r="MF938" s="14"/>
      <c r="MG938" s="14"/>
      <c r="MH938" s="14"/>
      <c r="MI938" s="14"/>
      <c r="MJ938" s="14"/>
      <c r="MK938" s="14"/>
      <c r="ML938" s="14"/>
      <c r="MM938" s="14"/>
      <c r="MN938" s="14"/>
      <c r="MO938" s="14"/>
      <c r="MP938" s="14"/>
      <c r="MQ938" s="14"/>
      <c r="MR938" s="14"/>
      <c r="MS938" s="14"/>
      <c r="MT938" s="14"/>
      <c r="MU938" s="14"/>
      <c r="MV938" s="14"/>
      <c r="MW938" s="14"/>
      <c r="MX938" s="14"/>
      <c r="MY938" s="14"/>
      <c r="MZ938" s="14"/>
      <c r="NA938" s="14"/>
      <c r="NB938" s="14"/>
      <c r="NC938" s="14"/>
      <c r="ND938" s="14"/>
      <c r="NE938" s="14"/>
      <c r="NF938" s="14"/>
      <c r="NG938" s="14"/>
      <c r="NH938" s="14"/>
      <c r="NI938" s="14"/>
      <c r="NJ938" s="14"/>
      <c r="NK938" s="14"/>
      <c r="NL938" s="14"/>
      <c r="NM938" s="14"/>
      <c r="NN938" s="14"/>
      <c r="NO938" s="14"/>
      <c r="NP938" s="14"/>
      <c r="NQ938" s="14"/>
      <c r="NR938" s="14"/>
      <c r="NS938" s="14"/>
      <c r="NT938" s="14"/>
      <c r="NU938" s="14"/>
      <c r="NV938" s="14"/>
      <c r="NW938" s="14"/>
      <c r="NX938" s="14"/>
      <c r="NY938" s="14"/>
      <c r="NZ938" s="14"/>
      <c r="OA938" s="14"/>
      <c r="OB938" s="14"/>
      <c r="OC938" s="14"/>
      <c r="OD938" s="14"/>
      <c r="OE938" s="14"/>
      <c r="OF938" s="14"/>
      <c r="OG938" s="14"/>
      <c r="OH938" s="14"/>
      <c r="OI938" s="14"/>
      <c r="OJ938" s="14"/>
      <c r="OK938" s="14"/>
      <c r="OL938" s="14"/>
      <c r="OM938" s="14"/>
      <c r="ON938" s="14"/>
      <c r="OO938" s="14"/>
      <c r="OP938" s="14"/>
      <c r="OQ938" s="14"/>
      <c r="OR938" s="14"/>
      <c r="OS938" s="14"/>
      <c r="OT938" s="14"/>
      <c r="OU938" s="14"/>
      <c r="OV938" s="14"/>
      <c r="OW938" s="14"/>
      <c r="OX938" s="14"/>
      <c r="OY938" s="14"/>
      <c r="OZ938" s="14"/>
      <c r="PA938" s="14"/>
      <c r="PB938" s="14"/>
      <c r="PC938" s="14"/>
      <c r="PD938" s="14"/>
      <c r="PE938" s="14"/>
      <c r="PF938" s="14"/>
      <c r="PG938" s="14"/>
      <c r="PH938" s="14"/>
      <c r="PI938" s="14"/>
      <c r="PJ938" s="14"/>
      <c r="PK938" s="14"/>
      <c r="PL938" s="14"/>
      <c r="PM938" s="14"/>
      <c r="PN938" s="14"/>
      <c r="PO938" s="14"/>
      <c r="PP938" s="14"/>
      <c r="PQ938" s="14"/>
      <c r="PR938" s="14"/>
      <c r="PS938" s="14"/>
      <c r="PT938" s="14"/>
      <c r="PU938" s="14"/>
      <c r="PV938" s="14"/>
      <c r="PW938" s="14"/>
      <c r="PX938" s="14"/>
      <c r="PY938" s="14"/>
      <c r="PZ938" s="14"/>
      <c r="QA938" s="14"/>
      <c r="QB938" s="14"/>
      <c r="QC938" s="14"/>
      <c r="QD938" s="14"/>
      <c r="QE938" s="14"/>
      <c r="QF938" s="14"/>
      <c r="QG938" s="14"/>
      <c r="QH938" s="14"/>
      <c r="QI938" s="14"/>
      <c r="QJ938" s="14"/>
      <c r="QK938" s="14"/>
      <c r="QL938" s="14"/>
      <c r="QM938" s="14"/>
      <c r="QN938" s="14"/>
      <c r="QO938" s="14"/>
      <c r="QP938" s="14"/>
      <c r="QQ938" s="14"/>
      <c r="QR938" s="14"/>
      <c r="QS938" s="14"/>
      <c r="QT938" s="14"/>
      <c r="QU938" s="14"/>
      <c r="QV938" s="14"/>
      <c r="QW938" s="14"/>
      <c r="QX938" s="14"/>
      <c r="QY938" s="14"/>
      <c r="QZ938" s="14"/>
      <c r="RA938" s="14"/>
      <c r="RB938" s="14"/>
      <c r="RC938" s="14"/>
      <c r="RD938" s="14"/>
      <c r="RE938" s="14"/>
      <c r="RF938" s="14"/>
      <c r="RG938" s="14"/>
      <c r="RH938" s="14"/>
      <c r="RI938" s="14"/>
      <c r="RJ938" s="14"/>
      <c r="RK938" s="14"/>
      <c r="RL938" s="14"/>
      <c r="RM938" s="14"/>
      <c r="RN938" s="14"/>
      <c r="RO938" s="14"/>
      <c r="RP938" s="14"/>
      <c r="RQ938" s="14"/>
      <c r="RR938" s="14"/>
      <c r="RS938" s="14"/>
      <c r="RT938" s="14"/>
      <c r="RU938" s="14"/>
      <c r="RV938" s="14"/>
      <c r="RW938" s="14"/>
      <c r="RX938" s="14"/>
      <c r="RY938" s="14"/>
      <c r="RZ938" s="14"/>
      <c r="SA938" s="14"/>
      <c r="SB938" s="14"/>
      <c r="SC938" s="14"/>
      <c r="SD938" s="14"/>
      <c r="SE938" s="14"/>
      <c r="SF938" s="14"/>
      <c r="SG938" s="14"/>
      <c r="SH938" s="14"/>
      <c r="SI938" s="14"/>
      <c r="SJ938" s="14"/>
      <c r="SK938" s="14"/>
      <c r="SL938" s="14"/>
      <c r="SM938" s="14"/>
      <c r="SN938" s="14"/>
      <c r="SO938" s="14"/>
      <c r="SP938" s="14"/>
      <c r="SQ938" s="14"/>
      <c r="SR938" s="14"/>
      <c r="SS938" s="14"/>
      <c r="ST938" s="14"/>
      <c r="SU938" s="14"/>
      <c r="SV938" s="14"/>
      <c r="SW938" s="14"/>
      <c r="SX938" s="14"/>
      <c r="SY938" s="14"/>
      <c r="SZ938" s="14"/>
      <c r="TA938" s="14"/>
      <c r="TB938" s="14"/>
      <c r="TC938" s="14"/>
      <c r="TD938" s="14"/>
      <c r="TE938" s="14"/>
      <c r="TF938" s="14"/>
      <c r="TG938" s="14"/>
      <c r="TH938" s="14"/>
      <c r="TI938" s="14"/>
      <c r="TJ938" s="14"/>
      <c r="TK938" s="14"/>
      <c r="TL938" s="14"/>
      <c r="TM938" s="14"/>
      <c r="TN938" s="14"/>
      <c r="TO938" s="14"/>
      <c r="TP938" s="14"/>
      <c r="TQ938" s="14"/>
      <c r="TR938" s="14"/>
      <c r="TS938" s="14"/>
      <c r="TT938" s="14"/>
      <c r="TU938" s="14"/>
      <c r="TV938" s="14"/>
      <c r="TW938" s="14"/>
      <c r="TX938" s="14"/>
      <c r="TY938" s="14"/>
      <c r="TZ938" s="14"/>
      <c r="UA938" s="14"/>
      <c r="UB938" s="14"/>
      <c r="UC938" s="14"/>
      <c r="UD938" s="14"/>
      <c r="UE938" s="14"/>
      <c r="UF938" s="14"/>
      <c r="UG938" s="14"/>
      <c r="UH938" s="14"/>
      <c r="UI938" s="14"/>
      <c r="UJ938" s="14"/>
      <c r="UK938" s="14"/>
      <c r="UL938" s="14"/>
      <c r="UM938" s="14"/>
      <c r="UN938" s="14"/>
      <c r="UO938" s="14"/>
      <c r="UP938" s="14"/>
      <c r="UQ938" s="14"/>
      <c r="UR938" s="14"/>
      <c r="US938" s="14"/>
      <c r="UT938" s="14"/>
      <c r="UU938" s="14"/>
      <c r="UV938" s="14"/>
      <c r="UW938" s="14"/>
      <c r="UX938" s="14"/>
      <c r="UY938" s="14"/>
      <c r="UZ938" s="14"/>
      <c r="VA938" s="14"/>
      <c r="VB938" s="14"/>
      <c r="VC938" s="14"/>
      <c r="VD938" s="14"/>
      <c r="VE938" s="14"/>
      <c r="VF938" s="14"/>
      <c r="VG938" s="14"/>
      <c r="VH938" s="14"/>
      <c r="VI938" s="14"/>
      <c r="VJ938" s="14"/>
      <c r="VK938" s="14"/>
      <c r="VL938" s="14"/>
      <c r="VM938" s="14"/>
      <c r="VN938" s="14"/>
      <c r="VO938" s="14"/>
      <c r="VP938" s="14"/>
      <c r="VQ938" s="14"/>
      <c r="VR938" s="14"/>
      <c r="VS938" s="14"/>
      <c r="VT938" s="14"/>
      <c r="VU938" s="14"/>
      <c r="VV938" s="14"/>
      <c r="VW938" s="14"/>
      <c r="VX938" s="14"/>
      <c r="VY938" s="14"/>
      <c r="VZ938" s="14"/>
      <c r="WA938" s="14"/>
      <c r="WB938" s="14"/>
      <c r="WC938" s="14"/>
      <c r="WD938" s="14"/>
      <c r="WE938" s="14"/>
      <c r="WF938" s="14"/>
      <c r="WG938" s="14"/>
      <c r="WH938" s="14"/>
      <c r="WI938" s="14"/>
      <c r="WJ938" s="14"/>
      <c r="WK938" s="14"/>
      <c r="WL938" s="14"/>
      <c r="WM938" s="14"/>
      <c r="WN938" s="14"/>
      <c r="WO938" s="14"/>
      <c r="WP938" s="14"/>
      <c r="WQ938" s="14"/>
      <c r="WR938" s="14"/>
      <c r="WS938" s="14"/>
      <c r="WT938" s="14"/>
      <c r="WU938" s="14"/>
      <c r="WV938" s="14"/>
      <c r="WW938" s="14"/>
      <c r="WX938" s="14"/>
      <c r="WY938" s="14"/>
      <c r="WZ938" s="14"/>
      <c r="XA938" s="14"/>
      <c r="XB938" s="14"/>
      <c r="XC938" s="14"/>
      <c r="XD938" s="14"/>
      <c r="XE938" s="14"/>
      <c r="XF938" s="14"/>
      <c r="XG938" s="14"/>
      <c r="XH938" s="14"/>
      <c r="XI938" s="14"/>
      <c r="XJ938" s="14"/>
      <c r="XK938" s="14"/>
      <c r="XL938" s="14"/>
      <c r="XM938" s="14"/>
      <c r="XN938" s="14"/>
      <c r="XO938" s="14"/>
      <c r="XP938" s="14"/>
      <c r="XQ938" s="14"/>
      <c r="XR938" s="14"/>
      <c r="XS938" s="14"/>
      <c r="XT938" s="14"/>
      <c r="XU938" s="14"/>
      <c r="XV938" s="14"/>
      <c r="XW938" s="14"/>
      <c r="XX938" s="14"/>
      <c r="XY938" s="14"/>
      <c r="XZ938" s="14"/>
      <c r="YA938" s="14"/>
      <c r="YB938" s="14"/>
      <c r="YC938" s="14"/>
      <c r="YD938" s="14"/>
      <c r="YE938" s="14"/>
      <c r="YF938" s="14"/>
      <c r="YG938" s="14"/>
      <c r="YH938" s="14"/>
      <c r="YI938" s="14"/>
      <c r="YJ938" s="14"/>
      <c r="YK938" s="14"/>
      <c r="YL938" s="14"/>
      <c r="YM938" s="14"/>
      <c r="YN938" s="14"/>
      <c r="YO938" s="14"/>
      <c r="YP938" s="14"/>
      <c r="YQ938" s="14"/>
      <c r="YR938" s="14"/>
      <c r="YS938" s="14"/>
      <c r="YT938" s="14"/>
      <c r="YU938" s="14"/>
      <c r="YV938" s="14"/>
      <c r="YW938" s="14"/>
      <c r="YX938" s="14"/>
      <c r="YY938" s="14"/>
      <c r="YZ938" s="14"/>
      <c r="ZA938" s="14"/>
      <c r="ZB938" s="14"/>
      <c r="ZC938" s="14"/>
      <c r="ZD938" s="14"/>
      <c r="ZE938" s="14"/>
      <c r="ZF938" s="14"/>
      <c r="ZG938" s="14"/>
      <c r="ZH938" s="14"/>
      <c r="ZI938" s="14"/>
      <c r="ZJ938" s="14"/>
      <c r="ZK938" s="14"/>
      <c r="ZL938" s="14"/>
      <c r="ZM938" s="14"/>
      <c r="ZN938" s="14"/>
      <c r="ZO938" s="14"/>
      <c r="ZP938" s="14"/>
      <c r="ZQ938" s="14"/>
      <c r="ZR938" s="14"/>
      <c r="ZS938" s="14"/>
      <c r="ZT938" s="14"/>
      <c r="ZU938" s="14"/>
      <c r="ZV938" s="14"/>
      <c r="ZW938" s="14"/>
      <c r="ZX938" s="14"/>
      <c r="ZY938" s="14"/>
      <c r="ZZ938" s="14"/>
      <c r="AAA938" s="14"/>
      <c r="AAB938" s="14"/>
      <c r="AAC938" s="14"/>
      <c r="AAD938" s="14"/>
      <c r="AAE938" s="14"/>
      <c r="AAF938" s="14"/>
      <c r="AAG938" s="14"/>
      <c r="AAH938" s="14"/>
      <c r="AAI938" s="14"/>
      <c r="AAJ938" s="14"/>
      <c r="AAK938" s="14"/>
      <c r="AAL938" s="14"/>
      <c r="AAM938" s="14"/>
      <c r="AAN938" s="14"/>
      <c r="AAO938" s="14"/>
      <c r="AAP938" s="14"/>
      <c r="AAQ938" s="14"/>
      <c r="AAR938" s="14"/>
      <c r="AAS938" s="14"/>
      <c r="AAT938" s="14"/>
      <c r="AAU938" s="14"/>
      <c r="AAV938" s="14"/>
      <c r="AAW938" s="14"/>
      <c r="AAX938" s="14"/>
      <c r="AAY938" s="14"/>
      <c r="AAZ938" s="14"/>
      <c r="ABA938" s="14"/>
      <c r="ABB938" s="14"/>
      <c r="ABC938" s="14"/>
      <c r="ABD938" s="14"/>
      <c r="ABE938" s="14"/>
      <c r="ABF938" s="14"/>
      <c r="ABG938" s="14"/>
      <c r="ABH938" s="14"/>
      <c r="ABI938" s="14"/>
      <c r="ABJ938" s="14"/>
      <c r="ABK938" s="14"/>
      <c r="ABL938" s="14"/>
      <c r="ABM938" s="14"/>
      <c r="ABN938" s="14"/>
      <c r="ABO938" s="14"/>
      <c r="ABP938" s="14"/>
      <c r="ABQ938" s="14"/>
      <c r="ABR938" s="14"/>
      <c r="ABS938" s="14"/>
      <c r="ABT938" s="14"/>
      <c r="ABU938" s="14"/>
      <c r="ABV938" s="14"/>
      <c r="ABW938" s="14"/>
      <c r="ABX938" s="14"/>
      <c r="ABY938" s="14"/>
      <c r="ABZ938" s="14"/>
      <c r="ACA938" s="14"/>
      <c r="ACB938" s="14"/>
      <c r="ACC938" s="14"/>
      <c r="ACD938" s="14"/>
      <c r="ACE938" s="14"/>
      <c r="ACF938" s="14"/>
      <c r="ACG938" s="14"/>
      <c r="ACH938" s="14"/>
      <c r="ACI938" s="14"/>
      <c r="ACJ938" s="14"/>
      <c r="ACK938" s="14"/>
      <c r="ACL938" s="14"/>
      <c r="ACM938" s="14"/>
      <c r="ACN938" s="14"/>
      <c r="ACO938" s="14"/>
      <c r="ACP938" s="14"/>
      <c r="ACQ938" s="14"/>
      <c r="ACR938" s="14"/>
      <c r="ACS938" s="14"/>
      <c r="ACT938" s="14"/>
      <c r="ACU938" s="14"/>
      <c r="ACV938" s="14"/>
      <c r="ACW938" s="14"/>
      <c r="ACX938" s="14"/>
      <c r="ACY938" s="14"/>
      <c r="ACZ938" s="14"/>
      <c r="ADA938" s="14"/>
      <c r="ADB938" s="14"/>
      <c r="ADC938" s="14"/>
      <c r="ADD938" s="14"/>
      <c r="ADE938" s="14"/>
      <c r="ADF938" s="14"/>
      <c r="ADG938" s="14"/>
      <c r="ADH938" s="14"/>
      <c r="ADI938" s="14"/>
      <c r="ADJ938" s="14"/>
      <c r="ADK938" s="14"/>
      <c r="ADL938" s="14"/>
      <c r="ADM938" s="14"/>
      <c r="ADN938" s="14"/>
      <c r="ADO938" s="14"/>
      <c r="ADP938" s="14"/>
      <c r="ADQ938" s="14"/>
      <c r="ADR938" s="14"/>
      <c r="ADS938" s="14"/>
      <c r="ADT938" s="14"/>
      <c r="ADU938" s="14"/>
      <c r="ADV938" s="14"/>
      <c r="ADW938" s="14"/>
      <c r="ADX938" s="14"/>
      <c r="ADY938" s="14"/>
      <c r="ADZ938" s="14"/>
      <c r="AEA938" s="14"/>
      <c r="AEB938" s="14"/>
      <c r="AEC938" s="14"/>
      <c r="AED938" s="14"/>
      <c r="AEE938" s="14"/>
      <c r="AEF938" s="14"/>
      <c r="AEG938" s="14"/>
      <c r="AEH938" s="14"/>
      <c r="AEI938" s="14"/>
      <c r="AEJ938" s="14"/>
      <c r="AEK938" s="14"/>
      <c r="AEL938" s="14"/>
      <c r="AEM938" s="14"/>
      <c r="AEN938" s="14"/>
      <c r="AEO938" s="14"/>
      <c r="AEP938" s="14"/>
      <c r="AEQ938" s="14"/>
      <c r="AER938" s="14"/>
      <c r="AES938" s="14"/>
      <c r="AET938" s="14"/>
      <c r="AEU938" s="14"/>
      <c r="AEV938" s="14"/>
      <c r="AEW938" s="14"/>
      <c r="AEX938" s="14"/>
      <c r="AEY938" s="14"/>
      <c r="AEZ938" s="14"/>
      <c r="AFA938" s="14"/>
      <c r="AFB938" s="14"/>
      <c r="AFC938" s="14"/>
      <c r="AFD938" s="14"/>
      <c r="AFE938" s="14"/>
      <c r="AFF938" s="14"/>
      <c r="AFG938" s="14"/>
      <c r="AFH938" s="14"/>
      <c r="AFI938" s="14"/>
      <c r="AFJ938" s="14"/>
      <c r="AFK938" s="14"/>
      <c r="AFL938" s="14"/>
      <c r="AFM938" s="14"/>
      <c r="AFN938" s="14"/>
      <c r="AFO938" s="14"/>
      <c r="AFP938" s="14"/>
      <c r="AFQ938" s="14"/>
      <c r="AFR938" s="14"/>
      <c r="AFS938" s="14"/>
      <c r="AFT938" s="14"/>
      <c r="AFU938" s="14"/>
      <c r="AFV938" s="14"/>
      <c r="AFW938" s="14"/>
      <c r="AFX938" s="14"/>
      <c r="AFY938" s="14"/>
      <c r="AFZ938" s="14"/>
      <c r="AGA938" s="14"/>
      <c r="AGB938" s="14"/>
      <c r="AGC938" s="14"/>
      <c r="AGD938" s="14"/>
      <c r="AGE938" s="14"/>
      <c r="AGF938" s="14"/>
      <c r="AGG938" s="14"/>
      <c r="AGH938" s="14"/>
      <c r="AGI938" s="14"/>
      <c r="AGJ938" s="14"/>
      <c r="AGK938" s="14"/>
      <c r="AGL938" s="14"/>
      <c r="AGM938" s="14"/>
      <c r="AGN938" s="14"/>
      <c r="AGO938" s="14"/>
      <c r="AGP938" s="14"/>
      <c r="AGQ938" s="14"/>
      <c r="AGR938" s="14"/>
      <c r="AGS938" s="14"/>
      <c r="AGT938" s="14"/>
      <c r="AGU938" s="14"/>
      <c r="AGV938" s="14"/>
      <c r="AGW938" s="14"/>
      <c r="AGX938" s="14"/>
      <c r="AGY938" s="14"/>
      <c r="AGZ938" s="14"/>
      <c r="AHA938" s="14"/>
      <c r="AHB938" s="14"/>
      <c r="AHC938" s="14"/>
      <c r="AHD938" s="14"/>
      <c r="AHE938" s="14"/>
      <c r="AHF938" s="14"/>
      <c r="AHG938" s="14"/>
      <c r="AHH938" s="14"/>
      <c r="AHI938" s="14"/>
      <c r="AHJ938" s="14"/>
      <c r="AHK938" s="14"/>
      <c r="AHL938" s="14"/>
      <c r="AHM938" s="14"/>
      <c r="AHN938" s="14"/>
      <c r="AHO938" s="14"/>
      <c r="AHP938" s="14"/>
      <c r="AHQ938" s="14"/>
      <c r="AHR938" s="14"/>
      <c r="AHS938" s="14"/>
      <c r="AHT938" s="14"/>
      <c r="AHU938" s="14"/>
      <c r="AHV938" s="14"/>
      <c r="AHW938" s="14"/>
      <c r="AHX938" s="14"/>
      <c r="AHY938" s="14"/>
      <c r="AHZ938" s="14"/>
      <c r="AIA938" s="14"/>
      <c r="AIB938" s="14"/>
      <c r="AIC938" s="14"/>
      <c r="AID938" s="14"/>
      <c r="AIE938" s="14"/>
      <c r="AIF938" s="14"/>
      <c r="AIG938" s="14"/>
      <c r="AIH938" s="14"/>
      <c r="AII938" s="14"/>
      <c r="AIJ938" s="14"/>
      <c r="AIK938" s="14"/>
      <c r="AIL938" s="14"/>
      <c r="AIM938" s="14"/>
      <c r="AIN938" s="14"/>
      <c r="AIO938" s="14"/>
      <c r="AIP938" s="14"/>
      <c r="AIQ938" s="14"/>
      <c r="AIR938" s="14"/>
      <c r="AIS938" s="14"/>
      <c r="AIT938" s="14"/>
      <c r="AIU938" s="14"/>
      <c r="AIV938" s="14"/>
      <c r="AIW938" s="14"/>
      <c r="AIX938" s="14"/>
      <c r="AIY938" s="14"/>
      <c r="AIZ938" s="14"/>
      <c r="AJA938" s="14"/>
      <c r="AJB938" s="14"/>
      <c r="AJC938" s="14"/>
      <c r="AJD938" s="14"/>
      <c r="AJE938" s="14"/>
      <c r="AJF938" s="14"/>
      <c r="AJG938" s="14"/>
      <c r="AJH938" s="14"/>
      <c r="AJI938" s="14"/>
      <c r="AJJ938" s="14"/>
      <c r="AJK938" s="14"/>
      <c r="AJL938" s="14"/>
      <c r="AJM938" s="14"/>
      <c r="AJN938" s="14"/>
      <c r="AJO938" s="14"/>
      <c r="AJP938" s="14"/>
      <c r="AJQ938" s="14"/>
      <c r="AJR938" s="14"/>
      <c r="AJS938" s="14"/>
      <c r="AJT938" s="14"/>
      <c r="AJU938" s="14"/>
      <c r="AJV938" s="14"/>
      <c r="AJW938" s="14"/>
      <c r="AJX938" s="14"/>
      <c r="AJY938" s="14"/>
      <c r="AJZ938" s="14"/>
      <c r="AKA938" s="14"/>
      <c r="AKB938" s="14"/>
      <c r="AKC938" s="14"/>
      <c r="AKD938" s="14"/>
      <c r="AKE938" s="14"/>
      <c r="AKF938" s="14"/>
      <c r="AKG938" s="14"/>
      <c r="AKH938" s="14"/>
      <c r="AKI938" s="14"/>
      <c r="AKJ938" s="14"/>
      <c r="AKK938" s="14"/>
      <c r="AKL938" s="14"/>
      <c r="AKM938" s="14"/>
      <c r="AKN938" s="14"/>
      <c r="AKO938" s="14"/>
      <c r="AKP938" s="14"/>
      <c r="AKQ938" s="14"/>
      <c r="AKR938" s="14"/>
      <c r="AKS938" s="14"/>
      <c r="AKT938" s="14"/>
      <c r="AKU938" s="14"/>
      <c r="AKV938" s="14"/>
      <c r="AKW938" s="14"/>
      <c r="AKX938" s="14"/>
      <c r="AKY938" s="14"/>
      <c r="AKZ938" s="14"/>
      <c r="ALA938" s="14"/>
      <c r="ALB938" s="14"/>
      <c r="ALC938" s="14"/>
      <c r="ALD938" s="14"/>
      <c r="ALE938" s="14"/>
      <c r="ALF938" s="14"/>
      <c r="ALG938" s="14"/>
      <c r="ALH938" s="14"/>
      <c r="ALI938" s="14"/>
      <c r="ALJ938" s="14"/>
      <c r="ALK938" s="14"/>
      <c r="ALL938" s="14"/>
      <c r="ALM938" s="14"/>
      <c r="ALN938" s="14"/>
      <c r="ALO938" s="14"/>
      <c r="ALP938" s="14"/>
      <c r="ALQ938" s="14"/>
      <c r="ALR938" s="14"/>
      <c r="ALS938" s="14"/>
      <c r="ALT938" s="14"/>
      <c r="ALU938" s="14"/>
      <c r="ALV938" s="14"/>
      <c r="ALW938" s="14"/>
      <c r="ALX938" s="14"/>
      <c r="ALY938" s="14"/>
      <c r="ALZ938" s="14"/>
      <c r="AMA938" s="14"/>
      <c r="AMB938" s="14"/>
      <c r="AMC938" s="14"/>
      <c r="AMD938" s="14"/>
      <c r="AME938" s="14"/>
      <c r="AMF938" s="14"/>
      <c r="AMG938" s="14"/>
      <c r="AMH938" s="14"/>
      <c r="AMI938" s="14"/>
      <c r="AMJ938" s="14"/>
      <c r="AMK938" s="14"/>
      <c r="AML938" s="14"/>
      <c r="AMM938" s="14"/>
      <c r="AMN938" s="14"/>
      <c r="AMO938" s="14"/>
      <c r="AMP938" s="14"/>
      <c r="AMQ938" s="14"/>
      <c r="AMR938" s="14"/>
      <c r="AMS938" s="14"/>
      <c r="AMT938" s="14"/>
      <c r="AMU938" s="14"/>
      <c r="AMV938" s="14"/>
      <c r="AMW938" s="14"/>
      <c r="AMX938" s="14"/>
      <c r="AMY938" s="14"/>
      <c r="AMZ938" s="14"/>
      <c r="ANA938" s="14"/>
      <c r="ANB938" s="14"/>
      <c r="ANC938" s="14"/>
      <c r="AND938" s="14"/>
      <c r="ANE938" s="14"/>
      <c r="ANF938" s="14"/>
      <c r="ANG938" s="14"/>
      <c r="ANH938" s="14"/>
      <c r="ANI938" s="14"/>
      <c r="ANJ938" s="14"/>
      <c r="ANK938" s="14"/>
      <c r="ANL938" s="14"/>
      <c r="ANM938" s="14"/>
      <c r="ANN938" s="14"/>
      <c r="ANO938" s="14"/>
      <c r="ANP938" s="14"/>
      <c r="ANQ938" s="14"/>
      <c r="ANR938" s="14"/>
      <c r="ANS938" s="14"/>
      <c r="ANT938" s="14"/>
      <c r="ANU938" s="14"/>
      <c r="ANV938" s="14"/>
      <c r="ANW938" s="14"/>
      <c r="ANX938" s="14"/>
      <c r="ANY938" s="14"/>
      <c r="ANZ938" s="14"/>
      <c r="AOA938" s="14"/>
      <c r="AOB938" s="14"/>
      <c r="AOC938" s="14"/>
      <c r="AOD938" s="14"/>
      <c r="AOE938" s="14"/>
      <c r="AOF938" s="14"/>
      <c r="AOG938" s="14"/>
      <c r="AOH938" s="14"/>
      <c r="AOI938" s="14"/>
      <c r="AOJ938" s="14"/>
      <c r="AOK938" s="14"/>
      <c r="AOL938" s="14"/>
      <c r="AOM938" s="14"/>
      <c r="AON938" s="14"/>
      <c r="AOO938" s="14"/>
      <c r="AOP938" s="14"/>
      <c r="AOQ938" s="14"/>
      <c r="AOR938" s="14"/>
      <c r="AOS938" s="14"/>
      <c r="AOT938" s="14"/>
      <c r="AOU938" s="14"/>
      <c r="AOV938" s="14"/>
      <c r="AOW938" s="14"/>
      <c r="AOX938" s="14"/>
      <c r="AOY938" s="14"/>
      <c r="AOZ938" s="14"/>
      <c r="APA938" s="14"/>
      <c r="APB938" s="14"/>
      <c r="APC938" s="14"/>
      <c r="APD938" s="14"/>
      <c r="APE938" s="14"/>
      <c r="APF938" s="14"/>
      <c r="APG938" s="14"/>
      <c r="APH938" s="14"/>
      <c r="API938" s="14"/>
      <c r="APJ938" s="14"/>
      <c r="APK938" s="14"/>
      <c r="APL938" s="14"/>
      <c r="APM938" s="14"/>
      <c r="APN938" s="14"/>
      <c r="APO938" s="14"/>
      <c r="APP938" s="14"/>
      <c r="APQ938" s="14"/>
      <c r="APR938" s="14"/>
      <c r="APS938" s="14"/>
      <c r="APT938" s="14"/>
      <c r="APU938" s="14"/>
      <c r="APV938" s="14"/>
      <c r="APW938" s="14"/>
      <c r="APX938" s="14"/>
      <c r="APY938" s="14"/>
      <c r="APZ938" s="14"/>
      <c r="AQA938" s="14"/>
      <c r="AQB938" s="14"/>
      <c r="AQC938" s="14"/>
      <c r="AQD938" s="14"/>
      <c r="AQE938" s="14"/>
      <c r="AQF938" s="14"/>
      <c r="AQG938" s="14"/>
      <c r="AQH938" s="14"/>
      <c r="AQI938" s="14"/>
      <c r="AQJ938" s="14"/>
      <c r="AQK938" s="14"/>
      <c r="AQL938" s="14"/>
      <c r="AQM938" s="14"/>
      <c r="AQN938" s="14"/>
      <c r="AQO938" s="14"/>
      <c r="AQP938" s="14"/>
      <c r="AQQ938" s="14"/>
      <c r="AQR938" s="14"/>
      <c r="AQS938" s="14"/>
      <c r="AQT938" s="14"/>
      <c r="AQU938" s="14"/>
      <c r="AQV938" s="14"/>
      <c r="AQW938" s="14"/>
      <c r="AQX938" s="14"/>
      <c r="AQY938" s="14"/>
      <c r="AQZ938" s="14"/>
      <c r="ARA938" s="14"/>
      <c r="ARB938" s="14"/>
      <c r="ARC938" s="14"/>
      <c r="ARD938" s="14"/>
      <c r="ARE938" s="14"/>
      <c r="ARF938" s="14"/>
      <c r="ARG938" s="14"/>
      <c r="ARH938" s="14"/>
      <c r="ARI938" s="14"/>
      <c r="ARJ938" s="14"/>
      <c r="ARK938" s="14"/>
      <c r="ARL938" s="14"/>
      <c r="ARM938" s="14"/>
      <c r="ARN938" s="14"/>
      <c r="ARO938" s="14"/>
      <c r="ARP938" s="14"/>
      <c r="ARQ938" s="14"/>
      <c r="ARR938" s="14"/>
      <c r="ARS938" s="14"/>
      <c r="ART938" s="14"/>
      <c r="ARU938" s="14"/>
      <c r="ARV938" s="14"/>
      <c r="ARW938" s="14"/>
      <c r="ARX938" s="14"/>
      <c r="ARY938" s="14"/>
      <c r="ARZ938" s="14"/>
      <c r="ASA938" s="14"/>
      <c r="ASB938" s="14"/>
      <c r="ASC938" s="14"/>
      <c r="ASD938" s="14"/>
      <c r="ASE938" s="14"/>
      <c r="ASF938" s="14"/>
      <c r="ASG938" s="14"/>
      <c r="ASH938" s="14"/>
      <c r="ASI938" s="14"/>
      <c r="ASJ938" s="14"/>
      <c r="ASK938" s="14"/>
      <c r="ASL938" s="14"/>
      <c r="ASM938" s="14"/>
      <c r="ASN938" s="14"/>
      <c r="ASO938" s="14"/>
      <c r="ASP938" s="14"/>
      <c r="ASQ938" s="14"/>
      <c r="ASR938" s="14"/>
      <c r="ASS938" s="14"/>
      <c r="AST938" s="14"/>
      <c r="ASU938" s="14"/>
      <c r="ASV938" s="14"/>
      <c r="ASW938" s="14"/>
      <c r="ASX938" s="14"/>
      <c r="ASY938" s="14"/>
      <c r="ASZ938" s="14"/>
      <c r="ATA938" s="14"/>
      <c r="ATB938" s="14"/>
      <c r="ATC938" s="14"/>
      <c r="ATD938" s="14"/>
      <c r="ATE938" s="14"/>
      <c r="ATF938" s="14"/>
      <c r="ATG938" s="14"/>
      <c r="ATH938" s="14"/>
      <c r="ATI938" s="14"/>
      <c r="ATJ938" s="14"/>
      <c r="ATK938" s="14"/>
      <c r="ATL938" s="14"/>
      <c r="ATM938" s="14"/>
      <c r="ATN938" s="14"/>
      <c r="ATO938" s="14"/>
      <c r="ATP938" s="14"/>
      <c r="ATQ938" s="14"/>
      <c r="ATR938" s="14"/>
      <c r="ATS938" s="14"/>
      <c r="ATT938" s="14"/>
      <c r="ATU938" s="14"/>
      <c r="ATV938" s="14"/>
      <c r="ATW938" s="14"/>
      <c r="ATX938" s="14"/>
      <c r="ATY938" s="14"/>
      <c r="ATZ938" s="14"/>
      <c r="AUA938" s="14"/>
      <c r="AUB938" s="14"/>
      <c r="AUC938" s="14"/>
      <c r="AUD938" s="14"/>
      <c r="AUE938" s="14"/>
      <c r="AUF938" s="14"/>
      <c r="AUG938" s="14"/>
      <c r="AUH938" s="14"/>
      <c r="AUI938" s="14"/>
      <c r="AUJ938" s="14"/>
      <c r="AUK938" s="14"/>
      <c r="AUL938" s="14"/>
      <c r="AUM938" s="14"/>
      <c r="AUN938" s="14"/>
      <c r="AUO938" s="14"/>
      <c r="AUP938" s="14"/>
      <c r="AUQ938" s="14"/>
      <c r="AUR938" s="14"/>
      <c r="AUS938" s="14"/>
      <c r="AUT938" s="14"/>
      <c r="AUU938" s="14"/>
      <c r="AUV938" s="14"/>
      <c r="AUW938" s="14"/>
      <c r="AUX938" s="14"/>
      <c r="AUY938" s="14"/>
      <c r="AUZ938" s="14"/>
      <c r="AVA938" s="14"/>
      <c r="AVB938" s="14"/>
      <c r="AVC938" s="14"/>
      <c r="AVD938" s="14"/>
      <c r="AVE938" s="14"/>
      <c r="AVF938" s="14"/>
      <c r="AVG938" s="14"/>
      <c r="AVH938" s="14"/>
      <c r="AVI938" s="14"/>
      <c r="AVJ938" s="14"/>
      <c r="AVK938" s="14"/>
      <c r="AVL938" s="14"/>
      <c r="AVM938" s="14"/>
      <c r="AVN938" s="14"/>
      <c r="AVO938" s="14"/>
      <c r="AVP938" s="14"/>
      <c r="AVQ938" s="14"/>
      <c r="AVR938" s="14"/>
      <c r="AVS938" s="14"/>
      <c r="AVT938" s="14"/>
      <c r="AVU938" s="14"/>
      <c r="AVV938" s="14"/>
      <c r="AVW938" s="14"/>
      <c r="AVX938" s="14"/>
      <c r="AVY938" s="14"/>
      <c r="AVZ938" s="14"/>
      <c r="AWA938" s="14"/>
      <c r="AWB938" s="14"/>
      <c r="AWC938" s="14"/>
      <c r="AWD938" s="14"/>
      <c r="AWE938" s="14"/>
      <c r="AWF938" s="14"/>
      <c r="AWG938" s="14"/>
      <c r="AWH938" s="14"/>
      <c r="AWI938" s="14"/>
      <c r="AWJ938" s="14"/>
      <c r="AWK938" s="14"/>
      <c r="AWL938" s="14"/>
      <c r="AWM938" s="14"/>
      <c r="AWN938" s="14"/>
      <c r="AWO938" s="14"/>
      <c r="AWP938" s="14"/>
      <c r="AWQ938" s="14"/>
      <c r="AWR938" s="14"/>
      <c r="AWS938" s="14"/>
      <c r="AWT938" s="14"/>
      <c r="AWU938" s="14"/>
      <c r="AWV938" s="14"/>
      <c r="AWW938" s="14"/>
      <c r="AWX938" s="14"/>
      <c r="AWY938" s="14"/>
      <c r="AWZ938" s="14"/>
      <c r="AXA938" s="14"/>
      <c r="AXB938" s="14"/>
      <c r="AXC938" s="14"/>
      <c r="AXD938" s="14"/>
      <c r="AXE938" s="14"/>
      <c r="AXF938" s="14"/>
      <c r="AXG938" s="14"/>
      <c r="AXH938" s="14"/>
      <c r="AXI938" s="14"/>
      <c r="AXJ938" s="14"/>
      <c r="AXK938" s="14"/>
      <c r="AXL938" s="14"/>
      <c r="AXM938" s="14"/>
      <c r="AXN938" s="14"/>
      <c r="AXO938" s="14"/>
      <c r="AXP938" s="14"/>
      <c r="AXQ938" s="14"/>
      <c r="AXR938" s="14"/>
      <c r="AXS938" s="14"/>
      <c r="AXT938" s="14"/>
      <c r="AXU938" s="14"/>
      <c r="AXV938" s="14"/>
      <c r="AXW938" s="14"/>
      <c r="AXX938" s="14"/>
      <c r="AXY938" s="14"/>
      <c r="AXZ938" s="14"/>
      <c r="AYA938" s="14"/>
      <c r="AYB938" s="14"/>
      <c r="AYC938" s="14"/>
      <c r="AYD938" s="14"/>
      <c r="AYE938" s="14"/>
      <c r="AYF938" s="14"/>
      <c r="AYG938" s="14"/>
      <c r="AYH938" s="14"/>
      <c r="AYI938" s="14"/>
      <c r="AYJ938" s="14"/>
      <c r="AYK938" s="14"/>
      <c r="AYL938" s="14"/>
      <c r="AYM938" s="14"/>
      <c r="AYN938" s="14"/>
      <c r="AYO938" s="14"/>
      <c r="AYP938" s="14"/>
      <c r="AYQ938" s="14"/>
      <c r="AYR938" s="14"/>
      <c r="AYS938" s="14"/>
      <c r="AYT938" s="14"/>
      <c r="AYU938" s="14"/>
      <c r="AYV938" s="14"/>
      <c r="AYW938" s="14"/>
      <c r="AYX938" s="14"/>
      <c r="AYY938" s="14"/>
      <c r="AYZ938" s="14"/>
      <c r="AZA938" s="14"/>
      <c r="AZB938" s="14"/>
      <c r="AZC938" s="14"/>
      <c r="AZD938" s="14"/>
      <c r="AZE938" s="14"/>
      <c r="AZF938" s="14"/>
      <c r="AZG938" s="14"/>
      <c r="AZH938" s="14"/>
      <c r="AZI938" s="14"/>
      <c r="AZJ938" s="14"/>
      <c r="AZK938" s="14"/>
      <c r="AZL938" s="14"/>
      <c r="AZM938" s="14"/>
      <c r="AZN938" s="14"/>
      <c r="AZO938" s="14"/>
      <c r="AZP938" s="14"/>
      <c r="AZQ938" s="14"/>
      <c r="AZR938" s="14"/>
      <c r="AZS938" s="14"/>
      <c r="AZT938" s="14"/>
      <c r="AZU938" s="14"/>
      <c r="AZV938" s="14"/>
      <c r="AZW938" s="14"/>
      <c r="AZX938" s="14"/>
      <c r="AZY938" s="14"/>
      <c r="AZZ938" s="14"/>
      <c r="BAA938" s="14"/>
      <c r="BAB938" s="14"/>
      <c r="BAC938" s="14"/>
      <c r="BAD938" s="14"/>
      <c r="BAE938" s="14"/>
      <c r="BAF938" s="14"/>
      <c r="BAG938" s="14"/>
      <c r="BAH938" s="14"/>
      <c r="BAI938" s="14"/>
      <c r="BAJ938" s="14"/>
      <c r="BAK938" s="14"/>
      <c r="BAL938" s="14"/>
      <c r="BAM938" s="14"/>
      <c r="BAN938" s="14"/>
      <c r="BAO938" s="14"/>
      <c r="BAP938" s="14"/>
      <c r="BAQ938" s="14"/>
      <c r="BAR938" s="14"/>
      <c r="BAS938" s="14"/>
      <c r="BAT938" s="14"/>
      <c r="BAU938" s="14"/>
      <c r="BAV938" s="14"/>
      <c r="BAW938" s="14"/>
      <c r="BAX938" s="14"/>
      <c r="BAY938" s="14"/>
      <c r="BAZ938" s="14"/>
      <c r="BBA938" s="14"/>
      <c r="BBB938" s="14"/>
      <c r="BBC938" s="14"/>
      <c r="BBD938" s="14"/>
      <c r="BBE938" s="14"/>
      <c r="BBF938" s="14"/>
      <c r="BBG938" s="14"/>
      <c r="BBH938" s="14"/>
      <c r="BBI938" s="14"/>
      <c r="BBJ938" s="14"/>
      <c r="BBK938" s="14"/>
      <c r="BBL938" s="14"/>
      <c r="BBM938" s="14"/>
      <c r="BBN938" s="14"/>
      <c r="BBO938" s="14"/>
      <c r="BBP938" s="14"/>
      <c r="BBQ938" s="14"/>
      <c r="BBR938" s="14"/>
      <c r="BBS938" s="14"/>
      <c r="BBT938" s="14"/>
      <c r="BBU938" s="14"/>
      <c r="BBV938" s="14"/>
      <c r="BBW938" s="14"/>
      <c r="BBX938" s="14"/>
      <c r="BBY938" s="14"/>
      <c r="BBZ938" s="14"/>
      <c r="BCA938" s="14"/>
      <c r="BCB938" s="14"/>
      <c r="BCC938" s="14"/>
      <c r="BCD938" s="14"/>
      <c r="BCE938" s="14"/>
      <c r="BCF938" s="14"/>
      <c r="BCG938" s="14"/>
      <c r="BCH938" s="14"/>
      <c r="BCI938" s="14"/>
      <c r="BCJ938" s="14"/>
      <c r="BCK938" s="14"/>
      <c r="BCL938" s="14"/>
      <c r="BCM938" s="14"/>
      <c r="BCN938" s="14"/>
      <c r="BCO938" s="14"/>
      <c r="BCP938" s="14"/>
      <c r="BCQ938" s="14"/>
      <c r="BCR938" s="14"/>
      <c r="BCS938" s="14"/>
      <c r="BCT938" s="14"/>
      <c r="BCU938" s="14"/>
      <c r="BCV938" s="14"/>
      <c r="BCW938" s="14"/>
      <c r="BCX938" s="14"/>
      <c r="BCY938" s="14"/>
      <c r="BCZ938" s="14"/>
      <c r="BDA938" s="14"/>
      <c r="BDB938" s="14"/>
      <c r="BDC938" s="14"/>
      <c r="BDD938" s="14"/>
      <c r="BDE938" s="14"/>
      <c r="BDF938" s="14"/>
      <c r="BDG938" s="14"/>
      <c r="BDH938" s="14"/>
      <c r="BDI938" s="14"/>
      <c r="BDJ938" s="14"/>
      <c r="BDK938" s="14"/>
      <c r="BDL938" s="14"/>
      <c r="BDM938" s="14"/>
      <c r="BDN938" s="14"/>
      <c r="BDO938" s="14"/>
      <c r="BDP938" s="14"/>
      <c r="BDQ938" s="14"/>
      <c r="BDR938" s="14"/>
      <c r="BDS938" s="14"/>
      <c r="BDT938" s="14"/>
      <c r="BDU938" s="14"/>
      <c r="BDV938" s="14"/>
      <c r="BDW938" s="14"/>
      <c r="BDX938" s="14"/>
      <c r="BDY938" s="14"/>
      <c r="BDZ938" s="14"/>
      <c r="BEA938" s="14"/>
      <c r="BEB938" s="14"/>
      <c r="BEC938" s="14"/>
      <c r="BED938" s="14"/>
      <c r="BEE938" s="14"/>
      <c r="BEF938" s="14"/>
      <c r="BEG938" s="14"/>
      <c r="BEH938" s="14"/>
      <c r="BEI938" s="14"/>
      <c r="BEJ938" s="14"/>
      <c r="BEK938" s="14"/>
      <c r="BEL938" s="14"/>
      <c r="BEM938" s="14"/>
      <c r="BEN938" s="14"/>
      <c r="BEO938" s="14"/>
      <c r="BEP938" s="14"/>
      <c r="BEQ938" s="14"/>
      <c r="BER938" s="14"/>
      <c r="BES938" s="14"/>
      <c r="BET938" s="14"/>
      <c r="BEU938" s="14"/>
      <c r="BEV938" s="14"/>
      <c r="BEW938" s="14"/>
      <c r="BEX938" s="14"/>
      <c r="BEY938" s="14"/>
      <c r="BEZ938" s="14"/>
      <c r="BFA938" s="14"/>
      <c r="BFB938" s="14"/>
      <c r="BFC938" s="14"/>
      <c r="BFD938" s="14"/>
      <c r="BFE938" s="14"/>
      <c r="BFF938" s="14"/>
      <c r="BFG938" s="14"/>
      <c r="BFH938" s="14"/>
      <c r="BFI938" s="14"/>
      <c r="BFJ938" s="14"/>
      <c r="BFK938" s="14"/>
      <c r="BFL938" s="14"/>
      <c r="BFM938" s="14"/>
      <c r="BFN938" s="14"/>
      <c r="BFO938" s="14"/>
      <c r="BFP938" s="14"/>
      <c r="BFQ938" s="14"/>
      <c r="BFR938" s="14"/>
      <c r="BFS938" s="14"/>
      <c r="BFT938" s="14"/>
      <c r="BFU938" s="14"/>
      <c r="BFV938" s="14"/>
      <c r="BFW938" s="14"/>
      <c r="BFX938" s="14"/>
      <c r="BFY938" s="14"/>
      <c r="BFZ938" s="14"/>
      <c r="BGA938" s="14"/>
      <c r="BGB938" s="14"/>
      <c r="BGC938" s="14"/>
      <c r="BGD938" s="14"/>
      <c r="BGE938" s="14"/>
      <c r="BGF938" s="14"/>
      <c r="BGG938" s="14"/>
      <c r="BGH938" s="14"/>
      <c r="BGI938" s="14"/>
      <c r="BGJ938" s="14"/>
      <c r="BGK938" s="14"/>
      <c r="BGL938" s="14"/>
      <c r="BGM938" s="14"/>
      <c r="BGN938" s="14"/>
      <c r="BGO938" s="14"/>
      <c r="BGP938" s="14"/>
      <c r="BGQ938" s="14"/>
      <c r="BGR938" s="14"/>
      <c r="BGS938" s="14"/>
      <c r="BGT938" s="14"/>
      <c r="BGU938" s="14"/>
      <c r="BGV938" s="14"/>
      <c r="BGW938" s="14"/>
      <c r="BGX938" s="14"/>
      <c r="BGY938" s="14"/>
      <c r="BGZ938" s="14"/>
      <c r="BHA938" s="14"/>
      <c r="BHB938" s="14"/>
      <c r="BHC938" s="14"/>
      <c r="BHD938" s="14"/>
      <c r="BHE938" s="14"/>
      <c r="BHF938" s="14"/>
      <c r="BHG938" s="14"/>
      <c r="BHH938" s="14"/>
      <c r="BHI938" s="14"/>
      <c r="BHJ938" s="14"/>
      <c r="BHK938" s="14"/>
      <c r="BHL938" s="14"/>
      <c r="BHM938" s="14"/>
      <c r="BHN938" s="14"/>
      <c r="BHO938" s="14"/>
      <c r="BHP938" s="14"/>
      <c r="BHQ938" s="14"/>
      <c r="BHR938" s="14"/>
      <c r="BHS938" s="14"/>
      <c r="BHT938" s="14"/>
      <c r="BHU938" s="14"/>
      <c r="BHV938" s="14"/>
      <c r="BHW938" s="14"/>
      <c r="BHX938" s="14"/>
      <c r="BHY938" s="14"/>
      <c r="BHZ938" s="14"/>
      <c r="BIA938" s="14"/>
      <c r="BIB938" s="14"/>
      <c r="BIC938" s="14"/>
      <c r="BID938" s="14"/>
      <c r="BIE938" s="14"/>
      <c r="BIF938" s="14"/>
      <c r="BIG938" s="14"/>
      <c r="BIH938" s="14"/>
      <c r="BII938" s="14"/>
      <c r="BIJ938" s="14"/>
      <c r="BIK938" s="14"/>
      <c r="BIL938" s="14"/>
      <c r="BIM938" s="14"/>
      <c r="BIN938" s="14"/>
      <c r="BIO938" s="14"/>
      <c r="BIP938" s="14"/>
      <c r="BIQ938" s="14"/>
      <c r="BIR938" s="14"/>
      <c r="BIS938" s="14"/>
      <c r="BIT938" s="14"/>
      <c r="BIU938" s="14"/>
      <c r="BIV938" s="14"/>
      <c r="BIW938" s="14"/>
      <c r="BIX938" s="14"/>
      <c r="BIY938" s="14"/>
      <c r="BIZ938" s="14"/>
      <c r="BJA938" s="14"/>
      <c r="BJB938" s="14"/>
      <c r="BJC938" s="14"/>
      <c r="BJD938" s="14"/>
      <c r="BJE938" s="14"/>
      <c r="BJF938" s="14"/>
      <c r="BJG938" s="14"/>
      <c r="BJH938" s="14"/>
      <c r="BJI938" s="14"/>
      <c r="BJJ938" s="14"/>
      <c r="BJK938" s="14"/>
      <c r="BJL938" s="14"/>
      <c r="BJM938" s="14"/>
      <c r="BJN938" s="14"/>
      <c r="BJO938" s="14"/>
      <c r="BJP938" s="14"/>
      <c r="BJQ938" s="14"/>
      <c r="BJR938" s="14"/>
      <c r="BJS938" s="14"/>
      <c r="BJT938" s="14"/>
      <c r="BJU938" s="14"/>
      <c r="BJV938" s="14"/>
      <c r="BJW938" s="14"/>
      <c r="BJX938" s="14"/>
      <c r="BJY938" s="14"/>
      <c r="BJZ938" s="14"/>
      <c r="BKA938" s="14"/>
      <c r="BKB938" s="14"/>
      <c r="BKC938" s="14"/>
      <c r="BKD938" s="14"/>
      <c r="BKE938" s="14"/>
      <c r="BKF938" s="14"/>
      <c r="BKG938" s="14"/>
      <c r="BKH938" s="14"/>
      <c r="BKI938" s="14"/>
      <c r="BKJ938" s="14"/>
      <c r="BKK938" s="14"/>
      <c r="BKL938" s="14"/>
      <c r="BKM938" s="14"/>
      <c r="BKN938" s="14"/>
      <c r="BKO938" s="14"/>
      <c r="BKP938" s="14"/>
      <c r="BKQ938" s="14"/>
      <c r="BKR938" s="14"/>
      <c r="BKS938" s="14"/>
      <c r="BKT938" s="14"/>
      <c r="BKU938" s="14"/>
      <c r="BKV938" s="14"/>
      <c r="BKW938" s="14"/>
      <c r="BKX938" s="14"/>
      <c r="BKY938" s="14"/>
      <c r="BKZ938" s="14"/>
      <c r="BLA938" s="14"/>
      <c r="BLB938" s="14"/>
      <c r="BLC938" s="14"/>
      <c r="BLD938" s="14"/>
      <c r="BLE938" s="14"/>
      <c r="BLF938" s="14"/>
      <c r="BLG938" s="14"/>
      <c r="BLH938" s="14"/>
      <c r="BLI938" s="14"/>
      <c r="BLJ938" s="14"/>
      <c r="BLK938" s="14"/>
      <c r="BLL938" s="14"/>
      <c r="BLM938" s="14"/>
      <c r="BLN938" s="14"/>
      <c r="BLO938" s="14"/>
      <c r="BLP938" s="14"/>
      <c r="BLQ938" s="14"/>
      <c r="BLR938" s="14"/>
      <c r="BLS938" s="14"/>
      <c r="BLT938" s="14"/>
      <c r="BLU938" s="14"/>
      <c r="BLV938" s="14"/>
      <c r="BLW938" s="14"/>
      <c r="BLX938" s="14"/>
      <c r="BLY938" s="14"/>
      <c r="BLZ938" s="14"/>
      <c r="BMA938" s="14"/>
      <c r="BMB938" s="14"/>
      <c r="BMC938" s="14"/>
      <c r="BMD938" s="14"/>
      <c r="BME938" s="14"/>
      <c r="BMF938" s="14"/>
      <c r="BMG938" s="14"/>
      <c r="BMH938" s="14"/>
      <c r="BMI938" s="14"/>
      <c r="BMJ938" s="14"/>
      <c r="BMK938" s="14"/>
      <c r="BML938" s="14"/>
      <c r="BMM938" s="14"/>
      <c r="BMN938" s="14"/>
      <c r="BMO938" s="14"/>
      <c r="BMP938" s="14"/>
      <c r="BMQ938" s="14"/>
      <c r="BMR938" s="14"/>
      <c r="BMS938" s="14"/>
      <c r="BMT938" s="14"/>
      <c r="BMU938" s="14"/>
      <c r="BMV938" s="14"/>
      <c r="BMW938" s="14"/>
      <c r="BMX938" s="14"/>
      <c r="BMY938" s="14"/>
      <c r="BMZ938" s="14"/>
      <c r="BNA938" s="14"/>
      <c r="BNB938" s="14"/>
      <c r="BNC938" s="14"/>
      <c r="BND938" s="14"/>
      <c r="BNE938" s="14"/>
      <c r="BNF938" s="14"/>
      <c r="BNG938" s="14"/>
      <c r="BNH938" s="14"/>
      <c r="BNI938" s="14"/>
      <c r="BNJ938" s="14"/>
      <c r="BNK938" s="14"/>
      <c r="BNL938" s="14"/>
      <c r="BNM938" s="14"/>
      <c r="BNN938" s="14"/>
      <c r="BNO938" s="14"/>
      <c r="BNP938" s="14"/>
      <c r="BNQ938" s="14"/>
      <c r="BNR938" s="14"/>
      <c r="BNS938" s="14"/>
      <c r="BNT938" s="14"/>
      <c r="BNU938" s="14"/>
      <c r="BNV938" s="14"/>
      <c r="BNW938" s="14"/>
      <c r="BNX938" s="14"/>
      <c r="BNY938" s="14"/>
      <c r="BNZ938" s="14"/>
      <c r="BOA938" s="14"/>
      <c r="BOB938" s="14"/>
      <c r="BOC938" s="14"/>
      <c r="BOD938" s="14"/>
      <c r="BOE938" s="14"/>
      <c r="BOF938" s="14"/>
      <c r="BOG938" s="14"/>
      <c r="BOH938" s="14"/>
      <c r="BOI938" s="14"/>
      <c r="BOJ938" s="14"/>
      <c r="BOK938" s="14"/>
      <c r="BOL938" s="14"/>
      <c r="BOM938" s="14"/>
      <c r="BON938" s="14"/>
      <c r="BOO938" s="14"/>
      <c r="BOP938" s="14"/>
      <c r="BOQ938" s="14"/>
      <c r="BOR938" s="14"/>
      <c r="BOS938" s="14"/>
      <c r="BOT938" s="14"/>
      <c r="BOU938" s="14"/>
      <c r="BOV938" s="14"/>
      <c r="BOW938" s="14"/>
      <c r="BOX938" s="14"/>
      <c r="BOY938" s="14"/>
      <c r="BOZ938" s="14"/>
      <c r="BPA938" s="14"/>
      <c r="BPB938" s="14"/>
      <c r="BPC938" s="14"/>
      <c r="BPD938" s="14"/>
      <c r="BPE938" s="14"/>
      <c r="BPF938" s="14"/>
      <c r="BPG938" s="14"/>
      <c r="BPH938" s="14"/>
      <c r="BPI938" s="14"/>
      <c r="BPJ938" s="14"/>
      <c r="BPK938" s="14"/>
      <c r="BPL938" s="14"/>
      <c r="BPM938" s="14"/>
      <c r="BPN938" s="14"/>
      <c r="BPO938" s="14"/>
      <c r="BPP938" s="14"/>
      <c r="BPQ938" s="14"/>
      <c r="BPR938" s="14"/>
      <c r="BPS938" s="14"/>
      <c r="BPT938" s="14"/>
      <c r="BPU938" s="14"/>
      <c r="BPV938" s="14"/>
      <c r="BPW938" s="14"/>
      <c r="BPX938" s="14"/>
      <c r="BPY938" s="14"/>
      <c r="BPZ938" s="14"/>
      <c r="BQA938" s="14"/>
      <c r="BQB938" s="14"/>
      <c r="BQC938" s="14"/>
      <c r="BQD938" s="14"/>
      <c r="BQE938" s="14"/>
      <c r="BQF938" s="14"/>
      <c r="BQG938" s="14"/>
      <c r="BQH938" s="14"/>
      <c r="BQI938" s="14"/>
      <c r="BQJ938" s="14"/>
      <c r="BQK938" s="14"/>
      <c r="BQL938" s="14"/>
      <c r="BQM938" s="14"/>
      <c r="BQN938" s="14"/>
      <c r="BQO938" s="14"/>
      <c r="BQP938" s="14"/>
      <c r="BQQ938" s="14"/>
      <c r="BQR938" s="14"/>
      <c r="BQS938" s="14"/>
      <c r="BQT938" s="14"/>
      <c r="BQU938" s="14"/>
      <c r="BQV938" s="14"/>
      <c r="BQW938" s="14"/>
      <c r="BQX938" s="14"/>
      <c r="BQY938" s="14"/>
      <c r="BQZ938" s="14"/>
      <c r="BRA938" s="14"/>
      <c r="BRB938" s="14"/>
      <c r="BRC938" s="14"/>
      <c r="BRD938" s="14"/>
      <c r="BRE938" s="14"/>
      <c r="BRF938" s="14"/>
      <c r="BRG938" s="14"/>
      <c r="BRH938" s="14"/>
      <c r="BRI938" s="14"/>
      <c r="BRJ938" s="14"/>
      <c r="BRK938" s="14"/>
      <c r="BRL938" s="14"/>
      <c r="BRM938" s="14"/>
      <c r="BRN938" s="14"/>
      <c r="BRO938" s="14"/>
      <c r="BRP938" s="14"/>
      <c r="BRQ938" s="14"/>
      <c r="BRR938" s="14"/>
      <c r="BRS938" s="14"/>
      <c r="BRT938" s="14"/>
      <c r="BRU938" s="14"/>
      <c r="BRV938" s="14"/>
      <c r="BRW938" s="14"/>
      <c r="BRX938" s="14"/>
      <c r="BRY938" s="14"/>
      <c r="BRZ938" s="14"/>
      <c r="BSA938" s="14"/>
      <c r="BSB938" s="14"/>
      <c r="BSC938" s="14"/>
      <c r="BSD938" s="14"/>
      <c r="BSE938" s="14"/>
      <c r="BSF938" s="14"/>
      <c r="BSG938" s="14"/>
      <c r="BSH938" s="14"/>
      <c r="BSI938" s="14"/>
      <c r="BSJ938" s="14"/>
      <c r="BSK938" s="14"/>
      <c r="BSL938" s="14"/>
      <c r="BSM938" s="14"/>
      <c r="BSN938" s="14"/>
      <c r="BSO938" s="14"/>
      <c r="BSP938" s="14"/>
      <c r="BSQ938" s="14"/>
      <c r="BSR938" s="14"/>
      <c r="BSS938" s="14"/>
      <c r="BST938" s="14"/>
      <c r="BSU938" s="14"/>
      <c r="BSV938" s="14"/>
      <c r="BSW938" s="14"/>
      <c r="BSX938" s="14"/>
      <c r="BSY938" s="14"/>
      <c r="BSZ938" s="14"/>
      <c r="BTA938" s="14"/>
      <c r="BTB938" s="14"/>
      <c r="BTC938" s="14"/>
      <c r="BTD938" s="14"/>
      <c r="BTE938" s="14"/>
      <c r="BTF938" s="14"/>
      <c r="BTG938" s="14"/>
      <c r="BTH938" s="14"/>
      <c r="BTI938" s="14"/>
      <c r="BTJ938" s="14"/>
      <c r="BTK938" s="14"/>
      <c r="BTL938" s="14"/>
      <c r="BTM938" s="14"/>
      <c r="BTN938" s="14"/>
      <c r="BTO938" s="14"/>
      <c r="BTP938" s="14"/>
      <c r="BTQ938" s="14"/>
      <c r="BTR938" s="14"/>
      <c r="BTS938" s="14"/>
      <c r="BTT938" s="14"/>
      <c r="BTU938" s="14"/>
      <c r="BTV938" s="14"/>
      <c r="BTW938" s="14"/>
      <c r="BTX938" s="14"/>
      <c r="BTY938" s="14"/>
      <c r="BTZ938" s="14"/>
      <c r="BUA938" s="14"/>
      <c r="BUB938" s="14"/>
      <c r="BUC938" s="14"/>
      <c r="BUD938" s="14"/>
      <c r="BUE938" s="14"/>
      <c r="BUF938" s="14"/>
      <c r="BUG938" s="14"/>
      <c r="BUH938" s="14"/>
      <c r="BUI938" s="14"/>
      <c r="BUJ938" s="14"/>
      <c r="BUK938" s="14"/>
      <c r="BUL938" s="14"/>
      <c r="BUM938" s="14"/>
      <c r="BUN938" s="14"/>
      <c r="BUO938" s="14"/>
      <c r="BUP938" s="14"/>
      <c r="BUQ938" s="14"/>
      <c r="BUR938" s="14"/>
      <c r="BUS938" s="14"/>
      <c r="BUT938" s="14"/>
      <c r="BUU938" s="14"/>
      <c r="BUV938" s="14"/>
      <c r="BUW938" s="14"/>
      <c r="BUX938" s="14"/>
      <c r="BUY938" s="14"/>
      <c r="BUZ938" s="14"/>
      <c r="BVA938" s="14"/>
      <c r="BVB938" s="14"/>
      <c r="BVC938" s="14"/>
      <c r="BVD938" s="14"/>
      <c r="BVE938" s="14"/>
      <c r="BVF938" s="14"/>
      <c r="BVG938" s="14"/>
      <c r="BVH938" s="14"/>
      <c r="BVI938" s="14"/>
      <c r="BVJ938" s="14"/>
      <c r="BVK938" s="14"/>
      <c r="BVL938" s="14"/>
      <c r="BVM938" s="14"/>
      <c r="BVN938" s="14"/>
      <c r="BVO938" s="14"/>
      <c r="BVP938" s="14"/>
      <c r="BVQ938" s="14"/>
      <c r="BVR938" s="14"/>
      <c r="BVS938" s="14"/>
      <c r="BVT938" s="14"/>
      <c r="BVU938" s="14"/>
      <c r="BVV938" s="14"/>
      <c r="BVW938" s="14"/>
      <c r="BVX938" s="14"/>
      <c r="BVY938" s="14"/>
      <c r="BVZ938" s="14"/>
      <c r="BWA938" s="14"/>
      <c r="BWB938" s="14"/>
      <c r="BWC938" s="14"/>
      <c r="BWD938" s="14"/>
      <c r="BWE938" s="14"/>
      <c r="BWF938" s="14"/>
      <c r="BWG938" s="14"/>
      <c r="BWH938" s="14"/>
      <c r="BWI938" s="14"/>
      <c r="BWJ938" s="14"/>
      <c r="BWK938" s="14"/>
      <c r="BWL938" s="14"/>
      <c r="BWM938" s="14"/>
      <c r="BWN938" s="14"/>
      <c r="BWO938" s="14"/>
      <c r="BWP938" s="14"/>
      <c r="BWQ938" s="14"/>
      <c r="BWR938" s="14"/>
      <c r="BWS938" s="14"/>
      <c r="BWT938" s="14"/>
      <c r="BWU938" s="14"/>
      <c r="BWV938" s="14"/>
      <c r="BWW938" s="14"/>
      <c r="BWX938" s="14"/>
      <c r="BWY938" s="14"/>
      <c r="BWZ938" s="14"/>
      <c r="BXA938" s="14"/>
      <c r="BXB938" s="14"/>
      <c r="BXC938" s="14"/>
      <c r="BXD938" s="14"/>
      <c r="BXE938" s="14"/>
      <c r="BXF938" s="14"/>
      <c r="BXG938" s="14"/>
      <c r="BXH938" s="14"/>
      <c r="BXI938" s="14"/>
      <c r="BXJ938" s="14"/>
      <c r="BXK938" s="14"/>
      <c r="BXL938" s="14"/>
      <c r="BXM938" s="14"/>
      <c r="BXN938" s="14"/>
      <c r="BXO938" s="14"/>
      <c r="BXP938" s="14"/>
      <c r="BXQ938" s="14"/>
      <c r="BXR938" s="14"/>
      <c r="BXS938" s="14"/>
      <c r="BXT938" s="14"/>
      <c r="BXU938" s="14"/>
      <c r="BXV938" s="14"/>
      <c r="BXW938" s="14"/>
      <c r="BXX938" s="14"/>
      <c r="BXY938" s="14"/>
      <c r="BXZ938" s="14"/>
      <c r="BYA938" s="14"/>
      <c r="BYB938" s="14"/>
      <c r="BYC938" s="14"/>
      <c r="BYD938" s="14"/>
      <c r="BYE938" s="14"/>
      <c r="BYF938" s="14"/>
      <c r="BYG938" s="14"/>
      <c r="BYH938" s="14"/>
      <c r="BYI938" s="14"/>
      <c r="BYJ938" s="14"/>
      <c r="BYK938" s="14"/>
      <c r="BYL938" s="14"/>
      <c r="BYM938" s="14"/>
      <c r="BYN938" s="14"/>
      <c r="BYO938" s="14"/>
      <c r="BYP938" s="14"/>
      <c r="BYQ938" s="14"/>
      <c r="BYR938" s="14"/>
      <c r="BYS938" s="14"/>
      <c r="BYT938" s="14"/>
      <c r="BYU938" s="14"/>
      <c r="BYV938" s="14"/>
      <c r="BYW938" s="14"/>
      <c r="BYX938" s="14"/>
      <c r="BYY938" s="14"/>
      <c r="BYZ938" s="14"/>
      <c r="BZA938" s="14"/>
      <c r="BZB938" s="14"/>
      <c r="BZC938" s="14"/>
      <c r="BZD938" s="14"/>
      <c r="BZE938" s="14"/>
      <c r="BZF938" s="14"/>
      <c r="BZG938" s="14"/>
      <c r="BZH938" s="14"/>
      <c r="BZI938" s="14"/>
      <c r="BZJ938" s="14"/>
      <c r="BZK938" s="14"/>
      <c r="BZL938" s="14"/>
      <c r="BZM938" s="14"/>
      <c r="BZN938" s="14"/>
      <c r="BZO938" s="14"/>
      <c r="BZP938" s="14"/>
      <c r="BZQ938" s="14"/>
      <c r="BZR938" s="14"/>
      <c r="BZS938" s="14"/>
      <c r="BZT938" s="14"/>
      <c r="BZU938" s="14"/>
      <c r="BZV938" s="14"/>
      <c r="BZW938" s="14"/>
      <c r="BZX938" s="14"/>
      <c r="BZY938" s="14"/>
      <c r="BZZ938" s="14"/>
      <c r="CAA938" s="14"/>
      <c r="CAB938" s="14"/>
      <c r="CAC938" s="14"/>
      <c r="CAD938" s="14"/>
      <c r="CAE938" s="14"/>
      <c r="CAF938" s="14"/>
      <c r="CAG938" s="14"/>
      <c r="CAH938" s="14"/>
      <c r="CAI938" s="14"/>
      <c r="CAJ938" s="14"/>
      <c r="CAK938" s="14"/>
      <c r="CAL938" s="14"/>
      <c r="CAM938" s="14"/>
      <c r="CAN938" s="14"/>
      <c r="CAO938" s="14"/>
      <c r="CAP938" s="14"/>
      <c r="CAQ938" s="14"/>
      <c r="CAR938" s="14"/>
      <c r="CAS938" s="14"/>
      <c r="CAT938" s="14"/>
      <c r="CAU938" s="14"/>
      <c r="CAV938" s="14"/>
      <c r="CAW938" s="14"/>
      <c r="CAX938" s="14"/>
      <c r="CAY938" s="14"/>
      <c r="CAZ938" s="14"/>
      <c r="CBA938" s="14"/>
      <c r="CBB938" s="14"/>
      <c r="CBC938" s="14"/>
      <c r="CBD938" s="14"/>
      <c r="CBE938" s="14"/>
      <c r="CBF938" s="14"/>
      <c r="CBG938" s="14"/>
      <c r="CBH938" s="14"/>
      <c r="CBI938" s="14"/>
      <c r="CBJ938" s="14"/>
      <c r="CBK938" s="14"/>
      <c r="CBL938" s="14"/>
      <c r="CBM938" s="14"/>
      <c r="CBN938" s="14"/>
      <c r="CBO938" s="14"/>
      <c r="CBP938" s="14"/>
      <c r="CBQ938" s="14"/>
      <c r="CBR938" s="14"/>
      <c r="CBS938" s="14"/>
      <c r="CBT938" s="14"/>
      <c r="CBU938" s="14"/>
      <c r="CBV938" s="14"/>
      <c r="CBW938" s="14"/>
      <c r="CBX938" s="14"/>
      <c r="CBY938" s="14"/>
      <c r="CBZ938" s="14"/>
      <c r="CCA938" s="14"/>
      <c r="CCB938" s="14"/>
      <c r="CCC938" s="14"/>
      <c r="CCD938" s="14"/>
      <c r="CCE938" s="14"/>
      <c r="CCF938" s="14"/>
      <c r="CCG938" s="14"/>
      <c r="CCH938" s="14"/>
      <c r="CCI938" s="14"/>
      <c r="CCJ938" s="14"/>
      <c r="CCK938" s="14"/>
      <c r="CCL938" s="14"/>
      <c r="CCM938" s="14"/>
      <c r="CCN938" s="14"/>
      <c r="CCO938" s="14"/>
      <c r="CCP938" s="14"/>
      <c r="CCQ938" s="14"/>
      <c r="CCR938" s="14"/>
      <c r="CCS938" s="14"/>
      <c r="CCT938" s="14"/>
      <c r="CCU938" s="14"/>
      <c r="CCV938" s="14"/>
      <c r="CCW938" s="14"/>
      <c r="CCX938" s="14"/>
      <c r="CCY938" s="14"/>
      <c r="CCZ938" s="14"/>
      <c r="CDA938" s="14"/>
      <c r="CDB938" s="14"/>
      <c r="CDC938" s="14"/>
      <c r="CDD938" s="14"/>
      <c r="CDE938" s="14"/>
      <c r="CDF938" s="14"/>
      <c r="CDG938" s="14"/>
      <c r="CDH938" s="14"/>
      <c r="CDI938" s="14"/>
      <c r="CDJ938" s="14"/>
      <c r="CDK938" s="14"/>
      <c r="CDL938" s="14"/>
      <c r="CDM938" s="14"/>
      <c r="CDN938" s="14"/>
      <c r="CDO938" s="14"/>
      <c r="CDP938" s="14"/>
      <c r="CDQ938" s="14"/>
      <c r="CDR938" s="14"/>
      <c r="CDS938" s="14"/>
      <c r="CDT938" s="14"/>
      <c r="CDU938" s="14"/>
      <c r="CDV938" s="14"/>
      <c r="CDW938" s="14"/>
      <c r="CDX938" s="14"/>
      <c r="CDY938" s="14"/>
      <c r="CDZ938" s="14"/>
      <c r="CEA938" s="14"/>
      <c r="CEB938" s="14"/>
      <c r="CEC938" s="14"/>
      <c r="CED938" s="14"/>
      <c r="CEE938" s="14"/>
      <c r="CEF938" s="14"/>
      <c r="CEG938" s="14"/>
      <c r="CEH938" s="14"/>
      <c r="CEI938" s="14"/>
      <c r="CEJ938" s="14"/>
      <c r="CEK938" s="14"/>
      <c r="CEL938" s="14"/>
      <c r="CEM938" s="14"/>
      <c r="CEN938" s="14"/>
      <c r="CEO938" s="14"/>
      <c r="CEP938" s="14"/>
      <c r="CEQ938" s="14"/>
      <c r="CER938" s="14"/>
      <c r="CES938" s="14"/>
      <c r="CET938" s="14"/>
      <c r="CEU938" s="14"/>
      <c r="CEV938" s="14"/>
      <c r="CEW938" s="14"/>
      <c r="CEX938" s="14"/>
      <c r="CEY938" s="14"/>
      <c r="CEZ938" s="14"/>
      <c r="CFA938" s="14"/>
      <c r="CFB938" s="14"/>
      <c r="CFC938" s="14"/>
      <c r="CFD938" s="14"/>
      <c r="CFE938" s="14"/>
      <c r="CFF938" s="14"/>
      <c r="CFG938" s="14"/>
      <c r="CFH938" s="14"/>
      <c r="CFI938" s="14"/>
      <c r="CFJ938" s="14"/>
      <c r="CFK938" s="14"/>
      <c r="CFL938" s="14"/>
      <c r="CFM938" s="14"/>
      <c r="CFN938" s="14"/>
      <c r="CFO938" s="14"/>
      <c r="CFP938" s="14"/>
      <c r="CFQ938" s="14"/>
      <c r="CFR938" s="14"/>
      <c r="CFS938" s="14"/>
      <c r="CFT938" s="14"/>
      <c r="CFU938" s="14"/>
      <c r="CFV938" s="14"/>
      <c r="CFW938" s="14"/>
      <c r="CFX938" s="14"/>
      <c r="CFY938" s="14"/>
      <c r="CFZ938" s="14"/>
      <c r="CGA938" s="14"/>
      <c r="CGB938" s="14"/>
      <c r="CGC938" s="14"/>
      <c r="CGD938" s="14"/>
      <c r="CGE938" s="14"/>
      <c r="CGF938" s="14"/>
      <c r="CGG938" s="14"/>
      <c r="CGH938" s="14"/>
      <c r="CGI938" s="14"/>
      <c r="CGJ938" s="14"/>
      <c r="CGK938" s="14"/>
      <c r="CGL938" s="14"/>
      <c r="CGM938" s="14"/>
      <c r="CGN938" s="14"/>
      <c r="CGO938" s="14"/>
      <c r="CGP938" s="14"/>
      <c r="CGQ938" s="14"/>
      <c r="CGR938" s="14"/>
      <c r="CGS938" s="14"/>
      <c r="CGT938" s="14"/>
      <c r="CGU938" s="14"/>
      <c r="CGV938" s="14"/>
      <c r="CGW938" s="14"/>
      <c r="CGX938" s="14"/>
      <c r="CGY938" s="14"/>
      <c r="CGZ938" s="14"/>
      <c r="CHA938" s="14"/>
      <c r="CHB938" s="14"/>
      <c r="CHC938" s="14"/>
      <c r="CHD938" s="14"/>
      <c r="CHE938" s="14"/>
      <c r="CHF938" s="14"/>
      <c r="CHG938" s="14"/>
      <c r="CHH938" s="14"/>
      <c r="CHI938" s="14"/>
      <c r="CHJ938" s="14"/>
      <c r="CHK938" s="14"/>
      <c r="CHL938" s="14"/>
      <c r="CHM938" s="14"/>
      <c r="CHN938" s="14"/>
      <c r="CHO938" s="14"/>
      <c r="CHP938" s="14"/>
      <c r="CHQ938" s="14"/>
      <c r="CHR938" s="14"/>
      <c r="CHS938" s="14"/>
      <c r="CHT938" s="14"/>
      <c r="CHU938" s="14"/>
      <c r="CHV938" s="14"/>
      <c r="CHW938" s="14"/>
      <c r="CHX938" s="14"/>
      <c r="CHY938" s="14"/>
      <c r="CHZ938" s="14"/>
      <c r="CIA938" s="14"/>
      <c r="CIB938" s="14"/>
      <c r="CIC938" s="14"/>
      <c r="CID938" s="14"/>
      <c r="CIE938" s="14"/>
      <c r="CIF938" s="14"/>
      <c r="CIG938" s="14"/>
      <c r="CIH938" s="14"/>
      <c r="CII938" s="14"/>
      <c r="CIJ938" s="14"/>
      <c r="CIK938" s="14"/>
      <c r="CIL938" s="14"/>
      <c r="CIM938" s="14"/>
      <c r="CIN938" s="14"/>
      <c r="CIO938" s="14"/>
      <c r="CIP938" s="14"/>
      <c r="CIQ938" s="14"/>
      <c r="CIR938" s="14"/>
      <c r="CIS938" s="14"/>
      <c r="CIT938" s="14"/>
      <c r="CIU938" s="14"/>
      <c r="CIV938" s="14"/>
      <c r="CIW938" s="14"/>
      <c r="CIX938" s="14"/>
      <c r="CIY938" s="14"/>
      <c r="CIZ938" s="14"/>
      <c r="CJA938" s="14"/>
      <c r="CJB938" s="14"/>
      <c r="CJC938" s="14"/>
      <c r="CJD938" s="14"/>
      <c r="CJE938" s="14"/>
      <c r="CJF938" s="14"/>
      <c r="CJG938" s="14"/>
      <c r="CJH938" s="14"/>
      <c r="CJI938" s="14"/>
      <c r="CJJ938" s="14"/>
      <c r="CJK938" s="14"/>
      <c r="CJL938" s="14"/>
      <c r="CJM938" s="14"/>
      <c r="CJN938" s="14"/>
      <c r="CJO938" s="14"/>
      <c r="CJP938" s="14"/>
      <c r="CJQ938" s="14"/>
      <c r="CJR938" s="14"/>
      <c r="CJS938" s="14"/>
      <c r="CJT938" s="14"/>
      <c r="CJU938" s="14"/>
      <c r="CJV938" s="14"/>
      <c r="CJW938" s="14"/>
      <c r="CJX938" s="14"/>
      <c r="CJY938" s="14"/>
      <c r="CJZ938" s="14"/>
      <c r="CKA938" s="14"/>
      <c r="CKB938" s="14"/>
      <c r="CKC938" s="14"/>
      <c r="CKD938" s="14"/>
      <c r="CKE938" s="14"/>
      <c r="CKF938" s="14"/>
      <c r="CKG938" s="14"/>
      <c r="CKH938" s="14"/>
      <c r="CKI938" s="14"/>
      <c r="CKJ938" s="14"/>
      <c r="CKK938" s="14"/>
      <c r="CKL938" s="14"/>
      <c r="CKM938" s="14"/>
      <c r="CKN938" s="14"/>
      <c r="CKO938" s="14"/>
      <c r="CKP938" s="14"/>
      <c r="CKQ938" s="14"/>
      <c r="CKR938" s="14"/>
      <c r="CKS938" s="14"/>
      <c r="CKT938" s="14"/>
      <c r="CKU938" s="14"/>
      <c r="CKV938" s="14"/>
      <c r="CKW938" s="14"/>
      <c r="CKX938" s="14"/>
      <c r="CKY938" s="14"/>
      <c r="CKZ938" s="14"/>
      <c r="CLA938" s="14"/>
      <c r="CLB938" s="14"/>
      <c r="CLC938" s="14"/>
      <c r="CLD938" s="14"/>
      <c r="CLE938" s="14"/>
      <c r="CLF938" s="14"/>
      <c r="CLG938" s="14"/>
      <c r="CLH938" s="14"/>
      <c r="CLI938" s="14"/>
      <c r="CLJ938" s="14"/>
      <c r="CLK938" s="14"/>
      <c r="CLL938" s="14"/>
      <c r="CLM938" s="14"/>
      <c r="CLN938" s="14"/>
      <c r="CLO938" s="14"/>
      <c r="CLP938" s="14"/>
      <c r="CLQ938" s="14"/>
      <c r="CLR938" s="14"/>
      <c r="CLS938" s="14"/>
      <c r="CLT938" s="14"/>
      <c r="CLU938" s="14"/>
      <c r="CLV938" s="14"/>
      <c r="CLW938" s="14"/>
      <c r="CLX938" s="14"/>
      <c r="CLY938" s="14"/>
      <c r="CLZ938" s="14"/>
      <c r="CMA938" s="14"/>
      <c r="CMB938" s="14"/>
      <c r="CMC938" s="14"/>
      <c r="CMD938" s="14"/>
      <c r="CME938" s="14"/>
      <c r="CMF938" s="14"/>
      <c r="CMG938" s="14"/>
      <c r="CMH938" s="14"/>
      <c r="CMI938" s="14"/>
      <c r="CMJ938" s="14"/>
      <c r="CMK938" s="14"/>
      <c r="CML938" s="14"/>
      <c r="CMM938" s="14"/>
      <c r="CMN938" s="14"/>
      <c r="CMO938" s="14"/>
      <c r="CMP938" s="14"/>
      <c r="CMQ938" s="14"/>
      <c r="CMR938" s="14"/>
      <c r="CMS938" s="14"/>
      <c r="CMT938" s="14"/>
      <c r="CMU938" s="14"/>
      <c r="CMV938" s="14"/>
      <c r="CMW938" s="14"/>
      <c r="CMX938" s="14"/>
      <c r="CMY938" s="14"/>
      <c r="CMZ938" s="14"/>
      <c r="CNA938" s="14"/>
      <c r="CNB938" s="14"/>
      <c r="CNC938" s="14"/>
      <c r="CND938" s="14"/>
      <c r="CNE938" s="14"/>
      <c r="CNF938" s="14"/>
      <c r="CNG938" s="14"/>
      <c r="CNH938" s="14"/>
      <c r="CNI938" s="14"/>
      <c r="CNJ938" s="14"/>
      <c r="CNK938" s="14"/>
      <c r="CNL938" s="14"/>
      <c r="CNM938" s="14"/>
      <c r="CNN938" s="14"/>
      <c r="CNO938" s="14"/>
      <c r="CNP938" s="14"/>
      <c r="CNQ938" s="14"/>
      <c r="CNR938" s="14"/>
      <c r="CNS938" s="14"/>
      <c r="CNT938" s="14"/>
      <c r="CNU938" s="14"/>
      <c r="CNV938" s="14"/>
      <c r="CNW938" s="14"/>
      <c r="CNX938" s="14"/>
      <c r="CNY938" s="14"/>
      <c r="CNZ938" s="14"/>
      <c r="COA938" s="14"/>
      <c r="COB938" s="14"/>
      <c r="COC938" s="14"/>
      <c r="COD938" s="14"/>
      <c r="COE938" s="14"/>
      <c r="COF938" s="14"/>
      <c r="COG938" s="14"/>
      <c r="COH938" s="14"/>
      <c r="COI938" s="14"/>
      <c r="COJ938" s="14"/>
      <c r="COK938" s="14"/>
      <c r="COL938" s="14"/>
      <c r="COM938" s="14"/>
      <c r="CON938" s="14"/>
      <c r="COO938" s="14"/>
      <c r="COP938" s="14"/>
      <c r="COQ938" s="14"/>
      <c r="COR938" s="14"/>
      <c r="COS938" s="14"/>
      <c r="COT938" s="14"/>
      <c r="COU938" s="14"/>
      <c r="COV938" s="14"/>
      <c r="COW938" s="14"/>
      <c r="COX938" s="14"/>
      <c r="COY938" s="14"/>
      <c r="COZ938" s="14"/>
      <c r="CPA938" s="14"/>
      <c r="CPB938" s="14"/>
      <c r="CPC938" s="14"/>
      <c r="CPD938" s="14"/>
      <c r="CPE938" s="14"/>
      <c r="CPF938" s="14"/>
      <c r="CPG938" s="14"/>
      <c r="CPH938" s="14"/>
      <c r="CPI938" s="14"/>
      <c r="CPJ938" s="14"/>
      <c r="CPK938" s="14"/>
      <c r="CPL938" s="14"/>
      <c r="CPM938" s="14"/>
      <c r="CPN938" s="14"/>
      <c r="CPO938" s="14"/>
      <c r="CPP938" s="14"/>
      <c r="CPQ938" s="14"/>
      <c r="CPR938" s="14"/>
      <c r="CPS938" s="14"/>
      <c r="CPT938" s="14"/>
      <c r="CPU938" s="14"/>
      <c r="CPV938" s="14"/>
      <c r="CPW938" s="14"/>
      <c r="CPX938" s="14"/>
      <c r="CPY938" s="14"/>
      <c r="CPZ938" s="14"/>
      <c r="CQA938" s="14"/>
      <c r="CQB938" s="14"/>
      <c r="CQC938" s="14"/>
      <c r="CQD938" s="14"/>
      <c r="CQE938" s="14"/>
      <c r="CQF938" s="14"/>
      <c r="CQG938" s="14"/>
      <c r="CQH938" s="14"/>
      <c r="CQI938" s="14"/>
      <c r="CQJ938" s="14"/>
      <c r="CQK938" s="14"/>
      <c r="CQL938" s="14"/>
      <c r="CQM938" s="14"/>
      <c r="CQN938" s="14"/>
      <c r="CQO938" s="14"/>
      <c r="CQP938" s="14"/>
      <c r="CQQ938" s="14"/>
      <c r="CQR938" s="14"/>
      <c r="CQS938" s="14"/>
      <c r="CQT938" s="14"/>
      <c r="CQU938" s="14"/>
      <c r="CQV938" s="14"/>
      <c r="CQW938" s="14"/>
      <c r="CQX938" s="14"/>
      <c r="CQY938" s="14"/>
      <c r="CQZ938" s="14"/>
      <c r="CRA938" s="14"/>
      <c r="CRB938" s="14"/>
      <c r="CRC938" s="14"/>
      <c r="CRD938" s="14"/>
      <c r="CRE938" s="14"/>
      <c r="CRF938" s="14"/>
      <c r="CRG938" s="14"/>
      <c r="CRH938" s="14"/>
      <c r="CRI938" s="14"/>
      <c r="CRJ938" s="14"/>
      <c r="CRK938" s="14"/>
      <c r="CRL938" s="14"/>
      <c r="CRM938" s="14"/>
      <c r="CRN938" s="14"/>
      <c r="CRO938" s="14"/>
      <c r="CRP938" s="14"/>
      <c r="CRQ938" s="14"/>
      <c r="CRR938" s="14"/>
      <c r="CRS938" s="14"/>
      <c r="CRT938" s="14"/>
      <c r="CRU938" s="14"/>
      <c r="CRV938" s="14"/>
      <c r="CRW938" s="14"/>
      <c r="CRX938" s="14"/>
      <c r="CRY938" s="14"/>
      <c r="CRZ938" s="14"/>
      <c r="CSA938" s="14"/>
      <c r="CSB938" s="14"/>
      <c r="CSC938" s="14"/>
      <c r="CSD938" s="14"/>
      <c r="CSE938" s="14"/>
      <c r="CSF938" s="14"/>
      <c r="CSG938" s="14"/>
      <c r="CSH938" s="14"/>
      <c r="CSI938" s="14"/>
      <c r="CSJ938" s="14"/>
      <c r="CSK938" s="14"/>
      <c r="CSL938" s="14"/>
      <c r="CSM938" s="14"/>
      <c r="CSN938" s="14"/>
      <c r="CSO938" s="14"/>
      <c r="CSP938" s="14"/>
      <c r="CSQ938" s="14"/>
      <c r="CSR938" s="14"/>
      <c r="CSS938" s="14"/>
      <c r="CST938" s="14"/>
      <c r="CSU938" s="14"/>
      <c r="CSV938" s="14"/>
      <c r="CSW938" s="14"/>
      <c r="CSX938" s="14"/>
      <c r="CSY938" s="14"/>
      <c r="CSZ938" s="14"/>
      <c r="CTA938" s="14"/>
      <c r="CTB938" s="14"/>
      <c r="CTC938" s="14"/>
      <c r="CTD938" s="14"/>
      <c r="CTE938" s="14"/>
      <c r="CTF938" s="14"/>
      <c r="CTG938" s="14"/>
      <c r="CTH938" s="14"/>
      <c r="CTI938" s="14"/>
      <c r="CTJ938" s="14"/>
      <c r="CTK938" s="14"/>
      <c r="CTL938" s="14"/>
      <c r="CTM938" s="14"/>
      <c r="CTN938" s="14"/>
      <c r="CTO938" s="14"/>
      <c r="CTP938" s="14"/>
      <c r="CTQ938" s="14"/>
      <c r="CTR938" s="14"/>
      <c r="CTS938" s="14"/>
      <c r="CTT938" s="14"/>
      <c r="CTU938" s="14"/>
      <c r="CTV938" s="14"/>
      <c r="CTW938" s="14"/>
      <c r="CTX938" s="14"/>
      <c r="CTY938" s="14"/>
      <c r="CTZ938" s="14"/>
      <c r="CUA938" s="14"/>
      <c r="CUB938" s="14"/>
      <c r="CUC938" s="14"/>
      <c r="CUD938" s="14"/>
      <c r="CUE938" s="14"/>
      <c r="CUF938" s="14"/>
      <c r="CUG938" s="14"/>
      <c r="CUH938" s="14"/>
      <c r="CUI938" s="14"/>
      <c r="CUJ938" s="14"/>
      <c r="CUK938" s="14"/>
      <c r="CUL938" s="14"/>
      <c r="CUM938" s="14"/>
      <c r="CUN938" s="14"/>
      <c r="CUO938" s="14"/>
      <c r="CUP938" s="14"/>
      <c r="CUQ938" s="14"/>
      <c r="CUR938" s="14"/>
      <c r="CUS938" s="14"/>
      <c r="CUT938" s="14"/>
      <c r="CUU938" s="14"/>
      <c r="CUV938" s="14"/>
      <c r="CUW938" s="14"/>
      <c r="CUX938" s="14"/>
      <c r="CUY938" s="14"/>
      <c r="CUZ938" s="14"/>
      <c r="CVA938" s="14"/>
      <c r="CVB938" s="14"/>
      <c r="CVC938" s="14"/>
      <c r="CVD938" s="14"/>
      <c r="CVE938" s="14"/>
      <c r="CVF938" s="14"/>
      <c r="CVG938" s="14"/>
      <c r="CVH938" s="14"/>
      <c r="CVI938" s="14"/>
      <c r="CVJ938" s="14"/>
      <c r="CVK938" s="14"/>
      <c r="CVL938" s="14"/>
      <c r="CVM938" s="14"/>
      <c r="CVN938" s="14"/>
      <c r="CVO938" s="14"/>
      <c r="CVP938" s="14"/>
      <c r="CVQ938" s="14"/>
      <c r="CVR938" s="14"/>
      <c r="CVS938" s="14"/>
      <c r="CVT938" s="14"/>
      <c r="CVU938" s="14"/>
      <c r="CVV938" s="14"/>
      <c r="CVW938" s="14"/>
      <c r="CVX938" s="14"/>
      <c r="CVY938" s="14"/>
      <c r="CVZ938" s="14"/>
      <c r="CWA938" s="14"/>
      <c r="CWB938" s="14"/>
      <c r="CWC938" s="14"/>
      <c r="CWD938" s="14"/>
      <c r="CWE938" s="14"/>
      <c r="CWF938" s="14"/>
      <c r="CWG938" s="14"/>
      <c r="CWH938" s="14"/>
      <c r="CWI938" s="14"/>
      <c r="CWJ938" s="14"/>
      <c r="CWK938" s="14"/>
      <c r="CWL938" s="14"/>
      <c r="CWM938" s="14"/>
      <c r="CWN938" s="14"/>
      <c r="CWO938" s="14"/>
      <c r="CWP938" s="14"/>
      <c r="CWQ938" s="14"/>
      <c r="CWR938" s="14"/>
      <c r="CWS938" s="14"/>
      <c r="CWT938" s="14"/>
      <c r="CWU938" s="14"/>
      <c r="CWV938" s="14"/>
      <c r="CWW938" s="14"/>
      <c r="CWX938" s="14"/>
      <c r="CWY938" s="14"/>
      <c r="CWZ938" s="14"/>
      <c r="CXA938" s="14"/>
      <c r="CXB938" s="14"/>
      <c r="CXC938" s="14"/>
      <c r="CXD938" s="14"/>
      <c r="CXE938" s="14"/>
      <c r="CXF938" s="14"/>
      <c r="CXG938" s="14"/>
      <c r="CXH938" s="14"/>
      <c r="CXI938" s="14"/>
      <c r="CXJ938" s="14"/>
      <c r="CXK938" s="14"/>
      <c r="CXL938" s="14"/>
      <c r="CXM938" s="14"/>
      <c r="CXN938" s="14"/>
      <c r="CXO938" s="14"/>
      <c r="CXP938" s="14"/>
      <c r="CXQ938" s="14"/>
      <c r="CXR938" s="14"/>
      <c r="CXS938" s="14"/>
      <c r="CXT938" s="14"/>
      <c r="CXU938" s="14"/>
      <c r="CXV938" s="14"/>
      <c r="CXW938" s="14"/>
      <c r="CXX938" s="14"/>
      <c r="CXY938" s="14"/>
      <c r="CXZ938" s="14"/>
      <c r="CYA938" s="14"/>
      <c r="CYB938" s="14"/>
      <c r="CYC938" s="14"/>
      <c r="CYD938" s="14"/>
      <c r="CYE938" s="14"/>
      <c r="CYF938" s="14"/>
      <c r="CYG938" s="14"/>
      <c r="CYH938" s="14"/>
      <c r="CYI938" s="14"/>
      <c r="CYJ938" s="14"/>
      <c r="CYK938" s="14"/>
      <c r="CYL938" s="14"/>
      <c r="CYM938" s="14"/>
      <c r="CYN938" s="14"/>
      <c r="CYO938" s="14"/>
      <c r="CYP938" s="14"/>
      <c r="CYQ938" s="14"/>
      <c r="CYR938" s="14"/>
      <c r="CYS938" s="14"/>
      <c r="CYT938" s="14"/>
      <c r="CYU938" s="14"/>
      <c r="CYV938" s="14"/>
      <c r="CYW938" s="14"/>
      <c r="CYX938" s="14"/>
      <c r="CYY938" s="14"/>
      <c r="CYZ938" s="14"/>
      <c r="CZA938" s="14"/>
      <c r="CZB938" s="14"/>
      <c r="CZC938" s="14"/>
      <c r="CZD938" s="14"/>
      <c r="CZE938" s="14"/>
      <c r="CZF938" s="14"/>
      <c r="CZG938" s="14"/>
      <c r="CZH938" s="14"/>
      <c r="CZI938" s="14"/>
      <c r="CZJ938" s="14"/>
      <c r="CZK938" s="14"/>
      <c r="CZL938" s="14"/>
      <c r="CZM938" s="14"/>
      <c r="CZN938" s="14"/>
      <c r="CZO938" s="14"/>
      <c r="CZP938" s="14"/>
      <c r="CZQ938" s="14"/>
      <c r="CZR938" s="14"/>
      <c r="CZS938" s="14"/>
      <c r="CZT938" s="14"/>
      <c r="CZU938" s="14"/>
      <c r="CZV938" s="14"/>
      <c r="CZW938" s="14"/>
      <c r="CZX938" s="14"/>
      <c r="CZY938" s="14"/>
      <c r="CZZ938" s="14"/>
      <c r="DAA938" s="14"/>
      <c r="DAB938" s="14"/>
      <c r="DAC938" s="14"/>
      <c r="DAD938" s="14"/>
      <c r="DAE938" s="14"/>
      <c r="DAF938" s="14"/>
      <c r="DAG938" s="14"/>
      <c r="DAH938" s="14"/>
      <c r="DAI938" s="14"/>
      <c r="DAJ938" s="14"/>
      <c r="DAK938" s="14"/>
      <c r="DAL938" s="14"/>
      <c r="DAM938" s="14"/>
      <c r="DAN938" s="14"/>
      <c r="DAO938" s="14"/>
      <c r="DAP938" s="14"/>
      <c r="DAQ938" s="14"/>
      <c r="DAR938" s="14"/>
      <c r="DAS938" s="14"/>
      <c r="DAT938" s="14"/>
      <c r="DAU938" s="14"/>
      <c r="DAV938" s="14"/>
      <c r="DAW938" s="14"/>
      <c r="DAX938" s="14"/>
      <c r="DAY938" s="14"/>
      <c r="DAZ938" s="14"/>
      <c r="DBA938" s="14"/>
      <c r="DBB938" s="14"/>
      <c r="DBC938" s="14"/>
      <c r="DBD938" s="14"/>
      <c r="DBE938" s="14"/>
      <c r="DBF938" s="14"/>
      <c r="DBG938" s="14"/>
      <c r="DBH938" s="14"/>
      <c r="DBI938" s="14"/>
      <c r="DBJ938" s="14"/>
      <c r="DBK938" s="14"/>
      <c r="DBL938" s="14"/>
      <c r="DBM938" s="14"/>
      <c r="DBN938" s="14"/>
      <c r="DBO938" s="14"/>
      <c r="DBP938" s="14"/>
      <c r="DBQ938" s="14"/>
      <c r="DBR938" s="14"/>
      <c r="DBS938" s="14"/>
      <c r="DBT938" s="14"/>
      <c r="DBU938" s="14"/>
      <c r="DBV938" s="14"/>
      <c r="DBW938" s="14"/>
      <c r="DBX938" s="14"/>
      <c r="DBY938" s="14"/>
      <c r="DBZ938" s="14"/>
      <c r="DCA938" s="14"/>
      <c r="DCB938" s="14"/>
      <c r="DCC938" s="14"/>
      <c r="DCD938" s="14"/>
      <c r="DCE938" s="14"/>
      <c r="DCF938" s="14"/>
      <c r="DCG938" s="14"/>
      <c r="DCH938" s="14"/>
      <c r="DCI938" s="14"/>
      <c r="DCJ938" s="14"/>
      <c r="DCK938" s="14"/>
      <c r="DCL938" s="14"/>
      <c r="DCM938" s="14"/>
      <c r="DCN938" s="14"/>
      <c r="DCO938" s="14"/>
      <c r="DCP938" s="14"/>
      <c r="DCQ938" s="14"/>
      <c r="DCR938" s="14"/>
      <c r="DCS938" s="14"/>
      <c r="DCT938" s="14"/>
      <c r="DCU938" s="14"/>
      <c r="DCV938" s="14"/>
      <c r="DCW938" s="14"/>
      <c r="DCX938" s="14"/>
      <c r="DCY938" s="14"/>
      <c r="DCZ938" s="14"/>
      <c r="DDA938" s="14"/>
      <c r="DDB938" s="14"/>
      <c r="DDC938" s="14"/>
      <c r="DDD938" s="14"/>
      <c r="DDE938" s="14"/>
      <c r="DDF938" s="14"/>
      <c r="DDG938" s="14"/>
      <c r="DDH938" s="14"/>
      <c r="DDI938" s="14"/>
      <c r="DDJ938" s="14"/>
      <c r="DDK938" s="14"/>
      <c r="DDL938" s="14"/>
      <c r="DDM938" s="14"/>
      <c r="DDN938" s="14"/>
      <c r="DDO938" s="14"/>
      <c r="DDP938" s="14"/>
      <c r="DDQ938" s="14"/>
      <c r="DDR938" s="14"/>
      <c r="DDS938" s="14"/>
      <c r="DDT938" s="14"/>
      <c r="DDU938" s="14"/>
      <c r="DDV938" s="14"/>
      <c r="DDW938" s="14"/>
      <c r="DDX938" s="14"/>
      <c r="DDY938" s="14"/>
      <c r="DDZ938" s="14"/>
      <c r="DEA938" s="14"/>
      <c r="DEB938" s="14"/>
      <c r="DEC938" s="14"/>
      <c r="DED938" s="14"/>
      <c r="DEE938" s="14"/>
      <c r="DEF938" s="14"/>
      <c r="DEG938" s="14"/>
      <c r="DEH938" s="14"/>
      <c r="DEI938" s="14"/>
      <c r="DEJ938" s="14"/>
      <c r="DEK938" s="14"/>
      <c r="DEL938" s="14"/>
      <c r="DEM938" s="14"/>
      <c r="DEN938" s="14"/>
      <c r="DEO938" s="14"/>
      <c r="DEP938" s="14"/>
      <c r="DEQ938" s="14"/>
      <c r="DER938" s="14"/>
      <c r="DES938" s="14"/>
      <c r="DET938" s="14"/>
      <c r="DEU938" s="14"/>
      <c r="DEV938" s="14"/>
      <c r="DEW938" s="14"/>
      <c r="DEX938" s="14"/>
      <c r="DEY938" s="14"/>
      <c r="DEZ938" s="14"/>
      <c r="DFA938" s="14"/>
      <c r="DFB938" s="14"/>
      <c r="DFC938" s="14"/>
      <c r="DFD938" s="14"/>
      <c r="DFE938" s="14"/>
      <c r="DFF938" s="14"/>
      <c r="DFG938" s="14"/>
      <c r="DFH938" s="14"/>
      <c r="DFI938" s="14"/>
      <c r="DFJ938" s="14"/>
      <c r="DFK938" s="14"/>
      <c r="DFL938" s="14"/>
      <c r="DFM938" s="14"/>
      <c r="DFN938" s="14"/>
      <c r="DFO938" s="14"/>
      <c r="DFP938" s="14"/>
      <c r="DFQ938" s="14"/>
      <c r="DFR938" s="14"/>
      <c r="DFS938" s="14"/>
      <c r="DFT938" s="14"/>
      <c r="DFU938" s="14"/>
      <c r="DFV938" s="14"/>
      <c r="DFW938" s="14"/>
      <c r="DFX938" s="14"/>
      <c r="DFY938" s="14"/>
      <c r="DFZ938" s="14"/>
      <c r="DGA938" s="14"/>
      <c r="DGB938" s="14"/>
      <c r="DGC938" s="14"/>
      <c r="DGD938" s="14"/>
      <c r="DGE938" s="14"/>
      <c r="DGF938" s="14"/>
      <c r="DGG938" s="14"/>
      <c r="DGH938" s="14"/>
      <c r="DGI938" s="14"/>
      <c r="DGJ938" s="14"/>
      <c r="DGK938" s="14"/>
      <c r="DGL938" s="14"/>
      <c r="DGM938" s="14"/>
      <c r="DGN938" s="14"/>
      <c r="DGO938" s="14"/>
      <c r="DGP938" s="14"/>
      <c r="DGQ938" s="14"/>
      <c r="DGR938" s="14"/>
      <c r="DGS938" s="14"/>
      <c r="DGT938" s="14"/>
      <c r="DGU938" s="14"/>
      <c r="DGV938" s="14"/>
      <c r="DGW938" s="14"/>
      <c r="DGX938" s="14"/>
      <c r="DGY938" s="14"/>
      <c r="DGZ938" s="14"/>
      <c r="DHA938" s="14"/>
      <c r="DHB938" s="14"/>
      <c r="DHC938" s="14"/>
      <c r="DHD938" s="14"/>
      <c r="DHE938" s="14"/>
      <c r="DHF938" s="14"/>
      <c r="DHG938" s="14"/>
      <c r="DHH938" s="14"/>
      <c r="DHI938" s="14"/>
      <c r="DHJ938" s="14"/>
      <c r="DHK938" s="14"/>
      <c r="DHL938" s="14"/>
      <c r="DHM938" s="14"/>
      <c r="DHN938" s="14"/>
      <c r="DHO938" s="14"/>
      <c r="DHP938" s="14"/>
      <c r="DHQ938" s="14"/>
      <c r="DHR938" s="14"/>
      <c r="DHS938" s="14"/>
      <c r="DHT938" s="14"/>
      <c r="DHU938" s="14"/>
      <c r="DHV938" s="14"/>
      <c r="DHW938" s="14"/>
      <c r="DHX938" s="14"/>
      <c r="DHY938" s="14"/>
      <c r="DHZ938" s="14"/>
      <c r="DIA938" s="14"/>
      <c r="DIB938" s="14"/>
      <c r="DIC938" s="14"/>
      <c r="DID938" s="14"/>
      <c r="DIE938" s="14"/>
      <c r="DIF938" s="14"/>
      <c r="DIG938" s="14"/>
      <c r="DIH938" s="14"/>
      <c r="DII938" s="14"/>
      <c r="DIJ938" s="14"/>
      <c r="DIK938" s="14"/>
      <c r="DIL938" s="14"/>
      <c r="DIM938" s="14"/>
      <c r="DIN938" s="14"/>
      <c r="DIO938" s="14"/>
      <c r="DIP938" s="14"/>
      <c r="DIQ938" s="14"/>
      <c r="DIR938" s="14"/>
      <c r="DIS938" s="14"/>
      <c r="DIT938" s="14"/>
      <c r="DIU938" s="14"/>
      <c r="DIV938" s="14"/>
      <c r="DIW938" s="14"/>
      <c r="DIX938" s="14"/>
      <c r="DIY938" s="14"/>
      <c r="DIZ938" s="14"/>
      <c r="DJA938" s="14"/>
      <c r="DJB938" s="14"/>
      <c r="DJC938" s="14"/>
      <c r="DJD938" s="14"/>
      <c r="DJE938" s="14"/>
      <c r="DJF938" s="14"/>
      <c r="DJG938" s="14"/>
      <c r="DJH938" s="14"/>
      <c r="DJI938" s="14"/>
      <c r="DJJ938" s="14"/>
      <c r="DJK938" s="14"/>
      <c r="DJL938" s="14"/>
      <c r="DJM938" s="14"/>
      <c r="DJN938" s="14"/>
      <c r="DJO938" s="14"/>
      <c r="DJP938" s="14"/>
      <c r="DJQ938" s="14"/>
      <c r="DJR938" s="14"/>
      <c r="DJS938" s="14"/>
      <c r="DJT938" s="14"/>
      <c r="DJU938" s="14"/>
      <c r="DJV938" s="14"/>
      <c r="DJW938" s="14"/>
      <c r="DJX938" s="14"/>
      <c r="DJY938" s="14"/>
      <c r="DJZ938" s="14"/>
      <c r="DKA938" s="14"/>
      <c r="DKB938" s="14"/>
      <c r="DKC938" s="14"/>
      <c r="DKD938" s="14"/>
      <c r="DKE938" s="14"/>
      <c r="DKF938" s="14"/>
      <c r="DKG938" s="14"/>
      <c r="DKH938" s="14"/>
      <c r="DKI938" s="14"/>
      <c r="DKJ938" s="14"/>
      <c r="DKK938" s="14"/>
      <c r="DKL938" s="14"/>
      <c r="DKM938" s="14"/>
      <c r="DKN938" s="14"/>
      <c r="DKO938" s="14"/>
      <c r="DKP938" s="14"/>
      <c r="DKQ938" s="14"/>
      <c r="DKR938" s="14"/>
      <c r="DKS938" s="14"/>
      <c r="DKT938" s="14"/>
      <c r="DKU938" s="14"/>
      <c r="DKV938" s="14"/>
      <c r="DKW938" s="14"/>
      <c r="DKX938" s="14"/>
      <c r="DKY938" s="14"/>
      <c r="DKZ938" s="14"/>
      <c r="DLA938" s="14"/>
      <c r="DLB938" s="14"/>
      <c r="DLC938" s="14"/>
      <c r="DLD938" s="14"/>
      <c r="DLE938" s="14"/>
      <c r="DLF938" s="14"/>
      <c r="DLG938" s="14"/>
      <c r="DLH938" s="14"/>
      <c r="DLI938" s="14"/>
      <c r="DLJ938" s="14"/>
      <c r="DLK938" s="14"/>
      <c r="DLL938" s="14"/>
      <c r="DLM938" s="14"/>
      <c r="DLN938" s="14"/>
      <c r="DLO938" s="14"/>
      <c r="DLP938" s="14"/>
      <c r="DLQ938" s="14"/>
      <c r="DLR938" s="14"/>
      <c r="DLS938" s="14"/>
      <c r="DLT938" s="14"/>
      <c r="DLU938" s="14"/>
      <c r="DLV938" s="14"/>
      <c r="DLW938" s="14"/>
      <c r="DLX938" s="14"/>
      <c r="DLY938" s="14"/>
      <c r="DLZ938" s="14"/>
      <c r="DMA938" s="14"/>
      <c r="DMB938" s="14"/>
      <c r="DMC938" s="14"/>
      <c r="DMD938" s="14"/>
      <c r="DME938" s="14"/>
      <c r="DMF938" s="14"/>
      <c r="DMG938" s="14"/>
      <c r="DMH938" s="14"/>
      <c r="DMI938" s="14"/>
      <c r="DMJ938" s="14"/>
      <c r="DMK938" s="14"/>
      <c r="DML938" s="14"/>
      <c r="DMM938" s="14"/>
      <c r="DMN938" s="14"/>
      <c r="DMO938" s="14"/>
      <c r="DMP938" s="14"/>
      <c r="DMQ938" s="14"/>
      <c r="DMR938" s="14"/>
      <c r="DMS938" s="14"/>
      <c r="DMT938" s="14"/>
      <c r="DMU938" s="14"/>
      <c r="DMV938" s="14"/>
      <c r="DMW938" s="14"/>
      <c r="DMX938" s="14"/>
      <c r="DMY938" s="14"/>
      <c r="DMZ938" s="14"/>
      <c r="DNA938" s="14"/>
      <c r="DNB938" s="14"/>
      <c r="DNC938" s="14"/>
      <c r="DND938" s="14"/>
      <c r="DNE938" s="14"/>
      <c r="DNF938" s="14"/>
      <c r="DNG938" s="14"/>
      <c r="DNH938" s="14"/>
      <c r="DNI938" s="14"/>
      <c r="DNJ938" s="14"/>
      <c r="DNK938" s="14"/>
      <c r="DNL938" s="14"/>
      <c r="DNM938" s="14"/>
      <c r="DNN938" s="14"/>
      <c r="DNO938" s="14"/>
      <c r="DNP938" s="14"/>
      <c r="DNQ938" s="14"/>
      <c r="DNR938" s="14"/>
      <c r="DNS938" s="14"/>
      <c r="DNT938" s="14"/>
      <c r="DNU938" s="14"/>
      <c r="DNV938" s="14"/>
      <c r="DNW938" s="14"/>
      <c r="DNX938" s="14"/>
      <c r="DNY938" s="14"/>
      <c r="DNZ938" s="14"/>
      <c r="DOA938" s="14"/>
      <c r="DOB938" s="14"/>
      <c r="DOC938" s="14"/>
      <c r="DOD938" s="14"/>
      <c r="DOE938" s="14"/>
      <c r="DOF938" s="14"/>
      <c r="DOG938" s="14"/>
      <c r="DOH938" s="14"/>
      <c r="DOI938" s="14"/>
      <c r="DOJ938" s="14"/>
      <c r="DOK938" s="14"/>
      <c r="DOL938" s="14"/>
      <c r="DOM938" s="14"/>
      <c r="DON938" s="14"/>
      <c r="DOO938" s="14"/>
      <c r="DOP938" s="14"/>
      <c r="DOQ938" s="14"/>
      <c r="DOR938" s="14"/>
      <c r="DOS938" s="14"/>
      <c r="DOT938" s="14"/>
      <c r="DOU938" s="14"/>
      <c r="DOV938" s="14"/>
      <c r="DOW938" s="14"/>
      <c r="DOX938" s="14"/>
      <c r="DOY938" s="14"/>
      <c r="DOZ938" s="14"/>
      <c r="DPA938" s="14"/>
      <c r="DPB938" s="14"/>
      <c r="DPC938" s="14"/>
      <c r="DPD938" s="14"/>
      <c r="DPE938" s="14"/>
      <c r="DPF938" s="14"/>
      <c r="DPG938" s="14"/>
      <c r="DPH938" s="14"/>
      <c r="DPI938" s="14"/>
      <c r="DPJ938" s="14"/>
      <c r="DPK938" s="14"/>
      <c r="DPL938" s="14"/>
      <c r="DPM938" s="14"/>
      <c r="DPN938" s="14"/>
      <c r="DPO938" s="14"/>
      <c r="DPP938" s="14"/>
      <c r="DPQ938" s="14"/>
      <c r="DPR938" s="14"/>
      <c r="DPS938" s="14"/>
      <c r="DPT938" s="14"/>
      <c r="DPU938" s="14"/>
      <c r="DPV938" s="14"/>
      <c r="DPW938" s="14"/>
      <c r="DPX938" s="14"/>
      <c r="DPY938" s="14"/>
      <c r="DPZ938" s="14"/>
      <c r="DQA938" s="14"/>
      <c r="DQB938" s="14"/>
      <c r="DQC938" s="14"/>
      <c r="DQD938" s="14"/>
      <c r="DQE938" s="14"/>
      <c r="DQF938" s="14"/>
      <c r="DQG938" s="14"/>
      <c r="DQH938" s="14"/>
      <c r="DQI938" s="14"/>
      <c r="DQJ938" s="14"/>
      <c r="DQK938" s="14"/>
      <c r="DQL938" s="14"/>
      <c r="DQM938" s="14"/>
      <c r="DQN938" s="14"/>
      <c r="DQO938" s="14"/>
      <c r="DQP938" s="14"/>
      <c r="DQQ938" s="14"/>
      <c r="DQR938" s="14"/>
      <c r="DQS938" s="14"/>
      <c r="DQT938" s="14"/>
      <c r="DQU938" s="14"/>
      <c r="DQV938" s="14"/>
      <c r="DQW938" s="14"/>
      <c r="DQX938" s="14"/>
      <c r="DQY938" s="14"/>
      <c r="DQZ938" s="14"/>
      <c r="DRA938" s="14"/>
      <c r="DRB938" s="14"/>
      <c r="DRC938" s="14"/>
      <c r="DRD938" s="14"/>
      <c r="DRE938" s="14"/>
      <c r="DRF938" s="14"/>
      <c r="DRG938" s="14"/>
      <c r="DRH938" s="14"/>
      <c r="DRI938" s="14"/>
      <c r="DRJ938" s="14"/>
      <c r="DRK938" s="14"/>
      <c r="DRL938" s="14"/>
      <c r="DRM938" s="14"/>
      <c r="DRN938" s="14"/>
      <c r="DRO938" s="14"/>
      <c r="DRP938" s="14"/>
      <c r="DRQ938" s="14"/>
      <c r="DRR938" s="14"/>
      <c r="DRS938" s="14"/>
      <c r="DRT938" s="14"/>
      <c r="DRU938" s="14"/>
      <c r="DRV938" s="14"/>
      <c r="DRW938" s="14"/>
      <c r="DRX938" s="14"/>
      <c r="DRY938" s="14"/>
      <c r="DRZ938" s="14"/>
      <c r="DSA938" s="14"/>
      <c r="DSB938" s="14"/>
      <c r="DSC938" s="14"/>
      <c r="DSD938" s="14"/>
      <c r="DSE938" s="14"/>
      <c r="DSF938" s="14"/>
      <c r="DSG938" s="14"/>
      <c r="DSH938" s="14"/>
      <c r="DSI938" s="14"/>
      <c r="DSJ938" s="14"/>
      <c r="DSK938" s="14"/>
      <c r="DSL938" s="14"/>
      <c r="DSM938" s="14"/>
      <c r="DSN938" s="14"/>
      <c r="DSO938" s="14"/>
      <c r="DSP938" s="14"/>
      <c r="DSQ938" s="14"/>
      <c r="DSR938" s="14"/>
      <c r="DSS938" s="14"/>
      <c r="DST938" s="14"/>
      <c r="DSU938" s="14"/>
      <c r="DSV938" s="14"/>
      <c r="DSW938" s="14"/>
      <c r="DSX938" s="14"/>
      <c r="DSY938" s="14"/>
      <c r="DSZ938" s="14"/>
      <c r="DTA938" s="14"/>
      <c r="DTB938" s="14"/>
      <c r="DTC938" s="14"/>
      <c r="DTD938" s="14"/>
      <c r="DTE938" s="14"/>
      <c r="DTF938" s="14"/>
      <c r="DTG938" s="14"/>
      <c r="DTH938" s="14"/>
      <c r="DTI938" s="14"/>
      <c r="DTJ938" s="14"/>
      <c r="DTK938" s="14"/>
      <c r="DTL938" s="14"/>
      <c r="DTM938" s="14"/>
      <c r="DTN938" s="14"/>
      <c r="DTO938" s="14"/>
      <c r="DTP938" s="14"/>
      <c r="DTQ938" s="14"/>
      <c r="DTR938" s="14"/>
      <c r="DTS938" s="14"/>
      <c r="DTT938" s="14"/>
      <c r="DTU938" s="14"/>
      <c r="DTV938" s="14"/>
      <c r="DTW938" s="14"/>
      <c r="DTX938" s="14"/>
      <c r="DTY938" s="14"/>
      <c r="DTZ938" s="14"/>
      <c r="DUA938" s="14"/>
      <c r="DUB938" s="14"/>
      <c r="DUC938" s="14"/>
      <c r="DUD938" s="14"/>
      <c r="DUE938" s="14"/>
      <c r="DUF938" s="14"/>
      <c r="DUG938" s="14"/>
      <c r="DUH938" s="14"/>
      <c r="DUI938" s="14"/>
      <c r="DUJ938" s="14"/>
      <c r="DUK938" s="14"/>
      <c r="DUL938" s="14"/>
      <c r="DUM938" s="14"/>
      <c r="DUN938" s="14"/>
      <c r="DUO938" s="14"/>
      <c r="DUP938" s="14"/>
      <c r="DUQ938" s="14"/>
      <c r="DUR938" s="14"/>
      <c r="DUS938" s="14"/>
      <c r="DUT938" s="14"/>
      <c r="DUU938" s="14"/>
      <c r="DUV938" s="14"/>
      <c r="DUW938" s="14"/>
      <c r="DUX938" s="14"/>
      <c r="DUY938" s="14"/>
      <c r="DUZ938" s="14"/>
      <c r="DVA938" s="14"/>
      <c r="DVB938" s="14"/>
      <c r="DVC938" s="14"/>
      <c r="DVD938" s="14"/>
      <c r="DVE938" s="14"/>
      <c r="DVF938" s="14"/>
      <c r="DVG938" s="14"/>
      <c r="DVH938" s="14"/>
      <c r="DVI938" s="14"/>
      <c r="DVJ938" s="14"/>
      <c r="DVK938" s="14"/>
      <c r="DVL938" s="14"/>
      <c r="DVM938" s="14"/>
      <c r="DVN938" s="14"/>
      <c r="DVO938" s="14"/>
      <c r="DVP938" s="14"/>
      <c r="DVQ938" s="14"/>
      <c r="DVR938" s="14"/>
      <c r="DVS938" s="14"/>
      <c r="DVT938" s="14"/>
      <c r="DVU938" s="14"/>
      <c r="DVV938" s="14"/>
      <c r="DVW938" s="14"/>
      <c r="DVX938" s="14"/>
      <c r="DVY938" s="14"/>
      <c r="DVZ938" s="14"/>
      <c r="DWA938" s="14"/>
      <c r="DWB938" s="14"/>
      <c r="DWC938" s="14"/>
      <c r="DWD938" s="14"/>
      <c r="DWE938" s="14"/>
      <c r="DWF938" s="14"/>
      <c r="DWG938" s="14"/>
      <c r="DWH938" s="14"/>
      <c r="DWI938" s="14"/>
      <c r="DWJ938" s="14"/>
      <c r="DWK938" s="14"/>
      <c r="DWL938" s="14"/>
      <c r="DWM938" s="14"/>
      <c r="DWN938" s="14"/>
      <c r="DWO938" s="14"/>
      <c r="DWP938" s="14"/>
      <c r="DWQ938" s="14"/>
      <c r="DWR938" s="14"/>
      <c r="DWS938" s="14"/>
      <c r="DWT938" s="14"/>
      <c r="DWU938" s="14"/>
      <c r="DWV938" s="14"/>
      <c r="DWW938" s="14"/>
      <c r="DWX938" s="14"/>
      <c r="DWY938" s="14"/>
      <c r="DWZ938" s="14"/>
      <c r="DXA938" s="14"/>
      <c r="DXB938" s="14"/>
      <c r="DXC938" s="14"/>
      <c r="DXD938" s="14"/>
      <c r="DXE938" s="14"/>
      <c r="DXF938" s="14"/>
      <c r="DXG938" s="14"/>
      <c r="DXH938" s="14"/>
      <c r="DXI938" s="14"/>
      <c r="DXJ938" s="14"/>
      <c r="DXK938" s="14"/>
      <c r="DXL938" s="14"/>
      <c r="DXM938" s="14"/>
      <c r="DXN938" s="14"/>
      <c r="DXO938" s="14"/>
      <c r="DXP938" s="14"/>
      <c r="DXQ938" s="14"/>
      <c r="DXR938" s="14"/>
      <c r="DXS938" s="14"/>
      <c r="DXT938" s="14"/>
      <c r="DXU938" s="14"/>
      <c r="DXV938" s="14"/>
      <c r="DXW938" s="14"/>
      <c r="DXX938" s="14"/>
      <c r="DXY938" s="14"/>
      <c r="DXZ938" s="14"/>
      <c r="DYA938" s="14"/>
      <c r="DYB938" s="14"/>
      <c r="DYC938" s="14"/>
      <c r="DYD938" s="14"/>
      <c r="DYE938" s="14"/>
      <c r="DYF938" s="14"/>
      <c r="DYG938" s="14"/>
      <c r="DYH938" s="14"/>
      <c r="DYI938" s="14"/>
      <c r="DYJ938" s="14"/>
      <c r="DYK938" s="14"/>
      <c r="DYL938" s="14"/>
      <c r="DYM938" s="14"/>
      <c r="DYN938" s="14"/>
      <c r="DYO938" s="14"/>
      <c r="DYP938" s="14"/>
      <c r="DYQ938" s="14"/>
      <c r="DYR938" s="14"/>
      <c r="DYS938" s="14"/>
      <c r="DYT938" s="14"/>
      <c r="DYU938" s="14"/>
      <c r="DYV938" s="14"/>
      <c r="DYW938" s="14"/>
      <c r="DYX938" s="14"/>
      <c r="DYY938" s="14"/>
      <c r="DYZ938" s="14"/>
      <c r="DZA938" s="14"/>
      <c r="DZB938" s="14"/>
      <c r="DZC938" s="14"/>
      <c r="DZD938" s="14"/>
      <c r="DZE938" s="14"/>
      <c r="DZF938" s="14"/>
      <c r="DZG938" s="14"/>
      <c r="DZH938" s="14"/>
      <c r="DZI938" s="14"/>
      <c r="DZJ938" s="14"/>
      <c r="DZK938" s="14"/>
      <c r="DZL938" s="14"/>
      <c r="DZM938" s="14"/>
      <c r="DZN938" s="14"/>
      <c r="DZO938" s="14"/>
      <c r="DZP938" s="14"/>
      <c r="DZQ938" s="14"/>
      <c r="DZR938" s="14"/>
      <c r="DZS938" s="14"/>
      <c r="DZT938" s="14"/>
      <c r="DZU938" s="14"/>
      <c r="DZV938" s="14"/>
      <c r="DZW938" s="14"/>
      <c r="DZX938" s="14"/>
      <c r="DZY938" s="14"/>
      <c r="DZZ938" s="14"/>
      <c r="EAA938" s="14"/>
      <c r="EAB938" s="14"/>
      <c r="EAC938" s="14"/>
      <c r="EAD938" s="14"/>
      <c r="EAE938" s="14"/>
      <c r="EAF938" s="14"/>
      <c r="EAG938" s="14"/>
      <c r="EAH938" s="14"/>
      <c r="EAI938" s="14"/>
      <c r="EAJ938" s="14"/>
      <c r="EAK938" s="14"/>
      <c r="EAL938" s="14"/>
      <c r="EAM938" s="14"/>
      <c r="EAN938" s="14"/>
      <c r="EAO938" s="14"/>
      <c r="EAP938" s="14"/>
      <c r="EAQ938" s="14"/>
      <c r="EAR938" s="14"/>
      <c r="EAS938" s="14"/>
      <c r="EAT938" s="14"/>
      <c r="EAU938" s="14"/>
      <c r="EAV938" s="14"/>
      <c r="EAW938" s="14"/>
      <c r="EAX938" s="14"/>
      <c r="EAY938" s="14"/>
      <c r="EAZ938" s="14"/>
      <c r="EBA938" s="14"/>
      <c r="EBB938" s="14"/>
      <c r="EBC938" s="14"/>
      <c r="EBD938" s="14"/>
      <c r="EBE938" s="14"/>
      <c r="EBF938" s="14"/>
      <c r="EBG938" s="14"/>
      <c r="EBH938" s="14"/>
      <c r="EBI938" s="14"/>
      <c r="EBJ938" s="14"/>
      <c r="EBK938" s="14"/>
      <c r="EBL938" s="14"/>
      <c r="EBM938" s="14"/>
      <c r="EBN938" s="14"/>
      <c r="EBO938" s="14"/>
      <c r="EBP938" s="14"/>
      <c r="EBQ938" s="14"/>
      <c r="EBR938" s="14"/>
      <c r="EBS938" s="14"/>
      <c r="EBT938" s="14"/>
      <c r="EBU938" s="14"/>
      <c r="EBV938" s="14"/>
      <c r="EBW938" s="14"/>
      <c r="EBX938" s="14"/>
      <c r="EBY938" s="14"/>
      <c r="EBZ938" s="14"/>
      <c r="ECA938" s="14"/>
      <c r="ECB938" s="14"/>
      <c r="ECC938" s="14"/>
      <c r="ECD938" s="14"/>
      <c r="ECE938" s="14"/>
      <c r="ECF938" s="14"/>
      <c r="ECG938" s="14"/>
      <c r="ECH938" s="14"/>
      <c r="ECI938" s="14"/>
      <c r="ECJ938" s="14"/>
      <c r="ECK938" s="14"/>
      <c r="ECL938" s="14"/>
      <c r="ECM938" s="14"/>
      <c r="ECN938" s="14"/>
      <c r="ECO938" s="14"/>
      <c r="ECP938" s="14"/>
      <c r="ECQ938" s="14"/>
      <c r="ECR938" s="14"/>
      <c r="ECS938" s="14"/>
      <c r="ECT938" s="14"/>
      <c r="ECU938" s="14"/>
      <c r="ECV938" s="14"/>
      <c r="ECW938" s="14"/>
      <c r="ECX938" s="14"/>
      <c r="ECY938" s="14"/>
      <c r="ECZ938" s="14"/>
      <c r="EDA938" s="14"/>
      <c r="EDB938" s="14"/>
      <c r="EDC938" s="14"/>
      <c r="EDD938" s="14"/>
      <c r="EDE938" s="14"/>
      <c r="EDF938" s="14"/>
      <c r="EDG938" s="14"/>
      <c r="EDH938" s="14"/>
      <c r="EDI938" s="14"/>
      <c r="EDJ938" s="14"/>
      <c r="EDK938" s="14"/>
      <c r="EDL938" s="14"/>
      <c r="EDM938" s="14"/>
      <c r="EDN938" s="14"/>
      <c r="EDO938" s="14"/>
      <c r="EDP938" s="14"/>
      <c r="EDQ938" s="14"/>
      <c r="EDR938" s="14"/>
      <c r="EDS938" s="14"/>
      <c r="EDT938" s="14"/>
      <c r="EDU938" s="14"/>
      <c r="EDV938" s="14"/>
      <c r="EDW938" s="14"/>
      <c r="EDX938" s="14"/>
      <c r="EDY938" s="14"/>
      <c r="EDZ938" s="14"/>
      <c r="EEA938" s="14"/>
      <c r="EEB938" s="14"/>
      <c r="EEC938" s="14"/>
      <c r="EED938" s="14"/>
      <c r="EEE938" s="14"/>
      <c r="EEF938" s="14"/>
      <c r="EEG938" s="14"/>
      <c r="EEH938" s="14"/>
      <c r="EEI938" s="14"/>
      <c r="EEJ938" s="14"/>
      <c r="EEK938" s="14"/>
      <c r="EEL938" s="14"/>
      <c r="EEM938" s="14"/>
      <c r="EEN938" s="14"/>
      <c r="EEO938" s="14"/>
      <c r="EEP938" s="14"/>
      <c r="EEQ938" s="14"/>
      <c r="EER938" s="14"/>
      <c r="EES938" s="14"/>
      <c r="EET938" s="14"/>
      <c r="EEU938" s="14"/>
      <c r="EEV938" s="14"/>
      <c r="EEW938" s="14"/>
      <c r="EEX938" s="14"/>
      <c r="EEY938" s="14"/>
      <c r="EEZ938" s="14"/>
      <c r="EFA938" s="14"/>
      <c r="EFB938" s="14"/>
      <c r="EFC938" s="14"/>
      <c r="EFD938" s="14"/>
      <c r="EFE938" s="14"/>
      <c r="EFF938" s="14"/>
      <c r="EFG938" s="14"/>
      <c r="EFH938" s="14"/>
      <c r="EFI938" s="14"/>
      <c r="EFJ938" s="14"/>
      <c r="EFK938" s="14"/>
      <c r="EFL938" s="14"/>
      <c r="EFM938" s="14"/>
      <c r="EFN938" s="14"/>
      <c r="EFO938" s="14"/>
      <c r="EFP938" s="14"/>
      <c r="EFQ938" s="14"/>
      <c r="EFR938" s="14"/>
      <c r="EFS938" s="14"/>
      <c r="EFT938" s="14"/>
      <c r="EFU938" s="14"/>
      <c r="EFV938" s="14"/>
      <c r="EFW938" s="14"/>
      <c r="EFX938" s="14"/>
      <c r="EFY938" s="14"/>
      <c r="EFZ938" s="14"/>
      <c r="EGA938" s="14"/>
      <c r="EGB938" s="14"/>
      <c r="EGC938" s="14"/>
      <c r="EGD938" s="14"/>
      <c r="EGE938" s="14"/>
      <c r="EGF938" s="14"/>
      <c r="EGG938" s="14"/>
      <c r="EGH938" s="14"/>
      <c r="EGI938" s="14"/>
      <c r="EGJ938" s="14"/>
      <c r="EGK938" s="14"/>
      <c r="EGL938" s="14"/>
      <c r="EGM938" s="14"/>
      <c r="EGN938" s="14"/>
      <c r="EGO938" s="14"/>
      <c r="EGP938" s="14"/>
      <c r="EGQ938" s="14"/>
      <c r="EGR938" s="14"/>
      <c r="EGS938" s="14"/>
      <c r="EGT938" s="14"/>
      <c r="EGU938" s="14"/>
      <c r="EGV938" s="14"/>
      <c r="EGW938" s="14"/>
      <c r="EGX938" s="14"/>
      <c r="EGY938" s="14"/>
      <c r="EGZ938" s="14"/>
      <c r="EHA938" s="14"/>
      <c r="EHB938" s="14"/>
      <c r="EHC938" s="14"/>
      <c r="EHD938" s="14"/>
      <c r="EHE938" s="14"/>
      <c r="EHF938" s="14"/>
      <c r="EHG938" s="14"/>
      <c r="EHH938" s="14"/>
      <c r="EHI938" s="14"/>
      <c r="EHJ938" s="14"/>
      <c r="EHK938" s="14"/>
      <c r="EHL938" s="14"/>
      <c r="EHM938" s="14"/>
      <c r="EHN938" s="14"/>
      <c r="EHO938" s="14"/>
      <c r="EHP938" s="14"/>
      <c r="EHQ938" s="14"/>
      <c r="EHR938" s="14"/>
      <c r="EHS938" s="14"/>
      <c r="EHT938" s="14"/>
      <c r="EHU938" s="14"/>
      <c r="EHV938" s="14"/>
      <c r="EHW938" s="14"/>
      <c r="EHX938" s="14"/>
      <c r="EHY938" s="14"/>
      <c r="EHZ938" s="14"/>
      <c r="EIA938" s="14"/>
      <c r="EIB938" s="14"/>
      <c r="EIC938" s="14"/>
      <c r="EID938" s="14"/>
      <c r="EIE938" s="14"/>
      <c r="EIF938" s="14"/>
      <c r="EIG938" s="14"/>
      <c r="EIH938" s="14"/>
      <c r="EII938" s="14"/>
      <c r="EIJ938" s="14"/>
      <c r="EIK938" s="14"/>
      <c r="EIL938" s="14"/>
      <c r="EIM938" s="14"/>
      <c r="EIN938" s="14"/>
      <c r="EIO938" s="14"/>
      <c r="EIP938" s="14"/>
      <c r="EIQ938" s="14"/>
      <c r="EIR938" s="14"/>
      <c r="EIS938" s="14"/>
      <c r="EIT938" s="14"/>
      <c r="EIU938" s="14"/>
      <c r="EIV938" s="14"/>
      <c r="EIW938" s="14"/>
      <c r="EIX938" s="14"/>
      <c r="EIY938" s="14"/>
      <c r="EIZ938" s="14"/>
      <c r="EJA938" s="14"/>
      <c r="EJB938" s="14"/>
      <c r="EJC938" s="14"/>
      <c r="EJD938" s="14"/>
      <c r="EJE938" s="14"/>
      <c r="EJF938" s="14"/>
      <c r="EJG938" s="14"/>
      <c r="EJH938" s="14"/>
      <c r="EJI938" s="14"/>
      <c r="EJJ938" s="14"/>
      <c r="EJK938" s="14"/>
      <c r="EJL938" s="14"/>
      <c r="EJM938" s="14"/>
      <c r="EJN938" s="14"/>
      <c r="EJO938" s="14"/>
      <c r="EJP938" s="14"/>
      <c r="EJQ938" s="14"/>
      <c r="EJR938" s="14"/>
      <c r="EJS938" s="14"/>
      <c r="EJT938" s="14"/>
      <c r="EJU938" s="14"/>
      <c r="EJV938" s="14"/>
      <c r="EJW938" s="14"/>
      <c r="EJX938" s="14"/>
      <c r="EJY938" s="14"/>
      <c r="EJZ938" s="14"/>
      <c r="EKA938" s="14"/>
      <c r="EKB938" s="14"/>
      <c r="EKC938" s="14"/>
      <c r="EKD938" s="14"/>
      <c r="EKE938" s="14"/>
      <c r="EKF938" s="14"/>
      <c r="EKG938" s="14"/>
      <c r="EKH938" s="14"/>
      <c r="EKI938" s="14"/>
      <c r="EKJ938" s="14"/>
      <c r="EKK938" s="14"/>
      <c r="EKL938" s="14"/>
      <c r="EKM938" s="14"/>
      <c r="EKN938" s="14"/>
      <c r="EKO938" s="14"/>
      <c r="EKP938" s="14"/>
      <c r="EKQ938" s="14"/>
      <c r="EKR938" s="14"/>
      <c r="EKS938" s="14"/>
      <c r="EKT938" s="14"/>
      <c r="EKU938" s="14"/>
      <c r="EKV938" s="14"/>
      <c r="EKW938" s="14"/>
      <c r="EKX938" s="14"/>
      <c r="EKY938" s="14"/>
      <c r="EKZ938" s="14"/>
      <c r="ELA938" s="14"/>
      <c r="ELB938" s="14"/>
      <c r="ELC938" s="14"/>
      <c r="ELD938" s="14"/>
      <c r="ELE938" s="14"/>
      <c r="ELF938" s="14"/>
      <c r="ELG938" s="14"/>
      <c r="ELH938" s="14"/>
      <c r="ELI938" s="14"/>
      <c r="ELJ938" s="14"/>
      <c r="ELK938" s="14"/>
      <c r="ELL938" s="14"/>
      <c r="ELM938" s="14"/>
      <c r="ELN938" s="14"/>
      <c r="ELO938" s="14"/>
      <c r="ELP938" s="14"/>
      <c r="ELQ938" s="14"/>
      <c r="ELR938" s="14"/>
      <c r="ELS938" s="14"/>
      <c r="ELT938" s="14"/>
      <c r="ELU938" s="14"/>
      <c r="ELV938" s="14"/>
      <c r="ELW938" s="14"/>
      <c r="ELX938" s="14"/>
      <c r="ELY938" s="14"/>
      <c r="ELZ938" s="14"/>
      <c r="EMA938" s="14"/>
      <c r="EMB938" s="14"/>
      <c r="EMC938" s="14"/>
      <c r="EMD938" s="14"/>
      <c r="EME938" s="14"/>
      <c r="EMF938" s="14"/>
      <c r="EMG938" s="14"/>
      <c r="EMH938" s="14"/>
      <c r="EMI938" s="14"/>
      <c r="EMJ938" s="14"/>
      <c r="EMK938" s="14"/>
      <c r="EML938" s="14"/>
      <c r="EMM938" s="14"/>
      <c r="EMN938" s="14"/>
      <c r="EMO938" s="14"/>
      <c r="EMP938" s="14"/>
      <c r="EMQ938" s="14"/>
      <c r="EMR938" s="14"/>
      <c r="EMS938" s="14"/>
      <c r="EMT938" s="14"/>
      <c r="EMU938" s="14"/>
      <c r="EMV938" s="14"/>
      <c r="EMW938" s="14"/>
      <c r="EMX938" s="14"/>
      <c r="EMY938" s="14"/>
      <c r="EMZ938" s="14"/>
      <c r="ENA938" s="14"/>
      <c r="ENB938" s="14"/>
      <c r="ENC938" s="14"/>
      <c r="END938" s="14"/>
      <c r="ENE938" s="14"/>
      <c r="ENF938" s="14"/>
      <c r="ENG938" s="14"/>
      <c r="ENH938" s="14"/>
      <c r="ENI938" s="14"/>
      <c r="ENJ938" s="14"/>
      <c r="ENK938" s="14"/>
      <c r="ENL938" s="14"/>
      <c r="ENM938" s="14"/>
      <c r="ENN938" s="14"/>
      <c r="ENO938" s="14"/>
      <c r="ENP938" s="14"/>
      <c r="ENQ938" s="14"/>
      <c r="ENR938" s="14"/>
      <c r="ENS938" s="14"/>
      <c r="ENT938" s="14"/>
      <c r="ENU938" s="14"/>
      <c r="ENV938" s="14"/>
      <c r="ENW938" s="14"/>
      <c r="ENX938" s="14"/>
      <c r="ENY938" s="14"/>
      <c r="ENZ938" s="14"/>
      <c r="EOA938" s="14"/>
      <c r="EOB938" s="14"/>
      <c r="EOC938" s="14"/>
      <c r="EOD938" s="14"/>
      <c r="EOE938" s="14"/>
      <c r="EOF938" s="14"/>
      <c r="EOG938" s="14"/>
      <c r="EOH938" s="14"/>
      <c r="EOI938" s="14"/>
      <c r="EOJ938" s="14"/>
      <c r="EOK938" s="14"/>
      <c r="EOL938" s="14"/>
      <c r="EOM938" s="14"/>
      <c r="EON938" s="14"/>
      <c r="EOO938" s="14"/>
      <c r="EOP938" s="14"/>
      <c r="EOQ938" s="14"/>
      <c r="EOR938" s="14"/>
      <c r="EOS938" s="14"/>
      <c r="EOT938" s="14"/>
      <c r="EOU938" s="14"/>
      <c r="EOV938" s="14"/>
      <c r="EOW938" s="14"/>
      <c r="EOX938" s="14"/>
      <c r="EOY938" s="14"/>
      <c r="EOZ938" s="14"/>
      <c r="EPA938" s="14"/>
      <c r="EPB938" s="14"/>
      <c r="EPC938" s="14"/>
      <c r="EPD938" s="14"/>
      <c r="EPE938" s="14"/>
      <c r="EPF938" s="14"/>
      <c r="EPG938" s="14"/>
      <c r="EPH938" s="14"/>
      <c r="EPI938" s="14"/>
      <c r="EPJ938" s="14"/>
      <c r="EPK938" s="14"/>
      <c r="EPL938" s="14"/>
      <c r="EPM938" s="14"/>
      <c r="EPN938" s="14"/>
      <c r="EPO938" s="14"/>
      <c r="EPP938" s="14"/>
      <c r="EPQ938" s="14"/>
      <c r="EPR938" s="14"/>
      <c r="EPS938" s="14"/>
      <c r="EPT938" s="14"/>
      <c r="EPU938" s="14"/>
      <c r="EPV938" s="14"/>
      <c r="EPW938" s="14"/>
      <c r="EPX938" s="14"/>
      <c r="EPY938" s="14"/>
      <c r="EPZ938" s="14"/>
      <c r="EQA938" s="14"/>
      <c r="EQB938" s="14"/>
      <c r="EQC938" s="14"/>
      <c r="EQD938" s="14"/>
      <c r="EQE938" s="14"/>
      <c r="EQF938" s="14"/>
      <c r="EQG938" s="14"/>
      <c r="EQH938" s="14"/>
      <c r="EQI938" s="14"/>
      <c r="EQJ938" s="14"/>
      <c r="EQK938" s="14"/>
      <c r="EQL938" s="14"/>
      <c r="EQM938" s="14"/>
      <c r="EQN938" s="14"/>
      <c r="EQO938" s="14"/>
      <c r="EQP938" s="14"/>
      <c r="EQQ938" s="14"/>
      <c r="EQR938" s="14"/>
      <c r="EQS938" s="14"/>
      <c r="EQT938" s="14"/>
      <c r="EQU938" s="14"/>
      <c r="EQV938" s="14"/>
      <c r="EQW938" s="14"/>
      <c r="EQX938" s="14"/>
      <c r="EQY938" s="14"/>
      <c r="EQZ938" s="14"/>
      <c r="ERA938" s="14"/>
      <c r="ERB938" s="14"/>
      <c r="ERC938" s="14"/>
      <c r="ERD938" s="14"/>
      <c r="ERE938" s="14"/>
      <c r="ERF938" s="14"/>
      <c r="ERG938" s="14"/>
      <c r="ERH938" s="14"/>
      <c r="ERI938" s="14"/>
      <c r="ERJ938" s="14"/>
      <c r="ERK938" s="14"/>
      <c r="ERL938" s="14"/>
      <c r="ERM938" s="14"/>
      <c r="ERN938" s="14"/>
      <c r="ERO938" s="14"/>
      <c r="ERP938" s="14"/>
      <c r="ERQ938" s="14"/>
      <c r="ERR938" s="14"/>
      <c r="ERS938" s="14"/>
      <c r="ERT938" s="14"/>
      <c r="ERU938" s="14"/>
      <c r="ERV938" s="14"/>
      <c r="ERW938" s="14"/>
      <c r="ERX938" s="14"/>
      <c r="ERY938" s="14"/>
      <c r="ERZ938" s="14"/>
      <c r="ESA938" s="14"/>
      <c r="ESB938" s="14"/>
      <c r="ESC938" s="14"/>
      <c r="ESD938" s="14"/>
      <c r="ESE938" s="14"/>
      <c r="ESF938" s="14"/>
      <c r="ESG938" s="14"/>
      <c r="ESH938" s="14"/>
      <c r="ESI938" s="14"/>
      <c r="ESJ938" s="14"/>
      <c r="ESK938" s="14"/>
      <c r="ESL938" s="14"/>
      <c r="ESM938" s="14"/>
      <c r="ESN938" s="14"/>
      <c r="ESO938" s="14"/>
      <c r="ESP938" s="14"/>
      <c r="ESQ938" s="14"/>
      <c r="ESR938" s="14"/>
      <c r="ESS938" s="14"/>
      <c r="EST938" s="14"/>
      <c r="ESU938" s="14"/>
      <c r="ESV938" s="14"/>
      <c r="ESW938" s="14"/>
      <c r="ESX938" s="14"/>
      <c r="ESY938" s="14"/>
      <c r="ESZ938" s="14"/>
      <c r="ETA938" s="14"/>
      <c r="ETB938" s="14"/>
      <c r="ETC938" s="14"/>
      <c r="ETD938" s="14"/>
      <c r="ETE938" s="14"/>
      <c r="ETF938" s="14"/>
      <c r="ETG938" s="14"/>
      <c r="ETH938" s="14"/>
      <c r="ETI938" s="14"/>
      <c r="ETJ938" s="14"/>
      <c r="ETK938" s="14"/>
      <c r="ETL938" s="14"/>
      <c r="ETM938" s="14"/>
      <c r="ETN938" s="14"/>
      <c r="ETO938" s="14"/>
      <c r="ETP938" s="14"/>
      <c r="ETQ938" s="14"/>
      <c r="ETR938" s="14"/>
      <c r="ETS938" s="14"/>
      <c r="ETT938" s="14"/>
      <c r="ETU938" s="14"/>
      <c r="ETV938" s="14"/>
      <c r="ETW938" s="14"/>
      <c r="ETX938" s="14"/>
      <c r="ETY938" s="14"/>
      <c r="ETZ938" s="14"/>
      <c r="EUA938" s="14"/>
      <c r="EUB938" s="14"/>
      <c r="EUC938" s="14"/>
      <c r="EUD938" s="14"/>
      <c r="EUE938" s="14"/>
      <c r="EUF938" s="14"/>
      <c r="EUG938" s="14"/>
      <c r="EUH938" s="14"/>
      <c r="EUI938" s="14"/>
      <c r="EUJ938" s="14"/>
      <c r="EUK938" s="14"/>
      <c r="EUL938" s="14"/>
      <c r="EUM938" s="14"/>
      <c r="EUN938" s="14"/>
      <c r="EUO938" s="14"/>
      <c r="EUP938" s="14"/>
      <c r="EUQ938" s="14"/>
      <c r="EUR938" s="14"/>
      <c r="EUS938" s="14"/>
      <c r="EUT938" s="14"/>
      <c r="EUU938" s="14"/>
      <c r="EUV938" s="14"/>
      <c r="EUW938" s="14"/>
      <c r="EUX938" s="14"/>
      <c r="EUY938" s="14"/>
      <c r="EUZ938" s="14"/>
      <c r="EVA938" s="14"/>
      <c r="EVB938" s="14"/>
      <c r="EVC938" s="14"/>
      <c r="EVD938" s="14"/>
      <c r="EVE938" s="14"/>
      <c r="EVF938" s="14"/>
      <c r="EVG938" s="14"/>
      <c r="EVH938" s="14"/>
      <c r="EVI938" s="14"/>
      <c r="EVJ938" s="14"/>
      <c r="EVK938" s="14"/>
      <c r="EVL938" s="14"/>
      <c r="EVM938" s="14"/>
      <c r="EVN938" s="14"/>
      <c r="EVO938" s="14"/>
      <c r="EVP938" s="14"/>
      <c r="EVQ938" s="14"/>
      <c r="EVR938" s="14"/>
      <c r="EVS938" s="14"/>
      <c r="EVT938" s="14"/>
      <c r="EVU938" s="14"/>
      <c r="EVV938" s="14"/>
      <c r="EVW938" s="14"/>
      <c r="EVX938" s="14"/>
      <c r="EVY938" s="14"/>
      <c r="EVZ938" s="14"/>
      <c r="EWA938" s="14"/>
      <c r="EWB938" s="14"/>
      <c r="EWC938" s="14"/>
      <c r="EWD938" s="14"/>
      <c r="EWE938" s="14"/>
      <c r="EWF938" s="14"/>
      <c r="EWG938" s="14"/>
      <c r="EWH938" s="14"/>
      <c r="EWI938" s="14"/>
      <c r="EWJ938" s="14"/>
      <c r="EWK938" s="14"/>
      <c r="EWL938" s="14"/>
      <c r="EWM938" s="14"/>
      <c r="EWN938" s="14"/>
      <c r="EWO938" s="14"/>
      <c r="EWP938" s="14"/>
      <c r="EWQ938" s="14"/>
      <c r="EWR938" s="14"/>
      <c r="EWS938" s="14"/>
      <c r="EWT938" s="14"/>
      <c r="EWU938" s="14"/>
      <c r="EWV938" s="14"/>
      <c r="EWW938" s="14"/>
      <c r="EWX938" s="14"/>
      <c r="EWY938" s="14"/>
      <c r="EWZ938" s="14"/>
      <c r="EXA938" s="14"/>
      <c r="EXB938" s="14"/>
      <c r="EXC938" s="14"/>
      <c r="EXD938" s="14"/>
      <c r="EXE938" s="14"/>
      <c r="EXF938" s="14"/>
      <c r="EXG938" s="14"/>
      <c r="EXH938" s="14"/>
      <c r="EXI938" s="14"/>
      <c r="EXJ938" s="14"/>
      <c r="EXK938" s="14"/>
      <c r="EXL938" s="14"/>
      <c r="EXM938" s="14"/>
      <c r="EXN938" s="14"/>
      <c r="EXO938" s="14"/>
      <c r="EXP938" s="14"/>
      <c r="EXQ938" s="14"/>
      <c r="EXR938" s="14"/>
      <c r="EXS938" s="14"/>
      <c r="EXT938" s="14"/>
      <c r="EXU938" s="14"/>
      <c r="EXV938" s="14"/>
      <c r="EXW938" s="14"/>
      <c r="EXX938" s="14"/>
      <c r="EXY938" s="14"/>
      <c r="EXZ938" s="14"/>
      <c r="EYA938" s="14"/>
      <c r="EYB938" s="14"/>
      <c r="EYC938" s="14"/>
      <c r="EYD938" s="14"/>
      <c r="EYE938" s="14"/>
      <c r="EYF938" s="14"/>
      <c r="EYG938" s="14"/>
      <c r="EYH938" s="14"/>
      <c r="EYI938" s="14"/>
      <c r="EYJ938" s="14"/>
      <c r="EYK938" s="14"/>
      <c r="EYL938" s="14"/>
      <c r="EYM938" s="14"/>
      <c r="EYN938" s="14"/>
      <c r="EYO938" s="14"/>
      <c r="EYP938" s="14"/>
      <c r="EYQ938" s="14"/>
      <c r="EYR938" s="14"/>
      <c r="EYS938" s="14"/>
      <c r="EYT938" s="14"/>
      <c r="EYU938" s="14"/>
      <c r="EYV938" s="14"/>
      <c r="EYW938" s="14"/>
      <c r="EYX938" s="14"/>
      <c r="EYY938" s="14"/>
      <c r="EYZ938" s="14"/>
      <c r="EZA938" s="14"/>
      <c r="EZB938" s="14"/>
      <c r="EZC938" s="14"/>
      <c r="EZD938" s="14"/>
      <c r="EZE938" s="14"/>
      <c r="EZF938" s="14"/>
      <c r="EZG938" s="14"/>
      <c r="EZH938" s="14"/>
      <c r="EZI938" s="14"/>
      <c r="EZJ938" s="14"/>
      <c r="EZK938" s="14"/>
      <c r="EZL938" s="14"/>
      <c r="EZM938" s="14"/>
      <c r="EZN938" s="14"/>
      <c r="EZO938" s="14"/>
      <c r="EZP938" s="14"/>
      <c r="EZQ938" s="14"/>
      <c r="EZR938" s="14"/>
      <c r="EZS938" s="14"/>
      <c r="EZT938" s="14"/>
      <c r="EZU938" s="14"/>
      <c r="EZV938" s="14"/>
      <c r="EZW938" s="14"/>
      <c r="EZX938" s="14"/>
      <c r="EZY938" s="14"/>
      <c r="EZZ938" s="14"/>
      <c r="FAA938" s="14"/>
      <c r="FAB938" s="14"/>
      <c r="FAC938" s="14"/>
      <c r="FAD938" s="14"/>
      <c r="FAE938" s="14"/>
      <c r="FAF938" s="14"/>
      <c r="FAG938" s="14"/>
      <c r="FAH938" s="14"/>
      <c r="FAI938" s="14"/>
      <c r="FAJ938" s="14"/>
      <c r="FAK938" s="14"/>
      <c r="FAL938" s="14"/>
      <c r="FAM938" s="14"/>
      <c r="FAN938" s="14"/>
      <c r="FAO938" s="14"/>
      <c r="FAP938" s="14"/>
      <c r="FAQ938" s="14"/>
      <c r="FAR938" s="14"/>
      <c r="FAS938" s="14"/>
      <c r="FAT938" s="14"/>
      <c r="FAU938" s="14"/>
      <c r="FAV938" s="14"/>
      <c r="FAW938" s="14"/>
      <c r="FAX938" s="14"/>
      <c r="FAY938" s="14"/>
      <c r="FAZ938" s="14"/>
      <c r="FBA938" s="14"/>
      <c r="FBB938" s="14"/>
      <c r="FBC938" s="14"/>
      <c r="FBD938" s="14"/>
      <c r="FBE938" s="14"/>
      <c r="FBF938" s="14"/>
      <c r="FBG938" s="14"/>
      <c r="FBH938" s="14"/>
      <c r="FBI938" s="14"/>
      <c r="FBJ938" s="14"/>
      <c r="FBK938" s="14"/>
      <c r="FBL938" s="14"/>
      <c r="FBM938" s="14"/>
      <c r="FBN938" s="14"/>
      <c r="FBO938" s="14"/>
      <c r="FBP938" s="14"/>
      <c r="FBQ938" s="14"/>
      <c r="FBR938" s="14"/>
      <c r="FBS938" s="14"/>
      <c r="FBT938" s="14"/>
      <c r="FBU938" s="14"/>
      <c r="FBV938" s="14"/>
      <c r="FBW938" s="14"/>
      <c r="FBX938" s="14"/>
      <c r="FBY938" s="14"/>
      <c r="FBZ938" s="14"/>
      <c r="FCA938" s="14"/>
      <c r="FCB938" s="14"/>
      <c r="FCC938" s="14"/>
      <c r="FCD938" s="14"/>
      <c r="FCE938" s="14"/>
      <c r="FCF938" s="14"/>
      <c r="FCG938" s="14"/>
      <c r="FCH938" s="14"/>
      <c r="FCI938" s="14"/>
      <c r="FCJ938" s="14"/>
      <c r="FCK938" s="14"/>
      <c r="FCL938" s="14"/>
      <c r="FCM938" s="14"/>
      <c r="FCN938" s="14"/>
      <c r="FCO938" s="14"/>
      <c r="FCP938" s="14"/>
      <c r="FCQ938" s="14"/>
      <c r="FCR938" s="14"/>
      <c r="FCS938" s="14"/>
      <c r="FCT938" s="14"/>
      <c r="FCU938" s="14"/>
      <c r="FCV938" s="14"/>
      <c r="FCW938" s="14"/>
      <c r="FCX938" s="14"/>
      <c r="FCY938" s="14"/>
      <c r="FCZ938" s="14"/>
      <c r="FDA938" s="14"/>
      <c r="FDB938" s="14"/>
      <c r="FDC938" s="14"/>
      <c r="FDD938" s="14"/>
      <c r="FDE938" s="14"/>
      <c r="FDF938" s="14"/>
      <c r="FDG938" s="14"/>
      <c r="FDH938" s="14"/>
      <c r="FDI938" s="14"/>
      <c r="FDJ938" s="14"/>
      <c r="FDK938" s="14"/>
      <c r="FDL938" s="14"/>
      <c r="FDM938" s="14"/>
      <c r="FDN938" s="14"/>
      <c r="FDO938" s="14"/>
      <c r="FDP938" s="14"/>
      <c r="FDQ938" s="14"/>
      <c r="FDR938" s="14"/>
      <c r="FDS938" s="14"/>
      <c r="FDT938" s="14"/>
      <c r="FDU938" s="14"/>
      <c r="FDV938" s="14"/>
      <c r="FDW938" s="14"/>
      <c r="FDX938" s="14"/>
      <c r="FDY938" s="14"/>
      <c r="FDZ938" s="14"/>
      <c r="FEA938" s="14"/>
      <c r="FEB938" s="14"/>
      <c r="FEC938" s="14"/>
      <c r="FED938" s="14"/>
      <c r="FEE938" s="14"/>
      <c r="FEF938" s="14"/>
      <c r="FEG938" s="14"/>
      <c r="FEH938" s="14"/>
      <c r="FEI938" s="14"/>
      <c r="FEJ938" s="14"/>
      <c r="FEK938" s="14"/>
      <c r="FEL938" s="14"/>
      <c r="FEM938" s="14"/>
      <c r="FEN938" s="14"/>
      <c r="FEO938" s="14"/>
      <c r="FEP938" s="14"/>
      <c r="FEQ938" s="14"/>
      <c r="FER938" s="14"/>
      <c r="FES938" s="14"/>
      <c r="FET938" s="14"/>
      <c r="FEU938" s="14"/>
      <c r="FEV938" s="14"/>
      <c r="FEW938" s="14"/>
      <c r="FEX938" s="14"/>
      <c r="FEY938" s="14"/>
      <c r="FEZ938" s="14"/>
      <c r="FFA938" s="14"/>
      <c r="FFB938" s="14"/>
      <c r="FFC938" s="14"/>
      <c r="FFD938" s="14"/>
      <c r="FFE938" s="14"/>
      <c r="FFF938" s="14"/>
      <c r="FFG938" s="14"/>
      <c r="FFH938" s="14"/>
      <c r="FFI938" s="14"/>
      <c r="FFJ938" s="14"/>
      <c r="FFK938" s="14"/>
      <c r="FFL938" s="14"/>
      <c r="FFM938" s="14"/>
      <c r="FFN938" s="14"/>
      <c r="FFO938" s="14"/>
      <c r="FFP938" s="14"/>
      <c r="FFQ938" s="14"/>
      <c r="FFR938" s="14"/>
      <c r="FFS938" s="14"/>
      <c r="FFT938" s="14"/>
      <c r="FFU938" s="14"/>
      <c r="FFV938" s="14"/>
      <c r="FFW938" s="14"/>
      <c r="FFX938" s="14"/>
      <c r="FFY938" s="14"/>
      <c r="FFZ938" s="14"/>
      <c r="FGA938" s="14"/>
      <c r="FGB938" s="14"/>
      <c r="FGC938" s="14"/>
      <c r="FGD938" s="14"/>
      <c r="FGE938" s="14"/>
      <c r="FGF938" s="14"/>
      <c r="FGG938" s="14"/>
      <c r="FGH938" s="14"/>
      <c r="FGI938" s="14"/>
      <c r="FGJ938" s="14"/>
      <c r="FGK938" s="14"/>
      <c r="FGL938" s="14"/>
      <c r="FGM938" s="14"/>
      <c r="FGN938" s="14"/>
      <c r="FGO938" s="14"/>
      <c r="FGP938" s="14"/>
      <c r="FGQ938" s="14"/>
      <c r="FGR938" s="14"/>
      <c r="FGS938" s="14"/>
      <c r="FGT938" s="14"/>
      <c r="FGU938" s="14"/>
      <c r="FGV938" s="14"/>
      <c r="FGW938" s="14"/>
      <c r="FGX938" s="14"/>
      <c r="FGY938" s="14"/>
      <c r="FGZ938" s="14"/>
      <c r="FHA938" s="14"/>
      <c r="FHB938" s="14"/>
      <c r="FHC938" s="14"/>
      <c r="FHD938" s="14"/>
      <c r="FHE938" s="14"/>
      <c r="FHF938" s="14"/>
      <c r="FHG938" s="14"/>
      <c r="FHH938" s="14"/>
      <c r="FHI938" s="14"/>
      <c r="FHJ938" s="14"/>
      <c r="FHK938" s="14"/>
      <c r="FHL938" s="14"/>
      <c r="FHM938" s="14"/>
      <c r="FHN938" s="14"/>
      <c r="FHO938" s="14"/>
      <c r="FHP938" s="14"/>
      <c r="FHQ938" s="14"/>
      <c r="FHR938" s="14"/>
      <c r="FHS938" s="14"/>
      <c r="FHT938" s="14"/>
      <c r="FHU938" s="14"/>
      <c r="FHV938" s="14"/>
      <c r="FHW938" s="14"/>
      <c r="FHX938" s="14"/>
      <c r="FHY938" s="14"/>
      <c r="FHZ938" s="14"/>
      <c r="FIA938" s="14"/>
      <c r="FIB938" s="14"/>
      <c r="FIC938" s="14"/>
      <c r="FID938" s="14"/>
      <c r="FIE938" s="14"/>
      <c r="FIF938" s="14"/>
      <c r="FIG938" s="14"/>
      <c r="FIH938" s="14"/>
      <c r="FII938" s="14"/>
      <c r="FIJ938" s="14"/>
      <c r="FIK938" s="14"/>
      <c r="FIL938" s="14"/>
      <c r="FIM938" s="14"/>
      <c r="FIN938" s="14"/>
      <c r="FIO938" s="14"/>
      <c r="FIP938" s="14"/>
      <c r="FIQ938" s="14"/>
      <c r="FIR938" s="14"/>
      <c r="FIS938" s="14"/>
      <c r="FIT938" s="14"/>
      <c r="FIU938" s="14"/>
      <c r="FIV938" s="14"/>
      <c r="FIW938" s="14"/>
      <c r="FIX938" s="14"/>
      <c r="FIY938" s="14"/>
      <c r="FIZ938" s="14"/>
      <c r="FJA938" s="14"/>
      <c r="FJB938" s="14"/>
      <c r="FJC938" s="14"/>
      <c r="FJD938" s="14"/>
      <c r="FJE938" s="14"/>
      <c r="FJF938" s="14"/>
      <c r="FJG938" s="14"/>
      <c r="FJH938" s="14"/>
      <c r="FJI938" s="14"/>
      <c r="FJJ938" s="14"/>
      <c r="FJK938" s="14"/>
      <c r="FJL938" s="14"/>
      <c r="FJM938" s="14"/>
      <c r="FJN938" s="14"/>
      <c r="FJO938" s="14"/>
      <c r="FJP938" s="14"/>
      <c r="FJQ938" s="14"/>
      <c r="FJR938" s="14"/>
      <c r="FJS938" s="14"/>
      <c r="FJT938" s="14"/>
      <c r="FJU938" s="14"/>
      <c r="FJV938" s="14"/>
      <c r="FJW938" s="14"/>
      <c r="FJX938" s="14"/>
      <c r="FJY938" s="14"/>
      <c r="FJZ938" s="14"/>
      <c r="FKA938" s="14"/>
      <c r="FKB938" s="14"/>
      <c r="FKC938" s="14"/>
      <c r="FKD938" s="14"/>
      <c r="FKE938" s="14"/>
      <c r="FKF938" s="14"/>
      <c r="FKG938" s="14"/>
      <c r="FKH938" s="14"/>
      <c r="FKI938" s="14"/>
      <c r="FKJ938" s="14"/>
      <c r="FKK938" s="14"/>
      <c r="FKL938" s="14"/>
      <c r="FKM938" s="14"/>
      <c r="FKN938" s="14"/>
      <c r="FKO938" s="14"/>
      <c r="FKP938" s="14"/>
      <c r="FKQ938" s="14"/>
      <c r="FKR938" s="14"/>
      <c r="FKS938" s="14"/>
      <c r="FKT938" s="14"/>
      <c r="FKU938" s="14"/>
      <c r="FKV938" s="14"/>
      <c r="FKW938" s="14"/>
      <c r="FKX938" s="14"/>
      <c r="FKY938" s="14"/>
      <c r="FKZ938" s="14"/>
      <c r="FLA938" s="14"/>
      <c r="FLB938" s="14"/>
      <c r="FLC938" s="14"/>
      <c r="FLD938" s="14"/>
      <c r="FLE938" s="14"/>
      <c r="FLF938" s="14"/>
      <c r="FLG938" s="14"/>
      <c r="FLH938" s="14"/>
      <c r="FLI938" s="14"/>
      <c r="FLJ938" s="14"/>
      <c r="FLK938" s="14"/>
      <c r="FLL938" s="14"/>
      <c r="FLM938" s="14"/>
      <c r="FLN938" s="14"/>
      <c r="FLO938" s="14"/>
      <c r="FLP938" s="14"/>
      <c r="FLQ938" s="14"/>
      <c r="FLR938" s="14"/>
      <c r="FLS938" s="14"/>
      <c r="FLT938" s="14"/>
      <c r="FLU938" s="14"/>
      <c r="FLV938" s="14"/>
      <c r="FLW938" s="14"/>
      <c r="FLX938" s="14"/>
      <c r="FLY938" s="14"/>
      <c r="FLZ938" s="14"/>
      <c r="FMA938" s="14"/>
      <c r="FMB938" s="14"/>
      <c r="FMC938" s="14"/>
      <c r="FMD938" s="14"/>
      <c r="FME938" s="14"/>
      <c r="FMF938" s="14"/>
      <c r="FMG938" s="14"/>
      <c r="FMH938" s="14"/>
      <c r="FMI938" s="14"/>
      <c r="FMJ938" s="14"/>
      <c r="FMK938" s="14"/>
      <c r="FML938" s="14"/>
      <c r="FMM938" s="14"/>
      <c r="FMN938" s="14"/>
      <c r="FMO938" s="14"/>
      <c r="FMP938" s="14"/>
      <c r="FMQ938" s="14"/>
      <c r="FMR938" s="14"/>
      <c r="FMS938" s="14"/>
      <c r="FMT938" s="14"/>
      <c r="FMU938" s="14"/>
      <c r="FMV938" s="14"/>
      <c r="FMW938" s="14"/>
      <c r="FMX938" s="14"/>
      <c r="FMY938" s="14"/>
      <c r="FMZ938" s="14"/>
      <c r="FNA938" s="14"/>
      <c r="FNB938" s="14"/>
      <c r="FNC938" s="14"/>
      <c r="FND938" s="14"/>
      <c r="FNE938" s="14"/>
      <c r="FNF938" s="14"/>
      <c r="FNG938" s="14"/>
      <c r="FNH938" s="14"/>
      <c r="FNI938" s="14"/>
      <c r="FNJ938" s="14"/>
      <c r="FNK938" s="14"/>
      <c r="FNL938" s="14"/>
      <c r="FNM938" s="14"/>
      <c r="FNN938" s="14"/>
      <c r="FNO938" s="14"/>
      <c r="FNP938" s="14"/>
      <c r="FNQ938" s="14"/>
      <c r="FNR938" s="14"/>
      <c r="FNS938" s="14"/>
      <c r="FNT938" s="14"/>
      <c r="FNU938" s="14"/>
      <c r="FNV938" s="14"/>
      <c r="FNW938" s="14"/>
      <c r="FNX938" s="14"/>
      <c r="FNY938" s="14"/>
      <c r="FNZ938" s="14"/>
      <c r="FOA938" s="14"/>
      <c r="FOB938" s="14"/>
      <c r="FOC938" s="14"/>
      <c r="FOD938" s="14"/>
      <c r="FOE938" s="14"/>
      <c r="FOF938" s="14"/>
      <c r="FOG938" s="14"/>
      <c r="FOH938" s="14"/>
      <c r="FOI938" s="14"/>
      <c r="FOJ938" s="14"/>
      <c r="FOK938" s="14"/>
      <c r="FOL938" s="14"/>
      <c r="FOM938" s="14"/>
      <c r="FON938" s="14"/>
      <c r="FOO938" s="14"/>
      <c r="FOP938" s="14"/>
      <c r="FOQ938" s="14"/>
      <c r="FOR938" s="14"/>
      <c r="FOS938" s="14"/>
      <c r="FOT938" s="14"/>
      <c r="FOU938" s="14"/>
      <c r="FOV938" s="14"/>
      <c r="FOW938" s="14"/>
      <c r="FOX938" s="14"/>
      <c r="FOY938" s="14"/>
      <c r="FOZ938" s="14"/>
      <c r="FPA938" s="14"/>
      <c r="FPB938" s="14"/>
      <c r="FPC938" s="14"/>
      <c r="FPD938" s="14"/>
      <c r="FPE938" s="14"/>
      <c r="FPF938" s="14"/>
      <c r="FPG938" s="14"/>
      <c r="FPH938" s="14"/>
      <c r="FPI938" s="14"/>
      <c r="FPJ938" s="14"/>
      <c r="FPK938" s="14"/>
      <c r="FPL938" s="14"/>
      <c r="FPM938" s="14"/>
      <c r="FPN938" s="14"/>
      <c r="FPO938" s="14"/>
      <c r="FPP938" s="14"/>
      <c r="FPQ938" s="14"/>
      <c r="FPR938" s="14"/>
      <c r="FPS938" s="14"/>
      <c r="FPT938" s="14"/>
      <c r="FPU938" s="14"/>
      <c r="FPV938" s="14"/>
      <c r="FPW938" s="14"/>
      <c r="FPX938" s="14"/>
      <c r="FPY938" s="14"/>
      <c r="FPZ938" s="14"/>
      <c r="FQA938" s="14"/>
      <c r="FQB938" s="14"/>
      <c r="FQC938" s="14"/>
      <c r="FQD938" s="14"/>
      <c r="FQE938" s="14"/>
      <c r="FQF938" s="14"/>
      <c r="FQG938" s="14"/>
      <c r="FQH938" s="14"/>
      <c r="FQI938" s="14"/>
      <c r="FQJ938" s="14"/>
      <c r="FQK938" s="14"/>
      <c r="FQL938" s="14"/>
      <c r="FQM938" s="14"/>
      <c r="FQN938" s="14"/>
      <c r="FQO938" s="14"/>
      <c r="FQP938" s="14"/>
      <c r="FQQ938" s="14"/>
      <c r="FQR938" s="14"/>
      <c r="FQS938" s="14"/>
      <c r="FQT938" s="14"/>
      <c r="FQU938" s="14"/>
      <c r="FQV938" s="14"/>
      <c r="FQW938" s="14"/>
      <c r="FQX938" s="14"/>
      <c r="FQY938" s="14"/>
      <c r="FQZ938" s="14"/>
      <c r="FRA938" s="14"/>
      <c r="FRB938" s="14"/>
      <c r="FRC938" s="14"/>
      <c r="FRD938" s="14"/>
      <c r="FRE938" s="14"/>
      <c r="FRF938" s="14"/>
      <c r="FRG938" s="14"/>
      <c r="FRH938" s="14"/>
      <c r="FRI938" s="14"/>
      <c r="FRJ938" s="14"/>
      <c r="FRK938" s="14"/>
      <c r="FRL938" s="14"/>
      <c r="FRM938" s="14"/>
      <c r="FRN938" s="14"/>
      <c r="FRO938" s="14"/>
      <c r="FRP938" s="14"/>
      <c r="FRQ938" s="14"/>
      <c r="FRR938" s="14"/>
      <c r="FRS938" s="14"/>
      <c r="FRT938" s="14"/>
      <c r="FRU938" s="14"/>
      <c r="FRV938" s="14"/>
      <c r="FRW938" s="14"/>
      <c r="FRX938" s="14"/>
      <c r="FRY938" s="14"/>
      <c r="FRZ938" s="14"/>
      <c r="FSA938" s="14"/>
      <c r="FSB938" s="14"/>
      <c r="FSC938" s="14"/>
      <c r="FSD938" s="14"/>
      <c r="FSE938" s="14"/>
      <c r="FSF938" s="14"/>
      <c r="FSG938" s="14"/>
      <c r="FSH938" s="14"/>
      <c r="FSI938" s="14"/>
      <c r="FSJ938" s="14"/>
      <c r="FSK938" s="14"/>
      <c r="FSL938" s="14"/>
      <c r="FSM938" s="14"/>
      <c r="FSN938" s="14"/>
      <c r="FSO938" s="14"/>
      <c r="FSP938" s="14"/>
      <c r="FSQ938" s="14"/>
      <c r="FSR938" s="14"/>
      <c r="FSS938" s="14"/>
      <c r="FST938" s="14"/>
      <c r="FSU938" s="14"/>
      <c r="FSV938" s="14"/>
      <c r="FSW938" s="14"/>
      <c r="FSX938" s="14"/>
      <c r="FSY938" s="14"/>
      <c r="FSZ938" s="14"/>
      <c r="FTA938" s="14"/>
      <c r="FTB938" s="14"/>
      <c r="FTC938" s="14"/>
      <c r="FTD938" s="14"/>
      <c r="FTE938" s="14"/>
      <c r="FTF938" s="14"/>
      <c r="FTG938" s="14"/>
      <c r="FTH938" s="14"/>
      <c r="FTI938" s="14"/>
      <c r="FTJ938" s="14"/>
      <c r="FTK938" s="14"/>
      <c r="FTL938" s="14"/>
      <c r="FTM938" s="14"/>
      <c r="FTN938" s="14"/>
      <c r="FTO938" s="14"/>
      <c r="FTP938" s="14"/>
      <c r="FTQ938" s="14"/>
      <c r="FTR938" s="14"/>
      <c r="FTS938" s="14"/>
      <c r="FTT938" s="14"/>
      <c r="FTU938" s="14"/>
      <c r="FTV938" s="14"/>
      <c r="FTW938" s="14"/>
      <c r="FTX938" s="14"/>
      <c r="FTY938" s="14"/>
      <c r="FTZ938" s="14"/>
      <c r="FUA938" s="14"/>
      <c r="FUB938" s="14"/>
      <c r="FUC938" s="14"/>
      <c r="FUD938" s="14"/>
      <c r="FUE938" s="14"/>
      <c r="FUF938" s="14"/>
      <c r="FUG938" s="14"/>
      <c r="FUH938" s="14"/>
      <c r="FUI938" s="14"/>
      <c r="FUJ938" s="14"/>
      <c r="FUK938" s="14"/>
      <c r="FUL938" s="14"/>
      <c r="FUM938" s="14"/>
      <c r="FUN938" s="14"/>
      <c r="FUO938" s="14"/>
      <c r="FUP938" s="14"/>
      <c r="FUQ938" s="14"/>
      <c r="FUR938" s="14"/>
      <c r="FUS938" s="14"/>
      <c r="FUT938" s="14"/>
      <c r="FUU938" s="14"/>
      <c r="FUV938" s="14"/>
      <c r="FUW938" s="14"/>
      <c r="FUX938" s="14"/>
      <c r="FUY938" s="14"/>
      <c r="FUZ938" s="14"/>
      <c r="FVA938" s="14"/>
      <c r="FVB938" s="14"/>
      <c r="FVC938" s="14"/>
      <c r="FVD938" s="14"/>
      <c r="FVE938" s="14"/>
      <c r="FVF938" s="14"/>
      <c r="FVG938" s="14"/>
      <c r="FVH938" s="14"/>
      <c r="FVI938" s="14"/>
      <c r="FVJ938" s="14"/>
      <c r="FVK938" s="14"/>
      <c r="FVL938" s="14"/>
      <c r="FVM938" s="14"/>
      <c r="FVN938" s="14"/>
      <c r="FVO938" s="14"/>
      <c r="FVP938" s="14"/>
      <c r="FVQ938" s="14"/>
      <c r="FVR938" s="14"/>
      <c r="FVS938" s="14"/>
      <c r="FVT938" s="14"/>
      <c r="FVU938" s="14"/>
      <c r="FVV938" s="14"/>
      <c r="FVW938" s="14"/>
      <c r="FVX938" s="14"/>
      <c r="FVY938" s="14"/>
      <c r="FVZ938" s="14"/>
      <c r="FWA938" s="14"/>
      <c r="FWB938" s="14"/>
      <c r="FWC938" s="14"/>
      <c r="FWD938" s="14"/>
      <c r="FWE938" s="14"/>
      <c r="FWF938" s="14"/>
      <c r="FWG938" s="14"/>
      <c r="FWH938" s="14"/>
      <c r="FWI938" s="14"/>
      <c r="FWJ938" s="14"/>
      <c r="FWK938" s="14"/>
      <c r="FWL938" s="14"/>
      <c r="FWM938" s="14"/>
      <c r="FWN938" s="14"/>
      <c r="FWO938" s="14"/>
      <c r="FWP938" s="14"/>
      <c r="FWQ938" s="14"/>
      <c r="FWR938" s="14"/>
      <c r="FWS938" s="14"/>
      <c r="FWT938" s="14"/>
      <c r="FWU938" s="14"/>
      <c r="FWV938" s="14"/>
      <c r="FWW938" s="14"/>
      <c r="FWX938" s="14"/>
      <c r="FWY938" s="14"/>
      <c r="FWZ938" s="14"/>
      <c r="FXA938" s="14"/>
      <c r="FXB938" s="14"/>
      <c r="FXC938" s="14"/>
      <c r="FXD938" s="14"/>
      <c r="FXE938" s="14"/>
      <c r="FXF938" s="14"/>
      <c r="FXG938" s="14"/>
      <c r="FXH938" s="14"/>
      <c r="FXI938" s="14"/>
      <c r="FXJ938" s="14"/>
      <c r="FXK938" s="14"/>
      <c r="FXL938" s="14"/>
      <c r="FXM938" s="14"/>
      <c r="FXN938" s="14"/>
      <c r="FXO938" s="14"/>
      <c r="FXP938" s="14"/>
      <c r="FXQ938" s="14"/>
      <c r="FXR938" s="14"/>
      <c r="FXS938" s="14"/>
      <c r="FXT938" s="14"/>
      <c r="FXU938" s="14"/>
      <c r="FXV938" s="14"/>
      <c r="FXW938" s="14"/>
      <c r="FXX938" s="14"/>
      <c r="FXY938" s="14"/>
      <c r="FXZ938" s="14"/>
      <c r="FYA938" s="14"/>
      <c r="FYB938" s="14"/>
      <c r="FYC938" s="14"/>
      <c r="FYD938" s="14"/>
      <c r="FYE938" s="14"/>
      <c r="FYF938" s="14"/>
      <c r="FYG938" s="14"/>
      <c r="FYH938" s="14"/>
      <c r="FYI938" s="14"/>
      <c r="FYJ938" s="14"/>
      <c r="FYK938" s="14"/>
      <c r="FYL938" s="14"/>
      <c r="FYM938" s="14"/>
      <c r="FYN938" s="14"/>
      <c r="FYO938" s="14"/>
      <c r="FYP938" s="14"/>
      <c r="FYQ938" s="14"/>
      <c r="FYR938" s="14"/>
      <c r="FYS938" s="14"/>
      <c r="FYT938" s="14"/>
      <c r="FYU938" s="14"/>
      <c r="FYV938" s="14"/>
      <c r="FYW938" s="14"/>
      <c r="FYX938" s="14"/>
      <c r="FYY938" s="14"/>
      <c r="FYZ938" s="14"/>
      <c r="FZA938" s="14"/>
      <c r="FZB938" s="14"/>
      <c r="FZC938" s="14"/>
      <c r="FZD938" s="14"/>
      <c r="FZE938" s="14"/>
      <c r="FZF938" s="14"/>
      <c r="FZG938" s="14"/>
      <c r="FZH938" s="14"/>
      <c r="FZI938" s="14"/>
      <c r="FZJ938" s="14"/>
      <c r="FZK938" s="14"/>
      <c r="FZL938" s="14"/>
      <c r="FZM938" s="14"/>
      <c r="FZN938" s="14"/>
      <c r="FZO938" s="14"/>
      <c r="FZP938" s="14"/>
      <c r="FZQ938" s="14"/>
      <c r="FZR938" s="14"/>
      <c r="FZS938" s="14"/>
      <c r="FZT938" s="14"/>
      <c r="FZU938" s="14"/>
      <c r="FZV938" s="14"/>
      <c r="FZW938" s="14"/>
      <c r="FZX938" s="14"/>
      <c r="FZY938" s="14"/>
      <c r="FZZ938" s="14"/>
      <c r="GAA938" s="14"/>
      <c r="GAB938" s="14"/>
      <c r="GAC938" s="14"/>
      <c r="GAD938" s="14"/>
      <c r="GAE938" s="14"/>
      <c r="GAF938" s="14"/>
      <c r="GAG938" s="14"/>
      <c r="GAH938" s="14"/>
      <c r="GAI938" s="14"/>
      <c r="GAJ938" s="14"/>
      <c r="GAK938" s="14"/>
      <c r="GAL938" s="14"/>
      <c r="GAM938" s="14"/>
      <c r="GAN938" s="14"/>
      <c r="GAO938" s="14"/>
      <c r="GAP938" s="14"/>
      <c r="GAQ938" s="14"/>
      <c r="GAR938" s="14"/>
      <c r="GAS938" s="14"/>
      <c r="GAT938" s="14"/>
      <c r="GAU938" s="14"/>
      <c r="GAV938" s="14"/>
      <c r="GAW938" s="14"/>
      <c r="GAX938" s="14"/>
      <c r="GAY938" s="14"/>
      <c r="GAZ938" s="14"/>
      <c r="GBA938" s="14"/>
      <c r="GBB938" s="14"/>
      <c r="GBC938" s="14"/>
      <c r="GBD938" s="14"/>
      <c r="GBE938" s="14"/>
      <c r="GBF938" s="14"/>
      <c r="GBG938" s="14"/>
      <c r="GBH938" s="14"/>
      <c r="GBI938" s="14"/>
      <c r="GBJ938" s="14"/>
      <c r="GBK938" s="14"/>
      <c r="GBL938" s="14"/>
      <c r="GBM938" s="14"/>
      <c r="GBN938" s="14"/>
      <c r="GBO938" s="14"/>
      <c r="GBP938" s="14"/>
      <c r="GBQ938" s="14"/>
      <c r="GBR938" s="14"/>
      <c r="GBS938" s="14"/>
      <c r="GBT938" s="14"/>
      <c r="GBU938" s="14"/>
      <c r="GBV938" s="14"/>
      <c r="GBW938" s="14"/>
      <c r="GBX938" s="14"/>
      <c r="GBY938" s="14"/>
      <c r="GBZ938" s="14"/>
      <c r="GCA938" s="14"/>
      <c r="GCB938" s="14"/>
      <c r="GCC938" s="14"/>
      <c r="GCD938" s="14"/>
      <c r="GCE938" s="14"/>
      <c r="GCF938" s="14"/>
      <c r="GCG938" s="14"/>
      <c r="GCH938" s="14"/>
      <c r="GCI938" s="14"/>
      <c r="GCJ938" s="14"/>
      <c r="GCK938" s="14"/>
      <c r="GCL938" s="14"/>
      <c r="GCM938" s="14"/>
      <c r="GCN938" s="14"/>
      <c r="GCO938" s="14"/>
      <c r="GCP938" s="14"/>
      <c r="GCQ938" s="14"/>
      <c r="GCR938" s="14"/>
      <c r="GCS938" s="14"/>
      <c r="GCT938" s="14"/>
      <c r="GCU938" s="14"/>
      <c r="GCV938" s="14"/>
      <c r="GCW938" s="14"/>
      <c r="GCX938" s="14"/>
      <c r="GCY938" s="14"/>
      <c r="GCZ938" s="14"/>
      <c r="GDA938" s="14"/>
      <c r="GDB938" s="14"/>
      <c r="GDC938" s="14"/>
      <c r="GDD938" s="14"/>
      <c r="GDE938" s="14"/>
      <c r="GDF938" s="14"/>
      <c r="GDG938" s="14"/>
      <c r="GDH938" s="14"/>
      <c r="GDI938" s="14"/>
      <c r="GDJ938" s="14"/>
      <c r="GDK938" s="14"/>
      <c r="GDL938" s="14"/>
      <c r="GDM938" s="14"/>
      <c r="GDN938" s="14"/>
      <c r="GDO938" s="14"/>
      <c r="GDP938" s="14"/>
      <c r="GDQ938" s="14"/>
      <c r="GDR938" s="14"/>
      <c r="GDS938" s="14"/>
      <c r="GDT938" s="14"/>
      <c r="GDU938" s="14"/>
      <c r="GDV938" s="14"/>
      <c r="GDW938" s="14"/>
      <c r="GDX938" s="14"/>
      <c r="GDY938" s="14"/>
      <c r="GDZ938" s="14"/>
      <c r="GEA938" s="14"/>
      <c r="GEB938" s="14"/>
      <c r="GEC938" s="14"/>
      <c r="GED938" s="14"/>
      <c r="GEE938" s="14"/>
      <c r="GEF938" s="14"/>
      <c r="GEG938" s="14"/>
      <c r="GEH938" s="14"/>
      <c r="GEI938" s="14"/>
      <c r="GEJ938" s="14"/>
      <c r="GEK938" s="14"/>
      <c r="GEL938" s="14"/>
      <c r="GEM938" s="14"/>
      <c r="GEN938" s="14"/>
      <c r="GEO938" s="14"/>
      <c r="GEP938" s="14"/>
      <c r="GEQ938" s="14"/>
      <c r="GER938" s="14"/>
      <c r="GES938" s="14"/>
      <c r="GET938" s="14"/>
      <c r="GEU938" s="14"/>
      <c r="GEV938" s="14"/>
      <c r="GEW938" s="14"/>
      <c r="GEX938" s="14"/>
      <c r="GEY938" s="14"/>
      <c r="GEZ938" s="14"/>
      <c r="GFA938" s="14"/>
      <c r="GFB938" s="14"/>
      <c r="GFC938" s="14"/>
      <c r="GFD938" s="14"/>
      <c r="GFE938" s="14"/>
      <c r="GFF938" s="14"/>
      <c r="GFG938" s="14"/>
      <c r="GFH938" s="14"/>
      <c r="GFI938" s="14"/>
      <c r="GFJ938" s="14"/>
      <c r="GFK938" s="14"/>
      <c r="GFL938" s="14"/>
      <c r="GFM938" s="14"/>
      <c r="GFN938" s="14"/>
      <c r="GFO938" s="14"/>
      <c r="GFP938" s="14"/>
      <c r="GFQ938" s="14"/>
      <c r="GFR938" s="14"/>
      <c r="GFS938" s="14"/>
      <c r="GFT938" s="14"/>
      <c r="GFU938" s="14"/>
      <c r="GFV938" s="14"/>
      <c r="GFW938" s="14"/>
      <c r="GFX938" s="14"/>
      <c r="GFY938" s="14"/>
      <c r="GFZ938" s="14"/>
      <c r="GGA938" s="14"/>
      <c r="GGB938" s="14"/>
      <c r="GGC938" s="14"/>
      <c r="GGD938" s="14"/>
      <c r="GGE938" s="14"/>
      <c r="GGF938" s="14"/>
      <c r="GGG938" s="14"/>
      <c r="GGH938" s="14"/>
      <c r="GGI938" s="14"/>
      <c r="GGJ938" s="14"/>
      <c r="GGK938" s="14"/>
      <c r="GGL938" s="14"/>
      <c r="GGM938" s="14"/>
      <c r="GGN938" s="14"/>
      <c r="GGO938" s="14"/>
      <c r="GGP938" s="14"/>
      <c r="GGQ938" s="14"/>
      <c r="GGR938" s="14"/>
      <c r="GGS938" s="14"/>
      <c r="GGT938" s="14"/>
      <c r="GGU938" s="14"/>
      <c r="GGV938" s="14"/>
      <c r="GGW938" s="14"/>
      <c r="GGX938" s="14"/>
      <c r="GGY938" s="14"/>
      <c r="GGZ938" s="14"/>
      <c r="GHA938" s="14"/>
      <c r="GHB938" s="14"/>
      <c r="GHC938" s="14"/>
      <c r="GHD938" s="14"/>
      <c r="GHE938" s="14"/>
      <c r="GHF938" s="14"/>
      <c r="GHG938" s="14"/>
      <c r="GHH938" s="14"/>
      <c r="GHI938" s="14"/>
      <c r="GHJ938" s="14"/>
      <c r="GHK938" s="14"/>
      <c r="GHL938" s="14"/>
      <c r="GHM938" s="14"/>
      <c r="GHN938" s="14"/>
      <c r="GHO938" s="14"/>
      <c r="GHP938" s="14"/>
      <c r="GHQ938" s="14"/>
      <c r="GHR938" s="14"/>
      <c r="GHS938" s="14"/>
      <c r="GHT938" s="14"/>
      <c r="GHU938" s="14"/>
      <c r="GHV938" s="14"/>
      <c r="GHW938" s="14"/>
      <c r="GHX938" s="14"/>
      <c r="GHY938" s="14"/>
      <c r="GHZ938" s="14"/>
      <c r="GIA938" s="14"/>
      <c r="GIB938" s="14"/>
      <c r="GIC938" s="14"/>
      <c r="GID938" s="14"/>
      <c r="GIE938" s="14"/>
      <c r="GIF938" s="14"/>
      <c r="GIG938" s="14"/>
      <c r="GIH938" s="14"/>
      <c r="GII938" s="14"/>
      <c r="GIJ938" s="14"/>
      <c r="GIK938" s="14"/>
      <c r="GIL938" s="14"/>
      <c r="GIM938" s="14"/>
      <c r="GIN938" s="14"/>
      <c r="GIO938" s="14"/>
      <c r="GIP938" s="14"/>
      <c r="GIQ938" s="14"/>
      <c r="GIR938" s="14"/>
      <c r="GIS938" s="14"/>
      <c r="GIT938" s="14"/>
      <c r="GIU938" s="14"/>
      <c r="GIV938" s="14"/>
      <c r="GIW938" s="14"/>
      <c r="GIX938" s="14"/>
      <c r="GIY938" s="14"/>
      <c r="GIZ938" s="14"/>
      <c r="GJA938" s="14"/>
      <c r="GJB938" s="14"/>
      <c r="GJC938" s="14"/>
      <c r="GJD938" s="14"/>
      <c r="GJE938" s="14"/>
      <c r="GJF938" s="14"/>
      <c r="GJG938" s="14"/>
      <c r="GJH938" s="14"/>
      <c r="GJI938" s="14"/>
      <c r="GJJ938" s="14"/>
      <c r="GJK938" s="14"/>
      <c r="GJL938" s="14"/>
      <c r="GJM938" s="14"/>
      <c r="GJN938" s="14"/>
      <c r="GJO938" s="14"/>
      <c r="GJP938" s="14"/>
      <c r="GJQ938" s="14"/>
      <c r="GJR938" s="14"/>
      <c r="GJS938" s="14"/>
      <c r="GJT938" s="14"/>
      <c r="GJU938" s="14"/>
      <c r="GJV938" s="14"/>
      <c r="GJW938" s="14"/>
      <c r="GJX938" s="14"/>
      <c r="GJY938" s="14"/>
      <c r="GJZ938" s="14"/>
      <c r="GKA938" s="14"/>
      <c r="GKB938" s="14"/>
      <c r="GKC938" s="14"/>
      <c r="GKD938" s="14"/>
      <c r="GKE938" s="14"/>
      <c r="GKF938" s="14"/>
      <c r="GKG938" s="14"/>
      <c r="GKH938" s="14"/>
      <c r="GKI938" s="14"/>
      <c r="GKJ938" s="14"/>
      <c r="GKK938" s="14"/>
      <c r="GKL938" s="14"/>
      <c r="GKM938" s="14"/>
      <c r="GKN938" s="14"/>
      <c r="GKO938" s="14"/>
      <c r="GKP938" s="14"/>
      <c r="GKQ938" s="14"/>
      <c r="GKR938" s="14"/>
      <c r="GKS938" s="14"/>
      <c r="GKT938" s="14"/>
      <c r="GKU938" s="14"/>
      <c r="GKV938" s="14"/>
      <c r="GKW938" s="14"/>
      <c r="GKX938" s="14"/>
      <c r="GKY938" s="14"/>
      <c r="GKZ938" s="14"/>
      <c r="GLA938" s="14"/>
      <c r="GLB938" s="14"/>
      <c r="GLC938" s="14"/>
      <c r="GLD938" s="14"/>
      <c r="GLE938" s="14"/>
      <c r="GLF938" s="14"/>
      <c r="GLG938" s="14"/>
      <c r="GLH938" s="14"/>
      <c r="GLI938" s="14"/>
      <c r="GLJ938" s="14"/>
      <c r="GLK938" s="14"/>
      <c r="GLL938" s="14"/>
      <c r="GLM938" s="14"/>
      <c r="GLN938" s="14"/>
      <c r="GLO938" s="14"/>
      <c r="GLP938" s="14"/>
      <c r="GLQ938" s="14"/>
      <c r="GLR938" s="14"/>
      <c r="GLS938" s="14"/>
      <c r="GLT938" s="14"/>
      <c r="GLU938" s="14"/>
      <c r="GLV938" s="14"/>
      <c r="GLW938" s="14"/>
      <c r="GLX938" s="14"/>
      <c r="GLY938" s="14"/>
      <c r="GLZ938" s="14"/>
      <c r="GMA938" s="14"/>
      <c r="GMB938" s="14"/>
      <c r="GMC938" s="14"/>
      <c r="GMD938" s="14"/>
      <c r="GME938" s="14"/>
      <c r="GMF938" s="14"/>
      <c r="GMG938" s="14"/>
      <c r="GMH938" s="14"/>
      <c r="GMI938" s="14"/>
      <c r="GMJ938" s="14"/>
      <c r="GMK938" s="14"/>
      <c r="GML938" s="14"/>
      <c r="GMM938" s="14"/>
      <c r="GMN938" s="14"/>
      <c r="GMO938" s="14"/>
      <c r="GMP938" s="14"/>
      <c r="GMQ938" s="14"/>
      <c r="GMR938" s="14"/>
      <c r="GMS938" s="14"/>
      <c r="GMT938" s="14"/>
      <c r="GMU938" s="14"/>
      <c r="GMV938" s="14"/>
      <c r="GMW938" s="14"/>
      <c r="GMX938" s="14"/>
      <c r="GMY938" s="14"/>
      <c r="GMZ938" s="14"/>
      <c r="GNA938" s="14"/>
      <c r="GNB938" s="14"/>
      <c r="GNC938" s="14"/>
      <c r="GND938" s="14"/>
      <c r="GNE938" s="14"/>
      <c r="GNF938" s="14"/>
      <c r="GNG938" s="14"/>
      <c r="GNH938" s="14"/>
      <c r="GNI938" s="14"/>
      <c r="GNJ938" s="14"/>
      <c r="GNK938" s="14"/>
      <c r="GNL938" s="14"/>
      <c r="GNM938" s="14"/>
      <c r="GNN938" s="14"/>
      <c r="GNO938" s="14"/>
      <c r="GNP938" s="14"/>
      <c r="GNQ938" s="14"/>
      <c r="GNR938" s="14"/>
      <c r="GNS938" s="14"/>
      <c r="GNT938" s="14"/>
      <c r="GNU938" s="14"/>
      <c r="GNV938" s="14"/>
      <c r="GNW938" s="14"/>
      <c r="GNX938" s="14"/>
      <c r="GNY938" s="14"/>
      <c r="GNZ938" s="14"/>
      <c r="GOA938" s="14"/>
      <c r="GOB938" s="14"/>
      <c r="GOC938" s="14"/>
      <c r="GOD938" s="14"/>
      <c r="GOE938" s="14"/>
      <c r="GOF938" s="14"/>
      <c r="GOG938" s="14"/>
      <c r="GOH938" s="14"/>
      <c r="GOI938" s="14"/>
      <c r="GOJ938" s="14"/>
      <c r="GOK938" s="14"/>
      <c r="GOL938" s="14"/>
      <c r="GOM938" s="14"/>
      <c r="GON938" s="14"/>
      <c r="GOO938" s="14"/>
      <c r="GOP938" s="14"/>
      <c r="GOQ938" s="14"/>
      <c r="GOR938" s="14"/>
      <c r="GOS938" s="14"/>
      <c r="GOT938" s="14"/>
      <c r="GOU938" s="14"/>
      <c r="GOV938" s="14"/>
      <c r="GOW938" s="14"/>
      <c r="GOX938" s="14"/>
      <c r="GOY938" s="14"/>
      <c r="GOZ938" s="14"/>
      <c r="GPA938" s="14"/>
      <c r="GPB938" s="14"/>
      <c r="GPC938" s="14"/>
      <c r="GPD938" s="14"/>
      <c r="GPE938" s="14"/>
      <c r="GPF938" s="14"/>
      <c r="GPG938" s="14"/>
      <c r="GPH938" s="14"/>
      <c r="GPI938" s="14"/>
      <c r="GPJ938" s="14"/>
      <c r="GPK938" s="14"/>
      <c r="GPL938" s="14"/>
      <c r="GPM938" s="14"/>
      <c r="GPN938" s="14"/>
      <c r="GPO938" s="14"/>
      <c r="GPP938" s="14"/>
      <c r="GPQ938" s="14"/>
      <c r="GPR938" s="14"/>
      <c r="GPS938" s="14"/>
      <c r="GPT938" s="14"/>
      <c r="GPU938" s="14"/>
      <c r="GPV938" s="14"/>
      <c r="GPW938" s="14"/>
      <c r="GPX938" s="14"/>
      <c r="GPY938" s="14"/>
      <c r="GPZ938" s="14"/>
      <c r="GQA938" s="14"/>
      <c r="GQB938" s="14"/>
      <c r="GQC938" s="14"/>
      <c r="GQD938" s="14"/>
      <c r="GQE938" s="14"/>
      <c r="GQF938" s="14"/>
      <c r="GQG938" s="14"/>
      <c r="GQH938" s="14"/>
      <c r="GQI938" s="14"/>
      <c r="GQJ938" s="14"/>
      <c r="GQK938" s="14"/>
      <c r="GQL938" s="14"/>
      <c r="GQM938" s="14"/>
      <c r="GQN938" s="14"/>
      <c r="GQO938" s="14"/>
      <c r="GQP938" s="14"/>
      <c r="GQQ938" s="14"/>
      <c r="GQR938" s="14"/>
      <c r="GQS938" s="14"/>
      <c r="GQT938" s="14"/>
      <c r="GQU938" s="14"/>
      <c r="GQV938" s="14"/>
      <c r="GQW938" s="14"/>
      <c r="GQX938" s="14"/>
      <c r="GQY938" s="14"/>
      <c r="GQZ938" s="14"/>
      <c r="GRA938" s="14"/>
      <c r="GRB938" s="14"/>
      <c r="GRC938" s="14"/>
      <c r="GRD938" s="14"/>
      <c r="GRE938" s="14"/>
      <c r="GRF938" s="14"/>
      <c r="GRG938" s="14"/>
      <c r="GRH938" s="14"/>
      <c r="GRI938" s="14"/>
      <c r="GRJ938" s="14"/>
      <c r="GRK938" s="14"/>
      <c r="GRL938" s="14"/>
      <c r="GRM938" s="14"/>
      <c r="GRN938" s="14"/>
      <c r="GRO938" s="14"/>
      <c r="GRP938" s="14"/>
      <c r="GRQ938" s="14"/>
      <c r="GRR938" s="14"/>
      <c r="GRS938" s="14"/>
      <c r="GRT938" s="14"/>
      <c r="GRU938" s="14"/>
      <c r="GRV938" s="14"/>
      <c r="GRW938" s="14"/>
      <c r="GRX938" s="14"/>
      <c r="GRY938" s="14"/>
      <c r="GRZ938" s="14"/>
      <c r="GSA938" s="14"/>
      <c r="GSB938" s="14"/>
      <c r="GSC938" s="14"/>
      <c r="GSD938" s="14"/>
      <c r="GSE938" s="14"/>
      <c r="GSF938" s="14"/>
      <c r="GSG938" s="14"/>
      <c r="GSH938" s="14"/>
      <c r="GSI938" s="14"/>
      <c r="GSJ938" s="14"/>
      <c r="GSK938" s="14"/>
      <c r="GSL938" s="14"/>
      <c r="GSM938" s="14"/>
      <c r="GSN938" s="14"/>
      <c r="GSO938" s="14"/>
      <c r="GSP938" s="14"/>
      <c r="GSQ938" s="14"/>
      <c r="GSR938" s="14"/>
      <c r="GSS938" s="14"/>
      <c r="GST938" s="14"/>
      <c r="GSU938" s="14"/>
      <c r="GSV938" s="14"/>
      <c r="GSW938" s="14"/>
      <c r="GSX938" s="14"/>
      <c r="GSY938" s="14"/>
      <c r="GSZ938" s="14"/>
      <c r="GTA938" s="14"/>
      <c r="GTB938" s="14"/>
      <c r="GTC938" s="14"/>
      <c r="GTD938" s="14"/>
      <c r="GTE938" s="14"/>
      <c r="GTF938" s="14"/>
      <c r="GTG938" s="14"/>
      <c r="GTH938" s="14"/>
      <c r="GTI938" s="14"/>
      <c r="GTJ938" s="14"/>
      <c r="GTK938" s="14"/>
      <c r="GTL938" s="14"/>
      <c r="GTM938" s="14"/>
      <c r="GTN938" s="14"/>
      <c r="GTO938" s="14"/>
      <c r="GTP938" s="14"/>
      <c r="GTQ938" s="14"/>
      <c r="GTR938" s="14"/>
      <c r="GTS938" s="14"/>
      <c r="GTT938" s="14"/>
      <c r="GTU938" s="14"/>
      <c r="GTV938" s="14"/>
      <c r="GTW938" s="14"/>
      <c r="GTX938" s="14"/>
      <c r="GTY938" s="14"/>
      <c r="GTZ938" s="14"/>
      <c r="GUA938" s="14"/>
      <c r="GUB938" s="14"/>
      <c r="GUC938" s="14"/>
      <c r="GUD938" s="14"/>
      <c r="GUE938" s="14"/>
      <c r="GUF938" s="14"/>
      <c r="GUG938" s="14"/>
      <c r="GUH938" s="14"/>
      <c r="GUI938" s="14"/>
      <c r="GUJ938" s="14"/>
      <c r="GUK938" s="14"/>
      <c r="GUL938" s="14"/>
      <c r="GUM938" s="14"/>
      <c r="GUN938" s="14"/>
      <c r="GUO938" s="14"/>
      <c r="GUP938" s="14"/>
      <c r="GUQ938" s="14"/>
      <c r="GUR938" s="14"/>
      <c r="GUS938" s="14"/>
      <c r="GUT938" s="14"/>
      <c r="GUU938" s="14"/>
      <c r="GUV938" s="14"/>
      <c r="GUW938" s="14"/>
      <c r="GUX938" s="14"/>
      <c r="GUY938" s="14"/>
      <c r="GUZ938" s="14"/>
      <c r="GVA938" s="14"/>
      <c r="GVB938" s="14"/>
      <c r="GVC938" s="14"/>
      <c r="GVD938" s="14"/>
      <c r="GVE938" s="14"/>
      <c r="GVF938" s="14"/>
      <c r="GVG938" s="14"/>
      <c r="GVH938" s="14"/>
      <c r="GVI938" s="14"/>
      <c r="GVJ938" s="14"/>
      <c r="GVK938" s="14"/>
      <c r="GVL938" s="14"/>
      <c r="GVM938" s="14"/>
      <c r="GVN938" s="14"/>
      <c r="GVO938" s="14"/>
      <c r="GVP938" s="14"/>
      <c r="GVQ938" s="14"/>
      <c r="GVR938" s="14"/>
      <c r="GVS938" s="14"/>
      <c r="GVT938" s="14"/>
      <c r="GVU938" s="14"/>
      <c r="GVV938" s="14"/>
      <c r="GVW938" s="14"/>
      <c r="GVX938" s="14"/>
      <c r="GVY938" s="14"/>
      <c r="GVZ938" s="14"/>
      <c r="GWA938" s="14"/>
      <c r="GWB938" s="14"/>
      <c r="GWC938" s="14"/>
      <c r="GWD938" s="14"/>
      <c r="GWE938" s="14"/>
      <c r="GWF938" s="14"/>
      <c r="GWG938" s="14"/>
      <c r="GWH938" s="14"/>
      <c r="GWI938" s="14"/>
      <c r="GWJ938" s="14"/>
      <c r="GWK938" s="14"/>
      <c r="GWL938" s="14"/>
      <c r="GWM938" s="14"/>
      <c r="GWN938" s="14"/>
      <c r="GWO938" s="14"/>
      <c r="GWP938" s="14"/>
      <c r="GWQ938" s="14"/>
      <c r="GWR938" s="14"/>
      <c r="GWS938" s="14"/>
      <c r="GWT938" s="14"/>
      <c r="GWU938" s="14"/>
      <c r="GWV938" s="14"/>
      <c r="GWW938" s="14"/>
      <c r="GWX938" s="14"/>
      <c r="GWY938" s="14"/>
      <c r="GWZ938" s="14"/>
      <c r="GXA938" s="14"/>
      <c r="GXB938" s="14"/>
      <c r="GXC938" s="14"/>
      <c r="GXD938" s="14"/>
      <c r="GXE938" s="14"/>
      <c r="GXF938" s="14"/>
      <c r="GXG938" s="14"/>
      <c r="GXH938" s="14"/>
      <c r="GXI938" s="14"/>
      <c r="GXJ938" s="14"/>
      <c r="GXK938" s="14"/>
      <c r="GXL938" s="14"/>
      <c r="GXM938" s="14"/>
      <c r="GXN938" s="14"/>
      <c r="GXO938" s="14"/>
      <c r="GXP938" s="14"/>
      <c r="GXQ938" s="14"/>
      <c r="GXR938" s="14"/>
      <c r="GXS938" s="14"/>
      <c r="GXT938" s="14"/>
      <c r="GXU938" s="14"/>
      <c r="GXV938" s="14"/>
      <c r="GXW938" s="14"/>
      <c r="GXX938" s="14"/>
      <c r="GXY938" s="14"/>
      <c r="GXZ938" s="14"/>
      <c r="GYA938" s="14"/>
      <c r="GYB938" s="14"/>
      <c r="GYC938" s="14"/>
      <c r="GYD938" s="14"/>
      <c r="GYE938" s="14"/>
      <c r="GYF938" s="14"/>
      <c r="GYG938" s="14"/>
      <c r="GYH938" s="14"/>
      <c r="GYI938" s="14"/>
      <c r="GYJ938" s="14"/>
      <c r="GYK938" s="14"/>
      <c r="GYL938" s="14"/>
      <c r="GYM938" s="14"/>
      <c r="GYN938" s="14"/>
      <c r="GYO938" s="14"/>
      <c r="GYP938" s="14"/>
      <c r="GYQ938" s="14"/>
      <c r="GYR938" s="14"/>
      <c r="GYS938" s="14"/>
      <c r="GYT938" s="14"/>
      <c r="GYU938" s="14"/>
      <c r="GYV938" s="14"/>
      <c r="GYW938" s="14"/>
      <c r="GYX938" s="14"/>
      <c r="GYY938" s="14"/>
      <c r="GYZ938" s="14"/>
      <c r="GZA938" s="14"/>
      <c r="GZB938" s="14"/>
      <c r="GZC938" s="14"/>
      <c r="GZD938" s="14"/>
      <c r="GZE938" s="14"/>
      <c r="GZF938" s="14"/>
      <c r="GZG938" s="14"/>
      <c r="GZH938" s="14"/>
      <c r="GZI938" s="14"/>
      <c r="GZJ938" s="14"/>
      <c r="GZK938" s="14"/>
      <c r="GZL938" s="14"/>
      <c r="GZM938" s="14"/>
      <c r="GZN938" s="14"/>
      <c r="GZO938" s="14"/>
      <c r="GZP938" s="14"/>
      <c r="GZQ938" s="14"/>
      <c r="GZR938" s="14"/>
      <c r="GZS938" s="14"/>
      <c r="GZT938" s="14"/>
      <c r="GZU938" s="14"/>
      <c r="GZV938" s="14"/>
      <c r="GZW938" s="14"/>
      <c r="GZX938" s="14"/>
      <c r="GZY938" s="14"/>
      <c r="GZZ938" s="14"/>
      <c r="HAA938" s="14"/>
      <c r="HAB938" s="14"/>
      <c r="HAC938" s="14"/>
      <c r="HAD938" s="14"/>
      <c r="HAE938" s="14"/>
      <c r="HAF938" s="14"/>
      <c r="HAG938" s="14"/>
      <c r="HAH938" s="14"/>
      <c r="HAI938" s="14"/>
      <c r="HAJ938" s="14"/>
      <c r="HAK938" s="14"/>
      <c r="HAL938" s="14"/>
      <c r="HAM938" s="14"/>
      <c r="HAN938" s="14"/>
      <c r="HAO938" s="14"/>
      <c r="HAP938" s="14"/>
      <c r="HAQ938" s="14"/>
      <c r="HAR938" s="14"/>
      <c r="HAS938" s="14"/>
      <c r="HAT938" s="14"/>
      <c r="HAU938" s="14"/>
      <c r="HAV938" s="14"/>
      <c r="HAW938" s="14"/>
      <c r="HAX938" s="14"/>
      <c r="HAY938" s="14"/>
      <c r="HAZ938" s="14"/>
      <c r="HBA938" s="14"/>
      <c r="HBB938" s="14"/>
      <c r="HBC938" s="14"/>
      <c r="HBD938" s="14"/>
      <c r="HBE938" s="14"/>
      <c r="HBF938" s="14"/>
      <c r="HBG938" s="14"/>
      <c r="HBH938" s="14"/>
      <c r="HBI938" s="14"/>
      <c r="HBJ938" s="14"/>
      <c r="HBK938" s="14"/>
      <c r="HBL938" s="14"/>
      <c r="HBM938" s="14"/>
      <c r="HBN938" s="14"/>
      <c r="HBO938" s="14"/>
      <c r="HBP938" s="14"/>
      <c r="HBQ938" s="14"/>
      <c r="HBR938" s="14"/>
      <c r="HBS938" s="14"/>
      <c r="HBT938" s="14"/>
      <c r="HBU938" s="14"/>
      <c r="HBV938" s="14"/>
      <c r="HBW938" s="14"/>
      <c r="HBX938" s="14"/>
      <c r="HBY938" s="14"/>
      <c r="HBZ938" s="14"/>
      <c r="HCA938" s="14"/>
      <c r="HCB938" s="14"/>
      <c r="HCC938" s="14"/>
      <c r="HCD938" s="14"/>
      <c r="HCE938" s="14"/>
      <c r="HCF938" s="14"/>
      <c r="HCG938" s="14"/>
      <c r="HCH938" s="14"/>
      <c r="HCI938" s="14"/>
      <c r="HCJ938" s="14"/>
      <c r="HCK938" s="14"/>
      <c r="HCL938" s="14"/>
      <c r="HCM938" s="14"/>
      <c r="HCN938" s="14"/>
      <c r="HCO938" s="14"/>
      <c r="HCP938" s="14"/>
      <c r="HCQ938" s="14"/>
      <c r="HCR938" s="14"/>
      <c r="HCS938" s="14"/>
      <c r="HCT938" s="14"/>
      <c r="HCU938" s="14"/>
      <c r="HCV938" s="14"/>
      <c r="HCW938" s="14"/>
      <c r="HCX938" s="14"/>
      <c r="HCY938" s="14"/>
      <c r="HCZ938" s="14"/>
      <c r="HDA938" s="14"/>
      <c r="HDB938" s="14"/>
      <c r="HDC938" s="14"/>
      <c r="HDD938" s="14"/>
      <c r="HDE938" s="14"/>
      <c r="HDF938" s="14"/>
      <c r="HDG938" s="14"/>
      <c r="HDH938" s="14"/>
      <c r="HDI938" s="14"/>
      <c r="HDJ938" s="14"/>
      <c r="HDK938" s="14"/>
      <c r="HDL938" s="14"/>
      <c r="HDM938" s="14"/>
      <c r="HDN938" s="14"/>
      <c r="HDO938" s="14"/>
      <c r="HDP938" s="14"/>
      <c r="HDQ938" s="14"/>
      <c r="HDR938" s="14"/>
      <c r="HDS938" s="14"/>
      <c r="HDT938" s="14"/>
      <c r="HDU938" s="14"/>
      <c r="HDV938" s="14"/>
      <c r="HDW938" s="14"/>
      <c r="HDX938" s="14"/>
      <c r="HDY938" s="14"/>
      <c r="HDZ938" s="14"/>
      <c r="HEA938" s="14"/>
      <c r="HEB938" s="14"/>
      <c r="HEC938" s="14"/>
      <c r="HED938" s="14"/>
      <c r="HEE938" s="14"/>
      <c r="HEF938" s="14"/>
      <c r="HEG938" s="14"/>
      <c r="HEH938" s="14"/>
      <c r="HEI938" s="14"/>
      <c r="HEJ938" s="14"/>
      <c r="HEK938" s="14"/>
      <c r="HEL938" s="14"/>
      <c r="HEM938" s="14"/>
      <c r="HEN938" s="14"/>
      <c r="HEO938" s="14"/>
      <c r="HEP938" s="14"/>
      <c r="HEQ938" s="14"/>
      <c r="HER938" s="14"/>
      <c r="HES938" s="14"/>
      <c r="HET938" s="14"/>
      <c r="HEU938" s="14"/>
      <c r="HEV938" s="14"/>
      <c r="HEW938" s="14"/>
      <c r="HEX938" s="14"/>
      <c r="HEY938" s="14"/>
      <c r="HEZ938" s="14"/>
      <c r="HFA938" s="14"/>
      <c r="HFB938" s="14"/>
      <c r="HFC938" s="14"/>
      <c r="HFD938" s="14"/>
      <c r="HFE938" s="14"/>
      <c r="HFF938" s="14"/>
      <c r="HFG938" s="14"/>
      <c r="HFH938" s="14"/>
      <c r="HFI938" s="14"/>
      <c r="HFJ938" s="14"/>
      <c r="HFK938" s="14"/>
      <c r="HFL938" s="14"/>
      <c r="HFM938" s="14"/>
      <c r="HFN938" s="14"/>
      <c r="HFO938" s="14"/>
      <c r="HFP938" s="14"/>
      <c r="HFQ938" s="14"/>
      <c r="HFR938" s="14"/>
      <c r="HFS938" s="14"/>
      <c r="HFT938" s="14"/>
      <c r="HFU938" s="14"/>
      <c r="HFV938" s="14"/>
      <c r="HFW938" s="14"/>
      <c r="HFX938" s="14"/>
      <c r="HFY938" s="14"/>
      <c r="HFZ938" s="14"/>
      <c r="HGA938" s="14"/>
      <c r="HGB938" s="14"/>
      <c r="HGC938" s="14"/>
      <c r="HGD938" s="14"/>
      <c r="HGE938" s="14"/>
      <c r="HGF938" s="14"/>
      <c r="HGG938" s="14"/>
      <c r="HGH938" s="14"/>
      <c r="HGI938" s="14"/>
      <c r="HGJ938" s="14"/>
      <c r="HGK938" s="14"/>
      <c r="HGL938" s="14"/>
      <c r="HGM938" s="14"/>
      <c r="HGN938" s="14"/>
      <c r="HGO938" s="14"/>
      <c r="HGP938" s="14"/>
      <c r="HGQ938" s="14"/>
      <c r="HGR938" s="14"/>
      <c r="HGS938" s="14"/>
      <c r="HGT938" s="14"/>
      <c r="HGU938" s="14"/>
      <c r="HGV938" s="14"/>
      <c r="HGW938" s="14"/>
      <c r="HGX938" s="14"/>
      <c r="HGY938" s="14"/>
      <c r="HGZ938" s="14"/>
      <c r="HHA938" s="14"/>
      <c r="HHB938" s="14"/>
      <c r="HHC938" s="14"/>
      <c r="HHD938" s="14"/>
      <c r="HHE938" s="14"/>
      <c r="HHF938" s="14"/>
      <c r="HHG938" s="14"/>
      <c r="HHH938" s="14"/>
      <c r="HHI938" s="14"/>
      <c r="HHJ938" s="14"/>
      <c r="HHK938" s="14"/>
      <c r="HHL938" s="14"/>
      <c r="HHM938" s="14"/>
      <c r="HHN938" s="14"/>
      <c r="HHO938" s="14"/>
      <c r="HHP938" s="14"/>
      <c r="HHQ938" s="14"/>
      <c r="HHR938" s="14"/>
      <c r="HHS938" s="14"/>
      <c r="HHT938" s="14"/>
      <c r="HHU938" s="14"/>
      <c r="HHV938" s="14"/>
      <c r="HHW938" s="14"/>
      <c r="HHX938" s="14"/>
      <c r="HHY938" s="14"/>
      <c r="HHZ938" s="14"/>
      <c r="HIA938" s="14"/>
      <c r="HIB938" s="14"/>
      <c r="HIC938" s="14"/>
      <c r="HID938" s="14"/>
      <c r="HIE938" s="14"/>
      <c r="HIF938" s="14"/>
      <c r="HIG938" s="14"/>
      <c r="HIH938" s="14"/>
      <c r="HII938" s="14"/>
      <c r="HIJ938" s="14"/>
      <c r="HIK938" s="14"/>
      <c r="HIL938" s="14"/>
      <c r="HIM938" s="14"/>
      <c r="HIN938" s="14"/>
      <c r="HIO938" s="14"/>
      <c r="HIP938" s="14"/>
      <c r="HIQ938" s="14"/>
      <c r="HIR938" s="14"/>
      <c r="HIS938" s="14"/>
      <c r="HIT938" s="14"/>
      <c r="HIU938" s="14"/>
      <c r="HIV938" s="14"/>
      <c r="HIW938" s="14"/>
      <c r="HIX938" s="14"/>
      <c r="HIY938" s="14"/>
      <c r="HIZ938" s="14"/>
      <c r="HJA938" s="14"/>
      <c r="HJB938" s="14"/>
      <c r="HJC938" s="14"/>
      <c r="HJD938" s="14"/>
      <c r="HJE938" s="14"/>
      <c r="HJF938" s="14"/>
      <c r="HJG938" s="14"/>
      <c r="HJH938" s="14"/>
      <c r="HJI938" s="14"/>
      <c r="HJJ938" s="14"/>
      <c r="HJK938" s="14"/>
      <c r="HJL938" s="14"/>
      <c r="HJM938" s="14"/>
      <c r="HJN938" s="14"/>
      <c r="HJO938" s="14"/>
      <c r="HJP938" s="14"/>
      <c r="HJQ938" s="14"/>
      <c r="HJR938" s="14"/>
      <c r="HJS938" s="14"/>
      <c r="HJT938" s="14"/>
      <c r="HJU938" s="14"/>
      <c r="HJV938" s="14"/>
      <c r="HJW938" s="14"/>
      <c r="HJX938" s="14"/>
      <c r="HJY938" s="14"/>
      <c r="HJZ938" s="14"/>
      <c r="HKA938" s="14"/>
      <c r="HKB938" s="14"/>
      <c r="HKC938" s="14"/>
      <c r="HKD938" s="14"/>
      <c r="HKE938" s="14"/>
      <c r="HKF938" s="14"/>
      <c r="HKG938" s="14"/>
      <c r="HKH938" s="14"/>
      <c r="HKI938" s="14"/>
      <c r="HKJ938" s="14"/>
      <c r="HKK938" s="14"/>
      <c r="HKL938" s="14"/>
      <c r="HKM938" s="14"/>
      <c r="HKN938" s="14"/>
      <c r="HKO938" s="14"/>
      <c r="HKP938" s="14"/>
      <c r="HKQ938" s="14"/>
      <c r="HKR938" s="14"/>
      <c r="HKS938" s="14"/>
      <c r="HKT938" s="14"/>
      <c r="HKU938" s="14"/>
      <c r="HKV938" s="14"/>
      <c r="HKW938" s="14"/>
      <c r="HKX938" s="14"/>
      <c r="HKY938" s="14"/>
      <c r="HKZ938" s="14"/>
      <c r="HLA938" s="14"/>
      <c r="HLB938" s="14"/>
      <c r="HLC938" s="14"/>
      <c r="HLD938" s="14"/>
      <c r="HLE938" s="14"/>
      <c r="HLF938" s="14"/>
      <c r="HLG938" s="14"/>
      <c r="HLH938" s="14"/>
      <c r="HLI938" s="14"/>
      <c r="HLJ938" s="14"/>
      <c r="HLK938" s="14"/>
      <c r="HLL938" s="14"/>
      <c r="HLM938" s="14"/>
      <c r="HLN938" s="14"/>
      <c r="HLO938" s="14"/>
      <c r="HLP938" s="14"/>
      <c r="HLQ938" s="14"/>
      <c r="HLR938" s="14"/>
      <c r="HLS938" s="14"/>
      <c r="HLT938" s="14"/>
      <c r="HLU938" s="14"/>
      <c r="HLV938" s="14"/>
      <c r="HLW938" s="14"/>
      <c r="HLX938" s="14"/>
      <c r="HLY938" s="14"/>
      <c r="HLZ938" s="14"/>
      <c r="HMA938" s="14"/>
      <c r="HMB938" s="14"/>
      <c r="HMC938" s="14"/>
      <c r="HMD938" s="14"/>
      <c r="HME938" s="14"/>
      <c r="HMF938" s="14"/>
      <c r="HMG938" s="14"/>
      <c r="HMH938" s="14"/>
      <c r="HMI938" s="14"/>
      <c r="HMJ938" s="14"/>
      <c r="HMK938" s="14"/>
      <c r="HML938" s="14"/>
      <c r="HMM938" s="14"/>
      <c r="HMN938" s="14"/>
      <c r="HMO938" s="14"/>
      <c r="HMP938" s="14"/>
      <c r="HMQ938" s="14"/>
      <c r="HMR938" s="14"/>
      <c r="HMS938" s="14"/>
      <c r="HMT938" s="14"/>
      <c r="HMU938" s="14"/>
      <c r="HMV938" s="14"/>
      <c r="HMW938" s="14"/>
      <c r="HMX938" s="14"/>
      <c r="HMY938" s="14"/>
      <c r="HMZ938" s="14"/>
      <c r="HNA938" s="14"/>
      <c r="HNB938" s="14"/>
      <c r="HNC938" s="14"/>
      <c r="HND938" s="14"/>
      <c r="HNE938" s="14"/>
      <c r="HNF938" s="14"/>
      <c r="HNG938" s="14"/>
      <c r="HNH938" s="14"/>
      <c r="HNI938" s="14"/>
      <c r="HNJ938" s="14"/>
      <c r="HNK938" s="14"/>
      <c r="HNL938" s="14"/>
      <c r="HNM938" s="14"/>
      <c r="HNN938" s="14"/>
      <c r="HNO938" s="14"/>
      <c r="HNP938" s="14"/>
      <c r="HNQ938" s="14"/>
      <c r="HNR938" s="14"/>
      <c r="HNS938" s="14"/>
      <c r="HNT938" s="14"/>
      <c r="HNU938" s="14"/>
      <c r="HNV938" s="14"/>
      <c r="HNW938" s="14"/>
      <c r="HNX938" s="14"/>
      <c r="HNY938" s="14"/>
      <c r="HNZ938" s="14"/>
      <c r="HOA938" s="14"/>
      <c r="HOB938" s="14"/>
      <c r="HOC938" s="14"/>
      <c r="HOD938" s="14"/>
      <c r="HOE938" s="14"/>
      <c r="HOF938" s="14"/>
      <c r="HOG938" s="14"/>
      <c r="HOH938" s="14"/>
      <c r="HOI938" s="14"/>
      <c r="HOJ938" s="14"/>
      <c r="HOK938" s="14"/>
      <c r="HOL938" s="14"/>
      <c r="HOM938" s="14"/>
      <c r="HON938" s="14"/>
      <c r="HOO938" s="14"/>
      <c r="HOP938" s="14"/>
      <c r="HOQ938" s="14"/>
      <c r="HOR938" s="14"/>
      <c r="HOS938" s="14"/>
      <c r="HOT938" s="14"/>
      <c r="HOU938" s="14"/>
      <c r="HOV938" s="14"/>
      <c r="HOW938" s="14"/>
      <c r="HOX938" s="14"/>
      <c r="HOY938" s="14"/>
      <c r="HOZ938" s="14"/>
      <c r="HPA938" s="14"/>
      <c r="HPB938" s="14"/>
      <c r="HPC938" s="14"/>
      <c r="HPD938" s="14"/>
      <c r="HPE938" s="14"/>
      <c r="HPF938" s="14"/>
      <c r="HPG938" s="14"/>
      <c r="HPH938" s="14"/>
      <c r="HPI938" s="14"/>
      <c r="HPJ938" s="14"/>
      <c r="HPK938" s="14"/>
      <c r="HPL938" s="14"/>
      <c r="HPM938" s="14"/>
      <c r="HPN938" s="14"/>
      <c r="HPO938" s="14"/>
      <c r="HPP938" s="14"/>
      <c r="HPQ938" s="14"/>
      <c r="HPR938" s="14"/>
      <c r="HPS938" s="14"/>
      <c r="HPT938" s="14"/>
      <c r="HPU938" s="14"/>
      <c r="HPV938" s="14"/>
      <c r="HPW938" s="14"/>
      <c r="HPX938" s="14"/>
      <c r="HPY938" s="14"/>
      <c r="HPZ938" s="14"/>
      <c r="HQA938" s="14"/>
      <c r="HQB938" s="14"/>
      <c r="HQC938" s="14"/>
      <c r="HQD938" s="14"/>
      <c r="HQE938" s="14"/>
      <c r="HQF938" s="14"/>
      <c r="HQG938" s="14"/>
      <c r="HQH938" s="14"/>
      <c r="HQI938" s="14"/>
      <c r="HQJ938" s="14"/>
      <c r="HQK938" s="14"/>
      <c r="HQL938" s="14"/>
      <c r="HQM938" s="14"/>
      <c r="HQN938" s="14"/>
      <c r="HQO938" s="14"/>
      <c r="HQP938" s="14"/>
      <c r="HQQ938" s="14"/>
      <c r="HQR938" s="14"/>
      <c r="HQS938" s="14"/>
      <c r="HQT938" s="14"/>
      <c r="HQU938" s="14"/>
      <c r="HQV938" s="14"/>
      <c r="HQW938" s="14"/>
      <c r="HQX938" s="14"/>
      <c r="HQY938" s="14"/>
      <c r="HQZ938" s="14"/>
      <c r="HRA938" s="14"/>
      <c r="HRB938" s="14"/>
      <c r="HRC938" s="14"/>
      <c r="HRD938" s="14"/>
      <c r="HRE938" s="14"/>
      <c r="HRF938" s="14"/>
      <c r="HRG938" s="14"/>
      <c r="HRH938" s="14"/>
      <c r="HRI938" s="14"/>
      <c r="HRJ938" s="14"/>
      <c r="HRK938" s="14"/>
      <c r="HRL938" s="14"/>
      <c r="HRM938" s="14"/>
      <c r="HRN938" s="14"/>
      <c r="HRO938" s="14"/>
      <c r="HRP938" s="14"/>
      <c r="HRQ938" s="14"/>
      <c r="HRR938" s="14"/>
      <c r="HRS938" s="14"/>
      <c r="HRT938" s="14"/>
      <c r="HRU938" s="14"/>
      <c r="HRV938" s="14"/>
      <c r="HRW938" s="14"/>
      <c r="HRX938" s="14"/>
      <c r="HRY938" s="14"/>
      <c r="HRZ938" s="14"/>
      <c r="HSA938" s="14"/>
      <c r="HSB938" s="14"/>
      <c r="HSC938" s="14"/>
      <c r="HSD938" s="14"/>
      <c r="HSE938" s="14"/>
      <c r="HSF938" s="14"/>
      <c r="HSG938" s="14"/>
      <c r="HSH938" s="14"/>
      <c r="HSI938" s="14"/>
      <c r="HSJ938" s="14"/>
      <c r="HSK938" s="14"/>
      <c r="HSL938" s="14"/>
      <c r="HSM938" s="14"/>
      <c r="HSN938" s="14"/>
      <c r="HSO938" s="14"/>
      <c r="HSP938" s="14"/>
      <c r="HSQ938" s="14"/>
      <c r="HSR938" s="14"/>
      <c r="HSS938" s="14"/>
      <c r="HST938" s="14"/>
      <c r="HSU938" s="14"/>
      <c r="HSV938" s="14"/>
      <c r="HSW938" s="14"/>
      <c r="HSX938" s="14"/>
      <c r="HSY938" s="14"/>
      <c r="HSZ938" s="14"/>
      <c r="HTA938" s="14"/>
      <c r="HTB938" s="14"/>
      <c r="HTC938" s="14"/>
      <c r="HTD938" s="14"/>
      <c r="HTE938" s="14"/>
      <c r="HTF938" s="14"/>
      <c r="HTG938" s="14"/>
      <c r="HTH938" s="14"/>
      <c r="HTI938" s="14"/>
      <c r="HTJ938" s="14"/>
      <c r="HTK938" s="14"/>
      <c r="HTL938" s="14"/>
      <c r="HTM938" s="14"/>
      <c r="HTN938" s="14"/>
      <c r="HTO938" s="14"/>
      <c r="HTP938" s="14"/>
      <c r="HTQ938" s="14"/>
      <c r="HTR938" s="14"/>
      <c r="HTS938" s="14"/>
      <c r="HTT938" s="14"/>
      <c r="HTU938" s="14"/>
      <c r="HTV938" s="14"/>
      <c r="HTW938" s="14"/>
      <c r="HTX938" s="14"/>
      <c r="HTY938" s="14"/>
      <c r="HTZ938" s="14"/>
      <c r="HUA938" s="14"/>
      <c r="HUB938" s="14"/>
      <c r="HUC938" s="14"/>
      <c r="HUD938" s="14"/>
      <c r="HUE938" s="14"/>
      <c r="HUF938" s="14"/>
      <c r="HUG938" s="14"/>
      <c r="HUH938" s="14"/>
      <c r="HUI938" s="14"/>
      <c r="HUJ938" s="14"/>
      <c r="HUK938" s="14"/>
      <c r="HUL938" s="14"/>
      <c r="HUM938" s="14"/>
      <c r="HUN938" s="14"/>
      <c r="HUO938" s="14"/>
      <c r="HUP938" s="14"/>
      <c r="HUQ938" s="14"/>
      <c r="HUR938" s="14"/>
      <c r="HUS938" s="14"/>
      <c r="HUT938" s="14"/>
      <c r="HUU938" s="14"/>
      <c r="HUV938" s="14"/>
      <c r="HUW938" s="14"/>
      <c r="HUX938" s="14"/>
      <c r="HUY938" s="14"/>
      <c r="HUZ938" s="14"/>
      <c r="HVA938" s="14"/>
      <c r="HVB938" s="14"/>
      <c r="HVC938" s="14"/>
      <c r="HVD938" s="14"/>
      <c r="HVE938" s="14"/>
      <c r="HVF938" s="14"/>
      <c r="HVG938" s="14"/>
      <c r="HVH938" s="14"/>
      <c r="HVI938" s="14"/>
      <c r="HVJ938" s="14"/>
      <c r="HVK938" s="14"/>
      <c r="HVL938" s="14"/>
      <c r="HVM938" s="14"/>
      <c r="HVN938" s="14"/>
      <c r="HVO938" s="14"/>
      <c r="HVP938" s="14"/>
      <c r="HVQ938" s="14"/>
      <c r="HVR938" s="14"/>
      <c r="HVS938" s="14"/>
      <c r="HVT938" s="14"/>
      <c r="HVU938" s="14"/>
      <c r="HVV938" s="14"/>
      <c r="HVW938" s="14"/>
      <c r="HVX938" s="14"/>
      <c r="HVY938" s="14"/>
      <c r="HVZ938" s="14"/>
      <c r="HWA938" s="14"/>
      <c r="HWB938" s="14"/>
      <c r="HWC938" s="14"/>
      <c r="HWD938" s="14"/>
      <c r="HWE938" s="14"/>
      <c r="HWF938" s="14"/>
      <c r="HWG938" s="14"/>
      <c r="HWH938" s="14"/>
      <c r="HWI938" s="14"/>
      <c r="HWJ938" s="14"/>
      <c r="HWK938" s="14"/>
      <c r="HWL938" s="14"/>
      <c r="HWM938" s="14"/>
      <c r="HWN938" s="14"/>
      <c r="HWO938" s="14"/>
      <c r="HWP938" s="14"/>
      <c r="HWQ938" s="14"/>
      <c r="HWR938" s="14"/>
      <c r="HWS938" s="14"/>
      <c r="HWT938" s="14"/>
      <c r="HWU938" s="14"/>
      <c r="HWV938" s="14"/>
      <c r="HWW938" s="14"/>
      <c r="HWX938" s="14"/>
      <c r="HWY938" s="14"/>
      <c r="HWZ938" s="14"/>
      <c r="HXA938" s="14"/>
      <c r="HXB938" s="14"/>
      <c r="HXC938" s="14"/>
      <c r="HXD938" s="14"/>
      <c r="HXE938" s="14"/>
      <c r="HXF938" s="14"/>
      <c r="HXG938" s="14"/>
      <c r="HXH938" s="14"/>
      <c r="HXI938" s="14"/>
      <c r="HXJ938" s="14"/>
      <c r="HXK938" s="14"/>
      <c r="HXL938" s="14"/>
      <c r="HXM938" s="14"/>
      <c r="HXN938" s="14"/>
      <c r="HXO938" s="14"/>
      <c r="HXP938" s="14"/>
      <c r="HXQ938" s="14"/>
      <c r="HXR938" s="14"/>
      <c r="HXS938" s="14"/>
      <c r="HXT938" s="14"/>
      <c r="HXU938" s="14"/>
      <c r="HXV938" s="14"/>
      <c r="HXW938" s="14"/>
      <c r="HXX938" s="14"/>
      <c r="HXY938" s="14"/>
      <c r="HXZ938" s="14"/>
      <c r="HYA938" s="14"/>
      <c r="HYB938" s="14"/>
      <c r="HYC938" s="14"/>
      <c r="HYD938" s="14"/>
      <c r="HYE938" s="14"/>
      <c r="HYF938" s="14"/>
      <c r="HYG938" s="14"/>
      <c r="HYH938" s="14"/>
      <c r="HYI938" s="14"/>
      <c r="HYJ938" s="14"/>
      <c r="HYK938" s="14"/>
      <c r="HYL938" s="14"/>
      <c r="HYM938" s="14"/>
      <c r="HYN938" s="14"/>
      <c r="HYO938" s="14"/>
      <c r="HYP938" s="14"/>
      <c r="HYQ938" s="14"/>
      <c r="HYR938" s="14"/>
      <c r="HYS938" s="14"/>
      <c r="HYT938" s="14"/>
      <c r="HYU938" s="14"/>
      <c r="HYV938" s="14"/>
      <c r="HYW938" s="14"/>
      <c r="HYX938" s="14"/>
      <c r="HYY938" s="14"/>
      <c r="HYZ938" s="14"/>
      <c r="HZA938" s="14"/>
      <c r="HZB938" s="14"/>
      <c r="HZC938" s="14"/>
      <c r="HZD938" s="14"/>
      <c r="HZE938" s="14"/>
      <c r="HZF938" s="14"/>
      <c r="HZG938" s="14"/>
      <c r="HZH938" s="14"/>
      <c r="HZI938" s="14"/>
      <c r="HZJ938" s="14"/>
      <c r="HZK938" s="14"/>
      <c r="HZL938" s="14"/>
      <c r="HZM938" s="14"/>
      <c r="HZN938" s="14"/>
      <c r="HZO938" s="14"/>
      <c r="HZP938" s="14"/>
      <c r="HZQ938" s="14"/>
      <c r="HZR938" s="14"/>
      <c r="HZS938" s="14"/>
      <c r="HZT938" s="14"/>
      <c r="HZU938" s="14"/>
      <c r="HZV938" s="14"/>
      <c r="HZW938" s="14"/>
      <c r="HZX938" s="14"/>
      <c r="HZY938" s="14"/>
      <c r="HZZ938" s="14"/>
      <c r="IAA938" s="14"/>
      <c r="IAB938" s="14"/>
      <c r="IAC938" s="14"/>
      <c r="IAD938" s="14"/>
      <c r="IAE938" s="14"/>
      <c r="IAF938" s="14"/>
      <c r="IAG938" s="14"/>
      <c r="IAH938" s="14"/>
      <c r="IAI938" s="14"/>
      <c r="IAJ938" s="14"/>
      <c r="IAK938" s="14"/>
      <c r="IAL938" s="14"/>
      <c r="IAM938" s="14"/>
      <c r="IAN938" s="14"/>
      <c r="IAO938" s="14"/>
      <c r="IAP938" s="14"/>
      <c r="IAQ938" s="14"/>
      <c r="IAR938" s="14"/>
      <c r="IAS938" s="14"/>
      <c r="IAT938" s="14"/>
      <c r="IAU938" s="14"/>
      <c r="IAV938" s="14"/>
      <c r="IAW938" s="14"/>
      <c r="IAX938" s="14"/>
      <c r="IAY938" s="14"/>
      <c r="IAZ938" s="14"/>
      <c r="IBA938" s="14"/>
      <c r="IBB938" s="14"/>
      <c r="IBC938" s="14"/>
      <c r="IBD938" s="14"/>
      <c r="IBE938" s="14"/>
      <c r="IBF938" s="14"/>
      <c r="IBG938" s="14"/>
      <c r="IBH938" s="14"/>
      <c r="IBI938" s="14"/>
      <c r="IBJ938" s="14"/>
      <c r="IBK938" s="14"/>
      <c r="IBL938" s="14"/>
      <c r="IBM938" s="14"/>
      <c r="IBN938" s="14"/>
      <c r="IBO938" s="14"/>
      <c r="IBP938" s="14"/>
      <c r="IBQ938" s="14"/>
      <c r="IBR938" s="14"/>
      <c r="IBS938" s="14"/>
      <c r="IBT938" s="14"/>
      <c r="IBU938" s="14"/>
      <c r="IBV938" s="14"/>
      <c r="IBW938" s="14"/>
      <c r="IBX938" s="14"/>
      <c r="IBY938" s="14"/>
      <c r="IBZ938" s="14"/>
      <c r="ICA938" s="14"/>
      <c r="ICB938" s="14"/>
      <c r="ICC938" s="14"/>
      <c r="ICD938" s="14"/>
      <c r="ICE938" s="14"/>
      <c r="ICF938" s="14"/>
      <c r="ICG938" s="14"/>
      <c r="ICH938" s="14"/>
      <c r="ICI938" s="14"/>
      <c r="ICJ938" s="14"/>
      <c r="ICK938" s="14"/>
      <c r="ICL938" s="14"/>
      <c r="ICM938" s="14"/>
      <c r="ICN938" s="14"/>
      <c r="ICO938" s="14"/>
      <c r="ICP938" s="14"/>
      <c r="ICQ938" s="14"/>
      <c r="ICR938" s="14"/>
      <c r="ICS938" s="14"/>
      <c r="ICT938" s="14"/>
      <c r="ICU938" s="14"/>
      <c r="ICV938" s="14"/>
      <c r="ICW938" s="14"/>
      <c r="ICX938" s="14"/>
      <c r="ICY938" s="14"/>
      <c r="ICZ938" s="14"/>
      <c r="IDA938" s="14"/>
      <c r="IDB938" s="14"/>
      <c r="IDC938" s="14"/>
      <c r="IDD938" s="14"/>
      <c r="IDE938" s="14"/>
      <c r="IDF938" s="14"/>
      <c r="IDG938" s="14"/>
      <c r="IDH938" s="14"/>
      <c r="IDI938" s="14"/>
      <c r="IDJ938" s="14"/>
      <c r="IDK938" s="14"/>
      <c r="IDL938" s="14"/>
      <c r="IDM938" s="14"/>
      <c r="IDN938" s="14"/>
      <c r="IDO938" s="14"/>
      <c r="IDP938" s="14"/>
      <c r="IDQ938" s="14"/>
      <c r="IDR938" s="14"/>
      <c r="IDS938" s="14"/>
      <c r="IDT938" s="14"/>
      <c r="IDU938" s="14"/>
      <c r="IDV938" s="14"/>
      <c r="IDW938" s="14"/>
      <c r="IDX938" s="14"/>
      <c r="IDY938" s="14"/>
      <c r="IDZ938" s="14"/>
      <c r="IEA938" s="14"/>
      <c r="IEB938" s="14"/>
      <c r="IEC938" s="14"/>
      <c r="IED938" s="14"/>
      <c r="IEE938" s="14"/>
      <c r="IEF938" s="14"/>
      <c r="IEG938" s="14"/>
      <c r="IEH938" s="14"/>
      <c r="IEI938" s="14"/>
      <c r="IEJ938" s="14"/>
      <c r="IEK938" s="14"/>
      <c r="IEL938" s="14"/>
      <c r="IEM938" s="14"/>
      <c r="IEN938" s="14"/>
      <c r="IEO938" s="14"/>
      <c r="IEP938" s="14"/>
      <c r="IEQ938" s="14"/>
      <c r="IER938" s="14"/>
      <c r="IES938" s="14"/>
      <c r="IET938" s="14"/>
      <c r="IEU938" s="14"/>
      <c r="IEV938" s="14"/>
      <c r="IEW938" s="14"/>
      <c r="IEX938" s="14"/>
      <c r="IEY938" s="14"/>
      <c r="IEZ938" s="14"/>
      <c r="IFA938" s="14"/>
      <c r="IFB938" s="14"/>
      <c r="IFC938" s="14"/>
      <c r="IFD938" s="14"/>
      <c r="IFE938" s="14"/>
      <c r="IFF938" s="14"/>
      <c r="IFG938" s="14"/>
      <c r="IFH938" s="14"/>
      <c r="IFI938" s="14"/>
      <c r="IFJ938" s="14"/>
      <c r="IFK938" s="14"/>
      <c r="IFL938" s="14"/>
      <c r="IFM938" s="14"/>
      <c r="IFN938" s="14"/>
      <c r="IFO938" s="14"/>
      <c r="IFP938" s="14"/>
      <c r="IFQ938" s="14"/>
      <c r="IFR938" s="14"/>
      <c r="IFS938" s="14"/>
      <c r="IFT938" s="14"/>
      <c r="IFU938" s="14"/>
      <c r="IFV938" s="14"/>
      <c r="IFW938" s="14"/>
      <c r="IFX938" s="14"/>
      <c r="IFY938" s="14"/>
      <c r="IFZ938" s="14"/>
      <c r="IGA938" s="14"/>
      <c r="IGB938" s="14"/>
      <c r="IGC938" s="14"/>
      <c r="IGD938" s="14"/>
      <c r="IGE938" s="14"/>
      <c r="IGF938" s="14"/>
      <c r="IGG938" s="14"/>
      <c r="IGH938" s="14"/>
      <c r="IGI938" s="14"/>
      <c r="IGJ938" s="14"/>
      <c r="IGK938" s="14"/>
      <c r="IGL938" s="14"/>
      <c r="IGM938" s="14"/>
      <c r="IGN938" s="14"/>
      <c r="IGO938" s="14"/>
      <c r="IGP938" s="14"/>
      <c r="IGQ938" s="14"/>
      <c r="IGR938" s="14"/>
      <c r="IGS938" s="14"/>
      <c r="IGT938" s="14"/>
      <c r="IGU938" s="14"/>
      <c r="IGV938" s="14"/>
      <c r="IGW938" s="14"/>
      <c r="IGX938" s="14"/>
      <c r="IGY938" s="14"/>
      <c r="IGZ938" s="14"/>
      <c r="IHA938" s="14"/>
      <c r="IHB938" s="14"/>
      <c r="IHC938" s="14"/>
      <c r="IHD938" s="14"/>
      <c r="IHE938" s="14"/>
      <c r="IHF938" s="14"/>
      <c r="IHG938" s="14"/>
      <c r="IHH938" s="14"/>
      <c r="IHI938" s="14"/>
      <c r="IHJ938" s="14"/>
      <c r="IHK938" s="14"/>
      <c r="IHL938" s="14"/>
      <c r="IHM938" s="14"/>
      <c r="IHN938" s="14"/>
      <c r="IHO938" s="14"/>
      <c r="IHP938" s="14"/>
      <c r="IHQ938" s="14"/>
      <c r="IHR938" s="14"/>
      <c r="IHS938" s="14"/>
      <c r="IHT938" s="14"/>
      <c r="IHU938" s="14"/>
      <c r="IHV938" s="14"/>
      <c r="IHW938" s="14"/>
      <c r="IHX938" s="14"/>
      <c r="IHY938" s="14"/>
      <c r="IHZ938" s="14"/>
      <c r="IIA938" s="14"/>
      <c r="IIB938" s="14"/>
      <c r="IIC938" s="14"/>
      <c r="IID938" s="14"/>
      <c r="IIE938" s="14"/>
      <c r="IIF938" s="14"/>
      <c r="IIG938" s="14"/>
      <c r="IIH938" s="14"/>
      <c r="III938" s="14"/>
      <c r="IIJ938" s="14"/>
      <c r="IIK938" s="14"/>
      <c r="IIL938" s="14"/>
      <c r="IIM938" s="14"/>
      <c r="IIN938" s="14"/>
      <c r="IIO938" s="14"/>
      <c r="IIP938" s="14"/>
      <c r="IIQ938" s="14"/>
      <c r="IIR938" s="14"/>
      <c r="IIS938" s="14"/>
      <c r="IIT938" s="14"/>
      <c r="IIU938" s="14"/>
      <c r="IIV938" s="14"/>
      <c r="IIW938" s="14"/>
      <c r="IIX938" s="14"/>
      <c r="IIY938" s="14"/>
      <c r="IIZ938" s="14"/>
      <c r="IJA938" s="14"/>
      <c r="IJB938" s="14"/>
      <c r="IJC938" s="14"/>
      <c r="IJD938" s="14"/>
      <c r="IJE938" s="14"/>
      <c r="IJF938" s="14"/>
      <c r="IJG938" s="14"/>
      <c r="IJH938" s="14"/>
      <c r="IJI938" s="14"/>
      <c r="IJJ938" s="14"/>
      <c r="IJK938" s="14"/>
      <c r="IJL938" s="14"/>
      <c r="IJM938" s="14"/>
      <c r="IJN938" s="14"/>
      <c r="IJO938" s="14"/>
      <c r="IJP938" s="14"/>
      <c r="IJQ938" s="14"/>
      <c r="IJR938" s="14"/>
      <c r="IJS938" s="14"/>
      <c r="IJT938" s="14"/>
      <c r="IJU938" s="14"/>
      <c r="IJV938" s="14"/>
      <c r="IJW938" s="14"/>
      <c r="IJX938" s="14"/>
      <c r="IJY938" s="14"/>
      <c r="IJZ938" s="14"/>
      <c r="IKA938" s="14"/>
      <c r="IKB938" s="14"/>
      <c r="IKC938" s="14"/>
      <c r="IKD938" s="14"/>
      <c r="IKE938" s="14"/>
      <c r="IKF938" s="14"/>
      <c r="IKG938" s="14"/>
      <c r="IKH938" s="14"/>
      <c r="IKI938" s="14"/>
      <c r="IKJ938" s="14"/>
      <c r="IKK938" s="14"/>
      <c r="IKL938" s="14"/>
      <c r="IKM938" s="14"/>
      <c r="IKN938" s="14"/>
      <c r="IKO938" s="14"/>
      <c r="IKP938" s="14"/>
      <c r="IKQ938" s="14"/>
      <c r="IKR938" s="14"/>
      <c r="IKS938" s="14"/>
      <c r="IKT938" s="14"/>
      <c r="IKU938" s="14"/>
      <c r="IKV938" s="14"/>
      <c r="IKW938" s="14"/>
      <c r="IKX938" s="14"/>
      <c r="IKY938" s="14"/>
      <c r="IKZ938" s="14"/>
      <c r="ILA938" s="14"/>
      <c r="ILB938" s="14"/>
      <c r="ILC938" s="14"/>
      <c r="ILD938" s="14"/>
      <c r="ILE938" s="14"/>
      <c r="ILF938" s="14"/>
      <c r="ILG938" s="14"/>
      <c r="ILH938" s="14"/>
      <c r="ILI938" s="14"/>
      <c r="ILJ938" s="14"/>
      <c r="ILK938" s="14"/>
      <c r="ILL938" s="14"/>
      <c r="ILM938" s="14"/>
      <c r="ILN938" s="14"/>
      <c r="ILO938" s="14"/>
      <c r="ILP938" s="14"/>
      <c r="ILQ938" s="14"/>
      <c r="ILR938" s="14"/>
      <c r="ILS938" s="14"/>
      <c r="ILT938" s="14"/>
      <c r="ILU938" s="14"/>
      <c r="ILV938" s="14"/>
      <c r="ILW938" s="14"/>
      <c r="ILX938" s="14"/>
      <c r="ILY938" s="14"/>
      <c r="ILZ938" s="14"/>
      <c r="IMA938" s="14"/>
      <c r="IMB938" s="14"/>
      <c r="IMC938" s="14"/>
      <c r="IMD938" s="14"/>
      <c r="IME938" s="14"/>
      <c r="IMF938" s="14"/>
      <c r="IMG938" s="14"/>
      <c r="IMH938" s="14"/>
      <c r="IMI938" s="14"/>
      <c r="IMJ938" s="14"/>
      <c r="IMK938" s="14"/>
      <c r="IML938" s="14"/>
      <c r="IMM938" s="14"/>
      <c r="IMN938" s="14"/>
      <c r="IMO938" s="14"/>
      <c r="IMP938" s="14"/>
      <c r="IMQ938" s="14"/>
      <c r="IMR938" s="14"/>
      <c r="IMS938" s="14"/>
      <c r="IMT938" s="14"/>
      <c r="IMU938" s="14"/>
      <c r="IMV938" s="14"/>
      <c r="IMW938" s="14"/>
      <c r="IMX938" s="14"/>
      <c r="IMY938" s="14"/>
      <c r="IMZ938" s="14"/>
      <c r="INA938" s="14"/>
      <c r="INB938" s="14"/>
      <c r="INC938" s="14"/>
      <c r="IND938" s="14"/>
      <c r="INE938" s="14"/>
      <c r="INF938" s="14"/>
      <c r="ING938" s="14"/>
      <c r="INH938" s="14"/>
      <c r="INI938" s="14"/>
      <c r="INJ938" s="14"/>
      <c r="INK938" s="14"/>
      <c r="INL938" s="14"/>
      <c r="INM938" s="14"/>
      <c r="INN938" s="14"/>
      <c r="INO938" s="14"/>
      <c r="INP938" s="14"/>
      <c r="INQ938" s="14"/>
      <c r="INR938" s="14"/>
      <c r="INS938" s="14"/>
      <c r="INT938" s="14"/>
      <c r="INU938" s="14"/>
      <c r="INV938" s="14"/>
      <c r="INW938" s="14"/>
      <c r="INX938" s="14"/>
      <c r="INY938" s="14"/>
      <c r="INZ938" s="14"/>
      <c r="IOA938" s="14"/>
      <c r="IOB938" s="14"/>
      <c r="IOC938" s="14"/>
      <c r="IOD938" s="14"/>
      <c r="IOE938" s="14"/>
      <c r="IOF938" s="14"/>
      <c r="IOG938" s="14"/>
      <c r="IOH938" s="14"/>
      <c r="IOI938" s="14"/>
      <c r="IOJ938" s="14"/>
      <c r="IOK938" s="14"/>
      <c r="IOL938" s="14"/>
      <c r="IOM938" s="14"/>
      <c r="ION938" s="14"/>
      <c r="IOO938" s="14"/>
      <c r="IOP938" s="14"/>
      <c r="IOQ938" s="14"/>
      <c r="IOR938" s="14"/>
      <c r="IOS938" s="14"/>
      <c r="IOT938" s="14"/>
      <c r="IOU938" s="14"/>
      <c r="IOV938" s="14"/>
      <c r="IOW938" s="14"/>
      <c r="IOX938" s="14"/>
      <c r="IOY938" s="14"/>
      <c r="IOZ938" s="14"/>
      <c r="IPA938" s="14"/>
      <c r="IPB938" s="14"/>
      <c r="IPC938" s="14"/>
      <c r="IPD938" s="14"/>
      <c r="IPE938" s="14"/>
      <c r="IPF938" s="14"/>
      <c r="IPG938" s="14"/>
      <c r="IPH938" s="14"/>
      <c r="IPI938" s="14"/>
      <c r="IPJ938" s="14"/>
      <c r="IPK938" s="14"/>
      <c r="IPL938" s="14"/>
      <c r="IPM938" s="14"/>
      <c r="IPN938" s="14"/>
      <c r="IPO938" s="14"/>
      <c r="IPP938" s="14"/>
      <c r="IPQ938" s="14"/>
      <c r="IPR938" s="14"/>
      <c r="IPS938" s="14"/>
      <c r="IPT938" s="14"/>
      <c r="IPU938" s="14"/>
      <c r="IPV938" s="14"/>
      <c r="IPW938" s="14"/>
      <c r="IPX938" s="14"/>
      <c r="IPY938" s="14"/>
      <c r="IPZ938" s="14"/>
      <c r="IQA938" s="14"/>
      <c r="IQB938" s="14"/>
      <c r="IQC938" s="14"/>
      <c r="IQD938" s="14"/>
      <c r="IQE938" s="14"/>
      <c r="IQF938" s="14"/>
      <c r="IQG938" s="14"/>
      <c r="IQH938" s="14"/>
      <c r="IQI938" s="14"/>
      <c r="IQJ938" s="14"/>
      <c r="IQK938" s="14"/>
      <c r="IQL938" s="14"/>
      <c r="IQM938" s="14"/>
      <c r="IQN938" s="14"/>
      <c r="IQO938" s="14"/>
      <c r="IQP938" s="14"/>
      <c r="IQQ938" s="14"/>
      <c r="IQR938" s="14"/>
      <c r="IQS938" s="14"/>
      <c r="IQT938" s="14"/>
      <c r="IQU938" s="14"/>
      <c r="IQV938" s="14"/>
      <c r="IQW938" s="14"/>
      <c r="IQX938" s="14"/>
      <c r="IQY938" s="14"/>
      <c r="IQZ938" s="14"/>
      <c r="IRA938" s="14"/>
      <c r="IRB938" s="14"/>
      <c r="IRC938" s="14"/>
      <c r="IRD938" s="14"/>
      <c r="IRE938" s="14"/>
      <c r="IRF938" s="14"/>
      <c r="IRG938" s="14"/>
      <c r="IRH938" s="14"/>
      <c r="IRI938" s="14"/>
      <c r="IRJ938" s="14"/>
      <c r="IRK938" s="14"/>
      <c r="IRL938" s="14"/>
      <c r="IRM938" s="14"/>
      <c r="IRN938" s="14"/>
      <c r="IRO938" s="14"/>
      <c r="IRP938" s="14"/>
      <c r="IRQ938" s="14"/>
      <c r="IRR938" s="14"/>
      <c r="IRS938" s="14"/>
      <c r="IRT938" s="14"/>
      <c r="IRU938" s="14"/>
      <c r="IRV938" s="14"/>
      <c r="IRW938" s="14"/>
      <c r="IRX938" s="14"/>
      <c r="IRY938" s="14"/>
      <c r="IRZ938" s="14"/>
      <c r="ISA938" s="14"/>
      <c r="ISB938" s="14"/>
      <c r="ISC938" s="14"/>
      <c r="ISD938" s="14"/>
      <c r="ISE938" s="14"/>
      <c r="ISF938" s="14"/>
      <c r="ISG938" s="14"/>
      <c r="ISH938" s="14"/>
      <c r="ISI938" s="14"/>
      <c r="ISJ938" s="14"/>
      <c r="ISK938" s="14"/>
      <c r="ISL938" s="14"/>
      <c r="ISM938" s="14"/>
      <c r="ISN938" s="14"/>
      <c r="ISO938" s="14"/>
      <c r="ISP938" s="14"/>
      <c r="ISQ938" s="14"/>
      <c r="ISR938" s="14"/>
      <c r="ISS938" s="14"/>
      <c r="IST938" s="14"/>
      <c r="ISU938" s="14"/>
      <c r="ISV938" s="14"/>
      <c r="ISW938" s="14"/>
      <c r="ISX938" s="14"/>
      <c r="ISY938" s="14"/>
      <c r="ISZ938" s="14"/>
      <c r="ITA938" s="14"/>
      <c r="ITB938" s="14"/>
      <c r="ITC938" s="14"/>
      <c r="ITD938" s="14"/>
      <c r="ITE938" s="14"/>
      <c r="ITF938" s="14"/>
      <c r="ITG938" s="14"/>
      <c r="ITH938" s="14"/>
      <c r="ITI938" s="14"/>
      <c r="ITJ938" s="14"/>
      <c r="ITK938" s="14"/>
      <c r="ITL938" s="14"/>
      <c r="ITM938" s="14"/>
      <c r="ITN938" s="14"/>
      <c r="ITO938" s="14"/>
      <c r="ITP938" s="14"/>
      <c r="ITQ938" s="14"/>
      <c r="ITR938" s="14"/>
      <c r="ITS938" s="14"/>
      <c r="ITT938" s="14"/>
      <c r="ITU938" s="14"/>
      <c r="ITV938" s="14"/>
      <c r="ITW938" s="14"/>
      <c r="ITX938" s="14"/>
      <c r="ITY938" s="14"/>
      <c r="ITZ938" s="14"/>
      <c r="IUA938" s="14"/>
      <c r="IUB938" s="14"/>
      <c r="IUC938" s="14"/>
      <c r="IUD938" s="14"/>
      <c r="IUE938" s="14"/>
      <c r="IUF938" s="14"/>
      <c r="IUG938" s="14"/>
      <c r="IUH938" s="14"/>
      <c r="IUI938" s="14"/>
      <c r="IUJ938" s="14"/>
      <c r="IUK938" s="14"/>
      <c r="IUL938" s="14"/>
      <c r="IUM938" s="14"/>
      <c r="IUN938" s="14"/>
      <c r="IUO938" s="14"/>
      <c r="IUP938" s="14"/>
      <c r="IUQ938" s="14"/>
      <c r="IUR938" s="14"/>
      <c r="IUS938" s="14"/>
      <c r="IUT938" s="14"/>
      <c r="IUU938" s="14"/>
      <c r="IUV938" s="14"/>
      <c r="IUW938" s="14"/>
      <c r="IUX938" s="14"/>
      <c r="IUY938" s="14"/>
      <c r="IUZ938" s="14"/>
      <c r="IVA938" s="14"/>
      <c r="IVB938" s="14"/>
      <c r="IVC938" s="14"/>
      <c r="IVD938" s="14"/>
      <c r="IVE938" s="14"/>
      <c r="IVF938" s="14"/>
      <c r="IVG938" s="14"/>
      <c r="IVH938" s="14"/>
      <c r="IVI938" s="14"/>
      <c r="IVJ938" s="14"/>
      <c r="IVK938" s="14"/>
      <c r="IVL938" s="14"/>
      <c r="IVM938" s="14"/>
      <c r="IVN938" s="14"/>
      <c r="IVO938" s="14"/>
      <c r="IVP938" s="14"/>
      <c r="IVQ938" s="14"/>
      <c r="IVR938" s="14"/>
      <c r="IVS938" s="14"/>
      <c r="IVT938" s="14"/>
      <c r="IVU938" s="14"/>
      <c r="IVV938" s="14"/>
      <c r="IVW938" s="14"/>
      <c r="IVX938" s="14"/>
      <c r="IVY938" s="14"/>
      <c r="IVZ938" s="14"/>
      <c r="IWA938" s="14"/>
      <c r="IWB938" s="14"/>
      <c r="IWC938" s="14"/>
      <c r="IWD938" s="14"/>
      <c r="IWE938" s="14"/>
      <c r="IWF938" s="14"/>
      <c r="IWG938" s="14"/>
      <c r="IWH938" s="14"/>
      <c r="IWI938" s="14"/>
      <c r="IWJ938" s="14"/>
      <c r="IWK938" s="14"/>
      <c r="IWL938" s="14"/>
      <c r="IWM938" s="14"/>
      <c r="IWN938" s="14"/>
      <c r="IWO938" s="14"/>
      <c r="IWP938" s="14"/>
      <c r="IWQ938" s="14"/>
      <c r="IWR938" s="14"/>
      <c r="IWS938" s="14"/>
      <c r="IWT938" s="14"/>
      <c r="IWU938" s="14"/>
      <c r="IWV938" s="14"/>
      <c r="IWW938" s="14"/>
      <c r="IWX938" s="14"/>
      <c r="IWY938" s="14"/>
      <c r="IWZ938" s="14"/>
      <c r="IXA938" s="14"/>
      <c r="IXB938" s="14"/>
      <c r="IXC938" s="14"/>
      <c r="IXD938" s="14"/>
      <c r="IXE938" s="14"/>
      <c r="IXF938" s="14"/>
      <c r="IXG938" s="14"/>
      <c r="IXH938" s="14"/>
      <c r="IXI938" s="14"/>
      <c r="IXJ938" s="14"/>
      <c r="IXK938" s="14"/>
      <c r="IXL938" s="14"/>
      <c r="IXM938" s="14"/>
      <c r="IXN938" s="14"/>
      <c r="IXO938" s="14"/>
      <c r="IXP938" s="14"/>
      <c r="IXQ938" s="14"/>
      <c r="IXR938" s="14"/>
      <c r="IXS938" s="14"/>
      <c r="IXT938" s="14"/>
      <c r="IXU938" s="14"/>
      <c r="IXV938" s="14"/>
      <c r="IXW938" s="14"/>
      <c r="IXX938" s="14"/>
      <c r="IXY938" s="14"/>
      <c r="IXZ938" s="14"/>
      <c r="IYA938" s="14"/>
      <c r="IYB938" s="14"/>
      <c r="IYC938" s="14"/>
      <c r="IYD938" s="14"/>
      <c r="IYE938" s="14"/>
      <c r="IYF938" s="14"/>
      <c r="IYG938" s="14"/>
      <c r="IYH938" s="14"/>
      <c r="IYI938" s="14"/>
      <c r="IYJ938" s="14"/>
      <c r="IYK938" s="14"/>
      <c r="IYL938" s="14"/>
      <c r="IYM938" s="14"/>
      <c r="IYN938" s="14"/>
      <c r="IYO938" s="14"/>
      <c r="IYP938" s="14"/>
      <c r="IYQ938" s="14"/>
      <c r="IYR938" s="14"/>
      <c r="IYS938" s="14"/>
      <c r="IYT938" s="14"/>
      <c r="IYU938" s="14"/>
      <c r="IYV938" s="14"/>
      <c r="IYW938" s="14"/>
      <c r="IYX938" s="14"/>
      <c r="IYY938" s="14"/>
      <c r="IYZ938" s="14"/>
      <c r="IZA938" s="14"/>
      <c r="IZB938" s="14"/>
      <c r="IZC938" s="14"/>
      <c r="IZD938" s="14"/>
      <c r="IZE938" s="14"/>
      <c r="IZF938" s="14"/>
      <c r="IZG938" s="14"/>
      <c r="IZH938" s="14"/>
      <c r="IZI938" s="14"/>
      <c r="IZJ938" s="14"/>
      <c r="IZK938" s="14"/>
      <c r="IZL938" s="14"/>
      <c r="IZM938" s="14"/>
      <c r="IZN938" s="14"/>
      <c r="IZO938" s="14"/>
      <c r="IZP938" s="14"/>
      <c r="IZQ938" s="14"/>
      <c r="IZR938" s="14"/>
      <c r="IZS938" s="14"/>
      <c r="IZT938" s="14"/>
      <c r="IZU938" s="14"/>
      <c r="IZV938" s="14"/>
      <c r="IZW938" s="14"/>
      <c r="IZX938" s="14"/>
      <c r="IZY938" s="14"/>
      <c r="IZZ938" s="14"/>
      <c r="JAA938" s="14"/>
      <c r="JAB938" s="14"/>
      <c r="JAC938" s="14"/>
      <c r="JAD938" s="14"/>
      <c r="JAE938" s="14"/>
      <c r="JAF938" s="14"/>
      <c r="JAG938" s="14"/>
      <c r="JAH938" s="14"/>
      <c r="JAI938" s="14"/>
      <c r="JAJ938" s="14"/>
      <c r="JAK938" s="14"/>
      <c r="JAL938" s="14"/>
      <c r="JAM938" s="14"/>
      <c r="JAN938" s="14"/>
      <c r="JAO938" s="14"/>
      <c r="JAP938" s="14"/>
      <c r="JAQ938" s="14"/>
      <c r="JAR938" s="14"/>
      <c r="JAS938" s="14"/>
      <c r="JAT938" s="14"/>
      <c r="JAU938" s="14"/>
      <c r="JAV938" s="14"/>
      <c r="JAW938" s="14"/>
      <c r="JAX938" s="14"/>
      <c r="JAY938" s="14"/>
      <c r="JAZ938" s="14"/>
      <c r="JBA938" s="14"/>
      <c r="JBB938" s="14"/>
      <c r="JBC938" s="14"/>
      <c r="JBD938" s="14"/>
      <c r="JBE938" s="14"/>
      <c r="JBF938" s="14"/>
      <c r="JBG938" s="14"/>
      <c r="JBH938" s="14"/>
      <c r="JBI938" s="14"/>
      <c r="JBJ938" s="14"/>
      <c r="JBK938" s="14"/>
      <c r="JBL938" s="14"/>
      <c r="JBM938" s="14"/>
      <c r="JBN938" s="14"/>
      <c r="JBO938" s="14"/>
      <c r="JBP938" s="14"/>
      <c r="JBQ938" s="14"/>
      <c r="JBR938" s="14"/>
      <c r="JBS938" s="14"/>
      <c r="JBT938" s="14"/>
      <c r="JBU938" s="14"/>
      <c r="JBV938" s="14"/>
      <c r="JBW938" s="14"/>
      <c r="JBX938" s="14"/>
      <c r="JBY938" s="14"/>
      <c r="JBZ938" s="14"/>
      <c r="JCA938" s="14"/>
      <c r="JCB938" s="14"/>
      <c r="JCC938" s="14"/>
      <c r="JCD938" s="14"/>
      <c r="JCE938" s="14"/>
      <c r="JCF938" s="14"/>
      <c r="JCG938" s="14"/>
      <c r="JCH938" s="14"/>
      <c r="JCI938" s="14"/>
      <c r="JCJ938" s="14"/>
      <c r="JCK938" s="14"/>
      <c r="JCL938" s="14"/>
      <c r="JCM938" s="14"/>
      <c r="JCN938" s="14"/>
      <c r="JCO938" s="14"/>
      <c r="JCP938" s="14"/>
      <c r="JCQ938" s="14"/>
      <c r="JCR938" s="14"/>
      <c r="JCS938" s="14"/>
      <c r="JCT938" s="14"/>
      <c r="JCU938" s="14"/>
      <c r="JCV938" s="14"/>
      <c r="JCW938" s="14"/>
      <c r="JCX938" s="14"/>
      <c r="JCY938" s="14"/>
      <c r="JCZ938" s="14"/>
      <c r="JDA938" s="14"/>
      <c r="JDB938" s="14"/>
      <c r="JDC938" s="14"/>
      <c r="JDD938" s="14"/>
      <c r="JDE938" s="14"/>
      <c r="JDF938" s="14"/>
      <c r="JDG938" s="14"/>
      <c r="JDH938" s="14"/>
      <c r="JDI938" s="14"/>
      <c r="JDJ938" s="14"/>
      <c r="JDK938" s="14"/>
      <c r="JDL938" s="14"/>
      <c r="JDM938" s="14"/>
      <c r="JDN938" s="14"/>
      <c r="JDO938" s="14"/>
      <c r="JDP938" s="14"/>
      <c r="JDQ938" s="14"/>
      <c r="JDR938" s="14"/>
      <c r="JDS938" s="14"/>
      <c r="JDT938" s="14"/>
      <c r="JDU938" s="14"/>
      <c r="JDV938" s="14"/>
      <c r="JDW938" s="14"/>
      <c r="JDX938" s="14"/>
      <c r="JDY938" s="14"/>
      <c r="JDZ938" s="14"/>
      <c r="JEA938" s="14"/>
      <c r="JEB938" s="14"/>
      <c r="JEC938" s="14"/>
      <c r="JED938" s="14"/>
      <c r="JEE938" s="14"/>
      <c r="JEF938" s="14"/>
      <c r="JEG938" s="14"/>
      <c r="JEH938" s="14"/>
      <c r="JEI938" s="14"/>
      <c r="JEJ938" s="14"/>
      <c r="JEK938" s="14"/>
      <c r="JEL938" s="14"/>
      <c r="JEM938" s="14"/>
      <c r="JEN938" s="14"/>
      <c r="JEO938" s="14"/>
      <c r="JEP938" s="14"/>
      <c r="JEQ938" s="14"/>
      <c r="JER938" s="14"/>
      <c r="JES938" s="14"/>
      <c r="JET938" s="14"/>
      <c r="JEU938" s="14"/>
      <c r="JEV938" s="14"/>
      <c r="JEW938" s="14"/>
      <c r="JEX938" s="14"/>
      <c r="JEY938" s="14"/>
      <c r="JEZ938" s="14"/>
      <c r="JFA938" s="14"/>
      <c r="JFB938" s="14"/>
      <c r="JFC938" s="14"/>
      <c r="JFD938" s="14"/>
      <c r="JFE938" s="14"/>
      <c r="JFF938" s="14"/>
      <c r="JFG938" s="14"/>
      <c r="JFH938" s="14"/>
      <c r="JFI938" s="14"/>
      <c r="JFJ938" s="14"/>
      <c r="JFK938" s="14"/>
      <c r="JFL938" s="14"/>
      <c r="JFM938" s="14"/>
      <c r="JFN938" s="14"/>
      <c r="JFO938" s="14"/>
      <c r="JFP938" s="14"/>
      <c r="JFQ938" s="14"/>
      <c r="JFR938" s="14"/>
      <c r="JFS938" s="14"/>
      <c r="JFT938" s="14"/>
      <c r="JFU938" s="14"/>
      <c r="JFV938" s="14"/>
      <c r="JFW938" s="14"/>
      <c r="JFX938" s="14"/>
      <c r="JFY938" s="14"/>
      <c r="JFZ938" s="14"/>
      <c r="JGA938" s="14"/>
      <c r="JGB938" s="14"/>
      <c r="JGC938" s="14"/>
      <c r="JGD938" s="14"/>
      <c r="JGE938" s="14"/>
      <c r="JGF938" s="14"/>
      <c r="JGG938" s="14"/>
      <c r="JGH938" s="14"/>
      <c r="JGI938" s="14"/>
      <c r="JGJ938" s="14"/>
      <c r="JGK938" s="14"/>
      <c r="JGL938" s="14"/>
      <c r="JGM938" s="14"/>
      <c r="JGN938" s="14"/>
      <c r="JGO938" s="14"/>
      <c r="JGP938" s="14"/>
      <c r="JGQ938" s="14"/>
      <c r="JGR938" s="14"/>
      <c r="JGS938" s="14"/>
      <c r="JGT938" s="14"/>
      <c r="JGU938" s="14"/>
      <c r="JGV938" s="14"/>
      <c r="JGW938" s="14"/>
      <c r="JGX938" s="14"/>
      <c r="JGY938" s="14"/>
      <c r="JGZ938" s="14"/>
      <c r="JHA938" s="14"/>
      <c r="JHB938" s="14"/>
      <c r="JHC938" s="14"/>
      <c r="JHD938" s="14"/>
      <c r="JHE938" s="14"/>
      <c r="JHF938" s="14"/>
      <c r="JHG938" s="14"/>
      <c r="JHH938" s="14"/>
      <c r="JHI938" s="14"/>
      <c r="JHJ938" s="14"/>
      <c r="JHK938" s="14"/>
      <c r="JHL938" s="14"/>
      <c r="JHM938" s="14"/>
      <c r="JHN938" s="14"/>
      <c r="JHO938" s="14"/>
      <c r="JHP938" s="14"/>
      <c r="JHQ938" s="14"/>
      <c r="JHR938" s="14"/>
      <c r="JHS938" s="14"/>
      <c r="JHT938" s="14"/>
      <c r="JHU938" s="14"/>
      <c r="JHV938" s="14"/>
      <c r="JHW938" s="14"/>
      <c r="JHX938" s="14"/>
      <c r="JHY938" s="14"/>
      <c r="JHZ938" s="14"/>
      <c r="JIA938" s="14"/>
      <c r="JIB938" s="14"/>
      <c r="JIC938" s="14"/>
      <c r="JID938" s="14"/>
      <c r="JIE938" s="14"/>
      <c r="JIF938" s="14"/>
      <c r="JIG938" s="14"/>
      <c r="JIH938" s="14"/>
      <c r="JII938" s="14"/>
      <c r="JIJ938" s="14"/>
      <c r="JIK938" s="14"/>
      <c r="JIL938" s="14"/>
      <c r="JIM938" s="14"/>
      <c r="JIN938" s="14"/>
      <c r="JIO938" s="14"/>
      <c r="JIP938" s="14"/>
      <c r="JIQ938" s="14"/>
      <c r="JIR938" s="14"/>
      <c r="JIS938" s="14"/>
      <c r="JIT938" s="14"/>
      <c r="JIU938" s="14"/>
      <c r="JIV938" s="14"/>
      <c r="JIW938" s="14"/>
      <c r="JIX938" s="14"/>
      <c r="JIY938" s="14"/>
      <c r="JIZ938" s="14"/>
      <c r="JJA938" s="14"/>
      <c r="JJB938" s="14"/>
      <c r="JJC938" s="14"/>
      <c r="JJD938" s="14"/>
      <c r="JJE938" s="14"/>
      <c r="JJF938" s="14"/>
      <c r="JJG938" s="14"/>
      <c r="JJH938" s="14"/>
      <c r="JJI938" s="14"/>
      <c r="JJJ938" s="14"/>
      <c r="JJK938" s="14"/>
      <c r="JJL938" s="14"/>
      <c r="JJM938" s="14"/>
      <c r="JJN938" s="14"/>
      <c r="JJO938" s="14"/>
      <c r="JJP938" s="14"/>
      <c r="JJQ938" s="14"/>
      <c r="JJR938" s="14"/>
      <c r="JJS938" s="14"/>
      <c r="JJT938" s="14"/>
      <c r="JJU938" s="14"/>
      <c r="JJV938" s="14"/>
      <c r="JJW938" s="14"/>
      <c r="JJX938" s="14"/>
      <c r="JJY938" s="14"/>
      <c r="JJZ938" s="14"/>
      <c r="JKA938" s="14"/>
      <c r="JKB938" s="14"/>
      <c r="JKC938" s="14"/>
      <c r="JKD938" s="14"/>
      <c r="JKE938" s="14"/>
      <c r="JKF938" s="14"/>
      <c r="JKG938" s="14"/>
      <c r="JKH938" s="14"/>
      <c r="JKI938" s="14"/>
      <c r="JKJ938" s="14"/>
      <c r="JKK938" s="14"/>
      <c r="JKL938" s="14"/>
      <c r="JKM938" s="14"/>
      <c r="JKN938" s="14"/>
      <c r="JKO938" s="14"/>
      <c r="JKP938" s="14"/>
      <c r="JKQ938" s="14"/>
      <c r="JKR938" s="14"/>
      <c r="JKS938" s="14"/>
      <c r="JKT938" s="14"/>
      <c r="JKU938" s="14"/>
      <c r="JKV938" s="14"/>
      <c r="JKW938" s="14"/>
      <c r="JKX938" s="14"/>
      <c r="JKY938" s="14"/>
      <c r="JKZ938" s="14"/>
      <c r="JLA938" s="14"/>
      <c r="JLB938" s="14"/>
      <c r="JLC938" s="14"/>
      <c r="JLD938" s="14"/>
      <c r="JLE938" s="14"/>
      <c r="JLF938" s="14"/>
      <c r="JLG938" s="14"/>
      <c r="JLH938" s="14"/>
      <c r="JLI938" s="14"/>
      <c r="JLJ938" s="14"/>
      <c r="JLK938" s="14"/>
      <c r="JLL938" s="14"/>
      <c r="JLM938" s="14"/>
      <c r="JLN938" s="14"/>
      <c r="JLO938" s="14"/>
      <c r="JLP938" s="14"/>
      <c r="JLQ938" s="14"/>
      <c r="JLR938" s="14"/>
      <c r="JLS938" s="14"/>
      <c r="JLT938" s="14"/>
      <c r="JLU938" s="14"/>
      <c r="JLV938" s="14"/>
      <c r="JLW938" s="14"/>
      <c r="JLX938" s="14"/>
      <c r="JLY938" s="14"/>
      <c r="JLZ938" s="14"/>
      <c r="JMA938" s="14"/>
      <c r="JMB938" s="14"/>
      <c r="JMC938" s="14"/>
      <c r="JMD938" s="14"/>
      <c r="JME938" s="14"/>
      <c r="JMF938" s="14"/>
      <c r="JMG938" s="14"/>
      <c r="JMH938" s="14"/>
      <c r="JMI938" s="14"/>
      <c r="JMJ938" s="14"/>
      <c r="JMK938" s="14"/>
      <c r="JML938" s="14"/>
      <c r="JMM938" s="14"/>
      <c r="JMN938" s="14"/>
      <c r="JMO938" s="14"/>
      <c r="JMP938" s="14"/>
      <c r="JMQ938" s="14"/>
      <c r="JMR938" s="14"/>
      <c r="JMS938" s="14"/>
      <c r="JMT938" s="14"/>
      <c r="JMU938" s="14"/>
      <c r="JMV938" s="14"/>
      <c r="JMW938" s="14"/>
      <c r="JMX938" s="14"/>
      <c r="JMY938" s="14"/>
      <c r="JMZ938" s="14"/>
      <c r="JNA938" s="14"/>
      <c r="JNB938" s="14"/>
      <c r="JNC938" s="14"/>
      <c r="JND938" s="14"/>
      <c r="JNE938" s="14"/>
      <c r="JNF938" s="14"/>
      <c r="JNG938" s="14"/>
      <c r="JNH938" s="14"/>
      <c r="JNI938" s="14"/>
      <c r="JNJ938" s="14"/>
      <c r="JNK938" s="14"/>
      <c r="JNL938" s="14"/>
      <c r="JNM938" s="14"/>
      <c r="JNN938" s="14"/>
      <c r="JNO938" s="14"/>
      <c r="JNP938" s="14"/>
      <c r="JNQ938" s="14"/>
      <c r="JNR938" s="14"/>
      <c r="JNS938" s="14"/>
      <c r="JNT938" s="14"/>
      <c r="JNU938" s="14"/>
      <c r="JNV938" s="14"/>
      <c r="JNW938" s="14"/>
      <c r="JNX938" s="14"/>
      <c r="JNY938" s="14"/>
      <c r="JNZ938" s="14"/>
      <c r="JOA938" s="14"/>
      <c r="JOB938" s="14"/>
      <c r="JOC938" s="14"/>
      <c r="JOD938" s="14"/>
      <c r="JOE938" s="14"/>
      <c r="JOF938" s="14"/>
      <c r="JOG938" s="14"/>
      <c r="JOH938" s="14"/>
      <c r="JOI938" s="14"/>
      <c r="JOJ938" s="14"/>
      <c r="JOK938" s="14"/>
      <c r="JOL938" s="14"/>
      <c r="JOM938" s="14"/>
      <c r="JON938" s="14"/>
      <c r="JOO938" s="14"/>
      <c r="JOP938" s="14"/>
      <c r="JOQ938" s="14"/>
      <c r="JOR938" s="14"/>
      <c r="JOS938" s="14"/>
      <c r="JOT938" s="14"/>
      <c r="JOU938" s="14"/>
      <c r="JOV938" s="14"/>
      <c r="JOW938" s="14"/>
      <c r="JOX938" s="14"/>
      <c r="JOY938" s="14"/>
      <c r="JOZ938" s="14"/>
      <c r="JPA938" s="14"/>
      <c r="JPB938" s="14"/>
      <c r="JPC938" s="14"/>
      <c r="JPD938" s="14"/>
      <c r="JPE938" s="14"/>
      <c r="JPF938" s="14"/>
      <c r="JPG938" s="14"/>
      <c r="JPH938" s="14"/>
      <c r="JPI938" s="14"/>
      <c r="JPJ938" s="14"/>
      <c r="JPK938" s="14"/>
      <c r="JPL938" s="14"/>
      <c r="JPM938" s="14"/>
      <c r="JPN938" s="14"/>
      <c r="JPO938" s="14"/>
      <c r="JPP938" s="14"/>
      <c r="JPQ938" s="14"/>
      <c r="JPR938" s="14"/>
      <c r="JPS938" s="14"/>
      <c r="JPT938" s="14"/>
      <c r="JPU938" s="14"/>
      <c r="JPV938" s="14"/>
      <c r="JPW938" s="14"/>
      <c r="JPX938" s="14"/>
      <c r="JPY938" s="14"/>
      <c r="JPZ938" s="14"/>
      <c r="JQA938" s="14"/>
      <c r="JQB938" s="14"/>
      <c r="JQC938" s="14"/>
      <c r="JQD938" s="14"/>
      <c r="JQE938" s="14"/>
      <c r="JQF938" s="14"/>
      <c r="JQG938" s="14"/>
      <c r="JQH938" s="14"/>
      <c r="JQI938" s="14"/>
      <c r="JQJ938" s="14"/>
      <c r="JQK938" s="14"/>
      <c r="JQL938" s="14"/>
      <c r="JQM938" s="14"/>
      <c r="JQN938" s="14"/>
      <c r="JQO938" s="14"/>
      <c r="JQP938" s="14"/>
      <c r="JQQ938" s="14"/>
      <c r="JQR938" s="14"/>
      <c r="JQS938" s="14"/>
      <c r="JQT938" s="14"/>
      <c r="JQU938" s="14"/>
      <c r="JQV938" s="14"/>
      <c r="JQW938" s="14"/>
      <c r="JQX938" s="14"/>
      <c r="JQY938" s="14"/>
      <c r="JQZ938" s="14"/>
      <c r="JRA938" s="14"/>
      <c r="JRB938" s="14"/>
      <c r="JRC938" s="14"/>
      <c r="JRD938" s="14"/>
      <c r="JRE938" s="14"/>
      <c r="JRF938" s="14"/>
      <c r="JRG938" s="14"/>
      <c r="JRH938" s="14"/>
      <c r="JRI938" s="14"/>
      <c r="JRJ938" s="14"/>
      <c r="JRK938" s="14"/>
      <c r="JRL938" s="14"/>
      <c r="JRM938" s="14"/>
      <c r="JRN938" s="14"/>
      <c r="JRO938" s="14"/>
      <c r="JRP938" s="14"/>
      <c r="JRQ938" s="14"/>
      <c r="JRR938" s="14"/>
      <c r="JRS938" s="14"/>
      <c r="JRT938" s="14"/>
      <c r="JRU938" s="14"/>
      <c r="JRV938" s="14"/>
      <c r="JRW938" s="14"/>
      <c r="JRX938" s="14"/>
      <c r="JRY938" s="14"/>
      <c r="JRZ938" s="14"/>
      <c r="JSA938" s="14"/>
      <c r="JSB938" s="14"/>
      <c r="JSC938" s="14"/>
      <c r="JSD938" s="14"/>
      <c r="JSE938" s="14"/>
      <c r="JSF938" s="14"/>
      <c r="JSG938" s="14"/>
      <c r="JSH938" s="14"/>
      <c r="JSI938" s="14"/>
      <c r="JSJ938" s="14"/>
      <c r="JSK938" s="14"/>
      <c r="JSL938" s="14"/>
      <c r="JSM938" s="14"/>
      <c r="JSN938" s="14"/>
      <c r="JSO938" s="14"/>
      <c r="JSP938" s="14"/>
      <c r="JSQ938" s="14"/>
      <c r="JSR938" s="14"/>
      <c r="JSS938" s="14"/>
      <c r="JST938" s="14"/>
      <c r="JSU938" s="14"/>
      <c r="JSV938" s="14"/>
      <c r="JSW938" s="14"/>
      <c r="JSX938" s="14"/>
      <c r="JSY938" s="14"/>
      <c r="JSZ938" s="14"/>
      <c r="JTA938" s="14"/>
      <c r="JTB938" s="14"/>
      <c r="JTC938" s="14"/>
      <c r="JTD938" s="14"/>
      <c r="JTE938" s="14"/>
      <c r="JTF938" s="14"/>
      <c r="JTG938" s="14"/>
      <c r="JTH938" s="14"/>
      <c r="JTI938" s="14"/>
      <c r="JTJ938" s="14"/>
      <c r="JTK938" s="14"/>
      <c r="JTL938" s="14"/>
      <c r="JTM938" s="14"/>
      <c r="JTN938" s="14"/>
      <c r="JTO938" s="14"/>
      <c r="JTP938" s="14"/>
      <c r="JTQ938" s="14"/>
      <c r="JTR938" s="14"/>
      <c r="JTS938" s="14"/>
      <c r="JTT938" s="14"/>
      <c r="JTU938" s="14"/>
      <c r="JTV938" s="14"/>
      <c r="JTW938" s="14"/>
      <c r="JTX938" s="14"/>
      <c r="JTY938" s="14"/>
      <c r="JTZ938" s="14"/>
      <c r="JUA938" s="14"/>
      <c r="JUB938" s="14"/>
      <c r="JUC938" s="14"/>
      <c r="JUD938" s="14"/>
      <c r="JUE938" s="14"/>
      <c r="JUF938" s="14"/>
      <c r="JUG938" s="14"/>
      <c r="JUH938" s="14"/>
      <c r="JUI938" s="14"/>
      <c r="JUJ938" s="14"/>
      <c r="JUK938" s="14"/>
      <c r="JUL938" s="14"/>
      <c r="JUM938" s="14"/>
      <c r="JUN938" s="14"/>
      <c r="JUO938" s="14"/>
      <c r="JUP938" s="14"/>
      <c r="JUQ938" s="14"/>
      <c r="JUR938" s="14"/>
      <c r="JUS938" s="14"/>
      <c r="JUT938" s="14"/>
      <c r="JUU938" s="14"/>
      <c r="JUV938" s="14"/>
      <c r="JUW938" s="14"/>
      <c r="JUX938" s="14"/>
      <c r="JUY938" s="14"/>
      <c r="JUZ938" s="14"/>
      <c r="JVA938" s="14"/>
      <c r="JVB938" s="14"/>
      <c r="JVC938" s="14"/>
      <c r="JVD938" s="14"/>
      <c r="JVE938" s="14"/>
      <c r="JVF938" s="14"/>
      <c r="JVG938" s="14"/>
      <c r="JVH938" s="14"/>
      <c r="JVI938" s="14"/>
      <c r="JVJ938" s="14"/>
      <c r="JVK938" s="14"/>
      <c r="JVL938" s="14"/>
      <c r="JVM938" s="14"/>
      <c r="JVN938" s="14"/>
      <c r="JVO938" s="14"/>
      <c r="JVP938" s="14"/>
      <c r="JVQ938" s="14"/>
      <c r="JVR938" s="14"/>
      <c r="JVS938" s="14"/>
      <c r="JVT938" s="14"/>
      <c r="JVU938" s="14"/>
      <c r="JVV938" s="14"/>
      <c r="JVW938" s="14"/>
      <c r="JVX938" s="14"/>
      <c r="JVY938" s="14"/>
      <c r="JVZ938" s="14"/>
      <c r="JWA938" s="14"/>
      <c r="JWB938" s="14"/>
      <c r="JWC938" s="14"/>
      <c r="JWD938" s="14"/>
      <c r="JWE938" s="14"/>
      <c r="JWF938" s="14"/>
      <c r="JWG938" s="14"/>
      <c r="JWH938" s="14"/>
      <c r="JWI938" s="14"/>
      <c r="JWJ938" s="14"/>
      <c r="JWK938" s="14"/>
      <c r="JWL938" s="14"/>
      <c r="JWM938" s="14"/>
      <c r="JWN938" s="14"/>
      <c r="JWO938" s="14"/>
      <c r="JWP938" s="14"/>
      <c r="JWQ938" s="14"/>
      <c r="JWR938" s="14"/>
      <c r="JWS938" s="14"/>
      <c r="JWT938" s="14"/>
      <c r="JWU938" s="14"/>
      <c r="JWV938" s="14"/>
      <c r="JWW938" s="14"/>
      <c r="JWX938" s="14"/>
      <c r="JWY938" s="14"/>
      <c r="JWZ938" s="14"/>
      <c r="JXA938" s="14"/>
      <c r="JXB938" s="14"/>
      <c r="JXC938" s="14"/>
      <c r="JXD938" s="14"/>
      <c r="JXE938" s="14"/>
      <c r="JXF938" s="14"/>
      <c r="JXG938" s="14"/>
      <c r="JXH938" s="14"/>
      <c r="JXI938" s="14"/>
      <c r="JXJ938" s="14"/>
      <c r="JXK938" s="14"/>
      <c r="JXL938" s="14"/>
      <c r="JXM938" s="14"/>
      <c r="JXN938" s="14"/>
      <c r="JXO938" s="14"/>
      <c r="JXP938" s="14"/>
      <c r="JXQ938" s="14"/>
      <c r="JXR938" s="14"/>
      <c r="JXS938" s="14"/>
      <c r="JXT938" s="14"/>
      <c r="JXU938" s="14"/>
      <c r="JXV938" s="14"/>
      <c r="JXW938" s="14"/>
      <c r="JXX938" s="14"/>
      <c r="JXY938" s="14"/>
      <c r="JXZ938" s="14"/>
      <c r="JYA938" s="14"/>
      <c r="JYB938" s="14"/>
      <c r="JYC938" s="14"/>
      <c r="JYD938" s="14"/>
      <c r="JYE938" s="14"/>
      <c r="JYF938" s="14"/>
      <c r="JYG938" s="14"/>
      <c r="JYH938" s="14"/>
      <c r="JYI938" s="14"/>
      <c r="JYJ938" s="14"/>
      <c r="JYK938" s="14"/>
      <c r="JYL938" s="14"/>
      <c r="JYM938" s="14"/>
      <c r="JYN938" s="14"/>
      <c r="JYO938" s="14"/>
      <c r="JYP938" s="14"/>
      <c r="JYQ938" s="14"/>
      <c r="JYR938" s="14"/>
      <c r="JYS938" s="14"/>
      <c r="JYT938" s="14"/>
      <c r="JYU938" s="14"/>
      <c r="JYV938" s="14"/>
      <c r="JYW938" s="14"/>
      <c r="JYX938" s="14"/>
      <c r="JYY938" s="14"/>
      <c r="JYZ938" s="14"/>
      <c r="JZA938" s="14"/>
      <c r="JZB938" s="14"/>
      <c r="JZC938" s="14"/>
      <c r="JZD938" s="14"/>
      <c r="JZE938" s="14"/>
      <c r="JZF938" s="14"/>
      <c r="JZG938" s="14"/>
      <c r="JZH938" s="14"/>
      <c r="JZI938" s="14"/>
      <c r="JZJ938" s="14"/>
      <c r="JZK938" s="14"/>
      <c r="JZL938" s="14"/>
      <c r="JZM938" s="14"/>
      <c r="JZN938" s="14"/>
      <c r="JZO938" s="14"/>
      <c r="JZP938" s="14"/>
      <c r="JZQ938" s="14"/>
      <c r="JZR938" s="14"/>
      <c r="JZS938" s="14"/>
      <c r="JZT938" s="14"/>
      <c r="JZU938" s="14"/>
      <c r="JZV938" s="14"/>
      <c r="JZW938" s="14"/>
      <c r="JZX938" s="14"/>
      <c r="JZY938" s="14"/>
      <c r="JZZ938" s="14"/>
      <c r="KAA938" s="14"/>
      <c r="KAB938" s="14"/>
      <c r="KAC938" s="14"/>
      <c r="KAD938" s="14"/>
      <c r="KAE938" s="14"/>
      <c r="KAF938" s="14"/>
      <c r="KAG938" s="14"/>
      <c r="KAH938" s="14"/>
      <c r="KAI938" s="14"/>
      <c r="KAJ938" s="14"/>
      <c r="KAK938" s="14"/>
      <c r="KAL938" s="14"/>
      <c r="KAM938" s="14"/>
      <c r="KAN938" s="14"/>
      <c r="KAO938" s="14"/>
      <c r="KAP938" s="14"/>
      <c r="KAQ938" s="14"/>
      <c r="KAR938" s="14"/>
      <c r="KAS938" s="14"/>
      <c r="KAT938" s="14"/>
      <c r="KAU938" s="14"/>
      <c r="KAV938" s="14"/>
      <c r="KAW938" s="14"/>
      <c r="KAX938" s="14"/>
      <c r="KAY938" s="14"/>
      <c r="KAZ938" s="14"/>
      <c r="KBA938" s="14"/>
      <c r="KBB938" s="14"/>
      <c r="KBC938" s="14"/>
      <c r="KBD938" s="14"/>
      <c r="KBE938" s="14"/>
      <c r="KBF938" s="14"/>
      <c r="KBG938" s="14"/>
      <c r="KBH938" s="14"/>
      <c r="KBI938" s="14"/>
      <c r="KBJ938" s="14"/>
      <c r="KBK938" s="14"/>
      <c r="KBL938" s="14"/>
      <c r="KBM938" s="14"/>
      <c r="KBN938" s="14"/>
      <c r="KBO938" s="14"/>
      <c r="KBP938" s="14"/>
      <c r="KBQ938" s="14"/>
      <c r="KBR938" s="14"/>
      <c r="KBS938" s="14"/>
      <c r="KBT938" s="14"/>
      <c r="KBU938" s="14"/>
      <c r="KBV938" s="14"/>
      <c r="KBW938" s="14"/>
      <c r="KBX938" s="14"/>
      <c r="KBY938" s="14"/>
      <c r="KBZ938" s="14"/>
      <c r="KCA938" s="14"/>
      <c r="KCB938" s="14"/>
      <c r="KCC938" s="14"/>
      <c r="KCD938" s="14"/>
      <c r="KCE938" s="14"/>
      <c r="KCF938" s="14"/>
      <c r="KCG938" s="14"/>
      <c r="KCH938" s="14"/>
      <c r="KCI938" s="14"/>
      <c r="KCJ938" s="14"/>
      <c r="KCK938" s="14"/>
      <c r="KCL938" s="14"/>
      <c r="KCM938" s="14"/>
      <c r="KCN938" s="14"/>
      <c r="KCO938" s="14"/>
      <c r="KCP938" s="14"/>
      <c r="KCQ938" s="14"/>
      <c r="KCR938" s="14"/>
      <c r="KCS938" s="14"/>
      <c r="KCT938" s="14"/>
      <c r="KCU938" s="14"/>
      <c r="KCV938" s="14"/>
      <c r="KCW938" s="14"/>
      <c r="KCX938" s="14"/>
      <c r="KCY938" s="14"/>
      <c r="KCZ938" s="14"/>
      <c r="KDA938" s="14"/>
      <c r="KDB938" s="14"/>
      <c r="KDC938" s="14"/>
      <c r="KDD938" s="14"/>
      <c r="KDE938" s="14"/>
      <c r="KDF938" s="14"/>
      <c r="KDG938" s="14"/>
      <c r="KDH938" s="14"/>
      <c r="KDI938" s="14"/>
      <c r="KDJ938" s="14"/>
      <c r="KDK938" s="14"/>
      <c r="KDL938" s="14"/>
      <c r="KDM938" s="14"/>
      <c r="KDN938" s="14"/>
      <c r="KDO938" s="14"/>
      <c r="KDP938" s="14"/>
      <c r="KDQ938" s="14"/>
      <c r="KDR938" s="14"/>
      <c r="KDS938" s="14"/>
      <c r="KDT938" s="14"/>
      <c r="KDU938" s="14"/>
      <c r="KDV938" s="14"/>
      <c r="KDW938" s="14"/>
      <c r="KDX938" s="14"/>
      <c r="KDY938" s="14"/>
      <c r="KDZ938" s="14"/>
      <c r="KEA938" s="14"/>
      <c r="KEB938" s="14"/>
      <c r="KEC938" s="14"/>
      <c r="KED938" s="14"/>
      <c r="KEE938" s="14"/>
      <c r="KEF938" s="14"/>
      <c r="KEG938" s="14"/>
      <c r="KEH938" s="14"/>
      <c r="KEI938" s="14"/>
      <c r="KEJ938" s="14"/>
      <c r="KEK938" s="14"/>
      <c r="KEL938" s="14"/>
      <c r="KEM938" s="14"/>
      <c r="KEN938" s="14"/>
      <c r="KEO938" s="14"/>
      <c r="KEP938" s="14"/>
      <c r="KEQ938" s="14"/>
      <c r="KER938" s="14"/>
      <c r="KES938" s="14"/>
      <c r="KET938" s="14"/>
      <c r="KEU938" s="14"/>
      <c r="KEV938" s="14"/>
      <c r="KEW938" s="14"/>
      <c r="KEX938" s="14"/>
      <c r="KEY938" s="14"/>
      <c r="KEZ938" s="14"/>
      <c r="KFA938" s="14"/>
      <c r="KFB938" s="14"/>
      <c r="KFC938" s="14"/>
      <c r="KFD938" s="14"/>
      <c r="KFE938" s="14"/>
      <c r="KFF938" s="14"/>
      <c r="KFG938" s="14"/>
      <c r="KFH938" s="14"/>
      <c r="KFI938" s="14"/>
      <c r="KFJ938" s="14"/>
      <c r="KFK938" s="14"/>
      <c r="KFL938" s="14"/>
      <c r="KFM938" s="14"/>
      <c r="KFN938" s="14"/>
      <c r="KFO938" s="14"/>
      <c r="KFP938" s="14"/>
      <c r="KFQ938" s="14"/>
      <c r="KFR938" s="14"/>
      <c r="KFS938" s="14"/>
      <c r="KFT938" s="14"/>
      <c r="KFU938" s="14"/>
      <c r="KFV938" s="14"/>
      <c r="KFW938" s="14"/>
      <c r="KFX938" s="14"/>
      <c r="KFY938" s="14"/>
      <c r="KFZ938" s="14"/>
      <c r="KGA938" s="14"/>
      <c r="KGB938" s="14"/>
      <c r="KGC938" s="14"/>
      <c r="KGD938" s="14"/>
      <c r="KGE938" s="14"/>
      <c r="KGF938" s="14"/>
      <c r="KGG938" s="14"/>
      <c r="KGH938" s="14"/>
      <c r="KGI938" s="14"/>
      <c r="KGJ938" s="14"/>
      <c r="KGK938" s="14"/>
      <c r="KGL938" s="14"/>
      <c r="KGM938" s="14"/>
      <c r="KGN938" s="14"/>
      <c r="KGO938" s="14"/>
      <c r="KGP938" s="14"/>
      <c r="KGQ938" s="14"/>
      <c r="KGR938" s="14"/>
      <c r="KGS938" s="14"/>
      <c r="KGT938" s="14"/>
      <c r="KGU938" s="14"/>
      <c r="KGV938" s="14"/>
      <c r="KGW938" s="14"/>
      <c r="KGX938" s="14"/>
      <c r="KGY938" s="14"/>
      <c r="KGZ938" s="14"/>
      <c r="KHA938" s="14"/>
      <c r="KHB938" s="14"/>
      <c r="KHC938" s="14"/>
      <c r="KHD938" s="14"/>
      <c r="KHE938" s="14"/>
      <c r="KHF938" s="14"/>
      <c r="KHG938" s="14"/>
      <c r="KHH938" s="14"/>
      <c r="KHI938" s="14"/>
      <c r="KHJ938" s="14"/>
      <c r="KHK938" s="14"/>
      <c r="KHL938" s="14"/>
      <c r="KHM938" s="14"/>
      <c r="KHN938" s="14"/>
      <c r="KHO938" s="14"/>
      <c r="KHP938" s="14"/>
      <c r="KHQ938" s="14"/>
      <c r="KHR938" s="14"/>
      <c r="KHS938" s="14"/>
      <c r="KHT938" s="14"/>
      <c r="KHU938" s="14"/>
      <c r="KHV938" s="14"/>
      <c r="KHW938" s="14"/>
      <c r="KHX938" s="14"/>
      <c r="KHY938" s="14"/>
      <c r="KHZ938" s="14"/>
      <c r="KIA938" s="14"/>
      <c r="KIB938" s="14"/>
      <c r="KIC938" s="14"/>
      <c r="KID938" s="14"/>
      <c r="KIE938" s="14"/>
      <c r="KIF938" s="14"/>
      <c r="KIG938" s="14"/>
      <c r="KIH938" s="14"/>
      <c r="KII938" s="14"/>
      <c r="KIJ938" s="14"/>
      <c r="KIK938" s="14"/>
      <c r="KIL938" s="14"/>
      <c r="KIM938" s="14"/>
      <c r="KIN938" s="14"/>
      <c r="KIO938" s="14"/>
      <c r="KIP938" s="14"/>
      <c r="KIQ938" s="14"/>
      <c r="KIR938" s="14"/>
      <c r="KIS938" s="14"/>
      <c r="KIT938" s="14"/>
      <c r="KIU938" s="14"/>
      <c r="KIV938" s="14"/>
      <c r="KIW938" s="14"/>
      <c r="KIX938" s="14"/>
      <c r="KIY938" s="14"/>
      <c r="KIZ938" s="14"/>
      <c r="KJA938" s="14"/>
      <c r="KJB938" s="14"/>
      <c r="KJC938" s="14"/>
      <c r="KJD938" s="14"/>
      <c r="KJE938" s="14"/>
      <c r="KJF938" s="14"/>
      <c r="KJG938" s="14"/>
      <c r="KJH938" s="14"/>
      <c r="KJI938" s="14"/>
      <c r="KJJ938" s="14"/>
      <c r="KJK938" s="14"/>
      <c r="KJL938" s="14"/>
      <c r="KJM938" s="14"/>
      <c r="KJN938" s="14"/>
      <c r="KJO938" s="14"/>
      <c r="KJP938" s="14"/>
      <c r="KJQ938" s="14"/>
      <c r="KJR938" s="14"/>
      <c r="KJS938" s="14"/>
      <c r="KJT938" s="14"/>
      <c r="KJU938" s="14"/>
      <c r="KJV938" s="14"/>
      <c r="KJW938" s="14"/>
      <c r="KJX938" s="14"/>
      <c r="KJY938" s="14"/>
      <c r="KJZ938" s="14"/>
      <c r="KKA938" s="14"/>
      <c r="KKB938" s="14"/>
      <c r="KKC938" s="14"/>
      <c r="KKD938" s="14"/>
      <c r="KKE938" s="14"/>
      <c r="KKF938" s="14"/>
      <c r="KKG938" s="14"/>
      <c r="KKH938" s="14"/>
      <c r="KKI938" s="14"/>
      <c r="KKJ938" s="14"/>
      <c r="KKK938" s="14"/>
      <c r="KKL938" s="14"/>
      <c r="KKM938" s="14"/>
      <c r="KKN938" s="14"/>
      <c r="KKO938" s="14"/>
      <c r="KKP938" s="14"/>
      <c r="KKQ938" s="14"/>
      <c r="KKR938" s="14"/>
      <c r="KKS938" s="14"/>
      <c r="KKT938" s="14"/>
      <c r="KKU938" s="14"/>
      <c r="KKV938" s="14"/>
      <c r="KKW938" s="14"/>
      <c r="KKX938" s="14"/>
      <c r="KKY938" s="14"/>
      <c r="KKZ938" s="14"/>
      <c r="KLA938" s="14"/>
      <c r="KLB938" s="14"/>
      <c r="KLC938" s="14"/>
      <c r="KLD938" s="14"/>
      <c r="KLE938" s="14"/>
      <c r="KLF938" s="14"/>
      <c r="KLG938" s="14"/>
      <c r="KLH938" s="14"/>
      <c r="KLI938" s="14"/>
      <c r="KLJ938" s="14"/>
      <c r="KLK938" s="14"/>
      <c r="KLL938" s="14"/>
      <c r="KLM938" s="14"/>
      <c r="KLN938" s="14"/>
      <c r="KLO938" s="14"/>
      <c r="KLP938" s="14"/>
      <c r="KLQ938" s="14"/>
      <c r="KLR938" s="14"/>
      <c r="KLS938" s="14"/>
      <c r="KLT938" s="14"/>
      <c r="KLU938" s="14"/>
      <c r="KLV938" s="14"/>
      <c r="KLW938" s="14"/>
      <c r="KLX938" s="14"/>
      <c r="KLY938" s="14"/>
      <c r="KLZ938" s="14"/>
      <c r="KMA938" s="14"/>
      <c r="KMB938" s="14"/>
      <c r="KMC938" s="14"/>
      <c r="KMD938" s="14"/>
      <c r="KME938" s="14"/>
      <c r="KMF938" s="14"/>
      <c r="KMG938" s="14"/>
      <c r="KMH938" s="14"/>
      <c r="KMI938" s="14"/>
      <c r="KMJ938" s="14"/>
      <c r="KMK938" s="14"/>
      <c r="KML938" s="14"/>
      <c r="KMM938" s="14"/>
      <c r="KMN938" s="14"/>
      <c r="KMO938" s="14"/>
      <c r="KMP938" s="14"/>
      <c r="KMQ938" s="14"/>
      <c r="KMR938" s="14"/>
      <c r="KMS938" s="14"/>
      <c r="KMT938" s="14"/>
      <c r="KMU938" s="14"/>
      <c r="KMV938" s="14"/>
      <c r="KMW938" s="14"/>
      <c r="KMX938" s="14"/>
      <c r="KMY938" s="14"/>
      <c r="KMZ938" s="14"/>
      <c r="KNA938" s="14"/>
      <c r="KNB938" s="14"/>
      <c r="KNC938" s="14"/>
      <c r="KND938" s="14"/>
      <c r="KNE938" s="14"/>
      <c r="KNF938" s="14"/>
      <c r="KNG938" s="14"/>
      <c r="KNH938" s="14"/>
      <c r="KNI938" s="14"/>
      <c r="KNJ938" s="14"/>
      <c r="KNK938" s="14"/>
      <c r="KNL938" s="14"/>
      <c r="KNM938" s="14"/>
      <c r="KNN938" s="14"/>
      <c r="KNO938" s="14"/>
      <c r="KNP938" s="14"/>
      <c r="KNQ938" s="14"/>
      <c r="KNR938" s="14"/>
      <c r="KNS938" s="14"/>
      <c r="KNT938" s="14"/>
      <c r="KNU938" s="14"/>
      <c r="KNV938" s="14"/>
      <c r="KNW938" s="14"/>
      <c r="KNX938" s="14"/>
      <c r="KNY938" s="14"/>
      <c r="KNZ938" s="14"/>
      <c r="KOA938" s="14"/>
      <c r="KOB938" s="14"/>
      <c r="KOC938" s="14"/>
      <c r="KOD938" s="14"/>
      <c r="KOE938" s="14"/>
      <c r="KOF938" s="14"/>
      <c r="KOG938" s="14"/>
      <c r="KOH938" s="14"/>
      <c r="KOI938" s="14"/>
      <c r="KOJ938" s="14"/>
      <c r="KOK938" s="14"/>
      <c r="KOL938" s="14"/>
      <c r="KOM938" s="14"/>
      <c r="KON938" s="14"/>
      <c r="KOO938" s="14"/>
      <c r="KOP938" s="14"/>
      <c r="KOQ938" s="14"/>
      <c r="KOR938" s="14"/>
      <c r="KOS938" s="14"/>
      <c r="KOT938" s="14"/>
      <c r="KOU938" s="14"/>
      <c r="KOV938" s="14"/>
      <c r="KOW938" s="14"/>
      <c r="KOX938" s="14"/>
      <c r="KOY938" s="14"/>
      <c r="KOZ938" s="14"/>
      <c r="KPA938" s="14"/>
      <c r="KPB938" s="14"/>
      <c r="KPC938" s="14"/>
      <c r="KPD938" s="14"/>
      <c r="KPE938" s="14"/>
      <c r="KPF938" s="14"/>
      <c r="KPG938" s="14"/>
      <c r="KPH938" s="14"/>
      <c r="KPI938" s="14"/>
      <c r="KPJ938" s="14"/>
      <c r="KPK938" s="14"/>
      <c r="KPL938" s="14"/>
      <c r="KPM938" s="14"/>
      <c r="KPN938" s="14"/>
      <c r="KPO938" s="14"/>
      <c r="KPP938" s="14"/>
      <c r="KPQ938" s="14"/>
      <c r="KPR938" s="14"/>
      <c r="KPS938" s="14"/>
      <c r="KPT938" s="14"/>
      <c r="KPU938" s="14"/>
      <c r="KPV938" s="14"/>
      <c r="KPW938" s="14"/>
      <c r="KPX938" s="14"/>
      <c r="KPY938" s="14"/>
      <c r="KPZ938" s="14"/>
      <c r="KQA938" s="14"/>
      <c r="KQB938" s="14"/>
      <c r="KQC938" s="14"/>
      <c r="KQD938" s="14"/>
      <c r="KQE938" s="14"/>
      <c r="KQF938" s="14"/>
      <c r="KQG938" s="14"/>
      <c r="KQH938" s="14"/>
      <c r="KQI938" s="14"/>
      <c r="KQJ938" s="14"/>
      <c r="KQK938" s="14"/>
      <c r="KQL938" s="14"/>
      <c r="KQM938" s="14"/>
      <c r="KQN938" s="14"/>
      <c r="KQO938" s="14"/>
      <c r="KQP938" s="14"/>
      <c r="KQQ938" s="14"/>
      <c r="KQR938" s="14"/>
      <c r="KQS938" s="14"/>
      <c r="KQT938" s="14"/>
      <c r="KQU938" s="14"/>
      <c r="KQV938" s="14"/>
      <c r="KQW938" s="14"/>
      <c r="KQX938" s="14"/>
      <c r="KQY938" s="14"/>
      <c r="KQZ938" s="14"/>
      <c r="KRA938" s="14"/>
      <c r="KRB938" s="14"/>
      <c r="KRC938" s="14"/>
      <c r="KRD938" s="14"/>
      <c r="KRE938" s="14"/>
      <c r="KRF938" s="14"/>
      <c r="KRG938" s="14"/>
      <c r="KRH938" s="14"/>
      <c r="KRI938" s="14"/>
      <c r="KRJ938" s="14"/>
      <c r="KRK938" s="14"/>
      <c r="KRL938" s="14"/>
      <c r="KRM938" s="14"/>
      <c r="KRN938" s="14"/>
      <c r="KRO938" s="14"/>
      <c r="KRP938" s="14"/>
      <c r="KRQ938" s="14"/>
      <c r="KRR938" s="14"/>
      <c r="KRS938" s="14"/>
      <c r="KRT938" s="14"/>
      <c r="KRU938" s="14"/>
      <c r="KRV938" s="14"/>
      <c r="KRW938" s="14"/>
      <c r="KRX938" s="14"/>
      <c r="KRY938" s="14"/>
      <c r="KRZ938" s="14"/>
      <c r="KSA938" s="14"/>
      <c r="KSB938" s="14"/>
      <c r="KSC938" s="14"/>
      <c r="KSD938" s="14"/>
      <c r="KSE938" s="14"/>
      <c r="KSF938" s="14"/>
      <c r="KSG938" s="14"/>
      <c r="KSH938" s="14"/>
      <c r="KSI938" s="14"/>
      <c r="KSJ938" s="14"/>
      <c r="KSK938" s="14"/>
      <c r="KSL938" s="14"/>
      <c r="KSM938" s="14"/>
      <c r="KSN938" s="14"/>
      <c r="KSO938" s="14"/>
      <c r="KSP938" s="14"/>
      <c r="KSQ938" s="14"/>
      <c r="KSR938" s="14"/>
      <c r="KSS938" s="14"/>
      <c r="KST938" s="14"/>
      <c r="KSU938" s="14"/>
      <c r="KSV938" s="14"/>
      <c r="KSW938" s="14"/>
      <c r="KSX938" s="14"/>
      <c r="KSY938" s="14"/>
      <c r="KSZ938" s="14"/>
      <c r="KTA938" s="14"/>
      <c r="KTB938" s="14"/>
      <c r="KTC938" s="14"/>
      <c r="KTD938" s="14"/>
      <c r="KTE938" s="14"/>
      <c r="KTF938" s="14"/>
      <c r="KTG938" s="14"/>
      <c r="KTH938" s="14"/>
      <c r="KTI938" s="14"/>
      <c r="KTJ938" s="14"/>
      <c r="KTK938" s="14"/>
      <c r="KTL938" s="14"/>
      <c r="KTM938" s="14"/>
      <c r="KTN938" s="14"/>
      <c r="KTO938" s="14"/>
      <c r="KTP938" s="14"/>
      <c r="KTQ938" s="14"/>
      <c r="KTR938" s="14"/>
      <c r="KTS938" s="14"/>
      <c r="KTT938" s="14"/>
      <c r="KTU938" s="14"/>
      <c r="KTV938" s="14"/>
      <c r="KTW938" s="14"/>
      <c r="KTX938" s="14"/>
      <c r="KTY938" s="14"/>
      <c r="KTZ938" s="14"/>
      <c r="KUA938" s="14"/>
      <c r="KUB938" s="14"/>
      <c r="KUC938" s="14"/>
      <c r="KUD938" s="14"/>
      <c r="KUE938" s="14"/>
      <c r="KUF938" s="14"/>
      <c r="KUG938" s="14"/>
      <c r="KUH938" s="14"/>
      <c r="KUI938" s="14"/>
      <c r="KUJ938" s="14"/>
      <c r="KUK938" s="14"/>
      <c r="KUL938" s="14"/>
      <c r="KUM938" s="14"/>
      <c r="KUN938" s="14"/>
      <c r="KUO938" s="14"/>
      <c r="KUP938" s="14"/>
      <c r="KUQ938" s="14"/>
      <c r="KUR938" s="14"/>
      <c r="KUS938" s="14"/>
      <c r="KUT938" s="14"/>
      <c r="KUU938" s="14"/>
      <c r="KUV938" s="14"/>
      <c r="KUW938" s="14"/>
      <c r="KUX938" s="14"/>
      <c r="KUY938" s="14"/>
      <c r="KUZ938" s="14"/>
      <c r="KVA938" s="14"/>
      <c r="KVB938" s="14"/>
      <c r="KVC938" s="14"/>
      <c r="KVD938" s="14"/>
      <c r="KVE938" s="14"/>
      <c r="KVF938" s="14"/>
      <c r="KVG938" s="14"/>
      <c r="KVH938" s="14"/>
      <c r="KVI938" s="14"/>
      <c r="KVJ938" s="14"/>
      <c r="KVK938" s="14"/>
      <c r="KVL938" s="14"/>
      <c r="KVM938" s="14"/>
      <c r="KVN938" s="14"/>
      <c r="KVO938" s="14"/>
      <c r="KVP938" s="14"/>
      <c r="KVQ938" s="14"/>
      <c r="KVR938" s="14"/>
      <c r="KVS938" s="14"/>
      <c r="KVT938" s="14"/>
      <c r="KVU938" s="14"/>
      <c r="KVV938" s="14"/>
      <c r="KVW938" s="14"/>
      <c r="KVX938" s="14"/>
      <c r="KVY938" s="14"/>
      <c r="KVZ938" s="14"/>
      <c r="KWA938" s="14"/>
      <c r="KWB938" s="14"/>
      <c r="KWC938" s="14"/>
      <c r="KWD938" s="14"/>
      <c r="KWE938" s="14"/>
      <c r="KWF938" s="14"/>
      <c r="KWG938" s="14"/>
      <c r="KWH938" s="14"/>
      <c r="KWI938" s="14"/>
      <c r="KWJ938" s="14"/>
      <c r="KWK938" s="14"/>
      <c r="KWL938" s="14"/>
      <c r="KWM938" s="14"/>
      <c r="KWN938" s="14"/>
      <c r="KWO938" s="14"/>
      <c r="KWP938" s="14"/>
      <c r="KWQ938" s="14"/>
      <c r="KWR938" s="14"/>
      <c r="KWS938" s="14"/>
      <c r="KWT938" s="14"/>
      <c r="KWU938" s="14"/>
      <c r="KWV938" s="14"/>
      <c r="KWW938" s="14"/>
      <c r="KWX938" s="14"/>
      <c r="KWY938" s="14"/>
      <c r="KWZ938" s="14"/>
      <c r="KXA938" s="14"/>
      <c r="KXB938" s="14"/>
      <c r="KXC938" s="14"/>
      <c r="KXD938" s="14"/>
      <c r="KXE938" s="14"/>
      <c r="KXF938" s="14"/>
      <c r="KXG938" s="14"/>
      <c r="KXH938" s="14"/>
      <c r="KXI938" s="14"/>
      <c r="KXJ938" s="14"/>
      <c r="KXK938" s="14"/>
      <c r="KXL938" s="14"/>
      <c r="KXM938" s="14"/>
      <c r="KXN938" s="14"/>
      <c r="KXO938" s="14"/>
      <c r="KXP938" s="14"/>
      <c r="KXQ938" s="14"/>
      <c r="KXR938" s="14"/>
      <c r="KXS938" s="14"/>
      <c r="KXT938" s="14"/>
      <c r="KXU938" s="14"/>
      <c r="KXV938" s="14"/>
      <c r="KXW938" s="14"/>
      <c r="KXX938" s="14"/>
      <c r="KXY938" s="14"/>
      <c r="KXZ938" s="14"/>
      <c r="KYA938" s="14"/>
      <c r="KYB938" s="14"/>
      <c r="KYC938" s="14"/>
      <c r="KYD938" s="14"/>
      <c r="KYE938" s="14"/>
      <c r="KYF938" s="14"/>
      <c r="KYG938" s="14"/>
      <c r="KYH938" s="14"/>
      <c r="KYI938" s="14"/>
      <c r="KYJ938" s="14"/>
      <c r="KYK938" s="14"/>
      <c r="KYL938" s="14"/>
      <c r="KYM938" s="14"/>
      <c r="KYN938" s="14"/>
      <c r="KYO938" s="14"/>
      <c r="KYP938" s="14"/>
      <c r="KYQ938" s="14"/>
      <c r="KYR938" s="14"/>
      <c r="KYS938" s="14"/>
      <c r="KYT938" s="14"/>
      <c r="KYU938" s="14"/>
      <c r="KYV938" s="14"/>
      <c r="KYW938" s="14"/>
      <c r="KYX938" s="14"/>
      <c r="KYY938" s="14"/>
      <c r="KYZ938" s="14"/>
      <c r="KZA938" s="14"/>
      <c r="KZB938" s="14"/>
      <c r="KZC938" s="14"/>
      <c r="KZD938" s="14"/>
      <c r="KZE938" s="14"/>
      <c r="KZF938" s="14"/>
      <c r="KZG938" s="14"/>
      <c r="KZH938" s="14"/>
      <c r="KZI938" s="14"/>
      <c r="KZJ938" s="14"/>
      <c r="KZK938" s="14"/>
      <c r="KZL938" s="14"/>
      <c r="KZM938" s="14"/>
      <c r="KZN938" s="14"/>
      <c r="KZO938" s="14"/>
      <c r="KZP938" s="14"/>
      <c r="KZQ938" s="14"/>
      <c r="KZR938" s="14"/>
      <c r="KZS938" s="14"/>
      <c r="KZT938" s="14"/>
      <c r="KZU938" s="14"/>
      <c r="KZV938" s="14"/>
      <c r="KZW938" s="14"/>
      <c r="KZX938" s="14"/>
      <c r="KZY938" s="14"/>
      <c r="KZZ938" s="14"/>
      <c r="LAA938" s="14"/>
      <c r="LAB938" s="14"/>
      <c r="LAC938" s="14"/>
      <c r="LAD938" s="14"/>
      <c r="LAE938" s="14"/>
      <c r="LAF938" s="14"/>
      <c r="LAG938" s="14"/>
      <c r="LAH938" s="14"/>
      <c r="LAI938" s="14"/>
      <c r="LAJ938" s="14"/>
      <c r="LAK938" s="14"/>
      <c r="LAL938" s="14"/>
      <c r="LAM938" s="14"/>
      <c r="LAN938" s="14"/>
      <c r="LAO938" s="14"/>
      <c r="LAP938" s="14"/>
      <c r="LAQ938" s="14"/>
      <c r="LAR938" s="14"/>
      <c r="LAS938" s="14"/>
      <c r="LAT938" s="14"/>
      <c r="LAU938" s="14"/>
      <c r="LAV938" s="14"/>
      <c r="LAW938" s="14"/>
      <c r="LAX938" s="14"/>
      <c r="LAY938" s="14"/>
      <c r="LAZ938" s="14"/>
      <c r="LBA938" s="14"/>
      <c r="LBB938" s="14"/>
      <c r="LBC938" s="14"/>
      <c r="LBD938" s="14"/>
      <c r="LBE938" s="14"/>
      <c r="LBF938" s="14"/>
      <c r="LBG938" s="14"/>
      <c r="LBH938" s="14"/>
      <c r="LBI938" s="14"/>
      <c r="LBJ938" s="14"/>
      <c r="LBK938" s="14"/>
      <c r="LBL938" s="14"/>
      <c r="LBM938" s="14"/>
      <c r="LBN938" s="14"/>
      <c r="LBO938" s="14"/>
      <c r="LBP938" s="14"/>
      <c r="LBQ938" s="14"/>
      <c r="LBR938" s="14"/>
      <c r="LBS938" s="14"/>
      <c r="LBT938" s="14"/>
      <c r="LBU938" s="14"/>
      <c r="LBV938" s="14"/>
      <c r="LBW938" s="14"/>
      <c r="LBX938" s="14"/>
      <c r="LBY938" s="14"/>
      <c r="LBZ938" s="14"/>
      <c r="LCA938" s="14"/>
      <c r="LCB938" s="14"/>
      <c r="LCC938" s="14"/>
      <c r="LCD938" s="14"/>
      <c r="LCE938" s="14"/>
      <c r="LCF938" s="14"/>
      <c r="LCG938" s="14"/>
      <c r="LCH938" s="14"/>
      <c r="LCI938" s="14"/>
      <c r="LCJ938" s="14"/>
      <c r="LCK938" s="14"/>
      <c r="LCL938" s="14"/>
      <c r="LCM938" s="14"/>
      <c r="LCN938" s="14"/>
      <c r="LCO938" s="14"/>
      <c r="LCP938" s="14"/>
      <c r="LCQ938" s="14"/>
      <c r="LCR938" s="14"/>
      <c r="LCS938" s="14"/>
      <c r="LCT938" s="14"/>
      <c r="LCU938" s="14"/>
      <c r="LCV938" s="14"/>
      <c r="LCW938" s="14"/>
      <c r="LCX938" s="14"/>
      <c r="LCY938" s="14"/>
      <c r="LCZ938" s="14"/>
      <c r="LDA938" s="14"/>
      <c r="LDB938" s="14"/>
      <c r="LDC938" s="14"/>
      <c r="LDD938" s="14"/>
      <c r="LDE938" s="14"/>
      <c r="LDF938" s="14"/>
      <c r="LDG938" s="14"/>
      <c r="LDH938" s="14"/>
      <c r="LDI938" s="14"/>
      <c r="LDJ938" s="14"/>
      <c r="LDK938" s="14"/>
      <c r="LDL938" s="14"/>
      <c r="LDM938" s="14"/>
      <c r="LDN938" s="14"/>
      <c r="LDO938" s="14"/>
      <c r="LDP938" s="14"/>
      <c r="LDQ938" s="14"/>
      <c r="LDR938" s="14"/>
      <c r="LDS938" s="14"/>
      <c r="LDT938" s="14"/>
      <c r="LDU938" s="14"/>
      <c r="LDV938" s="14"/>
      <c r="LDW938" s="14"/>
      <c r="LDX938" s="14"/>
      <c r="LDY938" s="14"/>
      <c r="LDZ938" s="14"/>
      <c r="LEA938" s="14"/>
      <c r="LEB938" s="14"/>
      <c r="LEC938" s="14"/>
      <c r="LED938" s="14"/>
      <c r="LEE938" s="14"/>
      <c r="LEF938" s="14"/>
      <c r="LEG938" s="14"/>
      <c r="LEH938" s="14"/>
      <c r="LEI938" s="14"/>
      <c r="LEJ938" s="14"/>
      <c r="LEK938" s="14"/>
      <c r="LEL938" s="14"/>
      <c r="LEM938" s="14"/>
      <c r="LEN938" s="14"/>
      <c r="LEO938" s="14"/>
      <c r="LEP938" s="14"/>
      <c r="LEQ938" s="14"/>
      <c r="LER938" s="14"/>
      <c r="LES938" s="14"/>
      <c r="LET938" s="14"/>
      <c r="LEU938" s="14"/>
      <c r="LEV938" s="14"/>
      <c r="LEW938" s="14"/>
      <c r="LEX938" s="14"/>
      <c r="LEY938" s="14"/>
      <c r="LEZ938" s="14"/>
      <c r="LFA938" s="14"/>
      <c r="LFB938" s="14"/>
      <c r="LFC938" s="14"/>
      <c r="LFD938" s="14"/>
      <c r="LFE938" s="14"/>
      <c r="LFF938" s="14"/>
      <c r="LFG938" s="14"/>
      <c r="LFH938" s="14"/>
      <c r="LFI938" s="14"/>
      <c r="LFJ938" s="14"/>
      <c r="LFK938" s="14"/>
      <c r="LFL938" s="14"/>
      <c r="LFM938" s="14"/>
      <c r="LFN938" s="14"/>
      <c r="LFO938" s="14"/>
      <c r="LFP938" s="14"/>
      <c r="LFQ938" s="14"/>
      <c r="LFR938" s="14"/>
      <c r="LFS938" s="14"/>
      <c r="LFT938" s="14"/>
      <c r="LFU938" s="14"/>
      <c r="LFV938" s="14"/>
      <c r="LFW938" s="14"/>
      <c r="LFX938" s="14"/>
      <c r="LFY938" s="14"/>
      <c r="LFZ938" s="14"/>
      <c r="LGA938" s="14"/>
      <c r="LGB938" s="14"/>
      <c r="LGC938" s="14"/>
      <c r="LGD938" s="14"/>
      <c r="LGE938" s="14"/>
      <c r="LGF938" s="14"/>
      <c r="LGG938" s="14"/>
      <c r="LGH938" s="14"/>
      <c r="LGI938" s="14"/>
      <c r="LGJ938" s="14"/>
      <c r="LGK938" s="14"/>
      <c r="LGL938" s="14"/>
      <c r="LGM938" s="14"/>
      <c r="LGN938" s="14"/>
      <c r="LGO938" s="14"/>
      <c r="LGP938" s="14"/>
      <c r="LGQ938" s="14"/>
      <c r="LGR938" s="14"/>
      <c r="LGS938" s="14"/>
      <c r="LGT938" s="14"/>
      <c r="LGU938" s="14"/>
      <c r="LGV938" s="14"/>
      <c r="LGW938" s="14"/>
      <c r="LGX938" s="14"/>
      <c r="LGY938" s="14"/>
      <c r="LGZ938" s="14"/>
      <c r="LHA938" s="14"/>
      <c r="LHB938" s="14"/>
      <c r="LHC938" s="14"/>
      <c r="LHD938" s="14"/>
      <c r="LHE938" s="14"/>
      <c r="LHF938" s="14"/>
      <c r="LHG938" s="14"/>
      <c r="LHH938" s="14"/>
      <c r="LHI938" s="14"/>
      <c r="LHJ938" s="14"/>
      <c r="LHK938" s="14"/>
      <c r="LHL938" s="14"/>
      <c r="LHM938" s="14"/>
      <c r="LHN938" s="14"/>
      <c r="LHO938" s="14"/>
      <c r="LHP938" s="14"/>
      <c r="LHQ938" s="14"/>
      <c r="LHR938" s="14"/>
      <c r="LHS938" s="14"/>
      <c r="LHT938" s="14"/>
      <c r="LHU938" s="14"/>
      <c r="LHV938" s="14"/>
      <c r="LHW938" s="14"/>
      <c r="LHX938" s="14"/>
      <c r="LHY938" s="14"/>
      <c r="LHZ938" s="14"/>
      <c r="LIA938" s="14"/>
      <c r="LIB938" s="14"/>
      <c r="LIC938" s="14"/>
      <c r="LID938" s="14"/>
      <c r="LIE938" s="14"/>
      <c r="LIF938" s="14"/>
      <c r="LIG938" s="14"/>
      <c r="LIH938" s="14"/>
      <c r="LII938" s="14"/>
      <c r="LIJ938" s="14"/>
      <c r="LIK938" s="14"/>
      <c r="LIL938" s="14"/>
      <c r="LIM938" s="14"/>
      <c r="LIN938" s="14"/>
      <c r="LIO938" s="14"/>
      <c r="LIP938" s="14"/>
      <c r="LIQ938" s="14"/>
      <c r="LIR938" s="14"/>
      <c r="LIS938" s="14"/>
      <c r="LIT938" s="14"/>
      <c r="LIU938" s="14"/>
      <c r="LIV938" s="14"/>
      <c r="LIW938" s="14"/>
      <c r="LIX938" s="14"/>
      <c r="LIY938" s="14"/>
      <c r="LIZ938" s="14"/>
      <c r="LJA938" s="14"/>
      <c r="LJB938" s="14"/>
      <c r="LJC938" s="14"/>
      <c r="LJD938" s="14"/>
      <c r="LJE938" s="14"/>
      <c r="LJF938" s="14"/>
      <c r="LJG938" s="14"/>
      <c r="LJH938" s="14"/>
      <c r="LJI938" s="14"/>
      <c r="LJJ938" s="14"/>
      <c r="LJK938" s="14"/>
      <c r="LJL938" s="14"/>
      <c r="LJM938" s="14"/>
      <c r="LJN938" s="14"/>
      <c r="LJO938" s="14"/>
      <c r="LJP938" s="14"/>
      <c r="LJQ938" s="14"/>
      <c r="LJR938" s="14"/>
      <c r="LJS938" s="14"/>
      <c r="LJT938" s="14"/>
      <c r="LJU938" s="14"/>
      <c r="LJV938" s="14"/>
      <c r="LJW938" s="14"/>
      <c r="LJX938" s="14"/>
      <c r="LJY938" s="14"/>
      <c r="LJZ938" s="14"/>
      <c r="LKA938" s="14"/>
      <c r="LKB938" s="14"/>
      <c r="LKC938" s="14"/>
      <c r="LKD938" s="14"/>
      <c r="LKE938" s="14"/>
      <c r="LKF938" s="14"/>
      <c r="LKG938" s="14"/>
      <c r="LKH938" s="14"/>
      <c r="LKI938" s="14"/>
      <c r="LKJ938" s="14"/>
      <c r="LKK938" s="14"/>
      <c r="LKL938" s="14"/>
      <c r="LKM938" s="14"/>
      <c r="LKN938" s="14"/>
      <c r="LKO938" s="14"/>
      <c r="LKP938" s="14"/>
      <c r="LKQ938" s="14"/>
      <c r="LKR938" s="14"/>
      <c r="LKS938" s="14"/>
      <c r="LKT938" s="14"/>
      <c r="LKU938" s="14"/>
      <c r="LKV938" s="14"/>
      <c r="LKW938" s="14"/>
      <c r="LKX938" s="14"/>
      <c r="LKY938" s="14"/>
      <c r="LKZ938" s="14"/>
      <c r="LLA938" s="14"/>
      <c r="LLB938" s="14"/>
      <c r="LLC938" s="14"/>
      <c r="LLD938" s="14"/>
      <c r="LLE938" s="14"/>
      <c r="LLF938" s="14"/>
      <c r="LLG938" s="14"/>
      <c r="LLH938" s="14"/>
      <c r="LLI938" s="14"/>
      <c r="LLJ938" s="14"/>
      <c r="LLK938" s="14"/>
      <c r="LLL938" s="14"/>
      <c r="LLM938" s="14"/>
      <c r="LLN938" s="14"/>
      <c r="LLO938" s="14"/>
      <c r="LLP938" s="14"/>
      <c r="LLQ938" s="14"/>
      <c r="LLR938" s="14"/>
      <c r="LLS938" s="14"/>
      <c r="LLT938" s="14"/>
      <c r="LLU938" s="14"/>
      <c r="LLV938" s="14"/>
      <c r="LLW938" s="14"/>
      <c r="LLX938" s="14"/>
      <c r="LLY938" s="14"/>
      <c r="LLZ938" s="14"/>
      <c r="LMA938" s="14"/>
      <c r="LMB938" s="14"/>
      <c r="LMC938" s="14"/>
      <c r="LMD938" s="14"/>
      <c r="LME938" s="14"/>
      <c r="LMF938" s="14"/>
      <c r="LMG938" s="14"/>
      <c r="LMH938" s="14"/>
      <c r="LMI938" s="14"/>
      <c r="LMJ938" s="14"/>
      <c r="LMK938" s="14"/>
      <c r="LML938" s="14"/>
      <c r="LMM938" s="14"/>
      <c r="LMN938" s="14"/>
      <c r="LMO938" s="14"/>
      <c r="LMP938" s="14"/>
      <c r="LMQ938" s="14"/>
      <c r="LMR938" s="14"/>
      <c r="LMS938" s="14"/>
      <c r="LMT938" s="14"/>
      <c r="LMU938" s="14"/>
      <c r="LMV938" s="14"/>
      <c r="LMW938" s="14"/>
      <c r="LMX938" s="14"/>
      <c r="LMY938" s="14"/>
      <c r="LMZ938" s="14"/>
      <c r="LNA938" s="14"/>
      <c r="LNB938" s="14"/>
      <c r="LNC938" s="14"/>
      <c r="LND938" s="14"/>
      <c r="LNE938" s="14"/>
      <c r="LNF938" s="14"/>
      <c r="LNG938" s="14"/>
      <c r="LNH938" s="14"/>
      <c r="LNI938" s="14"/>
      <c r="LNJ938" s="14"/>
      <c r="LNK938" s="14"/>
      <c r="LNL938" s="14"/>
      <c r="LNM938" s="14"/>
      <c r="LNN938" s="14"/>
      <c r="LNO938" s="14"/>
      <c r="LNP938" s="14"/>
      <c r="LNQ938" s="14"/>
      <c r="LNR938" s="14"/>
      <c r="LNS938" s="14"/>
      <c r="LNT938" s="14"/>
      <c r="LNU938" s="14"/>
      <c r="LNV938" s="14"/>
      <c r="LNW938" s="14"/>
      <c r="LNX938" s="14"/>
      <c r="LNY938" s="14"/>
      <c r="LNZ938" s="14"/>
      <c r="LOA938" s="14"/>
      <c r="LOB938" s="14"/>
      <c r="LOC938" s="14"/>
      <c r="LOD938" s="14"/>
      <c r="LOE938" s="14"/>
      <c r="LOF938" s="14"/>
      <c r="LOG938" s="14"/>
      <c r="LOH938" s="14"/>
      <c r="LOI938" s="14"/>
      <c r="LOJ938" s="14"/>
      <c r="LOK938" s="14"/>
      <c r="LOL938" s="14"/>
      <c r="LOM938" s="14"/>
      <c r="LON938" s="14"/>
      <c r="LOO938" s="14"/>
      <c r="LOP938" s="14"/>
      <c r="LOQ938" s="14"/>
      <c r="LOR938" s="14"/>
      <c r="LOS938" s="14"/>
      <c r="LOT938" s="14"/>
      <c r="LOU938" s="14"/>
      <c r="LOV938" s="14"/>
      <c r="LOW938" s="14"/>
      <c r="LOX938" s="14"/>
      <c r="LOY938" s="14"/>
      <c r="LOZ938" s="14"/>
      <c r="LPA938" s="14"/>
      <c r="LPB938" s="14"/>
      <c r="LPC938" s="14"/>
      <c r="LPD938" s="14"/>
      <c r="LPE938" s="14"/>
      <c r="LPF938" s="14"/>
      <c r="LPG938" s="14"/>
      <c r="LPH938" s="14"/>
      <c r="LPI938" s="14"/>
      <c r="LPJ938" s="14"/>
      <c r="LPK938" s="14"/>
      <c r="LPL938" s="14"/>
      <c r="LPM938" s="14"/>
      <c r="LPN938" s="14"/>
      <c r="LPO938" s="14"/>
      <c r="LPP938" s="14"/>
      <c r="LPQ938" s="14"/>
      <c r="LPR938" s="14"/>
      <c r="LPS938" s="14"/>
      <c r="LPT938" s="14"/>
      <c r="LPU938" s="14"/>
      <c r="LPV938" s="14"/>
      <c r="LPW938" s="14"/>
      <c r="LPX938" s="14"/>
      <c r="LPY938" s="14"/>
      <c r="LPZ938" s="14"/>
      <c r="LQA938" s="14"/>
      <c r="LQB938" s="14"/>
      <c r="LQC938" s="14"/>
      <c r="LQD938" s="14"/>
      <c r="LQE938" s="14"/>
      <c r="LQF938" s="14"/>
      <c r="LQG938" s="14"/>
      <c r="LQH938" s="14"/>
      <c r="LQI938" s="14"/>
      <c r="LQJ938" s="14"/>
      <c r="LQK938" s="14"/>
      <c r="LQL938" s="14"/>
      <c r="LQM938" s="14"/>
      <c r="LQN938" s="14"/>
      <c r="LQO938" s="14"/>
      <c r="LQP938" s="14"/>
      <c r="LQQ938" s="14"/>
      <c r="LQR938" s="14"/>
      <c r="LQS938" s="14"/>
      <c r="LQT938" s="14"/>
      <c r="LQU938" s="14"/>
      <c r="LQV938" s="14"/>
      <c r="LQW938" s="14"/>
      <c r="LQX938" s="14"/>
      <c r="LQY938" s="14"/>
      <c r="LQZ938" s="14"/>
      <c r="LRA938" s="14"/>
      <c r="LRB938" s="14"/>
      <c r="LRC938" s="14"/>
      <c r="LRD938" s="14"/>
      <c r="LRE938" s="14"/>
      <c r="LRF938" s="14"/>
      <c r="LRG938" s="14"/>
      <c r="LRH938" s="14"/>
      <c r="LRI938" s="14"/>
      <c r="LRJ938" s="14"/>
      <c r="LRK938" s="14"/>
      <c r="LRL938" s="14"/>
      <c r="LRM938" s="14"/>
      <c r="LRN938" s="14"/>
      <c r="LRO938" s="14"/>
      <c r="LRP938" s="14"/>
      <c r="LRQ938" s="14"/>
      <c r="LRR938" s="14"/>
      <c r="LRS938" s="14"/>
      <c r="LRT938" s="14"/>
      <c r="LRU938" s="14"/>
      <c r="LRV938" s="14"/>
      <c r="LRW938" s="14"/>
      <c r="LRX938" s="14"/>
      <c r="LRY938" s="14"/>
      <c r="LRZ938" s="14"/>
      <c r="LSA938" s="14"/>
      <c r="LSB938" s="14"/>
      <c r="LSC938" s="14"/>
      <c r="LSD938" s="14"/>
      <c r="LSE938" s="14"/>
      <c r="LSF938" s="14"/>
      <c r="LSG938" s="14"/>
      <c r="LSH938" s="14"/>
      <c r="LSI938" s="14"/>
      <c r="LSJ938" s="14"/>
      <c r="LSK938" s="14"/>
      <c r="LSL938" s="14"/>
      <c r="LSM938" s="14"/>
      <c r="LSN938" s="14"/>
      <c r="LSO938" s="14"/>
      <c r="LSP938" s="14"/>
      <c r="LSQ938" s="14"/>
      <c r="LSR938" s="14"/>
      <c r="LSS938" s="14"/>
      <c r="LST938" s="14"/>
      <c r="LSU938" s="14"/>
      <c r="LSV938" s="14"/>
      <c r="LSW938" s="14"/>
      <c r="LSX938" s="14"/>
      <c r="LSY938" s="14"/>
      <c r="LSZ938" s="14"/>
      <c r="LTA938" s="14"/>
      <c r="LTB938" s="14"/>
      <c r="LTC938" s="14"/>
      <c r="LTD938" s="14"/>
      <c r="LTE938" s="14"/>
      <c r="LTF938" s="14"/>
      <c r="LTG938" s="14"/>
      <c r="LTH938" s="14"/>
      <c r="LTI938" s="14"/>
      <c r="LTJ938" s="14"/>
      <c r="LTK938" s="14"/>
      <c r="LTL938" s="14"/>
      <c r="LTM938" s="14"/>
      <c r="LTN938" s="14"/>
      <c r="LTO938" s="14"/>
      <c r="LTP938" s="14"/>
      <c r="LTQ938" s="14"/>
      <c r="LTR938" s="14"/>
      <c r="LTS938" s="14"/>
      <c r="LTT938" s="14"/>
      <c r="LTU938" s="14"/>
      <c r="LTV938" s="14"/>
      <c r="LTW938" s="14"/>
      <c r="LTX938" s="14"/>
      <c r="LTY938" s="14"/>
      <c r="LTZ938" s="14"/>
      <c r="LUA938" s="14"/>
      <c r="LUB938" s="14"/>
      <c r="LUC938" s="14"/>
      <c r="LUD938" s="14"/>
      <c r="LUE938" s="14"/>
      <c r="LUF938" s="14"/>
      <c r="LUG938" s="14"/>
      <c r="LUH938" s="14"/>
      <c r="LUI938" s="14"/>
      <c r="LUJ938" s="14"/>
      <c r="LUK938" s="14"/>
      <c r="LUL938" s="14"/>
      <c r="LUM938" s="14"/>
      <c r="LUN938" s="14"/>
      <c r="LUO938" s="14"/>
      <c r="LUP938" s="14"/>
      <c r="LUQ938" s="14"/>
      <c r="LUR938" s="14"/>
      <c r="LUS938" s="14"/>
      <c r="LUT938" s="14"/>
      <c r="LUU938" s="14"/>
      <c r="LUV938" s="14"/>
      <c r="LUW938" s="14"/>
      <c r="LUX938" s="14"/>
      <c r="LUY938" s="14"/>
      <c r="LUZ938" s="14"/>
      <c r="LVA938" s="14"/>
      <c r="LVB938" s="14"/>
      <c r="LVC938" s="14"/>
      <c r="LVD938" s="14"/>
      <c r="LVE938" s="14"/>
      <c r="LVF938" s="14"/>
      <c r="LVG938" s="14"/>
      <c r="LVH938" s="14"/>
      <c r="LVI938" s="14"/>
      <c r="LVJ938" s="14"/>
      <c r="LVK938" s="14"/>
      <c r="LVL938" s="14"/>
      <c r="LVM938" s="14"/>
      <c r="LVN938" s="14"/>
      <c r="LVO938" s="14"/>
      <c r="LVP938" s="14"/>
      <c r="LVQ938" s="14"/>
      <c r="LVR938" s="14"/>
      <c r="LVS938" s="14"/>
      <c r="LVT938" s="14"/>
      <c r="LVU938" s="14"/>
      <c r="LVV938" s="14"/>
      <c r="LVW938" s="14"/>
      <c r="LVX938" s="14"/>
      <c r="LVY938" s="14"/>
      <c r="LVZ938" s="14"/>
      <c r="LWA938" s="14"/>
      <c r="LWB938" s="14"/>
      <c r="LWC938" s="14"/>
      <c r="LWD938" s="14"/>
      <c r="LWE938" s="14"/>
      <c r="LWF938" s="14"/>
      <c r="LWG938" s="14"/>
      <c r="LWH938" s="14"/>
      <c r="LWI938" s="14"/>
      <c r="LWJ938" s="14"/>
      <c r="LWK938" s="14"/>
      <c r="LWL938" s="14"/>
      <c r="LWM938" s="14"/>
      <c r="LWN938" s="14"/>
      <c r="LWO938" s="14"/>
      <c r="LWP938" s="14"/>
      <c r="LWQ938" s="14"/>
      <c r="LWR938" s="14"/>
      <c r="LWS938" s="14"/>
      <c r="LWT938" s="14"/>
      <c r="LWU938" s="14"/>
      <c r="LWV938" s="14"/>
      <c r="LWW938" s="14"/>
      <c r="LWX938" s="14"/>
      <c r="LWY938" s="14"/>
      <c r="LWZ938" s="14"/>
      <c r="LXA938" s="14"/>
      <c r="LXB938" s="14"/>
      <c r="LXC938" s="14"/>
      <c r="LXD938" s="14"/>
      <c r="LXE938" s="14"/>
      <c r="LXF938" s="14"/>
      <c r="LXG938" s="14"/>
      <c r="LXH938" s="14"/>
      <c r="LXI938" s="14"/>
      <c r="LXJ938" s="14"/>
      <c r="LXK938" s="14"/>
      <c r="LXL938" s="14"/>
      <c r="LXM938" s="14"/>
      <c r="LXN938" s="14"/>
      <c r="LXO938" s="14"/>
      <c r="LXP938" s="14"/>
      <c r="LXQ938" s="14"/>
      <c r="LXR938" s="14"/>
      <c r="LXS938" s="14"/>
      <c r="LXT938" s="14"/>
      <c r="LXU938" s="14"/>
      <c r="LXV938" s="14"/>
      <c r="LXW938" s="14"/>
      <c r="LXX938" s="14"/>
      <c r="LXY938" s="14"/>
      <c r="LXZ938" s="14"/>
      <c r="LYA938" s="14"/>
      <c r="LYB938" s="14"/>
      <c r="LYC938" s="14"/>
      <c r="LYD938" s="14"/>
      <c r="LYE938" s="14"/>
      <c r="LYF938" s="14"/>
      <c r="LYG938" s="14"/>
      <c r="LYH938" s="14"/>
      <c r="LYI938" s="14"/>
      <c r="LYJ938" s="14"/>
      <c r="LYK938" s="14"/>
      <c r="LYL938" s="14"/>
      <c r="LYM938" s="14"/>
      <c r="LYN938" s="14"/>
      <c r="LYO938" s="14"/>
      <c r="LYP938" s="14"/>
      <c r="LYQ938" s="14"/>
      <c r="LYR938" s="14"/>
      <c r="LYS938" s="14"/>
      <c r="LYT938" s="14"/>
      <c r="LYU938" s="14"/>
      <c r="LYV938" s="14"/>
      <c r="LYW938" s="14"/>
      <c r="LYX938" s="14"/>
      <c r="LYY938" s="14"/>
      <c r="LYZ938" s="14"/>
      <c r="LZA938" s="14"/>
      <c r="LZB938" s="14"/>
      <c r="LZC938" s="14"/>
      <c r="LZD938" s="14"/>
      <c r="LZE938" s="14"/>
      <c r="LZF938" s="14"/>
      <c r="LZG938" s="14"/>
      <c r="LZH938" s="14"/>
      <c r="LZI938" s="14"/>
      <c r="LZJ938" s="14"/>
      <c r="LZK938" s="14"/>
      <c r="LZL938" s="14"/>
      <c r="LZM938" s="14"/>
      <c r="LZN938" s="14"/>
      <c r="LZO938" s="14"/>
      <c r="LZP938" s="14"/>
      <c r="LZQ938" s="14"/>
      <c r="LZR938" s="14"/>
      <c r="LZS938" s="14"/>
      <c r="LZT938" s="14"/>
      <c r="LZU938" s="14"/>
      <c r="LZV938" s="14"/>
      <c r="LZW938" s="14"/>
      <c r="LZX938" s="14"/>
      <c r="LZY938" s="14"/>
      <c r="LZZ938" s="14"/>
      <c r="MAA938" s="14"/>
      <c r="MAB938" s="14"/>
      <c r="MAC938" s="14"/>
      <c r="MAD938" s="14"/>
      <c r="MAE938" s="14"/>
      <c r="MAF938" s="14"/>
      <c r="MAG938" s="14"/>
      <c r="MAH938" s="14"/>
      <c r="MAI938" s="14"/>
      <c r="MAJ938" s="14"/>
      <c r="MAK938" s="14"/>
      <c r="MAL938" s="14"/>
      <c r="MAM938" s="14"/>
      <c r="MAN938" s="14"/>
      <c r="MAO938" s="14"/>
      <c r="MAP938" s="14"/>
      <c r="MAQ938" s="14"/>
      <c r="MAR938" s="14"/>
      <c r="MAS938" s="14"/>
      <c r="MAT938" s="14"/>
      <c r="MAU938" s="14"/>
      <c r="MAV938" s="14"/>
      <c r="MAW938" s="14"/>
      <c r="MAX938" s="14"/>
      <c r="MAY938" s="14"/>
      <c r="MAZ938" s="14"/>
      <c r="MBA938" s="14"/>
      <c r="MBB938" s="14"/>
      <c r="MBC938" s="14"/>
      <c r="MBD938" s="14"/>
      <c r="MBE938" s="14"/>
      <c r="MBF938" s="14"/>
      <c r="MBG938" s="14"/>
      <c r="MBH938" s="14"/>
      <c r="MBI938" s="14"/>
      <c r="MBJ938" s="14"/>
      <c r="MBK938" s="14"/>
      <c r="MBL938" s="14"/>
      <c r="MBM938" s="14"/>
      <c r="MBN938" s="14"/>
      <c r="MBO938" s="14"/>
      <c r="MBP938" s="14"/>
      <c r="MBQ938" s="14"/>
      <c r="MBR938" s="14"/>
      <c r="MBS938" s="14"/>
      <c r="MBT938" s="14"/>
      <c r="MBU938" s="14"/>
      <c r="MBV938" s="14"/>
      <c r="MBW938" s="14"/>
      <c r="MBX938" s="14"/>
      <c r="MBY938" s="14"/>
      <c r="MBZ938" s="14"/>
      <c r="MCA938" s="14"/>
      <c r="MCB938" s="14"/>
      <c r="MCC938" s="14"/>
      <c r="MCD938" s="14"/>
      <c r="MCE938" s="14"/>
      <c r="MCF938" s="14"/>
      <c r="MCG938" s="14"/>
      <c r="MCH938" s="14"/>
      <c r="MCI938" s="14"/>
      <c r="MCJ938" s="14"/>
      <c r="MCK938" s="14"/>
      <c r="MCL938" s="14"/>
      <c r="MCM938" s="14"/>
      <c r="MCN938" s="14"/>
      <c r="MCO938" s="14"/>
      <c r="MCP938" s="14"/>
      <c r="MCQ938" s="14"/>
      <c r="MCR938" s="14"/>
      <c r="MCS938" s="14"/>
      <c r="MCT938" s="14"/>
      <c r="MCU938" s="14"/>
      <c r="MCV938" s="14"/>
      <c r="MCW938" s="14"/>
      <c r="MCX938" s="14"/>
      <c r="MCY938" s="14"/>
      <c r="MCZ938" s="14"/>
      <c r="MDA938" s="14"/>
      <c r="MDB938" s="14"/>
      <c r="MDC938" s="14"/>
      <c r="MDD938" s="14"/>
      <c r="MDE938" s="14"/>
      <c r="MDF938" s="14"/>
      <c r="MDG938" s="14"/>
      <c r="MDH938" s="14"/>
      <c r="MDI938" s="14"/>
      <c r="MDJ938" s="14"/>
      <c r="MDK938" s="14"/>
      <c r="MDL938" s="14"/>
      <c r="MDM938" s="14"/>
      <c r="MDN938" s="14"/>
      <c r="MDO938" s="14"/>
      <c r="MDP938" s="14"/>
      <c r="MDQ938" s="14"/>
      <c r="MDR938" s="14"/>
      <c r="MDS938" s="14"/>
      <c r="MDT938" s="14"/>
      <c r="MDU938" s="14"/>
      <c r="MDV938" s="14"/>
      <c r="MDW938" s="14"/>
      <c r="MDX938" s="14"/>
      <c r="MDY938" s="14"/>
      <c r="MDZ938" s="14"/>
      <c r="MEA938" s="14"/>
      <c r="MEB938" s="14"/>
      <c r="MEC938" s="14"/>
      <c r="MED938" s="14"/>
      <c r="MEE938" s="14"/>
      <c r="MEF938" s="14"/>
      <c r="MEG938" s="14"/>
      <c r="MEH938" s="14"/>
      <c r="MEI938" s="14"/>
      <c r="MEJ938" s="14"/>
      <c r="MEK938" s="14"/>
      <c r="MEL938" s="14"/>
      <c r="MEM938" s="14"/>
      <c r="MEN938" s="14"/>
      <c r="MEO938" s="14"/>
      <c r="MEP938" s="14"/>
      <c r="MEQ938" s="14"/>
      <c r="MER938" s="14"/>
      <c r="MES938" s="14"/>
      <c r="MET938" s="14"/>
      <c r="MEU938" s="14"/>
      <c r="MEV938" s="14"/>
      <c r="MEW938" s="14"/>
      <c r="MEX938" s="14"/>
      <c r="MEY938" s="14"/>
      <c r="MEZ938" s="14"/>
      <c r="MFA938" s="14"/>
      <c r="MFB938" s="14"/>
      <c r="MFC938" s="14"/>
      <c r="MFD938" s="14"/>
      <c r="MFE938" s="14"/>
      <c r="MFF938" s="14"/>
      <c r="MFG938" s="14"/>
      <c r="MFH938" s="14"/>
      <c r="MFI938" s="14"/>
      <c r="MFJ938" s="14"/>
      <c r="MFK938" s="14"/>
      <c r="MFL938" s="14"/>
      <c r="MFM938" s="14"/>
      <c r="MFN938" s="14"/>
      <c r="MFO938" s="14"/>
      <c r="MFP938" s="14"/>
      <c r="MFQ938" s="14"/>
      <c r="MFR938" s="14"/>
      <c r="MFS938" s="14"/>
      <c r="MFT938" s="14"/>
      <c r="MFU938" s="14"/>
      <c r="MFV938" s="14"/>
      <c r="MFW938" s="14"/>
      <c r="MFX938" s="14"/>
      <c r="MFY938" s="14"/>
      <c r="MFZ938" s="14"/>
      <c r="MGA938" s="14"/>
      <c r="MGB938" s="14"/>
      <c r="MGC938" s="14"/>
      <c r="MGD938" s="14"/>
      <c r="MGE938" s="14"/>
      <c r="MGF938" s="14"/>
      <c r="MGG938" s="14"/>
      <c r="MGH938" s="14"/>
      <c r="MGI938" s="14"/>
      <c r="MGJ938" s="14"/>
      <c r="MGK938" s="14"/>
      <c r="MGL938" s="14"/>
      <c r="MGM938" s="14"/>
      <c r="MGN938" s="14"/>
      <c r="MGO938" s="14"/>
      <c r="MGP938" s="14"/>
      <c r="MGQ938" s="14"/>
      <c r="MGR938" s="14"/>
      <c r="MGS938" s="14"/>
      <c r="MGT938" s="14"/>
      <c r="MGU938" s="14"/>
      <c r="MGV938" s="14"/>
      <c r="MGW938" s="14"/>
      <c r="MGX938" s="14"/>
      <c r="MGY938" s="14"/>
      <c r="MGZ938" s="14"/>
      <c r="MHA938" s="14"/>
      <c r="MHB938" s="14"/>
      <c r="MHC938" s="14"/>
      <c r="MHD938" s="14"/>
      <c r="MHE938" s="14"/>
      <c r="MHF938" s="14"/>
      <c r="MHG938" s="14"/>
      <c r="MHH938" s="14"/>
      <c r="MHI938" s="14"/>
      <c r="MHJ938" s="14"/>
      <c r="MHK938" s="14"/>
      <c r="MHL938" s="14"/>
      <c r="MHM938" s="14"/>
      <c r="MHN938" s="14"/>
      <c r="MHO938" s="14"/>
      <c r="MHP938" s="14"/>
      <c r="MHQ938" s="14"/>
      <c r="MHR938" s="14"/>
      <c r="MHS938" s="14"/>
      <c r="MHT938" s="14"/>
      <c r="MHU938" s="14"/>
      <c r="MHV938" s="14"/>
      <c r="MHW938" s="14"/>
      <c r="MHX938" s="14"/>
      <c r="MHY938" s="14"/>
      <c r="MHZ938" s="14"/>
      <c r="MIA938" s="14"/>
      <c r="MIB938" s="14"/>
      <c r="MIC938" s="14"/>
      <c r="MID938" s="14"/>
      <c r="MIE938" s="14"/>
      <c r="MIF938" s="14"/>
      <c r="MIG938" s="14"/>
      <c r="MIH938" s="14"/>
      <c r="MII938" s="14"/>
      <c r="MIJ938" s="14"/>
      <c r="MIK938" s="14"/>
      <c r="MIL938" s="14"/>
      <c r="MIM938" s="14"/>
      <c r="MIN938" s="14"/>
      <c r="MIO938" s="14"/>
      <c r="MIP938" s="14"/>
      <c r="MIQ938" s="14"/>
      <c r="MIR938" s="14"/>
      <c r="MIS938" s="14"/>
      <c r="MIT938" s="14"/>
      <c r="MIU938" s="14"/>
      <c r="MIV938" s="14"/>
      <c r="MIW938" s="14"/>
      <c r="MIX938" s="14"/>
      <c r="MIY938" s="14"/>
      <c r="MIZ938" s="14"/>
      <c r="MJA938" s="14"/>
      <c r="MJB938" s="14"/>
      <c r="MJC938" s="14"/>
      <c r="MJD938" s="14"/>
      <c r="MJE938" s="14"/>
      <c r="MJF938" s="14"/>
      <c r="MJG938" s="14"/>
      <c r="MJH938" s="14"/>
      <c r="MJI938" s="14"/>
      <c r="MJJ938" s="14"/>
      <c r="MJK938" s="14"/>
      <c r="MJL938" s="14"/>
      <c r="MJM938" s="14"/>
      <c r="MJN938" s="14"/>
      <c r="MJO938" s="14"/>
      <c r="MJP938" s="14"/>
      <c r="MJQ938" s="14"/>
      <c r="MJR938" s="14"/>
      <c r="MJS938" s="14"/>
      <c r="MJT938" s="14"/>
      <c r="MJU938" s="14"/>
      <c r="MJV938" s="14"/>
      <c r="MJW938" s="14"/>
      <c r="MJX938" s="14"/>
      <c r="MJY938" s="14"/>
      <c r="MJZ938" s="14"/>
      <c r="MKA938" s="14"/>
      <c r="MKB938" s="14"/>
      <c r="MKC938" s="14"/>
      <c r="MKD938" s="14"/>
      <c r="MKE938" s="14"/>
      <c r="MKF938" s="14"/>
      <c r="MKG938" s="14"/>
      <c r="MKH938" s="14"/>
      <c r="MKI938" s="14"/>
      <c r="MKJ938" s="14"/>
      <c r="MKK938" s="14"/>
      <c r="MKL938" s="14"/>
      <c r="MKM938" s="14"/>
      <c r="MKN938" s="14"/>
      <c r="MKO938" s="14"/>
      <c r="MKP938" s="14"/>
      <c r="MKQ938" s="14"/>
      <c r="MKR938" s="14"/>
      <c r="MKS938" s="14"/>
      <c r="MKT938" s="14"/>
      <c r="MKU938" s="14"/>
      <c r="MKV938" s="14"/>
      <c r="MKW938" s="14"/>
      <c r="MKX938" s="14"/>
      <c r="MKY938" s="14"/>
      <c r="MKZ938" s="14"/>
      <c r="MLA938" s="14"/>
      <c r="MLB938" s="14"/>
      <c r="MLC938" s="14"/>
      <c r="MLD938" s="14"/>
      <c r="MLE938" s="14"/>
      <c r="MLF938" s="14"/>
      <c r="MLG938" s="14"/>
      <c r="MLH938" s="14"/>
      <c r="MLI938" s="14"/>
      <c r="MLJ938" s="14"/>
      <c r="MLK938" s="14"/>
      <c r="MLL938" s="14"/>
      <c r="MLM938" s="14"/>
      <c r="MLN938" s="14"/>
      <c r="MLO938" s="14"/>
      <c r="MLP938" s="14"/>
      <c r="MLQ938" s="14"/>
      <c r="MLR938" s="14"/>
      <c r="MLS938" s="14"/>
      <c r="MLT938" s="14"/>
      <c r="MLU938" s="14"/>
      <c r="MLV938" s="14"/>
      <c r="MLW938" s="14"/>
      <c r="MLX938" s="14"/>
      <c r="MLY938" s="14"/>
      <c r="MLZ938" s="14"/>
      <c r="MMA938" s="14"/>
      <c r="MMB938" s="14"/>
      <c r="MMC938" s="14"/>
      <c r="MMD938" s="14"/>
      <c r="MME938" s="14"/>
      <c r="MMF938" s="14"/>
      <c r="MMG938" s="14"/>
      <c r="MMH938" s="14"/>
      <c r="MMI938" s="14"/>
      <c r="MMJ938" s="14"/>
      <c r="MMK938" s="14"/>
      <c r="MML938" s="14"/>
      <c r="MMM938" s="14"/>
      <c r="MMN938" s="14"/>
      <c r="MMO938" s="14"/>
      <c r="MMP938" s="14"/>
      <c r="MMQ938" s="14"/>
      <c r="MMR938" s="14"/>
      <c r="MMS938" s="14"/>
      <c r="MMT938" s="14"/>
      <c r="MMU938" s="14"/>
      <c r="MMV938" s="14"/>
      <c r="MMW938" s="14"/>
      <c r="MMX938" s="14"/>
      <c r="MMY938" s="14"/>
      <c r="MMZ938" s="14"/>
      <c r="MNA938" s="14"/>
      <c r="MNB938" s="14"/>
      <c r="MNC938" s="14"/>
      <c r="MND938" s="14"/>
      <c r="MNE938" s="14"/>
      <c r="MNF938" s="14"/>
      <c r="MNG938" s="14"/>
      <c r="MNH938" s="14"/>
      <c r="MNI938" s="14"/>
      <c r="MNJ938" s="14"/>
      <c r="MNK938" s="14"/>
      <c r="MNL938" s="14"/>
      <c r="MNM938" s="14"/>
      <c r="MNN938" s="14"/>
      <c r="MNO938" s="14"/>
      <c r="MNP938" s="14"/>
      <c r="MNQ938" s="14"/>
      <c r="MNR938" s="14"/>
      <c r="MNS938" s="14"/>
      <c r="MNT938" s="14"/>
      <c r="MNU938" s="14"/>
      <c r="MNV938" s="14"/>
      <c r="MNW938" s="14"/>
      <c r="MNX938" s="14"/>
      <c r="MNY938" s="14"/>
      <c r="MNZ938" s="14"/>
      <c r="MOA938" s="14"/>
      <c r="MOB938" s="14"/>
      <c r="MOC938" s="14"/>
      <c r="MOD938" s="14"/>
      <c r="MOE938" s="14"/>
      <c r="MOF938" s="14"/>
      <c r="MOG938" s="14"/>
      <c r="MOH938" s="14"/>
      <c r="MOI938" s="14"/>
      <c r="MOJ938" s="14"/>
      <c r="MOK938" s="14"/>
      <c r="MOL938" s="14"/>
      <c r="MOM938" s="14"/>
      <c r="MON938" s="14"/>
      <c r="MOO938" s="14"/>
      <c r="MOP938" s="14"/>
      <c r="MOQ938" s="14"/>
      <c r="MOR938" s="14"/>
      <c r="MOS938" s="14"/>
      <c r="MOT938" s="14"/>
      <c r="MOU938" s="14"/>
      <c r="MOV938" s="14"/>
      <c r="MOW938" s="14"/>
      <c r="MOX938" s="14"/>
      <c r="MOY938" s="14"/>
      <c r="MOZ938" s="14"/>
      <c r="MPA938" s="14"/>
      <c r="MPB938" s="14"/>
      <c r="MPC938" s="14"/>
      <c r="MPD938" s="14"/>
      <c r="MPE938" s="14"/>
      <c r="MPF938" s="14"/>
      <c r="MPG938" s="14"/>
      <c r="MPH938" s="14"/>
      <c r="MPI938" s="14"/>
      <c r="MPJ938" s="14"/>
      <c r="MPK938" s="14"/>
      <c r="MPL938" s="14"/>
      <c r="MPM938" s="14"/>
      <c r="MPN938" s="14"/>
      <c r="MPO938" s="14"/>
      <c r="MPP938" s="14"/>
      <c r="MPQ938" s="14"/>
      <c r="MPR938" s="14"/>
      <c r="MPS938" s="14"/>
      <c r="MPT938" s="14"/>
      <c r="MPU938" s="14"/>
      <c r="MPV938" s="14"/>
      <c r="MPW938" s="14"/>
      <c r="MPX938" s="14"/>
      <c r="MPY938" s="14"/>
      <c r="MPZ938" s="14"/>
      <c r="MQA938" s="14"/>
      <c r="MQB938" s="14"/>
      <c r="MQC938" s="14"/>
      <c r="MQD938" s="14"/>
      <c r="MQE938" s="14"/>
      <c r="MQF938" s="14"/>
      <c r="MQG938" s="14"/>
      <c r="MQH938" s="14"/>
      <c r="MQI938" s="14"/>
      <c r="MQJ938" s="14"/>
      <c r="MQK938" s="14"/>
      <c r="MQL938" s="14"/>
      <c r="MQM938" s="14"/>
      <c r="MQN938" s="14"/>
      <c r="MQO938" s="14"/>
      <c r="MQP938" s="14"/>
      <c r="MQQ938" s="14"/>
      <c r="MQR938" s="14"/>
      <c r="MQS938" s="14"/>
      <c r="MQT938" s="14"/>
      <c r="MQU938" s="14"/>
      <c r="MQV938" s="14"/>
      <c r="MQW938" s="14"/>
      <c r="MQX938" s="14"/>
      <c r="MQY938" s="14"/>
      <c r="MQZ938" s="14"/>
      <c r="MRA938" s="14"/>
      <c r="MRB938" s="14"/>
      <c r="MRC938" s="14"/>
      <c r="MRD938" s="14"/>
      <c r="MRE938" s="14"/>
      <c r="MRF938" s="14"/>
      <c r="MRG938" s="14"/>
      <c r="MRH938" s="14"/>
      <c r="MRI938" s="14"/>
      <c r="MRJ938" s="14"/>
      <c r="MRK938" s="14"/>
      <c r="MRL938" s="14"/>
      <c r="MRM938" s="14"/>
      <c r="MRN938" s="14"/>
      <c r="MRO938" s="14"/>
      <c r="MRP938" s="14"/>
      <c r="MRQ938" s="14"/>
      <c r="MRR938" s="14"/>
      <c r="MRS938" s="14"/>
      <c r="MRT938" s="14"/>
      <c r="MRU938" s="14"/>
      <c r="MRV938" s="14"/>
      <c r="MRW938" s="14"/>
      <c r="MRX938" s="14"/>
      <c r="MRY938" s="14"/>
      <c r="MRZ938" s="14"/>
      <c r="MSA938" s="14"/>
      <c r="MSB938" s="14"/>
      <c r="MSC938" s="14"/>
      <c r="MSD938" s="14"/>
      <c r="MSE938" s="14"/>
      <c r="MSF938" s="14"/>
      <c r="MSG938" s="14"/>
      <c r="MSH938" s="14"/>
      <c r="MSI938" s="14"/>
      <c r="MSJ938" s="14"/>
      <c r="MSK938" s="14"/>
      <c r="MSL938" s="14"/>
      <c r="MSM938" s="14"/>
      <c r="MSN938" s="14"/>
      <c r="MSO938" s="14"/>
      <c r="MSP938" s="14"/>
      <c r="MSQ938" s="14"/>
      <c r="MSR938" s="14"/>
      <c r="MSS938" s="14"/>
      <c r="MST938" s="14"/>
      <c r="MSU938" s="14"/>
      <c r="MSV938" s="14"/>
      <c r="MSW938" s="14"/>
      <c r="MSX938" s="14"/>
      <c r="MSY938" s="14"/>
      <c r="MSZ938" s="14"/>
      <c r="MTA938" s="14"/>
      <c r="MTB938" s="14"/>
      <c r="MTC938" s="14"/>
      <c r="MTD938" s="14"/>
      <c r="MTE938" s="14"/>
      <c r="MTF938" s="14"/>
      <c r="MTG938" s="14"/>
      <c r="MTH938" s="14"/>
      <c r="MTI938" s="14"/>
      <c r="MTJ938" s="14"/>
      <c r="MTK938" s="14"/>
      <c r="MTL938" s="14"/>
      <c r="MTM938" s="14"/>
      <c r="MTN938" s="14"/>
      <c r="MTO938" s="14"/>
      <c r="MTP938" s="14"/>
      <c r="MTQ938" s="14"/>
      <c r="MTR938" s="14"/>
      <c r="MTS938" s="14"/>
      <c r="MTT938" s="14"/>
      <c r="MTU938" s="14"/>
      <c r="MTV938" s="14"/>
      <c r="MTW938" s="14"/>
      <c r="MTX938" s="14"/>
      <c r="MTY938" s="14"/>
      <c r="MTZ938" s="14"/>
      <c r="MUA938" s="14"/>
      <c r="MUB938" s="14"/>
      <c r="MUC938" s="14"/>
      <c r="MUD938" s="14"/>
      <c r="MUE938" s="14"/>
      <c r="MUF938" s="14"/>
      <c r="MUG938" s="14"/>
      <c r="MUH938" s="14"/>
      <c r="MUI938" s="14"/>
      <c r="MUJ938" s="14"/>
      <c r="MUK938" s="14"/>
      <c r="MUL938" s="14"/>
      <c r="MUM938" s="14"/>
      <c r="MUN938" s="14"/>
      <c r="MUO938" s="14"/>
      <c r="MUP938" s="14"/>
      <c r="MUQ938" s="14"/>
      <c r="MUR938" s="14"/>
      <c r="MUS938" s="14"/>
      <c r="MUT938" s="14"/>
      <c r="MUU938" s="14"/>
      <c r="MUV938" s="14"/>
      <c r="MUW938" s="14"/>
      <c r="MUX938" s="14"/>
      <c r="MUY938" s="14"/>
      <c r="MUZ938" s="14"/>
      <c r="MVA938" s="14"/>
      <c r="MVB938" s="14"/>
      <c r="MVC938" s="14"/>
      <c r="MVD938" s="14"/>
      <c r="MVE938" s="14"/>
      <c r="MVF938" s="14"/>
      <c r="MVG938" s="14"/>
      <c r="MVH938" s="14"/>
      <c r="MVI938" s="14"/>
      <c r="MVJ938" s="14"/>
      <c r="MVK938" s="14"/>
      <c r="MVL938" s="14"/>
      <c r="MVM938" s="14"/>
      <c r="MVN938" s="14"/>
      <c r="MVO938" s="14"/>
      <c r="MVP938" s="14"/>
      <c r="MVQ938" s="14"/>
      <c r="MVR938" s="14"/>
      <c r="MVS938" s="14"/>
      <c r="MVT938" s="14"/>
      <c r="MVU938" s="14"/>
      <c r="MVV938" s="14"/>
      <c r="MVW938" s="14"/>
      <c r="MVX938" s="14"/>
      <c r="MVY938" s="14"/>
      <c r="MVZ938" s="14"/>
      <c r="MWA938" s="14"/>
      <c r="MWB938" s="14"/>
      <c r="MWC938" s="14"/>
      <c r="MWD938" s="14"/>
      <c r="MWE938" s="14"/>
      <c r="MWF938" s="14"/>
      <c r="MWG938" s="14"/>
      <c r="MWH938" s="14"/>
      <c r="MWI938" s="14"/>
      <c r="MWJ938" s="14"/>
      <c r="MWK938" s="14"/>
      <c r="MWL938" s="14"/>
      <c r="MWM938" s="14"/>
      <c r="MWN938" s="14"/>
      <c r="MWO938" s="14"/>
      <c r="MWP938" s="14"/>
      <c r="MWQ938" s="14"/>
      <c r="MWR938" s="14"/>
      <c r="MWS938" s="14"/>
      <c r="MWT938" s="14"/>
      <c r="MWU938" s="14"/>
      <c r="MWV938" s="14"/>
      <c r="MWW938" s="14"/>
      <c r="MWX938" s="14"/>
      <c r="MWY938" s="14"/>
      <c r="MWZ938" s="14"/>
      <c r="MXA938" s="14"/>
      <c r="MXB938" s="14"/>
      <c r="MXC938" s="14"/>
      <c r="MXD938" s="14"/>
      <c r="MXE938" s="14"/>
      <c r="MXF938" s="14"/>
      <c r="MXG938" s="14"/>
      <c r="MXH938" s="14"/>
      <c r="MXI938" s="14"/>
      <c r="MXJ938" s="14"/>
      <c r="MXK938" s="14"/>
      <c r="MXL938" s="14"/>
      <c r="MXM938" s="14"/>
      <c r="MXN938" s="14"/>
      <c r="MXO938" s="14"/>
      <c r="MXP938" s="14"/>
      <c r="MXQ938" s="14"/>
      <c r="MXR938" s="14"/>
      <c r="MXS938" s="14"/>
      <c r="MXT938" s="14"/>
      <c r="MXU938" s="14"/>
      <c r="MXV938" s="14"/>
      <c r="MXW938" s="14"/>
      <c r="MXX938" s="14"/>
      <c r="MXY938" s="14"/>
      <c r="MXZ938" s="14"/>
      <c r="MYA938" s="14"/>
      <c r="MYB938" s="14"/>
      <c r="MYC938" s="14"/>
      <c r="MYD938" s="14"/>
      <c r="MYE938" s="14"/>
      <c r="MYF938" s="14"/>
      <c r="MYG938" s="14"/>
      <c r="MYH938" s="14"/>
      <c r="MYI938" s="14"/>
      <c r="MYJ938" s="14"/>
      <c r="MYK938" s="14"/>
      <c r="MYL938" s="14"/>
      <c r="MYM938" s="14"/>
      <c r="MYN938" s="14"/>
      <c r="MYO938" s="14"/>
      <c r="MYP938" s="14"/>
      <c r="MYQ938" s="14"/>
      <c r="MYR938" s="14"/>
      <c r="MYS938" s="14"/>
      <c r="MYT938" s="14"/>
      <c r="MYU938" s="14"/>
      <c r="MYV938" s="14"/>
      <c r="MYW938" s="14"/>
      <c r="MYX938" s="14"/>
      <c r="MYY938" s="14"/>
      <c r="MYZ938" s="14"/>
      <c r="MZA938" s="14"/>
      <c r="MZB938" s="14"/>
      <c r="MZC938" s="14"/>
      <c r="MZD938" s="14"/>
      <c r="MZE938" s="14"/>
      <c r="MZF938" s="14"/>
      <c r="MZG938" s="14"/>
      <c r="MZH938" s="14"/>
      <c r="MZI938" s="14"/>
      <c r="MZJ938" s="14"/>
      <c r="MZK938" s="14"/>
      <c r="MZL938" s="14"/>
      <c r="MZM938" s="14"/>
      <c r="MZN938" s="14"/>
      <c r="MZO938" s="14"/>
      <c r="MZP938" s="14"/>
      <c r="MZQ938" s="14"/>
      <c r="MZR938" s="14"/>
      <c r="MZS938" s="14"/>
      <c r="MZT938" s="14"/>
      <c r="MZU938" s="14"/>
      <c r="MZV938" s="14"/>
      <c r="MZW938" s="14"/>
      <c r="MZX938" s="14"/>
      <c r="MZY938" s="14"/>
      <c r="MZZ938" s="14"/>
      <c r="NAA938" s="14"/>
      <c r="NAB938" s="14"/>
      <c r="NAC938" s="14"/>
      <c r="NAD938" s="14"/>
      <c r="NAE938" s="14"/>
      <c r="NAF938" s="14"/>
      <c r="NAG938" s="14"/>
      <c r="NAH938" s="14"/>
      <c r="NAI938" s="14"/>
      <c r="NAJ938" s="14"/>
      <c r="NAK938" s="14"/>
      <c r="NAL938" s="14"/>
      <c r="NAM938" s="14"/>
      <c r="NAN938" s="14"/>
      <c r="NAO938" s="14"/>
      <c r="NAP938" s="14"/>
      <c r="NAQ938" s="14"/>
      <c r="NAR938" s="14"/>
      <c r="NAS938" s="14"/>
      <c r="NAT938" s="14"/>
      <c r="NAU938" s="14"/>
      <c r="NAV938" s="14"/>
      <c r="NAW938" s="14"/>
      <c r="NAX938" s="14"/>
      <c r="NAY938" s="14"/>
      <c r="NAZ938" s="14"/>
      <c r="NBA938" s="14"/>
      <c r="NBB938" s="14"/>
      <c r="NBC938" s="14"/>
      <c r="NBD938" s="14"/>
      <c r="NBE938" s="14"/>
      <c r="NBF938" s="14"/>
      <c r="NBG938" s="14"/>
      <c r="NBH938" s="14"/>
      <c r="NBI938" s="14"/>
      <c r="NBJ938" s="14"/>
      <c r="NBK938" s="14"/>
      <c r="NBL938" s="14"/>
      <c r="NBM938" s="14"/>
      <c r="NBN938" s="14"/>
      <c r="NBO938" s="14"/>
      <c r="NBP938" s="14"/>
      <c r="NBQ938" s="14"/>
      <c r="NBR938" s="14"/>
      <c r="NBS938" s="14"/>
      <c r="NBT938" s="14"/>
      <c r="NBU938" s="14"/>
      <c r="NBV938" s="14"/>
      <c r="NBW938" s="14"/>
      <c r="NBX938" s="14"/>
      <c r="NBY938" s="14"/>
      <c r="NBZ938" s="14"/>
      <c r="NCA938" s="14"/>
      <c r="NCB938" s="14"/>
      <c r="NCC938" s="14"/>
      <c r="NCD938" s="14"/>
      <c r="NCE938" s="14"/>
      <c r="NCF938" s="14"/>
      <c r="NCG938" s="14"/>
      <c r="NCH938" s="14"/>
      <c r="NCI938" s="14"/>
      <c r="NCJ938" s="14"/>
      <c r="NCK938" s="14"/>
      <c r="NCL938" s="14"/>
      <c r="NCM938" s="14"/>
      <c r="NCN938" s="14"/>
      <c r="NCO938" s="14"/>
      <c r="NCP938" s="14"/>
      <c r="NCQ938" s="14"/>
      <c r="NCR938" s="14"/>
      <c r="NCS938" s="14"/>
      <c r="NCT938" s="14"/>
      <c r="NCU938" s="14"/>
      <c r="NCV938" s="14"/>
      <c r="NCW938" s="14"/>
      <c r="NCX938" s="14"/>
      <c r="NCY938" s="14"/>
      <c r="NCZ938" s="14"/>
      <c r="NDA938" s="14"/>
      <c r="NDB938" s="14"/>
      <c r="NDC938" s="14"/>
      <c r="NDD938" s="14"/>
      <c r="NDE938" s="14"/>
      <c r="NDF938" s="14"/>
      <c r="NDG938" s="14"/>
      <c r="NDH938" s="14"/>
      <c r="NDI938" s="14"/>
      <c r="NDJ938" s="14"/>
      <c r="NDK938" s="14"/>
      <c r="NDL938" s="14"/>
      <c r="NDM938" s="14"/>
      <c r="NDN938" s="14"/>
      <c r="NDO938" s="14"/>
      <c r="NDP938" s="14"/>
      <c r="NDQ938" s="14"/>
      <c r="NDR938" s="14"/>
      <c r="NDS938" s="14"/>
      <c r="NDT938" s="14"/>
      <c r="NDU938" s="14"/>
      <c r="NDV938" s="14"/>
      <c r="NDW938" s="14"/>
      <c r="NDX938" s="14"/>
      <c r="NDY938" s="14"/>
      <c r="NDZ938" s="14"/>
      <c r="NEA938" s="14"/>
      <c r="NEB938" s="14"/>
      <c r="NEC938" s="14"/>
      <c r="NED938" s="14"/>
      <c r="NEE938" s="14"/>
      <c r="NEF938" s="14"/>
      <c r="NEG938" s="14"/>
      <c r="NEH938" s="14"/>
      <c r="NEI938" s="14"/>
      <c r="NEJ938" s="14"/>
      <c r="NEK938" s="14"/>
      <c r="NEL938" s="14"/>
      <c r="NEM938" s="14"/>
      <c r="NEN938" s="14"/>
      <c r="NEO938" s="14"/>
      <c r="NEP938" s="14"/>
      <c r="NEQ938" s="14"/>
      <c r="NER938" s="14"/>
      <c r="NES938" s="14"/>
      <c r="NET938" s="14"/>
      <c r="NEU938" s="14"/>
      <c r="NEV938" s="14"/>
      <c r="NEW938" s="14"/>
      <c r="NEX938" s="14"/>
      <c r="NEY938" s="14"/>
      <c r="NEZ938" s="14"/>
      <c r="NFA938" s="14"/>
      <c r="NFB938" s="14"/>
      <c r="NFC938" s="14"/>
      <c r="NFD938" s="14"/>
      <c r="NFE938" s="14"/>
      <c r="NFF938" s="14"/>
      <c r="NFG938" s="14"/>
      <c r="NFH938" s="14"/>
      <c r="NFI938" s="14"/>
      <c r="NFJ938" s="14"/>
      <c r="NFK938" s="14"/>
      <c r="NFL938" s="14"/>
      <c r="NFM938" s="14"/>
      <c r="NFN938" s="14"/>
      <c r="NFO938" s="14"/>
      <c r="NFP938" s="14"/>
      <c r="NFQ938" s="14"/>
      <c r="NFR938" s="14"/>
      <c r="NFS938" s="14"/>
      <c r="NFT938" s="14"/>
      <c r="NFU938" s="14"/>
      <c r="NFV938" s="14"/>
      <c r="NFW938" s="14"/>
      <c r="NFX938" s="14"/>
      <c r="NFY938" s="14"/>
      <c r="NFZ938" s="14"/>
      <c r="NGA938" s="14"/>
      <c r="NGB938" s="14"/>
      <c r="NGC938" s="14"/>
      <c r="NGD938" s="14"/>
      <c r="NGE938" s="14"/>
      <c r="NGF938" s="14"/>
      <c r="NGG938" s="14"/>
      <c r="NGH938" s="14"/>
      <c r="NGI938" s="14"/>
      <c r="NGJ938" s="14"/>
      <c r="NGK938" s="14"/>
      <c r="NGL938" s="14"/>
      <c r="NGM938" s="14"/>
      <c r="NGN938" s="14"/>
      <c r="NGO938" s="14"/>
      <c r="NGP938" s="14"/>
      <c r="NGQ938" s="14"/>
      <c r="NGR938" s="14"/>
      <c r="NGS938" s="14"/>
      <c r="NGT938" s="14"/>
      <c r="NGU938" s="14"/>
      <c r="NGV938" s="14"/>
      <c r="NGW938" s="14"/>
      <c r="NGX938" s="14"/>
      <c r="NGY938" s="14"/>
      <c r="NGZ938" s="14"/>
      <c r="NHA938" s="14"/>
      <c r="NHB938" s="14"/>
      <c r="NHC938" s="14"/>
      <c r="NHD938" s="14"/>
      <c r="NHE938" s="14"/>
      <c r="NHF938" s="14"/>
      <c r="NHG938" s="14"/>
      <c r="NHH938" s="14"/>
      <c r="NHI938" s="14"/>
      <c r="NHJ938" s="14"/>
      <c r="NHK938" s="14"/>
      <c r="NHL938" s="14"/>
      <c r="NHM938" s="14"/>
      <c r="NHN938" s="14"/>
      <c r="NHO938" s="14"/>
      <c r="NHP938" s="14"/>
      <c r="NHQ938" s="14"/>
      <c r="NHR938" s="14"/>
      <c r="NHS938" s="14"/>
      <c r="NHT938" s="14"/>
      <c r="NHU938" s="14"/>
      <c r="NHV938" s="14"/>
      <c r="NHW938" s="14"/>
      <c r="NHX938" s="14"/>
      <c r="NHY938" s="14"/>
      <c r="NHZ938" s="14"/>
      <c r="NIA938" s="14"/>
      <c r="NIB938" s="14"/>
      <c r="NIC938" s="14"/>
      <c r="NID938" s="14"/>
      <c r="NIE938" s="14"/>
      <c r="NIF938" s="14"/>
      <c r="NIG938" s="14"/>
      <c r="NIH938" s="14"/>
      <c r="NII938" s="14"/>
      <c r="NIJ938" s="14"/>
      <c r="NIK938" s="14"/>
      <c r="NIL938" s="14"/>
      <c r="NIM938" s="14"/>
      <c r="NIN938" s="14"/>
      <c r="NIO938" s="14"/>
      <c r="NIP938" s="14"/>
      <c r="NIQ938" s="14"/>
      <c r="NIR938" s="14"/>
      <c r="NIS938" s="14"/>
      <c r="NIT938" s="14"/>
      <c r="NIU938" s="14"/>
      <c r="NIV938" s="14"/>
      <c r="NIW938" s="14"/>
      <c r="NIX938" s="14"/>
      <c r="NIY938" s="14"/>
      <c r="NIZ938" s="14"/>
      <c r="NJA938" s="14"/>
      <c r="NJB938" s="14"/>
      <c r="NJC938" s="14"/>
      <c r="NJD938" s="14"/>
      <c r="NJE938" s="14"/>
      <c r="NJF938" s="14"/>
      <c r="NJG938" s="14"/>
      <c r="NJH938" s="14"/>
      <c r="NJI938" s="14"/>
      <c r="NJJ938" s="14"/>
      <c r="NJK938" s="14"/>
      <c r="NJL938" s="14"/>
      <c r="NJM938" s="14"/>
      <c r="NJN938" s="14"/>
      <c r="NJO938" s="14"/>
      <c r="NJP938" s="14"/>
      <c r="NJQ938" s="14"/>
      <c r="NJR938" s="14"/>
      <c r="NJS938" s="14"/>
      <c r="NJT938" s="14"/>
      <c r="NJU938" s="14"/>
      <c r="NJV938" s="14"/>
      <c r="NJW938" s="14"/>
      <c r="NJX938" s="14"/>
      <c r="NJY938" s="14"/>
      <c r="NJZ938" s="14"/>
      <c r="NKA938" s="14"/>
      <c r="NKB938" s="14"/>
      <c r="NKC938" s="14"/>
      <c r="NKD938" s="14"/>
      <c r="NKE938" s="14"/>
      <c r="NKF938" s="14"/>
      <c r="NKG938" s="14"/>
      <c r="NKH938" s="14"/>
      <c r="NKI938" s="14"/>
      <c r="NKJ938" s="14"/>
      <c r="NKK938" s="14"/>
      <c r="NKL938" s="14"/>
      <c r="NKM938" s="14"/>
      <c r="NKN938" s="14"/>
      <c r="NKO938" s="14"/>
      <c r="NKP938" s="14"/>
      <c r="NKQ938" s="14"/>
      <c r="NKR938" s="14"/>
      <c r="NKS938" s="14"/>
      <c r="NKT938" s="14"/>
      <c r="NKU938" s="14"/>
      <c r="NKV938" s="14"/>
      <c r="NKW938" s="14"/>
      <c r="NKX938" s="14"/>
      <c r="NKY938" s="14"/>
      <c r="NKZ938" s="14"/>
      <c r="NLA938" s="14"/>
      <c r="NLB938" s="14"/>
      <c r="NLC938" s="14"/>
      <c r="NLD938" s="14"/>
      <c r="NLE938" s="14"/>
      <c r="NLF938" s="14"/>
      <c r="NLG938" s="14"/>
      <c r="NLH938" s="14"/>
      <c r="NLI938" s="14"/>
      <c r="NLJ938" s="14"/>
      <c r="NLK938" s="14"/>
      <c r="NLL938" s="14"/>
      <c r="NLM938" s="14"/>
      <c r="NLN938" s="14"/>
      <c r="NLO938" s="14"/>
      <c r="NLP938" s="14"/>
      <c r="NLQ938" s="14"/>
      <c r="NLR938" s="14"/>
      <c r="NLS938" s="14"/>
      <c r="NLT938" s="14"/>
      <c r="NLU938" s="14"/>
      <c r="NLV938" s="14"/>
      <c r="NLW938" s="14"/>
      <c r="NLX938" s="14"/>
      <c r="NLY938" s="14"/>
      <c r="NLZ938" s="14"/>
      <c r="NMA938" s="14"/>
      <c r="NMB938" s="14"/>
      <c r="NMC938" s="14"/>
      <c r="NMD938" s="14"/>
      <c r="NME938" s="14"/>
      <c r="NMF938" s="14"/>
      <c r="NMG938" s="14"/>
      <c r="NMH938" s="14"/>
      <c r="NMI938" s="14"/>
      <c r="NMJ938" s="14"/>
      <c r="NMK938" s="14"/>
      <c r="NML938" s="14"/>
      <c r="NMM938" s="14"/>
      <c r="NMN938" s="14"/>
      <c r="NMO938" s="14"/>
      <c r="NMP938" s="14"/>
      <c r="NMQ938" s="14"/>
      <c r="NMR938" s="14"/>
      <c r="NMS938" s="14"/>
      <c r="NMT938" s="14"/>
      <c r="NMU938" s="14"/>
      <c r="NMV938" s="14"/>
      <c r="NMW938" s="14"/>
      <c r="NMX938" s="14"/>
      <c r="NMY938" s="14"/>
      <c r="NMZ938" s="14"/>
      <c r="NNA938" s="14"/>
      <c r="NNB938" s="14"/>
      <c r="NNC938" s="14"/>
      <c r="NND938" s="14"/>
      <c r="NNE938" s="14"/>
      <c r="NNF938" s="14"/>
      <c r="NNG938" s="14"/>
      <c r="NNH938" s="14"/>
      <c r="NNI938" s="14"/>
      <c r="NNJ938" s="14"/>
      <c r="NNK938" s="14"/>
      <c r="NNL938" s="14"/>
      <c r="NNM938" s="14"/>
      <c r="NNN938" s="14"/>
      <c r="NNO938" s="14"/>
      <c r="NNP938" s="14"/>
      <c r="NNQ938" s="14"/>
      <c r="NNR938" s="14"/>
      <c r="NNS938" s="14"/>
      <c r="NNT938" s="14"/>
      <c r="NNU938" s="14"/>
      <c r="NNV938" s="14"/>
      <c r="NNW938" s="14"/>
      <c r="NNX938" s="14"/>
      <c r="NNY938" s="14"/>
      <c r="NNZ938" s="14"/>
      <c r="NOA938" s="14"/>
      <c r="NOB938" s="14"/>
      <c r="NOC938" s="14"/>
      <c r="NOD938" s="14"/>
      <c r="NOE938" s="14"/>
      <c r="NOF938" s="14"/>
      <c r="NOG938" s="14"/>
      <c r="NOH938" s="14"/>
      <c r="NOI938" s="14"/>
      <c r="NOJ938" s="14"/>
      <c r="NOK938" s="14"/>
      <c r="NOL938" s="14"/>
      <c r="NOM938" s="14"/>
      <c r="NON938" s="14"/>
      <c r="NOO938" s="14"/>
      <c r="NOP938" s="14"/>
      <c r="NOQ938" s="14"/>
      <c r="NOR938" s="14"/>
      <c r="NOS938" s="14"/>
      <c r="NOT938" s="14"/>
      <c r="NOU938" s="14"/>
      <c r="NOV938" s="14"/>
      <c r="NOW938" s="14"/>
      <c r="NOX938" s="14"/>
      <c r="NOY938" s="14"/>
      <c r="NOZ938" s="14"/>
      <c r="NPA938" s="14"/>
      <c r="NPB938" s="14"/>
      <c r="NPC938" s="14"/>
      <c r="NPD938" s="14"/>
      <c r="NPE938" s="14"/>
      <c r="NPF938" s="14"/>
      <c r="NPG938" s="14"/>
      <c r="NPH938" s="14"/>
      <c r="NPI938" s="14"/>
      <c r="NPJ938" s="14"/>
      <c r="NPK938" s="14"/>
      <c r="NPL938" s="14"/>
      <c r="NPM938" s="14"/>
      <c r="NPN938" s="14"/>
      <c r="NPO938" s="14"/>
      <c r="NPP938" s="14"/>
      <c r="NPQ938" s="14"/>
      <c r="NPR938" s="14"/>
      <c r="NPS938" s="14"/>
      <c r="NPT938" s="14"/>
      <c r="NPU938" s="14"/>
      <c r="NPV938" s="14"/>
      <c r="NPW938" s="14"/>
      <c r="NPX938" s="14"/>
      <c r="NPY938" s="14"/>
      <c r="NPZ938" s="14"/>
      <c r="NQA938" s="14"/>
      <c r="NQB938" s="14"/>
      <c r="NQC938" s="14"/>
      <c r="NQD938" s="14"/>
      <c r="NQE938" s="14"/>
      <c r="NQF938" s="14"/>
      <c r="NQG938" s="14"/>
      <c r="NQH938" s="14"/>
      <c r="NQI938" s="14"/>
      <c r="NQJ938" s="14"/>
      <c r="NQK938" s="14"/>
      <c r="NQL938" s="14"/>
      <c r="NQM938" s="14"/>
      <c r="NQN938" s="14"/>
      <c r="NQO938" s="14"/>
      <c r="NQP938" s="14"/>
      <c r="NQQ938" s="14"/>
      <c r="NQR938" s="14"/>
      <c r="NQS938" s="14"/>
      <c r="NQT938" s="14"/>
      <c r="NQU938" s="14"/>
      <c r="NQV938" s="14"/>
      <c r="NQW938" s="14"/>
      <c r="NQX938" s="14"/>
      <c r="NQY938" s="14"/>
      <c r="NQZ938" s="14"/>
      <c r="NRA938" s="14"/>
      <c r="NRB938" s="14"/>
      <c r="NRC938" s="14"/>
      <c r="NRD938" s="14"/>
      <c r="NRE938" s="14"/>
      <c r="NRF938" s="14"/>
      <c r="NRG938" s="14"/>
      <c r="NRH938" s="14"/>
      <c r="NRI938" s="14"/>
      <c r="NRJ938" s="14"/>
      <c r="NRK938" s="14"/>
      <c r="NRL938" s="14"/>
      <c r="NRM938" s="14"/>
      <c r="NRN938" s="14"/>
      <c r="NRO938" s="14"/>
      <c r="NRP938" s="14"/>
      <c r="NRQ938" s="14"/>
      <c r="NRR938" s="14"/>
      <c r="NRS938" s="14"/>
      <c r="NRT938" s="14"/>
      <c r="NRU938" s="14"/>
      <c r="NRV938" s="14"/>
      <c r="NRW938" s="14"/>
      <c r="NRX938" s="14"/>
      <c r="NRY938" s="14"/>
      <c r="NRZ938" s="14"/>
      <c r="NSA938" s="14"/>
      <c r="NSB938" s="14"/>
      <c r="NSC938" s="14"/>
      <c r="NSD938" s="14"/>
      <c r="NSE938" s="14"/>
      <c r="NSF938" s="14"/>
      <c r="NSG938" s="14"/>
      <c r="NSH938" s="14"/>
      <c r="NSI938" s="14"/>
      <c r="NSJ938" s="14"/>
      <c r="NSK938" s="14"/>
      <c r="NSL938" s="14"/>
      <c r="NSM938" s="14"/>
      <c r="NSN938" s="14"/>
      <c r="NSO938" s="14"/>
      <c r="NSP938" s="14"/>
      <c r="NSQ938" s="14"/>
      <c r="NSR938" s="14"/>
      <c r="NSS938" s="14"/>
      <c r="NST938" s="14"/>
      <c r="NSU938" s="14"/>
      <c r="NSV938" s="14"/>
      <c r="NSW938" s="14"/>
      <c r="NSX938" s="14"/>
      <c r="NSY938" s="14"/>
      <c r="NSZ938" s="14"/>
      <c r="NTA938" s="14"/>
      <c r="NTB938" s="14"/>
      <c r="NTC938" s="14"/>
      <c r="NTD938" s="14"/>
      <c r="NTE938" s="14"/>
      <c r="NTF938" s="14"/>
      <c r="NTG938" s="14"/>
      <c r="NTH938" s="14"/>
      <c r="NTI938" s="14"/>
      <c r="NTJ938" s="14"/>
      <c r="NTK938" s="14"/>
      <c r="NTL938" s="14"/>
      <c r="NTM938" s="14"/>
      <c r="NTN938" s="14"/>
      <c r="NTO938" s="14"/>
      <c r="NTP938" s="14"/>
      <c r="NTQ938" s="14"/>
      <c r="NTR938" s="14"/>
      <c r="NTS938" s="14"/>
      <c r="NTT938" s="14"/>
      <c r="NTU938" s="14"/>
      <c r="NTV938" s="14"/>
      <c r="NTW938" s="14"/>
      <c r="NTX938" s="14"/>
      <c r="NTY938" s="14"/>
      <c r="NTZ938" s="14"/>
      <c r="NUA938" s="14"/>
      <c r="NUB938" s="14"/>
      <c r="NUC938" s="14"/>
      <c r="NUD938" s="14"/>
      <c r="NUE938" s="14"/>
      <c r="NUF938" s="14"/>
      <c r="NUG938" s="14"/>
      <c r="NUH938" s="14"/>
      <c r="NUI938" s="14"/>
      <c r="NUJ938" s="14"/>
      <c r="NUK938" s="14"/>
      <c r="NUL938" s="14"/>
      <c r="NUM938" s="14"/>
      <c r="NUN938" s="14"/>
      <c r="NUO938" s="14"/>
      <c r="NUP938" s="14"/>
      <c r="NUQ938" s="14"/>
      <c r="NUR938" s="14"/>
      <c r="NUS938" s="14"/>
      <c r="NUT938" s="14"/>
      <c r="NUU938" s="14"/>
      <c r="NUV938" s="14"/>
      <c r="NUW938" s="14"/>
      <c r="NUX938" s="14"/>
      <c r="NUY938" s="14"/>
      <c r="NUZ938" s="14"/>
      <c r="NVA938" s="14"/>
      <c r="NVB938" s="14"/>
      <c r="NVC938" s="14"/>
      <c r="NVD938" s="14"/>
      <c r="NVE938" s="14"/>
      <c r="NVF938" s="14"/>
      <c r="NVG938" s="14"/>
      <c r="NVH938" s="14"/>
      <c r="NVI938" s="14"/>
      <c r="NVJ938" s="14"/>
      <c r="NVK938" s="14"/>
      <c r="NVL938" s="14"/>
      <c r="NVM938" s="14"/>
      <c r="NVN938" s="14"/>
      <c r="NVO938" s="14"/>
      <c r="NVP938" s="14"/>
      <c r="NVQ938" s="14"/>
      <c r="NVR938" s="14"/>
      <c r="NVS938" s="14"/>
      <c r="NVT938" s="14"/>
      <c r="NVU938" s="14"/>
      <c r="NVV938" s="14"/>
      <c r="NVW938" s="14"/>
      <c r="NVX938" s="14"/>
      <c r="NVY938" s="14"/>
      <c r="NVZ938" s="14"/>
      <c r="NWA938" s="14"/>
      <c r="NWB938" s="14"/>
      <c r="NWC938" s="14"/>
      <c r="NWD938" s="14"/>
      <c r="NWE938" s="14"/>
      <c r="NWF938" s="14"/>
      <c r="NWG938" s="14"/>
      <c r="NWH938" s="14"/>
      <c r="NWI938" s="14"/>
      <c r="NWJ938" s="14"/>
      <c r="NWK938" s="14"/>
      <c r="NWL938" s="14"/>
      <c r="NWM938" s="14"/>
      <c r="NWN938" s="14"/>
      <c r="NWO938" s="14"/>
      <c r="NWP938" s="14"/>
      <c r="NWQ938" s="14"/>
      <c r="NWR938" s="14"/>
      <c r="NWS938" s="14"/>
      <c r="NWT938" s="14"/>
      <c r="NWU938" s="14"/>
      <c r="NWV938" s="14"/>
      <c r="NWW938" s="14"/>
      <c r="NWX938" s="14"/>
      <c r="NWY938" s="14"/>
      <c r="NWZ938" s="14"/>
      <c r="NXA938" s="14"/>
      <c r="NXB938" s="14"/>
      <c r="NXC938" s="14"/>
      <c r="NXD938" s="14"/>
      <c r="NXE938" s="14"/>
      <c r="NXF938" s="14"/>
      <c r="NXG938" s="14"/>
      <c r="NXH938" s="14"/>
      <c r="NXI938" s="14"/>
      <c r="NXJ938" s="14"/>
      <c r="NXK938" s="14"/>
      <c r="NXL938" s="14"/>
      <c r="NXM938" s="14"/>
      <c r="NXN938" s="14"/>
      <c r="NXO938" s="14"/>
      <c r="NXP938" s="14"/>
      <c r="NXQ938" s="14"/>
      <c r="NXR938" s="14"/>
      <c r="NXS938" s="14"/>
      <c r="NXT938" s="14"/>
      <c r="NXU938" s="14"/>
      <c r="NXV938" s="14"/>
      <c r="NXW938" s="14"/>
      <c r="NXX938" s="14"/>
      <c r="NXY938" s="14"/>
      <c r="NXZ938" s="14"/>
      <c r="NYA938" s="14"/>
      <c r="NYB938" s="14"/>
      <c r="NYC938" s="14"/>
      <c r="NYD938" s="14"/>
      <c r="NYE938" s="14"/>
      <c r="NYF938" s="14"/>
      <c r="NYG938" s="14"/>
      <c r="NYH938" s="14"/>
      <c r="NYI938" s="14"/>
      <c r="NYJ938" s="14"/>
      <c r="NYK938" s="14"/>
      <c r="NYL938" s="14"/>
      <c r="NYM938" s="14"/>
      <c r="NYN938" s="14"/>
      <c r="NYO938" s="14"/>
      <c r="NYP938" s="14"/>
      <c r="NYQ938" s="14"/>
      <c r="NYR938" s="14"/>
      <c r="NYS938" s="14"/>
      <c r="NYT938" s="14"/>
      <c r="NYU938" s="14"/>
      <c r="NYV938" s="14"/>
      <c r="NYW938" s="14"/>
      <c r="NYX938" s="14"/>
      <c r="NYY938" s="14"/>
      <c r="NYZ938" s="14"/>
      <c r="NZA938" s="14"/>
      <c r="NZB938" s="14"/>
      <c r="NZC938" s="14"/>
      <c r="NZD938" s="14"/>
      <c r="NZE938" s="14"/>
      <c r="NZF938" s="14"/>
      <c r="NZG938" s="14"/>
      <c r="NZH938" s="14"/>
      <c r="NZI938" s="14"/>
      <c r="NZJ938" s="14"/>
      <c r="NZK938" s="14"/>
      <c r="NZL938" s="14"/>
      <c r="NZM938" s="14"/>
      <c r="NZN938" s="14"/>
      <c r="NZO938" s="14"/>
      <c r="NZP938" s="14"/>
      <c r="NZQ938" s="14"/>
      <c r="NZR938" s="14"/>
      <c r="NZS938" s="14"/>
      <c r="NZT938" s="14"/>
      <c r="NZU938" s="14"/>
      <c r="NZV938" s="14"/>
      <c r="NZW938" s="14"/>
      <c r="NZX938" s="14"/>
      <c r="NZY938" s="14"/>
      <c r="NZZ938" s="14"/>
      <c r="OAA938" s="14"/>
      <c r="OAB938" s="14"/>
      <c r="OAC938" s="14"/>
      <c r="OAD938" s="14"/>
      <c r="OAE938" s="14"/>
      <c r="OAF938" s="14"/>
      <c r="OAG938" s="14"/>
      <c r="OAH938" s="14"/>
      <c r="OAI938" s="14"/>
      <c r="OAJ938" s="14"/>
      <c r="OAK938" s="14"/>
      <c r="OAL938" s="14"/>
      <c r="OAM938" s="14"/>
      <c r="OAN938" s="14"/>
      <c r="OAO938" s="14"/>
      <c r="OAP938" s="14"/>
      <c r="OAQ938" s="14"/>
      <c r="OAR938" s="14"/>
      <c r="OAS938" s="14"/>
      <c r="OAT938" s="14"/>
      <c r="OAU938" s="14"/>
      <c r="OAV938" s="14"/>
      <c r="OAW938" s="14"/>
      <c r="OAX938" s="14"/>
      <c r="OAY938" s="14"/>
      <c r="OAZ938" s="14"/>
      <c r="OBA938" s="14"/>
      <c r="OBB938" s="14"/>
      <c r="OBC938" s="14"/>
      <c r="OBD938" s="14"/>
      <c r="OBE938" s="14"/>
      <c r="OBF938" s="14"/>
      <c r="OBG938" s="14"/>
      <c r="OBH938" s="14"/>
      <c r="OBI938" s="14"/>
      <c r="OBJ938" s="14"/>
      <c r="OBK938" s="14"/>
      <c r="OBL938" s="14"/>
      <c r="OBM938" s="14"/>
      <c r="OBN938" s="14"/>
      <c r="OBO938" s="14"/>
      <c r="OBP938" s="14"/>
      <c r="OBQ938" s="14"/>
      <c r="OBR938" s="14"/>
      <c r="OBS938" s="14"/>
      <c r="OBT938" s="14"/>
      <c r="OBU938" s="14"/>
      <c r="OBV938" s="14"/>
      <c r="OBW938" s="14"/>
      <c r="OBX938" s="14"/>
      <c r="OBY938" s="14"/>
      <c r="OBZ938" s="14"/>
      <c r="OCA938" s="14"/>
      <c r="OCB938" s="14"/>
      <c r="OCC938" s="14"/>
      <c r="OCD938" s="14"/>
      <c r="OCE938" s="14"/>
      <c r="OCF938" s="14"/>
      <c r="OCG938" s="14"/>
      <c r="OCH938" s="14"/>
      <c r="OCI938" s="14"/>
      <c r="OCJ938" s="14"/>
      <c r="OCK938" s="14"/>
      <c r="OCL938" s="14"/>
      <c r="OCM938" s="14"/>
      <c r="OCN938" s="14"/>
      <c r="OCO938" s="14"/>
      <c r="OCP938" s="14"/>
      <c r="OCQ938" s="14"/>
      <c r="OCR938" s="14"/>
      <c r="OCS938" s="14"/>
      <c r="OCT938" s="14"/>
      <c r="OCU938" s="14"/>
      <c r="OCV938" s="14"/>
      <c r="OCW938" s="14"/>
      <c r="OCX938" s="14"/>
      <c r="OCY938" s="14"/>
      <c r="OCZ938" s="14"/>
      <c r="ODA938" s="14"/>
      <c r="ODB938" s="14"/>
      <c r="ODC938" s="14"/>
      <c r="ODD938" s="14"/>
      <c r="ODE938" s="14"/>
      <c r="ODF938" s="14"/>
      <c r="ODG938" s="14"/>
      <c r="ODH938" s="14"/>
      <c r="ODI938" s="14"/>
      <c r="ODJ938" s="14"/>
      <c r="ODK938" s="14"/>
      <c r="ODL938" s="14"/>
      <c r="ODM938" s="14"/>
      <c r="ODN938" s="14"/>
      <c r="ODO938" s="14"/>
      <c r="ODP938" s="14"/>
      <c r="ODQ938" s="14"/>
      <c r="ODR938" s="14"/>
      <c r="ODS938" s="14"/>
      <c r="ODT938" s="14"/>
      <c r="ODU938" s="14"/>
      <c r="ODV938" s="14"/>
      <c r="ODW938" s="14"/>
      <c r="ODX938" s="14"/>
      <c r="ODY938" s="14"/>
      <c r="ODZ938" s="14"/>
      <c r="OEA938" s="14"/>
      <c r="OEB938" s="14"/>
      <c r="OEC938" s="14"/>
      <c r="OED938" s="14"/>
      <c r="OEE938" s="14"/>
      <c r="OEF938" s="14"/>
      <c r="OEG938" s="14"/>
      <c r="OEH938" s="14"/>
      <c r="OEI938" s="14"/>
      <c r="OEJ938" s="14"/>
      <c r="OEK938" s="14"/>
      <c r="OEL938" s="14"/>
      <c r="OEM938" s="14"/>
      <c r="OEN938" s="14"/>
      <c r="OEO938" s="14"/>
      <c r="OEP938" s="14"/>
      <c r="OEQ938" s="14"/>
      <c r="OER938" s="14"/>
      <c r="OES938" s="14"/>
      <c r="OET938" s="14"/>
      <c r="OEU938" s="14"/>
      <c r="OEV938" s="14"/>
      <c r="OEW938" s="14"/>
      <c r="OEX938" s="14"/>
      <c r="OEY938" s="14"/>
      <c r="OEZ938" s="14"/>
      <c r="OFA938" s="14"/>
      <c r="OFB938" s="14"/>
      <c r="OFC938" s="14"/>
      <c r="OFD938" s="14"/>
      <c r="OFE938" s="14"/>
      <c r="OFF938" s="14"/>
      <c r="OFG938" s="14"/>
      <c r="OFH938" s="14"/>
      <c r="OFI938" s="14"/>
      <c r="OFJ938" s="14"/>
      <c r="OFK938" s="14"/>
      <c r="OFL938" s="14"/>
      <c r="OFM938" s="14"/>
      <c r="OFN938" s="14"/>
      <c r="OFO938" s="14"/>
      <c r="OFP938" s="14"/>
      <c r="OFQ938" s="14"/>
      <c r="OFR938" s="14"/>
      <c r="OFS938" s="14"/>
      <c r="OFT938" s="14"/>
      <c r="OFU938" s="14"/>
      <c r="OFV938" s="14"/>
      <c r="OFW938" s="14"/>
      <c r="OFX938" s="14"/>
      <c r="OFY938" s="14"/>
      <c r="OFZ938" s="14"/>
      <c r="OGA938" s="14"/>
      <c r="OGB938" s="14"/>
      <c r="OGC938" s="14"/>
      <c r="OGD938" s="14"/>
      <c r="OGE938" s="14"/>
      <c r="OGF938" s="14"/>
      <c r="OGG938" s="14"/>
      <c r="OGH938" s="14"/>
      <c r="OGI938" s="14"/>
      <c r="OGJ938" s="14"/>
      <c r="OGK938" s="14"/>
      <c r="OGL938" s="14"/>
      <c r="OGM938" s="14"/>
      <c r="OGN938" s="14"/>
      <c r="OGO938" s="14"/>
      <c r="OGP938" s="14"/>
      <c r="OGQ938" s="14"/>
      <c r="OGR938" s="14"/>
      <c r="OGS938" s="14"/>
      <c r="OGT938" s="14"/>
      <c r="OGU938" s="14"/>
      <c r="OGV938" s="14"/>
      <c r="OGW938" s="14"/>
      <c r="OGX938" s="14"/>
      <c r="OGY938" s="14"/>
      <c r="OGZ938" s="14"/>
      <c r="OHA938" s="14"/>
      <c r="OHB938" s="14"/>
      <c r="OHC938" s="14"/>
      <c r="OHD938" s="14"/>
      <c r="OHE938" s="14"/>
      <c r="OHF938" s="14"/>
      <c r="OHG938" s="14"/>
      <c r="OHH938" s="14"/>
      <c r="OHI938" s="14"/>
      <c r="OHJ938" s="14"/>
      <c r="OHK938" s="14"/>
      <c r="OHL938" s="14"/>
      <c r="OHM938" s="14"/>
      <c r="OHN938" s="14"/>
      <c r="OHO938" s="14"/>
      <c r="OHP938" s="14"/>
      <c r="OHQ938" s="14"/>
      <c r="OHR938" s="14"/>
      <c r="OHS938" s="14"/>
      <c r="OHT938" s="14"/>
      <c r="OHU938" s="14"/>
      <c r="OHV938" s="14"/>
      <c r="OHW938" s="14"/>
      <c r="OHX938" s="14"/>
      <c r="OHY938" s="14"/>
      <c r="OHZ938" s="14"/>
      <c r="OIA938" s="14"/>
      <c r="OIB938" s="14"/>
      <c r="OIC938" s="14"/>
      <c r="OID938" s="14"/>
      <c r="OIE938" s="14"/>
      <c r="OIF938" s="14"/>
      <c r="OIG938" s="14"/>
      <c r="OIH938" s="14"/>
      <c r="OII938" s="14"/>
      <c r="OIJ938" s="14"/>
      <c r="OIK938" s="14"/>
      <c r="OIL938" s="14"/>
      <c r="OIM938" s="14"/>
      <c r="OIN938" s="14"/>
      <c r="OIO938" s="14"/>
      <c r="OIP938" s="14"/>
      <c r="OIQ938" s="14"/>
      <c r="OIR938" s="14"/>
      <c r="OIS938" s="14"/>
      <c r="OIT938" s="14"/>
      <c r="OIU938" s="14"/>
      <c r="OIV938" s="14"/>
      <c r="OIW938" s="14"/>
      <c r="OIX938" s="14"/>
      <c r="OIY938" s="14"/>
      <c r="OIZ938" s="14"/>
      <c r="OJA938" s="14"/>
      <c r="OJB938" s="14"/>
      <c r="OJC938" s="14"/>
      <c r="OJD938" s="14"/>
      <c r="OJE938" s="14"/>
      <c r="OJF938" s="14"/>
      <c r="OJG938" s="14"/>
      <c r="OJH938" s="14"/>
      <c r="OJI938" s="14"/>
      <c r="OJJ938" s="14"/>
      <c r="OJK938" s="14"/>
      <c r="OJL938" s="14"/>
      <c r="OJM938" s="14"/>
      <c r="OJN938" s="14"/>
      <c r="OJO938" s="14"/>
      <c r="OJP938" s="14"/>
      <c r="OJQ938" s="14"/>
      <c r="OJR938" s="14"/>
      <c r="OJS938" s="14"/>
      <c r="OJT938" s="14"/>
      <c r="OJU938" s="14"/>
      <c r="OJV938" s="14"/>
      <c r="OJW938" s="14"/>
      <c r="OJX938" s="14"/>
      <c r="OJY938" s="14"/>
      <c r="OJZ938" s="14"/>
      <c r="OKA938" s="14"/>
      <c r="OKB938" s="14"/>
      <c r="OKC938" s="14"/>
      <c r="OKD938" s="14"/>
      <c r="OKE938" s="14"/>
      <c r="OKF938" s="14"/>
      <c r="OKG938" s="14"/>
      <c r="OKH938" s="14"/>
      <c r="OKI938" s="14"/>
      <c r="OKJ938" s="14"/>
      <c r="OKK938" s="14"/>
      <c r="OKL938" s="14"/>
      <c r="OKM938" s="14"/>
      <c r="OKN938" s="14"/>
      <c r="OKO938" s="14"/>
      <c r="OKP938" s="14"/>
      <c r="OKQ938" s="14"/>
      <c r="OKR938" s="14"/>
      <c r="OKS938" s="14"/>
      <c r="OKT938" s="14"/>
      <c r="OKU938" s="14"/>
      <c r="OKV938" s="14"/>
      <c r="OKW938" s="14"/>
      <c r="OKX938" s="14"/>
      <c r="OKY938" s="14"/>
      <c r="OKZ938" s="14"/>
      <c r="OLA938" s="14"/>
      <c r="OLB938" s="14"/>
      <c r="OLC938" s="14"/>
      <c r="OLD938" s="14"/>
      <c r="OLE938" s="14"/>
      <c r="OLF938" s="14"/>
      <c r="OLG938" s="14"/>
      <c r="OLH938" s="14"/>
      <c r="OLI938" s="14"/>
      <c r="OLJ938" s="14"/>
      <c r="OLK938" s="14"/>
      <c r="OLL938" s="14"/>
      <c r="OLM938" s="14"/>
      <c r="OLN938" s="14"/>
      <c r="OLO938" s="14"/>
      <c r="OLP938" s="14"/>
      <c r="OLQ938" s="14"/>
      <c r="OLR938" s="14"/>
      <c r="OLS938" s="14"/>
      <c r="OLT938" s="14"/>
      <c r="OLU938" s="14"/>
      <c r="OLV938" s="14"/>
      <c r="OLW938" s="14"/>
      <c r="OLX938" s="14"/>
      <c r="OLY938" s="14"/>
      <c r="OLZ938" s="14"/>
      <c r="OMA938" s="14"/>
      <c r="OMB938" s="14"/>
      <c r="OMC938" s="14"/>
      <c r="OMD938" s="14"/>
      <c r="OME938" s="14"/>
      <c r="OMF938" s="14"/>
      <c r="OMG938" s="14"/>
      <c r="OMH938" s="14"/>
      <c r="OMI938" s="14"/>
      <c r="OMJ938" s="14"/>
      <c r="OMK938" s="14"/>
      <c r="OML938" s="14"/>
      <c r="OMM938" s="14"/>
      <c r="OMN938" s="14"/>
      <c r="OMO938" s="14"/>
      <c r="OMP938" s="14"/>
      <c r="OMQ938" s="14"/>
      <c r="OMR938" s="14"/>
      <c r="OMS938" s="14"/>
      <c r="OMT938" s="14"/>
      <c r="OMU938" s="14"/>
      <c r="OMV938" s="14"/>
      <c r="OMW938" s="14"/>
      <c r="OMX938" s="14"/>
      <c r="OMY938" s="14"/>
      <c r="OMZ938" s="14"/>
      <c r="ONA938" s="14"/>
      <c r="ONB938" s="14"/>
      <c r="ONC938" s="14"/>
      <c r="OND938" s="14"/>
      <c r="ONE938" s="14"/>
      <c r="ONF938" s="14"/>
      <c r="ONG938" s="14"/>
      <c r="ONH938" s="14"/>
      <c r="ONI938" s="14"/>
      <c r="ONJ938" s="14"/>
      <c r="ONK938" s="14"/>
      <c r="ONL938" s="14"/>
      <c r="ONM938" s="14"/>
      <c r="ONN938" s="14"/>
      <c r="ONO938" s="14"/>
      <c r="ONP938" s="14"/>
      <c r="ONQ938" s="14"/>
      <c r="ONR938" s="14"/>
      <c r="ONS938" s="14"/>
      <c r="ONT938" s="14"/>
      <c r="ONU938" s="14"/>
      <c r="ONV938" s="14"/>
      <c r="ONW938" s="14"/>
      <c r="ONX938" s="14"/>
      <c r="ONY938" s="14"/>
      <c r="ONZ938" s="14"/>
      <c r="OOA938" s="14"/>
      <c r="OOB938" s="14"/>
      <c r="OOC938" s="14"/>
      <c r="OOD938" s="14"/>
      <c r="OOE938" s="14"/>
      <c r="OOF938" s="14"/>
      <c r="OOG938" s="14"/>
      <c r="OOH938" s="14"/>
      <c r="OOI938" s="14"/>
      <c r="OOJ938" s="14"/>
      <c r="OOK938" s="14"/>
      <c r="OOL938" s="14"/>
      <c r="OOM938" s="14"/>
      <c r="OON938" s="14"/>
      <c r="OOO938" s="14"/>
      <c r="OOP938" s="14"/>
      <c r="OOQ938" s="14"/>
      <c r="OOR938" s="14"/>
      <c r="OOS938" s="14"/>
      <c r="OOT938" s="14"/>
      <c r="OOU938" s="14"/>
      <c r="OOV938" s="14"/>
      <c r="OOW938" s="14"/>
      <c r="OOX938" s="14"/>
      <c r="OOY938" s="14"/>
      <c r="OOZ938" s="14"/>
      <c r="OPA938" s="14"/>
      <c r="OPB938" s="14"/>
      <c r="OPC938" s="14"/>
      <c r="OPD938" s="14"/>
      <c r="OPE938" s="14"/>
      <c r="OPF938" s="14"/>
      <c r="OPG938" s="14"/>
      <c r="OPH938" s="14"/>
      <c r="OPI938" s="14"/>
      <c r="OPJ938" s="14"/>
      <c r="OPK938" s="14"/>
      <c r="OPL938" s="14"/>
      <c r="OPM938" s="14"/>
      <c r="OPN938" s="14"/>
      <c r="OPO938" s="14"/>
      <c r="OPP938" s="14"/>
      <c r="OPQ938" s="14"/>
      <c r="OPR938" s="14"/>
      <c r="OPS938" s="14"/>
      <c r="OPT938" s="14"/>
      <c r="OPU938" s="14"/>
      <c r="OPV938" s="14"/>
      <c r="OPW938" s="14"/>
      <c r="OPX938" s="14"/>
      <c r="OPY938" s="14"/>
      <c r="OPZ938" s="14"/>
      <c r="OQA938" s="14"/>
      <c r="OQB938" s="14"/>
      <c r="OQC938" s="14"/>
      <c r="OQD938" s="14"/>
      <c r="OQE938" s="14"/>
      <c r="OQF938" s="14"/>
      <c r="OQG938" s="14"/>
      <c r="OQH938" s="14"/>
      <c r="OQI938" s="14"/>
      <c r="OQJ938" s="14"/>
      <c r="OQK938" s="14"/>
      <c r="OQL938" s="14"/>
      <c r="OQM938" s="14"/>
      <c r="OQN938" s="14"/>
      <c r="OQO938" s="14"/>
      <c r="OQP938" s="14"/>
      <c r="OQQ938" s="14"/>
      <c r="OQR938" s="14"/>
      <c r="OQS938" s="14"/>
      <c r="OQT938" s="14"/>
      <c r="OQU938" s="14"/>
      <c r="OQV938" s="14"/>
      <c r="OQW938" s="14"/>
      <c r="OQX938" s="14"/>
      <c r="OQY938" s="14"/>
      <c r="OQZ938" s="14"/>
      <c r="ORA938" s="14"/>
      <c r="ORB938" s="14"/>
      <c r="ORC938" s="14"/>
      <c r="ORD938" s="14"/>
      <c r="ORE938" s="14"/>
      <c r="ORF938" s="14"/>
      <c r="ORG938" s="14"/>
      <c r="ORH938" s="14"/>
      <c r="ORI938" s="14"/>
      <c r="ORJ938" s="14"/>
      <c r="ORK938" s="14"/>
      <c r="ORL938" s="14"/>
      <c r="ORM938" s="14"/>
      <c r="ORN938" s="14"/>
      <c r="ORO938" s="14"/>
      <c r="ORP938" s="14"/>
      <c r="ORQ938" s="14"/>
      <c r="ORR938" s="14"/>
      <c r="ORS938" s="14"/>
      <c r="ORT938" s="14"/>
      <c r="ORU938" s="14"/>
      <c r="ORV938" s="14"/>
      <c r="ORW938" s="14"/>
      <c r="ORX938" s="14"/>
      <c r="ORY938" s="14"/>
      <c r="ORZ938" s="14"/>
      <c r="OSA938" s="14"/>
      <c r="OSB938" s="14"/>
      <c r="OSC938" s="14"/>
      <c r="OSD938" s="14"/>
      <c r="OSE938" s="14"/>
      <c r="OSF938" s="14"/>
      <c r="OSG938" s="14"/>
      <c r="OSH938" s="14"/>
      <c r="OSI938" s="14"/>
      <c r="OSJ938" s="14"/>
      <c r="OSK938" s="14"/>
      <c r="OSL938" s="14"/>
      <c r="OSM938" s="14"/>
      <c r="OSN938" s="14"/>
      <c r="OSO938" s="14"/>
      <c r="OSP938" s="14"/>
      <c r="OSQ938" s="14"/>
      <c r="OSR938" s="14"/>
      <c r="OSS938" s="14"/>
      <c r="OST938" s="14"/>
      <c r="OSU938" s="14"/>
      <c r="OSV938" s="14"/>
      <c r="OSW938" s="14"/>
      <c r="OSX938" s="14"/>
      <c r="OSY938" s="14"/>
      <c r="OSZ938" s="14"/>
      <c r="OTA938" s="14"/>
      <c r="OTB938" s="14"/>
      <c r="OTC938" s="14"/>
      <c r="OTD938" s="14"/>
      <c r="OTE938" s="14"/>
      <c r="OTF938" s="14"/>
      <c r="OTG938" s="14"/>
      <c r="OTH938" s="14"/>
      <c r="OTI938" s="14"/>
      <c r="OTJ938" s="14"/>
      <c r="OTK938" s="14"/>
      <c r="OTL938" s="14"/>
      <c r="OTM938" s="14"/>
      <c r="OTN938" s="14"/>
      <c r="OTO938" s="14"/>
      <c r="OTP938" s="14"/>
      <c r="OTQ938" s="14"/>
      <c r="OTR938" s="14"/>
      <c r="OTS938" s="14"/>
      <c r="OTT938" s="14"/>
      <c r="OTU938" s="14"/>
      <c r="OTV938" s="14"/>
      <c r="OTW938" s="14"/>
      <c r="OTX938" s="14"/>
      <c r="OTY938" s="14"/>
      <c r="OTZ938" s="14"/>
      <c r="OUA938" s="14"/>
      <c r="OUB938" s="14"/>
      <c r="OUC938" s="14"/>
      <c r="OUD938" s="14"/>
      <c r="OUE938" s="14"/>
      <c r="OUF938" s="14"/>
      <c r="OUG938" s="14"/>
      <c r="OUH938" s="14"/>
      <c r="OUI938" s="14"/>
      <c r="OUJ938" s="14"/>
      <c r="OUK938" s="14"/>
      <c r="OUL938" s="14"/>
      <c r="OUM938" s="14"/>
      <c r="OUN938" s="14"/>
      <c r="OUO938" s="14"/>
      <c r="OUP938" s="14"/>
      <c r="OUQ938" s="14"/>
      <c r="OUR938" s="14"/>
      <c r="OUS938" s="14"/>
      <c r="OUT938" s="14"/>
      <c r="OUU938" s="14"/>
      <c r="OUV938" s="14"/>
      <c r="OUW938" s="14"/>
      <c r="OUX938" s="14"/>
      <c r="OUY938" s="14"/>
      <c r="OUZ938" s="14"/>
      <c r="OVA938" s="14"/>
      <c r="OVB938" s="14"/>
      <c r="OVC938" s="14"/>
      <c r="OVD938" s="14"/>
      <c r="OVE938" s="14"/>
      <c r="OVF938" s="14"/>
      <c r="OVG938" s="14"/>
      <c r="OVH938" s="14"/>
      <c r="OVI938" s="14"/>
      <c r="OVJ938" s="14"/>
      <c r="OVK938" s="14"/>
      <c r="OVL938" s="14"/>
      <c r="OVM938" s="14"/>
      <c r="OVN938" s="14"/>
      <c r="OVO938" s="14"/>
      <c r="OVP938" s="14"/>
      <c r="OVQ938" s="14"/>
      <c r="OVR938" s="14"/>
      <c r="OVS938" s="14"/>
      <c r="OVT938" s="14"/>
      <c r="OVU938" s="14"/>
      <c r="OVV938" s="14"/>
      <c r="OVW938" s="14"/>
      <c r="OVX938" s="14"/>
      <c r="OVY938" s="14"/>
      <c r="OVZ938" s="14"/>
      <c r="OWA938" s="14"/>
      <c r="OWB938" s="14"/>
      <c r="OWC938" s="14"/>
      <c r="OWD938" s="14"/>
      <c r="OWE938" s="14"/>
      <c r="OWF938" s="14"/>
      <c r="OWG938" s="14"/>
      <c r="OWH938" s="14"/>
      <c r="OWI938" s="14"/>
      <c r="OWJ938" s="14"/>
      <c r="OWK938" s="14"/>
      <c r="OWL938" s="14"/>
      <c r="OWM938" s="14"/>
      <c r="OWN938" s="14"/>
      <c r="OWO938" s="14"/>
      <c r="OWP938" s="14"/>
      <c r="OWQ938" s="14"/>
      <c r="OWR938" s="14"/>
      <c r="OWS938" s="14"/>
      <c r="OWT938" s="14"/>
      <c r="OWU938" s="14"/>
      <c r="OWV938" s="14"/>
      <c r="OWW938" s="14"/>
      <c r="OWX938" s="14"/>
      <c r="OWY938" s="14"/>
      <c r="OWZ938" s="14"/>
      <c r="OXA938" s="14"/>
      <c r="OXB938" s="14"/>
      <c r="OXC938" s="14"/>
      <c r="OXD938" s="14"/>
      <c r="OXE938" s="14"/>
      <c r="OXF938" s="14"/>
      <c r="OXG938" s="14"/>
      <c r="OXH938" s="14"/>
      <c r="OXI938" s="14"/>
      <c r="OXJ938" s="14"/>
      <c r="OXK938" s="14"/>
      <c r="OXL938" s="14"/>
      <c r="OXM938" s="14"/>
      <c r="OXN938" s="14"/>
      <c r="OXO938" s="14"/>
      <c r="OXP938" s="14"/>
      <c r="OXQ938" s="14"/>
      <c r="OXR938" s="14"/>
      <c r="OXS938" s="14"/>
      <c r="OXT938" s="14"/>
      <c r="OXU938" s="14"/>
      <c r="OXV938" s="14"/>
      <c r="OXW938" s="14"/>
      <c r="OXX938" s="14"/>
      <c r="OXY938" s="14"/>
      <c r="OXZ938" s="14"/>
      <c r="OYA938" s="14"/>
      <c r="OYB938" s="14"/>
      <c r="OYC938" s="14"/>
      <c r="OYD938" s="14"/>
      <c r="OYE938" s="14"/>
      <c r="OYF938" s="14"/>
      <c r="OYG938" s="14"/>
      <c r="OYH938" s="14"/>
      <c r="OYI938" s="14"/>
      <c r="OYJ938" s="14"/>
      <c r="OYK938" s="14"/>
      <c r="OYL938" s="14"/>
      <c r="OYM938" s="14"/>
      <c r="OYN938" s="14"/>
      <c r="OYO938" s="14"/>
      <c r="OYP938" s="14"/>
      <c r="OYQ938" s="14"/>
      <c r="OYR938" s="14"/>
      <c r="OYS938" s="14"/>
      <c r="OYT938" s="14"/>
      <c r="OYU938" s="14"/>
      <c r="OYV938" s="14"/>
      <c r="OYW938" s="14"/>
      <c r="OYX938" s="14"/>
      <c r="OYY938" s="14"/>
      <c r="OYZ938" s="14"/>
      <c r="OZA938" s="14"/>
      <c r="OZB938" s="14"/>
      <c r="OZC938" s="14"/>
      <c r="OZD938" s="14"/>
      <c r="OZE938" s="14"/>
      <c r="OZF938" s="14"/>
      <c r="OZG938" s="14"/>
      <c r="OZH938" s="14"/>
      <c r="OZI938" s="14"/>
      <c r="OZJ938" s="14"/>
      <c r="OZK938" s="14"/>
      <c r="OZL938" s="14"/>
      <c r="OZM938" s="14"/>
      <c r="OZN938" s="14"/>
      <c r="OZO938" s="14"/>
      <c r="OZP938" s="14"/>
      <c r="OZQ938" s="14"/>
      <c r="OZR938" s="14"/>
      <c r="OZS938" s="14"/>
      <c r="OZT938" s="14"/>
      <c r="OZU938" s="14"/>
      <c r="OZV938" s="14"/>
      <c r="OZW938" s="14"/>
      <c r="OZX938" s="14"/>
      <c r="OZY938" s="14"/>
      <c r="OZZ938" s="14"/>
      <c r="PAA938" s="14"/>
      <c r="PAB938" s="14"/>
      <c r="PAC938" s="14"/>
      <c r="PAD938" s="14"/>
      <c r="PAE938" s="14"/>
      <c r="PAF938" s="14"/>
      <c r="PAG938" s="14"/>
      <c r="PAH938" s="14"/>
      <c r="PAI938" s="14"/>
      <c r="PAJ938" s="14"/>
      <c r="PAK938" s="14"/>
      <c r="PAL938" s="14"/>
      <c r="PAM938" s="14"/>
      <c r="PAN938" s="14"/>
      <c r="PAO938" s="14"/>
      <c r="PAP938" s="14"/>
      <c r="PAQ938" s="14"/>
      <c r="PAR938" s="14"/>
      <c r="PAS938" s="14"/>
      <c r="PAT938" s="14"/>
      <c r="PAU938" s="14"/>
      <c r="PAV938" s="14"/>
      <c r="PAW938" s="14"/>
      <c r="PAX938" s="14"/>
      <c r="PAY938" s="14"/>
      <c r="PAZ938" s="14"/>
      <c r="PBA938" s="14"/>
      <c r="PBB938" s="14"/>
      <c r="PBC938" s="14"/>
      <c r="PBD938" s="14"/>
      <c r="PBE938" s="14"/>
      <c r="PBF938" s="14"/>
      <c r="PBG938" s="14"/>
      <c r="PBH938" s="14"/>
      <c r="PBI938" s="14"/>
      <c r="PBJ938" s="14"/>
      <c r="PBK938" s="14"/>
      <c r="PBL938" s="14"/>
      <c r="PBM938" s="14"/>
      <c r="PBN938" s="14"/>
      <c r="PBO938" s="14"/>
      <c r="PBP938" s="14"/>
      <c r="PBQ938" s="14"/>
      <c r="PBR938" s="14"/>
      <c r="PBS938" s="14"/>
      <c r="PBT938" s="14"/>
      <c r="PBU938" s="14"/>
      <c r="PBV938" s="14"/>
      <c r="PBW938" s="14"/>
      <c r="PBX938" s="14"/>
      <c r="PBY938" s="14"/>
      <c r="PBZ938" s="14"/>
      <c r="PCA938" s="14"/>
      <c r="PCB938" s="14"/>
      <c r="PCC938" s="14"/>
      <c r="PCD938" s="14"/>
      <c r="PCE938" s="14"/>
      <c r="PCF938" s="14"/>
      <c r="PCG938" s="14"/>
      <c r="PCH938" s="14"/>
      <c r="PCI938" s="14"/>
      <c r="PCJ938" s="14"/>
      <c r="PCK938" s="14"/>
      <c r="PCL938" s="14"/>
      <c r="PCM938" s="14"/>
      <c r="PCN938" s="14"/>
      <c r="PCO938" s="14"/>
      <c r="PCP938" s="14"/>
      <c r="PCQ938" s="14"/>
      <c r="PCR938" s="14"/>
      <c r="PCS938" s="14"/>
      <c r="PCT938" s="14"/>
      <c r="PCU938" s="14"/>
      <c r="PCV938" s="14"/>
      <c r="PCW938" s="14"/>
      <c r="PCX938" s="14"/>
      <c r="PCY938" s="14"/>
      <c r="PCZ938" s="14"/>
      <c r="PDA938" s="14"/>
      <c r="PDB938" s="14"/>
      <c r="PDC938" s="14"/>
      <c r="PDD938" s="14"/>
      <c r="PDE938" s="14"/>
      <c r="PDF938" s="14"/>
      <c r="PDG938" s="14"/>
      <c r="PDH938" s="14"/>
      <c r="PDI938" s="14"/>
      <c r="PDJ938" s="14"/>
      <c r="PDK938" s="14"/>
      <c r="PDL938" s="14"/>
      <c r="PDM938" s="14"/>
      <c r="PDN938" s="14"/>
      <c r="PDO938" s="14"/>
      <c r="PDP938" s="14"/>
      <c r="PDQ938" s="14"/>
      <c r="PDR938" s="14"/>
      <c r="PDS938" s="14"/>
      <c r="PDT938" s="14"/>
      <c r="PDU938" s="14"/>
      <c r="PDV938" s="14"/>
      <c r="PDW938" s="14"/>
      <c r="PDX938" s="14"/>
      <c r="PDY938" s="14"/>
      <c r="PDZ938" s="14"/>
      <c r="PEA938" s="14"/>
      <c r="PEB938" s="14"/>
      <c r="PEC938" s="14"/>
      <c r="PED938" s="14"/>
      <c r="PEE938" s="14"/>
      <c r="PEF938" s="14"/>
      <c r="PEG938" s="14"/>
      <c r="PEH938" s="14"/>
      <c r="PEI938" s="14"/>
      <c r="PEJ938" s="14"/>
      <c r="PEK938" s="14"/>
      <c r="PEL938" s="14"/>
      <c r="PEM938" s="14"/>
      <c r="PEN938" s="14"/>
      <c r="PEO938" s="14"/>
      <c r="PEP938" s="14"/>
      <c r="PEQ938" s="14"/>
      <c r="PER938" s="14"/>
      <c r="PES938" s="14"/>
      <c r="PET938" s="14"/>
      <c r="PEU938" s="14"/>
      <c r="PEV938" s="14"/>
      <c r="PEW938" s="14"/>
      <c r="PEX938" s="14"/>
      <c r="PEY938" s="14"/>
      <c r="PEZ938" s="14"/>
      <c r="PFA938" s="14"/>
      <c r="PFB938" s="14"/>
      <c r="PFC938" s="14"/>
      <c r="PFD938" s="14"/>
      <c r="PFE938" s="14"/>
      <c r="PFF938" s="14"/>
      <c r="PFG938" s="14"/>
      <c r="PFH938" s="14"/>
      <c r="PFI938" s="14"/>
      <c r="PFJ938" s="14"/>
      <c r="PFK938" s="14"/>
      <c r="PFL938" s="14"/>
      <c r="PFM938" s="14"/>
      <c r="PFN938" s="14"/>
      <c r="PFO938" s="14"/>
      <c r="PFP938" s="14"/>
      <c r="PFQ938" s="14"/>
      <c r="PFR938" s="14"/>
      <c r="PFS938" s="14"/>
      <c r="PFT938" s="14"/>
      <c r="PFU938" s="14"/>
      <c r="PFV938" s="14"/>
      <c r="PFW938" s="14"/>
      <c r="PFX938" s="14"/>
      <c r="PFY938" s="14"/>
      <c r="PFZ938" s="14"/>
      <c r="PGA938" s="14"/>
      <c r="PGB938" s="14"/>
      <c r="PGC938" s="14"/>
      <c r="PGD938" s="14"/>
      <c r="PGE938" s="14"/>
      <c r="PGF938" s="14"/>
      <c r="PGG938" s="14"/>
      <c r="PGH938" s="14"/>
      <c r="PGI938" s="14"/>
      <c r="PGJ938" s="14"/>
      <c r="PGK938" s="14"/>
      <c r="PGL938" s="14"/>
      <c r="PGM938" s="14"/>
      <c r="PGN938" s="14"/>
      <c r="PGO938" s="14"/>
      <c r="PGP938" s="14"/>
      <c r="PGQ938" s="14"/>
      <c r="PGR938" s="14"/>
      <c r="PGS938" s="14"/>
      <c r="PGT938" s="14"/>
      <c r="PGU938" s="14"/>
      <c r="PGV938" s="14"/>
      <c r="PGW938" s="14"/>
      <c r="PGX938" s="14"/>
      <c r="PGY938" s="14"/>
      <c r="PGZ938" s="14"/>
      <c r="PHA938" s="14"/>
      <c r="PHB938" s="14"/>
      <c r="PHC938" s="14"/>
      <c r="PHD938" s="14"/>
      <c r="PHE938" s="14"/>
      <c r="PHF938" s="14"/>
      <c r="PHG938" s="14"/>
      <c r="PHH938" s="14"/>
      <c r="PHI938" s="14"/>
      <c r="PHJ938" s="14"/>
      <c r="PHK938" s="14"/>
      <c r="PHL938" s="14"/>
      <c r="PHM938" s="14"/>
      <c r="PHN938" s="14"/>
      <c r="PHO938" s="14"/>
      <c r="PHP938" s="14"/>
      <c r="PHQ938" s="14"/>
      <c r="PHR938" s="14"/>
      <c r="PHS938" s="14"/>
      <c r="PHT938" s="14"/>
      <c r="PHU938" s="14"/>
      <c r="PHV938" s="14"/>
      <c r="PHW938" s="14"/>
      <c r="PHX938" s="14"/>
      <c r="PHY938" s="14"/>
      <c r="PHZ938" s="14"/>
      <c r="PIA938" s="14"/>
      <c r="PIB938" s="14"/>
      <c r="PIC938" s="14"/>
      <c r="PID938" s="14"/>
      <c r="PIE938" s="14"/>
      <c r="PIF938" s="14"/>
      <c r="PIG938" s="14"/>
      <c r="PIH938" s="14"/>
      <c r="PII938" s="14"/>
      <c r="PIJ938" s="14"/>
      <c r="PIK938" s="14"/>
      <c r="PIL938" s="14"/>
      <c r="PIM938" s="14"/>
      <c r="PIN938" s="14"/>
      <c r="PIO938" s="14"/>
      <c r="PIP938" s="14"/>
      <c r="PIQ938" s="14"/>
      <c r="PIR938" s="14"/>
      <c r="PIS938" s="14"/>
      <c r="PIT938" s="14"/>
      <c r="PIU938" s="14"/>
      <c r="PIV938" s="14"/>
      <c r="PIW938" s="14"/>
      <c r="PIX938" s="14"/>
      <c r="PIY938" s="14"/>
      <c r="PIZ938" s="14"/>
      <c r="PJA938" s="14"/>
      <c r="PJB938" s="14"/>
      <c r="PJC938" s="14"/>
      <c r="PJD938" s="14"/>
      <c r="PJE938" s="14"/>
      <c r="PJF938" s="14"/>
      <c r="PJG938" s="14"/>
      <c r="PJH938" s="14"/>
      <c r="PJI938" s="14"/>
      <c r="PJJ938" s="14"/>
      <c r="PJK938" s="14"/>
      <c r="PJL938" s="14"/>
      <c r="PJM938" s="14"/>
      <c r="PJN938" s="14"/>
      <c r="PJO938" s="14"/>
      <c r="PJP938" s="14"/>
      <c r="PJQ938" s="14"/>
      <c r="PJR938" s="14"/>
      <c r="PJS938" s="14"/>
      <c r="PJT938" s="14"/>
      <c r="PJU938" s="14"/>
      <c r="PJV938" s="14"/>
      <c r="PJW938" s="14"/>
      <c r="PJX938" s="14"/>
      <c r="PJY938" s="14"/>
      <c r="PJZ938" s="14"/>
      <c r="PKA938" s="14"/>
      <c r="PKB938" s="14"/>
      <c r="PKC938" s="14"/>
      <c r="PKD938" s="14"/>
      <c r="PKE938" s="14"/>
      <c r="PKF938" s="14"/>
      <c r="PKG938" s="14"/>
      <c r="PKH938" s="14"/>
      <c r="PKI938" s="14"/>
      <c r="PKJ938" s="14"/>
      <c r="PKK938" s="14"/>
      <c r="PKL938" s="14"/>
      <c r="PKM938" s="14"/>
      <c r="PKN938" s="14"/>
      <c r="PKO938" s="14"/>
      <c r="PKP938" s="14"/>
      <c r="PKQ938" s="14"/>
      <c r="PKR938" s="14"/>
      <c r="PKS938" s="14"/>
      <c r="PKT938" s="14"/>
      <c r="PKU938" s="14"/>
      <c r="PKV938" s="14"/>
      <c r="PKW938" s="14"/>
      <c r="PKX938" s="14"/>
      <c r="PKY938" s="14"/>
      <c r="PKZ938" s="14"/>
      <c r="PLA938" s="14"/>
      <c r="PLB938" s="14"/>
      <c r="PLC938" s="14"/>
      <c r="PLD938" s="14"/>
      <c r="PLE938" s="14"/>
      <c r="PLF938" s="14"/>
      <c r="PLG938" s="14"/>
      <c r="PLH938" s="14"/>
      <c r="PLI938" s="14"/>
      <c r="PLJ938" s="14"/>
      <c r="PLK938" s="14"/>
      <c r="PLL938" s="14"/>
      <c r="PLM938" s="14"/>
      <c r="PLN938" s="14"/>
      <c r="PLO938" s="14"/>
      <c r="PLP938" s="14"/>
      <c r="PLQ938" s="14"/>
      <c r="PLR938" s="14"/>
      <c r="PLS938" s="14"/>
      <c r="PLT938" s="14"/>
      <c r="PLU938" s="14"/>
      <c r="PLV938" s="14"/>
      <c r="PLW938" s="14"/>
      <c r="PLX938" s="14"/>
      <c r="PLY938" s="14"/>
      <c r="PLZ938" s="14"/>
      <c r="PMA938" s="14"/>
      <c r="PMB938" s="14"/>
      <c r="PMC938" s="14"/>
      <c r="PMD938" s="14"/>
      <c r="PME938" s="14"/>
      <c r="PMF938" s="14"/>
      <c r="PMG938" s="14"/>
      <c r="PMH938" s="14"/>
      <c r="PMI938" s="14"/>
      <c r="PMJ938" s="14"/>
      <c r="PMK938" s="14"/>
      <c r="PML938" s="14"/>
      <c r="PMM938" s="14"/>
      <c r="PMN938" s="14"/>
      <c r="PMO938" s="14"/>
      <c r="PMP938" s="14"/>
      <c r="PMQ938" s="14"/>
      <c r="PMR938" s="14"/>
      <c r="PMS938" s="14"/>
      <c r="PMT938" s="14"/>
      <c r="PMU938" s="14"/>
      <c r="PMV938" s="14"/>
      <c r="PMW938" s="14"/>
      <c r="PMX938" s="14"/>
      <c r="PMY938" s="14"/>
      <c r="PMZ938" s="14"/>
      <c r="PNA938" s="14"/>
      <c r="PNB938" s="14"/>
      <c r="PNC938" s="14"/>
      <c r="PND938" s="14"/>
      <c r="PNE938" s="14"/>
      <c r="PNF938" s="14"/>
      <c r="PNG938" s="14"/>
      <c r="PNH938" s="14"/>
      <c r="PNI938" s="14"/>
      <c r="PNJ938" s="14"/>
      <c r="PNK938" s="14"/>
      <c r="PNL938" s="14"/>
      <c r="PNM938" s="14"/>
      <c r="PNN938" s="14"/>
      <c r="PNO938" s="14"/>
      <c r="PNP938" s="14"/>
      <c r="PNQ938" s="14"/>
      <c r="PNR938" s="14"/>
      <c r="PNS938" s="14"/>
      <c r="PNT938" s="14"/>
      <c r="PNU938" s="14"/>
      <c r="PNV938" s="14"/>
      <c r="PNW938" s="14"/>
      <c r="PNX938" s="14"/>
      <c r="PNY938" s="14"/>
      <c r="PNZ938" s="14"/>
      <c r="POA938" s="14"/>
      <c r="POB938" s="14"/>
      <c r="POC938" s="14"/>
      <c r="POD938" s="14"/>
      <c r="POE938" s="14"/>
      <c r="POF938" s="14"/>
      <c r="POG938" s="14"/>
      <c r="POH938" s="14"/>
      <c r="POI938" s="14"/>
      <c r="POJ938" s="14"/>
      <c r="POK938" s="14"/>
      <c r="POL938" s="14"/>
      <c r="POM938" s="14"/>
      <c r="PON938" s="14"/>
      <c r="POO938" s="14"/>
      <c r="POP938" s="14"/>
      <c r="POQ938" s="14"/>
      <c r="POR938" s="14"/>
      <c r="POS938" s="14"/>
      <c r="POT938" s="14"/>
      <c r="POU938" s="14"/>
      <c r="POV938" s="14"/>
      <c r="POW938" s="14"/>
      <c r="POX938" s="14"/>
      <c r="POY938" s="14"/>
      <c r="POZ938" s="14"/>
      <c r="PPA938" s="14"/>
      <c r="PPB938" s="14"/>
      <c r="PPC938" s="14"/>
      <c r="PPD938" s="14"/>
      <c r="PPE938" s="14"/>
      <c r="PPF938" s="14"/>
      <c r="PPG938" s="14"/>
      <c r="PPH938" s="14"/>
      <c r="PPI938" s="14"/>
      <c r="PPJ938" s="14"/>
      <c r="PPK938" s="14"/>
      <c r="PPL938" s="14"/>
      <c r="PPM938" s="14"/>
      <c r="PPN938" s="14"/>
      <c r="PPO938" s="14"/>
      <c r="PPP938" s="14"/>
      <c r="PPQ938" s="14"/>
      <c r="PPR938" s="14"/>
      <c r="PPS938" s="14"/>
      <c r="PPT938" s="14"/>
      <c r="PPU938" s="14"/>
      <c r="PPV938" s="14"/>
      <c r="PPW938" s="14"/>
      <c r="PPX938" s="14"/>
      <c r="PPY938" s="14"/>
      <c r="PPZ938" s="14"/>
      <c r="PQA938" s="14"/>
      <c r="PQB938" s="14"/>
      <c r="PQC938" s="14"/>
      <c r="PQD938" s="14"/>
      <c r="PQE938" s="14"/>
      <c r="PQF938" s="14"/>
      <c r="PQG938" s="14"/>
      <c r="PQH938" s="14"/>
      <c r="PQI938" s="14"/>
      <c r="PQJ938" s="14"/>
      <c r="PQK938" s="14"/>
      <c r="PQL938" s="14"/>
      <c r="PQM938" s="14"/>
      <c r="PQN938" s="14"/>
      <c r="PQO938" s="14"/>
      <c r="PQP938" s="14"/>
      <c r="PQQ938" s="14"/>
      <c r="PQR938" s="14"/>
      <c r="PQS938" s="14"/>
      <c r="PQT938" s="14"/>
      <c r="PQU938" s="14"/>
      <c r="PQV938" s="14"/>
      <c r="PQW938" s="14"/>
      <c r="PQX938" s="14"/>
      <c r="PQY938" s="14"/>
      <c r="PQZ938" s="14"/>
      <c r="PRA938" s="14"/>
      <c r="PRB938" s="14"/>
      <c r="PRC938" s="14"/>
      <c r="PRD938" s="14"/>
      <c r="PRE938" s="14"/>
      <c r="PRF938" s="14"/>
      <c r="PRG938" s="14"/>
      <c r="PRH938" s="14"/>
      <c r="PRI938" s="14"/>
      <c r="PRJ938" s="14"/>
      <c r="PRK938" s="14"/>
      <c r="PRL938" s="14"/>
      <c r="PRM938" s="14"/>
      <c r="PRN938" s="14"/>
      <c r="PRO938" s="14"/>
      <c r="PRP938" s="14"/>
      <c r="PRQ938" s="14"/>
      <c r="PRR938" s="14"/>
      <c r="PRS938" s="14"/>
      <c r="PRT938" s="14"/>
      <c r="PRU938" s="14"/>
      <c r="PRV938" s="14"/>
      <c r="PRW938" s="14"/>
      <c r="PRX938" s="14"/>
      <c r="PRY938" s="14"/>
      <c r="PRZ938" s="14"/>
      <c r="PSA938" s="14"/>
      <c r="PSB938" s="14"/>
      <c r="PSC938" s="14"/>
      <c r="PSD938" s="14"/>
      <c r="PSE938" s="14"/>
      <c r="PSF938" s="14"/>
      <c r="PSG938" s="14"/>
      <c r="PSH938" s="14"/>
      <c r="PSI938" s="14"/>
      <c r="PSJ938" s="14"/>
      <c r="PSK938" s="14"/>
      <c r="PSL938" s="14"/>
      <c r="PSM938" s="14"/>
      <c r="PSN938" s="14"/>
      <c r="PSO938" s="14"/>
      <c r="PSP938" s="14"/>
      <c r="PSQ938" s="14"/>
      <c r="PSR938" s="14"/>
      <c r="PSS938" s="14"/>
      <c r="PST938" s="14"/>
      <c r="PSU938" s="14"/>
      <c r="PSV938" s="14"/>
      <c r="PSW938" s="14"/>
      <c r="PSX938" s="14"/>
      <c r="PSY938" s="14"/>
      <c r="PSZ938" s="14"/>
      <c r="PTA938" s="14"/>
      <c r="PTB938" s="14"/>
      <c r="PTC938" s="14"/>
      <c r="PTD938" s="14"/>
      <c r="PTE938" s="14"/>
      <c r="PTF938" s="14"/>
      <c r="PTG938" s="14"/>
      <c r="PTH938" s="14"/>
      <c r="PTI938" s="14"/>
      <c r="PTJ938" s="14"/>
      <c r="PTK938" s="14"/>
      <c r="PTL938" s="14"/>
      <c r="PTM938" s="14"/>
      <c r="PTN938" s="14"/>
      <c r="PTO938" s="14"/>
      <c r="PTP938" s="14"/>
      <c r="PTQ938" s="14"/>
      <c r="PTR938" s="14"/>
      <c r="PTS938" s="14"/>
      <c r="PTT938" s="14"/>
      <c r="PTU938" s="14"/>
      <c r="PTV938" s="14"/>
      <c r="PTW938" s="14"/>
      <c r="PTX938" s="14"/>
      <c r="PTY938" s="14"/>
      <c r="PTZ938" s="14"/>
      <c r="PUA938" s="14"/>
      <c r="PUB938" s="14"/>
      <c r="PUC938" s="14"/>
      <c r="PUD938" s="14"/>
      <c r="PUE938" s="14"/>
      <c r="PUF938" s="14"/>
      <c r="PUG938" s="14"/>
      <c r="PUH938" s="14"/>
      <c r="PUI938" s="14"/>
      <c r="PUJ938" s="14"/>
      <c r="PUK938" s="14"/>
      <c r="PUL938" s="14"/>
      <c r="PUM938" s="14"/>
      <c r="PUN938" s="14"/>
      <c r="PUO938" s="14"/>
      <c r="PUP938" s="14"/>
      <c r="PUQ938" s="14"/>
      <c r="PUR938" s="14"/>
      <c r="PUS938" s="14"/>
      <c r="PUT938" s="14"/>
      <c r="PUU938" s="14"/>
      <c r="PUV938" s="14"/>
      <c r="PUW938" s="14"/>
      <c r="PUX938" s="14"/>
      <c r="PUY938" s="14"/>
      <c r="PUZ938" s="14"/>
      <c r="PVA938" s="14"/>
      <c r="PVB938" s="14"/>
      <c r="PVC938" s="14"/>
      <c r="PVD938" s="14"/>
      <c r="PVE938" s="14"/>
      <c r="PVF938" s="14"/>
      <c r="PVG938" s="14"/>
      <c r="PVH938" s="14"/>
      <c r="PVI938" s="14"/>
      <c r="PVJ938" s="14"/>
      <c r="PVK938" s="14"/>
      <c r="PVL938" s="14"/>
      <c r="PVM938" s="14"/>
      <c r="PVN938" s="14"/>
      <c r="PVO938" s="14"/>
      <c r="PVP938" s="14"/>
      <c r="PVQ938" s="14"/>
      <c r="PVR938" s="14"/>
      <c r="PVS938" s="14"/>
      <c r="PVT938" s="14"/>
      <c r="PVU938" s="14"/>
      <c r="PVV938" s="14"/>
      <c r="PVW938" s="14"/>
      <c r="PVX938" s="14"/>
      <c r="PVY938" s="14"/>
      <c r="PVZ938" s="14"/>
      <c r="PWA938" s="14"/>
      <c r="PWB938" s="14"/>
      <c r="PWC938" s="14"/>
      <c r="PWD938" s="14"/>
      <c r="PWE938" s="14"/>
      <c r="PWF938" s="14"/>
      <c r="PWG938" s="14"/>
      <c r="PWH938" s="14"/>
      <c r="PWI938" s="14"/>
      <c r="PWJ938" s="14"/>
      <c r="PWK938" s="14"/>
      <c r="PWL938" s="14"/>
      <c r="PWM938" s="14"/>
      <c r="PWN938" s="14"/>
      <c r="PWO938" s="14"/>
      <c r="PWP938" s="14"/>
      <c r="PWQ938" s="14"/>
      <c r="PWR938" s="14"/>
      <c r="PWS938" s="14"/>
      <c r="PWT938" s="14"/>
      <c r="PWU938" s="14"/>
      <c r="PWV938" s="14"/>
      <c r="PWW938" s="14"/>
      <c r="PWX938" s="14"/>
      <c r="PWY938" s="14"/>
      <c r="PWZ938" s="14"/>
      <c r="PXA938" s="14"/>
      <c r="PXB938" s="14"/>
      <c r="PXC938" s="14"/>
      <c r="PXD938" s="14"/>
      <c r="PXE938" s="14"/>
      <c r="PXF938" s="14"/>
      <c r="PXG938" s="14"/>
      <c r="PXH938" s="14"/>
      <c r="PXI938" s="14"/>
      <c r="PXJ938" s="14"/>
      <c r="PXK938" s="14"/>
      <c r="PXL938" s="14"/>
      <c r="PXM938" s="14"/>
      <c r="PXN938" s="14"/>
      <c r="PXO938" s="14"/>
      <c r="PXP938" s="14"/>
      <c r="PXQ938" s="14"/>
      <c r="PXR938" s="14"/>
      <c r="PXS938" s="14"/>
      <c r="PXT938" s="14"/>
      <c r="PXU938" s="14"/>
      <c r="PXV938" s="14"/>
      <c r="PXW938" s="14"/>
      <c r="PXX938" s="14"/>
      <c r="PXY938" s="14"/>
      <c r="PXZ938" s="14"/>
      <c r="PYA938" s="14"/>
      <c r="PYB938" s="14"/>
      <c r="PYC938" s="14"/>
      <c r="PYD938" s="14"/>
      <c r="PYE938" s="14"/>
      <c r="PYF938" s="14"/>
      <c r="PYG938" s="14"/>
      <c r="PYH938" s="14"/>
      <c r="PYI938" s="14"/>
      <c r="PYJ938" s="14"/>
      <c r="PYK938" s="14"/>
      <c r="PYL938" s="14"/>
      <c r="PYM938" s="14"/>
      <c r="PYN938" s="14"/>
      <c r="PYO938" s="14"/>
      <c r="PYP938" s="14"/>
      <c r="PYQ938" s="14"/>
      <c r="PYR938" s="14"/>
      <c r="PYS938" s="14"/>
      <c r="PYT938" s="14"/>
      <c r="PYU938" s="14"/>
      <c r="PYV938" s="14"/>
      <c r="PYW938" s="14"/>
      <c r="PYX938" s="14"/>
      <c r="PYY938" s="14"/>
      <c r="PYZ938" s="14"/>
      <c r="PZA938" s="14"/>
      <c r="PZB938" s="14"/>
      <c r="PZC938" s="14"/>
      <c r="PZD938" s="14"/>
      <c r="PZE938" s="14"/>
      <c r="PZF938" s="14"/>
      <c r="PZG938" s="14"/>
      <c r="PZH938" s="14"/>
      <c r="PZI938" s="14"/>
      <c r="PZJ938" s="14"/>
      <c r="PZK938" s="14"/>
      <c r="PZL938" s="14"/>
      <c r="PZM938" s="14"/>
      <c r="PZN938" s="14"/>
      <c r="PZO938" s="14"/>
      <c r="PZP938" s="14"/>
      <c r="PZQ938" s="14"/>
      <c r="PZR938" s="14"/>
      <c r="PZS938" s="14"/>
      <c r="PZT938" s="14"/>
      <c r="PZU938" s="14"/>
      <c r="PZV938" s="14"/>
      <c r="PZW938" s="14"/>
      <c r="PZX938" s="14"/>
      <c r="PZY938" s="14"/>
      <c r="PZZ938" s="14"/>
      <c r="QAA938" s="14"/>
      <c r="QAB938" s="14"/>
      <c r="QAC938" s="14"/>
      <c r="QAD938" s="14"/>
      <c r="QAE938" s="14"/>
      <c r="QAF938" s="14"/>
      <c r="QAG938" s="14"/>
      <c r="QAH938" s="14"/>
      <c r="QAI938" s="14"/>
      <c r="QAJ938" s="14"/>
      <c r="QAK938" s="14"/>
      <c r="QAL938" s="14"/>
      <c r="QAM938" s="14"/>
      <c r="QAN938" s="14"/>
      <c r="QAO938" s="14"/>
      <c r="QAP938" s="14"/>
      <c r="QAQ938" s="14"/>
      <c r="QAR938" s="14"/>
      <c r="QAS938" s="14"/>
      <c r="QAT938" s="14"/>
      <c r="QAU938" s="14"/>
      <c r="QAV938" s="14"/>
      <c r="QAW938" s="14"/>
      <c r="QAX938" s="14"/>
      <c r="QAY938" s="14"/>
      <c r="QAZ938" s="14"/>
      <c r="QBA938" s="14"/>
      <c r="QBB938" s="14"/>
      <c r="QBC938" s="14"/>
      <c r="QBD938" s="14"/>
      <c r="QBE938" s="14"/>
      <c r="QBF938" s="14"/>
      <c r="QBG938" s="14"/>
      <c r="QBH938" s="14"/>
      <c r="QBI938" s="14"/>
      <c r="QBJ938" s="14"/>
      <c r="QBK938" s="14"/>
      <c r="QBL938" s="14"/>
      <c r="QBM938" s="14"/>
      <c r="QBN938" s="14"/>
      <c r="QBO938" s="14"/>
      <c r="QBP938" s="14"/>
      <c r="QBQ938" s="14"/>
      <c r="QBR938" s="14"/>
      <c r="QBS938" s="14"/>
      <c r="QBT938" s="14"/>
      <c r="QBU938" s="14"/>
      <c r="QBV938" s="14"/>
      <c r="QBW938" s="14"/>
      <c r="QBX938" s="14"/>
      <c r="QBY938" s="14"/>
      <c r="QBZ938" s="14"/>
      <c r="QCA938" s="14"/>
      <c r="QCB938" s="14"/>
      <c r="QCC938" s="14"/>
      <c r="QCD938" s="14"/>
      <c r="QCE938" s="14"/>
      <c r="QCF938" s="14"/>
      <c r="QCG938" s="14"/>
      <c r="QCH938" s="14"/>
      <c r="QCI938" s="14"/>
      <c r="QCJ938" s="14"/>
      <c r="QCK938" s="14"/>
      <c r="QCL938" s="14"/>
      <c r="QCM938" s="14"/>
      <c r="QCN938" s="14"/>
      <c r="QCO938" s="14"/>
      <c r="QCP938" s="14"/>
      <c r="QCQ938" s="14"/>
      <c r="QCR938" s="14"/>
      <c r="QCS938" s="14"/>
      <c r="QCT938" s="14"/>
      <c r="QCU938" s="14"/>
      <c r="QCV938" s="14"/>
      <c r="QCW938" s="14"/>
      <c r="QCX938" s="14"/>
      <c r="QCY938" s="14"/>
      <c r="QCZ938" s="14"/>
      <c r="QDA938" s="14"/>
      <c r="QDB938" s="14"/>
      <c r="QDC938" s="14"/>
      <c r="QDD938" s="14"/>
      <c r="QDE938" s="14"/>
      <c r="QDF938" s="14"/>
      <c r="QDG938" s="14"/>
      <c r="QDH938" s="14"/>
      <c r="QDI938" s="14"/>
      <c r="QDJ938" s="14"/>
      <c r="QDK938" s="14"/>
      <c r="QDL938" s="14"/>
      <c r="QDM938" s="14"/>
      <c r="QDN938" s="14"/>
      <c r="QDO938" s="14"/>
      <c r="QDP938" s="14"/>
      <c r="QDQ938" s="14"/>
      <c r="QDR938" s="14"/>
      <c r="QDS938" s="14"/>
      <c r="QDT938" s="14"/>
      <c r="QDU938" s="14"/>
      <c r="QDV938" s="14"/>
      <c r="QDW938" s="14"/>
      <c r="QDX938" s="14"/>
      <c r="QDY938" s="14"/>
      <c r="QDZ938" s="14"/>
      <c r="QEA938" s="14"/>
      <c r="QEB938" s="14"/>
      <c r="QEC938" s="14"/>
      <c r="QED938" s="14"/>
      <c r="QEE938" s="14"/>
      <c r="QEF938" s="14"/>
      <c r="QEG938" s="14"/>
      <c r="QEH938" s="14"/>
      <c r="QEI938" s="14"/>
      <c r="QEJ938" s="14"/>
      <c r="QEK938" s="14"/>
      <c r="QEL938" s="14"/>
      <c r="QEM938" s="14"/>
      <c r="QEN938" s="14"/>
      <c r="QEO938" s="14"/>
      <c r="QEP938" s="14"/>
      <c r="QEQ938" s="14"/>
      <c r="QER938" s="14"/>
      <c r="QES938" s="14"/>
      <c r="QET938" s="14"/>
      <c r="QEU938" s="14"/>
      <c r="QEV938" s="14"/>
      <c r="QEW938" s="14"/>
      <c r="QEX938" s="14"/>
      <c r="QEY938" s="14"/>
      <c r="QEZ938" s="14"/>
      <c r="QFA938" s="14"/>
      <c r="QFB938" s="14"/>
      <c r="QFC938" s="14"/>
      <c r="QFD938" s="14"/>
      <c r="QFE938" s="14"/>
      <c r="QFF938" s="14"/>
      <c r="QFG938" s="14"/>
      <c r="QFH938" s="14"/>
      <c r="QFI938" s="14"/>
      <c r="QFJ938" s="14"/>
      <c r="QFK938" s="14"/>
      <c r="QFL938" s="14"/>
      <c r="QFM938" s="14"/>
      <c r="QFN938" s="14"/>
      <c r="QFO938" s="14"/>
      <c r="QFP938" s="14"/>
      <c r="QFQ938" s="14"/>
      <c r="QFR938" s="14"/>
      <c r="QFS938" s="14"/>
      <c r="QFT938" s="14"/>
      <c r="QFU938" s="14"/>
      <c r="QFV938" s="14"/>
      <c r="QFW938" s="14"/>
      <c r="QFX938" s="14"/>
      <c r="QFY938" s="14"/>
      <c r="QFZ938" s="14"/>
      <c r="QGA938" s="14"/>
      <c r="QGB938" s="14"/>
      <c r="QGC938" s="14"/>
      <c r="QGD938" s="14"/>
      <c r="QGE938" s="14"/>
      <c r="QGF938" s="14"/>
      <c r="QGG938" s="14"/>
      <c r="QGH938" s="14"/>
      <c r="QGI938" s="14"/>
      <c r="QGJ938" s="14"/>
      <c r="QGK938" s="14"/>
      <c r="QGL938" s="14"/>
      <c r="QGM938" s="14"/>
      <c r="QGN938" s="14"/>
      <c r="QGO938" s="14"/>
      <c r="QGP938" s="14"/>
      <c r="QGQ938" s="14"/>
      <c r="QGR938" s="14"/>
      <c r="QGS938" s="14"/>
      <c r="QGT938" s="14"/>
      <c r="QGU938" s="14"/>
      <c r="QGV938" s="14"/>
      <c r="QGW938" s="14"/>
      <c r="QGX938" s="14"/>
      <c r="QGY938" s="14"/>
      <c r="QGZ938" s="14"/>
      <c r="QHA938" s="14"/>
      <c r="QHB938" s="14"/>
      <c r="QHC938" s="14"/>
      <c r="QHD938" s="14"/>
      <c r="QHE938" s="14"/>
      <c r="QHF938" s="14"/>
      <c r="QHG938" s="14"/>
      <c r="QHH938" s="14"/>
      <c r="QHI938" s="14"/>
      <c r="QHJ938" s="14"/>
      <c r="QHK938" s="14"/>
      <c r="QHL938" s="14"/>
      <c r="QHM938" s="14"/>
      <c r="QHN938" s="14"/>
      <c r="QHO938" s="14"/>
      <c r="QHP938" s="14"/>
      <c r="QHQ938" s="14"/>
      <c r="QHR938" s="14"/>
      <c r="QHS938" s="14"/>
      <c r="QHT938" s="14"/>
      <c r="QHU938" s="14"/>
      <c r="QHV938" s="14"/>
      <c r="QHW938" s="14"/>
      <c r="QHX938" s="14"/>
      <c r="QHY938" s="14"/>
      <c r="QHZ938" s="14"/>
      <c r="QIA938" s="14"/>
      <c r="QIB938" s="14"/>
      <c r="QIC938" s="14"/>
      <c r="QID938" s="14"/>
      <c r="QIE938" s="14"/>
      <c r="QIF938" s="14"/>
      <c r="QIG938" s="14"/>
      <c r="QIH938" s="14"/>
      <c r="QII938" s="14"/>
      <c r="QIJ938" s="14"/>
      <c r="QIK938" s="14"/>
      <c r="QIL938" s="14"/>
      <c r="QIM938" s="14"/>
      <c r="QIN938" s="14"/>
      <c r="QIO938" s="14"/>
      <c r="QIP938" s="14"/>
      <c r="QIQ938" s="14"/>
      <c r="QIR938" s="14"/>
      <c r="QIS938" s="14"/>
      <c r="QIT938" s="14"/>
      <c r="QIU938" s="14"/>
      <c r="QIV938" s="14"/>
      <c r="QIW938" s="14"/>
      <c r="QIX938" s="14"/>
      <c r="QIY938" s="14"/>
      <c r="QIZ938" s="14"/>
      <c r="QJA938" s="14"/>
      <c r="QJB938" s="14"/>
      <c r="QJC938" s="14"/>
      <c r="QJD938" s="14"/>
      <c r="QJE938" s="14"/>
      <c r="QJF938" s="14"/>
      <c r="QJG938" s="14"/>
      <c r="QJH938" s="14"/>
      <c r="QJI938" s="14"/>
      <c r="QJJ938" s="14"/>
      <c r="QJK938" s="14"/>
      <c r="QJL938" s="14"/>
      <c r="QJM938" s="14"/>
      <c r="QJN938" s="14"/>
      <c r="QJO938" s="14"/>
      <c r="QJP938" s="14"/>
      <c r="QJQ938" s="14"/>
      <c r="QJR938" s="14"/>
      <c r="QJS938" s="14"/>
      <c r="QJT938" s="14"/>
      <c r="QJU938" s="14"/>
      <c r="QJV938" s="14"/>
      <c r="QJW938" s="14"/>
      <c r="QJX938" s="14"/>
      <c r="QJY938" s="14"/>
      <c r="QJZ938" s="14"/>
      <c r="QKA938" s="14"/>
      <c r="QKB938" s="14"/>
      <c r="QKC938" s="14"/>
      <c r="QKD938" s="14"/>
      <c r="QKE938" s="14"/>
      <c r="QKF938" s="14"/>
      <c r="QKG938" s="14"/>
      <c r="QKH938" s="14"/>
      <c r="QKI938" s="14"/>
      <c r="QKJ938" s="14"/>
      <c r="QKK938" s="14"/>
      <c r="QKL938" s="14"/>
      <c r="QKM938" s="14"/>
      <c r="QKN938" s="14"/>
      <c r="QKO938" s="14"/>
      <c r="QKP938" s="14"/>
      <c r="QKQ938" s="14"/>
      <c r="QKR938" s="14"/>
      <c r="QKS938" s="14"/>
      <c r="QKT938" s="14"/>
      <c r="QKU938" s="14"/>
      <c r="QKV938" s="14"/>
      <c r="QKW938" s="14"/>
      <c r="QKX938" s="14"/>
      <c r="QKY938" s="14"/>
      <c r="QKZ938" s="14"/>
      <c r="QLA938" s="14"/>
      <c r="QLB938" s="14"/>
      <c r="QLC938" s="14"/>
      <c r="QLD938" s="14"/>
      <c r="QLE938" s="14"/>
      <c r="QLF938" s="14"/>
      <c r="QLG938" s="14"/>
      <c r="QLH938" s="14"/>
      <c r="QLI938" s="14"/>
      <c r="QLJ938" s="14"/>
      <c r="QLK938" s="14"/>
      <c r="QLL938" s="14"/>
      <c r="QLM938" s="14"/>
      <c r="QLN938" s="14"/>
      <c r="QLO938" s="14"/>
      <c r="QLP938" s="14"/>
      <c r="QLQ938" s="14"/>
      <c r="QLR938" s="14"/>
      <c r="QLS938" s="14"/>
      <c r="QLT938" s="14"/>
      <c r="QLU938" s="14"/>
      <c r="QLV938" s="14"/>
      <c r="QLW938" s="14"/>
      <c r="QLX938" s="14"/>
      <c r="QLY938" s="14"/>
      <c r="QLZ938" s="14"/>
      <c r="QMA938" s="14"/>
      <c r="QMB938" s="14"/>
      <c r="QMC938" s="14"/>
      <c r="QMD938" s="14"/>
      <c r="QME938" s="14"/>
      <c r="QMF938" s="14"/>
      <c r="QMG938" s="14"/>
      <c r="QMH938" s="14"/>
      <c r="QMI938" s="14"/>
      <c r="QMJ938" s="14"/>
      <c r="QMK938" s="14"/>
      <c r="QML938" s="14"/>
      <c r="QMM938" s="14"/>
      <c r="QMN938" s="14"/>
      <c r="QMO938" s="14"/>
      <c r="QMP938" s="14"/>
      <c r="QMQ938" s="14"/>
      <c r="QMR938" s="14"/>
      <c r="QMS938" s="14"/>
      <c r="QMT938" s="14"/>
      <c r="QMU938" s="14"/>
      <c r="QMV938" s="14"/>
      <c r="QMW938" s="14"/>
      <c r="QMX938" s="14"/>
      <c r="QMY938" s="14"/>
      <c r="QMZ938" s="14"/>
      <c r="QNA938" s="14"/>
      <c r="QNB938" s="14"/>
      <c r="QNC938" s="14"/>
      <c r="QND938" s="14"/>
      <c r="QNE938" s="14"/>
      <c r="QNF938" s="14"/>
      <c r="QNG938" s="14"/>
      <c r="QNH938" s="14"/>
      <c r="QNI938" s="14"/>
      <c r="QNJ938" s="14"/>
      <c r="QNK938" s="14"/>
      <c r="QNL938" s="14"/>
      <c r="QNM938" s="14"/>
      <c r="QNN938" s="14"/>
      <c r="QNO938" s="14"/>
      <c r="QNP938" s="14"/>
      <c r="QNQ938" s="14"/>
      <c r="QNR938" s="14"/>
      <c r="QNS938" s="14"/>
      <c r="QNT938" s="14"/>
      <c r="QNU938" s="14"/>
      <c r="QNV938" s="14"/>
      <c r="QNW938" s="14"/>
      <c r="QNX938" s="14"/>
      <c r="QNY938" s="14"/>
      <c r="QNZ938" s="14"/>
      <c r="QOA938" s="14"/>
      <c r="QOB938" s="14"/>
      <c r="QOC938" s="14"/>
      <c r="QOD938" s="14"/>
      <c r="QOE938" s="14"/>
      <c r="QOF938" s="14"/>
      <c r="QOG938" s="14"/>
      <c r="QOH938" s="14"/>
      <c r="QOI938" s="14"/>
      <c r="QOJ938" s="14"/>
      <c r="QOK938" s="14"/>
      <c r="QOL938" s="14"/>
      <c r="QOM938" s="14"/>
      <c r="QON938" s="14"/>
      <c r="QOO938" s="14"/>
      <c r="QOP938" s="14"/>
      <c r="QOQ938" s="14"/>
      <c r="QOR938" s="14"/>
      <c r="QOS938" s="14"/>
      <c r="QOT938" s="14"/>
      <c r="QOU938" s="14"/>
      <c r="QOV938" s="14"/>
      <c r="QOW938" s="14"/>
      <c r="QOX938" s="14"/>
      <c r="QOY938" s="14"/>
      <c r="QOZ938" s="14"/>
      <c r="QPA938" s="14"/>
      <c r="QPB938" s="14"/>
      <c r="QPC938" s="14"/>
      <c r="QPD938" s="14"/>
      <c r="QPE938" s="14"/>
      <c r="QPF938" s="14"/>
      <c r="QPG938" s="14"/>
      <c r="QPH938" s="14"/>
      <c r="QPI938" s="14"/>
      <c r="QPJ938" s="14"/>
      <c r="QPK938" s="14"/>
      <c r="QPL938" s="14"/>
      <c r="QPM938" s="14"/>
      <c r="QPN938" s="14"/>
      <c r="QPO938" s="14"/>
      <c r="QPP938" s="14"/>
      <c r="QPQ938" s="14"/>
      <c r="QPR938" s="14"/>
      <c r="QPS938" s="14"/>
      <c r="QPT938" s="14"/>
      <c r="QPU938" s="14"/>
      <c r="QPV938" s="14"/>
      <c r="QPW938" s="14"/>
      <c r="QPX938" s="14"/>
      <c r="QPY938" s="14"/>
      <c r="QPZ938" s="14"/>
      <c r="QQA938" s="14"/>
      <c r="QQB938" s="14"/>
      <c r="QQC938" s="14"/>
      <c r="QQD938" s="14"/>
      <c r="QQE938" s="14"/>
      <c r="QQF938" s="14"/>
      <c r="QQG938" s="14"/>
      <c r="QQH938" s="14"/>
      <c r="QQI938" s="14"/>
      <c r="QQJ938" s="14"/>
      <c r="QQK938" s="14"/>
      <c r="QQL938" s="14"/>
      <c r="QQM938" s="14"/>
      <c r="QQN938" s="14"/>
      <c r="QQO938" s="14"/>
      <c r="QQP938" s="14"/>
      <c r="QQQ938" s="14"/>
      <c r="QQR938" s="14"/>
      <c r="QQS938" s="14"/>
      <c r="QQT938" s="14"/>
      <c r="QQU938" s="14"/>
      <c r="QQV938" s="14"/>
      <c r="QQW938" s="14"/>
      <c r="QQX938" s="14"/>
      <c r="QQY938" s="14"/>
      <c r="QQZ938" s="14"/>
      <c r="QRA938" s="14"/>
      <c r="QRB938" s="14"/>
      <c r="QRC938" s="14"/>
      <c r="QRD938" s="14"/>
      <c r="QRE938" s="14"/>
      <c r="QRF938" s="14"/>
      <c r="QRG938" s="14"/>
      <c r="QRH938" s="14"/>
      <c r="QRI938" s="14"/>
      <c r="QRJ938" s="14"/>
      <c r="QRK938" s="14"/>
      <c r="QRL938" s="14"/>
      <c r="QRM938" s="14"/>
      <c r="QRN938" s="14"/>
      <c r="QRO938" s="14"/>
      <c r="QRP938" s="14"/>
      <c r="QRQ938" s="14"/>
      <c r="QRR938" s="14"/>
      <c r="QRS938" s="14"/>
      <c r="QRT938" s="14"/>
      <c r="QRU938" s="14"/>
      <c r="QRV938" s="14"/>
      <c r="QRW938" s="14"/>
      <c r="QRX938" s="14"/>
      <c r="QRY938" s="14"/>
      <c r="QRZ938" s="14"/>
      <c r="QSA938" s="14"/>
      <c r="QSB938" s="14"/>
      <c r="QSC938" s="14"/>
      <c r="QSD938" s="14"/>
      <c r="QSE938" s="14"/>
      <c r="QSF938" s="14"/>
      <c r="QSG938" s="14"/>
      <c r="QSH938" s="14"/>
      <c r="QSI938" s="14"/>
      <c r="QSJ938" s="14"/>
      <c r="QSK938" s="14"/>
      <c r="QSL938" s="14"/>
      <c r="QSM938" s="14"/>
      <c r="QSN938" s="14"/>
      <c r="QSO938" s="14"/>
      <c r="QSP938" s="14"/>
      <c r="QSQ938" s="14"/>
      <c r="QSR938" s="14"/>
      <c r="QSS938" s="14"/>
      <c r="QST938" s="14"/>
      <c r="QSU938" s="14"/>
      <c r="QSV938" s="14"/>
      <c r="QSW938" s="14"/>
      <c r="QSX938" s="14"/>
      <c r="QSY938" s="14"/>
      <c r="QSZ938" s="14"/>
      <c r="QTA938" s="14"/>
      <c r="QTB938" s="14"/>
      <c r="QTC938" s="14"/>
      <c r="QTD938" s="14"/>
      <c r="QTE938" s="14"/>
      <c r="QTF938" s="14"/>
      <c r="QTG938" s="14"/>
      <c r="QTH938" s="14"/>
      <c r="QTI938" s="14"/>
      <c r="QTJ938" s="14"/>
      <c r="QTK938" s="14"/>
      <c r="QTL938" s="14"/>
      <c r="QTM938" s="14"/>
      <c r="QTN938" s="14"/>
      <c r="QTO938" s="14"/>
      <c r="QTP938" s="14"/>
      <c r="QTQ938" s="14"/>
      <c r="QTR938" s="14"/>
      <c r="QTS938" s="14"/>
      <c r="QTT938" s="14"/>
      <c r="QTU938" s="14"/>
      <c r="QTV938" s="14"/>
      <c r="QTW938" s="14"/>
      <c r="QTX938" s="14"/>
      <c r="QTY938" s="14"/>
      <c r="QTZ938" s="14"/>
      <c r="QUA938" s="14"/>
      <c r="QUB938" s="14"/>
      <c r="QUC938" s="14"/>
      <c r="QUD938" s="14"/>
      <c r="QUE938" s="14"/>
      <c r="QUF938" s="14"/>
      <c r="QUG938" s="14"/>
      <c r="QUH938" s="14"/>
      <c r="QUI938" s="14"/>
      <c r="QUJ938" s="14"/>
      <c r="QUK938" s="14"/>
      <c r="QUL938" s="14"/>
      <c r="QUM938" s="14"/>
      <c r="QUN938" s="14"/>
      <c r="QUO938" s="14"/>
      <c r="QUP938" s="14"/>
      <c r="QUQ938" s="14"/>
      <c r="QUR938" s="14"/>
      <c r="QUS938" s="14"/>
      <c r="QUT938" s="14"/>
      <c r="QUU938" s="14"/>
      <c r="QUV938" s="14"/>
      <c r="QUW938" s="14"/>
      <c r="QUX938" s="14"/>
      <c r="QUY938" s="14"/>
      <c r="QUZ938" s="14"/>
      <c r="QVA938" s="14"/>
      <c r="QVB938" s="14"/>
      <c r="QVC938" s="14"/>
      <c r="QVD938" s="14"/>
      <c r="QVE938" s="14"/>
      <c r="QVF938" s="14"/>
      <c r="QVG938" s="14"/>
      <c r="QVH938" s="14"/>
      <c r="QVI938" s="14"/>
      <c r="QVJ938" s="14"/>
      <c r="QVK938" s="14"/>
      <c r="QVL938" s="14"/>
      <c r="QVM938" s="14"/>
      <c r="QVN938" s="14"/>
      <c r="QVO938" s="14"/>
      <c r="QVP938" s="14"/>
      <c r="QVQ938" s="14"/>
      <c r="QVR938" s="14"/>
      <c r="QVS938" s="14"/>
      <c r="QVT938" s="14"/>
      <c r="QVU938" s="14"/>
      <c r="QVV938" s="14"/>
      <c r="QVW938" s="14"/>
      <c r="QVX938" s="14"/>
      <c r="QVY938" s="14"/>
      <c r="QVZ938" s="14"/>
      <c r="QWA938" s="14"/>
      <c r="QWB938" s="14"/>
      <c r="QWC938" s="14"/>
      <c r="QWD938" s="14"/>
      <c r="QWE938" s="14"/>
      <c r="QWF938" s="14"/>
      <c r="QWG938" s="14"/>
      <c r="QWH938" s="14"/>
      <c r="QWI938" s="14"/>
      <c r="QWJ938" s="14"/>
      <c r="QWK938" s="14"/>
      <c r="QWL938" s="14"/>
      <c r="QWM938" s="14"/>
      <c r="QWN938" s="14"/>
      <c r="QWO938" s="14"/>
      <c r="QWP938" s="14"/>
      <c r="QWQ938" s="14"/>
      <c r="QWR938" s="14"/>
      <c r="QWS938" s="14"/>
      <c r="QWT938" s="14"/>
      <c r="QWU938" s="14"/>
      <c r="QWV938" s="14"/>
      <c r="QWW938" s="14"/>
      <c r="QWX938" s="14"/>
      <c r="QWY938" s="14"/>
      <c r="QWZ938" s="14"/>
      <c r="QXA938" s="14"/>
      <c r="QXB938" s="14"/>
      <c r="QXC938" s="14"/>
      <c r="QXD938" s="14"/>
      <c r="QXE938" s="14"/>
      <c r="QXF938" s="14"/>
      <c r="QXG938" s="14"/>
      <c r="QXH938" s="14"/>
      <c r="QXI938" s="14"/>
      <c r="QXJ938" s="14"/>
      <c r="QXK938" s="14"/>
      <c r="QXL938" s="14"/>
      <c r="QXM938" s="14"/>
      <c r="QXN938" s="14"/>
      <c r="QXO938" s="14"/>
      <c r="QXP938" s="14"/>
      <c r="QXQ938" s="14"/>
      <c r="QXR938" s="14"/>
      <c r="QXS938" s="14"/>
      <c r="QXT938" s="14"/>
      <c r="QXU938" s="14"/>
      <c r="QXV938" s="14"/>
      <c r="QXW938" s="14"/>
      <c r="QXX938" s="14"/>
      <c r="QXY938" s="14"/>
      <c r="QXZ938" s="14"/>
      <c r="QYA938" s="14"/>
      <c r="QYB938" s="14"/>
      <c r="QYC938" s="14"/>
      <c r="QYD938" s="14"/>
      <c r="QYE938" s="14"/>
      <c r="QYF938" s="14"/>
      <c r="QYG938" s="14"/>
      <c r="QYH938" s="14"/>
      <c r="QYI938" s="14"/>
      <c r="QYJ938" s="14"/>
      <c r="QYK938" s="14"/>
      <c r="QYL938" s="14"/>
      <c r="QYM938" s="14"/>
      <c r="QYN938" s="14"/>
      <c r="QYO938" s="14"/>
      <c r="QYP938" s="14"/>
      <c r="QYQ938" s="14"/>
      <c r="QYR938" s="14"/>
      <c r="QYS938" s="14"/>
      <c r="QYT938" s="14"/>
      <c r="QYU938" s="14"/>
      <c r="QYV938" s="14"/>
      <c r="QYW938" s="14"/>
      <c r="QYX938" s="14"/>
      <c r="QYY938" s="14"/>
      <c r="QYZ938" s="14"/>
      <c r="QZA938" s="14"/>
      <c r="QZB938" s="14"/>
      <c r="QZC938" s="14"/>
      <c r="QZD938" s="14"/>
      <c r="QZE938" s="14"/>
      <c r="QZF938" s="14"/>
      <c r="QZG938" s="14"/>
      <c r="QZH938" s="14"/>
      <c r="QZI938" s="14"/>
      <c r="QZJ938" s="14"/>
      <c r="QZK938" s="14"/>
      <c r="QZL938" s="14"/>
      <c r="QZM938" s="14"/>
      <c r="QZN938" s="14"/>
      <c r="QZO938" s="14"/>
      <c r="QZP938" s="14"/>
      <c r="QZQ938" s="14"/>
      <c r="QZR938" s="14"/>
      <c r="QZS938" s="14"/>
      <c r="QZT938" s="14"/>
      <c r="QZU938" s="14"/>
      <c r="QZV938" s="14"/>
      <c r="QZW938" s="14"/>
      <c r="QZX938" s="14"/>
      <c r="QZY938" s="14"/>
      <c r="QZZ938" s="14"/>
      <c r="RAA938" s="14"/>
      <c r="RAB938" s="14"/>
      <c r="RAC938" s="14"/>
      <c r="RAD938" s="14"/>
      <c r="RAE938" s="14"/>
      <c r="RAF938" s="14"/>
      <c r="RAG938" s="14"/>
      <c r="RAH938" s="14"/>
      <c r="RAI938" s="14"/>
      <c r="RAJ938" s="14"/>
      <c r="RAK938" s="14"/>
      <c r="RAL938" s="14"/>
      <c r="RAM938" s="14"/>
      <c r="RAN938" s="14"/>
      <c r="RAO938" s="14"/>
      <c r="RAP938" s="14"/>
      <c r="RAQ938" s="14"/>
      <c r="RAR938" s="14"/>
      <c r="RAS938" s="14"/>
      <c r="RAT938" s="14"/>
      <c r="RAU938" s="14"/>
      <c r="RAV938" s="14"/>
      <c r="RAW938" s="14"/>
      <c r="RAX938" s="14"/>
      <c r="RAY938" s="14"/>
      <c r="RAZ938" s="14"/>
      <c r="RBA938" s="14"/>
      <c r="RBB938" s="14"/>
      <c r="RBC938" s="14"/>
      <c r="RBD938" s="14"/>
      <c r="RBE938" s="14"/>
      <c r="RBF938" s="14"/>
      <c r="RBG938" s="14"/>
      <c r="RBH938" s="14"/>
      <c r="RBI938" s="14"/>
      <c r="RBJ938" s="14"/>
      <c r="RBK938" s="14"/>
      <c r="RBL938" s="14"/>
      <c r="RBM938" s="14"/>
      <c r="RBN938" s="14"/>
      <c r="RBO938" s="14"/>
      <c r="RBP938" s="14"/>
      <c r="RBQ938" s="14"/>
      <c r="RBR938" s="14"/>
      <c r="RBS938" s="14"/>
      <c r="RBT938" s="14"/>
      <c r="RBU938" s="14"/>
      <c r="RBV938" s="14"/>
      <c r="RBW938" s="14"/>
      <c r="RBX938" s="14"/>
      <c r="RBY938" s="14"/>
      <c r="RBZ938" s="14"/>
      <c r="RCA938" s="14"/>
      <c r="RCB938" s="14"/>
      <c r="RCC938" s="14"/>
      <c r="RCD938" s="14"/>
      <c r="RCE938" s="14"/>
      <c r="RCF938" s="14"/>
      <c r="RCG938" s="14"/>
      <c r="RCH938" s="14"/>
      <c r="RCI938" s="14"/>
      <c r="RCJ938" s="14"/>
      <c r="RCK938" s="14"/>
      <c r="RCL938" s="14"/>
      <c r="RCM938" s="14"/>
      <c r="RCN938" s="14"/>
      <c r="RCO938" s="14"/>
      <c r="RCP938" s="14"/>
      <c r="RCQ938" s="14"/>
      <c r="RCR938" s="14"/>
      <c r="RCS938" s="14"/>
      <c r="RCT938" s="14"/>
      <c r="RCU938" s="14"/>
      <c r="RCV938" s="14"/>
      <c r="RCW938" s="14"/>
      <c r="RCX938" s="14"/>
      <c r="RCY938" s="14"/>
      <c r="RCZ938" s="14"/>
      <c r="RDA938" s="14"/>
      <c r="RDB938" s="14"/>
      <c r="RDC938" s="14"/>
      <c r="RDD938" s="14"/>
      <c r="RDE938" s="14"/>
      <c r="RDF938" s="14"/>
      <c r="RDG938" s="14"/>
      <c r="RDH938" s="14"/>
      <c r="RDI938" s="14"/>
      <c r="RDJ938" s="14"/>
      <c r="RDK938" s="14"/>
      <c r="RDL938" s="14"/>
      <c r="RDM938" s="14"/>
      <c r="RDN938" s="14"/>
      <c r="RDO938" s="14"/>
      <c r="RDP938" s="14"/>
      <c r="RDQ938" s="14"/>
      <c r="RDR938" s="14"/>
      <c r="RDS938" s="14"/>
      <c r="RDT938" s="14"/>
      <c r="RDU938" s="14"/>
      <c r="RDV938" s="14"/>
      <c r="RDW938" s="14"/>
      <c r="RDX938" s="14"/>
      <c r="RDY938" s="14"/>
      <c r="RDZ938" s="14"/>
      <c r="REA938" s="14"/>
      <c r="REB938" s="14"/>
      <c r="REC938" s="14"/>
      <c r="RED938" s="14"/>
      <c r="REE938" s="14"/>
      <c r="REF938" s="14"/>
      <c r="REG938" s="14"/>
      <c r="REH938" s="14"/>
      <c r="REI938" s="14"/>
      <c r="REJ938" s="14"/>
      <c r="REK938" s="14"/>
      <c r="REL938" s="14"/>
      <c r="REM938" s="14"/>
      <c r="REN938" s="14"/>
      <c r="REO938" s="14"/>
      <c r="REP938" s="14"/>
      <c r="REQ938" s="14"/>
      <c r="RER938" s="14"/>
      <c r="RES938" s="14"/>
      <c r="RET938" s="14"/>
      <c r="REU938" s="14"/>
      <c r="REV938" s="14"/>
      <c r="REW938" s="14"/>
      <c r="REX938" s="14"/>
      <c r="REY938" s="14"/>
      <c r="REZ938" s="14"/>
      <c r="RFA938" s="14"/>
      <c r="RFB938" s="14"/>
      <c r="RFC938" s="14"/>
      <c r="RFD938" s="14"/>
      <c r="RFE938" s="14"/>
      <c r="RFF938" s="14"/>
      <c r="RFG938" s="14"/>
      <c r="RFH938" s="14"/>
      <c r="RFI938" s="14"/>
      <c r="RFJ938" s="14"/>
      <c r="RFK938" s="14"/>
      <c r="RFL938" s="14"/>
      <c r="RFM938" s="14"/>
      <c r="RFN938" s="14"/>
      <c r="RFO938" s="14"/>
      <c r="RFP938" s="14"/>
      <c r="RFQ938" s="14"/>
      <c r="RFR938" s="14"/>
      <c r="RFS938" s="14"/>
      <c r="RFT938" s="14"/>
      <c r="RFU938" s="14"/>
      <c r="RFV938" s="14"/>
      <c r="RFW938" s="14"/>
      <c r="RFX938" s="14"/>
      <c r="RFY938" s="14"/>
      <c r="RFZ938" s="14"/>
      <c r="RGA938" s="14"/>
      <c r="RGB938" s="14"/>
      <c r="RGC938" s="14"/>
      <c r="RGD938" s="14"/>
      <c r="RGE938" s="14"/>
      <c r="RGF938" s="14"/>
      <c r="RGG938" s="14"/>
      <c r="RGH938" s="14"/>
      <c r="RGI938" s="14"/>
      <c r="RGJ938" s="14"/>
      <c r="RGK938" s="14"/>
      <c r="RGL938" s="14"/>
      <c r="RGM938" s="14"/>
      <c r="RGN938" s="14"/>
      <c r="RGO938" s="14"/>
      <c r="RGP938" s="14"/>
      <c r="RGQ938" s="14"/>
      <c r="RGR938" s="14"/>
      <c r="RGS938" s="14"/>
      <c r="RGT938" s="14"/>
      <c r="RGU938" s="14"/>
      <c r="RGV938" s="14"/>
      <c r="RGW938" s="14"/>
      <c r="RGX938" s="14"/>
      <c r="RGY938" s="14"/>
      <c r="RGZ938" s="14"/>
      <c r="RHA938" s="14"/>
      <c r="RHB938" s="14"/>
      <c r="RHC938" s="14"/>
      <c r="RHD938" s="14"/>
      <c r="RHE938" s="14"/>
      <c r="RHF938" s="14"/>
      <c r="RHG938" s="14"/>
      <c r="RHH938" s="14"/>
      <c r="RHI938" s="14"/>
      <c r="RHJ938" s="14"/>
      <c r="RHK938" s="14"/>
      <c r="RHL938" s="14"/>
      <c r="RHM938" s="14"/>
      <c r="RHN938" s="14"/>
      <c r="RHO938" s="14"/>
      <c r="RHP938" s="14"/>
      <c r="RHQ938" s="14"/>
      <c r="RHR938" s="14"/>
      <c r="RHS938" s="14"/>
      <c r="RHT938" s="14"/>
      <c r="RHU938" s="14"/>
      <c r="RHV938" s="14"/>
      <c r="RHW938" s="14"/>
      <c r="RHX938" s="14"/>
      <c r="RHY938" s="14"/>
      <c r="RHZ938" s="14"/>
      <c r="RIA938" s="14"/>
      <c r="RIB938" s="14"/>
      <c r="RIC938" s="14"/>
      <c r="RID938" s="14"/>
      <c r="RIE938" s="14"/>
      <c r="RIF938" s="14"/>
      <c r="RIG938" s="14"/>
      <c r="RIH938" s="14"/>
      <c r="RII938" s="14"/>
      <c r="RIJ938" s="14"/>
      <c r="RIK938" s="14"/>
      <c r="RIL938" s="14"/>
      <c r="RIM938" s="14"/>
      <c r="RIN938" s="14"/>
      <c r="RIO938" s="14"/>
      <c r="RIP938" s="14"/>
      <c r="RIQ938" s="14"/>
      <c r="RIR938" s="14"/>
      <c r="RIS938" s="14"/>
      <c r="RIT938" s="14"/>
      <c r="RIU938" s="14"/>
      <c r="RIV938" s="14"/>
      <c r="RIW938" s="14"/>
      <c r="RIX938" s="14"/>
      <c r="RIY938" s="14"/>
      <c r="RIZ938" s="14"/>
      <c r="RJA938" s="14"/>
      <c r="RJB938" s="14"/>
      <c r="RJC938" s="14"/>
      <c r="RJD938" s="14"/>
      <c r="RJE938" s="14"/>
      <c r="RJF938" s="14"/>
      <c r="RJG938" s="14"/>
      <c r="RJH938" s="14"/>
      <c r="RJI938" s="14"/>
      <c r="RJJ938" s="14"/>
      <c r="RJK938" s="14"/>
      <c r="RJL938" s="14"/>
      <c r="RJM938" s="14"/>
      <c r="RJN938" s="14"/>
      <c r="RJO938" s="14"/>
      <c r="RJP938" s="14"/>
      <c r="RJQ938" s="14"/>
      <c r="RJR938" s="14"/>
      <c r="RJS938" s="14"/>
      <c r="RJT938" s="14"/>
      <c r="RJU938" s="14"/>
      <c r="RJV938" s="14"/>
      <c r="RJW938" s="14"/>
      <c r="RJX938" s="14"/>
      <c r="RJY938" s="14"/>
      <c r="RJZ938" s="14"/>
      <c r="RKA938" s="14"/>
      <c r="RKB938" s="14"/>
      <c r="RKC938" s="14"/>
      <c r="RKD938" s="14"/>
      <c r="RKE938" s="14"/>
      <c r="RKF938" s="14"/>
      <c r="RKG938" s="14"/>
      <c r="RKH938" s="14"/>
      <c r="RKI938" s="14"/>
      <c r="RKJ938" s="14"/>
      <c r="RKK938" s="14"/>
      <c r="RKL938" s="14"/>
      <c r="RKM938" s="14"/>
      <c r="RKN938" s="14"/>
      <c r="RKO938" s="14"/>
      <c r="RKP938" s="14"/>
      <c r="RKQ938" s="14"/>
      <c r="RKR938" s="14"/>
      <c r="RKS938" s="14"/>
      <c r="RKT938" s="14"/>
      <c r="RKU938" s="14"/>
      <c r="RKV938" s="14"/>
      <c r="RKW938" s="14"/>
      <c r="RKX938" s="14"/>
      <c r="RKY938" s="14"/>
      <c r="RKZ938" s="14"/>
      <c r="RLA938" s="14"/>
      <c r="RLB938" s="14"/>
      <c r="RLC938" s="14"/>
      <c r="RLD938" s="14"/>
      <c r="RLE938" s="14"/>
      <c r="RLF938" s="14"/>
      <c r="RLG938" s="14"/>
      <c r="RLH938" s="14"/>
      <c r="RLI938" s="14"/>
      <c r="RLJ938" s="14"/>
      <c r="RLK938" s="14"/>
      <c r="RLL938" s="14"/>
      <c r="RLM938" s="14"/>
      <c r="RLN938" s="14"/>
      <c r="RLO938" s="14"/>
      <c r="RLP938" s="14"/>
      <c r="RLQ938" s="14"/>
      <c r="RLR938" s="14"/>
      <c r="RLS938" s="14"/>
      <c r="RLT938" s="14"/>
      <c r="RLU938" s="14"/>
      <c r="RLV938" s="14"/>
      <c r="RLW938" s="14"/>
      <c r="RLX938" s="14"/>
      <c r="RLY938" s="14"/>
      <c r="RLZ938" s="14"/>
      <c r="RMA938" s="14"/>
      <c r="RMB938" s="14"/>
      <c r="RMC938" s="14"/>
      <c r="RMD938" s="14"/>
      <c r="RME938" s="14"/>
      <c r="RMF938" s="14"/>
      <c r="RMG938" s="14"/>
      <c r="RMH938" s="14"/>
      <c r="RMI938" s="14"/>
      <c r="RMJ938" s="14"/>
      <c r="RMK938" s="14"/>
      <c r="RML938" s="14"/>
      <c r="RMM938" s="14"/>
      <c r="RMN938" s="14"/>
      <c r="RMO938" s="14"/>
      <c r="RMP938" s="14"/>
      <c r="RMQ938" s="14"/>
      <c r="RMR938" s="14"/>
      <c r="RMS938" s="14"/>
      <c r="RMT938" s="14"/>
      <c r="RMU938" s="14"/>
      <c r="RMV938" s="14"/>
      <c r="RMW938" s="14"/>
      <c r="RMX938" s="14"/>
      <c r="RMY938" s="14"/>
      <c r="RMZ938" s="14"/>
      <c r="RNA938" s="14"/>
      <c r="RNB938" s="14"/>
      <c r="RNC938" s="14"/>
      <c r="RND938" s="14"/>
      <c r="RNE938" s="14"/>
      <c r="RNF938" s="14"/>
      <c r="RNG938" s="14"/>
      <c r="RNH938" s="14"/>
      <c r="RNI938" s="14"/>
      <c r="RNJ938" s="14"/>
      <c r="RNK938" s="14"/>
      <c r="RNL938" s="14"/>
      <c r="RNM938" s="14"/>
      <c r="RNN938" s="14"/>
      <c r="RNO938" s="14"/>
      <c r="RNP938" s="14"/>
      <c r="RNQ938" s="14"/>
      <c r="RNR938" s="14"/>
      <c r="RNS938" s="14"/>
      <c r="RNT938" s="14"/>
      <c r="RNU938" s="14"/>
      <c r="RNV938" s="14"/>
      <c r="RNW938" s="14"/>
      <c r="RNX938" s="14"/>
      <c r="RNY938" s="14"/>
      <c r="RNZ938" s="14"/>
      <c r="ROA938" s="14"/>
      <c r="ROB938" s="14"/>
      <c r="ROC938" s="14"/>
      <c r="ROD938" s="14"/>
      <c r="ROE938" s="14"/>
      <c r="ROF938" s="14"/>
      <c r="ROG938" s="14"/>
      <c r="ROH938" s="14"/>
      <c r="ROI938" s="14"/>
      <c r="ROJ938" s="14"/>
      <c r="ROK938" s="14"/>
      <c r="ROL938" s="14"/>
      <c r="ROM938" s="14"/>
      <c r="RON938" s="14"/>
      <c r="ROO938" s="14"/>
      <c r="ROP938" s="14"/>
      <c r="ROQ938" s="14"/>
      <c r="ROR938" s="14"/>
      <c r="ROS938" s="14"/>
      <c r="ROT938" s="14"/>
      <c r="ROU938" s="14"/>
      <c r="ROV938" s="14"/>
      <c r="ROW938" s="14"/>
      <c r="ROX938" s="14"/>
      <c r="ROY938" s="14"/>
      <c r="ROZ938" s="14"/>
      <c r="RPA938" s="14"/>
      <c r="RPB938" s="14"/>
      <c r="RPC938" s="14"/>
      <c r="RPD938" s="14"/>
      <c r="RPE938" s="14"/>
      <c r="RPF938" s="14"/>
      <c r="RPG938" s="14"/>
      <c r="RPH938" s="14"/>
      <c r="RPI938" s="14"/>
      <c r="RPJ938" s="14"/>
      <c r="RPK938" s="14"/>
      <c r="RPL938" s="14"/>
      <c r="RPM938" s="14"/>
      <c r="RPN938" s="14"/>
      <c r="RPO938" s="14"/>
      <c r="RPP938" s="14"/>
      <c r="RPQ938" s="14"/>
      <c r="RPR938" s="14"/>
      <c r="RPS938" s="14"/>
      <c r="RPT938" s="14"/>
      <c r="RPU938" s="14"/>
      <c r="RPV938" s="14"/>
      <c r="RPW938" s="14"/>
      <c r="RPX938" s="14"/>
      <c r="RPY938" s="14"/>
      <c r="RPZ938" s="14"/>
      <c r="RQA938" s="14"/>
      <c r="RQB938" s="14"/>
      <c r="RQC938" s="14"/>
      <c r="RQD938" s="14"/>
      <c r="RQE938" s="14"/>
      <c r="RQF938" s="14"/>
      <c r="RQG938" s="14"/>
      <c r="RQH938" s="14"/>
      <c r="RQI938" s="14"/>
      <c r="RQJ938" s="14"/>
      <c r="RQK938" s="14"/>
      <c r="RQL938" s="14"/>
      <c r="RQM938" s="14"/>
      <c r="RQN938" s="14"/>
      <c r="RQO938" s="14"/>
      <c r="RQP938" s="14"/>
      <c r="RQQ938" s="14"/>
      <c r="RQR938" s="14"/>
      <c r="RQS938" s="14"/>
      <c r="RQT938" s="14"/>
      <c r="RQU938" s="14"/>
      <c r="RQV938" s="14"/>
      <c r="RQW938" s="14"/>
      <c r="RQX938" s="14"/>
      <c r="RQY938" s="14"/>
      <c r="RQZ938" s="14"/>
      <c r="RRA938" s="14"/>
      <c r="RRB938" s="14"/>
      <c r="RRC938" s="14"/>
      <c r="RRD938" s="14"/>
      <c r="RRE938" s="14"/>
      <c r="RRF938" s="14"/>
      <c r="RRG938" s="14"/>
      <c r="RRH938" s="14"/>
      <c r="RRI938" s="14"/>
      <c r="RRJ938" s="14"/>
      <c r="RRK938" s="14"/>
      <c r="RRL938" s="14"/>
      <c r="RRM938" s="14"/>
      <c r="RRN938" s="14"/>
      <c r="RRO938" s="14"/>
      <c r="RRP938" s="14"/>
      <c r="RRQ938" s="14"/>
      <c r="RRR938" s="14"/>
      <c r="RRS938" s="14"/>
      <c r="RRT938" s="14"/>
      <c r="RRU938" s="14"/>
      <c r="RRV938" s="14"/>
      <c r="RRW938" s="14"/>
      <c r="RRX938" s="14"/>
      <c r="RRY938" s="14"/>
      <c r="RRZ938" s="14"/>
      <c r="RSA938" s="14"/>
      <c r="RSB938" s="14"/>
      <c r="RSC938" s="14"/>
      <c r="RSD938" s="14"/>
      <c r="RSE938" s="14"/>
      <c r="RSF938" s="14"/>
      <c r="RSG938" s="14"/>
      <c r="RSH938" s="14"/>
      <c r="RSI938" s="14"/>
      <c r="RSJ938" s="14"/>
      <c r="RSK938" s="14"/>
      <c r="RSL938" s="14"/>
      <c r="RSM938" s="14"/>
      <c r="RSN938" s="14"/>
      <c r="RSO938" s="14"/>
      <c r="RSP938" s="14"/>
      <c r="RSQ938" s="14"/>
      <c r="RSR938" s="14"/>
      <c r="RSS938" s="14"/>
      <c r="RST938" s="14"/>
      <c r="RSU938" s="14"/>
      <c r="RSV938" s="14"/>
      <c r="RSW938" s="14"/>
      <c r="RSX938" s="14"/>
      <c r="RSY938" s="14"/>
      <c r="RSZ938" s="14"/>
      <c r="RTA938" s="14"/>
      <c r="RTB938" s="14"/>
      <c r="RTC938" s="14"/>
      <c r="RTD938" s="14"/>
      <c r="RTE938" s="14"/>
      <c r="RTF938" s="14"/>
      <c r="RTG938" s="14"/>
      <c r="RTH938" s="14"/>
      <c r="RTI938" s="14"/>
      <c r="RTJ938" s="14"/>
      <c r="RTK938" s="14"/>
      <c r="RTL938" s="14"/>
      <c r="RTM938" s="14"/>
      <c r="RTN938" s="14"/>
      <c r="RTO938" s="14"/>
      <c r="RTP938" s="14"/>
      <c r="RTQ938" s="14"/>
      <c r="RTR938" s="14"/>
      <c r="RTS938" s="14"/>
      <c r="RTT938" s="14"/>
      <c r="RTU938" s="14"/>
      <c r="RTV938" s="14"/>
      <c r="RTW938" s="14"/>
      <c r="RTX938" s="14"/>
      <c r="RTY938" s="14"/>
      <c r="RTZ938" s="14"/>
      <c r="RUA938" s="14"/>
      <c r="RUB938" s="14"/>
      <c r="RUC938" s="14"/>
      <c r="RUD938" s="14"/>
      <c r="RUE938" s="14"/>
      <c r="RUF938" s="14"/>
      <c r="RUG938" s="14"/>
      <c r="RUH938" s="14"/>
      <c r="RUI938" s="14"/>
      <c r="RUJ938" s="14"/>
      <c r="RUK938" s="14"/>
      <c r="RUL938" s="14"/>
      <c r="RUM938" s="14"/>
      <c r="RUN938" s="14"/>
      <c r="RUO938" s="14"/>
      <c r="RUP938" s="14"/>
      <c r="RUQ938" s="14"/>
      <c r="RUR938" s="14"/>
      <c r="RUS938" s="14"/>
      <c r="RUT938" s="14"/>
      <c r="RUU938" s="14"/>
      <c r="RUV938" s="14"/>
      <c r="RUW938" s="14"/>
      <c r="RUX938" s="14"/>
      <c r="RUY938" s="14"/>
      <c r="RUZ938" s="14"/>
      <c r="RVA938" s="14"/>
      <c r="RVB938" s="14"/>
      <c r="RVC938" s="14"/>
      <c r="RVD938" s="14"/>
      <c r="RVE938" s="14"/>
      <c r="RVF938" s="14"/>
      <c r="RVG938" s="14"/>
      <c r="RVH938" s="14"/>
      <c r="RVI938" s="14"/>
      <c r="RVJ938" s="14"/>
      <c r="RVK938" s="14"/>
      <c r="RVL938" s="14"/>
      <c r="RVM938" s="14"/>
      <c r="RVN938" s="14"/>
      <c r="RVO938" s="14"/>
      <c r="RVP938" s="14"/>
      <c r="RVQ938" s="14"/>
      <c r="RVR938" s="14"/>
      <c r="RVS938" s="14"/>
      <c r="RVT938" s="14"/>
      <c r="RVU938" s="14"/>
      <c r="RVV938" s="14"/>
      <c r="RVW938" s="14"/>
      <c r="RVX938" s="14"/>
      <c r="RVY938" s="14"/>
      <c r="RVZ938" s="14"/>
      <c r="RWA938" s="14"/>
      <c r="RWB938" s="14"/>
      <c r="RWC938" s="14"/>
      <c r="RWD938" s="14"/>
      <c r="RWE938" s="14"/>
      <c r="RWF938" s="14"/>
      <c r="RWG938" s="14"/>
      <c r="RWH938" s="14"/>
      <c r="RWI938" s="14"/>
      <c r="RWJ938" s="14"/>
      <c r="RWK938" s="14"/>
      <c r="RWL938" s="14"/>
      <c r="RWM938" s="14"/>
      <c r="RWN938" s="14"/>
      <c r="RWO938" s="14"/>
      <c r="RWP938" s="14"/>
      <c r="RWQ938" s="14"/>
      <c r="RWR938" s="14"/>
      <c r="RWS938" s="14"/>
      <c r="RWT938" s="14"/>
      <c r="RWU938" s="14"/>
      <c r="RWV938" s="14"/>
      <c r="RWW938" s="14"/>
      <c r="RWX938" s="14"/>
      <c r="RWY938" s="14"/>
      <c r="RWZ938" s="14"/>
      <c r="RXA938" s="14"/>
      <c r="RXB938" s="14"/>
      <c r="RXC938" s="14"/>
      <c r="RXD938" s="14"/>
      <c r="RXE938" s="14"/>
      <c r="RXF938" s="14"/>
      <c r="RXG938" s="14"/>
      <c r="RXH938" s="14"/>
      <c r="RXI938" s="14"/>
      <c r="RXJ938" s="14"/>
      <c r="RXK938" s="14"/>
      <c r="RXL938" s="14"/>
      <c r="RXM938" s="14"/>
      <c r="RXN938" s="14"/>
      <c r="RXO938" s="14"/>
      <c r="RXP938" s="14"/>
      <c r="RXQ938" s="14"/>
      <c r="RXR938" s="14"/>
      <c r="RXS938" s="14"/>
      <c r="RXT938" s="14"/>
      <c r="RXU938" s="14"/>
      <c r="RXV938" s="14"/>
      <c r="RXW938" s="14"/>
      <c r="RXX938" s="14"/>
      <c r="RXY938" s="14"/>
      <c r="RXZ938" s="14"/>
      <c r="RYA938" s="14"/>
      <c r="RYB938" s="14"/>
      <c r="RYC938" s="14"/>
      <c r="RYD938" s="14"/>
      <c r="RYE938" s="14"/>
      <c r="RYF938" s="14"/>
      <c r="RYG938" s="14"/>
      <c r="RYH938" s="14"/>
      <c r="RYI938" s="14"/>
      <c r="RYJ938" s="14"/>
      <c r="RYK938" s="14"/>
      <c r="RYL938" s="14"/>
      <c r="RYM938" s="14"/>
      <c r="RYN938" s="14"/>
      <c r="RYO938" s="14"/>
      <c r="RYP938" s="14"/>
      <c r="RYQ938" s="14"/>
      <c r="RYR938" s="14"/>
      <c r="RYS938" s="14"/>
      <c r="RYT938" s="14"/>
      <c r="RYU938" s="14"/>
      <c r="RYV938" s="14"/>
      <c r="RYW938" s="14"/>
      <c r="RYX938" s="14"/>
      <c r="RYY938" s="14"/>
      <c r="RYZ938" s="14"/>
      <c r="RZA938" s="14"/>
      <c r="RZB938" s="14"/>
      <c r="RZC938" s="14"/>
      <c r="RZD938" s="14"/>
      <c r="RZE938" s="14"/>
      <c r="RZF938" s="14"/>
      <c r="RZG938" s="14"/>
      <c r="RZH938" s="14"/>
      <c r="RZI938" s="14"/>
      <c r="RZJ938" s="14"/>
      <c r="RZK938" s="14"/>
      <c r="RZL938" s="14"/>
      <c r="RZM938" s="14"/>
      <c r="RZN938" s="14"/>
      <c r="RZO938" s="14"/>
      <c r="RZP938" s="14"/>
      <c r="RZQ938" s="14"/>
      <c r="RZR938" s="14"/>
      <c r="RZS938" s="14"/>
      <c r="RZT938" s="14"/>
      <c r="RZU938" s="14"/>
      <c r="RZV938" s="14"/>
      <c r="RZW938" s="14"/>
      <c r="RZX938" s="14"/>
      <c r="RZY938" s="14"/>
      <c r="RZZ938" s="14"/>
      <c r="SAA938" s="14"/>
      <c r="SAB938" s="14"/>
      <c r="SAC938" s="14"/>
      <c r="SAD938" s="14"/>
      <c r="SAE938" s="14"/>
      <c r="SAF938" s="14"/>
      <c r="SAG938" s="14"/>
      <c r="SAH938" s="14"/>
      <c r="SAI938" s="14"/>
      <c r="SAJ938" s="14"/>
      <c r="SAK938" s="14"/>
      <c r="SAL938" s="14"/>
      <c r="SAM938" s="14"/>
      <c r="SAN938" s="14"/>
      <c r="SAO938" s="14"/>
      <c r="SAP938" s="14"/>
      <c r="SAQ938" s="14"/>
      <c r="SAR938" s="14"/>
      <c r="SAS938" s="14"/>
      <c r="SAT938" s="14"/>
      <c r="SAU938" s="14"/>
      <c r="SAV938" s="14"/>
      <c r="SAW938" s="14"/>
      <c r="SAX938" s="14"/>
      <c r="SAY938" s="14"/>
      <c r="SAZ938" s="14"/>
      <c r="SBA938" s="14"/>
      <c r="SBB938" s="14"/>
      <c r="SBC938" s="14"/>
      <c r="SBD938" s="14"/>
      <c r="SBE938" s="14"/>
      <c r="SBF938" s="14"/>
      <c r="SBG938" s="14"/>
      <c r="SBH938" s="14"/>
      <c r="SBI938" s="14"/>
      <c r="SBJ938" s="14"/>
      <c r="SBK938" s="14"/>
      <c r="SBL938" s="14"/>
      <c r="SBM938" s="14"/>
      <c r="SBN938" s="14"/>
      <c r="SBO938" s="14"/>
      <c r="SBP938" s="14"/>
      <c r="SBQ938" s="14"/>
      <c r="SBR938" s="14"/>
      <c r="SBS938" s="14"/>
      <c r="SBT938" s="14"/>
      <c r="SBU938" s="14"/>
      <c r="SBV938" s="14"/>
      <c r="SBW938" s="14"/>
      <c r="SBX938" s="14"/>
      <c r="SBY938" s="14"/>
      <c r="SBZ938" s="14"/>
      <c r="SCA938" s="14"/>
      <c r="SCB938" s="14"/>
      <c r="SCC938" s="14"/>
      <c r="SCD938" s="14"/>
      <c r="SCE938" s="14"/>
      <c r="SCF938" s="14"/>
      <c r="SCG938" s="14"/>
      <c r="SCH938" s="14"/>
      <c r="SCI938" s="14"/>
      <c r="SCJ938" s="14"/>
      <c r="SCK938" s="14"/>
      <c r="SCL938" s="14"/>
      <c r="SCM938" s="14"/>
      <c r="SCN938" s="14"/>
      <c r="SCO938" s="14"/>
      <c r="SCP938" s="14"/>
      <c r="SCQ938" s="14"/>
      <c r="SCR938" s="14"/>
      <c r="SCS938" s="14"/>
      <c r="SCT938" s="14"/>
      <c r="SCU938" s="14"/>
      <c r="SCV938" s="14"/>
      <c r="SCW938" s="14"/>
      <c r="SCX938" s="14"/>
      <c r="SCY938" s="14"/>
      <c r="SCZ938" s="14"/>
      <c r="SDA938" s="14"/>
      <c r="SDB938" s="14"/>
      <c r="SDC938" s="14"/>
      <c r="SDD938" s="14"/>
      <c r="SDE938" s="14"/>
      <c r="SDF938" s="14"/>
      <c r="SDG938" s="14"/>
      <c r="SDH938" s="14"/>
      <c r="SDI938" s="14"/>
      <c r="SDJ938" s="14"/>
      <c r="SDK938" s="14"/>
      <c r="SDL938" s="14"/>
      <c r="SDM938" s="14"/>
      <c r="SDN938" s="14"/>
      <c r="SDO938" s="14"/>
      <c r="SDP938" s="14"/>
      <c r="SDQ938" s="14"/>
      <c r="SDR938" s="14"/>
      <c r="SDS938" s="14"/>
      <c r="SDT938" s="14"/>
      <c r="SDU938" s="14"/>
      <c r="SDV938" s="14"/>
      <c r="SDW938" s="14"/>
      <c r="SDX938" s="14"/>
      <c r="SDY938" s="14"/>
      <c r="SDZ938" s="14"/>
      <c r="SEA938" s="14"/>
      <c r="SEB938" s="14"/>
      <c r="SEC938" s="14"/>
      <c r="SED938" s="14"/>
      <c r="SEE938" s="14"/>
      <c r="SEF938" s="14"/>
      <c r="SEG938" s="14"/>
      <c r="SEH938" s="14"/>
      <c r="SEI938" s="14"/>
      <c r="SEJ938" s="14"/>
      <c r="SEK938" s="14"/>
      <c r="SEL938" s="14"/>
      <c r="SEM938" s="14"/>
      <c r="SEN938" s="14"/>
      <c r="SEO938" s="14"/>
      <c r="SEP938" s="14"/>
      <c r="SEQ938" s="14"/>
      <c r="SER938" s="14"/>
      <c r="SES938" s="14"/>
      <c r="SET938" s="14"/>
      <c r="SEU938" s="14"/>
      <c r="SEV938" s="14"/>
      <c r="SEW938" s="14"/>
      <c r="SEX938" s="14"/>
      <c r="SEY938" s="14"/>
      <c r="SEZ938" s="14"/>
      <c r="SFA938" s="14"/>
      <c r="SFB938" s="14"/>
      <c r="SFC938" s="14"/>
      <c r="SFD938" s="14"/>
      <c r="SFE938" s="14"/>
      <c r="SFF938" s="14"/>
      <c r="SFG938" s="14"/>
      <c r="SFH938" s="14"/>
      <c r="SFI938" s="14"/>
      <c r="SFJ938" s="14"/>
      <c r="SFK938" s="14"/>
      <c r="SFL938" s="14"/>
      <c r="SFM938" s="14"/>
      <c r="SFN938" s="14"/>
      <c r="SFO938" s="14"/>
      <c r="SFP938" s="14"/>
      <c r="SFQ938" s="14"/>
      <c r="SFR938" s="14"/>
      <c r="SFS938" s="14"/>
      <c r="SFT938" s="14"/>
      <c r="SFU938" s="14"/>
      <c r="SFV938" s="14"/>
      <c r="SFW938" s="14"/>
      <c r="SFX938" s="14"/>
      <c r="SFY938" s="14"/>
      <c r="SFZ938" s="14"/>
      <c r="SGA938" s="14"/>
      <c r="SGB938" s="14"/>
      <c r="SGC938" s="14"/>
      <c r="SGD938" s="14"/>
      <c r="SGE938" s="14"/>
      <c r="SGF938" s="14"/>
      <c r="SGG938" s="14"/>
      <c r="SGH938" s="14"/>
      <c r="SGI938" s="14"/>
      <c r="SGJ938" s="14"/>
      <c r="SGK938" s="14"/>
      <c r="SGL938" s="14"/>
      <c r="SGM938" s="14"/>
      <c r="SGN938" s="14"/>
      <c r="SGO938" s="14"/>
      <c r="SGP938" s="14"/>
      <c r="SGQ938" s="14"/>
      <c r="SGR938" s="14"/>
      <c r="SGS938" s="14"/>
      <c r="SGT938" s="14"/>
      <c r="SGU938" s="14"/>
      <c r="SGV938" s="14"/>
      <c r="SGW938" s="14"/>
      <c r="SGX938" s="14"/>
      <c r="SGY938" s="14"/>
      <c r="SGZ938" s="14"/>
      <c r="SHA938" s="14"/>
      <c r="SHB938" s="14"/>
      <c r="SHC938" s="14"/>
      <c r="SHD938" s="14"/>
      <c r="SHE938" s="14"/>
      <c r="SHF938" s="14"/>
      <c r="SHG938" s="14"/>
      <c r="SHH938" s="14"/>
      <c r="SHI938" s="14"/>
      <c r="SHJ938" s="14"/>
      <c r="SHK938" s="14"/>
      <c r="SHL938" s="14"/>
      <c r="SHM938" s="14"/>
      <c r="SHN938" s="14"/>
      <c r="SHO938" s="14"/>
      <c r="SHP938" s="14"/>
      <c r="SHQ938" s="14"/>
      <c r="SHR938" s="14"/>
      <c r="SHS938" s="14"/>
      <c r="SHT938" s="14"/>
      <c r="SHU938" s="14"/>
      <c r="SHV938" s="14"/>
      <c r="SHW938" s="14"/>
      <c r="SHX938" s="14"/>
      <c r="SHY938" s="14"/>
      <c r="SHZ938" s="14"/>
      <c r="SIA938" s="14"/>
      <c r="SIB938" s="14"/>
      <c r="SIC938" s="14"/>
      <c r="SID938" s="14"/>
      <c r="SIE938" s="14"/>
      <c r="SIF938" s="14"/>
      <c r="SIG938" s="14"/>
      <c r="SIH938" s="14"/>
      <c r="SII938" s="14"/>
      <c r="SIJ938" s="14"/>
      <c r="SIK938" s="14"/>
      <c r="SIL938" s="14"/>
      <c r="SIM938" s="14"/>
      <c r="SIN938" s="14"/>
      <c r="SIO938" s="14"/>
      <c r="SIP938" s="14"/>
      <c r="SIQ938" s="14"/>
      <c r="SIR938" s="14"/>
      <c r="SIS938" s="14"/>
      <c r="SIT938" s="14"/>
      <c r="SIU938" s="14"/>
      <c r="SIV938" s="14"/>
      <c r="SIW938" s="14"/>
      <c r="SIX938" s="14"/>
      <c r="SIY938" s="14"/>
      <c r="SIZ938" s="14"/>
      <c r="SJA938" s="14"/>
      <c r="SJB938" s="14"/>
      <c r="SJC938" s="14"/>
      <c r="SJD938" s="14"/>
      <c r="SJE938" s="14"/>
      <c r="SJF938" s="14"/>
      <c r="SJG938" s="14"/>
      <c r="SJH938" s="14"/>
      <c r="SJI938" s="14"/>
      <c r="SJJ938" s="14"/>
      <c r="SJK938" s="14"/>
      <c r="SJL938" s="14"/>
      <c r="SJM938" s="14"/>
      <c r="SJN938" s="14"/>
      <c r="SJO938" s="14"/>
      <c r="SJP938" s="14"/>
      <c r="SJQ938" s="14"/>
      <c r="SJR938" s="14"/>
      <c r="SJS938" s="14"/>
      <c r="SJT938" s="14"/>
      <c r="SJU938" s="14"/>
      <c r="SJV938" s="14"/>
      <c r="SJW938" s="14"/>
      <c r="SJX938" s="14"/>
      <c r="SJY938" s="14"/>
      <c r="SJZ938" s="14"/>
      <c r="SKA938" s="14"/>
      <c r="SKB938" s="14"/>
      <c r="SKC938" s="14"/>
      <c r="SKD938" s="14"/>
      <c r="SKE938" s="14"/>
      <c r="SKF938" s="14"/>
      <c r="SKG938" s="14"/>
      <c r="SKH938" s="14"/>
      <c r="SKI938" s="14"/>
      <c r="SKJ938" s="14"/>
      <c r="SKK938" s="14"/>
      <c r="SKL938" s="14"/>
      <c r="SKM938" s="14"/>
      <c r="SKN938" s="14"/>
      <c r="SKO938" s="14"/>
      <c r="SKP938" s="14"/>
      <c r="SKQ938" s="14"/>
      <c r="SKR938" s="14"/>
      <c r="SKS938" s="14"/>
      <c r="SKT938" s="14"/>
      <c r="SKU938" s="14"/>
      <c r="SKV938" s="14"/>
      <c r="SKW938" s="14"/>
      <c r="SKX938" s="14"/>
      <c r="SKY938" s="14"/>
      <c r="SKZ938" s="14"/>
      <c r="SLA938" s="14"/>
      <c r="SLB938" s="14"/>
      <c r="SLC938" s="14"/>
      <c r="SLD938" s="14"/>
      <c r="SLE938" s="14"/>
      <c r="SLF938" s="14"/>
      <c r="SLG938" s="14"/>
      <c r="SLH938" s="14"/>
      <c r="SLI938" s="14"/>
      <c r="SLJ938" s="14"/>
      <c r="SLK938" s="14"/>
      <c r="SLL938" s="14"/>
      <c r="SLM938" s="14"/>
      <c r="SLN938" s="14"/>
      <c r="SLO938" s="14"/>
      <c r="SLP938" s="14"/>
      <c r="SLQ938" s="14"/>
      <c r="SLR938" s="14"/>
      <c r="SLS938" s="14"/>
      <c r="SLT938" s="14"/>
      <c r="SLU938" s="14"/>
      <c r="SLV938" s="14"/>
      <c r="SLW938" s="14"/>
      <c r="SLX938" s="14"/>
      <c r="SLY938" s="14"/>
      <c r="SLZ938" s="14"/>
      <c r="SMA938" s="14"/>
      <c r="SMB938" s="14"/>
      <c r="SMC938" s="14"/>
      <c r="SMD938" s="14"/>
      <c r="SME938" s="14"/>
      <c r="SMF938" s="14"/>
      <c r="SMG938" s="14"/>
      <c r="SMH938" s="14"/>
      <c r="SMI938" s="14"/>
      <c r="SMJ938" s="14"/>
      <c r="SMK938" s="14"/>
      <c r="SML938" s="14"/>
      <c r="SMM938" s="14"/>
      <c r="SMN938" s="14"/>
      <c r="SMO938" s="14"/>
      <c r="SMP938" s="14"/>
      <c r="SMQ938" s="14"/>
      <c r="SMR938" s="14"/>
      <c r="SMS938" s="14"/>
      <c r="SMT938" s="14"/>
      <c r="SMU938" s="14"/>
      <c r="SMV938" s="14"/>
      <c r="SMW938" s="14"/>
      <c r="SMX938" s="14"/>
      <c r="SMY938" s="14"/>
      <c r="SMZ938" s="14"/>
      <c r="SNA938" s="14"/>
      <c r="SNB938" s="14"/>
      <c r="SNC938" s="14"/>
      <c r="SND938" s="14"/>
      <c r="SNE938" s="14"/>
      <c r="SNF938" s="14"/>
      <c r="SNG938" s="14"/>
      <c r="SNH938" s="14"/>
      <c r="SNI938" s="14"/>
      <c r="SNJ938" s="14"/>
      <c r="SNK938" s="14"/>
      <c r="SNL938" s="14"/>
      <c r="SNM938" s="14"/>
      <c r="SNN938" s="14"/>
      <c r="SNO938" s="14"/>
      <c r="SNP938" s="14"/>
      <c r="SNQ938" s="14"/>
      <c r="SNR938" s="14"/>
      <c r="SNS938" s="14"/>
      <c r="SNT938" s="14"/>
      <c r="SNU938" s="14"/>
      <c r="SNV938" s="14"/>
      <c r="SNW938" s="14"/>
      <c r="SNX938" s="14"/>
      <c r="SNY938" s="14"/>
      <c r="SNZ938" s="14"/>
      <c r="SOA938" s="14"/>
      <c r="SOB938" s="14"/>
      <c r="SOC938" s="14"/>
      <c r="SOD938" s="14"/>
      <c r="SOE938" s="14"/>
      <c r="SOF938" s="14"/>
      <c r="SOG938" s="14"/>
      <c r="SOH938" s="14"/>
      <c r="SOI938" s="14"/>
      <c r="SOJ938" s="14"/>
      <c r="SOK938" s="14"/>
      <c r="SOL938" s="14"/>
      <c r="SOM938" s="14"/>
      <c r="SON938" s="14"/>
      <c r="SOO938" s="14"/>
      <c r="SOP938" s="14"/>
      <c r="SOQ938" s="14"/>
      <c r="SOR938" s="14"/>
      <c r="SOS938" s="14"/>
      <c r="SOT938" s="14"/>
      <c r="SOU938" s="14"/>
      <c r="SOV938" s="14"/>
      <c r="SOW938" s="14"/>
      <c r="SOX938" s="14"/>
      <c r="SOY938" s="14"/>
      <c r="SOZ938" s="14"/>
      <c r="SPA938" s="14"/>
      <c r="SPB938" s="14"/>
      <c r="SPC938" s="14"/>
      <c r="SPD938" s="14"/>
      <c r="SPE938" s="14"/>
      <c r="SPF938" s="14"/>
      <c r="SPG938" s="14"/>
      <c r="SPH938" s="14"/>
      <c r="SPI938" s="14"/>
      <c r="SPJ938" s="14"/>
      <c r="SPK938" s="14"/>
      <c r="SPL938" s="14"/>
      <c r="SPM938" s="14"/>
      <c r="SPN938" s="14"/>
      <c r="SPO938" s="14"/>
      <c r="SPP938" s="14"/>
      <c r="SPQ938" s="14"/>
      <c r="SPR938" s="14"/>
      <c r="SPS938" s="14"/>
      <c r="SPT938" s="14"/>
      <c r="SPU938" s="14"/>
      <c r="SPV938" s="14"/>
      <c r="SPW938" s="14"/>
      <c r="SPX938" s="14"/>
      <c r="SPY938" s="14"/>
      <c r="SPZ938" s="14"/>
      <c r="SQA938" s="14"/>
      <c r="SQB938" s="14"/>
      <c r="SQC938" s="14"/>
      <c r="SQD938" s="14"/>
      <c r="SQE938" s="14"/>
      <c r="SQF938" s="14"/>
      <c r="SQG938" s="14"/>
      <c r="SQH938" s="14"/>
      <c r="SQI938" s="14"/>
      <c r="SQJ938" s="14"/>
      <c r="SQK938" s="14"/>
      <c r="SQL938" s="14"/>
      <c r="SQM938" s="14"/>
      <c r="SQN938" s="14"/>
      <c r="SQO938" s="14"/>
      <c r="SQP938" s="14"/>
      <c r="SQQ938" s="14"/>
      <c r="SQR938" s="14"/>
      <c r="SQS938" s="14"/>
      <c r="SQT938" s="14"/>
      <c r="SQU938" s="14"/>
      <c r="SQV938" s="14"/>
      <c r="SQW938" s="14"/>
      <c r="SQX938" s="14"/>
      <c r="SQY938" s="14"/>
      <c r="SQZ938" s="14"/>
      <c r="SRA938" s="14"/>
      <c r="SRB938" s="14"/>
      <c r="SRC938" s="14"/>
      <c r="SRD938" s="14"/>
      <c r="SRE938" s="14"/>
      <c r="SRF938" s="14"/>
      <c r="SRG938" s="14"/>
      <c r="SRH938" s="14"/>
      <c r="SRI938" s="14"/>
      <c r="SRJ938" s="14"/>
      <c r="SRK938" s="14"/>
      <c r="SRL938" s="14"/>
      <c r="SRM938" s="14"/>
      <c r="SRN938" s="14"/>
      <c r="SRO938" s="14"/>
      <c r="SRP938" s="14"/>
      <c r="SRQ938" s="14"/>
      <c r="SRR938" s="14"/>
      <c r="SRS938" s="14"/>
      <c r="SRT938" s="14"/>
      <c r="SRU938" s="14"/>
      <c r="SRV938" s="14"/>
      <c r="SRW938" s="14"/>
      <c r="SRX938" s="14"/>
      <c r="SRY938" s="14"/>
      <c r="SRZ938" s="14"/>
      <c r="SSA938" s="14"/>
      <c r="SSB938" s="14"/>
      <c r="SSC938" s="14"/>
      <c r="SSD938" s="14"/>
      <c r="SSE938" s="14"/>
      <c r="SSF938" s="14"/>
      <c r="SSG938" s="14"/>
      <c r="SSH938" s="14"/>
      <c r="SSI938" s="14"/>
      <c r="SSJ938" s="14"/>
      <c r="SSK938" s="14"/>
      <c r="SSL938" s="14"/>
      <c r="SSM938" s="14"/>
      <c r="SSN938" s="14"/>
      <c r="SSO938" s="14"/>
      <c r="SSP938" s="14"/>
      <c r="SSQ938" s="14"/>
      <c r="SSR938" s="14"/>
      <c r="SSS938" s="14"/>
      <c r="SST938" s="14"/>
      <c r="SSU938" s="14"/>
      <c r="SSV938" s="14"/>
      <c r="SSW938" s="14"/>
      <c r="SSX938" s="14"/>
      <c r="SSY938" s="14"/>
      <c r="SSZ938" s="14"/>
      <c r="STA938" s="14"/>
      <c r="STB938" s="14"/>
      <c r="STC938" s="14"/>
      <c r="STD938" s="14"/>
      <c r="STE938" s="14"/>
      <c r="STF938" s="14"/>
      <c r="STG938" s="14"/>
      <c r="STH938" s="14"/>
      <c r="STI938" s="14"/>
      <c r="STJ938" s="14"/>
      <c r="STK938" s="14"/>
      <c r="STL938" s="14"/>
      <c r="STM938" s="14"/>
      <c r="STN938" s="14"/>
      <c r="STO938" s="14"/>
      <c r="STP938" s="14"/>
      <c r="STQ938" s="14"/>
      <c r="STR938" s="14"/>
      <c r="STS938" s="14"/>
      <c r="STT938" s="14"/>
      <c r="STU938" s="14"/>
      <c r="STV938" s="14"/>
      <c r="STW938" s="14"/>
      <c r="STX938" s="14"/>
      <c r="STY938" s="14"/>
      <c r="STZ938" s="14"/>
      <c r="SUA938" s="14"/>
      <c r="SUB938" s="14"/>
      <c r="SUC938" s="14"/>
      <c r="SUD938" s="14"/>
      <c r="SUE938" s="14"/>
      <c r="SUF938" s="14"/>
      <c r="SUG938" s="14"/>
      <c r="SUH938" s="14"/>
      <c r="SUI938" s="14"/>
      <c r="SUJ938" s="14"/>
      <c r="SUK938" s="14"/>
      <c r="SUL938" s="14"/>
      <c r="SUM938" s="14"/>
      <c r="SUN938" s="14"/>
      <c r="SUO938" s="14"/>
      <c r="SUP938" s="14"/>
      <c r="SUQ938" s="14"/>
      <c r="SUR938" s="14"/>
      <c r="SUS938" s="14"/>
      <c r="SUT938" s="14"/>
      <c r="SUU938" s="14"/>
      <c r="SUV938" s="14"/>
      <c r="SUW938" s="14"/>
      <c r="SUX938" s="14"/>
      <c r="SUY938" s="14"/>
      <c r="SUZ938" s="14"/>
      <c r="SVA938" s="14"/>
      <c r="SVB938" s="14"/>
      <c r="SVC938" s="14"/>
      <c r="SVD938" s="14"/>
      <c r="SVE938" s="14"/>
      <c r="SVF938" s="14"/>
      <c r="SVG938" s="14"/>
      <c r="SVH938" s="14"/>
      <c r="SVI938" s="14"/>
      <c r="SVJ938" s="14"/>
      <c r="SVK938" s="14"/>
      <c r="SVL938" s="14"/>
      <c r="SVM938" s="14"/>
      <c r="SVN938" s="14"/>
      <c r="SVO938" s="14"/>
      <c r="SVP938" s="14"/>
      <c r="SVQ938" s="14"/>
      <c r="SVR938" s="14"/>
      <c r="SVS938" s="14"/>
      <c r="SVT938" s="14"/>
      <c r="SVU938" s="14"/>
      <c r="SVV938" s="14"/>
      <c r="SVW938" s="14"/>
      <c r="SVX938" s="14"/>
      <c r="SVY938" s="14"/>
      <c r="SVZ938" s="14"/>
      <c r="SWA938" s="14"/>
      <c r="SWB938" s="14"/>
      <c r="SWC938" s="14"/>
      <c r="SWD938" s="14"/>
      <c r="SWE938" s="14"/>
      <c r="SWF938" s="14"/>
      <c r="SWG938" s="14"/>
      <c r="SWH938" s="14"/>
      <c r="SWI938" s="14"/>
      <c r="SWJ938" s="14"/>
      <c r="SWK938" s="14"/>
      <c r="SWL938" s="14"/>
      <c r="SWM938" s="14"/>
      <c r="SWN938" s="14"/>
      <c r="SWO938" s="14"/>
      <c r="SWP938" s="14"/>
      <c r="SWQ938" s="14"/>
      <c r="SWR938" s="14"/>
      <c r="SWS938" s="14"/>
      <c r="SWT938" s="14"/>
      <c r="SWU938" s="14"/>
      <c r="SWV938" s="14"/>
      <c r="SWW938" s="14"/>
      <c r="SWX938" s="14"/>
      <c r="SWY938" s="14"/>
      <c r="SWZ938" s="14"/>
      <c r="SXA938" s="14"/>
      <c r="SXB938" s="14"/>
      <c r="SXC938" s="14"/>
      <c r="SXD938" s="14"/>
      <c r="SXE938" s="14"/>
      <c r="SXF938" s="14"/>
      <c r="SXG938" s="14"/>
      <c r="SXH938" s="14"/>
      <c r="SXI938" s="14"/>
      <c r="SXJ938" s="14"/>
      <c r="SXK938" s="14"/>
      <c r="SXL938" s="14"/>
      <c r="SXM938" s="14"/>
      <c r="SXN938" s="14"/>
      <c r="SXO938" s="14"/>
      <c r="SXP938" s="14"/>
      <c r="SXQ938" s="14"/>
      <c r="SXR938" s="14"/>
      <c r="SXS938" s="14"/>
      <c r="SXT938" s="14"/>
      <c r="SXU938" s="14"/>
      <c r="SXV938" s="14"/>
      <c r="SXW938" s="14"/>
      <c r="SXX938" s="14"/>
      <c r="SXY938" s="14"/>
      <c r="SXZ938" s="14"/>
      <c r="SYA938" s="14"/>
      <c r="SYB938" s="14"/>
      <c r="SYC938" s="14"/>
      <c r="SYD938" s="14"/>
      <c r="SYE938" s="14"/>
      <c r="SYF938" s="14"/>
      <c r="SYG938" s="14"/>
      <c r="SYH938" s="14"/>
      <c r="SYI938" s="14"/>
      <c r="SYJ938" s="14"/>
      <c r="SYK938" s="14"/>
      <c r="SYL938" s="14"/>
      <c r="SYM938" s="14"/>
      <c r="SYN938" s="14"/>
      <c r="SYO938" s="14"/>
      <c r="SYP938" s="14"/>
      <c r="SYQ938" s="14"/>
      <c r="SYR938" s="14"/>
      <c r="SYS938" s="14"/>
      <c r="SYT938" s="14"/>
      <c r="SYU938" s="14"/>
      <c r="SYV938" s="14"/>
      <c r="SYW938" s="14"/>
      <c r="SYX938" s="14"/>
      <c r="SYY938" s="14"/>
      <c r="SYZ938" s="14"/>
      <c r="SZA938" s="14"/>
      <c r="SZB938" s="14"/>
      <c r="SZC938" s="14"/>
      <c r="SZD938" s="14"/>
      <c r="SZE938" s="14"/>
      <c r="SZF938" s="14"/>
      <c r="SZG938" s="14"/>
      <c r="SZH938" s="14"/>
      <c r="SZI938" s="14"/>
      <c r="SZJ938" s="14"/>
      <c r="SZK938" s="14"/>
      <c r="SZL938" s="14"/>
      <c r="SZM938" s="14"/>
      <c r="SZN938" s="14"/>
      <c r="SZO938" s="14"/>
      <c r="SZP938" s="14"/>
      <c r="SZQ938" s="14"/>
      <c r="SZR938" s="14"/>
      <c r="SZS938" s="14"/>
      <c r="SZT938" s="14"/>
      <c r="SZU938" s="14"/>
      <c r="SZV938" s="14"/>
      <c r="SZW938" s="14"/>
      <c r="SZX938" s="14"/>
      <c r="SZY938" s="14"/>
      <c r="SZZ938" s="14"/>
      <c r="TAA938" s="14"/>
      <c r="TAB938" s="14"/>
      <c r="TAC938" s="14"/>
      <c r="TAD938" s="14"/>
      <c r="TAE938" s="14"/>
      <c r="TAF938" s="14"/>
      <c r="TAG938" s="14"/>
      <c r="TAH938" s="14"/>
      <c r="TAI938" s="14"/>
      <c r="TAJ938" s="14"/>
      <c r="TAK938" s="14"/>
      <c r="TAL938" s="14"/>
      <c r="TAM938" s="14"/>
      <c r="TAN938" s="14"/>
      <c r="TAO938" s="14"/>
      <c r="TAP938" s="14"/>
      <c r="TAQ938" s="14"/>
      <c r="TAR938" s="14"/>
      <c r="TAS938" s="14"/>
      <c r="TAT938" s="14"/>
      <c r="TAU938" s="14"/>
      <c r="TAV938" s="14"/>
      <c r="TAW938" s="14"/>
      <c r="TAX938" s="14"/>
      <c r="TAY938" s="14"/>
      <c r="TAZ938" s="14"/>
      <c r="TBA938" s="14"/>
      <c r="TBB938" s="14"/>
      <c r="TBC938" s="14"/>
      <c r="TBD938" s="14"/>
      <c r="TBE938" s="14"/>
      <c r="TBF938" s="14"/>
      <c r="TBG938" s="14"/>
      <c r="TBH938" s="14"/>
      <c r="TBI938" s="14"/>
      <c r="TBJ938" s="14"/>
      <c r="TBK938" s="14"/>
      <c r="TBL938" s="14"/>
      <c r="TBM938" s="14"/>
      <c r="TBN938" s="14"/>
      <c r="TBO938" s="14"/>
      <c r="TBP938" s="14"/>
      <c r="TBQ938" s="14"/>
      <c r="TBR938" s="14"/>
      <c r="TBS938" s="14"/>
      <c r="TBT938" s="14"/>
      <c r="TBU938" s="14"/>
      <c r="TBV938" s="14"/>
      <c r="TBW938" s="14"/>
      <c r="TBX938" s="14"/>
      <c r="TBY938" s="14"/>
      <c r="TBZ938" s="14"/>
      <c r="TCA938" s="14"/>
      <c r="TCB938" s="14"/>
      <c r="TCC938" s="14"/>
      <c r="TCD938" s="14"/>
      <c r="TCE938" s="14"/>
      <c r="TCF938" s="14"/>
      <c r="TCG938" s="14"/>
      <c r="TCH938" s="14"/>
      <c r="TCI938" s="14"/>
      <c r="TCJ938" s="14"/>
      <c r="TCK938" s="14"/>
      <c r="TCL938" s="14"/>
      <c r="TCM938" s="14"/>
      <c r="TCN938" s="14"/>
      <c r="TCO938" s="14"/>
      <c r="TCP938" s="14"/>
      <c r="TCQ938" s="14"/>
      <c r="TCR938" s="14"/>
      <c r="TCS938" s="14"/>
      <c r="TCT938" s="14"/>
      <c r="TCU938" s="14"/>
      <c r="TCV938" s="14"/>
      <c r="TCW938" s="14"/>
      <c r="TCX938" s="14"/>
      <c r="TCY938" s="14"/>
      <c r="TCZ938" s="14"/>
      <c r="TDA938" s="14"/>
      <c r="TDB938" s="14"/>
      <c r="TDC938" s="14"/>
      <c r="TDD938" s="14"/>
      <c r="TDE938" s="14"/>
      <c r="TDF938" s="14"/>
      <c r="TDG938" s="14"/>
      <c r="TDH938" s="14"/>
      <c r="TDI938" s="14"/>
      <c r="TDJ938" s="14"/>
      <c r="TDK938" s="14"/>
      <c r="TDL938" s="14"/>
      <c r="TDM938" s="14"/>
      <c r="TDN938" s="14"/>
      <c r="TDO938" s="14"/>
      <c r="TDP938" s="14"/>
      <c r="TDQ938" s="14"/>
      <c r="TDR938" s="14"/>
      <c r="TDS938" s="14"/>
      <c r="TDT938" s="14"/>
      <c r="TDU938" s="14"/>
      <c r="TDV938" s="14"/>
      <c r="TDW938" s="14"/>
      <c r="TDX938" s="14"/>
      <c r="TDY938" s="14"/>
      <c r="TDZ938" s="14"/>
      <c r="TEA938" s="14"/>
      <c r="TEB938" s="14"/>
      <c r="TEC938" s="14"/>
      <c r="TED938" s="14"/>
      <c r="TEE938" s="14"/>
      <c r="TEF938" s="14"/>
      <c r="TEG938" s="14"/>
      <c r="TEH938" s="14"/>
      <c r="TEI938" s="14"/>
      <c r="TEJ938" s="14"/>
      <c r="TEK938" s="14"/>
      <c r="TEL938" s="14"/>
      <c r="TEM938" s="14"/>
      <c r="TEN938" s="14"/>
      <c r="TEO938" s="14"/>
      <c r="TEP938" s="14"/>
      <c r="TEQ938" s="14"/>
      <c r="TER938" s="14"/>
      <c r="TES938" s="14"/>
      <c r="TET938" s="14"/>
      <c r="TEU938" s="14"/>
      <c r="TEV938" s="14"/>
      <c r="TEW938" s="14"/>
      <c r="TEX938" s="14"/>
      <c r="TEY938" s="14"/>
      <c r="TEZ938" s="14"/>
      <c r="TFA938" s="14"/>
      <c r="TFB938" s="14"/>
      <c r="TFC938" s="14"/>
      <c r="TFD938" s="14"/>
      <c r="TFE938" s="14"/>
      <c r="TFF938" s="14"/>
      <c r="TFG938" s="14"/>
      <c r="TFH938" s="14"/>
      <c r="TFI938" s="14"/>
      <c r="TFJ938" s="14"/>
      <c r="TFK938" s="14"/>
      <c r="TFL938" s="14"/>
      <c r="TFM938" s="14"/>
      <c r="TFN938" s="14"/>
      <c r="TFO938" s="14"/>
      <c r="TFP938" s="14"/>
      <c r="TFQ938" s="14"/>
      <c r="TFR938" s="14"/>
      <c r="TFS938" s="14"/>
      <c r="TFT938" s="14"/>
      <c r="TFU938" s="14"/>
      <c r="TFV938" s="14"/>
      <c r="TFW938" s="14"/>
      <c r="TFX938" s="14"/>
      <c r="TFY938" s="14"/>
      <c r="TFZ938" s="14"/>
      <c r="TGA938" s="14"/>
      <c r="TGB938" s="14"/>
      <c r="TGC938" s="14"/>
      <c r="TGD938" s="14"/>
      <c r="TGE938" s="14"/>
      <c r="TGF938" s="14"/>
      <c r="TGG938" s="14"/>
      <c r="TGH938" s="14"/>
      <c r="TGI938" s="14"/>
      <c r="TGJ938" s="14"/>
      <c r="TGK938" s="14"/>
      <c r="TGL938" s="14"/>
      <c r="TGM938" s="14"/>
      <c r="TGN938" s="14"/>
      <c r="TGO938" s="14"/>
      <c r="TGP938" s="14"/>
      <c r="TGQ938" s="14"/>
      <c r="TGR938" s="14"/>
      <c r="TGS938" s="14"/>
      <c r="TGT938" s="14"/>
      <c r="TGU938" s="14"/>
      <c r="TGV938" s="14"/>
      <c r="TGW938" s="14"/>
      <c r="TGX938" s="14"/>
      <c r="TGY938" s="14"/>
      <c r="TGZ938" s="14"/>
      <c r="THA938" s="14"/>
      <c r="THB938" s="14"/>
      <c r="THC938" s="14"/>
      <c r="THD938" s="14"/>
      <c r="THE938" s="14"/>
      <c r="THF938" s="14"/>
      <c r="THG938" s="14"/>
      <c r="THH938" s="14"/>
      <c r="THI938" s="14"/>
      <c r="THJ938" s="14"/>
      <c r="THK938" s="14"/>
      <c r="THL938" s="14"/>
      <c r="THM938" s="14"/>
      <c r="THN938" s="14"/>
      <c r="THO938" s="14"/>
      <c r="THP938" s="14"/>
      <c r="THQ938" s="14"/>
      <c r="THR938" s="14"/>
      <c r="THS938" s="14"/>
      <c r="THT938" s="14"/>
      <c r="THU938" s="14"/>
      <c r="THV938" s="14"/>
      <c r="THW938" s="14"/>
      <c r="THX938" s="14"/>
      <c r="THY938" s="14"/>
      <c r="THZ938" s="14"/>
      <c r="TIA938" s="14"/>
      <c r="TIB938" s="14"/>
      <c r="TIC938" s="14"/>
      <c r="TID938" s="14"/>
      <c r="TIE938" s="14"/>
      <c r="TIF938" s="14"/>
      <c r="TIG938" s="14"/>
      <c r="TIH938" s="14"/>
      <c r="TII938" s="14"/>
      <c r="TIJ938" s="14"/>
      <c r="TIK938" s="14"/>
      <c r="TIL938" s="14"/>
      <c r="TIM938" s="14"/>
      <c r="TIN938" s="14"/>
      <c r="TIO938" s="14"/>
      <c r="TIP938" s="14"/>
      <c r="TIQ938" s="14"/>
      <c r="TIR938" s="14"/>
      <c r="TIS938" s="14"/>
      <c r="TIT938" s="14"/>
      <c r="TIU938" s="14"/>
      <c r="TIV938" s="14"/>
      <c r="TIW938" s="14"/>
      <c r="TIX938" s="14"/>
      <c r="TIY938" s="14"/>
      <c r="TIZ938" s="14"/>
      <c r="TJA938" s="14"/>
      <c r="TJB938" s="14"/>
      <c r="TJC938" s="14"/>
      <c r="TJD938" s="14"/>
      <c r="TJE938" s="14"/>
      <c r="TJF938" s="14"/>
      <c r="TJG938" s="14"/>
      <c r="TJH938" s="14"/>
      <c r="TJI938" s="14"/>
      <c r="TJJ938" s="14"/>
      <c r="TJK938" s="14"/>
      <c r="TJL938" s="14"/>
      <c r="TJM938" s="14"/>
      <c r="TJN938" s="14"/>
      <c r="TJO938" s="14"/>
      <c r="TJP938" s="14"/>
      <c r="TJQ938" s="14"/>
      <c r="TJR938" s="14"/>
      <c r="TJS938" s="14"/>
      <c r="TJT938" s="14"/>
      <c r="TJU938" s="14"/>
      <c r="TJV938" s="14"/>
      <c r="TJW938" s="14"/>
      <c r="TJX938" s="14"/>
      <c r="TJY938" s="14"/>
      <c r="TJZ938" s="14"/>
      <c r="TKA938" s="14"/>
      <c r="TKB938" s="14"/>
      <c r="TKC938" s="14"/>
      <c r="TKD938" s="14"/>
      <c r="TKE938" s="14"/>
      <c r="TKF938" s="14"/>
      <c r="TKG938" s="14"/>
      <c r="TKH938" s="14"/>
      <c r="TKI938" s="14"/>
      <c r="TKJ938" s="14"/>
      <c r="TKK938" s="14"/>
      <c r="TKL938" s="14"/>
      <c r="TKM938" s="14"/>
      <c r="TKN938" s="14"/>
      <c r="TKO938" s="14"/>
      <c r="TKP938" s="14"/>
      <c r="TKQ938" s="14"/>
      <c r="TKR938" s="14"/>
      <c r="TKS938" s="14"/>
      <c r="TKT938" s="14"/>
      <c r="TKU938" s="14"/>
      <c r="TKV938" s="14"/>
      <c r="TKW938" s="14"/>
      <c r="TKX938" s="14"/>
      <c r="TKY938" s="14"/>
      <c r="TKZ938" s="14"/>
      <c r="TLA938" s="14"/>
      <c r="TLB938" s="14"/>
      <c r="TLC938" s="14"/>
      <c r="TLD938" s="14"/>
      <c r="TLE938" s="14"/>
      <c r="TLF938" s="14"/>
      <c r="TLG938" s="14"/>
      <c r="TLH938" s="14"/>
      <c r="TLI938" s="14"/>
      <c r="TLJ938" s="14"/>
      <c r="TLK938" s="14"/>
      <c r="TLL938" s="14"/>
      <c r="TLM938" s="14"/>
      <c r="TLN938" s="14"/>
      <c r="TLO938" s="14"/>
      <c r="TLP938" s="14"/>
      <c r="TLQ938" s="14"/>
      <c r="TLR938" s="14"/>
      <c r="TLS938" s="14"/>
      <c r="TLT938" s="14"/>
      <c r="TLU938" s="14"/>
      <c r="TLV938" s="14"/>
      <c r="TLW938" s="14"/>
      <c r="TLX938" s="14"/>
      <c r="TLY938" s="14"/>
      <c r="TLZ938" s="14"/>
      <c r="TMA938" s="14"/>
      <c r="TMB938" s="14"/>
      <c r="TMC938" s="14"/>
      <c r="TMD938" s="14"/>
      <c r="TME938" s="14"/>
      <c r="TMF938" s="14"/>
      <c r="TMG938" s="14"/>
      <c r="TMH938" s="14"/>
      <c r="TMI938" s="14"/>
      <c r="TMJ938" s="14"/>
      <c r="TMK938" s="14"/>
      <c r="TML938" s="14"/>
      <c r="TMM938" s="14"/>
      <c r="TMN938" s="14"/>
      <c r="TMO938" s="14"/>
      <c r="TMP938" s="14"/>
      <c r="TMQ938" s="14"/>
      <c r="TMR938" s="14"/>
      <c r="TMS938" s="14"/>
      <c r="TMT938" s="14"/>
      <c r="TMU938" s="14"/>
      <c r="TMV938" s="14"/>
      <c r="TMW938" s="14"/>
      <c r="TMX938" s="14"/>
      <c r="TMY938" s="14"/>
      <c r="TMZ938" s="14"/>
      <c r="TNA938" s="14"/>
      <c r="TNB938" s="14"/>
      <c r="TNC938" s="14"/>
      <c r="TND938" s="14"/>
      <c r="TNE938" s="14"/>
      <c r="TNF938" s="14"/>
      <c r="TNG938" s="14"/>
      <c r="TNH938" s="14"/>
      <c r="TNI938" s="14"/>
      <c r="TNJ938" s="14"/>
      <c r="TNK938" s="14"/>
      <c r="TNL938" s="14"/>
      <c r="TNM938" s="14"/>
      <c r="TNN938" s="14"/>
      <c r="TNO938" s="14"/>
      <c r="TNP938" s="14"/>
      <c r="TNQ938" s="14"/>
      <c r="TNR938" s="14"/>
      <c r="TNS938" s="14"/>
      <c r="TNT938" s="14"/>
      <c r="TNU938" s="14"/>
      <c r="TNV938" s="14"/>
      <c r="TNW938" s="14"/>
      <c r="TNX938" s="14"/>
      <c r="TNY938" s="14"/>
      <c r="TNZ938" s="14"/>
      <c r="TOA938" s="14"/>
      <c r="TOB938" s="14"/>
      <c r="TOC938" s="14"/>
      <c r="TOD938" s="14"/>
      <c r="TOE938" s="14"/>
      <c r="TOF938" s="14"/>
      <c r="TOG938" s="14"/>
      <c r="TOH938" s="14"/>
      <c r="TOI938" s="14"/>
      <c r="TOJ938" s="14"/>
      <c r="TOK938" s="14"/>
      <c r="TOL938" s="14"/>
      <c r="TOM938" s="14"/>
      <c r="TON938" s="14"/>
      <c r="TOO938" s="14"/>
      <c r="TOP938" s="14"/>
      <c r="TOQ938" s="14"/>
      <c r="TOR938" s="14"/>
      <c r="TOS938" s="14"/>
      <c r="TOT938" s="14"/>
      <c r="TOU938" s="14"/>
      <c r="TOV938" s="14"/>
      <c r="TOW938" s="14"/>
      <c r="TOX938" s="14"/>
      <c r="TOY938" s="14"/>
      <c r="TOZ938" s="14"/>
      <c r="TPA938" s="14"/>
      <c r="TPB938" s="14"/>
      <c r="TPC938" s="14"/>
      <c r="TPD938" s="14"/>
      <c r="TPE938" s="14"/>
      <c r="TPF938" s="14"/>
      <c r="TPG938" s="14"/>
      <c r="TPH938" s="14"/>
      <c r="TPI938" s="14"/>
      <c r="TPJ938" s="14"/>
      <c r="TPK938" s="14"/>
      <c r="TPL938" s="14"/>
      <c r="TPM938" s="14"/>
      <c r="TPN938" s="14"/>
      <c r="TPO938" s="14"/>
      <c r="TPP938" s="14"/>
      <c r="TPQ938" s="14"/>
      <c r="TPR938" s="14"/>
      <c r="TPS938" s="14"/>
      <c r="TPT938" s="14"/>
      <c r="TPU938" s="14"/>
      <c r="TPV938" s="14"/>
      <c r="TPW938" s="14"/>
      <c r="TPX938" s="14"/>
      <c r="TPY938" s="14"/>
      <c r="TPZ938" s="14"/>
      <c r="TQA938" s="14"/>
      <c r="TQB938" s="14"/>
      <c r="TQC938" s="14"/>
      <c r="TQD938" s="14"/>
      <c r="TQE938" s="14"/>
      <c r="TQF938" s="14"/>
      <c r="TQG938" s="14"/>
      <c r="TQH938" s="14"/>
      <c r="TQI938" s="14"/>
      <c r="TQJ938" s="14"/>
      <c r="TQK938" s="14"/>
      <c r="TQL938" s="14"/>
      <c r="TQM938" s="14"/>
      <c r="TQN938" s="14"/>
      <c r="TQO938" s="14"/>
      <c r="TQP938" s="14"/>
      <c r="TQQ938" s="14"/>
      <c r="TQR938" s="14"/>
      <c r="TQS938" s="14"/>
      <c r="TQT938" s="14"/>
      <c r="TQU938" s="14"/>
      <c r="TQV938" s="14"/>
      <c r="TQW938" s="14"/>
      <c r="TQX938" s="14"/>
      <c r="TQY938" s="14"/>
      <c r="TQZ938" s="14"/>
      <c r="TRA938" s="14"/>
      <c r="TRB938" s="14"/>
      <c r="TRC938" s="14"/>
      <c r="TRD938" s="14"/>
      <c r="TRE938" s="14"/>
      <c r="TRF938" s="14"/>
      <c r="TRG938" s="14"/>
      <c r="TRH938" s="14"/>
      <c r="TRI938" s="14"/>
      <c r="TRJ938" s="14"/>
      <c r="TRK938" s="14"/>
      <c r="TRL938" s="14"/>
      <c r="TRM938" s="14"/>
      <c r="TRN938" s="14"/>
      <c r="TRO938" s="14"/>
      <c r="TRP938" s="14"/>
      <c r="TRQ938" s="14"/>
      <c r="TRR938" s="14"/>
      <c r="TRS938" s="14"/>
      <c r="TRT938" s="14"/>
      <c r="TRU938" s="14"/>
      <c r="TRV938" s="14"/>
      <c r="TRW938" s="14"/>
      <c r="TRX938" s="14"/>
      <c r="TRY938" s="14"/>
      <c r="TRZ938" s="14"/>
      <c r="TSA938" s="14"/>
      <c r="TSB938" s="14"/>
      <c r="TSC938" s="14"/>
      <c r="TSD938" s="14"/>
      <c r="TSE938" s="14"/>
      <c r="TSF938" s="14"/>
      <c r="TSG938" s="14"/>
      <c r="TSH938" s="14"/>
      <c r="TSI938" s="14"/>
      <c r="TSJ938" s="14"/>
      <c r="TSK938" s="14"/>
      <c r="TSL938" s="14"/>
      <c r="TSM938" s="14"/>
      <c r="TSN938" s="14"/>
      <c r="TSO938" s="14"/>
      <c r="TSP938" s="14"/>
      <c r="TSQ938" s="14"/>
      <c r="TSR938" s="14"/>
      <c r="TSS938" s="14"/>
      <c r="TST938" s="14"/>
      <c r="TSU938" s="14"/>
      <c r="TSV938" s="14"/>
      <c r="TSW938" s="14"/>
      <c r="TSX938" s="14"/>
      <c r="TSY938" s="14"/>
      <c r="TSZ938" s="14"/>
      <c r="TTA938" s="14"/>
      <c r="TTB938" s="14"/>
      <c r="TTC938" s="14"/>
      <c r="TTD938" s="14"/>
      <c r="TTE938" s="14"/>
      <c r="TTF938" s="14"/>
      <c r="TTG938" s="14"/>
      <c r="TTH938" s="14"/>
      <c r="TTI938" s="14"/>
      <c r="TTJ938" s="14"/>
      <c r="TTK938" s="14"/>
      <c r="TTL938" s="14"/>
      <c r="TTM938" s="14"/>
      <c r="TTN938" s="14"/>
      <c r="TTO938" s="14"/>
      <c r="TTP938" s="14"/>
      <c r="TTQ938" s="14"/>
      <c r="TTR938" s="14"/>
      <c r="TTS938" s="14"/>
      <c r="TTT938" s="14"/>
      <c r="TTU938" s="14"/>
      <c r="TTV938" s="14"/>
      <c r="TTW938" s="14"/>
      <c r="TTX938" s="14"/>
      <c r="TTY938" s="14"/>
      <c r="TTZ938" s="14"/>
      <c r="TUA938" s="14"/>
      <c r="TUB938" s="14"/>
      <c r="TUC938" s="14"/>
      <c r="TUD938" s="14"/>
      <c r="TUE938" s="14"/>
      <c r="TUF938" s="14"/>
      <c r="TUG938" s="14"/>
      <c r="TUH938" s="14"/>
      <c r="TUI938" s="14"/>
      <c r="TUJ938" s="14"/>
      <c r="TUK938" s="14"/>
      <c r="TUL938" s="14"/>
      <c r="TUM938" s="14"/>
      <c r="TUN938" s="14"/>
      <c r="TUO938" s="14"/>
      <c r="TUP938" s="14"/>
      <c r="TUQ938" s="14"/>
      <c r="TUR938" s="14"/>
      <c r="TUS938" s="14"/>
      <c r="TUT938" s="14"/>
      <c r="TUU938" s="14"/>
      <c r="TUV938" s="14"/>
      <c r="TUW938" s="14"/>
      <c r="TUX938" s="14"/>
      <c r="TUY938" s="14"/>
      <c r="TUZ938" s="14"/>
      <c r="TVA938" s="14"/>
      <c r="TVB938" s="14"/>
      <c r="TVC938" s="14"/>
      <c r="TVD938" s="14"/>
      <c r="TVE938" s="14"/>
      <c r="TVF938" s="14"/>
      <c r="TVG938" s="14"/>
      <c r="TVH938" s="14"/>
      <c r="TVI938" s="14"/>
      <c r="TVJ938" s="14"/>
      <c r="TVK938" s="14"/>
      <c r="TVL938" s="14"/>
      <c r="TVM938" s="14"/>
      <c r="TVN938" s="14"/>
      <c r="TVO938" s="14"/>
      <c r="TVP938" s="14"/>
      <c r="TVQ938" s="14"/>
      <c r="TVR938" s="14"/>
      <c r="TVS938" s="14"/>
      <c r="TVT938" s="14"/>
      <c r="TVU938" s="14"/>
      <c r="TVV938" s="14"/>
      <c r="TVW938" s="14"/>
      <c r="TVX938" s="14"/>
      <c r="TVY938" s="14"/>
      <c r="TVZ938" s="14"/>
      <c r="TWA938" s="14"/>
      <c r="TWB938" s="14"/>
      <c r="TWC938" s="14"/>
      <c r="TWD938" s="14"/>
      <c r="TWE938" s="14"/>
      <c r="TWF938" s="14"/>
      <c r="TWG938" s="14"/>
      <c r="TWH938" s="14"/>
      <c r="TWI938" s="14"/>
      <c r="TWJ938" s="14"/>
      <c r="TWK938" s="14"/>
      <c r="TWL938" s="14"/>
      <c r="TWM938" s="14"/>
      <c r="TWN938" s="14"/>
      <c r="TWO938" s="14"/>
      <c r="TWP938" s="14"/>
      <c r="TWQ938" s="14"/>
      <c r="TWR938" s="14"/>
      <c r="TWS938" s="14"/>
      <c r="TWT938" s="14"/>
      <c r="TWU938" s="14"/>
      <c r="TWV938" s="14"/>
      <c r="TWW938" s="14"/>
      <c r="TWX938" s="14"/>
      <c r="TWY938" s="14"/>
      <c r="TWZ938" s="14"/>
      <c r="TXA938" s="14"/>
      <c r="TXB938" s="14"/>
      <c r="TXC938" s="14"/>
      <c r="TXD938" s="14"/>
      <c r="TXE938" s="14"/>
      <c r="TXF938" s="14"/>
      <c r="TXG938" s="14"/>
      <c r="TXH938" s="14"/>
      <c r="TXI938" s="14"/>
      <c r="TXJ938" s="14"/>
      <c r="TXK938" s="14"/>
      <c r="TXL938" s="14"/>
      <c r="TXM938" s="14"/>
      <c r="TXN938" s="14"/>
      <c r="TXO938" s="14"/>
      <c r="TXP938" s="14"/>
      <c r="TXQ938" s="14"/>
      <c r="TXR938" s="14"/>
      <c r="TXS938" s="14"/>
      <c r="TXT938" s="14"/>
      <c r="TXU938" s="14"/>
      <c r="TXV938" s="14"/>
      <c r="TXW938" s="14"/>
      <c r="TXX938" s="14"/>
      <c r="TXY938" s="14"/>
      <c r="TXZ938" s="14"/>
      <c r="TYA938" s="14"/>
      <c r="TYB938" s="14"/>
      <c r="TYC938" s="14"/>
      <c r="TYD938" s="14"/>
      <c r="TYE938" s="14"/>
      <c r="TYF938" s="14"/>
      <c r="TYG938" s="14"/>
      <c r="TYH938" s="14"/>
      <c r="TYI938" s="14"/>
      <c r="TYJ938" s="14"/>
      <c r="TYK938" s="14"/>
      <c r="TYL938" s="14"/>
      <c r="TYM938" s="14"/>
      <c r="TYN938" s="14"/>
      <c r="TYO938" s="14"/>
      <c r="TYP938" s="14"/>
      <c r="TYQ938" s="14"/>
      <c r="TYR938" s="14"/>
      <c r="TYS938" s="14"/>
      <c r="TYT938" s="14"/>
      <c r="TYU938" s="14"/>
      <c r="TYV938" s="14"/>
      <c r="TYW938" s="14"/>
      <c r="TYX938" s="14"/>
      <c r="TYY938" s="14"/>
      <c r="TYZ938" s="14"/>
      <c r="TZA938" s="14"/>
      <c r="TZB938" s="14"/>
      <c r="TZC938" s="14"/>
      <c r="TZD938" s="14"/>
      <c r="TZE938" s="14"/>
      <c r="TZF938" s="14"/>
      <c r="TZG938" s="14"/>
      <c r="TZH938" s="14"/>
      <c r="TZI938" s="14"/>
      <c r="TZJ938" s="14"/>
      <c r="TZK938" s="14"/>
      <c r="TZL938" s="14"/>
      <c r="TZM938" s="14"/>
      <c r="TZN938" s="14"/>
      <c r="TZO938" s="14"/>
      <c r="TZP938" s="14"/>
      <c r="TZQ938" s="14"/>
      <c r="TZR938" s="14"/>
      <c r="TZS938" s="14"/>
      <c r="TZT938" s="14"/>
      <c r="TZU938" s="14"/>
      <c r="TZV938" s="14"/>
      <c r="TZW938" s="14"/>
      <c r="TZX938" s="14"/>
      <c r="TZY938" s="14"/>
      <c r="TZZ938" s="14"/>
      <c r="UAA938" s="14"/>
      <c r="UAB938" s="14"/>
      <c r="UAC938" s="14"/>
      <c r="UAD938" s="14"/>
      <c r="UAE938" s="14"/>
      <c r="UAF938" s="14"/>
      <c r="UAG938" s="14"/>
      <c r="UAH938" s="14"/>
      <c r="UAI938" s="14"/>
      <c r="UAJ938" s="14"/>
      <c r="UAK938" s="14"/>
      <c r="UAL938" s="14"/>
      <c r="UAM938" s="14"/>
      <c r="UAN938" s="14"/>
      <c r="UAO938" s="14"/>
      <c r="UAP938" s="14"/>
      <c r="UAQ938" s="14"/>
      <c r="UAR938" s="14"/>
      <c r="UAS938" s="14"/>
      <c r="UAT938" s="14"/>
      <c r="UAU938" s="14"/>
      <c r="UAV938" s="14"/>
      <c r="UAW938" s="14"/>
      <c r="UAX938" s="14"/>
      <c r="UAY938" s="14"/>
      <c r="UAZ938" s="14"/>
      <c r="UBA938" s="14"/>
      <c r="UBB938" s="14"/>
      <c r="UBC938" s="14"/>
      <c r="UBD938" s="14"/>
      <c r="UBE938" s="14"/>
      <c r="UBF938" s="14"/>
      <c r="UBG938" s="14"/>
      <c r="UBH938" s="14"/>
      <c r="UBI938" s="14"/>
      <c r="UBJ938" s="14"/>
      <c r="UBK938" s="14"/>
      <c r="UBL938" s="14"/>
      <c r="UBM938" s="14"/>
      <c r="UBN938" s="14"/>
      <c r="UBO938" s="14"/>
      <c r="UBP938" s="14"/>
      <c r="UBQ938" s="14"/>
      <c r="UBR938" s="14"/>
      <c r="UBS938" s="14"/>
      <c r="UBT938" s="14"/>
      <c r="UBU938" s="14"/>
      <c r="UBV938" s="14"/>
      <c r="UBW938" s="14"/>
      <c r="UBX938" s="14"/>
      <c r="UBY938" s="14"/>
      <c r="UBZ938" s="14"/>
      <c r="UCA938" s="14"/>
      <c r="UCB938" s="14"/>
      <c r="UCC938" s="14"/>
      <c r="UCD938" s="14"/>
      <c r="UCE938" s="14"/>
      <c r="UCF938" s="14"/>
      <c r="UCG938" s="14"/>
      <c r="UCH938" s="14"/>
      <c r="UCI938" s="14"/>
      <c r="UCJ938" s="14"/>
      <c r="UCK938" s="14"/>
      <c r="UCL938" s="14"/>
      <c r="UCM938" s="14"/>
      <c r="UCN938" s="14"/>
      <c r="UCO938" s="14"/>
      <c r="UCP938" s="14"/>
      <c r="UCQ938" s="14"/>
      <c r="UCR938" s="14"/>
      <c r="UCS938" s="14"/>
      <c r="UCT938" s="14"/>
      <c r="UCU938" s="14"/>
      <c r="UCV938" s="14"/>
      <c r="UCW938" s="14"/>
      <c r="UCX938" s="14"/>
      <c r="UCY938" s="14"/>
      <c r="UCZ938" s="14"/>
      <c r="UDA938" s="14"/>
      <c r="UDB938" s="14"/>
      <c r="UDC938" s="14"/>
      <c r="UDD938" s="14"/>
      <c r="UDE938" s="14"/>
      <c r="UDF938" s="14"/>
      <c r="UDG938" s="14"/>
      <c r="UDH938" s="14"/>
      <c r="UDI938" s="14"/>
      <c r="UDJ938" s="14"/>
      <c r="UDK938" s="14"/>
      <c r="UDL938" s="14"/>
      <c r="UDM938" s="14"/>
      <c r="UDN938" s="14"/>
      <c r="UDO938" s="14"/>
      <c r="UDP938" s="14"/>
      <c r="UDQ938" s="14"/>
      <c r="UDR938" s="14"/>
      <c r="UDS938" s="14"/>
      <c r="UDT938" s="14"/>
      <c r="UDU938" s="14"/>
      <c r="UDV938" s="14"/>
      <c r="UDW938" s="14"/>
      <c r="UDX938" s="14"/>
      <c r="UDY938" s="14"/>
      <c r="UDZ938" s="14"/>
      <c r="UEA938" s="14"/>
      <c r="UEB938" s="14"/>
      <c r="UEC938" s="14"/>
      <c r="UED938" s="14"/>
      <c r="UEE938" s="14"/>
      <c r="UEF938" s="14"/>
      <c r="UEG938" s="14"/>
      <c r="UEH938" s="14"/>
      <c r="UEI938" s="14"/>
      <c r="UEJ938" s="14"/>
      <c r="UEK938" s="14"/>
      <c r="UEL938" s="14"/>
      <c r="UEM938" s="14"/>
      <c r="UEN938" s="14"/>
      <c r="UEO938" s="14"/>
      <c r="UEP938" s="14"/>
      <c r="UEQ938" s="14"/>
      <c r="UER938" s="14"/>
      <c r="UES938" s="14"/>
      <c r="UET938" s="14"/>
      <c r="UEU938" s="14"/>
      <c r="UEV938" s="14"/>
      <c r="UEW938" s="14"/>
      <c r="UEX938" s="14"/>
      <c r="UEY938" s="14"/>
      <c r="UEZ938" s="14"/>
      <c r="UFA938" s="14"/>
      <c r="UFB938" s="14"/>
      <c r="UFC938" s="14"/>
      <c r="UFD938" s="14"/>
      <c r="UFE938" s="14"/>
      <c r="UFF938" s="14"/>
      <c r="UFG938" s="14"/>
      <c r="UFH938" s="14"/>
      <c r="UFI938" s="14"/>
      <c r="UFJ938" s="14"/>
      <c r="UFK938" s="14"/>
      <c r="UFL938" s="14"/>
      <c r="UFM938" s="14"/>
      <c r="UFN938" s="14"/>
      <c r="UFO938" s="14"/>
      <c r="UFP938" s="14"/>
      <c r="UFQ938" s="14"/>
      <c r="UFR938" s="14"/>
      <c r="UFS938" s="14"/>
      <c r="UFT938" s="14"/>
      <c r="UFU938" s="14"/>
      <c r="UFV938" s="14"/>
      <c r="UFW938" s="14"/>
      <c r="UFX938" s="14"/>
      <c r="UFY938" s="14"/>
      <c r="UFZ938" s="14"/>
      <c r="UGA938" s="14"/>
      <c r="UGB938" s="14"/>
      <c r="UGC938" s="14"/>
      <c r="UGD938" s="14"/>
      <c r="UGE938" s="14"/>
      <c r="UGF938" s="14"/>
      <c r="UGG938" s="14"/>
      <c r="UGH938" s="14"/>
      <c r="UGI938" s="14"/>
      <c r="UGJ938" s="14"/>
      <c r="UGK938" s="14"/>
      <c r="UGL938" s="14"/>
      <c r="UGM938" s="14"/>
      <c r="UGN938" s="14"/>
      <c r="UGO938" s="14"/>
      <c r="UGP938" s="14"/>
      <c r="UGQ938" s="14"/>
      <c r="UGR938" s="14"/>
      <c r="UGS938" s="14"/>
      <c r="UGT938" s="14"/>
      <c r="UGU938" s="14"/>
      <c r="UGV938" s="14"/>
      <c r="UGW938" s="14"/>
      <c r="UGX938" s="14"/>
      <c r="UGY938" s="14"/>
      <c r="UGZ938" s="14"/>
      <c r="UHA938" s="14"/>
      <c r="UHB938" s="14"/>
      <c r="UHC938" s="14"/>
      <c r="UHD938" s="14"/>
      <c r="UHE938" s="14"/>
      <c r="UHF938" s="14"/>
      <c r="UHG938" s="14"/>
      <c r="UHH938" s="14"/>
      <c r="UHI938" s="14"/>
      <c r="UHJ938" s="14"/>
      <c r="UHK938" s="14"/>
      <c r="UHL938" s="14"/>
      <c r="UHM938" s="14"/>
      <c r="UHN938" s="14"/>
      <c r="UHO938" s="14"/>
      <c r="UHP938" s="14"/>
      <c r="UHQ938" s="14"/>
      <c r="UHR938" s="14"/>
      <c r="UHS938" s="14"/>
      <c r="UHT938" s="14"/>
      <c r="UHU938" s="14"/>
      <c r="UHV938" s="14"/>
      <c r="UHW938" s="14"/>
      <c r="UHX938" s="14"/>
      <c r="UHY938" s="14"/>
      <c r="UHZ938" s="14"/>
      <c r="UIA938" s="14"/>
      <c r="UIB938" s="14"/>
      <c r="UIC938" s="14"/>
      <c r="UID938" s="14"/>
      <c r="UIE938" s="14"/>
      <c r="UIF938" s="14"/>
      <c r="UIG938" s="14"/>
      <c r="UIH938" s="14"/>
      <c r="UII938" s="14"/>
      <c r="UIJ938" s="14"/>
      <c r="UIK938" s="14"/>
      <c r="UIL938" s="14"/>
      <c r="UIM938" s="14"/>
      <c r="UIN938" s="14"/>
      <c r="UIO938" s="14"/>
      <c r="UIP938" s="14"/>
      <c r="UIQ938" s="14"/>
      <c r="UIR938" s="14"/>
      <c r="UIS938" s="14"/>
      <c r="UIT938" s="14"/>
      <c r="UIU938" s="14"/>
      <c r="UIV938" s="14"/>
      <c r="UIW938" s="14"/>
      <c r="UIX938" s="14"/>
      <c r="UIY938" s="14"/>
      <c r="UIZ938" s="14"/>
      <c r="UJA938" s="14"/>
      <c r="UJB938" s="14"/>
      <c r="UJC938" s="14"/>
      <c r="UJD938" s="14"/>
      <c r="UJE938" s="14"/>
      <c r="UJF938" s="14"/>
      <c r="UJG938" s="14"/>
      <c r="UJH938" s="14"/>
      <c r="UJI938" s="14"/>
      <c r="UJJ938" s="14"/>
      <c r="UJK938" s="14"/>
      <c r="UJL938" s="14"/>
      <c r="UJM938" s="14"/>
      <c r="UJN938" s="14"/>
      <c r="UJO938" s="14"/>
      <c r="UJP938" s="14"/>
      <c r="UJQ938" s="14"/>
      <c r="UJR938" s="14"/>
      <c r="UJS938" s="14"/>
      <c r="UJT938" s="14"/>
      <c r="UJU938" s="14"/>
      <c r="UJV938" s="14"/>
      <c r="UJW938" s="14"/>
      <c r="UJX938" s="14"/>
      <c r="UJY938" s="14"/>
      <c r="UJZ938" s="14"/>
      <c r="UKA938" s="14"/>
      <c r="UKB938" s="14"/>
      <c r="UKC938" s="14"/>
      <c r="UKD938" s="14"/>
      <c r="UKE938" s="14"/>
      <c r="UKF938" s="14"/>
      <c r="UKG938" s="14"/>
      <c r="UKH938" s="14"/>
      <c r="UKI938" s="14"/>
      <c r="UKJ938" s="14"/>
      <c r="UKK938" s="14"/>
      <c r="UKL938" s="14"/>
      <c r="UKM938" s="14"/>
      <c r="UKN938" s="14"/>
      <c r="UKO938" s="14"/>
      <c r="UKP938" s="14"/>
      <c r="UKQ938" s="14"/>
      <c r="UKR938" s="14"/>
      <c r="UKS938" s="14"/>
      <c r="UKT938" s="14"/>
      <c r="UKU938" s="14"/>
      <c r="UKV938" s="14"/>
      <c r="UKW938" s="14"/>
      <c r="UKX938" s="14"/>
      <c r="UKY938" s="14"/>
      <c r="UKZ938" s="14"/>
      <c r="ULA938" s="14"/>
      <c r="ULB938" s="14"/>
      <c r="ULC938" s="14"/>
      <c r="ULD938" s="14"/>
      <c r="ULE938" s="14"/>
      <c r="ULF938" s="14"/>
      <c r="ULG938" s="14"/>
      <c r="ULH938" s="14"/>
      <c r="ULI938" s="14"/>
      <c r="ULJ938" s="14"/>
      <c r="ULK938" s="14"/>
      <c r="ULL938" s="14"/>
      <c r="ULM938" s="14"/>
      <c r="ULN938" s="14"/>
      <c r="ULO938" s="14"/>
      <c r="ULP938" s="14"/>
      <c r="ULQ938" s="14"/>
      <c r="ULR938" s="14"/>
      <c r="ULS938" s="14"/>
      <c r="ULT938" s="14"/>
      <c r="ULU938" s="14"/>
      <c r="ULV938" s="14"/>
      <c r="ULW938" s="14"/>
      <c r="ULX938" s="14"/>
      <c r="ULY938" s="14"/>
      <c r="ULZ938" s="14"/>
      <c r="UMA938" s="14"/>
      <c r="UMB938" s="14"/>
      <c r="UMC938" s="14"/>
      <c r="UMD938" s="14"/>
      <c r="UME938" s="14"/>
      <c r="UMF938" s="14"/>
      <c r="UMG938" s="14"/>
      <c r="UMH938" s="14"/>
      <c r="UMI938" s="14"/>
      <c r="UMJ938" s="14"/>
      <c r="UMK938" s="14"/>
      <c r="UML938" s="14"/>
      <c r="UMM938" s="14"/>
      <c r="UMN938" s="14"/>
      <c r="UMO938" s="14"/>
      <c r="UMP938" s="14"/>
      <c r="UMQ938" s="14"/>
      <c r="UMR938" s="14"/>
      <c r="UMS938" s="14"/>
      <c r="UMT938" s="14"/>
      <c r="UMU938" s="14"/>
      <c r="UMV938" s="14"/>
      <c r="UMW938" s="14"/>
      <c r="UMX938" s="14"/>
      <c r="UMY938" s="14"/>
      <c r="UMZ938" s="14"/>
      <c r="UNA938" s="14"/>
      <c r="UNB938" s="14"/>
      <c r="UNC938" s="14"/>
      <c r="UND938" s="14"/>
      <c r="UNE938" s="14"/>
      <c r="UNF938" s="14"/>
      <c r="UNG938" s="14"/>
      <c r="UNH938" s="14"/>
      <c r="UNI938" s="14"/>
      <c r="UNJ938" s="14"/>
      <c r="UNK938" s="14"/>
      <c r="UNL938" s="14"/>
      <c r="UNM938" s="14"/>
      <c r="UNN938" s="14"/>
      <c r="UNO938" s="14"/>
      <c r="UNP938" s="14"/>
      <c r="UNQ938" s="14"/>
      <c r="UNR938" s="14"/>
      <c r="UNS938" s="14"/>
      <c r="UNT938" s="14"/>
      <c r="UNU938" s="14"/>
      <c r="UNV938" s="14"/>
      <c r="UNW938" s="14"/>
      <c r="UNX938" s="14"/>
      <c r="UNY938" s="14"/>
      <c r="UNZ938" s="14"/>
      <c r="UOA938" s="14"/>
      <c r="UOB938" s="14"/>
      <c r="UOC938" s="14"/>
      <c r="UOD938" s="14"/>
      <c r="UOE938" s="14"/>
      <c r="UOF938" s="14"/>
      <c r="UOG938" s="14"/>
      <c r="UOH938" s="14"/>
      <c r="UOI938" s="14"/>
      <c r="UOJ938" s="14"/>
      <c r="UOK938" s="14"/>
      <c r="UOL938" s="14"/>
      <c r="UOM938" s="14"/>
      <c r="UON938" s="14"/>
      <c r="UOO938" s="14"/>
      <c r="UOP938" s="14"/>
      <c r="UOQ938" s="14"/>
      <c r="UOR938" s="14"/>
      <c r="UOS938" s="14"/>
      <c r="UOT938" s="14"/>
      <c r="UOU938" s="14"/>
      <c r="UOV938" s="14"/>
      <c r="UOW938" s="14"/>
      <c r="UOX938" s="14"/>
      <c r="UOY938" s="14"/>
      <c r="UOZ938" s="14"/>
      <c r="UPA938" s="14"/>
      <c r="UPB938" s="14"/>
      <c r="UPC938" s="14"/>
      <c r="UPD938" s="14"/>
      <c r="UPE938" s="14"/>
      <c r="UPF938" s="14"/>
      <c r="UPG938" s="14"/>
      <c r="UPH938" s="14"/>
      <c r="UPI938" s="14"/>
      <c r="UPJ938" s="14"/>
      <c r="UPK938" s="14"/>
      <c r="UPL938" s="14"/>
      <c r="UPM938" s="14"/>
      <c r="UPN938" s="14"/>
      <c r="UPO938" s="14"/>
      <c r="UPP938" s="14"/>
      <c r="UPQ938" s="14"/>
      <c r="UPR938" s="14"/>
      <c r="UPS938" s="14"/>
      <c r="UPT938" s="14"/>
      <c r="UPU938" s="14"/>
      <c r="UPV938" s="14"/>
      <c r="UPW938" s="14"/>
      <c r="UPX938" s="14"/>
      <c r="UPY938" s="14"/>
      <c r="UPZ938" s="14"/>
      <c r="UQA938" s="14"/>
      <c r="UQB938" s="14"/>
      <c r="UQC938" s="14"/>
      <c r="UQD938" s="14"/>
      <c r="UQE938" s="14"/>
      <c r="UQF938" s="14"/>
      <c r="UQG938" s="14"/>
      <c r="UQH938" s="14"/>
      <c r="UQI938" s="14"/>
      <c r="UQJ938" s="14"/>
      <c r="UQK938" s="14"/>
      <c r="UQL938" s="14"/>
      <c r="UQM938" s="14"/>
      <c r="UQN938" s="14"/>
      <c r="UQO938" s="14"/>
      <c r="UQP938" s="14"/>
      <c r="UQQ938" s="14"/>
      <c r="UQR938" s="14"/>
      <c r="UQS938" s="14"/>
      <c r="UQT938" s="14"/>
      <c r="UQU938" s="14"/>
      <c r="UQV938" s="14"/>
      <c r="UQW938" s="14"/>
      <c r="UQX938" s="14"/>
      <c r="UQY938" s="14"/>
      <c r="UQZ938" s="14"/>
      <c r="URA938" s="14"/>
      <c r="URB938" s="14"/>
      <c r="URC938" s="14"/>
      <c r="URD938" s="14"/>
      <c r="URE938" s="14"/>
      <c r="URF938" s="14"/>
      <c r="URG938" s="14"/>
      <c r="URH938" s="14"/>
      <c r="URI938" s="14"/>
      <c r="URJ938" s="14"/>
      <c r="URK938" s="14"/>
      <c r="URL938" s="14"/>
      <c r="URM938" s="14"/>
      <c r="URN938" s="14"/>
      <c r="URO938" s="14"/>
      <c r="URP938" s="14"/>
      <c r="URQ938" s="14"/>
      <c r="URR938" s="14"/>
      <c r="URS938" s="14"/>
      <c r="URT938" s="14"/>
      <c r="URU938" s="14"/>
      <c r="URV938" s="14"/>
      <c r="URW938" s="14"/>
      <c r="URX938" s="14"/>
      <c r="URY938" s="14"/>
      <c r="URZ938" s="14"/>
      <c r="USA938" s="14"/>
      <c r="USB938" s="14"/>
      <c r="USC938" s="14"/>
      <c r="USD938" s="14"/>
      <c r="USE938" s="14"/>
      <c r="USF938" s="14"/>
      <c r="USG938" s="14"/>
      <c r="USH938" s="14"/>
      <c r="USI938" s="14"/>
      <c r="USJ938" s="14"/>
      <c r="USK938" s="14"/>
      <c r="USL938" s="14"/>
      <c r="USM938" s="14"/>
      <c r="USN938" s="14"/>
      <c r="USO938" s="14"/>
      <c r="USP938" s="14"/>
      <c r="USQ938" s="14"/>
      <c r="USR938" s="14"/>
      <c r="USS938" s="14"/>
      <c r="UST938" s="14"/>
      <c r="USU938" s="14"/>
      <c r="USV938" s="14"/>
      <c r="USW938" s="14"/>
      <c r="USX938" s="14"/>
      <c r="USY938" s="14"/>
      <c r="USZ938" s="14"/>
      <c r="UTA938" s="14"/>
      <c r="UTB938" s="14"/>
      <c r="UTC938" s="14"/>
      <c r="UTD938" s="14"/>
      <c r="UTE938" s="14"/>
      <c r="UTF938" s="14"/>
      <c r="UTG938" s="14"/>
      <c r="UTH938" s="14"/>
      <c r="UTI938" s="14"/>
      <c r="UTJ938" s="14"/>
      <c r="UTK938" s="14"/>
      <c r="UTL938" s="14"/>
      <c r="UTM938" s="14"/>
      <c r="UTN938" s="14"/>
      <c r="UTO938" s="14"/>
      <c r="UTP938" s="14"/>
      <c r="UTQ938" s="14"/>
      <c r="UTR938" s="14"/>
      <c r="UTS938" s="14"/>
      <c r="UTT938" s="14"/>
      <c r="UTU938" s="14"/>
      <c r="UTV938" s="14"/>
      <c r="UTW938" s="14"/>
      <c r="UTX938" s="14"/>
      <c r="UTY938" s="14"/>
      <c r="UTZ938" s="14"/>
      <c r="UUA938" s="14"/>
      <c r="UUB938" s="14"/>
      <c r="UUC938" s="14"/>
      <c r="UUD938" s="14"/>
      <c r="UUE938" s="14"/>
      <c r="UUF938" s="14"/>
      <c r="UUG938" s="14"/>
      <c r="UUH938" s="14"/>
      <c r="UUI938" s="14"/>
      <c r="UUJ938" s="14"/>
      <c r="UUK938" s="14"/>
      <c r="UUL938" s="14"/>
      <c r="UUM938" s="14"/>
      <c r="UUN938" s="14"/>
      <c r="UUO938" s="14"/>
      <c r="UUP938" s="14"/>
      <c r="UUQ938" s="14"/>
      <c r="UUR938" s="14"/>
      <c r="UUS938" s="14"/>
      <c r="UUT938" s="14"/>
      <c r="UUU938" s="14"/>
      <c r="UUV938" s="14"/>
      <c r="UUW938" s="14"/>
      <c r="UUX938" s="14"/>
      <c r="UUY938" s="14"/>
      <c r="UUZ938" s="14"/>
      <c r="UVA938" s="14"/>
      <c r="UVB938" s="14"/>
      <c r="UVC938" s="14"/>
      <c r="UVD938" s="14"/>
      <c r="UVE938" s="14"/>
      <c r="UVF938" s="14"/>
      <c r="UVG938" s="14"/>
      <c r="UVH938" s="14"/>
      <c r="UVI938" s="14"/>
      <c r="UVJ938" s="14"/>
      <c r="UVK938" s="14"/>
      <c r="UVL938" s="14"/>
      <c r="UVM938" s="14"/>
      <c r="UVN938" s="14"/>
      <c r="UVO938" s="14"/>
      <c r="UVP938" s="14"/>
      <c r="UVQ938" s="14"/>
      <c r="UVR938" s="14"/>
      <c r="UVS938" s="14"/>
      <c r="UVT938" s="14"/>
      <c r="UVU938" s="14"/>
      <c r="UVV938" s="14"/>
      <c r="UVW938" s="14"/>
      <c r="UVX938" s="14"/>
      <c r="UVY938" s="14"/>
      <c r="UVZ938" s="14"/>
      <c r="UWA938" s="14"/>
      <c r="UWB938" s="14"/>
      <c r="UWC938" s="14"/>
      <c r="UWD938" s="14"/>
      <c r="UWE938" s="14"/>
      <c r="UWF938" s="14"/>
      <c r="UWG938" s="14"/>
      <c r="UWH938" s="14"/>
      <c r="UWI938" s="14"/>
      <c r="UWJ938" s="14"/>
      <c r="UWK938" s="14"/>
      <c r="UWL938" s="14"/>
      <c r="UWM938" s="14"/>
      <c r="UWN938" s="14"/>
      <c r="UWO938" s="14"/>
      <c r="UWP938" s="14"/>
      <c r="UWQ938" s="14"/>
      <c r="UWR938" s="14"/>
      <c r="UWS938" s="14"/>
      <c r="UWT938" s="14"/>
      <c r="UWU938" s="14"/>
      <c r="UWV938" s="14"/>
      <c r="UWW938" s="14"/>
      <c r="UWX938" s="14"/>
      <c r="UWY938" s="14"/>
      <c r="UWZ938" s="14"/>
      <c r="UXA938" s="14"/>
      <c r="UXB938" s="14"/>
      <c r="UXC938" s="14"/>
      <c r="UXD938" s="14"/>
      <c r="UXE938" s="14"/>
      <c r="UXF938" s="14"/>
      <c r="UXG938" s="14"/>
      <c r="UXH938" s="14"/>
      <c r="UXI938" s="14"/>
      <c r="UXJ938" s="14"/>
      <c r="UXK938" s="14"/>
      <c r="UXL938" s="14"/>
      <c r="UXM938" s="14"/>
      <c r="UXN938" s="14"/>
      <c r="UXO938" s="14"/>
      <c r="UXP938" s="14"/>
      <c r="UXQ938" s="14"/>
      <c r="UXR938" s="14"/>
      <c r="UXS938" s="14"/>
      <c r="UXT938" s="14"/>
      <c r="UXU938" s="14"/>
      <c r="UXV938" s="14"/>
      <c r="UXW938" s="14"/>
      <c r="UXX938" s="14"/>
      <c r="UXY938" s="14"/>
      <c r="UXZ938" s="14"/>
      <c r="UYA938" s="14"/>
      <c r="UYB938" s="14"/>
      <c r="UYC938" s="14"/>
      <c r="UYD938" s="14"/>
      <c r="UYE938" s="14"/>
      <c r="UYF938" s="14"/>
      <c r="UYG938" s="14"/>
      <c r="UYH938" s="14"/>
      <c r="UYI938" s="14"/>
      <c r="UYJ938" s="14"/>
      <c r="UYK938" s="14"/>
      <c r="UYL938" s="14"/>
      <c r="UYM938" s="14"/>
      <c r="UYN938" s="14"/>
      <c r="UYO938" s="14"/>
      <c r="UYP938" s="14"/>
      <c r="UYQ938" s="14"/>
      <c r="UYR938" s="14"/>
      <c r="UYS938" s="14"/>
      <c r="UYT938" s="14"/>
      <c r="UYU938" s="14"/>
      <c r="UYV938" s="14"/>
      <c r="UYW938" s="14"/>
      <c r="UYX938" s="14"/>
      <c r="UYY938" s="14"/>
      <c r="UYZ938" s="14"/>
      <c r="UZA938" s="14"/>
      <c r="UZB938" s="14"/>
      <c r="UZC938" s="14"/>
      <c r="UZD938" s="14"/>
      <c r="UZE938" s="14"/>
      <c r="UZF938" s="14"/>
      <c r="UZG938" s="14"/>
      <c r="UZH938" s="14"/>
      <c r="UZI938" s="14"/>
      <c r="UZJ938" s="14"/>
      <c r="UZK938" s="14"/>
      <c r="UZL938" s="14"/>
      <c r="UZM938" s="14"/>
      <c r="UZN938" s="14"/>
      <c r="UZO938" s="14"/>
      <c r="UZP938" s="14"/>
      <c r="UZQ938" s="14"/>
      <c r="UZR938" s="14"/>
      <c r="UZS938" s="14"/>
      <c r="UZT938" s="14"/>
      <c r="UZU938" s="14"/>
      <c r="UZV938" s="14"/>
      <c r="UZW938" s="14"/>
      <c r="UZX938" s="14"/>
      <c r="UZY938" s="14"/>
      <c r="UZZ938" s="14"/>
      <c r="VAA938" s="14"/>
      <c r="VAB938" s="14"/>
      <c r="VAC938" s="14"/>
      <c r="VAD938" s="14"/>
      <c r="VAE938" s="14"/>
      <c r="VAF938" s="14"/>
      <c r="VAG938" s="14"/>
      <c r="VAH938" s="14"/>
      <c r="VAI938" s="14"/>
      <c r="VAJ938" s="14"/>
      <c r="VAK938" s="14"/>
      <c r="VAL938" s="14"/>
      <c r="VAM938" s="14"/>
      <c r="VAN938" s="14"/>
      <c r="VAO938" s="14"/>
      <c r="VAP938" s="14"/>
      <c r="VAQ938" s="14"/>
      <c r="VAR938" s="14"/>
      <c r="VAS938" s="14"/>
      <c r="VAT938" s="14"/>
      <c r="VAU938" s="14"/>
      <c r="VAV938" s="14"/>
      <c r="VAW938" s="14"/>
      <c r="VAX938" s="14"/>
      <c r="VAY938" s="14"/>
      <c r="VAZ938" s="14"/>
      <c r="VBA938" s="14"/>
      <c r="VBB938" s="14"/>
      <c r="VBC938" s="14"/>
      <c r="VBD938" s="14"/>
      <c r="VBE938" s="14"/>
      <c r="VBF938" s="14"/>
      <c r="VBG938" s="14"/>
      <c r="VBH938" s="14"/>
      <c r="VBI938" s="14"/>
      <c r="VBJ938" s="14"/>
      <c r="VBK938" s="14"/>
      <c r="VBL938" s="14"/>
      <c r="VBM938" s="14"/>
      <c r="VBN938" s="14"/>
      <c r="VBO938" s="14"/>
      <c r="VBP938" s="14"/>
      <c r="VBQ938" s="14"/>
      <c r="VBR938" s="14"/>
      <c r="VBS938" s="14"/>
      <c r="VBT938" s="14"/>
      <c r="VBU938" s="14"/>
      <c r="VBV938" s="14"/>
      <c r="VBW938" s="14"/>
      <c r="VBX938" s="14"/>
      <c r="VBY938" s="14"/>
      <c r="VBZ938" s="14"/>
      <c r="VCA938" s="14"/>
      <c r="VCB938" s="14"/>
      <c r="VCC938" s="14"/>
      <c r="VCD938" s="14"/>
      <c r="VCE938" s="14"/>
      <c r="VCF938" s="14"/>
      <c r="VCG938" s="14"/>
      <c r="VCH938" s="14"/>
      <c r="VCI938" s="14"/>
      <c r="VCJ938" s="14"/>
      <c r="VCK938" s="14"/>
      <c r="VCL938" s="14"/>
      <c r="VCM938" s="14"/>
      <c r="VCN938" s="14"/>
      <c r="VCO938" s="14"/>
      <c r="VCP938" s="14"/>
      <c r="VCQ938" s="14"/>
      <c r="VCR938" s="14"/>
      <c r="VCS938" s="14"/>
      <c r="VCT938" s="14"/>
      <c r="VCU938" s="14"/>
      <c r="VCV938" s="14"/>
      <c r="VCW938" s="14"/>
      <c r="VCX938" s="14"/>
      <c r="VCY938" s="14"/>
      <c r="VCZ938" s="14"/>
      <c r="VDA938" s="14"/>
      <c r="VDB938" s="14"/>
      <c r="VDC938" s="14"/>
      <c r="VDD938" s="14"/>
      <c r="VDE938" s="14"/>
      <c r="VDF938" s="14"/>
      <c r="VDG938" s="14"/>
      <c r="VDH938" s="14"/>
      <c r="VDI938" s="14"/>
      <c r="VDJ938" s="14"/>
      <c r="VDK938" s="14"/>
      <c r="VDL938" s="14"/>
      <c r="VDM938" s="14"/>
      <c r="VDN938" s="14"/>
      <c r="VDO938" s="14"/>
      <c r="VDP938" s="14"/>
      <c r="VDQ938" s="14"/>
      <c r="VDR938" s="14"/>
      <c r="VDS938" s="14"/>
      <c r="VDT938" s="14"/>
      <c r="VDU938" s="14"/>
      <c r="VDV938" s="14"/>
      <c r="VDW938" s="14"/>
      <c r="VDX938" s="14"/>
      <c r="VDY938" s="14"/>
      <c r="VDZ938" s="14"/>
      <c r="VEA938" s="14"/>
      <c r="VEB938" s="14"/>
      <c r="VEC938" s="14"/>
      <c r="VED938" s="14"/>
      <c r="VEE938" s="14"/>
      <c r="VEF938" s="14"/>
      <c r="VEG938" s="14"/>
      <c r="VEH938" s="14"/>
      <c r="VEI938" s="14"/>
      <c r="VEJ938" s="14"/>
      <c r="VEK938" s="14"/>
      <c r="VEL938" s="14"/>
      <c r="VEM938" s="14"/>
      <c r="VEN938" s="14"/>
      <c r="VEO938" s="14"/>
      <c r="VEP938" s="14"/>
      <c r="VEQ938" s="14"/>
      <c r="VER938" s="14"/>
      <c r="VES938" s="14"/>
      <c r="VET938" s="14"/>
      <c r="VEU938" s="14"/>
      <c r="VEV938" s="14"/>
      <c r="VEW938" s="14"/>
      <c r="VEX938" s="14"/>
      <c r="VEY938" s="14"/>
      <c r="VEZ938" s="14"/>
      <c r="VFA938" s="14"/>
      <c r="VFB938" s="14"/>
      <c r="VFC938" s="14"/>
      <c r="VFD938" s="14"/>
      <c r="VFE938" s="14"/>
      <c r="VFF938" s="14"/>
      <c r="VFG938" s="14"/>
      <c r="VFH938" s="14"/>
      <c r="VFI938" s="14"/>
      <c r="VFJ938" s="14"/>
      <c r="VFK938" s="14"/>
      <c r="VFL938" s="14"/>
      <c r="VFM938" s="14"/>
      <c r="VFN938" s="14"/>
      <c r="VFO938" s="14"/>
      <c r="VFP938" s="14"/>
      <c r="VFQ938" s="14"/>
      <c r="VFR938" s="14"/>
      <c r="VFS938" s="14"/>
      <c r="VFT938" s="14"/>
      <c r="VFU938" s="14"/>
      <c r="VFV938" s="14"/>
      <c r="VFW938" s="14"/>
      <c r="VFX938" s="14"/>
      <c r="VFY938" s="14"/>
      <c r="VFZ938" s="14"/>
      <c r="VGA938" s="14"/>
      <c r="VGB938" s="14"/>
      <c r="VGC938" s="14"/>
      <c r="VGD938" s="14"/>
      <c r="VGE938" s="14"/>
      <c r="VGF938" s="14"/>
      <c r="VGG938" s="14"/>
      <c r="VGH938" s="14"/>
      <c r="VGI938" s="14"/>
      <c r="VGJ938" s="14"/>
      <c r="VGK938" s="14"/>
      <c r="VGL938" s="14"/>
      <c r="VGM938" s="14"/>
      <c r="VGN938" s="14"/>
      <c r="VGO938" s="14"/>
      <c r="VGP938" s="14"/>
      <c r="VGQ938" s="14"/>
      <c r="VGR938" s="14"/>
      <c r="VGS938" s="14"/>
      <c r="VGT938" s="14"/>
      <c r="VGU938" s="14"/>
      <c r="VGV938" s="14"/>
      <c r="VGW938" s="14"/>
      <c r="VGX938" s="14"/>
      <c r="VGY938" s="14"/>
      <c r="VGZ938" s="14"/>
      <c r="VHA938" s="14"/>
      <c r="VHB938" s="14"/>
      <c r="VHC938" s="14"/>
      <c r="VHD938" s="14"/>
      <c r="VHE938" s="14"/>
      <c r="VHF938" s="14"/>
      <c r="VHG938" s="14"/>
      <c r="VHH938" s="14"/>
      <c r="VHI938" s="14"/>
      <c r="VHJ938" s="14"/>
      <c r="VHK938" s="14"/>
      <c r="VHL938" s="14"/>
      <c r="VHM938" s="14"/>
      <c r="VHN938" s="14"/>
      <c r="VHO938" s="14"/>
      <c r="VHP938" s="14"/>
      <c r="VHQ938" s="14"/>
      <c r="VHR938" s="14"/>
      <c r="VHS938" s="14"/>
      <c r="VHT938" s="14"/>
      <c r="VHU938" s="14"/>
      <c r="VHV938" s="14"/>
      <c r="VHW938" s="14"/>
      <c r="VHX938" s="14"/>
      <c r="VHY938" s="14"/>
      <c r="VHZ938" s="14"/>
      <c r="VIA938" s="14"/>
      <c r="VIB938" s="14"/>
      <c r="VIC938" s="14"/>
      <c r="VID938" s="14"/>
      <c r="VIE938" s="14"/>
      <c r="VIF938" s="14"/>
      <c r="VIG938" s="14"/>
      <c r="VIH938" s="14"/>
      <c r="VII938" s="14"/>
      <c r="VIJ938" s="14"/>
      <c r="VIK938" s="14"/>
      <c r="VIL938" s="14"/>
      <c r="VIM938" s="14"/>
      <c r="VIN938" s="14"/>
      <c r="VIO938" s="14"/>
      <c r="VIP938" s="14"/>
      <c r="VIQ938" s="14"/>
      <c r="VIR938" s="14"/>
      <c r="VIS938" s="14"/>
      <c r="VIT938" s="14"/>
      <c r="VIU938" s="14"/>
      <c r="VIV938" s="14"/>
      <c r="VIW938" s="14"/>
      <c r="VIX938" s="14"/>
      <c r="VIY938" s="14"/>
      <c r="VIZ938" s="14"/>
      <c r="VJA938" s="14"/>
      <c r="VJB938" s="14"/>
      <c r="VJC938" s="14"/>
      <c r="VJD938" s="14"/>
      <c r="VJE938" s="14"/>
      <c r="VJF938" s="14"/>
      <c r="VJG938" s="14"/>
      <c r="VJH938" s="14"/>
      <c r="VJI938" s="14"/>
      <c r="VJJ938" s="14"/>
      <c r="VJK938" s="14"/>
      <c r="VJL938" s="14"/>
      <c r="VJM938" s="14"/>
      <c r="VJN938" s="14"/>
      <c r="VJO938" s="14"/>
      <c r="VJP938" s="14"/>
      <c r="VJQ938" s="14"/>
      <c r="VJR938" s="14"/>
      <c r="VJS938" s="14"/>
      <c r="VJT938" s="14"/>
      <c r="VJU938" s="14"/>
      <c r="VJV938" s="14"/>
      <c r="VJW938" s="14"/>
      <c r="VJX938" s="14"/>
      <c r="VJY938" s="14"/>
      <c r="VJZ938" s="14"/>
      <c r="VKA938" s="14"/>
      <c r="VKB938" s="14"/>
      <c r="VKC938" s="14"/>
      <c r="VKD938" s="14"/>
      <c r="VKE938" s="14"/>
      <c r="VKF938" s="14"/>
      <c r="VKG938" s="14"/>
      <c r="VKH938" s="14"/>
      <c r="VKI938" s="14"/>
      <c r="VKJ938" s="14"/>
      <c r="VKK938" s="14"/>
      <c r="VKL938" s="14"/>
      <c r="VKM938" s="14"/>
      <c r="VKN938" s="14"/>
      <c r="VKO938" s="14"/>
      <c r="VKP938" s="14"/>
      <c r="VKQ938" s="14"/>
      <c r="VKR938" s="14"/>
      <c r="VKS938" s="14"/>
      <c r="VKT938" s="14"/>
      <c r="VKU938" s="14"/>
      <c r="VKV938" s="14"/>
      <c r="VKW938" s="14"/>
      <c r="VKX938" s="14"/>
      <c r="VKY938" s="14"/>
      <c r="VKZ938" s="14"/>
      <c r="VLA938" s="14"/>
      <c r="VLB938" s="14"/>
      <c r="VLC938" s="14"/>
      <c r="VLD938" s="14"/>
      <c r="VLE938" s="14"/>
      <c r="VLF938" s="14"/>
      <c r="VLG938" s="14"/>
      <c r="VLH938" s="14"/>
      <c r="VLI938" s="14"/>
      <c r="VLJ938" s="14"/>
      <c r="VLK938" s="14"/>
      <c r="VLL938" s="14"/>
      <c r="VLM938" s="14"/>
      <c r="VLN938" s="14"/>
      <c r="VLO938" s="14"/>
      <c r="VLP938" s="14"/>
      <c r="VLQ938" s="14"/>
      <c r="VLR938" s="14"/>
      <c r="VLS938" s="14"/>
      <c r="VLT938" s="14"/>
      <c r="VLU938" s="14"/>
      <c r="VLV938" s="14"/>
      <c r="VLW938" s="14"/>
      <c r="VLX938" s="14"/>
      <c r="VLY938" s="14"/>
      <c r="VLZ938" s="14"/>
      <c r="VMA938" s="14"/>
      <c r="VMB938" s="14"/>
      <c r="VMC938" s="14"/>
      <c r="VMD938" s="14"/>
      <c r="VME938" s="14"/>
      <c r="VMF938" s="14"/>
      <c r="VMG938" s="14"/>
      <c r="VMH938" s="14"/>
      <c r="VMI938" s="14"/>
      <c r="VMJ938" s="14"/>
      <c r="VMK938" s="14"/>
      <c r="VML938" s="14"/>
      <c r="VMM938" s="14"/>
      <c r="VMN938" s="14"/>
      <c r="VMO938" s="14"/>
      <c r="VMP938" s="14"/>
      <c r="VMQ938" s="14"/>
      <c r="VMR938" s="14"/>
      <c r="VMS938" s="14"/>
      <c r="VMT938" s="14"/>
      <c r="VMU938" s="14"/>
      <c r="VMV938" s="14"/>
      <c r="VMW938" s="14"/>
      <c r="VMX938" s="14"/>
      <c r="VMY938" s="14"/>
      <c r="VMZ938" s="14"/>
      <c r="VNA938" s="14"/>
      <c r="VNB938" s="14"/>
      <c r="VNC938" s="14"/>
      <c r="VND938" s="14"/>
      <c r="VNE938" s="14"/>
      <c r="VNF938" s="14"/>
      <c r="VNG938" s="14"/>
      <c r="VNH938" s="14"/>
      <c r="VNI938" s="14"/>
      <c r="VNJ938" s="14"/>
      <c r="VNK938" s="14"/>
      <c r="VNL938" s="14"/>
      <c r="VNM938" s="14"/>
      <c r="VNN938" s="14"/>
      <c r="VNO938" s="14"/>
      <c r="VNP938" s="14"/>
      <c r="VNQ938" s="14"/>
      <c r="VNR938" s="14"/>
      <c r="VNS938" s="14"/>
      <c r="VNT938" s="14"/>
      <c r="VNU938" s="14"/>
      <c r="VNV938" s="14"/>
      <c r="VNW938" s="14"/>
      <c r="VNX938" s="14"/>
      <c r="VNY938" s="14"/>
      <c r="VNZ938" s="14"/>
      <c r="VOA938" s="14"/>
      <c r="VOB938" s="14"/>
      <c r="VOC938" s="14"/>
      <c r="VOD938" s="14"/>
      <c r="VOE938" s="14"/>
      <c r="VOF938" s="14"/>
      <c r="VOG938" s="14"/>
      <c r="VOH938" s="14"/>
      <c r="VOI938" s="14"/>
      <c r="VOJ938" s="14"/>
      <c r="VOK938" s="14"/>
      <c r="VOL938" s="14"/>
      <c r="VOM938" s="14"/>
      <c r="VON938" s="14"/>
      <c r="VOO938" s="14"/>
      <c r="VOP938" s="14"/>
      <c r="VOQ938" s="14"/>
      <c r="VOR938" s="14"/>
      <c r="VOS938" s="14"/>
      <c r="VOT938" s="14"/>
      <c r="VOU938" s="14"/>
      <c r="VOV938" s="14"/>
      <c r="VOW938" s="14"/>
      <c r="VOX938" s="14"/>
      <c r="VOY938" s="14"/>
      <c r="VOZ938" s="14"/>
      <c r="VPA938" s="14"/>
      <c r="VPB938" s="14"/>
      <c r="VPC938" s="14"/>
      <c r="VPD938" s="14"/>
      <c r="VPE938" s="14"/>
      <c r="VPF938" s="14"/>
      <c r="VPG938" s="14"/>
      <c r="VPH938" s="14"/>
      <c r="VPI938" s="14"/>
      <c r="VPJ938" s="14"/>
      <c r="VPK938" s="14"/>
      <c r="VPL938" s="14"/>
      <c r="VPM938" s="14"/>
      <c r="VPN938" s="14"/>
      <c r="VPO938" s="14"/>
      <c r="VPP938" s="14"/>
      <c r="VPQ938" s="14"/>
      <c r="VPR938" s="14"/>
      <c r="VPS938" s="14"/>
      <c r="VPT938" s="14"/>
      <c r="VPU938" s="14"/>
      <c r="VPV938" s="14"/>
      <c r="VPW938" s="14"/>
      <c r="VPX938" s="14"/>
      <c r="VPY938" s="14"/>
      <c r="VPZ938" s="14"/>
      <c r="VQA938" s="14"/>
      <c r="VQB938" s="14"/>
      <c r="VQC938" s="14"/>
      <c r="VQD938" s="14"/>
      <c r="VQE938" s="14"/>
      <c r="VQF938" s="14"/>
      <c r="VQG938" s="14"/>
      <c r="VQH938" s="14"/>
      <c r="VQI938" s="14"/>
      <c r="VQJ938" s="14"/>
      <c r="VQK938" s="14"/>
      <c r="VQL938" s="14"/>
      <c r="VQM938" s="14"/>
      <c r="VQN938" s="14"/>
      <c r="VQO938" s="14"/>
      <c r="VQP938" s="14"/>
      <c r="VQQ938" s="14"/>
      <c r="VQR938" s="14"/>
      <c r="VQS938" s="14"/>
      <c r="VQT938" s="14"/>
      <c r="VQU938" s="14"/>
      <c r="VQV938" s="14"/>
      <c r="VQW938" s="14"/>
      <c r="VQX938" s="14"/>
      <c r="VQY938" s="14"/>
      <c r="VQZ938" s="14"/>
      <c r="VRA938" s="14"/>
      <c r="VRB938" s="14"/>
      <c r="VRC938" s="14"/>
      <c r="VRD938" s="14"/>
      <c r="VRE938" s="14"/>
      <c r="VRF938" s="14"/>
      <c r="VRG938" s="14"/>
      <c r="VRH938" s="14"/>
      <c r="VRI938" s="14"/>
      <c r="VRJ938" s="14"/>
      <c r="VRK938" s="14"/>
      <c r="VRL938" s="14"/>
      <c r="VRM938" s="14"/>
      <c r="VRN938" s="14"/>
      <c r="VRO938" s="14"/>
      <c r="VRP938" s="14"/>
      <c r="VRQ938" s="14"/>
      <c r="VRR938" s="14"/>
      <c r="VRS938" s="14"/>
      <c r="VRT938" s="14"/>
      <c r="VRU938" s="14"/>
      <c r="VRV938" s="14"/>
      <c r="VRW938" s="14"/>
      <c r="VRX938" s="14"/>
      <c r="VRY938" s="14"/>
      <c r="VRZ938" s="14"/>
      <c r="VSA938" s="14"/>
      <c r="VSB938" s="14"/>
      <c r="VSC938" s="14"/>
      <c r="VSD938" s="14"/>
      <c r="VSE938" s="14"/>
      <c r="VSF938" s="14"/>
      <c r="VSG938" s="14"/>
      <c r="VSH938" s="14"/>
      <c r="VSI938" s="14"/>
      <c r="VSJ938" s="14"/>
      <c r="VSK938" s="14"/>
      <c r="VSL938" s="14"/>
      <c r="VSM938" s="14"/>
      <c r="VSN938" s="14"/>
      <c r="VSO938" s="14"/>
      <c r="VSP938" s="14"/>
      <c r="VSQ938" s="14"/>
      <c r="VSR938" s="14"/>
      <c r="VSS938" s="14"/>
      <c r="VST938" s="14"/>
      <c r="VSU938" s="14"/>
      <c r="VSV938" s="14"/>
      <c r="VSW938" s="14"/>
      <c r="VSX938" s="14"/>
      <c r="VSY938" s="14"/>
      <c r="VSZ938" s="14"/>
      <c r="VTA938" s="14"/>
      <c r="VTB938" s="14"/>
      <c r="VTC938" s="14"/>
      <c r="VTD938" s="14"/>
      <c r="VTE938" s="14"/>
      <c r="VTF938" s="14"/>
      <c r="VTG938" s="14"/>
      <c r="VTH938" s="14"/>
      <c r="VTI938" s="14"/>
      <c r="VTJ938" s="14"/>
      <c r="VTK938" s="14"/>
      <c r="VTL938" s="14"/>
      <c r="VTM938" s="14"/>
      <c r="VTN938" s="14"/>
      <c r="VTO938" s="14"/>
      <c r="VTP938" s="14"/>
      <c r="VTQ938" s="14"/>
      <c r="VTR938" s="14"/>
      <c r="VTS938" s="14"/>
      <c r="VTT938" s="14"/>
      <c r="VTU938" s="14"/>
      <c r="VTV938" s="14"/>
      <c r="VTW938" s="14"/>
      <c r="VTX938" s="14"/>
      <c r="VTY938" s="14"/>
      <c r="VTZ938" s="14"/>
      <c r="VUA938" s="14"/>
      <c r="VUB938" s="14"/>
      <c r="VUC938" s="14"/>
      <c r="VUD938" s="14"/>
      <c r="VUE938" s="14"/>
      <c r="VUF938" s="14"/>
      <c r="VUG938" s="14"/>
      <c r="VUH938" s="14"/>
      <c r="VUI938" s="14"/>
      <c r="VUJ938" s="14"/>
      <c r="VUK938" s="14"/>
      <c r="VUL938" s="14"/>
      <c r="VUM938" s="14"/>
      <c r="VUN938" s="14"/>
      <c r="VUO938" s="14"/>
      <c r="VUP938" s="14"/>
      <c r="VUQ938" s="14"/>
      <c r="VUR938" s="14"/>
      <c r="VUS938" s="14"/>
      <c r="VUT938" s="14"/>
      <c r="VUU938" s="14"/>
      <c r="VUV938" s="14"/>
      <c r="VUW938" s="14"/>
      <c r="VUX938" s="14"/>
      <c r="VUY938" s="14"/>
      <c r="VUZ938" s="14"/>
      <c r="VVA938" s="14"/>
      <c r="VVB938" s="14"/>
      <c r="VVC938" s="14"/>
      <c r="VVD938" s="14"/>
      <c r="VVE938" s="14"/>
      <c r="VVF938" s="14"/>
      <c r="VVG938" s="14"/>
      <c r="VVH938" s="14"/>
      <c r="VVI938" s="14"/>
      <c r="VVJ938" s="14"/>
      <c r="VVK938" s="14"/>
      <c r="VVL938" s="14"/>
      <c r="VVM938" s="14"/>
      <c r="VVN938" s="14"/>
      <c r="VVO938" s="14"/>
      <c r="VVP938" s="14"/>
      <c r="VVQ938" s="14"/>
      <c r="VVR938" s="14"/>
      <c r="VVS938" s="14"/>
      <c r="VVT938" s="14"/>
      <c r="VVU938" s="14"/>
      <c r="VVV938" s="14"/>
      <c r="VVW938" s="14"/>
      <c r="VVX938" s="14"/>
      <c r="VVY938" s="14"/>
      <c r="VVZ938" s="14"/>
      <c r="VWA938" s="14"/>
      <c r="VWB938" s="14"/>
      <c r="VWC938" s="14"/>
      <c r="VWD938" s="14"/>
      <c r="VWE938" s="14"/>
      <c r="VWF938" s="14"/>
      <c r="VWG938" s="14"/>
      <c r="VWH938" s="14"/>
      <c r="VWI938" s="14"/>
      <c r="VWJ938" s="14"/>
      <c r="VWK938" s="14"/>
      <c r="VWL938" s="14"/>
      <c r="VWM938" s="14"/>
      <c r="VWN938" s="14"/>
      <c r="VWO938" s="14"/>
      <c r="VWP938" s="14"/>
      <c r="VWQ938" s="14"/>
      <c r="VWR938" s="14"/>
      <c r="VWS938" s="14"/>
      <c r="VWT938" s="14"/>
      <c r="VWU938" s="14"/>
      <c r="VWV938" s="14"/>
      <c r="VWW938" s="14"/>
      <c r="VWX938" s="14"/>
      <c r="VWY938" s="14"/>
      <c r="VWZ938" s="14"/>
      <c r="VXA938" s="14"/>
      <c r="VXB938" s="14"/>
      <c r="VXC938" s="14"/>
      <c r="VXD938" s="14"/>
      <c r="VXE938" s="14"/>
      <c r="VXF938" s="14"/>
      <c r="VXG938" s="14"/>
      <c r="VXH938" s="14"/>
      <c r="VXI938" s="14"/>
      <c r="VXJ938" s="14"/>
      <c r="VXK938" s="14"/>
      <c r="VXL938" s="14"/>
      <c r="VXM938" s="14"/>
      <c r="VXN938" s="14"/>
      <c r="VXO938" s="14"/>
      <c r="VXP938" s="14"/>
      <c r="VXQ938" s="14"/>
      <c r="VXR938" s="14"/>
      <c r="VXS938" s="14"/>
      <c r="VXT938" s="14"/>
      <c r="VXU938" s="14"/>
      <c r="VXV938" s="14"/>
      <c r="VXW938" s="14"/>
      <c r="VXX938" s="14"/>
      <c r="VXY938" s="14"/>
      <c r="VXZ938" s="14"/>
      <c r="VYA938" s="14"/>
      <c r="VYB938" s="14"/>
      <c r="VYC938" s="14"/>
      <c r="VYD938" s="14"/>
      <c r="VYE938" s="14"/>
      <c r="VYF938" s="14"/>
      <c r="VYG938" s="14"/>
      <c r="VYH938" s="14"/>
      <c r="VYI938" s="14"/>
      <c r="VYJ938" s="14"/>
      <c r="VYK938" s="14"/>
      <c r="VYL938" s="14"/>
      <c r="VYM938" s="14"/>
      <c r="VYN938" s="14"/>
      <c r="VYO938" s="14"/>
      <c r="VYP938" s="14"/>
      <c r="VYQ938" s="14"/>
      <c r="VYR938" s="14"/>
      <c r="VYS938" s="14"/>
      <c r="VYT938" s="14"/>
      <c r="VYU938" s="14"/>
      <c r="VYV938" s="14"/>
      <c r="VYW938" s="14"/>
      <c r="VYX938" s="14"/>
      <c r="VYY938" s="14"/>
      <c r="VYZ938" s="14"/>
      <c r="VZA938" s="14"/>
      <c r="VZB938" s="14"/>
      <c r="VZC938" s="14"/>
      <c r="VZD938" s="14"/>
      <c r="VZE938" s="14"/>
      <c r="VZF938" s="14"/>
      <c r="VZG938" s="14"/>
      <c r="VZH938" s="14"/>
      <c r="VZI938" s="14"/>
      <c r="VZJ938" s="14"/>
      <c r="VZK938" s="14"/>
      <c r="VZL938" s="14"/>
      <c r="VZM938" s="14"/>
      <c r="VZN938" s="14"/>
      <c r="VZO938" s="14"/>
      <c r="VZP938" s="14"/>
      <c r="VZQ938" s="14"/>
      <c r="VZR938" s="14"/>
      <c r="VZS938" s="14"/>
      <c r="VZT938" s="14"/>
      <c r="VZU938" s="14"/>
      <c r="VZV938" s="14"/>
      <c r="VZW938" s="14"/>
      <c r="VZX938" s="14"/>
      <c r="VZY938" s="14"/>
      <c r="VZZ938" s="14"/>
      <c r="WAA938" s="14"/>
      <c r="WAB938" s="14"/>
      <c r="WAC938" s="14"/>
      <c r="WAD938" s="14"/>
      <c r="WAE938" s="14"/>
      <c r="WAF938" s="14"/>
      <c r="WAG938" s="14"/>
      <c r="WAH938" s="14"/>
      <c r="WAI938" s="14"/>
      <c r="WAJ938" s="14"/>
      <c r="WAK938" s="14"/>
      <c r="WAL938" s="14"/>
      <c r="WAM938" s="14"/>
      <c r="WAN938" s="14"/>
      <c r="WAO938" s="14"/>
      <c r="WAP938" s="14"/>
      <c r="WAQ938" s="14"/>
      <c r="WAR938" s="14"/>
      <c r="WAS938" s="14"/>
      <c r="WAT938" s="14"/>
      <c r="WAU938" s="14"/>
      <c r="WAV938" s="14"/>
      <c r="WAW938" s="14"/>
      <c r="WAX938" s="14"/>
      <c r="WAY938" s="14"/>
      <c r="WAZ938" s="14"/>
      <c r="WBA938" s="14"/>
      <c r="WBB938" s="14"/>
      <c r="WBC938" s="14"/>
      <c r="WBD938" s="14"/>
      <c r="WBE938" s="14"/>
      <c r="WBF938" s="14"/>
      <c r="WBG938" s="14"/>
      <c r="WBH938" s="14"/>
      <c r="WBI938" s="14"/>
      <c r="WBJ938" s="14"/>
      <c r="WBK938" s="14"/>
      <c r="WBL938" s="14"/>
      <c r="WBM938" s="14"/>
      <c r="WBN938" s="14"/>
      <c r="WBO938" s="14"/>
      <c r="WBP938" s="14"/>
      <c r="WBQ938" s="14"/>
      <c r="WBR938" s="14"/>
      <c r="WBS938" s="14"/>
      <c r="WBT938" s="14"/>
      <c r="WBU938" s="14"/>
      <c r="WBV938" s="14"/>
      <c r="WBW938" s="14"/>
      <c r="WBX938" s="14"/>
      <c r="WBY938" s="14"/>
      <c r="WBZ938" s="14"/>
      <c r="WCA938" s="14"/>
      <c r="WCB938" s="14"/>
      <c r="WCC938" s="14"/>
      <c r="WCD938" s="14"/>
      <c r="WCE938" s="14"/>
      <c r="WCF938" s="14"/>
      <c r="WCG938" s="14"/>
      <c r="WCH938" s="14"/>
      <c r="WCI938" s="14"/>
      <c r="WCJ938" s="14"/>
      <c r="WCK938" s="14"/>
      <c r="WCL938" s="14"/>
      <c r="WCM938" s="14"/>
      <c r="WCN938" s="14"/>
      <c r="WCO938" s="14"/>
      <c r="WCP938" s="14"/>
      <c r="WCQ938" s="14"/>
      <c r="WCR938" s="14"/>
      <c r="WCS938" s="14"/>
      <c r="WCT938" s="14"/>
      <c r="WCU938" s="14"/>
      <c r="WCV938" s="14"/>
      <c r="WCW938" s="14"/>
      <c r="WCX938" s="14"/>
      <c r="WCY938" s="14"/>
      <c r="WCZ938" s="14"/>
      <c r="WDA938" s="14"/>
      <c r="WDB938" s="14"/>
      <c r="WDC938" s="14"/>
      <c r="WDD938" s="14"/>
      <c r="WDE938" s="14"/>
      <c r="WDF938" s="14"/>
      <c r="WDG938" s="14"/>
      <c r="WDH938" s="14"/>
      <c r="WDI938" s="14"/>
      <c r="WDJ938" s="14"/>
      <c r="WDK938" s="14"/>
      <c r="WDL938" s="14"/>
      <c r="WDM938" s="14"/>
      <c r="WDN938" s="14"/>
      <c r="WDO938" s="14"/>
      <c r="WDP938" s="14"/>
      <c r="WDQ938" s="14"/>
      <c r="WDR938" s="14"/>
      <c r="WDS938" s="14"/>
      <c r="WDT938" s="14"/>
      <c r="WDU938" s="14"/>
      <c r="WDV938" s="14"/>
      <c r="WDW938" s="14"/>
      <c r="WDX938" s="14"/>
      <c r="WDY938" s="14"/>
      <c r="WDZ938" s="14"/>
      <c r="WEA938" s="14"/>
      <c r="WEB938" s="14"/>
      <c r="WEC938" s="14"/>
      <c r="WED938" s="14"/>
      <c r="WEE938" s="14"/>
      <c r="WEF938" s="14"/>
      <c r="WEG938" s="14"/>
      <c r="WEH938" s="14"/>
      <c r="WEI938" s="14"/>
      <c r="WEJ938" s="14"/>
      <c r="WEK938" s="14"/>
      <c r="WEL938" s="14"/>
      <c r="WEM938" s="14"/>
      <c r="WEN938" s="14"/>
      <c r="WEO938" s="14"/>
      <c r="WEP938" s="14"/>
      <c r="WEQ938" s="14"/>
      <c r="WER938" s="14"/>
      <c r="WES938" s="14"/>
      <c r="WET938" s="14"/>
      <c r="WEU938" s="14"/>
      <c r="WEV938" s="14"/>
      <c r="WEW938" s="14"/>
      <c r="WEX938" s="14"/>
      <c r="WEY938" s="14"/>
      <c r="WEZ938" s="14"/>
      <c r="WFA938" s="14"/>
      <c r="WFB938" s="14"/>
      <c r="WFC938" s="14"/>
      <c r="WFD938" s="14"/>
      <c r="WFE938" s="14"/>
      <c r="WFF938" s="14"/>
      <c r="WFG938" s="14"/>
      <c r="WFH938" s="14"/>
      <c r="WFI938" s="14"/>
      <c r="WFJ938" s="14"/>
      <c r="WFK938" s="14"/>
      <c r="WFL938" s="14"/>
      <c r="WFM938" s="14"/>
      <c r="WFN938" s="14"/>
      <c r="WFO938" s="14"/>
      <c r="WFP938" s="14"/>
      <c r="WFQ938" s="14"/>
      <c r="WFR938" s="14"/>
      <c r="WFS938" s="14"/>
      <c r="WFT938" s="14"/>
      <c r="WFU938" s="14"/>
      <c r="WFV938" s="14"/>
      <c r="WFW938" s="14"/>
      <c r="WFX938" s="14"/>
      <c r="WFY938" s="14"/>
      <c r="WFZ938" s="14"/>
      <c r="WGA938" s="14"/>
      <c r="WGB938" s="14"/>
      <c r="WGC938" s="14"/>
      <c r="WGD938" s="14"/>
      <c r="WGE938" s="14"/>
      <c r="WGF938" s="14"/>
      <c r="WGG938" s="14"/>
      <c r="WGH938" s="14"/>
      <c r="WGI938" s="14"/>
      <c r="WGJ938" s="14"/>
      <c r="WGK938" s="14"/>
      <c r="WGL938" s="14"/>
      <c r="WGM938" s="14"/>
      <c r="WGN938" s="14"/>
      <c r="WGO938" s="14"/>
      <c r="WGP938" s="14"/>
      <c r="WGQ938" s="14"/>
      <c r="WGR938" s="14"/>
      <c r="WGS938" s="14"/>
      <c r="WGT938" s="14"/>
      <c r="WGU938" s="14"/>
      <c r="WGV938" s="14"/>
      <c r="WGW938" s="14"/>
      <c r="WGX938" s="14"/>
      <c r="WGY938" s="14"/>
      <c r="WGZ938" s="14"/>
      <c r="WHA938" s="14"/>
      <c r="WHB938" s="14"/>
      <c r="WHC938" s="14"/>
      <c r="WHD938" s="14"/>
      <c r="WHE938" s="14"/>
      <c r="WHF938" s="14"/>
      <c r="WHG938" s="14"/>
      <c r="WHH938" s="14"/>
      <c r="WHI938" s="14"/>
      <c r="WHJ938" s="14"/>
      <c r="WHK938" s="14"/>
      <c r="WHL938" s="14"/>
      <c r="WHM938" s="14"/>
      <c r="WHN938" s="14"/>
      <c r="WHO938" s="14"/>
      <c r="WHP938" s="14"/>
      <c r="WHQ938" s="14"/>
      <c r="WHR938" s="14"/>
      <c r="WHS938" s="14"/>
      <c r="WHT938" s="14"/>
      <c r="WHU938" s="14"/>
      <c r="WHV938" s="14"/>
      <c r="WHW938" s="14"/>
      <c r="WHX938" s="14"/>
      <c r="WHY938" s="14"/>
      <c r="WHZ938" s="14"/>
      <c r="WIA938" s="14"/>
      <c r="WIB938" s="14"/>
      <c r="WIC938" s="14"/>
      <c r="WID938" s="14"/>
      <c r="WIE938" s="14"/>
      <c r="WIF938" s="14"/>
      <c r="WIG938" s="14"/>
      <c r="WIH938" s="14"/>
      <c r="WII938" s="14"/>
      <c r="WIJ938" s="14"/>
      <c r="WIK938" s="14"/>
      <c r="WIL938" s="14"/>
      <c r="WIM938" s="14"/>
      <c r="WIN938" s="14"/>
      <c r="WIO938" s="14"/>
      <c r="WIP938" s="14"/>
      <c r="WIQ938" s="14"/>
      <c r="WIR938" s="14"/>
      <c r="WIS938" s="14"/>
      <c r="WIT938" s="14"/>
      <c r="WIU938" s="14"/>
      <c r="WIV938" s="14"/>
      <c r="WIW938" s="14"/>
      <c r="WIX938" s="14"/>
      <c r="WIY938" s="14"/>
      <c r="WIZ938" s="14"/>
      <c r="WJA938" s="14"/>
      <c r="WJB938" s="14"/>
      <c r="WJC938" s="14"/>
      <c r="WJD938" s="14"/>
      <c r="WJE938" s="14"/>
      <c r="WJF938" s="14"/>
      <c r="WJG938" s="14"/>
      <c r="WJH938" s="14"/>
      <c r="WJI938" s="14"/>
      <c r="WJJ938" s="14"/>
      <c r="WJK938" s="14"/>
      <c r="WJL938" s="14"/>
      <c r="WJM938" s="14"/>
      <c r="WJN938" s="14"/>
      <c r="WJO938" s="14"/>
      <c r="WJP938" s="14"/>
      <c r="WJQ938" s="14"/>
      <c r="WJR938" s="14"/>
      <c r="WJS938" s="14"/>
      <c r="WJT938" s="14"/>
      <c r="WJU938" s="14"/>
      <c r="WJV938" s="14"/>
      <c r="WJW938" s="14"/>
      <c r="WJX938" s="14"/>
      <c r="WJY938" s="14"/>
      <c r="WJZ938" s="14"/>
      <c r="WKA938" s="14"/>
      <c r="WKB938" s="14"/>
      <c r="WKC938" s="14"/>
      <c r="WKD938" s="14"/>
      <c r="WKE938" s="14"/>
      <c r="WKF938" s="14"/>
      <c r="WKG938" s="14"/>
      <c r="WKH938" s="14"/>
      <c r="WKI938" s="14"/>
      <c r="WKJ938" s="14"/>
      <c r="WKK938" s="14"/>
      <c r="WKL938" s="14"/>
      <c r="WKM938" s="14"/>
      <c r="WKN938" s="14"/>
      <c r="WKO938" s="14"/>
      <c r="WKP938" s="14"/>
      <c r="WKQ938" s="14"/>
      <c r="WKR938" s="14"/>
      <c r="WKS938" s="14"/>
      <c r="WKT938" s="14"/>
      <c r="WKU938" s="14"/>
      <c r="WKV938" s="14"/>
      <c r="WKW938" s="14"/>
      <c r="WKX938" s="14"/>
      <c r="WKY938" s="14"/>
      <c r="WKZ938" s="14"/>
      <c r="WLA938" s="14"/>
      <c r="WLB938" s="14"/>
      <c r="WLC938" s="14"/>
      <c r="WLD938" s="14"/>
      <c r="WLE938" s="14"/>
      <c r="WLF938" s="14"/>
      <c r="WLG938" s="14"/>
      <c r="WLH938" s="14"/>
      <c r="WLI938" s="14"/>
      <c r="WLJ938" s="14"/>
      <c r="WLK938" s="14"/>
      <c r="WLL938" s="14"/>
      <c r="WLM938" s="14"/>
      <c r="WLN938" s="14"/>
      <c r="WLO938" s="14"/>
      <c r="WLP938" s="14"/>
      <c r="WLQ938" s="14"/>
      <c r="WLR938" s="14"/>
      <c r="WLS938" s="14"/>
      <c r="WLT938" s="14"/>
      <c r="WLU938" s="14"/>
      <c r="WLV938" s="14"/>
      <c r="WLW938" s="14"/>
      <c r="WLX938" s="14"/>
      <c r="WLY938" s="14"/>
      <c r="WLZ938" s="14"/>
      <c r="WMA938" s="14"/>
      <c r="WMB938" s="14"/>
      <c r="WMC938" s="14"/>
      <c r="WMD938" s="14"/>
      <c r="WME938" s="14"/>
      <c r="WMF938" s="14"/>
      <c r="WMG938" s="14"/>
      <c r="WMH938" s="14"/>
      <c r="WMI938" s="14"/>
      <c r="WMJ938" s="14"/>
      <c r="WMK938" s="14"/>
      <c r="WML938" s="14"/>
      <c r="WMM938" s="14"/>
      <c r="WMN938" s="14"/>
      <c r="WMO938" s="14"/>
      <c r="WMP938" s="14"/>
      <c r="WMQ938" s="14"/>
      <c r="WMR938" s="14"/>
      <c r="WMS938" s="14"/>
      <c r="WMT938" s="14"/>
      <c r="WMU938" s="14"/>
      <c r="WMV938" s="14"/>
      <c r="WMW938" s="14"/>
      <c r="WMX938" s="14"/>
      <c r="WMY938" s="14"/>
      <c r="WMZ938" s="14"/>
      <c r="WNA938" s="14"/>
      <c r="WNB938" s="14"/>
      <c r="WNC938" s="14"/>
      <c r="WND938" s="14"/>
      <c r="WNE938" s="14"/>
      <c r="WNF938" s="14"/>
      <c r="WNG938" s="14"/>
      <c r="WNH938" s="14"/>
      <c r="WNI938" s="14"/>
      <c r="WNJ938" s="14"/>
      <c r="WNK938" s="14"/>
      <c r="WNL938" s="14"/>
      <c r="WNM938" s="14"/>
      <c r="WNN938" s="14"/>
      <c r="WNO938" s="14"/>
      <c r="WNP938" s="14"/>
      <c r="WNQ938" s="14"/>
      <c r="WNR938" s="14"/>
      <c r="WNS938" s="14"/>
      <c r="WNT938" s="14"/>
      <c r="WNU938" s="14"/>
      <c r="WNV938" s="14"/>
      <c r="WNW938" s="14"/>
      <c r="WNX938" s="14"/>
      <c r="WNY938" s="14"/>
      <c r="WNZ938" s="14"/>
      <c r="WOA938" s="14"/>
      <c r="WOB938" s="14"/>
      <c r="WOC938" s="14"/>
      <c r="WOD938" s="14"/>
      <c r="WOE938" s="14"/>
      <c r="WOF938" s="14"/>
      <c r="WOG938" s="14"/>
      <c r="WOH938" s="14"/>
      <c r="WOI938" s="14"/>
      <c r="WOJ938" s="14"/>
      <c r="WOK938" s="14"/>
      <c r="WOL938" s="14"/>
      <c r="WOM938" s="14"/>
      <c r="WON938" s="14"/>
      <c r="WOO938" s="14"/>
      <c r="WOP938" s="14"/>
      <c r="WOQ938" s="14"/>
      <c r="WOR938" s="14"/>
      <c r="WOS938" s="14"/>
      <c r="WOT938" s="14"/>
      <c r="WOU938" s="14"/>
      <c r="WOV938" s="14"/>
      <c r="WOW938" s="14"/>
      <c r="WOX938" s="14"/>
      <c r="WOY938" s="14"/>
      <c r="WOZ938" s="14"/>
      <c r="WPA938" s="14"/>
      <c r="WPB938" s="14"/>
      <c r="WPC938" s="14"/>
      <c r="WPD938" s="14"/>
      <c r="WPE938" s="14"/>
      <c r="WPF938" s="14"/>
      <c r="WPG938" s="14"/>
      <c r="WPH938" s="14"/>
      <c r="WPI938" s="14"/>
      <c r="WPJ938" s="14"/>
      <c r="WPK938" s="14"/>
      <c r="WPL938" s="14"/>
      <c r="WPM938" s="14"/>
      <c r="WPN938" s="14"/>
      <c r="WPO938" s="14"/>
      <c r="WPP938" s="14"/>
      <c r="WPQ938" s="14"/>
      <c r="WPR938" s="14"/>
      <c r="WPS938" s="14"/>
      <c r="WPT938" s="14"/>
      <c r="WPU938" s="14"/>
      <c r="WPV938" s="14"/>
      <c r="WPW938" s="14"/>
      <c r="WPX938" s="14"/>
      <c r="WPY938" s="14"/>
      <c r="WPZ938" s="14"/>
      <c r="WQA938" s="14"/>
      <c r="WQB938" s="14"/>
      <c r="WQC938" s="14"/>
      <c r="WQD938" s="14"/>
      <c r="WQE938" s="14"/>
      <c r="WQF938" s="14"/>
      <c r="WQG938" s="14"/>
      <c r="WQH938" s="14"/>
      <c r="WQI938" s="14"/>
      <c r="WQJ938" s="14"/>
      <c r="WQK938" s="14"/>
      <c r="WQL938" s="14"/>
      <c r="WQM938" s="14"/>
      <c r="WQN938" s="14"/>
      <c r="WQO938" s="14"/>
      <c r="WQP938" s="14"/>
      <c r="WQQ938" s="14"/>
      <c r="WQR938" s="14"/>
      <c r="WQS938" s="14"/>
      <c r="WQT938" s="14"/>
      <c r="WQU938" s="14"/>
      <c r="WQV938" s="14"/>
      <c r="WQW938" s="14"/>
      <c r="WQX938" s="14"/>
      <c r="WQY938" s="14"/>
      <c r="WQZ938" s="14"/>
      <c r="WRA938" s="14"/>
      <c r="WRB938" s="14"/>
      <c r="WRC938" s="14"/>
      <c r="WRD938" s="14"/>
      <c r="WRE938" s="14"/>
      <c r="WRF938" s="14"/>
      <c r="WRG938" s="14"/>
      <c r="WRH938" s="14"/>
      <c r="WRI938" s="14"/>
      <c r="WRJ938" s="14"/>
      <c r="WRK938" s="14"/>
      <c r="WRL938" s="14"/>
      <c r="WRM938" s="14"/>
      <c r="WRN938" s="14"/>
      <c r="WRO938" s="14"/>
      <c r="WRP938" s="14"/>
      <c r="WRQ938" s="14"/>
      <c r="WRR938" s="14"/>
      <c r="WRS938" s="14"/>
      <c r="WRT938" s="14"/>
      <c r="WRU938" s="14"/>
      <c r="WRV938" s="14"/>
      <c r="WRW938" s="14"/>
      <c r="WRX938" s="14"/>
      <c r="WRY938" s="14"/>
      <c r="WRZ938" s="14"/>
      <c r="WSA938" s="14"/>
      <c r="WSB938" s="14"/>
      <c r="WSC938" s="14"/>
      <c r="WSD938" s="14"/>
      <c r="WSE938" s="14"/>
      <c r="WSF938" s="14"/>
      <c r="WSG938" s="14"/>
      <c r="WSH938" s="14"/>
      <c r="WSI938" s="14"/>
      <c r="WSJ938" s="14"/>
      <c r="WSK938" s="14"/>
      <c r="WSL938" s="14"/>
      <c r="WSM938" s="14"/>
      <c r="WSN938" s="14"/>
      <c r="WSO938" s="14"/>
      <c r="WSP938" s="14"/>
      <c r="WSQ938" s="14"/>
      <c r="WSR938" s="14"/>
      <c r="WSS938" s="14"/>
      <c r="WST938" s="14"/>
      <c r="WSU938" s="14"/>
      <c r="WSV938" s="14"/>
      <c r="WSW938" s="14"/>
      <c r="WSX938" s="14"/>
      <c r="WSY938" s="14"/>
      <c r="WSZ938" s="14"/>
      <c r="WTA938" s="14"/>
      <c r="WTB938" s="14"/>
      <c r="WTC938" s="14"/>
      <c r="WTD938" s="14"/>
      <c r="WTE938" s="14"/>
      <c r="WTF938" s="14"/>
      <c r="WTG938" s="14"/>
      <c r="WTH938" s="14"/>
      <c r="WTI938" s="14"/>
      <c r="WTJ938" s="14"/>
      <c r="WTK938" s="14"/>
      <c r="WTL938" s="14"/>
      <c r="WTM938" s="14"/>
      <c r="WTN938" s="14"/>
      <c r="WTO938" s="14"/>
      <c r="WTP938" s="14"/>
      <c r="WTQ938" s="14"/>
      <c r="WTR938" s="14"/>
      <c r="WTS938" s="14"/>
      <c r="WTT938" s="14"/>
      <c r="WTU938" s="14"/>
      <c r="WTV938" s="14"/>
      <c r="WTW938" s="14"/>
      <c r="WTX938" s="14"/>
      <c r="WTY938" s="14"/>
      <c r="WTZ938" s="14"/>
      <c r="WUA938" s="14"/>
      <c r="WUB938" s="14"/>
      <c r="WUC938" s="14"/>
      <c r="WUD938" s="14"/>
      <c r="WUE938" s="14"/>
      <c r="WUF938" s="14"/>
      <c r="WUG938" s="14"/>
      <c r="WUH938" s="14"/>
      <c r="WUI938" s="14"/>
      <c r="WUJ938" s="14"/>
      <c r="WUK938" s="14"/>
      <c r="WUL938" s="14"/>
      <c r="WUM938" s="14"/>
      <c r="WUN938" s="14"/>
      <c r="WUO938" s="14"/>
      <c r="WUP938" s="14"/>
      <c r="WUQ938" s="14"/>
      <c r="WUR938" s="14"/>
      <c r="WUS938" s="14"/>
      <c r="WUT938" s="14"/>
      <c r="WUU938" s="14"/>
      <c r="WUV938" s="14"/>
      <c r="WUW938" s="14"/>
      <c r="WUX938" s="14"/>
      <c r="WUY938" s="14"/>
      <c r="WUZ938" s="14"/>
      <c r="WVA938" s="14"/>
      <c r="WVB938" s="14"/>
      <c r="WVC938" s="14"/>
      <c r="WVD938" s="14"/>
      <c r="WVE938" s="14"/>
      <c r="WVF938" s="14"/>
      <c r="WVG938" s="14"/>
      <c r="WVH938" s="14"/>
      <c r="WVI938" s="14"/>
      <c r="WVJ938" s="14"/>
      <c r="WVK938" s="14"/>
      <c r="WVL938" s="14"/>
      <c r="WVM938" s="14"/>
      <c r="WVN938" s="14"/>
      <c r="WVO938" s="14"/>
      <c r="WVP938" s="14"/>
      <c r="WVQ938" s="14"/>
      <c r="WVR938" s="14"/>
      <c r="WVS938" s="14"/>
      <c r="WVT938" s="14"/>
      <c r="WVU938" s="14"/>
      <c r="WVV938" s="14"/>
      <c r="WVW938" s="14"/>
      <c r="WVX938" s="14"/>
      <c r="WVY938" s="14"/>
      <c r="WVZ938" s="14"/>
      <c r="WWA938" s="14"/>
      <c r="WWB938" s="14"/>
      <c r="WWC938" s="14"/>
      <c r="WWD938" s="14"/>
      <c r="WWE938" s="14"/>
      <c r="WWF938" s="14"/>
      <c r="WWG938" s="14"/>
      <c r="WWH938" s="14"/>
      <c r="WWI938" s="14"/>
      <c r="WWJ938" s="14"/>
      <c r="WWK938" s="14"/>
      <c r="WWL938" s="14"/>
      <c r="WWM938" s="14"/>
      <c r="WWN938" s="14"/>
      <c r="WWO938" s="14"/>
      <c r="WWP938" s="14"/>
      <c r="WWQ938" s="14"/>
      <c r="WWR938" s="14"/>
      <c r="WWS938" s="14"/>
      <c r="WWT938" s="14"/>
      <c r="WWU938" s="14"/>
      <c r="WWV938" s="14"/>
      <c r="WWW938" s="14"/>
      <c r="WWX938" s="14"/>
      <c r="WWY938" s="14"/>
      <c r="WWZ938" s="14"/>
      <c r="WXA938" s="14"/>
      <c r="WXB938" s="14"/>
      <c r="WXC938" s="14"/>
      <c r="WXD938" s="14"/>
      <c r="WXE938" s="14"/>
      <c r="WXF938" s="14"/>
      <c r="WXG938" s="14"/>
      <c r="WXH938" s="14"/>
      <c r="WXI938" s="14"/>
      <c r="WXJ938" s="14"/>
      <c r="WXK938" s="14"/>
      <c r="WXL938" s="14"/>
      <c r="WXM938" s="14"/>
      <c r="WXN938" s="14"/>
      <c r="WXO938" s="14"/>
      <c r="WXP938" s="14"/>
      <c r="WXQ938" s="14"/>
      <c r="WXR938" s="14"/>
      <c r="WXS938" s="14"/>
      <c r="WXT938" s="14"/>
      <c r="WXU938" s="14"/>
      <c r="WXV938" s="14"/>
      <c r="WXW938" s="14"/>
      <c r="WXX938" s="14"/>
      <c r="WXY938" s="14"/>
      <c r="WXZ938" s="14"/>
      <c r="WYA938" s="14"/>
      <c r="WYB938" s="14"/>
      <c r="WYC938" s="14"/>
      <c r="WYD938" s="14"/>
      <c r="WYE938" s="14"/>
      <c r="WYF938" s="14"/>
      <c r="WYG938" s="14"/>
      <c r="WYH938" s="14"/>
      <c r="WYI938" s="14"/>
      <c r="WYJ938" s="14"/>
      <c r="WYK938" s="14"/>
      <c r="WYL938" s="14"/>
      <c r="WYM938" s="14"/>
      <c r="WYN938" s="14"/>
      <c r="WYO938" s="14"/>
      <c r="WYP938" s="14"/>
      <c r="WYQ938" s="14"/>
      <c r="WYR938" s="14"/>
      <c r="WYS938" s="14"/>
      <c r="WYT938" s="14"/>
      <c r="WYU938" s="14"/>
      <c r="WYV938" s="14"/>
      <c r="WYW938" s="14"/>
      <c r="WYX938" s="14"/>
      <c r="WYY938" s="14"/>
      <c r="WYZ938" s="14"/>
      <c r="WZA938" s="14"/>
      <c r="WZB938" s="14"/>
      <c r="WZC938" s="14"/>
      <c r="WZD938" s="14"/>
      <c r="WZE938" s="14"/>
      <c r="WZF938" s="14"/>
      <c r="WZG938" s="14"/>
      <c r="WZH938" s="14"/>
      <c r="WZI938" s="14"/>
      <c r="WZJ938" s="14"/>
      <c r="WZK938" s="14"/>
      <c r="WZL938" s="14"/>
      <c r="WZM938" s="14"/>
      <c r="WZN938" s="14"/>
      <c r="WZO938" s="14"/>
      <c r="WZP938" s="14"/>
      <c r="WZQ938" s="14"/>
      <c r="WZR938" s="14"/>
      <c r="WZS938" s="14"/>
      <c r="WZT938" s="14"/>
      <c r="WZU938" s="14"/>
      <c r="WZV938" s="14"/>
      <c r="WZW938" s="14"/>
      <c r="WZX938" s="14"/>
      <c r="WZY938" s="14"/>
      <c r="WZZ938" s="14"/>
      <c r="XAA938" s="14"/>
      <c r="XAB938" s="14"/>
      <c r="XAC938" s="14"/>
      <c r="XAD938" s="14"/>
      <c r="XAE938" s="14"/>
      <c r="XAF938" s="14"/>
      <c r="XAG938" s="14"/>
      <c r="XAH938" s="14"/>
      <c r="XAI938" s="14"/>
      <c r="XAJ938" s="14"/>
      <c r="XAK938" s="14"/>
      <c r="XAL938" s="14"/>
      <c r="XAM938" s="14"/>
      <c r="XAN938" s="14"/>
      <c r="XAO938" s="14"/>
      <c r="XAP938" s="14"/>
      <c r="XAQ938" s="14"/>
      <c r="XAR938" s="14"/>
      <c r="XAS938" s="14"/>
      <c r="XAT938" s="14"/>
      <c r="XAU938" s="14"/>
      <c r="XAV938" s="14"/>
      <c r="XAW938" s="14"/>
      <c r="XAX938" s="14"/>
      <c r="XAY938" s="14"/>
      <c r="XAZ938" s="14"/>
      <c r="XBA938" s="14"/>
      <c r="XBB938" s="14"/>
      <c r="XBC938" s="14"/>
      <c r="XBD938" s="14"/>
      <c r="XBE938" s="14"/>
      <c r="XBF938" s="14"/>
      <c r="XBG938" s="14"/>
      <c r="XBH938" s="14"/>
      <c r="XBI938" s="14"/>
      <c r="XBJ938" s="14"/>
      <c r="XBK938" s="14"/>
      <c r="XBL938" s="14"/>
      <c r="XBM938" s="14"/>
      <c r="XBN938" s="14"/>
      <c r="XBO938" s="14"/>
      <c r="XBP938" s="14"/>
      <c r="XBQ938" s="14"/>
      <c r="XBR938" s="14"/>
      <c r="XBS938" s="14"/>
      <c r="XBT938" s="14"/>
      <c r="XBU938" s="14"/>
      <c r="XBV938" s="14"/>
      <c r="XBW938" s="14"/>
      <c r="XBX938" s="14"/>
      <c r="XBY938" s="14"/>
      <c r="XBZ938" s="14"/>
      <c r="XCA938" s="14"/>
      <c r="XCB938" s="14"/>
      <c r="XCC938" s="14"/>
      <c r="XCD938" s="14"/>
      <c r="XCE938" s="14"/>
      <c r="XCF938" s="14"/>
      <c r="XCG938" s="14"/>
      <c r="XCH938" s="14"/>
      <c r="XCI938" s="14"/>
      <c r="XCJ938" s="14"/>
      <c r="XCK938" s="14"/>
      <c r="XCL938" s="14"/>
      <c r="XCM938" s="14"/>
      <c r="XCN938" s="14"/>
      <c r="XCO938" s="14"/>
      <c r="XCP938" s="14"/>
      <c r="XCQ938" s="14"/>
      <c r="XCR938" s="14"/>
      <c r="XCS938" s="14"/>
      <c r="XCT938" s="14"/>
      <c r="XCU938" s="14"/>
      <c r="XCV938" s="14"/>
      <c r="XCW938" s="14"/>
      <c r="XCX938" s="14"/>
      <c r="XCY938" s="14"/>
      <c r="XCZ938" s="14"/>
      <c r="XDA938" s="14"/>
      <c r="XDB938" s="14"/>
      <c r="XDC938" s="14"/>
      <c r="XDD938" s="14"/>
      <c r="XDE938" s="14"/>
      <c r="XDF938" s="14"/>
      <c r="XDG938" s="14"/>
      <c r="XDH938" s="14"/>
      <c r="XDI938" s="14"/>
      <c r="XDJ938" s="14"/>
      <c r="XDK938" s="14"/>
      <c r="XDL938" s="14"/>
      <c r="XDM938" s="14"/>
      <c r="XDN938" s="14"/>
      <c r="XDO938" s="14"/>
      <c r="XDP938" s="14"/>
      <c r="XDQ938" s="14"/>
      <c r="XDR938" s="14"/>
      <c r="XDS938" s="14"/>
      <c r="XDT938" s="14"/>
      <c r="XDU938" s="14"/>
      <c r="XDV938" s="14"/>
      <c r="XDW938" s="14"/>
      <c r="XDX938" s="14"/>
      <c r="XDY938" s="14"/>
      <c r="XDZ938" s="14"/>
      <c r="XEA938" s="14"/>
      <c r="XEB938" s="14"/>
      <c r="XEC938" s="14"/>
      <c r="XED938" s="14"/>
      <c r="XEE938" s="14"/>
      <c r="XEF938" s="14"/>
      <c r="XEG938" s="14"/>
      <c r="XEH938" s="14"/>
      <c r="XEI938" s="14"/>
      <c r="XEJ938" s="14"/>
      <c r="XEK938" s="14"/>
      <c r="XEL938" s="14"/>
      <c r="XEM938" s="14"/>
      <c r="XEN938" s="14"/>
      <c r="XEO938" s="14"/>
      <c r="XEP938" s="14"/>
      <c r="XEQ938" s="14"/>
      <c r="XER938" s="14"/>
      <c r="XES938" s="14"/>
      <c r="XET938" s="14"/>
      <c r="XEU938" s="14"/>
      <c r="XEV938" s="14"/>
      <c r="XEW938" s="14"/>
      <c r="XEX938" s="14"/>
      <c r="XEY938" s="14"/>
      <c r="XEZ938" s="14"/>
    </row>
    <row r="939" spans="1:16380" ht="22.5" customHeight="1" x14ac:dyDescent="0.25">
      <c r="A939" s="68" t="str">
        <f t="shared" si="227"/>
        <v>886.</v>
      </c>
      <c r="B939" s="25">
        <v>1698</v>
      </c>
      <c r="C939" s="36" t="s">
        <v>1437</v>
      </c>
      <c r="D939" s="25">
        <v>1974</v>
      </c>
      <c r="E939" s="68" t="s">
        <v>2932</v>
      </c>
      <c r="F939" s="68" t="s">
        <v>2935</v>
      </c>
      <c r="G939" s="25">
        <v>2</v>
      </c>
      <c r="H939" s="25">
        <v>2</v>
      </c>
      <c r="I939" s="146">
        <v>449.4</v>
      </c>
      <c r="J939" s="146">
        <v>409.4</v>
      </c>
      <c r="K939" s="146">
        <v>409.4</v>
      </c>
      <c r="L939" s="25">
        <v>24</v>
      </c>
      <c r="M939" s="154">
        <f t="shared" si="230"/>
        <v>2470553.1999999997</v>
      </c>
      <c r="N939" s="154"/>
      <c r="O939" s="154"/>
      <c r="P939" s="154"/>
      <c r="Q939" s="144">
        <f t="shared" si="231"/>
        <v>2470553.1999999997</v>
      </c>
      <c r="R939" s="154"/>
      <c r="S939" s="155"/>
      <c r="T939" s="154"/>
      <c r="U939" s="154">
        <v>328.4</v>
      </c>
      <c r="V939" s="154">
        <f>U939*7523</f>
        <v>2470553.1999999997</v>
      </c>
      <c r="W939" s="154"/>
      <c r="X939" s="154"/>
      <c r="Y939" s="154"/>
      <c r="Z939" s="154"/>
      <c r="AA939" s="154"/>
      <c r="AB939" s="154"/>
      <c r="AC939" s="146"/>
      <c r="AD939" s="146"/>
      <c r="AE939" s="144"/>
      <c r="AF939" s="154"/>
      <c r="AG939" s="324">
        <v>2025</v>
      </c>
      <c r="AH939" s="128"/>
      <c r="AI939" s="132"/>
      <c r="AJ939" s="132"/>
      <c r="AK939" s="141">
        <f t="shared" si="228"/>
        <v>886</v>
      </c>
      <c r="AL939" s="35" t="s">
        <v>153</v>
      </c>
      <c r="AM939" s="141" t="str">
        <f t="shared" si="229"/>
        <v>886.</v>
      </c>
      <c r="AN939" s="147"/>
      <c r="AO939" s="35"/>
      <c r="AP939" s="16"/>
    </row>
    <row r="940" spans="1:16380" ht="22.5" customHeight="1" x14ac:dyDescent="0.25">
      <c r="A940" s="68" t="str">
        <f t="shared" si="227"/>
        <v>887.</v>
      </c>
      <c r="B940" s="25">
        <v>1702</v>
      </c>
      <c r="C940" s="161" t="s">
        <v>2924</v>
      </c>
      <c r="D940" s="25">
        <v>1976</v>
      </c>
      <c r="E940" s="68" t="s">
        <v>2932</v>
      </c>
      <c r="F940" s="68" t="s">
        <v>2934</v>
      </c>
      <c r="G940" s="25">
        <v>5</v>
      </c>
      <c r="H940" s="25">
        <v>4</v>
      </c>
      <c r="I940" s="146">
        <v>3674.77</v>
      </c>
      <c r="J940" s="144">
        <v>3401.77</v>
      </c>
      <c r="K940" s="146">
        <v>3401.77</v>
      </c>
      <c r="L940" s="25">
        <v>139</v>
      </c>
      <c r="M940" s="154">
        <f>R940+T940+V940+X940+Z940+AB940+AE940+AF940</f>
        <v>32867</v>
      </c>
      <c r="N940" s="154"/>
      <c r="O940" s="154"/>
      <c r="P940" s="154"/>
      <c r="Q940" s="144">
        <f>M940</f>
        <v>32867</v>
      </c>
      <c r="R940" s="154">
        <v>32867</v>
      </c>
      <c r="S940" s="155"/>
      <c r="T940" s="154"/>
      <c r="U940" s="154"/>
      <c r="V940" s="154"/>
      <c r="W940" s="154"/>
      <c r="X940" s="154"/>
      <c r="Y940" s="154"/>
      <c r="Z940" s="154"/>
      <c r="AA940" s="154"/>
      <c r="AB940" s="154"/>
      <c r="AC940" s="146"/>
      <c r="AD940" s="146"/>
      <c r="AE940" s="144"/>
      <c r="AF940" s="154"/>
      <c r="AG940" s="324">
        <v>2025</v>
      </c>
      <c r="AH940" s="128"/>
      <c r="AI940" s="132"/>
      <c r="AJ940" s="132"/>
      <c r="AK940" s="141">
        <f t="shared" si="228"/>
        <v>887</v>
      </c>
      <c r="AL940" s="35" t="s">
        <v>153</v>
      </c>
      <c r="AM940" s="141" t="str">
        <f t="shared" si="229"/>
        <v>887.</v>
      </c>
      <c r="AN940" s="147"/>
      <c r="AO940" s="279"/>
      <c r="AP940" s="16"/>
      <c r="AQ940" s="14"/>
      <c r="AR940" s="14"/>
      <c r="AS940" s="14"/>
      <c r="AT940" s="14"/>
      <c r="AU940" s="14"/>
      <c r="AV940" s="14"/>
      <c r="AW940" s="14"/>
      <c r="AX940" s="14"/>
      <c r="AY940" s="14"/>
      <c r="AZ940" s="14"/>
      <c r="BA940" s="14"/>
      <c r="BB940" s="14"/>
      <c r="BC940" s="14"/>
      <c r="BD940" s="14"/>
      <c r="BE940" s="14"/>
      <c r="BF940" s="14"/>
      <c r="BG940" s="14"/>
      <c r="BH940" s="14"/>
      <c r="BI940" s="14"/>
      <c r="BJ940" s="14"/>
      <c r="BK940" s="14"/>
      <c r="BL940" s="14"/>
      <c r="BM940" s="14"/>
      <c r="BN940" s="14"/>
      <c r="BO940" s="14"/>
      <c r="BP940" s="14"/>
      <c r="BQ940" s="14"/>
      <c r="BR940" s="14"/>
      <c r="BS940" s="14"/>
      <c r="BT940" s="14"/>
      <c r="BU940" s="14"/>
      <c r="BV940" s="14"/>
      <c r="BW940" s="14"/>
      <c r="BX940" s="14"/>
      <c r="BY940" s="14"/>
      <c r="BZ940" s="14"/>
      <c r="CA940" s="14"/>
      <c r="CB940" s="14"/>
      <c r="CC940" s="14"/>
      <c r="CD940" s="14"/>
      <c r="CE940" s="14"/>
      <c r="CF940" s="14"/>
      <c r="CG940" s="14"/>
      <c r="CH940" s="14"/>
      <c r="CI940" s="14"/>
      <c r="CJ940" s="14"/>
      <c r="CK940" s="14"/>
      <c r="CL940" s="14"/>
      <c r="CM940" s="14"/>
      <c r="CN940" s="14"/>
      <c r="CO940" s="14"/>
      <c r="CP940" s="14"/>
      <c r="CQ940" s="14"/>
      <c r="CR940" s="14"/>
      <c r="CS940" s="14"/>
      <c r="CT940" s="14"/>
      <c r="CU940" s="14"/>
      <c r="CV940" s="14"/>
      <c r="CW940" s="14"/>
      <c r="CX940" s="14"/>
      <c r="CY940" s="14"/>
      <c r="CZ940" s="14"/>
      <c r="DA940" s="14"/>
      <c r="DB940" s="14"/>
      <c r="DC940" s="14"/>
      <c r="DD940" s="14"/>
      <c r="DE940" s="14"/>
      <c r="DF940" s="14"/>
      <c r="DG940" s="14"/>
      <c r="DH940" s="14"/>
      <c r="DI940" s="14"/>
      <c r="DJ940" s="14"/>
      <c r="DK940" s="14"/>
      <c r="DL940" s="14"/>
      <c r="DM940" s="14"/>
      <c r="DN940" s="14"/>
      <c r="DO940" s="14"/>
      <c r="DP940" s="14"/>
      <c r="DQ940" s="14"/>
      <c r="DR940" s="14"/>
      <c r="DS940" s="14"/>
      <c r="DT940" s="14"/>
      <c r="DU940" s="14"/>
      <c r="DV940" s="14"/>
      <c r="DW940" s="14"/>
      <c r="DX940" s="14"/>
      <c r="DY940" s="14"/>
      <c r="DZ940" s="14"/>
      <c r="EA940" s="14"/>
      <c r="EB940" s="14"/>
      <c r="EC940" s="14"/>
      <c r="ED940" s="14"/>
      <c r="EE940" s="14"/>
      <c r="EF940" s="14"/>
      <c r="EG940" s="14"/>
      <c r="EH940" s="14"/>
      <c r="EI940" s="14"/>
      <c r="EJ940" s="14"/>
      <c r="EK940" s="14"/>
      <c r="EL940" s="14"/>
      <c r="EM940" s="14"/>
      <c r="EN940" s="14"/>
      <c r="EO940" s="14"/>
      <c r="EP940" s="14"/>
      <c r="EQ940" s="14"/>
      <c r="ER940" s="14"/>
      <c r="ES940" s="14"/>
      <c r="ET940" s="14"/>
      <c r="EU940" s="14"/>
      <c r="EV940" s="14"/>
      <c r="EW940" s="14"/>
      <c r="EX940" s="14"/>
      <c r="EY940" s="14"/>
      <c r="EZ940" s="14"/>
      <c r="FA940" s="14"/>
      <c r="FB940" s="14"/>
      <c r="FC940" s="14"/>
      <c r="FD940" s="14"/>
      <c r="FE940" s="14"/>
      <c r="FF940" s="14"/>
      <c r="FG940" s="14"/>
      <c r="FH940" s="14"/>
      <c r="FI940" s="14"/>
      <c r="FJ940" s="14"/>
      <c r="FK940" s="14"/>
      <c r="FL940" s="14"/>
      <c r="FM940" s="14"/>
      <c r="FN940" s="14"/>
      <c r="FO940" s="14"/>
      <c r="FP940" s="14"/>
      <c r="FQ940" s="14"/>
      <c r="FR940" s="14"/>
      <c r="FS940" s="14"/>
      <c r="FT940" s="14"/>
      <c r="FU940" s="14"/>
      <c r="FV940" s="14"/>
      <c r="FW940" s="14"/>
      <c r="FX940" s="14"/>
      <c r="FY940" s="14"/>
      <c r="FZ940" s="14"/>
      <c r="GA940" s="14"/>
      <c r="GB940" s="14"/>
      <c r="GC940" s="14"/>
      <c r="GD940" s="14"/>
      <c r="GE940" s="14"/>
      <c r="GF940" s="14"/>
      <c r="GG940" s="14"/>
      <c r="GH940" s="14"/>
      <c r="GI940" s="14"/>
      <c r="GJ940" s="14"/>
      <c r="GK940" s="14"/>
      <c r="GL940" s="14"/>
      <c r="GM940" s="14"/>
      <c r="GN940" s="14"/>
      <c r="GO940" s="14"/>
      <c r="GP940" s="14"/>
      <c r="GQ940" s="14"/>
      <c r="GR940" s="14"/>
      <c r="GS940" s="14"/>
      <c r="GT940" s="14"/>
      <c r="GU940" s="14"/>
      <c r="GV940" s="14"/>
      <c r="GW940" s="14"/>
      <c r="GX940" s="14"/>
      <c r="GY940" s="14"/>
      <c r="GZ940" s="14"/>
      <c r="HA940" s="14"/>
      <c r="HB940" s="14"/>
      <c r="HC940" s="14"/>
      <c r="HD940" s="14"/>
      <c r="HE940" s="14"/>
      <c r="HF940" s="14"/>
      <c r="HG940" s="14"/>
      <c r="HH940" s="14"/>
      <c r="HI940" s="14"/>
      <c r="HJ940" s="14"/>
      <c r="HK940" s="14"/>
      <c r="HL940" s="14"/>
      <c r="HM940" s="14"/>
      <c r="HN940" s="14"/>
      <c r="HO940" s="14"/>
      <c r="HP940" s="14"/>
      <c r="HQ940" s="14"/>
      <c r="HR940" s="14"/>
      <c r="HS940" s="14"/>
      <c r="HT940" s="14"/>
      <c r="HU940" s="14"/>
      <c r="HV940" s="14"/>
      <c r="HW940" s="14"/>
      <c r="HX940" s="14"/>
      <c r="HY940" s="14"/>
      <c r="HZ940" s="14"/>
      <c r="IA940" s="14"/>
      <c r="IB940" s="14"/>
      <c r="IC940" s="14"/>
      <c r="ID940" s="14"/>
      <c r="IE940" s="14"/>
      <c r="IF940" s="14"/>
      <c r="IG940" s="14"/>
      <c r="IH940" s="14"/>
      <c r="II940" s="14"/>
      <c r="IJ940" s="14"/>
      <c r="IK940" s="14"/>
      <c r="IL940" s="14"/>
      <c r="IM940" s="14"/>
      <c r="IN940" s="14"/>
      <c r="IO940" s="14"/>
      <c r="IP940" s="14"/>
      <c r="IQ940" s="14"/>
      <c r="IR940" s="14"/>
      <c r="IS940" s="14"/>
      <c r="IT940" s="14"/>
      <c r="IU940" s="14"/>
      <c r="IV940" s="14"/>
      <c r="IW940" s="14"/>
      <c r="IX940" s="14"/>
      <c r="IY940" s="14"/>
      <c r="IZ940" s="14"/>
      <c r="JA940" s="14"/>
      <c r="JB940" s="14"/>
      <c r="JC940" s="14"/>
      <c r="JD940" s="14"/>
      <c r="JE940" s="14"/>
      <c r="JF940" s="14"/>
      <c r="JG940" s="14"/>
      <c r="JH940" s="14"/>
      <c r="JI940" s="14"/>
      <c r="JJ940" s="14"/>
      <c r="JK940" s="14"/>
      <c r="JL940" s="14"/>
      <c r="JM940" s="14"/>
      <c r="JN940" s="14"/>
      <c r="JO940" s="14"/>
      <c r="JP940" s="14"/>
      <c r="JQ940" s="14"/>
      <c r="JR940" s="14"/>
      <c r="JS940" s="14"/>
      <c r="JT940" s="14"/>
      <c r="JU940" s="14"/>
      <c r="JV940" s="14"/>
      <c r="JW940" s="14"/>
      <c r="JX940" s="14"/>
      <c r="JY940" s="14"/>
      <c r="JZ940" s="14"/>
      <c r="KA940" s="14"/>
      <c r="KB940" s="14"/>
      <c r="KC940" s="14"/>
      <c r="KD940" s="14"/>
      <c r="KE940" s="14"/>
      <c r="KF940" s="14"/>
      <c r="KG940" s="14"/>
      <c r="KH940" s="14"/>
      <c r="KI940" s="14"/>
      <c r="KJ940" s="14"/>
      <c r="KK940" s="14"/>
      <c r="KL940" s="14"/>
      <c r="KM940" s="14"/>
      <c r="KN940" s="14"/>
      <c r="KO940" s="14"/>
      <c r="KP940" s="14"/>
      <c r="KQ940" s="14"/>
      <c r="KR940" s="14"/>
      <c r="KS940" s="14"/>
      <c r="KT940" s="14"/>
      <c r="KU940" s="14"/>
      <c r="KV940" s="14"/>
      <c r="KW940" s="14"/>
      <c r="KX940" s="14"/>
      <c r="KY940" s="14"/>
      <c r="KZ940" s="14"/>
      <c r="LA940" s="14"/>
      <c r="LB940" s="14"/>
      <c r="LC940" s="14"/>
      <c r="LD940" s="14"/>
      <c r="LE940" s="14"/>
      <c r="LF940" s="14"/>
      <c r="LG940" s="14"/>
      <c r="LH940" s="14"/>
      <c r="LI940" s="14"/>
      <c r="LJ940" s="14"/>
      <c r="LK940" s="14"/>
      <c r="LL940" s="14"/>
      <c r="LM940" s="14"/>
      <c r="LN940" s="14"/>
      <c r="LO940" s="14"/>
      <c r="LP940" s="14"/>
      <c r="LQ940" s="14"/>
      <c r="LR940" s="14"/>
      <c r="LS940" s="14"/>
      <c r="LT940" s="14"/>
      <c r="LU940" s="14"/>
      <c r="LV940" s="14"/>
      <c r="LW940" s="14"/>
      <c r="LX940" s="14"/>
      <c r="LY940" s="14"/>
      <c r="LZ940" s="14"/>
      <c r="MA940" s="14"/>
      <c r="MB940" s="14"/>
      <c r="MC940" s="14"/>
      <c r="MD940" s="14"/>
      <c r="ME940" s="14"/>
      <c r="MF940" s="14"/>
      <c r="MG940" s="14"/>
      <c r="MH940" s="14"/>
      <c r="MI940" s="14"/>
      <c r="MJ940" s="14"/>
      <c r="MK940" s="14"/>
      <c r="ML940" s="14"/>
      <c r="MM940" s="14"/>
      <c r="MN940" s="14"/>
      <c r="MO940" s="14"/>
      <c r="MP940" s="14"/>
      <c r="MQ940" s="14"/>
      <c r="MR940" s="14"/>
      <c r="MS940" s="14"/>
      <c r="MT940" s="14"/>
      <c r="MU940" s="14"/>
      <c r="MV940" s="14"/>
      <c r="MW940" s="14"/>
      <c r="MX940" s="14"/>
      <c r="MY940" s="14"/>
      <c r="MZ940" s="14"/>
      <c r="NA940" s="14"/>
      <c r="NB940" s="14"/>
      <c r="NC940" s="14"/>
      <c r="ND940" s="14"/>
      <c r="NE940" s="14"/>
      <c r="NF940" s="14"/>
      <c r="NG940" s="14"/>
      <c r="NH940" s="14"/>
      <c r="NI940" s="14"/>
      <c r="NJ940" s="14"/>
      <c r="NK940" s="14"/>
      <c r="NL940" s="14"/>
      <c r="NM940" s="14"/>
      <c r="NN940" s="14"/>
      <c r="NO940" s="14"/>
      <c r="NP940" s="14"/>
      <c r="NQ940" s="14"/>
      <c r="NR940" s="14"/>
      <c r="NS940" s="14"/>
      <c r="NT940" s="14"/>
      <c r="NU940" s="14"/>
      <c r="NV940" s="14"/>
      <c r="NW940" s="14"/>
      <c r="NX940" s="14"/>
      <c r="NY940" s="14"/>
      <c r="NZ940" s="14"/>
      <c r="OA940" s="14"/>
      <c r="OB940" s="14"/>
      <c r="OC940" s="14"/>
      <c r="OD940" s="14"/>
      <c r="OE940" s="14"/>
      <c r="OF940" s="14"/>
      <c r="OG940" s="14"/>
      <c r="OH940" s="14"/>
      <c r="OI940" s="14"/>
      <c r="OJ940" s="14"/>
      <c r="OK940" s="14"/>
      <c r="OL940" s="14"/>
      <c r="OM940" s="14"/>
      <c r="ON940" s="14"/>
      <c r="OO940" s="14"/>
      <c r="OP940" s="14"/>
      <c r="OQ940" s="14"/>
      <c r="OR940" s="14"/>
      <c r="OS940" s="14"/>
      <c r="OT940" s="14"/>
      <c r="OU940" s="14"/>
      <c r="OV940" s="14"/>
      <c r="OW940" s="14"/>
      <c r="OX940" s="14"/>
      <c r="OY940" s="14"/>
      <c r="OZ940" s="14"/>
      <c r="PA940" s="14"/>
      <c r="PB940" s="14"/>
      <c r="PC940" s="14"/>
      <c r="PD940" s="14"/>
      <c r="PE940" s="14"/>
      <c r="PF940" s="14"/>
      <c r="PG940" s="14"/>
      <c r="PH940" s="14"/>
      <c r="PI940" s="14"/>
      <c r="PJ940" s="14"/>
      <c r="PK940" s="14"/>
      <c r="PL940" s="14"/>
      <c r="PM940" s="14"/>
      <c r="PN940" s="14"/>
      <c r="PO940" s="14"/>
      <c r="PP940" s="14"/>
      <c r="PQ940" s="14"/>
      <c r="PR940" s="14"/>
      <c r="PS940" s="14"/>
      <c r="PT940" s="14"/>
      <c r="PU940" s="14"/>
      <c r="PV940" s="14"/>
      <c r="PW940" s="14"/>
      <c r="PX940" s="14"/>
      <c r="PY940" s="14"/>
      <c r="PZ940" s="14"/>
      <c r="QA940" s="14"/>
      <c r="QB940" s="14"/>
      <c r="QC940" s="14"/>
      <c r="QD940" s="14"/>
      <c r="QE940" s="14"/>
      <c r="QF940" s="14"/>
      <c r="QG940" s="14"/>
      <c r="QH940" s="14"/>
      <c r="QI940" s="14"/>
      <c r="QJ940" s="14"/>
      <c r="QK940" s="14"/>
      <c r="QL940" s="14"/>
      <c r="QM940" s="14"/>
      <c r="QN940" s="14"/>
      <c r="QO940" s="14"/>
      <c r="QP940" s="14"/>
      <c r="QQ940" s="14"/>
      <c r="QR940" s="14"/>
      <c r="QS940" s="14"/>
      <c r="QT940" s="14"/>
      <c r="QU940" s="14"/>
      <c r="QV940" s="14"/>
      <c r="QW940" s="14"/>
      <c r="QX940" s="14"/>
      <c r="QY940" s="14"/>
      <c r="QZ940" s="14"/>
      <c r="RA940" s="14"/>
      <c r="RB940" s="14"/>
      <c r="RC940" s="14"/>
      <c r="RD940" s="14"/>
      <c r="RE940" s="14"/>
      <c r="RF940" s="14"/>
      <c r="RG940" s="14"/>
      <c r="RH940" s="14"/>
      <c r="RI940" s="14"/>
      <c r="RJ940" s="14"/>
      <c r="RK940" s="14"/>
      <c r="RL940" s="14"/>
      <c r="RM940" s="14"/>
      <c r="RN940" s="14"/>
      <c r="RO940" s="14"/>
      <c r="RP940" s="14"/>
      <c r="RQ940" s="14"/>
      <c r="RR940" s="14"/>
      <c r="RS940" s="14"/>
      <c r="RT940" s="14"/>
      <c r="RU940" s="14"/>
      <c r="RV940" s="14"/>
      <c r="RW940" s="14"/>
      <c r="RX940" s="14"/>
      <c r="RY940" s="14"/>
      <c r="RZ940" s="14"/>
      <c r="SA940" s="14"/>
      <c r="SB940" s="14"/>
      <c r="SC940" s="14"/>
      <c r="SD940" s="14"/>
      <c r="SE940" s="14"/>
      <c r="SF940" s="14"/>
      <c r="SG940" s="14"/>
      <c r="SH940" s="14"/>
      <c r="SI940" s="14"/>
      <c r="SJ940" s="14"/>
      <c r="SK940" s="14"/>
      <c r="SL940" s="14"/>
      <c r="SM940" s="14"/>
      <c r="SN940" s="14"/>
      <c r="SO940" s="14"/>
      <c r="SP940" s="14"/>
      <c r="SQ940" s="14"/>
      <c r="SR940" s="14"/>
      <c r="SS940" s="14"/>
      <c r="ST940" s="14"/>
      <c r="SU940" s="14"/>
      <c r="SV940" s="14"/>
      <c r="SW940" s="14"/>
      <c r="SX940" s="14"/>
      <c r="SY940" s="14"/>
      <c r="SZ940" s="14"/>
      <c r="TA940" s="14"/>
      <c r="TB940" s="14"/>
      <c r="TC940" s="14"/>
      <c r="TD940" s="14"/>
      <c r="TE940" s="14"/>
      <c r="TF940" s="14"/>
      <c r="TG940" s="14"/>
      <c r="TH940" s="14"/>
      <c r="TI940" s="14"/>
      <c r="TJ940" s="14"/>
      <c r="TK940" s="14"/>
      <c r="TL940" s="14"/>
      <c r="TM940" s="14"/>
      <c r="TN940" s="14"/>
      <c r="TO940" s="14"/>
      <c r="TP940" s="14"/>
      <c r="TQ940" s="14"/>
      <c r="TR940" s="14"/>
      <c r="TS940" s="14"/>
      <c r="TT940" s="14"/>
      <c r="TU940" s="14"/>
      <c r="TV940" s="14"/>
      <c r="TW940" s="14"/>
      <c r="TX940" s="14"/>
      <c r="TY940" s="14"/>
      <c r="TZ940" s="14"/>
      <c r="UA940" s="14"/>
      <c r="UB940" s="14"/>
      <c r="UC940" s="14"/>
      <c r="UD940" s="14"/>
      <c r="UE940" s="14"/>
      <c r="UF940" s="14"/>
      <c r="UG940" s="14"/>
      <c r="UH940" s="14"/>
      <c r="UI940" s="14"/>
      <c r="UJ940" s="14"/>
      <c r="UK940" s="14"/>
      <c r="UL940" s="14"/>
      <c r="UM940" s="14"/>
      <c r="UN940" s="14"/>
      <c r="UO940" s="14"/>
      <c r="UP940" s="14"/>
      <c r="UQ940" s="14"/>
      <c r="UR940" s="14"/>
      <c r="US940" s="14"/>
      <c r="UT940" s="14"/>
      <c r="UU940" s="14"/>
      <c r="UV940" s="14"/>
      <c r="UW940" s="14"/>
      <c r="UX940" s="14"/>
      <c r="UY940" s="14"/>
      <c r="UZ940" s="14"/>
      <c r="VA940" s="14"/>
      <c r="VB940" s="14"/>
      <c r="VC940" s="14"/>
      <c r="VD940" s="14"/>
      <c r="VE940" s="14"/>
      <c r="VF940" s="14"/>
      <c r="VG940" s="14"/>
      <c r="VH940" s="14"/>
      <c r="VI940" s="14"/>
      <c r="VJ940" s="14"/>
      <c r="VK940" s="14"/>
      <c r="VL940" s="14"/>
      <c r="VM940" s="14"/>
      <c r="VN940" s="14"/>
      <c r="VO940" s="14"/>
      <c r="VP940" s="14"/>
      <c r="VQ940" s="14"/>
      <c r="VR940" s="14"/>
      <c r="VS940" s="14"/>
      <c r="VT940" s="14"/>
      <c r="VU940" s="14"/>
      <c r="VV940" s="14"/>
      <c r="VW940" s="14"/>
      <c r="VX940" s="14"/>
      <c r="VY940" s="14"/>
      <c r="VZ940" s="14"/>
      <c r="WA940" s="14"/>
      <c r="WB940" s="14"/>
      <c r="WC940" s="14"/>
      <c r="WD940" s="14"/>
      <c r="WE940" s="14"/>
      <c r="WF940" s="14"/>
      <c r="WG940" s="14"/>
      <c r="WH940" s="14"/>
      <c r="WI940" s="14"/>
      <c r="WJ940" s="14"/>
      <c r="WK940" s="14"/>
      <c r="WL940" s="14"/>
      <c r="WM940" s="14"/>
      <c r="WN940" s="14"/>
      <c r="WO940" s="14"/>
      <c r="WP940" s="14"/>
      <c r="WQ940" s="14"/>
      <c r="WR940" s="14"/>
      <c r="WS940" s="14"/>
      <c r="WT940" s="14"/>
      <c r="WU940" s="14"/>
      <c r="WV940" s="14"/>
      <c r="WW940" s="14"/>
      <c r="WX940" s="14"/>
      <c r="WY940" s="14"/>
      <c r="WZ940" s="14"/>
      <c r="XA940" s="14"/>
      <c r="XB940" s="14"/>
      <c r="XC940" s="14"/>
      <c r="XD940" s="14"/>
      <c r="XE940" s="14"/>
      <c r="XF940" s="14"/>
      <c r="XG940" s="14"/>
      <c r="XH940" s="14"/>
      <c r="XI940" s="14"/>
      <c r="XJ940" s="14"/>
      <c r="XK940" s="14"/>
      <c r="XL940" s="14"/>
      <c r="XM940" s="14"/>
      <c r="XN940" s="14"/>
      <c r="XO940" s="14"/>
      <c r="XP940" s="14"/>
      <c r="XQ940" s="14"/>
      <c r="XR940" s="14"/>
      <c r="XS940" s="14"/>
      <c r="XT940" s="14"/>
      <c r="XU940" s="14"/>
      <c r="XV940" s="14"/>
      <c r="XW940" s="14"/>
      <c r="XX940" s="14"/>
      <c r="XY940" s="14"/>
      <c r="XZ940" s="14"/>
      <c r="YA940" s="14"/>
      <c r="YB940" s="14"/>
      <c r="YC940" s="14"/>
      <c r="YD940" s="14"/>
      <c r="YE940" s="14"/>
      <c r="YF940" s="14"/>
      <c r="YG940" s="14"/>
      <c r="YH940" s="14"/>
      <c r="YI940" s="14"/>
      <c r="YJ940" s="14"/>
      <c r="YK940" s="14"/>
      <c r="YL940" s="14"/>
      <c r="YM940" s="14"/>
      <c r="YN940" s="14"/>
      <c r="YO940" s="14"/>
      <c r="YP940" s="14"/>
      <c r="YQ940" s="14"/>
      <c r="YR940" s="14"/>
      <c r="YS940" s="14"/>
      <c r="YT940" s="14"/>
      <c r="YU940" s="14"/>
      <c r="YV940" s="14"/>
      <c r="YW940" s="14"/>
      <c r="YX940" s="14"/>
      <c r="YY940" s="14"/>
      <c r="YZ940" s="14"/>
      <c r="ZA940" s="14"/>
      <c r="ZB940" s="14"/>
      <c r="ZC940" s="14"/>
      <c r="ZD940" s="14"/>
      <c r="ZE940" s="14"/>
      <c r="ZF940" s="14"/>
      <c r="ZG940" s="14"/>
      <c r="ZH940" s="14"/>
      <c r="ZI940" s="14"/>
      <c r="ZJ940" s="14"/>
      <c r="ZK940" s="14"/>
      <c r="ZL940" s="14"/>
      <c r="ZM940" s="14"/>
      <c r="ZN940" s="14"/>
      <c r="ZO940" s="14"/>
      <c r="ZP940" s="14"/>
      <c r="ZQ940" s="14"/>
      <c r="ZR940" s="14"/>
      <c r="ZS940" s="14"/>
      <c r="ZT940" s="14"/>
      <c r="ZU940" s="14"/>
      <c r="ZV940" s="14"/>
      <c r="ZW940" s="14"/>
      <c r="ZX940" s="14"/>
      <c r="ZY940" s="14"/>
      <c r="ZZ940" s="14"/>
      <c r="AAA940" s="14"/>
      <c r="AAB940" s="14"/>
      <c r="AAC940" s="14"/>
      <c r="AAD940" s="14"/>
      <c r="AAE940" s="14"/>
      <c r="AAF940" s="14"/>
      <c r="AAG940" s="14"/>
      <c r="AAH940" s="14"/>
      <c r="AAI940" s="14"/>
      <c r="AAJ940" s="14"/>
      <c r="AAK940" s="14"/>
      <c r="AAL940" s="14"/>
      <c r="AAM940" s="14"/>
      <c r="AAN940" s="14"/>
      <c r="AAO940" s="14"/>
      <c r="AAP940" s="14"/>
      <c r="AAQ940" s="14"/>
      <c r="AAR940" s="14"/>
      <c r="AAS940" s="14"/>
      <c r="AAT940" s="14"/>
      <c r="AAU940" s="14"/>
      <c r="AAV940" s="14"/>
      <c r="AAW940" s="14"/>
      <c r="AAX940" s="14"/>
      <c r="AAY940" s="14"/>
      <c r="AAZ940" s="14"/>
      <c r="ABA940" s="14"/>
      <c r="ABB940" s="14"/>
      <c r="ABC940" s="14"/>
      <c r="ABD940" s="14"/>
      <c r="ABE940" s="14"/>
      <c r="ABF940" s="14"/>
      <c r="ABG940" s="14"/>
      <c r="ABH940" s="14"/>
      <c r="ABI940" s="14"/>
      <c r="ABJ940" s="14"/>
      <c r="ABK940" s="14"/>
      <c r="ABL940" s="14"/>
      <c r="ABM940" s="14"/>
      <c r="ABN940" s="14"/>
      <c r="ABO940" s="14"/>
      <c r="ABP940" s="14"/>
      <c r="ABQ940" s="14"/>
      <c r="ABR940" s="14"/>
      <c r="ABS940" s="14"/>
      <c r="ABT940" s="14"/>
      <c r="ABU940" s="14"/>
      <c r="ABV940" s="14"/>
      <c r="ABW940" s="14"/>
      <c r="ABX940" s="14"/>
      <c r="ABY940" s="14"/>
      <c r="ABZ940" s="14"/>
      <c r="ACA940" s="14"/>
      <c r="ACB940" s="14"/>
      <c r="ACC940" s="14"/>
      <c r="ACD940" s="14"/>
      <c r="ACE940" s="14"/>
      <c r="ACF940" s="14"/>
      <c r="ACG940" s="14"/>
      <c r="ACH940" s="14"/>
      <c r="ACI940" s="14"/>
      <c r="ACJ940" s="14"/>
      <c r="ACK940" s="14"/>
      <c r="ACL940" s="14"/>
      <c r="ACM940" s="14"/>
      <c r="ACN940" s="14"/>
      <c r="ACO940" s="14"/>
      <c r="ACP940" s="14"/>
      <c r="ACQ940" s="14"/>
      <c r="ACR940" s="14"/>
      <c r="ACS940" s="14"/>
      <c r="ACT940" s="14"/>
      <c r="ACU940" s="14"/>
      <c r="ACV940" s="14"/>
      <c r="ACW940" s="14"/>
      <c r="ACX940" s="14"/>
      <c r="ACY940" s="14"/>
      <c r="ACZ940" s="14"/>
      <c r="ADA940" s="14"/>
      <c r="ADB940" s="14"/>
      <c r="ADC940" s="14"/>
      <c r="ADD940" s="14"/>
      <c r="ADE940" s="14"/>
      <c r="ADF940" s="14"/>
      <c r="ADG940" s="14"/>
      <c r="ADH940" s="14"/>
      <c r="ADI940" s="14"/>
      <c r="ADJ940" s="14"/>
      <c r="ADK940" s="14"/>
      <c r="ADL940" s="14"/>
      <c r="ADM940" s="14"/>
      <c r="ADN940" s="14"/>
      <c r="ADO940" s="14"/>
      <c r="ADP940" s="14"/>
      <c r="ADQ940" s="14"/>
      <c r="ADR940" s="14"/>
      <c r="ADS940" s="14"/>
      <c r="ADT940" s="14"/>
      <c r="ADU940" s="14"/>
      <c r="ADV940" s="14"/>
      <c r="ADW940" s="14"/>
      <c r="ADX940" s="14"/>
      <c r="ADY940" s="14"/>
      <c r="ADZ940" s="14"/>
      <c r="AEA940" s="14"/>
      <c r="AEB940" s="14"/>
      <c r="AEC940" s="14"/>
      <c r="AED940" s="14"/>
      <c r="AEE940" s="14"/>
      <c r="AEF940" s="14"/>
      <c r="AEG940" s="14"/>
      <c r="AEH940" s="14"/>
      <c r="AEI940" s="14"/>
      <c r="AEJ940" s="14"/>
      <c r="AEK940" s="14"/>
      <c r="AEL940" s="14"/>
      <c r="AEM940" s="14"/>
      <c r="AEN940" s="14"/>
      <c r="AEO940" s="14"/>
      <c r="AEP940" s="14"/>
      <c r="AEQ940" s="14"/>
      <c r="AER940" s="14"/>
      <c r="AES940" s="14"/>
      <c r="AET940" s="14"/>
      <c r="AEU940" s="14"/>
      <c r="AEV940" s="14"/>
      <c r="AEW940" s="14"/>
      <c r="AEX940" s="14"/>
      <c r="AEY940" s="14"/>
      <c r="AEZ940" s="14"/>
      <c r="AFA940" s="14"/>
      <c r="AFB940" s="14"/>
      <c r="AFC940" s="14"/>
      <c r="AFD940" s="14"/>
      <c r="AFE940" s="14"/>
      <c r="AFF940" s="14"/>
      <c r="AFG940" s="14"/>
      <c r="AFH940" s="14"/>
      <c r="AFI940" s="14"/>
      <c r="AFJ940" s="14"/>
      <c r="AFK940" s="14"/>
      <c r="AFL940" s="14"/>
      <c r="AFM940" s="14"/>
      <c r="AFN940" s="14"/>
      <c r="AFO940" s="14"/>
      <c r="AFP940" s="14"/>
      <c r="AFQ940" s="14"/>
      <c r="AFR940" s="14"/>
      <c r="AFS940" s="14"/>
      <c r="AFT940" s="14"/>
      <c r="AFU940" s="14"/>
      <c r="AFV940" s="14"/>
      <c r="AFW940" s="14"/>
      <c r="AFX940" s="14"/>
      <c r="AFY940" s="14"/>
      <c r="AFZ940" s="14"/>
      <c r="AGA940" s="14"/>
      <c r="AGB940" s="14"/>
      <c r="AGC940" s="14"/>
      <c r="AGD940" s="14"/>
      <c r="AGE940" s="14"/>
      <c r="AGF940" s="14"/>
      <c r="AGG940" s="14"/>
      <c r="AGH940" s="14"/>
      <c r="AGI940" s="14"/>
      <c r="AGJ940" s="14"/>
      <c r="AGK940" s="14"/>
      <c r="AGL940" s="14"/>
      <c r="AGM940" s="14"/>
      <c r="AGN940" s="14"/>
      <c r="AGO940" s="14"/>
      <c r="AGP940" s="14"/>
      <c r="AGQ940" s="14"/>
      <c r="AGR940" s="14"/>
      <c r="AGS940" s="14"/>
      <c r="AGT940" s="14"/>
      <c r="AGU940" s="14"/>
      <c r="AGV940" s="14"/>
      <c r="AGW940" s="14"/>
      <c r="AGX940" s="14"/>
      <c r="AGY940" s="14"/>
      <c r="AGZ940" s="14"/>
      <c r="AHA940" s="14"/>
      <c r="AHB940" s="14"/>
      <c r="AHC940" s="14"/>
      <c r="AHD940" s="14"/>
      <c r="AHE940" s="14"/>
      <c r="AHF940" s="14"/>
      <c r="AHG940" s="14"/>
      <c r="AHH940" s="14"/>
      <c r="AHI940" s="14"/>
      <c r="AHJ940" s="14"/>
      <c r="AHK940" s="14"/>
      <c r="AHL940" s="14"/>
      <c r="AHM940" s="14"/>
      <c r="AHN940" s="14"/>
      <c r="AHO940" s="14"/>
      <c r="AHP940" s="14"/>
      <c r="AHQ940" s="14"/>
      <c r="AHR940" s="14"/>
      <c r="AHS940" s="14"/>
      <c r="AHT940" s="14"/>
      <c r="AHU940" s="14"/>
      <c r="AHV940" s="14"/>
      <c r="AHW940" s="14"/>
      <c r="AHX940" s="14"/>
      <c r="AHY940" s="14"/>
      <c r="AHZ940" s="14"/>
      <c r="AIA940" s="14"/>
      <c r="AIB940" s="14"/>
      <c r="AIC940" s="14"/>
      <c r="AID940" s="14"/>
      <c r="AIE940" s="14"/>
      <c r="AIF940" s="14"/>
      <c r="AIG940" s="14"/>
      <c r="AIH940" s="14"/>
      <c r="AII940" s="14"/>
      <c r="AIJ940" s="14"/>
      <c r="AIK940" s="14"/>
      <c r="AIL940" s="14"/>
      <c r="AIM940" s="14"/>
      <c r="AIN940" s="14"/>
      <c r="AIO940" s="14"/>
      <c r="AIP940" s="14"/>
      <c r="AIQ940" s="14"/>
      <c r="AIR940" s="14"/>
      <c r="AIS940" s="14"/>
      <c r="AIT940" s="14"/>
      <c r="AIU940" s="14"/>
      <c r="AIV940" s="14"/>
      <c r="AIW940" s="14"/>
      <c r="AIX940" s="14"/>
      <c r="AIY940" s="14"/>
      <c r="AIZ940" s="14"/>
      <c r="AJA940" s="14"/>
      <c r="AJB940" s="14"/>
      <c r="AJC940" s="14"/>
      <c r="AJD940" s="14"/>
      <c r="AJE940" s="14"/>
      <c r="AJF940" s="14"/>
      <c r="AJG940" s="14"/>
      <c r="AJH940" s="14"/>
      <c r="AJI940" s="14"/>
      <c r="AJJ940" s="14"/>
      <c r="AJK940" s="14"/>
      <c r="AJL940" s="14"/>
      <c r="AJM940" s="14"/>
      <c r="AJN940" s="14"/>
      <c r="AJO940" s="14"/>
      <c r="AJP940" s="14"/>
      <c r="AJQ940" s="14"/>
      <c r="AJR940" s="14"/>
      <c r="AJS940" s="14"/>
      <c r="AJT940" s="14"/>
      <c r="AJU940" s="14"/>
      <c r="AJV940" s="14"/>
      <c r="AJW940" s="14"/>
      <c r="AJX940" s="14"/>
      <c r="AJY940" s="14"/>
      <c r="AJZ940" s="14"/>
      <c r="AKA940" s="14"/>
      <c r="AKB940" s="14"/>
      <c r="AKC940" s="14"/>
      <c r="AKD940" s="14"/>
      <c r="AKE940" s="14"/>
      <c r="AKF940" s="14"/>
      <c r="AKG940" s="14"/>
      <c r="AKH940" s="14"/>
      <c r="AKI940" s="14"/>
      <c r="AKJ940" s="14"/>
      <c r="AKK940" s="14"/>
      <c r="AKL940" s="14"/>
      <c r="AKM940" s="14"/>
      <c r="AKN940" s="14"/>
      <c r="AKO940" s="14"/>
      <c r="AKP940" s="14"/>
      <c r="AKQ940" s="14"/>
      <c r="AKR940" s="14"/>
      <c r="AKS940" s="14"/>
      <c r="AKT940" s="14"/>
      <c r="AKU940" s="14"/>
      <c r="AKV940" s="14"/>
      <c r="AKW940" s="14"/>
      <c r="AKX940" s="14"/>
      <c r="AKY940" s="14"/>
      <c r="AKZ940" s="14"/>
      <c r="ALA940" s="14"/>
      <c r="ALB940" s="14"/>
      <c r="ALC940" s="14"/>
      <c r="ALD940" s="14"/>
      <c r="ALE940" s="14"/>
      <c r="ALF940" s="14"/>
      <c r="ALG940" s="14"/>
      <c r="ALH940" s="14"/>
      <c r="ALI940" s="14"/>
      <c r="ALJ940" s="14"/>
      <c r="ALK940" s="14"/>
      <c r="ALL940" s="14"/>
      <c r="ALM940" s="14"/>
      <c r="ALN940" s="14"/>
      <c r="ALO940" s="14"/>
      <c r="ALP940" s="14"/>
      <c r="ALQ940" s="14"/>
      <c r="ALR940" s="14"/>
      <c r="ALS940" s="14"/>
      <c r="ALT940" s="14"/>
      <c r="ALU940" s="14"/>
      <c r="ALV940" s="14"/>
      <c r="ALW940" s="14"/>
      <c r="ALX940" s="14"/>
      <c r="ALY940" s="14"/>
      <c r="ALZ940" s="14"/>
      <c r="AMA940" s="14"/>
      <c r="AMB940" s="14"/>
      <c r="AMC940" s="14"/>
      <c r="AMD940" s="14"/>
      <c r="AME940" s="14"/>
      <c r="AMF940" s="14"/>
      <c r="AMG940" s="14"/>
      <c r="AMH940" s="14"/>
      <c r="AMI940" s="14"/>
      <c r="AMJ940" s="14"/>
      <c r="AMK940" s="14"/>
      <c r="AML940" s="14"/>
      <c r="AMM940" s="14"/>
      <c r="AMN940" s="14"/>
      <c r="AMO940" s="14"/>
      <c r="AMP940" s="14"/>
      <c r="AMQ940" s="14"/>
      <c r="AMR940" s="14"/>
      <c r="AMS940" s="14"/>
      <c r="AMT940" s="14"/>
      <c r="AMU940" s="14"/>
      <c r="AMV940" s="14"/>
      <c r="AMW940" s="14"/>
      <c r="AMX940" s="14"/>
      <c r="AMY940" s="14"/>
      <c r="AMZ940" s="14"/>
      <c r="ANA940" s="14"/>
      <c r="ANB940" s="14"/>
      <c r="ANC940" s="14"/>
      <c r="AND940" s="14"/>
      <c r="ANE940" s="14"/>
      <c r="ANF940" s="14"/>
      <c r="ANG940" s="14"/>
      <c r="ANH940" s="14"/>
      <c r="ANI940" s="14"/>
      <c r="ANJ940" s="14"/>
      <c r="ANK940" s="14"/>
      <c r="ANL940" s="14"/>
      <c r="ANM940" s="14"/>
      <c r="ANN940" s="14"/>
      <c r="ANO940" s="14"/>
      <c r="ANP940" s="14"/>
      <c r="ANQ940" s="14"/>
      <c r="ANR940" s="14"/>
      <c r="ANS940" s="14"/>
      <c r="ANT940" s="14"/>
      <c r="ANU940" s="14"/>
      <c r="ANV940" s="14"/>
      <c r="ANW940" s="14"/>
      <c r="ANX940" s="14"/>
      <c r="ANY940" s="14"/>
      <c r="ANZ940" s="14"/>
      <c r="AOA940" s="14"/>
      <c r="AOB940" s="14"/>
      <c r="AOC940" s="14"/>
      <c r="AOD940" s="14"/>
      <c r="AOE940" s="14"/>
      <c r="AOF940" s="14"/>
      <c r="AOG940" s="14"/>
      <c r="AOH940" s="14"/>
      <c r="AOI940" s="14"/>
      <c r="AOJ940" s="14"/>
      <c r="AOK940" s="14"/>
      <c r="AOL940" s="14"/>
      <c r="AOM940" s="14"/>
      <c r="AON940" s="14"/>
      <c r="AOO940" s="14"/>
      <c r="AOP940" s="14"/>
      <c r="AOQ940" s="14"/>
      <c r="AOR940" s="14"/>
      <c r="AOS940" s="14"/>
      <c r="AOT940" s="14"/>
      <c r="AOU940" s="14"/>
      <c r="AOV940" s="14"/>
      <c r="AOW940" s="14"/>
      <c r="AOX940" s="14"/>
      <c r="AOY940" s="14"/>
      <c r="AOZ940" s="14"/>
      <c r="APA940" s="14"/>
      <c r="APB940" s="14"/>
      <c r="APC940" s="14"/>
      <c r="APD940" s="14"/>
      <c r="APE940" s="14"/>
      <c r="APF940" s="14"/>
      <c r="APG940" s="14"/>
      <c r="APH940" s="14"/>
      <c r="API940" s="14"/>
      <c r="APJ940" s="14"/>
      <c r="APK940" s="14"/>
      <c r="APL940" s="14"/>
      <c r="APM940" s="14"/>
      <c r="APN940" s="14"/>
      <c r="APO940" s="14"/>
      <c r="APP940" s="14"/>
      <c r="APQ940" s="14"/>
      <c r="APR940" s="14"/>
      <c r="APS940" s="14"/>
      <c r="APT940" s="14"/>
      <c r="APU940" s="14"/>
      <c r="APV940" s="14"/>
      <c r="APW940" s="14"/>
      <c r="APX940" s="14"/>
      <c r="APY940" s="14"/>
      <c r="APZ940" s="14"/>
      <c r="AQA940" s="14"/>
      <c r="AQB940" s="14"/>
      <c r="AQC940" s="14"/>
      <c r="AQD940" s="14"/>
      <c r="AQE940" s="14"/>
      <c r="AQF940" s="14"/>
      <c r="AQG940" s="14"/>
      <c r="AQH940" s="14"/>
      <c r="AQI940" s="14"/>
      <c r="AQJ940" s="14"/>
      <c r="AQK940" s="14"/>
      <c r="AQL940" s="14"/>
      <c r="AQM940" s="14"/>
      <c r="AQN940" s="14"/>
      <c r="AQO940" s="14"/>
      <c r="AQP940" s="14"/>
      <c r="AQQ940" s="14"/>
      <c r="AQR940" s="14"/>
      <c r="AQS940" s="14"/>
      <c r="AQT940" s="14"/>
      <c r="AQU940" s="14"/>
      <c r="AQV940" s="14"/>
      <c r="AQW940" s="14"/>
      <c r="AQX940" s="14"/>
      <c r="AQY940" s="14"/>
      <c r="AQZ940" s="14"/>
      <c r="ARA940" s="14"/>
      <c r="ARB940" s="14"/>
      <c r="ARC940" s="14"/>
      <c r="ARD940" s="14"/>
      <c r="ARE940" s="14"/>
      <c r="ARF940" s="14"/>
      <c r="ARG940" s="14"/>
      <c r="ARH940" s="14"/>
      <c r="ARI940" s="14"/>
      <c r="ARJ940" s="14"/>
      <c r="ARK940" s="14"/>
      <c r="ARL940" s="14"/>
      <c r="ARM940" s="14"/>
      <c r="ARN940" s="14"/>
      <c r="ARO940" s="14"/>
      <c r="ARP940" s="14"/>
      <c r="ARQ940" s="14"/>
      <c r="ARR940" s="14"/>
      <c r="ARS940" s="14"/>
      <c r="ART940" s="14"/>
      <c r="ARU940" s="14"/>
      <c r="ARV940" s="14"/>
      <c r="ARW940" s="14"/>
      <c r="ARX940" s="14"/>
      <c r="ARY940" s="14"/>
      <c r="ARZ940" s="14"/>
      <c r="ASA940" s="14"/>
      <c r="ASB940" s="14"/>
      <c r="ASC940" s="14"/>
      <c r="ASD940" s="14"/>
      <c r="ASE940" s="14"/>
      <c r="ASF940" s="14"/>
      <c r="ASG940" s="14"/>
      <c r="ASH940" s="14"/>
      <c r="ASI940" s="14"/>
      <c r="ASJ940" s="14"/>
      <c r="ASK940" s="14"/>
      <c r="ASL940" s="14"/>
      <c r="ASM940" s="14"/>
      <c r="ASN940" s="14"/>
      <c r="ASO940" s="14"/>
      <c r="ASP940" s="14"/>
      <c r="ASQ940" s="14"/>
      <c r="ASR940" s="14"/>
      <c r="ASS940" s="14"/>
      <c r="AST940" s="14"/>
      <c r="ASU940" s="14"/>
      <c r="ASV940" s="14"/>
      <c r="ASW940" s="14"/>
      <c r="ASX940" s="14"/>
      <c r="ASY940" s="14"/>
      <c r="ASZ940" s="14"/>
      <c r="ATA940" s="14"/>
      <c r="ATB940" s="14"/>
      <c r="ATC940" s="14"/>
      <c r="ATD940" s="14"/>
      <c r="ATE940" s="14"/>
      <c r="ATF940" s="14"/>
      <c r="ATG940" s="14"/>
      <c r="ATH940" s="14"/>
      <c r="ATI940" s="14"/>
      <c r="ATJ940" s="14"/>
      <c r="ATK940" s="14"/>
      <c r="ATL940" s="14"/>
      <c r="ATM940" s="14"/>
      <c r="ATN940" s="14"/>
      <c r="ATO940" s="14"/>
      <c r="ATP940" s="14"/>
      <c r="ATQ940" s="14"/>
      <c r="ATR940" s="14"/>
      <c r="ATS940" s="14"/>
      <c r="ATT940" s="14"/>
      <c r="ATU940" s="14"/>
      <c r="ATV940" s="14"/>
      <c r="ATW940" s="14"/>
      <c r="ATX940" s="14"/>
      <c r="ATY940" s="14"/>
      <c r="ATZ940" s="14"/>
      <c r="AUA940" s="14"/>
      <c r="AUB940" s="14"/>
      <c r="AUC940" s="14"/>
      <c r="AUD940" s="14"/>
      <c r="AUE940" s="14"/>
      <c r="AUF940" s="14"/>
      <c r="AUG940" s="14"/>
      <c r="AUH940" s="14"/>
      <c r="AUI940" s="14"/>
      <c r="AUJ940" s="14"/>
      <c r="AUK940" s="14"/>
      <c r="AUL940" s="14"/>
      <c r="AUM940" s="14"/>
      <c r="AUN940" s="14"/>
      <c r="AUO940" s="14"/>
      <c r="AUP940" s="14"/>
      <c r="AUQ940" s="14"/>
      <c r="AUR940" s="14"/>
      <c r="AUS940" s="14"/>
      <c r="AUT940" s="14"/>
      <c r="AUU940" s="14"/>
      <c r="AUV940" s="14"/>
      <c r="AUW940" s="14"/>
      <c r="AUX940" s="14"/>
      <c r="AUY940" s="14"/>
      <c r="AUZ940" s="14"/>
      <c r="AVA940" s="14"/>
      <c r="AVB940" s="14"/>
      <c r="AVC940" s="14"/>
      <c r="AVD940" s="14"/>
      <c r="AVE940" s="14"/>
      <c r="AVF940" s="14"/>
      <c r="AVG940" s="14"/>
      <c r="AVH940" s="14"/>
      <c r="AVI940" s="14"/>
      <c r="AVJ940" s="14"/>
      <c r="AVK940" s="14"/>
      <c r="AVL940" s="14"/>
      <c r="AVM940" s="14"/>
      <c r="AVN940" s="14"/>
      <c r="AVO940" s="14"/>
      <c r="AVP940" s="14"/>
      <c r="AVQ940" s="14"/>
      <c r="AVR940" s="14"/>
      <c r="AVS940" s="14"/>
      <c r="AVT940" s="14"/>
      <c r="AVU940" s="14"/>
      <c r="AVV940" s="14"/>
      <c r="AVW940" s="14"/>
      <c r="AVX940" s="14"/>
      <c r="AVY940" s="14"/>
      <c r="AVZ940" s="14"/>
      <c r="AWA940" s="14"/>
      <c r="AWB940" s="14"/>
      <c r="AWC940" s="14"/>
      <c r="AWD940" s="14"/>
      <c r="AWE940" s="14"/>
      <c r="AWF940" s="14"/>
      <c r="AWG940" s="14"/>
      <c r="AWH940" s="14"/>
      <c r="AWI940" s="14"/>
      <c r="AWJ940" s="14"/>
      <c r="AWK940" s="14"/>
      <c r="AWL940" s="14"/>
      <c r="AWM940" s="14"/>
      <c r="AWN940" s="14"/>
      <c r="AWO940" s="14"/>
      <c r="AWP940" s="14"/>
      <c r="AWQ940" s="14"/>
      <c r="AWR940" s="14"/>
      <c r="AWS940" s="14"/>
      <c r="AWT940" s="14"/>
      <c r="AWU940" s="14"/>
      <c r="AWV940" s="14"/>
      <c r="AWW940" s="14"/>
      <c r="AWX940" s="14"/>
      <c r="AWY940" s="14"/>
      <c r="AWZ940" s="14"/>
      <c r="AXA940" s="14"/>
      <c r="AXB940" s="14"/>
      <c r="AXC940" s="14"/>
      <c r="AXD940" s="14"/>
      <c r="AXE940" s="14"/>
      <c r="AXF940" s="14"/>
      <c r="AXG940" s="14"/>
      <c r="AXH940" s="14"/>
      <c r="AXI940" s="14"/>
      <c r="AXJ940" s="14"/>
      <c r="AXK940" s="14"/>
      <c r="AXL940" s="14"/>
      <c r="AXM940" s="14"/>
      <c r="AXN940" s="14"/>
      <c r="AXO940" s="14"/>
      <c r="AXP940" s="14"/>
      <c r="AXQ940" s="14"/>
      <c r="AXR940" s="14"/>
      <c r="AXS940" s="14"/>
      <c r="AXT940" s="14"/>
      <c r="AXU940" s="14"/>
      <c r="AXV940" s="14"/>
      <c r="AXW940" s="14"/>
      <c r="AXX940" s="14"/>
      <c r="AXY940" s="14"/>
      <c r="AXZ940" s="14"/>
      <c r="AYA940" s="14"/>
      <c r="AYB940" s="14"/>
      <c r="AYC940" s="14"/>
      <c r="AYD940" s="14"/>
      <c r="AYE940" s="14"/>
      <c r="AYF940" s="14"/>
      <c r="AYG940" s="14"/>
      <c r="AYH940" s="14"/>
      <c r="AYI940" s="14"/>
      <c r="AYJ940" s="14"/>
      <c r="AYK940" s="14"/>
      <c r="AYL940" s="14"/>
      <c r="AYM940" s="14"/>
      <c r="AYN940" s="14"/>
      <c r="AYO940" s="14"/>
      <c r="AYP940" s="14"/>
      <c r="AYQ940" s="14"/>
      <c r="AYR940" s="14"/>
      <c r="AYS940" s="14"/>
      <c r="AYT940" s="14"/>
      <c r="AYU940" s="14"/>
      <c r="AYV940" s="14"/>
      <c r="AYW940" s="14"/>
      <c r="AYX940" s="14"/>
      <c r="AYY940" s="14"/>
      <c r="AYZ940" s="14"/>
      <c r="AZA940" s="14"/>
      <c r="AZB940" s="14"/>
      <c r="AZC940" s="14"/>
      <c r="AZD940" s="14"/>
      <c r="AZE940" s="14"/>
      <c r="AZF940" s="14"/>
      <c r="AZG940" s="14"/>
      <c r="AZH940" s="14"/>
      <c r="AZI940" s="14"/>
      <c r="AZJ940" s="14"/>
      <c r="AZK940" s="14"/>
      <c r="AZL940" s="14"/>
      <c r="AZM940" s="14"/>
      <c r="AZN940" s="14"/>
      <c r="AZO940" s="14"/>
      <c r="AZP940" s="14"/>
      <c r="AZQ940" s="14"/>
      <c r="AZR940" s="14"/>
      <c r="AZS940" s="14"/>
      <c r="AZT940" s="14"/>
      <c r="AZU940" s="14"/>
      <c r="AZV940" s="14"/>
      <c r="AZW940" s="14"/>
      <c r="AZX940" s="14"/>
      <c r="AZY940" s="14"/>
      <c r="AZZ940" s="14"/>
      <c r="BAA940" s="14"/>
      <c r="BAB940" s="14"/>
      <c r="BAC940" s="14"/>
      <c r="BAD940" s="14"/>
      <c r="BAE940" s="14"/>
      <c r="BAF940" s="14"/>
      <c r="BAG940" s="14"/>
      <c r="BAH940" s="14"/>
      <c r="BAI940" s="14"/>
      <c r="BAJ940" s="14"/>
      <c r="BAK940" s="14"/>
      <c r="BAL940" s="14"/>
      <c r="BAM940" s="14"/>
      <c r="BAN940" s="14"/>
      <c r="BAO940" s="14"/>
      <c r="BAP940" s="14"/>
      <c r="BAQ940" s="14"/>
      <c r="BAR940" s="14"/>
      <c r="BAS940" s="14"/>
      <c r="BAT940" s="14"/>
      <c r="BAU940" s="14"/>
      <c r="BAV940" s="14"/>
      <c r="BAW940" s="14"/>
      <c r="BAX940" s="14"/>
      <c r="BAY940" s="14"/>
      <c r="BAZ940" s="14"/>
      <c r="BBA940" s="14"/>
      <c r="BBB940" s="14"/>
      <c r="BBC940" s="14"/>
      <c r="BBD940" s="14"/>
      <c r="BBE940" s="14"/>
      <c r="BBF940" s="14"/>
      <c r="BBG940" s="14"/>
      <c r="BBH940" s="14"/>
      <c r="BBI940" s="14"/>
      <c r="BBJ940" s="14"/>
      <c r="BBK940" s="14"/>
      <c r="BBL940" s="14"/>
      <c r="BBM940" s="14"/>
      <c r="BBN940" s="14"/>
      <c r="BBO940" s="14"/>
      <c r="BBP940" s="14"/>
      <c r="BBQ940" s="14"/>
      <c r="BBR940" s="14"/>
      <c r="BBS940" s="14"/>
      <c r="BBT940" s="14"/>
      <c r="BBU940" s="14"/>
      <c r="BBV940" s="14"/>
      <c r="BBW940" s="14"/>
      <c r="BBX940" s="14"/>
      <c r="BBY940" s="14"/>
      <c r="BBZ940" s="14"/>
      <c r="BCA940" s="14"/>
      <c r="BCB940" s="14"/>
      <c r="BCC940" s="14"/>
      <c r="BCD940" s="14"/>
      <c r="BCE940" s="14"/>
      <c r="BCF940" s="14"/>
      <c r="BCG940" s="14"/>
      <c r="BCH940" s="14"/>
      <c r="BCI940" s="14"/>
      <c r="BCJ940" s="14"/>
      <c r="BCK940" s="14"/>
      <c r="BCL940" s="14"/>
      <c r="BCM940" s="14"/>
      <c r="BCN940" s="14"/>
      <c r="BCO940" s="14"/>
      <c r="BCP940" s="14"/>
      <c r="BCQ940" s="14"/>
      <c r="BCR940" s="14"/>
      <c r="BCS940" s="14"/>
      <c r="BCT940" s="14"/>
      <c r="BCU940" s="14"/>
      <c r="BCV940" s="14"/>
      <c r="BCW940" s="14"/>
      <c r="BCX940" s="14"/>
      <c r="BCY940" s="14"/>
      <c r="BCZ940" s="14"/>
      <c r="BDA940" s="14"/>
      <c r="BDB940" s="14"/>
      <c r="BDC940" s="14"/>
      <c r="BDD940" s="14"/>
      <c r="BDE940" s="14"/>
      <c r="BDF940" s="14"/>
      <c r="BDG940" s="14"/>
      <c r="BDH940" s="14"/>
      <c r="BDI940" s="14"/>
      <c r="BDJ940" s="14"/>
      <c r="BDK940" s="14"/>
      <c r="BDL940" s="14"/>
      <c r="BDM940" s="14"/>
      <c r="BDN940" s="14"/>
      <c r="BDO940" s="14"/>
      <c r="BDP940" s="14"/>
      <c r="BDQ940" s="14"/>
      <c r="BDR940" s="14"/>
      <c r="BDS940" s="14"/>
      <c r="BDT940" s="14"/>
      <c r="BDU940" s="14"/>
      <c r="BDV940" s="14"/>
      <c r="BDW940" s="14"/>
      <c r="BDX940" s="14"/>
      <c r="BDY940" s="14"/>
      <c r="BDZ940" s="14"/>
      <c r="BEA940" s="14"/>
      <c r="BEB940" s="14"/>
      <c r="BEC940" s="14"/>
      <c r="BED940" s="14"/>
      <c r="BEE940" s="14"/>
      <c r="BEF940" s="14"/>
      <c r="BEG940" s="14"/>
      <c r="BEH940" s="14"/>
      <c r="BEI940" s="14"/>
      <c r="BEJ940" s="14"/>
      <c r="BEK940" s="14"/>
      <c r="BEL940" s="14"/>
      <c r="BEM940" s="14"/>
      <c r="BEN940" s="14"/>
      <c r="BEO940" s="14"/>
      <c r="BEP940" s="14"/>
      <c r="BEQ940" s="14"/>
      <c r="BER940" s="14"/>
      <c r="BES940" s="14"/>
      <c r="BET940" s="14"/>
      <c r="BEU940" s="14"/>
      <c r="BEV940" s="14"/>
      <c r="BEW940" s="14"/>
      <c r="BEX940" s="14"/>
      <c r="BEY940" s="14"/>
      <c r="BEZ940" s="14"/>
      <c r="BFA940" s="14"/>
      <c r="BFB940" s="14"/>
      <c r="BFC940" s="14"/>
      <c r="BFD940" s="14"/>
      <c r="BFE940" s="14"/>
      <c r="BFF940" s="14"/>
      <c r="BFG940" s="14"/>
      <c r="BFH940" s="14"/>
      <c r="BFI940" s="14"/>
      <c r="BFJ940" s="14"/>
      <c r="BFK940" s="14"/>
      <c r="BFL940" s="14"/>
      <c r="BFM940" s="14"/>
      <c r="BFN940" s="14"/>
      <c r="BFO940" s="14"/>
      <c r="BFP940" s="14"/>
      <c r="BFQ940" s="14"/>
      <c r="BFR940" s="14"/>
      <c r="BFS940" s="14"/>
      <c r="BFT940" s="14"/>
      <c r="BFU940" s="14"/>
      <c r="BFV940" s="14"/>
      <c r="BFW940" s="14"/>
      <c r="BFX940" s="14"/>
      <c r="BFY940" s="14"/>
      <c r="BFZ940" s="14"/>
      <c r="BGA940" s="14"/>
      <c r="BGB940" s="14"/>
      <c r="BGC940" s="14"/>
      <c r="BGD940" s="14"/>
      <c r="BGE940" s="14"/>
      <c r="BGF940" s="14"/>
      <c r="BGG940" s="14"/>
      <c r="BGH940" s="14"/>
      <c r="BGI940" s="14"/>
      <c r="BGJ940" s="14"/>
      <c r="BGK940" s="14"/>
      <c r="BGL940" s="14"/>
      <c r="BGM940" s="14"/>
      <c r="BGN940" s="14"/>
      <c r="BGO940" s="14"/>
      <c r="BGP940" s="14"/>
      <c r="BGQ940" s="14"/>
      <c r="BGR940" s="14"/>
      <c r="BGS940" s="14"/>
      <c r="BGT940" s="14"/>
      <c r="BGU940" s="14"/>
      <c r="BGV940" s="14"/>
      <c r="BGW940" s="14"/>
      <c r="BGX940" s="14"/>
      <c r="BGY940" s="14"/>
      <c r="BGZ940" s="14"/>
      <c r="BHA940" s="14"/>
      <c r="BHB940" s="14"/>
      <c r="BHC940" s="14"/>
      <c r="BHD940" s="14"/>
      <c r="BHE940" s="14"/>
      <c r="BHF940" s="14"/>
      <c r="BHG940" s="14"/>
      <c r="BHH940" s="14"/>
      <c r="BHI940" s="14"/>
      <c r="BHJ940" s="14"/>
      <c r="BHK940" s="14"/>
      <c r="BHL940" s="14"/>
      <c r="BHM940" s="14"/>
      <c r="BHN940" s="14"/>
      <c r="BHO940" s="14"/>
      <c r="BHP940" s="14"/>
      <c r="BHQ940" s="14"/>
      <c r="BHR940" s="14"/>
      <c r="BHS940" s="14"/>
      <c r="BHT940" s="14"/>
      <c r="BHU940" s="14"/>
      <c r="BHV940" s="14"/>
      <c r="BHW940" s="14"/>
      <c r="BHX940" s="14"/>
      <c r="BHY940" s="14"/>
      <c r="BHZ940" s="14"/>
      <c r="BIA940" s="14"/>
      <c r="BIB940" s="14"/>
      <c r="BIC940" s="14"/>
      <c r="BID940" s="14"/>
      <c r="BIE940" s="14"/>
      <c r="BIF940" s="14"/>
      <c r="BIG940" s="14"/>
      <c r="BIH940" s="14"/>
      <c r="BII940" s="14"/>
      <c r="BIJ940" s="14"/>
      <c r="BIK940" s="14"/>
      <c r="BIL940" s="14"/>
      <c r="BIM940" s="14"/>
      <c r="BIN940" s="14"/>
      <c r="BIO940" s="14"/>
      <c r="BIP940" s="14"/>
      <c r="BIQ940" s="14"/>
      <c r="BIR940" s="14"/>
      <c r="BIS940" s="14"/>
      <c r="BIT940" s="14"/>
      <c r="BIU940" s="14"/>
      <c r="BIV940" s="14"/>
      <c r="BIW940" s="14"/>
      <c r="BIX940" s="14"/>
      <c r="BIY940" s="14"/>
      <c r="BIZ940" s="14"/>
      <c r="BJA940" s="14"/>
      <c r="BJB940" s="14"/>
      <c r="BJC940" s="14"/>
      <c r="BJD940" s="14"/>
      <c r="BJE940" s="14"/>
      <c r="BJF940" s="14"/>
      <c r="BJG940" s="14"/>
      <c r="BJH940" s="14"/>
      <c r="BJI940" s="14"/>
      <c r="BJJ940" s="14"/>
      <c r="BJK940" s="14"/>
      <c r="BJL940" s="14"/>
      <c r="BJM940" s="14"/>
      <c r="BJN940" s="14"/>
      <c r="BJO940" s="14"/>
      <c r="BJP940" s="14"/>
      <c r="BJQ940" s="14"/>
      <c r="BJR940" s="14"/>
      <c r="BJS940" s="14"/>
      <c r="BJT940" s="14"/>
      <c r="BJU940" s="14"/>
      <c r="BJV940" s="14"/>
      <c r="BJW940" s="14"/>
      <c r="BJX940" s="14"/>
      <c r="BJY940" s="14"/>
      <c r="BJZ940" s="14"/>
      <c r="BKA940" s="14"/>
      <c r="BKB940" s="14"/>
      <c r="BKC940" s="14"/>
      <c r="BKD940" s="14"/>
      <c r="BKE940" s="14"/>
      <c r="BKF940" s="14"/>
      <c r="BKG940" s="14"/>
      <c r="BKH940" s="14"/>
      <c r="BKI940" s="14"/>
      <c r="BKJ940" s="14"/>
      <c r="BKK940" s="14"/>
      <c r="BKL940" s="14"/>
      <c r="BKM940" s="14"/>
      <c r="BKN940" s="14"/>
      <c r="BKO940" s="14"/>
      <c r="BKP940" s="14"/>
      <c r="BKQ940" s="14"/>
      <c r="BKR940" s="14"/>
      <c r="BKS940" s="14"/>
      <c r="BKT940" s="14"/>
      <c r="BKU940" s="14"/>
      <c r="BKV940" s="14"/>
      <c r="BKW940" s="14"/>
      <c r="BKX940" s="14"/>
      <c r="BKY940" s="14"/>
      <c r="BKZ940" s="14"/>
      <c r="BLA940" s="14"/>
      <c r="BLB940" s="14"/>
      <c r="BLC940" s="14"/>
      <c r="BLD940" s="14"/>
      <c r="BLE940" s="14"/>
      <c r="BLF940" s="14"/>
      <c r="BLG940" s="14"/>
      <c r="BLH940" s="14"/>
      <c r="BLI940" s="14"/>
      <c r="BLJ940" s="14"/>
      <c r="BLK940" s="14"/>
      <c r="BLL940" s="14"/>
      <c r="BLM940" s="14"/>
      <c r="BLN940" s="14"/>
      <c r="BLO940" s="14"/>
      <c r="BLP940" s="14"/>
      <c r="BLQ940" s="14"/>
      <c r="BLR940" s="14"/>
      <c r="BLS940" s="14"/>
      <c r="BLT940" s="14"/>
      <c r="BLU940" s="14"/>
      <c r="BLV940" s="14"/>
      <c r="BLW940" s="14"/>
      <c r="BLX940" s="14"/>
      <c r="BLY940" s="14"/>
      <c r="BLZ940" s="14"/>
      <c r="BMA940" s="14"/>
      <c r="BMB940" s="14"/>
      <c r="BMC940" s="14"/>
      <c r="BMD940" s="14"/>
      <c r="BME940" s="14"/>
      <c r="BMF940" s="14"/>
      <c r="BMG940" s="14"/>
      <c r="BMH940" s="14"/>
      <c r="BMI940" s="14"/>
      <c r="BMJ940" s="14"/>
      <c r="BMK940" s="14"/>
      <c r="BML940" s="14"/>
      <c r="BMM940" s="14"/>
      <c r="BMN940" s="14"/>
      <c r="BMO940" s="14"/>
      <c r="BMP940" s="14"/>
      <c r="BMQ940" s="14"/>
      <c r="BMR940" s="14"/>
      <c r="BMS940" s="14"/>
      <c r="BMT940" s="14"/>
      <c r="BMU940" s="14"/>
      <c r="BMV940" s="14"/>
      <c r="BMW940" s="14"/>
      <c r="BMX940" s="14"/>
      <c r="BMY940" s="14"/>
      <c r="BMZ940" s="14"/>
      <c r="BNA940" s="14"/>
      <c r="BNB940" s="14"/>
      <c r="BNC940" s="14"/>
      <c r="BND940" s="14"/>
      <c r="BNE940" s="14"/>
      <c r="BNF940" s="14"/>
      <c r="BNG940" s="14"/>
      <c r="BNH940" s="14"/>
      <c r="BNI940" s="14"/>
      <c r="BNJ940" s="14"/>
      <c r="BNK940" s="14"/>
      <c r="BNL940" s="14"/>
      <c r="BNM940" s="14"/>
      <c r="BNN940" s="14"/>
      <c r="BNO940" s="14"/>
      <c r="BNP940" s="14"/>
      <c r="BNQ940" s="14"/>
      <c r="BNR940" s="14"/>
      <c r="BNS940" s="14"/>
      <c r="BNT940" s="14"/>
      <c r="BNU940" s="14"/>
      <c r="BNV940" s="14"/>
      <c r="BNW940" s="14"/>
      <c r="BNX940" s="14"/>
      <c r="BNY940" s="14"/>
      <c r="BNZ940" s="14"/>
      <c r="BOA940" s="14"/>
      <c r="BOB940" s="14"/>
      <c r="BOC940" s="14"/>
      <c r="BOD940" s="14"/>
      <c r="BOE940" s="14"/>
      <c r="BOF940" s="14"/>
      <c r="BOG940" s="14"/>
      <c r="BOH940" s="14"/>
      <c r="BOI940" s="14"/>
      <c r="BOJ940" s="14"/>
      <c r="BOK940" s="14"/>
      <c r="BOL940" s="14"/>
      <c r="BOM940" s="14"/>
      <c r="BON940" s="14"/>
      <c r="BOO940" s="14"/>
      <c r="BOP940" s="14"/>
      <c r="BOQ940" s="14"/>
      <c r="BOR940" s="14"/>
      <c r="BOS940" s="14"/>
      <c r="BOT940" s="14"/>
      <c r="BOU940" s="14"/>
      <c r="BOV940" s="14"/>
      <c r="BOW940" s="14"/>
      <c r="BOX940" s="14"/>
      <c r="BOY940" s="14"/>
      <c r="BOZ940" s="14"/>
      <c r="BPA940" s="14"/>
      <c r="BPB940" s="14"/>
      <c r="BPC940" s="14"/>
      <c r="BPD940" s="14"/>
      <c r="BPE940" s="14"/>
      <c r="BPF940" s="14"/>
      <c r="BPG940" s="14"/>
      <c r="BPH940" s="14"/>
      <c r="BPI940" s="14"/>
      <c r="BPJ940" s="14"/>
      <c r="BPK940" s="14"/>
      <c r="BPL940" s="14"/>
      <c r="BPM940" s="14"/>
      <c r="BPN940" s="14"/>
      <c r="BPO940" s="14"/>
      <c r="BPP940" s="14"/>
      <c r="BPQ940" s="14"/>
      <c r="BPR940" s="14"/>
      <c r="BPS940" s="14"/>
      <c r="BPT940" s="14"/>
      <c r="BPU940" s="14"/>
      <c r="BPV940" s="14"/>
      <c r="BPW940" s="14"/>
      <c r="BPX940" s="14"/>
      <c r="BPY940" s="14"/>
      <c r="BPZ940" s="14"/>
      <c r="BQA940" s="14"/>
      <c r="BQB940" s="14"/>
      <c r="BQC940" s="14"/>
      <c r="BQD940" s="14"/>
      <c r="BQE940" s="14"/>
      <c r="BQF940" s="14"/>
      <c r="BQG940" s="14"/>
      <c r="BQH940" s="14"/>
      <c r="BQI940" s="14"/>
      <c r="BQJ940" s="14"/>
      <c r="BQK940" s="14"/>
      <c r="BQL940" s="14"/>
      <c r="BQM940" s="14"/>
      <c r="BQN940" s="14"/>
      <c r="BQO940" s="14"/>
      <c r="BQP940" s="14"/>
      <c r="BQQ940" s="14"/>
      <c r="BQR940" s="14"/>
      <c r="BQS940" s="14"/>
      <c r="BQT940" s="14"/>
      <c r="BQU940" s="14"/>
      <c r="BQV940" s="14"/>
      <c r="BQW940" s="14"/>
      <c r="BQX940" s="14"/>
      <c r="BQY940" s="14"/>
      <c r="BQZ940" s="14"/>
      <c r="BRA940" s="14"/>
      <c r="BRB940" s="14"/>
      <c r="BRC940" s="14"/>
      <c r="BRD940" s="14"/>
      <c r="BRE940" s="14"/>
      <c r="BRF940" s="14"/>
      <c r="BRG940" s="14"/>
      <c r="BRH940" s="14"/>
      <c r="BRI940" s="14"/>
      <c r="BRJ940" s="14"/>
      <c r="BRK940" s="14"/>
      <c r="BRL940" s="14"/>
      <c r="BRM940" s="14"/>
      <c r="BRN940" s="14"/>
      <c r="BRO940" s="14"/>
      <c r="BRP940" s="14"/>
      <c r="BRQ940" s="14"/>
      <c r="BRR940" s="14"/>
      <c r="BRS940" s="14"/>
      <c r="BRT940" s="14"/>
      <c r="BRU940" s="14"/>
      <c r="BRV940" s="14"/>
      <c r="BRW940" s="14"/>
      <c r="BRX940" s="14"/>
      <c r="BRY940" s="14"/>
      <c r="BRZ940" s="14"/>
      <c r="BSA940" s="14"/>
      <c r="BSB940" s="14"/>
      <c r="BSC940" s="14"/>
      <c r="BSD940" s="14"/>
      <c r="BSE940" s="14"/>
      <c r="BSF940" s="14"/>
      <c r="BSG940" s="14"/>
      <c r="BSH940" s="14"/>
      <c r="BSI940" s="14"/>
      <c r="BSJ940" s="14"/>
      <c r="BSK940" s="14"/>
      <c r="BSL940" s="14"/>
      <c r="BSM940" s="14"/>
      <c r="BSN940" s="14"/>
      <c r="BSO940" s="14"/>
      <c r="BSP940" s="14"/>
      <c r="BSQ940" s="14"/>
      <c r="BSR940" s="14"/>
      <c r="BSS940" s="14"/>
      <c r="BST940" s="14"/>
      <c r="BSU940" s="14"/>
      <c r="BSV940" s="14"/>
      <c r="BSW940" s="14"/>
      <c r="BSX940" s="14"/>
      <c r="BSY940" s="14"/>
      <c r="BSZ940" s="14"/>
      <c r="BTA940" s="14"/>
      <c r="BTB940" s="14"/>
      <c r="BTC940" s="14"/>
      <c r="BTD940" s="14"/>
      <c r="BTE940" s="14"/>
      <c r="BTF940" s="14"/>
      <c r="BTG940" s="14"/>
      <c r="BTH940" s="14"/>
      <c r="BTI940" s="14"/>
      <c r="BTJ940" s="14"/>
      <c r="BTK940" s="14"/>
      <c r="BTL940" s="14"/>
      <c r="BTM940" s="14"/>
      <c r="BTN940" s="14"/>
      <c r="BTO940" s="14"/>
      <c r="BTP940" s="14"/>
      <c r="BTQ940" s="14"/>
      <c r="BTR940" s="14"/>
      <c r="BTS940" s="14"/>
      <c r="BTT940" s="14"/>
      <c r="BTU940" s="14"/>
      <c r="BTV940" s="14"/>
      <c r="BTW940" s="14"/>
      <c r="BTX940" s="14"/>
      <c r="BTY940" s="14"/>
      <c r="BTZ940" s="14"/>
      <c r="BUA940" s="14"/>
      <c r="BUB940" s="14"/>
      <c r="BUC940" s="14"/>
      <c r="BUD940" s="14"/>
      <c r="BUE940" s="14"/>
      <c r="BUF940" s="14"/>
      <c r="BUG940" s="14"/>
      <c r="BUH940" s="14"/>
      <c r="BUI940" s="14"/>
      <c r="BUJ940" s="14"/>
      <c r="BUK940" s="14"/>
      <c r="BUL940" s="14"/>
      <c r="BUM940" s="14"/>
      <c r="BUN940" s="14"/>
      <c r="BUO940" s="14"/>
      <c r="BUP940" s="14"/>
      <c r="BUQ940" s="14"/>
      <c r="BUR940" s="14"/>
      <c r="BUS940" s="14"/>
      <c r="BUT940" s="14"/>
      <c r="BUU940" s="14"/>
      <c r="BUV940" s="14"/>
      <c r="BUW940" s="14"/>
      <c r="BUX940" s="14"/>
      <c r="BUY940" s="14"/>
      <c r="BUZ940" s="14"/>
      <c r="BVA940" s="14"/>
      <c r="BVB940" s="14"/>
      <c r="BVC940" s="14"/>
      <c r="BVD940" s="14"/>
      <c r="BVE940" s="14"/>
      <c r="BVF940" s="14"/>
      <c r="BVG940" s="14"/>
      <c r="BVH940" s="14"/>
      <c r="BVI940" s="14"/>
      <c r="BVJ940" s="14"/>
      <c r="BVK940" s="14"/>
      <c r="BVL940" s="14"/>
      <c r="BVM940" s="14"/>
      <c r="BVN940" s="14"/>
      <c r="BVO940" s="14"/>
      <c r="BVP940" s="14"/>
      <c r="BVQ940" s="14"/>
      <c r="BVR940" s="14"/>
      <c r="BVS940" s="14"/>
      <c r="BVT940" s="14"/>
      <c r="BVU940" s="14"/>
      <c r="BVV940" s="14"/>
      <c r="BVW940" s="14"/>
      <c r="BVX940" s="14"/>
      <c r="BVY940" s="14"/>
      <c r="BVZ940" s="14"/>
      <c r="BWA940" s="14"/>
      <c r="BWB940" s="14"/>
      <c r="BWC940" s="14"/>
      <c r="BWD940" s="14"/>
      <c r="BWE940" s="14"/>
      <c r="BWF940" s="14"/>
      <c r="BWG940" s="14"/>
      <c r="BWH940" s="14"/>
      <c r="BWI940" s="14"/>
      <c r="BWJ940" s="14"/>
      <c r="BWK940" s="14"/>
      <c r="BWL940" s="14"/>
      <c r="BWM940" s="14"/>
      <c r="BWN940" s="14"/>
      <c r="BWO940" s="14"/>
      <c r="BWP940" s="14"/>
      <c r="BWQ940" s="14"/>
      <c r="BWR940" s="14"/>
      <c r="BWS940" s="14"/>
      <c r="BWT940" s="14"/>
      <c r="BWU940" s="14"/>
      <c r="BWV940" s="14"/>
      <c r="BWW940" s="14"/>
      <c r="BWX940" s="14"/>
      <c r="BWY940" s="14"/>
      <c r="BWZ940" s="14"/>
      <c r="BXA940" s="14"/>
      <c r="BXB940" s="14"/>
      <c r="BXC940" s="14"/>
      <c r="BXD940" s="14"/>
      <c r="BXE940" s="14"/>
      <c r="BXF940" s="14"/>
      <c r="BXG940" s="14"/>
      <c r="BXH940" s="14"/>
      <c r="BXI940" s="14"/>
      <c r="BXJ940" s="14"/>
      <c r="BXK940" s="14"/>
      <c r="BXL940" s="14"/>
      <c r="BXM940" s="14"/>
      <c r="BXN940" s="14"/>
      <c r="BXO940" s="14"/>
      <c r="BXP940" s="14"/>
      <c r="BXQ940" s="14"/>
      <c r="BXR940" s="14"/>
      <c r="BXS940" s="14"/>
      <c r="BXT940" s="14"/>
      <c r="BXU940" s="14"/>
      <c r="BXV940" s="14"/>
      <c r="BXW940" s="14"/>
      <c r="BXX940" s="14"/>
      <c r="BXY940" s="14"/>
      <c r="BXZ940" s="14"/>
      <c r="BYA940" s="14"/>
      <c r="BYB940" s="14"/>
      <c r="BYC940" s="14"/>
      <c r="BYD940" s="14"/>
      <c r="BYE940" s="14"/>
      <c r="BYF940" s="14"/>
      <c r="BYG940" s="14"/>
      <c r="BYH940" s="14"/>
      <c r="BYI940" s="14"/>
      <c r="BYJ940" s="14"/>
      <c r="BYK940" s="14"/>
      <c r="BYL940" s="14"/>
      <c r="BYM940" s="14"/>
      <c r="BYN940" s="14"/>
      <c r="BYO940" s="14"/>
      <c r="BYP940" s="14"/>
      <c r="BYQ940" s="14"/>
      <c r="BYR940" s="14"/>
      <c r="BYS940" s="14"/>
      <c r="BYT940" s="14"/>
      <c r="BYU940" s="14"/>
      <c r="BYV940" s="14"/>
      <c r="BYW940" s="14"/>
      <c r="BYX940" s="14"/>
      <c r="BYY940" s="14"/>
      <c r="BYZ940" s="14"/>
      <c r="BZA940" s="14"/>
      <c r="BZB940" s="14"/>
      <c r="BZC940" s="14"/>
      <c r="BZD940" s="14"/>
      <c r="BZE940" s="14"/>
      <c r="BZF940" s="14"/>
      <c r="BZG940" s="14"/>
      <c r="BZH940" s="14"/>
      <c r="BZI940" s="14"/>
      <c r="BZJ940" s="14"/>
      <c r="BZK940" s="14"/>
      <c r="BZL940" s="14"/>
      <c r="BZM940" s="14"/>
      <c r="BZN940" s="14"/>
      <c r="BZO940" s="14"/>
      <c r="BZP940" s="14"/>
      <c r="BZQ940" s="14"/>
      <c r="BZR940" s="14"/>
      <c r="BZS940" s="14"/>
      <c r="BZT940" s="14"/>
      <c r="BZU940" s="14"/>
      <c r="BZV940" s="14"/>
      <c r="BZW940" s="14"/>
      <c r="BZX940" s="14"/>
      <c r="BZY940" s="14"/>
      <c r="BZZ940" s="14"/>
      <c r="CAA940" s="14"/>
      <c r="CAB940" s="14"/>
      <c r="CAC940" s="14"/>
      <c r="CAD940" s="14"/>
      <c r="CAE940" s="14"/>
      <c r="CAF940" s="14"/>
      <c r="CAG940" s="14"/>
      <c r="CAH940" s="14"/>
      <c r="CAI940" s="14"/>
      <c r="CAJ940" s="14"/>
      <c r="CAK940" s="14"/>
      <c r="CAL940" s="14"/>
      <c r="CAM940" s="14"/>
      <c r="CAN940" s="14"/>
      <c r="CAO940" s="14"/>
      <c r="CAP940" s="14"/>
      <c r="CAQ940" s="14"/>
      <c r="CAR940" s="14"/>
      <c r="CAS940" s="14"/>
      <c r="CAT940" s="14"/>
      <c r="CAU940" s="14"/>
      <c r="CAV940" s="14"/>
      <c r="CAW940" s="14"/>
      <c r="CAX940" s="14"/>
      <c r="CAY940" s="14"/>
      <c r="CAZ940" s="14"/>
      <c r="CBA940" s="14"/>
      <c r="CBB940" s="14"/>
      <c r="CBC940" s="14"/>
      <c r="CBD940" s="14"/>
      <c r="CBE940" s="14"/>
      <c r="CBF940" s="14"/>
      <c r="CBG940" s="14"/>
      <c r="CBH940" s="14"/>
      <c r="CBI940" s="14"/>
      <c r="CBJ940" s="14"/>
      <c r="CBK940" s="14"/>
      <c r="CBL940" s="14"/>
      <c r="CBM940" s="14"/>
      <c r="CBN940" s="14"/>
      <c r="CBO940" s="14"/>
      <c r="CBP940" s="14"/>
      <c r="CBQ940" s="14"/>
      <c r="CBR940" s="14"/>
      <c r="CBS940" s="14"/>
      <c r="CBT940" s="14"/>
      <c r="CBU940" s="14"/>
      <c r="CBV940" s="14"/>
      <c r="CBW940" s="14"/>
      <c r="CBX940" s="14"/>
      <c r="CBY940" s="14"/>
      <c r="CBZ940" s="14"/>
      <c r="CCA940" s="14"/>
      <c r="CCB940" s="14"/>
      <c r="CCC940" s="14"/>
      <c r="CCD940" s="14"/>
      <c r="CCE940" s="14"/>
      <c r="CCF940" s="14"/>
      <c r="CCG940" s="14"/>
      <c r="CCH940" s="14"/>
      <c r="CCI940" s="14"/>
      <c r="CCJ940" s="14"/>
      <c r="CCK940" s="14"/>
      <c r="CCL940" s="14"/>
      <c r="CCM940" s="14"/>
      <c r="CCN940" s="14"/>
      <c r="CCO940" s="14"/>
      <c r="CCP940" s="14"/>
      <c r="CCQ940" s="14"/>
      <c r="CCR940" s="14"/>
      <c r="CCS940" s="14"/>
      <c r="CCT940" s="14"/>
      <c r="CCU940" s="14"/>
      <c r="CCV940" s="14"/>
      <c r="CCW940" s="14"/>
      <c r="CCX940" s="14"/>
      <c r="CCY940" s="14"/>
      <c r="CCZ940" s="14"/>
      <c r="CDA940" s="14"/>
      <c r="CDB940" s="14"/>
      <c r="CDC940" s="14"/>
      <c r="CDD940" s="14"/>
      <c r="CDE940" s="14"/>
      <c r="CDF940" s="14"/>
      <c r="CDG940" s="14"/>
      <c r="CDH940" s="14"/>
      <c r="CDI940" s="14"/>
      <c r="CDJ940" s="14"/>
      <c r="CDK940" s="14"/>
      <c r="CDL940" s="14"/>
      <c r="CDM940" s="14"/>
      <c r="CDN940" s="14"/>
      <c r="CDO940" s="14"/>
      <c r="CDP940" s="14"/>
      <c r="CDQ940" s="14"/>
      <c r="CDR940" s="14"/>
      <c r="CDS940" s="14"/>
      <c r="CDT940" s="14"/>
      <c r="CDU940" s="14"/>
      <c r="CDV940" s="14"/>
      <c r="CDW940" s="14"/>
      <c r="CDX940" s="14"/>
      <c r="CDY940" s="14"/>
      <c r="CDZ940" s="14"/>
      <c r="CEA940" s="14"/>
      <c r="CEB940" s="14"/>
      <c r="CEC940" s="14"/>
      <c r="CED940" s="14"/>
      <c r="CEE940" s="14"/>
      <c r="CEF940" s="14"/>
      <c r="CEG940" s="14"/>
      <c r="CEH940" s="14"/>
      <c r="CEI940" s="14"/>
      <c r="CEJ940" s="14"/>
      <c r="CEK940" s="14"/>
      <c r="CEL940" s="14"/>
      <c r="CEM940" s="14"/>
      <c r="CEN940" s="14"/>
      <c r="CEO940" s="14"/>
      <c r="CEP940" s="14"/>
      <c r="CEQ940" s="14"/>
      <c r="CER940" s="14"/>
      <c r="CES940" s="14"/>
      <c r="CET940" s="14"/>
      <c r="CEU940" s="14"/>
      <c r="CEV940" s="14"/>
      <c r="CEW940" s="14"/>
      <c r="CEX940" s="14"/>
      <c r="CEY940" s="14"/>
      <c r="CEZ940" s="14"/>
      <c r="CFA940" s="14"/>
      <c r="CFB940" s="14"/>
      <c r="CFC940" s="14"/>
      <c r="CFD940" s="14"/>
      <c r="CFE940" s="14"/>
      <c r="CFF940" s="14"/>
      <c r="CFG940" s="14"/>
      <c r="CFH940" s="14"/>
      <c r="CFI940" s="14"/>
      <c r="CFJ940" s="14"/>
      <c r="CFK940" s="14"/>
      <c r="CFL940" s="14"/>
      <c r="CFM940" s="14"/>
      <c r="CFN940" s="14"/>
      <c r="CFO940" s="14"/>
      <c r="CFP940" s="14"/>
      <c r="CFQ940" s="14"/>
      <c r="CFR940" s="14"/>
      <c r="CFS940" s="14"/>
      <c r="CFT940" s="14"/>
      <c r="CFU940" s="14"/>
      <c r="CFV940" s="14"/>
      <c r="CFW940" s="14"/>
      <c r="CFX940" s="14"/>
      <c r="CFY940" s="14"/>
      <c r="CFZ940" s="14"/>
      <c r="CGA940" s="14"/>
      <c r="CGB940" s="14"/>
      <c r="CGC940" s="14"/>
      <c r="CGD940" s="14"/>
      <c r="CGE940" s="14"/>
      <c r="CGF940" s="14"/>
      <c r="CGG940" s="14"/>
      <c r="CGH940" s="14"/>
      <c r="CGI940" s="14"/>
      <c r="CGJ940" s="14"/>
      <c r="CGK940" s="14"/>
      <c r="CGL940" s="14"/>
      <c r="CGM940" s="14"/>
      <c r="CGN940" s="14"/>
      <c r="CGO940" s="14"/>
      <c r="CGP940" s="14"/>
      <c r="CGQ940" s="14"/>
      <c r="CGR940" s="14"/>
      <c r="CGS940" s="14"/>
      <c r="CGT940" s="14"/>
      <c r="CGU940" s="14"/>
      <c r="CGV940" s="14"/>
      <c r="CGW940" s="14"/>
      <c r="CGX940" s="14"/>
      <c r="CGY940" s="14"/>
      <c r="CGZ940" s="14"/>
      <c r="CHA940" s="14"/>
      <c r="CHB940" s="14"/>
      <c r="CHC940" s="14"/>
      <c r="CHD940" s="14"/>
      <c r="CHE940" s="14"/>
      <c r="CHF940" s="14"/>
      <c r="CHG940" s="14"/>
      <c r="CHH940" s="14"/>
      <c r="CHI940" s="14"/>
      <c r="CHJ940" s="14"/>
      <c r="CHK940" s="14"/>
      <c r="CHL940" s="14"/>
      <c r="CHM940" s="14"/>
      <c r="CHN940" s="14"/>
      <c r="CHO940" s="14"/>
      <c r="CHP940" s="14"/>
      <c r="CHQ940" s="14"/>
      <c r="CHR940" s="14"/>
      <c r="CHS940" s="14"/>
      <c r="CHT940" s="14"/>
      <c r="CHU940" s="14"/>
      <c r="CHV940" s="14"/>
      <c r="CHW940" s="14"/>
      <c r="CHX940" s="14"/>
      <c r="CHY940" s="14"/>
      <c r="CHZ940" s="14"/>
      <c r="CIA940" s="14"/>
      <c r="CIB940" s="14"/>
      <c r="CIC940" s="14"/>
      <c r="CID940" s="14"/>
      <c r="CIE940" s="14"/>
      <c r="CIF940" s="14"/>
      <c r="CIG940" s="14"/>
      <c r="CIH940" s="14"/>
      <c r="CII940" s="14"/>
      <c r="CIJ940" s="14"/>
      <c r="CIK940" s="14"/>
      <c r="CIL940" s="14"/>
      <c r="CIM940" s="14"/>
      <c r="CIN940" s="14"/>
      <c r="CIO940" s="14"/>
      <c r="CIP940" s="14"/>
      <c r="CIQ940" s="14"/>
      <c r="CIR940" s="14"/>
      <c r="CIS940" s="14"/>
      <c r="CIT940" s="14"/>
      <c r="CIU940" s="14"/>
      <c r="CIV940" s="14"/>
      <c r="CIW940" s="14"/>
      <c r="CIX940" s="14"/>
      <c r="CIY940" s="14"/>
      <c r="CIZ940" s="14"/>
      <c r="CJA940" s="14"/>
      <c r="CJB940" s="14"/>
      <c r="CJC940" s="14"/>
      <c r="CJD940" s="14"/>
      <c r="CJE940" s="14"/>
      <c r="CJF940" s="14"/>
      <c r="CJG940" s="14"/>
      <c r="CJH940" s="14"/>
      <c r="CJI940" s="14"/>
      <c r="CJJ940" s="14"/>
      <c r="CJK940" s="14"/>
      <c r="CJL940" s="14"/>
      <c r="CJM940" s="14"/>
      <c r="CJN940" s="14"/>
      <c r="CJO940" s="14"/>
      <c r="CJP940" s="14"/>
      <c r="CJQ940" s="14"/>
      <c r="CJR940" s="14"/>
      <c r="CJS940" s="14"/>
      <c r="CJT940" s="14"/>
      <c r="CJU940" s="14"/>
      <c r="CJV940" s="14"/>
      <c r="CJW940" s="14"/>
      <c r="CJX940" s="14"/>
      <c r="CJY940" s="14"/>
      <c r="CJZ940" s="14"/>
      <c r="CKA940" s="14"/>
      <c r="CKB940" s="14"/>
      <c r="CKC940" s="14"/>
      <c r="CKD940" s="14"/>
      <c r="CKE940" s="14"/>
      <c r="CKF940" s="14"/>
      <c r="CKG940" s="14"/>
      <c r="CKH940" s="14"/>
      <c r="CKI940" s="14"/>
      <c r="CKJ940" s="14"/>
      <c r="CKK940" s="14"/>
      <c r="CKL940" s="14"/>
      <c r="CKM940" s="14"/>
      <c r="CKN940" s="14"/>
      <c r="CKO940" s="14"/>
      <c r="CKP940" s="14"/>
      <c r="CKQ940" s="14"/>
      <c r="CKR940" s="14"/>
      <c r="CKS940" s="14"/>
      <c r="CKT940" s="14"/>
      <c r="CKU940" s="14"/>
      <c r="CKV940" s="14"/>
      <c r="CKW940" s="14"/>
      <c r="CKX940" s="14"/>
      <c r="CKY940" s="14"/>
      <c r="CKZ940" s="14"/>
      <c r="CLA940" s="14"/>
      <c r="CLB940" s="14"/>
      <c r="CLC940" s="14"/>
      <c r="CLD940" s="14"/>
      <c r="CLE940" s="14"/>
      <c r="CLF940" s="14"/>
      <c r="CLG940" s="14"/>
      <c r="CLH940" s="14"/>
      <c r="CLI940" s="14"/>
      <c r="CLJ940" s="14"/>
      <c r="CLK940" s="14"/>
      <c r="CLL940" s="14"/>
      <c r="CLM940" s="14"/>
      <c r="CLN940" s="14"/>
      <c r="CLO940" s="14"/>
      <c r="CLP940" s="14"/>
      <c r="CLQ940" s="14"/>
      <c r="CLR940" s="14"/>
      <c r="CLS940" s="14"/>
      <c r="CLT940" s="14"/>
      <c r="CLU940" s="14"/>
      <c r="CLV940" s="14"/>
      <c r="CLW940" s="14"/>
      <c r="CLX940" s="14"/>
      <c r="CLY940" s="14"/>
      <c r="CLZ940" s="14"/>
      <c r="CMA940" s="14"/>
      <c r="CMB940" s="14"/>
      <c r="CMC940" s="14"/>
      <c r="CMD940" s="14"/>
      <c r="CME940" s="14"/>
      <c r="CMF940" s="14"/>
      <c r="CMG940" s="14"/>
      <c r="CMH940" s="14"/>
      <c r="CMI940" s="14"/>
      <c r="CMJ940" s="14"/>
      <c r="CMK940" s="14"/>
      <c r="CML940" s="14"/>
      <c r="CMM940" s="14"/>
      <c r="CMN940" s="14"/>
      <c r="CMO940" s="14"/>
      <c r="CMP940" s="14"/>
      <c r="CMQ940" s="14"/>
      <c r="CMR940" s="14"/>
      <c r="CMS940" s="14"/>
      <c r="CMT940" s="14"/>
      <c r="CMU940" s="14"/>
      <c r="CMV940" s="14"/>
      <c r="CMW940" s="14"/>
      <c r="CMX940" s="14"/>
      <c r="CMY940" s="14"/>
      <c r="CMZ940" s="14"/>
      <c r="CNA940" s="14"/>
      <c r="CNB940" s="14"/>
      <c r="CNC940" s="14"/>
      <c r="CND940" s="14"/>
      <c r="CNE940" s="14"/>
      <c r="CNF940" s="14"/>
      <c r="CNG940" s="14"/>
      <c r="CNH940" s="14"/>
      <c r="CNI940" s="14"/>
      <c r="CNJ940" s="14"/>
      <c r="CNK940" s="14"/>
      <c r="CNL940" s="14"/>
      <c r="CNM940" s="14"/>
      <c r="CNN940" s="14"/>
      <c r="CNO940" s="14"/>
      <c r="CNP940" s="14"/>
      <c r="CNQ940" s="14"/>
      <c r="CNR940" s="14"/>
      <c r="CNS940" s="14"/>
      <c r="CNT940" s="14"/>
      <c r="CNU940" s="14"/>
      <c r="CNV940" s="14"/>
      <c r="CNW940" s="14"/>
      <c r="CNX940" s="14"/>
      <c r="CNY940" s="14"/>
      <c r="CNZ940" s="14"/>
      <c r="COA940" s="14"/>
      <c r="COB940" s="14"/>
      <c r="COC940" s="14"/>
      <c r="COD940" s="14"/>
      <c r="COE940" s="14"/>
      <c r="COF940" s="14"/>
      <c r="COG940" s="14"/>
      <c r="COH940" s="14"/>
      <c r="COI940" s="14"/>
      <c r="COJ940" s="14"/>
      <c r="COK940" s="14"/>
      <c r="COL940" s="14"/>
      <c r="COM940" s="14"/>
      <c r="CON940" s="14"/>
      <c r="COO940" s="14"/>
      <c r="COP940" s="14"/>
      <c r="COQ940" s="14"/>
      <c r="COR940" s="14"/>
      <c r="COS940" s="14"/>
      <c r="COT940" s="14"/>
      <c r="COU940" s="14"/>
      <c r="COV940" s="14"/>
      <c r="COW940" s="14"/>
      <c r="COX940" s="14"/>
      <c r="COY940" s="14"/>
      <c r="COZ940" s="14"/>
      <c r="CPA940" s="14"/>
      <c r="CPB940" s="14"/>
      <c r="CPC940" s="14"/>
      <c r="CPD940" s="14"/>
      <c r="CPE940" s="14"/>
      <c r="CPF940" s="14"/>
      <c r="CPG940" s="14"/>
      <c r="CPH940" s="14"/>
      <c r="CPI940" s="14"/>
      <c r="CPJ940" s="14"/>
      <c r="CPK940" s="14"/>
      <c r="CPL940" s="14"/>
      <c r="CPM940" s="14"/>
      <c r="CPN940" s="14"/>
      <c r="CPO940" s="14"/>
      <c r="CPP940" s="14"/>
      <c r="CPQ940" s="14"/>
      <c r="CPR940" s="14"/>
      <c r="CPS940" s="14"/>
      <c r="CPT940" s="14"/>
      <c r="CPU940" s="14"/>
      <c r="CPV940" s="14"/>
      <c r="CPW940" s="14"/>
      <c r="CPX940" s="14"/>
      <c r="CPY940" s="14"/>
      <c r="CPZ940" s="14"/>
      <c r="CQA940" s="14"/>
      <c r="CQB940" s="14"/>
      <c r="CQC940" s="14"/>
      <c r="CQD940" s="14"/>
      <c r="CQE940" s="14"/>
      <c r="CQF940" s="14"/>
      <c r="CQG940" s="14"/>
      <c r="CQH940" s="14"/>
      <c r="CQI940" s="14"/>
      <c r="CQJ940" s="14"/>
      <c r="CQK940" s="14"/>
      <c r="CQL940" s="14"/>
      <c r="CQM940" s="14"/>
      <c r="CQN940" s="14"/>
      <c r="CQO940" s="14"/>
      <c r="CQP940" s="14"/>
      <c r="CQQ940" s="14"/>
      <c r="CQR940" s="14"/>
      <c r="CQS940" s="14"/>
      <c r="CQT940" s="14"/>
      <c r="CQU940" s="14"/>
      <c r="CQV940" s="14"/>
      <c r="CQW940" s="14"/>
      <c r="CQX940" s="14"/>
      <c r="CQY940" s="14"/>
      <c r="CQZ940" s="14"/>
      <c r="CRA940" s="14"/>
      <c r="CRB940" s="14"/>
      <c r="CRC940" s="14"/>
      <c r="CRD940" s="14"/>
      <c r="CRE940" s="14"/>
      <c r="CRF940" s="14"/>
      <c r="CRG940" s="14"/>
      <c r="CRH940" s="14"/>
      <c r="CRI940" s="14"/>
      <c r="CRJ940" s="14"/>
      <c r="CRK940" s="14"/>
      <c r="CRL940" s="14"/>
      <c r="CRM940" s="14"/>
      <c r="CRN940" s="14"/>
      <c r="CRO940" s="14"/>
      <c r="CRP940" s="14"/>
      <c r="CRQ940" s="14"/>
      <c r="CRR940" s="14"/>
      <c r="CRS940" s="14"/>
      <c r="CRT940" s="14"/>
      <c r="CRU940" s="14"/>
      <c r="CRV940" s="14"/>
      <c r="CRW940" s="14"/>
      <c r="CRX940" s="14"/>
      <c r="CRY940" s="14"/>
      <c r="CRZ940" s="14"/>
      <c r="CSA940" s="14"/>
      <c r="CSB940" s="14"/>
      <c r="CSC940" s="14"/>
      <c r="CSD940" s="14"/>
      <c r="CSE940" s="14"/>
      <c r="CSF940" s="14"/>
      <c r="CSG940" s="14"/>
      <c r="CSH940" s="14"/>
      <c r="CSI940" s="14"/>
      <c r="CSJ940" s="14"/>
      <c r="CSK940" s="14"/>
      <c r="CSL940" s="14"/>
      <c r="CSM940" s="14"/>
      <c r="CSN940" s="14"/>
      <c r="CSO940" s="14"/>
      <c r="CSP940" s="14"/>
      <c r="CSQ940" s="14"/>
      <c r="CSR940" s="14"/>
      <c r="CSS940" s="14"/>
      <c r="CST940" s="14"/>
      <c r="CSU940" s="14"/>
      <c r="CSV940" s="14"/>
      <c r="CSW940" s="14"/>
      <c r="CSX940" s="14"/>
      <c r="CSY940" s="14"/>
      <c r="CSZ940" s="14"/>
      <c r="CTA940" s="14"/>
      <c r="CTB940" s="14"/>
      <c r="CTC940" s="14"/>
      <c r="CTD940" s="14"/>
      <c r="CTE940" s="14"/>
      <c r="CTF940" s="14"/>
      <c r="CTG940" s="14"/>
      <c r="CTH940" s="14"/>
      <c r="CTI940" s="14"/>
      <c r="CTJ940" s="14"/>
      <c r="CTK940" s="14"/>
      <c r="CTL940" s="14"/>
      <c r="CTM940" s="14"/>
      <c r="CTN940" s="14"/>
      <c r="CTO940" s="14"/>
      <c r="CTP940" s="14"/>
      <c r="CTQ940" s="14"/>
      <c r="CTR940" s="14"/>
      <c r="CTS940" s="14"/>
      <c r="CTT940" s="14"/>
      <c r="CTU940" s="14"/>
      <c r="CTV940" s="14"/>
      <c r="CTW940" s="14"/>
      <c r="CTX940" s="14"/>
      <c r="CTY940" s="14"/>
      <c r="CTZ940" s="14"/>
      <c r="CUA940" s="14"/>
      <c r="CUB940" s="14"/>
      <c r="CUC940" s="14"/>
      <c r="CUD940" s="14"/>
      <c r="CUE940" s="14"/>
      <c r="CUF940" s="14"/>
      <c r="CUG940" s="14"/>
      <c r="CUH940" s="14"/>
      <c r="CUI940" s="14"/>
      <c r="CUJ940" s="14"/>
      <c r="CUK940" s="14"/>
      <c r="CUL940" s="14"/>
      <c r="CUM940" s="14"/>
      <c r="CUN940" s="14"/>
      <c r="CUO940" s="14"/>
      <c r="CUP940" s="14"/>
      <c r="CUQ940" s="14"/>
      <c r="CUR940" s="14"/>
      <c r="CUS940" s="14"/>
      <c r="CUT940" s="14"/>
      <c r="CUU940" s="14"/>
      <c r="CUV940" s="14"/>
      <c r="CUW940" s="14"/>
      <c r="CUX940" s="14"/>
      <c r="CUY940" s="14"/>
      <c r="CUZ940" s="14"/>
      <c r="CVA940" s="14"/>
      <c r="CVB940" s="14"/>
      <c r="CVC940" s="14"/>
      <c r="CVD940" s="14"/>
      <c r="CVE940" s="14"/>
      <c r="CVF940" s="14"/>
      <c r="CVG940" s="14"/>
      <c r="CVH940" s="14"/>
      <c r="CVI940" s="14"/>
      <c r="CVJ940" s="14"/>
      <c r="CVK940" s="14"/>
      <c r="CVL940" s="14"/>
      <c r="CVM940" s="14"/>
      <c r="CVN940" s="14"/>
      <c r="CVO940" s="14"/>
      <c r="CVP940" s="14"/>
      <c r="CVQ940" s="14"/>
      <c r="CVR940" s="14"/>
      <c r="CVS940" s="14"/>
      <c r="CVT940" s="14"/>
      <c r="CVU940" s="14"/>
      <c r="CVV940" s="14"/>
      <c r="CVW940" s="14"/>
      <c r="CVX940" s="14"/>
      <c r="CVY940" s="14"/>
      <c r="CVZ940" s="14"/>
      <c r="CWA940" s="14"/>
      <c r="CWB940" s="14"/>
      <c r="CWC940" s="14"/>
      <c r="CWD940" s="14"/>
      <c r="CWE940" s="14"/>
      <c r="CWF940" s="14"/>
      <c r="CWG940" s="14"/>
      <c r="CWH940" s="14"/>
      <c r="CWI940" s="14"/>
      <c r="CWJ940" s="14"/>
      <c r="CWK940" s="14"/>
      <c r="CWL940" s="14"/>
      <c r="CWM940" s="14"/>
      <c r="CWN940" s="14"/>
      <c r="CWO940" s="14"/>
      <c r="CWP940" s="14"/>
      <c r="CWQ940" s="14"/>
      <c r="CWR940" s="14"/>
      <c r="CWS940" s="14"/>
      <c r="CWT940" s="14"/>
      <c r="CWU940" s="14"/>
      <c r="CWV940" s="14"/>
      <c r="CWW940" s="14"/>
      <c r="CWX940" s="14"/>
      <c r="CWY940" s="14"/>
      <c r="CWZ940" s="14"/>
      <c r="CXA940" s="14"/>
      <c r="CXB940" s="14"/>
      <c r="CXC940" s="14"/>
      <c r="CXD940" s="14"/>
      <c r="CXE940" s="14"/>
      <c r="CXF940" s="14"/>
      <c r="CXG940" s="14"/>
      <c r="CXH940" s="14"/>
      <c r="CXI940" s="14"/>
      <c r="CXJ940" s="14"/>
      <c r="CXK940" s="14"/>
      <c r="CXL940" s="14"/>
      <c r="CXM940" s="14"/>
      <c r="CXN940" s="14"/>
      <c r="CXO940" s="14"/>
      <c r="CXP940" s="14"/>
      <c r="CXQ940" s="14"/>
      <c r="CXR940" s="14"/>
      <c r="CXS940" s="14"/>
      <c r="CXT940" s="14"/>
      <c r="CXU940" s="14"/>
      <c r="CXV940" s="14"/>
      <c r="CXW940" s="14"/>
      <c r="CXX940" s="14"/>
      <c r="CXY940" s="14"/>
      <c r="CXZ940" s="14"/>
      <c r="CYA940" s="14"/>
      <c r="CYB940" s="14"/>
      <c r="CYC940" s="14"/>
      <c r="CYD940" s="14"/>
      <c r="CYE940" s="14"/>
      <c r="CYF940" s="14"/>
      <c r="CYG940" s="14"/>
      <c r="CYH940" s="14"/>
      <c r="CYI940" s="14"/>
      <c r="CYJ940" s="14"/>
      <c r="CYK940" s="14"/>
      <c r="CYL940" s="14"/>
      <c r="CYM940" s="14"/>
      <c r="CYN940" s="14"/>
      <c r="CYO940" s="14"/>
      <c r="CYP940" s="14"/>
      <c r="CYQ940" s="14"/>
      <c r="CYR940" s="14"/>
      <c r="CYS940" s="14"/>
      <c r="CYT940" s="14"/>
      <c r="CYU940" s="14"/>
      <c r="CYV940" s="14"/>
      <c r="CYW940" s="14"/>
      <c r="CYX940" s="14"/>
      <c r="CYY940" s="14"/>
      <c r="CYZ940" s="14"/>
      <c r="CZA940" s="14"/>
      <c r="CZB940" s="14"/>
      <c r="CZC940" s="14"/>
      <c r="CZD940" s="14"/>
      <c r="CZE940" s="14"/>
      <c r="CZF940" s="14"/>
      <c r="CZG940" s="14"/>
      <c r="CZH940" s="14"/>
      <c r="CZI940" s="14"/>
      <c r="CZJ940" s="14"/>
      <c r="CZK940" s="14"/>
      <c r="CZL940" s="14"/>
      <c r="CZM940" s="14"/>
      <c r="CZN940" s="14"/>
      <c r="CZO940" s="14"/>
      <c r="CZP940" s="14"/>
      <c r="CZQ940" s="14"/>
      <c r="CZR940" s="14"/>
      <c r="CZS940" s="14"/>
      <c r="CZT940" s="14"/>
      <c r="CZU940" s="14"/>
      <c r="CZV940" s="14"/>
      <c r="CZW940" s="14"/>
      <c r="CZX940" s="14"/>
      <c r="CZY940" s="14"/>
      <c r="CZZ940" s="14"/>
      <c r="DAA940" s="14"/>
      <c r="DAB940" s="14"/>
      <c r="DAC940" s="14"/>
      <c r="DAD940" s="14"/>
      <c r="DAE940" s="14"/>
      <c r="DAF940" s="14"/>
      <c r="DAG940" s="14"/>
      <c r="DAH940" s="14"/>
      <c r="DAI940" s="14"/>
      <c r="DAJ940" s="14"/>
      <c r="DAK940" s="14"/>
      <c r="DAL940" s="14"/>
      <c r="DAM940" s="14"/>
      <c r="DAN940" s="14"/>
      <c r="DAO940" s="14"/>
      <c r="DAP940" s="14"/>
      <c r="DAQ940" s="14"/>
      <c r="DAR940" s="14"/>
      <c r="DAS940" s="14"/>
      <c r="DAT940" s="14"/>
      <c r="DAU940" s="14"/>
      <c r="DAV940" s="14"/>
      <c r="DAW940" s="14"/>
      <c r="DAX940" s="14"/>
      <c r="DAY940" s="14"/>
      <c r="DAZ940" s="14"/>
      <c r="DBA940" s="14"/>
      <c r="DBB940" s="14"/>
      <c r="DBC940" s="14"/>
      <c r="DBD940" s="14"/>
      <c r="DBE940" s="14"/>
      <c r="DBF940" s="14"/>
      <c r="DBG940" s="14"/>
      <c r="DBH940" s="14"/>
      <c r="DBI940" s="14"/>
      <c r="DBJ940" s="14"/>
      <c r="DBK940" s="14"/>
      <c r="DBL940" s="14"/>
      <c r="DBM940" s="14"/>
      <c r="DBN940" s="14"/>
      <c r="DBO940" s="14"/>
      <c r="DBP940" s="14"/>
      <c r="DBQ940" s="14"/>
      <c r="DBR940" s="14"/>
      <c r="DBS940" s="14"/>
      <c r="DBT940" s="14"/>
      <c r="DBU940" s="14"/>
      <c r="DBV940" s="14"/>
      <c r="DBW940" s="14"/>
      <c r="DBX940" s="14"/>
      <c r="DBY940" s="14"/>
      <c r="DBZ940" s="14"/>
      <c r="DCA940" s="14"/>
      <c r="DCB940" s="14"/>
      <c r="DCC940" s="14"/>
      <c r="DCD940" s="14"/>
      <c r="DCE940" s="14"/>
      <c r="DCF940" s="14"/>
      <c r="DCG940" s="14"/>
      <c r="DCH940" s="14"/>
      <c r="DCI940" s="14"/>
      <c r="DCJ940" s="14"/>
      <c r="DCK940" s="14"/>
      <c r="DCL940" s="14"/>
      <c r="DCM940" s="14"/>
      <c r="DCN940" s="14"/>
      <c r="DCO940" s="14"/>
      <c r="DCP940" s="14"/>
      <c r="DCQ940" s="14"/>
      <c r="DCR940" s="14"/>
      <c r="DCS940" s="14"/>
      <c r="DCT940" s="14"/>
      <c r="DCU940" s="14"/>
      <c r="DCV940" s="14"/>
      <c r="DCW940" s="14"/>
      <c r="DCX940" s="14"/>
      <c r="DCY940" s="14"/>
      <c r="DCZ940" s="14"/>
      <c r="DDA940" s="14"/>
      <c r="DDB940" s="14"/>
      <c r="DDC940" s="14"/>
      <c r="DDD940" s="14"/>
      <c r="DDE940" s="14"/>
      <c r="DDF940" s="14"/>
      <c r="DDG940" s="14"/>
      <c r="DDH940" s="14"/>
      <c r="DDI940" s="14"/>
      <c r="DDJ940" s="14"/>
      <c r="DDK940" s="14"/>
      <c r="DDL940" s="14"/>
      <c r="DDM940" s="14"/>
      <c r="DDN940" s="14"/>
      <c r="DDO940" s="14"/>
      <c r="DDP940" s="14"/>
      <c r="DDQ940" s="14"/>
      <c r="DDR940" s="14"/>
      <c r="DDS940" s="14"/>
      <c r="DDT940" s="14"/>
      <c r="DDU940" s="14"/>
      <c r="DDV940" s="14"/>
      <c r="DDW940" s="14"/>
      <c r="DDX940" s="14"/>
      <c r="DDY940" s="14"/>
      <c r="DDZ940" s="14"/>
      <c r="DEA940" s="14"/>
      <c r="DEB940" s="14"/>
      <c r="DEC940" s="14"/>
      <c r="DED940" s="14"/>
      <c r="DEE940" s="14"/>
      <c r="DEF940" s="14"/>
      <c r="DEG940" s="14"/>
      <c r="DEH940" s="14"/>
      <c r="DEI940" s="14"/>
      <c r="DEJ940" s="14"/>
      <c r="DEK940" s="14"/>
      <c r="DEL940" s="14"/>
      <c r="DEM940" s="14"/>
      <c r="DEN940" s="14"/>
      <c r="DEO940" s="14"/>
      <c r="DEP940" s="14"/>
      <c r="DEQ940" s="14"/>
      <c r="DER940" s="14"/>
      <c r="DES940" s="14"/>
      <c r="DET940" s="14"/>
      <c r="DEU940" s="14"/>
      <c r="DEV940" s="14"/>
      <c r="DEW940" s="14"/>
      <c r="DEX940" s="14"/>
      <c r="DEY940" s="14"/>
      <c r="DEZ940" s="14"/>
      <c r="DFA940" s="14"/>
      <c r="DFB940" s="14"/>
      <c r="DFC940" s="14"/>
      <c r="DFD940" s="14"/>
      <c r="DFE940" s="14"/>
      <c r="DFF940" s="14"/>
      <c r="DFG940" s="14"/>
      <c r="DFH940" s="14"/>
      <c r="DFI940" s="14"/>
      <c r="DFJ940" s="14"/>
      <c r="DFK940" s="14"/>
      <c r="DFL940" s="14"/>
      <c r="DFM940" s="14"/>
      <c r="DFN940" s="14"/>
      <c r="DFO940" s="14"/>
      <c r="DFP940" s="14"/>
      <c r="DFQ940" s="14"/>
      <c r="DFR940" s="14"/>
      <c r="DFS940" s="14"/>
      <c r="DFT940" s="14"/>
      <c r="DFU940" s="14"/>
      <c r="DFV940" s="14"/>
      <c r="DFW940" s="14"/>
      <c r="DFX940" s="14"/>
      <c r="DFY940" s="14"/>
      <c r="DFZ940" s="14"/>
      <c r="DGA940" s="14"/>
      <c r="DGB940" s="14"/>
      <c r="DGC940" s="14"/>
      <c r="DGD940" s="14"/>
      <c r="DGE940" s="14"/>
      <c r="DGF940" s="14"/>
      <c r="DGG940" s="14"/>
      <c r="DGH940" s="14"/>
      <c r="DGI940" s="14"/>
      <c r="DGJ940" s="14"/>
      <c r="DGK940" s="14"/>
      <c r="DGL940" s="14"/>
      <c r="DGM940" s="14"/>
      <c r="DGN940" s="14"/>
      <c r="DGO940" s="14"/>
      <c r="DGP940" s="14"/>
      <c r="DGQ940" s="14"/>
      <c r="DGR940" s="14"/>
      <c r="DGS940" s="14"/>
      <c r="DGT940" s="14"/>
      <c r="DGU940" s="14"/>
      <c r="DGV940" s="14"/>
      <c r="DGW940" s="14"/>
      <c r="DGX940" s="14"/>
      <c r="DGY940" s="14"/>
      <c r="DGZ940" s="14"/>
      <c r="DHA940" s="14"/>
      <c r="DHB940" s="14"/>
      <c r="DHC940" s="14"/>
      <c r="DHD940" s="14"/>
      <c r="DHE940" s="14"/>
      <c r="DHF940" s="14"/>
      <c r="DHG940" s="14"/>
      <c r="DHH940" s="14"/>
      <c r="DHI940" s="14"/>
      <c r="DHJ940" s="14"/>
      <c r="DHK940" s="14"/>
      <c r="DHL940" s="14"/>
      <c r="DHM940" s="14"/>
      <c r="DHN940" s="14"/>
      <c r="DHO940" s="14"/>
      <c r="DHP940" s="14"/>
      <c r="DHQ940" s="14"/>
      <c r="DHR940" s="14"/>
      <c r="DHS940" s="14"/>
      <c r="DHT940" s="14"/>
      <c r="DHU940" s="14"/>
      <c r="DHV940" s="14"/>
      <c r="DHW940" s="14"/>
      <c r="DHX940" s="14"/>
      <c r="DHY940" s="14"/>
      <c r="DHZ940" s="14"/>
      <c r="DIA940" s="14"/>
      <c r="DIB940" s="14"/>
      <c r="DIC940" s="14"/>
      <c r="DID940" s="14"/>
      <c r="DIE940" s="14"/>
      <c r="DIF940" s="14"/>
      <c r="DIG940" s="14"/>
      <c r="DIH940" s="14"/>
      <c r="DII940" s="14"/>
      <c r="DIJ940" s="14"/>
      <c r="DIK940" s="14"/>
      <c r="DIL940" s="14"/>
      <c r="DIM940" s="14"/>
      <c r="DIN940" s="14"/>
      <c r="DIO940" s="14"/>
      <c r="DIP940" s="14"/>
      <c r="DIQ940" s="14"/>
      <c r="DIR940" s="14"/>
      <c r="DIS940" s="14"/>
      <c r="DIT940" s="14"/>
      <c r="DIU940" s="14"/>
      <c r="DIV940" s="14"/>
      <c r="DIW940" s="14"/>
      <c r="DIX940" s="14"/>
      <c r="DIY940" s="14"/>
      <c r="DIZ940" s="14"/>
      <c r="DJA940" s="14"/>
      <c r="DJB940" s="14"/>
      <c r="DJC940" s="14"/>
      <c r="DJD940" s="14"/>
      <c r="DJE940" s="14"/>
      <c r="DJF940" s="14"/>
      <c r="DJG940" s="14"/>
      <c r="DJH940" s="14"/>
      <c r="DJI940" s="14"/>
      <c r="DJJ940" s="14"/>
      <c r="DJK940" s="14"/>
      <c r="DJL940" s="14"/>
      <c r="DJM940" s="14"/>
      <c r="DJN940" s="14"/>
      <c r="DJO940" s="14"/>
      <c r="DJP940" s="14"/>
      <c r="DJQ940" s="14"/>
      <c r="DJR940" s="14"/>
      <c r="DJS940" s="14"/>
      <c r="DJT940" s="14"/>
      <c r="DJU940" s="14"/>
      <c r="DJV940" s="14"/>
      <c r="DJW940" s="14"/>
      <c r="DJX940" s="14"/>
      <c r="DJY940" s="14"/>
      <c r="DJZ940" s="14"/>
      <c r="DKA940" s="14"/>
      <c r="DKB940" s="14"/>
      <c r="DKC940" s="14"/>
      <c r="DKD940" s="14"/>
      <c r="DKE940" s="14"/>
      <c r="DKF940" s="14"/>
      <c r="DKG940" s="14"/>
      <c r="DKH940" s="14"/>
      <c r="DKI940" s="14"/>
      <c r="DKJ940" s="14"/>
      <c r="DKK940" s="14"/>
      <c r="DKL940" s="14"/>
      <c r="DKM940" s="14"/>
      <c r="DKN940" s="14"/>
      <c r="DKO940" s="14"/>
      <c r="DKP940" s="14"/>
      <c r="DKQ940" s="14"/>
      <c r="DKR940" s="14"/>
      <c r="DKS940" s="14"/>
      <c r="DKT940" s="14"/>
      <c r="DKU940" s="14"/>
      <c r="DKV940" s="14"/>
      <c r="DKW940" s="14"/>
      <c r="DKX940" s="14"/>
      <c r="DKY940" s="14"/>
      <c r="DKZ940" s="14"/>
      <c r="DLA940" s="14"/>
      <c r="DLB940" s="14"/>
      <c r="DLC940" s="14"/>
      <c r="DLD940" s="14"/>
      <c r="DLE940" s="14"/>
      <c r="DLF940" s="14"/>
      <c r="DLG940" s="14"/>
      <c r="DLH940" s="14"/>
      <c r="DLI940" s="14"/>
      <c r="DLJ940" s="14"/>
      <c r="DLK940" s="14"/>
      <c r="DLL940" s="14"/>
      <c r="DLM940" s="14"/>
      <c r="DLN940" s="14"/>
      <c r="DLO940" s="14"/>
      <c r="DLP940" s="14"/>
      <c r="DLQ940" s="14"/>
      <c r="DLR940" s="14"/>
      <c r="DLS940" s="14"/>
      <c r="DLT940" s="14"/>
      <c r="DLU940" s="14"/>
      <c r="DLV940" s="14"/>
      <c r="DLW940" s="14"/>
      <c r="DLX940" s="14"/>
      <c r="DLY940" s="14"/>
      <c r="DLZ940" s="14"/>
      <c r="DMA940" s="14"/>
      <c r="DMB940" s="14"/>
      <c r="DMC940" s="14"/>
      <c r="DMD940" s="14"/>
      <c r="DME940" s="14"/>
      <c r="DMF940" s="14"/>
      <c r="DMG940" s="14"/>
      <c r="DMH940" s="14"/>
      <c r="DMI940" s="14"/>
      <c r="DMJ940" s="14"/>
      <c r="DMK940" s="14"/>
      <c r="DML940" s="14"/>
      <c r="DMM940" s="14"/>
      <c r="DMN940" s="14"/>
      <c r="DMO940" s="14"/>
      <c r="DMP940" s="14"/>
      <c r="DMQ940" s="14"/>
      <c r="DMR940" s="14"/>
      <c r="DMS940" s="14"/>
      <c r="DMT940" s="14"/>
      <c r="DMU940" s="14"/>
      <c r="DMV940" s="14"/>
      <c r="DMW940" s="14"/>
      <c r="DMX940" s="14"/>
      <c r="DMY940" s="14"/>
      <c r="DMZ940" s="14"/>
      <c r="DNA940" s="14"/>
      <c r="DNB940" s="14"/>
      <c r="DNC940" s="14"/>
      <c r="DND940" s="14"/>
      <c r="DNE940" s="14"/>
      <c r="DNF940" s="14"/>
      <c r="DNG940" s="14"/>
      <c r="DNH940" s="14"/>
      <c r="DNI940" s="14"/>
      <c r="DNJ940" s="14"/>
      <c r="DNK940" s="14"/>
      <c r="DNL940" s="14"/>
      <c r="DNM940" s="14"/>
      <c r="DNN940" s="14"/>
      <c r="DNO940" s="14"/>
      <c r="DNP940" s="14"/>
      <c r="DNQ940" s="14"/>
      <c r="DNR940" s="14"/>
      <c r="DNS940" s="14"/>
      <c r="DNT940" s="14"/>
      <c r="DNU940" s="14"/>
      <c r="DNV940" s="14"/>
      <c r="DNW940" s="14"/>
      <c r="DNX940" s="14"/>
      <c r="DNY940" s="14"/>
      <c r="DNZ940" s="14"/>
      <c r="DOA940" s="14"/>
      <c r="DOB940" s="14"/>
      <c r="DOC940" s="14"/>
      <c r="DOD940" s="14"/>
      <c r="DOE940" s="14"/>
      <c r="DOF940" s="14"/>
      <c r="DOG940" s="14"/>
      <c r="DOH940" s="14"/>
      <c r="DOI940" s="14"/>
      <c r="DOJ940" s="14"/>
      <c r="DOK940" s="14"/>
      <c r="DOL940" s="14"/>
      <c r="DOM940" s="14"/>
      <c r="DON940" s="14"/>
      <c r="DOO940" s="14"/>
      <c r="DOP940" s="14"/>
      <c r="DOQ940" s="14"/>
      <c r="DOR940" s="14"/>
      <c r="DOS940" s="14"/>
      <c r="DOT940" s="14"/>
      <c r="DOU940" s="14"/>
      <c r="DOV940" s="14"/>
      <c r="DOW940" s="14"/>
      <c r="DOX940" s="14"/>
      <c r="DOY940" s="14"/>
      <c r="DOZ940" s="14"/>
      <c r="DPA940" s="14"/>
      <c r="DPB940" s="14"/>
      <c r="DPC940" s="14"/>
      <c r="DPD940" s="14"/>
      <c r="DPE940" s="14"/>
      <c r="DPF940" s="14"/>
      <c r="DPG940" s="14"/>
      <c r="DPH940" s="14"/>
      <c r="DPI940" s="14"/>
      <c r="DPJ940" s="14"/>
      <c r="DPK940" s="14"/>
      <c r="DPL940" s="14"/>
      <c r="DPM940" s="14"/>
      <c r="DPN940" s="14"/>
      <c r="DPO940" s="14"/>
      <c r="DPP940" s="14"/>
      <c r="DPQ940" s="14"/>
      <c r="DPR940" s="14"/>
      <c r="DPS940" s="14"/>
      <c r="DPT940" s="14"/>
      <c r="DPU940" s="14"/>
      <c r="DPV940" s="14"/>
      <c r="DPW940" s="14"/>
      <c r="DPX940" s="14"/>
      <c r="DPY940" s="14"/>
      <c r="DPZ940" s="14"/>
      <c r="DQA940" s="14"/>
      <c r="DQB940" s="14"/>
      <c r="DQC940" s="14"/>
      <c r="DQD940" s="14"/>
      <c r="DQE940" s="14"/>
      <c r="DQF940" s="14"/>
      <c r="DQG940" s="14"/>
      <c r="DQH940" s="14"/>
      <c r="DQI940" s="14"/>
      <c r="DQJ940" s="14"/>
      <c r="DQK940" s="14"/>
      <c r="DQL940" s="14"/>
      <c r="DQM940" s="14"/>
      <c r="DQN940" s="14"/>
      <c r="DQO940" s="14"/>
      <c r="DQP940" s="14"/>
      <c r="DQQ940" s="14"/>
      <c r="DQR940" s="14"/>
      <c r="DQS940" s="14"/>
      <c r="DQT940" s="14"/>
      <c r="DQU940" s="14"/>
      <c r="DQV940" s="14"/>
      <c r="DQW940" s="14"/>
      <c r="DQX940" s="14"/>
      <c r="DQY940" s="14"/>
      <c r="DQZ940" s="14"/>
      <c r="DRA940" s="14"/>
      <c r="DRB940" s="14"/>
      <c r="DRC940" s="14"/>
      <c r="DRD940" s="14"/>
      <c r="DRE940" s="14"/>
      <c r="DRF940" s="14"/>
      <c r="DRG940" s="14"/>
      <c r="DRH940" s="14"/>
      <c r="DRI940" s="14"/>
      <c r="DRJ940" s="14"/>
      <c r="DRK940" s="14"/>
      <c r="DRL940" s="14"/>
      <c r="DRM940" s="14"/>
      <c r="DRN940" s="14"/>
      <c r="DRO940" s="14"/>
      <c r="DRP940" s="14"/>
      <c r="DRQ940" s="14"/>
      <c r="DRR940" s="14"/>
      <c r="DRS940" s="14"/>
      <c r="DRT940" s="14"/>
      <c r="DRU940" s="14"/>
      <c r="DRV940" s="14"/>
      <c r="DRW940" s="14"/>
      <c r="DRX940" s="14"/>
      <c r="DRY940" s="14"/>
      <c r="DRZ940" s="14"/>
      <c r="DSA940" s="14"/>
      <c r="DSB940" s="14"/>
      <c r="DSC940" s="14"/>
      <c r="DSD940" s="14"/>
      <c r="DSE940" s="14"/>
      <c r="DSF940" s="14"/>
      <c r="DSG940" s="14"/>
      <c r="DSH940" s="14"/>
      <c r="DSI940" s="14"/>
      <c r="DSJ940" s="14"/>
      <c r="DSK940" s="14"/>
      <c r="DSL940" s="14"/>
      <c r="DSM940" s="14"/>
      <c r="DSN940" s="14"/>
      <c r="DSO940" s="14"/>
      <c r="DSP940" s="14"/>
      <c r="DSQ940" s="14"/>
      <c r="DSR940" s="14"/>
      <c r="DSS940" s="14"/>
      <c r="DST940" s="14"/>
      <c r="DSU940" s="14"/>
      <c r="DSV940" s="14"/>
      <c r="DSW940" s="14"/>
      <c r="DSX940" s="14"/>
      <c r="DSY940" s="14"/>
      <c r="DSZ940" s="14"/>
      <c r="DTA940" s="14"/>
      <c r="DTB940" s="14"/>
      <c r="DTC940" s="14"/>
      <c r="DTD940" s="14"/>
      <c r="DTE940" s="14"/>
      <c r="DTF940" s="14"/>
      <c r="DTG940" s="14"/>
      <c r="DTH940" s="14"/>
      <c r="DTI940" s="14"/>
      <c r="DTJ940" s="14"/>
      <c r="DTK940" s="14"/>
      <c r="DTL940" s="14"/>
      <c r="DTM940" s="14"/>
      <c r="DTN940" s="14"/>
      <c r="DTO940" s="14"/>
      <c r="DTP940" s="14"/>
      <c r="DTQ940" s="14"/>
      <c r="DTR940" s="14"/>
      <c r="DTS940" s="14"/>
      <c r="DTT940" s="14"/>
      <c r="DTU940" s="14"/>
      <c r="DTV940" s="14"/>
      <c r="DTW940" s="14"/>
      <c r="DTX940" s="14"/>
      <c r="DTY940" s="14"/>
      <c r="DTZ940" s="14"/>
      <c r="DUA940" s="14"/>
      <c r="DUB940" s="14"/>
      <c r="DUC940" s="14"/>
      <c r="DUD940" s="14"/>
      <c r="DUE940" s="14"/>
      <c r="DUF940" s="14"/>
      <c r="DUG940" s="14"/>
      <c r="DUH940" s="14"/>
      <c r="DUI940" s="14"/>
      <c r="DUJ940" s="14"/>
      <c r="DUK940" s="14"/>
      <c r="DUL940" s="14"/>
      <c r="DUM940" s="14"/>
      <c r="DUN940" s="14"/>
      <c r="DUO940" s="14"/>
      <c r="DUP940" s="14"/>
      <c r="DUQ940" s="14"/>
      <c r="DUR940" s="14"/>
      <c r="DUS940" s="14"/>
      <c r="DUT940" s="14"/>
      <c r="DUU940" s="14"/>
      <c r="DUV940" s="14"/>
      <c r="DUW940" s="14"/>
      <c r="DUX940" s="14"/>
      <c r="DUY940" s="14"/>
      <c r="DUZ940" s="14"/>
      <c r="DVA940" s="14"/>
      <c r="DVB940" s="14"/>
      <c r="DVC940" s="14"/>
      <c r="DVD940" s="14"/>
      <c r="DVE940" s="14"/>
      <c r="DVF940" s="14"/>
      <c r="DVG940" s="14"/>
      <c r="DVH940" s="14"/>
      <c r="DVI940" s="14"/>
      <c r="DVJ940" s="14"/>
      <c r="DVK940" s="14"/>
      <c r="DVL940" s="14"/>
      <c r="DVM940" s="14"/>
      <c r="DVN940" s="14"/>
      <c r="DVO940" s="14"/>
      <c r="DVP940" s="14"/>
      <c r="DVQ940" s="14"/>
      <c r="DVR940" s="14"/>
      <c r="DVS940" s="14"/>
      <c r="DVT940" s="14"/>
      <c r="DVU940" s="14"/>
      <c r="DVV940" s="14"/>
      <c r="DVW940" s="14"/>
      <c r="DVX940" s="14"/>
      <c r="DVY940" s="14"/>
      <c r="DVZ940" s="14"/>
      <c r="DWA940" s="14"/>
      <c r="DWB940" s="14"/>
      <c r="DWC940" s="14"/>
      <c r="DWD940" s="14"/>
      <c r="DWE940" s="14"/>
      <c r="DWF940" s="14"/>
      <c r="DWG940" s="14"/>
      <c r="DWH940" s="14"/>
      <c r="DWI940" s="14"/>
      <c r="DWJ940" s="14"/>
      <c r="DWK940" s="14"/>
      <c r="DWL940" s="14"/>
      <c r="DWM940" s="14"/>
      <c r="DWN940" s="14"/>
      <c r="DWO940" s="14"/>
      <c r="DWP940" s="14"/>
      <c r="DWQ940" s="14"/>
      <c r="DWR940" s="14"/>
      <c r="DWS940" s="14"/>
      <c r="DWT940" s="14"/>
      <c r="DWU940" s="14"/>
      <c r="DWV940" s="14"/>
      <c r="DWW940" s="14"/>
      <c r="DWX940" s="14"/>
      <c r="DWY940" s="14"/>
      <c r="DWZ940" s="14"/>
      <c r="DXA940" s="14"/>
      <c r="DXB940" s="14"/>
      <c r="DXC940" s="14"/>
      <c r="DXD940" s="14"/>
      <c r="DXE940" s="14"/>
      <c r="DXF940" s="14"/>
      <c r="DXG940" s="14"/>
      <c r="DXH940" s="14"/>
      <c r="DXI940" s="14"/>
      <c r="DXJ940" s="14"/>
      <c r="DXK940" s="14"/>
      <c r="DXL940" s="14"/>
      <c r="DXM940" s="14"/>
      <c r="DXN940" s="14"/>
      <c r="DXO940" s="14"/>
      <c r="DXP940" s="14"/>
      <c r="DXQ940" s="14"/>
      <c r="DXR940" s="14"/>
      <c r="DXS940" s="14"/>
      <c r="DXT940" s="14"/>
      <c r="DXU940" s="14"/>
      <c r="DXV940" s="14"/>
      <c r="DXW940" s="14"/>
      <c r="DXX940" s="14"/>
      <c r="DXY940" s="14"/>
      <c r="DXZ940" s="14"/>
      <c r="DYA940" s="14"/>
      <c r="DYB940" s="14"/>
      <c r="DYC940" s="14"/>
      <c r="DYD940" s="14"/>
      <c r="DYE940" s="14"/>
      <c r="DYF940" s="14"/>
      <c r="DYG940" s="14"/>
      <c r="DYH940" s="14"/>
      <c r="DYI940" s="14"/>
      <c r="DYJ940" s="14"/>
      <c r="DYK940" s="14"/>
      <c r="DYL940" s="14"/>
      <c r="DYM940" s="14"/>
      <c r="DYN940" s="14"/>
      <c r="DYO940" s="14"/>
      <c r="DYP940" s="14"/>
      <c r="DYQ940" s="14"/>
      <c r="DYR940" s="14"/>
      <c r="DYS940" s="14"/>
      <c r="DYT940" s="14"/>
      <c r="DYU940" s="14"/>
      <c r="DYV940" s="14"/>
      <c r="DYW940" s="14"/>
      <c r="DYX940" s="14"/>
      <c r="DYY940" s="14"/>
      <c r="DYZ940" s="14"/>
      <c r="DZA940" s="14"/>
      <c r="DZB940" s="14"/>
      <c r="DZC940" s="14"/>
      <c r="DZD940" s="14"/>
      <c r="DZE940" s="14"/>
      <c r="DZF940" s="14"/>
      <c r="DZG940" s="14"/>
      <c r="DZH940" s="14"/>
      <c r="DZI940" s="14"/>
      <c r="DZJ940" s="14"/>
      <c r="DZK940" s="14"/>
      <c r="DZL940" s="14"/>
      <c r="DZM940" s="14"/>
      <c r="DZN940" s="14"/>
      <c r="DZO940" s="14"/>
      <c r="DZP940" s="14"/>
      <c r="DZQ940" s="14"/>
      <c r="DZR940" s="14"/>
      <c r="DZS940" s="14"/>
      <c r="DZT940" s="14"/>
      <c r="DZU940" s="14"/>
      <c r="DZV940" s="14"/>
      <c r="DZW940" s="14"/>
      <c r="DZX940" s="14"/>
      <c r="DZY940" s="14"/>
      <c r="DZZ940" s="14"/>
      <c r="EAA940" s="14"/>
      <c r="EAB940" s="14"/>
      <c r="EAC940" s="14"/>
      <c r="EAD940" s="14"/>
      <c r="EAE940" s="14"/>
      <c r="EAF940" s="14"/>
      <c r="EAG940" s="14"/>
      <c r="EAH940" s="14"/>
      <c r="EAI940" s="14"/>
      <c r="EAJ940" s="14"/>
      <c r="EAK940" s="14"/>
      <c r="EAL940" s="14"/>
      <c r="EAM940" s="14"/>
      <c r="EAN940" s="14"/>
      <c r="EAO940" s="14"/>
      <c r="EAP940" s="14"/>
      <c r="EAQ940" s="14"/>
      <c r="EAR940" s="14"/>
      <c r="EAS940" s="14"/>
      <c r="EAT940" s="14"/>
      <c r="EAU940" s="14"/>
      <c r="EAV940" s="14"/>
      <c r="EAW940" s="14"/>
      <c r="EAX940" s="14"/>
      <c r="EAY940" s="14"/>
      <c r="EAZ940" s="14"/>
      <c r="EBA940" s="14"/>
      <c r="EBB940" s="14"/>
      <c r="EBC940" s="14"/>
      <c r="EBD940" s="14"/>
      <c r="EBE940" s="14"/>
      <c r="EBF940" s="14"/>
      <c r="EBG940" s="14"/>
      <c r="EBH940" s="14"/>
      <c r="EBI940" s="14"/>
      <c r="EBJ940" s="14"/>
      <c r="EBK940" s="14"/>
      <c r="EBL940" s="14"/>
      <c r="EBM940" s="14"/>
      <c r="EBN940" s="14"/>
      <c r="EBO940" s="14"/>
      <c r="EBP940" s="14"/>
      <c r="EBQ940" s="14"/>
      <c r="EBR940" s="14"/>
      <c r="EBS940" s="14"/>
      <c r="EBT940" s="14"/>
      <c r="EBU940" s="14"/>
      <c r="EBV940" s="14"/>
      <c r="EBW940" s="14"/>
      <c r="EBX940" s="14"/>
      <c r="EBY940" s="14"/>
      <c r="EBZ940" s="14"/>
      <c r="ECA940" s="14"/>
      <c r="ECB940" s="14"/>
      <c r="ECC940" s="14"/>
      <c r="ECD940" s="14"/>
      <c r="ECE940" s="14"/>
      <c r="ECF940" s="14"/>
      <c r="ECG940" s="14"/>
      <c r="ECH940" s="14"/>
      <c r="ECI940" s="14"/>
      <c r="ECJ940" s="14"/>
      <c r="ECK940" s="14"/>
      <c r="ECL940" s="14"/>
      <c r="ECM940" s="14"/>
      <c r="ECN940" s="14"/>
      <c r="ECO940" s="14"/>
      <c r="ECP940" s="14"/>
      <c r="ECQ940" s="14"/>
      <c r="ECR940" s="14"/>
      <c r="ECS940" s="14"/>
      <c r="ECT940" s="14"/>
      <c r="ECU940" s="14"/>
      <c r="ECV940" s="14"/>
      <c r="ECW940" s="14"/>
      <c r="ECX940" s="14"/>
      <c r="ECY940" s="14"/>
      <c r="ECZ940" s="14"/>
      <c r="EDA940" s="14"/>
      <c r="EDB940" s="14"/>
      <c r="EDC940" s="14"/>
      <c r="EDD940" s="14"/>
      <c r="EDE940" s="14"/>
      <c r="EDF940" s="14"/>
      <c r="EDG940" s="14"/>
      <c r="EDH940" s="14"/>
      <c r="EDI940" s="14"/>
      <c r="EDJ940" s="14"/>
      <c r="EDK940" s="14"/>
      <c r="EDL940" s="14"/>
      <c r="EDM940" s="14"/>
      <c r="EDN940" s="14"/>
      <c r="EDO940" s="14"/>
      <c r="EDP940" s="14"/>
      <c r="EDQ940" s="14"/>
      <c r="EDR940" s="14"/>
      <c r="EDS940" s="14"/>
      <c r="EDT940" s="14"/>
      <c r="EDU940" s="14"/>
      <c r="EDV940" s="14"/>
      <c r="EDW940" s="14"/>
      <c r="EDX940" s="14"/>
      <c r="EDY940" s="14"/>
      <c r="EDZ940" s="14"/>
      <c r="EEA940" s="14"/>
      <c r="EEB940" s="14"/>
      <c r="EEC940" s="14"/>
      <c r="EED940" s="14"/>
      <c r="EEE940" s="14"/>
      <c r="EEF940" s="14"/>
      <c r="EEG940" s="14"/>
      <c r="EEH940" s="14"/>
      <c r="EEI940" s="14"/>
      <c r="EEJ940" s="14"/>
      <c r="EEK940" s="14"/>
      <c r="EEL940" s="14"/>
      <c r="EEM940" s="14"/>
      <c r="EEN940" s="14"/>
      <c r="EEO940" s="14"/>
      <c r="EEP940" s="14"/>
      <c r="EEQ940" s="14"/>
      <c r="EER940" s="14"/>
      <c r="EES940" s="14"/>
      <c r="EET940" s="14"/>
      <c r="EEU940" s="14"/>
      <c r="EEV940" s="14"/>
      <c r="EEW940" s="14"/>
      <c r="EEX940" s="14"/>
      <c r="EEY940" s="14"/>
      <c r="EEZ940" s="14"/>
      <c r="EFA940" s="14"/>
      <c r="EFB940" s="14"/>
      <c r="EFC940" s="14"/>
      <c r="EFD940" s="14"/>
      <c r="EFE940" s="14"/>
      <c r="EFF940" s="14"/>
      <c r="EFG940" s="14"/>
      <c r="EFH940" s="14"/>
      <c r="EFI940" s="14"/>
      <c r="EFJ940" s="14"/>
      <c r="EFK940" s="14"/>
      <c r="EFL940" s="14"/>
      <c r="EFM940" s="14"/>
      <c r="EFN940" s="14"/>
      <c r="EFO940" s="14"/>
      <c r="EFP940" s="14"/>
      <c r="EFQ940" s="14"/>
      <c r="EFR940" s="14"/>
      <c r="EFS940" s="14"/>
      <c r="EFT940" s="14"/>
      <c r="EFU940" s="14"/>
      <c r="EFV940" s="14"/>
      <c r="EFW940" s="14"/>
      <c r="EFX940" s="14"/>
      <c r="EFY940" s="14"/>
      <c r="EFZ940" s="14"/>
      <c r="EGA940" s="14"/>
      <c r="EGB940" s="14"/>
      <c r="EGC940" s="14"/>
      <c r="EGD940" s="14"/>
      <c r="EGE940" s="14"/>
      <c r="EGF940" s="14"/>
      <c r="EGG940" s="14"/>
      <c r="EGH940" s="14"/>
      <c r="EGI940" s="14"/>
      <c r="EGJ940" s="14"/>
      <c r="EGK940" s="14"/>
      <c r="EGL940" s="14"/>
      <c r="EGM940" s="14"/>
      <c r="EGN940" s="14"/>
      <c r="EGO940" s="14"/>
      <c r="EGP940" s="14"/>
      <c r="EGQ940" s="14"/>
      <c r="EGR940" s="14"/>
      <c r="EGS940" s="14"/>
      <c r="EGT940" s="14"/>
      <c r="EGU940" s="14"/>
      <c r="EGV940" s="14"/>
      <c r="EGW940" s="14"/>
      <c r="EGX940" s="14"/>
      <c r="EGY940" s="14"/>
      <c r="EGZ940" s="14"/>
      <c r="EHA940" s="14"/>
      <c r="EHB940" s="14"/>
      <c r="EHC940" s="14"/>
      <c r="EHD940" s="14"/>
      <c r="EHE940" s="14"/>
      <c r="EHF940" s="14"/>
      <c r="EHG940" s="14"/>
      <c r="EHH940" s="14"/>
      <c r="EHI940" s="14"/>
      <c r="EHJ940" s="14"/>
      <c r="EHK940" s="14"/>
      <c r="EHL940" s="14"/>
      <c r="EHM940" s="14"/>
      <c r="EHN940" s="14"/>
      <c r="EHO940" s="14"/>
      <c r="EHP940" s="14"/>
      <c r="EHQ940" s="14"/>
      <c r="EHR940" s="14"/>
      <c r="EHS940" s="14"/>
      <c r="EHT940" s="14"/>
      <c r="EHU940" s="14"/>
      <c r="EHV940" s="14"/>
      <c r="EHW940" s="14"/>
      <c r="EHX940" s="14"/>
      <c r="EHY940" s="14"/>
      <c r="EHZ940" s="14"/>
      <c r="EIA940" s="14"/>
      <c r="EIB940" s="14"/>
      <c r="EIC940" s="14"/>
      <c r="EID940" s="14"/>
      <c r="EIE940" s="14"/>
      <c r="EIF940" s="14"/>
      <c r="EIG940" s="14"/>
      <c r="EIH940" s="14"/>
      <c r="EII940" s="14"/>
      <c r="EIJ940" s="14"/>
      <c r="EIK940" s="14"/>
      <c r="EIL940" s="14"/>
      <c r="EIM940" s="14"/>
      <c r="EIN940" s="14"/>
      <c r="EIO940" s="14"/>
      <c r="EIP940" s="14"/>
      <c r="EIQ940" s="14"/>
      <c r="EIR940" s="14"/>
      <c r="EIS940" s="14"/>
      <c r="EIT940" s="14"/>
      <c r="EIU940" s="14"/>
      <c r="EIV940" s="14"/>
      <c r="EIW940" s="14"/>
      <c r="EIX940" s="14"/>
      <c r="EIY940" s="14"/>
      <c r="EIZ940" s="14"/>
      <c r="EJA940" s="14"/>
      <c r="EJB940" s="14"/>
      <c r="EJC940" s="14"/>
      <c r="EJD940" s="14"/>
      <c r="EJE940" s="14"/>
      <c r="EJF940" s="14"/>
      <c r="EJG940" s="14"/>
      <c r="EJH940" s="14"/>
      <c r="EJI940" s="14"/>
      <c r="EJJ940" s="14"/>
      <c r="EJK940" s="14"/>
      <c r="EJL940" s="14"/>
      <c r="EJM940" s="14"/>
      <c r="EJN940" s="14"/>
      <c r="EJO940" s="14"/>
      <c r="EJP940" s="14"/>
      <c r="EJQ940" s="14"/>
      <c r="EJR940" s="14"/>
      <c r="EJS940" s="14"/>
      <c r="EJT940" s="14"/>
      <c r="EJU940" s="14"/>
      <c r="EJV940" s="14"/>
      <c r="EJW940" s="14"/>
      <c r="EJX940" s="14"/>
      <c r="EJY940" s="14"/>
      <c r="EJZ940" s="14"/>
      <c r="EKA940" s="14"/>
      <c r="EKB940" s="14"/>
      <c r="EKC940" s="14"/>
      <c r="EKD940" s="14"/>
      <c r="EKE940" s="14"/>
      <c r="EKF940" s="14"/>
      <c r="EKG940" s="14"/>
      <c r="EKH940" s="14"/>
      <c r="EKI940" s="14"/>
      <c r="EKJ940" s="14"/>
      <c r="EKK940" s="14"/>
      <c r="EKL940" s="14"/>
      <c r="EKM940" s="14"/>
      <c r="EKN940" s="14"/>
      <c r="EKO940" s="14"/>
      <c r="EKP940" s="14"/>
      <c r="EKQ940" s="14"/>
      <c r="EKR940" s="14"/>
      <c r="EKS940" s="14"/>
      <c r="EKT940" s="14"/>
      <c r="EKU940" s="14"/>
      <c r="EKV940" s="14"/>
      <c r="EKW940" s="14"/>
      <c r="EKX940" s="14"/>
      <c r="EKY940" s="14"/>
      <c r="EKZ940" s="14"/>
      <c r="ELA940" s="14"/>
      <c r="ELB940" s="14"/>
      <c r="ELC940" s="14"/>
      <c r="ELD940" s="14"/>
      <c r="ELE940" s="14"/>
      <c r="ELF940" s="14"/>
      <c r="ELG940" s="14"/>
      <c r="ELH940" s="14"/>
      <c r="ELI940" s="14"/>
      <c r="ELJ940" s="14"/>
      <c r="ELK940" s="14"/>
      <c r="ELL940" s="14"/>
      <c r="ELM940" s="14"/>
      <c r="ELN940" s="14"/>
      <c r="ELO940" s="14"/>
      <c r="ELP940" s="14"/>
      <c r="ELQ940" s="14"/>
      <c r="ELR940" s="14"/>
      <c r="ELS940" s="14"/>
      <c r="ELT940" s="14"/>
      <c r="ELU940" s="14"/>
      <c r="ELV940" s="14"/>
      <c r="ELW940" s="14"/>
      <c r="ELX940" s="14"/>
      <c r="ELY940" s="14"/>
      <c r="ELZ940" s="14"/>
      <c r="EMA940" s="14"/>
      <c r="EMB940" s="14"/>
      <c r="EMC940" s="14"/>
      <c r="EMD940" s="14"/>
      <c r="EME940" s="14"/>
      <c r="EMF940" s="14"/>
      <c r="EMG940" s="14"/>
      <c r="EMH940" s="14"/>
      <c r="EMI940" s="14"/>
      <c r="EMJ940" s="14"/>
      <c r="EMK940" s="14"/>
      <c r="EML940" s="14"/>
      <c r="EMM940" s="14"/>
      <c r="EMN940" s="14"/>
      <c r="EMO940" s="14"/>
      <c r="EMP940" s="14"/>
      <c r="EMQ940" s="14"/>
      <c r="EMR940" s="14"/>
      <c r="EMS940" s="14"/>
      <c r="EMT940" s="14"/>
      <c r="EMU940" s="14"/>
      <c r="EMV940" s="14"/>
      <c r="EMW940" s="14"/>
      <c r="EMX940" s="14"/>
      <c r="EMY940" s="14"/>
      <c r="EMZ940" s="14"/>
      <c r="ENA940" s="14"/>
      <c r="ENB940" s="14"/>
      <c r="ENC940" s="14"/>
      <c r="END940" s="14"/>
      <c r="ENE940" s="14"/>
      <c r="ENF940" s="14"/>
      <c r="ENG940" s="14"/>
      <c r="ENH940" s="14"/>
      <c r="ENI940" s="14"/>
      <c r="ENJ940" s="14"/>
      <c r="ENK940" s="14"/>
      <c r="ENL940" s="14"/>
      <c r="ENM940" s="14"/>
      <c r="ENN940" s="14"/>
      <c r="ENO940" s="14"/>
      <c r="ENP940" s="14"/>
      <c r="ENQ940" s="14"/>
      <c r="ENR940" s="14"/>
      <c r="ENS940" s="14"/>
      <c r="ENT940" s="14"/>
      <c r="ENU940" s="14"/>
      <c r="ENV940" s="14"/>
      <c r="ENW940" s="14"/>
      <c r="ENX940" s="14"/>
      <c r="ENY940" s="14"/>
      <c r="ENZ940" s="14"/>
      <c r="EOA940" s="14"/>
      <c r="EOB940" s="14"/>
      <c r="EOC940" s="14"/>
      <c r="EOD940" s="14"/>
      <c r="EOE940" s="14"/>
      <c r="EOF940" s="14"/>
      <c r="EOG940" s="14"/>
      <c r="EOH940" s="14"/>
      <c r="EOI940" s="14"/>
      <c r="EOJ940" s="14"/>
      <c r="EOK940" s="14"/>
      <c r="EOL940" s="14"/>
      <c r="EOM940" s="14"/>
      <c r="EON940" s="14"/>
      <c r="EOO940" s="14"/>
      <c r="EOP940" s="14"/>
      <c r="EOQ940" s="14"/>
      <c r="EOR940" s="14"/>
      <c r="EOS940" s="14"/>
      <c r="EOT940" s="14"/>
      <c r="EOU940" s="14"/>
      <c r="EOV940" s="14"/>
      <c r="EOW940" s="14"/>
      <c r="EOX940" s="14"/>
      <c r="EOY940" s="14"/>
      <c r="EOZ940" s="14"/>
      <c r="EPA940" s="14"/>
      <c r="EPB940" s="14"/>
      <c r="EPC940" s="14"/>
      <c r="EPD940" s="14"/>
      <c r="EPE940" s="14"/>
      <c r="EPF940" s="14"/>
      <c r="EPG940" s="14"/>
      <c r="EPH940" s="14"/>
      <c r="EPI940" s="14"/>
      <c r="EPJ940" s="14"/>
      <c r="EPK940" s="14"/>
      <c r="EPL940" s="14"/>
      <c r="EPM940" s="14"/>
      <c r="EPN940" s="14"/>
      <c r="EPO940" s="14"/>
      <c r="EPP940" s="14"/>
      <c r="EPQ940" s="14"/>
      <c r="EPR940" s="14"/>
      <c r="EPS940" s="14"/>
      <c r="EPT940" s="14"/>
      <c r="EPU940" s="14"/>
      <c r="EPV940" s="14"/>
      <c r="EPW940" s="14"/>
      <c r="EPX940" s="14"/>
      <c r="EPY940" s="14"/>
      <c r="EPZ940" s="14"/>
      <c r="EQA940" s="14"/>
      <c r="EQB940" s="14"/>
      <c r="EQC940" s="14"/>
      <c r="EQD940" s="14"/>
      <c r="EQE940" s="14"/>
      <c r="EQF940" s="14"/>
      <c r="EQG940" s="14"/>
      <c r="EQH940" s="14"/>
      <c r="EQI940" s="14"/>
      <c r="EQJ940" s="14"/>
      <c r="EQK940" s="14"/>
      <c r="EQL940" s="14"/>
      <c r="EQM940" s="14"/>
      <c r="EQN940" s="14"/>
      <c r="EQO940" s="14"/>
      <c r="EQP940" s="14"/>
      <c r="EQQ940" s="14"/>
      <c r="EQR940" s="14"/>
      <c r="EQS940" s="14"/>
      <c r="EQT940" s="14"/>
      <c r="EQU940" s="14"/>
      <c r="EQV940" s="14"/>
      <c r="EQW940" s="14"/>
      <c r="EQX940" s="14"/>
      <c r="EQY940" s="14"/>
      <c r="EQZ940" s="14"/>
      <c r="ERA940" s="14"/>
      <c r="ERB940" s="14"/>
      <c r="ERC940" s="14"/>
      <c r="ERD940" s="14"/>
      <c r="ERE940" s="14"/>
      <c r="ERF940" s="14"/>
      <c r="ERG940" s="14"/>
      <c r="ERH940" s="14"/>
      <c r="ERI940" s="14"/>
      <c r="ERJ940" s="14"/>
      <c r="ERK940" s="14"/>
      <c r="ERL940" s="14"/>
      <c r="ERM940" s="14"/>
      <c r="ERN940" s="14"/>
      <c r="ERO940" s="14"/>
      <c r="ERP940" s="14"/>
      <c r="ERQ940" s="14"/>
      <c r="ERR940" s="14"/>
      <c r="ERS940" s="14"/>
      <c r="ERT940" s="14"/>
      <c r="ERU940" s="14"/>
      <c r="ERV940" s="14"/>
      <c r="ERW940" s="14"/>
      <c r="ERX940" s="14"/>
      <c r="ERY940" s="14"/>
      <c r="ERZ940" s="14"/>
      <c r="ESA940" s="14"/>
      <c r="ESB940" s="14"/>
      <c r="ESC940" s="14"/>
      <c r="ESD940" s="14"/>
      <c r="ESE940" s="14"/>
      <c r="ESF940" s="14"/>
      <c r="ESG940" s="14"/>
      <c r="ESH940" s="14"/>
      <c r="ESI940" s="14"/>
      <c r="ESJ940" s="14"/>
      <c r="ESK940" s="14"/>
      <c r="ESL940" s="14"/>
      <c r="ESM940" s="14"/>
      <c r="ESN940" s="14"/>
      <c r="ESO940" s="14"/>
      <c r="ESP940" s="14"/>
      <c r="ESQ940" s="14"/>
      <c r="ESR940" s="14"/>
      <c r="ESS940" s="14"/>
      <c r="EST940" s="14"/>
      <c r="ESU940" s="14"/>
      <c r="ESV940" s="14"/>
      <c r="ESW940" s="14"/>
      <c r="ESX940" s="14"/>
      <c r="ESY940" s="14"/>
      <c r="ESZ940" s="14"/>
      <c r="ETA940" s="14"/>
      <c r="ETB940" s="14"/>
      <c r="ETC940" s="14"/>
      <c r="ETD940" s="14"/>
      <c r="ETE940" s="14"/>
      <c r="ETF940" s="14"/>
      <c r="ETG940" s="14"/>
      <c r="ETH940" s="14"/>
      <c r="ETI940" s="14"/>
      <c r="ETJ940" s="14"/>
      <c r="ETK940" s="14"/>
      <c r="ETL940" s="14"/>
      <c r="ETM940" s="14"/>
      <c r="ETN940" s="14"/>
      <c r="ETO940" s="14"/>
      <c r="ETP940" s="14"/>
      <c r="ETQ940" s="14"/>
      <c r="ETR940" s="14"/>
      <c r="ETS940" s="14"/>
      <c r="ETT940" s="14"/>
      <c r="ETU940" s="14"/>
      <c r="ETV940" s="14"/>
      <c r="ETW940" s="14"/>
      <c r="ETX940" s="14"/>
      <c r="ETY940" s="14"/>
      <c r="ETZ940" s="14"/>
      <c r="EUA940" s="14"/>
      <c r="EUB940" s="14"/>
      <c r="EUC940" s="14"/>
      <c r="EUD940" s="14"/>
      <c r="EUE940" s="14"/>
      <c r="EUF940" s="14"/>
      <c r="EUG940" s="14"/>
      <c r="EUH940" s="14"/>
      <c r="EUI940" s="14"/>
      <c r="EUJ940" s="14"/>
      <c r="EUK940" s="14"/>
      <c r="EUL940" s="14"/>
      <c r="EUM940" s="14"/>
      <c r="EUN940" s="14"/>
      <c r="EUO940" s="14"/>
      <c r="EUP940" s="14"/>
      <c r="EUQ940" s="14"/>
      <c r="EUR940" s="14"/>
      <c r="EUS940" s="14"/>
      <c r="EUT940" s="14"/>
      <c r="EUU940" s="14"/>
      <c r="EUV940" s="14"/>
      <c r="EUW940" s="14"/>
      <c r="EUX940" s="14"/>
      <c r="EUY940" s="14"/>
      <c r="EUZ940" s="14"/>
      <c r="EVA940" s="14"/>
      <c r="EVB940" s="14"/>
      <c r="EVC940" s="14"/>
      <c r="EVD940" s="14"/>
      <c r="EVE940" s="14"/>
      <c r="EVF940" s="14"/>
      <c r="EVG940" s="14"/>
      <c r="EVH940" s="14"/>
      <c r="EVI940" s="14"/>
      <c r="EVJ940" s="14"/>
      <c r="EVK940" s="14"/>
      <c r="EVL940" s="14"/>
      <c r="EVM940" s="14"/>
      <c r="EVN940" s="14"/>
      <c r="EVO940" s="14"/>
      <c r="EVP940" s="14"/>
      <c r="EVQ940" s="14"/>
      <c r="EVR940" s="14"/>
      <c r="EVS940" s="14"/>
      <c r="EVT940" s="14"/>
      <c r="EVU940" s="14"/>
      <c r="EVV940" s="14"/>
      <c r="EVW940" s="14"/>
      <c r="EVX940" s="14"/>
      <c r="EVY940" s="14"/>
      <c r="EVZ940" s="14"/>
      <c r="EWA940" s="14"/>
      <c r="EWB940" s="14"/>
      <c r="EWC940" s="14"/>
      <c r="EWD940" s="14"/>
      <c r="EWE940" s="14"/>
      <c r="EWF940" s="14"/>
      <c r="EWG940" s="14"/>
      <c r="EWH940" s="14"/>
      <c r="EWI940" s="14"/>
      <c r="EWJ940" s="14"/>
      <c r="EWK940" s="14"/>
      <c r="EWL940" s="14"/>
      <c r="EWM940" s="14"/>
      <c r="EWN940" s="14"/>
      <c r="EWO940" s="14"/>
      <c r="EWP940" s="14"/>
      <c r="EWQ940" s="14"/>
      <c r="EWR940" s="14"/>
      <c r="EWS940" s="14"/>
      <c r="EWT940" s="14"/>
      <c r="EWU940" s="14"/>
      <c r="EWV940" s="14"/>
      <c r="EWW940" s="14"/>
      <c r="EWX940" s="14"/>
      <c r="EWY940" s="14"/>
      <c r="EWZ940" s="14"/>
      <c r="EXA940" s="14"/>
      <c r="EXB940" s="14"/>
      <c r="EXC940" s="14"/>
      <c r="EXD940" s="14"/>
      <c r="EXE940" s="14"/>
      <c r="EXF940" s="14"/>
      <c r="EXG940" s="14"/>
      <c r="EXH940" s="14"/>
      <c r="EXI940" s="14"/>
      <c r="EXJ940" s="14"/>
      <c r="EXK940" s="14"/>
      <c r="EXL940" s="14"/>
      <c r="EXM940" s="14"/>
      <c r="EXN940" s="14"/>
      <c r="EXO940" s="14"/>
      <c r="EXP940" s="14"/>
      <c r="EXQ940" s="14"/>
      <c r="EXR940" s="14"/>
      <c r="EXS940" s="14"/>
      <c r="EXT940" s="14"/>
      <c r="EXU940" s="14"/>
      <c r="EXV940" s="14"/>
      <c r="EXW940" s="14"/>
      <c r="EXX940" s="14"/>
      <c r="EXY940" s="14"/>
      <c r="EXZ940" s="14"/>
      <c r="EYA940" s="14"/>
      <c r="EYB940" s="14"/>
      <c r="EYC940" s="14"/>
      <c r="EYD940" s="14"/>
      <c r="EYE940" s="14"/>
      <c r="EYF940" s="14"/>
      <c r="EYG940" s="14"/>
      <c r="EYH940" s="14"/>
      <c r="EYI940" s="14"/>
      <c r="EYJ940" s="14"/>
      <c r="EYK940" s="14"/>
      <c r="EYL940" s="14"/>
      <c r="EYM940" s="14"/>
      <c r="EYN940" s="14"/>
      <c r="EYO940" s="14"/>
      <c r="EYP940" s="14"/>
      <c r="EYQ940" s="14"/>
      <c r="EYR940" s="14"/>
      <c r="EYS940" s="14"/>
      <c r="EYT940" s="14"/>
      <c r="EYU940" s="14"/>
      <c r="EYV940" s="14"/>
      <c r="EYW940" s="14"/>
      <c r="EYX940" s="14"/>
      <c r="EYY940" s="14"/>
      <c r="EYZ940" s="14"/>
      <c r="EZA940" s="14"/>
      <c r="EZB940" s="14"/>
      <c r="EZC940" s="14"/>
      <c r="EZD940" s="14"/>
      <c r="EZE940" s="14"/>
      <c r="EZF940" s="14"/>
      <c r="EZG940" s="14"/>
      <c r="EZH940" s="14"/>
      <c r="EZI940" s="14"/>
      <c r="EZJ940" s="14"/>
      <c r="EZK940" s="14"/>
      <c r="EZL940" s="14"/>
      <c r="EZM940" s="14"/>
      <c r="EZN940" s="14"/>
      <c r="EZO940" s="14"/>
      <c r="EZP940" s="14"/>
      <c r="EZQ940" s="14"/>
      <c r="EZR940" s="14"/>
      <c r="EZS940" s="14"/>
      <c r="EZT940" s="14"/>
      <c r="EZU940" s="14"/>
      <c r="EZV940" s="14"/>
      <c r="EZW940" s="14"/>
      <c r="EZX940" s="14"/>
      <c r="EZY940" s="14"/>
      <c r="EZZ940" s="14"/>
      <c r="FAA940" s="14"/>
      <c r="FAB940" s="14"/>
      <c r="FAC940" s="14"/>
      <c r="FAD940" s="14"/>
      <c r="FAE940" s="14"/>
      <c r="FAF940" s="14"/>
      <c r="FAG940" s="14"/>
      <c r="FAH940" s="14"/>
      <c r="FAI940" s="14"/>
      <c r="FAJ940" s="14"/>
      <c r="FAK940" s="14"/>
      <c r="FAL940" s="14"/>
      <c r="FAM940" s="14"/>
      <c r="FAN940" s="14"/>
      <c r="FAO940" s="14"/>
      <c r="FAP940" s="14"/>
      <c r="FAQ940" s="14"/>
      <c r="FAR940" s="14"/>
      <c r="FAS940" s="14"/>
      <c r="FAT940" s="14"/>
      <c r="FAU940" s="14"/>
      <c r="FAV940" s="14"/>
      <c r="FAW940" s="14"/>
      <c r="FAX940" s="14"/>
      <c r="FAY940" s="14"/>
      <c r="FAZ940" s="14"/>
      <c r="FBA940" s="14"/>
      <c r="FBB940" s="14"/>
      <c r="FBC940" s="14"/>
      <c r="FBD940" s="14"/>
      <c r="FBE940" s="14"/>
      <c r="FBF940" s="14"/>
      <c r="FBG940" s="14"/>
      <c r="FBH940" s="14"/>
      <c r="FBI940" s="14"/>
      <c r="FBJ940" s="14"/>
      <c r="FBK940" s="14"/>
      <c r="FBL940" s="14"/>
      <c r="FBM940" s="14"/>
      <c r="FBN940" s="14"/>
      <c r="FBO940" s="14"/>
      <c r="FBP940" s="14"/>
      <c r="FBQ940" s="14"/>
      <c r="FBR940" s="14"/>
      <c r="FBS940" s="14"/>
      <c r="FBT940" s="14"/>
      <c r="FBU940" s="14"/>
      <c r="FBV940" s="14"/>
      <c r="FBW940" s="14"/>
      <c r="FBX940" s="14"/>
      <c r="FBY940" s="14"/>
      <c r="FBZ940" s="14"/>
      <c r="FCA940" s="14"/>
      <c r="FCB940" s="14"/>
      <c r="FCC940" s="14"/>
      <c r="FCD940" s="14"/>
      <c r="FCE940" s="14"/>
      <c r="FCF940" s="14"/>
      <c r="FCG940" s="14"/>
      <c r="FCH940" s="14"/>
      <c r="FCI940" s="14"/>
      <c r="FCJ940" s="14"/>
      <c r="FCK940" s="14"/>
      <c r="FCL940" s="14"/>
      <c r="FCM940" s="14"/>
      <c r="FCN940" s="14"/>
      <c r="FCO940" s="14"/>
      <c r="FCP940" s="14"/>
      <c r="FCQ940" s="14"/>
      <c r="FCR940" s="14"/>
      <c r="FCS940" s="14"/>
      <c r="FCT940" s="14"/>
      <c r="FCU940" s="14"/>
      <c r="FCV940" s="14"/>
      <c r="FCW940" s="14"/>
      <c r="FCX940" s="14"/>
      <c r="FCY940" s="14"/>
      <c r="FCZ940" s="14"/>
      <c r="FDA940" s="14"/>
      <c r="FDB940" s="14"/>
      <c r="FDC940" s="14"/>
      <c r="FDD940" s="14"/>
      <c r="FDE940" s="14"/>
      <c r="FDF940" s="14"/>
      <c r="FDG940" s="14"/>
      <c r="FDH940" s="14"/>
      <c r="FDI940" s="14"/>
      <c r="FDJ940" s="14"/>
      <c r="FDK940" s="14"/>
      <c r="FDL940" s="14"/>
      <c r="FDM940" s="14"/>
      <c r="FDN940" s="14"/>
      <c r="FDO940" s="14"/>
      <c r="FDP940" s="14"/>
      <c r="FDQ940" s="14"/>
      <c r="FDR940" s="14"/>
      <c r="FDS940" s="14"/>
      <c r="FDT940" s="14"/>
      <c r="FDU940" s="14"/>
      <c r="FDV940" s="14"/>
      <c r="FDW940" s="14"/>
      <c r="FDX940" s="14"/>
      <c r="FDY940" s="14"/>
      <c r="FDZ940" s="14"/>
      <c r="FEA940" s="14"/>
      <c r="FEB940" s="14"/>
      <c r="FEC940" s="14"/>
      <c r="FED940" s="14"/>
      <c r="FEE940" s="14"/>
      <c r="FEF940" s="14"/>
      <c r="FEG940" s="14"/>
      <c r="FEH940" s="14"/>
      <c r="FEI940" s="14"/>
      <c r="FEJ940" s="14"/>
      <c r="FEK940" s="14"/>
      <c r="FEL940" s="14"/>
      <c r="FEM940" s="14"/>
      <c r="FEN940" s="14"/>
      <c r="FEO940" s="14"/>
      <c r="FEP940" s="14"/>
      <c r="FEQ940" s="14"/>
      <c r="FER940" s="14"/>
      <c r="FES940" s="14"/>
      <c r="FET940" s="14"/>
      <c r="FEU940" s="14"/>
      <c r="FEV940" s="14"/>
      <c r="FEW940" s="14"/>
      <c r="FEX940" s="14"/>
      <c r="FEY940" s="14"/>
      <c r="FEZ940" s="14"/>
      <c r="FFA940" s="14"/>
      <c r="FFB940" s="14"/>
      <c r="FFC940" s="14"/>
      <c r="FFD940" s="14"/>
      <c r="FFE940" s="14"/>
      <c r="FFF940" s="14"/>
      <c r="FFG940" s="14"/>
      <c r="FFH940" s="14"/>
      <c r="FFI940" s="14"/>
      <c r="FFJ940" s="14"/>
      <c r="FFK940" s="14"/>
      <c r="FFL940" s="14"/>
      <c r="FFM940" s="14"/>
      <c r="FFN940" s="14"/>
      <c r="FFO940" s="14"/>
      <c r="FFP940" s="14"/>
      <c r="FFQ940" s="14"/>
      <c r="FFR940" s="14"/>
      <c r="FFS940" s="14"/>
      <c r="FFT940" s="14"/>
      <c r="FFU940" s="14"/>
      <c r="FFV940" s="14"/>
      <c r="FFW940" s="14"/>
      <c r="FFX940" s="14"/>
      <c r="FFY940" s="14"/>
      <c r="FFZ940" s="14"/>
      <c r="FGA940" s="14"/>
      <c r="FGB940" s="14"/>
      <c r="FGC940" s="14"/>
      <c r="FGD940" s="14"/>
      <c r="FGE940" s="14"/>
      <c r="FGF940" s="14"/>
      <c r="FGG940" s="14"/>
      <c r="FGH940" s="14"/>
      <c r="FGI940" s="14"/>
      <c r="FGJ940" s="14"/>
      <c r="FGK940" s="14"/>
      <c r="FGL940" s="14"/>
      <c r="FGM940" s="14"/>
      <c r="FGN940" s="14"/>
      <c r="FGO940" s="14"/>
      <c r="FGP940" s="14"/>
      <c r="FGQ940" s="14"/>
      <c r="FGR940" s="14"/>
      <c r="FGS940" s="14"/>
      <c r="FGT940" s="14"/>
      <c r="FGU940" s="14"/>
      <c r="FGV940" s="14"/>
      <c r="FGW940" s="14"/>
      <c r="FGX940" s="14"/>
      <c r="FGY940" s="14"/>
      <c r="FGZ940" s="14"/>
      <c r="FHA940" s="14"/>
      <c r="FHB940" s="14"/>
      <c r="FHC940" s="14"/>
      <c r="FHD940" s="14"/>
      <c r="FHE940" s="14"/>
      <c r="FHF940" s="14"/>
      <c r="FHG940" s="14"/>
      <c r="FHH940" s="14"/>
      <c r="FHI940" s="14"/>
      <c r="FHJ940" s="14"/>
      <c r="FHK940" s="14"/>
      <c r="FHL940" s="14"/>
      <c r="FHM940" s="14"/>
      <c r="FHN940" s="14"/>
      <c r="FHO940" s="14"/>
      <c r="FHP940" s="14"/>
      <c r="FHQ940" s="14"/>
      <c r="FHR940" s="14"/>
      <c r="FHS940" s="14"/>
      <c r="FHT940" s="14"/>
      <c r="FHU940" s="14"/>
      <c r="FHV940" s="14"/>
      <c r="FHW940" s="14"/>
      <c r="FHX940" s="14"/>
      <c r="FHY940" s="14"/>
      <c r="FHZ940" s="14"/>
      <c r="FIA940" s="14"/>
      <c r="FIB940" s="14"/>
      <c r="FIC940" s="14"/>
      <c r="FID940" s="14"/>
      <c r="FIE940" s="14"/>
      <c r="FIF940" s="14"/>
      <c r="FIG940" s="14"/>
      <c r="FIH940" s="14"/>
      <c r="FII940" s="14"/>
      <c r="FIJ940" s="14"/>
      <c r="FIK940" s="14"/>
      <c r="FIL940" s="14"/>
      <c r="FIM940" s="14"/>
      <c r="FIN940" s="14"/>
      <c r="FIO940" s="14"/>
      <c r="FIP940" s="14"/>
      <c r="FIQ940" s="14"/>
      <c r="FIR940" s="14"/>
      <c r="FIS940" s="14"/>
      <c r="FIT940" s="14"/>
      <c r="FIU940" s="14"/>
      <c r="FIV940" s="14"/>
      <c r="FIW940" s="14"/>
      <c r="FIX940" s="14"/>
      <c r="FIY940" s="14"/>
      <c r="FIZ940" s="14"/>
      <c r="FJA940" s="14"/>
      <c r="FJB940" s="14"/>
      <c r="FJC940" s="14"/>
      <c r="FJD940" s="14"/>
      <c r="FJE940" s="14"/>
      <c r="FJF940" s="14"/>
      <c r="FJG940" s="14"/>
      <c r="FJH940" s="14"/>
      <c r="FJI940" s="14"/>
      <c r="FJJ940" s="14"/>
      <c r="FJK940" s="14"/>
      <c r="FJL940" s="14"/>
      <c r="FJM940" s="14"/>
      <c r="FJN940" s="14"/>
      <c r="FJO940" s="14"/>
      <c r="FJP940" s="14"/>
      <c r="FJQ940" s="14"/>
      <c r="FJR940" s="14"/>
      <c r="FJS940" s="14"/>
      <c r="FJT940" s="14"/>
      <c r="FJU940" s="14"/>
      <c r="FJV940" s="14"/>
      <c r="FJW940" s="14"/>
      <c r="FJX940" s="14"/>
      <c r="FJY940" s="14"/>
      <c r="FJZ940" s="14"/>
      <c r="FKA940" s="14"/>
      <c r="FKB940" s="14"/>
      <c r="FKC940" s="14"/>
      <c r="FKD940" s="14"/>
      <c r="FKE940" s="14"/>
      <c r="FKF940" s="14"/>
      <c r="FKG940" s="14"/>
      <c r="FKH940" s="14"/>
      <c r="FKI940" s="14"/>
      <c r="FKJ940" s="14"/>
      <c r="FKK940" s="14"/>
      <c r="FKL940" s="14"/>
      <c r="FKM940" s="14"/>
      <c r="FKN940" s="14"/>
      <c r="FKO940" s="14"/>
      <c r="FKP940" s="14"/>
      <c r="FKQ940" s="14"/>
      <c r="FKR940" s="14"/>
      <c r="FKS940" s="14"/>
      <c r="FKT940" s="14"/>
      <c r="FKU940" s="14"/>
      <c r="FKV940" s="14"/>
      <c r="FKW940" s="14"/>
      <c r="FKX940" s="14"/>
      <c r="FKY940" s="14"/>
      <c r="FKZ940" s="14"/>
      <c r="FLA940" s="14"/>
      <c r="FLB940" s="14"/>
      <c r="FLC940" s="14"/>
      <c r="FLD940" s="14"/>
      <c r="FLE940" s="14"/>
      <c r="FLF940" s="14"/>
      <c r="FLG940" s="14"/>
      <c r="FLH940" s="14"/>
      <c r="FLI940" s="14"/>
      <c r="FLJ940" s="14"/>
      <c r="FLK940" s="14"/>
      <c r="FLL940" s="14"/>
      <c r="FLM940" s="14"/>
      <c r="FLN940" s="14"/>
      <c r="FLO940" s="14"/>
      <c r="FLP940" s="14"/>
      <c r="FLQ940" s="14"/>
      <c r="FLR940" s="14"/>
      <c r="FLS940" s="14"/>
      <c r="FLT940" s="14"/>
      <c r="FLU940" s="14"/>
      <c r="FLV940" s="14"/>
      <c r="FLW940" s="14"/>
      <c r="FLX940" s="14"/>
      <c r="FLY940" s="14"/>
      <c r="FLZ940" s="14"/>
      <c r="FMA940" s="14"/>
      <c r="FMB940" s="14"/>
      <c r="FMC940" s="14"/>
      <c r="FMD940" s="14"/>
      <c r="FME940" s="14"/>
      <c r="FMF940" s="14"/>
      <c r="FMG940" s="14"/>
      <c r="FMH940" s="14"/>
      <c r="FMI940" s="14"/>
      <c r="FMJ940" s="14"/>
      <c r="FMK940" s="14"/>
      <c r="FML940" s="14"/>
      <c r="FMM940" s="14"/>
      <c r="FMN940" s="14"/>
      <c r="FMO940" s="14"/>
      <c r="FMP940" s="14"/>
      <c r="FMQ940" s="14"/>
      <c r="FMR940" s="14"/>
      <c r="FMS940" s="14"/>
      <c r="FMT940" s="14"/>
      <c r="FMU940" s="14"/>
      <c r="FMV940" s="14"/>
      <c r="FMW940" s="14"/>
      <c r="FMX940" s="14"/>
      <c r="FMY940" s="14"/>
      <c r="FMZ940" s="14"/>
      <c r="FNA940" s="14"/>
      <c r="FNB940" s="14"/>
      <c r="FNC940" s="14"/>
      <c r="FND940" s="14"/>
      <c r="FNE940" s="14"/>
      <c r="FNF940" s="14"/>
      <c r="FNG940" s="14"/>
      <c r="FNH940" s="14"/>
      <c r="FNI940" s="14"/>
      <c r="FNJ940" s="14"/>
      <c r="FNK940" s="14"/>
      <c r="FNL940" s="14"/>
      <c r="FNM940" s="14"/>
      <c r="FNN940" s="14"/>
      <c r="FNO940" s="14"/>
      <c r="FNP940" s="14"/>
      <c r="FNQ940" s="14"/>
      <c r="FNR940" s="14"/>
      <c r="FNS940" s="14"/>
      <c r="FNT940" s="14"/>
      <c r="FNU940" s="14"/>
      <c r="FNV940" s="14"/>
      <c r="FNW940" s="14"/>
      <c r="FNX940" s="14"/>
      <c r="FNY940" s="14"/>
      <c r="FNZ940" s="14"/>
      <c r="FOA940" s="14"/>
      <c r="FOB940" s="14"/>
      <c r="FOC940" s="14"/>
      <c r="FOD940" s="14"/>
      <c r="FOE940" s="14"/>
      <c r="FOF940" s="14"/>
      <c r="FOG940" s="14"/>
      <c r="FOH940" s="14"/>
      <c r="FOI940" s="14"/>
      <c r="FOJ940" s="14"/>
      <c r="FOK940" s="14"/>
      <c r="FOL940" s="14"/>
      <c r="FOM940" s="14"/>
      <c r="FON940" s="14"/>
      <c r="FOO940" s="14"/>
      <c r="FOP940" s="14"/>
      <c r="FOQ940" s="14"/>
      <c r="FOR940" s="14"/>
      <c r="FOS940" s="14"/>
      <c r="FOT940" s="14"/>
      <c r="FOU940" s="14"/>
      <c r="FOV940" s="14"/>
      <c r="FOW940" s="14"/>
      <c r="FOX940" s="14"/>
      <c r="FOY940" s="14"/>
      <c r="FOZ940" s="14"/>
      <c r="FPA940" s="14"/>
      <c r="FPB940" s="14"/>
      <c r="FPC940" s="14"/>
      <c r="FPD940" s="14"/>
      <c r="FPE940" s="14"/>
      <c r="FPF940" s="14"/>
      <c r="FPG940" s="14"/>
      <c r="FPH940" s="14"/>
      <c r="FPI940" s="14"/>
      <c r="FPJ940" s="14"/>
      <c r="FPK940" s="14"/>
      <c r="FPL940" s="14"/>
      <c r="FPM940" s="14"/>
      <c r="FPN940" s="14"/>
      <c r="FPO940" s="14"/>
      <c r="FPP940" s="14"/>
      <c r="FPQ940" s="14"/>
      <c r="FPR940" s="14"/>
      <c r="FPS940" s="14"/>
      <c r="FPT940" s="14"/>
      <c r="FPU940" s="14"/>
      <c r="FPV940" s="14"/>
      <c r="FPW940" s="14"/>
      <c r="FPX940" s="14"/>
      <c r="FPY940" s="14"/>
      <c r="FPZ940" s="14"/>
      <c r="FQA940" s="14"/>
      <c r="FQB940" s="14"/>
      <c r="FQC940" s="14"/>
      <c r="FQD940" s="14"/>
      <c r="FQE940" s="14"/>
      <c r="FQF940" s="14"/>
      <c r="FQG940" s="14"/>
      <c r="FQH940" s="14"/>
      <c r="FQI940" s="14"/>
      <c r="FQJ940" s="14"/>
      <c r="FQK940" s="14"/>
      <c r="FQL940" s="14"/>
      <c r="FQM940" s="14"/>
      <c r="FQN940" s="14"/>
      <c r="FQO940" s="14"/>
      <c r="FQP940" s="14"/>
      <c r="FQQ940" s="14"/>
      <c r="FQR940" s="14"/>
      <c r="FQS940" s="14"/>
      <c r="FQT940" s="14"/>
      <c r="FQU940" s="14"/>
      <c r="FQV940" s="14"/>
      <c r="FQW940" s="14"/>
      <c r="FQX940" s="14"/>
      <c r="FQY940" s="14"/>
      <c r="FQZ940" s="14"/>
      <c r="FRA940" s="14"/>
      <c r="FRB940" s="14"/>
      <c r="FRC940" s="14"/>
      <c r="FRD940" s="14"/>
      <c r="FRE940" s="14"/>
      <c r="FRF940" s="14"/>
      <c r="FRG940" s="14"/>
      <c r="FRH940" s="14"/>
      <c r="FRI940" s="14"/>
      <c r="FRJ940" s="14"/>
      <c r="FRK940" s="14"/>
      <c r="FRL940" s="14"/>
      <c r="FRM940" s="14"/>
      <c r="FRN940" s="14"/>
      <c r="FRO940" s="14"/>
      <c r="FRP940" s="14"/>
      <c r="FRQ940" s="14"/>
      <c r="FRR940" s="14"/>
      <c r="FRS940" s="14"/>
      <c r="FRT940" s="14"/>
      <c r="FRU940" s="14"/>
      <c r="FRV940" s="14"/>
      <c r="FRW940" s="14"/>
      <c r="FRX940" s="14"/>
      <c r="FRY940" s="14"/>
      <c r="FRZ940" s="14"/>
      <c r="FSA940" s="14"/>
      <c r="FSB940" s="14"/>
      <c r="FSC940" s="14"/>
      <c r="FSD940" s="14"/>
      <c r="FSE940" s="14"/>
      <c r="FSF940" s="14"/>
      <c r="FSG940" s="14"/>
      <c r="FSH940" s="14"/>
      <c r="FSI940" s="14"/>
      <c r="FSJ940" s="14"/>
      <c r="FSK940" s="14"/>
      <c r="FSL940" s="14"/>
      <c r="FSM940" s="14"/>
      <c r="FSN940" s="14"/>
      <c r="FSO940" s="14"/>
      <c r="FSP940" s="14"/>
      <c r="FSQ940" s="14"/>
      <c r="FSR940" s="14"/>
      <c r="FSS940" s="14"/>
      <c r="FST940" s="14"/>
      <c r="FSU940" s="14"/>
      <c r="FSV940" s="14"/>
      <c r="FSW940" s="14"/>
      <c r="FSX940" s="14"/>
      <c r="FSY940" s="14"/>
      <c r="FSZ940" s="14"/>
      <c r="FTA940" s="14"/>
      <c r="FTB940" s="14"/>
      <c r="FTC940" s="14"/>
      <c r="FTD940" s="14"/>
      <c r="FTE940" s="14"/>
      <c r="FTF940" s="14"/>
      <c r="FTG940" s="14"/>
      <c r="FTH940" s="14"/>
      <c r="FTI940" s="14"/>
      <c r="FTJ940" s="14"/>
      <c r="FTK940" s="14"/>
      <c r="FTL940" s="14"/>
      <c r="FTM940" s="14"/>
      <c r="FTN940" s="14"/>
      <c r="FTO940" s="14"/>
      <c r="FTP940" s="14"/>
      <c r="FTQ940" s="14"/>
      <c r="FTR940" s="14"/>
      <c r="FTS940" s="14"/>
      <c r="FTT940" s="14"/>
      <c r="FTU940" s="14"/>
      <c r="FTV940" s="14"/>
      <c r="FTW940" s="14"/>
      <c r="FTX940" s="14"/>
      <c r="FTY940" s="14"/>
      <c r="FTZ940" s="14"/>
      <c r="FUA940" s="14"/>
      <c r="FUB940" s="14"/>
      <c r="FUC940" s="14"/>
      <c r="FUD940" s="14"/>
      <c r="FUE940" s="14"/>
      <c r="FUF940" s="14"/>
      <c r="FUG940" s="14"/>
      <c r="FUH940" s="14"/>
      <c r="FUI940" s="14"/>
      <c r="FUJ940" s="14"/>
      <c r="FUK940" s="14"/>
      <c r="FUL940" s="14"/>
      <c r="FUM940" s="14"/>
      <c r="FUN940" s="14"/>
      <c r="FUO940" s="14"/>
      <c r="FUP940" s="14"/>
      <c r="FUQ940" s="14"/>
      <c r="FUR940" s="14"/>
      <c r="FUS940" s="14"/>
      <c r="FUT940" s="14"/>
      <c r="FUU940" s="14"/>
      <c r="FUV940" s="14"/>
      <c r="FUW940" s="14"/>
      <c r="FUX940" s="14"/>
      <c r="FUY940" s="14"/>
      <c r="FUZ940" s="14"/>
      <c r="FVA940" s="14"/>
      <c r="FVB940" s="14"/>
      <c r="FVC940" s="14"/>
      <c r="FVD940" s="14"/>
      <c r="FVE940" s="14"/>
      <c r="FVF940" s="14"/>
      <c r="FVG940" s="14"/>
      <c r="FVH940" s="14"/>
      <c r="FVI940" s="14"/>
      <c r="FVJ940" s="14"/>
      <c r="FVK940" s="14"/>
      <c r="FVL940" s="14"/>
      <c r="FVM940" s="14"/>
      <c r="FVN940" s="14"/>
      <c r="FVO940" s="14"/>
      <c r="FVP940" s="14"/>
      <c r="FVQ940" s="14"/>
      <c r="FVR940" s="14"/>
      <c r="FVS940" s="14"/>
      <c r="FVT940" s="14"/>
      <c r="FVU940" s="14"/>
      <c r="FVV940" s="14"/>
      <c r="FVW940" s="14"/>
      <c r="FVX940" s="14"/>
      <c r="FVY940" s="14"/>
      <c r="FVZ940" s="14"/>
      <c r="FWA940" s="14"/>
      <c r="FWB940" s="14"/>
      <c r="FWC940" s="14"/>
      <c r="FWD940" s="14"/>
      <c r="FWE940" s="14"/>
      <c r="FWF940" s="14"/>
      <c r="FWG940" s="14"/>
      <c r="FWH940" s="14"/>
      <c r="FWI940" s="14"/>
      <c r="FWJ940" s="14"/>
      <c r="FWK940" s="14"/>
      <c r="FWL940" s="14"/>
      <c r="FWM940" s="14"/>
      <c r="FWN940" s="14"/>
      <c r="FWO940" s="14"/>
      <c r="FWP940" s="14"/>
      <c r="FWQ940" s="14"/>
      <c r="FWR940" s="14"/>
      <c r="FWS940" s="14"/>
      <c r="FWT940" s="14"/>
      <c r="FWU940" s="14"/>
      <c r="FWV940" s="14"/>
      <c r="FWW940" s="14"/>
      <c r="FWX940" s="14"/>
      <c r="FWY940" s="14"/>
      <c r="FWZ940" s="14"/>
      <c r="FXA940" s="14"/>
      <c r="FXB940" s="14"/>
      <c r="FXC940" s="14"/>
      <c r="FXD940" s="14"/>
      <c r="FXE940" s="14"/>
      <c r="FXF940" s="14"/>
      <c r="FXG940" s="14"/>
      <c r="FXH940" s="14"/>
      <c r="FXI940" s="14"/>
      <c r="FXJ940" s="14"/>
      <c r="FXK940" s="14"/>
      <c r="FXL940" s="14"/>
      <c r="FXM940" s="14"/>
      <c r="FXN940" s="14"/>
      <c r="FXO940" s="14"/>
      <c r="FXP940" s="14"/>
      <c r="FXQ940" s="14"/>
      <c r="FXR940" s="14"/>
      <c r="FXS940" s="14"/>
      <c r="FXT940" s="14"/>
      <c r="FXU940" s="14"/>
      <c r="FXV940" s="14"/>
      <c r="FXW940" s="14"/>
      <c r="FXX940" s="14"/>
      <c r="FXY940" s="14"/>
      <c r="FXZ940" s="14"/>
      <c r="FYA940" s="14"/>
      <c r="FYB940" s="14"/>
      <c r="FYC940" s="14"/>
      <c r="FYD940" s="14"/>
      <c r="FYE940" s="14"/>
      <c r="FYF940" s="14"/>
      <c r="FYG940" s="14"/>
      <c r="FYH940" s="14"/>
      <c r="FYI940" s="14"/>
      <c r="FYJ940" s="14"/>
      <c r="FYK940" s="14"/>
      <c r="FYL940" s="14"/>
      <c r="FYM940" s="14"/>
      <c r="FYN940" s="14"/>
      <c r="FYO940" s="14"/>
      <c r="FYP940" s="14"/>
      <c r="FYQ940" s="14"/>
      <c r="FYR940" s="14"/>
      <c r="FYS940" s="14"/>
      <c r="FYT940" s="14"/>
      <c r="FYU940" s="14"/>
      <c r="FYV940" s="14"/>
      <c r="FYW940" s="14"/>
      <c r="FYX940" s="14"/>
      <c r="FYY940" s="14"/>
      <c r="FYZ940" s="14"/>
      <c r="FZA940" s="14"/>
      <c r="FZB940" s="14"/>
      <c r="FZC940" s="14"/>
      <c r="FZD940" s="14"/>
      <c r="FZE940" s="14"/>
      <c r="FZF940" s="14"/>
      <c r="FZG940" s="14"/>
      <c r="FZH940" s="14"/>
      <c r="FZI940" s="14"/>
      <c r="FZJ940" s="14"/>
      <c r="FZK940" s="14"/>
      <c r="FZL940" s="14"/>
      <c r="FZM940" s="14"/>
      <c r="FZN940" s="14"/>
      <c r="FZO940" s="14"/>
      <c r="FZP940" s="14"/>
      <c r="FZQ940" s="14"/>
      <c r="FZR940" s="14"/>
      <c r="FZS940" s="14"/>
      <c r="FZT940" s="14"/>
      <c r="FZU940" s="14"/>
      <c r="FZV940" s="14"/>
      <c r="FZW940" s="14"/>
      <c r="FZX940" s="14"/>
      <c r="FZY940" s="14"/>
      <c r="FZZ940" s="14"/>
      <c r="GAA940" s="14"/>
      <c r="GAB940" s="14"/>
      <c r="GAC940" s="14"/>
      <c r="GAD940" s="14"/>
      <c r="GAE940" s="14"/>
      <c r="GAF940" s="14"/>
      <c r="GAG940" s="14"/>
      <c r="GAH940" s="14"/>
      <c r="GAI940" s="14"/>
      <c r="GAJ940" s="14"/>
      <c r="GAK940" s="14"/>
      <c r="GAL940" s="14"/>
      <c r="GAM940" s="14"/>
      <c r="GAN940" s="14"/>
      <c r="GAO940" s="14"/>
      <c r="GAP940" s="14"/>
      <c r="GAQ940" s="14"/>
      <c r="GAR940" s="14"/>
      <c r="GAS940" s="14"/>
      <c r="GAT940" s="14"/>
      <c r="GAU940" s="14"/>
      <c r="GAV940" s="14"/>
      <c r="GAW940" s="14"/>
      <c r="GAX940" s="14"/>
      <c r="GAY940" s="14"/>
      <c r="GAZ940" s="14"/>
      <c r="GBA940" s="14"/>
      <c r="GBB940" s="14"/>
      <c r="GBC940" s="14"/>
      <c r="GBD940" s="14"/>
      <c r="GBE940" s="14"/>
      <c r="GBF940" s="14"/>
      <c r="GBG940" s="14"/>
      <c r="GBH940" s="14"/>
      <c r="GBI940" s="14"/>
      <c r="GBJ940" s="14"/>
      <c r="GBK940" s="14"/>
      <c r="GBL940" s="14"/>
      <c r="GBM940" s="14"/>
      <c r="GBN940" s="14"/>
      <c r="GBO940" s="14"/>
      <c r="GBP940" s="14"/>
      <c r="GBQ940" s="14"/>
      <c r="GBR940" s="14"/>
      <c r="GBS940" s="14"/>
      <c r="GBT940" s="14"/>
      <c r="GBU940" s="14"/>
      <c r="GBV940" s="14"/>
      <c r="GBW940" s="14"/>
      <c r="GBX940" s="14"/>
      <c r="GBY940" s="14"/>
      <c r="GBZ940" s="14"/>
      <c r="GCA940" s="14"/>
      <c r="GCB940" s="14"/>
      <c r="GCC940" s="14"/>
      <c r="GCD940" s="14"/>
      <c r="GCE940" s="14"/>
      <c r="GCF940" s="14"/>
      <c r="GCG940" s="14"/>
      <c r="GCH940" s="14"/>
      <c r="GCI940" s="14"/>
      <c r="GCJ940" s="14"/>
      <c r="GCK940" s="14"/>
      <c r="GCL940" s="14"/>
      <c r="GCM940" s="14"/>
      <c r="GCN940" s="14"/>
      <c r="GCO940" s="14"/>
      <c r="GCP940" s="14"/>
      <c r="GCQ940" s="14"/>
      <c r="GCR940" s="14"/>
      <c r="GCS940" s="14"/>
      <c r="GCT940" s="14"/>
      <c r="GCU940" s="14"/>
      <c r="GCV940" s="14"/>
      <c r="GCW940" s="14"/>
      <c r="GCX940" s="14"/>
      <c r="GCY940" s="14"/>
      <c r="GCZ940" s="14"/>
      <c r="GDA940" s="14"/>
      <c r="GDB940" s="14"/>
      <c r="GDC940" s="14"/>
      <c r="GDD940" s="14"/>
      <c r="GDE940" s="14"/>
      <c r="GDF940" s="14"/>
      <c r="GDG940" s="14"/>
      <c r="GDH940" s="14"/>
      <c r="GDI940" s="14"/>
      <c r="GDJ940" s="14"/>
      <c r="GDK940" s="14"/>
      <c r="GDL940" s="14"/>
      <c r="GDM940" s="14"/>
      <c r="GDN940" s="14"/>
      <c r="GDO940" s="14"/>
      <c r="GDP940" s="14"/>
      <c r="GDQ940" s="14"/>
      <c r="GDR940" s="14"/>
      <c r="GDS940" s="14"/>
      <c r="GDT940" s="14"/>
      <c r="GDU940" s="14"/>
      <c r="GDV940" s="14"/>
      <c r="GDW940" s="14"/>
      <c r="GDX940" s="14"/>
      <c r="GDY940" s="14"/>
      <c r="GDZ940" s="14"/>
      <c r="GEA940" s="14"/>
      <c r="GEB940" s="14"/>
      <c r="GEC940" s="14"/>
      <c r="GED940" s="14"/>
      <c r="GEE940" s="14"/>
      <c r="GEF940" s="14"/>
      <c r="GEG940" s="14"/>
      <c r="GEH940" s="14"/>
      <c r="GEI940" s="14"/>
      <c r="GEJ940" s="14"/>
      <c r="GEK940" s="14"/>
      <c r="GEL940" s="14"/>
      <c r="GEM940" s="14"/>
      <c r="GEN940" s="14"/>
      <c r="GEO940" s="14"/>
      <c r="GEP940" s="14"/>
      <c r="GEQ940" s="14"/>
      <c r="GER940" s="14"/>
      <c r="GES940" s="14"/>
      <c r="GET940" s="14"/>
      <c r="GEU940" s="14"/>
      <c r="GEV940" s="14"/>
      <c r="GEW940" s="14"/>
      <c r="GEX940" s="14"/>
      <c r="GEY940" s="14"/>
      <c r="GEZ940" s="14"/>
      <c r="GFA940" s="14"/>
      <c r="GFB940" s="14"/>
      <c r="GFC940" s="14"/>
      <c r="GFD940" s="14"/>
      <c r="GFE940" s="14"/>
      <c r="GFF940" s="14"/>
      <c r="GFG940" s="14"/>
      <c r="GFH940" s="14"/>
      <c r="GFI940" s="14"/>
      <c r="GFJ940" s="14"/>
      <c r="GFK940" s="14"/>
      <c r="GFL940" s="14"/>
      <c r="GFM940" s="14"/>
      <c r="GFN940" s="14"/>
      <c r="GFO940" s="14"/>
      <c r="GFP940" s="14"/>
      <c r="GFQ940" s="14"/>
      <c r="GFR940" s="14"/>
      <c r="GFS940" s="14"/>
      <c r="GFT940" s="14"/>
      <c r="GFU940" s="14"/>
      <c r="GFV940" s="14"/>
      <c r="GFW940" s="14"/>
      <c r="GFX940" s="14"/>
      <c r="GFY940" s="14"/>
      <c r="GFZ940" s="14"/>
      <c r="GGA940" s="14"/>
      <c r="GGB940" s="14"/>
      <c r="GGC940" s="14"/>
      <c r="GGD940" s="14"/>
      <c r="GGE940" s="14"/>
      <c r="GGF940" s="14"/>
      <c r="GGG940" s="14"/>
      <c r="GGH940" s="14"/>
      <c r="GGI940" s="14"/>
      <c r="GGJ940" s="14"/>
      <c r="GGK940" s="14"/>
      <c r="GGL940" s="14"/>
      <c r="GGM940" s="14"/>
      <c r="GGN940" s="14"/>
      <c r="GGO940" s="14"/>
      <c r="GGP940" s="14"/>
      <c r="GGQ940" s="14"/>
      <c r="GGR940" s="14"/>
      <c r="GGS940" s="14"/>
      <c r="GGT940" s="14"/>
      <c r="GGU940" s="14"/>
      <c r="GGV940" s="14"/>
      <c r="GGW940" s="14"/>
      <c r="GGX940" s="14"/>
      <c r="GGY940" s="14"/>
      <c r="GGZ940" s="14"/>
      <c r="GHA940" s="14"/>
      <c r="GHB940" s="14"/>
      <c r="GHC940" s="14"/>
      <c r="GHD940" s="14"/>
      <c r="GHE940" s="14"/>
      <c r="GHF940" s="14"/>
      <c r="GHG940" s="14"/>
      <c r="GHH940" s="14"/>
      <c r="GHI940" s="14"/>
      <c r="GHJ940" s="14"/>
      <c r="GHK940" s="14"/>
      <c r="GHL940" s="14"/>
      <c r="GHM940" s="14"/>
      <c r="GHN940" s="14"/>
      <c r="GHO940" s="14"/>
      <c r="GHP940" s="14"/>
      <c r="GHQ940" s="14"/>
      <c r="GHR940" s="14"/>
      <c r="GHS940" s="14"/>
      <c r="GHT940" s="14"/>
      <c r="GHU940" s="14"/>
      <c r="GHV940" s="14"/>
      <c r="GHW940" s="14"/>
      <c r="GHX940" s="14"/>
      <c r="GHY940" s="14"/>
      <c r="GHZ940" s="14"/>
      <c r="GIA940" s="14"/>
      <c r="GIB940" s="14"/>
      <c r="GIC940" s="14"/>
      <c r="GID940" s="14"/>
      <c r="GIE940" s="14"/>
      <c r="GIF940" s="14"/>
      <c r="GIG940" s="14"/>
      <c r="GIH940" s="14"/>
      <c r="GII940" s="14"/>
      <c r="GIJ940" s="14"/>
      <c r="GIK940" s="14"/>
      <c r="GIL940" s="14"/>
      <c r="GIM940" s="14"/>
      <c r="GIN940" s="14"/>
      <c r="GIO940" s="14"/>
      <c r="GIP940" s="14"/>
      <c r="GIQ940" s="14"/>
      <c r="GIR940" s="14"/>
      <c r="GIS940" s="14"/>
      <c r="GIT940" s="14"/>
      <c r="GIU940" s="14"/>
      <c r="GIV940" s="14"/>
      <c r="GIW940" s="14"/>
      <c r="GIX940" s="14"/>
      <c r="GIY940" s="14"/>
      <c r="GIZ940" s="14"/>
      <c r="GJA940" s="14"/>
      <c r="GJB940" s="14"/>
      <c r="GJC940" s="14"/>
      <c r="GJD940" s="14"/>
      <c r="GJE940" s="14"/>
      <c r="GJF940" s="14"/>
      <c r="GJG940" s="14"/>
      <c r="GJH940" s="14"/>
      <c r="GJI940" s="14"/>
      <c r="GJJ940" s="14"/>
      <c r="GJK940" s="14"/>
      <c r="GJL940" s="14"/>
      <c r="GJM940" s="14"/>
      <c r="GJN940" s="14"/>
      <c r="GJO940" s="14"/>
      <c r="GJP940" s="14"/>
      <c r="GJQ940" s="14"/>
      <c r="GJR940" s="14"/>
      <c r="GJS940" s="14"/>
      <c r="GJT940" s="14"/>
      <c r="GJU940" s="14"/>
      <c r="GJV940" s="14"/>
      <c r="GJW940" s="14"/>
      <c r="GJX940" s="14"/>
      <c r="GJY940" s="14"/>
      <c r="GJZ940" s="14"/>
      <c r="GKA940" s="14"/>
      <c r="GKB940" s="14"/>
      <c r="GKC940" s="14"/>
      <c r="GKD940" s="14"/>
      <c r="GKE940" s="14"/>
      <c r="GKF940" s="14"/>
      <c r="GKG940" s="14"/>
      <c r="GKH940" s="14"/>
      <c r="GKI940" s="14"/>
      <c r="GKJ940" s="14"/>
      <c r="GKK940" s="14"/>
      <c r="GKL940" s="14"/>
      <c r="GKM940" s="14"/>
      <c r="GKN940" s="14"/>
      <c r="GKO940" s="14"/>
      <c r="GKP940" s="14"/>
      <c r="GKQ940" s="14"/>
      <c r="GKR940" s="14"/>
      <c r="GKS940" s="14"/>
      <c r="GKT940" s="14"/>
      <c r="GKU940" s="14"/>
      <c r="GKV940" s="14"/>
      <c r="GKW940" s="14"/>
      <c r="GKX940" s="14"/>
      <c r="GKY940" s="14"/>
      <c r="GKZ940" s="14"/>
      <c r="GLA940" s="14"/>
      <c r="GLB940" s="14"/>
      <c r="GLC940" s="14"/>
      <c r="GLD940" s="14"/>
      <c r="GLE940" s="14"/>
      <c r="GLF940" s="14"/>
      <c r="GLG940" s="14"/>
      <c r="GLH940" s="14"/>
      <c r="GLI940" s="14"/>
      <c r="GLJ940" s="14"/>
      <c r="GLK940" s="14"/>
      <c r="GLL940" s="14"/>
      <c r="GLM940" s="14"/>
      <c r="GLN940" s="14"/>
      <c r="GLO940" s="14"/>
      <c r="GLP940" s="14"/>
      <c r="GLQ940" s="14"/>
      <c r="GLR940" s="14"/>
      <c r="GLS940" s="14"/>
      <c r="GLT940" s="14"/>
      <c r="GLU940" s="14"/>
      <c r="GLV940" s="14"/>
      <c r="GLW940" s="14"/>
      <c r="GLX940" s="14"/>
      <c r="GLY940" s="14"/>
      <c r="GLZ940" s="14"/>
      <c r="GMA940" s="14"/>
      <c r="GMB940" s="14"/>
      <c r="GMC940" s="14"/>
      <c r="GMD940" s="14"/>
      <c r="GME940" s="14"/>
      <c r="GMF940" s="14"/>
      <c r="GMG940" s="14"/>
      <c r="GMH940" s="14"/>
      <c r="GMI940" s="14"/>
      <c r="GMJ940" s="14"/>
      <c r="GMK940" s="14"/>
      <c r="GML940" s="14"/>
      <c r="GMM940" s="14"/>
      <c r="GMN940" s="14"/>
      <c r="GMO940" s="14"/>
      <c r="GMP940" s="14"/>
      <c r="GMQ940" s="14"/>
      <c r="GMR940" s="14"/>
      <c r="GMS940" s="14"/>
      <c r="GMT940" s="14"/>
      <c r="GMU940" s="14"/>
      <c r="GMV940" s="14"/>
      <c r="GMW940" s="14"/>
      <c r="GMX940" s="14"/>
      <c r="GMY940" s="14"/>
      <c r="GMZ940" s="14"/>
      <c r="GNA940" s="14"/>
      <c r="GNB940" s="14"/>
      <c r="GNC940" s="14"/>
      <c r="GND940" s="14"/>
      <c r="GNE940" s="14"/>
      <c r="GNF940" s="14"/>
      <c r="GNG940" s="14"/>
      <c r="GNH940" s="14"/>
      <c r="GNI940" s="14"/>
      <c r="GNJ940" s="14"/>
      <c r="GNK940" s="14"/>
      <c r="GNL940" s="14"/>
      <c r="GNM940" s="14"/>
      <c r="GNN940" s="14"/>
      <c r="GNO940" s="14"/>
      <c r="GNP940" s="14"/>
      <c r="GNQ940" s="14"/>
      <c r="GNR940" s="14"/>
      <c r="GNS940" s="14"/>
      <c r="GNT940" s="14"/>
      <c r="GNU940" s="14"/>
      <c r="GNV940" s="14"/>
      <c r="GNW940" s="14"/>
      <c r="GNX940" s="14"/>
      <c r="GNY940" s="14"/>
      <c r="GNZ940" s="14"/>
      <c r="GOA940" s="14"/>
      <c r="GOB940" s="14"/>
      <c r="GOC940" s="14"/>
      <c r="GOD940" s="14"/>
      <c r="GOE940" s="14"/>
      <c r="GOF940" s="14"/>
      <c r="GOG940" s="14"/>
      <c r="GOH940" s="14"/>
      <c r="GOI940" s="14"/>
      <c r="GOJ940" s="14"/>
      <c r="GOK940" s="14"/>
      <c r="GOL940" s="14"/>
      <c r="GOM940" s="14"/>
      <c r="GON940" s="14"/>
      <c r="GOO940" s="14"/>
      <c r="GOP940" s="14"/>
      <c r="GOQ940" s="14"/>
      <c r="GOR940" s="14"/>
      <c r="GOS940" s="14"/>
      <c r="GOT940" s="14"/>
      <c r="GOU940" s="14"/>
      <c r="GOV940" s="14"/>
      <c r="GOW940" s="14"/>
      <c r="GOX940" s="14"/>
      <c r="GOY940" s="14"/>
      <c r="GOZ940" s="14"/>
      <c r="GPA940" s="14"/>
      <c r="GPB940" s="14"/>
      <c r="GPC940" s="14"/>
      <c r="GPD940" s="14"/>
      <c r="GPE940" s="14"/>
      <c r="GPF940" s="14"/>
      <c r="GPG940" s="14"/>
      <c r="GPH940" s="14"/>
      <c r="GPI940" s="14"/>
      <c r="GPJ940" s="14"/>
      <c r="GPK940" s="14"/>
      <c r="GPL940" s="14"/>
      <c r="GPM940" s="14"/>
      <c r="GPN940" s="14"/>
      <c r="GPO940" s="14"/>
      <c r="GPP940" s="14"/>
      <c r="GPQ940" s="14"/>
      <c r="GPR940" s="14"/>
      <c r="GPS940" s="14"/>
      <c r="GPT940" s="14"/>
      <c r="GPU940" s="14"/>
      <c r="GPV940" s="14"/>
      <c r="GPW940" s="14"/>
      <c r="GPX940" s="14"/>
      <c r="GPY940" s="14"/>
      <c r="GPZ940" s="14"/>
      <c r="GQA940" s="14"/>
      <c r="GQB940" s="14"/>
      <c r="GQC940" s="14"/>
      <c r="GQD940" s="14"/>
      <c r="GQE940" s="14"/>
      <c r="GQF940" s="14"/>
      <c r="GQG940" s="14"/>
      <c r="GQH940" s="14"/>
      <c r="GQI940" s="14"/>
      <c r="GQJ940" s="14"/>
      <c r="GQK940" s="14"/>
      <c r="GQL940" s="14"/>
      <c r="GQM940" s="14"/>
      <c r="GQN940" s="14"/>
      <c r="GQO940" s="14"/>
      <c r="GQP940" s="14"/>
      <c r="GQQ940" s="14"/>
      <c r="GQR940" s="14"/>
      <c r="GQS940" s="14"/>
      <c r="GQT940" s="14"/>
      <c r="GQU940" s="14"/>
      <c r="GQV940" s="14"/>
      <c r="GQW940" s="14"/>
      <c r="GQX940" s="14"/>
      <c r="GQY940" s="14"/>
      <c r="GQZ940" s="14"/>
      <c r="GRA940" s="14"/>
      <c r="GRB940" s="14"/>
      <c r="GRC940" s="14"/>
      <c r="GRD940" s="14"/>
      <c r="GRE940" s="14"/>
      <c r="GRF940" s="14"/>
      <c r="GRG940" s="14"/>
      <c r="GRH940" s="14"/>
      <c r="GRI940" s="14"/>
      <c r="GRJ940" s="14"/>
      <c r="GRK940" s="14"/>
      <c r="GRL940" s="14"/>
      <c r="GRM940" s="14"/>
      <c r="GRN940" s="14"/>
      <c r="GRO940" s="14"/>
      <c r="GRP940" s="14"/>
      <c r="GRQ940" s="14"/>
      <c r="GRR940" s="14"/>
      <c r="GRS940" s="14"/>
      <c r="GRT940" s="14"/>
      <c r="GRU940" s="14"/>
      <c r="GRV940" s="14"/>
      <c r="GRW940" s="14"/>
      <c r="GRX940" s="14"/>
      <c r="GRY940" s="14"/>
      <c r="GRZ940" s="14"/>
      <c r="GSA940" s="14"/>
      <c r="GSB940" s="14"/>
      <c r="GSC940" s="14"/>
      <c r="GSD940" s="14"/>
      <c r="GSE940" s="14"/>
      <c r="GSF940" s="14"/>
      <c r="GSG940" s="14"/>
      <c r="GSH940" s="14"/>
      <c r="GSI940" s="14"/>
      <c r="GSJ940" s="14"/>
      <c r="GSK940" s="14"/>
      <c r="GSL940" s="14"/>
      <c r="GSM940" s="14"/>
      <c r="GSN940" s="14"/>
      <c r="GSO940" s="14"/>
      <c r="GSP940" s="14"/>
      <c r="GSQ940" s="14"/>
      <c r="GSR940" s="14"/>
      <c r="GSS940" s="14"/>
      <c r="GST940" s="14"/>
      <c r="GSU940" s="14"/>
      <c r="GSV940" s="14"/>
      <c r="GSW940" s="14"/>
      <c r="GSX940" s="14"/>
      <c r="GSY940" s="14"/>
      <c r="GSZ940" s="14"/>
      <c r="GTA940" s="14"/>
      <c r="GTB940" s="14"/>
      <c r="GTC940" s="14"/>
      <c r="GTD940" s="14"/>
      <c r="GTE940" s="14"/>
      <c r="GTF940" s="14"/>
      <c r="GTG940" s="14"/>
      <c r="GTH940" s="14"/>
      <c r="GTI940" s="14"/>
      <c r="GTJ940" s="14"/>
      <c r="GTK940" s="14"/>
      <c r="GTL940" s="14"/>
      <c r="GTM940" s="14"/>
      <c r="GTN940" s="14"/>
      <c r="GTO940" s="14"/>
      <c r="GTP940" s="14"/>
      <c r="GTQ940" s="14"/>
      <c r="GTR940" s="14"/>
      <c r="GTS940" s="14"/>
      <c r="GTT940" s="14"/>
      <c r="GTU940" s="14"/>
      <c r="GTV940" s="14"/>
      <c r="GTW940" s="14"/>
      <c r="GTX940" s="14"/>
      <c r="GTY940" s="14"/>
      <c r="GTZ940" s="14"/>
      <c r="GUA940" s="14"/>
      <c r="GUB940" s="14"/>
      <c r="GUC940" s="14"/>
      <c r="GUD940" s="14"/>
      <c r="GUE940" s="14"/>
      <c r="GUF940" s="14"/>
      <c r="GUG940" s="14"/>
      <c r="GUH940" s="14"/>
      <c r="GUI940" s="14"/>
      <c r="GUJ940" s="14"/>
      <c r="GUK940" s="14"/>
      <c r="GUL940" s="14"/>
      <c r="GUM940" s="14"/>
      <c r="GUN940" s="14"/>
      <c r="GUO940" s="14"/>
      <c r="GUP940" s="14"/>
      <c r="GUQ940" s="14"/>
      <c r="GUR940" s="14"/>
      <c r="GUS940" s="14"/>
      <c r="GUT940" s="14"/>
      <c r="GUU940" s="14"/>
      <c r="GUV940" s="14"/>
      <c r="GUW940" s="14"/>
      <c r="GUX940" s="14"/>
      <c r="GUY940" s="14"/>
      <c r="GUZ940" s="14"/>
      <c r="GVA940" s="14"/>
      <c r="GVB940" s="14"/>
      <c r="GVC940" s="14"/>
      <c r="GVD940" s="14"/>
      <c r="GVE940" s="14"/>
      <c r="GVF940" s="14"/>
      <c r="GVG940" s="14"/>
      <c r="GVH940" s="14"/>
      <c r="GVI940" s="14"/>
      <c r="GVJ940" s="14"/>
      <c r="GVK940" s="14"/>
      <c r="GVL940" s="14"/>
      <c r="GVM940" s="14"/>
      <c r="GVN940" s="14"/>
      <c r="GVO940" s="14"/>
      <c r="GVP940" s="14"/>
      <c r="GVQ940" s="14"/>
      <c r="GVR940" s="14"/>
      <c r="GVS940" s="14"/>
      <c r="GVT940" s="14"/>
      <c r="GVU940" s="14"/>
      <c r="GVV940" s="14"/>
      <c r="GVW940" s="14"/>
      <c r="GVX940" s="14"/>
      <c r="GVY940" s="14"/>
      <c r="GVZ940" s="14"/>
      <c r="GWA940" s="14"/>
      <c r="GWB940" s="14"/>
      <c r="GWC940" s="14"/>
      <c r="GWD940" s="14"/>
      <c r="GWE940" s="14"/>
      <c r="GWF940" s="14"/>
      <c r="GWG940" s="14"/>
      <c r="GWH940" s="14"/>
      <c r="GWI940" s="14"/>
      <c r="GWJ940" s="14"/>
      <c r="GWK940" s="14"/>
      <c r="GWL940" s="14"/>
      <c r="GWM940" s="14"/>
      <c r="GWN940" s="14"/>
      <c r="GWO940" s="14"/>
      <c r="GWP940" s="14"/>
      <c r="GWQ940" s="14"/>
      <c r="GWR940" s="14"/>
      <c r="GWS940" s="14"/>
      <c r="GWT940" s="14"/>
      <c r="GWU940" s="14"/>
      <c r="GWV940" s="14"/>
      <c r="GWW940" s="14"/>
      <c r="GWX940" s="14"/>
      <c r="GWY940" s="14"/>
      <c r="GWZ940" s="14"/>
      <c r="GXA940" s="14"/>
      <c r="GXB940" s="14"/>
      <c r="GXC940" s="14"/>
      <c r="GXD940" s="14"/>
      <c r="GXE940" s="14"/>
      <c r="GXF940" s="14"/>
      <c r="GXG940" s="14"/>
      <c r="GXH940" s="14"/>
      <c r="GXI940" s="14"/>
      <c r="GXJ940" s="14"/>
      <c r="GXK940" s="14"/>
      <c r="GXL940" s="14"/>
      <c r="GXM940" s="14"/>
      <c r="GXN940" s="14"/>
      <c r="GXO940" s="14"/>
      <c r="GXP940" s="14"/>
      <c r="GXQ940" s="14"/>
      <c r="GXR940" s="14"/>
      <c r="GXS940" s="14"/>
      <c r="GXT940" s="14"/>
      <c r="GXU940" s="14"/>
      <c r="GXV940" s="14"/>
      <c r="GXW940" s="14"/>
      <c r="GXX940" s="14"/>
      <c r="GXY940" s="14"/>
      <c r="GXZ940" s="14"/>
      <c r="GYA940" s="14"/>
      <c r="GYB940" s="14"/>
      <c r="GYC940" s="14"/>
      <c r="GYD940" s="14"/>
      <c r="GYE940" s="14"/>
      <c r="GYF940" s="14"/>
      <c r="GYG940" s="14"/>
      <c r="GYH940" s="14"/>
      <c r="GYI940" s="14"/>
      <c r="GYJ940" s="14"/>
      <c r="GYK940" s="14"/>
      <c r="GYL940" s="14"/>
      <c r="GYM940" s="14"/>
      <c r="GYN940" s="14"/>
      <c r="GYO940" s="14"/>
      <c r="GYP940" s="14"/>
      <c r="GYQ940" s="14"/>
      <c r="GYR940" s="14"/>
      <c r="GYS940" s="14"/>
      <c r="GYT940" s="14"/>
      <c r="GYU940" s="14"/>
      <c r="GYV940" s="14"/>
      <c r="GYW940" s="14"/>
      <c r="GYX940" s="14"/>
      <c r="GYY940" s="14"/>
      <c r="GYZ940" s="14"/>
      <c r="GZA940" s="14"/>
      <c r="GZB940" s="14"/>
      <c r="GZC940" s="14"/>
      <c r="GZD940" s="14"/>
      <c r="GZE940" s="14"/>
      <c r="GZF940" s="14"/>
      <c r="GZG940" s="14"/>
      <c r="GZH940" s="14"/>
      <c r="GZI940" s="14"/>
      <c r="GZJ940" s="14"/>
      <c r="GZK940" s="14"/>
      <c r="GZL940" s="14"/>
      <c r="GZM940" s="14"/>
      <c r="GZN940" s="14"/>
      <c r="GZO940" s="14"/>
      <c r="GZP940" s="14"/>
      <c r="GZQ940" s="14"/>
      <c r="GZR940" s="14"/>
      <c r="GZS940" s="14"/>
      <c r="GZT940" s="14"/>
      <c r="GZU940" s="14"/>
      <c r="GZV940" s="14"/>
      <c r="GZW940" s="14"/>
      <c r="GZX940" s="14"/>
      <c r="GZY940" s="14"/>
      <c r="GZZ940" s="14"/>
      <c r="HAA940" s="14"/>
      <c r="HAB940" s="14"/>
      <c r="HAC940" s="14"/>
      <c r="HAD940" s="14"/>
      <c r="HAE940" s="14"/>
      <c r="HAF940" s="14"/>
      <c r="HAG940" s="14"/>
      <c r="HAH940" s="14"/>
      <c r="HAI940" s="14"/>
      <c r="HAJ940" s="14"/>
      <c r="HAK940" s="14"/>
      <c r="HAL940" s="14"/>
      <c r="HAM940" s="14"/>
      <c r="HAN940" s="14"/>
      <c r="HAO940" s="14"/>
      <c r="HAP940" s="14"/>
      <c r="HAQ940" s="14"/>
      <c r="HAR940" s="14"/>
      <c r="HAS940" s="14"/>
      <c r="HAT940" s="14"/>
      <c r="HAU940" s="14"/>
      <c r="HAV940" s="14"/>
      <c r="HAW940" s="14"/>
      <c r="HAX940" s="14"/>
      <c r="HAY940" s="14"/>
      <c r="HAZ940" s="14"/>
      <c r="HBA940" s="14"/>
      <c r="HBB940" s="14"/>
      <c r="HBC940" s="14"/>
      <c r="HBD940" s="14"/>
      <c r="HBE940" s="14"/>
      <c r="HBF940" s="14"/>
      <c r="HBG940" s="14"/>
      <c r="HBH940" s="14"/>
      <c r="HBI940" s="14"/>
      <c r="HBJ940" s="14"/>
      <c r="HBK940" s="14"/>
      <c r="HBL940" s="14"/>
      <c r="HBM940" s="14"/>
      <c r="HBN940" s="14"/>
      <c r="HBO940" s="14"/>
      <c r="HBP940" s="14"/>
      <c r="HBQ940" s="14"/>
      <c r="HBR940" s="14"/>
      <c r="HBS940" s="14"/>
      <c r="HBT940" s="14"/>
      <c r="HBU940" s="14"/>
      <c r="HBV940" s="14"/>
      <c r="HBW940" s="14"/>
      <c r="HBX940" s="14"/>
      <c r="HBY940" s="14"/>
      <c r="HBZ940" s="14"/>
      <c r="HCA940" s="14"/>
      <c r="HCB940" s="14"/>
      <c r="HCC940" s="14"/>
      <c r="HCD940" s="14"/>
      <c r="HCE940" s="14"/>
      <c r="HCF940" s="14"/>
      <c r="HCG940" s="14"/>
      <c r="HCH940" s="14"/>
      <c r="HCI940" s="14"/>
      <c r="HCJ940" s="14"/>
      <c r="HCK940" s="14"/>
      <c r="HCL940" s="14"/>
      <c r="HCM940" s="14"/>
      <c r="HCN940" s="14"/>
      <c r="HCO940" s="14"/>
      <c r="HCP940" s="14"/>
      <c r="HCQ940" s="14"/>
      <c r="HCR940" s="14"/>
      <c r="HCS940" s="14"/>
      <c r="HCT940" s="14"/>
      <c r="HCU940" s="14"/>
      <c r="HCV940" s="14"/>
      <c r="HCW940" s="14"/>
      <c r="HCX940" s="14"/>
      <c r="HCY940" s="14"/>
      <c r="HCZ940" s="14"/>
      <c r="HDA940" s="14"/>
      <c r="HDB940" s="14"/>
      <c r="HDC940" s="14"/>
      <c r="HDD940" s="14"/>
      <c r="HDE940" s="14"/>
      <c r="HDF940" s="14"/>
      <c r="HDG940" s="14"/>
      <c r="HDH940" s="14"/>
      <c r="HDI940" s="14"/>
      <c r="HDJ940" s="14"/>
      <c r="HDK940" s="14"/>
      <c r="HDL940" s="14"/>
      <c r="HDM940" s="14"/>
      <c r="HDN940" s="14"/>
      <c r="HDO940" s="14"/>
      <c r="HDP940" s="14"/>
      <c r="HDQ940" s="14"/>
      <c r="HDR940" s="14"/>
      <c r="HDS940" s="14"/>
      <c r="HDT940" s="14"/>
      <c r="HDU940" s="14"/>
      <c r="HDV940" s="14"/>
      <c r="HDW940" s="14"/>
      <c r="HDX940" s="14"/>
      <c r="HDY940" s="14"/>
      <c r="HDZ940" s="14"/>
      <c r="HEA940" s="14"/>
      <c r="HEB940" s="14"/>
      <c r="HEC940" s="14"/>
      <c r="HED940" s="14"/>
      <c r="HEE940" s="14"/>
      <c r="HEF940" s="14"/>
      <c r="HEG940" s="14"/>
      <c r="HEH940" s="14"/>
      <c r="HEI940" s="14"/>
      <c r="HEJ940" s="14"/>
      <c r="HEK940" s="14"/>
      <c r="HEL940" s="14"/>
      <c r="HEM940" s="14"/>
      <c r="HEN940" s="14"/>
      <c r="HEO940" s="14"/>
      <c r="HEP940" s="14"/>
      <c r="HEQ940" s="14"/>
      <c r="HER940" s="14"/>
      <c r="HES940" s="14"/>
      <c r="HET940" s="14"/>
      <c r="HEU940" s="14"/>
      <c r="HEV940" s="14"/>
      <c r="HEW940" s="14"/>
      <c r="HEX940" s="14"/>
      <c r="HEY940" s="14"/>
      <c r="HEZ940" s="14"/>
      <c r="HFA940" s="14"/>
      <c r="HFB940" s="14"/>
      <c r="HFC940" s="14"/>
      <c r="HFD940" s="14"/>
      <c r="HFE940" s="14"/>
      <c r="HFF940" s="14"/>
      <c r="HFG940" s="14"/>
      <c r="HFH940" s="14"/>
      <c r="HFI940" s="14"/>
      <c r="HFJ940" s="14"/>
      <c r="HFK940" s="14"/>
      <c r="HFL940" s="14"/>
      <c r="HFM940" s="14"/>
      <c r="HFN940" s="14"/>
      <c r="HFO940" s="14"/>
      <c r="HFP940" s="14"/>
      <c r="HFQ940" s="14"/>
      <c r="HFR940" s="14"/>
      <c r="HFS940" s="14"/>
      <c r="HFT940" s="14"/>
      <c r="HFU940" s="14"/>
      <c r="HFV940" s="14"/>
      <c r="HFW940" s="14"/>
      <c r="HFX940" s="14"/>
      <c r="HFY940" s="14"/>
      <c r="HFZ940" s="14"/>
      <c r="HGA940" s="14"/>
      <c r="HGB940" s="14"/>
      <c r="HGC940" s="14"/>
      <c r="HGD940" s="14"/>
      <c r="HGE940" s="14"/>
      <c r="HGF940" s="14"/>
      <c r="HGG940" s="14"/>
      <c r="HGH940" s="14"/>
      <c r="HGI940" s="14"/>
      <c r="HGJ940" s="14"/>
      <c r="HGK940" s="14"/>
      <c r="HGL940" s="14"/>
      <c r="HGM940" s="14"/>
      <c r="HGN940" s="14"/>
      <c r="HGO940" s="14"/>
      <c r="HGP940" s="14"/>
      <c r="HGQ940" s="14"/>
      <c r="HGR940" s="14"/>
      <c r="HGS940" s="14"/>
      <c r="HGT940" s="14"/>
      <c r="HGU940" s="14"/>
      <c r="HGV940" s="14"/>
      <c r="HGW940" s="14"/>
      <c r="HGX940" s="14"/>
      <c r="HGY940" s="14"/>
      <c r="HGZ940" s="14"/>
      <c r="HHA940" s="14"/>
      <c r="HHB940" s="14"/>
      <c r="HHC940" s="14"/>
      <c r="HHD940" s="14"/>
      <c r="HHE940" s="14"/>
      <c r="HHF940" s="14"/>
      <c r="HHG940" s="14"/>
      <c r="HHH940" s="14"/>
      <c r="HHI940" s="14"/>
      <c r="HHJ940" s="14"/>
      <c r="HHK940" s="14"/>
      <c r="HHL940" s="14"/>
      <c r="HHM940" s="14"/>
      <c r="HHN940" s="14"/>
      <c r="HHO940" s="14"/>
      <c r="HHP940" s="14"/>
      <c r="HHQ940" s="14"/>
      <c r="HHR940" s="14"/>
      <c r="HHS940" s="14"/>
      <c r="HHT940" s="14"/>
      <c r="HHU940" s="14"/>
      <c r="HHV940" s="14"/>
      <c r="HHW940" s="14"/>
      <c r="HHX940" s="14"/>
      <c r="HHY940" s="14"/>
      <c r="HHZ940" s="14"/>
      <c r="HIA940" s="14"/>
      <c r="HIB940" s="14"/>
      <c r="HIC940" s="14"/>
      <c r="HID940" s="14"/>
      <c r="HIE940" s="14"/>
      <c r="HIF940" s="14"/>
      <c r="HIG940" s="14"/>
      <c r="HIH940" s="14"/>
      <c r="HII940" s="14"/>
      <c r="HIJ940" s="14"/>
      <c r="HIK940" s="14"/>
      <c r="HIL940" s="14"/>
      <c r="HIM940" s="14"/>
      <c r="HIN940" s="14"/>
      <c r="HIO940" s="14"/>
      <c r="HIP940" s="14"/>
      <c r="HIQ940" s="14"/>
      <c r="HIR940" s="14"/>
      <c r="HIS940" s="14"/>
      <c r="HIT940" s="14"/>
      <c r="HIU940" s="14"/>
      <c r="HIV940" s="14"/>
      <c r="HIW940" s="14"/>
      <c r="HIX940" s="14"/>
      <c r="HIY940" s="14"/>
      <c r="HIZ940" s="14"/>
      <c r="HJA940" s="14"/>
      <c r="HJB940" s="14"/>
      <c r="HJC940" s="14"/>
      <c r="HJD940" s="14"/>
      <c r="HJE940" s="14"/>
      <c r="HJF940" s="14"/>
      <c r="HJG940" s="14"/>
      <c r="HJH940" s="14"/>
      <c r="HJI940" s="14"/>
      <c r="HJJ940" s="14"/>
      <c r="HJK940" s="14"/>
      <c r="HJL940" s="14"/>
      <c r="HJM940" s="14"/>
      <c r="HJN940" s="14"/>
      <c r="HJO940" s="14"/>
      <c r="HJP940" s="14"/>
      <c r="HJQ940" s="14"/>
      <c r="HJR940" s="14"/>
      <c r="HJS940" s="14"/>
      <c r="HJT940" s="14"/>
      <c r="HJU940" s="14"/>
      <c r="HJV940" s="14"/>
      <c r="HJW940" s="14"/>
      <c r="HJX940" s="14"/>
      <c r="HJY940" s="14"/>
      <c r="HJZ940" s="14"/>
      <c r="HKA940" s="14"/>
      <c r="HKB940" s="14"/>
      <c r="HKC940" s="14"/>
      <c r="HKD940" s="14"/>
      <c r="HKE940" s="14"/>
      <c r="HKF940" s="14"/>
      <c r="HKG940" s="14"/>
      <c r="HKH940" s="14"/>
      <c r="HKI940" s="14"/>
      <c r="HKJ940" s="14"/>
      <c r="HKK940" s="14"/>
      <c r="HKL940" s="14"/>
      <c r="HKM940" s="14"/>
      <c r="HKN940" s="14"/>
      <c r="HKO940" s="14"/>
      <c r="HKP940" s="14"/>
      <c r="HKQ940" s="14"/>
      <c r="HKR940" s="14"/>
      <c r="HKS940" s="14"/>
      <c r="HKT940" s="14"/>
      <c r="HKU940" s="14"/>
      <c r="HKV940" s="14"/>
      <c r="HKW940" s="14"/>
      <c r="HKX940" s="14"/>
      <c r="HKY940" s="14"/>
      <c r="HKZ940" s="14"/>
      <c r="HLA940" s="14"/>
      <c r="HLB940" s="14"/>
      <c r="HLC940" s="14"/>
      <c r="HLD940" s="14"/>
      <c r="HLE940" s="14"/>
      <c r="HLF940" s="14"/>
      <c r="HLG940" s="14"/>
      <c r="HLH940" s="14"/>
      <c r="HLI940" s="14"/>
      <c r="HLJ940" s="14"/>
      <c r="HLK940" s="14"/>
      <c r="HLL940" s="14"/>
      <c r="HLM940" s="14"/>
      <c r="HLN940" s="14"/>
      <c r="HLO940" s="14"/>
      <c r="HLP940" s="14"/>
      <c r="HLQ940" s="14"/>
      <c r="HLR940" s="14"/>
      <c r="HLS940" s="14"/>
      <c r="HLT940" s="14"/>
      <c r="HLU940" s="14"/>
      <c r="HLV940" s="14"/>
      <c r="HLW940" s="14"/>
      <c r="HLX940" s="14"/>
      <c r="HLY940" s="14"/>
      <c r="HLZ940" s="14"/>
      <c r="HMA940" s="14"/>
      <c r="HMB940" s="14"/>
      <c r="HMC940" s="14"/>
      <c r="HMD940" s="14"/>
      <c r="HME940" s="14"/>
      <c r="HMF940" s="14"/>
      <c r="HMG940" s="14"/>
      <c r="HMH940" s="14"/>
      <c r="HMI940" s="14"/>
      <c r="HMJ940" s="14"/>
      <c r="HMK940" s="14"/>
      <c r="HML940" s="14"/>
      <c r="HMM940" s="14"/>
      <c r="HMN940" s="14"/>
      <c r="HMO940" s="14"/>
      <c r="HMP940" s="14"/>
      <c r="HMQ940" s="14"/>
      <c r="HMR940" s="14"/>
      <c r="HMS940" s="14"/>
      <c r="HMT940" s="14"/>
      <c r="HMU940" s="14"/>
      <c r="HMV940" s="14"/>
      <c r="HMW940" s="14"/>
      <c r="HMX940" s="14"/>
      <c r="HMY940" s="14"/>
      <c r="HMZ940" s="14"/>
      <c r="HNA940" s="14"/>
      <c r="HNB940" s="14"/>
      <c r="HNC940" s="14"/>
      <c r="HND940" s="14"/>
      <c r="HNE940" s="14"/>
      <c r="HNF940" s="14"/>
      <c r="HNG940" s="14"/>
      <c r="HNH940" s="14"/>
      <c r="HNI940" s="14"/>
      <c r="HNJ940" s="14"/>
      <c r="HNK940" s="14"/>
      <c r="HNL940" s="14"/>
      <c r="HNM940" s="14"/>
      <c r="HNN940" s="14"/>
      <c r="HNO940" s="14"/>
      <c r="HNP940" s="14"/>
      <c r="HNQ940" s="14"/>
      <c r="HNR940" s="14"/>
      <c r="HNS940" s="14"/>
      <c r="HNT940" s="14"/>
      <c r="HNU940" s="14"/>
      <c r="HNV940" s="14"/>
      <c r="HNW940" s="14"/>
      <c r="HNX940" s="14"/>
      <c r="HNY940" s="14"/>
      <c r="HNZ940" s="14"/>
      <c r="HOA940" s="14"/>
      <c r="HOB940" s="14"/>
      <c r="HOC940" s="14"/>
      <c r="HOD940" s="14"/>
      <c r="HOE940" s="14"/>
      <c r="HOF940" s="14"/>
      <c r="HOG940" s="14"/>
      <c r="HOH940" s="14"/>
      <c r="HOI940" s="14"/>
      <c r="HOJ940" s="14"/>
      <c r="HOK940" s="14"/>
      <c r="HOL940" s="14"/>
      <c r="HOM940" s="14"/>
      <c r="HON940" s="14"/>
      <c r="HOO940" s="14"/>
      <c r="HOP940" s="14"/>
      <c r="HOQ940" s="14"/>
      <c r="HOR940" s="14"/>
      <c r="HOS940" s="14"/>
      <c r="HOT940" s="14"/>
      <c r="HOU940" s="14"/>
      <c r="HOV940" s="14"/>
      <c r="HOW940" s="14"/>
      <c r="HOX940" s="14"/>
      <c r="HOY940" s="14"/>
      <c r="HOZ940" s="14"/>
      <c r="HPA940" s="14"/>
      <c r="HPB940" s="14"/>
      <c r="HPC940" s="14"/>
      <c r="HPD940" s="14"/>
      <c r="HPE940" s="14"/>
      <c r="HPF940" s="14"/>
      <c r="HPG940" s="14"/>
      <c r="HPH940" s="14"/>
      <c r="HPI940" s="14"/>
      <c r="HPJ940" s="14"/>
      <c r="HPK940" s="14"/>
      <c r="HPL940" s="14"/>
      <c r="HPM940" s="14"/>
      <c r="HPN940" s="14"/>
      <c r="HPO940" s="14"/>
      <c r="HPP940" s="14"/>
      <c r="HPQ940" s="14"/>
      <c r="HPR940" s="14"/>
      <c r="HPS940" s="14"/>
      <c r="HPT940" s="14"/>
      <c r="HPU940" s="14"/>
      <c r="HPV940" s="14"/>
      <c r="HPW940" s="14"/>
      <c r="HPX940" s="14"/>
      <c r="HPY940" s="14"/>
      <c r="HPZ940" s="14"/>
      <c r="HQA940" s="14"/>
      <c r="HQB940" s="14"/>
      <c r="HQC940" s="14"/>
      <c r="HQD940" s="14"/>
      <c r="HQE940" s="14"/>
      <c r="HQF940" s="14"/>
      <c r="HQG940" s="14"/>
      <c r="HQH940" s="14"/>
      <c r="HQI940" s="14"/>
      <c r="HQJ940" s="14"/>
      <c r="HQK940" s="14"/>
      <c r="HQL940" s="14"/>
      <c r="HQM940" s="14"/>
      <c r="HQN940" s="14"/>
      <c r="HQO940" s="14"/>
      <c r="HQP940" s="14"/>
      <c r="HQQ940" s="14"/>
      <c r="HQR940" s="14"/>
      <c r="HQS940" s="14"/>
      <c r="HQT940" s="14"/>
      <c r="HQU940" s="14"/>
      <c r="HQV940" s="14"/>
      <c r="HQW940" s="14"/>
      <c r="HQX940" s="14"/>
      <c r="HQY940" s="14"/>
      <c r="HQZ940" s="14"/>
      <c r="HRA940" s="14"/>
      <c r="HRB940" s="14"/>
      <c r="HRC940" s="14"/>
      <c r="HRD940" s="14"/>
      <c r="HRE940" s="14"/>
      <c r="HRF940" s="14"/>
      <c r="HRG940" s="14"/>
      <c r="HRH940" s="14"/>
      <c r="HRI940" s="14"/>
      <c r="HRJ940" s="14"/>
      <c r="HRK940" s="14"/>
      <c r="HRL940" s="14"/>
      <c r="HRM940" s="14"/>
      <c r="HRN940" s="14"/>
      <c r="HRO940" s="14"/>
      <c r="HRP940" s="14"/>
      <c r="HRQ940" s="14"/>
      <c r="HRR940" s="14"/>
      <c r="HRS940" s="14"/>
      <c r="HRT940" s="14"/>
      <c r="HRU940" s="14"/>
      <c r="HRV940" s="14"/>
      <c r="HRW940" s="14"/>
      <c r="HRX940" s="14"/>
      <c r="HRY940" s="14"/>
      <c r="HRZ940" s="14"/>
      <c r="HSA940" s="14"/>
      <c r="HSB940" s="14"/>
      <c r="HSC940" s="14"/>
      <c r="HSD940" s="14"/>
      <c r="HSE940" s="14"/>
      <c r="HSF940" s="14"/>
      <c r="HSG940" s="14"/>
      <c r="HSH940" s="14"/>
      <c r="HSI940" s="14"/>
      <c r="HSJ940" s="14"/>
      <c r="HSK940" s="14"/>
      <c r="HSL940" s="14"/>
      <c r="HSM940" s="14"/>
      <c r="HSN940" s="14"/>
      <c r="HSO940" s="14"/>
      <c r="HSP940" s="14"/>
      <c r="HSQ940" s="14"/>
      <c r="HSR940" s="14"/>
      <c r="HSS940" s="14"/>
      <c r="HST940" s="14"/>
      <c r="HSU940" s="14"/>
      <c r="HSV940" s="14"/>
      <c r="HSW940" s="14"/>
      <c r="HSX940" s="14"/>
      <c r="HSY940" s="14"/>
      <c r="HSZ940" s="14"/>
      <c r="HTA940" s="14"/>
      <c r="HTB940" s="14"/>
      <c r="HTC940" s="14"/>
      <c r="HTD940" s="14"/>
      <c r="HTE940" s="14"/>
      <c r="HTF940" s="14"/>
      <c r="HTG940" s="14"/>
      <c r="HTH940" s="14"/>
      <c r="HTI940" s="14"/>
      <c r="HTJ940" s="14"/>
      <c r="HTK940" s="14"/>
      <c r="HTL940" s="14"/>
      <c r="HTM940" s="14"/>
      <c r="HTN940" s="14"/>
      <c r="HTO940" s="14"/>
      <c r="HTP940" s="14"/>
      <c r="HTQ940" s="14"/>
      <c r="HTR940" s="14"/>
      <c r="HTS940" s="14"/>
      <c r="HTT940" s="14"/>
      <c r="HTU940" s="14"/>
      <c r="HTV940" s="14"/>
      <c r="HTW940" s="14"/>
      <c r="HTX940" s="14"/>
      <c r="HTY940" s="14"/>
      <c r="HTZ940" s="14"/>
      <c r="HUA940" s="14"/>
      <c r="HUB940" s="14"/>
      <c r="HUC940" s="14"/>
      <c r="HUD940" s="14"/>
      <c r="HUE940" s="14"/>
      <c r="HUF940" s="14"/>
      <c r="HUG940" s="14"/>
      <c r="HUH940" s="14"/>
      <c r="HUI940" s="14"/>
      <c r="HUJ940" s="14"/>
      <c r="HUK940" s="14"/>
      <c r="HUL940" s="14"/>
      <c r="HUM940" s="14"/>
      <c r="HUN940" s="14"/>
      <c r="HUO940" s="14"/>
      <c r="HUP940" s="14"/>
      <c r="HUQ940" s="14"/>
      <c r="HUR940" s="14"/>
      <c r="HUS940" s="14"/>
      <c r="HUT940" s="14"/>
      <c r="HUU940" s="14"/>
      <c r="HUV940" s="14"/>
      <c r="HUW940" s="14"/>
      <c r="HUX940" s="14"/>
      <c r="HUY940" s="14"/>
      <c r="HUZ940" s="14"/>
      <c r="HVA940" s="14"/>
      <c r="HVB940" s="14"/>
      <c r="HVC940" s="14"/>
      <c r="HVD940" s="14"/>
      <c r="HVE940" s="14"/>
      <c r="HVF940" s="14"/>
      <c r="HVG940" s="14"/>
      <c r="HVH940" s="14"/>
      <c r="HVI940" s="14"/>
      <c r="HVJ940" s="14"/>
      <c r="HVK940" s="14"/>
      <c r="HVL940" s="14"/>
      <c r="HVM940" s="14"/>
      <c r="HVN940" s="14"/>
      <c r="HVO940" s="14"/>
      <c r="HVP940" s="14"/>
      <c r="HVQ940" s="14"/>
      <c r="HVR940" s="14"/>
      <c r="HVS940" s="14"/>
      <c r="HVT940" s="14"/>
      <c r="HVU940" s="14"/>
      <c r="HVV940" s="14"/>
      <c r="HVW940" s="14"/>
      <c r="HVX940" s="14"/>
      <c r="HVY940" s="14"/>
      <c r="HVZ940" s="14"/>
      <c r="HWA940" s="14"/>
      <c r="HWB940" s="14"/>
      <c r="HWC940" s="14"/>
      <c r="HWD940" s="14"/>
      <c r="HWE940" s="14"/>
      <c r="HWF940" s="14"/>
      <c r="HWG940" s="14"/>
      <c r="HWH940" s="14"/>
      <c r="HWI940" s="14"/>
      <c r="HWJ940" s="14"/>
      <c r="HWK940" s="14"/>
      <c r="HWL940" s="14"/>
      <c r="HWM940" s="14"/>
      <c r="HWN940" s="14"/>
      <c r="HWO940" s="14"/>
      <c r="HWP940" s="14"/>
      <c r="HWQ940" s="14"/>
      <c r="HWR940" s="14"/>
      <c r="HWS940" s="14"/>
      <c r="HWT940" s="14"/>
      <c r="HWU940" s="14"/>
      <c r="HWV940" s="14"/>
      <c r="HWW940" s="14"/>
      <c r="HWX940" s="14"/>
      <c r="HWY940" s="14"/>
      <c r="HWZ940" s="14"/>
      <c r="HXA940" s="14"/>
      <c r="HXB940" s="14"/>
      <c r="HXC940" s="14"/>
      <c r="HXD940" s="14"/>
      <c r="HXE940" s="14"/>
      <c r="HXF940" s="14"/>
      <c r="HXG940" s="14"/>
      <c r="HXH940" s="14"/>
      <c r="HXI940" s="14"/>
      <c r="HXJ940" s="14"/>
      <c r="HXK940" s="14"/>
      <c r="HXL940" s="14"/>
      <c r="HXM940" s="14"/>
      <c r="HXN940" s="14"/>
      <c r="HXO940" s="14"/>
      <c r="HXP940" s="14"/>
      <c r="HXQ940" s="14"/>
      <c r="HXR940" s="14"/>
      <c r="HXS940" s="14"/>
      <c r="HXT940" s="14"/>
      <c r="HXU940" s="14"/>
      <c r="HXV940" s="14"/>
      <c r="HXW940" s="14"/>
      <c r="HXX940" s="14"/>
      <c r="HXY940" s="14"/>
      <c r="HXZ940" s="14"/>
      <c r="HYA940" s="14"/>
      <c r="HYB940" s="14"/>
      <c r="HYC940" s="14"/>
      <c r="HYD940" s="14"/>
      <c r="HYE940" s="14"/>
      <c r="HYF940" s="14"/>
      <c r="HYG940" s="14"/>
      <c r="HYH940" s="14"/>
      <c r="HYI940" s="14"/>
      <c r="HYJ940" s="14"/>
      <c r="HYK940" s="14"/>
      <c r="HYL940" s="14"/>
      <c r="HYM940" s="14"/>
      <c r="HYN940" s="14"/>
      <c r="HYO940" s="14"/>
      <c r="HYP940" s="14"/>
      <c r="HYQ940" s="14"/>
      <c r="HYR940" s="14"/>
      <c r="HYS940" s="14"/>
      <c r="HYT940" s="14"/>
      <c r="HYU940" s="14"/>
      <c r="HYV940" s="14"/>
      <c r="HYW940" s="14"/>
      <c r="HYX940" s="14"/>
      <c r="HYY940" s="14"/>
      <c r="HYZ940" s="14"/>
      <c r="HZA940" s="14"/>
      <c r="HZB940" s="14"/>
      <c r="HZC940" s="14"/>
      <c r="HZD940" s="14"/>
      <c r="HZE940" s="14"/>
      <c r="HZF940" s="14"/>
      <c r="HZG940" s="14"/>
      <c r="HZH940" s="14"/>
      <c r="HZI940" s="14"/>
      <c r="HZJ940" s="14"/>
      <c r="HZK940" s="14"/>
      <c r="HZL940" s="14"/>
      <c r="HZM940" s="14"/>
      <c r="HZN940" s="14"/>
      <c r="HZO940" s="14"/>
      <c r="HZP940" s="14"/>
      <c r="HZQ940" s="14"/>
      <c r="HZR940" s="14"/>
      <c r="HZS940" s="14"/>
      <c r="HZT940" s="14"/>
      <c r="HZU940" s="14"/>
      <c r="HZV940" s="14"/>
      <c r="HZW940" s="14"/>
      <c r="HZX940" s="14"/>
      <c r="HZY940" s="14"/>
      <c r="HZZ940" s="14"/>
      <c r="IAA940" s="14"/>
      <c r="IAB940" s="14"/>
      <c r="IAC940" s="14"/>
      <c r="IAD940" s="14"/>
      <c r="IAE940" s="14"/>
      <c r="IAF940" s="14"/>
      <c r="IAG940" s="14"/>
      <c r="IAH940" s="14"/>
      <c r="IAI940" s="14"/>
      <c r="IAJ940" s="14"/>
      <c r="IAK940" s="14"/>
      <c r="IAL940" s="14"/>
      <c r="IAM940" s="14"/>
      <c r="IAN940" s="14"/>
      <c r="IAO940" s="14"/>
      <c r="IAP940" s="14"/>
      <c r="IAQ940" s="14"/>
      <c r="IAR940" s="14"/>
      <c r="IAS940" s="14"/>
      <c r="IAT940" s="14"/>
      <c r="IAU940" s="14"/>
      <c r="IAV940" s="14"/>
      <c r="IAW940" s="14"/>
      <c r="IAX940" s="14"/>
      <c r="IAY940" s="14"/>
      <c r="IAZ940" s="14"/>
      <c r="IBA940" s="14"/>
      <c r="IBB940" s="14"/>
      <c r="IBC940" s="14"/>
      <c r="IBD940" s="14"/>
      <c r="IBE940" s="14"/>
      <c r="IBF940" s="14"/>
      <c r="IBG940" s="14"/>
      <c r="IBH940" s="14"/>
      <c r="IBI940" s="14"/>
      <c r="IBJ940" s="14"/>
      <c r="IBK940" s="14"/>
      <c r="IBL940" s="14"/>
      <c r="IBM940" s="14"/>
      <c r="IBN940" s="14"/>
      <c r="IBO940" s="14"/>
      <c r="IBP940" s="14"/>
      <c r="IBQ940" s="14"/>
      <c r="IBR940" s="14"/>
      <c r="IBS940" s="14"/>
      <c r="IBT940" s="14"/>
      <c r="IBU940" s="14"/>
      <c r="IBV940" s="14"/>
      <c r="IBW940" s="14"/>
      <c r="IBX940" s="14"/>
      <c r="IBY940" s="14"/>
      <c r="IBZ940" s="14"/>
      <c r="ICA940" s="14"/>
      <c r="ICB940" s="14"/>
      <c r="ICC940" s="14"/>
      <c r="ICD940" s="14"/>
      <c r="ICE940" s="14"/>
      <c r="ICF940" s="14"/>
      <c r="ICG940" s="14"/>
      <c r="ICH940" s="14"/>
      <c r="ICI940" s="14"/>
      <c r="ICJ940" s="14"/>
      <c r="ICK940" s="14"/>
      <c r="ICL940" s="14"/>
      <c r="ICM940" s="14"/>
      <c r="ICN940" s="14"/>
      <c r="ICO940" s="14"/>
      <c r="ICP940" s="14"/>
      <c r="ICQ940" s="14"/>
      <c r="ICR940" s="14"/>
      <c r="ICS940" s="14"/>
      <c r="ICT940" s="14"/>
      <c r="ICU940" s="14"/>
      <c r="ICV940" s="14"/>
      <c r="ICW940" s="14"/>
      <c r="ICX940" s="14"/>
      <c r="ICY940" s="14"/>
      <c r="ICZ940" s="14"/>
      <c r="IDA940" s="14"/>
      <c r="IDB940" s="14"/>
      <c r="IDC940" s="14"/>
      <c r="IDD940" s="14"/>
      <c r="IDE940" s="14"/>
      <c r="IDF940" s="14"/>
      <c r="IDG940" s="14"/>
      <c r="IDH940" s="14"/>
      <c r="IDI940" s="14"/>
      <c r="IDJ940" s="14"/>
      <c r="IDK940" s="14"/>
      <c r="IDL940" s="14"/>
      <c r="IDM940" s="14"/>
      <c r="IDN940" s="14"/>
      <c r="IDO940" s="14"/>
      <c r="IDP940" s="14"/>
      <c r="IDQ940" s="14"/>
      <c r="IDR940" s="14"/>
      <c r="IDS940" s="14"/>
      <c r="IDT940" s="14"/>
      <c r="IDU940" s="14"/>
      <c r="IDV940" s="14"/>
      <c r="IDW940" s="14"/>
      <c r="IDX940" s="14"/>
      <c r="IDY940" s="14"/>
      <c r="IDZ940" s="14"/>
      <c r="IEA940" s="14"/>
      <c r="IEB940" s="14"/>
      <c r="IEC940" s="14"/>
      <c r="IED940" s="14"/>
      <c r="IEE940" s="14"/>
      <c r="IEF940" s="14"/>
      <c r="IEG940" s="14"/>
      <c r="IEH940" s="14"/>
      <c r="IEI940" s="14"/>
      <c r="IEJ940" s="14"/>
      <c r="IEK940" s="14"/>
      <c r="IEL940" s="14"/>
      <c r="IEM940" s="14"/>
      <c r="IEN940" s="14"/>
      <c r="IEO940" s="14"/>
      <c r="IEP940" s="14"/>
      <c r="IEQ940" s="14"/>
      <c r="IER940" s="14"/>
      <c r="IES940" s="14"/>
      <c r="IET940" s="14"/>
      <c r="IEU940" s="14"/>
      <c r="IEV940" s="14"/>
      <c r="IEW940" s="14"/>
      <c r="IEX940" s="14"/>
      <c r="IEY940" s="14"/>
      <c r="IEZ940" s="14"/>
      <c r="IFA940" s="14"/>
      <c r="IFB940" s="14"/>
      <c r="IFC940" s="14"/>
      <c r="IFD940" s="14"/>
      <c r="IFE940" s="14"/>
      <c r="IFF940" s="14"/>
      <c r="IFG940" s="14"/>
      <c r="IFH940" s="14"/>
      <c r="IFI940" s="14"/>
      <c r="IFJ940" s="14"/>
      <c r="IFK940" s="14"/>
      <c r="IFL940" s="14"/>
      <c r="IFM940" s="14"/>
      <c r="IFN940" s="14"/>
      <c r="IFO940" s="14"/>
      <c r="IFP940" s="14"/>
      <c r="IFQ940" s="14"/>
      <c r="IFR940" s="14"/>
      <c r="IFS940" s="14"/>
      <c r="IFT940" s="14"/>
      <c r="IFU940" s="14"/>
      <c r="IFV940" s="14"/>
      <c r="IFW940" s="14"/>
      <c r="IFX940" s="14"/>
      <c r="IFY940" s="14"/>
      <c r="IFZ940" s="14"/>
      <c r="IGA940" s="14"/>
      <c r="IGB940" s="14"/>
      <c r="IGC940" s="14"/>
      <c r="IGD940" s="14"/>
      <c r="IGE940" s="14"/>
      <c r="IGF940" s="14"/>
      <c r="IGG940" s="14"/>
      <c r="IGH940" s="14"/>
      <c r="IGI940" s="14"/>
      <c r="IGJ940" s="14"/>
      <c r="IGK940" s="14"/>
      <c r="IGL940" s="14"/>
      <c r="IGM940" s="14"/>
      <c r="IGN940" s="14"/>
      <c r="IGO940" s="14"/>
      <c r="IGP940" s="14"/>
      <c r="IGQ940" s="14"/>
      <c r="IGR940" s="14"/>
      <c r="IGS940" s="14"/>
      <c r="IGT940" s="14"/>
      <c r="IGU940" s="14"/>
      <c r="IGV940" s="14"/>
      <c r="IGW940" s="14"/>
      <c r="IGX940" s="14"/>
      <c r="IGY940" s="14"/>
      <c r="IGZ940" s="14"/>
      <c r="IHA940" s="14"/>
      <c r="IHB940" s="14"/>
      <c r="IHC940" s="14"/>
      <c r="IHD940" s="14"/>
      <c r="IHE940" s="14"/>
      <c r="IHF940" s="14"/>
      <c r="IHG940" s="14"/>
      <c r="IHH940" s="14"/>
      <c r="IHI940" s="14"/>
      <c r="IHJ940" s="14"/>
      <c r="IHK940" s="14"/>
      <c r="IHL940" s="14"/>
      <c r="IHM940" s="14"/>
      <c r="IHN940" s="14"/>
      <c r="IHO940" s="14"/>
      <c r="IHP940" s="14"/>
      <c r="IHQ940" s="14"/>
      <c r="IHR940" s="14"/>
      <c r="IHS940" s="14"/>
      <c r="IHT940" s="14"/>
      <c r="IHU940" s="14"/>
      <c r="IHV940" s="14"/>
      <c r="IHW940" s="14"/>
      <c r="IHX940" s="14"/>
      <c r="IHY940" s="14"/>
      <c r="IHZ940" s="14"/>
      <c r="IIA940" s="14"/>
      <c r="IIB940" s="14"/>
      <c r="IIC940" s="14"/>
      <c r="IID940" s="14"/>
      <c r="IIE940" s="14"/>
      <c r="IIF940" s="14"/>
      <c r="IIG940" s="14"/>
      <c r="IIH940" s="14"/>
      <c r="III940" s="14"/>
      <c r="IIJ940" s="14"/>
      <c r="IIK940" s="14"/>
      <c r="IIL940" s="14"/>
      <c r="IIM940" s="14"/>
      <c r="IIN940" s="14"/>
      <c r="IIO940" s="14"/>
      <c r="IIP940" s="14"/>
      <c r="IIQ940" s="14"/>
      <c r="IIR940" s="14"/>
      <c r="IIS940" s="14"/>
      <c r="IIT940" s="14"/>
      <c r="IIU940" s="14"/>
      <c r="IIV940" s="14"/>
      <c r="IIW940" s="14"/>
      <c r="IIX940" s="14"/>
      <c r="IIY940" s="14"/>
      <c r="IIZ940" s="14"/>
      <c r="IJA940" s="14"/>
      <c r="IJB940" s="14"/>
      <c r="IJC940" s="14"/>
      <c r="IJD940" s="14"/>
      <c r="IJE940" s="14"/>
      <c r="IJF940" s="14"/>
      <c r="IJG940" s="14"/>
      <c r="IJH940" s="14"/>
      <c r="IJI940" s="14"/>
      <c r="IJJ940" s="14"/>
      <c r="IJK940" s="14"/>
      <c r="IJL940" s="14"/>
      <c r="IJM940" s="14"/>
      <c r="IJN940" s="14"/>
      <c r="IJO940" s="14"/>
      <c r="IJP940" s="14"/>
      <c r="IJQ940" s="14"/>
      <c r="IJR940" s="14"/>
      <c r="IJS940" s="14"/>
      <c r="IJT940" s="14"/>
      <c r="IJU940" s="14"/>
      <c r="IJV940" s="14"/>
      <c r="IJW940" s="14"/>
      <c r="IJX940" s="14"/>
      <c r="IJY940" s="14"/>
      <c r="IJZ940" s="14"/>
      <c r="IKA940" s="14"/>
      <c r="IKB940" s="14"/>
      <c r="IKC940" s="14"/>
      <c r="IKD940" s="14"/>
      <c r="IKE940" s="14"/>
      <c r="IKF940" s="14"/>
      <c r="IKG940" s="14"/>
      <c r="IKH940" s="14"/>
      <c r="IKI940" s="14"/>
      <c r="IKJ940" s="14"/>
      <c r="IKK940" s="14"/>
      <c r="IKL940" s="14"/>
      <c r="IKM940" s="14"/>
      <c r="IKN940" s="14"/>
      <c r="IKO940" s="14"/>
      <c r="IKP940" s="14"/>
      <c r="IKQ940" s="14"/>
      <c r="IKR940" s="14"/>
      <c r="IKS940" s="14"/>
      <c r="IKT940" s="14"/>
      <c r="IKU940" s="14"/>
      <c r="IKV940" s="14"/>
      <c r="IKW940" s="14"/>
      <c r="IKX940" s="14"/>
      <c r="IKY940" s="14"/>
      <c r="IKZ940" s="14"/>
      <c r="ILA940" s="14"/>
      <c r="ILB940" s="14"/>
      <c r="ILC940" s="14"/>
      <c r="ILD940" s="14"/>
      <c r="ILE940" s="14"/>
      <c r="ILF940" s="14"/>
      <c r="ILG940" s="14"/>
      <c r="ILH940" s="14"/>
      <c r="ILI940" s="14"/>
      <c r="ILJ940" s="14"/>
      <c r="ILK940" s="14"/>
      <c r="ILL940" s="14"/>
      <c r="ILM940" s="14"/>
      <c r="ILN940" s="14"/>
      <c r="ILO940" s="14"/>
      <c r="ILP940" s="14"/>
      <c r="ILQ940" s="14"/>
      <c r="ILR940" s="14"/>
      <c r="ILS940" s="14"/>
      <c r="ILT940" s="14"/>
      <c r="ILU940" s="14"/>
      <c r="ILV940" s="14"/>
      <c r="ILW940" s="14"/>
      <c r="ILX940" s="14"/>
      <c r="ILY940" s="14"/>
      <c r="ILZ940" s="14"/>
      <c r="IMA940" s="14"/>
      <c r="IMB940" s="14"/>
      <c r="IMC940" s="14"/>
      <c r="IMD940" s="14"/>
      <c r="IME940" s="14"/>
      <c r="IMF940" s="14"/>
      <c r="IMG940" s="14"/>
      <c r="IMH940" s="14"/>
      <c r="IMI940" s="14"/>
      <c r="IMJ940" s="14"/>
      <c r="IMK940" s="14"/>
      <c r="IML940" s="14"/>
      <c r="IMM940" s="14"/>
      <c r="IMN940" s="14"/>
      <c r="IMO940" s="14"/>
      <c r="IMP940" s="14"/>
      <c r="IMQ940" s="14"/>
      <c r="IMR940" s="14"/>
      <c r="IMS940" s="14"/>
      <c r="IMT940" s="14"/>
      <c r="IMU940" s="14"/>
      <c r="IMV940" s="14"/>
      <c r="IMW940" s="14"/>
      <c r="IMX940" s="14"/>
      <c r="IMY940" s="14"/>
      <c r="IMZ940" s="14"/>
      <c r="INA940" s="14"/>
      <c r="INB940" s="14"/>
      <c r="INC940" s="14"/>
      <c r="IND940" s="14"/>
      <c r="INE940" s="14"/>
      <c r="INF940" s="14"/>
      <c r="ING940" s="14"/>
      <c r="INH940" s="14"/>
      <c r="INI940" s="14"/>
      <c r="INJ940" s="14"/>
      <c r="INK940" s="14"/>
      <c r="INL940" s="14"/>
      <c r="INM940" s="14"/>
      <c r="INN940" s="14"/>
      <c r="INO940" s="14"/>
      <c r="INP940" s="14"/>
      <c r="INQ940" s="14"/>
      <c r="INR940" s="14"/>
      <c r="INS940" s="14"/>
      <c r="INT940" s="14"/>
      <c r="INU940" s="14"/>
      <c r="INV940" s="14"/>
      <c r="INW940" s="14"/>
      <c r="INX940" s="14"/>
      <c r="INY940" s="14"/>
      <c r="INZ940" s="14"/>
      <c r="IOA940" s="14"/>
      <c r="IOB940" s="14"/>
      <c r="IOC940" s="14"/>
      <c r="IOD940" s="14"/>
      <c r="IOE940" s="14"/>
      <c r="IOF940" s="14"/>
      <c r="IOG940" s="14"/>
      <c r="IOH940" s="14"/>
      <c r="IOI940" s="14"/>
      <c r="IOJ940" s="14"/>
      <c r="IOK940" s="14"/>
      <c r="IOL940" s="14"/>
      <c r="IOM940" s="14"/>
      <c r="ION940" s="14"/>
      <c r="IOO940" s="14"/>
      <c r="IOP940" s="14"/>
      <c r="IOQ940" s="14"/>
      <c r="IOR940" s="14"/>
      <c r="IOS940" s="14"/>
      <c r="IOT940" s="14"/>
      <c r="IOU940" s="14"/>
      <c r="IOV940" s="14"/>
      <c r="IOW940" s="14"/>
      <c r="IOX940" s="14"/>
      <c r="IOY940" s="14"/>
      <c r="IOZ940" s="14"/>
      <c r="IPA940" s="14"/>
      <c r="IPB940" s="14"/>
      <c r="IPC940" s="14"/>
      <c r="IPD940" s="14"/>
      <c r="IPE940" s="14"/>
      <c r="IPF940" s="14"/>
      <c r="IPG940" s="14"/>
      <c r="IPH940" s="14"/>
      <c r="IPI940" s="14"/>
      <c r="IPJ940" s="14"/>
      <c r="IPK940" s="14"/>
      <c r="IPL940" s="14"/>
      <c r="IPM940" s="14"/>
      <c r="IPN940" s="14"/>
      <c r="IPO940" s="14"/>
      <c r="IPP940" s="14"/>
      <c r="IPQ940" s="14"/>
      <c r="IPR940" s="14"/>
      <c r="IPS940" s="14"/>
      <c r="IPT940" s="14"/>
      <c r="IPU940" s="14"/>
      <c r="IPV940" s="14"/>
      <c r="IPW940" s="14"/>
      <c r="IPX940" s="14"/>
      <c r="IPY940" s="14"/>
      <c r="IPZ940" s="14"/>
      <c r="IQA940" s="14"/>
      <c r="IQB940" s="14"/>
      <c r="IQC940" s="14"/>
      <c r="IQD940" s="14"/>
      <c r="IQE940" s="14"/>
      <c r="IQF940" s="14"/>
      <c r="IQG940" s="14"/>
      <c r="IQH940" s="14"/>
      <c r="IQI940" s="14"/>
      <c r="IQJ940" s="14"/>
      <c r="IQK940" s="14"/>
      <c r="IQL940" s="14"/>
      <c r="IQM940" s="14"/>
      <c r="IQN940" s="14"/>
      <c r="IQO940" s="14"/>
      <c r="IQP940" s="14"/>
      <c r="IQQ940" s="14"/>
      <c r="IQR940" s="14"/>
      <c r="IQS940" s="14"/>
      <c r="IQT940" s="14"/>
      <c r="IQU940" s="14"/>
      <c r="IQV940" s="14"/>
      <c r="IQW940" s="14"/>
      <c r="IQX940" s="14"/>
      <c r="IQY940" s="14"/>
      <c r="IQZ940" s="14"/>
      <c r="IRA940" s="14"/>
      <c r="IRB940" s="14"/>
      <c r="IRC940" s="14"/>
      <c r="IRD940" s="14"/>
      <c r="IRE940" s="14"/>
      <c r="IRF940" s="14"/>
      <c r="IRG940" s="14"/>
      <c r="IRH940" s="14"/>
      <c r="IRI940" s="14"/>
      <c r="IRJ940" s="14"/>
      <c r="IRK940" s="14"/>
      <c r="IRL940" s="14"/>
      <c r="IRM940" s="14"/>
      <c r="IRN940" s="14"/>
      <c r="IRO940" s="14"/>
      <c r="IRP940" s="14"/>
      <c r="IRQ940" s="14"/>
      <c r="IRR940" s="14"/>
      <c r="IRS940" s="14"/>
      <c r="IRT940" s="14"/>
      <c r="IRU940" s="14"/>
      <c r="IRV940" s="14"/>
      <c r="IRW940" s="14"/>
      <c r="IRX940" s="14"/>
      <c r="IRY940" s="14"/>
      <c r="IRZ940" s="14"/>
      <c r="ISA940" s="14"/>
      <c r="ISB940" s="14"/>
      <c r="ISC940" s="14"/>
      <c r="ISD940" s="14"/>
      <c r="ISE940" s="14"/>
      <c r="ISF940" s="14"/>
      <c r="ISG940" s="14"/>
      <c r="ISH940" s="14"/>
      <c r="ISI940" s="14"/>
      <c r="ISJ940" s="14"/>
      <c r="ISK940" s="14"/>
      <c r="ISL940" s="14"/>
      <c r="ISM940" s="14"/>
      <c r="ISN940" s="14"/>
      <c r="ISO940" s="14"/>
      <c r="ISP940" s="14"/>
      <c r="ISQ940" s="14"/>
      <c r="ISR940" s="14"/>
      <c r="ISS940" s="14"/>
      <c r="IST940" s="14"/>
      <c r="ISU940" s="14"/>
      <c r="ISV940" s="14"/>
      <c r="ISW940" s="14"/>
      <c r="ISX940" s="14"/>
      <c r="ISY940" s="14"/>
      <c r="ISZ940" s="14"/>
      <c r="ITA940" s="14"/>
      <c r="ITB940" s="14"/>
      <c r="ITC940" s="14"/>
      <c r="ITD940" s="14"/>
      <c r="ITE940" s="14"/>
      <c r="ITF940" s="14"/>
      <c r="ITG940" s="14"/>
      <c r="ITH940" s="14"/>
      <c r="ITI940" s="14"/>
      <c r="ITJ940" s="14"/>
      <c r="ITK940" s="14"/>
      <c r="ITL940" s="14"/>
      <c r="ITM940" s="14"/>
      <c r="ITN940" s="14"/>
      <c r="ITO940" s="14"/>
      <c r="ITP940" s="14"/>
      <c r="ITQ940" s="14"/>
      <c r="ITR940" s="14"/>
      <c r="ITS940" s="14"/>
      <c r="ITT940" s="14"/>
      <c r="ITU940" s="14"/>
      <c r="ITV940" s="14"/>
      <c r="ITW940" s="14"/>
      <c r="ITX940" s="14"/>
      <c r="ITY940" s="14"/>
      <c r="ITZ940" s="14"/>
      <c r="IUA940" s="14"/>
      <c r="IUB940" s="14"/>
      <c r="IUC940" s="14"/>
      <c r="IUD940" s="14"/>
      <c r="IUE940" s="14"/>
      <c r="IUF940" s="14"/>
      <c r="IUG940" s="14"/>
      <c r="IUH940" s="14"/>
      <c r="IUI940" s="14"/>
      <c r="IUJ940" s="14"/>
      <c r="IUK940" s="14"/>
      <c r="IUL940" s="14"/>
      <c r="IUM940" s="14"/>
      <c r="IUN940" s="14"/>
      <c r="IUO940" s="14"/>
      <c r="IUP940" s="14"/>
      <c r="IUQ940" s="14"/>
      <c r="IUR940" s="14"/>
      <c r="IUS940" s="14"/>
      <c r="IUT940" s="14"/>
      <c r="IUU940" s="14"/>
      <c r="IUV940" s="14"/>
      <c r="IUW940" s="14"/>
      <c r="IUX940" s="14"/>
      <c r="IUY940" s="14"/>
      <c r="IUZ940" s="14"/>
      <c r="IVA940" s="14"/>
      <c r="IVB940" s="14"/>
      <c r="IVC940" s="14"/>
      <c r="IVD940" s="14"/>
      <c r="IVE940" s="14"/>
      <c r="IVF940" s="14"/>
      <c r="IVG940" s="14"/>
      <c r="IVH940" s="14"/>
      <c r="IVI940" s="14"/>
      <c r="IVJ940" s="14"/>
      <c r="IVK940" s="14"/>
      <c r="IVL940" s="14"/>
      <c r="IVM940" s="14"/>
      <c r="IVN940" s="14"/>
      <c r="IVO940" s="14"/>
      <c r="IVP940" s="14"/>
      <c r="IVQ940" s="14"/>
      <c r="IVR940" s="14"/>
      <c r="IVS940" s="14"/>
      <c r="IVT940" s="14"/>
      <c r="IVU940" s="14"/>
      <c r="IVV940" s="14"/>
      <c r="IVW940" s="14"/>
      <c r="IVX940" s="14"/>
      <c r="IVY940" s="14"/>
      <c r="IVZ940" s="14"/>
      <c r="IWA940" s="14"/>
      <c r="IWB940" s="14"/>
      <c r="IWC940" s="14"/>
      <c r="IWD940" s="14"/>
      <c r="IWE940" s="14"/>
      <c r="IWF940" s="14"/>
      <c r="IWG940" s="14"/>
      <c r="IWH940" s="14"/>
      <c r="IWI940" s="14"/>
      <c r="IWJ940" s="14"/>
      <c r="IWK940" s="14"/>
      <c r="IWL940" s="14"/>
      <c r="IWM940" s="14"/>
      <c r="IWN940" s="14"/>
      <c r="IWO940" s="14"/>
      <c r="IWP940" s="14"/>
      <c r="IWQ940" s="14"/>
      <c r="IWR940" s="14"/>
      <c r="IWS940" s="14"/>
      <c r="IWT940" s="14"/>
      <c r="IWU940" s="14"/>
      <c r="IWV940" s="14"/>
      <c r="IWW940" s="14"/>
      <c r="IWX940" s="14"/>
      <c r="IWY940" s="14"/>
      <c r="IWZ940" s="14"/>
      <c r="IXA940" s="14"/>
      <c r="IXB940" s="14"/>
      <c r="IXC940" s="14"/>
      <c r="IXD940" s="14"/>
      <c r="IXE940" s="14"/>
      <c r="IXF940" s="14"/>
      <c r="IXG940" s="14"/>
      <c r="IXH940" s="14"/>
      <c r="IXI940" s="14"/>
      <c r="IXJ940" s="14"/>
      <c r="IXK940" s="14"/>
      <c r="IXL940" s="14"/>
      <c r="IXM940" s="14"/>
      <c r="IXN940" s="14"/>
      <c r="IXO940" s="14"/>
      <c r="IXP940" s="14"/>
      <c r="IXQ940" s="14"/>
      <c r="IXR940" s="14"/>
      <c r="IXS940" s="14"/>
      <c r="IXT940" s="14"/>
      <c r="IXU940" s="14"/>
      <c r="IXV940" s="14"/>
      <c r="IXW940" s="14"/>
      <c r="IXX940" s="14"/>
      <c r="IXY940" s="14"/>
      <c r="IXZ940" s="14"/>
      <c r="IYA940" s="14"/>
      <c r="IYB940" s="14"/>
      <c r="IYC940" s="14"/>
      <c r="IYD940" s="14"/>
      <c r="IYE940" s="14"/>
      <c r="IYF940" s="14"/>
      <c r="IYG940" s="14"/>
      <c r="IYH940" s="14"/>
      <c r="IYI940" s="14"/>
      <c r="IYJ940" s="14"/>
      <c r="IYK940" s="14"/>
      <c r="IYL940" s="14"/>
      <c r="IYM940" s="14"/>
      <c r="IYN940" s="14"/>
      <c r="IYO940" s="14"/>
      <c r="IYP940" s="14"/>
      <c r="IYQ940" s="14"/>
      <c r="IYR940" s="14"/>
      <c r="IYS940" s="14"/>
      <c r="IYT940" s="14"/>
      <c r="IYU940" s="14"/>
      <c r="IYV940" s="14"/>
      <c r="IYW940" s="14"/>
      <c r="IYX940" s="14"/>
      <c r="IYY940" s="14"/>
      <c r="IYZ940" s="14"/>
      <c r="IZA940" s="14"/>
      <c r="IZB940" s="14"/>
      <c r="IZC940" s="14"/>
      <c r="IZD940" s="14"/>
      <c r="IZE940" s="14"/>
      <c r="IZF940" s="14"/>
      <c r="IZG940" s="14"/>
      <c r="IZH940" s="14"/>
      <c r="IZI940" s="14"/>
      <c r="IZJ940" s="14"/>
      <c r="IZK940" s="14"/>
      <c r="IZL940" s="14"/>
      <c r="IZM940" s="14"/>
      <c r="IZN940" s="14"/>
      <c r="IZO940" s="14"/>
      <c r="IZP940" s="14"/>
      <c r="IZQ940" s="14"/>
      <c r="IZR940" s="14"/>
      <c r="IZS940" s="14"/>
      <c r="IZT940" s="14"/>
      <c r="IZU940" s="14"/>
      <c r="IZV940" s="14"/>
      <c r="IZW940" s="14"/>
      <c r="IZX940" s="14"/>
      <c r="IZY940" s="14"/>
      <c r="IZZ940" s="14"/>
      <c r="JAA940" s="14"/>
      <c r="JAB940" s="14"/>
      <c r="JAC940" s="14"/>
      <c r="JAD940" s="14"/>
      <c r="JAE940" s="14"/>
      <c r="JAF940" s="14"/>
      <c r="JAG940" s="14"/>
      <c r="JAH940" s="14"/>
      <c r="JAI940" s="14"/>
      <c r="JAJ940" s="14"/>
      <c r="JAK940" s="14"/>
      <c r="JAL940" s="14"/>
      <c r="JAM940" s="14"/>
      <c r="JAN940" s="14"/>
      <c r="JAO940" s="14"/>
      <c r="JAP940" s="14"/>
      <c r="JAQ940" s="14"/>
      <c r="JAR940" s="14"/>
      <c r="JAS940" s="14"/>
      <c r="JAT940" s="14"/>
      <c r="JAU940" s="14"/>
      <c r="JAV940" s="14"/>
      <c r="JAW940" s="14"/>
      <c r="JAX940" s="14"/>
      <c r="JAY940" s="14"/>
      <c r="JAZ940" s="14"/>
      <c r="JBA940" s="14"/>
      <c r="JBB940" s="14"/>
      <c r="JBC940" s="14"/>
      <c r="JBD940" s="14"/>
      <c r="JBE940" s="14"/>
      <c r="JBF940" s="14"/>
      <c r="JBG940" s="14"/>
      <c r="JBH940" s="14"/>
      <c r="JBI940" s="14"/>
      <c r="JBJ940" s="14"/>
      <c r="JBK940" s="14"/>
      <c r="JBL940" s="14"/>
      <c r="JBM940" s="14"/>
      <c r="JBN940" s="14"/>
      <c r="JBO940" s="14"/>
      <c r="JBP940" s="14"/>
      <c r="JBQ940" s="14"/>
      <c r="JBR940" s="14"/>
      <c r="JBS940" s="14"/>
      <c r="JBT940" s="14"/>
      <c r="JBU940" s="14"/>
      <c r="JBV940" s="14"/>
      <c r="JBW940" s="14"/>
      <c r="JBX940" s="14"/>
      <c r="JBY940" s="14"/>
      <c r="JBZ940" s="14"/>
      <c r="JCA940" s="14"/>
      <c r="JCB940" s="14"/>
      <c r="JCC940" s="14"/>
      <c r="JCD940" s="14"/>
      <c r="JCE940" s="14"/>
      <c r="JCF940" s="14"/>
      <c r="JCG940" s="14"/>
      <c r="JCH940" s="14"/>
      <c r="JCI940" s="14"/>
      <c r="JCJ940" s="14"/>
      <c r="JCK940" s="14"/>
      <c r="JCL940" s="14"/>
      <c r="JCM940" s="14"/>
      <c r="JCN940" s="14"/>
      <c r="JCO940" s="14"/>
      <c r="JCP940" s="14"/>
      <c r="JCQ940" s="14"/>
      <c r="JCR940" s="14"/>
      <c r="JCS940" s="14"/>
      <c r="JCT940" s="14"/>
      <c r="JCU940" s="14"/>
      <c r="JCV940" s="14"/>
      <c r="JCW940" s="14"/>
      <c r="JCX940" s="14"/>
      <c r="JCY940" s="14"/>
      <c r="JCZ940" s="14"/>
      <c r="JDA940" s="14"/>
      <c r="JDB940" s="14"/>
      <c r="JDC940" s="14"/>
      <c r="JDD940" s="14"/>
      <c r="JDE940" s="14"/>
      <c r="JDF940" s="14"/>
      <c r="JDG940" s="14"/>
      <c r="JDH940" s="14"/>
      <c r="JDI940" s="14"/>
      <c r="JDJ940" s="14"/>
      <c r="JDK940" s="14"/>
      <c r="JDL940" s="14"/>
      <c r="JDM940" s="14"/>
      <c r="JDN940" s="14"/>
      <c r="JDO940" s="14"/>
      <c r="JDP940" s="14"/>
      <c r="JDQ940" s="14"/>
      <c r="JDR940" s="14"/>
      <c r="JDS940" s="14"/>
      <c r="JDT940" s="14"/>
      <c r="JDU940" s="14"/>
      <c r="JDV940" s="14"/>
      <c r="JDW940" s="14"/>
      <c r="JDX940" s="14"/>
      <c r="JDY940" s="14"/>
      <c r="JDZ940" s="14"/>
      <c r="JEA940" s="14"/>
      <c r="JEB940" s="14"/>
      <c r="JEC940" s="14"/>
      <c r="JED940" s="14"/>
      <c r="JEE940" s="14"/>
      <c r="JEF940" s="14"/>
      <c r="JEG940" s="14"/>
      <c r="JEH940" s="14"/>
      <c r="JEI940" s="14"/>
      <c r="JEJ940" s="14"/>
      <c r="JEK940" s="14"/>
      <c r="JEL940" s="14"/>
      <c r="JEM940" s="14"/>
      <c r="JEN940" s="14"/>
      <c r="JEO940" s="14"/>
      <c r="JEP940" s="14"/>
      <c r="JEQ940" s="14"/>
      <c r="JER940" s="14"/>
      <c r="JES940" s="14"/>
      <c r="JET940" s="14"/>
      <c r="JEU940" s="14"/>
      <c r="JEV940" s="14"/>
      <c r="JEW940" s="14"/>
      <c r="JEX940" s="14"/>
      <c r="JEY940" s="14"/>
      <c r="JEZ940" s="14"/>
      <c r="JFA940" s="14"/>
      <c r="JFB940" s="14"/>
      <c r="JFC940" s="14"/>
      <c r="JFD940" s="14"/>
      <c r="JFE940" s="14"/>
      <c r="JFF940" s="14"/>
      <c r="JFG940" s="14"/>
      <c r="JFH940" s="14"/>
      <c r="JFI940" s="14"/>
      <c r="JFJ940" s="14"/>
      <c r="JFK940" s="14"/>
      <c r="JFL940" s="14"/>
      <c r="JFM940" s="14"/>
      <c r="JFN940" s="14"/>
      <c r="JFO940" s="14"/>
      <c r="JFP940" s="14"/>
      <c r="JFQ940" s="14"/>
      <c r="JFR940" s="14"/>
      <c r="JFS940" s="14"/>
      <c r="JFT940" s="14"/>
      <c r="JFU940" s="14"/>
      <c r="JFV940" s="14"/>
      <c r="JFW940" s="14"/>
      <c r="JFX940" s="14"/>
      <c r="JFY940" s="14"/>
      <c r="JFZ940" s="14"/>
      <c r="JGA940" s="14"/>
      <c r="JGB940" s="14"/>
      <c r="JGC940" s="14"/>
      <c r="JGD940" s="14"/>
      <c r="JGE940" s="14"/>
      <c r="JGF940" s="14"/>
      <c r="JGG940" s="14"/>
      <c r="JGH940" s="14"/>
      <c r="JGI940" s="14"/>
      <c r="JGJ940" s="14"/>
      <c r="JGK940" s="14"/>
      <c r="JGL940" s="14"/>
      <c r="JGM940" s="14"/>
      <c r="JGN940" s="14"/>
      <c r="JGO940" s="14"/>
      <c r="JGP940" s="14"/>
      <c r="JGQ940" s="14"/>
      <c r="JGR940" s="14"/>
      <c r="JGS940" s="14"/>
      <c r="JGT940" s="14"/>
      <c r="JGU940" s="14"/>
      <c r="JGV940" s="14"/>
      <c r="JGW940" s="14"/>
      <c r="JGX940" s="14"/>
      <c r="JGY940" s="14"/>
      <c r="JGZ940" s="14"/>
      <c r="JHA940" s="14"/>
      <c r="JHB940" s="14"/>
      <c r="JHC940" s="14"/>
      <c r="JHD940" s="14"/>
      <c r="JHE940" s="14"/>
      <c r="JHF940" s="14"/>
      <c r="JHG940" s="14"/>
      <c r="JHH940" s="14"/>
      <c r="JHI940" s="14"/>
      <c r="JHJ940" s="14"/>
      <c r="JHK940" s="14"/>
      <c r="JHL940" s="14"/>
      <c r="JHM940" s="14"/>
      <c r="JHN940" s="14"/>
      <c r="JHO940" s="14"/>
      <c r="JHP940" s="14"/>
      <c r="JHQ940" s="14"/>
      <c r="JHR940" s="14"/>
      <c r="JHS940" s="14"/>
      <c r="JHT940" s="14"/>
      <c r="JHU940" s="14"/>
      <c r="JHV940" s="14"/>
      <c r="JHW940" s="14"/>
      <c r="JHX940" s="14"/>
      <c r="JHY940" s="14"/>
      <c r="JHZ940" s="14"/>
      <c r="JIA940" s="14"/>
      <c r="JIB940" s="14"/>
      <c r="JIC940" s="14"/>
      <c r="JID940" s="14"/>
      <c r="JIE940" s="14"/>
      <c r="JIF940" s="14"/>
      <c r="JIG940" s="14"/>
      <c r="JIH940" s="14"/>
      <c r="JII940" s="14"/>
      <c r="JIJ940" s="14"/>
      <c r="JIK940" s="14"/>
      <c r="JIL940" s="14"/>
      <c r="JIM940" s="14"/>
      <c r="JIN940" s="14"/>
      <c r="JIO940" s="14"/>
      <c r="JIP940" s="14"/>
      <c r="JIQ940" s="14"/>
      <c r="JIR940" s="14"/>
      <c r="JIS940" s="14"/>
      <c r="JIT940" s="14"/>
      <c r="JIU940" s="14"/>
      <c r="JIV940" s="14"/>
      <c r="JIW940" s="14"/>
      <c r="JIX940" s="14"/>
      <c r="JIY940" s="14"/>
      <c r="JIZ940" s="14"/>
      <c r="JJA940" s="14"/>
      <c r="JJB940" s="14"/>
      <c r="JJC940" s="14"/>
      <c r="JJD940" s="14"/>
      <c r="JJE940" s="14"/>
      <c r="JJF940" s="14"/>
      <c r="JJG940" s="14"/>
      <c r="JJH940" s="14"/>
      <c r="JJI940" s="14"/>
      <c r="JJJ940" s="14"/>
      <c r="JJK940" s="14"/>
      <c r="JJL940" s="14"/>
      <c r="JJM940" s="14"/>
      <c r="JJN940" s="14"/>
      <c r="JJO940" s="14"/>
      <c r="JJP940" s="14"/>
      <c r="JJQ940" s="14"/>
      <c r="JJR940" s="14"/>
      <c r="JJS940" s="14"/>
      <c r="JJT940" s="14"/>
      <c r="JJU940" s="14"/>
      <c r="JJV940" s="14"/>
      <c r="JJW940" s="14"/>
      <c r="JJX940" s="14"/>
      <c r="JJY940" s="14"/>
      <c r="JJZ940" s="14"/>
      <c r="JKA940" s="14"/>
      <c r="JKB940" s="14"/>
      <c r="JKC940" s="14"/>
      <c r="JKD940" s="14"/>
      <c r="JKE940" s="14"/>
      <c r="JKF940" s="14"/>
      <c r="JKG940" s="14"/>
      <c r="JKH940" s="14"/>
      <c r="JKI940" s="14"/>
      <c r="JKJ940" s="14"/>
      <c r="JKK940" s="14"/>
      <c r="JKL940" s="14"/>
      <c r="JKM940" s="14"/>
      <c r="JKN940" s="14"/>
      <c r="JKO940" s="14"/>
      <c r="JKP940" s="14"/>
      <c r="JKQ940" s="14"/>
      <c r="JKR940" s="14"/>
      <c r="JKS940" s="14"/>
      <c r="JKT940" s="14"/>
      <c r="JKU940" s="14"/>
      <c r="JKV940" s="14"/>
      <c r="JKW940" s="14"/>
      <c r="JKX940" s="14"/>
      <c r="JKY940" s="14"/>
      <c r="JKZ940" s="14"/>
      <c r="JLA940" s="14"/>
      <c r="JLB940" s="14"/>
      <c r="JLC940" s="14"/>
      <c r="JLD940" s="14"/>
      <c r="JLE940" s="14"/>
      <c r="JLF940" s="14"/>
      <c r="JLG940" s="14"/>
      <c r="JLH940" s="14"/>
      <c r="JLI940" s="14"/>
      <c r="JLJ940" s="14"/>
      <c r="JLK940" s="14"/>
      <c r="JLL940" s="14"/>
      <c r="JLM940" s="14"/>
      <c r="JLN940" s="14"/>
      <c r="JLO940" s="14"/>
      <c r="JLP940" s="14"/>
      <c r="JLQ940" s="14"/>
      <c r="JLR940" s="14"/>
      <c r="JLS940" s="14"/>
      <c r="JLT940" s="14"/>
      <c r="JLU940" s="14"/>
      <c r="JLV940" s="14"/>
      <c r="JLW940" s="14"/>
      <c r="JLX940" s="14"/>
      <c r="JLY940" s="14"/>
      <c r="JLZ940" s="14"/>
      <c r="JMA940" s="14"/>
      <c r="JMB940" s="14"/>
      <c r="JMC940" s="14"/>
      <c r="JMD940" s="14"/>
      <c r="JME940" s="14"/>
      <c r="JMF940" s="14"/>
      <c r="JMG940" s="14"/>
      <c r="JMH940" s="14"/>
      <c r="JMI940" s="14"/>
      <c r="JMJ940" s="14"/>
      <c r="JMK940" s="14"/>
      <c r="JML940" s="14"/>
      <c r="JMM940" s="14"/>
      <c r="JMN940" s="14"/>
      <c r="JMO940" s="14"/>
      <c r="JMP940" s="14"/>
      <c r="JMQ940" s="14"/>
      <c r="JMR940" s="14"/>
      <c r="JMS940" s="14"/>
      <c r="JMT940" s="14"/>
      <c r="JMU940" s="14"/>
      <c r="JMV940" s="14"/>
      <c r="JMW940" s="14"/>
      <c r="JMX940" s="14"/>
      <c r="JMY940" s="14"/>
      <c r="JMZ940" s="14"/>
      <c r="JNA940" s="14"/>
      <c r="JNB940" s="14"/>
      <c r="JNC940" s="14"/>
      <c r="JND940" s="14"/>
      <c r="JNE940" s="14"/>
      <c r="JNF940" s="14"/>
      <c r="JNG940" s="14"/>
      <c r="JNH940" s="14"/>
      <c r="JNI940" s="14"/>
      <c r="JNJ940" s="14"/>
      <c r="JNK940" s="14"/>
      <c r="JNL940" s="14"/>
      <c r="JNM940" s="14"/>
      <c r="JNN940" s="14"/>
      <c r="JNO940" s="14"/>
      <c r="JNP940" s="14"/>
      <c r="JNQ940" s="14"/>
      <c r="JNR940" s="14"/>
      <c r="JNS940" s="14"/>
      <c r="JNT940" s="14"/>
      <c r="JNU940" s="14"/>
      <c r="JNV940" s="14"/>
      <c r="JNW940" s="14"/>
      <c r="JNX940" s="14"/>
      <c r="JNY940" s="14"/>
      <c r="JNZ940" s="14"/>
      <c r="JOA940" s="14"/>
      <c r="JOB940" s="14"/>
      <c r="JOC940" s="14"/>
      <c r="JOD940" s="14"/>
      <c r="JOE940" s="14"/>
      <c r="JOF940" s="14"/>
      <c r="JOG940" s="14"/>
      <c r="JOH940" s="14"/>
      <c r="JOI940" s="14"/>
      <c r="JOJ940" s="14"/>
      <c r="JOK940" s="14"/>
      <c r="JOL940" s="14"/>
      <c r="JOM940" s="14"/>
      <c r="JON940" s="14"/>
      <c r="JOO940" s="14"/>
      <c r="JOP940" s="14"/>
      <c r="JOQ940" s="14"/>
      <c r="JOR940" s="14"/>
      <c r="JOS940" s="14"/>
      <c r="JOT940" s="14"/>
      <c r="JOU940" s="14"/>
      <c r="JOV940" s="14"/>
      <c r="JOW940" s="14"/>
      <c r="JOX940" s="14"/>
      <c r="JOY940" s="14"/>
      <c r="JOZ940" s="14"/>
      <c r="JPA940" s="14"/>
      <c r="JPB940" s="14"/>
      <c r="JPC940" s="14"/>
      <c r="JPD940" s="14"/>
      <c r="JPE940" s="14"/>
      <c r="JPF940" s="14"/>
      <c r="JPG940" s="14"/>
      <c r="JPH940" s="14"/>
      <c r="JPI940" s="14"/>
      <c r="JPJ940" s="14"/>
      <c r="JPK940" s="14"/>
      <c r="JPL940" s="14"/>
      <c r="JPM940" s="14"/>
      <c r="JPN940" s="14"/>
      <c r="JPO940" s="14"/>
      <c r="JPP940" s="14"/>
      <c r="JPQ940" s="14"/>
      <c r="JPR940" s="14"/>
      <c r="JPS940" s="14"/>
      <c r="JPT940" s="14"/>
      <c r="JPU940" s="14"/>
      <c r="JPV940" s="14"/>
      <c r="JPW940" s="14"/>
      <c r="JPX940" s="14"/>
      <c r="JPY940" s="14"/>
      <c r="JPZ940" s="14"/>
      <c r="JQA940" s="14"/>
      <c r="JQB940" s="14"/>
      <c r="JQC940" s="14"/>
      <c r="JQD940" s="14"/>
      <c r="JQE940" s="14"/>
      <c r="JQF940" s="14"/>
      <c r="JQG940" s="14"/>
      <c r="JQH940" s="14"/>
      <c r="JQI940" s="14"/>
      <c r="JQJ940" s="14"/>
      <c r="JQK940" s="14"/>
      <c r="JQL940" s="14"/>
      <c r="JQM940" s="14"/>
      <c r="JQN940" s="14"/>
      <c r="JQO940" s="14"/>
      <c r="JQP940" s="14"/>
      <c r="JQQ940" s="14"/>
      <c r="JQR940" s="14"/>
      <c r="JQS940" s="14"/>
      <c r="JQT940" s="14"/>
      <c r="JQU940" s="14"/>
      <c r="JQV940" s="14"/>
      <c r="JQW940" s="14"/>
      <c r="JQX940" s="14"/>
      <c r="JQY940" s="14"/>
      <c r="JQZ940" s="14"/>
      <c r="JRA940" s="14"/>
      <c r="JRB940" s="14"/>
      <c r="JRC940" s="14"/>
      <c r="JRD940" s="14"/>
      <c r="JRE940" s="14"/>
      <c r="JRF940" s="14"/>
      <c r="JRG940" s="14"/>
      <c r="JRH940" s="14"/>
      <c r="JRI940" s="14"/>
      <c r="JRJ940" s="14"/>
      <c r="JRK940" s="14"/>
      <c r="JRL940" s="14"/>
      <c r="JRM940" s="14"/>
      <c r="JRN940" s="14"/>
      <c r="JRO940" s="14"/>
      <c r="JRP940" s="14"/>
      <c r="JRQ940" s="14"/>
      <c r="JRR940" s="14"/>
      <c r="JRS940" s="14"/>
      <c r="JRT940" s="14"/>
      <c r="JRU940" s="14"/>
      <c r="JRV940" s="14"/>
      <c r="JRW940" s="14"/>
      <c r="JRX940" s="14"/>
      <c r="JRY940" s="14"/>
      <c r="JRZ940" s="14"/>
      <c r="JSA940" s="14"/>
      <c r="JSB940" s="14"/>
      <c r="JSC940" s="14"/>
      <c r="JSD940" s="14"/>
      <c r="JSE940" s="14"/>
      <c r="JSF940" s="14"/>
      <c r="JSG940" s="14"/>
      <c r="JSH940" s="14"/>
      <c r="JSI940" s="14"/>
      <c r="JSJ940" s="14"/>
      <c r="JSK940" s="14"/>
      <c r="JSL940" s="14"/>
      <c r="JSM940" s="14"/>
      <c r="JSN940" s="14"/>
      <c r="JSO940" s="14"/>
      <c r="JSP940" s="14"/>
      <c r="JSQ940" s="14"/>
      <c r="JSR940" s="14"/>
      <c r="JSS940" s="14"/>
      <c r="JST940" s="14"/>
      <c r="JSU940" s="14"/>
      <c r="JSV940" s="14"/>
      <c r="JSW940" s="14"/>
      <c r="JSX940" s="14"/>
      <c r="JSY940" s="14"/>
      <c r="JSZ940" s="14"/>
      <c r="JTA940" s="14"/>
      <c r="JTB940" s="14"/>
      <c r="JTC940" s="14"/>
      <c r="JTD940" s="14"/>
      <c r="JTE940" s="14"/>
      <c r="JTF940" s="14"/>
      <c r="JTG940" s="14"/>
      <c r="JTH940" s="14"/>
      <c r="JTI940" s="14"/>
      <c r="JTJ940" s="14"/>
      <c r="JTK940" s="14"/>
      <c r="JTL940" s="14"/>
      <c r="JTM940" s="14"/>
      <c r="JTN940" s="14"/>
      <c r="JTO940" s="14"/>
      <c r="JTP940" s="14"/>
      <c r="JTQ940" s="14"/>
      <c r="JTR940" s="14"/>
      <c r="JTS940" s="14"/>
      <c r="JTT940" s="14"/>
      <c r="JTU940" s="14"/>
      <c r="JTV940" s="14"/>
      <c r="JTW940" s="14"/>
      <c r="JTX940" s="14"/>
      <c r="JTY940" s="14"/>
      <c r="JTZ940" s="14"/>
      <c r="JUA940" s="14"/>
      <c r="JUB940" s="14"/>
      <c r="JUC940" s="14"/>
      <c r="JUD940" s="14"/>
      <c r="JUE940" s="14"/>
      <c r="JUF940" s="14"/>
      <c r="JUG940" s="14"/>
      <c r="JUH940" s="14"/>
      <c r="JUI940" s="14"/>
      <c r="JUJ940" s="14"/>
      <c r="JUK940" s="14"/>
      <c r="JUL940" s="14"/>
      <c r="JUM940" s="14"/>
      <c r="JUN940" s="14"/>
      <c r="JUO940" s="14"/>
      <c r="JUP940" s="14"/>
      <c r="JUQ940" s="14"/>
      <c r="JUR940" s="14"/>
      <c r="JUS940" s="14"/>
      <c r="JUT940" s="14"/>
      <c r="JUU940" s="14"/>
      <c r="JUV940" s="14"/>
      <c r="JUW940" s="14"/>
      <c r="JUX940" s="14"/>
      <c r="JUY940" s="14"/>
      <c r="JUZ940" s="14"/>
      <c r="JVA940" s="14"/>
      <c r="JVB940" s="14"/>
      <c r="JVC940" s="14"/>
      <c r="JVD940" s="14"/>
      <c r="JVE940" s="14"/>
      <c r="JVF940" s="14"/>
      <c r="JVG940" s="14"/>
      <c r="JVH940" s="14"/>
      <c r="JVI940" s="14"/>
      <c r="JVJ940" s="14"/>
      <c r="JVK940" s="14"/>
      <c r="JVL940" s="14"/>
      <c r="JVM940" s="14"/>
      <c r="JVN940" s="14"/>
      <c r="JVO940" s="14"/>
      <c r="JVP940" s="14"/>
      <c r="JVQ940" s="14"/>
      <c r="JVR940" s="14"/>
      <c r="JVS940" s="14"/>
      <c r="JVT940" s="14"/>
      <c r="JVU940" s="14"/>
      <c r="JVV940" s="14"/>
      <c r="JVW940" s="14"/>
      <c r="JVX940" s="14"/>
      <c r="JVY940" s="14"/>
      <c r="JVZ940" s="14"/>
      <c r="JWA940" s="14"/>
      <c r="JWB940" s="14"/>
      <c r="JWC940" s="14"/>
      <c r="JWD940" s="14"/>
      <c r="JWE940" s="14"/>
      <c r="JWF940" s="14"/>
      <c r="JWG940" s="14"/>
      <c r="JWH940" s="14"/>
      <c r="JWI940" s="14"/>
      <c r="JWJ940" s="14"/>
      <c r="JWK940" s="14"/>
      <c r="JWL940" s="14"/>
      <c r="JWM940" s="14"/>
      <c r="JWN940" s="14"/>
      <c r="JWO940" s="14"/>
      <c r="JWP940" s="14"/>
      <c r="JWQ940" s="14"/>
      <c r="JWR940" s="14"/>
      <c r="JWS940" s="14"/>
      <c r="JWT940" s="14"/>
      <c r="JWU940" s="14"/>
      <c r="JWV940" s="14"/>
      <c r="JWW940" s="14"/>
      <c r="JWX940" s="14"/>
      <c r="JWY940" s="14"/>
      <c r="JWZ940" s="14"/>
      <c r="JXA940" s="14"/>
      <c r="JXB940" s="14"/>
      <c r="JXC940" s="14"/>
      <c r="JXD940" s="14"/>
      <c r="JXE940" s="14"/>
      <c r="JXF940" s="14"/>
      <c r="JXG940" s="14"/>
      <c r="JXH940" s="14"/>
      <c r="JXI940" s="14"/>
      <c r="JXJ940" s="14"/>
      <c r="JXK940" s="14"/>
      <c r="JXL940" s="14"/>
      <c r="JXM940" s="14"/>
      <c r="JXN940" s="14"/>
      <c r="JXO940" s="14"/>
      <c r="JXP940" s="14"/>
      <c r="JXQ940" s="14"/>
      <c r="JXR940" s="14"/>
      <c r="JXS940" s="14"/>
      <c r="JXT940" s="14"/>
      <c r="JXU940" s="14"/>
      <c r="JXV940" s="14"/>
      <c r="JXW940" s="14"/>
      <c r="JXX940" s="14"/>
      <c r="JXY940" s="14"/>
      <c r="JXZ940" s="14"/>
      <c r="JYA940" s="14"/>
      <c r="JYB940" s="14"/>
      <c r="JYC940" s="14"/>
      <c r="JYD940" s="14"/>
      <c r="JYE940" s="14"/>
      <c r="JYF940" s="14"/>
      <c r="JYG940" s="14"/>
      <c r="JYH940" s="14"/>
      <c r="JYI940" s="14"/>
      <c r="JYJ940" s="14"/>
      <c r="JYK940" s="14"/>
      <c r="JYL940" s="14"/>
      <c r="JYM940" s="14"/>
      <c r="JYN940" s="14"/>
      <c r="JYO940" s="14"/>
      <c r="JYP940" s="14"/>
      <c r="JYQ940" s="14"/>
      <c r="JYR940" s="14"/>
      <c r="JYS940" s="14"/>
      <c r="JYT940" s="14"/>
      <c r="JYU940" s="14"/>
      <c r="JYV940" s="14"/>
      <c r="JYW940" s="14"/>
      <c r="JYX940" s="14"/>
      <c r="JYY940" s="14"/>
      <c r="JYZ940" s="14"/>
      <c r="JZA940" s="14"/>
      <c r="JZB940" s="14"/>
      <c r="JZC940" s="14"/>
      <c r="JZD940" s="14"/>
      <c r="JZE940" s="14"/>
      <c r="JZF940" s="14"/>
      <c r="JZG940" s="14"/>
      <c r="JZH940" s="14"/>
      <c r="JZI940" s="14"/>
      <c r="JZJ940" s="14"/>
      <c r="JZK940" s="14"/>
      <c r="JZL940" s="14"/>
      <c r="JZM940" s="14"/>
      <c r="JZN940" s="14"/>
      <c r="JZO940" s="14"/>
      <c r="JZP940" s="14"/>
      <c r="JZQ940" s="14"/>
      <c r="JZR940" s="14"/>
      <c r="JZS940" s="14"/>
      <c r="JZT940" s="14"/>
      <c r="JZU940" s="14"/>
      <c r="JZV940" s="14"/>
      <c r="JZW940" s="14"/>
      <c r="JZX940" s="14"/>
      <c r="JZY940" s="14"/>
      <c r="JZZ940" s="14"/>
      <c r="KAA940" s="14"/>
      <c r="KAB940" s="14"/>
      <c r="KAC940" s="14"/>
      <c r="KAD940" s="14"/>
      <c r="KAE940" s="14"/>
      <c r="KAF940" s="14"/>
      <c r="KAG940" s="14"/>
      <c r="KAH940" s="14"/>
      <c r="KAI940" s="14"/>
      <c r="KAJ940" s="14"/>
      <c r="KAK940" s="14"/>
      <c r="KAL940" s="14"/>
      <c r="KAM940" s="14"/>
      <c r="KAN940" s="14"/>
      <c r="KAO940" s="14"/>
      <c r="KAP940" s="14"/>
      <c r="KAQ940" s="14"/>
      <c r="KAR940" s="14"/>
      <c r="KAS940" s="14"/>
      <c r="KAT940" s="14"/>
      <c r="KAU940" s="14"/>
      <c r="KAV940" s="14"/>
      <c r="KAW940" s="14"/>
      <c r="KAX940" s="14"/>
      <c r="KAY940" s="14"/>
      <c r="KAZ940" s="14"/>
      <c r="KBA940" s="14"/>
      <c r="KBB940" s="14"/>
      <c r="KBC940" s="14"/>
      <c r="KBD940" s="14"/>
      <c r="KBE940" s="14"/>
      <c r="KBF940" s="14"/>
      <c r="KBG940" s="14"/>
      <c r="KBH940" s="14"/>
      <c r="KBI940" s="14"/>
      <c r="KBJ940" s="14"/>
      <c r="KBK940" s="14"/>
      <c r="KBL940" s="14"/>
      <c r="KBM940" s="14"/>
      <c r="KBN940" s="14"/>
      <c r="KBO940" s="14"/>
      <c r="KBP940" s="14"/>
      <c r="KBQ940" s="14"/>
      <c r="KBR940" s="14"/>
      <c r="KBS940" s="14"/>
      <c r="KBT940" s="14"/>
      <c r="KBU940" s="14"/>
      <c r="KBV940" s="14"/>
      <c r="KBW940" s="14"/>
      <c r="KBX940" s="14"/>
      <c r="KBY940" s="14"/>
      <c r="KBZ940" s="14"/>
      <c r="KCA940" s="14"/>
      <c r="KCB940" s="14"/>
      <c r="KCC940" s="14"/>
      <c r="KCD940" s="14"/>
      <c r="KCE940" s="14"/>
      <c r="KCF940" s="14"/>
      <c r="KCG940" s="14"/>
      <c r="KCH940" s="14"/>
      <c r="KCI940" s="14"/>
      <c r="KCJ940" s="14"/>
      <c r="KCK940" s="14"/>
      <c r="KCL940" s="14"/>
      <c r="KCM940" s="14"/>
      <c r="KCN940" s="14"/>
      <c r="KCO940" s="14"/>
      <c r="KCP940" s="14"/>
      <c r="KCQ940" s="14"/>
      <c r="KCR940" s="14"/>
      <c r="KCS940" s="14"/>
      <c r="KCT940" s="14"/>
      <c r="KCU940" s="14"/>
      <c r="KCV940" s="14"/>
      <c r="KCW940" s="14"/>
      <c r="KCX940" s="14"/>
      <c r="KCY940" s="14"/>
      <c r="KCZ940" s="14"/>
      <c r="KDA940" s="14"/>
      <c r="KDB940" s="14"/>
      <c r="KDC940" s="14"/>
      <c r="KDD940" s="14"/>
      <c r="KDE940" s="14"/>
      <c r="KDF940" s="14"/>
      <c r="KDG940" s="14"/>
      <c r="KDH940" s="14"/>
      <c r="KDI940" s="14"/>
      <c r="KDJ940" s="14"/>
      <c r="KDK940" s="14"/>
      <c r="KDL940" s="14"/>
      <c r="KDM940" s="14"/>
      <c r="KDN940" s="14"/>
      <c r="KDO940" s="14"/>
      <c r="KDP940" s="14"/>
      <c r="KDQ940" s="14"/>
      <c r="KDR940" s="14"/>
      <c r="KDS940" s="14"/>
      <c r="KDT940" s="14"/>
      <c r="KDU940" s="14"/>
      <c r="KDV940" s="14"/>
      <c r="KDW940" s="14"/>
      <c r="KDX940" s="14"/>
      <c r="KDY940" s="14"/>
      <c r="KDZ940" s="14"/>
      <c r="KEA940" s="14"/>
      <c r="KEB940" s="14"/>
      <c r="KEC940" s="14"/>
      <c r="KED940" s="14"/>
      <c r="KEE940" s="14"/>
      <c r="KEF940" s="14"/>
      <c r="KEG940" s="14"/>
      <c r="KEH940" s="14"/>
      <c r="KEI940" s="14"/>
      <c r="KEJ940" s="14"/>
      <c r="KEK940" s="14"/>
      <c r="KEL940" s="14"/>
      <c r="KEM940" s="14"/>
      <c r="KEN940" s="14"/>
      <c r="KEO940" s="14"/>
      <c r="KEP940" s="14"/>
      <c r="KEQ940" s="14"/>
      <c r="KER940" s="14"/>
      <c r="KES940" s="14"/>
      <c r="KET940" s="14"/>
      <c r="KEU940" s="14"/>
      <c r="KEV940" s="14"/>
      <c r="KEW940" s="14"/>
      <c r="KEX940" s="14"/>
      <c r="KEY940" s="14"/>
      <c r="KEZ940" s="14"/>
      <c r="KFA940" s="14"/>
      <c r="KFB940" s="14"/>
      <c r="KFC940" s="14"/>
      <c r="KFD940" s="14"/>
      <c r="KFE940" s="14"/>
      <c r="KFF940" s="14"/>
      <c r="KFG940" s="14"/>
      <c r="KFH940" s="14"/>
      <c r="KFI940" s="14"/>
      <c r="KFJ940" s="14"/>
      <c r="KFK940" s="14"/>
      <c r="KFL940" s="14"/>
      <c r="KFM940" s="14"/>
      <c r="KFN940" s="14"/>
      <c r="KFO940" s="14"/>
      <c r="KFP940" s="14"/>
      <c r="KFQ940" s="14"/>
      <c r="KFR940" s="14"/>
      <c r="KFS940" s="14"/>
      <c r="KFT940" s="14"/>
      <c r="KFU940" s="14"/>
      <c r="KFV940" s="14"/>
      <c r="KFW940" s="14"/>
      <c r="KFX940" s="14"/>
      <c r="KFY940" s="14"/>
      <c r="KFZ940" s="14"/>
      <c r="KGA940" s="14"/>
      <c r="KGB940" s="14"/>
      <c r="KGC940" s="14"/>
      <c r="KGD940" s="14"/>
      <c r="KGE940" s="14"/>
      <c r="KGF940" s="14"/>
      <c r="KGG940" s="14"/>
      <c r="KGH940" s="14"/>
      <c r="KGI940" s="14"/>
      <c r="KGJ940" s="14"/>
      <c r="KGK940" s="14"/>
      <c r="KGL940" s="14"/>
      <c r="KGM940" s="14"/>
      <c r="KGN940" s="14"/>
      <c r="KGO940" s="14"/>
      <c r="KGP940" s="14"/>
      <c r="KGQ940" s="14"/>
      <c r="KGR940" s="14"/>
      <c r="KGS940" s="14"/>
      <c r="KGT940" s="14"/>
      <c r="KGU940" s="14"/>
      <c r="KGV940" s="14"/>
      <c r="KGW940" s="14"/>
      <c r="KGX940" s="14"/>
      <c r="KGY940" s="14"/>
      <c r="KGZ940" s="14"/>
      <c r="KHA940" s="14"/>
      <c r="KHB940" s="14"/>
      <c r="KHC940" s="14"/>
      <c r="KHD940" s="14"/>
      <c r="KHE940" s="14"/>
      <c r="KHF940" s="14"/>
      <c r="KHG940" s="14"/>
      <c r="KHH940" s="14"/>
      <c r="KHI940" s="14"/>
      <c r="KHJ940" s="14"/>
      <c r="KHK940" s="14"/>
      <c r="KHL940" s="14"/>
      <c r="KHM940" s="14"/>
      <c r="KHN940" s="14"/>
      <c r="KHO940" s="14"/>
      <c r="KHP940" s="14"/>
      <c r="KHQ940" s="14"/>
      <c r="KHR940" s="14"/>
      <c r="KHS940" s="14"/>
      <c r="KHT940" s="14"/>
      <c r="KHU940" s="14"/>
      <c r="KHV940" s="14"/>
      <c r="KHW940" s="14"/>
      <c r="KHX940" s="14"/>
      <c r="KHY940" s="14"/>
      <c r="KHZ940" s="14"/>
      <c r="KIA940" s="14"/>
      <c r="KIB940" s="14"/>
      <c r="KIC940" s="14"/>
      <c r="KID940" s="14"/>
      <c r="KIE940" s="14"/>
      <c r="KIF940" s="14"/>
      <c r="KIG940" s="14"/>
      <c r="KIH940" s="14"/>
      <c r="KII940" s="14"/>
      <c r="KIJ940" s="14"/>
      <c r="KIK940" s="14"/>
      <c r="KIL940" s="14"/>
      <c r="KIM940" s="14"/>
      <c r="KIN940" s="14"/>
      <c r="KIO940" s="14"/>
      <c r="KIP940" s="14"/>
      <c r="KIQ940" s="14"/>
      <c r="KIR940" s="14"/>
      <c r="KIS940" s="14"/>
      <c r="KIT940" s="14"/>
      <c r="KIU940" s="14"/>
      <c r="KIV940" s="14"/>
      <c r="KIW940" s="14"/>
      <c r="KIX940" s="14"/>
      <c r="KIY940" s="14"/>
      <c r="KIZ940" s="14"/>
      <c r="KJA940" s="14"/>
      <c r="KJB940" s="14"/>
      <c r="KJC940" s="14"/>
      <c r="KJD940" s="14"/>
      <c r="KJE940" s="14"/>
      <c r="KJF940" s="14"/>
      <c r="KJG940" s="14"/>
      <c r="KJH940" s="14"/>
      <c r="KJI940" s="14"/>
      <c r="KJJ940" s="14"/>
      <c r="KJK940" s="14"/>
      <c r="KJL940" s="14"/>
      <c r="KJM940" s="14"/>
      <c r="KJN940" s="14"/>
      <c r="KJO940" s="14"/>
      <c r="KJP940" s="14"/>
      <c r="KJQ940" s="14"/>
      <c r="KJR940" s="14"/>
      <c r="KJS940" s="14"/>
      <c r="KJT940" s="14"/>
      <c r="KJU940" s="14"/>
      <c r="KJV940" s="14"/>
      <c r="KJW940" s="14"/>
      <c r="KJX940" s="14"/>
      <c r="KJY940" s="14"/>
      <c r="KJZ940" s="14"/>
      <c r="KKA940" s="14"/>
      <c r="KKB940" s="14"/>
      <c r="KKC940" s="14"/>
      <c r="KKD940" s="14"/>
      <c r="KKE940" s="14"/>
      <c r="KKF940" s="14"/>
      <c r="KKG940" s="14"/>
      <c r="KKH940" s="14"/>
      <c r="KKI940" s="14"/>
      <c r="KKJ940" s="14"/>
      <c r="KKK940" s="14"/>
      <c r="KKL940" s="14"/>
      <c r="KKM940" s="14"/>
      <c r="KKN940" s="14"/>
      <c r="KKO940" s="14"/>
      <c r="KKP940" s="14"/>
      <c r="KKQ940" s="14"/>
      <c r="KKR940" s="14"/>
      <c r="KKS940" s="14"/>
      <c r="KKT940" s="14"/>
      <c r="KKU940" s="14"/>
      <c r="KKV940" s="14"/>
      <c r="KKW940" s="14"/>
      <c r="KKX940" s="14"/>
      <c r="KKY940" s="14"/>
      <c r="KKZ940" s="14"/>
      <c r="KLA940" s="14"/>
      <c r="KLB940" s="14"/>
      <c r="KLC940" s="14"/>
      <c r="KLD940" s="14"/>
      <c r="KLE940" s="14"/>
      <c r="KLF940" s="14"/>
      <c r="KLG940" s="14"/>
      <c r="KLH940" s="14"/>
      <c r="KLI940" s="14"/>
      <c r="KLJ940" s="14"/>
      <c r="KLK940" s="14"/>
      <c r="KLL940" s="14"/>
      <c r="KLM940" s="14"/>
      <c r="KLN940" s="14"/>
      <c r="KLO940" s="14"/>
      <c r="KLP940" s="14"/>
      <c r="KLQ940" s="14"/>
      <c r="KLR940" s="14"/>
      <c r="KLS940" s="14"/>
      <c r="KLT940" s="14"/>
      <c r="KLU940" s="14"/>
      <c r="KLV940" s="14"/>
      <c r="KLW940" s="14"/>
      <c r="KLX940" s="14"/>
      <c r="KLY940" s="14"/>
      <c r="KLZ940" s="14"/>
      <c r="KMA940" s="14"/>
      <c r="KMB940" s="14"/>
      <c r="KMC940" s="14"/>
      <c r="KMD940" s="14"/>
      <c r="KME940" s="14"/>
      <c r="KMF940" s="14"/>
      <c r="KMG940" s="14"/>
      <c r="KMH940" s="14"/>
      <c r="KMI940" s="14"/>
      <c r="KMJ940" s="14"/>
      <c r="KMK940" s="14"/>
      <c r="KML940" s="14"/>
      <c r="KMM940" s="14"/>
      <c r="KMN940" s="14"/>
      <c r="KMO940" s="14"/>
      <c r="KMP940" s="14"/>
      <c r="KMQ940" s="14"/>
      <c r="KMR940" s="14"/>
      <c r="KMS940" s="14"/>
      <c r="KMT940" s="14"/>
      <c r="KMU940" s="14"/>
      <c r="KMV940" s="14"/>
      <c r="KMW940" s="14"/>
      <c r="KMX940" s="14"/>
      <c r="KMY940" s="14"/>
      <c r="KMZ940" s="14"/>
      <c r="KNA940" s="14"/>
      <c r="KNB940" s="14"/>
      <c r="KNC940" s="14"/>
      <c r="KND940" s="14"/>
      <c r="KNE940" s="14"/>
      <c r="KNF940" s="14"/>
      <c r="KNG940" s="14"/>
      <c r="KNH940" s="14"/>
      <c r="KNI940" s="14"/>
      <c r="KNJ940" s="14"/>
      <c r="KNK940" s="14"/>
      <c r="KNL940" s="14"/>
      <c r="KNM940" s="14"/>
      <c r="KNN940" s="14"/>
      <c r="KNO940" s="14"/>
      <c r="KNP940" s="14"/>
      <c r="KNQ940" s="14"/>
      <c r="KNR940" s="14"/>
      <c r="KNS940" s="14"/>
      <c r="KNT940" s="14"/>
      <c r="KNU940" s="14"/>
      <c r="KNV940" s="14"/>
      <c r="KNW940" s="14"/>
      <c r="KNX940" s="14"/>
      <c r="KNY940" s="14"/>
      <c r="KNZ940" s="14"/>
      <c r="KOA940" s="14"/>
      <c r="KOB940" s="14"/>
      <c r="KOC940" s="14"/>
      <c r="KOD940" s="14"/>
      <c r="KOE940" s="14"/>
      <c r="KOF940" s="14"/>
      <c r="KOG940" s="14"/>
      <c r="KOH940" s="14"/>
      <c r="KOI940" s="14"/>
      <c r="KOJ940" s="14"/>
      <c r="KOK940" s="14"/>
      <c r="KOL940" s="14"/>
      <c r="KOM940" s="14"/>
      <c r="KON940" s="14"/>
      <c r="KOO940" s="14"/>
      <c r="KOP940" s="14"/>
      <c r="KOQ940" s="14"/>
      <c r="KOR940" s="14"/>
      <c r="KOS940" s="14"/>
      <c r="KOT940" s="14"/>
      <c r="KOU940" s="14"/>
      <c r="KOV940" s="14"/>
      <c r="KOW940" s="14"/>
      <c r="KOX940" s="14"/>
      <c r="KOY940" s="14"/>
      <c r="KOZ940" s="14"/>
      <c r="KPA940" s="14"/>
      <c r="KPB940" s="14"/>
      <c r="KPC940" s="14"/>
      <c r="KPD940" s="14"/>
      <c r="KPE940" s="14"/>
      <c r="KPF940" s="14"/>
      <c r="KPG940" s="14"/>
      <c r="KPH940" s="14"/>
      <c r="KPI940" s="14"/>
      <c r="KPJ940" s="14"/>
      <c r="KPK940" s="14"/>
      <c r="KPL940" s="14"/>
      <c r="KPM940" s="14"/>
      <c r="KPN940" s="14"/>
      <c r="KPO940" s="14"/>
      <c r="KPP940" s="14"/>
      <c r="KPQ940" s="14"/>
      <c r="KPR940" s="14"/>
      <c r="KPS940" s="14"/>
      <c r="KPT940" s="14"/>
      <c r="KPU940" s="14"/>
      <c r="KPV940" s="14"/>
      <c r="KPW940" s="14"/>
      <c r="KPX940" s="14"/>
      <c r="KPY940" s="14"/>
      <c r="KPZ940" s="14"/>
      <c r="KQA940" s="14"/>
      <c r="KQB940" s="14"/>
      <c r="KQC940" s="14"/>
      <c r="KQD940" s="14"/>
      <c r="KQE940" s="14"/>
      <c r="KQF940" s="14"/>
      <c r="KQG940" s="14"/>
      <c r="KQH940" s="14"/>
      <c r="KQI940" s="14"/>
      <c r="KQJ940" s="14"/>
      <c r="KQK940" s="14"/>
      <c r="KQL940" s="14"/>
      <c r="KQM940" s="14"/>
      <c r="KQN940" s="14"/>
      <c r="KQO940" s="14"/>
      <c r="KQP940" s="14"/>
      <c r="KQQ940" s="14"/>
      <c r="KQR940" s="14"/>
      <c r="KQS940" s="14"/>
      <c r="KQT940" s="14"/>
      <c r="KQU940" s="14"/>
      <c r="KQV940" s="14"/>
      <c r="KQW940" s="14"/>
      <c r="KQX940" s="14"/>
      <c r="KQY940" s="14"/>
      <c r="KQZ940" s="14"/>
      <c r="KRA940" s="14"/>
      <c r="KRB940" s="14"/>
      <c r="KRC940" s="14"/>
      <c r="KRD940" s="14"/>
      <c r="KRE940" s="14"/>
      <c r="KRF940" s="14"/>
      <c r="KRG940" s="14"/>
      <c r="KRH940" s="14"/>
      <c r="KRI940" s="14"/>
      <c r="KRJ940" s="14"/>
      <c r="KRK940" s="14"/>
      <c r="KRL940" s="14"/>
      <c r="KRM940" s="14"/>
      <c r="KRN940" s="14"/>
      <c r="KRO940" s="14"/>
      <c r="KRP940" s="14"/>
      <c r="KRQ940" s="14"/>
      <c r="KRR940" s="14"/>
      <c r="KRS940" s="14"/>
      <c r="KRT940" s="14"/>
      <c r="KRU940" s="14"/>
      <c r="KRV940" s="14"/>
      <c r="KRW940" s="14"/>
      <c r="KRX940" s="14"/>
      <c r="KRY940" s="14"/>
      <c r="KRZ940" s="14"/>
      <c r="KSA940" s="14"/>
      <c r="KSB940" s="14"/>
      <c r="KSC940" s="14"/>
      <c r="KSD940" s="14"/>
      <c r="KSE940" s="14"/>
      <c r="KSF940" s="14"/>
      <c r="KSG940" s="14"/>
      <c r="KSH940" s="14"/>
      <c r="KSI940" s="14"/>
      <c r="KSJ940" s="14"/>
      <c r="KSK940" s="14"/>
      <c r="KSL940" s="14"/>
      <c r="KSM940" s="14"/>
      <c r="KSN940" s="14"/>
      <c r="KSO940" s="14"/>
      <c r="KSP940" s="14"/>
      <c r="KSQ940" s="14"/>
      <c r="KSR940" s="14"/>
      <c r="KSS940" s="14"/>
      <c r="KST940" s="14"/>
      <c r="KSU940" s="14"/>
      <c r="KSV940" s="14"/>
      <c r="KSW940" s="14"/>
      <c r="KSX940" s="14"/>
      <c r="KSY940" s="14"/>
      <c r="KSZ940" s="14"/>
      <c r="KTA940" s="14"/>
      <c r="KTB940" s="14"/>
      <c r="KTC940" s="14"/>
      <c r="KTD940" s="14"/>
      <c r="KTE940" s="14"/>
      <c r="KTF940" s="14"/>
      <c r="KTG940" s="14"/>
      <c r="KTH940" s="14"/>
      <c r="KTI940" s="14"/>
      <c r="KTJ940" s="14"/>
      <c r="KTK940" s="14"/>
      <c r="KTL940" s="14"/>
      <c r="KTM940" s="14"/>
      <c r="KTN940" s="14"/>
      <c r="KTO940" s="14"/>
      <c r="KTP940" s="14"/>
      <c r="KTQ940" s="14"/>
      <c r="KTR940" s="14"/>
      <c r="KTS940" s="14"/>
      <c r="KTT940" s="14"/>
      <c r="KTU940" s="14"/>
      <c r="KTV940" s="14"/>
      <c r="KTW940" s="14"/>
      <c r="KTX940" s="14"/>
      <c r="KTY940" s="14"/>
      <c r="KTZ940" s="14"/>
      <c r="KUA940" s="14"/>
      <c r="KUB940" s="14"/>
      <c r="KUC940" s="14"/>
      <c r="KUD940" s="14"/>
      <c r="KUE940" s="14"/>
      <c r="KUF940" s="14"/>
      <c r="KUG940" s="14"/>
      <c r="KUH940" s="14"/>
      <c r="KUI940" s="14"/>
      <c r="KUJ940" s="14"/>
      <c r="KUK940" s="14"/>
      <c r="KUL940" s="14"/>
      <c r="KUM940" s="14"/>
      <c r="KUN940" s="14"/>
      <c r="KUO940" s="14"/>
      <c r="KUP940" s="14"/>
      <c r="KUQ940" s="14"/>
      <c r="KUR940" s="14"/>
      <c r="KUS940" s="14"/>
      <c r="KUT940" s="14"/>
      <c r="KUU940" s="14"/>
      <c r="KUV940" s="14"/>
      <c r="KUW940" s="14"/>
      <c r="KUX940" s="14"/>
      <c r="KUY940" s="14"/>
      <c r="KUZ940" s="14"/>
      <c r="KVA940" s="14"/>
      <c r="KVB940" s="14"/>
      <c r="KVC940" s="14"/>
      <c r="KVD940" s="14"/>
      <c r="KVE940" s="14"/>
      <c r="KVF940" s="14"/>
      <c r="KVG940" s="14"/>
      <c r="KVH940" s="14"/>
      <c r="KVI940" s="14"/>
      <c r="KVJ940" s="14"/>
      <c r="KVK940" s="14"/>
      <c r="KVL940" s="14"/>
      <c r="KVM940" s="14"/>
      <c r="KVN940" s="14"/>
      <c r="KVO940" s="14"/>
      <c r="KVP940" s="14"/>
      <c r="KVQ940" s="14"/>
      <c r="KVR940" s="14"/>
      <c r="KVS940" s="14"/>
      <c r="KVT940" s="14"/>
      <c r="KVU940" s="14"/>
      <c r="KVV940" s="14"/>
      <c r="KVW940" s="14"/>
      <c r="KVX940" s="14"/>
      <c r="KVY940" s="14"/>
      <c r="KVZ940" s="14"/>
      <c r="KWA940" s="14"/>
      <c r="KWB940" s="14"/>
      <c r="KWC940" s="14"/>
      <c r="KWD940" s="14"/>
      <c r="KWE940" s="14"/>
      <c r="KWF940" s="14"/>
      <c r="KWG940" s="14"/>
      <c r="KWH940" s="14"/>
      <c r="KWI940" s="14"/>
      <c r="KWJ940" s="14"/>
      <c r="KWK940" s="14"/>
      <c r="KWL940" s="14"/>
      <c r="KWM940" s="14"/>
      <c r="KWN940" s="14"/>
      <c r="KWO940" s="14"/>
      <c r="KWP940" s="14"/>
      <c r="KWQ940" s="14"/>
      <c r="KWR940" s="14"/>
      <c r="KWS940" s="14"/>
      <c r="KWT940" s="14"/>
      <c r="KWU940" s="14"/>
      <c r="KWV940" s="14"/>
      <c r="KWW940" s="14"/>
      <c r="KWX940" s="14"/>
      <c r="KWY940" s="14"/>
      <c r="KWZ940" s="14"/>
      <c r="KXA940" s="14"/>
      <c r="KXB940" s="14"/>
      <c r="KXC940" s="14"/>
      <c r="KXD940" s="14"/>
      <c r="KXE940" s="14"/>
      <c r="KXF940" s="14"/>
      <c r="KXG940" s="14"/>
      <c r="KXH940" s="14"/>
      <c r="KXI940" s="14"/>
      <c r="KXJ940" s="14"/>
      <c r="KXK940" s="14"/>
      <c r="KXL940" s="14"/>
      <c r="KXM940" s="14"/>
      <c r="KXN940" s="14"/>
      <c r="KXO940" s="14"/>
      <c r="KXP940" s="14"/>
      <c r="KXQ940" s="14"/>
      <c r="KXR940" s="14"/>
      <c r="KXS940" s="14"/>
      <c r="KXT940" s="14"/>
      <c r="KXU940" s="14"/>
      <c r="KXV940" s="14"/>
      <c r="KXW940" s="14"/>
      <c r="KXX940" s="14"/>
      <c r="KXY940" s="14"/>
      <c r="KXZ940" s="14"/>
      <c r="KYA940" s="14"/>
      <c r="KYB940" s="14"/>
      <c r="KYC940" s="14"/>
      <c r="KYD940" s="14"/>
      <c r="KYE940" s="14"/>
      <c r="KYF940" s="14"/>
      <c r="KYG940" s="14"/>
      <c r="KYH940" s="14"/>
      <c r="KYI940" s="14"/>
      <c r="KYJ940" s="14"/>
      <c r="KYK940" s="14"/>
      <c r="KYL940" s="14"/>
      <c r="KYM940" s="14"/>
      <c r="KYN940" s="14"/>
      <c r="KYO940" s="14"/>
      <c r="KYP940" s="14"/>
      <c r="KYQ940" s="14"/>
      <c r="KYR940" s="14"/>
      <c r="KYS940" s="14"/>
      <c r="KYT940" s="14"/>
      <c r="KYU940" s="14"/>
      <c r="KYV940" s="14"/>
      <c r="KYW940" s="14"/>
      <c r="KYX940" s="14"/>
      <c r="KYY940" s="14"/>
      <c r="KYZ940" s="14"/>
      <c r="KZA940" s="14"/>
      <c r="KZB940" s="14"/>
      <c r="KZC940" s="14"/>
      <c r="KZD940" s="14"/>
      <c r="KZE940" s="14"/>
      <c r="KZF940" s="14"/>
      <c r="KZG940" s="14"/>
      <c r="KZH940" s="14"/>
      <c r="KZI940" s="14"/>
      <c r="KZJ940" s="14"/>
      <c r="KZK940" s="14"/>
      <c r="KZL940" s="14"/>
      <c r="KZM940" s="14"/>
      <c r="KZN940" s="14"/>
      <c r="KZO940" s="14"/>
      <c r="KZP940" s="14"/>
      <c r="KZQ940" s="14"/>
      <c r="KZR940" s="14"/>
      <c r="KZS940" s="14"/>
      <c r="KZT940" s="14"/>
      <c r="KZU940" s="14"/>
      <c r="KZV940" s="14"/>
      <c r="KZW940" s="14"/>
      <c r="KZX940" s="14"/>
      <c r="KZY940" s="14"/>
      <c r="KZZ940" s="14"/>
      <c r="LAA940" s="14"/>
      <c r="LAB940" s="14"/>
      <c r="LAC940" s="14"/>
      <c r="LAD940" s="14"/>
      <c r="LAE940" s="14"/>
      <c r="LAF940" s="14"/>
      <c r="LAG940" s="14"/>
      <c r="LAH940" s="14"/>
      <c r="LAI940" s="14"/>
      <c r="LAJ940" s="14"/>
      <c r="LAK940" s="14"/>
      <c r="LAL940" s="14"/>
      <c r="LAM940" s="14"/>
      <c r="LAN940" s="14"/>
      <c r="LAO940" s="14"/>
      <c r="LAP940" s="14"/>
      <c r="LAQ940" s="14"/>
      <c r="LAR940" s="14"/>
      <c r="LAS940" s="14"/>
      <c r="LAT940" s="14"/>
      <c r="LAU940" s="14"/>
      <c r="LAV940" s="14"/>
      <c r="LAW940" s="14"/>
      <c r="LAX940" s="14"/>
      <c r="LAY940" s="14"/>
      <c r="LAZ940" s="14"/>
      <c r="LBA940" s="14"/>
      <c r="LBB940" s="14"/>
      <c r="LBC940" s="14"/>
      <c r="LBD940" s="14"/>
      <c r="LBE940" s="14"/>
      <c r="LBF940" s="14"/>
      <c r="LBG940" s="14"/>
      <c r="LBH940" s="14"/>
      <c r="LBI940" s="14"/>
      <c r="LBJ940" s="14"/>
      <c r="LBK940" s="14"/>
      <c r="LBL940" s="14"/>
      <c r="LBM940" s="14"/>
      <c r="LBN940" s="14"/>
      <c r="LBO940" s="14"/>
      <c r="LBP940" s="14"/>
      <c r="LBQ940" s="14"/>
      <c r="LBR940" s="14"/>
      <c r="LBS940" s="14"/>
      <c r="LBT940" s="14"/>
      <c r="LBU940" s="14"/>
      <c r="LBV940" s="14"/>
      <c r="LBW940" s="14"/>
      <c r="LBX940" s="14"/>
      <c r="LBY940" s="14"/>
      <c r="LBZ940" s="14"/>
      <c r="LCA940" s="14"/>
      <c r="LCB940" s="14"/>
      <c r="LCC940" s="14"/>
      <c r="LCD940" s="14"/>
      <c r="LCE940" s="14"/>
      <c r="LCF940" s="14"/>
      <c r="LCG940" s="14"/>
      <c r="LCH940" s="14"/>
      <c r="LCI940" s="14"/>
      <c r="LCJ940" s="14"/>
      <c r="LCK940" s="14"/>
      <c r="LCL940" s="14"/>
      <c r="LCM940" s="14"/>
      <c r="LCN940" s="14"/>
      <c r="LCO940" s="14"/>
      <c r="LCP940" s="14"/>
      <c r="LCQ940" s="14"/>
      <c r="LCR940" s="14"/>
      <c r="LCS940" s="14"/>
      <c r="LCT940" s="14"/>
      <c r="LCU940" s="14"/>
      <c r="LCV940" s="14"/>
      <c r="LCW940" s="14"/>
      <c r="LCX940" s="14"/>
      <c r="LCY940" s="14"/>
      <c r="LCZ940" s="14"/>
      <c r="LDA940" s="14"/>
      <c r="LDB940" s="14"/>
      <c r="LDC940" s="14"/>
      <c r="LDD940" s="14"/>
      <c r="LDE940" s="14"/>
      <c r="LDF940" s="14"/>
      <c r="LDG940" s="14"/>
      <c r="LDH940" s="14"/>
      <c r="LDI940" s="14"/>
      <c r="LDJ940" s="14"/>
      <c r="LDK940" s="14"/>
      <c r="LDL940" s="14"/>
      <c r="LDM940" s="14"/>
      <c r="LDN940" s="14"/>
      <c r="LDO940" s="14"/>
      <c r="LDP940" s="14"/>
      <c r="LDQ940" s="14"/>
      <c r="LDR940" s="14"/>
      <c r="LDS940" s="14"/>
      <c r="LDT940" s="14"/>
      <c r="LDU940" s="14"/>
      <c r="LDV940" s="14"/>
      <c r="LDW940" s="14"/>
      <c r="LDX940" s="14"/>
      <c r="LDY940" s="14"/>
      <c r="LDZ940" s="14"/>
      <c r="LEA940" s="14"/>
      <c r="LEB940" s="14"/>
      <c r="LEC940" s="14"/>
      <c r="LED940" s="14"/>
      <c r="LEE940" s="14"/>
      <c r="LEF940" s="14"/>
      <c r="LEG940" s="14"/>
      <c r="LEH940" s="14"/>
      <c r="LEI940" s="14"/>
      <c r="LEJ940" s="14"/>
      <c r="LEK940" s="14"/>
      <c r="LEL940" s="14"/>
      <c r="LEM940" s="14"/>
      <c r="LEN940" s="14"/>
      <c r="LEO940" s="14"/>
      <c r="LEP940" s="14"/>
      <c r="LEQ940" s="14"/>
      <c r="LER940" s="14"/>
      <c r="LES940" s="14"/>
      <c r="LET940" s="14"/>
      <c r="LEU940" s="14"/>
      <c r="LEV940" s="14"/>
      <c r="LEW940" s="14"/>
      <c r="LEX940" s="14"/>
      <c r="LEY940" s="14"/>
      <c r="LEZ940" s="14"/>
      <c r="LFA940" s="14"/>
      <c r="LFB940" s="14"/>
      <c r="LFC940" s="14"/>
      <c r="LFD940" s="14"/>
      <c r="LFE940" s="14"/>
      <c r="LFF940" s="14"/>
      <c r="LFG940" s="14"/>
      <c r="LFH940" s="14"/>
      <c r="LFI940" s="14"/>
      <c r="LFJ940" s="14"/>
      <c r="LFK940" s="14"/>
      <c r="LFL940" s="14"/>
      <c r="LFM940" s="14"/>
      <c r="LFN940" s="14"/>
      <c r="LFO940" s="14"/>
      <c r="LFP940" s="14"/>
      <c r="LFQ940" s="14"/>
      <c r="LFR940" s="14"/>
      <c r="LFS940" s="14"/>
      <c r="LFT940" s="14"/>
      <c r="LFU940" s="14"/>
      <c r="LFV940" s="14"/>
      <c r="LFW940" s="14"/>
      <c r="LFX940" s="14"/>
      <c r="LFY940" s="14"/>
      <c r="LFZ940" s="14"/>
      <c r="LGA940" s="14"/>
      <c r="LGB940" s="14"/>
      <c r="LGC940" s="14"/>
      <c r="LGD940" s="14"/>
      <c r="LGE940" s="14"/>
      <c r="LGF940" s="14"/>
      <c r="LGG940" s="14"/>
      <c r="LGH940" s="14"/>
      <c r="LGI940" s="14"/>
      <c r="LGJ940" s="14"/>
      <c r="LGK940" s="14"/>
      <c r="LGL940" s="14"/>
      <c r="LGM940" s="14"/>
      <c r="LGN940" s="14"/>
      <c r="LGO940" s="14"/>
      <c r="LGP940" s="14"/>
      <c r="LGQ940" s="14"/>
      <c r="LGR940" s="14"/>
      <c r="LGS940" s="14"/>
      <c r="LGT940" s="14"/>
      <c r="LGU940" s="14"/>
      <c r="LGV940" s="14"/>
      <c r="LGW940" s="14"/>
      <c r="LGX940" s="14"/>
      <c r="LGY940" s="14"/>
      <c r="LGZ940" s="14"/>
      <c r="LHA940" s="14"/>
      <c r="LHB940" s="14"/>
      <c r="LHC940" s="14"/>
      <c r="LHD940" s="14"/>
      <c r="LHE940" s="14"/>
      <c r="LHF940" s="14"/>
      <c r="LHG940" s="14"/>
      <c r="LHH940" s="14"/>
      <c r="LHI940" s="14"/>
      <c r="LHJ940" s="14"/>
      <c r="LHK940" s="14"/>
      <c r="LHL940" s="14"/>
      <c r="LHM940" s="14"/>
      <c r="LHN940" s="14"/>
      <c r="LHO940" s="14"/>
      <c r="LHP940" s="14"/>
      <c r="LHQ940" s="14"/>
      <c r="LHR940" s="14"/>
      <c r="LHS940" s="14"/>
      <c r="LHT940" s="14"/>
      <c r="LHU940" s="14"/>
      <c r="LHV940" s="14"/>
      <c r="LHW940" s="14"/>
      <c r="LHX940" s="14"/>
      <c r="LHY940" s="14"/>
      <c r="LHZ940" s="14"/>
      <c r="LIA940" s="14"/>
      <c r="LIB940" s="14"/>
      <c r="LIC940" s="14"/>
      <c r="LID940" s="14"/>
      <c r="LIE940" s="14"/>
      <c r="LIF940" s="14"/>
      <c r="LIG940" s="14"/>
      <c r="LIH940" s="14"/>
      <c r="LII940" s="14"/>
      <c r="LIJ940" s="14"/>
      <c r="LIK940" s="14"/>
      <c r="LIL940" s="14"/>
      <c r="LIM940" s="14"/>
      <c r="LIN940" s="14"/>
      <c r="LIO940" s="14"/>
      <c r="LIP940" s="14"/>
      <c r="LIQ940" s="14"/>
      <c r="LIR940" s="14"/>
      <c r="LIS940" s="14"/>
      <c r="LIT940" s="14"/>
      <c r="LIU940" s="14"/>
      <c r="LIV940" s="14"/>
      <c r="LIW940" s="14"/>
      <c r="LIX940" s="14"/>
      <c r="LIY940" s="14"/>
      <c r="LIZ940" s="14"/>
      <c r="LJA940" s="14"/>
      <c r="LJB940" s="14"/>
      <c r="LJC940" s="14"/>
      <c r="LJD940" s="14"/>
      <c r="LJE940" s="14"/>
      <c r="LJF940" s="14"/>
      <c r="LJG940" s="14"/>
      <c r="LJH940" s="14"/>
      <c r="LJI940" s="14"/>
      <c r="LJJ940" s="14"/>
      <c r="LJK940" s="14"/>
      <c r="LJL940" s="14"/>
      <c r="LJM940" s="14"/>
      <c r="LJN940" s="14"/>
      <c r="LJO940" s="14"/>
      <c r="LJP940" s="14"/>
      <c r="LJQ940" s="14"/>
      <c r="LJR940" s="14"/>
      <c r="LJS940" s="14"/>
      <c r="LJT940" s="14"/>
      <c r="LJU940" s="14"/>
      <c r="LJV940" s="14"/>
      <c r="LJW940" s="14"/>
      <c r="LJX940" s="14"/>
      <c r="LJY940" s="14"/>
      <c r="LJZ940" s="14"/>
      <c r="LKA940" s="14"/>
      <c r="LKB940" s="14"/>
      <c r="LKC940" s="14"/>
      <c r="LKD940" s="14"/>
      <c r="LKE940" s="14"/>
      <c r="LKF940" s="14"/>
      <c r="LKG940" s="14"/>
      <c r="LKH940" s="14"/>
      <c r="LKI940" s="14"/>
      <c r="LKJ940" s="14"/>
      <c r="LKK940" s="14"/>
      <c r="LKL940" s="14"/>
      <c r="LKM940" s="14"/>
      <c r="LKN940" s="14"/>
      <c r="LKO940" s="14"/>
      <c r="LKP940" s="14"/>
      <c r="LKQ940" s="14"/>
      <c r="LKR940" s="14"/>
      <c r="LKS940" s="14"/>
      <c r="LKT940" s="14"/>
      <c r="LKU940" s="14"/>
      <c r="LKV940" s="14"/>
      <c r="LKW940" s="14"/>
      <c r="LKX940" s="14"/>
      <c r="LKY940" s="14"/>
      <c r="LKZ940" s="14"/>
      <c r="LLA940" s="14"/>
      <c r="LLB940" s="14"/>
      <c r="LLC940" s="14"/>
      <c r="LLD940" s="14"/>
      <c r="LLE940" s="14"/>
      <c r="LLF940" s="14"/>
      <c r="LLG940" s="14"/>
      <c r="LLH940" s="14"/>
      <c r="LLI940" s="14"/>
      <c r="LLJ940" s="14"/>
      <c r="LLK940" s="14"/>
      <c r="LLL940" s="14"/>
      <c r="LLM940" s="14"/>
      <c r="LLN940" s="14"/>
      <c r="LLO940" s="14"/>
      <c r="LLP940" s="14"/>
      <c r="LLQ940" s="14"/>
      <c r="LLR940" s="14"/>
      <c r="LLS940" s="14"/>
      <c r="LLT940" s="14"/>
      <c r="LLU940" s="14"/>
      <c r="LLV940" s="14"/>
      <c r="LLW940" s="14"/>
      <c r="LLX940" s="14"/>
      <c r="LLY940" s="14"/>
      <c r="LLZ940" s="14"/>
      <c r="LMA940" s="14"/>
      <c r="LMB940" s="14"/>
      <c r="LMC940" s="14"/>
      <c r="LMD940" s="14"/>
      <c r="LME940" s="14"/>
      <c r="LMF940" s="14"/>
      <c r="LMG940" s="14"/>
      <c r="LMH940" s="14"/>
      <c r="LMI940" s="14"/>
      <c r="LMJ940" s="14"/>
      <c r="LMK940" s="14"/>
      <c r="LML940" s="14"/>
      <c r="LMM940" s="14"/>
      <c r="LMN940" s="14"/>
      <c r="LMO940" s="14"/>
      <c r="LMP940" s="14"/>
      <c r="LMQ940" s="14"/>
      <c r="LMR940" s="14"/>
      <c r="LMS940" s="14"/>
      <c r="LMT940" s="14"/>
      <c r="LMU940" s="14"/>
      <c r="LMV940" s="14"/>
      <c r="LMW940" s="14"/>
      <c r="LMX940" s="14"/>
      <c r="LMY940" s="14"/>
      <c r="LMZ940" s="14"/>
      <c r="LNA940" s="14"/>
      <c r="LNB940" s="14"/>
      <c r="LNC940" s="14"/>
      <c r="LND940" s="14"/>
      <c r="LNE940" s="14"/>
      <c r="LNF940" s="14"/>
      <c r="LNG940" s="14"/>
      <c r="LNH940" s="14"/>
      <c r="LNI940" s="14"/>
      <c r="LNJ940" s="14"/>
      <c r="LNK940" s="14"/>
      <c r="LNL940" s="14"/>
      <c r="LNM940" s="14"/>
      <c r="LNN940" s="14"/>
      <c r="LNO940" s="14"/>
      <c r="LNP940" s="14"/>
      <c r="LNQ940" s="14"/>
      <c r="LNR940" s="14"/>
      <c r="LNS940" s="14"/>
      <c r="LNT940" s="14"/>
      <c r="LNU940" s="14"/>
      <c r="LNV940" s="14"/>
      <c r="LNW940" s="14"/>
      <c r="LNX940" s="14"/>
      <c r="LNY940" s="14"/>
      <c r="LNZ940" s="14"/>
      <c r="LOA940" s="14"/>
      <c r="LOB940" s="14"/>
      <c r="LOC940" s="14"/>
      <c r="LOD940" s="14"/>
      <c r="LOE940" s="14"/>
      <c r="LOF940" s="14"/>
      <c r="LOG940" s="14"/>
      <c r="LOH940" s="14"/>
      <c r="LOI940" s="14"/>
      <c r="LOJ940" s="14"/>
      <c r="LOK940" s="14"/>
      <c r="LOL940" s="14"/>
      <c r="LOM940" s="14"/>
      <c r="LON940" s="14"/>
      <c r="LOO940" s="14"/>
      <c r="LOP940" s="14"/>
      <c r="LOQ940" s="14"/>
      <c r="LOR940" s="14"/>
      <c r="LOS940" s="14"/>
      <c r="LOT940" s="14"/>
      <c r="LOU940" s="14"/>
      <c r="LOV940" s="14"/>
      <c r="LOW940" s="14"/>
      <c r="LOX940" s="14"/>
      <c r="LOY940" s="14"/>
      <c r="LOZ940" s="14"/>
      <c r="LPA940" s="14"/>
      <c r="LPB940" s="14"/>
      <c r="LPC940" s="14"/>
      <c r="LPD940" s="14"/>
      <c r="LPE940" s="14"/>
      <c r="LPF940" s="14"/>
      <c r="LPG940" s="14"/>
      <c r="LPH940" s="14"/>
      <c r="LPI940" s="14"/>
      <c r="LPJ940" s="14"/>
      <c r="LPK940" s="14"/>
      <c r="LPL940" s="14"/>
      <c r="LPM940" s="14"/>
      <c r="LPN940" s="14"/>
      <c r="LPO940" s="14"/>
      <c r="LPP940" s="14"/>
      <c r="LPQ940" s="14"/>
      <c r="LPR940" s="14"/>
      <c r="LPS940" s="14"/>
      <c r="LPT940" s="14"/>
      <c r="LPU940" s="14"/>
      <c r="LPV940" s="14"/>
      <c r="LPW940" s="14"/>
      <c r="LPX940" s="14"/>
      <c r="LPY940" s="14"/>
      <c r="LPZ940" s="14"/>
      <c r="LQA940" s="14"/>
      <c r="LQB940" s="14"/>
      <c r="LQC940" s="14"/>
      <c r="LQD940" s="14"/>
      <c r="LQE940" s="14"/>
      <c r="LQF940" s="14"/>
      <c r="LQG940" s="14"/>
      <c r="LQH940" s="14"/>
      <c r="LQI940" s="14"/>
      <c r="LQJ940" s="14"/>
      <c r="LQK940" s="14"/>
      <c r="LQL940" s="14"/>
      <c r="LQM940" s="14"/>
      <c r="LQN940" s="14"/>
      <c r="LQO940" s="14"/>
      <c r="LQP940" s="14"/>
      <c r="LQQ940" s="14"/>
      <c r="LQR940" s="14"/>
      <c r="LQS940" s="14"/>
      <c r="LQT940" s="14"/>
      <c r="LQU940" s="14"/>
      <c r="LQV940" s="14"/>
      <c r="LQW940" s="14"/>
      <c r="LQX940" s="14"/>
      <c r="LQY940" s="14"/>
      <c r="LQZ940" s="14"/>
      <c r="LRA940" s="14"/>
      <c r="LRB940" s="14"/>
      <c r="LRC940" s="14"/>
      <c r="LRD940" s="14"/>
      <c r="LRE940" s="14"/>
      <c r="LRF940" s="14"/>
      <c r="LRG940" s="14"/>
      <c r="LRH940" s="14"/>
      <c r="LRI940" s="14"/>
      <c r="LRJ940" s="14"/>
      <c r="LRK940" s="14"/>
      <c r="LRL940" s="14"/>
      <c r="LRM940" s="14"/>
      <c r="LRN940" s="14"/>
      <c r="LRO940" s="14"/>
      <c r="LRP940" s="14"/>
      <c r="LRQ940" s="14"/>
      <c r="LRR940" s="14"/>
      <c r="LRS940" s="14"/>
      <c r="LRT940" s="14"/>
      <c r="LRU940" s="14"/>
      <c r="LRV940" s="14"/>
      <c r="LRW940" s="14"/>
      <c r="LRX940" s="14"/>
      <c r="LRY940" s="14"/>
      <c r="LRZ940" s="14"/>
      <c r="LSA940" s="14"/>
      <c r="LSB940" s="14"/>
      <c r="LSC940" s="14"/>
      <c r="LSD940" s="14"/>
      <c r="LSE940" s="14"/>
      <c r="LSF940" s="14"/>
      <c r="LSG940" s="14"/>
      <c r="LSH940" s="14"/>
      <c r="LSI940" s="14"/>
      <c r="LSJ940" s="14"/>
      <c r="LSK940" s="14"/>
      <c r="LSL940" s="14"/>
      <c r="LSM940" s="14"/>
      <c r="LSN940" s="14"/>
      <c r="LSO940" s="14"/>
      <c r="LSP940" s="14"/>
      <c r="LSQ940" s="14"/>
      <c r="LSR940" s="14"/>
      <c r="LSS940" s="14"/>
      <c r="LST940" s="14"/>
      <c r="LSU940" s="14"/>
      <c r="LSV940" s="14"/>
      <c r="LSW940" s="14"/>
      <c r="LSX940" s="14"/>
      <c r="LSY940" s="14"/>
      <c r="LSZ940" s="14"/>
      <c r="LTA940" s="14"/>
      <c r="LTB940" s="14"/>
      <c r="LTC940" s="14"/>
      <c r="LTD940" s="14"/>
      <c r="LTE940" s="14"/>
      <c r="LTF940" s="14"/>
      <c r="LTG940" s="14"/>
      <c r="LTH940" s="14"/>
      <c r="LTI940" s="14"/>
      <c r="LTJ940" s="14"/>
      <c r="LTK940" s="14"/>
      <c r="LTL940" s="14"/>
      <c r="LTM940" s="14"/>
      <c r="LTN940" s="14"/>
      <c r="LTO940" s="14"/>
      <c r="LTP940" s="14"/>
      <c r="LTQ940" s="14"/>
      <c r="LTR940" s="14"/>
      <c r="LTS940" s="14"/>
      <c r="LTT940" s="14"/>
      <c r="LTU940" s="14"/>
      <c r="LTV940" s="14"/>
      <c r="LTW940" s="14"/>
      <c r="LTX940" s="14"/>
      <c r="LTY940" s="14"/>
      <c r="LTZ940" s="14"/>
      <c r="LUA940" s="14"/>
      <c r="LUB940" s="14"/>
      <c r="LUC940" s="14"/>
      <c r="LUD940" s="14"/>
      <c r="LUE940" s="14"/>
      <c r="LUF940" s="14"/>
      <c r="LUG940" s="14"/>
      <c r="LUH940" s="14"/>
      <c r="LUI940" s="14"/>
      <c r="LUJ940" s="14"/>
      <c r="LUK940" s="14"/>
      <c r="LUL940" s="14"/>
      <c r="LUM940" s="14"/>
      <c r="LUN940" s="14"/>
      <c r="LUO940" s="14"/>
      <c r="LUP940" s="14"/>
      <c r="LUQ940" s="14"/>
      <c r="LUR940" s="14"/>
      <c r="LUS940" s="14"/>
      <c r="LUT940" s="14"/>
      <c r="LUU940" s="14"/>
      <c r="LUV940" s="14"/>
      <c r="LUW940" s="14"/>
      <c r="LUX940" s="14"/>
      <c r="LUY940" s="14"/>
      <c r="LUZ940" s="14"/>
      <c r="LVA940" s="14"/>
      <c r="LVB940" s="14"/>
      <c r="LVC940" s="14"/>
      <c r="LVD940" s="14"/>
      <c r="LVE940" s="14"/>
      <c r="LVF940" s="14"/>
      <c r="LVG940" s="14"/>
      <c r="LVH940" s="14"/>
      <c r="LVI940" s="14"/>
      <c r="LVJ940" s="14"/>
      <c r="LVK940" s="14"/>
      <c r="LVL940" s="14"/>
      <c r="LVM940" s="14"/>
      <c r="LVN940" s="14"/>
      <c r="LVO940" s="14"/>
      <c r="LVP940" s="14"/>
      <c r="LVQ940" s="14"/>
      <c r="LVR940" s="14"/>
      <c r="LVS940" s="14"/>
      <c r="LVT940" s="14"/>
      <c r="LVU940" s="14"/>
      <c r="LVV940" s="14"/>
      <c r="LVW940" s="14"/>
      <c r="LVX940" s="14"/>
      <c r="LVY940" s="14"/>
      <c r="LVZ940" s="14"/>
      <c r="LWA940" s="14"/>
      <c r="LWB940" s="14"/>
      <c r="LWC940" s="14"/>
      <c r="LWD940" s="14"/>
      <c r="LWE940" s="14"/>
      <c r="LWF940" s="14"/>
      <c r="LWG940" s="14"/>
      <c r="LWH940" s="14"/>
      <c r="LWI940" s="14"/>
      <c r="LWJ940" s="14"/>
      <c r="LWK940" s="14"/>
      <c r="LWL940" s="14"/>
      <c r="LWM940" s="14"/>
      <c r="LWN940" s="14"/>
      <c r="LWO940" s="14"/>
      <c r="LWP940" s="14"/>
      <c r="LWQ940" s="14"/>
      <c r="LWR940" s="14"/>
      <c r="LWS940" s="14"/>
      <c r="LWT940" s="14"/>
      <c r="LWU940" s="14"/>
      <c r="LWV940" s="14"/>
      <c r="LWW940" s="14"/>
      <c r="LWX940" s="14"/>
      <c r="LWY940" s="14"/>
      <c r="LWZ940" s="14"/>
      <c r="LXA940" s="14"/>
      <c r="LXB940" s="14"/>
      <c r="LXC940" s="14"/>
      <c r="LXD940" s="14"/>
      <c r="LXE940" s="14"/>
      <c r="LXF940" s="14"/>
      <c r="LXG940" s="14"/>
      <c r="LXH940" s="14"/>
      <c r="LXI940" s="14"/>
      <c r="LXJ940" s="14"/>
      <c r="LXK940" s="14"/>
      <c r="LXL940" s="14"/>
      <c r="LXM940" s="14"/>
      <c r="LXN940" s="14"/>
      <c r="LXO940" s="14"/>
      <c r="LXP940" s="14"/>
      <c r="LXQ940" s="14"/>
      <c r="LXR940" s="14"/>
      <c r="LXS940" s="14"/>
      <c r="LXT940" s="14"/>
      <c r="LXU940" s="14"/>
      <c r="LXV940" s="14"/>
      <c r="LXW940" s="14"/>
      <c r="LXX940" s="14"/>
      <c r="LXY940" s="14"/>
      <c r="LXZ940" s="14"/>
      <c r="LYA940" s="14"/>
      <c r="LYB940" s="14"/>
      <c r="LYC940" s="14"/>
      <c r="LYD940" s="14"/>
      <c r="LYE940" s="14"/>
      <c r="LYF940" s="14"/>
      <c r="LYG940" s="14"/>
      <c r="LYH940" s="14"/>
      <c r="LYI940" s="14"/>
      <c r="LYJ940" s="14"/>
      <c r="LYK940" s="14"/>
      <c r="LYL940" s="14"/>
      <c r="LYM940" s="14"/>
      <c r="LYN940" s="14"/>
      <c r="LYO940" s="14"/>
      <c r="LYP940" s="14"/>
      <c r="LYQ940" s="14"/>
      <c r="LYR940" s="14"/>
      <c r="LYS940" s="14"/>
      <c r="LYT940" s="14"/>
      <c r="LYU940" s="14"/>
      <c r="LYV940" s="14"/>
      <c r="LYW940" s="14"/>
      <c r="LYX940" s="14"/>
      <c r="LYY940" s="14"/>
      <c r="LYZ940" s="14"/>
      <c r="LZA940" s="14"/>
      <c r="LZB940" s="14"/>
      <c r="LZC940" s="14"/>
      <c r="LZD940" s="14"/>
      <c r="LZE940" s="14"/>
      <c r="LZF940" s="14"/>
      <c r="LZG940" s="14"/>
      <c r="LZH940" s="14"/>
      <c r="LZI940" s="14"/>
      <c r="LZJ940" s="14"/>
      <c r="LZK940" s="14"/>
      <c r="LZL940" s="14"/>
      <c r="LZM940" s="14"/>
      <c r="LZN940" s="14"/>
      <c r="LZO940" s="14"/>
      <c r="LZP940" s="14"/>
      <c r="LZQ940" s="14"/>
      <c r="LZR940" s="14"/>
      <c r="LZS940" s="14"/>
      <c r="LZT940" s="14"/>
      <c r="LZU940" s="14"/>
      <c r="LZV940" s="14"/>
      <c r="LZW940" s="14"/>
      <c r="LZX940" s="14"/>
      <c r="LZY940" s="14"/>
      <c r="LZZ940" s="14"/>
      <c r="MAA940" s="14"/>
      <c r="MAB940" s="14"/>
      <c r="MAC940" s="14"/>
      <c r="MAD940" s="14"/>
      <c r="MAE940" s="14"/>
      <c r="MAF940" s="14"/>
      <c r="MAG940" s="14"/>
      <c r="MAH940" s="14"/>
      <c r="MAI940" s="14"/>
      <c r="MAJ940" s="14"/>
      <c r="MAK940" s="14"/>
      <c r="MAL940" s="14"/>
      <c r="MAM940" s="14"/>
      <c r="MAN940" s="14"/>
      <c r="MAO940" s="14"/>
      <c r="MAP940" s="14"/>
      <c r="MAQ940" s="14"/>
      <c r="MAR940" s="14"/>
      <c r="MAS940" s="14"/>
      <c r="MAT940" s="14"/>
      <c r="MAU940" s="14"/>
      <c r="MAV940" s="14"/>
      <c r="MAW940" s="14"/>
      <c r="MAX940" s="14"/>
      <c r="MAY940" s="14"/>
      <c r="MAZ940" s="14"/>
      <c r="MBA940" s="14"/>
      <c r="MBB940" s="14"/>
      <c r="MBC940" s="14"/>
      <c r="MBD940" s="14"/>
      <c r="MBE940" s="14"/>
      <c r="MBF940" s="14"/>
      <c r="MBG940" s="14"/>
      <c r="MBH940" s="14"/>
      <c r="MBI940" s="14"/>
      <c r="MBJ940" s="14"/>
      <c r="MBK940" s="14"/>
      <c r="MBL940" s="14"/>
      <c r="MBM940" s="14"/>
      <c r="MBN940" s="14"/>
      <c r="MBO940" s="14"/>
      <c r="MBP940" s="14"/>
      <c r="MBQ940" s="14"/>
      <c r="MBR940" s="14"/>
      <c r="MBS940" s="14"/>
      <c r="MBT940" s="14"/>
      <c r="MBU940" s="14"/>
      <c r="MBV940" s="14"/>
      <c r="MBW940" s="14"/>
      <c r="MBX940" s="14"/>
      <c r="MBY940" s="14"/>
      <c r="MBZ940" s="14"/>
      <c r="MCA940" s="14"/>
      <c r="MCB940" s="14"/>
      <c r="MCC940" s="14"/>
      <c r="MCD940" s="14"/>
      <c r="MCE940" s="14"/>
      <c r="MCF940" s="14"/>
      <c r="MCG940" s="14"/>
      <c r="MCH940" s="14"/>
      <c r="MCI940" s="14"/>
      <c r="MCJ940" s="14"/>
      <c r="MCK940" s="14"/>
      <c r="MCL940" s="14"/>
      <c r="MCM940" s="14"/>
      <c r="MCN940" s="14"/>
      <c r="MCO940" s="14"/>
      <c r="MCP940" s="14"/>
      <c r="MCQ940" s="14"/>
      <c r="MCR940" s="14"/>
      <c r="MCS940" s="14"/>
      <c r="MCT940" s="14"/>
      <c r="MCU940" s="14"/>
      <c r="MCV940" s="14"/>
      <c r="MCW940" s="14"/>
      <c r="MCX940" s="14"/>
      <c r="MCY940" s="14"/>
      <c r="MCZ940" s="14"/>
      <c r="MDA940" s="14"/>
      <c r="MDB940" s="14"/>
      <c r="MDC940" s="14"/>
      <c r="MDD940" s="14"/>
      <c r="MDE940" s="14"/>
      <c r="MDF940" s="14"/>
      <c r="MDG940" s="14"/>
      <c r="MDH940" s="14"/>
      <c r="MDI940" s="14"/>
      <c r="MDJ940" s="14"/>
      <c r="MDK940" s="14"/>
      <c r="MDL940" s="14"/>
      <c r="MDM940" s="14"/>
      <c r="MDN940" s="14"/>
      <c r="MDO940" s="14"/>
      <c r="MDP940" s="14"/>
      <c r="MDQ940" s="14"/>
      <c r="MDR940" s="14"/>
      <c r="MDS940" s="14"/>
      <c r="MDT940" s="14"/>
      <c r="MDU940" s="14"/>
      <c r="MDV940" s="14"/>
      <c r="MDW940" s="14"/>
      <c r="MDX940" s="14"/>
      <c r="MDY940" s="14"/>
      <c r="MDZ940" s="14"/>
      <c r="MEA940" s="14"/>
      <c r="MEB940" s="14"/>
      <c r="MEC940" s="14"/>
      <c r="MED940" s="14"/>
      <c r="MEE940" s="14"/>
      <c r="MEF940" s="14"/>
      <c r="MEG940" s="14"/>
      <c r="MEH940" s="14"/>
      <c r="MEI940" s="14"/>
      <c r="MEJ940" s="14"/>
      <c r="MEK940" s="14"/>
      <c r="MEL940" s="14"/>
      <c r="MEM940" s="14"/>
      <c r="MEN940" s="14"/>
      <c r="MEO940" s="14"/>
      <c r="MEP940" s="14"/>
      <c r="MEQ940" s="14"/>
      <c r="MER940" s="14"/>
      <c r="MES940" s="14"/>
      <c r="MET940" s="14"/>
      <c r="MEU940" s="14"/>
      <c r="MEV940" s="14"/>
      <c r="MEW940" s="14"/>
      <c r="MEX940" s="14"/>
      <c r="MEY940" s="14"/>
      <c r="MEZ940" s="14"/>
      <c r="MFA940" s="14"/>
      <c r="MFB940" s="14"/>
      <c r="MFC940" s="14"/>
      <c r="MFD940" s="14"/>
      <c r="MFE940" s="14"/>
      <c r="MFF940" s="14"/>
      <c r="MFG940" s="14"/>
      <c r="MFH940" s="14"/>
      <c r="MFI940" s="14"/>
      <c r="MFJ940" s="14"/>
      <c r="MFK940" s="14"/>
      <c r="MFL940" s="14"/>
      <c r="MFM940" s="14"/>
      <c r="MFN940" s="14"/>
      <c r="MFO940" s="14"/>
      <c r="MFP940" s="14"/>
      <c r="MFQ940" s="14"/>
      <c r="MFR940" s="14"/>
      <c r="MFS940" s="14"/>
      <c r="MFT940" s="14"/>
      <c r="MFU940" s="14"/>
      <c r="MFV940" s="14"/>
      <c r="MFW940" s="14"/>
      <c r="MFX940" s="14"/>
      <c r="MFY940" s="14"/>
      <c r="MFZ940" s="14"/>
      <c r="MGA940" s="14"/>
      <c r="MGB940" s="14"/>
      <c r="MGC940" s="14"/>
      <c r="MGD940" s="14"/>
      <c r="MGE940" s="14"/>
      <c r="MGF940" s="14"/>
      <c r="MGG940" s="14"/>
      <c r="MGH940" s="14"/>
      <c r="MGI940" s="14"/>
      <c r="MGJ940" s="14"/>
      <c r="MGK940" s="14"/>
      <c r="MGL940" s="14"/>
      <c r="MGM940" s="14"/>
      <c r="MGN940" s="14"/>
      <c r="MGO940" s="14"/>
      <c r="MGP940" s="14"/>
      <c r="MGQ940" s="14"/>
      <c r="MGR940" s="14"/>
      <c r="MGS940" s="14"/>
      <c r="MGT940" s="14"/>
      <c r="MGU940" s="14"/>
      <c r="MGV940" s="14"/>
      <c r="MGW940" s="14"/>
      <c r="MGX940" s="14"/>
      <c r="MGY940" s="14"/>
      <c r="MGZ940" s="14"/>
      <c r="MHA940" s="14"/>
      <c r="MHB940" s="14"/>
      <c r="MHC940" s="14"/>
      <c r="MHD940" s="14"/>
      <c r="MHE940" s="14"/>
      <c r="MHF940" s="14"/>
      <c r="MHG940" s="14"/>
      <c r="MHH940" s="14"/>
      <c r="MHI940" s="14"/>
      <c r="MHJ940" s="14"/>
      <c r="MHK940" s="14"/>
      <c r="MHL940" s="14"/>
      <c r="MHM940" s="14"/>
      <c r="MHN940" s="14"/>
      <c r="MHO940" s="14"/>
      <c r="MHP940" s="14"/>
      <c r="MHQ940" s="14"/>
      <c r="MHR940" s="14"/>
      <c r="MHS940" s="14"/>
      <c r="MHT940" s="14"/>
      <c r="MHU940" s="14"/>
      <c r="MHV940" s="14"/>
      <c r="MHW940" s="14"/>
      <c r="MHX940" s="14"/>
      <c r="MHY940" s="14"/>
      <c r="MHZ940" s="14"/>
      <c r="MIA940" s="14"/>
      <c r="MIB940" s="14"/>
      <c r="MIC940" s="14"/>
      <c r="MID940" s="14"/>
      <c r="MIE940" s="14"/>
      <c r="MIF940" s="14"/>
      <c r="MIG940" s="14"/>
      <c r="MIH940" s="14"/>
      <c r="MII940" s="14"/>
      <c r="MIJ940" s="14"/>
      <c r="MIK940" s="14"/>
      <c r="MIL940" s="14"/>
      <c r="MIM940" s="14"/>
      <c r="MIN940" s="14"/>
      <c r="MIO940" s="14"/>
      <c r="MIP940" s="14"/>
      <c r="MIQ940" s="14"/>
      <c r="MIR940" s="14"/>
      <c r="MIS940" s="14"/>
      <c r="MIT940" s="14"/>
      <c r="MIU940" s="14"/>
      <c r="MIV940" s="14"/>
      <c r="MIW940" s="14"/>
      <c r="MIX940" s="14"/>
      <c r="MIY940" s="14"/>
      <c r="MIZ940" s="14"/>
      <c r="MJA940" s="14"/>
      <c r="MJB940" s="14"/>
      <c r="MJC940" s="14"/>
      <c r="MJD940" s="14"/>
      <c r="MJE940" s="14"/>
      <c r="MJF940" s="14"/>
      <c r="MJG940" s="14"/>
      <c r="MJH940" s="14"/>
      <c r="MJI940" s="14"/>
      <c r="MJJ940" s="14"/>
      <c r="MJK940" s="14"/>
      <c r="MJL940" s="14"/>
      <c r="MJM940" s="14"/>
      <c r="MJN940" s="14"/>
      <c r="MJO940" s="14"/>
      <c r="MJP940" s="14"/>
      <c r="MJQ940" s="14"/>
      <c r="MJR940" s="14"/>
      <c r="MJS940" s="14"/>
      <c r="MJT940" s="14"/>
      <c r="MJU940" s="14"/>
      <c r="MJV940" s="14"/>
      <c r="MJW940" s="14"/>
      <c r="MJX940" s="14"/>
      <c r="MJY940" s="14"/>
      <c r="MJZ940" s="14"/>
      <c r="MKA940" s="14"/>
      <c r="MKB940" s="14"/>
      <c r="MKC940" s="14"/>
      <c r="MKD940" s="14"/>
      <c r="MKE940" s="14"/>
      <c r="MKF940" s="14"/>
      <c r="MKG940" s="14"/>
      <c r="MKH940" s="14"/>
      <c r="MKI940" s="14"/>
      <c r="MKJ940" s="14"/>
      <c r="MKK940" s="14"/>
      <c r="MKL940" s="14"/>
      <c r="MKM940" s="14"/>
      <c r="MKN940" s="14"/>
      <c r="MKO940" s="14"/>
      <c r="MKP940" s="14"/>
      <c r="MKQ940" s="14"/>
      <c r="MKR940" s="14"/>
      <c r="MKS940" s="14"/>
      <c r="MKT940" s="14"/>
      <c r="MKU940" s="14"/>
      <c r="MKV940" s="14"/>
      <c r="MKW940" s="14"/>
      <c r="MKX940" s="14"/>
      <c r="MKY940" s="14"/>
      <c r="MKZ940" s="14"/>
      <c r="MLA940" s="14"/>
      <c r="MLB940" s="14"/>
      <c r="MLC940" s="14"/>
      <c r="MLD940" s="14"/>
      <c r="MLE940" s="14"/>
      <c r="MLF940" s="14"/>
      <c r="MLG940" s="14"/>
      <c r="MLH940" s="14"/>
      <c r="MLI940" s="14"/>
      <c r="MLJ940" s="14"/>
      <c r="MLK940" s="14"/>
      <c r="MLL940" s="14"/>
      <c r="MLM940" s="14"/>
      <c r="MLN940" s="14"/>
      <c r="MLO940" s="14"/>
      <c r="MLP940" s="14"/>
      <c r="MLQ940" s="14"/>
      <c r="MLR940" s="14"/>
      <c r="MLS940" s="14"/>
      <c r="MLT940" s="14"/>
      <c r="MLU940" s="14"/>
      <c r="MLV940" s="14"/>
      <c r="MLW940" s="14"/>
      <c r="MLX940" s="14"/>
      <c r="MLY940" s="14"/>
      <c r="MLZ940" s="14"/>
      <c r="MMA940" s="14"/>
      <c r="MMB940" s="14"/>
      <c r="MMC940" s="14"/>
      <c r="MMD940" s="14"/>
      <c r="MME940" s="14"/>
      <c r="MMF940" s="14"/>
      <c r="MMG940" s="14"/>
      <c r="MMH940" s="14"/>
      <c r="MMI940" s="14"/>
      <c r="MMJ940" s="14"/>
      <c r="MMK940" s="14"/>
      <c r="MML940" s="14"/>
      <c r="MMM940" s="14"/>
      <c r="MMN940" s="14"/>
      <c r="MMO940" s="14"/>
      <c r="MMP940" s="14"/>
      <c r="MMQ940" s="14"/>
      <c r="MMR940" s="14"/>
      <c r="MMS940" s="14"/>
      <c r="MMT940" s="14"/>
      <c r="MMU940" s="14"/>
      <c r="MMV940" s="14"/>
      <c r="MMW940" s="14"/>
      <c r="MMX940" s="14"/>
      <c r="MMY940" s="14"/>
      <c r="MMZ940" s="14"/>
      <c r="MNA940" s="14"/>
      <c r="MNB940" s="14"/>
      <c r="MNC940" s="14"/>
      <c r="MND940" s="14"/>
      <c r="MNE940" s="14"/>
      <c r="MNF940" s="14"/>
      <c r="MNG940" s="14"/>
      <c r="MNH940" s="14"/>
      <c r="MNI940" s="14"/>
      <c r="MNJ940" s="14"/>
      <c r="MNK940" s="14"/>
      <c r="MNL940" s="14"/>
      <c r="MNM940" s="14"/>
      <c r="MNN940" s="14"/>
      <c r="MNO940" s="14"/>
      <c r="MNP940" s="14"/>
      <c r="MNQ940" s="14"/>
      <c r="MNR940" s="14"/>
      <c r="MNS940" s="14"/>
      <c r="MNT940" s="14"/>
      <c r="MNU940" s="14"/>
      <c r="MNV940" s="14"/>
      <c r="MNW940" s="14"/>
      <c r="MNX940" s="14"/>
      <c r="MNY940" s="14"/>
      <c r="MNZ940" s="14"/>
      <c r="MOA940" s="14"/>
      <c r="MOB940" s="14"/>
      <c r="MOC940" s="14"/>
      <c r="MOD940" s="14"/>
      <c r="MOE940" s="14"/>
      <c r="MOF940" s="14"/>
      <c r="MOG940" s="14"/>
      <c r="MOH940" s="14"/>
      <c r="MOI940" s="14"/>
      <c r="MOJ940" s="14"/>
      <c r="MOK940" s="14"/>
      <c r="MOL940" s="14"/>
      <c r="MOM940" s="14"/>
      <c r="MON940" s="14"/>
      <c r="MOO940" s="14"/>
      <c r="MOP940" s="14"/>
      <c r="MOQ940" s="14"/>
      <c r="MOR940" s="14"/>
      <c r="MOS940" s="14"/>
      <c r="MOT940" s="14"/>
      <c r="MOU940" s="14"/>
      <c r="MOV940" s="14"/>
      <c r="MOW940" s="14"/>
      <c r="MOX940" s="14"/>
      <c r="MOY940" s="14"/>
      <c r="MOZ940" s="14"/>
      <c r="MPA940" s="14"/>
      <c r="MPB940" s="14"/>
      <c r="MPC940" s="14"/>
      <c r="MPD940" s="14"/>
      <c r="MPE940" s="14"/>
      <c r="MPF940" s="14"/>
      <c r="MPG940" s="14"/>
      <c r="MPH940" s="14"/>
      <c r="MPI940" s="14"/>
      <c r="MPJ940" s="14"/>
      <c r="MPK940" s="14"/>
      <c r="MPL940" s="14"/>
      <c r="MPM940" s="14"/>
      <c r="MPN940" s="14"/>
      <c r="MPO940" s="14"/>
      <c r="MPP940" s="14"/>
      <c r="MPQ940" s="14"/>
      <c r="MPR940" s="14"/>
      <c r="MPS940" s="14"/>
      <c r="MPT940" s="14"/>
      <c r="MPU940" s="14"/>
      <c r="MPV940" s="14"/>
      <c r="MPW940" s="14"/>
      <c r="MPX940" s="14"/>
      <c r="MPY940" s="14"/>
      <c r="MPZ940" s="14"/>
      <c r="MQA940" s="14"/>
      <c r="MQB940" s="14"/>
      <c r="MQC940" s="14"/>
      <c r="MQD940" s="14"/>
      <c r="MQE940" s="14"/>
      <c r="MQF940" s="14"/>
      <c r="MQG940" s="14"/>
      <c r="MQH940" s="14"/>
      <c r="MQI940" s="14"/>
      <c r="MQJ940" s="14"/>
      <c r="MQK940" s="14"/>
      <c r="MQL940" s="14"/>
      <c r="MQM940" s="14"/>
      <c r="MQN940" s="14"/>
      <c r="MQO940" s="14"/>
      <c r="MQP940" s="14"/>
      <c r="MQQ940" s="14"/>
      <c r="MQR940" s="14"/>
      <c r="MQS940" s="14"/>
      <c r="MQT940" s="14"/>
      <c r="MQU940" s="14"/>
      <c r="MQV940" s="14"/>
      <c r="MQW940" s="14"/>
      <c r="MQX940" s="14"/>
      <c r="MQY940" s="14"/>
      <c r="MQZ940" s="14"/>
      <c r="MRA940" s="14"/>
      <c r="MRB940" s="14"/>
      <c r="MRC940" s="14"/>
      <c r="MRD940" s="14"/>
      <c r="MRE940" s="14"/>
      <c r="MRF940" s="14"/>
      <c r="MRG940" s="14"/>
      <c r="MRH940" s="14"/>
      <c r="MRI940" s="14"/>
      <c r="MRJ940" s="14"/>
      <c r="MRK940" s="14"/>
      <c r="MRL940" s="14"/>
      <c r="MRM940" s="14"/>
      <c r="MRN940" s="14"/>
      <c r="MRO940" s="14"/>
      <c r="MRP940" s="14"/>
      <c r="MRQ940" s="14"/>
      <c r="MRR940" s="14"/>
      <c r="MRS940" s="14"/>
      <c r="MRT940" s="14"/>
      <c r="MRU940" s="14"/>
      <c r="MRV940" s="14"/>
      <c r="MRW940" s="14"/>
      <c r="MRX940" s="14"/>
      <c r="MRY940" s="14"/>
      <c r="MRZ940" s="14"/>
      <c r="MSA940" s="14"/>
      <c r="MSB940" s="14"/>
      <c r="MSC940" s="14"/>
      <c r="MSD940" s="14"/>
      <c r="MSE940" s="14"/>
      <c r="MSF940" s="14"/>
      <c r="MSG940" s="14"/>
      <c r="MSH940" s="14"/>
      <c r="MSI940" s="14"/>
      <c r="MSJ940" s="14"/>
      <c r="MSK940" s="14"/>
      <c r="MSL940" s="14"/>
      <c r="MSM940" s="14"/>
      <c r="MSN940" s="14"/>
      <c r="MSO940" s="14"/>
      <c r="MSP940" s="14"/>
      <c r="MSQ940" s="14"/>
      <c r="MSR940" s="14"/>
      <c r="MSS940" s="14"/>
      <c r="MST940" s="14"/>
      <c r="MSU940" s="14"/>
      <c r="MSV940" s="14"/>
      <c r="MSW940" s="14"/>
      <c r="MSX940" s="14"/>
      <c r="MSY940" s="14"/>
      <c r="MSZ940" s="14"/>
      <c r="MTA940" s="14"/>
      <c r="MTB940" s="14"/>
      <c r="MTC940" s="14"/>
      <c r="MTD940" s="14"/>
      <c r="MTE940" s="14"/>
      <c r="MTF940" s="14"/>
      <c r="MTG940" s="14"/>
      <c r="MTH940" s="14"/>
      <c r="MTI940" s="14"/>
      <c r="MTJ940" s="14"/>
      <c r="MTK940" s="14"/>
      <c r="MTL940" s="14"/>
      <c r="MTM940" s="14"/>
      <c r="MTN940" s="14"/>
      <c r="MTO940" s="14"/>
      <c r="MTP940" s="14"/>
      <c r="MTQ940" s="14"/>
      <c r="MTR940" s="14"/>
      <c r="MTS940" s="14"/>
      <c r="MTT940" s="14"/>
      <c r="MTU940" s="14"/>
      <c r="MTV940" s="14"/>
      <c r="MTW940" s="14"/>
      <c r="MTX940" s="14"/>
      <c r="MTY940" s="14"/>
      <c r="MTZ940" s="14"/>
      <c r="MUA940" s="14"/>
      <c r="MUB940" s="14"/>
      <c r="MUC940" s="14"/>
      <c r="MUD940" s="14"/>
      <c r="MUE940" s="14"/>
      <c r="MUF940" s="14"/>
      <c r="MUG940" s="14"/>
      <c r="MUH940" s="14"/>
      <c r="MUI940" s="14"/>
      <c r="MUJ940" s="14"/>
      <c r="MUK940" s="14"/>
      <c r="MUL940" s="14"/>
      <c r="MUM940" s="14"/>
      <c r="MUN940" s="14"/>
      <c r="MUO940" s="14"/>
      <c r="MUP940" s="14"/>
      <c r="MUQ940" s="14"/>
      <c r="MUR940" s="14"/>
      <c r="MUS940" s="14"/>
      <c r="MUT940" s="14"/>
      <c r="MUU940" s="14"/>
      <c r="MUV940" s="14"/>
      <c r="MUW940" s="14"/>
      <c r="MUX940" s="14"/>
      <c r="MUY940" s="14"/>
      <c r="MUZ940" s="14"/>
      <c r="MVA940" s="14"/>
      <c r="MVB940" s="14"/>
      <c r="MVC940" s="14"/>
      <c r="MVD940" s="14"/>
      <c r="MVE940" s="14"/>
      <c r="MVF940" s="14"/>
      <c r="MVG940" s="14"/>
      <c r="MVH940" s="14"/>
      <c r="MVI940" s="14"/>
      <c r="MVJ940" s="14"/>
      <c r="MVK940" s="14"/>
      <c r="MVL940" s="14"/>
      <c r="MVM940" s="14"/>
      <c r="MVN940" s="14"/>
      <c r="MVO940" s="14"/>
      <c r="MVP940" s="14"/>
      <c r="MVQ940" s="14"/>
      <c r="MVR940" s="14"/>
      <c r="MVS940" s="14"/>
      <c r="MVT940" s="14"/>
      <c r="MVU940" s="14"/>
      <c r="MVV940" s="14"/>
      <c r="MVW940" s="14"/>
      <c r="MVX940" s="14"/>
      <c r="MVY940" s="14"/>
      <c r="MVZ940" s="14"/>
      <c r="MWA940" s="14"/>
      <c r="MWB940" s="14"/>
      <c r="MWC940" s="14"/>
      <c r="MWD940" s="14"/>
      <c r="MWE940" s="14"/>
      <c r="MWF940" s="14"/>
      <c r="MWG940" s="14"/>
      <c r="MWH940" s="14"/>
      <c r="MWI940" s="14"/>
      <c r="MWJ940" s="14"/>
      <c r="MWK940" s="14"/>
      <c r="MWL940" s="14"/>
      <c r="MWM940" s="14"/>
      <c r="MWN940" s="14"/>
      <c r="MWO940" s="14"/>
      <c r="MWP940" s="14"/>
      <c r="MWQ940" s="14"/>
      <c r="MWR940" s="14"/>
      <c r="MWS940" s="14"/>
      <c r="MWT940" s="14"/>
      <c r="MWU940" s="14"/>
      <c r="MWV940" s="14"/>
      <c r="MWW940" s="14"/>
      <c r="MWX940" s="14"/>
      <c r="MWY940" s="14"/>
      <c r="MWZ940" s="14"/>
      <c r="MXA940" s="14"/>
      <c r="MXB940" s="14"/>
      <c r="MXC940" s="14"/>
      <c r="MXD940" s="14"/>
      <c r="MXE940" s="14"/>
      <c r="MXF940" s="14"/>
      <c r="MXG940" s="14"/>
      <c r="MXH940" s="14"/>
      <c r="MXI940" s="14"/>
      <c r="MXJ940" s="14"/>
      <c r="MXK940" s="14"/>
      <c r="MXL940" s="14"/>
      <c r="MXM940" s="14"/>
      <c r="MXN940" s="14"/>
      <c r="MXO940" s="14"/>
      <c r="MXP940" s="14"/>
      <c r="MXQ940" s="14"/>
      <c r="MXR940" s="14"/>
      <c r="MXS940" s="14"/>
      <c r="MXT940" s="14"/>
      <c r="MXU940" s="14"/>
      <c r="MXV940" s="14"/>
      <c r="MXW940" s="14"/>
      <c r="MXX940" s="14"/>
      <c r="MXY940" s="14"/>
      <c r="MXZ940" s="14"/>
      <c r="MYA940" s="14"/>
      <c r="MYB940" s="14"/>
      <c r="MYC940" s="14"/>
      <c r="MYD940" s="14"/>
      <c r="MYE940" s="14"/>
      <c r="MYF940" s="14"/>
      <c r="MYG940" s="14"/>
      <c r="MYH940" s="14"/>
      <c r="MYI940" s="14"/>
      <c r="MYJ940" s="14"/>
      <c r="MYK940" s="14"/>
      <c r="MYL940" s="14"/>
      <c r="MYM940" s="14"/>
      <c r="MYN940" s="14"/>
      <c r="MYO940" s="14"/>
      <c r="MYP940" s="14"/>
      <c r="MYQ940" s="14"/>
      <c r="MYR940" s="14"/>
      <c r="MYS940" s="14"/>
      <c r="MYT940" s="14"/>
      <c r="MYU940" s="14"/>
      <c r="MYV940" s="14"/>
      <c r="MYW940" s="14"/>
      <c r="MYX940" s="14"/>
      <c r="MYY940" s="14"/>
      <c r="MYZ940" s="14"/>
      <c r="MZA940" s="14"/>
      <c r="MZB940" s="14"/>
      <c r="MZC940" s="14"/>
      <c r="MZD940" s="14"/>
      <c r="MZE940" s="14"/>
      <c r="MZF940" s="14"/>
      <c r="MZG940" s="14"/>
      <c r="MZH940" s="14"/>
      <c r="MZI940" s="14"/>
      <c r="MZJ940" s="14"/>
      <c r="MZK940" s="14"/>
      <c r="MZL940" s="14"/>
      <c r="MZM940" s="14"/>
      <c r="MZN940" s="14"/>
      <c r="MZO940" s="14"/>
      <c r="MZP940" s="14"/>
      <c r="MZQ940" s="14"/>
      <c r="MZR940" s="14"/>
      <c r="MZS940" s="14"/>
      <c r="MZT940" s="14"/>
      <c r="MZU940" s="14"/>
      <c r="MZV940" s="14"/>
      <c r="MZW940" s="14"/>
      <c r="MZX940" s="14"/>
      <c r="MZY940" s="14"/>
      <c r="MZZ940" s="14"/>
      <c r="NAA940" s="14"/>
      <c r="NAB940" s="14"/>
      <c r="NAC940" s="14"/>
      <c r="NAD940" s="14"/>
      <c r="NAE940" s="14"/>
      <c r="NAF940" s="14"/>
      <c r="NAG940" s="14"/>
      <c r="NAH940" s="14"/>
      <c r="NAI940" s="14"/>
      <c r="NAJ940" s="14"/>
      <c r="NAK940" s="14"/>
      <c r="NAL940" s="14"/>
      <c r="NAM940" s="14"/>
      <c r="NAN940" s="14"/>
      <c r="NAO940" s="14"/>
      <c r="NAP940" s="14"/>
      <c r="NAQ940" s="14"/>
      <c r="NAR940" s="14"/>
      <c r="NAS940" s="14"/>
      <c r="NAT940" s="14"/>
      <c r="NAU940" s="14"/>
      <c r="NAV940" s="14"/>
      <c r="NAW940" s="14"/>
      <c r="NAX940" s="14"/>
      <c r="NAY940" s="14"/>
      <c r="NAZ940" s="14"/>
      <c r="NBA940" s="14"/>
      <c r="NBB940" s="14"/>
      <c r="NBC940" s="14"/>
      <c r="NBD940" s="14"/>
      <c r="NBE940" s="14"/>
      <c r="NBF940" s="14"/>
      <c r="NBG940" s="14"/>
      <c r="NBH940" s="14"/>
      <c r="NBI940" s="14"/>
      <c r="NBJ940" s="14"/>
      <c r="NBK940" s="14"/>
      <c r="NBL940" s="14"/>
      <c r="NBM940" s="14"/>
      <c r="NBN940" s="14"/>
      <c r="NBO940" s="14"/>
      <c r="NBP940" s="14"/>
      <c r="NBQ940" s="14"/>
      <c r="NBR940" s="14"/>
      <c r="NBS940" s="14"/>
      <c r="NBT940" s="14"/>
      <c r="NBU940" s="14"/>
      <c r="NBV940" s="14"/>
      <c r="NBW940" s="14"/>
      <c r="NBX940" s="14"/>
      <c r="NBY940" s="14"/>
      <c r="NBZ940" s="14"/>
      <c r="NCA940" s="14"/>
      <c r="NCB940" s="14"/>
      <c r="NCC940" s="14"/>
      <c r="NCD940" s="14"/>
      <c r="NCE940" s="14"/>
      <c r="NCF940" s="14"/>
      <c r="NCG940" s="14"/>
      <c r="NCH940" s="14"/>
      <c r="NCI940" s="14"/>
      <c r="NCJ940" s="14"/>
      <c r="NCK940" s="14"/>
      <c r="NCL940" s="14"/>
      <c r="NCM940" s="14"/>
      <c r="NCN940" s="14"/>
      <c r="NCO940" s="14"/>
      <c r="NCP940" s="14"/>
      <c r="NCQ940" s="14"/>
      <c r="NCR940" s="14"/>
      <c r="NCS940" s="14"/>
      <c r="NCT940" s="14"/>
      <c r="NCU940" s="14"/>
      <c r="NCV940" s="14"/>
      <c r="NCW940" s="14"/>
      <c r="NCX940" s="14"/>
      <c r="NCY940" s="14"/>
      <c r="NCZ940" s="14"/>
      <c r="NDA940" s="14"/>
      <c r="NDB940" s="14"/>
      <c r="NDC940" s="14"/>
      <c r="NDD940" s="14"/>
      <c r="NDE940" s="14"/>
      <c r="NDF940" s="14"/>
      <c r="NDG940" s="14"/>
      <c r="NDH940" s="14"/>
      <c r="NDI940" s="14"/>
      <c r="NDJ940" s="14"/>
      <c r="NDK940" s="14"/>
      <c r="NDL940" s="14"/>
      <c r="NDM940" s="14"/>
      <c r="NDN940" s="14"/>
      <c r="NDO940" s="14"/>
      <c r="NDP940" s="14"/>
      <c r="NDQ940" s="14"/>
      <c r="NDR940" s="14"/>
      <c r="NDS940" s="14"/>
      <c r="NDT940" s="14"/>
      <c r="NDU940" s="14"/>
      <c r="NDV940" s="14"/>
      <c r="NDW940" s="14"/>
      <c r="NDX940" s="14"/>
      <c r="NDY940" s="14"/>
      <c r="NDZ940" s="14"/>
      <c r="NEA940" s="14"/>
      <c r="NEB940" s="14"/>
      <c r="NEC940" s="14"/>
      <c r="NED940" s="14"/>
      <c r="NEE940" s="14"/>
      <c r="NEF940" s="14"/>
      <c r="NEG940" s="14"/>
      <c r="NEH940" s="14"/>
      <c r="NEI940" s="14"/>
      <c r="NEJ940" s="14"/>
      <c r="NEK940" s="14"/>
      <c r="NEL940" s="14"/>
      <c r="NEM940" s="14"/>
      <c r="NEN940" s="14"/>
      <c r="NEO940" s="14"/>
      <c r="NEP940" s="14"/>
      <c r="NEQ940" s="14"/>
      <c r="NER940" s="14"/>
      <c r="NES940" s="14"/>
      <c r="NET940" s="14"/>
      <c r="NEU940" s="14"/>
      <c r="NEV940" s="14"/>
      <c r="NEW940" s="14"/>
      <c r="NEX940" s="14"/>
      <c r="NEY940" s="14"/>
      <c r="NEZ940" s="14"/>
      <c r="NFA940" s="14"/>
      <c r="NFB940" s="14"/>
      <c r="NFC940" s="14"/>
      <c r="NFD940" s="14"/>
      <c r="NFE940" s="14"/>
      <c r="NFF940" s="14"/>
      <c r="NFG940" s="14"/>
      <c r="NFH940" s="14"/>
      <c r="NFI940" s="14"/>
      <c r="NFJ940" s="14"/>
      <c r="NFK940" s="14"/>
      <c r="NFL940" s="14"/>
      <c r="NFM940" s="14"/>
      <c r="NFN940" s="14"/>
      <c r="NFO940" s="14"/>
      <c r="NFP940" s="14"/>
      <c r="NFQ940" s="14"/>
      <c r="NFR940" s="14"/>
      <c r="NFS940" s="14"/>
      <c r="NFT940" s="14"/>
      <c r="NFU940" s="14"/>
      <c r="NFV940" s="14"/>
      <c r="NFW940" s="14"/>
      <c r="NFX940" s="14"/>
      <c r="NFY940" s="14"/>
      <c r="NFZ940" s="14"/>
      <c r="NGA940" s="14"/>
      <c r="NGB940" s="14"/>
      <c r="NGC940" s="14"/>
      <c r="NGD940" s="14"/>
      <c r="NGE940" s="14"/>
      <c r="NGF940" s="14"/>
      <c r="NGG940" s="14"/>
      <c r="NGH940" s="14"/>
      <c r="NGI940" s="14"/>
      <c r="NGJ940" s="14"/>
      <c r="NGK940" s="14"/>
      <c r="NGL940" s="14"/>
      <c r="NGM940" s="14"/>
      <c r="NGN940" s="14"/>
      <c r="NGO940" s="14"/>
      <c r="NGP940" s="14"/>
      <c r="NGQ940" s="14"/>
      <c r="NGR940" s="14"/>
      <c r="NGS940" s="14"/>
      <c r="NGT940" s="14"/>
      <c r="NGU940" s="14"/>
      <c r="NGV940" s="14"/>
      <c r="NGW940" s="14"/>
      <c r="NGX940" s="14"/>
      <c r="NGY940" s="14"/>
      <c r="NGZ940" s="14"/>
      <c r="NHA940" s="14"/>
      <c r="NHB940" s="14"/>
      <c r="NHC940" s="14"/>
      <c r="NHD940" s="14"/>
      <c r="NHE940" s="14"/>
      <c r="NHF940" s="14"/>
      <c r="NHG940" s="14"/>
      <c r="NHH940" s="14"/>
      <c r="NHI940" s="14"/>
      <c r="NHJ940" s="14"/>
      <c r="NHK940" s="14"/>
      <c r="NHL940" s="14"/>
      <c r="NHM940" s="14"/>
      <c r="NHN940" s="14"/>
      <c r="NHO940" s="14"/>
      <c r="NHP940" s="14"/>
      <c r="NHQ940" s="14"/>
      <c r="NHR940" s="14"/>
      <c r="NHS940" s="14"/>
      <c r="NHT940" s="14"/>
      <c r="NHU940" s="14"/>
      <c r="NHV940" s="14"/>
      <c r="NHW940" s="14"/>
      <c r="NHX940" s="14"/>
      <c r="NHY940" s="14"/>
      <c r="NHZ940" s="14"/>
      <c r="NIA940" s="14"/>
      <c r="NIB940" s="14"/>
      <c r="NIC940" s="14"/>
      <c r="NID940" s="14"/>
      <c r="NIE940" s="14"/>
      <c r="NIF940" s="14"/>
      <c r="NIG940" s="14"/>
      <c r="NIH940" s="14"/>
      <c r="NII940" s="14"/>
      <c r="NIJ940" s="14"/>
      <c r="NIK940" s="14"/>
      <c r="NIL940" s="14"/>
      <c r="NIM940" s="14"/>
      <c r="NIN940" s="14"/>
      <c r="NIO940" s="14"/>
      <c r="NIP940" s="14"/>
      <c r="NIQ940" s="14"/>
      <c r="NIR940" s="14"/>
      <c r="NIS940" s="14"/>
      <c r="NIT940" s="14"/>
      <c r="NIU940" s="14"/>
      <c r="NIV940" s="14"/>
      <c r="NIW940" s="14"/>
      <c r="NIX940" s="14"/>
      <c r="NIY940" s="14"/>
      <c r="NIZ940" s="14"/>
      <c r="NJA940" s="14"/>
      <c r="NJB940" s="14"/>
      <c r="NJC940" s="14"/>
      <c r="NJD940" s="14"/>
      <c r="NJE940" s="14"/>
      <c r="NJF940" s="14"/>
      <c r="NJG940" s="14"/>
      <c r="NJH940" s="14"/>
      <c r="NJI940" s="14"/>
      <c r="NJJ940" s="14"/>
      <c r="NJK940" s="14"/>
      <c r="NJL940" s="14"/>
      <c r="NJM940" s="14"/>
      <c r="NJN940" s="14"/>
      <c r="NJO940" s="14"/>
      <c r="NJP940" s="14"/>
      <c r="NJQ940" s="14"/>
      <c r="NJR940" s="14"/>
      <c r="NJS940" s="14"/>
      <c r="NJT940" s="14"/>
      <c r="NJU940" s="14"/>
      <c r="NJV940" s="14"/>
      <c r="NJW940" s="14"/>
      <c r="NJX940" s="14"/>
      <c r="NJY940" s="14"/>
      <c r="NJZ940" s="14"/>
      <c r="NKA940" s="14"/>
      <c r="NKB940" s="14"/>
      <c r="NKC940" s="14"/>
      <c r="NKD940" s="14"/>
      <c r="NKE940" s="14"/>
      <c r="NKF940" s="14"/>
      <c r="NKG940" s="14"/>
      <c r="NKH940" s="14"/>
      <c r="NKI940" s="14"/>
      <c r="NKJ940" s="14"/>
      <c r="NKK940" s="14"/>
      <c r="NKL940" s="14"/>
      <c r="NKM940" s="14"/>
      <c r="NKN940" s="14"/>
      <c r="NKO940" s="14"/>
      <c r="NKP940" s="14"/>
      <c r="NKQ940" s="14"/>
      <c r="NKR940" s="14"/>
      <c r="NKS940" s="14"/>
      <c r="NKT940" s="14"/>
      <c r="NKU940" s="14"/>
      <c r="NKV940" s="14"/>
      <c r="NKW940" s="14"/>
      <c r="NKX940" s="14"/>
      <c r="NKY940" s="14"/>
      <c r="NKZ940" s="14"/>
      <c r="NLA940" s="14"/>
      <c r="NLB940" s="14"/>
      <c r="NLC940" s="14"/>
      <c r="NLD940" s="14"/>
      <c r="NLE940" s="14"/>
      <c r="NLF940" s="14"/>
      <c r="NLG940" s="14"/>
      <c r="NLH940" s="14"/>
      <c r="NLI940" s="14"/>
      <c r="NLJ940" s="14"/>
      <c r="NLK940" s="14"/>
      <c r="NLL940" s="14"/>
      <c r="NLM940" s="14"/>
      <c r="NLN940" s="14"/>
      <c r="NLO940" s="14"/>
      <c r="NLP940" s="14"/>
      <c r="NLQ940" s="14"/>
      <c r="NLR940" s="14"/>
      <c r="NLS940" s="14"/>
      <c r="NLT940" s="14"/>
      <c r="NLU940" s="14"/>
      <c r="NLV940" s="14"/>
      <c r="NLW940" s="14"/>
      <c r="NLX940" s="14"/>
      <c r="NLY940" s="14"/>
      <c r="NLZ940" s="14"/>
      <c r="NMA940" s="14"/>
      <c r="NMB940" s="14"/>
      <c r="NMC940" s="14"/>
      <c r="NMD940" s="14"/>
      <c r="NME940" s="14"/>
      <c r="NMF940" s="14"/>
      <c r="NMG940" s="14"/>
      <c r="NMH940" s="14"/>
      <c r="NMI940" s="14"/>
      <c r="NMJ940" s="14"/>
      <c r="NMK940" s="14"/>
      <c r="NML940" s="14"/>
      <c r="NMM940" s="14"/>
      <c r="NMN940" s="14"/>
      <c r="NMO940" s="14"/>
      <c r="NMP940" s="14"/>
      <c r="NMQ940" s="14"/>
      <c r="NMR940" s="14"/>
      <c r="NMS940" s="14"/>
      <c r="NMT940" s="14"/>
      <c r="NMU940" s="14"/>
      <c r="NMV940" s="14"/>
      <c r="NMW940" s="14"/>
      <c r="NMX940" s="14"/>
      <c r="NMY940" s="14"/>
      <c r="NMZ940" s="14"/>
      <c r="NNA940" s="14"/>
      <c r="NNB940" s="14"/>
      <c r="NNC940" s="14"/>
      <c r="NND940" s="14"/>
      <c r="NNE940" s="14"/>
      <c r="NNF940" s="14"/>
      <c r="NNG940" s="14"/>
      <c r="NNH940" s="14"/>
      <c r="NNI940" s="14"/>
      <c r="NNJ940" s="14"/>
      <c r="NNK940" s="14"/>
      <c r="NNL940" s="14"/>
      <c r="NNM940" s="14"/>
      <c r="NNN940" s="14"/>
      <c r="NNO940" s="14"/>
      <c r="NNP940" s="14"/>
      <c r="NNQ940" s="14"/>
      <c r="NNR940" s="14"/>
      <c r="NNS940" s="14"/>
      <c r="NNT940" s="14"/>
      <c r="NNU940" s="14"/>
      <c r="NNV940" s="14"/>
      <c r="NNW940" s="14"/>
      <c r="NNX940" s="14"/>
      <c r="NNY940" s="14"/>
      <c r="NNZ940" s="14"/>
      <c r="NOA940" s="14"/>
      <c r="NOB940" s="14"/>
      <c r="NOC940" s="14"/>
      <c r="NOD940" s="14"/>
      <c r="NOE940" s="14"/>
      <c r="NOF940" s="14"/>
      <c r="NOG940" s="14"/>
      <c r="NOH940" s="14"/>
      <c r="NOI940" s="14"/>
      <c r="NOJ940" s="14"/>
      <c r="NOK940" s="14"/>
      <c r="NOL940" s="14"/>
      <c r="NOM940" s="14"/>
      <c r="NON940" s="14"/>
      <c r="NOO940" s="14"/>
      <c r="NOP940" s="14"/>
      <c r="NOQ940" s="14"/>
      <c r="NOR940" s="14"/>
      <c r="NOS940" s="14"/>
      <c r="NOT940" s="14"/>
      <c r="NOU940" s="14"/>
      <c r="NOV940" s="14"/>
      <c r="NOW940" s="14"/>
      <c r="NOX940" s="14"/>
      <c r="NOY940" s="14"/>
      <c r="NOZ940" s="14"/>
      <c r="NPA940" s="14"/>
      <c r="NPB940" s="14"/>
      <c r="NPC940" s="14"/>
      <c r="NPD940" s="14"/>
      <c r="NPE940" s="14"/>
      <c r="NPF940" s="14"/>
      <c r="NPG940" s="14"/>
      <c r="NPH940" s="14"/>
      <c r="NPI940" s="14"/>
      <c r="NPJ940" s="14"/>
      <c r="NPK940" s="14"/>
      <c r="NPL940" s="14"/>
      <c r="NPM940" s="14"/>
      <c r="NPN940" s="14"/>
      <c r="NPO940" s="14"/>
      <c r="NPP940" s="14"/>
      <c r="NPQ940" s="14"/>
      <c r="NPR940" s="14"/>
      <c r="NPS940" s="14"/>
      <c r="NPT940" s="14"/>
      <c r="NPU940" s="14"/>
      <c r="NPV940" s="14"/>
      <c r="NPW940" s="14"/>
      <c r="NPX940" s="14"/>
      <c r="NPY940" s="14"/>
      <c r="NPZ940" s="14"/>
      <c r="NQA940" s="14"/>
      <c r="NQB940" s="14"/>
      <c r="NQC940" s="14"/>
      <c r="NQD940" s="14"/>
      <c r="NQE940" s="14"/>
      <c r="NQF940" s="14"/>
      <c r="NQG940" s="14"/>
      <c r="NQH940" s="14"/>
      <c r="NQI940" s="14"/>
      <c r="NQJ940" s="14"/>
      <c r="NQK940" s="14"/>
      <c r="NQL940" s="14"/>
      <c r="NQM940" s="14"/>
      <c r="NQN940" s="14"/>
      <c r="NQO940" s="14"/>
      <c r="NQP940" s="14"/>
      <c r="NQQ940" s="14"/>
      <c r="NQR940" s="14"/>
      <c r="NQS940" s="14"/>
      <c r="NQT940" s="14"/>
      <c r="NQU940" s="14"/>
      <c r="NQV940" s="14"/>
      <c r="NQW940" s="14"/>
      <c r="NQX940" s="14"/>
      <c r="NQY940" s="14"/>
      <c r="NQZ940" s="14"/>
      <c r="NRA940" s="14"/>
      <c r="NRB940" s="14"/>
      <c r="NRC940" s="14"/>
      <c r="NRD940" s="14"/>
      <c r="NRE940" s="14"/>
      <c r="NRF940" s="14"/>
      <c r="NRG940" s="14"/>
      <c r="NRH940" s="14"/>
      <c r="NRI940" s="14"/>
      <c r="NRJ940" s="14"/>
      <c r="NRK940" s="14"/>
      <c r="NRL940" s="14"/>
      <c r="NRM940" s="14"/>
      <c r="NRN940" s="14"/>
      <c r="NRO940" s="14"/>
      <c r="NRP940" s="14"/>
      <c r="NRQ940" s="14"/>
      <c r="NRR940" s="14"/>
      <c r="NRS940" s="14"/>
      <c r="NRT940" s="14"/>
      <c r="NRU940" s="14"/>
      <c r="NRV940" s="14"/>
      <c r="NRW940" s="14"/>
      <c r="NRX940" s="14"/>
      <c r="NRY940" s="14"/>
      <c r="NRZ940" s="14"/>
      <c r="NSA940" s="14"/>
      <c r="NSB940" s="14"/>
      <c r="NSC940" s="14"/>
      <c r="NSD940" s="14"/>
      <c r="NSE940" s="14"/>
      <c r="NSF940" s="14"/>
      <c r="NSG940" s="14"/>
      <c r="NSH940" s="14"/>
      <c r="NSI940" s="14"/>
      <c r="NSJ940" s="14"/>
      <c r="NSK940" s="14"/>
      <c r="NSL940" s="14"/>
      <c r="NSM940" s="14"/>
      <c r="NSN940" s="14"/>
      <c r="NSO940" s="14"/>
      <c r="NSP940" s="14"/>
      <c r="NSQ940" s="14"/>
      <c r="NSR940" s="14"/>
      <c r="NSS940" s="14"/>
      <c r="NST940" s="14"/>
      <c r="NSU940" s="14"/>
      <c r="NSV940" s="14"/>
      <c r="NSW940" s="14"/>
      <c r="NSX940" s="14"/>
      <c r="NSY940" s="14"/>
      <c r="NSZ940" s="14"/>
      <c r="NTA940" s="14"/>
      <c r="NTB940" s="14"/>
      <c r="NTC940" s="14"/>
      <c r="NTD940" s="14"/>
      <c r="NTE940" s="14"/>
      <c r="NTF940" s="14"/>
      <c r="NTG940" s="14"/>
      <c r="NTH940" s="14"/>
      <c r="NTI940" s="14"/>
      <c r="NTJ940" s="14"/>
      <c r="NTK940" s="14"/>
      <c r="NTL940" s="14"/>
      <c r="NTM940" s="14"/>
      <c r="NTN940" s="14"/>
      <c r="NTO940" s="14"/>
      <c r="NTP940" s="14"/>
      <c r="NTQ940" s="14"/>
      <c r="NTR940" s="14"/>
      <c r="NTS940" s="14"/>
      <c r="NTT940" s="14"/>
      <c r="NTU940" s="14"/>
      <c r="NTV940" s="14"/>
      <c r="NTW940" s="14"/>
      <c r="NTX940" s="14"/>
      <c r="NTY940" s="14"/>
      <c r="NTZ940" s="14"/>
      <c r="NUA940" s="14"/>
      <c r="NUB940" s="14"/>
      <c r="NUC940" s="14"/>
      <c r="NUD940" s="14"/>
      <c r="NUE940" s="14"/>
      <c r="NUF940" s="14"/>
      <c r="NUG940" s="14"/>
      <c r="NUH940" s="14"/>
      <c r="NUI940" s="14"/>
      <c r="NUJ940" s="14"/>
      <c r="NUK940" s="14"/>
      <c r="NUL940" s="14"/>
      <c r="NUM940" s="14"/>
      <c r="NUN940" s="14"/>
      <c r="NUO940" s="14"/>
      <c r="NUP940" s="14"/>
      <c r="NUQ940" s="14"/>
      <c r="NUR940" s="14"/>
      <c r="NUS940" s="14"/>
      <c r="NUT940" s="14"/>
      <c r="NUU940" s="14"/>
      <c r="NUV940" s="14"/>
      <c r="NUW940" s="14"/>
      <c r="NUX940" s="14"/>
      <c r="NUY940" s="14"/>
      <c r="NUZ940" s="14"/>
      <c r="NVA940" s="14"/>
      <c r="NVB940" s="14"/>
      <c r="NVC940" s="14"/>
      <c r="NVD940" s="14"/>
      <c r="NVE940" s="14"/>
      <c r="NVF940" s="14"/>
      <c r="NVG940" s="14"/>
      <c r="NVH940" s="14"/>
      <c r="NVI940" s="14"/>
      <c r="NVJ940" s="14"/>
      <c r="NVK940" s="14"/>
      <c r="NVL940" s="14"/>
      <c r="NVM940" s="14"/>
      <c r="NVN940" s="14"/>
      <c r="NVO940" s="14"/>
      <c r="NVP940" s="14"/>
      <c r="NVQ940" s="14"/>
      <c r="NVR940" s="14"/>
      <c r="NVS940" s="14"/>
      <c r="NVT940" s="14"/>
      <c r="NVU940" s="14"/>
      <c r="NVV940" s="14"/>
      <c r="NVW940" s="14"/>
      <c r="NVX940" s="14"/>
      <c r="NVY940" s="14"/>
      <c r="NVZ940" s="14"/>
      <c r="NWA940" s="14"/>
      <c r="NWB940" s="14"/>
      <c r="NWC940" s="14"/>
      <c r="NWD940" s="14"/>
      <c r="NWE940" s="14"/>
      <c r="NWF940" s="14"/>
      <c r="NWG940" s="14"/>
      <c r="NWH940" s="14"/>
      <c r="NWI940" s="14"/>
      <c r="NWJ940" s="14"/>
      <c r="NWK940" s="14"/>
      <c r="NWL940" s="14"/>
      <c r="NWM940" s="14"/>
      <c r="NWN940" s="14"/>
      <c r="NWO940" s="14"/>
      <c r="NWP940" s="14"/>
      <c r="NWQ940" s="14"/>
      <c r="NWR940" s="14"/>
      <c r="NWS940" s="14"/>
      <c r="NWT940" s="14"/>
      <c r="NWU940" s="14"/>
      <c r="NWV940" s="14"/>
      <c r="NWW940" s="14"/>
      <c r="NWX940" s="14"/>
      <c r="NWY940" s="14"/>
      <c r="NWZ940" s="14"/>
      <c r="NXA940" s="14"/>
      <c r="NXB940" s="14"/>
      <c r="NXC940" s="14"/>
      <c r="NXD940" s="14"/>
      <c r="NXE940" s="14"/>
      <c r="NXF940" s="14"/>
      <c r="NXG940" s="14"/>
      <c r="NXH940" s="14"/>
      <c r="NXI940" s="14"/>
      <c r="NXJ940" s="14"/>
      <c r="NXK940" s="14"/>
      <c r="NXL940" s="14"/>
      <c r="NXM940" s="14"/>
      <c r="NXN940" s="14"/>
      <c r="NXO940" s="14"/>
      <c r="NXP940" s="14"/>
      <c r="NXQ940" s="14"/>
      <c r="NXR940" s="14"/>
      <c r="NXS940" s="14"/>
      <c r="NXT940" s="14"/>
      <c r="NXU940" s="14"/>
      <c r="NXV940" s="14"/>
      <c r="NXW940" s="14"/>
      <c r="NXX940" s="14"/>
      <c r="NXY940" s="14"/>
      <c r="NXZ940" s="14"/>
      <c r="NYA940" s="14"/>
      <c r="NYB940" s="14"/>
      <c r="NYC940" s="14"/>
      <c r="NYD940" s="14"/>
      <c r="NYE940" s="14"/>
      <c r="NYF940" s="14"/>
      <c r="NYG940" s="14"/>
      <c r="NYH940" s="14"/>
      <c r="NYI940" s="14"/>
      <c r="NYJ940" s="14"/>
      <c r="NYK940" s="14"/>
      <c r="NYL940" s="14"/>
      <c r="NYM940" s="14"/>
      <c r="NYN940" s="14"/>
      <c r="NYO940" s="14"/>
      <c r="NYP940" s="14"/>
      <c r="NYQ940" s="14"/>
      <c r="NYR940" s="14"/>
      <c r="NYS940" s="14"/>
      <c r="NYT940" s="14"/>
      <c r="NYU940" s="14"/>
      <c r="NYV940" s="14"/>
      <c r="NYW940" s="14"/>
      <c r="NYX940" s="14"/>
      <c r="NYY940" s="14"/>
      <c r="NYZ940" s="14"/>
      <c r="NZA940" s="14"/>
      <c r="NZB940" s="14"/>
      <c r="NZC940" s="14"/>
      <c r="NZD940" s="14"/>
      <c r="NZE940" s="14"/>
      <c r="NZF940" s="14"/>
      <c r="NZG940" s="14"/>
      <c r="NZH940" s="14"/>
      <c r="NZI940" s="14"/>
      <c r="NZJ940" s="14"/>
      <c r="NZK940" s="14"/>
      <c r="NZL940" s="14"/>
      <c r="NZM940" s="14"/>
      <c r="NZN940" s="14"/>
      <c r="NZO940" s="14"/>
      <c r="NZP940" s="14"/>
      <c r="NZQ940" s="14"/>
      <c r="NZR940" s="14"/>
      <c r="NZS940" s="14"/>
      <c r="NZT940" s="14"/>
      <c r="NZU940" s="14"/>
      <c r="NZV940" s="14"/>
      <c r="NZW940" s="14"/>
      <c r="NZX940" s="14"/>
      <c r="NZY940" s="14"/>
      <c r="NZZ940" s="14"/>
      <c r="OAA940" s="14"/>
      <c r="OAB940" s="14"/>
      <c r="OAC940" s="14"/>
      <c r="OAD940" s="14"/>
      <c r="OAE940" s="14"/>
      <c r="OAF940" s="14"/>
      <c r="OAG940" s="14"/>
      <c r="OAH940" s="14"/>
      <c r="OAI940" s="14"/>
      <c r="OAJ940" s="14"/>
      <c r="OAK940" s="14"/>
      <c r="OAL940" s="14"/>
      <c r="OAM940" s="14"/>
      <c r="OAN940" s="14"/>
      <c r="OAO940" s="14"/>
      <c r="OAP940" s="14"/>
      <c r="OAQ940" s="14"/>
      <c r="OAR940" s="14"/>
      <c r="OAS940" s="14"/>
      <c r="OAT940" s="14"/>
      <c r="OAU940" s="14"/>
      <c r="OAV940" s="14"/>
      <c r="OAW940" s="14"/>
      <c r="OAX940" s="14"/>
      <c r="OAY940" s="14"/>
      <c r="OAZ940" s="14"/>
      <c r="OBA940" s="14"/>
      <c r="OBB940" s="14"/>
      <c r="OBC940" s="14"/>
      <c r="OBD940" s="14"/>
      <c r="OBE940" s="14"/>
      <c r="OBF940" s="14"/>
      <c r="OBG940" s="14"/>
      <c r="OBH940" s="14"/>
      <c r="OBI940" s="14"/>
      <c r="OBJ940" s="14"/>
      <c r="OBK940" s="14"/>
      <c r="OBL940" s="14"/>
      <c r="OBM940" s="14"/>
      <c r="OBN940" s="14"/>
      <c r="OBO940" s="14"/>
      <c r="OBP940" s="14"/>
      <c r="OBQ940" s="14"/>
      <c r="OBR940" s="14"/>
      <c r="OBS940" s="14"/>
      <c r="OBT940" s="14"/>
      <c r="OBU940" s="14"/>
      <c r="OBV940" s="14"/>
      <c r="OBW940" s="14"/>
      <c r="OBX940" s="14"/>
      <c r="OBY940" s="14"/>
      <c r="OBZ940" s="14"/>
      <c r="OCA940" s="14"/>
      <c r="OCB940" s="14"/>
      <c r="OCC940" s="14"/>
      <c r="OCD940" s="14"/>
      <c r="OCE940" s="14"/>
      <c r="OCF940" s="14"/>
      <c r="OCG940" s="14"/>
      <c r="OCH940" s="14"/>
      <c r="OCI940" s="14"/>
      <c r="OCJ940" s="14"/>
      <c r="OCK940" s="14"/>
      <c r="OCL940" s="14"/>
      <c r="OCM940" s="14"/>
      <c r="OCN940" s="14"/>
      <c r="OCO940" s="14"/>
      <c r="OCP940" s="14"/>
      <c r="OCQ940" s="14"/>
      <c r="OCR940" s="14"/>
      <c r="OCS940" s="14"/>
      <c r="OCT940" s="14"/>
      <c r="OCU940" s="14"/>
      <c r="OCV940" s="14"/>
      <c r="OCW940" s="14"/>
      <c r="OCX940" s="14"/>
      <c r="OCY940" s="14"/>
      <c r="OCZ940" s="14"/>
      <c r="ODA940" s="14"/>
      <c r="ODB940" s="14"/>
      <c r="ODC940" s="14"/>
      <c r="ODD940" s="14"/>
      <c r="ODE940" s="14"/>
      <c r="ODF940" s="14"/>
      <c r="ODG940" s="14"/>
      <c r="ODH940" s="14"/>
      <c r="ODI940" s="14"/>
      <c r="ODJ940" s="14"/>
      <c r="ODK940" s="14"/>
      <c r="ODL940" s="14"/>
      <c r="ODM940" s="14"/>
      <c r="ODN940" s="14"/>
      <c r="ODO940" s="14"/>
      <c r="ODP940" s="14"/>
      <c r="ODQ940" s="14"/>
      <c r="ODR940" s="14"/>
      <c r="ODS940" s="14"/>
      <c r="ODT940" s="14"/>
      <c r="ODU940" s="14"/>
      <c r="ODV940" s="14"/>
      <c r="ODW940" s="14"/>
      <c r="ODX940" s="14"/>
      <c r="ODY940" s="14"/>
      <c r="ODZ940" s="14"/>
      <c r="OEA940" s="14"/>
      <c r="OEB940" s="14"/>
      <c r="OEC940" s="14"/>
      <c r="OED940" s="14"/>
      <c r="OEE940" s="14"/>
      <c r="OEF940" s="14"/>
      <c r="OEG940" s="14"/>
      <c r="OEH940" s="14"/>
      <c r="OEI940" s="14"/>
      <c r="OEJ940" s="14"/>
      <c r="OEK940" s="14"/>
      <c r="OEL940" s="14"/>
      <c r="OEM940" s="14"/>
      <c r="OEN940" s="14"/>
      <c r="OEO940" s="14"/>
      <c r="OEP940" s="14"/>
      <c r="OEQ940" s="14"/>
      <c r="OER940" s="14"/>
      <c r="OES940" s="14"/>
      <c r="OET940" s="14"/>
      <c r="OEU940" s="14"/>
      <c r="OEV940" s="14"/>
      <c r="OEW940" s="14"/>
      <c r="OEX940" s="14"/>
      <c r="OEY940" s="14"/>
      <c r="OEZ940" s="14"/>
      <c r="OFA940" s="14"/>
      <c r="OFB940" s="14"/>
      <c r="OFC940" s="14"/>
      <c r="OFD940" s="14"/>
      <c r="OFE940" s="14"/>
      <c r="OFF940" s="14"/>
      <c r="OFG940" s="14"/>
      <c r="OFH940" s="14"/>
      <c r="OFI940" s="14"/>
      <c r="OFJ940" s="14"/>
      <c r="OFK940" s="14"/>
      <c r="OFL940" s="14"/>
      <c r="OFM940" s="14"/>
      <c r="OFN940" s="14"/>
      <c r="OFO940" s="14"/>
      <c r="OFP940" s="14"/>
      <c r="OFQ940" s="14"/>
      <c r="OFR940" s="14"/>
      <c r="OFS940" s="14"/>
      <c r="OFT940" s="14"/>
      <c r="OFU940" s="14"/>
      <c r="OFV940" s="14"/>
      <c r="OFW940" s="14"/>
      <c r="OFX940" s="14"/>
      <c r="OFY940" s="14"/>
      <c r="OFZ940" s="14"/>
      <c r="OGA940" s="14"/>
      <c r="OGB940" s="14"/>
      <c r="OGC940" s="14"/>
      <c r="OGD940" s="14"/>
      <c r="OGE940" s="14"/>
      <c r="OGF940" s="14"/>
      <c r="OGG940" s="14"/>
      <c r="OGH940" s="14"/>
      <c r="OGI940" s="14"/>
      <c r="OGJ940" s="14"/>
      <c r="OGK940" s="14"/>
      <c r="OGL940" s="14"/>
      <c r="OGM940" s="14"/>
      <c r="OGN940" s="14"/>
      <c r="OGO940" s="14"/>
      <c r="OGP940" s="14"/>
      <c r="OGQ940" s="14"/>
      <c r="OGR940" s="14"/>
      <c r="OGS940" s="14"/>
      <c r="OGT940" s="14"/>
      <c r="OGU940" s="14"/>
      <c r="OGV940" s="14"/>
      <c r="OGW940" s="14"/>
      <c r="OGX940" s="14"/>
      <c r="OGY940" s="14"/>
      <c r="OGZ940" s="14"/>
      <c r="OHA940" s="14"/>
      <c r="OHB940" s="14"/>
      <c r="OHC940" s="14"/>
      <c r="OHD940" s="14"/>
      <c r="OHE940" s="14"/>
      <c r="OHF940" s="14"/>
      <c r="OHG940" s="14"/>
      <c r="OHH940" s="14"/>
      <c r="OHI940" s="14"/>
      <c r="OHJ940" s="14"/>
      <c r="OHK940" s="14"/>
      <c r="OHL940" s="14"/>
      <c r="OHM940" s="14"/>
      <c r="OHN940" s="14"/>
      <c r="OHO940" s="14"/>
      <c r="OHP940" s="14"/>
      <c r="OHQ940" s="14"/>
      <c r="OHR940" s="14"/>
      <c r="OHS940" s="14"/>
      <c r="OHT940" s="14"/>
      <c r="OHU940" s="14"/>
      <c r="OHV940" s="14"/>
      <c r="OHW940" s="14"/>
      <c r="OHX940" s="14"/>
      <c r="OHY940" s="14"/>
      <c r="OHZ940" s="14"/>
      <c r="OIA940" s="14"/>
      <c r="OIB940" s="14"/>
      <c r="OIC940" s="14"/>
      <c r="OID940" s="14"/>
      <c r="OIE940" s="14"/>
      <c r="OIF940" s="14"/>
      <c r="OIG940" s="14"/>
      <c r="OIH940" s="14"/>
      <c r="OII940" s="14"/>
      <c r="OIJ940" s="14"/>
      <c r="OIK940" s="14"/>
      <c r="OIL940" s="14"/>
      <c r="OIM940" s="14"/>
      <c r="OIN940" s="14"/>
      <c r="OIO940" s="14"/>
      <c r="OIP940" s="14"/>
      <c r="OIQ940" s="14"/>
      <c r="OIR940" s="14"/>
      <c r="OIS940" s="14"/>
      <c r="OIT940" s="14"/>
      <c r="OIU940" s="14"/>
      <c r="OIV940" s="14"/>
      <c r="OIW940" s="14"/>
      <c r="OIX940" s="14"/>
      <c r="OIY940" s="14"/>
      <c r="OIZ940" s="14"/>
      <c r="OJA940" s="14"/>
      <c r="OJB940" s="14"/>
      <c r="OJC940" s="14"/>
      <c r="OJD940" s="14"/>
      <c r="OJE940" s="14"/>
      <c r="OJF940" s="14"/>
      <c r="OJG940" s="14"/>
      <c r="OJH940" s="14"/>
      <c r="OJI940" s="14"/>
      <c r="OJJ940" s="14"/>
      <c r="OJK940" s="14"/>
      <c r="OJL940" s="14"/>
      <c r="OJM940" s="14"/>
      <c r="OJN940" s="14"/>
      <c r="OJO940" s="14"/>
      <c r="OJP940" s="14"/>
      <c r="OJQ940" s="14"/>
      <c r="OJR940" s="14"/>
      <c r="OJS940" s="14"/>
      <c r="OJT940" s="14"/>
      <c r="OJU940" s="14"/>
      <c r="OJV940" s="14"/>
      <c r="OJW940" s="14"/>
      <c r="OJX940" s="14"/>
      <c r="OJY940" s="14"/>
      <c r="OJZ940" s="14"/>
      <c r="OKA940" s="14"/>
      <c r="OKB940" s="14"/>
      <c r="OKC940" s="14"/>
      <c r="OKD940" s="14"/>
      <c r="OKE940" s="14"/>
      <c r="OKF940" s="14"/>
      <c r="OKG940" s="14"/>
      <c r="OKH940" s="14"/>
      <c r="OKI940" s="14"/>
      <c r="OKJ940" s="14"/>
      <c r="OKK940" s="14"/>
      <c r="OKL940" s="14"/>
      <c r="OKM940" s="14"/>
      <c r="OKN940" s="14"/>
      <c r="OKO940" s="14"/>
      <c r="OKP940" s="14"/>
      <c r="OKQ940" s="14"/>
      <c r="OKR940" s="14"/>
      <c r="OKS940" s="14"/>
      <c r="OKT940" s="14"/>
      <c r="OKU940" s="14"/>
      <c r="OKV940" s="14"/>
      <c r="OKW940" s="14"/>
      <c r="OKX940" s="14"/>
      <c r="OKY940" s="14"/>
      <c r="OKZ940" s="14"/>
      <c r="OLA940" s="14"/>
      <c r="OLB940" s="14"/>
      <c r="OLC940" s="14"/>
      <c r="OLD940" s="14"/>
      <c r="OLE940" s="14"/>
      <c r="OLF940" s="14"/>
      <c r="OLG940" s="14"/>
      <c r="OLH940" s="14"/>
      <c r="OLI940" s="14"/>
      <c r="OLJ940" s="14"/>
      <c r="OLK940" s="14"/>
      <c r="OLL940" s="14"/>
      <c r="OLM940" s="14"/>
      <c r="OLN940" s="14"/>
      <c r="OLO940" s="14"/>
      <c r="OLP940" s="14"/>
      <c r="OLQ940" s="14"/>
      <c r="OLR940" s="14"/>
      <c r="OLS940" s="14"/>
      <c r="OLT940" s="14"/>
      <c r="OLU940" s="14"/>
      <c r="OLV940" s="14"/>
      <c r="OLW940" s="14"/>
      <c r="OLX940" s="14"/>
      <c r="OLY940" s="14"/>
      <c r="OLZ940" s="14"/>
      <c r="OMA940" s="14"/>
      <c r="OMB940" s="14"/>
      <c r="OMC940" s="14"/>
      <c r="OMD940" s="14"/>
      <c r="OME940" s="14"/>
      <c r="OMF940" s="14"/>
      <c r="OMG940" s="14"/>
      <c r="OMH940" s="14"/>
      <c r="OMI940" s="14"/>
      <c r="OMJ940" s="14"/>
      <c r="OMK940" s="14"/>
      <c r="OML940" s="14"/>
      <c r="OMM940" s="14"/>
      <c r="OMN940" s="14"/>
      <c r="OMO940" s="14"/>
      <c r="OMP940" s="14"/>
      <c r="OMQ940" s="14"/>
      <c r="OMR940" s="14"/>
      <c r="OMS940" s="14"/>
      <c r="OMT940" s="14"/>
      <c r="OMU940" s="14"/>
      <c r="OMV940" s="14"/>
      <c r="OMW940" s="14"/>
      <c r="OMX940" s="14"/>
      <c r="OMY940" s="14"/>
      <c r="OMZ940" s="14"/>
      <c r="ONA940" s="14"/>
      <c r="ONB940" s="14"/>
      <c r="ONC940" s="14"/>
      <c r="OND940" s="14"/>
      <c r="ONE940" s="14"/>
      <c r="ONF940" s="14"/>
      <c r="ONG940" s="14"/>
      <c r="ONH940" s="14"/>
      <c r="ONI940" s="14"/>
      <c r="ONJ940" s="14"/>
      <c r="ONK940" s="14"/>
      <c r="ONL940" s="14"/>
      <c r="ONM940" s="14"/>
      <c r="ONN940" s="14"/>
      <c r="ONO940" s="14"/>
      <c r="ONP940" s="14"/>
      <c r="ONQ940" s="14"/>
      <c r="ONR940" s="14"/>
      <c r="ONS940" s="14"/>
      <c r="ONT940" s="14"/>
      <c r="ONU940" s="14"/>
      <c r="ONV940" s="14"/>
      <c r="ONW940" s="14"/>
      <c r="ONX940" s="14"/>
      <c r="ONY940" s="14"/>
      <c r="ONZ940" s="14"/>
      <c r="OOA940" s="14"/>
      <c r="OOB940" s="14"/>
      <c r="OOC940" s="14"/>
      <c r="OOD940" s="14"/>
      <c r="OOE940" s="14"/>
      <c r="OOF940" s="14"/>
      <c r="OOG940" s="14"/>
      <c r="OOH940" s="14"/>
      <c r="OOI940" s="14"/>
      <c r="OOJ940" s="14"/>
      <c r="OOK940" s="14"/>
      <c r="OOL940" s="14"/>
      <c r="OOM940" s="14"/>
      <c r="OON940" s="14"/>
      <c r="OOO940" s="14"/>
      <c r="OOP940" s="14"/>
      <c r="OOQ940" s="14"/>
      <c r="OOR940" s="14"/>
      <c r="OOS940" s="14"/>
      <c r="OOT940" s="14"/>
      <c r="OOU940" s="14"/>
      <c r="OOV940" s="14"/>
      <c r="OOW940" s="14"/>
      <c r="OOX940" s="14"/>
      <c r="OOY940" s="14"/>
      <c r="OOZ940" s="14"/>
      <c r="OPA940" s="14"/>
      <c r="OPB940" s="14"/>
      <c r="OPC940" s="14"/>
      <c r="OPD940" s="14"/>
      <c r="OPE940" s="14"/>
      <c r="OPF940" s="14"/>
      <c r="OPG940" s="14"/>
      <c r="OPH940" s="14"/>
      <c r="OPI940" s="14"/>
      <c r="OPJ940" s="14"/>
      <c r="OPK940" s="14"/>
      <c r="OPL940" s="14"/>
      <c r="OPM940" s="14"/>
      <c r="OPN940" s="14"/>
      <c r="OPO940" s="14"/>
      <c r="OPP940" s="14"/>
      <c r="OPQ940" s="14"/>
      <c r="OPR940" s="14"/>
      <c r="OPS940" s="14"/>
      <c r="OPT940" s="14"/>
      <c r="OPU940" s="14"/>
      <c r="OPV940" s="14"/>
      <c r="OPW940" s="14"/>
      <c r="OPX940" s="14"/>
      <c r="OPY940" s="14"/>
      <c r="OPZ940" s="14"/>
      <c r="OQA940" s="14"/>
      <c r="OQB940" s="14"/>
      <c r="OQC940" s="14"/>
      <c r="OQD940" s="14"/>
      <c r="OQE940" s="14"/>
      <c r="OQF940" s="14"/>
      <c r="OQG940" s="14"/>
      <c r="OQH940" s="14"/>
      <c r="OQI940" s="14"/>
      <c r="OQJ940" s="14"/>
      <c r="OQK940" s="14"/>
      <c r="OQL940" s="14"/>
      <c r="OQM940" s="14"/>
      <c r="OQN940" s="14"/>
      <c r="OQO940" s="14"/>
      <c r="OQP940" s="14"/>
      <c r="OQQ940" s="14"/>
      <c r="OQR940" s="14"/>
      <c r="OQS940" s="14"/>
      <c r="OQT940" s="14"/>
      <c r="OQU940" s="14"/>
      <c r="OQV940" s="14"/>
      <c r="OQW940" s="14"/>
      <c r="OQX940" s="14"/>
      <c r="OQY940" s="14"/>
      <c r="OQZ940" s="14"/>
      <c r="ORA940" s="14"/>
      <c r="ORB940" s="14"/>
      <c r="ORC940" s="14"/>
      <c r="ORD940" s="14"/>
      <c r="ORE940" s="14"/>
      <c r="ORF940" s="14"/>
      <c r="ORG940" s="14"/>
      <c r="ORH940" s="14"/>
      <c r="ORI940" s="14"/>
      <c r="ORJ940" s="14"/>
      <c r="ORK940" s="14"/>
      <c r="ORL940" s="14"/>
      <c r="ORM940" s="14"/>
      <c r="ORN940" s="14"/>
      <c r="ORO940" s="14"/>
      <c r="ORP940" s="14"/>
      <c r="ORQ940" s="14"/>
      <c r="ORR940" s="14"/>
      <c r="ORS940" s="14"/>
      <c r="ORT940" s="14"/>
      <c r="ORU940" s="14"/>
      <c r="ORV940" s="14"/>
      <c r="ORW940" s="14"/>
      <c r="ORX940" s="14"/>
      <c r="ORY940" s="14"/>
      <c r="ORZ940" s="14"/>
      <c r="OSA940" s="14"/>
      <c r="OSB940" s="14"/>
      <c r="OSC940" s="14"/>
      <c r="OSD940" s="14"/>
      <c r="OSE940" s="14"/>
      <c r="OSF940" s="14"/>
      <c r="OSG940" s="14"/>
      <c r="OSH940" s="14"/>
      <c r="OSI940" s="14"/>
      <c r="OSJ940" s="14"/>
      <c r="OSK940" s="14"/>
      <c r="OSL940" s="14"/>
      <c r="OSM940" s="14"/>
      <c r="OSN940" s="14"/>
      <c r="OSO940" s="14"/>
      <c r="OSP940" s="14"/>
      <c r="OSQ940" s="14"/>
      <c r="OSR940" s="14"/>
      <c r="OSS940" s="14"/>
      <c r="OST940" s="14"/>
      <c r="OSU940" s="14"/>
      <c r="OSV940" s="14"/>
      <c r="OSW940" s="14"/>
      <c r="OSX940" s="14"/>
      <c r="OSY940" s="14"/>
      <c r="OSZ940" s="14"/>
      <c r="OTA940" s="14"/>
      <c r="OTB940" s="14"/>
      <c r="OTC940" s="14"/>
      <c r="OTD940" s="14"/>
      <c r="OTE940" s="14"/>
      <c r="OTF940" s="14"/>
      <c r="OTG940" s="14"/>
      <c r="OTH940" s="14"/>
      <c r="OTI940" s="14"/>
      <c r="OTJ940" s="14"/>
      <c r="OTK940" s="14"/>
      <c r="OTL940" s="14"/>
      <c r="OTM940" s="14"/>
      <c r="OTN940" s="14"/>
      <c r="OTO940" s="14"/>
      <c r="OTP940" s="14"/>
      <c r="OTQ940" s="14"/>
      <c r="OTR940" s="14"/>
      <c r="OTS940" s="14"/>
      <c r="OTT940" s="14"/>
      <c r="OTU940" s="14"/>
      <c r="OTV940" s="14"/>
      <c r="OTW940" s="14"/>
      <c r="OTX940" s="14"/>
      <c r="OTY940" s="14"/>
      <c r="OTZ940" s="14"/>
      <c r="OUA940" s="14"/>
      <c r="OUB940" s="14"/>
      <c r="OUC940" s="14"/>
      <c r="OUD940" s="14"/>
      <c r="OUE940" s="14"/>
      <c r="OUF940" s="14"/>
      <c r="OUG940" s="14"/>
      <c r="OUH940" s="14"/>
      <c r="OUI940" s="14"/>
      <c r="OUJ940" s="14"/>
      <c r="OUK940" s="14"/>
      <c r="OUL940" s="14"/>
      <c r="OUM940" s="14"/>
      <c r="OUN940" s="14"/>
      <c r="OUO940" s="14"/>
      <c r="OUP940" s="14"/>
      <c r="OUQ940" s="14"/>
      <c r="OUR940" s="14"/>
      <c r="OUS940" s="14"/>
      <c r="OUT940" s="14"/>
      <c r="OUU940" s="14"/>
      <c r="OUV940" s="14"/>
      <c r="OUW940" s="14"/>
      <c r="OUX940" s="14"/>
      <c r="OUY940" s="14"/>
      <c r="OUZ940" s="14"/>
      <c r="OVA940" s="14"/>
      <c r="OVB940" s="14"/>
      <c r="OVC940" s="14"/>
      <c r="OVD940" s="14"/>
      <c r="OVE940" s="14"/>
      <c r="OVF940" s="14"/>
      <c r="OVG940" s="14"/>
      <c r="OVH940" s="14"/>
      <c r="OVI940" s="14"/>
      <c r="OVJ940" s="14"/>
      <c r="OVK940" s="14"/>
      <c r="OVL940" s="14"/>
      <c r="OVM940" s="14"/>
      <c r="OVN940" s="14"/>
      <c r="OVO940" s="14"/>
      <c r="OVP940" s="14"/>
      <c r="OVQ940" s="14"/>
      <c r="OVR940" s="14"/>
      <c r="OVS940" s="14"/>
      <c r="OVT940" s="14"/>
      <c r="OVU940" s="14"/>
      <c r="OVV940" s="14"/>
      <c r="OVW940" s="14"/>
      <c r="OVX940" s="14"/>
      <c r="OVY940" s="14"/>
      <c r="OVZ940" s="14"/>
      <c r="OWA940" s="14"/>
      <c r="OWB940" s="14"/>
      <c r="OWC940" s="14"/>
      <c r="OWD940" s="14"/>
      <c r="OWE940" s="14"/>
      <c r="OWF940" s="14"/>
      <c r="OWG940" s="14"/>
      <c r="OWH940" s="14"/>
      <c r="OWI940" s="14"/>
      <c r="OWJ940" s="14"/>
      <c r="OWK940" s="14"/>
      <c r="OWL940" s="14"/>
      <c r="OWM940" s="14"/>
      <c r="OWN940" s="14"/>
      <c r="OWO940" s="14"/>
      <c r="OWP940" s="14"/>
      <c r="OWQ940" s="14"/>
      <c r="OWR940" s="14"/>
      <c r="OWS940" s="14"/>
      <c r="OWT940" s="14"/>
      <c r="OWU940" s="14"/>
      <c r="OWV940" s="14"/>
      <c r="OWW940" s="14"/>
      <c r="OWX940" s="14"/>
      <c r="OWY940" s="14"/>
      <c r="OWZ940" s="14"/>
      <c r="OXA940" s="14"/>
      <c r="OXB940" s="14"/>
      <c r="OXC940" s="14"/>
      <c r="OXD940" s="14"/>
      <c r="OXE940" s="14"/>
      <c r="OXF940" s="14"/>
      <c r="OXG940" s="14"/>
      <c r="OXH940" s="14"/>
      <c r="OXI940" s="14"/>
      <c r="OXJ940" s="14"/>
      <c r="OXK940" s="14"/>
      <c r="OXL940" s="14"/>
      <c r="OXM940" s="14"/>
      <c r="OXN940" s="14"/>
      <c r="OXO940" s="14"/>
      <c r="OXP940" s="14"/>
      <c r="OXQ940" s="14"/>
      <c r="OXR940" s="14"/>
      <c r="OXS940" s="14"/>
      <c r="OXT940" s="14"/>
      <c r="OXU940" s="14"/>
      <c r="OXV940" s="14"/>
      <c r="OXW940" s="14"/>
      <c r="OXX940" s="14"/>
      <c r="OXY940" s="14"/>
      <c r="OXZ940" s="14"/>
      <c r="OYA940" s="14"/>
      <c r="OYB940" s="14"/>
      <c r="OYC940" s="14"/>
      <c r="OYD940" s="14"/>
      <c r="OYE940" s="14"/>
      <c r="OYF940" s="14"/>
      <c r="OYG940" s="14"/>
      <c r="OYH940" s="14"/>
      <c r="OYI940" s="14"/>
      <c r="OYJ940" s="14"/>
      <c r="OYK940" s="14"/>
      <c r="OYL940" s="14"/>
      <c r="OYM940" s="14"/>
      <c r="OYN940" s="14"/>
      <c r="OYO940" s="14"/>
      <c r="OYP940" s="14"/>
      <c r="OYQ940" s="14"/>
      <c r="OYR940" s="14"/>
      <c r="OYS940" s="14"/>
      <c r="OYT940" s="14"/>
      <c r="OYU940" s="14"/>
      <c r="OYV940" s="14"/>
      <c r="OYW940" s="14"/>
      <c r="OYX940" s="14"/>
      <c r="OYY940" s="14"/>
      <c r="OYZ940" s="14"/>
      <c r="OZA940" s="14"/>
      <c r="OZB940" s="14"/>
      <c r="OZC940" s="14"/>
      <c r="OZD940" s="14"/>
      <c r="OZE940" s="14"/>
      <c r="OZF940" s="14"/>
      <c r="OZG940" s="14"/>
      <c r="OZH940" s="14"/>
      <c r="OZI940" s="14"/>
      <c r="OZJ940" s="14"/>
      <c r="OZK940" s="14"/>
      <c r="OZL940" s="14"/>
      <c r="OZM940" s="14"/>
      <c r="OZN940" s="14"/>
      <c r="OZO940" s="14"/>
      <c r="OZP940" s="14"/>
      <c r="OZQ940" s="14"/>
      <c r="OZR940" s="14"/>
      <c r="OZS940" s="14"/>
      <c r="OZT940" s="14"/>
      <c r="OZU940" s="14"/>
      <c r="OZV940" s="14"/>
      <c r="OZW940" s="14"/>
      <c r="OZX940" s="14"/>
      <c r="OZY940" s="14"/>
      <c r="OZZ940" s="14"/>
      <c r="PAA940" s="14"/>
      <c r="PAB940" s="14"/>
      <c r="PAC940" s="14"/>
      <c r="PAD940" s="14"/>
      <c r="PAE940" s="14"/>
      <c r="PAF940" s="14"/>
      <c r="PAG940" s="14"/>
      <c r="PAH940" s="14"/>
      <c r="PAI940" s="14"/>
      <c r="PAJ940" s="14"/>
      <c r="PAK940" s="14"/>
      <c r="PAL940" s="14"/>
      <c r="PAM940" s="14"/>
      <c r="PAN940" s="14"/>
      <c r="PAO940" s="14"/>
      <c r="PAP940" s="14"/>
      <c r="PAQ940" s="14"/>
      <c r="PAR940" s="14"/>
      <c r="PAS940" s="14"/>
      <c r="PAT940" s="14"/>
      <c r="PAU940" s="14"/>
      <c r="PAV940" s="14"/>
      <c r="PAW940" s="14"/>
      <c r="PAX940" s="14"/>
      <c r="PAY940" s="14"/>
      <c r="PAZ940" s="14"/>
      <c r="PBA940" s="14"/>
      <c r="PBB940" s="14"/>
      <c r="PBC940" s="14"/>
      <c r="PBD940" s="14"/>
      <c r="PBE940" s="14"/>
      <c r="PBF940" s="14"/>
      <c r="PBG940" s="14"/>
      <c r="PBH940" s="14"/>
      <c r="PBI940" s="14"/>
      <c r="PBJ940" s="14"/>
      <c r="PBK940" s="14"/>
      <c r="PBL940" s="14"/>
      <c r="PBM940" s="14"/>
      <c r="PBN940" s="14"/>
      <c r="PBO940" s="14"/>
      <c r="PBP940" s="14"/>
      <c r="PBQ940" s="14"/>
      <c r="PBR940" s="14"/>
      <c r="PBS940" s="14"/>
      <c r="PBT940" s="14"/>
      <c r="PBU940" s="14"/>
      <c r="PBV940" s="14"/>
      <c r="PBW940" s="14"/>
      <c r="PBX940" s="14"/>
      <c r="PBY940" s="14"/>
      <c r="PBZ940" s="14"/>
      <c r="PCA940" s="14"/>
      <c r="PCB940" s="14"/>
      <c r="PCC940" s="14"/>
      <c r="PCD940" s="14"/>
      <c r="PCE940" s="14"/>
      <c r="PCF940" s="14"/>
      <c r="PCG940" s="14"/>
      <c r="PCH940" s="14"/>
      <c r="PCI940" s="14"/>
      <c r="PCJ940" s="14"/>
      <c r="PCK940" s="14"/>
      <c r="PCL940" s="14"/>
      <c r="PCM940" s="14"/>
      <c r="PCN940" s="14"/>
      <c r="PCO940" s="14"/>
      <c r="PCP940" s="14"/>
      <c r="PCQ940" s="14"/>
      <c r="PCR940" s="14"/>
      <c r="PCS940" s="14"/>
      <c r="PCT940" s="14"/>
      <c r="PCU940" s="14"/>
      <c r="PCV940" s="14"/>
      <c r="PCW940" s="14"/>
      <c r="PCX940" s="14"/>
      <c r="PCY940" s="14"/>
      <c r="PCZ940" s="14"/>
      <c r="PDA940" s="14"/>
      <c r="PDB940" s="14"/>
      <c r="PDC940" s="14"/>
      <c r="PDD940" s="14"/>
      <c r="PDE940" s="14"/>
      <c r="PDF940" s="14"/>
      <c r="PDG940" s="14"/>
      <c r="PDH940" s="14"/>
      <c r="PDI940" s="14"/>
      <c r="PDJ940" s="14"/>
      <c r="PDK940" s="14"/>
      <c r="PDL940" s="14"/>
      <c r="PDM940" s="14"/>
      <c r="PDN940" s="14"/>
      <c r="PDO940" s="14"/>
      <c r="PDP940" s="14"/>
      <c r="PDQ940" s="14"/>
      <c r="PDR940" s="14"/>
      <c r="PDS940" s="14"/>
      <c r="PDT940" s="14"/>
      <c r="PDU940" s="14"/>
      <c r="PDV940" s="14"/>
      <c r="PDW940" s="14"/>
      <c r="PDX940" s="14"/>
      <c r="PDY940" s="14"/>
      <c r="PDZ940" s="14"/>
      <c r="PEA940" s="14"/>
      <c r="PEB940" s="14"/>
      <c r="PEC940" s="14"/>
      <c r="PED940" s="14"/>
      <c r="PEE940" s="14"/>
      <c r="PEF940" s="14"/>
      <c r="PEG940" s="14"/>
      <c r="PEH940" s="14"/>
      <c r="PEI940" s="14"/>
      <c r="PEJ940" s="14"/>
      <c r="PEK940" s="14"/>
      <c r="PEL940" s="14"/>
      <c r="PEM940" s="14"/>
      <c r="PEN940" s="14"/>
      <c r="PEO940" s="14"/>
      <c r="PEP940" s="14"/>
      <c r="PEQ940" s="14"/>
      <c r="PER940" s="14"/>
      <c r="PES940" s="14"/>
      <c r="PET940" s="14"/>
      <c r="PEU940" s="14"/>
      <c r="PEV940" s="14"/>
      <c r="PEW940" s="14"/>
      <c r="PEX940" s="14"/>
      <c r="PEY940" s="14"/>
      <c r="PEZ940" s="14"/>
      <c r="PFA940" s="14"/>
      <c r="PFB940" s="14"/>
      <c r="PFC940" s="14"/>
      <c r="PFD940" s="14"/>
      <c r="PFE940" s="14"/>
      <c r="PFF940" s="14"/>
      <c r="PFG940" s="14"/>
      <c r="PFH940" s="14"/>
      <c r="PFI940" s="14"/>
      <c r="PFJ940" s="14"/>
      <c r="PFK940" s="14"/>
      <c r="PFL940" s="14"/>
      <c r="PFM940" s="14"/>
      <c r="PFN940" s="14"/>
      <c r="PFO940" s="14"/>
      <c r="PFP940" s="14"/>
      <c r="PFQ940" s="14"/>
      <c r="PFR940" s="14"/>
      <c r="PFS940" s="14"/>
      <c r="PFT940" s="14"/>
      <c r="PFU940" s="14"/>
      <c r="PFV940" s="14"/>
      <c r="PFW940" s="14"/>
      <c r="PFX940" s="14"/>
      <c r="PFY940" s="14"/>
      <c r="PFZ940" s="14"/>
      <c r="PGA940" s="14"/>
      <c r="PGB940" s="14"/>
      <c r="PGC940" s="14"/>
      <c r="PGD940" s="14"/>
      <c r="PGE940" s="14"/>
      <c r="PGF940" s="14"/>
      <c r="PGG940" s="14"/>
      <c r="PGH940" s="14"/>
      <c r="PGI940" s="14"/>
      <c r="PGJ940" s="14"/>
      <c r="PGK940" s="14"/>
      <c r="PGL940" s="14"/>
      <c r="PGM940" s="14"/>
      <c r="PGN940" s="14"/>
      <c r="PGO940" s="14"/>
      <c r="PGP940" s="14"/>
      <c r="PGQ940" s="14"/>
      <c r="PGR940" s="14"/>
      <c r="PGS940" s="14"/>
      <c r="PGT940" s="14"/>
      <c r="PGU940" s="14"/>
      <c r="PGV940" s="14"/>
      <c r="PGW940" s="14"/>
      <c r="PGX940" s="14"/>
      <c r="PGY940" s="14"/>
      <c r="PGZ940" s="14"/>
      <c r="PHA940" s="14"/>
      <c r="PHB940" s="14"/>
      <c r="PHC940" s="14"/>
      <c r="PHD940" s="14"/>
      <c r="PHE940" s="14"/>
      <c r="PHF940" s="14"/>
      <c r="PHG940" s="14"/>
      <c r="PHH940" s="14"/>
      <c r="PHI940" s="14"/>
      <c r="PHJ940" s="14"/>
      <c r="PHK940" s="14"/>
      <c r="PHL940" s="14"/>
      <c r="PHM940" s="14"/>
      <c r="PHN940" s="14"/>
      <c r="PHO940" s="14"/>
      <c r="PHP940" s="14"/>
      <c r="PHQ940" s="14"/>
      <c r="PHR940" s="14"/>
      <c r="PHS940" s="14"/>
      <c r="PHT940" s="14"/>
      <c r="PHU940" s="14"/>
      <c r="PHV940" s="14"/>
      <c r="PHW940" s="14"/>
      <c r="PHX940" s="14"/>
      <c r="PHY940" s="14"/>
      <c r="PHZ940" s="14"/>
      <c r="PIA940" s="14"/>
      <c r="PIB940" s="14"/>
      <c r="PIC940" s="14"/>
      <c r="PID940" s="14"/>
      <c r="PIE940" s="14"/>
      <c r="PIF940" s="14"/>
      <c r="PIG940" s="14"/>
      <c r="PIH940" s="14"/>
      <c r="PII940" s="14"/>
      <c r="PIJ940" s="14"/>
      <c r="PIK940" s="14"/>
      <c r="PIL940" s="14"/>
      <c r="PIM940" s="14"/>
      <c r="PIN940" s="14"/>
      <c r="PIO940" s="14"/>
      <c r="PIP940" s="14"/>
      <c r="PIQ940" s="14"/>
      <c r="PIR940" s="14"/>
      <c r="PIS940" s="14"/>
      <c r="PIT940" s="14"/>
      <c r="PIU940" s="14"/>
      <c r="PIV940" s="14"/>
      <c r="PIW940" s="14"/>
      <c r="PIX940" s="14"/>
      <c r="PIY940" s="14"/>
      <c r="PIZ940" s="14"/>
      <c r="PJA940" s="14"/>
      <c r="PJB940" s="14"/>
      <c r="PJC940" s="14"/>
      <c r="PJD940" s="14"/>
      <c r="PJE940" s="14"/>
      <c r="PJF940" s="14"/>
      <c r="PJG940" s="14"/>
      <c r="PJH940" s="14"/>
      <c r="PJI940" s="14"/>
      <c r="PJJ940" s="14"/>
      <c r="PJK940" s="14"/>
      <c r="PJL940" s="14"/>
      <c r="PJM940" s="14"/>
      <c r="PJN940" s="14"/>
      <c r="PJO940" s="14"/>
      <c r="PJP940" s="14"/>
      <c r="PJQ940" s="14"/>
      <c r="PJR940" s="14"/>
      <c r="PJS940" s="14"/>
      <c r="PJT940" s="14"/>
      <c r="PJU940" s="14"/>
      <c r="PJV940" s="14"/>
      <c r="PJW940" s="14"/>
      <c r="PJX940" s="14"/>
      <c r="PJY940" s="14"/>
      <c r="PJZ940" s="14"/>
      <c r="PKA940" s="14"/>
      <c r="PKB940" s="14"/>
      <c r="PKC940" s="14"/>
      <c r="PKD940" s="14"/>
      <c r="PKE940" s="14"/>
      <c r="PKF940" s="14"/>
      <c r="PKG940" s="14"/>
      <c r="PKH940" s="14"/>
      <c r="PKI940" s="14"/>
      <c r="PKJ940" s="14"/>
      <c r="PKK940" s="14"/>
      <c r="PKL940" s="14"/>
      <c r="PKM940" s="14"/>
      <c r="PKN940" s="14"/>
      <c r="PKO940" s="14"/>
      <c r="PKP940" s="14"/>
      <c r="PKQ940" s="14"/>
      <c r="PKR940" s="14"/>
      <c r="PKS940" s="14"/>
      <c r="PKT940" s="14"/>
      <c r="PKU940" s="14"/>
      <c r="PKV940" s="14"/>
      <c r="PKW940" s="14"/>
      <c r="PKX940" s="14"/>
      <c r="PKY940" s="14"/>
      <c r="PKZ940" s="14"/>
      <c r="PLA940" s="14"/>
      <c r="PLB940" s="14"/>
      <c r="PLC940" s="14"/>
      <c r="PLD940" s="14"/>
      <c r="PLE940" s="14"/>
      <c r="PLF940" s="14"/>
      <c r="PLG940" s="14"/>
      <c r="PLH940" s="14"/>
      <c r="PLI940" s="14"/>
      <c r="PLJ940" s="14"/>
      <c r="PLK940" s="14"/>
      <c r="PLL940" s="14"/>
      <c r="PLM940" s="14"/>
      <c r="PLN940" s="14"/>
      <c r="PLO940" s="14"/>
      <c r="PLP940" s="14"/>
      <c r="PLQ940" s="14"/>
      <c r="PLR940" s="14"/>
      <c r="PLS940" s="14"/>
      <c r="PLT940" s="14"/>
      <c r="PLU940" s="14"/>
      <c r="PLV940" s="14"/>
      <c r="PLW940" s="14"/>
      <c r="PLX940" s="14"/>
      <c r="PLY940" s="14"/>
      <c r="PLZ940" s="14"/>
      <c r="PMA940" s="14"/>
      <c r="PMB940" s="14"/>
      <c r="PMC940" s="14"/>
      <c r="PMD940" s="14"/>
      <c r="PME940" s="14"/>
      <c r="PMF940" s="14"/>
      <c r="PMG940" s="14"/>
      <c r="PMH940" s="14"/>
      <c r="PMI940" s="14"/>
      <c r="PMJ940" s="14"/>
      <c r="PMK940" s="14"/>
      <c r="PML940" s="14"/>
      <c r="PMM940" s="14"/>
      <c r="PMN940" s="14"/>
      <c r="PMO940" s="14"/>
      <c r="PMP940" s="14"/>
      <c r="PMQ940" s="14"/>
      <c r="PMR940" s="14"/>
      <c r="PMS940" s="14"/>
      <c r="PMT940" s="14"/>
      <c r="PMU940" s="14"/>
      <c r="PMV940" s="14"/>
      <c r="PMW940" s="14"/>
      <c r="PMX940" s="14"/>
      <c r="PMY940" s="14"/>
      <c r="PMZ940" s="14"/>
      <c r="PNA940" s="14"/>
      <c r="PNB940" s="14"/>
      <c r="PNC940" s="14"/>
      <c r="PND940" s="14"/>
      <c r="PNE940" s="14"/>
      <c r="PNF940" s="14"/>
      <c r="PNG940" s="14"/>
      <c r="PNH940" s="14"/>
      <c r="PNI940" s="14"/>
      <c r="PNJ940" s="14"/>
      <c r="PNK940" s="14"/>
      <c r="PNL940" s="14"/>
      <c r="PNM940" s="14"/>
      <c r="PNN940" s="14"/>
      <c r="PNO940" s="14"/>
      <c r="PNP940" s="14"/>
      <c r="PNQ940" s="14"/>
      <c r="PNR940" s="14"/>
      <c r="PNS940" s="14"/>
      <c r="PNT940" s="14"/>
      <c r="PNU940" s="14"/>
      <c r="PNV940" s="14"/>
      <c r="PNW940" s="14"/>
      <c r="PNX940" s="14"/>
      <c r="PNY940" s="14"/>
      <c r="PNZ940" s="14"/>
      <c r="POA940" s="14"/>
      <c r="POB940" s="14"/>
      <c r="POC940" s="14"/>
      <c r="POD940" s="14"/>
      <c r="POE940" s="14"/>
      <c r="POF940" s="14"/>
      <c r="POG940" s="14"/>
      <c r="POH940" s="14"/>
      <c r="POI940" s="14"/>
      <c r="POJ940" s="14"/>
      <c r="POK940" s="14"/>
      <c r="POL940" s="14"/>
      <c r="POM940" s="14"/>
      <c r="PON940" s="14"/>
      <c r="POO940" s="14"/>
      <c r="POP940" s="14"/>
      <c r="POQ940" s="14"/>
      <c r="POR940" s="14"/>
      <c r="POS940" s="14"/>
      <c r="POT940" s="14"/>
      <c r="POU940" s="14"/>
      <c r="POV940" s="14"/>
      <c r="POW940" s="14"/>
      <c r="POX940" s="14"/>
      <c r="POY940" s="14"/>
      <c r="POZ940" s="14"/>
      <c r="PPA940" s="14"/>
      <c r="PPB940" s="14"/>
      <c r="PPC940" s="14"/>
      <c r="PPD940" s="14"/>
      <c r="PPE940" s="14"/>
      <c r="PPF940" s="14"/>
      <c r="PPG940" s="14"/>
      <c r="PPH940" s="14"/>
      <c r="PPI940" s="14"/>
      <c r="PPJ940" s="14"/>
      <c r="PPK940" s="14"/>
      <c r="PPL940" s="14"/>
      <c r="PPM940" s="14"/>
      <c r="PPN940" s="14"/>
      <c r="PPO940" s="14"/>
      <c r="PPP940" s="14"/>
      <c r="PPQ940" s="14"/>
      <c r="PPR940" s="14"/>
      <c r="PPS940" s="14"/>
      <c r="PPT940" s="14"/>
      <c r="PPU940" s="14"/>
      <c r="PPV940" s="14"/>
      <c r="PPW940" s="14"/>
      <c r="PPX940" s="14"/>
      <c r="PPY940" s="14"/>
      <c r="PPZ940" s="14"/>
      <c r="PQA940" s="14"/>
      <c r="PQB940" s="14"/>
      <c r="PQC940" s="14"/>
      <c r="PQD940" s="14"/>
      <c r="PQE940" s="14"/>
      <c r="PQF940" s="14"/>
      <c r="PQG940" s="14"/>
      <c r="PQH940" s="14"/>
      <c r="PQI940" s="14"/>
      <c r="PQJ940" s="14"/>
      <c r="PQK940" s="14"/>
      <c r="PQL940" s="14"/>
      <c r="PQM940" s="14"/>
      <c r="PQN940" s="14"/>
      <c r="PQO940" s="14"/>
      <c r="PQP940" s="14"/>
      <c r="PQQ940" s="14"/>
      <c r="PQR940" s="14"/>
      <c r="PQS940" s="14"/>
      <c r="PQT940" s="14"/>
      <c r="PQU940" s="14"/>
      <c r="PQV940" s="14"/>
      <c r="PQW940" s="14"/>
      <c r="PQX940" s="14"/>
      <c r="PQY940" s="14"/>
      <c r="PQZ940" s="14"/>
      <c r="PRA940" s="14"/>
      <c r="PRB940" s="14"/>
      <c r="PRC940" s="14"/>
      <c r="PRD940" s="14"/>
      <c r="PRE940" s="14"/>
      <c r="PRF940" s="14"/>
      <c r="PRG940" s="14"/>
      <c r="PRH940" s="14"/>
      <c r="PRI940" s="14"/>
      <c r="PRJ940" s="14"/>
      <c r="PRK940" s="14"/>
      <c r="PRL940" s="14"/>
      <c r="PRM940" s="14"/>
      <c r="PRN940" s="14"/>
      <c r="PRO940" s="14"/>
      <c r="PRP940" s="14"/>
      <c r="PRQ940" s="14"/>
      <c r="PRR940" s="14"/>
      <c r="PRS940" s="14"/>
      <c r="PRT940" s="14"/>
      <c r="PRU940" s="14"/>
      <c r="PRV940" s="14"/>
      <c r="PRW940" s="14"/>
      <c r="PRX940" s="14"/>
      <c r="PRY940" s="14"/>
      <c r="PRZ940" s="14"/>
      <c r="PSA940" s="14"/>
      <c r="PSB940" s="14"/>
      <c r="PSC940" s="14"/>
      <c r="PSD940" s="14"/>
      <c r="PSE940" s="14"/>
      <c r="PSF940" s="14"/>
      <c r="PSG940" s="14"/>
      <c r="PSH940" s="14"/>
      <c r="PSI940" s="14"/>
      <c r="PSJ940" s="14"/>
      <c r="PSK940" s="14"/>
      <c r="PSL940" s="14"/>
      <c r="PSM940" s="14"/>
      <c r="PSN940" s="14"/>
      <c r="PSO940" s="14"/>
      <c r="PSP940" s="14"/>
      <c r="PSQ940" s="14"/>
      <c r="PSR940" s="14"/>
      <c r="PSS940" s="14"/>
      <c r="PST940" s="14"/>
      <c r="PSU940" s="14"/>
      <c r="PSV940" s="14"/>
      <c r="PSW940" s="14"/>
      <c r="PSX940" s="14"/>
      <c r="PSY940" s="14"/>
      <c r="PSZ940" s="14"/>
      <c r="PTA940" s="14"/>
      <c r="PTB940" s="14"/>
      <c r="PTC940" s="14"/>
      <c r="PTD940" s="14"/>
      <c r="PTE940" s="14"/>
      <c r="PTF940" s="14"/>
      <c r="PTG940" s="14"/>
      <c r="PTH940" s="14"/>
      <c r="PTI940" s="14"/>
      <c r="PTJ940" s="14"/>
      <c r="PTK940" s="14"/>
      <c r="PTL940" s="14"/>
      <c r="PTM940" s="14"/>
      <c r="PTN940" s="14"/>
      <c r="PTO940" s="14"/>
      <c r="PTP940" s="14"/>
      <c r="PTQ940" s="14"/>
      <c r="PTR940" s="14"/>
      <c r="PTS940" s="14"/>
      <c r="PTT940" s="14"/>
      <c r="PTU940" s="14"/>
      <c r="PTV940" s="14"/>
      <c r="PTW940" s="14"/>
      <c r="PTX940" s="14"/>
      <c r="PTY940" s="14"/>
      <c r="PTZ940" s="14"/>
      <c r="PUA940" s="14"/>
      <c r="PUB940" s="14"/>
      <c r="PUC940" s="14"/>
      <c r="PUD940" s="14"/>
      <c r="PUE940" s="14"/>
      <c r="PUF940" s="14"/>
      <c r="PUG940" s="14"/>
      <c r="PUH940" s="14"/>
      <c r="PUI940" s="14"/>
      <c r="PUJ940" s="14"/>
      <c r="PUK940" s="14"/>
      <c r="PUL940" s="14"/>
      <c r="PUM940" s="14"/>
      <c r="PUN940" s="14"/>
      <c r="PUO940" s="14"/>
      <c r="PUP940" s="14"/>
      <c r="PUQ940" s="14"/>
      <c r="PUR940" s="14"/>
      <c r="PUS940" s="14"/>
      <c r="PUT940" s="14"/>
      <c r="PUU940" s="14"/>
      <c r="PUV940" s="14"/>
      <c r="PUW940" s="14"/>
      <c r="PUX940" s="14"/>
      <c r="PUY940" s="14"/>
      <c r="PUZ940" s="14"/>
      <c r="PVA940" s="14"/>
      <c r="PVB940" s="14"/>
      <c r="PVC940" s="14"/>
      <c r="PVD940" s="14"/>
      <c r="PVE940" s="14"/>
      <c r="PVF940" s="14"/>
      <c r="PVG940" s="14"/>
      <c r="PVH940" s="14"/>
      <c r="PVI940" s="14"/>
      <c r="PVJ940" s="14"/>
      <c r="PVK940" s="14"/>
      <c r="PVL940" s="14"/>
      <c r="PVM940" s="14"/>
      <c r="PVN940" s="14"/>
      <c r="PVO940" s="14"/>
      <c r="PVP940" s="14"/>
      <c r="PVQ940" s="14"/>
      <c r="PVR940" s="14"/>
      <c r="PVS940" s="14"/>
      <c r="PVT940" s="14"/>
      <c r="PVU940" s="14"/>
      <c r="PVV940" s="14"/>
      <c r="PVW940" s="14"/>
      <c r="PVX940" s="14"/>
      <c r="PVY940" s="14"/>
      <c r="PVZ940" s="14"/>
      <c r="PWA940" s="14"/>
      <c r="PWB940" s="14"/>
      <c r="PWC940" s="14"/>
      <c r="PWD940" s="14"/>
      <c r="PWE940" s="14"/>
      <c r="PWF940" s="14"/>
      <c r="PWG940" s="14"/>
      <c r="PWH940" s="14"/>
      <c r="PWI940" s="14"/>
      <c r="PWJ940" s="14"/>
      <c r="PWK940" s="14"/>
      <c r="PWL940" s="14"/>
      <c r="PWM940" s="14"/>
      <c r="PWN940" s="14"/>
      <c r="PWO940" s="14"/>
      <c r="PWP940" s="14"/>
      <c r="PWQ940" s="14"/>
      <c r="PWR940" s="14"/>
      <c r="PWS940" s="14"/>
      <c r="PWT940" s="14"/>
      <c r="PWU940" s="14"/>
      <c r="PWV940" s="14"/>
      <c r="PWW940" s="14"/>
      <c r="PWX940" s="14"/>
      <c r="PWY940" s="14"/>
      <c r="PWZ940" s="14"/>
      <c r="PXA940" s="14"/>
      <c r="PXB940" s="14"/>
      <c r="PXC940" s="14"/>
      <c r="PXD940" s="14"/>
      <c r="PXE940" s="14"/>
      <c r="PXF940" s="14"/>
      <c r="PXG940" s="14"/>
      <c r="PXH940" s="14"/>
      <c r="PXI940" s="14"/>
      <c r="PXJ940" s="14"/>
      <c r="PXK940" s="14"/>
      <c r="PXL940" s="14"/>
      <c r="PXM940" s="14"/>
      <c r="PXN940" s="14"/>
      <c r="PXO940" s="14"/>
      <c r="PXP940" s="14"/>
      <c r="PXQ940" s="14"/>
      <c r="PXR940" s="14"/>
      <c r="PXS940" s="14"/>
      <c r="PXT940" s="14"/>
      <c r="PXU940" s="14"/>
      <c r="PXV940" s="14"/>
      <c r="PXW940" s="14"/>
      <c r="PXX940" s="14"/>
      <c r="PXY940" s="14"/>
      <c r="PXZ940" s="14"/>
      <c r="PYA940" s="14"/>
      <c r="PYB940" s="14"/>
      <c r="PYC940" s="14"/>
      <c r="PYD940" s="14"/>
      <c r="PYE940" s="14"/>
      <c r="PYF940" s="14"/>
      <c r="PYG940" s="14"/>
      <c r="PYH940" s="14"/>
      <c r="PYI940" s="14"/>
      <c r="PYJ940" s="14"/>
      <c r="PYK940" s="14"/>
      <c r="PYL940" s="14"/>
      <c r="PYM940" s="14"/>
      <c r="PYN940" s="14"/>
      <c r="PYO940" s="14"/>
      <c r="PYP940" s="14"/>
      <c r="PYQ940" s="14"/>
      <c r="PYR940" s="14"/>
      <c r="PYS940" s="14"/>
      <c r="PYT940" s="14"/>
      <c r="PYU940" s="14"/>
      <c r="PYV940" s="14"/>
      <c r="PYW940" s="14"/>
      <c r="PYX940" s="14"/>
      <c r="PYY940" s="14"/>
      <c r="PYZ940" s="14"/>
      <c r="PZA940" s="14"/>
      <c r="PZB940" s="14"/>
      <c r="PZC940" s="14"/>
      <c r="PZD940" s="14"/>
      <c r="PZE940" s="14"/>
      <c r="PZF940" s="14"/>
      <c r="PZG940" s="14"/>
      <c r="PZH940" s="14"/>
      <c r="PZI940" s="14"/>
      <c r="PZJ940" s="14"/>
      <c r="PZK940" s="14"/>
      <c r="PZL940" s="14"/>
      <c r="PZM940" s="14"/>
      <c r="PZN940" s="14"/>
      <c r="PZO940" s="14"/>
      <c r="PZP940" s="14"/>
      <c r="PZQ940" s="14"/>
      <c r="PZR940" s="14"/>
      <c r="PZS940" s="14"/>
      <c r="PZT940" s="14"/>
      <c r="PZU940" s="14"/>
      <c r="PZV940" s="14"/>
      <c r="PZW940" s="14"/>
      <c r="PZX940" s="14"/>
      <c r="PZY940" s="14"/>
      <c r="PZZ940" s="14"/>
      <c r="QAA940" s="14"/>
      <c r="QAB940" s="14"/>
      <c r="QAC940" s="14"/>
      <c r="QAD940" s="14"/>
      <c r="QAE940" s="14"/>
      <c r="QAF940" s="14"/>
      <c r="QAG940" s="14"/>
      <c r="QAH940" s="14"/>
      <c r="QAI940" s="14"/>
      <c r="QAJ940" s="14"/>
      <c r="QAK940" s="14"/>
      <c r="QAL940" s="14"/>
      <c r="QAM940" s="14"/>
      <c r="QAN940" s="14"/>
      <c r="QAO940" s="14"/>
      <c r="QAP940" s="14"/>
      <c r="QAQ940" s="14"/>
      <c r="QAR940" s="14"/>
      <c r="QAS940" s="14"/>
      <c r="QAT940" s="14"/>
      <c r="QAU940" s="14"/>
      <c r="QAV940" s="14"/>
      <c r="QAW940" s="14"/>
      <c r="QAX940" s="14"/>
      <c r="QAY940" s="14"/>
      <c r="QAZ940" s="14"/>
      <c r="QBA940" s="14"/>
      <c r="QBB940" s="14"/>
      <c r="QBC940" s="14"/>
      <c r="QBD940" s="14"/>
      <c r="QBE940" s="14"/>
      <c r="QBF940" s="14"/>
      <c r="QBG940" s="14"/>
      <c r="QBH940" s="14"/>
      <c r="QBI940" s="14"/>
      <c r="QBJ940" s="14"/>
      <c r="QBK940" s="14"/>
      <c r="QBL940" s="14"/>
      <c r="QBM940" s="14"/>
      <c r="QBN940" s="14"/>
      <c r="QBO940" s="14"/>
      <c r="QBP940" s="14"/>
      <c r="QBQ940" s="14"/>
      <c r="QBR940" s="14"/>
      <c r="QBS940" s="14"/>
      <c r="QBT940" s="14"/>
      <c r="QBU940" s="14"/>
      <c r="QBV940" s="14"/>
      <c r="QBW940" s="14"/>
      <c r="QBX940" s="14"/>
      <c r="QBY940" s="14"/>
      <c r="QBZ940" s="14"/>
      <c r="QCA940" s="14"/>
      <c r="QCB940" s="14"/>
      <c r="QCC940" s="14"/>
      <c r="QCD940" s="14"/>
      <c r="QCE940" s="14"/>
      <c r="QCF940" s="14"/>
      <c r="QCG940" s="14"/>
      <c r="QCH940" s="14"/>
      <c r="QCI940" s="14"/>
      <c r="QCJ940" s="14"/>
      <c r="QCK940" s="14"/>
      <c r="QCL940" s="14"/>
      <c r="QCM940" s="14"/>
      <c r="QCN940" s="14"/>
      <c r="QCO940" s="14"/>
      <c r="QCP940" s="14"/>
      <c r="QCQ940" s="14"/>
      <c r="QCR940" s="14"/>
      <c r="QCS940" s="14"/>
      <c r="QCT940" s="14"/>
      <c r="QCU940" s="14"/>
      <c r="QCV940" s="14"/>
      <c r="QCW940" s="14"/>
      <c r="QCX940" s="14"/>
      <c r="QCY940" s="14"/>
      <c r="QCZ940" s="14"/>
      <c r="QDA940" s="14"/>
      <c r="QDB940" s="14"/>
      <c r="QDC940" s="14"/>
      <c r="QDD940" s="14"/>
      <c r="QDE940" s="14"/>
      <c r="QDF940" s="14"/>
      <c r="QDG940" s="14"/>
      <c r="QDH940" s="14"/>
      <c r="QDI940" s="14"/>
      <c r="QDJ940" s="14"/>
      <c r="QDK940" s="14"/>
      <c r="QDL940" s="14"/>
      <c r="QDM940" s="14"/>
      <c r="QDN940" s="14"/>
      <c r="QDO940" s="14"/>
      <c r="QDP940" s="14"/>
      <c r="QDQ940" s="14"/>
      <c r="QDR940" s="14"/>
      <c r="QDS940" s="14"/>
      <c r="QDT940" s="14"/>
      <c r="QDU940" s="14"/>
      <c r="QDV940" s="14"/>
      <c r="QDW940" s="14"/>
      <c r="QDX940" s="14"/>
      <c r="QDY940" s="14"/>
      <c r="QDZ940" s="14"/>
      <c r="QEA940" s="14"/>
      <c r="QEB940" s="14"/>
      <c r="QEC940" s="14"/>
      <c r="QED940" s="14"/>
      <c r="QEE940" s="14"/>
      <c r="QEF940" s="14"/>
      <c r="QEG940" s="14"/>
      <c r="QEH940" s="14"/>
      <c r="QEI940" s="14"/>
      <c r="QEJ940" s="14"/>
      <c r="QEK940" s="14"/>
      <c r="QEL940" s="14"/>
      <c r="QEM940" s="14"/>
      <c r="QEN940" s="14"/>
      <c r="QEO940" s="14"/>
      <c r="QEP940" s="14"/>
      <c r="QEQ940" s="14"/>
      <c r="QER940" s="14"/>
      <c r="QES940" s="14"/>
      <c r="QET940" s="14"/>
      <c r="QEU940" s="14"/>
      <c r="QEV940" s="14"/>
      <c r="QEW940" s="14"/>
      <c r="QEX940" s="14"/>
      <c r="QEY940" s="14"/>
      <c r="QEZ940" s="14"/>
      <c r="QFA940" s="14"/>
      <c r="QFB940" s="14"/>
      <c r="QFC940" s="14"/>
      <c r="QFD940" s="14"/>
      <c r="QFE940" s="14"/>
      <c r="QFF940" s="14"/>
      <c r="QFG940" s="14"/>
      <c r="QFH940" s="14"/>
      <c r="QFI940" s="14"/>
      <c r="QFJ940" s="14"/>
      <c r="QFK940" s="14"/>
      <c r="QFL940" s="14"/>
      <c r="QFM940" s="14"/>
      <c r="QFN940" s="14"/>
      <c r="QFO940" s="14"/>
      <c r="QFP940" s="14"/>
      <c r="QFQ940" s="14"/>
      <c r="QFR940" s="14"/>
      <c r="QFS940" s="14"/>
      <c r="QFT940" s="14"/>
      <c r="QFU940" s="14"/>
      <c r="QFV940" s="14"/>
      <c r="QFW940" s="14"/>
      <c r="QFX940" s="14"/>
      <c r="QFY940" s="14"/>
      <c r="QFZ940" s="14"/>
      <c r="QGA940" s="14"/>
      <c r="QGB940" s="14"/>
      <c r="QGC940" s="14"/>
      <c r="QGD940" s="14"/>
      <c r="QGE940" s="14"/>
      <c r="QGF940" s="14"/>
      <c r="QGG940" s="14"/>
      <c r="QGH940" s="14"/>
      <c r="QGI940" s="14"/>
      <c r="QGJ940" s="14"/>
      <c r="QGK940" s="14"/>
      <c r="QGL940" s="14"/>
      <c r="QGM940" s="14"/>
      <c r="QGN940" s="14"/>
      <c r="QGO940" s="14"/>
      <c r="QGP940" s="14"/>
      <c r="QGQ940" s="14"/>
      <c r="QGR940" s="14"/>
      <c r="QGS940" s="14"/>
      <c r="QGT940" s="14"/>
      <c r="QGU940" s="14"/>
      <c r="QGV940" s="14"/>
      <c r="QGW940" s="14"/>
      <c r="QGX940" s="14"/>
      <c r="QGY940" s="14"/>
      <c r="QGZ940" s="14"/>
      <c r="QHA940" s="14"/>
      <c r="QHB940" s="14"/>
      <c r="QHC940" s="14"/>
      <c r="QHD940" s="14"/>
      <c r="QHE940" s="14"/>
      <c r="QHF940" s="14"/>
      <c r="QHG940" s="14"/>
      <c r="QHH940" s="14"/>
      <c r="QHI940" s="14"/>
      <c r="QHJ940" s="14"/>
      <c r="QHK940" s="14"/>
      <c r="QHL940" s="14"/>
      <c r="QHM940" s="14"/>
      <c r="QHN940" s="14"/>
      <c r="QHO940" s="14"/>
      <c r="QHP940" s="14"/>
      <c r="QHQ940" s="14"/>
      <c r="QHR940" s="14"/>
      <c r="QHS940" s="14"/>
      <c r="QHT940" s="14"/>
      <c r="QHU940" s="14"/>
      <c r="QHV940" s="14"/>
      <c r="QHW940" s="14"/>
      <c r="QHX940" s="14"/>
      <c r="QHY940" s="14"/>
      <c r="QHZ940" s="14"/>
      <c r="QIA940" s="14"/>
      <c r="QIB940" s="14"/>
      <c r="QIC940" s="14"/>
      <c r="QID940" s="14"/>
      <c r="QIE940" s="14"/>
      <c r="QIF940" s="14"/>
      <c r="QIG940" s="14"/>
      <c r="QIH940" s="14"/>
      <c r="QII940" s="14"/>
      <c r="QIJ940" s="14"/>
      <c r="QIK940" s="14"/>
      <c r="QIL940" s="14"/>
      <c r="QIM940" s="14"/>
      <c r="QIN940" s="14"/>
      <c r="QIO940" s="14"/>
      <c r="QIP940" s="14"/>
      <c r="QIQ940" s="14"/>
      <c r="QIR940" s="14"/>
      <c r="QIS940" s="14"/>
      <c r="QIT940" s="14"/>
      <c r="QIU940" s="14"/>
      <c r="QIV940" s="14"/>
      <c r="QIW940" s="14"/>
      <c r="QIX940" s="14"/>
      <c r="QIY940" s="14"/>
      <c r="QIZ940" s="14"/>
      <c r="QJA940" s="14"/>
      <c r="QJB940" s="14"/>
      <c r="QJC940" s="14"/>
      <c r="QJD940" s="14"/>
      <c r="QJE940" s="14"/>
      <c r="QJF940" s="14"/>
      <c r="QJG940" s="14"/>
      <c r="QJH940" s="14"/>
      <c r="QJI940" s="14"/>
      <c r="QJJ940" s="14"/>
      <c r="QJK940" s="14"/>
      <c r="QJL940" s="14"/>
      <c r="QJM940" s="14"/>
      <c r="QJN940" s="14"/>
      <c r="QJO940" s="14"/>
      <c r="QJP940" s="14"/>
      <c r="QJQ940" s="14"/>
      <c r="QJR940" s="14"/>
      <c r="QJS940" s="14"/>
      <c r="QJT940" s="14"/>
      <c r="QJU940" s="14"/>
      <c r="QJV940" s="14"/>
      <c r="QJW940" s="14"/>
      <c r="QJX940" s="14"/>
      <c r="QJY940" s="14"/>
      <c r="QJZ940" s="14"/>
      <c r="QKA940" s="14"/>
      <c r="QKB940" s="14"/>
      <c r="QKC940" s="14"/>
      <c r="QKD940" s="14"/>
      <c r="QKE940" s="14"/>
      <c r="QKF940" s="14"/>
      <c r="QKG940" s="14"/>
      <c r="QKH940" s="14"/>
      <c r="QKI940" s="14"/>
      <c r="QKJ940" s="14"/>
      <c r="QKK940" s="14"/>
      <c r="QKL940" s="14"/>
      <c r="QKM940" s="14"/>
      <c r="QKN940" s="14"/>
      <c r="QKO940" s="14"/>
      <c r="QKP940" s="14"/>
      <c r="QKQ940" s="14"/>
      <c r="QKR940" s="14"/>
      <c r="QKS940" s="14"/>
      <c r="QKT940" s="14"/>
      <c r="QKU940" s="14"/>
      <c r="QKV940" s="14"/>
      <c r="QKW940" s="14"/>
      <c r="QKX940" s="14"/>
      <c r="QKY940" s="14"/>
      <c r="QKZ940" s="14"/>
      <c r="QLA940" s="14"/>
      <c r="QLB940" s="14"/>
      <c r="QLC940" s="14"/>
      <c r="QLD940" s="14"/>
      <c r="QLE940" s="14"/>
      <c r="QLF940" s="14"/>
      <c r="QLG940" s="14"/>
      <c r="QLH940" s="14"/>
      <c r="QLI940" s="14"/>
      <c r="QLJ940" s="14"/>
      <c r="QLK940" s="14"/>
      <c r="QLL940" s="14"/>
      <c r="QLM940" s="14"/>
      <c r="QLN940" s="14"/>
      <c r="QLO940" s="14"/>
      <c r="QLP940" s="14"/>
      <c r="QLQ940" s="14"/>
      <c r="QLR940" s="14"/>
      <c r="QLS940" s="14"/>
      <c r="QLT940" s="14"/>
      <c r="QLU940" s="14"/>
      <c r="QLV940" s="14"/>
      <c r="QLW940" s="14"/>
      <c r="QLX940" s="14"/>
      <c r="QLY940" s="14"/>
      <c r="QLZ940" s="14"/>
      <c r="QMA940" s="14"/>
      <c r="QMB940" s="14"/>
      <c r="QMC940" s="14"/>
      <c r="QMD940" s="14"/>
      <c r="QME940" s="14"/>
      <c r="QMF940" s="14"/>
      <c r="QMG940" s="14"/>
      <c r="QMH940" s="14"/>
      <c r="QMI940" s="14"/>
      <c r="QMJ940" s="14"/>
      <c r="QMK940" s="14"/>
      <c r="QML940" s="14"/>
      <c r="QMM940" s="14"/>
      <c r="QMN940" s="14"/>
      <c r="QMO940" s="14"/>
      <c r="QMP940" s="14"/>
      <c r="QMQ940" s="14"/>
      <c r="QMR940" s="14"/>
      <c r="QMS940" s="14"/>
      <c r="QMT940" s="14"/>
      <c r="QMU940" s="14"/>
      <c r="QMV940" s="14"/>
      <c r="QMW940" s="14"/>
      <c r="QMX940" s="14"/>
      <c r="QMY940" s="14"/>
      <c r="QMZ940" s="14"/>
      <c r="QNA940" s="14"/>
      <c r="QNB940" s="14"/>
      <c r="QNC940" s="14"/>
      <c r="QND940" s="14"/>
      <c r="QNE940" s="14"/>
      <c r="QNF940" s="14"/>
      <c r="QNG940" s="14"/>
      <c r="QNH940" s="14"/>
      <c r="QNI940" s="14"/>
      <c r="QNJ940" s="14"/>
      <c r="QNK940" s="14"/>
      <c r="QNL940" s="14"/>
      <c r="QNM940" s="14"/>
      <c r="QNN940" s="14"/>
      <c r="QNO940" s="14"/>
      <c r="QNP940" s="14"/>
      <c r="QNQ940" s="14"/>
      <c r="QNR940" s="14"/>
      <c r="QNS940" s="14"/>
      <c r="QNT940" s="14"/>
      <c r="QNU940" s="14"/>
      <c r="QNV940" s="14"/>
      <c r="QNW940" s="14"/>
      <c r="QNX940" s="14"/>
      <c r="QNY940" s="14"/>
      <c r="QNZ940" s="14"/>
      <c r="QOA940" s="14"/>
      <c r="QOB940" s="14"/>
      <c r="QOC940" s="14"/>
      <c r="QOD940" s="14"/>
      <c r="QOE940" s="14"/>
      <c r="QOF940" s="14"/>
      <c r="QOG940" s="14"/>
      <c r="QOH940" s="14"/>
      <c r="QOI940" s="14"/>
      <c r="QOJ940" s="14"/>
      <c r="QOK940" s="14"/>
      <c r="QOL940" s="14"/>
      <c r="QOM940" s="14"/>
      <c r="QON940" s="14"/>
      <c r="QOO940" s="14"/>
      <c r="QOP940" s="14"/>
      <c r="QOQ940" s="14"/>
      <c r="QOR940" s="14"/>
      <c r="QOS940" s="14"/>
      <c r="QOT940" s="14"/>
      <c r="QOU940" s="14"/>
      <c r="QOV940" s="14"/>
      <c r="QOW940" s="14"/>
      <c r="QOX940" s="14"/>
      <c r="QOY940" s="14"/>
      <c r="QOZ940" s="14"/>
      <c r="QPA940" s="14"/>
      <c r="QPB940" s="14"/>
      <c r="QPC940" s="14"/>
      <c r="QPD940" s="14"/>
      <c r="QPE940" s="14"/>
      <c r="QPF940" s="14"/>
      <c r="QPG940" s="14"/>
      <c r="QPH940" s="14"/>
      <c r="QPI940" s="14"/>
      <c r="QPJ940" s="14"/>
      <c r="QPK940" s="14"/>
      <c r="QPL940" s="14"/>
      <c r="QPM940" s="14"/>
      <c r="QPN940" s="14"/>
      <c r="QPO940" s="14"/>
      <c r="QPP940" s="14"/>
      <c r="QPQ940" s="14"/>
      <c r="QPR940" s="14"/>
      <c r="QPS940" s="14"/>
      <c r="QPT940" s="14"/>
      <c r="QPU940" s="14"/>
      <c r="QPV940" s="14"/>
      <c r="QPW940" s="14"/>
      <c r="QPX940" s="14"/>
      <c r="QPY940" s="14"/>
      <c r="QPZ940" s="14"/>
      <c r="QQA940" s="14"/>
      <c r="QQB940" s="14"/>
      <c r="QQC940" s="14"/>
      <c r="QQD940" s="14"/>
      <c r="QQE940" s="14"/>
      <c r="QQF940" s="14"/>
      <c r="QQG940" s="14"/>
      <c r="QQH940" s="14"/>
      <c r="QQI940" s="14"/>
      <c r="QQJ940" s="14"/>
      <c r="QQK940" s="14"/>
      <c r="QQL940" s="14"/>
      <c r="QQM940" s="14"/>
      <c r="QQN940" s="14"/>
      <c r="QQO940" s="14"/>
      <c r="QQP940" s="14"/>
      <c r="QQQ940" s="14"/>
      <c r="QQR940" s="14"/>
      <c r="QQS940" s="14"/>
      <c r="QQT940" s="14"/>
      <c r="QQU940" s="14"/>
      <c r="QQV940" s="14"/>
      <c r="QQW940" s="14"/>
      <c r="QQX940" s="14"/>
      <c r="QQY940" s="14"/>
      <c r="QQZ940" s="14"/>
      <c r="QRA940" s="14"/>
      <c r="QRB940" s="14"/>
      <c r="QRC940" s="14"/>
      <c r="QRD940" s="14"/>
      <c r="QRE940" s="14"/>
      <c r="QRF940" s="14"/>
      <c r="QRG940" s="14"/>
      <c r="QRH940" s="14"/>
      <c r="QRI940" s="14"/>
      <c r="QRJ940" s="14"/>
      <c r="QRK940" s="14"/>
      <c r="QRL940" s="14"/>
      <c r="QRM940" s="14"/>
      <c r="QRN940" s="14"/>
      <c r="QRO940" s="14"/>
      <c r="QRP940" s="14"/>
      <c r="QRQ940" s="14"/>
      <c r="QRR940" s="14"/>
      <c r="QRS940" s="14"/>
      <c r="QRT940" s="14"/>
      <c r="QRU940" s="14"/>
      <c r="QRV940" s="14"/>
      <c r="QRW940" s="14"/>
      <c r="QRX940" s="14"/>
      <c r="QRY940" s="14"/>
      <c r="QRZ940" s="14"/>
      <c r="QSA940" s="14"/>
      <c r="QSB940" s="14"/>
      <c r="QSC940" s="14"/>
      <c r="QSD940" s="14"/>
      <c r="QSE940" s="14"/>
      <c r="QSF940" s="14"/>
      <c r="QSG940" s="14"/>
      <c r="QSH940" s="14"/>
      <c r="QSI940" s="14"/>
      <c r="QSJ940" s="14"/>
      <c r="QSK940" s="14"/>
      <c r="QSL940" s="14"/>
      <c r="QSM940" s="14"/>
      <c r="QSN940" s="14"/>
      <c r="QSO940" s="14"/>
      <c r="QSP940" s="14"/>
      <c r="QSQ940" s="14"/>
      <c r="QSR940" s="14"/>
      <c r="QSS940" s="14"/>
      <c r="QST940" s="14"/>
      <c r="QSU940" s="14"/>
      <c r="QSV940" s="14"/>
      <c r="QSW940" s="14"/>
      <c r="QSX940" s="14"/>
      <c r="QSY940" s="14"/>
      <c r="QSZ940" s="14"/>
      <c r="QTA940" s="14"/>
      <c r="QTB940" s="14"/>
      <c r="QTC940" s="14"/>
      <c r="QTD940" s="14"/>
      <c r="QTE940" s="14"/>
      <c r="QTF940" s="14"/>
      <c r="QTG940" s="14"/>
      <c r="QTH940" s="14"/>
      <c r="QTI940" s="14"/>
      <c r="QTJ940" s="14"/>
      <c r="QTK940" s="14"/>
      <c r="QTL940" s="14"/>
      <c r="QTM940" s="14"/>
      <c r="QTN940" s="14"/>
      <c r="QTO940" s="14"/>
      <c r="QTP940" s="14"/>
      <c r="QTQ940" s="14"/>
      <c r="QTR940" s="14"/>
      <c r="QTS940" s="14"/>
      <c r="QTT940" s="14"/>
      <c r="QTU940" s="14"/>
      <c r="QTV940" s="14"/>
      <c r="QTW940" s="14"/>
      <c r="QTX940" s="14"/>
      <c r="QTY940" s="14"/>
      <c r="QTZ940" s="14"/>
      <c r="QUA940" s="14"/>
      <c r="QUB940" s="14"/>
      <c r="QUC940" s="14"/>
      <c r="QUD940" s="14"/>
      <c r="QUE940" s="14"/>
      <c r="QUF940" s="14"/>
      <c r="QUG940" s="14"/>
      <c r="QUH940" s="14"/>
      <c r="QUI940" s="14"/>
      <c r="QUJ940" s="14"/>
      <c r="QUK940" s="14"/>
      <c r="QUL940" s="14"/>
      <c r="QUM940" s="14"/>
      <c r="QUN940" s="14"/>
      <c r="QUO940" s="14"/>
      <c r="QUP940" s="14"/>
      <c r="QUQ940" s="14"/>
      <c r="QUR940" s="14"/>
      <c r="QUS940" s="14"/>
      <c r="QUT940" s="14"/>
      <c r="QUU940" s="14"/>
      <c r="QUV940" s="14"/>
      <c r="QUW940" s="14"/>
      <c r="QUX940" s="14"/>
      <c r="QUY940" s="14"/>
      <c r="QUZ940" s="14"/>
      <c r="QVA940" s="14"/>
      <c r="QVB940" s="14"/>
      <c r="QVC940" s="14"/>
      <c r="QVD940" s="14"/>
      <c r="QVE940" s="14"/>
      <c r="QVF940" s="14"/>
      <c r="QVG940" s="14"/>
      <c r="QVH940" s="14"/>
      <c r="QVI940" s="14"/>
      <c r="QVJ940" s="14"/>
      <c r="QVK940" s="14"/>
      <c r="QVL940" s="14"/>
      <c r="QVM940" s="14"/>
      <c r="QVN940" s="14"/>
      <c r="QVO940" s="14"/>
      <c r="QVP940" s="14"/>
      <c r="QVQ940" s="14"/>
      <c r="QVR940" s="14"/>
      <c r="QVS940" s="14"/>
      <c r="QVT940" s="14"/>
      <c r="QVU940" s="14"/>
      <c r="QVV940" s="14"/>
      <c r="QVW940" s="14"/>
      <c r="QVX940" s="14"/>
      <c r="QVY940" s="14"/>
      <c r="QVZ940" s="14"/>
      <c r="QWA940" s="14"/>
      <c r="QWB940" s="14"/>
      <c r="QWC940" s="14"/>
      <c r="QWD940" s="14"/>
      <c r="QWE940" s="14"/>
      <c r="QWF940" s="14"/>
      <c r="QWG940" s="14"/>
      <c r="QWH940" s="14"/>
      <c r="QWI940" s="14"/>
      <c r="QWJ940" s="14"/>
      <c r="QWK940" s="14"/>
      <c r="QWL940" s="14"/>
      <c r="QWM940" s="14"/>
      <c r="QWN940" s="14"/>
      <c r="QWO940" s="14"/>
      <c r="QWP940" s="14"/>
      <c r="QWQ940" s="14"/>
      <c r="QWR940" s="14"/>
      <c r="QWS940" s="14"/>
      <c r="QWT940" s="14"/>
      <c r="QWU940" s="14"/>
      <c r="QWV940" s="14"/>
      <c r="QWW940" s="14"/>
      <c r="QWX940" s="14"/>
      <c r="QWY940" s="14"/>
      <c r="QWZ940" s="14"/>
      <c r="QXA940" s="14"/>
      <c r="QXB940" s="14"/>
      <c r="QXC940" s="14"/>
      <c r="QXD940" s="14"/>
      <c r="QXE940" s="14"/>
      <c r="QXF940" s="14"/>
      <c r="QXG940" s="14"/>
      <c r="QXH940" s="14"/>
      <c r="QXI940" s="14"/>
      <c r="QXJ940" s="14"/>
      <c r="QXK940" s="14"/>
      <c r="QXL940" s="14"/>
      <c r="QXM940" s="14"/>
      <c r="QXN940" s="14"/>
      <c r="QXO940" s="14"/>
      <c r="QXP940" s="14"/>
      <c r="QXQ940" s="14"/>
      <c r="QXR940" s="14"/>
      <c r="QXS940" s="14"/>
      <c r="QXT940" s="14"/>
      <c r="QXU940" s="14"/>
      <c r="QXV940" s="14"/>
      <c r="QXW940" s="14"/>
      <c r="QXX940" s="14"/>
      <c r="QXY940" s="14"/>
      <c r="QXZ940" s="14"/>
      <c r="QYA940" s="14"/>
      <c r="QYB940" s="14"/>
      <c r="QYC940" s="14"/>
      <c r="QYD940" s="14"/>
      <c r="QYE940" s="14"/>
      <c r="QYF940" s="14"/>
      <c r="QYG940" s="14"/>
      <c r="QYH940" s="14"/>
      <c r="QYI940" s="14"/>
      <c r="QYJ940" s="14"/>
      <c r="QYK940" s="14"/>
      <c r="QYL940" s="14"/>
      <c r="QYM940" s="14"/>
      <c r="QYN940" s="14"/>
      <c r="QYO940" s="14"/>
      <c r="QYP940" s="14"/>
      <c r="QYQ940" s="14"/>
      <c r="QYR940" s="14"/>
      <c r="QYS940" s="14"/>
      <c r="QYT940" s="14"/>
      <c r="QYU940" s="14"/>
      <c r="QYV940" s="14"/>
      <c r="QYW940" s="14"/>
      <c r="QYX940" s="14"/>
      <c r="QYY940" s="14"/>
      <c r="QYZ940" s="14"/>
      <c r="QZA940" s="14"/>
      <c r="QZB940" s="14"/>
      <c r="QZC940" s="14"/>
      <c r="QZD940" s="14"/>
      <c r="QZE940" s="14"/>
      <c r="QZF940" s="14"/>
      <c r="QZG940" s="14"/>
      <c r="QZH940" s="14"/>
      <c r="QZI940" s="14"/>
      <c r="QZJ940" s="14"/>
      <c r="QZK940" s="14"/>
      <c r="QZL940" s="14"/>
      <c r="QZM940" s="14"/>
      <c r="QZN940" s="14"/>
      <c r="QZO940" s="14"/>
      <c r="QZP940" s="14"/>
      <c r="QZQ940" s="14"/>
      <c r="QZR940" s="14"/>
      <c r="QZS940" s="14"/>
      <c r="QZT940" s="14"/>
      <c r="QZU940" s="14"/>
      <c r="QZV940" s="14"/>
      <c r="QZW940" s="14"/>
      <c r="QZX940" s="14"/>
      <c r="QZY940" s="14"/>
      <c r="QZZ940" s="14"/>
      <c r="RAA940" s="14"/>
      <c r="RAB940" s="14"/>
      <c r="RAC940" s="14"/>
      <c r="RAD940" s="14"/>
      <c r="RAE940" s="14"/>
      <c r="RAF940" s="14"/>
      <c r="RAG940" s="14"/>
      <c r="RAH940" s="14"/>
      <c r="RAI940" s="14"/>
      <c r="RAJ940" s="14"/>
      <c r="RAK940" s="14"/>
      <c r="RAL940" s="14"/>
      <c r="RAM940" s="14"/>
      <c r="RAN940" s="14"/>
      <c r="RAO940" s="14"/>
      <c r="RAP940" s="14"/>
      <c r="RAQ940" s="14"/>
      <c r="RAR940" s="14"/>
      <c r="RAS940" s="14"/>
      <c r="RAT940" s="14"/>
      <c r="RAU940" s="14"/>
      <c r="RAV940" s="14"/>
      <c r="RAW940" s="14"/>
      <c r="RAX940" s="14"/>
      <c r="RAY940" s="14"/>
      <c r="RAZ940" s="14"/>
      <c r="RBA940" s="14"/>
      <c r="RBB940" s="14"/>
      <c r="RBC940" s="14"/>
      <c r="RBD940" s="14"/>
      <c r="RBE940" s="14"/>
      <c r="RBF940" s="14"/>
      <c r="RBG940" s="14"/>
      <c r="RBH940" s="14"/>
      <c r="RBI940" s="14"/>
      <c r="RBJ940" s="14"/>
      <c r="RBK940" s="14"/>
      <c r="RBL940" s="14"/>
      <c r="RBM940" s="14"/>
      <c r="RBN940" s="14"/>
      <c r="RBO940" s="14"/>
      <c r="RBP940" s="14"/>
      <c r="RBQ940" s="14"/>
      <c r="RBR940" s="14"/>
      <c r="RBS940" s="14"/>
      <c r="RBT940" s="14"/>
      <c r="RBU940" s="14"/>
      <c r="RBV940" s="14"/>
      <c r="RBW940" s="14"/>
      <c r="RBX940" s="14"/>
      <c r="RBY940" s="14"/>
      <c r="RBZ940" s="14"/>
      <c r="RCA940" s="14"/>
      <c r="RCB940" s="14"/>
      <c r="RCC940" s="14"/>
      <c r="RCD940" s="14"/>
      <c r="RCE940" s="14"/>
      <c r="RCF940" s="14"/>
      <c r="RCG940" s="14"/>
      <c r="RCH940" s="14"/>
      <c r="RCI940" s="14"/>
      <c r="RCJ940" s="14"/>
      <c r="RCK940" s="14"/>
      <c r="RCL940" s="14"/>
      <c r="RCM940" s="14"/>
      <c r="RCN940" s="14"/>
      <c r="RCO940" s="14"/>
      <c r="RCP940" s="14"/>
      <c r="RCQ940" s="14"/>
      <c r="RCR940" s="14"/>
      <c r="RCS940" s="14"/>
      <c r="RCT940" s="14"/>
      <c r="RCU940" s="14"/>
      <c r="RCV940" s="14"/>
      <c r="RCW940" s="14"/>
      <c r="RCX940" s="14"/>
      <c r="RCY940" s="14"/>
      <c r="RCZ940" s="14"/>
      <c r="RDA940" s="14"/>
      <c r="RDB940" s="14"/>
      <c r="RDC940" s="14"/>
      <c r="RDD940" s="14"/>
      <c r="RDE940" s="14"/>
      <c r="RDF940" s="14"/>
      <c r="RDG940" s="14"/>
      <c r="RDH940" s="14"/>
      <c r="RDI940" s="14"/>
      <c r="RDJ940" s="14"/>
      <c r="RDK940" s="14"/>
      <c r="RDL940" s="14"/>
      <c r="RDM940" s="14"/>
      <c r="RDN940" s="14"/>
      <c r="RDO940" s="14"/>
      <c r="RDP940" s="14"/>
      <c r="RDQ940" s="14"/>
      <c r="RDR940" s="14"/>
      <c r="RDS940" s="14"/>
      <c r="RDT940" s="14"/>
      <c r="RDU940" s="14"/>
      <c r="RDV940" s="14"/>
      <c r="RDW940" s="14"/>
      <c r="RDX940" s="14"/>
      <c r="RDY940" s="14"/>
      <c r="RDZ940" s="14"/>
      <c r="REA940" s="14"/>
      <c r="REB940" s="14"/>
      <c r="REC940" s="14"/>
      <c r="RED940" s="14"/>
      <c r="REE940" s="14"/>
      <c r="REF940" s="14"/>
      <c r="REG940" s="14"/>
      <c r="REH940" s="14"/>
      <c r="REI940" s="14"/>
      <c r="REJ940" s="14"/>
      <c r="REK940" s="14"/>
      <c r="REL940" s="14"/>
      <c r="REM940" s="14"/>
      <c r="REN940" s="14"/>
      <c r="REO940" s="14"/>
      <c r="REP940" s="14"/>
      <c r="REQ940" s="14"/>
      <c r="RER940" s="14"/>
      <c r="RES940" s="14"/>
      <c r="RET940" s="14"/>
      <c r="REU940" s="14"/>
      <c r="REV940" s="14"/>
      <c r="REW940" s="14"/>
      <c r="REX940" s="14"/>
      <c r="REY940" s="14"/>
      <c r="REZ940" s="14"/>
      <c r="RFA940" s="14"/>
      <c r="RFB940" s="14"/>
      <c r="RFC940" s="14"/>
      <c r="RFD940" s="14"/>
      <c r="RFE940" s="14"/>
      <c r="RFF940" s="14"/>
      <c r="RFG940" s="14"/>
      <c r="RFH940" s="14"/>
      <c r="RFI940" s="14"/>
      <c r="RFJ940" s="14"/>
      <c r="RFK940" s="14"/>
      <c r="RFL940" s="14"/>
      <c r="RFM940" s="14"/>
      <c r="RFN940" s="14"/>
      <c r="RFO940" s="14"/>
      <c r="RFP940" s="14"/>
      <c r="RFQ940" s="14"/>
      <c r="RFR940" s="14"/>
      <c r="RFS940" s="14"/>
      <c r="RFT940" s="14"/>
      <c r="RFU940" s="14"/>
      <c r="RFV940" s="14"/>
      <c r="RFW940" s="14"/>
      <c r="RFX940" s="14"/>
      <c r="RFY940" s="14"/>
      <c r="RFZ940" s="14"/>
      <c r="RGA940" s="14"/>
      <c r="RGB940" s="14"/>
      <c r="RGC940" s="14"/>
      <c r="RGD940" s="14"/>
      <c r="RGE940" s="14"/>
      <c r="RGF940" s="14"/>
      <c r="RGG940" s="14"/>
      <c r="RGH940" s="14"/>
      <c r="RGI940" s="14"/>
      <c r="RGJ940" s="14"/>
      <c r="RGK940" s="14"/>
      <c r="RGL940" s="14"/>
      <c r="RGM940" s="14"/>
      <c r="RGN940" s="14"/>
      <c r="RGO940" s="14"/>
      <c r="RGP940" s="14"/>
      <c r="RGQ940" s="14"/>
      <c r="RGR940" s="14"/>
      <c r="RGS940" s="14"/>
      <c r="RGT940" s="14"/>
      <c r="RGU940" s="14"/>
      <c r="RGV940" s="14"/>
      <c r="RGW940" s="14"/>
      <c r="RGX940" s="14"/>
      <c r="RGY940" s="14"/>
      <c r="RGZ940" s="14"/>
      <c r="RHA940" s="14"/>
      <c r="RHB940" s="14"/>
      <c r="RHC940" s="14"/>
      <c r="RHD940" s="14"/>
      <c r="RHE940" s="14"/>
      <c r="RHF940" s="14"/>
      <c r="RHG940" s="14"/>
      <c r="RHH940" s="14"/>
      <c r="RHI940" s="14"/>
      <c r="RHJ940" s="14"/>
      <c r="RHK940" s="14"/>
      <c r="RHL940" s="14"/>
      <c r="RHM940" s="14"/>
      <c r="RHN940" s="14"/>
      <c r="RHO940" s="14"/>
      <c r="RHP940" s="14"/>
      <c r="RHQ940" s="14"/>
      <c r="RHR940" s="14"/>
      <c r="RHS940" s="14"/>
      <c r="RHT940" s="14"/>
      <c r="RHU940" s="14"/>
      <c r="RHV940" s="14"/>
      <c r="RHW940" s="14"/>
      <c r="RHX940" s="14"/>
      <c r="RHY940" s="14"/>
      <c r="RHZ940" s="14"/>
      <c r="RIA940" s="14"/>
      <c r="RIB940" s="14"/>
      <c r="RIC940" s="14"/>
      <c r="RID940" s="14"/>
      <c r="RIE940" s="14"/>
      <c r="RIF940" s="14"/>
      <c r="RIG940" s="14"/>
      <c r="RIH940" s="14"/>
      <c r="RII940" s="14"/>
      <c r="RIJ940" s="14"/>
      <c r="RIK940" s="14"/>
      <c r="RIL940" s="14"/>
      <c r="RIM940" s="14"/>
      <c r="RIN940" s="14"/>
      <c r="RIO940" s="14"/>
      <c r="RIP940" s="14"/>
      <c r="RIQ940" s="14"/>
      <c r="RIR940" s="14"/>
      <c r="RIS940" s="14"/>
      <c r="RIT940" s="14"/>
      <c r="RIU940" s="14"/>
      <c r="RIV940" s="14"/>
      <c r="RIW940" s="14"/>
      <c r="RIX940" s="14"/>
      <c r="RIY940" s="14"/>
      <c r="RIZ940" s="14"/>
      <c r="RJA940" s="14"/>
      <c r="RJB940" s="14"/>
      <c r="RJC940" s="14"/>
      <c r="RJD940" s="14"/>
      <c r="RJE940" s="14"/>
      <c r="RJF940" s="14"/>
      <c r="RJG940" s="14"/>
      <c r="RJH940" s="14"/>
      <c r="RJI940" s="14"/>
      <c r="RJJ940" s="14"/>
      <c r="RJK940" s="14"/>
      <c r="RJL940" s="14"/>
      <c r="RJM940" s="14"/>
      <c r="RJN940" s="14"/>
      <c r="RJO940" s="14"/>
      <c r="RJP940" s="14"/>
      <c r="RJQ940" s="14"/>
      <c r="RJR940" s="14"/>
      <c r="RJS940" s="14"/>
      <c r="RJT940" s="14"/>
      <c r="RJU940" s="14"/>
      <c r="RJV940" s="14"/>
      <c r="RJW940" s="14"/>
      <c r="RJX940" s="14"/>
      <c r="RJY940" s="14"/>
      <c r="RJZ940" s="14"/>
      <c r="RKA940" s="14"/>
      <c r="RKB940" s="14"/>
      <c r="RKC940" s="14"/>
      <c r="RKD940" s="14"/>
      <c r="RKE940" s="14"/>
      <c r="RKF940" s="14"/>
      <c r="RKG940" s="14"/>
      <c r="RKH940" s="14"/>
      <c r="RKI940" s="14"/>
      <c r="RKJ940" s="14"/>
      <c r="RKK940" s="14"/>
      <c r="RKL940" s="14"/>
      <c r="RKM940" s="14"/>
      <c r="RKN940" s="14"/>
      <c r="RKO940" s="14"/>
      <c r="RKP940" s="14"/>
      <c r="RKQ940" s="14"/>
      <c r="RKR940" s="14"/>
      <c r="RKS940" s="14"/>
      <c r="RKT940" s="14"/>
      <c r="RKU940" s="14"/>
      <c r="RKV940" s="14"/>
      <c r="RKW940" s="14"/>
      <c r="RKX940" s="14"/>
      <c r="RKY940" s="14"/>
      <c r="RKZ940" s="14"/>
      <c r="RLA940" s="14"/>
      <c r="RLB940" s="14"/>
      <c r="RLC940" s="14"/>
      <c r="RLD940" s="14"/>
      <c r="RLE940" s="14"/>
      <c r="RLF940" s="14"/>
      <c r="RLG940" s="14"/>
      <c r="RLH940" s="14"/>
      <c r="RLI940" s="14"/>
      <c r="RLJ940" s="14"/>
      <c r="RLK940" s="14"/>
      <c r="RLL940" s="14"/>
      <c r="RLM940" s="14"/>
      <c r="RLN940" s="14"/>
      <c r="RLO940" s="14"/>
      <c r="RLP940" s="14"/>
      <c r="RLQ940" s="14"/>
      <c r="RLR940" s="14"/>
      <c r="RLS940" s="14"/>
      <c r="RLT940" s="14"/>
      <c r="RLU940" s="14"/>
      <c r="RLV940" s="14"/>
      <c r="RLW940" s="14"/>
      <c r="RLX940" s="14"/>
      <c r="RLY940" s="14"/>
      <c r="RLZ940" s="14"/>
      <c r="RMA940" s="14"/>
      <c r="RMB940" s="14"/>
      <c r="RMC940" s="14"/>
      <c r="RMD940" s="14"/>
      <c r="RME940" s="14"/>
      <c r="RMF940" s="14"/>
      <c r="RMG940" s="14"/>
      <c r="RMH940" s="14"/>
      <c r="RMI940" s="14"/>
      <c r="RMJ940" s="14"/>
      <c r="RMK940" s="14"/>
      <c r="RML940" s="14"/>
      <c r="RMM940" s="14"/>
      <c r="RMN940" s="14"/>
      <c r="RMO940" s="14"/>
      <c r="RMP940" s="14"/>
      <c r="RMQ940" s="14"/>
      <c r="RMR940" s="14"/>
      <c r="RMS940" s="14"/>
      <c r="RMT940" s="14"/>
      <c r="RMU940" s="14"/>
      <c r="RMV940" s="14"/>
      <c r="RMW940" s="14"/>
      <c r="RMX940" s="14"/>
      <c r="RMY940" s="14"/>
      <c r="RMZ940" s="14"/>
      <c r="RNA940" s="14"/>
      <c r="RNB940" s="14"/>
      <c r="RNC940" s="14"/>
      <c r="RND940" s="14"/>
      <c r="RNE940" s="14"/>
      <c r="RNF940" s="14"/>
      <c r="RNG940" s="14"/>
      <c r="RNH940" s="14"/>
      <c r="RNI940" s="14"/>
      <c r="RNJ940" s="14"/>
      <c r="RNK940" s="14"/>
      <c r="RNL940" s="14"/>
      <c r="RNM940" s="14"/>
      <c r="RNN940" s="14"/>
      <c r="RNO940" s="14"/>
      <c r="RNP940" s="14"/>
      <c r="RNQ940" s="14"/>
      <c r="RNR940" s="14"/>
      <c r="RNS940" s="14"/>
      <c r="RNT940" s="14"/>
      <c r="RNU940" s="14"/>
      <c r="RNV940" s="14"/>
      <c r="RNW940" s="14"/>
      <c r="RNX940" s="14"/>
      <c r="RNY940" s="14"/>
      <c r="RNZ940" s="14"/>
      <c r="ROA940" s="14"/>
      <c r="ROB940" s="14"/>
      <c r="ROC940" s="14"/>
      <c r="ROD940" s="14"/>
      <c r="ROE940" s="14"/>
      <c r="ROF940" s="14"/>
      <c r="ROG940" s="14"/>
      <c r="ROH940" s="14"/>
      <c r="ROI940" s="14"/>
      <c r="ROJ940" s="14"/>
      <c r="ROK940" s="14"/>
      <c r="ROL940" s="14"/>
      <c r="ROM940" s="14"/>
      <c r="RON940" s="14"/>
      <c r="ROO940" s="14"/>
      <c r="ROP940" s="14"/>
      <c r="ROQ940" s="14"/>
      <c r="ROR940" s="14"/>
      <c r="ROS940" s="14"/>
      <c r="ROT940" s="14"/>
      <c r="ROU940" s="14"/>
      <c r="ROV940" s="14"/>
      <c r="ROW940" s="14"/>
      <c r="ROX940" s="14"/>
      <c r="ROY940" s="14"/>
      <c r="ROZ940" s="14"/>
      <c r="RPA940" s="14"/>
      <c r="RPB940" s="14"/>
      <c r="RPC940" s="14"/>
      <c r="RPD940" s="14"/>
      <c r="RPE940" s="14"/>
      <c r="RPF940" s="14"/>
      <c r="RPG940" s="14"/>
      <c r="RPH940" s="14"/>
      <c r="RPI940" s="14"/>
      <c r="RPJ940" s="14"/>
      <c r="RPK940" s="14"/>
      <c r="RPL940" s="14"/>
      <c r="RPM940" s="14"/>
      <c r="RPN940" s="14"/>
      <c r="RPO940" s="14"/>
      <c r="RPP940" s="14"/>
      <c r="RPQ940" s="14"/>
      <c r="RPR940" s="14"/>
      <c r="RPS940" s="14"/>
      <c r="RPT940" s="14"/>
      <c r="RPU940" s="14"/>
      <c r="RPV940" s="14"/>
      <c r="RPW940" s="14"/>
      <c r="RPX940" s="14"/>
      <c r="RPY940" s="14"/>
      <c r="RPZ940" s="14"/>
      <c r="RQA940" s="14"/>
      <c r="RQB940" s="14"/>
      <c r="RQC940" s="14"/>
      <c r="RQD940" s="14"/>
      <c r="RQE940" s="14"/>
      <c r="RQF940" s="14"/>
      <c r="RQG940" s="14"/>
      <c r="RQH940" s="14"/>
      <c r="RQI940" s="14"/>
      <c r="RQJ940" s="14"/>
      <c r="RQK940" s="14"/>
      <c r="RQL940" s="14"/>
      <c r="RQM940" s="14"/>
      <c r="RQN940" s="14"/>
      <c r="RQO940" s="14"/>
      <c r="RQP940" s="14"/>
      <c r="RQQ940" s="14"/>
      <c r="RQR940" s="14"/>
      <c r="RQS940" s="14"/>
      <c r="RQT940" s="14"/>
      <c r="RQU940" s="14"/>
      <c r="RQV940" s="14"/>
      <c r="RQW940" s="14"/>
      <c r="RQX940" s="14"/>
      <c r="RQY940" s="14"/>
      <c r="RQZ940" s="14"/>
      <c r="RRA940" s="14"/>
      <c r="RRB940" s="14"/>
      <c r="RRC940" s="14"/>
      <c r="RRD940" s="14"/>
      <c r="RRE940" s="14"/>
      <c r="RRF940" s="14"/>
      <c r="RRG940" s="14"/>
      <c r="RRH940" s="14"/>
      <c r="RRI940" s="14"/>
      <c r="RRJ940" s="14"/>
      <c r="RRK940" s="14"/>
      <c r="RRL940" s="14"/>
      <c r="RRM940" s="14"/>
      <c r="RRN940" s="14"/>
      <c r="RRO940" s="14"/>
      <c r="RRP940" s="14"/>
      <c r="RRQ940" s="14"/>
      <c r="RRR940" s="14"/>
      <c r="RRS940" s="14"/>
      <c r="RRT940" s="14"/>
      <c r="RRU940" s="14"/>
      <c r="RRV940" s="14"/>
      <c r="RRW940" s="14"/>
      <c r="RRX940" s="14"/>
      <c r="RRY940" s="14"/>
      <c r="RRZ940" s="14"/>
      <c r="RSA940" s="14"/>
      <c r="RSB940" s="14"/>
      <c r="RSC940" s="14"/>
      <c r="RSD940" s="14"/>
      <c r="RSE940" s="14"/>
      <c r="RSF940" s="14"/>
      <c r="RSG940" s="14"/>
      <c r="RSH940" s="14"/>
      <c r="RSI940" s="14"/>
      <c r="RSJ940" s="14"/>
      <c r="RSK940" s="14"/>
      <c r="RSL940" s="14"/>
      <c r="RSM940" s="14"/>
      <c r="RSN940" s="14"/>
      <c r="RSO940" s="14"/>
      <c r="RSP940" s="14"/>
      <c r="RSQ940" s="14"/>
      <c r="RSR940" s="14"/>
      <c r="RSS940" s="14"/>
      <c r="RST940" s="14"/>
      <c r="RSU940" s="14"/>
      <c r="RSV940" s="14"/>
      <c r="RSW940" s="14"/>
      <c r="RSX940" s="14"/>
      <c r="RSY940" s="14"/>
      <c r="RSZ940" s="14"/>
      <c r="RTA940" s="14"/>
      <c r="RTB940" s="14"/>
      <c r="RTC940" s="14"/>
      <c r="RTD940" s="14"/>
      <c r="RTE940" s="14"/>
      <c r="RTF940" s="14"/>
      <c r="RTG940" s="14"/>
      <c r="RTH940" s="14"/>
      <c r="RTI940" s="14"/>
      <c r="RTJ940" s="14"/>
      <c r="RTK940" s="14"/>
      <c r="RTL940" s="14"/>
      <c r="RTM940" s="14"/>
      <c r="RTN940" s="14"/>
      <c r="RTO940" s="14"/>
      <c r="RTP940" s="14"/>
      <c r="RTQ940" s="14"/>
      <c r="RTR940" s="14"/>
      <c r="RTS940" s="14"/>
      <c r="RTT940" s="14"/>
      <c r="RTU940" s="14"/>
      <c r="RTV940" s="14"/>
      <c r="RTW940" s="14"/>
      <c r="RTX940" s="14"/>
      <c r="RTY940" s="14"/>
      <c r="RTZ940" s="14"/>
      <c r="RUA940" s="14"/>
      <c r="RUB940" s="14"/>
      <c r="RUC940" s="14"/>
      <c r="RUD940" s="14"/>
      <c r="RUE940" s="14"/>
      <c r="RUF940" s="14"/>
      <c r="RUG940" s="14"/>
      <c r="RUH940" s="14"/>
      <c r="RUI940" s="14"/>
      <c r="RUJ940" s="14"/>
      <c r="RUK940" s="14"/>
      <c r="RUL940" s="14"/>
      <c r="RUM940" s="14"/>
      <c r="RUN940" s="14"/>
      <c r="RUO940" s="14"/>
      <c r="RUP940" s="14"/>
      <c r="RUQ940" s="14"/>
      <c r="RUR940" s="14"/>
      <c r="RUS940" s="14"/>
      <c r="RUT940" s="14"/>
      <c r="RUU940" s="14"/>
      <c r="RUV940" s="14"/>
      <c r="RUW940" s="14"/>
      <c r="RUX940" s="14"/>
      <c r="RUY940" s="14"/>
      <c r="RUZ940" s="14"/>
      <c r="RVA940" s="14"/>
      <c r="RVB940" s="14"/>
      <c r="RVC940" s="14"/>
      <c r="RVD940" s="14"/>
      <c r="RVE940" s="14"/>
      <c r="RVF940" s="14"/>
      <c r="RVG940" s="14"/>
      <c r="RVH940" s="14"/>
      <c r="RVI940" s="14"/>
      <c r="RVJ940" s="14"/>
      <c r="RVK940" s="14"/>
      <c r="RVL940" s="14"/>
      <c r="RVM940" s="14"/>
      <c r="RVN940" s="14"/>
      <c r="RVO940" s="14"/>
      <c r="RVP940" s="14"/>
      <c r="RVQ940" s="14"/>
      <c r="RVR940" s="14"/>
      <c r="RVS940" s="14"/>
      <c r="RVT940" s="14"/>
      <c r="RVU940" s="14"/>
      <c r="RVV940" s="14"/>
      <c r="RVW940" s="14"/>
      <c r="RVX940" s="14"/>
      <c r="RVY940" s="14"/>
      <c r="RVZ940" s="14"/>
      <c r="RWA940" s="14"/>
      <c r="RWB940" s="14"/>
      <c r="RWC940" s="14"/>
      <c r="RWD940" s="14"/>
      <c r="RWE940" s="14"/>
      <c r="RWF940" s="14"/>
      <c r="RWG940" s="14"/>
      <c r="RWH940" s="14"/>
      <c r="RWI940" s="14"/>
      <c r="RWJ940" s="14"/>
      <c r="RWK940" s="14"/>
      <c r="RWL940" s="14"/>
      <c r="RWM940" s="14"/>
      <c r="RWN940" s="14"/>
      <c r="RWO940" s="14"/>
      <c r="RWP940" s="14"/>
      <c r="RWQ940" s="14"/>
      <c r="RWR940" s="14"/>
      <c r="RWS940" s="14"/>
      <c r="RWT940" s="14"/>
      <c r="RWU940" s="14"/>
      <c r="RWV940" s="14"/>
      <c r="RWW940" s="14"/>
      <c r="RWX940" s="14"/>
      <c r="RWY940" s="14"/>
      <c r="RWZ940" s="14"/>
      <c r="RXA940" s="14"/>
      <c r="RXB940" s="14"/>
      <c r="RXC940" s="14"/>
      <c r="RXD940" s="14"/>
      <c r="RXE940" s="14"/>
      <c r="RXF940" s="14"/>
      <c r="RXG940" s="14"/>
      <c r="RXH940" s="14"/>
      <c r="RXI940" s="14"/>
      <c r="RXJ940" s="14"/>
      <c r="RXK940" s="14"/>
      <c r="RXL940" s="14"/>
      <c r="RXM940" s="14"/>
      <c r="RXN940" s="14"/>
      <c r="RXO940" s="14"/>
      <c r="RXP940" s="14"/>
      <c r="RXQ940" s="14"/>
      <c r="RXR940" s="14"/>
      <c r="RXS940" s="14"/>
      <c r="RXT940" s="14"/>
      <c r="RXU940" s="14"/>
      <c r="RXV940" s="14"/>
      <c r="RXW940" s="14"/>
      <c r="RXX940" s="14"/>
      <c r="RXY940" s="14"/>
      <c r="RXZ940" s="14"/>
      <c r="RYA940" s="14"/>
      <c r="RYB940" s="14"/>
      <c r="RYC940" s="14"/>
      <c r="RYD940" s="14"/>
      <c r="RYE940" s="14"/>
      <c r="RYF940" s="14"/>
      <c r="RYG940" s="14"/>
      <c r="RYH940" s="14"/>
      <c r="RYI940" s="14"/>
      <c r="RYJ940" s="14"/>
      <c r="RYK940" s="14"/>
      <c r="RYL940" s="14"/>
      <c r="RYM940" s="14"/>
      <c r="RYN940" s="14"/>
      <c r="RYO940" s="14"/>
      <c r="RYP940" s="14"/>
      <c r="RYQ940" s="14"/>
      <c r="RYR940" s="14"/>
      <c r="RYS940" s="14"/>
      <c r="RYT940" s="14"/>
      <c r="RYU940" s="14"/>
      <c r="RYV940" s="14"/>
      <c r="RYW940" s="14"/>
      <c r="RYX940" s="14"/>
      <c r="RYY940" s="14"/>
      <c r="RYZ940" s="14"/>
      <c r="RZA940" s="14"/>
      <c r="RZB940" s="14"/>
      <c r="RZC940" s="14"/>
      <c r="RZD940" s="14"/>
      <c r="RZE940" s="14"/>
      <c r="RZF940" s="14"/>
      <c r="RZG940" s="14"/>
      <c r="RZH940" s="14"/>
      <c r="RZI940" s="14"/>
      <c r="RZJ940" s="14"/>
      <c r="RZK940" s="14"/>
      <c r="RZL940" s="14"/>
      <c r="RZM940" s="14"/>
      <c r="RZN940" s="14"/>
      <c r="RZO940" s="14"/>
      <c r="RZP940" s="14"/>
      <c r="RZQ940" s="14"/>
      <c r="RZR940" s="14"/>
      <c r="RZS940" s="14"/>
      <c r="RZT940" s="14"/>
      <c r="RZU940" s="14"/>
      <c r="RZV940" s="14"/>
      <c r="RZW940" s="14"/>
      <c r="RZX940" s="14"/>
      <c r="RZY940" s="14"/>
      <c r="RZZ940" s="14"/>
      <c r="SAA940" s="14"/>
      <c r="SAB940" s="14"/>
      <c r="SAC940" s="14"/>
      <c r="SAD940" s="14"/>
      <c r="SAE940" s="14"/>
      <c r="SAF940" s="14"/>
      <c r="SAG940" s="14"/>
      <c r="SAH940" s="14"/>
      <c r="SAI940" s="14"/>
      <c r="SAJ940" s="14"/>
      <c r="SAK940" s="14"/>
      <c r="SAL940" s="14"/>
      <c r="SAM940" s="14"/>
      <c r="SAN940" s="14"/>
      <c r="SAO940" s="14"/>
      <c r="SAP940" s="14"/>
      <c r="SAQ940" s="14"/>
      <c r="SAR940" s="14"/>
      <c r="SAS940" s="14"/>
      <c r="SAT940" s="14"/>
      <c r="SAU940" s="14"/>
      <c r="SAV940" s="14"/>
      <c r="SAW940" s="14"/>
      <c r="SAX940" s="14"/>
      <c r="SAY940" s="14"/>
      <c r="SAZ940" s="14"/>
      <c r="SBA940" s="14"/>
      <c r="SBB940" s="14"/>
      <c r="SBC940" s="14"/>
      <c r="SBD940" s="14"/>
      <c r="SBE940" s="14"/>
      <c r="SBF940" s="14"/>
      <c r="SBG940" s="14"/>
      <c r="SBH940" s="14"/>
      <c r="SBI940" s="14"/>
      <c r="SBJ940" s="14"/>
      <c r="SBK940" s="14"/>
      <c r="SBL940" s="14"/>
      <c r="SBM940" s="14"/>
      <c r="SBN940" s="14"/>
      <c r="SBO940" s="14"/>
      <c r="SBP940" s="14"/>
      <c r="SBQ940" s="14"/>
      <c r="SBR940" s="14"/>
      <c r="SBS940" s="14"/>
      <c r="SBT940" s="14"/>
      <c r="SBU940" s="14"/>
      <c r="SBV940" s="14"/>
      <c r="SBW940" s="14"/>
      <c r="SBX940" s="14"/>
      <c r="SBY940" s="14"/>
      <c r="SBZ940" s="14"/>
      <c r="SCA940" s="14"/>
      <c r="SCB940" s="14"/>
      <c r="SCC940" s="14"/>
      <c r="SCD940" s="14"/>
      <c r="SCE940" s="14"/>
      <c r="SCF940" s="14"/>
      <c r="SCG940" s="14"/>
      <c r="SCH940" s="14"/>
      <c r="SCI940" s="14"/>
      <c r="SCJ940" s="14"/>
      <c r="SCK940" s="14"/>
      <c r="SCL940" s="14"/>
      <c r="SCM940" s="14"/>
      <c r="SCN940" s="14"/>
      <c r="SCO940" s="14"/>
      <c r="SCP940" s="14"/>
      <c r="SCQ940" s="14"/>
      <c r="SCR940" s="14"/>
      <c r="SCS940" s="14"/>
      <c r="SCT940" s="14"/>
      <c r="SCU940" s="14"/>
      <c r="SCV940" s="14"/>
      <c r="SCW940" s="14"/>
      <c r="SCX940" s="14"/>
      <c r="SCY940" s="14"/>
      <c r="SCZ940" s="14"/>
      <c r="SDA940" s="14"/>
      <c r="SDB940" s="14"/>
      <c r="SDC940" s="14"/>
      <c r="SDD940" s="14"/>
      <c r="SDE940" s="14"/>
      <c r="SDF940" s="14"/>
      <c r="SDG940" s="14"/>
      <c r="SDH940" s="14"/>
      <c r="SDI940" s="14"/>
      <c r="SDJ940" s="14"/>
      <c r="SDK940" s="14"/>
      <c r="SDL940" s="14"/>
      <c r="SDM940" s="14"/>
      <c r="SDN940" s="14"/>
      <c r="SDO940" s="14"/>
      <c r="SDP940" s="14"/>
      <c r="SDQ940" s="14"/>
      <c r="SDR940" s="14"/>
      <c r="SDS940" s="14"/>
      <c r="SDT940" s="14"/>
      <c r="SDU940" s="14"/>
      <c r="SDV940" s="14"/>
      <c r="SDW940" s="14"/>
      <c r="SDX940" s="14"/>
      <c r="SDY940" s="14"/>
      <c r="SDZ940" s="14"/>
      <c r="SEA940" s="14"/>
      <c r="SEB940" s="14"/>
      <c r="SEC940" s="14"/>
      <c r="SED940" s="14"/>
      <c r="SEE940" s="14"/>
      <c r="SEF940" s="14"/>
      <c r="SEG940" s="14"/>
      <c r="SEH940" s="14"/>
      <c r="SEI940" s="14"/>
      <c r="SEJ940" s="14"/>
      <c r="SEK940" s="14"/>
      <c r="SEL940" s="14"/>
      <c r="SEM940" s="14"/>
      <c r="SEN940" s="14"/>
      <c r="SEO940" s="14"/>
      <c r="SEP940" s="14"/>
      <c r="SEQ940" s="14"/>
      <c r="SER940" s="14"/>
      <c r="SES940" s="14"/>
      <c r="SET940" s="14"/>
      <c r="SEU940" s="14"/>
      <c r="SEV940" s="14"/>
      <c r="SEW940" s="14"/>
      <c r="SEX940" s="14"/>
      <c r="SEY940" s="14"/>
      <c r="SEZ940" s="14"/>
      <c r="SFA940" s="14"/>
      <c r="SFB940" s="14"/>
      <c r="SFC940" s="14"/>
      <c r="SFD940" s="14"/>
      <c r="SFE940" s="14"/>
      <c r="SFF940" s="14"/>
      <c r="SFG940" s="14"/>
      <c r="SFH940" s="14"/>
      <c r="SFI940" s="14"/>
      <c r="SFJ940" s="14"/>
      <c r="SFK940" s="14"/>
      <c r="SFL940" s="14"/>
      <c r="SFM940" s="14"/>
      <c r="SFN940" s="14"/>
      <c r="SFO940" s="14"/>
      <c r="SFP940" s="14"/>
      <c r="SFQ940" s="14"/>
      <c r="SFR940" s="14"/>
      <c r="SFS940" s="14"/>
      <c r="SFT940" s="14"/>
      <c r="SFU940" s="14"/>
      <c r="SFV940" s="14"/>
      <c r="SFW940" s="14"/>
      <c r="SFX940" s="14"/>
      <c r="SFY940" s="14"/>
      <c r="SFZ940" s="14"/>
      <c r="SGA940" s="14"/>
      <c r="SGB940" s="14"/>
      <c r="SGC940" s="14"/>
      <c r="SGD940" s="14"/>
      <c r="SGE940" s="14"/>
      <c r="SGF940" s="14"/>
      <c r="SGG940" s="14"/>
      <c r="SGH940" s="14"/>
      <c r="SGI940" s="14"/>
      <c r="SGJ940" s="14"/>
      <c r="SGK940" s="14"/>
      <c r="SGL940" s="14"/>
      <c r="SGM940" s="14"/>
      <c r="SGN940" s="14"/>
      <c r="SGO940" s="14"/>
      <c r="SGP940" s="14"/>
      <c r="SGQ940" s="14"/>
      <c r="SGR940" s="14"/>
      <c r="SGS940" s="14"/>
      <c r="SGT940" s="14"/>
      <c r="SGU940" s="14"/>
      <c r="SGV940" s="14"/>
      <c r="SGW940" s="14"/>
      <c r="SGX940" s="14"/>
      <c r="SGY940" s="14"/>
      <c r="SGZ940" s="14"/>
      <c r="SHA940" s="14"/>
      <c r="SHB940" s="14"/>
      <c r="SHC940" s="14"/>
      <c r="SHD940" s="14"/>
      <c r="SHE940" s="14"/>
      <c r="SHF940" s="14"/>
      <c r="SHG940" s="14"/>
      <c r="SHH940" s="14"/>
      <c r="SHI940" s="14"/>
      <c r="SHJ940" s="14"/>
      <c r="SHK940" s="14"/>
      <c r="SHL940" s="14"/>
      <c r="SHM940" s="14"/>
      <c r="SHN940" s="14"/>
      <c r="SHO940" s="14"/>
      <c r="SHP940" s="14"/>
      <c r="SHQ940" s="14"/>
      <c r="SHR940" s="14"/>
      <c r="SHS940" s="14"/>
      <c r="SHT940" s="14"/>
      <c r="SHU940" s="14"/>
      <c r="SHV940" s="14"/>
      <c r="SHW940" s="14"/>
      <c r="SHX940" s="14"/>
      <c r="SHY940" s="14"/>
      <c r="SHZ940" s="14"/>
      <c r="SIA940" s="14"/>
      <c r="SIB940" s="14"/>
      <c r="SIC940" s="14"/>
      <c r="SID940" s="14"/>
      <c r="SIE940" s="14"/>
      <c r="SIF940" s="14"/>
      <c r="SIG940" s="14"/>
      <c r="SIH940" s="14"/>
      <c r="SII940" s="14"/>
      <c r="SIJ940" s="14"/>
      <c r="SIK940" s="14"/>
      <c r="SIL940" s="14"/>
      <c r="SIM940" s="14"/>
      <c r="SIN940" s="14"/>
      <c r="SIO940" s="14"/>
      <c r="SIP940" s="14"/>
      <c r="SIQ940" s="14"/>
      <c r="SIR940" s="14"/>
      <c r="SIS940" s="14"/>
      <c r="SIT940" s="14"/>
      <c r="SIU940" s="14"/>
      <c r="SIV940" s="14"/>
      <c r="SIW940" s="14"/>
      <c r="SIX940" s="14"/>
      <c r="SIY940" s="14"/>
      <c r="SIZ940" s="14"/>
      <c r="SJA940" s="14"/>
      <c r="SJB940" s="14"/>
      <c r="SJC940" s="14"/>
      <c r="SJD940" s="14"/>
      <c r="SJE940" s="14"/>
      <c r="SJF940" s="14"/>
      <c r="SJG940" s="14"/>
      <c r="SJH940" s="14"/>
      <c r="SJI940" s="14"/>
      <c r="SJJ940" s="14"/>
      <c r="SJK940" s="14"/>
      <c r="SJL940" s="14"/>
      <c r="SJM940" s="14"/>
      <c r="SJN940" s="14"/>
      <c r="SJO940" s="14"/>
      <c r="SJP940" s="14"/>
      <c r="SJQ940" s="14"/>
      <c r="SJR940" s="14"/>
      <c r="SJS940" s="14"/>
      <c r="SJT940" s="14"/>
      <c r="SJU940" s="14"/>
      <c r="SJV940" s="14"/>
      <c r="SJW940" s="14"/>
      <c r="SJX940" s="14"/>
      <c r="SJY940" s="14"/>
      <c r="SJZ940" s="14"/>
      <c r="SKA940" s="14"/>
      <c r="SKB940" s="14"/>
      <c r="SKC940" s="14"/>
      <c r="SKD940" s="14"/>
      <c r="SKE940" s="14"/>
      <c r="SKF940" s="14"/>
      <c r="SKG940" s="14"/>
      <c r="SKH940" s="14"/>
      <c r="SKI940" s="14"/>
      <c r="SKJ940" s="14"/>
      <c r="SKK940" s="14"/>
      <c r="SKL940" s="14"/>
      <c r="SKM940" s="14"/>
      <c r="SKN940" s="14"/>
      <c r="SKO940" s="14"/>
      <c r="SKP940" s="14"/>
      <c r="SKQ940" s="14"/>
      <c r="SKR940" s="14"/>
      <c r="SKS940" s="14"/>
      <c r="SKT940" s="14"/>
      <c r="SKU940" s="14"/>
      <c r="SKV940" s="14"/>
      <c r="SKW940" s="14"/>
      <c r="SKX940" s="14"/>
      <c r="SKY940" s="14"/>
      <c r="SKZ940" s="14"/>
      <c r="SLA940" s="14"/>
      <c r="SLB940" s="14"/>
      <c r="SLC940" s="14"/>
      <c r="SLD940" s="14"/>
      <c r="SLE940" s="14"/>
      <c r="SLF940" s="14"/>
      <c r="SLG940" s="14"/>
      <c r="SLH940" s="14"/>
      <c r="SLI940" s="14"/>
      <c r="SLJ940" s="14"/>
      <c r="SLK940" s="14"/>
      <c r="SLL940" s="14"/>
      <c r="SLM940" s="14"/>
      <c r="SLN940" s="14"/>
      <c r="SLO940" s="14"/>
      <c r="SLP940" s="14"/>
      <c r="SLQ940" s="14"/>
      <c r="SLR940" s="14"/>
      <c r="SLS940" s="14"/>
      <c r="SLT940" s="14"/>
      <c r="SLU940" s="14"/>
      <c r="SLV940" s="14"/>
      <c r="SLW940" s="14"/>
      <c r="SLX940" s="14"/>
      <c r="SLY940" s="14"/>
      <c r="SLZ940" s="14"/>
      <c r="SMA940" s="14"/>
      <c r="SMB940" s="14"/>
      <c r="SMC940" s="14"/>
      <c r="SMD940" s="14"/>
      <c r="SME940" s="14"/>
      <c r="SMF940" s="14"/>
      <c r="SMG940" s="14"/>
      <c r="SMH940" s="14"/>
      <c r="SMI940" s="14"/>
      <c r="SMJ940" s="14"/>
      <c r="SMK940" s="14"/>
      <c r="SML940" s="14"/>
      <c r="SMM940" s="14"/>
      <c r="SMN940" s="14"/>
      <c r="SMO940" s="14"/>
      <c r="SMP940" s="14"/>
      <c r="SMQ940" s="14"/>
      <c r="SMR940" s="14"/>
      <c r="SMS940" s="14"/>
      <c r="SMT940" s="14"/>
      <c r="SMU940" s="14"/>
      <c r="SMV940" s="14"/>
      <c r="SMW940" s="14"/>
      <c r="SMX940" s="14"/>
      <c r="SMY940" s="14"/>
      <c r="SMZ940" s="14"/>
      <c r="SNA940" s="14"/>
      <c r="SNB940" s="14"/>
      <c r="SNC940" s="14"/>
      <c r="SND940" s="14"/>
      <c r="SNE940" s="14"/>
      <c r="SNF940" s="14"/>
      <c r="SNG940" s="14"/>
      <c r="SNH940" s="14"/>
      <c r="SNI940" s="14"/>
      <c r="SNJ940" s="14"/>
      <c r="SNK940" s="14"/>
      <c r="SNL940" s="14"/>
      <c r="SNM940" s="14"/>
      <c r="SNN940" s="14"/>
      <c r="SNO940" s="14"/>
      <c r="SNP940" s="14"/>
      <c r="SNQ940" s="14"/>
      <c r="SNR940" s="14"/>
      <c r="SNS940" s="14"/>
      <c r="SNT940" s="14"/>
      <c r="SNU940" s="14"/>
      <c r="SNV940" s="14"/>
      <c r="SNW940" s="14"/>
      <c r="SNX940" s="14"/>
      <c r="SNY940" s="14"/>
      <c r="SNZ940" s="14"/>
      <c r="SOA940" s="14"/>
      <c r="SOB940" s="14"/>
      <c r="SOC940" s="14"/>
      <c r="SOD940" s="14"/>
      <c r="SOE940" s="14"/>
      <c r="SOF940" s="14"/>
      <c r="SOG940" s="14"/>
      <c r="SOH940" s="14"/>
      <c r="SOI940" s="14"/>
      <c r="SOJ940" s="14"/>
      <c r="SOK940" s="14"/>
      <c r="SOL940" s="14"/>
      <c r="SOM940" s="14"/>
      <c r="SON940" s="14"/>
      <c r="SOO940" s="14"/>
      <c r="SOP940" s="14"/>
      <c r="SOQ940" s="14"/>
      <c r="SOR940" s="14"/>
      <c r="SOS940" s="14"/>
      <c r="SOT940" s="14"/>
      <c r="SOU940" s="14"/>
      <c r="SOV940" s="14"/>
      <c r="SOW940" s="14"/>
      <c r="SOX940" s="14"/>
      <c r="SOY940" s="14"/>
      <c r="SOZ940" s="14"/>
      <c r="SPA940" s="14"/>
      <c r="SPB940" s="14"/>
      <c r="SPC940" s="14"/>
      <c r="SPD940" s="14"/>
      <c r="SPE940" s="14"/>
      <c r="SPF940" s="14"/>
      <c r="SPG940" s="14"/>
      <c r="SPH940" s="14"/>
      <c r="SPI940" s="14"/>
      <c r="SPJ940" s="14"/>
      <c r="SPK940" s="14"/>
      <c r="SPL940" s="14"/>
      <c r="SPM940" s="14"/>
      <c r="SPN940" s="14"/>
      <c r="SPO940" s="14"/>
      <c r="SPP940" s="14"/>
      <c r="SPQ940" s="14"/>
      <c r="SPR940" s="14"/>
      <c r="SPS940" s="14"/>
      <c r="SPT940" s="14"/>
      <c r="SPU940" s="14"/>
      <c r="SPV940" s="14"/>
      <c r="SPW940" s="14"/>
      <c r="SPX940" s="14"/>
      <c r="SPY940" s="14"/>
      <c r="SPZ940" s="14"/>
      <c r="SQA940" s="14"/>
      <c r="SQB940" s="14"/>
      <c r="SQC940" s="14"/>
      <c r="SQD940" s="14"/>
      <c r="SQE940" s="14"/>
      <c r="SQF940" s="14"/>
      <c r="SQG940" s="14"/>
      <c r="SQH940" s="14"/>
      <c r="SQI940" s="14"/>
      <c r="SQJ940" s="14"/>
      <c r="SQK940" s="14"/>
      <c r="SQL940" s="14"/>
      <c r="SQM940" s="14"/>
      <c r="SQN940" s="14"/>
      <c r="SQO940" s="14"/>
      <c r="SQP940" s="14"/>
      <c r="SQQ940" s="14"/>
      <c r="SQR940" s="14"/>
      <c r="SQS940" s="14"/>
      <c r="SQT940" s="14"/>
      <c r="SQU940" s="14"/>
      <c r="SQV940" s="14"/>
      <c r="SQW940" s="14"/>
      <c r="SQX940" s="14"/>
      <c r="SQY940" s="14"/>
      <c r="SQZ940" s="14"/>
      <c r="SRA940" s="14"/>
      <c r="SRB940" s="14"/>
      <c r="SRC940" s="14"/>
      <c r="SRD940" s="14"/>
      <c r="SRE940" s="14"/>
      <c r="SRF940" s="14"/>
      <c r="SRG940" s="14"/>
      <c r="SRH940" s="14"/>
      <c r="SRI940" s="14"/>
      <c r="SRJ940" s="14"/>
      <c r="SRK940" s="14"/>
      <c r="SRL940" s="14"/>
      <c r="SRM940" s="14"/>
      <c r="SRN940" s="14"/>
      <c r="SRO940" s="14"/>
      <c r="SRP940" s="14"/>
      <c r="SRQ940" s="14"/>
      <c r="SRR940" s="14"/>
      <c r="SRS940" s="14"/>
      <c r="SRT940" s="14"/>
      <c r="SRU940" s="14"/>
      <c r="SRV940" s="14"/>
      <c r="SRW940" s="14"/>
      <c r="SRX940" s="14"/>
      <c r="SRY940" s="14"/>
      <c r="SRZ940" s="14"/>
      <c r="SSA940" s="14"/>
      <c r="SSB940" s="14"/>
      <c r="SSC940" s="14"/>
      <c r="SSD940" s="14"/>
      <c r="SSE940" s="14"/>
      <c r="SSF940" s="14"/>
      <c r="SSG940" s="14"/>
      <c r="SSH940" s="14"/>
      <c r="SSI940" s="14"/>
      <c r="SSJ940" s="14"/>
      <c r="SSK940" s="14"/>
      <c r="SSL940" s="14"/>
      <c r="SSM940" s="14"/>
      <c r="SSN940" s="14"/>
      <c r="SSO940" s="14"/>
      <c r="SSP940" s="14"/>
      <c r="SSQ940" s="14"/>
      <c r="SSR940" s="14"/>
      <c r="SSS940" s="14"/>
      <c r="SST940" s="14"/>
      <c r="SSU940" s="14"/>
      <c r="SSV940" s="14"/>
      <c r="SSW940" s="14"/>
      <c r="SSX940" s="14"/>
      <c r="SSY940" s="14"/>
      <c r="SSZ940" s="14"/>
      <c r="STA940" s="14"/>
      <c r="STB940" s="14"/>
      <c r="STC940" s="14"/>
      <c r="STD940" s="14"/>
      <c r="STE940" s="14"/>
      <c r="STF940" s="14"/>
      <c r="STG940" s="14"/>
      <c r="STH940" s="14"/>
      <c r="STI940" s="14"/>
      <c r="STJ940" s="14"/>
      <c r="STK940" s="14"/>
      <c r="STL940" s="14"/>
      <c r="STM940" s="14"/>
      <c r="STN940" s="14"/>
      <c r="STO940" s="14"/>
      <c r="STP940" s="14"/>
      <c r="STQ940" s="14"/>
      <c r="STR940" s="14"/>
      <c r="STS940" s="14"/>
      <c r="STT940" s="14"/>
      <c r="STU940" s="14"/>
      <c r="STV940" s="14"/>
      <c r="STW940" s="14"/>
      <c r="STX940" s="14"/>
      <c r="STY940" s="14"/>
      <c r="STZ940" s="14"/>
      <c r="SUA940" s="14"/>
      <c r="SUB940" s="14"/>
      <c r="SUC940" s="14"/>
      <c r="SUD940" s="14"/>
      <c r="SUE940" s="14"/>
      <c r="SUF940" s="14"/>
      <c r="SUG940" s="14"/>
      <c r="SUH940" s="14"/>
      <c r="SUI940" s="14"/>
      <c r="SUJ940" s="14"/>
      <c r="SUK940" s="14"/>
      <c r="SUL940" s="14"/>
      <c r="SUM940" s="14"/>
      <c r="SUN940" s="14"/>
      <c r="SUO940" s="14"/>
      <c r="SUP940" s="14"/>
      <c r="SUQ940" s="14"/>
      <c r="SUR940" s="14"/>
      <c r="SUS940" s="14"/>
      <c r="SUT940" s="14"/>
      <c r="SUU940" s="14"/>
      <c r="SUV940" s="14"/>
      <c r="SUW940" s="14"/>
      <c r="SUX940" s="14"/>
      <c r="SUY940" s="14"/>
      <c r="SUZ940" s="14"/>
      <c r="SVA940" s="14"/>
      <c r="SVB940" s="14"/>
      <c r="SVC940" s="14"/>
      <c r="SVD940" s="14"/>
      <c r="SVE940" s="14"/>
      <c r="SVF940" s="14"/>
      <c r="SVG940" s="14"/>
      <c r="SVH940" s="14"/>
      <c r="SVI940" s="14"/>
      <c r="SVJ940" s="14"/>
      <c r="SVK940" s="14"/>
      <c r="SVL940" s="14"/>
      <c r="SVM940" s="14"/>
      <c r="SVN940" s="14"/>
      <c r="SVO940" s="14"/>
      <c r="SVP940" s="14"/>
      <c r="SVQ940" s="14"/>
      <c r="SVR940" s="14"/>
      <c r="SVS940" s="14"/>
      <c r="SVT940" s="14"/>
      <c r="SVU940" s="14"/>
      <c r="SVV940" s="14"/>
      <c r="SVW940" s="14"/>
      <c r="SVX940" s="14"/>
      <c r="SVY940" s="14"/>
      <c r="SVZ940" s="14"/>
      <c r="SWA940" s="14"/>
      <c r="SWB940" s="14"/>
      <c r="SWC940" s="14"/>
      <c r="SWD940" s="14"/>
      <c r="SWE940" s="14"/>
      <c r="SWF940" s="14"/>
      <c r="SWG940" s="14"/>
      <c r="SWH940" s="14"/>
      <c r="SWI940" s="14"/>
      <c r="SWJ940" s="14"/>
      <c r="SWK940" s="14"/>
      <c r="SWL940" s="14"/>
      <c r="SWM940" s="14"/>
      <c r="SWN940" s="14"/>
      <c r="SWO940" s="14"/>
      <c r="SWP940" s="14"/>
      <c r="SWQ940" s="14"/>
      <c r="SWR940" s="14"/>
      <c r="SWS940" s="14"/>
      <c r="SWT940" s="14"/>
      <c r="SWU940" s="14"/>
      <c r="SWV940" s="14"/>
      <c r="SWW940" s="14"/>
      <c r="SWX940" s="14"/>
      <c r="SWY940" s="14"/>
      <c r="SWZ940" s="14"/>
      <c r="SXA940" s="14"/>
      <c r="SXB940" s="14"/>
      <c r="SXC940" s="14"/>
      <c r="SXD940" s="14"/>
      <c r="SXE940" s="14"/>
      <c r="SXF940" s="14"/>
      <c r="SXG940" s="14"/>
      <c r="SXH940" s="14"/>
      <c r="SXI940" s="14"/>
      <c r="SXJ940" s="14"/>
      <c r="SXK940" s="14"/>
      <c r="SXL940" s="14"/>
      <c r="SXM940" s="14"/>
      <c r="SXN940" s="14"/>
      <c r="SXO940" s="14"/>
      <c r="SXP940" s="14"/>
      <c r="SXQ940" s="14"/>
      <c r="SXR940" s="14"/>
      <c r="SXS940" s="14"/>
      <c r="SXT940" s="14"/>
      <c r="SXU940" s="14"/>
      <c r="SXV940" s="14"/>
      <c r="SXW940" s="14"/>
      <c r="SXX940" s="14"/>
      <c r="SXY940" s="14"/>
      <c r="SXZ940" s="14"/>
      <c r="SYA940" s="14"/>
      <c r="SYB940" s="14"/>
      <c r="SYC940" s="14"/>
      <c r="SYD940" s="14"/>
      <c r="SYE940" s="14"/>
      <c r="SYF940" s="14"/>
      <c r="SYG940" s="14"/>
      <c r="SYH940" s="14"/>
      <c r="SYI940" s="14"/>
      <c r="SYJ940" s="14"/>
      <c r="SYK940" s="14"/>
      <c r="SYL940" s="14"/>
      <c r="SYM940" s="14"/>
      <c r="SYN940" s="14"/>
      <c r="SYO940" s="14"/>
      <c r="SYP940" s="14"/>
      <c r="SYQ940" s="14"/>
      <c r="SYR940" s="14"/>
      <c r="SYS940" s="14"/>
      <c r="SYT940" s="14"/>
      <c r="SYU940" s="14"/>
      <c r="SYV940" s="14"/>
      <c r="SYW940" s="14"/>
      <c r="SYX940" s="14"/>
      <c r="SYY940" s="14"/>
      <c r="SYZ940" s="14"/>
      <c r="SZA940" s="14"/>
      <c r="SZB940" s="14"/>
      <c r="SZC940" s="14"/>
      <c r="SZD940" s="14"/>
      <c r="SZE940" s="14"/>
      <c r="SZF940" s="14"/>
      <c r="SZG940" s="14"/>
      <c r="SZH940" s="14"/>
      <c r="SZI940" s="14"/>
      <c r="SZJ940" s="14"/>
      <c r="SZK940" s="14"/>
      <c r="SZL940" s="14"/>
      <c r="SZM940" s="14"/>
      <c r="SZN940" s="14"/>
      <c r="SZO940" s="14"/>
      <c r="SZP940" s="14"/>
      <c r="SZQ940" s="14"/>
      <c r="SZR940" s="14"/>
      <c r="SZS940" s="14"/>
      <c r="SZT940" s="14"/>
      <c r="SZU940" s="14"/>
      <c r="SZV940" s="14"/>
      <c r="SZW940" s="14"/>
      <c r="SZX940" s="14"/>
      <c r="SZY940" s="14"/>
      <c r="SZZ940" s="14"/>
      <c r="TAA940" s="14"/>
      <c r="TAB940" s="14"/>
      <c r="TAC940" s="14"/>
      <c r="TAD940" s="14"/>
      <c r="TAE940" s="14"/>
      <c r="TAF940" s="14"/>
      <c r="TAG940" s="14"/>
      <c r="TAH940" s="14"/>
      <c r="TAI940" s="14"/>
      <c r="TAJ940" s="14"/>
      <c r="TAK940" s="14"/>
      <c r="TAL940" s="14"/>
      <c r="TAM940" s="14"/>
      <c r="TAN940" s="14"/>
      <c r="TAO940" s="14"/>
      <c r="TAP940" s="14"/>
      <c r="TAQ940" s="14"/>
      <c r="TAR940" s="14"/>
      <c r="TAS940" s="14"/>
      <c r="TAT940" s="14"/>
      <c r="TAU940" s="14"/>
      <c r="TAV940" s="14"/>
      <c r="TAW940" s="14"/>
      <c r="TAX940" s="14"/>
      <c r="TAY940" s="14"/>
      <c r="TAZ940" s="14"/>
      <c r="TBA940" s="14"/>
      <c r="TBB940" s="14"/>
      <c r="TBC940" s="14"/>
      <c r="TBD940" s="14"/>
      <c r="TBE940" s="14"/>
      <c r="TBF940" s="14"/>
      <c r="TBG940" s="14"/>
      <c r="TBH940" s="14"/>
      <c r="TBI940" s="14"/>
      <c r="TBJ940" s="14"/>
      <c r="TBK940" s="14"/>
      <c r="TBL940" s="14"/>
      <c r="TBM940" s="14"/>
      <c r="TBN940" s="14"/>
      <c r="TBO940" s="14"/>
      <c r="TBP940" s="14"/>
      <c r="TBQ940" s="14"/>
      <c r="TBR940" s="14"/>
      <c r="TBS940" s="14"/>
      <c r="TBT940" s="14"/>
      <c r="TBU940" s="14"/>
      <c r="TBV940" s="14"/>
      <c r="TBW940" s="14"/>
      <c r="TBX940" s="14"/>
      <c r="TBY940" s="14"/>
      <c r="TBZ940" s="14"/>
      <c r="TCA940" s="14"/>
      <c r="TCB940" s="14"/>
      <c r="TCC940" s="14"/>
      <c r="TCD940" s="14"/>
      <c r="TCE940" s="14"/>
      <c r="TCF940" s="14"/>
      <c r="TCG940" s="14"/>
      <c r="TCH940" s="14"/>
      <c r="TCI940" s="14"/>
      <c r="TCJ940" s="14"/>
      <c r="TCK940" s="14"/>
      <c r="TCL940" s="14"/>
      <c r="TCM940" s="14"/>
      <c r="TCN940" s="14"/>
      <c r="TCO940" s="14"/>
      <c r="TCP940" s="14"/>
      <c r="TCQ940" s="14"/>
      <c r="TCR940" s="14"/>
      <c r="TCS940" s="14"/>
      <c r="TCT940" s="14"/>
      <c r="TCU940" s="14"/>
      <c r="TCV940" s="14"/>
      <c r="TCW940" s="14"/>
      <c r="TCX940" s="14"/>
      <c r="TCY940" s="14"/>
      <c r="TCZ940" s="14"/>
      <c r="TDA940" s="14"/>
      <c r="TDB940" s="14"/>
      <c r="TDC940" s="14"/>
      <c r="TDD940" s="14"/>
      <c r="TDE940" s="14"/>
      <c r="TDF940" s="14"/>
      <c r="TDG940" s="14"/>
      <c r="TDH940" s="14"/>
      <c r="TDI940" s="14"/>
      <c r="TDJ940" s="14"/>
      <c r="TDK940" s="14"/>
      <c r="TDL940" s="14"/>
      <c r="TDM940" s="14"/>
      <c r="TDN940" s="14"/>
      <c r="TDO940" s="14"/>
      <c r="TDP940" s="14"/>
      <c r="TDQ940" s="14"/>
      <c r="TDR940" s="14"/>
      <c r="TDS940" s="14"/>
      <c r="TDT940" s="14"/>
      <c r="TDU940" s="14"/>
      <c r="TDV940" s="14"/>
      <c r="TDW940" s="14"/>
      <c r="TDX940" s="14"/>
      <c r="TDY940" s="14"/>
      <c r="TDZ940" s="14"/>
      <c r="TEA940" s="14"/>
      <c r="TEB940" s="14"/>
      <c r="TEC940" s="14"/>
      <c r="TED940" s="14"/>
      <c r="TEE940" s="14"/>
      <c r="TEF940" s="14"/>
      <c r="TEG940" s="14"/>
      <c r="TEH940" s="14"/>
      <c r="TEI940" s="14"/>
      <c r="TEJ940" s="14"/>
      <c r="TEK940" s="14"/>
      <c r="TEL940" s="14"/>
      <c r="TEM940" s="14"/>
      <c r="TEN940" s="14"/>
      <c r="TEO940" s="14"/>
      <c r="TEP940" s="14"/>
      <c r="TEQ940" s="14"/>
      <c r="TER940" s="14"/>
      <c r="TES940" s="14"/>
      <c r="TET940" s="14"/>
      <c r="TEU940" s="14"/>
      <c r="TEV940" s="14"/>
      <c r="TEW940" s="14"/>
      <c r="TEX940" s="14"/>
      <c r="TEY940" s="14"/>
      <c r="TEZ940" s="14"/>
      <c r="TFA940" s="14"/>
      <c r="TFB940" s="14"/>
      <c r="TFC940" s="14"/>
      <c r="TFD940" s="14"/>
      <c r="TFE940" s="14"/>
      <c r="TFF940" s="14"/>
      <c r="TFG940" s="14"/>
      <c r="TFH940" s="14"/>
      <c r="TFI940" s="14"/>
      <c r="TFJ940" s="14"/>
      <c r="TFK940" s="14"/>
      <c r="TFL940" s="14"/>
      <c r="TFM940" s="14"/>
      <c r="TFN940" s="14"/>
      <c r="TFO940" s="14"/>
      <c r="TFP940" s="14"/>
      <c r="TFQ940" s="14"/>
      <c r="TFR940" s="14"/>
      <c r="TFS940" s="14"/>
      <c r="TFT940" s="14"/>
      <c r="TFU940" s="14"/>
      <c r="TFV940" s="14"/>
      <c r="TFW940" s="14"/>
      <c r="TFX940" s="14"/>
      <c r="TFY940" s="14"/>
      <c r="TFZ940" s="14"/>
      <c r="TGA940" s="14"/>
      <c r="TGB940" s="14"/>
      <c r="TGC940" s="14"/>
      <c r="TGD940" s="14"/>
      <c r="TGE940" s="14"/>
      <c r="TGF940" s="14"/>
      <c r="TGG940" s="14"/>
      <c r="TGH940" s="14"/>
      <c r="TGI940" s="14"/>
      <c r="TGJ940" s="14"/>
      <c r="TGK940" s="14"/>
      <c r="TGL940" s="14"/>
      <c r="TGM940" s="14"/>
      <c r="TGN940" s="14"/>
      <c r="TGO940" s="14"/>
      <c r="TGP940" s="14"/>
      <c r="TGQ940" s="14"/>
      <c r="TGR940" s="14"/>
      <c r="TGS940" s="14"/>
      <c r="TGT940" s="14"/>
      <c r="TGU940" s="14"/>
      <c r="TGV940" s="14"/>
      <c r="TGW940" s="14"/>
      <c r="TGX940" s="14"/>
      <c r="TGY940" s="14"/>
      <c r="TGZ940" s="14"/>
      <c r="THA940" s="14"/>
      <c r="THB940" s="14"/>
      <c r="THC940" s="14"/>
      <c r="THD940" s="14"/>
      <c r="THE940" s="14"/>
      <c r="THF940" s="14"/>
      <c r="THG940" s="14"/>
      <c r="THH940" s="14"/>
      <c r="THI940" s="14"/>
      <c r="THJ940" s="14"/>
      <c r="THK940" s="14"/>
      <c r="THL940" s="14"/>
      <c r="THM940" s="14"/>
      <c r="THN940" s="14"/>
      <c r="THO940" s="14"/>
      <c r="THP940" s="14"/>
      <c r="THQ940" s="14"/>
      <c r="THR940" s="14"/>
      <c r="THS940" s="14"/>
      <c r="THT940" s="14"/>
      <c r="THU940" s="14"/>
      <c r="THV940" s="14"/>
      <c r="THW940" s="14"/>
      <c r="THX940" s="14"/>
      <c r="THY940" s="14"/>
      <c r="THZ940" s="14"/>
      <c r="TIA940" s="14"/>
      <c r="TIB940" s="14"/>
      <c r="TIC940" s="14"/>
      <c r="TID940" s="14"/>
      <c r="TIE940" s="14"/>
      <c r="TIF940" s="14"/>
      <c r="TIG940" s="14"/>
      <c r="TIH940" s="14"/>
      <c r="TII940" s="14"/>
      <c r="TIJ940" s="14"/>
      <c r="TIK940" s="14"/>
      <c r="TIL940" s="14"/>
      <c r="TIM940" s="14"/>
      <c r="TIN940" s="14"/>
      <c r="TIO940" s="14"/>
      <c r="TIP940" s="14"/>
      <c r="TIQ940" s="14"/>
      <c r="TIR940" s="14"/>
      <c r="TIS940" s="14"/>
      <c r="TIT940" s="14"/>
      <c r="TIU940" s="14"/>
      <c r="TIV940" s="14"/>
      <c r="TIW940" s="14"/>
      <c r="TIX940" s="14"/>
      <c r="TIY940" s="14"/>
      <c r="TIZ940" s="14"/>
      <c r="TJA940" s="14"/>
      <c r="TJB940" s="14"/>
      <c r="TJC940" s="14"/>
      <c r="TJD940" s="14"/>
      <c r="TJE940" s="14"/>
      <c r="TJF940" s="14"/>
      <c r="TJG940" s="14"/>
      <c r="TJH940" s="14"/>
      <c r="TJI940" s="14"/>
      <c r="TJJ940" s="14"/>
      <c r="TJK940" s="14"/>
      <c r="TJL940" s="14"/>
      <c r="TJM940" s="14"/>
      <c r="TJN940" s="14"/>
      <c r="TJO940" s="14"/>
      <c r="TJP940" s="14"/>
      <c r="TJQ940" s="14"/>
      <c r="TJR940" s="14"/>
      <c r="TJS940" s="14"/>
      <c r="TJT940" s="14"/>
      <c r="TJU940" s="14"/>
      <c r="TJV940" s="14"/>
      <c r="TJW940" s="14"/>
      <c r="TJX940" s="14"/>
      <c r="TJY940" s="14"/>
      <c r="TJZ940" s="14"/>
      <c r="TKA940" s="14"/>
      <c r="TKB940" s="14"/>
      <c r="TKC940" s="14"/>
      <c r="TKD940" s="14"/>
      <c r="TKE940" s="14"/>
      <c r="TKF940" s="14"/>
      <c r="TKG940" s="14"/>
      <c r="TKH940" s="14"/>
      <c r="TKI940" s="14"/>
      <c r="TKJ940" s="14"/>
      <c r="TKK940" s="14"/>
      <c r="TKL940" s="14"/>
      <c r="TKM940" s="14"/>
      <c r="TKN940" s="14"/>
      <c r="TKO940" s="14"/>
      <c r="TKP940" s="14"/>
      <c r="TKQ940" s="14"/>
      <c r="TKR940" s="14"/>
      <c r="TKS940" s="14"/>
      <c r="TKT940" s="14"/>
      <c r="TKU940" s="14"/>
      <c r="TKV940" s="14"/>
      <c r="TKW940" s="14"/>
      <c r="TKX940" s="14"/>
      <c r="TKY940" s="14"/>
      <c r="TKZ940" s="14"/>
      <c r="TLA940" s="14"/>
      <c r="TLB940" s="14"/>
      <c r="TLC940" s="14"/>
      <c r="TLD940" s="14"/>
      <c r="TLE940" s="14"/>
      <c r="TLF940" s="14"/>
      <c r="TLG940" s="14"/>
      <c r="TLH940" s="14"/>
      <c r="TLI940" s="14"/>
      <c r="TLJ940" s="14"/>
      <c r="TLK940" s="14"/>
      <c r="TLL940" s="14"/>
      <c r="TLM940" s="14"/>
      <c r="TLN940" s="14"/>
      <c r="TLO940" s="14"/>
      <c r="TLP940" s="14"/>
      <c r="TLQ940" s="14"/>
      <c r="TLR940" s="14"/>
      <c r="TLS940" s="14"/>
      <c r="TLT940" s="14"/>
      <c r="TLU940" s="14"/>
      <c r="TLV940" s="14"/>
      <c r="TLW940" s="14"/>
      <c r="TLX940" s="14"/>
      <c r="TLY940" s="14"/>
      <c r="TLZ940" s="14"/>
      <c r="TMA940" s="14"/>
      <c r="TMB940" s="14"/>
      <c r="TMC940" s="14"/>
      <c r="TMD940" s="14"/>
      <c r="TME940" s="14"/>
      <c r="TMF940" s="14"/>
      <c r="TMG940" s="14"/>
      <c r="TMH940" s="14"/>
      <c r="TMI940" s="14"/>
      <c r="TMJ940" s="14"/>
      <c r="TMK940" s="14"/>
      <c r="TML940" s="14"/>
      <c r="TMM940" s="14"/>
      <c r="TMN940" s="14"/>
      <c r="TMO940" s="14"/>
      <c r="TMP940" s="14"/>
      <c r="TMQ940" s="14"/>
      <c r="TMR940" s="14"/>
      <c r="TMS940" s="14"/>
      <c r="TMT940" s="14"/>
      <c r="TMU940" s="14"/>
      <c r="TMV940" s="14"/>
      <c r="TMW940" s="14"/>
      <c r="TMX940" s="14"/>
      <c r="TMY940" s="14"/>
      <c r="TMZ940" s="14"/>
      <c r="TNA940" s="14"/>
      <c r="TNB940" s="14"/>
      <c r="TNC940" s="14"/>
      <c r="TND940" s="14"/>
      <c r="TNE940" s="14"/>
      <c r="TNF940" s="14"/>
      <c r="TNG940" s="14"/>
      <c r="TNH940" s="14"/>
      <c r="TNI940" s="14"/>
      <c r="TNJ940" s="14"/>
      <c r="TNK940" s="14"/>
      <c r="TNL940" s="14"/>
      <c r="TNM940" s="14"/>
      <c r="TNN940" s="14"/>
      <c r="TNO940" s="14"/>
      <c r="TNP940" s="14"/>
      <c r="TNQ940" s="14"/>
      <c r="TNR940" s="14"/>
      <c r="TNS940" s="14"/>
      <c r="TNT940" s="14"/>
      <c r="TNU940" s="14"/>
      <c r="TNV940" s="14"/>
      <c r="TNW940" s="14"/>
      <c r="TNX940" s="14"/>
      <c r="TNY940" s="14"/>
      <c r="TNZ940" s="14"/>
      <c r="TOA940" s="14"/>
      <c r="TOB940" s="14"/>
      <c r="TOC940" s="14"/>
      <c r="TOD940" s="14"/>
      <c r="TOE940" s="14"/>
      <c r="TOF940" s="14"/>
      <c r="TOG940" s="14"/>
      <c r="TOH940" s="14"/>
      <c r="TOI940" s="14"/>
      <c r="TOJ940" s="14"/>
      <c r="TOK940" s="14"/>
      <c r="TOL940" s="14"/>
      <c r="TOM940" s="14"/>
      <c r="TON940" s="14"/>
      <c r="TOO940" s="14"/>
      <c r="TOP940" s="14"/>
      <c r="TOQ940" s="14"/>
      <c r="TOR940" s="14"/>
      <c r="TOS940" s="14"/>
      <c r="TOT940" s="14"/>
      <c r="TOU940" s="14"/>
      <c r="TOV940" s="14"/>
      <c r="TOW940" s="14"/>
      <c r="TOX940" s="14"/>
      <c r="TOY940" s="14"/>
      <c r="TOZ940" s="14"/>
      <c r="TPA940" s="14"/>
      <c r="TPB940" s="14"/>
      <c r="TPC940" s="14"/>
      <c r="TPD940" s="14"/>
      <c r="TPE940" s="14"/>
      <c r="TPF940" s="14"/>
      <c r="TPG940" s="14"/>
      <c r="TPH940" s="14"/>
      <c r="TPI940" s="14"/>
      <c r="TPJ940" s="14"/>
      <c r="TPK940" s="14"/>
      <c r="TPL940" s="14"/>
      <c r="TPM940" s="14"/>
      <c r="TPN940" s="14"/>
      <c r="TPO940" s="14"/>
      <c r="TPP940" s="14"/>
      <c r="TPQ940" s="14"/>
      <c r="TPR940" s="14"/>
      <c r="TPS940" s="14"/>
      <c r="TPT940" s="14"/>
      <c r="TPU940" s="14"/>
      <c r="TPV940" s="14"/>
      <c r="TPW940" s="14"/>
      <c r="TPX940" s="14"/>
      <c r="TPY940" s="14"/>
      <c r="TPZ940" s="14"/>
      <c r="TQA940" s="14"/>
      <c r="TQB940" s="14"/>
      <c r="TQC940" s="14"/>
      <c r="TQD940" s="14"/>
      <c r="TQE940" s="14"/>
      <c r="TQF940" s="14"/>
      <c r="TQG940" s="14"/>
      <c r="TQH940" s="14"/>
      <c r="TQI940" s="14"/>
      <c r="TQJ940" s="14"/>
      <c r="TQK940" s="14"/>
      <c r="TQL940" s="14"/>
      <c r="TQM940" s="14"/>
      <c r="TQN940" s="14"/>
      <c r="TQO940" s="14"/>
      <c r="TQP940" s="14"/>
      <c r="TQQ940" s="14"/>
      <c r="TQR940" s="14"/>
      <c r="TQS940" s="14"/>
      <c r="TQT940" s="14"/>
      <c r="TQU940" s="14"/>
      <c r="TQV940" s="14"/>
      <c r="TQW940" s="14"/>
      <c r="TQX940" s="14"/>
      <c r="TQY940" s="14"/>
      <c r="TQZ940" s="14"/>
      <c r="TRA940" s="14"/>
      <c r="TRB940" s="14"/>
      <c r="TRC940" s="14"/>
      <c r="TRD940" s="14"/>
      <c r="TRE940" s="14"/>
      <c r="TRF940" s="14"/>
      <c r="TRG940" s="14"/>
      <c r="TRH940" s="14"/>
      <c r="TRI940" s="14"/>
      <c r="TRJ940" s="14"/>
      <c r="TRK940" s="14"/>
      <c r="TRL940" s="14"/>
      <c r="TRM940" s="14"/>
      <c r="TRN940" s="14"/>
      <c r="TRO940" s="14"/>
      <c r="TRP940" s="14"/>
      <c r="TRQ940" s="14"/>
      <c r="TRR940" s="14"/>
      <c r="TRS940" s="14"/>
      <c r="TRT940" s="14"/>
      <c r="TRU940" s="14"/>
      <c r="TRV940" s="14"/>
      <c r="TRW940" s="14"/>
      <c r="TRX940" s="14"/>
      <c r="TRY940" s="14"/>
      <c r="TRZ940" s="14"/>
      <c r="TSA940" s="14"/>
      <c r="TSB940" s="14"/>
      <c r="TSC940" s="14"/>
      <c r="TSD940" s="14"/>
      <c r="TSE940" s="14"/>
      <c r="TSF940" s="14"/>
      <c r="TSG940" s="14"/>
      <c r="TSH940" s="14"/>
      <c r="TSI940" s="14"/>
      <c r="TSJ940" s="14"/>
      <c r="TSK940" s="14"/>
      <c r="TSL940" s="14"/>
      <c r="TSM940" s="14"/>
      <c r="TSN940" s="14"/>
      <c r="TSO940" s="14"/>
      <c r="TSP940" s="14"/>
      <c r="TSQ940" s="14"/>
      <c r="TSR940" s="14"/>
      <c r="TSS940" s="14"/>
      <c r="TST940" s="14"/>
      <c r="TSU940" s="14"/>
      <c r="TSV940" s="14"/>
      <c r="TSW940" s="14"/>
      <c r="TSX940" s="14"/>
      <c r="TSY940" s="14"/>
      <c r="TSZ940" s="14"/>
      <c r="TTA940" s="14"/>
      <c r="TTB940" s="14"/>
      <c r="TTC940" s="14"/>
      <c r="TTD940" s="14"/>
      <c r="TTE940" s="14"/>
      <c r="TTF940" s="14"/>
      <c r="TTG940" s="14"/>
      <c r="TTH940" s="14"/>
      <c r="TTI940" s="14"/>
      <c r="TTJ940" s="14"/>
      <c r="TTK940" s="14"/>
      <c r="TTL940" s="14"/>
      <c r="TTM940" s="14"/>
      <c r="TTN940" s="14"/>
      <c r="TTO940" s="14"/>
      <c r="TTP940" s="14"/>
      <c r="TTQ940" s="14"/>
      <c r="TTR940" s="14"/>
      <c r="TTS940" s="14"/>
      <c r="TTT940" s="14"/>
      <c r="TTU940" s="14"/>
      <c r="TTV940" s="14"/>
      <c r="TTW940" s="14"/>
      <c r="TTX940" s="14"/>
      <c r="TTY940" s="14"/>
      <c r="TTZ940" s="14"/>
      <c r="TUA940" s="14"/>
      <c r="TUB940" s="14"/>
      <c r="TUC940" s="14"/>
      <c r="TUD940" s="14"/>
      <c r="TUE940" s="14"/>
      <c r="TUF940" s="14"/>
      <c r="TUG940" s="14"/>
      <c r="TUH940" s="14"/>
      <c r="TUI940" s="14"/>
      <c r="TUJ940" s="14"/>
      <c r="TUK940" s="14"/>
      <c r="TUL940" s="14"/>
      <c r="TUM940" s="14"/>
      <c r="TUN940" s="14"/>
      <c r="TUO940" s="14"/>
      <c r="TUP940" s="14"/>
      <c r="TUQ940" s="14"/>
      <c r="TUR940" s="14"/>
      <c r="TUS940" s="14"/>
      <c r="TUT940" s="14"/>
      <c r="TUU940" s="14"/>
      <c r="TUV940" s="14"/>
      <c r="TUW940" s="14"/>
      <c r="TUX940" s="14"/>
      <c r="TUY940" s="14"/>
      <c r="TUZ940" s="14"/>
      <c r="TVA940" s="14"/>
      <c r="TVB940" s="14"/>
      <c r="TVC940" s="14"/>
      <c r="TVD940" s="14"/>
      <c r="TVE940" s="14"/>
      <c r="TVF940" s="14"/>
      <c r="TVG940" s="14"/>
      <c r="TVH940" s="14"/>
      <c r="TVI940" s="14"/>
      <c r="TVJ940" s="14"/>
      <c r="TVK940" s="14"/>
      <c r="TVL940" s="14"/>
      <c r="TVM940" s="14"/>
      <c r="TVN940" s="14"/>
      <c r="TVO940" s="14"/>
      <c r="TVP940" s="14"/>
      <c r="TVQ940" s="14"/>
      <c r="TVR940" s="14"/>
      <c r="TVS940" s="14"/>
      <c r="TVT940" s="14"/>
      <c r="TVU940" s="14"/>
      <c r="TVV940" s="14"/>
      <c r="TVW940" s="14"/>
      <c r="TVX940" s="14"/>
      <c r="TVY940" s="14"/>
      <c r="TVZ940" s="14"/>
      <c r="TWA940" s="14"/>
      <c r="TWB940" s="14"/>
      <c r="TWC940" s="14"/>
      <c r="TWD940" s="14"/>
      <c r="TWE940" s="14"/>
      <c r="TWF940" s="14"/>
      <c r="TWG940" s="14"/>
      <c r="TWH940" s="14"/>
      <c r="TWI940" s="14"/>
      <c r="TWJ940" s="14"/>
      <c r="TWK940" s="14"/>
      <c r="TWL940" s="14"/>
      <c r="TWM940" s="14"/>
      <c r="TWN940" s="14"/>
      <c r="TWO940" s="14"/>
      <c r="TWP940" s="14"/>
      <c r="TWQ940" s="14"/>
      <c r="TWR940" s="14"/>
      <c r="TWS940" s="14"/>
      <c r="TWT940" s="14"/>
      <c r="TWU940" s="14"/>
      <c r="TWV940" s="14"/>
      <c r="TWW940" s="14"/>
      <c r="TWX940" s="14"/>
      <c r="TWY940" s="14"/>
      <c r="TWZ940" s="14"/>
      <c r="TXA940" s="14"/>
      <c r="TXB940" s="14"/>
      <c r="TXC940" s="14"/>
      <c r="TXD940" s="14"/>
      <c r="TXE940" s="14"/>
      <c r="TXF940" s="14"/>
      <c r="TXG940" s="14"/>
      <c r="TXH940" s="14"/>
      <c r="TXI940" s="14"/>
      <c r="TXJ940" s="14"/>
      <c r="TXK940" s="14"/>
      <c r="TXL940" s="14"/>
      <c r="TXM940" s="14"/>
      <c r="TXN940" s="14"/>
      <c r="TXO940" s="14"/>
      <c r="TXP940" s="14"/>
      <c r="TXQ940" s="14"/>
      <c r="TXR940" s="14"/>
      <c r="TXS940" s="14"/>
      <c r="TXT940" s="14"/>
      <c r="TXU940" s="14"/>
      <c r="TXV940" s="14"/>
      <c r="TXW940" s="14"/>
      <c r="TXX940" s="14"/>
      <c r="TXY940" s="14"/>
      <c r="TXZ940" s="14"/>
      <c r="TYA940" s="14"/>
      <c r="TYB940" s="14"/>
      <c r="TYC940" s="14"/>
      <c r="TYD940" s="14"/>
      <c r="TYE940" s="14"/>
      <c r="TYF940" s="14"/>
      <c r="TYG940" s="14"/>
      <c r="TYH940" s="14"/>
      <c r="TYI940" s="14"/>
      <c r="TYJ940" s="14"/>
      <c r="TYK940" s="14"/>
      <c r="TYL940" s="14"/>
      <c r="TYM940" s="14"/>
      <c r="TYN940" s="14"/>
      <c r="TYO940" s="14"/>
      <c r="TYP940" s="14"/>
      <c r="TYQ940" s="14"/>
      <c r="TYR940" s="14"/>
      <c r="TYS940" s="14"/>
      <c r="TYT940" s="14"/>
      <c r="TYU940" s="14"/>
      <c r="TYV940" s="14"/>
      <c r="TYW940" s="14"/>
      <c r="TYX940" s="14"/>
      <c r="TYY940" s="14"/>
      <c r="TYZ940" s="14"/>
      <c r="TZA940" s="14"/>
      <c r="TZB940" s="14"/>
      <c r="TZC940" s="14"/>
      <c r="TZD940" s="14"/>
      <c r="TZE940" s="14"/>
      <c r="TZF940" s="14"/>
      <c r="TZG940" s="14"/>
      <c r="TZH940" s="14"/>
      <c r="TZI940" s="14"/>
      <c r="TZJ940" s="14"/>
      <c r="TZK940" s="14"/>
      <c r="TZL940" s="14"/>
      <c r="TZM940" s="14"/>
      <c r="TZN940" s="14"/>
      <c r="TZO940" s="14"/>
      <c r="TZP940" s="14"/>
      <c r="TZQ940" s="14"/>
      <c r="TZR940" s="14"/>
      <c r="TZS940" s="14"/>
      <c r="TZT940" s="14"/>
      <c r="TZU940" s="14"/>
      <c r="TZV940" s="14"/>
      <c r="TZW940" s="14"/>
      <c r="TZX940" s="14"/>
      <c r="TZY940" s="14"/>
      <c r="TZZ940" s="14"/>
      <c r="UAA940" s="14"/>
      <c r="UAB940" s="14"/>
      <c r="UAC940" s="14"/>
      <c r="UAD940" s="14"/>
      <c r="UAE940" s="14"/>
      <c r="UAF940" s="14"/>
      <c r="UAG940" s="14"/>
      <c r="UAH940" s="14"/>
      <c r="UAI940" s="14"/>
      <c r="UAJ940" s="14"/>
      <c r="UAK940" s="14"/>
      <c r="UAL940" s="14"/>
      <c r="UAM940" s="14"/>
      <c r="UAN940" s="14"/>
      <c r="UAO940" s="14"/>
      <c r="UAP940" s="14"/>
      <c r="UAQ940" s="14"/>
      <c r="UAR940" s="14"/>
      <c r="UAS940" s="14"/>
      <c r="UAT940" s="14"/>
      <c r="UAU940" s="14"/>
      <c r="UAV940" s="14"/>
      <c r="UAW940" s="14"/>
      <c r="UAX940" s="14"/>
      <c r="UAY940" s="14"/>
      <c r="UAZ940" s="14"/>
      <c r="UBA940" s="14"/>
      <c r="UBB940" s="14"/>
      <c r="UBC940" s="14"/>
      <c r="UBD940" s="14"/>
      <c r="UBE940" s="14"/>
      <c r="UBF940" s="14"/>
      <c r="UBG940" s="14"/>
      <c r="UBH940" s="14"/>
      <c r="UBI940" s="14"/>
      <c r="UBJ940" s="14"/>
      <c r="UBK940" s="14"/>
      <c r="UBL940" s="14"/>
      <c r="UBM940" s="14"/>
      <c r="UBN940" s="14"/>
      <c r="UBO940" s="14"/>
      <c r="UBP940" s="14"/>
      <c r="UBQ940" s="14"/>
      <c r="UBR940" s="14"/>
      <c r="UBS940" s="14"/>
      <c r="UBT940" s="14"/>
      <c r="UBU940" s="14"/>
      <c r="UBV940" s="14"/>
      <c r="UBW940" s="14"/>
      <c r="UBX940" s="14"/>
      <c r="UBY940" s="14"/>
      <c r="UBZ940" s="14"/>
      <c r="UCA940" s="14"/>
      <c r="UCB940" s="14"/>
      <c r="UCC940" s="14"/>
      <c r="UCD940" s="14"/>
      <c r="UCE940" s="14"/>
      <c r="UCF940" s="14"/>
      <c r="UCG940" s="14"/>
      <c r="UCH940" s="14"/>
      <c r="UCI940" s="14"/>
      <c r="UCJ940" s="14"/>
      <c r="UCK940" s="14"/>
      <c r="UCL940" s="14"/>
      <c r="UCM940" s="14"/>
      <c r="UCN940" s="14"/>
      <c r="UCO940" s="14"/>
      <c r="UCP940" s="14"/>
      <c r="UCQ940" s="14"/>
      <c r="UCR940" s="14"/>
      <c r="UCS940" s="14"/>
      <c r="UCT940" s="14"/>
      <c r="UCU940" s="14"/>
      <c r="UCV940" s="14"/>
      <c r="UCW940" s="14"/>
      <c r="UCX940" s="14"/>
      <c r="UCY940" s="14"/>
      <c r="UCZ940" s="14"/>
      <c r="UDA940" s="14"/>
      <c r="UDB940" s="14"/>
      <c r="UDC940" s="14"/>
      <c r="UDD940" s="14"/>
      <c r="UDE940" s="14"/>
      <c r="UDF940" s="14"/>
      <c r="UDG940" s="14"/>
      <c r="UDH940" s="14"/>
      <c r="UDI940" s="14"/>
      <c r="UDJ940" s="14"/>
      <c r="UDK940" s="14"/>
      <c r="UDL940" s="14"/>
      <c r="UDM940" s="14"/>
      <c r="UDN940" s="14"/>
      <c r="UDO940" s="14"/>
      <c r="UDP940" s="14"/>
      <c r="UDQ940" s="14"/>
      <c r="UDR940" s="14"/>
      <c r="UDS940" s="14"/>
      <c r="UDT940" s="14"/>
      <c r="UDU940" s="14"/>
      <c r="UDV940" s="14"/>
      <c r="UDW940" s="14"/>
      <c r="UDX940" s="14"/>
      <c r="UDY940" s="14"/>
      <c r="UDZ940" s="14"/>
      <c r="UEA940" s="14"/>
      <c r="UEB940" s="14"/>
      <c r="UEC940" s="14"/>
      <c r="UED940" s="14"/>
      <c r="UEE940" s="14"/>
      <c r="UEF940" s="14"/>
      <c r="UEG940" s="14"/>
      <c r="UEH940" s="14"/>
      <c r="UEI940" s="14"/>
      <c r="UEJ940" s="14"/>
      <c r="UEK940" s="14"/>
      <c r="UEL940" s="14"/>
      <c r="UEM940" s="14"/>
      <c r="UEN940" s="14"/>
      <c r="UEO940" s="14"/>
      <c r="UEP940" s="14"/>
      <c r="UEQ940" s="14"/>
      <c r="UER940" s="14"/>
      <c r="UES940" s="14"/>
      <c r="UET940" s="14"/>
      <c r="UEU940" s="14"/>
      <c r="UEV940" s="14"/>
      <c r="UEW940" s="14"/>
      <c r="UEX940" s="14"/>
      <c r="UEY940" s="14"/>
      <c r="UEZ940" s="14"/>
      <c r="UFA940" s="14"/>
      <c r="UFB940" s="14"/>
      <c r="UFC940" s="14"/>
      <c r="UFD940" s="14"/>
      <c r="UFE940" s="14"/>
      <c r="UFF940" s="14"/>
      <c r="UFG940" s="14"/>
      <c r="UFH940" s="14"/>
      <c r="UFI940" s="14"/>
      <c r="UFJ940" s="14"/>
      <c r="UFK940" s="14"/>
      <c r="UFL940" s="14"/>
      <c r="UFM940" s="14"/>
      <c r="UFN940" s="14"/>
      <c r="UFO940" s="14"/>
      <c r="UFP940" s="14"/>
      <c r="UFQ940" s="14"/>
      <c r="UFR940" s="14"/>
      <c r="UFS940" s="14"/>
      <c r="UFT940" s="14"/>
      <c r="UFU940" s="14"/>
      <c r="UFV940" s="14"/>
      <c r="UFW940" s="14"/>
      <c r="UFX940" s="14"/>
      <c r="UFY940" s="14"/>
      <c r="UFZ940" s="14"/>
      <c r="UGA940" s="14"/>
      <c r="UGB940" s="14"/>
      <c r="UGC940" s="14"/>
      <c r="UGD940" s="14"/>
      <c r="UGE940" s="14"/>
      <c r="UGF940" s="14"/>
      <c r="UGG940" s="14"/>
      <c r="UGH940" s="14"/>
      <c r="UGI940" s="14"/>
      <c r="UGJ940" s="14"/>
      <c r="UGK940" s="14"/>
      <c r="UGL940" s="14"/>
      <c r="UGM940" s="14"/>
      <c r="UGN940" s="14"/>
      <c r="UGO940" s="14"/>
      <c r="UGP940" s="14"/>
      <c r="UGQ940" s="14"/>
      <c r="UGR940" s="14"/>
      <c r="UGS940" s="14"/>
      <c r="UGT940" s="14"/>
      <c r="UGU940" s="14"/>
      <c r="UGV940" s="14"/>
      <c r="UGW940" s="14"/>
      <c r="UGX940" s="14"/>
      <c r="UGY940" s="14"/>
      <c r="UGZ940" s="14"/>
      <c r="UHA940" s="14"/>
      <c r="UHB940" s="14"/>
      <c r="UHC940" s="14"/>
      <c r="UHD940" s="14"/>
      <c r="UHE940" s="14"/>
      <c r="UHF940" s="14"/>
      <c r="UHG940" s="14"/>
      <c r="UHH940" s="14"/>
      <c r="UHI940" s="14"/>
      <c r="UHJ940" s="14"/>
      <c r="UHK940" s="14"/>
      <c r="UHL940" s="14"/>
      <c r="UHM940" s="14"/>
      <c r="UHN940" s="14"/>
      <c r="UHO940" s="14"/>
      <c r="UHP940" s="14"/>
      <c r="UHQ940" s="14"/>
      <c r="UHR940" s="14"/>
      <c r="UHS940" s="14"/>
      <c r="UHT940" s="14"/>
      <c r="UHU940" s="14"/>
      <c r="UHV940" s="14"/>
      <c r="UHW940" s="14"/>
      <c r="UHX940" s="14"/>
      <c r="UHY940" s="14"/>
      <c r="UHZ940" s="14"/>
      <c r="UIA940" s="14"/>
      <c r="UIB940" s="14"/>
      <c r="UIC940" s="14"/>
      <c r="UID940" s="14"/>
      <c r="UIE940" s="14"/>
      <c r="UIF940" s="14"/>
      <c r="UIG940" s="14"/>
      <c r="UIH940" s="14"/>
      <c r="UII940" s="14"/>
      <c r="UIJ940" s="14"/>
      <c r="UIK940" s="14"/>
      <c r="UIL940" s="14"/>
      <c r="UIM940" s="14"/>
      <c r="UIN940" s="14"/>
      <c r="UIO940" s="14"/>
      <c r="UIP940" s="14"/>
      <c r="UIQ940" s="14"/>
      <c r="UIR940" s="14"/>
      <c r="UIS940" s="14"/>
      <c r="UIT940" s="14"/>
      <c r="UIU940" s="14"/>
      <c r="UIV940" s="14"/>
      <c r="UIW940" s="14"/>
      <c r="UIX940" s="14"/>
      <c r="UIY940" s="14"/>
      <c r="UIZ940" s="14"/>
      <c r="UJA940" s="14"/>
      <c r="UJB940" s="14"/>
      <c r="UJC940" s="14"/>
      <c r="UJD940" s="14"/>
      <c r="UJE940" s="14"/>
      <c r="UJF940" s="14"/>
      <c r="UJG940" s="14"/>
      <c r="UJH940" s="14"/>
      <c r="UJI940" s="14"/>
      <c r="UJJ940" s="14"/>
      <c r="UJK940" s="14"/>
      <c r="UJL940" s="14"/>
      <c r="UJM940" s="14"/>
      <c r="UJN940" s="14"/>
      <c r="UJO940" s="14"/>
      <c r="UJP940" s="14"/>
      <c r="UJQ940" s="14"/>
      <c r="UJR940" s="14"/>
      <c r="UJS940" s="14"/>
      <c r="UJT940" s="14"/>
      <c r="UJU940" s="14"/>
      <c r="UJV940" s="14"/>
      <c r="UJW940" s="14"/>
      <c r="UJX940" s="14"/>
      <c r="UJY940" s="14"/>
      <c r="UJZ940" s="14"/>
      <c r="UKA940" s="14"/>
      <c r="UKB940" s="14"/>
      <c r="UKC940" s="14"/>
      <c r="UKD940" s="14"/>
      <c r="UKE940" s="14"/>
      <c r="UKF940" s="14"/>
      <c r="UKG940" s="14"/>
      <c r="UKH940" s="14"/>
      <c r="UKI940" s="14"/>
      <c r="UKJ940" s="14"/>
      <c r="UKK940" s="14"/>
      <c r="UKL940" s="14"/>
      <c r="UKM940" s="14"/>
      <c r="UKN940" s="14"/>
      <c r="UKO940" s="14"/>
      <c r="UKP940" s="14"/>
      <c r="UKQ940" s="14"/>
      <c r="UKR940" s="14"/>
      <c r="UKS940" s="14"/>
      <c r="UKT940" s="14"/>
      <c r="UKU940" s="14"/>
      <c r="UKV940" s="14"/>
      <c r="UKW940" s="14"/>
      <c r="UKX940" s="14"/>
      <c r="UKY940" s="14"/>
      <c r="UKZ940" s="14"/>
      <c r="ULA940" s="14"/>
      <c r="ULB940" s="14"/>
      <c r="ULC940" s="14"/>
      <c r="ULD940" s="14"/>
      <c r="ULE940" s="14"/>
      <c r="ULF940" s="14"/>
      <c r="ULG940" s="14"/>
      <c r="ULH940" s="14"/>
      <c r="ULI940" s="14"/>
      <c r="ULJ940" s="14"/>
      <c r="ULK940" s="14"/>
      <c r="ULL940" s="14"/>
      <c r="ULM940" s="14"/>
      <c r="ULN940" s="14"/>
      <c r="ULO940" s="14"/>
      <c r="ULP940" s="14"/>
      <c r="ULQ940" s="14"/>
      <c r="ULR940" s="14"/>
      <c r="ULS940" s="14"/>
      <c r="ULT940" s="14"/>
      <c r="ULU940" s="14"/>
      <c r="ULV940" s="14"/>
      <c r="ULW940" s="14"/>
      <c r="ULX940" s="14"/>
      <c r="ULY940" s="14"/>
      <c r="ULZ940" s="14"/>
      <c r="UMA940" s="14"/>
      <c r="UMB940" s="14"/>
      <c r="UMC940" s="14"/>
      <c r="UMD940" s="14"/>
      <c r="UME940" s="14"/>
      <c r="UMF940" s="14"/>
      <c r="UMG940" s="14"/>
      <c r="UMH940" s="14"/>
      <c r="UMI940" s="14"/>
      <c r="UMJ940" s="14"/>
      <c r="UMK940" s="14"/>
      <c r="UML940" s="14"/>
      <c r="UMM940" s="14"/>
      <c r="UMN940" s="14"/>
      <c r="UMO940" s="14"/>
      <c r="UMP940" s="14"/>
      <c r="UMQ940" s="14"/>
      <c r="UMR940" s="14"/>
      <c r="UMS940" s="14"/>
      <c r="UMT940" s="14"/>
      <c r="UMU940" s="14"/>
      <c r="UMV940" s="14"/>
      <c r="UMW940" s="14"/>
      <c r="UMX940" s="14"/>
      <c r="UMY940" s="14"/>
      <c r="UMZ940" s="14"/>
      <c r="UNA940" s="14"/>
      <c r="UNB940" s="14"/>
      <c r="UNC940" s="14"/>
      <c r="UND940" s="14"/>
      <c r="UNE940" s="14"/>
      <c r="UNF940" s="14"/>
      <c r="UNG940" s="14"/>
      <c r="UNH940" s="14"/>
      <c r="UNI940" s="14"/>
      <c r="UNJ940" s="14"/>
      <c r="UNK940" s="14"/>
      <c r="UNL940" s="14"/>
      <c r="UNM940" s="14"/>
      <c r="UNN940" s="14"/>
      <c r="UNO940" s="14"/>
      <c r="UNP940" s="14"/>
      <c r="UNQ940" s="14"/>
      <c r="UNR940" s="14"/>
      <c r="UNS940" s="14"/>
      <c r="UNT940" s="14"/>
      <c r="UNU940" s="14"/>
      <c r="UNV940" s="14"/>
      <c r="UNW940" s="14"/>
      <c r="UNX940" s="14"/>
      <c r="UNY940" s="14"/>
      <c r="UNZ940" s="14"/>
      <c r="UOA940" s="14"/>
      <c r="UOB940" s="14"/>
      <c r="UOC940" s="14"/>
      <c r="UOD940" s="14"/>
      <c r="UOE940" s="14"/>
      <c r="UOF940" s="14"/>
      <c r="UOG940" s="14"/>
      <c r="UOH940" s="14"/>
      <c r="UOI940" s="14"/>
      <c r="UOJ940" s="14"/>
      <c r="UOK940" s="14"/>
      <c r="UOL940" s="14"/>
      <c r="UOM940" s="14"/>
      <c r="UON940" s="14"/>
      <c r="UOO940" s="14"/>
      <c r="UOP940" s="14"/>
      <c r="UOQ940" s="14"/>
      <c r="UOR940" s="14"/>
      <c r="UOS940" s="14"/>
      <c r="UOT940" s="14"/>
      <c r="UOU940" s="14"/>
      <c r="UOV940" s="14"/>
      <c r="UOW940" s="14"/>
      <c r="UOX940" s="14"/>
      <c r="UOY940" s="14"/>
      <c r="UOZ940" s="14"/>
      <c r="UPA940" s="14"/>
      <c r="UPB940" s="14"/>
      <c r="UPC940" s="14"/>
      <c r="UPD940" s="14"/>
      <c r="UPE940" s="14"/>
      <c r="UPF940" s="14"/>
      <c r="UPG940" s="14"/>
      <c r="UPH940" s="14"/>
      <c r="UPI940" s="14"/>
      <c r="UPJ940" s="14"/>
      <c r="UPK940" s="14"/>
      <c r="UPL940" s="14"/>
      <c r="UPM940" s="14"/>
      <c r="UPN940" s="14"/>
      <c r="UPO940" s="14"/>
      <c r="UPP940" s="14"/>
      <c r="UPQ940" s="14"/>
      <c r="UPR940" s="14"/>
      <c r="UPS940" s="14"/>
      <c r="UPT940" s="14"/>
      <c r="UPU940" s="14"/>
      <c r="UPV940" s="14"/>
      <c r="UPW940" s="14"/>
      <c r="UPX940" s="14"/>
      <c r="UPY940" s="14"/>
      <c r="UPZ940" s="14"/>
      <c r="UQA940" s="14"/>
      <c r="UQB940" s="14"/>
      <c r="UQC940" s="14"/>
      <c r="UQD940" s="14"/>
      <c r="UQE940" s="14"/>
      <c r="UQF940" s="14"/>
      <c r="UQG940" s="14"/>
      <c r="UQH940" s="14"/>
      <c r="UQI940" s="14"/>
      <c r="UQJ940" s="14"/>
      <c r="UQK940" s="14"/>
      <c r="UQL940" s="14"/>
      <c r="UQM940" s="14"/>
      <c r="UQN940" s="14"/>
      <c r="UQO940" s="14"/>
      <c r="UQP940" s="14"/>
      <c r="UQQ940" s="14"/>
      <c r="UQR940" s="14"/>
      <c r="UQS940" s="14"/>
      <c r="UQT940" s="14"/>
      <c r="UQU940" s="14"/>
      <c r="UQV940" s="14"/>
      <c r="UQW940" s="14"/>
      <c r="UQX940" s="14"/>
      <c r="UQY940" s="14"/>
      <c r="UQZ940" s="14"/>
      <c r="URA940" s="14"/>
      <c r="URB940" s="14"/>
      <c r="URC940" s="14"/>
      <c r="URD940" s="14"/>
      <c r="URE940" s="14"/>
      <c r="URF940" s="14"/>
      <c r="URG940" s="14"/>
      <c r="URH940" s="14"/>
      <c r="URI940" s="14"/>
      <c r="URJ940" s="14"/>
      <c r="URK940" s="14"/>
      <c r="URL940" s="14"/>
      <c r="URM940" s="14"/>
      <c r="URN940" s="14"/>
      <c r="URO940" s="14"/>
      <c r="URP940" s="14"/>
      <c r="URQ940" s="14"/>
      <c r="URR940" s="14"/>
      <c r="URS940" s="14"/>
      <c r="URT940" s="14"/>
      <c r="URU940" s="14"/>
      <c r="URV940" s="14"/>
      <c r="URW940" s="14"/>
      <c r="URX940" s="14"/>
      <c r="URY940" s="14"/>
      <c r="URZ940" s="14"/>
      <c r="USA940" s="14"/>
      <c r="USB940" s="14"/>
      <c r="USC940" s="14"/>
      <c r="USD940" s="14"/>
      <c r="USE940" s="14"/>
      <c r="USF940" s="14"/>
      <c r="USG940" s="14"/>
      <c r="USH940" s="14"/>
      <c r="USI940" s="14"/>
      <c r="USJ940" s="14"/>
      <c r="USK940" s="14"/>
      <c r="USL940" s="14"/>
      <c r="USM940" s="14"/>
      <c r="USN940" s="14"/>
      <c r="USO940" s="14"/>
      <c r="USP940" s="14"/>
      <c r="USQ940" s="14"/>
      <c r="USR940" s="14"/>
      <c r="USS940" s="14"/>
      <c r="UST940" s="14"/>
      <c r="USU940" s="14"/>
      <c r="USV940" s="14"/>
      <c r="USW940" s="14"/>
      <c r="USX940" s="14"/>
      <c r="USY940" s="14"/>
      <c r="USZ940" s="14"/>
      <c r="UTA940" s="14"/>
      <c r="UTB940" s="14"/>
      <c r="UTC940" s="14"/>
      <c r="UTD940" s="14"/>
      <c r="UTE940" s="14"/>
      <c r="UTF940" s="14"/>
      <c r="UTG940" s="14"/>
      <c r="UTH940" s="14"/>
      <c r="UTI940" s="14"/>
      <c r="UTJ940" s="14"/>
      <c r="UTK940" s="14"/>
      <c r="UTL940" s="14"/>
      <c r="UTM940" s="14"/>
      <c r="UTN940" s="14"/>
      <c r="UTO940" s="14"/>
      <c r="UTP940" s="14"/>
      <c r="UTQ940" s="14"/>
      <c r="UTR940" s="14"/>
      <c r="UTS940" s="14"/>
      <c r="UTT940" s="14"/>
      <c r="UTU940" s="14"/>
      <c r="UTV940" s="14"/>
      <c r="UTW940" s="14"/>
      <c r="UTX940" s="14"/>
      <c r="UTY940" s="14"/>
      <c r="UTZ940" s="14"/>
      <c r="UUA940" s="14"/>
      <c r="UUB940" s="14"/>
      <c r="UUC940" s="14"/>
      <c r="UUD940" s="14"/>
      <c r="UUE940" s="14"/>
      <c r="UUF940" s="14"/>
      <c r="UUG940" s="14"/>
      <c r="UUH940" s="14"/>
      <c r="UUI940" s="14"/>
      <c r="UUJ940" s="14"/>
      <c r="UUK940" s="14"/>
      <c r="UUL940" s="14"/>
      <c r="UUM940" s="14"/>
      <c r="UUN940" s="14"/>
      <c r="UUO940" s="14"/>
      <c r="UUP940" s="14"/>
      <c r="UUQ940" s="14"/>
      <c r="UUR940" s="14"/>
      <c r="UUS940" s="14"/>
      <c r="UUT940" s="14"/>
      <c r="UUU940" s="14"/>
      <c r="UUV940" s="14"/>
      <c r="UUW940" s="14"/>
      <c r="UUX940" s="14"/>
      <c r="UUY940" s="14"/>
      <c r="UUZ940" s="14"/>
      <c r="UVA940" s="14"/>
      <c r="UVB940" s="14"/>
      <c r="UVC940" s="14"/>
      <c r="UVD940" s="14"/>
      <c r="UVE940" s="14"/>
      <c r="UVF940" s="14"/>
      <c r="UVG940" s="14"/>
      <c r="UVH940" s="14"/>
      <c r="UVI940" s="14"/>
      <c r="UVJ940" s="14"/>
      <c r="UVK940" s="14"/>
      <c r="UVL940" s="14"/>
      <c r="UVM940" s="14"/>
      <c r="UVN940" s="14"/>
      <c r="UVO940" s="14"/>
      <c r="UVP940" s="14"/>
      <c r="UVQ940" s="14"/>
      <c r="UVR940" s="14"/>
      <c r="UVS940" s="14"/>
      <c r="UVT940" s="14"/>
      <c r="UVU940" s="14"/>
      <c r="UVV940" s="14"/>
      <c r="UVW940" s="14"/>
      <c r="UVX940" s="14"/>
      <c r="UVY940" s="14"/>
      <c r="UVZ940" s="14"/>
      <c r="UWA940" s="14"/>
      <c r="UWB940" s="14"/>
      <c r="UWC940" s="14"/>
      <c r="UWD940" s="14"/>
      <c r="UWE940" s="14"/>
      <c r="UWF940" s="14"/>
      <c r="UWG940" s="14"/>
      <c r="UWH940" s="14"/>
      <c r="UWI940" s="14"/>
      <c r="UWJ940" s="14"/>
      <c r="UWK940" s="14"/>
      <c r="UWL940" s="14"/>
      <c r="UWM940" s="14"/>
      <c r="UWN940" s="14"/>
      <c r="UWO940" s="14"/>
      <c r="UWP940" s="14"/>
      <c r="UWQ940" s="14"/>
      <c r="UWR940" s="14"/>
      <c r="UWS940" s="14"/>
      <c r="UWT940" s="14"/>
      <c r="UWU940" s="14"/>
      <c r="UWV940" s="14"/>
      <c r="UWW940" s="14"/>
      <c r="UWX940" s="14"/>
      <c r="UWY940" s="14"/>
      <c r="UWZ940" s="14"/>
      <c r="UXA940" s="14"/>
      <c r="UXB940" s="14"/>
      <c r="UXC940" s="14"/>
      <c r="UXD940" s="14"/>
      <c r="UXE940" s="14"/>
      <c r="UXF940" s="14"/>
      <c r="UXG940" s="14"/>
      <c r="UXH940" s="14"/>
      <c r="UXI940" s="14"/>
      <c r="UXJ940" s="14"/>
      <c r="UXK940" s="14"/>
      <c r="UXL940" s="14"/>
      <c r="UXM940" s="14"/>
      <c r="UXN940" s="14"/>
      <c r="UXO940" s="14"/>
      <c r="UXP940" s="14"/>
      <c r="UXQ940" s="14"/>
      <c r="UXR940" s="14"/>
      <c r="UXS940" s="14"/>
      <c r="UXT940" s="14"/>
      <c r="UXU940" s="14"/>
      <c r="UXV940" s="14"/>
      <c r="UXW940" s="14"/>
      <c r="UXX940" s="14"/>
      <c r="UXY940" s="14"/>
      <c r="UXZ940" s="14"/>
      <c r="UYA940" s="14"/>
      <c r="UYB940" s="14"/>
      <c r="UYC940" s="14"/>
      <c r="UYD940" s="14"/>
      <c r="UYE940" s="14"/>
      <c r="UYF940" s="14"/>
      <c r="UYG940" s="14"/>
      <c r="UYH940" s="14"/>
      <c r="UYI940" s="14"/>
      <c r="UYJ940" s="14"/>
      <c r="UYK940" s="14"/>
      <c r="UYL940" s="14"/>
      <c r="UYM940" s="14"/>
      <c r="UYN940" s="14"/>
      <c r="UYO940" s="14"/>
      <c r="UYP940" s="14"/>
      <c r="UYQ940" s="14"/>
      <c r="UYR940" s="14"/>
      <c r="UYS940" s="14"/>
      <c r="UYT940" s="14"/>
      <c r="UYU940" s="14"/>
      <c r="UYV940" s="14"/>
      <c r="UYW940" s="14"/>
      <c r="UYX940" s="14"/>
      <c r="UYY940" s="14"/>
      <c r="UYZ940" s="14"/>
      <c r="UZA940" s="14"/>
      <c r="UZB940" s="14"/>
      <c r="UZC940" s="14"/>
      <c r="UZD940" s="14"/>
      <c r="UZE940" s="14"/>
      <c r="UZF940" s="14"/>
      <c r="UZG940" s="14"/>
      <c r="UZH940" s="14"/>
      <c r="UZI940" s="14"/>
      <c r="UZJ940" s="14"/>
      <c r="UZK940" s="14"/>
      <c r="UZL940" s="14"/>
      <c r="UZM940" s="14"/>
      <c r="UZN940" s="14"/>
      <c r="UZO940" s="14"/>
      <c r="UZP940" s="14"/>
      <c r="UZQ940" s="14"/>
      <c r="UZR940" s="14"/>
      <c r="UZS940" s="14"/>
      <c r="UZT940" s="14"/>
      <c r="UZU940" s="14"/>
      <c r="UZV940" s="14"/>
      <c r="UZW940" s="14"/>
      <c r="UZX940" s="14"/>
      <c r="UZY940" s="14"/>
      <c r="UZZ940" s="14"/>
      <c r="VAA940" s="14"/>
      <c r="VAB940" s="14"/>
      <c r="VAC940" s="14"/>
      <c r="VAD940" s="14"/>
      <c r="VAE940" s="14"/>
      <c r="VAF940" s="14"/>
      <c r="VAG940" s="14"/>
      <c r="VAH940" s="14"/>
      <c r="VAI940" s="14"/>
      <c r="VAJ940" s="14"/>
      <c r="VAK940" s="14"/>
      <c r="VAL940" s="14"/>
      <c r="VAM940" s="14"/>
      <c r="VAN940" s="14"/>
      <c r="VAO940" s="14"/>
      <c r="VAP940" s="14"/>
      <c r="VAQ940" s="14"/>
      <c r="VAR940" s="14"/>
      <c r="VAS940" s="14"/>
      <c r="VAT940" s="14"/>
      <c r="VAU940" s="14"/>
      <c r="VAV940" s="14"/>
      <c r="VAW940" s="14"/>
      <c r="VAX940" s="14"/>
      <c r="VAY940" s="14"/>
      <c r="VAZ940" s="14"/>
      <c r="VBA940" s="14"/>
      <c r="VBB940" s="14"/>
      <c r="VBC940" s="14"/>
      <c r="VBD940" s="14"/>
      <c r="VBE940" s="14"/>
      <c r="VBF940" s="14"/>
      <c r="VBG940" s="14"/>
      <c r="VBH940" s="14"/>
      <c r="VBI940" s="14"/>
      <c r="VBJ940" s="14"/>
      <c r="VBK940" s="14"/>
      <c r="VBL940" s="14"/>
      <c r="VBM940" s="14"/>
      <c r="VBN940" s="14"/>
      <c r="VBO940" s="14"/>
      <c r="VBP940" s="14"/>
      <c r="VBQ940" s="14"/>
      <c r="VBR940" s="14"/>
      <c r="VBS940" s="14"/>
      <c r="VBT940" s="14"/>
      <c r="VBU940" s="14"/>
      <c r="VBV940" s="14"/>
      <c r="VBW940" s="14"/>
      <c r="VBX940" s="14"/>
      <c r="VBY940" s="14"/>
      <c r="VBZ940" s="14"/>
      <c r="VCA940" s="14"/>
      <c r="VCB940" s="14"/>
      <c r="VCC940" s="14"/>
      <c r="VCD940" s="14"/>
      <c r="VCE940" s="14"/>
      <c r="VCF940" s="14"/>
      <c r="VCG940" s="14"/>
      <c r="VCH940" s="14"/>
      <c r="VCI940" s="14"/>
      <c r="VCJ940" s="14"/>
      <c r="VCK940" s="14"/>
      <c r="VCL940" s="14"/>
      <c r="VCM940" s="14"/>
      <c r="VCN940" s="14"/>
      <c r="VCO940" s="14"/>
      <c r="VCP940" s="14"/>
      <c r="VCQ940" s="14"/>
      <c r="VCR940" s="14"/>
      <c r="VCS940" s="14"/>
      <c r="VCT940" s="14"/>
      <c r="VCU940" s="14"/>
      <c r="VCV940" s="14"/>
      <c r="VCW940" s="14"/>
      <c r="VCX940" s="14"/>
      <c r="VCY940" s="14"/>
      <c r="VCZ940" s="14"/>
      <c r="VDA940" s="14"/>
      <c r="VDB940" s="14"/>
      <c r="VDC940" s="14"/>
      <c r="VDD940" s="14"/>
      <c r="VDE940" s="14"/>
      <c r="VDF940" s="14"/>
      <c r="VDG940" s="14"/>
      <c r="VDH940" s="14"/>
      <c r="VDI940" s="14"/>
      <c r="VDJ940" s="14"/>
      <c r="VDK940" s="14"/>
      <c r="VDL940" s="14"/>
      <c r="VDM940" s="14"/>
      <c r="VDN940" s="14"/>
      <c r="VDO940" s="14"/>
      <c r="VDP940" s="14"/>
      <c r="VDQ940" s="14"/>
      <c r="VDR940" s="14"/>
      <c r="VDS940" s="14"/>
      <c r="VDT940" s="14"/>
      <c r="VDU940" s="14"/>
      <c r="VDV940" s="14"/>
      <c r="VDW940" s="14"/>
      <c r="VDX940" s="14"/>
      <c r="VDY940" s="14"/>
      <c r="VDZ940" s="14"/>
      <c r="VEA940" s="14"/>
      <c r="VEB940" s="14"/>
      <c r="VEC940" s="14"/>
      <c r="VED940" s="14"/>
      <c r="VEE940" s="14"/>
      <c r="VEF940" s="14"/>
      <c r="VEG940" s="14"/>
      <c r="VEH940" s="14"/>
      <c r="VEI940" s="14"/>
      <c r="VEJ940" s="14"/>
      <c r="VEK940" s="14"/>
      <c r="VEL940" s="14"/>
      <c r="VEM940" s="14"/>
      <c r="VEN940" s="14"/>
      <c r="VEO940" s="14"/>
      <c r="VEP940" s="14"/>
      <c r="VEQ940" s="14"/>
      <c r="VER940" s="14"/>
      <c r="VES940" s="14"/>
      <c r="VET940" s="14"/>
      <c r="VEU940" s="14"/>
      <c r="VEV940" s="14"/>
      <c r="VEW940" s="14"/>
      <c r="VEX940" s="14"/>
      <c r="VEY940" s="14"/>
      <c r="VEZ940" s="14"/>
      <c r="VFA940" s="14"/>
      <c r="VFB940" s="14"/>
      <c r="VFC940" s="14"/>
      <c r="VFD940" s="14"/>
      <c r="VFE940" s="14"/>
      <c r="VFF940" s="14"/>
      <c r="VFG940" s="14"/>
      <c r="VFH940" s="14"/>
      <c r="VFI940" s="14"/>
      <c r="VFJ940" s="14"/>
      <c r="VFK940" s="14"/>
      <c r="VFL940" s="14"/>
      <c r="VFM940" s="14"/>
      <c r="VFN940" s="14"/>
      <c r="VFO940" s="14"/>
      <c r="VFP940" s="14"/>
      <c r="VFQ940" s="14"/>
      <c r="VFR940" s="14"/>
      <c r="VFS940" s="14"/>
      <c r="VFT940" s="14"/>
      <c r="VFU940" s="14"/>
      <c r="VFV940" s="14"/>
      <c r="VFW940" s="14"/>
      <c r="VFX940" s="14"/>
      <c r="VFY940" s="14"/>
      <c r="VFZ940" s="14"/>
      <c r="VGA940" s="14"/>
      <c r="VGB940" s="14"/>
      <c r="VGC940" s="14"/>
      <c r="VGD940" s="14"/>
      <c r="VGE940" s="14"/>
      <c r="VGF940" s="14"/>
      <c r="VGG940" s="14"/>
      <c r="VGH940" s="14"/>
      <c r="VGI940" s="14"/>
      <c r="VGJ940" s="14"/>
      <c r="VGK940" s="14"/>
      <c r="VGL940" s="14"/>
      <c r="VGM940" s="14"/>
      <c r="VGN940" s="14"/>
      <c r="VGO940" s="14"/>
      <c r="VGP940" s="14"/>
      <c r="VGQ940" s="14"/>
      <c r="VGR940" s="14"/>
      <c r="VGS940" s="14"/>
      <c r="VGT940" s="14"/>
      <c r="VGU940" s="14"/>
      <c r="VGV940" s="14"/>
      <c r="VGW940" s="14"/>
      <c r="VGX940" s="14"/>
      <c r="VGY940" s="14"/>
      <c r="VGZ940" s="14"/>
      <c r="VHA940" s="14"/>
      <c r="VHB940" s="14"/>
      <c r="VHC940" s="14"/>
      <c r="VHD940" s="14"/>
      <c r="VHE940" s="14"/>
      <c r="VHF940" s="14"/>
      <c r="VHG940" s="14"/>
      <c r="VHH940" s="14"/>
      <c r="VHI940" s="14"/>
      <c r="VHJ940" s="14"/>
      <c r="VHK940" s="14"/>
      <c r="VHL940" s="14"/>
      <c r="VHM940" s="14"/>
      <c r="VHN940" s="14"/>
      <c r="VHO940" s="14"/>
      <c r="VHP940" s="14"/>
      <c r="VHQ940" s="14"/>
      <c r="VHR940" s="14"/>
      <c r="VHS940" s="14"/>
      <c r="VHT940" s="14"/>
      <c r="VHU940" s="14"/>
      <c r="VHV940" s="14"/>
      <c r="VHW940" s="14"/>
      <c r="VHX940" s="14"/>
      <c r="VHY940" s="14"/>
      <c r="VHZ940" s="14"/>
      <c r="VIA940" s="14"/>
      <c r="VIB940" s="14"/>
      <c r="VIC940" s="14"/>
      <c r="VID940" s="14"/>
      <c r="VIE940" s="14"/>
      <c r="VIF940" s="14"/>
      <c r="VIG940" s="14"/>
      <c r="VIH940" s="14"/>
      <c r="VII940" s="14"/>
      <c r="VIJ940" s="14"/>
      <c r="VIK940" s="14"/>
      <c r="VIL940" s="14"/>
      <c r="VIM940" s="14"/>
      <c r="VIN940" s="14"/>
      <c r="VIO940" s="14"/>
      <c r="VIP940" s="14"/>
      <c r="VIQ940" s="14"/>
      <c r="VIR940" s="14"/>
      <c r="VIS940" s="14"/>
      <c r="VIT940" s="14"/>
      <c r="VIU940" s="14"/>
      <c r="VIV940" s="14"/>
      <c r="VIW940" s="14"/>
      <c r="VIX940" s="14"/>
      <c r="VIY940" s="14"/>
      <c r="VIZ940" s="14"/>
      <c r="VJA940" s="14"/>
      <c r="VJB940" s="14"/>
      <c r="VJC940" s="14"/>
      <c r="VJD940" s="14"/>
      <c r="VJE940" s="14"/>
      <c r="VJF940" s="14"/>
      <c r="VJG940" s="14"/>
      <c r="VJH940" s="14"/>
      <c r="VJI940" s="14"/>
      <c r="VJJ940" s="14"/>
      <c r="VJK940" s="14"/>
      <c r="VJL940" s="14"/>
      <c r="VJM940" s="14"/>
      <c r="VJN940" s="14"/>
      <c r="VJO940" s="14"/>
      <c r="VJP940" s="14"/>
      <c r="VJQ940" s="14"/>
      <c r="VJR940" s="14"/>
      <c r="VJS940" s="14"/>
      <c r="VJT940" s="14"/>
      <c r="VJU940" s="14"/>
      <c r="VJV940" s="14"/>
      <c r="VJW940" s="14"/>
      <c r="VJX940" s="14"/>
      <c r="VJY940" s="14"/>
      <c r="VJZ940" s="14"/>
      <c r="VKA940" s="14"/>
      <c r="VKB940" s="14"/>
      <c r="VKC940" s="14"/>
      <c r="VKD940" s="14"/>
      <c r="VKE940" s="14"/>
      <c r="VKF940" s="14"/>
      <c r="VKG940" s="14"/>
      <c r="VKH940" s="14"/>
      <c r="VKI940" s="14"/>
      <c r="VKJ940" s="14"/>
      <c r="VKK940" s="14"/>
      <c r="VKL940" s="14"/>
      <c r="VKM940" s="14"/>
      <c r="VKN940" s="14"/>
      <c r="VKO940" s="14"/>
      <c r="VKP940" s="14"/>
      <c r="VKQ940" s="14"/>
      <c r="VKR940" s="14"/>
      <c r="VKS940" s="14"/>
      <c r="VKT940" s="14"/>
      <c r="VKU940" s="14"/>
      <c r="VKV940" s="14"/>
      <c r="VKW940" s="14"/>
      <c r="VKX940" s="14"/>
      <c r="VKY940" s="14"/>
      <c r="VKZ940" s="14"/>
      <c r="VLA940" s="14"/>
      <c r="VLB940" s="14"/>
      <c r="VLC940" s="14"/>
      <c r="VLD940" s="14"/>
      <c r="VLE940" s="14"/>
      <c r="VLF940" s="14"/>
      <c r="VLG940" s="14"/>
      <c r="VLH940" s="14"/>
      <c r="VLI940" s="14"/>
      <c r="VLJ940" s="14"/>
      <c r="VLK940" s="14"/>
      <c r="VLL940" s="14"/>
      <c r="VLM940" s="14"/>
      <c r="VLN940" s="14"/>
      <c r="VLO940" s="14"/>
      <c r="VLP940" s="14"/>
      <c r="VLQ940" s="14"/>
      <c r="VLR940" s="14"/>
      <c r="VLS940" s="14"/>
      <c r="VLT940" s="14"/>
      <c r="VLU940" s="14"/>
      <c r="VLV940" s="14"/>
      <c r="VLW940" s="14"/>
      <c r="VLX940" s="14"/>
      <c r="VLY940" s="14"/>
      <c r="VLZ940" s="14"/>
      <c r="VMA940" s="14"/>
      <c r="VMB940" s="14"/>
      <c r="VMC940" s="14"/>
      <c r="VMD940" s="14"/>
      <c r="VME940" s="14"/>
      <c r="VMF940" s="14"/>
      <c r="VMG940" s="14"/>
      <c r="VMH940" s="14"/>
      <c r="VMI940" s="14"/>
      <c r="VMJ940" s="14"/>
      <c r="VMK940" s="14"/>
      <c r="VML940" s="14"/>
      <c r="VMM940" s="14"/>
      <c r="VMN940" s="14"/>
      <c r="VMO940" s="14"/>
      <c r="VMP940" s="14"/>
      <c r="VMQ940" s="14"/>
      <c r="VMR940" s="14"/>
      <c r="VMS940" s="14"/>
      <c r="VMT940" s="14"/>
      <c r="VMU940" s="14"/>
      <c r="VMV940" s="14"/>
      <c r="VMW940" s="14"/>
      <c r="VMX940" s="14"/>
      <c r="VMY940" s="14"/>
      <c r="VMZ940" s="14"/>
      <c r="VNA940" s="14"/>
      <c r="VNB940" s="14"/>
      <c r="VNC940" s="14"/>
      <c r="VND940" s="14"/>
      <c r="VNE940" s="14"/>
      <c r="VNF940" s="14"/>
      <c r="VNG940" s="14"/>
      <c r="VNH940" s="14"/>
      <c r="VNI940" s="14"/>
      <c r="VNJ940" s="14"/>
      <c r="VNK940" s="14"/>
      <c r="VNL940" s="14"/>
      <c r="VNM940" s="14"/>
      <c r="VNN940" s="14"/>
      <c r="VNO940" s="14"/>
      <c r="VNP940" s="14"/>
      <c r="VNQ940" s="14"/>
      <c r="VNR940" s="14"/>
      <c r="VNS940" s="14"/>
      <c r="VNT940" s="14"/>
      <c r="VNU940" s="14"/>
      <c r="VNV940" s="14"/>
      <c r="VNW940" s="14"/>
      <c r="VNX940" s="14"/>
      <c r="VNY940" s="14"/>
      <c r="VNZ940" s="14"/>
      <c r="VOA940" s="14"/>
      <c r="VOB940" s="14"/>
      <c r="VOC940" s="14"/>
      <c r="VOD940" s="14"/>
      <c r="VOE940" s="14"/>
      <c r="VOF940" s="14"/>
      <c r="VOG940" s="14"/>
      <c r="VOH940" s="14"/>
      <c r="VOI940" s="14"/>
      <c r="VOJ940" s="14"/>
      <c r="VOK940" s="14"/>
      <c r="VOL940" s="14"/>
      <c r="VOM940" s="14"/>
      <c r="VON940" s="14"/>
      <c r="VOO940" s="14"/>
      <c r="VOP940" s="14"/>
      <c r="VOQ940" s="14"/>
      <c r="VOR940" s="14"/>
      <c r="VOS940" s="14"/>
      <c r="VOT940" s="14"/>
      <c r="VOU940" s="14"/>
      <c r="VOV940" s="14"/>
      <c r="VOW940" s="14"/>
      <c r="VOX940" s="14"/>
      <c r="VOY940" s="14"/>
      <c r="VOZ940" s="14"/>
      <c r="VPA940" s="14"/>
      <c r="VPB940" s="14"/>
      <c r="VPC940" s="14"/>
      <c r="VPD940" s="14"/>
      <c r="VPE940" s="14"/>
      <c r="VPF940" s="14"/>
      <c r="VPG940" s="14"/>
      <c r="VPH940" s="14"/>
      <c r="VPI940" s="14"/>
      <c r="VPJ940" s="14"/>
      <c r="VPK940" s="14"/>
      <c r="VPL940" s="14"/>
      <c r="VPM940" s="14"/>
      <c r="VPN940" s="14"/>
      <c r="VPO940" s="14"/>
      <c r="VPP940" s="14"/>
      <c r="VPQ940" s="14"/>
      <c r="VPR940" s="14"/>
      <c r="VPS940" s="14"/>
      <c r="VPT940" s="14"/>
      <c r="VPU940" s="14"/>
      <c r="VPV940" s="14"/>
      <c r="VPW940" s="14"/>
      <c r="VPX940" s="14"/>
      <c r="VPY940" s="14"/>
      <c r="VPZ940" s="14"/>
      <c r="VQA940" s="14"/>
      <c r="VQB940" s="14"/>
      <c r="VQC940" s="14"/>
      <c r="VQD940" s="14"/>
      <c r="VQE940" s="14"/>
      <c r="VQF940" s="14"/>
      <c r="VQG940" s="14"/>
      <c r="VQH940" s="14"/>
      <c r="VQI940" s="14"/>
      <c r="VQJ940" s="14"/>
      <c r="VQK940" s="14"/>
      <c r="VQL940" s="14"/>
      <c r="VQM940" s="14"/>
      <c r="VQN940" s="14"/>
      <c r="VQO940" s="14"/>
      <c r="VQP940" s="14"/>
      <c r="VQQ940" s="14"/>
      <c r="VQR940" s="14"/>
      <c r="VQS940" s="14"/>
      <c r="VQT940" s="14"/>
      <c r="VQU940" s="14"/>
      <c r="VQV940" s="14"/>
      <c r="VQW940" s="14"/>
      <c r="VQX940" s="14"/>
      <c r="VQY940" s="14"/>
      <c r="VQZ940" s="14"/>
      <c r="VRA940" s="14"/>
      <c r="VRB940" s="14"/>
      <c r="VRC940" s="14"/>
      <c r="VRD940" s="14"/>
      <c r="VRE940" s="14"/>
      <c r="VRF940" s="14"/>
      <c r="VRG940" s="14"/>
      <c r="VRH940" s="14"/>
      <c r="VRI940" s="14"/>
      <c r="VRJ940" s="14"/>
      <c r="VRK940" s="14"/>
      <c r="VRL940" s="14"/>
      <c r="VRM940" s="14"/>
      <c r="VRN940" s="14"/>
      <c r="VRO940" s="14"/>
      <c r="VRP940" s="14"/>
      <c r="VRQ940" s="14"/>
      <c r="VRR940" s="14"/>
      <c r="VRS940" s="14"/>
      <c r="VRT940" s="14"/>
      <c r="VRU940" s="14"/>
      <c r="VRV940" s="14"/>
      <c r="VRW940" s="14"/>
      <c r="VRX940" s="14"/>
      <c r="VRY940" s="14"/>
      <c r="VRZ940" s="14"/>
      <c r="VSA940" s="14"/>
      <c r="VSB940" s="14"/>
      <c r="VSC940" s="14"/>
      <c r="VSD940" s="14"/>
      <c r="VSE940" s="14"/>
      <c r="VSF940" s="14"/>
      <c r="VSG940" s="14"/>
      <c r="VSH940" s="14"/>
      <c r="VSI940" s="14"/>
      <c r="VSJ940" s="14"/>
      <c r="VSK940" s="14"/>
      <c r="VSL940" s="14"/>
      <c r="VSM940" s="14"/>
      <c r="VSN940" s="14"/>
      <c r="VSO940" s="14"/>
      <c r="VSP940" s="14"/>
      <c r="VSQ940" s="14"/>
      <c r="VSR940" s="14"/>
      <c r="VSS940" s="14"/>
      <c r="VST940" s="14"/>
      <c r="VSU940" s="14"/>
      <c r="VSV940" s="14"/>
      <c r="VSW940" s="14"/>
      <c r="VSX940" s="14"/>
      <c r="VSY940" s="14"/>
      <c r="VSZ940" s="14"/>
      <c r="VTA940" s="14"/>
      <c r="VTB940" s="14"/>
      <c r="VTC940" s="14"/>
      <c r="VTD940" s="14"/>
      <c r="VTE940" s="14"/>
      <c r="VTF940" s="14"/>
      <c r="VTG940" s="14"/>
      <c r="VTH940" s="14"/>
      <c r="VTI940" s="14"/>
      <c r="VTJ940" s="14"/>
      <c r="VTK940" s="14"/>
      <c r="VTL940" s="14"/>
      <c r="VTM940" s="14"/>
      <c r="VTN940" s="14"/>
      <c r="VTO940" s="14"/>
      <c r="VTP940" s="14"/>
      <c r="VTQ940" s="14"/>
      <c r="VTR940" s="14"/>
      <c r="VTS940" s="14"/>
      <c r="VTT940" s="14"/>
      <c r="VTU940" s="14"/>
      <c r="VTV940" s="14"/>
      <c r="VTW940" s="14"/>
      <c r="VTX940" s="14"/>
      <c r="VTY940" s="14"/>
      <c r="VTZ940" s="14"/>
      <c r="VUA940" s="14"/>
      <c r="VUB940" s="14"/>
      <c r="VUC940" s="14"/>
      <c r="VUD940" s="14"/>
      <c r="VUE940" s="14"/>
      <c r="VUF940" s="14"/>
      <c r="VUG940" s="14"/>
      <c r="VUH940" s="14"/>
      <c r="VUI940" s="14"/>
      <c r="VUJ940" s="14"/>
      <c r="VUK940" s="14"/>
      <c r="VUL940" s="14"/>
      <c r="VUM940" s="14"/>
      <c r="VUN940" s="14"/>
      <c r="VUO940" s="14"/>
      <c r="VUP940" s="14"/>
      <c r="VUQ940" s="14"/>
      <c r="VUR940" s="14"/>
      <c r="VUS940" s="14"/>
      <c r="VUT940" s="14"/>
      <c r="VUU940" s="14"/>
      <c r="VUV940" s="14"/>
      <c r="VUW940" s="14"/>
      <c r="VUX940" s="14"/>
      <c r="VUY940" s="14"/>
      <c r="VUZ940" s="14"/>
      <c r="VVA940" s="14"/>
      <c r="VVB940" s="14"/>
      <c r="VVC940" s="14"/>
      <c r="VVD940" s="14"/>
      <c r="VVE940" s="14"/>
      <c r="VVF940" s="14"/>
      <c r="VVG940" s="14"/>
      <c r="VVH940" s="14"/>
      <c r="VVI940" s="14"/>
      <c r="VVJ940" s="14"/>
      <c r="VVK940" s="14"/>
      <c r="VVL940" s="14"/>
      <c r="VVM940" s="14"/>
      <c r="VVN940" s="14"/>
      <c r="VVO940" s="14"/>
      <c r="VVP940" s="14"/>
      <c r="VVQ940" s="14"/>
      <c r="VVR940" s="14"/>
      <c r="VVS940" s="14"/>
      <c r="VVT940" s="14"/>
      <c r="VVU940" s="14"/>
      <c r="VVV940" s="14"/>
      <c r="VVW940" s="14"/>
      <c r="VVX940" s="14"/>
      <c r="VVY940" s="14"/>
      <c r="VVZ940" s="14"/>
      <c r="VWA940" s="14"/>
      <c r="VWB940" s="14"/>
      <c r="VWC940" s="14"/>
      <c r="VWD940" s="14"/>
      <c r="VWE940" s="14"/>
      <c r="VWF940" s="14"/>
      <c r="VWG940" s="14"/>
      <c r="VWH940" s="14"/>
      <c r="VWI940" s="14"/>
      <c r="VWJ940" s="14"/>
      <c r="VWK940" s="14"/>
      <c r="VWL940" s="14"/>
      <c r="VWM940" s="14"/>
      <c r="VWN940" s="14"/>
      <c r="VWO940" s="14"/>
      <c r="VWP940" s="14"/>
      <c r="VWQ940" s="14"/>
      <c r="VWR940" s="14"/>
      <c r="VWS940" s="14"/>
      <c r="VWT940" s="14"/>
      <c r="VWU940" s="14"/>
      <c r="VWV940" s="14"/>
      <c r="VWW940" s="14"/>
      <c r="VWX940" s="14"/>
      <c r="VWY940" s="14"/>
      <c r="VWZ940" s="14"/>
      <c r="VXA940" s="14"/>
      <c r="VXB940" s="14"/>
      <c r="VXC940" s="14"/>
      <c r="VXD940" s="14"/>
      <c r="VXE940" s="14"/>
      <c r="VXF940" s="14"/>
      <c r="VXG940" s="14"/>
      <c r="VXH940" s="14"/>
      <c r="VXI940" s="14"/>
      <c r="VXJ940" s="14"/>
      <c r="VXK940" s="14"/>
      <c r="VXL940" s="14"/>
      <c r="VXM940" s="14"/>
      <c r="VXN940" s="14"/>
      <c r="VXO940" s="14"/>
      <c r="VXP940" s="14"/>
      <c r="VXQ940" s="14"/>
      <c r="VXR940" s="14"/>
      <c r="VXS940" s="14"/>
      <c r="VXT940" s="14"/>
      <c r="VXU940" s="14"/>
      <c r="VXV940" s="14"/>
      <c r="VXW940" s="14"/>
      <c r="VXX940" s="14"/>
      <c r="VXY940" s="14"/>
      <c r="VXZ940" s="14"/>
      <c r="VYA940" s="14"/>
      <c r="VYB940" s="14"/>
      <c r="VYC940" s="14"/>
      <c r="VYD940" s="14"/>
      <c r="VYE940" s="14"/>
      <c r="VYF940" s="14"/>
      <c r="VYG940" s="14"/>
      <c r="VYH940" s="14"/>
      <c r="VYI940" s="14"/>
      <c r="VYJ940" s="14"/>
      <c r="VYK940" s="14"/>
      <c r="VYL940" s="14"/>
      <c r="VYM940" s="14"/>
      <c r="VYN940" s="14"/>
      <c r="VYO940" s="14"/>
      <c r="VYP940" s="14"/>
      <c r="VYQ940" s="14"/>
      <c r="VYR940" s="14"/>
      <c r="VYS940" s="14"/>
      <c r="VYT940" s="14"/>
      <c r="VYU940" s="14"/>
      <c r="VYV940" s="14"/>
      <c r="VYW940" s="14"/>
      <c r="VYX940" s="14"/>
      <c r="VYY940" s="14"/>
      <c r="VYZ940" s="14"/>
      <c r="VZA940" s="14"/>
      <c r="VZB940" s="14"/>
      <c r="VZC940" s="14"/>
      <c r="VZD940" s="14"/>
      <c r="VZE940" s="14"/>
      <c r="VZF940" s="14"/>
      <c r="VZG940" s="14"/>
      <c r="VZH940" s="14"/>
      <c r="VZI940" s="14"/>
      <c r="VZJ940" s="14"/>
      <c r="VZK940" s="14"/>
      <c r="VZL940" s="14"/>
      <c r="VZM940" s="14"/>
      <c r="VZN940" s="14"/>
      <c r="VZO940" s="14"/>
      <c r="VZP940" s="14"/>
      <c r="VZQ940" s="14"/>
      <c r="VZR940" s="14"/>
      <c r="VZS940" s="14"/>
      <c r="VZT940" s="14"/>
      <c r="VZU940" s="14"/>
      <c r="VZV940" s="14"/>
      <c r="VZW940" s="14"/>
      <c r="VZX940" s="14"/>
      <c r="VZY940" s="14"/>
      <c r="VZZ940" s="14"/>
      <c r="WAA940" s="14"/>
      <c r="WAB940" s="14"/>
      <c r="WAC940" s="14"/>
      <c r="WAD940" s="14"/>
      <c r="WAE940" s="14"/>
      <c r="WAF940" s="14"/>
      <c r="WAG940" s="14"/>
      <c r="WAH940" s="14"/>
      <c r="WAI940" s="14"/>
      <c r="WAJ940" s="14"/>
      <c r="WAK940" s="14"/>
      <c r="WAL940" s="14"/>
      <c r="WAM940" s="14"/>
      <c r="WAN940" s="14"/>
      <c r="WAO940" s="14"/>
      <c r="WAP940" s="14"/>
      <c r="WAQ940" s="14"/>
      <c r="WAR940" s="14"/>
      <c r="WAS940" s="14"/>
      <c r="WAT940" s="14"/>
      <c r="WAU940" s="14"/>
      <c r="WAV940" s="14"/>
      <c r="WAW940" s="14"/>
      <c r="WAX940" s="14"/>
      <c r="WAY940" s="14"/>
      <c r="WAZ940" s="14"/>
      <c r="WBA940" s="14"/>
      <c r="WBB940" s="14"/>
      <c r="WBC940" s="14"/>
      <c r="WBD940" s="14"/>
      <c r="WBE940" s="14"/>
      <c r="WBF940" s="14"/>
      <c r="WBG940" s="14"/>
      <c r="WBH940" s="14"/>
      <c r="WBI940" s="14"/>
      <c r="WBJ940" s="14"/>
      <c r="WBK940" s="14"/>
      <c r="WBL940" s="14"/>
      <c r="WBM940" s="14"/>
      <c r="WBN940" s="14"/>
      <c r="WBO940" s="14"/>
      <c r="WBP940" s="14"/>
      <c r="WBQ940" s="14"/>
      <c r="WBR940" s="14"/>
      <c r="WBS940" s="14"/>
      <c r="WBT940" s="14"/>
      <c r="WBU940" s="14"/>
      <c r="WBV940" s="14"/>
      <c r="WBW940" s="14"/>
      <c r="WBX940" s="14"/>
      <c r="WBY940" s="14"/>
      <c r="WBZ940" s="14"/>
      <c r="WCA940" s="14"/>
      <c r="WCB940" s="14"/>
      <c r="WCC940" s="14"/>
      <c r="WCD940" s="14"/>
      <c r="WCE940" s="14"/>
      <c r="WCF940" s="14"/>
      <c r="WCG940" s="14"/>
      <c r="WCH940" s="14"/>
      <c r="WCI940" s="14"/>
      <c r="WCJ940" s="14"/>
      <c r="WCK940" s="14"/>
      <c r="WCL940" s="14"/>
      <c r="WCM940" s="14"/>
      <c r="WCN940" s="14"/>
      <c r="WCO940" s="14"/>
      <c r="WCP940" s="14"/>
      <c r="WCQ940" s="14"/>
      <c r="WCR940" s="14"/>
      <c r="WCS940" s="14"/>
      <c r="WCT940" s="14"/>
      <c r="WCU940" s="14"/>
      <c r="WCV940" s="14"/>
      <c r="WCW940" s="14"/>
      <c r="WCX940" s="14"/>
      <c r="WCY940" s="14"/>
      <c r="WCZ940" s="14"/>
      <c r="WDA940" s="14"/>
      <c r="WDB940" s="14"/>
      <c r="WDC940" s="14"/>
      <c r="WDD940" s="14"/>
      <c r="WDE940" s="14"/>
      <c r="WDF940" s="14"/>
      <c r="WDG940" s="14"/>
      <c r="WDH940" s="14"/>
      <c r="WDI940" s="14"/>
      <c r="WDJ940" s="14"/>
      <c r="WDK940" s="14"/>
      <c r="WDL940" s="14"/>
      <c r="WDM940" s="14"/>
      <c r="WDN940" s="14"/>
      <c r="WDO940" s="14"/>
      <c r="WDP940" s="14"/>
      <c r="WDQ940" s="14"/>
      <c r="WDR940" s="14"/>
      <c r="WDS940" s="14"/>
      <c r="WDT940" s="14"/>
      <c r="WDU940" s="14"/>
      <c r="WDV940" s="14"/>
      <c r="WDW940" s="14"/>
      <c r="WDX940" s="14"/>
      <c r="WDY940" s="14"/>
      <c r="WDZ940" s="14"/>
      <c r="WEA940" s="14"/>
      <c r="WEB940" s="14"/>
      <c r="WEC940" s="14"/>
      <c r="WED940" s="14"/>
      <c r="WEE940" s="14"/>
      <c r="WEF940" s="14"/>
      <c r="WEG940" s="14"/>
      <c r="WEH940" s="14"/>
      <c r="WEI940" s="14"/>
      <c r="WEJ940" s="14"/>
      <c r="WEK940" s="14"/>
      <c r="WEL940" s="14"/>
      <c r="WEM940" s="14"/>
      <c r="WEN940" s="14"/>
      <c r="WEO940" s="14"/>
      <c r="WEP940" s="14"/>
      <c r="WEQ940" s="14"/>
      <c r="WER940" s="14"/>
      <c r="WES940" s="14"/>
      <c r="WET940" s="14"/>
      <c r="WEU940" s="14"/>
      <c r="WEV940" s="14"/>
      <c r="WEW940" s="14"/>
      <c r="WEX940" s="14"/>
      <c r="WEY940" s="14"/>
      <c r="WEZ940" s="14"/>
      <c r="WFA940" s="14"/>
      <c r="WFB940" s="14"/>
      <c r="WFC940" s="14"/>
      <c r="WFD940" s="14"/>
      <c r="WFE940" s="14"/>
      <c r="WFF940" s="14"/>
      <c r="WFG940" s="14"/>
      <c r="WFH940" s="14"/>
      <c r="WFI940" s="14"/>
      <c r="WFJ940" s="14"/>
      <c r="WFK940" s="14"/>
      <c r="WFL940" s="14"/>
      <c r="WFM940" s="14"/>
      <c r="WFN940" s="14"/>
      <c r="WFO940" s="14"/>
      <c r="WFP940" s="14"/>
      <c r="WFQ940" s="14"/>
      <c r="WFR940" s="14"/>
      <c r="WFS940" s="14"/>
      <c r="WFT940" s="14"/>
      <c r="WFU940" s="14"/>
      <c r="WFV940" s="14"/>
      <c r="WFW940" s="14"/>
      <c r="WFX940" s="14"/>
      <c r="WFY940" s="14"/>
      <c r="WFZ940" s="14"/>
      <c r="WGA940" s="14"/>
      <c r="WGB940" s="14"/>
      <c r="WGC940" s="14"/>
      <c r="WGD940" s="14"/>
      <c r="WGE940" s="14"/>
      <c r="WGF940" s="14"/>
      <c r="WGG940" s="14"/>
      <c r="WGH940" s="14"/>
      <c r="WGI940" s="14"/>
      <c r="WGJ940" s="14"/>
      <c r="WGK940" s="14"/>
      <c r="WGL940" s="14"/>
      <c r="WGM940" s="14"/>
      <c r="WGN940" s="14"/>
      <c r="WGO940" s="14"/>
      <c r="WGP940" s="14"/>
      <c r="WGQ940" s="14"/>
      <c r="WGR940" s="14"/>
      <c r="WGS940" s="14"/>
      <c r="WGT940" s="14"/>
      <c r="WGU940" s="14"/>
      <c r="WGV940" s="14"/>
      <c r="WGW940" s="14"/>
      <c r="WGX940" s="14"/>
      <c r="WGY940" s="14"/>
      <c r="WGZ940" s="14"/>
      <c r="WHA940" s="14"/>
      <c r="WHB940" s="14"/>
      <c r="WHC940" s="14"/>
      <c r="WHD940" s="14"/>
      <c r="WHE940" s="14"/>
      <c r="WHF940" s="14"/>
      <c r="WHG940" s="14"/>
      <c r="WHH940" s="14"/>
      <c r="WHI940" s="14"/>
      <c r="WHJ940" s="14"/>
      <c r="WHK940" s="14"/>
      <c r="WHL940" s="14"/>
      <c r="WHM940" s="14"/>
      <c r="WHN940" s="14"/>
      <c r="WHO940" s="14"/>
      <c r="WHP940" s="14"/>
      <c r="WHQ940" s="14"/>
      <c r="WHR940" s="14"/>
      <c r="WHS940" s="14"/>
      <c r="WHT940" s="14"/>
      <c r="WHU940" s="14"/>
      <c r="WHV940" s="14"/>
      <c r="WHW940" s="14"/>
      <c r="WHX940" s="14"/>
      <c r="WHY940" s="14"/>
      <c r="WHZ940" s="14"/>
      <c r="WIA940" s="14"/>
      <c r="WIB940" s="14"/>
      <c r="WIC940" s="14"/>
      <c r="WID940" s="14"/>
      <c r="WIE940" s="14"/>
      <c r="WIF940" s="14"/>
      <c r="WIG940" s="14"/>
      <c r="WIH940" s="14"/>
      <c r="WII940" s="14"/>
      <c r="WIJ940" s="14"/>
      <c r="WIK940" s="14"/>
      <c r="WIL940" s="14"/>
      <c r="WIM940" s="14"/>
      <c r="WIN940" s="14"/>
      <c r="WIO940" s="14"/>
      <c r="WIP940" s="14"/>
      <c r="WIQ940" s="14"/>
      <c r="WIR940" s="14"/>
      <c r="WIS940" s="14"/>
      <c r="WIT940" s="14"/>
      <c r="WIU940" s="14"/>
      <c r="WIV940" s="14"/>
      <c r="WIW940" s="14"/>
      <c r="WIX940" s="14"/>
      <c r="WIY940" s="14"/>
      <c r="WIZ940" s="14"/>
      <c r="WJA940" s="14"/>
      <c r="WJB940" s="14"/>
      <c r="WJC940" s="14"/>
      <c r="WJD940" s="14"/>
      <c r="WJE940" s="14"/>
      <c r="WJF940" s="14"/>
      <c r="WJG940" s="14"/>
      <c r="WJH940" s="14"/>
      <c r="WJI940" s="14"/>
      <c r="WJJ940" s="14"/>
      <c r="WJK940" s="14"/>
      <c r="WJL940" s="14"/>
      <c r="WJM940" s="14"/>
      <c r="WJN940" s="14"/>
      <c r="WJO940" s="14"/>
      <c r="WJP940" s="14"/>
      <c r="WJQ940" s="14"/>
      <c r="WJR940" s="14"/>
      <c r="WJS940" s="14"/>
      <c r="WJT940" s="14"/>
      <c r="WJU940" s="14"/>
      <c r="WJV940" s="14"/>
      <c r="WJW940" s="14"/>
      <c r="WJX940" s="14"/>
      <c r="WJY940" s="14"/>
      <c r="WJZ940" s="14"/>
      <c r="WKA940" s="14"/>
      <c r="WKB940" s="14"/>
      <c r="WKC940" s="14"/>
      <c r="WKD940" s="14"/>
      <c r="WKE940" s="14"/>
      <c r="WKF940" s="14"/>
      <c r="WKG940" s="14"/>
      <c r="WKH940" s="14"/>
      <c r="WKI940" s="14"/>
      <c r="WKJ940" s="14"/>
      <c r="WKK940" s="14"/>
      <c r="WKL940" s="14"/>
      <c r="WKM940" s="14"/>
      <c r="WKN940" s="14"/>
      <c r="WKO940" s="14"/>
      <c r="WKP940" s="14"/>
      <c r="WKQ940" s="14"/>
      <c r="WKR940" s="14"/>
      <c r="WKS940" s="14"/>
      <c r="WKT940" s="14"/>
      <c r="WKU940" s="14"/>
      <c r="WKV940" s="14"/>
      <c r="WKW940" s="14"/>
      <c r="WKX940" s="14"/>
      <c r="WKY940" s="14"/>
      <c r="WKZ940" s="14"/>
      <c r="WLA940" s="14"/>
      <c r="WLB940" s="14"/>
      <c r="WLC940" s="14"/>
      <c r="WLD940" s="14"/>
      <c r="WLE940" s="14"/>
      <c r="WLF940" s="14"/>
      <c r="WLG940" s="14"/>
      <c r="WLH940" s="14"/>
      <c r="WLI940" s="14"/>
      <c r="WLJ940" s="14"/>
      <c r="WLK940" s="14"/>
      <c r="WLL940" s="14"/>
      <c r="WLM940" s="14"/>
      <c r="WLN940" s="14"/>
      <c r="WLO940" s="14"/>
      <c r="WLP940" s="14"/>
      <c r="WLQ940" s="14"/>
      <c r="WLR940" s="14"/>
      <c r="WLS940" s="14"/>
      <c r="WLT940" s="14"/>
      <c r="WLU940" s="14"/>
      <c r="WLV940" s="14"/>
      <c r="WLW940" s="14"/>
      <c r="WLX940" s="14"/>
      <c r="WLY940" s="14"/>
      <c r="WLZ940" s="14"/>
      <c r="WMA940" s="14"/>
      <c r="WMB940" s="14"/>
      <c r="WMC940" s="14"/>
      <c r="WMD940" s="14"/>
      <c r="WME940" s="14"/>
      <c r="WMF940" s="14"/>
      <c r="WMG940" s="14"/>
      <c r="WMH940" s="14"/>
      <c r="WMI940" s="14"/>
      <c r="WMJ940" s="14"/>
      <c r="WMK940" s="14"/>
      <c r="WML940" s="14"/>
      <c r="WMM940" s="14"/>
      <c r="WMN940" s="14"/>
      <c r="WMO940" s="14"/>
      <c r="WMP940" s="14"/>
      <c r="WMQ940" s="14"/>
      <c r="WMR940" s="14"/>
      <c r="WMS940" s="14"/>
      <c r="WMT940" s="14"/>
      <c r="WMU940" s="14"/>
      <c r="WMV940" s="14"/>
      <c r="WMW940" s="14"/>
      <c r="WMX940" s="14"/>
      <c r="WMY940" s="14"/>
      <c r="WMZ940" s="14"/>
      <c r="WNA940" s="14"/>
      <c r="WNB940" s="14"/>
      <c r="WNC940" s="14"/>
      <c r="WND940" s="14"/>
      <c r="WNE940" s="14"/>
      <c r="WNF940" s="14"/>
      <c r="WNG940" s="14"/>
      <c r="WNH940" s="14"/>
      <c r="WNI940" s="14"/>
      <c r="WNJ940" s="14"/>
      <c r="WNK940" s="14"/>
      <c r="WNL940" s="14"/>
      <c r="WNM940" s="14"/>
      <c r="WNN940" s="14"/>
      <c r="WNO940" s="14"/>
      <c r="WNP940" s="14"/>
      <c r="WNQ940" s="14"/>
      <c r="WNR940" s="14"/>
      <c r="WNS940" s="14"/>
      <c r="WNT940" s="14"/>
      <c r="WNU940" s="14"/>
      <c r="WNV940" s="14"/>
      <c r="WNW940" s="14"/>
      <c r="WNX940" s="14"/>
      <c r="WNY940" s="14"/>
      <c r="WNZ940" s="14"/>
      <c r="WOA940" s="14"/>
      <c r="WOB940" s="14"/>
      <c r="WOC940" s="14"/>
      <c r="WOD940" s="14"/>
      <c r="WOE940" s="14"/>
      <c r="WOF940" s="14"/>
      <c r="WOG940" s="14"/>
      <c r="WOH940" s="14"/>
      <c r="WOI940" s="14"/>
      <c r="WOJ940" s="14"/>
      <c r="WOK940" s="14"/>
      <c r="WOL940" s="14"/>
      <c r="WOM940" s="14"/>
      <c r="WON940" s="14"/>
      <c r="WOO940" s="14"/>
      <c r="WOP940" s="14"/>
      <c r="WOQ940" s="14"/>
      <c r="WOR940" s="14"/>
      <c r="WOS940" s="14"/>
      <c r="WOT940" s="14"/>
      <c r="WOU940" s="14"/>
      <c r="WOV940" s="14"/>
      <c r="WOW940" s="14"/>
      <c r="WOX940" s="14"/>
      <c r="WOY940" s="14"/>
      <c r="WOZ940" s="14"/>
      <c r="WPA940" s="14"/>
      <c r="WPB940" s="14"/>
      <c r="WPC940" s="14"/>
      <c r="WPD940" s="14"/>
      <c r="WPE940" s="14"/>
      <c r="WPF940" s="14"/>
      <c r="WPG940" s="14"/>
      <c r="WPH940" s="14"/>
      <c r="WPI940" s="14"/>
      <c r="WPJ940" s="14"/>
      <c r="WPK940" s="14"/>
      <c r="WPL940" s="14"/>
      <c r="WPM940" s="14"/>
      <c r="WPN940" s="14"/>
      <c r="WPO940" s="14"/>
      <c r="WPP940" s="14"/>
      <c r="WPQ940" s="14"/>
      <c r="WPR940" s="14"/>
      <c r="WPS940" s="14"/>
      <c r="WPT940" s="14"/>
      <c r="WPU940" s="14"/>
      <c r="WPV940" s="14"/>
      <c r="WPW940" s="14"/>
      <c r="WPX940" s="14"/>
      <c r="WPY940" s="14"/>
      <c r="WPZ940" s="14"/>
      <c r="WQA940" s="14"/>
      <c r="WQB940" s="14"/>
      <c r="WQC940" s="14"/>
      <c r="WQD940" s="14"/>
      <c r="WQE940" s="14"/>
      <c r="WQF940" s="14"/>
      <c r="WQG940" s="14"/>
      <c r="WQH940" s="14"/>
      <c r="WQI940" s="14"/>
      <c r="WQJ940" s="14"/>
      <c r="WQK940" s="14"/>
      <c r="WQL940" s="14"/>
      <c r="WQM940" s="14"/>
      <c r="WQN940" s="14"/>
      <c r="WQO940" s="14"/>
      <c r="WQP940" s="14"/>
      <c r="WQQ940" s="14"/>
      <c r="WQR940" s="14"/>
      <c r="WQS940" s="14"/>
      <c r="WQT940" s="14"/>
      <c r="WQU940" s="14"/>
      <c r="WQV940" s="14"/>
      <c r="WQW940" s="14"/>
      <c r="WQX940" s="14"/>
      <c r="WQY940" s="14"/>
      <c r="WQZ940" s="14"/>
      <c r="WRA940" s="14"/>
      <c r="WRB940" s="14"/>
      <c r="WRC940" s="14"/>
      <c r="WRD940" s="14"/>
      <c r="WRE940" s="14"/>
      <c r="WRF940" s="14"/>
      <c r="WRG940" s="14"/>
      <c r="WRH940" s="14"/>
      <c r="WRI940" s="14"/>
      <c r="WRJ940" s="14"/>
      <c r="WRK940" s="14"/>
      <c r="WRL940" s="14"/>
      <c r="WRM940" s="14"/>
      <c r="WRN940" s="14"/>
      <c r="WRO940" s="14"/>
      <c r="WRP940" s="14"/>
      <c r="WRQ940" s="14"/>
      <c r="WRR940" s="14"/>
      <c r="WRS940" s="14"/>
      <c r="WRT940" s="14"/>
      <c r="WRU940" s="14"/>
      <c r="WRV940" s="14"/>
      <c r="WRW940" s="14"/>
      <c r="WRX940" s="14"/>
      <c r="WRY940" s="14"/>
      <c r="WRZ940" s="14"/>
      <c r="WSA940" s="14"/>
      <c r="WSB940" s="14"/>
      <c r="WSC940" s="14"/>
      <c r="WSD940" s="14"/>
      <c r="WSE940" s="14"/>
      <c r="WSF940" s="14"/>
      <c r="WSG940" s="14"/>
      <c r="WSH940" s="14"/>
      <c r="WSI940" s="14"/>
      <c r="WSJ940" s="14"/>
      <c r="WSK940" s="14"/>
      <c r="WSL940" s="14"/>
      <c r="WSM940" s="14"/>
      <c r="WSN940" s="14"/>
      <c r="WSO940" s="14"/>
      <c r="WSP940" s="14"/>
      <c r="WSQ940" s="14"/>
      <c r="WSR940" s="14"/>
      <c r="WSS940" s="14"/>
      <c r="WST940" s="14"/>
      <c r="WSU940" s="14"/>
      <c r="WSV940" s="14"/>
      <c r="WSW940" s="14"/>
      <c r="WSX940" s="14"/>
      <c r="WSY940" s="14"/>
      <c r="WSZ940" s="14"/>
      <c r="WTA940" s="14"/>
      <c r="WTB940" s="14"/>
      <c r="WTC940" s="14"/>
      <c r="WTD940" s="14"/>
      <c r="WTE940" s="14"/>
      <c r="WTF940" s="14"/>
      <c r="WTG940" s="14"/>
      <c r="WTH940" s="14"/>
      <c r="WTI940" s="14"/>
      <c r="WTJ940" s="14"/>
      <c r="WTK940" s="14"/>
      <c r="WTL940" s="14"/>
      <c r="WTM940" s="14"/>
      <c r="WTN940" s="14"/>
      <c r="WTO940" s="14"/>
      <c r="WTP940" s="14"/>
      <c r="WTQ940" s="14"/>
      <c r="WTR940" s="14"/>
      <c r="WTS940" s="14"/>
      <c r="WTT940" s="14"/>
      <c r="WTU940" s="14"/>
      <c r="WTV940" s="14"/>
      <c r="WTW940" s="14"/>
      <c r="WTX940" s="14"/>
      <c r="WTY940" s="14"/>
      <c r="WTZ940" s="14"/>
      <c r="WUA940" s="14"/>
      <c r="WUB940" s="14"/>
      <c r="WUC940" s="14"/>
      <c r="WUD940" s="14"/>
      <c r="WUE940" s="14"/>
      <c r="WUF940" s="14"/>
      <c r="WUG940" s="14"/>
      <c r="WUH940" s="14"/>
      <c r="WUI940" s="14"/>
      <c r="WUJ940" s="14"/>
      <c r="WUK940" s="14"/>
      <c r="WUL940" s="14"/>
      <c r="WUM940" s="14"/>
      <c r="WUN940" s="14"/>
      <c r="WUO940" s="14"/>
      <c r="WUP940" s="14"/>
      <c r="WUQ940" s="14"/>
      <c r="WUR940" s="14"/>
      <c r="WUS940" s="14"/>
      <c r="WUT940" s="14"/>
      <c r="WUU940" s="14"/>
      <c r="WUV940" s="14"/>
      <c r="WUW940" s="14"/>
      <c r="WUX940" s="14"/>
      <c r="WUY940" s="14"/>
      <c r="WUZ940" s="14"/>
      <c r="WVA940" s="14"/>
      <c r="WVB940" s="14"/>
      <c r="WVC940" s="14"/>
      <c r="WVD940" s="14"/>
      <c r="WVE940" s="14"/>
      <c r="WVF940" s="14"/>
      <c r="WVG940" s="14"/>
      <c r="WVH940" s="14"/>
      <c r="WVI940" s="14"/>
      <c r="WVJ940" s="14"/>
      <c r="WVK940" s="14"/>
      <c r="WVL940" s="14"/>
      <c r="WVM940" s="14"/>
      <c r="WVN940" s="14"/>
      <c r="WVO940" s="14"/>
      <c r="WVP940" s="14"/>
      <c r="WVQ940" s="14"/>
      <c r="WVR940" s="14"/>
      <c r="WVS940" s="14"/>
      <c r="WVT940" s="14"/>
      <c r="WVU940" s="14"/>
      <c r="WVV940" s="14"/>
      <c r="WVW940" s="14"/>
      <c r="WVX940" s="14"/>
      <c r="WVY940" s="14"/>
      <c r="WVZ940" s="14"/>
      <c r="WWA940" s="14"/>
      <c r="WWB940" s="14"/>
      <c r="WWC940" s="14"/>
      <c r="WWD940" s="14"/>
      <c r="WWE940" s="14"/>
      <c r="WWF940" s="14"/>
      <c r="WWG940" s="14"/>
      <c r="WWH940" s="14"/>
      <c r="WWI940" s="14"/>
      <c r="WWJ940" s="14"/>
      <c r="WWK940" s="14"/>
      <c r="WWL940" s="14"/>
      <c r="WWM940" s="14"/>
      <c r="WWN940" s="14"/>
      <c r="WWO940" s="14"/>
      <c r="WWP940" s="14"/>
      <c r="WWQ940" s="14"/>
      <c r="WWR940" s="14"/>
      <c r="WWS940" s="14"/>
      <c r="WWT940" s="14"/>
      <c r="WWU940" s="14"/>
      <c r="WWV940" s="14"/>
      <c r="WWW940" s="14"/>
      <c r="WWX940" s="14"/>
      <c r="WWY940" s="14"/>
      <c r="WWZ940" s="14"/>
      <c r="WXA940" s="14"/>
      <c r="WXB940" s="14"/>
      <c r="WXC940" s="14"/>
      <c r="WXD940" s="14"/>
      <c r="WXE940" s="14"/>
      <c r="WXF940" s="14"/>
      <c r="WXG940" s="14"/>
      <c r="WXH940" s="14"/>
      <c r="WXI940" s="14"/>
      <c r="WXJ940" s="14"/>
      <c r="WXK940" s="14"/>
      <c r="WXL940" s="14"/>
      <c r="WXM940" s="14"/>
      <c r="WXN940" s="14"/>
      <c r="WXO940" s="14"/>
      <c r="WXP940" s="14"/>
      <c r="WXQ940" s="14"/>
      <c r="WXR940" s="14"/>
      <c r="WXS940" s="14"/>
      <c r="WXT940" s="14"/>
      <c r="WXU940" s="14"/>
      <c r="WXV940" s="14"/>
      <c r="WXW940" s="14"/>
      <c r="WXX940" s="14"/>
      <c r="WXY940" s="14"/>
      <c r="WXZ940" s="14"/>
      <c r="WYA940" s="14"/>
      <c r="WYB940" s="14"/>
      <c r="WYC940" s="14"/>
      <c r="WYD940" s="14"/>
      <c r="WYE940" s="14"/>
      <c r="WYF940" s="14"/>
      <c r="WYG940" s="14"/>
      <c r="WYH940" s="14"/>
      <c r="WYI940" s="14"/>
      <c r="WYJ940" s="14"/>
      <c r="WYK940" s="14"/>
      <c r="WYL940" s="14"/>
      <c r="WYM940" s="14"/>
      <c r="WYN940" s="14"/>
      <c r="WYO940" s="14"/>
      <c r="WYP940" s="14"/>
      <c r="WYQ940" s="14"/>
      <c r="WYR940" s="14"/>
      <c r="WYS940" s="14"/>
      <c r="WYT940" s="14"/>
      <c r="WYU940" s="14"/>
      <c r="WYV940" s="14"/>
      <c r="WYW940" s="14"/>
      <c r="WYX940" s="14"/>
      <c r="WYY940" s="14"/>
      <c r="WYZ940" s="14"/>
      <c r="WZA940" s="14"/>
      <c r="WZB940" s="14"/>
      <c r="WZC940" s="14"/>
      <c r="WZD940" s="14"/>
      <c r="WZE940" s="14"/>
      <c r="WZF940" s="14"/>
      <c r="WZG940" s="14"/>
      <c r="WZH940" s="14"/>
      <c r="WZI940" s="14"/>
      <c r="WZJ940" s="14"/>
      <c r="WZK940" s="14"/>
      <c r="WZL940" s="14"/>
      <c r="WZM940" s="14"/>
      <c r="WZN940" s="14"/>
      <c r="WZO940" s="14"/>
      <c r="WZP940" s="14"/>
      <c r="WZQ940" s="14"/>
      <c r="WZR940" s="14"/>
      <c r="WZS940" s="14"/>
      <c r="WZT940" s="14"/>
      <c r="WZU940" s="14"/>
      <c r="WZV940" s="14"/>
      <c r="WZW940" s="14"/>
      <c r="WZX940" s="14"/>
      <c r="WZY940" s="14"/>
      <c r="WZZ940" s="14"/>
      <c r="XAA940" s="14"/>
      <c r="XAB940" s="14"/>
      <c r="XAC940" s="14"/>
      <c r="XAD940" s="14"/>
      <c r="XAE940" s="14"/>
      <c r="XAF940" s="14"/>
      <c r="XAG940" s="14"/>
      <c r="XAH940" s="14"/>
      <c r="XAI940" s="14"/>
      <c r="XAJ940" s="14"/>
      <c r="XAK940" s="14"/>
      <c r="XAL940" s="14"/>
      <c r="XAM940" s="14"/>
      <c r="XAN940" s="14"/>
      <c r="XAO940" s="14"/>
      <c r="XAP940" s="14"/>
      <c r="XAQ940" s="14"/>
      <c r="XAR940" s="14"/>
      <c r="XAS940" s="14"/>
      <c r="XAT940" s="14"/>
      <c r="XAU940" s="14"/>
      <c r="XAV940" s="14"/>
      <c r="XAW940" s="14"/>
      <c r="XAX940" s="14"/>
      <c r="XAY940" s="14"/>
      <c r="XAZ940" s="14"/>
      <c r="XBA940" s="14"/>
      <c r="XBB940" s="14"/>
      <c r="XBC940" s="14"/>
      <c r="XBD940" s="14"/>
      <c r="XBE940" s="14"/>
      <c r="XBF940" s="14"/>
      <c r="XBG940" s="14"/>
      <c r="XBH940" s="14"/>
      <c r="XBI940" s="14"/>
      <c r="XBJ940" s="14"/>
      <c r="XBK940" s="14"/>
      <c r="XBL940" s="14"/>
      <c r="XBM940" s="14"/>
      <c r="XBN940" s="14"/>
      <c r="XBO940" s="14"/>
      <c r="XBP940" s="14"/>
      <c r="XBQ940" s="14"/>
      <c r="XBR940" s="14"/>
      <c r="XBS940" s="14"/>
      <c r="XBT940" s="14"/>
      <c r="XBU940" s="14"/>
      <c r="XBV940" s="14"/>
      <c r="XBW940" s="14"/>
      <c r="XBX940" s="14"/>
      <c r="XBY940" s="14"/>
      <c r="XBZ940" s="14"/>
      <c r="XCA940" s="14"/>
      <c r="XCB940" s="14"/>
      <c r="XCC940" s="14"/>
      <c r="XCD940" s="14"/>
      <c r="XCE940" s="14"/>
      <c r="XCF940" s="14"/>
      <c r="XCG940" s="14"/>
      <c r="XCH940" s="14"/>
      <c r="XCI940" s="14"/>
      <c r="XCJ940" s="14"/>
      <c r="XCK940" s="14"/>
      <c r="XCL940" s="14"/>
      <c r="XCM940" s="14"/>
      <c r="XCN940" s="14"/>
      <c r="XCO940" s="14"/>
      <c r="XCP940" s="14"/>
      <c r="XCQ940" s="14"/>
      <c r="XCR940" s="14"/>
      <c r="XCS940" s="14"/>
      <c r="XCT940" s="14"/>
      <c r="XCU940" s="14"/>
      <c r="XCV940" s="14"/>
      <c r="XCW940" s="14"/>
      <c r="XCX940" s="14"/>
      <c r="XCY940" s="14"/>
      <c r="XCZ940" s="14"/>
      <c r="XDA940" s="14"/>
      <c r="XDB940" s="14"/>
      <c r="XDC940" s="14"/>
      <c r="XDD940" s="14"/>
      <c r="XDE940" s="14"/>
      <c r="XDF940" s="14"/>
      <c r="XDG940" s="14"/>
      <c r="XDH940" s="14"/>
      <c r="XDI940" s="14"/>
      <c r="XDJ940" s="14"/>
      <c r="XDK940" s="14"/>
      <c r="XDL940" s="14"/>
      <c r="XDM940" s="14"/>
      <c r="XDN940" s="14"/>
      <c r="XDO940" s="14"/>
      <c r="XDP940" s="14"/>
      <c r="XDQ940" s="14"/>
      <c r="XDR940" s="14"/>
      <c r="XDS940" s="14"/>
      <c r="XDT940" s="14"/>
      <c r="XDU940" s="14"/>
      <c r="XDV940" s="14"/>
      <c r="XDW940" s="14"/>
      <c r="XDX940" s="14"/>
      <c r="XDY940" s="14"/>
      <c r="XDZ940" s="14"/>
      <c r="XEA940" s="14"/>
      <c r="XEB940" s="14"/>
      <c r="XEC940" s="14"/>
      <c r="XED940" s="14"/>
      <c r="XEE940" s="14"/>
      <c r="XEF940" s="14"/>
      <c r="XEG940" s="14"/>
      <c r="XEH940" s="14"/>
      <c r="XEI940" s="14"/>
      <c r="XEJ940" s="14"/>
      <c r="XEK940" s="14"/>
      <c r="XEL940" s="14"/>
      <c r="XEM940" s="14"/>
      <c r="XEN940" s="14"/>
      <c r="XEO940" s="14"/>
      <c r="XEP940" s="14"/>
      <c r="XEQ940" s="14"/>
      <c r="XER940" s="14"/>
      <c r="XES940" s="14"/>
      <c r="XET940" s="14"/>
      <c r="XEU940" s="14"/>
      <c r="XEV940" s="14"/>
      <c r="XEW940" s="14"/>
      <c r="XEX940" s="14"/>
      <c r="XEY940" s="14"/>
      <c r="XEZ940" s="14"/>
    </row>
    <row r="941" spans="1:16380" ht="22.5" customHeight="1" x14ac:dyDescent="0.25">
      <c r="A941" s="68" t="str">
        <f t="shared" si="227"/>
        <v>888.</v>
      </c>
      <c r="B941" s="25">
        <v>1705</v>
      </c>
      <c r="C941" s="36" t="s">
        <v>1438</v>
      </c>
      <c r="D941" s="25">
        <v>1978</v>
      </c>
      <c r="E941" s="68" t="s">
        <v>2932</v>
      </c>
      <c r="F941" s="68" t="s">
        <v>2934</v>
      </c>
      <c r="G941" s="25">
        <v>2</v>
      </c>
      <c r="H941" s="25">
        <v>3</v>
      </c>
      <c r="I941" s="146">
        <v>913.19</v>
      </c>
      <c r="J941" s="146">
        <v>837.19</v>
      </c>
      <c r="K941" s="146">
        <v>837.19</v>
      </c>
      <c r="L941" s="155">
        <v>34</v>
      </c>
      <c r="M941" s="154">
        <f t="shared" si="230"/>
        <v>5770141</v>
      </c>
      <c r="N941" s="154"/>
      <c r="O941" s="154"/>
      <c r="P941" s="154"/>
      <c r="Q941" s="144">
        <f t="shared" si="231"/>
        <v>5770141</v>
      </c>
      <c r="R941" s="154"/>
      <c r="S941" s="155"/>
      <c r="T941" s="154"/>
      <c r="U941" s="154">
        <v>767</v>
      </c>
      <c r="V941" s="154">
        <f>U941*7523</f>
        <v>5770141</v>
      </c>
      <c r="W941" s="154"/>
      <c r="X941" s="154"/>
      <c r="Y941" s="154"/>
      <c r="Z941" s="154"/>
      <c r="AA941" s="154"/>
      <c r="AB941" s="154"/>
      <c r="AC941" s="146"/>
      <c r="AD941" s="146"/>
      <c r="AE941" s="144"/>
      <c r="AF941" s="154"/>
      <c r="AG941" s="324">
        <v>2025</v>
      </c>
      <c r="AH941" s="128"/>
      <c r="AI941" s="132"/>
      <c r="AJ941" s="132"/>
      <c r="AK941" s="141">
        <f t="shared" si="228"/>
        <v>888</v>
      </c>
      <c r="AL941" s="35" t="s">
        <v>153</v>
      </c>
      <c r="AM941" s="141" t="str">
        <f t="shared" si="229"/>
        <v>888.</v>
      </c>
      <c r="AN941" s="147"/>
      <c r="AO941" s="35"/>
      <c r="AP941" s="16"/>
    </row>
    <row r="942" spans="1:16380" ht="22.5" customHeight="1" x14ac:dyDescent="0.25">
      <c r="A942" s="68" t="str">
        <f t="shared" si="227"/>
        <v>889.</v>
      </c>
      <c r="B942" s="25">
        <v>1712</v>
      </c>
      <c r="C942" s="36" t="s">
        <v>1439</v>
      </c>
      <c r="D942" s="25">
        <v>1969</v>
      </c>
      <c r="E942" s="68" t="s">
        <v>2932</v>
      </c>
      <c r="F942" s="68" t="s">
        <v>2934</v>
      </c>
      <c r="G942" s="25">
        <v>2</v>
      </c>
      <c r="H942" s="25">
        <v>1</v>
      </c>
      <c r="I942" s="146">
        <v>401.5</v>
      </c>
      <c r="J942" s="146">
        <v>359.9</v>
      </c>
      <c r="K942" s="146">
        <v>359.9</v>
      </c>
      <c r="L942" s="155">
        <v>16</v>
      </c>
      <c r="M942" s="154">
        <f t="shared" si="230"/>
        <v>1746230</v>
      </c>
      <c r="N942" s="154"/>
      <c r="O942" s="154"/>
      <c r="P942" s="154"/>
      <c r="Q942" s="144">
        <f t="shared" si="231"/>
        <v>1746230</v>
      </c>
      <c r="R942" s="154">
        <v>1746230</v>
      </c>
      <c r="S942" s="155"/>
      <c r="T942" s="154"/>
      <c r="U942" s="154"/>
      <c r="V942" s="154"/>
      <c r="W942" s="154"/>
      <c r="X942" s="154"/>
      <c r="Y942" s="154"/>
      <c r="Z942" s="154"/>
      <c r="AA942" s="154"/>
      <c r="AB942" s="154"/>
      <c r="AC942" s="146"/>
      <c r="AD942" s="146"/>
      <c r="AE942" s="144"/>
      <c r="AF942" s="154"/>
      <c r="AG942" s="324">
        <v>2025</v>
      </c>
      <c r="AH942" s="128"/>
      <c r="AI942" s="132"/>
      <c r="AJ942" s="132"/>
      <c r="AK942" s="141">
        <f t="shared" si="228"/>
        <v>889</v>
      </c>
      <c r="AL942" s="35" t="s">
        <v>153</v>
      </c>
      <c r="AM942" s="141" t="str">
        <f t="shared" si="229"/>
        <v>889.</v>
      </c>
      <c r="AN942" s="147"/>
      <c r="AO942" s="35"/>
      <c r="AP942" s="16"/>
    </row>
    <row r="943" spans="1:16380" ht="25.5" customHeight="1" x14ac:dyDescent="0.25">
      <c r="A943" s="68" t="str">
        <f t="shared" si="227"/>
        <v>890.</v>
      </c>
      <c r="B943" s="25">
        <v>1715</v>
      </c>
      <c r="C943" s="36" t="s">
        <v>1440</v>
      </c>
      <c r="D943" s="25">
        <v>1963</v>
      </c>
      <c r="E943" s="68" t="s">
        <v>2932</v>
      </c>
      <c r="F943" s="68" t="s">
        <v>2934</v>
      </c>
      <c r="G943" s="25">
        <v>2</v>
      </c>
      <c r="H943" s="25">
        <v>1</v>
      </c>
      <c r="I943" s="146">
        <v>410.7</v>
      </c>
      <c r="J943" s="146">
        <v>365.7</v>
      </c>
      <c r="K943" s="146">
        <v>365.7</v>
      </c>
      <c r="L943" s="155">
        <v>12</v>
      </c>
      <c r="M943" s="154">
        <f t="shared" si="230"/>
        <v>425592.8</v>
      </c>
      <c r="N943" s="154"/>
      <c r="O943" s="154"/>
      <c r="P943" s="154"/>
      <c r="Q943" s="144">
        <f t="shared" si="231"/>
        <v>425592.8</v>
      </c>
      <c r="R943" s="154">
        <v>425592.8</v>
      </c>
      <c r="S943" s="155"/>
      <c r="T943" s="154"/>
      <c r="U943" s="154"/>
      <c r="V943" s="154"/>
      <c r="W943" s="154"/>
      <c r="X943" s="154"/>
      <c r="Y943" s="154"/>
      <c r="Z943" s="154"/>
      <c r="AA943" s="154"/>
      <c r="AB943" s="154"/>
      <c r="AC943" s="146"/>
      <c r="AD943" s="146"/>
      <c r="AE943" s="144"/>
      <c r="AF943" s="154"/>
      <c r="AG943" s="324">
        <v>2025</v>
      </c>
      <c r="AH943" s="128"/>
      <c r="AI943" s="132"/>
      <c r="AJ943" s="132"/>
      <c r="AK943" s="141">
        <f t="shared" si="228"/>
        <v>890</v>
      </c>
      <c r="AL943" s="35" t="s">
        <v>153</v>
      </c>
      <c r="AM943" s="141" t="str">
        <f t="shared" si="229"/>
        <v>890.</v>
      </c>
      <c r="AN943" s="147"/>
      <c r="AO943" s="35"/>
      <c r="AP943" s="16"/>
    </row>
    <row r="944" spans="1:16380" ht="31.5" customHeight="1" x14ac:dyDescent="0.25">
      <c r="A944" s="68"/>
      <c r="B944" s="25"/>
      <c r="C944" s="171" t="s">
        <v>1834</v>
      </c>
      <c r="D944" s="25"/>
      <c r="E944" s="111"/>
      <c r="F944" s="68"/>
      <c r="G944" s="30"/>
      <c r="H944" s="30"/>
      <c r="I944" s="142">
        <f>I945+I946+I947</f>
        <v>9823.3000000000011</v>
      </c>
      <c r="J944" s="142">
        <f t="shared" ref="J944:AB944" si="232">J945+J946+J947</f>
        <v>9028.1000000000022</v>
      </c>
      <c r="K944" s="142">
        <f t="shared" si="232"/>
        <v>8884.2000000000007</v>
      </c>
      <c r="L944" s="103">
        <f t="shared" si="232"/>
        <v>345</v>
      </c>
      <c r="M944" s="142">
        <f t="shared" si="232"/>
        <v>17245304.930000003</v>
      </c>
      <c r="N944" s="142"/>
      <c r="O944" s="142"/>
      <c r="P944" s="142"/>
      <c r="Q944" s="142">
        <f t="shared" si="231"/>
        <v>17245304.930000003</v>
      </c>
      <c r="R944" s="142">
        <f t="shared" si="232"/>
        <v>1657399.7</v>
      </c>
      <c r="S944" s="103"/>
      <c r="T944" s="142"/>
      <c r="U944" s="142">
        <f t="shared" si="232"/>
        <v>1733</v>
      </c>
      <c r="V944" s="142">
        <f t="shared" si="232"/>
        <v>13037359</v>
      </c>
      <c r="W944" s="142">
        <f t="shared" si="232"/>
        <v>822.7</v>
      </c>
      <c r="X944" s="142">
        <f t="shared" si="232"/>
        <v>1821457.8</v>
      </c>
      <c r="Y944" s="142">
        <f t="shared" si="232"/>
        <v>150.86000000000001</v>
      </c>
      <c r="Z944" s="142">
        <f t="shared" si="232"/>
        <v>474907.28</v>
      </c>
      <c r="AA944" s="142">
        <f t="shared" si="232"/>
        <v>94.95</v>
      </c>
      <c r="AB944" s="142">
        <f t="shared" si="232"/>
        <v>254181.15</v>
      </c>
      <c r="AC944" s="142"/>
      <c r="AD944" s="142"/>
      <c r="AE944" s="142"/>
      <c r="AF944" s="142"/>
      <c r="AG944" s="150"/>
      <c r="AH944" s="128"/>
      <c r="AI944" s="172"/>
      <c r="AJ944" s="172"/>
      <c r="AN944" s="151"/>
      <c r="AO944" s="35"/>
      <c r="AP944" s="16"/>
    </row>
    <row r="945" spans="1:42" ht="22.5" customHeight="1" x14ac:dyDescent="0.25">
      <c r="A945" s="68"/>
      <c r="B945" s="25"/>
      <c r="C945" s="171" t="s">
        <v>1190</v>
      </c>
      <c r="D945" s="25"/>
      <c r="E945" s="111"/>
      <c r="F945" s="68"/>
      <c r="G945" s="25"/>
      <c r="H945" s="25"/>
      <c r="I945" s="142"/>
      <c r="J945" s="142"/>
      <c r="K945" s="142"/>
      <c r="L945" s="103"/>
      <c r="M945" s="142"/>
      <c r="N945" s="142"/>
      <c r="O945" s="142"/>
      <c r="P945" s="142"/>
      <c r="Q945" s="142"/>
      <c r="R945" s="142"/>
      <c r="S945" s="103"/>
      <c r="T945" s="142"/>
      <c r="U945" s="142"/>
      <c r="V945" s="142"/>
      <c r="W945" s="142"/>
      <c r="X945" s="142"/>
      <c r="Y945" s="142"/>
      <c r="Z945" s="142"/>
      <c r="AA945" s="142"/>
      <c r="AB945" s="142"/>
      <c r="AC945" s="142"/>
      <c r="AD945" s="142"/>
      <c r="AE945" s="142"/>
      <c r="AF945" s="142"/>
      <c r="AG945" s="150"/>
      <c r="AH945" s="128"/>
      <c r="AI945" s="172"/>
      <c r="AJ945" s="172"/>
      <c r="AN945" s="151"/>
      <c r="AO945" s="35"/>
      <c r="AP945" s="16"/>
    </row>
    <row r="946" spans="1:42" ht="22.5" customHeight="1" x14ac:dyDescent="0.25">
      <c r="A946" s="68"/>
      <c r="B946" s="25"/>
      <c r="C946" s="171" t="s">
        <v>1191</v>
      </c>
      <c r="D946" s="25"/>
      <c r="E946" s="111"/>
      <c r="F946" s="68"/>
      <c r="G946" s="25"/>
      <c r="H946" s="25"/>
      <c r="I946" s="142"/>
      <c r="J946" s="142"/>
      <c r="K946" s="142"/>
      <c r="L946" s="103"/>
      <c r="M946" s="142"/>
      <c r="N946" s="142"/>
      <c r="O946" s="142"/>
      <c r="P946" s="142"/>
      <c r="Q946" s="142"/>
      <c r="R946" s="142"/>
      <c r="S946" s="103"/>
      <c r="T946" s="142"/>
      <c r="U946" s="142"/>
      <c r="V946" s="142"/>
      <c r="W946" s="142"/>
      <c r="X946" s="142"/>
      <c r="Y946" s="142"/>
      <c r="Z946" s="142"/>
      <c r="AA946" s="142"/>
      <c r="AB946" s="142"/>
      <c r="AC946" s="142"/>
      <c r="AD946" s="142"/>
      <c r="AE946" s="142"/>
      <c r="AF946" s="142"/>
      <c r="AG946" s="324"/>
      <c r="AH946" s="128"/>
      <c r="AI946" s="172"/>
      <c r="AJ946" s="172"/>
      <c r="AN946" s="147"/>
      <c r="AO946" s="35"/>
      <c r="AP946" s="16"/>
    </row>
    <row r="947" spans="1:42" s="33" customFormat="1" ht="22.5" customHeight="1" x14ac:dyDescent="0.25">
      <c r="A947" s="70"/>
      <c r="B947" s="45"/>
      <c r="C947" s="171" t="s">
        <v>1192</v>
      </c>
      <c r="D947" s="25"/>
      <c r="E947" s="111"/>
      <c r="F947" s="68"/>
      <c r="G947" s="25"/>
      <c r="H947" s="30"/>
      <c r="I947" s="142">
        <f>SUM(I948:I962)</f>
        <v>9823.3000000000011</v>
      </c>
      <c r="J947" s="142">
        <f t="shared" ref="J947:AB947" si="233">SUM(J948:J962)</f>
        <v>9028.1000000000022</v>
      </c>
      <c r="K947" s="142">
        <f t="shared" si="233"/>
        <v>8884.2000000000007</v>
      </c>
      <c r="L947" s="103">
        <f t="shared" si="233"/>
        <v>345</v>
      </c>
      <c r="M947" s="142">
        <f t="shared" si="233"/>
        <v>17245304.930000003</v>
      </c>
      <c r="N947" s="142"/>
      <c r="O947" s="142"/>
      <c r="P947" s="142"/>
      <c r="Q947" s="142">
        <f>M947</f>
        <v>17245304.930000003</v>
      </c>
      <c r="R947" s="142">
        <f t="shared" si="233"/>
        <v>1657399.7</v>
      </c>
      <c r="S947" s="103"/>
      <c r="T947" s="142"/>
      <c r="U947" s="142">
        <f t="shared" si="233"/>
        <v>1733</v>
      </c>
      <c r="V947" s="142">
        <f t="shared" si="233"/>
        <v>13037359</v>
      </c>
      <c r="W947" s="142">
        <f t="shared" si="233"/>
        <v>822.7</v>
      </c>
      <c r="X947" s="142">
        <f t="shared" si="233"/>
        <v>1821457.8</v>
      </c>
      <c r="Y947" s="142">
        <f t="shared" si="233"/>
        <v>150.86000000000001</v>
      </c>
      <c r="Z947" s="142">
        <f t="shared" si="233"/>
        <v>474907.28</v>
      </c>
      <c r="AA947" s="142">
        <f t="shared" si="233"/>
        <v>94.95</v>
      </c>
      <c r="AB947" s="142">
        <f t="shared" si="233"/>
        <v>254181.15</v>
      </c>
      <c r="AC947" s="142"/>
      <c r="AD947" s="142"/>
      <c r="AE947" s="142"/>
      <c r="AF947" s="142"/>
      <c r="AG947" s="243"/>
      <c r="AH947" s="128"/>
      <c r="AI947" s="217"/>
      <c r="AJ947" s="217"/>
      <c r="AK947" s="141"/>
      <c r="AL947" s="35"/>
      <c r="AM947" s="141"/>
      <c r="AN947" s="222"/>
      <c r="AO947" s="275"/>
      <c r="AP947" s="16"/>
    </row>
    <row r="948" spans="1:42" ht="22.5" customHeight="1" x14ac:dyDescent="0.25">
      <c r="A948" s="68" t="str">
        <f>AM948</f>
        <v>891.</v>
      </c>
      <c r="B948" s="25">
        <v>1724</v>
      </c>
      <c r="C948" s="36" t="s">
        <v>1218</v>
      </c>
      <c r="D948" s="25">
        <v>1987</v>
      </c>
      <c r="E948" s="111">
        <v>2012</v>
      </c>
      <c r="F948" s="68" t="s">
        <v>2934</v>
      </c>
      <c r="G948" s="30">
        <v>3</v>
      </c>
      <c r="H948" s="30">
        <v>3</v>
      </c>
      <c r="I948" s="144">
        <v>1421.4</v>
      </c>
      <c r="J948" s="144">
        <v>1251.7</v>
      </c>
      <c r="K948" s="144">
        <v>1107.8</v>
      </c>
      <c r="L948" s="30">
        <v>39</v>
      </c>
      <c r="M948" s="144">
        <f>R948+T948+V948+X948+Z948+AB948+AE948+AF948</f>
        <v>750720</v>
      </c>
      <c r="N948" s="144"/>
      <c r="O948" s="144"/>
      <c r="P948" s="144"/>
      <c r="Q948" s="144">
        <f>M948</f>
        <v>750720</v>
      </c>
      <c r="R948" s="144">
        <v>750720</v>
      </c>
      <c r="S948" s="30"/>
      <c r="T948" s="144"/>
      <c r="U948" s="144"/>
      <c r="V948" s="144"/>
      <c r="W948" s="144"/>
      <c r="X948" s="144"/>
      <c r="Y948" s="144"/>
      <c r="Z948" s="144"/>
      <c r="AA948" s="144"/>
      <c r="AB948" s="144"/>
      <c r="AC948" s="144"/>
      <c r="AD948" s="144"/>
      <c r="AE948" s="144"/>
      <c r="AF948" s="144"/>
      <c r="AG948" s="324">
        <v>2025</v>
      </c>
      <c r="AH948" s="128"/>
      <c r="AI948" s="172"/>
      <c r="AJ948" s="172"/>
      <c r="AK948" s="141">
        <f>MAX(AK942:AK947)+1</f>
        <v>891</v>
      </c>
      <c r="AL948" s="35" t="s">
        <v>153</v>
      </c>
      <c r="AM948" s="141" t="str">
        <f t="shared" si="229"/>
        <v>891.</v>
      </c>
      <c r="AN948" s="147"/>
      <c r="AO948" s="35"/>
      <c r="AP948" s="16"/>
    </row>
    <row r="949" spans="1:42" ht="22.5" customHeight="1" x14ac:dyDescent="0.25">
      <c r="A949" s="68" t="str">
        <f t="shared" ref="A949:A962" si="234">AM949</f>
        <v>892.</v>
      </c>
      <c r="B949" s="25">
        <v>1736</v>
      </c>
      <c r="C949" s="36" t="s">
        <v>1220</v>
      </c>
      <c r="D949" s="25">
        <v>1976</v>
      </c>
      <c r="E949" s="111" t="s">
        <v>2932</v>
      </c>
      <c r="F949" s="68" t="s">
        <v>2934</v>
      </c>
      <c r="G949" s="30">
        <v>2</v>
      </c>
      <c r="H949" s="30">
        <v>2</v>
      </c>
      <c r="I949" s="144">
        <v>553.70000000000005</v>
      </c>
      <c r="J949" s="144">
        <v>516.1</v>
      </c>
      <c r="K949" s="144">
        <v>516.1</v>
      </c>
      <c r="L949" s="30">
        <v>27</v>
      </c>
      <c r="M949" s="144">
        <f>R949+T949+V949+X949+Z949+AB949+AE949+AF949</f>
        <v>5213439</v>
      </c>
      <c r="N949" s="144"/>
      <c r="O949" s="144"/>
      <c r="P949" s="144"/>
      <c r="Q949" s="144">
        <f>M949</f>
        <v>5213439</v>
      </c>
      <c r="R949" s="144"/>
      <c r="S949" s="30"/>
      <c r="T949" s="144"/>
      <c r="U949" s="144">
        <v>693</v>
      </c>
      <c r="V949" s="144">
        <f>U949*7523</f>
        <v>5213439</v>
      </c>
      <c r="W949" s="144"/>
      <c r="X949" s="144"/>
      <c r="Y949" s="142"/>
      <c r="Z949" s="142"/>
      <c r="AA949" s="142"/>
      <c r="AB949" s="142"/>
      <c r="AC949" s="142"/>
      <c r="AD949" s="142"/>
      <c r="AE949" s="142"/>
      <c r="AF949" s="142"/>
      <c r="AG949" s="324">
        <v>2025</v>
      </c>
      <c r="AH949" s="128"/>
      <c r="AI949" s="172"/>
      <c r="AJ949" s="172"/>
      <c r="AK949" s="141">
        <f t="shared" si="228"/>
        <v>892</v>
      </c>
      <c r="AL949" s="35" t="s">
        <v>153</v>
      </c>
      <c r="AM949" s="141" t="str">
        <f t="shared" si="229"/>
        <v>892.</v>
      </c>
      <c r="AN949" s="147"/>
      <c r="AO949" s="35"/>
      <c r="AP949" s="16"/>
    </row>
    <row r="950" spans="1:42" ht="22.5" customHeight="1" x14ac:dyDescent="0.25">
      <c r="A950" s="68" t="str">
        <f t="shared" si="234"/>
        <v>893.</v>
      </c>
      <c r="B950" s="25">
        <v>1741</v>
      </c>
      <c r="C950" s="202" t="s">
        <v>372</v>
      </c>
      <c r="D950" s="25">
        <v>1981</v>
      </c>
      <c r="E950" s="111" t="s">
        <v>2932</v>
      </c>
      <c r="F950" s="68" t="s">
        <v>2934</v>
      </c>
      <c r="G950" s="25">
        <v>2</v>
      </c>
      <c r="H950" s="25">
        <v>3</v>
      </c>
      <c r="I950" s="144">
        <v>899.2</v>
      </c>
      <c r="J950" s="144">
        <v>822.7</v>
      </c>
      <c r="K950" s="144">
        <v>822.7</v>
      </c>
      <c r="L950" s="30">
        <v>33</v>
      </c>
      <c r="M950" s="144">
        <f t="shared" ref="M950" si="235">R950+T950+V950+X950+Z950+AB950+AE950+AF950</f>
        <v>1821457.8</v>
      </c>
      <c r="N950" s="144"/>
      <c r="O950" s="144"/>
      <c r="P950" s="144"/>
      <c r="Q950" s="144">
        <f t="shared" ref="Q950" si="236">M950</f>
        <v>1821457.8</v>
      </c>
      <c r="R950" s="144"/>
      <c r="S950" s="30"/>
      <c r="T950" s="144"/>
      <c r="U950" s="144"/>
      <c r="V950" s="144"/>
      <c r="W950" s="144">
        <v>822.7</v>
      </c>
      <c r="X950" s="144">
        <f>W950*2214</f>
        <v>1821457.8</v>
      </c>
      <c r="Y950" s="144"/>
      <c r="Z950" s="144"/>
      <c r="AA950" s="144"/>
      <c r="AB950" s="144"/>
      <c r="AC950" s="144"/>
      <c r="AD950" s="144"/>
      <c r="AE950" s="144"/>
      <c r="AF950" s="144"/>
      <c r="AG950" s="324">
        <v>2025</v>
      </c>
      <c r="AH950" s="128"/>
      <c r="AI950" s="172"/>
      <c r="AJ950" s="172"/>
      <c r="AK950" s="141">
        <f t="shared" si="228"/>
        <v>893</v>
      </c>
      <c r="AL950" s="35" t="s">
        <v>153</v>
      </c>
      <c r="AM950" s="141" t="str">
        <f t="shared" si="229"/>
        <v>893.</v>
      </c>
      <c r="AN950" s="147"/>
      <c r="AO950" s="35"/>
      <c r="AP950" s="16"/>
    </row>
    <row r="951" spans="1:42" ht="22.5" customHeight="1" x14ac:dyDescent="0.25">
      <c r="A951" s="68" t="str">
        <f t="shared" si="234"/>
        <v>894.</v>
      </c>
      <c r="B951" s="25">
        <v>1746</v>
      </c>
      <c r="C951" s="36" t="s">
        <v>1222</v>
      </c>
      <c r="D951" s="25">
        <v>1973</v>
      </c>
      <c r="E951" s="111" t="s">
        <v>2932</v>
      </c>
      <c r="F951" s="68" t="s">
        <v>2934</v>
      </c>
      <c r="G951" s="25">
        <v>2</v>
      </c>
      <c r="H951" s="25">
        <v>2</v>
      </c>
      <c r="I951" s="144">
        <v>502.9</v>
      </c>
      <c r="J951" s="144">
        <v>485.9</v>
      </c>
      <c r="K951" s="144">
        <v>485.9</v>
      </c>
      <c r="L951" s="30">
        <v>21</v>
      </c>
      <c r="M951" s="144">
        <f>R951+T951+V951+X951+Z951+AB951+AE951+AF951</f>
        <v>2610481</v>
      </c>
      <c r="N951" s="144"/>
      <c r="O951" s="144"/>
      <c r="P951" s="144"/>
      <c r="Q951" s="144">
        <f>M951</f>
        <v>2610481</v>
      </c>
      <c r="R951" s="144"/>
      <c r="S951" s="30"/>
      <c r="T951" s="144"/>
      <c r="U951" s="144">
        <v>347</v>
      </c>
      <c r="V951" s="144">
        <f>U951*7523</f>
        <v>2610481</v>
      </c>
      <c r="W951" s="144"/>
      <c r="X951" s="144"/>
      <c r="Y951" s="144"/>
      <c r="Z951" s="144"/>
      <c r="AA951" s="144"/>
      <c r="AB951" s="144"/>
      <c r="AC951" s="144"/>
      <c r="AD951" s="144"/>
      <c r="AE951" s="144"/>
      <c r="AF951" s="144"/>
      <c r="AG951" s="324">
        <v>2025</v>
      </c>
      <c r="AH951" s="128"/>
      <c r="AI951" s="172"/>
      <c r="AJ951" s="172"/>
      <c r="AK951" s="141">
        <f t="shared" si="228"/>
        <v>894</v>
      </c>
      <c r="AL951" s="35" t="s">
        <v>153</v>
      </c>
      <c r="AM951" s="141" t="str">
        <f t="shared" si="229"/>
        <v>894.</v>
      </c>
      <c r="AN951" s="147"/>
      <c r="AO951" s="35"/>
      <c r="AP951" s="16"/>
    </row>
    <row r="952" spans="1:42" ht="22.5" customHeight="1" x14ac:dyDescent="0.25">
      <c r="A952" s="68" t="str">
        <f t="shared" si="234"/>
        <v>895.</v>
      </c>
      <c r="B952" s="25">
        <v>1752</v>
      </c>
      <c r="C952" s="36" t="s">
        <v>1223</v>
      </c>
      <c r="D952" s="25">
        <v>1978</v>
      </c>
      <c r="E952" s="111" t="s">
        <v>2932</v>
      </c>
      <c r="F952" s="68" t="s">
        <v>2934</v>
      </c>
      <c r="G952" s="25">
        <v>2</v>
      </c>
      <c r="H952" s="25">
        <v>2</v>
      </c>
      <c r="I952" s="144">
        <v>776.5</v>
      </c>
      <c r="J952" s="144">
        <v>719.8</v>
      </c>
      <c r="K952" s="144">
        <v>719.8</v>
      </c>
      <c r="L952" s="30">
        <v>25</v>
      </c>
      <c r="M952" s="144">
        <f>R952+T952+V952+X952+Z952+AB952+AE952+AF952</f>
        <v>157190</v>
      </c>
      <c r="N952" s="144"/>
      <c r="O952" s="144"/>
      <c r="P952" s="144"/>
      <c r="Q952" s="144">
        <f>M952</f>
        <v>157190</v>
      </c>
      <c r="R952" s="144">
        <v>157190</v>
      </c>
      <c r="S952" s="30"/>
      <c r="T952" s="144"/>
      <c r="U952" s="144"/>
      <c r="V952" s="144"/>
      <c r="W952" s="144"/>
      <c r="X952" s="144"/>
      <c r="Y952" s="144"/>
      <c r="Z952" s="144"/>
      <c r="AA952" s="144"/>
      <c r="AB952" s="144"/>
      <c r="AC952" s="144"/>
      <c r="AD952" s="144"/>
      <c r="AE952" s="144"/>
      <c r="AF952" s="144"/>
      <c r="AG952" s="324">
        <v>2025</v>
      </c>
      <c r="AH952" s="128"/>
      <c r="AI952" s="172"/>
      <c r="AJ952" s="172"/>
      <c r="AK952" s="141">
        <f t="shared" si="228"/>
        <v>895</v>
      </c>
      <c r="AL952" s="35" t="s">
        <v>153</v>
      </c>
      <c r="AM952" s="141" t="str">
        <f t="shared" si="229"/>
        <v>895.</v>
      </c>
      <c r="AN952" s="147"/>
      <c r="AO952" s="35"/>
      <c r="AP952" s="16"/>
    </row>
    <row r="953" spans="1:42" ht="22.5" customHeight="1" x14ac:dyDescent="0.25">
      <c r="A953" s="68" t="str">
        <f t="shared" si="234"/>
        <v>896.</v>
      </c>
      <c r="B953" s="25">
        <v>1725</v>
      </c>
      <c r="C953" s="36" t="s">
        <v>1219</v>
      </c>
      <c r="D953" s="25">
        <v>1969</v>
      </c>
      <c r="E953" s="111" t="s">
        <v>2932</v>
      </c>
      <c r="F953" s="68" t="s">
        <v>2934</v>
      </c>
      <c r="G953" s="30">
        <v>2</v>
      </c>
      <c r="H953" s="30">
        <v>1</v>
      </c>
      <c r="I953" s="144">
        <v>358.1</v>
      </c>
      <c r="J953" s="144">
        <v>328.1</v>
      </c>
      <c r="K953" s="144">
        <v>328.1</v>
      </c>
      <c r="L953" s="30">
        <v>13</v>
      </c>
      <c r="M953" s="144">
        <f>R953+T953+V953+X953+Z953+AB953+AE953+AF953</f>
        <v>85530.15</v>
      </c>
      <c r="N953" s="144"/>
      <c r="O953" s="144"/>
      <c r="P953" s="144"/>
      <c r="Q953" s="144">
        <f>M953</f>
        <v>85530.15</v>
      </c>
      <c r="R953" s="144"/>
      <c r="S953" s="30"/>
      <c r="T953" s="144"/>
      <c r="U953" s="144"/>
      <c r="V953" s="144"/>
      <c r="W953" s="144"/>
      <c r="X953" s="144"/>
      <c r="Y953" s="144"/>
      <c r="Z953" s="144"/>
      <c r="AA953" s="144">
        <v>31.95</v>
      </c>
      <c r="AB953" s="144">
        <f>AA953*2677</f>
        <v>85530.15</v>
      </c>
      <c r="AC953" s="144"/>
      <c r="AD953" s="144"/>
      <c r="AE953" s="144"/>
      <c r="AF953" s="144"/>
      <c r="AG953" s="324">
        <v>2025</v>
      </c>
      <c r="AH953" s="128"/>
      <c r="AI953" s="172"/>
      <c r="AJ953" s="172"/>
      <c r="AK953" s="141">
        <f t="shared" si="228"/>
        <v>896</v>
      </c>
      <c r="AL953" s="35" t="s">
        <v>153</v>
      </c>
      <c r="AM953" s="141" t="str">
        <f t="shared" si="229"/>
        <v>896.</v>
      </c>
      <c r="AN953" s="147"/>
      <c r="AO953" s="35"/>
      <c r="AP953" s="16"/>
    </row>
    <row r="954" spans="1:42" ht="22.5" customHeight="1" x14ac:dyDescent="0.25">
      <c r="A954" s="68" t="str">
        <f t="shared" si="234"/>
        <v>897.</v>
      </c>
      <c r="B954" s="25">
        <v>1726</v>
      </c>
      <c r="C954" s="202" t="s">
        <v>368</v>
      </c>
      <c r="D954" s="25">
        <v>1973</v>
      </c>
      <c r="E954" s="111" t="s">
        <v>2932</v>
      </c>
      <c r="F954" s="68" t="s">
        <v>2934</v>
      </c>
      <c r="G954" s="25">
        <v>2</v>
      </c>
      <c r="H954" s="25">
        <v>2</v>
      </c>
      <c r="I954" s="144">
        <v>550.70000000000005</v>
      </c>
      <c r="J954" s="144">
        <v>508.3</v>
      </c>
      <c r="K954" s="144">
        <v>508.3</v>
      </c>
      <c r="L954" s="30">
        <v>23</v>
      </c>
      <c r="M954" s="144">
        <f t="shared" ref="M954:M956" si="237">R954+T954+V954+X954+Z954+AB954+AE954+AF954</f>
        <v>157190</v>
      </c>
      <c r="N954" s="144"/>
      <c r="O954" s="144"/>
      <c r="P954" s="144"/>
      <c r="Q954" s="144">
        <f t="shared" ref="Q954:Q956" si="238">M954</f>
        <v>157190</v>
      </c>
      <c r="R954" s="144">
        <v>157190</v>
      </c>
      <c r="S954" s="30"/>
      <c r="T954" s="144"/>
      <c r="U954" s="144"/>
      <c r="V954" s="144"/>
      <c r="W954" s="144"/>
      <c r="X954" s="144"/>
      <c r="Y954" s="144"/>
      <c r="Z954" s="144"/>
      <c r="AA954" s="144"/>
      <c r="AB954" s="144"/>
      <c r="AC954" s="144"/>
      <c r="AD954" s="144"/>
      <c r="AE954" s="144"/>
      <c r="AF954" s="144"/>
      <c r="AG954" s="324">
        <v>2025</v>
      </c>
      <c r="AH954" s="128"/>
      <c r="AI954" s="172"/>
      <c r="AJ954" s="172"/>
      <c r="AK954" s="141">
        <f t="shared" si="228"/>
        <v>897</v>
      </c>
      <c r="AL954" s="35" t="s">
        <v>153</v>
      </c>
      <c r="AM954" s="141" t="str">
        <f t="shared" si="229"/>
        <v>897.</v>
      </c>
      <c r="AN954" s="147"/>
      <c r="AO954" s="35"/>
      <c r="AP954" s="16"/>
    </row>
    <row r="955" spans="1:42" ht="22.5" customHeight="1" x14ac:dyDescent="0.25">
      <c r="A955" s="68" t="str">
        <f t="shared" si="234"/>
        <v>898.</v>
      </c>
      <c r="B955" s="25">
        <v>1743</v>
      </c>
      <c r="C955" s="36" t="s">
        <v>1221</v>
      </c>
      <c r="D955" s="25">
        <v>1973</v>
      </c>
      <c r="E955" s="111" t="s">
        <v>2932</v>
      </c>
      <c r="F955" s="68" t="s">
        <v>2934</v>
      </c>
      <c r="G955" s="25">
        <v>2</v>
      </c>
      <c r="H955" s="25">
        <v>2</v>
      </c>
      <c r="I955" s="144">
        <v>457.2</v>
      </c>
      <c r="J955" s="144">
        <v>426.2</v>
      </c>
      <c r="K955" s="144">
        <v>426.2</v>
      </c>
      <c r="L955" s="30">
        <v>15</v>
      </c>
      <c r="M955" s="144">
        <f t="shared" si="237"/>
        <v>5213439</v>
      </c>
      <c r="N955" s="144"/>
      <c r="O955" s="144"/>
      <c r="P955" s="144"/>
      <c r="Q955" s="144">
        <f t="shared" si="238"/>
        <v>5213439</v>
      </c>
      <c r="R955" s="144"/>
      <c r="S955" s="30"/>
      <c r="T955" s="144"/>
      <c r="U955" s="144">
        <v>693</v>
      </c>
      <c r="V955" s="144">
        <f>U955*7523</f>
        <v>5213439</v>
      </c>
      <c r="W955" s="144"/>
      <c r="X955" s="144"/>
      <c r="Y955" s="144"/>
      <c r="Z955" s="144"/>
      <c r="AA955" s="144"/>
      <c r="AB955" s="144"/>
      <c r="AC955" s="144"/>
      <c r="AD955" s="144"/>
      <c r="AE955" s="144"/>
      <c r="AF955" s="144"/>
      <c r="AG955" s="324">
        <v>2025</v>
      </c>
      <c r="AH955" s="128"/>
      <c r="AI955" s="172"/>
      <c r="AJ955" s="172"/>
      <c r="AK955" s="141">
        <f t="shared" si="228"/>
        <v>898</v>
      </c>
      <c r="AL955" s="35" t="s">
        <v>153</v>
      </c>
      <c r="AM955" s="141" t="str">
        <f t="shared" si="229"/>
        <v>898.</v>
      </c>
      <c r="AN955" s="147"/>
      <c r="AO955" s="35"/>
      <c r="AP955" s="16"/>
    </row>
    <row r="956" spans="1:42" ht="22.5" customHeight="1" x14ac:dyDescent="0.25">
      <c r="A956" s="68" t="str">
        <f t="shared" si="234"/>
        <v>899.</v>
      </c>
      <c r="B956" s="25">
        <v>1748</v>
      </c>
      <c r="C956" s="36" t="s">
        <v>146</v>
      </c>
      <c r="D956" s="25">
        <v>1968</v>
      </c>
      <c r="E956" s="111" t="s">
        <v>2932</v>
      </c>
      <c r="F956" s="68" t="s">
        <v>2934</v>
      </c>
      <c r="G956" s="25">
        <v>2</v>
      </c>
      <c r="H956" s="30">
        <v>1</v>
      </c>
      <c r="I956" s="144">
        <v>384.9</v>
      </c>
      <c r="J956" s="144">
        <v>352.3</v>
      </c>
      <c r="K956" s="144">
        <v>352.3</v>
      </c>
      <c r="L956" s="30">
        <v>15</v>
      </c>
      <c r="M956" s="144">
        <f t="shared" si="237"/>
        <v>85128.6</v>
      </c>
      <c r="N956" s="144"/>
      <c r="O956" s="144"/>
      <c r="P956" s="144"/>
      <c r="Q956" s="144">
        <f t="shared" si="238"/>
        <v>85128.6</v>
      </c>
      <c r="R956" s="144"/>
      <c r="S956" s="30"/>
      <c r="T956" s="144"/>
      <c r="U956" s="144"/>
      <c r="V956" s="144"/>
      <c r="W956" s="144"/>
      <c r="X956" s="144"/>
      <c r="Y956" s="144"/>
      <c r="Z956" s="144"/>
      <c r="AA956" s="144">
        <v>31.8</v>
      </c>
      <c r="AB956" s="144">
        <f>AA956*2677</f>
        <v>85128.6</v>
      </c>
      <c r="AC956" s="144"/>
      <c r="AD956" s="144"/>
      <c r="AE956" s="144"/>
      <c r="AF956" s="144"/>
      <c r="AG956" s="324">
        <v>2025</v>
      </c>
      <c r="AH956" s="128"/>
      <c r="AI956" s="172"/>
      <c r="AJ956" s="172"/>
      <c r="AK956" s="141">
        <f t="shared" si="228"/>
        <v>899</v>
      </c>
      <c r="AL956" s="35" t="s">
        <v>153</v>
      </c>
      <c r="AM956" s="141" t="str">
        <f t="shared" si="229"/>
        <v>899.</v>
      </c>
      <c r="AN956" s="147"/>
      <c r="AP956" s="16"/>
    </row>
    <row r="957" spans="1:42" ht="22.5" customHeight="1" x14ac:dyDescent="0.25">
      <c r="A957" s="68" t="str">
        <f t="shared" si="234"/>
        <v>900.</v>
      </c>
      <c r="B957" s="25">
        <v>1757</v>
      </c>
      <c r="C957" s="36" t="s">
        <v>367</v>
      </c>
      <c r="D957" s="25">
        <v>1979</v>
      </c>
      <c r="E957" s="111">
        <v>1999</v>
      </c>
      <c r="F957" s="68" t="s">
        <v>2934</v>
      </c>
      <c r="G957" s="25">
        <v>2</v>
      </c>
      <c r="H957" s="25">
        <v>1</v>
      </c>
      <c r="I957" s="144">
        <v>414</v>
      </c>
      <c r="J957" s="144">
        <v>378.6</v>
      </c>
      <c r="K957" s="144">
        <v>378.6</v>
      </c>
      <c r="L957" s="30">
        <v>16</v>
      </c>
      <c r="M957" s="144">
        <f>R957+T957+V957+X957+Z957+AB957+AE957+AF957</f>
        <v>114320</v>
      </c>
      <c r="N957" s="144"/>
      <c r="O957" s="144"/>
      <c r="P957" s="144"/>
      <c r="Q957" s="144">
        <f>M957</f>
        <v>114320</v>
      </c>
      <c r="R957" s="144">
        <v>114320</v>
      </c>
      <c r="S957" s="30"/>
      <c r="T957" s="144"/>
      <c r="U957" s="144"/>
      <c r="V957" s="144"/>
      <c r="W957" s="144"/>
      <c r="X957" s="144"/>
      <c r="Y957" s="144"/>
      <c r="Z957" s="144"/>
      <c r="AA957" s="144"/>
      <c r="AB957" s="144"/>
      <c r="AC957" s="144"/>
      <c r="AD957" s="144"/>
      <c r="AE957" s="144"/>
      <c r="AF957" s="144"/>
      <c r="AG957" s="324">
        <v>2025</v>
      </c>
      <c r="AH957" s="128"/>
      <c r="AI957" s="172"/>
      <c r="AJ957" s="172"/>
      <c r="AK957" s="141">
        <f t="shared" si="228"/>
        <v>900</v>
      </c>
      <c r="AL957" s="35" t="s">
        <v>153</v>
      </c>
      <c r="AM957" s="141" t="str">
        <f t="shared" si="229"/>
        <v>900.</v>
      </c>
      <c r="AN957" s="147"/>
      <c r="AO957" s="35"/>
      <c r="AP957" s="16"/>
    </row>
    <row r="958" spans="1:42" ht="22.5" customHeight="1" x14ac:dyDescent="0.25">
      <c r="A958" s="68" t="str">
        <f t="shared" si="234"/>
        <v>901.</v>
      </c>
      <c r="B958" s="25">
        <v>1723</v>
      </c>
      <c r="C958" s="202" t="s">
        <v>3119</v>
      </c>
      <c r="D958" s="25">
        <v>1985</v>
      </c>
      <c r="E958" s="111" t="s">
        <v>2932</v>
      </c>
      <c r="F958" s="68" t="s">
        <v>2934</v>
      </c>
      <c r="G958" s="25">
        <v>2</v>
      </c>
      <c r="H958" s="25">
        <v>2</v>
      </c>
      <c r="I958" s="144">
        <v>871</v>
      </c>
      <c r="J958" s="144">
        <v>814.7</v>
      </c>
      <c r="K958" s="144">
        <v>814.7</v>
      </c>
      <c r="L958" s="30">
        <v>28</v>
      </c>
      <c r="M958" s="144">
        <f t="shared" ref="M958:M962" si="239">R958+T958+V958+X958+Z958+AB958+AE958+AF958</f>
        <v>353307</v>
      </c>
      <c r="N958" s="144"/>
      <c r="O958" s="144"/>
      <c r="P958" s="144"/>
      <c r="Q958" s="144">
        <f t="shared" ref="Q958:Q963" si="240">M958</f>
        <v>353307</v>
      </c>
      <c r="R958" s="144">
        <v>353307</v>
      </c>
      <c r="S958" s="30"/>
      <c r="T958" s="144"/>
      <c r="U958" s="144"/>
      <c r="V958" s="144"/>
      <c r="W958" s="144"/>
      <c r="X958" s="144"/>
      <c r="Y958" s="144"/>
      <c r="Z958" s="144"/>
      <c r="AA958" s="144"/>
      <c r="AB958" s="144"/>
      <c r="AC958" s="144"/>
      <c r="AD958" s="144"/>
      <c r="AE958" s="144"/>
      <c r="AF958" s="144"/>
      <c r="AG958" s="324">
        <v>2025</v>
      </c>
      <c r="AH958" s="128"/>
      <c r="AI958" s="172"/>
      <c r="AJ958" s="172"/>
      <c r="AK958" s="141">
        <f t="shared" si="228"/>
        <v>901</v>
      </c>
      <c r="AL958" s="35" t="s">
        <v>153</v>
      </c>
      <c r="AM958" s="141" t="str">
        <f t="shared" si="229"/>
        <v>901.</v>
      </c>
      <c r="AN958" s="147"/>
      <c r="AO958" s="35"/>
      <c r="AP958" s="16"/>
    </row>
    <row r="959" spans="1:42" ht="22.5" customHeight="1" x14ac:dyDescent="0.25">
      <c r="A959" s="68" t="str">
        <f t="shared" si="234"/>
        <v>902.</v>
      </c>
      <c r="B959" s="25">
        <v>1732</v>
      </c>
      <c r="C959" s="202" t="s">
        <v>369</v>
      </c>
      <c r="D959" s="25">
        <v>1972</v>
      </c>
      <c r="E959" s="111" t="s">
        <v>2932</v>
      </c>
      <c r="F959" s="68" t="s">
        <v>2933</v>
      </c>
      <c r="G959" s="25">
        <v>2</v>
      </c>
      <c r="H959" s="25">
        <v>2</v>
      </c>
      <c r="I959" s="144">
        <v>880.8</v>
      </c>
      <c r="J959" s="144">
        <v>818.6</v>
      </c>
      <c r="K959" s="144">
        <v>818.6</v>
      </c>
      <c r="L959" s="30">
        <v>31</v>
      </c>
      <c r="M959" s="144">
        <f t="shared" si="239"/>
        <v>83522.399999999994</v>
      </c>
      <c r="N959" s="144"/>
      <c r="O959" s="144"/>
      <c r="P959" s="144"/>
      <c r="Q959" s="144">
        <f t="shared" si="240"/>
        <v>83522.399999999994</v>
      </c>
      <c r="R959" s="144"/>
      <c r="S959" s="30"/>
      <c r="T959" s="144"/>
      <c r="U959" s="144"/>
      <c r="V959" s="144"/>
      <c r="W959" s="144"/>
      <c r="X959" s="144"/>
      <c r="Y959" s="144"/>
      <c r="Z959" s="144"/>
      <c r="AA959" s="144">
        <v>31.2</v>
      </c>
      <c r="AB959" s="144">
        <f>AA959*2677</f>
        <v>83522.399999999994</v>
      </c>
      <c r="AC959" s="144"/>
      <c r="AD959" s="144"/>
      <c r="AE959" s="144"/>
      <c r="AF959" s="144"/>
      <c r="AG959" s="324">
        <v>2025</v>
      </c>
      <c r="AH959" s="128"/>
      <c r="AI959" s="172"/>
      <c r="AJ959" s="172"/>
      <c r="AK959" s="141">
        <f t="shared" si="228"/>
        <v>902</v>
      </c>
      <c r="AL959" s="35" t="s">
        <v>153</v>
      </c>
      <c r="AM959" s="141" t="str">
        <f t="shared" si="229"/>
        <v>902.</v>
      </c>
      <c r="AN959" s="147"/>
      <c r="AO959" s="35"/>
      <c r="AP959" s="16"/>
    </row>
    <row r="960" spans="1:42" ht="22.5" customHeight="1" x14ac:dyDescent="0.25">
      <c r="A960" s="68" t="str">
        <f t="shared" si="234"/>
        <v>903.</v>
      </c>
      <c r="B960" s="25">
        <v>1740</v>
      </c>
      <c r="C960" s="202" t="s">
        <v>370</v>
      </c>
      <c r="D960" s="25">
        <v>1977</v>
      </c>
      <c r="E960" s="111" t="s">
        <v>2932</v>
      </c>
      <c r="F960" s="68" t="s">
        <v>2934</v>
      </c>
      <c r="G960" s="25">
        <v>2</v>
      </c>
      <c r="H960" s="25">
        <v>2</v>
      </c>
      <c r="I960" s="144">
        <v>737.8</v>
      </c>
      <c r="J960" s="144">
        <v>688.8</v>
      </c>
      <c r="K960" s="144">
        <v>688.8</v>
      </c>
      <c r="L960" s="30">
        <v>36</v>
      </c>
      <c r="M960" s="144">
        <f t="shared" si="239"/>
        <v>231881.68</v>
      </c>
      <c r="N960" s="144"/>
      <c r="O960" s="144"/>
      <c r="P960" s="144"/>
      <c r="Q960" s="144">
        <f t="shared" si="240"/>
        <v>231881.68</v>
      </c>
      <c r="R960" s="144"/>
      <c r="S960" s="30"/>
      <c r="T960" s="144"/>
      <c r="U960" s="144"/>
      <c r="V960" s="144"/>
      <c r="W960" s="144"/>
      <c r="X960" s="144"/>
      <c r="Y960" s="144">
        <v>73.66</v>
      </c>
      <c r="Z960" s="144">
        <f>Y960*3148</f>
        <v>231881.68</v>
      </c>
      <c r="AA960" s="144"/>
      <c r="AB960" s="144"/>
      <c r="AC960" s="144"/>
      <c r="AD960" s="144"/>
      <c r="AE960" s="144"/>
      <c r="AF960" s="144"/>
      <c r="AG960" s="324">
        <v>2025</v>
      </c>
      <c r="AH960" s="128"/>
      <c r="AI960" s="172"/>
      <c r="AJ960" s="172"/>
      <c r="AK960" s="141">
        <f t="shared" si="228"/>
        <v>903</v>
      </c>
      <c r="AL960" s="35" t="s">
        <v>153</v>
      </c>
      <c r="AM960" s="141" t="str">
        <f t="shared" si="229"/>
        <v>903.</v>
      </c>
      <c r="AN960" s="147"/>
      <c r="AO960" s="35"/>
      <c r="AP960" s="16"/>
    </row>
    <row r="961" spans="1:42" ht="22.5" customHeight="1" x14ac:dyDescent="0.25">
      <c r="A961" s="68" t="str">
        <f t="shared" si="234"/>
        <v>904.</v>
      </c>
      <c r="B961" s="25">
        <v>1756</v>
      </c>
      <c r="C961" s="202" t="s">
        <v>373</v>
      </c>
      <c r="D961" s="25">
        <v>1984</v>
      </c>
      <c r="E961" s="111" t="s">
        <v>2932</v>
      </c>
      <c r="F961" s="68" t="s">
        <v>2934</v>
      </c>
      <c r="G961" s="25">
        <v>2</v>
      </c>
      <c r="H961" s="25">
        <v>2</v>
      </c>
      <c r="I961" s="144">
        <v>689.9</v>
      </c>
      <c r="J961" s="144">
        <v>627.1</v>
      </c>
      <c r="K961" s="144">
        <v>627.1</v>
      </c>
      <c r="L961" s="30">
        <v>14</v>
      </c>
      <c r="M961" s="144">
        <f t="shared" si="239"/>
        <v>243025.6</v>
      </c>
      <c r="N961" s="144"/>
      <c r="O961" s="144"/>
      <c r="P961" s="144"/>
      <c r="Q961" s="144">
        <f t="shared" si="240"/>
        <v>243025.6</v>
      </c>
      <c r="R961" s="144"/>
      <c r="S961" s="30"/>
      <c r="T961" s="144"/>
      <c r="U961" s="144"/>
      <c r="V961" s="144"/>
      <c r="W961" s="144"/>
      <c r="X961" s="144"/>
      <c r="Y961" s="144">
        <v>77.2</v>
      </c>
      <c r="Z961" s="144">
        <f>Y961*3148</f>
        <v>243025.6</v>
      </c>
      <c r="AA961" s="144"/>
      <c r="AB961" s="144"/>
      <c r="AC961" s="144"/>
      <c r="AD961" s="144"/>
      <c r="AE961" s="144"/>
      <c r="AF961" s="144"/>
      <c r="AG961" s="324">
        <v>2025</v>
      </c>
      <c r="AH961" s="128"/>
      <c r="AI961" s="172"/>
      <c r="AJ961" s="172"/>
      <c r="AK961" s="141">
        <f t="shared" si="228"/>
        <v>904</v>
      </c>
      <c r="AL961" s="35" t="s">
        <v>153</v>
      </c>
      <c r="AM961" s="141" t="str">
        <f t="shared" si="229"/>
        <v>904.</v>
      </c>
      <c r="AN961" s="147"/>
      <c r="AO961" s="35"/>
      <c r="AP961" s="16"/>
    </row>
    <row r="962" spans="1:42" ht="22.5" customHeight="1" x14ac:dyDescent="0.25">
      <c r="A962" s="68" t="str">
        <f t="shared" si="234"/>
        <v>905.</v>
      </c>
      <c r="B962" s="25">
        <v>1758</v>
      </c>
      <c r="C962" s="36" t="s">
        <v>371</v>
      </c>
      <c r="D962" s="25">
        <v>1984</v>
      </c>
      <c r="E962" s="111" t="s">
        <v>2932</v>
      </c>
      <c r="F962" s="68" t="s">
        <v>2935</v>
      </c>
      <c r="G962" s="25">
        <v>2</v>
      </c>
      <c r="H962" s="25">
        <v>1</v>
      </c>
      <c r="I962" s="144">
        <v>325.2</v>
      </c>
      <c r="J962" s="144">
        <v>289.2</v>
      </c>
      <c r="K962" s="144">
        <v>289.2</v>
      </c>
      <c r="L962" s="30">
        <v>9</v>
      </c>
      <c r="M962" s="144">
        <f t="shared" si="239"/>
        <v>124672.7</v>
      </c>
      <c r="N962" s="144"/>
      <c r="O962" s="144"/>
      <c r="P962" s="144"/>
      <c r="Q962" s="144">
        <f t="shared" si="240"/>
        <v>124672.7</v>
      </c>
      <c r="R962" s="144">
        <v>124672.7</v>
      </c>
      <c r="S962" s="30"/>
      <c r="T962" s="144"/>
      <c r="U962" s="144"/>
      <c r="V962" s="144"/>
      <c r="W962" s="144"/>
      <c r="X962" s="144"/>
      <c r="Y962" s="144"/>
      <c r="Z962" s="144"/>
      <c r="AA962" s="144"/>
      <c r="AB962" s="144"/>
      <c r="AC962" s="144"/>
      <c r="AD962" s="144"/>
      <c r="AE962" s="144"/>
      <c r="AF962" s="144"/>
      <c r="AG962" s="324">
        <v>2025</v>
      </c>
      <c r="AH962" s="128"/>
      <c r="AI962" s="172"/>
      <c r="AJ962" s="172"/>
      <c r="AK962" s="141">
        <f t="shared" si="228"/>
        <v>905</v>
      </c>
      <c r="AL962" s="35" t="s">
        <v>153</v>
      </c>
      <c r="AM962" s="141" t="str">
        <f t="shared" si="229"/>
        <v>905.</v>
      </c>
      <c r="AN962" s="147"/>
      <c r="AO962" s="35"/>
      <c r="AP962" s="16"/>
    </row>
    <row r="963" spans="1:42" ht="32.25" customHeight="1" x14ac:dyDescent="0.25">
      <c r="A963" s="68"/>
      <c r="B963" s="25"/>
      <c r="C963" s="171" t="s">
        <v>3138</v>
      </c>
      <c r="D963" s="68"/>
      <c r="E963" s="111"/>
      <c r="F963" s="68"/>
      <c r="G963" s="68"/>
      <c r="H963" s="68"/>
      <c r="I963" s="142">
        <f>I964+I965+I966</f>
        <v>10318.800000000001</v>
      </c>
      <c r="J963" s="142">
        <f t="shared" ref="J963:AB963" si="241">J964+J965+J966</f>
        <v>8290.7999999999993</v>
      </c>
      <c r="K963" s="142">
        <f t="shared" si="241"/>
        <v>7095.1</v>
      </c>
      <c r="L963" s="103">
        <f t="shared" si="241"/>
        <v>365</v>
      </c>
      <c r="M963" s="142">
        <f t="shared" si="241"/>
        <v>38940086.199999996</v>
      </c>
      <c r="N963" s="142"/>
      <c r="O963" s="142"/>
      <c r="P963" s="142"/>
      <c r="Q963" s="142">
        <f t="shared" si="240"/>
        <v>38940086.199999996</v>
      </c>
      <c r="R963" s="142">
        <f t="shared" si="241"/>
        <v>2563724</v>
      </c>
      <c r="S963" s="103"/>
      <c r="T963" s="142"/>
      <c r="U963" s="142">
        <f t="shared" si="241"/>
        <v>3695.8</v>
      </c>
      <c r="V963" s="142">
        <f t="shared" si="241"/>
        <v>27803503.399999999</v>
      </c>
      <c r="W963" s="142">
        <f t="shared" si="241"/>
        <v>949.1</v>
      </c>
      <c r="X963" s="142">
        <f t="shared" si="241"/>
        <v>2101307.4000000004</v>
      </c>
      <c r="Y963" s="142">
        <f t="shared" si="241"/>
        <v>2260</v>
      </c>
      <c r="Z963" s="142">
        <f t="shared" si="241"/>
        <v>6181900</v>
      </c>
      <c r="AA963" s="142">
        <f t="shared" si="241"/>
        <v>108.2</v>
      </c>
      <c r="AB963" s="142">
        <f t="shared" si="241"/>
        <v>289651.40000000002</v>
      </c>
      <c r="AC963" s="142"/>
      <c r="AD963" s="142"/>
      <c r="AE963" s="142"/>
      <c r="AF963" s="142"/>
      <c r="AG963" s="150"/>
      <c r="AH963" s="128"/>
      <c r="AI963" s="172"/>
      <c r="AJ963" s="172"/>
      <c r="AN963" s="151"/>
      <c r="AO963" s="35"/>
      <c r="AP963" s="16"/>
    </row>
    <row r="964" spans="1:42" ht="22.5" customHeight="1" x14ac:dyDescent="0.25">
      <c r="A964" s="68"/>
      <c r="B964" s="25"/>
      <c r="C964" s="171" t="s">
        <v>1190</v>
      </c>
      <c r="D964" s="110"/>
      <c r="E964" s="111"/>
      <c r="F964" s="68"/>
      <c r="G964" s="68"/>
      <c r="H964" s="68"/>
      <c r="I964" s="142"/>
      <c r="J964" s="142"/>
      <c r="K964" s="142"/>
      <c r="L964" s="103"/>
      <c r="M964" s="142"/>
      <c r="N964" s="142"/>
      <c r="O964" s="142"/>
      <c r="P964" s="142"/>
      <c r="Q964" s="142"/>
      <c r="R964" s="142"/>
      <c r="S964" s="103"/>
      <c r="T964" s="142"/>
      <c r="U964" s="142"/>
      <c r="V964" s="142"/>
      <c r="W964" s="142"/>
      <c r="X964" s="142"/>
      <c r="Y964" s="142"/>
      <c r="Z964" s="142"/>
      <c r="AA964" s="142"/>
      <c r="AB964" s="142"/>
      <c r="AC964" s="142"/>
      <c r="AD964" s="142"/>
      <c r="AE964" s="142"/>
      <c r="AF964" s="142"/>
      <c r="AG964" s="150"/>
      <c r="AH964" s="128"/>
      <c r="AI964" s="172"/>
      <c r="AJ964" s="172"/>
      <c r="AN964" s="151"/>
      <c r="AO964" s="35"/>
      <c r="AP964" s="16"/>
    </row>
    <row r="965" spans="1:42" ht="22.5" customHeight="1" x14ac:dyDescent="0.25">
      <c r="A965" s="68"/>
      <c r="B965" s="25"/>
      <c r="C965" s="171" t="s">
        <v>1191</v>
      </c>
      <c r="D965" s="111"/>
      <c r="E965" s="111"/>
      <c r="F965" s="68"/>
      <c r="G965" s="68"/>
      <c r="H965" s="68"/>
      <c r="I965" s="142"/>
      <c r="J965" s="142"/>
      <c r="K965" s="142"/>
      <c r="L965" s="103"/>
      <c r="M965" s="142"/>
      <c r="N965" s="142"/>
      <c r="O965" s="142"/>
      <c r="P965" s="142"/>
      <c r="Q965" s="142"/>
      <c r="R965" s="142"/>
      <c r="S965" s="103"/>
      <c r="T965" s="142"/>
      <c r="U965" s="142"/>
      <c r="V965" s="142"/>
      <c r="W965" s="142"/>
      <c r="X965" s="142"/>
      <c r="Y965" s="142"/>
      <c r="Z965" s="142"/>
      <c r="AA965" s="142"/>
      <c r="AB965" s="142"/>
      <c r="AC965" s="142"/>
      <c r="AD965" s="142"/>
      <c r="AE965" s="142"/>
      <c r="AF965" s="142"/>
      <c r="AG965" s="324"/>
      <c r="AH965" s="128"/>
      <c r="AI965" s="172"/>
      <c r="AJ965" s="172"/>
      <c r="AN965" s="147"/>
      <c r="AP965" s="16"/>
    </row>
    <row r="966" spans="1:42" s="33" customFormat="1" ht="22.5" customHeight="1" x14ac:dyDescent="0.25">
      <c r="A966" s="70"/>
      <c r="B966" s="45"/>
      <c r="C966" s="171" t="s">
        <v>1192</v>
      </c>
      <c r="D966" s="68"/>
      <c r="E966" s="111"/>
      <c r="F966" s="68"/>
      <c r="G966" s="68"/>
      <c r="H966" s="68"/>
      <c r="I966" s="142">
        <f>SUM(I967:I980)</f>
        <v>10318.800000000001</v>
      </c>
      <c r="J966" s="142">
        <f t="shared" ref="J966:AB966" si="242">SUM(J967:J980)</f>
        <v>8290.7999999999993</v>
      </c>
      <c r="K966" s="142">
        <f t="shared" si="242"/>
        <v>7095.1</v>
      </c>
      <c r="L966" s="103">
        <f t="shared" si="242"/>
        <v>365</v>
      </c>
      <c r="M966" s="142">
        <f t="shared" si="242"/>
        <v>38940086.199999996</v>
      </c>
      <c r="N966" s="142"/>
      <c r="O966" s="142"/>
      <c r="P966" s="142"/>
      <c r="Q966" s="142">
        <f>M966</f>
        <v>38940086.199999996</v>
      </c>
      <c r="R966" s="142">
        <f t="shared" si="242"/>
        <v>2563724</v>
      </c>
      <c r="S966" s="103"/>
      <c r="T966" s="142"/>
      <c r="U966" s="142">
        <f t="shared" si="242"/>
        <v>3695.8</v>
      </c>
      <c r="V966" s="142">
        <f t="shared" si="242"/>
        <v>27803503.399999999</v>
      </c>
      <c r="W966" s="142">
        <f t="shared" si="242"/>
        <v>949.1</v>
      </c>
      <c r="X966" s="142">
        <f t="shared" si="242"/>
        <v>2101307.4000000004</v>
      </c>
      <c r="Y966" s="142">
        <f t="shared" si="242"/>
        <v>2260</v>
      </c>
      <c r="Z966" s="142">
        <f t="shared" si="242"/>
        <v>6181900</v>
      </c>
      <c r="AA966" s="142">
        <f t="shared" si="242"/>
        <v>108.2</v>
      </c>
      <c r="AB966" s="142">
        <f t="shared" si="242"/>
        <v>289651.40000000002</v>
      </c>
      <c r="AC966" s="142"/>
      <c r="AD966" s="142"/>
      <c r="AE966" s="142"/>
      <c r="AF966" s="142"/>
      <c r="AG966" s="243"/>
      <c r="AH966" s="128"/>
      <c r="AI966" s="217"/>
      <c r="AJ966" s="217"/>
      <c r="AK966" s="141"/>
      <c r="AL966" s="35"/>
      <c r="AM966" s="141"/>
      <c r="AN966" s="222"/>
      <c r="AO966" s="280"/>
      <c r="AP966" s="16"/>
    </row>
    <row r="967" spans="1:42" ht="22.5" customHeight="1" x14ac:dyDescent="0.25">
      <c r="A967" s="68" t="str">
        <f t="shared" ref="A967:A980" si="243">AM967</f>
        <v>906.</v>
      </c>
      <c r="B967" s="25">
        <v>1807</v>
      </c>
      <c r="C967" s="36" t="s">
        <v>1226</v>
      </c>
      <c r="D967" s="68">
        <v>1959</v>
      </c>
      <c r="E967" s="111" t="s">
        <v>2932</v>
      </c>
      <c r="F967" s="68" t="s">
        <v>2935</v>
      </c>
      <c r="G967" s="25">
        <v>1</v>
      </c>
      <c r="H967" s="25">
        <v>3</v>
      </c>
      <c r="I967" s="144">
        <v>183.3</v>
      </c>
      <c r="J967" s="144">
        <v>166.8</v>
      </c>
      <c r="K967" s="144">
        <v>37.200000000000003</v>
      </c>
      <c r="L967" s="30">
        <v>6</v>
      </c>
      <c r="M967" s="144">
        <f>R967+T967+V967+X967+Z967+AB967+AE967+AF967</f>
        <v>289651.40000000002</v>
      </c>
      <c r="N967" s="144"/>
      <c r="O967" s="144"/>
      <c r="P967" s="144"/>
      <c r="Q967" s="144">
        <f t="shared" ref="Q967" si="244">M967</f>
        <v>289651.40000000002</v>
      </c>
      <c r="R967" s="144"/>
      <c r="S967" s="30"/>
      <c r="T967" s="144"/>
      <c r="U967" s="144"/>
      <c r="V967" s="144"/>
      <c r="W967" s="144"/>
      <c r="X967" s="144"/>
      <c r="Y967" s="144"/>
      <c r="Z967" s="144"/>
      <c r="AA967" s="144">
        <v>108.2</v>
      </c>
      <c r="AB967" s="144">
        <f>AA967*2677</f>
        <v>289651.40000000002</v>
      </c>
      <c r="AC967" s="144"/>
      <c r="AD967" s="144"/>
      <c r="AE967" s="144"/>
      <c r="AF967" s="144"/>
      <c r="AG967" s="324">
        <v>2025</v>
      </c>
      <c r="AH967" s="128"/>
      <c r="AI967" s="172"/>
      <c r="AJ967" s="172"/>
      <c r="AK967" s="141">
        <f>MAX(AK959:AK966)+1</f>
        <v>906</v>
      </c>
      <c r="AL967" s="35" t="s">
        <v>153</v>
      </c>
      <c r="AM967" s="141" t="str">
        <f t="shared" si="229"/>
        <v>906.</v>
      </c>
      <c r="AN967" s="147"/>
      <c r="AO967" s="274"/>
      <c r="AP967" s="16"/>
    </row>
    <row r="968" spans="1:42" ht="22.5" customHeight="1" x14ac:dyDescent="0.25">
      <c r="A968" s="68" t="str">
        <f t="shared" si="243"/>
        <v>907.</v>
      </c>
      <c r="B968" s="25">
        <v>5613</v>
      </c>
      <c r="C968" s="36" t="s">
        <v>3036</v>
      </c>
      <c r="D968" s="110">
        <v>1985</v>
      </c>
      <c r="E968" s="111" t="s">
        <v>2932</v>
      </c>
      <c r="F968" s="68" t="s">
        <v>2934</v>
      </c>
      <c r="G968" s="25">
        <v>2</v>
      </c>
      <c r="H968" s="25">
        <v>2</v>
      </c>
      <c r="I968" s="144">
        <v>731.6</v>
      </c>
      <c r="J968" s="144">
        <v>362.2</v>
      </c>
      <c r="K968" s="144">
        <v>362.2</v>
      </c>
      <c r="L968" s="30">
        <v>16</v>
      </c>
      <c r="M968" s="144">
        <f>R968+T968+V968+X968+Z968+AB968+AE968+AF968</f>
        <v>5503826.7999999998</v>
      </c>
      <c r="N968" s="144"/>
      <c r="O968" s="144"/>
      <c r="P968" s="144"/>
      <c r="Q968" s="144">
        <f>M968</f>
        <v>5503826.7999999998</v>
      </c>
      <c r="R968" s="144"/>
      <c r="S968" s="30"/>
      <c r="T968" s="144"/>
      <c r="U968" s="144">
        <v>731.6</v>
      </c>
      <c r="V968" s="144">
        <f>U968*7523</f>
        <v>5503826.7999999998</v>
      </c>
      <c r="W968" s="144"/>
      <c r="X968" s="144"/>
      <c r="Y968" s="144"/>
      <c r="Z968" s="144"/>
      <c r="AA968" s="144"/>
      <c r="AB968" s="144"/>
      <c r="AC968" s="144"/>
      <c r="AD968" s="144"/>
      <c r="AE968" s="144"/>
      <c r="AF968" s="144"/>
      <c r="AG968" s="324">
        <v>2025</v>
      </c>
      <c r="AH968" s="128"/>
      <c r="AI968" s="172"/>
      <c r="AJ968" s="172"/>
      <c r="AK968" s="141">
        <f t="shared" si="228"/>
        <v>907</v>
      </c>
      <c r="AL968" s="35" t="s">
        <v>153</v>
      </c>
      <c r="AM968" s="141" t="str">
        <f t="shared" si="229"/>
        <v>907.</v>
      </c>
      <c r="AN968" s="147"/>
      <c r="AP968" s="16"/>
    </row>
    <row r="969" spans="1:42" ht="22.5" customHeight="1" x14ac:dyDescent="0.25">
      <c r="A969" s="68" t="str">
        <f>AM969</f>
        <v>908.</v>
      </c>
      <c r="B969" s="25">
        <v>5687</v>
      </c>
      <c r="C969" s="137" t="s">
        <v>3028</v>
      </c>
      <c r="D969" s="68">
        <v>1988</v>
      </c>
      <c r="E969" s="111" t="s">
        <v>2932</v>
      </c>
      <c r="F969" s="68" t="s">
        <v>2934</v>
      </c>
      <c r="G969" s="25">
        <v>2</v>
      </c>
      <c r="H969" s="25">
        <v>2</v>
      </c>
      <c r="I969" s="144">
        <v>1361.7</v>
      </c>
      <c r="J969" s="144">
        <v>698.7</v>
      </c>
      <c r="K969" s="144">
        <v>669.2</v>
      </c>
      <c r="L969" s="30">
        <v>52</v>
      </c>
      <c r="M969" s="144">
        <f t="shared" ref="M969" si="245">R969+T969+V969+X969+Z969+AB969+AE969+AF969</f>
        <v>12733544.899999999</v>
      </c>
      <c r="N969" s="144"/>
      <c r="O969" s="144"/>
      <c r="P969" s="144"/>
      <c r="Q969" s="144">
        <f t="shared" ref="Q969" si="246">M969</f>
        <v>12733544.899999999</v>
      </c>
      <c r="R969" s="144">
        <v>1478880</v>
      </c>
      <c r="S969" s="30"/>
      <c r="T969" s="144"/>
      <c r="U969" s="144">
        <v>776.3</v>
      </c>
      <c r="V969" s="144">
        <f>U969*7523</f>
        <v>5840104.8999999994</v>
      </c>
      <c r="W969" s="144"/>
      <c r="X969" s="144"/>
      <c r="Y969" s="144">
        <v>1720</v>
      </c>
      <c r="Z969" s="144">
        <f>Y969*3148</f>
        <v>5414560</v>
      </c>
      <c r="AA969" s="144"/>
      <c r="AB969" s="144"/>
      <c r="AC969" s="144"/>
      <c r="AD969" s="144"/>
      <c r="AE969" s="144"/>
      <c r="AF969" s="144"/>
      <c r="AG969" s="324">
        <v>2025</v>
      </c>
      <c r="AH969" s="128"/>
      <c r="AI969" s="132"/>
      <c r="AJ969" s="132"/>
      <c r="AK969" s="141">
        <f t="shared" si="228"/>
        <v>908</v>
      </c>
      <c r="AL969" s="35" t="s">
        <v>153</v>
      </c>
      <c r="AM969" s="141" t="str">
        <f t="shared" si="229"/>
        <v>908.</v>
      </c>
      <c r="AN969" s="147"/>
      <c r="AO969" s="35"/>
      <c r="AP969" s="16"/>
    </row>
    <row r="970" spans="1:42" ht="22.5" customHeight="1" x14ac:dyDescent="0.25">
      <c r="A970" s="68" t="str">
        <f t="shared" si="243"/>
        <v>909.</v>
      </c>
      <c r="B970" s="25">
        <v>1851</v>
      </c>
      <c r="C970" s="36" t="s">
        <v>376</v>
      </c>
      <c r="D970" s="68">
        <v>1968</v>
      </c>
      <c r="E970" s="111" t="s">
        <v>2932</v>
      </c>
      <c r="F970" s="68" t="s">
        <v>2934</v>
      </c>
      <c r="G970" s="25">
        <v>2</v>
      </c>
      <c r="H970" s="25">
        <v>1</v>
      </c>
      <c r="I970" s="144">
        <v>339.6</v>
      </c>
      <c r="J970" s="144">
        <v>303</v>
      </c>
      <c r="K970" s="144">
        <v>226.6</v>
      </c>
      <c r="L970" s="30">
        <v>12</v>
      </c>
      <c r="M970" s="144">
        <f t="shared" ref="M970:M971" si="247">R970+T970+V970+X970+Z970+AB970+AE970+AF970</f>
        <v>150144</v>
      </c>
      <c r="N970" s="144"/>
      <c r="O970" s="144"/>
      <c r="P970" s="144"/>
      <c r="Q970" s="144">
        <f t="shared" ref="Q970:Q971" si="248">M970</f>
        <v>150144</v>
      </c>
      <c r="R970" s="144">
        <v>150144</v>
      </c>
      <c r="S970" s="30"/>
      <c r="T970" s="144"/>
      <c r="U970" s="144"/>
      <c r="V970" s="144"/>
      <c r="W970" s="144"/>
      <c r="X970" s="144"/>
      <c r="Y970" s="144"/>
      <c r="Z970" s="144"/>
      <c r="AA970" s="144"/>
      <c r="AB970" s="144"/>
      <c r="AC970" s="144"/>
      <c r="AD970" s="144"/>
      <c r="AE970" s="144"/>
      <c r="AF970" s="144"/>
      <c r="AG970" s="324">
        <v>2025</v>
      </c>
      <c r="AH970" s="128"/>
      <c r="AI970" s="172"/>
      <c r="AJ970" s="172"/>
      <c r="AK970" s="141">
        <f t="shared" si="228"/>
        <v>909</v>
      </c>
      <c r="AL970" s="35" t="s">
        <v>153</v>
      </c>
      <c r="AM970" s="141" t="str">
        <f t="shared" si="229"/>
        <v>909.</v>
      </c>
      <c r="AN970" s="147"/>
      <c r="AO970" s="35"/>
      <c r="AP970" s="16"/>
    </row>
    <row r="971" spans="1:42" ht="22.5" customHeight="1" x14ac:dyDescent="0.25">
      <c r="A971" s="68" t="str">
        <f t="shared" si="243"/>
        <v>910.</v>
      </c>
      <c r="B971" s="25">
        <v>1832</v>
      </c>
      <c r="C971" s="36" t="s">
        <v>2859</v>
      </c>
      <c r="D971" s="111">
        <v>1970</v>
      </c>
      <c r="E971" s="111" t="s">
        <v>2932</v>
      </c>
      <c r="F971" s="68" t="s">
        <v>2934</v>
      </c>
      <c r="G971" s="25">
        <v>2</v>
      </c>
      <c r="H971" s="25">
        <v>2</v>
      </c>
      <c r="I971" s="144">
        <v>553.20000000000005</v>
      </c>
      <c r="J971" s="144">
        <v>378.9</v>
      </c>
      <c r="K971" s="144">
        <v>233.2</v>
      </c>
      <c r="L971" s="30">
        <v>19</v>
      </c>
      <c r="M971" s="144">
        <f t="shared" si="247"/>
        <v>4363340</v>
      </c>
      <c r="N971" s="144"/>
      <c r="O971" s="144"/>
      <c r="P971" s="144"/>
      <c r="Q971" s="144">
        <f t="shared" si="248"/>
        <v>4363340</v>
      </c>
      <c r="R971" s="144"/>
      <c r="S971" s="30"/>
      <c r="T971" s="144"/>
      <c r="U971" s="144">
        <v>580</v>
      </c>
      <c r="V971" s="144">
        <f>U971*7523</f>
        <v>4363340</v>
      </c>
      <c r="W971" s="144"/>
      <c r="X971" s="144"/>
      <c r="Y971" s="144"/>
      <c r="Z971" s="144"/>
      <c r="AA971" s="144"/>
      <c r="AB971" s="144"/>
      <c r="AC971" s="144"/>
      <c r="AD971" s="144"/>
      <c r="AE971" s="144"/>
      <c r="AF971" s="144"/>
      <c r="AG971" s="324">
        <v>2025</v>
      </c>
      <c r="AH971" s="128"/>
      <c r="AI971" s="172"/>
      <c r="AJ971" s="172"/>
      <c r="AK971" s="141">
        <f t="shared" si="228"/>
        <v>910</v>
      </c>
      <c r="AL971" s="35" t="s">
        <v>153</v>
      </c>
      <c r="AM971" s="141" t="str">
        <f t="shared" si="229"/>
        <v>910.</v>
      </c>
      <c r="AN971" s="147"/>
      <c r="AP971" s="16"/>
    </row>
    <row r="972" spans="1:42" ht="22.5" customHeight="1" x14ac:dyDescent="0.25">
      <c r="A972" s="68" t="str">
        <f t="shared" si="243"/>
        <v>911.</v>
      </c>
      <c r="B972" s="25">
        <v>1846</v>
      </c>
      <c r="C972" s="36" t="s">
        <v>1230</v>
      </c>
      <c r="D972" s="68">
        <v>1959</v>
      </c>
      <c r="E972" s="111" t="s">
        <v>2932</v>
      </c>
      <c r="F972" s="68" t="s">
        <v>2934</v>
      </c>
      <c r="G972" s="68">
        <v>2</v>
      </c>
      <c r="H972" s="68">
        <v>2</v>
      </c>
      <c r="I972" s="144">
        <v>529.4</v>
      </c>
      <c r="J972" s="144">
        <v>490.9</v>
      </c>
      <c r="K972" s="144">
        <v>490.9</v>
      </c>
      <c r="L972" s="30">
        <v>25</v>
      </c>
      <c r="M972" s="144">
        <f>R972+T972+V972+X972+Z972+AB972+AE972+AF972</f>
        <v>71450</v>
      </c>
      <c r="N972" s="144"/>
      <c r="O972" s="144"/>
      <c r="P972" s="144"/>
      <c r="Q972" s="144">
        <f>M972</f>
        <v>71450</v>
      </c>
      <c r="R972" s="144">
        <v>71450</v>
      </c>
      <c r="S972" s="30"/>
      <c r="T972" s="144"/>
      <c r="U972" s="144"/>
      <c r="V972" s="144"/>
      <c r="W972" s="144"/>
      <c r="X972" s="144"/>
      <c r="Y972" s="144"/>
      <c r="Z972" s="144"/>
      <c r="AA972" s="144"/>
      <c r="AB972" s="144"/>
      <c r="AC972" s="144"/>
      <c r="AD972" s="144"/>
      <c r="AE972" s="144"/>
      <c r="AF972" s="144"/>
      <c r="AG972" s="324">
        <v>2025</v>
      </c>
      <c r="AH972" s="128"/>
      <c r="AI972" s="172"/>
      <c r="AJ972" s="172"/>
      <c r="AK972" s="141">
        <f t="shared" si="228"/>
        <v>911</v>
      </c>
      <c r="AL972" s="35" t="s">
        <v>153</v>
      </c>
      <c r="AM972" s="141" t="str">
        <f t="shared" si="229"/>
        <v>911.</v>
      </c>
      <c r="AN972" s="147"/>
      <c r="AO972" s="274"/>
      <c r="AP972" s="16"/>
    </row>
    <row r="973" spans="1:42" ht="22.5" customHeight="1" x14ac:dyDescent="0.25">
      <c r="A973" s="68" t="str">
        <f t="shared" si="243"/>
        <v>912.</v>
      </c>
      <c r="B973" s="25">
        <v>1824</v>
      </c>
      <c r="C973" s="36" t="s">
        <v>1229</v>
      </c>
      <c r="D973" s="110">
        <v>1985</v>
      </c>
      <c r="E973" s="111" t="s">
        <v>2932</v>
      </c>
      <c r="F973" s="68" t="s">
        <v>2933</v>
      </c>
      <c r="G973" s="68">
        <v>2</v>
      </c>
      <c r="H973" s="68">
        <v>2</v>
      </c>
      <c r="I973" s="144">
        <v>874.2</v>
      </c>
      <c r="J973" s="144">
        <v>792.2</v>
      </c>
      <c r="K973" s="144">
        <v>792.2</v>
      </c>
      <c r="L973" s="30">
        <v>23</v>
      </c>
      <c r="M973" s="144">
        <f>R973+T973+V973+X973+Z973+AB973+AE973+AF973</f>
        <v>767340</v>
      </c>
      <c r="N973" s="144"/>
      <c r="O973" s="144"/>
      <c r="P973" s="144"/>
      <c r="Q973" s="144">
        <f t="shared" ref="Q973:Q974" si="249">M973</f>
        <v>767340</v>
      </c>
      <c r="R973" s="144"/>
      <c r="S973" s="30"/>
      <c r="T973" s="144"/>
      <c r="U973" s="144"/>
      <c r="V973" s="144"/>
      <c r="W973" s="144"/>
      <c r="X973" s="144"/>
      <c r="Y973" s="144">
        <v>540</v>
      </c>
      <c r="Z973" s="144">
        <f>Y973*1421</f>
        <v>767340</v>
      </c>
      <c r="AA973" s="144"/>
      <c r="AB973" s="144"/>
      <c r="AC973" s="144"/>
      <c r="AD973" s="144"/>
      <c r="AE973" s="144"/>
      <c r="AF973" s="144"/>
      <c r="AG973" s="324">
        <v>2025</v>
      </c>
      <c r="AH973" s="128"/>
      <c r="AI973" s="172"/>
      <c r="AJ973" s="172"/>
      <c r="AK973" s="141">
        <f t="shared" si="228"/>
        <v>912</v>
      </c>
      <c r="AL973" s="35" t="s">
        <v>153</v>
      </c>
      <c r="AM973" s="141" t="str">
        <f t="shared" si="229"/>
        <v>912.</v>
      </c>
      <c r="AN973" s="147"/>
      <c r="AP973" s="16"/>
    </row>
    <row r="974" spans="1:42" ht="22.5" customHeight="1" x14ac:dyDescent="0.25">
      <c r="A974" s="68" t="str">
        <f t="shared" si="243"/>
        <v>913.</v>
      </c>
      <c r="B974" s="25">
        <v>1808</v>
      </c>
      <c r="C974" s="36" t="s">
        <v>1227</v>
      </c>
      <c r="D974" s="68">
        <v>1988</v>
      </c>
      <c r="E974" s="111" t="s">
        <v>2932</v>
      </c>
      <c r="F974" s="68" t="s">
        <v>2934</v>
      </c>
      <c r="G974" s="68">
        <v>2</v>
      </c>
      <c r="H974" s="68">
        <v>2</v>
      </c>
      <c r="I974" s="144">
        <v>363.4</v>
      </c>
      <c r="J974" s="144">
        <v>331.1</v>
      </c>
      <c r="K974" s="144">
        <v>331.1</v>
      </c>
      <c r="L974" s="30">
        <v>12</v>
      </c>
      <c r="M974" s="144">
        <f t="shared" ref="M974" si="250">R974+T974+V974+X974+Z974+AB974+AE974+AF974</f>
        <v>2490865.3000000003</v>
      </c>
      <c r="N974" s="144"/>
      <c r="O974" s="144"/>
      <c r="P974" s="144"/>
      <c r="Q974" s="144">
        <f t="shared" si="249"/>
        <v>2490865.3000000003</v>
      </c>
      <c r="R974" s="144"/>
      <c r="S974" s="30"/>
      <c r="T974" s="144"/>
      <c r="U974" s="144">
        <v>331.1</v>
      </c>
      <c r="V974" s="144">
        <f>U974*7523</f>
        <v>2490865.3000000003</v>
      </c>
      <c r="W974" s="144"/>
      <c r="X974" s="144"/>
      <c r="Y974" s="144"/>
      <c r="Z974" s="144"/>
      <c r="AA974" s="144"/>
      <c r="AB974" s="144"/>
      <c r="AC974" s="144"/>
      <c r="AD974" s="144"/>
      <c r="AE974" s="144"/>
      <c r="AF974" s="144"/>
      <c r="AG974" s="324">
        <v>2025</v>
      </c>
      <c r="AH974" s="128"/>
      <c r="AI974" s="172"/>
      <c r="AJ974" s="172"/>
      <c r="AK974" s="141">
        <f t="shared" si="228"/>
        <v>913</v>
      </c>
      <c r="AL974" s="35" t="s">
        <v>153</v>
      </c>
      <c r="AM974" s="141" t="str">
        <f t="shared" si="229"/>
        <v>913.</v>
      </c>
      <c r="AN974" s="147"/>
      <c r="AP974" s="16"/>
    </row>
    <row r="975" spans="1:42" ht="22.5" customHeight="1" x14ac:dyDescent="0.25">
      <c r="A975" s="68" t="str">
        <f t="shared" si="243"/>
        <v>914.</v>
      </c>
      <c r="B975" s="25">
        <v>1820</v>
      </c>
      <c r="C975" s="36" t="s">
        <v>1228</v>
      </c>
      <c r="D975" s="68">
        <v>1968</v>
      </c>
      <c r="E975" s="111" t="s">
        <v>2932</v>
      </c>
      <c r="F975" s="68" t="s">
        <v>2934</v>
      </c>
      <c r="G975" s="68">
        <v>2</v>
      </c>
      <c r="H975" s="68">
        <v>2</v>
      </c>
      <c r="I975" s="144">
        <v>561.20000000000005</v>
      </c>
      <c r="J975" s="144">
        <v>510.2</v>
      </c>
      <c r="K975" s="144">
        <v>510.2</v>
      </c>
      <c r="L975" s="30">
        <v>28</v>
      </c>
      <c r="M975" s="144">
        <f>R975+T975+V975+X975+Z975+AB975+AE975+AF975</f>
        <v>609150</v>
      </c>
      <c r="N975" s="144"/>
      <c r="O975" s="144"/>
      <c r="P975" s="144"/>
      <c r="Q975" s="144">
        <f>M975</f>
        <v>609150</v>
      </c>
      <c r="R975" s="144">
        <v>609150</v>
      </c>
      <c r="S975" s="30"/>
      <c r="T975" s="144"/>
      <c r="U975" s="144"/>
      <c r="V975" s="144"/>
      <c r="W975" s="144"/>
      <c r="X975" s="144"/>
      <c r="Y975" s="144"/>
      <c r="Z975" s="144"/>
      <c r="AA975" s="144"/>
      <c r="AB975" s="144"/>
      <c r="AC975" s="144"/>
      <c r="AD975" s="144"/>
      <c r="AE975" s="144"/>
      <c r="AF975" s="144"/>
      <c r="AG975" s="324">
        <v>2025</v>
      </c>
      <c r="AH975" s="128"/>
      <c r="AI975" s="216"/>
      <c r="AJ975" s="216"/>
      <c r="AK975" s="141">
        <f t="shared" si="228"/>
        <v>914</v>
      </c>
      <c r="AL975" s="35" t="s">
        <v>153</v>
      </c>
      <c r="AM975" s="141" t="str">
        <f t="shared" si="229"/>
        <v>914.</v>
      </c>
      <c r="AN975" s="147"/>
      <c r="AP975" s="16"/>
    </row>
    <row r="976" spans="1:42" ht="22.5" customHeight="1" x14ac:dyDescent="0.25">
      <c r="A976" s="68" t="str">
        <f t="shared" si="243"/>
        <v>915.</v>
      </c>
      <c r="B976" s="25">
        <v>1845</v>
      </c>
      <c r="C976" s="36" t="s">
        <v>377</v>
      </c>
      <c r="D976" s="111">
        <v>1970</v>
      </c>
      <c r="E976" s="111" t="s">
        <v>2932</v>
      </c>
      <c r="F976" s="68" t="s">
        <v>2934</v>
      </c>
      <c r="G976" s="68">
        <v>2</v>
      </c>
      <c r="H976" s="68">
        <v>3</v>
      </c>
      <c r="I976" s="144">
        <v>1545</v>
      </c>
      <c r="J976" s="144">
        <v>1145.4000000000001</v>
      </c>
      <c r="K976" s="144">
        <v>1115.3</v>
      </c>
      <c r="L976" s="30">
        <v>35</v>
      </c>
      <c r="M976" s="144">
        <f>R976+T976+V976+X976+Z976+AB976+AE976+AF976</f>
        <v>254100</v>
      </c>
      <c r="N976" s="144"/>
      <c r="O976" s="144"/>
      <c r="P976" s="144"/>
      <c r="Q976" s="144">
        <f>M976</f>
        <v>254100</v>
      </c>
      <c r="R976" s="144">
        <v>254100</v>
      </c>
      <c r="S976" s="30"/>
      <c r="T976" s="144"/>
      <c r="U976" s="144"/>
      <c r="V976" s="144"/>
      <c r="W976" s="144"/>
      <c r="X976" s="144"/>
      <c r="Y976" s="144"/>
      <c r="Z976" s="144"/>
      <c r="AA976" s="144"/>
      <c r="AB976" s="144"/>
      <c r="AC976" s="144"/>
      <c r="AD976" s="144"/>
      <c r="AE976" s="144"/>
      <c r="AF976" s="144"/>
      <c r="AG976" s="324">
        <v>2025</v>
      </c>
      <c r="AH976" s="128"/>
      <c r="AI976" s="216"/>
      <c r="AJ976" s="216"/>
      <c r="AK976" s="141">
        <f t="shared" si="228"/>
        <v>915</v>
      </c>
      <c r="AL976" s="35" t="s">
        <v>153</v>
      </c>
      <c r="AM976" s="141" t="str">
        <f t="shared" si="229"/>
        <v>915.</v>
      </c>
      <c r="AN976" s="147"/>
      <c r="AP976" s="16"/>
    </row>
    <row r="977" spans="1:42" ht="22.5" customHeight="1" x14ac:dyDescent="0.25">
      <c r="A977" s="68" t="str">
        <f t="shared" si="243"/>
        <v>916.</v>
      </c>
      <c r="B977" s="25">
        <v>1778</v>
      </c>
      <c r="C977" s="36" t="s">
        <v>1225</v>
      </c>
      <c r="D977" s="68">
        <v>1985</v>
      </c>
      <c r="E977" s="111" t="s">
        <v>2932</v>
      </c>
      <c r="F977" s="68" t="s">
        <v>2934</v>
      </c>
      <c r="G977" s="68">
        <v>2</v>
      </c>
      <c r="H977" s="68">
        <v>2</v>
      </c>
      <c r="I977" s="144">
        <v>788.1</v>
      </c>
      <c r="J977" s="144">
        <v>734.1</v>
      </c>
      <c r="K977" s="144">
        <v>594.6</v>
      </c>
      <c r="L977" s="30">
        <v>38</v>
      </c>
      <c r="M977" s="144">
        <f t="shared" ref="M977:M980" si="251">R977+T977+V977+X977+Z977+AB977+AE977+AF977</f>
        <v>1193567.4000000001</v>
      </c>
      <c r="N977" s="144"/>
      <c r="O977" s="144"/>
      <c r="P977" s="144"/>
      <c r="Q977" s="144">
        <f t="shared" ref="Q977:Q981" si="252">M977</f>
        <v>1193567.4000000001</v>
      </c>
      <c r="R977" s="144"/>
      <c r="S977" s="30"/>
      <c r="T977" s="144"/>
      <c r="U977" s="144"/>
      <c r="V977" s="144"/>
      <c r="W977" s="144">
        <v>539.1</v>
      </c>
      <c r="X977" s="144">
        <f>W977*2214</f>
        <v>1193567.4000000001</v>
      </c>
      <c r="Y977" s="144"/>
      <c r="Z977" s="144"/>
      <c r="AA977" s="144"/>
      <c r="AB977" s="144"/>
      <c r="AC977" s="144"/>
      <c r="AD977" s="144"/>
      <c r="AE977" s="144"/>
      <c r="AF977" s="144"/>
      <c r="AG977" s="324">
        <v>2025</v>
      </c>
      <c r="AH977" s="128"/>
      <c r="AI977" s="172"/>
      <c r="AJ977" s="172"/>
      <c r="AK977" s="141">
        <f t="shared" si="228"/>
        <v>916</v>
      </c>
      <c r="AL977" s="35" t="s">
        <v>153</v>
      </c>
      <c r="AM977" s="141" t="str">
        <f t="shared" si="229"/>
        <v>916.</v>
      </c>
      <c r="AN977" s="147"/>
      <c r="AO977" s="274"/>
      <c r="AP977" s="16"/>
    </row>
    <row r="978" spans="1:42" ht="22.5" customHeight="1" x14ac:dyDescent="0.25">
      <c r="A978" s="68" t="str">
        <f t="shared" si="243"/>
        <v>917.</v>
      </c>
      <c r="B978" s="25">
        <v>1816</v>
      </c>
      <c r="C978" s="202" t="s">
        <v>375</v>
      </c>
      <c r="D978" s="116">
        <v>1974</v>
      </c>
      <c r="E978" s="111" t="s">
        <v>2932</v>
      </c>
      <c r="F978" s="68" t="s">
        <v>2934</v>
      </c>
      <c r="G978" s="68">
        <v>2</v>
      </c>
      <c r="H978" s="68">
        <v>2</v>
      </c>
      <c r="I978" s="144">
        <v>768.2</v>
      </c>
      <c r="J978" s="144">
        <v>762.8</v>
      </c>
      <c r="K978" s="144">
        <v>660.5</v>
      </c>
      <c r="L978" s="30">
        <v>27</v>
      </c>
      <c r="M978" s="144">
        <f t="shared" si="251"/>
        <v>4884683.8999999994</v>
      </c>
      <c r="N978" s="144"/>
      <c r="O978" s="144"/>
      <c r="P978" s="144"/>
      <c r="Q978" s="144">
        <f t="shared" si="252"/>
        <v>4884683.8999999994</v>
      </c>
      <c r="R978" s="144"/>
      <c r="S978" s="30"/>
      <c r="T978" s="144"/>
      <c r="U978" s="144">
        <v>649.29999999999995</v>
      </c>
      <c r="V978" s="144">
        <f>U978*7523</f>
        <v>4884683.8999999994</v>
      </c>
      <c r="W978" s="144"/>
      <c r="X978" s="144"/>
      <c r="Y978" s="144"/>
      <c r="Z978" s="144"/>
      <c r="AA978" s="144"/>
      <c r="AB978" s="144"/>
      <c r="AC978" s="144"/>
      <c r="AD978" s="144"/>
      <c r="AE978" s="144"/>
      <c r="AF978" s="144"/>
      <c r="AG978" s="324">
        <v>2025</v>
      </c>
      <c r="AH978" s="128"/>
      <c r="AI978" s="172"/>
      <c r="AJ978" s="172"/>
      <c r="AK978" s="141">
        <f t="shared" si="228"/>
        <v>917</v>
      </c>
      <c r="AL978" s="35" t="s">
        <v>153</v>
      </c>
      <c r="AM978" s="141" t="str">
        <f t="shared" si="229"/>
        <v>917.</v>
      </c>
      <c r="AN978" s="147"/>
      <c r="AP978" s="16"/>
    </row>
    <row r="979" spans="1:42" ht="22.5" customHeight="1" x14ac:dyDescent="0.25">
      <c r="A979" s="68" t="str">
        <f t="shared" si="243"/>
        <v>918.</v>
      </c>
      <c r="B979" s="25">
        <v>1779</v>
      </c>
      <c r="C979" s="202" t="s">
        <v>374</v>
      </c>
      <c r="D979" s="68">
        <v>1985</v>
      </c>
      <c r="E979" s="111" t="s">
        <v>2932</v>
      </c>
      <c r="F979" s="68" t="s">
        <v>2934</v>
      </c>
      <c r="G979" s="68">
        <v>2</v>
      </c>
      <c r="H979" s="68">
        <v>2</v>
      </c>
      <c r="I979" s="144">
        <v>790.8</v>
      </c>
      <c r="J979" s="144">
        <v>745.4</v>
      </c>
      <c r="K979" s="144">
        <v>602.29999999999995</v>
      </c>
      <c r="L979" s="30">
        <v>39</v>
      </c>
      <c r="M979" s="144">
        <f t="shared" si="251"/>
        <v>4720682.5</v>
      </c>
      <c r="N979" s="144"/>
      <c r="O979" s="144"/>
      <c r="P979" s="144"/>
      <c r="Q979" s="144">
        <f t="shared" si="252"/>
        <v>4720682.5</v>
      </c>
      <c r="R979" s="144"/>
      <c r="S979" s="30"/>
      <c r="T979" s="144"/>
      <c r="U979" s="144">
        <v>627.5</v>
      </c>
      <c r="V979" s="144">
        <f>U979*7523</f>
        <v>4720682.5</v>
      </c>
      <c r="W979" s="144"/>
      <c r="X979" s="144"/>
      <c r="Y979" s="144"/>
      <c r="Z979" s="144"/>
      <c r="AA979" s="144"/>
      <c r="AB979" s="144"/>
      <c r="AC979" s="144"/>
      <c r="AD979" s="144"/>
      <c r="AE979" s="144"/>
      <c r="AF979" s="144"/>
      <c r="AG979" s="324">
        <v>2025</v>
      </c>
      <c r="AH979" s="128"/>
      <c r="AI979" s="172"/>
      <c r="AJ979" s="172"/>
      <c r="AK979" s="141">
        <f t="shared" si="228"/>
        <v>918</v>
      </c>
      <c r="AL979" s="35" t="s">
        <v>153</v>
      </c>
      <c r="AM979" s="141" t="str">
        <f t="shared" si="229"/>
        <v>918.</v>
      </c>
      <c r="AN979" s="147"/>
      <c r="AP979" s="16"/>
    </row>
    <row r="980" spans="1:42" ht="22.5" customHeight="1" x14ac:dyDescent="0.25">
      <c r="A980" s="68" t="str">
        <f t="shared" si="243"/>
        <v>919.</v>
      </c>
      <c r="B980" s="25">
        <v>1775</v>
      </c>
      <c r="C980" s="36" t="s">
        <v>1224</v>
      </c>
      <c r="D980" s="68">
        <v>1986</v>
      </c>
      <c r="E980" s="111" t="s">
        <v>2932</v>
      </c>
      <c r="F980" s="68" t="s">
        <v>2934</v>
      </c>
      <c r="G980" s="68">
        <v>2</v>
      </c>
      <c r="H980" s="68">
        <v>2</v>
      </c>
      <c r="I980" s="144">
        <v>929.1</v>
      </c>
      <c r="J980" s="144">
        <v>869.1</v>
      </c>
      <c r="K980" s="144">
        <v>469.6</v>
      </c>
      <c r="L980" s="30">
        <v>33</v>
      </c>
      <c r="M980" s="144">
        <f t="shared" si="251"/>
        <v>907740</v>
      </c>
      <c r="N980" s="144"/>
      <c r="O980" s="144"/>
      <c r="P980" s="144"/>
      <c r="Q980" s="144">
        <f t="shared" si="252"/>
        <v>907740</v>
      </c>
      <c r="R980" s="144"/>
      <c r="S980" s="30"/>
      <c r="T980" s="144"/>
      <c r="U980" s="144"/>
      <c r="V980" s="144"/>
      <c r="W980" s="144">
        <v>410</v>
      </c>
      <c r="X980" s="144">
        <f>W980*2214</f>
        <v>907740</v>
      </c>
      <c r="Y980" s="144"/>
      <c r="Z980" s="144"/>
      <c r="AA980" s="144"/>
      <c r="AB980" s="144"/>
      <c r="AC980" s="144"/>
      <c r="AD980" s="144"/>
      <c r="AE980" s="144"/>
      <c r="AF980" s="144"/>
      <c r="AG980" s="324">
        <v>2025</v>
      </c>
      <c r="AH980" s="128"/>
      <c r="AI980" s="172"/>
      <c r="AJ980" s="172"/>
      <c r="AK980" s="141">
        <f t="shared" si="228"/>
        <v>919</v>
      </c>
      <c r="AL980" s="35" t="s">
        <v>153</v>
      </c>
      <c r="AM980" s="141" t="str">
        <f t="shared" si="229"/>
        <v>919.</v>
      </c>
      <c r="AN980" s="147"/>
      <c r="AP980" s="16"/>
    </row>
    <row r="981" spans="1:42" ht="22.5" customHeight="1" x14ac:dyDescent="0.25">
      <c r="A981" s="68"/>
      <c r="B981" s="25"/>
      <c r="C981" s="200" t="s">
        <v>63</v>
      </c>
      <c r="D981" s="25"/>
      <c r="E981" s="68"/>
      <c r="F981" s="68"/>
      <c r="G981" s="25"/>
      <c r="H981" s="25"/>
      <c r="I981" s="142">
        <f>I982+I1017+I1034</f>
        <v>525070.89999999991</v>
      </c>
      <c r="J981" s="142">
        <f>J982+J1017+J1034</f>
        <v>442393.76</v>
      </c>
      <c r="K981" s="142">
        <f>K982+K1017+K1034</f>
        <v>423837.23</v>
      </c>
      <c r="L981" s="103">
        <f>L982+L1017+L1034</f>
        <v>24179</v>
      </c>
      <c r="M981" s="142">
        <f>M982+M1017+M1034</f>
        <v>742095989.51999998</v>
      </c>
      <c r="N981" s="142"/>
      <c r="O981" s="142"/>
      <c r="P981" s="142"/>
      <c r="Q981" s="142">
        <f t="shared" si="252"/>
        <v>742095989.51999998</v>
      </c>
      <c r="R981" s="142">
        <f>R982+R1017+R1034</f>
        <v>362505699.05999994</v>
      </c>
      <c r="S981" s="103"/>
      <c r="T981" s="142"/>
      <c r="U981" s="142">
        <f>U982+U1017+U1034</f>
        <v>72346.37</v>
      </c>
      <c r="V981" s="142">
        <f>V982+V1017+V1034</f>
        <v>332968479.75000006</v>
      </c>
      <c r="W981" s="142"/>
      <c r="X981" s="142"/>
      <c r="Y981" s="142">
        <f>Y982+Y1017+Y1034</f>
        <v>25557.53</v>
      </c>
      <c r="Z981" s="142">
        <f>Z982+Z1017+Z1034</f>
        <v>45006118.359999999</v>
      </c>
      <c r="AA981" s="142">
        <f>AA982+AA1017+AA1034</f>
        <v>481.1</v>
      </c>
      <c r="AB981" s="142">
        <f>AB982+AB1017+AB1034</f>
        <v>1287904.7</v>
      </c>
      <c r="AC981" s="142"/>
      <c r="AD981" s="142"/>
      <c r="AE981" s="142"/>
      <c r="AF981" s="142">
        <f>AF982+AF1017+AF1034</f>
        <v>327787.65000000002</v>
      </c>
      <c r="AG981" s="150"/>
      <c r="AH981" s="128"/>
      <c r="AI981" s="132"/>
      <c r="AJ981" s="132"/>
      <c r="AN981" s="151"/>
      <c r="AO981" s="35"/>
      <c r="AP981" s="16"/>
    </row>
    <row r="982" spans="1:42" ht="22.5" customHeight="1" x14ac:dyDescent="0.25">
      <c r="A982" s="68"/>
      <c r="B982" s="25"/>
      <c r="C982" s="200" t="s">
        <v>1190</v>
      </c>
      <c r="D982" s="25"/>
      <c r="E982" s="68"/>
      <c r="F982" s="68"/>
      <c r="G982" s="25"/>
      <c r="H982" s="25"/>
      <c r="I982" s="142">
        <f>SUM(I983:I1016)</f>
        <v>109328.6</v>
      </c>
      <c r="J982" s="142">
        <f t="shared" ref="J982:AF982" si="253">SUM(J983:J1016)</f>
        <v>86558.559999999983</v>
      </c>
      <c r="K982" s="142">
        <f t="shared" si="253"/>
        <v>85303.859999999986</v>
      </c>
      <c r="L982" s="103">
        <f t="shared" si="253"/>
        <v>5128</v>
      </c>
      <c r="M982" s="142">
        <f t="shared" si="253"/>
        <v>63888776.170000002</v>
      </c>
      <c r="N982" s="142"/>
      <c r="O982" s="142"/>
      <c r="P982" s="142"/>
      <c r="Q982" s="142">
        <f>M982</f>
        <v>63888776.170000002</v>
      </c>
      <c r="R982" s="142">
        <f t="shared" si="253"/>
        <v>29671946.599999998</v>
      </c>
      <c r="S982" s="103"/>
      <c r="T982" s="142"/>
      <c r="U982" s="142">
        <f t="shared" si="253"/>
        <v>7284</v>
      </c>
      <c r="V982" s="142">
        <f t="shared" si="253"/>
        <v>23558057.359999999</v>
      </c>
      <c r="W982" s="142"/>
      <c r="X982" s="142"/>
      <c r="Y982" s="142">
        <f t="shared" si="253"/>
        <v>8041.7300000000005</v>
      </c>
      <c r="Z982" s="142">
        <f t="shared" si="253"/>
        <v>10330984.560000001</v>
      </c>
      <c r="AA982" s="142"/>
      <c r="AB982" s="142"/>
      <c r="AC982" s="142"/>
      <c r="AD982" s="142"/>
      <c r="AE982" s="142"/>
      <c r="AF982" s="142">
        <f t="shared" si="253"/>
        <v>327787.65000000002</v>
      </c>
      <c r="AG982" s="150"/>
      <c r="AH982" s="128"/>
      <c r="AI982" s="132"/>
      <c r="AJ982" s="132"/>
      <c r="AN982" s="151"/>
      <c r="AO982" s="35"/>
      <c r="AP982" s="16"/>
    </row>
    <row r="983" spans="1:42" ht="22.5" customHeight="1" x14ac:dyDescent="0.25">
      <c r="A983" s="68" t="str">
        <f t="shared" ref="A983:A1002" si="254">AM983</f>
        <v>920.</v>
      </c>
      <c r="B983" s="25">
        <v>1902</v>
      </c>
      <c r="C983" s="36" t="s">
        <v>1570</v>
      </c>
      <c r="D983" s="25">
        <v>1988</v>
      </c>
      <c r="E983" s="68" t="s">
        <v>2932</v>
      </c>
      <c r="F983" s="68" t="s">
        <v>2933</v>
      </c>
      <c r="G983" s="25">
        <v>3</v>
      </c>
      <c r="H983" s="25">
        <v>2</v>
      </c>
      <c r="I983" s="146">
        <v>2028</v>
      </c>
      <c r="J983" s="146">
        <v>1280.4000000000001</v>
      </c>
      <c r="K983" s="146">
        <v>1280.4000000000001</v>
      </c>
      <c r="L983" s="25">
        <v>70</v>
      </c>
      <c r="M983" s="144">
        <f t="shared" ref="M983:M995" si="255">R983+T983+V983+X983+Z983+AB983+AE983+AF983</f>
        <v>2082089</v>
      </c>
      <c r="N983" s="144"/>
      <c r="O983" s="144"/>
      <c r="P983" s="144"/>
      <c r="Q983" s="144">
        <f t="shared" ref="Q983:Q998" si="256">M983</f>
        <v>2082089</v>
      </c>
      <c r="R983" s="144"/>
      <c r="S983" s="30"/>
      <c r="T983" s="144"/>
      <c r="U983" s="146">
        <v>587</v>
      </c>
      <c r="V983" s="146">
        <f>U983*3547</f>
        <v>2082089</v>
      </c>
      <c r="W983" s="144"/>
      <c r="X983" s="144"/>
      <c r="Y983" s="144"/>
      <c r="Z983" s="144"/>
      <c r="AA983" s="144"/>
      <c r="AB983" s="144"/>
      <c r="AC983" s="323"/>
      <c r="AD983" s="323"/>
      <c r="AE983" s="144"/>
      <c r="AF983" s="144"/>
      <c r="AG983" s="324">
        <v>2025</v>
      </c>
      <c r="AH983" s="128"/>
      <c r="AI983" s="132"/>
      <c r="AJ983" s="132"/>
      <c r="AK983" s="141">
        <f t="shared" si="228"/>
        <v>920</v>
      </c>
      <c r="AL983" s="35" t="s">
        <v>153</v>
      </c>
      <c r="AM983" s="141" t="str">
        <f t="shared" si="229"/>
        <v>920.</v>
      </c>
      <c r="AN983" s="147"/>
      <c r="AO983" s="274"/>
      <c r="AP983" s="16"/>
    </row>
    <row r="984" spans="1:42" ht="22.5" customHeight="1" x14ac:dyDescent="0.25">
      <c r="A984" s="68" t="str">
        <f t="shared" si="254"/>
        <v>921.</v>
      </c>
      <c r="B984" s="25">
        <v>2130</v>
      </c>
      <c r="C984" s="36" t="s">
        <v>1630</v>
      </c>
      <c r="D984" s="25">
        <v>1973</v>
      </c>
      <c r="E984" s="111" t="s">
        <v>2932</v>
      </c>
      <c r="F984" s="111" t="s">
        <v>2933</v>
      </c>
      <c r="G984" s="30">
        <v>5</v>
      </c>
      <c r="H984" s="30">
        <v>6</v>
      </c>
      <c r="I984" s="144">
        <v>4741.8</v>
      </c>
      <c r="J984" s="144">
        <v>3226.7</v>
      </c>
      <c r="K984" s="144">
        <v>3226.7</v>
      </c>
      <c r="L984" s="30">
        <v>192</v>
      </c>
      <c r="M984" s="146">
        <f t="shared" si="255"/>
        <v>8875315.5</v>
      </c>
      <c r="N984" s="146"/>
      <c r="O984" s="146"/>
      <c r="P984" s="146"/>
      <c r="Q984" s="144">
        <f t="shared" si="256"/>
        <v>8875315.5</v>
      </c>
      <c r="R984" s="146">
        <v>8875315.5</v>
      </c>
      <c r="S984" s="25"/>
      <c r="T984" s="146"/>
      <c r="U984" s="146"/>
      <c r="V984" s="146"/>
      <c r="W984" s="146"/>
      <c r="X984" s="146"/>
      <c r="Y984" s="146"/>
      <c r="Z984" s="146"/>
      <c r="AA984" s="146"/>
      <c r="AB984" s="146"/>
      <c r="AC984" s="146"/>
      <c r="AD984" s="146"/>
      <c r="AE984" s="146"/>
      <c r="AF984" s="146"/>
      <c r="AG984" s="324">
        <v>2025</v>
      </c>
      <c r="AH984" s="128"/>
      <c r="AI984" s="132"/>
      <c r="AJ984" s="132"/>
      <c r="AK984" s="141">
        <f t="shared" si="228"/>
        <v>921</v>
      </c>
      <c r="AL984" s="35" t="s">
        <v>153</v>
      </c>
      <c r="AM984" s="141" t="str">
        <f t="shared" si="229"/>
        <v>921.</v>
      </c>
      <c r="AN984" s="147"/>
      <c r="AO984" s="274"/>
      <c r="AP984" s="16"/>
    </row>
    <row r="985" spans="1:42" ht="22.5" customHeight="1" x14ac:dyDescent="0.25">
      <c r="A985" s="68" t="str">
        <f t="shared" si="254"/>
        <v>922.</v>
      </c>
      <c r="B985" s="25">
        <v>1884</v>
      </c>
      <c r="C985" s="36" t="s">
        <v>1564</v>
      </c>
      <c r="D985" s="25">
        <v>1985</v>
      </c>
      <c r="E985" s="68" t="s">
        <v>2932</v>
      </c>
      <c r="F985" s="68" t="s">
        <v>2933</v>
      </c>
      <c r="G985" s="25">
        <v>3</v>
      </c>
      <c r="H985" s="25">
        <v>2</v>
      </c>
      <c r="I985" s="146">
        <v>1273.2</v>
      </c>
      <c r="J985" s="146">
        <v>753.5</v>
      </c>
      <c r="K985" s="146">
        <v>753.5</v>
      </c>
      <c r="L985" s="25">
        <v>68</v>
      </c>
      <c r="M985" s="144">
        <f t="shared" si="255"/>
        <v>277200</v>
      </c>
      <c r="N985" s="146"/>
      <c r="O985" s="146"/>
      <c r="P985" s="146"/>
      <c r="Q985" s="144">
        <f t="shared" si="256"/>
        <v>277200</v>
      </c>
      <c r="R985" s="146">
        <v>277200</v>
      </c>
      <c r="S985" s="25"/>
      <c r="T985" s="146"/>
      <c r="U985" s="146"/>
      <c r="V985" s="146"/>
      <c r="W985" s="146"/>
      <c r="X985" s="146"/>
      <c r="Y985" s="146"/>
      <c r="Z985" s="146"/>
      <c r="AA985" s="146"/>
      <c r="AB985" s="146"/>
      <c r="AC985" s="146"/>
      <c r="AD985" s="146"/>
      <c r="AE985" s="146"/>
      <c r="AF985" s="146"/>
      <c r="AG985" s="324">
        <v>2025</v>
      </c>
      <c r="AH985" s="128"/>
      <c r="AI985" s="132"/>
      <c r="AJ985" s="132"/>
      <c r="AK985" s="141">
        <f t="shared" si="228"/>
        <v>922</v>
      </c>
      <c r="AL985" s="35" t="s">
        <v>153</v>
      </c>
      <c r="AM985" s="141" t="str">
        <f t="shared" si="229"/>
        <v>922.</v>
      </c>
      <c r="AN985" s="147"/>
      <c r="AO985" s="274"/>
      <c r="AP985" s="16"/>
    </row>
    <row r="986" spans="1:42" ht="22.5" customHeight="1" x14ac:dyDescent="0.25">
      <c r="A986" s="68" t="str">
        <f t="shared" si="254"/>
        <v>923.</v>
      </c>
      <c r="B986" s="25">
        <v>1890</v>
      </c>
      <c r="C986" s="36" t="s">
        <v>1566</v>
      </c>
      <c r="D986" s="25">
        <v>1982</v>
      </c>
      <c r="E986" s="68" t="s">
        <v>2932</v>
      </c>
      <c r="F986" s="68" t="s">
        <v>2933</v>
      </c>
      <c r="G986" s="25">
        <v>5</v>
      </c>
      <c r="H986" s="25">
        <v>6</v>
      </c>
      <c r="I986" s="146">
        <v>4747.3999999999996</v>
      </c>
      <c r="J986" s="146">
        <v>3220.7</v>
      </c>
      <c r="K986" s="146">
        <v>3220.7</v>
      </c>
      <c r="L986" s="25">
        <v>306</v>
      </c>
      <c r="M986" s="144">
        <f t="shared" si="255"/>
        <v>1640100</v>
      </c>
      <c r="N986" s="146"/>
      <c r="O986" s="146"/>
      <c r="P986" s="146"/>
      <c r="Q986" s="144">
        <f t="shared" si="256"/>
        <v>1640100</v>
      </c>
      <c r="R986" s="146">
        <v>1640100</v>
      </c>
      <c r="S986" s="25"/>
      <c r="T986" s="146"/>
      <c r="U986" s="146"/>
      <c r="V986" s="146"/>
      <c r="W986" s="146"/>
      <c r="X986" s="146"/>
      <c r="Y986" s="146"/>
      <c r="Z986" s="146"/>
      <c r="AA986" s="146"/>
      <c r="AB986" s="146"/>
      <c r="AC986" s="146"/>
      <c r="AD986" s="146"/>
      <c r="AE986" s="146"/>
      <c r="AF986" s="146"/>
      <c r="AG986" s="324">
        <v>2025</v>
      </c>
      <c r="AH986" s="128"/>
      <c r="AI986" s="132"/>
      <c r="AJ986" s="132"/>
      <c r="AK986" s="141">
        <f t="shared" si="228"/>
        <v>923</v>
      </c>
      <c r="AL986" s="35" t="s">
        <v>153</v>
      </c>
      <c r="AM986" s="141" t="str">
        <f t="shared" si="229"/>
        <v>923.</v>
      </c>
      <c r="AN986" s="147"/>
      <c r="AO986" s="274"/>
      <c r="AP986" s="16"/>
    </row>
    <row r="987" spans="1:42" ht="22.5" customHeight="1" x14ac:dyDescent="0.25">
      <c r="A987" s="68" t="str">
        <f t="shared" si="254"/>
        <v>924.</v>
      </c>
      <c r="B987" s="25">
        <v>1946</v>
      </c>
      <c r="C987" s="36" t="s">
        <v>2947</v>
      </c>
      <c r="D987" s="25">
        <v>1980</v>
      </c>
      <c r="E987" s="111" t="s">
        <v>2932</v>
      </c>
      <c r="F987" s="68" t="s">
        <v>2934</v>
      </c>
      <c r="G987" s="30">
        <v>5</v>
      </c>
      <c r="H987" s="30">
        <v>6</v>
      </c>
      <c r="I987" s="144">
        <v>6077.5</v>
      </c>
      <c r="J987" s="144">
        <v>4470.5</v>
      </c>
      <c r="K987" s="144">
        <v>3882.3</v>
      </c>
      <c r="L987" s="30">
        <v>247</v>
      </c>
      <c r="M987" s="144">
        <f t="shared" si="255"/>
        <v>2665843.8200000003</v>
      </c>
      <c r="N987" s="146"/>
      <c r="O987" s="146"/>
      <c r="P987" s="146"/>
      <c r="Q987" s="144">
        <f t="shared" si="256"/>
        <v>2665843.8200000003</v>
      </c>
      <c r="R987" s="146">
        <f>1500447+1165396.82</f>
        <v>2665843.8200000003</v>
      </c>
      <c r="S987" s="25"/>
      <c r="T987" s="146"/>
      <c r="U987" s="146"/>
      <c r="V987" s="146"/>
      <c r="W987" s="146"/>
      <c r="X987" s="146"/>
      <c r="Y987" s="146"/>
      <c r="Z987" s="146"/>
      <c r="AA987" s="146"/>
      <c r="AB987" s="146"/>
      <c r="AC987" s="146"/>
      <c r="AD987" s="146"/>
      <c r="AE987" s="146"/>
      <c r="AF987" s="146"/>
      <c r="AG987" s="324">
        <v>2025</v>
      </c>
      <c r="AH987" s="128"/>
      <c r="AI987" s="132"/>
      <c r="AJ987" s="132"/>
      <c r="AK987" s="141">
        <f t="shared" si="228"/>
        <v>924</v>
      </c>
      <c r="AL987" s="35" t="s">
        <v>153</v>
      </c>
      <c r="AM987" s="141" t="str">
        <f t="shared" si="229"/>
        <v>924.</v>
      </c>
      <c r="AN987" s="147"/>
      <c r="AO987" s="274"/>
      <c r="AP987" s="16"/>
    </row>
    <row r="988" spans="1:42" ht="22.5" customHeight="1" x14ac:dyDescent="0.25">
      <c r="A988" s="68" t="str">
        <f t="shared" si="254"/>
        <v>925.</v>
      </c>
      <c r="B988" s="25">
        <v>2027</v>
      </c>
      <c r="C988" s="37" t="s">
        <v>1159</v>
      </c>
      <c r="D988" s="25">
        <v>1981</v>
      </c>
      <c r="E988" s="68" t="s">
        <v>2932</v>
      </c>
      <c r="F988" s="68" t="s">
        <v>2934</v>
      </c>
      <c r="G988" s="25">
        <v>5</v>
      </c>
      <c r="H988" s="25">
        <v>4</v>
      </c>
      <c r="I988" s="146">
        <v>5859.2</v>
      </c>
      <c r="J988" s="144">
        <v>5859.2</v>
      </c>
      <c r="K988" s="146">
        <v>5859.2</v>
      </c>
      <c r="L988" s="25">
        <v>356</v>
      </c>
      <c r="M988" s="146">
        <f t="shared" si="255"/>
        <v>5196355</v>
      </c>
      <c r="N988" s="146"/>
      <c r="O988" s="146"/>
      <c r="P988" s="146"/>
      <c r="Q988" s="144">
        <f t="shared" si="256"/>
        <v>5196355</v>
      </c>
      <c r="R988" s="146"/>
      <c r="S988" s="25"/>
      <c r="T988" s="146"/>
      <c r="U988" s="146">
        <v>1465</v>
      </c>
      <c r="V988" s="146">
        <f>U988*3547</f>
        <v>5196355</v>
      </c>
      <c r="W988" s="146"/>
      <c r="X988" s="146"/>
      <c r="Y988" s="146"/>
      <c r="Z988" s="146"/>
      <c r="AA988" s="146"/>
      <c r="AB988" s="146"/>
      <c r="AC988" s="146"/>
      <c r="AD988" s="146"/>
      <c r="AE988" s="146"/>
      <c r="AF988" s="146"/>
      <c r="AG988" s="324">
        <v>2025</v>
      </c>
      <c r="AH988" s="128"/>
      <c r="AI988" s="132"/>
      <c r="AJ988" s="132"/>
      <c r="AK988" s="141">
        <f t="shared" si="228"/>
        <v>925</v>
      </c>
      <c r="AL988" s="35" t="s">
        <v>153</v>
      </c>
      <c r="AM988" s="141" t="str">
        <f t="shared" si="229"/>
        <v>925.</v>
      </c>
      <c r="AN988" s="147"/>
      <c r="AO988" s="274"/>
      <c r="AP988" s="16"/>
    </row>
    <row r="989" spans="1:42" ht="22.5" customHeight="1" x14ac:dyDescent="0.25">
      <c r="A989" s="68" t="str">
        <f t="shared" si="254"/>
        <v>926.</v>
      </c>
      <c r="B989" s="25">
        <v>2100</v>
      </c>
      <c r="C989" s="137" t="s">
        <v>430</v>
      </c>
      <c r="D989" s="25">
        <v>1978</v>
      </c>
      <c r="E989" s="111" t="s">
        <v>2932</v>
      </c>
      <c r="F989" s="68" t="s">
        <v>2934</v>
      </c>
      <c r="G989" s="30">
        <v>5</v>
      </c>
      <c r="H989" s="30">
        <v>2</v>
      </c>
      <c r="I989" s="144">
        <v>1906.6</v>
      </c>
      <c r="J989" s="144">
        <v>1754.6</v>
      </c>
      <c r="K989" s="144">
        <v>1754.3</v>
      </c>
      <c r="L989" s="30">
        <v>96</v>
      </c>
      <c r="M989" s="144">
        <f t="shared" si="255"/>
        <v>2187315</v>
      </c>
      <c r="N989" s="144"/>
      <c r="O989" s="144"/>
      <c r="P989" s="144"/>
      <c r="Q989" s="144">
        <f t="shared" si="256"/>
        <v>2187315</v>
      </c>
      <c r="R989" s="144">
        <f>422097+1765218</f>
        <v>2187315</v>
      </c>
      <c r="S989" s="30"/>
      <c r="T989" s="144"/>
      <c r="U989" s="144"/>
      <c r="V989" s="144"/>
      <c r="W989" s="144"/>
      <c r="X989" s="144"/>
      <c r="Y989" s="144"/>
      <c r="Z989" s="144"/>
      <c r="AA989" s="144"/>
      <c r="AB989" s="144"/>
      <c r="AC989" s="144"/>
      <c r="AD989" s="144"/>
      <c r="AE989" s="144"/>
      <c r="AF989" s="144"/>
      <c r="AG989" s="324">
        <v>2025</v>
      </c>
      <c r="AH989" s="128"/>
      <c r="AI989" s="132"/>
      <c r="AJ989" s="132"/>
      <c r="AK989" s="141">
        <f t="shared" si="228"/>
        <v>926</v>
      </c>
      <c r="AL989" s="35" t="s">
        <v>153</v>
      </c>
      <c r="AM989" s="141" t="str">
        <f t="shared" si="229"/>
        <v>926.</v>
      </c>
      <c r="AN989" s="147"/>
      <c r="AO989" s="274"/>
      <c r="AP989" s="16"/>
    </row>
    <row r="990" spans="1:42" ht="22.5" customHeight="1" x14ac:dyDescent="0.25">
      <c r="A990" s="68" t="str">
        <f t="shared" si="254"/>
        <v>927.</v>
      </c>
      <c r="B990" s="25">
        <v>1954</v>
      </c>
      <c r="C990" s="137" t="s">
        <v>392</v>
      </c>
      <c r="D990" s="25">
        <v>1984</v>
      </c>
      <c r="E990" s="111" t="s">
        <v>2932</v>
      </c>
      <c r="F990" s="111" t="s">
        <v>2933</v>
      </c>
      <c r="G990" s="30">
        <v>5</v>
      </c>
      <c r="H990" s="30">
        <v>5</v>
      </c>
      <c r="I990" s="144">
        <v>3953.4</v>
      </c>
      <c r="J990" s="144">
        <v>3457.2</v>
      </c>
      <c r="K990" s="144">
        <v>3457.2</v>
      </c>
      <c r="L990" s="30">
        <v>174</v>
      </c>
      <c r="M990" s="144">
        <f t="shared" si="255"/>
        <v>1096836</v>
      </c>
      <c r="N990" s="144"/>
      <c r="O990" s="144"/>
      <c r="P990" s="144"/>
      <c r="Q990" s="144">
        <f t="shared" si="256"/>
        <v>1096836</v>
      </c>
      <c r="R990" s="144">
        <v>1096836</v>
      </c>
      <c r="S990" s="30"/>
      <c r="T990" s="144"/>
      <c r="U990" s="144"/>
      <c r="V990" s="144"/>
      <c r="W990" s="144"/>
      <c r="X990" s="144"/>
      <c r="Y990" s="144"/>
      <c r="Z990" s="144"/>
      <c r="AA990" s="144"/>
      <c r="AB990" s="144"/>
      <c r="AC990" s="144"/>
      <c r="AD990" s="144"/>
      <c r="AE990" s="144"/>
      <c r="AF990" s="144"/>
      <c r="AG990" s="324">
        <v>2025</v>
      </c>
      <c r="AH990" s="128"/>
      <c r="AI990" s="132"/>
      <c r="AJ990" s="132"/>
      <c r="AK990" s="141">
        <f t="shared" ref="AK990:AK1054" si="257">MAX(AK986:AK989)+1</f>
        <v>927</v>
      </c>
      <c r="AL990" s="35" t="s">
        <v>153</v>
      </c>
      <c r="AM990" s="141" t="str">
        <f t="shared" ref="AM990:AM1054" si="258">CONCATENATE(AK990,AL990)</f>
        <v>927.</v>
      </c>
      <c r="AN990" s="147"/>
      <c r="AO990" s="274"/>
      <c r="AP990" s="16"/>
    </row>
    <row r="991" spans="1:42" ht="22.5" customHeight="1" x14ac:dyDescent="0.25">
      <c r="A991" s="68" t="str">
        <f t="shared" si="254"/>
        <v>928.</v>
      </c>
      <c r="B991" s="25">
        <v>1895</v>
      </c>
      <c r="C991" s="138" t="s">
        <v>501</v>
      </c>
      <c r="D991" s="25">
        <v>1965</v>
      </c>
      <c r="E991" s="68" t="s">
        <v>2932</v>
      </c>
      <c r="F991" s="68" t="s">
        <v>2933</v>
      </c>
      <c r="G991" s="25">
        <v>5</v>
      </c>
      <c r="H991" s="25">
        <v>3</v>
      </c>
      <c r="I991" s="146">
        <v>2031.5</v>
      </c>
      <c r="J991" s="144">
        <v>1298.2</v>
      </c>
      <c r="K991" s="146">
        <v>1298.2</v>
      </c>
      <c r="L991" s="25">
        <v>100</v>
      </c>
      <c r="M991" s="146">
        <f t="shared" si="255"/>
        <v>914604.1</v>
      </c>
      <c r="N991" s="146"/>
      <c r="O991" s="146"/>
      <c r="P991" s="146"/>
      <c r="Q991" s="144">
        <f t="shared" si="256"/>
        <v>914604.1</v>
      </c>
      <c r="R991" s="146">
        <v>739200</v>
      </c>
      <c r="S991" s="25"/>
      <c r="T991" s="146"/>
      <c r="U991" s="146"/>
      <c r="V991" s="146"/>
      <c r="W991" s="146"/>
      <c r="X991" s="146"/>
      <c r="Y991" s="146"/>
      <c r="Z991" s="146"/>
      <c r="AA991" s="146"/>
      <c r="AB991" s="146"/>
      <c r="AC991" s="146"/>
      <c r="AD991" s="146"/>
      <c r="AE991" s="146"/>
      <c r="AF991" s="144">
        <v>175404.1</v>
      </c>
      <c r="AG991" s="324">
        <v>2025</v>
      </c>
      <c r="AH991" s="128"/>
      <c r="AI991" s="132"/>
      <c r="AJ991" s="177"/>
      <c r="AK991" s="141">
        <f t="shared" si="257"/>
        <v>928</v>
      </c>
      <c r="AL991" s="35" t="s">
        <v>153</v>
      </c>
      <c r="AM991" s="141" t="str">
        <f t="shared" si="258"/>
        <v>928.</v>
      </c>
      <c r="AN991" s="147"/>
      <c r="AO991" s="274"/>
      <c r="AP991" s="16"/>
    </row>
    <row r="992" spans="1:42" ht="22.5" customHeight="1" x14ac:dyDescent="0.25">
      <c r="A992" s="68" t="str">
        <f t="shared" si="254"/>
        <v>929.</v>
      </c>
      <c r="B992" s="25">
        <v>1955</v>
      </c>
      <c r="C992" s="36" t="s">
        <v>1583</v>
      </c>
      <c r="D992" s="25">
        <v>1986</v>
      </c>
      <c r="E992" s="111" t="s">
        <v>2932</v>
      </c>
      <c r="F992" s="111" t="s">
        <v>2933</v>
      </c>
      <c r="G992" s="30">
        <v>5</v>
      </c>
      <c r="H992" s="30">
        <v>4</v>
      </c>
      <c r="I992" s="144">
        <v>4687.6000000000004</v>
      </c>
      <c r="J992" s="144">
        <v>3937.3</v>
      </c>
      <c r="K992" s="144">
        <v>3937.3</v>
      </c>
      <c r="L992" s="30">
        <v>195</v>
      </c>
      <c r="M992" s="144">
        <f t="shared" si="255"/>
        <v>792055</v>
      </c>
      <c r="N992" s="146"/>
      <c r="O992" s="146"/>
      <c r="P992" s="146"/>
      <c r="Q992" s="144">
        <f t="shared" si="256"/>
        <v>792055</v>
      </c>
      <c r="R992" s="146">
        <v>792055</v>
      </c>
      <c r="S992" s="25"/>
      <c r="T992" s="146"/>
      <c r="U992" s="146"/>
      <c r="V992" s="146"/>
      <c r="W992" s="146"/>
      <c r="X992" s="146"/>
      <c r="Y992" s="146"/>
      <c r="Z992" s="146"/>
      <c r="AA992" s="146"/>
      <c r="AB992" s="146"/>
      <c r="AC992" s="146"/>
      <c r="AD992" s="146"/>
      <c r="AE992" s="146"/>
      <c r="AF992" s="146"/>
      <c r="AG992" s="324">
        <v>2025</v>
      </c>
      <c r="AH992" s="128"/>
      <c r="AI992" s="132"/>
      <c r="AJ992" s="132"/>
      <c r="AK992" s="141">
        <f t="shared" si="257"/>
        <v>929</v>
      </c>
      <c r="AL992" s="35" t="s">
        <v>153</v>
      </c>
      <c r="AM992" s="141" t="str">
        <f t="shared" si="258"/>
        <v>929.</v>
      </c>
      <c r="AN992" s="147"/>
      <c r="AO992" s="274"/>
      <c r="AP992" s="16"/>
    </row>
    <row r="993" spans="1:16381" ht="22.5" customHeight="1" x14ac:dyDescent="0.25">
      <c r="A993" s="68" t="str">
        <f t="shared" si="254"/>
        <v>930.</v>
      </c>
      <c r="B993" s="25">
        <v>1898</v>
      </c>
      <c r="C993" s="36" t="s">
        <v>1568</v>
      </c>
      <c r="D993" s="25">
        <v>1975</v>
      </c>
      <c r="E993" s="68" t="s">
        <v>2932</v>
      </c>
      <c r="F993" s="68" t="s">
        <v>2933</v>
      </c>
      <c r="G993" s="25">
        <v>5</v>
      </c>
      <c r="H993" s="25">
        <v>6</v>
      </c>
      <c r="I993" s="146">
        <v>4717</v>
      </c>
      <c r="J993" s="146">
        <v>3197.7</v>
      </c>
      <c r="K993" s="146">
        <v>3197.7</v>
      </c>
      <c r="L993" s="25">
        <v>235</v>
      </c>
      <c r="M993" s="144">
        <f t="shared" si="255"/>
        <v>1640100</v>
      </c>
      <c r="N993" s="144"/>
      <c r="O993" s="144"/>
      <c r="P993" s="144"/>
      <c r="Q993" s="144">
        <f t="shared" si="256"/>
        <v>1640100</v>
      </c>
      <c r="R993" s="144">
        <v>1640100</v>
      </c>
      <c r="S993" s="30"/>
      <c r="T993" s="144"/>
      <c r="U993" s="146"/>
      <c r="V993" s="146"/>
      <c r="W993" s="144"/>
      <c r="X993" s="144"/>
      <c r="Y993" s="144"/>
      <c r="Z993" s="144"/>
      <c r="AA993" s="144"/>
      <c r="AB993" s="144"/>
      <c r="AC993" s="323"/>
      <c r="AD993" s="323"/>
      <c r="AE993" s="144"/>
      <c r="AF993" s="144"/>
      <c r="AG993" s="324">
        <v>2025</v>
      </c>
      <c r="AH993" s="128"/>
      <c r="AI993" s="132"/>
      <c r="AJ993" s="132"/>
      <c r="AK993" s="141">
        <f t="shared" si="257"/>
        <v>930</v>
      </c>
      <c r="AL993" s="35" t="s">
        <v>153</v>
      </c>
      <c r="AM993" s="141" t="str">
        <f t="shared" si="258"/>
        <v>930.</v>
      </c>
      <c r="AN993" s="147"/>
      <c r="AO993" s="274"/>
      <c r="AP993" s="16"/>
    </row>
    <row r="994" spans="1:16381" ht="22.5" customHeight="1" x14ac:dyDescent="0.25">
      <c r="A994" s="68" t="str">
        <f t="shared" si="254"/>
        <v>931.</v>
      </c>
      <c r="B994" s="25">
        <v>1860</v>
      </c>
      <c r="C994" s="137" t="s">
        <v>379</v>
      </c>
      <c r="D994" s="25">
        <v>1983</v>
      </c>
      <c r="E994" s="111" t="s">
        <v>2932</v>
      </c>
      <c r="F994" s="111" t="s">
        <v>2933</v>
      </c>
      <c r="G994" s="30">
        <v>5</v>
      </c>
      <c r="H994" s="30">
        <v>3</v>
      </c>
      <c r="I994" s="144">
        <v>4556.3999999999996</v>
      </c>
      <c r="J994" s="144">
        <v>3623.8</v>
      </c>
      <c r="K994" s="144">
        <v>3240.1</v>
      </c>
      <c r="L994" s="30">
        <v>155</v>
      </c>
      <c r="M994" s="144">
        <f t="shared" si="255"/>
        <v>1534338</v>
      </c>
      <c r="N994" s="144"/>
      <c r="O994" s="144"/>
      <c r="P994" s="144"/>
      <c r="Q994" s="144">
        <f t="shared" si="256"/>
        <v>1534338</v>
      </c>
      <c r="R994" s="144">
        <v>1534338</v>
      </c>
      <c r="S994" s="30"/>
      <c r="T994" s="144"/>
      <c r="U994" s="144"/>
      <c r="V994" s="146"/>
      <c r="W994" s="144"/>
      <c r="X994" s="144"/>
      <c r="Y994" s="144"/>
      <c r="Z994" s="144"/>
      <c r="AA994" s="144"/>
      <c r="AB994" s="144"/>
      <c r="AC994" s="144"/>
      <c r="AD994" s="144"/>
      <c r="AE994" s="144"/>
      <c r="AF994" s="144"/>
      <c r="AG994" s="324">
        <v>2025</v>
      </c>
      <c r="AH994" s="128"/>
      <c r="AI994" s="132"/>
      <c r="AJ994" s="132"/>
      <c r="AK994" s="141">
        <f t="shared" si="257"/>
        <v>931</v>
      </c>
      <c r="AL994" s="35" t="s">
        <v>153</v>
      </c>
      <c r="AM994" s="141" t="str">
        <f t="shared" si="258"/>
        <v>931.</v>
      </c>
      <c r="AN994" s="147"/>
      <c r="AO994" s="274"/>
      <c r="AP994" s="16"/>
    </row>
    <row r="995" spans="1:16381" ht="22.5" customHeight="1" x14ac:dyDescent="0.25">
      <c r="A995" s="68" t="str">
        <f t="shared" si="254"/>
        <v>932.</v>
      </c>
      <c r="B995" s="25">
        <v>1856</v>
      </c>
      <c r="C995" s="36" t="s">
        <v>445</v>
      </c>
      <c r="D995" s="25">
        <v>1985</v>
      </c>
      <c r="E995" s="68" t="s">
        <v>2932</v>
      </c>
      <c r="F995" s="68" t="s">
        <v>2933</v>
      </c>
      <c r="G995" s="25">
        <v>5</v>
      </c>
      <c r="H995" s="25">
        <v>2</v>
      </c>
      <c r="I995" s="146">
        <v>3042.7</v>
      </c>
      <c r="J995" s="144">
        <v>2168.1999999999998</v>
      </c>
      <c r="K995" s="146">
        <v>2168.1999999999998</v>
      </c>
      <c r="L995" s="25">
        <v>115</v>
      </c>
      <c r="M995" s="146">
        <f t="shared" si="255"/>
        <v>881166</v>
      </c>
      <c r="N995" s="146"/>
      <c r="O995" s="146"/>
      <c r="P995" s="146"/>
      <c r="Q995" s="144">
        <f t="shared" si="256"/>
        <v>881166</v>
      </c>
      <c r="R995" s="146">
        <v>881166</v>
      </c>
      <c r="S995" s="25"/>
      <c r="T995" s="146"/>
      <c r="U995" s="146"/>
      <c r="V995" s="146"/>
      <c r="W995" s="146"/>
      <c r="X995" s="146"/>
      <c r="Y995" s="146"/>
      <c r="Z995" s="146"/>
      <c r="AA995" s="146"/>
      <c r="AB995" s="146"/>
      <c r="AC995" s="146"/>
      <c r="AD995" s="146"/>
      <c r="AE995" s="146"/>
      <c r="AF995" s="146"/>
      <c r="AG995" s="324">
        <v>2025</v>
      </c>
      <c r="AH995" s="128"/>
      <c r="AI995" s="132"/>
      <c r="AJ995" s="132"/>
      <c r="AK995" s="141">
        <f t="shared" si="257"/>
        <v>932</v>
      </c>
      <c r="AL995" s="35" t="s">
        <v>153</v>
      </c>
      <c r="AM995" s="141" t="str">
        <f t="shared" si="258"/>
        <v>932.</v>
      </c>
      <c r="AN995" s="147"/>
      <c r="AP995" s="16"/>
    </row>
    <row r="996" spans="1:16381" ht="22.5" customHeight="1" x14ac:dyDescent="0.25">
      <c r="A996" s="68" t="str">
        <f t="shared" si="254"/>
        <v>933.</v>
      </c>
      <c r="B996" s="25">
        <v>2050</v>
      </c>
      <c r="C996" s="36" t="s">
        <v>1612</v>
      </c>
      <c r="D996" s="25">
        <v>1965</v>
      </c>
      <c r="E996" s="68" t="s">
        <v>2932</v>
      </c>
      <c r="F996" s="68" t="s">
        <v>2934</v>
      </c>
      <c r="G996" s="25">
        <v>2</v>
      </c>
      <c r="H996" s="25">
        <v>3</v>
      </c>
      <c r="I996" s="146">
        <v>743.8</v>
      </c>
      <c r="J996" s="146">
        <v>456.9</v>
      </c>
      <c r="K996" s="146">
        <v>456.9</v>
      </c>
      <c r="L996" s="25">
        <v>49</v>
      </c>
      <c r="M996" s="146">
        <f t="shared" ref="M996:M998" si="259">R996+T996+V996+X996+Z996+AB996+AE996+AF996</f>
        <v>1010295.11</v>
      </c>
      <c r="N996" s="146"/>
      <c r="O996" s="146"/>
      <c r="P996" s="146"/>
      <c r="Q996" s="144">
        <f t="shared" si="256"/>
        <v>1010295.11</v>
      </c>
      <c r="R996" s="146">
        <v>960960</v>
      </c>
      <c r="S996" s="25"/>
      <c r="T996" s="146"/>
      <c r="U996" s="146"/>
      <c r="V996" s="146"/>
      <c r="W996" s="146"/>
      <c r="X996" s="146"/>
      <c r="Y996" s="146"/>
      <c r="Z996" s="146"/>
      <c r="AA996" s="146"/>
      <c r="AB996" s="146"/>
      <c r="AC996" s="146"/>
      <c r="AD996" s="146"/>
      <c r="AE996" s="146"/>
      <c r="AF996" s="146">
        <v>49335.11</v>
      </c>
      <c r="AG996" s="324">
        <v>2025</v>
      </c>
      <c r="AH996" s="128"/>
      <c r="AI996" s="132"/>
      <c r="AJ996" s="177"/>
      <c r="AK996" s="141">
        <f t="shared" si="257"/>
        <v>933</v>
      </c>
      <c r="AL996" s="35" t="s">
        <v>153</v>
      </c>
      <c r="AM996" s="141" t="str">
        <f t="shared" si="258"/>
        <v>933.</v>
      </c>
      <c r="AN996" s="147"/>
      <c r="AO996" s="274"/>
      <c r="AP996" s="16"/>
    </row>
    <row r="997" spans="1:16381" ht="22.5" customHeight="1" x14ac:dyDescent="0.25">
      <c r="A997" s="68" t="str">
        <f t="shared" si="254"/>
        <v>934.</v>
      </c>
      <c r="B997" s="25">
        <v>2244</v>
      </c>
      <c r="C997" s="36" t="s">
        <v>492</v>
      </c>
      <c r="D997" s="25">
        <v>1972</v>
      </c>
      <c r="E997" s="68" t="s">
        <v>2932</v>
      </c>
      <c r="F997" s="68" t="s">
        <v>2934</v>
      </c>
      <c r="G997" s="25">
        <v>2</v>
      </c>
      <c r="H997" s="25">
        <v>2</v>
      </c>
      <c r="I997" s="146">
        <v>572.20000000000005</v>
      </c>
      <c r="J997" s="144">
        <v>511.5</v>
      </c>
      <c r="K997" s="146">
        <v>511.5</v>
      </c>
      <c r="L997" s="25">
        <v>24</v>
      </c>
      <c r="M997" s="146">
        <f t="shared" si="259"/>
        <v>335533.33</v>
      </c>
      <c r="N997" s="146"/>
      <c r="O997" s="146"/>
      <c r="P997" s="146"/>
      <c r="Q997" s="144">
        <f t="shared" si="256"/>
        <v>335533.33</v>
      </c>
      <c r="R997" s="146">
        <v>281820</v>
      </c>
      <c r="S997" s="25"/>
      <c r="T997" s="146"/>
      <c r="U997" s="146"/>
      <c r="V997" s="146"/>
      <c r="W997" s="146"/>
      <c r="X997" s="146"/>
      <c r="Y997" s="146"/>
      <c r="Z997" s="146"/>
      <c r="AA997" s="146"/>
      <c r="AB997" s="146"/>
      <c r="AC997" s="146"/>
      <c r="AD997" s="146"/>
      <c r="AE997" s="144"/>
      <c r="AF997" s="146">
        <v>53713.33</v>
      </c>
      <c r="AG997" s="324">
        <v>2025</v>
      </c>
      <c r="AH997" s="128"/>
      <c r="AI997" s="132"/>
      <c r="AJ997" s="177"/>
      <c r="AK997" s="141">
        <f t="shared" si="257"/>
        <v>934</v>
      </c>
      <c r="AL997" s="35" t="s">
        <v>153</v>
      </c>
      <c r="AM997" s="141" t="str">
        <f t="shared" si="258"/>
        <v>934.</v>
      </c>
      <c r="AN997" s="147"/>
      <c r="AO997" s="35"/>
      <c r="AP997" s="16"/>
    </row>
    <row r="998" spans="1:16381" ht="22.5" customHeight="1" x14ac:dyDescent="0.25">
      <c r="A998" s="68" t="str">
        <f t="shared" si="254"/>
        <v>935.</v>
      </c>
      <c r="B998" s="25">
        <v>2053</v>
      </c>
      <c r="C998" s="36" t="s">
        <v>1613</v>
      </c>
      <c r="D998" s="25">
        <v>1970</v>
      </c>
      <c r="E998" s="68" t="s">
        <v>2932</v>
      </c>
      <c r="F998" s="68" t="s">
        <v>2934</v>
      </c>
      <c r="G998" s="25">
        <v>2</v>
      </c>
      <c r="H998" s="25">
        <v>3</v>
      </c>
      <c r="I998" s="146">
        <v>738.3</v>
      </c>
      <c r="J998" s="146">
        <v>449.6</v>
      </c>
      <c r="K998" s="146">
        <v>449.6</v>
      </c>
      <c r="L998" s="25">
        <v>37</v>
      </c>
      <c r="M998" s="146">
        <f t="shared" si="259"/>
        <v>996435.11</v>
      </c>
      <c r="N998" s="146"/>
      <c r="O998" s="146"/>
      <c r="P998" s="146"/>
      <c r="Q998" s="144">
        <f t="shared" si="256"/>
        <v>996435.11</v>
      </c>
      <c r="R998" s="146">
        <v>947100</v>
      </c>
      <c r="S998" s="25"/>
      <c r="T998" s="146"/>
      <c r="U998" s="146"/>
      <c r="V998" s="146"/>
      <c r="W998" s="146"/>
      <c r="X998" s="146"/>
      <c r="Y998" s="146"/>
      <c r="Z998" s="146"/>
      <c r="AA998" s="146"/>
      <c r="AB998" s="146"/>
      <c r="AC998" s="146"/>
      <c r="AD998" s="146"/>
      <c r="AE998" s="146"/>
      <c r="AF998" s="146">
        <v>49335.11</v>
      </c>
      <c r="AG998" s="324">
        <v>2025</v>
      </c>
      <c r="AH998" s="128"/>
      <c r="AI998" s="132"/>
      <c r="AJ998" s="177"/>
      <c r="AK998" s="141">
        <f t="shared" si="257"/>
        <v>935</v>
      </c>
      <c r="AL998" s="35" t="s">
        <v>153</v>
      </c>
      <c r="AM998" s="141" t="str">
        <f t="shared" si="258"/>
        <v>935.</v>
      </c>
      <c r="AN998" s="147"/>
      <c r="AO998" s="274"/>
      <c r="AP998" s="16"/>
    </row>
    <row r="999" spans="1:16381" ht="22.5" customHeight="1" x14ac:dyDescent="0.25">
      <c r="A999" s="68" t="str">
        <f t="shared" si="254"/>
        <v>936.</v>
      </c>
      <c r="B999" s="123">
        <v>1903</v>
      </c>
      <c r="C999" s="138" t="s">
        <v>3087</v>
      </c>
      <c r="D999" s="68">
        <v>1988</v>
      </c>
      <c r="E999" s="68" t="s">
        <v>2932</v>
      </c>
      <c r="F999" s="68" t="s">
        <v>2933</v>
      </c>
      <c r="G999" s="68">
        <v>3</v>
      </c>
      <c r="H999" s="68">
        <v>24</v>
      </c>
      <c r="I999" s="146">
        <v>2027.4</v>
      </c>
      <c r="J999" s="144">
        <v>1279.8</v>
      </c>
      <c r="K999" s="146">
        <v>1279.8</v>
      </c>
      <c r="L999" s="25">
        <v>49</v>
      </c>
      <c r="M999" s="144">
        <f t="shared" ref="M999:M1000" si="260">R999+T999+V999+X999+Z999+AB999+AE999+AF999</f>
        <v>639450</v>
      </c>
      <c r="N999" s="146"/>
      <c r="O999" s="146"/>
      <c r="P999" s="146"/>
      <c r="Q999" s="144">
        <f t="shared" ref="Q999:Q1000" si="261">M999</f>
        <v>639450</v>
      </c>
      <c r="R999" s="146"/>
      <c r="S999" s="25"/>
      <c r="T999" s="146"/>
      <c r="U999" s="146"/>
      <c r="V999" s="146"/>
      <c r="W999" s="146"/>
      <c r="X999" s="146"/>
      <c r="Y999" s="146">
        <v>450</v>
      </c>
      <c r="Z999" s="146">
        <f>Y999*1421</f>
        <v>639450</v>
      </c>
      <c r="AA999" s="146"/>
      <c r="AB999" s="146"/>
      <c r="AC999" s="146"/>
      <c r="AD999" s="146"/>
      <c r="AE999" s="146"/>
      <c r="AF999" s="166"/>
      <c r="AG999" s="150" t="s">
        <v>3083</v>
      </c>
      <c r="AH999" s="131"/>
      <c r="AI999" s="194"/>
      <c r="AJ999" s="194"/>
      <c r="AK999" s="141">
        <f t="shared" si="257"/>
        <v>936</v>
      </c>
      <c r="AL999" s="35" t="s">
        <v>153</v>
      </c>
      <c r="AM999" s="141" t="str">
        <f t="shared" si="258"/>
        <v>936.</v>
      </c>
      <c r="AN999" s="147"/>
      <c r="AO999" s="276"/>
      <c r="AP999" s="16"/>
      <c r="AQ999" s="14"/>
      <c r="AR999" s="14"/>
      <c r="AS999" s="14"/>
      <c r="AT999" s="14"/>
      <c r="AU999" s="14"/>
      <c r="AV999" s="14"/>
      <c r="AW999" s="14"/>
      <c r="AX999" s="14"/>
      <c r="AY999" s="14"/>
      <c r="AZ999" s="14"/>
      <c r="BA999" s="14"/>
      <c r="BB999" s="14"/>
      <c r="BC999" s="14"/>
      <c r="BD999" s="14"/>
      <c r="BE999" s="14"/>
      <c r="BF999" s="14"/>
      <c r="BG999" s="14"/>
      <c r="BH999" s="14"/>
      <c r="BI999" s="14"/>
      <c r="BJ999" s="14"/>
      <c r="BK999" s="14"/>
      <c r="BL999" s="14"/>
      <c r="BM999" s="14"/>
      <c r="BN999" s="14"/>
      <c r="BO999" s="14"/>
      <c r="BP999" s="14"/>
      <c r="BQ999" s="14"/>
      <c r="BR999" s="14"/>
      <c r="BS999" s="14"/>
      <c r="BT999" s="14"/>
      <c r="BU999" s="14"/>
      <c r="BV999" s="14"/>
      <c r="BW999" s="14"/>
      <c r="BX999" s="14"/>
      <c r="BY999" s="14"/>
      <c r="BZ999" s="14"/>
      <c r="CA999" s="14"/>
      <c r="CB999" s="14"/>
      <c r="CC999" s="14"/>
      <c r="CD999" s="14"/>
      <c r="CE999" s="14"/>
      <c r="CF999" s="14"/>
      <c r="CG999" s="14"/>
      <c r="CH999" s="14"/>
      <c r="CI999" s="14"/>
      <c r="CJ999" s="14"/>
      <c r="CK999" s="14"/>
      <c r="CL999" s="14"/>
      <c r="CM999" s="14"/>
      <c r="CN999" s="14"/>
      <c r="CO999" s="14"/>
      <c r="CP999" s="14"/>
      <c r="CQ999" s="14"/>
      <c r="CR999" s="14"/>
      <c r="CS999" s="14"/>
      <c r="CT999" s="14"/>
      <c r="CU999" s="14"/>
      <c r="CV999" s="14"/>
      <c r="CW999" s="14"/>
      <c r="CX999" s="14"/>
      <c r="CY999" s="14"/>
      <c r="CZ999" s="14"/>
      <c r="DA999" s="14"/>
      <c r="DB999" s="14"/>
      <c r="DC999" s="14"/>
      <c r="DD999" s="14"/>
      <c r="DE999" s="14"/>
      <c r="DF999" s="14"/>
      <c r="DG999" s="14"/>
      <c r="DH999" s="14"/>
      <c r="DI999" s="14"/>
      <c r="DJ999" s="14"/>
      <c r="DK999" s="14"/>
      <c r="DL999" s="14"/>
      <c r="DM999" s="14"/>
      <c r="DN999" s="14"/>
      <c r="DO999" s="14"/>
      <c r="DP999" s="14"/>
      <c r="DQ999" s="14"/>
      <c r="DR999" s="14"/>
      <c r="DS999" s="14"/>
      <c r="DT999" s="14"/>
      <c r="DU999" s="14"/>
      <c r="DV999" s="14"/>
      <c r="DW999" s="14"/>
      <c r="DX999" s="14"/>
      <c r="DY999" s="14"/>
      <c r="DZ999" s="14"/>
      <c r="EA999" s="14"/>
      <c r="EB999" s="14"/>
      <c r="EC999" s="14"/>
      <c r="ED999" s="14"/>
      <c r="EE999" s="14"/>
      <c r="EF999" s="14"/>
      <c r="EG999" s="14"/>
      <c r="EH999" s="14"/>
      <c r="EI999" s="14"/>
      <c r="EJ999" s="14"/>
      <c r="EK999" s="14"/>
      <c r="EL999" s="14"/>
      <c r="EM999" s="14"/>
      <c r="EN999" s="14"/>
      <c r="EO999" s="14"/>
      <c r="EP999" s="14"/>
      <c r="EQ999" s="14"/>
      <c r="ER999" s="14"/>
      <c r="ES999" s="14"/>
      <c r="ET999" s="14"/>
      <c r="EU999" s="14"/>
      <c r="EV999" s="14"/>
      <c r="EW999" s="14"/>
      <c r="EX999" s="14"/>
      <c r="EY999" s="14"/>
      <c r="EZ999" s="14"/>
      <c r="FA999" s="14"/>
      <c r="FB999" s="14"/>
      <c r="FC999" s="14"/>
      <c r="FD999" s="14"/>
      <c r="FE999" s="14"/>
      <c r="FF999" s="14"/>
      <c r="FG999" s="14"/>
      <c r="FH999" s="14"/>
      <c r="FI999" s="14"/>
      <c r="FJ999" s="14"/>
      <c r="FK999" s="14"/>
      <c r="FL999" s="14"/>
      <c r="FM999" s="14"/>
      <c r="FN999" s="14"/>
      <c r="FO999" s="14"/>
      <c r="FP999" s="14"/>
      <c r="FQ999" s="14"/>
      <c r="FR999" s="14"/>
      <c r="FS999" s="14"/>
      <c r="FT999" s="14"/>
      <c r="FU999" s="14"/>
      <c r="FV999" s="14"/>
      <c r="FW999" s="14"/>
      <c r="FX999" s="14"/>
      <c r="FY999" s="14"/>
      <c r="FZ999" s="14"/>
      <c r="GA999" s="14"/>
      <c r="GB999" s="14"/>
      <c r="GC999" s="14"/>
      <c r="GD999" s="14"/>
      <c r="GE999" s="14"/>
      <c r="GF999" s="14"/>
      <c r="GG999" s="14"/>
      <c r="GH999" s="14"/>
      <c r="GI999" s="14"/>
      <c r="GJ999" s="14"/>
      <c r="GK999" s="14"/>
      <c r="GL999" s="14"/>
      <c r="GM999" s="14"/>
      <c r="GN999" s="14"/>
      <c r="GO999" s="14"/>
      <c r="GP999" s="14"/>
      <c r="GQ999" s="14"/>
      <c r="GR999" s="14"/>
      <c r="GS999" s="14"/>
      <c r="GT999" s="14"/>
      <c r="GU999" s="14"/>
      <c r="GV999" s="14"/>
      <c r="GW999" s="14"/>
      <c r="GX999" s="14"/>
      <c r="GY999" s="14"/>
      <c r="GZ999" s="14"/>
      <c r="HA999" s="14"/>
      <c r="HB999" s="14"/>
      <c r="HC999" s="14"/>
      <c r="HD999" s="14"/>
      <c r="HE999" s="14"/>
      <c r="HF999" s="14"/>
      <c r="HG999" s="14"/>
      <c r="HH999" s="14"/>
      <c r="HI999" s="14"/>
      <c r="HJ999" s="14"/>
      <c r="HK999" s="14"/>
      <c r="HL999" s="14"/>
      <c r="HM999" s="14"/>
      <c r="HN999" s="14"/>
      <c r="HO999" s="14"/>
      <c r="HP999" s="14"/>
      <c r="HQ999" s="14"/>
      <c r="HR999" s="14"/>
      <c r="HS999" s="14"/>
      <c r="HT999" s="14"/>
      <c r="HU999" s="14"/>
      <c r="HV999" s="14"/>
      <c r="HW999" s="14"/>
      <c r="HX999" s="14"/>
      <c r="HY999" s="14"/>
      <c r="HZ999" s="14"/>
      <c r="IA999" s="14"/>
      <c r="IB999" s="14"/>
      <c r="IC999" s="14"/>
      <c r="ID999" s="14"/>
      <c r="IE999" s="14"/>
      <c r="IF999" s="14"/>
      <c r="IG999" s="14"/>
      <c r="IH999" s="14"/>
      <c r="II999" s="14"/>
      <c r="IJ999" s="14"/>
      <c r="IK999" s="14"/>
      <c r="IL999" s="14"/>
      <c r="IM999" s="14"/>
      <c r="IN999" s="14"/>
      <c r="IO999" s="14"/>
      <c r="IP999" s="14"/>
      <c r="IQ999" s="14"/>
      <c r="IR999" s="14"/>
      <c r="IS999" s="14"/>
      <c r="IT999" s="14"/>
      <c r="IU999" s="14"/>
      <c r="IV999" s="14"/>
      <c r="IW999" s="14"/>
      <c r="IX999" s="14"/>
      <c r="IY999" s="14"/>
      <c r="IZ999" s="14"/>
      <c r="JA999" s="14"/>
      <c r="JB999" s="14"/>
      <c r="JC999" s="14"/>
      <c r="JD999" s="14"/>
      <c r="JE999" s="14"/>
      <c r="JF999" s="14"/>
      <c r="JG999" s="14"/>
      <c r="JH999" s="14"/>
      <c r="JI999" s="14"/>
      <c r="JJ999" s="14"/>
      <c r="JK999" s="14"/>
      <c r="JL999" s="14"/>
      <c r="JM999" s="14"/>
      <c r="JN999" s="14"/>
      <c r="JO999" s="14"/>
      <c r="JP999" s="14"/>
      <c r="JQ999" s="14"/>
      <c r="JR999" s="14"/>
      <c r="JS999" s="14"/>
      <c r="JT999" s="14"/>
      <c r="JU999" s="14"/>
      <c r="JV999" s="14"/>
      <c r="JW999" s="14"/>
      <c r="JX999" s="14"/>
      <c r="JY999" s="14"/>
      <c r="JZ999" s="14"/>
      <c r="KA999" s="14"/>
      <c r="KB999" s="14"/>
      <c r="KC999" s="14"/>
      <c r="KD999" s="14"/>
      <c r="KE999" s="14"/>
      <c r="KF999" s="14"/>
      <c r="KG999" s="14"/>
      <c r="KH999" s="14"/>
      <c r="KI999" s="14"/>
      <c r="KJ999" s="14"/>
      <c r="KK999" s="14"/>
      <c r="KL999" s="14"/>
      <c r="KM999" s="14"/>
      <c r="KN999" s="14"/>
      <c r="KO999" s="14"/>
      <c r="KP999" s="14"/>
      <c r="KQ999" s="14"/>
      <c r="KR999" s="14"/>
      <c r="KS999" s="14"/>
      <c r="KT999" s="14"/>
      <c r="KU999" s="14"/>
      <c r="KV999" s="14"/>
      <c r="KW999" s="14"/>
      <c r="KX999" s="14"/>
      <c r="KY999" s="14"/>
      <c r="KZ999" s="14"/>
      <c r="LA999" s="14"/>
      <c r="LB999" s="14"/>
      <c r="LC999" s="14"/>
      <c r="LD999" s="14"/>
      <c r="LE999" s="14"/>
      <c r="LF999" s="14"/>
      <c r="LG999" s="14"/>
      <c r="LH999" s="14"/>
      <c r="LI999" s="14"/>
      <c r="LJ999" s="14"/>
      <c r="LK999" s="14"/>
      <c r="LL999" s="14"/>
      <c r="LM999" s="14"/>
      <c r="LN999" s="14"/>
      <c r="LO999" s="14"/>
      <c r="LP999" s="14"/>
      <c r="LQ999" s="14"/>
      <c r="LR999" s="14"/>
      <c r="LS999" s="14"/>
      <c r="LT999" s="14"/>
      <c r="LU999" s="14"/>
      <c r="LV999" s="14"/>
      <c r="LW999" s="14"/>
      <c r="LX999" s="14"/>
      <c r="LY999" s="14"/>
      <c r="LZ999" s="14"/>
      <c r="MA999" s="14"/>
      <c r="MB999" s="14"/>
      <c r="MC999" s="14"/>
      <c r="MD999" s="14"/>
      <c r="ME999" s="14"/>
      <c r="MF999" s="14"/>
      <c r="MG999" s="14"/>
      <c r="MH999" s="14"/>
      <c r="MI999" s="14"/>
      <c r="MJ999" s="14"/>
      <c r="MK999" s="14"/>
      <c r="ML999" s="14"/>
      <c r="MM999" s="14"/>
      <c r="MN999" s="14"/>
      <c r="MO999" s="14"/>
      <c r="MP999" s="14"/>
      <c r="MQ999" s="14"/>
      <c r="MR999" s="14"/>
      <c r="MS999" s="14"/>
      <c r="MT999" s="14"/>
      <c r="MU999" s="14"/>
      <c r="MV999" s="14"/>
      <c r="MW999" s="14"/>
      <c r="MX999" s="14"/>
      <c r="MY999" s="14"/>
      <c r="MZ999" s="14"/>
      <c r="NA999" s="14"/>
      <c r="NB999" s="14"/>
      <c r="NC999" s="14"/>
      <c r="ND999" s="14"/>
      <c r="NE999" s="14"/>
      <c r="NF999" s="14"/>
      <c r="NG999" s="14"/>
      <c r="NH999" s="14"/>
      <c r="NI999" s="14"/>
      <c r="NJ999" s="14"/>
      <c r="NK999" s="14"/>
      <c r="NL999" s="14"/>
      <c r="NM999" s="14"/>
      <c r="NN999" s="14"/>
      <c r="NO999" s="14"/>
      <c r="NP999" s="14"/>
      <c r="NQ999" s="14"/>
      <c r="NR999" s="14"/>
      <c r="NS999" s="14"/>
      <c r="NT999" s="14"/>
      <c r="NU999" s="14"/>
      <c r="NV999" s="14"/>
      <c r="NW999" s="14"/>
      <c r="NX999" s="14"/>
      <c r="NY999" s="14"/>
      <c r="NZ999" s="14"/>
      <c r="OA999" s="14"/>
      <c r="OB999" s="14"/>
      <c r="OC999" s="14"/>
      <c r="OD999" s="14"/>
      <c r="OE999" s="14"/>
      <c r="OF999" s="14"/>
      <c r="OG999" s="14"/>
      <c r="OH999" s="14"/>
      <c r="OI999" s="14"/>
      <c r="OJ999" s="14"/>
      <c r="OK999" s="14"/>
      <c r="OL999" s="14"/>
      <c r="OM999" s="14"/>
      <c r="ON999" s="14"/>
      <c r="OO999" s="14"/>
      <c r="OP999" s="14"/>
      <c r="OQ999" s="14"/>
      <c r="OR999" s="14"/>
      <c r="OS999" s="14"/>
      <c r="OT999" s="14"/>
      <c r="OU999" s="14"/>
      <c r="OV999" s="14"/>
      <c r="OW999" s="14"/>
      <c r="OX999" s="14"/>
      <c r="OY999" s="14"/>
      <c r="OZ999" s="14"/>
      <c r="PA999" s="14"/>
      <c r="PB999" s="14"/>
      <c r="PC999" s="14"/>
      <c r="PD999" s="14"/>
      <c r="PE999" s="14"/>
      <c r="PF999" s="14"/>
      <c r="PG999" s="14"/>
      <c r="PH999" s="14"/>
      <c r="PI999" s="14"/>
      <c r="PJ999" s="14"/>
      <c r="PK999" s="14"/>
      <c r="PL999" s="14"/>
      <c r="PM999" s="14"/>
      <c r="PN999" s="14"/>
      <c r="PO999" s="14"/>
      <c r="PP999" s="14"/>
      <c r="PQ999" s="14"/>
      <c r="PR999" s="14"/>
      <c r="PS999" s="14"/>
      <c r="PT999" s="14"/>
      <c r="PU999" s="14"/>
      <c r="PV999" s="14"/>
      <c r="PW999" s="14"/>
      <c r="PX999" s="14"/>
      <c r="PY999" s="14"/>
      <c r="PZ999" s="14"/>
      <c r="QA999" s="14"/>
      <c r="QB999" s="14"/>
      <c r="QC999" s="14"/>
      <c r="QD999" s="14"/>
      <c r="QE999" s="14"/>
      <c r="QF999" s="14"/>
      <c r="QG999" s="14"/>
      <c r="QH999" s="14"/>
      <c r="QI999" s="14"/>
      <c r="QJ999" s="14"/>
      <c r="QK999" s="14"/>
      <c r="QL999" s="14"/>
      <c r="QM999" s="14"/>
      <c r="QN999" s="14"/>
      <c r="QO999" s="14"/>
      <c r="QP999" s="14"/>
      <c r="QQ999" s="14"/>
      <c r="QR999" s="14"/>
      <c r="QS999" s="14"/>
      <c r="QT999" s="14"/>
      <c r="QU999" s="14"/>
      <c r="QV999" s="14"/>
      <c r="QW999" s="14"/>
      <c r="QX999" s="14"/>
      <c r="QY999" s="14"/>
      <c r="QZ999" s="14"/>
      <c r="RA999" s="14"/>
      <c r="RB999" s="14"/>
      <c r="RC999" s="14"/>
      <c r="RD999" s="14"/>
      <c r="RE999" s="14"/>
      <c r="RF999" s="14"/>
      <c r="RG999" s="14"/>
      <c r="RH999" s="14"/>
      <c r="RI999" s="14"/>
      <c r="RJ999" s="14"/>
      <c r="RK999" s="14"/>
      <c r="RL999" s="14"/>
      <c r="RM999" s="14"/>
      <c r="RN999" s="14"/>
      <c r="RO999" s="14"/>
      <c r="RP999" s="14"/>
      <c r="RQ999" s="14"/>
      <c r="RR999" s="14"/>
      <c r="RS999" s="14"/>
      <c r="RT999" s="14"/>
      <c r="RU999" s="14"/>
      <c r="RV999" s="14"/>
      <c r="RW999" s="14"/>
      <c r="RX999" s="14"/>
      <c r="RY999" s="14"/>
      <c r="RZ999" s="14"/>
      <c r="SA999" s="14"/>
      <c r="SB999" s="14"/>
      <c r="SC999" s="14"/>
      <c r="SD999" s="14"/>
      <c r="SE999" s="14"/>
      <c r="SF999" s="14"/>
      <c r="SG999" s="14"/>
      <c r="SH999" s="14"/>
      <c r="SI999" s="14"/>
      <c r="SJ999" s="14"/>
      <c r="SK999" s="14"/>
      <c r="SL999" s="14"/>
      <c r="SM999" s="14"/>
      <c r="SN999" s="14"/>
      <c r="SO999" s="14"/>
      <c r="SP999" s="14"/>
      <c r="SQ999" s="14"/>
      <c r="SR999" s="14"/>
      <c r="SS999" s="14"/>
      <c r="ST999" s="14"/>
      <c r="SU999" s="14"/>
      <c r="SV999" s="14"/>
      <c r="SW999" s="14"/>
      <c r="SX999" s="14"/>
      <c r="SY999" s="14"/>
      <c r="SZ999" s="14"/>
      <c r="TA999" s="14"/>
      <c r="TB999" s="14"/>
      <c r="TC999" s="14"/>
      <c r="TD999" s="14"/>
      <c r="TE999" s="14"/>
      <c r="TF999" s="14"/>
      <c r="TG999" s="14"/>
      <c r="TH999" s="14"/>
      <c r="TI999" s="14"/>
      <c r="TJ999" s="14"/>
      <c r="TK999" s="14"/>
      <c r="TL999" s="14"/>
      <c r="TM999" s="14"/>
      <c r="TN999" s="14"/>
      <c r="TO999" s="14"/>
      <c r="TP999" s="14"/>
      <c r="TQ999" s="14"/>
      <c r="TR999" s="14"/>
      <c r="TS999" s="14"/>
      <c r="TT999" s="14"/>
      <c r="TU999" s="14"/>
      <c r="TV999" s="14"/>
      <c r="TW999" s="14"/>
      <c r="TX999" s="14"/>
      <c r="TY999" s="14"/>
      <c r="TZ999" s="14"/>
      <c r="UA999" s="14"/>
      <c r="UB999" s="14"/>
      <c r="UC999" s="14"/>
      <c r="UD999" s="14"/>
      <c r="UE999" s="14"/>
      <c r="UF999" s="14"/>
      <c r="UG999" s="14"/>
      <c r="UH999" s="14"/>
      <c r="UI999" s="14"/>
      <c r="UJ999" s="14"/>
      <c r="UK999" s="14"/>
      <c r="UL999" s="14"/>
      <c r="UM999" s="14"/>
      <c r="UN999" s="14"/>
      <c r="UO999" s="14"/>
      <c r="UP999" s="14"/>
      <c r="UQ999" s="14"/>
      <c r="UR999" s="14"/>
      <c r="US999" s="14"/>
      <c r="UT999" s="14"/>
      <c r="UU999" s="14"/>
      <c r="UV999" s="14"/>
      <c r="UW999" s="14"/>
      <c r="UX999" s="14"/>
      <c r="UY999" s="14"/>
      <c r="UZ999" s="14"/>
      <c r="VA999" s="14"/>
      <c r="VB999" s="14"/>
      <c r="VC999" s="14"/>
      <c r="VD999" s="14"/>
      <c r="VE999" s="14"/>
      <c r="VF999" s="14"/>
      <c r="VG999" s="14"/>
      <c r="VH999" s="14"/>
      <c r="VI999" s="14"/>
      <c r="VJ999" s="14"/>
      <c r="VK999" s="14"/>
      <c r="VL999" s="14"/>
      <c r="VM999" s="14"/>
      <c r="VN999" s="14"/>
      <c r="VO999" s="14"/>
      <c r="VP999" s="14"/>
      <c r="VQ999" s="14"/>
      <c r="VR999" s="14"/>
      <c r="VS999" s="14"/>
      <c r="VT999" s="14"/>
      <c r="VU999" s="14"/>
      <c r="VV999" s="14"/>
      <c r="VW999" s="14"/>
      <c r="VX999" s="14"/>
      <c r="VY999" s="14"/>
      <c r="VZ999" s="14"/>
      <c r="WA999" s="14"/>
      <c r="WB999" s="14"/>
      <c r="WC999" s="14"/>
      <c r="WD999" s="14"/>
      <c r="WE999" s="14"/>
      <c r="WF999" s="14"/>
      <c r="WG999" s="14"/>
      <c r="WH999" s="14"/>
      <c r="WI999" s="14"/>
      <c r="WJ999" s="14"/>
      <c r="WK999" s="14"/>
      <c r="WL999" s="14"/>
      <c r="WM999" s="14"/>
      <c r="WN999" s="14"/>
      <c r="WO999" s="14"/>
      <c r="WP999" s="14"/>
      <c r="WQ999" s="14"/>
      <c r="WR999" s="14"/>
      <c r="WS999" s="14"/>
      <c r="WT999" s="14"/>
      <c r="WU999" s="14"/>
      <c r="WV999" s="14"/>
      <c r="WW999" s="14"/>
      <c r="WX999" s="14"/>
      <c r="WY999" s="14"/>
      <c r="WZ999" s="14"/>
      <c r="XA999" s="14"/>
      <c r="XB999" s="14"/>
      <c r="XC999" s="14"/>
      <c r="XD999" s="14"/>
      <c r="XE999" s="14"/>
      <c r="XF999" s="14"/>
      <c r="XG999" s="14"/>
      <c r="XH999" s="14"/>
      <c r="XI999" s="14"/>
      <c r="XJ999" s="14"/>
      <c r="XK999" s="14"/>
      <c r="XL999" s="14"/>
      <c r="XM999" s="14"/>
      <c r="XN999" s="14"/>
      <c r="XO999" s="14"/>
      <c r="XP999" s="14"/>
      <c r="XQ999" s="14"/>
      <c r="XR999" s="14"/>
      <c r="XS999" s="14"/>
      <c r="XT999" s="14"/>
      <c r="XU999" s="14"/>
      <c r="XV999" s="14"/>
      <c r="XW999" s="14"/>
      <c r="XX999" s="14"/>
      <c r="XY999" s="14"/>
      <c r="XZ999" s="14"/>
      <c r="YA999" s="14"/>
      <c r="YB999" s="14"/>
      <c r="YC999" s="14"/>
      <c r="YD999" s="14"/>
      <c r="YE999" s="14"/>
      <c r="YF999" s="14"/>
      <c r="YG999" s="14"/>
      <c r="YH999" s="14"/>
      <c r="YI999" s="14"/>
      <c r="YJ999" s="14"/>
      <c r="YK999" s="14"/>
      <c r="YL999" s="14"/>
      <c r="YM999" s="14"/>
      <c r="YN999" s="14"/>
      <c r="YO999" s="14"/>
      <c r="YP999" s="14"/>
      <c r="YQ999" s="14"/>
      <c r="YR999" s="14"/>
      <c r="YS999" s="14"/>
      <c r="YT999" s="14"/>
      <c r="YU999" s="14"/>
      <c r="YV999" s="14"/>
      <c r="YW999" s="14"/>
      <c r="YX999" s="14"/>
      <c r="YY999" s="14"/>
      <c r="YZ999" s="14"/>
      <c r="ZA999" s="14"/>
      <c r="ZB999" s="14"/>
      <c r="ZC999" s="14"/>
      <c r="ZD999" s="14"/>
      <c r="ZE999" s="14"/>
      <c r="ZF999" s="14"/>
      <c r="ZG999" s="14"/>
      <c r="ZH999" s="14"/>
      <c r="ZI999" s="14"/>
      <c r="ZJ999" s="14"/>
      <c r="ZK999" s="14"/>
      <c r="ZL999" s="14"/>
      <c r="ZM999" s="14"/>
      <c r="ZN999" s="14"/>
      <c r="ZO999" s="14"/>
      <c r="ZP999" s="14"/>
      <c r="ZQ999" s="14"/>
      <c r="ZR999" s="14"/>
      <c r="ZS999" s="14"/>
      <c r="ZT999" s="14"/>
      <c r="ZU999" s="14"/>
      <c r="ZV999" s="14"/>
      <c r="ZW999" s="14"/>
      <c r="ZX999" s="14"/>
      <c r="ZY999" s="14"/>
      <c r="ZZ999" s="14"/>
      <c r="AAA999" s="14"/>
      <c r="AAB999" s="14"/>
      <c r="AAC999" s="14"/>
      <c r="AAD999" s="14"/>
      <c r="AAE999" s="14"/>
      <c r="AAF999" s="14"/>
      <c r="AAG999" s="14"/>
      <c r="AAH999" s="14"/>
      <c r="AAI999" s="14"/>
      <c r="AAJ999" s="14"/>
      <c r="AAK999" s="14"/>
      <c r="AAL999" s="14"/>
      <c r="AAM999" s="14"/>
      <c r="AAN999" s="14"/>
      <c r="AAO999" s="14"/>
      <c r="AAP999" s="14"/>
      <c r="AAQ999" s="14"/>
      <c r="AAR999" s="14"/>
      <c r="AAS999" s="14"/>
      <c r="AAT999" s="14"/>
      <c r="AAU999" s="14"/>
      <c r="AAV999" s="14"/>
      <c r="AAW999" s="14"/>
      <c r="AAX999" s="14"/>
      <c r="AAY999" s="14"/>
      <c r="AAZ999" s="14"/>
      <c r="ABA999" s="14"/>
      <c r="ABB999" s="14"/>
      <c r="ABC999" s="14"/>
      <c r="ABD999" s="14"/>
      <c r="ABE999" s="14"/>
      <c r="ABF999" s="14"/>
      <c r="ABG999" s="14"/>
      <c r="ABH999" s="14"/>
      <c r="ABI999" s="14"/>
      <c r="ABJ999" s="14"/>
      <c r="ABK999" s="14"/>
      <c r="ABL999" s="14"/>
      <c r="ABM999" s="14"/>
      <c r="ABN999" s="14"/>
      <c r="ABO999" s="14"/>
      <c r="ABP999" s="14"/>
      <c r="ABQ999" s="14"/>
      <c r="ABR999" s="14"/>
      <c r="ABS999" s="14"/>
      <c r="ABT999" s="14"/>
      <c r="ABU999" s="14"/>
      <c r="ABV999" s="14"/>
      <c r="ABW999" s="14"/>
      <c r="ABX999" s="14"/>
      <c r="ABY999" s="14"/>
      <c r="ABZ999" s="14"/>
      <c r="ACA999" s="14"/>
      <c r="ACB999" s="14"/>
      <c r="ACC999" s="14"/>
      <c r="ACD999" s="14"/>
      <c r="ACE999" s="14"/>
      <c r="ACF999" s="14"/>
      <c r="ACG999" s="14"/>
      <c r="ACH999" s="14"/>
      <c r="ACI999" s="14"/>
      <c r="ACJ999" s="14"/>
      <c r="ACK999" s="14"/>
      <c r="ACL999" s="14"/>
      <c r="ACM999" s="14"/>
      <c r="ACN999" s="14"/>
      <c r="ACO999" s="14"/>
      <c r="ACP999" s="14"/>
      <c r="ACQ999" s="14"/>
      <c r="ACR999" s="14"/>
      <c r="ACS999" s="14"/>
      <c r="ACT999" s="14"/>
      <c r="ACU999" s="14"/>
      <c r="ACV999" s="14"/>
      <c r="ACW999" s="14"/>
      <c r="ACX999" s="14"/>
      <c r="ACY999" s="14"/>
      <c r="ACZ999" s="14"/>
      <c r="ADA999" s="14"/>
      <c r="ADB999" s="14"/>
      <c r="ADC999" s="14"/>
      <c r="ADD999" s="14"/>
      <c r="ADE999" s="14"/>
      <c r="ADF999" s="14"/>
      <c r="ADG999" s="14"/>
      <c r="ADH999" s="14"/>
      <c r="ADI999" s="14"/>
      <c r="ADJ999" s="14"/>
      <c r="ADK999" s="14"/>
      <c r="ADL999" s="14"/>
      <c r="ADM999" s="14"/>
      <c r="ADN999" s="14"/>
      <c r="ADO999" s="14"/>
      <c r="ADP999" s="14"/>
      <c r="ADQ999" s="14"/>
      <c r="ADR999" s="14"/>
      <c r="ADS999" s="14"/>
      <c r="ADT999" s="14"/>
      <c r="ADU999" s="14"/>
      <c r="ADV999" s="14"/>
      <c r="ADW999" s="14"/>
      <c r="ADX999" s="14"/>
      <c r="ADY999" s="14"/>
      <c r="ADZ999" s="14"/>
      <c r="AEA999" s="14"/>
      <c r="AEB999" s="14"/>
      <c r="AEC999" s="14"/>
      <c r="AED999" s="14"/>
      <c r="AEE999" s="14"/>
      <c r="AEF999" s="14"/>
      <c r="AEG999" s="14"/>
      <c r="AEH999" s="14"/>
      <c r="AEI999" s="14"/>
      <c r="AEJ999" s="14"/>
      <c r="AEK999" s="14"/>
      <c r="AEL999" s="14"/>
      <c r="AEM999" s="14"/>
      <c r="AEN999" s="14"/>
      <c r="AEO999" s="14"/>
      <c r="AEP999" s="14"/>
      <c r="AEQ999" s="14"/>
      <c r="AER999" s="14"/>
      <c r="AES999" s="14"/>
      <c r="AET999" s="14"/>
      <c r="AEU999" s="14"/>
      <c r="AEV999" s="14"/>
      <c r="AEW999" s="14"/>
      <c r="AEX999" s="14"/>
      <c r="AEY999" s="14"/>
      <c r="AEZ999" s="14"/>
      <c r="AFA999" s="14"/>
      <c r="AFB999" s="14"/>
      <c r="AFC999" s="14"/>
      <c r="AFD999" s="14"/>
      <c r="AFE999" s="14"/>
      <c r="AFF999" s="14"/>
      <c r="AFG999" s="14"/>
      <c r="AFH999" s="14"/>
      <c r="AFI999" s="14"/>
      <c r="AFJ999" s="14"/>
      <c r="AFK999" s="14"/>
      <c r="AFL999" s="14"/>
      <c r="AFM999" s="14"/>
      <c r="AFN999" s="14"/>
      <c r="AFO999" s="14"/>
      <c r="AFP999" s="14"/>
      <c r="AFQ999" s="14"/>
      <c r="AFR999" s="14"/>
      <c r="AFS999" s="14"/>
      <c r="AFT999" s="14"/>
      <c r="AFU999" s="14"/>
      <c r="AFV999" s="14"/>
      <c r="AFW999" s="14"/>
      <c r="AFX999" s="14"/>
      <c r="AFY999" s="14"/>
      <c r="AFZ999" s="14"/>
      <c r="AGA999" s="14"/>
      <c r="AGB999" s="14"/>
      <c r="AGC999" s="14"/>
      <c r="AGD999" s="14"/>
      <c r="AGE999" s="14"/>
      <c r="AGF999" s="14"/>
      <c r="AGG999" s="14"/>
      <c r="AGH999" s="14"/>
      <c r="AGI999" s="14"/>
      <c r="AGJ999" s="14"/>
      <c r="AGK999" s="14"/>
      <c r="AGL999" s="14"/>
      <c r="AGM999" s="14"/>
      <c r="AGN999" s="14"/>
      <c r="AGO999" s="14"/>
      <c r="AGP999" s="14"/>
      <c r="AGQ999" s="14"/>
      <c r="AGR999" s="14"/>
      <c r="AGS999" s="14"/>
      <c r="AGT999" s="14"/>
      <c r="AGU999" s="14"/>
      <c r="AGV999" s="14"/>
      <c r="AGW999" s="14"/>
      <c r="AGX999" s="14"/>
      <c r="AGY999" s="14"/>
      <c r="AGZ999" s="14"/>
      <c r="AHA999" s="14"/>
      <c r="AHB999" s="14"/>
      <c r="AHC999" s="14"/>
      <c r="AHD999" s="14"/>
      <c r="AHE999" s="14"/>
      <c r="AHF999" s="14"/>
      <c r="AHG999" s="14"/>
      <c r="AHH999" s="14"/>
      <c r="AHI999" s="14"/>
      <c r="AHJ999" s="14"/>
      <c r="AHK999" s="14"/>
      <c r="AHL999" s="14"/>
      <c r="AHM999" s="14"/>
      <c r="AHN999" s="14"/>
      <c r="AHO999" s="14"/>
      <c r="AHP999" s="14"/>
      <c r="AHQ999" s="14"/>
      <c r="AHR999" s="14"/>
      <c r="AHS999" s="14"/>
      <c r="AHT999" s="14"/>
      <c r="AHU999" s="14"/>
      <c r="AHV999" s="14"/>
      <c r="AHW999" s="14"/>
      <c r="AHX999" s="14"/>
      <c r="AHY999" s="14"/>
      <c r="AHZ999" s="14"/>
      <c r="AIA999" s="14"/>
      <c r="AIB999" s="14"/>
      <c r="AIC999" s="14"/>
      <c r="AID999" s="14"/>
      <c r="AIE999" s="14"/>
      <c r="AIF999" s="14"/>
      <c r="AIG999" s="14"/>
      <c r="AIH999" s="14"/>
      <c r="AII999" s="14"/>
      <c r="AIJ999" s="14"/>
      <c r="AIK999" s="14"/>
      <c r="AIL999" s="14"/>
      <c r="AIM999" s="14"/>
      <c r="AIN999" s="14"/>
      <c r="AIO999" s="14"/>
      <c r="AIP999" s="14"/>
      <c r="AIQ999" s="14"/>
      <c r="AIR999" s="14"/>
      <c r="AIS999" s="14"/>
      <c r="AIT999" s="14"/>
      <c r="AIU999" s="14"/>
      <c r="AIV999" s="14"/>
      <c r="AIW999" s="14"/>
      <c r="AIX999" s="14"/>
      <c r="AIY999" s="14"/>
      <c r="AIZ999" s="14"/>
      <c r="AJA999" s="14"/>
      <c r="AJB999" s="14"/>
      <c r="AJC999" s="14"/>
      <c r="AJD999" s="14"/>
      <c r="AJE999" s="14"/>
      <c r="AJF999" s="14"/>
      <c r="AJG999" s="14"/>
      <c r="AJH999" s="14"/>
      <c r="AJI999" s="14"/>
      <c r="AJJ999" s="14"/>
      <c r="AJK999" s="14"/>
      <c r="AJL999" s="14"/>
      <c r="AJM999" s="14"/>
      <c r="AJN999" s="14"/>
      <c r="AJO999" s="14"/>
      <c r="AJP999" s="14"/>
      <c r="AJQ999" s="14"/>
      <c r="AJR999" s="14"/>
      <c r="AJS999" s="14"/>
      <c r="AJT999" s="14"/>
      <c r="AJU999" s="14"/>
      <c r="AJV999" s="14"/>
      <c r="AJW999" s="14"/>
      <c r="AJX999" s="14"/>
      <c r="AJY999" s="14"/>
      <c r="AJZ999" s="14"/>
      <c r="AKA999" s="14"/>
      <c r="AKB999" s="14"/>
      <c r="AKC999" s="14"/>
      <c r="AKD999" s="14"/>
      <c r="AKE999" s="14"/>
      <c r="AKF999" s="14"/>
      <c r="AKG999" s="14"/>
      <c r="AKH999" s="14"/>
      <c r="AKI999" s="14"/>
      <c r="AKJ999" s="14"/>
      <c r="AKK999" s="14"/>
      <c r="AKL999" s="14"/>
      <c r="AKM999" s="14"/>
      <c r="AKN999" s="14"/>
      <c r="AKO999" s="14"/>
      <c r="AKP999" s="14"/>
      <c r="AKQ999" s="14"/>
      <c r="AKR999" s="14"/>
      <c r="AKS999" s="14"/>
      <c r="AKT999" s="14"/>
      <c r="AKU999" s="14"/>
      <c r="AKV999" s="14"/>
      <c r="AKW999" s="14"/>
      <c r="AKX999" s="14"/>
      <c r="AKY999" s="14"/>
      <c r="AKZ999" s="14"/>
      <c r="ALA999" s="14"/>
      <c r="ALB999" s="14"/>
      <c r="ALC999" s="14"/>
      <c r="ALD999" s="14"/>
      <c r="ALE999" s="14"/>
      <c r="ALF999" s="14"/>
      <c r="ALG999" s="14"/>
      <c r="ALH999" s="14"/>
      <c r="ALI999" s="14"/>
      <c r="ALJ999" s="14"/>
      <c r="ALK999" s="14"/>
      <c r="ALL999" s="14"/>
      <c r="ALM999" s="14"/>
      <c r="ALN999" s="14"/>
      <c r="ALO999" s="14"/>
      <c r="ALP999" s="14"/>
      <c r="ALQ999" s="14"/>
      <c r="ALR999" s="14"/>
      <c r="ALS999" s="14"/>
      <c r="ALT999" s="14"/>
      <c r="ALU999" s="14"/>
      <c r="ALV999" s="14"/>
      <c r="ALW999" s="14"/>
      <c r="ALX999" s="14"/>
      <c r="ALY999" s="14"/>
      <c r="ALZ999" s="14"/>
      <c r="AMA999" s="14"/>
      <c r="AMB999" s="14"/>
      <c r="AMC999" s="14"/>
      <c r="AMD999" s="14"/>
      <c r="AME999" s="14"/>
      <c r="AMF999" s="14"/>
      <c r="AMG999" s="14"/>
      <c r="AMH999" s="14"/>
      <c r="AMI999" s="14"/>
      <c r="AMJ999" s="14"/>
      <c r="AMK999" s="14"/>
      <c r="AML999" s="14"/>
      <c r="AMM999" s="14"/>
      <c r="AMN999" s="14"/>
      <c r="AMO999" s="14"/>
      <c r="AMP999" s="14"/>
      <c r="AMQ999" s="14"/>
      <c r="AMR999" s="14"/>
      <c r="AMS999" s="14"/>
      <c r="AMT999" s="14"/>
      <c r="AMU999" s="14"/>
      <c r="AMV999" s="14"/>
      <c r="AMW999" s="14"/>
      <c r="AMX999" s="14"/>
      <c r="AMY999" s="14"/>
      <c r="AMZ999" s="14"/>
      <c r="ANA999" s="14"/>
      <c r="ANB999" s="14"/>
      <c r="ANC999" s="14"/>
      <c r="AND999" s="14"/>
      <c r="ANE999" s="14"/>
      <c r="ANF999" s="14"/>
      <c r="ANG999" s="14"/>
      <c r="ANH999" s="14"/>
      <c r="ANI999" s="14"/>
      <c r="ANJ999" s="14"/>
      <c r="ANK999" s="14"/>
      <c r="ANL999" s="14"/>
      <c r="ANM999" s="14"/>
      <c r="ANN999" s="14"/>
      <c r="ANO999" s="14"/>
      <c r="ANP999" s="14"/>
      <c r="ANQ999" s="14"/>
      <c r="ANR999" s="14"/>
      <c r="ANS999" s="14"/>
      <c r="ANT999" s="14"/>
      <c r="ANU999" s="14"/>
      <c r="ANV999" s="14"/>
      <c r="ANW999" s="14"/>
      <c r="ANX999" s="14"/>
      <c r="ANY999" s="14"/>
      <c r="ANZ999" s="14"/>
      <c r="AOA999" s="14"/>
      <c r="AOB999" s="14"/>
      <c r="AOC999" s="14"/>
      <c r="AOD999" s="14"/>
      <c r="AOE999" s="14"/>
      <c r="AOF999" s="14"/>
      <c r="AOG999" s="14"/>
      <c r="AOH999" s="14"/>
      <c r="AOI999" s="14"/>
      <c r="AOJ999" s="14"/>
      <c r="AOK999" s="14"/>
      <c r="AOL999" s="14"/>
      <c r="AOM999" s="14"/>
      <c r="AON999" s="14"/>
      <c r="AOO999" s="14"/>
      <c r="AOP999" s="14"/>
      <c r="AOQ999" s="14"/>
      <c r="AOR999" s="14"/>
      <c r="AOS999" s="14"/>
      <c r="AOT999" s="14"/>
      <c r="AOU999" s="14"/>
      <c r="AOV999" s="14"/>
      <c r="AOW999" s="14"/>
      <c r="AOX999" s="14"/>
      <c r="AOY999" s="14"/>
      <c r="AOZ999" s="14"/>
      <c r="APA999" s="14"/>
      <c r="APB999" s="14"/>
      <c r="APC999" s="14"/>
      <c r="APD999" s="14"/>
      <c r="APE999" s="14"/>
      <c r="APF999" s="14"/>
      <c r="APG999" s="14"/>
      <c r="APH999" s="14"/>
      <c r="API999" s="14"/>
      <c r="APJ999" s="14"/>
      <c r="APK999" s="14"/>
      <c r="APL999" s="14"/>
      <c r="APM999" s="14"/>
      <c r="APN999" s="14"/>
      <c r="APO999" s="14"/>
      <c r="APP999" s="14"/>
      <c r="APQ999" s="14"/>
      <c r="APR999" s="14"/>
      <c r="APS999" s="14"/>
      <c r="APT999" s="14"/>
      <c r="APU999" s="14"/>
      <c r="APV999" s="14"/>
      <c r="APW999" s="14"/>
      <c r="APX999" s="14"/>
      <c r="APY999" s="14"/>
      <c r="APZ999" s="14"/>
      <c r="AQA999" s="14"/>
      <c r="AQB999" s="14"/>
      <c r="AQC999" s="14"/>
      <c r="AQD999" s="14"/>
      <c r="AQE999" s="14"/>
      <c r="AQF999" s="14"/>
      <c r="AQG999" s="14"/>
      <c r="AQH999" s="14"/>
      <c r="AQI999" s="14"/>
      <c r="AQJ999" s="14"/>
      <c r="AQK999" s="14"/>
      <c r="AQL999" s="14"/>
      <c r="AQM999" s="14"/>
      <c r="AQN999" s="14"/>
      <c r="AQO999" s="14"/>
      <c r="AQP999" s="14"/>
      <c r="AQQ999" s="14"/>
      <c r="AQR999" s="14"/>
      <c r="AQS999" s="14"/>
      <c r="AQT999" s="14"/>
      <c r="AQU999" s="14"/>
      <c r="AQV999" s="14"/>
      <c r="AQW999" s="14"/>
      <c r="AQX999" s="14"/>
      <c r="AQY999" s="14"/>
      <c r="AQZ999" s="14"/>
      <c r="ARA999" s="14"/>
      <c r="ARB999" s="14"/>
      <c r="ARC999" s="14"/>
      <c r="ARD999" s="14"/>
      <c r="ARE999" s="14"/>
      <c r="ARF999" s="14"/>
      <c r="ARG999" s="14"/>
      <c r="ARH999" s="14"/>
      <c r="ARI999" s="14"/>
      <c r="ARJ999" s="14"/>
      <c r="ARK999" s="14"/>
      <c r="ARL999" s="14"/>
      <c r="ARM999" s="14"/>
      <c r="ARN999" s="14"/>
      <c r="ARO999" s="14"/>
      <c r="ARP999" s="14"/>
      <c r="ARQ999" s="14"/>
      <c r="ARR999" s="14"/>
      <c r="ARS999" s="14"/>
      <c r="ART999" s="14"/>
      <c r="ARU999" s="14"/>
      <c r="ARV999" s="14"/>
      <c r="ARW999" s="14"/>
      <c r="ARX999" s="14"/>
      <c r="ARY999" s="14"/>
      <c r="ARZ999" s="14"/>
      <c r="ASA999" s="14"/>
      <c r="ASB999" s="14"/>
      <c r="ASC999" s="14"/>
      <c r="ASD999" s="14"/>
      <c r="ASE999" s="14"/>
      <c r="ASF999" s="14"/>
      <c r="ASG999" s="14"/>
      <c r="ASH999" s="14"/>
      <c r="ASI999" s="14"/>
      <c r="ASJ999" s="14"/>
      <c r="ASK999" s="14"/>
      <c r="ASL999" s="14"/>
      <c r="ASM999" s="14"/>
      <c r="ASN999" s="14"/>
      <c r="ASO999" s="14"/>
      <c r="ASP999" s="14"/>
      <c r="ASQ999" s="14"/>
      <c r="ASR999" s="14"/>
      <c r="ASS999" s="14"/>
      <c r="AST999" s="14"/>
      <c r="ASU999" s="14"/>
      <c r="ASV999" s="14"/>
      <c r="ASW999" s="14"/>
      <c r="ASX999" s="14"/>
      <c r="ASY999" s="14"/>
      <c r="ASZ999" s="14"/>
      <c r="ATA999" s="14"/>
      <c r="ATB999" s="14"/>
      <c r="ATC999" s="14"/>
      <c r="ATD999" s="14"/>
      <c r="ATE999" s="14"/>
      <c r="ATF999" s="14"/>
      <c r="ATG999" s="14"/>
      <c r="ATH999" s="14"/>
      <c r="ATI999" s="14"/>
      <c r="ATJ999" s="14"/>
      <c r="ATK999" s="14"/>
      <c r="ATL999" s="14"/>
      <c r="ATM999" s="14"/>
      <c r="ATN999" s="14"/>
      <c r="ATO999" s="14"/>
      <c r="ATP999" s="14"/>
      <c r="ATQ999" s="14"/>
      <c r="ATR999" s="14"/>
      <c r="ATS999" s="14"/>
      <c r="ATT999" s="14"/>
      <c r="ATU999" s="14"/>
      <c r="ATV999" s="14"/>
      <c r="ATW999" s="14"/>
      <c r="ATX999" s="14"/>
      <c r="ATY999" s="14"/>
      <c r="ATZ999" s="14"/>
      <c r="AUA999" s="14"/>
      <c r="AUB999" s="14"/>
      <c r="AUC999" s="14"/>
      <c r="AUD999" s="14"/>
      <c r="AUE999" s="14"/>
      <c r="AUF999" s="14"/>
      <c r="AUG999" s="14"/>
      <c r="AUH999" s="14"/>
      <c r="AUI999" s="14"/>
      <c r="AUJ999" s="14"/>
      <c r="AUK999" s="14"/>
      <c r="AUL999" s="14"/>
      <c r="AUM999" s="14"/>
      <c r="AUN999" s="14"/>
      <c r="AUO999" s="14"/>
      <c r="AUP999" s="14"/>
      <c r="AUQ999" s="14"/>
      <c r="AUR999" s="14"/>
      <c r="AUS999" s="14"/>
      <c r="AUT999" s="14"/>
      <c r="AUU999" s="14"/>
      <c r="AUV999" s="14"/>
      <c r="AUW999" s="14"/>
      <c r="AUX999" s="14"/>
      <c r="AUY999" s="14"/>
      <c r="AUZ999" s="14"/>
      <c r="AVA999" s="14"/>
      <c r="AVB999" s="14"/>
      <c r="AVC999" s="14"/>
      <c r="AVD999" s="14"/>
      <c r="AVE999" s="14"/>
      <c r="AVF999" s="14"/>
      <c r="AVG999" s="14"/>
      <c r="AVH999" s="14"/>
      <c r="AVI999" s="14"/>
      <c r="AVJ999" s="14"/>
      <c r="AVK999" s="14"/>
      <c r="AVL999" s="14"/>
      <c r="AVM999" s="14"/>
      <c r="AVN999" s="14"/>
      <c r="AVO999" s="14"/>
      <c r="AVP999" s="14"/>
      <c r="AVQ999" s="14"/>
      <c r="AVR999" s="14"/>
      <c r="AVS999" s="14"/>
      <c r="AVT999" s="14"/>
      <c r="AVU999" s="14"/>
      <c r="AVV999" s="14"/>
      <c r="AVW999" s="14"/>
      <c r="AVX999" s="14"/>
      <c r="AVY999" s="14"/>
      <c r="AVZ999" s="14"/>
      <c r="AWA999" s="14"/>
      <c r="AWB999" s="14"/>
      <c r="AWC999" s="14"/>
      <c r="AWD999" s="14"/>
      <c r="AWE999" s="14"/>
      <c r="AWF999" s="14"/>
      <c r="AWG999" s="14"/>
      <c r="AWH999" s="14"/>
      <c r="AWI999" s="14"/>
      <c r="AWJ999" s="14"/>
      <c r="AWK999" s="14"/>
      <c r="AWL999" s="14"/>
      <c r="AWM999" s="14"/>
      <c r="AWN999" s="14"/>
      <c r="AWO999" s="14"/>
      <c r="AWP999" s="14"/>
      <c r="AWQ999" s="14"/>
      <c r="AWR999" s="14"/>
      <c r="AWS999" s="14"/>
      <c r="AWT999" s="14"/>
      <c r="AWU999" s="14"/>
      <c r="AWV999" s="14"/>
      <c r="AWW999" s="14"/>
      <c r="AWX999" s="14"/>
      <c r="AWY999" s="14"/>
      <c r="AWZ999" s="14"/>
      <c r="AXA999" s="14"/>
      <c r="AXB999" s="14"/>
      <c r="AXC999" s="14"/>
      <c r="AXD999" s="14"/>
      <c r="AXE999" s="14"/>
      <c r="AXF999" s="14"/>
      <c r="AXG999" s="14"/>
      <c r="AXH999" s="14"/>
      <c r="AXI999" s="14"/>
      <c r="AXJ999" s="14"/>
      <c r="AXK999" s="14"/>
      <c r="AXL999" s="14"/>
      <c r="AXM999" s="14"/>
      <c r="AXN999" s="14"/>
      <c r="AXO999" s="14"/>
      <c r="AXP999" s="14"/>
      <c r="AXQ999" s="14"/>
      <c r="AXR999" s="14"/>
      <c r="AXS999" s="14"/>
      <c r="AXT999" s="14"/>
      <c r="AXU999" s="14"/>
      <c r="AXV999" s="14"/>
      <c r="AXW999" s="14"/>
      <c r="AXX999" s="14"/>
      <c r="AXY999" s="14"/>
      <c r="AXZ999" s="14"/>
      <c r="AYA999" s="14"/>
      <c r="AYB999" s="14"/>
      <c r="AYC999" s="14"/>
      <c r="AYD999" s="14"/>
      <c r="AYE999" s="14"/>
      <c r="AYF999" s="14"/>
      <c r="AYG999" s="14"/>
      <c r="AYH999" s="14"/>
      <c r="AYI999" s="14"/>
      <c r="AYJ999" s="14"/>
      <c r="AYK999" s="14"/>
      <c r="AYL999" s="14"/>
      <c r="AYM999" s="14"/>
      <c r="AYN999" s="14"/>
      <c r="AYO999" s="14"/>
      <c r="AYP999" s="14"/>
      <c r="AYQ999" s="14"/>
      <c r="AYR999" s="14"/>
      <c r="AYS999" s="14"/>
      <c r="AYT999" s="14"/>
      <c r="AYU999" s="14"/>
      <c r="AYV999" s="14"/>
      <c r="AYW999" s="14"/>
      <c r="AYX999" s="14"/>
      <c r="AYY999" s="14"/>
      <c r="AYZ999" s="14"/>
      <c r="AZA999" s="14"/>
      <c r="AZB999" s="14"/>
      <c r="AZC999" s="14"/>
      <c r="AZD999" s="14"/>
      <c r="AZE999" s="14"/>
      <c r="AZF999" s="14"/>
      <c r="AZG999" s="14"/>
      <c r="AZH999" s="14"/>
      <c r="AZI999" s="14"/>
      <c r="AZJ999" s="14"/>
      <c r="AZK999" s="14"/>
      <c r="AZL999" s="14"/>
      <c r="AZM999" s="14"/>
      <c r="AZN999" s="14"/>
      <c r="AZO999" s="14"/>
      <c r="AZP999" s="14"/>
      <c r="AZQ999" s="14"/>
      <c r="AZR999" s="14"/>
      <c r="AZS999" s="14"/>
      <c r="AZT999" s="14"/>
      <c r="AZU999" s="14"/>
      <c r="AZV999" s="14"/>
      <c r="AZW999" s="14"/>
      <c r="AZX999" s="14"/>
      <c r="AZY999" s="14"/>
      <c r="AZZ999" s="14"/>
      <c r="BAA999" s="14"/>
      <c r="BAB999" s="14"/>
      <c r="BAC999" s="14"/>
      <c r="BAD999" s="14"/>
      <c r="BAE999" s="14"/>
      <c r="BAF999" s="14"/>
      <c r="BAG999" s="14"/>
      <c r="BAH999" s="14"/>
      <c r="BAI999" s="14"/>
      <c r="BAJ999" s="14"/>
      <c r="BAK999" s="14"/>
      <c r="BAL999" s="14"/>
      <c r="BAM999" s="14"/>
      <c r="BAN999" s="14"/>
      <c r="BAO999" s="14"/>
      <c r="BAP999" s="14"/>
      <c r="BAQ999" s="14"/>
      <c r="BAR999" s="14"/>
      <c r="BAS999" s="14"/>
      <c r="BAT999" s="14"/>
      <c r="BAU999" s="14"/>
      <c r="BAV999" s="14"/>
      <c r="BAW999" s="14"/>
      <c r="BAX999" s="14"/>
      <c r="BAY999" s="14"/>
      <c r="BAZ999" s="14"/>
      <c r="BBA999" s="14"/>
      <c r="BBB999" s="14"/>
      <c r="BBC999" s="14"/>
      <c r="BBD999" s="14"/>
      <c r="BBE999" s="14"/>
      <c r="BBF999" s="14"/>
      <c r="BBG999" s="14"/>
      <c r="BBH999" s="14"/>
      <c r="BBI999" s="14"/>
      <c r="BBJ999" s="14"/>
      <c r="BBK999" s="14"/>
      <c r="BBL999" s="14"/>
      <c r="BBM999" s="14"/>
      <c r="BBN999" s="14"/>
      <c r="BBO999" s="14"/>
      <c r="BBP999" s="14"/>
      <c r="BBQ999" s="14"/>
      <c r="BBR999" s="14"/>
      <c r="BBS999" s="14"/>
      <c r="BBT999" s="14"/>
      <c r="BBU999" s="14"/>
      <c r="BBV999" s="14"/>
      <c r="BBW999" s="14"/>
      <c r="BBX999" s="14"/>
      <c r="BBY999" s="14"/>
      <c r="BBZ999" s="14"/>
      <c r="BCA999" s="14"/>
      <c r="BCB999" s="14"/>
      <c r="BCC999" s="14"/>
      <c r="BCD999" s="14"/>
      <c r="BCE999" s="14"/>
      <c r="BCF999" s="14"/>
      <c r="BCG999" s="14"/>
      <c r="BCH999" s="14"/>
      <c r="BCI999" s="14"/>
      <c r="BCJ999" s="14"/>
      <c r="BCK999" s="14"/>
      <c r="BCL999" s="14"/>
      <c r="BCM999" s="14"/>
      <c r="BCN999" s="14"/>
      <c r="BCO999" s="14"/>
      <c r="BCP999" s="14"/>
      <c r="BCQ999" s="14"/>
      <c r="BCR999" s="14"/>
      <c r="BCS999" s="14"/>
      <c r="BCT999" s="14"/>
      <c r="BCU999" s="14"/>
      <c r="BCV999" s="14"/>
      <c r="BCW999" s="14"/>
      <c r="BCX999" s="14"/>
      <c r="BCY999" s="14"/>
      <c r="BCZ999" s="14"/>
      <c r="BDA999" s="14"/>
      <c r="BDB999" s="14"/>
      <c r="BDC999" s="14"/>
      <c r="BDD999" s="14"/>
      <c r="BDE999" s="14"/>
      <c r="BDF999" s="14"/>
      <c r="BDG999" s="14"/>
      <c r="BDH999" s="14"/>
      <c r="BDI999" s="14"/>
      <c r="BDJ999" s="14"/>
      <c r="BDK999" s="14"/>
      <c r="BDL999" s="14"/>
      <c r="BDM999" s="14"/>
      <c r="BDN999" s="14"/>
      <c r="BDO999" s="14"/>
      <c r="BDP999" s="14"/>
      <c r="BDQ999" s="14"/>
      <c r="BDR999" s="14"/>
      <c r="BDS999" s="14"/>
      <c r="BDT999" s="14"/>
      <c r="BDU999" s="14"/>
      <c r="BDV999" s="14"/>
      <c r="BDW999" s="14"/>
      <c r="BDX999" s="14"/>
      <c r="BDY999" s="14"/>
      <c r="BDZ999" s="14"/>
      <c r="BEA999" s="14"/>
      <c r="BEB999" s="14"/>
      <c r="BEC999" s="14"/>
      <c r="BED999" s="14"/>
      <c r="BEE999" s="14"/>
      <c r="BEF999" s="14"/>
      <c r="BEG999" s="14"/>
      <c r="BEH999" s="14"/>
      <c r="BEI999" s="14"/>
      <c r="BEJ999" s="14"/>
      <c r="BEK999" s="14"/>
      <c r="BEL999" s="14"/>
      <c r="BEM999" s="14"/>
      <c r="BEN999" s="14"/>
      <c r="BEO999" s="14"/>
      <c r="BEP999" s="14"/>
      <c r="BEQ999" s="14"/>
      <c r="BER999" s="14"/>
      <c r="BES999" s="14"/>
      <c r="BET999" s="14"/>
      <c r="BEU999" s="14"/>
      <c r="BEV999" s="14"/>
      <c r="BEW999" s="14"/>
      <c r="BEX999" s="14"/>
      <c r="BEY999" s="14"/>
      <c r="BEZ999" s="14"/>
      <c r="BFA999" s="14"/>
      <c r="BFB999" s="14"/>
      <c r="BFC999" s="14"/>
      <c r="BFD999" s="14"/>
      <c r="BFE999" s="14"/>
      <c r="BFF999" s="14"/>
      <c r="BFG999" s="14"/>
      <c r="BFH999" s="14"/>
      <c r="BFI999" s="14"/>
      <c r="BFJ999" s="14"/>
      <c r="BFK999" s="14"/>
      <c r="BFL999" s="14"/>
      <c r="BFM999" s="14"/>
      <c r="BFN999" s="14"/>
      <c r="BFO999" s="14"/>
      <c r="BFP999" s="14"/>
      <c r="BFQ999" s="14"/>
      <c r="BFR999" s="14"/>
      <c r="BFS999" s="14"/>
      <c r="BFT999" s="14"/>
      <c r="BFU999" s="14"/>
      <c r="BFV999" s="14"/>
      <c r="BFW999" s="14"/>
      <c r="BFX999" s="14"/>
      <c r="BFY999" s="14"/>
      <c r="BFZ999" s="14"/>
      <c r="BGA999" s="14"/>
      <c r="BGB999" s="14"/>
      <c r="BGC999" s="14"/>
      <c r="BGD999" s="14"/>
      <c r="BGE999" s="14"/>
      <c r="BGF999" s="14"/>
      <c r="BGG999" s="14"/>
      <c r="BGH999" s="14"/>
      <c r="BGI999" s="14"/>
      <c r="BGJ999" s="14"/>
      <c r="BGK999" s="14"/>
      <c r="BGL999" s="14"/>
      <c r="BGM999" s="14"/>
      <c r="BGN999" s="14"/>
      <c r="BGO999" s="14"/>
      <c r="BGP999" s="14"/>
      <c r="BGQ999" s="14"/>
      <c r="BGR999" s="14"/>
      <c r="BGS999" s="14"/>
      <c r="BGT999" s="14"/>
      <c r="BGU999" s="14"/>
      <c r="BGV999" s="14"/>
      <c r="BGW999" s="14"/>
      <c r="BGX999" s="14"/>
      <c r="BGY999" s="14"/>
      <c r="BGZ999" s="14"/>
      <c r="BHA999" s="14"/>
      <c r="BHB999" s="14"/>
      <c r="BHC999" s="14"/>
      <c r="BHD999" s="14"/>
      <c r="BHE999" s="14"/>
      <c r="BHF999" s="14"/>
      <c r="BHG999" s="14"/>
      <c r="BHH999" s="14"/>
      <c r="BHI999" s="14"/>
      <c r="BHJ999" s="14"/>
      <c r="BHK999" s="14"/>
      <c r="BHL999" s="14"/>
      <c r="BHM999" s="14"/>
      <c r="BHN999" s="14"/>
      <c r="BHO999" s="14"/>
      <c r="BHP999" s="14"/>
      <c r="BHQ999" s="14"/>
      <c r="BHR999" s="14"/>
      <c r="BHS999" s="14"/>
      <c r="BHT999" s="14"/>
      <c r="BHU999" s="14"/>
      <c r="BHV999" s="14"/>
      <c r="BHW999" s="14"/>
      <c r="BHX999" s="14"/>
      <c r="BHY999" s="14"/>
      <c r="BHZ999" s="14"/>
      <c r="BIA999" s="14"/>
      <c r="BIB999" s="14"/>
      <c r="BIC999" s="14"/>
      <c r="BID999" s="14"/>
      <c r="BIE999" s="14"/>
      <c r="BIF999" s="14"/>
      <c r="BIG999" s="14"/>
      <c r="BIH999" s="14"/>
      <c r="BII999" s="14"/>
      <c r="BIJ999" s="14"/>
      <c r="BIK999" s="14"/>
      <c r="BIL999" s="14"/>
      <c r="BIM999" s="14"/>
      <c r="BIN999" s="14"/>
      <c r="BIO999" s="14"/>
      <c r="BIP999" s="14"/>
      <c r="BIQ999" s="14"/>
      <c r="BIR999" s="14"/>
      <c r="BIS999" s="14"/>
      <c r="BIT999" s="14"/>
      <c r="BIU999" s="14"/>
      <c r="BIV999" s="14"/>
      <c r="BIW999" s="14"/>
      <c r="BIX999" s="14"/>
      <c r="BIY999" s="14"/>
      <c r="BIZ999" s="14"/>
      <c r="BJA999" s="14"/>
      <c r="BJB999" s="14"/>
      <c r="BJC999" s="14"/>
      <c r="BJD999" s="14"/>
      <c r="BJE999" s="14"/>
      <c r="BJF999" s="14"/>
      <c r="BJG999" s="14"/>
      <c r="BJH999" s="14"/>
      <c r="BJI999" s="14"/>
      <c r="BJJ999" s="14"/>
      <c r="BJK999" s="14"/>
      <c r="BJL999" s="14"/>
      <c r="BJM999" s="14"/>
      <c r="BJN999" s="14"/>
      <c r="BJO999" s="14"/>
      <c r="BJP999" s="14"/>
      <c r="BJQ999" s="14"/>
      <c r="BJR999" s="14"/>
      <c r="BJS999" s="14"/>
      <c r="BJT999" s="14"/>
      <c r="BJU999" s="14"/>
      <c r="BJV999" s="14"/>
      <c r="BJW999" s="14"/>
      <c r="BJX999" s="14"/>
      <c r="BJY999" s="14"/>
      <c r="BJZ999" s="14"/>
      <c r="BKA999" s="14"/>
      <c r="BKB999" s="14"/>
      <c r="BKC999" s="14"/>
      <c r="BKD999" s="14"/>
      <c r="BKE999" s="14"/>
      <c r="BKF999" s="14"/>
      <c r="BKG999" s="14"/>
      <c r="BKH999" s="14"/>
      <c r="BKI999" s="14"/>
      <c r="BKJ999" s="14"/>
      <c r="BKK999" s="14"/>
      <c r="BKL999" s="14"/>
      <c r="BKM999" s="14"/>
      <c r="BKN999" s="14"/>
      <c r="BKO999" s="14"/>
      <c r="BKP999" s="14"/>
      <c r="BKQ999" s="14"/>
      <c r="BKR999" s="14"/>
      <c r="BKS999" s="14"/>
      <c r="BKT999" s="14"/>
      <c r="BKU999" s="14"/>
      <c r="BKV999" s="14"/>
      <c r="BKW999" s="14"/>
      <c r="BKX999" s="14"/>
      <c r="BKY999" s="14"/>
      <c r="BKZ999" s="14"/>
      <c r="BLA999" s="14"/>
      <c r="BLB999" s="14"/>
      <c r="BLC999" s="14"/>
      <c r="BLD999" s="14"/>
      <c r="BLE999" s="14"/>
      <c r="BLF999" s="14"/>
      <c r="BLG999" s="14"/>
      <c r="BLH999" s="14"/>
      <c r="BLI999" s="14"/>
      <c r="BLJ999" s="14"/>
      <c r="BLK999" s="14"/>
      <c r="BLL999" s="14"/>
      <c r="BLM999" s="14"/>
      <c r="BLN999" s="14"/>
      <c r="BLO999" s="14"/>
      <c r="BLP999" s="14"/>
      <c r="BLQ999" s="14"/>
      <c r="BLR999" s="14"/>
      <c r="BLS999" s="14"/>
      <c r="BLT999" s="14"/>
      <c r="BLU999" s="14"/>
      <c r="BLV999" s="14"/>
      <c r="BLW999" s="14"/>
      <c r="BLX999" s="14"/>
      <c r="BLY999" s="14"/>
      <c r="BLZ999" s="14"/>
      <c r="BMA999" s="14"/>
      <c r="BMB999" s="14"/>
      <c r="BMC999" s="14"/>
      <c r="BMD999" s="14"/>
      <c r="BME999" s="14"/>
      <c r="BMF999" s="14"/>
      <c r="BMG999" s="14"/>
      <c r="BMH999" s="14"/>
      <c r="BMI999" s="14"/>
      <c r="BMJ999" s="14"/>
      <c r="BMK999" s="14"/>
      <c r="BML999" s="14"/>
      <c r="BMM999" s="14"/>
      <c r="BMN999" s="14"/>
      <c r="BMO999" s="14"/>
      <c r="BMP999" s="14"/>
      <c r="BMQ999" s="14"/>
      <c r="BMR999" s="14"/>
      <c r="BMS999" s="14"/>
      <c r="BMT999" s="14"/>
      <c r="BMU999" s="14"/>
      <c r="BMV999" s="14"/>
      <c r="BMW999" s="14"/>
      <c r="BMX999" s="14"/>
      <c r="BMY999" s="14"/>
      <c r="BMZ999" s="14"/>
      <c r="BNA999" s="14"/>
      <c r="BNB999" s="14"/>
      <c r="BNC999" s="14"/>
      <c r="BND999" s="14"/>
      <c r="BNE999" s="14"/>
      <c r="BNF999" s="14"/>
      <c r="BNG999" s="14"/>
      <c r="BNH999" s="14"/>
      <c r="BNI999" s="14"/>
      <c r="BNJ999" s="14"/>
      <c r="BNK999" s="14"/>
      <c r="BNL999" s="14"/>
      <c r="BNM999" s="14"/>
      <c r="BNN999" s="14"/>
      <c r="BNO999" s="14"/>
      <c r="BNP999" s="14"/>
      <c r="BNQ999" s="14"/>
      <c r="BNR999" s="14"/>
      <c r="BNS999" s="14"/>
      <c r="BNT999" s="14"/>
      <c r="BNU999" s="14"/>
      <c r="BNV999" s="14"/>
      <c r="BNW999" s="14"/>
      <c r="BNX999" s="14"/>
      <c r="BNY999" s="14"/>
      <c r="BNZ999" s="14"/>
      <c r="BOA999" s="14"/>
      <c r="BOB999" s="14"/>
      <c r="BOC999" s="14"/>
      <c r="BOD999" s="14"/>
      <c r="BOE999" s="14"/>
      <c r="BOF999" s="14"/>
      <c r="BOG999" s="14"/>
      <c r="BOH999" s="14"/>
      <c r="BOI999" s="14"/>
      <c r="BOJ999" s="14"/>
      <c r="BOK999" s="14"/>
      <c r="BOL999" s="14"/>
      <c r="BOM999" s="14"/>
      <c r="BON999" s="14"/>
      <c r="BOO999" s="14"/>
      <c r="BOP999" s="14"/>
      <c r="BOQ999" s="14"/>
      <c r="BOR999" s="14"/>
      <c r="BOS999" s="14"/>
      <c r="BOT999" s="14"/>
      <c r="BOU999" s="14"/>
      <c r="BOV999" s="14"/>
      <c r="BOW999" s="14"/>
      <c r="BOX999" s="14"/>
      <c r="BOY999" s="14"/>
      <c r="BOZ999" s="14"/>
      <c r="BPA999" s="14"/>
      <c r="BPB999" s="14"/>
      <c r="BPC999" s="14"/>
      <c r="BPD999" s="14"/>
      <c r="BPE999" s="14"/>
      <c r="BPF999" s="14"/>
      <c r="BPG999" s="14"/>
      <c r="BPH999" s="14"/>
      <c r="BPI999" s="14"/>
      <c r="BPJ999" s="14"/>
      <c r="BPK999" s="14"/>
      <c r="BPL999" s="14"/>
      <c r="BPM999" s="14"/>
      <c r="BPN999" s="14"/>
      <c r="BPO999" s="14"/>
      <c r="BPP999" s="14"/>
      <c r="BPQ999" s="14"/>
      <c r="BPR999" s="14"/>
      <c r="BPS999" s="14"/>
      <c r="BPT999" s="14"/>
      <c r="BPU999" s="14"/>
      <c r="BPV999" s="14"/>
      <c r="BPW999" s="14"/>
      <c r="BPX999" s="14"/>
      <c r="BPY999" s="14"/>
      <c r="BPZ999" s="14"/>
      <c r="BQA999" s="14"/>
      <c r="BQB999" s="14"/>
      <c r="BQC999" s="14"/>
      <c r="BQD999" s="14"/>
      <c r="BQE999" s="14"/>
      <c r="BQF999" s="14"/>
      <c r="BQG999" s="14"/>
      <c r="BQH999" s="14"/>
      <c r="BQI999" s="14"/>
      <c r="BQJ999" s="14"/>
      <c r="BQK999" s="14"/>
      <c r="BQL999" s="14"/>
      <c r="BQM999" s="14"/>
      <c r="BQN999" s="14"/>
      <c r="BQO999" s="14"/>
      <c r="BQP999" s="14"/>
      <c r="BQQ999" s="14"/>
      <c r="BQR999" s="14"/>
      <c r="BQS999" s="14"/>
      <c r="BQT999" s="14"/>
      <c r="BQU999" s="14"/>
      <c r="BQV999" s="14"/>
      <c r="BQW999" s="14"/>
      <c r="BQX999" s="14"/>
      <c r="BQY999" s="14"/>
      <c r="BQZ999" s="14"/>
      <c r="BRA999" s="14"/>
      <c r="BRB999" s="14"/>
      <c r="BRC999" s="14"/>
      <c r="BRD999" s="14"/>
      <c r="BRE999" s="14"/>
      <c r="BRF999" s="14"/>
      <c r="BRG999" s="14"/>
      <c r="BRH999" s="14"/>
      <c r="BRI999" s="14"/>
      <c r="BRJ999" s="14"/>
      <c r="BRK999" s="14"/>
      <c r="BRL999" s="14"/>
      <c r="BRM999" s="14"/>
      <c r="BRN999" s="14"/>
      <c r="BRO999" s="14"/>
      <c r="BRP999" s="14"/>
      <c r="BRQ999" s="14"/>
      <c r="BRR999" s="14"/>
      <c r="BRS999" s="14"/>
      <c r="BRT999" s="14"/>
      <c r="BRU999" s="14"/>
      <c r="BRV999" s="14"/>
      <c r="BRW999" s="14"/>
      <c r="BRX999" s="14"/>
      <c r="BRY999" s="14"/>
      <c r="BRZ999" s="14"/>
      <c r="BSA999" s="14"/>
      <c r="BSB999" s="14"/>
      <c r="BSC999" s="14"/>
      <c r="BSD999" s="14"/>
      <c r="BSE999" s="14"/>
      <c r="BSF999" s="14"/>
      <c r="BSG999" s="14"/>
      <c r="BSH999" s="14"/>
      <c r="BSI999" s="14"/>
      <c r="BSJ999" s="14"/>
      <c r="BSK999" s="14"/>
      <c r="BSL999" s="14"/>
      <c r="BSM999" s="14"/>
      <c r="BSN999" s="14"/>
      <c r="BSO999" s="14"/>
      <c r="BSP999" s="14"/>
      <c r="BSQ999" s="14"/>
      <c r="BSR999" s="14"/>
      <c r="BSS999" s="14"/>
      <c r="BST999" s="14"/>
      <c r="BSU999" s="14"/>
      <c r="BSV999" s="14"/>
      <c r="BSW999" s="14"/>
      <c r="BSX999" s="14"/>
      <c r="BSY999" s="14"/>
      <c r="BSZ999" s="14"/>
      <c r="BTA999" s="14"/>
      <c r="BTB999" s="14"/>
      <c r="BTC999" s="14"/>
      <c r="BTD999" s="14"/>
      <c r="BTE999" s="14"/>
      <c r="BTF999" s="14"/>
      <c r="BTG999" s="14"/>
      <c r="BTH999" s="14"/>
      <c r="BTI999" s="14"/>
      <c r="BTJ999" s="14"/>
      <c r="BTK999" s="14"/>
      <c r="BTL999" s="14"/>
      <c r="BTM999" s="14"/>
      <c r="BTN999" s="14"/>
      <c r="BTO999" s="14"/>
      <c r="BTP999" s="14"/>
      <c r="BTQ999" s="14"/>
      <c r="BTR999" s="14"/>
      <c r="BTS999" s="14"/>
      <c r="BTT999" s="14"/>
      <c r="BTU999" s="14"/>
      <c r="BTV999" s="14"/>
      <c r="BTW999" s="14"/>
      <c r="BTX999" s="14"/>
      <c r="BTY999" s="14"/>
      <c r="BTZ999" s="14"/>
      <c r="BUA999" s="14"/>
      <c r="BUB999" s="14"/>
      <c r="BUC999" s="14"/>
      <c r="BUD999" s="14"/>
      <c r="BUE999" s="14"/>
      <c r="BUF999" s="14"/>
      <c r="BUG999" s="14"/>
      <c r="BUH999" s="14"/>
      <c r="BUI999" s="14"/>
      <c r="BUJ999" s="14"/>
      <c r="BUK999" s="14"/>
      <c r="BUL999" s="14"/>
      <c r="BUM999" s="14"/>
      <c r="BUN999" s="14"/>
      <c r="BUO999" s="14"/>
      <c r="BUP999" s="14"/>
      <c r="BUQ999" s="14"/>
      <c r="BUR999" s="14"/>
      <c r="BUS999" s="14"/>
      <c r="BUT999" s="14"/>
      <c r="BUU999" s="14"/>
      <c r="BUV999" s="14"/>
      <c r="BUW999" s="14"/>
      <c r="BUX999" s="14"/>
      <c r="BUY999" s="14"/>
      <c r="BUZ999" s="14"/>
      <c r="BVA999" s="14"/>
      <c r="BVB999" s="14"/>
      <c r="BVC999" s="14"/>
      <c r="BVD999" s="14"/>
      <c r="BVE999" s="14"/>
      <c r="BVF999" s="14"/>
      <c r="BVG999" s="14"/>
      <c r="BVH999" s="14"/>
      <c r="BVI999" s="14"/>
      <c r="BVJ999" s="14"/>
      <c r="BVK999" s="14"/>
      <c r="BVL999" s="14"/>
      <c r="BVM999" s="14"/>
      <c r="BVN999" s="14"/>
      <c r="BVO999" s="14"/>
      <c r="BVP999" s="14"/>
      <c r="BVQ999" s="14"/>
      <c r="BVR999" s="14"/>
      <c r="BVS999" s="14"/>
      <c r="BVT999" s="14"/>
      <c r="BVU999" s="14"/>
      <c r="BVV999" s="14"/>
      <c r="BVW999" s="14"/>
      <c r="BVX999" s="14"/>
      <c r="BVY999" s="14"/>
      <c r="BVZ999" s="14"/>
      <c r="BWA999" s="14"/>
      <c r="BWB999" s="14"/>
      <c r="BWC999" s="14"/>
      <c r="BWD999" s="14"/>
      <c r="BWE999" s="14"/>
      <c r="BWF999" s="14"/>
      <c r="BWG999" s="14"/>
      <c r="BWH999" s="14"/>
      <c r="BWI999" s="14"/>
      <c r="BWJ999" s="14"/>
      <c r="BWK999" s="14"/>
      <c r="BWL999" s="14"/>
      <c r="BWM999" s="14"/>
      <c r="BWN999" s="14"/>
      <c r="BWO999" s="14"/>
      <c r="BWP999" s="14"/>
      <c r="BWQ999" s="14"/>
      <c r="BWR999" s="14"/>
      <c r="BWS999" s="14"/>
      <c r="BWT999" s="14"/>
      <c r="BWU999" s="14"/>
      <c r="BWV999" s="14"/>
      <c r="BWW999" s="14"/>
      <c r="BWX999" s="14"/>
      <c r="BWY999" s="14"/>
      <c r="BWZ999" s="14"/>
      <c r="BXA999" s="14"/>
      <c r="BXB999" s="14"/>
      <c r="BXC999" s="14"/>
      <c r="BXD999" s="14"/>
      <c r="BXE999" s="14"/>
      <c r="BXF999" s="14"/>
      <c r="BXG999" s="14"/>
      <c r="BXH999" s="14"/>
      <c r="BXI999" s="14"/>
      <c r="BXJ999" s="14"/>
      <c r="BXK999" s="14"/>
      <c r="BXL999" s="14"/>
      <c r="BXM999" s="14"/>
      <c r="BXN999" s="14"/>
      <c r="BXO999" s="14"/>
      <c r="BXP999" s="14"/>
      <c r="BXQ999" s="14"/>
      <c r="BXR999" s="14"/>
      <c r="BXS999" s="14"/>
      <c r="BXT999" s="14"/>
      <c r="BXU999" s="14"/>
      <c r="BXV999" s="14"/>
      <c r="BXW999" s="14"/>
      <c r="BXX999" s="14"/>
      <c r="BXY999" s="14"/>
      <c r="BXZ999" s="14"/>
      <c r="BYA999" s="14"/>
      <c r="BYB999" s="14"/>
      <c r="BYC999" s="14"/>
      <c r="BYD999" s="14"/>
      <c r="BYE999" s="14"/>
      <c r="BYF999" s="14"/>
      <c r="BYG999" s="14"/>
      <c r="BYH999" s="14"/>
      <c r="BYI999" s="14"/>
      <c r="BYJ999" s="14"/>
      <c r="BYK999" s="14"/>
      <c r="BYL999" s="14"/>
      <c r="BYM999" s="14"/>
      <c r="BYN999" s="14"/>
      <c r="BYO999" s="14"/>
      <c r="BYP999" s="14"/>
      <c r="BYQ999" s="14"/>
      <c r="BYR999" s="14"/>
      <c r="BYS999" s="14"/>
      <c r="BYT999" s="14"/>
      <c r="BYU999" s="14"/>
      <c r="BYV999" s="14"/>
      <c r="BYW999" s="14"/>
      <c r="BYX999" s="14"/>
      <c r="BYY999" s="14"/>
      <c r="BYZ999" s="14"/>
      <c r="BZA999" s="14"/>
      <c r="BZB999" s="14"/>
      <c r="BZC999" s="14"/>
      <c r="BZD999" s="14"/>
      <c r="BZE999" s="14"/>
      <c r="BZF999" s="14"/>
      <c r="BZG999" s="14"/>
      <c r="BZH999" s="14"/>
      <c r="BZI999" s="14"/>
      <c r="BZJ999" s="14"/>
      <c r="BZK999" s="14"/>
      <c r="BZL999" s="14"/>
      <c r="BZM999" s="14"/>
      <c r="BZN999" s="14"/>
      <c r="BZO999" s="14"/>
      <c r="BZP999" s="14"/>
      <c r="BZQ999" s="14"/>
      <c r="BZR999" s="14"/>
      <c r="BZS999" s="14"/>
      <c r="BZT999" s="14"/>
      <c r="BZU999" s="14"/>
      <c r="BZV999" s="14"/>
      <c r="BZW999" s="14"/>
      <c r="BZX999" s="14"/>
      <c r="BZY999" s="14"/>
      <c r="BZZ999" s="14"/>
      <c r="CAA999" s="14"/>
      <c r="CAB999" s="14"/>
      <c r="CAC999" s="14"/>
      <c r="CAD999" s="14"/>
      <c r="CAE999" s="14"/>
      <c r="CAF999" s="14"/>
      <c r="CAG999" s="14"/>
      <c r="CAH999" s="14"/>
      <c r="CAI999" s="14"/>
      <c r="CAJ999" s="14"/>
      <c r="CAK999" s="14"/>
      <c r="CAL999" s="14"/>
      <c r="CAM999" s="14"/>
      <c r="CAN999" s="14"/>
      <c r="CAO999" s="14"/>
      <c r="CAP999" s="14"/>
      <c r="CAQ999" s="14"/>
      <c r="CAR999" s="14"/>
      <c r="CAS999" s="14"/>
      <c r="CAT999" s="14"/>
      <c r="CAU999" s="14"/>
      <c r="CAV999" s="14"/>
      <c r="CAW999" s="14"/>
      <c r="CAX999" s="14"/>
      <c r="CAY999" s="14"/>
      <c r="CAZ999" s="14"/>
      <c r="CBA999" s="14"/>
      <c r="CBB999" s="14"/>
      <c r="CBC999" s="14"/>
      <c r="CBD999" s="14"/>
      <c r="CBE999" s="14"/>
      <c r="CBF999" s="14"/>
      <c r="CBG999" s="14"/>
      <c r="CBH999" s="14"/>
      <c r="CBI999" s="14"/>
      <c r="CBJ999" s="14"/>
      <c r="CBK999" s="14"/>
      <c r="CBL999" s="14"/>
      <c r="CBM999" s="14"/>
      <c r="CBN999" s="14"/>
      <c r="CBO999" s="14"/>
      <c r="CBP999" s="14"/>
      <c r="CBQ999" s="14"/>
      <c r="CBR999" s="14"/>
      <c r="CBS999" s="14"/>
      <c r="CBT999" s="14"/>
      <c r="CBU999" s="14"/>
      <c r="CBV999" s="14"/>
      <c r="CBW999" s="14"/>
      <c r="CBX999" s="14"/>
      <c r="CBY999" s="14"/>
      <c r="CBZ999" s="14"/>
      <c r="CCA999" s="14"/>
      <c r="CCB999" s="14"/>
      <c r="CCC999" s="14"/>
      <c r="CCD999" s="14"/>
      <c r="CCE999" s="14"/>
      <c r="CCF999" s="14"/>
      <c r="CCG999" s="14"/>
      <c r="CCH999" s="14"/>
      <c r="CCI999" s="14"/>
      <c r="CCJ999" s="14"/>
      <c r="CCK999" s="14"/>
      <c r="CCL999" s="14"/>
      <c r="CCM999" s="14"/>
      <c r="CCN999" s="14"/>
      <c r="CCO999" s="14"/>
      <c r="CCP999" s="14"/>
      <c r="CCQ999" s="14"/>
      <c r="CCR999" s="14"/>
      <c r="CCS999" s="14"/>
      <c r="CCT999" s="14"/>
      <c r="CCU999" s="14"/>
      <c r="CCV999" s="14"/>
      <c r="CCW999" s="14"/>
      <c r="CCX999" s="14"/>
      <c r="CCY999" s="14"/>
      <c r="CCZ999" s="14"/>
      <c r="CDA999" s="14"/>
      <c r="CDB999" s="14"/>
      <c r="CDC999" s="14"/>
      <c r="CDD999" s="14"/>
      <c r="CDE999" s="14"/>
      <c r="CDF999" s="14"/>
      <c r="CDG999" s="14"/>
      <c r="CDH999" s="14"/>
      <c r="CDI999" s="14"/>
      <c r="CDJ999" s="14"/>
      <c r="CDK999" s="14"/>
      <c r="CDL999" s="14"/>
      <c r="CDM999" s="14"/>
      <c r="CDN999" s="14"/>
      <c r="CDO999" s="14"/>
      <c r="CDP999" s="14"/>
      <c r="CDQ999" s="14"/>
      <c r="CDR999" s="14"/>
      <c r="CDS999" s="14"/>
      <c r="CDT999" s="14"/>
      <c r="CDU999" s="14"/>
      <c r="CDV999" s="14"/>
      <c r="CDW999" s="14"/>
      <c r="CDX999" s="14"/>
      <c r="CDY999" s="14"/>
      <c r="CDZ999" s="14"/>
      <c r="CEA999" s="14"/>
      <c r="CEB999" s="14"/>
      <c r="CEC999" s="14"/>
      <c r="CED999" s="14"/>
      <c r="CEE999" s="14"/>
      <c r="CEF999" s="14"/>
      <c r="CEG999" s="14"/>
      <c r="CEH999" s="14"/>
      <c r="CEI999" s="14"/>
      <c r="CEJ999" s="14"/>
      <c r="CEK999" s="14"/>
      <c r="CEL999" s="14"/>
      <c r="CEM999" s="14"/>
      <c r="CEN999" s="14"/>
      <c r="CEO999" s="14"/>
      <c r="CEP999" s="14"/>
      <c r="CEQ999" s="14"/>
      <c r="CER999" s="14"/>
      <c r="CES999" s="14"/>
      <c r="CET999" s="14"/>
      <c r="CEU999" s="14"/>
      <c r="CEV999" s="14"/>
      <c r="CEW999" s="14"/>
      <c r="CEX999" s="14"/>
      <c r="CEY999" s="14"/>
      <c r="CEZ999" s="14"/>
      <c r="CFA999" s="14"/>
      <c r="CFB999" s="14"/>
      <c r="CFC999" s="14"/>
      <c r="CFD999" s="14"/>
      <c r="CFE999" s="14"/>
      <c r="CFF999" s="14"/>
      <c r="CFG999" s="14"/>
      <c r="CFH999" s="14"/>
      <c r="CFI999" s="14"/>
      <c r="CFJ999" s="14"/>
      <c r="CFK999" s="14"/>
      <c r="CFL999" s="14"/>
      <c r="CFM999" s="14"/>
      <c r="CFN999" s="14"/>
      <c r="CFO999" s="14"/>
      <c r="CFP999" s="14"/>
      <c r="CFQ999" s="14"/>
      <c r="CFR999" s="14"/>
      <c r="CFS999" s="14"/>
      <c r="CFT999" s="14"/>
      <c r="CFU999" s="14"/>
      <c r="CFV999" s="14"/>
      <c r="CFW999" s="14"/>
      <c r="CFX999" s="14"/>
      <c r="CFY999" s="14"/>
      <c r="CFZ999" s="14"/>
      <c r="CGA999" s="14"/>
      <c r="CGB999" s="14"/>
      <c r="CGC999" s="14"/>
      <c r="CGD999" s="14"/>
      <c r="CGE999" s="14"/>
      <c r="CGF999" s="14"/>
      <c r="CGG999" s="14"/>
      <c r="CGH999" s="14"/>
      <c r="CGI999" s="14"/>
      <c r="CGJ999" s="14"/>
      <c r="CGK999" s="14"/>
      <c r="CGL999" s="14"/>
      <c r="CGM999" s="14"/>
      <c r="CGN999" s="14"/>
      <c r="CGO999" s="14"/>
      <c r="CGP999" s="14"/>
      <c r="CGQ999" s="14"/>
      <c r="CGR999" s="14"/>
      <c r="CGS999" s="14"/>
      <c r="CGT999" s="14"/>
      <c r="CGU999" s="14"/>
      <c r="CGV999" s="14"/>
      <c r="CGW999" s="14"/>
      <c r="CGX999" s="14"/>
      <c r="CGY999" s="14"/>
      <c r="CGZ999" s="14"/>
      <c r="CHA999" s="14"/>
      <c r="CHB999" s="14"/>
      <c r="CHC999" s="14"/>
      <c r="CHD999" s="14"/>
      <c r="CHE999" s="14"/>
      <c r="CHF999" s="14"/>
      <c r="CHG999" s="14"/>
      <c r="CHH999" s="14"/>
      <c r="CHI999" s="14"/>
      <c r="CHJ999" s="14"/>
      <c r="CHK999" s="14"/>
      <c r="CHL999" s="14"/>
      <c r="CHM999" s="14"/>
      <c r="CHN999" s="14"/>
      <c r="CHO999" s="14"/>
      <c r="CHP999" s="14"/>
      <c r="CHQ999" s="14"/>
      <c r="CHR999" s="14"/>
      <c r="CHS999" s="14"/>
      <c r="CHT999" s="14"/>
      <c r="CHU999" s="14"/>
      <c r="CHV999" s="14"/>
      <c r="CHW999" s="14"/>
      <c r="CHX999" s="14"/>
      <c r="CHY999" s="14"/>
      <c r="CHZ999" s="14"/>
      <c r="CIA999" s="14"/>
      <c r="CIB999" s="14"/>
      <c r="CIC999" s="14"/>
      <c r="CID999" s="14"/>
      <c r="CIE999" s="14"/>
      <c r="CIF999" s="14"/>
      <c r="CIG999" s="14"/>
      <c r="CIH999" s="14"/>
      <c r="CII999" s="14"/>
      <c r="CIJ999" s="14"/>
      <c r="CIK999" s="14"/>
      <c r="CIL999" s="14"/>
      <c r="CIM999" s="14"/>
      <c r="CIN999" s="14"/>
      <c r="CIO999" s="14"/>
      <c r="CIP999" s="14"/>
      <c r="CIQ999" s="14"/>
      <c r="CIR999" s="14"/>
      <c r="CIS999" s="14"/>
      <c r="CIT999" s="14"/>
      <c r="CIU999" s="14"/>
      <c r="CIV999" s="14"/>
      <c r="CIW999" s="14"/>
      <c r="CIX999" s="14"/>
      <c r="CIY999" s="14"/>
      <c r="CIZ999" s="14"/>
      <c r="CJA999" s="14"/>
      <c r="CJB999" s="14"/>
      <c r="CJC999" s="14"/>
      <c r="CJD999" s="14"/>
      <c r="CJE999" s="14"/>
      <c r="CJF999" s="14"/>
      <c r="CJG999" s="14"/>
      <c r="CJH999" s="14"/>
      <c r="CJI999" s="14"/>
      <c r="CJJ999" s="14"/>
      <c r="CJK999" s="14"/>
      <c r="CJL999" s="14"/>
      <c r="CJM999" s="14"/>
      <c r="CJN999" s="14"/>
      <c r="CJO999" s="14"/>
      <c r="CJP999" s="14"/>
      <c r="CJQ999" s="14"/>
      <c r="CJR999" s="14"/>
      <c r="CJS999" s="14"/>
      <c r="CJT999" s="14"/>
      <c r="CJU999" s="14"/>
      <c r="CJV999" s="14"/>
      <c r="CJW999" s="14"/>
      <c r="CJX999" s="14"/>
      <c r="CJY999" s="14"/>
      <c r="CJZ999" s="14"/>
      <c r="CKA999" s="14"/>
      <c r="CKB999" s="14"/>
      <c r="CKC999" s="14"/>
      <c r="CKD999" s="14"/>
      <c r="CKE999" s="14"/>
      <c r="CKF999" s="14"/>
      <c r="CKG999" s="14"/>
      <c r="CKH999" s="14"/>
      <c r="CKI999" s="14"/>
      <c r="CKJ999" s="14"/>
      <c r="CKK999" s="14"/>
      <c r="CKL999" s="14"/>
      <c r="CKM999" s="14"/>
      <c r="CKN999" s="14"/>
      <c r="CKO999" s="14"/>
      <c r="CKP999" s="14"/>
      <c r="CKQ999" s="14"/>
      <c r="CKR999" s="14"/>
      <c r="CKS999" s="14"/>
      <c r="CKT999" s="14"/>
      <c r="CKU999" s="14"/>
      <c r="CKV999" s="14"/>
      <c r="CKW999" s="14"/>
      <c r="CKX999" s="14"/>
      <c r="CKY999" s="14"/>
      <c r="CKZ999" s="14"/>
      <c r="CLA999" s="14"/>
      <c r="CLB999" s="14"/>
      <c r="CLC999" s="14"/>
      <c r="CLD999" s="14"/>
      <c r="CLE999" s="14"/>
      <c r="CLF999" s="14"/>
      <c r="CLG999" s="14"/>
      <c r="CLH999" s="14"/>
      <c r="CLI999" s="14"/>
      <c r="CLJ999" s="14"/>
      <c r="CLK999" s="14"/>
      <c r="CLL999" s="14"/>
      <c r="CLM999" s="14"/>
      <c r="CLN999" s="14"/>
      <c r="CLO999" s="14"/>
      <c r="CLP999" s="14"/>
      <c r="CLQ999" s="14"/>
      <c r="CLR999" s="14"/>
      <c r="CLS999" s="14"/>
      <c r="CLT999" s="14"/>
      <c r="CLU999" s="14"/>
      <c r="CLV999" s="14"/>
      <c r="CLW999" s="14"/>
      <c r="CLX999" s="14"/>
      <c r="CLY999" s="14"/>
      <c r="CLZ999" s="14"/>
      <c r="CMA999" s="14"/>
      <c r="CMB999" s="14"/>
      <c r="CMC999" s="14"/>
      <c r="CMD999" s="14"/>
      <c r="CME999" s="14"/>
      <c r="CMF999" s="14"/>
      <c r="CMG999" s="14"/>
      <c r="CMH999" s="14"/>
      <c r="CMI999" s="14"/>
      <c r="CMJ999" s="14"/>
      <c r="CMK999" s="14"/>
      <c r="CML999" s="14"/>
      <c r="CMM999" s="14"/>
      <c r="CMN999" s="14"/>
      <c r="CMO999" s="14"/>
      <c r="CMP999" s="14"/>
      <c r="CMQ999" s="14"/>
      <c r="CMR999" s="14"/>
      <c r="CMS999" s="14"/>
      <c r="CMT999" s="14"/>
      <c r="CMU999" s="14"/>
      <c r="CMV999" s="14"/>
      <c r="CMW999" s="14"/>
      <c r="CMX999" s="14"/>
      <c r="CMY999" s="14"/>
      <c r="CMZ999" s="14"/>
      <c r="CNA999" s="14"/>
      <c r="CNB999" s="14"/>
      <c r="CNC999" s="14"/>
      <c r="CND999" s="14"/>
      <c r="CNE999" s="14"/>
      <c r="CNF999" s="14"/>
      <c r="CNG999" s="14"/>
      <c r="CNH999" s="14"/>
      <c r="CNI999" s="14"/>
      <c r="CNJ999" s="14"/>
      <c r="CNK999" s="14"/>
      <c r="CNL999" s="14"/>
      <c r="CNM999" s="14"/>
      <c r="CNN999" s="14"/>
      <c r="CNO999" s="14"/>
      <c r="CNP999" s="14"/>
      <c r="CNQ999" s="14"/>
      <c r="CNR999" s="14"/>
      <c r="CNS999" s="14"/>
      <c r="CNT999" s="14"/>
      <c r="CNU999" s="14"/>
      <c r="CNV999" s="14"/>
      <c r="CNW999" s="14"/>
      <c r="CNX999" s="14"/>
      <c r="CNY999" s="14"/>
      <c r="CNZ999" s="14"/>
      <c r="COA999" s="14"/>
      <c r="COB999" s="14"/>
      <c r="COC999" s="14"/>
      <c r="COD999" s="14"/>
      <c r="COE999" s="14"/>
      <c r="COF999" s="14"/>
      <c r="COG999" s="14"/>
      <c r="COH999" s="14"/>
      <c r="COI999" s="14"/>
      <c r="COJ999" s="14"/>
      <c r="COK999" s="14"/>
      <c r="COL999" s="14"/>
      <c r="COM999" s="14"/>
      <c r="CON999" s="14"/>
      <c r="COO999" s="14"/>
      <c r="COP999" s="14"/>
      <c r="COQ999" s="14"/>
      <c r="COR999" s="14"/>
      <c r="COS999" s="14"/>
      <c r="COT999" s="14"/>
      <c r="COU999" s="14"/>
      <c r="COV999" s="14"/>
      <c r="COW999" s="14"/>
      <c r="COX999" s="14"/>
      <c r="COY999" s="14"/>
      <c r="COZ999" s="14"/>
      <c r="CPA999" s="14"/>
      <c r="CPB999" s="14"/>
      <c r="CPC999" s="14"/>
      <c r="CPD999" s="14"/>
      <c r="CPE999" s="14"/>
      <c r="CPF999" s="14"/>
      <c r="CPG999" s="14"/>
      <c r="CPH999" s="14"/>
      <c r="CPI999" s="14"/>
      <c r="CPJ999" s="14"/>
      <c r="CPK999" s="14"/>
      <c r="CPL999" s="14"/>
      <c r="CPM999" s="14"/>
      <c r="CPN999" s="14"/>
      <c r="CPO999" s="14"/>
      <c r="CPP999" s="14"/>
      <c r="CPQ999" s="14"/>
      <c r="CPR999" s="14"/>
      <c r="CPS999" s="14"/>
      <c r="CPT999" s="14"/>
      <c r="CPU999" s="14"/>
      <c r="CPV999" s="14"/>
      <c r="CPW999" s="14"/>
      <c r="CPX999" s="14"/>
      <c r="CPY999" s="14"/>
      <c r="CPZ999" s="14"/>
      <c r="CQA999" s="14"/>
      <c r="CQB999" s="14"/>
      <c r="CQC999" s="14"/>
      <c r="CQD999" s="14"/>
      <c r="CQE999" s="14"/>
      <c r="CQF999" s="14"/>
      <c r="CQG999" s="14"/>
      <c r="CQH999" s="14"/>
      <c r="CQI999" s="14"/>
      <c r="CQJ999" s="14"/>
      <c r="CQK999" s="14"/>
      <c r="CQL999" s="14"/>
      <c r="CQM999" s="14"/>
      <c r="CQN999" s="14"/>
      <c r="CQO999" s="14"/>
      <c r="CQP999" s="14"/>
      <c r="CQQ999" s="14"/>
      <c r="CQR999" s="14"/>
      <c r="CQS999" s="14"/>
      <c r="CQT999" s="14"/>
      <c r="CQU999" s="14"/>
      <c r="CQV999" s="14"/>
      <c r="CQW999" s="14"/>
      <c r="CQX999" s="14"/>
      <c r="CQY999" s="14"/>
      <c r="CQZ999" s="14"/>
      <c r="CRA999" s="14"/>
      <c r="CRB999" s="14"/>
      <c r="CRC999" s="14"/>
      <c r="CRD999" s="14"/>
      <c r="CRE999" s="14"/>
      <c r="CRF999" s="14"/>
      <c r="CRG999" s="14"/>
      <c r="CRH999" s="14"/>
      <c r="CRI999" s="14"/>
      <c r="CRJ999" s="14"/>
      <c r="CRK999" s="14"/>
      <c r="CRL999" s="14"/>
      <c r="CRM999" s="14"/>
      <c r="CRN999" s="14"/>
      <c r="CRO999" s="14"/>
      <c r="CRP999" s="14"/>
      <c r="CRQ999" s="14"/>
      <c r="CRR999" s="14"/>
      <c r="CRS999" s="14"/>
      <c r="CRT999" s="14"/>
      <c r="CRU999" s="14"/>
      <c r="CRV999" s="14"/>
      <c r="CRW999" s="14"/>
      <c r="CRX999" s="14"/>
      <c r="CRY999" s="14"/>
      <c r="CRZ999" s="14"/>
      <c r="CSA999" s="14"/>
      <c r="CSB999" s="14"/>
      <c r="CSC999" s="14"/>
      <c r="CSD999" s="14"/>
      <c r="CSE999" s="14"/>
      <c r="CSF999" s="14"/>
      <c r="CSG999" s="14"/>
      <c r="CSH999" s="14"/>
      <c r="CSI999" s="14"/>
      <c r="CSJ999" s="14"/>
      <c r="CSK999" s="14"/>
      <c r="CSL999" s="14"/>
      <c r="CSM999" s="14"/>
      <c r="CSN999" s="14"/>
      <c r="CSO999" s="14"/>
      <c r="CSP999" s="14"/>
      <c r="CSQ999" s="14"/>
      <c r="CSR999" s="14"/>
      <c r="CSS999" s="14"/>
      <c r="CST999" s="14"/>
      <c r="CSU999" s="14"/>
      <c r="CSV999" s="14"/>
      <c r="CSW999" s="14"/>
      <c r="CSX999" s="14"/>
      <c r="CSY999" s="14"/>
      <c r="CSZ999" s="14"/>
      <c r="CTA999" s="14"/>
      <c r="CTB999" s="14"/>
      <c r="CTC999" s="14"/>
      <c r="CTD999" s="14"/>
      <c r="CTE999" s="14"/>
      <c r="CTF999" s="14"/>
      <c r="CTG999" s="14"/>
      <c r="CTH999" s="14"/>
      <c r="CTI999" s="14"/>
      <c r="CTJ999" s="14"/>
      <c r="CTK999" s="14"/>
      <c r="CTL999" s="14"/>
      <c r="CTM999" s="14"/>
      <c r="CTN999" s="14"/>
      <c r="CTO999" s="14"/>
      <c r="CTP999" s="14"/>
      <c r="CTQ999" s="14"/>
      <c r="CTR999" s="14"/>
      <c r="CTS999" s="14"/>
      <c r="CTT999" s="14"/>
      <c r="CTU999" s="14"/>
      <c r="CTV999" s="14"/>
      <c r="CTW999" s="14"/>
      <c r="CTX999" s="14"/>
      <c r="CTY999" s="14"/>
      <c r="CTZ999" s="14"/>
      <c r="CUA999" s="14"/>
      <c r="CUB999" s="14"/>
      <c r="CUC999" s="14"/>
      <c r="CUD999" s="14"/>
      <c r="CUE999" s="14"/>
      <c r="CUF999" s="14"/>
      <c r="CUG999" s="14"/>
      <c r="CUH999" s="14"/>
      <c r="CUI999" s="14"/>
      <c r="CUJ999" s="14"/>
      <c r="CUK999" s="14"/>
      <c r="CUL999" s="14"/>
      <c r="CUM999" s="14"/>
      <c r="CUN999" s="14"/>
      <c r="CUO999" s="14"/>
      <c r="CUP999" s="14"/>
      <c r="CUQ999" s="14"/>
      <c r="CUR999" s="14"/>
      <c r="CUS999" s="14"/>
      <c r="CUT999" s="14"/>
      <c r="CUU999" s="14"/>
      <c r="CUV999" s="14"/>
      <c r="CUW999" s="14"/>
      <c r="CUX999" s="14"/>
      <c r="CUY999" s="14"/>
      <c r="CUZ999" s="14"/>
      <c r="CVA999" s="14"/>
      <c r="CVB999" s="14"/>
      <c r="CVC999" s="14"/>
      <c r="CVD999" s="14"/>
      <c r="CVE999" s="14"/>
      <c r="CVF999" s="14"/>
      <c r="CVG999" s="14"/>
      <c r="CVH999" s="14"/>
      <c r="CVI999" s="14"/>
      <c r="CVJ999" s="14"/>
      <c r="CVK999" s="14"/>
      <c r="CVL999" s="14"/>
      <c r="CVM999" s="14"/>
      <c r="CVN999" s="14"/>
      <c r="CVO999" s="14"/>
      <c r="CVP999" s="14"/>
      <c r="CVQ999" s="14"/>
      <c r="CVR999" s="14"/>
      <c r="CVS999" s="14"/>
      <c r="CVT999" s="14"/>
      <c r="CVU999" s="14"/>
      <c r="CVV999" s="14"/>
      <c r="CVW999" s="14"/>
      <c r="CVX999" s="14"/>
      <c r="CVY999" s="14"/>
      <c r="CVZ999" s="14"/>
      <c r="CWA999" s="14"/>
      <c r="CWB999" s="14"/>
      <c r="CWC999" s="14"/>
      <c r="CWD999" s="14"/>
      <c r="CWE999" s="14"/>
      <c r="CWF999" s="14"/>
      <c r="CWG999" s="14"/>
      <c r="CWH999" s="14"/>
      <c r="CWI999" s="14"/>
      <c r="CWJ999" s="14"/>
      <c r="CWK999" s="14"/>
      <c r="CWL999" s="14"/>
      <c r="CWM999" s="14"/>
      <c r="CWN999" s="14"/>
      <c r="CWO999" s="14"/>
      <c r="CWP999" s="14"/>
      <c r="CWQ999" s="14"/>
      <c r="CWR999" s="14"/>
      <c r="CWS999" s="14"/>
      <c r="CWT999" s="14"/>
      <c r="CWU999" s="14"/>
      <c r="CWV999" s="14"/>
      <c r="CWW999" s="14"/>
      <c r="CWX999" s="14"/>
      <c r="CWY999" s="14"/>
      <c r="CWZ999" s="14"/>
      <c r="CXA999" s="14"/>
      <c r="CXB999" s="14"/>
      <c r="CXC999" s="14"/>
      <c r="CXD999" s="14"/>
      <c r="CXE999" s="14"/>
      <c r="CXF999" s="14"/>
      <c r="CXG999" s="14"/>
      <c r="CXH999" s="14"/>
      <c r="CXI999" s="14"/>
      <c r="CXJ999" s="14"/>
      <c r="CXK999" s="14"/>
      <c r="CXL999" s="14"/>
      <c r="CXM999" s="14"/>
      <c r="CXN999" s="14"/>
      <c r="CXO999" s="14"/>
      <c r="CXP999" s="14"/>
      <c r="CXQ999" s="14"/>
      <c r="CXR999" s="14"/>
      <c r="CXS999" s="14"/>
      <c r="CXT999" s="14"/>
      <c r="CXU999" s="14"/>
      <c r="CXV999" s="14"/>
      <c r="CXW999" s="14"/>
      <c r="CXX999" s="14"/>
      <c r="CXY999" s="14"/>
      <c r="CXZ999" s="14"/>
      <c r="CYA999" s="14"/>
      <c r="CYB999" s="14"/>
      <c r="CYC999" s="14"/>
      <c r="CYD999" s="14"/>
      <c r="CYE999" s="14"/>
      <c r="CYF999" s="14"/>
      <c r="CYG999" s="14"/>
      <c r="CYH999" s="14"/>
      <c r="CYI999" s="14"/>
      <c r="CYJ999" s="14"/>
      <c r="CYK999" s="14"/>
      <c r="CYL999" s="14"/>
      <c r="CYM999" s="14"/>
      <c r="CYN999" s="14"/>
      <c r="CYO999" s="14"/>
      <c r="CYP999" s="14"/>
      <c r="CYQ999" s="14"/>
      <c r="CYR999" s="14"/>
      <c r="CYS999" s="14"/>
      <c r="CYT999" s="14"/>
      <c r="CYU999" s="14"/>
      <c r="CYV999" s="14"/>
      <c r="CYW999" s="14"/>
      <c r="CYX999" s="14"/>
      <c r="CYY999" s="14"/>
      <c r="CYZ999" s="14"/>
      <c r="CZA999" s="14"/>
      <c r="CZB999" s="14"/>
      <c r="CZC999" s="14"/>
      <c r="CZD999" s="14"/>
      <c r="CZE999" s="14"/>
      <c r="CZF999" s="14"/>
      <c r="CZG999" s="14"/>
      <c r="CZH999" s="14"/>
      <c r="CZI999" s="14"/>
      <c r="CZJ999" s="14"/>
      <c r="CZK999" s="14"/>
      <c r="CZL999" s="14"/>
      <c r="CZM999" s="14"/>
      <c r="CZN999" s="14"/>
      <c r="CZO999" s="14"/>
      <c r="CZP999" s="14"/>
      <c r="CZQ999" s="14"/>
      <c r="CZR999" s="14"/>
      <c r="CZS999" s="14"/>
      <c r="CZT999" s="14"/>
      <c r="CZU999" s="14"/>
      <c r="CZV999" s="14"/>
      <c r="CZW999" s="14"/>
      <c r="CZX999" s="14"/>
      <c r="CZY999" s="14"/>
      <c r="CZZ999" s="14"/>
      <c r="DAA999" s="14"/>
      <c r="DAB999" s="14"/>
      <c r="DAC999" s="14"/>
      <c r="DAD999" s="14"/>
      <c r="DAE999" s="14"/>
      <c r="DAF999" s="14"/>
      <c r="DAG999" s="14"/>
      <c r="DAH999" s="14"/>
      <c r="DAI999" s="14"/>
      <c r="DAJ999" s="14"/>
      <c r="DAK999" s="14"/>
      <c r="DAL999" s="14"/>
      <c r="DAM999" s="14"/>
      <c r="DAN999" s="14"/>
      <c r="DAO999" s="14"/>
      <c r="DAP999" s="14"/>
      <c r="DAQ999" s="14"/>
      <c r="DAR999" s="14"/>
      <c r="DAS999" s="14"/>
      <c r="DAT999" s="14"/>
      <c r="DAU999" s="14"/>
      <c r="DAV999" s="14"/>
      <c r="DAW999" s="14"/>
      <c r="DAX999" s="14"/>
      <c r="DAY999" s="14"/>
      <c r="DAZ999" s="14"/>
      <c r="DBA999" s="14"/>
      <c r="DBB999" s="14"/>
      <c r="DBC999" s="14"/>
      <c r="DBD999" s="14"/>
      <c r="DBE999" s="14"/>
      <c r="DBF999" s="14"/>
      <c r="DBG999" s="14"/>
      <c r="DBH999" s="14"/>
      <c r="DBI999" s="14"/>
      <c r="DBJ999" s="14"/>
      <c r="DBK999" s="14"/>
      <c r="DBL999" s="14"/>
      <c r="DBM999" s="14"/>
      <c r="DBN999" s="14"/>
      <c r="DBO999" s="14"/>
      <c r="DBP999" s="14"/>
      <c r="DBQ999" s="14"/>
      <c r="DBR999" s="14"/>
      <c r="DBS999" s="14"/>
      <c r="DBT999" s="14"/>
      <c r="DBU999" s="14"/>
      <c r="DBV999" s="14"/>
      <c r="DBW999" s="14"/>
      <c r="DBX999" s="14"/>
      <c r="DBY999" s="14"/>
      <c r="DBZ999" s="14"/>
      <c r="DCA999" s="14"/>
      <c r="DCB999" s="14"/>
      <c r="DCC999" s="14"/>
      <c r="DCD999" s="14"/>
      <c r="DCE999" s="14"/>
      <c r="DCF999" s="14"/>
      <c r="DCG999" s="14"/>
      <c r="DCH999" s="14"/>
      <c r="DCI999" s="14"/>
      <c r="DCJ999" s="14"/>
      <c r="DCK999" s="14"/>
      <c r="DCL999" s="14"/>
      <c r="DCM999" s="14"/>
      <c r="DCN999" s="14"/>
      <c r="DCO999" s="14"/>
      <c r="DCP999" s="14"/>
      <c r="DCQ999" s="14"/>
      <c r="DCR999" s="14"/>
      <c r="DCS999" s="14"/>
      <c r="DCT999" s="14"/>
      <c r="DCU999" s="14"/>
      <c r="DCV999" s="14"/>
      <c r="DCW999" s="14"/>
      <c r="DCX999" s="14"/>
      <c r="DCY999" s="14"/>
      <c r="DCZ999" s="14"/>
      <c r="DDA999" s="14"/>
      <c r="DDB999" s="14"/>
      <c r="DDC999" s="14"/>
      <c r="DDD999" s="14"/>
      <c r="DDE999" s="14"/>
      <c r="DDF999" s="14"/>
      <c r="DDG999" s="14"/>
      <c r="DDH999" s="14"/>
      <c r="DDI999" s="14"/>
      <c r="DDJ999" s="14"/>
      <c r="DDK999" s="14"/>
      <c r="DDL999" s="14"/>
      <c r="DDM999" s="14"/>
      <c r="DDN999" s="14"/>
      <c r="DDO999" s="14"/>
      <c r="DDP999" s="14"/>
      <c r="DDQ999" s="14"/>
      <c r="DDR999" s="14"/>
      <c r="DDS999" s="14"/>
      <c r="DDT999" s="14"/>
      <c r="DDU999" s="14"/>
      <c r="DDV999" s="14"/>
      <c r="DDW999" s="14"/>
      <c r="DDX999" s="14"/>
      <c r="DDY999" s="14"/>
      <c r="DDZ999" s="14"/>
      <c r="DEA999" s="14"/>
      <c r="DEB999" s="14"/>
      <c r="DEC999" s="14"/>
      <c r="DED999" s="14"/>
      <c r="DEE999" s="14"/>
      <c r="DEF999" s="14"/>
      <c r="DEG999" s="14"/>
      <c r="DEH999" s="14"/>
      <c r="DEI999" s="14"/>
      <c r="DEJ999" s="14"/>
      <c r="DEK999" s="14"/>
      <c r="DEL999" s="14"/>
      <c r="DEM999" s="14"/>
      <c r="DEN999" s="14"/>
      <c r="DEO999" s="14"/>
      <c r="DEP999" s="14"/>
      <c r="DEQ999" s="14"/>
      <c r="DER999" s="14"/>
      <c r="DES999" s="14"/>
      <c r="DET999" s="14"/>
      <c r="DEU999" s="14"/>
      <c r="DEV999" s="14"/>
      <c r="DEW999" s="14"/>
      <c r="DEX999" s="14"/>
      <c r="DEY999" s="14"/>
      <c r="DEZ999" s="14"/>
      <c r="DFA999" s="14"/>
      <c r="DFB999" s="14"/>
      <c r="DFC999" s="14"/>
      <c r="DFD999" s="14"/>
      <c r="DFE999" s="14"/>
      <c r="DFF999" s="14"/>
      <c r="DFG999" s="14"/>
      <c r="DFH999" s="14"/>
      <c r="DFI999" s="14"/>
      <c r="DFJ999" s="14"/>
      <c r="DFK999" s="14"/>
      <c r="DFL999" s="14"/>
      <c r="DFM999" s="14"/>
      <c r="DFN999" s="14"/>
      <c r="DFO999" s="14"/>
      <c r="DFP999" s="14"/>
      <c r="DFQ999" s="14"/>
      <c r="DFR999" s="14"/>
      <c r="DFS999" s="14"/>
      <c r="DFT999" s="14"/>
      <c r="DFU999" s="14"/>
      <c r="DFV999" s="14"/>
      <c r="DFW999" s="14"/>
      <c r="DFX999" s="14"/>
      <c r="DFY999" s="14"/>
      <c r="DFZ999" s="14"/>
      <c r="DGA999" s="14"/>
      <c r="DGB999" s="14"/>
      <c r="DGC999" s="14"/>
      <c r="DGD999" s="14"/>
      <c r="DGE999" s="14"/>
      <c r="DGF999" s="14"/>
      <c r="DGG999" s="14"/>
      <c r="DGH999" s="14"/>
      <c r="DGI999" s="14"/>
      <c r="DGJ999" s="14"/>
      <c r="DGK999" s="14"/>
      <c r="DGL999" s="14"/>
      <c r="DGM999" s="14"/>
      <c r="DGN999" s="14"/>
      <c r="DGO999" s="14"/>
      <c r="DGP999" s="14"/>
      <c r="DGQ999" s="14"/>
      <c r="DGR999" s="14"/>
      <c r="DGS999" s="14"/>
      <c r="DGT999" s="14"/>
      <c r="DGU999" s="14"/>
      <c r="DGV999" s="14"/>
      <c r="DGW999" s="14"/>
      <c r="DGX999" s="14"/>
      <c r="DGY999" s="14"/>
      <c r="DGZ999" s="14"/>
      <c r="DHA999" s="14"/>
      <c r="DHB999" s="14"/>
      <c r="DHC999" s="14"/>
      <c r="DHD999" s="14"/>
      <c r="DHE999" s="14"/>
      <c r="DHF999" s="14"/>
      <c r="DHG999" s="14"/>
      <c r="DHH999" s="14"/>
      <c r="DHI999" s="14"/>
      <c r="DHJ999" s="14"/>
      <c r="DHK999" s="14"/>
      <c r="DHL999" s="14"/>
      <c r="DHM999" s="14"/>
      <c r="DHN999" s="14"/>
      <c r="DHO999" s="14"/>
      <c r="DHP999" s="14"/>
      <c r="DHQ999" s="14"/>
      <c r="DHR999" s="14"/>
      <c r="DHS999" s="14"/>
      <c r="DHT999" s="14"/>
      <c r="DHU999" s="14"/>
      <c r="DHV999" s="14"/>
      <c r="DHW999" s="14"/>
      <c r="DHX999" s="14"/>
      <c r="DHY999" s="14"/>
      <c r="DHZ999" s="14"/>
      <c r="DIA999" s="14"/>
      <c r="DIB999" s="14"/>
      <c r="DIC999" s="14"/>
      <c r="DID999" s="14"/>
      <c r="DIE999" s="14"/>
      <c r="DIF999" s="14"/>
      <c r="DIG999" s="14"/>
      <c r="DIH999" s="14"/>
      <c r="DII999" s="14"/>
      <c r="DIJ999" s="14"/>
      <c r="DIK999" s="14"/>
      <c r="DIL999" s="14"/>
      <c r="DIM999" s="14"/>
      <c r="DIN999" s="14"/>
      <c r="DIO999" s="14"/>
      <c r="DIP999" s="14"/>
      <c r="DIQ999" s="14"/>
      <c r="DIR999" s="14"/>
      <c r="DIS999" s="14"/>
      <c r="DIT999" s="14"/>
      <c r="DIU999" s="14"/>
      <c r="DIV999" s="14"/>
      <c r="DIW999" s="14"/>
      <c r="DIX999" s="14"/>
      <c r="DIY999" s="14"/>
      <c r="DIZ999" s="14"/>
      <c r="DJA999" s="14"/>
      <c r="DJB999" s="14"/>
      <c r="DJC999" s="14"/>
      <c r="DJD999" s="14"/>
      <c r="DJE999" s="14"/>
      <c r="DJF999" s="14"/>
      <c r="DJG999" s="14"/>
      <c r="DJH999" s="14"/>
      <c r="DJI999" s="14"/>
      <c r="DJJ999" s="14"/>
      <c r="DJK999" s="14"/>
      <c r="DJL999" s="14"/>
      <c r="DJM999" s="14"/>
      <c r="DJN999" s="14"/>
      <c r="DJO999" s="14"/>
      <c r="DJP999" s="14"/>
      <c r="DJQ999" s="14"/>
      <c r="DJR999" s="14"/>
      <c r="DJS999" s="14"/>
      <c r="DJT999" s="14"/>
      <c r="DJU999" s="14"/>
      <c r="DJV999" s="14"/>
      <c r="DJW999" s="14"/>
      <c r="DJX999" s="14"/>
      <c r="DJY999" s="14"/>
      <c r="DJZ999" s="14"/>
      <c r="DKA999" s="14"/>
      <c r="DKB999" s="14"/>
      <c r="DKC999" s="14"/>
      <c r="DKD999" s="14"/>
      <c r="DKE999" s="14"/>
      <c r="DKF999" s="14"/>
      <c r="DKG999" s="14"/>
      <c r="DKH999" s="14"/>
      <c r="DKI999" s="14"/>
      <c r="DKJ999" s="14"/>
      <c r="DKK999" s="14"/>
      <c r="DKL999" s="14"/>
      <c r="DKM999" s="14"/>
      <c r="DKN999" s="14"/>
      <c r="DKO999" s="14"/>
      <c r="DKP999" s="14"/>
      <c r="DKQ999" s="14"/>
      <c r="DKR999" s="14"/>
      <c r="DKS999" s="14"/>
      <c r="DKT999" s="14"/>
      <c r="DKU999" s="14"/>
      <c r="DKV999" s="14"/>
      <c r="DKW999" s="14"/>
      <c r="DKX999" s="14"/>
      <c r="DKY999" s="14"/>
      <c r="DKZ999" s="14"/>
      <c r="DLA999" s="14"/>
      <c r="DLB999" s="14"/>
      <c r="DLC999" s="14"/>
      <c r="DLD999" s="14"/>
      <c r="DLE999" s="14"/>
      <c r="DLF999" s="14"/>
      <c r="DLG999" s="14"/>
      <c r="DLH999" s="14"/>
      <c r="DLI999" s="14"/>
      <c r="DLJ999" s="14"/>
      <c r="DLK999" s="14"/>
      <c r="DLL999" s="14"/>
      <c r="DLM999" s="14"/>
      <c r="DLN999" s="14"/>
      <c r="DLO999" s="14"/>
      <c r="DLP999" s="14"/>
      <c r="DLQ999" s="14"/>
      <c r="DLR999" s="14"/>
      <c r="DLS999" s="14"/>
      <c r="DLT999" s="14"/>
      <c r="DLU999" s="14"/>
      <c r="DLV999" s="14"/>
      <c r="DLW999" s="14"/>
      <c r="DLX999" s="14"/>
      <c r="DLY999" s="14"/>
      <c r="DLZ999" s="14"/>
      <c r="DMA999" s="14"/>
      <c r="DMB999" s="14"/>
      <c r="DMC999" s="14"/>
      <c r="DMD999" s="14"/>
      <c r="DME999" s="14"/>
      <c r="DMF999" s="14"/>
      <c r="DMG999" s="14"/>
      <c r="DMH999" s="14"/>
      <c r="DMI999" s="14"/>
      <c r="DMJ999" s="14"/>
      <c r="DMK999" s="14"/>
      <c r="DML999" s="14"/>
      <c r="DMM999" s="14"/>
      <c r="DMN999" s="14"/>
      <c r="DMO999" s="14"/>
      <c r="DMP999" s="14"/>
      <c r="DMQ999" s="14"/>
      <c r="DMR999" s="14"/>
      <c r="DMS999" s="14"/>
      <c r="DMT999" s="14"/>
      <c r="DMU999" s="14"/>
      <c r="DMV999" s="14"/>
      <c r="DMW999" s="14"/>
      <c r="DMX999" s="14"/>
      <c r="DMY999" s="14"/>
      <c r="DMZ999" s="14"/>
      <c r="DNA999" s="14"/>
      <c r="DNB999" s="14"/>
      <c r="DNC999" s="14"/>
      <c r="DND999" s="14"/>
      <c r="DNE999" s="14"/>
      <c r="DNF999" s="14"/>
      <c r="DNG999" s="14"/>
      <c r="DNH999" s="14"/>
      <c r="DNI999" s="14"/>
      <c r="DNJ999" s="14"/>
      <c r="DNK999" s="14"/>
      <c r="DNL999" s="14"/>
      <c r="DNM999" s="14"/>
      <c r="DNN999" s="14"/>
      <c r="DNO999" s="14"/>
      <c r="DNP999" s="14"/>
      <c r="DNQ999" s="14"/>
      <c r="DNR999" s="14"/>
      <c r="DNS999" s="14"/>
      <c r="DNT999" s="14"/>
      <c r="DNU999" s="14"/>
      <c r="DNV999" s="14"/>
      <c r="DNW999" s="14"/>
      <c r="DNX999" s="14"/>
      <c r="DNY999" s="14"/>
      <c r="DNZ999" s="14"/>
      <c r="DOA999" s="14"/>
      <c r="DOB999" s="14"/>
      <c r="DOC999" s="14"/>
      <c r="DOD999" s="14"/>
      <c r="DOE999" s="14"/>
      <c r="DOF999" s="14"/>
      <c r="DOG999" s="14"/>
      <c r="DOH999" s="14"/>
      <c r="DOI999" s="14"/>
      <c r="DOJ999" s="14"/>
      <c r="DOK999" s="14"/>
      <c r="DOL999" s="14"/>
      <c r="DOM999" s="14"/>
      <c r="DON999" s="14"/>
      <c r="DOO999" s="14"/>
      <c r="DOP999" s="14"/>
      <c r="DOQ999" s="14"/>
      <c r="DOR999" s="14"/>
      <c r="DOS999" s="14"/>
      <c r="DOT999" s="14"/>
      <c r="DOU999" s="14"/>
      <c r="DOV999" s="14"/>
      <c r="DOW999" s="14"/>
      <c r="DOX999" s="14"/>
      <c r="DOY999" s="14"/>
      <c r="DOZ999" s="14"/>
      <c r="DPA999" s="14"/>
      <c r="DPB999" s="14"/>
      <c r="DPC999" s="14"/>
      <c r="DPD999" s="14"/>
      <c r="DPE999" s="14"/>
      <c r="DPF999" s="14"/>
      <c r="DPG999" s="14"/>
      <c r="DPH999" s="14"/>
      <c r="DPI999" s="14"/>
      <c r="DPJ999" s="14"/>
      <c r="DPK999" s="14"/>
      <c r="DPL999" s="14"/>
      <c r="DPM999" s="14"/>
      <c r="DPN999" s="14"/>
      <c r="DPO999" s="14"/>
      <c r="DPP999" s="14"/>
      <c r="DPQ999" s="14"/>
      <c r="DPR999" s="14"/>
      <c r="DPS999" s="14"/>
      <c r="DPT999" s="14"/>
      <c r="DPU999" s="14"/>
      <c r="DPV999" s="14"/>
      <c r="DPW999" s="14"/>
      <c r="DPX999" s="14"/>
      <c r="DPY999" s="14"/>
      <c r="DPZ999" s="14"/>
      <c r="DQA999" s="14"/>
      <c r="DQB999" s="14"/>
      <c r="DQC999" s="14"/>
      <c r="DQD999" s="14"/>
      <c r="DQE999" s="14"/>
      <c r="DQF999" s="14"/>
      <c r="DQG999" s="14"/>
      <c r="DQH999" s="14"/>
      <c r="DQI999" s="14"/>
      <c r="DQJ999" s="14"/>
      <c r="DQK999" s="14"/>
      <c r="DQL999" s="14"/>
      <c r="DQM999" s="14"/>
      <c r="DQN999" s="14"/>
      <c r="DQO999" s="14"/>
      <c r="DQP999" s="14"/>
      <c r="DQQ999" s="14"/>
      <c r="DQR999" s="14"/>
      <c r="DQS999" s="14"/>
      <c r="DQT999" s="14"/>
      <c r="DQU999" s="14"/>
      <c r="DQV999" s="14"/>
      <c r="DQW999" s="14"/>
      <c r="DQX999" s="14"/>
      <c r="DQY999" s="14"/>
      <c r="DQZ999" s="14"/>
      <c r="DRA999" s="14"/>
      <c r="DRB999" s="14"/>
      <c r="DRC999" s="14"/>
      <c r="DRD999" s="14"/>
      <c r="DRE999" s="14"/>
      <c r="DRF999" s="14"/>
      <c r="DRG999" s="14"/>
      <c r="DRH999" s="14"/>
      <c r="DRI999" s="14"/>
      <c r="DRJ999" s="14"/>
      <c r="DRK999" s="14"/>
      <c r="DRL999" s="14"/>
      <c r="DRM999" s="14"/>
      <c r="DRN999" s="14"/>
      <c r="DRO999" s="14"/>
      <c r="DRP999" s="14"/>
      <c r="DRQ999" s="14"/>
      <c r="DRR999" s="14"/>
      <c r="DRS999" s="14"/>
      <c r="DRT999" s="14"/>
      <c r="DRU999" s="14"/>
      <c r="DRV999" s="14"/>
      <c r="DRW999" s="14"/>
      <c r="DRX999" s="14"/>
      <c r="DRY999" s="14"/>
      <c r="DRZ999" s="14"/>
      <c r="DSA999" s="14"/>
      <c r="DSB999" s="14"/>
      <c r="DSC999" s="14"/>
      <c r="DSD999" s="14"/>
      <c r="DSE999" s="14"/>
      <c r="DSF999" s="14"/>
      <c r="DSG999" s="14"/>
      <c r="DSH999" s="14"/>
      <c r="DSI999" s="14"/>
      <c r="DSJ999" s="14"/>
      <c r="DSK999" s="14"/>
      <c r="DSL999" s="14"/>
      <c r="DSM999" s="14"/>
      <c r="DSN999" s="14"/>
      <c r="DSO999" s="14"/>
      <c r="DSP999" s="14"/>
      <c r="DSQ999" s="14"/>
      <c r="DSR999" s="14"/>
      <c r="DSS999" s="14"/>
      <c r="DST999" s="14"/>
      <c r="DSU999" s="14"/>
      <c r="DSV999" s="14"/>
      <c r="DSW999" s="14"/>
      <c r="DSX999" s="14"/>
      <c r="DSY999" s="14"/>
      <c r="DSZ999" s="14"/>
      <c r="DTA999" s="14"/>
      <c r="DTB999" s="14"/>
      <c r="DTC999" s="14"/>
      <c r="DTD999" s="14"/>
      <c r="DTE999" s="14"/>
      <c r="DTF999" s="14"/>
      <c r="DTG999" s="14"/>
      <c r="DTH999" s="14"/>
      <c r="DTI999" s="14"/>
      <c r="DTJ999" s="14"/>
      <c r="DTK999" s="14"/>
      <c r="DTL999" s="14"/>
      <c r="DTM999" s="14"/>
      <c r="DTN999" s="14"/>
      <c r="DTO999" s="14"/>
      <c r="DTP999" s="14"/>
      <c r="DTQ999" s="14"/>
      <c r="DTR999" s="14"/>
      <c r="DTS999" s="14"/>
      <c r="DTT999" s="14"/>
      <c r="DTU999" s="14"/>
      <c r="DTV999" s="14"/>
      <c r="DTW999" s="14"/>
      <c r="DTX999" s="14"/>
      <c r="DTY999" s="14"/>
      <c r="DTZ999" s="14"/>
      <c r="DUA999" s="14"/>
      <c r="DUB999" s="14"/>
      <c r="DUC999" s="14"/>
      <c r="DUD999" s="14"/>
      <c r="DUE999" s="14"/>
      <c r="DUF999" s="14"/>
      <c r="DUG999" s="14"/>
      <c r="DUH999" s="14"/>
      <c r="DUI999" s="14"/>
      <c r="DUJ999" s="14"/>
      <c r="DUK999" s="14"/>
      <c r="DUL999" s="14"/>
      <c r="DUM999" s="14"/>
      <c r="DUN999" s="14"/>
      <c r="DUO999" s="14"/>
      <c r="DUP999" s="14"/>
      <c r="DUQ999" s="14"/>
      <c r="DUR999" s="14"/>
      <c r="DUS999" s="14"/>
      <c r="DUT999" s="14"/>
      <c r="DUU999" s="14"/>
      <c r="DUV999" s="14"/>
      <c r="DUW999" s="14"/>
      <c r="DUX999" s="14"/>
      <c r="DUY999" s="14"/>
      <c r="DUZ999" s="14"/>
      <c r="DVA999" s="14"/>
      <c r="DVB999" s="14"/>
      <c r="DVC999" s="14"/>
      <c r="DVD999" s="14"/>
      <c r="DVE999" s="14"/>
      <c r="DVF999" s="14"/>
      <c r="DVG999" s="14"/>
      <c r="DVH999" s="14"/>
      <c r="DVI999" s="14"/>
      <c r="DVJ999" s="14"/>
      <c r="DVK999" s="14"/>
      <c r="DVL999" s="14"/>
      <c r="DVM999" s="14"/>
      <c r="DVN999" s="14"/>
      <c r="DVO999" s="14"/>
      <c r="DVP999" s="14"/>
      <c r="DVQ999" s="14"/>
      <c r="DVR999" s="14"/>
      <c r="DVS999" s="14"/>
      <c r="DVT999" s="14"/>
      <c r="DVU999" s="14"/>
      <c r="DVV999" s="14"/>
      <c r="DVW999" s="14"/>
      <c r="DVX999" s="14"/>
      <c r="DVY999" s="14"/>
      <c r="DVZ999" s="14"/>
      <c r="DWA999" s="14"/>
      <c r="DWB999" s="14"/>
      <c r="DWC999" s="14"/>
      <c r="DWD999" s="14"/>
      <c r="DWE999" s="14"/>
      <c r="DWF999" s="14"/>
      <c r="DWG999" s="14"/>
      <c r="DWH999" s="14"/>
      <c r="DWI999" s="14"/>
      <c r="DWJ999" s="14"/>
      <c r="DWK999" s="14"/>
      <c r="DWL999" s="14"/>
      <c r="DWM999" s="14"/>
      <c r="DWN999" s="14"/>
      <c r="DWO999" s="14"/>
      <c r="DWP999" s="14"/>
      <c r="DWQ999" s="14"/>
      <c r="DWR999" s="14"/>
      <c r="DWS999" s="14"/>
      <c r="DWT999" s="14"/>
      <c r="DWU999" s="14"/>
      <c r="DWV999" s="14"/>
      <c r="DWW999" s="14"/>
      <c r="DWX999" s="14"/>
      <c r="DWY999" s="14"/>
      <c r="DWZ999" s="14"/>
      <c r="DXA999" s="14"/>
      <c r="DXB999" s="14"/>
      <c r="DXC999" s="14"/>
      <c r="DXD999" s="14"/>
      <c r="DXE999" s="14"/>
      <c r="DXF999" s="14"/>
      <c r="DXG999" s="14"/>
      <c r="DXH999" s="14"/>
      <c r="DXI999" s="14"/>
      <c r="DXJ999" s="14"/>
      <c r="DXK999" s="14"/>
      <c r="DXL999" s="14"/>
      <c r="DXM999" s="14"/>
      <c r="DXN999" s="14"/>
      <c r="DXO999" s="14"/>
      <c r="DXP999" s="14"/>
      <c r="DXQ999" s="14"/>
      <c r="DXR999" s="14"/>
      <c r="DXS999" s="14"/>
      <c r="DXT999" s="14"/>
      <c r="DXU999" s="14"/>
      <c r="DXV999" s="14"/>
      <c r="DXW999" s="14"/>
      <c r="DXX999" s="14"/>
      <c r="DXY999" s="14"/>
      <c r="DXZ999" s="14"/>
      <c r="DYA999" s="14"/>
      <c r="DYB999" s="14"/>
      <c r="DYC999" s="14"/>
      <c r="DYD999" s="14"/>
      <c r="DYE999" s="14"/>
      <c r="DYF999" s="14"/>
      <c r="DYG999" s="14"/>
      <c r="DYH999" s="14"/>
      <c r="DYI999" s="14"/>
      <c r="DYJ999" s="14"/>
      <c r="DYK999" s="14"/>
      <c r="DYL999" s="14"/>
      <c r="DYM999" s="14"/>
      <c r="DYN999" s="14"/>
      <c r="DYO999" s="14"/>
      <c r="DYP999" s="14"/>
      <c r="DYQ999" s="14"/>
      <c r="DYR999" s="14"/>
      <c r="DYS999" s="14"/>
      <c r="DYT999" s="14"/>
      <c r="DYU999" s="14"/>
      <c r="DYV999" s="14"/>
      <c r="DYW999" s="14"/>
      <c r="DYX999" s="14"/>
      <c r="DYY999" s="14"/>
      <c r="DYZ999" s="14"/>
      <c r="DZA999" s="14"/>
      <c r="DZB999" s="14"/>
      <c r="DZC999" s="14"/>
      <c r="DZD999" s="14"/>
      <c r="DZE999" s="14"/>
      <c r="DZF999" s="14"/>
      <c r="DZG999" s="14"/>
      <c r="DZH999" s="14"/>
      <c r="DZI999" s="14"/>
      <c r="DZJ999" s="14"/>
      <c r="DZK999" s="14"/>
      <c r="DZL999" s="14"/>
      <c r="DZM999" s="14"/>
      <c r="DZN999" s="14"/>
      <c r="DZO999" s="14"/>
      <c r="DZP999" s="14"/>
      <c r="DZQ999" s="14"/>
      <c r="DZR999" s="14"/>
      <c r="DZS999" s="14"/>
      <c r="DZT999" s="14"/>
      <c r="DZU999" s="14"/>
      <c r="DZV999" s="14"/>
      <c r="DZW999" s="14"/>
      <c r="DZX999" s="14"/>
      <c r="DZY999" s="14"/>
      <c r="DZZ999" s="14"/>
      <c r="EAA999" s="14"/>
      <c r="EAB999" s="14"/>
      <c r="EAC999" s="14"/>
      <c r="EAD999" s="14"/>
      <c r="EAE999" s="14"/>
      <c r="EAF999" s="14"/>
      <c r="EAG999" s="14"/>
      <c r="EAH999" s="14"/>
      <c r="EAI999" s="14"/>
      <c r="EAJ999" s="14"/>
      <c r="EAK999" s="14"/>
      <c r="EAL999" s="14"/>
      <c r="EAM999" s="14"/>
      <c r="EAN999" s="14"/>
      <c r="EAO999" s="14"/>
      <c r="EAP999" s="14"/>
      <c r="EAQ999" s="14"/>
      <c r="EAR999" s="14"/>
      <c r="EAS999" s="14"/>
      <c r="EAT999" s="14"/>
      <c r="EAU999" s="14"/>
      <c r="EAV999" s="14"/>
      <c r="EAW999" s="14"/>
      <c r="EAX999" s="14"/>
      <c r="EAY999" s="14"/>
      <c r="EAZ999" s="14"/>
      <c r="EBA999" s="14"/>
      <c r="EBB999" s="14"/>
      <c r="EBC999" s="14"/>
      <c r="EBD999" s="14"/>
      <c r="EBE999" s="14"/>
      <c r="EBF999" s="14"/>
      <c r="EBG999" s="14"/>
      <c r="EBH999" s="14"/>
      <c r="EBI999" s="14"/>
      <c r="EBJ999" s="14"/>
      <c r="EBK999" s="14"/>
      <c r="EBL999" s="14"/>
      <c r="EBM999" s="14"/>
      <c r="EBN999" s="14"/>
      <c r="EBO999" s="14"/>
      <c r="EBP999" s="14"/>
      <c r="EBQ999" s="14"/>
      <c r="EBR999" s="14"/>
      <c r="EBS999" s="14"/>
      <c r="EBT999" s="14"/>
      <c r="EBU999" s="14"/>
      <c r="EBV999" s="14"/>
      <c r="EBW999" s="14"/>
      <c r="EBX999" s="14"/>
      <c r="EBY999" s="14"/>
      <c r="EBZ999" s="14"/>
      <c r="ECA999" s="14"/>
      <c r="ECB999" s="14"/>
      <c r="ECC999" s="14"/>
      <c r="ECD999" s="14"/>
      <c r="ECE999" s="14"/>
      <c r="ECF999" s="14"/>
      <c r="ECG999" s="14"/>
      <c r="ECH999" s="14"/>
      <c r="ECI999" s="14"/>
      <c r="ECJ999" s="14"/>
      <c r="ECK999" s="14"/>
      <c r="ECL999" s="14"/>
      <c r="ECM999" s="14"/>
      <c r="ECN999" s="14"/>
      <c r="ECO999" s="14"/>
      <c r="ECP999" s="14"/>
      <c r="ECQ999" s="14"/>
      <c r="ECR999" s="14"/>
      <c r="ECS999" s="14"/>
      <c r="ECT999" s="14"/>
      <c r="ECU999" s="14"/>
      <c r="ECV999" s="14"/>
      <c r="ECW999" s="14"/>
      <c r="ECX999" s="14"/>
      <c r="ECY999" s="14"/>
      <c r="ECZ999" s="14"/>
      <c r="EDA999" s="14"/>
      <c r="EDB999" s="14"/>
      <c r="EDC999" s="14"/>
      <c r="EDD999" s="14"/>
      <c r="EDE999" s="14"/>
      <c r="EDF999" s="14"/>
      <c r="EDG999" s="14"/>
      <c r="EDH999" s="14"/>
      <c r="EDI999" s="14"/>
      <c r="EDJ999" s="14"/>
      <c r="EDK999" s="14"/>
      <c r="EDL999" s="14"/>
      <c r="EDM999" s="14"/>
      <c r="EDN999" s="14"/>
      <c r="EDO999" s="14"/>
      <c r="EDP999" s="14"/>
      <c r="EDQ999" s="14"/>
      <c r="EDR999" s="14"/>
      <c r="EDS999" s="14"/>
      <c r="EDT999" s="14"/>
      <c r="EDU999" s="14"/>
      <c r="EDV999" s="14"/>
      <c r="EDW999" s="14"/>
      <c r="EDX999" s="14"/>
      <c r="EDY999" s="14"/>
      <c r="EDZ999" s="14"/>
      <c r="EEA999" s="14"/>
      <c r="EEB999" s="14"/>
      <c r="EEC999" s="14"/>
      <c r="EED999" s="14"/>
      <c r="EEE999" s="14"/>
      <c r="EEF999" s="14"/>
      <c r="EEG999" s="14"/>
      <c r="EEH999" s="14"/>
      <c r="EEI999" s="14"/>
      <c r="EEJ999" s="14"/>
      <c r="EEK999" s="14"/>
      <c r="EEL999" s="14"/>
      <c r="EEM999" s="14"/>
      <c r="EEN999" s="14"/>
      <c r="EEO999" s="14"/>
      <c r="EEP999" s="14"/>
      <c r="EEQ999" s="14"/>
      <c r="EER999" s="14"/>
      <c r="EES999" s="14"/>
      <c r="EET999" s="14"/>
      <c r="EEU999" s="14"/>
      <c r="EEV999" s="14"/>
      <c r="EEW999" s="14"/>
      <c r="EEX999" s="14"/>
      <c r="EEY999" s="14"/>
      <c r="EEZ999" s="14"/>
      <c r="EFA999" s="14"/>
      <c r="EFB999" s="14"/>
      <c r="EFC999" s="14"/>
      <c r="EFD999" s="14"/>
      <c r="EFE999" s="14"/>
      <c r="EFF999" s="14"/>
      <c r="EFG999" s="14"/>
      <c r="EFH999" s="14"/>
      <c r="EFI999" s="14"/>
      <c r="EFJ999" s="14"/>
      <c r="EFK999" s="14"/>
      <c r="EFL999" s="14"/>
      <c r="EFM999" s="14"/>
      <c r="EFN999" s="14"/>
      <c r="EFO999" s="14"/>
      <c r="EFP999" s="14"/>
      <c r="EFQ999" s="14"/>
      <c r="EFR999" s="14"/>
      <c r="EFS999" s="14"/>
      <c r="EFT999" s="14"/>
      <c r="EFU999" s="14"/>
      <c r="EFV999" s="14"/>
      <c r="EFW999" s="14"/>
      <c r="EFX999" s="14"/>
      <c r="EFY999" s="14"/>
      <c r="EFZ999" s="14"/>
      <c r="EGA999" s="14"/>
      <c r="EGB999" s="14"/>
      <c r="EGC999" s="14"/>
      <c r="EGD999" s="14"/>
      <c r="EGE999" s="14"/>
      <c r="EGF999" s="14"/>
      <c r="EGG999" s="14"/>
      <c r="EGH999" s="14"/>
      <c r="EGI999" s="14"/>
      <c r="EGJ999" s="14"/>
      <c r="EGK999" s="14"/>
      <c r="EGL999" s="14"/>
      <c r="EGM999" s="14"/>
      <c r="EGN999" s="14"/>
      <c r="EGO999" s="14"/>
      <c r="EGP999" s="14"/>
      <c r="EGQ999" s="14"/>
      <c r="EGR999" s="14"/>
      <c r="EGS999" s="14"/>
      <c r="EGT999" s="14"/>
      <c r="EGU999" s="14"/>
      <c r="EGV999" s="14"/>
      <c r="EGW999" s="14"/>
      <c r="EGX999" s="14"/>
      <c r="EGY999" s="14"/>
      <c r="EGZ999" s="14"/>
      <c r="EHA999" s="14"/>
      <c r="EHB999" s="14"/>
      <c r="EHC999" s="14"/>
      <c r="EHD999" s="14"/>
      <c r="EHE999" s="14"/>
      <c r="EHF999" s="14"/>
      <c r="EHG999" s="14"/>
      <c r="EHH999" s="14"/>
      <c r="EHI999" s="14"/>
      <c r="EHJ999" s="14"/>
      <c r="EHK999" s="14"/>
      <c r="EHL999" s="14"/>
      <c r="EHM999" s="14"/>
      <c r="EHN999" s="14"/>
      <c r="EHO999" s="14"/>
      <c r="EHP999" s="14"/>
      <c r="EHQ999" s="14"/>
      <c r="EHR999" s="14"/>
      <c r="EHS999" s="14"/>
      <c r="EHT999" s="14"/>
      <c r="EHU999" s="14"/>
      <c r="EHV999" s="14"/>
      <c r="EHW999" s="14"/>
      <c r="EHX999" s="14"/>
      <c r="EHY999" s="14"/>
      <c r="EHZ999" s="14"/>
      <c r="EIA999" s="14"/>
      <c r="EIB999" s="14"/>
      <c r="EIC999" s="14"/>
      <c r="EID999" s="14"/>
      <c r="EIE999" s="14"/>
      <c r="EIF999" s="14"/>
      <c r="EIG999" s="14"/>
      <c r="EIH999" s="14"/>
      <c r="EII999" s="14"/>
      <c r="EIJ999" s="14"/>
      <c r="EIK999" s="14"/>
      <c r="EIL999" s="14"/>
      <c r="EIM999" s="14"/>
      <c r="EIN999" s="14"/>
      <c r="EIO999" s="14"/>
      <c r="EIP999" s="14"/>
      <c r="EIQ999" s="14"/>
      <c r="EIR999" s="14"/>
      <c r="EIS999" s="14"/>
      <c r="EIT999" s="14"/>
      <c r="EIU999" s="14"/>
      <c r="EIV999" s="14"/>
      <c r="EIW999" s="14"/>
      <c r="EIX999" s="14"/>
      <c r="EIY999" s="14"/>
      <c r="EIZ999" s="14"/>
      <c r="EJA999" s="14"/>
      <c r="EJB999" s="14"/>
      <c r="EJC999" s="14"/>
      <c r="EJD999" s="14"/>
      <c r="EJE999" s="14"/>
      <c r="EJF999" s="14"/>
      <c r="EJG999" s="14"/>
      <c r="EJH999" s="14"/>
      <c r="EJI999" s="14"/>
      <c r="EJJ999" s="14"/>
      <c r="EJK999" s="14"/>
      <c r="EJL999" s="14"/>
      <c r="EJM999" s="14"/>
      <c r="EJN999" s="14"/>
      <c r="EJO999" s="14"/>
      <c r="EJP999" s="14"/>
      <c r="EJQ999" s="14"/>
      <c r="EJR999" s="14"/>
      <c r="EJS999" s="14"/>
      <c r="EJT999" s="14"/>
      <c r="EJU999" s="14"/>
      <c r="EJV999" s="14"/>
      <c r="EJW999" s="14"/>
      <c r="EJX999" s="14"/>
      <c r="EJY999" s="14"/>
      <c r="EJZ999" s="14"/>
      <c r="EKA999" s="14"/>
      <c r="EKB999" s="14"/>
      <c r="EKC999" s="14"/>
      <c r="EKD999" s="14"/>
      <c r="EKE999" s="14"/>
      <c r="EKF999" s="14"/>
      <c r="EKG999" s="14"/>
      <c r="EKH999" s="14"/>
      <c r="EKI999" s="14"/>
      <c r="EKJ999" s="14"/>
      <c r="EKK999" s="14"/>
      <c r="EKL999" s="14"/>
      <c r="EKM999" s="14"/>
      <c r="EKN999" s="14"/>
      <c r="EKO999" s="14"/>
      <c r="EKP999" s="14"/>
      <c r="EKQ999" s="14"/>
      <c r="EKR999" s="14"/>
      <c r="EKS999" s="14"/>
      <c r="EKT999" s="14"/>
      <c r="EKU999" s="14"/>
      <c r="EKV999" s="14"/>
      <c r="EKW999" s="14"/>
      <c r="EKX999" s="14"/>
      <c r="EKY999" s="14"/>
      <c r="EKZ999" s="14"/>
      <c r="ELA999" s="14"/>
      <c r="ELB999" s="14"/>
      <c r="ELC999" s="14"/>
      <c r="ELD999" s="14"/>
      <c r="ELE999" s="14"/>
      <c r="ELF999" s="14"/>
      <c r="ELG999" s="14"/>
      <c r="ELH999" s="14"/>
      <c r="ELI999" s="14"/>
      <c r="ELJ999" s="14"/>
      <c r="ELK999" s="14"/>
      <c r="ELL999" s="14"/>
      <c r="ELM999" s="14"/>
      <c r="ELN999" s="14"/>
      <c r="ELO999" s="14"/>
      <c r="ELP999" s="14"/>
      <c r="ELQ999" s="14"/>
      <c r="ELR999" s="14"/>
      <c r="ELS999" s="14"/>
      <c r="ELT999" s="14"/>
      <c r="ELU999" s="14"/>
      <c r="ELV999" s="14"/>
      <c r="ELW999" s="14"/>
      <c r="ELX999" s="14"/>
      <c r="ELY999" s="14"/>
      <c r="ELZ999" s="14"/>
      <c r="EMA999" s="14"/>
      <c r="EMB999" s="14"/>
      <c r="EMC999" s="14"/>
      <c r="EMD999" s="14"/>
      <c r="EME999" s="14"/>
      <c r="EMF999" s="14"/>
      <c r="EMG999" s="14"/>
      <c r="EMH999" s="14"/>
      <c r="EMI999" s="14"/>
      <c r="EMJ999" s="14"/>
      <c r="EMK999" s="14"/>
      <c r="EML999" s="14"/>
      <c r="EMM999" s="14"/>
      <c r="EMN999" s="14"/>
      <c r="EMO999" s="14"/>
      <c r="EMP999" s="14"/>
      <c r="EMQ999" s="14"/>
      <c r="EMR999" s="14"/>
      <c r="EMS999" s="14"/>
      <c r="EMT999" s="14"/>
      <c r="EMU999" s="14"/>
      <c r="EMV999" s="14"/>
      <c r="EMW999" s="14"/>
      <c r="EMX999" s="14"/>
      <c r="EMY999" s="14"/>
      <c r="EMZ999" s="14"/>
      <c r="ENA999" s="14"/>
      <c r="ENB999" s="14"/>
      <c r="ENC999" s="14"/>
      <c r="END999" s="14"/>
      <c r="ENE999" s="14"/>
      <c r="ENF999" s="14"/>
      <c r="ENG999" s="14"/>
      <c r="ENH999" s="14"/>
      <c r="ENI999" s="14"/>
      <c r="ENJ999" s="14"/>
      <c r="ENK999" s="14"/>
      <c r="ENL999" s="14"/>
      <c r="ENM999" s="14"/>
      <c r="ENN999" s="14"/>
      <c r="ENO999" s="14"/>
      <c r="ENP999" s="14"/>
      <c r="ENQ999" s="14"/>
      <c r="ENR999" s="14"/>
      <c r="ENS999" s="14"/>
      <c r="ENT999" s="14"/>
      <c r="ENU999" s="14"/>
      <c r="ENV999" s="14"/>
      <c r="ENW999" s="14"/>
      <c r="ENX999" s="14"/>
      <c r="ENY999" s="14"/>
      <c r="ENZ999" s="14"/>
      <c r="EOA999" s="14"/>
      <c r="EOB999" s="14"/>
      <c r="EOC999" s="14"/>
      <c r="EOD999" s="14"/>
      <c r="EOE999" s="14"/>
      <c r="EOF999" s="14"/>
      <c r="EOG999" s="14"/>
      <c r="EOH999" s="14"/>
      <c r="EOI999" s="14"/>
      <c r="EOJ999" s="14"/>
      <c r="EOK999" s="14"/>
      <c r="EOL999" s="14"/>
      <c r="EOM999" s="14"/>
      <c r="EON999" s="14"/>
      <c r="EOO999" s="14"/>
      <c r="EOP999" s="14"/>
      <c r="EOQ999" s="14"/>
      <c r="EOR999" s="14"/>
      <c r="EOS999" s="14"/>
      <c r="EOT999" s="14"/>
      <c r="EOU999" s="14"/>
      <c r="EOV999" s="14"/>
      <c r="EOW999" s="14"/>
      <c r="EOX999" s="14"/>
      <c r="EOY999" s="14"/>
      <c r="EOZ999" s="14"/>
      <c r="EPA999" s="14"/>
      <c r="EPB999" s="14"/>
      <c r="EPC999" s="14"/>
      <c r="EPD999" s="14"/>
      <c r="EPE999" s="14"/>
      <c r="EPF999" s="14"/>
      <c r="EPG999" s="14"/>
      <c r="EPH999" s="14"/>
      <c r="EPI999" s="14"/>
      <c r="EPJ999" s="14"/>
      <c r="EPK999" s="14"/>
      <c r="EPL999" s="14"/>
      <c r="EPM999" s="14"/>
      <c r="EPN999" s="14"/>
      <c r="EPO999" s="14"/>
      <c r="EPP999" s="14"/>
      <c r="EPQ999" s="14"/>
      <c r="EPR999" s="14"/>
      <c r="EPS999" s="14"/>
      <c r="EPT999" s="14"/>
      <c r="EPU999" s="14"/>
      <c r="EPV999" s="14"/>
      <c r="EPW999" s="14"/>
      <c r="EPX999" s="14"/>
      <c r="EPY999" s="14"/>
      <c r="EPZ999" s="14"/>
      <c r="EQA999" s="14"/>
      <c r="EQB999" s="14"/>
      <c r="EQC999" s="14"/>
      <c r="EQD999" s="14"/>
      <c r="EQE999" s="14"/>
      <c r="EQF999" s="14"/>
      <c r="EQG999" s="14"/>
      <c r="EQH999" s="14"/>
      <c r="EQI999" s="14"/>
      <c r="EQJ999" s="14"/>
      <c r="EQK999" s="14"/>
      <c r="EQL999" s="14"/>
      <c r="EQM999" s="14"/>
      <c r="EQN999" s="14"/>
      <c r="EQO999" s="14"/>
      <c r="EQP999" s="14"/>
      <c r="EQQ999" s="14"/>
      <c r="EQR999" s="14"/>
      <c r="EQS999" s="14"/>
      <c r="EQT999" s="14"/>
      <c r="EQU999" s="14"/>
      <c r="EQV999" s="14"/>
      <c r="EQW999" s="14"/>
      <c r="EQX999" s="14"/>
      <c r="EQY999" s="14"/>
      <c r="EQZ999" s="14"/>
      <c r="ERA999" s="14"/>
      <c r="ERB999" s="14"/>
      <c r="ERC999" s="14"/>
      <c r="ERD999" s="14"/>
      <c r="ERE999" s="14"/>
      <c r="ERF999" s="14"/>
      <c r="ERG999" s="14"/>
      <c r="ERH999" s="14"/>
      <c r="ERI999" s="14"/>
      <c r="ERJ999" s="14"/>
      <c r="ERK999" s="14"/>
      <c r="ERL999" s="14"/>
      <c r="ERM999" s="14"/>
      <c r="ERN999" s="14"/>
      <c r="ERO999" s="14"/>
      <c r="ERP999" s="14"/>
      <c r="ERQ999" s="14"/>
      <c r="ERR999" s="14"/>
      <c r="ERS999" s="14"/>
      <c r="ERT999" s="14"/>
      <c r="ERU999" s="14"/>
      <c r="ERV999" s="14"/>
      <c r="ERW999" s="14"/>
      <c r="ERX999" s="14"/>
      <c r="ERY999" s="14"/>
      <c r="ERZ999" s="14"/>
      <c r="ESA999" s="14"/>
      <c r="ESB999" s="14"/>
      <c r="ESC999" s="14"/>
      <c r="ESD999" s="14"/>
      <c r="ESE999" s="14"/>
      <c r="ESF999" s="14"/>
      <c r="ESG999" s="14"/>
      <c r="ESH999" s="14"/>
      <c r="ESI999" s="14"/>
      <c r="ESJ999" s="14"/>
      <c r="ESK999" s="14"/>
      <c r="ESL999" s="14"/>
      <c r="ESM999" s="14"/>
      <c r="ESN999" s="14"/>
      <c r="ESO999" s="14"/>
      <c r="ESP999" s="14"/>
      <c r="ESQ999" s="14"/>
      <c r="ESR999" s="14"/>
      <c r="ESS999" s="14"/>
      <c r="EST999" s="14"/>
      <c r="ESU999" s="14"/>
      <c r="ESV999" s="14"/>
      <c r="ESW999" s="14"/>
      <c r="ESX999" s="14"/>
      <c r="ESY999" s="14"/>
      <c r="ESZ999" s="14"/>
      <c r="ETA999" s="14"/>
      <c r="ETB999" s="14"/>
      <c r="ETC999" s="14"/>
      <c r="ETD999" s="14"/>
      <c r="ETE999" s="14"/>
      <c r="ETF999" s="14"/>
      <c r="ETG999" s="14"/>
      <c r="ETH999" s="14"/>
      <c r="ETI999" s="14"/>
      <c r="ETJ999" s="14"/>
      <c r="ETK999" s="14"/>
      <c r="ETL999" s="14"/>
      <c r="ETM999" s="14"/>
      <c r="ETN999" s="14"/>
      <c r="ETO999" s="14"/>
      <c r="ETP999" s="14"/>
      <c r="ETQ999" s="14"/>
      <c r="ETR999" s="14"/>
      <c r="ETS999" s="14"/>
      <c r="ETT999" s="14"/>
      <c r="ETU999" s="14"/>
      <c r="ETV999" s="14"/>
      <c r="ETW999" s="14"/>
      <c r="ETX999" s="14"/>
      <c r="ETY999" s="14"/>
      <c r="ETZ999" s="14"/>
      <c r="EUA999" s="14"/>
      <c r="EUB999" s="14"/>
      <c r="EUC999" s="14"/>
      <c r="EUD999" s="14"/>
      <c r="EUE999" s="14"/>
      <c r="EUF999" s="14"/>
      <c r="EUG999" s="14"/>
      <c r="EUH999" s="14"/>
      <c r="EUI999" s="14"/>
      <c r="EUJ999" s="14"/>
      <c r="EUK999" s="14"/>
      <c r="EUL999" s="14"/>
      <c r="EUM999" s="14"/>
      <c r="EUN999" s="14"/>
      <c r="EUO999" s="14"/>
      <c r="EUP999" s="14"/>
      <c r="EUQ999" s="14"/>
      <c r="EUR999" s="14"/>
      <c r="EUS999" s="14"/>
      <c r="EUT999" s="14"/>
      <c r="EUU999" s="14"/>
      <c r="EUV999" s="14"/>
      <c r="EUW999" s="14"/>
      <c r="EUX999" s="14"/>
      <c r="EUY999" s="14"/>
      <c r="EUZ999" s="14"/>
      <c r="EVA999" s="14"/>
      <c r="EVB999" s="14"/>
      <c r="EVC999" s="14"/>
      <c r="EVD999" s="14"/>
      <c r="EVE999" s="14"/>
      <c r="EVF999" s="14"/>
      <c r="EVG999" s="14"/>
      <c r="EVH999" s="14"/>
      <c r="EVI999" s="14"/>
      <c r="EVJ999" s="14"/>
      <c r="EVK999" s="14"/>
      <c r="EVL999" s="14"/>
      <c r="EVM999" s="14"/>
      <c r="EVN999" s="14"/>
      <c r="EVO999" s="14"/>
      <c r="EVP999" s="14"/>
      <c r="EVQ999" s="14"/>
      <c r="EVR999" s="14"/>
      <c r="EVS999" s="14"/>
      <c r="EVT999" s="14"/>
      <c r="EVU999" s="14"/>
      <c r="EVV999" s="14"/>
      <c r="EVW999" s="14"/>
      <c r="EVX999" s="14"/>
      <c r="EVY999" s="14"/>
      <c r="EVZ999" s="14"/>
      <c r="EWA999" s="14"/>
      <c r="EWB999" s="14"/>
      <c r="EWC999" s="14"/>
      <c r="EWD999" s="14"/>
      <c r="EWE999" s="14"/>
      <c r="EWF999" s="14"/>
      <c r="EWG999" s="14"/>
      <c r="EWH999" s="14"/>
      <c r="EWI999" s="14"/>
      <c r="EWJ999" s="14"/>
      <c r="EWK999" s="14"/>
      <c r="EWL999" s="14"/>
      <c r="EWM999" s="14"/>
      <c r="EWN999" s="14"/>
      <c r="EWO999" s="14"/>
      <c r="EWP999" s="14"/>
      <c r="EWQ999" s="14"/>
      <c r="EWR999" s="14"/>
      <c r="EWS999" s="14"/>
      <c r="EWT999" s="14"/>
      <c r="EWU999" s="14"/>
      <c r="EWV999" s="14"/>
      <c r="EWW999" s="14"/>
      <c r="EWX999" s="14"/>
      <c r="EWY999" s="14"/>
      <c r="EWZ999" s="14"/>
      <c r="EXA999" s="14"/>
      <c r="EXB999" s="14"/>
      <c r="EXC999" s="14"/>
      <c r="EXD999" s="14"/>
      <c r="EXE999" s="14"/>
      <c r="EXF999" s="14"/>
      <c r="EXG999" s="14"/>
      <c r="EXH999" s="14"/>
      <c r="EXI999" s="14"/>
      <c r="EXJ999" s="14"/>
      <c r="EXK999" s="14"/>
      <c r="EXL999" s="14"/>
      <c r="EXM999" s="14"/>
      <c r="EXN999" s="14"/>
      <c r="EXO999" s="14"/>
      <c r="EXP999" s="14"/>
      <c r="EXQ999" s="14"/>
      <c r="EXR999" s="14"/>
      <c r="EXS999" s="14"/>
      <c r="EXT999" s="14"/>
      <c r="EXU999" s="14"/>
      <c r="EXV999" s="14"/>
      <c r="EXW999" s="14"/>
      <c r="EXX999" s="14"/>
      <c r="EXY999" s="14"/>
      <c r="EXZ999" s="14"/>
      <c r="EYA999" s="14"/>
      <c r="EYB999" s="14"/>
      <c r="EYC999" s="14"/>
      <c r="EYD999" s="14"/>
      <c r="EYE999" s="14"/>
      <c r="EYF999" s="14"/>
      <c r="EYG999" s="14"/>
      <c r="EYH999" s="14"/>
      <c r="EYI999" s="14"/>
      <c r="EYJ999" s="14"/>
      <c r="EYK999" s="14"/>
      <c r="EYL999" s="14"/>
      <c r="EYM999" s="14"/>
      <c r="EYN999" s="14"/>
      <c r="EYO999" s="14"/>
      <c r="EYP999" s="14"/>
      <c r="EYQ999" s="14"/>
      <c r="EYR999" s="14"/>
      <c r="EYS999" s="14"/>
      <c r="EYT999" s="14"/>
      <c r="EYU999" s="14"/>
      <c r="EYV999" s="14"/>
      <c r="EYW999" s="14"/>
      <c r="EYX999" s="14"/>
      <c r="EYY999" s="14"/>
      <c r="EYZ999" s="14"/>
      <c r="EZA999" s="14"/>
      <c r="EZB999" s="14"/>
      <c r="EZC999" s="14"/>
      <c r="EZD999" s="14"/>
      <c r="EZE999" s="14"/>
      <c r="EZF999" s="14"/>
      <c r="EZG999" s="14"/>
      <c r="EZH999" s="14"/>
      <c r="EZI999" s="14"/>
      <c r="EZJ999" s="14"/>
      <c r="EZK999" s="14"/>
      <c r="EZL999" s="14"/>
      <c r="EZM999" s="14"/>
      <c r="EZN999" s="14"/>
      <c r="EZO999" s="14"/>
      <c r="EZP999" s="14"/>
      <c r="EZQ999" s="14"/>
      <c r="EZR999" s="14"/>
      <c r="EZS999" s="14"/>
      <c r="EZT999" s="14"/>
      <c r="EZU999" s="14"/>
      <c r="EZV999" s="14"/>
      <c r="EZW999" s="14"/>
      <c r="EZX999" s="14"/>
      <c r="EZY999" s="14"/>
      <c r="EZZ999" s="14"/>
      <c r="FAA999" s="14"/>
      <c r="FAB999" s="14"/>
      <c r="FAC999" s="14"/>
      <c r="FAD999" s="14"/>
      <c r="FAE999" s="14"/>
      <c r="FAF999" s="14"/>
      <c r="FAG999" s="14"/>
      <c r="FAH999" s="14"/>
      <c r="FAI999" s="14"/>
      <c r="FAJ999" s="14"/>
      <c r="FAK999" s="14"/>
      <c r="FAL999" s="14"/>
      <c r="FAM999" s="14"/>
      <c r="FAN999" s="14"/>
      <c r="FAO999" s="14"/>
      <c r="FAP999" s="14"/>
      <c r="FAQ999" s="14"/>
      <c r="FAR999" s="14"/>
      <c r="FAS999" s="14"/>
      <c r="FAT999" s="14"/>
      <c r="FAU999" s="14"/>
      <c r="FAV999" s="14"/>
      <c r="FAW999" s="14"/>
      <c r="FAX999" s="14"/>
      <c r="FAY999" s="14"/>
      <c r="FAZ999" s="14"/>
      <c r="FBA999" s="14"/>
      <c r="FBB999" s="14"/>
      <c r="FBC999" s="14"/>
      <c r="FBD999" s="14"/>
      <c r="FBE999" s="14"/>
      <c r="FBF999" s="14"/>
      <c r="FBG999" s="14"/>
      <c r="FBH999" s="14"/>
      <c r="FBI999" s="14"/>
      <c r="FBJ999" s="14"/>
      <c r="FBK999" s="14"/>
      <c r="FBL999" s="14"/>
      <c r="FBM999" s="14"/>
      <c r="FBN999" s="14"/>
      <c r="FBO999" s="14"/>
      <c r="FBP999" s="14"/>
      <c r="FBQ999" s="14"/>
      <c r="FBR999" s="14"/>
      <c r="FBS999" s="14"/>
      <c r="FBT999" s="14"/>
      <c r="FBU999" s="14"/>
      <c r="FBV999" s="14"/>
      <c r="FBW999" s="14"/>
      <c r="FBX999" s="14"/>
      <c r="FBY999" s="14"/>
      <c r="FBZ999" s="14"/>
      <c r="FCA999" s="14"/>
      <c r="FCB999" s="14"/>
      <c r="FCC999" s="14"/>
      <c r="FCD999" s="14"/>
      <c r="FCE999" s="14"/>
      <c r="FCF999" s="14"/>
      <c r="FCG999" s="14"/>
      <c r="FCH999" s="14"/>
      <c r="FCI999" s="14"/>
      <c r="FCJ999" s="14"/>
      <c r="FCK999" s="14"/>
      <c r="FCL999" s="14"/>
      <c r="FCM999" s="14"/>
      <c r="FCN999" s="14"/>
      <c r="FCO999" s="14"/>
      <c r="FCP999" s="14"/>
      <c r="FCQ999" s="14"/>
      <c r="FCR999" s="14"/>
      <c r="FCS999" s="14"/>
      <c r="FCT999" s="14"/>
      <c r="FCU999" s="14"/>
      <c r="FCV999" s="14"/>
      <c r="FCW999" s="14"/>
      <c r="FCX999" s="14"/>
      <c r="FCY999" s="14"/>
      <c r="FCZ999" s="14"/>
      <c r="FDA999" s="14"/>
      <c r="FDB999" s="14"/>
      <c r="FDC999" s="14"/>
      <c r="FDD999" s="14"/>
      <c r="FDE999" s="14"/>
      <c r="FDF999" s="14"/>
      <c r="FDG999" s="14"/>
      <c r="FDH999" s="14"/>
      <c r="FDI999" s="14"/>
      <c r="FDJ999" s="14"/>
      <c r="FDK999" s="14"/>
      <c r="FDL999" s="14"/>
      <c r="FDM999" s="14"/>
      <c r="FDN999" s="14"/>
      <c r="FDO999" s="14"/>
      <c r="FDP999" s="14"/>
      <c r="FDQ999" s="14"/>
      <c r="FDR999" s="14"/>
      <c r="FDS999" s="14"/>
      <c r="FDT999" s="14"/>
      <c r="FDU999" s="14"/>
      <c r="FDV999" s="14"/>
      <c r="FDW999" s="14"/>
      <c r="FDX999" s="14"/>
      <c r="FDY999" s="14"/>
      <c r="FDZ999" s="14"/>
      <c r="FEA999" s="14"/>
      <c r="FEB999" s="14"/>
      <c r="FEC999" s="14"/>
      <c r="FED999" s="14"/>
      <c r="FEE999" s="14"/>
      <c r="FEF999" s="14"/>
      <c r="FEG999" s="14"/>
      <c r="FEH999" s="14"/>
      <c r="FEI999" s="14"/>
      <c r="FEJ999" s="14"/>
      <c r="FEK999" s="14"/>
      <c r="FEL999" s="14"/>
      <c r="FEM999" s="14"/>
      <c r="FEN999" s="14"/>
      <c r="FEO999" s="14"/>
      <c r="FEP999" s="14"/>
      <c r="FEQ999" s="14"/>
      <c r="FER999" s="14"/>
      <c r="FES999" s="14"/>
      <c r="FET999" s="14"/>
      <c r="FEU999" s="14"/>
      <c r="FEV999" s="14"/>
      <c r="FEW999" s="14"/>
      <c r="FEX999" s="14"/>
      <c r="FEY999" s="14"/>
      <c r="FEZ999" s="14"/>
      <c r="FFA999" s="14"/>
      <c r="FFB999" s="14"/>
      <c r="FFC999" s="14"/>
      <c r="FFD999" s="14"/>
      <c r="FFE999" s="14"/>
      <c r="FFF999" s="14"/>
      <c r="FFG999" s="14"/>
      <c r="FFH999" s="14"/>
      <c r="FFI999" s="14"/>
      <c r="FFJ999" s="14"/>
      <c r="FFK999" s="14"/>
      <c r="FFL999" s="14"/>
      <c r="FFM999" s="14"/>
      <c r="FFN999" s="14"/>
      <c r="FFO999" s="14"/>
      <c r="FFP999" s="14"/>
      <c r="FFQ999" s="14"/>
      <c r="FFR999" s="14"/>
      <c r="FFS999" s="14"/>
      <c r="FFT999" s="14"/>
      <c r="FFU999" s="14"/>
      <c r="FFV999" s="14"/>
      <c r="FFW999" s="14"/>
      <c r="FFX999" s="14"/>
      <c r="FFY999" s="14"/>
      <c r="FFZ999" s="14"/>
      <c r="FGA999" s="14"/>
      <c r="FGB999" s="14"/>
      <c r="FGC999" s="14"/>
      <c r="FGD999" s="14"/>
      <c r="FGE999" s="14"/>
      <c r="FGF999" s="14"/>
      <c r="FGG999" s="14"/>
      <c r="FGH999" s="14"/>
      <c r="FGI999" s="14"/>
      <c r="FGJ999" s="14"/>
      <c r="FGK999" s="14"/>
      <c r="FGL999" s="14"/>
      <c r="FGM999" s="14"/>
      <c r="FGN999" s="14"/>
      <c r="FGO999" s="14"/>
      <c r="FGP999" s="14"/>
      <c r="FGQ999" s="14"/>
      <c r="FGR999" s="14"/>
      <c r="FGS999" s="14"/>
      <c r="FGT999" s="14"/>
      <c r="FGU999" s="14"/>
      <c r="FGV999" s="14"/>
      <c r="FGW999" s="14"/>
      <c r="FGX999" s="14"/>
      <c r="FGY999" s="14"/>
      <c r="FGZ999" s="14"/>
      <c r="FHA999" s="14"/>
      <c r="FHB999" s="14"/>
      <c r="FHC999" s="14"/>
      <c r="FHD999" s="14"/>
      <c r="FHE999" s="14"/>
      <c r="FHF999" s="14"/>
      <c r="FHG999" s="14"/>
      <c r="FHH999" s="14"/>
      <c r="FHI999" s="14"/>
      <c r="FHJ999" s="14"/>
      <c r="FHK999" s="14"/>
      <c r="FHL999" s="14"/>
      <c r="FHM999" s="14"/>
      <c r="FHN999" s="14"/>
      <c r="FHO999" s="14"/>
      <c r="FHP999" s="14"/>
      <c r="FHQ999" s="14"/>
      <c r="FHR999" s="14"/>
      <c r="FHS999" s="14"/>
      <c r="FHT999" s="14"/>
      <c r="FHU999" s="14"/>
      <c r="FHV999" s="14"/>
      <c r="FHW999" s="14"/>
      <c r="FHX999" s="14"/>
      <c r="FHY999" s="14"/>
      <c r="FHZ999" s="14"/>
      <c r="FIA999" s="14"/>
      <c r="FIB999" s="14"/>
      <c r="FIC999" s="14"/>
      <c r="FID999" s="14"/>
      <c r="FIE999" s="14"/>
      <c r="FIF999" s="14"/>
      <c r="FIG999" s="14"/>
      <c r="FIH999" s="14"/>
      <c r="FII999" s="14"/>
      <c r="FIJ999" s="14"/>
      <c r="FIK999" s="14"/>
      <c r="FIL999" s="14"/>
      <c r="FIM999" s="14"/>
      <c r="FIN999" s="14"/>
      <c r="FIO999" s="14"/>
      <c r="FIP999" s="14"/>
      <c r="FIQ999" s="14"/>
      <c r="FIR999" s="14"/>
      <c r="FIS999" s="14"/>
      <c r="FIT999" s="14"/>
      <c r="FIU999" s="14"/>
      <c r="FIV999" s="14"/>
      <c r="FIW999" s="14"/>
      <c r="FIX999" s="14"/>
      <c r="FIY999" s="14"/>
      <c r="FIZ999" s="14"/>
      <c r="FJA999" s="14"/>
      <c r="FJB999" s="14"/>
      <c r="FJC999" s="14"/>
      <c r="FJD999" s="14"/>
      <c r="FJE999" s="14"/>
      <c r="FJF999" s="14"/>
      <c r="FJG999" s="14"/>
      <c r="FJH999" s="14"/>
      <c r="FJI999" s="14"/>
      <c r="FJJ999" s="14"/>
      <c r="FJK999" s="14"/>
      <c r="FJL999" s="14"/>
      <c r="FJM999" s="14"/>
      <c r="FJN999" s="14"/>
      <c r="FJO999" s="14"/>
      <c r="FJP999" s="14"/>
      <c r="FJQ999" s="14"/>
      <c r="FJR999" s="14"/>
      <c r="FJS999" s="14"/>
      <c r="FJT999" s="14"/>
      <c r="FJU999" s="14"/>
      <c r="FJV999" s="14"/>
      <c r="FJW999" s="14"/>
      <c r="FJX999" s="14"/>
      <c r="FJY999" s="14"/>
      <c r="FJZ999" s="14"/>
      <c r="FKA999" s="14"/>
      <c r="FKB999" s="14"/>
      <c r="FKC999" s="14"/>
      <c r="FKD999" s="14"/>
      <c r="FKE999" s="14"/>
      <c r="FKF999" s="14"/>
      <c r="FKG999" s="14"/>
      <c r="FKH999" s="14"/>
      <c r="FKI999" s="14"/>
      <c r="FKJ999" s="14"/>
      <c r="FKK999" s="14"/>
      <c r="FKL999" s="14"/>
      <c r="FKM999" s="14"/>
      <c r="FKN999" s="14"/>
      <c r="FKO999" s="14"/>
      <c r="FKP999" s="14"/>
      <c r="FKQ999" s="14"/>
      <c r="FKR999" s="14"/>
      <c r="FKS999" s="14"/>
      <c r="FKT999" s="14"/>
      <c r="FKU999" s="14"/>
      <c r="FKV999" s="14"/>
      <c r="FKW999" s="14"/>
      <c r="FKX999" s="14"/>
      <c r="FKY999" s="14"/>
      <c r="FKZ999" s="14"/>
      <c r="FLA999" s="14"/>
      <c r="FLB999" s="14"/>
      <c r="FLC999" s="14"/>
      <c r="FLD999" s="14"/>
      <c r="FLE999" s="14"/>
      <c r="FLF999" s="14"/>
      <c r="FLG999" s="14"/>
      <c r="FLH999" s="14"/>
      <c r="FLI999" s="14"/>
      <c r="FLJ999" s="14"/>
      <c r="FLK999" s="14"/>
      <c r="FLL999" s="14"/>
      <c r="FLM999" s="14"/>
      <c r="FLN999" s="14"/>
      <c r="FLO999" s="14"/>
      <c r="FLP999" s="14"/>
      <c r="FLQ999" s="14"/>
      <c r="FLR999" s="14"/>
      <c r="FLS999" s="14"/>
      <c r="FLT999" s="14"/>
      <c r="FLU999" s="14"/>
      <c r="FLV999" s="14"/>
      <c r="FLW999" s="14"/>
      <c r="FLX999" s="14"/>
      <c r="FLY999" s="14"/>
      <c r="FLZ999" s="14"/>
      <c r="FMA999" s="14"/>
      <c r="FMB999" s="14"/>
      <c r="FMC999" s="14"/>
      <c r="FMD999" s="14"/>
      <c r="FME999" s="14"/>
      <c r="FMF999" s="14"/>
      <c r="FMG999" s="14"/>
      <c r="FMH999" s="14"/>
      <c r="FMI999" s="14"/>
      <c r="FMJ999" s="14"/>
      <c r="FMK999" s="14"/>
      <c r="FML999" s="14"/>
      <c r="FMM999" s="14"/>
      <c r="FMN999" s="14"/>
      <c r="FMO999" s="14"/>
      <c r="FMP999" s="14"/>
      <c r="FMQ999" s="14"/>
      <c r="FMR999" s="14"/>
      <c r="FMS999" s="14"/>
      <c r="FMT999" s="14"/>
      <c r="FMU999" s="14"/>
      <c r="FMV999" s="14"/>
      <c r="FMW999" s="14"/>
      <c r="FMX999" s="14"/>
      <c r="FMY999" s="14"/>
      <c r="FMZ999" s="14"/>
      <c r="FNA999" s="14"/>
      <c r="FNB999" s="14"/>
      <c r="FNC999" s="14"/>
      <c r="FND999" s="14"/>
      <c r="FNE999" s="14"/>
      <c r="FNF999" s="14"/>
      <c r="FNG999" s="14"/>
      <c r="FNH999" s="14"/>
      <c r="FNI999" s="14"/>
      <c r="FNJ999" s="14"/>
      <c r="FNK999" s="14"/>
      <c r="FNL999" s="14"/>
      <c r="FNM999" s="14"/>
      <c r="FNN999" s="14"/>
      <c r="FNO999" s="14"/>
      <c r="FNP999" s="14"/>
      <c r="FNQ999" s="14"/>
      <c r="FNR999" s="14"/>
      <c r="FNS999" s="14"/>
      <c r="FNT999" s="14"/>
      <c r="FNU999" s="14"/>
      <c r="FNV999" s="14"/>
      <c r="FNW999" s="14"/>
      <c r="FNX999" s="14"/>
      <c r="FNY999" s="14"/>
      <c r="FNZ999" s="14"/>
      <c r="FOA999" s="14"/>
      <c r="FOB999" s="14"/>
      <c r="FOC999" s="14"/>
      <c r="FOD999" s="14"/>
      <c r="FOE999" s="14"/>
      <c r="FOF999" s="14"/>
      <c r="FOG999" s="14"/>
      <c r="FOH999" s="14"/>
      <c r="FOI999" s="14"/>
      <c r="FOJ999" s="14"/>
      <c r="FOK999" s="14"/>
      <c r="FOL999" s="14"/>
      <c r="FOM999" s="14"/>
      <c r="FON999" s="14"/>
      <c r="FOO999" s="14"/>
      <c r="FOP999" s="14"/>
      <c r="FOQ999" s="14"/>
      <c r="FOR999" s="14"/>
      <c r="FOS999" s="14"/>
      <c r="FOT999" s="14"/>
      <c r="FOU999" s="14"/>
      <c r="FOV999" s="14"/>
      <c r="FOW999" s="14"/>
      <c r="FOX999" s="14"/>
      <c r="FOY999" s="14"/>
      <c r="FOZ999" s="14"/>
      <c r="FPA999" s="14"/>
      <c r="FPB999" s="14"/>
      <c r="FPC999" s="14"/>
      <c r="FPD999" s="14"/>
      <c r="FPE999" s="14"/>
      <c r="FPF999" s="14"/>
      <c r="FPG999" s="14"/>
      <c r="FPH999" s="14"/>
      <c r="FPI999" s="14"/>
      <c r="FPJ999" s="14"/>
      <c r="FPK999" s="14"/>
      <c r="FPL999" s="14"/>
      <c r="FPM999" s="14"/>
      <c r="FPN999" s="14"/>
      <c r="FPO999" s="14"/>
      <c r="FPP999" s="14"/>
      <c r="FPQ999" s="14"/>
      <c r="FPR999" s="14"/>
      <c r="FPS999" s="14"/>
      <c r="FPT999" s="14"/>
      <c r="FPU999" s="14"/>
      <c r="FPV999" s="14"/>
      <c r="FPW999" s="14"/>
      <c r="FPX999" s="14"/>
      <c r="FPY999" s="14"/>
      <c r="FPZ999" s="14"/>
      <c r="FQA999" s="14"/>
      <c r="FQB999" s="14"/>
      <c r="FQC999" s="14"/>
      <c r="FQD999" s="14"/>
      <c r="FQE999" s="14"/>
      <c r="FQF999" s="14"/>
      <c r="FQG999" s="14"/>
      <c r="FQH999" s="14"/>
      <c r="FQI999" s="14"/>
      <c r="FQJ999" s="14"/>
      <c r="FQK999" s="14"/>
      <c r="FQL999" s="14"/>
      <c r="FQM999" s="14"/>
      <c r="FQN999" s="14"/>
      <c r="FQO999" s="14"/>
      <c r="FQP999" s="14"/>
      <c r="FQQ999" s="14"/>
      <c r="FQR999" s="14"/>
      <c r="FQS999" s="14"/>
      <c r="FQT999" s="14"/>
      <c r="FQU999" s="14"/>
      <c r="FQV999" s="14"/>
      <c r="FQW999" s="14"/>
      <c r="FQX999" s="14"/>
      <c r="FQY999" s="14"/>
      <c r="FQZ999" s="14"/>
      <c r="FRA999" s="14"/>
      <c r="FRB999" s="14"/>
      <c r="FRC999" s="14"/>
      <c r="FRD999" s="14"/>
      <c r="FRE999" s="14"/>
      <c r="FRF999" s="14"/>
      <c r="FRG999" s="14"/>
      <c r="FRH999" s="14"/>
      <c r="FRI999" s="14"/>
      <c r="FRJ999" s="14"/>
      <c r="FRK999" s="14"/>
      <c r="FRL999" s="14"/>
      <c r="FRM999" s="14"/>
      <c r="FRN999" s="14"/>
      <c r="FRO999" s="14"/>
      <c r="FRP999" s="14"/>
      <c r="FRQ999" s="14"/>
      <c r="FRR999" s="14"/>
      <c r="FRS999" s="14"/>
      <c r="FRT999" s="14"/>
      <c r="FRU999" s="14"/>
      <c r="FRV999" s="14"/>
      <c r="FRW999" s="14"/>
      <c r="FRX999" s="14"/>
      <c r="FRY999" s="14"/>
      <c r="FRZ999" s="14"/>
      <c r="FSA999" s="14"/>
      <c r="FSB999" s="14"/>
      <c r="FSC999" s="14"/>
      <c r="FSD999" s="14"/>
      <c r="FSE999" s="14"/>
      <c r="FSF999" s="14"/>
      <c r="FSG999" s="14"/>
      <c r="FSH999" s="14"/>
      <c r="FSI999" s="14"/>
      <c r="FSJ999" s="14"/>
      <c r="FSK999" s="14"/>
      <c r="FSL999" s="14"/>
      <c r="FSM999" s="14"/>
      <c r="FSN999" s="14"/>
      <c r="FSO999" s="14"/>
      <c r="FSP999" s="14"/>
      <c r="FSQ999" s="14"/>
      <c r="FSR999" s="14"/>
      <c r="FSS999" s="14"/>
      <c r="FST999" s="14"/>
      <c r="FSU999" s="14"/>
      <c r="FSV999" s="14"/>
      <c r="FSW999" s="14"/>
      <c r="FSX999" s="14"/>
      <c r="FSY999" s="14"/>
      <c r="FSZ999" s="14"/>
      <c r="FTA999" s="14"/>
      <c r="FTB999" s="14"/>
      <c r="FTC999" s="14"/>
      <c r="FTD999" s="14"/>
      <c r="FTE999" s="14"/>
      <c r="FTF999" s="14"/>
      <c r="FTG999" s="14"/>
      <c r="FTH999" s="14"/>
      <c r="FTI999" s="14"/>
      <c r="FTJ999" s="14"/>
      <c r="FTK999" s="14"/>
      <c r="FTL999" s="14"/>
      <c r="FTM999" s="14"/>
      <c r="FTN999" s="14"/>
      <c r="FTO999" s="14"/>
      <c r="FTP999" s="14"/>
      <c r="FTQ999" s="14"/>
      <c r="FTR999" s="14"/>
      <c r="FTS999" s="14"/>
      <c r="FTT999" s="14"/>
      <c r="FTU999" s="14"/>
      <c r="FTV999" s="14"/>
      <c r="FTW999" s="14"/>
      <c r="FTX999" s="14"/>
      <c r="FTY999" s="14"/>
      <c r="FTZ999" s="14"/>
      <c r="FUA999" s="14"/>
      <c r="FUB999" s="14"/>
      <c r="FUC999" s="14"/>
      <c r="FUD999" s="14"/>
      <c r="FUE999" s="14"/>
      <c r="FUF999" s="14"/>
      <c r="FUG999" s="14"/>
      <c r="FUH999" s="14"/>
      <c r="FUI999" s="14"/>
      <c r="FUJ999" s="14"/>
      <c r="FUK999" s="14"/>
      <c r="FUL999" s="14"/>
      <c r="FUM999" s="14"/>
      <c r="FUN999" s="14"/>
      <c r="FUO999" s="14"/>
      <c r="FUP999" s="14"/>
      <c r="FUQ999" s="14"/>
      <c r="FUR999" s="14"/>
      <c r="FUS999" s="14"/>
      <c r="FUT999" s="14"/>
      <c r="FUU999" s="14"/>
      <c r="FUV999" s="14"/>
      <c r="FUW999" s="14"/>
      <c r="FUX999" s="14"/>
      <c r="FUY999" s="14"/>
      <c r="FUZ999" s="14"/>
      <c r="FVA999" s="14"/>
      <c r="FVB999" s="14"/>
      <c r="FVC999" s="14"/>
      <c r="FVD999" s="14"/>
      <c r="FVE999" s="14"/>
      <c r="FVF999" s="14"/>
      <c r="FVG999" s="14"/>
      <c r="FVH999" s="14"/>
      <c r="FVI999" s="14"/>
      <c r="FVJ999" s="14"/>
      <c r="FVK999" s="14"/>
      <c r="FVL999" s="14"/>
      <c r="FVM999" s="14"/>
      <c r="FVN999" s="14"/>
      <c r="FVO999" s="14"/>
      <c r="FVP999" s="14"/>
      <c r="FVQ999" s="14"/>
      <c r="FVR999" s="14"/>
      <c r="FVS999" s="14"/>
      <c r="FVT999" s="14"/>
      <c r="FVU999" s="14"/>
      <c r="FVV999" s="14"/>
      <c r="FVW999" s="14"/>
      <c r="FVX999" s="14"/>
      <c r="FVY999" s="14"/>
      <c r="FVZ999" s="14"/>
      <c r="FWA999" s="14"/>
      <c r="FWB999" s="14"/>
      <c r="FWC999" s="14"/>
      <c r="FWD999" s="14"/>
      <c r="FWE999" s="14"/>
      <c r="FWF999" s="14"/>
      <c r="FWG999" s="14"/>
      <c r="FWH999" s="14"/>
      <c r="FWI999" s="14"/>
      <c r="FWJ999" s="14"/>
      <c r="FWK999" s="14"/>
      <c r="FWL999" s="14"/>
      <c r="FWM999" s="14"/>
      <c r="FWN999" s="14"/>
      <c r="FWO999" s="14"/>
      <c r="FWP999" s="14"/>
      <c r="FWQ999" s="14"/>
      <c r="FWR999" s="14"/>
      <c r="FWS999" s="14"/>
      <c r="FWT999" s="14"/>
      <c r="FWU999" s="14"/>
      <c r="FWV999" s="14"/>
      <c r="FWW999" s="14"/>
      <c r="FWX999" s="14"/>
      <c r="FWY999" s="14"/>
      <c r="FWZ999" s="14"/>
      <c r="FXA999" s="14"/>
      <c r="FXB999" s="14"/>
      <c r="FXC999" s="14"/>
      <c r="FXD999" s="14"/>
      <c r="FXE999" s="14"/>
      <c r="FXF999" s="14"/>
      <c r="FXG999" s="14"/>
      <c r="FXH999" s="14"/>
      <c r="FXI999" s="14"/>
      <c r="FXJ999" s="14"/>
      <c r="FXK999" s="14"/>
      <c r="FXL999" s="14"/>
      <c r="FXM999" s="14"/>
      <c r="FXN999" s="14"/>
      <c r="FXO999" s="14"/>
      <c r="FXP999" s="14"/>
      <c r="FXQ999" s="14"/>
      <c r="FXR999" s="14"/>
      <c r="FXS999" s="14"/>
      <c r="FXT999" s="14"/>
      <c r="FXU999" s="14"/>
      <c r="FXV999" s="14"/>
      <c r="FXW999" s="14"/>
      <c r="FXX999" s="14"/>
      <c r="FXY999" s="14"/>
      <c r="FXZ999" s="14"/>
      <c r="FYA999" s="14"/>
      <c r="FYB999" s="14"/>
      <c r="FYC999" s="14"/>
      <c r="FYD999" s="14"/>
      <c r="FYE999" s="14"/>
      <c r="FYF999" s="14"/>
      <c r="FYG999" s="14"/>
      <c r="FYH999" s="14"/>
      <c r="FYI999" s="14"/>
      <c r="FYJ999" s="14"/>
      <c r="FYK999" s="14"/>
      <c r="FYL999" s="14"/>
      <c r="FYM999" s="14"/>
      <c r="FYN999" s="14"/>
      <c r="FYO999" s="14"/>
      <c r="FYP999" s="14"/>
      <c r="FYQ999" s="14"/>
      <c r="FYR999" s="14"/>
      <c r="FYS999" s="14"/>
      <c r="FYT999" s="14"/>
      <c r="FYU999" s="14"/>
      <c r="FYV999" s="14"/>
      <c r="FYW999" s="14"/>
      <c r="FYX999" s="14"/>
      <c r="FYY999" s="14"/>
      <c r="FYZ999" s="14"/>
      <c r="FZA999" s="14"/>
      <c r="FZB999" s="14"/>
      <c r="FZC999" s="14"/>
      <c r="FZD999" s="14"/>
      <c r="FZE999" s="14"/>
      <c r="FZF999" s="14"/>
      <c r="FZG999" s="14"/>
      <c r="FZH999" s="14"/>
      <c r="FZI999" s="14"/>
      <c r="FZJ999" s="14"/>
      <c r="FZK999" s="14"/>
      <c r="FZL999" s="14"/>
      <c r="FZM999" s="14"/>
      <c r="FZN999" s="14"/>
      <c r="FZO999" s="14"/>
      <c r="FZP999" s="14"/>
      <c r="FZQ999" s="14"/>
      <c r="FZR999" s="14"/>
      <c r="FZS999" s="14"/>
      <c r="FZT999" s="14"/>
      <c r="FZU999" s="14"/>
      <c r="FZV999" s="14"/>
      <c r="FZW999" s="14"/>
      <c r="FZX999" s="14"/>
      <c r="FZY999" s="14"/>
      <c r="FZZ999" s="14"/>
      <c r="GAA999" s="14"/>
      <c r="GAB999" s="14"/>
      <c r="GAC999" s="14"/>
      <c r="GAD999" s="14"/>
      <c r="GAE999" s="14"/>
      <c r="GAF999" s="14"/>
      <c r="GAG999" s="14"/>
      <c r="GAH999" s="14"/>
      <c r="GAI999" s="14"/>
      <c r="GAJ999" s="14"/>
      <c r="GAK999" s="14"/>
      <c r="GAL999" s="14"/>
      <c r="GAM999" s="14"/>
      <c r="GAN999" s="14"/>
      <c r="GAO999" s="14"/>
      <c r="GAP999" s="14"/>
      <c r="GAQ999" s="14"/>
      <c r="GAR999" s="14"/>
      <c r="GAS999" s="14"/>
      <c r="GAT999" s="14"/>
      <c r="GAU999" s="14"/>
      <c r="GAV999" s="14"/>
      <c r="GAW999" s="14"/>
      <c r="GAX999" s="14"/>
      <c r="GAY999" s="14"/>
      <c r="GAZ999" s="14"/>
      <c r="GBA999" s="14"/>
      <c r="GBB999" s="14"/>
      <c r="GBC999" s="14"/>
      <c r="GBD999" s="14"/>
      <c r="GBE999" s="14"/>
      <c r="GBF999" s="14"/>
      <c r="GBG999" s="14"/>
      <c r="GBH999" s="14"/>
      <c r="GBI999" s="14"/>
      <c r="GBJ999" s="14"/>
      <c r="GBK999" s="14"/>
      <c r="GBL999" s="14"/>
      <c r="GBM999" s="14"/>
      <c r="GBN999" s="14"/>
      <c r="GBO999" s="14"/>
      <c r="GBP999" s="14"/>
      <c r="GBQ999" s="14"/>
      <c r="GBR999" s="14"/>
      <c r="GBS999" s="14"/>
      <c r="GBT999" s="14"/>
      <c r="GBU999" s="14"/>
      <c r="GBV999" s="14"/>
      <c r="GBW999" s="14"/>
      <c r="GBX999" s="14"/>
      <c r="GBY999" s="14"/>
      <c r="GBZ999" s="14"/>
      <c r="GCA999" s="14"/>
      <c r="GCB999" s="14"/>
      <c r="GCC999" s="14"/>
      <c r="GCD999" s="14"/>
      <c r="GCE999" s="14"/>
      <c r="GCF999" s="14"/>
      <c r="GCG999" s="14"/>
      <c r="GCH999" s="14"/>
      <c r="GCI999" s="14"/>
      <c r="GCJ999" s="14"/>
      <c r="GCK999" s="14"/>
      <c r="GCL999" s="14"/>
      <c r="GCM999" s="14"/>
      <c r="GCN999" s="14"/>
      <c r="GCO999" s="14"/>
      <c r="GCP999" s="14"/>
      <c r="GCQ999" s="14"/>
      <c r="GCR999" s="14"/>
      <c r="GCS999" s="14"/>
      <c r="GCT999" s="14"/>
      <c r="GCU999" s="14"/>
      <c r="GCV999" s="14"/>
      <c r="GCW999" s="14"/>
      <c r="GCX999" s="14"/>
      <c r="GCY999" s="14"/>
      <c r="GCZ999" s="14"/>
      <c r="GDA999" s="14"/>
      <c r="GDB999" s="14"/>
      <c r="GDC999" s="14"/>
      <c r="GDD999" s="14"/>
      <c r="GDE999" s="14"/>
      <c r="GDF999" s="14"/>
      <c r="GDG999" s="14"/>
      <c r="GDH999" s="14"/>
      <c r="GDI999" s="14"/>
      <c r="GDJ999" s="14"/>
      <c r="GDK999" s="14"/>
      <c r="GDL999" s="14"/>
      <c r="GDM999" s="14"/>
      <c r="GDN999" s="14"/>
      <c r="GDO999" s="14"/>
      <c r="GDP999" s="14"/>
      <c r="GDQ999" s="14"/>
      <c r="GDR999" s="14"/>
      <c r="GDS999" s="14"/>
      <c r="GDT999" s="14"/>
      <c r="GDU999" s="14"/>
      <c r="GDV999" s="14"/>
      <c r="GDW999" s="14"/>
      <c r="GDX999" s="14"/>
      <c r="GDY999" s="14"/>
      <c r="GDZ999" s="14"/>
      <c r="GEA999" s="14"/>
      <c r="GEB999" s="14"/>
      <c r="GEC999" s="14"/>
      <c r="GED999" s="14"/>
      <c r="GEE999" s="14"/>
      <c r="GEF999" s="14"/>
      <c r="GEG999" s="14"/>
      <c r="GEH999" s="14"/>
      <c r="GEI999" s="14"/>
      <c r="GEJ999" s="14"/>
      <c r="GEK999" s="14"/>
      <c r="GEL999" s="14"/>
      <c r="GEM999" s="14"/>
      <c r="GEN999" s="14"/>
      <c r="GEO999" s="14"/>
      <c r="GEP999" s="14"/>
      <c r="GEQ999" s="14"/>
      <c r="GER999" s="14"/>
      <c r="GES999" s="14"/>
      <c r="GET999" s="14"/>
      <c r="GEU999" s="14"/>
      <c r="GEV999" s="14"/>
      <c r="GEW999" s="14"/>
      <c r="GEX999" s="14"/>
      <c r="GEY999" s="14"/>
      <c r="GEZ999" s="14"/>
      <c r="GFA999" s="14"/>
      <c r="GFB999" s="14"/>
      <c r="GFC999" s="14"/>
      <c r="GFD999" s="14"/>
      <c r="GFE999" s="14"/>
      <c r="GFF999" s="14"/>
      <c r="GFG999" s="14"/>
      <c r="GFH999" s="14"/>
      <c r="GFI999" s="14"/>
      <c r="GFJ999" s="14"/>
      <c r="GFK999" s="14"/>
      <c r="GFL999" s="14"/>
      <c r="GFM999" s="14"/>
      <c r="GFN999" s="14"/>
      <c r="GFO999" s="14"/>
      <c r="GFP999" s="14"/>
      <c r="GFQ999" s="14"/>
      <c r="GFR999" s="14"/>
      <c r="GFS999" s="14"/>
      <c r="GFT999" s="14"/>
      <c r="GFU999" s="14"/>
      <c r="GFV999" s="14"/>
      <c r="GFW999" s="14"/>
      <c r="GFX999" s="14"/>
      <c r="GFY999" s="14"/>
      <c r="GFZ999" s="14"/>
      <c r="GGA999" s="14"/>
      <c r="GGB999" s="14"/>
      <c r="GGC999" s="14"/>
      <c r="GGD999" s="14"/>
      <c r="GGE999" s="14"/>
      <c r="GGF999" s="14"/>
      <c r="GGG999" s="14"/>
      <c r="GGH999" s="14"/>
      <c r="GGI999" s="14"/>
      <c r="GGJ999" s="14"/>
      <c r="GGK999" s="14"/>
      <c r="GGL999" s="14"/>
      <c r="GGM999" s="14"/>
      <c r="GGN999" s="14"/>
      <c r="GGO999" s="14"/>
      <c r="GGP999" s="14"/>
      <c r="GGQ999" s="14"/>
      <c r="GGR999" s="14"/>
      <c r="GGS999" s="14"/>
      <c r="GGT999" s="14"/>
      <c r="GGU999" s="14"/>
      <c r="GGV999" s="14"/>
      <c r="GGW999" s="14"/>
      <c r="GGX999" s="14"/>
      <c r="GGY999" s="14"/>
      <c r="GGZ999" s="14"/>
      <c r="GHA999" s="14"/>
      <c r="GHB999" s="14"/>
      <c r="GHC999" s="14"/>
      <c r="GHD999" s="14"/>
      <c r="GHE999" s="14"/>
      <c r="GHF999" s="14"/>
      <c r="GHG999" s="14"/>
      <c r="GHH999" s="14"/>
      <c r="GHI999" s="14"/>
      <c r="GHJ999" s="14"/>
      <c r="GHK999" s="14"/>
      <c r="GHL999" s="14"/>
      <c r="GHM999" s="14"/>
      <c r="GHN999" s="14"/>
      <c r="GHO999" s="14"/>
      <c r="GHP999" s="14"/>
      <c r="GHQ999" s="14"/>
      <c r="GHR999" s="14"/>
      <c r="GHS999" s="14"/>
      <c r="GHT999" s="14"/>
      <c r="GHU999" s="14"/>
      <c r="GHV999" s="14"/>
      <c r="GHW999" s="14"/>
      <c r="GHX999" s="14"/>
      <c r="GHY999" s="14"/>
      <c r="GHZ999" s="14"/>
      <c r="GIA999" s="14"/>
      <c r="GIB999" s="14"/>
      <c r="GIC999" s="14"/>
      <c r="GID999" s="14"/>
      <c r="GIE999" s="14"/>
      <c r="GIF999" s="14"/>
      <c r="GIG999" s="14"/>
      <c r="GIH999" s="14"/>
      <c r="GII999" s="14"/>
      <c r="GIJ999" s="14"/>
      <c r="GIK999" s="14"/>
      <c r="GIL999" s="14"/>
      <c r="GIM999" s="14"/>
      <c r="GIN999" s="14"/>
      <c r="GIO999" s="14"/>
      <c r="GIP999" s="14"/>
      <c r="GIQ999" s="14"/>
      <c r="GIR999" s="14"/>
      <c r="GIS999" s="14"/>
      <c r="GIT999" s="14"/>
      <c r="GIU999" s="14"/>
      <c r="GIV999" s="14"/>
      <c r="GIW999" s="14"/>
      <c r="GIX999" s="14"/>
      <c r="GIY999" s="14"/>
      <c r="GIZ999" s="14"/>
      <c r="GJA999" s="14"/>
      <c r="GJB999" s="14"/>
      <c r="GJC999" s="14"/>
      <c r="GJD999" s="14"/>
      <c r="GJE999" s="14"/>
      <c r="GJF999" s="14"/>
      <c r="GJG999" s="14"/>
      <c r="GJH999" s="14"/>
      <c r="GJI999" s="14"/>
      <c r="GJJ999" s="14"/>
      <c r="GJK999" s="14"/>
      <c r="GJL999" s="14"/>
      <c r="GJM999" s="14"/>
      <c r="GJN999" s="14"/>
      <c r="GJO999" s="14"/>
      <c r="GJP999" s="14"/>
      <c r="GJQ999" s="14"/>
      <c r="GJR999" s="14"/>
      <c r="GJS999" s="14"/>
      <c r="GJT999" s="14"/>
      <c r="GJU999" s="14"/>
      <c r="GJV999" s="14"/>
      <c r="GJW999" s="14"/>
      <c r="GJX999" s="14"/>
      <c r="GJY999" s="14"/>
      <c r="GJZ999" s="14"/>
      <c r="GKA999" s="14"/>
      <c r="GKB999" s="14"/>
      <c r="GKC999" s="14"/>
      <c r="GKD999" s="14"/>
      <c r="GKE999" s="14"/>
      <c r="GKF999" s="14"/>
      <c r="GKG999" s="14"/>
      <c r="GKH999" s="14"/>
      <c r="GKI999" s="14"/>
      <c r="GKJ999" s="14"/>
      <c r="GKK999" s="14"/>
      <c r="GKL999" s="14"/>
      <c r="GKM999" s="14"/>
      <c r="GKN999" s="14"/>
      <c r="GKO999" s="14"/>
      <c r="GKP999" s="14"/>
      <c r="GKQ999" s="14"/>
      <c r="GKR999" s="14"/>
      <c r="GKS999" s="14"/>
      <c r="GKT999" s="14"/>
      <c r="GKU999" s="14"/>
      <c r="GKV999" s="14"/>
      <c r="GKW999" s="14"/>
      <c r="GKX999" s="14"/>
      <c r="GKY999" s="14"/>
      <c r="GKZ999" s="14"/>
      <c r="GLA999" s="14"/>
      <c r="GLB999" s="14"/>
      <c r="GLC999" s="14"/>
      <c r="GLD999" s="14"/>
      <c r="GLE999" s="14"/>
      <c r="GLF999" s="14"/>
      <c r="GLG999" s="14"/>
      <c r="GLH999" s="14"/>
      <c r="GLI999" s="14"/>
      <c r="GLJ999" s="14"/>
      <c r="GLK999" s="14"/>
      <c r="GLL999" s="14"/>
      <c r="GLM999" s="14"/>
      <c r="GLN999" s="14"/>
      <c r="GLO999" s="14"/>
      <c r="GLP999" s="14"/>
      <c r="GLQ999" s="14"/>
      <c r="GLR999" s="14"/>
      <c r="GLS999" s="14"/>
      <c r="GLT999" s="14"/>
      <c r="GLU999" s="14"/>
      <c r="GLV999" s="14"/>
      <c r="GLW999" s="14"/>
      <c r="GLX999" s="14"/>
      <c r="GLY999" s="14"/>
      <c r="GLZ999" s="14"/>
      <c r="GMA999" s="14"/>
      <c r="GMB999" s="14"/>
      <c r="GMC999" s="14"/>
      <c r="GMD999" s="14"/>
      <c r="GME999" s="14"/>
      <c r="GMF999" s="14"/>
      <c r="GMG999" s="14"/>
      <c r="GMH999" s="14"/>
      <c r="GMI999" s="14"/>
      <c r="GMJ999" s="14"/>
      <c r="GMK999" s="14"/>
      <c r="GML999" s="14"/>
      <c r="GMM999" s="14"/>
      <c r="GMN999" s="14"/>
      <c r="GMO999" s="14"/>
      <c r="GMP999" s="14"/>
      <c r="GMQ999" s="14"/>
      <c r="GMR999" s="14"/>
      <c r="GMS999" s="14"/>
      <c r="GMT999" s="14"/>
      <c r="GMU999" s="14"/>
      <c r="GMV999" s="14"/>
      <c r="GMW999" s="14"/>
      <c r="GMX999" s="14"/>
      <c r="GMY999" s="14"/>
      <c r="GMZ999" s="14"/>
      <c r="GNA999" s="14"/>
      <c r="GNB999" s="14"/>
      <c r="GNC999" s="14"/>
      <c r="GND999" s="14"/>
      <c r="GNE999" s="14"/>
      <c r="GNF999" s="14"/>
      <c r="GNG999" s="14"/>
      <c r="GNH999" s="14"/>
      <c r="GNI999" s="14"/>
      <c r="GNJ999" s="14"/>
      <c r="GNK999" s="14"/>
      <c r="GNL999" s="14"/>
      <c r="GNM999" s="14"/>
      <c r="GNN999" s="14"/>
      <c r="GNO999" s="14"/>
      <c r="GNP999" s="14"/>
      <c r="GNQ999" s="14"/>
      <c r="GNR999" s="14"/>
      <c r="GNS999" s="14"/>
      <c r="GNT999" s="14"/>
      <c r="GNU999" s="14"/>
      <c r="GNV999" s="14"/>
      <c r="GNW999" s="14"/>
      <c r="GNX999" s="14"/>
      <c r="GNY999" s="14"/>
      <c r="GNZ999" s="14"/>
      <c r="GOA999" s="14"/>
      <c r="GOB999" s="14"/>
      <c r="GOC999" s="14"/>
      <c r="GOD999" s="14"/>
      <c r="GOE999" s="14"/>
      <c r="GOF999" s="14"/>
      <c r="GOG999" s="14"/>
      <c r="GOH999" s="14"/>
      <c r="GOI999" s="14"/>
      <c r="GOJ999" s="14"/>
      <c r="GOK999" s="14"/>
      <c r="GOL999" s="14"/>
      <c r="GOM999" s="14"/>
      <c r="GON999" s="14"/>
      <c r="GOO999" s="14"/>
      <c r="GOP999" s="14"/>
      <c r="GOQ999" s="14"/>
      <c r="GOR999" s="14"/>
      <c r="GOS999" s="14"/>
      <c r="GOT999" s="14"/>
      <c r="GOU999" s="14"/>
      <c r="GOV999" s="14"/>
      <c r="GOW999" s="14"/>
      <c r="GOX999" s="14"/>
      <c r="GOY999" s="14"/>
      <c r="GOZ999" s="14"/>
      <c r="GPA999" s="14"/>
      <c r="GPB999" s="14"/>
      <c r="GPC999" s="14"/>
      <c r="GPD999" s="14"/>
      <c r="GPE999" s="14"/>
      <c r="GPF999" s="14"/>
      <c r="GPG999" s="14"/>
      <c r="GPH999" s="14"/>
      <c r="GPI999" s="14"/>
      <c r="GPJ999" s="14"/>
      <c r="GPK999" s="14"/>
      <c r="GPL999" s="14"/>
      <c r="GPM999" s="14"/>
      <c r="GPN999" s="14"/>
      <c r="GPO999" s="14"/>
      <c r="GPP999" s="14"/>
      <c r="GPQ999" s="14"/>
      <c r="GPR999" s="14"/>
      <c r="GPS999" s="14"/>
      <c r="GPT999" s="14"/>
      <c r="GPU999" s="14"/>
      <c r="GPV999" s="14"/>
      <c r="GPW999" s="14"/>
      <c r="GPX999" s="14"/>
      <c r="GPY999" s="14"/>
      <c r="GPZ999" s="14"/>
      <c r="GQA999" s="14"/>
      <c r="GQB999" s="14"/>
      <c r="GQC999" s="14"/>
      <c r="GQD999" s="14"/>
      <c r="GQE999" s="14"/>
      <c r="GQF999" s="14"/>
      <c r="GQG999" s="14"/>
      <c r="GQH999" s="14"/>
      <c r="GQI999" s="14"/>
      <c r="GQJ999" s="14"/>
      <c r="GQK999" s="14"/>
      <c r="GQL999" s="14"/>
      <c r="GQM999" s="14"/>
      <c r="GQN999" s="14"/>
      <c r="GQO999" s="14"/>
      <c r="GQP999" s="14"/>
      <c r="GQQ999" s="14"/>
      <c r="GQR999" s="14"/>
      <c r="GQS999" s="14"/>
      <c r="GQT999" s="14"/>
      <c r="GQU999" s="14"/>
      <c r="GQV999" s="14"/>
      <c r="GQW999" s="14"/>
      <c r="GQX999" s="14"/>
      <c r="GQY999" s="14"/>
      <c r="GQZ999" s="14"/>
      <c r="GRA999" s="14"/>
      <c r="GRB999" s="14"/>
      <c r="GRC999" s="14"/>
      <c r="GRD999" s="14"/>
      <c r="GRE999" s="14"/>
      <c r="GRF999" s="14"/>
      <c r="GRG999" s="14"/>
      <c r="GRH999" s="14"/>
      <c r="GRI999" s="14"/>
      <c r="GRJ999" s="14"/>
      <c r="GRK999" s="14"/>
      <c r="GRL999" s="14"/>
      <c r="GRM999" s="14"/>
      <c r="GRN999" s="14"/>
      <c r="GRO999" s="14"/>
      <c r="GRP999" s="14"/>
      <c r="GRQ999" s="14"/>
      <c r="GRR999" s="14"/>
      <c r="GRS999" s="14"/>
      <c r="GRT999" s="14"/>
      <c r="GRU999" s="14"/>
      <c r="GRV999" s="14"/>
      <c r="GRW999" s="14"/>
      <c r="GRX999" s="14"/>
      <c r="GRY999" s="14"/>
      <c r="GRZ999" s="14"/>
      <c r="GSA999" s="14"/>
      <c r="GSB999" s="14"/>
      <c r="GSC999" s="14"/>
      <c r="GSD999" s="14"/>
      <c r="GSE999" s="14"/>
      <c r="GSF999" s="14"/>
      <c r="GSG999" s="14"/>
      <c r="GSH999" s="14"/>
      <c r="GSI999" s="14"/>
      <c r="GSJ999" s="14"/>
      <c r="GSK999" s="14"/>
      <c r="GSL999" s="14"/>
      <c r="GSM999" s="14"/>
      <c r="GSN999" s="14"/>
      <c r="GSO999" s="14"/>
      <c r="GSP999" s="14"/>
      <c r="GSQ999" s="14"/>
      <c r="GSR999" s="14"/>
      <c r="GSS999" s="14"/>
      <c r="GST999" s="14"/>
      <c r="GSU999" s="14"/>
      <c r="GSV999" s="14"/>
      <c r="GSW999" s="14"/>
      <c r="GSX999" s="14"/>
      <c r="GSY999" s="14"/>
      <c r="GSZ999" s="14"/>
      <c r="GTA999" s="14"/>
      <c r="GTB999" s="14"/>
      <c r="GTC999" s="14"/>
      <c r="GTD999" s="14"/>
      <c r="GTE999" s="14"/>
      <c r="GTF999" s="14"/>
      <c r="GTG999" s="14"/>
      <c r="GTH999" s="14"/>
      <c r="GTI999" s="14"/>
      <c r="GTJ999" s="14"/>
      <c r="GTK999" s="14"/>
      <c r="GTL999" s="14"/>
      <c r="GTM999" s="14"/>
      <c r="GTN999" s="14"/>
      <c r="GTO999" s="14"/>
      <c r="GTP999" s="14"/>
      <c r="GTQ999" s="14"/>
      <c r="GTR999" s="14"/>
      <c r="GTS999" s="14"/>
      <c r="GTT999" s="14"/>
      <c r="GTU999" s="14"/>
      <c r="GTV999" s="14"/>
      <c r="GTW999" s="14"/>
      <c r="GTX999" s="14"/>
      <c r="GTY999" s="14"/>
      <c r="GTZ999" s="14"/>
      <c r="GUA999" s="14"/>
      <c r="GUB999" s="14"/>
      <c r="GUC999" s="14"/>
      <c r="GUD999" s="14"/>
      <c r="GUE999" s="14"/>
      <c r="GUF999" s="14"/>
      <c r="GUG999" s="14"/>
      <c r="GUH999" s="14"/>
      <c r="GUI999" s="14"/>
      <c r="GUJ999" s="14"/>
      <c r="GUK999" s="14"/>
      <c r="GUL999" s="14"/>
      <c r="GUM999" s="14"/>
      <c r="GUN999" s="14"/>
      <c r="GUO999" s="14"/>
      <c r="GUP999" s="14"/>
      <c r="GUQ999" s="14"/>
      <c r="GUR999" s="14"/>
      <c r="GUS999" s="14"/>
      <c r="GUT999" s="14"/>
      <c r="GUU999" s="14"/>
      <c r="GUV999" s="14"/>
      <c r="GUW999" s="14"/>
      <c r="GUX999" s="14"/>
      <c r="GUY999" s="14"/>
      <c r="GUZ999" s="14"/>
      <c r="GVA999" s="14"/>
      <c r="GVB999" s="14"/>
      <c r="GVC999" s="14"/>
      <c r="GVD999" s="14"/>
      <c r="GVE999" s="14"/>
      <c r="GVF999" s="14"/>
      <c r="GVG999" s="14"/>
      <c r="GVH999" s="14"/>
      <c r="GVI999" s="14"/>
      <c r="GVJ999" s="14"/>
      <c r="GVK999" s="14"/>
      <c r="GVL999" s="14"/>
      <c r="GVM999" s="14"/>
      <c r="GVN999" s="14"/>
      <c r="GVO999" s="14"/>
      <c r="GVP999" s="14"/>
      <c r="GVQ999" s="14"/>
      <c r="GVR999" s="14"/>
      <c r="GVS999" s="14"/>
      <c r="GVT999" s="14"/>
      <c r="GVU999" s="14"/>
      <c r="GVV999" s="14"/>
      <c r="GVW999" s="14"/>
      <c r="GVX999" s="14"/>
      <c r="GVY999" s="14"/>
      <c r="GVZ999" s="14"/>
      <c r="GWA999" s="14"/>
      <c r="GWB999" s="14"/>
      <c r="GWC999" s="14"/>
      <c r="GWD999" s="14"/>
      <c r="GWE999" s="14"/>
      <c r="GWF999" s="14"/>
      <c r="GWG999" s="14"/>
      <c r="GWH999" s="14"/>
      <c r="GWI999" s="14"/>
      <c r="GWJ999" s="14"/>
      <c r="GWK999" s="14"/>
      <c r="GWL999" s="14"/>
      <c r="GWM999" s="14"/>
      <c r="GWN999" s="14"/>
      <c r="GWO999" s="14"/>
      <c r="GWP999" s="14"/>
      <c r="GWQ999" s="14"/>
      <c r="GWR999" s="14"/>
      <c r="GWS999" s="14"/>
      <c r="GWT999" s="14"/>
      <c r="GWU999" s="14"/>
      <c r="GWV999" s="14"/>
      <c r="GWW999" s="14"/>
      <c r="GWX999" s="14"/>
      <c r="GWY999" s="14"/>
      <c r="GWZ999" s="14"/>
      <c r="GXA999" s="14"/>
      <c r="GXB999" s="14"/>
      <c r="GXC999" s="14"/>
      <c r="GXD999" s="14"/>
      <c r="GXE999" s="14"/>
      <c r="GXF999" s="14"/>
      <c r="GXG999" s="14"/>
      <c r="GXH999" s="14"/>
      <c r="GXI999" s="14"/>
      <c r="GXJ999" s="14"/>
      <c r="GXK999" s="14"/>
      <c r="GXL999" s="14"/>
      <c r="GXM999" s="14"/>
      <c r="GXN999" s="14"/>
      <c r="GXO999" s="14"/>
      <c r="GXP999" s="14"/>
      <c r="GXQ999" s="14"/>
      <c r="GXR999" s="14"/>
      <c r="GXS999" s="14"/>
      <c r="GXT999" s="14"/>
      <c r="GXU999" s="14"/>
      <c r="GXV999" s="14"/>
      <c r="GXW999" s="14"/>
      <c r="GXX999" s="14"/>
      <c r="GXY999" s="14"/>
      <c r="GXZ999" s="14"/>
      <c r="GYA999" s="14"/>
      <c r="GYB999" s="14"/>
      <c r="GYC999" s="14"/>
      <c r="GYD999" s="14"/>
      <c r="GYE999" s="14"/>
      <c r="GYF999" s="14"/>
      <c r="GYG999" s="14"/>
      <c r="GYH999" s="14"/>
      <c r="GYI999" s="14"/>
      <c r="GYJ999" s="14"/>
      <c r="GYK999" s="14"/>
      <c r="GYL999" s="14"/>
      <c r="GYM999" s="14"/>
      <c r="GYN999" s="14"/>
      <c r="GYO999" s="14"/>
      <c r="GYP999" s="14"/>
      <c r="GYQ999" s="14"/>
      <c r="GYR999" s="14"/>
      <c r="GYS999" s="14"/>
      <c r="GYT999" s="14"/>
      <c r="GYU999" s="14"/>
      <c r="GYV999" s="14"/>
      <c r="GYW999" s="14"/>
      <c r="GYX999" s="14"/>
      <c r="GYY999" s="14"/>
      <c r="GYZ999" s="14"/>
      <c r="GZA999" s="14"/>
      <c r="GZB999" s="14"/>
      <c r="GZC999" s="14"/>
      <c r="GZD999" s="14"/>
      <c r="GZE999" s="14"/>
      <c r="GZF999" s="14"/>
      <c r="GZG999" s="14"/>
      <c r="GZH999" s="14"/>
      <c r="GZI999" s="14"/>
      <c r="GZJ999" s="14"/>
      <c r="GZK999" s="14"/>
      <c r="GZL999" s="14"/>
      <c r="GZM999" s="14"/>
      <c r="GZN999" s="14"/>
      <c r="GZO999" s="14"/>
      <c r="GZP999" s="14"/>
      <c r="GZQ999" s="14"/>
      <c r="GZR999" s="14"/>
      <c r="GZS999" s="14"/>
      <c r="GZT999" s="14"/>
      <c r="GZU999" s="14"/>
      <c r="GZV999" s="14"/>
      <c r="GZW999" s="14"/>
      <c r="GZX999" s="14"/>
      <c r="GZY999" s="14"/>
      <c r="GZZ999" s="14"/>
      <c r="HAA999" s="14"/>
      <c r="HAB999" s="14"/>
      <c r="HAC999" s="14"/>
      <c r="HAD999" s="14"/>
      <c r="HAE999" s="14"/>
      <c r="HAF999" s="14"/>
      <c r="HAG999" s="14"/>
      <c r="HAH999" s="14"/>
      <c r="HAI999" s="14"/>
      <c r="HAJ999" s="14"/>
      <c r="HAK999" s="14"/>
      <c r="HAL999" s="14"/>
      <c r="HAM999" s="14"/>
      <c r="HAN999" s="14"/>
      <c r="HAO999" s="14"/>
      <c r="HAP999" s="14"/>
      <c r="HAQ999" s="14"/>
      <c r="HAR999" s="14"/>
      <c r="HAS999" s="14"/>
      <c r="HAT999" s="14"/>
      <c r="HAU999" s="14"/>
      <c r="HAV999" s="14"/>
      <c r="HAW999" s="14"/>
      <c r="HAX999" s="14"/>
      <c r="HAY999" s="14"/>
      <c r="HAZ999" s="14"/>
      <c r="HBA999" s="14"/>
      <c r="HBB999" s="14"/>
      <c r="HBC999" s="14"/>
      <c r="HBD999" s="14"/>
      <c r="HBE999" s="14"/>
      <c r="HBF999" s="14"/>
      <c r="HBG999" s="14"/>
      <c r="HBH999" s="14"/>
      <c r="HBI999" s="14"/>
      <c r="HBJ999" s="14"/>
      <c r="HBK999" s="14"/>
      <c r="HBL999" s="14"/>
      <c r="HBM999" s="14"/>
      <c r="HBN999" s="14"/>
      <c r="HBO999" s="14"/>
      <c r="HBP999" s="14"/>
      <c r="HBQ999" s="14"/>
      <c r="HBR999" s="14"/>
      <c r="HBS999" s="14"/>
      <c r="HBT999" s="14"/>
      <c r="HBU999" s="14"/>
      <c r="HBV999" s="14"/>
      <c r="HBW999" s="14"/>
      <c r="HBX999" s="14"/>
      <c r="HBY999" s="14"/>
      <c r="HBZ999" s="14"/>
      <c r="HCA999" s="14"/>
      <c r="HCB999" s="14"/>
      <c r="HCC999" s="14"/>
      <c r="HCD999" s="14"/>
      <c r="HCE999" s="14"/>
      <c r="HCF999" s="14"/>
      <c r="HCG999" s="14"/>
      <c r="HCH999" s="14"/>
      <c r="HCI999" s="14"/>
      <c r="HCJ999" s="14"/>
      <c r="HCK999" s="14"/>
      <c r="HCL999" s="14"/>
      <c r="HCM999" s="14"/>
      <c r="HCN999" s="14"/>
      <c r="HCO999" s="14"/>
      <c r="HCP999" s="14"/>
      <c r="HCQ999" s="14"/>
      <c r="HCR999" s="14"/>
      <c r="HCS999" s="14"/>
      <c r="HCT999" s="14"/>
      <c r="HCU999" s="14"/>
      <c r="HCV999" s="14"/>
      <c r="HCW999" s="14"/>
      <c r="HCX999" s="14"/>
      <c r="HCY999" s="14"/>
      <c r="HCZ999" s="14"/>
      <c r="HDA999" s="14"/>
      <c r="HDB999" s="14"/>
      <c r="HDC999" s="14"/>
      <c r="HDD999" s="14"/>
      <c r="HDE999" s="14"/>
      <c r="HDF999" s="14"/>
      <c r="HDG999" s="14"/>
      <c r="HDH999" s="14"/>
      <c r="HDI999" s="14"/>
      <c r="HDJ999" s="14"/>
      <c r="HDK999" s="14"/>
      <c r="HDL999" s="14"/>
      <c r="HDM999" s="14"/>
      <c r="HDN999" s="14"/>
      <c r="HDO999" s="14"/>
      <c r="HDP999" s="14"/>
      <c r="HDQ999" s="14"/>
      <c r="HDR999" s="14"/>
      <c r="HDS999" s="14"/>
      <c r="HDT999" s="14"/>
      <c r="HDU999" s="14"/>
      <c r="HDV999" s="14"/>
      <c r="HDW999" s="14"/>
      <c r="HDX999" s="14"/>
      <c r="HDY999" s="14"/>
      <c r="HDZ999" s="14"/>
      <c r="HEA999" s="14"/>
      <c r="HEB999" s="14"/>
      <c r="HEC999" s="14"/>
      <c r="HED999" s="14"/>
      <c r="HEE999" s="14"/>
      <c r="HEF999" s="14"/>
      <c r="HEG999" s="14"/>
      <c r="HEH999" s="14"/>
      <c r="HEI999" s="14"/>
      <c r="HEJ999" s="14"/>
      <c r="HEK999" s="14"/>
      <c r="HEL999" s="14"/>
      <c r="HEM999" s="14"/>
      <c r="HEN999" s="14"/>
      <c r="HEO999" s="14"/>
      <c r="HEP999" s="14"/>
      <c r="HEQ999" s="14"/>
      <c r="HER999" s="14"/>
      <c r="HES999" s="14"/>
      <c r="HET999" s="14"/>
      <c r="HEU999" s="14"/>
      <c r="HEV999" s="14"/>
      <c r="HEW999" s="14"/>
      <c r="HEX999" s="14"/>
      <c r="HEY999" s="14"/>
      <c r="HEZ999" s="14"/>
      <c r="HFA999" s="14"/>
      <c r="HFB999" s="14"/>
      <c r="HFC999" s="14"/>
      <c r="HFD999" s="14"/>
      <c r="HFE999" s="14"/>
      <c r="HFF999" s="14"/>
      <c r="HFG999" s="14"/>
      <c r="HFH999" s="14"/>
      <c r="HFI999" s="14"/>
      <c r="HFJ999" s="14"/>
      <c r="HFK999" s="14"/>
      <c r="HFL999" s="14"/>
      <c r="HFM999" s="14"/>
      <c r="HFN999" s="14"/>
      <c r="HFO999" s="14"/>
      <c r="HFP999" s="14"/>
      <c r="HFQ999" s="14"/>
      <c r="HFR999" s="14"/>
      <c r="HFS999" s="14"/>
      <c r="HFT999" s="14"/>
      <c r="HFU999" s="14"/>
      <c r="HFV999" s="14"/>
      <c r="HFW999" s="14"/>
      <c r="HFX999" s="14"/>
      <c r="HFY999" s="14"/>
      <c r="HFZ999" s="14"/>
      <c r="HGA999" s="14"/>
      <c r="HGB999" s="14"/>
      <c r="HGC999" s="14"/>
      <c r="HGD999" s="14"/>
      <c r="HGE999" s="14"/>
      <c r="HGF999" s="14"/>
      <c r="HGG999" s="14"/>
      <c r="HGH999" s="14"/>
      <c r="HGI999" s="14"/>
      <c r="HGJ999" s="14"/>
      <c r="HGK999" s="14"/>
      <c r="HGL999" s="14"/>
      <c r="HGM999" s="14"/>
      <c r="HGN999" s="14"/>
      <c r="HGO999" s="14"/>
      <c r="HGP999" s="14"/>
      <c r="HGQ999" s="14"/>
      <c r="HGR999" s="14"/>
      <c r="HGS999" s="14"/>
      <c r="HGT999" s="14"/>
      <c r="HGU999" s="14"/>
      <c r="HGV999" s="14"/>
      <c r="HGW999" s="14"/>
      <c r="HGX999" s="14"/>
      <c r="HGY999" s="14"/>
      <c r="HGZ999" s="14"/>
      <c r="HHA999" s="14"/>
      <c r="HHB999" s="14"/>
      <c r="HHC999" s="14"/>
      <c r="HHD999" s="14"/>
      <c r="HHE999" s="14"/>
      <c r="HHF999" s="14"/>
      <c r="HHG999" s="14"/>
      <c r="HHH999" s="14"/>
      <c r="HHI999" s="14"/>
      <c r="HHJ999" s="14"/>
      <c r="HHK999" s="14"/>
      <c r="HHL999" s="14"/>
      <c r="HHM999" s="14"/>
      <c r="HHN999" s="14"/>
      <c r="HHO999" s="14"/>
      <c r="HHP999" s="14"/>
      <c r="HHQ999" s="14"/>
      <c r="HHR999" s="14"/>
      <c r="HHS999" s="14"/>
      <c r="HHT999" s="14"/>
      <c r="HHU999" s="14"/>
      <c r="HHV999" s="14"/>
      <c r="HHW999" s="14"/>
      <c r="HHX999" s="14"/>
      <c r="HHY999" s="14"/>
      <c r="HHZ999" s="14"/>
      <c r="HIA999" s="14"/>
      <c r="HIB999" s="14"/>
      <c r="HIC999" s="14"/>
      <c r="HID999" s="14"/>
      <c r="HIE999" s="14"/>
      <c r="HIF999" s="14"/>
      <c r="HIG999" s="14"/>
      <c r="HIH999" s="14"/>
      <c r="HII999" s="14"/>
      <c r="HIJ999" s="14"/>
      <c r="HIK999" s="14"/>
      <c r="HIL999" s="14"/>
      <c r="HIM999" s="14"/>
      <c r="HIN999" s="14"/>
      <c r="HIO999" s="14"/>
      <c r="HIP999" s="14"/>
      <c r="HIQ999" s="14"/>
      <c r="HIR999" s="14"/>
      <c r="HIS999" s="14"/>
      <c r="HIT999" s="14"/>
      <c r="HIU999" s="14"/>
      <c r="HIV999" s="14"/>
      <c r="HIW999" s="14"/>
      <c r="HIX999" s="14"/>
      <c r="HIY999" s="14"/>
      <c r="HIZ999" s="14"/>
      <c r="HJA999" s="14"/>
      <c r="HJB999" s="14"/>
      <c r="HJC999" s="14"/>
      <c r="HJD999" s="14"/>
      <c r="HJE999" s="14"/>
      <c r="HJF999" s="14"/>
      <c r="HJG999" s="14"/>
      <c r="HJH999" s="14"/>
      <c r="HJI999" s="14"/>
      <c r="HJJ999" s="14"/>
      <c r="HJK999" s="14"/>
      <c r="HJL999" s="14"/>
      <c r="HJM999" s="14"/>
      <c r="HJN999" s="14"/>
      <c r="HJO999" s="14"/>
      <c r="HJP999" s="14"/>
      <c r="HJQ999" s="14"/>
      <c r="HJR999" s="14"/>
      <c r="HJS999" s="14"/>
      <c r="HJT999" s="14"/>
      <c r="HJU999" s="14"/>
      <c r="HJV999" s="14"/>
      <c r="HJW999" s="14"/>
      <c r="HJX999" s="14"/>
      <c r="HJY999" s="14"/>
      <c r="HJZ999" s="14"/>
      <c r="HKA999" s="14"/>
      <c r="HKB999" s="14"/>
      <c r="HKC999" s="14"/>
      <c r="HKD999" s="14"/>
      <c r="HKE999" s="14"/>
      <c r="HKF999" s="14"/>
      <c r="HKG999" s="14"/>
      <c r="HKH999" s="14"/>
      <c r="HKI999" s="14"/>
      <c r="HKJ999" s="14"/>
      <c r="HKK999" s="14"/>
      <c r="HKL999" s="14"/>
      <c r="HKM999" s="14"/>
      <c r="HKN999" s="14"/>
      <c r="HKO999" s="14"/>
      <c r="HKP999" s="14"/>
      <c r="HKQ999" s="14"/>
      <c r="HKR999" s="14"/>
      <c r="HKS999" s="14"/>
      <c r="HKT999" s="14"/>
      <c r="HKU999" s="14"/>
      <c r="HKV999" s="14"/>
      <c r="HKW999" s="14"/>
      <c r="HKX999" s="14"/>
      <c r="HKY999" s="14"/>
      <c r="HKZ999" s="14"/>
      <c r="HLA999" s="14"/>
      <c r="HLB999" s="14"/>
      <c r="HLC999" s="14"/>
      <c r="HLD999" s="14"/>
      <c r="HLE999" s="14"/>
      <c r="HLF999" s="14"/>
      <c r="HLG999" s="14"/>
      <c r="HLH999" s="14"/>
      <c r="HLI999" s="14"/>
      <c r="HLJ999" s="14"/>
      <c r="HLK999" s="14"/>
      <c r="HLL999" s="14"/>
      <c r="HLM999" s="14"/>
      <c r="HLN999" s="14"/>
      <c r="HLO999" s="14"/>
      <c r="HLP999" s="14"/>
      <c r="HLQ999" s="14"/>
      <c r="HLR999" s="14"/>
      <c r="HLS999" s="14"/>
      <c r="HLT999" s="14"/>
      <c r="HLU999" s="14"/>
      <c r="HLV999" s="14"/>
      <c r="HLW999" s="14"/>
      <c r="HLX999" s="14"/>
      <c r="HLY999" s="14"/>
      <c r="HLZ999" s="14"/>
      <c r="HMA999" s="14"/>
      <c r="HMB999" s="14"/>
      <c r="HMC999" s="14"/>
      <c r="HMD999" s="14"/>
      <c r="HME999" s="14"/>
      <c r="HMF999" s="14"/>
      <c r="HMG999" s="14"/>
      <c r="HMH999" s="14"/>
      <c r="HMI999" s="14"/>
      <c r="HMJ999" s="14"/>
      <c r="HMK999" s="14"/>
      <c r="HML999" s="14"/>
      <c r="HMM999" s="14"/>
      <c r="HMN999" s="14"/>
      <c r="HMO999" s="14"/>
      <c r="HMP999" s="14"/>
      <c r="HMQ999" s="14"/>
      <c r="HMR999" s="14"/>
      <c r="HMS999" s="14"/>
      <c r="HMT999" s="14"/>
      <c r="HMU999" s="14"/>
      <c r="HMV999" s="14"/>
      <c r="HMW999" s="14"/>
      <c r="HMX999" s="14"/>
      <c r="HMY999" s="14"/>
      <c r="HMZ999" s="14"/>
      <c r="HNA999" s="14"/>
      <c r="HNB999" s="14"/>
      <c r="HNC999" s="14"/>
      <c r="HND999" s="14"/>
      <c r="HNE999" s="14"/>
      <c r="HNF999" s="14"/>
      <c r="HNG999" s="14"/>
      <c r="HNH999" s="14"/>
      <c r="HNI999" s="14"/>
      <c r="HNJ999" s="14"/>
      <c r="HNK999" s="14"/>
      <c r="HNL999" s="14"/>
      <c r="HNM999" s="14"/>
      <c r="HNN999" s="14"/>
      <c r="HNO999" s="14"/>
      <c r="HNP999" s="14"/>
      <c r="HNQ999" s="14"/>
      <c r="HNR999" s="14"/>
      <c r="HNS999" s="14"/>
      <c r="HNT999" s="14"/>
      <c r="HNU999" s="14"/>
      <c r="HNV999" s="14"/>
      <c r="HNW999" s="14"/>
      <c r="HNX999" s="14"/>
      <c r="HNY999" s="14"/>
      <c r="HNZ999" s="14"/>
      <c r="HOA999" s="14"/>
      <c r="HOB999" s="14"/>
      <c r="HOC999" s="14"/>
      <c r="HOD999" s="14"/>
      <c r="HOE999" s="14"/>
      <c r="HOF999" s="14"/>
      <c r="HOG999" s="14"/>
      <c r="HOH999" s="14"/>
      <c r="HOI999" s="14"/>
      <c r="HOJ999" s="14"/>
      <c r="HOK999" s="14"/>
      <c r="HOL999" s="14"/>
      <c r="HOM999" s="14"/>
      <c r="HON999" s="14"/>
      <c r="HOO999" s="14"/>
      <c r="HOP999" s="14"/>
      <c r="HOQ999" s="14"/>
      <c r="HOR999" s="14"/>
      <c r="HOS999" s="14"/>
      <c r="HOT999" s="14"/>
      <c r="HOU999" s="14"/>
      <c r="HOV999" s="14"/>
      <c r="HOW999" s="14"/>
      <c r="HOX999" s="14"/>
      <c r="HOY999" s="14"/>
      <c r="HOZ999" s="14"/>
      <c r="HPA999" s="14"/>
      <c r="HPB999" s="14"/>
      <c r="HPC999" s="14"/>
      <c r="HPD999" s="14"/>
      <c r="HPE999" s="14"/>
      <c r="HPF999" s="14"/>
      <c r="HPG999" s="14"/>
      <c r="HPH999" s="14"/>
      <c r="HPI999" s="14"/>
      <c r="HPJ999" s="14"/>
      <c r="HPK999" s="14"/>
      <c r="HPL999" s="14"/>
      <c r="HPM999" s="14"/>
      <c r="HPN999" s="14"/>
      <c r="HPO999" s="14"/>
      <c r="HPP999" s="14"/>
      <c r="HPQ999" s="14"/>
      <c r="HPR999" s="14"/>
      <c r="HPS999" s="14"/>
      <c r="HPT999" s="14"/>
      <c r="HPU999" s="14"/>
      <c r="HPV999" s="14"/>
      <c r="HPW999" s="14"/>
      <c r="HPX999" s="14"/>
      <c r="HPY999" s="14"/>
      <c r="HPZ999" s="14"/>
      <c r="HQA999" s="14"/>
      <c r="HQB999" s="14"/>
      <c r="HQC999" s="14"/>
      <c r="HQD999" s="14"/>
      <c r="HQE999" s="14"/>
      <c r="HQF999" s="14"/>
      <c r="HQG999" s="14"/>
      <c r="HQH999" s="14"/>
      <c r="HQI999" s="14"/>
      <c r="HQJ999" s="14"/>
      <c r="HQK999" s="14"/>
      <c r="HQL999" s="14"/>
      <c r="HQM999" s="14"/>
      <c r="HQN999" s="14"/>
      <c r="HQO999" s="14"/>
      <c r="HQP999" s="14"/>
      <c r="HQQ999" s="14"/>
      <c r="HQR999" s="14"/>
      <c r="HQS999" s="14"/>
      <c r="HQT999" s="14"/>
      <c r="HQU999" s="14"/>
      <c r="HQV999" s="14"/>
      <c r="HQW999" s="14"/>
      <c r="HQX999" s="14"/>
      <c r="HQY999" s="14"/>
      <c r="HQZ999" s="14"/>
      <c r="HRA999" s="14"/>
      <c r="HRB999" s="14"/>
      <c r="HRC999" s="14"/>
      <c r="HRD999" s="14"/>
      <c r="HRE999" s="14"/>
      <c r="HRF999" s="14"/>
      <c r="HRG999" s="14"/>
      <c r="HRH999" s="14"/>
      <c r="HRI999" s="14"/>
      <c r="HRJ999" s="14"/>
      <c r="HRK999" s="14"/>
      <c r="HRL999" s="14"/>
      <c r="HRM999" s="14"/>
      <c r="HRN999" s="14"/>
      <c r="HRO999" s="14"/>
      <c r="HRP999" s="14"/>
      <c r="HRQ999" s="14"/>
      <c r="HRR999" s="14"/>
      <c r="HRS999" s="14"/>
      <c r="HRT999" s="14"/>
      <c r="HRU999" s="14"/>
      <c r="HRV999" s="14"/>
      <c r="HRW999" s="14"/>
      <c r="HRX999" s="14"/>
      <c r="HRY999" s="14"/>
      <c r="HRZ999" s="14"/>
      <c r="HSA999" s="14"/>
      <c r="HSB999" s="14"/>
      <c r="HSC999" s="14"/>
      <c r="HSD999" s="14"/>
      <c r="HSE999" s="14"/>
      <c r="HSF999" s="14"/>
      <c r="HSG999" s="14"/>
      <c r="HSH999" s="14"/>
      <c r="HSI999" s="14"/>
      <c r="HSJ999" s="14"/>
      <c r="HSK999" s="14"/>
      <c r="HSL999" s="14"/>
      <c r="HSM999" s="14"/>
      <c r="HSN999" s="14"/>
      <c r="HSO999" s="14"/>
      <c r="HSP999" s="14"/>
      <c r="HSQ999" s="14"/>
      <c r="HSR999" s="14"/>
      <c r="HSS999" s="14"/>
      <c r="HST999" s="14"/>
      <c r="HSU999" s="14"/>
      <c r="HSV999" s="14"/>
      <c r="HSW999" s="14"/>
      <c r="HSX999" s="14"/>
      <c r="HSY999" s="14"/>
      <c r="HSZ999" s="14"/>
      <c r="HTA999" s="14"/>
      <c r="HTB999" s="14"/>
      <c r="HTC999" s="14"/>
      <c r="HTD999" s="14"/>
      <c r="HTE999" s="14"/>
      <c r="HTF999" s="14"/>
      <c r="HTG999" s="14"/>
      <c r="HTH999" s="14"/>
      <c r="HTI999" s="14"/>
      <c r="HTJ999" s="14"/>
      <c r="HTK999" s="14"/>
      <c r="HTL999" s="14"/>
      <c r="HTM999" s="14"/>
      <c r="HTN999" s="14"/>
      <c r="HTO999" s="14"/>
      <c r="HTP999" s="14"/>
      <c r="HTQ999" s="14"/>
      <c r="HTR999" s="14"/>
      <c r="HTS999" s="14"/>
      <c r="HTT999" s="14"/>
      <c r="HTU999" s="14"/>
      <c r="HTV999" s="14"/>
      <c r="HTW999" s="14"/>
      <c r="HTX999" s="14"/>
      <c r="HTY999" s="14"/>
      <c r="HTZ999" s="14"/>
      <c r="HUA999" s="14"/>
      <c r="HUB999" s="14"/>
      <c r="HUC999" s="14"/>
      <c r="HUD999" s="14"/>
      <c r="HUE999" s="14"/>
      <c r="HUF999" s="14"/>
      <c r="HUG999" s="14"/>
      <c r="HUH999" s="14"/>
      <c r="HUI999" s="14"/>
      <c r="HUJ999" s="14"/>
      <c r="HUK999" s="14"/>
      <c r="HUL999" s="14"/>
      <c r="HUM999" s="14"/>
      <c r="HUN999" s="14"/>
      <c r="HUO999" s="14"/>
      <c r="HUP999" s="14"/>
      <c r="HUQ999" s="14"/>
      <c r="HUR999" s="14"/>
      <c r="HUS999" s="14"/>
      <c r="HUT999" s="14"/>
      <c r="HUU999" s="14"/>
      <c r="HUV999" s="14"/>
      <c r="HUW999" s="14"/>
      <c r="HUX999" s="14"/>
      <c r="HUY999" s="14"/>
      <c r="HUZ999" s="14"/>
      <c r="HVA999" s="14"/>
      <c r="HVB999" s="14"/>
      <c r="HVC999" s="14"/>
      <c r="HVD999" s="14"/>
      <c r="HVE999" s="14"/>
      <c r="HVF999" s="14"/>
      <c r="HVG999" s="14"/>
      <c r="HVH999" s="14"/>
      <c r="HVI999" s="14"/>
      <c r="HVJ999" s="14"/>
      <c r="HVK999" s="14"/>
      <c r="HVL999" s="14"/>
      <c r="HVM999" s="14"/>
      <c r="HVN999" s="14"/>
      <c r="HVO999" s="14"/>
      <c r="HVP999" s="14"/>
      <c r="HVQ999" s="14"/>
      <c r="HVR999" s="14"/>
      <c r="HVS999" s="14"/>
      <c r="HVT999" s="14"/>
      <c r="HVU999" s="14"/>
      <c r="HVV999" s="14"/>
      <c r="HVW999" s="14"/>
      <c r="HVX999" s="14"/>
      <c r="HVY999" s="14"/>
      <c r="HVZ999" s="14"/>
      <c r="HWA999" s="14"/>
      <c r="HWB999" s="14"/>
      <c r="HWC999" s="14"/>
      <c r="HWD999" s="14"/>
      <c r="HWE999" s="14"/>
      <c r="HWF999" s="14"/>
      <c r="HWG999" s="14"/>
      <c r="HWH999" s="14"/>
      <c r="HWI999" s="14"/>
      <c r="HWJ999" s="14"/>
      <c r="HWK999" s="14"/>
      <c r="HWL999" s="14"/>
      <c r="HWM999" s="14"/>
      <c r="HWN999" s="14"/>
      <c r="HWO999" s="14"/>
      <c r="HWP999" s="14"/>
      <c r="HWQ999" s="14"/>
      <c r="HWR999" s="14"/>
      <c r="HWS999" s="14"/>
      <c r="HWT999" s="14"/>
      <c r="HWU999" s="14"/>
      <c r="HWV999" s="14"/>
      <c r="HWW999" s="14"/>
      <c r="HWX999" s="14"/>
      <c r="HWY999" s="14"/>
      <c r="HWZ999" s="14"/>
      <c r="HXA999" s="14"/>
      <c r="HXB999" s="14"/>
      <c r="HXC999" s="14"/>
      <c r="HXD999" s="14"/>
      <c r="HXE999" s="14"/>
      <c r="HXF999" s="14"/>
      <c r="HXG999" s="14"/>
      <c r="HXH999" s="14"/>
      <c r="HXI999" s="14"/>
      <c r="HXJ999" s="14"/>
      <c r="HXK999" s="14"/>
      <c r="HXL999" s="14"/>
      <c r="HXM999" s="14"/>
      <c r="HXN999" s="14"/>
      <c r="HXO999" s="14"/>
      <c r="HXP999" s="14"/>
      <c r="HXQ999" s="14"/>
      <c r="HXR999" s="14"/>
      <c r="HXS999" s="14"/>
      <c r="HXT999" s="14"/>
      <c r="HXU999" s="14"/>
      <c r="HXV999" s="14"/>
      <c r="HXW999" s="14"/>
      <c r="HXX999" s="14"/>
      <c r="HXY999" s="14"/>
      <c r="HXZ999" s="14"/>
      <c r="HYA999" s="14"/>
      <c r="HYB999" s="14"/>
      <c r="HYC999" s="14"/>
      <c r="HYD999" s="14"/>
      <c r="HYE999" s="14"/>
      <c r="HYF999" s="14"/>
      <c r="HYG999" s="14"/>
      <c r="HYH999" s="14"/>
      <c r="HYI999" s="14"/>
      <c r="HYJ999" s="14"/>
      <c r="HYK999" s="14"/>
      <c r="HYL999" s="14"/>
      <c r="HYM999" s="14"/>
      <c r="HYN999" s="14"/>
      <c r="HYO999" s="14"/>
      <c r="HYP999" s="14"/>
      <c r="HYQ999" s="14"/>
      <c r="HYR999" s="14"/>
      <c r="HYS999" s="14"/>
      <c r="HYT999" s="14"/>
      <c r="HYU999" s="14"/>
      <c r="HYV999" s="14"/>
      <c r="HYW999" s="14"/>
      <c r="HYX999" s="14"/>
      <c r="HYY999" s="14"/>
      <c r="HYZ999" s="14"/>
      <c r="HZA999" s="14"/>
      <c r="HZB999" s="14"/>
      <c r="HZC999" s="14"/>
      <c r="HZD999" s="14"/>
      <c r="HZE999" s="14"/>
      <c r="HZF999" s="14"/>
      <c r="HZG999" s="14"/>
      <c r="HZH999" s="14"/>
      <c r="HZI999" s="14"/>
      <c r="HZJ999" s="14"/>
      <c r="HZK999" s="14"/>
      <c r="HZL999" s="14"/>
      <c r="HZM999" s="14"/>
      <c r="HZN999" s="14"/>
      <c r="HZO999" s="14"/>
      <c r="HZP999" s="14"/>
      <c r="HZQ999" s="14"/>
      <c r="HZR999" s="14"/>
      <c r="HZS999" s="14"/>
      <c r="HZT999" s="14"/>
      <c r="HZU999" s="14"/>
      <c r="HZV999" s="14"/>
      <c r="HZW999" s="14"/>
      <c r="HZX999" s="14"/>
      <c r="HZY999" s="14"/>
      <c r="HZZ999" s="14"/>
      <c r="IAA999" s="14"/>
      <c r="IAB999" s="14"/>
      <c r="IAC999" s="14"/>
      <c r="IAD999" s="14"/>
      <c r="IAE999" s="14"/>
      <c r="IAF999" s="14"/>
      <c r="IAG999" s="14"/>
      <c r="IAH999" s="14"/>
      <c r="IAI999" s="14"/>
      <c r="IAJ999" s="14"/>
      <c r="IAK999" s="14"/>
      <c r="IAL999" s="14"/>
      <c r="IAM999" s="14"/>
      <c r="IAN999" s="14"/>
      <c r="IAO999" s="14"/>
      <c r="IAP999" s="14"/>
      <c r="IAQ999" s="14"/>
      <c r="IAR999" s="14"/>
      <c r="IAS999" s="14"/>
      <c r="IAT999" s="14"/>
      <c r="IAU999" s="14"/>
      <c r="IAV999" s="14"/>
      <c r="IAW999" s="14"/>
      <c r="IAX999" s="14"/>
      <c r="IAY999" s="14"/>
      <c r="IAZ999" s="14"/>
      <c r="IBA999" s="14"/>
      <c r="IBB999" s="14"/>
      <c r="IBC999" s="14"/>
      <c r="IBD999" s="14"/>
      <c r="IBE999" s="14"/>
      <c r="IBF999" s="14"/>
      <c r="IBG999" s="14"/>
      <c r="IBH999" s="14"/>
      <c r="IBI999" s="14"/>
      <c r="IBJ999" s="14"/>
      <c r="IBK999" s="14"/>
      <c r="IBL999" s="14"/>
      <c r="IBM999" s="14"/>
      <c r="IBN999" s="14"/>
      <c r="IBO999" s="14"/>
      <c r="IBP999" s="14"/>
      <c r="IBQ999" s="14"/>
      <c r="IBR999" s="14"/>
      <c r="IBS999" s="14"/>
      <c r="IBT999" s="14"/>
      <c r="IBU999" s="14"/>
      <c r="IBV999" s="14"/>
      <c r="IBW999" s="14"/>
      <c r="IBX999" s="14"/>
      <c r="IBY999" s="14"/>
      <c r="IBZ999" s="14"/>
      <c r="ICA999" s="14"/>
      <c r="ICB999" s="14"/>
      <c r="ICC999" s="14"/>
      <c r="ICD999" s="14"/>
      <c r="ICE999" s="14"/>
      <c r="ICF999" s="14"/>
      <c r="ICG999" s="14"/>
      <c r="ICH999" s="14"/>
      <c r="ICI999" s="14"/>
      <c r="ICJ999" s="14"/>
      <c r="ICK999" s="14"/>
      <c r="ICL999" s="14"/>
      <c r="ICM999" s="14"/>
      <c r="ICN999" s="14"/>
      <c r="ICO999" s="14"/>
      <c r="ICP999" s="14"/>
      <c r="ICQ999" s="14"/>
      <c r="ICR999" s="14"/>
      <c r="ICS999" s="14"/>
      <c r="ICT999" s="14"/>
      <c r="ICU999" s="14"/>
      <c r="ICV999" s="14"/>
      <c r="ICW999" s="14"/>
      <c r="ICX999" s="14"/>
      <c r="ICY999" s="14"/>
      <c r="ICZ999" s="14"/>
      <c r="IDA999" s="14"/>
      <c r="IDB999" s="14"/>
      <c r="IDC999" s="14"/>
      <c r="IDD999" s="14"/>
      <c r="IDE999" s="14"/>
      <c r="IDF999" s="14"/>
      <c r="IDG999" s="14"/>
      <c r="IDH999" s="14"/>
      <c r="IDI999" s="14"/>
      <c r="IDJ999" s="14"/>
      <c r="IDK999" s="14"/>
      <c r="IDL999" s="14"/>
      <c r="IDM999" s="14"/>
      <c r="IDN999" s="14"/>
      <c r="IDO999" s="14"/>
      <c r="IDP999" s="14"/>
      <c r="IDQ999" s="14"/>
      <c r="IDR999" s="14"/>
      <c r="IDS999" s="14"/>
      <c r="IDT999" s="14"/>
      <c r="IDU999" s="14"/>
      <c r="IDV999" s="14"/>
      <c r="IDW999" s="14"/>
      <c r="IDX999" s="14"/>
      <c r="IDY999" s="14"/>
      <c r="IDZ999" s="14"/>
      <c r="IEA999" s="14"/>
      <c r="IEB999" s="14"/>
      <c r="IEC999" s="14"/>
      <c r="IED999" s="14"/>
      <c r="IEE999" s="14"/>
      <c r="IEF999" s="14"/>
      <c r="IEG999" s="14"/>
      <c r="IEH999" s="14"/>
      <c r="IEI999" s="14"/>
      <c r="IEJ999" s="14"/>
      <c r="IEK999" s="14"/>
      <c r="IEL999" s="14"/>
      <c r="IEM999" s="14"/>
      <c r="IEN999" s="14"/>
      <c r="IEO999" s="14"/>
      <c r="IEP999" s="14"/>
      <c r="IEQ999" s="14"/>
      <c r="IER999" s="14"/>
      <c r="IES999" s="14"/>
      <c r="IET999" s="14"/>
      <c r="IEU999" s="14"/>
      <c r="IEV999" s="14"/>
      <c r="IEW999" s="14"/>
      <c r="IEX999" s="14"/>
      <c r="IEY999" s="14"/>
      <c r="IEZ999" s="14"/>
      <c r="IFA999" s="14"/>
      <c r="IFB999" s="14"/>
      <c r="IFC999" s="14"/>
      <c r="IFD999" s="14"/>
      <c r="IFE999" s="14"/>
      <c r="IFF999" s="14"/>
      <c r="IFG999" s="14"/>
      <c r="IFH999" s="14"/>
      <c r="IFI999" s="14"/>
      <c r="IFJ999" s="14"/>
      <c r="IFK999" s="14"/>
      <c r="IFL999" s="14"/>
      <c r="IFM999" s="14"/>
      <c r="IFN999" s="14"/>
      <c r="IFO999" s="14"/>
      <c r="IFP999" s="14"/>
      <c r="IFQ999" s="14"/>
      <c r="IFR999" s="14"/>
      <c r="IFS999" s="14"/>
      <c r="IFT999" s="14"/>
      <c r="IFU999" s="14"/>
      <c r="IFV999" s="14"/>
      <c r="IFW999" s="14"/>
      <c r="IFX999" s="14"/>
      <c r="IFY999" s="14"/>
      <c r="IFZ999" s="14"/>
      <c r="IGA999" s="14"/>
      <c r="IGB999" s="14"/>
      <c r="IGC999" s="14"/>
      <c r="IGD999" s="14"/>
      <c r="IGE999" s="14"/>
      <c r="IGF999" s="14"/>
      <c r="IGG999" s="14"/>
      <c r="IGH999" s="14"/>
      <c r="IGI999" s="14"/>
      <c r="IGJ999" s="14"/>
      <c r="IGK999" s="14"/>
      <c r="IGL999" s="14"/>
      <c r="IGM999" s="14"/>
      <c r="IGN999" s="14"/>
      <c r="IGO999" s="14"/>
      <c r="IGP999" s="14"/>
      <c r="IGQ999" s="14"/>
      <c r="IGR999" s="14"/>
      <c r="IGS999" s="14"/>
      <c r="IGT999" s="14"/>
      <c r="IGU999" s="14"/>
      <c r="IGV999" s="14"/>
      <c r="IGW999" s="14"/>
      <c r="IGX999" s="14"/>
      <c r="IGY999" s="14"/>
      <c r="IGZ999" s="14"/>
      <c r="IHA999" s="14"/>
      <c r="IHB999" s="14"/>
      <c r="IHC999" s="14"/>
      <c r="IHD999" s="14"/>
      <c r="IHE999" s="14"/>
      <c r="IHF999" s="14"/>
      <c r="IHG999" s="14"/>
      <c r="IHH999" s="14"/>
      <c r="IHI999" s="14"/>
      <c r="IHJ999" s="14"/>
      <c r="IHK999" s="14"/>
      <c r="IHL999" s="14"/>
      <c r="IHM999" s="14"/>
      <c r="IHN999" s="14"/>
      <c r="IHO999" s="14"/>
      <c r="IHP999" s="14"/>
      <c r="IHQ999" s="14"/>
      <c r="IHR999" s="14"/>
      <c r="IHS999" s="14"/>
      <c r="IHT999" s="14"/>
      <c r="IHU999" s="14"/>
      <c r="IHV999" s="14"/>
      <c r="IHW999" s="14"/>
      <c r="IHX999" s="14"/>
      <c r="IHY999" s="14"/>
      <c r="IHZ999" s="14"/>
      <c r="IIA999" s="14"/>
      <c r="IIB999" s="14"/>
      <c r="IIC999" s="14"/>
      <c r="IID999" s="14"/>
      <c r="IIE999" s="14"/>
      <c r="IIF999" s="14"/>
      <c r="IIG999" s="14"/>
      <c r="IIH999" s="14"/>
      <c r="III999" s="14"/>
      <c r="IIJ999" s="14"/>
      <c r="IIK999" s="14"/>
      <c r="IIL999" s="14"/>
      <c r="IIM999" s="14"/>
      <c r="IIN999" s="14"/>
      <c r="IIO999" s="14"/>
      <c r="IIP999" s="14"/>
      <c r="IIQ999" s="14"/>
      <c r="IIR999" s="14"/>
      <c r="IIS999" s="14"/>
      <c r="IIT999" s="14"/>
      <c r="IIU999" s="14"/>
      <c r="IIV999" s="14"/>
      <c r="IIW999" s="14"/>
      <c r="IIX999" s="14"/>
      <c r="IIY999" s="14"/>
      <c r="IIZ999" s="14"/>
      <c r="IJA999" s="14"/>
      <c r="IJB999" s="14"/>
      <c r="IJC999" s="14"/>
      <c r="IJD999" s="14"/>
      <c r="IJE999" s="14"/>
      <c r="IJF999" s="14"/>
      <c r="IJG999" s="14"/>
      <c r="IJH999" s="14"/>
      <c r="IJI999" s="14"/>
      <c r="IJJ999" s="14"/>
      <c r="IJK999" s="14"/>
      <c r="IJL999" s="14"/>
      <c r="IJM999" s="14"/>
      <c r="IJN999" s="14"/>
      <c r="IJO999" s="14"/>
      <c r="IJP999" s="14"/>
      <c r="IJQ999" s="14"/>
      <c r="IJR999" s="14"/>
      <c r="IJS999" s="14"/>
      <c r="IJT999" s="14"/>
      <c r="IJU999" s="14"/>
      <c r="IJV999" s="14"/>
      <c r="IJW999" s="14"/>
      <c r="IJX999" s="14"/>
      <c r="IJY999" s="14"/>
      <c r="IJZ999" s="14"/>
      <c r="IKA999" s="14"/>
      <c r="IKB999" s="14"/>
      <c r="IKC999" s="14"/>
      <c r="IKD999" s="14"/>
      <c r="IKE999" s="14"/>
      <c r="IKF999" s="14"/>
      <c r="IKG999" s="14"/>
      <c r="IKH999" s="14"/>
      <c r="IKI999" s="14"/>
      <c r="IKJ999" s="14"/>
      <c r="IKK999" s="14"/>
      <c r="IKL999" s="14"/>
      <c r="IKM999" s="14"/>
      <c r="IKN999" s="14"/>
      <c r="IKO999" s="14"/>
      <c r="IKP999" s="14"/>
      <c r="IKQ999" s="14"/>
      <c r="IKR999" s="14"/>
      <c r="IKS999" s="14"/>
      <c r="IKT999" s="14"/>
      <c r="IKU999" s="14"/>
      <c r="IKV999" s="14"/>
      <c r="IKW999" s="14"/>
      <c r="IKX999" s="14"/>
      <c r="IKY999" s="14"/>
      <c r="IKZ999" s="14"/>
      <c r="ILA999" s="14"/>
      <c r="ILB999" s="14"/>
      <c r="ILC999" s="14"/>
      <c r="ILD999" s="14"/>
      <c r="ILE999" s="14"/>
      <c r="ILF999" s="14"/>
      <c r="ILG999" s="14"/>
      <c r="ILH999" s="14"/>
      <c r="ILI999" s="14"/>
      <c r="ILJ999" s="14"/>
      <c r="ILK999" s="14"/>
      <c r="ILL999" s="14"/>
      <c r="ILM999" s="14"/>
      <c r="ILN999" s="14"/>
      <c r="ILO999" s="14"/>
      <c r="ILP999" s="14"/>
      <c r="ILQ999" s="14"/>
      <c r="ILR999" s="14"/>
      <c r="ILS999" s="14"/>
      <c r="ILT999" s="14"/>
      <c r="ILU999" s="14"/>
      <c r="ILV999" s="14"/>
      <c r="ILW999" s="14"/>
      <c r="ILX999" s="14"/>
      <c r="ILY999" s="14"/>
      <c r="ILZ999" s="14"/>
      <c r="IMA999" s="14"/>
      <c r="IMB999" s="14"/>
      <c r="IMC999" s="14"/>
      <c r="IMD999" s="14"/>
      <c r="IME999" s="14"/>
      <c r="IMF999" s="14"/>
      <c r="IMG999" s="14"/>
      <c r="IMH999" s="14"/>
      <c r="IMI999" s="14"/>
      <c r="IMJ999" s="14"/>
      <c r="IMK999" s="14"/>
      <c r="IML999" s="14"/>
      <c r="IMM999" s="14"/>
      <c r="IMN999" s="14"/>
      <c r="IMO999" s="14"/>
      <c r="IMP999" s="14"/>
      <c r="IMQ999" s="14"/>
      <c r="IMR999" s="14"/>
      <c r="IMS999" s="14"/>
      <c r="IMT999" s="14"/>
      <c r="IMU999" s="14"/>
      <c r="IMV999" s="14"/>
      <c r="IMW999" s="14"/>
      <c r="IMX999" s="14"/>
      <c r="IMY999" s="14"/>
      <c r="IMZ999" s="14"/>
      <c r="INA999" s="14"/>
      <c r="INB999" s="14"/>
      <c r="INC999" s="14"/>
      <c r="IND999" s="14"/>
      <c r="INE999" s="14"/>
      <c r="INF999" s="14"/>
      <c r="ING999" s="14"/>
      <c r="INH999" s="14"/>
      <c r="INI999" s="14"/>
      <c r="INJ999" s="14"/>
      <c r="INK999" s="14"/>
      <c r="INL999" s="14"/>
      <c r="INM999" s="14"/>
      <c r="INN999" s="14"/>
      <c r="INO999" s="14"/>
      <c r="INP999" s="14"/>
      <c r="INQ999" s="14"/>
      <c r="INR999" s="14"/>
      <c r="INS999" s="14"/>
      <c r="INT999" s="14"/>
      <c r="INU999" s="14"/>
      <c r="INV999" s="14"/>
      <c r="INW999" s="14"/>
      <c r="INX999" s="14"/>
      <c r="INY999" s="14"/>
      <c r="INZ999" s="14"/>
      <c r="IOA999" s="14"/>
      <c r="IOB999" s="14"/>
      <c r="IOC999" s="14"/>
      <c r="IOD999" s="14"/>
      <c r="IOE999" s="14"/>
      <c r="IOF999" s="14"/>
      <c r="IOG999" s="14"/>
      <c r="IOH999" s="14"/>
      <c r="IOI999" s="14"/>
      <c r="IOJ999" s="14"/>
      <c r="IOK999" s="14"/>
      <c r="IOL999" s="14"/>
      <c r="IOM999" s="14"/>
      <c r="ION999" s="14"/>
      <c r="IOO999" s="14"/>
      <c r="IOP999" s="14"/>
      <c r="IOQ999" s="14"/>
      <c r="IOR999" s="14"/>
      <c r="IOS999" s="14"/>
      <c r="IOT999" s="14"/>
      <c r="IOU999" s="14"/>
      <c r="IOV999" s="14"/>
      <c r="IOW999" s="14"/>
      <c r="IOX999" s="14"/>
      <c r="IOY999" s="14"/>
      <c r="IOZ999" s="14"/>
      <c r="IPA999" s="14"/>
      <c r="IPB999" s="14"/>
      <c r="IPC999" s="14"/>
      <c r="IPD999" s="14"/>
      <c r="IPE999" s="14"/>
      <c r="IPF999" s="14"/>
      <c r="IPG999" s="14"/>
      <c r="IPH999" s="14"/>
      <c r="IPI999" s="14"/>
      <c r="IPJ999" s="14"/>
      <c r="IPK999" s="14"/>
      <c r="IPL999" s="14"/>
      <c r="IPM999" s="14"/>
      <c r="IPN999" s="14"/>
      <c r="IPO999" s="14"/>
      <c r="IPP999" s="14"/>
      <c r="IPQ999" s="14"/>
      <c r="IPR999" s="14"/>
      <c r="IPS999" s="14"/>
      <c r="IPT999" s="14"/>
      <c r="IPU999" s="14"/>
      <c r="IPV999" s="14"/>
      <c r="IPW999" s="14"/>
      <c r="IPX999" s="14"/>
      <c r="IPY999" s="14"/>
      <c r="IPZ999" s="14"/>
      <c r="IQA999" s="14"/>
      <c r="IQB999" s="14"/>
      <c r="IQC999" s="14"/>
      <c r="IQD999" s="14"/>
      <c r="IQE999" s="14"/>
      <c r="IQF999" s="14"/>
      <c r="IQG999" s="14"/>
      <c r="IQH999" s="14"/>
      <c r="IQI999" s="14"/>
      <c r="IQJ999" s="14"/>
      <c r="IQK999" s="14"/>
      <c r="IQL999" s="14"/>
      <c r="IQM999" s="14"/>
      <c r="IQN999" s="14"/>
      <c r="IQO999" s="14"/>
      <c r="IQP999" s="14"/>
      <c r="IQQ999" s="14"/>
      <c r="IQR999" s="14"/>
      <c r="IQS999" s="14"/>
      <c r="IQT999" s="14"/>
      <c r="IQU999" s="14"/>
      <c r="IQV999" s="14"/>
      <c r="IQW999" s="14"/>
      <c r="IQX999" s="14"/>
      <c r="IQY999" s="14"/>
      <c r="IQZ999" s="14"/>
      <c r="IRA999" s="14"/>
      <c r="IRB999" s="14"/>
      <c r="IRC999" s="14"/>
      <c r="IRD999" s="14"/>
      <c r="IRE999" s="14"/>
      <c r="IRF999" s="14"/>
      <c r="IRG999" s="14"/>
      <c r="IRH999" s="14"/>
      <c r="IRI999" s="14"/>
      <c r="IRJ999" s="14"/>
      <c r="IRK999" s="14"/>
      <c r="IRL999" s="14"/>
      <c r="IRM999" s="14"/>
      <c r="IRN999" s="14"/>
      <c r="IRO999" s="14"/>
      <c r="IRP999" s="14"/>
      <c r="IRQ999" s="14"/>
      <c r="IRR999" s="14"/>
      <c r="IRS999" s="14"/>
      <c r="IRT999" s="14"/>
      <c r="IRU999" s="14"/>
      <c r="IRV999" s="14"/>
      <c r="IRW999" s="14"/>
      <c r="IRX999" s="14"/>
      <c r="IRY999" s="14"/>
      <c r="IRZ999" s="14"/>
      <c r="ISA999" s="14"/>
      <c r="ISB999" s="14"/>
      <c r="ISC999" s="14"/>
      <c r="ISD999" s="14"/>
      <c r="ISE999" s="14"/>
      <c r="ISF999" s="14"/>
      <c r="ISG999" s="14"/>
      <c r="ISH999" s="14"/>
      <c r="ISI999" s="14"/>
      <c r="ISJ999" s="14"/>
      <c r="ISK999" s="14"/>
      <c r="ISL999" s="14"/>
      <c r="ISM999" s="14"/>
      <c r="ISN999" s="14"/>
      <c r="ISO999" s="14"/>
      <c r="ISP999" s="14"/>
      <c r="ISQ999" s="14"/>
      <c r="ISR999" s="14"/>
      <c r="ISS999" s="14"/>
      <c r="IST999" s="14"/>
      <c r="ISU999" s="14"/>
      <c r="ISV999" s="14"/>
      <c r="ISW999" s="14"/>
      <c r="ISX999" s="14"/>
      <c r="ISY999" s="14"/>
      <c r="ISZ999" s="14"/>
      <c r="ITA999" s="14"/>
      <c r="ITB999" s="14"/>
      <c r="ITC999" s="14"/>
      <c r="ITD999" s="14"/>
      <c r="ITE999" s="14"/>
      <c r="ITF999" s="14"/>
      <c r="ITG999" s="14"/>
      <c r="ITH999" s="14"/>
      <c r="ITI999" s="14"/>
      <c r="ITJ999" s="14"/>
      <c r="ITK999" s="14"/>
      <c r="ITL999" s="14"/>
      <c r="ITM999" s="14"/>
      <c r="ITN999" s="14"/>
      <c r="ITO999" s="14"/>
      <c r="ITP999" s="14"/>
      <c r="ITQ999" s="14"/>
      <c r="ITR999" s="14"/>
      <c r="ITS999" s="14"/>
      <c r="ITT999" s="14"/>
      <c r="ITU999" s="14"/>
      <c r="ITV999" s="14"/>
      <c r="ITW999" s="14"/>
      <c r="ITX999" s="14"/>
      <c r="ITY999" s="14"/>
      <c r="ITZ999" s="14"/>
      <c r="IUA999" s="14"/>
      <c r="IUB999" s="14"/>
      <c r="IUC999" s="14"/>
      <c r="IUD999" s="14"/>
      <c r="IUE999" s="14"/>
      <c r="IUF999" s="14"/>
      <c r="IUG999" s="14"/>
      <c r="IUH999" s="14"/>
      <c r="IUI999" s="14"/>
      <c r="IUJ999" s="14"/>
      <c r="IUK999" s="14"/>
      <c r="IUL999" s="14"/>
      <c r="IUM999" s="14"/>
      <c r="IUN999" s="14"/>
      <c r="IUO999" s="14"/>
      <c r="IUP999" s="14"/>
      <c r="IUQ999" s="14"/>
      <c r="IUR999" s="14"/>
      <c r="IUS999" s="14"/>
      <c r="IUT999" s="14"/>
      <c r="IUU999" s="14"/>
      <c r="IUV999" s="14"/>
      <c r="IUW999" s="14"/>
      <c r="IUX999" s="14"/>
      <c r="IUY999" s="14"/>
      <c r="IUZ999" s="14"/>
      <c r="IVA999" s="14"/>
      <c r="IVB999" s="14"/>
      <c r="IVC999" s="14"/>
      <c r="IVD999" s="14"/>
      <c r="IVE999" s="14"/>
      <c r="IVF999" s="14"/>
      <c r="IVG999" s="14"/>
      <c r="IVH999" s="14"/>
      <c r="IVI999" s="14"/>
      <c r="IVJ999" s="14"/>
      <c r="IVK999" s="14"/>
      <c r="IVL999" s="14"/>
      <c r="IVM999" s="14"/>
      <c r="IVN999" s="14"/>
      <c r="IVO999" s="14"/>
      <c r="IVP999" s="14"/>
      <c r="IVQ999" s="14"/>
      <c r="IVR999" s="14"/>
      <c r="IVS999" s="14"/>
      <c r="IVT999" s="14"/>
      <c r="IVU999" s="14"/>
      <c r="IVV999" s="14"/>
      <c r="IVW999" s="14"/>
      <c r="IVX999" s="14"/>
      <c r="IVY999" s="14"/>
      <c r="IVZ999" s="14"/>
      <c r="IWA999" s="14"/>
      <c r="IWB999" s="14"/>
      <c r="IWC999" s="14"/>
      <c r="IWD999" s="14"/>
      <c r="IWE999" s="14"/>
      <c r="IWF999" s="14"/>
      <c r="IWG999" s="14"/>
      <c r="IWH999" s="14"/>
      <c r="IWI999" s="14"/>
      <c r="IWJ999" s="14"/>
      <c r="IWK999" s="14"/>
      <c r="IWL999" s="14"/>
      <c r="IWM999" s="14"/>
      <c r="IWN999" s="14"/>
      <c r="IWO999" s="14"/>
      <c r="IWP999" s="14"/>
      <c r="IWQ999" s="14"/>
      <c r="IWR999" s="14"/>
      <c r="IWS999" s="14"/>
      <c r="IWT999" s="14"/>
      <c r="IWU999" s="14"/>
      <c r="IWV999" s="14"/>
      <c r="IWW999" s="14"/>
      <c r="IWX999" s="14"/>
      <c r="IWY999" s="14"/>
      <c r="IWZ999" s="14"/>
      <c r="IXA999" s="14"/>
      <c r="IXB999" s="14"/>
      <c r="IXC999" s="14"/>
      <c r="IXD999" s="14"/>
      <c r="IXE999" s="14"/>
      <c r="IXF999" s="14"/>
      <c r="IXG999" s="14"/>
      <c r="IXH999" s="14"/>
      <c r="IXI999" s="14"/>
      <c r="IXJ999" s="14"/>
      <c r="IXK999" s="14"/>
      <c r="IXL999" s="14"/>
      <c r="IXM999" s="14"/>
      <c r="IXN999" s="14"/>
      <c r="IXO999" s="14"/>
      <c r="IXP999" s="14"/>
      <c r="IXQ999" s="14"/>
      <c r="IXR999" s="14"/>
      <c r="IXS999" s="14"/>
      <c r="IXT999" s="14"/>
      <c r="IXU999" s="14"/>
      <c r="IXV999" s="14"/>
      <c r="IXW999" s="14"/>
      <c r="IXX999" s="14"/>
      <c r="IXY999" s="14"/>
      <c r="IXZ999" s="14"/>
      <c r="IYA999" s="14"/>
      <c r="IYB999" s="14"/>
      <c r="IYC999" s="14"/>
      <c r="IYD999" s="14"/>
      <c r="IYE999" s="14"/>
      <c r="IYF999" s="14"/>
      <c r="IYG999" s="14"/>
      <c r="IYH999" s="14"/>
      <c r="IYI999" s="14"/>
      <c r="IYJ999" s="14"/>
      <c r="IYK999" s="14"/>
      <c r="IYL999" s="14"/>
      <c r="IYM999" s="14"/>
      <c r="IYN999" s="14"/>
      <c r="IYO999" s="14"/>
      <c r="IYP999" s="14"/>
      <c r="IYQ999" s="14"/>
      <c r="IYR999" s="14"/>
      <c r="IYS999" s="14"/>
      <c r="IYT999" s="14"/>
      <c r="IYU999" s="14"/>
      <c r="IYV999" s="14"/>
      <c r="IYW999" s="14"/>
      <c r="IYX999" s="14"/>
      <c r="IYY999" s="14"/>
      <c r="IYZ999" s="14"/>
      <c r="IZA999" s="14"/>
      <c r="IZB999" s="14"/>
      <c r="IZC999" s="14"/>
      <c r="IZD999" s="14"/>
      <c r="IZE999" s="14"/>
      <c r="IZF999" s="14"/>
      <c r="IZG999" s="14"/>
      <c r="IZH999" s="14"/>
      <c r="IZI999" s="14"/>
      <c r="IZJ999" s="14"/>
      <c r="IZK999" s="14"/>
      <c r="IZL999" s="14"/>
      <c r="IZM999" s="14"/>
      <c r="IZN999" s="14"/>
      <c r="IZO999" s="14"/>
      <c r="IZP999" s="14"/>
      <c r="IZQ999" s="14"/>
      <c r="IZR999" s="14"/>
      <c r="IZS999" s="14"/>
      <c r="IZT999" s="14"/>
      <c r="IZU999" s="14"/>
      <c r="IZV999" s="14"/>
      <c r="IZW999" s="14"/>
      <c r="IZX999" s="14"/>
      <c r="IZY999" s="14"/>
      <c r="IZZ999" s="14"/>
      <c r="JAA999" s="14"/>
      <c r="JAB999" s="14"/>
      <c r="JAC999" s="14"/>
      <c r="JAD999" s="14"/>
      <c r="JAE999" s="14"/>
      <c r="JAF999" s="14"/>
      <c r="JAG999" s="14"/>
      <c r="JAH999" s="14"/>
      <c r="JAI999" s="14"/>
      <c r="JAJ999" s="14"/>
      <c r="JAK999" s="14"/>
      <c r="JAL999" s="14"/>
      <c r="JAM999" s="14"/>
      <c r="JAN999" s="14"/>
      <c r="JAO999" s="14"/>
      <c r="JAP999" s="14"/>
      <c r="JAQ999" s="14"/>
      <c r="JAR999" s="14"/>
      <c r="JAS999" s="14"/>
      <c r="JAT999" s="14"/>
      <c r="JAU999" s="14"/>
      <c r="JAV999" s="14"/>
      <c r="JAW999" s="14"/>
      <c r="JAX999" s="14"/>
      <c r="JAY999" s="14"/>
      <c r="JAZ999" s="14"/>
      <c r="JBA999" s="14"/>
      <c r="JBB999" s="14"/>
      <c r="JBC999" s="14"/>
      <c r="JBD999" s="14"/>
      <c r="JBE999" s="14"/>
      <c r="JBF999" s="14"/>
      <c r="JBG999" s="14"/>
      <c r="JBH999" s="14"/>
      <c r="JBI999" s="14"/>
      <c r="JBJ999" s="14"/>
      <c r="JBK999" s="14"/>
      <c r="JBL999" s="14"/>
      <c r="JBM999" s="14"/>
      <c r="JBN999" s="14"/>
      <c r="JBO999" s="14"/>
      <c r="JBP999" s="14"/>
      <c r="JBQ999" s="14"/>
      <c r="JBR999" s="14"/>
      <c r="JBS999" s="14"/>
      <c r="JBT999" s="14"/>
      <c r="JBU999" s="14"/>
      <c r="JBV999" s="14"/>
      <c r="JBW999" s="14"/>
      <c r="JBX999" s="14"/>
      <c r="JBY999" s="14"/>
      <c r="JBZ999" s="14"/>
      <c r="JCA999" s="14"/>
      <c r="JCB999" s="14"/>
      <c r="JCC999" s="14"/>
      <c r="JCD999" s="14"/>
      <c r="JCE999" s="14"/>
      <c r="JCF999" s="14"/>
      <c r="JCG999" s="14"/>
      <c r="JCH999" s="14"/>
      <c r="JCI999" s="14"/>
      <c r="JCJ999" s="14"/>
      <c r="JCK999" s="14"/>
      <c r="JCL999" s="14"/>
      <c r="JCM999" s="14"/>
      <c r="JCN999" s="14"/>
      <c r="JCO999" s="14"/>
      <c r="JCP999" s="14"/>
      <c r="JCQ999" s="14"/>
      <c r="JCR999" s="14"/>
      <c r="JCS999" s="14"/>
      <c r="JCT999" s="14"/>
      <c r="JCU999" s="14"/>
      <c r="JCV999" s="14"/>
      <c r="JCW999" s="14"/>
      <c r="JCX999" s="14"/>
      <c r="JCY999" s="14"/>
      <c r="JCZ999" s="14"/>
      <c r="JDA999" s="14"/>
      <c r="JDB999" s="14"/>
      <c r="JDC999" s="14"/>
      <c r="JDD999" s="14"/>
      <c r="JDE999" s="14"/>
      <c r="JDF999" s="14"/>
      <c r="JDG999" s="14"/>
      <c r="JDH999" s="14"/>
      <c r="JDI999" s="14"/>
      <c r="JDJ999" s="14"/>
      <c r="JDK999" s="14"/>
      <c r="JDL999" s="14"/>
      <c r="JDM999" s="14"/>
      <c r="JDN999" s="14"/>
      <c r="JDO999" s="14"/>
      <c r="JDP999" s="14"/>
      <c r="JDQ999" s="14"/>
      <c r="JDR999" s="14"/>
      <c r="JDS999" s="14"/>
      <c r="JDT999" s="14"/>
      <c r="JDU999" s="14"/>
      <c r="JDV999" s="14"/>
      <c r="JDW999" s="14"/>
      <c r="JDX999" s="14"/>
      <c r="JDY999" s="14"/>
      <c r="JDZ999" s="14"/>
      <c r="JEA999" s="14"/>
      <c r="JEB999" s="14"/>
      <c r="JEC999" s="14"/>
      <c r="JED999" s="14"/>
      <c r="JEE999" s="14"/>
      <c r="JEF999" s="14"/>
      <c r="JEG999" s="14"/>
      <c r="JEH999" s="14"/>
      <c r="JEI999" s="14"/>
      <c r="JEJ999" s="14"/>
      <c r="JEK999" s="14"/>
      <c r="JEL999" s="14"/>
      <c r="JEM999" s="14"/>
      <c r="JEN999" s="14"/>
      <c r="JEO999" s="14"/>
      <c r="JEP999" s="14"/>
      <c r="JEQ999" s="14"/>
      <c r="JER999" s="14"/>
      <c r="JES999" s="14"/>
      <c r="JET999" s="14"/>
      <c r="JEU999" s="14"/>
      <c r="JEV999" s="14"/>
      <c r="JEW999" s="14"/>
      <c r="JEX999" s="14"/>
      <c r="JEY999" s="14"/>
      <c r="JEZ999" s="14"/>
      <c r="JFA999" s="14"/>
      <c r="JFB999" s="14"/>
      <c r="JFC999" s="14"/>
      <c r="JFD999" s="14"/>
      <c r="JFE999" s="14"/>
      <c r="JFF999" s="14"/>
      <c r="JFG999" s="14"/>
      <c r="JFH999" s="14"/>
      <c r="JFI999" s="14"/>
      <c r="JFJ999" s="14"/>
      <c r="JFK999" s="14"/>
      <c r="JFL999" s="14"/>
      <c r="JFM999" s="14"/>
      <c r="JFN999" s="14"/>
      <c r="JFO999" s="14"/>
      <c r="JFP999" s="14"/>
      <c r="JFQ999" s="14"/>
      <c r="JFR999" s="14"/>
      <c r="JFS999" s="14"/>
      <c r="JFT999" s="14"/>
      <c r="JFU999" s="14"/>
      <c r="JFV999" s="14"/>
      <c r="JFW999" s="14"/>
      <c r="JFX999" s="14"/>
      <c r="JFY999" s="14"/>
      <c r="JFZ999" s="14"/>
      <c r="JGA999" s="14"/>
      <c r="JGB999" s="14"/>
      <c r="JGC999" s="14"/>
      <c r="JGD999" s="14"/>
      <c r="JGE999" s="14"/>
      <c r="JGF999" s="14"/>
      <c r="JGG999" s="14"/>
      <c r="JGH999" s="14"/>
      <c r="JGI999" s="14"/>
      <c r="JGJ999" s="14"/>
      <c r="JGK999" s="14"/>
      <c r="JGL999" s="14"/>
      <c r="JGM999" s="14"/>
      <c r="JGN999" s="14"/>
      <c r="JGO999" s="14"/>
      <c r="JGP999" s="14"/>
      <c r="JGQ999" s="14"/>
      <c r="JGR999" s="14"/>
      <c r="JGS999" s="14"/>
      <c r="JGT999" s="14"/>
      <c r="JGU999" s="14"/>
      <c r="JGV999" s="14"/>
      <c r="JGW999" s="14"/>
      <c r="JGX999" s="14"/>
      <c r="JGY999" s="14"/>
      <c r="JGZ999" s="14"/>
      <c r="JHA999" s="14"/>
      <c r="JHB999" s="14"/>
      <c r="JHC999" s="14"/>
      <c r="JHD999" s="14"/>
      <c r="JHE999" s="14"/>
      <c r="JHF999" s="14"/>
      <c r="JHG999" s="14"/>
      <c r="JHH999" s="14"/>
      <c r="JHI999" s="14"/>
      <c r="JHJ999" s="14"/>
      <c r="JHK999" s="14"/>
      <c r="JHL999" s="14"/>
      <c r="JHM999" s="14"/>
      <c r="JHN999" s="14"/>
      <c r="JHO999" s="14"/>
      <c r="JHP999" s="14"/>
      <c r="JHQ999" s="14"/>
      <c r="JHR999" s="14"/>
      <c r="JHS999" s="14"/>
      <c r="JHT999" s="14"/>
      <c r="JHU999" s="14"/>
      <c r="JHV999" s="14"/>
      <c r="JHW999" s="14"/>
      <c r="JHX999" s="14"/>
      <c r="JHY999" s="14"/>
      <c r="JHZ999" s="14"/>
      <c r="JIA999" s="14"/>
      <c r="JIB999" s="14"/>
      <c r="JIC999" s="14"/>
      <c r="JID999" s="14"/>
      <c r="JIE999" s="14"/>
      <c r="JIF999" s="14"/>
      <c r="JIG999" s="14"/>
      <c r="JIH999" s="14"/>
      <c r="JII999" s="14"/>
      <c r="JIJ999" s="14"/>
      <c r="JIK999" s="14"/>
      <c r="JIL999" s="14"/>
      <c r="JIM999" s="14"/>
      <c r="JIN999" s="14"/>
      <c r="JIO999" s="14"/>
      <c r="JIP999" s="14"/>
      <c r="JIQ999" s="14"/>
      <c r="JIR999" s="14"/>
      <c r="JIS999" s="14"/>
      <c r="JIT999" s="14"/>
      <c r="JIU999" s="14"/>
      <c r="JIV999" s="14"/>
      <c r="JIW999" s="14"/>
      <c r="JIX999" s="14"/>
      <c r="JIY999" s="14"/>
      <c r="JIZ999" s="14"/>
      <c r="JJA999" s="14"/>
      <c r="JJB999" s="14"/>
      <c r="JJC999" s="14"/>
      <c r="JJD999" s="14"/>
      <c r="JJE999" s="14"/>
      <c r="JJF999" s="14"/>
      <c r="JJG999" s="14"/>
      <c r="JJH999" s="14"/>
      <c r="JJI999" s="14"/>
      <c r="JJJ999" s="14"/>
      <c r="JJK999" s="14"/>
      <c r="JJL999" s="14"/>
      <c r="JJM999" s="14"/>
      <c r="JJN999" s="14"/>
      <c r="JJO999" s="14"/>
      <c r="JJP999" s="14"/>
      <c r="JJQ999" s="14"/>
      <c r="JJR999" s="14"/>
      <c r="JJS999" s="14"/>
      <c r="JJT999" s="14"/>
      <c r="JJU999" s="14"/>
      <c r="JJV999" s="14"/>
      <c r="JJW999" s="14"/>
      <c r="JJX999" s="14"/>
      <c r="JJY999" s="14"/>
      <c r="JJZ999" s="14"/>
      <c r="JKA999" s="14"/>
      <c r="JKB999" s="14"/>
      <c r="JKC999" s="14"/>
      <c r="JKD999" s="14"/>
      <c r="JKE999" s="14"/>
      <c r="JKF999" s="14"/>
      <c r="JKG999" s="14"/>
      <c r="JKH999" s="14"/>
      <c r="JKI999" s="14"/>
      <c r="JKJ999" s="14"/>
      <c r="JKK999" s="14"/>
      <c r="JKL999" s="14"/>
      <c r="JKM999" s="14"/>
      <c r="JKN999" s="14"/>
      <c r="JKO999" s="14"/>
      <c r="JKP999" s="14"/>
      <c r="JKQ999" s="14"/>
      <c r="JKR999" s="14"/>
      <c r="JKS999" s="14"/>
      <c r="JKT999" s="14"/>
      <c r="JKU999" s="14"/>
      <c r="JKV999" s="14"/>
      <c r="JKW999" s="14"/>
      <c r="JKX999" s="14"/>
      <c r="JKY999" s="14"/>
      <c r="JKZ999" s="14"/>
      <c r="JLA999" s="14"/>
      <c r="JLB999" s="14"/>
      <c r="JLC999" s="14"/>
      <c r="JLD999" s="14"/>
      <c r="JLE999" s="14"/>
      <c r="JLF999" s="14"/>
      <c r="JLG999" s="14"/>
      <c r="JLH999" s="14"/>
      <c r="JLI999" s="14"/>
      <c r="JLJ999" s="14"/>
      <c r="JLK999" s="14"/>
      <c r="JLL999" s="14"/>
      <c r="JLM999" s="14"/>
      <c r="JLN999" s="14"/>
      <c r="JLO999" s="14"/>
      <c r="JLP999" s="14"/>
      <c r="JLQ999" s="14"/>
      <c r="JLR999" s="14"/>
      <c r="JLS999" s="14"/>
      <c r="JLT999" s="14"/>
      <c r="JLU999" s="14"/>
      <c r="JLV999" s="14"/>
      <c r="JLW999" s="14"/>
      <c r="JLX999" s="14"/>
      <c r="JLY999" s="14"/>
      <c r="JLZ999" s="14"/>
      <c r="JMA999" s="14"/>
      <c r="JMB999" s="14"/>
      <c r="JMC999" s="14"/>
      <c r="JMD999" s="14"/>
      <c r="JME999" s="14"/>
      <c r="JMF999" s="14"/>
      <c r="JMG999" s="14"/>
      <c r="JMH999" s="14"/>
      <c r="JMI999" s="14"/>
      <c r="JMJ999" s="14"/>
      <c r="JMK999" s="14"/>
      <c r="JML999" s="14"/>
      <c r="JMM999" s="14"/>
      <c r="JMN999" s="14"/>
      <c r="JMO999" s="14"/>
      <c r="JMP999" s="14"/>
      <c r="JMQ999" s="14"/>
      <c r="JMR999" s="14"/>
      <c r="JMS999" s="14"/>
      <c r="JMT999" s="14"/>
      <c r="JMU999" s="14"/>
      <c r="JMV999" s="14"/>
      <c r="JMW999" s="14"/>
      <c r="JMX999" s="14"/>
      <c r="JMY999" s="14"/>
      <c r="JMZ999" s="14"/>
      <c r="JNA999" s="14"/>
      <c r="JNB999" s="14"/>
      <c r="JNC999" s="14"/>
      <c r="JND999" s="14"/>
      <c r="JNE999" s="14"/>
      <c r="JNF999" s="14"/>
      <c r="JNG999" s="14"/>
      <c r="JNH999" s="14"/>
      <c r="JNI999" s="14"/>
      <c r="JNJ999" s="14"/>
      <c r="JNK999" s="14"/>
      <c r="JNL999" s="14"/>
      <c r="JNM999" s="14"/>
      <c r="JNN999" s="14"/>
      <c r="JNO999" s="14"/>
      <c r="JNP999" s="14"/>
      <c r="JNQ999" s="14"/>
      <c r="JNR999" s="14"/>
      <c r="JNS999" s="14"/>
      <c r="JNT999" s="14"/>
      <c r="JNU999" s="14"/>
      <c r="JNV999" s="14"/>
      <c r="JNW999" s="14"/>
      <c r="JNX999" s="14"/>
      <c r="JNY999" s="14"/>
      <c r="JNZ999" s="14"/>
      <c r="JOA999" s="14"/>
      <c r="JOB999" s="14"/>
      <c r="JOC999" s="14"/>
      <c r="JOD999" s="14"/>
      <c r="JOE999" s="14"/>
      <c r="JOF999" s="14"/>
      <c r="JOG999" s="14"/>
      <c r="JOH999" s="14"/>
      <c r="JOI999" s="14"/>
      <c r="JOJ999" s="14"/>
      <c r="JOK999" s="14"/>
      <c r="JOL999" s="14"/>
      <c r="JOM999" s="14"/>
      <c r="JON999" s="14"/>
      <c r="JOO999" s="14"/>
      <c r="JOP999" s="14"/>
      <c r="JOQ999" s="14"/>
      <c r="JOR999" s="14"/>
      <c r="JOS999" s="14"/>
      <c r="JOT999" s="14"/>
      <c r="JOU999" s="14"/>
      <c r="JOV999" s="14"/>
      <c r="JOW999" s="14"/>
      <c r="JOX999" s="14"/>
      <c r="JOY999" s="14"/>
      <c r="JOZ999" s="14"/>
      <c r="JPA999" s="14"/>
      <c r="JPB999" s="14"/>
      <c r="JPC999" s="14"/>
      <c r="JPD999" s="14"/>
      <c r="JPE999" s="14"/>
      <c r="JPF999" s="14"/>
      <c r="JPG999" s="14"/>
      <c r="JPH999" s="14"/>
      <c r="JPI999" s="14"/>
      <c r="JPJ999" s="14"/>
      <c r="JPK999" s="14"/>
      <c r="JPL999" s="14"/>
      <c r="JPM999" s="14"/>
      <c r="JPN999" s="14"/>
      <c r="JPO999" s="14"/>
      <c r="JPP999" s="14"/>
      <c r="JPQ999" s="14"/>
      <c r="JPR999" s="14"/>
      <c r="JPS999" s="14"/>
      <c r="JPT999" s="14"/>
      <c r="JPU999" s="14"/>
      <c r="JPV999" s="14"/>
      <c r="JPW999" s="14"/>
      <c r="JPX999" s="14"/>
      <c r="JPY999" s="14"/>
      <c r="JPZ999" s="14"/>
      <c r="JQA999" s="14"/>
      <c r="JQB999" s="14"/>
      <c r="JQC999" s="14"/>
      <c r="JQD999" s="14"/>
      <c r="JQE999" s="14"/>
      <c r="JQF999" s="14"/>
      <c r="JQG999" s="14"/>
      <c r="JQH999" s="14"/>
      <c r="JQI999" s="14"/>
      <c r="JQJ999" s="14"/>
      <c r="JQK999" s="14"/>
      <c r="JQL999" s="14"/>
      <c r="JQM999" s="14"/>
      <c r="JQN999" s="14"/>
      <c r="JQO999" s="14"/>
      <c r="JQP999" s="14"/>
      <c r="JQQ999" s="14"/>
      <c r="JQR999" s="14"/>
      <c r="JQS999" s="14"/>
      <c r="JQT999" s="14"/>
      <c r="JQU999" s="14"/>
      <c r="JQV999" s="14"/>
      <c r="JQW999" s="14"/>
      <c r="JQX999" s="14"/>
      <c r="JQY999" s="14"/>
      <c r="JQZ999" s="14"/>
      <c r="JRA999" s="14"/>
      <c r="JRB999" s="14"/>
      <c r="JRC999" s="14"/>
      <c r="JRD999" s="14"/>
      <c r="JRE999" s="14"/>
      <c r="JRF999" s="14"/>
      <c r="JRG999" s="14"/>
      <c r="JRH999" s="14"/>
      <c r="JRI999" s="14"/>
      <c r="JRJ999" s="14"/>
      <c r="JRK999" s="14"/>
      <c r="JRL999" s="14"/>
      <c r="JRM999" s="14"/>
      <c r="JRN999" s="14"/>
      <c r="JRO999" s="14"/>
      <c r="JRP999" s="14"/>
      <c r="JRQ999" s="14"/>
      <c r="JRR999" s="14"/>
      <c r="JRS999" s="14"/>
      <c r="JRT999" s="14"/>
      <c r="JRU999" s="14"/>
      <c r="JRV999" s="14"/>
      <c r="JRW999" s="14"/>
      <c r="JRX999" s="14"/>
      <c r="JRY999" s="14"/>
      <c r="JRZ999" s="14"/>
      <c r="JSA999" s="14"/>
      <c r="JSB999" s="14"/>
      <c r="JSC999" s="14"/>
      <c r="JSD999" s="14"/>
      <c r="JSE999" s="14"/>
      <c r="JSF999" s="14"/>
      <c r="JSG999" s="14"/>
      <c r="JSH999" s="14"/>
      <c r="JSI999" s="14"/>
      <c r="JSJ999" s="14"/>
      <c r="JSK999" s="14"/>
      <c r="JSL999" s="14"/>
      <c r="JSM999" s="14"/>
      <c r="JSN999" s="14"/>
      <c r="JSO999" s="14"/>
      <c r="JSP999" s="14"/>
      <c r="JSQ999" s="14"/>
      <c r="JSR999" s="14"/>
      <c r="JSS999" s="14"/>
      <c r="JST999" s="14"/>
      <c r="JSU999" s="14"/>
      <c r="JSV999" s="14"/>
      <c r="JSW999" s="14"/>
      <c r="JSX999" s="14"/>
      <c r="JSY999" s="14"/>
      <c r="JSZ999" s="14"/>
      <c r="JTA999" s="14"/>
      <c r="JTB999" s="14"/>
      <c r="JTC999" s="14"/>
      <c r="JTD999" s="14"/>
      <c r="JTE999" s="14"/>
      <c r="JTF999" s="14"/>
      <c r="JTG999" s="14"/>
      <c r="JTH999" s="14"/>
      <c r="JTI999" s="14"/>
      <c r="JTJ999" s="14"/>
      <c r="JTK999" s="14"/>
      <c r="JTL999" s="14"/>
      <c r="JTM999" s="14"/>
      <c r="JTN999" s="14"/>
      <c r="JTO999" s="14"/>
      <c r="JTP999" s="14"/>
      <c r="JTQ999" s="14"/>
      <c r="JTR999" s="14"/>
      <c r="JTS999" s="14"/>
      <c r="JTT999" s="14"/>
      <c r="JTU999" s="14"/>
      <c r="JTV999" s="14"/>
      <c r="JTW999" s="14"/>
      <c r="JTX999" s="14"/>
      <c r="JTY999" s="14"/>
      <c r="JTZ999" s="14"/>
      <c r="JUA999" s="14"/>
      <c r="JUB999" s="14"/>
      <c r="JUC999" s="14"/>
      <c r="JUD999" s="14"/>
      <c r="JUE999" s="14"/>
      <c r="JUF999" s="14"/>
      <c r="JUG999" s="14"/>
      <c r="JUH999" s="14"/>
      <c r="JUI999" s="14"/>
      <c r="JUJ999" s="14"/>
      <c r="JUK999" s="14"/>
      <c r="JUL999" s="14"/>
      <c r="JUM999" s="14"/>
      <c r="JUN999" s="14"/>
      <c r="JUO999" s="14"/>
      <c r="JUP999" s="14"/>
      <c r="JUQ999" s="14"/>
      <c r="JUR999" s="14"/>
      <c r="JUS999" s="14"/>
      <c r="JUT999" s="14"/>
      <c r="JUU999" s="14"/>
      <c r="JUV999" s="14"/>
      <c r="JUW999" s="14"/>
      <c r="JUX999" s="14"/>
      <c r="JUY999" s="14"/>
      <c r="JUZ999" s="14"/>
      <c r="JVA999" s="14"/>
      <c r="JVB999" s="14"/>
      <c r="JVC999" s="14"/>
      <c r="JVD999" s="14"/>
      <c r="JVE999" s="14"/>
      <c r="JVF999" s="14"/>
      <c r="JVG999" s="14"/>
      <c r="JVH999" s="14"/>
      <c r="JVI999" s="14"/>
      <c r="JVJ999" s="14"/>
      <c r="JVK999" s="14"/>
      <c r="JVL999" s="14"/>
      <c r="JVM999" s="14"/>
      <c r="JVN999" s="14"/>
      <c r="JVO999" s="14"/>
      <c r="JVP999" s="14"/>
      <c r="JVQ999" s="14"/>
      <c r="JVR999" s="14"/>
      <c r="JVS999" s="14"/>
      <c r="JVT999" s="14"/>
      <c r="JVU999" s="14"/>
      <c r="JVV999" s="14"/>
      <c r="JVW999" s="14"/>
      <c r="JVX999" s="14"/>
      <c r="JVY999" s="14"/>
      <c r="JVZ999" s="14"/>
      <c r="JWA999" s="14"/>
      <c r="JWB999" s="14"/>
      <c r="JWC999" s="14"/>
      <c r="JWD999" s="14"/>
      <c r="JWE999" s="14"/>
      <c r="JWF999" s="14"/>
      <c r="JWG999" s="14"/>
      <c r="JWH999" s="14"/>
      <c r="JWI999" s="14"/>
      <c r="JWJ999" s="14"/>
      <c r="JWK999" s="14"/>
      <c r="JWL999" s="14"/>
      <c r="JWM999" s="14"/>
      <c r="JWN999" s="14"/>
      <c r="JWO999" s="14"/>
      <c r="JWP999" s="14"/>
      <c r="JWQ999" s="14"/>
      <c r="JWR999" s="14"/>
      <c r="JWS999" s="14"/>
      <c r="JWT999" s="14"/>
      <c r="JWU999" s="14"/>
      <c r="JWV999" s="14"/>
      <c r="JWW999" s="14"/>
      <c r="JWX999" s="14"/>
      <c r="JWY999" s="14"/>
      <c r="JWZ999" s="14"/>
      <c r="JXA999" s="14"/>
      <c r="JXB999" s="14"/>
      <c r="JXC999" s="14"/>
      <c r="JXD999" s="14"/>
      <c r="JXE999" s="14"/>
      <c r="JXF999" s="14"/>
      <c r="JXG999" s="14"/>
      <c r="JXH999" s="14"/>
      <c r="JXI999" s="14"/>
      <c r="JXJ999" s="14"/>
      <c r="JXK999" s="14"/>
      <c r="JXL999" s="14"/>
      <c r="JXM999" s="14"/>
      <c r="JXN999" s="14"/>
      <c r="JXO999" s="14"/>
      <c r="JXP999" s="14"/>
      <c r="JXQ999" s="14"/>
      <c r="JXR999" s="14"/>
      <c r="JXS999" s="14"/>
      <c r="JXT999" s="14"/>
      <c r="JXU999" s="14"/>
      <c r="JXV999" s="14"/>
      <c r="JXW999" s="14"/>
      <c r="JXX999" s="14"/>
      <c r="JXY999" s="14"/>
      <c r="JXZ999" s="14"/>
      <c r="JYA999" s="14"/>
      <c r="JYB999" s="14"/>
      <c r="JYC999" s="14"/>
      <c r="JYD999" s="14"/>
      <c r="JYE999" s="14"/>
      <c r="JYF999" s="14"/>
      <c r="JYG999" s="14"/>
      <c r="JYH999" s="14"/>
      <c r="JYI999" s="14"/>
      <c r="JYJ999" s="14"/>
      <c r="JYK999" s="14"/>
      <c r="JYL999" s="14"/>
      <c r="JYM999" s="14"/>
      <c r="JYN999" s="14"/>
      <c r="JYO999" s="14"/>
      <c r="JYP999" s="14"/>
      <c r="JYQ999" s="14"/>
      <c r="JYR999" s="14"/>
      <c r="JYS999" s="14"/>
      <c r="JYT999" s="14"/>
      <c r="JYU999" s="14"/>
      <c r="JYV999" s="14"/>
      <c r="JYW999" s="14"/>
      <c r="JYX999" s="14"/>
      <c r="JYY999" s="14"/>
      <c r="JYZ999" s="14"/>
      <c r="JZA999" s="14"/>
      <c r="JZB999" s="14"/>
      <c r="JZC999" s="14"/>
      <c r="JZD999" s="14"/>
      <c r="JZE999" s="14"/>
      <c r="JZF999" s="14"/>
      <c r="JZG999" s="14"/>
      <c r="JZH999" s="14"/>
      <c r="JZI999" s="14"/>
      <c r="JZJ999" s="14"/>
      <c r="JZK999" s="14"/>
      <c r="JZL999" s="14"/>
      <c r="JZM999" s="14"/>
      <c r="JZN999" s="14"/>
      <c r="JZO999" s="14"/>
      <c r="JZP999" s="14"/>
      <c r="JZQ999" s="14"/>
      <c r="JZR999" s="14"/>
      <c r="JZS999" s="14"/>
      <c r="JZT999" s="14"/>
      <c r="JZU999" s="14"/>
      <c r="JZV999" s="14"/>
      <c r="JZW999" s="14"/>
      <c r="JZX999" s="14"/>
      <c r="JZY999" s="14"/>
      <c r="JZZ999" s="14"/>
      <c r="KAA999" s="14"/>
      <c r="KAB999" s="14"/>
      <c r="KAC999" s="14"/>
      <c r="KAD999" s="14"/>
      <c r="KAE999" s="14"/>
      <c r="KAF999" s="14"/>
      <c r="KAG999" s="14"/>
      <c r="KAH999" s="14"/>
      <c r="KAI999" s="14"/>
      <c r="KAJ999" s="14"/>
      <c r="KAK999" s="14"/>
      <c r="KAL999" s="14"/>
      <c r="KAM999" s="14"/>
      <c r="KAN999" s="14"/>
      <c r="KAO999" s="14"/>
      <c r="KAP999" s="14"/>
      <c r="KAQ999" s="14"/>
      <c r="KAR999" s="14"/>
      <c r="KAS999" s="14"/>
      <c r="KAT999" s="14"/>
      <c r="KAU999" s="14"/>
      <c r="KAV999" s="14"/>
      <c r="KAW999" s="14"/>
      <c r="KAX999" s="14"/>
      <c r="KAY999" s="14"/>
      <c r="KAZ999" s="14"/>
      <c r="KBA999" s="14"/>
      <c r="KBB999" s="14"/>
      <c r="KBC999" s="14"/>
      <c r="KBD999" s="14"/>
      <c r="KBE999" s="14"/>
      <c r="KBF999" s="14"/>
      <c r="KBG999" s="14"/>
      <c r="KBH999" s="14"/>
      <c r="KBI999" s="14"/>
      <c r="KBJ999" s="14"/>
      <c r="KBK999" s="14"/>
      <c r="KBL999" s="14"/>
      <c r="KBM999" s="14"/>
      <c r="KBN999" s="14"/>
      <c r="KBO999" s="14"/>
      <c r="KBP999" s="14"/>
      <c r="KBQ999" s="14"/>
      <c r="KBR999" s="14"/>
      <c r="KBS999" s="14"/>
      <c r="KBT999" s="14"/>
      <c r="KBU999" s="14"/>
      <c r="KBV999" s="14"/>
      <c r="KBW999" s="14"/>
      <c r="KBX999" s="14"/>
      <c r="KBY999" s="14"/>
      <c r="KBZ999" s="14"/>
      <c r="KCA999" s="14"/>
      <c r="KCB999" s="14"/>
      <c r="KCC999" s="14"/>
      <c r="KCD999" s="14"/>
      <c r="KCE999" s="14"/>
      <c r="KCF999" s="14"/>
      <c r="KCG999" s="14"/>
      <c r="KCH999" s="14"/>
      <c r="KCI999" s="14"/>
      <c r="KCJ999" s="14"/>
      <c r="KCK999" s="14"/>
      <c r="KCL999" s="14"/>
      <c r="KCM999" s="14"/>
      <c r="KCN999" s="14"/>
      <c r="KCO999" s="14"/>
      <c r="KCP999" s="14"/>
      <c r="KCQ999" s="14"/>
      <c r="KCR999" s="14"/>
      <c r="KCS999" s="14"/>
      <c r="KCT999" s="14"/>
      <c r="KCU999" s="14"/>
      <c r="KCV999" s="14"/>
      <c r="KCW999" s="14"/>
      <c r="KCX999" s="14"/>
      <c r="KCY999" s="14"/>
      <c r="KCZ999" s="14"/>
      <c r="KDA999" s="14"/>
      <c r="KDB999" s="14"/>
      <c r="KDC999" s="14"/>
      <c r="KDD999" s="14"/>
      <c r="KDE999" s="14"/>
      <c r="KDF999" s="14"/>
      <c r="KDG999" s="14"/>
      <c r="KDH999" s="14"/>
      <c r="KDI999" s="14"/>
      <c r="KDJ999" s="14"/>
      <c r="KDK999" s="14"/>
      <c r="KDL999" s="14"/>
      <c r="KDM999" s="14"/>
      <c r="KDN999" s="14"/>
      <c r="KDO999" s="14"/>
      <c r="KDP999" s="14"/>
      <c r="KDQ999" s="14"/>
      <c r="KDR999" s="14"/>
      <c r="KDS999" s="14"/>
      <c r="KDT999" s="14"/>
      <c r="KDU999" s="14"/>
      <c r="KDV999" s="14"/>
      <c r="KDW999" s="14"/>
      <c r="KDX999" s="14"/>
      <c r="KDY999" s="14"/>
      <c r="KDZ999" s="14"/>
      <c r="KEA999" s="14"/>
      <c r="KEB999" s="14"/>
      <c r="KEC999" s="14"/>
      <c r="KED999" s="14"/>
      <c r="KEE999" s="14"/>
      <c r="KEF999" s="14"/>
      <c r="KEG999" s="14"/>
      <c r="KEH999" s="14"/>
      <c r="KEI999" s="14"/>
      <c r="KEJ999" s="14"/>
      <c r="KEK999" s="14"/>
      <c r="KEL999" s="14"/>
      <c r="KEM999" s="14"/>
      <c r="KEN999" s="14"/>
      <c r="KEO999" s="14"/>
      <c r="KEP999" s="14"/>
      <c r="KEQ999" s="14"/>
      <c r="KER999" s="14"/>
      <c r="KES999" s="14"/>
      <c r="KET999" s="14"/>
      <c r="KEU999" s="14"/>
      <c r="KEV999" s="14"/>
      <c r="KEW999" s="14"/>
      <c r="KEX999" s="14"/>
      <c r="KEY999" s="14"/>
      <c r="KEZ999" s="14"/>
      <c r="KFA999" s="14"/>
      <c r="KFB999" s="14"/>
      <c r="KFC999" s="14"/>
      <c r="KFD999" s="14"/>
      <c r="KFE999" s="14"/>
      <c r="KFF999" s="14"/>
      <c r="KFG999" s="14"/>
      <c r="KFH999" s="14"/>
      <c r="KFI999" s="14"/>
      <c r="KFJ999" s="14"/>
      <c r="KFK999" s="14"/>
      <c r="KFL999" s="14"/>
      <c r="KFM999" s="14"/>
      <c r="KFN999" s="14"/>
      <c r="KFO999" s="14"/>
      <c r="KFP999" s="14"/>
      <c r="KFQ999" s="14"/>
      <c r="KFR999" s="14"/>
      <c r="KFS999" s="14"/>
      <c r="KFT999" s="14"/>
      <c r="KFU999" s="14"/>
      <c r="KFV999" s="14"/>
      <c r="KFW999" s="14"/>
      <c r="KFX999" s="14"/>
      <c r="KFY999" s="14"/>
      <c r="KFZ999" s="14"/>
      <c r="KGA999" s="14"/>
      <c r="KGB999" s="14"/>
      <c r="KGC999" s="14"/>
      <c r="KGD999" s="14"/>
      <c r="KGE999" s="14"/>
      <c r="KGF999" s="14"/>
      <c r="KGG999" s="14"/>
      <c r="KGH999" s="14"/>
      <c r="KGI999" s="14"/>
      <c r="KGJ999" s="14"/>
      <c r="KGK999" s="14"/>
      <c r="KGL999" s="14"/>
      <c r="KGM999" s="14"/>
      <c r="KGN999" s="14"/>
      <c r="KGO999" s="14"/>
      <c r="KGP999" s="14"/>
      <c r="KGQ999" s="14"/>
      <c r="KGR999" s="14"/>
      <c r="KGS999" s="14"/>
      <c r="KGT999" s="14"/>
      <c r="KGU999" s="14"/>
      <c r="KGV999" s="14"/>
      <c r="KGW999" s="14"/>
      <c r="KGX999" s="14"/>
      <c r="KGY999" s="14"/>
      <c r="KGZ999" s="14"/>
      <c r="KHA999" s="14"/>
      <c r="KHB999" s="14"/>
      <c r="KHC999" s="14"/>
      <c r="KHD999" s="14"/>
      <c r="KHE999" s="14"/>
      <c r="KHF999" s="14"/>
      <c r="KHG999" s="14"/>
      <c r="KHH999" s="14"/>
      <c r="KHI999" s="14"/>
      <c r="KHJ999" s="14"/>
      <c r="KHK999" s="14"/>
      <c r="KHL999" s="14"/>
      <c r="KHM999" s="14"/>
      <c r="KHN999" s="14"/>
      <c r="KHO999" s="14"/>
      <c r="KHP999" s="14"/>
      <c r="KHQ999" s="14"/>
      <c r="KHR999" s="14"/>
      <c r="KHS999" s="14"/>
      <c r="KHT999" s="14"/>
      <c r="KHU999" s="14"/>
      <c r="KHV999" s="14"/>
      <c r="KHW999" s="14"/>
      <c r="KHX999" s="14"/>
      <c r="KHY999" s="14"/>
      <c r="KHZ999" s="14"/>
      <c r="KIA999" s="14"/>
      <c r="KIB999" s="14"/>
      <c r="KIC999" s="14"/>
      <c r="KID999" s="14"/>
      <c r="KIE999" s="14"/>
      <c r="KIF999" s="14"/>
      <c r="KIG999" s="14"/>
      <c r="KIH999" s="14"/>
      <c r="KII999" s="14"/>
      <c r="KIJ999" s="14"/>
      <c r="KIK999" s="14"/>
      <c r="KIL999" s="14"/>
      <c r="KIM999" s="14"/>
      <c r="KIN999" s="14"/>
      <c r="KIO999" s="14"/>
      <c r="KIP999" s="14"/>
      <c r="KIQ999" s="14"/>
      <c r="KIR999" s="14"/>
      <c r="KIS999" s="14"/>
      <c r="KIT999" s="14"/>
      <c r="KIU999" s="14"/>
      <c r="KIV999" s="14"/>
      <c r="KIW999" s="14"/>
      <c r="KIX999" s="14"/>
      <c r="KIY999" s="14"/>
      <c r="KIZ999" s="14"/>
      <c r="KJA999" s="14"/>
      <c r="KJB999" s="14"/>
      <c r="KJC999" s="14"/>
      <c r="KJD999" s="14"/>
      <c r="KJE999" s="14"/>
      <c r="KJF999" s="14"/>
      <c r="KJG999" s="14"/>
      <c r="KJH999" s="14"/>
      <c r="KJI999" s="14"/>
      <c r="KJJ999" s="14"/>
      <c r="KJK999" s="14"/>
      <c r="KJL999" s="14"/>
      <c r="KJM999" s="14"/>
      <c r="KJN999" s="14"/>
      <c r="KJO999" s="14"/>
      <c r="KJP999" s="14"/>
      <c r="KJQ999" s="14"/>
      <c r="KJR999" s="14"/>
      <c r="KJS999" s="14"/>
      <c r="KJT999" s="14"/>
      <c r="KJU999" s="14"/>
      <c r="KJV999" s="14"/>
      <c r="KJW999" s="14"/>
      <c r="KJX999" s="14"/>
      <c r="KJY999" s="14"/>
      <c r="KJZ999" s="14"/>
      <c r="KKA999" s="14"/>
      <c r="KKB999" s="14"/>
      <c r="KKC999" s="14"/>
      <c r="KKD999" s="14"/>
      <c r="KKE999" s="14"/>
      <c r="KKF999" s="14"/>
      <c r="KKG999" s="14"/>
      <c r="KKH999" s="14"/>
      <c r="KKI999" s="14"/>
      <c r="KKJ999" s="14"/>
      <c r="KKK999" s="14"/>
      <c r="KKL999" s="14"/>
      <c r="KKM999" s="14"/>
      <c r="KKN999" s="14"/>
      <c r="KKO999" s="14"/>
      <c r="KKP999" s="14"/>
      <c r="KKQ999" s="14"/>
      <c r="KKR999" s="14"/>
      <c r="KKS999" s="14"/>
      <c r="KKT999" s="14"/>
      <c r="KKU999" s="14"/>
      <c r="KKV999" s="14"/>
      <c r="KKW999" s="14"/>
      <c r="KKX999" s="14"/>
      <c r="KKY999" s="14"/>
      <c r="KKZ999" s="14"/>
      <c r="KLA999" s="14"/>
      <c r="KLB999" s="14"/>
      <c r="KLC999" s="14"/>
      <c r="KLD999" s="14"/>
      <c r="KLE999" s="14"/>
      <c r="KLF999" s="14"/>
      <c r="KLG999" s="14"/>
      <c r="KLH999" s="14"/>
      <c r="KLI999" s="14"/>
      <c r="KLJ999" s="14"/>
      <c r="KLK999" s="14"/>
      <c r="KLL999" s="14"/>
      <c r="KLM999" s="14"/>
      <c r="KLN999" s="14"/>
      <c r="KLO999" s="14"/>
      <c r="KLP999" s="14"/>
      <c r="KLQ999" s="14"/>
      <c r="KLR999" s="14"/>
      <c r="KLS999" s="14"/>
      <c r="KLT999" s="14"/>
      <c r="KLU999" s="14"/>
      <c r="KLV999" s="14"/>
      <c r="KLW999" s="14"/>
      <c r="KLX999" s="14"/>
      <c r="KLY999" s="14"/>
      <c r="KLZ999" s="14"/>
      <c r="KMA999" s="14"/>
      <c r="KMB999" s="14"/>
      <c r="KMC999" s="14"/>
      <c r="KMD999" s="14"/>
      <c r="KME999" s="14"/>
      <c r="KMF999" s="14"/>
      <c r="KMG999" s="14"/>
      <c r="KMH999" s="14"/>
      <c r="KMI999" s="14"/>
      <c r="KMJ999" s="14"/>
      <c r="KMK999" s="14"/>
      <c r="KML999" s="14"/>
      <c r="KMM999" s="14"/>
      <c r="KMN999" s="14"/>
      <c r="KMO999" s="14"/>
      <c r="KMP999" s="14"/>
      <c r="KMQ999" s="14"/>
      <c r="KMR999" s="14"/>
      <c r="KMS999" s="14"/>
      <c r="KMT999" s="14"/>
      <c r="KMU999" s="14"/>
      <c r="KMV999" s="14"/>
      <c r="KMW999" s="14"/>
      <c r="KMX999" s="14"/>
      <c r="KMY999" s="14"/>
      <c r="KMZ999" s="14"/>
      <c r="KNA999" s="14"/>
      <c r="KNB999" s="14"/>
      <c r="KNC999" s="14"/>
      <c r="KND999" s="14"/>
      <c r="KNE999" s="14"/>
      <c r="KNF999" s="14"/>
      <c r="KNG999" s="14"/>
      <c r="KNH999" s="14"/>
      <c r="KNI999" s="14"/>
      <c r="KNJ999" s="14"/>
      <c r="KNK999" s="14"/>
      <c r="KNL999" s="14"/>
      <c r="KNM999" s="14"/>
      <c r="KNN999" s="14"/>
      <c r="KNO999" s="14"/>
      <c r="KNP999" s="14"/>
      <c r="KNQ999" s="14"/>
      <c r="KNR999" s="14"/>
      <c r="KNS999" s="14"/>
      <c r="KNT999" s="14"/>
      <c r="KNU999" s="14"/>
      <c r="KNV999" s="14"/>
      <c r="KNW999" s="14"/>
      <c r="KNX999" s="14"/>
      <c r="KNY999" s="14"/>
      <c r="KNZ999" s="14"/>
      <c r="KOA999" s="14"/>
      <c r="KOB999" s="14"/>
      <c r="KOC999" s="14"/>
      <c r="KOD999" s="14"/>
      <c r="KOE999" s="14"/>
      <c r="KOF999" s="14"/>
      <c r="KOG999" s="14"/>
      <c r="KOH999" s="14"/>
      <c r="KOI999" s="14"/>
      <c r="KOJ999" s="14"/>
      <c r="KOK999" s="14"/>
      <c r="KOL999" s="14"/>
      <c r="KOM999" s="14"/>
      <c r="KON999" s="14"/>
      <c r="KOO999" s="14"/>
      <c r="KOP999" s="14"/>
      <c r="KOQ999" s="14"/>
      <c r="KOR999" s="14"/>
      <c r="KOS999" s="14"/>
      <c r="KOT999" s="14"/>
      <c r="KOU999" s="14"/>
      <c r="KOV999" s="14"/>
      <c r="KOW999" s="14"/>
      <c r="KOX999" s="14"/>
      <c r="KOY999" s="14"/>
      <c r="KOZ999" s="14"/>
      <c r="KPA999" s="14"/>
      <c r="KPB999" s="14"/>
      <c r="KPC999" s="14"/>
      <c r="KPD999" s="14"/>
      <c r="KPE999" s="14"/>
      <c r="KPF999" s="14"/>
      <c r="KPG999" s="14"/>
      <c r="KPH999" s="14"/>
      <c r="KPI999" s="14"/>
      <c r="KPJ999" s="14"/>
      <c r="KPK999" s="14"/>
      <c r="KPL999" s="14"/>
      <c r="KPM999" s="14"/>
      <c r="KPN999" s="14"/>
      <c r="KPO999" s="14"/>
      <c r="KPP999" s="14"/>
      <c r="KPQ999" s="14"/>
      <c r="KPR999" s="14"/>
      <c r="KPS999" s="14"/>
      <c r="KPT999" s="14"/>
      <c r="KPU999" s="14"/>
      <c r="KPV999" s="14"/>
      <c r="KPW999" s="14"/>
      <c r="KPX999" s="14"/>
      <c r="KPY999" s="14"/>
      <c r="KPZ999" s="14"/>
      <c r="KQA999" s="14"/>
      <c r="KQB999" s="14"/>
      <c r="KQC999" s="14"/>
      <c r="KQD999" s="14"/>
      <c r="KQE999" s="14"/>
      <c r="KQF999" s="14"/>
      <c r="KQG999" s="14"/>
      <c r="KQH999" s="14"/>
      <c r="KQI999" s="14"/>
      <c r="KQJ999" s="14"/>
      <c r="KQK999" s="14"/>
      <c r="KQL999" s="14"/>
      <c r="KQM999" s="14"/>
      <c r="KQN999" s="14"/>
      <c r="KQO999" s="14"/>
      <c r="KQP999" s="14"/>
      <c r="KQQ999" s="14"/>
      <c r="KQR999" s="14"/>
      <c r="KQS999" s="14"/>
      <c r="KQT999" s="14"/>
      <c r="KQU999" s="14"/>
      <c r="KQV999" s="14"/>
      <c r="KQW999" s="14"/>
      <c r="KQX999" s="14"/>
      <c r="KQY999" s="14"/>
      <c r="KQZ999" s="14"/>
      <c r="KRA999" s="14"/>
      <c r="KRB999" s="14"/>
      <c r="KRC999" s="14"/>
      <c r="KRD999" s="14"/>
      <c r="KRE999" s="14"/>
      <c r="KRF999" s="14"/>
      <c r="KRG999" s="14"/>
      <c r="KRH999" s="14"/>
      <c r="KRI999" s="14"/>
      <c r="KRJ999" s="14"/>
      <c r="KRK999" s="14"/>
      <c r="KRL999" s="14"/>
      <c r="KRM999" s="14"/>
      <c r="KRN999" s="14"/>
      <c r="KRO999" s="14"/>
      <c r="KRP999" s="14"/>
      <c r="KRQ999" s="14"/>
      <c r="KRR999" s="14"/>
      <c r="KRS999" s="14"/>
      <c r="KRT999" s="14"/>
      <c r="KRU999" s="14"/>
      <c r="KRV999" s="14"/>
      <c r="KRW999" s="14"/>
      <c r="KRX999" s="14"/>
      <c r="KRY999" s="14"/>
      <c r="KRZ999" s="14"/>
      <c r="KSA999" s="14"/>
      <c r="KSB999" s="14"/>
      <c r="KSC999" s="14"/>
      <c r="KSD999" s="14"/>
      <c r="KSE999" s="14"/>
      <c r="KSF999" s="14"/>
      <c r="KSG999" s="14"/>
      <c r="KSH999" s="14"/>
      <c r="KSI999" s="14"/>
      <c r="KSJ999" s="14"/>
      <c r="KSK999" s="14"/>
      <c r="KSL999" s="14"/>
      <c r="KSM999" s="14"/>
      <c r="KSN999" s="14"/>
      <c r="KSO999" s="14"/>
      <c r="KSP999" s="14"/>
      <c r="KSQ999" s="14"/>
      <c r="KSR999" s="14"/>
      <c r="KSS999" s="14"/>
      <c r="KST999" s="14"/>
      <c r="KSU999" s="14"/>
      <c r="KSV999" s="14"/>
      <c r="KSW999" s="14"/>
      <c r="KSX999" s="14"/>
      <c r="KSY999" s="14"/>
      <c r="KSZ999" s="14"/>
      <c r="KTA999" s="14"/>
      <c r="KTB999" s="14"/>
      <c r="KTC999" s="14"/>
      <c r="KTD999" s="14"/>
      <c r="KTE999" s="14"/>
      <c r="KTF999" s="14"/>
      <c r="KTG999" s="14"/>
      <c r="KTH999" s="14"/>
      <c r="KTI999" s="14"/>
      <c r="KTJ999" s="14"/>
      <c r="KTK999" s="14"/>
      <c r="KTL999" s="14"/>
      <c r="KTM999" s="14"/>
      <c r="KTN999" s="14"/>
      <c r="KTO999" s="14"/>
      <c r="KTP999" s="14"/>
      <c r="KTQ999" s="14"/>
      <c r="KTR999" s="14"/>
      <c r="KTS999" s="14"/>
      <c r="KTT999" s="14"/>
      <c r="KTU999" s="14"/>
      <c r="KTV999" s="14"/>
      <c r="KTW999" s="14"/>
      <c r="KTX999" s="14"/>
      <c r="KTY999" s="14"/>
      <c r="KTZ999" s="14"/>
      <c r="KUA999" s="14"/>
      <c r="KUB999" s="14"/>
      <c r="KUC999" s="14"/>
      <c r="KUD999" s="14"/>
      <c r="KUE999" s="14"/>
      <c r="KUF999" s="14"/>
      <c r="KUG999" s="14"/>
      <c r="KUH999" s="14"/>
      <c r="KUI999" s="14"/>
      <c r="KUJ999" s="14"/>
      <c r="KUK999" s="14"/>
      <c r="KUL999" s="14"/>
      <c r="KUM999" s="14"/>
      <c r="KUN999" s="14"/>
      <c r="KUO999" s="14"/>
      <c r="KUP999" s="14"/>
      <c r="KUQ999" s="14"/>
      <c r="KUR999" s="14"/>
      <c r="KUS999" s="14"/>
      <c r="KUT999" s="14"/>
      <c r="KUU999" s="14"/>
      <c r="KUV999" s="14"/>
      <c r="KUW999" s="14"/>
      <c r="KUX999" s="14"/>
      <c r="KUY999" s="14"/>
      <c r="KUZ999" s="14"/>
      <c r="KVA999" s="14"/>
      <c r="KVB999" s="14"/>
      <c r="KVC999" s="14"/>
      <c r="KVD999" s="14"/>
      <c r="KVE999" s="14"/>
      <c r="KVF999" s="14"/>
      <c r="KVG999" s="14"/>
      <c r="KVH999" s="14"/>
      <c r="KVI999" s="14"/>
      <c r="KVJ999" s="14"/>
      <c r="KVK999" s="14"/>
      <c r="KVL999" s="14"/>
      <c r="KVM999" s="14"/>
      <c r="KVN999" s="14"/>
      <c r="KVO999" s="14"/>
      <c r="KVP999" s="14"/>
      <c r="KVQ999" s="14"/>
      <c r="KVR999" s="14"/>
      <c r="KVS999" s="14"/>
      <c r="KVT999" s="14"/>
      <c r="KVU999" s="14"/>
      <c r="KVV999" s="14"/>
      <c r="KVW999" s="14"/>
      <c r="KVX999" s="14"/>
      <c r="KVY999" s="14"/>
      <c r="KVZ999" s="14"/>
      <c r="KWA999" s="14"/>
      <c r="KWB999" s="14"/>
      <c r="KWC999" s="14"/>
      <c r="KWD999" s="14"/>
      <c r="KWE999" s="14"/>
      <c r="KWF999" s="14"/>
      <c r="KWG999" s="14"/>
      <c r="KWH999" s="14"/>
      <c r="KWI999" s="14"/>
      <c r="KWJ999" s="14"/>
      <c r="KWK999" s="14"/>
      <c r="KWL999" s="14"/>
      <c r="KWM999" s="14"/>
      <c r="KWN999" s="14"/>
      <c r="KWO999" s="14"/>
      <c r="KWP999" s="14"/>
      <c r="KWQ999" s="14"/>
      <c r="KWR999" s="14"/>
      <c r="KWS999" s="14"/>
      <c r="KWT999" s="14"/>
      <c r="KWU999" s="14"/>
      <c r="KWV999" s="14"/>
      <c r="KWW999" s="14"/>
      <c r="KWX999" s="14"/>
      <c r="KWY999" s="14"/>
      <c r="KWZ999" s="14"/>
      <c r="KXA999" s="14"/>
      <c r="KXB999" s="14"/>
      <c r="KXC999" s="14"/>
      <c r="KXD999" s="14"/>
      <c r="KXE999" s="14"/>
      <c r="KXF999" s="14"/>
      <c r="KXG999" s="14"/>
      <c r="KXH999" s="14"/>
      <c r="KXI999" s="14"/>
      <c r="KXJ999" s="14"/>
      <c r="KXK999" s="14"/>
      <c r="KXL999" s="14"/>
      <c r="KXM999" s="14"/>
      <c r="KXN999" s="14"/>
      <c r="KXO999" s="14"/>
      <c r="KXP999" s="14"/>
      <c r="KXQ999" s="14"/>
      <c r="KXR999" s="14"/>
      <c r="KXS999" s="14"/>
      <c r="KXT999" s="14"/>
      <c r="KXU999" s="14"/>
      <c r="KXV999" s="14"/>
      <c r="KXW999" s="14"/>
      <c r="KXX999" s="14"/>
      <c r="KXY999" s="14"/>
      <c r="KXZ999" s="14"/>
      <c r="KYA999" s="14"/>
      <c r="KYB999" s="14"/>
      <c r="KYC999" s="14"/>
      <c r="KYD999" s="14"/>
      <c r="KYE999" s="14"/>
      <c r="KYF999" s="14"/>
      <c r="KYG999" s="14"/>
      <c r="KYH999" s="14"/>
      <c r="KYI999" s="14"/>
      <c r="KYJ999" s="14"/>
      <c r="KYK999" s="14"/>
      <c r="KYL999" s="14"/>
      <c r="KYM999" s="14"/>
      <c r="KYN999" s="14"/>
      <c r="KYO999" s="14"/>
      <c r="KYP999" s="14"/>
      <c r="KYQ999" s="14"/>
      <c r="KYR999" s="14"/>
      <c r="KYS999" s="14"/>
      <c r="KYT999" s="14"/>
      <c r="KYU999" s="14"/>
      <c r="KYV999" s="14"/>
      <c r="KYW999" s="14"/>
      <c r="KYX999" s="14"/>
      <c r="KYY999" s="14"/>
      <c r="KYZ999" s="14"/>
      <c r="KZA999" s="14"/>
      <c r="KZB999" s="14"/>
      <c r="KZC999" s="14"/>
      <c r="KZD999" s="14"/>
      <c r="KZE999" s="14"/>
      <c r="KZF999" s="14"/>
      <c r="KZG999" s="14"/>
      <c r="KZH999" s="14"/>
      <c r="KZI999" s="14"/>
      <c r="KZJ999" s="14"/>
      <c r="KZK999" s="14"/>
      <c r="KZL999" s="14"/>
      <c r="KZM999" s="14"/>
      <c r="KZN999" s="14"/>
      <c r="KZO999" s="14"/>
      <c r="KZP999" s="14"/>
      <c r="KZQ999" s="14"/>
      <c r="KZR999" s="14"/>
      <c r="KZS999" s="14"/>
      <c r="KZT999" s="14"/>
      <c r="KZU999" s="14"/>
      <c r="KZV999" s="14"/>
      <c r="KZW999" s="14"/>
      <c r="KZX999" s="14"/>
      <c r="KZY999" s="14"/>
      <c r="KZZ999" s="14"/>
      <c r="LAA999" s="14"/>
      <c r="LAB999" s="14"/>
      <c r="LAC999" s="14"/>
      <c r="LAD999" s="14"/>
      <c r="LAE999" s="14"/>
      <c r="LAF999" s="14"/>
      <c r="LAG999" s="14"/>
      <c r="LAH999" s="14"/>
      <c r="LAI999" s="14"/>
      <c r="LAJ999" s="14"/>
      <c r="LAK999" s="14"/>
      <c r="LAL999" s="14"/>
      <c r="LAM999" s="14"/>
      <c r="LAN999" s="14"/>
      <c r="LAO999" s="14"/>
      <c r="LAP999" s="14"/>
      <c r="LAQ999" s="14"/>
      <c r="LAR999" s="14"/>
      <c r="LAS999" s="14"/>
      <c r="LAT999" s="14"/>
      <c r="LAU999" s="14"/>
      <c r="LAV999" s="14"/>
      <c r="LAW999" s="14"/>
      <c r="LAX999" s="14"/>
      <c r="LAY999" s="14"/>
      <c r="LAZ999" s="14"/>
      <c r="LBA999" s="14"/>
      <c r="LBB999" s="14"/>
      <c r="LBC999" s="14"/>
      <c r="LBD999" s="14"/>
      <c r="LBE999" s="14"/>
      <c r="LBF999" s="14"/>
      <c r="LBG999" s="14"/>
      <c r="LBH999" s="14"/>
      <c r="LBI999" s="14"/>
      <c r="LBJ999" s="14"/>
      <c r="LBK999" s="14"/>
      <c r="LBL999" s="14"/>
      <c r="LBM999" s="14"/>
      <c r="LBN999" s="14"/>
      <c r="LBO999" s="14"/>
      <c r="LBP999" s="14"/>
      <c r="LBQ999" s="14"/>
      <c r="LBR999" s="14"/>
      <c r="LBS999" s="14"/>
      <c r="LBT999" s="14"/>
      <c r="LBU999" s="14"/>
      <c r="LBV999" s="14"/>
      <c r="LBW999" s="14"/>
      <c r="LBX999" s="14"/>
      <c r="LBY999" s="14"/>
      <c r="LBZ999" s="14"/>
      <c r="LCA999" s="14"/>
      <c r="LCB999" s="14"/>
      <c r="LCC999" s="14"/>
      <c r="LCD999" s="14"/>
      <c r="LCE999" s="14"/>
      <c r="LCF999" s="14"/>
      <c r="LCG999" s="14"/>
      <c r="LCH999" s="14"/>
      <c r="LCI999" s="14"/>
      <c r="LCJ999" s="14"/>
      <c r="LCK999" s="14"/>
      <c r="LCL999" s="14"/>
      <c r="LCM999" s="14"/>
      <c r="LCN999" s="14"/>
      <c r="LCO999" s="14"/>
      <c r="LCP999" s="14"/>
      <c r="LCQ999" s="14"/>
      <c r="LCR999" s="14"/>
      <c r="LCS999" s="14"/>
      <c r="LCT999" s="14"/>
      <c r="LCU999" s="14"/>
      <c r="LCV999" s="14"/>
      <c r="LCW999" s="14"/>
      <c r="LCX999" s="14"/>
      <c r="LCY999" s="14"/>
      <c r="LCZ999" s="14"/>
      <c r="LDA999" s="14"/>
      <c r="LDB999" s="14"/>
      <c r="LDC999" s="14"/>
      <c r="LDD999" s="14"/>
      <c r="LDE999" s="14"/>
      <c r="LDF999" s="14"/>
      <c r="LDG999" s="14"/>
      <c r="LDH999" s="14"/>
      <c r="LDI999" s="14"/>
      <c r="LDJ999" s="14"/>
      <c r="LDK999" s="14"/>
      <c r="LDL999" s="14"/>
      <c r="LDM999" s="14"/>
      <c r="LDN999" s="14"/>
      <c r="LDO999" s="14"/>
      <c r="LDP999" s="14"/>
      <c r="LDQ999" s="14"/>
      <c r="LDR999" s="14"/>
      <c r="LDS999" s="14"/>
      <c r="LDT999" s="14"/>
      <c r="LDU999" s="14"/>
      <c r="LDV999" s="14"/>
      <c r="LDW999" s="14"/>
      <c r="LDX999" s="14"/>
      <c r="LDY999" s="14"/>
      <c r="LDZ999" s="14"/>
      <c r="LEA999" s="14"/>
      <c r="LEB999" s="14"/>
      <c r="LEC999" s="14"/>
      <c r="LED999" s="14"/>
      <c r="LEE999" s="14"/>
      <c r="LEF999" s="14"/>
      <c r="LEG999" s="14"/>
      <c r="LEH999" s="14"/>
      <c r="LEI999" s="14"/>
      <c r="LEJ999" s="14"/>
      <c r="LEK999" s="14"/>
      <c r="LEL999" s="14"/>
      <c r="LEM999" s="14"/>
      <c r="LEN999" s="14"/>
      <c r="LEO999" s="14"/>
      <c r="LEP999" s="14"/>
      <c r="LEQ999" s="14"/>
      <c r="LER999" s="14"/>
      <c r="LES999" s="14"/>
      <c r="LET999" s="14"/>
      <c r="LEU999" s="14"/>
      <c r="LEV999" s="14"/>
      <c r="LEW999" s="14"/>
      <c r="LEX999" s="14"/>
      <c r="LEY999" s="14"/>
      <c r="LEZ999" s="14"/>
      <c r="LFA999" s="14"/>
      <c r="LFB999" s="14"/>
      <c r="LFC999" s="14"/>
      <c r="LFD999" s="14"/>
      <c r="LFE999" s="14"/>
      <c r="LFF999" s="14"/>
      <c r="LFG999" s="14"/>
      <c r="LFH999" s="14"/>
      <c r="LFI999" s="14"/>
      <c r="LFJ999" s="14"/>
      <c r="LFK999" s="14"/>
      <c r="LFL999" s="14"/>
      <c r="LFM999" s="14"/>
      <c r="LFN999" s="14"/>
      <c r="LFO999" s="14"/>
      <c r="LFP999" s="14"/>
      <c r="LFQ999" s="14"/>
      <c r="LFR999" s="14"/>
      <c r="LFS999" s="14"/>
      <c r="LFT999" s="14"/>
      <c r="LFU999" s="14"/>
      <c r="LFV999" s="14"/>
      <c r="LFW999" s="14"/>
      <c r="LFX999" s="14"/>
      <c r="LFY999" s="14"/>
      <c r="LFZ999" s="14"/>
      <c r="LGA999" s="14"/>
      <c r="LGB999" s="14"/>
      <c r="LGC999" s="14"/>
      <c r="LGD999" s="14"/>
      <c r="LGE999" s="14"/>
      <c r="LGF999" s="14"/>
      <c r="LGG999" s="14"/>
      <c r="LGH999" s="14"/>
      <c r="LGI999" s="14"/>
      <c r="LGJ999" s="14"/>
      <c r="LGK999" s="14"/>
      <c r="LGL999" s="14"/>
      <c r="LGM999" s="14"/>
      <c r="LGN999" s="14"/>
      <c r="LGO999" s="14"/>
      <c r="LGP999" s="14"/>
      <c r="LGQ999" s="14"/>
      <c r="LGR999" s="14"/>
      <c r="LGS999" s="14"/>
      <c r="LGT999" s="14"/>
      <c r="LGU999" s="14"/>
      <c r="LGV999" s="14"/>
      <c r="LGW999" s="14"/>
      <c r="LGX999" s="14"/>
      <c r="LGY999" s="14"/>
      <c r="LGZ999" s="14"/>
      <c r="LHA999" s="14"/>
      <c r="LHB999" s="14"/>
      <c r="LHC999" s="14"/>
      <c r="LHD999" s="14"/>
      <c r="LHE999" s="14"/>
      <c r="LHF999" s="14"/>
      <c r="LHG999" s="14"/>
      <c r="LHH999" s="14"/>
      <c r="LHI999" s="14"/>
      <c r="LHJ999" s="14"/>
      <c r="LHK999" s="14"/>
      <c r="LHL999" s="14"/>
      <c r="LHM999" s="14"/>
      <c r="LHN999" s="14"/>
      <c r="LHO999" s="14"/>
      <c r="LHP999" s="14"/>
      <c r="LHQ999" s="14"/>
      <c r="LHR999" s="14"/>
      <c r="LHS999" s="14"/>
      <c r="LHT999" s="14"/>
      <c r="LHU999" s="14"/>
      <c r="LHV999" s="14"/>
      <c r="LHW999" s="14"/>
      <c r="LHX999" s="14"/>
      <c r="LHY999" s="14"/>
      <c r="LHZ999" s="14"/>
      <c r="LIA999" s="14"/>
      <c r="LIB999" s="14"/>
      <c r="LIC999" s="14"/>
      <c r="LID999" s="14"/>
      <c r="LIE999" s="14"/>
      <c r="LIF999" s="14"/>
      <c r="LIG999" s="14"/>
      <c r="LIH999" s="14"/>
      <c r="LII999" s="14"/>
      <c r="LIJ999" s="14"/>
      <c r="LIK999" s="14"/>
      <c r="LIL999" s="14"/>
      <c r="LIM999" s="14"/>
      <c r="LIN999" s="14"/>
      <c r="LIO999" s="14"/>
      <c r="LIP999" s="14"/>
      <c r="LIQ999" s="14"/>
      <c r="LIR999" s="14"/>
      <c r="LIS999" s="14"/>
      <c r="LIT999" s="14"/>
      <c r="LIU999" s="14"/>
      <c r="LIV999" s="14"/>
      <c r="LIW999" s="14"/>
      <c r="LIX999" s="14"/>
      <c r="LIY999" s="14"/>
      <c r="LIZ999" s="14"/>
      <c r="LJA999" s="14"/>
      <c r="LJB999" s="14"/>
      <c r="LJC999" s="14"/>
      <c r="LJD999" s="14"/>
      <c r="LJE999" s="14"/>
      <c r="LJF999" s="14"/>
      <c r="LJG999" s="14"/>
      <c r="LJH999" s="14"/>
      <c r="LJI999" s="14"/>
      <c r="LJJ999" s="14"/>
      <c r="LJK999" s="14"/>
      <c r="LJL999" s="14"/>
      <c r="LJM999" s="14"/>
      <c r="LJN999" s="14"/>
      <c r="LJO999" s="14"/>
      <c r="LJP999" s="14"/>
      <c r="LJQ999" s="14"/>
      <c r="LJR999" s="14"/>
      <c r="LJS999" s="14"/>
      <c r="LJT999" s="14"/>
      <c r="LJU999" s="14"/>
      <c r="LJV999" s="14"/>
      <c r="LJW999" s="14"/>
      <c r="LJX999" s="14"/>
      <c r="LJY999" s="14"/>
      <c r="LJZ999" s="14"/>
      <c r="LKA999" s="14"/>
      <c r="LKB999" s="14"/>
      <c r="LKC999" s="14"/>
      <c r="LKD999" s="14"/>
      <c r="LKE999" s="14"/>
      <c r="LKF999" s="14"/>
      <c r="LKG999" s="14"/>
      <c r="LKH999" s="14"/>
      <c r="LKI999" s="14"/>
      <c r="LKJ999" s="14"/>
      <c r="LKK999" s="14"/>
      <c r="LKL999" s="14"/>
      <c r="LKM999" s="14"/>
      <c r="LKN999" s="14"/>
      <c r="LKO999" s="14"/>
      <c r="LKP999" s="14"/>
      <c r="LKQ999" s="14"/>
      <c r="LKR999" s="14"/>
      <c r="LKS999" s="14"/>
      <c r="LKT999" s="14"/>
      <c r="LKU999" s="14"/>
      <c r="LKV999" s="14"/>
      <c r="LKW999" s="14"/>
      <c r="LKX999" s="14"/>
      <c r="LKY999" s="14"/>
      <c r="LKZ999" s="14"/>
      <c r="LLA999" s="14"/>
      <c r="LLB999" s="14"/>
      <c r="LLC999" s="14"/>
      <c r="LLD999" s="14"/>
      <c r="LLE999" s="14"/>
      <c r="LLF999" s="14"/>
      <c r="LLG999" s="14"/>
      <c r="LLH999" s="14"/>
      <c r="LLI999" s="14"/>
      <c r="LLJ999" s="14"/>
      <c r="LLK999" s="14"/>
      <c r="LLL999" s="14"/>
      <c r="LLM999" s="14"/>
      <c r="LLN999" s="14"/>
      <c r="LLO999" s="14"/>
      <c r="LLP999" s="14"/>
      <c r="LLQ999" s="14"/>
      <c r="LLR999" s="14"/>
      <c r="LLS999" s="14"/>
      <c r="LLT999" s="14"/>
      <c r="LLU999" s="14"/>
      <c r="LLV999" s="14"/>
      <c r="LLW999" s="14"/>
      <c r="LLX999" s="14"/>
      <c r="LLY999" s="14"/>
      <c r="LLZ999" s="14"/>
      <c r="LMA999" s="14"/>
      <c r="LMB999" s="14"/>
      <c r="LMC999" s="14"/>
      <c r="LMD999" s="14"/>
      <c r="LME999" s="14"/>
      <c r="LMF999" s="14"/>
      <c r="LMG999" s="14"/>
      <c r="LMH999" s="14"/>
      <c r="LMI999" s="14"/>
      <c r="LMJ999" s="14"/>
      <c r="LMK999" s="14"/>
      <c r="LML999" s="14"/>
      <c r="LMM999" s="14"/>
      <c r="LMN999" s="14"/>
      <c r="LMO999" s="14"/>
      <c r="LMP999" s="14"/>
      <c r="LMQ999" s="14"/>
      <c r="LMR999" s="14"/>
      <c r="LMS999" s="14"/>
      <c r="LMT999" s="14"/>
      <c r="LMU999" s="14"/>
      <c r="LMV999" s="14"/>
      <c r="LMW999" s="14"/>
      <c r="LMX999" s="14"/>
      <c r="LMY999" s="14"/>
      <c r="LMZ999" s="14"/>
      <c r="LNA999" s="14"/>
      <c r="LNB999" s="14"/>
      <c r="LNC999" s="14"/>
      <c r="LND999" s="14"/>
      <c r="LNE999" s="14"/>
      <c r="LNF999" s="14"/>
      <c r="LNG999" s="14"/>
      <c r="LNH999" s="14"/>
      <c r="LNI999" s="14"/>
      <c r="LNJ999" s="14"/>
      <c r="LNK999" s="14"/>
      <c r="LNL999" s="14"/>
      <c r="LNM999" s="14"/>
      <c r="LNN999" s="14"/>
      <c r="LNO999" s="14"/>
      <c r="LNP999" s="14"/>
      <c r="LNQ999" s="14"/>
      <c r="LNR999" s="14"/>
      <c r="LNS999" s="14"/>
      <c r="LNT999" s="14"/>
      <c r="LNU999" s="14"/>
      <c r="LNV999" s="14"/>
      <c r="LNW999" s="14"/>
      <c r="LNX999" s="14"/>
      <c r="LNY999" s="14"/>
      <c r="LNZ999" s="14"/>
      <c r="LOA999" s="14"/>
      <c r="LOB999" s="14"/>
      <c r="LOC999" s="14"/>
      <c r="LOD999" s="14"/>
      <c r="LOE999" s="14"/>
      <c r="LOF999" s="14"/>
      <c r="LOG999" s="14"/>
      <c r="LOH999" s="14"/>
      <c r="LOI999" s="14"/>
      <c r="LOJ999" s="14"/>
      <c r="LOK999" s="14"/>
      <c r="LOL999" s="14"/>
      <c r="LOM999" s="14"/>
      <c r="LON999" s="14"/>
      <c r="LOO999" s="14"/>
      <c r="LOP999" s="14"/>
      <c r="LOQ999" s="14"/>
      <c r="LOR999" s="14"/>
      <c r="LOS999" s="14"/>
      <c r="LOT999" s="14"/>
      <c r="LOU999" s="14"/>
      <c r="LOV999" s="14"/>
      <c r="LOW999" s="14"/>
      <c r="LOX999" s="14"/>
      <c r="LOY999" s="14"/>
      <c r="LOZ999" s="14"/>
      <c r="LPA999" s="14"/>
      <c r="LPB999" s="14"/>
      <c r="LPC999" s="14"/>
      <c r="LPD999" s="14"/>
      <c r="LPE999" s="14"/>
      <c r="LPF999" s="14"/>
      <c r="LPG999" s="14"/>
      <c r="LPH999" s="14"/>
      <c r="LPI999" s="14"/>
      <c r="LPJ999" s="14"/>
      <c r="LPK999" s="14"/>
      <c r="LPL999" s="14"/>
      <c r="LPM999" s="14"/>
      <c r="LPN999" s="14"/>
      <c r="LPO999" s="14"/>
      <c r="LPP999" s="14"/>
      <c r="LPQ999" s="14"/>
      <c r="LPR999" s="14"/>
      <c r="LPS999" s="14"/>
      <c r="LPT999" s="14"/>
      <c r="LPU999" s="14"/>
      <c r="LPV999" s="14"/>
      <c r="LPW999" s="14"/>
      <c r="LPX999" s="14"/>
      <c r="LPY999" s="14"/>
      <c r="LPZ999" s="14"/>
      <c r="LQA999" s="14"/>
      <c r="LQB999" s="14"/>
      <c r="LQC999" s="14"/>
      <c r="LQD999" s="14"/>
      <c r="LQE999" s="14"/>
      <c r="LQF999" s="14"/>
      <c r="LQG999" s="14"/>
      <c r="LQH999" s="14"/>
      <c r="LQI999" s="14"/>
      <c r="LQJ999" s="14"/>
      <c r="LQK999" s="14"/>
      <c r="LQL999" s="14"/>
      <c r="LQM999" s="14"/>
      <c r="LQN999" s="14"/>
      <c r="LQO999" s="14"/>
      <c r="LQP999" s="14"/>
      <c r="LQQ999" s="14"/>
      <c r="LQR999" s="14"/>
      <c r="LQS999" s="14"/>
      <c r="LQT999" s="14"/>
      <c r="LQU999" s="14"/>
      <c r="LQV999" s="14"/>
      <c r="LQW999" s="14"/>
      <c r="LQX999" s="14"/>
      <c r="LQY999" s="14"/>
      <c r="LQZ999" s="14"/>
      <c r="LRA999" s="14"/>
      <c r="LRB999" s="14"/>
      <c r="LRC999" s="14"/>
      <c r="LRD999" s="14"/>
      <c r="LRE999" s="14"/>
      <c r="LRF999" s="14"/>
      <c r="LRG999" s="14"/>
      <c r="LRH999" s="14"/>
      <c r="LRI999" s="14"/>
      <c r="LRJ999" s="14"/>
      <c r="LRK999" s="14"/>
      <c r="LRL999" s="14"/>
      <c r="LRM999" s="14"/>
      <c r="LRN999" s="14"/>
      <c r="LRO999" s="14"/>
      <c r="LRP999" s="14"/>
      <c r="LRQ999" s="14"/>
      <c r="LRR999" s="14"/>
      <c r="LRS999" s="14"/>
      <c r="LRT999" s="14"/>
      <c r="LRU999" s="14"/>
      <c r="LRV999" s="14"/>
      <c r="LRW999" s="14"/>
      <c r="LRX999" s="14"/>
      <c r="LRY999" s="14"/>
      <c r="LRZ999" s="14"/>
      <c r="LSA999" s="14"/>
      <c r="LSB999" s="14"/>
      <c r="LSC999" s="14"/>
      <c r="LSD999" s="14"/>
      <c r="LSE999" s="14"/>
      <c r="LSF999" s="14"/>
      <c r="LSG999" s="14"/>
      <c r="LSH999" s="14"/>
      <c r="LSI999" s="14"/>
      <c r="LSJ999" s="14"/>
      <c r="LSK999" s="14"/>
      <c r="LSL999" s="14"/>
      <c r="LSM999" s="14"/>
      <c r="LSN999" s="14"/>
      <c r="LSO999" s="14"/>
      <c r="LSP999" s="14"/>
      <c r="LSQ999" s="14"/>
      <c r="LSR999" s="14"/>
      <c r="LSS999" s="14"/>
      <c r="LST999" s="14"/>
      <c r="LSU999" s="14"/>
      <c r="LSV999" s="14"/>
      <c r="LSW999" s="14"/>
      <c r="LSX999" s="14"/>
      <c r="LSY999" s="14"/>
      <c r="LSZ999" s="14"/>
      <c r="LTA999" s="14"/>
      <c r="LTB999" s="14"/>
      <c r="LTC999" s="14"/>
      <c r="LTD999" s="14"/>
      <c r="LTE999" s="14"/>
      <c r="LTF999" s="14"/>
      <c r="LTG999" s="14"/>
      <c r="LTH999" s="14"/>
      <c r="LTI999" s="14"/>
      <c r="LTJ999" s="14"/>
      <c r="LTK999" s="14"/>
      <c r="LTL999" s="14"/>
      <c r="LTM999" s="14"/>
      <c r="LTN999" s="14"/>
      <c r="LTO999" s="14"/>
      <c r="LTP999" s="14"/>
      <c r="LTQ999" s="14"/>
      <c r="LTR999" s="14"/>
      <c r="LTS999" s="14"/>
      <c r="LTT999" s="14"/>
      <c r="LTU999" s="14"/>
      <c r="LTV999" s="14"/>
      <c r="LTW999" s="14"/>
      <c r="LTX999" s="14"/>
      <c r="LTY999" s="14"/>
      <c r="LTZ999" s="14"/>
      <c r="LUA999" s="14"/>
      <c r="LUB999" s="14"/>
      <c r="LUC999" s="14"/>
      <c r="LUD999" s="14"/>
      <c r="LUE999" s="14"/>
      <c r="LUF999" s="14"/>
      <c r="LUG999" s="14"/>
      <c r="LUH999" s="14"/>
      <c r="LUI999" s="14"/>
      <c r="LUJ999" s="14"/>
      <c r="LUK999" s="14"/>
      <c r="LUL999" s="14"/>
      <c r="LUM999" s="14"/>
      <c r="LUN999" s="14"/>
      <c r="LUO999" s="14"/>
      <c r="LUP999" s="14"/>
      <c r="LUQ999" s="14"/>
      <c r="LUR999" s="14"/>
      <c r="LUS999" s="14"/>
      <c r="LUT999" s="14"/>
      <c r="LUU999" s="14"/>
      <c r="LUV999" s="14"/>
      <c r="LUW999" s="14"/>
      <c r="LUX999" s="14"/>
      <c r="LUY999" s="14"/>
      <c r="LUZ999" s="14"/>
      <c r="LVA999" s="14"/>
      <c r="LVB999" s="14"/>
      <c r="LVC999" s="14"/>
      <c r="LVD999" s="14"/>
      <c r="LVE999" s="14"/>
      <c r="LVF999" s="14"/>
      <c r="LVG999" s="14"/>
      <c r="LVH999" s="14"/>
      <c r="LVI999" s="14"/>
      <c r="LVJ999" s="14"/>
      <c r="LVK999" s="14"/>
      <c r="LVL999" s="14"/>
      <c r="LVM999" s="14"/>
      <c r="LVN999" s="14"/>
      <c r="LVO999" s="14"/>
      <c r="LVP999" s="14"/>
      <c r="LVQ999" s="14"/>
      <c r="LVR999" s="14"/>
      <c r="LVS999" s="14"/>
      <c r="LVT999" s="14"/>
      <c r="LVU999" s="14"/>
      <c r="LVV999" s="14"/>
      <c r="LVW999" s="14"/>
      <c r="LVX999" s="14"/>
      <c r="LVY999" s="14"/>
      <c r="LVZ999" s="14"/>
      <c r="LWA999" s="14"/>
      <c r="LWB999" s="14"/>
      <c r="LWC999" s="14"/>
      <c r="LWD999" s="14"/>
      <c r="LWE999" s="14"/>
      <c r="LWF999" s="14"/>
      <c r="LWG999" s="14"/>
      <c r="LWH999" s="14"/>
      <c r="LWI999" s="14"/>
      <c r="LWJ999" s="14"/>
      <c r="LWK999" s="14"/>
      <c r="LWL999" s="14"/>
      <c r="LWM999" s="14"/>
      <c r="LWN999" s="14"/>
      <c r="LWO999" s="14"/>
      <c r="LWP999" s="14"/>
      <c r="LWQ999" s="14"/>
      <c r="LWR999" s="14"/>
      <c r="LWS999" s="14"/>
      <c r="LWT999" s="14"/>
      <c r="LWU999" s="14"/>
      <c r="LWV999" s="14"/>
      <c r="LWW999" s="14"/>
      <c r="LWX999" s="14"/>
      <c r="LWY999" s="14"/>
      <c r="LWZ999" s="14"/>
      <c r="LXA999" s="14"/>
      <c r="LXB999" s="14"/>
      <c r="LXC999" s="14"/>
      <c r="LXD999" s="14"/>
      <c r="LXE999" s="14"/>
      <c r="LXF999" s="14"/>
      <c r="LXG999" s="14"/>
      <c r="LXH999" s="14"/>
      <c r="LXI999" s="14"/>
      <c r="LXJ999" s="14"/>
      <c r="LXK999" s="14"/>
      <c r="LXL999" s="14"/>
      <c r="LXM999" s="14"/>
      <c r="LXN999" s="14"/>
      <c r="LXO999" s="14"/>
      <c r="LXP999" s="14"/>
      <c r="LXQ999" s="14"/>
      <c r="LXR999" s="14"/>
      <c r="LXS999" s="14"/>
      <c r="LXT999" s="14"/>
      <c r="LXU999" s="14"/>
      <c r="LXV999" s="14"/>
      <c r="LXW999" s="14"/>
      <c r="LXX999" s="14"/>
      <c r="LXY999" s="14"/>
      <c r="LXZ999" s="14"/>
      <c r="LYA999" s="14"/>
      <c r="LYB999" s="14"/>
      <c r="LYC999" s="14"/>
      <c r="LYD999" s="14"/>
      <c r="LYE999" s="14"/>
      <c r="LYF999" s="14"/>
      <c r="LYG999" s="14"/>
      <c r="LYH999" s="14"/>
      <c r="LYI999" s="14"/>
      <c r="LYJ999" s="14"/>
      <c r="LYK999" s="14"/>
      <c r="LYL999" s="14"/>
      <c r="LYM999" s="14"/>
      <c r="LYN999" s="14"/>
      <c r="LYO999" s="14"/>
      <c r="LYP999" s="14"/>
      <c r="LYQ999" s="14"/>
      <c r="LYR999" s="14"/>
      <c r="LYS999" s="14"/>
      <c r="LYT999" s="14"/>
      <c r="LYU999" s="14"/>
      <c r="LYV999" s="14"/>
      <c r="LYW999" s="14"/>
      <c r="LYX999" s="14"/>
      <c r="LYY999" s="14"/>
      <c r="LYZ999" s="14"/>
      <c r="LZA999" s="14"/>
      <c r="LZB999" s="14"/>
      <c r="LZC999" s="14"/>
      <c r="LZD999" s="14"/>
      <c r="LZE999" s="14"/>
      <c r="LZF999" s="14"/>
      <c r="LZG999" s="14"/>
      <c r="LZH999" s="14"/>
      <c r="LZI999" s="14"/>
      <c r="LZJ999" s="14"/>
      <c r="LZK999" s="14"/>
      <c r="LZL999" s="14"/>
      <c r="LZM999" s="14"/>
      <c r="LZN999" s="14"/>
      <c r="LZO999" s="14"/>
      <c r="LZP999" s="14"/>
      <c r="LZQ999" s="14"/>
      <c r="LZR999" s="14"/>
      <c r="LZS999" s="14"/>
      <c r="LZT999" s="14"/>
      <c r="LZU999" s="14"/>
      <c r="LZV999" s="14"/>
      <c r="LZW999" s="14"/>
      <c r="LZX999" s="14"/>
      <c r="LZY999" s="14"/>
      <c r="LZZ999" s="14"/>
      <c r="MAA999" s="14"/>
      <c r="MAB999" s="14"/>
      <c r="MAC999" s="14"/>
      <c r="MAD999" s="14"/>
      <c r="MAE999" s="14"/>
      <c r="MAF999" s="14"/>
      <c r="MAG999" s="14"/>
      <c r="MAH999" s="14"/>
      <c r="MAI999" s="14"/>
      <c r="MAJ999" s="14"/>
      <c r="MAK999" s="14"/>
      <c r="MAL999" s="14"/>
      <c r="MAM999" s="14"/>
      <c r="MAN999" s="14"/>
      <c r="MAO999" s="14"/>
      <c r="MAP999" s="14"/>
      <c r="MAQ999" s="14"/>
      <c r="MAR999" s="14"/>
      <c r="MAS999" s="14"/>
      <c r="MAT999" s="14"/>
      <c r="MAU999" s="14"/>
      <c r="MAV999" s="14"/>
      <c r="MAW999" s="14"/>
      <c r="MAX999" s="14"/>
      <c r="MAY999" s="14"/>
      <c r="MAZ999" s="14"/>
      <c r="MBA999" s="14"/>
      <c r="MBB999" s="14"/>
      <c r="MBC999" s="14"/>
      <c r="MBD999" s="14"/>
      <c r="MBE999" s="14"/>
      <c r="MBF999" s="14"/>
      <c r="MBG999" s="14"/>
      <c r="MBH999" s="14"/>
      <c r="MBI999" s="14"/>
      <c r="MBJ999" s="14"/>
      <c r="MBK999" s="14"/>
      <c r="MBL999" s="14"/>
      <c r="MBM999" s="14"/>
      <c r="MBN999" s="14"/>
      <c r="MBO999" s="14"/>
      <c r="MBP999" s="14"/>
      <c r="MBQ999" s="14"/>
      <c r="MBR999" s="14"/>
      <c r="MBS999" s="14"/>
      <c r="MBT999" s="14"/>
      <c r="MBU999" s="14"/>
      <c r="MBV999" s="14"/>
      <c r="MBW999" s="14"/>
      <c r="MBX999" s="14"/>
      <c r="MBY999" s="14"/>
      <c r="MBZ999" s="14"/>
      <c r="MCA999" s="14"/>
      <c r="MCB999" s="14"/>
      <c r="MCC999" s="14"/>
      <c r="MCD999" s="14"/>
      <c r="MCE999" s="14"/>
      <c r="MCF999" s="14"/>
      <c r="MCG999" s="14"/>
      <c r="MCH999" s="14"/>
      <c r="MCI999" s="14"/>
      <c r="MCJ999" s="14"/>
      <c r="MCK999" s="14"/>
      <c r="MCL999" s="14"/>
      <c r="MCM999" s="14"/>
      <c r="MCN999" s="14"/>
      <c r="MCO999" s="14"/>
      <c r="MCP999" s="14"/>
      <c r="MCQ999" s="14"/>
      <c r="MCR999" s="14"/>
      <c r="MCS999" s="14"/>
      <c r="MCT999" s="14"/>
      <c r="MCU999" s="14"/>
      <c r="MCV999" s="14"/>
      <c r="MCW999" s="14"/>
      <c r="MCX999" s="14"/>
      <c r="MCY999" s="14"/>
      <c r="MCZ999" s="14"/>
      <c r="MDA999" s="14"/>
      <c r="MDB999" s="14"/>
      <c r="MDC999" s="14"/>
      <c r="MDD999" s="14"/>
      <c r="MDE999" s="14"/>
      <c r="MDF999" s="14"/>
      <c r="MDG999" s="14"/>
      <c r="MDH999" s="14"/>
      <c r="MDI999" s="14"/>
      <c r="MDJ999" s="14"/>
      <c r="MDK999" s="14"/>
      <c r="MDL999" s="14"/>
      <c r="MDM999" s="14"/>
      <c r="MDN999" s="14"/>
      <c r="MDO999" s="14"/>
      <c r="MDP999" s="14"/>
      <c r="MDQ999" s="14"/>
      <c r="MDR999" s="14"/>
      <c r="MDS999" s="14"/>
      <c r="MDT999" s="14"/>
      <c r="MDU999" s="14"/>
      <c r="MDV999" s="14"/>
      <c r="MDW999" s="14"/>
      <c r="MDX999" s="14"/>
      <c r="MDY999" s="14"/>
      <c r="MDZ999" s="14"/>
      <c r="MEA999" s="14"/>
      <c r="MEB999" s="14"/>
      <c r="MEC999" s="14"/>
      <c r="MED999" s="14"/>
      <c r="MEE999" s="14"/>
      <c r="MEF999" s="14"/>
      <c r="MEG999" s="14"/>
      <c r="MEH999" s="14"/>
      <c r="MEI999" s="14"/>
      <c r="MEJ999" s="14"/>
      <c r="MEK999" s="14"/>
      <c r="MEL999" s="14"/>
      <c r="MEM999" s="14"/>
      <c r="MEN999" s="14"/>
      <c r="MEO999" s="14"/>
      <c r="MEP999" s="14"/>
      <c r="MEQ999" s="14"/>
      <c r="MER999" s="14"/>
      <c r="MES999" s="14"/>
      <c r="MET999" s="14"/>
      <c r="MEU999" s="14"/>
      <c r="MEV999" s="14"/>
      <c r="MEW999" s="14"/>
      <c r="MEX999" s="14"/>
      <c r="MEY999" s="14"/>
      <c r="MEZ999" s="14"/>
      <c r="MFA999" s="14"/>
      <c r="MFB999" s="14"/>
      <c r="MFC999" s="14"/>
      <c r="MFD999" s="14"/>
      <c r="MFE999" s="14"/>
      <c r="MFF999" s="14"/>
      <c r="MFG999" s="14"/>
      <c r="MFH999" s="14"/>
      <c r="MFI999" s="14"/>
      <c r="MFJ999" s="14"/>
      <c r="MFK999" s="14"/>
      <c r="MFL999" s="14"/>
      <c r="MFM999" s="14"/>
      <c r="MFN999" s="14"/>
      <c r="MFO999" s="14"/>
      <c r="MFP999" s="14"/>
      <c r="MFQ999" s="14"/>
      <c r="MFR999" s="14"/>
      <c r="MFS999" s="14"/>
      <c r="MFT999" s="14"/>
      <c r="MFU999" s="14"/>
      <c r="MFV999" s="14"/>
      <c r="MFW999" s="14"/>
      <c r="MFX999" s="14"/>
      <c r="MFY999" s="14"/>
      <c r="MFZ999" s="14"/>
      <c r="MGA999" s="14"/>
      <c r="MGB999" s="14"/>
      <c r="MGC999" s="14"/>
      <c r="MGD999" s="14"/>
      <c r="MGE999" s="14"/>
      <c r="MGF999" s="14"/>
      <c r="MGG999" s="14"/>
      <c r="MGH999" s="14"/>
      <c r="MGI999" s="14"/>
      <c r="MGJ999" s="14"/>
      <c r="MGK999" s="14"/>
      <c r="MGL999" s="14"/>
      <c r="MGM999" s="14"/>
      <c r="MGN999" s="14"/>
      <c r="MGO999" s="14"/>
      <c r="MGP999" s="14"/>
      <c r="MGQ999" s="14"/>
      <c r="MGR999" s="14"/>
      <c r="MGS999" s="14"/>
      <c r="MGT999" s="14"/>
      <c r="MGU999" s="14"/>
      <c r="MGV999" s="14"/>
      <c r="MGW999" s="14"/>
      <c r="MGX999" s="14"/>
      <c r="MGY999" s="14"/>
      <c r="MGZ999" s="14"/>
      <c r="MHA999" s="14"/>
      <c r="MHB999" s="14"/>
      <c r="MHC999" s="14"/>
      <c r="MHD999" s="14"/>
      <c r="MHE999" s="14"/>
      <c r="MHF999" s="14"/>
      <c r="MHG999" s="14"/>
      <c r="MHH999" s="14"/>
      <c r="MHI999" s="14"/>
      <c r="MHJ999" s="14"/>
      <c r="MHK999" s="14"/>
      <c r="MHL999" s="14"/>
      <c r="MHM999" s="14"/>
      <c r="MHN999" s="14"/>
      <c r="MHO999" s="14"/>
      <c r="MHP999" s="14"/>
      <c r="MHQ999" s="14"/>
      <c r="MHR999" s="14"/>
      <c r="MHS999" s="14"/>
      <c r="MHT999" s="14"/>
      <c r="MHU999" s="14"/>
      <c r="MHV999" s="14"/>
      <c r="MHW999" s="14"/>
      <c r="MHX999" s="14"/>
      <c r="MHY999" s="14"/>
      <c r="MHZ999" s="14"/>
      <c r="MIA999" s="14"/>
      <c r="MIB999" s="14"/>
      <c r="MIC999" s="14"/>
      <c r="MID999" s="14"/>
      <c r="MIE999" s="14"/>
      <c r="MIF999" s="14"/>
      <c r="MIG999" s="14"/>
      <c r="MIH999" s="14"/>
      <c r="MII999" s="14"/>
      <c r="MIJ999" s="14"/>
      <c r="MIK999" s="14"/>
      <c r="MIL999" s="14"/>
      <c r="MIM999" s="14"/>
      <c r="MIN999" s="14"/>
      <c r="MIO999" s="14"/>
      <c r="MIP999" s="14"/>
      <c r="MIQ999" s="14"/>
      <c r="MIR999" s="14"/>
      <c r="MIS999" s="14"/>
      <c r="MIT999" s="14"/>
      <c r="MIU999" s="14"/>
      <c r="MIV999" s="14"/>
      <c r="MIW999" s="14"/>
      <c r="MIX999" s="14"/>
      <c r="MIY999" s="14"/>
      <c r="MIZ999" s="14"/>
      <c r="MJA999" s="14"/>
      <c r="MJB999" s="14"/>
      <c r="MJC999" s="14"/>
      <c r="MJD999" s="14"/>
      <c r="MJE999" s="14"/>
      <c r="MJF999" s="14"/>
      <c r="MJG999" s="14"/>
      <c r="MJH999" s="14"/>
      <c r="MJI999" s="14"/>
      <c r="MJJ999" s="14"/>
      <c r="MJK999" s="14"/>
      <c r="MJL999" s="14"/>
      <c r="MJM999" s="14"/>
      <c r="MJN999" s="14"/>
      <c r="MJO999" s="14"/>
      <c r="MJP999" s="14"/>
      <c r="MJQ999" s="14"/>
      <c r="MJR999" s="14"/>
      <c r="MJS999" s="14"/>
      <c r="MJT999" s="14"/>
      <c r="MJU999" s="14"/>
      <c r="MJV999" s="14"/>
      <c r="MJW999" s="14"/>
      <c r="MJX999" s="14"/>
      <c r="MJY999" s="14"/>
      <c r="MJZ999" s="14"/>
      <c r="MKA999" s="14"/>
      <c r="MKB999" s="14"/>
      <c r="MKC999" s="14"/>
      <c r="MKD999" s="14"/>
      <c r="MKE999" s="14"/>
      <c r="MKF999" s="14"/>
      <c r="MKG999" s="14"/>
      <c r="MKH999" s="14"/>
      <c r="MKI999" s="14"/>
      <c r="MKJ999" s="14"/>
      <c r="MKK999" s="14"/>
      <c r="MKL999" s="14"/>
      <c r="MKM999" s="14"/>
      <c r="MKN999" s="14"/>
      <c r="MKO999" s="14"/>
      <c r="MKP999" s="14"/>
      <c r="MKQ999" s="14"/>
      <c r="MKR999" s="14"/>
      <c r="MKS999" s="14"/>
      <c r="MKT999" s="14"/>
      <c r="MKU999" s="14"/>
      <c r="MKV999" s="14"/>
      <c r="MKW999" s="14"/>
      <c r="MKX999" s="14"/>
      <c r="MKY999" s="14"/>
      <c r="MKZ999" s="14"/>
      <c r="MLA999" s="14"/>
      <c r="MLB999" s="14"/>
      <c r="MLC999" s="14"/>
      <c r="MLD999" s="14"/>
      <c r="MLE999" s="14"/>
      <c r="MLF999" s="14"/>
      <c r="MLG999" s="14"/>
      <c r="MLH999" s="14"/>
      <c r="MLI999" s="14"/>
      <c r="MLJ999" s="14"/>
      <c r="MLK999" s="14"/>
      <c r="MLL999" s="14"/>
      <c r="MLM999" s="14"/>
      <c r="MLN999" s="14"/>
      <c r="MLO999" s="14"/>
      <c r="MLP999" s="14"/>
      <c r="MLQ999" s="14"/>
      <c r="MLR999" s="14"/>
      <c r="MLS999" s="14"/>
      <c r="MLT999" s="14"/>
      <c r="MLU999" s="14"/>
      <c r="MLV999" s="14"/>
      <c r="MLW999" s="14"/>
      <c r="MLX999" s="14"/>
      <c r="MLY999" s="14"/>
      <c r="MLZ999" s="14"/>
      <c r="MMA999" s="14"/>
      <c r="MMB999" s="14"/>
      <c r="MMC999" s="14"/>
      <c r="MMD999" s="14"/>
      <c r="MME999" s="14"/>
      <c r="MMF999" s="14"/>
      <c r="MMG999" s="14"/>
      <c r="MMH999" s="14"/>
      <c r="MMI999" s="14"/>
      <c r="MMJ999" s="14"/>
      <c r="MMK999" s="14"/>
      <c r="MML999" s="14"/>
      <c r="MMM999" s="14"/>
      <c r="MMN999" s="14"/>
      <c r="MMO999" s="14"/>
      <c r="MMP999" s="14"/>
      <c r="MMQ999" s="14"/>
      <c r="MMR999" s="14"/>
      <c r="MMS999" s="14"/>
      <c r="MMT999" s="14"/>
      <c r="MMU999" s="14"/>
      <c r="MMV999" s="14"/>
      <c r="MMW999" s="14"/>
      <c r="MMX999" s="14"/>
      <c r="MMY999" s="14"/>
      <c r="MMZ999" s="14"/>
      <c r="MNA999" s="14"/>
      <c r="MNB999" s="14"/>
      <c r="MNC999" s="14"/>
      <c r="MND999" s="14"/>
      <c r="MNE999" s="14"/>
      <c r="MNF999" s="14"/>
      <c r="MNG999" s="14"/>
      <c r="MNH999" s="14"/>
      <c r="MNI999" s="14"/>
      <c r="MNJ999" s="14"/>
      <c r="MNK999" s="14"/>
      <c r="MNL999" s="14"/>
      <c r="MNM999" s="14"/>
      <c r="MNN999" s="14"/>
      <c r="MNO999" s="14"/>
      <c r="MNP999" s="14"/>
      <c r="MNQ999" s="14"/>
      <c r="MNR999" s="14"/>
      <c r="MNS999" s="14"/>
      <c r="MNT999" s="14"/>
      <c r="MNU999" s="14"/>
      <c r="MNV999" s="14"/>
      <c r="MNW999" s="14"/>
      <c r="MNX999" s="14"/>
      <c r="MNY999" s="14"/>
      <c r="MNZ999" s="14"/>
      <c r="MOA999" s="14"/>
      <c r="MOB999" s="14"/>
      <c r="MOC999" s="14"/>
      <c r="MOD999" s="14"/>
      <c r="MOE999" s="14"/>
      <c r="MOF999" s="14"/>
      <c r="MOG999" s="14"/>
      <c r="MOH999" s="14"/>
      <c r="MOI999" s="14"/>
      <c r="MOJ999" s="14"/>
      <c r="MOK999" s="14"/>
      <c r="MOL999" s="14"/>
      <c r="MOM999" s="14"/>
      <c r="MON999" s="14"/>
      <c r="MOO999" s="14"/>
      <c r="MOP999" s="14"/>
      <c r="MOQ999" s="14"/>
      <c r="MOR999" s="14"/>
      <c r="MOS999" s="14"/>
      <c r="MOT999" s="14"/>
      <c r="MOU999" s="14"/>
      <c r="MOV999" s="14"/>
      <c r="MOW999" s="14"/>
      <c r="MOX999" s="14"/>
      <c r="MOY999" s="14"/>
      <c r="MOZ999" s="14"/>
      <c r="MPA999" s="14"/>
      <c r="MPB999" s="14"/>
      <c r="MPC999" s="14"/>
      <c r="MPD999" s="14"/>
      <c r="MPE999" s="14"/>
      <c r="MPF999" s="14"/>
      <c r="MPG999" s="14"/>
      <c r="MPH999" s="14"/>
      <c r="MPI999" s="14"/>
      <c r="MPJ999" s="14"/>
      <c r="MPK999" s="14"/>
      <c r="MPL999" s="14"/>
      <c r="MPM999" s="14"/>
      <c r="MPN999" s="14"/>
      <c r="MPO999" s="14"/>
      <c r="MPP999" s="14"/>
      <c r="MPQ999" s="14"/>
      <c r="MPR999" s="14"/>
      <c r="MPS999" s="14"/>
      <c r="MPT999" s="14"/>
      <c r="MPU999" s="14"/>
      <c r="MPV999" s="14"/>
      <c r="MPW999" s="14"/>
      <c r="MPX999" s="14"/>
      <c r="MPY999" s="14"/>
      <c r="MPZ999" s="14"/>
      <c r="MQA999" s="14"/>
      <c r="MQB999" s="14"/>
      <c r="MQC999" s="14"/>
      <c r="MQD999" s="14"/>
      <c r="MQE999" s="14"/>
      <c r="MQF999" s="14"/>
      <c r="MQG999" s="14"/>
      <c r="MQH999" s="14"/>
      <c r="MQI999" s="14"/>
      <c r="MQJ999" s="14"/>
      <c r="MQK999" s="14"/>
      <c r="MQL999" s="14"/>
      <c r="MQM999" s="14"/>
      <c r="MQN999" s="14"/>
      <c r="MQO999" s="14"/>
      <c r="MQP999" s="14"/>
      <c r="MQQ999" s="14"/>
      <c r="MQR999" s="14"/>
      <c r="MQS999" s="14"/>
      <c r="MQT999" s="14"/>
      <c r="MQU999" s="14"/>
      <c r="MQV999" s="14"/>
      <c r="MQW999" s="14"/>
      <c r="MQX999" s="14"/>
      <c r="MQY999" s="14"/>
      <c r="MQZ999" s="14"/>
      <c r="MRA999" s="14"/>
      <c r="MRB999" s="14"/>
      <c r="MRC999" s="14"/>
      <c r="MRD999" s="14"/>
      <c r="MRE999" s="14"/>
      <c r="MRF999" s="14"/>
      <c r="MRG999" s="14"/>
      <c r="MRH999" s="14"/>
      <c r="MRI999" s="14"/>
      <c r="MRJ999" s="14"/>
      <c r="MRK999" s="14"/>
      <c r="MRL999" s="14"/>
      <c r="MRM999" s="14"/>
      <c r="MRN999" s="14"/>
      <c r="MRO999" s="14"/>
      <c r="MRP999" s="14"/>
      <c r="MRQ999" s="14"/>
      <c r="MRR999" s="14"/>
      <c r="MRS999" s="14"/>
      <c r="MRT999" s="14"/>
      <c r="MRU999" s="14"/>
      <c r="MRV999" s="14"/>
      <c r="MRW999" s="14"/>
      <c r="MRX999" s="14"/>
      <c r="MRY999" s="14"/>
      <c r="MRZ999" s="14"/>
      <c r="MSA999" s="14"/>
      <c r="MSB999" s="14"/>
      <c r="MSC999" s="14"/>
      <c r="MSD999" s="14"/>
      <c r="MSE999" s="14"/>
      <c r="MSF999" s="14"/>
      <c r="MSG999" s="14"/>
      <c r="MSH999" s="14"/>
      <c r="MSI999" s="14"/>
      <c r="MSJ999" s="14"/>
      <c r="MSK999" s="14"/>
      <c r="MSL999" s="14"/>
      <c r="MSM999" s="14"/>
      <c r="MSN999" s="14"/>
      <c r="MSO999" s="14"/>
      <c r="MSP999" s="14"/>
      <c r="MSQ999" s="14"/>
      <c r="MSR999" s="14"/>
      <c r="MSS999" s="14"/>
      <c r="MST999" s="14"/>
      <c r="MSU999" s="14"/>
      <c r="MSV999" s="14"/>
      <c r="MSW999" s="14"/>
      <c r="MSX999" s="14"/>
      <c r="MSY999" s="14"/>
      <c r="MSZ999" s="14"/>
      <c r="MTA999" s="14"/>
      <c r="MTB999" s="14"/>
      <c r="MTC999" s="14"/>
      <c r="MTD999" s="14"/>
      <c r="MTE999" s="14"/>
      <c r="MTF999" s="14"/>
      <c r="MTG999" s="14"/>
      <c r="MTH999" s="14"/>
      <c r="MTI999" s="14"/>
      <c r="MTJ999" s="14"/>
      <c r="MTK999" s="14"/>
      <c r="MTL999" s="14"/>
      <c r="MTM999" s="14"/>
      <c r="MTN999" s="14"/>
      <c r="MTO999" s="14"/>
      <c r="MTP999" s="14"/>
      <c r="MTQ999" s="14"/>
      <c r="MTR999" s="14"/>
      <c r="MTS999" s="14"/>
      <c r="MTT999" s="14"/>
      <c r="MTU999" s="14"/>
      <c r="MTV999" s="14"/>
      <c r="MTW999" s="14"/>
      <c r="MTX999" s="14"/>
      <c r="MTY999" s="14"/>
      <c r="MTZ999" s="14"/>
      <c r="MUA999" s="14"/>
      <c r="MUB999" s="14"/>
      <c r="MUC999" s="14"/>
      <c r="MUD999" s="14"/>
      <c r="MUE999" s="14"/>
      <c r="MUF999" s="14"/>
      <c r="MUG999" s="14"/>
      <c r="MUH999" s="14"/>
      <c r="MUI999" s="14"/>
      <c r="MUJ999" s="14"/>
      <c r="MUK999" s="14"/>
      <c r="MUL999" s="14"/>
      <c r="MUM999" s="14"/>
      <c r="MUN999" s="14"/>
      <c r="MUO999" s="14"/>
      <c r="MUP999" s="14"/>
      <c r="MUQ999" s="14"/>
      <c r="MUR999" s="14"/>
      <c r="MUS999" s="14"/>
      <c r="MUT999" s="14"/>
      <c r="MUU999" s="14"/>
      <c r="MUV999" s="14"/>
      <c r="MUW999" s="14"/>
      <c r="MUX999" s="14"/>
      <c r="MUY999" s="14"/>
      <c r="MUZ999" s="14"/>
      <c r="MVA999" s="14"/>
      <c r="MVB999" s="14"/>
      <c r="MVC999" s="14"/>
      <c r="MVD999" s="14"/>
      <c r="MVE999" s="14"/>
      <c r="MVF999" s="14"/>
      <c r="MVG999" s="14"/>
      <c r="MVH999" s="14"/>
      <c r="MVI999" s="14"/>
      <c r="MVJ999" s="14"/>
      <c r="MVK999" s="14"/>
      <c r="MVL999" s="14"/>
      <c r="MVM999" s="14"/>
      <c r="MVN999" s="14"/>
      <c r="MVO999" s="14"/>
      <c r="MVP999" s="14"/>
      <c r="MVQ999" s="14"/>
      <c r="MVR999" s="14"/>
      <c r="MVS999" s="14"/>
      <c r="MVT999" s="14"/>
      <c r="MVU999" s="14"/>
      <c r="MVV999" s="14"/>
      <c r="MVW999" s="14"/>
      <c r="MVX999" s="14"/>
      <c r="MVY999" s="14"/>
      <c r="MVZ999" s="14"/>
      <c r="MWA999" s="14"/>
      <c r="MWB999" s="14"/>
      <c r="MWC999" s="14"/>
      <c r="MWD999" s="14"/>
      <c r="MWE999" s="14"/>
      <c r="MWF999" s="14"/>
      <c r="MWG999" s="14"/>
      <c r="MWH999" s="14"/>
      <c r="MWI999" s="14"/>
      <c r="MWJ999" s="14"/>
      <c r="MWK999" s="14"/>
      <c r="MWL999" s="14"/>
      <c r="MWM999" s="14"/>
      <c r="MWN999" s="14"/>
      <c r="MWO999" s="14"/>
      <c r="MWP999" s="14"/>
      <c r="MWQ999" s="14"/>
      <c r="MWR999" s="14"/>
      <c r="MWS999" s="14"/>
      <c r="MWT999" s="14"/>
      <c r="MWU999" s="14"/>
      <c r="MWV999" s="14"/>
      <c r="MWW999" s="14"/>
      <c r="MWX999" s="14"/>
      <c r="MWY999" s="14"/>
      <c r="MWZ999" s="14"/>
      <c r="MXA999" s="14"/>
      <c r="MXB999" s="14"/>
      <c r="MXC999" s="14"/>
      <c r="MXD999" s="14"/>
      <c r="MXE999" s="14"/>
      <c r="MXF999" s="14"/>
      <c r="MXG999" s="14"/>
      <c r="MXH999" s="14"/>
      <c r="MXI999" s="14"/>
      <c r="MXJ999" s="14"/>
      <c r="MXK999" s="14"/>
      <c r="MXL999" s="14"/>
      <c r="MXM999" s="14"/>
      <c r="MXN999" s="14"/>
      <c r="MXO999" s="14"/>
      <c r="MXP999" s="14"/>
      <c r="MXQ999" s="14"/>
      <c r="MXR999" s="14"/>
      <c r="MXS999" s="14"/>
      <c r="MXT999" s="14"/>
      <c r="MXU999" s="14"/>
      <c r="MXV999" s="14"/>
      <c r="MXW999" s="14"/>
      <c r="MXX999" s="14"/>
      <c r="MXY999" s="14"/>
      <c r="MXZ999" s="14"/>
      <c r="MYA999" s="14"/>
      <c r="MYB999" s="14"/>
      <c r="MYC999" s="14"/>
      <c r="MYD999" s="14"/>
      <c r="MYE999" s="14"/>
      <c r="MYF999" s="14"/>
      <c r="MYG999" s="14"/>
      <c r="MYH999" s="14"/>
      <c r="MYI999" s="14"/>
      <c r="MYJ999" s="14"/>
      <c r="MYK999" s="14"/>
      <c r="MYL999" s="14"/>
      <c r="MYM999" s="14"/>
      <c r="MYN999" s="14"/>
      <c r="MYO999" s="14"/>
      <c r="MYP999" s="14"/>
      <c r="MYQ999" s="14"/>
      <c r="MYR999" s="14"/>
      <c r="MYS999" s="14"/>
      <c r="MYT999" s="14"/>
      <c r="MYU999" s="14"/>
      <c r="MYV999" s="14"/>
      <c r="MYW999" s="14"/>
      <c r="MYX999" s="14"/>
      <c r="MYY999" s="14"/>
      <c r="MYZ999" s="14"/>
      <c r="MZA999" s="14"/>
      <c r="MZB999" s="14"/>
      <c r="MZC999" s="14"/>
      <c r="MZD999" s="14"/>
      <c r="MZE999" s="14"/>
      <c r="MZF999" s="14"/>
      <c r="MZG999" s="14"/>
      <c r="MZH999" s="14"/>
      <c r="MZI999" s="14"/>
      <c r="MZJ999" s="14"/>
      <c r="MZK999" s="14"/>
      <c r="MZL999" s="14"/>
      <c r="MZM999" s="14"/>
      <c r="MZN999" s="14"/>
      <c r="MZO999" s="14"/>
      <c r="MZP999" s="14"/>
      <c r="MZQ999" s="14"/>
      <c r="MZR999" s="14"/>
      <c r="MZS999" s="14"/>
      <c r="MZT999" s="14"/>
      <c r="MZU999" s="14"/>
      <c r="MZV999" s="14"/>
      <c r="MZW999" s="14"/>
      <c r="MZX999" s="14"/>
      <c r="MZY999" s="14"/>
      <c r="MZZ999" s="14"/>
      <c r="NAA999" s="14"/>
      <c r="NAB999" s="14"/>
      <c r="NAC999" s="14"/>
      <c r="NAD999" s="14"/>
      <c r="NAE999" s="14"/>
      <c r="NAF999" s="14"/>
      <c r="NAG999" s="14"/>
      <c r="NAH999" s="14"/>
      <c r="NAI999" s="14"/>
      <c r="NAJ999" s="14"/>
      <c r="NAK999" s="14"/>
      <c r="NAL999" s="14"/>
      <c r="NAM999" s="14"/>
      <c r="NAN999" s="14"/>
      <c r="NAO999" s="14"/>
      <c r="NAP999" s="14"/>
      <c r="NAQ999" s="14"/>
      <c r="NAR999" s="14"/>
      <c r="NAS999" s="14"/>
      <c r="NAT999" s="14"/>
      <c r="NAU999" s="14"/>
      <c r="NAV999" s="14"/>
      <c r="NAW999" s="14"/>
      <c r="NAX999" s="14"/>
      <c r="NAY999" s="14"/>
      <c r="NAZ999" s="14"/>
      <c r="NBA999" s="14"/>
      <c r="NBB999" s="14"/>
      <c r="NBC999" s="14"/>
      <c r="NBD999" s="14"/>
      <c r="NBE999" s="14"/>
      <c r="NBF999" s="14"/>
      <c r="NBG999" s="14"/>
      <c r="NBH999" s="14"/>
      <c r="NBI999" s="14"/>
      <c r="NBJ999" s="14"/>
      <c r="NBK999" s="14"/>
      <c r="NBL999" s="14"/>
      <c r="NBM999" s="14"/>
      <c r="NBN999" s="14"/>
      <c r="NBO999" s="14"/>
      <c r="NBP999" s="14"/>
      <c r="NBQ999" s="14"/>
      <c r="NBR999" s="14"/>
      <c r="NBS999" s="14"/>
      <c r="NBT999" s="14"/>
      <c r="NBU999" s="14"/>
      <c r="NBV999" s="14"/>
      <c r="NBW999" s="14"/>
      <c r="NBX999" s="14"/>
      <c r="NBY999" s="14"/>
      <c r="NBZ999" s="14"/>
      <c r="NCA999" s="14"/>
      <c r="NCB999" s="14"/>
      <c r="NCC999" s="14"/>
      <c r="NCD999" s="14"/>
      <c r="NCE999" s="14"/>
      <c r="NCF999" s="14"/>
      <c r="NCG999" s="14"/>
      <c r="NCH999" s="14"/>
      <c r="NCI999" s="14"/>
      <c r="NCJ999" s="14"/>
      <c r="NCK999" s="14"/>
      <c r="NCL999" s="14"/>
      <c r="NCM999" s="14"/>
      <c r="NCN999" s="14"/>
      <c r="NCO999" s="14"/>
      <c r="NCP999" s="14"/>
      <c r="NCQ999" s="14"/>
      <c r="NCR999" s="14"/>
      <c r="NCS999" s="14"/>
      <c r="NCT999" s="14"/>
      <c r="NCU999" s="14"/>
      <c r="NCV999" s="14"/>
      <c r="NCW999" s="14"/>
      <c r="NCX999" s="14"/>
      <c r="NCY999" s="14"/>
      <c r="NCZ999" s="14"/>
      <c r="NDA999" s="14"/>
      <c r="NDB999" s="14"/>
      <c r="NDC999" s="14"/>
      <c r="NDD999" s="14"/>
      <c r="NDE999" s="14"/>
      <c r="NDF999" s="14"/>
      <c r="NDG999" s="14"/>
      <c r="NDH999" s="14"/>
      <c r="NDI999" s="14"/>
      <c r="NDJ999" s="14"/>
      <c r="NDK999" s="14"/>
      <c r="NDL999" s="14"/>
      <c r="NDM999" s="14"/>
      <c r="NDN999" s="14"/>
      <c r="NDO999" s="14"/>
      <c r="NDP999" s="14"/>
      <c r="NDQ999" s="14"/>
      <c r="NDR999" s="14"/>
      <c r="NDS999" s="14"/>
      <c r="NDT999" s="14"/>
      <c r="NDU999" s="14"/>
      <c r="NDV999" s="14"/>
      <c r="NDW999" s="14"/>
      <c r="NDX999" s="14"/>
      <c r="NDY999" s="14"/>
      <c r="NDZ999" s="14"/>
      <c r="NEA999" s="14"/>
      <c r="NEB999" s="14"/>
      <c r="NEC999" s="14"/>
      <c r="NED999" s="14"/>
      <c r="NEE999" s="14"/>
      <c r="NEF999" s="14"/>
      <c r="NEG999" s="14"/>
      <c r="NEH999" s="14"/>
      <c r="NEI999" s="14"/>
      <c r="NEJ999" s="14"/>
      <c r="NEK999" s="14"/>
      <c r="NEL999" s="14"/>
      <c r="NEM999" s="14"/>
      <c r="NEN999" s="14"/>
      <c r="NEO999" s="14"/>
      <c r="NEP999" s="14"/>
      <c r="NEQ999" s="14"/>
      <c r="NER999" s="14"/>
      <c r="NES999" s="14"/>
      <c r="NET999" s="14"/>
      <c r="NEU999" s="14"/>
      <c r="NEV999" s="14"/>
      <c r="NEW999" s="14"/>
      <c r="NEX999" s="14"/>
      <c r="NEY999" s="14"/>
      <c r="NEZ999" s="14"/>
      <c r="NFA999" s="14"/>
      <c r="NFB999" s="14"/>
      <c r="NFC999" s="14"/>
      <c r="NFD999" s="14"/>
      <c r="NFE999" s="14"/>
      <c r="NFF999" s="14"/>
      <c r="NFG999" s="14"/>
      <c r="NFH999" s="14"/>
      <c r="NFI999" s="14"/>
      <c r="NFJ999" s="14"/>
      <c r="NFK999" s="14"/>
      <c r="NFL999" s="14"/>
      <c r="NFM999" s="14"/>
      <c r="NFN999" s="14"/>
      <c r="NFO999" s="14"/>
      <c r="NFP999" s="14"/>
      <c r="NFQ999" s="14"/>
      <c r="NFR999" s="14"/>
      <c r="NFS999" s="14"/>
      <c r="NFT999" s="14"/>
      <c r="NFU999" s="14"/>
      <c r="NFV999" s="14"/>
      <c r="NFW999" s="14"/>
      <c r="NFX999" s="14"/>
      <c r="NFY999" s="14"/>
      <c r="NFZ999" s="14"/>
      <c r="NGA999" s="14"/>
      <c r="NGB999" s="14"/>
      <c r="NGC999" s="14"/>
      <c r="NGD999" s="14"/>
      <c r="NGE999" s="14"/>
      <c r="NGF999" s="14"/>
      <c r="NGG999" s="14"/>
      <c r="NGH999" s="14"/>
      <c r="NGI999" s="14"/>
      <c r="NGJ999" s="14"/>
      <c r="NGK999" s="14"/>
      <c r="NGL999" s="14"/>
      <c r="NGM999" s="14"/>
      <c r="NGN999" s="14"/>
      <c r="NGO999" s="14"/>
      <c r="NGP999" s="14"/>
      <c r="NGQ999" s="14"/>
      <c r="NGR999" s="14"/>
      <c r="NGS999" s="14"/>
      <c r="NGT999" s="14"/>
      <c r="NGU999" s="14"/>
      <c r="NGV999" s="14"/>
      <c r="NGW999" s="14"/>
      <c r="NGX999" s="14"/>
      <c r="NGY999" s="14"/>
      <c r="NGZ999" s="14"/>
      <c r="NHA999" s="14"/>
      <c r="NHB999" s="14"/>
      <c r="NHC999" s="14"/>
      <c r="NHD999" s="14"/>
      <c r="NHE999" s="14"/>
      <c r="NHF999" s="14"/>
      <c r="NHG999" s="14"/>
      <c r="NHH999" s="14"/>
      <c r="NHI999" s="14"/>
      <c r="NHJ999" s="14"/>
      <c r="NHK999" s="14"/>
      <c r="NHL999" s="14"/>
      <c r="NHM999" s="14"/>
      <c r="NHN999" s="14"/>
      <c r="NHO999" s="14"/>
      <c r="NHP999" s="14"/>
      <c r="NHQ999" s="14"/>
      <c r="NHR999" s="14"/>
      <c r="NHS999" s="14"/>
      <c r="NHT999" s="14"/>
      <c r="NHU999" s="14"/>
      <c r="NHV999" s="14"/>
      <c r="NHW999" s="14"/>
      <c r="NHX999" s="14"/>
      <c r="NHY999" s="14"/>
      <c r="NHZ999" s="14"/>
      <c r="NIA999" s="14"/>
      <c r="NIB999" s="14"/>
      <c r="NIC999" s="14"/>
      <c r="NID999" s="14"/>
      <c r="NIE999" s="14"/>
      <c r="NIF999" s="14"/>
      <c r="NIG999" s="14"/>
      <c r="NIH999" s="14"/>
      <c r="NII999" s="14"/>
      <c r="NIJ999" s="14"/>
      <c r="NIK999" s="14"/>
      <c r="NIL999" s="14"/>
      <c r="NIM999" s="14"/>
      <c r="NIN999" s="14"/>
      <c r="NIO999" s="14"/>
      <c r="NIP999" s="14"/>
      <c r="NIQ999" s="14"/>
      <c r="NIR999" s="14"/>
      <c r="NIS999" s="14"/>
      <c r="NIT999" s="14"/>
      <c r="NIU999" s="14"/>
      <c r="NIV999" s="14"/>
      <c r="NIW999" s="14"/>
      <c r="NIX999" s="14"/>
      <c r="NIY999" s="14"/>
      <c r="NIZ999" s="14"/>
      <c r="NJA999" s="14"/>
      <c r="NJB999" s="14"/>
      <c r="NJC999" s="14"/>
      <c r="NJD999" s="14"/>
      <c r="NJE999" s="14"/>
      <c r="NJF999" s="14"/>
      <c r="NJG999" s="14"/>
      <c r="NJH999" s="14"/>
      <c r="NJI999" s="14"/>
      <c r="NJJ999" s="14"/>
      <c r="NJK999" s="14"/>
      <c r="NJL999" s="14"/>
      <c r="NJM999" s="14"/>
      <c r="NJN999" s="14"/>
      <c r="NJO999" s="14"/>
      <c r="NJP999" s="14"/>
      <c r="NJQ999" s="14"/>
      <c r="NJR999" s="14"/>
      <c r="NJS999" s="14"/>
      <c r="NJT999" s="14"/>
      <c r="NJU999" s="14"/>
      <c r="NJV999" s="14"/>
      <c r="NJW999" s="14"/>
      <c r="NJX999" s="14"/>
      <c r="NJY999" s="14"/>
      <c r="NJZ999" s="14"/>
      <c r="NKA999" s="14"/>
      <c r="NKB999" s="14"/>
      <c r="NKC999" s="14"/>
      <c r="NKD999" s="14"/>
      <c r="NKE999" s="14"/>
      <c r="NKF999" s="14"/>
      <c r="NKG999" s="14"/>
      <c r="NKH999" s="14"/>
      <c r="NKI999" s="14"/>
      <c r="NKJ999" s="14"/>
      <c r="NKK999" s="14"/>
      <c r="NKL999" s="14"/>
      <c r="NKM999" s="14"/>
      <c r="NKN999" s="14"/>
      <c r="NKO999" s="14"/>
      <c r="NKP999" s="14"/>
      <c r="NKQ999" s="14"/>
      <c r="NKR999" s="14"/>
      <c r="NKS999" s="14"/>
      <c r="NKT999" s="14"/>
      <c r="NKU999" s="14"/>
      <c r="NKV999" s="14"/>
      <c r="NKW999" s="14"/>
      <c r="NKX999" s="14"/>
      <c r="NKY999" s="14"/>
      <c r="NKZ999" s="14"/>
      <c r="NLA999" s="14"/>
      <c r="NLB999" s="14"/>
      <c r="NLC999" s="14"/>
      <c r="NLD999" s="14"/>
      <c r="NLE999" s="14"/>
      <c r="NLF999" s="14"/>
      <c r="NLG999" s="14"/>
      <c r="NLH999" s="14"/>
      <c r="NLI999" s="14"/>
      <c r="NLJ999" s="14"/>
      <c r="NLK999" s="14"/>
      <c r="NLL999" s="14"/>
      <c r="NLM999" s="14"/>
      <c r="NLN999" s="14"/>
      <c r="NLO999" s="14"/>
      <c r="NLP999" s="14"/>
      <c r="NLQ999" s="14"/>
      <c r="NLR999" s="14"/>
      <c r="NLS999" s="14"/>
      <c r="NLT999" s="14"/>
      <c r="NLU999" s="14"/>
      <c r="NLV999" s="14"/>
      <c r="NLW999" s="14"/>
      <c r="NLX999" s="14"/>
      <c r="NLY999" s="14"/>
      <c r="NLZ999" s="14"/>
      <c r="NMA999" s="14"/>
      <c r="NMB999" s="14"/>
      <c r="NMC999" s="14"/>
      <c r="NMD999" s="14"/>
      <c r="NME999" s="14"/>
      <c r="NMF999" s="14"/>
      <c r="NMG999" s="14"/>
      <c r="NMH999" s="14"/>
      <c r="NMI999" s="14"/>
      <c r="NMJ999" s="14"/>
      <c r="NMK999" s="14"/>
      <c r="NML999" s="14"/>
      <c r="NMM999" s="14"/>
      <c r="NMN999" s="14"/>
      <c r="NMO999" s="14"/>
      <c r="NMP999" s="14"/>
      <c r="NMQ999" s="14"/>
      <c r="NMR999" s="14"/>
      <c r="NMS999" s="14"/>
      <c r="NMT999" s="14"/>
      <c r="NMU999" s="14"/>
      <c r="NMV999" s="14"/>
      <c r="NMW999" s="14"/>
      <c r="NMX999" s="14"/>
      <c r="NMY999" s="14"/>
      <c r="NMZ999" s="14"/>
      <c r="NNA999" s="14"/>
      <c r="NNB999" s="14"/>
      <c r="NNC999" s="14"/>
      <c r="NND999" s="14"/>
      <c r="NNE999" s="14"/>
      <c r="NNF999" s="14"/>
      <c r="NNG999" s="14"/>
      <c r="NNH999" s="14"/>
      <c r="NNI999" s="14"/>
      <c r="NNJ999" s="14"/>
      <c r="NNK999" s="14"/>
      <c r="NNL999" s="14"/>
      <c r="NNM999" s="14"/>
      <c r="NNN999" s="14"/>
      <c r="NNO999" s="14"/>
      <c r="NNP999" s="14"/>
      <c r="NNQ999" s="14"/>
      <c r="NNR999" s="14"/>
      <c r="NNS999" s="14"/>
      <c r="NNT999" s="14"/>
      <c r="NNU999" s="14"/>
      <c r="NNV999" s="14"/>
      <c r="NNW999" s="14"/>
      <c r="NNX999" s="14"/>
      <c r="NNY999" s="14"/>
      <c r="NNZ999" s="14"/>
      <c r="NOA999" s="14"/>
      <c r="NOB999" s="14"/>
      <c r="NOC999" s="14"/>
      <c r="NOD999" s="14"/>
      <c r="NOE999" s="14"/>
      <c r="NOF999" s="14"/>
      <c r="NOG999" s="14"/>
      <c r="NOH999" s="14"/>
      <c r="NOI999" s="14"/>
      <c r="NOJ999" s="14"/>
      <c r="NOK999" s="14"/>
      <c r="NOL999" s="14"/>
      <c r="NOM999" s="14"/>
      <c r="NON999" s="14"/>
      <c r="NOO999" s="14"/>
      <c r="NOP999" s="14"/>
      <c r="NOQ999" s="14"/>
      <c r="NOR999" s="14"/>
      <c r="NOS999" s="14"/>
      <c r="NOT999" s="14"/>
      <c r="NOU999" s="14"/>
      <c r="NOV999" s="14"/>
      <c r="NOW999" s="14"/>
      <c r="NOX999" s="14"/>
      <c r="NOY999" s="14"/>
      <c r="NOZ999" s="14"/>
      <c r="NPA999" s="14"/>
      <c r="NPB999" s="14"/>
      <c r="NPC999" s="14"/>
      <c r="NPD999" s="14"/>
      <c r="NPE999" s="14"/>
      <c r="NPF999" s="14"/>
      <c r="NPG999" s="14"/>
      <c r="NPH999" s="14"/>
      <c r="NPI999" s="14"/>
      <c r="NPJ999" s="14"/>
      <c r="NPK999" s="14"/>
      <c r="NPL999" s="14"/>
      <c r="NPM999" s="14"/>
      <c r="NPN999" s="14"/>
      <c r="NPO999" s="14"/>
      <c r="NPP999" s="14"/>
      <c r="NPQ999" s="14"/>
      <c r="NPR999" s="14"/>
      <c r="NPS999" s="14"/>
      <c r="NPT999" s="14"/>
      <c r="NPU999" s="14"/>
      <c r="NPV999" s="14"/>
      <c r="NPW999" s="14"/>
      <c r="NPX999" s="14"/>
      <c r="NPY999" s="14"/>
      <c r="NPZ999" s="14"/>
      <c r="NQA999" s="14"/>
      <c r="NQB999" s="14"/>
      <c r="NQC999" s="14"/>
      <c r="NQD999" s="14"/>
      <c r="NQE999" s="14"/>
      <c r="NQF999" s="14"/>
      <c r="NQG999" s="14"/>
      <c r="NQH999" s="14"/>
      <c r="NQI999" s="14"/>
      <c r="NQJ999" s="14"/>
      <c r="NQK999" s="14"/>
      <c r="NQL999" s="14"/>
      <c r="NQM999" s="14"/>
      <c r="NQN999" s="14"/>
      <c r="NQO999" s="14"/>
      <c r="NQP999" s="14"/>
      <c r="NQQ999" s="14"/>
      <c r="NQR999" s="14"/>
      <c r="NQS999" s="14"/>
      <c r="NQT999" s="14"/>
      <c r="NQU999" s="14"/>
      <c r="NQV999" s="14"/>
      <c r="NQW999" s="14"/>
      <c r="NQX999" s="14"/>
      <c r="NQY999" s="14"/>
      <c r="NQZ999" s="14"/>
      <c r="NRA999" s="14"/>
      <c r="NRB999" s="14"/>
      <c r="NRC999" s="14"/>
      <c r="NRD999" s="14"/>
      <c r="NRE999" s="14"/>
      <c r="NRF999" s="14"/>
      <c r="NRG999" s="14"/>
      <c r="NRH999" s="14"/>
      <c r="NRI999" s="14"/>
      <c r="NRJ999" s="14"/>
      <c r="NRK999" s="14"/>
      <c r="NRL999" s="14"/>
      <c r="NRM999" s="14"/>
      <c r="NRN999" s="14"/>
      <c r="NRO999" s="14"/>
      <c r="NRP999" s="14"/>
      <c r="NRQ999" s="14"/>
      <c r="NRR999" s="14"/>
      <c r="NRS999" s="14"/>
      <c r="NRT999" s="14"/>
      <c r="NRU999" s="14"/>
      <c r="NRV999" s="14"/>
      <c r="NRW999" s="14"/>
      <c r="NRX999" s="14"/>
      <c r="NRY999" s="14"/>
      <c r="NRZ999" s="14"/>
      <c r="NSA999" s="14"/>
      <c r="NSB999" s="14"/>
      <c r="NSC999" s="14"/>
      <c r="NSD999" s="14"/>
      <c r="NSE999" s="14"/>
      <c r="NSF999" s="14"/>
      <c r="NSG999" s="14"/>
      <c r="NSH999" s="14"/>
      <c r="NSI999" s="14"/>
      <c r="NSJ999" s="14"/>
      <c r="NSK999" s="14"/>
      <c r="NSL999" s="14"/>
      <c r="NSM999" s="14"/>
      <c r="NSN999" s="14"/>
      <c r="NSO999" s="14"/>
      <c r="NSP999" s="14"/>
      <c r="NSQ999" s="14"/>
      <c r="NSR999" s="14"/>
      <c r="NSS999" s="14"/>
      <c r="NST999" s="14"/>
      <c r="NSU999" s="14"/>
      <c r="NSV999" s="14"/>
      <c r="NSW999" s="14"/>
      <c r="NSX999" s="14"/>
      <c r="NSY999" s="14"/>
      <c r="NSZ999" s="14"/>
      <c r="NTA999" s="14"/>
      <c r="NTB999" s="14"/>
      <c r="NTC999" s="14"/>
      <c r="NTD999" s="14"/>
      <c r="NTE999" s="14"/>
      <c r="NTF999" s="14"/>
      <c r="NTG999" s="14"/>
      <c r="NTH999" s="14"/>
      <c r="NTI999" s="14"/>
      <c r="NTJ999" s="14"/>
      <c r="NTK999" s="14"/>
      <c r="NTL999" s="14"/>
      <c r="NTM999" s="14"/>
      <c r="NTN999" s="14"/>
      <c r="NTO999" s="14"/>
      <c r="NTP999" s="14"/>
      <c r="NTQ999" s="14"/>
      <c r="NTR999" s="14"/>
      <c r="NTS999" s="14"/>
      <c r="NTT999" s="14"/>
      <c r="NTU999" s="14"/>
      <c r="NTV999" s="14"/>
      <c r="NTW999" s="14"/>
      <c r="NTX999" s="14"/>
      <c r="NTY999" s="14"/>
      <c r="NTZ999" s="14"/>
      <c r="NUA999" s="14"/>
      <c r="NUB999" s="14"/>
      <c r="NUC999" s="14"/>
      <c r="NUD999" s="14"/>
      <c r="NUE999" s="14"/>
      <c r="NUF999" s="14"/>
      <c r="NUG999" s="14"/>
      <c r="NUH999" s="14"/>
      <c r="NUI999" s="14"/>
      <c r="NUJ999" s="14"/>
      <c r="NUK999" s="14"/>
      <c r="NUL999" s="14"/>
      <c r="NUM999" s="14"/>
      <c r="NUN999" s="14"/>
      <c r="NUO999" s="14"/>
      <c r="NUP999" s="14"/>
      <c r="NUQ999" s="14"/>
      <c r="NUR999" s="14"/>
      <c r="NUS999" s="14"/>
      <c r="NUT999" s="14"/>
      <c r="NUU999" s="14"/>
      <c r="NUV999" s="14"/>
      <c r="NUW999" s="14"/>
      <c r="NUX999" s="14"/>
      <c r="NUY999" s="14"/>
      <c r="NUZ999" s="14"/>
      <c r="NVA999" s="14"/>
      <c r="NVB999" s="14"/>
      <c r="NVC999" s="14"/>
      <c r="NVD999" s="14"/>
      <c r="NVE999" s="14"/>
      <c r="NVF999" s="14"/>
      <c r="NVG999" s="14"/>
      <c r="NVH999" s="14"/>
      <c r="NVI999" s="14"/>
      <c r="NVJ999" s="14"/>
      <c r="NVK999" s="14"/>
      <c r="NVL999" s="14"/>
      <c r="NVM999" s="14"/>
      <c r="NVN999" s="14"/>
      <c r="NVO999" s="14"/>
      <c r="NVP999" s="14"/>
      <c r="NVQ999" s="14"/>
      <c r="NVR999" s="14"/>
      <c r="NVS999" s="14"/>
      <c r="NVT999" s="14"/>
      <c r="NVU999" s="14"/>
      <c r="NVV999" s="14"/>
      <c r="NVW999" s="14"/>
      <c r="NVX999" s="14"/>
      <c r="NVY999" s="14"/>
      <c r="NVZ999" s="14"/>
      <c r="NWA999" s="14"/>
      <c r="NWB999" s="14"/>
      <c r="NWC999" s="14"/>
      <c r="NWD999" s="14"/>
      <c r="NWE999" s="14"/>
      <c r="NWF999" s="14"/>
      <c r="NWG999" s="14"/>
      <c r="NWH999" s="14"/>
      <c r="NWI999" s="14"/>
      <c r="NWJ999" s="14"/>
      <c r="NWK999" s="14"/>
      <c r="NWL999" s="14"/>
      <c r="NWM999" s="14"/>
      <c r="NWN999" s="14"/>
      <c r="NWO999" s="14"/>
      <c r="NWP999" s="14"/>
      <c r="NWQ999" s="14"/>
      <c r="NWR999" s="14"/>
      <c r="NWS999" s="14"/>
      <c r="NWT999" s="14"/>
      <c r="NWU999" s="14"/>
      <c r="NWV999" s="14"/>
      <c r="NWW999" s="14"/>
      <c r="NWX999" s="14"/>
      <c r="NWY999" s="14"/>
      <c r="NWZ999" s="14"/>
      <c r="NXA999" s="14"/>
      <c r="NXB999" s="14"/>
      <c r="NXC999" s="14"/>
      <c r="NXD999" s="14"/>
      <c r="NXE999" s="14"/>
      <c r="NXF999" s="14"/>
      <c r="NXG999" s="14"/>
      <c r="NXH999" s="14"/>
      <c r="NXI999" s="14"/>
      <c r="NXJ999" s="14"/>
      <c r="NXK999" s="14"/>
      <c r="NXL999" s="14"/>
      <c r="NXM999" s="14"/>
      <c r="NXN999" s="14"/>
      <c r="NXO999" s="14"/>
      <c r="NXP999" s="14"/>
      <c r="NXQ999" s="14"/>
      <c r="NXR999" s="14"/>
      <c r="NXS999" s="14"/>
      <c r="NXT999" s="14"/>
      <c r="NXU999" s="14"/>
      <c r="NXV999" s="14"/>
      <c r="NXW999" s="14"/>
      <c r="NXX999" s="14"/>
      <c r="NXY999" s="14"/>
      <c r="NXZ999" s="14"/>
      <c r="NYA999" s="14"/>
      <c r="NYB999" s="14"/>
      <c r="NYC999" s="14"/>
      <c r="NYD999" s="14"/>
      <c r="NYE999" s="14"/>
      <c r="NYF999" s="14"/>
      <c r="NYG999" s="14"/>
      <c r="NYH999" s="14"/>
      <c r="NYI999" s="14"/>
      <c r="NYJ999" s="14"/>
      <c r="NYK999" s="14"/>
      <c r="NYL999" s="14"/>
      <c r="NYM999" s="14"/>
      <c r="NYN999" s="14"/>
      <c r="NYO999" s="14"/>
      <c r="NYP999" s="14"/>
      <c r="NYQ999" s="14"/>
      <c r="NYR999" s="14"/>
      <c r="NYS999" s="14"/>
      <c r="NYT999" s="14"/>
      <c r="NYU999" s="14"/>
      <c r="NYV999" s="14"/>
      <c r="NYW999" s="14"/>
      <c r="NYX999" s="14"/>
      <c r="NYY999" s="14"/>
      <c r="NYZ999" s="14"/>
      <c r="NZA999" s="14"/>
      <c r="NZB999" s="14"/>
      <c r="NZC999" s="14"/>
      <c r="NZD999" s="14"/>
      <c r="NZE999" s="14"/>
      <c r="NZF999" s="14"/>
      <c r="NZG999" s="14"/>
      <c r="NZH999" s="14"/>
      <c r="NZI999" s="14"/>
      <c r="NZJ999" s="14"/>
      <c r="NZK999" s="14"/>
      <c r="NZL999" s="14"/>
      <c r="NZM999" s="14"/>
      <c r="NZN999" s="14"/>
      <c r="NZO999" s="14"/>
      <c r="NZP999" s="14"/>
      <c r="NZQ999" s="14"/>
      <c r="NZR999" s="14"/>
      <c r="NZS999" s="14"/>
      <c r="NZT999" s="14"/>
      <c r="NZU999" s="14"/>
      <c r="NZV999" s="14"/>
      <c r="NZW999" s="14"/>
      <c r="NZX999" s="14"/>
      <c r="NZY999" s="14"/>
      <c r="NZZ999" s="14"/>
      <c r="OAA999" s="14"/>
      <c r="OAB999" s="14"/>
      <c r="OAC999" s="14"/>
      <c r="OAD999" s="14"/>
      <c r="OAE999" s="14"/>
      <c r="OAF999" s="14"/>
      <c r="OAG999" s="14"/>
      <c r="OAH999" s="14"/>
      <c r="OAI999" s="14"/>
      <c r="OAJ999" s="14"/>
      <c r="OAK999" s="14"/>
      <c r="OAL999" s="14"/>
      <c r="OAM999" s="14"/>
      <c r="OAN999" s="14"/>
      <c r="OAO999" s="14"/>
      <c r="OAP999" s="14"/>
      <c r="OAQ999" s="14"/>
      <c r="OAR999" s="14"/>
      <c r="OAS999" s="14"/>
      <c r="OAT999" s="14"/>
      <c r="OAU999" s="14"/>
      <c r="OAV999" s="14"/>
      <c r="OAW999" s="14"/>
      <c r="OAX999" s="14"/>
      <c r="OAY999" s="14"/>
      <c r="OAZ999" s="14"/>
      <c r="OBA999" s="14"/>
      <c r="OBB999" s="14"/>
      <c r="OBC999" s="14"/>
      <c r="OBD999" s="14"/>
      <c r="OBE999" s="14"/>
      <c r="OBF999" s="14"/>
      <c r="OBG999" s="14"/>
      <c r="OBH999" s="14"/>
      <c r="OBI999" s="14"/>
      <c r="OBJ999" s="14"/>
      <c r="OBK999" s="14"/>
      <c r="OBL999" s="14"/>
      <c r="OBM999" s="14"/>
      <c r="OBN999" s="14"/>
      <c r="OBO999" s="14"/>
      <c r="OBP999" s="14"/>
      <c r="OBQ999" s="14"/>
      <c r="OBR999" s="14"/>
      <c r="OBS999" s="14"/>
      <c r="OBT999" s="14"/>
      <c r="OBU999" s="14"/>
      <c r="OBV999" s="14"/>
      <c r="OBW999" s="14"/>
      <c r="OBX999" s="14"/>
      <c r="OBY999" s="14"/>
      <c r="OBZ999" s="14"/>
      <c r="OCA999" s="14"/>
      <c r="OCB999" s="14"/>
      <c r="OCC999" s="14"/>
      <c r="OCD999" s="14"/>
      <c r="OCE999" s="14"/>
      <c r="OCF999" s="14"/>
      <c r="OCG999" s="14"/>
      <c r="OCH999" s="14"/>
      <c r="OCI999" s="14"/>
      <c r="OCJ999" s="14"/>
      <c r="OCK999" s="14"/>
      <c r="OCL999" s="14"/>
      <c r="OCM999" s="14"/>
      <c r="OCN999" s="14"/>
      <c r="OCO999" s="14"/>
      <c r="OCP999" s="14"/>
      <c r="OCQ999" s="14"/>
      <c r="OCR999" s="14"/>
      <c r="OCS999" s="14"/>
      <c r="OCT999" s="14"/>
      <c r="OCU999" s="14"/>
      <c r="OCV999" s="14"/>
      <c r="OCW999" s="14"/>
      <c r="OCX999" s="14"/>
      <c r="OCY999" s="14"/>
      <c r="OCZ999" s="14"/>
      <c r="ODA999" s="14"/>
      <c r="ODB999" s="14"/>
      <c r="ODC999" s="14"/>
      <c r="ODD999" s="14"/>
      <c r="ODE999" s="14"/>
      <c r="ODF999" s="14"/>
      <c r="ODG999" s="14"/>
      <c r="ODH999" s="14"/>
      <c r="ODI999" s="14"/>
      <c r="ODJ999" s="14"/>
      <c r="ODK999" s="14"/>
      <c r="ODL999" s="14"/>
      <c r="ODM999" s="14"/>
      <c r="ODN999" s="14"/>
      <c r="ODO999" s="14"/>
      <c r="ODP999" s="14"/>
      <c r="ODQ999" s="14"/>
      <c r="ODR999" s="14"/>
      <c r="ODS999" s="14"/>
      <c r="ODT999" s="14"/>
      <c r="ODU999" s="14"/>
      <c r="ODV999" s="14"/>
      <c r="ODW999" s="14"/>
      <c r="ODX999" s="14"/>
      <c r="ODY999" s="14"/>
      <c r="ODZ999" s="14"/>
      <c r="OEA999" s="14"/>
      <c r="OEB999" s="14"/>
      <c r="OEC999" s="14"/>
      <c r="OED999" s="14"/>
      <c r="OEE999" s="14"/>
      <c r="OEF999" s="14"/>
      <c r="OEG999" s="14"/>
      <c r="OEH999" s="14"/>
      <c r="OEI999" s="14"/>
      <c r="OEJ999" s="14"/>
      <c r="OEK999" s="14"/>
      <c r="OEL999" s="14"/>
      <c r="OEM999" s="14"/>
      <c r="OEN999" s="14"/>
      <c r="OEO999" s="14"/>
      <c r="OEP999" s="14"/>
      <c r="OEQ999" s="14"/>
      <c r="OER999" s="14"/>
      <c r="OES999" s="14"/>
      <c r="OET999" s="14"/>
      <c r="OEU999" s="14"/>
      <c r="OEV999" s="14"/>
      <c r="OEW999" s="14"/>
      <c r="OEX999" s="14"/>
      <c r="OEY999" s="14"/>
      <c r="OEZ999" s="14"/>
      <c r="OFA999" s="14"/>
      <c r="OFB999" s="14"/>
      <c r="OFC999" s="14"/>
      <c r="OFD999" s="14"/>
      <c r="OFE999" s="14"/>
      <c r="OFF999" s="14"/>
      <c r="OFG999" s="14"/>
      <c r="OFH999" s="14"/>
      <c r="OFI999" s="14"/>
      <c r="OFJ999" s="14"/>
      <c r="OFK999" s="14"/>
      <c r="OFL999" s="14"/>
      <c r="OFM999" s="14"/>
      <c r="OFN999" s="14"/>
      <c r="OFO999" s="14"/>
      <c r="OFP999" s="14"/>
      <c r="OFQ999" s="14"/>
      <c r="OFR999" s="14"/>
      <c r="OFS999" s="14"/>
      <c r="OFT999" s="14"/>
      <c r="OFU999" s="14"/>
      <c r="OFV999" s="14"/>
      <c r="OFW999" s="14"/>
      <c r="OFX999" s="14"/>
      <c r="OFY999" s="14"/>
      <c r="OFZ999" s="14"/>
      <c r="OGA999" s="14"/>
      <c r="OGB999" s="14"/>
      <c r="OGC999" s="14"/>
      <c r="OGD999" s="14"/>
      <c r="OGE999" s="14"/>
      <c r="OGF999" s="14"/>
      <c r="OGG999" s="14"/>
      <c r="OGH999" s="14"/>
      <c r="OGI999" s="14"/>
      <c r="OGJ999" s="14"/>
      <c r="OGK999" s="14"/>
      <c r="OGL999" s="14"/>
      <c r="OGM999" s="14"/>
      <c r="OGN999" s="14"/>
      <c r="OGO999" s="14"/>
      <c r="OGP999" s="14"/>
      <c r="OGQ999" s="14"/>
      <c r="OGR999" s="14"/>
      <c r="OGS999" s="14"/>
      <c r="OGT999" s="14"/>
      <c r="OGU999" s="14"/>
      <c r="OGV999" s="14"/>
      <c r="OGW999" s="14"/>
      <c r="OGX999" s="14"/>
      <c r="OGY999" s="14"/>
      <c r="OGZ999" s="14"/>
      <c r="OHA999" s="14"/>
      <c r="OHB999" s="14"/>
      <c r="OHC999" s="14"/>
      <c r="OHD999" s="14"/>
      <c r="OHE999" s="14"/>
      <c r="OHF999" s="14"/>
      <c r="OHG999" s="14"/>
      <c r="OHH999" s="14"/>
      <c r="OHI999" s="14"/>
      <c r="OHJ999" s="14"/>
      <c r="OHK999" s="14"/>
      <c r="OHL999" s="14"/>
      <c r="OHM999" s="14"/>
      <c r="OHN999" s="14"/>
      <c r="OHO999" s="14"/>
      <c r="OHP999" s="14"/>
      <c r="OHQ999" s="14"/>
      <c r="OHR999" s="14"/>
      <c r="OHS999" s="14"/>
      <c r="OHT999" s="14"/>
      <c r="OHU999" s="14"/>
      <c r="OHV999" s="14"/>
      <c r="OHW999" s="14"/>
      <c r="OHX999" s="14"/>
      <c r="OHY999" s="14"/>
      <c r="OHZ999" s="14"/>
      <c r="OIA999" s="14"/>
      <c r="OIB999" s="14"/>
      <c r="OIC999" s="14"/>
      <c r="OID999" s="14"/>
      <c r="OIE999" s="14"/>
      <c r="OIF999" s="14"/>
      <c r="OIG999" s="14"/>
      <c r="OIH999" s="14"/>
      <c r="OII999" s="14"/>
      <c r="OIJ999" s="14"/>
      <c r="OIK999" s="14"/>
      <c r="OIL999" s="14"/>
      <c r="OIM999" s="14"/>
      <c r="OIN999" s="14"/>
      <c r="OIO999" s="14"/>
      <c r="OIP999" s="14"/>
      <c r="OIQ999" s="14"/>
      <c r="OIR999" s="14"/>
      <c r="OIS999" s="14"/>
      <c r="OIT999" s="14"/>
      <c r="OIU999" s="14"/>
      <c r="OIV999" s="14"/>
      <c r="OIW999" s="14"/>
      <c r="OIX999" s="14"/>
      <c r="OIY999" s="14"/>
      <c r="OIZ999" s="14"/>
      <c r="OJA999" s="14"/>
      <c r="OJB999" s="14"/>
      <c r="OJC999" s="14"/>
      <c r="OJD999" s="14"/>
      <c r="OJE999" s="14"/>
      <c r="OJF999" s="14"/>
      <c r="OJG999" s="14"/>
      <c r="OJH999" s="14"/>
      <c r="OJI999" s="14"/>
      <c r="OJJ999" s="14"/>
      <c r="OJK999" s="14"/>
      <c r="OJL999" s="14"/>
      <c r="OJM999" s="14"/>
      <c r="OJN999" s="14"/>
      <c r="OJO999" s="14"/>
      <c r="OJP999" s="14"/>
      <c r="OJQ999" s="14"/>
      <c r="OJR999" s="14"/>
      <c r="OJS999" s="14"/>
      <c r="OJT999" s="14"/>
      <c r="OJU999" s="14"/>
      <c r="OJV999" s="14"/>
      <c r="OJW999" s="14"/>
      <c r="OJX999" s="14"/>
      <c r="OJY999" s="14"/>
      <c r="OJZ999" s="14"/>
      <c r="OKA999" s="14"/>
      <c r="OKB999" s="14"/>
      <c r="OKC999" s="14"/>
      <c r="OKD999" s="14"/>
      <c r="OKE999" s="14"/>
      <c r="OKF999" s="14"/>
      <c r="OKG999" s="14"/>
      <c r="OKH999" s="14"/>
      <c r="OKI999" s="14"/>
      <c r="OKJ999" s="14"/>
      <c r="OKK999" s="14"/>
      <c r="OKL999" s="14"/>
      <c r="OKM999" s="14"/>
      <c r="OKN999" s="14"/>
      <c r="OKO999" s="14"/>
      <c r="OKP999" s="14"/>
      <c r="OKQ999" s="14"/>
      <c r="OKR999" s="14"/>
      <c r="OKS999" s="14"/>
      <c r="OKT999" s="14"/>
      <c r="OKU999" s="14"/>
      <c r="OKV999" s="14"/>
      <c r="OKW999" s="14"/>
      <c r="OKX999" s="14"/>
      <c r="OKY999" s="14"/>
      <c r="OKZ999" s="14"/>
      <c r="OLA999" s="14"/>
      <c r="OLB999" s="14"/>
      <c r="OLC999" s="14"/>
      <c r="OLD999" s="14"/>
      <c r="OLE999" s="14"/>
      <c r="OLF999" s="14"/>
      <c r="OLG999" s="14"/>
      <c r="OLH999" s="14"/>
      <c r="OLI999" s="14"/>
      <c r="OLJ999" s="14"/>
      <c r="OLK999" s="14"/>
      <c r="OLL999" s="14"/>
      <c r="OLM999" s="14"/>
      <c r="OLN999" s="14"/>
      <c r="OLO999" s="14"/>
      <c r="OLP999" s="14"/>
      <c r="OLQ999" s="14"/>
      <c r="OLR999" s="14"/>
      <c r="OLS999" s="14"/>
      <c r="OLT999" s="14"/>
      <c r="OLU999" s="14"/>
      <c r="OLV999" s="14"/>
      <c r="OLW999" s="14"/>
      <c r="OLX999" s="14"/>
      <c r="OLY999" s="14"/>
      <c r="OLZ999" s="14"/>
      <c r="OMA999" s="14"/>
      <c r="OMB999" s="14"/>
      <c r="OMC999" s="14"/>
      <c r="OMD999" s="14"/>
      <c r="OME999" s="14"/>
      <c r="OMF999" s="14"/>
      <c r="OMG999" s="14"/>
      <c r="OMH999" s="14"/>
      <c r="OMI999" s="14"/>
      <c r="OMJ999" s="14"/>
      <c r="OMK999" s="14"/>
      <c r="OML999" s="14"/>
      <c r="OMM999" s="14"/>
      <c r="OMN999" s="14"/>
      <c r="OMO999" s="14"/>
      <c r="OMP999" s="14"/>
      <c r="OMQ999" s="14"/>
      <c r="OMR999" s="14"/>
      <c r="OMS999" s="14"/>
      <c r="OMT999" s="14"/>
      <c r="OMU999" s="14"/>
      <c r="OMV999" s="14"/>
      <c r="OMW999" s="14"/>
      <c r="OMX999" s="14"/>
      <c r="OMY999" s="14"/>
      <c r="OMZ999" s="14"/>
      <c r="ONA999" s="14"/>
      <c r="ONB999" s="14"/>
      <c r="ONC999" s="14"/>
      <c r="OND999" s="14"/>
      <c r="ONE999" s="14"/>
      <c r="ONF999" s="14"/>
      <c r="ONG999" s="14"/>
      <c r="ONH999" s="14"/>
      <c r="ONI999" s="14"/>
      <c r="ONJ999" s="14"/>
      <c r="ONK999" s="14"/>
      <c r="ONL999" s="14"/>
      <c r="ONM999" s="14"/>
      <c r="ONN999" s="14"/>
      <c r="ONO999" s="14"/>
      <c r="ONP999" s="14"/>
      <c r="ONQ999" s="14"/>
      <c r="ONR999" s="14"/>
      <c r="ONS999" s="14"/>
      <c r="ONT999" s="14"/>
      <c r="ONU999" s="14"/>
      <c r="ONV999" s="14"/>
      <c r="ONW999" s="14"/>
      <c r="ONX999" s="14"/>
      <c r="ONY999" s="14"/>
      <c r="ONZ999" s="14"/>
      <c r="OOA999" s="14"/>
      <c r="OOB999" s="14"/>
      <c r="OOC999" s="14"/>
      <c r="OOD999" s="14"/>
      <c r="OOE999" s="14"/>
      <c r="OOF999" s="14"/>
      <c r="OOG999" s="14"/>
      <c r="OOH999" s="14"/>
      <c r="OOI999" s="14"/>
      <c r="OOJ999" s="14"/>
      <c r="OOK999" s="14"/>
      <c r="OOL999" s="14"/>
      <c r="OOM999" s="14"/>
      <c r="OON999" s="14"/>
      <c r="OOO999" s="14"/>
      <c r="OOP999" s="14"/>
      <c r="OOQ999" s="14"/>
      <c r="OOR999" s="14"/>
      <c r="OOS999" s="14"/>
      <c r="OOT999" s="14"/>
      <c r="OOU999" s="14"/>
      <c r="OOV999" s="14"/>
      <c r="OOW999" s="14"/>
      <c r="OOX999" s="14"/>
      <c r="OOY999" s="14"/>
      <c r="OOZ999" s="14"/>
      <c r="OPA999" s="14"/>
      <c r="OPB999" s="14"/>
      <c r="OPC999" s="14"/>
      <c r="OPD999" s="14"/>
      <c r="OPE999" s="14"/>
      <c r="OPF999" s="14"/>
      <c r="OPG999" s="14"/>
      <c r="OPH999" s="14"/>
      <c r="OPI999" s="14"/>
      <c r="OPJ999" s="14"/>
      <c r="OPK999" s="14"/>
      <c r="OPL999" s="14"/>
      <c r="OPM999" s="14"/>
      <c r="OPN999" s="14"/>
      <c r="OPO999" s="14"/>
      <c r="OPP999" s="14"/>
      <c r="OPQ999" s="14"/>
      <c r="OPR999" s="14"/>
      <c r="OPS999" s="14"/>
      <c r="OPT999" s="14"/>
      <c r="OPU999" s="14"/>
      <c r="OPV999" s="14"/>
      <c r="OPW999" s="14"/>
      <c r="OPX999" s="14"/>
      <c r="OPY999" s="14"/>
      <c r="OPZ999" s="14"/>
      <c r="OQA999" s="14"/>
      <c r="OQB999" s="14"/>
      <c r="OQC999" s="14"/>
      <c r="OQD999" s="14"/>
      <c r="OQE999" s="14"/>
      <c r="OQF999" s="14"/>
      <c r="OQG999" s="14"/>
      <c r="OQH999" s="14"/>
      <c r="OQI999" s="14"/>
      <c r="OQJ999" s="14"/>
      <c r="OQK999" s="14"/>
      <c r="OQL999" s="14"/>
      <c r="OQM999" s="14"/>
      <c r="OQN999" s="14"/>
      <c r="OQO999" s="14"/>
      <c r="OQP999" s="14"/>
      <c r="OQQ999" s="14"/>
      <c r="OQR999" s="14"/>
      <c r="OQS999" s="14"/>
      <c r="OQT999" s="14"/>
      <c r="OQU999" s="14"/>
      <c r="OQV999" s="14"/>
      <c r="OQW999" s="14"/>
      <c r="OQX999" s="14"/>
      <c r="OQY999" s="14"/>
      <c r="OQZ999" s="14"/>
      <c r="ORA999" s="14"/>
      <c r="ORB999" s="14"/>
      <c r="ORC999" s="14"/>
      <c r="ORD999" s="14"/>
      <c r="ORE999" s="14"/>
      <c r="ORF999" s="14"/>
      <c r="ORG999" s="14"/>
      <c r="ORH999" s="14"/>
      <c r="ORI999" s="14"/>
      <c r="ORJ999" s="14"/>
      <c r="ORK999" s="14"/>
      <c r="ORL999" s="14"/>
      <c r="ORM999" s="14"/>
      <c r="ORN999" s="14"/>
      <c r="ORO999" s="14"/>
      <c r="ORP999" s="14"/>
      <c r="ORQ999" s="14"/>
      <c r="ORR999" s="14"/>
      <c r="ORS999" s="14"/>
      <c r="ORT999" s="14"/>
      <c r="ORU999" s="14"/>
      <c r="ORV999" s="14"/>
      <c r="ORW999" s="14"/>
      <c r="ORX999" s="14"/>
      <c r="ORY999" s="14"/>
      <c r="ORZ999" s="14"/>
      <c r="OSA999" s="14"/>
      <c r="OSB999" s="14"/>
      <c r="OSC999" s="14"/>
      <c r="OSD999" s="14"/>
      <c r="OSE999" s="14"/>
      <c r="OSF999" s="14"/>
      <c r="OSG999" s="14"/>
      <c r="OSH999" s="14"/>
      <c r="OSI999" s="14"/>
      <c r="OSJ999" s="14"/>
      <c r="OSK999" s="14"/>
      <c r="OSL999" s="14"/>
      <c r="OSM999" s="14"/>
      <c r="OSN999" s="14"/>
      <c r="OSO999" s="14"/>
      <c r="OSP999" s="14"/>
      <c r="OSQ999" s="14"/>
      <c r="OSR999" s="14"/>
      <c r="OSS999" s="14"/>
      <c r="OST999" s="14"/>
      <c r="OSU999" s="14"/>
      <c r="OSV999" s="14"/>
      <c r="OSW999" s="14"/>
      <c r="OSX999" s="14"/>
      <c r="OSY999" s="14"/>
      <c r="OSZ999" s="14"/>
      <c r="OTA999" s="14"/>
      <c r="OTB999" s="14"/>
      <c r="OTC999" s="14"/>
      <c r="OTD999" s="14"/>
      <c r="OTE999" s="14"/>
      <c r="OTF999" s="14"/>
      <c r="OTG999" s="14"/>
      <c r="OTH999" s="14"/>
      <c r="OTI999" s="14"/>
      <c r="OTJ999" s="14"/>
      <c r="OTK999" s="14"/>
      <c r="OTL999" s="14"/>
      <c r="OTM999" s="14"/>
      <c r="OTN999" s="14"/>
      <c r="OTO999" s="14"/>
      <c r="OTP999" s="14"/>
      <c r="OTQ999" s="14"/>
      <c r="OTR999" s="14"/>
      <c r="OTS999" s="14"/>
      <c r="OTT999" s="14"/>
      <c r="OTU999" s="14"/>
      <c r="OTV999" s="14"/>
      <c r="OTW999" s="14"/>
      <c r="OTX999" s="14"/>
      <c r="OTY999" s="14"/>
      <c r="OTZ999" s="14"/>
      <c r="OUA999" s="14"/>
      <c r="OUB999" s="14"/>
      <c r="OUC999" s="14"/>
      <c r="OUD999" s="14"/>
      <c r="OUE999" s="14"/>
      <c r="OUF999" s="14"/>
      <c r="OUG999" s="14"/>
      <c r="OUH999" s="14"/>
      <c r="OUI999" s="14"/>
      <c r="OUJ999" s="14"/>
      <c r="OUK999" s="14"/>
      <c r="OUL999" s="14"/>
      <c r="OUM999" s="14"/>
      <c r="OUN999" s="14"/>
      <c r="OUO999" s="14"/>
      <c r="OUP999" s="14"/>
      <c r="OUQ999" s="14"/>
      <c r="OUR999" s="14"/>
      <c r="OUS999" s="14"/>
      <c r="OUT999" s="14"/>
      <c r="OUU999" s="14"/>
      <c r="OUV999" s="14"/>
      <c r="OUW999" s="14"/>
      <c r="OUX999" s="14"/>
      <c r="OUY999" s="14"/>
      <c r="OUZ999" s="14"/>
      <c r="OVA999" s="14"/>
      <c r="OVB999" s="14"/>
      <c r="OVC999" s="14"/>
      <c r="OVD999" s="14"/>
      <c r="OVE999" s="14"/>
      <c r="OVF999" s="14"/>
      <c r="OVG999" s="14"/>
      <c r="OVH999" s="14"/>
      <c r="OVI999" s="14"/>
      <c r="OVJ999" s="14"/>
      <c r="OVK999" s="14"/>
      <c r="OVL999" s="14"/>
      <c r="OVM999" s="14"/>
      <c r="OVN999" s="14"/>
      <c r="OVO999" s="14"/>
      <c r="OVP999" s="14"/>
      <c r="OVQ999" s="14"/>
      <c r="OVR999" s="14"/>
      <c r="OVS999" s="14"/>
      <c r="OVT999" s="14"/>
      <c r="OVU999" s="14"/>
      <c r="OVV999" s="14"/>
      <c r="OVW999" s="14"/>
      <c r="OVX999" s="14"/>
      <c r="OVY999" s="14"/>
      <c r="OVZ999" s="14"/>
      <c r="OWA999" s="14"/>
      <c r="OWB999" s="14"/>
      <c r="OWC999" s="14"/>
      <c r="OWD999" s="14"/>
      <c r="OWE999" s="14"/>
      <c r="OWF999" s="14"/>
      <c r="OWG999" s="14"/>
      <c r="OWH999" s="14"/>
      <c r="OWI999" s="14"/>
      <c r="OWJ999" s="14"/>
      <c r="OWK999" s="14"/>
      <c r="OWL999" s="14"/>
      <c r="OWM999" s="14"/>
      <c r="OWN999" s="14"/>
      <c r="OWO999" s="14"/>
      <c r="OWP999" s="14"/>
      <c r="OWQ999" s="14"/>
      <c r="OWR999" s="14"/>
      <c r="OWS999" s="14"/>
      <c r="OWT999" s="14"/>
      <c r="OWU999" s="14"/>
      <c r="OWV999" s="14"/>
      <c r="OWW999" s="14"/>
      <c r="OWX999" s="14"/>
      <c r="OWY999" s="14"/>
      <c r="OWZ999" s="14"/>
      <c r="OXA999" s="14"/>
      <c r="OXB999" s="14"/>
      <c r="OXC999" s="14"/>
      <c r="OXD999" s="14"/>
      <c r="OXE999" s="14"/>
      <c r="OXF999" s="14"/>
      <c r="OXG999" s="14"/>
      <c r="OXH999" s="14"/>
      <c r="OXI999" s="14"/>
      <c r="OXJ999" s="14"/>
      <c r="OXK999" s="14"/>
      <c r="OXL999" s="14"/>
      <c r="OXM999" s="14"/>
      <c r="OXN999" s="14"/>
      <c r="OXO999" s="14"/>
      <c r="OXP999" s="14"/>
      <c r="OXQ999" s="14"/>
      <c r="OXR999" s="14"/>
      <c r="OXS999" s="14"/>
      <c r="OXT999" s="14"/>
      <c r="OXU999" s="14"/>
      <c r="OXV999" s="14"/>
      <c r="OXW999" s="14"/>
      <c r="OXX999" s="14"/>
      <c r="OXY999" s="14"/>
      <c r="OXZ999" s="14"/>
      <c r="OYA999" s="14"/>
      <c r="OYB999" s="14"/>
      <c r="OYC999" s="14"/>
      <c r="OYD999" s="14"/>
      <c r="OYE999" s="14"/>
      <c r="OYF999" s="14"/>
      <c r="OYG999" s="14"/>
      <c r="OYH999" s="14"/>
      <c r="OYI999" s="14"/>
      <c r="OYJ999" s="14"/>
      <c r="OYK999" s="14"/>
      <c r="OYL999" s="14"/>
      <c r="OYM999" s="14"/>
      <c r="OYN999" s="14"/>
      <c r="OYO999" s="14"/>
      <c r="OYP999" s="14"/>
      <c r="OYQ999" s="14"/>
      <c r="OYR999" s="14"/>
      <c r="OYS999" s="14"/>
      <c r="OYT999" s="14"/>
      <c r="OYU999" s="14"/>
      <c r="OYV999" s="14"/>
      <c r="OYW999" s="14"/>
      <c r="OYX999" s="14"/>
      <c r="OYY999" s="14"/>
      <c r="OYZ999" s="14"/>
      <c r="OZA999" s="14"/>
      <c r="OZB999" s="14"/>
      <c r="OZC999" s="14"/>
      <c r="OZD999" s="14"/>
      <c r="OZE999" s="14"/>
      <c r="OZF999" s="14"/>
      <c r="OZG999" s="14"/>
      <c r="OZH999" s="14"/>
      <c r="OZI999" s="14"/>
      <c r="OZJ999" s="14"/>
      <c r="OZK999" s="14"/>
      <c r="OZL999" s="14"/>
      <c r="OZM999" s="14"/>
      <c r="OZN999" s="14"/>
      <c r="OZO999" s="14"/>
      <c r="OZP999" s="14"/>
      <c r="OZQ999" s="14"/>
      <c r="OZR999" s="14"/>
      <c r="OZS999" s="14"/>
      <c r="OZT999" s="14"/>
      <c r="OZU999" s="14"/>
      <c r="OZV999" s="14"/>
      <c r="OZW999" s="14"/>
      <c r="OZX999" s="14"/>
      <c r="OZY999" s="14"/>
      <c r="OZZ999" s="14"/>
      <c r="PAA999" s="14"/>
      <c r="PAB999" s="14"/>
      <c r="PAC999" s="14"/>
      <c r="PAD999" s="14"/>
      <c r="PAE999" s="14"/>
      <c r="PAF999" s="14"/>
      <c r="PAG999" s="14"/>
      <c r="PAH999" s="14"/>
      <c r="PAI999" s="14"/>
      <c r="PAJ999" s="14"/>
      <c r="PAK999" s="14"/>
      <c r="PAL999" s="14"/>
      <c r="PAM999" s="14"/>
      <c r="PAN999" s="14"/>
      <c r="PAO999" s="14"/>
      <c r="PAP999" s="14"/>
      <c r="PAQ999" s="14"/>
      <c r="PAR999" s="14"/>
      <c r="PAS999" s="14"/>
      <c r="PAT999" s="14"/>
      <c r="PAU999" s="14"/>
      <c r="PAV999" s="14"/>
      <c r="PAW999" s="14"/>
      <c r="PAX999" s="14"/>
      <c r="PAY999" s="14"/>
      <c r="PAZ999" s="14"/>
      <c r="PBA999" s="14"/>
      <c r="PBB999" s="14"/>
      <c r="PBC999" s="14"/>
      <c r="PBD999" s="14"/>
      <c r="PBE999" s="14"/>
      <c r="PBF999" s="14"/>
      <c r="PBG999" s="14"/>
      <c r="PBH999" s="14"/>
      <c r="PBI999" s="14"/>
      <c r="PBJ999" s="14"/>
      <c r="PBK999" s="14"/>
      <c r="PBL999" s="14"/>
      <c r="PBM999" s="14"/>
      <c r="PBN999" s="14"/>
      <c r="PBO999" s="14"/>
      <c r="PBP999" s="14"/>
      <c r="PBQ999" s="14"/>
      <c r="PBR999" s="14"/>
      <c r="PBS999" s="14"/>
      <c r="PBT999" s="14"/>
      <c r="PBU999" s="14"/>
      <c r="PBV999" s="14"/>
      <c r="PBW999" s="14"/>
      <c r="PBX999" s="14"/>
      <c r="PBY999" s="14"/>
      <c r="PBZ999" s="14"/>
      <c r="PCA999" s="14"/>
      <c r="PCB999" s="14"/>
      <c r="PCC999" s="14"/>
      <c r="PCD999" s="14"/>
      <c r="PCE999" s="14"/>
      <c r="PCF999" s="14"/>
      <c r="PCG999" s="14"/>
      <c r="PCH999" s="14"/>
      <c r="PCI999" s="14"/>
      <c r="PCJ999" s="14"/>
      <c r="PCK999" s="14"/>
      <c r="PCL999" s="14"/>
      <c r="PCM999" s="14"/>
      <c r="PCN999" s="14"/>
      <c r="PCO999" s="14"/>
      <c r="PCP999" s="14"/>
      <c r="PCQ999" s="14"/>
      <c r="PCR999" s="14"/>
      <c r="PCS999" s="14"/>
      <c r="PCT999" s="14"/>
      <c r="PCU999" s="14"/>
      <c r="PCV999" s="14"/>
      <c r="PCW999" s="14"/>
      <c r="PCX999" s="14"/>
      <c r="PCY999" s="14"/>
      <c r="PCZ999" s="14"/>
      <c r="PDA999" s="14"/>
      <c r="PDB999" s="14"/>
      <c r="PDC999" s="14"/>
      <c r="PDD999" s="14"/>
      <c r="PDE999" s="14"/>
      <c r="PDF999" s="14"/>
      <c r="PDG999" s="14"/>
      <c r="PDH999" s="14"/>
      <c r="PDI999" s="14"/>
      <c r="PDJ999" s="14"/>
      <c r="PDK999" s="14"/>
      <c r="PDL999" s="14"/>
      <c r="PDM999" s="14"/>
      <c r="PDN999" s="14"/>
      <c r="PDO999" s="14"/>
      <c r="PDP999" s="14"/>
      <c r="PDQ999" s="14"/>
      <c r="PDR999" s="14"/>
      <c r="PDS999" s="14"/>
      <c r="PDT999" s="14"/>
      <c r="PDU999" s="14"/>
      <c r="PDV999" s="14"/>
      <c r="PDW999" s="14"/>
      <c r="PDX999" s="14"/>
      <c r="PDY999" s="14"/>
      <c r="PDZ999" s="14"/>
      <c r="PEA999" s="14"/>
      <c r="PEB999" s="14"/>
      <c r="PEC999" s="14"/>
      <c r="PED999" s="14"/>
      <c r="PEE999" s="14"/>
      <c r="PEF999" s="14"/>
      <c r="PEG999" s="14"/>
      <c r="PEH999" s="14"/>
      <c r="PEI999" s="14"/>
      <c r="PEJ999" s="14"/>
      <c r="PEK999" s="14"/>
      <c r="PEL999" s="14"/>
      <c r="PEM999" s="14"/>
      <c r="PEN999" s="14"/>
      <c r="PEO999" s="14"/>
      <c r="PEP999" s="14"/>
      <c r="PEQ999" s="14"/>
      <c r="PER999" s="14"/>
      <c r="PES999" s="14"/>
      <c r="PET999" s="14"/>
      <c r="PEU999" s="14"/>
      <c r="PEV999" s="14"/>
      <c r="PEW999" s="14"/>
      <c r="PEX999" s="14"/>
      <c r="PEY999" s="14"/>
      <c r="PEZ999" s="14"/>
      <c r="PFA999" s="14"/>
      <c r="PFB999" s="14"/>
      <c r="PFC999" s="14"/>
      <c r="PFD999" s="14"/>
      <c r="PFE999" s="14"/>
      <c r="PFF999" s="14"/>
      <c r="PFG999" s="14"/>
      <c r="PFH999" s="14"/>
      <c r="PFI999" s="14"/>
      <c r="PFJ999" s="14"/>
      <c r="PFK999" s="14"/>
      <c r="PFL999" s="14"/>
      <c r="PFM999" s="14"/>
      <c r="PFN999" s="14"/>
      <c r="PFO999" s="14"/>
      <c r="PFP999" s="14"/>
      <c r="PFQ999" s="14"/>
      <c r="PFR999" s="14"/>
      <c r="PFS999" s="14"/>
      <c r="PFT999" s="14"/>
      <c r="PFU999" s="14"/>
      <c r="PFV999" s="14"/>
      <c r="PFW999" s="14"/>
      <c r="PFX999" s="14"/>
      <c r="PFY999" s="14"/>
      <c r="PFZ999" s="14"/>
      <c r="PGA999" s="14"/>
      <c r="PGB999" s="14"/>
      <c r="PGC999" s="14"/>
      <c r="PGD999" s="14"/>
      <c r="PGE999" s="14"/>
      <c r="PGF999" s="14"/>
      <c r="PGG999" s="14"/>
      <c r="PGH999" s="14"/>
      <c r="PGI999" s="14"/>
      <c r="PGJ999" s="14"/>
      <c r="PGK999" s="14"/>
      <c r="PGL999" s="14"/>
      <c r="PGM999" s="14"/>
      <c r="PGN999" s="14"/>
      <c r="PGO999" s="14"/>
      <c r="PGP999" s="14"/>
      <c r="PGQ999" s="14"/>
      <c r="PGR999" s="14"/>
      <c r="PGS999" s="14"/>
      <c r="PGT999" s="14"/>
      <c r="PGU999" s="14"/>
      <c r="PGV999" s="14"/>
      <c r="PGW999" s="14"/>
      <c r="PGX999" s="14"/>
      <c r="PGY999" s="14"/>
      <c r="PGZ999" s="14"/>
      <c r="PHA999" s="14"/>
      <c r="PHB999" s="14"/>
      <c r="PHC999" s="14"/>
      <c r="PHD999" s="14"/>
      <c r="PHE999" s="14"/>
      <c r="PHF999" s="14"/>
      <c r="PHG999" s="14"/>
      <c r="PHH999" s="14"/>
      <c r="PHI999" s="14"/>
      <c r="PHJ999" s="14"/>
      <c r="PHK999" s="14"/>
      <c r="PHL999" s="14"/>
      <c r="PHM999" s="14"/>
      <c r="PHN999" s="14"/>
      <c r="PHO999" s="14"/>
      <c r="PHP999" s="14"/>
      <c r="PHQ999" s="14"/>
      <c r="PHR999" s="14"/>
      <c r="PHS999" s="14"/>
      <c r="PHT999" s="14"/>
      <c r="PHU999" s="14"/>
      <c r="PHV999" s="14"/>
      <c r="PHW999" s="14"/>
      <c r="PHX999" s="14"/>
      <c r="PHY999" s="14"/>
      <c r="PHZ999" s="14"/>
      <c r="PIA999" s="14"/>
      <c r="PIB999" s="14"/>
      <c r="PIC999" s="14"/>
      <c r="PID999" s="14"/>
      <c r="PIE999" s="14"/>
      <c r="PIF999" s="14"/>
      <c r="PIG999" s="14"/>
      <c r="PIH999" s="14"/>
      <c r="PII999" s="14"/>
      <c r="PIJ999" s="14"/>
      <c r="PIK999" s="14"/>
      <c r="PIL999" s="14"/>
      <c r="PIM999" s="14"/>
      <c r="PIN999" s="14"/>
      <c r="PIO999" s="14"/>
      <c r="PIP999" s="14"/>
      <c r="PIQ999" s="14"/>
      <c r="PIR999" s="14"/>
      <c r="PIS999" s="14"/>
      <c r="PIT999" s="14"/>
      <c r="PIU999" s="14"/>
      <c r="PIV999" s="14"/>
      <c r="PIW999" s="14"/>
      <c r="PIX999" s="14"/>
      <c r="PIY999" s="14"/>
      <c r="PIZ999" s="14"/>
      <c r="PJA999" s="14"/>
      <c r="PJB999" s="14"/>
      <c r="PJC999" s="14"/>
      <c r="PJD999" s="14"/>
      <c r="PJE999" s="14"/>
      <c r="PJF999" s="14"/>
      <c r="PJG999" s="14"/>
      <c r="PJH999" s="14"/>
      <c r="PJI999" s="14"/>
      <c r="PJJ999" s="14"/>
      <c r="PJK999" s="14"/>
      <c r="PJL999" s="14"/>
      <c r="PJM999" s="14"/>
      <c r="PJN999" s="14"/>
      <c r="PJO999" s="14"/>
      <c r="PJP999" s="14"/>
      <c r="PJQ999" s="14"/>
      <c r="PJR999" s="14"/>
      <c r="PJS999" s="14"/>
      <c r="PJT999" s="14"/>
      <c r="PJU999" s="14"/>
      <c r="PJV999" s="14"/>
      <c r="PJW999" s="14"/>
      <c r="PJX999" s="14"/>
      <c r="PJY999" s="14"/>
      <c r="PJZ999" s="14"/>
      <c r="PKA999" s="14"/>
      <c r="PKB999" s="14"/>
      <c r="PKC999" s="14"/>
      <c r="PKD999" s="14"/>
      <c r="PKE999" s="14"/>
      <c r="PKF999" s="14"/>
      <c r="PKG999" s="14"/>
      <c r="PKH999" s="14"/>
      <c r="PKI999" s="14"/>
      <c r="PKJ999" s="14"/>
      <c r="PKK999" s="14"/>
      <c r="PKL999" s="14"/>
      <c r="PKM999" s="14"/>
      <c r="PKN999" s="14"/>
      <c r="PKO999" s="14"/>
      <c r="PKP999" s="14"/>
      <c r="PKQ999" s="14"/>
      <c r="PKR999" s="14"/>
      <c r="PKS999" s="14"/>
      <c r="PKT999" s="14"/>
      <c r="PKU999" s="14"/>
      <c r="PKV999" s="14"/>
      <c r="PKW999" s="14"/>
      <c r="PKX999" s="14"/>
      <c r="PKY999" s="14"/>
      <c r="PKZ999" s="14"/>
      <c r="PLA999" s="14"/>
      <c r="PLB999" s="14"/>
      <c r="PLC999" s="14"/>
      <c r="PLD999" s="14"/>
      <c r="PLE999" s="14"/>
      <c r="PLF999" s="14"/>
      <c r="PLG999" s="14"/>
      <c r="PLH999" s="14"/>
      <c r="PLI999" s="14"/>
      <c r="PLJ999" s="14"/>
      <c r="PLK999" s="14"/>
      <c r="PLL999" s="14"/>
      <c r="PLM999" s="14"/>
      <c r="PLN999" s="14"/>
      <c r="PLO999" s="14"/>
      <c r="PLP999" s="14"/>
      <c r="PLQ999" s="14"/>
      <c r="PLR999" s="14"/>
      <c r="PLS999" s="14"/>
      <c r="PLT999" s="14"/>
      <c r="PLU999" s="14"/>
      <c r="PLV999" s="14"/>
      <c r="PLW999" s="14"/>
      <c r="PLX999" s="14"/>
      <c r="PLY999" s="14"/>
      <c r="PLZ999" s="14"/>
      <c r="PMA999" s="14"/>
      <c r="PMB999" s="14"/>
      <c r="PMC999" s="14"/>
      <c r="PMD999" s="14"/>
      <c r="PME999" s="14"/>
      <c r="PMF999" s="14"/>
      <c r="PMG999" s="14"/>
      <c r="PMH999" s="14"/>
      <c r="PMI999" s="14"/>
      <c r="PMJ999" s="14"/>
      <c r="PMK999" s="14"/>
      <c r="PML999" s="14"/>
      <c r="PMM999" s="14"/>
      <c r="PMN999" s="14"/>
      <c r="PMO999" s="14"/>
      <c r="PMP999" s="14"/>
      <c r="PMQ999" s="14"/>
      <c r="PMR999" s="14"/>
      <c r="PMS999" s="14"/>
      <c r="PMT999" s="14"/>
      <c r="PMU999" s="14"/>
      <c r="PMV999" s="14"/>
      <c r="PMW999" s="14"/>
      <c r="PMX999" s="14"/>
      <c r="PMY999" s="14"/>
      <c r="PMZ999" s="14"/>
      <c r="PNA999" s="14"/>
      <c r="PNB999" s="14"/>
      <c r="PNC999" s="14"/>
      <c r="PND999" s="14"/>
      <c r="PNE999" s="14"/>
      <c r="PNF999" s="14"/>
      <c r="PNG999" s="14"/>
      <c r="PNH999" s="14"/>
      <c r="PNI999" s="14"/>
      <c r="PNJ999" s="14"/>
      <c r="PNK999" s="14"/>
      <c r="PNL999" s="14"/>
      <c r="PNM999" s="14"/>
      <c r="PNN999" s="14"/>
      <c r="PNO999" s="14"/>
      <c r="PNP999" s="14"/>
      <c r="PNQ999" s="14"/>
      <c r="PNR999" s="14"/>
      <c r="PNS999" s="14"/>
      <c r="PNT999" s="14"/>
      <c r="PNU999" s="14"/>
      <c r="PNV999" s="14"/>
      <c r="PNW999" s="14"/>
      <c r="PNX999" s="14"/>
      <c r="PNY999" s="14"/>
      <c r="PNZ999" s="14"/>
      <c r="POA999" s="14"/>
      <c r="POB999" s="14"/>
      <c r="POC999" s="14"/>
      <c r="POD999" s="14"/>
      <c r="POE999" s="14"/>
      <c r="POF999" s="14"/>
      <c r="POG999" s="14"/>
      <c r="POH999" s="14"/>
      <c r="POI999" s="14"/>
      <c r="POJ999" s="14"/>
      <c r="POK999" s="14"/>
      <c r="POL999" s="14"/>
      <c r="POM999" s="14"/>
      <c r="PON999" s="14"/>
      <c r="POO999" s="14"/>
      <c r="POP999" s="14"/>
      <c r="POQ999" s="14"/>
      <c r="POR999" s="14"/>
      <c r="POS999" s="14"/>
      <c r="POT999" s="14"/>
      <c r="POU999" s="14"/>
      <c r="POV999" s="14"/>
      <c r="POW999" s="14"/>
      <c r="POX999" s="14"/>
      <c r="POY999" s="14"/>
      <c r="POZ999" s="14"/>
      <c r="PPA999" s="14"/>
      <c r="PPB999" s="14"/>
      <c r="PPC999" s="14"/>
      <c r="PPD999" s="14"/>
      <c r="PPE999" s="14"/>
      <c r="PPF999" s="14"/>
      <c r="PPG999" s="14"/>
      <c r="PPH999" s="14"/>
      <c r="PPI999" s="14"/>
      <c r="PPJ999" s="14"/>
      <c r="PPK999" s="14"/>
      <c r="PPL999" s="14"/>
      <c r="PPM999" s="14"/>
      <c r="PPN999" s="14"/>
      <c r="PPO999" s="14"/>
      <c r="PPP999" s="14"/>
      <c r="PPQ999" s="14"/>
      <c r="PPR999" s="14"/>
      <c r="PPS999" s="14"/>
      <c r="PPT999" s="14"/>
      <c r="PPU999" s="14"/>
      <c r="PPV999" s="14"/>
      <c r="PPW999" s="14"/>
      <c r="PPX999" s="14"/>
      <c r="PPY999" s="14"/>
      <c r="PPZ999" s="14"/>
      <c r="PQA999" s="14"/>
      <c r="PQB999" s="14"/>
      <c r="PQC999" s="14"/>
      <c r="PQD999" s="14"/>
      <c r="PQE999" s="14"/>
      <c r="PQF999" s="14"/>
      <c r="PQG999" s="14"/>
      <c r="PQH999" s="14"/>
      <c r="PQI999" s="14"/>
      <c r="PQJ999" s="14"/>
      <c r="PQK999" s="14"/>
      <c r="PQL999" s="14"/>
      <c r="PQM999" s="14"/>
      <c r="PQN999" s="14"/>
      <c r="PQO999" s="14"/>
      <c r="PQP999" s="14"/>
      <c r="PQQ999" s="14"/>
      <c r="PQR999" s="14"/>
      <c r="PQS999" s="14"/>
      <c r="PQT999" s="14"/>
      <c r="PQU999" s="14"/>
      <c r="PQV999" s="14"/>
      <c r="PQW999" s="14"/>
      <c r="PQX999" s="14"/>
      <c r="PQY999" s="14"/>
      <c r="PQZ999" s="14"/>
      <c r="PRA999" s="14"/>
      <c r="PRB999" s="14"/>
      <c r="PRC999" s="14"/>
      <c r="PRD999" s="14"/>
      <c r="PRE999" s="14"/>
      <c r="PRF999" s="14"/>
      <c r="PRG999" s="14"/>
      <c r="PRH999" s="14"/>
      <c r="PRI999" s="14"/>
      <c r="PRJ999" s="14"/>
      <c r="PRK999" s="14"/>
      <c r="PRL999" s="14"/>
      <c r="PRM999" s="14"/>
      <c r="PRN999" s="14"/>
      <c r="PRO999" s="14"/>
      <c r="PRP999" s="14"/>
      <c r="PRQ999" s="14"/>
      <c r="PRR999" s="14"/>
      <c r="PRS999" s="14"/>
      <c r="PRT999" s="14"/>
      <c r="PRU999" s="14"/>
      <c r="PRV999" s="14"/>
      <c r="PRW999" s="14"/>
      <c r="PRX999" s="14"/>
      <c r="PRY999" s="14"/>
      <c r="PRZ999" s="14"/>
      <c r="PSA999" s="14"/>
      <c r="PSB999" s="14"/>
      <c r="PSC999" s="14"/>
      <c r="PSD999" s="14"/>
      <c r="PSE999" s="14"/>
      <c r="PSF999" s="14"/>
      <c r="PSG999" s="14"/>
      <c r="PSH999" s="14"/>
      <c r="PSI999" s="14"/>
      <c r="PSJ999" s="14"/>
      <c r="PSK999" s="14"/>
      <c r="PSL999" s="14"/>
      <c r="PSM999" s="14"/>
      <c r="PSN999" s="14"/>
      <c r="PSO999" s="14"/>
      <c r="PSP999" s="14"/>
      <c r="PSQ999" s="14"/>
      <c r="PSR999" s="14"/>
      <c r="PSS999" s="14"/>
      <c r="PST999" s="14"/>
      <c r="PSU999" s="14"/>
      <c r="PSV999" s="14"/>
      <c r="PSW999" s="14"/>
      <c r="PSX999" s="14"/>
      <c r="PSY999" s="14"/>
      <c r="PSZ999" s="14"/>
      <c r="PTA999" s="14"/>
      <c r="PTB999" s="14"/>
      <c r="PTC999" s="14"/>
      <c r="PTD999" s="14"/>
      <c r="PTE999" s="14"/>
      <c r="PTF999" s="14"/>
      <c r="PTG999" s="14"/>
      <c r="PTH999" s="14"/>
      <c r="PTI999" s="14"/>
      <c r="PTJ999" s="14"/>
      <c r="PTK999" s="14"/>
      <c r="PTL999" s="14"/>
      <c r="PTM999" s="14"/>
      <c r="PTN999" s="14"/>
      <c r="PTO999" s="14"/>
      <c r="PTP999" s="14"/>
      <c r="PTQ999" s="14"/>
      <c r="PTR999" s="14"/>
      <c r="PTS999" s="14"/>
      <c r="PTT999" s="14"/>
      <c r="PTU999" s="14"/>
      <c r="PTV999" s="14"/>
      <c r="PTW999" s="14"/>
      <c r="PTX999" s="14"/>
      <c r="PTY999" s="14"/>
      <c r="PTZ999" s="14"/>
      <c r="PUA999" s="14"/>
      <c r="PUB999" s="14"/>
      <c r="PUC999" s="14"/>
      <c r="PUD999" s="14"/>
      <c r="PUE999" s="14"/>
      <c r="PUF999" s="14"/>
      <c r="PUG999" s="14"/>
      <c r="PUH999" s="14"/>
      <c r="PUI999" s="14"/>
      <c r="PUJ999" s="14"/>
      <c r="PUK999" s="14"/>
      <c r="PUL999" s="14"/>
      <c r="PUM999" s="14"/>
      <c r="PUN999" s="14"/>
      <c r="PUO999" s="14"/>
      <c r="PUP999" s="14"/>
      <c r="PUQ999" s="14"/>
      <c r="PUR999" s="14"/>
      <c r="PUS999" s="14"/>
      <c r="PUT999" s="14"/>
      <c r="PUU999" s="14"/>
      <c r="PUV999" s="14"/>
      <c r="PUW999" s="14"/>
      <c r="PUX999" s="14"/>
      <c r="PUY999" s="14"/>
      <c r="PUZ999" s="14"/>
      <c r="PVA999" s="14"/>
      <c r="PVB999" s="14"/>
      <c r="PVC999" s="14"/>
      <c r="PVD999" s="14"/>
      <c r="PVE999" s="14"/>
      <c r="PVF999" s="14"/>
      <c r="PVG999" s="14"/>
      <c r="PVH999" s="14"/>
      <c r="PVI999" s="14"/>
      <c r="PVJ999" s="14"/>
      <c r="PVK999" s="14"/>
      <c r="PVL999" s="14"/>
      <c r="PVM999" s="14"/>
      <c r="PVN999" s="14"/>
      <c r="PVO999" s="14"/>
      <c r="PVP999" s="14"/>
      <c r="PVQ999" s="14"/>
      <c r="PVR999" s="14"/>
      <c r="PVS999" s="14"/>
      <c r="PVT999" s="14"/>
      <c r="PVU999" s="14"/>
      <c r="PVV999" s="14"/>
      <c r="PVW999" s="14"/>
      <c r="PVX999" s="14"/>
      <c r="PVY999" s="14"/>
      <c r="PVZ999" s="14"/>
      <c r="PWA999" s="14"/>
      <c r="PWB999" s="14"/>
      <c r="PWC999" s="14"/>
      <c r="PWD999" s="14"/>
      <c r="PWE999" s="14"/>
      <c r="PWF999" s="14"/>
      <c r="PWG999" s="14"/>
      <c r="PWH999" s="14"/>
      <c r="PWI999" s="14"/>
      <c r="PWJ999" s="14"/>
      <c r="PWK999" s="14"/>
      <c r="PWL999" s="14"/>
      <c r="PWM999" s="14"/>
      <c r="PWN999" s="14"/>
      <c r="PWO999" s="14"/>
      <c r="PWP999" s="14"/>
      <c r="PWQ999" s="14"/>
      <c r="PWR999" s="14"/>
      <c r="PWS999" s="14"/>
      <c r="PWT999" s="14"/>
      <c r="PWU999" s="14"/>
      <c r="PWV999" s="14"/>
      <c r="PWW999" s="14"/>
      <c r="PWX999" s="14"/>
      <c r="PWY999" s="14"/>
      <c r="PWZ999" s="14"/>
      <c r="PXA999" s="14"/>
      <c r="PXB999" s="14"/>
      <c r="PXC999" s="14"/>
      <c r="PXD999" s="14"/>
      <c r="PXE999" s="14"/>
      <c r="PXF999" s="14"/>
      <c r="PXG999" s="14"/>
      <c r="PXH999" s="14"/>
      <c r="PXI999" s="14"/>
      <c r="PXJ999" s="14"/>
      <c r="PXK999" s="14"/>
      <c r="PXL999" s="14"/>
      <c r="PXM999" s="14"/>
      <c r="PXN999" s="14"/>
      <c r="PXO999" s="14"/>
      <c r="PXP999" s="14"/>
      <c r="PXQ999" s="14"/>
      <c r="PXR999" s="14"/>
      <c r="PXS999" s="14"/>
      <c r="PXT999" s="14"/>
      <c r="PXU999" s="14"/>
      <c r="PXV999" s="14"/>
      <c r="PXW999" s="14"/>
      <c r="PXX999" s="14"/>
      <c r="PXY999" s="14"/>
      <c r="PXZ999" s="14"/>
      <c r="PYA999" s="14"/>
      <c r="PYB999" s="14"/>
      <c r="PYC999" s="14"/>
      <c r="PYD999" s="14"/>
      <c r="PYE999" s="14"/>
      <c r="PYF999" s="14"/>
      <c r="PYG999" s="14"/>
      <c r="PYH999" s="14"/>
      <c r="PYI999" s="14"/>
      <c r="PYJ999" s="14"/>
      <c r="PYK999" s="14"/>
      <c r="PYL999" s="14"/>
      <c r="PYM999" s="14"/>
      <c r="PYN999" s="14"/>
      <c r="PYO999" s="14"/>
      <c r="PYP999" s="14"/>
      <c r="PYQ999" s="14"/>
      <c r="PYR999" s="14"/>
      <c r="PYS999" s="14"/>
      <c r="PYT999" s="14"/>
      <c r="PYU999" s="14"/>
      <c r="PYV999" s="14"/>
      <c r="PYW999" s="14"/>
      <c r="PYX999" s="14"/>
      <c r="PYY999" s="14"/>
      <c r="PYZ999" s="14"/>
      <c r="PZA999" s="14"/>
      <c r="PZB999" s="14"/>
      <c r="PZC999" s="14"/>
      <c r="PZD999" s="14"/>
      <c r="PZE999" s="14"/>
      <c r="PZF999" s="14"/>
      <c r="PZG999" s="14"/>
      <c r="PZH999" s="14"/>
      <c r="PZI999" s="14"/>
      <c r="PZJ999" s="14"/>
      <c r="PZK999" s="14"/>
      <c r="PZL999" s="14"/>
      <c r="PZM999" s="14"/>
      <c r="PZN999" s="14"/>
      <c r="PZO999" s="14"/>
      <c r="PZP999" s="14"/>
      <c r="PZQ999" s="14"/>
      <c r="PZR999" s="14"/>
      <c r="PZS999" s="14"/>
      <c r="PZT999" s="14"/>
      <c r="PZU999" s="14"/>
      <c r="PZV999" s="14"/>
      <c r="PZW999" s="14"/>
      <c r="PZX999" s="14"/>
      <c r="PZY999" s="14"/>
      <c r="PZZ999" s="14"/>
      <c r="QAA999" s="14"/>
      <c r="QAB999" s="14"/>
      <c r="QAC999" s="14"/>
      <c r="QAD999" s="14"/>
      <c r="QAE999" s="14"/>
      <c r="QAF999" s="14"/>
      <c r="QAG999" s="14"/>
      <c r="QAH999" s="14"/>
      <c r="QAI999" s="14"/>
      <c r="QAJ999" s="14"/>
      <c r="QAK999" s="14"/>
      <c r="QAL999" s="14"/>
      <c r="QAM999" s="14"/>
      <c r="QAN999" s="14"/>
      <c r="QAO999" s="14"/>
      <c r="QAP999" s="14"/>
      <c r="QAQ999" s="14"/>
      <c r="QAR999" s="14"/>
      <c r="QAS999" s="14"/>
      <c r="QAT999" s="14"/>
      <c r="QAU999" s="14"/>
      <c r="QAV999" s="14"/>
      <c r="QAW999" s="14"/>
      <c r="QAX999" s="14"/>
      <c r="QAY999" s="14"/>
      <c r="QAZ999" s="14"/>
      <c r="QBA999" s="14"/>
      <c r="QBB999" s="14"/>
      <c r="QBC999" s="14"/>
      <c r="QBD999" s="14"/>
      <c r="QBE999" s="14"/>
      <c r="QBF999" s="14"/>
      <c r="QBG999" s="14"/>
      <c r="QBH999" s="14"/>
      <c r="QBI999" s="14"/>
      <c r="QBJ999" s="14"/>
      <c r="QBK999" s="14"/>
      <c r="QBL999" s="14"/>
      <c r="QBM999" s="14"/>
      <c r="QBN999" s="14"/>
      <c r="QBO999" s="14"/>
      <c r="QBP999" s="14"/>
      <c r="QBQ999" s="14"/>
      <c r="QBR999" s="14"/>
      <c r="QBS999" s="14"/>
      <c r="QBT999" s="14"/>
      <c r="QBU999" s="14"/>
      <c r="QBV999" s="14"/>
      <c r="QBW999" s="14"/>
      <c r="QBX999" s="14"/>
      <c r="QBY999" s="14"/>
      <c r="QBZ999" s="14"/>
      <c r="QCA999" s="14"/>
      <c r="QCB999" s="14"/>
      <c r="QCC999" s="14"/>
      <c r="QCD999" s="14"/>
      <c r="QCE999" s="14"/>
      <c r="QCF999" s="14"/>
      <c r="QCG999" s="14"/>
      <c r="QCH999" s="14"/>
      <c r="QCI999" s="14"/>
      <c r="QCJ999" s="14"/>
      <c r="QCK999" s="14"/>
      <c r="QCL999" s="14"/>
      <c r="QCM999" s="14"/>
      <c r="QCN999" s="14"/>
      <c r="QCO999" s="14"/>
      <c r="QCP999" s="14"/>
      <c r="QCQ999" s="14"/>
      <c r="QCR999" s="14"/>
      <c r="QCS999" s="14"/>
      <c r="QCT999" s="14"/>
      <c r="QCU999" s="14"/>
      <c r="QCV999" s="14"/>
      <c r="QCW999" s="14"/>
      <c r="QCX999" s="14"/>
      <c r="QCY999" s="14"/>
      <c r="QCZ999" s="14"/>
      <c r="QDA999" s="14"/>
      <c r="QDB999" s="14"/>
      <c r="QDC999" s="14"/>
      <c r="QDD999" s="14"/>
      <c r="QDE999" s="14"/>
      <c r="QDF999" s="14"/>
      <c r="QDG999" s="14"/>
      <c r="QDH999" s="14"/>
      <c r="QDI999" s="14"/>
      <c r="QDJ999" s="14"/>
      <c r="QDK999" s="14"/>
      <c r="QDL999" s="14"/>
      <c r="QDM999" s="14"/>
      <c r="QDN999" s="14"/>
      <c r="QDO999" s="14"/>
      <c r="QDP999" s="14"/>
      <c r="QDQ999" s="14"/>
      <c r="QDR999" s="14"/>
      <c r="QDS999" s="14"/>
      <c r="QDT999" s="14"/>
      <c r="QDU999" s="14"/>
      <c r="QDV999" s="14"/>
      <c r="QDW999" s="14"/>
      <c r="QDX999" s="14"/>
      <c r="QDY999" s="14"/>
      <c r="QDZ999" s="14"/>
      <c r="QEA999" s="14"/>
      <c r="QEB999" s="14"/>
      <c r="QEC999" s="14"/>
      <c r="QED999" s="14"/>
      <c r="QEE999" s="14"/>
      <c r="QEF999" s="14"/>
      <c r="QEG999" s="14"/>
      <c r="QEH999" s="14"/>
      <c r="QEI999" s="14"/>
      <c r="QEJ999" s="14"/>
      <c r="QEK999" s="14"/>
      <c r="QEL999" s="14"/>
      <c r="QEM999" s="14"/>
      <c r="QEN999" s="14"/>
      <c r="QEO999" s="14"/>
      <c r="QEP999" s="14"/>
      <c r="QEQ999" s="14"/>
      <c r="QER999" s="14"/>
      <c r="QES999" s="14"/>
      <c r="QET999" s="14"/>
      <c r="QEU999" s="14"/>
      <c r="QEV999" s="14"/>
      <c r="QEW999" s="14"/>
      <c r="QEX999" s="14"/>
      <c r="QEY999" s="14"/>
      <c r="QEZ999" s="14"/>
      <c r="QFA999" s="14"/>
      <c r="QFB999" s="14"/>
      <c r="QFC999" s="14"/>
      <c r="QFD999" s="14"/>
      <c r="QFE999" s="14"/>
      <c r="QFF999" s="14"/>
      <c r="QFG999" s="14"/>
      <c r="QFH999" s="14"/>
      <c r="QFI999" s="14"/>
      <c r="QFJ999" s="14"/>
      <c r="QFK999" s="14"/>
      <c r="QFL999" s="14"/>
      <c r="QFM999" s="14"/>
      <c r="QFN999" s="14"/>
      <c r="QFO999" s="14"/>
      <c r="QFP999" s="14"/>
      <c r="QFQ999" s="14"/>
      <c r="QFR999" s="14"/>
      <c r="QFS999" s="14"/>
      <c r="QFT999" s="14"/>
      <c r="QFU999" s="14"/>
      <c r="QFV999" s="14"/>
      <c r="QFW999" s="14"/>
      <c r="QFX999" s="14"/>
      <c r="QFY999" s="14"/>
      <c r="QFZ999" s="14"/>
      <c r="QGA999" s="14"/>
      <c r="QGB999" s="14"/>
      <c r="QGC999" s="14"/>
      <c r="QGD999" s="14"/>
      <c r="QGE999" s="14"/>
      <c r="QGF999" s="14"/>
      <c r="QGG999" s="14"/>
      <c r="QGH999" s="14"/>
      <c r="QGI999" s="14"/>
      <c r="QGJ999" s="14"/>
      <c r="QGK999" s="14"/>
      <c r="QGL999" s="14"/>
      <c r="QGM999" s="14"/>
      <c r="QGN999" s="14"/>
      <c r="QGO999" s="14"/>
      <c r="QGP999" s="14"/>
      <c r="QGQ999" s="14"/>
      <c r="QGR999" s="14"/>
      <c r="QGS999" s="14"/>
      <c r="QGT999" s="14"/>
      <c r="QGU999" s="14"/>
      <c r="QGV999" s="14"/>
      <c r="QGW999" s="14"/>
      <c r="QGX999" s="14"/>
      <c r="QGY999" s="14"/>
      <c r="QGZ999" s="14"/>
      <c r="QHA999" s="14"/>
      <c r="QHB999" s="14"/>
      <c r="QHC999" s="14"/>
      <c r="QHD999" s="14"/>
      <c r="QHE999" s="14"/>
      <c r="QHF999" s="14"/>
      <c r="QHG999" s="14"/>
      <c r="QHH999" s="14"/>
      <c r="QHI999" s="14"/>
      <c r="QHJ999" s="14"/>
      <c r="QHK999" s="14"/>
      <c r="QHL999" s="14"/>
      <c r="QHM999" s="14"/>
      <c r="QHN999" s="14"/>
      <c r="QHO999" s="14"/>
      <c r="QHP999" s="14"/>
      <c r="QHQ999" s="14"/>
      <c r="QHR999" s="14"/>
      <c r="QHS999" s="14"/>
      <c r="QHT999" s="14"/>
      <c r="QHU999" s="14"/>
      <c r="QHV999" s="14"/>
      <c r="QHW999" s="14"/>
      <c r="QHX999" s="14"/>
      <c r="QHY999" s="14"/>
      <c r="QHZ999" s="14"/>
      <c r="QIA999" s="14"/>
      <c r="QIB999" s="14"/>
      <c r="QIC999" s="14"/>
      <c r="QID999" s="14"/>
      <c r="QIE999" s="14"/>
      <c r="QIF999" s="14"/>
      <c r="QIG999" s="14"/>
      <c r="QIH999" s="14"/>
      <c r="QII999" s="14"/>
      <c r="QIJ999" s="14"/>
      <c r="QIK999" s="14"/>
      <c r="QIL999" s="14"/>
      <c r="QIM999" s="14"/>
      <c r="QIN999" s="14"/>
      <c r="QIO999" s="14"/>
      <c r="QIP999" s="14"/>
      <c r="QIQ999" s="14"/>
      <c r="QIR999" s="14"/>
      <c r="QIS999" s="14"/>
      <c r="QIT999" s="14"/>
      <c r="QIU999" s="14"/>
      <c r="QIV999" s="14"/>
      <c r="QIW999" s="14"/>
      <c r="QIX999" s="14"/>
      <c r="QIY999" s="14"/>
      <c r="QIZ999" s="14"/>
      <c r="QJA999" s="14"/>
      <c r="QJB999" s="14"/>
      <c r="QJC999" s="14"/>
      <c r="QJD999" s="14"/>
      <c r="QJE999" s="14"/>
      <c r="QJF999" s="14"/>
      <c r="QJG999" s="14"/>
      <c r="QJH999" s="14"/>
      <c r="QJI999" s="14"/>
      <c r="QJJ999" s="14"/>
      <c r="QJK999" s="14"/>
      <c r="QJL999" s="14"/>
      <c r="QJM999" s="14"/>
      <c r="QJN999" s="14"/>
      <c r="QJO999" s="14"/>
      <c r="QJP999" s="14"/>
      <c r="QJQ999" s="14"/>
      <c r="QJR999" s="14"/>
      <c r="QJS999" s="14"/>
      <c r="QJT999" s="14"/>
      <c r="QJU999" s="14"/>
      <c r="QJV999" s="14"/>
      <c r="QJW999" s="14"/>
      <c r="QJX999" s="14"/>
      <c r="QJY999" s="14"/>
      <c r="QJZ999" s="14"/>
      <c r="QKA999" s="14"/>
      <c r="QKB999" s="14"/>
      <c r="QKC999" s="14"/>
      <c r="QKD999" s="14"/>
      <c r="QKE999" s="14"/>
      <c r="QKF999" s="14"/>
      <c r="QKG999" s="14"/>
      <c r="QKH999" s="14"/>
      <c r="QKI999" s="14"/>
      <c r="QKJ999" s="14"/>
      <c r="QKK999" s="14"/>
      <c r="QKL999" s="14"/>
      <c r="QKM999" s="14"/>
      <c r="QKN999" s="14"/>
      <c r="QKO999" s="14"/>
      <c r="QKP999" s="14"/>
      <c r="QKQ999" s="14"/>
      <c r="QKR999" s="14"/>
      <c r="QKS999" s="14"/>
      <c r="QKT999" s="14"/>
      <c r="QKU999" s="14"/>
      <c r="QKV999" s="14"/>
      <c r="QKW999" s="14"/>
      <c r="QKX999" s="14"/>
      <c r="QKY999" s="14"/>
      <c r="QKZ999" s="14"/>
      <c r="QLA999" s="14"/>
      <c r="QLB999" s="14"/>
      <c r="QLC999" s="14"/>
      <c r="QLD999" s="14"/>
      <c r="QLE999" s="14"/>
      <c r="QLF999" s="14"/>
      <c r="QLG999" s="14"/>
      <c r="QLH999" s="14"/>
      <c r="QLI999" s="14"/>
      <c r="QLJ999" s="14"/>
      <c r="QLK999" s="14"/>
      <c r="QLL999" s="14"/>
      <c r="QLM999" s="14"/>
      <c r="QLN999" s="14"/>
      <c r="QLO999" s="14"/>
      <c r="QLP999" s="14"/>
      <c r="QLQ999" s="14"/>
      <c r="QLR999" s="14"/>
      <c r="QLS999" s="14"/>
      <c r="QLT999" s="14"/>
      <c r="QLU999" s="14"/>
      <c r="QLV999" s="14"/>
      <c r="QLW999" s="14"/>
      <c r="QLX999" s="14"/>
      <c r="QLY999" s="14"/>
      <c r="QLZ999" s="14"/>
      <c r="QMA999" s="14"/>
      <c r="QMB999" s="14"/>
      <c r="QMC999" s="14"/>
      <c r="QMD999" s="14"/>
      <c r="QME999" s="14"/>
      <c r="QMF999" s="14"/>
      <c r="QMG999" s="14"/>
      <c r="QMH999" s="14"/>
      <c r="QMI999" s="14"/>
      <c r="QMJ999" s="14"/>
      <c r="QMK999" s="14"/>
      <c r="QML999" s="14"/>
      <c r="QMM999" s="14"/>
      <c r="QMN999" s="14"/>
      <c r="QMO999" s="14"/>
      <c r="QMP999" s="14"/>
      <c r="QMQ999" s="14"/>
      <c r="QMR999" s="14"/>
      <c r="QMS999" s="14"/>
      <c r="QMT999" s="14"/>
      <c r="QMU999" s="14"/>
      <c r="QMV999" s="14"/>
      <c r="QMW999" s="14"/>
      <c r="QMX999" s="14"/>
      <c r="QMY999" s="14"/>
      <c r="QMZ999" s="14"/>
      <c r="QNA999" s="14"/>
      <c r="QNB999" s="14"/>
      <c r="QNC999" s="14"/>
      <c r="QND999" s="14"/>
      <c r="QNE999" s="14"/>
      <c r="QNF999" s="14"/>
      <c r="QNG999" s="14"/>
      <c r="QNH999" s="14"/>
      <c r="QNI999" s="14"/>
      <c r="QNJ999" s="14"/>
      <c r="QNK999" s="14"/>
      <c r="QNL999" s="14"/>
      <c r="QNM999" s="14"/>
      <c r="QNN999" s="14"/>
      <c r="QNO999" s="14"/>
      <c r="QNP999" s="14"/>
      <c r="QNQ999" s="14"/>
      <c r="QNR999" s="14"/>
      <c r="QNS999" s="14"/>
      <c r="QNT999" s="14"/>
      <c r="QNU999" s="14"/>
      <c r="QNV999" s="14"/>
      <c r="QNW999" s="14"/>
      <c r="QNX999" s="14"/>
      <c r="QNY999" s="14"/>
      <c r="QNZ999" s="14"/>
      <c r="QOA999" s="14"/>
      <c r="QOB999" s="14"/>
      <c r="QOC999" s="14"/>
      <c r="QOD999" s="14"/>
      <c r="QOE999" s="14"/>
      <c r="QOF999" s="14"/>
      <c r="QOG999" s="14"/>
      <c r="QOH999" s="14"/>
      <c r="QOI999" s="14"/>
      <c r="QOJ999" s="14"/>
      <c r="QOK999" s="14"/>
      <c r="QOL999" s="14"/>
      <c r="QOM999" s="14"/>
      <c r="QON999" s="14"/>
      <c r="QOO999" s="14"/>
      <c r="QOP999" s="14"/>
      <c r="QOQ999" s="14"/>
      <c r="QOR999" s="14"/>
      <c r="QOS999" s="14"/>
      <c r="QOT999" s="14"/>
      <c r="QOU999" s="14"/>
      <c r="QOV999" s="14"/>
      <c r="QOW999" s="14"/>
      <c r="QOX999" s="14"/>
      <c r="QOY999" s="14"/>
      <c r="QOZ999" s="14"/>
      <c r="QPA999" s="14"/>
      <c r="QPB999" s="14"/>
      <c r="QPC999" s="14"/>
      <c r="QPD999" s="14"/>
      <c r="QPE999" s="14"/>
      <c r="QPF999" s="14"/>
      <c r="QPG999" s="14"/>
      <c r="QPH999" s="14"/>
      <c r="QPI999" s="14"/>
      <c r="QPJ999" s="14"/>
      <c r="QPK999" s="14"/>
      <c r="QPL999" s="14"/>
      <c r="QPM999" s="14"/>
      <c r="QPN999" s="14"/>
      <c r="QPO999" s="14"/>
      <c r="QPP999" s="14"/>
      <c r="QPQ999" s="14"/>
      <c r="QPR999" s="14"/>
      <c r="QPS999" s="14"/>
      <c r="QPT999" s="14"/>
      <c r="QPU999" s="14"/>
      <c r="QPV999" s="14"/>
      <c r="QPW999" s="14"/>
      <c r="QPX999" s="14"/>
      <c r="QPY999" s="14"/>
      <c r="QPZ999" s="14"/>
      <c r="QQA999" s="14"/>
      <c r="QQB999" s="14"/>
      <c r="QQC999" s="14"/>
      <c r="QQD999" s="14"/>
      <c r="QQE999" s="14"/>
      <c r="QQF999" s="14"/>
      <c r="QQG999" s="14"/>
      <c r="QQH999" s="14"/>
      <c r="QQI999" s="14"/>
      <c r="QQJ999" s="14"/>
      <c r="QQK999" s="14"/>
      <c r="QQL999" s="14"/>
      <c r="QQM999" s="14"/>
      <c r="QQN999" s="14"/>
      <c r="QQO999" s="14"/>
      <c r="QQP999" s="14"/>
      <c r="QQQ999" s="14"/>
      <c r="QQR999" s="14"/>
      <c r="QQS999" s="14"/>
      <c r="QQT999" s="14"/>
      <c r="QQU999" s="14"/>
      <c r="QQV999" s="14"/>
      <c r="QQW999" s="14"/>
      <c r="QQX999" s="14"/>
      <c r="QQY999" s="14"/>
      <c r="QQZ999" s="14"/>
      <c r="QRA999" s="14"/>
      <c r="QRB999" s="14"/>
      <c r="QRC999" s="14"/>
      <c r="QRD999" s="14"/>
      <c r="QRE999" s="14"/>
      <c r="QRF999" s="14"/>
      <c r="QRG999" s="14"/>
      <c r="QRH999" s="14"/>
      <c r="QRI999" s="14"/>
      <c r="QRJ999" s="14"/>
      <c r="QRK999" s="14"/>
      <c r="QRL999" s="14"/>
      <c r="QRM999" s="14"/>
      <c r="QRN999" s="14"/>
      <c r="QRO999" s="14"/>
      <c r="QRP999" s="14"/>
      <c r="QRQ999" s="14"/>
      <c r="QRR999" s="14"/>
      <c r="QRS999" s="14"/>
      <c r="QRT999" s="14"/>
      <c r="QRU999" s="14"/>
      <c r="QRV999" s="14"/>
      <c r="QRW999" s="14"/>
      <c r="QRX999" s="14"/>
      <c r="QRY999" s="14"/>
      <c r="QRZ999" s="14"/>
      <c r="QSA999" s="14"/>
      <c r="QSB999" s="14"/>
      <c r="QSC999" s="14"/>
      <c r="QSD999" s="14"/>
      <c r="QSE999" s="14"/>
      <c r="QSF999" s="14"/>
      <c r="QSG999" s="14"/>
      <c r="QSH999" s="14"/>
      <c r="QSI999" s="14"/>
      <c r="QSJ999" s="14"/>
      <c r="QSK999" s="14"/>
      <c r="QSL999" s="14"/>
      <c r="QSM999" s="14"/>
      <c r="QSN999" s="14"/>
      <c r="QSO999" s="14"/>
      <c r="QSP999" s="14"/>
      <c r="QSQ999" s="14"/>
      <c r="QSR999" s="14"/>
      <c r="QSS999" s="14"/>
      <c r="QST999" s="14"/>
      <c r="QSU999" s="14"/>
      <c r="QSV999" s="14"/>
      <c r="QSW999" s="14"/>
      <c r="QSX999" s="14"/>
      <c r="QSY999" s="14"/>
      <c r="QSZ999" s="14"/>
      <c r="QTA999" s="14"/>
      <c r="QTB999" s="14"/>
      <c r="QTC999" s="14"/>
      <c r="QTD999" s="14"/>
      <c r="QTE999" s="14"/>
      <c r="QTF999" s="14"/>
      <c r="QTG999" s="14"/>
      <c r="QTH999" s="14"/>
      <c r="QTI999" s="14"/>
      <c r="QTJ999" s="14"/>
      <c r="QTK999" s="14"/>
      <c r="QTL999" s="14"/>
      <c r="QTM999" s="14"/>
      <c r="QTN999" s="14"/>
      <c r="QTO999" s="14"/>
      <c r="QTP999" s="14"/>
      <c r="QTQ999" s="14"/>
      <c r="QTR999" s="14"/>
      <c r="QTS999" s="14"/>
      <c r="QTT999" s="14"/>
      <c r="QTU999" s="14"/>
      <c r="QTV999" s="14"/>
      <c r="QTW999" s="14"/>
      <c r="QTX999" s="14"/>
      <c r="QTY999" s="14"/>
      <c r="QTZ999" s="14"/>
      <c r="QUA999" s="14"/>
      <c r="QUB999" s="14"/>
      <c r="QUC999" s="14"/>
      <c r="QUD999" s="14"/>
      <c r="QUE999" s="14"/>
      <c r="QUF999" s="14"/>
      <c r="QUG999" s="14"/>
      <c r="QUH999" s="14"/>
      <c r="QUI999" s="14"/>
      <c r="QUJ999" s="14"/>
      <c r="QUK999" s="14"/>
      <c r="QUL999" s="14"/>
      <c r="QUM999" s="14"/>
      <c r="QUN999" s="14"/>
      <c r="QUO999" s="14"/>
      <c r="QUP999" s="14"/>
      <c r="QUQ999" s="14"/>
      <c r="QUR999" s="14"/>
      <c r="QUS999" s="14"/>
      <c r="QUT999" s="14"/>
      <c r="QUU999" s="14"/>
      <c r="QUV999" s="14"/>
      <c r="QUW999" s="14"/>
      <c r="QUX999" s="14"/>
      <c r="QUY999" s="14"/>
      <c r="QUZ999" s="14"/>
      <c r="QVA999" s="14"/>
      <c r="QVB999" s="14"/>
      <c r="QVC999" s="14"/>
      <c r="QVD999" s="14"/>
      <c r="QVE999" s="14"/>
      <c r="QVF999" s="14"/>
      <c r="QVG999" s="14"/>
      <c r="QVH999" s="14"/>
      <c r="QVI999" s="14"/>
      <c r="QVJ999" s="14"/>
      <c r="QVK999" s="14"/>
      <c r="QVL999" s="14"/>
      <c r="QVM999" s="14"/>
      <c r="QVN999" s="14"/>
      <c r="QVO999" s="14"/>
      <c r="QVP999" s="14"/>
      <c r="QVQ999" s="14"/>
      <c r="QVR999" s="14"/>
      <c r="QVS999" s="14"/>
      <c r="QVT999" s="14"/>
      <c r="QVU999" s="14"/>
      <c r="QVV999" s="14"/>
      <c r="QVW999" s="14"/>
      <c r="QVX999" s="14"/>
      <c r="QVY999" s="14"/>
      <c r="QVZ999" s="14"/>
      <c r="QWA999" s="14"/>
      <c r="QWB999" s="14"/>
      <c r="QWC999" s="14"/>
      <c r="QWD999" s="14"/>
      <c r="QWE999" s="14"/>
      <c r="QWF999" s="14"/>
      <c r="QWG999" s="14"/>
      <c r="QWH999" s="14"/>
      <c r="QWI999" s="14"/>
      <c r="QWJ999" s="14"/>
      <c r="QWK999" s="14"/>
      <c r="QWL999" s="14"/>
      <c r="QWM999" s="14"/>
      <c r="QWN999" s="14"/>
      <c r="QWO999" s="14"/>
      <c r="QWP999" s="14"/>
      <c r="QWQ999" s="14"/>
      <c r="QWR999" s="14"/>
      <c r="QWS999" s="14"/>
      <c r="QWT999" s="14"/>
      <c r="QWU999" s="14"/>
      <c r="QWV999" s="14"/>
      <c r="QWW999" s="14"/>
      <c r="QWX999" s="14"/>
      <c r="QWY999" s="14"/>
      <c r="QWZ999" s="14"/>
      <c r="QXA999" s="14"/>
      <c r="QXB999" s="14"/>
      <c r="QXC999" s="14"/>
      <c r="QXD999" s="14"/>
      <c r="QXE999" s="14"/>
      <c r="QXF999" s="14"/>
      <c r="QXG999" s="14"/>
      <c r="QXH999" s="14"/>
      <c r="QXI999" s="14"/>
      <c r="QXJ999" s="14"/>
      <c r="QXK999" s="14"/>
      <c r="QXL999" s="14"/>
      <c r="QXM999" s="14"/>
      <c r="QXN999" s="14"/>
      <c r="QXO999" s="14"/>
      <c r="QXP999" s="14"/>
      <c r="QXQ999" s="14"/>
      <c r="QXR999" s="14"/>
      <c r="QXS999" s="14"/>
      <c r="QXT999" s="14"/>
      <c r="QXU999" s="14"/>
      <c r="QXV999" s="14"/>
      <c r="QXW999" s="14"/>
      <c r="QXX999" s="14"/>
      <c r="QXY999" s="14"/>
      <c r="QXZ999" s="14"/>
      <c r="QYA999" s="14"/>
      <c r="QYB999" s="14"/>
      <c r="QYC999" s="14"/>
      <c r="QYD999" s="14"/>
      <c r="QYE999" s="14"/>
      <c r="QYF999" s="14"/>
      <c r="QYG999" s="14"/>
      <c r="QYH999" s="14"/>
      <c r="QYI999" s="14"/>
      <c r="QYJ999" s="14"/>
      <c r="QYK999" s="14"/>
      <c r="QYL999" s="14"/>
      <c r="QYM999" s="14"/>
      <c r="QYN999" s="14"/>
      <c r="QYO999" s="14"/>
      <c r="QYP999" s="14"/>
      <c r="QYQ999" s="14"/>
      <c r="QYR999" s="14"/>
      <c r="QYS999" s="14"/>
      <c r="QYT999" s="14"/>
      <c r="QYU999" s="14"/>
      <c r="QYV999" s="14"/>
      <c r="QYW999" s="14"/>
      <c r="QYX999" s="14"/>
      <c r="QYY999" s="14"/>
      <c r="QYZ999" s="14"/>
      <c r="QZA999" s="14"/>
      <c r="QZB999" s="14"/>
      <c r="QZC999" s="14"/>
      <c r="QZD999" s="14"/>
      <c r="QZE999" s="14"/>
      <c r="QZF999" s="14"/>
      <c r="QZG999" s="14"/>
      <c r="QZH999" s="14"/>
      <c r="QZI999" s="14"/>
      <c r="QZJ999" s="14"/>
      <c r="QZK999" s="14"/>
      <c r="QZL999" s="14"/>
      <c r="QZM999" s="14"/>
      <c r="QZN999" s="14"/>
      <c r="QZO999" s="14"/>
      <c r="QZP999" s="14"/>
      <c r="QZQ999" s="14"/>
      <c r="QZR999" s="14"/>
      <c r="QZS999" s="14"/>
      <c r="QZT999" s="14"/>
      <c r="QZU999" s="14"/>
      <c r="QZV999" s="14"/>
      <c r="QZW999" s="14"/>
      <c r="QZX999" s="14"/>
      <c r="QZY999" s="14"/>
      <c r="QZZ999" s="14"/>
      <c r="RAA999" s="14"/>
      <c r="RAB999" s="14"/>
      <c r="RAC999" s="14"/>
      <c r="RAD999" s="14"/>
      <c r="RAE999" s="14"/>
      <c r="RAF999" s="14"/>
      <c r="RAG999" s="14"/>
      <c r="RAH999" s="14"/>
      <c r="RAI999" s="14"/>
      <c r="RAJ999" s="14"/>
      <c r="RAK999" s="14"/>
      <c r="RAL999" s="14"/>
      <c r="RAM999" s="14"/>
      <c r="RAN999" s="14"/>
      <c r="RAO999" s="14"/>
      <c r="RAP999" s="14"/>
      <c r="RAQ999" s="14"/>
      <c r="RAR999" s="14"/>
      <c r="RAS999" s="14"/>
      <c r="RAT999" s="14"/>
      <c r="RAU999" s="14"/>
      <c r="RAV999" s="14"/>
      <c r="RAW999" s="14"/>
      <c r="RAX999" s="14"/>
      <c r="RAY999" s="14"/>
      <c r="RAZ999" s="14"/>
      <c r="RBA999" s="14"/>
      <c r="RBB999" s="14"/>
      <c r="RBC999" s="14"/>
      <c r="RBD999" s="14"/>
      <c r="RBE999" s="14"/>
      <c r="RBF999" s="14"/>
      <c r="RBG999" s="14"/>
      <c r="RBH999" s="14"/>
      <c r="RBI999" s="14"/>
      <c r="RBJ999" s="14"/>
      <c r="RBK999" s="14"/>
      <c r="RBL999" s="14"/>
      <c r="RBM999" s="14"/>
      <c r="RBN999" s="14"/>
      <c r="RBO999" s="14"/>
      <c r="RBP999" s="14"/>
      <c r="RBQ999" s="14"/>
      <c r="RBR999" s="14"/>
      <c r="RBS999" s="14"/>
      <c r="RBT999" s="14"/>
      <c r="RBU999" s="14"/>
      <c r="RBV999" s="14"/>
      <c r="RBW999" s="14"/>
      <c r="RBX999" s="14"/>
      <c r="RBY999" s="14"/>
      <c r="RBZ999" s="14"/>
      <c r="RCA999" s="14"/>
      <c r="RCB999" s="14"/>
      <c r="RCC999" s="14"/>
      <c r="RCD999" s="14"/>
      <c r="RCE999" s="14"/>
      <c r="RCF999" s="14"/>
      <c r="RCG999" s="14"/>
      <c r="RCH999" s="14"/>
      <c r="RCI999" s="14"/>
      <c r="RCJ999" s="14"/>
      <c r="RCK999" s="14"/>
      <c r="RCL999" s="14"/>
      <c r="RCM999" s="14"/>
      <c r="RCN999" s="14"/>
      <c r="RCO999" s="14"/>
      <c r="RCP999" s="14"/>
      <c r="RCQ999" s="14"/>
      <c r="RCR999" s="14"/>
      <c r="RCS999" s="14"/>
      <c r="RCT999" s="14"/>
      <c r="RCU999" s="14"/>
      <c r="RCV999" s="14"/>
      <c r="RCW999" s="14"/>
      <c r="RCX999" s="14"/>
      <c r="RCY999" s="14"/>
      <c r="RCZ999" s="14"/>
      <c r="RDA999" s="14"/>
      <c r="RDB999" s="14"/>
      <c r="RDC999" s="14"/>
      <c r="RDD999" s="14"/>
      <c r="RDE999" s="14"/>
      <c r="RDF999" s="14"/>
      <c r="RDG999" s="14"/>
      <c r="RDH999" s="14"/>
      <c r="RDI999" s="14"/>
      <c r="RDJ999" s="14"/>
      <c r="RDK999" s="14"/>
      <c r="RDL999" s="14"/>
      <c r="RDM999" s="14"/>
      <c r="RDN999" s="14"/>
      <c r="RDO999" s="14"/>
      <c r="RDP999" s="14"/>
      <c r="RDQ999" s="14"/>
      <c r="RDR999" s="14"/>
      <c r="RDS999" s="14"/>
      <c r="RDT999" s="14"/>
      <c r="RDU999" s="14"/>
      <c r="RDV999" s="14"/>
      <c r="RDW999" s="14"/>
      <c r="RDX999" s="14"/>
      <c r="RDY999" s="14"/>
      <c r="RDZ999" s="14"/>
      <c r="REA999" s="14"/>
      <c r="REB999" s="14"/>
      <c r="REC999" s="14"/>
      <c r="RED999" s="14"/>
      <c r="REE999" s="14"/>
      <c r="REF999" s="14"/>
      <c r="REG999" s="14"/>
      <c r="REH999" s="14"/>
      <c r="REI999" s="14"/>
      <c r="REJ999" s="14"/>
      <c r="REK999" s="14"/>
      <c r="REL999" s="14"/>
      <c r="REM999" s="14"/>
      <c r="REN999" s="14"/>
      <c r="REO999" s="14"/>
      <c r="REP999" s="14"/>
      <c r="REQ999" s="14"/>
      <c r="RER999" s="14"/>
      <c r="RES999" s="14"/>
      <c r="RET999" s="14"/>
      <c r="REU999" s="14"/>
      <c r="REV999" s="14"/>
      <c r="REW999" s="14"/>
      <c r="REX999" s="14"/>
      <c r="REY999" s="14"/>
      <c r="REZ999" s="14"/>
      <c r="RFA999" s="14"/>
      <c r="RFB999" s="14"/>
      <c r="RFC999" s="14"/>
      <c r="RFD999" s="14"/>
      <c r="RFE999" s="14"/>
      <c r="RFF999" s="14"/>
      <c r="RFG999" s="14"/>
      <c r="RFH999" s="14"/>
      <c r="RFI999" s="14"/>
      <c r="RFJ999" s="14"/>
      <c r="RFK999" s="14"/>
      <c r="RFL999" s="14"/>
      <c r="RFM999" s="14"/>
      <c r="RFN999" s="14"/>
      <c r="RFO999" s="14"/>
      <c r="RFP999" s="14"/>
      <c r="RFQ999" s="14"/>
      <c r="RFR999" s="14"/>
      <c r="RFS999" s="14"/>
      <c r="RFT999" s="14"/>
      <c r="RFU999" s="14"/>
      <c r="RFV999" s="14"/>
      <c r="RFW999" s="14"/>
      <c r="RFX999" s="14"/>
      <c r="RFY999" s="14"/>
      <c r="RFZ999" s="14"/>
      <c r="RGA999" s="14"/>
      <c r="RGB999" s="14"/>
      <c r="RGC999" s="14"/>
      <c r="RGD999" s="14"/>
      <c r="RGE999" s="14"/>
      <c r="RGF999" s="14"/>
      <c r="RGG999" s="14"/>
      <c r="RGH999" s="14"/>
      <c r="RGI999" s="14"/>
      <c r="RGJ999" s="14"/>
      <c r="RGK999" s="14"/>
      <c r="RGL999" s="14"/>
      <c r="RGM999" s="14"/>
      <c r="RGN999" s="14"/>
      <c r="RGO999" s="14"/>
      <c r="RGP999" s="14"/>
      <c r="RGQ999" s="14"/>
      <c r="RGR999" s="14"/>
      <c r="RGS999" s="14"/>
      <c r="RGT999" s="14"/>
      <c r="RGU999" s="14"/>
      <c r="RGV999" s="14"/>
      <c r="RGW999" s="14"/>
      <c r="RGX999" s="14"/>
      <c r="RGY999" s="14"/>
      <c r="RGZ999" s="14"/>
      <c r="RHA999" s="14"/>
      <c r="RHB999" s="14"/>
      <c r="RHC999" s="14"/>
      <c r="RHD999" s="14"/>
      <c r="RHE999" s="14"/>
      <c r="RHF999" s="14"/>
      <c r="RHG999" s="14"/>
      <c r="RHH999" s="14"/>
      <c r="RHI999" s="14"/>
      <c r="RHJ999" s="14"/>
      <c r="RHK999" s="14"/>
      <c r="RHL999" s="14"/>
      <c r="RHM999" s="14"/>
      <c r="RHN999" s="14"/>
      <c r="RHO999" s="14"/>
      <c r="RHP999" s="14"/>
      <c r="RHQ999" s="14"/>
      <c r="RHR999" s="14"/>
      <c r="RHS999" s="14"/>
      <c r="RHT999" s="14"/>
      <c r="RHU999" s="14"/>
      <c r="RHV999" s="14"/>
      <c r="RHW999" s="14"/>
      <c r="RHX999" s="14"/>
      <c r="RHY999" s="14"/>
      <c r="RHZ999" s="14"/>
      <c r="RIA999" s="14"/>
      <c r="RIB999" s="14"/>
      <c r="RIC999" s="14"/>
      <c r="RID999" s="14"/>
      <c r="RIE999" s="14"/>
      <c r="RIF999" s="14"/>
      <c r="RIG999" s="14"/>
      <c r="RIH999" s="14"/>
      <c r="RII999" s="14"/>
      <c r="RIJ999" s="14"/>
      <c r="RIK999" s="14"/>
      <c r="RIL999" s="14"/>
      <c r="RIM999" s="14"/>
      <c r="RIN999" s="14"/>
      <c r="RIO999" s="14"/>
      <c r="RIP999" s="14"/>
      <c r="RIQ999" s="14"/>
      <c r="RIR999" s="14"/>
      <c r="RIS999" s="14"/>
      <c r="RIT999" s="14"/>
      <c r="RIU999" s="14"/>
      <c r="RIV999" s="14"/>
      <c r="RIW999" s="14"/>
      <c r="RIX999" s="14"/>
      <c r="RIY999" s="14"/>
      <c r="RIZ999" s="14"/>
      <c r="RJA999" s="14"/>
      <c r="RJB999" s="14"/>
      <c r="RJC999" s="14"/>
      <c r="RJD999" s="14"/>
      <c r="RJE999" s="14"/>
      <c r="RJF999" s="14"/>
      <c r="RJG999" s="14"/>
      <c r="RJH999" s="14"/>
      <c r="RJI999" s="14"/>
      <c r="RJJ999" s="14"/>
      <c r="RJK999" s="14"/>
      <c r="RJL999" s="14"/>
      <c r="RJM999" s="14"/>
      <c r="RJN999" s="14"/>
      <c r="RJO999" s="14"/>
      <c r="RJP999" s="14"/>
      <c r="RJQ999" s="14"/>
      <c r="RJR999" s="14"/>
      <c r="RJS999" s="14"/>
      <c r="RJT999" s="14"/>
      <c r="RJU999" s="14"/>
      <c r="RJV999" s="14"/>
      <c r="RJW999" s="14"/>
      <c r="RJX999" s="14"/>
      <c r="RJY999" s="14"/>
      <c r="RJZ999" s="14"/>
      <c r="RKA999" s="14"/>
      <c r="RKB999" s="14"/>
      <c r="RKC999" s="14"/>
      <c r="RKD999" s="14"/>
      <c r="RKE999" s="14"/>
      <c r="RKF999" s="14"/>
      <c r="RKG999" s="14"/>
      <c r="RKH999" s="14"/>
      <c r="RKI999" s="14"/>
      <c r="RKJ999" s="14"/>
      <c r="RKK999" s="14"/>
      <c r="RKL999" s="14"/>
      <c r="RKM999" s="14"/>
      <c r="RKN999" s="14"/>
      <c r="RKO999" s="14"/>
      <c r="RKP999" s="14"/>
      <c r="RKQ999" s="14"/>
      <c r="RKR999" s="14"/>
      <c r="RKS999" s="14"/>
      <c r="RKT999" s="14"/>
      <c r="RKU999" s="14"/>
      <c r="RKV999" s="14"/>
      <c r="RKW999" s="14"/>
      <c r="RKX999" s="14"/>
      <c r="RKY999" s="14"/>
      <c r="RKZ999" s="14"/>
      <c r="RLA999" s="14"/>
      <c r="RLB999" s="14"/>
      <c r="RLC999" s="14"/>
      <c r="RLD999" s="14"/>
      <c r="RLE999" s="14"/>
      <c r="RLF999" s="14"/>
      <c r="RLG999" s="14"/>
      <c r="RLH999" s="14"/>
      <c r="RLI999" s="14"/>
      <c r="RLJ999" s="14"/>
      <c r="RLK999" s="14"/>
      <c r="RLL999" s="14"/>
      <c r="RLM999" s="14"/>
      <c r="RLN999" s="14"/>
      <c r="RLO999" s="14"/>
      <c r="RLP999" s="14"/>
      <c r="RLQ999" s="14"/>
      <c r="RLR999" s="14"/>
      <c r="RLS999" s="14"/>
      <c r="RLT999" s="14"/>
      <c r="RLU999" s="14"/>
      <c r="RLV999" s="14"/>
      <c r="RLW999" s="14"/>
      <c r="RLX999" s="14"/>
      <c r="RLY999" s="14"/>
      <c r="RLZ999" s="14"/>
      <c r="RMA999" s="14"/>
      <c r="RMB999" s="14"/>
      <c r="RMC999" s="14"/>
      <c r="RMD999" s="14"/>
      <c r="RME999" s="14"/>
      <c r="RMF999" s="14"/>
      <c r="RMG999" s="14"/>
      <c r="RMH999" s="14"/>
      <c r="RMI999" s="14"/>
      <c r="RMJ999" s="14"/>
      <c r="RMK999" s="14"/>
      <c r="RML999" s="14"/>
      <c r="RMM999" s="14"/>
      <c r="RMN999" s="14"/>
      <c r="RMO999" s="14"/>
      <c r="RMP999" s="14"/>
      <c r="RMQ999" s="14"/>
      <c r="RMR999" s="14"/>
      <c r="RMS999" s="14"/>
      <c r="RMT999" s="14"/>
      <c r="RMU999" s="14"/>
      <c r="RMV999" s="14"/>
      <c r="RMW999" s="14"/>
      <c r="RMX999" s="14"/>
      <c r="RMY999" s="14"/>
      <c r="RMZ999" s="14"/>
      <c r="RNA999" s="14"/>
      <c r="RNB999" s="14"/>
      <c r="RNC999" s="14"/>
      <c r="RND999" s="14"/>
      <c r="RNE999" s="14"/>
      <c r="RNF999" s="14"/>
      <c r="RNG999" s="14"/>
      <c r="RNH999" s="14"/>
      <c r="RNI999" s="14"/>
      <c r="RNJ999" s="14"/>
      <c r="RNK999" s="14"/>
      <c r="RNL999" s="14"/>
      <c r="RNM999" s="14"/>
      <c r="RNN999" s="14"/>
      <c r="RNO999" s="14"/>
      <c r="RNP999" s="14"/>
      <c r="RNQ999" s="14"/>
      <c r="RNR999" s="14"/>
      <c r="RNS999" s="14"/>
      <c r="RNT999" s="14"/>
      <c r="RNU999" s="14"/>
      <c r="RNV999" s="14"/>
      <c r="RNW999" s="14"/>
      <c r="RNX999" s="14"/>
      <c r="RNY999" s="14"/>
      <c r="RNZ999" s="14"/>
      <c r="ROA999" s="14"/>
      <c r="ROB999" s="14"/>
      <c r="ROC999" s="14"/>
      <c r="ROD999" s="14"/>
      <c r="ROE999" s="14"/>
      <c r="ROF999" s="14"/>
      <c r="ROG999" s="14"/>
      <c r="ROH999" s="14"/>
      <c r="ROI999" s="14"/>
      <c r="ROJ999" s="14"/>
      <c r="ROK999" s="14"/>
      <c r="ROL999" s="14"/>
      <c r="ROM999" s="14"/>
      <c r="RON999" s="14"/>
      <c r="ROO999" s="14"/>
      <c r="ROP999" s="14"/>
      <c r="ROQ999" s="14"/>
      <c r="ROR999" s="14"/>
      <c r="ROS999" s="14"/>
      <c r="ROT999" s="14"/>
      <c r="ROU999" s="14"/>
      <c r="ROV999" s="14"/>
      <c r="ROW999" s="14"/>
      <c r="ROX999" s="14"/>
      <c r="ROY999" s="14"/>
      <c r="ROZ999" s="14"/>
      <c r="RPA999" s="14"/>
      <c r="RPB999" s="14"/>
      <c r="RPC999" s="14"/>
      <c r="RPD999" s="14"/>
      <c r="RPE999" s="14"/>
      <c r="RPF999" s="14"/>
      <c r="RPG999" s="14"/>
      <c r="RPH999" s="14"/>
      <c r="RPI999" s="14"/>
      <c r="RPJ999" s="14"/>
      <c r="RPK999" s="14"/>
      <c r="RPL999" s="14"/>
      <c r="RPM999" s="14"/>
      <c r="RPN999" s="14"/>
      <c r="RPO999" s="14"/>
      <c r="RPP999" s="14"/>
      <c r="RPQ999" s="14"/>
      <c r="RPR999" s="14"/>
      <c r="RPS999" s="14"/>
      <c r="RPT999" s="14"/>
      <c r="RPU999" s="14"/>
      <c r="RPV999" s="14"/>
      <c r="RPW999" s="14"/>
      <c r="RPX999" s="14"/>
      <c r="RPY999" s="14"/>
      <c r="RPZ999" s="14"/>
      <c r="RQA999" s="14"/>
      <c r="RQB999" s="14"/>
      <c r="RQC999" s="14"/>
      <c r="RQD999" s="14"/>
      <c r="RQE999" s="14"/>
      <c r="RQF999" s="14"/>
      <c r="RQG999" s="14"/>
      <c r="RQH999" s="14"/>
      <c r="RQI999" s="14"/>
      <c r="RQJ999" s="14"/>
      <c r="RQK999" s="14"/>
      <c r="RQL999" s="14"/>
      <c r="RQM999" s="14"/>
      <c r="RQN999" s="14"/>
      <c r="RQO999" s="14"/>
      <c r="RQP999" s="14"/>
      <c r="RQQ999" s="14"/>
      <c r="RQR999" s="14"/>
      <c r="RQS999" s="14"/>
      <c r="RQT999" s="14"/>
      <c r="RQU999" s="14"/>
      <c r="RQV999" s="14"/>
      <c r="RQW999" s="14"/>
      <c r="RQX999" s="14"/>
      <c r="RQY999" s="14"/>
      <c r="RQZ999" s="14"/>
      <c r="RRA999" s="14"/>
      <c r="RRB999" s="14"/>
      <c r="RRC999" s="14"/>
      <c r="RRD999" s="14"/>
      <c r="RRE999" s="14"/>
      <c r="RRF999" s="14"/>
      <c r="RRG999" s="14"/>
      <c r="RRH999" s="14"/>
      <c r="RRI999" s="14"/>
      <c r="RRJ999" s="14"/>
      <c r="RRK999" s="14"/>
      <c r="RRL999" s="14"/>
      <c r="RRM999" s="14"/>
      <c r="RRN999" s="14"/>
      <c r="RRO999" s="14"/>
      <c r="RRP999" s="14"/>
      <c r="RRQ999" s="14"/>
      <c r="RRR999" s="14"/>
      <c r="RRS999" s="14"/>
      <c r="RRT999" s="14"/>
      <c r="RRU999" s="14"/>
      <c r="RRV999" s="14"/>
      <c r="RRW999" s="14"/>
      <c r="RRX999" s="14"/>
      <c r="RRY999" s="14"/>
      <c r="RRZ999" s="14"/>
      <c r="RSA999" s="14"/>
      <c r="RSB999" s="14"/>
      <c r="RSC999" s="14"/>
      <c r="RSD999" s="14"/>
      <c r="RSE999" s="14"/>
      <c r="RSF999" s="14"/>
      <c r="RSG999" s="14"/>
      <c r="RSH999" s="14"/>
      <c r="RSI999" s="14"/>
      <c r="RSJ999" s="14"/>
      <c r="RSK999" s="14"/>
      <c r="RSL999" s="14"/>
      <c r="RSM999" s="14"/>
      <c r="RSN999" s="14"/>
      <c r="RSO999" s="14"/>
      <c r="RSP999" s="14"/>
      <c r="RSQ999" s="14"/>
      <c r="RSR999" s="14"/>
      <c r="RSS999" s="14"/>
      <c r="RST999" s="14"/>
      <c r="RSU999" s="14"/>
      <c r="RSV999" s="14"/>
      <c r="RSW999" s="14"/>
      <c r="RSX999" s="14"/>
      <c r="RSY999" s="14"/>
      <c r="RSZ999" s="14"/>
      <c r="RTA999" s="14"/>
      <c r="RTB999" s="14"/>
      <c r="RTC999" s="14"/>
      <c r="RTD999" s="14"/>
      <c r="RTE999" s="14"/>
      <c r="RTF999" s="14"/>
      <c r="RTG999" s="14"/>
      <c r="RTH999" s="14"/>
      <c r="RTI999" s="14"/>
      <c r="RTJ999" s="14"/>
      <c r="RTK999" s="14"/>
      <c r="RTL999" s="14"/>
      <c r="RTM999" s="14"/>
      <c r="RTN999" s="14"/>
      <c r="RTO999" s="14"/>
      <c r="RTP999" s="14"/>
      <c r="RTQ999" s="14"/>
      <c r="RTR999" s="14"/>
      <c r="RTS999" s="14"/>
      <c r="RTT999" s="14"/>
      <c r="RTU999" s="14"/>
      <c r="RTV999" s="14"/>
      <c r="RTW999" s="14"/>
      <c r="RTX999" s="14"/>
      <c r="RTY999" s="14"/>
      <c r="RTZ999" s="14"/>
      <c r="RUA999" s="14"/>
      <c r="RUB999" s="14"/>
      <c r="RUC999" s="14"/>
      <c r="RUD999" s="14"/>
      <c r="RUE999" s="14"/>
      <c r="RUF999" s="14"/>
      <c r="RUG999" s="14"/>
      <c r="RUH999" s="14"/>
      <c r="RUI999" s="14"/>
      <c r="RUJ999" s="14"/>
      <c r="RUK999" s="14"/>
      <c r="RUL999" s="14"/>
      <c r="RUM999" s="14"/>
      <c r="RUN999" s="14"/>
      <c r="RUO999" s="14"/>
      <c r="RUP999" s="14"/>
      <c r="RUQ999" s="14"/>
      <c r="RUR999" s="14"/>
      <c r="RUS999" s="14"/>
      <c r="RUT999" s="14"/>
      <c r="RUU999" s="14"/>
      <c r="RUV999" s="14"/>
      <c r="RUW999" s="14"/>
      <c r="RUX999" s="14"/>
      <c r="RUY999" s="14"/>
      <c r="RUZ999" s="14"/>
      <c r="RVA999" s="14"/>
      <c r="RVB999" s="14"/>
      <c r="RVC999" s="14"/>
      <c r="RVD999" s="14"/>
      <c r="RVE999" s="14"/>
      <c r="RVF999" s="14"/>
      <c r="RVG999" s="14"/>
      <c r="RVH999" s="14"/>
      <c r="RVI999" s="14"/>
      <c r="RVJ999" s="14"/>
      <c r="RVK999" s="14"/>
      <c r="RVL999" s="14"/>
      <c r="RVM999" s="14"/>
      <c r="RVN999" s="14"/>
      <c r="RVO999" s="14"/>
      <c r="RVP999" s="14"/>
      <c r="RVQ999" s="14"/>
      <c r="RVR999" s="14"/>
      <c r="RVS999" s="14"/>
      <c r="RVT999" s="14"/>
      <c r="RVU999" s="14"/>
      <c r="RVV999" s="14"/>
      <c r="RVW999" s="14"/>
      <c r="RVX999" s="14"/>
      <c r="RVY999" s="14"/>
      <c r="RVZ999" s="14"/>
      <c r="RWA999" s="14"/>
      <c r="RWB999" s="14"/>
      <c r="RWC999" s="14"/>
      <c r="RWD999" s="14"/>
      <c r="RWE999" s="14"/>
      <c r="RWF999" s="14"/>
      <c r="RWG999" s="14"/>
      <c r="RWH999" s="14"/>
      <c r="RWI999" s="14"/>
      <c r="RWJ999" s="14"/>
      <c r="RWK999" s="14"/>
      <c r="RWL999" s="14"/>
      <c r="RWM999" s="14"/>
      <c r="RWN999" s="14"/>
      <c r="RWO999" s="14"/>
      <c r="RWP999" s="14"/>
      <c r="RWQ999" s="14"/>
      <c r="RWR999" s="14"/>
      <c r="RWS999" s="14"/>
      <c r="RWT999" s="14"/>
      <c r="RWU999" s="14"/>
      <c r="RWV999" s="14"/>
      <c r="RWW999" s="14"/>
      <c r="RWX999" s="14"/>
      <c r="RWY999" s="14"/>
      <c r="RWZ999" s="14"/>
      <c r="RXA999" s="14"/>
      <c r="RXB999" s="14"/>
      <c r="RXC999" s="14"/>
      <c r="RXD999" s="14"/>
      <c r="RXE999" s="14"/>
      <c r="RXF999" s="14"/>
      <c r="RXG999" s="14"/>
      <c r="RXH999" s="14"/>
      <c r="RXI999" s="14"/>
      <c r="RXJ999" s="14"/>
      <c r="RXK999" s="14"/>
      <c r="RXL999" s="14"/>
      <c r="RXM999" s="14"/>
      <c r="RXN999" s="14"/>
      <c r="RXO999" s="14"/>
      <c r="RXP999" s="14"/>
      <c r="RXQ999" s="14"/>
      <c r="RXR999" s="14"/>
      <c r="RXS999" s="14"/>
      <c r="RXT999" s="14"/>
      <c r="RXU999" s="14"/>
      <c r="RXV999" s="14"/>
      <c r="RXW999" s="14"/>
      <c r="RXX999" s="14"/>
      <c r="RXY999" s="14"/>
      <c r="RXZ999" s="14"/>
      <c r="RYA999" s="14"/>
      <c r="RYB999" s="14"/>
      <c r="RYC999" s="14"/>
      <c r="RYD999" s="14"/>
      <c r="RYE999" s="14"/>
      <c r="RYF999" s="14"/>
      <c r="RYG999" s="14"/>
      <c r="RYH999" s="14"/>
      <c r="RYI999" s="14"/>
      <c r="RYJ999" s="14"/>
      <c r="RYK999" s="14"/>
      <c r="RYL999" s="14"/>
      <c r="RYM999" s="14"/>
      <c r="RYN999" s="14"/>
      <c r="RYO999" s="14"/>
      <c r="RYP999" s="14"/>
      <c r="RYQ999" s="14"/>
      <c r="RYR999" s="14"/>
      <c r="RYS999" s="14"/>
      <c r="RYT999" s="14"/>
      <c r="RYU999" s="14"/>
      <c r="RYV999" s="14"/>
      <c r="RYW999" s="14"/>
      <c r="RYX999" s="14"/>
      <c r="RYY999" s="14"/>
      <c r="RYZ999" s="14"/>
      <c r="RZA999" s="14"/>
      <c r="RZB999" s="14"/>
      <c r="RZC999" s="14"/>
      <c r="RZD999" s="14"/>
      <c r="RZE999" s="14"/>
      <c r="RZF999" s="14"/>
      <c r="RZG999" s="14"/>
      <c r="RZH999" s="14"/>
      <c r="RZI999" s="14"/>
      <c r="RZJ999" s="14"/>
      <c r="RZK999" s="14"/>
      <c r="RZL999" s="14"/>
      <c r="RZM999" s="14"/>
      <c r="RZN999" s="14"/>
      <c r="RZO999" s="14"/>
      <c r="RZP999" s="14"/>
      <c r="RZQ999" s="14"/>
      <c r="RZR999" s="14"/>
      <c r="RZS999" s="14"/>
      <c r="RZT999" s="14"/>
      <c r="RZU999" s="14"/>
      <c r="RZV999" s="14"/>
      <c r="RZW999" s="14"/>
      <c r="RZX999" s="14"/>
      <c r="RZY999" s="14"/>
      <c r="RZZ999" s="14"/>
      <c r="SAA999" s="14"/>
      <c r="SAB999" s="14"/>
      <c r="SAC999" s="14"/>
      <c r="SAD999" s="14"/>
      <c r="SAE999" s="14"/>
      <c r="SAF999" s="14"/>
      <c r="SAG999" s="14"/>
      <c r="SAH999" s="14"/>
      <c r="SAI999" s="14"/>
      <c r="SAJ999" s="14"/>
      <c r="SAK999" s="14"/>
      <c r="SAL999" s="14"/>
      <c r="SAM999" s="14"/>
      <c r="SAN999" s="14"/>
      <c r="SAO999" s="14"/>
      <c r="SAP999" s="14"/>
      <c r="SAQ999" s="14"/>
      <c r="SAR999" s="14"/>
      <c r="SAS999" s="14"/>
      <c r="SAT999" s="14"/>
      <c r="SAU999" s="14"/>
      <c r="SAV999" s="14"/>
      <c r="SAW999" s="14"/>
      <c r="SAX999" s="14"/>
      <c r="SAY999" s="14"/>
      <c r="SAZ999" s="14"/>
      <c r="SBA999" s="14"/>
      <c r="SBB999" s="14"/>
      <c r="SBC999" s="14"/>
      <c r="SBD999" s="14"/>
      <c r="SBE999" s="14"/>
      <c r="SBF999" s="14"/>
      <c r="SBG999" s="14"/>
      <c r="SBH999" s="14"/>
      <c r="SBI999" s="14"/>
      <c r="SBJ999" s="14"/>
      <c r="SBK999" s="14"/>
      <c r="SBL999" s="14"/>
      <c r="SBM999" s="14"/>
      <c r="SBN999" s="14"/>
      <c r="SBO999" s="14"/>
      <c r="SBP999" s="14"/>
      <c r="SBQ999" s="14"/>
      <c r="SBR999" s="14"/>
      <c r="SBS999" s="14"/>
      <c r="SBT999" s="14"/>
      <c r="SBU999" s="14"/>
      <c r="SBV999" s="14"/>
      <c r="SBW999" s="14"/>
      <c r="SBX999" s="14"/>
      <c r="SBY999" s="14"/>
      <c r="SBZ999" s="14"/>
      <c r="SCA999" s="14"/>
      <c r="SCB999" s="14"/>
      <c r="SCC999" s="14"/>
      <c r="SCD999" s="14"/>
      <c r="SCE999" s="14"/>
      <c r="SCF999" s="14"/>
      <c r="SCG999" s="14"/>
      <c r="SCH999" s="14"/>
      <c r="SCI999" s="14"/>
      <c r="SCJ999" s="14"/>
      <c r="SCK999" s="14"/>
      <c r="SCL999" s="14"/>
      <c r="SCM999" s="14"/>
      <c r="SCN999" s="14"/>
      <c r="SCO999" s="14"/>
      <c r="SCP999" s="14"/>
      <c r="SCQ999" s="14"/>
      <c r="SCR999" s="14"/>
      <c r="SCS999" s="14"/>
      <c r="SCT999" s="14"/>
      <c r="SCU999" s="14"/>
      <c r="SCV999" s="14"/>
      <c r="SCW999" s="14"/>
      <c r="SCX999" s="14"/>
      <c r="SCY999" s="14"/>
      <c r="SCZ999" s="14"/>
      <c r="SDA999" s="14"/>
      <c r="SDB999" s="14"/>
      <c r="SDC999" s="14"/>
      <c r="SDD999" s="14"/>
      <c r="SDE999" s="14"/>
      <c r="SDF999" s="14"/>
      <c r="SDG999" s="14"/>
      <c r="SDH999" s="14"/>
      <c r="SDI999" s="14"/>
      <c r="SDJ999" s="14"/>
      <c r="SDK999" s="14"/>
      <c r="SDL999" s="14"/>
      <c r="SDM999" s="14"/>
      <c r="SDN999" s="14"/>
      <c r="SDO999" s="14"/>
      <c r="SDP999" s="14"/>
      <c r="SDQ999" s="14"/>
      <c r="SDR999" s="14"/>
      <c r="SDS999" s="14"/>
      <c r="SDT999" s="14"/>
      <c r="SDU999" s="14"/>
      <c r="SDV999" s="14"/>
      <c r="SDW999" s="14"/>
      <c r="SDX999" s="14"/>
      <c r="SDY999" s="14"/>
      <c r="SDZ999" s="14"/>
      <c r="SEA999" s="14"/>
      <c r="SEB999" s="14"/>
      <c r="SEC999" s="14"/>
      <c r="SED999" s="14"/>
      <c r="SEE999" s="14"/>
      <c r="SEF999" s="14"/>
      <c r="SEG999" s="14"/>
      <c r="SEH999" s="14"/>
      <c r="SEI999" s="14"/>
      <c r="SEJ999" s="14"/>
      <c r="SEK999" s="14"/>
      <c r="SEL999" s="14"/>
      <c r="SEM999" s="14"/>
      <c r="SEN999" s="14"/>
      <c r="SEO999" s="14"/>
      <c r="SEP999" s="14"/>
      <c r="SEQ999" s="14"/>
      <c r="SER999" s="14"/>
      <c r="SES999" s="14"/>
      <c r="SET999" s="14"/>
      <c r="SEU999" s="14"/>
      <c r="SEV999" s="14"/>
      <c r="SEW999" s="14"/>
      <c r="SEX999" s="14"/>
      <c r="SEY999" s="14"/>
      <c r="SEZ999" s="14"/>
      <c r="SFA999" s="14"/>
      <c r="SFB999" s="14"/>
      <c r="SFC999" s="14"/>
      <c r="SFD999" s="14"/>
      <c r="SFE999" s="14"/>
      <c r="SFF999" s="14"/>
      <c r="SFG999" s="14"/>
      <c r="SFH999" s="14"/>
      <c r="SFI999" s="14"/>
      <c r="SFJ999" s="14"/>
      <c r="SFK999" s="14"/>
      <c r="SFL999" s="14"/>
      <c r="SFM999" s="14"/>
      <c r="SFN999" s="14"/>
      <c r="SFO999" s="14"/>
      <c r="SFP999" s="14"/>
      <c r="SFQ999" s="14"/>
      <c r="SFR999" s="14"/>
      <c r="SFS999" s="14"/>
      <c r="SFT999" s="14"/>
      <c r="SFU999" s="14"/>
      <c r="SFV999" s="14"/>
      <c r="SFW999" s="14"/>
      <c r="SFX999" s="14"/>
      <c r="SFY999" s="14"/>
      <c r="SFZ999" s="14"/>
      <c r="SGA999" s="14"/>
      <c r="SGB999" s="14"/>
      <c r="SGC999" s="14"/>
      <c r="SGD999" s="14"/>
      <c r="SGE999" s="14"/>
      <c r="SGF999" s="14"/>
      <c r="SGG999" s="14"/>
      <c r="SGH999" s="14"/>
      <c r="SGI999" s="14"/>
      <c r="SGJ999" s="14"/>
      <c r="SGK999" s="14"/>
      <c r="SGL999" s="14"/>
      <c r="SGM999" s="14"/>
      <c r="SGN999" s="14"/>
      <c r="SGO999" s="14"/>
      <c r="SGP999" s="14"/>
      <c r="SGQ999" s="14"/>
      <c r="SGR999" s="14"/>
      <c r="SGS999" s="14"/>
      <c r="SGT999" s="14"/>
      <c r="SGU999" s="14"/>
      <c r="SGV999" s="14"/>
      <c r="SGW999" s="14"/>
      <c r="SGX999" s="14"/>
      <c r="SGY999" s="14"/>
      <c r="SGZ999" s="14"/>
      <c r="SHA999" s="14"/>
      <c r="SHB999" s="14"/>
      <c r="SHC999" s="14"/>
      <c r="SHD999" s="14"/>
      <c r="SHE999" s="14"/>
      <c r="SHF999" s="14"/>
      <c r="SHG999" s="14"/>
      <c r="SHH999" s="14"/>
      <c r="SHI999" s="14"/>
      <c r="SHJ999" s="14"/>
      <c r="SHK999" s="14"/>
      <c r="SHL999" s="14"/>
      <c r="SHM999" s="14"/>
      <c r="SHN999" s="14"/>
      <c r="SHO999" s="14"/>
      <c r="SHP999" s="14"/>
      <c r="SHQ999" s="14"/>
      <c r="SHR999" s="14"/>
      <c r="SHS999" s="14"/>
      <c r="SHT999" s="14"/>
      <c r="SHU999" s="14"/>
      <c r="SHV999" s="14"/>
      <c r="SHW999" s="14"/>
      <c r="SHX999" s="14"/>
      <c r="SHY999" s="14"/>
      <c r="SHZ999" s="14"/>
      <c r="SIA999" s="14"/>
      <c r="SIB999" s="14"/>
      <c r="SIC999" s="14"/>
      <c r="SID999" s="14"/>
      <c r="SIE999" s="14"/>
      <c r="SIF999" s="14"/>
      <c r="SIG999" s="14"/>
      <c r="SIH999" s="14"/>
      <c r="SII999" s="14"/>
      <c r="SIJ999" s="14"/>
      <c r="SIK999" s="14"/>
      <c r="SIL999" s="14"/>
      <c r="SIM999" s="14"/>
      <c r="SIN999" s="14"/>
      <c r="SIO999" s="14"/>
      <c r="SIP999" s="14"/>
      <c r="SIQ999" s="14"/>
      <c r="SIR999" s="14"/>
      <c r="SIS999" s="14"/>
      <c r="SIT999" s="14"/>
      <c r="SIU999" s="14"/>
      <c r="SIV999" s="14"/>
      <c r="SIW999" s="14"/>
      <c r="SIX999" s="14"/>
      <c r="SIY999" s="14"/>
      <c r="SIZ999" s="14"/>
      <c r="SJA999" s="14"/>
      <c r="SJB999" s="14"/>
      <c r="SJC999" s="14"/>
      <c r="SJD999" s="14"/>
      <c r="SJE999" s="14"/>
      <c r="SJF999" s="14"/>
      <c r="SJG999" s="14"/>
      <c r="SJH999" s="14"/>
      <c r="SJI999" s="14"/>
      <c r="SJJ999" s="14"/>
      <c r="SJK999" s="14"/>
      <c r="SJL999" s="14"/>
      <c r="SJM999" s="14"/>
      <c r="SJN999" s="14"/>
      <c r="SJO999" s="14"/>
      <c r="SJP999" s="14"/>
      <c r="SJQ999" s="14"/>
      <c r="SJR999" s="14"/>
      <c r="SJS999" s="14"/>
      <c r="SJT999" s="14"/>
      <c r="SJU999" s="14"/>
      <c r="SJV999" s="14"/>
      <c r="SJW999" s="14"/>
      <c r="SJX999" s="14"/>
      <c r="SJY999" s="14"/>
      <c r="SJZ999" s="14"/>
      <c r="SKA999" s="14"/>
      <c r="SKB999" s="14"/>
      <c r="SKC999" s="14"/>
      <c r="SKD999" s="14"/>
      <c r="SKE999" s="14"/>
      <c r="SKF999" s="14"/>
      <c r="SKG999" s="14"/>
      <c r="SKH999" s="14"/>
      <c r="SKI999" s="14"/>
      <c r="SKJ999" s="14"/>
      <c r="SKK999" s="14"/>
      <c r="SKL999" s="14"/>
      <c r="SKM999" s="14"/>
      <c r="SKN999" s="14"/>
      <c r="SKO999" s="14"/>
      <c r="SKP999" s="14"/>
      <c r="SKQ999" s="14"/>
      <c r="SKR999" s="14"/>
      <c r="SKS999" s="14"/>
      <c r="SKT999" s="14"/>
      <c r="SKU999" s="14"/>
      <c r="SKV999" s="14"/>
      <c r="SKW999" s="14"/>
      <c r="SKX999" s="14"/>
      <c r="SKY999" s="14"/>
      <c r="SKZ999" s="14"/>
      <c r="SLA999" s="14"/>
      <c r="SLB999" s="14"/>
      <c r="SLC999" s="14"/>
      <c r="SLD999" s="14"/>
      <c r="SLE999" s="14"/>
      <c r="SLF999" s="14"/>
      <c r="SLG999" s="14"/>
      <c r="SLH999" s="14"/>
      <c r="SLI999" s="14"/>
      <c r="SLJ999" s="14"/>
      <c r="SLK999" s="14"/>
      <c r="SLL999" s="14"/>
      <c r="SLM999" s="14"/>
      <c r="SLN999" s="14"/>
      <c r="SLO999" s="14"/>
      <c r="SLP999" s="14"/>
      <c r="SLQ999" s="14"/>
      <c r="SLR999" s="14"/>
      <c r="SLS999" s="14"/>
      <c r="SLT999" s="14"/>
      <c r="SLU999" s="14"/>
      <c r="SLV999" s="14"/>
      <c r="SLW999" s="14"/>
      <c r="SLX999" s="14"/>
      <c r="SLY999" s="14"/>
      <c r="SLZ999" s="14"/>
      <c r="SMA999" s="14"/>
      <c r="SMB999" s="14"/>
      <c r="SMC999" s="14"/>
      <c r="SMD999" s="14"/>
      <c r="SME999" s="14"/>
      <c r="SMF999" s="14"/>
      <c r="SMG999" s="14"/>
      <c r="SMH999" s="14"/>
      <c r="SMI999" s="14"/>
      <c r="SMJ999" s="14"/>
      <c r="SMK999" s="14"/>
      <c r="SML999" s="14"/>
      <c r="SMM999" s="14"/>
      <c r="SMN999" s="14"/>
      <c r="SMO999" s="14"/>
      <c r="SMP999" s="14"/>
      <c r="SMQ999" s="14"/>
      <c r="SMR999" s="14"/>
      <c r="SMS999" s="14"/>
      <c r="SMT999" s="14"/>
      <c r="SMU999" s="14"/>
      <c r="SMV999" s="14"/>
      <c r="SMW999" s="14"/>
      <c r="SMX999" s="14"/>
      <c r="SMY999" s="14"/>
      <c r="SMZ999" s="14"/>
      <c r="SNA999" s="14"/>
      <c r="SNB999" s="14"/>
      <c r="SNC999" s="14"/>
      <c r="SND999" s="14"/>
      <c r="SNE999" s="14"/>
      <c r="SNF999" s="14"/>
      <c r="SNG999" s="14"/>
      <c r="SNH999" s="14"/>
      <c r="SNI999" s="14"/>
      <c r="SNJ999" s="14"/>
      <c r="SNK999" s="14"/>
      <c r="SNL999" s="14"/>
      <c r="SNM999" s="14"/>
      <c r="SNN999" s="14"/>
      <c r="SNO999" s="14"/>
      <c r="SNP999" s="14"/>
      <c r="SNQ999" s="14"/>
      <c r="SNR999" s="14"/>
      <c r="SNS999" s="14"/>
      <c r="SNT999" s="14"/>
      <c r="SNU999" s="14"/>
      <c r="SNV999" s="14"/>
      <c r="SNW999" s="14"/>
      <c r="SNX999" s="14"/>
      <c r="SNY999" s="14"/>
      <c r="SNZ999" s="14"/>
      <c r="SOA999" s="14"/>
      <c r="SOB999" s="14"/>
      <c r="SOC999" s="14"/>
      <c r="SOD999" s="14"/>
      <c r="SOE999" s="14"/>
      <c r="SOF999" s="14"/>
      <c r="SOG999" s="14"/>
      <c r="SOH999" s="14"/>
      <c r="SOI999" s="14"/>
      <c r="SOJ999" s="14"/>
      <c r="SOK999" s="14"/>
      <c r="SOL999" s="14"/>
      <c r="SOM999" s="14"/>
      <c r="SON999" s="14"/>
      <c r="SOO999" s="14"/>
      <c r="SOP999" s="14"/>
      <c r="SOQ999" s="14"/>
      <c r="SOR999" s="14"/>
      <c r="SOS999" s="14"/>
      <c r="SOT999" s="14"/>
      <c r="SOU999" s="14"/>
      <c r="SOV999" s="14"/>
      <c r="SOW999" s="14"/>
      <c r="SOX999" s="14"/>
      <c r="SOY999" s="14"/>
      <c r="SOZ999" s="14"/>
      <c r="SPA999" s="14"/>
      <c r="SPB999" s="14"/>
      <c r="SPC999" s="14"/>
      <c r="SPD999" s="14"/>
      <c r="SPE999" s="14"/>
      <c r="SPF999" s="14"/>
      <c r="SPG999" s="14"/>
      <c r="SPH999" s="14"/>
      <c r="SPI999" s="14"/>
      <c r="SPJ999" s="14"/>
      <c r="SPK999" s="14"/>
      <c r="SPL999" s="14"/>
      <c r="SPM999" s="14"/>
      <c r="SPN999" s="14"/>
      <c r="SPO999" s="14"/>
      <c r="SPP999" s="14"/>
      <c r="SPQ999" s="14"/>
      <c r="SPR999" s="14"/>
      <c r="SPS999" s="14"/>
      <c r="SPT999" s="14"/>
      <c r="SPU999" s="14"/>
      <c r="SPV999" s="14"/>
      <c r="SPW999" s="14"/>
      <c r="SPX999" s="14"/>
      <c r="SPY999" s="14"/>
      <c r="SPZ999" s="14"/>
      <c r="SQA999" s="14"/>
      <c r="SQB999" s="14"/>
      <c r="SQC999" s="14"/>
      <c r="SQD999" s="14"/>
      <c r="SQE999" s="14"/>
      <c r="SQF999" s="14"/>
      <c r="SQG999" s="14"/>
      <c r="SQH999" s="14"/>
      <c r="SQI999" s="14"/>
      <c r="SQJ999" s="14"/>
      <c r="SQK999" s="14"/>
      <c r="SQL999" s="14"/>
      <c r="SQM999" s="14"/>
      <c r="SQN999" s="14"/>
      <c r="SQO999" s="14"/>
      <c r="SQP999" s="14"/>
      <c r="SQQ999" s="14"/>
      <c r="SQR999" s="14"/>
      <c r="SQS999" s="14"/>
      <c r="SQT999" s="14"/>
      <c r="SQU999" s="14"/>
      <c r="SQV999" s="14"/>
      <c r="SQW999" s="14"/>
      <c r="SQX999" s="14"/>
      <c r="SQY999" s="14"/>
      <c r="SQZ999" s="14"/>
      <c r="SRA999" s="14"/>
      <c r="SRB999" s="14"/>
      <c r="SRC999" s="14"/>
      <c r="SRD999" s="14"/>
      <c r="SRE999" s="14"/>
      <c r="SRF999" s="14"/>
      <c r="SRG999" s="14"/>
      <c r="SRH999" s="14"/>
      <c r="SRI999" s="14"/>
      <c r="SRJ999" s="14"/>
      <c r="SRK999" s="14"/>
      <c r="SRL999" s="14"/>
      <c r="SRM999" s="14"/>
      <c r="SRN999" s="14"/>
      <c r="SRO999" s="14"/>
      <c r="SRP999" s="14"/>
      <c r="SRQ999" s="14"/>
      <c r="SRR999" s="14"/>
      <c r="SRS999" s="14"/>
      <c r="SRT999" s="14"/>
      <c r="SRU999" s="14"/>
      <c r="SRV999" s="14"/>
      <c r="SRW999" s="14"/>
      <c r="SRX999" s="14"/>
      <c r="SRY999" s="14"/>
      <c r="SRZ999" s="14"/>
      <c r="SSA999" s="14"/>
      <c r="SSB999" s="14"/>
      <c r="SSC999" s="14"/>
      <c r="SSD999" s="14"/>
      <c r="SSE999" s="14"/>
      <c r="SSF999" s="14"/>
      <c r="SSG999" s="14"/>
      <c r="SSH999" s="14"/>
      <c r="SSI999" s="14"/>
      <c r="SSJ999" s="14"/>
      <c r="SSK999" s="14"/>
      <c r="SSL999" s="14"/>
      <c r="SSM999" s="14"/>
      <c r="SSN999" s="14"/>
      <c r="SSO999" s="14"/>
      <c r="SSP999" s="14"/>
      <c r="SSQ999" s="14"/>
      <c r="SSR999" s="14"/>
      <c r="SSS999" s="14"/>
      <c r="SST999" s="14"/>
      <c r="SSU999" s="14"/>
      <c r="SSV999" s="14"/>
      <c r="SSW999" s="14"/>
      <c r="SSX999" s="14"/>
      <c r="SSY999" s="14"/>
      <c r="SSZ999" s="14"/>
      <c r="STA999" s="14"/>
      <c r="STB999" s="14"/>
      <c r="STC999" s="14"/>
      <c r="STD999" s="14"/>
      <c r="STE999" s="14"/>
      <c r="STF999" s="14"/>
      <c r="STG999" s="14"/>
      <c r="STH999" s="14"/>
      <c r="STI999" s="14"/>
      <c r="STJ999" s="14"/>
      <c r="STK999" s="14"/>
      <c r="STL999" s="14"/>
      <c r="STM999" s="14"/>
      <c r="STN999" s="14"/>
      <c r="STO999" s="14"/>
      <c r="STP999" s="14"/>
      <c r="STQ999" s="14"/>
      <c r="STR999" s="14"/>
      <c r="STS999" s="14"/>
      <c r="STT999" s="14"/>
      <c r="STU999" s="14"/>
      <c r="STV999" s="14"/>
      <c r="STW999" s="14"/>
      <c r="STX999" s="14"/>
      <c r="STY999" s="14"/>
      <c r="STZ999" s="14"/>
      <c r="SUA999" s="14"/>
      <c r="SUB999" s="14"/>
      <c r="SUC999" s="14"/>
      <c r="SUD999" s="14"/>
      <c r="SUE999" s="14"/>
      <c r="SUF999" s="14"/>
      <c r="SUG999" s="14"/>
      <c r="SUH999" s="14"/>
      <c r="SUI999" s="14"/>
      <c r="SUJ999" s="14"/>
      <c r="SUK999" s="14"/>
      <c r="SUL999" s="14"/>
      <c r="SUM999" s="14"/>
      <c r="SUN999" s="14"/>
      <c r="SUO999" s="14"/>
      <c r="SUP999" s="14"/>
      <c r="SUQ999" s="14"/>
      <c r="SUR999" s="14"/>
      <c r="SUS999" s="14"/>
      <c r="SUT999" s="14"/>
      <c r="SUU999" s="14"/>
      <c r="SUV999" s="14"/>
      <c r="SUW999" s="14"/>
      <c r="SUX999" s="14"/>
      <c r="SUY999" s="14"/>
      <c r="SUZ999" s="14"/>
      <c r="SVA999" s="14"/>
      <c r="SVB999" s="14"/>
      <c r="SVC999" s="14"/>
      <c r="SVD999" s="14"/>
      <c r="SVE999" s="14"/>
      <c r="SVF999" s="14"/>
      <c r="SVG999" s="14"/>
      <c r="SVH999" s="14"/>
      <c r="SVI999" s="14"/>
      <c r="SVJ999" s="14"/>
      <c r="SVK999" s="14"/>
      <c r="SVL999" s="14"/>
      <c r="SVM999" s="14"/>
      <c r="SVN999" s="14"/>
      <c r="SVO999" s="14"/>
      <c r="SVP999" s="14"/>
      <c r="SVQ999" s="14"/>
      <c r="SVR999" s="14"/>
      <c r="SVS999" s="14"/>
      <c r="SVT999" s="14"/>
      <c r="SVU999" s="14"/>
      <c r="SVV999" s="14"/>
      <c r="SVW999" s="14"/>
      <c r="SVX999" s="14"/>
      <c r="SVY999" s="14"/>
      <c r="SVZ999" s="14"/>
      <c r="SWA999" s="14"/>
      <c r="SWB999" s="14"/>
      <c r="SWC999" s="14"/>
      <c r="SWD999" s="14"/>
      <c r="SWE999" s="14"/>
      <c r="SWF999" s="14"/>
      <c r="SWG999" s="14"/>
      <c r="SWH999" s="14"/>
      <c r="SWI999" s="14"/>
      <c r="SWJ999" s="14"/>
      <c r="SWK999" s="14"/>
      <c r="SWL999" s="14"/>
      <c r="SWM999" s="14"/>
      <c r="SWN999" s="14"/>
      <c r="SWO999" s="14"/>
      <c r="SWP999" s="14"/>
      <c r="SWQ999" s="14"/>
      <c r="SWR999" s="14"/>
      <c r="SWS999" s="14"/>
      <c r="SWT999" s="14"/>
      <c r="SWU999" s="14"/>
      <c r="SWV999" s="14"/>
      <c r="SWW999" s="14"/>
      <c r="SWX999" s="14"/>
      <c r="SWY999" s="14"/>
      <c r="SWZ999" s="14"/>
      <c r="SXA999" s="14"/>
      <c r="SXB999" s="14"/>
      <c r="SXC999" s="14"/>
      <c r="SXD999" s="14"/>
      <c r="SXE999" s="14"/>
      <c r="SXF999" s="14"/>
      <c r="SXG999" s="14"/>
      <c r="SXH999" s="14"/>
      <c r="SXI999" s="14"/>
      <c r="SXJ999" s="14"/>
      <c r="SXK999" s="14"/>
      <c r="SXL999" s="14"/>
      <c r="SXM999" s="14"/>
      <c r="SXN999" s="14"/>
      <c r="SXO999" s="14"/>
      <c r="SXP999" s="14"/>
      <c r="SXQ999" s="14"/>
      <c r="SXR999" s="14"/>
      <c r="SXS999" s="14"/>
      <c r="SXT999" s="14"/>
      <c r="SXU999" s="14"/>
      <c r="SXV999" s="14"/>
      <c r="SXW999" s="14"/>
      <c r="SXX999" s="14"/>
      <c r="SXY999" s="14"/>
      <c r="SXZ999" s="14"/>
      <c r="SYA999" s="14"/>
      <c r="SYB999" s="14"/>
      <c r="SYC999" s="14"/>
      <c r="SYD999" s="14"/>
      <c r="SYE999" s="14"/>
      <c r="SYF999" s="14"/>
      <c r="SYG999" s="14"/>
      <c r="SYH999" s="14"/>
      <c r="SYI999" s="14"/>
      <c r="SYJ999" s="14"/>
      <c r="SYK999" s="14"/>
      <c r="SYL999" s="14"/>
      <c r="SYM999" s="14"/>
      <c r="SYN999" s="14"/>
      <c r="SYO999" s="14"/>
      <c r="SYP999" s="14"/>
      <c r="SYQ999" s="14"/>
      <c r="SYR999" s="14"/>
      <c r="SYS999" s="14"/>
      <c r="SYT999" s="14"/>
      <c r="SYU999" s="14"/>
      <c r="SYV999" s="14"/>
      <c r="SYW999" s="14"/>
      <c r="SYX999" s="14"/>
      <c r="SYY999" s="14"/>
      <c r="SYZ999" s="14"/>
      <c r="SZA999" s="14"/>
      <c r="SZB999" s="14"/>
      <c r="SZC999" s="14"/>
      <c r="SZD999" s="14"/>
      <c r="SZE999" s="14"/>
      <c r="SZF999" s="14"/>
      <c r="SZG999" s="14"/>
      <c r="SZH999" s="14"/>
      <c r="SZI999" s="14"/>
      <c r="SZJ999" s="14"/>
      <c r="SZK999" s="14"/>
      <c r="SZL999" s="14"/>
      <c r="SZM999" s="14"/>
      <c r="SZN999" s="14"/>
      <c r="SZO999" s="14"/>
      <c r="SZP999" s="14"/>
      <c r="SZQ999" s="14"/>
      <c r="SZR999" s="14"/>
      <c r="SZS999" s="14"/>
      <c r="SZT999" s="14"/>
      <c r="SZU999" s="14"/>
      <c r="SZV999" s="14"/>
      <c r="SZW999" s="14"/>
      <c r="SZX999" s="14"/>
      <c r="SZY999" s="14"/>
      <c r="SZZ999" s="14"/>
      <c r="TAA999" s="14"/>
      <c r="TAB999" s="14"/>
      <c r="TAC999" s="14"/>
      <c r="TAD999" s="14"/>
      <c r="TAE999" s="14"/>
      <c r="TAF999" s="14"/>
      <c r="TAG999" s="14"/>
      <c r="TAH999" s="14"/>
      <c r="TAI999" s="14"/>
      <c r="TAJ999" s="14"/>
      <c r="TAK999" s="14"/>
      <c r="TAL999" s="14"/>
      <c r="TAM999" s="14"/>
      <c r="TAN999" s="14"/>
      <c r="TAO999" s="14"/>
      <c r="TAP999" s="14"/>
      <c r="TAQ999" s="14"/>
      <c r="TAR999" s="14"/>
      <c r="TAS999" s="14"/>
      <c r="TAT999" s="14"/>
      <c r="TAU999" s="14"/>
      <c r="TAV999" s="14"/>
      <c r="TAW999" s="14"/>
      <c r="TAX999" s="14"/>
      <c r="TAY999" s="14"/>
      <c r="TAZ999" s="14"/>
      <c r="TBA999" s="14"/>
      <c r="TBB999" s="14"/>
      <c r="TBC999" s="14"/>
      <c r="TBD999" s="14"/>
      <c r="TBE999" s="14"/>
      <c r="TBF999" s="14"/>
      <c r="TBG999" s="14"/>
      <c r="TBH999" s="14"/>
      <c r="TBI999" s="14"/>
      <c r="TBJ999" s="14"/>
      <c r="TBK999" s="14"/>
      <c r="TBL999" s="14"/>
      <c r="TBM999" s="14"/>
      <c r="TBN999" s="14"/>
      <c r="TBO999" s="14"/>
      <c r="TBP999" s="14"/>
      <c r="TBQ999" s="14"/>
      <c r="TBR999" s="14"/>
      <c r="TBS999" s="14"/>
      <c r="TBT999" s="14"/>
      <c r="TBU999" s="14"/>
      <c r="TBV999" s="14"/>
      <c r="TBW999" s="14"/>
      <c r="TBX999" s="14"/>
      <c r="TBY999" s="14"/>
      <c r="TBZ999" s="14"/>
      <c r="TCA999" s="14"/>
      <c r="TCB999" s="14"/>
      <c r="TCC999" s="14"/>
      <c r="TCD999" s="14"/>
      <c r="TCE999" s="14"/>
      <c r="TCF999" s="14"/>
      <c r="TCG999" s="14"/>
      <c r="TCH999" s="14"/>
      <c r="TCI999" s="14"/>
      <c r="TCJ999" s="14"/>
      <c r="TCK999" s="14"/>
      <c r="TCL999" s="14"/>
      <c r="TCM999" s="14"/>
      <c r="TCN999" s="14"/>
      <c r="TCO999" s="14"/>
      <c r="TCP999" s="14"/>
      <c r="TCQ999" s="14"/>
      <c r="TCR999" s="14"/>
      <c r="TCS999" s="14"/>
      <c r="TCT999" s="14"/>
      <c r="TCU999" s="14"/>
      <c r="TCV999" s="14"/>
      <c r="TCW999" s="14"/>
      <c r="TCX999" s="14"/>
      <c r="TCY999" s="14"/>
      <c r="TCZ999" s="14"/>
      <c r="TDA999" s="14"/>
      <c r="TDB999" s="14"/>
      <c r="TDC999" s="14"/>
      <c r="TDD999" s="14"/>
      <c r="TDE999" s="14"/>
      <c r="TDF999" s="14"/>
      <c r="TDG999" s="14"/>
      <c r="TDH999" s="14"/>
      <c r="TDI999" s="14"/>
      <c r="TDJ999" s="14"/>
      <c r="TDK999" s="14"/>
      <c r="TDL999" s="14"/>
      <c r="TDM999" s="14"/>
      <c r="TDN999" s="14"/>
      <c r="TDO999" s="14"/>
      <c r="TDP999" s="14"/>
      <c r="TDQ999" s="14"/>
      <c r="TDR999" s="14"/>
      <c r="TDS999" s="14"/>
      <c r="TDT999" s="14"/>
      <c r="TDU999" s="14"/>
      <c r="TDV999" s="14"/>
      <c r="TDW999" s="14"/>
      <c r="TDX999" s="14"/>
      <c r="TDY999" s="14"/>
      <c r="TDZ999" s="14"/>
      <c r="TEA999" s="14"/>
      <c r="TEB999" s="14"/>
      <c r="TEC999" s="14"/>
      <c r="TED999" s="14"/>
      <c r="TEE999" s="14"/>
      <c r="TEF999" s="14"/>
      <c r="TEG999" s="14"/>
      <c r="TEH999" s="14"/>
      <c r="TEI999" s="14"/>
      <c r="TEJ999" s="14"/>
      <c r="TEK999" s="14"/>
      <c r="TEL999" s="14"/>
      <c r="TEM999" s="14"/>
      <c r="TEN999" s="14"/>
      <c r="TEO999" s="14"/>
      <c r="TEP999" s="14"/>
      <c r="TEQ999" s="14"/>
      <c r="TER999" s="14"/>
      <c r="TES999" s="14"/>
      <c r="TET999" s="14"/>
      <c r="TEU999" s="14"/>
      <c r="TEV999" s="14"/>
      <c r="TEW999" s="14"/>
      <c r="TEX999" s="14"/>
      <c r="TEY999" s="14"/>
      <c r="TEZ999" s="14"/>
      <c r="TFA999" s="14"/>
      <c r="TFB999" s="14"/>
      <c r="TFC999" s="14"/>
      <c r="TFD999" s="14"/>
      <c r="TFE999" s="14"/>
      <c r="TFF999" s="14"/>
      <c r="TFG999" s="14"/>
      <c r="TFH999" s="14"/>
      <c r="TFI999" s="14"/>
      <c r="TFJ999" s="14"/>
      <c r="TFK999" s="14"/>
      <c r="TFL999" s="14"/>
      <c r="TFM999" s="14"/>
      <c r="TFN999" s="14"/>
      <c r="TFO999" s="14"/>
      <c r="TFP999" s="14"/>
      <c r="TFQ999" s="14"/>
      <c r="TFR999" s="14"/>
      <c r="TFS999" s="14"/>
      <c r="TFT999" s="14"/>
      <c r="TFU999" s="14"/>
      <c r="TFV999" s="14"/>
      <c r="TFW999" s="14"/>
      <c r="TFX999" s="14"/>
      <c r="TFY999" s="14"/>
      <c r="TFZ999" s="14"/>
      <c r="TGA999" s="14"/>
      <c r="TGB999" s="14"/>
      <c r="TGC999" s="14"/>
      <c r="TGD999" s="14"/>
      <c r="TGE999" s="14"/>
      <c r="TGF999" s="14"/>
      <c r="TGG999" s="14"/>
      <c r="TGH999" s="14"/>
      <c r="TGI999" s="14"/>
      <c r="TGJ999" s="14"/>
      <c r="TGK999" s="14"/>
      <c r="TGL999" s="14"/>
      <c r="TGM999" s="14"/>
      <c r="TGN999" s="14"/>
      <c r="TGO999" s="14"/>
      <c r="TGP999" s="14"/>
      <c r="TGQ999" s="14"/>
      <c r="TGR999" s="14"/>
      <c r="TGS999" s="14"/>
      <c r="TGT999" s="14"/>
      <c r="TGU999" s="14"/>
      <c r="TGV999" s="14"/>
      <c r="TGW999" s="14"/>
      <c r="TGX999" s="14"/>
      <c r="TGY999" s="14"/>
      <c r="TGZ999" s="14"/>
      <c r="THA999" s="14"/>
      <c r="THB999" s="14"/>
      <c r="THC999" s="14"/>
      <c r="THD999" s="14"/>
      <c r="THE999" s="14"/>
      <c r="THF999" s="14"/>
      <c r="THG999" s="14"/>
      <c r="THH999" s="14"/>
      <c r="THI999" s="14"/>
      <c r="THJ999" s="14"/>
      <c r="THK999" s="14"/>
      <c r="THL999" s="14"/>
      <c r="THM999" s="14"/>
      <c r="THN999" s="14"/>
      <c r="THO999" s="14"/>
      <c r="THP999" s="14"/>
      <c r="THQ999" s="14"/>
      <c r="THR999" s="14"/>
      <c r="THS999" s="14"/>
      <c r="THT999" s="14"/>
      <c r="THU999" s="14"/>
      <c r="THV999" s="14"/>
      <c r="THW999" s="14"/>
      <c r="THX999" s="14"/>
      <c r="THY999" s="14"/>
      <c r="THZ999" s="14"/>
      <c r="TIA999" s="14"/>
      <c r="TIB999" s="14"/>
      <c r="TIC999" s="14"/>
      <c r="TID999" s="14"/>
      <c r="TIE999" s="14"/>
      <c r="TIF999" s="14"/>
      <c r="TIG999" s="14"/>
      <c r="TIH999" s="14"/>
      <c r="TII999" s="14"/>
      <c r="TIJ999" s="14"/>
      <c r="TIK999" s="14"/>
      <c r="TIL999" s="14"/>
      <c r="TIM999" s="14"/>
      <c r="TIN999" s="14"/>
      <c r="TIO999" s="14"/>
      <c r="TIP999" s="14"/>
      <c r="TIQ999" s="14"/>
      <c r="TIR999" s="14"/>
      <c r="TIS999" s="14"/>
      <c r="TIT999" s="14"/>
      <c r="TIU999" s="14"/>
      <c r="TIV999" s="14"/>
      <c r="TIW999" s="14"/>
      <c r="TIX999" s="14"/>
      <c r="TIY999" s="14"/>
      <c r="TIZ999" s="14"/>
      <c r="TJA999" s="14"/>
      <c r="TJB999" s="14"/>
      <c r="TJC999" s="14"/>
      <c r="TJD999" s="14"/>
      <c r="TJE999" s="14"/>
      <c r="TJF999" s="14"/>
      <c r="TJG999" s="14"/>
      <c r="TJH999" s="14"/>
      <c r="TJI999" s="14"/>
      <c r="TJJ999" s="14"/>
      <c r="TJK999" s="14"/>
      <c r="TJL999" s="14"/>
      <c r="TJM999" s="14"/>
      <c r="TJN999" s="14"/>
      <c r="TJO999" s="14"/>
      <c r="TJP999" s="14"/>
      <c r="TJQ999" s="14"/>
      <c r="TJR999" s="14"/>
      <c r="TJS999" s="14"/>
      <c r="TJT999" s="14"/>
      <c r="TJU999" s="14"/>
      <c r="TJV999" s="14"/>
      <c r="TJW999" s="14"/>
      <c r="TJX999" s="14"/>
      <c r="TJY999" s="14"/>
      <c r="TJZ999" s="14"/>
      <c r="TKA999" s="14"/>
      <c r="TKB999" s="14"/>
      <c r="TKC999" s="14"/>
      <c r="TKD999" s="14"/>
      <c r="TKE999" s="14"/>
      <c r="TKF999" s="14"/>
      <c r="TKG999" s="14"/>
      <c r="TKH999" s="14"/>
      <c r="TKI999" s="14"/>
      <c r="TKJ999" s="14"/>
      <c r="TKK999" s="14"/>
      <c r="TKL999" s="14"/>
      <c r="TKM999" s="14"/>
      <c r="TKN999" s="14"/>
      <c r="TKO999" s="14"/>
      <c r="TKP999" s="14"/>
      <c r="TKQ999" s="14"/>
      <c r="TKR999" s="14"/>
      <c r="TKS999" s="14"/>
      <c r="TKT999" s="14"/>
      <c r="TKU999" s="14"/>
      <c r="TKV999" s="14"/>
      <c r="TKW999" s="14"/>
      <c r="TKX999" s="14"/>
      <c r="TKY999" s="14"/>
      <c r="TKZ999" s="14"/>
      <c r="TLA999" s="14"/>
      <c r="TLB999" s="14"/>
      <c r="TLC999" s="14"/>
      <c r="TLD999" s="14"/>
      <c r="TLE999" s="14"/>
      <c r="TLF999" s="14"/>
      <c r="TLG999" s="14"/>
      <c r="TLH999" s="14"/>
      <c r="TLI999" s="14"/>
      <c r="TLJ999" s="14"/>
      <c r="TLK999" s="14"/>
      <c r="TLL999" s="14"/>
      <c r="TLM999" s="14"/>
      <c r="TLN999" s="14"/>
      <c r="TLO999" s="14"/>
      <c r="TLP999" s="14"/>
      <c r="TLQ999" s="14"/>
      <c r="TLR999" s="14"/>
      <c r="TLS999" s="14"/>
      <c r="TLT999" s="14"/>
      <c r="TLU999" s="14"/>
      <c r="TLV999" s="14"/>
      <c r="TLW999" s="14"/>
      <c r="TLX999" s="14"/>
      <c r="TLY999" s="14"/>
      <c r="TLZ999" s="14"/>
      <c r="TMA999" s="14"/>
      <c r="TMB999" s="14"/>
      <c r="TMC999" s="14"/>
      <c r="TMD999" s="14"/>
      <c r="TME999" s="14"/>
      <c r="TMF999" s="14"/>
      <c r="TMG999" s="14"/>
      <c r="TMH999" s="14"/>
      <c r="TMI999" s="14"/>
      <c r="TMJ999" s="14"/>
      <c r="TMK999" s="14"/>
      <c r="TML999" s="14"/>
      <c r="TMM999" s="14"/>
      <c r="TMN999" s="14"/>
      <c r="TMO999" s="14"/>
      <c r="TMP999" s="14"/>
      <c r="TMQ999" s="14"/>
      <c r="TMR999" s="14"/>
      <c r="TMS999" s="14"/>
      <c r="TMT999" s="14"/>
      <c r="TMU999" s="14"/>
      <c r="TMV999" s="14"/>
      <c r="TMW999" s="14"/>
      <c r="TMX999" s="14"/>
      <c r="TMY999" s="14"/>
      <c r="TMZ999" s="14"/>
      <c r="TNA999" s="14"/>
      <c r="TNB999" s="14"/>
      <c r="TNC999" s="14"/>
      <c r="TND999" s="14"/>
      <c r="TNE999" s="14"/>
      <c r="TNF999" s="14"/>
      <c r="TNG999" s="14"/>
      <c r="TNH999" s="14"/>
      <c r="TNI999" s="14"/>
      <c r="TNJ999" s="14"/>
      <c r="TNK999" s="14"/>
      <c r="TNL999" s="14"/>
      <c r="TNM999" s="14"/>
      <c r="TNN999" s="14"/>
      <c r="TNO999" s="14"/>
      <c r="TNP999" s="14"/>
      <c r="TNQ999" s="14"/>
      <c r="TNR999" s="14"/>
      <c r="TNS999" s="14"/>
      <c r="TNT999" s="14"/>
      <c r="TNU999" s="14"/>
      <c r="TNV999" s="14"/>
      <c r="TNW999" s="14"/>
      <c r="TNX999" s="14"/>
      <c r="TNY999" s="14"/>
      <c r="TNZ999" s="14"/>
      <c r="TOA999" s="14"/>
      <c r="TOB999" s="14"/>
      <c r="TOC999" s="14"/>
      <c r="TOD999" s="14"/>
      <c r="TOE999" s="14"/>
      <c r="TOF999" s="14"/>
      <c r="TOG999" s="14"/>
      <c r="TOH999" s="14"/>
      <c r="TOI999" s="14"/>
      <c r="TOJ999" s="14"/>
      <c r="TOK999" s="14"/>
      <c r="TOL999" s="14"/>
      <c r="TOM999" s="14"/>
      <c r="TON999" s="14"/>
      <c r="TOO999" s="14"/>
      <c r="TOP999" s="14"/>
      <c r="TOQ999" s="14"/>
      <c r="TOR999" s="14"/>
      <c r="TOS999" s="14"/>
      <c r="TOT999" s="14"/>
      <c r="TOU999" s="14"/>
      <c r="TOV999" s="14"/>
      <c r="TOW999" s="14"/>
      <c r="TOX999" s="14"/>
      <c r="TOY999" s="14"/>
      <c r="TOZ999" s="14"/>
      <c r="TPA999" s="14"/>
      <c r="TPB999" s="14"/>
      <c r="TPC999" s="14"/>
      <c r="TPD999" s="14"/>
      <c r="TPE999" s="14"/>
      <c r="TPF999" s="14"/>
      <c r="TPG999" s="14"/>
      <c r="TPH999" s="14"/>
      <c r="TPI999" s="14"/>
      <c r="TPJ999" s="14"/>
      <c r="TPK999" s="14"/>
      <c r="TPL999" s="14"/>
      <c r="TPM999" s="14"/>
      <c r="TPN999" s="14"/>
      <c r="TPO999" s="14"/>
      <c r="TPP999" s="14"/>
      <c r="TPQ999" s="14"/>
      <c r="TPR999" s="14"/>
      <c r="TPS999" s="14"/>
      <c r="TPT999" s="14"/>
      <c r="TPU999" s="14"/>
      <c r="TPV999" s="14"/>
      <c r="TPW999" s="14"/>
      <c r="TPX999" s="14"/>
      <c r="TPY999" s="14"/>
      <c r="TPZ999" s="14"/>
      <c r="TQA999" s="14"/>
      <c r="TQB999" s="14"/>
      <c r="TQC999" s="14"/>
      <c r="TQD999" s="14"/>
      <c r="TQE999" s="14"/>
      <c r="TQF999" s="14"/>
      <c r="TQG999" s="14"/>
      <c r="TQH999" s="14"/>
      <c r="TQI999" s="14"/>
      <c r="TQJ999" s="14"/>
      <c r="TQK999" s="14"/>
      <c r="TQL999" s="14"/>
      <c r="TQM999" s="14"/>
      <c r="TQN999" s="14"/>
      <c r="TQO999" s="14"/>
      <c r="TQP999" s="14"/>
      <c r="TQQ999" s="14"/>
      <c r="TQR999" s="14"/>
      <c r="TQS999" s="14"/>
      <c r="TQT999" s="14"/>
      <c r="TQU999" s="14"/>
      <c r="TQV999" s="14"/>
      <c r="TQW999" s="14"/>
      <c r="TQX999" s="14"/>
      <c r="TQY999" s="14"/>
      <c r="TQZ999" s="14"/>
      <c r="TRA999" s="14"/>
      <c r="TRB999" s="14"/>
      <c r="TRC999" s="14"/>
      <c r="TRD999" s="14"/>
      <c r="TRE999" s="14"/>
      <c r="TRF999" s="14"/>
      <c r="TRG999" s="14"/>
      <c r="TRH999" s="14"/>
      <c r="TRI999" s="14"/>
      <c r="TRJ999" s="14"/>
      <c r="TRK999" s="14"/>
      <c r="TRL999" s="14"/>
      <c r="TRM999" s="14"/>
      <c r="TRN999" s="14"/>
      <c r="TRO999" s="14"/>
      <c r="TRP999" s="14"/>
      <c r="TRQ999" s="14"/>
      <c r="TRR999" s="14"/>
      <c r="TRS999" s="14"/>
      <c r="TRT999" s="14"/>
      <c r="TRU999" s="14"/>
      <c r="TRV999" s="14"/>
      <c r="TRW999" s="14"/>
      <c r="TRX999" s="14"/>
      <c r="TRY999" s="14"/>
      <c r="TRZ999" s="14"/>
      <c r="TSA999" s="14"/>
      <c r="TSB999" s="14"/>
      <c r="TSC999" s="14"/>
      <c r="TSD999" s="14"/>
      <c r="TSE999" s="14"/>
      <c r="TSF999" s="14"/>
      <c r="TSG999" s="14"/>
      <c r="TSH999" s="14"/>
      <c r="TSI999" s="14"/>
      <c r="TSJ999" s="14"/>
      <c r="TSK999" s="14"/>
      <c r="TSL999" s="14"/>
      <c r="TSM999" s="14"/>
      <c r="TSN999" s="14"/>
      <c r="TSO999" s="14"/>
      <c r="TSP999" s="14"/>
      <c r="TSQ999" s="14"/>
      <c r="TSR999" s="14"/>
      <c r="TSS999" s="14"/>
      <c r="TST999" s="14"/>
      <c r="TSU999" s="14"/>
      <c r="TSV999" s="14"/>
      <c r="TSW999" s="14"/>
      <c r="TSX999" s="14"/>
      <c r="TSY999" s="14"/>
      <c r="TSZ999" s="14"/>
      <c r="TTA999" s="14"/>
      <c r="TTB999" s="14"/>
      <c r="TTC999" s="14"/>
      <c r="TTD999" s="14"/>
      <c r="TTE999" s="14"/>
      <c r="TTF999" s="14"/>
      <c r="TTG999" s="14"/>
      <c r="TTH999" s="14"/>
      <c r="TTI999" s="14"/>
      <c r="TTJ999" s="14"/>
      <c r="TTK999" s="14"/>
      <c r="TTL999" s="14"/>
      <c r="TTM999" s="14"/>
      <c r="TTN999" s="14"/>
      <c r="TTO999" s="14"/>
      <c r="TTP999" s="14"/>
      <c r="TTQ999" s="14"/>
      <c r="TTR999" s="14"/>
      <c r="TTS999" s="14"/>
      <c r="TTT999" s="14"/>
      <c r="TTU999" s="14"/>
      <c r="TTV999" s="14"/>
      <c r="TTW999" s="14"/>
      <c r="TTX999" s="14"/>
      <c r="TTY999" s="14"/>
      <c r="TTZ999" s="14"/>
      <c r="TUA999" s="14"/>
      <c r="TUB999" s="14"/>
      <c r="TUC999" s="14"/>
      <c r="TUD999" s="14"/>
      <c r="TUE999" s="14"/>
      <c r="TUF999" s="14"/>
      <c r="TUG999" s="14"/>
      <c r="TUH999" s="14"/>
      <c r="TUI999" s="14"/>
      <c r="TUJ999" s="14"/>
      <c r="TUK999" s="14"/>
      <c r="TUL999" s="14"/>
      <c r="TUM999" s="14"/>
      <c r="TUN999" s="14"/>
      <c r="TUO999" s="14"/>
      <c r="TUP999" s="14"/>
      <c r="TUQ999" s="14"/>
      <c r="TUR999" s="14"/>
      <c r="TUS999" s="14"/>
      <c r="TUT999" s="14"/>
      <c r="TUU999" s="14"/>
      <c r="TUV999" s="14"/>
      <c r="TUW999" s="14"/>
      <c r="TUX999" s="14"/>
      <c r="TUY999" s="14"/>
      <c r="TUZ999" s="14"/>
      <c r="TVA999" s="14"/>
      <c r="TVB999" s="14"/>
      <c r="TVC999" s="14"/>
      <c r="TVD999" s="14"/>
      <c r="TVE999" s="14"/>
      <c r="TVF999" s="14"/>
      <c r="TVG999" s="14"/>
      <c r="TVH999" s="14"/>
      <c r="TVI999" s="14"/>
      <c r="TVJ999" s="14"/>
      <c r="TVK999" s="14"/>
      <c r="TVL999" s="14"/>
      <c r="TVM999" s="14"/>
      <c r="TVN999" s="14"/>
      <c r="TVO999" s="14"/>
      <c r="TVP999" s="14"/>
      <c r="TVQ999" s="14"/>
      <c r="TVR999" s="14"/>
      <c r="TVS999" s="14"/>
      <c r="TVT999" s="14"/>
      <c r="TVU999" s="14"/>
      <c r="TVV999" s="14"/>
      <c r="TVW999" s="14"/>
      <c r="TVX999" s="14"/>
      <c r="TVY999" s="14"/>
      <c r="TVZ999" s="14"/>
      <c r="TWA999" s="14"/>
      <c r="TWB999" s="14"/>
      <c r="TWC999" s="14"/>
      <c r="TWD999" s="14"/>
      <c r="TWE999" s="14"/>
      <c r="TWF999" s="14"/>
      <c r="TWG999" s="14"/>
      <c r="TWH999" s="14"/>
      <c r="TWI999" s="14"/>
      <c r="TWJ999" s="14"/>
      <c r="TWK999" s="14"/>
      <c r="TWL999" s="14"/>
      <c r="TWM999" s="14"/>
      <c r="TWN999" s="14"/>
      <c r="TWO999" s="14"/>
      <c r="TWP999" s="14"/>
      <c r="TWQ999" s="14"/>
      <c r="TWR999" s="14"/>
      <c r="TWS999" s="14"/>
      <c r="TWT999" s="14"/>
      <c r="TWU999" s="14"/>
      <c r="TWV999" s="14"/>
      <c r="TWW999" s="14"/>
      <c r="TWX999" s="14"/>
      <c r="TWY999" s="14"/>
      <c r="TWZ999" s="14"/>
      <c r="TXA999" s="14"/>
      <c r="TXB999" s="14"/>
      <c r="TXC999" s="14"/>
      <c r="TXD999" s="14"/>
      <c r="TXE999" s="14"/>
      <c r="TXF999" s="14"/>
      <c r="TXG999" s="14"/>
      <c r="TXH999" s="14"/>
      <c r="TXI999" s="14"/>
      <c r="TXJ999" s="14"/>
      <c r="TXK999" s="14"/>
      <c r="TXL999" s="14"/>
      <c r="TXM999" s="14"/>
      <c r="TXN999" s="14"/>
      <c r="TXO999" s="14"/>
      <c r="TXP999" s="14"/>
      <c r="TXQ999" s="14"/>
      <c r="TXR999" s="14"/>
      <c r="TXS999" s="14"/>
      <c r="TXT999" s="14"/>
      <c r="TXU999" s="14"/>
      <c r="TXV999" s="14"/>
      <c r="TXW999" s="14"/>
      <c r="TXX999" s="14"/>
      <c r="TXY999" s="14"/>
      <c r="TXZ999" s="14"/>
      <c r="TYA999" s="14"/>
      <c r="TYB999" s="14"/>
      <c r="TYC999" s="14"/>
      <c r="TYD999" s="14"/>
      <c r="TYE999" s="14"/>
      <c r="TYF999" s="14"/>
      <c r="TYG999" s="14"/>
      <c r="TYH999" s="14"/>
      <c r="TYI999" s="14"/>
      <c r="TYJ999" s="14"/>
      <c r="TYK999" s="14"/>
      <c r="TYL999" s="14"/>
      <c r="TYM999" s="14"/>
      <c r="TYN999" s="14"/>
      <c r="TYO999" s="14"/>
      <c r="TYP999" s="14"/>
      <c r="TYQ999" s="14"/>
      <c r="TYR999" s="14"/>
      <c r="TYS999" s="14"/>
      <c r="TYT999" s="14"/>
      <c r="TYU999" s="14"/>
      <c r="TYV999" s="14"/>
      <c r="TYW999" s="14"/>
      <c r="TYX999" s="14"/>
      <c r="TYY999" s="14"/>
      <c r="TYZ999" s="14"/>
      <c r="TZA999" s="14"/>
      <c r="TZB999" s="14"/>
      <c r="TZC999" s="14"/>
      <c r="TZD999" s="14"/>
      <c r="TZE999" s="14"/>
      <c r="TZF999" s="14"/>
      <c r="TZG999" s="14"/>
      <c r="TZH999" s="14"/>
      <c r="TZI999" s="14"/>
      <c r="TZJ999" s="14"/>
      <c r="TZK999" s="14"/>
      <c r="TZL999" s="14"/>
      <c r="TZM999" s="14"/>
      <c r="TZN999" s="14"/>
      <c r="TZO999" s="14"/>
      <c r="TZP999" s="14"/>
      <c r="TZQ999" s="14"/>
      <c r="TZR999" s="14"/>
      <c r="TZS999" s="14"/>
      <c r="TZT999" s="14"/>
      <c r="TZU999" s="14"/>
      <c r="TZV999" s="14"/>
      <c r="TZW999" s="14"/>
      <c r="TZX999" s="14"/>
      <c r="TZY999" s="14"/>
      <c r="TZZ999" s="14"/>
      <c r="UAA999" s="14"/>
      <c r="UAB999" s="14"/>
      <c r="UAC999" s="14"/>
      <c r="UAD999" s="14"/>
      <c r="UAE999" s="14"/>
      <c r="UAF999" s="14"/>
      <c r="UAG999" s="14"/>
      <c r="UAH999" s="14"/>
      <c r="UAI999" s="14"/>
      <c r="UAJ999" s="14"/>
      <c r="UAK999" s="14"/>
      <c r="UAL999" s="14"/>
      <c r="UAM999" s="14"/>
      <c r="UAN999" s="14"/>
      <c r="UAO999" s="14"/>
      <c r="UAP999" s="14"/>
      <c r="UAQ999" s="14"/>
      <c r="UAR999" s="14"/>
      <c r="UAS999" s="14"/>
      <c r="UAT999" s="14"/>
      <c r="UAU999" s="14"/>
      <c r="UAV999" s="14"/>
      <c r="UAW999" s="14"/>
      <c r="UAX999" s="14"/>
      <c r="UAY999" s="14"/>
      <c r="UAZ999" s="14"/>
      <c r="UBA999" s="14"/>
      <c r="UBB999" s="14"/>
      <c r="UBC999" s="14"/>
      <c r="UBD999" s="14"/>
      <c r="UBE999" s="14"/>
      <c r="UBF999" s="14"/>
      <c r="UBG999" s="14"/>
      <c r="UBH999" s="14"/>
      <c r="UBI999" s="14"/>
      <c r="UBJ999" s="14"/>
      <c r="UBK999" s="14"/>
      <c r="UBL999" s="14"/>
      <c r="UBM999" s="14"/>
      <c r="UBN999" s="14"/>
      <c r="UBO999" s="14"/>
      <c r="UBP999" s="14"/>
      <c r="UBQ999" s="14"/>
      <c r="UBR999" s="14"/>
      <c r="UBS999" s="14"/>
      <c r="UBT999" s="14"/>
      <c r="UBU999" s="14"/>
      <c r="UBV999" s="14"/>
      <c r="UBW999" s="14"/>
      <c r="UBX999" s="14"/>
      <c r="UBY999" s="14"/>
      <c r="UBZ999" s="14"/>
      <c r="UCA999" s="14"/>
      <c r="UCB999" s="14"/>
      <c r="UCC999" s="14"/>
      <c r="UCD999" s="14"/>
      <c r="UCE999" s="14"/>
      <c r="UCF999" s="14"/>
      <c r="UCG999" s="14"/>
      <c r="UCH999" s="14"/>
      <c r="UCI999" s="14"/>
      <c r="UCJ999" s="14"/>
      <c r="UCK999" s="14"/>
      <c r="UCL999" s="14"/>
      <c r="UCM999" s="14"/>
      <c r="UCN999" s="14"/>
      <c r="UCO999" s="14"/>
      <c r="UCP999" s="14"/>
      <c r="UCQ999" s="14"/>
      <c r="UCR999" s="14"/>
      <c r="UCS999" s="14"/>
      <c r="UCT999" s="14"/>
      <c r="UCU999" s="14"/>
      <c r="UCV999" s="14"/>
      <c r="UCW999" s="14"/>
      <c r="UCX999" s="14"/>
      <c r="UCY999" s="14"/>
      <c r="UCZ999" s="14"/>
      <c r="UDA999" s="14"/>
      <c r="UDB999" s="14"/>
      <c r="UDC999" s="14"/>
      <c r="UDD999" s="14"/>
      <c r="UDE999" s="14"/>
      <c r="UDF999" s="14"/>
      <c r="UDG999" s="14"/>
      <c r="UDH999" s="14"/>
      <c r="UDI999" s="14"/>
      <c r="UDJ999" s="14"/>
      <c r="UDK999" s="14"/>
      <c r="UDL999" s="14"/>
      <c r="UDM999" s="14"/>
      <c r="UDN999" s="14"/>
      <c r="UDO999" s="14"/>
      <c r="UDP999" s="14"/>
      <c r="UDQ999" s="14"/>
      <c r="UDR999" s="14"/>
      <c r="UDS999" s="14"/>
      <c r="UDT999" s="14"/>
      <c r="UDU999" s="14"/>
      <c r="UDV999" s="14"/>
      <c r="UDW999" s="14"/>
      <c r="UDX999" s="14"/>
      <c r="UDY999" s="14"/>
      <c r="UDZ999" s="14"/>
      <c r="UEA999" s="14"/>
      <c r="UEB999" s="14"/>
      <c r="UEC999" s="14"/>
      <c r="UED999" s="14"/>
      <c r="UEE999" s="14"/>
      <c r="UEF999" s="14"/>
      <c r="UEG999" s="14"/>
      <c r="UEH999" s="14"/>
      <c r="UEI999" s="14"/>
      <c r="UEJ999" s="14"/>
      <c r="UEK999" s="14"/>
      <c r="UEL999" s="14"/>
      <c r="UEM999" s="14"/>
      <c r="UEN999" s="14"/>
      <c r="UEO999" s="14"/>
      <c r="UEP999" s="14"/>
      <c r="UEQ999" s="14"/>
      <c r="UER999" s="14"/>
      <c r="UES999" s="14"/>
      <c r="UET999" s="14"/>
      <c r="UEU999" s="14"/>
      <c r="UEV999" s="14"/>
      <c r="UEW999" s="14"/>
      <c r="UEX999" s="14"/>
      <c r="UEY999" s="14"/>
      <c r="UEZ999" s="14"/>
      <c r="UFA999" s="14"/>
      <c r="UFB999" s="14"/>
      <c r="UFC999" s="14"/>
      <c r="UFD999" s="14"/>
      <c r="UFE999" s="14"/>
      <c r="UFF999" s="14"/>
      <c r="UFG999" s="14"/>
      <c r="UFH999" s="14"/>
      <c r="UFI999" s="14"/>
      <c r="UFJ999" s="14"/>
      <c r="UFK999" s="14"/>
      <c r="UFL999" s="14"/>
      <c r="UFM999" s="14"/>
      <c r="UFN999" s="14"/>
      <c r="UFO999" s="14"/>
      <c r="UFP999" s="14"/>
      <c r="UFQ999" s="14"/>
      <c r="UFR999" s="14"/>
      <c r="UFS999" s="14"/>
      <c r="UFT999" s="14"/>
      <c r="UFU999" s="14"/>
      <c r="UFV999" s="14"/>
      <c r="UFW999" s="14"/>
      <c r="UFX999" s="14"/>
      <c r="UFY999" s="14"/>
      <c r="UFZ999" s="14"/>
      <c r="UGA999" s="14"/>
      <c r="UGB999" s="14"/>
      <c r="UGC999" s="14"/>
      <c r="UGD999" s="14"/>
      <c r="UGE999" s="14"/>
      <c r="UGF999" s="14"/>
      <c r="UGG999" s="14"/>
      <c r="UGH999" s="14"/>
      <c r="UGI999" s="14"/>
      <c r="UGJ999" s="14"/>
      <c r="UGK999" s="14"/>
      <c r="UGL999" s="14"/>
      <c r="UGM999" s="14"/>
      <c r="UGN999" s="14"/>
      <c r="UGO999" s="14"/>
      <c r="UGP999" s="14"/>
      <c r="UGQ999" s="14"/>
      <c r="UGR999" s="14"/>
      <c r="UGS999" s="14"/>
      <c r="UGT999" s="14"/>
      <c r="UGU999" s="14"/>
      <c r="UGV999" s="14"/>
      <c r="UGW999" s="14"/>
      <c r="UGX999" s="14"/>
      <c r="UGY999" s="14"/>
      <c r="UGZ999" s="14"/>
      <c r="UHA999" s="14"/>
      <c r="UHB999" s="14"/>
      <c r="UHC999" s="14"/>
      <c r="UHD999" s="14"/>
      <c r="UHE999" s="14"/>
      <c r="UHF999" s="14"/>
      <c r="UHG999" s="14"/>
      <c r="UHH999" s="14"/>
      <c r="UHI999" s="14"/>
      <c r="UHJ999" s="14"/>
      <c r="UHK999" s="14"/>
      <c r="UHL999" s="14"/>
      <c r="UHM999" s="14"/>
      <c r="UHN999" s="14"/>
      <c r="UHO999" s="14"/>
      <c r="UHP999" s="14"/>
      <c r="UHQ999" s="14"/>
      <c r="UHR999" s="14"/>
      <c r="UHS999" s="14"/>
      <c r="UHT999" s="14"/>
      <c r="UHU999" s="14"/>
      <c r="UHV999" s="14"/>
      <c r="UHW999" s="14"/>
      <c r="UHX999" s="14"/>
      <c r="UHY999" s="14"/>
      <c r="UHZ999" s="14"/>
      <c r="UIA999" s="14"/>
      <c r="UIB999" s="14"/>
      <c r="UIC999" s="14"/>
      <c r="UID999" s="14"/>
      <c r="UIE999" s="14"/>
      <c r="UIF999" s="14"/>
      <c r="UIG999" s="14"/>
      <c r="UIH999" s="14"/>
      <c r="UII999" s="14"/>
      <c r="UIJ999" s="14"/>
      <c r="UIK999" s="14"/>
      <c r="UIL999" s="14"/>
      <c r="UIM999" s="14"/>
      <c r="UIN999" s="14"/>
      <c r="UIO999" s="14"/>
      <c r="UIP999" s="14"/>
      <c r="UIQ999" s="14"/>
      <c r="UIR999" s="14"/>
      <c r="UIS999" s="14"/>
      <c r="UIT999" s="14"/>
      <c r="UIU999" s="14"/>
      <c r="UIV999" s="14"/>
      <c r="UIW999" s="14"/>
      <c r="UIX999" s="14"/>
      <c r="UIY999" s="14"/>
      <c r="UIZ999" s="14"/>
      <c r="UJA999" s="14"/>
      <c r="UJB999" s="14"/>
      <c r="UJC999" s="14"/>
      <c r="UJD999" s="14"/>
      <c r="UJE999" s="14"/>
      <c r="UJF999" s="14"/>
      <c r="UJG999" s="14"/>
      <c r="UJH999" s="14"/>
      <c r="UJI999" s="14"/>
      <c r="UJJ999" s="14"/>
      <c r="UJK999" s="14"/>
      <c r="UJL999" s="14"/>
      <c r="UJM999" s="14"/>
      <c r="UJN999" s="14"/>
      <c r="UJO999" s="14"/>
      <c r="UJP999" s="14"/>
      <c r="UJQ999" s="14"/>
      <c r="UJR999" s="14"/>
      <c r="UJS999" s="14"/>
      <c r="UJT999" s="14"/>
      <c r="UJU999" s="14"/>
      <c r="UJV999" s="14"/>
      <c r="UJW999" s="14"/>
      <c r="UJX999" s="14"/>
      <c r="UJY999" s="14"/>
      <c r="UJZ999" s="14"/>
      <c r="UKA999" s="14"/>
      <c r="UKB999" s="14"/>
      <c r="UKC999" s="14"/>
      <c r="UKD999" s="14"/>
      <c r="UKE999" s="14"/>
      <c r="UKF999" s="14"/>
      <c r="UKG999" s="14"/>
      <c r="UKH999" s="14"/>
      <c r="UKI999" s="14"/>
      <c r="UKJ999" s="14"/>
      <c r="UKK999" s="14"/>
      <c r="UKL999" s="14"/>
      <c r="UKM999" s="14"/>
      <c r="UKN999" s="14"/>
      <c r="UKO999" s="14"/>
      <c r="UKP999" s="14"/>
      <c r="UKQ999" s="14"/>
      <c r="UKR999" s="14"/>
      <c r="UKS999" s="14"/>
      <c r="UKT999" s="14"/>
      <c r="UKU999" s="14"/>
      <c r="UKV999" s="14"/>
      <c r="UKW999" s="14"/>
      <c r="UKX999" s="14"/>
      <c r="UKY999" s="14"/>
      <c r="UKZ999" s="14"/>
      <c r="ULA999" s="14"/>
      <c r="ULB999" s="14"/>
      <c r="ULC999" s="14"/>
      <c r="ULD999" s="14"/>
      <c r="ULE999" s="14"/>
      <c r="ULF999" s="14"/>
      <c r="ULG999" s="14"/>
      <c r="ULH999" s="14"/>
      <c r="ULI999" s="14"/>
      <c r="ULJ999" s="14"/>
      <c r="ULK999" s="14"/>
      <c r="ULL999" s="14"/>
      <c r="ULM999" s="14"/>
      <c r="ULN999" s="14"/>
      <c r="ULO999" s="14"/>
      <c r="ULP999" s="14"/>
      <c r="ULQ999" s="14"/>
      <c r="ULR999" s="14"/>
      <c r="ULS999" s="14"/>
      <c r="ULT999" s="14"/>
      <c r="ULU999" s="14"/>
      <c r="ULV999" s="14"/>
      <c r="ULW999" s="14"/>
      <c r="ULX999" s="14"/>
      <c r="ULY999" s="14"/>
      <c r="ULZ999" s="14"/>
      <c r="UMA999" s="14"/>
      <c r="UMB999" s="14"/>
      <c r="UMC999" s="14"/>
      <c r="UMD999" s="14"/>
      <c r="UME999" s="14"/>
      <c r="UMF999" s="14"/>
      <c r="UMG999" s="14"/>
      <c r="UMH999" s="14"/>
      <c r="UMI999" s="14"/>
      <c r="UMJ999" s="14"/>
      <c r="UMK999" s="14"/>
      <c r="UML999" s="14"/>
      <c r="UMM999" s="14"/>
      <c r="UMN999" s="14"/>
      <c r="UMO999" s="14"/>
      <c r="UMP999" s="14"/>
      <c r="UMQ999" s="14"/>
      <c r="UMR999" s="14"/>
      <c r="UMS999" s="14"/>
      <c r="UMT999" s="14"/>
      <c r="UMU999" s="14"/>
      <c r="UMV999" s="14"/>
      <c r="UMW999" s="14"/>
      <c r="UMX999" s="14"/>
      <c r="UMY999" s="14"/>
      <c r="UMZ999" s="14"/>
      <c r="UNA999" s="14"/>
      <c r="UNB999" s="14"/>
      <c r="UNC999" s="14"/>
      <c r="UND999" s="14"/>
      <c r="UNE999" s="14"/>
      <c r="UNF999" s="14"/>
      <c r="UNG999" s="14"/>
      <c r="UNH999" s="14"/>
      <c r="UNI999" s="14"/>
      <c r="UNJ999" s="14"/>
      <c r="UNK999" s="14"/>
      <c r="UNL999" s="14"/>
      <c r="UNM999" s="14"/>
      <c r="UNN999" s="14"/>
      <c r="UNO999" s="14"/>
      <c r="UNP999" s="14"/>
      <c r="UNQ999" s="14"/>
      <c r="UNR999" s="14"/>
      <c r="UNS999" s="14"/>
      <c r="UNT999" s="14"/>
      <c r="UNU999" s="14"/>
      <c r="UNV999" s="14"/>
      <c r="UNW999" s="14"/>
      <c r="UNX999" s="14"/>
      <c r="UNY999" s="14"/>
      <c r="UNZ999" s="14"/>
      <c r="UOA999" s="14"/>
      <c r="UOB999" s="14"/>
      <c r="UOC999" s="14"/>
      <c r="UOD999" s="14"/>
      <c r="UOE999" s="14"/>
      <c r="UOF999" s="14"/>
      <c r="UOG999" s="14"/>
      <c r="UOH999" s="14"/>
      <c r="UOI999" s="14"/>
      <c r="UOJ999" s="14"/>
      <c r="UOK999" s="14"/>
      <c r="UOL999" s="14"/>
      <c r="UOM999" s="14"/>
      <c r="UON999" s="14"/>
      <c r="UOO999" s="14"/>
      <c r="UOP999" s="14"/>
      <c r="UOQ999" s="14"/>
      <c r="UOR999" s="14"/>
      <c r="UOS999" s="14"/>
      <c r="UOT999" s="14"/>
      <c r="UOU999" s="14"/>
      <c r="UOV999" s="14"/>
      <c r="UOW999" s="14"/>
      <c r="UOX999" s="14"/>
      <c r="UOY999" s="14"/>
      <c r="UOZ999" s="14"/>
      <c r="UPA999" s="14"/>
      <c r="UPB999" s="14"/>
      <c r="UPC999" s="14"/>
      <c r="UPD999" s="14"/>
      <c r="UPE999" s="14"/>
      <c r="UPF999" s="14"/>
      <c r="UPG999" s="14"/>
      <c r="UPH999" s="14"/>
      <c r="UPI999" s="14"/>
      <c r="UPJ999" s="14"/>
      <c r="UPK999" s="14"/>
      <c r="UPL999" s="14"/>
      <c r="UPM999" s="14"/>
      <c r="UPN999" s="14"/>
      <c r="UPO999" s="14"/>
      <c r="UPP999" s="14"/>
      <c r="UPQ999" s="14"/>
      <c r="UPR999" s="14"/>
      <c r="UPS999" s="14"/>
      <c r="UPT999" s="14"/>
      <c r="UPU999" s="14"/>
      <c r="UPV999" s="14"/>
      <c r="UPW999" s="14"/>
      <c r="UPX999" s="14"/>
      <c r="UPY999" s="14"/>
      <c r="UPZ999" s="14"/>
      <c r="UQA999" s="14"/>
      <c r="UQB999" s="14"/>
      <c r="UQC999" s="14"/>
      <c r="UQD999" s="14"/>
      <c r="UQE999" s="14"/>
      <c r="UQF999" s="14"/>
      <c r="UQG999" s="14"/>
      <c r="UQH999" s="14"/>
      <c r="UQI999" s="14"/>
      <c r="UQJ999" s="14"/>
      <c r="UQK999" s="14"/>
      <c r="UQL999" s="14"/>
      <c r="UQM999" s="14"/>
      <c r="UQN999" s="14"/>
      <c r="UQO999" s="14"/>
      <c r="UQP999" s="14"/>
      <c r="UQQ999" s="14"/>
      <c r="UQR999" s="14"/>
      <c r="UQS999" s="14"/>
      <c r="UQT999" s="14"/>
      <c r="UQU999" s="14"/>
      <c r="UQV999" s="14"/>
      <c r="UQW999" s="14"/>
      <c r="UQX999" s="14"/>
      <c r="UQY999" s="14"/>
      <c r="UQZ999" s="14"/>
      <c r="URA999" s="14"/>
      <c r="URB999" s="14"/>
      <c r="URC999" s="14"/>
      <c r="URD999" s="14"/>
      <c r="URE999" s="14"/>
      <c r="URF999" s="14"/>
      <c r="URG999" s="14"/>
      <c r="URH999" s="14"/>
      <c r="URI999" s="14"/>
      <c r="URJ999" s="14"/>
      <c r="URK999" s="14"/>
      <c r="URL999" s="14"/>
      <c r="URM999" s="14"/>
      <c r="URN999" s="14"/>
      <c r="URO999" s="14"/>
      <c r="URP999" s="14"/>
      <c r="URQ999" s="14"/>
      <c r="URR999" s="14"/>
      <c r="URS999" s="14"/>
      <c r="URT999" s="14"/>
      <c r="URU999" s="14"/>
      <c r="URV999" s="14"/>
      <c r="URW999" s="14"/>
      <c r="URX999" s="14"/>
      <c r="URY999" s="14"/>
      <c r="URZ999" s="14"/>
      <c r="USA999" s="14"/>
      <c r="USB999" s="14"/>
      <c r="USC999" s="14"/>
      <c r="USD999" s="14"/>
      <c r="USE999" s="14"/>
      <c r="USF999" s="14"/>
      <c r="USG999" s="14"/>
      <c r="USH999" s="14"/>
      <c r="USI999" s="14"/>
      <c r="USJ999" s="14"/>
      <c r="USK999" s="14"/>
      <c r="USL999" s="14"/>
      <c r="USM999" s="14"/>
      <c r="USN999" s="14"/>
      <c r="USO999" s="14"/>
      <c r="USP999" s="14"/>
      <c r="USQ999" s="14"/>
      <c r="USR999" s="14"/>
      <c r="USS999" s="14"/>
      <c r="UST999" s="14"/>
      <c r="USU999" s="14"/>
      <c r="USV999" s="14"/>
      <c r="USW999" s="14"/>
      <c r="USX999" s="14"/>
      <c r="USY999" s="14"/>
      <c r="USZ999" s="14"/>
      <c r="UTA999" s="14"/>
      <c r="UTB999" s="14"/>
      <c r="UTC999" s="14"/>
      <c r="UTD999" s="14"/>
      <c r="UTE999" s="14"/>
      <c r="UTF999" s="14"/>
      <c r="UTG999" s="14"/>
      <c r="UTH999" s="14"/>
      <c r="UTI999" s="14"/>
      <c r="UTJ999" s="14"/>
      <c r="UTK999" s="14"/>
      <c r="UTL999" s="14"/>
      <c r="UTM999" s="14"/>
      <c r="UTN999" s="14"/>
      <c r="UTO999" s="14"/>
      <c r="UTP999" s="14"/>
      <c r="UTQ999" s="14"/>
      <c r="UTR999" s="14"/>
      <c r="UTS999" s="14"/>
      <c r="UTT999" s="14"/>
      <c r="UTU999" s="14"/>
      <c r="UTV999" s="14"/>
      <c r="UTW999" s="14"/>
      <c r="UTX999" s="14"/>
      <c r="UTY999" s="14"/>
      <c r="UTZ999" s="14"/>
      <c r="UUA999" s="14"/>
      <c r="UUB999" s="14"/>
      <c r="UUC999" s="14"/>
      <c r="UUD999" s="14"/>
      <c r="UUE999" s="14"/>
      <c r="UUF999" s="14"/>
      <c r="UUG999" s="14"/>
      <c r="UUH999" s="14"/>
      <c r="UUI999" s="14"/>
      <c r="UUJ999" s="14"/>
      <c r="UUK999" s="14"/>
      <c r="UUL999" s="14"/>
      <c r="UUM999" s="14"/>
      <c r="UUN999" s="14"/>
      <c r="UUO999" s="14"/>
      <c r="UUP999" s="14"/>
      <c r="UUQ999" s="14"/>
      <c r="UUR999" s="14"/>
      <c r="UUS999" s="14"/>
      <c r="UUT999" s="14"/>
      <c r="UUU999" s="14"/>
      <c r="UUV999" s="14"/>
      <c r="UUW999" s="14"/>
      <c r="UUX999" s="14"/>
      <c r="UUY999" s="14"/>
      <c r="UUZ999" s="14"/>
      <c r="UVA999" s="14"/>
      <c r="UVB999" s="14"/>
      <c r="UVC999" s="14"/>
      <c r="UVD999" s="14"/>
      <c r="UVE999" s="14"/>
      <c r="UVF999" s="14"/>
      <c r="UVG999" s="14"/>
      <c r="UVH999" s="14"/>
      <c r="UVI999" s="14"/>
      <c r="UVJ999" s="14"/>
      <c r="UVK999" s="14"/>
      <c r="UVL999" s="14"/>
      <c r="UVM999" s="14"/>
      <c r="UVN999" s="14"/>
      <c r="UVO999" s="14"/>
      <c r="UVP999" s="14"/>
      <c r="UVQ999" s="14"/>
      <c r="UVR999" s="14"/>
      <c r="UVS999" s="14"/>
      <c r="UVT999" s="14"/>
      <c r="UVU999" s="14"/>
      <c r="UVV999" s="14"/>
      <c r="UVW999" s="14"/>
      <c r="UVX999" s="14"/>
      <c r="UVY999" s="14"/>
      <c r="UVZ999" s="14"/>
      <c r="UWA999" s="14"/>
      <c r="UWB999" s="14"/>
      <c r="UWC999" s="14"/>
      <c r="UWD999" s="14"/>
      <c r="UWE999" s="14"/>
      <c r="UWF999" s="14"/>
      <c r="UWG999" s="14"/>
      <c r="UWH999" s="14"/>
      <c r="UWI999" s="14"/>
      <c r="UWJ999" s="14"/>
      <c r="UWK999" s="14"/>
      <c r="UWL999" s="14"/>
      <c r="UWM999" s="14"/>
      <c r="UWN999" s="14"/>
      <c r="UWO999" s="14"/>
      <c r="UWP999" s="14"/>
      <c r="UWQ999" s="14"/>
      <c r="UWR999" s="14"/>
      <c r="UWS999" s="14"/>
      <c r="UWT999" s="14"/>
      <c r="UWU999" s="14"/>
      <c r="UWV999" s="14"/>
      <c r="UWW999" s="14"/>
      <c r="UWX999" s="14"/>
      <c r="UWY999" s="14"/>
      <c r="UWZ999" s="14"/>
      <c r="UXA999" s="14"/>
      <c r="UXB999" s="14"/>
      <c r="UXC999" s="14"/>
      <c r="UXD999" s="14"/>
      <c r="UXE999" s="14"/>
      <c r="UXF999" s="14"/>
      <c r="UXG999" s="14"/>
      <c r="UXH999" s="14"/>
      <c r="UXI999" s="14"/>
      <c r="UXJ999" s="14"/>
      <c r="UXK999" s="14"/>
      <c r="UXL999" s="14"/>
      <c r="UXM999" s="14"/>
      <c r="UXN999" s="14"/>
      <c r="UXO999" s="14"/>
      <c r="UXP999" s="14"/>
      <c r="UXQ999" s="14"/>
      <c r="UXR999" s="14"/>
      <c r="UXS999" s="14"/>
      <c r="UXT999" s="14"/>
      <c r="UXU999" s="14"/>
      <c r="UXV999" s="14"/>
      <c r="UXW999" s="14"/>
      <c r="UXX999" s="14"/>
      <c r="UXY999" s="14"/>
      <c r="UXZ999" s="14"/>
      <c r="UYA999" s="14"/>
      <c r="UYB999" s="14"/>
      <c r="UYC999" s="14"/>
      <c r="UYD999" s="14"/>
      <c r="UYE999" s="14"/>
      <c r="UYF999" s="14"/>
      <c r="UYG999" s="14"/>
      <c r="UYH999" s="14"/>
      <c r="UYI999" s="14"/>
      <c r="UYJ999" s="14"/>
      <c r="UYK999" s="14"/>
      <c r="UYL999" s="14"/>
      <c r="UYM999" s="14"/>
      <c r="UYN999" s="14"/>
      <c r="UYO999" s="14"/>
      <c r="UYP999" s="14"/>
      <c r="UYQ999" s="14"/>
      <c r="UYR999" s="14"/>
      <c r="UYS999" s="14"/>
      <c r="UYT999" s="14"/>
      <c r="UYU999" s="14"/>
      <c r="UYV999" s="14"/>
      <c r="UYW999" s="14"/>
      <c r="UYX999" s="14"/>
      <c r="UYY999" s="14"/>
      <c r="UYZ999" s="14"/>
      <c r="UZA999" s="14"/>
      <c r="UZB999" s="14"/>
      <c r="UZC999" s="14"/>
      <c r="UZD999" s="14"/>
      <c r="UZE999" s="14"/>
      <c r="UZF999" s="14"/>
      <c r="UZG999" s="14"/>
      <c r="UZH999" s="14"/>
      <c r="UZI999" s="14"/>
      <c r="UZJ999" s="14"/>
      <c r="UZK999" s="14"/>
      <c r="UZL999" s="14"/>
      <c r="UZM999" s="14"/>
      <c r="UZN999" s="14"/>
      <c r="UZO999" s="14"/>
      <c r="UZP999" s="14"/>
      <c r="UZQ999" s="14"/>
      <c r="UZR999" s="14"/>
      <c r="UZS999" s="14"/>
      <c r="UZT999" s="14"/>
      <c r="UZU999" s="14"/>
      <c r="UZV999" s="14"/>
      <c r="UZW999" s="14"/>
      <c r="UZX999" s="14"/>
      <c r="UZY999" s="14"/>
      <c r="UZZ999" s="14"/>
      <c r="VAA999" s="14"/>
      <c r="VAB999" s="14"/>
      <c r="VAC999" s="14"/>
      <c r="VAD999" s="14"/>
      <c r="VAE999" s="14"/>
      <c r="VAF999" s="14"/>
      <c r="VAG999" s="14"/>
      <c r="VAH999" s="14"/>
      <c r="VAI999" s="14"/>
      <c r="VAJ999" s="14"/>
      <c r="VAK999" s="14"/>
      <c r="VAL999" s="14"/>
      <c r="VAM999" s="14"/>
      <c r="VAN999" s="14"/>
      <c r="VAO999" s="14"/>
      <c r="VAP999" s="14"/>
      <c r="VAQ999" s="14"/>
      <c r="VAR999" s="14"/>
      <c r="VAS999" s="14"/>
      <c r="VAT999" s="14"/>
      <c r="VAU999" s="14"/>
      <c r="VAV999" s="14"/>
      <c r="VAW999" s="14"/>
      <c r="VAX999" s="14"/>
      <c r="VAY999" s="14"/>
      <c r="VAZ999" s="14"/>
      <c r="VBA999" s="14"/>
      <c r="VBB999" s="14"/>
      <c r="VBC999" s="14"/>
      <c r="VBD999" s="14"/>
      <c r="VBE999" s="14"/>
      <c r="VBF999" s="14"/>
      <c r="VBG999" s="14"/>
      <c r="VBH999" s="14"/>
      <c r="VBI999" s="14"/>
      <c r="VBJ999" s="14"/>
      <c r="VBK999" s="14"/>
      <c r="VBL999" s="14"/>
      <c r="VBM999" s="14"/>
      <c r="VBN999" s="14"/>
      <c r="VBO999" s="14"/>
      <c r="VBP999" s="14"/>
      <c r="VBQ999" s="14"/>
      <c r="VBR999" s="14"/>
      <c r="VBS999" s="14"/>
      <c r="VBT999" s="14"/>
      <c r="VBU999" s="14"/>
      <c r="VBV999" s="14"/>
      <c r="VBW999" s="14"/>
      <c r="VBX999" s="14"/>
      <c r="VBY999" s="14"/>
      <c r="VBZ999" s="14"/>
      <c r="VCA999" s="14"/>
      <c r="VCB999" s="14"/>
      <c r="VCC999" s="14"/>
      <c r="VCD999" s="14"/>
      <c r="VCE999" s="14"/>
      <c r="VCF999" s="14"/>
      <c r="VCG999" s="14"/>
      <c r="VCH999" s="14"/>
      <c r="VCI999" s="14"/>
      <c r="VCJ999" s="14"/>
      <c r="VCK999" s="14"/>
      <c r="VCL999" s="14"/>
      <c r="VCM999" s="14"/>
      <c r="VCN999" s="14"/>
      <c r="VCO999" s="14"/>
      <c r="VCP999" s="14"/>
      <c r="VCQ999" s="14"/>
      <c r="VCR999" s="14"/>
      <c r="VCS999" s="14"/>
      <c r="VCT999" s="14"/>
      <c r="VCU999" s="14"/>
      <c r="VCV999" s="14"/>
      <c r="VCW999" s="14"/>
      <c r="VCX999" s="14"/>
      <c r="VCY999" s="14"/>
      <c r="VCZ999" s="14"/>
      <c r="VDA999" s="14"/>
      <c r="VDB999" s="14"/>
      <c r="VDC999" s="14"/>
      <c r="VDD999" s="14"/>
      <c r="VDE999" s="14"/>
      <c r="VDF999" s="14"/>
      <c r="VDG999" s="14"/>
      <c r="VDH999" s="14"/>
      <c r="VDI999" s="14"/>
      <c r="VDJ999" s="14"/>
      <c r="VDK999" s="14"/>
      <c r="VDL999" s="14"/>
      <c r="VDM999" s="14"/>
      <c r="VDN999" s="14"/>
      <c r="VDO999" s="14"/>
      <c r="VDP999" s="14"/>
      <c r="VDQ999" s="14"/>
      <c r="VDR999" s="14"/>
      <c r="VDS999" s="14"/>
      <c r="VDT999" s="14"/>
      <c r="VDU999" s="14"/>
      <c r="VDV999" s="14"/>
      <c r="VDW999" s="14"/>
      <c r="VDX999" s="14"/>
      <c r="VDY999" s="14"/>
      <c r="VDZ999" s="14"/>
      <c r="VEA999" s="14"/>
      <c r="VEB999" s="14"/>
      <c r="VEC999" s="14"/>
      <c r="VED999" s="14"/>
      <c r="VEE999" s="14"/>
      <c r="VEF999" s="14"/>
      <c r="VEG999" s="14"/>
      <c r="VEH999" s="14"/>
      <c r="VEI999" s="14"/>
      <c r="VEJ999" s="14"/>
      <c r="VEK999" s="14"/>
      <c r="VEL999" s="14"/>
      <c r="VEM999" s="14"/>
      <c r="VEN999" s="14"/>
      <c r="VEO999" s="14"/>
      <c r="VEP999" s="14"/>
      <c r="VEQ999" s="14"/>
      <c r="VER999" s="14"/>
      <c r="VES999" s="14"/>
      <c r="VET999" s="14"/>
      <c r="VEU999" s="14"/>
      <c r="VEV999" s="14"/>
      <c r="VEW999" s="14"/>
      <c r="VEX999" s="14"/>
      <c r="VEY999" s="14"/>
      <c r="VEZ999" s="14"/>
      <c r="VFA999" s="14"/>
      <c r="VFB999" s="14"/>
      <c r="VFC999" s="14"/>
      <c r="VFD999" s="14"/>
      <c r="VFE999" s="14"/>
      <c r="VFF999" s="14"/>
      <c r="VFG999" s="14"/>
      <c r="VFH999" s="14"/>
      <c r="VFI999" s="14"/>
      <c r="VFJ999" s="14"/>
      <c r="VFK999" s="14"/>
      <c r="VFL999" s="14"/>
      <c r="VFM999" s="14"/>
      <c r="VFN999" s="14"/>
      <c r="VFO999" s="14"/>
      <c r="VFP999" s="14"/>
      <c r="VFQ999" s="14"/>
      <c r="VFR999" s="14"/>
      <c r="VFS999" s="14"/>
      <c r="VFT999" s="14"/>
      <c r="VFU999" s="14"/>
      <c r="VFV999" s="14"/>
      <c r="VFW999" s="14"/>
      <c r="VFX999" s="14"/>
      <c r="VFY999" s="14"/>
      <c r="VFZ999" s="14"/>
      <c r="VGA999" s="14"/>
      <c r="VGB999" s="14"/>
      <c r="VGC999" s="14"/>
      <c r="VGD999" s="14"/>
      <c r="VGE999" s="14"/>
      <c r="VGF999" s="14"/>
      <c r="VGG999" s="14"/>
      <c r="VGH999" s="14"/>
      <c r="VGI999" s="14"/>
      <c r="VGJ999" s="14"/>
      <c r="VGK999" s="14"/>
      <c r="VGL999" s="14"/>
      <c r="VGM999" s="14"/>
      <c r="VGN999" s="14"/>
      <c r="VGO999" s="14"/>
      <c r="VGP999" s="14"/>
      <c r="VGQ999" s="14"/>
      <c r="VGR999" s="14"/>
      <c r="VGS999" s="14"/>
      <c r="VGT999" s="14"/>
      <c r="VGU999" s="14"/>
      <c r="VGV999" s="14"/>
      <c r="VGW999" s="14"/>
      <c r="VGX999" s="14"/>
      <c r="VGY999" s="14"/>
      <c r="VGZ999" s="14"/>
      <c r="VHA999" s="14"/>
      <c r="VHB999" s="14"/>
      <c r="VHC999" s="14"/>
      <c r="VHD999" s="14"/>
      <c r="VHE999" s="14"/>
      <c r="VHF999" s="14"/>
      <c r="VHG999" s="14"/>
      <c r="VHH999" s="14"/>
      <c r="VHI999" s="14"/>
      <c r="VHJ999" s="14"/>
      <c r="VHK999" s="14"/>
      <c r="VHL999" s="14"/>
      <c r="VHM999" s="14"/>
      <c r="VHN999" s="14"/>
      <c r="VHO999" s="14"/>
      <c r="VHP999" s="14"/>
      <c r="VHQ999" s="14"/>
      <c r="VHR999" s="14"/>
      <c r="VHS999" s="14"/>
      <c r="VHT999" s="14"/>
      <c r="VHU999" s="14"/>
      <c r="VHV999" s="14"/>
      <c r="VHW999" s="14"/>
      <c r="VHX999" s="14"/>
      <c r="VHY999" s="14"/>
      <c r="VHZ999" s="14"/>
      <c r="VIA999" s="14"/>
      <c r="VIB999" s="14"/>
      <c r="VIC999" s="14"/>
      <c r="VID999" s="14"/>
      <c r="VIE999" s="14"/>
      <c r="VIF999" s="14"/>
      <c r="VIG999" s="14"/>
      <c r="VIH999" s="14"/>
      <c r="VII999" s="14"/>
      <c r="VIJ999" s="14"/>
      <c r="VIK999" s="14"/>
      <c r="VIL999" s="14"/>
      <c r="VIM999" s="14"/>
      <c r="VIN999" s="14"/>
      <c r="VIO999" s="14"/>
      <c r="VIP999" s="14"/>
      <c r="VIQ999" s="14"/>
      <c r="VIR999" s="14"/>
      <c r="VIS999" s="14"/>
      <c r="VIT999" s="14"/>
      <c r="VIU999" s="14"/>
      <c r="VIV999" s="14"/>
      <c r="VIW999" s="14"/>
      <c r="VIX999" s="14"/>
      <c r="VIY999" s="14"/>
      <c r="VIZ999" s="14"/>
      <c r="VJA999" s="14"/>
      <c r="VJB999" s="14"/>
      <c r="VJC999" s="14"/>
      <c r="VJD999" s="14"/>
      <c r="VJE999" s="14"/>
      <c r="VJF999" s="14"/>
      <c r="VJG999" s="14"/>
      <c r="VJH999" s="14"/>
      <c r="VJI999" s="14"/>
      <c r="VJJ999" s="14"/>
      <c r="VJK999" s="14"/>
      <c r="VJL999" s="14"/>
      <c r="VJM999" s="14"/>
      <c r="VJN999" s="14"/>
      <c r="VJO999" s="14"/>
      <c r="VJP999" s="14"/>
      <c r="VJQ999" s="14"/>
      <c r="VJR999" s="14"/>
      <c r="VJS999" s="14"/>
      <c r="VJT999" s="14"/>
      <c r="VJU999" s="14"/>
      <c r="VJV999" s="14"/>
      <c r="VJW999" s="14"/>
      <c r="VJX999" s="14"/>
      <c r="VJY999" s="14"/>
      <c r="VJZ999" s="14"/>
      <c r="VKA999" s="14"/>
      <c r="VKB999" s="14"/>
      <c r="VKC999" s="14"/>
      <c r="VKD999" s="14"/>
      <c r="VKE999" s="14"/>
      <c r="VKF999" s="14"/>
      <c r="VKG999" s="14"/>
      <c r="VKH999" s="14"/>
      <c r="VKI999" s="14"/>
      <c r="VKJ999" s="14"/>
      <c r="VKK999" s="14"/>
      <c r="VKL999" s="14"/>
      <c r="VKM999" s="14"/>
      <c r="VKN999" s="14"/>
      <c r="VKO999" s="14"/>
      <c r="VKP999" s="14"/>
      <c r="VKQ999" s="14"/>
      <c r="VKR999" s="14"/>
      <c r="VKS999" s="14"/>
      <c r="VKT999" s="14"/>
      <c r="VKU999" s="14"/>
      <c r="VKV999" s="14"/>
      <c r="VKW999" s="14"/>
      <c r="VKX999" s="14"/>
      <c r="VKY999" s="14"/>
      <c r="VKZ999" s="14"/>
      <c r="VLA999" s="14"/>
      <c r="VLB999" s="14"/>
      <c r="VLC999" s="14"/>
      <c r="VLD999" s="14"/>
      <c r="VLE999" s="14"/>
      <c r="VLF999" s="14"/>
      <c r="VLG999" s="14"/>
      <c r="VLH999" s="14"/>
      <c r="VLI999" s="14"/>
      <c r="VLJ999" s="14"/>
      <c r="VLK999" s="14"/>
      <c r="VLL999" s="14"/>
      <c r="VLM999" s="14"/>
      <c r="VLN999" s="14"/>
      <c r="VLO999" s="14"/>
      <c r="VLP999" s="14"/>
      <c r="VLQ999" s="14"/>
      <c r="VLR999" s="14"/>
      <c r="VLS999" s="14"/>
      <c r="VLT999" s="14"/>
      <c r="VLU999" s="14"/>
      <c r="VLV999" s="14"/>
      <c r="VLW999" s="14"/>
      <c r="VLX999" s="14"/>
      <c r="VLY999" s="14"/>
      <c r="VLZ999" s="14"/>
      <c r="VMA999" s="14"/>
      <c r="VMB999" s="14"/>
      <c r="VMC999" s="14"/>
      <c r="VMD999" s="14"/>
      <c r="VME999" s="14"/>
      <c r="VMF999" s="14"/>
      <c r="VMG999" s="14"/>
      <c r="VMH999" s="14"/>
      <c r="VMI999" s="14"/>
      <c r="VMJ999" s="14"/>
      <c r="VMK999" s="14"/>
      <c r="VML999" s="14"/>
      <c r="VMM999" s="14"/>
      <c r="VMN999" s="14"/>
      <c r="VMO999" s="14"/>
      <c r="VMP999" s="14"/>
      <c r="VMQ999" s="14"/>
      <c r="VMR999" s="14"/>
      <c r="VMS999" s="14"/>
      <c r="VMT999" s="14"/>
      <c r="VMU999" s="14"/>
      <c r="VMV999" s="14"/>
      <c r="VMW999" s="14"/>
      <c r="VMX999" s="14"/>
      <c r="VMY999" s="14"/>
      <c r="VMZ999" s="14"/>
      <c r="VNA999" s="14"/>
      <c r="VNB999" s="14"/>
      <c r="VNC999" s="14"/>
      <c r="VND999" s="14"/>
      <c r="VNE999" s="14"/>
      <c r="VNF999" s="14"/>
      <c r="VNG999" s="14"/>
      <c r="VNH999" s="14"/>
      <c r="VNI999" s="14"/>
      <c r="VNJ999" s="14"/>
      <c r="VNK999" s="14"/>
      <c r="VNL999" s="14"/>
      <c r="VNM999" s="14"/>
      <c r="VNN999" s="14"/>
      <c r="VNO999" s="14"/>
      <c r="VNP999" s="14"/>
      <c r="VNQ999" s="14"/>
      <c r="VNR999" s="14"/>
      <c r="VNS999" s="14"/>
      <c r="VNT999" s="14"/>
      <c r="VNU999" s="14"/>
      <c r="VNV999" s="14"/>
      <c r="VNW999" s="14"/>
      <c r="VNX999" s="14"/>
      <c r="VNY999" s="14"/>
      <c r="VNZ999" s="14"/>
      <c r="VOA999" s="14"/>
      <c r="VOB999" s="14"/>
      <c r="VOC999" s="14"/>
      <c r="VOD999" s="14"/>
      <c r="VOE999" s="14"/>
      <c r="VOF999" s="14"/>
      <c r="VOG999" s="14"/>
      <c r="VOH999" s="14"/>
      <c r="VOI999" s="14"/>
      <c r="VOJ999" s="14"/>
      <c r="VOK999" s="14"/>
      <c r="VOL999" s="14"/>
      <c r="VOM999" s="14"/>
      <c r="VON999" s="14"/>
      <c r="VOO999" s="14"/>
      <c r="VOP999" s="14"/>
      <c r="VOQ999" s="14"/>
      <c r="VOR999" s="14"/>
      <c r="VOS999" s="14"/>
      <c r="VOT999" s="14"/>
      <c r="VOU999" s="14"/>
      <c r="VOV999" s="14"/>
      <c r="VOW999" s="14"/>
      <c r="VOX999" s="14"/>
      <c r="VOY999" s="14"/>
      <c r="VOZ999" s="14"/>
      <c r="VPA999" s="14"/>
      <c r="VPB999" s="14"/>
      <c r="VPC999" s="14"/>
      <c r="VPD999" s="14"/>
      <c r="VPE999" s="14"/>
      <c r="VPF999" s="14"/>
      <c r="VPG999" s="14"/>
      <c r="VPH999" s="14"/>
      <c r="VPI999" s="14"/>
      <c r="VPJ999" s="14"/>
      <c r="VPK999" s="14"/>
      <c r="VPL999" s="14"/>
      <c r="VPM999" s="14"/>
      <c r="VPN999" s="14"/>
      <c r="VPO999" s="14"/>
      <c r="VPP999" s="14"/>
      <c r="VPQ999" s="14"/>
      <c r="VPR999" s="14"/>
      <c r="VPS999" s="14"/>
      <c r="VPT999" s="14"/>
      <c r="VPU999" s="14"/>
      <c r="VPV999" s="14"/>
      <c r="VPW999" s="14"/>
      <c r="VPX999" s="14"/>
      <c r="VPY999" s="14"/>
      <c r="VPZ999" s="14"/>
      <c r="VQA999" s="14"/>
      <c r="VQB999" s="14"/>
      <c r="VQC999" s="14"/>
      <c r="VQD999" s="14"/>
      <c r="VQE999" s="14"/>
      <c r="VQF999" s="14"/>
      <c r="VQG999" s="14"/>
      <c r="VQH999" s="14"/>
      <c r="VQI999" s="14"/>
      <c r="VQJ999" s="14"/>
      <c r="VQK999" s="14"/>
      <c r="VQL999" s="14"/>
      <c r="VQM999" s="14"/>
      <c r="VQN999" s="14"/>
      <c r="VQO999" s="14"/>
      <c r="VQP999" s="14"/>
      <c r="VQQ999" s="14"/>
      <c r="VQR999" s="14"/>
      <c r="VQS999" s="14"/>
      <c r="VQT999" s="14"/>
      <c r="VQU999" s="14"/>
      <c r="VQV999" s="14"/>
      <c r="VQW999" s="14"/>
      <c r="VQX999" s="14"/>
      <c r="VQY999" s="14"/>
      <c r="VQZ999" s="14"/>
      <c r="VRA999" s="14"/>
      <c r="VRB999" s="14"/>
      <c r="VRC999" s="14"/>
      <c r="VRD999" s="14"/>
      <c r="VRE999" s="14"/>
      <c r="VRF999" s="14"/>
      <c r="VRG999" s="14"/>
      <c r="VRH999" s="14"/>
      <c r="VRI999" s="14"/>
      <c r="VRJ999" s="14"/>
      <c r="VRK999" s="14"/>
      <c r="VRL999" s="14"/>
      <c r="VRM999" s="14"/>
      <c r="VRN999" s="14"/>
      <c r="VRO999" s="14"/>
      <c r="VRP999" s="14"/>
      <c r="VRQ999" s="14"/>
      <c r="VRR999" s="14"/>
      <c r="VRS999" s="14"/>
      <c r="VRT999" s="14"/>
      <c r="VRU999" s="14"/>
      <c r="VRV999" s="14"/>
      <c r="VRW999" s="14"/>
      <c r="VRX999" s="14"/>
      <c r="VRY999" s="14"/>
      <c r="VRZ999" s="14"/>
      <c r="VSA999" s="14"/>
      <c r="VSB999" s="14"/>
      <c r="VSC999" s="14"/>
      <c r="VSD999" s="14"/>
      <c r="VSE999" s="14"/>
      <c r="VSF999" s="14"/>
      <c r="VSG999" s="14"/>
      <c r="VSH999" s="14"/>
      <c r="VSI999" s="14"/>
      <c r="VSJ999" s="14"/>
      <c r="VSK999" s="14"/>
      <c r="VSL999" s="14"/>
      <c r="VSM999" s="14"/>
      <c r="VSN999" s="14"/>
      <c r="VSO999" s="14"/>
      <c r="VSP999" s="14"/>
      <c r="VSQ999" s="14"/>
      <c r="VSR999" s="14"/>
      <c r="VSS999" s="14"/>
      <c r="VST999" s="14"/>
      <c r="VSU999" s="14"/>
      <c r="VSV999" s="14"/>
      <c r="VSW999" s="14"/>
      <c r="VSX999" s="14"/>
      <c r="VSY999" s="14"/>
      <c r="VSZ999" s="14"/>
      <c r="VTA999" s="14"/>
      <c r="VTB999" s="14"/>
      <c r="VTC999" s="14"/>
      <c r="VTD999" s="14"/>
      <c r="VTE999" s="14"/>
      <c r="VTF999" s="14"/>
      <c r="VTG999" s="14"/>
      <c r="VTH999" s="14"/>
      <c r="VTI999" s="14"/>
      <c r="VTJ999" s="14"/>
      <c r="VTK999" s="14"/>
      <c r="VTL999" s="14"/>
      <c r="VTM999" s="14"/>
      <c r="VTN999" s="14"/>
      <c r="VTO999" s="14"/>
      <c r="VTP999" s="14"/>
      <c r="VTQ999" s="14"/>
      <c r="VTR999" s="14"/>
      <c r="VTS999" s="14"/>
      <c r="VTT999" s="14"/>
      <c r="VTU999" s="14"/>
      <c r="VTV999" s="14"/>
      <c r="VTW999" s="14"/>
      <c r="VTX999" s="14"/>
      <c r="VTY999" s="14"/>
      <c r="VTZ999" s="14"/>
      <c r="VUA999" s="14"/>
      <c r="VUB999" s="14"/>
      <c r="VUC999" s="14"/>
      <c r="VUD999" s="14"/>
      <c r="VUE999" s="14"/>
      <c r="VUF999" s="14"/>
      <c r="VUG999" s="14"/>
      <c r="VUH999" s="14"/>
      <c r="VUI999" s="14"/>
      <c r="VUJ999" s="14"/>
      <c r="VUK999" s="14"/>
      <c r="VUL999" s="14"/>
      <c r="VUM999" s="14"/>
      <c r="VUN999" s="14"/>
      <c r="VUO999" s="14"/>
      <c r="VUP999" s="14"/>
      <c r="VUQ999" s="14"/>
      <c r="VUR999" s="14"/>
      <c r="VUS999" s="14"/>
      <c r="VUT999" s="14"/>
      <c r="VUU999" s="14"/>
      <c r="VUV999" s="14"/>
      <c r="VUW999" s="14"/>
      <c r="VUX999" s="14"/>
      <c r="VUY999" s="14"/>
      <c r="VUZ999" s="14"/>
      <c r="VVA999" s="14"/>
      <c r="VVB999" s="14"/>
      <c r="VVC999" s="14"/>
      <c r="VVD999" s="14"/>
      <c r="VVE999" s="14"/>
      <c r="VVF999" s="14"/>
      <c r="VVG999" s="14"/>
      <c r="VVH999" s="14"/>
      <c r="VVI999" s="14"/>
      <c r="VVJ999" s="14"/>
      <c r="VVK999" s="14"/>
      <c r="VVL999" s="14"/>
      <c r="VVM999" s="14"/>
      <c r="VVN999" s="14"/>
      <c r="VVO999" s="14"/>
      <c r="VVP999" s="14"/>
      <c r="VVQ999" s="14"/>
      <c r="VVR999" s="14"/>
      <c r="VVS999" s="14"/>
      <c r="VVT999" s="14"/>
      <c r="VVU999" s="14"/>
      <c r="VVV999" s="14"/>
      <c r="VVW999" s="14"/>
      <c r="VVX999" s="14"/>
      <c r="VVY999" s="14"/>
      <c r="VVZ999" s="14"/>
      <c r="VWA999" s="14"/>
      <c r="VWB999" s="14"/>
      <c r="VWC999" s="14"/>
      <c r="VWD999" s="14"/>
      <c r="VWE999" s="14"/>
      <c r="VWF999" s="14"/>
      <c r="VWG999" s="14"/>
      <c r="VWH999" s="14"/>
      <c r="VWI999" s="14"/>
      <c r="VWJ999" s="14"/>
      <c r="VWK999" s="14"/>
      <c r="VWL999" s="14"/>
      <c r="VWM999" s="14"/>
      <c r="VWN999" s="14"/>
      <c r="VWO999" s="14"/>
      <c r="VWP999" s="14"/>
      <c r="VWQ999" s="14"/>
      <c r="VWR999" s="14"/>
      <c r="VWS999" s="14"/>
      <c r="VWT999" s="14"/>
      <c r="VWU999" s="14"/>
      <c r="VWV999" s="14"/>
      <c r="VWW999" s="14"/>
      <c r="VWX999" s="14"/>
      <c r="VWY999" s="14"/>
      <c r="VWZ999" s="14"/>
      <c r="VXA999" s="14"/>
      <c r="VXB999" s="14"/>
      <c r="VXC999" s="14"/>
      <c r="VXD999" s="14"/>
      <c r="VXE999" s="14"/>
      <c r="VXF999" s="14"/>
      <c r="VXG999" s="14"/>
      <c r="VXH999" s="14"/>
      <c r="VXI999" s="14"/>
      <c r="VXJ999" s="14"/>
      <c r="VXK999" s="14"/>
      <c r="VXL999" s="14"/>
      <c r="VXM999" s="14"/>
      <c r="VXN999" s="14"/>
      <c r="VXO999" s="14"/>
      <c r="VXP999" s="14"/>
      <c r="VXQ999" s="14"/>
      <c r="VXR999" s="14"/>
      <c r="VXS999" s="14"/>
      <c r="VXT999" s="14"/>
      <c r="VXU999" s="14"/>
      <c r="VXV999" s="14"/>
      <c r="VXW999" s="14"/>
      <c r="VXX999" s="14"/>
      <c r="VXY999" s="14"/>
      <c r="VXZ999" s="14"/>
      <c r="VYA999" s="14"/>
      <c r="VYB999" s="14"/>
      <c r="VYC999" s="14"/>
      <c r="VYD999" s="14"/>
      <c r="VYE999" s="14"/>
      <c r="VYF999" s="14"/>
      <c r="VYG999" s="14"/>
      <c r="VYH999" s="14"/>
      <c r="VYI999" s="14"/>
      <c r="VYJ999" s="14"/>
      <c r="VYK999" s="14"/>
      <c r="VYL999" s="14"/>
      <c r="VYM999" s="14"/>
      <c r="VYN999" s="14"/>
      <c r="VYO999" s="14"/>
      <c r="VYP999" s="14"/>
      <c r="VYQ999" s="14"/>
      <c r="VYR999" s="14"/>
      <c r="VYS999" s="14"/>
      <c r="VYT999" s="14"/>
      <c r="VYU999" s="14"/>
      <c r="VYV999" s="14"/>
      <c r="VYW999" s="14"/>
      <c r="VYX999" s="14"/>
      <c r="VYY999" s="14"/>
      <c r="VYZ999" s="14"/>
      <c r="VZA999" s="14"/>
      <c r="VZB999" s="14"/>
      <c r="VZC999" s="14"/>
      <c r="VZD999" s="14"/>
      <c r="VZE999" s="14"/>
      <c r="VZF999" s="14"/>
      <c r="VZG999" s="14"/>
      <c r="VZH999" s="14"/>
      <c r="VZI999" s="14"/>
      <c r="VZJ999" s="14"/>
      <c r="VZK999" s="14"/>
      <c r="VZL999" s="14"/>
      <c r="VZM999" s="14"/>
      <c r="VZN999" s="14"/>
      <c r="VZO999" s="14"/>
      <c r="VZP999" s="14"/>
      <c r="VZQ999" s="14"/>
      <c r="VZR999" s="14"/>
      <c r="VZS999" s="14"/>
      <c r="VZT999" s="14"/>
      <c r="VZU999" s="14"/>
      <c r="VZV999" s="14"/>
      <c r="VZW999" s="14"/>
      <c r="VZX999" s="14"/>
      <c r="VZY999" s="14"/>
      <c r="VZZ999" s="14"/>
      <c r="WAA999" s="14"/>
      <c r="WAB999" s="14"/>
      <c r="WAC999" s="14"/>
      <c r="WAD999" s="14"/>
      <c r="WAE999" s="14"/>
      <c r="WAF999" s="14"/>
      <c r="WAG999" s="14"/>
      <c r="WAH999" s="14"/>
      <c r="WAI999" s="14"/>
      <c r="WAJ999" s="14"/>
      <c r="WAK999" s="14"/>
      <c r="WAL999" s="14"/>
      <c r="WAM999" s="14"/>
      <c r="WAN999" s="14"/>
      <c r="WAO999" s="14"/>
      <c r="WAP999" s="14"/>
      <c r="WAQ999" s="14"/>
      <c r="WAR999" s="14"/>
      <c r="WAS999" s="14"/>
      <c r="WAT999" s="14"/>
      <c r="WAU999" s="14"/>
      <c r="WAV999" s="14"/>
      <c r="WAW999" s="14"/>
      <c r="WAX999" s="14"/>
      <c r="WAY999" s="14"/>
      <c r="WAZ999" s="14"/>
      <c r="WBA999" s="14"/>
      <c r="WBB999" s="14"/>
      <c r="WBC999" s="14"/>
      <c r="WBD999" s="14"/>
      <c r="WBE999" s="14"/>
      <c r="WBF999" s="14"/>
      <c r="WBG999" s="14"/>
      <c r="WBH999" s="14"/>
      <c r="WBI999" s="14"/>
      <c r="WBJ999" s="14"/>
      <c r="WBK999" s="14"/>
      <c r="WBL999" s="14"/>
      <c r="WBM999" s="14"/>
      <c r="WBN999" s="14"/>
      <c r="WBO999" s="14"/>
      <c r="WBP999" s="14"/>
      <c r="WBQ999" s="14"/>
      <c r="WBR999" s="14"/>
      <c r="WBS999" s="14"/>
      <c r="WBT999" s="14"/>
      <c r="WBU999" s="14"/>
      <c r="WBV999" s="14"/>
      <c r="WBW999" s="14"/>
      <c r="WBX999" s="14"/>
      <c r="WBY999" s="14"/>
      <c r="WBZ999" s="14"/>
      <c r="WCA999" s="14"/>
      <c r="WCB999" s="14"/>
      <c r="WCC999" s="14"/>
      <c r="WCD999" s="14"/>
      <c r="WCE999" s="14"/>
      <c r="WCF999" s="14"/>
      <c r="WCG999" s="14"/>
      <c r="WCH999" s="14"/>
      <c r="WCI999" s="14"/>
      <c r="WCJ999" s="14"/>
      <c r="WCK999" s="14"/>
      <c r="WCL999" s="14"/>
      <c r="WCM999" s="14"/>
      <c r="WCN999" s="14"/>
      <c r="WCO999" s="14"/>
      <c r="WCP999" s="14"/>
      <c r="WCQ999" s="14"/>
      <c r="WCR999" s="14"/>
      <c r="WCS999" s="14"/>
      <c r="WCT999" s="14"/>
      <c r="WCU999" s="14"/>
      <c r="WCV999" s="14"/>
      <c r="WCW999" s="14"/>
      <c r="WCX999" s="14"/>
      <c r="WCY999" s="14"/>
      <c r="WCZ999" s="14"/>
      <c r="WDA999" s="14"/>
      <c r="WDB999" s="14"/>
      <c r="WDC999" s="14"/>
      <c r="WDD999" s="14"/>
      <c r="WDE999" s="14"/>
      <c r="WDF999" s="14"/>
      <c r="WDG999" s="14"/>
      <c r="WDH999" s="14"/>
      <c r="WDI999" s="14"/>
      <c r="WDJ999" s="14"/>
      <c r="WDK999" s="14"/>
      <c r="WDL999" s="14"/>
      <c r="WDM999" s="14"/>
      <c r="WDN999" s="14"/>
      <c r="WDO999" s="14"/>
      <c r="WDP999" s="14"/>
      <c r="WDQ999" s="14"/>
      <c r="WDR999" s="14"/>
      <c r="WDS999" s="14"/>
      <c r="WDT999" s="14"/>
      <c r="WDU999" s="14"/>
      <c r="WDV999" s="14"/>
      <c r="WDW999" s="14"/>
      <c r="WDX999" s="14"/>
      <c r="WDY999" s="14"/>
      <c r="WDZ999" s="14"/>
      <c r="WEA999" s="14"/>
      <c r="WEB999" s="14"/>
      <c r="WEC999" s="14"/>
      <c r="WED999" s="14"/>
      <c r="WEE999" s="14"/>
      <c r="WEF999" s="14"/>
      <c r="WEG999" s="14"/>
      <c r="WEH999" s="14"/>
      <c r="WEI999" s="14"/>
      <c r="WEJ999" s="14"/>
      <c r="WEK999" s="14"/>
      <c r="WEL999" s="14"/>
      <c r="WEM999" s="14"/>
      <c r="WEN999" s="14"/>
      <c r="WEO999" s="14"/>
      <c r="WEP999" s="14"/>
      <c r="WEQ999" s="14"/>
      <c r="WER999" s="14"/>
      <c r="WES999" s="14"/>
      <c r="WET999" s="14"/>
      <c r="WEU999" s="14"/>
      <c r="WEV999" s="14"/>
      <c r="WEW999" s="14"/>
      <c r="WEX999" s="14"/>
      <c r="WEY999" s="14"/>
      <c r="WEZ999" s="14"/>
      <c r="WFA999" s="14"/>
      <c r="WFB999" s="14"/>
      <c r="WFC999" s="14"/>
      <c r="WFD999" s="14"/>
      <c r="WFE999" s="14"/>
      <c r="WFF999" s="14"/>
      <c r="WFG999" s="14"/>
      <c r="WFH999" s="14"/>
      <c r="WFI999" s="14"/>
      <c r="WFJ999" s="14"/>
      <c r="WFK999" s="14"/>
      <c r="WFL999" s="14"/>
      <c r="WFM999" s="14"/>
      <c r="WFN999" s="14"/>
      <c r="WFO999" s="14"/>
      <c r="WFP999" s="14"/>
      <c r="WFQ999" s="14"/>
      <c r="WFR999" s="14"/>
      <c r="WFS999" s="14"/>
      <c r="WFT999" s="14"/>
      <c r="WFU999" s="14"/>
      <c r="WFV999" s="14"/>
      <c r="WFW999" s="14"/>
      <c r="WFX999" s="14"/>
      <c r="WFY999" s="14"/>
      <c r="WFZ999" s="14"/>
      <c r="WGA999" s="14"/>
      <c r="WGB999" s="14"/>
      <c r="WGC999" s="14"/>
      <c r="WGD999" s="14"/>
      <c r="WGE999" s="14"/>
      <c r="WGF999" s="14"/>
      <c r="WGG999" s="14"/>
      <c r="WGH999" s="14"/>
      <c r="WGI999" s="14"/>
      <c r="WGJ999" s="14"/>
      <c r="WGK999" s="14"/>
      <c r="WGL999" s="14"/>
      <c r="WGM999" s="14"/>
      <c r="WGN999" s="14"/>
      <c r="WGO999" s="14"/>
      <c r="WGP999" s="14"/>
      <c r="WGQ999" s="14"/>
      <c r="WGR999" s="14"/>
      <c r="WGS999" s="14"/>
      <c r="WGT999" s="14"/>
      <c r="WGU999" s="14"/>
      <c r="WGV999" s="14"/>
      <c r="WGW999" s="14"/>
      <c r="WGX999" s="14"/>
      <c r="WGY999" s="14"/>
      <c r="WGZ999" s="14"/>
      <c r="WHA999" s="14"/>
      <c r="WHB999" s="14"/>
      <c r="WHC999" s="14"/>
      <c r="WHD999" s="14"/>
      <c r="WHE999" s="14"/>
      <c r="WHF999" s="14"/>
      <c r="WHG999" s="14"/>
      <c r="WHH999" s="14"/>
      <c r="WHI999" s="14"/>
      <c r="WHJ999" s="14"/>
      <c r="WHK999" s="14"/>
      <c r="WHL999" s="14"/>
      <c r="WHM999" s="14"/>
      <c r="WHN999" s="14"/>
      <c r="WHO999" s="14"/>
      <c r="WHP999" s="14"/>
      <c r="WHQ999" s="14"/>
      <c r="WHR999" s="14"/>
      <c r="WHS999" s="14"/>
      <c r="WHT999" s="14"/>
      <c r="WHU999" s="14"/>
      <c r="WHV999" s="14"/>
      <c r="WHW999" s="14"/>
      <c r="WHX999" s="14"/>
      <c r="WHY999" s="14"/>
      <c r="WHZ999" s="14"/>
      <c r="WIA999" s="14"/>
      <c r="WIB999" s="14"/>
      <c r="WIC999" s="14"/>
      <c r="WID999" s="14"/>
      <c r="WIE999" s="14"/>
      <c r="WIF999" s="14"/>
      <c r="WIG999" s="14"/>
      <c r="WIH999" s="14"/>
      <c r="WII999" s="14"/>
      <c r="WIJ999" s="14"/>
      <c r="WIK999" s="14"/>
      <c r="WIL999" s="14"/>
      <c r="WIM999" s="14"/>
      <c r="WIN999" s="14"/>
      <c r="WIO999" s="14"/>
      <c r="WIP999" s="14"/>
      <c r="WIQ999" s="14"/>
      <c r="WIR999" s="14"/>
      <c r="WIS999" s="14"/>
      <c r="WIT999" s="14"/>
      <c r="WIU999" s="14"/>
      <c r="WIV999" s="14"/>
      <c r="WIW999" s="14"/>
      <c r="WIX999" s="14"/>
      <c r="WIY999" s="14"/>
      <c r="WIZ999" s="14"/>
      <c r="WJA999" s="14"/>
      <c r="WJB999" s="14"/>
      <c r="WJC999" s="14"/>
      <c r="WJD999" s="14"/>
      <c r="WJE999" s="14"/>
      <c r="WJF999" s="14"/>
      <c r="WJG999" s="14"/>
      <c r="WJH999" s="14"/>
      <c r="WJI999" s="14"/>
      <c r="WJJ999" s="14"/>
      <c r="WJK999" s="14"/>
      <c r="WJL999" s="14"/>
      <c r="WJM999" s="14"/>
      <c r="WJN999" s="14"/>
      <c r="WJO999" s="14"/>
      <c r="WJP999" s="14"/>
      <c r="WJQ999" s="14"/>
      <c r="WJR999" s="14"/>
      <c r="WJS999" s="14"/>
      <c r="WJT999" s="14"/>
      <c r="WJU999" s="14"/>
      <c r="WJV999" s="14"/>
      <c r="WJW999" s="14"/>
      <c r="WJX999" s="14"/>
      <c r="WJY999" s="14"/>
      <c r="WJZ999" s="14"/>
      <c r="WKA999" s="14"/>
      <c r="WKB999" s="14"/>
      <c r="WKC999" s="14"/>
      <c r="WKD999" s="14"/>
      <c r="WKE999" s="14"/>
      <c r="WKF999" s="14"/>
      <c r="WKG999" s="14"/>
      <c r="WKH999" s="14"/>
      <c r="WKI999" s="14"/>
      <c r="WKJ999" s="14"/>
      <c r="WKK999" s="14"/>
      <c r="WKL999" s="14"/>
      <c r="WKM999" s="14"/>
      <c r="WKN999" s="14"/>
      <c r="WKO999" s="14"/>
      <c r="WKP999" s="14"/>
      <c r="WKQ999" s="14"/>
      <c r="WKR999" s="14"/>
      <c r="WKS999" s="14"/>
      <c r="WKT999" s="14"/>
      <c r="WKU999" s="14"/>
      <c r="WKV999" s="14"/>
      <c r="WKW999" s="14"/>
      <c r="WKX999" s="14"/>
      <c r="WKY999" s="14"/>
      <c r="WKZ999" s="14"/>
      <c r="WLA999" s="14"/>
      <c r="WLB999" s="14"/>
      <c r="WLC999" s="14"/>
      <c r="WLD999" s="14"/>
      <c r="WLE999" s="14"/>
      <c r="WLF999" s="14"/>
      <c r="WLG999" s="14"/>
      <c r="WLH999" s="14"/>
      <c r="WLI999" s="14"/>
      <c r="WLJ999" s="14"/>
      <c r="WLK999" s="14"/>
      <c r="WLL999" s="14"/>
      <c r="WLM999" s="14"/>
      <c r="WLN999" s="14"/>
      <c r="WLO999" s="14"/>
      <c r="WLP999" s="14"/>
      <c r="WLQ999" s="14"/>
      <c r="WLR999" s="14"/>
      <c r="WLS999" s="14"/>
      <c r="WLT999" s="14"/>
      <c r="WLU999" s="14"/>
      <c r="WLV999" s="14"/>
      <c r="WLW999" s="14"/>
      <c r="WLX999" s="14"/>
      <c r="WLY999" s="14"/>
      <c r="WLZ999" s="14"/>
      <c r="WMA999" s="14"/>
      <c r="WMB999" s="14"/>
      <c r="WMC999" s="14"/>
      <c r="WMD999" s="14"/>
      <c r="WME999" s="14"/>
      <c r="WMF999" s="14"/>
      <c r="WMG999" s="14"/>
      <c r="WMH999" s="14"/>
      <c r="WMI999" s="14"/>
      <c r="WMJ999" s="14"/>
      <c r="WMK999" s="14"/>
      <c r="WML999" s="14"/>
      <c r="WMM999" s="14"/>
      <c r="WMN999" s="14"/>
      <c r="WMO999" s="14"/>
      <c r="WMP999" s="14"/>
      <c r="WMQ999" s="14"/>
      <c r="WMR999" s="14"/>
      <c r="WMS999" s="14"/>
      <c r="WMT999" s="14"/>
      <c r="WMU999" s="14"/>
      <c r="WMV999" s="14"/>
      <c r="WMW999" s="14"/>
      <c r="WMX999" s="14"/>
      <c r="WMY999" s="14"/>
      <c r="WMZ999" s="14"/>
      <c r="WNA999" s="14"/>
      <c r="WNB999" s="14"/>
      <c r="WNC999" s="14"/>
      <c r="WND999" s="14"/>
      <c r="WNE999" s="14"/>
      <c r="WNF999" s="14"/>
      <c r="WNG999" s="14"/>
      <c r="WNH999" s="14"/>
      <c r="WNI999" s="14"/>
      <c r="WNJ999" s="14"/>
      <c r="WNK999" s="14"/>
      <c r="WNL999" s="14"/>
      <c r="WNM999" s="14"/>
      <c r="WNN999" s="14"/>
      <c r="WNO999" s="14"/>
      <c r="WNP999" s="14"/>
      <c r="WNQ999" s="14"/>
      <c r="WNR999" s="14"/>
      <c r="WNS999" s="14"/>
      <c r="WNT999" s="14"/>
      <c r="WNU999" s="14"/>
      <c r="WNV999" s="14"/>
      <c r="WNW999" s="14"/>
      <c r="WNX999" s="14"/>
      <c r="WNY999" s="14"/>
      <c r="WNZ999" s="14"/>
      <c r="WOA999" s="14"/>
      <c r="WOB999" s="14"/>
      <c r="WOC999" s="14"/>
      <c r="WOD999" s="14"/>
      <c r="WOE999" s="14"/>
      <c r="WOF999" s="14"/>
      <c r="WOG999" s="14"/>
      <c r="WOH999" s="14"/>
      <c r="WOI999" s="14"/>
      <c r="WOJ999" s="14"/>
      <c r="WOK999" s="14"/>
      <c r="WOL999" s="14"/>
      <c r="WOM999" s="14"/>
      <c r="WON999" s="14"/>
      <c r="WOO999" s="14"/>
      <c r="WOP999" s="14"/>
      <c r="WOQ999" s="14"/>
      <c r="WOR999" s="14"/>
      <c r="WOS999" s="14"/>
      <c r="WOT999" s="14"/>
      <c r="WOU999" s="14"/>
      <c r="WOV999" s="14"/>
      <c r="WOW999" s="14"/>
      <c r="WOX999" s="14"/>
      <c r="WOY999" s="14"/>
      <c r="WOZ999" s="14"/>
      <c r="WPA999" s="14"/>
      <c r="WPB999" s="14"/>
      <c r="WPC999" s="14"/>
      <c r="WPD999" s="14"/>
      <c r="WPE999" s="14"/>
      <c r="WPF999" s="14"/>
      <c r="WPG999" s="14"/>
      <c r="WPH999" s="14"/>
      <c r="WPI999" s="14"/>
      <c r="WPJ999" s="14"/>
      <c r="WPK999" s="14"/>
      <c r="WPL999" s="14"/>
      <c r="WPM999" s="14"/>
      <c r="WPN999" s="14"/>
      <c r="WPO999" s="14"/>
      <c r="WPP999" s="14"/>
      <c r="WPQ999" s="14"/>
      <c r="WPR999" s="14"/>
      <c r="WPS999" s="14"/>
      <c r="WPT999" s="14"/>
      <c r="WPU999" s="14"/>
      <c r="WPV999" s="14"/>
      <c r="WPW999" s="14"/>
      <c r="WPX999" s="14"/>
      <c r="WPY999" s="14"/>
      <c r="WPZ999" s="14"/>
      <c r="WQA999" s="14"/>
      <c r="WQB999" s="14"/>
      <c r="WQC999" s="14"/>
      <c r="WQD999" s="14"/>
      <c r="WQE999" s="14"/>
      <c r="WQF999" s="14"/>
      <c r="WQG999" s="14"/>
      <c r="WQH999" s="14"/>
      <c r="WQI999" s="14"/>
      <c r="WQJ999" s="14"/>
      <c r="WQK999" s="14"/>
      <c r="WQL999" s="14"/>
      <c r="WQM999" s="14"/>
      <c r="WQN999" s="14"/>
      <c r="WQO999" s="14"/>
      <c r="WQP999" s="14"/>
      <c r="WQQ999" s="14"/>
      <c r="WQR999" s="14"/>
      <c r="WQS999" s="14"/>
      <c r="WQT999" s="14"/>
      <c r="WQU999" s="14"/>
      <c r="WQV999" s="14"/>
      <c r="WQW999" s="14"/>
      <c r="WQX999" s="14"/>
      <c r="WQY999" s="14"/>
      <c r="WQZ999" s="14"/>
      <c r="WRA999" s="14"/>
      <c r="WRB999" s="14"/>
      <c r="WRC999" s="14"/>
      <c r="WRD999" s="14"/>
      <c r="WRE999" s="14"/>
      <c r="WRF999" s="14"/>
      <c r="WRG999" s="14"/>
      <c r="WRH999" s="14"/>
      <c r="WRI999" s="14"/>
      <c r="WRJ999" s="14"/>
      <c r="WRK999" s="14"/>
      <c r="WRL999" s="14"/>
      <c r="WRM999" s="14"/>
      <c r="WRN999" s="14"/>
      <c r="WRO999" s="14"/>
      <c r="WRP999" s="14"/>
      <c r="WRQ999" s="14"/>
      <c r="WRR999" s="14"/>
      <c r="WRS999" s="14"/>
      <c r="WRT999" s="14"/>
      <c r="WRU999" s="14"/>
      <c r="WRV999" s="14"/>
      <c r="WRW999" s="14"/>
      <c r="WRX999" s="14"/>
      <c r="WRY999" s="14"/>
      <c r="WRZ999" s="14"/>
      <c r="WSA999" s="14"/>
      <c r="WSB999" s="14"/>
      <c r="WSC999" s="14"/>
      <c r="WSD999" s="14"/>
      <c r="WSE999" s="14"/>
      <c r="WSF999" s="14"/>
      <c r="WSG999" s="14"/>
      <c r="WSH999" s="14"/>
      <c r="WSI999" s="14"/>
      <c r="WSJ999" s="14"/>
      <c r="WSK999" s="14"/>
      <c r="WSL999" s="14"/>
      <c r="WSM999" s="14"/>
      <c r="WSN999" s="14"/>
      <c r="WSO999" s="14"/>
      <c r="WSP999" s="14"/>
      <c r="WSQ999" s="14"/>
      <c r="WSR999" s="14"/>
      <c r="WSS999" s="14"/>
      <c r="WST999" s="14"/>
      <c r="WSU999" s="14"/>
      <c r="WSV999" s="14"/>
      <c r="WSW999" s="14"/>
      <c r="WSX999" s="14"/>
      <c r="WSY999" s="14"/>
      <c r="WSZ999" s="14"/>
      <c r="WTA999" s="14"/>
      <c r="WTB999" s="14"/>
      <c r="WTC999" s="14"/>
      <c r="WTD999" s="14"/>
      <c r="WTE999" s="14"/>
      <c r="WTF999" s="14"/>
      <c r="WTG999" s="14"/>
      <c r="WTH999" s="14"/>
      <c r="WTI999" s="14"/>
      <c r="WTJ999" s="14"/>
      <c r="WTK999" s="14"/>
      <c r="WTL999" s="14"/>
      <c r="WTM999" s="14"/>
      <c r="WTN999" s="14"/>
      <c r="WTO999" s="14"/>
      <c r="WTP999" s="14"/>
      <c r="WTQ999" s="14"/>
      <c r="WTR999" s="14"/>
      <c r="WTS999" s="14"/>
      <c r="WTT999" s="14"/>
      <c r="WTU999" s="14"/>
      <c r="WTV999" s="14"/>
      <c r="WTW999" s="14"/>
      <c r="WTX999" s="14"/>
      <c r="WTY999" s="14"/>
      <c r="WTZ999" s="14"/>
      <c r="WUA999" s="14"/>
      <c r="WUB999" s="14"/>
      <c r="WUC999" s="14"/>
      <c r="WUD999" s="14"/>
      <c r="WUE999" s="14"/>
      <c r="WUF999" s="14"/>
      <c r="WUG999" s="14"/>
      <c r="WUH999" s="14"/>
      <c r="WUI999" s="14"/>
      <c r="WUJ999" s="14"/>
      <c r="WUK999" s="14"/>
      <c r="WUL999" s="14"/>
      <c r="WUM999" s="14"/>
      <c r="WUN999" s="14"/>
      <c r="WUO999" s="14"/>
      <c r="WUP999" s="14"/>
      <c r="WUQ999" s="14"/>
      <c r="WUR999" s="14"/>
      <c r="WUS999" s="14"/>
      <c r="WUT999" s="14"/>
      <c r="WUU999" s="14"/>
      <c r="WUV999" s="14"/>
      <c r="WUW999" s="14"/>
      <c r="WUX999" s="14"/>
      <c r="WUY999" s="14"/>
      <c r="WUZ999" s="14"/>
      <c r="WVA999" s="14"/>
      <c r="WVB999" s="14"/>
      <c r="WVC999" s="14"/>
      <c r="WVD999" s="14"/>
      <c r="WVE999" s="14"/>
      <c r="WVF999" s="14"/>
      <c r="WVG999" s="14"/>
      <c r="WVH999" s="14"/>
      <c r="WVI999" s="14"/>
      <c r="WVJ999" s="14"/>
      <c r="WVK999" s="14"/>
      <c r="WVL999" s="14"/>
      <c r="WVM999" s="14"/>
      <c r="WVN999" s="14"/>
      <c r="WVO999" s="14"/>
      <c r="WVP999" s="14"/>
      <c r="WVQ999" s="14"/>
      <c r="WVR999" s="14"/>
      <c r="WVS999" s="14"/>
      <c r="WVT999" s="14"/>
      <c r="WVU999" s="14"/>
      <c r="WVV999" s="14"/>
      <c r="WVW999" s="14"/>
      <c r="WVX999" s="14"/>
      <c r="WVY999" s="14"/>
      <c r="WVZ999" s="14"/>
      <c r="WWA999" s="14"/>
      <c r="WWB999" s="14"/>
      <c r="WWC999" s="14"/>
      <c r="WWD999" s="14"/>
      <c r="WWE999" s="14"/>
      <c r="WWF999" s="14"/>
      <c r="WWG999" s="14"/>
      <c r="WWH999" s="14"/>
      <c r="WWI999" s="14"/>
      <c r="WWJ999" s="14"/>
      <c r="WWK999" s="14"/>
      <c r="WWL999" s="14"/>
      <c r="WWM999" s="14"/>
      <c r="WWN999" s="14"/>
      <c r="WWO999" s="14"/>
      <c r="WWP999" s="14"/>
      <c r="WWQ999" s="14"/>
      <c r="WWR999" s="14"/>
      <c r="WWS999" s="14"/>
      <c r="WWT999" s="14"/>
      <c r="WWU999" s="14"/>
      <c r="WWV999" s="14"/>
      <c r="WWW999" s="14"/>
      <c r="WWX999" s="14"/>
      <c r="WWY999" s="14"/>
      <c r="WWZ999" s="14"/>
      <c r="WXA999" s="14"/>
      <c r="WXB999" s="14"/>
      <c r="WXC999" s="14"/>
      <c r="WXD999" s="14"/>
      <c r="WXE999" s="14"/>
      <c r="WXF999" s="14"/>
      <c r="WXG999" s="14"/>
      <c r="WXH999" s="14"/>
      <c r="WXI999" s="14"/>
      <c r="WXJ999" s="14"/>
      <c r="WXK999" s="14"/>
      <c r="WXL999" s="14"/>
      <c r="WXM999" s="14"/>
      <c r="WXN999" s="14"/>
      <c r="WXO999" s="14"/>
      <c r="WXP999" s="14"/>
      <c r="WXQ999" s="14"/>
      <c r="WXR999" s="14"/>
      <c r="WXS999" s="14"/>
      <c r="WXT999" s="14"/>
      <c r="WXU999" s="14"/>
      <c r="WXV999" s="14"/>
      <c r="WXW999" s="14"/>
      <c r="WXX999" s="14"/>
      <c r="WXY999" s="14"/>
      <c r="WXZ999" s="14"/>
      <c r="WYA999" s="14"/>
      <c r="WYB999" s="14"/>
      <c r="WYC999" s="14"/>
      <c r="WYD999" s="14"/>
      <c r="WYE999" s="14"/>
      <c r="WYF999" s="14"/>
      <c r="WYG999" s="14"/>
      <c r="WYH999" s="14"/>
      <c r="WYI999" s="14"/>
      <c r="WYJ999" s="14"/>
      <c r="WYK999" s="14"/>
      <c r="WYL999" s="14"/>
      <c r="WYM999" s="14"/>
      <c r="WYN999" s="14"/>
      <c r="WYO999" s="14"/>
      <c r="WYP999" s="14"/>
      <c r="WYQ999" s="14"/>
      <c r="WYR999" s="14"/>
      <c r="WYS999" s="14"/>
      <c r="WYT999" s="14"/>
      <c r="WYU999" s="14"/>
      <c r="WYV999" s="14"/>
      <c r="WYW999" s="14"/>
      <c r="WYX999" s="14"/>
      <c r="WYY999" s="14"/>
      <c r="WYZ999" s="14"/>
      <c r="WZA999" s="14"/>
      <c r="WZB999" s="14"/>
      <c r="WZC999" s="14"/>
      <c r="WZD999" s="14"/>
      <c r="WZE999" s="14"/>
      <c r="WZF999" s="14"/>
      <c r="WZG999" s="14"/>
      <c r="WZH999" s="14"/>
      <c r="WZI999" s="14"/>
      <c r="WZJ999" s="14"/>
      <c r="WZK999" s="14"/>
      <c r="WZL999" s="14"/>
      <c r="WZM999" s="14"/>
      <c r="WZN999" s="14"/>
      <c r="WZO999" s="14"/>
      <c r="WZP999" s="14"/>
      <c r="WZQ999" s="14"/>
      <c r="WZR999" s="14"/>
      <c r="WZS999" s="14"/>
      <c r="WZT999" s="14"/>
      <c r="WZU999" s="14"/>
      <c r="WZV999" s="14"/>
      <c r="WZW999" s="14"/>
      <c r="WZX999" s="14"/>
      <c r="WZY999" s="14"/>
      <c r="WZZ999" s="14"/>
      <c r="XAA999" s="14"/>
      <c r="XAB999" s="14"/>
      <c r="XAC999" s="14"/>
      <c r="XAD999" s="14"/>
      <c r="XAE999" s="14"/>
      <c r="XAF999" s="14"/>
      <c r="XAG999" s="14"/>
      <c r="XAH999" s="14"/>
      <c r="XAI999" s="14"/>
      <c r="XAJ999" s="14"/>
      <c r="XAK999" s="14"/>
      <c r="XAL999" s="14"/>
      <c r="XAM999" s="14"/>
      <c r="XAN999" s="14"/>
      <c r="XAO999" s="14"/>
      <c r="XAP999" s="14"/>
      <c r="XAQ999" s="14"/>
      <c r="XAR999" s="14"/>
      <c r="XAS999" s="14"/>
      <c r="XAT999" s="14"/>
      <c r="XAU999" s="14"/>
      <c r="XAV999" s="14"/>
      <c r="XAW999" s="14"/>
      <c r="XAX999" s="14"/>
      <c r="XAY999" s="14"/>
      <c r="XAZ999" s="14"/>
      <c r="XBA999" s="14"/>
      <c r="XBB999" s="14"/>
      <c r="XBC999" s="14"/>
      <c r="XBD999" s="14"/>
      <c r="XBE999" s="14"/>
      <c r="XBF999" s="14"/>
      <c r="XBG999" s="14"/>
      <c r="XBH999" s="14"/>
      <c r="XBI999" s="14"/>
      <c r="XBJ999" s="14"/>
      <c r="XBK999" s="14"/>
      <c r="XBL999" s="14"/>
      <c r="XBM999" s="14"/>
      <c r="XBN999" s="14"/>
      <c r="XBO999" s="14"/>
      <c r="XBP999" s="14"/>
      <c r="XBQ999" s="14"/>
      <c r="XBR999" s="14"/>
      <c r="XBS999" s="14"/>
      <c r="XBT999" s="14"/>
      <c r="XBU999" s="14"/>
      <c r="XBV999" s="14"/>
      <c r="XBW999" s="14"/>
      <c r="XBX999" s="14"/>
      <c r="XBY999" s="14"/>
      <c r="XBZ999" s="14"/>
      <c r="XCA999" s="14"/>
      <c r="XCB999" s="14"/>
      <c r="XCC999" s="14"/>
      <c r="XCD999" s="14"/>
      <c r="XCE999" s="14"/>
      <c r="XCF999" s="14"/>
      <c r="XCG999" s="14"/>
      <c r="XCH999" s="14"/>
      <c r="XCI999" s="14"/>
      <c r="XCJ999" s="14"/>
      <c r="XCK999" s="14"/>
      <c r="XCL999" s="14"/>
      <c r="XCM999" s="14"/>
      <c r="XCN999" s="14"/>
      <c r="XCO999" s="14"/>
      <c r="XCP999" s="14"/>
      <c r="XCQ999" s="14"/>
      <c r="XCR999" s="14"/>
      <c r="XCS999" s="14"/>
      <c r="XCT999" s="14"/>
      <c r="XCU999" s="14"/>
      <c r="XCV999" s="14"/>
      <c r="XCW999" s="14"/>
      <c r="XCX999" s="14"/>
      <c r="XCY999" s="14"/>
      <c r="XCZ999" s="14"/>
      <c r="XDA999" s="14"/>
      <c r="XDB999" s="14"/>
      <c r="XDC999" s="14"/>
      <c r="XDD999" s="14"/>
      <c r="XDE999" s="14"/>
      <c r="XDF999" s="14"/>
      <c r="XDG999" s="14"/>
      <c r="XDH999" s="14"/>
      <c r="XDI999" s="14"/>
      <c r="XDJ999" s="14"/>
      <c r="XDK999" s="14"/>
      <c r="XDL999" s="14"/>
      <c r="XDM999" s="14"/>
      <c r="XDN999" s="14"/>
      <c r="XDO999" s="14"/>
      <c r="XDP999" s="14"/>
      <c r="XDQ999" s="14"/>
      <c r="XDR999" s="14"/>
      <c r="XDS999" s="14"/>
      <c r="XDT999" s="14"/>
      <c r="XDU999" s="14"/>
      <c r="XDV999" s="14"/>
      <c r="XDW999" s="14"/>
      <c r="XDX999" s="14"/>
      <c r="XDY999" s="14"/>
      <c r="XDZ999" s="14"/>
      <c r="XEA999" s="14"/>
      <c r="XEB999" s="14"/>
      <c r="XEC999" s="14"/>
      <c r="XED999" s="14"/>
      <c r="XEE999" s="14"/>
      <c r="XEF999" s="14"/>
      <c r="XEG999" s="14"/>
      <c r="XEH999" s="14"/>
      <c r="XEI999" s="14"/>
      <c r="XEJ999" s="14"/>
      <c r="XEK999" s="14"/>
      <c r="XEL999" s="14"/>
      <c r="XEM999" s="14"/>
      <c r="XEN999" s="14"/>
      <c r="XEO999" s="14"/>
      <c r="XEP999" s="14"/>
      <c r="XEQ999" s="14"/>
      <c r="XER999" s="14"/>
      <c r="XES999" s="14"/>
      <c r="XET999" s="14"/>
      <c r="XEU999" s="14"/>
      <c r="XEV999" s="14"/>
      <c r="XEW999" s="14"/>
      <c r="XEX999" s="14"/>
      <c r="XEY999" s="14"/>
      <c r="XEZ999" s="14"/>
      <c r="XFA999" s="14"/>
    </row>
    <row r="1000" spans="1:16381" ht="22.5" customHeight="1" x14ac:dyDescent="0.25">
      <c r="A1000" s="68" t="str">
        <f t="shared" si="254"/>
        <v>937.</v>
      </c>
      <c r="B1000" s="25">
        <v>1963</v>
      </c>
      <c r="C1000" s="36" t="s">
        <v>1588</v>
      </c>
      <c r="D1000" s="25">
        <v>1981</v>
      </c>
      <c r="E1000" s="68" t="s">
        <v>2932</v>
      </c>
      <c r="F1000" s="68" t="s">
        <v>2933</v>
      </c>
      <c r="G1000" s="25">
        <v>5</v>
      </c>
      <c r="H1000" s="25">
        <v>4</v>
      </c>
      <c r="I1000" s="146">
        <v>2337.6</v>
      </c>
      <c r="J1000" s="146">
        <v>2096.8000000000002</v>
      </c>
      <c r="K1000" s="146">
        <v>2096.8000000000002</v>
      </c>
      <c r="L1000" s="25">
        <v>89</v>
      </c>
      <c r="M1000" s="144">
        <f t="shared" si="260"/>
        <v>1086753</v>
      </c>
      <c r="N1000" s="144"/>
      <c r="O1000" s="144"/>
      <c r="P1000" s="144"/>
      <c r="Q1000" s="144">
        <f t="shared" si="261"/>
        <v>1086753</v>
      </c>
      <c r="R1000" s="144"/>
      <c r="S1000" s="30"/>
      <c r="T1000" s="144"/>
      <c r="U1000" s="146">
        <v>1065</v>
      </c>
      <c r="V1000" s="146">
        <v>1086753</v>
      </c>
      <c r="W1000" s="144"/>
      <c r="X1000" s="144"/>
      <c r="Y1000" s="144"/>
      <c r="Z1000" s="144"/>
      <c r="AA1000" s="144"/>
      <c r="AB1000" s="144"/>
      <c r="AC1000" s="323"/>
      <c r="AD1000" s="323"/>
      <c r="AE1000" s="144"/>
      <c r="AF1000" s="144"/>
      <c r="AG1000" s="324">
        <v>2025</v>
      </c>
      <c r="AH1000" s="128"/>
      <c r="AI1000" s="132"/>
      <c r="AJ1000" s="132"/>
      <c r="AK1000" s="141">
        <f t="shared" si="257"/>
        <v>937</v>
      </c>
      <c r="AL1000" s="35" t="s">
        <v>153</v>
      </c>
      <c r="AM1000" s="141" t="str">
        <f t="shared" si="258"/>
        <v>937.</v>
      </c>
      <c r="AN1000" s="147"/>
      <c r="AO1000" s="274"/>
      <c r="AP1000" s="16"/>
    </row>
    <row r="1001" spans="1:16381" ht="22.5" customHeight="1" x14ac:dyDescent="0.25">
      <c r="A1001" s="68" t="str">
        <f t="shared" si="254"/>
        <v>938.</v>
      </c>
      <c r="B1001" s="187">
        <v>1973</v>
      </c>
      <c r="C1001" s="174" t="s">
        <v>3097</v>
      </c>
      <c r="D1001" s="68">
        <v>1984</v>
      </c>
      <c r="E1001" s="68" t="s">
        <v>2932</v>
      </c>
      <c r="F1001" s="68" t="s">
        <v>2933</v>
      </c>
      <c r="G1001" s="68">
        <v>5</v>
      </c>
      <c r="H1001" s="68">
        <v>2</v>
      </c>
      <c r="I1001" s="146">
        <v>2413.1</v>
      </c>
      <c r="J1001" s="144">
        <v>2144.56</v>
      </c>
      <c r="K1001" s="146">
        <v>2144.56</v>
      </c>
      <c r="L1001" s="25">
        <v>128</v>
      </c>
      <c r="M1001" s="144">
        <f t="shared" ref="M1001" si="262">R1001+T1001+V1001+X1001+Z1001+AB1001+AE1001+AF1001</f>
        <v>790563.6</v>
      </c>
      <c r="N1001" s="144"/>
      <c r="O1001" s="144"/>
      <c r="P1001" s="144"/>
      <c r="Q1001" s="144">
        <f t="shared" ref="Q1001" si="263">M1001</f>
        <v>790563.6</v>
      </c>
      <c r="R1001" s="144"/>
      <c r="S1001" s="30"/>
      <c r="T1001" s="144"/>
      <c r="U1001" s="146"/>
      <c r="V1001" s="146"/>
      <c r="W1001" s="144"/>
      <c r="X1001" s="144"/>
      <c r="Y1001" s="144">
        <v>492.43</v>
      </c>
      <c r="Z1001" s="144">
        <v>790563.6</v>
      </c>
      <c r="AA1001" s="144"/>
      <c r="AB1001" s="144"/>
      <c r="AC1001" s="323"/>
      <c r="AD1001" s="323"/>
      <c r="AE1001" s="144"/>
      <c r="AF1001" s="144"/>
      <c r="AG1001" s="324">
        <v>2025</v>
      </c>
      <c r="AH1001" s="128"/>
      <c r="AI1001" s="132"/>
      <c r="AJ1001" s="132"/>
      <c r="AK1001" s="141">
        <f t="shared" si="257"/>
        <v>938</v>
      </c>
      <c r="AL1001" s="35" t="s">
        <v>153</v>
      </c>
      <c r="AM1001" s="141" t="str">
        <f t="shared" si="258"/>
        <v>938.</v>
      </c>
      <c r="AN1001" s="147"/>
      <c r="AO1001" s="274"/>
      <c r="AP1001" s="16"/>
    </row>
    <row r="1002" spans="1:16381" ht="22.5" customHeight="1" x14ac:dyDescent="0.25">
      <c r="A1002" s="68" t="str">
        <f t="shared" si="254"/>
        <v>939.</v>
      </c>
      <c r="B1002" s="187">
        <v>1945</v>
      </c>
      <c r="C1002" s="174" t="s">
        <v>3098</v>
      </c>
      <c r="D1002" s="68">
        <v>2008</v>
      </c>
      <c r="E1002" s="68" t="s">
        <v>2932</v>
      </c>
      <c r="F1002" s="68" t="s">
        <v>2934</v>
      </c>
      <c r="G1002" s="68">
        <v>3</v>
      </c>
      <c r="H1002" s="68">
        <v>2</v>
      </c>
      <c r="I1002" s="146">
        <v>1320.1</v>
      </c>
      <c r="J1002" s="144">
        <v>731.2</v>
      </c>
      <c r="K1002" s="146">
        <v>731.2</v>
      </c>
      <c r="L1002" s="25">
        <v>70</v>
      </c>
      <c r="M1002" s="144">
        <f t="shared" ref="M1002" si="264">R1002+T1002+V1002+X1002+Z1002+AB1002+AE1002+AF1002</f>
        <v>732811</v>
      </c>
      <c r="N1002" s="144"/>
      <c r="O1002" s="144"/>
      <c r="P1002" s="144"/>
      <c r="Q1002" s="144">
        <f t="shared" ref="Q1002" si="265">M1002</f>
        <v>732811</v>
      </c>
      <c r="R1002" s="144">
        <v>732811</v>
      </c>
      <c r="S1002" s="30"/>
      <c r="T1002" s="144"/>
      <c r="U1002" s="146"/>
      <c r="V1002" s="146"/>
      <c r="W1002" s="144"/>
      <c r="X1002" s="144"/>
      <c r="Y1002" s="144"/>
      <c r="Z1002" s="144"/>
      <c r="AA1002" s="144"/>
      <c r="AB1002" s="144"/>
      <c r="AC1002" s="323"/>
      <c r="AD1002" s="323"/>
      <c r="AE1002" s="144"/>
      <c r="AF1002" s="144"/>
      <c r="AG1002" s="324">
        <v>2025</v>
      </c>
      <c r="AH1002" s="128"/>
      <c r="AI1002" s="132"/>
      <c r="AJ1002" s="132"/>
      <c r="AK1002" s="141">
        <f t="shared" si="257"/>
        <v>939</v>
      </c>
      <c r="AL1002" s="35" t="s">
        <v>153</v>
      </c>
      <c r="AM1002" s="141" t="str">
        <f t="shared" si="258"/>
        <v>939.</v>
      </c>
      <c r="AN1002" s="147"/>
      <c r="AO1002" s="274"/>
      <c r="AP1002" s="16"/>
    </row>
    <row r="1003" spans="1:16381" ht="22.5" customHeight="1" x14ac:dyDescent="0.25">
      <c r="A1003" s="68" t="str">
        <f>AM1003</f>
        <v>940.</v>
      </c>
      <c r="B1003" s="25">
        <v>2137</v>
      </c>
      <c r="C1003" s="137" t="s">
        <v>438</v>
      </c>
      <c r="D1003" s="25">
        <v>1969</v>
      </c>
      <c r="E1003" s="111" t="s">
        <v>2932</v>
      </c>
      <c r="F1003" s="111" t="s">
        <v>2933</v>
      </c>
      <c r="G1003" s="30">
        <v>5</v>
      </c>
      <c r="H1003" s="30">
        <v>3</v>
      </c>
      <c r="I1003" s="144">
        <v>3038.7</v>
      </c>
      <c r="J1003" s="144">
        <v>1345.7</v>
      </c>
      <c r="K1003" s="144">
        <v>1345.7</v>
      </c>
      <c r="L1003" s="30">
        <v>89</v>
      </c>
      <c r="M1003" s="144">
        <f>R1003+T1003+V1003+X1003+Z1003+AB1003+AE1003+AF1003</f>
        <v>560373</v>
      </c>
      <c r="N1003" s="144"/>
      <c r="O1003" s="144"/>
      <c r="P1003" s="144"/>
      <c r="Q1003" s="144">
        <f>M1003</f>
        <v>560373</v>
      </c>
      <c r="R1003" s="144">
        <v>560373</v>
      </c>
      <c r="S1003" s="30"/>
      <c r="T1003" s="144"/>
      <c r="U1003" s="144"/>
      <c r="V1003" s="144"/>
      <c r="W1003" s="144"/>
      <c r="X1003" s="144"/>
      <c r="Y1003" s="144"/>
      <c r="Z1003" s="144"/>
      <c r="AA1003" s="144"/>
      <c r="AB1003" s="144"/>
      <c r="AC1003" s="144"/>
      <c r="AD1003" s="144"/>
      <c r="AE1003" s="144"/>
      <c r="AF1003" s="144"/>
      <c r="AG1003" s="324">
        <v>2025</v>
      </c>
      <c r="AH1003" s="128"/>
      <c r="AI1003" s="132"/>
      <c r="AJ1003" s="132"/>
      <c r="AK1003" s="141">
        <f t="shared" si="257"/>
        <v>940</v>
      </c>
      <c r="AL1003" s="35" t="s">
        <v>153</v>
      </c>
      <c r="AM1003" s="141" t="str">
        <f t="shared" si="258"/>
        <v>940.</v>
      </c>
      <c r="AN1003" s="147"/>
      <c r="AO1003" s="274"/>
      <c r="AP1003" s="16"/>
    </row>
    <row r="1004" spans="1:16381" ht="22.5" customHeight="1" x14ac:dyDescent="0.25">
      <c r="A1004" s="68" t="str">
        <f>AM1004</f>
        <v>941.</v>
      </c>
      <c r="B1004" s="25">
        <v>2193</v>
      </c>
      <c r="C1004" s="137" t="s">
        <v>3141</v>
      </c>
      <c r="D1004" s="25">
        <v>1950</v>
      </c>
      <c r="E1004" s="111" t="s">
        <v>2932</v>
      </c>
      <c r="F1004" s="68" t="s">
        <v>2934</v>
      </c>
      <c r="G1004" s="30">
        <v>2</v>
      </c>
      <c r="H1004" s="30">
        <v>2</v>
      </c>
      <c r="I1004" s="144">
        <v>988.6</v>
      </c>
      <c r="J1004" s="144">
        <v>913.4</v>
      </c>
      <c r="K1004" s="144">
        <v>913.4</v>
      </c>
      <c r="L1004" s="30">
        <v>15</v>
      </c>
      <c r="M1004" s="144">
        <f>R1004+T1004+V1004+X1004+Z1004+AB1004+AE1004+AF1004</f>
        <v>5770141</v>
      </c>
      <c r="N1004" s="144"/>
      <c r="O1004" s="144"/>
      <c r="P1004" s="144"/>
      <c r="Q1004" s="144">
        <f>M1004</f>
        <v>5770141</v>
      </c>
      <c r="R1004" s="144"/>
      <c r="S1004" s="30"/>
      <c r="T1004" s="144"/>
      <c r="U1004" s="144">
        <v>767</v>
      </c>
      <c r="V1004" s="144">
        <f>U1004*7523</f>
        <v>5770141</v>
      </c>
      <c r="W1004" s="144"/>
      <c r="X1004" s="144"/>
      <c r="Y1004" s="144"/>
      <c r="Z1004" s="144"/>
      <c r="AA1004" s="146"/>
      <c r="AB1004" s="146"/>
      <c r="AC1004" s="144"/>
      <c r="AD1004" s="144"/>
      <c r="AE1004" s="144"/>
      <c r="AF1004" s="144"/>
      <c r="AG1004" s="324">
        <v>2025</v>
      </c>
      <c r="AH1004" s="128"/>
      <c r="AI1004" s="132"/>
      <c r="AJ1004" s="132"/>
      <c r="AK1004" s="141">
        <f t="shared" si="257"/>
        <v>941</v>
      </c>
      <c r="AL1004" s="35" t="s">
        <v>153</v>
      </c>
      <c r="AM1004" s="141" t="str">
        <f t="shared" si="258"/>
        <v>941.</v>
      </c>
      <c r="AN1004" s="147"/>
      <c r="AO1004" s="274"/>
      <c r="AP1004" s="16"/>
    </row>
    <row r="1005" spans="1:16381" ht="22.5" customHeight="1" x14ac:dyDescent="0.25">
      <c r="A1005" s="68" t="str">
        <f>AM1005</f>
        <v>942.</v>
      </c>
      <c r="B1005" s="25">
        <v>1983</v>
      </c>
      <c r="C1005" s="36" t="s">
        <v>456</v>
      </c>
      <c r="D1005" s="25">
        <v>1978</v>
      </c>
      <c r="E1005" s="68" t="s">
        <v>2932</v>
      </c>
      <c r="F1005" s="68" t="s">
        <v>2934</v>
      </c>
      <c r="G1005" s="25">
        <v>2</v>
      </c>
      <c r="H1005" s="25">
        <v>3</v>
      </c>
      <c r="I1005" s="146">
        <v>1032.5999999999999</v>
      </c>
      <c r="J1005" s="144">
        <v>935.1</v>
      </c>
      <c r="K1005" s="146">
        <v>935.1</v>
      </c>
      <c r="L1005" s="25">
        <v>42</v>
      </c>
      <c r="M1005" s="146">
        <f>R1005+T1005+V1005+X1005+Z1005+AB1005+AE1005+AF1005</f>
        <v>2351661</v>
      </c>
      <c r="N1005" s="146"/>
      <c r="O1005" s="146"/>
      <c r="P1005" s="146"/>
      <c r="Q1005" s="144">
        <f>M1005</f>
        <v>2351661</v>
      </c>
      <c r="R1005" s="146"/>
      <c r="S1005" s="25"/>
      <c r="T1005" s="146"/>
      <c r="U1005" s="146">
        <v>663</v>
      </c>
      <c r="V1005" s="146">
        <f>U1005*3547</f>
        <v>2351661</v>
      </c>
      <c r="W1005" s="146"/>
      <c r="X1005" s="146"/>
      <c r="Y1005" s="146"/>
      <c r="Z1005" s="146"/>
      <c r="AA1005" s="146"/>
      <c r="AB1005" s="146"/>
      <c r="AC1005" s="146"/>
      <c r="AD1005" s="146"/>
      <c r="AE1005" s="146"/>
      <c r="AF1005" s="146"/>
      <c r="AG1005" s="324">
        <v>2025</v>
      </c>
      <c r="AH1005" s="128"/>
      <c r="AI1005" s="132"/>
      <c r="AJ1005" s="132"/>
      <c r="AK1005" s="141">
        <f t="shared" si="257"/>
        <v>942</v>
      </c>
      <c r="AL1005" s="35" t="s">
        <v>153</v>
      </c>
      <c r="AM1005" s="141" t="str">
        <f t="shared" si="258"/>
        <v>942.</v>
      </c>
      <c r="AN1005" s="147"/>
      <c r="AO1005" s="35"/>
      <c r="AP1005" s="16"/>
    </row>
    <row r="1006" spans="1:16381" ht="22.5" customHeight="1" x14ac:dyDescent="0.25">
      <c r="A1006" s="68" t="str">
        <f t="shared" ref="A1006:A1010" si="266">AM1006</f>
        <v>943.</v>
      </c>
      <c r="B1006" s="68">
        <v>1984</v>
      </c>
      <c r="C1006" s="36" t="s">
        <v>3121</v>
      </c>
      <c r="D1006" s="68">
        <v>1996</v>
      </c>
      <c r="E1006" s="68" t="s">
        <v>2932</v>
      </c>
      <c r="F1006" s="68" t="s">
        <v>2933</v>
      </c>
      <c r="G1006" s="68">
        <v>5</v>
      </c>
      <c r="H1006" s="68">
        <v>4</v>
      </c>
      <c r="I1006" s="146">
        <v>4903.8999999999996</v>
      </c>
      <c r="J1006" s="144">
        <v>4325.8</v>
      </c>
      <c r="K1006" s="146">
        <v>4325.8</v>
      </c>
      <c r="L1006" s="25">
        <v>228</v>
      </c>
      <c r="M1006" s="144">
        <f t="shared" ref="M1006" si="267">R1006+T1006+V1006+X1006+Z1006+AB1006+AE1006+AF1006</f>
        <v>1804348</v>
      </c>
      <c r="N1006" s="144"/>
      <c r="O1006" s="144"/>
      <c r="P1006" s="144"/>
      <c r="Q1006" s="144">
        <f t="shared" ref="Q1006:Q1010" si="268">M1006</f>
        <v>1804348</v>
      </c>
      <c r="R1006" s="146"/>
      <c r="S1006" s="25"/>
      <c r="T1006" s="146"/>
      <c r="U1006" s="146"/>
      <c r="V1006" s="146"/>
      <c r="W1006" s="146"/>
      <c r="X1006" s="146"/>
      <c r="Y1006" s="146">
        <v>1269</v>
      </c>
      <c r="Z1006" s="146">
        <v>1804348</v>
      </c>
      <c r="AA1006" s="146"/>
      <c r="AB1006" s="146"/>
      <c r="AC1006" s="146"/>
      <c r="AD1006" s="146"/>
      <c r="AE1006" s="146"/>
      <c r="AF1006" s="166"/>
      <c r="AG1006" s="324">
        <v>2025</v>
      </c>
      <c r="AH1006" s="131"/>
      <c r="AI1006" s="194"/>
      <c r="AJ1006" s="194"/>
      <c r="AK1006" s="141">
        <f t="shared" si="257"/>
        <v>943</v>
      </c>
      <c r="AL1006" s="35" t="s">
        <v>153</v>
      </c>
      <c r="AM1006" s="141" t="str">
        <f t="shared" si="258"/>
        <v>943.</v>
      </c>
      <c r="AN1006" s="147"/>
      <c r="AO1006" s="276"/>
      <c r="AP1006" s="16"/>
      <c r="AQ1006" s="14"/>
      <c r="AR1006" s="14"/>
      <c r="AS1006" s="14"/>
      <c r="AT1006" s="14"/>
      <c r="AU1006" s="14"/>
      <c r="AV1006" s="14"/>
      <c r="AW1006" s="14"/>
      <c r="AX1006" s="14"/>
      <c r="AY1006" s="14"/>
      <c r="AZ1006" s="14"/>
      <c r="BA1006" s="14"/>
      <c r="BB1006" s="14"/>
      <c r="BC1006" s="14"/>
      <c r="BD1006" s="14"/>
      <c r="BE1006" s="14"/>
      <c r="BF1006" s="14"/>
      <c r="BG1006" s="14"/>
      <c r="BH1006" s="14"/>
      <c r="BI1006" s="14"/>
      <c r="BJ1006" s="14"/>
      <c r="BK1006" s="14"/>
      <c r="BL1006" s="14"/>
      <c r="BM1006" s="14"/>
      <c r="BN1006" s="14"/>
      <c r="BO1006" s="14"/>
      <c r="BP1006" s="14"/>
      <c r="BQ1006" s="14"/>
      <c r="BR1006" s="14"/>
      <c r="BS1006" s="14"/>
      <c r="BT1006" s="14"/>
      <c r="BU1006" s="14"/>
      <c r="BV1006" s="14"/>
      <c r="BW1006" s="14"/>
      <c r="BX1006" s="14"/>
      <c r="BY1006" s="14"/>
      <c r="BZ1006" s="14"/>
      <c r="CA1006" s="14"/>
      <c r="CB1006" s="14"/>
      <c r="CC1006" s="14"/>
      <c r="CD1006" s="14"/>
      <c r="CE1006" s="14"/>
      <c r="CF1006" s="14"/>
      <c r="CG1006" s="14"/>
      <c r="CH1006" s="14"/>
      <c r="CI1006" s="14"/>
      <c r="CJ1006" s="14"/>
      <c r="CK1006" s="14"/>
      <c r="CL1006" s="14"/>
      <c r="CM1006" s="14"/>
      <c r="CN1006" s="14"/>
      <c r="CO1006" s="14"/>
      <c r="CP1006" s="14"/>
      <c r="CQ1006" s="14"/>
      <c r="CR1006" s="14"/>
      <c r="CS1006" s="14"/>
      <c r="CT1006" s="14"/>
      <c r="CU1006" s="14"/>
      <c r="CV1006" s="14"/>
      <c r="CW1006" s="14"/>
      <c r="CX1006" s="14"/>
      <c r="CY1006" s="14"/>
      <c r="CZ1006" s="14"/>
      <c r="DA1006" s="14"/>
      <c r="DB1006" s="14"/>
      <c r="DC1006" s="14"/>
      <c r="DD1006" s="14"/>
      <c r="DE1006" s="14"/>
      <c r="DF1006" s="14"/>
      <c r="DG1006" s="14"/>
      <c r="DH1006" s="14"/>
      <c r="DI1006" s="14"/>
      <c r="DJ1006" s="14"/>
      <c r="DK1006" s="14"/>
      <c r="DL1006" s="14"/>
      <c r="DM1006" s="14"/>
      <c r="DN1006" s="14"/>
      <c r="DO1006" s="14"/>
      <c r="DP1006" s="14"/>
      <c r="DQ1006" s="14"/>
      <c r="DR1006" s="14"/>
      <c r="DS1006" s="14"/>
      <c r="DT1006" s="14"/>
      <c r="DU1006" s="14"/>
      <c r="DV1006" s="14"/>
      <c r="DW1006" s="14"/>
      <c r="DX1006" s="14"/>
      <c r="DY1006" s="14"/>
      <c r="DZ1006" s="14"/>
      <c r="EA1006" s="14"/>
      <c r="EB1006" s="14"/>
      <c r="EC1006" s="14"/>
      <c r="ED1006" s="14"/>
      <c r="EE1006" s="14"/>
      <c r="EF1006" s="14"/>
      <c r="EG1006" s="14"/>
      <c r="EH1006" s="14"/>
      <c r="EI1006" s="14"/>
      <c r="EJ1006" s="14"/>
      <c r="EK1006" s="14"/>
      <c r="EL1006" s="14"/>
      <c r="EM1006" s="14"/>
      <c r="EN1006" s="14"/>
      <c r="EO1006" s="14"/>
      <c r="EP1006" s="14"/>
      <c r="EQ1006" s="14"/>
      <c r="ER1006" s="14"/>
      <c r="ES1006" s="14"/>
      <c r="ET1006" s="14"/>
      <c r="EU1006" s="14"/>
      <c r="EV1006" s="14"/>
      <c r="EW1006" s="14"/>
      <c r="EX1006" s="14"/>
      <c r="EY1006" s="14"/>
      <c r="EZ1006" s="14"/>
      <c r="FA1006" s="14"/>
      <c r="FB1006" s="14"/>
      <c r="FC1006" s="14"/>
      <c r="FD1006" s="14"/>
      <c r="FE1006" s="14"/>
      <c r="FF1006" s="14"/>
      <c r="FG1006" s="14"/>
      <c r="FH1006" s="14"/>
      <c r="FI1006" s="14"/>
      <c r="FJ1006" s="14"/>
      <c r="FK1006" s="14"/>
      <c r="FL1006" s="14"/>
      <c r="FM1006" s="14"/>
      <c r="FN1006" s="14"/>
      <c r="FO1006" s="14"/>
      <c r="FP1006" s="14"/>
      <c r="FQ1006" s="14"/>
      <c r="FR1006" s="14"/>
      <c r="FS1006" s="14"/>
      <c r="FT1006" s="14"/>
      <c r="FU1006" s="14"/>
      <c r="FV1006" s="14"/>
      <c r="FW1006" s="14"/>
      <c r="FX1006" s="14"/>
      <c r="FY1006" s="14"/>
      <c r="FZ1006" s="14"/>
      <c r="GA1006" s="14"/>
      <c r="GB1006" s="14"/>
      <c r="GC1006" s="14"/>
      <c r="GD1006" s="14"/>
      <c r="GE1006" s="14"/>
      <c r="GF1006" s="14"/>
      <c r="GG1006" s="14"/>
      <c r="GH1006" s="14"/>
      <c r="GI1006" s="14"/>
      <c r="GJ1006" s="14"/>
      <c r="GK1006" s="14"/>
      <c r="GL1006" s="14"/>
      <c r="GM1006" s="14"/>
      <c r="GN1006" s="14"/>
      <c r="GO1006" s="14"/>
      <c r="GP1006" s="14"/>
      <c r="GQ1006" s="14"/>
      <c r="GR1006" s="14"/>
      <c r="GS1006" s="14"/>
      <c r="GT1006" s="14"/>
      <c r="GU1006" s="14"/>
      <c r="GV1006" s="14"/>
      <c r="GW1006" s="14"/>
      <c r="GX1006" s="14"/>
      <c r="GY1006" s="14"/>
      <c r="GZ1006" s="14"/>
      <c r="HA1006" s="14"/>
      <c r="HB1006" s="14"/>
      <c r="HC1006" s="14"/>
      <c r="HD1006" s="14"/>
      <c r="HE1006" s="14"/>
      <c r="HF1006" s="14"/>
      <c r="HG1006" s="14"/>
      <c r="HH1006" s="14"/>
      <c r="HI1006" s="14"/>
      <c r="HJ1006" s="14"/>
      <c r="HK1006" s="14"/>
      <c r="HL1006" s="14"/>
      <c r="HM1006" s="14"/>
      <c r="HN1006" s="14"/>
      <c r="HO1006" s="14"/>
      <c r="HP1006" s="14"/>
      <c r="HQ1006" s="14"/>
      <c r="HR1006" s="14"/>
      <c r="HS1006" s="14"/>
      <c r="HT1006" s="14"/>
      <c r="HU1006" s="14"/>
      <c r="HV1006" s="14"/>
      <c r="HW1006" s="14"/>
      <c r="HX1006" s="14"/>
      <c r="HY1006" s="14"/>
      <c r="HZ1006" s="14"/>
      <c r="IA1006" s="14"/>
      <c r="IB1006" s="14"/>
      <c r="IC1006" s="14"/>
      <c r="ID1006" s="14"/>
      <c r="IE1006" s="14"/>
      <c r="IF1006" s="14"/>
      <c r="IG1006" s="14"/>
      <c r="IH1006" s="14"/>
      <c r="II1006" s="14"/>
      <c r="IJ1006" s="14"/>
      <c r="IK1006" s="14"/>
      <c r="IL1006" s="14"/>
      <c r="IM1006" s="14"/>
      <c r="IN1006" s="14"/>
      <c r="IO1006" s="14"/>
      <c r="IP1006" s="14"/>
      <c r="IQ1006" s="14"/>
      <c r="IR1006" s="14"/>
      <c r="IS1006" s="14"/>
      <c r="IT1006" s="14"/>
      <c r="IU1006" s="14"/>
      <c r="IV1006" s="14"/>
      <c r="IW1006" s="14"/>
      <c r="IX1006" s="14"/>
      <c r="IY1006" s="14"/>
      <c r="IZ1006" s="14"/>
      <c r="JA1006" s="14"/>
      <c r="JB1006" s="14"/>
      <c r="JC1006" s="14"/>
      <c r="JD1006" s="14"/>
      <c r="JE1006" s="14"/>
      <c r="JF1006" s="14"/>
      <c r="JG1006" s="14"/>
      <c r="JH1006" s="14"/>
      <c r="JI1006" s="14"/>
      <c r="JJ1006" s="14"/>
      <c r="JK1006" s="14"/>
      <c r="JL1006" s="14"/>
      <c r="JM1006" s="14"/>
      <c r="JN1006" s="14"/>
      <c r="JO1006" s="14"/>
      <c r="JP1006" s="14"/>
      <c r="JQ1006" s="14"/>
      <c r="JR1006" s="14"/>
      <c r="JS1006" s="14"/>
      <c r="JT1006" s="14"/>
      <c r="JU1006" s="14"/>
      <c r="JV1006" s="14"/>
      <c r="JW1006" s="14"/>
      <c r="JX1006" s="14"/>
      <c r="JY1006" s="14"/>
      <c r="JZ1006" s="14"/>
      <c r="KA1006" s="14"/>
      <c r="KB1006" s="14"/>
      <c r="KC1006" s="14"/>
      <c r="KD1006" s="14"/>
      <c r="KE1006" s="14"/>
      <c r="KF1006" s="14"/>
      <c r="KG1006" s="14"/>
      <c r="KH1006" s="14"/>
      <c r="KI1006" s="14"/>
      <c r="KJ1006" s="14"/>
      <c r="KK1006" s="14"/>
      <c r="KL1006" s="14"/>
      <c r="KM1006" s="14"/>
      <c r="KN1006" s="14"/>
      <c r="KO1006" s="14"/>
      <c r="KP1006" s="14"/>
      <c r="KQ1006" s="14"/>
      <c r="KR1006" s="14"/>
      <c r="KS1006" s="14"/>
      <c r="KT1006" s="14"/>
      <c r="KU1006" s="14"/>
      <c r="KV1006" s="14"/>
      <c r="KW1006" s="14"/>
      <c r="KX1006" s="14"/>
      <c r="KY1006" s="14"/>
      <c r="KZ1006" s="14"/>
      <c r="LA1006" s="14"/>
      <c r="LB1006" s="14"/>
      <c r="LC1006" s="14"/>
      <c r="LD1006" s="14"/>
      <c r="LE1006" s="14"/>
      <c r="LF1006" s="14"/>
      <c r="LG1006" s="14"/>
      <c r="LH1006" s="14"/>
      <c r="LI1006" s="14"/>
      <c r="LJ1006" s="14"/>
      <c r="LK1006" s="14"/>
      <c r="LL1006" s="14"/>
      <c r="LM1006" s="14"/>
      <c r="LN1006" s="14"/>
      <c r="LO1006" s="14"/>
      <c r="LP1006" s="14"/>
      <c r="LQ1006" s="14"/>
      <c r="LR1006" s="14"/>
      <c r="LS1006" s="14"/>
      <c r="LT1006" s="14"/>
      <c r="LU1006" s="14"/>
      <c r="LV1006" s="14"/>
      <c r="LW1006" s="14"/>
      <c r="LX1006" s="14"/>
      <c r="LY1006" s="14"/>
      <c r="LZ1006" s="14"/>
      <c r="MA1006" s="14"/>
      <c r="MB1006" s="14"/>
      <c r="MC1006" s="14"/>
      <c r="MD1006" s="14"/>
      <c r="ME1006" s="14"/>
      <c r="MF1006" s="14"/>
      <c r="MG1006" s="14"/>
      <c r="MH1006" s="14"/>
      <c r="MI1006" s="14"/>
      <c r="MJ1006" s="14"/>
      <c r="MK1006" s="14"/>
      <c r="ML1006" s="14"/>
      <c r="MM1006" s="14"/>
      <c r="MN1006" s="14"/>
      <c r="MO1006" s="14"/>
      <c r="MP1006" s="14"/>
      <c r="MQ1006" s="14"/>
      <c r="MR1006" s="14"/>
      <c r="MS1006" s="14"/>
      <c r="MT1006" s="14"/>
      <c r="MU1006" s="14"/>
      <c r="MV1006" s="14"/>
      <c r="MW1006" s="14"/>
      <c r="MX1006" s="14"/>
      <c r="MY1006" s="14"/>
      <c r="MZ1006" s="14"/>
      <c r="NA1006" s="14"/>
      <c r="NB1006" s="14"/>
      <c r="NC1006" s="14"/>
      <c r="ND1006" s="14"/>
      <c r="NE1006" s="14"/>
      <c r="NF1006" s="14"/>
      <c r="NG1006" s="14"/>
      <c r="NH1006" s="14"/>
      <c r="NI1006" s="14"/>
      <c r="NJ1006" s="14"/>
      <c r="NK1006" s="14"/>
      <c r="NL1006" s="14"/>
      <c r="NM1006" s="14"/>
      <c r="NN1006" s="14"/>
      <c r="NO1006" s="14"/>
      <c r="NP1006" s="14"/>
      <c r="NQ1006" s="14"/>
      <c r="NR1006" s="14"/>
      <c r="NS1006" s="14"/>
      <c r="NT1006" s="14"/>
      <c r="NU1006" s="14"/>
      <c r="NV1006" s="14"/>
      <c r="NW1006" s="14"/>
      <c r="NX1006" s="14"/>
      <c r="NY1006" s="14"/>
      <c r="NZ1006" s="14"/>
      <c r="OA1006" s="14"/>
      <c r="OB1006" s="14"/>
      <c r="OC1006" s="14"/>
      <c r="OD1006" s="14"/>
      <c r="OE1006" s="14"/>
      <c r="OF1006" s="14"/>
      <c r="OG1006" s="14"/>
      <c r="OH1006" s="14"/>
      <c r="OI1006" s="14"/>
      <c r="OJ1006" s="14"/>
      <c r="OK1006" s="14"/>
      <c r="OL1006" s="14"/>
      <c r="OM1006" s="14"/>
      <c r="ON1006" s="14"/>
      <c r="OO1006" s="14"/>
      <c r="OP1006" s="14"/>
      <c r="OQ1006" s="14"/>
      <c r="OR1006" s="14"/>
      <c r="OS1006" s="14"/>
      <c r="OT1006" s="14"/>
      <c r="OU1006" s="14"/>
      <c r="OV1006" s="14"/>
      <c r="OW1006" s="14"/>
      <c r="OX1006" s="14"/>
      <c r="OY1006" s="14"/>
      <c r="OZ1006" s="14"/>
      <c r="PA1006" s="14"/>
      <c r="PB1006" s="14"/>
      <c r="PC1006" s="14"/>
      <c r="PD1006" s="14"/>
      <c r="PE1006" s="14"/>
      <c r="PF1006" s="14"/>
      <c r="PG1006" s="14"/>
      <c r="PH1006" s="14"/>
      <c r="PI1006" s="14"/>
      <c r="PJ1006" s="14"/>
      <c r="PK1006" s="14"/>
      <c r="PL1006" s="14"/>
      <c r="PM1006" s="14"/>
      <c r="PN1006" s="14"/>
      <c r="PO1006" s="14"/>
      <c r="PP1006" s="14"/>
      <c r="PQ1006" s="14"/>
      <c r="PR1006" s="14"/>
      <c r="PS1006" s="14"/>
      <c r="PT1006" s="14"/>
      <c r="PU1006" s="14"/>
      <c r="PV1006" s="14"/>
      <c r="PW1006" s="14"/>
      <c r="PX1006" s="14"/>
      <c r="PY1006" s="14"/>
      <c r="PZ1006" s="14"/>
      <c r="QA1006" s="14"/>
      <c r="QB1006" s="14"/>
      <c r="QC1006" s="14"/>
      <c r="QD1006" s="14"/>
      <c r="QE1006" s="14"/>
      <c r="QF1006" s="14"/>
      <c r="QG1006" s="14"/>
      <c r="QH1006" s="14"/>
      <c r="QI1006" s="14"/>
      <c r="QJ1006" s="14"/>
      <c r="QK1006" s="14"/>
      <c r="QL1006" s="14"/>
      <c r="QM1006" s="14"/>
      <c r="QN1006" s="14"/>
      <c r="QO1006" s="14"/>
      <c r="QP1006" s="14"/>
      <c r="QQ1006" s="14"/>
      <c r="QR1006" s="14"/>
      <c r="QS1006" s="14"/>
      <c r="QT1006" s="14"/>
      <c r="QU1006" s="14"/>
      <c r="QV1006" s="14"/>
      <c r="QW1006" s="14"/>
      <c r="QX1006" s="14"/>
      <c r="QY1006" s="14"/>
      <c r="QZ1006" s="14"/>
      <c r="RA1006" s="14"/>
      <c r="RB1006" s="14"/>
      <c r="RC1006" s="14"/>
      <c r="RD1006" s="14"/>
      <c r="RE1006" s="14"/>
      <c r="RF1006" s="14"/>
      <c r="RG1006" s="14"/>
      <c r="RH1006" s="14"/>
      <c r="RI1006" s="14"/>
      <c r="RJ1006" s="14"/>
      <c r="RK1006" s="14"/>
      <c r="RL1006" s="14"/>
      <c r="RM1006" s="14"/>
      <c r="RN1006" s="14"/>
      <c r="RO1006" s="14"/>
      <c r="RP1006" s="14"/>
      <c r="RQ1006" s="14"/>
      <c r="RR1006" s="14"/>
      <c r="RS1006" s="14"/>
      <c r="RT1006" s="14"/>
      <c r="RU1006" s="14"/>
      <c r="RV1006" s="14"/>
      <c r="RW1006" s="14"/>
      <c r="RX1006" s="14"/>
      <c r="RY1006" s="14"/>
      <c r="RZ1006" s="14"/>
      <c r="SA1006" s="14"/>
      <c r="SB1006" s="14"/>
      <c r="SC1006" s="14"/>
      <c r="SD1006" s="14"/>
      <c r="SE1006" s="14"/>
      <c r="SF1006" s="14"/>
      <c r="SG1006" s="14"/>
      <c r="SH1006" s="14"/>
      <c r="SI1006" s="14"/>
      <c r="SJ1006" s="14"/>
      <c r="SK1006" s="14"/>
      <c r="SL1006" s="14"/>
      <c r="SM1006" s="14"/>
      <c r="SN1006" s="14"/>
      <c r="SO1006" s="14"/>
      <c r="SP1006" s="14"/>
      <c r="SQ1006" s="14"/>
      <c r="SR1006" s="14"/>
      <c r="SS1006" s="14"/>
      <c r="ST1006" s="14"/>
      <c r="SU1006" s="14"/>
      <c r="SV1006" s="14"/>
      <c r="SW1006" s="14"/>
      <c r="SX1006" s="14"/>
      <c r="SY1006" s="14"/>
      <c r="SZ1006" s="14"/>
      <c r="TA1006" s="14"/>
      <c r="TB1006" s="14"/>
      <c r="TC1006" s="14"/>
      <c r="TD1006" s="14"/>
      <c r="TE1006" s="14"/>
      <c r="TF1006" s="14"/>
      <c r="TG1006" s="14"/>
      <c r="TH1006" s="14"/>
      <c r="TI1006" s="14"/>
      <c r="TJ1006" s="14"/>
      <c r="TK1006" s="14"/>
      <c r="TL1006" s="14"/>
      <c r="TM1006" s="14"/>
      <c r="TN1006" s="14"/>
      <c r="TO1006" s="14"/>
      <c r="TP1006" s="14"/>
      <c r="TQ1006" s="14"/>
      <c r="TR1006" s="14"/>
      <c r="TS1006" s="14"/>
      <c r="TT1006" s="14"/>
      <c r="TU1006" s="14"/>
      <c r="TV1006" s="14"/>
      <c r="TW1006" s="14"/>
      <c r="TX1006" s="14"/>
      <c r="TY1006" s="14"/>
      <c r="TZ1006" s="14"/>
      <c r="UA1006" s="14"/>
      <c r="UB1006" s="14"/>
      <c r="UC1006" s="14"/>
      <c r="UD1006" s="14"/>
      <c r="UE1006" s="14"/>
      <c r="UF1006" s="14"/>
      <c r="UG1006" s="14"/>
      <c r="UH1006" s="14"/>
      <c r="UI1006" s="14"/>
      <c r="UJ1006" s="14"/>
      <c r="UK1006" s="14"/>
      <c r="UL1006" s="14"/>
      <c r="UM1006" s="14"/>
      <c r="UN1006" s="14"/>
      <c r="UO1006" s="14"/>
      <c r="UP1006" s="14"/>
      <c r="UQ1006" s="14"/>
      <c r="UR1006" s="14"/>
      <c r="US1006" s="14"/>
      <c r="UT1006" s="14"/>
      <c r="UU1006" s="14"/>
      <c r="UV1006" s="14"/>
      <c r="UW1006" s="14"/>
      <c r="UX1006" s="14"/>
      <c r="UY1006" s="14"/>
      <c r="UZ1006" s="14"/>
      <c r="VA1006" s="14"/>
      <c r="VB1006" s="14"/>
      <c r="VC1006" s="14"/>
      <c r="VD1006" s="14"/>
      <c r="VE1006" s="14"/>
      <c r="VF1006" s="14"/>
      <c r="VG1006" s="14"/>
      <c r="VH1006" s="14"/>
      <c r="VI1006" s="14"/>
      <c r="VJ1006" s="14"/>
      <c r="VK1006" s="14"/>
      <c r="VL1006" s="14"/>
      <c r="VM1006" s="14"/>
      <c r="VN1006" s="14"/>
      <c r="VO1006" s="14"/>
      <c r="VP1006" s="14"/>
      <c r="VQ1006" s="14"/>
      <c r="VR1006" s="14"/>
      <c r="VS1006" s="14"/>
      <c r="VT1006" s="14"/>
      <c r="VU1006" s="14"/>
      <c r="VV1006" s="14"/>
      <c r="VW1006" s="14"/>
      <c r="VX1006" s="14"/>
      <c r="VY1006" s="14"/>
      <c r="VZ1006" s="14"/>
      <c r="WA1006" s="14"/>
      <c r="WB1006" s="14"/>
      <c r="WC1006" s="14"/>
      <c r="WD1006" s="14"/>
      <c r="WE1006" s="14"/>
      <c r="WF1006" s="14"/>
      <c r="WG1006" s="14"/>
      <c r="WH1006" s="14"/>
      <c r="WI1006" s="14"/>
      <c r="WJ1006" s="14"/>
      <c r="WK1006" s="14"/>
      <c r="WL1006" s="14"/>
      <c r="WM1006" s="14"/>
      <c r="WN1006" s="14"/>
      <c r="WO1006" s="14"/>
      <c r="WP1006" s="14"/>
      <c r="WQ1006" s="14"/>
      <c r="WR1006" s="14"/>
      <c r="WS1006" s="14"/>
      <c r="WT1006" s="14"/>
      <c r="WU1006" s="14"/>
      <c r="WV1006" s="14"/>
      <c r="WW1006" s="14"/>
      <c r="WX1006" s="14"/>
      <c r="WY1006" s="14"/>
      <c r="WZ1006" s="14"/>
      <c r="XA1006" s="14"/>
      <c r="XB1006" s="14"/>
      <c r="XC1006" s="14"/>
      <c r="XD1006" s="14"/>
      <c r="XE1006" s="14"/>
      <c r="XF1006" s="14"/>
      <c r="XG1006" s="14"/>
      <c r="XH1006" s="14"/>
      <c r="XI1006" s="14"/>
      <c r="XJ1006" s="14"/>
      <c r="XK1006" s="14"/>
      <c r="XL1006" s="14"/>
      <c r="XM1006" s="14"/>
      <c r="XN1006" s="14"/>
      <c r="XO1006" s="14"/>
      <c r="XP1006" s="14"/>
      <c r="XQ1006" s="14"/>
      <c r="XR1006" s="14"/>
      <c r="XS1006" s="14"/>
      <c r="XT1006" s="14"/>
      <c r="XU1006" s="14"/>
      <c r="XV1006" s="14"/>
      <c r="XW1006" s="14"/>
      <c r="XX1006" s="14"/>
      <c r="XY1006" s="14"/>
      <c r="XZ1006" s="14"/>
      <c r="YA1006" s="14"/>
      <c r="YB1006" s="14"/>
      <c r="YC1006" s="14"/>
      <c r="YD1006" s="14"/>
      <c r="YE1006" s="14"/>
      <c r="YF1006" s="14"/>
      <c r="YG1006" s="14"/>
      <c r="YH1006" s="14"/>
      <c r="YI1006" s="14"/>
      <c r="YJ1006" s="14"/>
      <c r="YK1006" s="14"/>
      <c r="YL1006" s="14"/>
      <c r="YM1006" s="14"/>
      <c r="YN1006" s="14"/>
      <c r="YO1006" s="14"/>
      <c r="YP1006" s="14"/>
      <c r="YQ1006" s="14"/>
      <c r="YR1006" s="14"/>
      <c r="YS1006" s="14"/>
      <c r="YT1006" s="14"/>
      <c r="YU1006" s="14"/>
      <c r="YV1006" s="14"/>
      <c r="YW1006" s="14"/>
      <c r="YX1006" s="14"/>
      <c r="YY1006" s="14"/>
      <c r="YZ1006" s="14"/>
      <c r="ZA1006" s="14"/>
      <c r="ZB1006" s="14"/>
      <c r="ZC1006" s="14"/>
      <c r="ZD1006" s="14"/>
      <c r="ZE1006" s="14"/>
      <c r="ZF1006" s="14"/>
      <c r="ZG1006" s="14"/>
      <c r="ZH1006" s="14"/>
      <c r="ZI1006" s="14"/>
      <c r="ZJ1006" s="14"/>
      <c r="ZK1006" s="14"/>
      <c r="ZL1006" s="14"/>
      <c r="ZM1006" s="14"/>
      <c r="ZN1006" s="14"/>
      <c r="ZO1006" s="14"/>
      <c r="ZP1006" s="14"/>
      <c r="ZQ1006" s="14"/>
      <c r="ZR1006" s="14"/>
      <c r="ZS1006" s="14"/>
      <c r="ZT1006" s="14"/>
      <c r="ZU1006" s="14"/>
      <c r="ZV1006" s="14"/>
      <c r="ZW1006" s="14"/>
      <c r="ZX1006" s="14"/>
      <c r="ZY1006" s="14"/>
      <c r="ZZ1006" s="14"/>
      <c r="AAA1006" s="14"/>
      <c r="AAB1006" s="14"/>
      <c r="AAC1006" s="14"/>
      <c r="AAD1006" s="14"/>
      <c r="AAE1006" s="14"/>
      <c r="AAF1006" s="14"/>
      <c r="AAG1006" s="14"/>
      <c r="AAH1006" s="14"/>
      <c r="AAI1006" s="14"/>
      <c r="AAJ1006" s="14"/>
      <c r="AAK1006" s="14"/>
      <c r="AAL1006" s="14"/>
      <c r="AAM1006" s="14"/>
      <c r="AAN1006" s="14"/>
      <c r="AAO1006" s="14"/>
      <c r="AAP1006" s="14"/>
      <c r="AAQ1006" s="14"/>
      <c r="AAR1006" s="14"/>
      <c r="AAS1006" s="14"/>
      <c r="AAT1006" s="14"/>
      <c r="AAU1006" s="14"/>
      <c r="AAV1006" s="14"/>
      <c r="AAW1006" s="14"/>
      <c r="AAX1006" s="14"/>
      <c r="AAY1006" s="14"/>
      <c r="AAZ1006" s="14"/>
      <c r="ABA1006" s="14"/>
      <c r="ABB1006" s="14"/>
      <c r="ABC1006" s="14"/>
      <c r="ABD1006" s="14"/>
      <c r="ABE1006" s="14"/>
      <c r="ABF1006" s="14"/>
      <c r="ABG1006" s="14"/>
      <c r="ABH1006" s="14"/>
      <c r="ABI1006" s="14"/>
      <c r="ABJ1006" s="14"/>
      <c r="ABK1006" s="14"/>
      <c r="ABL1006" s="14"/>
      <c r="ABM1006" s="14"/>
      <c r="ABN1006" s="14"/>
      <c r="ABO1006" s="14"/>
      <c r="ABP1006" s="14"/>
      <c r="ABQ1006" s="14"/>
      <c r="ABR1006" s="14"/>
      <c r="ABS1006" s="14"/>
      <c r="ABT1006" s="14"/>
      <c r="ABU1006" s="14"/>
      <c r="ABV1006" s="14"/>
      <c r="ABW1006" s="14"/>
      <c r="ABX1006" s="14"/>
      <c r="ABY1006" s="14"/>
      <c r="ABZ1006" s="14"/>
      <c r="ACA1006" s="14"/>
      <c r="ACB1006" s="14"/>
      <c r="ACC1006" s="14"/>
      <c r="ACD1006" s="14"/>
      <c r="ACE1006" s="14"/>
      <c r="ACF1006" s="14"/>
      <c r="ACG1006" s="14"/>
      <c r="ACH1006" s="14"/>
      <c r="ACI1006" s="14"/>
      <c r="ACJ1006" s="14"/>
      <c r="ACK1006" s="14"/>
      <c r="ACL1006" s="14"/>
      <c r="ACM1006" s="14"/>
      <c r="ACN1006" s="14"/>
      <c r="ACO1006" s="14"/>
      <c r="ACP1006" s="14"/>
      <c r="ACQ1006" s="14"/>
      <c r="ACR1006" s="14"/>
      <c r="ACS1006" s="14"/>
      <c r="ACT1006" s="14"/>
      <c r="ACU1006" s="14"/>
      <c r="ACV1006" s="14"/>
      <c r="ACW1006" s="14"/>
      <c r="ACX1006" s="14"/>
      <c r="ACY1006" s="14"/>
      <c r="ACZ1006" s="14"/>
      <c r="ADA1006" s="14"/>
      <c r="ADB1006" s="14"/>
      <c r="ADC1006" s="14"/>
      <c r="ADD1006" s="14"/>
      <c r="ADE1006" s="14"/>
      <c r="ADF1006" s="14"/>
      <c r="ADG1006" s="14"/>
      <c r="ADH1006" s="14"/>
      <c r="ADI1006" s="14"/>
      <c r="ADJ1006" s="14"/>
      <c r="ADK1006" s="14"/>
      <c r="ADL1006" s="14"/>
      <c r="ADM1006" s="14"/>
      <c r="ADN1006" s="14"/>
      <c r="ADO1006" s="14"/>
      <c r="ADP1006" s="14"/>
      <c r="ADQ1006" s="14"/>
      <c r="ADR1006" s="14"/>
      <c r="ADS1006" s="14"/>
      <c r="ADT1006" s="14"/>
      <c r="ADU1006" s="14"/>
      <c r="ADV1006" s="14"/>
      <c r="ADW1006" s="14"/>
      <c r="ADX1006" s="14"/>
      <c r="ADY1006" s="14"/>
      <c r="ADZ1006" s="14"/>
      <c r="AEA1006" s="14"/>
      <c r="AEB1006" s="14"/>
      <c r="AEC1006" s="14"/>
      <c r="AED1006" s="14"/>
      <c r="AEE1006" s="14"/>
      <c r="AEF1006" s="14"/>
      <c r="AEG1006" s="14"/>
      <c r="AEH1006" s="14"/>
      <c r="AEI1006" s="14"/>
      <c r="AEJ1006" s="14"/>
      <c r="AEK1006" s="14"/>
      <c r="AEL1006" s="14"/>
      <c r="AEM1006" s="14"/>
      <c r="AEN1006" s="14"/>
      <c r="AEO1006" s="14"/>
      <c r="AEP1006" s="14"/>
      <c r="AEQ1006" s="14"/>
      <c r="AER1006" s="14"/>
      <c r="AES1006" s="14"/>
      <c r="AET1006" s="14"/>
      <c r="AEU1006" s="14"/>
      <c r="AEV1006" s="14"/>
      <c r="AEW1006" s="14"/>
      <c r="AEX1006" s="14"/>
      <c r="AEY1006" s="14"/>
      <c r="AEZ1006" s="14"/>
      <c r="AFA1006" s="14"/>
      <c r="AFB1006" s="14"/>
      <c r="AFC1006" s="14"/>
      <c r="AFD1006" s="14"/>
      <c r="AFE1006" s="14"/>
      <c r="AFF1006" s="14"/>
      <c r="AFG1006" s="14"/>
      <c r="AFH1006" s="14"/>
      <c r="AFI1006" s="14"/>
      <c r="AFJ1006" s="14"/>
      <c r="AFK1006" s="14"/>
      <c r="AFL1006" s="14"/>
      <c r="AFM1006" s="14"/>
      <c r="AFN1006" s="14"/>
      <c r="AFO1006" s="14"/>
      <c r="AFP1006" s="14"/>
      <c r="AFQ1006" s="14"/>
      <c r="AFR1006" s="14"/>
      <c r="AFS1006" s="14"/>
      <c r="AFT1006" s="14"/>
      <c r="AFU1006" s="14"/>
      <c r="AFV1006" s="14"/>
      <c r="AFW1006" s="14"/>
      <c r="AFX1006" s="14"/>
      <c r="AFY1006" s="14"/>
      <c r="AFZ1006" s="14"/>
      <c r="AGA1006" s="14"/>
      <c r="AGB1006" s="14"/>
      <c r="AGC1006" s="14"/>
      <c r="AGD1006" s="14"/>
      <c r="AGE1006" s="14"/>
      <c r="AGF1006" s="14"/>
      <c r="AGG1006" s="14"/>
      <c r="AGH1006" s="14"/>
      <c r="AGI1006" s="14"/>
      <c r="AGJ1006" s="14"/>
      <c r="AGK1006" s="14"/>
      <c r="AGL1006" s="14"/>
      <c r="AGM1006" s="14"/>
      <c r="AGN1006" s="14"/>
      <c r="AGO1006" s="14"/>
      <c r="AGP1006" s="14"/>
      <c r="AGQ1006" s="14"/>
      <c r="AGR1006" s="14"/>
      <c r="AGS1006" s="14"/>
      <c r="AGT1006" s="14"/>
      <c r="AGU1006" s="14"/>
      <c r="AGV1006" s="14"/>
      <c r="AGW1006" s="14"/>
      <c r="AGX1006" s="14"/>
      <c r="AGY1006" s="14"/>
      <c r="AGZ1006" s="14"/>
      <c r="AHA1006" s="14"/>
      <c r="AHB1006" s="14"/>
      <c r="AHC1006" s="14"/>
      <c r="AHD1006" s="14"/>
      <c r="AHE1006" s="14"/>
      <c r="AHF1006" s="14"/>
      <c r="AHG1006" s="14"/>
      <c r="AHH1006" s="14"/>
      <c r="AHI1006" s="14"/>
      <c r="AHJ1006" s="14"/>
      <c r="AHK1006" s="14"/>
      <c r="AHL1006" s="14"/>
      <c r="AHM1006" s="14"/>
      <c r="AHN1006" s="14"/>
      <c r="AHO1006" s="14"/>
      <c r="AHP1006" s="14"/>
      <c r="AHQ1006" s="14"/>
      <c r="AHR1006" s="14"/>
      <c r="AHS1006" s="14"/>
      <c r="AHT1006" s="14"/>
      <c r="AHU1006" s="14"/>
      <c r="AHV1006" s="14"/>
      <c r="AHW1006" s="14"/>
      <c r="AHX1006" s="14"/>
      <c r="AHY1006" s="14"/>
      <c r="AHZ1006" s="14"/>
      <c r="AIA1006" s="14"/>
      <c r="AIB1006" s="14"/>
      <c r="AIC1006" s="14"/>
      <c r="AID1006" s="14"/>
      <c r="AIE1006" s="14"/>
      <c r="AIF1006" s="14"/>
      <c r="AIG1006" s="14"/>
      <c r="AIH1006" s="14"/>
      <c r="AII1006" s="14"/>
      <c r="AIJ1006" s="14"/>
      <c r="AIK1006" s="14"/>
      <c r="AIL1006" s="14"/>
      <c r="AIM1006" s="14"/>
      <c r="AIN1006" s="14"/>
      <c r="AIO1006" s="14"/>
      <c r="AIP1006" s="14"/>
      <c r="AIQ1006" s="14"/>
      <c r="AIR1006" s="14"/>
      <c r="AIS1006" s="14"/>
      <c r="AIT1006" s="14"/>
      <c r="AIU1006" s="14"/>
      <c r="AIV1006" s="14"/>
      <c r="AIW1006" s="14"/>
      <c r="AIX1006" s="14"/>
      <c r="AIY1006" s="14"/>
      <c r="AIZ1006" s="14"/>
      <c r="AJA1006" s="14"/>
      <c r="AJB1006" s="14"/>
      <c r="AJC1006" s="14"/>
      <c r="AJD1006" s="14"/>
      <c r="AJE1006" s="14"/>
      <c r="AJF1006" s="14"/>
      <c r="AJG1006" s="14"/>
      <c r="AJH1006" s="14"/>
      <c r="AJI1006" s="14"/>
      <c r="AJJ1006" s="14"/>
      <c r="AJK1006" s="14"/>
      <c r="AJL1006" s="14"/>
      <c r="AJM1006" s="14"/>
      <c r="AJN1006" s="14"/>
      <c r="AJO1006" s="14"/>
      <c r="AJP1006" s="14"/>
      <c r="AJQ1006" s="14"/>
      <c r="AJR1006" s="14"/>
      <c r="AJS1006" s="14"/>
      <c r="AJT1006" s="14"/>
      <c r="AJU1006" s="14"/>
      <c r="AJV1006" s="14"/>
      <c r="AJW1006" s="14"/>
      <c r="AJX1006" s="14"/>
      <c r="AJY1006" s="14"/>
      <c r="AJZ1006" s="14"/>
      <c r="AKA1006" s="14"/>
      <c r="AKB1006" s="14"/>
      <c r="AKC1006" s="14"/>
      <c r="AKD1006" s="14"/>
      <c r="AKE1006" s="14"/>
      <c r="AKF1006" s="14"/>
      <c r="AKG1006" s="14"/>
      <c r="AKH1006" s="14"/>
      <c r="AKI1006" s="14"/>
      <c r="AKJ1006" s="14"/>
      <c r="AKK1006" s="14"/>
      <c r="AKL1006" s="14"/>
      <c r="AKM1006" s="14"/>
      <c r="AKN1006" s="14"/>
      <c r="AKO1006" s="14"/>
      <c r="AKP1006" s="14"/>
      <c r="AKQ1006" s="14"/>
      <c r="AKR1006" s="14"/>
      <c r="AKS1006" s="14"/>
      <c r="AKT1006" s="14"/>
      <c r="AKU1006" s="14"/>
      <c r="AKV1006" s="14"/>
      <c r="AKW1006" s="14"/>
      <c r="AKX1006" s="14"/>
      <c r="AKY1006" s="14"/>
      <c r="AKZ1006" s="14"/>
      <c r="ALA1006" s="14"/>
      <c r="ALB1006" s="14"/>
      <c r="ALC1006" s="14"/>
      <c r="ALD1006" s="14"/>
      <c r="ALE1006" s="14"/>
      <c r="ALF1006" s="14"/>
      <c r="ALG1006" s="14"/>
      <c r="ALH1006" s="14"/>
      <c r="ALI1006" s="14"/>
      <c r="ALJ1006" s="14"/>
      <c r="ALK1006" s="14"/>
      <c r="ALL1006" s="14"/>
      <c r="ALM1006" s="14"/>
      <c r="ALN1006" s="14"/>
      <c r="ALO1006" s="14"/>
      <c r="ALP1006" s="14"/>
      <c r="ALQ1006" s="14"/>
      <c r="ALR1006" s="14"/>
      <c r="ALS1006" s="14"/>
      <c r="ALT1006" s="14"/>
      <c r="ALU1006" s="14"/>
      <c r="ALV1006" s="14"/>
      <c r="ALW1006" s="14"/>
      <c r="ALX1006" s="14"/>
      <c r="ALY1006" s="14"/>
      <c r="ALZ1006" s="14"/>
      <c r="AMA1006" s="14"/>
      <c r="AMB1006" s="14"/>
      <c r="AMC1006" s="14"/>
      <c r="AMD1006" s="14"/>
      <c r="AME1006" s="14"/>
      <c r="AMF1006" s="14"/>
      <c r="AMG1006" s="14"/>
      <c r="AMH1006" s="14"/>
      <c r="AMI1006" s="14"/>
      <c r="AMJ1006" s="14"/>
      <c r="AMK1006" s="14"/>
      <c r="AML1006" s="14"/>
      <c r="AMM1006" s="14"/>
      <c r="AMN1006" s="14"/>
      <c r="AMO1006" s="14"/>
      <c r="AMP1006" s="14"/>
      <c r="AMQ1006" s="14"/>
      <c r="AMR1006" s="14"/>
      <c r="AMS1006" s="14"/>
      <c r="AMT1006" s="14"/>
      <c r="AMU1006" s="14"/>
      <c r="AMV1006" s="14"/>
      <c r="AMW1006" s="14"/>
      <c r="AMX1006" s="14"/>
      <c r="AMY1006" s="14"/>
      <c r="AMZ1006" s="14"/>
      <c r="ANA1006" s="14"/>
      <c r="ANB1006" s="14"/>
      <c r="ANC1006" s="14"/>
      <c r="AND1006" s="14"/>
      <c r="ANE1006" s="14"/>
      <c r="ANF1006" s="14"/>
      <c r="ANG1006" s="14"/>
      <c r="ANH1006" s="14"/>
      <c r="ANI1006" s="14"/>
      <c r="ANJ1006" s="14"/>
      <c r="ANK1006" s="14"/>
      <c r="ANL1006" s="14"/>
      <c r="ANM1006" s="14"/>
      <c r="ANN1006" s="14"/>
      <c r="ANO1006" s="14"/>
      <c r="ANP1006" s="14"/>
      <c r="ANQ1006" s="14"/>
      <c r="ANR1006" s="14"/>
      <c r="ANS1006" s="14"/>
      <c r="ANT1006" s="14"/>
      <c r="ANU1006" s="14"/>
      <c r="ANV1006" s="14"/>
      <c r="ANW1006" s="14"/>
      <c r="ANX1006" s="14"/>
      <c r="ANY1006" s="14"/>
      <c r="ANZ1006" s="14"/>
      <c r="AOA1006" s="14"/>
      <c r="AOB1006" s="14"/>
      <c r="AOC1006" s="14"/>
      <c r="AOD1006" s="14"/>
      <c r="AOE1006" s="14"/>
      <c r="AOF1006" s="14"/>
      <c r="AOG1006" s="14"/>
      <c r="AOH1006" s="14"/>
      <c r="AOI1006" s="14"/>
      <c r="AOJ1006" s="14"/>
      <c r="AOK1006" s="14"/>
      <c r="AOL1006" s="14"/>
      <c r="AOM1006" s="14"/>
      <c r="AON1006" s="14"/>
      <c r="AOO1006" s="14"/>
      <c r="AOP1006" s="14"/>
      <c r="AOQ1006" s="14"/>
      <c r="AOR1006" s="14"/>
      <c r="AOS1006" s="14"/>
      <c r="AOT1006" s="14"/>
      <c r="AOU1006" s="14"/>
      <c r="AOV1006" s="14"/>
      <c r="AOW1006" s="14"/>
      <c r="AOX1006" s="14"/>
      <c r="AOY1006" s="14"/>
      <c r="AOZ1006" s="14"/>
      <c r="APA1006" s="14"/>
      <c r="APB1006" s="14"/>
      <c r="APC1006" s="14"/>
      <c r="APD1006" s="14"/>
      <c r="APE1006" s="14"/>
      <c r="APF1006" s="14"/>
      <c r="APG1006" s="14"/>
      <c r="APH1006" s="14"/>
      <c r="API1006" s="14"/>
      <c r="APJ1006" s="14"/>
      <c r="APK1006" s="14"/>
      <c r="APL1006" s="14"/>
      <c r="APM1006" s="14"/>
      <c r="APN1006" s="14"/>
      <c r="APO1006" s="14"/>
      <c r="APP1006" s="14"/>
      <c r="APQ1006" s="14"/>
      <c r="APR1006" s="14"/>
      <c r="APS1006" s="14"/>
      <c r="APT1006" s="14"/>
      <c r="APU1006" s="14"/>
      <c r="APV1006" s="14"/>
      <c r="APW1006" s="14"/>
      <c r="APX1006" s="14"/>
      <c r="APY1006" s="14"/>
      <c r="APZ1006" s="14"/>
      <c r="AQA1006" s="14"/>
      <c r="AQB1006" s="14"/>
      <c r="AQC1006" s="14"/>
      <c r="AQD1006" s="14"/>
      <c r="AQE1006" s="14"/>
      <c r="AQF1006" s="14"/>
      <c r="AQG1006" s="14"/>
      <c r="AQH1006" s="14"/>
      <c r="AQI1006" s="14"/>
      <c r="AQJ1006" s="14"/>
      <c r="AQK1006" s="14"/>
      <c r="AQL1006" s="14"/>
      <c r="AQM1006" s="14"/>
      <c r="AQN1006" s="14"/>
      <c r="AQO1006" s="14"/>
      <c r="AQP1006" s="14"/>
      <c r="AQQ1006" s="14"/>
      <c r="AQR1006" s="14"/>
      <c r="AQS1006" s="14"/>
      <c r="AQT1006" s="14"/>
      <c r="AQU1006" s="14"/>
      <c r="AQV1006" s="14"/>
      <c r="AQW1006" s="14"/>
      <c r="AQX1006" s="14"/>
      <c r="AQY1006" s="14"/>
      <c r="AQZ1006" s="14"/>
      <c r="ARA1006" s="14"/>
      <c r="ARB1006" s="14"/>
      <c r="ARC1006" s="14"/>
      <c r="ARD1006" s="14"/>
      <c r="ARE1006" s="14"/>
      <c r="ARF1006" s="14"/>
      <c r="ARG1006" s="14"/>
      <c r="ARH1006" s="14"/>
      <c r="ARI1006" s="14"/>
      <c r="ARJ1006" s="14"/>
      <c r="ARK1006" s="14"/>
      <c r="ARL1006" s="14"/>
      <c r="ARM1006" s="14"/>
      <c r="ARN1006" s="14"/>
      <c r="ARO1006" s="14"/>
      <c r="ARP1006" s="14"/>
      <c r="ARQ1006" s="14"/>
      <c r="ARR1006" s="14"/>
      <c r="ARS1006" s="14"/>
      <c r="ART1006" s="14"/>
      <c r="ARU1006" s="14"/>
      <c r="ARV1006" s="14"/>
      <c r="ARW1006" s="14"/>
      <c r="ARX1006" s="14"/>
      <c r="ARY1006" s="14"/>
      <c r="ARZ1006" s="14"/>
      <c r="ASA1006" s="14"/>
      <c r="ASB1006" s="14"/>
      <c r="ASC1006" s="14"/>
      <c r="ASD1006" s="14"/>
      <c r="ASE1006" s="14"/>
      <c r="ASF1006" s="14"/>
      <c r="ASG1006" s="14"/>
      <c r="ASH1006" s="14"/>
      <c r="ASI1006" s="14"/>
      <c r="ASJ1006" s="14"/>
      <c r="ASK1006" s="14"/>
      <c r="ASL1006" s="14"/>
      <c r="ASM1006" s="14"/>
      <c r="ASN1006" s="14"/>
      <c r="ASO1006" s="14"/>
      <c r="ASP1006" s="14"/>
      <c r="ASQ1006" s="14"/>
      <c r="ASR1006" s="14"/>
      <c r="ASS1006" s="14"/>
      <c r="AST1006" s="14"/>
      <c r="ASU1006" s="14"/>
      <c r="ASV1006" s="14"/>
      <c r="ASW1006" s="14"/>
      <c r="ASX1006" s="14"/>
      <c r="ASY1006" s="14"/>
      <c r="ASZ1006" s="14"/>
      <c r="ATA1006" s="14"/>
      <c r="ATB1006" s="14"/>
      <c r="ATC1006" s="14"/>
      <c r="ATD1006" s="14"/>
      <c r="ATE1006" s="14"/>
      <c r="ATF1006" s="14"/>
      <c r="ATG1006" s="14"/>
      <c r="ATH1006" s="14"/>
      <c r="ATI1006" s="14"/>
      <c r="ATJ1006" s="14"/>
      <c r="ATK1006" s="14"/>
      <c r="ATL1006" s="14"/>
      <c r="ATM1006" s="14"/>
      <c r="ATN1006" s="14"/>
      <c r="ATO1006" s="14"/>
      <c r="ATP1006" s="14"/>
      <c r="ATQ1006" s="14"/>
      <c r="ATR1006" s="14"/>
      <c r="ATS1006" s="14"/>
      <c r="ATT1006" s="14"/>
      <c r="ATU1006" s="14"/>
      <c r="ATV1006" s="14"/>
      <c r="ATW1006" s="14"/>
      <c r="ATX1006" s="14"/>
      <c r="ATY1006" s="14"/>
      <c r="ATZ1006" s="14"/>
      <c r="AUA1006" s="14"/>
      <c r="AUB1006" s="14"/>
      <c r="AUC1006" s="14"/>
      <c r="AUD1006" s="14"/>
      <c r="AUE1006" s="14"/>
      <c r="AUF1006" s="14"/>
      <c r="AUG1006" s="14"/>
      <c r="AUH1006" s="14"/>
      <c r="AUI1006" s="14"/>
      <c r="AUJ1006" s="14"/>
      <c r="AUK1006" s="14"/>
      <c r="AUL1006" s="14"/>
      <c r="AUM1006" s="14"/>
      <c r="AUN1006" s="14"/>
      <c r="AUO1006" s="14"/>
      <c r="AUP1006" s="14"/>
      <c r="AUQ1006" s="14"/>
      <c r="AUR1006" s="14"/>
      <c r="AUS1006" s="14"/>
      <c r="AUT1006" s="14"/>
      <c r="AUU1006" s="14"/>
      <c r="AUV1006" s="14"/>
      <c r="AUW1006" s="14"/>
      <c r="AUX1006" s="14"/>
      <c r="AUY1006" s="14"/>
      <c r="AUZ1006" s="14"/>
      <c r="AVA1006" s="14"/>
      <c r="AVB1006" s="14"/>
      <c r="AVC1006" s="14"/>
      <c r="AVD1006" s="14"/>
      <c r="AVE1006" s="14"/>
      <c r="AVF1006" s="14"/>
      <c r="AVG1006" s="14"/>
      <c r="AVH1006" s="14"/>
      <c r="AVI1006" s="14"/>
      <c r="AVJ1006" s="14"/>
      <c r="AVK1006" s="14"/>
      <c r="AVL1006" s="14"/>
      <c r="AVM1006" s="14"/>
      <c r="AVN1006" s="14"/>
      <c r="AVO1006" s="14"/>
      <c r="AVP1006" s="14"/>
      <c r="AVQ1006" s="14"/>
      <c r="AVR1006" s="14"/>
      <c r="AVS1006" s="14"/>
      <c r="AVT1006" s="14"/>
      <c r="AVU1006" s="14"/>
      <c r="AVV1006" s="14"/>
      <c r="AVW1006" s="14"/>
      <c r="AVX1006" s="14"/>
      <c r="AVY1006" s="14"/>
      <c r="AVZ1006" s="14"/>
      <c r="AWA1006" s="14"/>
      <c r="AWB1006" s="14"/>
      <c r="AWC1006" s="14"/>
      <c r="AWD1006" s="14"/>
      <c r="AWE1006" s="14"/>
      <c r="AWF1006" s="14"/>
      <c r="AWG1006" s="14"/>
      <c r="AWH1006" s="14"/>
      <c r="AWI1006" s="14"/>
      <c r="AWJ1006" s="14"/>
      <c r="AWK1006" s="14"/>
      <c r="AWL1006" s="14"/>
      <c r="AWM1006" s="14"/>
      <c r="AWN1006" s="14"/>
      <c r="AWO1006" s="14"/>
      <c r="AWP1006" s="14"/>
      <c r="AWQ1006" s="14"/>
      <c r="AWR1006" s="14"/>
      <c r="AWS1006" s="14"/>
      <c r="AWT1006" s="14"/>
      <c r="AWU1006" s="14"/>
      <c r="AWV1006" s="14"/>
      <c r="AWW1006" s="14"/>
      <c r="AWX1006" s="14"/>
      <c r="AWY1006" s="14"/>
      <c r="AWZ1006" s="14"/>
      <c r="AXA1006" s="14"/>
      <c r="AXB1006" s="14"/>
      <c r="AXC1006" s="14"/>
      <c r="AXD1006" s="14"/>
      <c r="AXE1006" s="14"/>
      <c r="AXF1006" s="14"/>
      <c r="AXG1006" s="14"/>
      <c r="AXH1006" s="14"/>
      <c r="AXI1006" s="14"/>
      <c r="AXJ1006" s="14"/>
      <c r="AXK1006" s="14"/>
      <c r="AXL1006" s="14"/>
      <c r="AXM1006" s="14"/>
      <c r="AXN1006" s="14"/>
      <c r="AXO1006" s="14"/>
      <c r="AXP1006" s="14"/>
      <c r="AXQ1006" s="14"/>
      <c r="AXR1006" s="14"/>
      <c r="AXS1006" s="14"/>
      <c r="AXT1006" s="14"/>
      <c r="AXU1006" s="14"/>
      <c r="AXV1006" s="14"/>
      <c r="AXW1006" s="14"/>
      <c r="AXX1006" s="14"/>
      <c r="AXY1006" s="14"/>
      <c r="AXZ1006" s="14"/>
      <c r="AYA1006" s="14"/>
      <c r="AYB1006" s="14"/>
      <c r="AYC1006" s="14"/>
      <c r="AYD1006" s="14"/>
      <c r="AYE1006" s="14"/>
      <c r="AYF1006" s="14"/>
      <c r="AYG1006" s="14"/>
      <c r="AYH1006" s="14"/>
      <c r="AYI1006" s="14"/>
      <c r="AYJ1006" s="14"/>
      <c r="AYK1006" s="14"/>
      <c r="AYL1006" s="14"/>
      <c r="AYM1006" s="14"/>
      <c r="AYN1006" s="14"/>
      <c r="AYO1006" s="14"/>
      <c r="AYP1006" s="14"/>
      <c r="AYQ1006" s="14"/>
      <c r="AYR1006" s="14"/>
      <c r="AYS1006" s="14"/>
      <c r="AYT1006" s="14"/>
      <c r="AYU1006" s="14"/>
      <c r="AYV1006" s="14"/>
      <c r="AYW1006" s="14"/>
      <c r="AYX1006" s="14"/>
      <c r="AYY1006" s="14"/>
      <c r="AYZ1006" s="14"/>
      <c r="AZA1006" s="14"/>
      <c r="AZB1006" s="14"/>
      <c r="AZC1006" s="14"/>
      <c r="AZD1006" s="14"/>
      <c r="AZE1006" s="14"/>
      <c r="AZF1006" s="14"/>
      <c r="AZG1006" s="14"/>
      <c r="AZH1006" s="14"/>
      <c r="AZI1006" s="14"/>
      <c r="AZJ1006" s="14"/>
      <c r="AZK1006" s="14"/>
      <c r="AZL1006" s="14"/>
      <c r="AZM1006" s="14"/>
      <c r="AZN1006" s="14"/>
      <c r="AZO1006" s="14"/>
      <c r="AZP1006" s="14"/>
      <c r="AZQ1006" s="14"/>
      <c r="AZR1006" s="14"/>
      <c r="AZS1006" s="14"/>
      <c r="AZT1006" s="14"/>
      <c r="AZU1006" s="14"/>
      <c r="AZV1006" s="14"/>
      <c r="AZW1006" s="14"/>
      <c r="AZX1006" s="14"/>
      <c r="AZY1006" s="14"/>
      <c r="AZZ1006" s="14"/>
      <c r="BAA1006" s="14"/>
      <c r="BAB1006" s="14"/>
      <c r="BAC1006" s="14"/>
      <c r="BAD1006" s="14"/>
      <c r="BAE1006" s="14"/>
      <c r="BAF1006" s="14"/>
      <c r="BAG1006" s="14"/>
      <c r="BAH1006" s="14"/>
      <c r="BAI1006" s="14"/>
      <c r="BAJ1006" s="14"/>
      <c r="BAK1006" s="14"/>
      <c r="BAL1006" s="14"/>
      <c r="BAM1006" s="14"/>
      <c r="BAN1006" s="14"/>
      <c r="BAO1006" s="14"/>
      <c r="BAP1006" s="14"/>
      <c r="BAQ1006" s="14"/>
      <c r="BAR1006" s="14"/>
      <c r="BAS1006" s="14"/>
      <c r="BAT1006" s="14"/>
      <c r="BAU1006" s="14"/>
      <c r="BAV1006" s="14"/>
      <c r="BAW1006" s="14"/>
      <c r="BAX1006" s="14"/>
      <c r="BAY1006" s="14"/>
      <c r="BAZ1006" s="14"/>
      <c r="BBA1006" s="14"/>
      <c r="BBB1006" s="14"/>
      <c r="BBC1006" s="14"/>
      <c r="BBD1006" s="14"/>
      <c r="BBE1006" s="14"/>
      <c r="BBF1006" s="14"/>
      <c r="BBG1006" s="14"/>
      <c r="BBH1006" s="14"/>
      <c r="BBI1006" s="14"/>
      <c r="BBJ1006" s="14"/>
      <c r="BBK1006" s="14"/>
      <c r="BBL1006" s="14"/>
      <c r="BBM1006" s="14"/>
      <c r="BBN1006" s="14"/>
      <c r="BBO1006" s="14"/>
      <c r="BBP1006" s="14"/>
      <c r="BBQ1006" s="14"/>
      <c r="BBR1006" s="14"/>
      <c r="BBS1006" s="14"/>
      <c r="BBT1006" s="14"/>
      <c r="BBU1006" s="14"/>
      <c r="BBV1006" s="14"/>
      <c r="BBW1006" s="14"/>
      <c r="BBX1006" s="14"/>
      <c r="BBY1006" s="14"/>
      <c r="BBZ1006" s="14"/>
      <c r="BCA1006" s="14"/>
      <c r="BCB1006" s="14"/>
      <c r="BCC1006" s="14"/>
      <c r="BCD1006" s="14"/>
      <c r="BCE1006" s="14"/>
      <c r="BCF1006" s="14"/>
      <c r="BCG1006" s="14"/>
      <c r="BCH1006" s="14"/>
      <c r="BCI1006" s="14"/>
      <c r="BCJ1006" s="14"/>
      <c r="BCK1006" s="14"/>
      <c r="BCL1006" s="14"/>
      <c r="BCM1006" s="14"/>
      <c r="BCN1006" s="14"/>
      <c r="BCO1006" s="14"/>
      <c r="BCP1006" s="14"/>
      <c r="BCQ1006" s="14"/>
      <c r="BCR1006" s="14"/>
      <c r="BCS1006" s="14"/>
      <c r="BCT1006" s="14"/>
      <c r="BCU1006" s="14"/>
      <c r="BCV1006" s="14"/>
      <c r="BCW1006" s="14"/>
      <c r="BCX1006" s="14"/>
      <c r="BCY1006" s="14"/>
      <c r="BCZ1006" s="14"/>
      <c r="BDA1006" s="14"/>
      <c r="BDB1006" s="14"/>
      <c r="BDC1006" s="14"/>
      <c r="BDD1006" s="14"/>
      <c r="BDE1006" s="14"/>
      <c r="BDF1006" s="14"/>
      <c r="BDG1006" s="14"/>
      <c r="BDH1006" s="14"/>
      <c r="BDI1006" s="14"/>
      <c r="BDJ1006" s="14"/>
      <c r="BDK1006" s="14"/>
      <c r="BDL1006" s="14"/>
      <c r="BDM1006" s="14"/>
      <c r="BDN1006" s="14"/>
      <c r="BDO1006" s="14"/>
      <c r="BDP1006" s="14"/>
      <c r="BDQ1006" s="14"/>
      <c r="BDR1006" s="14"/>
      <c r="BDS1006" s="14"/>
      <c r="BDT1006" s="14"/>
      <c r="BDU1006" s="14"/>
      <c r="BDV1006" s="14"/>
      <c r="BDW1006" s="14"/>
      <c r="BDX1006" s="14"/>
      <c r="BDY1006" s="14"/>
      <c r="BDZ1006" s="14"/>
      <c r="BEA1006" s="14"/>
      <c r="BEB1006" s="14"/>
      <c r="BEC1006" s="14"/>
      <c r="BED1006" s="14"/>
      <c r="BEE1006" s="14"/>
      <c r="BEF1006" s="14"/>
      <c r="BEG1006" s="14"/>
      <c r="BEH1006" s="14"/>
      <c r="BEI1006" s="14"/>
      <c r="BEJ1006" s="14"/>
      <c r="BEK1006" s="14"/>
      <c r="BEL1006" s="14"/>
      <c r="BEM1006" s="14"/>
      <c r="BEN1006" s="14"/>
      <c r="BEO1006" s="14"/>
      <c r="BEP1006" s="14"/>
      <c r="BEQ1006" s="14"/>
      <c r="BER1006" s="14"/>
      <c r="BES1006" s="14"/>
      <c r="BET1006" s="14"/>
      <c r="BEU1006" s="14"/>
      <c r="BEV1006" s="14"/>
      <c r="BEW1006" s="14"/>
      <c r="BEX1006" s="14"/>
      <c r="BEY1006" s="14"/>
      <c r="BEZ1006" s="14"/>
      <c r="BFA1006" s="14"/>
      <c r="BFB1006" s="14"/>
      <c r="BFC1006" s="14"/>
      <c r="BFD1006" s="14"/>
      <c r="BFE1006" s="14"/>
      <c r="BFF1006" s="14"/>
      <c r="BFG1006" s="14"/>
      <c r="BFH1006" s="14"/>
      <c r="BFI1006" s="14"/>
      <c r="BFJ1006" s="14"/>
      <c r="BFK1006" s="14"/>
      <c r="BFL1006" s="14"/>
      <c r="BFM1006" s="14"/>
      <c r="BFN1006" s="14"/>
      <c r="BFO1006" s="14"/>
      <c r="BFP1006" s="14"/>
      <c r="BFQ1006" s="14"/>
      <c r="BFR1006" s="14"/>
      <c r="BFS1006" s="14"/>
      <c r="BFT1006" s="14"/>
      <c r="BFU1006" s="14"/>
      <c r="BFV1006" s="14"/>
      <c r="BFW1006" s="14"/>
      <c r="BFX1006" s="14"/>
      <c r="BFY1006" s="14"/>
      <c r="BFZ1006" s="14"/>
      <c r="BGA1006" s="14"/>
      <c r="BGB1006" s="14"/>
      <c r="BGC1006" s="14"/>
      <c r="BGD1006" s="14"/>
      <c r="BGE1006" s="14"/>
      <c r="BGF1006" s="14"/>
      <c r="BGG1006" s="14"/>
      <c r="BGH1006" s="14"/>
      <c r="BGI1006" s="14"/>
      <c r="BGJ1006" s="14"/>
      <c r="BGK1006" s="14"/>
      <c r="BGL1006" s="14"/>
      <c r="BGM1006" s="14"/>
      <c r="BGN1006" s="14"/>
      <c r="BGO1006" s="14"/>
      <c r="BGP1006" s="14"/>
      <c r="BGQ1006" s="14"/>
      <c r="BGR1006" s="14"/>
      <c r="BGS1006" s="14"/>
      <c r="BGT1006" s="14"/>
      <c r="BGU1006" s="14"/>
      <c r="BGV1006" s="14"/>
      <c r="BGW1006" s="14"/>
      <c r="BGX1006" s="14"/>
      <c r="BGY1006" s="14"/>
      <c r="BGZ1006" s="14"/>
      <c r="BHA1006" s="14"/>
      <c r="BHB1006" s="14"/>
      <c r="BHC1006" s="14"/>
      <c r="BHD1006" s="14"/>
      <c r="BHE1006" s="14"/>
      <c r="BHF1006" s="14"/>
      <c r="BHG1006" s="14"/>
      <c r="BHH1006" s="14"/>
      <c r="BHI1006" s="14"/>
      <c r="BHJ1006" s="14"/>
      <c r="BHK1006" s="14"/>
      <c r="BHL1006" s="14"/>
      <c r="BHM1006" s="14"/>
      <c r="BHN1006" s="14"/>
      <c r="BHO1006" s="14"/>
      <c r="BHP1006" s="14"/>
      <c r="BHQ1006" s="14"/>
      <c r="BHR1006" s="14"/>
      <c r="BHS1006" s="14"/>
      <c r="BHT1006" s="14"/>
      <c r="BHU1006" s="14"/>
      <c r="BHV1006" s="14"/>
      <c r="BHW1006" s="14"/>
      <c r="BHX1006" s="14"/>
      <c r="BHY1006" s="14"/>
      <c r="BHZ1006" s="14"/>
      <c r="BIA1006" s="14"/>
      <c r="BIB1006" s="14"/>
      <c r="BIC1006" s="14"/>
      <c r="BID1006" s="14"/>
      <c r="BIE1006" s="14"/>
      <c r="BIF1006" s="14"/>
      <c r="BIG1006" s="14"/>
      <c r="BIH1006" s="14"/>
      <c r="BII1006" s="14"/>
      <c r="BIJ1006" s="14"/>
      <c r="BIK1006" s="14"/>
      <c r="BIL1006" s="14"/>
      <c r="BIM1006" s="14"/>
      <c r="BIN1006" s="14"/>
      <c r="BIO1006" s="14"/>
      <c r="BIP1006" s="14"/>
      <c r="BIQ1006" s="14"/>
      <c r="BIR1006" s="14"/>
      <c r="BIS1006" s="14"/>
      <c r="BIT1006" s="14"/>
      <c r="BIU1006" s="14"/>
      <c r="BIV1006" s="14"/>
      <c r="BIW1006" s="14"/>
      <c r="BIX1006" s="14"/>
      <c r="BIY1006" s="14"/>
      <c r="BIZ1006" s="14"/>
      <c r="BJA1006" s="14"/>
      <c r="BJB1006" s="14"/>
      <c r="BJC1006" s="14"/>
      <c r="BJD1006" s="14"/>
      <c r="BJE1006" s="14"/>
      <c r="BJF1006" s="14"/>
      <c r="BJG1006" s="14"/>
      <c r="BJH1006" s="14"/>
      <c r="BJI1006" s="14"/>
      <c r="BJJ1006" s="14"/>
      <c r="BJK1006" s="14"/>
      <c r="BJL1006" s="14"/>
      <c r="BJM1006" s="14"/>
      <c r="BJN1006" s="14"/>
      <c r="BJO1006" s="14"/>
      <c r="BJP1006" s="14"/>
      <c r="BJQ1006" s="14"/>
      <c r="BJR1006" s="14"/>
      <c r="BJS1006" s="14"/>
      <c r="BJT1006" s="14"/>
      <c r="BJU1006" s="14"/>
      <c r="BJV1006" s="14"/>
      <c r="BJW1006" s="14"/>
      <c r="BJX1006" s="14"/>
      <c r="BJY1006" s="14"/>
      <c r="BJZ1006" s="14"/>
      <c r="BKA1006" s="14"/>
      <c r="BKB1006" s="14"/>
      <c r="BKC1006" s="14"/>
      <c r="BKD1006" s="14"/>
      <c r="BKE1006" s="14"/>
      <c r="BKF1006" s="14"/>
      <c r="BKG1006" s="14"/>
      <c r="BKH1006" s="14"/>
      <c r="BKI1006" s="14"/>
      <c r="BKJ1006" s="14"/>
      <c r="BKK1006" s="14"/>
      <c r="BKL1006" s="14"/>
      <c r="BKM1006" s="14"/>
      <c r="BKN1006" s="14"/>
      <c r="BKO1006" s="14"/>
      <c r="BKP1006" s="14"/>
      <c r="BKQ1006" s="14"/>
      <c r="BKR1006" s="14"/>
      <c r="BKS1006" s="14"/>
      <c r="BKT1006" s="14"/>
      <c r="BKU1006" s="14"/>
      <c r="BKV1006" s="14"/>
      <c r="BKW1006" s="14"/>
      <c r="BKX1006" s="14"/>
      <c r="BKY1006" s="14"/>
      <c r="BKZ1006" s="14"/>
      <c r="BLA1006" s="14"/>
      <c r="BLB1006" s="14"/>
      <c r="BLC1006" s="14"/>
      <c r="BLD1006" s="14"/>
      <c r="BLE1006" s="14"/>
      <c r="BLF1006" s="14"/>
      <c r="BLG1006" s="14"/>
      <c r="BLH1006" s="14"/>
      <c r="BLI1006" s="14"/>
      <c r="BLJ1006" s="14"/>
      <c r="BLK1006" s="14"/>
      <c r="BLL1006" s="14"/>
      <c r="BLM1006" s="14"/>
      <c r="BLN1006" s="14"/>
      <c r="BLO1006" s="14"/>
      <c r="BLP1006" s="14"/>
      <c r="BLQ1006" s="14"/>
      <c r="BLR1006" s="14"/>
      <c r="BLS1006" s="14"/>
      <c r="BLT1006" s="14"/>
      <c r="BLU1006" s="14"/>
      <c r="BLV1006" s="14"/>
      <c r="BLW1006" s="14"/>
      <c r="BLX1006" s="14"/>
      <c r="BLY1006" s="14"/>
      <c r="BLZ1006" s="14"/>
      <c r="BMA1006" s="14"/>
      <c r="BMB1006" s="14"/>
      <c r="BMC1006" s="14"/>
      <c r="BMD1006" s="14"/>
      <c r="BME1006" s="14"/>
      <c r="BMF1006" s="14"/>
      <c r="BMG1006" s="14"/>
      <c r="BMH1006" s="14"/>
      <c r="BMI1006" s="14"/>
      <c r="BMJ1006" s="14"/>
      <c r="BMK1006" s="14"/>
      <c r="BML1006" s="14"/>
      <c r="BMM1006" s="14"/>
      <c r="BMN1006" s="14"/>
      <c r="BMO1006" s="14"/>
      <c r="BMP1006" s="14"/>
      <c r="BMQ1006" s="14"/>
      <c r="BMR1006" s="14"/>
      <c r="BMS1006" s="14"/>
      <c r="BMT1006" s="14"/>
      <c r="BMU1006" s="14"/>
      <c r="BMV1006" s="14"/>
      <c r="BMW1006" s="14"/>
      <c r="BMX1006" s="14"/>
      <c r="BMY1006" s="14"/>
      <c r="BMZ1006" s="14"/>
      <c r="BNA1006" s="14"/>
      <c r="BNB1006" s="14"/>
      <c r="BNC1006" s="14"/>
      <c r="BND1006" s="14"/>
      <c r="BNE1006" s="14"/>
      <c r="BNF1006" s="14"/>
      <c r="BNG1006" s="14"/>
      <c r="BNH1006" s="14"/>
      <c r="BNI1006" s="14"/>
      <c r="BNJ1006" s="14"/>
      <c r="BNK1006" s="14"/>
      <c r="BNL1006" s="14"/>
      <c r="BNM1006" s="14"/>
      <c r="BNN1006" s="14"/>
      <c r="BNO1006" s="14"/>
      <c r="BNP1006" s="14"/>
      <c r="BNQ1006" s="14"/>
      <c r="BNR1006" s="14"/>
      <c r="BNS1006" s="14"/>
      <c r="BNT1006" s="14"/>
      <c r="BNU1006" s="14"/>
      <c r="BNV1006" s="14"/>
      <c r="BNW1006" s="14"/>
      <c r="BNX1006" s="14"/>
      <c r="BNY1006" s="14"/>
      <c r="BNZ1006" s="14"/>
      <c r="BOA1006" s="14"/>
      <c r="BOB1006" s="14"/>
      <c r="BOC1006" s="14"/>
      <c r="BOD1006" s="14"/>
      <c r="BOE1006" s="14"/>
      <c r="BOF1006" s="14"/>
      <c r="BOG1006" s="14"/>
      <c r="BOH1006" s="14"/>
      <c r="BOI1006" s="14"/>
      <c r="BOJ1006" s="14"/>
      <c r="BOK1006" s="14"/>
      <c r="BOL1006" s="14"/>
      <c r="BOM1006" s="14"/>
      <c r="BON1006" s="14"/>
      <c r="BOO1006" s="14"/>
      <c r="BOP1006" s="14"/>
      <c r="BOQ1006" s="14"/>
      <c r="BOR1006" s="14"/>
      <c r="BOS1006" s="14"/>
      <c r="BOT1006" s="14"/>
      <c r="BOU1006" s="14"/>
      <c r="BOV1006" s="14"/>
      <c r="BOW1006" s="14"/>
      <c r="BOX1006" s="14"/>
      <c r="BOY1006" s="14"/>
      <c r="BOZ1006" s="14"/>
      <c r="BPA1006" s="14"/>
      <c r="BPB1006" s="14"/>
      <c r="BPC1006" s="14"/>
      <c r="BPD1006" s="14"/>
      <c r="BPE1006" s="14"/>
      <c r="BPF1006" s="14"/>
      <c r="BPG1006" s="14"/>
      <c r="BPH1006" s="14"/>
      <c r="BPI1006" s="14"/>
      <c r="BPJ1006" s="14"/>
      <c r="BPK1006" s="14"/>
      <c r="BPL1006" s="14"/>
      <c r="BPM1006" s="14"/>
      <c r="BPN1006" s="14"/>
      <c r="BPO1006" s="14"/>
      <c r="BPP1006" s="14"/>
      <c r="BPQ1006" s="14"/>
      <c r="BPR1006" s="14"/>
      <c r="BPS1006" s="14"/>
      <c r="BPT1006" s="14"/>
      <c r="BPU1006" s="14"/>
      <c r="BPV1006" s="14"/>
      <c r="BPW1006" s="14"/>
      <c r="BPX1006" s="14"/>
      <c r="BPY1006" s="14"/>
      <c r="BPZ1006" s="14"/>
      <c r="BQA1006" s="14"/>
      <c r="BQB1006" s="14"/>
      <c r="BQC1006" s="14"/>
      <c r="BQD1006" s="14"/>
      <c r="BQE1006" s="14"/>
      <c r="BQF1006" s="14"/>
      <c r="BQG1006" s="14"/>
      <c r="BQH1006" s="14"/>
      <c r="BQI1006" s="14"/>
      <c r="BQJ1006" s="14"/>
      <c r="BQK1006" s="14"/>
      <c r="BQL1006" s="14"/>
      <c r="BQM1006" s="14"/>
      <c r="BQN1006" s="14"/>
      <c r="BQO1006" s="14"/>
      <c r="BQP1006" s="14"/>
      <c r="BQQ1006" s="14"/>
      <c r="BQR1006" s="14"/>
      <c r="BQS1006" s="14"/>
      <c r="BQT1006" s="14"/>
      <c r="BQU1006" s="14"/>
      <c r="BQV1006" s="14"/>
      <c r="BQW1006" s="14"/>
      <c r="BQX1006" s="14"/>
      <c r="BQY1006" s="14"/>
      <c r="BQZ1006" s="14"/>
      <c r="BRA1006" s="14"/>
      <c r="BRB1006" s="14"/>
      <c r="BRC1006" s="14"/>
      <c r="BRD1006" s="14"/>
      <c r="BRE1006" s="14"/>
      <c r="BRF1006" s="14"/>
      <c r="BRG1006" s="14"/>
      <c r="BRH1006" s="14"/>
      <c r="BRI1006" s="14"/>
      <c r="BRJ1006" s="14"/>
      <c r="BRK1006" s="14"/>
      <c r="BRL1006" s="14"/>
      <c r="BRM1006" s="14"/>
      <c r="BRN1006" s="14"/>
      <c r="BRO1006" s="14"/>
      <c r="BRP1006" s="14"/>
      <c r="BRQ1006" s="14"/>
      <c r="BRR1006" s="14"/>
      <c r="BRS1006" s="14"/>
      <c r="BRT1006" s="14"/>
      <c r="BRU1006" s="14"/>
      <c r="BRV1006" s="14"/>
      <c r="BRW1006" s="14"/>
      <c r="BRX1006" s="14"/>
      <c r="BRY1006" s="14"/>
      <c r="BRZ1006" s="14"/>
      <c r="BSA1006" s="14"/>
      <c r="BSB1006" s="14"/>
      <c r="BSC1006" s="14"/>
      <c r="BSD1006" s="14"/>
      <c r="BSE1006" s="14"/>
      <c r="BSF1006" s="14"/>
      <c r="BSG1006" s="14"/>
      <c r="BSH1006" s="14"/>
      <c r="BSI1006" s="14"/>
      <c r="BSJ1006" s="14"/>
      <c r="BSK1006" s="14"/>
      <c r="BSL1006" s="14"/>
      <c r="BSM1006" s="14"/>
      <c r="BSN1006" s="14"/>
      <c r="BSO1006" s="14"/>
      <c r="BSP1006" s="14"/>
      <c r="BSQ1006" s="14"/>
      <c r="BSR1006" s="14"/>
      <c r="BSS1006" s="14"/>
      <c r="BST1006" s="14"/>
      <c r="BSU1006" s="14"/>
      <c r="BSV1006" s="14"/>
      <c r="BSW1006" s="14"/>
      <c r="BSX1006" s="14"/>
      <c r="BSY1006" s="14"/>
      <c r="BSZ1006" s="14"/>
      <c r="BTA1006" s="14"/>
      <c r="BTB1006" s="14"/>
      <c r="BTC1006" s="14"/>
      <c r="BTD1006" s="14"/>
      <c r="BTE1006" s="14"/>
      <c r="BTF1006" s="14"/>
      <c r="BTG1006" s="14"/>
      <c r="BTH1006" s="14"/>
      <c r="BTI1006" s="14"/>
      <c r="BTJ1006" s="14"/>
      <c r="BTK1006" s="14"/>
      <c r="BTL1006" s="14"/>
      <c r="BTM1006" s="14"/>
      <c r="BTN1006" s="14"/>
      <c r="BTO1006" s="14"/>
      <c r="BTP1006" s="14"/>
      <c r="BTQ1006" s="14"/>
      <c r="BTR1006" s="14"/>
      <c r="BTS1006" s="14"/>
      <c r="BTT1006" s="14"/>
      <c r="BTU1006" s="14"/>
      <c r="BTV1006" s="14"/>
      <c r="BTW1006" s="14"/>
      <c r="BTX1006" s="14"/>
      <c r="BTY1006" s="14"/>
      <c r="BTZ1006" s="14"/>
      <c r="BUA1006" s="14"/>
      <c r="BUB1006" s="14"/>
      <c r="BUC1006" s="14"/>
      <c r="BUD1006" s="14"/>
      <c r="BUE1006" s="14"/>
      <c r="BUF1006" s="14"/>
      <c r="BUG1006" s="14"/>
      <c r="BUH1006" s="14"/>
      <c r="BUI1006" s="14"/>
      <c r="BUJ1006" s="14"/>
      <c r="BUK1006" s="14"/>
      <c r="BUL1006" s="14"/>
      <c r="BUM1006" s="14"/>
      <c r="BUN1006" s="14"/>
      <c r="BUO1006" s="14"/>
      <c r="BUP1006" s="14"/>
      <c r="BUQ1006" s="14"/>
      <c r="BUR1006" s="14"/>
      <c r="BUS1006" s="14"/>
      <c r="BUT1006" s="14"/>
      <c r="BUU1006" s="14"/>
      <c r="BUV1006" s="14"/>
      <c r="BUW1006" s="14"/>
      <c r="BUX1006" s="14"/>
      <c r="BUY1006" s="14"/>
      <c r="BUZ1006" s="14"/>
      <c r="BVA1006" s="14"/>
      <c r="BVB1006" s="14"/>
      <c r="BVC1006" s="14"/>
      <c r="BVD1006" s="14"/>
      <c r="BVE1006" s="14"/>
      <c r="BVF1006" s="14"/>
      <c r="BVG1006" s="14"/>
      <c r="BVH1006" s="14"/>
      <c r="BVI1006" s="14"/>
      <c r="BVJ1006" s="14"/>
      <c r="BVK1006" s="14"/>
      <c r="BVL1006" s="14"/>
      <c r="BVM1006" s="14"/>
      <c r="BVN1006" s="14"/>
      <c r="BVO1006" s="14"/>
      <c r="BVP1006" s="14"/>
      <c r="BVQ1006" s="14"/>
      <c r="BVR1006" s="14"/>
      <c r="BVS1006" s="14"/>
      <c r="BVT1006" s="14"/>
      <c r="BVU1006" s="14"/>
      <c r="BVV1006" s="14"/>
      <c r="BVW1006" s="14"/>
      <c r="BVX1006" s="14"/>
      <c r="BVY1006" s="14"/>
      <c r="BVZ1006" s="14"/>
      <c r="BWA1006" s="14"/>
      <c r="BWB1006" s="14"/>
      <c r="BWC1006" s="14"/>
      <c r="BWD1006" s="14"/>
      <c r="BWE1006" s="14"/>
      <c r="BWF1006" s="14"/>
      <c r="BWG1006" s="14"/>
      <c r="BWH1006" s="14"/>
      <c r="BWI1006" s="14"/>
      <c r="BWJ1006" s="14"/>
      <c r="BWK1006" s="14"/>
      <c r="BWL1006" s="14"/>
      <c r="BWM1006" s="14"/>
      <c r="BWN1006" s="14"/>
      <c r="BWO1006" s="14"/>
      <c r="BWP1006" s="14"/>
      <c r="BWQ1006" s="14"/>
      <c r="BWR1006" s="14"/>
      <c r="BWS1006" s="14"/>
      <c r="BWT1006" s="14"/>
      <c r="BWU1006" s="14"/>
      <c r="BWV1006" s="14"/>
      <c r="BWW1006" s="14"/>
      <c r="BWX1006" s="14"/>
      <c r="BWY1006" s="14"/>
      <c r="BWZ1006" s="14"/>
      <c r="BXA1006" s="14"/>
      <c r="BXB1006" s="14"/>
      <c r="BXC1006" s="14"/>
      <c r="BXD1006" s="14"/>
      <c r="BXE1006" s="14"/>
      <c r="BXF1006" s="14"/>
      <c r="BXG1006" s="14"/>
      <c r="BXH1006" s="14"/>
      <c r="BXI1006" s="14"/>
      <c r="BXJ1006" s="14"/>
      <c r="BXK1006" s="14"/>
      <c r="BXL1006" s="14"/>
      <c r="BXM1006" s="14"/>
      <c r="BXN1006" s="14"/>
      <c r="BXO1006" s="14"/>
      <c r="BXP1006" s="14"/>
      <c r="BXQ1006" s="14"/>
      <c r="BXR1006" s="14"/>
      <c r="BXS1006" s="14"/>
      <c r="BXT1006" s="14"/>
      <c r="BXU1006" s="14"/>
      <c r="BXV1006" s="14"/>
      <c r="BXW1006" s="14"/>
      <c r="BXX1006" s="14"/>
      <c r="BXY1006" s="14"/>
      <c r="BXZ1006" s="14"/>
      <c r="BYA1006" s="14"/>
      <c r="BYB1006" s="14"/>
      <c r="BYC1006" s="14"/>
      <c r="BYD1006" s="14"/>
      <c r="BYE1006" s="14"/>
      <c r="BYF1006" s="14"/>
      <c r="BYG1006" s="14"/>
      <c r="BYH1006" s="14"/>
      <c r="BYI1006" s="14"/>
      <c r="BYJ1006" s="14"/>
      <c r="BYK1006" s="14"/>
      <c r="BYL1006" s="14"/>
      <c r="BYM1006" s="14"/>
      <c r="BYN1006" s="14"/>
      <c r="BYO1006" s="14"/>
      <c r="BYP1006" s="14"/>
      <c r="BYQ1006" s="14"/>
      <c r="BYR1006" s="14"/>
      <c r="BYS1006" s="14"/>
      <c r="BYT1006" s="14"/>
      <c r="BYU1006" s="14"/>
      <c r="BYV1006" s="14"/>
      <c r="BYW1006" s="14"/>
      <c r="BYX1006" s="14"/>
      <c r="BYY1006" s="14"/>
      <c r="BYZ1006" s="14"/>
      <c r="BZA1006" s="14"/>
      <c r="BZB1006" s="14"/>
      <c r="BZC1006" s="14"/>
      <c r="BZD1006" s="14"/>
      <c r="BZE1006" s="14"/>
      <c r="BZF1006" s="14"/>
      <c r="BZG1006" s="14"/>
      <c r="BZH1006" s="14"/>
      <c r="BZI1006" s="14"/>
      <c r="BZJ1006" s="14"/>
      <c r="BZK1006" s="14"/>
      <c r="BZL1006" s="14"/>
      <c r="BZM1006" s="14"/>
      <c r="BZN1006" s="14"/>
      <c r="BZO1006" s="14"/>
      <c r="BZP1006" s="14"/>
      <c r="BZQ1006" s="14"/>
      <c r="BZR1006" s="14"/>
      <c r="BZS1006" s="14"/>
      <c r="BZT1006" s="14"/>
      <c r="BZU1006" s="14"/>
      <c r="BZV1006" s="14"/>
      <c r="BZW1006" s="14"/>
      <c r="BZX1006" s="14"/>
      <c r="BZY1006" s="14"/>
      <c r="BZZ1006" s="14"/>
      <c r="CAA1006" s="14"/>
      <c r="CAB1006" s="14"/>
      <c r="CAC1006" s="14"/>
      <c r="CAD1006" s="14"/>
      <c r="CAE1006" s="14"/>
      <c r="CAF1006" s="14"/>
      <c r="CAG1006" s="14"/>
      <c r="CAH1006" s="14"/>
      <c r="CAI1006" s="14"/>
      <c r="CAJ1006" s="14"/>
      <c r="CAK1006" s="14"/>
      <c r="CAL1006" s="14"/>
      <c r="CAM1006" s="14"/>
      <c r="CAN1006" s="14"/>
      <c r="CAO1006" s="14"/>
      <c r="CAP1006" s="14"/>
      <c r="CAQ1006" s="14"/>
      <c r="CAR1006" s="14"/>
      <c r="CAS1006" s="14"/>
      <c r="CAT1006" s="14"/>
      <c r="CAU1006" s="14"/>
      <c r="CAV1006" s="14"/>
      <c r="CAW1006" s="14"/>
      <c r="CAX1006" s="14"/>
      <c r="CAY1006" s="14"/>
      <c r="CAZ1006" s="14"/>
      <c r="CBA1006" s="14"/>
      <c r="CBB1006" s="14"/>
      <c r="CBC1006" s="14"/>
      <c r="CBD1006" s="14"/>
      <c r="CBE1006" s="14"/>
      <c r="CBF1006" s="14"/>
      <c r="CBG1006" s="14"/>
      <c r="CBH1006" s="14"/>
      <c r="CBI1006" s="14"/>
      <c r="CBJ1006" s="14"/>
      <c r="CBK1006" s="14"/>
      <c r="CBL1006" s="14"/>
      <c r="CBM1006" s="14"/>
      <c r="CBN1006" s="14"/>
      <c r="CBO1006" s="14"/>
      <c r="CBP1006" s="14"/>
      <c r="CBQ1006" s="14"/>
      <c r="CBR1006" s="14"/>
      <c r="CBS1006" s="14"/>
      <c r="CBT1006" s="14"/>
      <c r="CBU1006" s="14"/>
      <c r="CBV1006" s="14"/>
      <c r="CBW1006" s="14"/>
      <c r="CBX1006" s="14"/>
      <c r="CBY1006" s="14"/>
      <c r="CBZ1006" s="14"/>
      <c r="CCA1006" s="14"/>
      <c r="CCB1006" s="14"/>
      <c r="CCC1006" s="14"/>
      <c r="CCD1006" s="14"/>
      <c r="CCE1006" s="14"/>
      <c r="CCF1006" s="14"/>
      <c r="CCG1006" s="14"/>
      <c r="CCH1006" s="14"/>
      <c r="CCI1006" s="14"/>
      <c r="CCJ1006" s="14"/>
      <c r="CCK1006" s="14"/>
      <c r="CCL1006" s="14"/>
      <c r="CCM1006" s="14"/>
      <c r="CCN1006" s="14"/>
      <c r="CCO1006" s="14"/>
      <c r="CCP1006" s="14"/>
      <c r="CCQ1006" s="14"/>
      <c r="CCR1006" s="14"/>
      <c r="CCS1006" s="14"/>
      <c r="CCT1006" s="14"/>
      <c r="CCU1006" s="14"/>
      <c r="CCV1006" s="14"/>
      <c r="CCW1006" s="14"/>
      <c r="CCX1006" s="14"/>
      <c r="CCY1006" s="14"/>
      <c r="CCZ1006" s="14"/>
      <c r="CDA1006" s="14"/>
      <c r="CDB1006" s="14"/>
      <c r="CDC1006" s="14"/>
      <c r="CDD1006" s="14"/>
      <c r="CDE1006" s="14"/>
      <c r="CDF1006" s="14"/>
      <c r="CDG1006" s="14"/>
      <c r="CDH1006" s="14"/>
      <c r="CDI1006" s="14"/>
      <c r="CDJ1006" s="14"/>
      <c r="CDK1006" s="14"/>
      <c r="CDL1006" s="14"/>
      <c r="CDM1006" s="14"/>
      <c r="CDN1006" s="14"/>
      <c r="CDO1006" s="14"/>
      <c r="CDP1006" s="14"/>
      <c r="CDQ1006" s="14"/>
      <c r="CDR1006" s="14"/>
      <c r="CDS1006" s="14"/>
      <c r="CDT1006" s="14"/>
      <c r="CDU1006" s="14"/>
      <c r="CDV1006" s="14"/>
      <c r="CDW1006" s="14"/>
      <c r="CDX1006" s="14"/>
      <c r="CDY1006" s="14"/>
      <c r="CDZ1006" s="14"/>
      <c r="CEA1006" s="14"/>
      <c r="CEB1006" s="14"/>
      <c r="CEC1006" s="14"/>
      <c r="CED1006" s="14"/>
      <c r="CEE1006" s="14"/>
      <c r="CEF1006" s="14"/>
      <c r="CEG1006" s="14"/>
      <c r="CEH1006" s="14"/>
      <c r="CEI1006" s="14"/>
      <c r="CEJ1006" s="14"/>
      <c r="CEK1006" s="14"/>
      <c r="CEL1006" s="14"/>
      <c r="CEM1006" s="14"/>
      <c r="CEN1006" s="14"/>
      <c r="CEO1006" s="14"/>
      <c r="CEP1006" s="14"/>
      <c r="CEQ1006" s="14"/>
      <c r="CER1006" s="14"/>
      <c r="CES1006" s="14"/>
      <c r="CET1006" s="14"/>
      <c r="CEU1006" s="14"/>
      <c r="CEV1006" s="14"/>
      <c r="CEW1006" s="14"/>
      <c r="CEX1006" s="14"/>
      <c r="CEY1006" s="14"/>
      <c r="CEZ1006" s="14"/>
      <c r="CFA1006" s="14"/>
      <c r="CFB1006" s="14"/>
      <c r="CFC1006" s="14"/>
      <c r="CFD1006" s="14"/>
      <c r="CFE1006" s="14"/>
      <c r="CFF1006" s="14"/>
      <c r="CFG1006" s="14"/>
      <c r="CFH1006" s="14"/>
      <c r="CFI1006" s="14"/>
      <c r="CFJ1006" s="14"/>
      <c r="CFK1006" s="14"/>
      <c r="CFL1006" s="14"/>
      <c r="CFM1006" s="14"/>
      <c r="CFN1006" s="14"/>
      <c r="CFO1006" s="14"/>
      <c r="CFP1006" s="14"/>
      <c r="CFQ1006" s="14"/>
      <c r="CFR1006" s="14"/>
      <c r="CFS1006" s="14"/>
      <c r="CFT1006" s="14"/>
      <c r="CFU1006" s="14"/>
      <c r="CFV1006" s="14"/>
      <c r="CFW1006" s="14"/>
      <c r="CFX1006" s="14"/>
      <c r="CFY1006" s="14"/>
      <c r="CFZ1006" s="14"/>
      <c r="CGA1006" s="14"/>
      <c r="CGB1006" s="14"/>
      <c r="CGC1006" s="14"/>
      <c r="CGD1006" s="14"/>
      <c r="CGE1006" s="14"/>
      <c r="CGF1006" s="14"/>
      <c r="CGG1006" s="14"/>
      <c r="CGH1006" s="14"/>
      <c r="CGI1006" s="14"/>
      <c r="CGJ1006" s="14"/>
      <c r="CGK1006" s="14"/>
      <c r="CGL1006" s="14"/>
      <c r="CGM1006" s="14"/>
      <c r="CGN1006" s="14"/>
      <c r="CGO1006" s="14"/>
      <c r="CGP1006" s="14"/>
      <c r="CGQ1006" s="14"/>
      <c r="CGR1006" s="14"/>
      <c r="CGS1006" s="14"/>
      <c r="CGT1006" s="14"/>
      <c r="CGU1006" s="14"/>
      <c r="CGV1006" s="14"/>
      <c r="CGW1006" s="14"/>
      <c r="CGX1006" s="14"/>
      <c r="CGY1006" s="14"/>
      <c r="CGZ1006" s="14"/>
      <c r="CHA1006" s="14"/>
      <c r="CHB1006" s="14"/>
      <c r="CHC1006" s="14"/>
      <c r="CHD1006" s="14"/>
      <c r="CHE1006" s="14"/>
      <c r="CHF1006" s="14"/>
      <c r="CHG1006" s="14"/>
      <c r="CHH1006" s="14"/>
      <c r="CHI1006" s="14"/>
      <c r="CHJ1006" s="14"/>
      <c r="CHK1006" s="14"/>
      <c r="CHL1006" s="14"/>
      <c r="CHM1006" s="14"/>
      <c r="CHN1006" s="14"/>
      <c r="CHO1006" s="14"/>
      <c r="CHP1006" s="14"/>
      <c r="CHQ1006" s="14"/>
      <c r="CHR1006" s="14"/>
      <c r="CHS1006" s="14"/>
      <c r="CHT1006" s="14"/>
      <c r="CHU1006" s="14"/>
      <c r="CHV1006" s="14"/>
      <c r="CHW1006" s="14"/>
      <c r="CHX1006" s="14"/>
      <c r="CHY1006" s="14"/>
      <c r="CHZ1006" s="14"/>
      <c r="CIA1006" s="14"/>
      <c r="CIB1006" s="14"/>
      <c r="CIC1006" s="14"/>
      <c r="CID1006" s="14"/>
      <c r="CIE1006" s="14"/>
      <c r="CIF1006" s="14"/>
      <c r="CIG1006" s="14"/>
      <c r="CIH1006" s="14"/>
      <c r="CII1006" s="14"/>
      <c r="CIJ1006" s="14"/>
      <c r="CIK1006" s="14"/>
      <c r="CIL1006" s="14"/>
      <c r="CIM1006" s="14"/>
      <c r="CIN1006" s="14"/>
      <c r="CIO1006" s="14"/>
      <c r="CIP1006" s="14"/>
      <c r="CIQ1006" s="14"/>
      <c r="CIR1006" s="14"/>
      <c r="CIS1006" s="14"/>
      <c r="CIT1006" s="14"/>
      <c r="CIU1006" s="14"/>
      <c r="CIV1006" s="14"/>
      <c r="CIW1006" s="14"/>
      <c r="CIX1006" s="14"/>
      <c r="CIY1006" s="14"/>
      <c r="CIZ1006" s="14"/>
      <c r="CJA1006" s="14"/>
      <c r="CJB1006" s="14"/>
      <c r="CJC1006" s="14"/>
      <c r="CJD1006" s="14"/>
      <c r="CJE1006" s="14"/>
      <c r="CJF1006" s="14"/>
      <c r="CJG1006" s="14"/>
      <c r="CJH1006" s="14"/>
      <c r="CJI1006" s="14"/>
      <c r="CJJ1006" s="14"/>
      <c r="CJK1006" s="14"/>
      <c r="CJL1006" s="14"/>
      <c r="CJM1006" s="14"/>
      <c r="CJN1006" s="14"/>
      <c r="CJO1006" s="14"/>
      <c r="CJP1006" s="14"/>
      <c r="CJQ1006" s="14"/>
      <c r="CJR1006" s="14"/>
      <c r="CJS1006" s="14"/>
      <c r="CJT1006" s="14"/>
      <c r="CJU1006" s="14"/>
      <c r="CJV1006" s="14"/>
      <c r="CJW1006" s="14"/>
      <c r="CJX1006" s="14"/>
      <c r="CJY1006" s="14"/>
      <c r="CJZ1006" s="14"/>
      <c r="CKA1006" s="14"/>
      <c r="CKB1006" s="14"/>
      <c r="CKC1006" s="14"/>
      <c r="CKD1006" s="14"/>
      <c r="CKE1006" s="14"/>
      <c r="CKF1006" s="14"/>
      <c r="CKG1006" s="14"/>
      <c r="CKH1006" s="14"/>
      <c r="CKI1006" s="14"/>
      <c r="CKJ1006" s="14"/>
      <c r="CKK1006" s="14"/>
      <c r="CKL1006" s="14"/>
      <c r="CKM1006" s="14"/>
      <c r="CKN1006" s="14"/>
      <c r="CKO1006" s="14"/>
      <c r="CKP1006" s="14"/>
      <c r="CKQ1006" s="14"/>
      <c r="CKR1006" s="14"/>
      <c r="CKS1006" s="14"/>
      <c r="CKT1006" s="14"/>
      <c r="CKU1006" s="14"/>
      <c r="CKV1006" s="14"/>
      <c r="CKW1006" s="14"/>
      <c r="CKX1006" s="14"/>
      <c r="CKY1006" s="14"/>
      <c r="CKZ1006" s="14"/>
      <c r="CLA1006" s="14"/>
      <c r="CLB1006" s="14"/>
      <c r="CLC1006" s="14"/>
      <c r="CLD1006" s="14"/>
      <c r="CLE1006" s="14"/>
      <c r="CLF1006" s="14"/>
      <c r="CLG1006" s="14"/>
      <c r="CLH1006" s="14"/>
      <c r="CLI1006" s="14"/>
      <c r="CLJ1006" s="14"/>
      <c r="CLK1006" s="14"/>
      <c r="CLL1006" s="14"/>
      <c r="CLM1006" s="14"/>
      <c r="CLN1006" s="14"/>
      <c r="CLO1006" s="14"/>
      <c r="CLP1006" s="14"/>
      <c r="CLQ1006" s="14"/>
      <c r="CLR1006" s="14"/>
      <c r="CLS1006" s="14"/>
      <c r="CLT1006" s="14"/>
      <c r="CLU1006" s="14"/>
      <c r="CLV1006" s="14"/>
      <c r="CLW1006" s="14"/>
      <c r="CLX1006" s="14"/>
      <c r="CLY1006" s="14"/>
      <c r="CLZ1006" s="14"/>
      <c r="CMA1006" s="14"/>
      <c r="CMB1006" s="14"/>
      <c r="CMC1006" s="14"/>
      <c r="CMD1006" s="14"/>
      <c r="CME1006" s="14"/>
      <c r="CMF1006" s="14"/>
      <c r="CMG1006" s="14"/>
      <c r="CMH1006" s="14"/>
      <c r="CMI1006" s="14"/>
      <c r="CMJ1006" s="14"/>
      <c r="CMK1006" s="14"/>
      <c r="CML1006" s="14"/>
      <c r="CMM1006" s="14"/>
      <c r="CMN1006" s="14"/>
      <c r="CMO1006" s="14"/>
      <c r="CMP1006" s="14"/>
      <c r="CMQ1006" s="14"/>
      <c r="CMR1006" s="14"/>
      <c r="CMS1006" s="14"/>
      <c r="CMT1006" s="14"/>
      <c r="CMU1006" s="14"/>
      <c r="CMV1006" s="14"/>
      <c r="CMW1006" s="14"/>
      <c r="CMX1006" s="14"/>
      <c r="CMY1006" s="14"/>
      <c r="CMZ1006" s="14"/>
      <c r="CNA1006" s="14"/>
      <c r="CNB1006" s="14"/>
      <c r="CNC1006" s="14"/>
      <c r="CND1006" s="14"/>
      <c r="CNE1006" s="14"/>
      <c r="CNF1006" s="14"/>
      <c r="CNG1006" s="14"/>
      <c r="CNH1006" s="14"/>
      <c r="CNI1006" s="14"/>
      <c r="CNJ1006" s="14"/>
      <c r="CNK1006" s="14"/>
      <c r="CNL1006" s="14"/>
      <c r="CNM1006" s="14"/>
      <c r="CNN1006" s="14"/>
      <c r="CNO1006" s="14"/>
      <c r="CNP1006" s="14"/>
      <c r="CNQ1006" s="14"/>
      <c r="CNR1006" s="14"/>
      <c r="CNS1006" s="14"/>
      <c r="CNT1006" s="14"/>
      <c r="CNU1006" s="14"/>
      <c r="CNV1006" s="14"/>
      <c r="CNW1006" s="14"/>
      <c r="CNX1006" s="14"/>
      <c r="CNY1006" s="14"/>
      <c r="CNZ1006" s="14"/>
      <c r="COA1006" s="14"/>
      <c r="COB1006" s="14"/>
      <c r="COC1006" s="14"/>
      <c r="COD1006" s="14"/>
      <c r="COE1006" s="14"/>
      <c r="COF1006" s="14"/>
      <c r="COG1006" s="14"/>
      <c r="COH1006" s="14"/>
      <c r="COI1006" s="14"/>
      <c r="COJ1006" s="14"/>
      <c r="COK1006" s="14"/>
      <c r="COL1006" s="14"/>
      <c r="COM1006" s="14"/>
      <c r="CON1006" s="14"/>
      <c r="COO1006" s="14"/>
      <c r="COP1006" s="14"/>
      <c r="COQ1006" s="14"/>
      <c r="COR1006" s="14"/>
      <c r="COS1006" s="14"/>
      <c r="COT1006" s="14"/>
      <c r="COU1006" s="14"/>
      <c r="COV1006" s="14"/>
      <c r="COW1006" s="14"/>
      <c r="COX1006" s="14"/>
      <c r="COY1006" s="14"/>
      <c r="COZ1006" s="14"/>
      <c r="CPA1006" s="14"/>
      <c r="CPB1006" s="14"/>
      <c r="CPC1006" s="14"/>
      <c r="CPD1006" s="14"/>
      <c r="CPE1006" s="14"/>
      <c r="CPF1006" s="14"/>
      <c r="CPG1006" s="14"/>
      <c r="CPH1006" s="14"/>
      <c r="CPI1006" s="14"/>
      <c r="CPJ1006" s="14"/>
      <c r="CPK1006" s="14"/>
      <c r="CPL1006" s="14"/>
      <c r="CPM1006" s="14"/>
      <c r="CPN1006" s="14"/>
      <c r="CPO1006" s="14"/>
      <c r="CPP1006" s="14"/>
      <c r="CPQ1006" s="14"/>
      <c r="CPR1006" s="14"/>
      <c r="CPS1006" s="14"/>
      <c r="CPT1006" s="14"/>
      <c r="CPU1006" s="14"/>
      <c r="CPV1006" s="14"/>
      <c r="CPW1006" s="14"/>
      <c r="CPX1006" s="14"/>
      <c r="CPY1006" s="14"/>
      <c r="CPZ1006" s="14"/>
      <c r="CQA1006" s="14"/>
      <c r="CQB1006" s="14"/>
      <c r="CQC1006" s="14"/>
      <c r="CQD1006" s="14"/>
      <c r="CQE1006" s="14"/>
      <c r="CQF1006" s="14"/>
      <c r="CQG1006" s="14"/>
      <c r="CQH1006" s="14"/>
      <c r="CQI1006" s="14"/>
      <c r="CQJ1006" s="14"/>
      <c r="CQK1006" s="14"/>
      <c r="CQL1006" s="14"/>
      <c r="CQM1006" s="14"/>
      <c r="CQN1006" s="14"/>
      <c r="CQO1006" s="14"/>
      <c r="CQP1006" s="14"/>
      <c r="CQQ1006" s="14"/>
      <c r="CQR1006" s="14"/>
      <c r="CQS1006" s="14"/>
      <c r="CQT1006" s="14"/>
      <c r="CQU1006" s="14"/>
      <c r="CQV1006" s="14"/>
      <c r="CQW1006" s="14"/>
      <c r="CQX1006" s="14"/>
      <c r="CQY1006" s="14"/>
      <c r="CQZ1006" s="14"/>
      <c r="CRA1006" s="14"/>
      <c r="CRB1006" s="14"/>
      <c r="CRC1006" s="14"/>
      <c r="CRD1006" s="14"/>
      <c r="CRE1006" s="14"/>
      <c r="CRF1006" s="14"/>
      <c r="CRG1006" s="14"/>
      <c r="CRH1006" s="14"/>
      <c r="CRI1006" s="14"/>
      <c r="CRJ1006" s="14"/>
      <c r="CRK1006" s="14"/>
      <c r="CRL1006" s="14"/>
      <c r="CRM1006" s="14"/>
      <c r="CRN1006" s="14"/>
      <c r="CRO1006" s="14"/>
      <c r="CRP1006" s="14"/>
      <c r="CRQ1006" s="14"/>
      <c r="CRR1006" s="14"/>
      <c r="CRS1006" s="14"/>
      <c r="CRT1006" s="14"/>
      <c r="CRU1006" s="14"/>
      <c r="CRV1006" s="14"/>
      <c r="CRW1006" s="14"/>
      <c r="CRX1006" s="14"/>
      <c r="CRY1006" s="14"/>
      <c r="CRZ1006" s="14"/>
      <c r="CSA1006" s="14"/>
      <c r="CSB1006" s="14"/>
      <c r="CSC1006" s="14"/>
      <c r="CSD1006" s="14"/>
      <c r="CSE1006" s="14"/>
      <c r="CSF1006" s="14"/>
      <c r="CSG1006" s="14"/>
      <c r="CSH1006" s="14"/>
      <c r="CSI1006" s="14"/>
      <c r="CSJ1006" s="14"/>
      <c r="CSK1006" s="14"/>
      <c r="CSL1006" s="14"/>
      <c r="CSM1006" s="14"/>
      <c r="CSN1006" s="14"/>
      <c r="CSO1006" s="14"/>
      <c r="CSP1006" s="14"/>
      <c r="CSQ1006" s="14"/>
      <c r="CSR1006" s="14"/>
      <c r="CSS1006" s="14"/>
      <c r="CST1006" s="14"/>
      <c r="CSU1006" s="14"/>
      <c r="CSV1006" s="14"/>
      <c r="CSW1006" s="14"/>
      <c r="CSX1006" s="14"/>
      <c r="CSY1006" s="14"/>
      <c r="CSZ1006" s="14"/>
      <c r="CTA1006" s="14"/>
      <c r="CTB1006" s="14"/>
      <c r="CTC1006" s="14"/>
      <c r="CTD1006" s="14"/>
      <c r="CTE1006" s="14"/>
      <c r="CTF1006" s="14"/>
      <c r="CTG1006" s="14"/>
      <c r="CTH1006" s="14"/>
      <c r="CTI1006" s="14"/>
      <c r="CTJ1006" s="14"/>
      <c r="CTK1006" s="14"/>
      <c r="CTL1006" s="14"/>
      <c r="CTM1006" s="14"/>
      <c r="CTN1006" s="14"/>
      <c r="CTO1006" s="14"/>
      <c r="CTP1006" s="14"/>
      <c r="CTQ1006" s="14"/>
      <c r="CTR1006" s="14"/>
      <c r="CTS1006" s="14"/>
      <c r="CTT1006" s="14"/>
      <c r="CTU1006" s="14"/>
      <c r="CTV1006" s="14"/>
      <c r="CTW1006" s="14"/>
      <c r="CTX1006" s="14"/>
      <c r="CTY1006" s="14"/>
      <c r="CTZ1006" s="14"/>
      <c r="CUA1006" s="14"/>
      <c r="CUB1006" s="14"/>
      <c r="CUC1006" s="14"/>
      <c r="CUD1006" s="14"/>
      <c r="CUE1006" s="14"/>
      <c r="CUF1006" s="14"/>
      <c r="CUG1006" s="14"/>
      <c r="CUH1006" s="14"/>
      <c r="CUI1006" s="14"/>
      <c r="CUJ1006" s="14"/>
      <c r="CUK1006" s="14"/>
      <c r="CUL1006" s="14"/>
      <c r="CUM1006" s="14"/>
      <c r="CUN1006" s="14"/>
      <c r="CUO1006" s="14"/>
      <c r="CUP1006" s="14"/>
      <c r="CUQ1006" s="14"/>
      <c r="CUR1006" s="14"/>
      <c r="CUS1006" s="14"/>
      <c r="CUT1006" s="14"/>
      <c r="CUU1006" s="14"/>
      <c r="CUV1006" s="14"/>
      <c r="CUW1006" s="14"/>
      <c r="CUX1006" s="14"/>
      <c r="CUY1006" s="14"/>
      <c r="CUZ1006" s="14"/>
      <c r="CVA1006" s="14"/>
      <c r="CVB1006" s="14"/>
      <c r="CVC1006" s="14"/>
      <c r="CVD1006" s="14"/>
      <c r="CVE1006" s="14"/>
      <c r="CVF1006" s="14"/>
      <c r="CVG1006" s="14"/>
      <c r="CVH1006" s="14"/>
      <c r="CVI1006" s="14"/>
      <c r="CVJ1006" s="14"/>
      <c r="CVK1006" s="14"/>
      <c r="CVL1006" s="14"/>
      <c r="CVM1006" s="14"/>
      <c r="CVN1006" s="14"/>
      <c r="CVO1006" s="14"/>
      <c r="CVP1006" s="14"/>
      <c r="CVQ1006" s="14"/>
      <c r="CVR1006" s="14"/>
      <c r="CVS1006" s="14"/>
      <c r="CVT1006" s="14"/>
      <c r="CVU1006" s="14"/>
      <c r="CVV1006" s="14"/>
      <c r="CVW1006" s="14"/>
      <c r="CVX1006" s="14"/>
      <c r="CVY1006" s="14"/>
      <c r="CVZ1006" s="14"/>
      <c r="CWA1006" s="14"/>
      <c r="CWB1006" s="14"/>
      <c r="CWC1006" s="14"/>
      <c r="CWD1006" s="14"/>
      <c r="CWE1006" s="14"/>
      <c r="CWF1006" s="14"/>
      <c r="CWG1006" s="14"/>
      <c r="CWH1006" s="14"/>
      <c r="CWI1006" s="14"/>
      <c r="CWJ1006" s="14"/>
      <c r="CWK1006" s="14"/>
      <c r="CWL1006" s="14"/>
      <c r="CWM1006" s="14"/>
      <c r="CWN1006" s="14"/>
      <c r="CWO1006" s="14"/>
      <c r="CWP1006" s="14"/>
      <c r="CWQ1006" s="14"/>
      <c r="CWR1006" s="14"/>
      <c r="CWS1006" s="14"/>
      <c r="CWT1006" s="14"/>
      <c r="CWU1006" s="14"/>
      <c r="CWV1006" s="14"/>
      <c r="CWW1006" s="14"/>
      <c r="CWX1006" s="14"/>
      <c r="CWY1006" s="14"/>
      <c r="CWZ1006" s="14"/>
      <c r="CXA1006" s="14"/>
      <c r="CXB1006" s="14"/>
      <c r="CXC1006" s="14"/>
      <c r="CXD1006" s="14"/>
      <c r="CXE1006" s="14"/>
      <c r="CXF1006" s="14"/>
      <c r="CXG1006" s="14"/>
      <c r="CXH1006" s="14"/>
      <c r="CXI1006" s="14"/>
      <c r="CXJ1006" s="14"/>
      <c r="CXK1006" s="14"/>
      <c r="CXL1006" s="14"/>
      <c r="CXM1006" s="14"/>
      <c r="CXN1006" s="14"/>
      <c r="CXO1006" s="14"/>
      <c r="CXP1006" s="14"/>
      <c r="CXQ1006" s="14"/>
      <c r="CXR1006" s="14"/>
      <c r="CXS1006" s="14"/>
      <c r="CXT1006" s="14"/>
      <c r="CXU1006" s="14"/>
      <c r="CXV1006" s="14"/>
      <c r="CXW1006" s="14"/>
      <c r="CXX1006" s="14"/>
      <c r="CXY1006" s="14"/>
      <c r="CXZ1006" s="14"/>
      <c r="CYA1006" s="14"/>
      <c r="CYB1006" s="14"/>
      <c r="CYC1006" s="14"/>
      <c r="CYD1006" s="14"/>
      <c r="CYE1006" s="14"/>
      <c r="CYF1006" s="14"/>
      <c r="CYG1006" s="14"/>
      <c r="CYH1006" s="14"/>
      <c r="CYI1006" s="14"/>
      <c r="CYJ1006" s="14"/>
      <c r="CYK1006" s="14"/>
      <c r="CYL1006" s="14"/>
      <c r="CYM1006" s="14"/>
      <c r="CYN1006" s="14"/>
      <c r="CYO1006" s="14"/>
      <c r="CYP1006" s="14"/>
      <c r="CYQ1006" s="14"/>
      <c r="CYR1006" s="14"/>
      <c r="CYS1006" s="14"/>
      <c r="CYT1006" s="14"/>
      <c r="CYU1006" s="14"/>
      <c r="CYV1006" s="14"/>
      <c r="CYW1006" s="14"/>
      <c r="CYX1006" s="14"/>
      <c r="CYY1006" s="14"/>
      <c r="CYZ1006" s="14"/>
      <c r="CZA1006" s="14"/>
      <c r="CZB1006" s="14"/>
      <c r="CZC1006" s="14"/>
      <c r="CZD1006" s="14"/>
      <c r="CZE1006" s="14"/>
      <c r="CZF1006" s="14"/>
      <c r="CZG1006" s="14"/>
      <c r="CZH1006" s="14"/>
      <c r="CZI1006" s="14"/>
      <c r="CZJ1006" s="14"/>
      <c r="CZK1006" s="14"/>
      <c r="CZL1006" s="14"/>
      <c r="CZM1006" s="14"/>
      <c r="CZN1006" s="14"/>
      <c r="CZO1006" s="14"/>
      <c r="CZP1006" s="14"/>
      <c r="CZQ1006" s="14"/>
      <c r="CZR1006" s="14"/>
      <c r="CZS1006" s="14"/>
      <c r="CZT1006" s="14"/>
      <c r="CZU1006" s="14"/>
      <c r="CZV1006" s="14"/>
      <c r="CZW1006" s="14"/>
      <c r="CZX1006" s="14"/>
      <c r="CZY1006" s="14"/>
      <c r="CZZ1006" s="14"/>
      <c r="DAA1006" s="14"/>
      <c r="DAB1006" s="14"/>
      <c r="DAC1006" s="14"/>
      <c r="DAD1006" s="14"/>
      <c r="DAE1006" s="14"/>
      <c r="DAF1006" s="14"/>
      <c r="DAG1006" s="14"/>
      <c r="DAH1006" s="14"/>
      <c r="DAI1006" s="14"/>
      <c r="DAJ1006" s="14"/>
      <c r="DAK1006" s="14"/>
      <c r="DAL1006" s="14"/>
      <c r="DAM1006" s="14"/>
      <c r="DAN1006" s="14"/>
      <c r="DAO1006" s="14"/>
      <c r="DAP1006" s="14"/>
      <c r="DAQ1006" s="14"/>
      <c r="DAR1006" s="14"/>
      <c r="DAS1006" s="14"/>
      <c r="DAT1006" s="14"/>
      <c r="DAU1006" s="14"/>
      <c r="DAV1006" s="14"/>
      <c r="DAW1006" s="14"/>
      <c r="DAX1006" s="14"/>
      <c r="DAY1006" s="14"/>
      <c r="DAZ1006" s="14"/>
      <c r="DBA1006" s="14"/>
      <c r="DBB1006" s="14"/>
      <c r="DBC1006" s="14"/>
      <c r="DBD1006" s="14"/>
      <c r="DBE1006" s="14"/>
      <c r="DBF1006" s="14"/>
      <c r="DBG1006" s="14"/>
      <c r="DBH1006" s="14"/>
      <c r="DBI1006" s="14"/>
      <c r="DBJ1006" s="14"/>
      <c r="DBK1006" s="14"/>
      <c r="DBL1006" s="14"/>
      <c r="DBM1006" s="14"/>
      <c r="DBN1006" s="14"/>
      <c r="DBO1006" s="14"/>
      <c r="DBP1006" s="14"/>
      <c r="DBQ1006" s="14"/>
      <c r="DBR1006" s="14"/>
      <c r="DBS1006" s="14"/>
      <c r="DBT1006" s="14"/>
      <c r="DBU1006" s="14"/>
      <c r="DBV1006" s="14"/>
      <c r="DBW1006" s="14"/>
      <c r="DBX1006" s="14"/>
      <c r="DBY1006" s="14"/>
      <c r="DBZ1006" s="14"/>
      <c r="DCA1006" s="14"/>
      <c r="DCB1006" s="14"/>
      <c r="DCC1006" s="14"/>
      <c r="DCD1006" s="14"/>
      <c r="DCE1006" s="14"/>
      <c r="DCF1006" s="14"/>
      <c r="DCG1006" s="14"/>
      <c r="DCH1006" s="14"/>
      <c r="DCI1006" s="14"/>
      <c r="DCJ1006" s="14"/>
      <c r="DCK1006" s="14"/>
      <c r="DCL1006" s="14"/>
      <c r="DCM1006" s="14"/>
      <c r="DCN1006" s="14"/>
      <c r="DCO1006" s="14"/>
      <c r="DCP1006" s="14"/>
      <c r="DCQ1006" s="14"/>
      <c r="DCR1006" s="14"/>
      <c r="DCS1006" s="14"/>
      <c r="DCT1006" s="14"/>
      <c r="DCU1006" s="14"/>
      <c r="DCV1006" s="14"/>
      <c r="DCW1006" s="14"/>
      <c r="DCX1006" s="14"/>
      <c r="DCY1006" s="14"/>
      <c r="DCZ1006" s="14"/>
      <c r="DDA1006" s="14"/>
      <c r="DDB1006" s="14"/>
      <c r="DDC1006" s="14"/>
      <c r="DDD1006" s="14"/>
      <c r="DDE1006" s="14"/>
      <c r="DDF1006" s="14"/>
      <c r="DDG1006" s="14"/>
      <c r="DDH1006" s="14"/>
      <c r="DDI1006" s="14"/>
      <c r="DDJ1006" s="14"/>
      <c r="DDK1006" s="14"/>
      <c r="DDL1006" s="14"/>
      <c r="DDM1006" s="14"/>
      <c r="DDN1006" s="14"/>
      <c r="DDO1006" s="14"/>
      <c r="DDP1006" s="14"/>
      <c r="DDQ1006" s="14"/>
      <c r="DDR1006" s="14"/>
      <c r="DDS1006" s="14"/>
      <c r="DDT1006" s="14"/>
      <c r="DDU1006" s="14"/>
      <c r="DDV1006" s="14"/>
      <c r="DDW1006" s="14"/>
      <c r="DDX1006" s="14"/>
      <c r="DDY1006" s="14"/>
      <c r="DDZ1006" s="14"/>
      <c r="DEA1006" s="14"/>
      <c r="DEB1006" s="14"/>
      <c r="DEC1006" s="14"/>
      <c r="DED1006" s="14"/>
      <c r="DEE1006" s="14"/>
      <c r="DEF1006" s="14"/>
      <c r="DEG1006" s="14"/>
      <c r="DEH1006" s="14"/>
      <c r="DEI1006" s="14"/>
      <c r="DEJ1006" s="14"/>
      <c r="DEK1006" s="14"/>
      <c r="DEL1006" s="14"/>
      <c r="DEM1006" s="14"/>
      <c r="DEN1006" s="14"/>
      <c r="DEO1006" s="14"/>
      <c r="DEP1006" s="14"/>
      <c r="DEQ1006" s="14"/>
      <c r="DER1006" s="14"/>
      <c r="DES1006" s="14"/>
      <c r="DET1006" s="14"/>
      <c r="DEU1006" s="14"/>
      <c r="DEV1006" s="14"/>
      <c r="DEW1006" s="14"/>
      <c r="DEX1006" s="14"/>
      <c r="DEY1006" s="14"/>
      <c r="DEZ1006" s="14"/>
      <c r="DFA1006" s="14"/>
      <c r="DFB1006" s="14"/>
      <c r="DFC1006" s="14"/>
      <c r="DFD1006" s="14"/>
      <c r="DFE1006" s="14"/>
      <c r="DFF1006" s="14"/>
      <c r="DFG1006" s="14"/>
      <c r="DFH1006" s="14"/>
      <c r="DFI1006" s="14"/>
      <c r="DFJ1006" s="14"/>
      <c r="DFK1006" s="14"/>
      <c r="DFL1006" s="14"/>
      <c r="DFM1006" s="14"/>
      <c r="DFN1006" s="14"/>
      <c r="DFO1006" s="14"/>
      <c r="DFP1006" s="14"/>
      <c r="DFQ1006" s="14"/>
      <c r="DFR1006" s="14"/>
      <c r="DFS1006" s="14"/>
      <c r="DFT1006" s="14"/>
      <c r="DFU1006" s="14"/>
      <c r="DFV1006" s="14"/>
      <c r="DFW1006" s="14"/>
      <c r="DFX1006" s="14"/>
      <c r="DFY1006" s="14"/>
      <c r="DFZ1006" s="14"/>
      <c r="DGA1006" s="14"/>
      <c r="DGB1006" s="14"/>
      <c r="DGC1006" s="14"/>
      <c r="DGD1006" s="14"/>
      <c r="DGE1006" s="14"/>
      <c r="DGF1006" s="14"/>
      <c r="DGG1006" s="14"/>
      <c r="DGH1006" s="14"/>
      <c r="DGI1006" s="14"/>
      <c r="DGJ1006" s="14"/>
      <c r="DGK1006" s="14"/>
      <c r="DGL1006" s="14"/>
      <c r="DGM1006" s="14"/>
      <c r="DGN1006" s="14"/>
      <c r="DGO1006" s="14"/>
      <c r="DGP1006" s="14"/>
      <c r="DGQ1006" s="14"/>
      <c r="DGR1006" s="14"/>
      <c r="DGS1006" s="14"/>
      <c r="DGT1006" s="14"/>
      <c r="DGU1006" s="14"/>
      <c r="DGV1006" s="14"/>
      <c r="DGW1006" s="14"/>
      <c r="DGX1006" s="14"/>
      <c r="DGY1006" s="14"/>
      <c r="DGZ1006" s="14"/>
      <c r="DHA1006" s="14"/>
      <c r="DHB1006" s="14"/>
      <c r="DHC1006" s="14"/>
      <c r="DHD1006" s="14"/>
      <c r="DHE1006" s="14"/>
      <c r="DHF1006" s="14"/>
      <c r="DHG1006" s="14"/>
      <c r="DHH1006" s="14"/>
      <c r="DHI1006" s="14"/>
      <c r="DHJ1006" s="14"/>
      <c r="DHK1006" s="14"/>
      <c r="DHL1006" s="14"/>
      <c r="DHM1006" s="14"/>
      <c r="DHN1006" s="14"/>
      <c r="DHO1006" s="14"/>
      <c r="DHP1006" s="14"/>
      <c r="DHQ1006" s="14"/>
      <c r="DHR1006" s="14"/>
      <c r="DHS1006" s="14"/>
      <c r="DHT1006" s="14"/>
      <c r="DHU1006" s="14"/>
      <c r="DHV1006" s="14"/>
      <c r="DHW1006" s="14"/>
      <c r="DHX1006" s="14"/>
      <c r="DHY1006" s="14"/>
      <c r="DHZ1006" s="14"/>
      <c r="DIA1006" s="14"/>
      <c r="DIB1006" s="14"/>
      <c r="DIC1006" s="14"/>
      <c r="DID1006" s="14"/>
      <c r="DIE1006" s="14"/>
      <c r="DIF1006" s="14"/>
      <c r="DIG1006" s="14"/>
      <c r="DIH1006" s="14"/>
      <c r="DII1006" s="14"/>
      <c r="DIJ1006" s="14"/>
      <c r="DIK1006" s="14"/>
      <c r="DIL1006" s="14"/>
      <c r="DIM1006" s="14"/>
      <c r="DIN1006" s="14"/>
      <c r="DIO1006" s="14"/>
      <c r="DIP1006" s="14"/>
      <c r="DIQ1006" s="14"/>
      <c r="DIR1006" s="14"/>
      <c r="DIS1006" s="14"/>
      <c r="DIT1006" s="14"/>
      <c r="DIU1006" s="14"/>
      <c r="DIV1006" s="14"/>
      <c r="DIW1006" s="14"/>
      <c r="DIX1006" s="14"/>
      <c r="DIY1006" s="14"/>
      <c r="DIZ1006" s="14"/>
      <c r="DJA1006" s="14"/>
      <c r="DJB1006" s="14"/>
      <c r="DJC1006" s="14"/>
      <c r="DJD1006" s="14"/>
      <c r="DJE1006" s="14"/>
      <c r="DJF1006" s="14"/>
      <c r="DJG1006" s="14"/>
      <c r="DJH1006" s="14"/>
      <c r="DJI1006" s="14"/>
      <c r="DJJ1006" s="14"/>
      <c r="DJK1006" s="14"/>
      <c r="DJL1006" s="14"/>
      <c r="DJM1006" s="14"/>
      <c r="DJN1006" s="14"/>
      <c r="DJO1006" s="14"/>
      <c r="DJP1006" s="14"/>
      <c r="DJQ1006" s="14"/>
      <c r="DJR1006" s="14"/>
      <c r="DJS1006" s="14"/>
      <c r="DJT1006" s="14"/>
      <c r="DJU1006" s="14"/>
      <c r="DJV1006" s="14"/>
      <c r="DJW1006" s="14"/>
      <c r="DJX1006" s="14"/>
      <c r="DJY1006" s="14"/>
      <c r="DJZ1006" s="14"/>
      <c r="DKA1006" s="14"/>
      <c r="DKB1006" s="14"/>
      <c r="DKC1006" s="14"/>
      <c r="DKD1006" s="14"/>
      <c r="DKE1006" s="14"/>
      <c r="DKF1006" s="14"/>
      <c r="DKG1006" s="14"/>
      <c r="DKH1006" s="14"/>
      <c r="DKI1006" s="14"/>
      <c r="DKJ1006" s="14"/>
      <c r="DKK1006" s="14"/>
      <c r="DKL1006" s="14"/>
      <c r="DKM1006" s="14"/>
      <c r="DKN1006" s="14"/>
      <c r="DKO1006" s="14"/>
      <c r="DKP1006" s="14"/>
      <c r="DKQ1006" s="14"/>
      <c r="DKR1006" s="14"/>
      <c r="DKS1006" s="14"/>
      <c r="DKT1006" s="14"/>
      <c r="DKU1006" s="14"/>
      <c r="DKV1006" s="14"/>
      <c r="DKW1006" s="14"/>
      <c r="DKX1006" s="14"/>
      <c r="DKY1006" s="14"/>
      <c r="DKZ1006" s="14"/>
      <c r="DLA1006" s="14"/>
      <c r="DLB1006" s="14"/>
      <c r="DLC1006" s="14"/>
      <c r="DLD1006" s="14"/>
      <c r="DLE1006" s="14"/>
      <c r="DLF1006" s="14"/>
      <c r="DLG1006" s="14"/>
      <c r="DLH1006" s="14"/>
      <c r="DLI1006" s="14"/>
      <c r="DLJ1006" s="14"/>
      <c r="DLK1006" s="14"/>
      <c r="DLL1006" s="14"/>
      <c r="DLM1006" s="14"/>
      <c r="DLN1006" s="14"/>
      <c r="DLO1006" s="14"/>
      <c r="DLP1006" s="14"/>
      <c r="DLQ1006" s="14"/>
      <c r="DLR1006" s="14"/>
      <c r="DLS1006" s="14"/>
      <c r="DLT1006" s="14"/>
      <c r="DLU1006" s="14"/>
      <c r="DLV1006" s="14"/>
      <c r="DLW1006" s="14"/>
      <c r="DLX1006" s="14"/>
      <c r="DLY1006" s="14"/>
      <c r="DLZ1006" s="14"/>
      <c r="DMA1006" s="14"/>
      <c r="DMB1006" s="14"/>
      <c r="DMC1006" s="14"/>
      <c r="DMD1006" s="14"/>
      <c r="DME1006" s="14"/>
      <c r="DMF1006" s="14"/>
      <c r="DMG1006" s="14"/>
      <c r="DMH1006" s="14"/>
      <c r="DMI1006" s="14"/>
      <c r="DMJ1006" s="14"/>
      <c r="DMK1006" s="14"/>
      <c r="DML1006" s="14"/>
      <c r="DMM1006" s="14"/>
      <c r="DMN1006" s="14"/>
      <c r="DMO1006" s="14"/>
      <c r="DMP1006" s="14"/>
      <c r="DMQ1006" s="14"/>
      <c r="DMR1006" s="14"/>
      <c r="DMS1006" s="14"/>
      <c r="DMT1006" s="14"/>
      <c r="DMU1006" s="14"/>
      <c r="DMV1006" s="14"/>
      <c r="DMW1006" s="14"/>
      <c r="DMX1006" s="14"/>
      <c r="DMY1006" s="14"/>
      <c r="DMZ1006" s="14"/>
      <c r="DNA1006" s="14"/>
      <c r="DNB1006" s="14"/>
      <c r="DNC1006" s="14"/>
      <c r="DND1006" s="14"/>
      <c r="DNE1006" s="14"/>
      <c r="DNF1006" s="14"/>
      <c r="DNG1006" s="14"/>
      <c r="DNH1006" s="14"/>
      <c r="DNI1006" s="14"/>
      <c r="DNJ1006" s="14"/>
      <c r="DNK1006" s="14"/>
      <c r="DNL1006" s="14"/>
      <c r="DNM1006" s="14"/>
      <c r="DNN1006" s="14"/>
      <c r="DNO1006" s="14"/>
      <c r="DNP1006" s="14"/>
      <c r="DNQ1006" s="14"/>
      <c r="DNR1006" s="14"/>
      <c r="DNS1006" s="14"/>
      <c r="DNT1006" s="14"/>
      <c r="DNU1006" s="14"/>
      <c r="DNV1006" s="14"/>
      <c r="DNW1006" s="14"/>
      <c r="DNX1006" s="14"/>
      <c r="DNY1006" s="14"/>
      <c r="DNZ1006" s="14"/>
      <c r="DOA1006" s="14"/>
      <c r="DOB1006" s="14"/>
      <c r="DOC1006" s="14"/>
      <c r="DOD1006" s="14"/>
      <c r="DOE1006" s="14"/>
      <c r="DOF1006" s="14"/>
      <c r="DOG1006" s="14"/>
      <c r="DOH1006" s="14"/>
      <c r="DOI1006" s="14"/>
      <c r="DOJ1006" s="14"/>
      <c r="DOK1006" s="14"/>
      <c r="DOL1006" s="14"/>
      <c r="DOM1006" s="14"/>
      <c r="DON1006" s="14"/>
      <c r="DOO1006" s="14"/>
      <c r="DOP1006" s="14"/>
      <c r="DOQ1006" s="14"/>
      <c r="DOR1006" s="14"/>
      <c r="DOS1006" s="14"/>
      <c r="DOT1006" s="14"/>
      <c r="DOU1006" s="14"/>
      <c r="DOV1006" s="14"/>
      <c r="DOW1006" s="14"/>
      <c r="DOX1006" s="14"/>
      <c r="DOY1006" s="14"/>
      <c r="DOZ1006" s="14"/>
      <c r="DPA1006" s="14"/>
      <c r="DPB1006" s="14"/>
      <c r="DPC1006" s="14"/>
      <c r="DPD1006" s="14"/>
      <c r="DPE1006" s="14"/>
      <c r="DPF1006" s="14"/>
      <c r="DPG1006" s="14"/>
      <c r="DPH1006" s="14"/>
      <c r="DPI1006" s="14"/>
      <c r="DPJ1006" s="14"/>
      <c r="DPK1006" s="14"/>
      <c r="DPL1006" s="14"/>
      <c r="DPM1006" s="14"/>
      <c r="DPN1006" s="14"/>
      <c r="DPO1006" s="14"/>
      <c r="DPP1006" s="14"/>
      <c r="DPQ1006" s="14"/>
      <c r="DPR1006" s="14"/>
      <c r="DPS1006" s="14"/>
      <c r="DPT1006" s="14"/>
      <c r="DPU1006" s="14"/>
      <c r="DPV1006" s="14"/>
      <c r="DPW1006" s="14"/>
      <c r="DPX1006" s="14"/>
      <c r="DPY1006" s="14"/>
      <c r="DPZ1006" s="14"/>
      <c r="DQA1006" s="14"/>
      <c r="DQB1006" s="14"/>
      <c r="DQC1006" s="14"/>
      <c r="DQD1006" s="14"/>
      <c r="DQE1006" s="14"/>
      <c r="DQF1006" s="14"/>
      <c r="DQG1006" s="14"/>
      <c r="DQH1006" s="14"/>
      <c r="DQI1006" s="14"/>
      <c r="DQJ1006" s="14"/>
      <c r="DQK1006" s="14"/>
      <c r="DQL1006" s="14"/>
      <c r="DQM1006" s="14"/>
      <c r="DQN1006" s="14"/>
      <c r="DQO1006" s="14"/>
      <c r="DQP1006" s="14"/>
      <c r="DQQ1006" s="14"/>
      <c r="DQR1006" s="14"/>
      <c r="DQS1006" s="14"/>
      <c r="DQT1006" s="14"/>
      <c r="DQU1006" s="14"/>
      <c r="DQV1006" s="14"/>
      <c r="DQW1006" s="14"/>
      <c r="DQX1006" s="14"/>
      <c r="DQY1006" s="14"/>
      <c r="DQZ1006" s="14"/>
      <c r="DRA1006" s="14"/>
      <c r="DRB1006" s="14"/>
      <c r="DRC1006" s="14"/>
      <c r="DRD1006" s="14"/>
      <c r="DRE1006" s="14"/>
      <c r="DRF1006" s="14"/>
      <c r="DRG1006" s="14"/>
      <c r="DRH1006" s="14"/>
      <c r="DRI1006" s="14"/>
      <c r="DRJ1006" s="14"/>
      <c r="DRK1006" s="14"/>
      <c r="DRL1006" s="14"/>
      <c r="DRM1006" s="14"/>
      <c r="DRN1006" s="14"/>
      <c r="DRO1006" s="14"/>
      <c r="DRP1006" s="14"/>
      <c r="DRQ1006" s="14"/>
      <c r="DRR1006" s="14"/>
      <c r="DRS1006" s="14"/>
      <c r="DRT1006" s="14"/>
      <c r="DRU1006" s="14"/>
      <c r="DRV1006" s="14"/>
      <c r="DRW1006" s="14"/>
      <c r="DRX1006" s="14"/>
      <c r="DRY1006" s="14"/>
      <c r="DRZ1006" s="14"/>
      <c r="DSA1006" s="14"/>
      <c r="DSB1006" s="14"/>
      <c r="DSC1006" s="14"/>
      <c r="DSD1006" s="14"/>
      <c r="DSE1006" s="14"/>
      <c r="DSF1006" s="14"/>
      <c r="DSG1006" s="14"/>
      <c r="DSH1006" s="14"/>
      <c r="DSI1006" s="14"/>
      <c r="DSJ1006" s="14"/>
      <c r="DSK1006" s="14"/>
      <c r="DSL1006" s="14"/>
      <c r="DSM1006" s="14"/>
      <c r="DSN1006" s="14"/>
      <c r="DSO1006" s="14"/>
      <c r="DSP1006" s="14"/>
      <c r="DSQ1006" s="14"/>
      <c r="DSR1006" s="14"/>
      <c r="DSS1006" s="14"/>
      <c r="DST1006" s="14"/>
      <c r="DSU1006" s="14"/>
      <c r="DSV1006" s="14"/>
      <c r="DSW1006" s="14"/>
      <c r="DSX1006" s="14"/>
      <c r="DSY1006" s="14"/>
      <c r="DSZ1006" s="14"/>
      <c r="DTA1006" s="14"/>
      <c r="DTB1006" s="14"/>
      <c r="DTC1006" s="14"/>
      <c r="DTD1006" s="14"/>
      <c r="DTE1006" s="14"/>
      <c r="DTF1006" s="14"/>
      <c r="DTG1006" s="14"/>
      <c r="DTH1006" s="14"/>
      <c r="DTI1006" s="14"/>
      <c r="DTJ1006" s="14"/>
      <c r="DTK1006" s="14"/>
      <c r="DTL1006" s="14"/>
      <c r="DTM1006" s="14"/>
      <c r="DTN1006" s="14"/>
      <c r="DTO1006" s="14"/>
      <c r="DTP1006" s="14"/>
      <c r="DTQ1006" s="14"/>
      <c r="DTR1006" s="14"/>
      <c r="DTS1006" s="14"/>
      <c r="DTT1006" s="14"/>
      <c r="DTU1006" s="14"/>
      <c r="DTV1006" s="14"/>
      <c r="DTW1006" s="14"/>
      <c r="DTX1006" s="14"/>
      <c r="DTY1006" s="14"/>
      <c r="DTZ1006" s="14"/>
      <c r="DUA1006" s="14"/>
      <c r="DUB1006" s="14"/>
      <c r="DUC1006" s="14"/>
      <c r="DUD1006" s="14"/>
      <c r="DUE1006" s="14"/>
      <c r="DUF1006" s="14"/>
      <c r="DUG1006" s="14"/>
      <c r="DUH1006" s="14"/>
      <c r="DUI1006" s="14"/>
      <c r="DUJ1006" s="14"/>
      <c r="DUK1006" s="14"/>
      <c r="DUL1006" s="14"/>
      <c r="DUM1006" s="14"/>
      <c r="DUN1006" s="14"/>
      <c r="DUO1006" s="14"/>
      <c r="DUP1006" s="14"/>
      <c r="DUQ1006" s="14"/>
      <c r="DUR1006" s="14"/>
      <c r="DUS1006" s="14"/>
      <c r="DUT1006" s="14"/>
      <c r="DUU1006" s="14"/>
      <c r="DUV1006" s="14"/>
      <c r="DUW1006" s="14"/>
      <c r="DUX1006" s="14"/>
      <c r="DUY1006" s="14"/>
      <c r="DUZ1006" s="14"/>
      <c r="DVA1006" s="14"/>
      <c r="DVB1006" s="14"/>
      <c r="DVC1006" s="14"/>
      <c r="DVD1006" s="14"/>
      <c r="DVE1006" s="14"/>
      <c r="DVF1006" s="14"/>
      <c r="DVG1006" s="14"/>
      <c r="DVH1006" s="14"/>
      <c r="DVI1006" s="14"/>
      <c r="DVJ1006" s="14"/>
      <c r="DVK1006" s="14"/>
      <c r="DVL1006" s="14"/>
      <c r="DVM1006" s="14"/>
      <c r="DVN1006" s="14"/>
      <c r="DVO1006" s="14"/>
      <c r="DVP1006" s="14"/>
      <c r="DVQ1006" s="14"/>
      <c r="DVR1006" s="14"/>
      <c r="DVS1006" s="14"/>
      <c r="DVT1006" s="14"/>
      <c r="DVU1006" s="14"/>
      <c r="DVV1006" s="14"/>
      <c r="DVW1006" s="14"/>
      <c r="DVX1006" s="14"/>
      <c r="DVY1006" s="14"/>
      <c r="DVZ1006" s="14"/>
      <c r="DWA1006" s="14"/>
      <c r="DWB1006" s="14"/>
      <c r="DWC1006" s="14"/>
      <c r="DWD1006" s="14"/>
      <c r="DWE1006" s="14"/>
      <c r="DWF1006" s="14"/>
      <c r="DWG1006" s="14"/>
      <c r="DWH1006" s="14"/>
      <c r="DWI1006" s="14"/>
      <c r="DWJ1006" s="14"/>
      <c r="DWK1006" s="14"/>
      <c r="DWL1006" s="14"/>
      <c r="DWM1006" s="14"/>
      <c r="DWN1006" s="14"/>
      <c r="DWO1006" s="14"/>
      <c r="DWP1006" s="14"/>
      <c r="DWQ1006" s="14"/>
      <c r="DWR1006" s="14"/>
      <c r="DWS1006" s="14"/>
      <c r="DWT1006" s="14"/>
      <c r="DWU1006" s="14"/>
      <c r="DWV1006" s="14"/>
      <c r="DWW1006" s="14"/>
      <c r="DWX1006" s="14"/>
      <c r="DWY1006" s="14"/>
      <c r="DWZ1006" s="14"/>
      <c r="DXA1006" s="14"/>
      <c r="DXB1006" s="14"/>
      <c r="DXC1006" s="14"/>
      <c r="DXD1006" s="14"/>
      <c r="DXE1006" s="14"/>
      <c r="DXF1006" s="14"/>
      <c r="DXG1006" s="14"/>
      <c r="DXH1006" s="14"/>
      <c r="DXI1006" s="14"/>
      <c r="DXJ1006" s="14"/>
      <c r="DXK1006" s="14"/>
      <c r="DXL1006" s="14"/>
      <c r="DXM1006" s="14"/>
      <c r="DXN1006" s="14"/>
      <c r="DXO1006" s="14"/>
      <c r="DXP1006" s="14"/>
      <c r="DXQ1006" s="14"/>
      <c r="DXR1006" s="14"/>
      <c r="DXS1006" s="14"/>
      <c r="DXT1006" s="14"/>
      <c r="DXU1006" s="14"/>
      <c r="DXV1006" s="14"/>
      <c r="DXW1006" s="14"/>
      <c r="DXX1006" s="14"/>
      <c r="DXY1006" s="14"/>
      <c r="DXZ1006" s="14"/>
      <c r="DYA1006" s="14"/>
      <c r="DYB1006" s="14"/>
      <c r="DYC1006" s="14"/>
      <c r="DYD1006" s="14"/>
      <c r="DYE1006" s="14"/>
      <c r="DYF1006" s="14"/>
      <c r="DYG1006" s="14"/>
      <c r="DYH1006" s="14"/>
      <c r="DYI1006" s="14"/>
      <c r="DYJ1006" s="14"/>
      <c r="DYK1006" s="14"/>
      <c r="DYL1006" s="14"/>
      <c r="DYM1006" s="14"/>
      <c r="DYN1006" s="14"/>
      <c r="DYO1006" s="14"/>
      <c r="DYP1006" s="14"/>
      <c r="DYQ1006" s="14"/>
      <c r="DYR1006" s="14"/>
      <c r="DYS1006" s="14"/>
      <c r="DYT1006" s="14"/>
      <c r="DYU1006" s="14"/>
      <c r="DYV1006" s="14"/>
      <c r="DYW1006" s="14"/>
      <c r="DYX1006" s="14"/>
      <c r="DYY1006" s="14"/>
      <c r="DYZ1006" s="14"/>
      <c r="DZA1006" s="14"/>
      <c r="DZB1006" s="14"/>
      <c r="DZC1006" s="14"/>
      <c r="DZD1006" s="14"/>
      <c r="DZE1006" s="14"/>
      <c r="DZF1006" s="14"/>
      <c r="DZG1006" s="14"/>
      <c r="DZH1006" s="14"/>
      <c r="DZI1006" s="14"/>
      <c r="DZJ1006" s="14"/>
      <c r="DZK1006" s="14"/>
      <c r="DZL1006" s="14"/>
      <c r="DZM1006" s="14"/>
      <c r="DZN1006" s="14"/>
      <c r="DZO1006" s="14"/>
      <c r="DZP1006" s="14"/>
      <c r="DZQ1006" s="14"/>
      <c r="DZR1006" s="14"/>
      <c r="DZS1006" s="14"/>
      <c r="DZT1006" s="14"/>
      <c r="DZU1006" s="14"/>
      <c r="DZV1006" s="14"/>
      <c r="DZW1006" s="14"/>
      <c r="DZX1006" s="14"/>
      <c r="DZY1006" s="14"/>
      <c r="DZZ1006" s="14"/>
      <c r="EAA1006" s="14"/>
      <c r="EAB1006" s="14"/>
      <c r="EAC1006" s="14"/>
      <c r="EAD1006" s="14"/>
      <c r="EAE1006" s="14"/>
      <c r="EAF1006" s="14"/>
      <c r="EAG1006" s="14"/>
      <c r="EAH1006" s="14"/>
      <c r="EAI1006" s="14"/>
      <c r="EAJ1006" s="14"/>
      <c r="EAK1006" s="14"/>
      <c r="EAL1006" s="14"/>
      <c r="EAM1006" s="14"/>
      <c r="EAN1006" s="14"/>
      <c r="EAO1006" s="14"/>
      <c r="EAP1006" s="14"/>
      <c r="EAQ1006" s="14"/>
      <c r="EAR1006" s="14"/>
      <c r="EAS1006" s="14"/>
      <c r="EAT1006" s="14"/>
      <c r="EAU1006" s="14"/>
      <c r="EAV1006" s="14"/>
      <c r="EAW1006" s="14"/>
      <c r="EAX1006" s="14"/>
      <c r="EAY1006" s="14"/>
      <c r="EAZ1006" s="14"/>
      <c r="EBA1006" s="14"/>
      <c r="EBB1006" s="14"/>
      <c r="EBC1006" s="14"/>
      <c r="EBD1006" s="14"/>
      <c r="EBE1006" s="14"/>
      <c r="EBF1006" s="14"/>
      <c r="EBG1006" s="14"/>
      <c r="EBH1006" s="14"/>
      <c r="EBI1006" s="14"/>
      <c r="EBJ1006" s="14"/>
      <c r="EBK1006" s="14"/>
      <c r="EBL1006" s="14"/>
      <c r="EBM1006" s="14"/>
      <c r="EBN1006" s="14"/>
      <c r="EBO1006" s="14"/>
      <c r="EBP1006" s="14"/>
      <c r="EBQ1006" s="14"/>
      <c r="EBR1006" s="14"/>
      <c r="EBS1006" s="14"/>
      <c r="EBT1006" s="14"/>
      <c r="EBU1006" s="14"/>
      <c r="EBV1006" s="14"/>
      <c r="EBW1006" s="14"/>
      <c r="EBX1006" s="14"/>
      <c r="EBY1006" s="14"/>
      <c r="EBZ1006" s="14"/>
      <c r="ECA1006" s="14"/>
      <c r="ECB1006" s="14"/>
      <c r="ECC1006" s="14"/>
      <c r="ECD1006" s="14"/>
      <c r="ECE1006" s="14"/>
      <c r="ECF1006" s="14"/>
      <c r="ECG1006" s="14"/>
      <c r="ECH1006" s="14"/>
      <c r="ECI1006" s="14"/>
      <c r="ECJ1006" s="14"/>
      <c r="ECK1006" s="14"/>
      <c r="ECL1006" s="14"/>
      <c r="ECM1006" s="14"/>
      <c r="ECN1006" s="14"/>
      <c r="ECO1006" s="14"/>
      <c r="ECP1006" s="14"/>
      <c r="ECQ1006" s="14"/>
      <c r="ECR1006" s="14"/>
      <c r="ECS1006" s="14"/>
      <c r="ECT1006" s="14"/>
      <c r="ECU1006" s="14"/>
      <c r="ECV1006" s="14"/>
      <c r="ECW1006" s="14"/>
      <c r="ECX1006" s="14"/>
      <c r="ECY1006" s="14"/>
      <c r="ECZ1006" s="14"/>
      <c r="EDA1006" s="14"/>
      <c r="EDB1006" s="14"/>
      <c r="EDC1006" s="14"/>
      <c r="EDD1006" s="14"/>
      <c r="EDE1006" s="14"/>
      <c r="EDF1006" s="14"/>
      <c r="EDG1006" s="14"/>
      <c r="EDH1006" s="14"/>
      <c r="EDI1006" s="14"/>
      <c r="EDJ1006" s="14"/>
      <c r="EDK1006" s="14"/>
      <c r="EDL1006" s="14"/>
      <c r="EDM1006" s="14"/>
      <c r="EDN1006" s="14"/>
      <c r="EDO1006" s="14"/>
      <c r="EDP1006" s="14"/>
      <c r="EDQ1006" s="14"/>
      <c r="EDR1006" s="14"/>
      <c r="EDS1006" s="14"/>
      <c r="EDT1006" s="14"/>
      <c r="EDU1006" s="14"/>
      <c r="EDV1006" s="14"/>
      <c r="EDW1006" s="14"/>
      <c r="EDX1006" s="14"/>
      <c r="EDY1006" s="14"/>
      <c r="EDZ1006" s="14"/>
      <c r="EEA1006" s="14"/>
      <c r="EEB1006" s="14"/>
      <c r="EEC1006" s="14"/>
      <c r="EED1006" s="14"/>
      <c r="EEE1006" s="14"/>
      <c r="EEF1006" s="14"/>
      <c r="EEG1006" s="14"/>
      <c r="EEH1006" s="14"/>
      <c r="EEI1006" s="14"/>
      <c r="EEJ1006" s="14"/>
      <c r="EEK1006" s="14"/>
      <c r="EEL1006" s="14"/>
      <c r="EEM1006" s="14"/>
      <c r="EEN1006" s="14"/>
      <c r="EEO1006" s="14"/>
      <c r="EEP1006" s="14"/>
      <c r="EEQ1006" s="14"/>
      <c r="EER1006" s="14"/>
      <c r="EES1006" s="14"/>
      <c r="EET1006" s="14"/>
      <c r="EEU1006" s="14"/>
      <c r="EEV1006" s="14"/>
      <c r="EEW1006" s="14"/>
      <c r="EEX1006" s="14"/>
      <c r="EEY1006" s="14"/>
      <c r="EEZ1006" s="14"/>
      <c r="EFA1006" s="14"/>
      <c r="EFB1006" s="14"/>
      <c r="EFC1006" s="14"/>
      <c r="EFD1006" s="14"/>
      <c r="EFE1006" s="14"/>
      <c r="EFF1006" s="14"/>
      <c r="EFG1006" s="14"/>
      <c r="EFH1006" s="14"/>
      <c r="EFI1006" s="14"/>
      <c r="EFJ1006" s="14"/>
      <c r="EFK1006" s="14"/>
      <c r="EFL1006" s="14"/>
      <c r="EFM1006" s="14"/>
      <c r="EFN1006" s="14"/>
      <c r="EFO1006" s="14"/>
      <c r="EFP1006" s="14"/>
      <c r="EFQ1006" s="14"/>
      <c r="EFR1006" s="14"/>
      <c r="EFS1006" s="14"/>
      <c r="EFT1006" s="14"/>
      <c r="EFU1006" s="14"/>
      <c r="EFV1006" s="14"/>
      <c r="EFW1006" s="14"/>
      <c r="EFX1006" s="14"/>
      <c r="EFY1006" s="14"/>
      <c r="EFZ1006" s="14"/>
      <c r="EGA1006" s="14"/>
      <c r="EGB1006" s="14"/>
      <c r="EGC1006" s="14"/>
      <c r="EGD1006" s="14"/>
      <c r="EGE1006" s="14"/>
      <c r="EGF1006" s="14"/>
      <c r="EGG1006" s="14"/>
      <c r="EGH1006" s="14"/>
      <c r="EGI1006" s="14"/>
      <c r="EGJ1006" s="14"/>
      <c r="EGK1006" s="14"/>
      <c r="EGL1006" s="14"/>
      <c r="EGM1006" s="14"/>
      <c r="EGN1006" s="14"/>
      <c r="EGO1006" s="14"/>
      <c r="EGP1006" s="14"/>
      <c r="EGQ1006" s="14"/>
      <c r="EGR1006" s="14"/>
      <c r="EGS1006" s="14"/>
      <c r="EGT1006" s="14"/>
      <c r="EGU1006" s="14"/>
      <c r="EGV1006" s="14"/>
      <c r="EGW1006" s="14"/>
      <c r="EGX1006" s="14"/>
      <c r="EGY1006" s="14"/>
      <c r="EGZ1006" s="14"/>
      <c r="EHA1006" s="14"/>
      <c r="EHB1006" s="14"/>
      <c r="EHC1006" s="14"/>
      <c r="EHD1006" s="14"/>
      <c r="EHE1006" s="14"/>
      <c r="EHF1006" s="14"/>
      <c r="EHG1006" s="14"/>
      <c r="EHH1006" s="14"/>
      <c r="EHI1006" s="14"/>
      <c r="EHJ1006" s="14"/>
      <c r="EHK1006" s="14"/>
      <c r="EHL1006" s="14"/>
      <c r="EHM1006" s="14"/>
      <c r="EHN1006" s="14"/>
      <c r="EHO1006" s="14"/>
      <c r="EHP1006" s="14"/>
      <c r="EHQ1006" s="14"/>
      <c r="EHR1006" s="14"/>
      <c r="EHS1006" s="14"/>
      <c r="EHT1006" s="14"/>
      <c r="EHU1006" s="14"/>
      <c r="EHV1006" s="14"/>
      <c r="EHW1006" s="14"/>
      <c r="EHX1006" s="14"/>
      <c r="EHY1006" s="14"/>
      <c r="EHZ1006" s="14"/>
      <c r="EIA1006" s="14"/>
      <c r="EIB1006" s="14"/>
      <c r="EIC1006" s="14"/>
      <c r="EID1006" s="14"/>
      <c r="EIE1006" s="14"/>
      <c r="EIF1006" s="14"/>
      <c r="EIG1006" s="14"/>
      <c r="EIH1006" s="14"/>
      <c r="EII1006" s="14"/>
      <c r="EIJ1006" s="14"/>
      <c r="EIK1006" s="14"/>
      <c r="EIL1006" s="14"/>
      <c r="EIM1006" s="14"/>
      <c r="EIN1006" s="14"/>
      <c r="EIO1006" s="14"/>
      <c r="EIP1006" s="14"/>
      <c r="EIQ1006" s="14"/>
      <c r="EIR1006" s="14"/>
      <c r="EIS1006" s="14"/>
      <c r="EIT1006" s="14"/>
      <c r="EIU1006" s="14"/>
      <c r="EIV1006" s="14"/>
      <c r="EIW1006" s="14"/>
      <c r="EIX1006" s="14"/>
      <c r="EIY1006" s="14"/>
      <c r="EIZ1006" s="14"/>
      <c r="EJA1006" s="14"/>
      <c r="EJB1006" s="14"/>
      <c r="EJC1006" s="14"/>
      <c r="EJD1006" s="14"/>
      <c r="EJE1006" s="14"/>
      <c r="EJF1006" s="14"/>
      <c r="EJG1006" s="14"/>
      <c r="EJH1006" s="14"/>
      <c r="EJI1006" s="14"/>
      <c r="EJJ1006" s="14"/>
      <c r="EJK1006" s="14"/>
      <c r="EJL1006" s="14"/>
      <c r="EJM1006" s="14"/>
      <c r="EJN1006" s="14"/>
      <c r="EJO1006" s="14"/>
      <c r="EJP1006" s="14"/>
      <c r="EJQ1006" s="14"/>
      <c r="EJR1006" s="14"/>
      <c r="EJS1006" s="14"/>
      <c r="EJT1006" s="14"/>
      <c r="EJU1006" s="14"/>
      <c r="EJV1006" s="14"/>
      <c r="EJW1006" s="14"/>
      <c r="EJX1006" s="14"/>
      <c r="EJY1006" s="14"/>
      <c r="EJZ1006" s="14"/>
      <c r="EKA1006" s="14"/>
      <c r="EKB1006" s="14"/>
      <c r="EKC1006" s="14"/>
      <c r="EKD1006" s="14"/>
      <c r="EKE1006" s="14"/>
      <c r="EKF1006" s="14"/>
      <c r="EKG1006" s="14"/>
      <c r="EKH1006" s="14"/>
      <c r="EKI1006" s="14"/>
      <c r="EKJ1006" s="14"/>
      <c r="EKK1006" s="14"/>
      <c r="EKL1006" s="14"/>
      <c r="EKM1006" s="14"/>
      <c r="EKN1006" s="14"/>
      <c r="EKO1006" s="14"/>
      <c r="EKP1006" s="14"/>
      <c r="EKQ1006" s="14"/>
      <c r="EKR1006" s="14"/>
      <c r="EKS1006" s="14"/>
      <c r="EKT1006" s="14"/>
      <c r="EKU1006" s="14"/>
      <c r="EKV1006" s="14"/>
      <c r="EKW1006" s="14"/>
      <c r="EKX1006" s="14"/>
      <c r="EKY1006" s="14"/>
      <c r="EKZ1006" s="14"/>
      <c r="ELA1006" s="14"/>
      <c r="ELB1006" s="14"/>
      <c r="ELC1006" s="14"/>
      <c r="ELD1006" s="14"/>
      <c r="ELE1006" s="14"/>
      <c r="ELF1006" s="14"/>
      <c r="ELG1006" s="14"/>
      <c r="ELH1006" s="14"/>
      <c r="ELI1006" s="14"/>
      <c r="ELJ1006" s="14"/>
      <c r="ELK1006" s="14"/>
      <c r="ELL1006" s="14"/>
      <c r="ELM1006" s="14"/>
      <c r="ELN1006" s="14"/>
      <c r="ELO1006" s="14"/>
      <c r="ELP1006" s="14"/>
      <c r="ELQ1006" s="14"/>
      <c r="ELR1006" s="14"/>
      <c r="ELS1006" s="14"/>
      <c r="ELT1006" s="14"/>
      <c r="ELU1006" s="14"/>
      <c r="ELV1006" s="14"/>
      <c r="ELW1006" s="14"/>
      <c r="ELX1006" s="14"/>
      <c r="ELY1006" s="14"/>
      <c r="ELZ1006" s="14"/>
      <c r="EMA1006" s="14"/>
      <c r="EMB1006" s="14"/>
      <c r="EMC1006" s="14"/>
      <c r="EMD1006" s="14"/>
      <c r="EME1006" s="14"/>
      <c r="EMF1006" s="14"/>
      <c r="EMG1006" s="14"/>
      <c r="EMH1006" s="14"/>
      <c r="EMI1006" s="14"/>
      <c r="EMJ1006" s="14"/>
      <c r="EMK1006" s="14"/>
      <c r="EML1006" s="14"/>
      <c r="EMM1006" s="14"/>
      <c r="EMN1006" s="14"/>
      <c r="EMO1006" s="14"/>
      <c r="EMP1006" s="14"/>
      <c r="EMQ1006" s="14"/>
      <c r="EMR1006" s="14"/>
      <c r="EMS1006" s="14"/>
      <c r="EMT1006" s="14"/>
      <c r="EMU1006" s="14"/>
      <c r="EMV1006" s="14"/>
      <c r="EMW1006" s="14"/>
      <c r="EMX1006" s="14"/>
      <c r="EMY1006" s="14"/>
      <c r="EMZ1006" s="14"/>
      <c r="ENA1006" s="14"/>
      <c r="ENB1006" s="14"/>
      <c r="ENC1006" s="14"/>
      <c r="END1006" s="14"/>
      <c r="ENE1006" s="14"/>
      <c r="ENF1006" s="14"/>
      <c r="ENG1006" s="14"/>
      <c r="ENH1006" s="14"/>
      <c r="ENI1006" s="14"/>
      <c r="ENJ1006" s="14"/>
      <c r="ENK1006" s="14"/>
      <c r="ENL1006" s="14"/>
      <c r="ENM1006" s="14"/>
      <c r="ENN1006" s="14"/>
      <c r="ENO1006" s="14"/>
      <c r="ENP1006" s="14"/>
      <c r="ENQ1006" s="14"/>
      <c r="ENR1006" s="14"/>
      <c r="ENS1006" s="14"/>
      <c r="ENT1006" s="14"/>
      <c r="ENU1006" s="14"/>
      <c r="ENV1006" s="14"/>
      <c r="ENW1006" s="14"/>
      <c r="ENX1006" s="14"/>
      <c r="ENY1006" s="14"/>
      <c r="ENZ1006" s="14"/>
      <c r="EOA1006" s="14"/>
      <c r="EOB1006" s="14"/>
      <c r="EOC1006" s="14"/>
      <c r="EOD1006" s="14"/>
      <c r="EOE1006" s="14"/>
      <c r="EOF1006" s="14"/>
      <c r="EOG1006" s="14"/>
      <c r="EOH1006" s="14"/>
      <c r="EOI1006" s="14"/>
      <c r="EOJ1006" s="14"/>
      <c r="EOK1006" s="14"/>
      <c r="EOL1006" s="14"/>
      <c r="EOM1006" s="14"/>
      <c r="EON1006" s="14"/>
      <c r="EOO1006" s="14"/>
      <c r="EOP1006" s="14"/>
      <c r="EOQ1006" s="14"/>
      <c r="EOR1006" s="14"/>
      <c r="EOS1006" s="14"/>
      <c r="EOT1006" s="14"/>
      <c r="EOU1006" s="14"/>
      <c r="EOV1006" s="14"/>
      <c r="EOW1006" s="14"/>
      <c r="EOX1006" s="14"/>
      <c r="EOY1006" s="14"/>
      <c r="EOZ1006" s="14"/>
      <c r="EPA1006" s="14"/>
      <c r="EPB1006" s="14"/>
      <c r="EPC1006" s="14"/>
      <c r="EPD1006" s="14"/>
      <c r="EPE1006" s="14"/>
      <c r="EPF1006" s="14"/>
      <c r="EPG1006" s="14"/>
      <c r="EPH1006" s="14"/>
      <c r="EPI1006" s="14"/>
      <c r="EPJ1006" s="14"/>
      <c r="EPK1006" s="14"/>
      <c r="EPL1006" s="14"/>
      <c r="EPM1006" s="14"/>
      <c r="EPN1006" s="14"/>
      <c r="EPO1006" s="14"/>
      <c r="EPP1006" s="14"/>
      <c r="EPQ1006" s="14"/>
      <c r="EPR1006" s="14"/>
      <c r="EPS1006" s="14"/>
      <c r="EPT1006" s="14"/>
      <c r="EPU1006" s="14"/>
      <c r="EPV1006" s="14"/>
      <c r="EPW1006" s="14"/>
      <c r="EPX1006" s="14"/>
      <c r="EPY1006" s="14"/>
      <c r="EPZ1006" s="14"/>
      <c r="EQA1006" s="14"/>
      <c r="EQB1006" s="14"/>
      <c r="EQC1006" s="14"/>
      <c r="EQD1006" s="14"/>
      <c r="EQE1006" s="14"/>
      <c r="EQF1006" s="14"/>
      <c r="EQG1006" s="14"/>
      <c r="EQH1006" s="14"/>
      <c r="EQI1006" s="14"/>
      <c r="EQJ1006" s="14"/>
      <c r="EQK1006" s="14"/>
      <c r="EQL1006" s="14"/>
      <c r="EQM1006" s="14"/>
      <c r="EQN1006" s="14"/>
      <c r="EQO1006" s="14"/>
      <c r="EQP1006" s="14"/>
      <c r="EQQ1006" s="14"/>
      <c r="EQR1006" s="14"/>
      <c r="EQS1006" s="14"/>
      <c r="EQT1006" s="14"/>
      <c r="EQU1006" s="14"/>
      <c r="EQV1006" s="14"/>
      <c r="EQW1006" s="14"/>
      <c r="EQX1006" s="14"/>
      <c r="EQY1006" s="14"/>
      <c r="EQZ1006" s="14"/>
      <c r="ERA1006" s="14"/>
      <c r="ERB1006" s="14"/>
      <c r="ERC1006" s="14"/>
      <c r="ERD1006" s="14"/>
      <c r="ERE1006" s="14"/>
      <c r="ERF1006" s="14"/>
      <c r="ERG1006" s="14"/>
      <c r="ERH1006" s="14"/>
      <c r="ERI1006" s="14"/>
      <c r="ERJ1006" s="14"/>
      <c r="ERK1006" s="14"/>
      <c r="ERL1006" s="14"/>
      <c r="ERM1006" s="14"/>
      <c r="ERN1006" s="14"/>
      <c r="ERO1006" s="14"/>
      <c r="ERP1006" s="14"/>
      <c r="ERQ1006" s="14"/>
      <c r="ERR1006" s="14"/>
      <c r="ERS1006" s="14"/>
      <c r="ERT1006" s="14"/>
      <c r="ERU1006" s="14"/>
      <c r="ERV1006" s="14"/>
      <c r="ERW1006" s="14"/>
      <c r="ERX1006" s="14"/>
      <c r="ERY1006" s="14"/>
      <c r="ERZ1006" s="14"/>
      <c r="ESA1006" s="14"/>
      <c r="ESB1006" s="14"/>
      <c r="ESC1006" s="14"/>
      <c r="ESD1006" s="14"/>
      <c r="ESE1006" s="14"/>
      <c r="ESF1006" s="14"/>
      <c r="ESG1006" s="14"/>
      <c r="ESH1006" s="14"/>
      <c r="ESI1006" s="14"/>
      <c r="ESJ1006" s="14"/>
      <c r="ESK1006" s="14"/>
      <c r="ESL1006" s="14"/>
      <c r="ESM1006" s="14"/>
      <c r="ESN1006" s="14"/>
      <c r="ESO1006" s="14"/>
      <c r="ESP1006" s="14"/>
      <c r="ESQ1006" s="14"/>
      <c r="ESR1006" s="14"/>
      <c r="ESS1006" s="14"/>
      <c r="EST1006" s="14"/>
      <c r="ESU1006" s="14"/>
      <c r="ESV1006" s="14"/>
      <c r="ESW1006" s="14"/>
      <c r="ESX1006" s="14"/>
      <c r="ESY1006" s="14"/>
      <c r="ESZ1006" s="14"/>
      <c r="ETA1006" s="14"/>
      <c r="ETB1006" s="14"/>
      <c r="ETC1006" s="14"/>
      <c r="ETD1006" s="14"/>
      <c r="ETE1006" s="14"/>
      <c r="ETF1006" s="14"/>
      <c r="ETG1006" s="14"/>
      <c r="ETH1006" s="14"/>
      <c r="ETI1006" s="14"/>
      <c r="ETJ1006" s="14"/>
      <c r="ETK1006" s="14"/>
      <c r="ETL1006" s="14"/>
      <c r="ETM1006" s="14"/>
      <c r="ETN1006" s="14"/>
      <c r="ETO1006" s="14"/>
      <c r="ETP1006" s="14"/>
      <c r="ETQ1006" s="14"/>
      <c r="ETR1006" s="14"/>
      <c r="ETS1006" s="14"/>
      <c r="ETT1006" s="14"/>
      <c r="ETU1006" s="14"/>
      <c r="ETV1006" s="14"/>
      <c r="ETW1006" s="14"/>
      <c r="ETX1006" s="14"/>
      <c r="ETY1006" s="14"/>
      <c r="ETZ1006" s="14"/>
      <c r="EUA1006" s="14"/>
      <c r="EUB1006" s="14"/>
      <c r="EUC1006" s="14"/>
      <c r="EUD1006" s="14"/>
      <c r="EUE1006" s="14"/>
      <c r="EUF1006" s="14"/>
      <c r="EUG1006" s="14"/>
      <c r="EUH1006" s="14"/>
      <c r="EUI1006" s="14"/>
      <c r="EUJ1006" s="14"/>
      <c r="EUK1006" s="14"/>
      <c r="EUL1006" s="14"/>
      <c r="EUM1006" s="14"/>
      <c r="EUN1006" s="14"/>
      <c r="EUO1006" s="14"/>
      <c r="EUP1006" s="14"/>
      <c r="EUQ1006" s="14"/>
      <c r="EUR1006" s="14"/>
      <c r="EUS1006" s="14"/>
      <c r="EUT1006" s="14"/>
      <c r="EUU1006" s="14"/>
      <c r="EUV1006" s="14"/>
      <c r="EUW1006" s="14"/>
      <c r="EUX1006" s="14"/>
      <c r="EUY1006" s="14"/>
      <c r="EUZ1006" s="14"/>
      <c r="EVA1006" s="14"/>
      <c r="EVB1006" s="14"/>
      <c r="EVC1006" s="14"/>
      <c r="EVD1006" s="14"/>
      <c r="EVE1006" s="14"/>
      <c r="EVF1006" s="14"/>
      <c r="EVG1006" s="14"/>
      <c r="EVH1006" s="14"/>
      <c r="EVI1006" s="14"/>
      <c r="EVJ1006" s="14"/>
      <c r="EVK1006" s="14"/>
      <c r="EVL1006" s="14"/>
      <c r="EVM1006" s="14"/>
      <c r="EVN1006" s="14"/>
      <c r="EVO1006" s="14"/>
      <c r="EVP1006" s="14"/>
      <c r="EVQ1006" s="14"/>
      <c r="EVR1006" s="14"/>
      <c r="EVS1006" s="14"/>
      <c r="EVT1006" s="14"/>
      <c r="EVU1006" s="14"/>
      <c r="EVV1006" s="14"/>
      <c r="EVW1006" s="14"/>
      <c r="EVX1006" s="14"/>
      <c r="EVY1006" s="14"/>
      <c r="EVZ1006" s="14"/>
      <c r="EWA1006" s="14"/>
      <c r="EWB1006" s="14"/>
      <c r="EWC1006" s="14"/>
      <c r="EWD1006" s="14"/>
      <c r="EWE1006" s="14"/>
      <c r="EWF1006" s="14"/>
      <c r="EWG1006" s="14"/>
      <c r="EWH1006" s="14"/>
      <c r="EWI1006" s="14"/>
      <c r="EWJ1006" s="14"/>
      <c r="EWK1006" s="14"/>
      <c r="EWL1006" s="14"/>
      <c r="EWM1006" s="14"/>
      <c r="EWN1006" s="14"/>
      <c r="EWO1006" s="14"/>
      <c r="EWP1006" s="14"/>
      <c r="EWQ1006" s="14"/>
      <c r="EWR1006" s="14"/>
      <c r="EWS1006" s="14"/>
      <c r="EWT1006" s="14"/>
      <c r="EWU1006" s="14"/>
      <c r="EWV1006" s="14"/>
      <c r="EWW1006" s="14"/>
      <c r="EWX1006" s="14"/>
      <c r="EWY1006" s="14"/>
      <c r="EWZ1006" s="14"/>
      <c r="EXA1006" s="14"/>
      <c r="EXB1006" s="14"/>
      <c r="EXC1006" s="14"/>
      <c r="EXD1006" s="14"/>
      <c r="EXE1006" s="14"/>
      <c r="EXF1006" s="14"/>
      <c r="EXG1006" s="14"/>
      <c r="EXH1006" s="14"/>
      <c r="EXI1006" s="14"/>
      <c r="EXJ1006" s="14"/>
      <c r="EXK1006" s="14"/>
      <c r="EXL1006" s="14"/>
      <c r="EXM1006" s="14"/>
      <c r="EXN1006" s="14"/>
      <c r="EXO1006" s="14"/>
      <c r="EXP1006" s="14"/>
      <c r="EXQ1006" s="14"/>
      <c r="EXR1006" s="14"/>
      <c r="EXS1006" s="14"/>
      <c r="EXT1006" s="14"/>
      <c r="EXU1006" s="14"/>
      <c r="EXV1006" s="14"/>
      <c r="EXW1006" s="14"/>
      <c r="EXX1006" s="14"/>
      <c r="EXY1006" s="14"/>
      <c r="EXZ1006" s="14"/>
      <c r="EYA1006" s="14"/>
      <c r="EYB1006" s="14"/>
      <c r="EYC1006" s="14"/>
      <c r="EYD1006" s="14"/>
      <c r="EYE1006" s="14"/>
      <c r="EYF1006" s="14"/>
      <c r="EYG1006" s="14"/>
      <c r="EYH1006" s="14"/>
      <c r="EYI1006" s="14"/>
      <c r="EYJ1006" s="14"/>
      <c r="EYK1006" s="14"/>
      <c r="EYL1006" s="14"/>
      <c r="EYM1006" s="14"/>
      <c r="EYN1006" s="14"/>
      <c r="EYO1006" s="14"/>
      <c r="EYP1006" s="14"/>
      <c r="EYQ1006" s="14"/>
      <c r="EYR1006" s="14"/>
      <c r="EYS1006" s="14"/>
      <c r="EYT1006" s="14"/>
      <c r="EYU1006" s="14"/>
      <c r="EYV1006" s="14"/>
      <c r="EYW1006" s="14"/>
      <c r="EYX1006" s="14"/>
      <c r="EYY1006" s="14"/>
      <c r="EYZ1006" s="14"/>
      <c r="EZA1006" s="14"/>
      <c r="EZB1006" s="14"/>
      <c r="EZC1006" s="14"/>
      <c r="EZD1006" s="14"/>
      <c r="EZE1006" s="14"/>
      <c r="EZF1006" s="14"/>
      <c r="EZG1006" s="14"/>
      <c r="EZH1006" s="14"/>
      <c r="EZI1006" s="14"/>
      <c r="EZJ1006" s="14"/>
      <c r="EZK1006" s="14"/>
      <c r="EZL1006" s="14"/>
      <c r="EZM1006" s="14"/>
      <c r="EZN1006" s="14"/>
      <c r="EZO1006" s="14"/>
      <c r="EZP1006" s="14"/>
      <c r="EZQ1006" s="14"/>
      <c r="EZR1006" s="14"/>
      <c r="EZS1006" s="14"/>
      <c r="EZT1006" s="14"/>
      <c r="EZU1006" s="14"/>
      <c r="EZV1006" s="14"/>
      <c r="EZW1006" s="14"/>
      <c r="EZX1006" s="14"/>
      <c r="EZY1006" s="14"/>
      <c r="EZZ1006" s="14"/>
      <c r="FAA1006" s="14"/>
      <c r="FAB1006" s="14"/>
      <c r="FAC1006" s="14"/>
      <c r="FAD1006" s="14"/>
      <c r="FAE1006" s="14"/>
      <c r="FAF1006" s="14"/>
      <c r="FAG1006" s="14"/>
      <c r="FAH1006" s="14"/>
      <c r="FAI1006" s="14"/>
      <c r="FAJ1006" s="14"/>
      <c r="FAK1006" s="14"/>
      <c r="FAL1006" s="14"/>
      <c r="FAM1006" s="14"/>
      <c r="FAN1006" s="14"/>
      <c r="FAO1006" s="14"/>
      <c r="FAP1006" s="14"/>
      <c r="FAQ1006" s="14"/>
      <c r="FAR1006" s="14"/>
      <c r="FAS1006" s="14"/>
      <c r="FAT1006" s="14"/>
      <c r="FAU1006" s="14"/>
      <c r="FAV1006" s="14"/>
      <c r="FAW1006" s="14"/>
      <c r="FAX1006" s="14"/>
      <c r="FAY1006" s="14"/>
      <c r="FAZ1006" s="14"/>
      <c r="FBA1006" s="14"/>
      <c r="FBB1006" s="14"/>
      <c r="FBC1006" s="14"/>
      <c r="FBD1006" s="14"/>
      <c r="FBE1006" s="14"/>
      <c r="FBF1006" s="14"/>
      <c r="FBG1006" s="14"/>
      <c r="FBH1006" s="14"/>
      <c r="FBI1006" s="14"/>
      <c r="FBJ1006" s="14"/>
      <c r="FBK1006" s="14"/>
      <c r="FBL1006" s="14"/>
      <c r="FBM1006" s="14"/>
      <c r="FBN1006" s="14"/>
      <c r="FBO1006" s="14"/>
      <c r="FBP1006" s="14"/>
      <c r="FBQ1006" s="14"/>
      <c r="FBR1006" s="14"/>
      <c r="FBS1006" s="14"/>
      <c r="FBT1006" s="14"/>
      <c r="FBU1006" s="14"/>
      <c r="FBV1006" s="14"/>
      <c r="FBW1006" s="14"/>
      <c r="FBX1006" s="14"/>
      <c r="FBY1006" s="14"/>
      <c r="FBZ1006" s="14"/>
      <c r="FCA1006" s="14"/>
      <c r="FCB1006" s="14"/>
      <c r="FCC1006" s="14"/>
      <c r="FCD1006" s="14"/>
      <c r="FCE1006" s="14"/>
      <c r="FCF1006" s="14"/>
      <c r="FCG1006" s="14"/>
      <c r="FCH1006" s="14"/>
      <c r="FCI1006" s="14"/>
      <c r="FCJ1006" s="14"/>
      <c r="FCK1006" s="14"/>
      <c r="FCL1006" s="14"/>
      <c r="FCM1006" s="14"/>
      <c r="FCN1006" s="14"/>
      <c r="FCO1006" s="14"/>
      <c r="FCP1006" s="14"/>
      <c r="FCQ1006" s="14"/>
      <c r="FCR1006" s="14"/>
      <c r="FCS1006" s="14"/>
      <c r="FCT1006" s="14"/>
      <c r="FCU1006" s="14"/>
      <c r="FCV1006" s="14"/>
      <c r="FCW1006" s="14"/>
      <c r="FCX1006" s="14"/>
      <c r="FCY1006" s="14"/>
      <c r="FCZ1006" s="14"/>
      <c r="FDA1006" s="14"/>
      <c r="FDB1006" s="14"/>
      <c r="FDC1006" s="14"/>
      <c r="FDD1006" s="14"/>
      <c r="FDE1006" s="14"/>
      <c r="FDF1006" s="14"/>
      <c r="FDG1006" s="14"/>
      <c r="FDH1006" s="14"/>
      <c r="FDI1006" s="14"/>
      <c r="FDJ1006" s="14"/>
      <c r="FDK1006" s="14"/>
      <c r="FDL1006" s="14"/>
      <c r="FDM1006" s="14"/>
      <c r="FDN1006" s="14"/>
      <c r="FDO1006" s="14"/>
      <c r="FDP1006" s="14"/>
      <c r="FDQ1006" s="14"/>
      <c r="FDR1006" s="14"/>
      <c r="FDS1006" s="14"/>
      <c r="FDT1006" s="14"/>
      <c r="FDU1006" s="14"/>
      <c r="FDV1006" s="14"/>
      <c r="FDW1006" s="14"/>
      <c r="FDX1006" s="14"/>
      <c r="FDY1006" s="14"/>
      <c r="FDZ1006" s="14"/>
      <c r="FEA1006" s="14"/>
      <c r="FEB1006" s="14"/>
      <c r="FEC1006" s="14"/>
      <c r="FED1006" s="14"/>
      <c r="FEE1006" s="14"/>
      <c r="FEF1006" s="14"/>
      <c r="FEG1006" s="14"/>
      <c r="FEH1006" s="14"/>
      <c r="FEI1006" s="14"/>
      <c r="FEJ1006" s="14"/>
      <c r="FEK1006" s="14"/>
      <c r="FEL1006" s="14"/>
      <c r="FEM1006" s="14"/>
      <c r="FEN1006" s="14"/>
      <c r="FEO1006" s="14"/>
      <c r="FEP1006" s="14"/>
      <c r="FEQ1006" s="14"/>
      <c r="FER1006" s="14"/>
      <c r="FES1006" s="14"/>
      <c r="FET1006" s="14"/>
      <c r="FEU1006" s="14"/>
      <c r="FEV1006" s="14"/>
      <c r="FEW1006" s="14"/>
      <c r="FEX1006" s="14"/>
      <c r="FEY1006" s="14"/>
      <c r="FEZ1006" s="14"/>
      <c r="FFA1006" s="14"/>
      <c r="FFB1006" s="14"/>
      <c r="FFC1006" s="14"/>
      <c r="FFD1006" s="14"/>
      <c r="FFE1006" s="14"/>
      <c r="FFF1006" s="14"/>
      <c r="FFG1006" s="14"/>
      <c r="FFH1006" s="14"/>
      <c r="FFI1006" s="14"/>
      <c r="FFJ1006" s="14"/>
      <c r="FFK1006" s="14"/>
      <c r="FFL1006" s="14"/>
      <c r="FFM1006" s="14"/>
      <c r="FFN1006" s="14"/>
      <c r="FFO1006" s="14"/>
      <c r="FFP1006" s="14"/>
      <c r="FFQ1006" s="14"/>
      <c r="FFR1006" s="14"/>
      <c r="FFS1006" s="14"/>
      <c r="FFT1006" s="14"/>
      <c r="FFU1006" s="14"/>
      <c r="FFV1006" s="14"/>
      <c r="FFW1006" s="14"/>
      <c r="FFX1006" s="14"/>
      <c r="FFY1006" s="14"/>
      <c r="FFZ1006" s="14"/>
      <c r="FGA1006" s="14"/>
      <c r="FGB1006" s="14"/>
      <c r="FGC1006" s="14"/>
      <c r="FGD1006" s="14"/>
      <c r="FGE1006" s="14"/>
      <c r="FGF1006" s="14"/>
      <c r="FGG1006" s="14"/>
      <c r="FGH1006" s="14"/>
      <c r="FGI1006" s="14"/>
      <c r="FGJ1006" s="14"/>
      <c r="FGK1006" s="14"/>
      <c r="FGL1006" s="14"/>
      <c r="FGM1006" s="14"/>
      <c r="FGN1006" s="14"/>
      <c r="FGO1006" s="14"/>
      <c r="FGP1006" s="14"/>
      <c r="FGQ1006" s="14"/>
      <c r="FGR1006" s="14"/>
      <c r="FGS1006" s="14"/>
      <c r="FGT1006" s="14"/>
      <c r="FGU1006" s="14"/>
      <c r="FGV1006" s="14"/>
      <c r="FGW1006" s="14"/>
      <c r="FGX1006" s="14"/>
      <c r="FGY1006" s="14"/>
      <c r="FGZ1006" s="14"/>
      <c r="FHA1006" s="14"/>
      <c r="FHB1006" s="14"/>
      <c r="FHC1006" s="14"/>
      <c r="FHD1006" s="14"/>
      <c r="FHE1006" s="14"/>
      <c r="FHF1006" s="14"/>
      <c r="FHG1006" s="14"/>
      <c r="FHH1006" s="14"/>
      <c r="FHI1006" s="14"/>
      <c r="FHJ1006" s="14"/>
      <c r="FHK1006" s="14"/>
      <c r="FHL1006" s="14"/>
      <c r="FHM1006" s="14"/>
      <c r="FHN1006" s="14"/>
      <c r="FHO1006" s="14"/>
      <c r="FHP1006" s="14"/>
      <c r="FHQ1006" s="14"/>
      <c r="FHR1006" s="14"/>
      <c r="FHS1006" s="14"/>
      <c r="FHT1006" s="14"/>
      <c r="FHU1006" s="14"/>
      <c r="FHV1006" s="14"/>
      <c r="FHW1006" s="14"/>
      <c r="FHX1006" s="14"/>
      <c r="FHY1006" s="14"/>
      <c r="FHZ1006" s="14"/>
      <c r="FIA1006" s="14"/>
      <c r="FIB1006" s="14"/>
      <c r="FIC1006" s="14"/>
      <c r="FID1006" s="14"/>
      <c r="FIE1006" s="14"/>
      <c r="FIF1006" s="14"/>
      <c r="FIG1006" s="14"/>
      <c r="FIH1006" s="14"/>
      <c r="FII1006" s="14"/>
      <c r="FIJ1006" s="14"/>
      <c r="FIK1006" s="14"/>
      <c r="FIL1006" s="14"/>
      <c r="FIM1006" s="14"/>
      <c r="FIN1006" s="14"/>
      <c r="FIO1006" s="14"/>
      <c r="FIP1006" s="14"/>
      <c r="FIQ1006" s="14"/>
      <c r="FIR1006" s="14"/>
      <c r="FIS1006" s="14"/>
      <c r="FIT1006" s="14"/>
      <c r="FIU1006" s="14"/>
      <c r="FIV1006" s="14"/>
      <c r="FIW1006" s="14"/>
      <c r="FIX1006" s="14"/>
      <c r="FIY1006" s="14"/>
      <c r="FIZ1006" s="14"/>
      <c r="FJA1006" s="14"/>
      <c r="FJB1006" s="14"/>
      <c r="FJC1006" s="14"/>
      <c r="FJD1006" s="14"/>
      <c r="FJE1006" s="14"/>
      <c r="FJF1006" s="14"/>
      <c r="FJG1006" s="14"/>
      <c r="FJH1006" s="14"/>
      <c r="FJI1006" s="14"/>
      <c r="FJJ1006" s="14"/>
      <c r="FJK1006" s="14"/>
      <c r="FJL1006" s="14"/>
      <c r="FJM1006" s="14"/>
      <c r="FJN1006" s="14"/>
      <c r="FJO1006" s="14"/>
      <c r="FJP1006" s="14"/>
      <c r="FJQ1006" s="14"/>
      <c r="FJR1006" s="14"/>
      <c r="FJS1006" s="14"/>
      <c r="FJT1006" s="14"/>
      <c r="FJU1006" s="14"/>
      <c r="FJV1006" s="14"/>
      <c r="FJW1006" s="14"/>
      <c r="FJX1006" s="14"/>
      <c r="FJY1006" s="14"/>
      <c r="FJZ1006" s="14"/>
      <c r="FKA1006" s="14"/>
      <c r="FKB1006" s="14"/>
      <c r="FKC1006" s="14"/>
      <c r="FKD1006" s="14"/>
      <c r="FKE1006" s="14"/>
      <c r="FKF1006" s="14"/>
      <c r="FKG1006" s="14"/>
      <c r="FKH1006" s="14"/>
      <c r="FKI1006" s="14"/>
      <c r="FKJ1006" s="14"/>
      <c r="FKK1006" s="14"/>
      <c r="FKL1006" s="14"/>
      <c r="FKM1006" s="14"/>
      <c r="FKN1006" s="14"/>
      <c r="FKO1006" s="14"/>
      <c r="FKP1006" s="14"/>
      <c r="FKQ1006" s="14"/>
      <c r="FKR1006" s="14"/>
      <c r="FKS1006" s="14"/>
      <c r="FKT1006" s="14"/>
      <c r="FKU1006" s="14"/>
      <c r="FKV1006" s="14"/>
      <c r="FKW1006" s="14"/>
      <c r="FKX1006" s="14"/>
      <c r="FKY1006" s="14"/>
      <c r="FKZ1006" s="14"/>
      <c r="FLA1006" s="14"/>
      <c r="FLB1006" s="14"/>
      <c r="FLC1006" s="14"/>
      <c r="FLD1006" s="14"/>
      <c r="FLE1006" s="14"/>
      <c r="FLF1006" s="14"/>
      <c r="FLG1006" s="14"/>
      <c r="FLH1006" s="14"/>
      <c r="FLI1006" s="14"/>
      <c r="FLJ1006" s="14"/>
      <c r="FLK1006" s="14"/>
      <c r="FLL1006" s="14"/>
      <c r="FLM1006" s="14"/>
      <c r="FLN1006" s="14"/>
      <c r="FLO1006" s="14"/>
      <c r="FLP1006" s="14"/>
      <c r="FLQ1006" s="14"/>
      <c r="FLR1006" s="14"/>
      <c r="FLS1006" s="14"/>
      <c r="FLT1006" s="14"/>
      <c r="FLU1006" s="14"/>
      <c r="FLV1006" s="14"/>
      <c r="FLW1006" s="14"/>
      <c r="FLX1006" s="14"/>
      <c r="FLY1006" s="14"/>
      <c r="FLZ1006" s="14"/>
      <c r="FMA1006" s="14"/>
      <c r="FMB1006" s="14"/>
      <c r="FMC1006" s="14"/>
      <c r="FMD1006" s="14"/>
      <c r="FME1006" s="14"/>
      <c r="FMF1006" s="14"/>
      <c r="FMG1006" s="14"/>
      <c r="FMH1006" s="14"/>
      <c r="FMI1006" s="14"/>
      <c r="FMJ1006" s="14"/>
      <c r="FMK1006" s="14"/>
      <c r="FML1006" s="14"/>
      <c r="FMM1006" s="14"/>
      <c r="FMN1006" s="14"/>
      <c r="FMO1006" s="14"/>
      <c r="FMP1006" s="14"/>
      <c r="FMQ1006" s="14"/>
      <c r="FMR1006" s="14"/>
      <c r="FMS1006" s="14"/>
      <c r="FMT1006" s="14"/>
      <c r="FMU1006" s="14"/>
      <c r="FMV1006" s="14"/>
      <c r="FMW1006" s="14"/>
      <c r="FMX1006" s="14"/>
      <c r="FMY1006" s="14"/>
      <c r="FMZ1006" s="14"/>
      <c r="FNA1006" s="14"/>
      <c r="FNB1006" s="14"/>
      <c r="FNC1006" s="14"/>
      <c r="FND1006" s="14"/>
      <c r="FNE1006" s="14"/>
      <c r="FNF1006" s="14"/>
      <c r="FNG1006" s="14"/>
      <c r="FNH1006" s="14"/>
      <c r="FNI1006" s="14"/>
      <c r="FNJ1006" s="14"/>
      <c r="FNK1006" s="14"/>
      <c r="FNL1006" s="14"/>
      <c r="FNM1006" s="14"/>
      <c r="FNN1006" s="14"/>
      <c r="FNO1006" s="14"/>
      <c r="FNP1006" s="14"/>
      <c r="FNQ1006" s="14"/>
      <c r="FNR1006" s="14"/>
      <c r="FNS1006" s="14"/>
      <c r="FNT1006" s="14"/>
      <c r="FNU1006" s="14"/>
      <c r="FNV1006" s="14"/>
      <c r="FNW1006" s="14"/>
      <c r="FNX1006" s="14"/>
      <c r="FNY1006" s="14"/>
      <c r="FNZ1006" s="14"/>
      <c r="FOA1006" s="14"/>
      <c r="FOB1006" s="14"/>
      <c r="FOC1006" s="14"/>
      <c r="FOD1006" s="14"/>
      <c r="FOE1006" s="14"/>
      <c r="FOF1006" s="14"/>
      <c r="FOG1006" s="14"/>
      <c r="FOH1006" s="14"/>
      <c r="FOI1006" s="14"/>
      <c r="FOJ1006" s="14"/>
      <c r="FOK1006" s="14"/>
      <c r="FOL1006" s="14"/>
      <c r="FOM1006" s="14"/>
      <c r="FON1006" s="14"/>
      <c r="FOO1006" s="14"/>
      <c r="FOP1006" s="14"/>
      <c r="FOQ1006" s="14"/>
      <c r="FOR1006" s="14"/>
      <c r="FOS1006" s="14"/>
      <c r="FOT1006" s="14"/>
      <c r="FOU1006" s="14"/>
      <c r="FOV1006" s="14"/>
      <c r="FOW1006" s="14"/>
      <c r="FOX1006" s="14"/>
      <c r="FOY1006" s="14"/>
      <c r="FOZ1006" s="14"/>
      <c r="FPA1006" s="14"/>
      <c r="FPB1006" s="14"/>
      <c r="FPC1006" s="14"/>
      <c r="FPD1006" s="14"/>
      <c r="FPE1006" s="14"/>
      <c r="FPF1006" s="14"/>
      <c r="FPG1006" s="14"/>
      <c r="FPH1006" s="14"/>
      <c r="FPI1006" s="14"/>
      <c r="FPJ1006" s="14"/>
      <c r="FPK1006" s="14"/>
      <c r="FPL1006" s="14"/>
      <c r="FPM1006" s="14"/>
      <c r="FPN1006" s="14"/>
      <c r="FPO1006" s="14"/>
      <c r="FPP1006" s="14"/>
      <c r="FPQ1006" s="14"/>
      <c r="FPR1006" s="14"/>
      <c r="FPS1006" s="14"/>
      <c r="FPT1006" s="14"/>
      <c r="FPU1006" s="14"/>
      <c r="FPV1006" s="14"/>
      <c r="FPW1006" s="14"/>
      <c r="FPX1006" s="14"/>
      <c r="FPY1006" s="14"/>
      <c r="FPZ1006" s="14"/>
      <c r="FQA1006" s="14"/>
      <c r="FQB1006" s="14"/>
      <c r="FQC1006" s="14"/>
      <c r="FQD1006" s="14"/>
      <c r="FQE1006" s="14"/>
      <c r="FQF1006" s="14"/>
      <c r="FQG1006" s="14"/>
      <c r="FQH1006" s="14"/>
      <c r="FQI1006" s="14"/>
      <c r="FQJ1006" s="14"/>
      <c r="FQK1006" s="14"/>
      <c r="FQL1006" s="14"/>
      <c r="FQM1006" s="14"/>
      <c r="FQN1006" s="14"/>
      <c r="FQO1006" s="14"/>
      <c r="FQP1006" s="14"/>
      <c r="FQQ1006" s="14"/>
      <c r="FQR1006" s="14"/>
      <c r="FQS1006" s="14"/>
      <c r="FQT1006" s="14"/>
      <c r="FQU1006" s="14"/>
      <c r="FQV1006" s="14"/>
      <c r="FQW1006" s="14"/>
      <c r="FQX1006" s="14"/>
      <c r="FQY1006" s="14"/>
      <c r="FQZ1006" s="14"/>
      <c r="FRA1006" s="14"/>
      <c r="FRB1006" s="14"/>
      <c r="FRC1006" s="14"/>
      <c r="FRD1006" s="14"/>
      <c r="FRE1006" s="14"/>
      <c r="FRF1006" s="14"/>
      <c r="FRG1006" s="14"/>
      <c r="FRH1006" s="14"/>
      <c r="FRI1006" s="14"/>
      <c r="FRJ1006" s="14"/>
      <c r="FRK1006" s="14"/>
      <c r="FRL1006" s="14"/>
      <c r="FRM1006" s="14"/>
      <c r="FRN1006" s="14"/>
      <c r="FRO1006" s="14"/>
      <c r="FRP1006" s="14"/>
      <c r="FRQ1006" s="14"/>
      <c r="FRR1006" s="14"/>
      <c r="FRS1006" s="14"/>
      <c r="FRT1006" s="14"/>
      <c r="FRU1006" s="14"/>
      <c r="FRV1006" s="14"/>
      <c r="FRW1006" s="14"/>
      <c r="FRX1006" s="14"/>
      <c r="FRY1006" s="14"/>
      <c r="FRZ1006" s="14"/>
      <c r="FSA1006" s="14"/>
      <c r="FSB1006" s="14"/>
      <c r="FSC1006" s="14"/>
      <c r="FSD1006" s="14"/>
      <c r="FSE1006" s="14"/>
      <c r="FSF1006" s="14"/>
      <c r="FSG1006" s="14"/>
      <c r="FSH1006" s="14"/>
      <c r="FSI1006" s="14"/>
      <c r="FSJ1006" s="14"/>
      <c r="FSK1006" s="14"/>
      <c r="FSL1006" s="14"/>
      <c r="FSM1006" s="14"/>
      <c r="FSN1006" s="14"/>
      <c r="FSO1006" s="14"/>
      <c r="FSP1006" s="14"/>
      <c r="FSQ1006" s="14"/>
      <c r="FSR1006" s="14"/>
      <c r="FSS1006" s="14"/>
      <c r="FST1006" s="14"/>
      <c r="FSU1006" s="14"/>
      <c r="FSV1006" s="14"/>
      <c r="FSW1006" s="14"/>
      <c r="FSX1006" s="14"/>
      <c r="FSY1006" s="14"/>
      <c r="FSZ1006" s="14"/>
      <c r="FTA1006" s="14"/>
      <c r="FTB1006" s="14"/>
      <c r="FTC1006" s="14"/>
      <c r="FTD1006" s="14"/>
      <c r="FTE1006" s="14"/>
      <c r="FTF1006" s="14"/>
      <c r="FTG1006" s="14"/>
      <c r="FTH1006" s="14"/>
      <c r="FTI1006" s="14"/>
      <c r="FTJ1006" s="14"/>
      <c r="FTK1006" s="14"/>
      <c r="FTL1006" s="14"/>
      <c r="FTM1006" s="14"/>
      <c r="FTN1006" s="14"/>
      <c r="FTO1006" s="14"/>
      <c r="FTP1006" s="14"/>
      <c r="FTQ1006" s="14"/>
      <c r="FTR1006" s="14"/>
      <c r="FTS1006" s="14"/>
      <c r="FTT1006" s="14"/>
      <c r="FTU1006" s="14"/>
      <c r="FTV1006" s="14"/>
      <c r="FTW1006" s="14"/>
      <c r="FTX1006" s="14"/>
      <c r="FTY1006" s="14"/>
      <c r="FTZ1006" s="14"/>
      <c r="FUA1006" s="14"/>
      <c r="FUB1006" s="14"/>
      <c r="FUC1006" s="14"/>
      <c r="FUD1006" s="14"/>
      <c r="FUE1006" s="14"/>
      <c r="FUF1006" s="14"/>
      <c r="FUG1006" s="14"/>
      <c r="FUH1006" s="14"/>
      <c r="FUI1006" s="14"/>
      <c r="FUJ1006" s="14"/>
      <c r="FUK1006" s="14"/>
      <c r="FUL1006" s="14"/>
      <c r="FUM1006" s="14"/>
      <c r="FUN1006" s="14"/>
      <c r="FUO1006" s="14"/>
      <c r="FUP1006" s="14"/>
      <c r="FUQ1006" s="14"/>
      <c r="FUR1006" s="14"/>
      <c r="FUS1006" s="14"/>
      <c r="FUT1006" s="14"/>
      <c r="FUU1006" s="14"/>
      <c r="FUV1006" s="14"/>
      <c r="FUW1006" s="14"/>
      <c r="FUX1006" s="14"/>
      <c r="FUY1006" s="14"/>
      <c r="FUZ1006" s="14"/>
      <c r="FVA1006" s="14"/>
      <c r="FVB1006" s="14"/>
      <c r="FVC1006" s="14"/>
      <c r="FVD1006" s="14"/>
      <c r="FVE1006" s="14"/>
      <c r="FVF1006" s="14"/>
      <c r="FVG1006" s="14"/>
      <c r="FVH1006" s="14"/>
      <c r="FVI1006" s="14"/>
      <c r="FVJ1006" s="14"/>
      <c r="FVK1006" s="14"/>
      <c r="FVL1006" s="14"/>
      <c r="FVM1006" s="14"/>
      <c r="FVN1006" s="14"/>
      <c r="FVO1006" s="14"/>
      <c r="FVP1006" s="14"/>
      <c r="FVQ1006" s="14"/>
      <c r="FVR1006" s="14"/>
      <c r="FVS1006" s="14"/>
      <c r="FVT1006" s="14"/>
      <c r="FVU1006" s="14"/>
      <c r="FVV1006" s="14"/>
      <c r="FVW1006" s="14"/>
      <c r="FVX1006" s="14"/>
      <c r="FVY1006" s="14"/>
      <c r="FVZ1006" s="14"/>
      <c r="FWA1006" s="14"/>
      <c r="FWB1006" s="14"/>
      <c r="FWC1006" s="14"/>
      <c r="FWD1006" s="14"/>
      <c r="FWE1006" s="14"/>
      <c r="FWF1006" s="14"/>
      <c r="FWG1006" s="14"/>
      <c r="FWH1006" s="14"/>
      <c r="FWI1006" s="14"/>
      <c r="FWJ1006" s="14"/>
      <c r="FWK1006" s="14"/>
      <c r="FWL1006" s="14"/>
      <c r="FWM1006" s="14"/>
      <c r="FWN1006" s="14"/>
      <c r="FWO1006" s="14"/>
      <c r="FWP1006" s="14"/>
      <c r="FWQ1006" s="14"/>
      <c r="FWR1006" s="14"/>
      <c r="FWS1006" s="14"/>
      <c r="FWT1006" s="14"/>
      <c r="FWU1006" s="14"/>
      <c r="FWV1006" s="14"/>
      <c r="FWW1006" s="14"/>
      <c r="FWX1006" s="14"/>
      <c r="FWY1006" s="14"/>
      <c r="FWZ1006" s="14"/>
      <c r="FXA1006" s="14"/>
      <c r="FXB1006" s="14"/>
      <c r="FXC1006" s="14"/>
      <c r="FXD1006" s="14"/>
      <c r="FXE1006" s="14"/>
      <c r="FXF1006" s="14"/>
      <c r="FXG1006" s="14"/>
      <c r="FXH1006" s="14"/>
      <c r="FXI1006" s="14"/>
      <c r="FXJ1006" s="14"/>
      <c r="FXK1006" s="14"/>
      <c r="FXL1006" s="14"/>
      <c r="FXM1006" s="14"/>
      <c r="FXN1006" s="14"/>
      <c r="FXO1006" s="14"/>
      <c r="FXP1006" s="14"/>
      <c r="FXQ1006" s="14"/>
      <c r="FXR1006" s="14"/>
      <c r="FXS1006" s="14"/>
      <c r="FXT1006" s="14"/>
      <c r="FXU1006" s="14"/>
      <c r="FXV1006" s="14"/>
      <c r="FXW1006" s="14"/>
      <c r="FXX1006" s="14"/>
      <c r="FXY1006" s="14"/>
      <c r="FXZ1006" s="14"/>
      <c r="FYA1006" s="14"/>
      <c r="FYB1006" s="14"/>
      <c r="FYC1006" s="14"/>
      <c r="FYD1006" s="14"/>
      <c r="FYE1006" s="14"/>
      <c r="FYF1006" s="14"/>
      <c r="FYG1006" s="14"/>
      <c r="FYH1006" s="14"/>
      <c r="FYI1006" s="14"/>
      <c r="FYJ1006" s="14"/>
      <c r="FYK1006" s="14"/>
      <c r="FYL1006" s="14"/>
      <c r="FYM1006" s="14"/>
      <c r="FYN1006" s="14"/>
      <c r="FYO1006" s="14"/>
      <c r="FYP1006" s="14"/>
      <c r="FYQ1006" s="14"/>
      <c r="FYR1006" s="14"/>
      <c r="FYS1006" s="14"/>
      <c r="FYT1006" s="14"/>
      <c r="FYU1006" s="14"/>
      <c r="FYV1006" s="14"/>
      <c r="FYW1006" s="14"/>
      <c r="FYX1006" s="14"/>
      <c r="FYY1006" s="14"/>
      <c r="FYZ1006" s="14"/>
      <c r="FZA1006" s="14"/>
      <c r="FZB1006" s="14"/>
      <c r="FZC1006" s="14"/>
      <c r="FZD1006" s="14"/>
      <c r="FZE1006" s="14"/>
      <c r="FZF1006" s="14"/>
      <c r="FZG1006" s="14"/>
      <c r="FZH1006" s="14"/>
      <c r="FZI1006" s="14"/>
      <c r="FZJ1006" s="14"/>
      <c r="FZK1006" s="14"/>
      <c r="FZL1006" s="14"/>
      <c r="FZM1006" s="14"/>
      <c r="FZN1006" s="14"/>
      <c r="FZO1006" s="14"/>
      <c r="FZP1006" s="14"/>
      <c r="FZQ1006" s="14"/>
      <c r="FZR1006" s="14"/>
      <c r="FZS1006" s="14"/>
      <c r="FZT1006" s="14"/>
      <c r="FZU1006" s="14"/>
      <c r="FZV1006" s="14"/>
      <c r="FZW1006" s="14"/>
      <c r="FZX1006" s="14"/>
      <c r="FZY1006" s="14"/>
      <c r="FZZ1006" s="14"/>
      <c r="GAA1006" s="14"/>
      <c r="GAB1006" s="14"/>
      <c r="GAC1006" s="14"/>
      <c r="GAD1006" s="14"/>
      <c r="GAE1006" s="14"/>
      <c r="GAF1006" s="14"/>
      <c r="GAG1006" s="14"/>
      <c r="GAH1006" s="14"/>
      <c r="GAI1006" s="14"/>
      <c r="GAJ1006" s="14"/>
      <c r="GAK1006" s="14"/>
      <c r="GAL1006" s="14"/>
      <c r="GAM1006" s="14"/>
      <c r="GAN1006" s="14"/>
      <c r="GAO1006" s="14"/>
      <c r="GAP1006" s="14"/>
      <c r="GAQ1006" s="14"/>
      <c r="GAR1006" s="14"/>
      <c r="GAS1006" s="14"/>
      <c r="GAT1006" s="14"/>
      <c r="GAU1006" s="14"/>
      <c r="GAV1006" s="14"/>
      <c r="GAW1006" s="14"/>
      <c r="GAX1006" s="14"/>
      <c r="GAY1006" s="14"/>
      <c r="GAZ1006" s="14"/>
      <c r="GBA1006" s="14"/>
      <c r="GBB1006" s="14"/>
      <c r="GBC1006" s="14"/>
      <c r="GBD1006" s="14"/>
      <c r="GBE1006" s="14"/>
      <c r="GBF1006" s="14"/>
      <c r="GBG1006" s="14"/>
      <c r="GBH1006" s="14"/>
      <c r="GBI1006" s="14"/>
      <c r="GBJ1006" s="14"/>
      <c r="GBK1006" s="14"/>
      <c r="GBL1006" s="14"/>
      <c r="GBM1006" s="14"/>
      <c r="GBN1006" s="14"/>
      <c r="GBO1006" s="14"/>
      <c r="GBP1006" s="14"/>
      <c r="GBQ1006" s="14"/>
      <c r="GBR1006" s="14"/>
      <c r="GBS1006" s="14"/>
      <c r="GBT1006" s="14"/>
      <c r="GBU1006" s="14"/>
      <c r="GBV1006" s="14"/>
      <c r="GBW1006" s="14"/>
      <c r="GBX1006" s="14"/>
      <c r="GBY1006" s="14"/>
      <c r="GBZ1006" s="14"/>
      <c r="GCA1006" s="14"/>
      <c r="GCB1006" s="14"/>
      <c r="GCC1006" s="14"/>
      <c r="GCD1006" s="14"/>
      <c r="GCE1006" s="14"/>
      <c r="GCF1006" s="14"/>
      <c r="GCG1006" s="14"/>
      <c r="GCH1006" s="14"/>
      <c r="GCI1006" s="14"/>
      <c r="GCJ1006" s="14"/>
      <c r="GCK1006" s="14"/>
      <c r="GCL1006" s="14"/>
      <c r="GCM1006" s="14"/>
      <c r="GCN1006" s="14"/>
      <c r="GCO1006" s="14"/>
      <c r="GCP1006" s="14"/>
      <c r="GCQ1006" s="14"/>
      <c r="GCR1006" s="14"/>
      <c r="GCS1006" s="14"/>
      <c r="GCT1006" s="14"/>
      <c r="GCU1006" s="14"/>
      <c r="GCV1006" s="14"/>
      <c r="GCW1006" s="14"/>
      <c r="GCX1006" s="14"/>
      <c r="GCY1006" s="14"/>
      <c r="GCZ1006" s="14"/>
      <c r="GDA1006" s="14"/>
      <c r="GDB1006" s="14"/>
      <c r="GDC1006" s="14"/>
      <c r="GDD1006" s="14"/>
      <c r="GDE1006" s="14"/>
      <c r="GDF1006" s="14"/>
      <c r="GDG1006" s="14"/>
      <c r="GDH1006" s="14"/>
      <c r="GDI1006" s="14"/>
      <c r="GDJ1006" s="14"/>
      <c r="GDK1006" s="14"/>
      <c r="GDL1006" s="14"/>
      <c r="GDM1006" s="14"/>
      <c r="GDN1006" s="14"/>
      <c r="GDO1006" s="14"/>
      <c r="GDP1006" s="14"/>
      <c r="GDQ1006" s="14"/>
      <c r="GDR1006" s="14"/>
      <c r="GDS1006" s="14"/>
      <c r="GDT1006" s="14"/>
      <c r="GDU1006" s="14"/>
      <c r="GDV1006" s="14"/>
      <c r="GDW1006" s="14"/>
      <c r="GDX1006" s="14"/>
      <c r="GDY1006" s="14"/>
      <c r="GDZ1006" s="14"/>
      <c r="GEA1006" s="14"/>
      <c r="GEB1006" s="14"/>
      <c r="GEC1006" s="14"/>
      <c r="GED1006" s="14"/>
      <c r="GEE1006" s="14"/>
      <c r="GEF1006" s="14"/>
      <c r="GEG1006" s="14"/>
      <c r="GEH1006" s="14"/>
      <c r="GEI1006" s="14"/>
      <c r="GEJ1006" s="14"/>
      <c r="GEK1006" s="14"/>
      <c r="GEL1006" s="14"/>
      <c r="GEM1006" s="14"/>
      <c r="GEN1006" s="14"/>
      <c r="GEO1006" s="14"/>
      <c r="GEP1006" s="14"/>
      <c r="GEQ1006" s="14"/>
      <c r="GER1006" s="14"/>
      <c r="GES1006" s="14"/>
      <c r="GET1006" s="14"/>
      <c r="GEU1006" s="14"/>
      <c r="GEV1006" s="14"/>
      <c r="GEW1006" s="14"/>
      <c r="GEX1006" s="14"/>
      <c r="GEY1006" s="14"/>
      <c r="GEZ1006" s="14"/>
      <c r="GFA1006" s="14"/>
      <c r="GFB1006" s="14"/>
      <c r="GFC1006" s="14"/>
      <c r="GFD1006" s="14"/>
      <c r="GFE1006" s="14"/>
      <c r="GFF1006" s="14"/>
      <c r="GFG1006" s="14"/>
      <c r="GFH1006" s="14"/>
      <c r="GFI1006" s="14"/>
      <c r="GFJ1006" s="14"/>
      <c r="GFK1006" s="14"/>
      <c r="GFL1006" s="14"/>
      <c r="GFM1006" s="14"/>
      <c r="GFN1006" s="14"/>
      <c r="GFO1006" s="14"/>
      <c r="GFP1006" s="14"/>
      <c r="GFQ1006" s="14"/>
      <c r="GFR1006" s="14"/>
      <c r="GFS1006" s="14"/>
      <c r="GFT1006" s="14"/>
      <c r="GFU1006" s="14"/>
      <c r="GFV1006" s="14"/>
      <c r="GFW1006" s="14"/>
      <c r="GFX1006" s="14"/>
      <c r="GFY1006" s="14"/>
      <c r="GFZ1006" s="14"/>
      <c r="GGA1006" s="14"/>
      <c r="GGB1006" s="14"/>
      <c r="GGC1006" s="14"/>
      <c r="GGD1006" s="14"/>
      <c r="GGE1006" s="14"/>
      <c r="GGF1006" s="14"/>
      <c r="GGG1006" s="14"/>
      <c r="GGH1006" s="14"/>
      <c r="GGI1006" s="14"/>
      <c r="GGJ1006" s="14"/>
      <c r="GGK1006" s="14"/>
      <c r="GGL1006" s="14"/>
      <c r="GGM1006" s="14"/>
      <c r="GGN1006" s="14"/>
      <c r="GGO1006" s="14"/>
      <c r="GGP1006" s="14"/>
      <c r="GGQ1006" s="14"/>
      <c r="GGR1006" s="14"/>
      <c r="GGS1006" s="14"/>
      <c r="GGT1006" s="14"/>
      <c r="GGU1006" s="14"/>
      <c r="GGV1006" s="14"/>
      <c r="GGW1006" s="14"/>
      <c r="GGX1006" s="14"/>
      <c r="GGY1006" s="14"/>
      <c r="GGZ1006" s="14"/>
      <c r="GHA1006" s="14"/>
      <c r="GHB1006" s="14"/>
      <c r="GHC1006" s="14"/>
      <c r="GHD1006" s="14"/>
      <c r="GHE1006" s="14"/>
      <c r="GHF1006" s="14"/>
      <c r="GHG1006" s="14"/>
      <c r="GHH1006" s="14"/>
      <c r="GHI1006" s="14"/>
      <c r="GHJ1006" s="14"/>
      <c r="GHK1006" s="14"/>
      <c r="GHL1006" s="14"/>
      <c r="GHM1006" s="14"/>
      <c r="GHN1006" s="14"/>
      <c r="GHO1006" s="14"/>
      <c r="GHP1006" s="14"/>
      <c r="GHQ1006" s="14"/>
      <c r="GHR1006" s="14"/>
      <c r="GHS1006" s="14"/>
      <c r="GHT1006" s="14"/>
      <c r="GHU1006" s="14"/>
      <c r="GHV1006" s="14"/>
      <c r="GHW1006" s="14"/>
      <c r="GHX1006" s="14"/>
      <c r="GHY1006" s="14"/>
      <c r="GHZ1006" s="14"/>
      <c r="GIA1006" s="14"/>
      <c r="GIB1006" s="14"/>
      <c r="GIC1006" s="14"/>
      <c r="GID1006" s="14"/>
      <c r="GIE1006" s="14"/>
      <c r="GIF1006" s="14"/>
      <c r="GIG1006" s="14"/>
      <c r="GIH1006" s="14"/>
      <c r="GII1006" s="14"/>
      <c r="GIJ1006" s="14"/>
      <c r="GIK1006" s="14"/>
      <c r="GIL1006" s="14"/>
      <c r="GIM1006" s="14"/>
      <c r="GIN1006" s="14"/>
      <c r="GIO1006" s="14"/>
      <c r="GIP1006" s="14"/>
      <c r="GIQ1006" s="14"/>
      <c r="GIR1006" s="14"/>
      <c r="GIS1006" s="14"/>
      <c r="GIT1006" s="14"/>
      <c r="GIU1006" s="14"/>
      <c r="GIV1006" s="14"/>
      <c r="GIW1006" s="14"/>
      <c r="GIX1006" s="14"/>
      <c r="GIY1006" s="14"/>
      <c r="GIZ1006" s="14"/>
      <c r="GJA1006" s="14"/>
      <c r="GJB1006" s="14"/>
      <c r="GJC1006" s="14"/>
      <c r="GJD1006" s="14"/>
      <c r="GJE1006" s="14"/>
      <c r="GJF1006" s="14"/>
      <c r="GJG1006" s="14"/>
      <c r="GJH1006" s="14"/>
      <c r="GJI1006" s="14"/>
      <c r="GJJ1006" s="14"/>
      <c r="GJK1006" s="14"/>
      <c r="GJL1006" s="14"/>
      <c r="GJM1006" s="14"/>
      <c r="GJN1006" s="14"/>
      <c r="GJO1006" s="14"/>
      <c r="GJP1006" s="14"/>
      <c r="GJQ1006" s="14"/>
      <c r="GJR1006" s="14"/>
      <c r="GJS1006" s="14"/>
      <c r="GJT1006" s="14"/>
      <c r="GJU1006" s="14"/>
      <c r="GJV1006" s="14"/>
      <c r="GJW1006" s="14"/>
      <c r="GJX1006" s="14"/>
      <c r="GJY1006" s="14"/>
      <c r="GJZ1006" s="14"/>
      <c r="GKA1006" s="14"/>
      <c r="GKB1006" s="14"/>
      <c r="GKC1006" s="14"/>
      <c r="GKD1006" s="14"/>
      <c r="GKE1006" s="14"/>
      <c r="GKF1006" s="14"/>
      <c r="GKG1006" s="14"/>
      <c r="GKH1006" s="14"/>
      <c r="GKI1006" s="14"/>
      <c r="GKJ1006" s="14"/>
      <c r="GKK1006" s="14"/>
      <c r="GKL1006" s="14"/>
      <c r="GKM1006" s="14"/>
      <c r="GKN1006" s="14"/>
      <c r="GKO1006" s="14"/>
      <c r="GKP1006" s="14"/>
      <c r="GKQ1006" s="14"/>
      <c r="GKR1006" s="14"/>
      <c r="GKS1006" s="14"/>
      <c r="GKT1006" s="14"/>
      <c r="GKU1006" s="14"/>
      <c r="GKV1006" s="14"/>
      <c r="GKW1006" s="14"/>
      <c r="GKX1006" s="14"/>
      <c r="GKY1006" s="14"/>
      <c r="GKZ1006" s="14"/>
      <c r="GLA1006" s="14"/>
      <c r="GLB1006" s="14"/>
      <c r="GLC1006" s="14"/>
      <c r="GLD1006" s="14"/>
      <c r="GLE1006" s="14"/>
      <c r="GLF1006" s="14"/>
      <c r="GLG1006" s="14"/>
      <c r="GLH1006" s="14"/>
      <c r="GLI1006" s="14"/>
      <c r="GLJ1006" s="14"/>
      <c r="GLK1006" s="14"/>
      <c r="GLL1006" s="14"/>
      <c r="GLM1006" s="14"/>
      <c r="GLN1006" s="14"/>
      <c r="GLO1006" s="14"/>
      <c r="GLP1006" s="14"/>
      <c r="GLQ1006" s="14"/>
      <c r="GLR1006" s="14"/>
      <c r="GLS1006" s="14"/>
      <c r="GLT1006" s="14"/>
      <c r="GLU1006" s="14"/>
      <c r="GLV1006" s="14"/>
      <c r="GLW1006" s="14"/>
      <c r="GLX1006" s="14"/>
      <c r="GLY1006" s="14"/>
      <c r="GLZ1006" s="14"/>
      <c r="GMA1006" s="14"/>
      <c r="GMB1006" s="14"/>
      <c r="GMC1006" s="14"/>
      <c r="GMD1006" s="14"/>
      <c r="GME1006" s="14"/>
      <c r="GMF1006" s="14"/>
      <c r="GMG1006" s="14"/>
      <c r="GMH1006" s="14"/>
      <c r="GMI1006" s="14"/>
      <c r="GMJ1006" s="14"/>
      <c r="GMK1006" s="14"/>
      <c r="GML1006" s="14"/>
      <c r="GMM1006" s="14"/>
      <c r="GMN1006" s="14"/>
      <c r="GMO1006" s="14"/>
      <c r="GMP1006" s="14"/>
      <c r="GMQ1006" s="14"/>
      <c r="GMR1006" s="14"/>
      <c r="GMS1006" s="14"/>
      <c r="GMT1006" s="14"/>
      <c r="GMU1006" s="14"/>
      <c r="GMV1006" s="14"/>
      <c r="GMW1006" s="14"/>
      <c r="GMX1006" s="14"/>
      <c r="GMY1006" s="14"/>
      <c r="GMZ1006" s="14"/>
      <c r="GNA1006" s="14"/>
      <c r="GNB1006" s="14"/>
      <c r="GNC1006" s="14"/>
      <c r="GND1006" s="14"/>
      <c r="GNE1006" s="14"/>
      <c r="GNF1006" s="14"/>
      <c r="GNG1006" s="14"/>
      <c r="GNH1006" s="14"/>
      <c r="GNI1006" s="14"/>
      <c r="GNJ1006" s="14"/>
      <c r="GNK1006" s="14"/>
      <c r="GNL1006" s="14"/>
      <c r="GNM1006" s="14"/>
      <c r="GNN1006" s="14"/>
      <c r="GNO1006" s="14"/>
      <c r="GNP1006" s="14"/>
      <c r="GNQ1006" s="14"/>
      <c r="GNR1006" s="14"/>
      <c r="GNS1006" s="14"/>
      <c r="GNT1006" s="14"/>
      <c r="GNU1006" s="14"/>
      <c r="GNV1006" s="14"/>
      <c r="GNW1006" s="14"/>
      <c r="GNX1006" s="14"/>
      <c r="GNY1006" s="14"/>
      <c r="GNZ1006" s="14"/>
      <c r="GOA1006" s="14"/>
      <c r="GOB1006" s="14"/>
      <c r="GOC1006" s="14"/>
      <c r="GOD1006" s="14"/>
      <c r="GOE1006" s="14"/>
      <c r="GOF1006" s="14"/>
      <c r="GOG1006" s="14"/>
      <c r="GOH1006" s="14"/>
      <c r="GOI1006" s="14"/>
      <c r="GOJ1006" s="14"/>
      <c r="GOK1006" s="14"/>
      <c r="GOL1006" s="14"/>
      <c r="GOM1006" s="14"/>
      <c r="GON1006" s="14"/>
      <c r="GOO1006" s="14"/>
      <c r="GOP1006" s="14"/>
      <c r="GOQ1006" s="14"/>
      <c r="GOR1006" s="14"/>
      <c r="GOS1006" s="14"/>
      <c r="GOT1006" s="14"/>
      <c r="GOU1006" s="14"/>
      <c r="GOV1006" s="14"/>
      <c r="GOW1006" s="14"/>
      <c r="GOX1006" s="14"/>
      <c r="GOY1006" s="14"/>
      <c r="GOZ1006" s="14"/>
      <c r="GPA1006" s="14"/>
      <c r="GPB1006" s="14"/>
      <c r="GPC1006" s="14"/>
      <c r="GPD1006" s="14"/>
      <c r="GPE1006" s="14"/>
      <c r="GPF1006" s="14"/>
      <c r="GPG1006" s="14"/>
      <c r="GPH1006" s="14"/>
      <c r="GPI1006" s="14"/>
      <c r="GPJ1006" s="14"/>
      <c r="GPK1006" s="14"/>
      <c r="GPL1006" s="14"/>
      <c r="GPM1006" s="14"/>
      <c r="GPN1006" s="14"/>
      <c r="GPO1006" s="14"/>
      <c r="GPP1006" s="14"/>
      <c r="GPQ1006" s="14"/>
      <c r="GPR1006" s="14"/>
      <c r="GPS1006" s="14"/>
      <c r="GPT1006" s="14"/>
      <c r="GPU1006" s="14"/>
      <c r="GPV1006" s="14"/>
      <c r="GPW1006" s="14"/>
      <c r="GPX1006" s="14"/>
      <c r="GPY1006" s="14"/>
      <c r="GPZ1006" s="14"/>
      <c r="GQA1006" s="14"/>
      <c r="GQB1006" s="14"/>
      <c r="GQC1006" s="14"/>
      <c r="GQD1006" s="14"/>
      <c r="GQE1006" s="14"/>
      <c r="GQF1006" s="14"/>
      <c r="GQG1006" s="14"/>
      <c r="GQH1006" s="14"/>
      <c r="GQI1006" s="14"/>
      <c r="GQJ1006" s="14"/>
      <c r="GQK1006" s="14"/>
      <c r="GQL1006" s="14"/>
      <c r="GQM1006" s="14"/>
      <c r="GQN1006" s="14"/>
      <c r="GQO1006" s="14"/>
      <c r="GQP1006" s="14"/>
      <c r="GQQ1006" s="14"/>
      <c r="GQR1006" s="14"/>
      <c r="GQS1006" s="14"/>
      <c r="GQT1006" s="14"/>
      <c r="GQU1006" s="14"/>
      <c r="GQV1006" s="14"/>
      <c r="GQW1006" s="14"/>
      <c r="GQX1006" s="14"/>
      <c r="GQY1006" s="14"/>
      <c r="GQZ1006" s="14"/>
      <c r="GRA1006" s="14"/>
      <c r="GRB1006" s="14"/>
      <c r="GRC1006" s="14"/>
      <c r="GRD1006" s="14"/>
      <c r="GRE1006" s="14"/>
      <c r="GRF1006" s="14"/>
      <c r="GRG1006" s="14"/>
      <c r="GRH1006" s="14"/>
      <c r="GRI1006" s="14"/>
      <c r="GRJ1006" s="14"/>
      <c r="GRK1006" s="14"/>
      <c r="GRL1006" s="14"/>
      <c r="GRM1006" s="14"/>
      <c r="GRN1006" s="14"/>
      <c r="GRO1006" s="14"/>
      <c r="GRP1006" s="14"/>
      <c r="GRQ1006" s="14"/>
      <c r="GRR1006" s="14"/>
      <c r="GRS1006" s="14"/>
      <c r="GRT1006" s="14"/>
      <c r="GRU1006" s="14"/>
      <c r="GRV1006" s="14"/>
      <c r="GRW1006" s="14"/>
      <c r="GRX1006" s="14"/>
      <c r="GRY1006" s="14"/>
      <c r="GRZ1006" s="14"/>
      <c r="GSA1006" s="14"/>
      <c r="GSB1006" s="14"/>
      <c r="GSC1006" s="14"/>
      <c r="GSD1006" s="14"/>
      <c r="GSE1006" s="14"/>
      <c r="GSF1006" s="14"/>
      <c r="GSG1006" s="14"/>
      <c r="GSH1006" s="14"/>
      <c r="GSI1006" s="14"/>
      <c r="GSJ1006" s="14"/>
      <c r="GSK1006" s="14"/>
      <c r="GSL1006" s="14"/>
      <c r="GSM1006" s="14"/>
      <c r="GSN1006" s="14"/>
      <c r="GSO1006" s="14"/>
      <c r="GSP1006" s="14"/>
      <c r="GSQ1006" s="14"/>
      <c r="GSR1006" s="14"/>
      <c r="GSS1006" s="14"/>
      <c r="GST1006" s="14"/>
      <c r="GSU1006" s="14"/>
      <c r="GSV1006" s="14"/>
      <c r="GSW1006" s="14"/>
      <c r="GSX1006" s="14"/>
      <c r="GSY1006" s="14"/>
      <c r="GSZ1006" s="14"/>
      <c r="GTA1006" s="14"/>
      <c r="GTB1006" s="14"/>
      <c r="GTC1006" s="14"/>
      <c r="GTD1006" s="14"/>
      <c r="GTE1006" s="14"/>
      <c r="GTF1006" s="14"/>
      <c r="GTG1006" s="14"/>
      <c r="GTH1006" s="14"/>
      <c r="GTI1006" s="14"/>
      <c r="GTJ1006" s="14"/>
      <c r="GTK1006" s="14"/>
      <c r="GTL1006" s="14"/>
      <c r="GTM1006" s="14"/>
      <c r="GTN1006" s="14"/>
      <c r="GTO1006" s="14"/>
      <c r="GTP1006" s="14"/>
      <c r="GTQ1006" s="14"/>
      <c r="GTR1006" s="14"/>
      <c r="GTS1006" s="14"/>
      <c r="GTT1006" s="14"/>
      <c r="GTU1006" s="14"/>
      <c r="GTV1006" s="14"/>
      <c r="GTW1006" s="14"/>
      <c r="GTX1006" s="14"/>
      <c r="GTY1006" s="14"/>
      <c r="GTZ1006" s="14"/>
      <c r="GUA1006" s="14"/>
      <c r="GUB1006" s="14"/>
      <c r="GUC1006" s="14"/>
      <c r="GUD1006" s="14"/>
      <c r="GUE1006" s="14"/>
      <c r="GUF1006" s="14"/>
      <c r="GUG1006" s="14"/>
      <c r="GUH1006" s="14"/>
      <c r="GUI1006" s="14"/>
      <c r="GUJ1006" s="14"/>
      <c r="GUK1006" s="14"/>
      <c r="GUL1006" s="14"/>
      <c r="GUM1006" s="14"/>
      <c r="GUN1006" s="14"/>
      <c r="GUO1006" s="14"/>
      <c r="GUP1006" s="14"/>
      <c r="GUQ1006" s="14"/>
      <c r="GUR1006" s="14"/>
      <c r="GUS1006" s="14"/>
      <c r="GUT1006" s="14"/>
      <c r="GUU1006" s="14"/>
      <c r="GUV1006" s="14"/>
      <c r="GUW1006" s="14"/>
      <c r="GUX1006" s="14"/>
      <c r="GUY1006" s="14"/>
      <c r="GUZ1006" s="14"/>
      <c r="GVA1006" s="14"/>
      <c r="GVB1006" s="14"/>
      <c r="GVC1006" s="14"/>
      <c r="GVD1006" s="14"/>
      <c r="GVE1006" s="14"/>
      <c r="GVF1006" s="14"/>
      <c r="GVG1006" s="14"/>
      <c r="GVH1006" s="14"/>
      <c r="GVI1006" s="14"/>
      <c r="GVJ1006" s="14"/>
      <c r="GVK1006" s="14"/>
      <c r="GVL1006" s="14"/>
      <c r="GVM1006" s="14"/>
      <c r="GVN1006" s="14"/>
      <c r="GVO1006" s="14"/>
      <c r="GVP1006" s="14"/>
      <c r="GVQ1006" s="14"/>
      <c r="GVR1006" s="14"/>
      <c r="GVS1006" s="14"/>
      <c r="GVT1006" s="14"/>
      <c r="GVU1006" s="14"/>
      <c r="GVV1006" s="14"/>
      <c r="GVW1006" s="14"/>
      <c r="GVX1006" s="14"/>
      <c r="GVY1006" s="14"/>
      <c r="GVZ1006" s="14"/>
      <c r="GWA1006" s="14"/>
      <c r="GWB1006" s="14"/>
      <c r="GWC1006" s="14"/>
      <c r="GWD1006" s="14"/>
      <c r="GWE1006" s="14"/>
      <c r="GWF1006" s="14"/>
      <c r="GWG1006" s="14"/>
      <c r="GWH1006" s="14"/>
      <c r="GWI1006" s="14"/>
      <c r="GWJ1006" s="14"/>
      <c r="GWK1006" s="14"/>
      <c r="GWL1006" s="14"/>
      <c r="GWM1006" s="14"/>
      <c r="GWN1006" s="14"/>
      <c r="GWO1006" s="14"/>
      <c r="GWP1006" s="14"/>
      <c r="GWQ1006" s="14"/>
      <c r="GWR1006" s="14"/>
      <c r="GWS1006" s="14"/>
      <c r="GWT1006" s="14"/>
      <c r="GWU1006" s="14"/>
      <c r="GWV1006" s="14"/>
      <c r="GWW1006" s="14"/>
      <c r="GWX1006" s="14"/>
      <c r="GWY1006" s="14"/>
      <c r="GWZ1006" s="14"/>
      <c r="GXA1006" s="14"/>
      <c r="GXB1006" s="14"/>
      <c r="GXC1006" s="14"/>
      <c r="GXD1006" s="14"/>
      <c r="GXE1006" s="14"/>
      <c r="GXF1006" s="14"/>
      <c r="GXG1006" s="14"/>
      <c r="GXH1006" s="14"/>
      <c r="GXI1006" s="14"/>
      <c r="GXJ1006" s="14"/>
      <c r="GXK1006" s="14"/>
      <c r="GXL1006" s="14"/>
      <c r="GXM1006" s="14"/>
      <c r="GXN1006" s="14"/>
      <c r="GXO1006" s="14"/>
      <c r="GXP1006" s="14"/>
      <c r="GXQ1006" s="14"/>
      <c r="GXR1006" s="14"/>
      <c r="GXS1006" s="14"/>
      <c r="GXT1006" s="14"/>
      <c r="GXU1006" s="14"/>
      <c r="GXV1006" s="14"/>
      <c r="GXW1006" s="14"/>
      <c r="GXX1006" s="14"/>
      <c r="GXY1006" s="14"/>
      <c r="GXZ1006" s="14"/>
      <c r="GYA1006" s="14"/>
      <c r="GYB1006" s="14"/>
      <c r="GYC1006" s="14"/>
      <c r="GYD1006" s="14"/>
      <c r="GYE1006" s="14"/>
      <c r="GYF1006" s="14"/>
      <c r="GYG1006" s="14"/>
      <c r="GYH1006" s="14"/>
      <c r="GYI1006" s="14"/>
      <c r="GYJ1006" s="14"/>
      <c r="GYK1006" s="14"/>
      <c r="GYL1006" s="14"/>
      <c r="GYM1006" s="14"/>
      <c r="GYN1006" s="14"/>
      <c r="GYO1006" s="14"/>
      <c r="GYP1006" s="14"/>
      <c r="GYQ1006" s="14"/>
      <c r="GYR1006" s="14"/>
      <c r="GYS1006" s="14"/>
      <c r="GYT1006" s="14"/>
      <c r="GYU1006" s="14"/>
      <c r="GYV1006" s="14"/>
      <c r="GYW1006" s="14"/>
      <c r="GYX1006" s="14"/>
      <c r="GYY1006" s="14"/>
      <c r="GYZ1006" s="14"/>
      <c r="GZA1006" s="14"/>
      <c r="GZB1006" s="14"/>
      <c r="GZC1006" s="14"/>
      <c r="GZD1006" s="14"/>
      <c r="GZE1006" s="14"/>
      <c r="GZF1006" s="14"/>
      <c r="GZG1006" s="14"/>
      <c r="GZH1006" s="14"/>
      <c r="GZI1006" s="14"/>
      <c r="GZJ1006" s="14"/>
      <c r="GZK1006" s="14"/>
      <c r="GZL1006" s="14"/>
      <c r="GZM1006" s="14"/>
      <c r="GZN1006" s="14"/>
      <c r="GZO1006" s="14"/>
      <c r="GZP1006" s="14"/>
      <c r="GZQ1006" s="14"/>
      <c r="GZR1006" s="14"/>
      <c r="GZS1006" s="14"/>
      <c r="GZT1006" s="14"/>
      <c r="GZU1006" s="14"/>
      <c r="GZV1006" s="14"/>
      <c r="GZW1006" s="14"/>
      <c r="GZX1006" s="14"/>
      <c r="GZY1006" s="14"/>
      <c r="GZZ1006" s="14"/>
      <c r="HAA1006" s="14"/>
      <c r="HAB1006" s="14"/>
      <c r="HAC1006" s="14"/>
      <c r="HAD1006" s="14"/>
      <c r="HAE1006" s="14"/>
      <c r="HAF1006" s="14"/>
      <c r="HAG1006" s="14"/>
      <c r="HAH1006" s="14"/>
      <c r="HAI1006" s="14"/>
      <c r="HAJ1006" s="14"/>
      <c r="HAK1006" s="14"/>
      <c r="HAL1006" s="14"/>
      <c r="HAM1006" s="14"/>
      <c r="HAN1006" s="14"/>
      <c r="HAO1006" s="14"/>
      <c r="HAP1006" s="14"/>
      <c r="HAQ1006" s="14"/>
      <c r="HAR1006" s="14"/>
      <c r="HAS1006" s="14"/>
      <c r="HAT1006" s="14"/>
      <c r="HAU1006" s="14"/>
      <c r="HAV1006" s="14"/>
      <c r="HAW1006" s="14"/>
      <c r="HAX1006" s="14"/>
      <c r="HAY1006" s="14"/>
      <c r="HAZ1006" s="14"/>
      <c r="HBA1006" s="14"/>
      <c r="HBB1006" s="14"/>
      <c r="HBC1006" s="14"/>
      <c r="HBD1006" s="14"/>
      <c r="HBE1006" s="14"/>
      <c r="HBF1006" s="14"/>
      <c r="HBG1006" s="14"/>
      <c r="HBH1006" s="14"/>
      <c r="HBI1006" s="14"/>
      <c r="HBJ1006" s="14"/>
      <c r="HBK1006" s="14"/>
      <c r="HBL1006" s="14"/>
      <c r="HBM1006" s="14"/>
      <c r="HBN1006" s="14"/>
      <c r="HBO1006" s="14"/>
      <c r="HBP1006" s="14"/>
      <c r="HBQ1006" s="14"/>
      <c r="HBR1006" s="14"/>
      <c r="HBS1006" s="14"/>
      <c r="HBT1006" s="14"/>
      <c r="HBU1006" s="14"/>
      <c r="HBV1006" s="14"/>
      <c r="HBW1006" s="14"/>
      <c r="HBX1006" s="14"/>
      <c r="HBY1006" s="14"/>
      <c r="HBZ1006" s="14"/>
      <c r="HCA1006" s="14"/>
      <c r="HCB1006" s="14"/>
      <c r="HCC1006" s="14"/>
      <c r="HCD1006" s="14"/>
      <c r="HCE1006" s="14"/>
      <c r="HCF1006" s="14"/>
      <c r="HCG1006" s="14"/>
      <c r="HCH1006" s="14"/>
      <c r="HCI1006" s="14"/>
      <c r="HCJ1006" s="14"/>
      <c r="HCK1006" s="14"/>
      <c r="HCL1006" s="14"/>
      <c r="HCM1006" s="14"/>
      <c r="HCN1006" s="14"/>
      <c r="HCO1006" s="14"/>
      <c r="HCP1006" s="14"/>
      <c r="HCQ1006" s="14"/>
      <c r="HCR1006" s="14"/>
      <c r="HCS1006" s="14"/>
      <c r="HCT1006" s="14"/>
      <c r="HCU1006" s="14"/>
      <c r="HCV1006" s="14"/>
      <c r="HCW1006" s="14"/>
      <c r="HCX1006" s="14"/>
      <c r="HCY1006" s="14"/>
      <c r="HCZ1006" s="14"/>
      <c r="HDA1006" s="14"/>
      <c r="HDB1006" s="14"/>
      <c r="HDC1006" s="14"/>
      <c r="HDD1006" s="14"/>
      <c r="HDE1006" s="14"/>
      <c r="HDF1006" s="14"/>
      <c r="HDG1006" s="14"/>
      <c r="HDH1006" s="14"/>
      <c r="HDI1006" s="14"/>
      <c r="HDJ1006" s="14"/>
      <c r="HDK1006" s="14"/>
      <c r="HDL1006" s="14"/>
      <c r="HDM1006" s="14"/>
      <c r="HDN1006" s="14"/>
      <c r="HDO1006" s="14"/>
      <c r="HDP1006" s="14"/>
      <c r="HDQ1006" s="14"/>
      <c r="HDR1006" s="14"/>
      <c r="HDS1006" s="14"/>
      <c r="HDT1006" s="14"/>
      <c r="HDU1006" s="14"/>
      <c r="HDV1006" s="14"/>
      <c r="HDW1006" s="14"/>
      <c r="HDX1006" s="14"/>
      <c r="HDY1006" s="14"/>
      <c r="HDZ1006" s="14"/>
      <c r="HEA1006" s="14"/>
      <c r="HEB1006" s="14"/>
      <c r="HEC1006" s="14"/>
      <c r="HED1006" s="14"/>
      <c r="HEE1006" s="14"/>
      <c r="HEF1006" s="14"/>
      <c r="HEG1006" s="14"/>
      <c r="HEH1006" s="14"/>
      <c r="HEI1006" s="14"/>
      <c r="HEJ1006" s="14"/>
      <c r="HEK1006" s="14"/>
      <c r="HEL1006" s="14"/>
      <c r="HEM1006" s="14"/>
      <c r="HEN1006" s="14"/>
      <c r="HEO1006" s="14"/>
      <c r="HEP1006" s="14"/>
      <c r="HEQ1006" s="14"/>
      <c r="HER1006" s="14"/>
      <c r="HES1006" s="14"/>
      <c r="HET1006" s="14"/>
      <c r="HEU1006" s="14"/>
      <c r="HEV1006" s="14"/>
      <c r="HEW1006" s="14"/>
      <c r="HEX1006" s="14"/>
      <c r="HEY1006" s="14"/>
      <c r="HEZ1006" s="14"/>
      <c r="HFA1006" s="14"/>
      <c r="HFB1006" s="14"/>
      <c r="HFC1006" s="14"/>
      <c r="HFD1006" s="14"/>
      <c r="HFE1006" s="14"/>
      <c r="HFF1006" s="14"/>
      <c r="HFG1006" s="14"/>
      <c r="HFH1006" s="14"/>
      <c r="HFI1006" s="14"/>
      <c r="HFJ1006" s="14"/>
      <c r="HFK1006" s="14"/>
      <c r="HFL1006" s="14"/>
      <c r="HFM1006" s="14"/>
      <c r="HFN1006" s="14"/>
      <c r="HFO1006" s="14"/>
      <c r="HFP1006" s="14"/>
      <c r="HFQ1006" s="14"/>
      <c r="HFR1006" s="14"/>
      <c r="HFS1006" s="14"/>
      <c r="HFT1006" s="14"/>
      <c r="HFU1006" s="14"/>
      <c r="HFV1006" s="14"/>
      <c r="HFW1006" s="14"/>
      <c r="HFX1006" s="14"/>
      <c r="HFY1006" s="14"/>
      <c r="HFZ1006" s="14"/>
      <c r="HGA1006" s="14"/>
      <c r="HGB1006" s="14"/>
      <c r="HGC1006" s="14"/>
      <c r="HGD1006" s="14"/>
      <c r="HGE1006" s="14"/>
      <c r="HGF1006" s="14"/>
      <c r="HGG1006" s="14"/>
      <c r="HGH1006" s="14"/>
      <c r="HGI1006" s="14"/>
      <c r="HGJ1006" s="14"/>
      <c r="HGK1006" s="14"/>
      <c r="HGL1006" s="14"/>
      <c r="HGM1006" s="14"/>
      <c r="HGN1006" s="14"/>
      <c r="HGO1006" s="14"/>
      <c r="HGP1006" s="14"/>
      <c r="HGQ1006" s="14"/>
      <c r="HGR1006" s="14"/>
      <c r="HGS1006" s="14"/>
      <c r="HGT1006" s="14"/>
      <c r="HGU1006" s="14"/>
      <c r="HGV1006" s="14"/>
      <c r="HGW1006" s="14"/>
      <c r="HGX1006" s="14"/>
      <c r="HGY1006" s="14"/>
      <c r="HGZ1006" s="14"/>
      <c r="HHA1006" s="14"/>
      <c r="HHB1006" s="14"/>
      <c r="HHC1006" s="14"/>
      <c r="HHD1006" s="14"/>
      <c r="HHE1006" s="14"/>
      <c r="HHF1006" s="14"/>
      <c r="HHG1006" s="14"/>
      <c r="HHH1006" s="14"/>
      <c r="HHI1006" s="14"/>
      <c r="HHJ1006" s="14"/>
      <c r="HHK1006" s="14"/>
      <c r="HHL1006" s="14"/>
      <c r="HHM1006" s="14"/>
      <c r="HHN1006" s="14"/>
      <c r="HHO1006" s="14"/>
      <c r="HHP1006" s="14"/>
      <c r="HHQ1006" s="14"/>
      <c r="HHR1006" s="14"/>
      <c r="HHS1006" s="14"/>
      <c r="HHT1006" s="14"/>
      <c r="HHU1006" s="14"/>
      <c r="HHV1006" s="14"/>
      <c r="HHW1006" s="14"/>
      <c r="HHX1006" s="14"/>
      <c r="HHY1006" s="14"/>
      <c r="HHZ1006" s="14"/>
      <c r="HIA1006" s="14"/>
      <c r="HIB1006" s="14"/>
      <c r="HIC1006" s="14"/>
      <c r="HID1006" s="14"/>
      <c r="HIE1006" s="14"/>
      <c r="HIF1006" s="14"/>
      <c r="HIG1006" s="14"/>
      <c r="HIH1006" s="14"/>
      <c r="HII1006" s="14"/>
      <c r="HIJ1006" s="14"/>
      <c r="HIK1006" s="14"/>
      <c r="HIL1006" s="14"/>
      <c r="HIM1006" s="14"/>
      <c r="HIN1006" s="14"/>
      <c r="HIO1006" s="14"/>
      <c r="HIP1006" s="14"/>
      <c r="HIQ1006" s="14"/>
      <c r="HIR1006" s="14"/>
      <c r="HIS1006" s="14"/>
      <c r="HIT1006" s="14"/>
      <c r="HIU1006" s="14"/>
      <c r="HIV1006" s="14"/>
      <c r="HIW1006" s="14"/>
      <c r="HIX1006" s="14"/>
      <c r="HIY1006" s="14"/>
      <c r="HIZ1006" s="14"/>
      <c r="HJA1006" s="14"/>
      <c r="HJB1006" s="14"/>
      <c r="HJC1006" s="14"/>
      <c r="HJD1006" s="14"/>
      <c r="HJE1006" s="14"/>
      <c r="HJF1006" s="14"/>
      <c r="HJG1006" s="14"/>
      <c r="HJH1006" s="14"/>
      <c r="HJI1006" s="14"/>
      <c r="HJJ1006" s="14"/>
      <c r="HJK1006" s="14"/>
      <c r="HJL1006" s="14"/>
      <c r="HJM1006" s="14"/>
      <c r="HJN1006" s="14"/>
      <c r="HJO1006" s="14"/>
      <c r="HJP1006" s="14"/>
      <c r="HJQ1006" s="14"/>
      <c r="HJR1006" s="14"/>
      <c r="HJS1006" s="14"/>
      <c r="HJT1006" s="14"/>
      <c r="HJU1006" s="14"/>
      <c r="HJV1006" s="14"/>
      <c r="HJW1006" s="14"/>
      <c r="HJX1006" s="14"/>
      <c r="HJY1006" s="14"/>
      <c r="HJZ1006" s="14"/>
      <c r="HKA1006" s="14"/>
      <c r="HKB1006" s="14"/>
      <c r="HKC1006" s="14"/>
      <c r="HKD1006" s="14"/>
      <c r="HKE1006" s="14"/>
      <c r="HKF1006" s="14"/>
      <c r="HKG1006" s="14"/>
      <c r="HKH1006" s="14"/>
      <c r="HKI1006" s="14"/>
      <c r="HKJ1006" s="14"/>
      <c r="HKK1006" s="14"/>
      <c r="HKL1006" s="14"/>
      <c r="HKM1006" s="14"/>
      <c r="HKN1006" s="14"/>
      <c r="HKO1006" s="14"/>
      <c r="HKP1006" s="14"/>
      <c r="HKQ1006" s="14"/>
      <c r="HKR1006" s="14"/>
      <c r="HKS1006" s="14"/>
      <c r="HKT1006" s="14"/>
      <c r="HKU1006" s="14"/>
      <c r="HKV1006" s="14"/>
      <c r="HKW1006" s="14"/>
      <c r="HKX1006" s="14"/>
      <c r="HKY1006" s="14"/>
      <c r="HKZ1006" s="14"/>
      <c r="HLA1006" s="14"/>
      <c r="HLB1006" s="14"/>
      <c r="HLC1006" s="14"/>
      <c r="HLD1006" s="14"/>
      <c r="HLE1006" s="14"/>
      <c r="HLF1006" s="14"/>
      <c r="HLG1006" s="14"/>
      <c r="HLH1006" s="14"/>
      <c r="HLI1006" s="14"/>
      <c r="HLJ1006" s="14"/>
      <c r="HLK1006" s="14"/>
      <c r="HLL1006" s="14"/>
      <c r="HLM1006" s="14"/>
      <c r="HLN1006" s="14"/>
      <c r="HLO1006" s="14"/>
      <c r="HLP1006" s="14"/>
      <c r="HLQ1006" s="14"/>
      <c r="HLR1006" s="14"/>
      <c r="HLS1006" s="14"/>
      <c r="HLT1006" s="14"/>
      <c r="HLU1006" s="14"/>
      <c r="HLV1006" s="14"/>
      <c r="HLW1006" s="14"/>
      <c r="HLX1006" s="14"/>
      <c r="HLY1006" s="14"/>
      <c r="HLZ1006" s="14"/>
      <c r="HMA1006" s="14"/>
      <c r="HMB1006" s="14"/>
      <c r="HMC1006" s="14"/>
      <c r="HMD1006" s="14"/>
      <c r="HME1006" s="14"/>
      <c r="HMF1006" s="14"/>
      <c r="HMG1006" s="14"/>
      <c r="HMH1006" s="14"/>
      <c r="HMI1006" s="14"/>
      <c r="HMJ1006" s="14"/>
      <c r="HMK1006" s="14"/>
      <c r="HML1006" s="14"/>
      <c r="HMM1006" s="14"/>
      <c r="HMN1006" s="14"/>
      <c r="HMO1006" s="14"/>
      <c r="HMP1006" s="14"/>
      <c r="HMQ1006" s="14"/>
      <c r="HMR1006" s="14"/>
      <c r="HMS1006" s="14"/>
      <c r="HMT1006" s="14"/>
      <c r="HMU1006" s="14"/>
      <c r="HMV1006" s="14"/>
      <c r="HMW1006" s="14"/>
      <c r="HMX1006" s="14"/>
      <c r="HMY1006" s="14"/>
      <c r="HMZ1006" s="14"/>
      <c r="HNA1006" s="14"/>
      <c r="HNB1006" s="14"/>
      <c r="HNC1006" s="14"/>
      <c r="HND1006" s="14"/>
      <c r="HNE1006" s="14"/>
      <c r="HNF1006" s="14"/>
      <c r="HNG1006" s="14"/>
      <c r="HNH1006" s="14"/>
      <c r="HNI1006" s="14"/>
      <c r="HNJ1006" s="14"/>
      <c r="HNK1006" s="14"/>
      <c r="HNL1006" s="14"/>
      <c r="HNM1006" s="14"/>
      <c r="HNN1006" s="14"/>
      <c r="HNO1006" s="14"/>
      <c r="HNP1006" s="14"/>
      <c r="HNQ1006" s="14"/>
      <c r="HNR1006" s="14"/>
      <c r="HNS1006" s="14"/>
      <c r="HNT1006" s="14"/>
      <c r="HNU1006" s="14"/>
      <c r="HNV1006" s="14"/>
      <c r="HNW1006" s="14"/>
      <c r="HNX1006" s="14"/>
      <c r="HNY1006" s="14"/>
      <c r="HNZ1006" s="14"/>
      <c r="HOA1006" s="14"/>
      <c r="HOB1006" s="14"/>
      <c r="HOC1006" s="14"/>
      <c r="HOD1006" s="14"/>
      <c r="HOE1006" s="14"/>
      <c r="HOF1006" s="14"/>
      <c r="HOG1006" s="14"/>
      <c r="HOH1006" s="14"/>
      <c r="HOI1006" s="14"/>
      <c r="HOJ1006" s="14"/>
      <c r="HOK1006" s="14"/>
      <c r="HOL1006" s="14"/>
      <c r="HOM1006" s="14"/>
      <c r="HON1006" s="14"/>
      <c r="HOO1006" s="14"/>
      <c r="HOP1006" s="14"/>
      <c r="HOQ1006" s="14"/>
      <c r="HOR1006" s="14"/>
      <c r="HOS1006" s="14"/>
      <c r="HOT1006" s="14"/>
      <c r="HOU1006" s="14"/>
      <c r="HOV1006" s="14"/>
      <c r="HOW1006" s="14"/>
      <c r="HOX1006" s="14"/>
      <c r="HOY1006" s="14"/>
      <c r="HOZ1006" s="14"/>
      <c r="HPA1006" s="14"/>
      <c r="HPB1006" s="14"/>
      <c r="HPC1006" s="14"/>
      <c r="HPD1006" s="14"/>
      <c r="HPE1006" s="14"/>
      <c r="HPF1006" s="14"/>
      <c r="HPG1006" s="14"/>
      <c r="HPH1006" s="14"/>
      <c r="HPI1006" s="14"/>
      <c r="HPJ1006" s="14"/>
      <c r="HPK1006" s="14"/>
      <c r="HPL1006" s="14"/>
      <c r="HPM1006" s="14"/>
      <c r="HPN1006" s="14"/>
      <c r="HPO1006" s="14"/>
      <c r="HPP1006" s="14"/>
      <c r="HPQ1006" s="14"/>
      <c r="HPR1006" s="14"/>
      <c r="HPS1006" s="14"/>
      <c r="HPT1006" s="14"/>
      <c r="HPU1006" s="14"/>
      <c r="HPV1006" s="14"/>
      <c r="HPW1006" s="14"/>
      <c r="HPX1006" s="14"/>
      <c r="HPY1006" s="14"/>
      <c r="HPZ1006" s="14"/>
      <c r="HQA1006" s="14"/>
      <c r="HQB1006" s="14"/>
      <c r="HQC1006" s="14"/>
      <c r="HQD1006" s="14"/>
      <c r="HQE1006" s="14"/>
      <c r="HQF1006" s="14"/>
      <c r="HQG1006" s="14"/>
      <c r="HQH1006" s="14"/>
      <c r="HQI1006" s="14"/>
      <c r="HQJ1006" s="14"/>
      <c r="HQK1006" s="14"/>
      <c r="HQL1006" s="14"/>
      <c r="HQM1006" s="14"/>
      <c r="HQN1006" s="14"/>
      <c r="HQO1006" s="14"/>
      <c r="HQP1006" s="14"/>
      <c r="HQQ1006" s="14"/>
      <c r="HQR1006" s="14"/>
      <c r="HQS1006" s="14"/>
      <c r="HQT1006" s="14"/>
      <c r="HQU1006" s="14"/>
      <c r="HQV1006" s="14"/>
      <c r="HQW1006" s="14"/>
      <c r="HQX1006" s="14"/>
      <c r="HQY1006" s="14"/>
      <c r="HQZ1006" s="14"/>
      <c r="HRA1006" s="14"/>
      <c r="HRB1006" s="14"/>
      <c r="HRC1006" s="14"/>
      <c r="HRD1006" s="14"/>
      <c r="HRE1006" s="14"/>
      <c r="HRF1006" s="14"/>
      <c r="HRG1006" s="14"/>
      <c r="HRH1006" s="14"/>
      <c r="HRI1006" s="14"/>
      <c r="HRJ1006" s="14"/>
      <c r="HRK1006" s="14"/>
      <c r="HRL1006" s="14"/>
      <c r="HRM1006" s="14"/>
      <c r="HRN1006" s="14"/>
      <c r="HRO1006" s="14"/>
      <c r="HRP1006" s="14"/>
      <c r="HRQ1006" s="14"/>
      <c r="HRR1006" s="14"/>
      <c r="HRS1006" s="14"/>
      <c r="HRT1006" s="14"/>
      <c r="HRU1006" s="14"/>
      <c r="HRV1006" s="14"/>
      <c r="HRW1006" s="14"/>
      <c r="HRX1006" s="14"/>
      <c r="HRY1006" s="14"/>
      <c r="HRZ1006" s="14"/>
      <c r="HSA1006" s="14"/>
      <c r="HSB1006" s="14"/>
      <c r="HSC1006" s="14"/>
      <c r="HSD1006" s="14"/>
      <c r="HSE1006" s="14"/>
      <c r="HSF1006" s="14"/>
      <c r="HSG1006" s="14"/>
      <c r="HSH1006" s="14"/>
      <c r="HSI1006" s="14"/>
      <c r="HSJ1006" s="14"/>
      <c r="HSK1006" s="14"/>
      <c r="HSL1006" s="14"/>
      <c r="HSM1006" s="14"/>
      <c r="HSN1006" s="14"/>
      <c r="HSO1006" s="14"/>
      <c r="HSP1006" s="14"/>
      <c r="HSQ1006" s="14"/>
      <c r="HSR1006" s="14"/>
      <c r="HSS1006" s="14"/>
      <c r="HST1006" s="14"/>
      <c r="HSU1006" s="14"/>
      <c r="HSV1006" s="14"/>
      <c r="HSW1006" s="14"/>
      <c r="HSX1006" s="14"/>
      <c r="HSY1006" s="14"/>
      <c r="HSZ1006" s="14"/>
      <c r="HTA1006" s="14"/>
      <c r="HTB1006" s="14"/>
      <c r="HTC1006" s="14"/>
      <c r="HTD1006" s="14"/>
      <c r="HTE1006" s="14"/>
      <c r="HTF1006" s="14"/>
      <c r="HTG1006" s="14"/>
      <c r="HTH1006" s="14"/>
      <c r="HTI1006" s="14"/>
      <c r="HTJ1006" s="14"/>
      <c r="HTK1006" s="14"/>
      <c r="HTL1006" s="14"/>
      <c r="HTM1006" s="14"/>
      <c r="HTN1006" s="14"/>
      <c r="HTO1006" s="14"/>
      <c r="HTP1006" s="14"/>
      <c r="HTQ1006" s="14"/>
      <c r="HTR1006" s="14"/>
      <c r="HTS1006" s="14"/>
      <c r="HTT1006" s="14"/>
      <c r="HTU1006" s="14"/>
      <c r="HTV1006" s="14"/>
      <c r="HTW1006" s="14"/>
      <c r="HTX1006" s="14"/>
      <c r="HTY1006" s="14"/>
      <c r="HTZ1006" s="14"/>
      <c r="HUA1006" s="14"/>
      <c r="HUB1006" s="14"/>
      <c r="HUC1006" s="14"/>
      <c r="HUD1006" s="14"/>
      <c r="HUE1006" s="14"/>
      <c r="HUF1006" s="14"/>
      <c r="HUG1006" s="14"/>
      <c r="HUH1006" s="14"/>
      <c r="HUI1006" s="14"/>
      <c r="HUJ1006" s="14"/>
      <c r="HUK1006" s="14"/>
      <c r="HUL1006" s="14"/>
      <c r="HUM1006" s="14"/>
      <c r="HUN1006" s="14"/>
      <c r="HUO1006" s="14"/>
      <c r="HUP1006" s="14"/>
      <c r="HUQ1006" s="14"/>
      <c r="HUR1006" s="14"/>
      <c r="HUS1006" s="14"/>
      <c r="HUT1006" s="14"/>
      <c r="HUU1006" s="14"/>
      <c r="HUV1006" s="14"/>
      <c r="HUW1006" s="14"/>
      <c r="HUX1006" s="14"/>
      <c r="HUY1006" s="14"/>
      <c r="HUZ1006" s="14"/>
      <c r="HVA1006" s="14"/>
      <c r="HVB1006" s="14"/>
      <c r="HVC1006" s="14"/>
      <c r="HVD1006" s="14"/>
      <c r="HVE1006" s="14"/>
      <c r="HVF1006" s="14"/>
      <c r="HVG1006" s="14"/>
      <c r="HVH1006" s="14"/>
      <c r="HVI1006" s="14"/>
      <c r="HVJ1006" s="14"/>
      <c r="HVK1006" s="14"/>
      <c r="HVL1006" s="14"/>
      <c r="HVM1006" s="14"/>
      <c r="HVN1006" s="14"/>
      <c r="HVO1006" s="14"/>
      <c r="HVP1006" s="14"/>
      <c r="HVQ1006" s="14"/>
      <c r="HVR1006" s="14"/>
      <c r="HVS1006" s="14"/>
      <c r="HVT1006" s="14"/>
      <c r="HVU1006" s="14"/>
      <c r="HVV1006" s="14"/>
      <c r="HVW1006" s="14"/>
      <c r="HVX1006" s="14"/>
      <c r="HVY1006" s="14"/>
      <c r="HVZ1006" s="14"/>
      <c r="HWA1006" s="14"/>
      <c r="HWB1006" s="14"/>
      <c r="HWC1006" s="14"/>
      <c r="HWD1006" s="14"/>
      <c r="HWE1006" s="14"/>
      <c r="HWF1006" s="14"/>
      <c r="HWG1006" s="14"/>
      <c r="HWH1006" s="14"/>
      <c r="HWI1006" s="14"/>
      <c r="HWJ1006" s="14"/>
      <c r="HWK1006" s="14"/>
      <c r="HWL1006" s="14"/>
      <c r="HWM1006" s="14"/>
      <c r="HWN1006" s="14"/>
      <c r="HWO1006" s="14"/>
      <c r="HWP1006" s="14"/>
      <c r="HWQ1006" s="14"/>
      <c r="HWR1006" s="14"/>
      <c r="HWS1006" s="14"/>
      <c r="HWT1006" s="14"/>
      <c r="HWU1006" s="14"/>
      <c r="HWV1006" s="14"/>
      <c r="HWW1006" s="14"/>
      <c r="HWX1006" s="14"/>
      <c r="HWY1006" s="14"/>
      <c r="HWZ1006" s="14"/>
      <c r="HXA1006" s="14"/>
      <c r="HXB1006" s="14"/>
      <c r="HXC1006" s="14"/>
      <c r="HXD1006" s="14"/>
      <c r="HXE1006" s="14"/>
      <c r="HXF1006" s="14"/>
      <c r="HXG1006" s="14"/>
      <c r="HXH1006" s="14"/>
      <c r="HXI1006" s="14"/>
      <c r="HXJ1006" s="14"/>
      <c r="HXK1006" s="14"/>
      <c r="HXL1006" s="14"/>
      <c r="HXM1006" s="14"/>
      <c r="HXN1006" s="14"/>
      <c r="HXO1006" s="14"/>
      <c r="HXP1006" s="14"/>
      <c r="HXQ1006" s="14"/>
      <c r="HXR1006" s="14"/>
      <c r="HXS1006" s="14"/>
      <c r="HXT1006" s="14"/>
      <c r="HXU1006" s="14"/>
      <c r="HXV1006" s="14"/>
      <c r="HXW1006" s="14"/>
      <c r="HXX1006" s="14"/>
      <c r="HXY1006" s="14"/>
      <c r="HXZ1006" s="14"/>
      <c r="HYA1006" s="14"/>
      <c r="HYB1006" s="14"/>
      <c r="HYC1006" s="14"/>
      <c r="HYD1006" s="14"/>
      <c r="HYE1006" s="14"/>
      <c r="HYF1006" s="14"/>
      <c r="HYG1006" s="14"/>
      <c r="HYH1006" s="14"/>
      <c r="HYI1006" s="14"/>
      <c r="HYJ1006" s="14"/>
      <c r="HYK1006" s="14"/>
      <c r="HYL1006" s="14"/>
      <c r="HYM1006" s="14"/>
      <c r="HYN1006" s="14"/>
      <c r="HYO1006" s="14"/>
      <c r="HYP1006" s="14"/>
      <c r="HYQ1006" s="14"/>
      <c r="HYR1006" s="14"/>
      <c r="HYS1006" s="14"/>
      <c r="HYT1006" s="14"/>
      <c r="HYU1006" s="14"/>
      <c r="HYV1006" s="14"/>
      <c r="HYW1006" s="14"/>
      <c r="HYX1006" s="14"/>
      <c r="HYY1006" s="14"/>
      <c r="HYZ1006" s="14"/>
      <c r="HZA1006" s="14"/>
      <c r="HZB1006" s="14"/>
      <c r="HZC1006" s="14"/>
      <c r="HZD1006" s="14"/>
      <c r="HZE1006" s="14"/>
      <c r="HZF1006" s="14"/>
      <c r="HZG1006" s="14"/>
      <c r="HZH1006" s="14"/>
      <c r="HZI1006" s="14"/>
      <c r="HZJ1006" s="14"/>
      <c r="HZK1006" s="14"/>
      <c r="HZL1006" s="14"/>
      <c r="HZM1006" s="14"/>
      <c r="HZN1006" s="14"/>
      <c r="HZO1006" s="14"/>
      <c r="HZP1006" s="14"/>
      <c r="HZQ1006" s="14"/>
      <c r="HZR1006" s="14"/>
      <c r="HZS1006" s="14"/>
      <c r="HZT1006" s="14"/>
      <c r="HZU1006" s="14"/>
      <c r="HZV1006" s="14"/>
      <c r="HZW1006" s="14"/>
      <c r="HZX1006" s="14"/>
      <c r="HZY1006" s="14"/>
      <c r="HZZ1006" s="14"/>
      <c r="IAA1006" s="14"/>
      <c r="IAB1006" s="14"/>
      <c r="IAC1006" s="14"/>
      <c r="IAD1006" s="14"/>
      <c r="IAE1006" s="14"/>
      <c r="IAF1006" s="14"/>
      <c r="IAG1006" s="14"/>
      <c r="IAH1006" s="14"/>
      <c r="IAI1006" s="14"/>
      <c r="IAJ1006" s="14"/>
      <c r="IAK1006" s="14"/>
      <c r="IAL1006" s="14"/>
      <c r="IAM1006" s="14"/>
      <c r="IAN1006" s="14"/>
      <c r="IAO1006" s="14"/>
      <c r="IAP1006" s="14"/>
      <c r="IAQ1006" s="14"/>
      <c r="IAR1006" s="14"/>
      <c r="IAS1006" s="14"/>
      <c r="IAT1006" s="14"/>
      <c r="IAU1006" s="14"/>
      <c r="IAV1006" s="14"/>
      <c r="IAW1006" s="14"/>
      <c r="IAX1006" s="14"/>
      <c r="IAY1006" s="14"/>
      <c r="IAZ1006" s="14"/>
      <c r="IBA1006" s="14"/>
      <c r="IBB1006" s="14"/>
      <c r="IBC1006" s="14"/>
      <c r="IBD1006" s="14"/>
      <c r="IBE1006" s="14"/>
      <c r="IBF1006" s="14"/>
      <c r="IBG1006" s="14"/>
      <c r="IBH1006" s="14"/>
      <c r="IBI1006" s="14"/>
      <c r="IBJ1006" s="14"/>
      <c r="IBK1006" s="14"/>
      <c r="IBL1006" s="14"/>
      <c r="IBM1006" s="14"/>
      <c r="IBN1006" s="14"/>
      <c r="IBO1006" s="14"/>
      <c r="IBP1006" s="14"/>
      <c r="IBQ1006" s="14"/>
      <c r="IBR1006" s="14"/>
      <c r="IBS1006" s="14"/>
      <c r="IBT1006" s="14"/>
      <c r="IBU1006" s="14"/>
      <c r="IBV1006" s="14"/>
      <c r="IBW1006" s="14"/>
      <c r="IBX1006" s="14"/>
      <c r="IBY1006" s="14"/>
      <c r="IBZ1006" s="14"/>
      <c r="ICA1006" s="14"/>
      <c r="ICB1006" s="14"/>
      <c r="ICC1006" s="14"/>
      <c r="ICD1006" s="14"/>
      <c r="ICE1006" s="14"/>
      <c r="ICF1006" s="14"/>
      <c r="ICG1006" s="14"/>
      <c r="ICH1006" s="14"/>
      <c r="ICI1006" s="14"/>
      <c r="ICJ1006" s="14"/>
      <c r="ICK1006" s="14"/>
      <c r="ICL1006" s="14"/>
      <c r="ICM1006" s="14"/>
      <c r="ICN1006" s="14"/>
      <c r="ICO1006" s="14"/>
      <c r="ICP1006" s="14"/>
      <c r="ICQ1006" s="14"/>
      <c r="ICR1006" s="14"/>
      <c r="ICS1006" s="14"/>
      <c r="ICT1006" s="14"/>
      <c r="ICU1006" s="14"/>
      <c r="ICV1006" s="14"/>
      <c r="ICW1006" s="14"/>
      <c r="ICX1006" s="14"/>
      <c r="ICY1006" s="14"/>
      <c r="ICZ1006" s="14"/>
      <c r="IDA1006" s="14"/>
      <c r="IDB1006" s="14"/>
      <c r="IDC1006" s="14"/>
      <c r="IDD1006" s="14"/>
      <c r="IDE1006" s="14"/>
      <c r="IDF1006" s="14"/>
      <c r="IDG1006" s="14"/>
      <c r="IDH1006" s="14"/>
      <c r="IDI1006" s="14"/>
      <c r="IDJ1006" s="14"/>
      <c r="IDK1006" s="14"/>
      <c r="IDL1006" s="14"/>
      <c r="IDM1006" s="14"/>
      <c r="IDN1006" s="14"/>
      <c r="IDO1006" s="14"/>
      <c r="IDP1006" s="14"/>
      <c r="IDQ1006" s="14"/>
      <c r="IDR1006" s="14"/>
      <c r="IDS1006" s="14"/>
      <c r="IDT1006" s="14"/>
      <c r="IDU1006" s="14"/>
      <c r="IDV1006" s="14"/>
      <c r="IDW1006" s="14"/>
      <c r="IDX1006" s="14"/>
      <c r="IDY1006" s="14"/>
      <c r="IDZ1006" s="14"/>
      <c r="IEA1006" s="14"/>
      <c r="IEB1006" s="14"/>
      <c r="IEC1006" s="14"/>
      <c r="IED1006" s="14"/>
      <c r="IEE1006" s="14"/>
      <c r="IEF1006" s="14"/>
      <c r="IEG1006" s="14"/>
      <c r="IEH1006" s="14"/>
      <c r="IEI1006" s="14"/>
      <c r="IEJ1006" s="14"/>
      <c r="IEK1006" s="14"/>
      <c r="IEL1006" s="14"/>
      <c r="IEM1006" s="14"/>
      <c r="IEN1006" s="14"/>
      <c r="IEO1006" s="14"/>
      <c r="IEP1006" s="14"/>
      <c r="IEQ1006" s="14"/>
      <c r="IER1006" s="14"/>
      <c r="IES1006" s="14"/>
      <c r="IET1006" s="14"/>
      <c r="IEU1006" s="14"/>
      <c r="IEV1006" s="14"/>
      <c r="IEW1006" s="14"/>
      <c r="IEX1006" s="14"/>
      <c r="IEY1006" s="14"/>
      <c r="IEZ1006" s="14"/>
      <c r="IFA1006" s="14"/>
      <c r="IFB1006" s="14"/>
      <c r="IFC1006" s="14"/>
      <c r="IFD1006" s="14"/>
      <c r="IFE1006" s="14"/>
      <c r="IFF1006" s="14"/>
      <c r="IFG1006" s="14"/>
      <c r="IFH1006" s="14"/>
      <c r="IFI1006" s="14"/>
      <c r="IFJ1006" s="14"/>
      <c r="IFK1006" s="14"/>
      <c r="IFL1006" s="14"/>
      <c r="IFM1006" s="14"/>
      <c r="IFN1006" s="14"/>
      <c r="IFO1006" s="14"/>
      <c r="IFP1006" s="14"/>
      <c r="IFQ1006" s="14"/>
      <c r="IFR1006" s="14"/>
      <c r="IFS1006" s="14"/>
      <c r="IFT1006" s="14"/>
      <c r="IFU1006" s="14"/>
      <c r="IFV1006" s="14"/>
      <c r="IFW1006" s="14"/>
      <c r="IFX1006" s="14"/>
      <c r="IFY1006" s="14"/>
      <c r="IFZ1006" s="14"/>
      <c r="IGA1006" s="14"/>
      <c r="IGB1006" s="14"/>
      <c r="IGC1006" s="14"/>
      <c r="IGD1006" s="14"/>
      <c r="IGE1006" s="14"/>
      <c r="IGF1006" s="14"/>
      <c r="IGG1006" s="14"/>
      <c r="IGH1006" s="14"/>
      <c r="IGI1006" s="14"/>
      <c r="IGJ1006" s="14"/>
      <c r="IGK1006" s="14"/>
      <c r="IGL1006" s="14"/>
      <c r="IGM1006" s="14"/>
      <c r="IGN1006" s="14"/>
      <c r="IGO1006" s="14"/>
      <c r="IGP1006" s="14"/>
      <c r="IGQ1006" s="14"/>
      <c r="IGR1006" s="14"/>
      <c r="IGS1006" s="14"/>
      <c r="IGT1006" s="14"/>
      <c r="IGU1006" s="14"/>
      <c r="IGV1006" s="14"/>
      <c r="IGW1006" s="14"/>
      <c r="IGX1006" s="14"/>
      <c r="IGY1006" s="14"/>
      <c r="IGZ1006" s="14"/>
      <c r="IHA1006" s="14"/>
      <c r="IHB1006" s="14"/>
      <c r="IHC1006" s="14"/>
      <c r="IHD1006" s="14"/>
      <c r="IHE1006" s="14"/>
      <c r="IHF1006" s="14"/>
      <c r="IHG1006" s="14"/>
      <c r="IHH1006" s="14"/>
      <c r="IHI1006" s="14"/>
      <c r="IHJ1006" s="14"/>
      <c r="IHK1006" s="14"/>
      <c r="IHL1006" s="14"/>
      <c r="IHM1006" s="14"/>
      <c r="IHN1006" s="14"/>
      <c r="IHO1006" s="14"/>
      <c r="IHP1006" s="14"/>
      <c r="IHQ1006" s="14"/>
      <c r="IHR1006" s="14"/>
      <c r="IHS1006" s="14"/>
      <c r="IHT1006" s="14"/>
      <c r="IHU1006" s="14"/>
      <c r="IHV1006" s="14"/>
      <c r="IHW1006" s="14"/>
      <c r="IHX1006" s="14"/>
      <c r="IHY1006" s="14"/>
      <c r="IHZ1006" s="14"/>
      <c r="IIA1006" s="14"/>
      <c r="IIB1006" s="14"/>
      <c r="IIC1006" s="14"/>
      <c r="IID1006" s="14"/>
      <c r="IIE1006" s="14"/>
      <c r="IIF1006" s="14"/>
      <c r="IIG1006" s="14"/>
      <c r="IIH1006" s="14"/>
      <c r="III1006" s="14"/>
      <c r="IIJ1006" s="14"/>
      <c r="IIK1006" s="14"/>
      <c r="IIL1006" s="14"/>
      <c r="IIM1006" s="14"/>
      <c r="IIN1006" s="14"/>
      <c r="IIO1006" s="14"/>
      <c r="IIP1006" s="14"/>
      <c r="IIQ1006" s="14"/>
      <c r="IIR1006" s="14"/>
      <c r="IIS1006" s="14"/>
      <c r="IIT1006" s="14"/>
      <c r="IIU1006" s="14"/>
      <c r="IIV1006" s="14"/>
      <c r="IIW1006" s="14"/>
      <c r="IIX1006" s="14"/>
      <c r="IIY1006" s="14"/>
      <c r="IIZ1006" s="14"/>
      <c r="IJA1006" s="14"/>
      <c r="IJB1006" s="14"/>
      <c r="IJC1006" s="14"/>
      <c r="IJD1006" s="14"/>
      <c r="IJE1006" s="14"/>
      <c r="IJF1006" s="14"/>
      <c r="IJG1006" s="14"/>
      <c r="IJH1006" s="14"/>
      <c r="IJI1006" s="14"/>
      <c r="IJJ1006" s="14"/>
      <c r="IJK1006" s="14"/>
      <c r="IJL1006" s="14"/>
      <c r="IJM1006" s="14"/>
      <c r="IJN1006" s="14"/>
      <c r="IJO1006" s="14"/>
      <c r="IJP1006" s="14"/>
      <c r="IJQ1006" s="14"/>
      <c r="IJR1006" s="14"/>
      <c r="IJS1006" s="14"/>
      <c r="IJT1006" s="14"/>
      <c r="IJU1006" s="14"/>
      <c r="IJV1006" s="14"/>
      <c r="IJW1006" s="14"/>
      <c r="IJX1006" s="14"/>
      <c r="IJY1006" s="14"/>
      <c r="IJZ1006" s="14"/>
      <c r="IKA1006" s="14"/>
      <c r="IKB1006" s="14"/>
      <c r="IKC1006" s="14"/>
      <c r="IKD1006" s="14"/>
      <c r="IKE1006" s="14"/>
      <c r="IKF1006" s="14"/>
      <c r="IKG1006" s="14"/>
      <c r="IKH1006" s="14"/>
      <c r="IKI1006" s="14"/>
      <c r="IKJ1006" s="14"/>
      <c r="IKK1006" s="14"/>
      <c r="IKL1006" s="14"/>
      <c r="IKM1006" s="14"/>
      <c r="IKN1006" s="14"/>
      <c r="IKO1006" s="14"/>
      <c r="IKP1006" s="14"/>
      <c r="IKQ1006" s="14"/>
      <c r="IKR1006" s="14"/>
      <c r="IKS1006" s="14"/>
      <c r="IKT1006" s="14"/>
      <c r="IKU1006" s="14"/>
      <c r="IKV1006" s="14"/>
      <c r="IKW1006" s="14"/>
      <c r="IKX1006" s="14"/>
      <c r="IKY1006" s="14"/>
      <c r="IKZ1006" s="14"/>
      <c r="ILA1006" s="14"/>
      <c r="ILB1006" s="14"/>
      <c r="ILC1006" s="14"/>
      <c r="ILD1006" s="14"/>
      <c r="ILE1006" s="14"/>
      <c r="ILF1006" s="14"/>
      <c r="ILG1006" s="14"/>
      <c r="ILH1006" s="14"/>
      <c r="ILI1006" s="14"/>
      <c r="ILJ1006" s="14"/>
      <c r="ILK1006" s="14"/>
      <c r="ILL1006" s="14"/>
      <c r="ILM1006" s="14"/>
      <c r="ILN1006" s="14"/>
      <c r="ILO1006" s="14"/>
      <c r="ILP1006" s="14"/>
      <c r="ILQ1006" s="14"/>
      <c r="ILR1006" s="14"/>
      <c r="ILS1006" s="14"/>
      <c r="ILT1006" s="14"/>
      <c r="ILU1006" s="14"/>
      <c r="ILV1006" s="14"/>
      <c r="ILW1006" s="14"/>
      <c r="ILX1006" s="14"/>
      <c r="ILY1006" s="14"/>
      <c r="ILZ1006" s="14"/>
      <c r="IMA1006" s="14"/>
      <c r="IMB1006" s="14"/>
      <c r="IMC1006" s="14"/>
      <c r="IMD1006" s="14"/>
      <c r="IME1006" s="14"/>
      <c r="IMF1006" s="14"/>
      <c r="IMG1006" s="14"/>
      <c r="IMH1006" s="14"/>
      <c r="IMI1006" s="14"/>
      <c r="IMJ1006" s="14"/>
      <c r="IMK1006" s="14"/>
      <c r="IML1006" s="14"/>
      <c r="IMM1006" s="14"/>
      <c r="IMN1006" s="14"/>
      <c r="IMO1006" s="14"/>
      <c r="IMP1006" s="14"/>
      <c r="IMQ1006" s="14"/>
      <c r="IMR1006" s="14"/>
      <c r="IMS1006" s="14"/>
      <c r="IMT1006" s="14"/>
      <c r="IMU1006" s="14"/>
      <c r="IMV1006" s="14"/>
      <c r="IMW1006" s="14"/>
      <c r="IMX1006" s="14"/>
      <c r="IMY1006" s="14"/>
      <c r="IMZ1006" s="14"/>
      <c r="INA1006" s="14"/>
      <c r="INB1006" s="14"/>
      <c r="INC1006" s="14"/>
      <c r="IND1006" s="14"/>
      <c r="INE1006" s="14"/>
      <c r="INF1006" s="14"/>
      <c r="ING1006" s="14"/>
      <c r="INH1006" s="14"/>
      <c r="INI1006" s="14"/>
      <c r="INJ1006" s="14"/>
      <c r="INK1006" s="14"/>
      <c r="INL1006" s="14"/>
      <c r="INM1006" s="14"/>
      <c r="INN1006" s="14"/>
      <c r="INO1006" s="14"/>
      <c r="INP1006" s="14"/>
      <c r="INQ1006" s="14"/>
      <c r="INR1006" s="14"/>
      <c r="INS1006" s="14"/>
      <c r="INT1006" s="14"/>
      <c r="INU1006" s="14"/>
      <c r="INV1006" s="14"/>
      <c r="INW1006" s="14"/>
      <c r="INX1006" s="14"/>
      <c r="INY1006" s="14"/>
      <c r="INZ1006" s="14"/>
      <c r="IOA1006" s="14"/>
      <c r="IOB1006" s="14"/>
      <c r="IOC1006" s="14"/>
      <c r="IOD1006" s="14"/>
      <c r="IOE1006" s="14"/>
      <c r="IOF1006" s="14"/>
      <c r="IOG1006" s="14"/>
      <c r="IOH1006" s="14"/>
      <c r="IOI1006" s="14"/>
      <c r="IOJ1006" s="14"/>
      <c r="IOK1006" s="14"/>
      <c r="IOL1006" s="14"/>
      <c r="IOM1006" s="14"/>
      <c r="ION1006" s="14"/>
      <c r="IOO1006" s="14"/>
      <c r="IOP1006" s="14"/>
      <c r="IOQ1006" s="14"/>
      <c r="IOR1006" s="14"/>
      <c r="IOS1006" s="14"/>
      <c r="IOT1006" s="14"/>
      <c r="IOU1006" s="14"/>
      <c r="IOV1006" s="14"/>
      <c r="IOW1006" s="14"/>
      <c r="IOX1006" s="14"/>
      <c r="IOY1006" s="14"/>
      <c r="IOZ1006" s="14"/>
      <c r="IPA1006" s="14"/>
      <c r="IPB1006" s="14"/>
      <c r="IPC1006" s="14"/>
      <c r="IPD1006" s="14"/>
      <c r="IPE1006" s="14"/>
      <c r="IPF1006" s="14"/>
      <c r="IPG1006" s="14"/>
      <c r="IPH1006" s="14"/>
      <c r="IPI1006" s="14"/>
      <c r="IPJ1006" s="14"/>
      <c r="IPK1006" s="14"/>
      <c r="IPL1006" s="14"/>
      <c r="IPM1006" s="14"/>
      <c r="IPN1006" s="14"/>
      <c r="IPO1006" s="14"/>
      <c r="IPP1006" s="14"/>
      <c r="IPQ1006" s="14"/>
      <c r="IPR1006" s="14"/>
      <c r="IPS1006" s="14"/>
      <c r="IPT1006" s="14"/>
      <c r="IPU1006" s="14"/>
      <c r="IPV1006" s="14"/>
      <c r="IPW1006" s="14"/>
      <c r="IPX1006" s="14"/>
      <c r="IPY1006" s="14"/>
      <c r="IPZ1006" s="14"/>
      <c r="IQA1006" s="14"/>
      <c r="IQB1006" s="14"/>
      <c r="IQC1006" s="14"/>
      <c r="IQD1006" s="14"/>
      <c r="IQE1006" s="14"/>
      <c r="IQF1006" s="14"/>
      <c r="IQG1006" s="14"/>
      <c r="IQH1006" s="14"/>
      <c r="IQI1006" s="14"/>
      <c r="IQJ1006" s="14"/>
      <c r="IQK1006" s="14"/>
      <c r="IQL1006" s="14"/>
      <c r="IQM1006" s="14"/>
      <c r="IQN1006" s="14"/>
      <c r="IQO1006" s="14"/>
      <c r="IQP1006" s="14"/>
      <c r="IQQ1006" s="14"/>
      <c r="IQR1006" s="14"/>
      <c r="IQS1006" s="14"/>
      <c r="IQT1006" s="14"/>
      <c r="IQU1006" s="14"/>
      <c r="IQV1006" s="14"/>
      <c r="IQW1006" s="14"/>
      <c r="IQX1006" s="14"/>
      <c r="IQY1006" s="14"/>
      <c r="IQZ1006" s="14"/>
      <c r="IRA1006" s="14"/>
      <c r="IRB1006" s="14"/>
      <c r="IRC1006" s="14"/>
      <c r="IRD1006" s="14"/>
      <c r="IRE1006" s="14"/>
      <c r="IRF1006" s="14"/>
      <c r="IRG1006" s="14"/>
      <c r="IRH1006" s="14"/>
      <c r="IRI1006" s="14"/>
      <c r="IRJ1006" s="14"/>
      <c r="IRK1006" s="14"/>
      <c r="IRL1006" s="14"/>
      <c r="IRM1006" s="14"/>
      <c r="IRN1006" s="14"/>
      <c r="IRO1006" s="14"/>
      <c r="IRP1006" s="14"/>
      <c r="IRQ1006" s="14"/>
      <c r="IRR1006" s="14"/>
      <c r="IRS1006" s="14"/>
      <c r="IRT1006" s="14"/>
      <c r="IRU1006" s="14"/>
      <c r="IRV1006" s="14"/>
      <c r="IRW1006" s="14"/>
      <c r="IRX1006" s="14"/>
      <c r="IRY1006" s="14"/>
      <c r="IRZ1006" s="14"/>
      <c r="ISA1006" s="14"/>
      <c r="ISB1006" s="14"/>
      <c r="ISC1006" s="14"/>
      <c r="ISD1006" s="14"/>
      <c r="ISE1006" s="14"/>
      <c r="ISF1006" s="14"/>
      <c r="ISG1006" s="14"/>
      <c r="ISH1006" s="14"/>
      <c r="ISI1006" s="14"/>
      <c r="ISJ1006" s="14"/>
      <c r="ISK1006" s="14"/>
      <c r="ISL1006" s="14"/>
      <c r="ISM1006" s="14"/>
      <c r="ISN1006" s="14"/>
      <c r="ISO1006" s="14"/>
      <c r="ISP1006" s="14"/>
      <c r="ISQ1006" s="14"/>
      <c r="ISR1006" s="14"/>
      <c r="ISS1006" s="14"/>
      <c r="IST1006" s="14"/>
      <c r="ISU1006" s="14"/>
      <c r="ISV1006" s="14"/>
      <c r="ISW1006" s="14"/>
      <c r="ISX1006" s="14"/>
      <c r="ISY1006" s="14"/>
      <c r="ISZ1006" s="14"/>
      <c r="ITA1006" s="14"/>
      <c r="ITB1006" s="14"/>
      <c r="ITC1006" s="14"/>
      <c r="ITD1006" s="14"/>
      <c r="ITE1006" s="14"/>
      <c r="ITF1006" s="14"/>
      <c r="ITG1006" s="14"/>
      <c r="ITH1006" s="14"/>
      <c r="ITI1006" s="14"/>
      <c r="ITJ1006" s="14"/>
      <c r="ITK1006" s="14"/>
      <c r="ITL1006" s="14"/>
      <c r="ITM1006" s="14"/>
      <c r="ITN1006" s="14"/>
      <c r="ITO1006" s="14"/>
      <c r="ITP1006" s="14"/>
      <c r="ITQ1006" s="14"/>
      <c r="ITR1006" s="14"/>
      <c r="ITS1006" s="14"/>
      <c r="ITT1006" s="14"/>
      <c r="ITU1006" s="14"/>
      <c r="ITV1006" s="14"/>
      <c r="ITW1006" s="14"/>
      <c r="ITX1006" s="14"/>
      <c r="ITY1006" s="14"/>
      <c r="ITZ1006" s="14"/>
      <c r="IUA1006" s="14"/>
      <c r="IUB1006" s="14"/>
      <c r="IUC1006" s="14"/>
      <c r="IUD1006" s="14"/>
      <c r="IUE1006" s="14"/>
      <c r="IUF1006" s="14"/>
      <c r="IUG1006" s="14"/>
      <c r="IUH1006" s="14"/>
      <c r="IUI1006" s="14"/>
      <c r="IUJ1006" s="14"/>
      <c r="IUK1006" s="14"/>
      <c r="IUL1006" s="14"/>
      <c r="IUM1006" s="14"/>
      <c r="IUN1006" s="14"/>
      <c r="IUO1006" s="14"/>
      <c r="IUP1006" s="14"/>
      <c r="IUQ1006" s="14"/>
      <c r="IUR1006" s="14"/>
      <c r="IUS1006" s="14"/>
      <c r="IUT1006" s="14"/>
      <c r="IUU1006" s="14"/>
      <c r="IUV1006" s="14"/>
      <c r="IUW1006" s="14"/>
      <c r="IUX1006" s="14"/>
      <c r="IUY1006" s="14"/>
      <c r="IUZ1006" s="14"/>
      <c r="IVA1006" s="14"/>
      <c r="IVB1006" s="14"/>
      <c r="IVC1006" s="14"/>
      <c r="IVD1006" s="14"/>
      <c r="IVE1006" s="14"/>
      <c r="IVF1006" s="14"/>
      <c r="IVG1006" s="14"/>
      <c r="IVH1006" s="14"/>
      <c r="IVI1006" s="14"/>
      <c r="IVJ1006" s="14"/>
      <c r="IVK1006" s="14"/>
      <c r="IVL1006" s="14"/>
      <c r="IVM1006" s="14"/>
      <c r="IVN1006" s="14"/>
      <c r="IVO1006" s="14"/>
      <c r="IVP1006" s="14"/>
      <c r="IVQ1006" s="14"/>
      <c r="IVR1006" s="14"/>
      <c r="IVS1006" s="14"/>
      <c r="IVT1006" s="14"/>
      <c r="IVU1006" s="14"/>
      <c r="IVV1006" s="14"/>
      <c r="IVW1006" s="14"/>
      <c r="IVX1006" s="14"/>
      <c r="IVY1006" s="14"/>
      <c r="IVZ1006" s="14"/>
      <c r="IWA1006" s="14"/>
      <c r="IWB1006" s="14"/>
      <c r="IWC1006" s="14"/>
      <c r="IWD1006" s="14"/>
      <c r="IWE1006" s="14"/>
      <c r="IWF1006" s="14"/>
      <c r="IWG1006" s="14"/>
      <c r="IWH1006" s="14"/>
      <c r="IWI1006" s="14"/>
      <c r="IWJ1006" s="14"/>
      <c r="IWK1006" s="14"/>
      <c r="IWL1006" s="14"/>
      <c r="IWM1006" s="14"/>
      <c r="IWN1006" s="14"/>
      <c r="IWO1006" s="14"/>
      <c r="IWP1006" s="14"/>
      <c r="IWQ1006" s="14"/>
      <c r="IWR1006" s="14"/>
      <c r="IWS1006" s="14"/>
      <c r="IWT1006" s="14"/>
      <c r="IWU1006" s="14"/>
      <c r="IWV1006" s="14"/>
      <c r="IWW1006" s="14"/>
      <c r="IWX1006" s="14"/>
      <c r="IWY1006" s="14"/>
      <c r="IWZ1006" s="14"/>
      <c r="IXA1006" s="14"/>
      <c r="IXB1006" s="14"/>
      <c r="IXC1006" s="14"/>
      <c r="IXD1006" s="14"/>
      <c r="IXE1006" s="14"/>
      <c r="IXF1006" s="14"/>
      <c r="IXG1006" s="14"/>
      <c r="IXH1006" s="14"/>
      <c r="IXI1006" s="14"/>
      <c r="IXJ1006" s="14"/>
      <c r="IXK1006" s="14"/>
      <c r="IXL1006" s="14"/>
      <c r="IXM1006" s="14"/>
      <c r="IXN1006" s="14"/>
      <c r="IXO1006" s="14"/>
      <c r="IXP1006" s="14"/>
      <c r="IXQ1006" s="14"/>
      <c r="IXR1006" s="14"/>
      <c r="IXS1006" s="14"/>
      <c r="IXT1006" s="14"/>
      <c r="IXU1006" s="14"/>
      <c r="IXV1006" s="14"/>
      <c r="IXW1006" s="14"/>
      <c r="IXX1006" s="14"/>
      <c r="IXY1006" s="14"/>
      <c r="IXZ1006" s="14"/>
      <c r="IYA1006" s="14"/>
      <c r="IYB1006" s="14"/>
      <c r="IYC1006" s="14"/>
      <c r="IYD1006" s="14"/>
      <c r="IYE1006" s="14"/>
      <c r="IYF1006" s="14"/>
      <c r="IYG1006" s="14"/>
      <c r="IYH1006" s="14"/>
      <c r="IYI1006" s="14"/>
      <c r="IYJ1006" s="14"/>
      <c r="IYK1006" s="14"/>
      <c r="IYL1006" s="14"/>
      <c r="IYM1006" s="14"/>
      <c r="IYN1006" s="14"/>
      <c r="IYO1006" s="14"/>
      <c r="IYP1006" s="14"/>
      <c r="IYQ1006" s="14"/>
      <c r="IYR1006" s="14"/>
      <c r="IYS1006" s="14"/>
      <c r="IYT1006" s="14"/>
      <c r="IYU1006" s="14"/>
      <c r="IYV1006" s="14"/>
      <c r="IYW1006" s="14"/>
      <c r="IYX1006" s="14"/>
      <c r="IYY1006" s="14"/>
      <c r="IYZ1006" s="14"/>
      <c r="IZA1006" s="14"/>
      <c r="IZB1006" s="14"/>
      <c r="IZC1006" s="14"/>
      <c r="IZD1006" s="14"/>
      <c r="IZE1006" s="14"/>
      <c r="IZF1006" s="14"/>
      <c r="IZG1006" s="14"/>
      <c r="IZH1006" s="14"/>
      <c r="IZI1006" s="14"/>
      <c r="IZJ1006" s="14"/>
      <c r="IZK1006" s="14"/>
      <c r="IZL1006" s="14"/>
      <c r="IZM1006" s="14"/>
      <c r="IZN1006" s="14"/>
      <c r="IZO1006" s="14"/>
      <c r="IZP1006" s="14"/>
      <c r="IZQ1006" s="14"/>
      <c r="IZR1006" s="14"/>
      <c r="IZS1006" s="14"/>
      <c r="IZT1006" s="14"/>
      <c r="IZU1006" s="14"/>
      <c r="IZV1006" s="14"/>
      <c r="IZW1006" s="14"/>
      <c r="IZX1006" s="14"/>
      <c r="IZY1006" s="14"/>
      <c r="IZZ1006" s="14"/>
      <c r="JAA1006" s="14"/>
      <c r="JAB1006" s="14"/>
      <c r="JAC1006" s="14"/>
      <c r="JAD1006" s="14"/>
      <c r="JAE1006" s="14"/>
      <c r="JAF1006" s="14"/>
      <c r="JAG1006" s="14"/>
      <c r="JAH1006" s="14"/>
      <c r="JAI1006" s="14"/>
      <c r="JAJ1006" s="14"/>
      <c r="JAK1006" s="14"/>
      <c r="JAL1006" s="14"/>
      <c r="JAM1006" s="14"/>
      <c r="JAN1006" s="14"/>
      <c r="JAO1006" s="14"/>
      <c r="JAP1006" s="14"/>
      <c r="JAQ1006" s="14"/>
      <c r="JAR1006" s="14"/>
      <c r="JAS1006" s="14"/>
      <c r="JAT1006" s="14"/>
      <c r="JAU1006" s="14"/>
      <c r="JAV1006" s="14"/>
      <c r="JAW1006" s="14"/>
      <c r="JAX1006" s="14"/>
      <c r="JAY1006" s="14"/>
      <c r="JAZ1006" s="14"/>
      <c r="JBA1006" s="14"/>
      <c r="JBB1006" s="14"/>
      <c r="JBC1006" s="14"/>
      <c r="JBD1006" s="14"/>
      <c r="JBE1006" s="14"/>
      <c r="JBF1006" s="14"/>
      <c r="JBG1006" s="14"/>
      <c r="JBH1006" s="14"/>
      <c r="JBI1006" s="14"/>
      <c r="JBJ1006" s="14"/>
      <c r="JBK1006" s="14"/>
      <c r="JBL1006" s="14"/>
      <c r="JBM1006" s="14"/>
      <c r="JBN1006" s="14"/>
      <c r="JBO1006" s="14"/>
      <c r="JBP1006" s="14"/>
      <c r="JBQ1006" s="14"/>
      <c r="JBR1006" s="14"/>
      <c r="JBS1006" s="14"/>
      <c r="JBT1006" s="14"/>
      <c r="JBU1006" s="14"/>
      <c r="JBV1006" s="14"/>
      <c r="JBW1006" s="14"/>
      <c r="JBX1006" s="14"/>
      <c r="JBY1006" s="14"/>
      <c r="JBZ1006" s="14"/>
      <c r="JCA1006" s="14"/>
      <c r="JCB1006" s="14"/>
      <c r="JCC1006" s="14"/>
      <c r="JCD1006" s="14"/>
      <c r="JCE1006" s="14"/>
      <c r="JCF1006" s="14"/>
      <c r="JCG1006" s="14"/>
      <c r="JCH1006" s="14"/>
      <c r="JCI1006" s="14"/>
      <c r="JCJ1006" s="14"/>
      <c r="JCK1006" s="14"/>
      <c r="JCL1006" s="14"/>
      <c r="JCM1006" s="14"/>
      <c r="JCN1006" s="14"/>
      <c r="JCO1006" s="14"/>
      <c r="JCP1006" s="14"/>
      <c r="JCQ1006" s="14"/>
      <c r="JCR1006" s="14"/>
      <c r="JCS1006" s="14"/>
      <c r="JCT1006" s="14"/>
      <c r="JCU1006" s="14"/>
      <c r="JCV1006" s="14"/>
      <c r="JCW1006" s="14"/>
      <c r="JCX1006" s="14"/>
      <c r="JCY1006" s="14"/>
      <c r="JCZ1006" s="14"/>
      <c r="JDA1006" s="14"/>
      <c r="JDB1006" s="14"/>
      <c r="JDC1006" s="14"/>
      <c r="JDD1006" s="14"/>
      <c r="JDE1006" s="14"/>
      <c r="JDF1006" s="14"/>
      <c r="JDG1006" s="14"/>
      <c r="JDH1006" s="14"/>
      <c r="JDI1006" s="14"/>
      <c r="JDJ1006" s="14"/>
      <c r="JDK1006" s="14"/>
      <c r="JDL1006" s="14"/>
      <c r="JDM1006" s="14"/>
      <c r="JDN1006" s="14"/>
      <c r="JDO1006" s="14"/>
      <c r="JDP1006" s="14"/>
      <c r="JDQ1006" s="14"/>
      <c r="JDR1006" s="14"/>
      <c r="JDS1006" s="14"/>
      <c r="JDT1006" s="14"/>
      <c r="JDU1006" s="14"/>
      <c r="JDV1006" s="14"/>
      <c r="JDW1006" s="14"/>
      <c r="JDX1006" s="14"/>
      <c r="JDY1006" s="14"/>
      <c r="JDZ1006" s="14"/>
      <c r="JEA1006" s="14"/>
      <c r="JEB1006" s="14"/>
      <c r="JEC1006" s="14"/>
      <c r="JED1006" s="14"/>
      <c r="JEE1006" s="14"/>
      <c r="JEF1006" s="14"/>
      <c r="JEG1006" s="14"/>
      <c r="JEH1006" s="14"/>
      <c r="JEI1006" s="14"/>
      <c r="JEJ1006" s="14"/>
      <c r="JEK1006" s="14"/>
      <c r="JEL1006" s="14"/>
      <c r="JEM1006" s="14"/>
      <c r="JEN1006" s="14"/>
      <c r="JEO1006" s="14"/>
      <c r="JEP1006" s="14"/>
      <c r="JEQ1006" s="14"/>
      <c r="JER1006" s="14"/>
      <c r="JES1006" s="14"/>
      <c r="JET1006" s="14"/>
      <c r="JEU1006" s="14"/>
      <c r="JEV1006" s="14"/>
      <c r="JEW1006" s="14"/>
      <c r="JEX1006" s="14"/>
      <c r="JEY1006" s="14"/>
      <c r="JEZ1006" s="14"/>
      <c r="JFA1006" s="14"/>
      <c r="JFB1006" s="14"/>
      <c r="JFC1006" s="14"/>
      <c r="JFD1006" s="14"/>
      <c r="JFE1006" s="14"/>
      <c r="JFF1006" s="14"/>
      <c r="JFG1006" s="14"/>
      <c r="JFH1006" s="14"/>
      <c r="JFI1006" s="14"/>
      <c r="JFJ1006" s="14"/>
      <c r="JFK1006" s="14"/>
      <c r="JFL1006" s="14"/>
      <c r="JFM1006" s="14"/>
      <c r="JFN1006" s="14"/>
      <c r="JFO1006" s="14"/>
      <c r="JFP1006" s="14"/>
      <c r="JFQ1006" s="14"/>
      <c r="JFR1006" s="14"/>
      <c r="JFS1006" s="14"/>
      <c r="JFT1006" s="14"/>
      <c r="JFU1006" s="14"/>
      <c r="JFV1006" s="14"/>
      <c r="JFW1006" s="14"/>
      <c r="JFX1006" s="14"/>
      <c r="JFY1006" s="14"/>
      <c r="JFZ1006" s="14"/>
      <c r="JGA1006" s="14"/>
      <c r="JGB1006" s="14"/>
      <c r="JGC1006" s="14"/>
      <c r="JGD1006" s="14"/>
      <c r="JGE1006" s="14"/>
      <c r="JGF1006" s="14"/>
      <c r="JGG1006" s="14"/>
      <c r="JGH1006" s="14"/>
      <c r="JGI1006" s="14"/>
      <c r="JGJ1006" s="14"/>
      <c r="JGK1006" s="14"/>
      <c r="JGL1006" s="14"/>
      <c r="JGM1006" s="14"/>
      <c r="JGN1006" s="14"/>
      <c r="JGO1006" s="14"/>
      <c r="JGP1006" s="14"/>
      <c r="JGQ1006" s="14"/>
      <c r="JGR1006" s="14"/>
      <c r="JGS1006" s="14"/>
      <c r="JGT1006" s="14"/>
      <c r="JGU1006" s="14"/>
      <c r="JGV1006" s="14"/>
      <c r="JGW1006" s="14"/>
      <c r="JGX1006" s="14"/>
      <c r="JGY1006" s="14"/>
      <c r="JGZ1006" s="14"/>
      <c r="JHA1006" s="14"/>
      <c r="JHB1006" s="14"/>
      <c r="JHC1006" s="14"/>
      <c r="JHD1006" s="14"/>
      <c r="JHE1006" s="14"/>
      <c r="JHF1006" s="14"/>
      <c r="JHG1006" s="14"/>
      <c r="JHH1006" s="14"/>
      <c r="JHI1006" s="14"/>
      <c r="JHJ1006" s="14"/>
      <c r="JHK1006" s="14"/>
      <c r="JHL1006" s="14"/>
      <c r="JHM1006" s="14"/>
      <c r="JHN1006" s="14"/>
      <c r="JHO1006" s="14"/>
      <c r="JHP1006" s="14"/>
      <c r="JHQ1006" s="14"/>
      <c r="JHR1006" s="14"/>
      <c r="JHS1006" s="14"/>
      <c r="JHT1006" s="14"/>
      <c r="JHU1006" s="14"/>
      <c r="JHV1006" s="14"/>
      <c r="JHW1006" s="14"/>
      <c r="JHX1006" s="14"/>
      <c r="JHY1006" s="14"/>
      <c r="JHZ1006" s="14"/>
      <c r="JIA1006" s="14"/>
      <c r="JIB1006" s="14"/>
      <c r="JIC1006" s="14"/>
      <c r="JID1006" s="14"/>
      <c r="JIE1006" s="14"/>
      <c r="JIF1006" s="14"/>
      <c r="JIG1006" s="14"/>
      <c r="JIH1006" s="14"/>
      <c r="JII1006" s="14"/>
      <c r="JIJ1006" s="14"/>
      <c r="JIK1006" s="14"/>
      <c r="JIL1006" s="14"/>
      <c r="JIM1006" s="14"/>
      <c r="JIN1006" s="14"/>
      <c r="JIO1006" s="14"/>
      <c r="JIP1006" s="14"/>
      <c r="JIQ1006" s="14"/>
      <c r="JIR1006" s="14"/>
      <c r="JIS1006" s="14"/>
      <c r="JIT1006" s="14"/>
      <c r="JIU1006" s="14"/>
      <c r="JIV1006" s="14"/>
      <c r="JIW1006" s="14"/>
      <c r="JIX1006" s="14"/>
      <c r="JIY1006" s="14"/>
      <c r="JIZ1006" s="14"/>
      <c r="JJA1006" s="14"/>
      <c r="JJB1006" s="14"/>
      <c r="JJC1006" s="14"/>
      <c r="JJD1006" s="14"/>
      <c r="JJE1006" s="14"/>
      <c r="JJF1006" s="14"/>
      <c r="JJG1006" s="14"/>
      <c r="JJH1006" s="14"/>
      <c r="JJI1006" s="14"/>
      <c r="JJJ1006" s="14"/>
      <c r="JJK1006" s="14"/>
      <c r="JJL1006" s="14"/>
      <c r="JJM1006" s="14"/>
      <c r="JJN1006" s="14"/>
      <c r="JJO1006" s="14"/>
      <c r="JJP1006" s="14"/>
      <c r="JJQ1006" s="14"/>
      <c r="JJR1006" s="14"/>
      <c r="JJS1006" s="14"/>
      <c r="JJT1006" s="14"/>
      <c r="JJU1006" s="14"/>
      <c r="JJV1006" s="14"/>
      <c r="JJW1006" s="14"/>
      <c r="JJX1006" s="14"/>
      <c r="JJY1006" s="14"/>
      <c r="JJZ1006" s="14"/>
      <c r="JKA1006" s="14"/>
      <c r="JKB1006" s="14"/>
      <c r="JKC1006" s="14"/>
      <c r="JKD1006" s="14"/>
      <c r="JKE1006" s="14"/>
      <c r="JKF1006" s="14"/>
      <c r="JKG1006" s="14"/>
      <c r="JKH1006" s="14"/>
      <c r="JKI1006" s="14"/>
      <c r="JKJ1006" s="14"/>
      <c r="JKK1006" s="14"/>
      <c r="JKL1006" s="14"/>
      <c r="JKM1006" s="14"/>
      <c r="JKN1006" s="14"/>
      <c r="JKO1006" s="14"/>
      <c r="JKP1006" s="14"/>
      <c r="JKQ1006" s="14"/>
      <c r="JKR1006" s="14"/>
      <c r="JKS1006" s="14"/>
      <c r="JKT1006" s="14"/>
      <c r="JKU1006" s="14"/>
      <c r="JKV1006" s="14"/>
      <c r="JKW1006" s="14"/>
      <c r="JKX1006" s="14"/>
      <c r="JKY1006" s="14"/>
      <c r="JKZ1006" s="14"/>
      <c r="JLA1006" s="14"/>
      <c r="JLB1006" s="14"/>
      <c r="JLC1006" s="14"/>
      <c r="JLD1006" s="14"/>
      <c r="JLE1006" s="14"/>
      <c r="JLF1006" s="14"/>
      <c r="JLG1006" s="14"/>
      <c r="JLH1006" s="14"/>
      <c r="JLI1006" s="14"/>
      <c r="JLJ1006" s="14"/>
      <c r="JLK1006" s="14"/>
      <c r="JLL1006" s="14"/>
      <c r="JLM1006" s="14"/>
      <c r="JLN1006" s="14"/>
      <c r="JLO1006" s="14"/>
      <c r="JLP1006" s="14"/>
      <c r="JLQ1006" s="14"/>
      <c r="JLR1006" s="14"/>
      <c r="JLS1006" s="14"/>
      <c r="JLT1006" s="14"/>
      <c r="JLU1006" s="14"/>
      <c r="JLV1006" s="14"/>
      <c r="JLW1006" s="14"/>
      <c r="JLX1006" s="14"/>
      <c r="JLY1006" s="14"/>
      <c r="JLZ1006" s="14"/>
      <c r="JMA1006" s="14"/>
      <c r="JMB1006" s="14"/>
      <c r="JMC1006" s="14"/>
      <c r="JMD1006" s="14"/>
      <c r="JME1006" s="14"/>
      <c r="JMF1006" s="14"/>
      <c r="JMG1006" s="14"/>
      <c r="JMH1006" s="14"/>
      <c r="JMI1006" s="14"/>
      <c r="JMJ1006" s="14"/>
      <c r="JMK1006" s="14"/>
      <c r="JML1006" s="14"/>
      <c r="JMM1006" s="14"/>
      <c r="JMN1006" s="14"/>
      <c r="JMO1006" s="14"/>
      <c r="JMP1006" s="14"/>
      <c r="JMQ1006" s="14"/>
      <c r="JMR1006" s="14"/>
      <c r="JMS1006" s="14"/>
      <c r="JMT1006" s="14"/>
      <c r="JMU1006" s="14"/>
      <c r="JMV1006" s="14"/>
      <c r="JMW1006" s="14"/>
      <c r="JMX1006" s="14"/>
      <c r="JMY1006" s="14"/>
      <c r="JMZ1006" s="14"/>
      <c r="JNA1006" s="14"/>
      <c r="JNB1006" s="14"/>
      <c r="JNC1006" s="14"/>
      <c r="JND1006" s="14"/>
      <c r="JNE1006" s="14"/>
      <c r="JNF1006" s="14"/>
      <c r="JNG1006" s="14"/>
      <c r="JNH1006" s="14"/>
      <c r="JNI1006" s="14"/>
      <c r="JNJ1006" s="14"/>
      <c r="JNK1006" s="14"/>
      <c r="JNL1006" s="14"/>
      <c r="JNM1006" s="14"/>
      <c r="JNN1006" s="14"/>
      <c r="JNO1006" s="14"/>
      <c r="JNP1006" s="14"/>
      <c r="JNQ1006" s="14"/>
      <c r="JNR1006" s="14"/>
      <c r="JNS1006" s="14"/>
      <c r="JNT1006" s="14"/>
      <c r="JNU1006" s="14"/>
      <c r="JNV1006" s="14"/>
      <c r="JNW1006" s="14"/>
      <c r="JNX1006" s="14"/>
      <c r="JNY1006" s="14"/>
      <c r="JNZ1006" s="14"/>
      <c r="JOA1006" s="14"/>
      <c r="JOB1006" s="14"/>
      <c r="JOC1006" s="14"/>
      <c r="JOD1006" s="14"/>
      <c r="JOE1006" s="14"/>
      <c r="JOF1006" s="14"/>
      <c r="JOG1006" s="14"/>
      <c r="JOH1006" s="14"/>
      <c r="JOI1006" s="14"/>
      <c r="JOJ1006" s="14"/>
      <c r="JOK1006" s="14"/>
      <c r="JOL1006" s="14"/>
      <c r="JOM1006" s="14"/>
      <c r="JON1006" s="14"/>
      <c r="JOO1006" s="14"/>
      <c r="JOP1006" s="14"/>
      <c r="JOQ1006" s="14"/>
      <c r="JOR1006" s="14"/>
      <c r="JOS1006" s="14"/>
      <c r="JOT1006" s="14"/>
      <c r="JOU1006" s="14"/>
      <c r="JOV1006" s="14"/>
      <c r="JOW1006" s="14"/>
      <c r="JOX1006" s="14"/>
      <c r="JOY1006" s="14"/>
      <c r="JOZ1006" s="14"/>
      <c r="JPA1006" s="14"/>
      <c r="JPB1006" s="14"/>
      <c r="JPC1006" s="14"/>
      <c r="JPD1006" s="14"/>
      <c r="JPE1006" s="14"/>
      <c r="JPF1006" s="14"/>
      <c r="JPG1006" s="14"/>
      <c r="JPH1006" s="14"/>
      <c r="JPI1006" s="14"/>
      <c r="JPJ1006" s="14"/>
      <c r="JPK1006" s="14"/>
      <c r="JPL1006" s="14"/>
      <c r="JPM1006" s="14"/>
      <c r="JPN1006" s="14"/>
      <c r="JPO1006" s="14"/>
      <c r="JPP1006" s="14"/>
      <c r="JPQ1006" s="14"/>
      <c r="JPR1006" s="14"/>
      <c r="JPS1006" s="14"/>
      <c r="JPT1006" s="14"/>
      <c r="JPU1006" s="14"/>
      <c r="JPV1006" s="14"/>
      <c r="JPW1006" s="14"/>
      <c r="JPX1006" s="14"/>
      <c r="JPY1006" s="14"/>
      <c r="JPZ1006" s="14"/>
      <c r="JQA1006" s="14"/>
      <c r="JQB1006" s="14"/>
      <c r="JQC1006" s="14"/>
      <c r="JQD1006" s="14"/>
      <c r="JQE1006" s="14"/>
      <c r="JQF1006" s="14"/>
      <c r="JQG1006" s="14"/>
      <c r="JQH1006" s="14"/>
      <c r="JQI1006" s="14"/>
      <c r="JQJ1006" s="14"/>
      <c r="JQK1006" s="14"/>
      <c r="JQL1006" s="14"/>
      <c r="JQM1006" s="14"/>
      <c r="JQN1006" s="14"/>
      <c r="JQO1006" s="14"/>
      <c r="JQP1006" s="14"/>
      <c r="JQQ1006" s="14"/>
      <c r="JQR1006" s="14"/>
      <c r="JQS1006" s="14"/>
      <c r="JQT1006" s="14"/>
      <c r="JQU1006" s="14"/>
      <c r="JQV1006" s="14"/>
      <c r="JQW1006" s="14"/>
      <c r="JQX1006" s="14"/>
      <c r="JQY1006" s="14"/>
      <c r="JQZ1006" s="14"/>
      <c r="JRA1006" s="14"/>
      <c r="JRB1006" s="14"/>
      <c r="JRC1006" s="14"/>
      <c r="JRD1006" s="14"/>
      <c r="JRE1006" s="14"/>
      <c r="JRF1006" s="14"/>
      <c r="JRG1006" s="14"/>
      <c r="JRH1006" s="14"/>
      <c r="JRI1006" s="14"/>
      <c r="JRJ1006" s="14"/>
      <c r="JRK1006" s="14"/>
      <c r="JRL1006" s="14"/>
      <c r="JRM1006" s="14"/>
      <c r="JRN1006" s="14"/>
      <c r="JRO1006" s="14"/>
      <c r="JRP1006" s="14"/>
      <c r="JRQ1006" s="14"/>
      <c r="JRR1006" s="14"/>
      <c r="JRS1006" s="14"/>
      <c r="JRT1006" s="14"/>
      <c r="JRU1006" s="14"/>
      <c r="JRV1006" s="14"/>
      <c r="JRW1006" s="14"/>
      <c r="JRX1006" s="14"/>
      <c r="JRY1006" s="14"/>
      <c r="JRZ1006" s="14"/>
      <c r="JSA1006" s="14"/>
      <c r="JSB1006" s="14"/>
      <c r="JSC1006" s="14"/>
      <c r="JSD1006" s="14"/>
      <c r="JSE1006" s="14"/>
      <c r="JSF1006" s="14"/>
      <c r="JSG1006" s="14"/>
      <c r="JSH1006" s="14"/>
      <c r="JSI1006" s="14"/>
      <c r="JSJ1006" s="14"/>
      <c r="JSK1006" s="14"/>
      <c r="JSL1006" s="14"/>
      <c r="JSM1006" s="14"/>
      <c r="JSN1006" s="14"/>
      <c r="JSO1006" s="14"/>
      <c r="JSP1006" s="14"/>
      <c r="JSQ1006" s="14"/>
      <c r="JSR1006" s="14"/>
      <c r="JSS1006" s="14"/>
      <c r="JST1006" s="14"/>
      <c r="JSU1006" s="14"/>
      <c r="JSV1006" s="14"/>
      <c r="JSW1006" s="14"/>
      <c r="JSX1006" s="14"/>
      <c r="JSY1006" s="14"/>
      <c r="JSZ1006" s="14"/>
      <c r="JTA1006" s="14"/>
      <c r="JTB1006" s="14"/>
      <c r="JTC1006" s="14"/>
      <c r="JTD1006" s="14"/>
      <c r="JTE1006" s="14"/>
      <c r="JTF1006" s="14"/>
      <c r="JTG1006" s="14"/>
      <c r="JTH1006" s="14"/>
      <c r="JTI1006" s="14"/>
      <c r="JTJ1006" s="14"/>
      <c r="JTK1006" s="14"/>
      <c r="JTL1006" s="14"/>
      <c r="JTM1006" s="14"/>
      <c r="JTN1006" s="14"/>
      <c r="JTO1006" s="14"/>
      <c r="JTP1006" s="14"/>
      <c r="JTQ1006" s="14"/>
      <c r="JTR1006" s="14"/>
      <c r="JTS1006" s="14"/>
      <c r="JTT1006" s="14"/>
      <c r="JTU1006" s="14"/>
      <c r="JTV1006" s="14"/>
      <c r="JTW1006" s="14"/>
      <c r="JTX1006" s="14"/>
      <c r="JTY1006" s="14"/>
      <c r="JTZ1006" s="14"/>
      <c r="JUA1006" s="14"/>
      <c r="JUB1006" s="14"/>
      <c r="JUC1006" s="14"/>
      <c r="JUD1006" s="14"/>
      <c r="JUE1006" s="14"/>
      <c r="JUF1006" s="14"/>
      <c r="JUG1006" s="14"/>
      <c r="JUH1006" s="14"/>
      <c r="JUI1006" s="14"/>
      <c r="JUJ1006" s="14"/>
      <c r="JUK1006" s="14"/>
      <c r="JUL1006" s="14"/>
      <c r="JUM1006" s="14"/>
      <c r="JUN1006" s="14"/>
      <c r="JUO1006" s="14"/>
      <c r="JUP1006" s="14"/>
      <c r="JUQ1006" s="14"/>
      <c r="JUR1006" s="14"/>
      <c r="JUS1006" s="14"/>
      <c r="JUT1006" s="14"/>
      <c r="JUU1006" s="14"/>
      <c r="JUV1006" s="14"/>
      <c r="JUW1006" s="14"/>
      <c r="JUX1006" s="14"/>
      <c r="JUY1006" s="14"/>
      <c r="JUZ1006" s="14"/>
      <c r="JVA1006" s="14"/>
      <c r="JVB1006" s="14"/>
      <c r="JVC1006" s="14"/>
      <c r="JVD1006" s="14"/>
      <c r="JVE1006" s="14"/>
      <c r="JVF1006" s="14"/>
      <c r="JVG1006" s="14"/>
      <c r="JVH1006" s="14"/>
      <c r="JVI1006" s="14"/>
      <c r="JVJ1006" s="14"/>
      <c r="JVK1006" s="14"/>
      <c r="JVL1006" s="14"/>
      <c r="JVM1006" s="14"/>
      <c r="JVN1006" s="14"/>
      <c r="JVO1006" s="14"/>
      <c r="JVP1006" s="14"/>
      <c r="JVQ1006" s="14"/>
      <c r="JVR1006" s="14"/>
      <c r="JVS1006" s="14"/>
      <c r="JVT1006" s="14"/>
      <c r="JVU1006" s="14"/>
      <c r="JVV1006" s="14"/>
      <c r="JVW1006" s="14"/>
      <c r="JVX1006" s="14"/>
      <c r="JVY1006" s="14"/>
      <c r="JVZ1006" s="14"/>
      <c r="JWA1006" s="14"/>
      <c r="JWB1006" s="14"/>
      <c r="JWC1006" s="14"/>
      <c r="JWD1006" s="14"/>
      <c r="JWE1006" s="14"/>
      <c r="JWF1006" s="14"/>
      <c r="JWG1006" s="14"/>
      <c r="JWH1006" s="14"/>
      <c r="JWI1006" s="14"/>
      <c r="JWJ1006" s="14"/>
      <c r="JWK1006" s="14"/>
      <c r="JWL1006" s="14"/>
      <c r="JWM1006" s="14"/>
      <c r="JWN1006" s="14"/>
      <c r="JWO1006" s="14"/>
      <c r="JWP1006" s="14"/>
      <c r="JWQ1006" s="14"/>
      <c r="JWR1006" s="14"/>
      <c r="JWS1006" s="14"/>
      <c r="JWT1006" s="14"/>
      <c r="JWU1006" s="14"/>
      <c r="JWV1006" s="14"/>
      <c r="JWW1006" s="14"/>
      <c r="JWX1006" s="14"/>
      <c r="JWY1006" s="14"/>
      <c r="JWZ1006" s="14"/>
      <c r="JXA1006" s="14"/>
      <c r="JXB1006" s="14"/>
      <c r="JXC1006" s="14"/>
      <c r="JXD1006" s="14"/>
      <c r="JXE1006" s="14"/>
      <c r="JXF1006" s="14"/>
      <c r="JXG1006" s="14"/>
      <c r="JXH1006" s="14"/>
      <c r="JXI1006" s="14"/>
      <c r="JXJ1006" s="14"/>
      <c r="JXK1006" s="14"/>
      <c r="JXL1006" s="14"/>
      <c r="JXM1006" s="14"/>
      <c r="JXN1006" s="14"/>
      <c r="JXO1006" s="14"/>
      <c r="JXP1006" s="14"/>
      <c r="JXQ1006" s="14"/>
      <c r="JXR1006" s="14"/>
      <c r="JXS1006" s="14"/>
      <c r="JXT1006" s="14"/>
      <c r="JXU1006" s="14"/>
      <c r="JXV1006" s="14"/>
      <c r="JXW1006" s="14"/>
      <c r="JXX1006" s="14"/>
      <c r="JXY1006" s="14"/>
      <c r="JXZ1006" s="14"/>
      <c r="JYA1006" s="14"/>
      <c r="JYB1006" s="14"/>
      <c r="JYC1006" s="14"/>
      <c r="JYD1006" s="14"/>
      <c r="JYE1006" s="14"/>
      <c r="JYF1006" s="14"/>
      <c r="JYG1006" s="14"/>
      <c r="JYH1006" s="14"/>
      <c r="JYI1006" s="14"/>
      <c r="JYJ1006" s="14"/>
      <c r="JYK1006" s="14"/>
      <c r="JYL1006" s="14"/>
      <c r="JYM1006" s="14"/>
      <c r="JYN1006" s="14"/>
      <c r="JYO1006" s="14"/>
      <c r="JYP1006" s="14"/>
      <c r="JYQ1006" s="14"/>
      <c r="JYR1006" s="14"/>
      <c r="JYS1006" s="14"/>
      <c r="JYT1006" s="14"/>
      <c r="JYU1006" s="14"/>
      <c r="JYV1006" s="14"/>
      <c r="JYW1006" s="14"/>
      <c r="JYX1006" s="14"/>
      <c r="JYY1006" s="14"/>
      <c r="JYZ1006" s="14"/>
      <c r="JZA1006" s="14"/>
      <c r="JZB1006" s="14"/>
      <c r="JZC1006" s="14"/>
      <c r="JZD1006" s="14"/>
      <c r="JZE1006" s="14"/>
      <c r="JZF1006" s="14"/>
      <c r="JZG1006" s="14"/>
      <c r="JZH1006" s="14"/>
      <c r="JZI1006" s="14"/>
      <c r="JZJ1006" s="14"/>
      <c r="JZK1006" s="14"/>
      <c r="JZL1006" s="14"/>
      <c r="JZM1006" s="14"/>
      <c r="JZN1006" s="14"/>
      <c r="JZO1006" s="14"/>
      <c r="JZP1006" s="14"/>
      <c r="JZQ1006" s="14"/>
      <c r="JZR1006" s="14"/>
      <c r="JZS1006" s="14"/>
      <c r="JZT1006" s="14"/>
      <c r="JZU1006" s="14"/>
      <c r="JZV1006" s="14"/>
      <c r="JZW1006" s="14"/>
      <c r="JZX1006" s="14"/>
      <c r="JZY1006" s="14"/>
      <c r="JZZ1006" s="14"/>
      <c r="KAA1006" s="14"/>
      <c r="KAB1006" s="14"/>
      <c r="KAC1006" s="14"/>
      <c r="KAD1006" s="14"/>
      <c r="KAE1006" s="14"/>
      <c r="KAF1006" s="14"/>
      <c r="KAG1006" s="14"/>
      <c r="KAH1006" s="14"/>
      <c r="KAI1006" s="14"/>
      <c r="KAJ1006" s="14"/>
      <c r="KAK1006" s="14"/>
      <c r="KAL1006" s="14"/>
      <c r="KAM1006" s="14"/>
      <c r="KAN1006" s="14"/>
      <c r="KAO1006" s="14"/>
      <c r="KAP1006" s="14"/>
      <c r="KAQ1006" s="14"/>
      <c r="KAR1006" s="14"/>
      <c r="KAS1006" s="14"/>
      <c r="KAT1006" s="14"/>
      <c r="KAU1006" s="14"/>
      <c r="KAV1006" s="14"/>
      <c r="KAW1006" s="14"/>
      <c r="KAX1006" s="14"/>
      <c r="KAY1006" s="14"/>
      <c r="KAZ1006" s="14"/>
      <c r="KBA1006" s="14"/>
      <c r="KBB1006" s="14"/>
      <c r="KBC1006" s="14"/>
      <c r="KBD1006" s="14"/>
      <c r="KBE1006" s="14"/>
      <c r="KBF1006" s="14"/>
      <c r="KBG1006" s="14"/>
      <c r="KBH1006" s="14"/>
      <c r="KBI1006" s="14"/>
      <c r="KBJ1006" s="14"/>
      <c r="KBK1006" s="14"/>
      <c r="KBL1006" s="14"/>
      <c r="KBM1006" s="14"/>
      <c r="KBN1006" s="14"/>
      <c r="KBO1006" s="14"/>
      <c r="KBP1006" s="14"/>
      <c r="KBQ1006" s="14"/>
      <c r="KBR1006" s="14"/>
      <c r="KBS1006" s="14"/>
      <c r="KBT1006" s="14"/>
      <c r="KBU1006" s="14"/>
      <c r="KBV1006" s="14"/>
      <c r="KBW1006" s="14"/>
      <c r="KBX1006" s="14"/>
      <c r="KBY1006" s="14"/>
      <c r="KBZ1006" s="14"/>
      <c r="KCA1006" s="14"/>
      <c r="KCB1006" s="14"/>
      <c r="KCC1006" s="14"/>
      <c r="KCD1006" s="14"/>
      <c r="KCE1006" s="14"/>
      <c r="KCF1006" s="14"/>
      <c r="KCG1006" s="14"/>
      <c r="KCH1006" s="14"/>
      <c r="KCI1006" s="14"/>
      <c r="KCJ1006" s="14"/>
      <c r="KCK1006" s="14"/>
      <c r="KCL1006" s="14"/>
      <c r="KCM1006" s="14"/>
      <c r="KCN1006" s="14"/>
      <c r="KCO1006" s="14"/>
      <c r="KCP1006" s="14"/>
      <c r="KCQ1006" s="14"/>
      <c r="KCR1006" s="14"/>
      <c r="KCS1006" s="14"/>
      <c r="KCT1006" s="14"/>
      <c r="KCU1006" s="14"/>
      <c r="KCV1006" s="14"/>
      <c r="KCW1006" s="14"/>
      <c r="KCX1006" s="14"/>
      <c r="KCY1006" s="14"/>
      <c r="KCZ1006" s="14"/>
      <c r="KDA1006" s="14"/>
      <c r="KDB1006" s="14"/>
      <c r="KDC1006" s="14"/>
      <c r="KDD1006" s="14"/>
      <c r="KDE1006" s="14"/>
      <c r="KDF1006" s="14"/>
      <c r="KDG1006" s="14"/>
      <c r="KDH1006" s="14"/>
      <c r="KDI1006" s="14"/>
      <c r="KDJ1006" s="14"/>
      <c r="KDK1006" s="14"/>
      <c r="KDL1006" s="14"/>
      <c r="KDM1006" s="14"/>
      <c r="KDN1006" s="14"/>
      <c r="KDO1006" s="14"/>
      <c r="KDP1006" s="14"/>
      <c r="KDQ1006" s="14"/>
      <c r="KDR1006" s="14"/>
      <c r="KDS1006" s="14"/>
      <c r="KDT1006" s="14"/>
      <c r="KDU1006" s="14"/>
      <c r="KDV1006" s="14"/>
      <c r="KDW1006" s="14"/>
      <c r="KDX1006" s="14"/>
      <c r="KDY1006" s="14"/>
      <c r="KDZ1006" s="14"/>
      <c r="KEA1006" s="14"/>
      <c r="KEB1006" s="14"/>
      <c r="KEC1006" s="14"/>
      <c r="KED1006" s="14"/>
      <c r="KEE1006" s="14"/>
      <c r="KEF1006" s="14"/>
      <c r="KEG1006" s="14"/>
      <c r="KEH1006" s="14"/>
      <c r="KEI1006" s="14"/>
      <c r="KEJ1006" s="14"/>
      <c r="KEK1006" s="14"/>
      <c r="KEL1006" s="14"/>
      <c r="KEM1006" s="14"/>
      <c r="KEN1006" s="14"/>
      <c r="KEO1006" s="14"/>
      <c r="KEP1006" s="14"/>
      <c r="KEQ1006" s="14"/>
      <c r="KER1006" s="14"/>
      <c r="KES1006" s="14"/>
      <c r="KET1006" s="14"/>
      <c r="KEU1006" s="14"/>
      <c r="KEV1006" s="14"/>
      <c r="KEW1006" s="14"/>
      <c r="KEX1006" s="14"/>
      <c r="KEY1006" s="14"/>
      <c r="KEZ1006" s="14"/>
      <c r="KFA1006" s="14"/>
      <c r="KFB1006" s="14"/>
      <c r="KFC1006" s="14"/>
      <c r="KFD1006" s="14"/>
      <c r="KFE1006" s="14"/>
      <c r="KFF1006" s="14"/>
      <c r="KFG1006" s="14"/>
      <c r="KFH1006" s="14"/>
      <c r="KFI1006" s="14"/>
      <c r="KFJ1006" s="14"/>
      <c r="KFK1006" s="14"/>
      <c r="KFL1006" s="14"/>
      <c r="KFM1006" s="14"/>
      <c r="KFN1006" s="14"/>
      <c r="KFO1006" s="14"/>
      <c r="KFP1006" s="14"/>
      <c r="KFQ1006" s="14"/>
      <c r="KFR1006" s="14"/>
      <c r="KFS1006" s="14"/>
      <c r="KFT1006" s="14"/>
      <c r="KFU1006" s="14"/>
      <c r="KFV1006" s="14"/>
      <c r="KFW1006" s="14"/>
      <c r="KFX1006" s="14"/>
      <c r="KFY1006" s="14"/>
      <c r="KFZ1006" s="14"/>
      <c r="KGA1006" s="14"/>
      <c r="KGB1006" s="14"/>
      <c r="KGC1006" s="14"/>
      <c r="KGD1006" s="14"/>
      <c r="KGE1006" s="14"/>
      <c r="KGF1006" s="14"/>
      <c r="KGG1006" s="14"/>
      <c r="KGH1006" s="14"/>
      <c r="KGI1006" s="14"/>
      <c r="KGJ1006" s="14"/>
      <c r="KGK1006" s="14"/>
      <c r="KGL1006" s="14"/>
      <c r="KGM1006" s="14"/>
      <c r="KGN1006" s="14"/>
      <c r="KGO1006" s="14"/>
      <c r="KGP1006" s="14"/>
      <c r="KGQ1006" s="14"/>
      <c r="KGR1006" s="14"/>
      <c r="KGS1006" s="14"/>
      <c r="KGT1006" s="14"/>
      <c r="KGU1006" s="14"/>
      <c r="KGV1006" s="14"/>
      <c r="KGW1006" s="14"/>
      <c r="KGX1006" s="14"/>
      <c r="KGY1006" s="14"/>
      <c r="KGZ1006" s="14"/>
      <c r="KHA1006" s="14"/>
      <c r="KHB1006" s="14"/>
      <c r="KHC1006" s="14"/>
      <c r="KHD1006" s="14"/>
      <c r="KHE1006" s="14"/>
      <c r="KHF1006" s="14"/>
      <c r="KHG1006" s="14"/>
      <c r="KHH1006" s="14"/>
      <c r="KHI1006" s="14"/>
      <c r="KHJ1006" s="14"/>
      <c r="KHK1006" s="14"/>
      <c r="KHL1006" s="14"/>
      <c r="KHM1006" s="14"/>
      <c r="KHN1006" s="14"/>
      <c r="KHO1006" s="14"/>
      <c r="KHP1006" s="14"/>
      <c r="KHQ1006" s="14"/>
      <c r="KHR1006" s="14"/>
      <c r="KHS1006" s="14"/>
      <c r="KHT1006" s="14"/>
      <c r="KHU1006" s="14"/>
      <c r="KHV1006" s="14"/>
      <c r="KHW1006" s="14"/>
      <c r="KHX1006" s="14"/>
      <c r="KHY1006" s="14"/>
      <c r="KHZ1006" s="14"/>
      <c r="KIA1006" s="14"/>
      <c r="KIB1006" s="14"/>
      <c r="KIC1006" s="14"/>
      <c r="KID1006" s="14"/>
      <c r="KIE1006" s="14"/>
      <c r="KIF1006" s="14"/>
      <c r="KIG1006" s="14"/>
      <c r="KIH1006" s="14"/>
      <c r="KII1006" s="14"/>
      <c r="KIJ1006" s="14"/>
      <c r="KIK1006" s="14"/>
      <c r="KIL1006" s="14"/>
      <c r="KIM1006" s="14"/>
      <c r="KIN1006" s="14"/>
      <c r="KIO1006" s="14"/>
      <c r="KIP1006" s="14"/>
      <c r="KIQ1006" s="14"/>
      <c r="KIR1006" s="14"/>
      <c r="KIS1006" s="14"/>
      <c r="KIT1006" s="14"/>
      <c r="KIU1006" s="14"/>
      <c r="KIV1006" s="14"/>
      <c r="KIW1006" s="14"/>
      <c r="KIX1006" s="14"/>
      <c r="KIY1006" s="14"/>
      <c r="KIZ1006" s="14"/>
      <c r="KJA1006" s="14"/>
      <c r="KJB1006" s="14"/>
      <c r="KJC1006" s="14"/>
      <c r="KJD1006" s="14"/>
      <c r="KJE1006" s="14"/>
      <c r="KJF1006" s="14"/>
      <c r="KJG1006" s="14"/>
      <c r="KJH1006" s="14"/>
      <c r="KJI1006" s="14"/>
      <c r="KJJ1006" s="14"/>
      <c r="KJK1006" s="14"/>
      <c r="KJL1006" s="14"/>
      <c r="KJM1006" s="14"/>
      <c r="KJN1006" s="14"/>
      <c r="KJO1006" s="14"/>
      <c r="KJP1006" s="14"/>
      <c r="KJQ1006" s="14"/>
      <c r="KJR1006" s="14"/>
      <c r="KJS1006" s="14"/>
      <c r="KJT1006" s="14"/>
      <c r="KJU1006" s="14"/>
      <c r="KJV1006" s="14"/>
      <c r="KJW1006" s="14"/>
      <c r="KJX1006" s="14"/>
      <c r="KJY1006" s="14"/>
      <c r="KJZ1006" s="14"/>
      <c r="KKA1006" s="14"/>
      <c r="KKB1006" s="14"/>
      <c r="KKC1006" s="14"/>
      <c r="KKD1006" s="14"/>
      <c r="KKE1006" s="14"/>
      <c r="KKF1006" s="14"/>
      <c r="KKG1006" s="14"/>
      <c r="KKH1006" s="14"/>
      <c r="KKI1006" s="14"/>
      <c r="KKJ1006" s="14"/>
      <c r="KKK1006" s="14"/>
      <c r="KKL1006" s="14"/>
      <c r="KKM1006" s="14"/>
      <c r="KKN1006" s="14"/>
      <c r="KKO1006" s="14"/>
      <c r="KKP1006" s="14"/>
      <c r="KKQ1006" s="14"/>
      <c r="KKR1006" s="14"/>
      <c r="KKS1006" s="14"/>
      <c r="KKT1006" s="14"/>
      <c r="KKU1006" s="14"/>
      <c r="KKV1006" s="14"/>
      <c r="KKW1006" s="14"/>
      <c r="KKX1006" s="14"/>
      <c r="KKY1006" s="14"/>
      <c r="KKZ1006" s="14"/>
      <c r="KLA1006" s="14"/>
      <c r="KLB1006" s="14"/>
      <c r="KLC1006" s="14"/>
      <c r="KLD1006" s="14"/>
      <c r="KLE1006" s="14"/>
      <c r="KLF1006" s="14"/>
      <c r="KLG1006" s="14"/>
      <c r="KLH1006" s="14"/>
      <c r="KLI1006" s="14"/>
      <c r="KLJ1006" s="14"/>
      <c r="KLK1006" s="14"/>
      <c r="KLL1006" s="14"/>
      <c r="KLM1006" s="14"/>
      <c r="KLN1006" s="14"/>
      <c r="KLO1006" s="14"/>
      <c r="KLP1006" s="14"/>
      <c r="KLQ1006" s="14"/>
      <c r="KLR1006" s="14"/>
      <c r="KLS1006" s="14"/>
      <c r="KLT1006" s="14"/>
      <c r="KLU1006" s="14"/>
      <c r="KLV1006" s="14"/>
      <c r="KLW1006" s="14"/>
      <c r="KLX1006" s="14"/>
      <c r="KLY1006" s="14"/>
      <c r="KLZ1006" s="14"/>
      <c r="KMA1006" s="14"/>
      <c r="KMB1006" s="14"/>
      <c r="KMC1006" s="14"/>
      <c r="KMD1006" s="14"/>
      <c r="KME1006" s="14"/>
      <c r="KMF1006" s="14"/>
      <c r="KMG1006" s="14"/>
      <c r="KMH1006" s="14"/>
      <c r="KMI1006" s="14"/>
      <c r="KMJ1006" s="14"/>
      <c r="KMK1006" s="14"/>
      <c r="KML1006" s="14"/>
      <c r="KMM1006" s="14"/>
      <c r="KMN1006" s="14"/>
      <c r="KMO1006" s="14"/>
      <c r="KMP1006" s="14"/>
      <c r="KMQ1006" s="14"/>
      <c r="KMR1006" s="14"/>
      <c r="KMS1006" s="14"/>
      <c r="KMT1006" s="14"/>
      <c r="KMU1006" s="14"/>
      <c r="KMV1006" s="14"/>
      <c r="KMW1006" s="14"/>
      <c r="KMX1006" s="14"/>
      <c r="KMY1006" s="14"/>
      <c r="KMZ1006" s="14"/>
      <c r="KNA1006" s="14"/>
      <c r="KNB1006" s="14"/>
      <c r="KNC1006" s="14"/>
      <c r="KND1006" s="14"/>
      <c r="KNE1006" s="14"/>
      <c r="KNF1006" s="14"/>
      <c r="KNG1006" s="14"/>
      <c r="KNH1006" s="14"/>
      <c r="KNI1006" s="14"/>
      <c r="KNJ1006" s="14"/>
      <c r="KNK1006" s="14"/>
      <c r="KNL1006" s="14"/>
      <c r="KNM1006" s="14"/>
      <c r="KNN1006" s="14"/>
      <c r="KNO1006" s="14"/>
      <c r="KNP1006" s="14"/>
      <c r="KNQ1006" s="14"/>
      <c r="KNR1006" s="14"/>
      <c r="KNS1006" s="14"/>
      <c r="KNT1006" s="14"/>
      <c r="KNU1006" s="14"/>
      <c r="KNV1006" s="14"/>
      <c r="KNW1006" s="14"/>
      <c r="KNX1006" s="14"/>
      <c r="KNY1006" s="14"/>
      <c r="KNZ1006" s="14"/>
      <c r="KOA1006" s="14"/>
      <c r="KOB1006" s="14"/>
      <c r="KOC1006" s="14"/>
      <c r="KOD1006" s="14"/>
      <c r="KOE1006" s="14"/>
      <c r="KOF1006" s="14"/>
      <c r="KOG1006" s="14"/>
      <c r="KOH1006" s="14"/>
      <c r="KOI1006" s="14"/>
      <c r="KOJ1006" s="14"/>
      <c r="KOK1006" s="14"/>
      <c r="KOL1006" s="14"/>
      <c r="KOM1006" s="14"/>
      <c r="KON1006" s="14"/>
      <c r="KOO1006" s="14"/>
      <c r="KOP1006" s="14"/>
      <c r="KOQ1006" s="14"/>
      <c r="KOR1006" s="14"/>
      <c r="KOS1006" s="14"/>
      <c r="KOT1006" s="14"/>
      <c r="KOU1006" s="14"/>
      <c r="KOV1006" s="14"/>
      <c r="KOW1006" s="14"/>
      <c r="KOX1006" s="14"/>
      <c r="KOY1006" s="14"/>
      <c r="KOZ1006" s="14"/>
      <c r="KPA1006" s="14"/>
      <c r="KPB1006" s="14"/>
      <c r="KPC1006" s="14"/>
      <c r="KPD1006" s="14"/>
      <c r="KPE1006" s="14"/>
      <c r="KPF1006" s="14"/>
      <c r="KPG1006" s="14"/>
      <c r="KPH1006" s="14"/>
      <c r="KPI1006" s="14"/>
      <c r="KPJ1006" s="14"/>
      <c r="KPK1006" s="14"/>
      <c r="KPL1006" s="14"/>
      <c r="KPM1006" s="14"/>
      <c r="KPN1006" s="14"/>
      <c r="KPO1006" s="14"/>
      <c r="KPP1006" s="14"/>
      <c r="KPQ1006" s="14"/>
      <c r="KPR1006" s="14"/>
      <c r="KPS1006" s="14"/>
      <c r="KPT1006" s="14"/>
      <c r="KPU1006" s="14"/>
      <c r="KPV1006" s="14"/>
      <c r="KPW1006" s="14"/>
      <c r="KPX1006" s="14"/>
      <c r="KPY1006" s="14"/>
      <c r="KPZ1006" s="14"/>
      <c r="KQA1006" s="14"/>
      <c r="KQB1006" s="14"/>
      <c r="KQC1006" s="14"/>
      <c r="KQD1006" s="14"/>
      <c r="KQE1006" s="14"/>
      <c r="KQF1006" s="14"/>
      <c r="KQG1006" s="14"/>
      <c r="KQH1006" s="14"/>
      <c r="KQI1006" s="14"/>
      <c r="KQJ1006" s="14"/>
      <c r="KQK1006" s="14"/>
      <c r="KQL1006" s="14"/>
      <c r="KQM1006" s="14"/>
      <c r="KQN1006" s="14"/>
      <c r="KQO1006" s="14"/>
      <c r="KQP1006" s="14"/>
      <c r="KQQ1006" s="14"/>
      <c r="KQR1006" s="14"/>
      <c r="KQS1006" s="14"/>
      <c r="KQT1006" s="14"/>
      <c r="KQU1006" s="14"/>
      <c r="KQV1006" s="14"/>
      <c r="KQW1006" s="14"/>
      <c r="KQX1006" s="14"/>
      <c r="KQY1006" s="14"/>
      <c r="KQZ1006" s="14"/>
      <c r="KRA1006" s="14"/>
      <c r="KRB1006" s="14"/>
      <c r="KRC1006" s="14"/>
      <c r="KRD1006" s="14"/>
      <c r="KRE1006" s="14"/>
      <c r="KRF1006" s="14"/>
      <c r="KRG1006" s="14"/>
      <c r="KRH1006" s="14"/>
      <c r="KRI1006" s="14"/>
      <c r="KRJ1006" s="14"/>
      <c r="KRK1006" s="14"/>
      <c r="KRL1006" s="14"/>
      <c r="KRM1006" s="14"/>
      <c r="KRN1006" s="14"/>
      <c r="KRO1006" s="14"/>
      <c r="KRP1006" s="14"/>
      <c r="KRQ1006" s="14"/>
      <c r="KRR1006" s="14"/>
      <c r="KRS1006" s="14"/>
      <c r="KRT1006" s="14"/>
      <c r="KRU1006" s="14"/>
      <c r="KRV1006" s="14"/>
      <c r="KRW1006" s="14"/>
      <c r="KRX1006" s="14"/>
      <c r="KRY1006" s="14"/>
      <c r="KRZ1006" s="14"/>
      <c r="KSA1006" s="14"/>
      <c r="KSB1006" s="14"/>
      <c r="KSC1006" s="14"/>
      <c r="KSD1006" s="14"/>
      <c r="KSE1006" s="14"/>
      <c r="KSF1006" s="14"/>
      <c r="KSG1006" s="14"/>
      <c r="KSH1006" s="14"/>
      <c r="KSI1006" s="14"/>
      <c r="KSJ1006" s="14"/>
      <c r="KSK1006" s="14"/>
      <c r="KSL1006" s="14"/>
      <c r="KSM1006" s="14"/>
      <c r="KSN1006" s="14"/>
      <c r="KSO1006" s="14"/>
      <c r="KSP1006" s="14"/>
      <c r="KSQ1006" s="14"/>
      <c r="KSR1006" s="14"/>
      <c r="KSS1006" s="14"/>
      <c r="KST1006" s="14"/>
      <c r="KSU1006" s="14"/>
      <c r="KSV1006" s="14"/>
      <c r="KSW1006" s="14"/>
      <c r="KSX1006" s="14"/>
      <c r="KSY1006" s="14"/>
      <c r="KSZ1006" s="14"/>
      <c r="KTA1006" s="14"/>
      <c r="KTB1006" s="14"/>
      <c r="KTC1006" s="14"/>
      <c r="KTD1006" s="14"/>
      <c r="KTE1006" s="14"/>
      <c r="KTF1006" s="14"/>
      <c r="KTG1006" s="14"/>
      <c r="KTH1006" s="14"/>
      <c r="KTI1006" s="14"/>
      <c r="KTJ1006" s="14"/>
      <c r="KTK1006" s="14"/>
      <c r="KTL1006" s="14"/>
      <c r="KTM1006" s="14"/>
      <c r="KTN1006" s="14"/>
      <c r="KTO1006" s="14"/>
      <c r="KTP1006" s="14"/>
      <c r="KTQ1006" s="14"/>
      <c r="KTR1006" s="14"/>
      <c r="KTS1006" s="14"/>
      <c r="KTT1006" s="14"/>
      <c r="KTU1006" s="14"/>
      <c r="KTV1006" s="14"/>
      <c r="KTW1006" s="14"/>
      <c r="KTX1006" s="14"/>
      <c r="KTY1006" s="14"/>
      <c r="KTZ1006" s="14"/>
      <c r="KUA1006" s="14"/>
      <c r="KUB1006" s="14"/>
      <c r="KUC1006" s="14"/>
      <c r="KUD1006" s="14"/>
      <c r="KUE1006" s="14"/>
      <c r="KUF1006" s="14"/>
      <c r="KUG1006" s="14"/>
      <c r="KUH1006" s="14"/>
      <c r="KUI1006" s="14"/>
      <c r="KUJ1006" s="14"/>
      <c r="KUK1006" s="14"/>
      <c r="KUL1006" s="14"/>
      <c r="KUM1006" s="14"/>
      <c r="KUN1006" s="14"/>
      <c r="KUO1006" s="14"/>
      <c r="KUP1006" s="14"/>
      <c r="KUQ1006" s="14"/>
      <c r="KUR1006" s="14"/>
      <c r="KUS1006" s="14"/>
      <c r="KUT1006" s="14"/>
      <c r="KUU1006" s="14"/>
      <c r="KUV1006" s="14"/>
      <c r="KUW1006" s="14"/>
      <c r="KUX1006" s="14"/>
      <c r="KUY1006" s="14"/>
      <c r="KUZ1006" s="14"/>
      <c r="KVA1006" s="14"/>
      <c r="KVB1006" s="14"/>
      <c r="KVC1006" s="14"/>
      <c r="KVD1006" s="14"/>
      <c r="KVE1006" s="14"/>
      <c r="KVF1006" s="14"/>
      <c r="KVG1006" s="14"/>
      <c r="KVH1006" s="14"/>
      <c r="KVI1006" s="14"/>
      <c r="KVJ1006" s="14"/>
      <c r="KVK1006" s="14"/>
      <c r="KVL1006" s="14"/>
      <c r="KVM1006" s="14"/>
      <c r="KVN1006" s="14"/>
      <c r="KVO1006" s="14"/>
      <c r="KVP1006" s="14"/>
      <c r="KVQ1006" s="14"/>
      <c r="KVR1006" s="14"/>
      <c r="KVS1006" s="14"/>
      <c r="KVT1006" s="14"/>
      <c r="KVU1006" s="14"/>
      <c r="KVV1006" s="14"/>
      <c r="KVW1006" s="14"/>
      <c r="KVX1006" s="14"/>
      <c r="KVY1006" s="14"/>
      <c r="KVZ1006" s="14"/>
      <c r="KWA1006" s="14"/>
      <c r="KWB1006" s="14"/>
      <c r="KWC1006" s="14"/>
      <c r="KWD1006" s="14"/>
      <c r="KWE1006" s="14"/>
      <c r="KWF1006" s="14"/>
      <c r="KWG1006" s="14"/>
      <c r="KWH1006" s="14"/>
      <c r="KWI1006" s="14"/>
      <c r="KWJ1006" s="14"/>
      <c r="KWK1006" s="14"/>
      <c r="KWL1006" s="14"/>
      <c r="KWM1006" s="14"/>
      <c r="KWN1006" s="14"/>
      <c r="KWO1006" s="14"/>
      <c r="KWP1006" s="14"/>
      <c r="KWQ1006" s="14"/>
      <c r="KWR1006" s="14"/>
      <c r="KWS1006" s="14"/>
      <c r="KWT1006" s="14"/>
      <c r="KWU1006" s="14"/>
      <c r="KWV1006" s="14"/>
      <c r="KWW1006" s="14"/>
      <c r="KWX1006" s="14"/>
      <c r="KWY1006" s="14"/>
      <c r="KWZ1006" s="14"/>
      <c r="KXA1006" s="14"/>
      <c r="KXB1006" s="14"/>
      <c r="KXC1006" s="14"/>
      <c r="KXD1006" s="14"/>
      <c r="KXE1006" s="14"/>
      <c r="KXF1006" s="14"/>
      <c r="KXG1006" s="14"/>
      <c r="KXH1006" s="14"/>
      <c r="KXI1006" s="14"/>
      <c r="KXJ1006" s="14"/>
      <c r="KXK1006" s="14"/>
      <c r="KXL1006" s="14"/>
      <c r="KXM1006" s="14"/>
      <c r="KXN1006" s="14"/>
      <c r="KXO1006" s="14"/>
      <c r="KXP1006" s="14"/>
      <c r="KXQ1006" s="14"/>
      <c r="KXR1006" s="14"/>
      <c r="KXS1006" s="14"/>
      <c r="KXT1006" s="14"/>
      <c r="KXU1006" s="14"/>
      <c r="KXV1006" s="14"/>
      <c r="KXW1006" s="14"/>
      <c r="KXX1006" s="14"/>
      <c r="KXY1006" s="14"/>
      <c r="KXZ1006" s="14"/>
      <c r="KYA1006" s="14"/>
      <c r="KYB1006" s="14"/>
      <c r="KYC1006" s="14"/>
      <c r="KYD1006" s="14"/>
      <c r="KYE1006" s="14"/>
      <c r="KYF1006" s="14"/>
      <c r="KYG1006" s="14"/>
      <c r="KYH1006" s="14"/>
      <c r="KYI1006" s="14"/>
      <c r="KYJ1006" s="14"/>
      <c r="KYK1006" s="14"/>
      <c r="KYL1006" s="14"/>
      <c r="KYM1006" s="14"/>
      <c r="KYN1006" s="14"/>
      <c r="KYO1006" s="14"/>
      <c r="KYP1006" s="14"/>
      <c r="KYQ1006" s="14"/>
      <c r="KYR1006" s="14"/>
      <c r="KYS1006" s="14"/>
      <c r="KYT1006" s="14"/>
      <c r="KYU1006" s="14"/>
      <c r="KYV1006" s="14"/>
      <c r="KYW1006" s="14"/>
      <c r="KYX1006" s="14"/>
      <c r="KYY1006" s="14"/>
      <c r="KYZ1006" s="14"/>
      <c r="KZA1006" s="14"/>
      <c r="KZB1006" s="14"/>
      <c r="KZC1006" s="14"/>
      <c r="KZD1006" s="14"/>
      <c r="KZE1006" s="14"/>
      <c r="KZF1006" s="14"/>
      <c r="KZG1006" s="14"/>
      <c r="KZH1006" s="14"/>
      <c r="KZI1006" s="14"/>
      <c r="KZJ1006" s="14"/>
      <c r="KZK1006" s="14"/>
      <c r="KZL1006" s="14"/>
      <c r="KZM1006" s="14"/>
      <c r="KZN1006" s="14"/>
      <c r="KZO1006" s="14"/>
      <c r="KZP1006" s="14"/>
      <c r="KZQ1006" s="14"/>
      <c r="KZR1006" s="14"/>
      <c r="KZS1006" s="14"/>
      <c r="KZT1006" s="14"/>
      <c r="KZU1006" s="14"/>
      <c r="KZV1006" s="14"/>
      <c r="KZW1006" s="14"/>
      <c r="KZX1006" s="14"/>
      <c r="KZY1006" s="14"/>
      <c r="KZZ1006" s="14"/>
      <c r="LAA1006" s="14"/>
      <c r="LAB1006" s="14"/>
      <c r="LAC1006" s="14"/>
      <c r="LAD1006" s="14"/>
      <c r="LAE1006" s="14"/>
      <c r="LAF1006" s="14"/>
      <c r="LAG1006" s="14"/>
      <c r="LAH1006" s="14"/>
      <c r="LAI1006" s="14"/>
      <c r="LAJ1006" s="14"/>
      <c r="LAK1006" s="14"/>
      <c r="LAL1006" s="14"/>
      <c r="LAM1006" s="14"/>
      <c r="LAN1006" s="14"/>
      <c r="LAO1006" s="14"/>
      <c r="LAP1006" s="14"/>
      <c r="LAQ1006" s="14"/>
      <c r="LAR1006" s="14"/>
      <c r="LAS1006" s="14"/>
      <c r="LAT1006" s="14"/>
      <c r="LAU1006" s="14"/>
      <c r="LAV1006" s="14"/>
      <c r="LAW1006" s="14"/>
      <c r="LAX1006" s="14"/>
      <c r="LAY1006" s="14"/>
      <c r="LAZ1006" s="14"/>
      <c r="LBA1006" s="14"/>
      <c r="LBB1006" s="14"/>
      <c r="LBC1006" s="14"/>
      <c r="LBD1006" s="14"/>
      <c r="LBE1006" s="14"/>
      <c r="LBF1006" s="14"/>
      <c r="LBG1006" s="14"/>
      <c r="LBH1006" s="14"/>
      <c r="LBI1006" s="14"/>
      <c r="LBJ1006" s="14"/>
      <c r="LBK1006" s="14"/>
      <c r="LBL1006" s="14"/>
      <c r="LBM1006" s="14"/>
      <c r="LBN1006" s="14"/>
      <c r="LBO1006" s="14"/>
      <c r="LBP1006" s="14"/>
      <c r="LBQ1006" s="14"/>
      <c r="LBR1006" s="14"/>
      <c r="LBS1006" s="14"/>
      <c r="LBT1006" s="14"/>
      <c r="LBU1006" s="14"/>
      <c r="LBV1006" s="14"/>
      <c r="LBW1006" s="14"/>
      <c r="LBX1006" s="14"/>
      <c r="LBY1006" s="14"/>
      <c r="LBZ1006" s="14"/>
      <c r="LCA1006" s="14"/>
      <c r="LCB1006" s="14"/>
      <c r="LCC1006" s="14"/>
      <c r="LCD1006" s="14"/>
      <c r="LCE1006" s="14"/>
      <c r="LCF1006" s="14"/>
      <c r="LCG1006" s="14"/>
      <c r="LCH1006" s="14"/>
      <c r="LCI1006" s="14"/>
      <c r="LCJ1006" s="14"/>
      <c r="LCK1006" s="14"/>
      <c r="LCL1006" s="14"/>
      <c r="LCM1006" s="14"/>
      <c r="LCN1006" s="14"/>
      <c r="LCO1006" s="14"/>
      <c r="LCP1006" s="14"/>
      <c r="LCQ1006" s="14"/>
      <c r="LCR1006" s="14"/>
      <c r="LCS1006" s="14"/>
      <c r="LCT1006" s="14"/>
      <c r="LCU1006" s="14"/>
      <c r="LCV1006" s="14"/>
      <c r="LCW1006" s="14"/>
      <c r="LCX1006" s="14"/>
      <c r="LCY1006" s="14"/>
      <c r="LCZ1006" s="14"/>
      <c r="LDA1006" s="14"/>
      <c r="LDB1006" s="14"/>
      <c r="LDC1006" s="14"/>
      <c r="LDD1006" s="14"/>
      <c r="LDE1006" s="14"/>
      <c r="LDF1006" s="14"/>
      <c r="LDG1006" s="14"/>
      <c r="LDH1006" s="14"/>
      <c r="LDI1006" s="14"/>
      <c r="LDJ1006" s="14"/>
      <c r="LDK1006" s="14"/>
      <c r="LDL1006" s="14"/>
      <c r="LDM1006" s="14"/>
      <c r="LDN1006" s="14"/>
      <c r="LDO1006" s="14"/>
      <c r="LDP1006" s="14"/>
      <c r="LDQ1006" s="14"/>
      <c r="LDR1006" s="14"/>
      <c r="LDS1006" s="14"/>
      <c r="LDT1006" s="14"/>
      <c r="LDU1006" s="14"/>
      <c r="LDV1006" s="14"/>
      <c r="LDW1006" s="14"/>
      <c r="LDX1006" s="14"/>
      <c r="LDY1006" s="14"/>
      <c r="LDZ1006" s="14"/>
      <c r="LEA1006" s="14"/>
      <c r="LEB1006" s="14"/>
      <c r="LEC1006" s="14"/>
      <c r="LED1006" s="14"/>
      <c r="LEE1006" s="14"/>
      <c r="LEF1006" s="14"/>
      <c r="LEG1006" s="14"/>
      <c r="LEH1006" s="14"/>
      <c r="LEI1006" s="14"/>
      <c r="LEJ1006" s="14"/>
      <c r="LEK1006" s="14"/>
      <c r="LEL1006" s="14"/>
      <c r="LEM1006" s="14"/>
      <c r="LEN1006" s="14"/>
      <c r="LEO1006" s="14"/>
      <c r="LEP1006" s="14"/>
      <c r="LEQ1006" s="14"/>
      <c r="LER1006" s="14"/>
      <c r="LES1006" s="14"/>
      <c r="LET1006" s="14"/>
      <c r="LEU1006" s="14"/>
      <c r="LEV1006" s="14"/>
      <c r="LEW1006" s="14"/>
      <c r="LEX1006" s="14"/>
      <c r="LEY1006" s="14"/>
      <c r="LEZ1006" s="14"/>
      <c r="LFA1006" s="14"/>
      <c r="LFB1006" s="14"/>
      <c r="LFC1006" s="14"/>
      <c r="LFD1006" s="14"/>
      <c r="LFE1006" s="14"/>
      <c r="LFF1006" s="14"/>
      <c r="LFG1006" s="14"/>
      <c r="LFH1006" s="14"/>
      <c r="LFI1006" s="14"/>
      <c r="LFJ1006" s="14"/>
      <c r="LFK1006" s="14"/>
      <c r="LFL1006" s="14"/>
      <c r="LFM1006" s="14"/>
      <c r="LFN1006" s="14"/>
      <c r="LFO1006" s="14"/>
      <c r="LFP1006" s="14"/>
      <c r="LFQ1006" s="14"/>
      <c r="LFR1006" s="14"/>
      <c r="LFS1006" s="14"/>
      <c r="LFT1006" s="14"/>
      <c r="LFU1006" s="14"/>
      <c r="LFV1006" s="14"/>
      <c r="LFW1006" s="14"/>
      <c r="LFX1006" s="14"/>
      <c r="LFY1006" s="14"/>
      <c r="LFZ1006" s="14"/>
      <c r="LGA1006" s="14"/>
      <c r="LGB1006" s="14"/>
      <c r="LGC1006" s="14"/>
      <c r="LGD1006" s="14"/>
      <c r="LGE1006" s="14"/>
      <c r="LGF1006" s="14"/>
      <c r="LGG1006" s="14"/>
      <c r="LGH1006" s="14"/>
      <c r="LGI1006" s="14"/>
      <c r="LGJ1006" s="14"/>
      <c r="LGK1006" s="14"/>
      <c r="LGL1006" s="14"/>
      <c r="LGM1006" s="14"/>
      <c r="LGN1006" s="14"/>
      <c r="LGO1006" s="14"/>
      <c r="LGP1006" s="14"/>
      <c r="LGQ1006" s="14"/>
      <c r="LGR1006" s="14"/>
      <c r="LGS1006" s="14"/>
      <c r="LGT1006" s="14"/>
      <c r="LGU1006" s="14"/>
      <c r="LGV1006" s="14"/>
      <c r="LGW1006" s="14"/>
      <c r="LGX1006" s="14"/>
      <c r="LGY1006" s="14"/>
      <c r="LGZ1006" s="14"/>
      <c r="LHA1006" s="14"/>
      <c r="LHB1006" s="14"/>
      <c r="LHC1006" s="14"/>
      <c r="LHD1006" s="14"/>
      <c r="LHE1006" s="14"/>
      <c r="LHF1006" s="14"/>
      <c r="LHG1006" s="14"/>
      <c r="LHH1006" s="14"/>
      <c r="LHI1006" s="14"/>
      <c r="LHJ1006" s="14"/>
      <c r="LHK1006" s="14"/>
      <c r="LHL1006" s="14"/>
      <c r="LHM1006" s="14"/>
      <c r="LHN1006" s="14"/>
      <c r="LHO1006" s="14"/>
      <c r="LHP1006" s="14"/>
      <c r="LHQ1006" s="14"/>
      <c r="LHR1006" s="14"/>
      <c r="LHS1006" s="14"/>
      <c r="LHT1006" s="14"/>
      <c r="LHU1006" s="14"/>
      <c r="LHV1006" s="14"/>
      <c r="LHW1006" s="14"/>
      <c r="LHX1006" s="14"/>
      <c r="LHY1006" s="14"/>
      <c r="LHZ1006" s="14"/>
      <c r="LIA1006" s="14"/>
      <c r="LIB1006" s="14"/>
      <c r="LIC1006" s="14"/>
      <c r="LID1006" s="14"/>
      <c r="LIE1006" s="14"/>
      <c r="LIF1006" s="14"/>
      <c r="LIG1006" s="14"/>
      <c r="LIH1006" s="14"/>
      <c r="LII1006" s="14"/>
      <c r="LIJ1006" s="14"/>
      <c r="LIK1006" s="14"/>
      <c r="LIL1006" s="14"/>
      <c r="LIM1006" s="14"/>
      <c r="LIN1006" s="14"/>
      <c r="LIO1006" s="14"/>
      <c r="LIP1006" s="14"/>
      <c r="LIQ1006" s="14"/>
      <c r="LIR1006" s="14"/>
      <c r="LIS1006" s="14"/>
      <c r="LIT1006" s="14"/>
      <c r="LIU1006" s="14"/>
      <c r="LIV1006" s="14"/>
      <c r="LIW1006" s="14"/>
      <c r="LIX1006" s="14"/>
      <c r="LIY1006" s="14"/>
      <c r="LIZ1006" s="14"/>
      <c r="LJA1006" s="14"/>
      <c r="LJB1006" s="14"/>
      <c r="LJC1006" s="14"/>
      <c r="LJD1006" s="14"/>
      <c r="LJE1006" s="14"/>
      <c r="LJF1006" s="14"/>
      <c r="LJG1006" s="14"/>
      <c r="LJH1006" s="14"/>
      <c r="LJI1006" s="14"/>
      <c r="LJJ1006" s="14"/>
      <c r="LJK1006" s="14"/>
      <c r="LJL1006" s="14"/>
      <c r="LJM1006" s="14"/>
      <c r="LJN1006" s="14"/>
      <c r="LJO1006" s="14"/>
      <c r="LJP1006" s="14"/>
      <c r="LJQ1006" s="14"/>
      <c r="LJR1006" s="14"/>
      <c r="LJS1006" s="14"/>
      <c r="LJT1006" s="14"/>
      <c r="LJU1006" s="14"/>
      <c r="LJV1006" s="14"/>
      <c r="LJW1006" s="14"/>
      <c r="LJX1006" s="14"/>
      <c r="LJY1006" s="14"/>
      <c r="LJZ1006" s="14"/>
      <c r="LKA1006" s="14"/>
      <c r="LKB1006" s="14"/>
      <c r="LKC1006" s="14"/>
      <c r="LKD1006" s="14"/>
      <c r="LKE1006" s="14"/>
      <c r="LKF1006" s="14"/>
      <c r="LKG1006" s="14"/>
      <c r="LKH1006" s="14"/>
      <c r="LKI1006" s="14"/>
      <c r="LKJ1006" s="14"/>
      <c r="LKK1006" s="14"/>
      <c r="LKL1006" s="14"/>
      <c r="LKM1006" s="14"/>
      <c r="LKN1006" s="14"/>
      <c r="LKO1006" s="14"/>
      <c r="LKP1006" s="14"/>
      <c r="LKQ1006" s="14"/>
      <c r="LKR1006" s="14"/>
      <c r="LKS1006" s="14"/>
      <c r="LKT1006" s="14"/>
      <c r="LKU1006" s="14"/>
      <c r="LKV1006" s="14"/>
      <c r="LKW1006" s="14"/>
      <c r="LKX1006" s="14"/>
      <c r="LKY1006" s="14"/>
      <c r="LKZ1006" s="14"/>
      <c r="LLA1006" s="14"/>
      <c r="LLB1006" s="14"/>
      <c r="LLC1006" s="14"/>
      <c r="LLD1006" s="14"/>
      <c r="LLE1006" s="14"/>
      <c r="LLF1006" s="14"/>
      <c r="LLG1006" s="14"/>
      <c r="LLH1006" s="14"/>
      <c r="LLI1006" s="14"/>
      <c r="LLJ1006" s="14"/>
      <c r="LLK1006" s="14"/>
      <c r="LLL1006" s="14"/>
      <c r="LLM1006" s="14"/>
      <c r="LLN1006" s="14"/>
      <c r="LLO1006" s="14"/>
      <c r="LLP1006" s="14"/>
      <c r="LLQ1006" s="14"/>
      <c r="LLR1006" s="14"/>
      <c r="LLS1006" s="14"/>
      <c r="LLT1006" s="14"/>
      <c r="LLU1006" s="14"/>
      <c r="LLV1006" s="14"/>
      <c r="LLW1006" s="14"/>
      <c r="LLX1006" s="14"/>
      <c r="LLY1006" s="14"/>
      <c r="LLZ1006" s="14"/>
      <c r="LMA1006" s="14"/>
      <c r="LMB1006" s="14"/>
      <c r="LMC1006" s="14"/>
      <c r="LMD1006" s="14"/>
      <c r="LME1006" s="14"/>
      <c r="LMF1006" s="14"/>
      <c r="LMG1006" s="14"/>
      <c r="LMH1006" s="14"/>
      <c r="LMI1006" s="14"/>
      <c r="LMJ1006" s="14"/>
      <c r="LMK1006" s="14"/>
      <c r="LML1006" s="14"/>
      <c r="LMM1006" s="14"/>
      <c r="LMN1006" s="14"/>
      <c r="LMO1006" s="14"/>
      <c r="LMP1006" s="14"/>
      <c r="LMQ1006" s="14"/>
      <c r="LMR1006" s="14"/>
      <c r="LMS1006" s="14"/>
      <c r="LMT1006" s="14"/>
      <c r="LMU1006" s="14"/>
      <c r="LMV1006" s="14"/>
      <c r="LMW1006" s="14"/>
      <c r="LMX1006" s="14"/>
      <c r="LMY1006" s="14"/>
      <c r="LMZ1006" s="14"/>
      <c r="LNA1006" s="14"/>
      <c r="LNB1006" s="14"/>
      <c r="LNC1006" s="14"/>
      <c r="LND1006" s="14"/>
      <c r="LNE1006" s="14"/>
      <c r="LNF1006" s="14"/>
      <c r="LNG1006" s="14"/>
      <c r="LNH1006" s="14"/>
      <c r="LNI1006" s="14"/>
      <c r="LNJ1006" s="14"/>
      <c r="LNK1006" s="14"/>
      <c r="LNL1006" s="14"/>
      <c r="LNM1006" s="14"/>
      <c r="LNN1006" s="14"/>
      <c r="LNO1006" s="14"/>
      <c r="LNP1006" s="14"/>
      <c r="LNQ1006" s="14"/>
      <c r="LNR1006" s="14"/>
      <c r="LNS1006" s="14"/>
      <c r="LNT1006" s="14"/>
      <c r="LNU1006" s="14"/>
      <c r="LNV1006" s="14"/>
      <c r="LNW1006" s="14"/>
      <c r="LNX1006" s="14"/>
      <c r="LNY1006" s="14"/>
      <c r="LNZ1006" s="14"/>
      <c r="LOA1006" s="14"/>
      <c r="LOB1006" s="14"/>
      <c r="LOC1006" s="14"/>
      <c r="LOD1006" s="14"/>
      <c r="LOE1006" s="14"/>
      <c r="LOF1006" s="14"/>
      <c r="LOG1006" s="14"/>
      <c r="LOH1006" s="14"/>
      <c r="LOI1006" s="14"/>
      <c r="LOJ1006" s="14"/>
      <c r="LOK1006" s="14"/>
      <c r="LOL1006" s="14"/>
      <c r="LOM1006" s="14"/>
      <c r="LON1006" s="14"/>
      <c r="LOO1006" s="14"/>
      <c r="LOP1006" s="14"/>
      <c r="LOQ1006" s="14"/>
      <c r="LOR1006" s="14"/>
      <c r="LOS1006" s="14"/>
      <c r="LOT1006" s="14"/>
      <c r="LOU1006" s="14"/>
      <c r="LOV1006" s="14"/>
      <c r="LOW1006" s="14"/>
      <c r="LOX1006" s="14"/>
      <c r="LOY1006" s="14"/>
      <c r="LOZ1006" s="14"/>
      <c r="LPA1006" s="14"/>
      <c r="LPB1006" s="14"/>
      <c r="LPC1006" s="14"/>
      <c r="LPD1006" s="14"/>
      <c r="LPE1006" s="14"/>
      <c r="LPF1006" s="14"/>
      <c r="LPG1006" s="14"/>
      <c r="LPH1006" s="14"/>
      <c r="LPI1006" s="14"/>
      <c r="LPJ1006" s="14"/>
      <c r="LPK1006" s="14"/>
      <c r="LPL1006" s="14"/>
      <c r="LPM1006" s="14"/>
      <c r="LPN1006" s="14"/>
      <c r="LPO1006" s="14"/>
      <c r="LPP1006" s="14"/>
      <c r="LPQ1006" s="14"/>
      <c r="LPR1006" s="14"/>
      <c r="LPS1006" s="14"/>
      <c r="LPT1006" s="14"/>
      <c r="LPU1006" s="14"/>
      <c r="LPV1006" s="14"/>
      <c r="LPW1006" s="14"/>
      <c r="LPX1006" s="14"/>
      <c r="LPY1006" s="14"/>
      <c r="LPZ1006" s="14"/>
      <c r="LQA1006" s="14"/>
      <c r="LQB1006" s="14"/>
      <c r="LQC1006" s="14"/>
      <c r="LQD1006" s="14"/>
      <c r="LQE1006" s="14"/>
      <c r="LQF1006" s="14"/>
      <c r="LQG1006" s="14"/>
      <c r="LQH1006" s="14"/>
      <c r="LQI1006" s="14"/>
      <c r="LQJ1006" s="14"/>
      <c r="LQK1006" s="14"/>
      <c r="LQL1006" s="14"/>
      <c r="LQM1006" s="14"/>
      <c r="LQN1006" s="14"/>
      <c r="LQO1006" s="14"/>
      <c r="LQP1006" s="14"/>
      <c r="LQQ1006" s="14"/>
      <c r="LQR1006" s="14"/>
      <c r="LQS1006" s="14"/>
      <c r="LQT1006" s="14"/>
      <c r="LQU1006" s="14"/>
      <c r="LQV1006" s="14"/>
      <c r="LQW1006" s="14"/>
      <c r="LQX1006" s="14"/>
      <c r="LQY1006" s="14"/>
      <c r="LQZ1006" s="14"/>
      <c r="LRA1006" s="14"/>
      <c r="LRB1006" s="14"/>
      <c r="LRC1006" s="14"/>
      <c r="LRD1006" s="14"/>
      <c r="LRE1006" s="14"/>
      <c r="LRF1006" s="14"/>
      <c r="LRG1006" s="14"/>
      <c r="LRH1006" s="14"/>
      <c r="LRI1006" s="14"/>
      <c r="LRJ1006" s="14"/>
      <c r="LRK1006" s="14"/>
      <c r="LRL1006" s="14"/>
      <c r="LRM1006" s="14"/>
      <c r="LRN1006" s="14"/>
      <c r="LRO1006" s="14"/>
      <c r="LRP1006" s="14"/>
      <c r="LRQ1006" s="14"/>
      <c r="LRR1006" s="14"/>
      <c r="LRS1006" s="14"/>
      <c r="LRT1006" s="14"/>
      <c r="LRU1006" s="14"/>
      <c r="LRV1006" s="14"/>
      <c r="LRW1006" s="14"/>
      <c r="LRX1006" s="14"/>
      <c r="LRY1006" s="14"/>
      <c r="LRZ1006" s="14"/>
      <c r="LSA1006" s="14"/>
      <c r="LSB1006" s="14"/>
      <c r="LSC1006" s="14"/>
      <c r="LSD1006" s="14"/>
      <c r="LSE1006" s="14"/>
      <c r="LSF1006" s="14"/>
      <c r="LSG1006" s="14"/>
      <c r="LSH1006" s="14"/>
      <c r="LSI1006" s="14"/>
      <c r="LSJ1006" s="14"/>
      <c r="LSK1006" s="14"/>
      <c r="LSL1006" s="14"/>
      <c r="LSM1006" s="14"/>
      <c r="LSN1006" s="14"/>
      <c r="LSO1006" s="14"/>
      <c r="LSP1006" s="14"/>
      <c r="LSQ1006" s="14"/>
      <c r="LSR1006" s="14"/>
      <c r="LSS1006" s="14"/>
      <c r="LST1006" s="14"/>
      <c r="LSU1006" s="14"/>
      <c r="LSV1006" s="14"/>
      <c r="LSW1006" s="14"/>
      <c r="LSX1006" s="14"/>
      <c r="LSY1006" s="14"/>
      <c r="LSZ1006" s="14"/>
      <c r="LTA1006" s="14"/>
      <c r="LTB1006" s="14"/>
      <c r="LTC1006" s="14"/>
      <c r="LTD1006" s="14"/>
      <c r="LTE1006" s="14"/>
      <c r="LTF1006" s="14"/>
      <c r="LTG1006" s="14"/>
      <c r="LTH1006" s="14"/>
      <c r="LTI1006" s="14"/>
      <c r="LTJ1006" s="14"/>
      <c r="LTK1006" s="14"/>
      <c r="LTL1006" s="14"/>
      <c r="LTM1006" s="14"/>
      <c r="LTN1006" s="14"/>
      <c r="LTO1006" s="14"/>
      <c r="LTP1006" s="14"/>
      <c r="LTQ1006" s="14"/>
      <c r="LTR1006" s="14"/>
      <c r="LTS1006" s="14"/>
      <c r="LTT1006" s="14"/>
      <c r="LTU1006" s="14"/>
      <c r="LTV1006" s="14"/>
      <c r="LTW1006" s="14"/>
      <c r="LTX1006" s="14"/>
      <c r="LTY1006" s="14"/>
      <c r="LTZ1006" s="14"/>
      <c r="LUA1006" s="14"/>
      <c r="LUB1006" s="14"/>
      <c r="LUC1006" s="14"/>
      <c r="LUD1006" s="14"/>
      <c r="LUE1006" s="14"/>
      <c r="LUF1006" s="14"/>
      <c r="LUG1006" s="14"/>
      <c r="LUH1006" s="14"/>
      <c r="LUI1006" s="14"/>
      <c r="LUJ1006" s="14"/>
      <c r="LUK1006" s="14"/>
      <c r="LUL1006" s="14"/>
      <c r="LUM1006" s="14"/>
      <c r="LUN1006" s="14"/>
      <c r="LUO1006" s="14"/>
      <c r="LUP1006" s="14"/>
      <c r="LUQ1006" s="14"/>
      <c r="LUR1006" s="14"/>
      <c r="LUS1006" s="14"/>
      <c r="LUT1006" s="14"/>
      <c r="LUU1006" s="14"/>
      <c r="LUV1006" s="14"/>
      <c r="LUW1006" s="14"/>
      <c r="LUX1006" s="14"/>
      <c r="LUY1006" s="14"/>
      <c r="LUZ1006" s="14"/>
      <c r="LVA1006" s="14"/>
      <c r="LVB1006" s="14"/>
      <c r="LVC1006" s="14"/>
      <c r="LVD1006" s="14"/>
      <c r="LVE1006" s="14"/>
      <c r="LVF1006" s="14"/>
      <c r="LVG1006" s="14"/>
      <c r="LVH1006" s="14"/>
      <c r="LVI1006" s="14"/>
      <c r="LVJ1006" s="14"/>
      <c r="LVK1006" s="14"/>
      <c r="LVL1006" s="14"/>
      <c r="LVM1006" s="14"/>
      <c r="LVN1006" s="14"/>
      <c r="LVO1006" s="14"/>
      <c r="LVP1006" s="14"/>
      <c r="LVQ1006" s="14"/>
      <c r="LVR1006" s="14"/>
      <c r="LVS1006" s="14"/>
      <c r="LVT1006" s="14"/>
      <c r="LVU1006" s="14"/>
      <c r="LVV1006" s="14"/>
      <c r="LVW1006" s="14"/>
      <c r="LVX1006" s="14"/>
      <c r="LVY1006" s="14"/>
      <c r="LVZ1006" s="14"/>
      <c r="LWA1006" s="14"/>
      <c r="LWB1006" s="14"/>
      <c r="LWC1006" s="14"/>
      <c r="LWD1006" s="14"/>
      <c r="LWE1006" s="14"/>
      <c r="LWF1006" s="14"/>
      <c r="LWG1006" s="14"/>
      <c r="LWH1006" s="14"/>
      <c r="LWI1006" s="14"/>
      <c r="LWJ1006" s="14"/>
      <c r="LWK1006" s="14"/>
      <c r="LWL1006" s="14"/>
      <c r="LWM1006" s="14"/>
      <c r="LWN1006" s="14"/>
      <c r="LWO1006" s="14"/>
      <c r="LWP1006" s="14"/>
      <c r="LWQ1006" s="14"/>
      <c r="LWR1006" s="14"/>
      <c r="LWS1006" s="14"/>
      <c r="LWT1006" s="14"/>
      <c r="LWU1006" s="14"/>
      <c r="LWV1006" s="14"/>
      <c r="LWW1006" s="14"/>
      <c r="LWX1006" s="14"/>
      <c r="LWY1006" s="14"/>
      <c r="LWZ1006" s="14"/>
      <c r="LXA1006" s="14"/>
      <c r="LXB1006" s="14"/>
      <c r="LXC1006" s="14"/>
      <c r="LXD1006" s="14"/>
      <c r="LXE1006" s="14"/>
      <c r="LXF1006" s="14"/>
      <c r="LXG1006" s="14"/>
      <c r="LXH1006" s="14"/>
      <c r="LXI1006" s="14"/>
      <c r="LXJ1006" s="14"/>
      <c r="LXK1006" s="14"/>
      <c r="LXL1006" s="14"/>
      <c r="LXM1006" s="14"/>
      <c r="LXN1006" s="14"/>
      <c r="LXO1006" s="14"/>
      <c r="LXP1006" s="14"/>
      <c r="LXQ1006" s="14"/>
      <c r="LXR1006" s="14"/>
      <c r="LXS1006" s="14"/>
      <c r="LXT1006" s="14"/>
      <c r="LXU1006" s="14"/>
      <c r="LXV1006" s="14"/>
      <c r="LXW1006" s="14"/>
      <c r="LXX1006" s="14"/>
      <c r="LXY1006" s="14"/>
      <c r="LXZ1006" s="14"/>
      <c r="LYA1006" s="14"/>
      <c r="LYB1006" s="14"/>
      <c r="LYC1006" s="14"/>
      <c r="LYD1006" s="14"/>
      <c r="LYE1006" s="14"/>
      <c r="LYF1006" s="14"/>
      <c r="LYG1006" s="14"/>
      <c r="LYH1006" s="14"/>
      <c r="LYI1006" s="14"/>
      <c r="LYJ1006" s="14"/>
      <c r="LYK1006" s="14"/>
      <c r="LYL1006" s="14"/>
      <c r="LYM1006" s="14"/>
      <c r="LYN1006" s="14"/>
      <c r="LYO1006" s="14"/>
      <c r="LYP1006" s="14"/>
      <c r="LYQ1006" s="14"/>
      <c r="LYR1006" s="14"/>
      <c r="LYS1006" s="14"/>
      <c r="LYT1006" s="14"/>
      <c r="LYU1006" s="14"/>
      <c r="LYV1006" s="14"/>
      <c r="LYW1006" s="14"/>
      <c r="LYX1006" s="14"/>
      <c r="LYY1006" s="14"/>
      <c r="LYZ1006" s="14"/>
      <c r="LZA1006" s="14"/>
      <c r="LZB1006" s="14"/>
      <c r="LZC1006" s="14"/>
      <c r="LZD1006" s="14"/>
      <c r="LZE1006" s="14"/>
      <c r="LZF1006" s="14"/>
      <c r="LZG1006" s="14"/>
      <c r="LZH1006" s="14"/>
      <c r="LZI1006" s="14"/>
      <c r="LZJ1006" s="14"/>
      <c r="LZK1006" s="14"/>
      <c r="LZL1006" s="14"/>
      <c r="LZM1006" s="14"/>
      <c r="LZN1006" s="14"/>
      <c r="LZO1006" s="14"/>
      <c r="LZP1006" s="14"/>
      <c r="LZQ1006" s="14"/>
      <c r="LZR1006" s="14"/>
      <c r="LZS1006" s="14"/>
      <c r="LZT1006" s="14"/>
      <c r="LZU1006" s="14"/>
      <c r="LZV1006" s="14"/>
      <c r="LZW1006" s="14"/>
      <c r="LZX1006" s="14"/>
      <c r="LZY1006" s="14"/>
      <c r="LZZ1006" s="14"/>
      <c r="MAA1006" s="14"/>
      <c r="MAB1006" s="14"/>
      <c r="MAC1006" s="14"/>
      <c r="MAD1006" s="14"/>
      <c r="MAE1006" s="14"/>
      <c r="MAF1006" s="14"/>
      <c r="MAG1006" s="14"/>
      <c r="MAH1006" s="14"/>
      <c r="MAI1006" s="14"/>
      <c r="MAJ1006" s="14"/>
      <c r="MAK1006" s="14"/>
      <c r="MAL1006" s="14"/>
      <c r="MAM1006" s="14"/>
      <c r="MAN1006" s="14"/>
      <c r="MAO1006" s="14"/>
      <c r="MAP1006" s="14"/>
      <c r="MAQ1006" s="14"/>
      <c r="MAR1006" s="14"/>
      <c r="MAS1006" s="14"/>
      <c r="MAT1006" s="14"/>
      <c r="MAU1006" s="14"/>
      <c r="MAV1006" s="14"/>
      <c r="MAW1006" s="14"/>
      <c r="MAX1006" s="14"/>
      <c r="MAY1006" s="14"/>
      <c r="MAZ1006" s="14"/>
      <c r="MBA1006" s="14"/>
      <c r="MBB1006" s="14"/>
      <c r="MBC1006" s="14"/>
      <c r="MBD1006" s="14"/>
      <c r="MBE1006" s="14"/>
      <c r="MBF1006" s="14"/>
      <c r="MBG1006" s="14"/>
      <c r="MBH1006" s="14"/>
      <c r="MBI1006" s="14"/>
      <c r="MBJ1006" s="14"/>
      <c r="MBK1006" s="14"/>
      <c r="MBL1006" s="14"/>
      <c r="MBM1006" s="14"/>
      <c r="MBN1006" s="14"/>
      <c r="MBO1006" s="14"/>
      <c r="MBP1006" s="14"/>
      <c r="MBQ1006" s="14"/>
      <c r="MBR1006" s="14"/>
      <c r="MBS1006" s="14"/>
      <c r="MBT1006" s="14"/>
      <c r="MBU1006" s="14"/>
      <c r="MBV1006" s="14"/>
      <c r="MBW1006" s="14"/>
      <c r="MBX1006" s="14"/>
      <c r="MBY1006" s="14"/>
      <c r="MBZ1006" s="14"/>
      <c r="MCA1006" s="14"/>
      <c r="MCB1006" s="14"/>
      <c r="MCC1006" s="14"/>
      <c r="MCD1006" s="14"/>
      <c r="MCE1006" s="14"/>
      <c r="MCF1006" s="14"/>
      <c r="MCG1006" s="14"/>
      <c r="MCH1006" s="14"/>
      <c r="MCI1006" s="14"/>
      <c r="MCJ1006" s="14"/>
      <c r="MCK1006" s="14"/>
      <c r="MCL1006" s="14"/>
      <c r="MCM1006" s="14"/>
      <c r="MCN1006" s="14"/>
      <c r="MCO1006" s="14"/>
      <c r="MCP1006" s="14"/>
      <c r="MCQ1006" s="14"/>
      <c r="MCR1006" s="14"/>
      <c r="MCS1006" s="14"/>
      <c r="MCT1006" s="14"/>
      <c r="MCU1006" s="14"/>
      <c r="MCV1006" s="14"/>
      <c r="MCW1006" s="14"/>
      <c r="MCX1006" s="14"/>
      <c r="MCY1006" s="14"/>
      <c r="MCZ1006" s="14"/>
      <c r="MDA1006" s="14"/>
      <c r="MDB1006" s="14"/>
      <c r="MDC1006" s="14"/>
      <c r="MDD1006" s="14"/>
      <c r="MDE1006" s="14"/>
      <c r="MDF1006" s="14"/>
      <c r="MDG1006" s="14"/>
      <c r="MDH1006" s="14"/>
      <c r="MDI1006" s="14"/>
      <c r="MDJ1006" s="14"/>
      <c r="MDK1006" s="14"/>
      <c r="MDL1006" s="14"/>
      <c r="MDM1006" s="14"/>
      <c r="MDN1006" s="14"/>
      <c r="MDO1006" s="14"/>
      <c r="MDP1006" s="14"/>
      <c r="MDQ1006" s="14"/>
      <c r="MDR1006" s="14"/>
      <c r="MDS1006" s="14"/>
      <c r="MDT1006" s="14"/>
      <c r="MDU1006" s="14"/>
      <c r="MDV1006" s="14"/>
      <c r="MDW1006" s="14"/>
      <c r="MDX1006" s="14"/>
      <c r="MDY1006" s="14"/>
      <c r="MDZ1006" s="14"/>
      <c r="MEA1006" s="14"/>
      <c r="MEB1006" s="14"/>
      <c r="MEC1006" s="14"/>
      <c r="MED1006" s="14"/>
      <c r="MEE1006" s="14"/>
      <c r="MEF1006" s="14"/>
      <c r="MEG1006" s="14"/>
      <c r="MEH1006" s="14"/>
      <c r="MEI1006" s="14"/>
      <c r="MEJ1006" s="14"/>
      <c r="MEK1006" s="14"/>
      <c r="MEL1006" s="14"/>
      <c r="MEM1006" s="14"/>
      <c r="MEN1006" s="14"/>
      <c r="MEO1006" s="14"/>
      <c r="MEP1006" s="14"/>
      <c r="MEQ1006" s="14"/>
      <c r="MER1006" s="14"/>
      <c r="MES1006" s="14"/>
      <c r="MET1006" s="14"/>
      <c r="MEU1006" s="14"/>
      <c r="MEV1006" s="14"/>
      <c r="MEW1006" s="14"/>
      <c r="MEX1006" s="14"/>
      <c r="MEY1006" s="14"/>
      <c r="MEZ1006" s="14"/>
      <c r="MFA1006" s="14"/>
      <c r="MFB1006" s="14"/>
      <c r="MFC1006" s="14"/>
      <c r="MFD1006" s="14"/>
      <c r="MFE1006" s="14"/>
      <c r="MFF1006" s="14"/>
      <c r="MFG1006" s="14"/>
      <c r="MFH1006" s="14"/>
      <c r="MFI1006" s="14"/>
      <c r="MFJ1006" s="14"/>
      <c r="MFK1006" s="14"/>
      <c r="MFL1006" s="14"/>
      <c r="MFM1006" s="14"/>
      <c r="MFN1006" s="14"/>
      <c r="MFO1006" s="14"/>
      <c r="MFP1006" s="14"/>
      <c r="MFQ1006" s="14"/>
      <c r="MFR1006" s="14"/>
      <c r="MFS1006" s="14"/>
      <c r="MFT1006" s="14"/>
      <c r="MFU1006" s="14"/>
      <c r="MFV1006" s="14"/>
      <c r="MFW1006" s="14"/>
      <c r="MFX1006" s="14"/>
      <c r="MFY1006" s="14"/>
      <c r="MFZ1006" s="14"/>
      <c r="MGA1006" s="14"/>
      <c r="MGB1006" s="14"/>
      <c r="MGC1006" s="14"/>
      <c r="MGD1006" s="14"/>
      <c r="MGE1006" s="14"/>
      <c r="MGF1006" s="14"/>
      <c r="MGG1006" s="14"/>
      <c r="MGH1006" s="14"/>
      <c r="MGI1006" s="14"/>
      <c r="MGJ1006" s="14"/>
      <c r="MGK1006" s="14"/>
      <c r="MGL1006" s="14"/>
      <c r="MGM1006" s="14"/>
      <c r="MGN1006" s="14"/>
      <c r="MGO1006" s="14"/>
      <c r="MGP1006" s="14"/>
      <c r="MGQ1006" s="14"/>
      <c r="MGR1006" s="14"/>
      <c r="MGS1006" s="14"/>
      <c r="MGT1006" s="14"/>
      <c r="MGU1006" s="14"/>
      <c r="MGV1006" s="14"/>
      <c r="MGW1006" s="14"/>
      <c r="MGX1006" s="14"/>
      <c r="MGY1006" s="14"/>
      <c r="MGZ1006" s="14"/>
      <c r="MHA1006" s="14"/>
      <c r="MHB1006" s="14"/>
      <c r="MHC1006" s="14"/>
      <c r="MHD1006" s="14"/>
      <c r="MHE1006" s="14"/>
      <c r="MHF1006" s="14"/>
      <c r="MHG1006" s="14"/>
      <c r="MHH1006" s="14"/>
      <c r="MHI1006" s="14"/>
      <c r="MHJ1006" s="14"/>
      <c r="MHK1006" s="14"/>
      <c r="MHL1006" s="14"/>
      <c r="MHM1006" s="14"/>
      <c r="MHN1006" s="14"/>
      <c r="MHO1006" s="14"/>
      <c r="MHP1006" s="14"/>
      <c r="MHQ1006" s="14"/>
      <c r="MHR1006" s="14"/>
      <c r="MHS1006" s="14"/>
      <c r="MHT1006" s="14"/>
      <c r="MHU1006" s="14"/>
      <c r="MHV1006" s="14"/>
      <c r="MHW1006" s="14"/>
      <c r="MHX1006" s="14"/>
      <c r="MHY1006" s="14"/>
      <c r="MHZ1006" s="14"/>
      <c r="MIA1006" s="14"/>
      <c r="MIB1006" s="14"/>
      <c r="MIC1006" s="14"/>
      <c r="MID1006" s="14"/>
      <c r="MIE1006" s="14"/>
      <c r="MIF1006" s="14"/>
      <c r="MIG1006" s="14"/>
      <c r="MIH1006" s="14"/>
      <c r="MII1006" s="14"/>
      <c r="MIJ1006" s="14"/>
      <c r="MIK1006" s="14"/>
      <c r="MIL1006" s="14"/>
      <c r="MIM1006" s="14"/>
      <c r="MIN1006" s="14"/>
      <c r="MIO1006" s="14"/>
      <c r="MIP1006" s="14"/>
      <c r="MIQ1006" s="14"/>
      <c r="MIR1006" s="14"/>
      <c r="MIS1006" s="14"/>
      <c r="MIT1006" s="14"/>
      <c r="MIU1006" s="14"/>
      <c r="MIV1006" s="14"/>
      <c r="MIW1006" s="14"/>
      <c r="MIX1006" s="14"/>
      <c r="MIY1006" s="14"/>
      <c r="MIZ1006" s="14"/>
      <c r="MJA1006" s="14"/>
      <c r="MJB1006" s="14"/>
      <c r="MJC1006" s="14"/>
      <c r="MJD1006" s="14"/>
      <c r="MJE1006" s="14"/>
      <c r="MJF1006" s="14"/>
      <c r="MJG1006" s="14"/>
      <c r="MJH1006" s="14"/>
      <c r="MJI1006" s="14"/>
      <c r="MJJ1006" s="14"/>
      <c r="MJK1006" s="14"/>
      <c r="MJL1006" s="14"/>
      <c r="MJM1006" s="14"/>
      <c r="MJN1006" s="14"/>
      <c r="MJO1006" s="14"/>
      <c r="MJP1006" s="14"/>
      <c r="MJQ1006" s="14"/>
      <c r="MJR1006" s="14"/>
      <c r="MJS1006" s="14"/>
      <c r="MJT1006" s="14"/>
      <c r="MJU1006" s="14"/>
      <c r="MJV1006" s="14"/>
      <c r="MJW1006" s="14"/>
      <c r="MJX1006" s="14"/>
      <c r="MJY1006" s="14"/>
      <c r="MJZ1006" s="14"/>
      <c r="MKA1006" s="14"/>
      <c r="MKB1006" s="14"/>
      <c r="MKC1006" s="14"/>
      <c r="MKD1006" s="14"/>
      <c r="MKE1006" s="14"/>
      <c r="MKF1006" s="14"/>
      <c r="MKG1006" s="14"/>
      <c r="MKH1006" s="14"/>
      <c r="MKI1006" s="14"/>
      <c r="MKJ1006" s="14"/>
      <c r="MKK1006" s="14"/>
      <c r="MKL1006" s="14"/>
      <c r="MKM1006" s="14"/>
      <c r="MKN1006" s="14"/>
      <c r="MKO1006" s="14"/>
      <c r="MKP1006" s="14"/>
      <c r="MKQ1006" s="14"/>
      <c r="MKR1006" s="14"/>
      <c r="MKS1006" s="14"/>
      <c r="MKT1006" s="14"/>
      <c r="MKU1006" s="14"/>
      <c r="MKV1006" s="14"/>
      <c r="MKW1006" s="14"/>
      <c r="MKX1006" s="14"/>
      <c r="MKY1006" s="14"/>
      <c r="MKZ1006" s="14"/>
      <c r="MLA1006" s="14"/>
      <c r="MLB1006" s="14"/>
      <c r="MLC1006" s="14"/>
      <c r="MLD1006" s="14"/>
      <c r="MLE1006" s="14"/>
      <c r="MLF1006" s="14"/>
      <c r="MLG1006" s="14"/>
      <c r="MLH1006" s="14"/>
      <c r="MLI1006" s="14"/>
      <c r="MLJ1006" s="14"/>
      <c r="MLK1006" s="14"/>
      <c r="MLL1006" s="14"/>
      <c r="MLM1006" s="14"/>
      <c r="MLN1006" s="14"/>
      <c r="MLO1006" s="14"/>
      <c r="MLP1006" s="14"/>
      <c r="MLQ1006" s="14"/>
      <c r="MLR1006" s="14"/>
      <c r="MLS1006" s="14"/>
      <c r="MLT1006" s="14"/>
      <c r="MLU1006" s="14"/>
      <c r="MLV1006" s="14"/>
      <c r="MLW1006" s="14"/>
      <c r="MLX1006" s="14"/>
      <c r="MLY1006" s="14"/>
      <c r="MLZ1006" s="14"/>
      <c r="MMA1006" s="14"/>
      <c r="MMB1006" s="14"/>
      <c r="MMC1006" s="14"/>
      <c r="MMD1006" s="14"/>
      <c r="MME1006" s="14"/>
      <c r="MMF1006" s="14"/>
      <c r="MMG1006" s="14"/>
      <c r="MMH1006" s="14"/>
      <c r="MMI1006" s="14"/>
      <c r="MMJ1006" s="14"/>
      <c r="MMK1006" s="14"/>
      <c r="MML1006" s="14"/>
      <c r="MMM1006" s="14"/>
      <c r="MMN1006" s="14"/>
      <c r="MMO1006" s="14"/>
      <c r="MMP1006" s="14"/>
      <c r="MMQ1006" s="14"/>
      <c r="MMR1006" s="14"/>
      <c r="MMS1006" s="14"/>
      <c r="MMT1006" s="14"/>
      <c r="MMU1006" s="14"/>
      <c r="MMV1006" s="14"/>
      <c r="MMW1006" s="14"/>
      <c r="MMX1006" s="14"/>
      <c r="MMY1006" s="14"/>
      <c r="MMZ1006" s="14"/>
      <c r="MNA1006" s="14"/>
      <c r="MNB1006" s="14"/>
      <c r="MNC1006" s="14"/>
      <c r="MND1006" s="14"/>
      <c r="MNE1006" s="14"/>
      <c r="MNF1006" s="14"/>
      <c r="MNG1006" s="14"/>
      <c r="MNH1006" s="14"/>
      <c r="MNI1006" s="14"/>
      <c r="MNJ1006" s="14"/>
      <c r="MNK1006" s="14"/>
      <c r="MNL1006" s="14"/>
      <c r="MNM1006" s="14"/>
      <c r="MNN1006" s="14"/>
      <c r="MNO1006" s="14"/>
      <c r="MNP1006" s="14"/>
      <c r="MNQ1006" s="14"/>
      <c r="MNR1006" s="14"/>
      <c r="MNS1006" s="14"/>
      <c r="MNT1006" s="14"/>
      <c r="MNU1006" s="14"/>
      <c r="MNV1006" s="14"/>
      <c r="MNW1006" s="14"/>
      <c r="MNX1006" s="14"/>
      <c r="MNY1006" s="14"/>
      <c r="MNZ1006" s="14"/>
      <c r="MOA1006" s="14"/>
      <c r="MOB1006" s="14"/>
      <c r="MOC1006" s="14"/>
      <c r="MOD1006" s="14"/>
      <c r="MOE1006" s="14"/>
      <c r="MOF1006" s="14"/>
      <c r="MOG1006" s="14"/>
      <c r="MOH1006" s="14"/>
      <c r="MOI1006" s="14"/>
      <c r="MOJ1006" s="14"/>
      <c r="MOK1006" s="14"/>
      <c r="MOL1006" s="14"/>
      <c r="MOM1006" s="14"/>
      <c r="MON1006" s="14"/>
      <c r="MOO1006" s="14"/>
      <c r="MOP1006" s="14"/>
      <c r="MOQ1006" s="14"/>
      <c r="MOR1006" s="14"/>
      <c r="MOS1006" s="14"/>
      <c r="MOT1006" s="14"/>
      <c r="MOU1006" s="14"/>
      <c r="MOV1006" s="14"/>
      <c r="MOW1006" s="14"/>
      <c r="MOX1006" s="14"/>
      <c r="MOY1006" s="14"/>
      <c r="MOZ1006" s="14"/>
      <c r="MPA1006" s="14"/>
      <c r="MPB1006" s="14"/>
      <c r="MPC1006" s="14"/>
      <c r="MPD1006" s="14"/>
      <c r="MPE1006" s="14"/>
      <c r="MPF1006" s="14"/>
      <c r="MPG1006" s="14"/>
      <c r="MPH1006" s="14"/>
      <c r="MPI1006" s="14"/>
      <c r="MPJ1006" s="14"/>
      <c r="MPK1006" s="14"/>
      <c r="MPL1006" s="14"/>
      <c r="MPM1006" s="14"/>
      <c r="MPN1006" s="14"/>
      <c r="MPO1006" s="14"/>
      <c r="MPP1006" s="14"/>
      <c r="MPQ1006" s="14"/>
      <c r="MPR1006" s="14"/>
      <c r="MPS1006" s="14"/>
      <c r="MPT1006" s="14"/>
      <c r="MPU1006" s="14"/>
      <c r="MPV1006" s="14"/>
      <c r="MPW1006" s="14"/>
      <c r="MPX1006" s="14"/>
      <c r="MPY1006" s="14"/>
      <c r="MPZ1006" s="14"/>
      <c r="MQA1006" s="14"/>
      <c r="MQB1006" s="14"/>
      <c r="MQC1006" s="14"/>
      <c r="MQD1006" s="14"/>
      <c r="MQE1006" s="14"/>
      <c r="MQF1006" s="14"/>
      <c r="MQG1006" s="14"/>
      <c r="MQH1006" s="14"/>
      <c r="MQI1006" s="14"/>
      <c r="MQJ1006" s="14"/>
      <c r="MQK1006" s="14"/>
      <c r="MQL1006" s="14"/>
      <c r="MQM1006" s="14"/>
      <c r="MQN1006" s="14"/>
      <c r="MQO1006" s="14"/>
      <c r="MQP1006" s="14"/>
      <c r="MQQ1006" s="14"/>
      <c r="MQR1006" s="14"/>
      <c r="MQS1006" s="14"/>
      <c r="MQT1006" s="14"/>
      <c r="MQU1006" s="14"/>
      <c r="MQV1006" s="14"/>
      <c r="MQW1006" s="14"/>
      <c r="MQX1006" s="14"/>
      <c r="MQY1006" s="14"/>
      <c r="MQZ1006" s="14"/>
      <c r="MRA1006" s="14"/>
      <c r="MRB1006" s="14"/>
      <c r="MRC1006" s="14"/>
      <c r="MRD1006" s="14"/>
      <c r="MRE1006" s="14"/>
      <c r="MRF1006" s="14"/>
      <c r="MRG1006" s="14"/>
      <c r="MRH1006" s="14"/>
      <c r="MRI1006" s="14"/>
      <c r="MRJ1006" s="14"/>
      <c r="MRK1006" s="14"/>
      <c r="MRL1006" s="14"/>
      <c r="MRM1006" s="14"/>
      <c r="MRN1006" s="14"/>
      <c r="MRO1006" s="14"/>
      <c r="MRP1006" s="14"/>
      <c r="MRQ1006" s="14"/>
      <c r="MRR1006" s="14"/>
      <c r="MRS1006" s="14"/>
      <c r="MRT1006" s="14"/>
      <c r="MRU1006" s="14"/>
      <c r="MRV1006" s="14"/>
      <c r="MRW1006" s="14"/>
      <c r="MRX1006" s="14"/>
      <c r="MRY1006" s="14"/>
      <c r="MRZ1006" s="14"/>
      <c r="MSA1006" s="14"/>
      <c r="MSB1006" s="14"/>
      <c r="MSC1006" s="14"/>
      <c r="MSD1006" s="14"/>
      <c r="MSE1006" s="14"/>
      <c r="MSF1006" s="14"/>
      <c r="MSG1006" s="14"/>
      <c r="MSH1006" s="14"/>
      <c r="MSI1006" s="14"/>
      <c r="MSJ1006" s="14"/>
      <c r="MSK1006" s="14"/>
      <c r="MSL1006" s="14"/>
      <c r="MSM1006" s="14"/>
      <c r="MSN1006" s="14"/>
      <c r="MSO1006" s="14"/>
      <c r="MSP1006" s="14"/>
      <c r="MSQ1006" s="14"/>
      <c r="MSR1006" s="14"/>
      <c r="MSS1006" s="14"/>
      <c r="MST1006" s="14"/>
      <c r="MSU1006" s="14"/>
      <c r="MSV1006" s="14"/>
      <c r="MSW1006" s="14"/>
      <c r="MSX1006" s="14"/>
      <c r="MSY1006" s="14"/>
      <c r="MSZ1006" s="14"/>
      <c r="MTA1006" s="14"/>
      <c r="MTB1006" s="14"/>
      <c r="MTC1006" s="14"/>
      <c r="MTD1006" s="14"/>
      <c r="MTE1006" s="14"/>
      <c r="MTF1006" s="14"/>
      <c r="MTG1006" s="14"/>
      <c r="MTH1006" s="14"/>
      <c r="MTI1006" s="14"/>
      <c r="MTJ1006" s="14"/>
      <c r="MTK1006" s="14"/>
      <c r="MTL1006" s="14"/>
      <c r="MTM1006" s="14"/>
      <c r="MTN1006" s="14"/>
      <c r="MTO1006" s="14"/>
      <c r="MTP1006" s="14"/>
      <c r="MTQ1006" s="14"/>
      <c r="MTR1006" s="14"/>
      <c r="MTS1006" s="14"/>
      <c r="MTT1006" s="14"/>
      <c r="MTU1006" s="14"/>
      <c r="MTV1006" s="14"/>
      <c r="MTW1006" s="14"/>
      <c r="MTX1006" s="14"/>
      <c r="MTY1006" s="14"/>
      <c r="MTZ1006" s="14"/>
      <c r="MUA1006" s="14"/>
      <c r="MUB1006" s="14"/>
      <c r="MUC1006" s="14"/>
      <c r="MUD1006" s="14"/>
      <c r="MUE1006" s="14"/>
      <c r="MUF1006" s="14"/>
      <c r="MUG1006" s="14"/>
      <c r="MUH1006" s="14"/>
      <c r="MUI1006" s="14"/>
      <c r="MUJ1006" s="14"/>
      <c r="MUK1006" s="14"/>
      <c r="MUL1006" s="14"/>
      <c r="MUM1006" s="14"/>
      <c r="MUN1006" s="14"/>
      <c r="MUO1006" s="14"/>
      <c r="MUP1006" s="14"/>
      <c r="MUQ1006" s="14"/>
      <c r="MUR1006" s="14"/>
      <c r="MUS1006" s="14"/>
      <c r="MUT1006" s="14"/>
      <c r="MUU1006" s="14"/>
      <c r="MUV1006" s="14"/>
      <c r="MUW1006" s="14"/>
      <c r="MUX1006" s="14"/>
      <c r="MUY1006" s="14"/>
      <c r="MUZ1006" s="14"/>
      <c r="MVA1006" s="14"/>
      <c r="MVB1006" s="14"/>
      <c r="MVC1006" s="14"/>
      <c r="MVD1006" s="14"/>
      <c r="MVE1006" s="14"/>
      <c r="MVF1006" s="14"/>
      <c r="MVG1006" s="14"/>
      <c r="MVH1006" s="14"/>
      <c r="MVI1006" s="14"/>
      <c r="MVJ1006" s="14"/>
      <c r="MVK1006" s="14"/>
      <c r="MVL1006" s="14"/>
      <c r="MVM1006" s="14"/>
      <c r="MVN1006" s="14"/>
      <c r="MVO1006" s="14"/>
      <c r="MVP1006" s="14"/>
      <c r="MVQ1006" s="14"/>
      <c r="MVR1006" s="14"/>
      <c r="MVS1006" s="14"/>
      <c r="MVT1006" s="14"/>
      <c r="MVU1006" s="14"/>
      <c r="MVV1006" s="14"/>
      <c r="MVW1006" s="14"/>
      <c r="MVX1006" s="14"/>
      <c r="MVY1006" s="14"/>
      <c r="MVZ1006" s="14"/>
      <c r="MWA1006" s="14"/>
      <c r="MWB1006" s="14"/>
      <c r="MWC1006" s="14"/>
      <c r="MWD1006" s="14"/>
      <c r="MWE1006" s="14"/>
      <c r="MWF1006" s="14"/>
      <c r="MWG1006" s="14"/>
      <c r="MWH1006" s="14"/>
      <c r="MWI1006" s="14"/>
      <c r="MWJ1006" s="14"/>
      <c r="MWK1006" s="14"/>
      <c r="MWL1006" s="14"/>
      <c r="MWM1006" s="14"/>
      <c r="MWN1006" s="14"/>
      <c r="MWO1006" s="14"/>
      <c r="MWP1006" s="14"/>
      <c r="MWQ1006" s="14"/>
      <c r="MWR1006" s="14"/>
      <c r="MWS1006" s="14"/>
      <c r="MWT1006" s="14"/>
      <c r="MWU1006" s="14"/>
      <c r="MWV1006" s="14"/>
      <c r="MWW1006" s="14"/>
      <c r="MWX1006" s="14"/>
      <c r="MWY1006" s="14"/>
      <c r="MWZ1006" s="14"/>
      <c r="MXA1006" s="14"/>
      <c r="MXB1006" s="14"/>
      <c r="MXC1006" s="14"/>
      <c r="MXD1006" s="14"/>
      <c r="MXE1006" s="14"/>
      <c r="MXF1006" s="14"/>
      <c r="MXG1006" s="14"/>
      <c r="MXH1006" s="14"/>
      <c r="MXI1006" s="14"/>
      <c r="MXJ1006" s="14"/>
      <c r="MXK1006" s="14"/>
      <c r="MXL1006" s="14"/>
      <c r="MXM1006" s="14"/>
      <c r="MXN1006" s="14"/>
      <c r="MXO1006" s="14"/>
      <c r="MXP1006" s="14"/>
      <c r="MXQ1006" s="14"/>
      <c r="MXR1006" s="14"/>
      <c r="MXS1006" s="14"/>
      <c r="MXT1006" s="14"/>
      <c r="MXU1006" s="14"/>
      <c r="MXV1006" s="14"/>
      <c r="MXW1006" s="14"/>
      <c r="MXX1006" s="14"/>
      <c r="MXY1006" s="14"/>
      <c r="MXZ1006" s="14"/>
      <c r="MYA1006" s="14"/>
      <c r="MYB1006" s="14"/>
      <c r="MYC1006" s="14"/>
      <c r="MYD1006" s="14"/>
      <c r="MYE1006" s="14"/>
      <c r="MYF1006" s="14"/>
      <c r="MYG1006" s="14"/>
      <c r="MYH1006" s="14"/>
      <c r="MYI1006" s="14"/>
      <c r="MYJ1006" s="14"/>
      <c r="MYK1006" s="14"/>
      <c r="MYL1006" s="14"/>
      <c r="MYM1006" s="14"/>
      <c r="MYN1006" s="14"/>
      <c r="MYO1006" s="14"/>
      <c r="MYP1006" s="14"/>
      <c r="MYQ1006" s="14"/>
      <c r="MYR1006" s="14"/>
      <c r="MYS1006" s="14"/>
      <c r="MYT1006" s="14"/>
      <c r="MYU1006" s="14"/>
      <c r="MYV1006" s="14"/>
      <c r="MYW1006" s="14"/>
      <c r="MYX1006" s="14"/>
      <c r="MYY1006" s="14"/>
      <c r="MYZ1006" s="14"/>
      <c r="MZA1006" s="14"/>
      <c r="MZB1006" s="14"/>
      <c r="MZC1006" s="14"/>
      <c r="MZD1006" s="14"/>
      <c r="MZE1006" s="14"/>
      <c r="MZF1006" s="14"/>
      <c r="MZG1006" s="14"/>
      <c r="MZH1006" s="14"/>
      <c r="MZI1006" s="14"/>
      <c r="MZJ1006" s="14"/>
      <c r="MZK1006" s="14"/>
      <c r="MZL1006" s="14"/>
      <c r="MZM1006" s="14"/>
      <c r="MZN1006" s="14"/>
      <c r="MZO1006" s="14"/>
      <c r="MZP1006" s="14"/>
      <c r="MZQ1006" s="14"/>
      <c r="MZR1006" s="14"/>
      <c r="MZS1006" s="14"/>
      <c r="MZT1006" s="14"/>
      <c r="MZU1006" s="14"/>
      <c r="MZV1006" s="14"/>
      <c r="MZW1006" s="14"/>
      <c r="MZX1006" s="14"/>
      <c r="MZY1006" s="14"/>
      <c r="MZZ1006" s="14"/>
      <c r="NAA1006" s="14"/>
      <c r="NAB1006" s="14"/>
      <c r="NAC1006" s="14"/>
      <c r="NAD1006" s="14"/>
      <c r="NAE1006" s="14"/>
      <c r="NAF1006" s="14"/>
      <c r="NAG1006" s="14"/>
      <c r="NAH1006" s="14"/>
      <c r="NAI1006" s="14"/>
      <c r="NAJ1006" s="14"/>
      <c r="NAK1006" s="14"/>
      <c r="NAL1006" s="14"/>
      <c r="NAM1006" s="14"/>
      <c r="NAN1006" s="14"/>
      <c r="NAO1006" s="14"/>
      <c r="NAP1006" s="14"/>
      <c r="NAQ1006" s="14"/>
      <c r="NAR1006" s="14"/>
      <c r="NAS1006" s="14"/>
      <c r="NAT1006" s="14"/>
      <c r="NAU1006" s="14"/>
      <c r="NAV1006" s="14"/>
      <c r="NAW1006" s="14"/>
      <c r="NAX1006" s="14"/>
      <c r="NAY1006" s="14"/>
      <c r="NAZ1006" s="14"/>
      <c r="NBA1006" s="14"/>
      <c r="NBB1006" s="14"/>
      <c r="NBC1006" s="14"/>
      <c r="NBD1006" s="14"/>
      <c r="NBE1006" s="14"/>
      <c r="NBF1006" s="14"/>
      <c r="NBG1006" s="14"/>
      <c r="NBH1006" s="14"/>
      <c r="NBI1006" s="14"/>
      <c r="NBJ1006" s="14"/>
      <c r="NBK1006" s="14"/>
      <c r="NBL1006" s="14"/>
      <c r="NBM1006" s="14"/>
      <c r="NBN1006" s="14"/>
      <c r="NBO1006" s="14"/>
      <c r="NBP1006" s="14"/>
      <c r="NBQ1006" s="14"/>
      <c r="NBR1006" s="14"/>
      <c r="NBS1006" s="14"/>
      <c r="NBT1006" s="14"/>
      <c r="NBU1006" s="14"/>
      <c r="NBV1006" s="14"/>
      <c r="NBW1006" s="14"/>
      <c r="NBX1006" s="14"/>
      <c r="NBY1006" s="14"/>
      <c r="NBZ1006" s="14"/>
      <c r="NCA1006" s="14"/>
      <c r="NCB1006" s="14"/>
      <c r="NCC1006" s="14"/>
      <c r="NCD1006" s="14"/>
      <c r="NCE1006" s="14"/>
      <c r="NCF1006" s="14"/>
      <c r="NCG1006" s="14"/>
      <c r="NCH1006" s="14"/>
      <c r="NCI1006" s="14"/>
      <c r="NCJ1006" s="14"/>
      <c r="NCK1006" s="14"/>
      <c r="NCL1006" s="14"/>
      <c r="NCM1006" s="14"/>
      <c r="NCN1006" s="14"/>
      <c r="NCO1006" s="14"/>
      <c r="NCP1006" s="14"/>
      <c r="NCQ1006" s="14"/>
      <c r="NCR1006" s="14"/>
      <c r="NCS1006" s="14"/>
      <c r="NCT1006" s="14"/>
      <c r="NCU1006" s="14"/>
      <c r="NCV1006" s="14"/>
      <c r="NCW1006" s="14"/>
      <c r="NCX1006" s="14"/>
      <c r="NCY1006" s="14"/>
      <c r="NCZ1006" s="14"/>
      <c r="NDA1006" s="14"/>
      <c r="NDB1006" s="14"/>
      <c r="NDC1006" s="14"/>
      <c r="NDD1006" s="14"/>
      <c r="NDE1006" s="14"/>
      <c r="NDF1006" s="14"/>
      <c r="NDG1006" s="14"/>
      <c r="NDH1006" s="14"/>
      <c r="NDI1006" s="14"/>
      <c r="NDJ1006" s="14"/>
      <c r="NDK1006" s="14"/>
      <c r="NDL1006" s="14"/>
      <c r="NDM1006" s="14"/>
      <c r="NDN1006" s="14"/>
      <c r="NDO1006" s="14"/>
      <c r="NDP1006" s="14"/>
      <c r="NDQ1006" s="14"/>
      <c r="NDR1006" s="14"/>
      <c r="NDS1006" s="14"/>
      <c r="NDT1006" s="14"/>
      <c r="NDU1006" s="14"/>
      <c r="NDV1006" s="14"/>
      <c r="NDW1006" s="14"/>
      <c r="NDX1006" s="14"/>
      <c r="NDY1006" s="14"/>
      <c r="NDZ1006" s="14"/>
      <c r="NEA1006" s="14"/>
      <c r="NEB1006" s="14"/>
      <c r="NEC1006" s="14"/>
      <c r="NED1006" s="14"/>
      <c r="NEE1006" s="14"/>
      <c r="NEF1006" s="14"/>
      <c r="NEG1006" s="14"/>
      <c r="NEH1006" s="14"/>
      <c r="NEI1006" s="14"/>
      <c r="NEJ1006" s="14"/>
      <c r="NEK1006" s="14"/>
      <c r="NEL1006" s="14"/>
      <c r="NEM1006" s="14"/>
      <c r="NEN1006" s="14"/>
      <c r="NEO1006" s="14"/>
      <c r="NEP1006" s="14"/>
      <c r="NEQ1006" s="14"/>
      <c r="NER1006" s="14"/>
      <c r="NES1006" s="14"/>
      <c r="NET1006" s="14"/>
      <c r="NEU1006" s="14"/>
      <c r="NEV1006" s="14"/>
      <c r="NEW1006" s="14"/>
      <c r="NEX1006" s="14"/>
      <c r="NEY1006" s="14"/>
      <c r="NEZ1006" s="14"/>
      <c r="NFA1006" s="14"/>
      <c r="NFB1006" s="14"/>
      <c r="NFC1006" s="14"/>
      <c r="NFD1006" s="14"/>
      <c r="NFE1006" s="14"/>
      <c r="NFF1006" s="14"/>
      <c r="NFG1006" s="14"/>
      <c r="NFH1006" s="14"/>
      <c r="NFI1006" s="14"/>
      <c r="NFJ1006" s="14"/>
      <c r="NFK1006" s="14"/>
      <c r="NFL1006" s="14"/>
      <c r="NFM1006" s="14"/>
      <c r="NFN1006" s="14"/>
      <c r="NFO1006" s="14"/>
      <c r="NFP1006" s="14"/>
      <c r="NFQ1006" s="14"/>
      <c r="NFR1006" s="14"/>
      <c r="NFS1006" s="14"/>
      <c r="NFT1006" s="14"/>
      <c r="NFU1006" s="14"/>
      <c r="NFV1006" s="14"/>
      <c r="NFW1006" s="14"/>
      <c r="NFX1006" s="14"/>
      <c r="NFY1006" s="14"/>
      <c r="NFZ1006" s="14"/>
      <c r="NGA1006" s="14"/>
      <c r="NGB1006" s="14"/>
      <c r="NGC1006" s="14"/>
      <c r="NGD1006" s="14"/>
      <c r="NGE1006" s="14"/>
      <c r="NGF1006" s="14"/>
      <c r="NGG1006" s="14"/>
      <c r="NGH1006" s="14"/>
      <c r="NGI1006" s="14"/>
      <c r="NGJ1006" s="14"/>
      <c r="NGK1006" s="14"/>
      <c r="NGL1006" s="14"/>
      <c r="NGM1006" s="14"/>
      <c r="NGN1006" s="14"/>
      <c r="NGO1006" s="14"/>
      <c r="NGP1006" s="14"/>
      <c r="NGQ1006" s="14"/>
      <c r="NGR1006" s="14"/>
      <c r="NGS1006" s="14"/>
      <c r="NGT1006" s="14"/>
      <c r="NGU1006" s="14"/>
      <c r="NGV1006" s="14"/>
      <c r="NGW1006" s="14"/>
      <c r="NGX1006" s="14"/>
      <c r="NGY1006" s="14"/>
      <c r="NGZ1006" s="14"/>
      <c r="NHA1006" s="14"/>
      <c r="NHB1006" s="14"/>
      <c r="NHC1006" s="14"/>
      <c r="NHD1006" s="14"/>
      <c r="NHE1006" s="14"/>
      <c r="NHF1006" s="14"/>
      <c r="NHG1006" s="14"/>
      <c r="NHH1006" s="14"/>
      <c r="NHI1006" s="14"/>
      <c r="NHJ1006" s="14"/>
      <c r="NHK1006" s="14"/>
      <c r="NHL1006" s="14"/>
      <c r="NHM1006" s="14"/>
      <c r="NHN1006" s="14"/>
      <c r="NHO1006" s="14"/>
      <c r="NHP1006" s="14"/>
      <c r="NHQ1006" s="14"/>
      <c r="NHR1006" s="14"/>
      <c r="NHS1006" s="14"/>
      <c r="NHT1006" s="14"/>
      <c r="NHU1006" s="14"/>
      <c r="NHV1006" s="14"/>
      <c r="NHW1006" s="14"/>
      <c r="NHX1006" s="14"/>
      <c r="NHY1006" s="14"/>
      <c r="NHZ1006" s="14"/>
      <c r="NIA1006" s="14"/>
      <c r="NIB1006" s="14"/>
      <c r="NIC1006" s="14"/>
      <c r="NID1006" s="14"/>
      <c r="NIE1006" s="14"/>
      <c r="NIF1006" s="14"/>
      <c r="NIG1006" s="14"/>
      <c r="NIH1006" s="14"/>
      <c r="NII1006" s="14"/>
      <c r="NIJ1006" s="14"/>
      <c r="NIK1006" s="14"/>
      <c r="NIL1006" s="14"/>
      <c r="NIM1006" s="14"/>
      <c r="NIN1006" s="14"/>
      <c r="NIO1006" s="14"/>
      <c r="NIP1006" s="14"/>
      <c r="NIQ1006" s="14"/>
      <c r="NIR1006" s="14"/>
      <c r="NIS1006" s="14"/>
      <c r="NIT1006" s="14"/>
      <c r="NIU1006" s="14"/>
      <c r="NIV1006" s="14"/>
      <c r="NIW1006" s="14"/>
      <c r="NIX1006" s="14"/>
      <c r="NIY1006" s="14"/>
      <c r="NIZ1006" s="14"/>
      <c r="NJA1006" s="14"/>
      <c r="NJB1006" s="14"/>
      <c r="NJC1006" s="14"/>
      <c r="NJD1006" s="14"/>
      <c r="NJE1006" s="14"/>
      <c r="NJF1006" s="14"/>
      <c r="NJG1006" s="14"/>
      <c r="NJH1006" s="14"/>
      <c r="NJI1006" s="14"/>
      <c r="NJJ1006" s="14"/>
      <c r="NJK1006" s="14"/>
      <c r="NJL1006" s="14"/>
      <c r="NJM1006" s="14"/>
      <c r="NJN1006" s="14"/>
      <c r="NJO1006" s="14"/>
      <c r="NJP1006" s="14"/>
      <c r="NJQ1006" s="14"/>
      <c r="NJR1006" s="14"/>
      <c r="NJS1006" s="14"/>
      <c r="NJT1006" s="14"/>
      <c r="NJU1006" s="14"/>
      <c r="NJV1006" s="14"/>
      <c r="NJW1006" s="14"/>
      <c r="NJX1006" s="14"/>
      <c r="NJY1006" s="14"/>
      <c r="NJZ1006" s="14"/>
      <c r="NKA1006" s="14"/>
      <c r="NKB1006" s="14"/>
      <c r="NKC1006" s="14"/>
      <c r="NKD1006" s="14"/>
      <c r="NKE1006" s="14"/>
      <c r="NKF1006" s="14"/>
      <c r="NKG1006" s="14"/>
      <c r="NKH1006" s="14"/>
      <c r="NKI1006" s="14"/>
      <c r="NKJ1006" s="14"/>
      <c r="NKK1006" s="14"/>
      <c r="NKL1006" s="14"/>
      <c r="NKM1006" s="14"/>
      <c r="NKN1006" s="14"/>
      <c r="NKO1006" s="14"/>
      <c r="NKP1006" s="14"/>
      <c r="NKQ1006" s="14"/>
      <c r="NKR1006" s="14"/>
      <c r="NKS1006" s="14"/>
      <c r="NKT1006" s="14"/>
      <c r="NKU1006" s="14"/>
      <c r="NKV1006" s="14"/>
      <c r="NKW1006" s="14"/>
      <c r="NKX1006" s="14"/>
      <c r="NKY1006" s="14"/>
      <c r="NKZ1006" s="14"/>
      <c r="NLA1006" s="14"/>
      <c r="NLB1006" s="14"/>
      <c r="NLC1006" s="14"/>
      <c r="NLD1006" s="14"/>
      <c r="NLE1006" s="14"/>
      <c r="NLF1006" s="14"/>
      <c r="NLG1006" s="14"/>
      <c r="NLH1006" s="14"/>
      <c r="NLI1006" s="14"/>
      <c r="NLJ1006" s="14"/>
      <c r="NLK1006" s="14"/>
      <c r="NLL1006" s="14"/>
      <c r="NLM1006" s="14"/>
      <c r="NLN1006" s="14"/>
      <c r="NLO1006" s="14"/>
      <c r="NLP1006" s="14"/>
      <c r="NLQ1006" s="14"/>
      <c r="NLR1006" s="14"/>
      <c r="NLS1006" s="14"/>
      <c r="NLT1006" s="14"/>
      <c r="NLU1006" s="14"/>
      <c r="NLV1006" s="14"/>
      <c r="NLW1006" s="14"/>
      <c r="NLX1006" s="14"/>
      <c r="NLY1006" s="14"/>
      <c r="NLZ1006" s="14"/>
      <c r="NMA1006" s="14"/>
      <c r="NMB1006" s="14"/>
      <c r="NMC1006" s="14"/>
      <c r="NMD1006" s="14"/>
      <c r="NME1006" s="14"/>
      <c r="NMF1006" s="14"/>
      <c r="NMG1006" s="14"/>
      <c r="NMH1006" s="14"/>
      <c r="NMI1006" s="14"/>
      <c r="NMJ1006" s="14"/>
      <c r="NMK1006" s="14"/>
      <c r="NML1006" s="14"/>
      <c r="NMM1006" s="14"/>
      <c r="NMN1006" s="14"/>
      <c r="NMO1006" s="14"/>
      <c r="NMP1006" s="14"/>
      <c r="NMQ1006" s="14"/>
      <c r="NMR1006" s="14"/>
      <c r="NMS1006" s="14"/>
      <c r="NMT1006" s="14"/>
      <c r="NMU1006" s="14"/>
      <c r="NMV1006" s="14"/>
      <c r="NMW1006" s="14"/>
      <c r="NMX1006" s="14"/>
      <c r="NMY1006" s="14"/>
      <c r="NMZ1006" s="14"/>
      <c r="NNA1006" s="14"/>
      <c r="NNB1006" s="14"/>
      <c r="NNC1006" s="14"/>
      <c r="NND1006" s="14"/>
      <c r="NNE1006" s="14"/>
      <c r="NNF1006" s="14"/>
      <c r="NNG1006" s="14"/>
      <c r="NNH1006" s="14"/>
      <c r="NNI1006" s="14"/>
      <c r="NNJ1006" s="14"/>
      <c r="NNK1006" s="14"/>
      <c r="NNL1006" s="14"/>
      <c r="NNM1006" s="14"/>
      <c r="NNN1006" s="14"/>
      <c r="NNO1006" s="14"/>
      <c r="NNP1006" s="14"/>
      <c r="NNQ1006" s="14"/>
      <c r="NNR1006" s="14"/>
      <c r="NNS1006" s="14"/>
      <c r="NNT1006" s="14"/>
      <c r="NNU1006" s="14"/>
      <c r="NNV1006" s="14"/>
      <c r="NNW1006" s="14"/>
      <c r="NNX1006" s="14"/>
      <c r="NNY1006" s="14"/>
      <c r="NNZ1006" s="14"/>
      <c r="NOA1006" s="14"/>
      <c r="NOB1006" s="14"/>
      <c r="NOC1006" s="14"/>
      <c r="NOD1006" s="14"/>
      <c r="NOE1006" s="14"/>
      <c r="NOF1006" s="14"/>
      <c r="NOG1006" s="14"/>
      <c r="NOH1006" s="14"/>
      <c r="NOI1006" s="14"/>
      <c r="NOJ1006" s="14"/>
      <c r="NOK1006" s="14"/>
      <c r="NOL1006" s="14"/>
      <c r="NOM1006" s="14"/>
      <c r="NON1006" s="14"/>
      <c r="NOO1006" s="14"/>
      <c r="NOP1006" s="14"/>
      <c r="NOQ1006" s="14"/>
      <c r="NOR1006" s="14"/>
      <c r="NOS1006" s="14"/>
      <c r="NOT1006" s="14"/>
      <c r="NOU1006" s="14"/>
      <c r="NOV1006" s="14"/>
      <c r="NOW1006" s="14"/>
      <c r="NOX1006" s="14"/>
      <c r="NOY1006" s="14"/>
      <c r="NOZ1006" s="14"/>
      <c r="NPA1006" s="14"/>
      <c r="NPB1006" s="14"/>
      <c r="NPC1006" s="14"/>
      <c r="NPD1006" s="14"/>
      <c r="NPE1006" s="14"/>
      <c r="NPF1006" s="14"/>
      <c r="NPG1006" s="14"/>
      <c r="NPH1006" s="14"/>
      <c r="NPI1006" s="14"/>
      <c r="NPJ1006" s="14"/>
      <c r="NPK1006" s="14"/>
      <c r="NPL1006" s="14"/>
      <c r="NPM1006" s="14"/>
      <c r="NPN1006" s="14"/>
      <c r="NPO1006" s="14"/>
      <c r="NPP1006" s="14"/>
      <c r="NPQ1006" s="14"/>
      <c r="NPR1006" s="14"/>
      <c r="NPS1006" s="14"/>
      <c r="NPT1006" s="14"/>
      <c r="NPU1006" s="14"/>
      <c r="NPV1006" s="14"/>
      <c r="NPW1006" s="14"/>
      <c r="NPX1006" s="14"/>
      <c r="NPY1006" s="14"/>
      <c r="NPZ1006" s="14"/>
      <c r="NQA1006" s="14"/>
      <c r="NQB1006" s="14"/>
      <c r="NQC1006" s="14"/>
      <c r="NQD1006" s="14"/>
      <c r="NQE1006" s="14"/>
      <c r="NQF1006" s="14"/>
      <c r="NQG1006" s="14"/>
      <c r="NQH1006" s="14"/>
      <c r="NQI1006" s="14"/>
      <c r="NQJ1006" s="14"/>
      <c r="NQK1006" s="14"/>
      <c r="NQL1006" s="14"/>
      <c r="NQM1006" s="14"/>
      <c r="NQN1006" s="14"/>
      <c r="NQO1006" s="14"/>
      <c r="NQP1006" s="14"/>
      <c r="NQQ1006" s="14"/>
      <c r="NQR1006" s="14"/>
      <c r="NQS1006" s="14"/>
      <c r="NQT1006" s="14"/>
      <c r="NQU1006" s="14"/>
      <c r="NQV1006" s="14"/>
      <c r="NQW1006" s="14"/>
      <c r="NQX1006" s="14"/>
      <c r="NQY1006" s="14"/>
      <c r="NQZ1006" s="14"/>
      <c r="NRA1006" s="14"/>
      <c r="NRB1006" s="14"/>
      <c r="NRC1006" s="14"/>
      <c r="NRD1006" s="14"/>
      <c r="NRE1006" s="14"/>
      <c r="NRF1006" s="14"/>
      <c r="NRG1006" s="14"/>
      <c r="NRH1006" s="14"/>
      <c r="NRI1006" s="14"/>
      <c r="NRJ1006" s="14"/>
      <c r="NRK1006" s="14"/>
      <c r="NRL1006" s="14"/>
      <c r="NRM1006" s="14"/>
      <c r="NRN1006" s="14"/>
      <c r="NRO1006" s="14"/>
      <c r="NRP1006" s="14"/>
      <c r="NRQ1006" s="14"/>
      <c r="NRR1006" s="14"/>
      <c r="NRS1006" s="14"/>
      <c r="NRT1006" s="14"/>
      <c r="NRU1006" s="14"/>
      <c r="NRV1006" s="14"/>
      <c r="NRW1006" s="14"/>
      <c r="NRX1006" s="14"/>
      <c r="NRY1006" s="14"/>
      <c r="NRZ1006" s="14"/>
      <c r="NSA1006" s="14"/>
      <c r="NSB1006" s="14"/>
      <c r="NSC1006" s="14"/>
      <c r="NSD1006" s="14"/>
      <c r="NSE1006" s="14"/>
      <c r="NSF1006" s="14"/>
      <c r="NSG1006" s="14"/>
      <c r="NSH1006" s="14"/>
      <c r="NSI1006" s="14"/>
      <c r="NSJ1006" s="14"/>
      <c r="NSK1006" s="14"/>
      <c r="NSL1006" s="14"/>
      <c r="NSM1006" s="14"/>
      <c r="NSN1006" s="14"/>
      <c r="NSO1006" s="14"/>
      <c r="NSP1006" s="14"/>
      <c r="NSQ1006" s="14"/>
      <c r="NSR1006" s="14"/>
      <c r="NSS1006" s="14"/>
      <c r="NST1006" s="14"/>
      <c r="NSU1006" s="14"/>
      <c r="NSV1006" s="14"/>
      <c r="NSW1006" s="14"/>
      <c r="NSX1006" s="14"/>
      <c r="NSY1006" s="14"/>
      <c r="NSZ1006" s="14"/>
      <c r="NTA1006" s="14"/>
      <c r="NTB1006" s="14"/>
      <c r="NTC1006" s="14"/>
      <c r="NTD1006" s="14"/>
      <c r="NTE1006" s="14"/>
      <c r="NTF1006" s="14"/>
      <c r="NTG1006" s="14"/>
      <c r="NTH1006" s="14"/>
      <c r="NTI1006" s="14"/>
      <c r="NTJ1006" s="14"/>
      <c r="NTK1006" s="14"/>
      <c r="NTL1006" s="14"/>
      <c r="NTM1006" s="14"/>
      <c r="NTN1006" s="14"/>
      <c r="NTO1006" s="14"/>
      <c r="NTP1006" s="14"/>
      <c r="NTQ1006" s="14"/>
      <c r="NTR1006" s="14"/>
      <c r="NTS1006" s="14"/>
      <c r="NTT1006" s="14"/>
      <c r="NTU1006" s="14"/>
      <c r="NTV1006" s="14"/>
      <c r="NTW1006" s="14"/>
      <c r="NTX1006" s="14"/>
      <c r="NTY1006" s="14"/>
      <c r="NTZ1006" s="14"/>
      <c r="NUA1006" s="14"/>
      <c r="NUB1006" s="14"/>
      <c r="NUC1006" s="14"/>
      <c r="NUD1006" s="14"/>
      <c r="NUE1006" s="14"/>
      <c r="NUF1006" s="14"/>
      <c r="NUG1006" s="14"/>
      <c r="NUH1006" s="14"/>
      <c r="NUI1006" s="14"/>
      <c r="NUJ1006" s="14"/>
      <c r="NUK1006" s="14"/>
      <c r="NUL1006" s="14"/>
      <c r="NUM1006" s="14"/>
      <c r="NUN1006" s="14"/>
      <c r="NUO1006" s="14"/>
      <c r="NUP1006" s="14"/>
      <c r="NUQ1006" s="14"/>
      <c r="NUR1006" s="14"/>
      <c r="NUS1006" s="14"/>
      <c r="NUT1006" s="14"/>
      <c r="NUU1006" s="14"/>
      <c r="NUV1006" s="14"/>
      <c r="NUW1006" s="14"/>
      <c r="NUX1006" s="14"/>
      <c r="NUY1006" s="14"/>
      <c r="NUZ1006" s="14"/>
      <c r="NVA1006" s="14"/>
      <c r="NVB1006" s="14"/>
      <c r="NVC1006" s="14"/>
      <c r="NVD1006" s="14"/>
      <c r="NVE1006" s="14"/>
      <c r="NVF1006" s="14"/>
      <c r="NVG1006" s="14"/>
      <c r="NVH1006" s="14"/>
      <c r="NVI1006" s="14"/>
      <c r="NVJ1006" s="14"/>
      <c r="NVK1006" s="14"/>
      <c r="NVL1006" s="14"/>
      <c r="NVM1006" s="14"/>
      <c r="NVN1006" s="14"/>
      <c r="NVO1006" s="14"/>
      <c r="NVP1006" s="14"/>
      <c r="NVQ1006" s="14"/>
      <c r="NVR1006" s="14"/>
      <c r="NVS1006" s="14"/>
      <c r="NVT1006" s="14"/>
      <c r="NVU1006" s="14"/>
      <c r="NVV1006" s="14"/>
      <c r="NVW1006" s="14"/>
      <c r="NVX1006" s="14"/>
      <c r="NVY1006" s="14"/>
      <c r="NVZ1006" s="14"/>
      <c r="NWA1006" s="14"/>
      <c r="NWB1006" s="14"/>
      <c r="NWC1006" s="14"/>
      <c r="NWD1006" s="14"/>
      <c r="NWE1006" s="14"/>
      <c r="NWF1006" s="14"/>
      <c r="NWG1006" s="14"/>
      <c r="NWH1006" s="14"/>
      <c r="NWI1006" s="14"/>
      <c r="NWJ1006" s="14"/>
      <c r="NWK1006" s="14"/>
      <c r="NWL1006" s="14"/>
      <c r="NWM1006" s="14"/>
      <c r="NWN1006" s="14"/>
      <c r="NWO1006" s="14"/>
      <c r="NWP1006" s="14"/>
      <c r="NWQ1006" s="14"/>
      <c r="NWR1006" s="14"/>
      <c r="NWS1006" s="14"/>
      <c r="NWT1006" s="14"/>
      <c r="NWU1006" s="14"/>
      <c r="NWV1006" s="14"/>
      <c r="NWW1006" s="14"/>
      <c r="NWX1006" s="14"/>
      <c r="NWY1006" s="14"/>
      <c r="NWZ1006" s="14"/>
      <c r="NXA1006" s="14"/>
      <c r="NXB1006" s="14"/>
      <c r="NXC1006" s="14"/>
      <c r="NXD1006" s="14"/>
      <c r="NXE1006" s="14"/>
      <c r="NXF1006" s="14"/>
      <c r="NXG1006" s="14"/>
      <c r="NXH1006" s="14"/>
      <c r="NXI1006" s="14"/>
      <c r="NXJ1006" s="14"/>
      <c r="NXK1006" s="14"/>
      <c r="NXL1006" s="14"/>
      <c r="NXM1006" s="14"/>
      <c r="NXN1006" s="14"/>
      <c r="NXO1006" s="14"/>
      <c r="NXP1006" s="14"/>
      <c r="NXQ1006" s="14"/>
      <c r="NXR1006" s="14"/>
      <c r="NXS1006" s="14"/>
      <c r="NXT1006" s="14"/>
      <c r="NXU1006" s="14"/>
      <c r="NXV1006" s="14"/>
      <c r="NXW1006" s="14"/>
      <c r="NXX1006" s="14"/>
      <c r="NXY1006" s="14"/>
      <c r="NXZ1006" s="14"/>
      <c r="NYA1006" s="14"/>
      <c r="NYB1006" s="14"/>
      <c r="NYC1006" s="14"/>
      <c r="NYD1006" s="14"/>
      <c r="NYE1006" s="14"/>
      <c r="NYF1006" s="14"/>
      <c r="NYG1006" s="14"/>
      <c r="NYH1006" s="14"/>
      <c r="NYI1006" s="14"/>
      <c r="NYJ1006" s="14"/>
      <c r="NYK1006" s="14"/>
      <c r="NYL1006" s="14"/>
      <c r="NYM1006" s="14"/>
      <c r="NYN1006" s="14"/>
      <c r="NYO1006" s="14"/>
      <c r="NYP1006" s="14"/>
      <c r="NYQ1006" s="14"/>
      <c r="NYR1006" s="14"/>
      <c r="NYS1006" s="14"/>
      <c r="NYT1006" s="14"/>
      <c r="NYU1006" s="14"/>
      <c r="NYV1006" s="14"/>
      <c r="NYW1006" s="14"/>
      <c r="NYX1006" s="14"/>
      <c r="NYY1006" s="14"/>
      <c r="NYZ1006" s="14"/>
      <c r="NZA1006" s="14"/>
      <c r="NZB1006" s="14"/>
      <c r="NZC1006" s="14"/>
      <c r="NZD1006" s="14"/>
      <c r="NZE1006" s="14"/>
      <c r="NZF1006" s="14"/>
      <c r="NZG1006" s="14"/>
      <c r="NZH1006" s="14"/>
      <c r="NZI1006" s="14"/>
      <c r="NZJ1006" s="14"/>
      <c r="NZK1006" s="14"/>
      <c r="NZL1006" s="14"/>
      <c r="NZM1006" s="14"/>
      <c r="NZN1006" s="14"/>
      <c r="NZO1006" s="14"/>
      <c r="NZP1006" s="14"/>
      <c r="NZQ1006" s="14"/>
      <c r="NZR1006" s="14"/>
      <c r="NZS1006" s="14"/>
      <c r="NZT1006" s="14"/>
      <c r="NZU1006" s="14"/>
      <c r="NZV1006" s="14"/>
      <c r="NZW1006" s="14"/>
      <c r="NZX1006" s="14"/>
      <c r="NZY1006" s="14"/>
      <c r="NZZ1006" s="14"/>
      <c r="OAA1006" s="14"/>
      <c r="OAB1006" s="14"/>
      <c r="OAC1006" s="14"/>
      <c r="OAD1006" s="14"/>
      <c r="OAE1006" s="14"/>
      <c r="OAF1006" s="14"/>
      <c r="OAG1006" s="14"/>
      <c r="OAH1006" s="14"/>
      <c r="OAI1006" s="14"/>
      <c r="OAJ1006" s="14"/>
      <c r="OAK1006" s="14"/>
      <c r="OAL1006" s="14"/>
      <c r="OAM1006" s="14"/>
      <c r="OAN1006" s="14"/>
      <c r="OAO1006" s="14"/>
      <c r="OAP1006" s="14"/>
      <c r="OAQ1006" s="14"/>
      <c r="OAR1006" s="14"/>
      <c r="OAS1006" s="14"/>
      <c r="OAT1006" s="14"/>
      <c r="OAU1006" s="14"/>
      <c r="OAV1006" s="14"/>
      <c r="OAW1006" s="14"/>
      <c r="OAX1006" s="14"/>
      <c r="OAY1006" s="14"/>
      <c r="OAZ1006" s="14"/>
      <c r="OBA1006" s="14"/>
      <c r="OBB1006" s="14"/>
      <c r="OBC1006" s="14"/>
      <c r="OBD1006" s="14"/>
      <c r="OBE1006" s="14"/>
      <c r="OBF1006" s="14"/>
      <c r="OBG1006" s="14"/>
      <c r="OBH1006" s="14"/>
      <c r="OBI1006" s="14"/>
      <c r="OBJ1006" s="14"/>
      <c r="OBK1006" s="14"/>
      <c r="OBL1006" s="14"/>
      <c r="OBM1006" s="14"/>
      <c r="OBN1006" s="14"/>
      <c r="OBO1006" s="14"/>
      <c r="OBP1006" s="14"/>
      <c r="OBQ1006" s="14"/>
      <c r="OBR1006" s="14"/>
      <c r="OBS1006" s="14"/>
      <c r="OBT1006" s="14"/>
      <c r="OBU1006" s="14"/>
      <c r="OBV1006" s="14"/>
      <c r="OBW1006" s="14"/>
      <c r="OBX1006" s="14"/>
      <c r="OBY1006" s="14"/>
      <c r="OBZ1006" s="14"/>
      <c r="OCA1006" s="14"/>
      <c r="OCB1006" s="14"/>
      <c r="OCC1006" s="14"/>
      <c r="OCD1006" s="14"/>
      <c r="OCE1006" s="14"/>
      <c r="OCF1006" s="14"/>
      <c r="OCG1006" s="14"/>
      <c r="OCH1006" s="14"/>
      <c r="OCI1006" s="14"/>
      <c r="OCJ1006" s="14"/>
      <c r="OCK1006" s="14"/>
      <c r="OCL1006" s="14"/>
      <c r="OCM1006" s="14"/>
      <c r="OCN1006" s="14"/>
      <c r="OCO1006" s="14"/>
      <c r="OCP1006" s="14"/>
      <c r="OCQ1006" s="14"/>
      <c r="OCR1006" s="14"/>
      <c r="OCS1006" s="14"/>
      <c r="OCT1006" s="14"/>
      <c r="OCU1006" s="14"/>
      <c r="OCV1006" s="14"/>
      <c r="OCW1006" s="14"/>
      <c r="OCX1006" s="14"/>
      <c r="OCY1006" s="14"/>
      <c r="OCZ1006" s="14"/>
      <c r="ODA1006" s="14"/>
      <c r="ODB1006" s="14"/>
      <c r="ODC1006" s="14"/>
      <c r="ODD1006" s="14"/>
      <c r="ODE1006" s="14"/>
      <c r="ODF1006" s="14"/>
      <c r="ODG1006" s="14"/>
      <c r="ODH1006" s="14"/>
      <c r="ODI1006" s="14"/>
      <c r="ODJ1006" s="14"/>
      <c r="ODK1006" s="14"/>
      <c r="ODL1006" s="14"/>
      <c r="ODM1006" s="14"/>
      <c r="ODN1006" s="14"/>
      <c r="ODO1006" s="14"/>
      <c r="ODP1006" s="14"/>
      <c r="ODQ1006" s="14"/>
      <c r="ODR1006" s="14"/>
      <c r="ODS1006" s="14"/>
      <c r="ODT1006" s="14"/>
      <c r="ODU1006" s="14"/>
      <c r="ODV1006" s="14"/>
      <c r="ODW1006" s="14"/>
      <c r="ODX1006" s="14"/>
      <c r="ODY1006" s="14"/>
      <c r="ODZ1006" s="14"/>
      <c r="OEA1006" s="14"/>
      <c r="OEB1006" s="14"/>
      <c r="OEC1006" s="14"/>
      <c r="OED1006" s="14"/>
      <c r="OEE1006" s="14"/>
      <c r="OEF1006" s="14"/>
      <c r="OEG1006" s="14"/>
      <c r="OEH1006" s="14"/>
      <c r="OEI1006" s="14"/>
      <c r="OEJ1006" s="14"/>
      <c r="OEK1006" s="14"/>
      <c r="OEL1006" s="14"/>
      <c r="OEM1006" s="14"/>
      <c r="OEN1006" s="14"/>
      <c r="OEO1006" s="14"/>
      <c r="OEP1006" s="14"/>
      <c r="OEQ1006" s="14"/>
      <c r="OER1006" s="14"/>
      <c r="OES1006" s="14"/>
      <c r="OET1006" s="14"/>
      <c r="OEU1006" s="14"/>
      <c r="OEV1006" s="14"/>
      <c r="OEW1006" s="14"/>
      <c r="OEX1006" s="14"/>
      <c r="OEY1006" s="14"/>
      <c r="OEZ1006" s="14"/>
      <c r="OFA1006" s="14"/>
      <c r="OFB1006" s="14"/>
      <c r="OFC1006" s="14"/>
      <c r="OFD1006" s="14"/>
      <c r="OFE1006" s="14"/>
      <c r="OFF1006" s="14"/>
      <c r="OFG1006" s="14"/>
      <c r="OFH1006" s="14"/>
      <c r="OFI1006" s="14"/>
      <c r="OFJ1006" s="14"/>
      <c r="OFK1006" s="14"/>
      <c r="OFL1006" s="14"/>
      <c r="OFM1006" s="14"/>
      <c r="OFN1006" s="14"/>
      <c r="OFO1006" s="14"/>
      <c r="OFP1006" s="14"/>
      <c r="OFQ1006" s="14"/>
      <c r="OFR1006" s="14"/>
      <c r="OFS1006" s="14"/>
      <c r="OFT1006" s="14"/>
      <c r="OFU1006" s="14"/>
      <c r="OFV1006" s="14"/>
      <c r="OFW1006" s="14"/>
      <c r="OFX1006" s="14"/>
      <c r="OFY1006" s="14"/>
      <c r="OFZ1006" s="14"/>
      <c r="OGA1006" s="14"/>
      <c r="OGB1006" s="14"/>
      <c r="OGC1006" s="14"/>
      <c r="OGD1006" s="14"/>
      <c r="OGE1006" s="14"/>
      <c r="OGF1006" s="14"/>
      <c r="OGG1006" s="14"/>
      <c r="OGH1006" s="14"/>
      <c r="OGI1006" s="14"/>
      <c r="OGJ1006" s="14"/>
      <c r="OGK1006" s="14"/>
      <c r="OGL1006" s="14"/>
      <c r="OGM1006" s="14"/>
      <c r="OGN1006" s="14"/>
      <c r="OGO1006" s="14"/>
      <c r="OGP1006" s="14"/>
      <c r="OGQ1006" s="14"/>
      <c r="OGR1006" s="14"/>
      <c r="OGS1006" s="14"/>
      <c r="OGT1006" s="14"/>
      <c r="OGU1006" s="14"/>
      <c r="OGV1006" s="14"/>
      <c r="OGW1006" s="14"/>
      <c r="OGX1006" s="14"/>
      <c r="OGY1006" s="14"/>
      <c r="OGZ1006" s="14"/>
      <c r="OHA1006" s="14"/>
      <c r="OHB1006" s="14"/>
      <c r="OHC1006" s="14"/>
      <c r="OHD1006" s="14"/>
      <c r="OHE1006" s="14"/>
      <c r="OHF1006" s="14"/>
      <c r="OHG1006" s="14"/>
      <c r="OHH1006" s="14"/>
      <c r="OHI1006" s="14"/>
      <c r="OHJ1006" s="14"/>
      <c r="OHK1006" s="14"/>
      <c r="OHL1006" s="14"/>
      <c r="OHM1006" s="14"/>
      <c r="OHN1006" s="14"/>
      <c r="OHO1006" s="14"/>
      <c r="OHP1006" s="14"/>
      <c r="OHQ1006" s="14"/>
      <c r="OHR1006" s="14"/>
      <c r="OHS1006" s="14"/>
      <c r="OHT1006" s="14"/>
      <c r="OHU1006" s="14"/>
      <c r="OHV1006" s="14"/>
      <c r="OHW1006" s="14"/>
      <c r="OHX1006" s="14"/>
      <c r="OHY1006" s="14"/>
      <c r="OHZ1006" s="14"/>
      <c r="OIA1006" s="14"/>
      <c r="OIB1006" s="14"/>
      <c r="OIC1006" s="14"/>
      <c r="OID1006" s="14"/>
      <c r="OIE1006" s="14"/>
      <c r="OIF1006" s="14"/>
      <c r="OIG1006" s="14"/>
      <c r="OIH1006" s="14"/>
      <c r="OII1006" s="14"/>
      <c r="OIJ1006" s="14"/>
      <c r="OIK1006" s="14"/>
      <c r="OIL1006" s="14"/>
      <c r="OIM1006" s="14"/>
      <c r="OIN1006" s="14"/>
      <c r="OIO1006" s="14"/>
      <c r="OIP1006" s="14"/>
      <c r="OIQ1006" s="14"/>
      <c r="OIR1006" s="14"/>
      <c r="OIS1006" s="14"/>
      <c r="OIT1006" s="14"/>
      <c r="OIU1006" s="14"/>
      <c r="OIV1006" s="14"/>
      <c r="OIW1006" s="14"/>
      <c r="OIX1006" s="14"/>
      <c r="OIY1006" s="14"/>
      <c r="OIZ1006" s="14"/>
      <c r="OJA1006" s="14"/>
      <c r="OJB1006" s="14"/>
      <c r="OJC1006" s="14"/>
      <c r="OJD1006" s="14"/>
      <c r="OJE1006" s="14"/>
      <c r="OJF1006" s="14"/>
      <c r="OJG1006" s="14"/>
      <c r="OJH1006" s="14"/>
      <c r="OJI1006" s="14"/>
      <c r="OJJ1006" s="14"/>
      <c r="OJK1006" s="14"/>
      <c r="OJL1006" s="14"/>
      <c r="OJM1006" s="14"/>
      <c r="OJN1006" s="14"/>
      <c r="OJO1006" s="14"/>
      <c r="OJP1006" s="14"/>
      <c r="OJQ1006" s="14"/>
      <c r="OJR1006" s="14"/>
      <c r="OJS1006" s="14"/>
      <c r="OJT1006" s="14"/>
      <c r="OJU1006" s="14"/>
      <c r="OJV1006" s="14"/>
      <c r="OJW1006" s="14"/>
      <c r="OJX1006" s="14"/>
      <c r="OJY1006" s="14"/>
      <c r="OJZ1006" s="14"/>
      <c r="OKA1006" s="14"/>
      <c r="OKB1006" s="14"/>
      <c r="OKC1006" s="14"/>
      <c r="OKD1006" s="14"/>
      <c r="OKE1006" s="14"/>
      <c r="OKF1006" s="14"/>
      <c r="OKG1006" s="14"/>
      <c r="OKH1006" s="14"/>
      <c r="OKI1006" s="14"/>
      <c r="OKJ1006" s="14"/>
      <c r="OKK1006" s="14"/>
      <c r="OKL1006" s="14"/>
      <c r="OKM1006" s="14"/>
      <c r="OKN1006" s="14"/>
      <c r="OKO1006" s="14"/>
      <c r="OKP1006" s="14"/>
      <c r="OKQ1006" s="14"/>
      <c r="OKR1006" s="14"/>
      <c r="OKS1006" s="14"/>
      <c r="OKT1006" s="14"/>
      <c r="OKU1006" s="14"/>
      <c r="OKV1006" s="14"/>
      <c r="OKW1006" s="14"/>
      <c r="OKX1006" s="14"/>
      <c r="OKY1006" s="14"/>
      <c r="OKZ1006" s="14"/>
      <c r="OLA1006" s="14"/>
      <c r="OLB1006" s="14"/>
      <c r="OLC1006" s="14"/>
      <c r="OLD1006" s="14"/>
      <c r="OLE1006" s="14"/>
      <c r="OLF1006" s="14"/>
      <c r="OLG1006" s="14"/>
      <c r="OLH1006" s="14"/>
      <c r="OLI1006" s="14"/>
      <c r="OLJ1006" s="14"/>
      <c r="OLK1006" s="14"/>
      <c r="OLL1006" s="14"/>
      <c r="OLM1006" s="14"/>
      <c r="OLN1006" s="14"/>
      <c r="OLO1006" s="14"/>
      <c r="OLP1006" s="14"/>
      <c r="OLQ1006" s="14"/>
      <c r="OLR1006" s="14"/>
      <c r="OLS1006" s="14"/>
      <c r="OLT1006" s="14"/>
      <c r="OLU1006" s="14"/>
      <c r="OLV1006" s="14"/>
      <c r="OLW1006" s="14"/>
      <c r="OLX1006" s="14"/>
      <c r="OLY1006" s="14"/>
      <c r="OLZ1006" s="14"/>
      <c r="OMA1006" s="14"/>
      <c r="OMB1006" s="14"/>
      <c r="OMC1006" s="14"/>
      <c r="OMD1006" s="14"/>
      <c r="OME1006" s="14"/>
      <c r="OMF1006" s="14"/>
      <c r="OMG1006" s="14"/>
      <c r="OMH1006" s="14"/>
      <c r="OMI1006" s="14"/>
      <c r="OMJ1006" s="14"/>
      <c r="OMK1006" s="14"/>
      <c r="OML1006" s="14"/>
      <c r="OMM1006" s="14"/>
      <c r="OMN1006" s="14"/>
      <c r="OMO1006" s="14"/>
      <c r="OMP1006" s="14"/>
      <c r="OMQ1006" s="14"/>
      <c r="OMR1006" s="14"/>
      <c r="OMS1006" s="14"/>
      <c r="OMT1006" s="14"/>
      <c r="OMU1006" s="14"/>
      <c r="OMV1006" s="14"/>
      <c r="OMW1006" s="14"/>
      <c r="OMX1006" s="14"/>
      <c r="OMY1006" s="14"/>
      <c r="OMZ1006" s="14"/>
      <c r="ONA1006" s="14"/>
      <c r="ONB1006" s="14"/>
      <c r="ONC1006" s="14"/>
      <c r="OND1006" s="14"/>
      <c r="ONE1006" s="14"/>
      <c r="ONF1006" s="14"/>
      <c r="ONG1006" s="14"/>
      <c r="ONH1006" s="14"/>
      <c r="ONI1006" s="14"/>
      <c r="ONJ1006" s="14"/>
      <c r="ONK1006" s="14"/>
      <c r="ONL1006" s="14"/>
      <c r="ONM1006" s="14"/>
      <c r="ONN1006" s="14"/>
      <c r="ONO1006" s="14"/>
      <c r="ONP1006" s="14"/>
      <c r="ONQ1006" s="14"/>
      <c r="ONR1006" s="14"/>
      <c r="ONS1006" s="14"/>
      <c r="ONT1006" s="14"/>
      <c r="ONU1006" s="14"/>
      <c r="ONV1006" s="14"/>
      <c r="ONW1006" s="14"/>
      <c r="ONX1006" s="14"/>
      <c r="ONY1006" s="14"/>
      <c r="ONZ1006" s="14"/>
      <c r="OOA1006" s="14"/>
      <c r="OOB1006" s="14"/>
      <c r="OOC1006" s="14"/>
      <c r="OOD1006" s="14"/>
      <c r="OOE1006" s="14"/>
      <c r="OOF1006" s="14"/>
      <c r="OOG1006" s="14"/>
      <c r="OOH1006" s="14"/>
      <c r="OOI1006" s="14"/>
      <c r="OOJ1006" s="14"/>
      <c r="OOK1006" s="14"/>
      <c r="OOL1006" s="14"/>
      <c r="OOM1006" s="14"/>
      <c r="OON1006" s="14"/>
      <c r="OOO1006" s="14"/>
      <c r="OOP1006" s="14"/>
      <c r="OOQ1006" s="14"/>
      <c r="OOR1006" s="14"/>
      <c r="OOS1006" s="14"/>
      <c r="OOT1006" s="14"/>
      <c r="OOU1006" s="14"/>
      <c r="OOV1006" s="14"/>
      <c r="OOW1006" s="14"/>
      <c r="OOX1006" s="14"/>
      <c r="OOY1006" s="14"/>
      <c r="OOZ1006" s="14"/>
      <c r="OPA1006" s="14"/>
      <c r="OPB1006" s="14"/>
      <c r="OPC1006" s="14"/>
      <c r="OPD1006" s="14"/>
      <c r="OPE1006" s="14"/>
      <c r="OPF1006" s="14"/>
      <c r="OPG1006" s="14"/>
      <c r="OPH1006" s="14"/>
      <c r="OPI1006" s="14"/>
      <c r="OPJ1006" s="14"/>
      <c r="OPK1006" s="14"/>
      <c r="OPL1006" s="14"/>
      <c r="OPM1006" s="14"/>
      <c r="OPN1006" s="14"/>
      <c r="OPO1006" s="14"/>
      <c r="OPP1006" s="14"/>
      <c r="OPQ1006" s="14"/>
      <c r="OPR1006" s="14"/>
      <c r="OPS1006" s="14"/>
      <c r="OPT1006" s="14"/>
      <c r="OPU1006" s="14"/>
      <c r="OPV1006" s="14"/>
      <c r="OPW1006" s="14"/>
      <c r="OPX1006" s="14"/>
      <c r="OPY1006" s="14"/>
      <c r="OPZ1006" s="14"/>
      <c r="OQA1006" s="14"/>
      <c r="OQB1006" s="14"/>
      <c r="OQC1006" s="14"/>
      <c r="OQD1006" s="14"/>
      <c r="OQE1006" s="14"/>
      <c r="OQF1006" s="14"/>
      <c r="OQG1006" s="14"/>
      <c r="OQH1006" s="14"/>
      <c r="OQI1006" s="14"/>
      <c r="OQJ1006" s="14"/>
      <c r="OQK1006" s="14"/>
      <c r="OQL1006" s="14"/>
      <c r="OQM1006" s="14"/>
      <c r="OQN1006" s="14"/>
      <c r="OQO1006" s="14"/>
      <c r="OQP1006" s="14"/>
      <c r="OQQ1006" s="14"/>
      <c r="OQR1006" s="14"/>
      <c r="OQS1006" s="14"/>
      <c r="OQT1006" s="14"/>
      <c r="OQU1006" s="14"/>
      <c r="OQV1006" s="14"/>
      <c r="OQW1006" s="14"/>
      <c r="OQX1006" s="14"/>
      <c r="OQY1006" s="14"/>
      <c r="OQZ1006" s="14"/>
      <c r="ORA1006" s="14"/>
      <c r="ORB1006" s="14"/>
      <c r="ORC1006" s="14"/>
      <c r="ORD1006" s="14"/>
      <c r="ORE1006" s="14"/>
      <c r="ORF1006" s="14"/>
      <c r="ORG1006" s="14"/>
      <c r="ORH1006" s="14"/>
      <c r="ORI1006" s="14"/>
      <c r="ORJ1006" s="14"/>
      <c r="ORK1006" s="14"/>
      <c r="ORL1006" s="14"/>
      <c r="ORM1006" s="14"/>
      <c r="ORN1006" s="14"/>
      <c r="ORO1006" s="14"/>
      <c r="ORP1006" s="14"/>
      <c r="ORQ1006" s="14"/>
      <c r="ORR1006" s="14"/>
      <c r="ORS1006" s="14"/>
      <c r="ORT1006" s="14"/>
      <c r="ORU1006" s="14"/>
      <c r="ORV1006" s="14"/>
      <c r="ORW1006" s="14"/>
      <c r="ORX1006" s="14"/>
      <c r="ORY1006" s="14"/>
      <c r="ORZ1006" s="14"/>
      <c r="OSA1006" s="14"/>
      <c r="OSB1006" s="14"/>
      <c r="OSC1006" s="14"/>
      <c r="OSD1006" s="14"/>
      <c r="OSE1006" s="14"/>
      <c r="OSF1006" s="14"/>
      <c r="OSG1006" s="14"/>
      <c r="OSH1006" s="14"/>
      <c r="OSI1006" s="14"/>
      <c r="OSJ1006" s="14"/>
      <c r="OSK1006" s="14"/>
      <c r="OSL1006" s="14"/>
      <c r="OSM1006" s="14"/>
      <c r="OSN1006" s="14"/>
      <c r="OSO1006" s="14"/>
      <c r="OSP1006" s="14"/>
      <c r="OSQ1006" s="14"/>
      <c r="OSR1006" s="14"/>
      <c r="OSS1006" s="14"/>
      <c r="OST1006" s="14"/>
      <c r="OSU1006" s="14"/>
      <c r="OSV1006" s="14"/>
      <c r="OSW1006" s="14"/>
      <c r="OSX1006" s="14"/>
      <c r="OSY1006" s="14"/>
      <c r="OSZ1006" s="14"/>
      <c r="OTA1006" s="14"/>
      <c r="OTB1006" s="14"/>
      <c r="OTC1006" s="14"/>
      <c r="OTD1006" s="14"/>
      <c r="OTE1006" s="14"/>
      <c r="OTF1006" s="14"/>
      <c r="OTG1006" s="14"/>
      <c r="OTH1006" s="14"/>
      <c r="OTI1006" s="14"/>
      <c r="OTJ1006" s="14"/>
      <c r="OTK1006" s="14"/>
      <c r="OTL1006" s="14"/>
      <c r="OTM1006" s="14"/>
      <c r="OTN1006" s="14"/>
      <c r="OTO1006" s="14"/>
      <c r="OTP1006" s="14"/>
      <c r="OTQ1006" s="14"/>
      <c r="OTR1006" s="14"/>
      <c r="OTS1006" s="14"/>
      <c r="OTT1006" s="14"/>
      <c r="OTU1006" s="14"/>
      <c r="OTV1006" s="14"/>
      <c r="OTW1006" s="14"/>
      <c r="OTX1006" s="14"/>
      <c r="OTY1006" s="14"/>
      <c r="OTZ1006" s="14"/>
      <c r="OUA1006" s="14"/>
      <c r="OUB1006" s="14"/>
      <c r="OUC1006" s="14"/>
      <c r="OUD1006" s="14"/>
      <c r="OUE1006" s="14"/>
      <c r="OUF1006" s="14"/>
      <c r="OUG1006" s="14"/>
      <c r="OUH1006" s="14"/>
      <c r="OUI1006" s="14"/>
      <c r="OUJ1006" s="14"/>
      <c r="OUK1006" s="14"/>
      <c r="OUL1006" s="14"/>
      <c r="OUM1006" s="14"/>
      <c r="OUN1006" s="14"/>
      <c r="OUO1006" s="14"/>
      <c r="OUP1006" s="14"/>
      <c r="OUQ1006" s="14"/>
      <c r="OUR1006" s="14"/>
      <c r="OUS1006" s="14"/>
      <c r="OUT1006" s="14"/>
      <c r="OUU1006" s="14"/>
      <c r="OUV1006" s="14"/>
      <c r="OUW1006" s="14"/>
      <c r="OUX1006" s="14"/>
      <c r="OUY1006" s="14"/>
      <c r="OUZ1006" s="14"/>
      <c r="OVA1006" s="14"/>
      <c r="OVB1006" s="14"/>
      <c r="OVC1006" s="14"/>
      <c r="OVD1006" s="14"/>
      <c r="OVE1006" s="14"/>
      <c r="OVF1006" s="14"/>
      <c r="OVG1006" s="14"/>
      <c r="OVH1006" s="14"/>
      <c r="OVI1006" s="14"/>
      <c r="OVJ1006" s="14"/>
      <c r="OVK1006" s="14"/>
      <c r="OVL1006" s="14"/>
      <c r="OVM1006" s="14"/>
      <c r="OVN1006" s="14"/>
      <c r="OVO1006" s="14"/>
      <c r="OVP1006" s="14"/>
      <c r="OVQ1006" s="14"/>
      <c r="OVR1006" s="14"/>
      <c r="OVS1006" s="14"/>
      <c r="OVT1006" s="14"/>
      <c r="OVU1006" s="14"/>
      <c r="OVV1006" s="14"/>
      <c r="OVW1006" s="14"/>
      <c r="OVX1006" s="14"/>
      <c r="OVY1006" s="14"/>
      <c r="OVZ1006" s="14"/>
      <c r="OWA1006" s="14"/>
      <c r="OWB1006" s="14"/>
      <c r="OWC1006" s="14"/>
      <c r="OWD1006" s="14"/>
      <c r="OWE1006" s="14"/>
      <c r="OWF1006" s="14"/>
      <c r="OWG1006" s="14"/>
      <c r="OWH1006" s="14"/>
      <c r="OWI1006" s="14"/>
      <c r="OWJ1006" s="14"/>
      <c r="OWK1006" s="14"/>
      <c r="OWL1006" s="14"/>
      <c r="OWM1006" s="14"/>
      <c r="OWN1006" s="14"/>
      <c r="OWO1006" s="14"/>
      <c r="OWP1006" s="14"/>
      <c r="OWQ1006" s="14"/>
      <c r="OWR1006" s="14"/>
      <c r="OWS1006" s="14"/>
      <c r="OWT1006" s="14"/>
      <c r="OWU1006" s="14"/>
      <c r="OWV1006" s="14"/>
      <c r="OWW1006" s="14"/>
      <c r="OWX1006" s="14"/>
      <c r="OWY1006" s="14"/>
      <c r="OWZ1006" s="14"/>
      <c r="OXA1006" s="14"/>
      <c r="OXB1006" s="14"/>
      <c r="OXC1006" s="14"/>
      <c r="OXD1006" s="14"/>
      <c r="OXE1006" s="14"/>
      <c r="OXF1006" s="14"/>
      <c r="OXG1006" s="14"/>
      <c r="OXH1006" s="14"/>
      <c r="OXI1006" s="14"/>
      <c r="OXJ1006" s="14"/>
      <c r="OXK1006" s="14"/>
      <c r="OXL1006" s="14"/>
      <c r="OXM1006" s="14"/>
      <c r="OXN1006" s="14"/>
      <c r="OXO1006" s="14"/>
      <c r="OXP1006" s="14"/>
      <c r="OXQ1006" s="14"/>
      <c r="OXR1006" s="14"/>
      <c r="OXS1006" s="14"/>
      <c r="OXT1006" s="14"/>
      <c r="OXU1006" s="14"/>
      <c r="OXV1006" s="14"/>
      <c r="OXW1006" s="14"/>
      <c r="OXX1006" s="14"/>
      <c r="OXY1006" s="14"/>
      <c r="OXZ1006" s="14"/>
      <c r="OYA1006" s="14"/>
      <c r="OYB1006" s="14"/>
      <c r="OYC1006" s="14"/>
      <c r="OYD1006" s="14"/>
      <c r="OYE1006" s="14"/>
      <c r="OYF1006" s="14"/>
      <c r="OYG1006" s="14"/>
      <c r="OYH1006" s="14"/>
      <c r="OYI1006" s="14"/>
      <c r="OYJ1006" s="14"/>
      <c r="OYK1006" s="14"/>
      <c r="OYL1006" s="14"/>
      <c r="OYM1006" s="14"/>
      <c r="OYN1006" s="14"/>
      <c r="OYO1006" s="14"/>
      <c r="OYP1006" s="14"/>
      <c r="OYQ1006" s="14"/>
      <c r="OYR1006" s="14"/>
      <c r="OYS1006" s="14"/>
      <c r="OYT1006" s="14"/>
      <c r="OYU1006" s="14"/>
      <c r="OYV1006" s="14"/>
      <c r="OYW1006" s="14"/>
      <c r="OYX1006" s="14"/>
      <c r="OYY1006" s="14"/>
      <c r="OYZ1006" s="14"/>
      <c r="OZA1006" s="14"/>
      <c r="OZB1006" s="14"/>
      <c r="OZC1006" s="14"/>
      <c r="OZD1006" s="14"/>
      <c r="OZE1006" s="14"/>
      <c r="OZF1006" s="14"/>
      <c r="OZG1006" s="14"/>
      <c r="OZH1006" s="14"/>
      <c r="OZI1006" s="14"/>
      <c r="OZJ1006" s="14"/>
      <c r="OZK1006" s="14"/>
      <c r="OZL1006" s="14"/>
      <c r="OZM1006" s="14"/>
      <c r="OZN1006" s="14"/>
      <c r="OZO1006" s="14"/>
      <c r="OZP1006" s="14"/>
      <c r="OZQ1006" s="14"/>
      <c r="OZR1006" s="14"/>
      <c r="OZS1006" s="14"/>
      <c r="OZT1006" s="14"/>
      <c r="OZU1006" s="14"/>
      <c r="OZV1006" s="14"/>
      <c r="OZW1006" s="14"/>
      <c r="OZX1006" s="14"/>
      <c r="OZY1006" s="14"/>
      <c r="OZZ1006" s="14"/>
      <c r="PAA1006" s="14"/>
      <c r="PAB1006" s="14"/>
      <c r="PAC1006" s="14"/>
      <c r="PAD1006" s="14"/>
      <c r="PAE1006" s="14"/>
      <c r="PAF1006" s="14"/>
      <c r="PAG1006" s="14"/>
      <c r="PAH1006" s="14"/>
      <c r="PAI1006" s="14"/>
      <c r="PAJ1006" s="14"/>
      <c r="PAK1006" s="14"/>
      <c r="PAL1006" s="14"/>
      <c r="PAM1006" s="14"/>
      <c r="PAN1006" s="14"/>
      <c r="PAO1006" s="14"/>
      <c r="PAP1006" s="14"/>
      <c r="PAQ1006" s="14"/>
      <c r="PAR1006" s="14"/>
      <c r="PAS1006" s="14"/>
      <c r="PAT1006" s="14"/>
      <c r="PAU1006" s="14"/>
      <c r="PAV1006" s="14"/>
      <c r="PAW1006" s="14"/>
      <c r="PAX1006" s="14"/>
      <c r="PAY1006" s="14"/>
      <c r="PAZ1006" s="14"/>
      <c r="PBA1006" s="14"/>
      <c r="PBB1006" s="14"/>
      <c r="PBC1006" s="14"/>
      <c r="PBD1006" s="14"/>
      <c r="PBE1006" s="14"/>
      <c r="PBF1006" s="14"/>
      <c r="PBG1006" s="14"/>
      <c r="PBH1006" s="14"/>
      <c r="PBI1006" s="14"/>
      <c r="PBJ1006" s="14"/>
      <c r="PBK1006" s="14"/>
      <c r="PBL1006" s="14"/>
      <c r="PBM1006" s="14"/>
      <c r="PBN1006" s="14"/>
      <c r="PBO1006" s="14"/>
      <c r="PBP1006" s="14"/>
      <c r="PBQ1006" s="14"/>
      <c r="PBR1006" s="14"/>
      <c r="PBS1006" s="14"/>
      <c r="PBT1006" s="14"/>
      <c r="PBU1006" s="14"/>
      <c r="PBV1006" s="14"/>
      <c r="PBW1006" s="14"/>
      <c r="PBX1006" s="14"/>
      <c r="PBY1006" s="14"/>
      <c r="PBZ1006" s="14"/>
      <c r="PCA1006" s="14"/>
      <c r="PCB1006" s="14"/>
      <c r="PCC1006" s="14"/>
      <c r="PCD1006" s="14"/>
      <c r="PCE1006" s="14"/>
      <c r="PCF1006" s="14"/>
      <c r="PCG1006" s="14"/>
      <c r="PCH1006" s="14"/>
      <c r="PCI1006" s="14"/>
      <c r="PCJ1006" s="14"/>
      <c r="PCK1006" s="14"/>
      <c r="PCL1006" s="14"/>
      <c r="PCM1006" s="14"/>
      <c r="PCN1006" s="14"/>
      <c r="PCO1006" s="14"/>
      <c r="PCP1006" s="14"/>
      <c r="PCQ1006" s="14"/>
      <c r="PCR1006" s="14"/>
      <c r="PCS1006" s="14"/>
      <c r="PCT1006" s="14"/>
      <c r="PCU1006" s="14"/>
      <c r="PCV1006" s="14"/>
      <c r="PCW1006" s="14"/>
      <c r="PCX1006" s="14"/>
      <c r="PCY1006" s="14"/>
      <c r="PCZ1006" s="14"/>
      <c r="PDA1006" s="14"/>
      <c r="PDB1006" s="14"/>
      <c r="PDC1006" s="14"/>
      <c r="PDD1006" s="14"/>
      <c r="PDE1006" s="14"/>
      <c r="PDF1006" s="14"/>
      <c r="PDG1006" s="14"/>
      <c r="PDH1006" s="14"/>
      <c r="PDI1006" s="14"/>
      <c r="PDJ1006" s="14"/>
      <c r="PDK1006" s="14"/>
      <c r="PDL1006" s="14"/>
      <c r="PDM1006" s="14"/>
      <c r="PDN1006" s="14"/>
      <c r="PDO1006" s="14"/>
      <c r="PDP1006" s="14"/>
      <c r="PDQ1006" s="14"/>
      <c r="PDR1006" s="14"/>
      <c r="PDS1006" s="14"/>
      <c r="PDT1006" s="14"/>
      <c r="PDU1006" s="14"/>
      <c r="PDV1006" s="14"/>
      <c r="PDW1006" s="14"/>
      <c r="PDX1006" s="14"/>
      <c r="PDY1006" s="14"/>
      <c r="PDZ1006" s="14"/>
      <c r="PEA1006" s="14"/>
      <c r="PEB1006" s="14"/>
      <c r="PEC1006" s="14"/>
      <c r="PED1006" s="14"/>
      <c r="PEE1006" s="14"/>
      <c r="PEF1006" s="14"/>
      <c r="PEG1006" s="14"/>
      <c r="PEH1006" s="14"/>
      <c r="PEI1006" s="14"/>
      <c r="PEJ1006" s="14"/>
      <c r="PEK1006" s="14"/>
      <c r="PEL1006" s="14"/>
      <c r="PEM1006" s="14"/>
      <c r="PEN1006" s="14"/>
      <c r="PEO1006" s="14"/>
      <c r="PEP1006" s="14"/>
      <c r="PEQ1006" s="14"/>
      <c r="PER1006" s="14"/>
      <c r="PES1006" s="14"/>
      <c r="PET1006" s="14"/>
      <c r="PEU1006" s="14"/>
      <c r="PEV1006" s="14"/>
      <c r="PEW1006" s="14"/>
      <c r="PEX1006" s="14"/>
      <c r="PEY1006" s="14"/>
      <c r="PEZ1006" s="14"/>
      <c r="PFA1006" s="14"/>
      <c r="PFB1006" s="14"/>
      <c r="PFC1006" s="14"/>
      <c r="PFD1006" s="14"/>
      <c r="PFE1006" s="14"/>
      <c r="PFF1006" s="14"/>
      <c r="PFG1006" s="14"/>
      <c r="PFH1006" s="14"/>
      <c r="PFI1006" s="14"/>
      <c r="PFJ1006" s="14"/>
      <c r="PFK1006" s="14"/>
      <c r="PFL1006" s="14"/>
      <c r="PFM1006" s="14"/>
      <c r="PFN1006" s="14"/>
      <c r="PFO1006" s="14"/>
      <c r="PFP1006" s="14"/>
      <c r="PFQ1006" s="14"/>
      <c r="PFR1006" s="14"/>
      <c r="PFS1006" s="14"/>
      <c r="PFT1006" s="14"/>
      <c r="PFU1006" s="14"/>
      <c r="PFV1006" s="14"/>
      <c r="PFW1006" s="14"/>
      <c r="PFX1006" s="14"/>
      <c r="PFY1006" s="14"/>
      <c r="PFZ1006" s="14"/>
      <c r="PGA1006" s="14"/>
      <c r="PGB1006" s="14"/>
      <c r="PGC1006" s="14"/>
      <c r="PGD1006" s="14"/>
      <c r="PGE1006" s="14"/>
      <c r="PGF1006" s="14"/>
      <c r="PGG1006" s="14"/>
      <c r="PGH1006" s="14"/>
      <c r="PGI1006" s="14"/>
      <c r="PGJ1006" s="14"/>
      <c r="PGK1006" s="14"/>
      <c r="PGL1006" s="14"/>
      <c r="PGM1006" s="14"/>
      <c r="PGN1006" s="14"/>
      <c r="PGO1006" s="14"/>
      <c r="PGP1006" s="14"/>
      <c r="PGQ1006" s="14"/>
      <c r="PGR1006" s="14"/>
      <c r="PGS1006" s="14"/>
      <c r="PGT1006" s="14"/>
      <c r="PGU1006" s="14"/>
      <c r="PGV1006" s="14"/>
      <c r="PGW1006" s="14"/>
      <c r="PGX1006" s="14"/>
      <c r="PGY1006" s="14"/>
      <c r="PGZ1006" s="14"/>
      <c r="PHA1006" s="14"/>
      <c r="PHB1006" s="14"/>
      <c r="PHC1006" s="14"/>
      <c r="PHD1006" s="14"/>
      <c r="PHE1006" s="14"/>
      <c r="PHF1006" s="14"/>
      <c r="PHG1006" s="14"/>
      <c r="PHH1006" s="14"/>
      <c r="PHI1006" s="14"/>
      <c r="PHJ1006" s="14"/>
      <c r="PHK1006" s="14"/>
      <c r="PHL1006" s="14"/>
      <c r="PHM1006" s="14"/>
      <c r="PHN1006" s="14"/>
      <c r="PHO1006" s="14"/>
      <c r="PHP1006" s="14"/>
      <c r="PHQ1006" s="14"/>
      <c r="PHR1006" s="14"/>
      <c r="PHS1006" s="14"/>
      <c r="PHT1006" s="14"/>
      <c r="PHU1006" s="14"/>
      <c r="PHV1006" s="14"/>
      <c r="PHW1006" s="14"/>
      <c r="PHX1006" s="14"/>
      <c r="PHY1006" s="14"/>
      <c r="PHZ1006" s="14"/>
      <c r="PIA1006" s="14"/>
      <c r="PIB1006" s="14"/>
      <c r="PIC1006" s="14"/>
      <c r="PID1006" s="14"/>
      <c r="PIE1006" s="14"/>
      <c r="PIF1006" s="14"/>
      <c r="PIG1006" s="14"/>
      <c r="PIH1006" s="14"/>
      <c r="PII1006" s="14"/>
      <c r="PIJ1006" s="14"/>
      <c r="PIK1006" s="14"/>
      <c r="PIL1006" s="14"/>
      <c r="PIM1006" s="14"/>
      <c r="PIN1006" s="14"/>
      <c r="PIO1006" s="14"/>
      <c r="PIP1006" s="14"/>
      <c r="PIQ1006" s="14"/>
      <c r="PIR1006" s="14"/>
      <c r="PIS1006" s="14"/>
      <c r="PIT1006" s="14"/>
      <c r="PIU1006" s="14"/>
      <c r="PIV1006" s="14"/>
      <c r="PIW1006" s="14"/>
      <c r="PIX1006" s="14"/>
      <c r="PIY1006" s="14"/>
      <c r="PIZ1006" s="14"/>
      <c r="PJA1006" s="14"/>
      <c r="PJB1006" s="14"/>
      <c r="PJC1006" s="14"/>
      <c r="PJD1006" s="14"/>
      <c r="PJE1006" s="14"/>
      <c r="PJF1006" s="14"/>
      <c r="PJG1006" s="14"/>
      <c r="PJH1006" s="14"/>
      <c r="PJI1006" s="14"/>
      <c r="PJJ1006" s="14"/>
      <c r="PJK1006" s="14"/>
      <c r="PJL1006" s="14"/>
      <c r="PJM1006" s="14"/>
      <c r="PJN1006" s="14"/>
      <c r="PJO1006" s="14"/>
      <c r="PJP1006" s="14"/>
      <c r="PJQ1006" s="14"/>
      <c r="PJR1006" s="14"/>
      <c r="PJS1006" s="14"/>
      <c r="PJT1006" s="14"/>
      <c r="PJU1006" s="14"/>
      <c r="PJV1006" s="14"/>
      <c r="PJW1006" s="14"/>
      <c r="PJX1006" s="14"/>
      <c r="PJY1006" s="14"/>
      <c r="PJZ1006" s="14"/>
      <c r="PKA1006" s="14"/>
      <c r="PKB1006" s="14"/>
      <c r="PKC1006" s="14"/>
      <c r="PKD1006" s="14"/>
      <c r="PKE1006" s="14"/>
      <c r="PKF1006" s="14"/>
      <c r="PKG1006" s="14"/>
      <c r="PKH1006" s="14"/>
      <c r="PKI1006" s="14"/>
      <c r="PKJ1006" s="14"/>
      <c r="PKK1006" s="14"/>
      <c r="PKL1006" s="14"/>
      <c r="PKM1006" s="14"/>
      <c r="PKN1006" s="14"/>
      <c r="PKO1006" s="14"/>
      <c r="PKP1006" s="14"/>
      <c r="PKQ1006" s="14"/>
      <c r="PKR1006" s="14"/>
      <c r="PKS1006" s="14"/>
      <c r="PKT1006" s="14"/>
      <c r="PKU1006" s="14"/>
      <c r="PKV1006" s="14"/>
      <c r="PKW1006" s="14"/>
      <c r="PKX1006" s="14"/>
      <c r="PKY1006" s="14"/>
      <c r="PKZ1006" s="14"/>
      <c r="PLA1006" s="14"/>
      <c r="PLB1006" s="14"/>
      <c r="PLC1006" s="14"/>
      <c r="PLD1006" s="14"/>
      <c r="PLE1006" s="14"/>
      <c r="PLF1006" s="14"/>
      <c r="PLG1006" s="14"/>
      <c r="PLH1006" s="14"/>
      <c r="PLI1006" s="14"/>
      <c r="PLJ1006" s="14"/>
      <c r="PLK1006" s="14"/>
      <c r="PLL1006" s="14"/>
      <c r="PLM1006" s="14"/>
      <c r="PLN1006" s="14"/>
      <c r="PLO1006" s="14"/>
      <c r="PLP1006" s="14"/>
      <c r="PLQ1006" s="14"/>
      <c r="PLR1006" s="14"/>
      <c r="PLS1006" s="14"/>
      <c r="PLT1006" s="14"/>
      <c r="PLU1006" s="14"/>
      <c r="PLV1006" s="14"/>
      <c r="PLW1006" s="14"/>
      <c r="PLX1006" s="14"/>
      <c r="PLY1006" s="14"/>
      <c r="PLZ1006" s="14"/>
      <c r="PMA1006" s="14"/>
      <c r="PMB1006" s="14"/>
      <c r="PMC1006" s="14"/>
      <c r="PMD1006" s="14"/>
      <c r="PME1006" s="14"/>
      <c r="PMF1006" s="14"/>
      <c r="PMG1006" s="14"/>
      <c r="PMH1006" s="14"/>
      <c r="PMI1006" s="14"/>
      <c r="PMJ1006" s="14"/>
      <c r="PMK1006" s="14"/>
      <c r="PML1006" s="14"/>
      <c r="PMM1006" s="14"/>
      <c r="PMN1006" s="14"/>
      <c r="PMO1006" s="14"/>
      <c r="PMP1006" s="14"/>
      <c r="PMQ1006" s="14"/>
      <c r="PMR1006" s="14"/>
      <c r="PMS1006" s="14"/>
      <c r="PMT1006" s="14"/>
      <c r="PMU1006" s="14"/>
      <c r="PMV1006" s="14"/>
      <c r="PMW1006" s="14"/>
      <c r="PMX1006" s="14"/>
      <c r="PMY1006" s="14"/>
      <c r="PMZ1006" s="14"/>
      <c r="PNA1006" s="14"/>
      <c r="PNB1006" s="14"/>
      <c r="PNC1006" s="14"/>
      <c r="PND1006" s="14"/>
      <c r="PNE1006" s="14"/>
      <c r="PNF1006" s="14"/>
      <c r="PNG1006" s="14"/>
      <c r="PNH1006" s="14"/>
      <c r="PNI1006" s="14"/>
      <c r="PNJ1006" s="14"/>
      <c r="PNK1006" s="14"/>
      <c r="PNL1006" s="14"/>
      <c r="PNM1006" s="14"/>
      <c r="PNN1006" s="14"/>
      <c r="PNO1006" s="14"/>
      <c r="PNP1006" s="14"/>
      <c r="PNQ1006" s="14"/>
      <c r="PNR1006" s="14"/>
      <c r="PNS1006" s="14"/>
      <c r="PNT1006" s="14"/>
      <c r="PNU1006" s="14"/>
      <c r="PNV1006" s="14"/>
      <c r="PNW1006" s="14"/>
      <c r="PNX1006" s="14"/>
      <c r="PNY1006" s="14"/>
      <c r="PNZ1006" s="14"/>
      <c r="POA1006" s="14"/>
      <c r="POB1006" s="14"/>
      <c r="POC1006" s="14"/>
      <c r="POD1006" s="14"/>
      <c r="POE1006" s="14"/>
      <c r="POF1006" s="14"/>
      <c r="POG1006" s="14"/>
      <c r="POH1006" s="14"/>
      <c r="POI1006" s="14"/>
      <c r="POJ1006" s="14"/>
      <c r="POK1006" s="14"/>
      <c r="POL1006" s="14"/>
      <c r="POM1006" s="14"/>
      <c r="PON1006" s="14"/>
      <c r="POO1006" s="14"/>
      <c r="POP1006" s="14"/>
      <c r="POQ1006" s="14"/>
      <c r="POR1006" s="14"/>
      <c r="POS1006" s="14"/>
      <c r="POT1006" s="14"/>
      <c r="POU1006" s="14"/>
      <c r="POV1006" s="14"/>
      <c r="POW1006" s="14"/>
      <c r="POX1006" s="14"/>
      <c r="POY1006" s="14"/>
      <c r="POZ1006" s="14"/>
      <c r="PPA1006" s="14"/>
      <c r="PPB1006" s="14"/>
      <c r="PPC1006" s="14"/>
      <c r="PPD1006" s="14"/>
      <c r="PPE1006" s="14"/>
      <c r="PPF1006" s="14"/>
      <c r="PPG1006" s="14"/>
      <c r="PPH1006" s="14"/>
      <c r="PPI1006" s="14"/>
      <c r="PPJ1006" s="14"/>
      <c r="PPK1006" s="14"/>
      <c r="PPL1006" s="14"/>
      <c r="PPM1006" s="14"/>
      <c r="PPN1006" s="14"/>
      <c r="PPO1006" s="14"/>
      <c r="PPP1006" s="14"/>
      <c r="PPQ1006" s="14"/>
      <c r="PPR1006" s="14"/>
      <c r="PPS1006" s="14"/>
      <c r="PPT1006" s="14"/>
      <c r="PPU1006" s="14"/>
      <c r="PPV1006" s="14"/>
      <c r="PPW1006" s="14"/>
      <c r="PPX1006" s="14"/>
      <c r="PPY1006" s="14"/>
      <c r="PPZ1006" s="14"/>
      <c r="PQA1006" s="14"/>
      <c r="PQB1006" s="14"/>
      <c r="PQC1006" s="14"/>
      <c r="PQD1006" s="14"/>
      <c r="PQE1006" s="14"/>
      <c r="PQF1006" s="14"/>
      <c r="PQG1006" s="14"/>
      <c r="PQH1006" s="14"/>
      <c r="PQI1006" s="14"/>
      <c r="PQJ1006" s="14"/>
      <c r="PQK1006" s="14"/>
      <c r="PQL1006" s="14"/>
      <c r="PQM1006" s="14"/>
      <c r="PQN1006" s="14"/>
      <c r="PQO1006" s="14"/>
      <c r="PQP1006" s="14"/>
      <c r="PQQ1006" s="14"/>
      <c r="PQR1006" s="14"/>
      <c r="PQS1006" s="14"/>
      <c r="PQT1006" s="14"/>
      <c r="PQU1006" s="14"/>
      <c r="PQV1006" s="14"/>
      <c r="PQW1006" s="14"/>
      <c r="PQX1006" s="14"/>
      <c r="PQY1006" s="14"/>
      <c r="PQZ1006" s="14"/>
      <c r="PRA1006" s="14"/>
      <c r="PRB1006" s="14"/>
      <c r="PRC1006" s="14"/>
      <c r="PRD1006" s="14"/>
      <c r="PRE1006" s="14"/>
      <c r="PRF1006" s="14"/>
      <c r="PRG1006" s="14"/>
      <c r="PRH1006" s="14"/>
      <c r="PRI1006" s="14"/>
      <c r="PRJ1006" s="14"/>
      <c r="PRK1006" s="14"/>
      <c r="PRL1006" s="14"/>
      <c r="PRM1006" s="14"/>
      <c r="PRN1006" s="14"/>
      <c r="PRO1006" s="14"/>
      <c r="PRP1006" s="14"/>
      <c r="PRQ1006" s="14"/>
      <c r="PRR1006" s="14"/>
      <c r="PRS1006" s="14"/>
      <c r="PRT1006" s="14"/>
      <c r="PRU1006" s="14"/>
      <c r="PRV1006" s="14"/>
      <c r="PRW1006" s="14"/>
      <c r="PRX1006" s="14"/>
      <c r="PRY1006" s="14"/>
      <c r="PRZ1006" s="14"/>
      <c r="PSA1006" s="14"/>
      <c r="PSB1006" s="14"/>
      <c r="PSC1006" s="14"/>
      <c r="PSD1006" s="14"/>
      <c r="PSE1006" s="14"/>
      <c r="PSF1006" s="14"/>
      <c r="PSG1006" s="14"/>
      <c r="PSH1006" s="14"/>
      <c r="PSI1006" s="14"/>
      <c r="PSJ1006" s="14"/>
      <c r="PSK1006" s="14"/>
      <c r="PSL1006" s="14"/>
      <c r="PSM1006" s="14"/>
      <c r="PSN1006" s="14"/>
      <c r="PSO1006" s="14"/>
      <c r="PSP1006" s="14"/>
      <c r="PSQ1006" s="14"/>
      <c r="PSR1006" s="14"/>
      <c r="PSS1006" s="14"/>
      <c r="PST1006" s="14"/>
      <c r="PSU1006" s="14"/>
      <c r="PSV1006" s="14"/>
      <c r="PSW1006" s="14"/>
      <c r="PSX1006" s="14"/>
      <c r="PSY1006" s="14"/>
      <c r="PSZ1006" s="14"/>
      <c r="PTA1006" s="14"/>
      <c r="PTB1006" s="14"/>
      <c r="PTC1006" s="14"/>
      <c r="PTD1006" s="14"/>
      <c r="PTE1006" s="14"/>
      <c r="PTF1006" s="14"/>
      <c r="PTG1006" s="14"/>
      <c r="PTH1006" s="14"/>
      <c r="PTI1006" s="14"/>
      <c r="PTJ1006" s="14"/>
      <c r="PTK1006" s="14"/>
      <c r="PTL1006" s="14"/>
      <c r="PTM1006" s="14"/>
      <c r="PTN1006" s="14"/>
      <c r="PTO1006" s="14"/>
      <c r="PTP1006" s="14"/>
      <c r="PTQ1006" s="14"/>
      <c r="PTR1006" s="14"/>
      <c r="PTS1006" s="14"/>
      <c r="PTT1006" s="14"/>
      <c r="PTU1006" s="14"/>
      <c r="PTV1006" s="14"/>
      <c r="PTW1006" s="14"/>
      <c r="PTX1006" s="14"/>
      <c r="PTY1006" s="14"/>
      <c r="PTZ1006" s="14"/>
      <c r="PUA1006" s="14"/>
      <c r="PUB1006" s="14"/>
      <c r="PUC1006" s="14"/>
      <c r="PUD1006" s="14"/>
      <c r="PUE1006" s="14"/>
      <c r="PUF1006" s="14"/>
      <c r="PUG1006" s="14"/>
      <c r="PUH1006" s="14"/>
      <c r="PUI1006" s="14"/>
      <c r="PUJ1006" s="14"/>
      <c r="PUK1006" s="14"/>
      <c r="PUL1006" s="14"/>
      <c r="PUM1006" s="14"/>
      <c r="PUN1006" s="14"/>
      <c r="PUO1006" s="14"/>
      <c r="PUP1006" s="14"/>
      <c r="PUQ1006" s="14"/>
      <c r="PUR1006" s="14"/>
      <c r="PUS1006" s="14"/>
      <c r="PUT1006" s="14"/>
      <c r="PUU1006" s="14"/>
      <c r="PUV1006" s="14"/>
      <c r="PUW1006" s="14"/>
      <c r="PUX1006" s="14"/>
      <c r="PUY1006" s="14"/>
      <c r="PUZ1006" s="14"/>
      <c r="PVA1006" s="14"/>
      <c r="PVB1006" s="14"/>
      <c r="PVC1006" s="14"/>
      <c r="PVD1006" s="14"/>
      <c r="PVE1006" s="14"/>
      <c r="PVF1006" s="14"/>
      <c r="PVG1006" s="14"/>
      <c r="PVH1006" s="14"/>
      <c r="PVI1006" s="14"/>
      <c r="PVJ1006" s="14"/>
      <c r="PVK1006" s="14"/>
      <c r="PVL1006" s="14"/>
      <c r="PVM1006" s="14"/>
      <c r="PVN1006" s="14"/>
      <c r="PVO1006" s="14"/>
      <c r="PVP1006" s="14"/>
      <c r="PVQ1006" s="14"/>
      <c r="PVR1006" s="14"/>
      <c r="PVS1006" s="14"/>
      <c r="PVT1006" s="14"/>
      <c r="PVU1006" s="14"/>
      <c r="PVV1006" s="14"/>
      <c r="PVW1006" s="14"/>
      <c r="PVX1006" s="14"/>
      <c r="PVY1006" s="14"/>
      <c r="PVZ1006" s="14"/>
      <c r="PWA1006" s="14"/>
      <c r="PWB1006" s="14"/>
      <c r="PWC1006" s="14"/>
      <c r="PWD1006" s="14"/>
      <c r="PWE1006" s="14"/>
      <c r="PWF1006" s="14"/>
      <c r="PWG1006" s="14"/>
      <c r="PWH1006" s="14"/>
      <c r="PWI1006" s="14"/>
      <c r="PWJ1006" s="14"/>
      <c r="PWK1006" s="14"/>
      <c r="PWL1006" s="14"/>
      <c r="PWM1006" s="14"/>
      <c r="PWN1006" s="14"/>
      <c r="PWO1006" s="14"/>
      <c r="PWP1006" s="14"/>
      <c r="PWQ1006" s="14"/>
      <c r="PWR1006" s="14"/>
      <c r="PWS1006" s="14"/>
      <c r="PWT1006" s="14"/>
      <c r="PWU1006" s="14"/>
      <c r="PWV1006" s="14"/>
      <c r="PWW1006" s="14"/>
      <c r="PWX1006" s="14"/>
      <c r="PWY1006" s="14"/>
      <c r="PWZ1006" s="14"/>
      <c r="PXA1006" s="14"/>
      <c r="PXB1006" s="14"/>
      <c r="PXC1006" s="14"/>
      <c r="PXD1006" s="14"/>
      <c r="PXE1006" s="14"/>
      <c r="PXF1006" s="14"/>
      <c r="PXG1006" s="14"/>
      <c r="PXH1006" s="14"/>
      <c r="PXI1006" s="14"/>
      <c r="PXJ1006" s="14"/>
      <c r="PXK1006" s="14"/>
      <c r="PXL1006" s="14"/>
      <c r="PXM1006" s="14"/>
      <c r="PXN1006" s="14"/>
      <c r="PXO1006" s="14"/>
      <c r="PXP1006" s="14"/>
      <c r="PXQ1006" s="14"/>
      <c r="PXR1006" s="14"/>
      <c r="PXS1006" s="14"/>
      <c r="PXT1006" s="14"/>
      <c r="PXU1006" s="14"/>
      <c r="PXV1006" s="14"/>
      <c r="PXW1006" s="14"/>
      <c r="PXX1006" s="14"/>
      <c r="PXY1006" s="14"/>
      <c r="PXZ1006" s="14"/>
      <c r="PYA1006" s="14"/>
      <c r="PYB1006" s="14"/>
      <c r="PYC1006" s="14"/>
      <c r="PYD1006" s="14"/>
      <c r="PYE1006" s="14"/>
      <c r="PYF1006" s="14"/>
      <c r="PYG1006" s="14"/>
      <c r="PYH1006" s="14"/>
      <c r="PYI1006" s="14"/>
      <c r="PYJ1006" s="14"/>
      <c r="PYK1006" s="14"/>
      <c r="PYL1006" s="14"/>
      <c r="PYM1006" s="14"/>
      <c r="PYN1006" s="14"/>
      <c r="PYO1006" s="14"/>
      <c r="PYP1006" s="14"/>
      <c r="PYQ1006" s="14"/>
      <c r="PYR1006" s="14"/>
      <c r="PYS1006" s="14"/>
      <c r="PYT1006" s="14"/>
      <c r="PYU1006" s="14"/>
      <c r="PYV1006" s="14"/>
      <c r="PYW1006" s="14"/>
      <c r="PYX1006" s="14"/>
      <c r="PYY1006" s="14"/>
      <c r="PYZ1006" s="14"/>
      <c r="PZA1006" s="14"/>
      <c r="PZB1006" s="14"/>
      <c r="PZC1006" s="14"/>
      <c r="PZD1006" s="14"/>
      <c r="PZE1006" s="14"/>
      <c r="PZF1006" s="14"/>
      <c r="PZG1006" s="14"/>
      <c r="PZH1006" s="14"/>
      <c r="PZI1006" s="14"/>
      <c r="PZJ1006" s="14"/>
      <c r="PZK1006" s="14"/>
      <c r="PZL1006" s="14"/>
      <c r="PZM1006" s="14"/>
      <c r="PZN1006" s="14"/>
      <c r="PZO1006" s="14"/>
      <c r="PZP1006" s="14"/>
      <c r="PZQ1006" s="14"/>
      <c r="PZR1006" s="14"/>
      <c r="PZS1006" s="14"/>
      <c r="PZT1006" s="14"/>
      <c r="PZU1006" s="14"/>
      <c r="PZV1006" s="14"/>
      <c r="PZW1006" s="14"/>
      <c r="PZX1006" s="14"/>
      <c r="PZY1006" s="14"/>
      <c r="PZZ1006" s="14"/>
      <c r="QAA1006" s="14"/>
      <c r="QAB1006" s="14"/>
      <c r="QAC1006" s="14"/>
      <c r="QAD1006" s="14"/>
      <c r="QAE1006" s="14"/>
      <c r="QAF1006" s="14"/>
      <c r="QAG1006" s="14"/>
      <c r="QAH1006" s="14"/>
      <c r="QAI1006" s="14"/>
      <c r="QAJ1006" s="14"/>
      <c r="QAK1006" s="14"/>
      <c r="QAL1006" s="14"/>
      <c r="QAM1006" s="14"/>
      <c r="QAN1006" s="14"/>
      <c r="QAO1006" s="14"/>
      <c r="QAP1006" s="14"/>
      <c r="QAQ1006" s="14"/>
      <c r="QAR1006" s="14"/>
      <c r="QAS1006" s="14"/>
      <c r="QAT1006" s="14"/>
      <c r="QAU1006" s="14"/>
      <c r="QAV1006" s="14"/>
      <c r="QAW1006" s="14"/>
      <c r="QAX1006" s="14"/>
      <c r="QAY1006" s="14"/>
      <c r="QAZ1006" s="14"/>
      <c r="QBA1006" s="14"/>
      <c r="QBB1006" s="14"/>
      <c r="QBC1006" s="14"/>
      <c r="QBD1006" s="14"/>
      <c r="QBE1006" s="14"/>
      <c r="QBF1006" s="14"/>
      <c r="QBG1006" s="14"/>
      <c r="QBH1006" s="14"/>
      <c r="QBI1006" s="14"/>
      <c r="QBJ1006" s="14"/>
      <c r="QBK1006" s="14"/>
      <c r="QBL1006" s="14"/>
      <c r="QBM1006" s="14"/>
      <c r="QBN1006" s="14"/>
      <c r="QBO1006" s="14"/>
      <c r="QBP1006" s="14"/>
      <c r="QBQ1006" s="14"/>
      <c r="QBR1006" s="14"/>
      <c r="QBS1006" s="14"/>
      <c r="QBT1006" s="14"/>
      <c r="QBU1006" s="14"/>
      <c r="QBV1006" s="14"/>
      <c r="QBW1006" s="14"/>
      <c r="QBX1006" s="14"/>
      <c r="QBY1006" s="14"/>
      <c r="QBZ1006" s="14"/>
      <c r="QCA1006" s="14"/>
      <c r="QCB1006" s="14"/>
      <c r="QCC1006" s="14"/>
      <c r="QCD1006" s="14"/>
      <c r="QCE1006" s="14"/>
      <c r="QCF1006" s="14"/>
      <c r="QCG1006" s="14"/>
      <c r="QCH1006" s="14"/>
      <c r="QCI1006" s="14"/>
      <c r="QCJ1006" s="14"/>
      <c r="QCK1006" s="14"/>
      <c r="QCL1006" s="14"/>
      <c r="QCM1006" s="14"/>
      <c r="QCN1006" s="14"/>
      <c r="QCO1006" s="14"/>
      <c r="QCP1006" s="14"/>
      <c r="QCQ1006" s="14"/>
      <c r="QCR1006" s="14"/>
      <c r="QCS1006" s="14"/>
      <c r="QCT1006" s="14"/>
      <c r="QCU1006" s="14"/>
      <c r="QCV1006" s="14"/>
      <c r="QCW1006" s="14"/>
      <c r="QCX1006" s="14"/>
      <c r="QCY1006" s="14"/>
      <c r="QCZ1006" s="14"/>
      <c r="QDA1006" s="14"/>
      <c r="QDB1006" s="14"/>
      <c r="QDC1006" s="14"/>
      <c r="QDD1006" s="14"/>
      <c r="QDE1006" s="14"/>
      <c r="QDF1006" s="14"/>
      <c r="QDG1006" s="14"/>
      <c r="QDH1006" s="14"/>
      <c r="QDI1006" s="14"/>
      <c r="QDJ1006" s="14"/>
      <c r="QDK1006" s="14"/>
      <c r="QDL1006" s="14"/>
      <c r="QDM1006" s="14"/>
      <c r="QDN1006" s="14"/>
      <c r="QDO1006" s="14"/>
      <c r="QDP1006" s="14"/>
      <c r="QDQ1006" s="14"/>
      <c r="QDR1006" s="14"/>
      <c r="QDS1006" s="14"/>
      <c r="QDT1006" s="14"/>
      <c r="QDU1006" s="14"/>
      <c r="QDV1006" s="14"/>
      <c r="QDW1006" s="14"/>
      <c r="QDX1006" s="14"/>
      <c r="QDY1006" s="14"/>
      <c r="QDZ1006" s="14"/>
      <c r="QEA1006" s="14"/>
      <c r="QEB1006" s="14"/>
      <c r="QEC1006" s="14"/>
      <c r="QED1006" s="14"/>
      <c r="QEE1006" s="14"/>
      <c r="QEF1006" s="14"/>
      <c r="QEG1006" s="14"/>
      <c r="QEH1006" s="14"/>
      <c r="QEI1006" s="14"/>
      <c r="QEJ1006" s="14"/>
      <c r="QEK1006" s="14"/>
      <c r="QEL1006" s="14"/>
      <c r="QEM1006" s="14"/>
      <c r="QEN1006" s="14"/>
      <c r="QEO1006" s="14"/>
      <c r="QEP1006" s="14"/>
      <c r="QEQ1006" s="14"/>
      <c r="QER1006" s="14"/>
      <c r="QES1006" s="14"/>
      <c r="QET1006" s="14"/>
      <c r="QEU1006" s="14"/>
      <c r="QEV1006" s="14"/>
      <c r="QEW1006" s="14"/>
      <c r="QEX1006" s="14"/>
      <c r="QEY1006" s="14"/>
      <c r="QEZ1006" s="14"/>
      <c r="QFA1006" s="14"/>
      <c r="QFB1006" s="14"/>
      <c r="QFC1006" s="14"/>
      <c r="QFD1006" s="14"/>
      <c r="QFE1006" s="14"/>
      <c r="QFF1006" s="14"/>
      <c r="QFG1006" s="14"/>
      <c r="QFH1006" s="14"/>
      <c r="QFI1006" s="14"/>
      <c r="QFJ1006" s="14"/>
      <c r="QFK1006" s="14"/>
      <c r="QFL1006" s="14"/>
      <c r="QFM1006" s="14"/>
      <c r="QFN1006" s="14"/>
      <c r="QFO1006" s="14"/>
      <c r="QFP1006" s="14"/>
      <c r="QFQ1006" s="14"/>
      <c r="QFR1006" s="14"/>
      <c r="QFS1006" s="14"/>
      <c r="QFT1006" s="14"/>
      <c r="QFU1006" s="14"/>
      <c r="QFV1006" s="14"/>
      <c r="QFW1006" s="14"/>
      <c r="QFX1006" s="14"/>
      <c r="QFY1006" s="14"/>
      <c r="QFZ1006" s="14"/>
      <c r="QGA1006" s="14"/>
      <c r="QGB1006" s="14"/>
      <c r="QGC1006" s="14"/>
      <c r="QGD1006" s="14"/>
      <c r="QGE1006" s="14"/>
      <c r="QGF1006" s="14"/>
      <c r="QGG1006" s="14"/>
      <c r="QGH1006" s="14"/>
      <c r="QGI1006" s="14"/>
      <c r="QGJ1006" s="14"/>
      <c r="QGK1006" s="14"/>
      <c r="QGL1006" s="14"/>
      <c r="QGM1006" s="14"/>
      <c r="QGN1006" s="14"/>
      <c r="QGO1006" s="14"/>
      <c r="QGP1006" s="14"/>
      <c r="QGQ1006" s="14"/>
      <c r="QGR1006" s="14"/>
      <c r="QGS1006" s="14"/>
      <c r="QGT1006" s="14"/>
      <c r="QGU1006" s="14"/>
      <c r="QGV1006" s="14"/>
      <c r="QGW1006" s="14"/>
      <c r="QGX1006" s="14"/>
      <c r="QGY1006" s="14"/>
      <c r="QGZ1006" s="14"/>
      <c r="QHA1006" s="14"/>
      <c r="QHB1006" s="14"/>
      <c r="QHC1006" s="14"/>
      <c r="QHD1006" s="14"/>
      <c r="QHE1006" s="14"/>
      <c r="QHF1006" s="14"/>
      <c r="QHG1006" s="14"/>
      <c r="QHH1006" s="14"/>
      <c r="QHI1006" s="14"/>
      <c r="QHJ1006" s="14"/>
      <c r="QHK1006" s="14"/>
      <c r="QHL1006" s="14"/>
      <c r="QHM1006" s="14"/>
      <c r="QHN1006" s="14"/>
      <c r="QHO1006" s="14"/>
      <c r="QHP1006" s="14"/>
      <c r="QHQ1006" s="14"/>
      <c r="QHR1006" s="14"/>
      <c r="QHS1006" s="14"/>
      <c r="QHT1006" s="14"/>
      <c r="QHU1006" s="14"/>
      <c r="QHV1006" s="14"/>
      <c r="QHW1006" s="14"/>
      <c r="QHX1006" s="14"/>
      <c r="QHY1006" s="14"/>
      <c r="QHZ1006" s="14"/>
      <c r="QIA1006" s="14"/>
      <c r="QIB1006" s="14"/>
      <c r="QIC1006" s="14"/>
      <c r="QID1006" s="14"/>
      <c r="QIE1006" s="14"/>
      <c r="QIF1006" s="14"/>
      <c r="QIG1006" s="14"/>
      <c r="QIH1006" s="14"/>
      <c r="QII1006" s="14"/>
      <c r="QIJ1006" s="14"/>
      <c r="QIK1006" s="14"/>
      <c r="QIL1006" s="14"/>
      <c r="QIM1006" s="14"/>
      <c r="QIN1006" s="14"/>
      <c r="QIO1006" s="14"/>
      <c r="QIP1006" s="14"/>
      <c r="QIQ1006" s="14"/>
      <c r="QIR1006" s="14"/>
      <c r="QIS1006" s="14"/>
      <c r="QIT1006" s="14"/>
      <c r="QIU1006" s="14"/>
      <c r="QIV1006" s="14"/>
      <c r="QIW1006" s="14"/>
      <c r="QIX1006" s="14"/>
      <c r="QIY1006" s="14"/>
      <c r="QIZ1006" s="14"/>
      <c r="QJA1006" s="14"/>
      <c r="QJB1006" s="14"/>
      <c r="QJC1006" s="14"/>
      <c r="QJD1006" s="14"/>
      <c r="QJE1006" s="14"/>
      <c r="QJF1006" s="14"/>
      <c r="QJG1006" s="14"/>
      <c r="QJH1006" s="14"/>
      <c r="QJI1006" s="14"/>
      <c r="QJJ1006" s="14"/>
      <c r="QJK1006" s="14"/>
      <c r="QJL1006" s="14"/>
      <c r="QJM1006" s="14"/>
      <c r="QJN1006" s="14"/>
      <c r="QJO1006" s="14"/>
      <c r="QJP1006" s="14"/>
      <c r="QJQ1006" s="14"/>
      <c r="QJR1006" s="14"/>
      <c r="QJS1006" s="14"/>
      <c r="QJT1006" s="14"/>
      <c r="QJU1006" s="14"/>
      <c r="QJV1006" s="14"/>
      <c r="QJW1006" s="14"/>
      <c r="QJX1006" s="14"/>
      <c r="QJY1006" s="14"/>
      <c r="QJZ1006" s="14"/>
      <c r="QKA1006" s="14"/>
      <c r="QKB1006" s="14"/>
      <c r="QKC1006" s="14"/>
      <c r="QKD1006" s="14"/>
      <c r="QKE1006" s="14"/>
      <c r="QKF1006" s="14"/>
      <c r="QKG1006" s="14"/>
      <c r="QKH1006" s="14"/>
      <c r="QKI1006" s="14"/>
      <c r="QKJ1006" s="14"/>
      <c r="QKK1006" s="14"/>
      <c r="QKL1006" s="14"/>
      <c r="QKM1006" s="14"/>
      <c r="QKN1006" s="14"/>
      <c r="QKO1006" s="14"/>
      <c r="QKP1006" s="14"/>
      <c r="QKQ1006" s="14"/>
      <c r="QKR1006" s="14"/>
      <c r="QKS1006" s="14"/>
      <c r="QKT1006" s="14"/>
      <c r="QKU1006" s="14"/>
      <c r="QKV1006" s="14"/>
      <c r="QKW1006" s="14"/>
      <c r="QKX1006" s="14"/>
      <c r="QKY1006" s="14"/>
      <c r="QKZ1006" s="14"/>
      <c r="QLA1006" s="14"/>
      <c r="QLB1006" s="14"/>
      <c r="QLC1006" s="14"/>
      <c r="QLD1006" s="14"/>
      <c r="QLE1006" s="14"/>
      <c r="QLF1006" s="14"/>
      <c r="QLG1006" s="14"/>
      <c r="QLH1006" s="14"/>
      <c r="QLI1006" s="14"/>
      <c r="QLJ1006" s="14"/>
      <c r="QLK1006" s="14"/>
      <c r="QLL1006" s="14"/>
      <c r="QLM1006" s="14"/>
      <c r="QLN1006" s="14"/>
      <c r="QLO1006" s="14"/>
      <c r="QLP1006" s="14"/>
      <c r="QLQ1006" s="14"/>
      <c r="QLR1006" s="14"/>
      <c r="QLS1006" s="14"/>
      <c r="QLT1006" s="14"/>
      <c r="QLU1006" s="14"/>
      <c r="QLV1006" s="14"/>
      <c r="QLW1006" s="14"/>
      <c r="QLX1006" s="14"/>
      <c r="QLY1006" s="14"/>
      <c r="QLZ1006" s="14"/>
      <c r="QMA1006" s="14"/>
      <c r="QMB1006" s="14"/>
      <c r="QMC1006" s="14"/>
      <c r="QMD1006" s="14"/>
      <c r="QME1006" s="14"/>
      <c r="QMF1006" s="14"/>
      <c r="QMG1006" s="14"/>
      <c r="QMH1006" s="14"/>
      <c r="QMI1006" s="14"/>
      <c r="QMJ1006" s="14"/>
      <c r="QMK1006" s="14"/>
      <c r="QML1006" s="14"/>
      <c r="QMM1006" s="14"/>
      <c r="QMN1006" s="14"/>
      <c r="QMO1006" s="14"/>
      <c r="QMP1006" s="14"/>
      <c r="QMQ1006" s="14"/>
      <c r="QMR1006" s="14"/>
      <c r="QMS1006" s="14"/>
      <c r="QMT1006" s="14"/>
      <c r="QMU1006" s="14"/>
      <c r="QMV1006" s="14"/>
      <c r="QMW1006" s="14"/>
      <c r="QMX1006" s="14"/>
      <c r="QMY1006" s="14"/>
      <c r="QMZ1006" s="14"/>
      <c r="QNA1006" s="14"/>
      <c r="QNB1006" s="14"/>
      <c r="QNC1006" s="14"/>
      <c r="QND1006" s="14"/>
      <c r="QNE1006" s="14"/>
      <c r="QNF1006" s="14"/>
      <c r="QNG1006" s="14"/>
      <c r="QNH1006" s="14"/>
      <c r="QNI1006" s="14"/>
      <c r="QNJ1006" s="14"/>
      <c r="QNK1006" s="14"/>
      <c r="QNL1006" s="14"/>
      <c r="QNM1006" s="14"/>
      <c r="QNN1006" s="14"/>
      <c r="QNO1006" s="14"/>
      <c r="QNP1006" s="14"/>
      <c r="QNQ1006" s="14"/>
      <c r="QNR1006" s="14"/>
      <c r="QNS1006" s="14"/>
      <c r="QNT1006" s="14"/>
      <c r="QNU1006" s="14"/>
      <c r="QNV1006" s="14"/>
      <c r="QNW1006" s="14"/>
      <c r="QNX1006" s="14"/>
      <c r="QNY1006" s="14"/>
      <c r="QNZ1006" s="14"/>
      <c r="QOA1006" s="14"/>
      <c r="QOB1006" s="14"/>
      <c r="QOC1006" s="14"/>
      <c r="QOD1006" s="14"/>
      <c r="QOE1006" s="14"/>
      <c r="QOF1006" s="14"/>
      <c r="QOG1006" s="14"/>
      <c r="QOH1006" s="14"/>
      <c r="QOI1006" s="14"/>
      <c r="QOJ1006" s="14"/>
      <c r="QOK1006" s="14"/>
      <c r="QOL1006" s="14"/>
      <c r="QOM1006" s="14"/>
      <c r="QON1006" s="14"/>
      <c r="QOO1006" s="14"/>
      <c r="QOP1006" s="14"/>
      <c r="QOQ1006" s="14"/>
      <c r="QOR1006" s="14"/>
      <c r="QOS1006" s="14"/>
      <c r="QOT1006" s="14"/>
      <c r="QOU1006" s="14"/>
      <c r="QOV1006" s="14"/>
      <c r="QOW1006" s="14"/>
      <c r="QOX1006" s="14"/>
      <c r="QOY1006" s="14"/>
      <c r="QOZ1006" s="14"/>
      <c r="QPA1006" s="14"/>
      <c r="QPB1006" s="14"/>
      <c r="QPC1006" s="14"/>
      <c r="QPD1006" s="14"/>
      <c r="QPE1006" s="14"/>
      <c r="QPF1006" s="14"/>
      <c r="QPG1006" s="14"/>
      <c r="QPH1006" s="14"/>
      <c r="QPI1006" s="14"/>
      <c r="QPJ1006" s="14"/>
      <c r="QPK1006" s="14"/>
      <c r="QPL1006" s="14"/>
      <c r="QPM1006" s="14"/>
      <c r="QPN1006" s="14"/>
      <c r="QPO1006" s="14"/>
      <c r="QPP1006" s="14"/>
      <c r="QPQ1006" s="14"/>
      <c r="QPR1006" s="14"/>
      <c r="QPS1006" s="14"/>
      <c r="QPT1006" s="14"/>
      <c r="QPU1006" s="14"/>
      <c r="QPV1006" s="14"/>
      <c r="QPW1006" s="14"/>
      <c r="QPX1006" s="14"/>
      <c r="QPY1006" s="14"/>
      <c r="QPZ1006" s="14"/>
      <c r="QQA1006" s="14"/>
      <c r="QQB1006" s="14"/>
      <c r="QQC1006" s="14"/>
      <c r="QQD1006" s="14"/>
      <c r="QQE1006" s="14"/>
      <c r="QQF1006" s="14"/>
      <c r="QQG1006" s="14"/>
      <c r="QQH1006" s="14"/>
      <c r="QQI1006" s="14"/>
      <c r="QQJ1006" s="14"/>
      <c r="QQK1006" s="14"/>
      <c r="QQL1006" s="14"/>
      <c r="QQM1006" s="14"/>
      <c r="QQN1006" s="14"/>
      <c r="QQO1006" s="14"/>
      <c r="QQP1006" s="14"/>
      <c r="QQQ1006" s="14"/>
      <c r="QQR1006" s="14"/>
      <c r="QQS1006" s="14"/>
      <c r="QQT1006" s="14"/>
      <c r="QQU1006" s="14"/>
      <c r="QQV1006" s="14"/>
      <c r="QQW1006" s="14"/>
      <c r="QQX1006" s="14"/>
      <c r="QQY1006" s="14"/>
      <c r="QQZ1006" s="14"/>
      <c r="QRA1006" s="14"/>
      <c r="QRB1006" s="14"/>
      <c r="QRC1006" s="14"/>
      <c r="QRD1006" s="14"/>
      <c r="QRE1006" s="14"/>
      <c r="QRF1006" s="14"/>
      <c r="QRG1006" s="14"/>
      <c r="QRH1006" s="14"/>
      <c r="QRI1006" s="14"/>
      <c r="QRJ1006" s="14"/>
      <c r="QRK1006" s="14"/>
      <c r="QRL1006" s="14"/>
      <c r="QRM1006" s="14"/>
      <c r="QRN1006" s="14"/>
      <c r="QRO1006" s="14"/>
      <c r="QRP1006" s="14"/>
      <c r="QRQ1006" s="14"/>
      <c r="QRR1006" s="14"/>
      <c r="QRS1006" s="14"/>
      <c r="QRT1006" s="14"/>
      <c r="QRU1006" s="14"/>
      <c r="QRV1006" s="14"/>
      <c r="QRW1006" s="14"/>
      <c r="QRX1006" s="14"/>
      <c r="QRY1006" s="14"/>
      <c r="QRZ1006" s="14"/>
      <c r="QSA1006" s="14"/>
      <c r="QSB1006" s="14"/>
      <c r="QSC1006" s="14"/>
      <c r="QSD1006" s="14"/>
      <c r="QSE1006" s="14"/>
      <c r="QSF1006" s="14"/>
      <c r="QSG1006" s="14"/>
      <c r="QSH1006" s="14"/>
      <c r="QSI1006" s="14"/>
      <c r="QSJ1006" s="14"/>
      <c r="QSK1006" s="14"/>
      <c r="QSL1006" s="14"/>
      <c r="QSM1006" s="14"/>
      <c r="QSN1006" s="14"/>
      <c r="QSO1006" s="14"/>
      <c r="QSP1006" s="14"/>
      <c r="QSQ1006" s="14"/>
      <c r="QSR1006" s="14"/>
      <c r="QSS1006" s="14"/>
      <c r="QST1006" s="14"/>
      <c r="QSU1006" s="14"/>
      <c r="QSV1006" s="14"/>
      <c r="QSW1006" s="14"/>
      <c r="QSX1006" s="14"/>
      <c r="QSY1006" s="14"/>
      <c r="QSZ1006" s="14"/>
      <c r="QTA1006" s="14"/>
      <c r="QTB1006" s="14"/>
      <c r="QTC1006" s="14"/>
      <c r="QTD1006" s="14"/>
      <c r="QTE1006" s="14"/>
      <c r="QTF1006" s="14"/>
      <c r="QTG1006" s="14"/>
      <c r="QTH1006" s="14"/>
      <c r="QTI1006" s="14"/>
      <c r="QTJ1006" s="14"/>
      <c r="QTK1006" s="14"/>
      <c r="QTL1006" s="14"/>
      <c r="QTM1006" s="14"/>
      <c r="QTN1006" s="14"/>
      <c r="QTO1006" s="14"/>
      <c r="QTP1006" s="14"/>
      <c r="QTQ1006" s="14"/>
      <c r="QTR1006" s="14"/>
      <c r="QTS1006" s="14"/>
      <c r="QTT1006" s="14"/>
      <c r="QTU1006" s="14"/>
      <c r="QTV1006" s="14"/>
      <c r="QTW1006" s="14"/>
      <c r="QTX1006" s="14"/>
      <c r="QTY1006" s="14"/>
      <c r="QTZ1006" s="14"/>
      <c r="QUA1006" s="14"/>
      <c r="QUB1006" s="14"/>
      <c r="QUC1006" s="14"/>
      <c r="QUD1006" s="14"/>
      <c r="QUE1006" s="14"/>
      <c r="QUF1006" s="14"/>
      <c r="QUG1006" s="14"/>
      <c r="QUH1006" s="14"/>
      <c r="QUI1006" s="14"/>
      <c r="QUJ1006" s="14"/>
      <c r="QUK1006" s="14"/>
      <c r="QUL1006" s="14"/>
      <c r="QUM1006" s="14"/>
      <c r="QUN1006" s="14"/>
      <c r="QUO1006" s="14"/>
      <c r="QUP1006" s="14"/>
      <c r="QUQ1006" s="14"/>
      <c r="QUR1006" s="14"/>
      <c r="QUS1006" s="14"/>
      <c r="QUT1006" s="14"/>
      <c r="QUU1006" s="14"/>
      <c r="QUV1006" s="14"/>
      <c r="QUW1006" s="14"/>
      <c r="QUX1006" s="14"/>
      <c r="QUY1006" s="14"/>
      <c r="QUZ1006" s="14"/>
      <c r="QVA1006" s="14"/>
      <c r="QVB1006" s="14"/>
      <c r="QVC1006" s="14"/>
      <c r="QVD1006" s="14"/>
      <c r="QVE1006" s="14"/>
      <c r="QVF1006" s="14"/>
      <c r="QVG1006" s="14"/>
      <c r="QVH1006" s="14"/>
      <c r="QVI1006" s="14"/>
      <c r="QVJ1006" s="14"/>
      <c r="QVK1006" s="14"/>
      <c r="QVL1006" s="14"/>
      <c r="QVM1006" s="14"/>
      <c r="QVN1006" s="14"/>
      <c r="QVO1006" s="14"/>
      <c r="QVP1006" s="14"/>
      <c r="QVQ1006" s="14"/>
      <c r="QVR1006" s="14"/>
      <c r="QVS1006" s="14"/>
      <c r="QVT1006" s="14"/>
      <c r="QVU1006" s="14"/>
      <c r="QVV1006" s="14"/>
      <c r="QVW1006" s="14"/>
      <c r="QVX1006" s="14"/>
      <c r="QVY1006" s="14"/>
      <c r="QVZ1006" s="14"/>
      <c r="QWA1006" s="14"/>
      <c r="QWB1006" s="14"/>
      <c r="QWC1006" s="14"/>
      <c r="QWD1006" s="14"/>
      <c r="QWE1006" s="14"/>
      <c r="QWF1006" s="14"/>
      <c r="QWG1006" s="14"/>
      <c r="QWH1006" s="14"/>
      <c r="QWI1006" s="14"/>
      <c r="QWJ1006" s="14"/>
      <c r="QWK1006" s="14"/>
      <c r="QWL1006" s="14"/>
      <c r="QWM1006" s="14"/>
      <c r="QWN1006" s="14"/>
      <c r="QWO1006" s="14"/>
      <c r="QWP1006" s="14"/>
      <c r="QWQ1006" s="14"/>
      <c r="QWR1006" s="14"/>
      <c r="QWS1006" s="14"/>
      <c r="QWT1006" s="14"/>
      <c r="QWU1006" s="14"/>
      <c r="QWV1006" s="14"/>
      <c r="QWW1006" s="14"/>
      <c r="QWX1006" s="14"/>
      <c r="QWY1006" s="14"/>
      <c r="QWZ1006" s="14"/>
      <c r="QXA1006" s="14"/>
      <c r="QXB1006" s="14"/>
      <c r="QXC1006" s="14"/>
      <c r="QXD1006" s="14"/>
      <c r="QXE1006" s="14"/>
      <c r="QXF1006" s="14"/>
      <c r="QXG1006" s="14"/>
      <c r="QXH1006" s="14"/>
      <c r="QXI1006" s="14"/>
      <c r="QXJ1006" s="14"/>
      <c r="QXK1006" s="14"/>
      <c r="QXL1006" s="14"/>
      <c r="QXM1006" s="14"/>
      <c r="QXN1006" s="14"/>
      <c r="QXO1006" s="14"/>
      <c r="QXP1006" s="14"/>
      <c r="QXQ1006" s="14"/>
      <c r="QXR1006" s="14"/>
      <c r="QXS1006" s="14"/>
      <c r="QXT1006" s="14"/>
      <c r="QXU1006" s="14"/>
      <c r="QXV1006" s="14"/>
      <c r="QXW1006" s="14"/>
      <c r="QXX1006" s="14"/>
      <c r="QXY1006" s="14"/>
      <c r="QXZ1006" s="14"/>
      <c r="QYA1006" s="14"/>
      <c r="QYB1006" s="14"/>
      <c r="QYC1006" s="14"/>
      <c r="QYD1006" s="14"/>
      <c r="QYE1006" s="14"/>
      <c r="QYF1006" s="14"/>
      <c r="QYG1006" s="14"/>
      <c r="QYH1006" s="14"/>
      <c r="QYI1006" s="14"/>
      <c r="QYJ1006" s="14"/>
      <c r="QYK1006" s="14"/>
      <c r="QYL1006" s="14"/>
      <c r="QYM1006" s="14"/>
      <c r="QYN1006" s="14"/>
      <c r="QYO1006" s="14"/>
      <c r="QYP1006" s="14"/>
      <c r="QYQ1006" s="14"/>
      <c r="QYR1006" s="14"/>
      <c r="QYS1006" s="14"/>
      <c r="QYT1006" s="14"/>
      <c r="QYU1006" s="14"/>
      <c r="QYV1006" s="14"/>
      <c r="QYW1006" s="14"/>
      <c r="QYX1006" s="14"/>
      <c r="QYY1006" s="14"/>
      <c r="QYZ1006" s="14"/>
      <c r="QZA1006" s="14"/>
      <c r="QZB1006" s="14"/>
      <c r="QZC1006" s="14"/>
      <c r="QZD1006" s="14"/>
      <c r="QZE1006" s="14"/>
      <c r="QZF1006" s="14"/>
      <c r="QZG1006" s="14"/>
      <c r="QZH1006" s="14"/>
      <c r="QZI1006" s="14"/>
      <c r="QZJ1006" s="14"/>
      <c r="QZK1006" s="14"/>
      <c r="QZL1006" s="14"/>
      <c r="QZM1006" s="14"/>
      <c r="QZN1006" s="14"/>
      <c r="QZO1006" s="14"/>
      <c r="QZP1006" s="14"/>
      <c r="QZQ1006" s="14"/>
      <c r="QZR1006" s="14"/>
      <c r="QZS1006" s="14"/>
      <c r="QZT1006" s="14"/>
      <c r="QZU1006" s="14"/>
      <c r="QZV1006" s="14"/>
      <c r="QZW1006" s="14"/>
      <c r="QZX1006" s="14"/>
      <c r="QZY1006" s="14"/>
      <c r="QZZ1006" s="14"/>
      <c r="RAA1006" s="14"/>
      <c r="RAB1006" s="14"/>
      <c r="RAC1006" s="14"/>
      <c r="RAD1006" s="14"/>
      <c r="RAE1006" s="14"/>
      <c r="RAF1006" s="14"/>
      <c r="RAG1006" s="14"/>
      <c r="RAH1006" s="14"/>
      <c r="RAI1006" s="14"/>
      <c r="RAJ1006" s="14"/>
      <c r="RAK1006" s="14"/>
      <c r="RAL1006" s="14"/>
      <c r="RAM1006" s="14"/>
      <c r="RAN1006" s="14"/>
      <c r="RAO1006" s="14"/>
      <c r="RAP1006" s="14"/>
      <c r="RAQ1006" s="14"/>
      <c r="RAR1006" s="14"/>
      <c r="RAS1006" s="14"/>
      <c r="RAT1006" s="14"/>
      <c r="RAU1006" s="14"/>
      <c r="RAV1006" s="14"/>
      <c r="RAW1006" s="14"/>
      <c r="RAX1006" s="14"/>
      <c r="RAY1006" s="14"/>
      <c r="RAZ1006" s="14"/>
      <c r="RBA1006" s="14"/>
      <c r="RBB1006" s="14"/>
      <c r="RBC1006" s="14"/>
      <c r="RBD1006" s="14"/>
      <c r="RBE1006" s="14"/>
      <c r="RBF1006" s="14"/>
      <c r="RBG1006" s="14"/>
      <c r="RBH1006" s="14"/>
      <c r="RBI1006" s="14"/>
      <c r="RBJ1006" s="14"/>
      <c r="RBK1006" s="14"/>
      <c r="RBL1006" s="14"/>
      <c r="RBM1006" s="14"/>
      <c r="RBN1006" s="14"/>
      <c r="RBO1006" s="14"/>
      <c r="RBP1006" s="14"/>
      <c r="RBQ1006" s="14"/>
      <c r="RBR1006" s="14"/>
      <c r="RBS1006" s="14"/>
      <c r="RBT1006" s="14"/>
      <c r="RBU1006" s="14"/>
      <c r="RBV1006" s="14"/>
      <c r="RBW1006" s="14"/>
      <c r="RBX1006" s="14"/>
      <c r="RBY1006" s="14"/>
      <c r="RBZ1006" s="14"/>
      <c r="RCA1006" s="14"/>
      <c r="RCB1006" s="14"/>
      <c r="RCC1006" s="14"/>
      <c r="RCD1006" s="14"/>
      <c r="RCE1006" s="14"/>
      <c r="RCF1006" s="14"/>
      <c r="RCG1006" s="14"/>
      <c r="RCH1006" s="14"/>
      <c r="RCI1006" s="14"/>
      <c r="RCJ1006" s="14"/>
      <c r="RCK1006" s="14"/>
      <c r="RCL1006" s="14"/>
      <c r="RCM1006" s="14"/>
      <c r="RCN1006" s="14"/>
      <c r="RCO1006" s="14"/>
      <c r="RCP1006" s="14"/>
      <c r="RCQ1006" s="14"/>
      <c r="RCR1006" s="14"/>
      <c r="RCS1006" s="14"/>
      <c r="RCT1006" s="14"/>
      <c r="RCU1006" s="14"/>
      <c r="RCV1006" s="14"/>
      <c r="RCW1006" s="14"/>
      <c r="RCX1006" s="14"/>
      <c r="RCY1006" s="14"/>
      <c r="RCZ1006" s="14"/>
      <c r="RDA1006" s="14"/>
      <c r="RDB1006" s="14"/>
      <c r="RDC1006" s="14"/>
      <c r="RDD1006" s="14"/>
      <c r="RDE1006" s="14"/>
      <c r="RDF1006" s="14"/>
      <c r="RDG1006" s="14"/>
      <c r="RDH1006" s="14"/>
      <c r="RDI1006" s="14"/>
      <c r="RDJ1006" s="14"/>
      <c r="RDK1006" s="14"/>
      <c r="RDL1006" s="14"/>
      <c r="RDM1006" s="14"/>
      <c r="RDN1006" s="14"/>
      <c r="RDO1006" s="14"/>
      <c r="RDP1006" s="14"/>
      <c r="RDQ1006" s="14"/>
      <c r="RDR1006" s="14"/>
      <c r="RDS1006" s="14"/>
      <c r="RDT1006" s="14"/>
      <c r="RDU1006" s="14"/>
      <c r="RDV1006" s="14"/>
      <c r="RDW1006" s="14"/>
      <c r="RDX1006" s="14"/>
      <c r="RDY1006" s="14"/>
      <c r="RDZ1006" s="14"/>
      <c r="REA1006" s="14"/>
      <c r="REB1006" s="14"/>
      <c r="REC1006" s="14"/>
      <c r="RED1006" s="14"/>
      <c r="REE1006" s="14"/>
      <c r="REF1006" s="14"/>
      <c r="REG1006" s="14"/>
      <c r="REH1006" s="14"/>
      <c r="REI1006" s="14"/>
      <c r="REJ1006" s="14"/>
      <c r="REK1006" s="14"/>
      <c r="REL1006" s="14"/>
      <c r="REM1006" s="14"/>
      <c r="REN1006" s="14"/>
      <c r="REO1006" s="14"/>
      <c r="REP1006" s="14"/>
      <c r="REQ1006" s="14"/>
      <c r="RER1006" s="14"/>
      <c r="RES1006" s="14"/>
      <c r="RET1006" s="14"/>
      <c r="REU1006" s="14"/>
      <c r="REV1006" s="14"/>
      <c r="REW1006" s="14"/>
      <c r="REX1006" s="14"/>
      <c r="REY1006" s="14"/>
      <c r="REZ1006" s="14"/>
      <c r="RFA1006" s="14"/>
      <c r="RFB1006" s="14"/>
      <c r="RFC1006" s="14"/>
      <c r="RFD1006" s="14"/>
      <c r="RFE1006" s="14"/>
      <c r="RFF1006" s="14"/>
      <c r="RFG1006" s="14"/>
      <c r="RFH1006" s="14"/>
      <c r="RFI1006" s="14"/>
      <c r="RFJ1006" s="14"/>
      <c r="RFK1006" s="14"/>
      <c r="RFL1006" s="14"/>
      <c r="RFM1006" s="14"/>
      <c r="RFN1006" s="14"/>
      <c r="RFO1006" s="14"/>
      <c r="RFP1006" s="14"/>
      <c r="RFQ1006" s="14"/>
      <c r="RFR1006" s="14"/>
      <c r="RFS1006" s="14"/>
      <c r="RFT1006" s="14"/>
      <c r="RFU1006" s="14"/>
      <c r="RFV1006" s="14"/>
      <c r="RFW1006" s="14"/>
      <c r="RFX1006" s="14"/>
      <c r="RFY1006" s="14"/>
      <c r="RFZ1006" s="14"/>
      <c r="RGA1006" s="14"/>
      <c r="RGB1006" s="14"/>
      <c r="RGC1006" s="14"/>
      <c r="RGD1006" s="14"/>
      <c r="RGE1006" s="14"/>
      <c r="RGF1006" s="14"/>
      <c r="RGG1006" s="14"/>
      <c r="RGH1006" s="14"/>
      <c r="RGI1006" s="14"/>
      <c r="RGJ1006" s="14"/>
      <c r="RGK1006" s="14"/>
      <c r="RGL1006" s="14"/>
      <c r="RGM1006" s="14"/>
      <c r="RGN1006" s="14"/>
      <c r="RGO1006" s="14"/>
      <c r="RGP1006" s="14"/>
      <c r="RGQ1006" s="14"/>
      <c r="RGR1006" s="14"/>
      <c r="RGS1006" s="14"/>
      <c r="RGT1006" s="14"/>
      <c r="RGU1006" s="14"/>
      <c r="RGV1006" s="14"/>
      <c r="RGW1006" s="14"/>
      <c r="RGX1006" s="14"/>
      <c r="RGY1006" s="14"/>
      <c r="RGZ1006" s="14"/>
      <c r="RHA1006" s="14"/>
      <c r="RHB1006" s="14"/>
      <c r="RHC1006" s="14"/>
      <c r="RHD1006" s="14"/>
      <c r="RHE1006" s="14"/>
      <c r="RHF1006" s="14"/>
      <c r="RHG1006" s="14"/>
      <c r="RHH1006" s="14"/>
      <c r="RHI1006" s="14"/>
      <c r="RHJ1006" s="14"/>
      <c r="RHK1006" s="14"/>
      <c r="RHL1006" s="14"/>
      <c r="RHM1006" s="14"/>
      <c r="RHN1006" s="14"/>
      <c r="RHO1006" s="14"/>
      <c r="RHP1006" s="14"/>
      <c r="RHQ1006" s="14"/>
      <c r="RHR1006" s="14"/>
      <c r="RHS1006" s="14"/>
      <c r="RHT1006" s="14"/>
      <c r="RHU1006" s="14"/>
      <c r="RHV1006" s="14"/>
      <c r="RHW1006" s="14"/>
      <c r="RHX1006" s="14"/>
      <c r="RHY1006" s="14"/>
      <c r="RHZ1006" s="14"/>
      <c r="RIA1006" s="14"/>
      <c r="RIB1006" s="14"/>
      <c r="RIC1006" s="14"/>
      <c r="RID1006" s="14"/>
      <c r="RIE1006" s="14"/>
      <c r="RIF1006" s="14"/>
      <c r="RIG1006" s="14"/>
      <c r="RIH1006" s="14"/>
      <c r="RII1006" s="14"/>
      <c r="RIJ1006" s="14"/>
      <c r="RIK1006" s="14"/>
      <c r="RIL1006" s="14"/>
      <c r="RIM1006" s="14"/>
      <c r="RIN1006" s="14"/>
      <c r="RIO1006" s="14"/>
      <c r="RIP1006" s="14"/>
      <c r="RIQ1006" s="14"/>
      <c r="RIR1006" s="14"/>
      <c r="RIS1006" s="14"/>
      <c r="RIT1006" s="14"/>
      <c r="RIU1006" s="14"/>
      <c r="RIV1006" s="14"/>
      <c r="RIW1006" s="14"/>
      <c r="RIX1006" s="14"/>
      <c r="RIY1006" s="14"/>
      <c r="RIZ1006" s="14"/>
      <c r="RJA1006" s="14"/>
      <c r="RJB1006" s="14"/>
      <c r="RJC1006" s="14"/>
      <c r="RJD1006" s="14"/>
      <c r="RJE1006" s="14"/>
      <c r="RJF1006" s="14"/>
      <c r="RJG1006" s="14"/>
      <c r="RJH1006" s="14"/>
      <c r="RJI1006" s="14"/>
      <c r="RJJ1006" s="14"/>
      <c r="RJK1006" s="14"/>
      <c r="RJL1006" s="14"/>
      <c r="RJM1006" s="14"/>
      <c r="RJN1006" s="14"/>
      <c r="RJO1006" s="14"/>
      <c r="RJP1006" s="14"/>
      <c r="RJQ1006" s="14"/>
      <c r="RJR1006" s="14"/>
      <c r="RJS1006" s="14"/>
      <c r="RJT1006" s="14"/>
      <c r="RJU1006" s="14"/>
      <c r="RJV1006" s="14"/>
      <c r="RJW1006" s="14"/>
      <c r="RJX1006" s="14"/>
      <c r="RJY1006" s="14"/>
      <c r="RJZ1006" s="14"/>
      <c r="RKA1006" s="14"/>
      <c r="RKB1006" s="14"/>
      <c r="RKC1006" s="14"/>
      <c r="RKD1006" s="14"/>
      <c r="RKE1006" s="14"/>
      <c r="RKF1006" s="14"/>
      <c r="RKG1006" s="14"/>
      <c r="RKH1006" s="14"/>
      <c r="RKI1006" s="14"/>
      <c r="RKJ1006" s="14"/>
      <c r="RKK1006" s="14"/>
      <c r="RKL1006" s="14"/>
      <c r="RKM1006" s="14"/>
      <c r="RKN1006" s="14"/>
      <c r="RKO1006" s="14"/>
      <c r="RKP1006" s="14"/>
      <c r="RKQ1006" s="14"/>
      <c r="RKR1006" s="14"/>
      <c r="RKS1006" s="14"/>
      <c r="RKT1006" s="14"/>
      <c r="RKU1006" s="14"/>
      <c r="RKV1006" s="14"/>
      <c r="RKW1006" s="14"/>
      <c r="RKX1006" s="14"/>
      <c r="RKY1006" s="14"/>
      <c r="RKZ1006" s="14"/>
      <c r="RLA1006" s="14"/>
      <c r="RLB1006" s="14"/>
      <c r="RLC1006" s="14"/>
      <c r="RLD1006" s="14"/>
      <c r="RLE1006" s="14"/>
      <c r="RLF1006" s="14"/>
      <c r="RLG1006" s="14"/>
      <c r="RLH1006" s="14"/>
      <c r="RLI1006" s="14"/>
      <c r="RLJ1006" s="14"/>
      <c r="RLK1006" s="14"/>
      <c r="RLL1006" s="14"/>
      <c r="RLM1006" s="14"/>
      <c r="RLN1006" s="14"/>
      <c r="RLO1006" s="14"/>
      <c r="RLP1006" s="14"/>
      <c r="RLQ1006" s="14"/>
      <c r="RLR1006" s="14"/>
      <c r="RLS1006" s="14"/>
      <c r="RLT1006" s="14"/>
      <c r="RLU1006" s="14"/>
      <c r="RLV1006" s="14"/>
      <c r="RLW1006" s="14"/>
      <c r="RLX1006" s="14"/>
      <c r="RLY1006" s="14"/>
      <c r="RLZ1006" s="14"/>
      <c r="RMA1006" s="14"/>
      <c r="RMB1006" s="14"/>
      <c r="RMC1006" s="14"/>
      <c r="RMD1006" s="14"/>
      <c r="RME1006" s="14"/>
      <c r="RMF1006" s="14"/>
      <c r="RMG1006" s="14"/>
      <c r="RMH1006" s="14"/>
      <c r="RMI1006" s="14"/>
      <c r="RMJ1006" s="14"/>
      <c r="RMK1006" s="14"/>
      <c r="RML1006" s="14"/>
      <c r="RMM1006" s="14"/>
      <c r="RMN1006" s="14"/>
      <c r="RMO1006" s="14"/>
      <c r="RMP1006" s="14"/>
      <c r="RMQ1006" s="14"/>
      <c r="RMR1006" s="14"/>
      <c r="RMS1006" s="14"/>
      <c r="RMT1006" s="14"/>
      <c r="RMU1006" s="14"/>
      <c r="RMV1006" s="14"/>
      <c r="RMW1006" s="14"/>
      <c r="RMX1006" s="14"/>
      <c r="RMY1006" s="14"/>
      <c r="RMZ1006" s="14"/>
      <c r="RNA1006" s="14"/>
      <c r="RNB1006" s="14"/>
      <c r="RNC1006" s="14"/>
      <c r="RND1006" s="14"/>
      <c r="RNE1006" s="14"/>
      <c r="RNF1006" s="14"/>
      <c r="RNG1006" s="14"/>
      <c r="RNH1006" s="14"/>
      <c r="RNI1006" s="14"/>
      <c r="RNJ1006" s="14"/>
      <c r="RNK1006" s="14"/>
      <c r="RNL1006" s="14"/>
      <c r="RNM1006" s="14"/>
      <c r="RNN1006" s="14"/>
      <c r="RNO1006" s="14"/>
      <c r="RNP1006" s="14"/>
      <c r="RNQ1006" s="14"/>
      <c r="RNR1006" s="14"/>
      <c r="RNS1006" s="14"/>
      <c r="RNT1006" s="14"/>
      <c r="RNU1006" s="14"/>
      <c r="RNV1006" s="14"/>
      <c r="RNW1006" s="14"/>
      <c r="RNX1006" s="14"/>
      <c r="RNY1006" s="14"/>
      <c r="RNZ1006" s="14"/>
      <c r="ROA1006" s="14"/>
      <c r="ROB1006" s="14"/>
      <c r="ROC1006" s="14"/>
      <c r="ROD1006" s="14"/>
      <c r="ROE1006" s="14"/>
      <c r="ROF1006" s="14"/>
      <c r="ROG1006" s="14"/>
      <c r="ROH1006" s="14"/>
      <c r="ROI1006" s="14"/>
      <c r="ROJ1006" s="14"/>
      <c r="ROK1006" s="14"/>
      <c r="ROL1006" s="14"/>
      <c r="ROM1006" s="14"/>
      <c r="RON1006" s="14"/>
      <c r="ROO1006" s="14"/>
      <c r="ROP1006" s="14"/>
      <c r="ROQ1006" s="14"/>
      <c r="ROR1006" s="14"/>
      <c r="ROS1006" s="14"/>
      <c r="ROT1006" s="14"/>
      <c r="ROU1006" s="14"/>
      <c r="ROV1006" s="14"/>
      <c r="ROW1006" s="14"/>
      <c r="ROX1006" s="14"/>
      <c r="ROY1006" s="14"/>
      <c r="ROZ1006" s="14"/>
      <c r="RPA1006" s="14"/>
      <c r="RPB1006" s="14"/>
      <c r="RPC1006" s="14"/>
      <c r="RPD1006" s="14"/>
      <c r="RPE1006" s="14"/>
      <c r="RPF1006" s="14"/>
      <c r="RPG1006" s="14"/>
      <c r="RPH1006" s="14"/>
      <c r="RPI1006" s="14"/>
      <c r="RPJ1006" s="14"/>
      <c r="RPK1006" s="14"/>
      <c r="RPL1006" s="14"/>
      <c r="RPM1006" s="14"/>
      <c r="RPN1006" s="14"/>
      <c r="RPO1006" s="14"/>
      <c r="RPP1006" s="14"/>
      <c r="RPQ1006" s="14"/>
      <c r="RPR1006" s="14"/>
      <c r="RPS1006" s="14"/>
      <c r="RPT1006" s="14"/>
      <c r="RPU1006" s="14"/>
      <c r="RPV1006" s="14"/>
      <c r="RPW1006" s="14"/>
      <c r="RPX1006" s="14"/>
      <c r="RPY1006" s="14"/>
      <c r="RPZ1006" s="14"/>
      <c r="RQA1006" s="14"/>
      <c r="RQB1006" s="14"/>
      <c r="RQC1006" s="14"/>
      <c r="RQD1006" s="14"/>
      <c r="RQE1006" s="14"/>
      <c r="RQF1006" s="14"/>
      <c r="RQG1006" s="14"/>
      <c r="RQH1006" s="14"/>
      <c r="RQI1006" s="14"/>
      <c r="RQJ1006" s="14"/>
      <c r="RQK1006" s="14"/>
      <c r="RQL1006" s="14"/>
      <c r="RQM1006" s="14"/>
      <c r="RQN1006" s="14"/>
      <c r="RQO1006" s="14"/>
      <c r="RQP1006" s="14"/>
      <c r="RQQ1006" s="14"/>
      <c r="RQR1006" s="14"/>
      <c r="RQS1006" s="14"/>
      <c r="RQT1006" s="14"/>
      <c r="RQU1006" s="14"/>
      <c r="RQV1006" s="14"/>
      <c r="RQW1006" s="14"/>
      <c r="RQX1006" s="14"/>
      <c r="RQY1006" s="14"/>
      <c r="RQZ1006" s="14"/>
      <c r="RRA1006" s="14"/>
      <c r="RRB1006" s="14"/>
      <c r="RRC1006" s="14"/>
      <c r="RRD1006" s="14"/>
      <c r="RRE1006" s="14"/>
      <c r="RRF1006" s="14"/>
      <c r="RRG1006" s="14"/>
      <c r="RRH1006" s="14"/>
      <c r="RRI1006" s="14"/>
      <c r="RRJ1006" s="14"/>
      <c r="RRK1006" s="14"/>
      <c r="RRL1006" s="14"/>
      <c r="RRM1006" s="14"/>
      <c r="RRN1006" s="14"/>
      <c r="RRO1006" s="14"/>
      <c r="RRP1006" s="14"/>
      <c r="RRQ1006" s="14"/>
      <c r="RRR1006" s="14"/>
      <c r="RRS1006" s="14"/>
      <c r="RRT1006" s="14"/>
      <c r="RRU1006" s="14"/>
      <c r="RRV1006" s="14"/>
      <c r="RRW1006" s="14"/>
      <c r="RRX1006" s="14"/>
      <c r="RRY1006" s="14"/>
      <c r="RRZ1006" s="14"/>
      <c r="RSA1006" s="14"/>
      <c r="RSB1006" s="14"/>
      <c r="RSC1006" s="14"/>
      <c r="RSD1006" s="14"/>
      <c r="RSE1006" s="14"/>
      <c r="RSF1006" s="14"/>
      <c r="RSG1006" s="14"/>
      <c r="RSH1006" s="14"/>
      <c r="RSI1006" s="14"/>
      <c r="RSJ1006" s="14"/>
      <c r="RSK1006" s="14"/>
      <c r="RSL1006" s="14"/>
      <c r="RSM1006" s="14"/>
      <c r="RSN1006" s="14"/>
      <c r="RSO1006" s="14"/>
      <c r="RSP1006" s="14"/>
      <c r="RSQ1006" s="14"/>
      <c r="RSR1006" s="14"/>
      <c r="RSS1006" s="14"/>
      <c r="RST1006" s="14"/>
      <c r="RSU1006" s="14"/>
      <c r="RSV1006" s="14"/>
      <c r="RSW1006" s="14"/>
      <c r="RSX1006" s="14"/>
      <c r="RSY1006" s="14"/>
      <c r="RSZ1006" s="14"/>
      <c r="RTA1006" s="14"/>
      <c r="RTB1006" s="14"/>
      <c r="RTC1006" s="14"/>
      <c r="RTD1006" s="14"/>
      <c r="RTE1006" s="14"/>
      <c r="RTF1006" s="14"/>
      <c r="RTG1006" s="14"/>
      <c r="RTH1006" s="14"/>
      <c r="RTI1006" s="14"/>
      <c r="RTJ1006" s="14"/>
      <c r="RTK1006" s="14"/>
      <c r="RTL1006" s="14"/>
      <c r="RTM1006" s="14"/>
      <c r="RTN1006" s="14"/>
      <c r="RTO1006" s="14"/>
      <c r="RTP1006" s="14"/>
      <c r="RTQ1006" s="14"/>
      <c r="RTR1006" s="14"/>
      <c r="RTS1006" s="14"/>
      <c r="RTT1006" s="14"/>
      <c r="RTU1006" s="14"/>
      <c r="RTV1006" s="14"/>
      <c r="RTW1006" s="14"/>
      <c r="RTX1006" s="14"/>
      <c r="RTY1006" s="14"/>
      <c r="RTZ1006" s="14"/>
      <c r="RUA1006" s="14"/>
      <c r="RUB1006" s="14"/>
      <c r="RUC1006" s="14"/>
      <c r="RUD1006" s="14"/>
      <c r="RUE1006" s="14"/>
      <c r="RUF1006" s="14"/>
      <c r="RUG1006" s="14"/>
      <c r="RUH1006" s="14"/>
      <c r="RUI1006" s="14"/>
      <c r="RUJ1006" s="14"/>
      <c r="RUK1006" s="14"/>
      <c r="RUL1006" s="14"/>
      <c r="RUM1006" s="14"/>
      <c r="RUN1006" s="14"/>
      <c r="RUO1006" s="14"/>
      <c r="RUP1006" s="14"/>
      <c r="RUQ1006" s="14"/>
      <c r="RUR1006" s="14"/>
      <c r="RUS1006" s="14"/>
      <c r="RUT1006" s="14"/>
      <c r="RUU1006" s="14"/>
      <c r="RUV1006" s="14"/>
      <c r="RUW1006" s="14"/>
      <c r="RUX1006" s="14"/>
      <c r="RUY1006" s="14"/>
      <c r="RUZ1006" s="14"/>
      <c r="RVA1006" s="14"/>
      <c r="RVB1006" s="14"/>
      <c r="RVC1006" s="14"/>
      <c r="RVD1006" s="14"/>
      <c r="RVE1006" s="14"/>
      <c r="RVF1006" s="14"/>
      <c r="RVG1006" s="14"/>
      <c r="RVH1006" s="14"/>
      <c r="RVI1006" s="14"/>
      <c r="RVJ1006" s="14"/>
      <c r="RVK1006" s="14"/>
      <c r="RVL1006" s="14"/>
      <c r="RVM1006" s="14"/>
      <c r="RVN1006" s="14"/>
      <c r="RVO1006" s="14"/>
      <c r="RVP1006" s="14"/>
      <c r="RVQ1006" s="14"/>
      <c r="RVR1006" s="14"/>
      <c r="RVS1006" s="14"/>
      <c r="RVT1006" s="14"/>
      <c r="RVU1006" s="14"/>
      <c r="RVV1006" s="14"/>
      <c r="RVW1006" s="14"/>
      <c r="RVX1006" s="14"/>
      <c r="RVY1006" s="14"/>
      <c r="RVZ1006" s="14"/>
      <c r="RWA1006" s="14"/>
      <c r="RWB1006" s="14"/>
      <c r="RWC1006" s="14"/>
      <c r="RWD1006" s="14"/>
      <c r="RWE1006" s="14"/>
      <c r="RWF1006" s="14"/>
      <c r="RWG1006" s="14"/>
      <c r="RWH1006" s="14"/>
      <c r="RWI1006" s="14"/>
      <c r="RWJ1006" s="14"/>
      <c r="RWK1006" s="14"/>
      <c r="RWL1006" s="14"/>
      <c r="RWM1006" s="14"/>
      <c r="RWN1006" s="14"/>
      <c r="RWO1006" s="14"/>
      <c r="RWP1006" s="14"/>
      <c r="RWQ1006" s="14"/>
      <c r="RWR1006" s="14"/>
      <c r="RWS1006" s="14"/>
      <c r="RWT1006" s="14"/>
      <c r="RWU1006" s="14"/>
      <c r="RWV1006" s="14"/>
      <c r="RWW1006" s="14"/>
      <c r="RWX1006" s="14"/>
      <c r="RWY1006" s="14"/>
      <c r="RWZ1006" s="14"/>
      <c r="RXA1006" s="14"/>
      <c r="RXB1006" s="14"/>
      <c r="RXC1006" s="14"/>
      <c r="RXD1006" s="14"/>
      <c r="RXE1006" s="14"/>
      <c r="RXF1006" s="14"/>
      <c r="RXG1006" s="14"/>
      <c r="RXH1006" s="14"/>
      <c r="RXI1006" s="14"/>
      <c r="RXJ1006" s="14"/>
      <c r="RXK1006" s="14"/>
      <c r="RXL1006" s="14"/>
      <c r="RXM1006" s="14"/>
      <c r="RXN1006" s="14"/>
      <c r="RXO1006" s="14"/>
      <c r="RXP1006" s="14"/>
      <c r="RXQ1006" s="14"/>
      <c r="RXR1006" s="14"/>
      <c r="RXS1006" s="14"/>
      <c r="RXT1006" s="14"/>
      <c r="RXU1006" s="14"/>
      <c r="RXV1006" s="14"/>
      <c r="RXW1006" s="14"/>
      <c r="RXX1006" s="14"/>
      <c r="RXY1006" s="14"/>
      <c r="RXZ1006" s="14"/>
      <c r="RYA1006" s="14"/>
      <c r="RYB1006" s="14"/>
      <c r="RYC1006" s="14"/>
      <c r="RYD1006" s="14"/>
      <c r="RYE1006" s="14"/>
      <c r="RYF1006" s="14"/>
      <c r="RYG1006" s="14"/>
      <c r="RYH1006" s="14"/>
      <c r="RYI1006" s="14"/>
      <c r="RYJ1006" s="14"/>
      <c r="RYK1006" s="14"/>
      <c r="RYL1006" s="14"/>
      <c r="RYM1006" s="14"/>
      <c r="RYN1006" s="14"/>
      <c r="RYO1006" s="14"/>
      <c r="RYP1006" s="14"/>
      <c r="RYQ1006" s="14"/>
      <c r="RYR1006" s="14"/>
      <c r="RYS1006" s="14"/>
      <c r="RYT1006" s="14"/>
      <c r="RYU1006" s="14"/>
      <c r="RYV1006" s="14"/>
      <c r="RYW1006" s="14"/>
      <c r="RYX1006" s="14"/>
      <c r="RYY1006" s="14"/>
      <c r="RYZ1006" s="14"/>
      <c r="RZA1006" s="14"/>
      <c r="RZB1006" s="14"/>
      <c r="RZC1006" s="14"/>
      <c r="RZD1006" s="14"/>
      <c r="RZE1006" s="14"/>
      <c r="RZF1006" s="14"/>
      <c r="RZG1006" s="14"/>
      <c r="RZH1006" s="14"/>
      <c r="RZI1006" s="14"/>
      <c r="RZJ1006" s="14"/>
      <c r="RZK1006" s="14"/>
      <c r="RZL1006" s="14"/>
      <c r="RZM1006" s="14"/>
      <c r="RZN1006" s="14"/>
      <c r="RZO1006" s="14"/>
      <c r="RZP1006" s="14"/>
      <c r="RZQ1006" s="14"/>
      <c r="RZR1006" s="14"/>
      <c r="RZS1006" s="14"/>
      <c r="RZT1006" s="14"/>
      <c r="RZU1006" s="14"/>
      <c r="RZV1006" s="14"/>
      <c r="RZW1006" s="14"/>
      <c r="RZX1006" s="14"/>
      <c r="RZY1006" s="14"/>
      <c r="RZZ1006" s="14"/>
      <c r="SAA1006" s="14"/>
      <c r="SAB1006" s="14"/>
      <c r="SAC1006" s="14"/>
      <c r="SAD1006" s="14"/>
      <c r="SAE1006" s="14"/>
      <c r="SAF1006" s="14"/>
      <c r="SAG1006" s="14"/>
      <c r="SAH1006" s="14"/>
      <c r="SAI1006" s="14"/>
      <c r="SAJ1006" s="14"/>
      <c r="SAK1006" s="14"/>
      <c r="SAL1006" s="14"/>
      <c r="SAM1006" s="14"/>
      <c r="SAN1006" s="14"/>
      <c r="SAO1006" s="14"/>
      <c r="SAP1006" s="14"/>
      <c r="SAQ1006" s="14"/>
      <c r="SAR1006" s="14"/>
      <c r="SAS1006" s="14"/>
      <c r="SAT1006" s="14"/>
      <c r="SAU1006" s="14"/>
      <c r="SAV1006" s="14"/>
      <c r="SAW1006" s="14"/>
      <c r="SAX1006" s="14"/>
      <c r="SAY1006" s="14"/>
      <c r="SAZ1006" s="14"/>
      <c r="SBA1006" s="14"/>
      <c r="SBB1006" s="14"/>
      <c r="SBC1006" s="14"/>
      <c r="SBD1006" s="14"/>
      <c r="SBE1006" s="14"/>
      <c r="SBF1006" s="14"/>
      <c r="SBG1006" s="14"/>
      <c r="SBH1006" s="14"/>
      <c r="SBI1006" s="14"/>
      <c r="SBJ1006" s="14"/>
      <c r="SBK1006" s="14"/>
      <c r="SBL1006" s="14"/>
      <c r="SBM1006" s="14"/>
      <c r="SBN1006" s="14"/>
      <c r="SBO1006" s="14"/>
      <c r="SBP1006" s="14"/>
      <c r="SBQ1006" s="14"/>
      <c r="SBR1006" s="14"/>
      <c r="SBS1006" s="14"/>
      <c r="SBT1006" s="14"/>
      <c r="SBU1006" s="14"/>
      <c r="SBV1006" s="14"/>
      <c r="SBW1006" s="14"/>
      <c r="SBX1006" s="14"/>
      <c r="SBY1006" s="14"/>
      <c r="SBZ1006" s="14"/>
      <c r="SCA1006" s="14"/>
      <c r="SCB1006" s="14"/>
      <c r="SCC1006" s="14"/>
      <c r="SCD1006" s="14"/>
      <c r="SCE1006" s="14"/>
      <c r="SCF1006" s="14"/>
      <c r="SCG1006" s="14"/>
      <c r="SCH1006" s="14"/>
      <c r="SCI1006" s="14"/>
      <c r="SCJ1006" s="14"/>
      <c r="SCK1006" s="14"/>
      <c r="SCL1006" s="14"/>
      <c r="SCM1006" s="14"/>
      <c r="SCN1006" s="14"/>
      <c r="SCO1006" s="14"/>
      <c r="SCP1006" s="14"/>
      <c r="SCQ1006" s="14"/>
      <c r="SCR1006" s="14"/>
      <c r="SCS1006" s="14"/>
      <c r="SCT1006" s="14"/>
      <c r="SCU1006" s="14"/>
      <c r="SCV1006" s="14"/>
      <c r="SCW1006" s="14"/>
      <c r="SCX1006" s="14"/>
      <c r="SCY1006" s="14"/>
      <c r="SCZ1006" s="14"/>
      <c r="SDA1006" s="14"/>
      <c r="SDB1006" s="14"/>
      <c r="SDC1006" s="14"/>
      <c r="SDD1006" s="14"/>
      <c r="SDE1006" s="14"/>
      <c r="SDF1006" s="14"/>
      <c r="SDG1006" s="14"/>
      <c r="SDH1006" s="14"/>
      <c r="SDI1006" s="14"/>
      <c r="SDJ1006" s="14"/>
      <c r="SDK1006" s="14"/>
      <c r="SDL1006" s="14"/>
      <c r="SDM1006" s="14"/>
      <c r="SDN1006" s="14"/>
      <c r="SDO1006" s="14"/>
      <c r="SDP1006" s="14"/>
      <c r="SDQ1006" s="14"/>
      <c r="SDR1006" s="14"/>
      <c r="SDS1006" s="14"/>
      <c r="SDT1006" s="14"/>
      <c r="SDU1006" s="14"/>
      <c r="SDV1006" s="14"/>
      <c r="SDW1006" s="14"/>
      <c r="SDX1006" s="14"/>
      <c r="SDY1006" s="14"/>
      <c r="SDZ1006" s="14"/>
      <c r="SEA1006" s="14"/>
      <c r="SEB1006" s="14"/>
      <c r="SEC1006" s="14"/>
      <c r="SED1006" s="14"/>
      <c r="SEE1006" s="14"/>
      <c r="SEF1006" s="14"/>
      <c r="SEG1006" s="14"/>
      <c r="SEH1006" s="14"/>
      <c r="SEI1006" s="14"/>
      <c r="SEJ1006" s="14"/>
      <c r="SEK1006" s="14"/>
      <c r="SEL1006" s="14"/>
      <c r="SEM1006" s="14"/>
      <c r="SEN1006" s="14"/>
      <c r="SEO1006" s="14"/>
      <c r="SEP1006" s="14"/>
      <c r="SEQ1006" s="14"/>
      <c r="SER1006" s="14"/>
      <c r="SES1006" s="14"/>
      <c r="SET1006" s="14"/>
      <c r="SEU1006" s="14"/>
      <c r="SEV1006" s="14"/>
      <c r="SEW1006" s="14"/>
      <c r="SEX1006" s="14"/>
      <c r="SEY1006" s="14"/>
      <c r="SEZ1006" s="14"/>
      <c r="SFA1006" s="14"/>
      <c r="SFB1006" s="14"/>
      <c r="SFC1006" s="14"/>
      <c r="SFD1006" s="14"/>
      <c r="SFE1006" s="14"/>
      <c r="SFF1006" s="14"/>
      <c r="SFG1006" s="14"/>
      <c r="SFH1006" s="14"/>
      <c r="SFI1006" s="14"/>
      <c r="SFJ1006" s="14"/>
      <c r="SFK1006" s="14"/>
      <c r="SFL1006" s="14"/>
      <c r="SFM1006" s="14"/>
      <c r="SFN1006" s="14"/>
      <c r="SFO1006" s="14"/>
      <c r="SFP1006" s="14"/>
      <c r="SFQ1006" s="14"/>
      <c r="SFR1006" s="14"/>
      <c r="SFS1006" s="14"/>
      <c r="SFT1006" s="14"/>
      <c r="SFU1006" s="14"/>
      <c r="SFV1006" s="14"/>
      <c r="SFW1006" s="14"/>
      <c r="SFX1006" s="14"/>
      <c r="SFY1006" s="14"/>
      <c r="SFZ1006" s="14"/>
      <c r="SGA1006" s="14"/>
      <c r="SGB1006" s="14"/>
      <c r="SGC1006" s="14"/>
      <c r="SGD1006" s="14"/>
      <c r="SGE1006" s="14"/>
      <c r="SGF1006" s="14"/>
      <c r="SGG1006" s="14"/>
      <c r="SGH1006" s="14"/>
      <c r="SGI1006" s="14"/>
      <c r="SGJ1006" s="14"/>
      <c r="SGK1006" s="14"/>
      <c r="SGL1006" s="14"/>
      <c r="SGM1006" s="14"/>
      <c r="SGN1006" s="14"/>
      <c r="SGO1006" s="14"/>
      <c r="SGP1006" s="14"/>
      <c r="SGQ1006" s="14"/>
      <c r="SGR1006" s="14"/>
      <c r="SGS1006" s="14"/>
      <c r="SGT1006" s="14"/>
      <c r="SGU1006" s="14"/>
      <c r="SGV1006" s="14"/>
      <c r="SGW1006" s="14"/>
      <c r="SGX1006" s="14"/>
      <c r="SGY1006" s="14"/>
      <c r="SGZ1006" s="14"/>
      <c r="SHA1006" s="14"/>
      <c r="SHB1006" s="14"/>
      <c r="SHC1006" s="14"/>
      <c r="SHD1006" s="14"/>
      <c r="SHE1006" s="14"/>
      <c r="SHF1006" s="14"/>
      <c r="SHG1006" s="14"/>
      <c r="SHH1006" s="14"/>
      <c r="SHI1006" s="14"/>
      <c r="SHJ1006" s="14"/>
      <c r="SHK1006" s="14"/>
      <c r="SHL1006" s="14"/>
      <c r="SHM1006" s="14"/>
      <c r="SHN1006" s="14"/>
      <c r="SHO1006" s="14"/>
      <c r="SHP1006" s="14"/>
      <c r="SHQ1006" s="14"/>
      <c r="SHR1006" s="14"/>
      <c r="SHS1006" s="14"/>
      <c r="SHT1006" s="14"/>
      <c r="SHU1006" s="14"/>
      <c r="SHV1006" s="14"/>
      <c r="SHW1006" s="14"/>
      <c r="SHX1006" s="14"/>
      <c r="SHY1006" s="14"/>
      <c r="SHZ1006" s="14"/>
      <c r="SIA1006" s="14"/>
      <c r="SIB1006" s="14"/>
      <c r="SIC1006" s="14"/>
      <c r="SID1006" s="14"/>
      <c r="SIE1006" s="14"/>
      <c r="SIF1006" s="14"/>
      <c r="SIG1006" s="14"/>
      <c r="SIH1006" s="14"/>
      <c r="SII1006" s="14"/>
      <c r="SIJ1006" s="14"/>
      <c r="SIK1006" s="14"/>
      <c r="SIL1006" s="14"/>
      <c r="SIM1006" s="14"/>
      <c r="SIN1006" s="14"/>
      <c r="SIO1006" s="14"/>
      <c r="SIP1006" s="14"/>
      <c r="SIQ1006" s="14"/>
      <c r="SIR1006" s="14"/>
      <c r="SIS1006" s="14"/>
      <c r="SIT1006" s="14"/>
      <c r="SIU1006" s="14"/>
      <c r="SIV1006" s="14"/>
      <c r="SIW1006" s="14"/>
      <c r="SIX1006" s="14"/>
      <c r="SIY1006" s="14"/>
      <c r="SIZ1006" s="14"/>
      <c r="SJA1006" s="14"/>
      <c r="SJB1006" s="14"/>
      <c r="SJC1006" s="14"/>
      <c r="SJD1006" s="14"/>
      <c r="SJE1006" s="14"/>
      <c r="SJF1006" s="14"/>
      <c r="SJG1006" s="14"/>
      <c r="SJH1006" s="14"/>
      <c r="SJI1006" s="14"/>
      <c r="SJJ1006" s="14"/>
      <c r="SJK1006" s="14"/>
      <c r="SJL1006" s="14"/>
      <c r="SJM1006" s="14"/>
      <c r="SJN1006" s="14"/>
      <c r="SJO1006" s="14"/>
      <c r="SJP1006" s="14"/>
      <c r="SJQ1006" s="14"/>
      <c r="SJR1006" s="14"/>
      <c r="SJS1006" s="14"/>
      <c r="SJT1006" s="14"/>
      <c r="SJU1006" s="14"/>
      <c r="SJV1006" s="14"/>
      <c r="SJW1006" s="14"/>
      <c r="SJX1006" s="14"/>
      <c r="SJY1006" s="14"/>
      <c r="SJZ1006" s="14"/>
      <c r="SKA1006" s="14"/>
      <c r="SKB1006" s="14"/>
      <c r="SKC1006" s="14"/>
      <c r="SKD1006" s="14"/>
      <c r="SKE1006" s="14"/>
      <c r="SKF1006" s="14"/>
      <c r="SKG1006" s="14"/>
      <c r="SKH1006" s="14"/>
      <c r="SKI1006" s="14"/>
      <c r="SKJ1006" s="14"/>
      <c r="SKK1006" s="14"/>
      <c r="SKL1006" s="14"/>
      <c r="SKM1006" s="14"/>
      <c r="SKN1006" s="14"/>
      <c r="SKO1006" s="14"/>
      <c r="SKP1006" s="14"/>
      <c r="SKQ1006" s="14"/>
      <c r="SKR1006" s="14"/>
      <c r="SKS1006" s="14"/>
      <c r="SKT1006" s="14"/>
      <c r="SKU1006" s="14"/>
      <c r="SKV1006" s="14"/>
      <c r="SKW1006" s="14"/>
      <c r="SKX1006" s="14"/>
      <c r="SKY1006" s="14"/>
      <c r="SKZ1006" s="14"/>
      <c r="SLA1006" s="14"/>
      <c r="SLB1006" s="14"/>
      <c r="SLC1006" s="14"/>
      <c r="SLD1006" s="14"/>
      <c r="SLE1006" s="14"/>
      <c r="SLF1006" s="14"/>
      <c r="SLG1006" s="14"/>
      <c r="SLH1006" s="14"/>
      <c r="SLI1006" s="14"/>
      <c r="SLJ1006" s="14"/>
      <c r="SLK1006" s="14"/>
      <c r="SLL1006" s="14"/>
      <c r="SLM1006" s="14"/>
      <c r="SLN1006" s="14"/>
      <c r="SLO1006" s="14"/>
      <c r="SLP1006" s="14"/>
      <c r="SLQ1006" s="14"/>
      <c r="SLR1006" s="14"/>
      <c r="SLS1006" s="14"/>
      <c r="SLT1006" s="14"/>
      <c r="SLU1006" s="14"/>
      <c r="SLV1006" s="14"/>
      <c r="SLW1006" s="14"/>
      <c r="SLX1006" s="14"/>
      <c r="SLY1006" s="14"/>
      <c r="SLZ1006" s="14"/>
      <c r="SMA1006" s="14"/>
      <c r="SMB1006" s="14"/>
      <c r="SMC1006" s="14"/>
      <c r="SMD1006" s="14"/>
      <c r="SME1006" s="14"/>
      <c r="SMF1006" s="14"/>
      <c r="SMG1006" s="14"/>
      <c r="SMH1006" s="14"/>
      <c r="SMI1006" s="14"/>
      <c r="SMJ1006" s="14"/>
      <c r="SMK1006" s="14"/>
      <c r="SML1006" s="14"/>
      <c r="SMM1006" s="14"/>
      <c r="SMN1006" s="14"/>
      <c r="SMO1006" s="14"/>
      <c r="SMP1006" s="14"/>
      <c r="SMQ1006" s="14"/>
      <c r="SMR1006" s="14"/>
      <c r="SMS1006" s="14"/>
      <c r="SMT1006" s="14"/>
      <c r="SMU1006" s="14"/>
      <c r="SMV1006" s="14"/>
      <c r="SMW1006" s="14"/>
      <c r="SMX1006" s="14"/>
      <c r="SMY1006" s="14"/>
      <c r="SMZ1006" s="14"/>
      <c r="SNA1006" s="14"/>
      <c r="SNB1006" s="14"/>
      <c r="SNC1006" s="14"/>
      <c r="SND1006" s="14"/>
      <c r="SNE1006" s="14"/>
      <c r="SNF1006" s="14"/>
      <c r="SNG1006" s="14"/>
      <c r="SNH1006" s="14"/>
      <c r="SNI1006" s="14"/>
      <c r="SNJ1006" s="14"/>
      <c r="SNK1006" s="14"/>
      <c r="SNL1006" s="14"/>
      <c r="SNM1006" s="14"/>
      <c r="SNN1006" s="14"/>
      <c r="SNO1006" s="14"/>
      <c r="SNP1006" s="14"/>
      <c r="SNQ1006" s="14"/>
      <c r="SNR1006" s="14"/>
      <c r="SNS1006" s="14"/>
      <c r="SNT1006" s="14"/>
      <c r="SNU1006" s="14"/>
      <c r="SNV1006" s="14"/>
      <c r="SNW1006" s="14"/>
      <c r="SNX1006" s="14"/>
      <c r="SNY1006" s="14"/>
      <c r="SNZ1006" s="14"/>
      <c r="SOA1006" s="14"/>
      <c r="SOB1006" s="14"/>
      <c r="SOC1006" s="14"/>
      <c r="SOD1006" s="14"/>
      <c r="SOE1006" s="14"/>
      <c r="SOF1006" s="14"/>
      <c r="SOG1006" s="14"/>
      <c r="SOH1006" s="14"/>
      <c r="SOI1006" s="14"/>
      <c r="SOJ1006" s="14"/>
      <c r="SOK1006" s="14"/>
      <c r="SOL1006" s="14"/>
      <c r="SOM1006" s="14"/>
      <c r="SON1006" s="14"/>
      <c r="SOO1006" s="14"/>
      <c r="SOP1006" s="14"/>
      <c r="SOQ1006" s="14"/>
      <c r="SOR1006" s="14"/>
      <c r="SOS1006" s="14"/>
      <c r="SOT1006" s="14"/>
      <c r="SOU1006" s="14"/>
      <c r="SOV1006" s="14"/>
      <c r="SOW1006" s="14"/>
      <c r="SOX1006" s="14"/>
      <c r="SOY1006" s="14"/>
      <c r="SOZ1006" s="14"/>
      <c r="SPA1006" s="14"/>
      <c r="SPB1006" s="14"/>
      <c r="SPC1006" s="14"/>
      <c r="SPD1006" s="14"/>
      <c r="SPE1006" s="14"/>
      <c r="SPF1006" s="14"/>
      <c r="SPG1006" s="14"/>
      <c r="SPH1006" s="14"/>
      <c r="SPI1006" s="14"/>
      <c r="SPJ1006" s="14"/>
      <c r="SPK1006" s="14"/>
      <c r="SPL1006" s="14"/>
      <c r="SPM1006" s="14"/>
      <c r="SPN1006" s="14"/>
      <c r="SPO1006" s="14"/>
      <c r="SPP1006" s="14"/>
      <c r="SPQ1006" s="14"/>
      <c r="SPR1006" s="14"/>
      <c r="SPS1006" s="14"/>
      <c r="SPT1006" s="14"/>
      <c r="SPU1006" s="14"/>
      <c r="SPV1006" s="14"/>
      <c r="SPW1006" s="14"/>
      <c r="SPX1006" s="14"/>
      <c r="SPY1006" s="14"/>
      <c r="SPZ1006" s="14"/>
      <c r="SQA1006" s="14"/>
      <c r="SQB1006" s="14"/>
      <c r="SQC1006" s="14"/>
      <c r="SQD1006" s="14"/>
      <c r="SQE1006" s="14"/>
      <c r="SQF1006" s="14"/>
      <c r="SQG1006" s="14"/>
      <c r="SQH1006" s="14"/>
      <c r="SQI1006" s="14"/>
      <c r="SQJ1006" s="14"/>
      <c r="SQK1006" s="14"/>
      <c r="SQL1006" s="14"/>
      <c r="SQM1006" s="14"/>
      <c r="SQN1006" s="14"/>
      <c r="SQO1006" s="14"/>
      <c r="SQP1006" s="14"/>
      <c r="SQQ1006" s="14"/>
      <c r="SQR1006" s="14"/>
      <c r="SQS1006" s="14"/>
      <c r="SQT1006" s="14"/>
      <c r="SQU1006" s="14"/>
      <c r="SQV1006" s="14"/>
      <c r="SQW1006" s="14"/>
      <c r="SQX1006" s="14"/>
      <c r="SQY1006" s="14"/>
      <c r="SQZ1006" s="14"/>
      <c r="SRA1006" s="14"/>
      <c r="SRB1006" s="14"/>
      <c r="SRC1006" s="14"/>
      <c r="SRD1006" s="14"/>
      <c r="SRE1006" s="14"/>
      <c r="SRF1006" s="14"/>
      <c r="SRG1006" s="14"/>
      <c r="SRH1006" s="14"/>
      <c r="SRI1006" s="14"/>
      <c r="SRJ1006" s="14"/>
      <c r="SRK1006" s="14"/>
      <c r="SRL1006" s="14"/>
      <c r="SRM1006" s="14"/>
      <c r="SRN1006" s="14"/>
      <c r="SRO1006" s="14"/>
      <c r="SRP1006" s="14"/>
      <c r="SRQ1006" s="14"/>
      <c r="SRR1006" s="14"/>
      <c r="SRS1006" s="14"/>
      <c r="SRT1006" s="14"/>
      <c r="SRU1006" s="14"/>
      <c r="SRV1006" s="14"/>
      <c r="SRW1006" s="14"/>
      <c r="SRX1006" s="14"/>
      <c r="SRY1006" s="14"/>
      <c r="SRZ1006" s="14"/>
      <c r="SSA1006" s="14"/>
      <c r="SSB1006" s="14"/>
      <c r="SSC1006" s="14"/>
      <c r="SSD1006" s="14"/>
      <c r="SSE1006" s="14"/>
      <c r="SSF1006" s="14"/>
      <c r="SSG1006" s="14"/>
      <c r="SSH1006" s="14"/>
      <c r="SSI1006" s="14"/>
      <c r="SSJ1006" s="14"/>
      <c r="SSK1006" s="14"/>
      <c r="SSL1006" s="14"/>
      <c r="SSM1006" s="14"/>
      <c r="SSN1006" s="14"/>
      <c r="SSO1006" s="14"/>
      <c r="SSP1006" s="14"/>
      <c r="SSQ1006" s="14"/>
      <c r="SSR1006" s="14"/>
      <c r="SSS1006" s="14"/>
      <c r="SST1006" s="14"/>
      <c r="SSU1006" s="14"/>
      <c r="SSV1006" s="14"/>
      <c r="SSW1006" s="14"/>
      <c r="SSX1006" s="14"/>
      <c r="SSY1006" s="14"/>
      <c r="SSZ1006" s="14"/>
      <c r="STA1006" s="14"/>
      <c r="STB1006" s="14"/>
      <c r="STC1006" s="14"/>
      <c r="STD1006" s="14"/>
      <c r="STE1006" s="14"/>
      <c r="STF1006" s="14"/>
      <c r="STG1006" s="14"/>
      <c r="STH1006" s="14"/>
      <c r="STI1006" s="14"/>
      <c r="STJ1006" s="14"/>
      <c r="STK1006" s="14"/>
      <c r="STL1006" s="14"/>
      <c r="STM1006" s="14"/>
      <c r="STN1006" s="14"/>
      <c r="STO1006" s="14"/>
      <c r="STP1006" s="14"/>
      <c r="STQ1006" s="14"/>
      <c r="STR1006" s="14"/>
      <c r="STS1006" s="14"/>
      <c r="STT1006" s="14"/>
      <c r="STU1006" s="14"/>
      <c r="STV1006" s="14"/>
      <c r="STW1006" s="14"/>
      <c r="STX1006" s="14"/>
      <c r="STY1006" s="14"/>
      <c r="STZ1006" s="14"/>
      <c r="SUA1006" s="14"/>
      <c r="SUB1006" s="14"/>
      <c r="SUC1006" s="14"/>
      <c r="SUD1006" s="14"/>
      <c r="SUE1006" s="14"/>
      <c r="SUF1006" s="14"/>
      <c r="SUG1006" s="14"/>
      <c r="SUH1006" s="14"/>
      <c r="SUI1006" s="14"/>
      <c r="SUJ1006" s="14"/>
      <c r="SUK1006" s="14"/>
      <c r="SUL1006" s="14"/>
      <c r="SUM1006" s="14"/>
      <c r="SUN1006" s="14"/>
      <c r="SUO1006" s="14"/>
      <c r="SUP1006" s="14"/>
      <c r="SUQ1006" s="14"/>
      <c r="SUR1006" s="14"/>
      <c r="SUS1006" s="14"/>
      <c r="SUT1006" s="14"/>
      <c r="SUU1006" s="14"/>
      <c r="SUV1006" s="14"/>
      <c r="SUW1006" s="14"/>
      <c r="SUX1006" s="14"/>
      <c r="SUY1006" s="14"/>
      <c r="SUZ1006" s="14"/>
      <c r="SVA1006" s="14"/>
      <c r="SVB1006" s="14"/>
      <c r="SVC1006" s="14"/>
      <c r="SVD1006" s="14"/>
      <c r="SVE1006" s="14"/>
      <c r="SVF1006" s="14"/>
      <c r="SVG1006" s="14"/>
      <c r="SVH1006" s="14"/>
      <c r="SVI1006" s="14"/>
      <c r="SVJ1006" s="14"/>
      <c r="SVK1006" s="14"/>
      <c r="SVL1006" s="14"/>
      <c r="SVM1006" s="14"/>
      <c r="SVN1006" s="14"/>
      <c r="SVO1006" s="14"/>
      <c r="SVP1006" s="14"/>
      <c r="SVQ1006" s="14"/>
      <c r="SVR1006" s="14"/>
      <c r="SVS1006" s="14"/>
      <c r="SVT1006" s="14"/>
      <c r="SVU1006" s="14"/>
      <c r="SVV1006" s="14"/>
      <c r="SVW1006" s="14"/>
      <c r="SVX1006" s="14"/>
      <c r="SVY1006" s="14"/>
      <c r="SVZ1006" s="14"/>
      <c r="SWA1006" s="14"/>
      <c r="SWB1006" s="14"/>
      <c r="SWC1006" s="14"/>
      <c r="SWD1006" s="14"/>
      <c r="SWE1006" s="14"/>
      <c r="SWF1006" s="14"/>
      <c r="SWG1006" s="14"/>
      <c r="SWH1006" s="14"/>
      <c r="SWI1006" s="14"/>
      <c r="SWJ1006" s="14"/>
      <c r="SWK1006" s="14"/>
      <c r="SWL1006" s="14"/>
      <c r="SWM1006" s="14"/>
      <c r="SWN1006" s="14"/>
      <c r="SWO1006" s="14"/>
      <c r="SWP1006" s="14"/>
      <c r="SWQ1006" s="14"/>
      <c r="SWR1006" s="14"/>
      <c r="SWS1006" s="14"/>
      <c r="SWT1006" s="14"/>
      <c r="SWU1006" s="14"/>
      <c r="SWV1006" s="14"/>
      <c r="SWW1006" s="14"/>
      <c r="SWX1006" s="14"/>
      <c r="SWY1006" s="14"/>
      <c r="SWZ1006" s="14"/>
      <c r="SXA1006" s="14"/>
      <c r="SXB1006" s="14"/>
      <c r="SXC1006" s="14"/>
      <c r="SXD1006" s="14"/>
      <c r="SXE1006" s="14"/>
      <c r="SXF1006" s="14"/>
      <c r="SXG1006" s="14"/>
      <c r="SXH1006" s="14"/>
      <c r="SXI1006" s="14"/>
      <c r="SXJ1006" s="14"/>
      <c r="SXK1006" s="14"/>
      <c r="SXL1006" s="14"/>
      <c r="SXM1006" s="14"/>
      <c r="SXN1006" s="14"/>
      <c r="SXO1006" s="14"/>
      <c r="SXP1006" s="14"/>
      <c r="SXQ1006" s="14"/>
      <c r="SXR1006" s="14"/>
      <c r="SXS1006" s="14"/>
      <c r="SXT1006" s="14"/>
      <c r="SXU1006" s="14"/>
      <c r="SXV1006" s="14"/>
      <c r="SXW1006" s="14"/>
      <c r="SXX1006" s="14"/>
      <c r="SXY1006" s="14"/>
      <c r="SXZ1006" s="14"/>
      <c r="SYA1006" s="14"/>
      <c r="SYB1006" s="14"/>
      <c r="SYC1006" s="14"/>
      <c r="SYD1006" s="14"/>
      <c r="SYE1006" s="14"/>
      <c r="SYF1006" s="14"/>
      <c r="SYG1006" s="14"/>
      <c r="SYH1006" s="14"/>
      <c r="SYI1006" s="14"/>
      <c r="SYJ1006" s="14"/>
      <c r="SYK1006" s="14"/>
      <c r="SYL1006" s="14"/>
      <c r="SYM1006" s="14"/>
      <c r="SYN1006" s="14"/>
      <c r="SYO1006" s="14"/>
      <c r="SYP1006" s="14"/>
      <c r="SYQ1006" s="14"/>
      <c r="SYR1006" s="14"/>
      <c r="SYS1006" s="14"/>
      <c r="SYT1006" s="14"/>
      <c r="SYU1006" s="14"/>
      <c r="SYV1006" s="14"/>
      <c r="SYW1006" s="14"/>
      <c r="SYX1006" s="14"/>
      <c r="SYY1006" s="14"/>
      <c r="SYZ1006" s="14"/>
      <c r="SZA1006" s="14"/>
      <c r="SZB1006" s="14"/>
      <c r="SZC1006" s="14"/>
      <c r="SZD1006" s="14"/>
      <c r="SZE1006" s="14"/>
      <c r="SZF1006" s="14"/>
      <c r="SZG1006" s="14"/>
      <c r="SZH1006" s="14"/>
      <c r="SZI1006" s="14"/>
      <c r="SZJ1006" s="14"/>
      <c r="SZK1006" s="14"/>
      <c r="SZL1006" s="14"/>
      <c r="SZM1006" s="14"/>
      <c r="SZN1006" s="14"/>
      <c r="SZO1006" s="14"/>
      <c r="SZP1006" s="14"/>
      <c r="SZQ1006" s="14"/>
      <c r="SZR1006" s="14"/>
      <c r="SZS1006" s="14"/>
      <c r="SZT1006" s="14"/>
      <c r="SZU1006" s="14"/>
      <c r="SZV1006" s="14"/>
      <c r="SZW1006" s="14"/>
      <c r="SZX1006" s="14"/>
      <c r="SZY1006" s="14"/>
      <c r="SZZ1006" s="14"/>
      <c r="TAA1006" s="14"/>
      <c r="TAB1006" s="14"/>
      <c r="TAC1006" s="14"/>
      <c r="TAD1006" s="14"/>
      <c r="TAE1006" s="14"/>
      <c r="TAF1006" s="14"/>
      <c r="TAG1006" s="14"/>
      <c r="TAH1006" s="14"/>
      <c r="TAI1006" s="14"/>
      <c r="TAJ1006" s="14"/>
      <c r="TAK1006" s="14"/>
      <c r="TAL1006" s="14"/>
      <c r="TAM1006" s="14"/>
      <c r="TAN1006" s="14"/>
      <c r="TAO1006" s="14"/>
      <c r="TAP1006" s="14"/>
      <c r="TAQ1006" s="14"/>
      <c r="TAR1006" s="14"/>
      <c r="TAS1006" s="14"/>
      <c r="TAT1006" s="14"/>
      <c r="TAU1006" s="14"/>
      <c r="TAV1006" s="14"/>
      <c r="TAW1006" s="14"/>
      <c r="TAX1006" s="14"/>
      <c r="TAY1006" s="14"/>
      <c r="TAZ1006" s="14"/>
      <c r="TBA1006" s="14"/>
      <c r="TBB1006" s="14"/>
      <c r="TBC1006" s="14"/>
      <c r="TBD1006" s="14"/>
      <c r="TBE1006" s="14"/>
      <c r="TBF1006" s="14"/>
      <c r="TBG1006" s="14"/>
      <c r="TBH1006" s="14"/>
      <c r="TBI1006" s="14"/>
      <c r="TBJ1006" s="14"/>
      <c r="TBK1006" s="14"/>
      <c r="TBL1006" s="14"/>
      <c r="TBM1006" s="14"/>
      <c r="TBN1006" s="14"/>
      <c r="TBO1006" s="14"/>
      <c r="TBP1006" s="14"/>
      <c r="TBQ1006" s="14"/>
      <c r="TBR1006" s="14"/>
      <c r="TBS1006" s="14"/>
      <c r="TBT1006" s="14"/>
      <c r="TBU1006" s="14"/>
      <c r="TBV1006" s="14"/>
      <c r="TBW1006" s="14"/>
      <c r="TBX1006" s="14"/>
      <c r="TBY1006" s="14"/>
      <c r="TBZ1006" s="14"/>
      <c r="TCA1006" s="14"/>
      <c r="TCB1006" s="14"/>
      <c r="TCC1006" s="14"/>
      <c r="TCD1006" s="14"/>
      <c r="TCE1006" s="14"/>
      <c r="TCF1006" s="14"/>
      <c r="TCG1006" s="14"/>
      <c r="TCH1006" s="14"/>
      <c r="TCI1006" s="14"/>
      <c r="TCJ1006" s="14"/>
      <c r="TCK1006" s="14"/>
      <c r="TCL1006" s="14"/>
      <c r="TCM1006" s="14"/>
      <c r="TCN1006" s="14"/>
      <c r="TCO1006" s="14"/>
      <c r="TCP1006" s="14"/>
      <c r="TCQ1006" s="14"/>
      <c r="TCR1006" s="14"/>
      <c r="TCS1006" s="14"/>
      <c r="TCT1006" s="14"/>
      <c r="TCU1006" s="14"/>
      <c r="TCV1006" s="14"/>
      <c r="TCW1006" s="14"/>
      <c r="TCX1006" s="14"/>
      <c r="TCY1006" s="14"/>
      <c r="TCZ1006" s="14"/>
      <c r="TDA1006" s="14"/>
      <c r="TDB1006" s="14"/>
      <c r="TDC1006" s="14"/>
      <c r="TDD1006" s="14"/>
      <c r="TDE1006" s="14"/>
      <c r="TDF1006" s="14"/>
      <c r="TDG1006" s="14"/>
      <c r="TDH1006" s="14"/>
      <c r="TDI1006" s="14"/>
      <c r="TDJ1006" s="14"/>
      <c r="TDK1006" s="14"/>
      <c r="TDL1006" s="14"/>
      <c r="TDM1006" s="14"/>
      <c r="TDN1006" s="14"/>
      <c r="TDO1006" s="14"/>
      <c r="TDP1006" s="14"/>
      <c r="TDQ1006" s="14"/>
      <c r="TDR1006" s="14"/>
      <c r="TDS1006" s="14"/>
      <c r="TDT1006" s="14"/>
      <c r="TDU1006" s="14"/>
      <c r="TDV1006" s="14"/>
      <c r="TDW1006" s="14"/>
      <c r="TDX1006" s="14"/>
      <c r="TDY1006" s="14"/>
      <c r="TDZ1006" s="14"/>
      <c r="TEA1006" s="14"/>
      <c r="TEB1006" s="14"/>
      <c r="TEC1006" s="14"/>
      <c r="TED1006" s="14"/>
      <c r="TEE1006" s="14"/>
      <c r="TEF1006" s="14"/>
      <c r="TEG1006" s="14"/>
      <c r="TEH1006" s="14"/>
      <c r="TEI1006" s="14"/>
      <c r="TEJ1006" s="14"/>
      <c r="TEK1006" s="14"/>
      <c r="TEL1006" s="14"/>
      <c r="TEM1006" s="14"/>
      <c r="TEN1006" s="14"/>
      <c r="TEO1006" s="14"/>
      <c r="TEP1006" s="14"/>
      <c r="TEQ1006" s="14"/>
      <c r="TER1006" s="14"/>
      <c r="TES1006" s="14"/>
      <c r="TET1006" s="14"/>
      <c r="TEU1006" s="14"/>
      <c r="TEV1006" s="14"/>
      <c r="TEW1006" s="14"/>
      <c r="TEX1006" s="14"/>
      <c r="TEY1006" s="14"/>
      <c r="TEZ1006" s="14"/>
      <c r="TFA1006" s="14"/>
      <c r="TFB1006" s="14"/>
      <c r="TFC1006" s="14"/>
      <c r="TFD1006" s="14"/>
      <c r="TFE1006" s="14"/>
      <c r="TFF1006" s="14"/>
      <c r="TFG1006" s="14"/>
      <c r="TFH1006" s="14"/>
      <c r="TFI1006" s="14"/>
      <c r="TFJ1006" s="14"/>
      <c r="TFK1006" s="14"/>
      <c r="TFL1006" s="14"/>
      <c r="TFM1006" s="14"/>
      <c r="TFN1006" s="14"/>
      <c r="TFO1006" s="14"/>
      <c r="TFP1006" s="14"/>
      <c r="TFQ1006" s="14"/>
      <c r="TFR1006" s="14"/>
      <c r="TFS1006" s="14"/>
      <c r="TFT1006" s="14"/>
      <c r="TFU1006" s="14"/>
      <c r="TFV1006" s="14"/>
      <c r="TFW1006" s="14"/>
      <c r="TFX1006" s="14"/>
      <c r="TFY1006" s="14"/>
      <c r="TFZ1006" s="14"/>
      <c r="TGA1006" s="14"/>
      <c r="TGB1006" s="14"/>
      <c r="TGC1006" s="14"/>
      <c r="TGD1006" s="14"/>
      <c r="TGE1006" s="14"/>
      <c r="TGF1006" s="14"/>
      <c r="TGG1006" s="14"/>
      <c r="TGH1006" s="14"/>
      <c r="TGI1006" s="14"/>
      <c r="TGJ1006" s="14"/>
      <c r="TGK1006" s="14"/>
      <c r="TGL1006" s="14"/>
      <c r="TGM1006" s="14"/>
      <c r="TGN1006" s="14"/>
      <c r="TGO1006" s="14"/>
      <c r="TGP1006" s="14"/>
      <c r="TGQ1006" s="14"/>
      <c r="TGR1006" s="14"/>
      <c r="TGS1006" s="14"/>
      <c r="TGT1006" s="14"/>
      <c r="TGU1006" s="14"/>
      <c r="TGV1006" s="14"/>
      <c r="TGW1006" s="14"/>
      <c r="TGX1006" s="14"/>
      <c r="TGY1006" s="14"/>
      <c r="TGZ1006" s="14"/>
      <c r="THA1006" s="14"/>
      <c r="THB1006" s="14"/>
      <c r="THC1006" s="14"/>
      <c r="THD1006" s="14"/>
      <c r="THE1006" s="14"/>
      <c r="THF1006" s="14"/>
      <c r="THG1006" s="14"/>
      <c r="THH1006" s="14"/>
      <c r="THI1006" s="14"/>
      <c r="THJ1006" s="14"/>
      <c r="THK1006" s="14"/>
      <c r="THL1006" s="14"/>
      <c r="THM1006" s="14"/>
      <c r="THN1006" s="14"/>
      <c r="THO1006" s="14"/>
      <c r="THP1006" s="14"/>
      <c r="THQ1006" s="14"/>
      <c r="THR1006" s="14"/>
      <c r="THS1006" s="14"/>
      <c r="THT1006" s="14"/>
      <c r="THU1006" s="14"/>
      <c r="THV1006" s="14"/>
      <c r="THW1006" s="14"/>
      <c r="THX1006" s="14"/>
      <c r="THY1006" s="14"/>
      <c r="THZ1006" s="14"/>
      <c r="TIA1006" s="14"/>
      <c r="TIB1006" s="14"/>
      <c r="TIC1006" s="14"/>
      <c r="TID1006" s="14"/>
      <c r="TIE1006" s="14"/>
      <c r="TIF1006" s="14"/>
      <c r="TIG1006" s="14"/>
      <c r="TIH1006" s="14"/>
      <c r="TII1006" s="14"/>
      <c r="TIJ1006" s="14"/>
      <c r="TIK1006" s="14"/>
      <c r="TIL1006" s="14"/>
      <c r="TIM1006" s="14"/>
      <c r="TIN1006" s="14"/>
      <c r="TIO1006" s="14"/>
      <c r="TIP1006" s="14"/>
      <c r="TIQ1006" s="14"/>
      <c r="TIR1006" s="14"/>
      <c r="TIS1006" s="14"/>
      <c r="TIT1006" s="14"/>
      <c r="TIU1006" s="14"/>
      <c r="TIV1006" s="14"/>
      <c r="TIW1006" s="14"/>
      <c r="TIX1006" s="14"/>
      <c r="TIY1006" s="14"/>
      <c r="TIZ1006" s="14"/>
      <c r="TJA1006" s="14"/>
      <c r="TJB1006" s="14"/>
      <c r="TJC1006" s="14"/>
      <c r="TJD1006" s="14"/>
      <c r="TJE1006" s="14"/>
      <c r="TJF1006" s="14"/>
      <c r="TJG1006" s="14"/>
      <c r="TJH1006" s="14"/>
      <c r="TJI1006" s="14"/>
      <c r="TJJ1006" s="14"/>
      <c r="TJK1006" s="14"/>
      <c r="TJL1006" s="14"/>
      <c r="TJM1006" s="14"/>
      <c r="TJN1006" s="14"/>
      <c r="TJO1006" s="14"/>
      <c r="TJP1006" s="14"/>
      <c r="TJQ1006" s="14"/>
      <c r="TJR1006" s="14"/>
      <c r="TJS1006" s="14"/>
      <c r="TJT1006" s="14"/>
      <c r="TJU1006" s="14"/>
      <c r="TJV1006" s="14"/>
      <c r="TJW1006" s="14"/>
      <c r="TJX1006" s="14"/>
      <c r="TJY1006" s="14"/>
      <c r="TJZ1006" s="14"/>
      <c r="TKA1006" s="14"/>
      <c r="TKB1006" s="14"/>
      <c r="TKC1006" s="14"/>
      <c r="TKD1006" s="14"/>
      <c r="TKE1006" s="14"/>
      <c r="TKF1006" s="14"/>
      <c r="TKG1006" s="14"/>
      <c r="TKH1006" s="14"/>
      <c r="TKI1006" s="14"/>
      <c r="TKJ1006" s="14"/>
      <c r="TKK1006" s="14"/>
      <c r="TKL1006" s="14"/>
      <c r="TKM1006" s="14"/>
      <c r="TKN1006" s="14"/>
      <c r="TKO1006" s="14"/>
      <c r="TKP1006" s="14"/>
      <c r="TKQ1006" s="14"/>
      <c r="TKR1006" s="14"/>
      <c r="TKS1006" s="14"/>
      <c r="TKT1006" s="14"/>
      <c r="TKU1006" s="14"/>
      <c r="TKV1006" s="14"/>
      <c r="TKW1006" s="14"/>
      <c r="TKX1006" s="14"/>
      <c r="TKY1006" s="14"/>
      <c r="TKZ1006" s="14"/>
      <c r="TLA1006" s="14"/>
      <c r="TLB1006" s="14"/>
      <c r="TLC1006" s="14"/>
      <c r="TLD1006" s="14"/>
      <c r="TLE1006" s="14"/>
      <c r="TLF1006" s="14"/>
      <c r="TLG1006" s="14"/>
      <c r="TLH1006" s="14"/>
      <c r="TLI1006" s="14"/>
      <c r="TLJ1006" s="14"/>
      <c r="TLK1006" s="14"/>
      <c r="TLL1006" s="14"/>
      <c r="TLM1006" s="14"/>
      <c r="TLN1006" s="14"/>
      <c r="TLO1006" s="14"/>
      <c r="TLP1006" s="14"/>
      <c r="TLQ1006" s="14"/>
      <c r="TLR1006" s="14"/>
      <c r="TLS1006" s="14"/>
      <c r="TLT1006" s="14"/>
      <c r="TLU1006" s="14"/>
      <c r="TLV1006" s="14"/>
      <c r="TLW1006" s="14"/>
      <c r="TLX1006" s="14"/>
      <c r="TLY1006" s="14"/>
      <c r="TLZ1006" s="14"/>
      <c r="TMA1006" s="14"/>
      <c r="TMB1006" s="14"/>
      <c r="TMC1006" s="14"/>
      <c r="TMD1006" s="14"/>
      <c r="TME1006" s="14"/>
      <c r="TMF1006" s="14"/>
      <c r="TMG1006" s="14"/>
      <c r="TMH1006" s="14"/>
      <c r="TMI1006" s="14"/>
      <c r="TMJ1006" s="14"/>
      <c r="TMK1006" s="14"/>
      <c r="TML1006" s="14"/>
      <c r="TMM1006" s="14"/>
      <c r="TMN1006" s="14"/>
      <c r="TMO1006" s="14"/>
      <c r="TMP1006" s="14"/>
      <c r="TMQ1006" s="14"/>
      <c r="TMR1006" s="14"/>
      <c r="TMS1006" s="14"/>
      <c r="TMT1006" s="14"/>
      <c r="TMU1006" s="14"/>
      <c r="TMV1006" s="14"/>
      <c r="TMW1006" s="14"/>
      <c r="TMX1006" s="14"/>
      <c r="TMY1006" s="14"/>
      <c r="TMZ1006" s="14"/>
      <c r="TNA1006" s="14"/>
      <c r="TNB1006" s="14"/>
      <c r="TNC1006" s="14"/>
      <c r="TND1006" s="14"/>
      <c r="TNE1006" s="14"/>
      <c r="TNF1006" s="14"/>
      <c r="TNG1006" s="14"/>
      <c r="TNH1006" s="14"/>
      <c r="TNI1006" s="14"/>
      <c r="TNJ1006" s="14"/>
      <c r="TNK1006" s="14"/>
      <c r="TNL1006" s="14"/>
      <c r="TNM1006" s="14"/>
      <c r="TNN1006" s="14"/>
      <c r="TNO1006" s="14"/>
      <c r="TNP1006" s="14"/>
      <c r="TNQ1006" s="14"/>
      <c r="TNR1006" s="14"/>
      <c r="TNS1006" s="14"/>
      <c r="TNT1006" s="14"/>
      <c r="TNU1006" s="14"/>
      <c r="TNV1006" s="14"/>
      <c r="TNW1006" s="14"/>
      <c r="TNX1006" s="14"/>
      <c r="TNY1006" s="14"/>
      <c r="TNZ1006" s="14"/>
      <c r="TOA1006" s="14"/>
      <c r="TOB1006" s="14"/>
      <c r="TOC1006" s="14"/>
      <c r="TOD1006" s="14"/>
      <c r="TOE1006" s="14"/>
      <c r="TOF1006" s="14"/>
      <c r="TOG1006" s="14"/>
      <c r="TOH1006" s="14"/>
      <c r="TOI1006" s="14"/>
      <c r="TOJ1006" s="14"/>
      <c r="TOK1006" s="14"/>
      <c r="TOL1006" s="14"/>
      <c r="TOM1006" s="14"/>
      <c r="TON1006" s="14"/>
      <c r="TOO1006" s="14"/>
      <c r="TOP1006" s="14"/>
      <c r="TOQ1006" s="14"/>
      <c r="TOR1006" s="14"/>
      <c r="TOS1006" s="14"/>
      <c r="TOT1006" s="14"/>
      <c r="TOU1006" s="14"/>
      <c r="TOV1006" s="14"/>
      <c r="TOW1006" s="14"/>
      <c r="TOX1006" s="14"/>
      <c r="TOY1006" s="14"/>
      <c r="TOZ1006" s="14"/>
      <c r="TPA1006" s="14"/>
      <c r="TPB1006" s="14"/>
      <c r="TPC1006" s="14"/>
      <c r="TPD1006" s="14"/>
      <c r="TPE1006" s="14"/>
      <c r="TPF1006" s="14"/>
      <c r="TPG1006" s="14"/>
      <c r="TPH1006" s="14"/>
      <c r="TPI1006" s="14"/>
      <c r="TPJ1006" s="14"/>
      <c r="TPK1006" s="14"/>
      <c r="TPL1006" s="14"/>
      <c r="TPM1006" s="14"/>
      <c r="TPN1006" s="14"/>
      <c r="TPO1006" s="14"/>
      <c r="TPP1006" s="14"/>
      <c r="TPQ1006" s="14"/>
      <c r="TPR1006" s="14"/>
      <c r="TPS1006" s="14"/>
      <c r="TPT1006" s="14"/>
      <c r="TPU1006" s="14"/>
      <c r="TPV1006" s="14"/>
      <c r="TPW1006" s="14"/>
      <c r="TPX1006" s="14"/>
      <c r="TPY1006" s="14"/>
      <c r="TPZ1006" s="14"/>
      <c r="TQA1006" s="14"/>
      <c r="TQB1006" s="14"/>
      <c r="TQC1006" s="14"/>
      <c r="TQD1006" s="14"/>
      <c r="TQE1006" s="14"/>
      <c r="TQF1006" s="14"/>
      <c r="TQG1006" s="14"/>
      <c r="TQH1006" s="14"/>
      <c r="TQI1006" s="14"/>
      <c r="TQJ1006" s="14"/>
      <c r="TQK1006" s="14"/>
      <c r="TQL1006" s="14"/>
      <c r="TQM1006" s="14"/>
      <c r="TQN1006" s="14"/>
      <c r="TQO1006" s="14"/>
      <c r="TQP1006" s="14"/>
      <c r="TQQ1006" s="14"/>
      <c r="TQR1006" s="14"/>
      <c r="TQS1006" s="14"/>
      <c r="TQT1006" s="14"/>
      <c r="TQU1006" s="14"/>
      <c r="TQV1006" s="14"/>
      <c r="TQW1006" s="14"/>
      <c r="TQX1006" s="14"/>
      <c r="TQY1006" s="14"/>
      <c r="TQZ1006" s="14"/>
      <c r="TRA1006" s="14"/>
      <c r="TRB1006" s="14"/>
      <c r="TRC1006" s="14"/>
      <c r="TRD1006" s="14"/>
      <c r="TRE1006" s="14"/>
      <c r="TRF1006" s="14"/>
      <c r="TRG1006" s="14"/>
      <c r="TRH1006" s="14"/>
      <c r="TRI1006" s="14"/>
      <c r="TRJ1006" s="14"/>
      <c r="TRK1006" s="14"/>
      <c r="TRL1006" s="14"/>
      <c r="TRM1006" s="14"/>
      <c r="TRN1006" s="14"/>
      <c r="TRO1006" s="14"/>
      <c r="TRP1006" s="14"/>
      <c r="TRQ1006" s="14"/>
      <c r="TRR1006" s="14"/>
      <c r="TRS1006" s="14"/>
      <c r="TRT1006" s="14"/>
      <c r="TRU1006" s="14"/>
      <c r="TRV1006" s="14"/>
      <c r="TRW1006" s="14"/>
      <c r="TRX1006" s="14"/>
      <c r="TRY1006" s="14"/>
      <c r="TRZ1006" s="14"/>
      <c r="TSA1006" s="14"/>
      <c r="TSB1006" s="14"/>
      <c r="TSC1006" s="14"/>
      <c r="TSD1006" s="14"/>
      <c r="TSE1006" s="14"/>
      <c r="TSF1006" s="14"/>
      <c r="TSG1006" s="14"/>
      <c r="TSH1006" s="14"/>
      <c r="TSI1006" s="14"/>
      <c r="TSJ1006" s="14"/>
      <c r="TSK1006" s="14"/>
      <c r="TSL1006" s="14"/>
      <c r="TSM1006" s="14"/>
      <c r="TSN1006" s="14"/>
      <c r="TSO1006" s="14"/>
      <c r="TSP1006" s="14"/>
      <c r="TSQ1006" s="14"/>
      <c r="TSR1006" s="14"/>
      <c r="TSS1006" s="14"/>
      <c r="TST1006" s="14"/>
      <c r="TSU1006" s="14"/>
      <c r="TSV1006" s="14"/>
      <c r="TSW1006" s="14"/>
      <c r="TSX1006" s="14"/>
      <c r="TSY1006" s="14"/>
      <c r="TSZ1006" s="14"/>
      <c r="TTA1006" s="14"/>
      <c r="TTB1006" s="14"/>
      <c r="TTC1006" s="14"/>
      <c r="TTD1006" s="14"/>
      <c r="TTE1006" s="14"/>
      <c r="TTF1006" s="14"/>
      <c r="TTG1006" s="14"/>
      <c r="TTH1006" s="14"/>
      <c r="TTI1006" s="14"/>
      <c r="TTJ1006" s="14"/>
      <c r="TTK1006" s="14"/>
      <c r="TTL1006" s="14"/>
      <c r="TTM1006" s="14"/>
      <c r="TTN1006" s="14"/>
      <c r="TTO1006" s="14"/>
      <c r="TTP1006" s="14"/>
      <c r="TTQ1006" s="14"/>
      <c r="TTR1006" s="14"/>
      <c r="TTS1006" s="14"/>
      <c r="TTT1006" s="14"/>
      <c r="TTU1006" s="14"/>
      <c r="TTV1006" s="14"/>
      <c r="TTW1006" s="14"/>
      <c r="TTX1006" s="14"/>
      <c r="TTY1006" s="14"/>
      <c r="TTZ1006" s="14"/>
      <c r="TUA1006" s="14"/>
      <c r="TUB1006" s="14"/>
      <c r="TUC1006" s="14"/>
      <c r="TUD1006" s="14"/>
      <c r="TUE1006" s="14"/>
      <c r="TUF1006" s="14"/>
      <c r="TUG1006" s="14"/>
      <c r="TUH1006" s="14"/>
      <c r="TUI1006" s="14"/>
      <c r="TUJ1006" s="14"/>
      <c r="TUK1006" s="14"/>
      <c r="TUL1006" s="14"/>
      <c r="TUM1006" s="14"/>
      <c r="TUN1006" s="14"/>
      <c r="TUO1006" s="14"/>
      <c r="TUP1006" s="14"/>
      <c r="TUQ1006" s="14"/>
      <c r="TUR1006" s="14"/>
      <c r="TUS1006" s="14"/>
      <c r="TUT1006" s="14"/>
      <c r="TUU1006" s="14"/>
      <c r="TUV1006" s="14"/>
      <c r="TUW1006" s="14"/>
      <c r="TUX1006" s="14"/>
      <c r="TUY1006" s="14"/>
      <c r="TUZ1006" s="14"/>
      <c r="TVA1006" s="14"/>
      <c r="TVB1006" s="14"/>
      <c r="TVC1006" s="14"/>
      <c r="TVD1006" s="14"/>
      <c r="TVE1006" s="14"/>
      <c r="TVF1006" s="14"/>
      <c r="TVG1006" s="14"/>
      <c r="TVH1006" s="14"/>
      <c r="TVI1006" s="14"/>
      <c r="TVJ1006" s="14"/>
      <c r="TVK1006" s="14"/>
      <c r="TVL1006" s="14"/>
      <c r="TVM1006" s="14"/>
      <c r="TVN1006" s="14"/>
      <c r="TVO1006" s="14"/>
      <c r="TVP1006" s="14"/>
      <c r="TVQ1006" s="14"/>
      <c r="TVR1006" s="14"/>
      <c r="TVS1006" s="14"/>
      <c r="TVT1006" s="14"/>
      <c r="TVU1006" s="14"/>
      <c r="TVV1006" s="14"/>
      <c r="TVW1006" s="14"/>
      <c r="TVX1006" s="14"/>
      <c r="TVY1006" s="14"/>
      <c r="TVZ1006" s="14"/>
      <c r="TWA1006" s="14"/>
      <c r="TWB1006" s="14"/>
      <c r="TWC1006" s="14"/>
      <c r="TWD1006" s="14"/>
      <c r="TWE1006" s="14"/>
      <c r="TWF1006" s="14"/>
      <c r="TWG1006" s="14"/>
      <c r="TWH1006" s="14"/>
      <c r="TWI1006" s="14"/>
      <c r="TWJ1006" s="14"/>
      <c r="TWK1006" s="14"/>
      <c r="TWL1006" s="14"/>
      <c r="TWM1006" s="14"/>
      <c r="TWN1006" s="14"/>
      <c r="TWO1006" s="14"/>
      <c r="TWP1006" s="14"/>
      <c r="TWQ1006" s="14"/>
      <c r="TWR1006" s="14"/>
      <c r="TWS1006" s="14"/>
      <c r="TWT1006" s="14"/>
      <c r="TWU1006" s="14"/>
      <c r="TWV1006" s="14"/>
      <c r="TWW1006" s="14"/>
      <c r="TWX1006" s="14"/>
      <c r="TWY1006" s="14"/>
      <c r="TWZ1006" s="14"/>
      <c r="TXA1006" s="14"/>
      <c r="TXB1006" s="14"/>
      <c r="TXC1006" s="14"/>
      <c r="TXD1006" s="14"/>
      <c r="TXE1006" s="14"/>
      <c r="TXF1006" s="14"/>
      <c r="TXG1006" s="14"/>
      <c r="TXH1006" s="14"/>
      <c r="TXI1006" s="14"/>
      <c r="TXJ1006" s="14"/>
      <c r="TXK1006" s="14"/>
      <c r="TXL1006" s="14"/>
      <c r="TXM1006" s="14"/>
      <c r="TXN1006" s="14"/>
      <c r="TXO1006" s="14"/>
      <c r="TXP1006" s="14"/>
      <c r="TXQ1006" s="14"/>
      <c r="TXR1006" s="14"/>
      <c r="TXS1006" s="14"/>
      <c r="TXT1006" s="14"/>
      <c r="TXU1006" s="14"/>
      <c r="TXV1006" s="14"/>
      <c r="TXW1006" s="14"/>
      <c r="TXX1006" s="14"/>
      <c r="TXY1006" s="14"/>
      <c r="TXZ1006" s="14"/>
      <c r="TYA1006" s="14"/>
      <c r="TYB1006" s="14"/>
      <c r="TYC1006" s="14"/>
      <c r="TYD1006" s="14"/>
      <c r="TYE1006" s="14"/>
      <c r="TYF1006" s="14"/>
      <c r="TYG1006" s="14"/>
      <c r="TYH1006" s="14"/>
      <c r="TYI1006" s="14"/>
      <c r="TYJ1006" s="14"/>
      <c r="TYK1006" s="14"/>
      <c r="TYL1006" s="14"/>
      <c r="TYM1006" s="14"/>
      <c r="TYN1006" s="14"/>
      <c r="TYO1006" s="14"/>
      <c r="TYP1006" s="14"/>
      <c r="TYQ1006" s="14"/>
      <c r="TYR1006" s="14"/>
      <c r="TYS1006" s="14"/>
      <c r="TYT1006" s="14"/>
      <c r="TYU1006" s="14"/>
      <c r="TYV1006" s="14"/>
      <c r="TYW1006" s="14"/>
      <c r="TYX1006" s="14"/>
      <c r="TYY1006" s="14"/>
      <c r="TYZ1006" s="14"/>
      <c r="TZA1006" s="14"/>
      <c r="TZB1006" s="14"/>
      <c r="TZC1006" s="14"/>
      <c r="TZD1006" s="14"/>
      <c r="TZE1006" s="14"/>
      <c r="TZF1006" s="14"/>
      <c r="TZG1006" s="14"/>
      <c r="TZH1006" s="14"/>
      <c r="TZI1006" s="14"/>
      <c r="TZJ1006" s="14"/>
      <c r="TZK1006" s="14"/>
      <c r="TZL1006" s="14"/>
      <c r="TZM1006" s="14"/>
      <c r="TZN1006" s="14"/>
      <c r="TZO1006" s="14"/>
      <c r="TZP1006" s="14"/>
      <c r="TZQ1006" s="14"/>
      <c r="TZR1006" s="14"/>
      <c r="TZS1006" s="14"/>
      <c r="TZT1006" s="14"/>
      <c r="TZU1006" s="14"/>
      <c r="TZV1006" s="14"/>
      <c r="TZW1006" s="14"/>
      <c r="TZX1006" s="14"/>
      <c r="TZY1006" s="14"/>
      <c r="TZZ1006" s="14"/>
      <c r="UAA1006" s="14"/>
      <c r="UAB1006" s="14"/>
      <c r="UAC1006" s="14"/>
      <c r="UAD1006" s="14"/>
      <c r="UAE1006" s="14"/>
      <c r="UAF1006" s="14"/>
      <c r="UAG1006" s="14"/>
      <c r="UAH1006" s="14"/>
      <c r="UAI1006" s="14"/>
      <c r="UAJ1006" s="14"/>
      <c r="UAK1006" s="14"/>
      <c r="UAL1006" s="14"/>
      <c r="UAM1006" s="14"/>
      <c r="UAN1006" s="14"/>
      <c r="UAO1006" s="14"/>
      <c r="UAP1006" s="14"/>
      <c r="UAQ1006" s="14"/>
      <c r="UAR1006" s="14"/>
      <c r="UAS1006" s="14"/>
      <c r="UAT1006" s="14"/>
      <c r="UAU1006" s="14"/>
      <c r="UAV1006" s="14"/>
      <c r="UAW1006" s="14"/>
      <c r="UAX1006" s="14"/>
      <c r="UAY1006" s="14"/>
      <c r="UAZ1006" s="14"/>
      <c r="UBA1006" s="14"/>
      <c r="UBB1006" s="14"/>
      <c r="UBC1006" s="14"/>
      <c r="UBD1006" s="14"/>
      <c r="UBE1006" s="14"/>
      <c r="UBF1006" s="14"/>
      <c r="UBG1006" s="14"/>
      <c r="UBH1006" s="14"/>
      <c r="UBI1006" s="14"/>
      <c r="UBJ1006" s="14"/>
      <c r="UBK1006" s="14"/>
      <c r="UBL1006" s="14"/>
      <c r="UBM1006" s="14"/>
      <c r="UBN1006" s="14"/>
      <c r="UBO1006" s="14"/>
      <c r="UBP1006" s="14"/>
      <c r="UBQ1006" s="14"/>
      <c r="UBR1006" s="14"/>
      <c r="UBS1006" s="14"/>
      <c r="UBT1006" s="14"/>
      <c r="UBU1006" s="14"/>
      <c r="UBV1006" s="14"/>
      <c r="UBW1006" s="14"/>
      <c r="UBX1006" s="14"/>
      <c r="UBY1006" s="14"/>
      <c r="UBZ1006" s="14"/>
      <c r="UCA1006" s="14"/>
      <c r="UCB1006" s="14"/>
      <c r="UCC1006" s="14"/>
      <c r="UCD1006" s="14"/>
      <c r="UCE1006" s="14"/>
      <c r="UCF1006" s="14"/>
      <c r="UCG1006" s="14"/>
      <c r="UCH1006" s="14"/>
      <c r="UCI1006" s="14"/>
      <c r="UCJ1006" s="14"/>
      <c r="UCK1006" s="14"/>
      <c r="UCL1006" s="14"/>
      <c r="UCM1006" s="14"/>
      <c r="UCN1006" s="14"/>
      <c r="UCO1006" s="14"/>
      <c r="UCP1006" s="14"/>
      <c r="UCQ1006" s="14"/>
      <c r="UCR1006" s="14"/>
      <c r="UCS1006" s="14"/>
      <c r="UCT1006" s="14"/>
      <c r="UCU1006" s="14"/>
      <c r="UCV1006" s="14"/>
      <c r="UCW1006" s="14"/>
      <c r="UCX1006" s="14"/>
      <c r="UCY1006" s="14"/>
      <c r="UCZ1006" s="14"/>
      <c r="UDA1006" s="14"/>
      <c r="UDB1006" s="14"/>
      <c r="UDC1006" s="14"/>
      <c r="UDD1006" s="14"/>
      <c r="UDE1006" s="14"/>
      <c r="UDF1006" s="14"/>
      <c r="UDG1006" s="14"/>
      <c r="UDH1006" s="14"/>
      <c r="UDI1006" s="14"/>
      <c r="UDJ1006" s="14"/>
      <c r="UDK1006" s="14"/>
      <c r="UDL1006" s="14"/>
      <c r="UDM1006" s="14"/>
      <c r="UDN1006" s="14"/>
      <c r="UDO1006" s="14"/>
      <c r="UDP1006" s="14"/>
      <c r="UDQ1006" s="14"/>
      <c r="UDR1006" s="14"/>
      <c r="UDS1006" s="14"/>
      <c r="UDT1006" s="14"/>
      <c r="UDU1006" s="14"/>
      <c r="UDV1006" s="14"/>
      <c r="UDW1006" s="14"/>
      <c r="UDX1006" s="14"/>
      <c r="UDY1006" s="14"/>
      <c r="UDZ1006" s="14"/>
      <c r="UEA1006" s="14"/>
      <c r="UEB1006" s="14"/>
      <c r="UEC1006" s="14"/>
      <c r="UED1006" s="14"/>
      <c r="UEE1006" s="14"/>
      <c r="UEF1006" s="14"/>
      <c r="UEG1006" s="14"/>
      <c r="UEH1006" s="14"/>
      <c r="UEI1006" s="14"/>
      <c r="UEJ1006" s="14"/>
      <c r="UEK1006" s="14"/>
      <c r="UEL1006" s="14"/>
      <c r="UEM1006" s="14"/>
      <c r="UEN1006" s="14"/>
      <c r="UEO1006" s="14"/>
      <c r="UEP1006" s="14"/>
      <c r="UEQ1006" s="14"/>
      <c r="UER1006" s="14"/>
      <c r="UES1006" s="14"/>
      <c r="UET1006" s="14"/>
      <c r="UEU1006" s="14"/>
      <c r="UEV1006" s="14"/>
      <c r="UEW1006" s="14"/>
      <c r="UEX1006" s="14"/>
      <c r="UEY1006" s="14"/>
      <c r="UEZ1006" s="14"/>
      <c r="UFA1006" s="14"/>
      <c r="UFB1006" s="14"/>
      <c r="UFC1006" s="14"/>
      <c r="UFD1006" s="14"/>
      <c r="UFE1006" s="14"/>
      <c r="UFF1006" s="14"/>
      <c r="UFG1006" s="14"/>
      <c r="UFH1006" s="14"/>
      <c r="UFI1006" s="14"/>
      <c r="UFJ1006" s="14"/>
      <c r="UFK1006" s="14"/>
      <c r="UFL1006" s="14"/>
      <c r="UFM1006" s="14"/>
      <c r="UFN1006" s="14"/>
      <c r="UFO1006" s="14"/>
      <c r="UFP1006" s="14"/>
      <c r="UFQ1006" s="14"/>
      <c r="UFR1006" s="14"/>
      <c r="UFS1006" s="14"/>
      <c r="UFT1006" s="14"/>
      <c r="UFU1006" s="14"/>
      <c r="UFV1006" s="14"/>
      <c r="UFW1006" s="14"/>
      <c r="UFX1006" s="14"/>
      <c r="UFY1006" s="14"/>
      <c r="UFZ1006" s="14"/>
      <c r="UGA1006" s="14"/>
      <c r="UGB1006" s="14"/>
      <c r="UGC1006" s="14"/>
      <c r="UGD1006" s="14"/>
      <c r="UGE1006" s="14"/>
      <c r="UGF1006" s="14"/>
      <c r="UGG1006" s="14"/>
      <c r="UGH1006" s="14"/>
      <c r="UGI1006" s="14"/>
      <c r="UGJ1006" s="14"/>
      <c r="UGK1006" s="14"/>
      <c r="UGL1006" s="14"/>
      <c r="UGM1006" s="14"/>
      <c r="UGN1006" s="14"/>
      <c r="UGO1006" s="14"/>
      <c r="UGP1006" s="14"/>
      <c r="UGQ1006" s="14"/>
      <c r="UGR1006" s="14"/>
      <c r="UGS1006" s="14"/>
      <c r="UGT1006" s="14"/>
      <c r="UGU1006" s="14"/>
      <c r="UGV1006" s="14"/>
      <c r="UGW1006" s="14"/>
      <c r="UGX1006" s="14"/>
      <c r="UGY1006" s="14"/>
      <c r="UGZ1006" s="14"/>
      <c r="UHA1006" s="14"/>
      <c r="UHB1006" s="14"/>
      <c r="UHC1006" s="14"/>
      <c r="UHD1006" s="14"/>
      <c r="UHE1006" s="14"/>
      <c r="UHF1006" s="14"/>
      <c r="UHG1006" s="14"/>
      <c r="UHH1006" s="14"/>
      <c r="UHI1006" s="14"/>
      <c r="UHJ1006" s="14"/>
      <c r="UHK1006" s="14"/>
      <c r="UHL1006" s="14"/>
      <c r="UHM1006" s="14"/>
      <c r="UHN1006" s="14"/>
      <c r="UHO1006" s="14"/>
      <c r="UHP1006" s="14"/>
      <c r="UHQ1006" s="14"/>
      <c r="UHR1006" s="14"/>
      <c r="UHS1006" s="14"/>
      <c r="UHT1006" s="14"/>
      <c r="UHU1006" s="14"/>
      <c r="UHV1006" s="14"/>
      <c r="UHW1006" s="14"/>
      <c r="UHX1006" s="14"/>
      <c r="UHY1006" s="14"/>
      <c r="UHZ1006" s="14"/>
      <c r="UIA1006" s="14"/>
      <c r="UIB1006" s="14"/>
      <c r="UIC1006" s="14"/>
      <c r="UID1006" s="14"/>
      <c r="UIE1006" s="14"/>
      <c r="UIF1006" s="14"/>
      <c r="UIG1006" s="14"/>
      <c r="UIH1006" s="14"/>
      <c r="UII1006" s="14"/>
      <c r="UIJ1006" s="14"/>
      <c r="UIK1006" s="14"/>
      <c r="UIL1006" s="14"/>
      <c r="UIM1006" s="14"/>
      <c r="UIN1006" s="14"/>
      <c r="UIO1006" s="14"/>
      <c r="UIP1006" s="14"/>
      <c r="UIQ1006" s="14"/>
      <c r="UIR1006" s="14"/>
      <c r="UIS1006" s="14"/>
      <c r="UIT1006" s="14"/>
      <c r="UIU1006" s="14"/>
      <c r="UIV1006" s="14"/>
      <c r="UIW1006" s="14"/>
      <c r="UIX1006" s="14"/>
      <c r="UIY1006" s="14"/>
      <c r="UIZ1006" s="14"/>
      <c r="UJA1006" s="14"/>
      <c r="UJB1006" s="14"/>
      <c r="UJC1006" s="14"/>
      <c r="UJD1006" s="14"/>
      <c r="UJE1006" s="14"/>
      <c r="UJF1006" s="14"/>
      <c r="UJG1006" s="14"/>
      <c r="UJH1006" s="14"/>
      <c r="UJI1006" s="14"/>
      <c r="UJJ1006" s="14"/>
      <c r="UJK1006" s="14"/>
      <c r="UJL1006" s="14"/>
      <c r="UJM1006" s="14"/>
      <c r="UJN1006" s="14"/>
      <c r="UJO1006" s="14"/>
      <c r="UJP1006" s="14"/>
      <c r="UJQ1006" s="14"/>
      <c r="UJR1006" s="14"/>
      <c r="UJS1006" s="14"/>
      <c r="UJT1006" s="14"/>
      <c r="UJU1006" s="14"/>
      <c r="UJV1006" s="14"/>
      <c r="UJW1006" s="14"/>
      <c r="UJX1006" s="14"/>
      <c r="UJY1006" s="14"/>
      <c r="UJZ1006" s="14"/>
      <c r="UKA1006" s="14"/>
      <c r="UKB1006" s="14"/>
      <c r="UKC1006" s="14"/>
      <c r="UKD1006" s="14"/>
      <c r="UKE1006" s="14"/>
      <c r="UKF1006" s="14"/>
      <c r="UKG1006" s="14"/>
      <c r="UKH1006" s="14"/>
      <c r="UKI1006" s="14"/>
      <c r="UKJ1006" s="14"/>
      <c r="UKK1006" s="14"/>
      <c r="UKL1006" s="14"/>
      <c r="UKM1006" s="14"/>
      <c r="UKN1006" s="14"/>
      <c r="UKO1006" s="14"/>
      <c r="UKP1006" s="14"/>
      <c r="UKQ1006" s="14"/>
      <c r="UKR1006" s="14"/>
      <c r="UKS1006" s="14"/>
      <c r="UKT1006" s="14"/>
      <c r="UKU1006" s="14"/>
      <c r="UKV1006" s="14"/>
      <c r="UKW1006" s="14"/>
      <c r="UKX1006" s="14"/>
      <c r="UKY1006" s="14"/>
      <c r="UKZ1006" s="14"/>
      <c r="ULA1006" s="14"/>
      <c r="ULB1006" s="14"/>
      <c r="ULC1006" s="14"/>
      <c r="ULD1006" s="14"/>
      <c r="ULE1006" s="14"/>
      <c r="ULF1006" s="14"/>
      <c r="ULG1006" s="14"/>
      <c r="ULH1006" s="14"/>
      <c r="ULI1006" s="14"/>
      <c r="ULJ1006" s="14"/>
      <c r="ULK1006" s="14"/>
      <c r="ULL1006" s="14"/>
      <c r="ULM1006" s="14"/>
      <c r="ULN1006" s="14"/>
      <c r="ULO1006" s="14"/>
      <c r="ULP1006" s="14"/>
      <c r="ULQ1006" s="14"/>
      <c r="ULR1006" s="14"/>
      <c r="ULS1006" s="14"/>
      <c r="ULT1006" s="14"/>
      <c r="ULU1006" s="14"/>
      <c r="ULV1006" s="14"/>
      <c r="ULW1006" s="14"/>
      <c r="ULX1006" s="14"/>
      <c r="ULY1006" s="14"/>
      <c r="ULZ1006" s="14"/>
      <c r="UMA1006" s="14"/>
      <c r="UMB1006" s="14"/>
      <c r="UMC1006" s="14"/>
      <c r="UMD1006" s="14"/>
      <c r="UME1006" s="14"/>
      <c r="UMF1006" s="14"/>
      <c r="UMG1006" s="14"/>
      <c r="UMH1006" s="14"/>
      <c r="UMI1006" s="14"/>
      <c r="UMJ1006" s="14"/>
      <c r="UMK1006" s="14"/>
      <c r="UML1006" s="14"/>
      <c r="UMM1006" s="14"/>
      <c r="UMN1006" s="14"/>
      <c r="UMO1006" s="14"/>
      <c r="UMP1006" s="14"/>
      <c r="UMQ1006" s="14"/>
      <c r="UMR1006" s="14"/>
      <c r="UMS1006" s="14"/>
      <c r="UMT1006" s="14"/>
      <c r="UMU1006" s="14"/>
      <c r="UMV1006" s="14"/>
      <c r="UMW1006" s="14"/>
      <c r="UMX1006" s="14"/>
      <c r="UMY1006" s="14"/>
      <c r="UMZ1006" s="14"/>
      <c r="UNA1006" s="14"/>
      <c r="UNB1006" s="14"/>
      <c r="UNC1006" s="14"/>
      <c r="UND1006" s="14"/>
      <c r="UNE1006" s="14"/>
      <c r="UNF1006" s="14"/>
      <c r="UNG1006" s="14"/>
      <c r="UNH1006" s="14"/>
      <c r="UNI1006" s="14"/>
      <c r="UNJ1006" s="14"/>
      <c r="UNK1006" s="14"/>
      <c r="UNL1006" s="14"/>
      <c r="UNM1006" s="14"/>
      <c r="UNN1006" s="14"/>
      <c r="UNO1006" s="14"/>
      <c r="UNP1006" s="14"/>
      <c r="UNQ1006" s="14"/>
      <c r="UNR1006" s="14"/>
      <c r="UNS1006" s="14"/>
      <c r="UNT1006" s="14"/>
      <c r="UNU1006" s="14"/>
      <c r="UNV1006" s="14"/>
      <c r="UNW1006" s="14"/>
      <c r="UNX1006" s="14"/>
      <c r="UNY1006" s="14"/>
      <c r="UNZ1006" s="14"/>
      <c r="UOA1006" s="14"/>
      <c r="UOB1006" s="14"/>
      <c r="UOC1006" s="14"/>
      <c r="UOD1006" s="14"/>
      <c r="UOE1006" s="14"/>
      <c r="UOF1006" s="14"/>
      <c r="UOG1006" s="14"/>
      <c r="UOH1006" s="14"/>
      <c r="UOI1006" s="14"/>
      <c r="UOJ1006" s="14"/>
      <c r="UOK1006" s="14"/>
      <c r="UOL1006" s="14"/>
      <c r="UOM1006" s="14"/>
      <c r="UON1006" s="14"/>
      <c r="UOO1006" s="14"/>
      <c r="UOP1006" s="14"/>
      <c r="UOQ1006" s="14"/>
      <c r="UOR1006" s="14"/>
      <c r="UOS1006" s="14"/>
      <c r="UOT1006" s="14"/>
      <c r="UOU1006" s="14"/>
      <c r="UOV1006" s="14"/>
      <c r="UOW1006" s="14"/>
      <c r="UOX1006" s="14"/>
      <c r="UOY1006" s="14"/>
      <c r="UOZ1006" s="14"/>
      <c r="UPA1006" s="14"/>
      <c r="UPB1006" s="14"/>
      <c r="UPC1006" s="14"/>
      <c r="UPD1006" s="14"/>
      <c r="UPE1006" s="14"/>
      <c r="UPF1006" s="14"/>
      <c r="UPG1006" s="14"/>
      <c r="UPH1006" s="14"/>
      <c r="UPI1006" s="14"/>
      <c r="UPJ1006" s="14"/>
      <c r="UPK1006" s="14"/>
      <c r="UPL1006" s="14"/>
      <c r="UPM1006" s="14"/>
      <c r="UPN1006" s="14"/>
      <c r="UPO1006" s="14"/>
      <c r="UPP1006" s="14"/>
      <c r="UPQ1006" s="14"/>
      <c r="UPR1006" s="14"/>
      <c r="UPS1006" s="14"/>
      <c r="UPT1006" s="14"/>
      <c r="UPU1006" s="14"/>
      <c r="UPV1006" s="14"/>
      <c r="UPW1006" s="14"/>
      <c r="UPX1006" s="14"/>
      <c r="UPY1006" s="14"/>
      <c r="UPZ1006" s="14"/>
      <c r="UQA1006" s="14"/>
      <c r="UQB1006" s="14"/>
      <c r="UQC1006" s="14"/>
      <c r="UQD1006" s="14"/>
      <c r="UQE1006" s="14"/>
      <c r="UQF1006" s="14"/>
      <c r="UQG1006" s="14"/>
      <c r="UQH1006" s="14"/>
      <c r="UQI1006" s="14"/>
      <c r="UQJ1006" s="14"/>
      <c r="UQK1006" s="14"/>
      <c r="UQL1006" s="14"/>
      <c r="UQM1006" s="14"/>
      <c r="UQN1006" s="14"/>
      <c r="UQO1006" s="14"/>
      <c r="UQP1006" s="14"/>
      <c r="UQQ1006" s="14"/>
      <c r="UQR1006" s="14"/>
      <c r="UQS1006" s="14"/>
      <c r="UQT1006" s="14"/>
      <c r="UQU1006" s="14"/>
      <c r="UQV1006" s="14"/>
      <c r="UQW1006" s="14"/>
      <c r="UQX1006" s="14"/>
      <c r="UQY1006" s="14"/>
      <c r="UQZ1006" s="14"/>
      <c r="URA1006" s="14"/>
      <c r="URB1006" s="14"/>
      <c r="URC1006" s="14"/>
      <c r="URD1006" s="14"/>
      <c r="URE1006" s="14"/>
      <c r="URF1006" s="14"/>
      <c r="URG1006" s="14"/>
      <c r="URH1006" s="14"/>
      <c r="URI1006" s="14"/>
      <c r="URJ1006" s="14"/>
      <c r="URK1006" s="14"/>
      <c r="URL1006" s="14"/>
      <c r="URM1006" s="14"/>
      <c r="URN1006" s="14"/>
      <c r="URO1006" s="14"/>
      <c r="URP1006" s="14"/>
      <c r="URQ1006" s="14"/>
      <c r="URR1006" s="14"/>
      <c r="URS1006" s="14"/>
      <c r="URT1006" s="14"/>
      <c r="URU1006" s="14"/>
      <c r="URV1006" s="14"/>
      <c r="URW1006" s="14"/>
      <c r="URX1006" s="14"/>
      <c r="URY1006" s="14"/>
      <c r="URZ1006" s="14"/>
      <c r="USA1006" s="14"/>
      <c r="USB1006" s="14"/>
      <c r="USC1006" s="14"/>
      <c r="USD1006" s="14"/>
      <c r="USE1006" s="14"/>
      <c r="USF1006" s="14"/>
      <c r="USG1006" s="14"/>
      <c r="USH1006" s="14"/>
      <c r="USI1006" s="14"/>
      <c r="USJ1006" s="14"/>
      <c r="USK1006" s="14"/>
      <c r="USL1006" s="14"/>
      <c r="USM1006" s="14"/>
      <c r="USN1006" s="14"/>
      <c r="USO1006" s="14"/>
      <c r="USP1006" s="14"/>
      <c r="USQ1006" s="14"/>
      <c r="USR1006" s="14"/>
      <c r="USS1006" s="14"/>
      <c r="UST1006" s="14"/>
      <c r="USU1006" s="14"/>
      <c r="USV1006" s="14"/>
      <c r="USW1006" s="14"/>
      <c r="USX1006" s="14"/>
      <c r="USY1006" s="14"/>
      <c r="USZ1006" s="14"/>
      <c r="UTA1006" s="14"/>
      <c r="UTB1006" s="14"/>
      <c r="UTC1006" s="14"/>
      <c r="UTD1006" s="14"/>
      <c r="UTE1006" s="14"/>
      <c r="UTF1006" s="14"/>
      <c r="UTG1006" s="14"/>
      <c r="UTH1006" s="14"/>
      <c r="UTI1006" s="14"/>
      <c r="UTJ1006" s="14"/>
      <c r="UTK1006" s="14"/>
      <c r="UTL1006" s="14"/>
      <c r="UTM1006" s="14"/>
      <c r="UTN1006" s="14"/>
      <c r="UTO1006" s="14"/>
      <c r="UTP1006" s="14"/>
      <c r="UTQ1006" s="14"/>
      <c r="UTR1006" s="14"/>
      <c r="UTS1006" s="14"/>
      <c r="UTT1006" s="14"/>
      <c r="UTU1006" s="14"/>
      <c r="UTV1006" s="14"/>
      <c r="UTW1006" s="14"/>
      <c r="UTX1006" s="14"/>
      <c r="UTY1006" s="14"/>
      <c r="UTZ1006" s="14"/>
      <c r="UUA1006" s="14"/>
      <c r="UUB1006" s="14"/>
      <c r="UUC1006" s="14"/>
      <c r="UUD1006" s="14"/>
      <c r="UUE1006" s="14"/>
      <c r="UUF1006" s="14"/>
      <c r="UUG1006" s="14"/>
      <c r="UUH1006" s="14"/>
      <c r="UUI1006" s="14"/>
      <c r="UUJ1006" s="14"/>
      <c r="UUK1006" s="14"/>
      <c r="UUL1006" s="14"/>
      <c r="UUM1006" s="14"/>
      <c r="UUN1006" s="14"/>
      <c r="UUO1006" s="14"/>
      <c r="UUP1006" s="14"/>
      <c r="UUQ1006" s="14"/>
      <c r="UUR1006" s="14"/>
      <c r="UUS1006" s="14"/>
      <c r="UUT1006" s="14"/>
      <c r="UUU1006" s="14"/>
      <c r="UUV1006" s="14"/>
      <c r="UUW1006" s="14"/>
      <c r="UUX1006" s="14"/>
      <c r="UUY1006" s="14"/>
      <c r="UUZ1006" s="14"/>
      <c r="UVA1006" s="14"/>
      <c r="UVB1006" s="14"/>
      <c r="UVC1006" s="14"/>
      <c r="UVD1006" s="14"/>
      <c r="UVE1006" s="14"/>
      <c r="UVF1006" s="14"/>
      <c r="UVG1006" s="14"/>
      <c r="UVH1006" s="14"/>
      <c r="UVI1006" s="14"/>
      <c r="UVJ1006" s="14"/>
      <c r="UVK1006" s="14"/>
      <c r="UVL1006" s="14"/>
      <c r="UVM1006" s="14"/>
      <c r="UVN1006" s="14"/>
      <c r="UVO1006" s="14"/>
      <c r="UVP1006" s="14"/>
      <c r="UVQ1006" s="14"/>
      <c r="UVR1006" s="14"/>
      <c r="UVS1006" s="14"/>
      <c r="UVT1006" s="14"/>
      <c r="UVU1006" s="14"/>
      <c r="UVV1006" s="14"/>
      <c r="UVW1006" s="14"/>
      <c r="UVX1006" s="14"/>
      <c r="UVY1006" s="14"/>
      <c r="UVZ1006" s="14"/>
      <c r="UWA1006" s="14"/>
      <c r="UWB1006" s="14"/>
      <c r="UWC1006" s="14"/>
      <c r="UWD1006" s="14"/>
      <c r="UWE1006" s="14"/>
      <c r="UWF1006" s="14"/>
      <c r="UWG1006" s="14"/>
      <c r="UWH1006" s="14"/>
      <c r="UWI1006" s="14"/>
      <c r="UWJ1006" s="14"/>
      <c r="UWK1006" s="14"/>
      <c r="UWL1006" s="14"/>
      <c r="UWM1006" s="14"/>
      <c r="UWN1006" s="14"/>
      <c r="UWO1006" s="14"/>
      <c r="UWP1006" s="14"/>
      <c r="UWQ1006" s="14"/>
      <c r="UWR1006" s="14"/>
      <c r="UWS1006" s="14"/>
      <c r="UWT1006" s="14"/>
      <c r="UWU1006" s="14"/>
      <c r="UWV1006" s="14"/>
      <c r="UWW1006" s="14"/>
      <c r="UWX1006" s="14"/>
      <c r="UWY1006" s="14"/>
      <c r="UWZ1006" s="14"/>
      <c r="UXA1006" s="14"/>
      <c r="UXB1006" s="14"/>
      <c r="UXC1006" s="14"/>
      <c r="UXD1006" s="14"/>
      <c r="UXE1006" s="14"/>
      <c r="UXF1006" s="14"/>
      <c r="UXG1006" s="14"/>
      <c r="UXH1006" s="14"/>
      <c r="UXI1006" s="14"/>
      <c r="UXJ1006" s="14"/>
      <c r="UXK1006" s="14"/>
      <c r="UXL1006" s="14"/>
      <c r="UXM1006" s="14"/>
      <c r="UXN1006" s="14"/>
      <c r="UXO1006" s="14"/>
      <c r="UXP1006" s="14"/>
      <c r="UXQ1006" s="14"/>
      <c r="UXR1006" s="14"/>
      <c r="UXS1006" s="14"/>
      <c r="UXT1006" s="14"/>
      <c r="UXU1006" s="14"/>
      <c r="UXV1006" s="14"/>
      <c r="UXW1006" s="14"/>
      <c r="UXX1006" s="14"/>
      <c r="UXY1006" s="14"/>
      <c r="UXZ1006" s="14"/>
      <c r="UYA1006" s="14"/>
      <c r="UYB1006" s="14"/>
      <c r="UYC1006" s="14"/>
      <c r="UYD1006" s="14"/>
      <c r="UYE1006" s="14"/>
      <c r="UYF1006" s="14"/>
      <c r="UYG1006" s="14"/>
      <c r="UYH1006" s="14"/>
      <c r="UYI1006" s="14"/>
      <c r="UYJ1006" s="14"/>
      <c r="UYK1006" s="14"/>
      <c r="UYL1006" s="14"/>
      <c r="UYM1006" s="14"/>
      <c r="UYN1006" s="14"/>
      <c r="UYO1006" s="14"/>
      <c r="UYP1006" s="14"/>
      <c r="UYQ1006" s="14"/>
      <c r="UYR1006" s="14"/>
      <c r="UYS1006" s="14"/>
      <c r="UYT1006" s="14"/>
      <c r="UYU1006" s="14"/>
      <c r="UYV1006" s="14"/>
      <c r="UYW1006" s="14"/>
      <c r="UYX1006" s="14"/>
      <c r="UYY1006" s="14"/>
      <c r="UYZ1006" s="14"/>
      <c r="UZA1006" s="14"/>
      <c r="UZB1006" s="14"/>
      <c r="UZC1006" s="14"/>
      <c r="UZD1006" s="14"/>
      <c r="UZE1006" s="14"/>
      <c r="UZF1006" s="14"/>
      <c r="UZG1006" s="14"/>
      <c r="UZH1006" s="14"/>
      <c r="UZI1006" s="14"/>
      <c r="UZJ1006" s="14"/>
      <c r="UZK1006" s="14"/>
      <c r="UZL1006" s="14"/>
      <c r="UZM1006" s="14"/>
      <c r="UZN1006" s="14"/>
      <c r="UZO1006" s="14"/>
      <c r="UZP1006" s="14"/>
      <c r="UZQ1006" s="14"/>
      <c r="UZR1006" s="14"/>
      <c r="UZS1006" s="14"/>
      <c r="UZT1006" s="14"/>
      <c r="UZU1006" s="14"/>
      <c r="UZV1006" s="14"/>
      <c r="UZW1006" s="14"/>
      <c r="UZX1006" s="14"/>
      <c r="UZY1006" s="14"/>
      <c r="UZZ1006" s="14"/>
      <c r="VAA1006" s="14"/>
      <c r="VAB1006" s="14"/>
      <c r="VAC1006" s="14"/>
      <c r="VAD1006" s="14"/>
      <c r="VAE1006" s="14"/>
      <c r="VAF1006" s="14"/>
      <c r="VAG1006" s="14"/>
      <c r="VAH1006" s="14"/>
      <c r="VAI1006" s="14"/>
      <c r="VAJ1006" s="14"/>
      <c r="VAK1006" s="14"/>
      <c r="VAL1006" s="14"/>
      <c r="VAM1006" s="14"/>
      <c r="VAN1006" s="14"/>
      <c r="VAO1006" s="14"/>
      <c r="VAP1006" s="14"/>
      <c r="VAQ1006" s="14"/>
      <c r="VAR1006" s="14"/>
      <c r="VAS1006" s="14"/>
      <c r="VAT1006" s="14"/>
      <c r="VAU1006" s="14"/>
      <c r="VAV1006" s="14"/>
      <c r="VAW1006" s="14"/>
      <c r="VAX1006" s="14"/>
      <c r="VAY1006" s="14"/>
      <c r="VAZ1006" s="14"/>
      <c r="VBA1006" s="14"/>
      <c r="VBB1006" s="14"/>
      <c r="VBC1006" s="14"/>
      <c r="VBD1006" s="14"/>
      <c r="VBE1006" s="14"/>
      <c r="VBF1006" s="14"/>
      <c r="VBG1006" s="14"/>
      <c r="VBH1006" s="14"/>
      <c r="VBI1006" s="14"/>
      <c r="VBJ1006" s="14"/>
      <c r="VBK1006" s="14"/>
      <c r="VBL1006" s="14"/>
      <c r="VBM1006" s="14"/>
      <c r="VBN1006" s="14"/>
      <c r="VBO1006" s="14"/>
      <c r="VBP1006" s="14"/>
      <c r="VBQ1006" s="14"/>
      <c r="VBR1006" s="14"/>
      <c r="VBS1006" s="14"/>
      <c r="VBT1006" s="14"/>
      <c r="VBU1006" s="14"/>
      <c r="VBV1006" s="14"/>
      <c r="VBW1006" s="14"/>
      <c r="VBX1006" s="14"/>
      <c r="VBY1006" s="14"/>
      <c r="VBZ1006" s="14"/>
      <c r="VCA1006" s="14"/>
      <c r="VCB1006" s="14"/>
      <c r="VCC1006" s="14"/>
      <c r="VCD1006" s="14"/>
      <c r="VCE1006" s="14"/>
      <c r="VCF1006" s="14"/>
      <c r="VCG1006" s="14"/>
      <c r="VCH1006" s="14"/>
      <c r="VCI1006" s="14"/>
      <c r="VCJ1006" s="14"/>
      <c r="VCK1006" s="14"/>
      <c r="VCL1006" s="14"/>
      <c r="VCM1006" s="14"/>
      <c r="VCN1006" s="14"/>
      <c r="VCO1006" s="14"/>
      <c r="VCP1006" s="14"/>
      <c r="VCQ1006" s="14"/>
      <c r="VCR1006" s="14"/>
      <c r="VCS1006" s="14"/>
      <c r="VCT1006" s="14"/>
      <c r="VCU1006" s="14"/>
      <c r="VCV1006" s="14"/>
      <c r="VCW1006" s="14"/>
      <c r="VCX1006" s="14"/>
      <c r="VCY1006" s="14"/>
      <c r="VCZ1006" s="14"/>
      <c r="VDA1006" s="14"/>
      <c r="VDB1006" s="14"/>
      <c r="VDC1006" s="14"/>
      <c r="VDD1006" s="14"/>
      <c r="VDE1006" s="14"/>
      <c r="VDF1006" s="14"/>
      <c r="VDG1006" s="14"/>
      <c r="VDH1006" s="14"/>
      <c r="VDI1006" s="14"/>
      <c r="VDJ1006" s="14"/>
      <c r="VDK1006" s="14"/>
      <c r="VDL1006" s="14"/>
      <c r="VDM1006" s="14"/>
      <c r="VDN1006" s="14"/>
      <c r="VDO1006" s="14"/>
      <c r="VDP1006" s="14"/>
      <c r="VDQ1006" s="14"/>
      <c r="VDR1006" s="14"/>
      <c r="VDS1006" s="14"/>
      <c r="VDT1006" s="14"/>
      <c r="VDU1006" s="14"/>
      <c r="VDV1006" s="14"/>
      <c r="VDW1006" s="14"/>
      <c r="VDX1006" s="14"/>
      <c r="VDY1006" s="14"/>
      <c r="VDZ1006" s="14"/>
      <c r="VEA1006" s="14"/>
      <c r="VEB1006" s="14"/>
      <c r="VEC1006" s="14"/>
      <c r="VED1006" s="14"/>
      <c r="VEE1006" s="14"/>
      <c r="VEF1006" s="14"/>
      <c r="VEG1006" s="14"/>
      <c r="VEH1006" s="14"/>
      <c r="VEI1006" s="14"/>
      <c r="VEJ1006" s="14"/>
      <c r="VEK1006" s="14"/>
      <c r="VEL1006" s="14"/>
      <c r="VEM1006" s="14"/>
      <c r="VEN1006" s="14"/>
      <c r="VEO1006" s="14"/>
      <c r="VEP1006" s="14"/>
      <c r="VEQ1006" s="14"/>
      <c r="VER1006" s="14"/>
      <c r="VES1006" s="14"/>
      <c r="VET1006" s="14"/>
      <c r="VEU1006" s="14"/>
      <c r="VEV1006" s="14"/>
      <c r="VEW1006" s="14"/>
      <c r="VEX1006" s="14"/>
      <c r="VEY1006" s="14"/>
      <c r="VEZ1006" s="14"/>
      <c r="VFA1006" s="14"/>
      <c r="VFB1006" s="14"/>
      <c r="VFC1006" s="14"/>
      <c r="VFD1006" s="14"/>
      <c r="VFE1006" s="14"/>
      <c r="VFF1006" s="14"/>
      <c r="VFG1006" s="14"/>
      <c r="VFH1006" s="14"/>
      <c r="VFI1006" s="14"/>
      <c r="VFJ1006" s="14"/>
      <c r="VFK1006" s="14"/>
      <c r="VFL1006" s="14"/>
      <c r="VFM1006" s="14"/>
      <c r="VFN1006" s="14"/>
      <c r="VFO1006" s="14"/>
      <c r="VFP1006" s="14"/>
      <c r="VFQ1006" s="14"/>
      <c r="VFR1006" s="14"/>
      <c r="VFS1006" s="14"/>
      <c r="VFT1006" s="14"/>
      <c r="VFU1006" s="14"/>
      <c r="VFV1006" s="14"/>
      <c r="VFW1006" s="14"/>
      <c r="VFX1006" s="14"/>
      <c r="VFY1006" s="14"/>
      <c r="VFZ1006" s="14"/>
      <c r="VGA1006" s="14"/>
      <c r="VGB1006" s="14"/>
      <c r="VGC1006" s="14"/>
      <c r="VGD1006" s="14"/>
      <c r="VGE1006" s="14"/>
      <c r="VGF1006" s="14"/>
      <c r="VGG1006" s="14"/>
      <c r="VGH1006" s="14"/>
      <c r="VGI1006" s="14"/>
      <c r="VGJ1006" s="14"/>
      <c r="VGK1006" s="14"/>
      <c r="VGL1006" s="14"/>
      <c r="VGM1006" s="14"/>
      <c r="VGN1006" s="14"/>
      <c r="VGO1006" s="14"/>
      <c r="VGP1006" s="14"/>
      <c r="VGQ1006" s="14"/>
      <c r="VGR1006" s="14"/>
      <c r="VGS1006" s="14"/>
      <c r="VGT1006" s="14"/>
      <c r="VGU1006" s="14"/>
      <c r="VGV1006" s="14"/>
      <c r="VGW1006" s="14"/>
      <c r="VGX1006" s="14"/>
      <c r="VGY1006" s="14"/>
      <c r="VGZ1006" s="14"/>
      <c r="VHA1006" s="14"/>
      <c r="VHB1006" s="14"/>
      <c r="VHC1006" s="14"/>
      <c r="VHD1006" s="14"/>
      <c r="VHE1006" s="14"/>
      <c r="VHF1006" s="14"/>
      <c r="VHG1006" s="14"/>
      <c r="VHH1006" s="14"/>
      <c r="VHI1006" s="14"/>
      <c r="VHJ1006" s="14"/>
      <c r="VHK1006" s="14"/>
      <c r="VHL1006" s="14"/>
      <c r="VHM1006" s="14"/>
      <c r="VHN1006" s="14"/>
      <c r="VHO1006" s="14"/>
      <c r="VHP1006" s="14"/>
      <c r="VHQ1006" s="14"/>
      <c r="VHR1006" s="14"/>
      <c r="VHS1006" s="14"/>
      <c r="VHT1006" s="14"/>
      <c r="VHU1006" s="14"/>
      <c r="VHV1006" s="14"/>
      <c r="VHW1006" s="14"/>
      <c r="VHX1006" s="14"/>
      <c r="VHY1006" s="14"/>
      <c r="VHZ1006" s="14"/>
      <c r="VIA1006" s="14"/>
      <c r="VIB1006" s="14"/>
      <c r="VIC1006" s="14"/>
      <c r="VID1006" s="14"/>
      <c r="VIE1006" s="14"/>
      <c r="VIF1006" s="14"/>
      <c r="VIG1006" s="14"/>
      <c r="VIH1006" s="14"/>
      <c r="VII1006" s="14"/>
      <c r="VIJ1006" s="14"/>
      <c r="VIK1006" s="14"/>
      <c r="VIL1006" s="14"/>
      <c r="VIM1006" s="14"/>
      <c r="VIN1006" s="14"/>
      <c r="VIO1006" s="14"/>
      <c r="VIP1006" s="14"/>
      <c r="VIQ1006" s="14"/>
      <c r="VIR1006" s="14"/>
      <c r="VIS1006" s="14"/>
      <c r="VIT1006" s="14"/>
      <c r="VIU1006" s="14"/>
      <c r="VIV1006" s="14"/>
      <c r="VIW1006" s="14"/>
      <c r="VIX1006" s="14"/>
      <c r="VIY1006" s="14"/>
      <c r="VIZ1006" s="14"/>
      <c r="VJA1006" s="14"/>
      <c r="VJB1006" s="14"/>
      <c r="VJC1006" s="14"/>
      <c r="VJD1006" s="14"/>
      <c r="VJE1006" s="14"/>
      <c r="VJF1006" s="14"/>
      <c r="VJG1006" s="14"/>
      <c r="VJH1006" s="14"/>
      <c r="VJI1006" s="14"/>
      <c r="VJJ1006" s="14"/>
      <c r="VJK1006" s="14"/>
      <c r="VJL1006" s="14"/>
      <c r="VJM1006" s="14"/>
      <c r="VJN1006" s="14"/>
      <c r="VJO1006" s="14"/>
      <c r="VJP1006" s="14"/>
      <c r="VJQ1006" s="14"/>
      <c r="VJR1006" s="14"/>
      <c r="VJS1006" s="14"/>
      <c r="VJT1006" s="14"/>
      <c r="VJU1006" s="14"/>
      <c r="VJV1006" s="14"/>
      <c r="VJW1006" s="14"/>
      <c r="VJX1006" s="14"/>
      <c r="VJY1006" s="14"/>
      <c r="VJZ1006" s="14"/>
      <c r="VKA1006" s="14"/>
      <c r="VKB1006" s="14"/>
      <c r="VKC1006" s="14"/>
      <c r="VKD1006" s="14"/>
      <c r="VKE1006" s="14"/>
      <c r="VKF1006" s="14"/>
      <c r="VKG1006" s="14"/>
      <c r="VKH1006" s="14"/>
      <c r="VKI1006" s="14"/>
      <c r="VKJ1006" s="14"/>
      <c r="VKK1006" s="14"/>
      <c r="VKL1006" s="14"/>
      <c r="VKM1006" s="14"/>
      <c r="VKN1006" s="14"/>
      <c r="VKO1006" s="14"/>
      <c r="VKP1006" s="14"/>
      <c r="VKQ1006" s="14"/>
      <c r="VKR1006" s="14"/>
      <c r="VKS1006" s="14"/>
      <c r="VKT1006" s="14"/>
      <c r="VKU1006" s="14"/>
      <c r="VKV1006" s="14"/>
      <c r="VKW1006" s="14"/>
      <c r="VKX1006" s="14"/>
      <c r="VKY1006" s="14"/>
      <c r="VKZ1006" s="14"/>
      <c r="VLA1006" s="14"/>
      <c r="VLB1006" s="14"/>
      <c r="VLC1006" s="14"/>
      <c r="VLD1006" s="14"/>
      <c r="VLE1006" s="14"/>
      <c r="VLF1006" s="14"/>
      <c r="VLG1006" s="14"/>
      <c r="VLH1006" s="14"/>
      <c r="VLI1006" s="14"/>
      <c r="VLJ1006" s="14"/>
      <c r="VLK1006" s="14"/>
      <c r="VLL1006" s="14"/>
      <c r="VLM1006" s="14"/>
      <c r="VLN1006" s="14"/>
      <c r="VLO1006" s="14"/>
      <c r="VLP1006" s="14"/>
      <c r="VLQ1006" s="14"/>
      <c r="VLR1006" s="14"/>
      <c r="VLS1006" s="14"/>
      <c r="VLT1006" s="14"/>
      <c r="VLU1006" s="14"/>
      <c r="VLV1006" s="14"/>
      <c r="VLW1006" s="14"/>
      <c r="VLX1006" s="14"/>
      <c r="VLY1006" s="14"/>
      <c r="VLZ1006" s="14"/>
      <c r="VMA1006" s="14"/>
      <c r="VMB1006" s="14"/>
      <c r="VMC1006" s="14"/>
      <c r="VMD1006" s="14"/>
      <c r="VME1006" s="14"/>
      <c r="VMF1006" s="14"/>
      <c r="VMG1006" s="14"/>
      <c r="VMH1006" s="14"/>
      <c r="VMI1006" s="14"/>
      <c r="VMJ1006" s="14"/>
      <c r="VMK1006" s="14"/>
      <c r="VML1006" s="14"/>
      <c r="VMM1006" s="14"/>
      <c r="VMN1006" s="14"/>
      <c r="VMO1006" s="14"/>
      <c r="VMP1006" s="14"/>
      <c r="VMQ1006" s="14"/>
      <c r="VMR1006" s="14"/>
      <c r="VMS1006" s="14"/>
      <c r="VMT1006" s="14"/>
      <c r="VMU1006" s="14"/>
      <c r="VMV1006" s="14"/>
      <c r="VMW1006" s="14"/>
      <c r="VMX1006" s="14"/>
      <c r="VMY1006" s="14"/>
      <c r="VMZ1006" s="14"/>
      <c r="VNA1006" s="14"/>
      <c r="VNB1006" s="14"/>
      <c r="VNC1006" s="14"/>
      <c r="VND1006" s="14"/>
      <c r="VNE1006" s="14"/>
      <c r="VNF1006" s="14"/>
      <c r="VNG1006" s="14"/>
      <c r="VNH1006" s="14"/>
      <c r="VNI1006" s="14"/>
      <c r="VNJ1006" s="14"/>
      <c r="VNK1006" s="14"/>
      <c r="VNL1006" s="14"/>
      <c r="VNM1006" s="14"/>
      <c r="VNN1006" s="14"/>
      <c r="VNO1006" s="14"/>
      <c r="VNP1006" s="14"/>
      <c r="VNQ1006" s="14"/>
      <c r="VNR1006" s="14"/>
      <c r="VNS1006" s="14"/>
      <c r="VNT1006" s="14"/>
      <c r="VNU1006" s="14"/>
      <c r="VNV1006" s="14"/>
      <c r="VNW1006" s="14"/>
      <c r="VNX1006" s="14"/>
      <c r="VNY1006" s="14"/>
      <c r="VNZ1006" s="14"/>
      <c r="VOA1006" s="14"/>
      <c r="VOB1006" s="14"/>
      <c r="VOC1006" s="14"/>
      <c r="VOD1006" s="14"/>
      <c r="VOE1006" s="14"/>
      <c r="VOF1006" s="14"/>
      <c r="VOG1006" s="14"/>
      <c r="VOH1006" s="14"/>
      <c r="VOI1006" s="14"/>
      <c r="VOJ1006" s="14"/>
      <c r="VOK1006" s="14"/>
      <c r="VOL1006" s="14"/>
      <c r="VOM1006" s="14"/>
      <c r="VON1006" s="14"/>
      <c r="VOO1006" s="14"/>
      <c r="VOP1006" s="14"/>
      <c r="VOQ1006" s="14"/>
      <c r="VOR1006" s="14"/>
      <c r="VOS1006" s="14"/>
      <c r="VOT1006" s="14"/>
      <c r="VOU1006" s="14"/>
      <c r="VOV1006" s="14"/>
      <c r="VOW1006" s="14"/>
      <c r="VOX1006" s="14"/>
      <c r="VOY1006" s="14"/>
      <c r="VOZ1006" s="14"/>
      <c r="VPA1006" s="14"/>
      <c r="VPB1006" s="14"/>
      <c r="VPC1006" s="14"/>
      <c r="VPD1006" s="14"/>
      <c r="VPE1006" s="14"/>
      <c r="VPF1006" s="14"/>
      <c r="VPG1006" s="14"/>
      <c r="VPH1006" s="14"/>
      <c r="VPI1006" s="14"/>
      <c r="VPJ1006" s="14"/>
      <c r="VPK1006" s="14"/>
      <c r="VPL1006" s="14"/>
      <c r="VPM1006" s="14"/>
      <c r="VPN1006" s="14"/>
      <c r="VPO1006" s="14"/>
      <c r="VPP1006" s="14"/>
      <c r="VPQ1006" s="14"/>
      <c r="VPR1006" s="14"/>
      <c r="VPS1006" s="14"/>
      <c r="VPT1006" s="14"/>
      <c r="VPU1006" s="14"/>
      <c r="VPV1006" s="14"/>
      <c r="VPW1006" s="14"/>
      <c r="VPX1006" s="14"/>
      <c r="VPY1006" s="14"/>
      <c r="VPZ1006" s="14"/>
      <c r="VQA1006" s="14"/>
      <c r="VQB1006" s="14"/>
      <c r="VQC1006" s="14"/>
      <c r="VQD1006" s="14"/>
      <c r="VQE1006" s="14"/>
      <c r="VQF1006" s="14"/>
      <c r="VQG1006" s="14"/>
      <c r="VQH1006" s="14"/>
      <c r="VQI1006" s="14"/>
      <c r="VQJ1006" s="14"/>
      <c r="VQK1006" s="14"/>
      <c r="VQL1006" s="14"/>
      <c r="VQM1006" s="14"/>
      <c r="VQN1006" s="14"/>
      <c r="VQO1006" s="14"/>
      <c r="VQP1006" s="14"/>
      <c r="VQQ1006" s="14"/>
      <c r="VQR1006" s="14"/>
      <c r="VQS1006" s="14"/>
      <c r="VQT1006" s="14"/>
      <c r="VQU1006" s="14"/>
      <c r="VQV1006" s="14"/>
      <c r="VQW1006" s="14"/>
      <c r="VQX1006" s="14"/>
      <c r="VQY1006" s="14"/>
      <c r="VQZ1006" s="14"/>
      <c r="VRA1006" s="14"/>
      <c r="VRB1006" s="14"/>
      <c r="VRC1006" s="14"/>
      <c r="VRD1006" s="14"/>
      <c r="VRE1006" s="14"/>
      <c r="VRF1006" s="14"/>
      <c r="VRG1006" s="14"/>
      <c r="VRH1006" s="14"/>
      <c r="VRI1006" s="14"/>
      <c r="VRJ1006" s="14"/>
      <c r="VRK1006" s="14"/>
      <c r="VRL1006" s="14"/>
      <c r="VRM1006" s="14"/>
      <c r="VRN1006" s="14"/>
      <c r="VRO1006" s="14"/>
      <c r="VRP1006" s="14"/>
      <c r="VRQ1006" s="14"/>
      <c r="VRR1006" s="14"/>
      <c r="VRS1006" s="14"/>
      <c r="VRT1006" s="14"/>
      <c r="VRU1006" s="14"/>
      <c r="VRV1006" s="14"/>
      <c r="VRW1006" s="14"/>
      <c r="VRX1006" s="14"/>
      <c r="VRY1006" s="14"/>
      <c r="VRZ1006" s="14"/>
      <c r="VSA1006" s="14"/>
      <c r="VSB1006" s="14"/>
      <c r="VSC1006" s="14"/>
      <c r="VSD1006" s="14"/>
      <c r="VSE1006" s="14"/>
      <c r="VSF1006" s="14"/>
      <c r="VSG1006" s="14"/>
      <c r="VSH1006" s="14"/>
      <c r="VSI1006" s="14"/>
      <c r="VSJ1006" s="14"/>
      <c r="VSK1006" s="14"/>
      <c r="VSL1006" s="14"/>
      <c r="VSM1006" s="14"/>
      <c r="VSN1006" s="14"/>
      <c r="VSO1006" s="14"/>
      <c r="VSP1006" s="14"/>
      <c r="VSQ1006" s="14"/>
      <c r="VSR1006" s="14"/>
      <c r="VSS1006" s="14"/>
      <c r="VST1006" s="14"/>
      <c r="VSU1006" s="14"/>
      <c r="VSV1006" s="14"/>
      <c r="VSW1006" s="14"/>
      <c r="VSX1006" s="14"/>
      <c r="VSY1006" s="14"/>
      <c r="VSZ1006" s="14"/>
      <c r="VTA1006" s="14"/>
      <c r="VTB1006" s="14"/>
      <c r="VTC1006" s="14"/>
      <c r="VTD1006" s="14"/>
      <c r="VTE1006" s="14"/>
      <c r="VTF1006" s="14"/>
      <c r="VTG1006" s="14"/>
      <c r="VTH1006" s="14"/>
      <c r="VTI1006" s="14"/>
      <c r="VTJ1006" s="14"/>
      <c r="VTK1006" s="14"/>
      <c r="VTL1006" s="14"/>
      <c r="VTM1006" s="14"/>
      <c r="VTN1006" s="14"/>
      <c r="VTO1006" s="14"/>
      <c r="VTP1006" s="14"/>
      <c r="VTQ1006" s="14"/>
      <c r="VTR1006" s="14"/>
      <c r="VTS1006" s="14"/>
      <c r="VTT1006" s="14"/>
      <c r="VTU1006" s="14"/>
      <c r="VTV1006" s="14"/>
      <c r="VTW1006" s="14"/>
      <c r="VTX1006" s="14"/>
      <c r="VTY1006" s="14"/>
      <c r="VTZ1006" s="14"/>
      <c r="VUA1006" s="14"/>
      <c r="VUB1006" s="14"/>
      <c r="VUC1006" s="14"/>
      <c r="VUD1006" s="14"/>
      <c r="VUE1006" s="14"/>
      <c r="VUF1006" s="14"/>
      <c r="VUG1006" s="14"/>
      <c r="VUH1006" s="14"/>
      <c r="VUI1006" s="14"/>
      <c r="VUJ1006" s="14"/>
      <c r="VUK1006" s="14"/>
      <c r="VUL1006" s="14"/>
      <c r="VUM1006" s="14"/>
      <c r="VUN1006" s="14"/>
      <c r="VUO1006" s="14"/>
      <c r="VUP1006" s="14"/>
      <c r="VUQ1006" s="14"/>
      <c r="VUR1006" s="14"/>
      <c r="VUS1006" s="14"/>
      <c r="VUT1006" s="14"/>
      <c r="VUU1006" s="14"/>
      <c r="VUV1006" s="14"/>
      <c r="VUW1006" s="14"/>
      <c r="VUX1006" s="14"/>
      <c r="VUY1006" s="14"/>
      <c r="VUZ1006" s="14"/>
      <c r="VVA1006" s="14"/>
      <c r="VVB1006" s="14"/>
      <c r="VVC1006" s="14"/>
      <c r="VVD1006" s="14"/>
      <c r="VVE1006" s="14"/>
      <c r="VVF1006" s="14"/>
      <c r="VVG1006" s="14"/>
      <c r="VVH1006" s="14"/>
      <c r="VVI1006" s="14"/>
      <c r="VVJ1006" s="14"/>
      <c r="VVK1006" s="14"/>
      <c r="VVL1006" s="14"/>
      <c r="VVM1006" s="14"/>
      <c r="VVN1006" s="14"/>
      <c r="VVO1006" s="14"/>
      <c r="VVP1006" s="14"/>
      <c r="VVQ1006" s="14"/>
      <c r="VVR1006" s="14"/>
      <c r="VVS1006" s="14"/>
      <c r="VVT1006" s="14"/>
      <c r="VVU1006" s="14"/>
      <c r="VVV1006" s="14"/>
      <c r="VVW1006" s="14"/>
      <c r="VVX1006" s="14"/>
      <c r="VVY1006" s="14"/>
      <c r="VVZ1006" s="14"/>
      <c r="VWA1006" s="14"/>
      <c r="VWB1006" s="14"/>
      <c r="VWC1006" s="14"/>
      <c r="VWD1006" s="14"/>
      <c r="VWE1006" s="14"/>
      <c r="VWF1006" s="14"/>
      <c r="VWG1006" s="14"/>
      <c r="VWH1006" s="14"/>
      <c r="VWI1006" s="14"/>
      <c r="VWJ1006" s="14"/>
      <c r="VWK1006" s="14"/>
      <c r="VWL1006" s="14"/>
      <c r="VWM1006" s="14"/>
      <c r="VWN1006" s="14"/>
      <c r="VWO1006" s="14"/>
      <c r="VWP1006" s="14"/>
      <c r="VWQ1006" s="14"/>
      <c r="VWR1006" s="14"/>
      <c r="VWS1006" s="14"/>
      <c r="VWT1006" s="14"/>
      <c r="VWU1006" s="14"/>
      <c r="VWV1006" s="14"/>
      <c r="VWW1006" s="14"/>
      <c r="VWX1006" s="14"/>
      <c r="VWY1006" s="14"/>
      <c r="VWZ1006" s="14"/>
      <c r="VXA1006" s="14"/>
      <c r="VXB1006" s="14"/>
      <c r="VXC1006" s="14"/>
      <c r="VXD1006" s="14"/>
      <c r="VXE1006" s="14"/>
      <c r="VXF1006" s="14"/>
      <c r="VXG1006" s="14"/>
      <c r="VXH1006" s="14"/>
      <c r="VXI1006" s="14"/>
      <c r="VXJ1006" s="14"/>
      <c r="VXK1006" s="14"/>
      <c r="VXL1006" s="14"/>
      <c r="VXM1006" s="14"/>
      <c r="VXN1006" s="14"/>
      <c r="VXO1006" s="14"/>
      <c r="VXP1006" s="14"/>
      <c r="VXQ1006" s="14"/>
      <c r="VXR1006" s="14"/>
      <c r="VXS1006" s="14"/>
      <c r="VXT1006" s="14"/>
      <c r="VXU1006" s="14"/>
      <c r="VXV1006" s="14"/>
      <c r="VXW1006" s="14"/>
      <c r="VXX1006" s="14"/>
      <c r="VXY1006" s="14"/>
      <c r="VXZ1006" s="14"/>
      <c r="VYA1006" s="14"/>
      <c r="VYB1006" s="14"/>
      <c r="VYC1006" s="14"/>
      <c r="VYD1006" s="14"/>
      <c r="VYE1006" s="14"/>
      <c r="VYF1006" s="14"/>
      <c r="VYG1006" s="14"/>
      <c r="VYH1006" s="14"/>
      <c r="VYI1006" s="14"/>
      <c r="VYJ1006" s="14"/>
      <c r="VYK1006" s="14"/>
      <c r="VYL1006" s="14"/>
      <c r="VYM1006" s="14"/>
      <c r="VYN1006" s="14"/>
      <c r="VYO1006" s="14"/>
      <c r="VYP1006" s="14"/>
      <c r="VYQ1006" s="14"/>
      <c r="VYR1006" s="14"/>
      <c r="VYS1006" s="14"/>
      <c r="VYT1006" s="14"/>
      <c r="VYU1006" s="14"/>
      <c r="VYV1006" s="14"/>
      <c r="VYW1006" s="14"/>
      <c r="VYX1006" s="14"/>
      <c r="VYY1006" s="14"/>
      <c r="VYZ1006" s="14"/>
      <c r="VZA1006" s="14"/>
      <c r="VZB1006" s="14"/>
      <c r="VZC1006" s="14"/>
      <c r="VZD1006" s="14"/>
      <c r="VZE1006" s="14"/>
      <c r="VZF1006" s="14"/>
      <c r="VZG1006" s="14"/>
      <c r="VZH1006" s="14"/>
      <c r="VZI1006" s="14"/>
      <c r="VZJ1006" s="14"/>
      <c r="VZK1006" s="14"/>
      <c r="VZL1006" s="14"/>
      <c r="VZM1006" s="14"/>
      <c r="VZN1006" s="14"/>
      <c r="VZO1006" s="14"/>
      <c r="VZP1006" s="14"/>
      <c r="VZQ1006" s="14"/>
      <c r="VZR1006" s="14"/>
      <c r="VZS1006" s="14"/>
      <c r="VZT1006" s="14"/>
      <c r="VZU1006" s="14"/>
      <c r="VZV1006" s="14"/>
      <c r="VZW1006" s="14"/>
      <c r="VZX1006" s="14"/>
      <c r="VZY1006" s="14"/>
      <c r="VZZ1006" s="14"/>
      <c r="WAA1006" s="14"/>
      <c r="WAB1006" s="14"/>
      <c r="WAC1006" s="14"/>
      <c r="WAD1006" s="14"/>
      <c r="WAE1006" s="14"/>
      <c r="WAF1006" s="14"/>
      <c r="WAG1006" s="14"/>
      <c r="WAH1006" s="14"/>
      <c r="WAI1006" s="14"/>
      <c r="WAJ1006" s="14"/>
      <c r="WAK1006" s="14"/>
      <c r="WAL1006" s="14"/>
      <c r="WAM1006" s="14"/>
      <c r="WAN1006" s="14"/>
      <c r="WAO1006" s="14"/>
      <c r="WAP1006" s="14"/>
      <c r="WAQ1006" s="14"/>
      <c r="WAR1006" s="14"/>
      <c r="WAS1006" s="14"/>
      <c r="WAT1006" s="14"/>
      <c r="WAU1006" s="14"/>
      <c r="WAV1006" s="14"/>
      <c r="WAW1006" s="14"/>
      <c r="WAX1006" s="14"/>
      <c r="WAY1006" s="14"/>
      <c r="WAZ1006" s="14"/>
      <c r="WBA1006" s="14"/>
      <c r="WBB1006" s="14"/>
      <c r="WBC1006" s="14"/>
      <c r="WBD1006" s="14"/>
      <c r="WBE1006" s="14"/>
      <c r="WBF1006" s="14"/>
      <c r="WBG1006" s="14"/>
      <c r="WBH1006" s="14"/>
      <c r="WBI1006" s="14"/>
      <c r="WBJ1006" s="14"/>
      <c r="WBK1006" s="14"/>
      <c r="WBL1006" s="14"/>
      <c r="WBM1006" s="14"/>
      <c r="WBN1006" s="14"/>
      <c r="WBO1006" s="14"/>
      <c r="WBP1006" s="14"/>
      <c r="WBQ1006" s="14"/>
      <c r="WBR1006" s="14"/>
      <c r="WBS1006" s="14"/>
      <c r="WBT1006" s="14"/>
      <c r="WBU1006" s="14"/>
      <c r="WBV1006" s="14"/>
      <c r="WBW1006" s="14"/>
      <c r="WBX1006" s="14"/>
      <c r="WBY1006" s="14"/>
      <c r="WBZ1006" s="14"/>
      <c r="WCA1006" s="14"/>
      <c r="WCB1006" s="14"/>
      <c r="WCC1006" s="14"/>
      <c r="WCD1006" s="14"/>
      <c r="WCE1006" s="14"/>
      <c r="WCF1006" s="14"/>
      <c r="WCG1006" s="14"/>
      <c r="WCH1006" s="14"/>
      <c r="WCI1006" s="14"/>
      <c r="WCJ1006" s="14"/>
      <c r="WCK1006" s="14"/>
      <c r="WCL1006" s="14"/>
      <c r="WCM1006" s="14"/>
      <c r="WCN1006" s="14"/>
      <c r="WCO1006" s="14"/>
      <c r="WCP1006" s="14"/>
      <c r="WCQ1006" s="14"/>
      <c r="WCR1006" s="14"/>
      <c r="WCS1006" s="14"/>
      <c r="WCT1006" s="14"/>
      <c r="WCU1006" s="14"/>
      <c r="WCV1006" s="14"/>
      <c r="WCW1006" s="14"/>
      <c r="WCX1006" s="14"/>
      <c r="WCY1006" s="14"/>
      <c r="WCZ1006" s="14"/>
      <c r="WDA1006" s="14"/>
      <c r="WDB1006" s="14"/>
      <c r="WDC1006" s="14"/>
      <c r="WDD1006" s="14"/>
      <c r="WDE1006" s="14"/>
      <c r="WDF1006" s="14"/>
      <c r="WDG1006" s="14"/>
      <c r="WDH1006" s="14"/>
      <c r="WDI1006" s="14"/>
      <c r="WDJ1006" s="14"/>
      <c r="WDK1006" s="14"/>
      <c r="WDL1006" s="14"/>
      <c r="WDM1006" s="14"/>
      <c r="WDN1006" s="14"/>
      <c r="WDO1006" s="14"/>
      <c r="WDP1006" s="14"/>
      <c r="WDQ1006" s="14"/>
      <c r="WDR1006" s="14"/>
      <c r="WDS1006" s="14"/>
      <c r="WDT1006" s="14"/>
      <c r="WDU1006" s="14"/>
      <c r="WDV1006" s="14"/>
      <c r="WDW1006" s="14"/>
      <c r="WDX1006" s="14"/>
      <c r="WDY1006" s="14"/>
      <c r="WDZ1006" s="14"/>
      <c r="WEA1006" s="14"/>
      <c r="WEB1006" s="14"/>
      <c r="WEC1006" s="14"/>
      <c r="WED1006" s="14"/>
      <c r="WEE1006" s="14"/>
      <c r="WEF1006" s="14"/>
      <c r="WEG1006" s="14"/>
      <c r="WEH1006" s="14"/>
      <c r="WEI1006" s="14"/>
      <c r="WEJ1006" s="14"/>
      <c r="WEK1006" s="14"/>
      <c r="WEL1006" s="14"/>
      <c r="WEM1006" s="14"/>
      <c r="WEN1006" s="14"/>
      <c r="WEO1006" s="14"/>
      <c r="WEP1006" s="14"/>
      <c r="WEQ1006" s="14"/>
      <c r="WER1006" s="14"/>
      <c r="WES1006" s="14"/>
      <c r="WET1006" s="14"/>
      <c r="WEU1006" s="14"/>
      <c r="WEV1006" s="14"/>
      <c r="WEW1006" s="14"/>
      <c r="WEX1006" s="14"/>
      <c r="WEY1006" s="14"/>
      <c r="WEZ1006" s="14"/>
      <c r="WFA1006" s="14"/>
      <c r="WFB1006" s="14"/>
      <c r="WFC1006" s="14"/>
      <c r="WFD1006" s="14"/>
      <c r="WFE1006" s="14"/>
      <c r="WFF1006" s="14"/>
      <c r="WFG1006" s="14"/>
      <c r="WFH1006" s="14"/>
      <c r="WFI1006" s="14"/>
      <c r="WFJ1006" s="14"/>
      <c r="WFK1006" s="14"/>
      <c r="WFL1006" s="14"/>
      <c r="WFM1006" s="14"/>
      <c r="WFN1006" s="14"/>
      <c r="WFO1006" s="14"/>
      <c r="WFP1006" s="14"/>
      <c r="WFQ1006" s="14"/>
      <c r="WFR1006" s="14"/>
      <c r="WFS1006" s="14"/>
      <c r="WFT1006" s="14"/>
      <c r="WFU1006" s="14"/>
      <c r="WFV1006" s="14"/>
      <c r="WFW1006" s="14"/>
      <c r="WFX1006" s="14"/>
      <c r="WFY1006" s="14"/>
      <c r="WFZ1006" s="14"/>
      <c r="WGA1006" s="14"/>
      <c r="WGB1006" s="14"/>
      <c r="WGC1006" s="14"/>
      <c r="WGD1006" s="14"/>
      <c r="WGE1006" s="14"/>
      <c r="WGF1006" s="14"/>
      <c r="WGG1006" s="14"/>
      <c r="WGH1006" s="14"/>
      <c r="WGI1006" s="14"/>
      <c r="WGJ1006" s="14"/>
      <c r="WGK1006" s="14"/>
      <c r="WGL1006" s="14"/>
      <c r="WGM1006" s="14"/>
      <c r="WGN1006" s="14"/>
      <c r="WGO1006" s="14"/>
      <c r="WGP1006" s="14"/>
      <c r="WGQ1006" s="14"/>
      <c r="WGR1006" s="14"/>
      <c r="WGS1006" s="14"/>
      <c r="WGT1006" s="14"/>
      <c r="WGU1006" s="14"/>
      <c r="WGV1006" s="14"/>
      <c r="WGW1006" s="14"/>
      <c r="WGX1006" s="14"/>
      <c r="WGY1006" s="14"/>
      <c r="WGZ1006" s="14"/>
      <c r="WHA1006" s="14"/>
      <c r="WHB1006" s="14"/>
      <c r="WHC1006" s="14"/>
      <c r="WHD1006" s="14"/>
      <c r="WHE1006" s="14"/>
      <c r="WHF1006" s="14"/>
      <c r="WHG1006" s="14"/>
      <c r="WHH1006" s="14"/>
      <c r="WHI1006" s="14"/>
      <c r="WHJ1006" s="14"/>
      <c r="WHK1006" s="14"/>
      <c r="WHL1006" s="14"/>
      <c r="WHM1006" s="14"/>
      <c r="WHN1006" s="14"/>
      <c r="WHO1006" s="14"/>
      <c r="WHP1006" s="14"/>
      <c r="WHQ1006" s="14"/>
      <c r="WHR1006" s="14"/>
      <c r="WHS1006" s="14"/>
      <c r="WHT1006" s="14"/>
      <c r="WHU1006" s="14"/>
      <c r="WHV1006" s="14"/>
      <c r="WHW1006" s="14"/>
      <c r="WHX1006" s="14"/>
      <c r="WHY1006" s="14"/>
      <c r="WHZ1006" s="14"/>
      <c r="WIA1006" s="14"/>
      <c r="WIB1006" s="14"/>
      <c r="WIC1006" s="14"/>
      <c r="WID1006" s="14"/>
      <c r="WIE1006" s="14"/>
      <c r="WIF1006" s="14"/>
      <c r="WIG1006" s="14"/>
      <c r="WIH1006" s="14"/>
      <c r="WII1006" s="14"/>
      <c r="WIJ1006" s="14"/>
      <c r="WIK1006" s="14"/>
      <c r="WIL1006" s="14"/>
      <c r="WIM1006" s="14"/>
      <c r="WIN1006" s="14"/>
      <c r="WIO1006" s="14"/>
      <c r="WIP1006" s="14"/>
      <c r="WIQ1006" s="14"/>
      <c r="WIR1006" s="14"/>
      <c r="WIS1006" s="14"/>
      <c r="WIT1006" s="14"/>
      <c r="WIU1006" s="14"/>
      <c r="WIV1006" s="14"/>
      <c r="WIW1006" s="14"/>
      <c r="WIX1006" s="14"/>
      <c r="WIY1006" s="14"/>
      <c r="WIZ1006" s="14"/>
      <c r="WJA1006" s="14"/>
      <c r="WJB1006" s="14"/>
      <c r="WJC1006" s="14"/>
      <c r="WJD1006" s="14"/>
      <c r="WJE1006" s="14"/>
      <c r="WJF1006" s="14"/>
      <c r="WJG1006" s="14"/>
      <c r="WJH1006" s="14"/>
      <c r="WJI1006" s="14"/>
      <c r="WJJ1006" s="14"/>
      <c r="WJK1006" s="14"/>
      <c r="WJL1006" s="14"/>
      <c r="WJM1006" s="14"/>
      <c r="WJN1006" s="14"/>
      <c r="WJO1006" s="14"/>
      <c r="WJP1006" s="14"/>
      <c r="WJQ1006" s="14"/>
      <c r="WJR1006" s="14"/>
      <c r="WJS1006" s="14"/>
      <c r="WJT1006" s="14"/>
      <c r="WJU1006" s="14"/>
      <c r="WJV1006" s="14"/>
      <c r="WJW1006" s="14"/>
      <c r="WJX1006" s="14"/>
      <c r="WJY1006" s="14"/>
      <c r="WJZ1006" s="14"/>
      <c r="WKA1006" s="14"/>
      <c r="WKB1006" s="14"/>
      <c r="WKC1006" s="14"/>
      <c r="WKD1006" s="14"/>
      <c r="WKE1006" s="14"/>
      <c r="WKF1006" s="14"/>
      <c r="WKG1006" s="14"/>
      <c r="WKH1006" s="14"/>
      <c r="WKI1006" s="14"/>
      <c r="WKJ1006" s="14"/>
      <c r="WKK1006" s="14"/>
      <c r="WKL1006" s="14"/>
      <c r="WKM1006" s="14"/>
      <c r="WKN1006" s="14"/>
      <c r="WKO1006" s="14"/>
      <c r="WKP1006" s="14"/>
      <c r="WKQ1006" s="14"/>
      <c r="WKR1006" s="14"/>
      <c r="WKS1006" s="14"/>
      <c r="WKT1006" s="14"/>
      <c r="WKU1006" s="14"/>
      <c r="WKV1006" s="14"/>
      <c r="WKW1006" s="14"/>
      <c r="WKX1006" s="14"/>
      <c r="WKY1006" s="14"/>
      <c r="WKZ1006" s="14"/>
      <c r="WLA1006" s="14"/>
      <c r="WLB1006" s="14"/>
      <c r="WLC1006" s="14"/>
      <c r="WLD1006" s="14"/>
      <c r="WLE1006" s="14"/>
      <c r="WLF1006" s="14"/>
      <c r="WLG1006" s="14"/>
      <c r="WLH1006" s="14"/>
      <c r="WLI1006" s="14"/>
      <c r="WLJ1006" s="14"/>
      <c r="WLK1006" s="14"/>
      <c r="WLL1006" s="14"/>
      <c r="WLM1006" s="14"/>
      <c r="WLN1006" s="14"/>
      <c r="WLO1006" s="14"/>
      <c r="WLP1006" s="14"/>
      <c r="WLQ1006" s="14"/>
      <c r="WLR1006" s="14"/>
      <c r="WLS1006" s="14"/>
      <c r="WLT1006" s="14"/>
      <c r="WLU1006" s="14"/>
      <c r="WLV1006" s="14"/>
      <c r="WLW1006" s="14"/>
      <c r="WLX1006" s="14"/>
      <c r="WLY1006" s="14"/>
      <c r="WLZ1006" s="14"/>
      <c r="WMA1006" s="14"/>
      <c r="WMB1006" s="14"/>
      <c r="WMC1006" s="14"/>
      <c r="WMD1006" s="14"/>
      <c r="WME1006" s="14"/>
      <c r="WMF1006" s="14"/>
      <c r="WMG1006" s="14"/>
      <c r="WMH1006" s="14"/>
      <c r="WMI1006" s="14"/>
      <c r="WMJ1006" s="14"/>
      <c r="WMK1006" s="14"/>
      <c r="WML1006" s="14"/>
      <c r="WMM1006" s="14"/>
      <c r="WMN1006" s="14"/>
      <c r="WMO1006" s="14"/>
      <c r="WMP1006" s="14"/>
      <c r="WMQ1006" s="14"/>
      <c r="WMR1006" s="14"/>
      <c r="WMS1006" s="14"/>
      <c r="WMT1006" s="14"/>
      <c r="WMU1006" s="14"/>
      <c r="WMV1006" s="14"/>
      <c r="WMW1006" s="14"/>
      <c r="WMX1006" s="14"/>
      <c r="WMY1006" s="14"/>
      <c r="WMZ1006" s="14"/>
      <c r="WNA1006" s="14"/>
      <c r="WNB1006" s="14"/>
      <c r="WNC1006" s="14"/>
      <c r="WND1006" s="14"/>
      <c r="WNE1006" s="14"/>
      <c r="WNF1006" s="14"/>
      <c r="WNG1006" s="14"/>
      <c r="WNH1006" s="14"/>
      <c r="WNI1006" s="14"/>
      <c r="WNJ1006" s="14"/>
      <c r="WNK1006" s="14"/>
      <c r="WNL1006" s="14"/>
      <c r="WNM1006" s="14"/>
      <c r="WNN1006" s="14"/>
      <c r="WNO1006" s="14"/>
      <c r="WNP1006" s="14"/>
      <c r="WNQ1006" s="14"/>
      <c r="WNR1006" s="14"/>
      <c r="WNS1006" s="14"/>
      <c r="WNT1006" s="14"/>
      <c r="WNU1006" s="14"/>
      <c r="WNV1006" s="14"/>
      <c r="WNW1006" s="14"/>
      <c r="WNX1006" s="14"/>
      <c r="WNY1006" s="14"/>
      <c r="WNZ1006" s="14"/>
      <c r="WOA1006" s="14"/>
      <c r="WOB1006" s="14"/>
      <c r="WOC1006" s="14"/>
      <c r="WOD1006" s="14"/>
      <c r="WOE1006" s="14"/>
      <c r="WOF1006" s="14"/>
      <c r="WOG1006" s="14"/>
      <c r="WOH1006" s="14"/>
      <c r="WOI1006" s="14"/>
      <c r="WOJ1006" s="14"/>
      <c r="WOK1006" s="14"/>
      <c r="WOL1006" s="14"/>
      <c r="WOM1006" s="14"/>
      <c r="WON1006" s="14"/>
      <c r="WOO1006" s="14"/>
      <c r="WOP1006" s="14"/>
      <c r="WOQ1006" s="14"/>
      <c r="WOR1006" s="14"/>
      <c r="WOS1006" s="14"/>
      <c r="WOT1006" s="14"/>
      <c r="WOU1006" s="14"/>
      <c r="WOV1006" s="14"/>
      <c r="WOW1006" s="14"/>
      <c r="WOX1006" s="14"/>
      <c r="WOY1006" s="14"/>
      <c r="WOZ1006" s="14"/>
      <c r="WPA1006" s="14"/>
      <c r="WPB1006" s="14"/>
      <c r="WPC1006" s="14"/>
      <c r="WPD1006" s="14"/>
      <c r="WPE1006" s="14"/>
      <c r="WPF1006" s="14"/>
      <c r="WPG1006" s="14"/>
      <c r="WPH1006" s="14"/>
      <c r="WPI1006" s="14"/>
      <c r="WPJ1006" s="14"/>
      <c r="WPK1006" s="14"/>
      <c r="WPL1006" s="14"/>
      <c r="WPM1006" s="14"/>
      <c r="WPN1006" s="14"/>
      <c r="WPO1006" s="14"/>
      <c r="WPP1006" s="14"/>
      <c r="WPQ1006" s="14"/>
      <c r="WPR1006" s="14"/>
      <c r="WPS1006" s="14"/>
      <c r="WPT1006" s="14"/>
      <c r="WPU1006" s="14"/>
      <c r="WPV1006" s="14"/>
      <c r="WPW1006" s="14"/>
      <c r="WPX1006" s="14"/>
      <c r="WPY1006" s="14"/>
      <c r="WPZ1006" s="14"/>
      <c r="WQA1006" s="14"/>
      <c r="WQB1006" s="14"/>
      <c r="WQC1006" s="14"/>
      <c r="WQD1006" s="14"/>
      <c r="WQE1006" s="14"/>
      <c r="WQF1006" s="14"/>
      <c r="WQG1006" s="14"/>
      <c r="WQH1006" s="14"/>
      <c r="WQI1006" s="14"/>
      <c r="WQJ1006" s="14"/>
      <c r="WQK1006" s="14"/>
      <c r="WQL1006" s="14"/>
      <c r="WQM1006" s="14"/>
      <c r="WQN1006" s="14"/>
      <c r="WQO1006" s="14"/>
      <c r="WQP1006" s="14"/>
      <c r="WQQ1006" s="14"/>
      <c r="WQR1006" s="14"/>
      <c r="WQS1006" s="14"/>
      <c r="WQT1006" s="14"/>
      <c r="WQU1006" s="14"/>
      <c r="WQV1006" s="14"/>
      <c r="WQW1006" s="14"/>
      <c r="WQX1006" s="14"/>
      <c r="WQY1006" s="14"/>
      <c r="WQZ1006" s="14"/>
      <c r="WRA1006" s="14"/>
      <c r="WRB1006" s="14"/>
      <c r="WRC1006" s="14"/>
      <c r="WRD1006" s="14"/>
      <c r="WRE1006" s="14"/>
      <c r="WRF1006" s="14"/>
      <c r="WRG1006" s="14"/>
      <c r="WRH1006" s="14"/>
      <c r="WRI1006" s="14"/>
      <c r="WRJ1006" s="14"/>
      <c r="WRK1006" s="14"/>
      <c r="WRL1006" s="14"/>
      <c r="WRM1006" s="14"/>
      <c r="WRN1006" s="14"/>
      <c r="WRO1006" s="14"/>
      <c r="WRP1006" s="14"/>
      <c r="WRQ1006" s="14"/>
      <c r="WRR1006" s="14"/>
      <c r="WRS1006" s="14"/>
      <c r="WRT1006" s="14"/>
      <c r="WRU1006" s="14"/>
      <c r="WRV1006" s="14"/>
      <c r="WRW1006" s="14"/>
      <c r="WRX1006" s="14"/>
      <c r="WRY1006" s="14"/>
      <c r="WRZ1006" s="14"/>
      <c r="WSA1006" s="14"/>
      <c r="WSB1006" s="14"/>
      <c r="WSC1006" s="14"/>
      <c r="WSD1006" s="14"/>
      <c r="WSE1006" s="14"/>
      <c r="WSF1006" s="14"/>
      <c r="WSG1006" s="14"/>
      <c r="WSH1006" s="14"/>
      <c r="WSI1006" s="14"/>
      <c r="WSJ1006" s="14"/>
      <c r="WSK1006" s="14"/>
      <c r="WSL1006" s="14"/>
      <c r="WSM1006" s="14"/>
      <c r="WSN1006" s="14"/>
      <c r="WSO1006" s="14"/>
      <c r="WSP1006" s="14"/>
      <c r="WSQ1006" s="14"/>
      <c r="WSR1006" s="14"/>
      <c r="WSS1006" s="14"/>
      <c r="WST1006" s="14"/>
      <c r="WSU1006" s="14"/>
      <c r="WSV1006" s="14"/>
      <c r="WSW1006" s="14"/>
      <c r="WSX1006" s="14"/>
      <c r="WSY1006" s="14"/>
      <c r="WSZ1006" s="14"/>
      <c r="WTA1006" s="14"/>
      <c r="WTB1006" s="14"/>
      <c r="WTC1006" s="14"/>
      <c r="WTD1006" s="14"/>
      <c r="WTE1006" s="14"/>
      <c r="WTF1006" s="14"/>
      <c r="WTG1006" s="14"/>
      <c r="WTH1006" s="14"/>
      <c r="WTI1006" s="14"/>
      <c r="WTJ1006" s="14"/>
      <c r="WTK1006" s="14"/>
      <c r="WTL1006" s="14"/>
      <c r="WTM1006" s="14"/>
      <c r="WTN1006" s="14"/>
      <c r="WTO1006" s="14"/>
      <c r="WTP1006" s="14"/>
      <c r="WTQ1006" s="14"/>
      <c r="WTR1006" s="14"/>
      <c r="WTS1006" s="14"/>
      <c r="WTT1006" s="14"/>
      <c r="WTU1006" s="14"/>
      <c r="WTV1006" s="14"/>
      <c r="WTW1006" s="14"/>
      <c r="WTX1006" s="14"/>
      <c r="WTY1006" s="14"/>
      <c r="WTZ1006" s="14"/>
      <c r="WUA1006" s="14"/>
      <c r="WUB1006" s="14"/>
      <c r="WUC1006" s="14"/>
      <c r="WUD1006" s="14"/>
      <c r="WUE1006" s="14"/>
      <c r="WUF1006" s="14"/>
      <c r="WUG1006" s="14"/>
      <c r="WUH1006" s="14"/>
      <c r="WUI1006" s="14"/>
      <c r="WUJ1006" s="14"/>
      <c r="WUK1006" s="14"/>
      <c r="WUL1006" s="14"/>
      <c r="WUM1006" s="14"/>
      <c r="WUN1006" s="14"/>
      <c r="WUO1006" s="14"/>
      <c r="WUP1006" s="14"/>
      <c r="WUQ1006" s="14"/>
      <c r="WUR1006" s="14"/>
      <c r="WUS1006" s="14"/>
      <c r="WUT1006" s="14"/>
      <c r="WUU1006" s="14"/>
      <c r="WUV1006" s="14"/>
      <c r="WUW1006" s="14"/>
      <c r="WUX1006" s="14"/>
      <c r="WUY1006" s="14"/>
      <c r="WUZ1006" s="14"/>
      <c r="WVA1006" s="14"/>
      <c r="WVB1006" s="14"/>
      <c r="WVC1006" s="14"/>
      <c r="WVD1006" s="14"/>
      <c r="WVE1006" s="14"/>
      <c r="WVF1006" s="14"/>
      <c r="WVG1006" s="14"/>
      <c r="WVH1006" s="14"/>
      <c r="WVI1006" s="14"/>
      <c r="WVJ1006" s="14"/>
      <c r="WVK1006" s="14"/>
      <c r="WVL1006" s="14"/>
      <c r="WVM1006" s="14"/>
      <c r="WVN1006" s="14"/>
      <c r="WVO1006" s="14"/>
      <c r="WVP1006" s="14"/>
      <c r="WVQ1006" s="14"/>
      <c r="WVR1006" s="14"/>
      <c r="WVS1006" s="14"/>
      <c r="WVT1006" s="14"/>
      <c r="WVU1006" s="14"/>
      <c r="WVV1006" s="14"/>
      <c r="WVW1006" s="14"/>
      <c r="WVX1006" s="14"/>
      <c r="WVY1006" s="14"/>
      <c r="WVZ1006" s="14"/>
      <c r="WWA1006" s="14"/>
      <c r="WWB1006" s="14"/>
      <c r="WWC1006" s="14"/>
      <c r="WWD1006" s="14"/>
      <c r="WWE1006" s="14"/>
      <c r="WWF1006" s="14"/>
      <c r="WWG1006" s="14"/>
      <c r="WWH1006" s="14"/>
      <c r="WWI1006" s="14"/>
      <c r="WWJ1006" s="14"/>
      <c r="WWK1006" s="14"/>
      <c r="WWL1006" s="14"/>
      <c r="WWM1006" s="14"/>
      <c r="WWN1006" s="14"/>
      <c r="WWO1006" s="14"/>
      <c r="WWP1006" s="14"/>
      <c r="WWQ1006" s="14"/>
      <c r="WWR1006" s="14"/>
      <c r="WWS1006" s="14"/>
      <c r="WWT1006" s="14"/>
      <c r="WWU1006" s="14"/>
      <c r="WWV1006" s="14"/>
      <c r="WWW1006" s="14"/>
      <c r="WWX1006" s="14"/>
      <c r="WWY1006" s="14"/>
      <c r="WWZ1006" s="14"/>
      <c r="WXA1006" s="14"/>
      <c r="WXB1006" s="14"/>
      <c r="WXC1006" s="14"/>
      <c r="WXD1006" s="14"/>
      <c r="WXE1006" s="14"/>
      <c r="WXF1006" s="14"/>
      <c r="WXG1006" s="14"/>
      <c r="WXH1006" s="14"/>
      <c r="WXI1006" s="14"/>
      <c r="WXJ1006" s="14"/>
      <c r="WXK1006" s="14"/>
      <c r="WXL1006" s="14"/>
      <c r="WXM1006" s="14"/>
      <c r="WXN1006" s="14"/>
      <c r="WXO1006" s="14"/>
      <c r="WXP1006" s="14"/>
      <c r="WXQ1006" s="14"/>
      <c r="WXR1006" s="14"/>
      <c r="WXS1006" s="14"/>
      <c r="WXT1006" s="14"/>
      <c r="WXU1006" s="14"/>
      <c r="WXV1006" s="14"/>
      <c r="WXW1006" s="14"/>
      <c r="WXX1006" s="14"/>
      <c r="WXY1006" s="14"/>
      <c r="WXZ1006" s="14"/>
      <c r="WYA1006" s="14"/>
      <c r="WYB1006" s="14"/>
      <c r="WYC1006" s="14"/>
      <c r="WYD1006" s="14"/>
      <c r="WYE1006" s="14"/>
      <c r="WYF1006" s="14"/>
      <c r="WYG1006" s="14"/>
      <c r="WYH1006" s="14"/>
      <c r="WYI1006" s="14"/>
      <c r="WYJ1006" s="14"/>
      <c r="WYK1006" s="14"/>
      <c r="WYL1006" s="14"/>
      <c r="WYM1006" s="14"/>
      <c r="WYN1006" s="14"/>
      <c r="WYO1006" s="14"/>
      <c r="WYP1006" s="14"/>
      <c r="WYQ1006" s="14"/>
      <c r="WYR1006" s="14"/>
      <c r="WYS1006" s="14"/>
      <c r="WYT1006" s="14"/>
      <c r="WYU1006" s="14"/>
      <c r="WYV1006" s="14"/>
      <c r="WYW1006" s="14"/>
      <c r="WYX1006" s="14"/>
      <c r="WYY1006" s="14"/>
      <c r="WYZ1006" s="14"/>
      <c r="WZA1006" s="14"/>
      <c r="WZB1006" s="14"/>
      <c r="WZC1006" s="14"/>
      <c r="WZD1006" s="14"/>
      <c r="WZE1006" s="14"/>
      <c r="WZF1006" s="14"/>
      <c r="WZG1006" s="14"/>
      <c r="WZH1006" s="14"/>
      <c r="WZI1006" s="14"/>
      <c r="WZJ1006" s="14"/>
      <c r="WZK1006" s="14"/>
      <c r="WZL1006" s="14"/>
      <c r="WZM1006" s="14"/>
      <c r="WZN1006" s="14"/>
      <c r="WZO1006" s="14"/>
      <c r="WZP1006" s="14"/>
      <c r="WZQ1006" s="14"/>
      <c r="WZR1006" s="14"/>
      <c r="WZS1006" s="14"/>
      <c r="WZT1006" s="14"/>
      <c r="WZU1006" s="14"/>
      <c r="WZV1006" s="14"/>
      <c r="WZW1006" s="14"/>
      <c r="WZX1006" s="14"/>
      <c r="WZY1006" s="14"/>
      <c r="WZZ1006" s="14"/>
      <c r="XAA1006" s="14"/>
      <c r="XAB1006" s="14"/>
      <c r="XAC1006" s="14"/>
      <c r="XAD1006" s="14"/>
      <c r="XAE1006" s="14"/>
      <c r="XAF1006" s="14"/>
      <c r="XAG1006" s="14"/>
      <c r="XAH1006" s="14"/>
      <c r="XAI1006" s="14"/>
      <c r="XAJ1006" s="14"/>
      <c r="XAK1006" s="14"/>
      <c r="XAL1006" s="14"/>
      <c r="XAM1006" s="14"/>
      <c r="XAN1006" s="14"/>
      <c r="XAO1006" s="14"/>
      <c r="XAP1006" s="14"/>
      <c r="XAQ1006" s="14"/>
      <c r="XAR1006" s="14"/>
      <c r="XAS1006" s="14"/>
      <c r="XAT1006" s="14"/>
      <c r="XAU1006" s="14"/>
      <c r="XAV1006" s="14"/>
      <c r="XAW1006" s="14"/>
      <c r="XAX1006" s="14"/>
      <c r="XAY1006" s="14"/>
      <c r="XAZ1006" s="14"/>
      <c r="XBA1006" s="14"/>
      <c r="XBB1006" s="14"/>
      <c r="XBC1006" s="14"/>
      <c r="XBD1006" s="14"/>
      <c r="XBE1006" s="14"/>
      <c r="XBF1006" s="14"/>
      <c r="XBG1006" s="14"/>
      <c r="XBH1006" s="14"/>
      <c r="XBI1006" s="14"/>
      <c r="XBJ1006" s="14"/>
      <c r="XBK1006" s="14"/>
      <c r="XBL1006" s="14"/>
      <c r="XBM1006" s="14"/>
      <c r="XBN1006" s="14"/>
      <c r="XBO1006" s="14"/>
      <c r="XBP1006" s="14"/>
      <c r="XBQ1006" s="14"/>
      <c r="XBR1006" s="14"/>
      <c r="XBS1006" s="14"/>
      <c r="XBT1006" s="14"/>
      <c r="XBU1006" s="14"/>
      <c r="XBV1006" s="14"/>
      <c r="XBW1006" s="14"/>
      <c r="XBX1006" s="14"/>
      <c r="XBY1006" s="14"/>
      <c r="XBZ1006" s="14"/>
      <c r="XCA1006" s="14"/>
      <c r="XCB1006" s="14"/>
      <c r="XCC1006" s="14"/>
      <c r="XCD1006" s="14"/>
      <c r="XCE1006" s="14"/>
      <c r="XCF1006" s="14"/>
      <c r="XCG1006" s="14"/>
      <c r="XCH1006" s="14"/>
      <c r="XCI1006" s="14"/>
      <c r="XCJ1006" s="14"/>
      <c r="XCK1006" s="14"/>
      <c r="XCL1006" s="14"/>
      <c r="XCM1006" s="14"/>
      <c r="XCN1006" s="14"/>
      <c r="XCO1006" s="14"/>
      <c r="XCP1006" s="14"/>
      <c r="XCQ1006" s="14"/>
      <c r="XCR1006" s="14"/>
      <c r="XCS1006" s="14"/>
      <c r="XCT1006" s="14"/>
      <c r="XCU1006" s="14"/>
      <c r="XCV1006" s="14"/>
      <c r="XCW1006" s="14"/>
      <c r="XCX1006" s="14"/>
      <c r="XCY1006" s="14"/>
      <c r="XCZ1006" s="14"/>
      <c r="XDA1006" s="14"/>
      <c r="XDB1006" s="14"/>
      <c r="XDC1006" s="14"/>
      <c r="XDD1006" s="14"/>
      <c r="XDE1006" s="14"/>
      <c r="XDF1006" s="14"/>
      <c r="XDG1006" s="14"/>
      <c r="XDH1006" s="14"/>
      <c r="XDI1006" s="14"/>
      <c r="XDJ1006" s="14"/>
      <c r="XDK1006" s="14"/>
      <c r="XDL1006" s="14"/>
      <c r="XDM1006" s="14"/>
      <c r="XDN1006" s="14"/>
      <c r="XDO1006" s="14"/>
      <c r="XDP1006" s="14"/>
      <c r="XDQ1006" s="14"/>
      <c r="XDR1006" s="14"/>
      <c r="XDS1006" s="14"/>
      <c r="XDT1006" s="14"/>
      <c r="XDU1006" s="14"/>
      <c r="XDV1006" s="14"/>
      <c r="XDW1006" s="14"/>
      <c r="XDX1006" s="14"/>
      <c r="XDY1006" s="14"/>
      <c r="XDZ1006" s="14"/>
      <c r="XEA1006" s="14"/>
      <c r="XEB1006" s="14"/>
      <c r="XEC1006" s="14"/>
      <c r="XED1006" s="14"/>
      <c r="XEE1006" s="14"/>
      <c r="XEF1006" s="14"/>
      <c r="XEG1006" s="14"/>
      <c r="XEH1006" s="14"/>
      <c r="XEI1006" s="14"/>
      <c r="XEJ1006" s="14"/>
      <c r="XEK1006" s="14"/>
      <c r="XEL1006" s="14"/>
      <c r="XEM1006" s="14"/>
      <c r="XEN1006" s="14"/>
      <c r="XEO1006" s="14"/>
      <c r="XEP1006" s="14"/>
      <c r="XEQ1006" s="14"/>
      <c r="XER1006" s="14"/>
      <c r="XES1006" s="14"/>
      <c r="XET1006" s="14"/>
      <c r="XEU1006" s="14"/>
      <c r="XEV1006" s="14"/>
      <c r="XEW1006" s="14"/>
      <c r="XEX1006" s="14"/>
      <c r="XEY1006" s="14"/>
      <c r="XEZ1006" s="14"/>
      <c r="XFA1006" s="14"/>
    </row>
    <row r="1007" spans="1:16381" ht="22.5" customHeight="1" x14ac:dyDescent="0.25">
      <c r="A1007" s="68" t="str">
        <f t="shared" si="266"/>
        <v>944.</v>
      </c>
      <c r="B1007" s="68">
        <v>1972</v>
      </c>
      <c r="C1007" s="300" t="s">
        <v>3122</v>
      </c>
      <c r="D1007" s="68">
        <v>1979</v>
      </c>
      <c r="E1007" s="68" t="s">
        <v>2932</v>
      </c>
      <c r="F1007" s="68" t="s">
        <v>2933</v>
      </c>
      <c r="G1007" s="68">
        <v>5</v>
      </c>
      <c r="H1007" s="68">
        <v>4</v>
      </c>
      <c r="I1007" s="146">
        <v>3467.3</v>
      </c>
      <c r="J1007" s="146">
        <v>3113.7</v>
      </c>
      <c r="K1007" s="146">
        <v>3113.7</v>
      </c>
      <c r="L1007" s="25">
        <v>233</v>
      </c>
      <c r="M1007" s="144">
        <f>R1007+T1007+V1007+X1007+Z1007+AB1007+AE1007+AF1007</f>
        <v>1482034.9</v>
      </c>
      <c r="N1007" s="144"/>
      <c r="O1007" s="144"/>
      <c r="P1007" s="144"/>
      <c r="Q1007" s="144">
        <f t="shared" si="268"/>
        <v>1482034.9</v>
      </c>
      <c r="R1007" s="144"/>
      <c r="S1007" s="30"/>
      <c r="T1007" s="144"/>
      <c r="U1007" s="322"/>
      <c r="V1007" s="322"/>
      <c r="W1007" s="144"/>
      <c r="X1007" s="144"/>
      <c r="Y1007" s="144">
        <v>1042.95</v>
      </c>
      <c r="Z1007" s="144">
        <v>1482034.9</v>
      </c>
      <c r="AA1007" s="144"/>
      <c r="AB1007" s="144"/>
      <c r="AC1007" s="144"/>
      <c r="AD1007" s="144"/>
      <c r="AE1007" s="144"/>
      <c r="AF1007" s="144"/>
      <c r="AG1007" s="324">
        <v>2025</v>
      </c>
      <c r="AH1007" s="303"/>
      <c r="AI1007" s="304"/>
      <c r="AJ1007" s="304"/>
      <c r="AK1007" s="141">
        <f t="shared" si="257"/>
        <v>944</v>
      </c>
      <c r="AL1007" s="35" t="s">
        <v>153</v>
      </c>
      <c r="AM1007" s="141" t="str">
        <f t="shared" si="258"/>
        <v>944.</v>
      </c>
      <c r="AN1007" s="147"/>
      <c r="AO1007" s="305"/>
      <c r="AP1007" s="16"/>
      <c r="AQ1007" s="306"/>
      <c r="AR1007" s="306"/>
      <c r="AS1007" s="306"/>
      <c r="AT1007" s="306"/>
      <c r="AU1007" s="306"/>
      <c r="AV1007" s="306"/>
      <c r="AW1007" s="306"/>
      <c r="AX1007" s="306"/>
      <c r="AY1007" s="306"/>
      <c r="AZ1007" s="306"/>
      <c r="BA1007" s="306"/>
      <c r="BB1007" s="306"/>
      <c r="BC1007" s="306"/>
      <c r="BD1007" s="306"/>
      <c r="BE1007" s="306"/>
      <c r="BF1007" s="306"/>
      <c r="BG1007" s="306"/>
      <c r="BH1007" s="306"/>
      <c r="BI1007" s="306"/>
      <c r="BJ1007" s="306"/>
      <c r="BK1007" s="306"/>
      <c r="BL1007" s="306"/>
      <c r="BM1007" s="306"/>
      <c r="BN1007" s="306"/>
      <c r="BO1007" s="306"/>
      <c r="BP1007" s="306"/>
      <c r="BQ1007" s="306"/>
      <c r="BR1007" s="306"/>
      <c r="BS1007" s="306"/>
      <c r="BT1007" s="306"/>
      <c r="BU1007" s="306"/>
      <c r="BV1007" s="306"/>
      <c r="BW1007" s="306"/>
      <c r="BX1007" s="306"/>
      <c r="BY1007" s="306"/>
      <c r="BZ1007" s="306"/>
      <c r="CA1007" s="306"/>
      <c r="CB1007" s="306"/>
      <c r="CC1007" s="306"/>
      <c r="CD1007" s="306"/>
      <c r="CE1007" s="306"/>
      <c r="CF1007" s="306"/>
      <c r="CG1007" s="306"/>
      <c r="CH1007" s="306"/>
      <c r="CI1007" s="306"/>
      <c r="CJ1007" s="306"/>
      <c r="CK1007" s="306"/>
      <c r="CL1007" s="306"/>
      <c r="CM1007" s="306"/>
      <c r="CN1007" s="306"/>
      <c r="CO1007" s="306"/>
      <c r="CP1007" s="306"/>
      <c r="CQ1007" s="306"/>
      <c r="CR1007" s="306"/>
      <c r="CS1007" s="306"/>
      <c r="CT1007" s="306"/>
      <c r="CU1007" s="306"/>
      <c r="CV1007" s="306"/>
      <c r="CW1007" s="306"/>
      <c r="CX1007" s="306"/>
      <c r="CY1007" s="306"/>
      <c r="CZ1007" s="306"/>
      <c r="DA1007" s="306"/>
      <c r="DB1007" s="306"/>
      <c r="DC1007" s="306"/>
      <c r="DD1007" s="306"/>
      <c r="DE1007" s="306"/>
      <c r="DF1007" s="306"/>
      <c r="DG1007" s="306"/>
      <c r="DH1007" s="306"/>
      <c r="DI1007" s="306"/>
      <c r="DJ1007" s="306"/>
      <c r="DK1007" s="306"/>
      <c r="DL1007" s="306"/>
      <c r="DM1007" s="306"/>
      <c r="DN1007" s="306"/>
      <c r="DO1007" s="306"/>
      <c r="DP1007" s="306"/>
      <c r="DQ1007" s="306"/>
      <c r="DR1007" s="306"/>
      <c r="DS1007" s="306"/>
      <c r="DT1007" s="306"/>
      <c r="DU1007" s="306"/>
      <c r="DV1007" s="306"/>
      <c r="DW1007" s="306"/>
      <c r="DX1007" s="306"/>
      <c r="DY1007" s="306"/>
      <c r="DZ1007" s="306"/>
      <c r="EA1007" s="306"/>
      <c r="EB1007" s="306"/>
      <c r="EC1007" s="306"/>
      <c r="ED1007" s="306"/>
      <c r="EE1007" s="306"/>
      <c r="EF1007" s="306"/>
      <c r="EG1007" s="306"/>
      <c r="EH1007" s="306"/>
      <c r="EI1007" s="306"/>
      <c r="EJ1007" s="306"/>
      <c r="EK1007" s="306"/>
      <c r="EL1007" s="306"/>
      <c r="EM1007" s="306"/>
      <c r="EN1007" s="306"/>
      <c r="EO1007" s="306"/>
      <c r="EP1007" s="306"/>
      <c r="EQ1007" s="306"/>
      <c r="ER1007" s="306"/>
      <c r="ES1007" s="306"/>
      <c r="ET1007" s="306"/>
      <c r="EU1007" s="306"/>
      <c r="EV1007" s="306"/>
      <c r="EW1007" s="306"/>
      <c r="EX1007" s="306"/>
      <c r="EY1007" s="306"/>
      <c r="EZ1007" s="306"/>
      <c r="FA1007" s="306"/>
      <c r="FB1007" s="306"/>
      <c r="FC1007" s="306"/>
      <c r="FD1007" s="306"/>
      <c r="FE1007" s="306"/>
      <c r="FF1007" s="306"/>
      <c r="FG1007" s="306"/>
      <c r="FH1007" s="306"/>
      <c r="FI1007" s="306"/>
      <c r="FJ1007" s="306"/>
      <c r="FK1007" s="306"/>
      <c r="FL1007" s="306"/>
      <c r="FM1007" s="306"/>
      <c r="FN1007" s="306"/>
      <c r="FO1007" s="306"/>
      <c r="FP1007" s="306"/>
      <c r="FQ1007" s="306"/>
      <c r="FR1007" s="306"/>
      <c r="FS1007" s="306"/>
      <c r="FT1007" s="306"/>
      <c r="FU1007" s="306"/>
      <c r="FV1007" s="306"/>
      <c r="FW1007" s="306"/>
      <c r="FX1007" s="306"/>
      <c r="FY1007" s="306"/>
      <c r="FZ1007" s="306"/>
      <c r="GA1007" s="306"/>
      <c r="GB1007" s="306"/>
      <c r="GC1007" s="306"/>
      <c r="GD1007" s="306"/>
      <c r="GE1007" s="306"/>
      <c r="GF1007" s="306"/>
      <c r="GG1007" s="306"/>
      <c r="GH1007" s="306"/>
      <c r="GI1007" s="306"/>
      <c r="GJ1007" s="306"/>
      <c r="GK1007" s="306"/>
      <c r="GL1007" s="306"/>
      <c r="GM1007" s="306"/>
      <c r="GN1007" s="306"/>
      <c r="GO1007" s="306"/>
      <c r="GP1007" s="306"/>
      <c r="GQ1007" s="306"/>
      <c r="GR1007" s="306"/>
      <c r="GS1007" s="306"/>
      <c r="GT1007" s="306"/>
      <c r="GU1007" s="306"/>
      <c r="GV1007" s="306"/>
      <c r="GW1007" s="306"/>
      <c r="GX1007" s="306"/>
      <c r="GY1007" s="306"/>
      <c r="GZ1007" s="306"/>
      <c r="HA1007" s="306"/>
      <c r="HB1007" s="306"/>
      <c r="HC1007" s="306"/>
      <c r="HD1007" s="306"/>
      <c r="HE1007" s="306"/>
      <c r="HF1007" s="306"/>
      <c r="HG1007" s="306"/>
      <c r="HH1007" s="306"/>
      <c r="HI1007" s="306"/>
      <c r="HJ1007" s="306"/>
      <c r="HK1007" s="306"/>
      <c r="HL1007" s="306"/>
      <c r="HM1007" s="306"/>
      <c r="HN1007" s="306"/>
      <c r="HO1007" s="306"/>
      <c r="HP1007" s="306"/>
      <c r="HQ1007" s="306"/>
      <c r="HR1007" s="306"/>
      <c r="HS1007" s="306"/>
      <c r="HT1007" s="306"/>
      <c r="HU1007" s="306"/>
      <c r="HV1007" s="306"/>
      <c r="HW1007" s="306"/>
      <c r="HX1007" s="306"/>
      <c r="HY1007" s="306"/>
      <c r="HZ1007" s="306"/>
      <c r="IA1007" s="306"/>
      <c r="IB1007" s="306"/>
      <c r="IC1007" s="306"/>
      <c r="ID1007" s="306"/>
      <c r="IE1007" s="306"/>
      <c r="IF1007" s="306"/>
      <c r="IG1007" s="306"/>
      <c r="IH1007" s="306"/>
      <c r="II1007" s="306"/>
      <c r="IJ1007" s="306"/>
      <c r="IK1007" s="306"/>
      <c r="IL1007" s="306"/>
      <c r="IM1007" s="306"/>
      <c r="IN1007" s="306"/>
      <c r="IO1007" s="306"/>
      <c r="IP1007" s="306"/>
      <c r="IQ1007" s="306"/>
      <c r="IR1007" s="306"/>
      <c r="IS1007" s="306"/>
      <c r="IT1007" s="306"/>
      <c r="IU1007" s="306"/>
      <c r="IV1007" s="306"/>
      <c r="IW1007" s="306"/>
      <c r="IX1007" s="306"/>
      <c r="IY1007" s="306"/>
      <c r="IZ1007" s="306"/>
      <c r="JA1007" s="306"/>
      <c r="JB1007" s="306"/>
      <c r="JC1007" s="306"/>
      <c r="JD1007" s="306"/>
      <c r="JE1007" s="306"/>
      <c r="JF1007" s="306"/>
      <c r="JG1007" s="306"/>
      <c r="JH1007" s="306"/>
      <c r="JI1007" s="306"/>
      <c r="JJ1007" s="306"/>
      <c r="JK1007" s="306"/>
      <c r="JL1007" s="306"/>
      <c r="JM1007" s="306"/>
      <c r="JN1007" s="306"/>
      <c r="JO1007" s="306"/>
      <c r="JP1007" s="306"/>
      <c r="JQ1007" s="306"/>
      <c r="JR1007" s="306"/>
      <c r="JS1007" s="306"/>
      <c r="JT1007" s="306"/>
      <c r="JU1007" s="306"/>
      <c r="JV1007" s="306"/>
      <c r="JW1007" s="306"/>
      <c r="JX1007" s="306"/>
      <c r="JY1007" s="306"/>
      <c r="JZ1007" s="306"/>
      <c r="KA1007" s="306"/>
      <c r="KB1007" s="306"/>
      <c r="KC1007" s="306"/>
      <c r="KD1007" s="306"/>
      <c r="KE1007" s="306"/>
      <c r="KF1007" s="306"/>
      <c r="KG1007" s="306"/>
      <c r="KH1007" s="306"/>
      <c r="KI1007" s="306"/>
      <c r="KJ1007" s="306"/>
      <c r="KK1007" s="306"/>
      <c r="KL1007" s="306"/>
      <c r="KM1007" s="306"/>
      <c r="KN1007" s="306"/>
      <c r="KO1007" s="306"/>
      <c r="KP1007" s="306"/>
      <c r="KQ1007" s="306"/>
      <c r="KR1007" s="306"/>
      <c r="KS1007" s="306"/>
      <c r="KT1007" s="306"/>
      <c r="KU1007" s="306"/>
      <c r="KV1007" s="306"/>
      <c r="KW1007" s="306"/>
      <c r="KX1007" s="306"/>
      <c r="KY1007" s="306"/>
      <c r="KZ1007" s="306"/>
      <c r="LA1007" s="306"/>
      <c r="LB1007" s="306"/>
      <c r="LC1007" s="306"/>
      <c r="LD1007" s="306"/>
      <c r="LE1007" s="306"/>
      <c r="LF1007" s="306"/>
      <c r="LG1007" s="306"/>
      <c r="LH1007" s="306"/>
      <c r="LI1007" s="306"/>
      <c r="LJ1007" s="306"/>
      <c r="LK1007" s="306"/>
      <c r="LL1007" s="306"/>
      <c r="LM1007" s="306"/>
      <c r="LN1007" s="306"/>
      <c r="LO1007" s="306"/>
      <c r="LP1007" s="306"/>
      <c r="LQ1007" s="306"/>
      <c r="LR1007" s="306"/>
      <c r="LS1007" s="306"/>
      <c r="LT1007" s="306"/>
      <c r="LU1007" s="306"/>
      <c r="LV1007" s="306"/>
      <c r="LW1007" s="306"/>
      <c r="LX1007" s="306"/>
      <c r="LY1007" s="306"/>
      <c r="LZ1007" s="306"/>
      <c r="MA1007" s="306"/>
      <c r="MB1007" s="306"/>
      <c r="MC1007" s="306"/>
      <c r="MD1007" s="306"/>
      <c r="ME1007" s="306"/>
      <c r="MF1007" s="306"/>
      <c r="MG1007" s="306"/>
      <c r="MH1007" s="306"/>
      <c r="MI1007" s="306"/>
      <c r="MJ1007" s="306"/>
      <c r="MK1007" s="306"/>
      <c r="ML1007" s="306"/>
      <c r="MM1007" s="306"/>
      <c r="MN1007" s="306"/>
      <c r="MO1007" s="306"/>
      <c r="MP1007" s="306"/>
      <c r="MQ1007" s="306"/>
      <c r="MR1007" s="306"/>
      <c r="MS1007" s="306"/>
      <c r="MT1007" s="306"/>
      <c r="MU1007" s="306"/>
      <c r="MV1007" s="306"/>
      <c r="MW1007" s="306"/>
      <c r="MX1007" s="306"/>
      <c r="MY1007" s="306"/>
      <c r="MZ1007" s="306"/>
      <c r="NA1007" s="306"/>
      <c r="NB1007" s="306"/>
      <c r="NC1007" s="306"/>
      <c r="ND1007" s="306"/>
      <c r="NE1007" s="306"/>
      <c r="NF1007" s="306"/>
      <c r="NG1007" s="306"/>
      <c r="NH1007" s="306"/>
      <c r="NI1007" s="306"/>
      <c r="NJ1007" s="306"/>
      <c r="NK1007" s="306"/>
      <c r="NL1007" s="306"/>
      <c r="NM1007" s="306"/>
      <c r="NN1007" s="306"/>
      <c r="NO1007" s="306"/>
      <c r="NP1007" s="306"/>
      <c r="NQ1007" s="306"/>
      <c r="NR1007" s="306"/>
      <c r="NS1007" s="306"/>
      <c r="NT1007" s="306"/>
      <c r="NU1007" s="306"/>
      <c r="NV1007" s="306"/>
      <c r="NW1007" s="306"/>
      <c r="NX1007" s="306"/>
      <c r="NY1007" s="306"/>
      <c r="NZ1007" s="306"/>
      <c r="OA1007" s="306"/>
      <c r="OB1007" s="306"/>
      <c r="OC1007" s="306"/>
      <c r="OD1007" s="306"/>
      <c r="OE1007" s="306"/>
      <c r="OF1007" s="306"/>
      <c r="OG1007" s="306"/>
      <c r="OH1007" s="306"/>
      <c r="OI1007" s="306"/>
      <c r="OJ1007" s="306"/>
      <c r="OK1007" s="306"/>
      <c r="OL1007" s="306"/>
      <c r="OM1007" s="306"/>
      <c r="ON1007" s="306"/>
      <c r="OO1007" s="306"/>
      <c r="OP1007" s="306"/>
      <c r="OQ1007" s="306"/>
      <c r="OR1007" s="306"/>
      <c r="OS1007" s="306"/>
      <c r="OT1007" s="306"/>
      <c r="OU1007" s="306"/>
      <c r="OV1007" s="306"/>
      <c r="OW1007" s="306"/>
      <c r="OX1007" s="306"/>
      <c r="OY1007" s="306"/>
      <c r="OZ1007" s="306"/>
      <c r="PA1007" s="306"/>
      <c r="PB1007" s="306"/>
      <c r="PC1007" s="306"/>
      <c r="PD1007" s="306"/>
      <c r="PE1007" s="306"/>
      <c r="PF1007" s="306"/>
      <c r="PG1007" s="306"/>
      <c r="PH1007" s="306"/>
      <c r="PI1007" s="306"/>
      <c r="PJ1007" s="306"/>
      <c r="PK1007" s="306"/>
      <c r="PL1007" s="306"/>
      <c r="PM1007" s="306"/>
      <c r="PN1007" s="306"/>
      <c r="PO1007" s="306"/>
      <c r="PP1007" s="306"/>
      <c r="PQ1007" s="306"/>
      <c r="PR1007" s="306"/>
      <c r="PS1007" s="306"/>
      <c r="PT1007" s="306"/>
      <c r="PU1007" s="306"/>
      <c r="PV1007" s="306"/>
      <c r="PW1007" s="306"/>
      <c r="PX1007" s="306"/>
      <c r="PY1007" s="306"/>
      <c r="PZ1007" s="306"/>
      <c r="QA1007" s="306"/>
      <c r="QB1007" s="306"/>
      <c r="QC1007" s="306"/>
      <c r="QD1007" s="306"/>
      <c r="QE1007" s="306"/>
      <c r="QF1007" s="306"/>
      <c r="QG1007" s="306"/>
      <c r="QH1007" s="306"/>
      <c r="QI1007" s="306"/>
      <c r="QJ1007" s="306"/>
      <c r="QK1007" s="306"/>
      <c r="QL1007" s="306"/>
      <c r="QM1007" s="306"/>
      <c r="QN1007" s="306"/>
      <c r="QO1007" s="306"/>
      <c r="QP1007" s="306"/>
      <c r="QQ1007" s="306"/>
      <c r="QR1007" s="306"/>
      <c r="QS1007" s="306"/>
      <c r="QT1007" s="306"/>
      <c r="QU1007" s="306"/>
      <c r="QV1007" s="306"/>
      <c r="QW1007" s="306"/>
      <c r="QX1007" s="306"/>
      <c r="QY1007" s="306"/>
      <c r="QZ1007" s="306"/>
      <c r="RA1007" s="306"/>
      <c r="RB1007" s="306"/>
      <c r="RC1007" s="306"/>
      <c r="RD1007" s="306"/>
      <c r="RE1007" s="306"/>
      <c r="RF1007" s="306"/>
      <c r="RG1007" s="306"/>
      <c r="RH1007" s="306"/>
      <c r="RI1007" s="306"/>
      <c r="RJ1007" s="306"/>
      <c r="RK1007" s="306"/>
      <c r="RL1007" s="306"/>
      <c r="RM1007" s="306"/>
      <c r="RN1007" s="306"/>
      <c r="RO1007" s="306"/>
      <c r="RP1007" s="306"/>
      <c r="RQ1007" s="306"/>
      <c r="RR1007" s="306"/>
      <c r="RS1007" s="306"/>
      <c r="RT1007" s="306"/>
      <c r="RU1007" s="306"/>
      <c r="RV1007" s="306"/>
      <c r="RW1007" s="306"/>
      <c r="RX1007" s="306"/>
      <c r="RY1007" s="306"/>
      <c r="RZ1007" s="306"/>
      <c r="SA1007" s="306"/>
      <c r="SB1007" s="306"/>
      <c r="SC1007" s="306"/>
      <c r="SD1007" s="306"/>
      <c r="SE1007" s="306"/>
      <c r="SF1007" s="306"/>
      <c r="SG1007" s="306"/>
      <c r="SH1007" s="306"/>
      <c r="SI1007" s="306"/>
      <c r="SJ1007" s="306"/>
      <c r="SK1007" s="306"/>
      <c r="SL1007" s="306"/>
      <c r="SM1007" s="306"/>
      <c r="SN1007" s="306"/>
      <c r="SO1007" s="306"/>
      <c r="SP1007" s="306"/>
      <c r="SQ1007" s="306"/>
      <c r="SR1007" s="306"/>
      <c r="SS1007" s="306"/>
      <c r="ST1007" s="306"/>
      <c r="SU1007" s="306"/>
      <c r="SV1007" s="306"/>
      <c r="SW1007" s="306"/>
      <c r="SX1007" s="306"/>
      <c r="SY1007" s="306"/>
      <c r="SZ1007" s="306"/>
      <c r="TA1007" s="306"/>
      <c r="TB1007" s="306"/>
      <c r="TC1007" s="306"/>
      <c r="TD1007" s="306"/>
      <c r="TE1007" s="306"/>
      <c r="TF1007" s="306"/>
      <c r="TG1007" s="306"/>
      <c r="TH1007" s="306"/>
      <c r="TI1007" s="306"/>
      <c r="TJ1007" s="306"/>
      <c r="TK1007" s="306"/>
      <c r="TL1007" s="306"/>
      <c r="TM1007" s="306"/>
      <c r="TN1007" s="306"/>
      <c r="TO1007" s="306"/>
      <c r="TP1007" s="306"/>
      <c r="TQ1007" s="306"/>
      <c r="TR1007" s="306"/>
      <c r="TS1007" s="306"/>
      <c r="TT1007" s="306"/>
      <c r="TU1007" s="306"/>
      <c r="TV1007" s="306"/>
      <c r="TW1007" s="306"/>
      <c r="TX1007" s="306"/>
      <c r="TY1007" s="306"/>
      <c r="TZ1007" s="306"/>
      <c r="UA1007" s="306"/>
      <c r="UB1007" s="306"/>
      <c r="UC1007" s="306"/>
      <c r="UD1007" s="306"/>
      <c r="UE1007" s="306"/>
      <c r="UF1007" s="306"/>
      <c r="UG1007" s="306"/>
      <c r="UH1007" s="306"/>
      <c r="UI1007" s="306"/>
      <c r="UJ1007" s="306"/>
      <c r="UK1007" s="306"/>
      <c r="UL1007" s="306"/>
      <c r="UM1007" s="306"/>
      <c r="UN1007" s="306"/>
      <c r="UO1007" s="306"/>
      <c r="UP1007" s="306"/>
      <c r="UQ1007" s="306"/>
      <c r="UR1007" s="306"/>
      <c r="US1007" s="306"/>
      <c r="UT1007" s="306"/>
      <c r="UU1007" s="306"/>
      <c r="UV1007" s="306"/>
      <c r="UW1007" s="306"/>
      <c r="UX1007" s="306"/>
      <c r="UY1007" s="306"/>
      <c r="UZ1007" s="306"/>
      <c r="VA1007" s="306"/>
      <c r="VB1007" s="306"/>
      <c r="VC1007" s="306"/>
      <c r="VD1007" s="306"/>
      <c r="VE1007" s="306"/>
      <c r="VF1007" s="306"/>
      <c r="VG1007" s="306"/>
      <c r="VH1007" s="306"/>
      <c r="VI1007" s="306"/>
      <c r="VJ1007" s="306"/>
      <c r="VK1007" s="306"/>
      <c r="VL1007" s="306"/>
      <c r="VM1007" s="306"/>
      <c r="VN1007" s="306"/>
      <c r="VO1007" s="306"/>
      <c r="VP1007" s="306"/>
      <c r="VQ1007" s="306"/>
      <c r="VR1007" s="306"/>
      <c r="VS1007" s="306"/>
      <c r="VT1007" s="306"/>
      <c r="VU1007" s="306"/>
      <c r="VV1007" s="306"/>
      <c r="VW1007" s="306"/>
      <c r="VX1007" s="306"/>
      <c r="VY1007" s="306"/>
      <c r="VZ1007" s="306"/>
      <c r="WA1007" s="306"/>
      <c r="WB1007" s="306"/>
      <c r="WC1007" s="306"/>
      <c r="WD1007" s="306"/>
      <c r="WE1007" s="306"/>
      <c r="WF1007" s="306"/>
      <c r="WG1007" s="306"/>
      <c r="WH1007" s="306"/>
      <c r="WI1007" s="306"/>
      <c r="WJ1007" s="306"/>
      <c r="WK1007" s="306"/>
      <c r="WL1007" s="306"/>
      <c r="WM1007" s="306"/>
      <c r="WN1007" s="306"/>
      <c r="WO1007" s="306"/>
      <c r="WP1007" s="306"/>
      <c r="WQ1007" s="306"/>
      <c r="WR1007" s="306"/>
      <c r="WS1007" s="306"/>
      <c r="WT1007" s="306"/>
      <c r="WU1007" s="306"/>
      <c r="WV1007" s="306"/>
      <c r="WW1007" s="306"/>
      <c r="WX1007" s="306"/>
      <c r="WY1007" s="306"/>
      <c r="WZ1007" s="306"/>
      <c r="XA1007" s="306"/>
      <c r="XB1007" s="306"/>
      <c r="XC1007" s="306"/>
      <c r="XD1007" s="306"/>
      <c r="XE1007" s="306"/>
      <c r="XF1007" s="306"/>
      <c r="XG1007" s="306"/>
      <c r="XH1007" s="306"/>
      <c r="XI1007" s="306"/>
      <c r="XJ1007" s="306"/>
      <c r="XK1007" s="306"/>
      <c r="XL1007" s="306"/>
      <c r="XM1007" s="306"/>
      <c r="XN1007" s="306"/>
      <c r="XO1007" s="306"/>
      <c r="XP1007" s="306"/>
      <c r="XQ1007" s="306"/>
      <c r="XR1007" s="306"/>
      <c r="XS1007" s="306"/>
      <c r="XT1007" s="306"/>
      <c r="XU1007" s="306"/>
      <c r="XV1007" s="306"/>
      <c r="XW1007" s="306"/>
      <c r="XX1007" s="306"/>
      <c r="XY1007" s="306"/>
      <c r="XZ1007" s="306"/>
      <c r="YA1007" s="306"/>
      <c r="YB1007" s="306"/>
      <c r="YC1007" s="306"/>
      <c r="YD1007" s="306"/>
      <c r="YE1007" s="306"/>
      <c r="YF1007" s="306"/>
      <c r="YG1007" s="306"/>
      <c r="YH1007" s="306"/>
      <c r="YI1007" s="306"/>
      <c r="YJ1007" s="306"/>
      <c r="YK1007" s="306"/>
      <c r="YL1007" s="306"/>
      <c r="YM1007" s="306"/>
      <c r="YN1007" s="306"/>
      <c r="YO1007" s="306"/>
      <c r="YP1007" s="306"/>
      <c r="YQ1007" s="306"/>
      <c r="YR1007" s="306"/>
      <c r="YS1007" s="306"/>
      <c r="YT1007" s="306"/>
      <c r="YU1007" s="306"/>
      <c r="YV1007" s="306"/>
      <c r="YW1007" s="306"/>
      <c r="YX1007" s="306"/>
      <c r="YY1007" s="306"/>
      <c r="YZ1007" s="306"/>
      <c r="ZA1007" s="306"/>
      <c r="ZB1007" s="306"/>
      <c r="ZC1007" s="306"/>
      <c r="ZD1007" s="306"/>
      <c r="ZE1007" s="306"/>
      <c r="ZF1007" s="306"/>
      <c r="ZG1007" s="306"/>
      <c r="ZH1007" s="306"/>
      <c r="ZI1007" s="306"/>
      <c r="ZJ1007" s="306"/>
      <c r="ZK1007" s="306"/>
      <c r="ZL1007" s="306"/>
      <c r="ZM1007" s="306"/>
      <c r="ZN1007" s="306"/>
      <c r="ZO1007" s="306"/>
      <c r="ZP1007" s="306"/>
      <c r="ZQ1007" s="306"/>
      <c r="ZR1007" s="306"/>
      <c r="ZS1007" s="306"/>
      <c r="ZT1007" s="306"/>
      <c r="ZU1007" s="306"/>
      <c r="ZV1007" s="306"/>
      <c r="ZW1007" s="306"/>
      <c r="ZX1007" s="306"/>
      <c r="ZY1007" s="306"/>
      <c r="ZZ1007" s="306"/>
      <c r="AAA1007" s="306"/>
      <c r="AAB1007" s="306"/>
      <c r="AAC1007" s="306"/>
      <c r="AAD1007" s="306"/>
      <c r="AAE1007" s="306"/>
      <c r="AAF1007" s="306"/>
      <c r="AAG1007" s="306"/>
      <c r="AAH1007" s="306"/>
      <c r="AAI1007" s="306"/>
      <c r="AAJ1007" s="306"/>
      <c r="AAK1007" s="306"/>
      <c r="AAL1007" s="306"/>
      <c r="AAM1007" s="306"/>
      <c r="AAN1007" s="306"/>
      <c r="AAO1007" s="306"/>
      <c r="AAP1007" s="306"/>
      <c r="AAQ1007" s="306"/>
      <c r="AAR1007" s="306"/>
      <c r="AAS1007" s="306"/>
      <c r="AAT1007" s="306"/>
      <c r="AAU1007" s="306"/>
      <c r="AAV1007" s="306"/>
      <c r="AAW1007" s="306"/>
      <c r="AAX1007" s="306"/>
      <c r="AAY1007" s="306"/>
      <c r="AAZ1007" s="306"/>
      <c r="ABA1007" s="306"/>
      <c r="ABB1007" s="306"/>
      <c r="ABC1007" s="306"/>
      <c r="ABD1007" s="306"/>
      <c r="ABE1007" s="306"/>
      <c r="ABF1007" s="306"/>
      <c r="ABG1007" s="306"/>
      <c r="ABH1007" s="306"/>
      <c r="ABI1007" s="306"/>
      <c r="ABJ1007" s="306"/>
      <c r="ABK1007" s="306"/>
      <c r="ABL1007" s="306"/>
      <c r="ABM1007" s="306"/>
      <c r="ABN1007" s="306"/>
      <c r="ABO1007" s="306"/>
      <c r="ABP1007" s="306"/>
      <c r="ABQ1007" s="306"/>
      <c r="ABR1007" s="306"/>
      <c r="ABS1007" s="306"/>
      <c r="ABT1007" s="306"/>
      <c r="ABU1007" s="306"/>
      <c r="ABV1007" s="306"/>
      <c r="ABW1007" s="306"/>
      <c r="ABX1007" s="306"/>
      <c r="ABY1007" s="306"/>
      <c r="ABZ1007" s="306"/>
      <c r="ACA1007" s="306"/>
      <c r="ACB1007" s="306"/>
      <c r="ACC1007" s="306"/>
      <c r="ACD1007" s="306"/>
      <c r="ACE1007" s="306"/>
      <c r="ACF1007" s="306"/>
      <c r="ACG1007" s="306"/>
      <c r="ACH1007" s="306"/>
      <c r="ACI1007" s="306"/>
      <c r="ACJ1007" s="306"/>
      <c r="ACK1007" s="306"/>
      <c r="ACL1007" s="306"/>
      <c r="ACM1007" s="306"/>
      <c r="ACN1007" s="306"/>
      <c r="ACO1007" s="306"/>
      <c r="ACP1007" s="306"/>
      <c r="ACQ1007" s="306"/>
      <c r="ACR1007" s="306"/>
      <c r="ACS1007" s="306"/>
      <c r="ACT1007" s="306"/>
      <c r="ACU1007" s="306"/>
      <c r="ACV1007" s="306"/>
      <c r="ACW1007" s="306"/>
      <c r="ACX1007" s="306"/>
      <c r="ACY1007" s="306"/>
      <c r="ACZ1007" s="306"/>
      <c r="ADA1007" s="306"/>
      <c r="ADB1007" s="306"/>
      <c r="ADC1007" s="306"/>
      <c r="ADD1007" s="306"/>
      <c r="ADE1007" s="306"/>
      <c r="ADF1007" s="306"/>
      <c r="ADG1007" s="306"/>
      <c r="ADH1007" s="306"/>
      <c r="ADI1007" s="306"/>
      <c r="ADJ1007" s="306"/>
      <c r="ADK1007" s="306"/>
      <c r="ADL1007" s="306"/>
      <c r="ADM1007" s="306"/>
      <c r="ADN1007" s="306"/>
      <c r="ADO1007" s="306"/>
      <c r="ADP1007" s="306"/>
      <c r="ADQ1007" s="306"/>
      <c r="ADR1007" s="306"/>
      <c r="ADS1007" s="306"/>
      <c r="ADT1007" s="306"/>
      <c r="ADU1007" s="306"/>
      <c r="ADV1007" s="306"/>
      <c r="ADW1007" s="306"/>
      <c r="ADX1007" s="306"/>
      <c r="ADY1007" s="306"/>
      <c r="ADZ1007" s="306"/>
      <c r="AEA1007" s="306"/>
      <c r="AEB1007" s="306"/>
      <c r="AEC1007" s="306"/>
      <c r="AED1007" s="306"/>
      <c r="AEE1007" s="306"/>
      <c r="AEF1007" s="306"/>
      <c r="AEG1007" s="306"/>
      <c r="AEH1007" s="306"/>
      <c r="AEI1007" s="306"/>
      <c r="AEJ1007" s="306"/>
      <c r="AEK1007" s="306"/>
      <c r="AEL1007" s="306"/>
      <c r="AEM1007" s="306"/>
      <c r="AEN1007" s="306"/>
      <c r="AEO1007" s="306"/>
      <c r="AEP1007" s="306"/>
      <c r="AEQ1007" s="306"/>
      <c r="AER1007" s="306"/>
      <c r="AES1007" s="306"/>
      <c r="AET1007" s="306"/>
      <c r="AEU1007" s="306"/>
      <c r="AEV1007" s="306"/>
      <c r="AEW1007" s="306"/>
      <c r="AEX1007" s="306"/>
      <c r="AEY1007" s="306"/>
      <c r="AEZ1007" s="306"/>
      <c r="AFA1007" s="306"/>
      <c r="AFB1007" s="306"/>
      <c r="AFC1007" s="306"/>
      <c r="AFD1007" s="306"/>
      <c r="AFE1007" s="306"/>
      <c r="AFF1007" s="306"/>
      <c r="AFG1007" s="306"/>
      <c r="AFH1007" s="306"/>
      <c r="AFI1007" s="306"/>
      <c r="AFJ1007" s="306"/>
      <c r="AFK1007" s="306"/>
      <c r="AFL1007" s="306"/>
      <c r="AFM1007" s="306"/>
      <c r="AFN1007" s="306"/>
      <c r="AFO1007" s="306"/>
      <c r="AFP1007" s="306"/>
      <c r="AFQ1007" s="306"/>
      <c r="AFR1007" s="306"/>
      <c r="AFS1007" s="306"/>
      <c r="AFT1007" s="306"/>
      <c r="AFU1007" s="306"/>
      <c r="AFV1007" s="306"/>
      <c r="AFW1007" s="306"/>
      <c r="AFX1007" s="306"/>
      <c r="AFY1007" s="306"/>
      <c r="AFZ1007" s="306"/>
      <c r="AGA1007" s="306"/>
      <c r="AGB1007" s="306"/>
      <c r="AGC1007" s="306"/>
      <c r="AGD1007" s="306"/>
      <c r="AGE1007" s="306"/>
      <c r="AGF1007" s="306"/>
      <c r="AGG1007" s="306"/>
      <c r="AGH1007" s="306"/>
      <c r="AGI1007" s="306"/>
      <c r="AGJ1007" s="306"/>
      <c r="AGK1007" s="306"/>
      <c r="AGL1007" s="306"/>
      <c r="AGM1007" s="306"/>
      <c r="AGN1007" s="306"/>
      <c r="AGO1007" s="306"/>
      <c r="AGP1007" s="306"/>
      <c r="AGQ1007" s="306"/>
      <c r="AGR1007" s="306"/>
      <c r="AGS1007" s="306"/>
      <c r="AGT1007" s="306"/>
      <c r="AGU1007" s="306"/>
      <c r="AGV1007" s="306"/>
      <c r="AGW1007" s="306"/>
      <c r="AGX1007" s="306"/>
      <c r="AGY1007" s="306"/>
      <c r="AGZ1007" s="306"/>
      <c r="AHA1007" s="306"/>
      <c r="AHB1007" s="306"/>
      <c r="AHC1007" s="306"/>
      <c r="AHD1007" s="306"/>
      <c r="AHE1007" s="306"/>
      <c r="AHF1007" s="306"/>
      <c r="AHG1007" s="306"/>
      <c r="AHH1007" s="306"/>
      <c r="AHI1007" s="306"/>
      <c r="AHJ1007" s="306"/>
      <c r="AHK1007" s="306"/>
      <c r="AHL1007" s="306"/>
      <c r="AHM1007" s="306"/>
      <c r="AHN1007" s="306"/>
      <c r="AHO1007" s="306"/>
      <c r="AHP1007" s="306"/>
      <c r="AHQ1007" s="306"/>
      <c r="AHR1007" s="306"/>
      <c r="AHS1007" s="306"/>
      <c r="AHT1007" s="306"/>
      <c r="AHU1007" s="306"/>
      <c r="AHV1007" s="306"/>
      <c r="AHW1007" s="306"/>
      <c r="AHX1007" s="306"/>
      <c r="AHY1007" s="306"/>
      <c r="AHZ1007" s="306"/>
      <c r="AIA1007" s="306"/>
      <c r="AIB1007" s="306"/>
      <c r="AIC1007" s="306"/>
      <c r="AID1007" s="306"/>
      <c r="AIE1007" s="306"/>
      <c r="AIF1007" s="306"/>
      <c r="AIG1007" s="306"/>
      <c r="AIH1007" s="306"/>
      <c r="AII1007" s="306"/>
      <c r="AIJ1007" s="306"/>
      <c r="AIK1007" s="306"/>
      <c r="AIL1007" s="306"/>
      <c r="AIM1007" s="306"/>
      <c r="AIN1007" s="306"/>
      <c r="AIO1007" s="306"/>
      <c r="AIP1007" s="306"/>
      <c r="AIQ1007" s="306"/>
      <c r="AIR1007" s="306"/>
      <c r="AIS1007" s="306"/>
      <c r="AIT1007" s="306"/>
      <c r="AIU1007" s="306"/>
      <c r="AIV1007" s="306"/>
      <c r="AIW1007" s="306"/>
      <c r="AIX1007" s="306"/>
      <c r="AIY1007" s="306"/>
      <c r="AIZ1007" s="306"/>
      <c r="AJA1007" s="306"/>
      <c r="AJB1007" s="306"/>
      <c r="AJC1007" s="306"/>
      <c r="AJD1007" s="306"/>
      <c r="AJE1007" s="306"/>
      <c r="AJF1007" s="306"/>
      <c r="AJG1007" s="306"/>
      <c r="AJH1007" s="306"/>
      <c r="AJI1007" s="306"/>
      <c r="AJJ1007" s="306"/>
      <c r="AJK1007" s="306"/>
      <c r="AJL1007" s="306"/>
      <c r="AJM1007" s="306"/>
      <c r="AJN1007" s="306"/>
      <c r="AJO1007" s="306"/>
      <c r="AJP1007" s="306"/>
      <c r="AJQ1007" s="306"/>
      <c r="AJR1007" s="306"/>
      <c r="AJS1007" s="306"/>
      <c r="AJT1007" s="306"/>
      <c r="AJU1007" s="306"/>
      <c r="AJV1007" s="306"/>
      <c r="AJW1007" s="306"/>
      <c r="AJX1007" s="306"/>
      <c r="AJY1007" s="306"/>
      <c r="AJZ1007" s="306"/>
      <c r="AKA1007" s="306"/>
      <c r="AKB1007" s="306"/>
      <c r="AKC1007" s="306"/>
      <c r="AKD1007" s="306"/>
      <c r="AKE1007" s="306"/>
      <c r="AKF1007" s="306"/>
      <c r="AKG1007" s="306"/>
      <c r="AKH1007" s="306"/>
      <c r="AKI1007" s="306"/>
      <c r="AKJ1007" s="306"/>
      <c r="AKK1007" s="306"/>
      <c r="AKL1007" s="306"/>
      <c r="AKM1007" s="306"/>
      <c r="AKN1007" s="306"/>
      <c r="AKO1007" s="306"/>
      <c r="AKP1007" s="306"/>
      <c r="AKQ1007" s="306"/>
      <c r="AKR1007" s="306"/>
      <c r="AKS1007" s="306"/>
      <c r="AKT1007" s="306"/>
      <c r="AKU1007" s="306"/>
      <c r="AKV1007" s="306"/>
      <c r="AKW1007" s="306"/>
      <c r="AKX1007" s="306"/>
      <c r="AKY1007" s="306"/>
      <c r="AKZ1007" s="306"/>
      <c r="ALA1007" s="306"/>
      <c r="ALB1007" s="306"/>
      <c r="ALC1007" s="306"/>
      <c r="ALD1007" s="306"/>
      <c r="ALE1007" s="306"/>
      <c r="ALF1007" s="306"/>
      <c r="ALG1007" s="306"/>
      <c r="ALH1007" s="306"/>
      <c r="ALI1007" s="306"/>
      <c r="ALJ1007" s="306"/>
      <c r="ALK1007" s="306"/>
      <c r="ALL1007" s="306"/>
      <c r="ALM1007" s="306"/>
      <c r="ALN1007" s="306"/>
      <c r="ALO1007" s="306"/>
      <c r="ALP1007" s="306"/>
      <c r="ALQ1007" s="306"/>
      <c r="ALR1007" s="306"/>
      <c r="ALS1007" s="306"/>
      <c r="ALT1007" s="306"/>
      <c r="ALU1007" s="306"/>
      <c r="ALV1007" s="306"/>
      <c r="ALW1007" s="306"/>
      <c r="ALX1007" s="306"/>
      <c r="ALY1007" s="306"/>
      <c r="ALZ1007" s="306"/>
      <c r="AMA1007" s="306"/>
      <c r="AMB1007" s="306"/>
      <c r="AMC1007" s="306"/>
      <c r="AMD1007" s="306"/>
      <c r="AME1007" s="306"/>
      <c r="AMF1007" s="306"/>
      <c r="AMG1007" s="306"/>
      <c r="AMH1007" s="306"/>
      <c r="AMI1007" s="306"/>
      <c r="AMJ1007" s="306"/>
      <c r="AMK1007" s="306"/>
      <c r="AML1007" s="306"/>
      <c r="AMM1007" s="306"/>
      <c r="AMN1007" s="306"/>
      <c r="AMO1007" s="306"/>
      <c r="AMP1007" s="306"/>
      <c r="AMQ1007" s="306"/>
      <c r="AMR1007" s="306"/>
      <c r="AMS1007" s="306"/>
      <c r="AMT1007" s="306"/>
      <c r="AMU1007" s="306"/>
      <c r="AMV1007" s="306"/>
      <c r="AMW1007" s="306"/>
      <c r="AMX1007" s="306"/>
      <c r="AMY1007" s="306"/>
      <c r="AMZ1007" s="306"/>
      <c r="ANA1007" s="306"/>
      <c r="ANB1007" s="306"/>
      <c r="ANC1007" s="306"/>
      <c r="AND1007" s="306"/>
      <c r="ANE1007" s="306"/>
      <c r="ANF1007" s="306"/>
      <c r="ANG1007" s="306"/>
      <c r="ANH1007" s="306"/>
      <c r="ANI1007" s="306"/>
      <c r="ANJ1007" s="306"/>
      <c r="ANK1007" s="306"/>
      <c r="ANL1007" s="306"/>
      <c r="ANM1007" s="306"/>
      <c r="ANN1007" s="306"/>
      <c r="ANO1007" s="306"/>
      <c r="ANP1007" s="306"/>
      <c r="ANQ1007" s="306"/>
      <c r="ANR1007" s="306"/>
      <c r="ANS1007" s="306"/>
      <c r="ANT1007" s="306"/>
      <c r="ANU1007" s="306"/>
      <c r="ANV1007" s="306"/>
      <c r="ANW1007" s="306"/>
      <c r="ANX1007" s="306"/>
      <c r="ANY1007" s="306"/>
      <c r="ANZ1007" s="306"/>
      <c r="AOA1007" s="306"/>
      <c r="AOB1007" s="306"/>
      <c r="AOC1007" s="306"/>
      <c r="AOD1007" s="306"/>
      <c r="AOE1007" s="306"/>
      <c r="AOF1007" s="306"/>
      <c r="AOG1007" s="306"/>
      <c r="AOH1007" s="306"/>
      <c r="AOI1007" s="306"/>
      <c r="AOJ1007" s="306"/>
      <c r="AOK1007" s="306"/>
      <c r="AOL1007" s="306"/>
      <c r="AOM1007" s="306"/>
      <c r="AON1007" s="306"/>
      <c r="AOO1007" s="306"/>
      <c r="AOP1007" s="306"/>
      <c r="AOQ1007" s="306"/>
      <c r="AOR1007" s="306"/>
      <c r="AOS1007" s="306"/>
      <c r="AOT1007" s="306"/>
      <c r="AOU1007" s="306"/>
      <c r="AOV1007" s="306"/>
      <c r="AOW1007" s="306"/>
      <c r="AOX1007" s="306"/>
      <c r="AOY1007" s="306"/>
      <c r="AOZ1007" s="306"/>
      <c r="APA1007" s="306"/>
      <c r="APB1007" s="306"/>
      <c r="APC1007" s="306"/>
      <c r="APD1007" s="306"/>
      <c r="APE1007" s="306"/>
      <c r="APF1007" s="306"/>
      <c r="APG1007" s="306"/>
      <c r="APH1007" s="306"/>
      <c r="API1007" s="306"/>
      <c r="APJ1007" s="306"/>
      <c r="APK1007" s="306"/>
      <c r="APL1007" s="306"/>
      <c r="APM1007" s="306"/>
      <c r="APN1007" s="306"/>
      <c r="APO1007" s="306"/>
      <c r="APP1007" s="306"/>
      <c r="APQ1007" s="306"/>
      <c r="APR1007" s="306"/>
      <c r="APS1007" s="306"/>
      <c r="APT1007" s="306"/>
      <c r="APU1007" s="306"/>
      <c r="APV1007" s="306"/>
      <c r="APW1007" s="306"/>
      <c r="APX1007" s="306"/>
      <c r="APY1007" s="306"/>
      <c r="APZ1007" s="306"/>
      <c r="AQA1007" s="306"/>
      <c r="AQB1007" s="306"/>
      <c r="AQC1007" s="306"/>
      <c r="AQD1007" s="306"/>
      <c r="AQE1007" s="306"/>
      <c r="AQF1007" s="306"/>
      <c r="AQG1007" s="306"/>
      <c r="AQH1007" s="306"/>
      <c r="AQI1007" s="306"/>
      <c r="AQJ1007" s="306"/>
      <c r="AQK1007" s="306"/>
      <c r="AQL1007" s="306"/>
      <c r="AQM1007" s="306"/>
      <c r="AQN1007" s="306"/>
      <c r="AQO1007" s="306"/>
      <c r="AQP1007" s="306"/>
      <c r="AQQ1007" s="306"/>
      <c r="AQR1007" s="306"/>
      <c r="AQS1007" s="306"/>
      <c r="AQT1007" s="306"/>
      <c r="AQU1007" s="306"/>
      <c r="AQV1007" s="306"/>
      <c r="AQW1007" s="306"/>
      <c r="AQX1007" s="306"/>
      <c r="AQY1007" s="306"/>
      <c r="AQZ1007" s="306"/>
      <c r="ARA1007" s="306"/>
      <c r="ARB1007" s="306"/>
      <c r="ARC1007" s="306"/>
      <c r="ARD1007" s="306"/>
      <c r="ARE1007" s="306"/>
      <c r="ARF1007" s="306"/>
      <c r="ARG1007" s="306"/>
      <c r="ARH1007" s="306"/>
      <c r="ARI1007" s="306"/>
      <c r="ARJ1007" s="306"/>
      <c r="ARK1007" s="306"/>
      <c r="ARL1007" s="306"/>
      <c r="ARM1007" s="306"/>
      <c r="ARN1007" s="306"/>
      <c r="ARO1007" s="306"/>
      <c r="ARP1007" s="306"/>
      <c r="ARQ1007" s="306"/>
      <c r="ARR1007" s="306"/>
      <c r="ARS1007" s="306"/>
      <c r="ART1007" s="306"/>
      <c r="ARU1007" s="306"/>
      <c r="ARV1007" s="306"/>
      <c r="ARW1007" s="306"/>
      <c r="ARX1007" s="306"/>
      <c r="ARY1007" s="306"/>
      <c r="ARZ1007" s="306"/>
      <c r="ASA1007" s="306"/>
      <c r="ASB1007" s="306"/>
      <c r="ASC1007" s="306"/>
      <c r="ASD1007" s="306"/>
      <c r="ASE1007" s="306"/>
      <c r="ASF1007" s="306"/>
      <c r="ASG1007" s="306"/>
      <c r="ASH1007" s="306"/>
      <c r="ASI1007" s="306"/>
      <c r="ASJ1007" s="306"/>
      <c r="ASK1007" s="306"/>
      <c r="ASL1007" s="306"/>
      <c r="ASM1007" s="306"/>
      <c r="ASN1007" s="306"/>
      <c r="ASO1007" s="306"/>
      <c r="ASP1007" s="306"/>
      <c r="ASQ1007" s="306"/>
      <c r="ASR1007" s="306"/>
      <c r="ASS1007" s="306"/>
      <c r="AST1007" s="306"/>
      <c r="ASU1007" s="306"/>
      <c r="ASV1007" s="306"/>
      <c r="ASW1007" s="306"/>
      <c r="ASX1007" s="306"/>
      <c r="ASY1007" s="306"/>
      <c r="ASZ1007" s="306"/>
      <c r="ATA1007" s="306"/>
      <c r="ATB1007" s="306"/>
      <c r="ATC1007" s="306"/>
      <c r="ATD1007" s="306"/>
      <c r="ATE1007" s="306"/>
      <c r="ATF1007" s="306"/>
      <c r="ATG1007" s="306"/>
      <c r="ATH1007" s="306"/>
      <c r="ATI1007" s="306"/>
      <c r="ATJ1007" s="306"/>
      <c r="ATK1007" s="306"/>
      <c r="ATL1007" s="306"/>
      <c r="ATM1007" s="306"/>
      <c r="ATN1007" s="306"/>
      <c r="ATO1007" s="306"/>
      <c r="ATP1007" s="306"/>
      <c r="ATQ1007" s="306"/>
      <c r="ATR1007" s="306"/>
      <c r="ATS1007" s="306"/>
      <c r="ATT1007" s="306"/>
      <c r="ATU1007" s="306"/>
      <c r="ATV1007" s="306"/>
      <c r="ATW1007" s="306"/>
      <c r="ATX1007" s="306"/>
      <c r="ATY1007" s="306"/>
      <c r="ATZ1007" s="306"/>
      <c r="AUA1007" s="306"/>
      <c r="AUB1007" s="306"/>
      <c r="AUC1007" s="306"/>
      <c r="AUD1007" s="306"/>
      <c r="AUE1007" s="306"/>
      <c r="AUF1007" s="306"/>
      <c r="AUG1007" s="306"/>
      <c r="AUH1007" s="306"/>
      <c r="AUI1007" s="306"/>
      <c r="AUJ1007" s="306"/>
      <c r="AUK1007" s="306"/>
      <c r="AUL1007" s="306"/>
      <c r="AUM1007" s="306"/>
      <c r="AUN1007" s="306"/>
      <c r="AUO1007" s="306"/>
      <c r="AUP1007" s="306"/>
      <c r="AUQ1007" s="306"/>
      <c r="AUR1007" s="306"/>
      <c r="AUS1007" s="306"/>
      <c r="AUT1007" s="306"/>
      <c r="AUU1007" s="306"/>
      <c r="AUV1007" s="306"/>
      <c r="AUW1007" s="306"/>
      <c r="AUX1007" s="306"/>
      <c r="AUY1007" s="306"/>
      <c r="AUZ1007" s="306"/>
      <c r="AVA1007" s="306"/>
      <c r="AVB1007" s="306"/>
      <c r="AVC1007" s="306"/>
      <c r="AVD1007" s="306"/>
      <c r="AVE1007" s="306"/>
      <c r="AVF1007" s="306"/>
      <c r="AVG1007" s="306"/>
      <c r="AVH1007" s="306"/>
      <c r="AVI1007" s="306"/>
      <c r="AVJ1007" s="306"/>
      <c r="AVK1007" s="306"/>
      <c r="AVL1007" s="306"/>
      <c r="AVM1007" s="306"/>
      <c r="AVN1007" s="306"/>
      <c r="AVO1007" s="306"/>
      <c r="AVP1007" s="306"/>
      <c r="AVQ1007" s="306"/>
      <c r="AVR1007" s="306"/>
      <c r="AVS1007" s="306"/>
      <c r="AVT1007" s="306"/>
      <c r="AVU1007" s="306"/>
      <c r="AVV1007" s="306"/>
      <c r="AVW1007" s="306"/>
      <c r="AVX1007" s="306"/>
      <c r="AVY1007" s="306"/>
      <c r="AVZ1007" s="306"/>
      <c r="AWA1007" s="306"/>
      <c r="AWB1007" s="306"/>
      <c r="AWC1007" s="306"/>
      <c r="AWD1007" s="306"/>
      <c r="AWE1007" s="306"/>
      <c r="AWF1007" s="306"/>
      <c r="AWG1007" s="306"/>
      <c r="AWH1007" s="306"/>
      <c r="AWI1007" s="306"/>
      <c r="AWJ1007" s="306"/>
      <c r="AWK1007" s="306"/>
      <c r="AWL1007" s="306"/>
      <c r="AWM1007" s="306"/>
      <c r="AWN1007" s="306"/>
      <c r="AWO1007" s="306"/>
      <c r="AWP1007" s="306"/>
      <c r="AWQ1007" s="306"/>
      <c r="AWR1007" s="306"/>
      <c r="AWS1007" s="306"/>
      <c r="AWT1007" s="306"/>
      <c r="AWU1007" s="306"/>
      <c r="AWV1007" s="306"/>
      <c r="AWW1007" s="306"/>
      <c r="AWX1007" s="306"/>
      <c r="AWY1007" s="306"/>
      <c r="AWZ1007" s="306"/>
      <c r="AXA1007" s="306"/>
      <c r="AXB1007" s="306"/>
      <c r="AXC1007" s="306"/>
      <c r="AXD1007" s="306"/>
      <c r="AXE1007" s="306"/>
      <c r="AXF1007" s="306"/>
      <c r="AXG1007" s="306"/>
      <c r="AXH1007" s="306"/>
      <c r="AXI1007" s="306"/>
      <c r="AXJ1007" s="306"/>
      <c r="AXK1007" s="306"/>
      <c r="AXL1007" s="306"/>
      <c r="AXM1007" s="306"/>
      <c r="AXN1007" s="306"/>
      <c r="AXO1007" s="306"/>
      <c r="AXP1007" s="306"/>
      <c r="AXQ1007" s="306"/>
      <c r="AXR1007" s="306"/>
      <c r="AXS1007" s="306"/>
      <c r="AXT1007" s="306"/>
      <c r="AXU1007" s="306"/>
      <c r="AXV1007" s="306"/>
      <c r="AXW1007" s="306"/>
      <c r="AXX1007" s="306"/>
      <c r="AXY1007" s="306"/>
      <c r="AXZ1007" s="306"/>
      <c r="AYA1007" s="306"/>
      <c r="AYB1007" s="306"/>
      <c r="AYC1007" s="306"/>
      <c r="AYD1007" s="306"/>
      <c r="AYE1007" s="306"/>
      <c r="AYF1007" s="306"/>
      <c r="AYG1007" s="306"/>
      <c r="AYH1007" s="306"/>
      <c r="AYI1007" s="306"/>
      <c r="AYJ1007" s="306"/>
      <c r="AYK1007" s="306"/>
      <c r="AYL1007" s="306"/>
      <c r="AYM1007" s="306"/>
      <c r="AYN1007" s="306"/>
      <c r="AYO1007" s="306"/>
      <c r="AYP1007" s="306"/>
      <c r="AYQ1007" s="306"/>
      <c r="AYR1007" s="306"/>
      <c r="AYS1007" s="306"/>
      <c r="AYT1007" s="306"/>
      <c r="AYU1007" s="306"/>
      <c r="AYV1007" s="306"/>
      <c r="AYW1007" s="306"/>
      <c r="AYX1007" s="306"/>
      <c r="AYY1007" s="306"/>
      <c r="AYZ1007" s="306"/>
      <c r="AZA1007" s="306"/>
      <c r="AZB1007" s="306"/>
      <c r="AZC1007" s="306"/>
      <c r="AZD1007" s="306"/>
      <c r="AZE1007" s="306"/>
      <c r="AZF1007" s="306"/>
      <c r="AZG1007" s="306"/>
      <c r="AZH1007" s="306"/>
      <c r="AZI1007" s="306"/>
      <c r="AZJ1007" s="306"/>
      <c r="AZK1007" s="306"/>
      <c r="AZL1007" s="306"/>
      <c r="AZM1007" s="306"/>
      <c r="AZN1007" s="306"/>
      <c r="AZO1007" s="306"/>
      <c r="AZP1007" s="306"/>
      <c r="AZQ1007" s="306"/>
      <c r="AZR1007" s="306"/>
      <c r="AZS1007" s="306"/>
      <c r="AZT1007" s="306"/>
      <c r="AZU1007" s="306"/>
      <c r="AZV1007" s="306"/>
      <c r="AZW1007" s="306"/>
      <c r="AZX1007" s="306"/>
      <c r="AZY1007" s="306"/>
      <c r="AZZ1007" s="306"/>
      <c r="BAA1007" s="306"/>
      <c r="BAB1007" s="306"/>
      <c r="BAC1007" s="306"/>
      <c r="BAD1007" s="306"/>
      <c r="BAE1007" s="306"/>
      <c r="BAF1007" s="306"/>
      <c r="BAG1007" s="306"/>
      <c r="BAH1007" s="306"/>
      <c r="BAI1007" s="306"/>
      <c r="BAJ1007" s="306"/>
      <c r="BAK1007" s="306"/>
      <c r="BAL1007" s="306"/>
      <c r="BAM1007" s="306"/>
      <c r="BAN1007" s="306"/>
      <c r="BAO1007" s="306"/>
      <c r="BAP1007" s="306"/>
      <c r="BAQ1007" s="306"/>
      <c r="BAR1007" s="306"/>
      <c r="BAS1007" s="306"/>
      <c r="BAT1007" s="306"/>
      <c r="BAU1007" s="306"/>
      <c r="BAV1007" s="306"/>
      <c r="BAW1007" s="306"/>
      <c r="BAX1007" s="306"/>
      <c r="BAY1007" s="306"/>
      <c r="BAZ1007" s="306"/>
      <c r="BBA1007" s="306"/>
      <c r="BBB1007" s="306"/>
      <c r="BBC1007" s="306"/>
      <c r="BBD1007" s="306"/>
      <c r="BBE1007" s="306"/>
      <c r="BBF1007" s="306"/>
      <c r="BBG1007" s="306"/>
      <c r="BBH1007" s="306"/>
      <c r="BBI1007" s="306"/>
      <c r="BBJ1007" s="306"/>
      <c r="BBK1007" s="306"/>
      <c r="BBL1007" s="306"/>
      <c r="BBM1007" s="306"/>
      <c r="BBN1007" s="306"/>
      <c r="BBO1007" s="306"/>
      <c r="BBP1007" s="306"/>
      <c r="BBQ1007" s="306"/>
      <c r="BBR1007" s="306"/>
      <c r="BBS1007" s="306"/>
      <c r="BBT1007" s="306"/>
      <c r="BBU1007" s="306"/>
      <c r="BBV1007" s="306"/>
      <c r="BBW1007" s="306"/>
      <c r="BBX1007" s="306"/>
      <c r="BBY1007" s="306"/>
      <c r="BBZ1007" s="306"/>
      <c r="BCA1007" s="306"/>
      <c r="BCB1007" s="306"/>
      <c r="BCC1007" s="306"/>
      <c r="BCD1007" s="306"/>
      <c r="BCE1007" s="306"/>
      <c r="BCF1007" s="306"/>
      <c r="BCG1007" s="306"/>
      <c r="BCH1007" s="306"/>
      <c r="BCI1007" s="306"/>
      <c r="BCJ1007" s="306"/>
      <c r="BCK1007" s="306"/>
      <c r="BCL1007" s="306"/>
      <c r="BCM1007" s="306"/>
      <c r="BCN1007" s="306"/>
      <c r="BCO1007" s="306"/>
      <c r="BCP1007" s="306"/>
      <c r="BCQ1007" s="306"/>
      <c r="BCR1007" s="306"/>
      <c r="BCS1007" s="306"/>
      <c r="BCT1007" s="306"/>
      <c r="BCU1007" s="306"/>
      <c r="BCV1007" s="306"/>
      <c r="BCW1007" s="306"/>
      <c r="BCX1007" s="306"/>
      <c r="BCY1007" s="306"/>
      <c r="BCZ1007" s="306"/>
      <c r="BDA1007" s="306"/>
      <c r="BDB1007" s="306"/>
      <c r="BDC1007" s="306"/>
      <c r="BDD1007" s="306"/>
      <c r="BDE1007" s="306"/>
      <c r="BDF1007" s="306"/>
      <c r="BDG1007" s="306"/>
      <c r="BDH1007" s="306"/>
      <c r="BDI1007" s="306"/>
      <c r="BDJ1007" s="306"/>
      <c r="BDK1007" s="306"/>
      <c r="BDL1007" s="306"/>
      <c r="BDM1007" s="306"/>
      <c r="BDN1007" s="306"/>
      <c r="BDO1007" s="306"/>
      <c r="BDP1007" s="306"/>
      <c r="BDQ1007" s="306"/>
      <c r="BDR1007" s="306"/>
      <c r="BDS1007" s="306"/>
      <c r="BDT1007" s="306"/>
      <c r="BDU1007" s="306"/>
      <c r="BDV1007" s="306"/>
      <c r="BDW1007" s="306"/>
      <c r="BDX1007" s="306"/>
      <c r="BDY1007" s="306"/>
      <c r="BDZ1007" s="306"/>
      <c r="BEA1007" s="306"/>
      <c r="BEB1007" s="306"/>
      <c r="BEC1007" s="306"/>
      <c r="BED1007" s="306"/>
      <c r="BEE1007" s="306"/>
      <c r="BEF1007" s="306"/>
      <c r="BEG1007" s="306"/>
      <c r="BEH1007" s="306"/>
      <c r="BEI1007" s="306"/>
      <c r="BEJ1007" s="306"/>
      <c r="BEK1007" s="306"/>
      <c r="BEL1007" s="306"/>
      <c r="BEM1007" s="306"/>
      <c r="BEN1007" s="306"/>
      <c r="BEO1007" s="306"/>
      <c r="BEP1007" s="306"/>
      <c r="BEQ1007" s="306"/>
      <c r="BER1007" s="306"/>
      <c r="BES1007" s="306"/>
      <c r="BET1007" s="306"/>
      <c r="BEU1007" s="306"/>
      <c r="BEV1007" s="306"/>
      <c r="BEW1007" s="306"/>
      <c r="BEX1007" s="306"/>
      <c r="BEY1007" s="306"/>
      <c r="BEZ1007" s="306"/>
      <c r="BFA1007" s="306"/>
      <c r="BFB1007" s="306"/>
      <c r="BFC1007" s="306"/>
      <c r="BFD1007" s="306"/>
      <c r="BFE1007" s="306"/>
      <c r="BFF1007" s="306"/>
      <c r="BFG1007" s="306"/>
      <c r="BFH1007" s="306"/>
      <c r="BFI1007" s="306"/>
      <c r="BFJ1007" s="306"/>
      <c r="BFK1007" s="306"/>
      <c r="BFL1007" s="306"/>
      <c r="BFM1007" s="306"/>
      <c r="BFN1007" s="306"/>
      <c r="BFO1007" s="306"/>
      <c r="BFP1007" s="306"/>
      <c r="BFQ1007" s="306"/>
      <c r="BFR1007" s="306"/>
      <c r="BFS1007" s="306"/>
      <c r="BFT1007" s="306"/>
      <c r="BFU1007" s="306"/>
      <c r="BFV1007" s="306"/>
      <c r="BFW1007" s="306"/>
      <c r="BFX1007" s="306"/>
      <c r="BFY1007" s="306"/>
      <c r="BFZ1007" s="306"/>
      <c r="BGA1007" s="306"/>
      <c r="BGB1007" s="306"/>
      <c r="BGC1007" s="306"/>
      <c r="BGD1007" s="306"/>
      <c r="BGE1007" s="306"/>
      <c r="BGF1007" s="306"/>
      <c r="BGG1007" s="306"/>
      <c r="BGH1007" s="306"/>
      <c r="BGI1007" s="306"/>
      <c r="BGJ1007" s="306"/>
      <c r="BGK1007" s="306"/>
      <c r="BGL1007" s="306"/>
      <c r="BGM1007" s="306"/>
      <c r="BGN1007" s="306"/>
      <c r="BGO1007" s="306"/>
      <c r="BGP1007" s="306"/>
      <c r="BGQ1007" s="306"/>
      <c r="BGR1007" s="306"/>
      <c r="BGS1007" s="306"/>
      <c r="BGT1007" s="306"/>
      <c r="BGU1007" s="306"/>
      <c r="BGV1007" s="306"/>
      <c r="BGW1007" s="306"/>
      <c r="BGX1007" s="306"/>
      <c r="BGY1007" s="306"/>
      <c r="BGZ1007" s="306"/>
      <c r="BHA1007" s="306"/>
      <c r="BHB1007" s="306"/>
      <c r="BHC1007" s="306"/>
      <c r="BHD1007" s="306"/>
      <c r="BHE1007" s="306"/>
      <c r="BHF1007" s="306"/>
      <c r="BHG1007" s="306"/>
      <c r="BHH1007" s="306"/>
      <c r="BHI1007" s="306"/>
      <c r="BHJ1007" s="306"/>
      <c r="BHK1007" s="306"/>
      <c r="BHL1007" s="306"/>
      <c r="BHM1007" s="306"/>
      <c r="BHN1007" s="306"/>
      <c r="BHO1007" s="306"/>
      <c r="BHP1007" s="306"/>
      <c r="BHQ1007" s="306"/>
      <c r="BHR1007" s="306"/>
      <c r="BHS1007" s="306"/>
      <c r="BHT1007" s="306"/>
      <c r="BHU1007" s="306"/>
      <c r="BHV1007" s="306"/>
      <c r="BHW1007" s="306"/>
      <c r="BHX1007" s="306"/>
      <c r="BHY1007" s="306"/>
      <c r="BHZ1007" s="306"/>
      <c r="BIA1007" s="306"/>
      <c r="BIB1007" s="306"/>
      <c r="BIC1007" s="306"/>
      <c r="BID1007" s="306"/>
      <c r="BIE1007" s="306"/>
      <c r="BIF1007" s="306"/>
      <c r="BIG1007" s="306"/>
      <c r="BIH1007" s="306"/>
      <c r="BII1007" s="306"/>
      <c r="BIJ1007" s="306"/>
      <c r="BIK1007" s="306"/>
      <c r="BIL1007" s="306"/>
      <c r="BIM1007" s="306"/>
      <c r="BIN1007" s="306"/>
      <c r="BIO1007" s="306"/>
      <c r="BIP1007" s="306"/>
      <c r="BIQ1007" s="306"/>
      <c r="BIR1007" s="306"/>
      <c r="BIS1007" s="306"/>
      <c r="BIT1007" s="306"/>
      <c r="BIU1007" s="306"/>
      <c r="BIV1007" s="306"/>
      <c r="BIW1007" s="306"/>
      <c r="BIX1007" s="306"/>
      <c r="BIY1007" s="306"/>
      <c r="BIZ1007" s="306"/>
      <c r="BJA1007" s="306"/>
      <c r="BJB1007" s="306"/>
      <c r="BJC1007" s="306"/>
      <c r="BJD1007" s="306"/>
      <c r="BJE1007" s="306"/>
      <c r="BJF1007" s="306"/>
      <c r="BJG1007" s="306"/>
      <c r="BJH1007" s="306"/>
      <c r="BJI1007" s="306"/>
      <c r="BJJ1007" s="306"/>
      <c r="BJK1007" s="306"/>
      <c r="BJL1007" s="306"/>
      <c r="BJM1007" s="306"/>
      <c r="BJN1007" s="306"/>
      <c r="BJO1007" s="306"/>
      <c r="BJP1007" s="306"/>
      <c r="BJQ1007" s="306"/>
      <c r="BJR1007" s="306"/>
      <c r="BJS1007" s="306"/>
      <c r="BJT1007" s="306"/>
      <c r="BJU1007" s="306"/>
      <c r="BJV1007" s="306"/>
      <c r="BJW1007" s="306"/>
      <c r="BJX1007" s="306"/>
      <c r="BJY1007" s="306"/>
      <c r="BJZ1007" s="306"/>
      <c r="BKA1007" s="306"/>
      <c r="BKB1007" s="306"/>
      <c r="BKC1007" s="306"/>
      <c r="BKD1007" s="306"/>
      <c r="BKE1007" s="306"/>
      <c r="BKF1007" s="306"/>
      <c r="BKG1007" s="306"/>
      <c r="BKH1007" s="306"/>
      <c r="BKI1007" s="306"/>
      <c r="BKJ1007" s="306"/>
      <c r="BKK1007" s="306"/>
      <c r="BKL1007" s="306"/>
      <c r="BKM1007" s="306"/>
      <c r="BKN1007" s="306"/>
      <c r="BKO1007" s="306"/>
      <c r="BKP1007" s="306"/>
      <c r="BKQ1007" s="306"/>
      <c r="BKR1007" s="306"/>
      <c r="BKS1007" s="306"/>
      <c r="BKT1007" s="306"/>
      <c r="BKU1007" s="306"/>
      <c r="BKV1007" s="306"/>
      <c r="BKW1007" s="306"/>
      <c r="BKX1007" s="306"/>
      <c r="BKY1007" s="306"/>
      <c r="BKZ1007" s="306"/>
      <c r="BLA1007" s="306"/>
      <c r="BLB1007" s="306"/>
      <c r="BLC1007" s="306"/>
      <c r="BLD1007" s="306"/>
      <c r="BLE1007" s="306"/>
      <c r="BLF1007" s="306"/>
      <c r="BLG1007" s="306"/>
      <c r="BLH1007" s="306"/>
      <c r="BLI1007" s="306"/>
      <c r="BLJ1007" s="306"/>
      <c r="BLK1007" s="306"/>
      <c r="BLL1007" s="306"/>
      <c r="BLM1007" s="306"/>
      <c r="BLN1007" s="306"/>
      <c r="BLO1007" s="306"/>
      <c r="BLP1007" s="306"/>
      <c r="BLQ1007" s="306"/>
      <c r="BLR1007" s="306"/>
      <c r="BLS1007" s="306"/>
      <c r="BLT1007" s="306"/>
      <c r="BLU1007" s="306"/>
      <c r="BLV1007" s="306"/>
      <c r="BLW1007" s="306"/>
      <c r="BLX1007" s="306"/>
      <c r="BLY1007" s="306"/>
      <c r="BLZ1007" s="306"/>
      <c r="BMA1007" s="306"/>
      <c r="BMB1007" s="306"/>
      <c r="BMC1007" s="306"/>
      <c r="BMD1007" s="306"/>
      <c r="BME1007" s="306"/>
      <c r="BMF1007" s="306"/>
      <c r="BMG1007" s="306"/>
      <c r="BMH1007" s="306"/>
      <c r="BMI1007" s="306"/>
      <c r="BMJ1007" s="306"/>
      <c r="BMK1007" s="306"/>
      <c r="BML1007" s="306"/>
      <c r="BMM1007" s="306"/>
      <c r="BMN1007" s="306"/>
      <c r="BMO1007" s="306"/>
      <c r="BMP1007" s="306"/>
      <c r="BMQ1007" s="306"/>
      <c r="BMR1007" s="306"/>
      <c r="BMS1007" s="306"/>
      <c r="BMT1007" s="306"/>
      <c r="BMU1007" s="306"/>
      <c r="BMV1007" s="306"/>
      <c r="BMW1007" s="306"/>
      <c r="BMX1007" s="306"/>
      <c r="BMY1007" s="306"/>
      <c r="BMZ1007" s="306"/>
      <c r="BNA1007" s="306"/>
      <c r="BNB1007" s="306"/>
      <c r="BNC1007" s="306"/>
      <c r="BND1007" s="306"/>
      <c r="BNE1007" s="306"/>
      <c r="BNF1007" s="306"/>
      <c r="BNG1007" s="306"/>
      <c r="BNH1007" s="306"/>
      <c r="BNI1007" s="306"/>
      <c r="BNJ1007" s="306"/>
      <c r="BNK1007" s="306"/>
      <c r="BNL1007" s="306"/>
      <c r="BNM1007" s="306"/>
      <c r="BNN1007" s="306"/>
      <c r="BNO1007" s="306"/>
      <c r="BNP1007" s="306"/>
      <c r="BNQ1007" s="306"/>
      <c r="BNR1007" s="306"/>
      <c r="BNS1007" s="306"/>
      <c r="BNT1007" s="306"/>
      <c r="BNU1007" s="306"/>
      <c r="BNV1007" s="306"/>
      <c r="BNW1007" s="306"/>
      <c r="BNX1007" s="306"/>
      <c r="BNY1007" s="306"/>
      <c r="BNZ1007" s="306"/>
      <c r="BOA1007" s="306"/>
      <c r="BOB1007" s="306"/>
      <c r="BOC1007" s="306"/>
      <c r="BOD1007" s="306"/>
      <c r="BOE1007" s="306"/>
      <c r="BOF1007" s="306"/>
      <c r="BOG1007" s="306"/>
      <c r="BOH1007" s="306"/>
      <c r="BOI1007" s="306"/>
      <c r="BOJ1007" s="306"/>
      <c r="BOK1007" s="306"/>
      <c r="BOL1007" s="306"/>
      <c r="BOM1007" s="306"/>
      <c r="BON1007" s="306"/>
      <c r="BOO1007" s="306"/>
      <c r="BOP1007" s="306"/>
      <c r="BOQ1007" s="306"/>
      <c r="BOR1007" s="306"/>
      <c r="BOS1007" s="306"/>
      <c r="BOT1007" s="306"/>
      <c r="BOU1007" s="306"/>
      <c r="BOV1007" s="306"/>
      <c r="BOW1007" s="306"/>
      <c r="BOX1007" s="306"/>
      <c r="BOY1007" s="306"/>
      <c r="BOZ1007" s="306"/>
      <c r="BPA1007" s="306"/>
      <c r="BPB1007" s="306"/>
      <c r="BPC1007" s="306"/>
      <c r="BPD1007" s="306"/>
      <c r="BPE1007" s="306"/>
      <c r="BPF1007" s="306"/>
      <c r="BPG1007" s="306"/>
      <c r="BPH1007" s="306"/>
      <c r="BPI1007" s="306"/>
      <c r="BPJ1007" s="306"/>
      <c r="BPK1007" s="306"/>
      <c r="BPL1007" s="306"/>
      <c r="BPM1007" s="306"/>
      <c r="BPN1007" s="306"/>
      <c r="BPO1007" s="306"/>
      <c r="BPP1007" s="306"/>
      <c r="BPQ1007" s="306"/>
      <c r="BPR1007" s="306"/>
      <c r="BPS1007" s="306"/>
      <c r="BPT1007" s="306"/>
      <c r="BPU1007" s="306"/>
      <c r="BPV1007" s="306"/>
      <c r="BPW1007" s="306"/>
      <c r="BPX1007" s="306"/>
      <c r="BPY1007" s="306"/>
      <c r="BPZ1007" s="306"/>
      <c r="BQA1007" s="306"/>
      <c r="BQB1007" s="306"/>
      <c r="BQC1007" s="306"/>
      <c r="BQD1007" s="306"/>
      <c r="BQE1007" s="306"/>
      <c r="BQF1007" s="306"/>
      <c r="BQG1007" s="306"/>
      <c r="BQH1007" s="306"/>
      <c r="BQI1007" s="306"/>
      <c r="BQJ1007" s="306"/>
      <c r="BQK1007" s="306"/>
      <c r="BQL1007" s="306"/>
      <c r="BQM1007" s="306"/>
      <c r="BQN1007" s="306"/>
      <c r="BQO1007" s="306"/>
      <c r="BQP1007" s="306"/>
      <c r="BQQ1007" s="306"/>
      <c r="BQR1007" s="306"/>
      <c r="BQS1007" s="306"/>
      <c r="BQT1007" s="306"/>
      <c r="BQU1007" s="306"/>
      <c r="BQV1007" s="306"/>
      <c r="BQW1007" s="306"/>
      <c r="BQX1007" s="306"/>
      <c r="BQY1007" s="306"/>
      <c r="BQZ1007" s="306"/>
      <c r="BRA1007" s="306"/>
      <c r="BRB1007" s="306"/>
      <c r="BRC1007" s="306"/>
      <c r="BRD1007" s="306"/>
      <c r="BRE1007" s="306"/>
      <c r="BRF1007" s="306"/>
      <c r="BRG1007" s="306"/>
      <c r="BRH1007" s="306"/>
      <c r="BRI1007" s="306"/>
      <c r="BRJ1007" s="306"/>
      <c r="BRK1007" s="306"/>
      <c r="BRL1007" s="306"/>
      <c r="BRM1007" s="306"/>
      <c r="BRN1007" s="306"/>
      <c r="BRO1007" s="306"/>
      <c r="BRP1007" s="306"/>
      <c r="BRQ1007" s="306"/>
      <c r="BRR1007" s="306"/>
      <c r="BRS1007" s="306"/>
      <c r="BRT1007" s="306"/>
      <c r="BRU1007" s="306"/>
      <c r="BRV1007" s="306"/>
      <c r="BRW1007" s="306"/>
      <c r="BRX1007" s="306"/>
      <c r="BRY1007" s="306"/>
      <c r="BRZ1007" s="306"/>
      <c r="BSA1007" s="306"/>
      <c r="BSB1007" s="306"/>
      <c r="BSC1007" s="306"/>
      <c r="BSD1007" s="306"/>
      <c r="BSE1007" s="306"/>
      <c r="BSF1007" s="306"/>
      <c r="BSG1007" s="306"/>
      <c r="BSH1007" s="306"/>
      <c r="BSI1007" s="306"/>
      <c r="BSJ1007" s="306"/>
      <c r="BSK1007" s="306"/>
      <c r="BSL1007" s="306"/>
      <c r="BSM1007" s="306"/>
      <c r="BSN1007" s="306"/>
      <c r="BSO1007" s="306"/>
      <c r="BSP1007" s="306"/>
      <c r="BSQ1007" s="306"/>
      <c r="BSR1007" s="306"/>
      <c r="BSS1007" s="306"/>
      <c r="BST1007" s="306"/>
      <c r="BSU1007" s="306"/>
      <c r="BSV1007" s="306"/>
      <c r="BSW1007" s="306"/>
      <c r="BSX1007" s="306"/>
      <c r="BSY1007" s="306"/>
      <c r="BSZ1007" s="306"/>
      <c r="BTA1007" s="306"/>
      <c r="BTB1007" s="306"/>
      <c r="BTC1007" s="306"/>
      <c r="BTD1007" s="306"/>
      <c r="BTE1007" s="306"/>
      <c r="BTF1007" s="306"/>
      <c r="BTG1007" s="306"/>
      <c r="BTH1007" s="306"/>
      <c r="BTI1007" s="306"/>
      <c r="BTJ1007" s="306"/>
      <c r="BTK1007" s="306"/>
      <c r="BTL1007" s="306"/>
      <c r="BTM1007" s="306"/>
      <c r="BTN1007" s="306"/>
      <c r="BTO1007" s="306"/>
      <c r="BTP1007" s="306"/>
      <c r="BTQ1007" s="306"/>
      <c r="BTR1007" s="306"/>
      <c r="BTS1007" s="306"/>
      <c r="BTT1007" s="306"/>
      <c r="BTU1007" s="306"/>
      <c r="BTV1007" s="306"/>
      <c r="BTW1007" s="306"/>
      <c r="BTX1007" s="306"/>
      <c r="BTY1007" s="306"/>
      <c r="BTZ1007" s="306"/>
      <c r="BUA1007" s="306"/>
      <c r="BUB1007" s="306"/>
      <c r="BUC1007" s="306"/>
      <c r="BUD1007" s="306"/>
      <c r="BUE1007" s="306"/>
      <c r="BUF1007" s="306"/>
      <c r="BUG1007" s="306"/>
      <c r="BUH1007" s="306"/>
      <c r="BUI1007" s="306"/>
      <c r="BUJ1007" s="306"/>
      <c r="BUK1007" s="306"/>
      <c r="BUL1007" s="306"/>
      <c r="BUM1007" s="306"/>
      <c r="BUN1007" s="306"/>
      <c r="BUO1007" s="306"/>
      <c r="BUP1007" s="306"/>
      <c r="BUQ1007" s="306"/>
      <c r="BUR1007" s="306"/>
      <c r="BUS1007" s="306"/>
      <c r="BUT1007" s="306"/>
      <c r="BUU1007" s="306"/>
      <c r="BUV1007" s="306"/>
      <c r="BUW1007" s="306"/>
      <c r="BUX1007" s="306"/>
      <c r="BUY1007" s="306"/>
      <c r="BUZ1007" s="306"/>
      <c r="BVA1007" s="306"/>
      <c r="BVB1007" s="306"/>
      <c r="BVC1007" s="306"/>
      <c r="BVD1007" s="306"/>
      <c r="BVE1007" s="306"/>
      <c r="BVF1007" s="306"/>
      <c r="BVG1007" s="306"/>
      <c r="BVH1007" s="306"/>
      <c r="BVI1007" s="306"/>
      <c r="BVJ1007" s="306"/>
      <c r="BVK1007" s="306"/>
      <c r="BVL1007" s="306"/>
      <c r="BVM1007" s="306"/>
      <c r="BVN1007" s="306"/>
      <c r="BVO1007" s="306"/>
      <c r="BVP1007" s="306"/>
      <c r="BVQ1007" s="306"/>
      <c r="BVR1007" s="306"/>
      <c r="BVS1007" s="306"/>
      <c r="BVT1007" s="306"/>
      <c r="BVU1007" s="306"/>
      <c r="BVV1007" s="306"/>
      <c r="BVW1007" s="306"/>
      <c r="BVX1007" s="306"/>
      <c r="BVY1007" s="306"/>
      <c r="BVZ1007" s="306"/>
      <c r="BWA1007" s="306"/>
      <c r="BWB1007" s="306"/>
      <c r="BWC1007" s="306"/>
      <c r="BWD1007" s="306"/>
      <c r="BWE1007" s="306"/>
      <c r="BWF1007" s="306"/>
      <c r="BWG1007" s="306"/>
      <c r="BWH1007" s="306"/>
      <c r="BWI1007" s="306"/>
      <c r="BWJ1007" s="306"/>
      <c r="BWK1007" s="306"/>
      <c r="BWL1007" s="306"/>
      <c r="BWM1007" s="306"/>
      <c r="BWN1007" s="306"/>
      <c r="BWO1007" s="306"/>
      <c r="BWP1007" s="306"/>
      <c r="BWQ1007" s="306"/>
      <c r="BWR1007" s="306"/>
      <c r="BWS1007" s="306"/>
      <c r="BWT1007" s="306"/>
      <c r="BWU1007" s="306"/>
      <c r="BWV1007" s="306"/>
      <c r="BWW1007" s="306"/>
      <c r="BWX1007" s="306"/>
      <c r="BWY1007" s="306"/>
      <c r="BWZ1007" s="306"/>
      <c r="BXA1007" s="306"/>
      <c r="BXB1007" s="306"/>
      <c r="BXC1007" s="306"/>
      <c r="BXD1007" s="306"/>
      <c r="BXE1007" s="306"/>
      <c r="BXF1007" s="306"/>
      <c r="BXG1007" s="306"/>
      <c r="BXH1007" s="306"/>
      <c r="BXI1007" s="306"/>
      <c r="BXJ1007" s="306"/>
      <c r="BXK1007" s="306"/>
      <c r="BXL1007" s="306"/>
      <c r="BXM1007" s="306"/>
      <c r="BXN1007" s="306"/>
      <c r="BXO1007" s="306"/>
      <c r="BXP1007" s="306"/>
      <c r="BXQ1007" s="306"/>
      <c r="BXR1007" s="306"/>
      <c r="BXS1007" s="306"/>
      <c r="BXT1007" s="306"/>
      <c r="BXU1007" s="306"/>
      <c r="BXV1007" s="306"/>
      <c r="BXW1007" s="306"/>
      <c r="BXX1007" s="306"/>
      <c r="BXY1007" s="306"/>
      <c r="BXZ1007" s="306"/>
      <c r="BYA1007" s="306"/>
      <c r="BYB1007" s="306"/>
      <c r="BYC1007" s="306"/>
      <c r="BYD1007" s="306"/>
      <c r="BYE1007" s="306"/>
      <c r="BYF1007" s="306"/>
      <c r="BYG1007" s="306"/>
      <c r="BYH1007" s="306"/>
      <c r="BYI1007" s="306"/>
      <c r="BYJ1007" s="306"/>
      <c r="BYK1007" s="306"/>
      <c r="BYL1007" s="306"/>
      <c r="BYM1007" s="306"/>
      <c r="BYN1007" s="306"/>
      <c r="BYO1007" s="306"/>
      <c r="BYP1007" s="306"/>
      <c r="BYQ1007" s="306"/>
      <c r="BYR1007" s="306"/>
      <c r="BYS1007" s="306"/>
      <c r="BYT1007" s="306"/>
      <c r="BYU1007" s="306"/>
      <c r="BYV1007" s="306"/>
      <c r="BYW1007" s="306"/>
      <c r="BYX1007" s="306"/>
      <c r="BYY1007" s="306"/>
      <c r="BYZ1007" s="306"/>
      <c r="BZA1007" s="306"/>
      <c r="BZB1007" s="306"/>
      <c r="BZC1007" s="306"/>
      <c r="BZD1007" s="306"/>
      <c r="BZE1007" s="306"/>
      <c r="BZF1007" s="306"/>
      <c r="BZG1007" s="306"/>
      <c r="BZH1007" s="306"/>
      <c r="BZI1007" s="306"/>
      <c r="BZJ1007" s="306"/>
      <c r="BZK1007" s="306"/>
      <c r="BZL1007" s="306"/>
      <c r="BZM1007" s="306"/>
      <c r="BZN1007" s="306"/>
      <c r="BZO1007" s="306"/>
      <c r="BZP1007" s="306"/>
      <c r="BZQ1007" s="306"/>
      <c r="BZR1007" s="306"/>
      <c r="BZS1007" s="306"/>
      <c r="BZT1007" s="306"/>
      <c r="BZU1007" s="306"/>
      <c r="BZV1007" s="306"/>
      <c r="BZW1007" s="306"/>
      <c r="BZX1007" s="306"/>
      <c r="BZY1007" s="306"/>
      <c r="BZZ1007" s="306"/>
      <c r="CAA1007" s="306"/>
      <c r="CAB1007" s="306"/>
      <c r="CAC1007" s="306"/>
      <c r="CAD1007" s="306"/>
      <c r="CAE1007" s="306"/>
      <c r="CAF1007" s="306"/>
      <c r="CAG1007" s="306"/>
      <c r="CAH1007" s="306"/>
      <c r="CAI1007" s="306"/>
      <c r="CAJ1007" s="306"/>
      <c r="CAK1007" s="306"/>
      <c r="CAL1007" s="306"/>
      <c r="CAM1007" s="306"/>
      <c r="CAN1007" s="306"/>
      <c r="CAO1007" s="306"/>
      <c r="CAP1007" s="306"/>
      <c r="CAQ1007" s="306"/>
      <c r="CAR1007" s="306"/>
      <c r="CAS1007" s="306"/>
      <c r="CAT1007" s="306"/>
      <c r="CAU1007" s="306"/>
      <c r="CAV1007" s="306"/>
      <c r="CAW1007" s="306"/>
      <c r="CAX1007" s="306"/>
      <c r="CAY1007" s="306"/>
      <c r="CAZ1007" s="306"/>
      <c r="CBA1007" s="306"/>
      <c r="CBB1007" s="306"/>
      <c r="CBC1007" s="306"/>
      <c r="CBD1007" s="306"/>
      <c r="CBE1007" s="306"/>
      <c r="CBF1007" s="306"/>
      <c r="CBG1007" s="306"/>
      <c r="CBH1007" s="306"/>
      <c r="CBI1007" s="306"/>
      <c r="CBJ1007" s="306"/>
      <c r="CBK1007" s="306"/>
      <c r="CBL1007" s="306"/>
      <c r="CBM1007" s="306"/>
      <c r="CBN1007" s="306"/>
      <c r="CBO1007" s="306"/>
      <c r="CBP1007" s="306"/>
      <c r="CBQ1007" s="306"/>
      <c r="CBR1007" s="306"/>
      <c r="CBS1007" s="306"/>
      <c r="CBT1007" s="306"/>
      <c r="CBU1007" s="306"/>
      <c r="CBV1007" s="306"/>
      <c r="CBW1007" s="306"/>
      <c r="CBX1007" s="306"/>
      <c r="CBY1007" s="306"/>
      <c r="CBZ1007" s="306"/>
      <c r="CCA1007" s="306"/>
      <c r="CCB1007" s="306"/>
      <c r="CCC1007" s="306"/>
      <c r="CCD1007" s="306"/>
      <c r="CCE1007" s="306"/>
      <c r="CCF1007" s="306"/>
      <c r="CCG1007" s="306"/>
      <c r="CCH1007" s="306"/>
      <c r="CCI1007" s="306"/>
      <c r="CCJ1007" s="306"/>
      <c r="CCK1007" s="306"/>
      <c r="CCL1007" s="306"/>
      <c r="CCM1007" s="306"/>
      <c r="CCN1007" s="306"/>
      <c r="CCO1007" s="306"/>
      <c r="CCP1007" s="306"/>
      <c r="CCQ1007" s="306"/>
      <c r="CCR1007" s="306"/>
      <c r="CCS1007" s="306"/>
      <c r="CCT1007" s="306"/>
      <c r="CCU1007" s="306"/>
      <c r="CCV1007" s="306"/>
      <c r="CCW1007" s="306"/>
      <c r="CCX1007" s="306"/>
      <c r="CCY1007" s="306"/>
      <c r="CCZ1007" s="306"/>
      <c r="CDA1007" s="306"/>
      <c r="CDB1007" s="306"/>
      <c r="CDC1007" s="306"/>
      <c r="CDD1007" s="306"/>
      <c r="CDE1007" s="306"/>
      <c r="CDF1007" s="306"/>
      <c r="CDG1007" s="306"/>
      <c r="CDH1007" s="306"/>
      <c r="CDI1007" s="306"/>
      <c r="CDJ1007" s="306"/>
      <c r="CDK1007" s="306"/>
      <c r="CDL1007" s="306"/>
      <c r="CDM1007" s="306"/>
      <c r="CDN1007" s="306"/>
      <c r="CDO1007" s="306"/>
      <c r="CDP1007" s="306"/>
      <c r="CDQ1007" s="306"/>
      <c r="CDR1007" s="306"/>
      <c r="CDS1007" s="306"/>
      <c r="CDT1007" s="306"/>
      <c r="CDU1007" s="306"/>
      <c r="CDV1007" s="306"/>
      <c r="CDW1007" s="306"/>
      <c r="CDX1007" s="306"/>
      <c r="CDY1007" s="306"/>
      <c r="CDZ1007" s="306"/>
      <c r="CEA1007" s="306"/>
      <c r="CEB1007" s="306"/>
      <c r="CEC1007" s="306"/>
      <c r="CED1007" s="306"/>
      <c r="CEE1007" s="306"/>
      <c r="CEF1007" s="306"/>
      <c r="CEG1007" s="306"/>
      <c r="CEH1007" s="306"/>
      <c r="CEI1007" s="306"/>
      <c r="CEJ1007" s="306"/>
      <c r="CEK1007" s="306"/>
      <c r="CEL1007" s="306"/>
      <c r="CEM1007" s="306"/>
      <c r="CEN1007" s="306"/>
      <c r="CEO1007" s="306"/>
      <c r="CEP1007" s="306"/>
      <c r="CEQ1007" s="306"/>
      <c r="CER1007" s="306"/>
      <c r="CES1007" s="306"/>
      <c r="CET1007" s="306"/>
      <c r="CEU1007" s="306"/>
      <c r="CEV1007" s="306"/>
      <c r="CEW1007" s="306"/>
      <c r="CEX1007" s="306"/>
      <c r="CEY1007" s="306"/>
      <c r="CEZ1007" s="306"/>
      <c r="CFA1007" s="306"/>
      <c r="CFB1007" s="306"/>
      <c r="CFC1007" s="306"/>
      <c r="CFD1007" s="306"/>
      <c r="CFE1007" s="306"/>
      <c r="CFF1007" s="306"/>
      <c r="CFG1007" s="306"/>
      <c r="CFH1007" s="306"/>
      <c r="CFI1007" s="306"/>
      <c r="CFJ1007" s="306"/>
      <c r="CFK1007" s="306"/>
      <c r="CFL1007" s="306"/>
      <c r="CFM1007" s="306"/>
      <c r="CFN1007" s="306"/>
      <c r="CFO1007" s="306"/>
      <c r="CFP1007" s="306"/>
      <c r="CFQ1007" s="306"/>
      <c r="CFR1007" s="306"/>
      <c r="CFS1007" s="306"/>
      <c r="CFT1007" s="306"/>
      <c r="CFU1007" s="306"/>
      <c r="CFV1007" s="306"/>
      <c r="CFW1007" s="306"/>
      <c r="CFX1007" s="306"/>
      <c r="CFY1007" s="306"/>
      <c r="CFZ1007" s="306"/>
      <c r="CGA1007" s="306"/>
      <c r="CGB1007" s="306"/>
      <c r="CGC1007" s="306"/>
      <c r="CGD1007" s="306"/>
      <c r="CGE1007" s="306"/>
      <c r="CGF1007" s="306"/>
      <c r="CGG1007" s="306"/>
      <c r="CGH1007" s="306"/>
      <c r="CGI1007" s="306"/>
      <c r="CGJ1007" s="306"/>
      <c r="CGK1007" s="306"/>
      <c r="CGL1007" s="306"/>
      <c r="CGM1007" s="306"/>
      <c r="CGN1007" s="306"/>
      <c r="CGO1007" s="306"/>
      <c r="CGP1007" s="306"/>
      <c r="CGQ1007" s="306"/>
      <c r="CGR1007" s="306"/>
      <c r="CGS1007" s="306"/>
      <c r="CGT1007" s="306"/>
      <c r="CGU1007" s="306"/>
      <c r="CGV1007" s="306"/>
      <c r="CGW1007" s="306"/>
      <c r="CGX1007" s="306"/>
      <c r="CGY1007" s="306"/>
      <c r="CGZ1007" s="306"/>
      <c r="CHA1007" s="306"/>
      <c r="CHB1007" s="306"/>
      <c r="CHC1007" s="306"/>
      <c r="CHD1007" s="306"/>
      <c r="CHE1007" s="306"/>
      <c r="CHF1007" s="306"/>
      <c r="CHG1007" s="306"/>
      <c r="CHH1007" s="306"/>
      <c r="CHI1007" s="306"/>
      <c r="CHJ1007" s="306"/>
      <c r="CHK1007" s="306"/>
      <c r="CHL1007" s="306"/>
      <c r="CHM1007" s="306"/>
      <c r="CHN1007" s="306"/>
      <c r="CHO1007" s="306"/>
      <c r="CHP1007" s="306"/>
      <c r="CHQ1007" s="306"/>
      <c r="CHR1007" s="306"/>
      <c r="CHS1007" s="306"/>
      <c r="CHT1007" s="306"/>
      <c r="CHU1007" s="306"/>
      <c r="CHV1007" s="306"/>
      <c r="CHW1007" s="306"/>
      <c r="CHX1007" s="306"/>
      <c r="CHY1007" s="306"/>
      <c r="CHZ1007" s="306"/>
      <c r="CIA1007" s="306"/>
      <c r="CIB1007" s="306"/>
      <c r="CIC1007" s="306"/>
      <c r="CID1007" s="306"/>
      <c r="CIE1007" s="306"/>
      <c r="CIF1007" s="306"/>
      <c r="CIG1007" s="306"/>
      <c r="CIH1007" s="306"/>
      <c r="CII1007" s="306"/>
      <c r="CIJ1007" s="306"/>
      <c r="CIK1007" s="306"/>
      <c r="CIL1007" s="306"/>
      <c r="CIM1007" s="306"/>
      <c r="CIN1007" s="306"/>
      <c r="CIO1007" s="306"/>
      <c r="CIP1007" s="306"/>
      <c r="CIQ1007" s="306"/>
      <c r="CIR1007" s="306"/>
      <c r="CIS1007" s="306"/>
      <c r="CIT1007" s="306"/>
      <c r="CIU1007" s="306"/>
      <c r="CIV1007" s="306"/>
      <c r="CIW1007" s="306"/>
      <c r="CIX1007" s="306"/>
      <c r="CIY1007" s="306"/>
      <c r="CIZ1007" s="306"/>
      <c r="CJA1007" s="306"/>
      <c r="CJB1007" s="306"/>
      <c r="CJC1007" s="306"/>
      <c r="CJD1007" s="306"/>
      <c r="CJE1007" s="306"/>
      <c r="CJF1007" s="306"/>
      <c r="CJG1007" s="306"/>
      <c r="CJH1007" s="306"/>
      <c r="CJI1007" s="306"/>
      <c r="CJJ1007" s="306"/>
      <c r="CJK1007" s="306"/>
      <c r="CJL1007" s="306"/>
      <c r="CJM1007" s="306"/>
      <c r="CJN1007" s="306"/>
      <c r="CJO1007" s="306"/>
      <c r="CJP1007" s="306"/>
      <c r="CJQ1007" s="306"/>
      <c r="CJR1007" s="306"/>
      <c r="CJS1007" s="306"/>
      <c r="CJT1007" s="306"/>
      <c r="CJU1007" s="306"/>
      <c r="CJV1007" s="306"/>
      <c r="CJW1007" s="306"/>
      <c r="CJX1007" s="306"/>
      <c r="CJY1007" s="306"/>
      <c r="CJZ1007" s="306"/>
      <c r="CKA1007" s="306"/>
      <c r="CKB1007" s="306"/>
      <c r="CKC1007" s="306"/>
      <c r="CKD1007" s="306"/>
      <c r="CKE1007" s="306"/>
      <c r="CKF1007" s="306"/>
      <c r="CKG1007" s="306"/>
      <c r="CKH1007" s="306"/>
      <c r="CKI1007" s="306"/>
      <c r="CKJ1007" s="306"/>
      <c r="CKK1007" s="306"/>
      <c r="CKL1007" s="306"/>
      <c r="CKM1007" s="306"/>
      <c r="CKN1007" s="306"/>
      <c r="CKO1007" s="306"/>
      <c r="CKP1007" s="306"/>
      <c r="CKQ1007" s="306"/>
      <c r="CKR1007" s="306"/>
      <c r="CKS1007" s="306"/>
      <c r="CKT1007" s="306"/>
      <c r="CKU1007" s="306"/>
      <c r="CKV1007" s="306"/>
      <c r="CKW1007" s="306"/>
      <c r="CKX1007" s="306"/>
      <c r="CKY1007" s="306"/>
      <c r="CKZ1007" s="306"/>
      <c r="CLA1007" s="306"/>
      <c r="CLB1007" s="306"/>
      <c r="CLC1007" s="306"/>
      <c r="CLD1007" s="306"/>
      <c r="CLE1007" s="306"/>
      <c r="CLF1007" s="306"/>
      <c r="CLG1007" s="306"/>
      <c r="CLH1007" s="306"/>
      <c r="CLI1007" s="306"/>
      <c r="CLJ1007" s="306"/>
      <c r="CLK1007" s="306"/>
      <c r="CLL1007" s="306"/>
      <c r="CLM1007" s="306"/>
      <c r="CLN1007" s="306"/>
      <c r="CLO1007" s="306"/>
      <c r="CLP1007" s="306"/>
      <c r="CLQ1007" s="306"/>
      <c r="CLR1007" s="306"/>
      <c r="CLS1007" s="306"/>
      <c r="CLT1007" s="306"/>
      <c r="CLU1007" s="306"/>
      <c r="CLV1007" s="306"/>
      <c r="CLW1007" s="306"/>
      <c r="CLX1007" s="306"/>
      <c r="CLY1007" s="306"/>
      <c r="CLZ1007" s="306"/>
      <c r="CMA1007" s="306"/>
      <c r="CMB1007" s="306"/>
      <c r="CMC1007" s="306"/>
      <c r="CMD1007" s="306"/>
      <c r="CME1007" s="306"/>
      <c r="CMF1007" s="306"/>
      <c r="CMG1007" s="306"/>
      <c r="CMH1007" s="306"/>
      <c r="CMI1007" s="306"/>
      <c r="CMJ1007" s="306"/>
      <c r="CMK1007" s="306"/>
      <c r="CML1007" s="306"/>
      <c r="CMM1007" s="306"/>
      <c r="CMN1007" s="306"/>
      <c r="CMO1007" s="306"/>
      <c r="CMP1007" s="306"/>
      <c r="CMQ1007" s="306"/>
      <c r="CMR1007" s="306"/>
      <c r="CMS1007" s="306"/>
      <c r="CMT1007" s="306"/>
      <c r="CMU1007" s="306"/>
      <c r="CMV1007" s="306"/>
      <c r="CMW1007" s="306"/>
      <c r="CMX1007" s="306"/>
      <c r="CMY1007" s="306"/>
      <c r="CMZ1007" s="306"/>
      <c r="CNA1007" s="306"/>
      <c r="CNB1007" s="306"/>
      <c r="CNC1007" s="306"/>
      <c r="CND1007" s="306"/>
      <c r="CNE1007" s="306"/>
      <c r="CNF1007" s="306"/>
      <c r="CNG1007" s="306"/>
      <c r="CNH1007" s="306"/>
      <c r="CNI1007" s="306"/>
      <c r="CNJ1007" s="306"/>
      <c r="CNK1007" s="306"/>
      <c r="CNL1007" s="306"/>
      <c r="CNM1007" s="306"/>
      <c r="CNN1007" s="306"/>
      <c r="CNO1007" s="306"/>
      <c r="CNP1007" s="306"/>
      <c r="CNQ1007" s="306"/>
      <c r="CNR1007" s="306"/>
      <c r="CNS1007" s="306"/>
      <c r="CNT1007" s="306"/>
      <c r="CNU1007" s="306"/>
      <c r="CNV1007" s="306"/>
      <c r="CNW1007" s="306"/>
      <c r="CNX1007" s="306"/>
      <c r="CNY1007" s="306"/>
      <c r="CNZ1007" s="306"/>
      <c r="COA1007" s="306"/>
      <c r="COB1007" s="306"/>
      <c r="COC1007" s="306"/>
      <c r="COD1007" s="306"/>
      <c r="COE1007" s="306"/>
      <c r="COF1007" s="306"/>
      <c r="COG1007" s="306"/>
      <c r="COH1007" s="306"/>
      <c r="COI1007" s="306"/>
      <c r="COJ1007" s="306"/>
      <c r="COK1007" s="306"/>
      <c r="COL1007" s="306"/>
      <c r="COM1007" s="306"/>
      <c r="CON1007" s="306"/>
      <c r="COO1007" s="306"/>
      <c r="COP1007" s="306"/>
      <c r="COQ1007" s="306"/>
      <c r="COR1007" s="306"/>
      <c r="COS1007" s="306"/>
      <c r="COT1007" s="306"/>
      <c r="COU1007" s="306"/>
      <c r="COV1007" s="306"/>
      <c r="COW1007" s="306"/>
      <c r="COX1007" s="306"/>
      <c r="COY1007" s="306"/>
      <c r="COZ1007" s="306"/>
      <c r="CPA1007" s="306"/>
      <c r="CPB1007" s="306"/>
      <c r="CPC1007" s="306"/>
      <c r="CPD1007" s="306"/>
      <c r="CPE1007" s="306"/>
      <c r="CPF1007" s="306"/>
      <c r="CPG1007" s="306"/>
      <c r="CPH1007" s="306"/>
      <c r="CPI1007" s="306"/>
      <c r="CPJ1007" s="306"/>
      <c r="CPK1007" s="306"/>
      <c r="CPL1007" s="306"/>
      <c r="CPM1007" s="306"/>
      <c r="CPN1007" s="306"/>
      <c r="CPO1007" s="306"/>
      <c r="CPP1007" s="306"/>
      <c r="CPQ1007" s="306"/>
      <c r="CPR1007" s="306"/>
      <c r="CPS1007" s="306"/>
      <c r="CPT1007" s="306"/>
      <c r="CPU1007" s="306"/>
      <c r="CPV1007" s="306"/>
      <c r="CPW1007" s="306"/>
      <c r="CPX1007" s="306"/>
      <c r="CPY1007" s="306"/>
      <c r="CPZ1007" s="306"/>
      <c r="CQA1007" s="306"/>
      <c r="CQB1007" s="306"/>
      <c r="CQC1007" s="306"/>
      <c r="CQD1007" s="306"/>
      <c r="CQE1007" s="306"/>
      <c r="CQF1007" s="306"/>
      <c r="CQG1007" s="306"/>
      <c r="CQH1007" s="306"/>
      <c r="CQI1007" s="306"/>
      <c r="CQJ1007" s="306"/>
      <c r="CQK1007" s="306"/>
      <c r="CQL1007" s="306"/>
      <c r="CQM1007" s="306"/>
      <c r="CQN1007" s="306"/>
      <c r="CQO1007" s="306"/>
      <c r="CQP1007" s="306"/>
      <c r="CQQ1007" s="306"/>
      <c r="CQR1007" s="306"/>
      <c r="CQS1007" s="306"/>
      <c r="CQT1007" s="306"/>
      <c r="CQU1007" s="306"/>
      <c r="CQV1007" s="306"/>
      <c r="CQW1007" s="306"/>
      <c r="CQX1007" s="306"/>
      <c r="CQY1007" s="306"/>
      <c r="CQZ1007" s="306"/>
      <c r="CRA1007" s="306"/>
      <c r="CRB1007" s="306"/>
      <c r="CRC1007" s="306"/>
      <c r="CRD1007" s="306"/>
      <c r="CRE1007" s="306"/>
      <c r="CRF1007" s="306"/>
      <c r="CRG1007" s="306"/>
      <c r="CRH1007" s="306"/>
      <c r="CRI1007" s="306"/>
      <c r="CRJ1007" s="306"/>
      <c r="CRK1007" s="306"/>
      <c r="CRL1007" s="306"/>
      <c r="CRM1007" s="306"/>
      <c r="CRN1007" s="306"/>
      <c r="CRO1007" s="306"/>
      <c r="CRP1007" s="306"/>
      <c r="CRQ1007" s="306"/>
      <c r="CRR1007" s="306"/>
      <c r="CRS1007" s="306"/>
      <c r="CRT1007" s="306"/>
      <c r="CRU1007" s="306"/>
      <c r="CRV1007" s="306"/>
      <c r="CRW1007" s="306"/>
      <c r="CRX1007" s="306"/>
      <c r="CRY1007" s="306"/>
      <c r="CRZ1007" s="306"/>
      <c r="CSA1007" s="306"/>
      <c r="CSB1007" s="306"/>
      <c r="CSC1007" s="306"/>
      <c r="CSD1007" s="306"/>
      <c r="CSE1007" s="306"/>
      <c r="CSF1007" s="306"/>
      <c r="CSG1007" s="306"/>
      <c r="CSH1007" s="306"/>
      <c r="CSI1007" s="306"/>
      <c r="CSJ1007" s="306"/>
      <c r="CSK1007" s="306"/>
      <c r="CSL1007" s="306"/>
      <c r="CSM1007" s="306"/>
      <c r="CSN1007" s="306"/>
      <c r="CSO1007" s="306"/>
      <c r="CSP1007" s="306"/>
      <c r="CSQ1007" s="306"/>
      <c r="CSR1007" s="306"/>
      <c r="CSS1007" s="306"/>
      <c r="CST1007" s="306"/>
      <c r="CSU1007" s="306"/>
      <c r="CSV1007" s="306"/>
      <c r="CSW1007" s="306"/>
      <c r="CSX1007" s="306"/>
      <c r="CSY1007" s="306"/>
      <c r="CSZ1007" s="306"/>
      <c r="CTA1007" s="306"/>
      <c r="CTB1007" s="306"/>
      <c r="CTC1007" s="306"/>
      <c r="CTD1007" s="306"/>
      <c r="CTE1007" s="306"/>
      <c r="CTF1007" s="306"/>
      <c r="CTG1007" s="306"/>
      <c r="CTH1007" s="306"/>
      <c r="CTI1007" s="306"/>
      <c r="CTJ1007" s="306"/>
      <c r="CTK1007" s="306"/>
      <c r="CTL1007" s="306"/>
      <c r="CTM1007" s="306"/>
      <c r="CTN1007" s="306"/>
      <c r="CTO1007" s="306"/>
      <c r="CTP1007" s="306"/>
      <c r="CTQ1007" s="306"/>
      <c r="CTR1007" s="306"/>
      <c r="CTS1007" s="306"/>
      <c r="CTT1007" s="306"/>
      <c r="CTU1007" s="306"/>
      <c r="CTV1007" s="306"/>
      <c r="CTW1007" s="306"/>
      <c r="CTX1007" s="306"/>
      <c r="CTY1007" s="306"/>
      <c r="CTZ1007" s="306"/>
      <c r="CUA1007" s="306"/>
      <c r="CUB1007" s="306"/>
      <c r="CUC1007" s="306"/>
      <c r="CUD1007" s="306"/>
      <c r="CUE1007" s="306"/>
      <c r="CUF1007" s="306"/>
      <c r="CUG1007" s="306"/>
      <c r="CUH1007" s="306"/>
      <c r="CUI1007" s="306"/>
      <c r="CUJ1007" s="306"/>
      <c r="CUK1007" s="306"/>
      <c r="CUL1007" s="306"/>
      <c r="CUM1007" s="306"/>
      <c r="CUN1007" s="306"/>
      <c r="CUO1007" s="306"/>
      <c r="CUP1007" s="306"/>
      <c r="CUQ1007" s="306"/>
      <c r="CUR1007" s="306"/>
      <c r="CUS1007" s="306"/>
      <c r="CUT1007" s="306"/>
      <c r="CUU1007" s="306"/>
      <c r="CUV1007" s="306"/>
      <c r="CUW1007" s="306"/>
      <c r="CUX1007" s="306"/>
      <c r="CUY1007" s="306"/>
      <c r="CUZ1007" s="306"/>
      <c r="CVA1007" s="306"/>
      <c r="CVB1007" s="306"/>
      <c r="CVC1007" s="306"/>
      <c r="CVD1007" s="306"/>
      <c r="CVE1007" s="306"/>
      <c r="CVF1007" s="306"/>
      <c r="CVG1007" s="306"/>
      <c r="CVH1007" s="306"/>
      <c r="CVI1007" s="306"/>
      <c r="CVJ1007" s="306"/>
      <c r="CVK1007" s="306"/>
      <c r="CVL1007" s="306"/>
      <c r="CVM1007" s="306"/>
      <c r="CVN1007" s="306"/>
      <c r="CVO1007" s="306"/>
      <c r="CVP1007" s="306"/>
      <c r="CVQ1007" s="306"/>
      <c r="CVR1007" s="306"/>
      <c r="CVS1007" s="306"/>
      <c r="CVT1007" s="306"/>
      <c r="CVU1007" s="306"/>
      <c r="CVV1007" s="306"/>
      <c r="CVW1007" s="306"/>
      <c r="CVX1007" s="306"/>
      <c r="CVY1007" s="306"/>
      <c r="CVZ1007" s="306"/>
      <c r="CWA1007" s="306"/>
      <c r="CWB1007" s="306"/>
      <c r="CWC1007" s="306"/>
      <c r="CWD1007" s="306"/>
      <c r="CWE1007" s="306"/>
      <c r="CWF1007" s="306"/>
      <c r="CWG1007" s="306"/>
      <c r="CWH1007" s="306"/>
      <c r="CWI1007" s="306"/>
      <c r="CWJ1007" s="306"/>
      <c r="CWK1007" s="306"/>
      <c r="CWL1007" s="306"/>
      <c r="CWM1007" s="306"/>
      <c r="CWN1007" s="306"/>
      <c r="CWO1007" s="306"/>
      <c r="CWP1007" s="306"/>
      <c r="CWQ1007" s="306"/>
      <c r="CWR1007" s="306"/>
      <c r="CWS1007" s="306"/>
      <c r="CWT1007" s="306"/>
      <c r="CWU1007" s="306"/>
      <c r="CWV1007" s="306"/>
      <c r="CWW1007" s="306"/>
      <c r="CWX1007" s="306"/>
      <c r="CWY1007" s="306"/>
      <c r="CWZ1007" s="306"/>
      <c r="CXA1007" s="306"/>
      <c r="CXB1007" s="306"/>
      <c r="CXC1007" s="306"/>
      <c r="CXD1007" s="306"/>
      <c r="CXE1007" s="306"/>
      <c r="CXF1007" s="306"/>
      <c r="CXG1007" s="306"/>
      <c r="CXH1007" s="306"/>
      <c r="CXI1007" s="306"/>
      <c r="CXJ1007" s="306"/>
      <c r="CXK1007" s="306"/>
      <c r="CXL1007" s="306"/>
      <c r="CXM1007" s="306"/>
      <c r="CXN1007" s="306"/>
      <c r="CXO1007" s="306"/>
      <c r="CXP1007" s="306"/>
      <c r="CXQ1007" s="306"/>
      <c r="CXR1007" s="306"/>
      <c r="CXS1007" s="306"/>
      <c r="CXT1007" s="306"/>
      <c r="CXU1007" s="306"/>
      <c r="CXV1007" s="306"/>
      <c r="CXW1007" s="306"/>
      <c r="CXX1007" s="306"/>
      <c r="CXY1007" s="306"/>
      <c r="CXZ1007" s="306"/>
      <c r="CYA1007" s="306"/>
      <c r="CYB1007" s="306"/>
      <c r="CYC1007" s="306"/>
      <c r="CYD1007" s="306"/>
      <c r="CYE1007" s="306"/>
      <c r="CYF1007" s="306"/>
      <c r="CYG1007" s="306"/>
      <c r="CYH1007" s="306"/>
      <c r="CYI1007" s="306"/>
      <c r="CYJ1007" s="306"/>
      <c r="CYK1007" s="306"/>
      <c r="CYL1007" s="306"/>
      <c r="CYM1007" s="306"/>
      <c r="CYN1007" s="306"/>
      <c r="CYO1007" s="306"/>
      <c r="CYP1007" s="306"/>
      <c r="CYQ1007" s="306"/>
      <c r="CYR1007" s="306"/>
      <c r="CYS1007" s="306"/>
      <c r="CYT1007" s="306"/>
      <c r="CYU1007" s="306"/>
      <c r="CYV1007" s="306"/>
      <c r="CYW1007" s="306"/>
      <c r="CYX1007" s="306"/>
      <c r="CYY1007" s="306"/>
      <c r="CYZ1007" s="306"/>
      <c r="CZA1007" s="306"/>
      <c r="CZB1007" s="306"/>
      <c r="CZC1007" s="306"/>
      <c r="CZD1007" s="306"/>
      <c r="CZE1007" s="306"/>
      <c r="CZF1007" s="306"/>
      <c r="CZG1007" s="306"/>
      <c r="CZH1007" s="306"/>
      <c r="CZI1007" s="306"/>
      <c r="CZJ1007" s="306"/>
      <c r="CZK1007" s="306"/>
      <c r="CZL1007" s="306"/>
      <c r="CZM1007" s="306"/>
      <c r="CZN1007" s="306"/>
      <c r="CZO1007" s="306"/>
      <c r="CZP1007" s="306"/>
      <c r="CZQ1007" s="306"/>
      <c r="CZR1007" s="306"/>
      <c r="CZS1007" s="306"/>
      <c r="CZT1007" s="306"/>
      <c r="CZU1007" s="306"/>
      <c r="CZV1007" s="306"/>
      <c r="CZW1007" s="306"/>
      <c r="CZX1007" s="306"/>
      <c r="CZY1007" s="306"/>
      <c r="CZZ1007" s="306"/>
      <c r="DAA1007" s="306"/>
      <c r="DAB1007" s="306"/>
      <c r="DAC1007" s="306"/>
      <c r="DAD1007" s="306"/>
      <c r="DAE1007" s="306"/>
      <c r="DAF1007" s="306"/>
      <c r="DAG1007" s="306"/>
      <c r="DAH1007" s="306"/>
      <c r="DAI1007" s="306"/>
      <c r="DAJ1007" s="306"/>
      <c r="DAK1007" s="306"/>
      <c r="DAL1007" s="306"/>
      <c r="DAM1007" s="306"/>
      <c r="DAN1007" s="306"/>
      <c r="DAO1007" s="306"/>
      <c r="DAP1007" s="306"/>
      <c r="DAQ1007" s="306"/>
      <c r="DAR1007" s="306"/>
      <c r="DAS1007" s="306"/>
      <c r="DAT1007" s="306"/>
      <c r="DAU1007" s="306"/>
      <c r="DAV1007" s="306"/>
      <c r="DAW1007" s="306"/>
      <c r="DAX1007" s="306"/>
      <c r="DAY1007" s="306"/>
      <c r="DAZ1007" s="306"/>
      <c r="DBA1007" s="306"/>
      <c r="DBB1007" s="306"/>
      <c r="DBC1007" s="306"/>
      <c r="DBD1007" s="306"/>
      <c r="DBE1007" s="306"/>
      <c r="DBF1007" s="306"/>
      <c r="DBG1007" s="306"/>
      <c r="DBH1007" s="306"/>
      <c r="DBI1007" s="306"/>
      <c r="DBJ1007" s="306"/>
      <c r="DBK1007" s="306"/>
      <c r="DBL1007" s="306"/>
      <c r="DBM1007" s="306"/>
      <c r="DBN1007" s="306"/>
      <c r="DBO1007" s="306"/>
      <c r="DBP1007" s="306"/>
      <c r="DBQ1007" s="306"/>
      <c r="DBR1007" s="306"/>
      <c r="DBS1007" s="306"/>
      <c r="DBT1007" s="306"/>
      <c r="DBU1007" s="306"/>
      <c r="DBV1007" s="306"/>
      <c r="DBW1007" s="306"/>
      <c r="DBX1007" s="306"/>
      <c r="DBY1007" s="306"/>
      <c r="DBZ1007" s="306"/>
      <c r="DCA1007" s="306"/>
      <c r="DCB1007" s="306"/>
      <c r="DCC1007" s="306"/>
      <c r="DCD1007" s="306"/>
      <c r="DCE1007" s="306"/>
      <c r="DCF1007" s="306"/>
      <c r="DCG1007" s="306"/>
      <c r="DCH1007" s="306"/>
      <c r="DCI1007" s="306"/>
      <c r="DCJ1007" s="306"/>
      <c r="DCK1007" s="306"/>
      <c r="DCL1007" s="306"/>
      <c r="DCM1007" s="306"/>
      <c r="DCN1007" s="306"/>
      <c r="DCO1007" s="306"/>
      <c r="DCP1007" s="306"/>
      <c r="DCQ1007" s="306"/>
      <c r="DCR1007" s="306"/>
      <c r="DCS1007" s="306"/>
      <c r="DCT1007" s="306"/>
      <c r="DCU1007" s="306"/>
      <c r="DCV1007" s="306"/>
      <c r="DCW1007" s="306"/>
      <c r="DCX1007" s="306"/>
      <c r="DCY1007" s="306"/>
      <c r="DCZ1007" s="306"/>
      <c r="DDA1007" s="306"/>
      <c r="DDB1007" s="306"/>
      <c r="DDC1007" s="306"/>
      <c r="DDD1007" s="306"/>
      <c r="DDE1007" s="306"/>
      <c r="DDF1007" s="306"/>
      <c r="DDG1007" s="306"/>
      <c r="DDH1007" s="306"/>
      <c r="DDI1007" s="306"/>
      <c r="DDJ1007" s="306"/>
      <c r="DDK1007" s="306"/>
      <c r="DDL1007" s="306"/>
      <c r="DDM1007" s="306"/>
      <c r="DDN1007" s="306"/>
      <c r="DDO1007" s="306"/>
      <c r="DDP1007" s="306"/>
      <c r="DDQ1007" s="306"/>
      <c r="DDR1007" s="306"/>
      <c r="DDS1007" s="306"/>
      <c r="DDT1007" s="306"/>
      <c r="DDU1007" s="306"/>
      <c r="DDV1007" s="306"/>
      <c r="DDW1007" s="306"/>
      <c r="DDX1007" s="306"/>
      <c r="DDY1007" s="306"/>
      <c r="DDZ1007" s="306"/>
      <c r="DEA1007" s="306"/>
      <c r="DEB1007" s="306"/>
      <c r="DEC1007" s="306"/>
      <c r="DED1007" s="306"/>
      <c r="DEE1007" s="306"/>
      <c r="DEF1007" s="306"/>
      <c r="DEG1007" s="306"/>
      <c r="DEH1007" s="306"/>
      <c r="DEI1007" s="306"/>
      <c r="DEJ1007" s="306"/>
      <c r="DEK1007" s="306"/>
      <c r="DEL1007" s="306"/>
      <c r="DEM1007" s="306"/>
      <c r="DEN1007" s="306"/>
      <c r="DEO1007" s="306"/>
      <c r="DEP1007" s="306"/>
      <c r="DEQ1007" s="306"/>
      <c r="DER1007" s="306"/>
      <c r="DES1007" s="306"/>
      <c r="DET1007" s="306"/>
      <c r="DEU1007" s="306"/>
      <c r="DEV1007" s="306"/>
      <c r="DEW1007" s="306"/>
      <c r="DEX1007" s="306"/>
      <c r="DEY1007" s="306"/>
      <c r="DEZ1007" s="306"/>
      <c r="DFA1007" s="306"/>
      <c r="DFB1007" s="306"/>
      <c r="DFC1007" s="306"/>
      <c r="DFD1007" s="306"/>
      <c r="DFE1007" s="306"/>
      <c r="DFF1007" s="306"/>
      <c r="DFG1007" s="306"/>
      <c r="DFH1007" s="306"/>
      <c r="DFI1007" s="306"/>
      <c r="DFJ1007" s="306"/>
      <c r="DFK1007" s="306"/>
      <c r="DFL1007" s="306"/>
      <c r="DFM1007" s="306"/>
      <c r="DFN1007" s="306"/>
      <c r="DFO1007" s="306"/>
      <c r="DFP1007" s="306"/>
      <c r="DFQ1007" s="306"/>
      <c r="DFR1007" s="306"/>
      <c r="DFS1007" s="306"/>
      <c r="DFT1007" s="306"/>
      <c r="DFU1007" s="306"/>
      <c r="DFV1007" s="306"/>
      <c r="DFW1007" s="306"/>
      <c r="DFX1007" s="306"/>
      <c r="DFY1007" s="306"/>
      <c r="DFZ1007" s="306"/>
      <c r="DGA1007" s="306"/>
      <c r="DGB1007" s="306"/>
      <c r="DGC1007" s="306"/>
      <c r="DGD1007" s="306"/>
      <c r="DGE1007" s="306"/>
      <c r="DGF1007" s="306"/>
      <c r="DGG1007" s="306"/>
      <c r="DGH1007" s="306"/>
      <c r="DGI1007" s="306"/>
      <c r="DGJ1007" s="306"/>
      <c r="DGK1007" s="306"/>
      <c r="DGL1007" s="306"/>
      <c r="DGM1007" s="306"/>
      <c r="DGN1007" s="306"/>
      <c r="DGO1007" s="306"/>
      <c r="DGP1007" s="306"/>
      <c r="DGQ1007" s="306"/>
      <c r="DGR1007" s="306"/>
      <c r="DGS1007" s="306"/>
      <c r="DGT1007" s="306"/>
      <c r="DGU1007" s="306"/>
      <c r="DGV1007" s="306"/>
      <c r="DGW1007" s="306"/>
      <c r="DGX1007" s="306"/>
      <c r="DGY1007" s="306"/>
      <c r="DGZ1007" s="306"/>
      <c r="DHA1007" s="306"/>
      <c r="DHB1007" s="306"/>
      <c r="DHC1007" s="306"/>
      <c r="DHD1007" s="306"/>
      <c r="DHE1007" s="306"/>
      <c r="DHF1007" s="306"/>
      <c r="DHG1007" s="306"/>
      <c r="DHH1007" s="306"/>
      <c r="DHI1007" s="306"/>
      <c r="DHJ1007" s="306"/>
      <c r="DHK1007" s="306"/>
      <c r="DHL1007" s="306"/>
      <c r="DHM1007" s="306"/>
      <c r="DHN1007" s="306"/>
      <c r="DHO1007" s="306"/>
      <c r="DHP1007" s="306"/>
      <c r="DHQ1007" s="306"/>
      <c r="DHR1007" s="306"/>
      <c r="DHS1007" s="306"/>
      <c r="DHT1007" s="306"/>
      <c r="DHU1007" s="306"/>
      <c r="DHV1007" s="306"/>
      <c r="DHW1007" s="306"/>
      <c r="DHX1007" s="306"/>
      <c r="DHY1007" s="306"/>
      <c r="DHZ1007" s="306"/>
      <c r="DIA1007" s="306"/>
      <c r="DIB1007" s="306"/>
      <c r="DIC1007" s="306"/>
      <c r="DID1007" s="306"/>
      <c r="DIE1007" s="306"/>
      <c r="DIF1007" s="306"/>
      <c r="DIG1007" s="306"/>
      <c r="DIH1007" s="306"/>
      <c r="DII1007" s="306"/>
      <c r="DIJ1007" s="306"/>
      <c r="DIK1007" s="306"/>
      <c r="DIL1007" s="306"/>
      <c r="DIM1007" s="306"/>
      <c r="DIN1007" s="306"/>
      <c r="DIO1007" s="306"/>
      <c r="DIP1007" s="306"/>
      <c r="DIQ1007" s="306"/>
      <c r="DIR1007" s="306"/>
      <c r="DIS1007" s="306"/>
      <c r="DIT1007" s="306"/>
      <c r="DIU1007" s="306"/>
      <c r="DIV1007" s="306"/>
      <c r="DIW1007" s="306"/>
      <c r="DIX1007" s="306"/>
      <c r="DIY1007" s="306"/>
      <c r="DIZ1007" s="306"/>
      <c r="DJA1007" s="306"/>
      <c r="DJB1007" s="306"/>
      <c r="DJC1007" s="306"/>
      <c r="DJD1007" s="306"/>
      <c r="DJE1007" s="306"/>
      <c r="DJF1007" s="306"/>
      <c r="DJG1007" s="306"/>
      <c r="DJH1007" s="306"/>
      <c r="DJI1007" s="306"/>
      <c r="DJJ1007" s="306"/>
      <c r="DJK1007" s="306"/>
      <c r="DJL1007" s="306"/>
      <c r="DJM1007" s="306"/>
      <c r="DJN1007" s="306"/>
      <c r="DJO1007" s="306"/>
      <c r="DJP1007" s="306"/>
      <c r="DJQ1007" s="306"/>
      <c r="DJR1007" s="306"/>
      <c r="DJS1007" s="306"/>
      <c r="DJT1007" s="306"/>
      <c r="DJU1007" s="306"/>
      <c r="DJV1007" s="306"/>
      <c r="DJW1007" s="306"/>
      <c r="DJX1007" s="306"/>
      <c r="DJY1007" s="306"/>
      <c r="DJZ1007" s="306"/>
      <c r="DKA1007" s="306"/>
      <c r="DKB1007" s="306"/>
      <c r="DKC1007" s="306"/>
      <c r="DKD1007" s="306"/>
      <c r="DKE1007" s="306"/>
      <c r="DKF1007" s="306"/>
      <c r="DKG1007" s="306"/>
      <c r="DKH1007" s="306"/>
      <c r="DKI1007" s="306"/>
      <c r="DKJ1007" s="306"/>
      <c r="DKK1007" s="306"/>
      <c r="DKL1007" s="306"/>
      <c r="DKM1007" s="306"/>
      <c r="DKN1007" s="306"/>
      <c r="DKO1007" s="306"/>
      <c r="DKP1007" s="306"/>
      <c r="DKQ1007" s="306"/>
      <c r="DKR1007" s="306"/>
      <c r="DKS1007" s="306"/>
      <c r="DKT1007" s="306"/>
      <c r="DKU1007" s="306"/>
      <c r="DKV1007" s="306"/>
      <c r="DKW1007" s="306"/>
      <c r="DKX1007" s="306"/>
      <c r="DKY1007" s="306"/>
      <c r="DKZ1007" s="306"/>
      <c r="DLA1007" s="306"/>
      <c r="DLB1007" s="306"/>
      <c r="DLC1007" s="306"/>
      <c r="DLD1007" s="306"/>
      <c r="DLE1007" s="306"/>
      <c r="DLF1007" s="306"/>
      <c r="DLG1007" s="306"/>
      <c r="DLH1007" s="306"/>
      <c r="DLI1007" s="306"/>
      <c r="DLJ1007" s="306"/>
      <c r="DLK1007" s="306"/>
      <c r="DLL1007" s="306"/>
      <c r="DLM1007" s="306"/>
      <c r="DLN1007" s="306"/>
      <c r="DLO1007" s="306"/>
      <c r="DLP1007" s="306"/>
      <c r="DLQ1007" s="306"/>
      <c r="DLR1007" s="306"/>
      <c r="DLS1007" s="306"/>
      <c r="DLT1007" s="306"/>
      <c r="DLU1007" s="306"/>
      <c r="DLV1007" s="306"/>
      <c r="DLW1007" s="306"/>
      <c r="DLX1007" s="306"/>
      <c r="DLY1007" s="306"/>
      <c r="DLZ1007" s="306"/>
      <c r="DMA1007" s="306"/>
      <c r="DMB1007" s="306"/>
      <c r="DMC1007" s="306"/>
      <c r="DMD1007" s="306"/>
      <c r="DME1007" s="306"/>
      <c r="DMF1007" s="306"/>
      <c r="DMG1007" s="306"/>
      <c r="DMH1007" s="306"/>
      <c r="DMI1007" s="306"/>
      <c r="DMJ1007" s="306"/>
      <c r="DMK1007" s="306"/>
      <c r="DML1007" s="306"/>
      <c r="DMM1007" s="306"/>
      <c r="DMN1007" s="306"/>
      <c r="DMO1007" s="306"/>
      <c r="DMP1007" s="306"/>
      <c r="DMQ1007" s="306"/>
      <c r="DMR1007" s="306"/>
      <c r="DMS1007" s="306"/>
      <c r="DMT1007" s="306"/>
      <c r="DMU1007" s="306"/>
      <c r="DMV1007" s="306"/>
      <c r="DMW1007" s="306"/>
      <c r="DMX1007" s="306"/>
      <c r="DMY1007" s="306"/>
      <c r="DMZ1007" s="306"/>
      <c r="DNA1007" s="306"/>
      <c r="DNB1007" s="306"/>
      <c r="DNC1007" s="306"/>
      <c r="DND1007" s="306"/>
      <c r="DNE1007" s="306"/>
      <c r="DNF1007" s="306"/>
      <c r="DNG1007" s="306"/>
      <c r="DNH1007" s="306"/>
      <c r="DNI1007" s="306"/>
      <c r="DNJ1007" s="306"/>
      <c r="DNK1007" s="306"/>
      <c r="DNL1007" s="306"/>
      <c r="DNM1007" s="306"/>
      <c r="DNN1007" s="306"/>
      <c r="DNO1007" s="306"/>
      <c r="DNP1007" s="306"/>
      <c r="DNQ1007" s="306"/>
      <c r="DNR1007" s="306"/>
      <c r="DNS1007" s="306"/>
      <c r="DNT1007" s="306"/>
      <c r="DNU1007" s="306"/>
      <c r="DNV1007" s="306"/>
      <c r="DNW1007" s="306"/>
      <c r="DNX1007" s="306"/>
      <c r="DNY1007" s="306"/>
      <c r="DNZ1007" s="306"/>
      <c r="DOA1007" s="306"/>
      <c r="DOB1007" s="306"/>
      <c r="DOC1007" s="306"/>
      <c r="DOD1007" s="306"/>
      <c r="DOE1007" s="306"/>
      <c r="DOF1007" s="306"/>
      <c r="DOG1007" s="306"/>
      <c r="DOH1007" s="306"/>
      <c r="DOI1007" s="306"/>
      <c r="DOJ1007" s="306"/>
      <c r="DOK1007" s="306"/>
      <c r="DOL1007" s="306"/>
      <c r="DOM1007" s="306"/>
      <c r="DON1007" s="306"/>
      <c r="DOO1007" s="306"/>
      <c r="DOP1007" s="306"/>
      <c r="DOQ1007" s="306"/>
      <c r="DOR1007" s="306"/>
      <c r="DOS1007" s="306"/>
      <c r="DOT1007" s="306"/>
      <c r="DOU1007" s="306"/>
      <c r="DOV1007" s="306"/>
      <c r="DOW1007" s="306"/>
      <c r="DOX1007" s="306"/>
      <c r="DOY1007" s="306"/>
      <c r="DOZ1007" s="306"/>
      <c r="DPA1007" s="306"/>
      <c r="DPB1007" s="306"/>
      <c r="DPC1007" s="306"/>
      <c r="DPD1007" s="306"/>
      <c r="DPE1007" s="306"/>
      <c r="DPF1007" s="306"/>
      <c r="DPG1007" s="306"/>
      <c r="DPH1007" s="306"/>
      <c r="DPI1007" s="306"/>
      <c r="DPJ1007" s="306"/>
      <c r="DPK1007" s="306"/>
      <c r="DPL1007" s="306"/>
      <c r="DPM1007" s="306"/>
      <c r="DPN1007" s="306"/>
      <c r="DPO1007" s="306"/>
      <c r="DPP1007" s="306"/>
      <c r="DPQ1007" s="306"/>
      <c r="DPR1007" s="306"/>
      <c r="DPS1007" s="306"/>
      <c r="DPT1007" s="306"/>
      <c r="DPU1007" s="306"/>
      <c r="DPV1007" s="306"/>
      <c r="DPW1007" s="306"/>
      <c r="DPX1007" s="306"/>
      <c r="DPY1007" s="306"/>
      <c r="DPZ1007" s="306"/>
      <c r="DQA1007" s="306"/>
      <c r="DQB1007" s="306"/>
      <c r="DQC1007" s="306"/>
      <c r="DQD1007" s="306"/>
      <c r="DQE1007" s="306"/>
      <c r="DQF1007" s="306"/>
      <c r="DQG1007" s="306"/>
      <c r="DQH1007" s="306"/>
      <c r="DQI1007" s="306"/>
      <c r="DQJ1007" s="306"/>
      <c r="DQK1007" s="306"/>
      <c r="DQL1007" s="306"/>
      <c r="DQM1007" s="306"/>
      <c r="DQN1007" s="306"/>
      <c r="DQO1007" s="306"/>
      <c r="DQP1007" s="306"/>
      <c r="DQQ1007" s="306"/>
      <c r="DQR1007" s="306"/>
      <c r="DQS1007" s="306"/>
      <c r="DQT1007" s="306"/>
      <c r="DQU1007" s="306"/>
      <c r="DQV1007" s="306"/>
      <c r="DQW1007" s="306"/>
      <c r="DQX1007" s="306"/>
      <c r="DQY1007" s="306"/>
      <c r="DQZ1007" s="306"/>
      <c r="DRA1007" s="306"/>
      <c r="DRB1007" s="306"/>
      <c r="DRC1007" s="306"/>
      <c r="DRD1007" s="306"/>
      <c r="DRE1007" s="306"/>
      <c r="DRF1007" s="306"/>
      <c r="DRG1007" s="306"/>
      <c r="DRH1007" s="306"/>
      <c r="DRI1007" s="306"/>
      <c r="DRJ1007" s="306"/>
      <c r="DRK1007" s="306"/>
      <c r="DRL1007" s="306"/>
      <c r="DRM1007" s="306"/>
      <c r="DRN1007" s="306"/>
      <c r="DRO1007" s="306"/>
      <c r="DRP1007" s="306"/>
      <c r="DRQ1007" s="306"/>
      <c r="DRR1007" s="306"/>
      <c r="DRS1007" s="306"/>
      <c r="DRT1007" s="306"/>
      <c r="DRU1007" s="306"/>
      <c r="DRV1007" s="306"/>
      <c r="DRW1007" s="306"/>
      <c r="DRX1007" s="306"/>
      <c r="DRY1007" s="306"/>
      <c r="DRZ1007" s="306"/>
      <c r="DSA1007" s="306"/>
      <c r="DSB1007" s="306"/>
      <c r="DSC1007" s="306"/>
      <c r="DSD1007" s="306"/>
      <c r="DSE1007" s="306"/>
      <c r="DSF1007" s="306"/>
      <c r="DSG1007" s="306"/>
      <c r="DSH1007" s="306"/>
      <c r="DSI1007" s="306"/>
      <c r="DSJ1007" s="306"/>
      <c r="DSK1007" s="306"/>
      <c r="DSL1007" s="306"/>
      <c r="DSM1007" s="306"/>
      <c r="DSN1007" s="306"/>
      <c r="DSO1007" s="306"/>
      <c r="DSP1007" s="306"/>
      <c r="DSQ1007" s="306"/>
      <c r="DSR1007" s="306"/>
      <c r="DSS1007" s="306"/>
      <c r="DST1007" s="306"/>
      <c r="DSU1007" s="306"/>
      <c r="DSV1007" s="306"/>
      <c r="DSW1007" s="306"/>
      <c r="DSX1007" s="306"/>
      <c r="DSY1007" s="306"/>
      <c r="DSZ1007" s="306"/>
      <c r="DTA1007" s="306"/>
      <c r="DTB1007" s="306"/>
      <c r="DTC1007" s="306"/>
      <c r="DTD1007" s="306"/>
      <c r="DTE1007" s="306"/>
      <c r="DTF1007" s="306"/>
      <c r="DTG1007" s="306"/>
      <c r="DTH1007" s="306"/>
      <c r="DTI1007" s="306"/>
      <c r="DTJ1007" s="306"/>
      <c r="DTK1007" s="306"/>
      <c r="DTL1007" s="306"/>
      <c r="DTM1007" s="306"/>
      <c r="DTN1007" s="306"/>
      <c r="DTO1007" s="306"/>
      <c r="DTP1007" s="306"/>
      <c r="DTQ1007" s="306"/>
      <c r="DTR1007" s="306"/>
      <c r="DTS1007" s="306"/>
      <c r="DTT1007" s="306"/>
      <c r="DTU1007" s="306"/>
      <c r="DTV1007" s="306"/>
      <c r="DTW1007" s="306"/>
      <c r="DTX1007" s="306"/>
      <c r="DTY1007" s="306"/>
      <c r="DTZ1007" s="306"/>
      <c r="DUA1007" s="306"/>
      <c r="DUB1007" s="306"/>
      <c r="DUC1007" s="306"/>
      <c r="DUD1007" s="306"/>
      <c r="DUE1007" s="306"/>
      <c r="DUF1007" s="306"/>
      <c r="DUG1007" s="306"/>
      <c r="DUH1007" s="306"/>
      <c r="DUI1007" s="306"/>
      <c r="DUJ1007" s="306"/>
      <c r="DUK1007" s="306"/>
      <c r="DUL1007" s="306"/>
      <c r="DUM1007" s="306"/>
      <c r="DUN1007" s="306"/>
      <c r="DUO1007" s="306"/>
      <c r="DUP1007" s="306"/>
      <c r="DUQ1007" s="306"/>
      <c r="DUR1007" s="306"/>
      <c r="DUS1007" s="306"/>
      <c r="DUT1007" s="306"/>
      <c r="DUU1007" s="306"/>
      <c r="DUV1007" s="306"/>
      <c r="DUW1007" s="306"/>
      <c r="DUX1007" s="306"/>
      <c r="DUY1007" s="306"/>
      <c r="DUZ1007" s="306"/>
      <c r="DVA1007" s="306"/>
      <c r="DVB1007" s="306"/>
      <c r="DVC1007" s="306"/>
      <c r="DVD1007" s="306"/>
      <c r="DVE1007" s="306"/>
      <c r="DVF1007" s="306"/>
      <c r="DVG1007" s="306"/>
      <c r="DVH1007" s="306"/>
      <c r="DVI1007" s="306"/>
      <c r="DVJ1007" s="306"/>
      <c r="DVK1007" s="306"/>
      <c r="DVL1007" s="306"/>
      <c r="DVM1007" s="306"/>
      <c r="DVN1007" s="306"/>
      <c r="DVO1007" s="306"/>
      <c r="DVP1007" s="306"/>
      <c r="DVQ1007" s="306"/>
      <c r="DVR1007" s="306"/>
      <c r="DVS1007" s="306"/>
      <c r="DVT1007" s="306"/>
      <c r="DVU1007" s="306"/>
      <c r="DVV1007" s="306"/>
      <c r="DVW1007" s="306"/>
      <c r="DVX1007" s="306"/>
      <c r="DVY1007" s="306"/>
      <c r="DVZ1007" s="306"/>
      <c r="DWA1007" s="306"/>
      <c r="DWB1007" s="306"/>
      <c r="DWC1007" s="306"/>
      <c r="DWD1007" s="306"/>
      <c r="DWE1007" s="306"/>
      <c r="DWF1007" s="306"/>
      <c r="DWG1007" s="306"/>
      <c r="DWH1007" s="306"/>
      <c r="DWI1007" s="306"/>
      <c r="DWJ1007" s="306"/>
      <c r="DWK1007" s="306"/>
      <c r="DWL1007" s="306"/>
      <c r="DWM1007" s="306"/>
      <c r="DWN1007" s="306"/>
      <c r="DWO1007" s="306"/>
      <c r="DWP1007" s="306"/>
      <c r="DWQ1007" s="306"/>
      <c r="DWR1007" s="306"/>
      <c r="DWS1007" s="306"/>
      <c r="DWT1007" s="306"/>
      <c r="DWU1007" s="306"/>
      <c r="DWV1007" s="306"/>
      <c r="DWW1007" s="306"/>
      <c r="DWX1007" s="306"/>
      <c r="DWY1007" s="306"/>
      <c r="DWZ1007" s="306"/>
      <c r="DXA1007" s="306"/>
      <c r="DXB1007" s="306"/>
      <c r="DXC1007" s="306"/>
      <c r="DXD1007" s="306"/>
      <c r="DXE1007" s="306"/>
      <c r="DXF1007" s="306"/>
      <c r="DXG1007" s="306"/>
      <c r="DXH1007" s="306"/>
      <c r="DXI1007" s="306"/>
      <c r="DXJ1007" s="306"/>
      <c r="DXK1007" s="306"/>
      <c r="DXL1007" s="306"/>
      <c r="DXM1007" s="306"/>
      <c r="DXN1007" s="306"/>
      <c r="DXO1007" s="306"/>
      <c r="DXP1007" s="306"/>
      <c r="DXQ1007" s="306"/>
      <c r="DXR1007" s="306"/>
      <c r="DXS1007" s="306"/>
      <c r="DXT1007" s="306"/>
      <c r="DXU1007" s="306"/>
      <c r="DXV1007" s="306"/>
      <c r="DXW1007" s="306"/>
      <c r="DXX1007" s="306"/>
      <c r="DXY1007" s="306"/>
      <c r="DXZ1007" s="306"/>
      <c r="DYA1007" s="306"/>
      <c r="DYB1007" s="306"/>
      <c r="DYC1007" s="306"/>
      <c r="DYD1007" s="306"/>
      <c r="DYE1007" s="306"/>
      <c r="DYF1007" s="306"/>
      <c r="DYG1007" s="306"/>
      <c r="DYH1007" s="306"/>
      <c r="DYI1007" s="306"/>
      <c r="DYJ1007" s="306"/>
      <c r="DYK1007" s="306"/>
      <c r="DYL1007" s="306"/>
      <c r="DYM1007" s="306"/>
      <c r="DYN1007" s="306"/>
      <c r="DYO1007" s="306"/>
      <c r="DYP1007" s="306"/>
      <c r="DYQ1007" s="306"/>
      <c r="DYR1007" s="306"/>
      <c r="DYS1007" s="306"/>
      <c r="DYT1007" s="306"/>
      <c r="DYU1007" s="306"/>
      <c r="DYV1007" s="306"/>
      <c r="DYW1007" s="306"/>
      <c r="DYX1007" s="306"/>
      <c r="DYY1007" s="306"/>
      <c r="DYZ1007" s="306"/>
      <c r="DZA1007" s="306"/>
      <c r="DZB1007" s="306"/>
      <c r="DZC1007" s="306"/>
      <c r="DZD1007" s="306"/>
      <c r="DZE1007" s="306"/>
      <c r="DZF1007" s="306"/>
      <c r="DZG1007" s="306"/>
      <c r="DZH1007" s="306"/>
      <c r="DZI1007" s="306"/>
      <c r="DZJ1007" s="306"/>
      <c r="DZK1007" s="306"/>
      <c r="DZL1007" s="306"/>
      <c r="DZM1007" s="306"/>
      <c r="DZN1007" s="306"/>
      <c r="DZO1007" s="306"/>
      <c r="DZP1007" s="306"/>
      <c r="DZQ1007" s="306"/>
      <c r="DZR1007" s="306"/>
      <c r="DZS1007" s="306"/>
      <c r="DZT1007" s="306"/>
      <c r="DZU1007" s="306"/>
      <c r="DZV1007" s="306"/>
      <c r="DZW1007" s="306"/>
      <c r="DZX1007" s="306"/>
      <c r="DZY1007" s="306"/>
      <c r="DZZ1007" s="306"/>
      <c r="EAA1007" s="306"/>
      <c r="EAB1007" s="306"/>
      <c r="EAC1007" s="306"/>
      <c r="EAD1007" s="306"/>
      <c r="EAE1007" s="306"/>
      <c r="EAF1007" s="306"/>
      <c r="EAG1007" s="306"/>
      <c r="EAH1007" s="306"/>
      <c r="EAI1007" s="306"/>
      <c r="EAJ1007" s="306"/>
      <c r="EAK1007" s="306"/>
      <c r="EAL1007" s="306"/>
      <c r="EAM1007" s="306"/>
      <c r="EAN1007" s="306"/>
      <c r="EAO1007" s="306"/>
      <c r="EAP1007" s="306"/>
      <c r="EAQ1007" s="306"/>
      <c r="EAR1007" s="306"/>
      <c r="EAS1007" s="306"/>
      <c r="EAT1007" s="306"/>
      <c r="EAU1007" s="306"/>
      <c r="EAV1007" s="306"/>
      <c r="EAW1007" s="306"/>
      <c r="EAX1007" s="306"/>
      <c r="EAY1007" s="306"/>
      <c r="EAZ1007" s="306"/>
      <c r="EBA1007" s="306"/>
      <c r="EBB1007" s="306"/>
      <c r="EBC1007" s="306"/>
      <c r="EBD1007" s="306"/>
      <c r="EBE1007" s="306"/>
      <c r="EBF1007" s="306"/>
      <c r="EBG1007" s="306"/>
      <c r="EBH1007" s="306"/>
      <c r="EBI1007" s="306"/>
      <c r="EBJ1007" s="306"/>
      <c r="EBK1007" s="306"/>
      <c r="EBL1007" s="306"/>
      <c r="EBM1007" s="306"/>
      <c r="EBN1007" s="306"/>
      <c r="EBO1007" s="306"/>
      <c r="EBP1007" s="306"/>
      <c r="EBQ1007" s="306"/>
      <c r="EBR1007" s="306"/>
      <c r="EBS1007" s="306"/>
      <c r="EBT1007" s="306"/>
      <c r="EBU1007" s="306"/>
      <c r="EBV1007" s="306"/>
      <c r="EBW1007" s="306"/>
      <c r="EBX1007" s="306"/>
      <c r="EBY1007" s="306"/>
      <c r="EBZ1007" s="306"/>
      <c r="ECA1007" s="306"/>
      <c r="ECB1007" s="306"/>
      <c r="ECC1007" s="306"/>
      <c r="ECD1007" s="306"/>
      <c r="ECE1007" s="306"/>
      <c r="ECF1007" s="306"/>
      <c r="ECG1007" s="306"/>
      <c r="ECH1007" s="306"/>
      <c r="ECI1007" s="306"/>
      <c r="ECJ1007" s="306"/>
      <c r="ECK1007" s="306"/>
      <c r="ECL1007" s="306"/>
      <c r="ECM1007" s="306"/>
      <c r="ECN1007" s="306"/>
      <c r="ECO1007" s="306"/>
      <c r="ECP1007" s="306"/>
      <c r="ECQ1007" s="306"/>
      <c r="ECR1007" s="306"/>
      <c r="ECS1007" s="306"/>
      <c r="ECT1007" s="306"/>
      <c r="ECU1007" s="306"/>
      <c r="ECV1007" s="306"/>
      <c r="ECW1007" s="306"/>
      <c r="ECX1007" s="306"/>
      <c r="ECY1007" s="306"/>
      <c r="ECZ1007" s="306"/>
      <c r="EDA1007" s="306"/>
      <c r="EDB1007" s="306"/>
      <c r="EDC1007" s="306"/>
      <c r="EDD1007" s="306"/>
      <c r="EDE1007" s="306"/>
      <c r="EDF1007" s="306"/>
      <c r="EDG1007" s="306"/>
      <c r="EDH1007" s="306"/>
      <c r="EDI1007" s="306"/>
      <c r="EDJ1007" s="306"/>
      <c r="EDK1007" s="306"/>
      <c r="EDL1007" s="306"/>
      <c r="EDM1007" s="306"/>
      <c r="EDN1007" s="306"/>
      <c r="EDO1007" s="306"/>
      <c r="EDP1007" s="306"/>
      <c r="EDQ1007" s="306"/>
      <c r="EDR1007" s="306"/>
      <c r="EDS1007" s="306"/>
      <c r="EDT1007" s="306"/>
      <c r="EDU1007" s="306"/>
      <c r="EDV1007" s="306"/>
      <c r="EDW1007" s="306"/>
      <c r="EDX1007" s="306"/>
      <c r="EDY1007" s="306"/>
      <c r="EDZ1007" s="306"/>
      <c r="EEA1007" s="306"/>
      <c r="EEB1007" s="306"/>
      <c r="EEC1007" s="306"/>
      <c r="EED1007" s="306"/>
      <c r="EEE1007" s="306"/>
      <c r="EEF1007" s="306"/>
      <c r="EEG1007" s="306"/>
      <c r="EEH1007" s="306"/>
      <c r="EEI1007" s="306"/>
      <c r="EEJ1007" s="306"/>
      <c r="EEK1007" s="306"/>
      <c r="EEL1007" s="306"/>
      <c r="EEM1007" s="306"/>
      <c r="EEN1007" s="306"/>
      <c r="EEO1007" s="306"/>
      <c r="EEP1007" s="306"/>
      <c r="EEQ1007" s="306"/>
      <c r="EER1007" s="306"/>
      <c r="EES1007" s="306"/>
      <c r="EET1007" s="306"/>
      <c r="EEU1007" s="306"/>
      <c r="EEV1007" s="306"/>
      <c r="EEW1007" s="306"/>
      <c r="EEX1007" s="306"/>
      <c r="EEY1007" s="306"/>
      <c r="EEZ1007" s="306"/>
      <c r="EFA1007" s="306"/>
      <c r="EFB1007" s="306"/>
      <c r="EFC1007" s="306"/>
      <c r="EFD1007" s="306"/>
      <c r="EFE1007" s="306"/>
      <c r="EFF1007" s="306"/>
      <c r="EFG1007" s="306"/>
      <c r="EFH1007" s="306"/>
      <c r="EFI1007" s="306"/>
      <c r="EFJ1007" s="306"/>
      <c r="EFK1007" s="306"/>
      <c r="EFL1007" s="306"/>
      <c r="EFM1007" s="306"/>
      <c r="EFN1007" s="306"/>
      <c r="EFO1007" s="306"/>
      <c r="EFP1007" s="306"/>
      <c r="EFQ1007" s="306"/>
      <c r="EFR1007" s="306"/>
      <c r="EFS1007" s="306"/>
      <c r="EFT1007" s="306"/>
      <c r="EFU1007" s="306"/>
      <c r="EFV1007" s="306"/>
      <c r="EFW1007" s="306"/>
      <c r="EFX1007" s="306"/>
      <c r="EFY1007" s="306"/>
      <c r="EFZ1007" s="306"/>
      <c r="EGA1007" s="306"/>
      <c r="EGB1007" s="306"/>
      <c r="EGC1007" s="306"/>
      <c r="EGD1007" s="306"/>
      <c r="EGE1007" s="306"/>
      <c r="EGF1007" s="306"/>
      <c r="EGG1007" s="306"/>
      <c r="EGH1007" s="306"/>
      <c r="EGI1007" s="306"/>
      <c r="EGJ1007" s="306"/>
      <c r="EGK1007" s="306"/>
      <c r="EGL1007" s="306"/>
      <c r="EGM1007" s="306"/>
      <c r="EGN1007" s="306"/>
      <c r="EGO1007" s="306"/>
      <c r="EGP1007" s="306"/>
      <c r="EGQ1007" s="306"/>
      <c r="EGR1007" s="306"/>
      <c r="EGS1007" s="306"/>
      <c r="EGT1007" s="306"/>
      <c r="EGU1007" s="306"/>
      <c r="EGV1007" s="306"/>
      <c r="EGW1007" s="306"/>
      <c r="EGX1007" s="306"/>
      <c r="EGY1007" s="306"/>
      <c r="EGZ1007" s="306"/>
      <c r="EHA1007" s="306"/>
      <c r="EHB1007" s="306"/>
      <c r="EHC1007" s="306"/>
      <c r="EHD1007" s="306"/>
      <c r="EHE1007" s="306"/>
      <c r="EHF1007" s="306"/>
      <c r="EHG1007" s="306"/>
      <c r="EHH1007" s="306"/>
      <c r="EHI1007" s="306"/>
      <c r="EHJ1007" s="306"/>
      <c r="EHK1007" s="306"/>
      <c r="EHL1007" s="306"/>
      <c r="EHM1007" s="306"/>
      <c r="EHN1007" s="306"/>
      <c r="EHO1007" s="306"/>
      <c r="EHP1007" s="306"/>
      <c r="EHQ1007" s="306"/>
      <c r="EHR1007" s="306"/>
      <c r="EHS1007" s="306"/>
      <c r="EHT1007" s="306"/>
      <c r="EHU1007" s="306"/>
      <c r="EHV1007" s="306"/>
      <c r="EHW1007" s="306"/>
      <c r="EHX1007" s="306"/>
      <c r="EHY1007" s="306"/>
      <c r="EHZ1007" s="306"/>
      <c r="EIA1007" s="306"/>
      <c r="EIB1007" s="306"/>
      <c r="EIC1007" s="306"/>
      <c r="EID1007" s="306"/>
      <c r="EIE1007" s="306"/>
      <c r="EIF1007" s="306"/>
      <c r="EIG1007" s="306"/>
      <c r="EIH1007" s="306"/>
      <c r="EII1007" s="306"/>
      <c r="EIJ1007" s="306"/>
      <c r="EIK1007" s="306"/>
      <c r="EIL1007" s="306"/>
      <c r="EIM1007" s="306"/>
      <c r="EIN1007" s="306"/>
      <c r="EIO1007" s="306"/>
      <c r="EIP1007" s="306"/>
      <c r="EIQ1007" s="306"/>
      <c r="EIR1007" s="306"/>
      <c r="EIS1007" s="306"/>
      <c r="EIT1007" s="306"/>
      <c r="EIU1007" s="306"/>
      <c r="EIV1007" s="306"/>
      <c r="EIW1007" s="306"/>
      <c r="EIX1007" s="306"/>
      <c r="EIY1007" s="306"/>
      <c r="EIZ1007" s="306"/>
      <c r="EJA1007" s="306"/>
      <c r="EJB1007" s="306"/>
      <c r="EJC1007" s="306"/>
      <c r="EJD1007" s="306"/>
      <c r="EJE1007" s="306"/>
      <c r="EJF1007" s="306"/>
      <c r="EJG1007" s="306"/>
      <c r="EJH1007" s="306"/>
      <c r="EJI1007" s="306"/>
      <c r="EJJ1007" s="306"/>
      <c r="EJK1007" s="306"/>
      <c r="EJL1007" s="306"/>
      <c r="EJM1007" s="306"/>
      <c r="EJN1007" s="306"/>
      <c r="EJO1007" s="306"/>
      <c r="EJP1007" s="306"/>
      <c r="EJQ1007" s="306"/>
      <c r="EJR1007" s="306"/>
      <c r="EJS1007" s="306"/>
      <c r="EJT1007" s="306"/>
      <c r="EJU1007" s="306"/>
      <c r="EJV1007" s="306"/>
      <c r="EJW1007" s="306"/>
      <c r="EJX1007" s="306"/>
      <c r="EJY1007" s="306"/>
      <c r="EJZ1007" s="306"/>
      <c r="EKA1007" s="306"/>
      <c r="EKB1007" s="306"/>
      <c r="EKC1007" s="306"/>
      <c r="EKD1007" s="306"/>
      <c r="EKE1007" s="306"/>
      <c r="EKF1007" s="306"/>
      <c r="EKG1007" s="306"/>
      <c r="EKH1007" s="306"/>
      <c r="EKI1007" s="306"/>
      <c r="EKJ1007" s="306"/>
      <c r="EKK1007" s="306"/>
      <c r="EKL1007" s="306"/>
      <c r="EKM1007" s="306"/>
      <c r="EKN1007" s="306"/>
      <c r="EKO1007" s="306"/>
      <c r="EKP1007" s="306"/>
      <c r="EKQ1007" s="306"/>
      <c r="EKR1007" s="306"/>
      <c r="EKS1007" s="306"/>
      <c r="EKT1007" s="306"/>
      <c r="EKU1007" s="306"/>
      <c r="EKV1007" s="306"/>
      <c r="EKW1007" s="306"/>
      <c r="EKX1007" s="306"/>
      <c r="EKY1007" s="306"/>
      <c r="EKZ1007" s="306"/>
      <c r="ELA1007" s="306"/>
      <c r="ELB1007" s="306"/>
      <c r="ELC1007" s="306"/>
      <c r="ELD1007" s="306"/>
      <c r="ELE1007" s="306"/>
      <c r="ELF1007" s="306"/>
      <c r="ELG1007" s="306"/>
      <c r="ELH1007" s="306"/>
      <c r="ELI1007" s="306"/>
      <c r="ELJ1007" s="306"/>
      <c r="ELK1007" s="306"/>
      <c r="ELL1007" s="306"/>
      <c r="ELM1007" s="306"/>
      <c r="ELN1007" s="306"/>
      <c r="ELO1007" s="306"/>
      <c r="ELP1007" s="306"/>
      <c r="ELQ1007" s="306"/>
      <c r="ELR1007" s="306"/>
      <c r="ELS1007" s="306"/>
      <c r="ELT1007" s="306"/>
      <c r="ELU1007" s="306"/>
      <c r="ELV1007" s="306"/>
      <c r="ELW1007" s="306"/>
      <c r="ELX1007" s="306"/>
      <c r="ELY1007" s="306"/>
      <c r="ELZ1007" s="306"/>
      <c r="EMA1007" s="306"/>
      <c r="EMB1007" s="306"/>
      <c r="EMC1007" s="306"/>
      <c r="EMD1007" s="306"/>
      <c r="EME1007" s="306"/>
      <c r="EMF1007" s="306"/>
      <c r="EMG1007" s="306"/>
      <c r="EMH1007" s="306"/>
      <c r="EMI1007" s="306"/>
      <c r="EMJ1007" s="306"/>
      <c r="EMK1007" s="306"/>
      <c r="EML1007" s="306"/>
      <c r="EMM1007" s="306"/>
      <c r="EMN1007" s="306"/>
      <c r="EMO1007" s="306"/>
      <c r="EMP1007" s="306"/>
      <c r="EMQ1007" s="306"/>
      <c r="EMR1007" s="306"/>
      <c r="EMS1007" s="306"/>
      <c r="EMT1007" s="306"/>
      <c r="EMU1007" s="306"/>
      <c r="EMV1007" s="306"/>
      <c r="EMW1007" s="306"/>
      <c r="EMX1007" s="306"/>
      <c r="EMY1007" s="306"/>
      <c r="EMZ1007" s="306"/>
      <c r="ENA1007" s="306"/>
      <c r="ENB1007" s="306"/>
      <c r="ENC1007" s="306"/>
      <c r="END1007" s="306"/>
      <c r="ENE1007" s="306"/>
      <c r="ENF1007" s="306"/>
      <c r="ENG1007" s="306"/>
      <c r="ENH1007" s="306"/>
      <c r="ENI1007" s="306"/>
      <c r="ENJ1007" s="306"/>
      <c r="ENK1007" s="306"/>
      <c r="ENL1007" s="306"/>
      <c r="ENM1007" s="306"/>
      <c r="ENN1007" s="306"/>
      <c r="ENO1007" s="306"/>
      <c r="ENP1007" s="306"/>
      <c r="ENQ1007" s="306"/>
      <c r="ENR1007" s="306"/>
      <c r="ENS1007" s="306"/>
      <c r="ENT1007" s="306"/>
      <c r="ENU1007" s="306"/>
      <c r="ENV1007" s="306"/>
      <c r="ENW1007" s="306"/>
      <c r="ENX1007" s="306"/>
      <c r="ENY1007" s="306"/>
      <c r="ENZ1007" s="306"/>
      <c r="EOA1007" s="306"/>
      <c r="EOB1007" s="306"/>
      <c r="EOC1007" s="306"/>
      <c r="EOD1007" s="306"/>
      <c r="EOE1007" s="306"/>
      <c r="EOF1007" s="306"/>
      <c r="EOG1007" s="306"/>
      <c r="EOH1007" s="306"/>
      <c r="EOI1007" s="306"/>
      <c r="EOJ1007" s="306"/>
      <c r="EOK1007" s="306"/>
      <c r="EOL1007" s="306"/>
      <c r="EOM1007" s="306"/>
      <c r="EON1007" s="306"/>
      <c r="EOO1007" s="306"/>
      <c r="EOP1007" s="306"/>
      <c r="EOQ1007" s="306"/>
      <c r="EOR1007" s="306"/>
      <c r="EOS1007" s="306"/>
      <c r="EOT1007" s="306"/>
      <c r="EOU1007" s="306"/>
      <c r="EOV1007" s="306"/>
      <c r="EOW1007" s="306"/>
      <c r="EOX1007" s="306"/>
      <c r="EOY1007" s="306"/>
      <c r="EOZ1007" s="306"/>
      <c r="EPA1007" s="306"/>
      <c r="EPB1007" s="306"/>
      <c r="EPC1007" s="306"/>
      <c r="EPD1007" s="306"/>
      <c r="EPE1007" s="306"/>
      <c r="EPF1007" s="306"/>
      <c r="EPG1007" s="306"/>
      <c r="EPH1007" s="306"/>
      <c r="EPI1007" s="306"/>
      <c r="EPJ1007" s="306"/>
      <c r="EPK1007" s="306"/>
      <c r="EPL1007" s="306"/>
      <c r="EPM1007" s="306"/>
      <c r="EPN1007" s="306"/>
      <c r="EPO1007" s="306"/>
      <c r="EPP1007" s="306"/>
      <c r="EPQ1007" s="306"/>
      <c r="EPR1007" s="306"/>
      <c r="EPS1007" s="306"/>
      <c r="EPT1007" s="306"/>
      <c r="EPU1007" s="306"/>
      <c r="EPV1007" s="306"/>
      <c r="EPW1007" s="306"/>
      <c r="EPX1007" s="306"/>
      <c r="EPY1007" s="306"/>
      <c r="EPZ1007" s="306"/>
      <c r="EQA1007" s="306"/>
      <c r="EQB1007" s="306"/>
      <c r="EQC1007" s="306"/>
      <c r="EQD1007" s="306"/>
      <c r="EQE1007" s="306"/>
      <c r="EQF1007" s="306"/>
      <c r="EQG1007" s="306"/>
      <c r="EQH1007" s="306"/>
      <c r="EQI1007" s="306"/>
      <c r="EQJ1007" s="306"/>
      <c r="EQK1007" s="306"/>
      <c r="EQL1007" s="306"/>
      <c r="EQM1007" s="306"/>
      <c r="EQN1007" s="306"/>
      <c r="EQO1007" s="306"/>
      <c r="EQP1007" s="306"/>
      <c r="EQQ1007" s="306"/>
      <c r="EQR1007" s="306"/>
      <c r="EQS1007" s="306"/>
      <c r="EQT1007" s="306"/>
      <c r="EQU1007" s="306"/>
      <c r="EQV1007" s="306"/>
      <c r="EQW1007" s="306"/>
      <c r="EQX1007" s="306"/>
      <c r="EQY1007" s="306"/>
      <c r="EQZ1007" s="306"/>
      <c r="ERA1007" s="306"/>
      <c r="ERB1007" s="306"/>
      <c r="ERC1007" s="306"/>
      <c r="ERD1007" s="306"/>
      <c r="ERE1007" s="306"/>
      <c r="ERF1007" s="306"/>
      <c r="ERG1007" s="306"/>
      <c r="ERH1007" s="306"/>
      <c r="ERI1007" s="306"/>
      <c r="ERJ1007" s="306"/>
      <c r="ERK1007" s="306"/>
      <c r="ERL1007" s="306"/>
      <c r="ERM1007" s="306"/>
      <c r="ERN1007" s="306"/>
      <c r="ERO1007" s="306"/>
      <c r="ERP1007" s="306"/>
      <c r="ERQ1007" s="306"/>
      <c r="ERR1007" s="306"/>
      <c r="ERS1007" s="306"/>
      <c r="ERT1007" s="306"/>
      <c r="ERU1007" s="306"/>
      <c r="ERV1007" s="306"/>
      <c r="ERW1007" s="306"/>
      <c r="ERX1007" s="306"/>
      <c r="ERY1007" s="306"/>
      <c r="ERZ1007" s="306"/>
      <c r="ESA1007" s="306"/>
      <c r="ESB1007" s="306"/>
      <c r="ESC1007" s="306"/>
      <c r="ESD1007" s="306"/>
      <c r="ESE1007" s="306"/>
      <c r="ESF1007" s="306"/>
      <c r="ESG1007" s="306"/>
      <c r="ESH1007" s="306"/>
      <c r="ESI1007" s="306"/>
      <c r="ESJ1007" s="306"/>
      <c r="ESK1007" s="306"/>
      <c r="ESL1007" s="306"/>
      <c r="ESM1007" s="306"/>
      <c r="ESN1007" s="306"/>
      <c r="ESO1007" s="306"/>
      <c r="ESP1007" s="306"/>
      <c r="ESQ1007" s="306"/>
      <c r="ESR1007" s="306"/>
      <c r="ESS1007" s="306"/>
      <c r="EST1007" s="306"/>
      <c r="ESU1007" s="306"/>
      <c r="ESV1007" s="306"/>
      <c r="ESW1007" s="306"/>
      <c r="ESX1007" s="306"/>
      <c r="ESY1007" s="306"/>
      <c r="ESZ1007" s="306"/>
      <c r="ETA1007" s="306"/>
      <c r="ETB1007" s="306"/>
      <c r="ETC1007" s="306"/>
      <c r="ETD1007" s="306"/>
      <c r="ETE1007" s="306"/>
      <c r="ETF1007" s="306"/>
      <c r="ETG1007" s="306"/>
      <c r="ETH1007" s="306"/>
      <c r="ETI1007" s="306"/>
      <c r="ETJ1007" s="306"/>
      <c r="ETK1007" s="306"/>
      <c r="ETL1007" s="306"/>
      <c r="ETM1007" s="306"/>
      <c r="ETN1007" s="306"/>
      <c r="ETO1007" s="306"/>
      <c r="ETP1007" s="306"/>
      <c r="ETQ1007" s="306"/>
      <c r="ETR1007" s="306"/>
      <c r="ETS1007" s="306"/>
      <c r="ETT1007" s="306"/>
      <c r="ETU1007" s="306"/>
      <c r="ETV1007" s="306"/>
      <c r="ETW1007" s="306"/>
      <c r="ETX1007" s="306"/>
      <c r="ETY1007" s="306"/>
      <c r="ETZ1007" s="306"/>
      <c r="EUA1007" s="306"/>
      <c r="EUB1007" s="306"/>
      <c r="EUC1007" s="306"/>
      <c r="EUD1007" s="306"/>
      <c r="EUE1007" s="306"/>
      <c r="EUF1007" s="306"/>
      <c r="EUG1007" s="306"/>
      <c r="EUH1007" s="306"/>
      <c r="EUI1007" s="306"/>
      <c r="EUJ1007" s="306"/>
      <c r="EUK1007" s="306"/>
      <c r="EUL1007" s="306"/>
      <c r="EUM1007" s="306"/>
      <c r="EUN1007" s="306"/>
      <c r="EUO1007" s="306"/>
      <c r="EUP1007" s="306"/>
      <c r="EUQ1007" s="306"/>
      <c r="EUR1007" s="306"/>
      <c r="EUS1007" s="306"/>
      <c r="EUT1007" s="306"/>
      <c r="EUU1007" s="306"/>
      <c r="EUV1007" s="306"/>
      <c r="EUW1007" s="306"/>
      <c r="EUX1007" s="306"/>
      <c r="EUY1007" s="306"/>
      <c r="EUZ1007" s="306"/>
      <c r="EVA1007" s="306"/>
      <c r="EVB1007" s="306"/>
      <c r="EVC1007" s="306"/>
      <c r="EVD1007" s="306"/>
      <c r="EVE1007" s="306"/>
      <c r="EVF1007" s="306"/>
      <c r="EVG1007" s="306"/>
      <c r="EVH1007" s="306"/>
      <c r="EVI1007" s="306"/>
      <c r="EVJ1007" s="306"/>
      <c r="EVK1007" s="306"/>
      <c r="EVL1007" s="306"/>
      <c r="EVM1007" s="306"/>
      <c r="EVN1007" s="306"/>
      <c r="EVO1007" s="306"/>
      <c r="EVP1007" s="306"/>
      <c r="EVQ1007" s="306"/>
      <c r="EVR1007" s="306"/>
      <c r="EVS1007" s="306"/>
      <c r="EVT1007" s="306"/>
      <c r="EVU1007" s="306"/>
      <c r="EVV1007" s="306"/>
      <c r="EVW1007" s="306"/>
      <c r="EVX1007" s="306"/>
      <c r="EVY1007" s="306"/>
      <c r="EVZ1007" s="306"/>
      <c r="EWA1007" s="306"/>
      <c r="EWB1007" s="306"/>
      <c r="EWC1007" s="306"/>
      <c r="EWD1007" s="306"/>
      <c r="EWE1007" s="306"/>
      <c r="EWF1007" s="306"/>
      <c r="EWG1007" s="306"/>
      <c r="EWH1007" s="306"/>
      <c r="EWI1007" s="306"/>
      <c r="EWJ1007" s="306"/>
      <c r="EWK1007" s="306"/>
      <c r="EWL1007" s="306"/>
      <c r="EWM1007" s="306"/>
      <c r="EWN1007" s="306"/>
      <c r="EWO1007" s="306"/>
      <c r="EWP1007" s="306"/>
      <c r="EWQ1007" s="306"/>
      <c r="EWR1007" s="306"/>
      <c r="EWS1007" s="306"/>
      <c r="EWT1007" s="306"/>
      <c r="EWU1007" s="306"/>
      <c r="EWV1007" s="306"/>
      <c r="EWW1007" s="306"/>
      <c r="EWX1007" s="306"/>
      <c r="EWY1007" s="306"/>
      <c r="EWZ1007" s="306"/>
      <c r="EXA1007" s="306"/>
      <c r="EXB1007" s="306"/>
      <c r="EXC1007" s="306"/>
      <c r="EXD1007" s="306"/>
      <c r="EXE1007" s="306"/>
      <c r="EXF1007" s="306"/>
      <c r="EXG1007" s="306"/>
      <c r="EXH1007" s="306"/>
      <c r="EXI1007" s="306"/>
      <c r="EXJ1007" s="306"/>
      <c r="EXK1007" s="306"/>
      <c r="EXL1007" s="306"/>
      <c r="EXM1007" s="306"/>
      <c r="EXN1007" s="306"/>
      <c r="EXO1007" s="306"/>
      <c r="EXP1007" s="306"/>
      <c r="EXQ1007" s="306"/>
      <c r="EXR1007" s="306"/>
      <c r="EXS1007" s="306"/>
      <c r="EXT1007" s="306"/>
      <c r="EXU1007" s="306"/>
      <c r="EXV1007" s="306"/>
      <c r="EXW1007" s="306"/>
      <c r="EXX1007" s="306"/>
      <c r="EXY1007" s="306"/>
      <c r="EXZ1007" s="306"/>
      <c r="EYA1007" s="306"/>
      <c r="EYB1007" s="306"/>
      <c r="EYC1007" s="306"/>
      <c r="EYD1007" s="306"/>
      <c r="EYE1007" s="306"/>
      <c r="EYF1007" s="306"/>
      <c r="EYG1007" s="306"/>
      <c r="EYH1007" s="306"/>
      <c r="EYI1007" s="306"/>
      <c r="EYJ1007" s="306"/>
      <c r="EYK1007" s="306"/>
      <c r="EYL1007" s="306"/>
      <c r="EYM1007" s="306"/>
      <c r="EYN1007" s="306"/>
      <c r="EYO1007" s="306"/>
      <c r="EYP1007" s="306"/>
      <c r="EYQ1007" s="306"/>
      <c r="EYR1007" s="306"/>
      <c r="EYS1007" s="306"/>
      <c r="EYT1007" s="306"/>
      <c r="EYU1007" s="306"/>
      <c r="EYV1007" s="306"/>
      <c r="EYW1007" s="306"/>
      <c r="EYX1007" s="306"/>
      <c r="EYY1007" s="306"/>
      <c r="EYZ1007" s="306"/>
      <c r="EZA1007" s="306"/>
      <c r="EZB1007" s="306"/>
      <c r="EZC1007" s="306"/>
      <c r="EZD1007" s="306"/>
      <c r="EZE1007" s="306"/>
      <c r="EZF1007" s="306"/>
      <c r="EZG1007" s="306"/>
      <c r="EZH1007" s="306"/>
      <c r="EZI1007" s="306"/>
      <c r="EZJ1007" s="306"/>
      <c r="EZK1007" s="306"/>
      <c r="EZL1007" s="306"/>
      <c r="EZM1007" s="306"/>
      <c r="EZN1007" s="306"/>
      <c r="EZO1007" s="306"/>
      <c r="EZP1007" s="306"/>
      <c r="EZQ1007" s="306"/>
      <c r="EZR1007" s="306"/>
      <c r="EZS1007" s="306"/>
      <c r="EZT1007" s="306"/>
      <c r="EZU1007" s="306"/>
      <c r="EZV1007" s="306"/>
      <c r="EZW1007" s="306"/>
      <c r="EZX1007" s="306"/>
      <c r="EZY1007" s="306"/>
      <c r="EZZ1007" s="306"/>
      <c r="FAA1007" s="306"/>
      <c r="FAB1007" s="306"/>
      <c r="FAC1007" s="306"/>
      <c r="FAD1007" s="306"/>
      <c r="FAE1007" s="306"/>
      <c r="FAF1007" s="306"/>
      <c r="FAG1007" s="306"/>
      <c r="FAH1007" s="306"/>
      <c r="FAI1007" s="306"/>
      <c r="FAJ1007" s="306"/>
      <c r="FAK1007" s="306"/>
      <c r="FAL1007" s="306"/>
      <c r="FAM1007" s="306"/>
      <c r="FAN1007" s="306"/>
      <c r="FAO1007" s="306"/>
      <c r="FAP1007" s="306"/>
      <c r="FAQ1007" s="306"/>
      <c r="FAR1007" s="306"/>
      <c r="FAS1007" s="306"/>
      <c r="FAT1007" s="306"/>
      <c r="FAU1007" s="306"/>
      <c r="FAV1007" s="306"/>
      <c r="FAW1007" s="306"/>
      <c r="FAX1007" s="306"/>
      <c r="FAY1007" s="306"/>
      <c r="FAZ1007" s="306"/>
      <c r="FBA1007" s="306"/>
      <c r="FBB1007" s="306"/>
      <c r="FBC1007" s="306"/>
      <c r="FBD1007" s="306"/>
      <c r="FBE1007" s="306"/>
      <c r="FBF1007" s="306"/>
      <c r="FBG1007" s="306"/>
      <c r="FBH1007" s="306"/>
      <c r="FBI1007" s="306"/>
      <c r="FBJ1007" s="306"/>
      <c r="FBK1007" s="306"/>
      <c r="FBL1007" s="306"/>
      <c r="FBM1007" s="306"/>
      <c r="FBN1007" s="306"/>
      <c r="FBO1007" s="306"/>
      <c r="FBP1007" s="306"/>
      <c r="FBQ1007" s="306"/>
      <c r="FBR1007" s="306"/>
      <c r="FBS1007" s="306"/>
      <c r="FBT1007" s="306"/>
      <c r="FBU1007" s="306"/>
      <c r="FBV1007" s="306"/>
      <c r="FBW1007" s="306"/>
      <c r="FBX1007" s="306"/>
      <c r="FBY1007" s="306"/>
      <c r="FBZ1007" s="306"/>
      <c r="FCA1007" s="306"/>
      <c r="FCB1007" s="306"/>
      <c r="FCC1007" s="306"/>
      <c r="FCD1007" s="306"/>
      <c r="FCE1007" s="306"/>
      <c r="FCF1007" s="306"/>
      <c r="FCG1007" s="306"/>
      <c r="FCH1007" s="306"/>
      <c r="FCI1007" s="306"/>
      <c r="FCJ1007" s="306"/>
      <c r="FCK1007" s="306"/>
      <c r="FCL1007" s="306"/>
      <c r="FCM1007" s="306"/>
      <c r="FCN1007" s="306"/>
      <c r="FCO1007" s="306"/>
      <c r="FCP1007" s="306"/>
      <c r="FCQ1007" s="306"/>
      <c r="FCR1007" s="306"/>
      <c r="FCS1007" s="306"/>
      <c r="FCT1007" s="306"/>
      <c r="FCU1007" s="306"/>
      <c r="FCV1007" s="306"/>
      <c r="FCW1007" s="306"/>
      <c r="FCX1007" s="306"/>
      <c r="FCY1007" s="306"/>
      <c r="FCZ1007" s="306"/>
      <c r="FDA1007" s="306"/>
      <c r="FDB1007" s="306"/>
      <c r="FDC1007" s="306"/>
      <c r="FDD1007" s="306"/>
      <c r="FDE1007" s="306"/>
      <c r="FDF1007" s="306"/>
      <c r="FDG1007" s="306"/>
      <c r="FDH1007" s="306"/>
      <c r="FDI1007" s="306"/>
      <c r="FDJ1007" s="306"/>
      <c r="FDK1007" s="306"/>
      <c r="FDL1007" s="306"/>
      <c r="FDM1007" s="306"/>
      <c r="FDN1007" s="306"/>
      <c r="FDO1007" s="306"/>
      <c r="FDP1007" s="306"/>
      <c r="FDQ1007" s="306"/>
      <c r="FDR1007" s="306"/>
      <c r="FDS1007" s="306"/>
      <c r="FDT1007" s="306"/>
      <c r="FDU1007" s="306"/>
      <c r="FDV1007" s="306"/>
      <c r="FDW1007" s="306"/>
      <c r="FDX1007" s="306"/>
      <c r="FDY1007" s="306"/>
      <c r="FDZ1007" s="306"/>
      <c r="FEA1007" s="306"/>
      <c r="FEB1007" s="306"/>
      <c r="FEC1007" s="306"/>
      <c r="FED1007" s="306"/>
      <c r="FEE1007" s="306"/>
      <c r="FEF1007" s="306"/>
      <c r="FEG1007" s="306"/>
      <c r="FEH1007" s="306"/>
      <c r="FEI1007" s="306"/>
      <c r="FEJ1007" s="306"/>
      <c r="FEK1007" s="306"/>
      <c r="FEL1007" s="306"/>
      <c r="FEM1007" s="306"/>
      <c r="FEN1007" s="306"/>
      <c r="FEO1007" s="306"/>
      <c r="FEP1007" s="306"/>
      <c r="FEQ1007" s="306"/>
      <c r="FER1007" s="306"/>
      <c r="FES1007" s="306"/>
      <c r="FET1007" s="306"/>
      <c r="FEU1007" s="306"/>
      <c r="FEV1007" s="306"/>
      <c r="FEW1007" s="306"/>
      <c r="FEX1007" s="306"/>
      <c r="FEY1007" s="306"/>
      <c r="FEZ1007" s="306"/>
      <c r="FFA1007" s="306"/>
      <c r="FFB1007" s="306"/>
      <c r="FFC1007" s="306"/>
      <c r="FFD1007" s="306"/>
      <c r="FFE1007" s="306"/>
      <c r="FFF1007" s="306"/>
      <c r="FFG1007" s="306"/>
      <c r="FFH1007" s="306"/>
      <c r="FFI1007" s="306"/>
      <c r="FFJ1007" s="306"/>
      <c r="FFK1007" s="306"/>
      <c r="FFL1007" s="306"/>
      <c r="FFM1007" s="306"/>
      <c r="FFN1007" s="306"/>
      <c r="FFO1007" s="306"/>
      <c r="FFP1007" s="306"/>
      <c r="FFQ1007" s="306"/>
      <c r="FFR1007" s="306"/>
      <c r="FFS1007" s="306"/>
      <c r="FFT1007" s="306"/>
      <c r="FFU1007" s="306"/>
      <c r="FFV1007" s="306"/>
      <c r="FFW1007" s="306"/>
      <c r="FFX1007" s="306"/>
      <c r="FFY1007" s="306"/>
      <c r="FFZ1007" s="306"/>
      <c r="FGA1007" s="306"/>
      <c r="FGB1007" s="306"/>
      <c r="FGC1007" s="306"/>
      <c r="FGD1007" s="306"/>
      <c r="FGE1007" s="306"/>
      <c r="FGF1007" s="306"/>
      <c r="FGG1007" s="306"/>
      <c r="FGH1007" s="306"/>
      <c r="FGI1007" s="306"/>
      <c r="FGJ1007" s="306"/>
      <c r="FGK1007" s="306"/>
      <c r="FGL1007" s="306"/>
      <c r="FGM1007" s="306"/>
      <c r="FGN1007" s="306"/>
      <c r="FGO1007" s="306"/>
      <c r="FGP1007" s="306"/>
      <c r="FGQ1007" s="306"/>
      <c r="FGR1007" s="306"/>
      <c r="FGS1007" s="306"/>
      <c r="FGT1007" s="306"/>
      <c r="FGU1007" s="306"/>
      <c r="FGV1007" s="306"/>
      <c r="FGW1007" s="306"/>
      <c r="FGX1007" s="306"/>
      <c r="FGY1007" s="306"/>
      <c r="FGZ1007" s="306"/>
      <c r="FHA1007" s="306"/>
      <c r="FHB1007" s="306"/>
      <c r="FHC1007" s="306"/>
      <c r="FHD1007" s="306"/>
      <c r="FHE1007" s="306"/>
      <c r="FHF1007" s="306"/>
      <c r="FHG1007" s="306"/>
      <c r="FHH1007" s="306"/>
      <c r="FHI1007" s="306"/>
      <c r="FHJ1007" s="306"/>
      <c r="FHK1007" s="306"/>
      <c r="FHL1007" s="306"/>
      <c r="FHM1007" s="306"/>
      <c r="FHN1007" s="306"/>
      <c r="FHO1007" s="306"/>
      <c r="FHP1007" s="306"/>
      <c r="FHQ1007" s="306"/>
      <c r="FHR1007" s="306"/>
      <c r="FHS1007" s="306"/>
      <c r="FHT1007" s="306"/>
      <c r="FHU1007" s="306"/>
      <c r="FHV1007" s="306"/>
      <c r="FHW1007" s="306"/>
      <c r="FHX1007" s="306"/>
      <c r="FHY1007" s="306"/>
      <c r="FHZ1007" s="306"/>
      <c r="FIA1007" s="306"/>
      <c r="FIB1007" s="306"/>
      <c r="FIC1007" s="306"/>
      <c r="FID1007" s="306"/>
      <c r="FIE1007" s="306"/>
      <c r="FIF1007" s="306"/>
      <c r="FIG1007" s="306"/>
      <c r="FIH1007" s="306"/>
      <c r="FII1007" s="306"/>
      <c r="FIJ1007" s="306"/>
      <c r="FIK1007" s="306"/>
      <c r="FIL1007" s="306"/>
      <c r="FIM1007" s="306"/>
      <c r="FIN1007" s="306"/>
      <c r="FIO1007" s="306"/>
      <c r="FIP1007" s="306"/>
      <c r="FIQ1007" s="306"/>
      <c r="FIR1007" s="306"/>
      <c r="FIS1007" s="306"/>
      <c r="FIT1007" s="306"/>
      <c r="FIU1007" s="306"/>
      <c r="FIV1007" s="306"/>
      <c r="FIW1007" s="306"/>
      <c r="FIX1007" s="306"/>
      <c r="FIY1007" s="306"/>
      <c r="FIZ1007" s="306"/>
      <c r="FJA1007" s="306"/>
      <c r="FJB1007" s="306"/>
      <c r="FJC1007" s="306"/>
      <c r="FJD1007" s="306"/>
      <c r="FJE1007" s="306"/>
      <c r="FJF1007" s="306"/>
      <c r="FJG1007" s="306"/>
      <c r="FJH1007" s="306"/>
      <c r="FJI1007" s="306"/>
      <c r="FJJ1007" s="306"/>
      <c r="FJK1007" s="306"/>
      <c r="FJL1007" s="306"/>
      <c r="FJM1007" s="306"/>
      <c r="FJN1007" s="306"/>
      <c r="FJO1007" s="306"/>
      <c r="FJP1007" s="306"/>
      <c r="FJQ1007" s="306"/>
      <c r="FJR1007" s="306"/>
      <c r="FJS1007" s="306"/>
      <c r="FJT1007" s="306"/>
      <c r="FJU1007" s="306"/>
      <c r="FJV1007" s="306"/>
      <c r="FJW1007" s="306"/>
      <c r="FJX1007" s="306"/>
      <c r="FJY1007" s="306"/>
      <c r="FJZ1007" s="306"/>
      <c r="FKA1007" s="306"/>
      <c r="FKB1007" s="306"/>
      <c r="FKC1007" s="306"/>
      <c r="FKD1007" s="306"/>
      <c r="FKE1007" s="306"/>
      <c r="FKF1007" s="306"/>
      <c r="FKG1007" s="306"/>
      <c r="FKH1007" s="306"/>
      <c r="FKI1007" s="306"/>
      <c r="FKJ1007" s="306"/>
      <c r="FKK1007" s="306"/>
      <c r="FKL1007" s="306"/>
      <c r="FKM1007" s="306"/>
      <c r="FKN1007" s="306"/>
      <c r="FKO1007" s="306"/>
      <c r="FKP1007" s="306"/>
      <c r="FKQ1007" s="306"/>
      <c r="FKR1007" s="306"/>
      <c r="FKS1007" s="306"/>
      <c r="FKT1007" s="306"/>
      <c r="FKU1007" s="306"/>
      <c r="FKV1007" s="306"/>
      <c r="FKW1007" s="306"/>
      <c r="FKX1007" s="306"/>
      <c r="FKY1007" s="306"/>
      <c r="FKZ1007" s="306"/>
      <c r="FLA1007" s="306"/>
      <c r="FLB1007" s="306"/>
      <c r="FLC1007" s="306"/>
      <c r="FLD1007" s="306"/>
      <c r="FLE1007" s="306"/>
      <c r="FLF1007" s="306"/>
      <c r="FLG1007" s="306"/>
      <c r="FLH1007" s="306"/>
      <c r="FLI1007" s="306"/>
      <c r="FLJ1007" s="306"/>
      <c r="FLK1007" s="306"/>
      <c r="FLL1007" s="306"/>
      <c r="FLM1007" s="306"/>
      <c r="FLN1007" s="306"/>
      <c r="FLO1007" s="306"/>
      <c r="FLP1007" s="306"/>
      <c r="FLQ1007" s="306"/>
      <c r="FLR1007" s="306"/>
      <c r="FLS1007" s="306"/>
      <c r="FLT1007" s="306"/>
      <c r="FLU1007" s="306"/>
      <c r="FLV1007" s="306"/>
      <c r="FLW1007" s="306"/>
      <c r="FLX1007" s="306"/>
      <c r="FLY1007" s="306"/>
      <c r="FLZ1007" s="306"/>
      <c r="FMA1007" s="306"/>
      <c r="FMB1007" s="306"/>
      <c r="FMC1007" s="306"/>
      <c r="FMD1007" s="306"/>
      <c r="FME1007" s="306"/>
      <c r="FMF1007" s="306"/>
      <c r="FMG1007" s="306"/>
      <c r="FMH1007" s="306"/>
      <c r="FMI1007" s="306"/>
      <c r="FMJ1007" s="306"/>
      <c r="FMK1007" s="306"/>
      <c r="FML1007" s="306"/>
      <c r="FMM1007" s="306"/>
      <c r="FMN1007" s="306"/>
      <c r="FMO1007" s="306"/>
      <c r="FMP1007" s="306"/>
      <c r="FMQ1007" s="306"/>
      <c r="FMR1007" s="306"/>
      <c r="FMS1007" s="306"/>
      <c r="FMT1007" s="306"/>
      <c r="FMU1007" s="306"/>
      <c r="FMV1007" s="306"/>
      <c r="FMW1007" s="306"/>
      <c r="FMX1007" s="306"/>
      <c r="FMY1007" s="306"/>
      <c r="FMZ1007" s="306"/>
      <c r="FNA1007" s="306"/>
      <c r="FNB1007" s="306"/>
      <c r="FNC1007" s="306"/>
      <c r="FND1007" s="306"/>
      <c r="FNE1007" s="306"/>
      <c r="FNF1007" s="306"/>
      <c r="FNG1007" s="306"/>
      <c r="FNH1007" s="306"/>
      <c r="FNI1007" s="306"/>
      <c r="FNJ1007" s="306"/>
      <c r="FNK1007" s="306"/>
      <c r="FNL1007" s="306"/>
      <c r="FNM1007" s="306"/>
      <c r="FNN1007" s="306"/>
      <c r="FNO1007" s="306"/>
      <c r="FNP1007" s="306"/>
      <c r="FNQ1007" s="306"/>
      <c r="FNR1007" s="306"/>
      <c r="FNS1007" s="306"/>
      <c r="FNT1007" s="306"/>
      <c r="FNU1007" s="306"/>
      <c r="FNV1007" s="306"/>
      <c r="FNW1007" s="306"/>
      <c r="FNX1007" s="306"/>
      <c r="FNY1007" s="306"/>
      <c r="FNZ1007" s="306"/>
      <c r="FOA1007" s="306"/>
      <c r="FOB1007" s="306"/>
      <c r="FOC1007" s="306"/>
      <c r="FOD1007" s="306"/>
      <c r="FOE1007" s="306"/>
      <c r="FOF1007" s="306"/>
      <c r="FOG1007" s="306"/>
      <c r="FOH1007" s="306"/>
      <c r="FOI1007" s="306"/>
      <c r="FOJ1007" s="306"/>
      <c r="FOK1007" s="306"/>
      <c r="FOL1007" s="306"/>
      <c r="FOM1007" s="306"/>
      <c r="FON1007" s="306"/>
      <c r="FOO1007" s="306"/>
      <c r="FOP1007" s="306"/>
      <c r="FOQ1007" s="306"/>
      <c r="FOR1007" s="306"/>
      <c r="FOS1007" s="306"/>
      <c r="FOT1007" s="306"/>
      <c r="FOU1007" s="306"/>
      <c r="FOV1007" s="306"/>
      <c r="FOW1007" s="306"/>
      <c r="FOX1007" s="306"/>
      <c r="FOY1007" s="306"/>
      <c r="FOZ1007" s="306"/>
      <c r="FPA1007" s="306"/>
      <c r="FPB1007" s="306"/>
      <c r="FPC1007" s="306"/>
      <c r="FPD1007" s="306"/>
      <c r="FPE1007" s="306"/>
      <c r="FPF1007" s="306"/>
      <c r="FPG1007" s="306"/>
      <c r="FPH1007" s="306"/>
      <c r="FPI1007" s="306"/>
      <c r="FPJ1007" s="306"/>
      <c r="FPK1007" s="306"/>
      <c r="FPL1007" s="306"/>
      <c r="FPM1007" s="306"/>
      <c r="FPN1007" s="306"/>
      <c r="FPO1007" s="306"/>
      <c r="FPP1007" s="306"/>
      <c r="FPQ1007" s="306"/>
      <c r="FPR1007" s="306"/>
      <c r="FPS1007" s="306"/>
      <c r="FPT1007" s="306"/>
      <c r="FPU1007" s="306"/>
      <c r="FPV1007" s="306"/>
      <c r="FPW1007" s="306"/>
      <c r="FPX1007" s="306"/>
      <c r="FPY1007" s="306"/>
      <c r="FPZ1007" s="306"/>
      <c r="FQA1007" s="306"/>
      <c r="FQB1007" s="306"/>
      <c r="FQC1007" s="306"/>
      <c r="FQD1007" s="306"/>
      <c r="FQE1007" s="306"/>
      <c r="FQF1007" s="306"/>
      <c r="FQG1007" s="306"/>
      <c r="FQH1007" s="306"/>
      <c r="FQI1007" s="306"/>
      <c r="FQJ1007" s="306"/>
      <c r="FQK1007" s="306"/>
      <c r="FQL1007" s="306"/>
      <c r="FQM1007" s="306"/>
      <c r="FQN1007" s="306"/>
      <c r="FQO1007" s="306"/>
      <c r="FQP1007" s="306"/>
      <c r="FQQ1007" s="306"/>
      <c r="FQR1007" s="306"/>
      <c r="FQS1007" s="306"/>
      <c r="FQT1007" s="306"/>
      <c r="FQU1007" s="306"/>
      <c r="FQV1007" s="306"/>
      <c r="FQW1007" s="306"/>
      <c r="FQX1007" s="306"/>
      <c r="FQY1007" s="306"/>
      <c r="FQZ1007" s="306"/>
      <c r="FRA1007" s="306"/>
      <c r="FRB1007" s="306"/>
      <c r="FRC1007" s="306"/>
      <c r="FRD1007" s="306"/>
      <c r="FRE1007" s="306"/>
      <c r="FRF1007" s="306"/>
      <c r="FRG1007" s="306"/>
      <c r="FRH1007" s="306"/>
      <c r="FRI1007" s="306"/>
      <c r="FRJ1007" s="306"/>
      <c r="FRK1007" s="306"/>
      <c r="FRL1007" s="306"/>
      <c r="FRM1007" s="306"/>
      <c r="FRN1007" s="306"/>
      <c r="FRO1007" s="306"/>
      <c r="FRP1007" s="306"/>
      <c r="FRQ1007" s="306"/>
      <c r="FRR1007" s="306"/>
      <c r="FRS1007" s="306"/>
      <c r="FRT1007" s="306"/>
      <c r="FRU1007" s="306"/>
      <c r="FRV1007" s="306"/>
      <c r="FRW1007" s="306"/>
      <c r="FRX1007" s="306"/>
      <c r="FRY1007" s="306"/>
      <c r="FRZ1007" s="306"/>
      <c r="FSA1007" s="306"/>
      <c r="FSB1007" s="306"/>
      <c r="FSC1007" s="306"/>
      <c r="FSD1007" s="306"/>
      <c r="FSE1007" s="306"/>
      <c r="FSF1007" s="306"/>
      <c r="FSG1007" s="306"/>
      <c r="FSH1007" s="306"/>
      <c r="FSI1007" s="306"/>
      <c r="FSJ1007" s="306"/>
      <c r="FSK1007" s="306"/>
      <c r="FSL1007" s="306"/>
      <c r="FSM1007" s="306"/>
      <c r="FSN1007" s="306"/>
      <c r="FSO1007" s="306"/>
      <c r="FSP1007" s="306"/>
      <c r="FSQ1007" s="306"/>
      <c r="FSR1007" s="306"/>
      <c r="FSS1007" s="306"/>
      <c r="FST1007" s="306"/>
      <c r="FSU1007" s="306"/>
      <c r="FSV1007" s="306"/>
      <c r="FSW1007" s="306"/>
      <c r="FSX1007" s="306"/>
      <c r="FSY1007" s="306"/>
      <c r="FSZ1007" s="306"/>
      <c r="FTA1007" s="306"/>
      <c r="FTB1007" s="306"/>
      <c r="FTC1007" s="306"/>
      <c r="FTD1007" s="306"/>
      <c r="FTE1007" s="306"/>
      <c r="FTF1007" s="306"/>
      <c r="FTG1007" s="306"/>
      <c r="FTH1007" s="306"/>
      <c r="FTI1007" s="306"/>
      <c r="FTJ1007" s="306"/>
      <c r="FTK1007" s="306"/>
      <c r="FTL1007" s="306"/>
      <c r="FTM1007" s="306"/>
      <c r="FTN1007" s="306"/>
      <c r="FTO1007" s="306"/>
      <c r="FTP1007" s="306"/>
      <c r="FTQ1007" s="306"/>
      <c r="FTR1007" s="306"/>
      <c r="FTS1007" s="306"/>
      <c r="FTT1007" s="306"/>
      <c r="FTU1007" s="306"/>
      <c r="FTV1007" s="306"/>
      <c r="FTW1007" s="306"/>
      <c r="FTX1007" s="306"/>
      <c r="FTY1007" s="306"/>
      <c r="FTZ1007" s="306"/>
      <c r="FUA1007" s="306"/>
      <c r="FUB1007" s="306"/>
      <c r="FUC1007" s="306"/>
      <c r="FUD1007" s="306"/>
      <c r="FUE1007" s="306"/>
      <c r="FUF1007" s="306"/>
      <c r="FUG1007" s="306"/>
      <c r="FUH1007" s="306"/>
      <c r="FUI1007" s="306"/>
      <c r="FUJ1007" s="306"/>
      <c r="FUK1007" s="306"/>
      <c r="FUL1007" s="306"/>
      <c r="FUM1007" s="306"/>
      <c r="FUN1007" s="306"/>
      <c r="FUO1007" s="306"/>
      <c r="FUP1007" s="306"/>
      <c r="FUQ1007" s="306"/>
      <c r="FUR1007" s="306"/>
      <c r="FUS1007" s="306"/>
      <c r="FUT1007" s="306"/>
      <c r="FUU1007" s="306"/>
      <c r="FUV1007" s="306"/>
      <c r="FUW1007" s="306"/>
      <c r="FUX1007" s="306"/>
      <c r="FUY1007" s="306"/>
      <c r="FUZ1007" s="306"/>
      <c r="FVA1007" s="306"/>
      <c r="FVB1007" s="306"/>
      <c r="FVC1007" s="306"/>
      <c r="FVD1007" s="306"/>
      <c r="FVE1007" s="306"/>
      <c r="FVF1007" s="306"/>
      <c r="FVG1007" s="306"/>
      <c r="FVH1007" s="306"/>
      <c r="FVI1007" s="306"/>
      <c r="FVJ1007" s="306"/>
      <c r="FVK1007" s="306"/>
      <c r="FVL1007" s="306"/>
      <c r="FVM1007" s="306"/>
      <c r="FVN1007" s="306"/>
      <c r="FVO1007" s="306"/>
      <c r="FVP1007" s="306"/>
      <c r="FVQ1007" s="306"/>
      <c r="FVR1007" s="306"/>
      <c r="FVS1007" s="306"/>
      <c r="FVT1007" s="306"/>
      <c r="FVU1007" s="306"/>
      <c r="FVV1007" s="306"/>
      <c r="FVW1007" s="306"/>
      <c r="FVX1007" s="306"/>
      <c r="FVY1007" s="306"/>
      <c r="FVZ1007" s="306"/>
      <c r="FWA1007" s="306"/>
      <c r="FWB1007" s="306"/>
      <c r="FWC1007" s="306"/>
      <c r="FWD1007" s="306"/>
      <c r="FWE1007" s="306"/>
      <c r="FWF1007" s="306"/>
      <c r="FWG1007" s="306"/>
      <c r="FWH1007" s="306"/>
      <c r="FWI1007" s="306"/>
      <c r="FWJ1007" s="306"/>
      <c r="FWK1007" s="306"/>
      <c r="FWL1007" s="306"/>
      <c r="FWM1007" s="306"/>
      <c r="FWN1007" s="306"/>
      <c r="FWO1007" s="306"/>
      <c r="FWP1007" s="306"/>
      <c r="FWQ1007" s="306"/>
      <c r="FWR1007" s="306"/>
      <c r="FWS1007" s="306"/>
      <c r="FWT1007" s="306"/>
      <c r="FWU1007" s="306"/>
      <c r="FWV1007" s="306"/>
      <c r="FWW1007" s="306"/>
      <c r="FWX1007" s="306"/>
      <c r="FWY1007" s="306"/>
      <c r="FWZ1007" s="306"/>
      <c r="FXA1007" s="306"/>
      <c r="FXB1007" s="306"/>
      <c r="FXC1007" s="306"/>
      <c r="FXD1007" s="306"/>
      <c r="FXE1007" s="306"/>
      <c r="FXF1007" s="306"/>
      <c r="FXG1007" s="306"/>
      <c r="FXH1007" s="306"/>
      <c r="FXI1007" s="306"/>
      <c r="FXJ1007" s="306"/>
      <c r="FXK1007" s="306"/>
      <c r="FXL1007" s="306"/>
      <c r="FXM1007" s="306"/>
      <c r="FXN1007" s="306"/>
      <c r="FXO1007" s="306"/>
      <c r="FXP1007" s="306"/>
      <c r="FXQ1007" s="306"/>
      <c r="FXR1007" s="306"/>
      <c r="FXS1007" s="306"/>
      <c r="FXT1007" s="306"/>
      <c r="FXU1007" s="306"/>
      <c r="FXV1007" s="306"/>
      <c r="FXW1007" s="306"/>
      <c r="FXX1007" s="306"/>
      <c r="FXY1007" s="306"/>
      <c r="FXZ1007" s="306"/>
      <c r="FYA1007" s="306"/>
      <c r="FYB1007" s="306"/>
      <c r="FYC1007" s="306"/>
      <c r="FYD1007" s="306"/>
      <c r="FYE1007" s="306"/>
      <c r="FYF1007" s="306"/>
      <c r="FYG1007" s="306"/>
      <c r="FYH1007" s="306"/>
      <c r="FYI1007" s="306"/>
      <c r="FYJ1007" s="306"/>
      <c r="FYK1007" s="306"/>
      <c r="FYL1007" s="306"/>
      <c r="FYM1007" s="306"/>
      <c r="FYN1007" s="306"/>
      <c r="FYO1007" s="306"/>
      <c r="FYP1007" s="306"/>
      <c r="FYQ1007" s="306"/>
      <c r="FYR1007" s="306"/>
      <c r="FYS1007" s="306"/>
      <c r="FYT1007" s="306"/>
      <c r="FYU1007" s="306"/>
      <c r="FYV1007" s="306"/>
      <c r="FYW1007" s="306"/>
      <c r="FYX1007" s="306"/>
      <c r="FYY1007" s="306"/>
      <c r="FYZ1007" s="306"/>
      <c r="FZA1007" s="306"/>
      <c r="FZB1007" s="306"/>
      <c r="FZC1007" s="306"/>
      <c r="FZD1007" s="306"/>
      <c r="FZE1007" s="306"/>
      <c r="FZF1007" s="306"/>
      <c r="FZG1007" s="306"/>
      <c r="FZH1007" s="306"/>
      <c r="FZI1007" s="306"/>
      <c r="FZJ1007" s="306"/>
      <c r="FZK1007" s="306"/>
      <c r="FZL1007" s="306"/>
      <c r="FZM1007" s="306"/>
      <c r="FZN1007" s="306"/>
      <c r="FZO1007" s="306"/>
      <c r="FZP1007" s="306"/>
      <c r="FZQ1007" s="306"/>
      <c r="FZR1007" s="306"/>
      <c r="FZS1007" s="306"/>
      <c r="FZT1007" s="306"/>
      <c r="FZU1007" s="306"/>
      <c r="FZV1007" s="306"/>
      <c r="FZW1007" s="306"/>
      <c r="FZX1007" s="306"/>
      <c r="FZY1007" s="306"/>
      <c r="FZZ1007" s="306"/>
      <c r="GAA1007" s="306"/>
      <c r="GAB1007" s="306"/>
      <c r="GAC1007" s="306"/>
      <c r="GAD1007" s="306"/>
      <c r="GAE1007" s="306"/>
      <c r="GAF1007" s="306"/>
      <c r="GAG1007" s="306"/>
      <c r="GAH1007" s="306"/>
      <c r="GAI1007" s="306"/>
      <c r="GAJ1007" s="306"/>
      <c r="GAK1007" s="306"/>
      <c r="GAL1007" s="306"/>
      <c r="GAM1007" s="306"/>
      <c r="GAN1007" s="306"/>
      <c r="GAO1007" s="306"/>
      <c r="GAP1007" s="306"/>
      <c r="GAQ1007" s="306"/>
      <c r="GAR1007" s="306"/>
      <c r="GAS1007" s="306"/>
      <c r="GAT1007" s="306"/>
      <c r="GAU1007" s="306"/>
      <c r="GAV1007" s="306"/>
      <c r="GAW1007" s="306"/>
      <c r="GAX1007" s="306"/>
      <c r="GAY1007" s="306"/>
      <c r="GAZ1007" s="306"/>
      <c r="GBA1007" s="306"/>
      <c r="GBB1007" s="306"/>
      <c r="GBC1007" s="306"/>
      <c r="GBD1007" s="306"/>
      <c r="GBE1007" s="306"/>
      <c r="GBF1007" s="306"/>
      <c r="GBG1007" s="306"/>
      <c r="GBH1007" s="306"/>
      <c r="GBI1007" s="306"/>
      <c r="GBJ1007" s="306"/>
      <c r="GBK1007" s="306"/>
      <c r="GBL1007" s="306"/>
      <c r="GBM1007" s="306"/>
      <c r="GBN1007" s="306"/>
      <c r="GBO1007" s="306"/>
      <c r="GBP1007" s="306"/>
      <c r="GBQ1007" s="306"/>
      <c r="GBR1007" s="306"/>
      <c r="GBS1007" s="306"/>
      <c r="GBT1007" s="306"/>
      <c r="GBU1007" s="306"/>
      <c r="GBV1007" s="306"/>
      <c r="GBW1007" s="306"/>
      <c r="GBX1007" s="306"/>
      <c r="GBY1007" s="306"/>
      <c r="GBZ1007" s="306"/>
      <c r="GCA1007" s="306"/>
      <c r="GCB1007" s="306"/>
      <c r="GCC1007" s="306"/>
      <c r="GCD1007" s="306"/>
      <c r="GCE1007" s="306"/>
      <c r="GCF1007" s="306"/>
      <c r="GCG1007" s="306"/>
      <c r="GCH1007" s="306"/>
      <c r="GCI1007" s="306"/>
      <c r="GCJ1007" s="306"/>
      <c r="GCK1007" s="306"/>
      <c r="GCL1007" s="306"/>
      <c r="GCM1007" s="306"/>
      <c r="GCN1007" s="306"/>
      <c r="GCO1007" s="306"/>
      <c r="GCP1007" s="306"/>
      <c r="GCQ1007" s="306"/>
      <c r="GCR1007" s="306"/>
      <c r="GCS1007" s="306"/>
      <c r="GCT1007" s="306"/>
      <c r="GCU1007" s="306"/>
      <c r="GCV1007" s="306"/>
      <c r="GCW1007" s="306"/>
      <c r="GCX1007" s="306"/>
      <c r="GCY1007" s="306"/>
      <c r="GCZ1007" s="306"/>
      <c r="GDA1007" s="306"/>
      <c r="GDB1007" s="306"/>
      <c r="GDC1007" s="306"/>
      <c r="GDD1007" s="306"/>
      <c r="GDE1007" s="306"/>
      <c r="GDF1007" s="306"/>
      <c r="GDG1007" s="306"/>
      <c r="GDH1007" s="306"/>
      <c r="GDI1007" s="306"/>
      <c r="GDJ1007" s="306"/>
      <c r="GDK1007" s="306"/>
      <c r="GDL1007" s="306"/>
      <c r="GDM1007" s="306"/>
      <c r="GDN1007" s="306"/>
      <c r="GDO1007" s="306"/>
      <c r="GDP1007" s="306"/>
      <c r="GDQ1007" s="306"/>
      <c r="GDR1007" s="306"/>
      <c r="GDS1007" s="306"/>
      <c r="GDT1007" s="306"/>
      <c r="GDU1007" s="306"/>
      <c r="GDV1007" s="306"/>
      <c r="GDW1007" s="306"/>
      <c r="GDX1007" s="306"/>
      <c r="GDY1007" s="306"/>
      <c r="GDZ1007" s="306"/>
      <c r="GEA1007" s="306"/>
      <c r="GEB1007" s="306"/>
      <c r="GEC1007" s="306"/>
      <c r="GED1007" s="306"/>
      <c r="GEE1007" s="306"/>
      <c r="GEF1007" s="306"/>
      <c r="GEG1007" s="306"/>
      <c r="GEH1007" s="306"/>
      <c r="GEI1007" s="306"/>
      <c r="GEJ1007" s="306"/>
      <c r="GEK1007" s="306"/>
      <c r="GEL1007" s="306"/>
      <c r="GEM1007" s="306"/>
      <c r="GEN1007" s="306"/>
      <c r="GEO1007" s="306"/>
      <c r="GEP1007" s="306"/>
      <c r="GEQ1007" s="306"/>
      <c r="GER1007" s="306"/>
      <c r="GES1007" s="306"/>
      <c r="GET1007" s="306"/>
      <c r="GEU1007" s="306"/>
      <c r="GEV1007" s="306"/>
      <c r="GEW1007" s="306"/>
      <c r="GEX1007" s="306"/>
      <c r="GEY1007" s="306"/>
      <c r="GEZ1007" s="306"/>
      <c r="GFA1007" s="306"/>
      <c r="GFB1007" s="306"/>
      <c r="GFC1007" s="306"/>
      <c r="GFD1007" s="306"/>
      <c r="GFE1007" s="306"/>
      <c r="GFF1007" s="306"/>
      <c r="GFG1007" s="306"/>
      <c r="GFH1007" s="306"/>
      <c r="GFI1007" s="306"/>
      <c r="GFJ1007" s="306"/>
      <c r="GFK1007" s="306"/>
      <c r="GFL1007" s="306"/>
      <c r="GFM1007" s="306"/>
      <c r="GFN1007" s="306"/>
      <c r="GFO1007" s="306"/>
      <c r="GFP1007" s="306"/>
      <c r="GFQ1007" s="306"/>
      <c r="GFR1007" s="306"/>
      <c r="GFS1007" s="306"/>
      <c r="GFT1007" s="306"/>
      <c r="GFU1007" s="306"/>
      <c r="GFV1007" s="306"/>
      <c r="GFW1007" s="306"/>
      <c r="GFX1007" s="306"/>
      <c r="GFY1007" s="306"/>
      <c r="GFZ1007" s="306"/>
      <c r="GGA1007" s="306"/>
      <c r="GGB1007" s="306"/>
      <c r="GGC1007" s="306"/>
      <c r="GGD1007" s="306"/>
      <c r="GGE1007" s="306"/>
      <c r="GGF1007" s="306"/>
      <c r="GGG1007" s="306"/>
      <c r="GGH1007" s="306"/>
      <c r="GGI1007" s="306"/>
      <c r="GGJ1007" s="306"/>
      <c r="GGK1007" s="306"/>
      <c r="GGL1007" s="306"/>
      <c r="GGM1007" s="306"/>
      <c r="GGN1007" s="306"/>
      <c r="GGO1007" s="306"/>
      <c r="GGP1007" s="306"/>
      <c r="GGQ1007" s="306"/>
      <c r="GGR1007" s="306"/>
      <c r="GGS1007" s="306"/>
      <c r="GGT1007" s="306"/>
      <c r="GGU1007" s="306"/>
      <c r="GGV1007" s="306"/>
      <c r="GGW1007" s="306"/>
      <c r="GGX1007" s="306"/>
      <c r="GGY1007" s="306"/>
      <c r="GGZ1007" s="306"/>
      <c r="GHA1007" s="306"/>
      <c r="GHB1007" s="306"/>
      <c r="GHC1007" s="306"/>
      <c r="GHD1007" s="306"/>
      <c r="GHE1007" s="306"/>
      <c r="GHF1007" s="306"/>
      <c r="GHG1007" s="306"/>
      <c r="GHH1007" s="306"/>
      <c r="GHI1007" s="306"/>
      <c r="GHJ1007" s="306"/>
      <c r="GHK1007" s="306"/>
      <c r="GHL1007" s="306"/>
      <c r="GHM1007" s="306"/>
      <c r="GHN1007" s="306"/>
      <c r="GHO1007" s="306"/>
      <c r="GHP1007" s="306"/>
      <c r="GHQ1007" s="306"/>
      <c r="GHR1007" s="306"/>
      <c r="GHS1007" s="306"/>
      <c r="GHT1007" s="306"/>
      <c r="GHU1007" s="306"/>
      <c r="GHV1007" s="306"/>
      <c r="GHW1007" s="306"/>
      <c r="GHX1007" s="306"/>
      <c r="GHY1007" s="306"/>
      <c r="GHZ1007" s="306"/>
      <c r="GIA1007" s="306"/>
      <c r="GIB1007" s="306"/>
      <c r="GIC1007" s="306"/>
      <c r="GID1007" s="306"/>
      <c r="GIE1007" s="306"/>
      <c r="GIF1007" s="306"/>
      <c r="GIG1007" s="306"/>
      <c r="GIH1007" s="306"/>
      <c r="GII1007" s="306"/>
      <c r="GIJ1007" s="306"/>
      <c r="GIK1007" s="306"/>
      <c r="GIL1007" s="306"/>
      <c r="GIM1007" s="306"/>
      <c r="GIN1007" s="306"/>
      <c r="GIO1007" s="306"/>
      <c r="GIP1007" s="306"/>
      <c r="GIQ1007" s="306"/>
      <c r="GIR1007" s="306"/>
      <c r="GIS1007" s="306"/>
      <c r="GIT1007" s="306"/>
      <c r="GIU1007" s="306"/>
      <c r="GIV1007" s="306"/>
      <c r="GIW1007" s="306"/>
      <c r="GIX1007" s="306"/>
      <c r="GIY1007" s="306"/>
      <c r="GIZ1007" s="306"/>
      <c r="GJA1007" s="306"/>
      <c r="GJB1007" s="306"/>
      <c r="GJC1007" s="306"/>
      <c r="GJD1007" s="306"/>
      <c r="GJE1007" s="306"/>
      <c r="GJF1007" s="306"/>
      <c r="GJG1007" s="306"/>
      <c r="GJH1007" s="306"/>
      <c r="GJI1007" s="306"/>
      <c r="GJJ1007" s="306"/>
      <c r="GJK1007" s="306"/>
      <c r="GJL1007" s="306"/>
      <c r="GJM1007" s="306"/>
      <c r="GJN1007" s="306"/>
      <c r="GJO1007" s="306"/>
      <c r="GJP1007" s="306"/>
      <c r="GJQ1007" s="306"/>
      <c r="GJR1007" s="306"/>
      <c r="GJS1007" s="306"/>
      <c r="GJT1007" s="306"/>
      <c r="GJU1007" s="306"/>
      <c r="GJV1007" s="306"/>
      <c r="GJW1007" s="306"/>
      <c r="GJX1007" s="306"/>
      <c r="GJY1007" s="306"/>
      <c r="GJZ1007" s="306"/>
      <c r="GKA1007" s="306"/>
      <c r="GKB1007" s="306"/>
      <c r="GKC1007" s="306"/>
      <c r="GKD1007" s="306"/>
      <c r="GKE1007" s="306"/>
      <c r="GKF1007" s="306"/>
      <c r="GKG1007" s="306"/>
      <c r="GKH1007" s="306"/>
      <c r="GKI1007" s="306"/>
      <c r="GKJ1007" s="306"/>
      <c r="GKK1007" s="306"/>
      <c r="GKL1007" s="306"/>
      <c r="GKM1007" s="306"/>
      <c r="GKN1007" s="306"/>
      <c r="GKO1007" s="306"/>
      <c r="GKP1007" s="306"/>
      <c r="GKQ1007" s="306"/>
      <c r="GKR1007" s="306"/>
      <c r="GKS1007" s="306"/>
      <c r="GKT1007" s="306"/>
      <c r="GKU1007" s="306"/>
      <c r="GKV1007" s="306"/>
      <c r="GKW1007" s="306"/>
      <c r="GKX1007" s="306"/>
      <c r="GKY1007" s="306"/>
      <c r="GKZ1007" s="306"/>
      <c r="GLA1007" s="306"/>
      <c r="GLB1007" s="306"/>
      <c r="GLC1007" s="306"/>
      <c r="GLD1007" s="306"/>
      <c r="GLE1007" s="306"/>
      <c r="GLF1007" s="306"/>
      <c r="GLG1007" s="306"/>
      <c r="GLH1007" s="306"/>
      <c r="GLI1007" s="306"/>
      <c r="GLJ1007" s="306"/>
      <c r="GLK1007" s="306"/>
      <c r="GLL1007" s="306"/>
      <c r="GLM1007" s="306"/>
      <c r="GLN1007" s="306"/>
      <c r="GLO1007" s="306"/>
      <c r="GLP1007" s="306"/>
      <c r="GLQ1007" s="306"/>
      <c r="GLR1007" s="306"/>
      <c r="GLS1007" s="306"/>
      <c r="GLT1007" s="306"/>
      <c r="GLU1007" s="306"/>
      <c r="GLV1007" s="306"/>
      <c r="GLW1007" s="306"/>
      <c r="GLX1007" s="306"/>
      <c r="GLY1007" s="306"/>
      <c r="GLZ1007" s="306"/>
      <c r="GMA1007" s="306"/>
      <c r="GMB1007" s="306"/>
      <c r="GMC1007" s="306"/>
      <c r="GMD1007" s="306"/>
      <c r="GME1007" s="306"/>
      <c r="GMF1007" s="306"/>
      <c r="GMG1007" s="306"/>
      <c r="GMH1007" s="306"/>
      <c r="GMI1007" s="306"/>
      <c r="GMJ1007" s="306"/>
      <c r="GMK1007" s="306"/>
      <c r="GML1007" s="306"/>
      <c r="GMM1007" s="306"/>
      <c r="GMN1007" s="306"/>
      <c r="GMO1007" s="306"/>
      <c r="GMP1007" s="306"/>
      <c r="GMQ1007" s="306"/>
      <c r="GMR1007" s="306"/>
      <c r="GMS1007" s="306"/>
      <c r="GMT1007" s="306"/>
      <c r="GMU1007" s="306"/>
      <c r="GMV1007" s="306"/>
      <c r="GMW1007" s="306"/>
      <c r="GMX1007" s="306"/>
      <c r="GMY1007" s="306"/>
      <c r="GMZ1007" s="306"/>
      <c r="GNA1007" s="306"/>
      <c r="GNB1007" s="306"/>
      <c r="GNC1007" s="306"/>
      <c r="GND1007" s="306"/>
      <c r="GNE1007" s="306"/>
      <c r="GNF1007" s="306"/>
      <c r="GNG1007" s="306"/>
      <c r="GNH1007" s="306"/>
      <c r="GNI1007" s="306"/>
      <c r="GNJ1007" s="306"/>
      <c r="GNK1007" s="306"/>
      <c r="GNL1007" s="306"/>
      <c r="GNM1007" s="306"/>
      <c r="GNN1007" s="306"/>
      <c r="GNO1007" s="306"/>
      <c r="GNP1007" s="306"/>
      <c r="GNQ1007" s="306"/>
      <c r="GNR1007" s="306"/>
      <c r="GNS1007" s="306"/>
      <c r="GNT1007" s="306"/>
      <c r="GNU1007" s="306"/>
      <c r="GNV1007" s="306"/>
      <c r="GNW1007" s="306"/>
      <c r="GNX1007" s="306"/>
      <c r="GNY1007" s="306"/>
      <c r="GNZ1007" s="306"/>
      <c r="GOA1007" s="306"/>
      <c r="GOB1007" s="306"/>
      <c r="GOC1007" s="306"/>
      <c r="GOD1007" s="306"/>
      <c r="GOE1007" s="306"/>
      <c r="GOF1007" s="306"/>
      <c r="GOG1007" s="306"/>
      <c r="GOH1007" s="306"/>
      <c r="GOI1007" s="306"/>
      <c r="GOJ1007" s="306"/>
      <c r="GOK1007" s="306"/>
      <c r="GOL1007" s="306"/>
      <c r="GOM1007" s="306"/>
      <c r="GON1007" s="306"/>
      <c r="GOO1007" s="306"/>
      <c r="GOP1007" s="306"/>
      <c r="GOQ1007" s="306"/>
      <c r="GOR1007" s="306"/>
      <c r="GOS1007" s="306"/>
      <c r="GOT1007" s="306"/>
      <c r="GOU1007" s="306"/>
      <c r="GOV1007" s="306"/>
      <c r="GOW1007" s="306"/>
      <c r="GOX1007" s="306"/>
      <c r="GOY1007" s="306"/>
      <c r="GOZ1007" s="306"/>
      <c r="GPA1007" s="306"/>
      <c r="GPB1007" s="306"/>
      <c r="GPC1007" s="306"/>
      <c r="GPD1007" s="306"/>
      <c r="GPE1007" s="306"/>
      <c r="GPF1007" s="306"/>
      <c r="GPG1007" s="306"/>
      <c r="GPH1007" s="306"/>
      <c r="GPI1007" s="306"/>
      <c r="GPJ1007" s="306"/>
      <c r="GPK1007" s="306"/>
      <c r="GPL1007" s="306"/>
      <c r="GPM1007" s="306"/>
      <c r="GPN1007" s="306"/>
      <c r="GPO1007" s="306"/>
      <c r="GPP1007" s="306"/>
      <c r="GPQ1007" s="306"/>
      <c r="GPR1007" s="306"/>
      <c r="GPS1007" s="306"/>
      <c r="GPT1007" s="306"/>
      <c r="GPU1007" s="306"/>
      <c r="GPV1007" s="306"/>
      <c r="GPW1007" s="306"/>
      <c r="GPX1007" s="306"/>
      <c r="GPY1007" s="306"/>
      <c r="GPZ1007" s="306"/>
      <c r="GQA1007" s="306"/>
      <c r="GQB1007" s="306"/>
      <c r="GQC1007" s="306"/>
      <c r="GQD1007" s="306"/>
      <c r="GQE1007" s="306"/>
      <c r="GQF1007" s="306"/>
      <c r="GQG1007" s="306"/>
      <c r="GQH1007" s="306"/>
      <c r="GQI1007" s="306"/>
      <c r="GQJ1007" s="306"/>
      <c r="GQK1007" s="306"/>
      <c r="GQL1007" s="306"/>
      <c r="GQM1007" s="306"/>
      <c r="GQN1007" s="306"/>
      <c r="GQO1007" s="306"/>
      <c r="GQP1007" s="306"/>
      <c r="GQQ1007" s="306"/>
      <c r="GQR1007" s="306"/>
      <c r="GQS1007" s="306"/>
      <c r="GQT1007" s="306"/>
      <c r="GQU1007" s="306"/>
      <c r="GQV1007" s="306"/>
      <c r="GQW1007" s="306"/>
      <c r="GQX1007" s="306"/>
      <c r="GQY1007" s="306"/>
      <c r="GQZ1007" s="306"/>
      <c r="GRA1007" s="306"/>
      <c r="GRB1007" s="306"/>
      <c r="GRC1007" s="306"/>
      <c r="GRD1007" s="306"/>
      <c r="GRE1007" s="306"/>
      <c r="GRF1007" s="306"/>
      <c r="GRG1007" s="306"/>
      <c r="GRH1007" s="306"/>
      <c r="GRI1007" s="306"/>
      <c r="GRJ1007" s="306"/>
      <c r="GRK1007" s="306"/>
      <c r="GRL1007" s="306"/>
      <c r="GRM1007" s="306"/>
      <c r="GRN1007" s="306"/>
      <c r="GRO1007" s="306"/>
      <c r="GRP1007" s="306"/>
      <c r="GRQ1007" s="306"/>
      <c r="GRR1007" s="306"/>
      <c r="GRS1007" s="306"/>
      <c r="GRT1007" s="306"/>
      <c r="GRU1007" s="306"/>
      <c r="GRV1007" s="306"/>
      <c r="GRW1007" s="306"/>
      <c r="GRX1007" s="306"/>
      <c r="GRY1007" s="306"/>
      <c r="GRZ1007" s="306"/>
      <c r="GSA1007" s="306"/>
      <c r="GSB1007" s="306"/>
      <c r="GSC1007" s="306"/>
      <c r="GSD1007" s="306"/>
      <c r="GSE1007" s="306"/>
      <c r="GSF1007" s="306"/>
      <c r="GSG1007" s="306"/>
      <c r="GSH1007" s="306"/>
      <c r="GSI1007" s="306"/>
      <c r="GSJ1007" s="306"/>
      <c r="GSK1007" s="306"/>
      <c r="GSL1007" s="306"/>
      <c r="GSM1007" s="306"/>
      <c r="GSN1007" s="306"/>
      <c r="GSO1007" s="306"/>
      <c r="GSP1007" s="306"/>
      <c r="GSQ1007" s="306"/>
      <c r="GSR1007" s="306"/>
      <c r="GSS1007" s="306"/>
      <c r="GST1007" s="306"/>
      <c r="GSU1007" s="306"/>
      <c r="GSV1007" s="306"/>
      <c r="GSW1007" s="306"/>
      <c r="GSX1007" s="306"/>
      <c r="GSY1007" s="306"/>
      <c r="GSZ1007" s="306"/>
      <c r="GTA1007" s="306"/>
      <c r="GTB1007" s="306"/>
      <c r="GTC1007" s="306"/>
      <c r="GTD1007" s="306"/>
      <c r="GTE1007" s="306"/>
      <c r="GTF1007" s="306"/>
      <c r="GTG1007" s="306"/>
      <c r="GTH1007" s="306"/>
      <c r="GTI1007" s="306"/>
      <c r="GTJ1007" s="306"/>
      <c r="GTK1007" s="306"/>
      <c r="GTL1007" s="306"/>
      <c r="GTM1007" s="306"/>
      <c r="GTN1007" s="306"/>
      <c r="GTO1007" s="306"/>
      <c r="GTP1007" s="306"/>
      <c r="GTQ1007" s="306"/>
      <c r="GTR1007" s="306"/>
      <c r="GTS1007" s="306"/>
      <c r="GTT1007" s="306"/>
      <c r="GTU1007" s="306"/>
      <c r="GTV1007" s="306"/>
      <c r="GTW1007" s="306"/>
      <c r="GTX1007" s="306"/>
      <c r="GTY1007" s="306"/>
      <c r="GTZ1007" s="306"/>
      <c r="GUA1007" s="306"/>
      <c r="GUB1007" s="306"/>
      <c r="GUC1007" s="306"/>
      <c r="GUD1007" s="306"/>
      <c r="GUE1007" s="306"/>
      <c r="GUF1007" s="306"/>
      <c r="GUG1007" s="306"/>
      <c r="GUH1007" s="306"/>
      <c r="GUI1007" s="306"/>
      <c r="GUJ1007" s="306"/>
      <c r="GUK1007" s="306"/>
      <c r="GUL1007" s="306"/>
      <c r="GUM1007" s="306"/>
      <c r="GUN1007" s="306"/>
      <c r="GUO1007" s="306"/>
      <c r="GUP1007" s="306"/>
      <c r="GUQ1007" s="306"/>
      <c r="GUR1007" s="306"/>
      <c r="GUS1007" s="306"/>
      <c r="GUT1007" s="306"/>
      <c r="GUU1007" s="306"/>
      <c r="GUV1007" s="306"/>
      <c r="GUW1007" s="306"/>
      <c r="GUX1007" s="306"/>
      <c r="GUY1007" s="306"/>
      <c r="GUZ1007" s="306"/>
      <c r="GVA1007" s="306"/>
      <c r="GVB1007" s="306"/>
      <c r="GVC1007" s="306"/>
      <c r="GVD1007" s="306"/>
      <c r="GVE1007" s="306"/>
      <c r="GVF1007" s="306"/>
      <c r="GVG1007" s="306"/>
      <c r="GVH1007" s="306"/>
      <c r="GVI1007" s="306"/>
      <c r="GVJ1007" s="306"/>
      <c r="GVK1007" s="306"/>
      <c r="GVL1007" s="306"/>
      <c r="GVM1007" s="306"/>
      <c r="GVN1007" s="306"/>
      <c r="GVO1007" s="306"/>
      <c r="GVP1007" s="306"/>
      <c r="GVQ1007" s="306"/>
      <c r="GVR1007" s="306"/>
      <c r="GVS1007" s="306"/>
      <c r="GVT1007" s="306"/>
      <c r="GVU1007" s="306"/>
      <c r="GVV1007" s="306"/>
      <c r="GVW1007" s="306"/>
      <c r="GVX1007" s="306"/>
      <c r="GVY1007" s="306"/>
      <c r="GVZ1007" s="306"/>
      <c r="GWA1007" s="306"/>
      <c r="GWB1007" s="306"/>
      <c r="GWC1007" s="306"/>
      <c r="GWD1007" s="306"/>
      <c r="GWE1007" s="306"/>
      <c r="GWF1007" s="306"/>
      <c r="GWG1007" s="306"/>
      <c r="GWH1007" s="306"/>
      <c r="GWI1007" s="306"/>
      <c r="GWJ1007" s="306"/>
      <c r="GWK1007" s="306"/>
      <c r="GWL1007" s="306"/>
      <c r="GWM1007" s="306"/>
      <c r="GWN1007" s="306"/>
      <c r="GWO1007" s="306"/>
      <c r="GWP1007" s="306"/>
      <c r="GWQ1007" s="306"/>
      <c r="GWR1007" s="306"/>
      <c r="GWS1007" s="306"/>
      <c r="GWT1007" s="306"/>
      <c r="GWU1007" s="306"/>
      <c r="GWV1007" s="306"/>
      <c r="GWW1007" s="306"/>
      <c r="GWX1007" s="306"/>
      <c r="GWY1007" s="306"/>
      <c r="GWZ1007" s="306"/>
      <c r="GXA1007" s="306"/>
      <c r="GXB1007" s="306"/>
      <c r="GXC1007" s="306"/>
      <c r="GXD1007" s="306"/>
      <c r="GXE1007" s="306"/>
      <c r="GXF1007" s="306"/>
      <c r="GXG1007" s="306"/>
      <c r="GXH1007" s="306"/>
      <c r="GXI1007" s="306"/>
      <c r="GXJ1007" s="306"/>
      <c r="GXK1007" s="306"/>
      <c r="GXL1007" s="306"/>
      <c r="GXM1007" s="306"/>
      <c r="GXN1007" s="306"/>
      <c r="GXO1007" s="306"/>
      <c r="GXP1007" s="306"/>
      <c r="GXQ1007" s="306"/>
      <c r="GXR1007" s="306"/>
      <c r="GXS1007" s="306"/>
      <c r="GXT1007" s="306"/>
      <c r="GXU1007" s="306"/>
      <c r="GXV1007" s="306"/>
      <c r="GXW1007" s="306"/>
      <c r="GXX1007" s="306"/>
      <c r="GXY1007" s="306"/>
      <c r="GXZ1007" s="306"/>
      <c r="GYA1007" s="306"/>
      <c r="GYB1007" s="306"/>
      <c r="GYC1007" s="306"/>
      <c r="GYD1007" s="306"/>
      <c r="GYE1007" s="306"/>
      <c r="GYF1007" s="306"/>
      <c r="GYG1007" s="306"/>
      <c r="GYH1007" s="306"/>
      <c r="GYI1007" s="306"/>
      <c r="GYJ1007" s="306"/>
      <c r="GYK1007" s="306"/>
      <c r="GYL1007" s="306"/>
      <c r="GYM1007" s="306"/>
      <c r="GYN1007" s="306"/>
      <c r="GYO1007" s="306"/>
      <c r="GYP1007" s="306"/>
      <c r="GYQ1007" s="306"/>
      <c r="GYR1007" s="306"/>
      <c r="GYS1007" s="306"/>
      <c r="GYT1007" s="306"/>
      <c r="GYU1007" s="306"/>
      <c r="GYV1007" s="306"/>
      <c r="GYW1007" s="306"/>
      <c r="GYX1007" s="306"/>
      <c r="GYY1007" s="306"/>
      <c r="GYZ1007" s="306"/>
      <c r="GZA1007" s="306"/>
      <c r="GZB1007" s="306"/>
      <c r="GZC1007" s="306"/>
      <c r="GZD1007" s="306"/>
      <c r="GZE1007" s="306"/>
      <c r="GZF1007" s="306"/>
      <c r="GZG1007" s="306"/>
      <c r="GZH1007" s="306"/>
      <c r="GZI1007" s="306"/>
      <c r="GZJ1007" s="306"/>
      <c r="GZK1007" s="306"/>
      <c r="GZL1007" s="306"/>
      <c r="GZM1007" s="306"/>
      <c r="GZN1007" s="306"/>
      <c r="GZO1007" s="306"/>
      <c r="GZP1007" s="306"/>
      <c r="GZQ1007" s="306"/>
      <c r="GZR1007" s="306"/>
      <c r="GZS1007" s="306"/>
      <c r="GZT1007" s="306"/>
      <c r="GZU1007" s="306"/>
      <c r="GZV1007" s="306"/>
      <c r="GZW1007" s="306"/>
      <c r="GZX1007" s="306"/>
      <c r="GZY1007" s="306"/>
      <c r="GZZ1007" s="306"/>
      <c r="HAA1007" s="306"/>
      <c r="HAB1007" s="306"/>
      <c r="HAC1007" s="306"/>
      <c r="HAD1007" s="306"/>
      <c r="HAE1007" s="306"/>
      <c r="HAF1007" s="306"/>
      <c r="HAG1007" s="306"/>
      <c r="HAH1007" s="306"/>
      <c r="HAI1007" s="306"/>
      <c r="HAJ1007" s="306"/>
      <c r="HAK1007" s="306"/>
      <c r="HAL1007" s="306"/>
      <c r="HAM1007" s="306"/>
      <c r="HAN1007" s="306"/>
      <c r="HAO1007" s="306"/>
      <c r="HAP1007" s="306"/>
      <c r="HAQ1007" s="306"/>
      <c r="HAR1007" s="306"/>
      <c r="HAS1007" s="306"/>
      <c r="HAT1007" s="306"/>
      <c r="HAU1007" s="306"/>
      <c r="HAV1007" s="306"/>
      <c r="HAW1007" s="306"/>
      <c r="HAX1007" s="306"/>
      <c r="HAY1007" s="306"/>
      <c r="HAZ1007" s="306"/>
      <c r="HBA1007" s="306"/>
      <c r="HBB1007" s="306"/>
      <c r="HBC1007" s="306"/>
      <c r="HBD1007" s="306"/>
      <c r="HBE1007" s="306"/>
      <c r="HBF1007" s="306"/>
      <c r="HBG1007" s="306"/>
      <c r="HBH1007" s="306"/>
      <c r="HBI1007" s="306"/>
      <c r="HBJ1007" s="306"/>
      <c r="HBK1007" s="306"/>
      <c r="HBL1007" s="306"/>
      <c r="HBM1007" s="306"/>
      <c r="HBN1007" s="306"/>
      <c r="HBO1007" s="306"/>
      <c r="HBP1007" s="306"/>
      <c r="HBQ1007" s="306"/>
      <c r="HBR1007" s="306"/>
      <c r="HBS1007" s="306"/>
      <c r="HBT1007" s="306"/>
      <c r="HBU1007" s="306"/>
      <c r="HBV1007" s="306"/>
      <c r="HBW1007" s="306"/>
      <c r="HBX1007" s="306"/>
      <c r="HBY1007" s="306"/>
      <c r="HBZ1007" s="306"/>
      <c r="HCA1007" s="306"/>
      <c r="HCB1007" s="306"/>
      <c r="HCC1007" s="306"/>
      <c r="HCD1007" s="306"/>
      <c r="HCE1007" s="306"/>
      <c r="HCF1007" s="306"/>
      <c r="HCG1007" s="306"/>
      <c r="HCH1007" s="306"/>
      <c r="HCI1007" s="306"/>
      <c r="HCJ1007" s="306"/>
      <c r="HCK1007" s="306"/>
      <c r="HCL1007" s="306"/>
      <c r="HCM1007" s="306"/>
      <c r="HCN1007" s="306"/>
      <c r="HCO1007" s="306"/>
      <c r="HCP1007" s="306"/>
      <c r="HCQ1007" s="306"/>
      <c r="HCR1007" s="306"/>
      <c r="HCS1007" s="306"/>
      <c r="HCT1007" s="306"/>
      <c r="HCU1007" s="306"/>
      <c r="HCV1007" s="306"/>
      <c r="HCW1007" s="306"/>
      <c r="HCX1007" s="306"/>
      <c r="HCY1007" s="306"/>
      <c r="HCZ1007" s="306"/>
      <c r="HDA1007" s="306"/>
      <c r="HDB1007" s="306"/>
      <c r="HDC1007" s="306"/>
      <c r="HDD1007" s="306"/>
      <c r="HDE1007" s="306"/>
      <c r="HDF1007" s="306"/>
      <c r="HDG1007" s="306"/>
      <c r="HDH1007" s="306"/>
      <c r="HDI1007" s="306"/>
      <c r="HDJ1007" s="306"/>
      <c r="HDK1007" s="306"/>
      <c r="HDL1007" s="306"/>
      <c r="HDM1007" s="306"/>
      <c r="HDN1007" s="306"/>
      <c r="HDO1007" s="306"/>
      <c r="HDP1007" s="306"/>
      <c r="HDQ1007" s="306"/>
      <c r="HDR1007" s="306"/>
      <c r="HDS1007" s="306"/>
      <c r="HDT1007" s="306"/>
      <c r="HDU1007" s="306"/>
      <c r="HDV1007" s="306"/>
      <c r="HDW1007" s="306"/>
      <c r="HDX1007" s="306"/>
      <c r="HDY1007" s="306"/>
      <c r="HDZ1007" s="306"/>
      <c r="HEA1007" s="306"/>
      <c r="HEB1007" s="306"/>
      <c r="HEC1007" s="306"/>
      <c r="HED1007" s="306"/>
      <c r="HEE1007" s="306"/>
      <c r="HEF1007" s="306"/>
      <c r="HEG1007" s="306"/>
      <c r="HEH1007" s="306"/>
      <c r="HEI1007" s="306"/>
      <c r="HEJ1007" s="306"/>
      <c r="HEK1007" s="306"/>
      <c r="HEL1007" s="306"/>
      <c r="HEM1007" s="306"/>
      <c r="HEN1007" s="306"/>
      <c r="HEO1007" s="306"/>
      <c r="HEP1007" s="306"/>
      <c r="HEQ1007" s="306"/>
      <c r="HER1007" s="306"/>
      <c r="HES1007" s="306"/>
      <c r="HET1007" s="306"/>
      <c r="HEU1007" s="306"/>
      <c r="HEV1007" s="306"/>
      <c r="HEW1007" s="306"/>
      <c r="HEX1007" s="306"/>
      <c r="HEY1007" s="306"/>
      <c r="HEZ1007" s="306"/>
      <c r="HFA1007" s="306"/>
      <c r="HFB1007" s="306"/>
      <c r="HFC1007" s="306"/>
      <c r="HFD1007" s="306"/>
      <c r="HFE1007" s="306"/>
      <c r="HFF1007" s="306"/>
      <c r="HFG1007" s="306"/>
      <c r="HFH1007" s="306"/>
      <c r="HFI1007" s="306"/>
      <c r="HFJ1007" s="306"/>
      <c r="HFK1007" s="306"/>
      <c r="HFL1007" s="306"/>
      <c r="HFM1007" s="306"/>
      <c r="HFN1007" s="306"/>
      <c r="HFO1007" s="306"/>
      <c r="HFP1007" s="306"/>
      <c r="HFQ1007" s="306"/>
      <c r="HFR1007" s="306"/>
      <c r="HFS1007" s="306"/>
      <c r="HFT1007" s="306"/>
      <c r="HFU1007" s="306"/>
      <c r="HFV1007" s="306"/>
      <c r="HFW1007" s="306"/>
      <c r="HFX1007" s="306"/>
      <c r="HFY1007" s="306"/>
      <c r="HFZ1007" s="306"/>
      <c r="HGA1007" s="306"/>
      <c r="HGB1007" s="306"/>
      <c r="HGC1007" s="306"/>
      <c r="HGD1007" s="306"/>
      <c r="HGE1007" s="306"/>
      <c r="HGF1007" s="306"/>
      <c r="HGG1007" s="306"/>
      <c r="HGH1007" s="306"/>
      <c r="HGI1007" s="306"/>
      <c r="HGJ1007" s="306"/>
      <c r="HGK1007" s="306"/>
      <c r="HGL1007" s="306"/>
      <c r="HGM1007" s="306"/>
      <c r="HGN1007" s="306"/>
      <c r="HGO1007" s="306"/>
      <c r="HGP1007" s="306"/>
      <c r="HGQ1007" s="306"/>
      <c r="HGR1007" s="306"/>
      <c r="HGS1007" s="306"/>
      <c r="HGT1007" s="306"/>
      <c r="HGU1007" s="306"/>
      <c r="HGV1007" s="306"/>
      <c r="HGW1007" s="306"/>
      <c r="HGX1007" s="306"/>
      <c r="HGY1007" s="306"/>
      <c r="HGZ1007" s="306"/>
      <c r="HHA1007" s="306"/>
      <c r="HHB1007" s="306"/>
      <c r="HHC1007" s="306"/>
      <c r="HHD1007" s="306"/>
      <c r="HHE1007" s="306"/>
      <c r="HHF1007" s="306"/>
      <c r="HHG1007" s="306"/>
      <c r="HHH1007" s="306"/>
      <c r="HHI1007" s="306"/>
      <c r="HHJ1007" s="306"/>
      <c r="HHK1007" s="306"/>
      <c r="HHL1007" s="306"/>
      <c r="HHM1007" s="306"/>
      <c r="HHN1007" s="306"/>
      <c r="HHO1007" s="306"/>
      <c r="HHP1007" s="306"/>
      <c r="HHQ1007" s="306"/>
      <c r="HHR1007" s="306"/>
      <c r="HHS1007" s="306"/>
      <c r="HHT1007" s="306"/>
      <c r="HHU1007" s="306"/>
      <c r="HHV1007" s="306"/>
      <c r="HHW1007" s="306"/>
      <c r="HHX1007" s="306"/>
      <c r="HHY1007" s="306"/>
      <c r="HHZ1007" s="306"/>
      <c r="HIA1007" s="306"/>
      <c r="HIB1007" s="306"/>
      <c r="HIC1007" s="306"/>
      <c r="HID1007" s="306"/>
      <c r="HIE1007" s="306"/>
      <c r="HIF1007" s="306"/>
      <c r="HIG1007" s="306"/>
      <c r="HIH1007" s="306"/>
      <c r="HII1007" s="306"/>
      <c r="HIJ1007" s="306"/>
      <c r="HIK1007" s="306"/>
      <c r="HIL1007" s="306"/>
      <c r="HIM1007" s="306"/>
      <c r="HIN1007" s="306"/>
      <c r="HIO1007" s="306"/>
      <c r="HIP1007" s="306"/>
      <c r="HIQ1007" s="306"/>
      <c r="HIR1007" s="306"/>
      <c r="HIS1007" s="306"/>
      <c r="HIT1007" s="306"/>
      <c r="HIU1007" s="306"/>
      <c r="HIV1007" s="306"/>
      <c r="HIW1007" s="306"/>
      <c r="HIX1007" s="306"/>
      <c r="HIY1007" s="306"/>
      <c r="HIZ1007" s="306"/>
      <c r="HJA1007" s="306"/>
      <c r="HJB1007" s="306"/>
      <c r="HJC1007" s="306"/>
      <c r="HJD1007" s="306"/>
      <c r="HJE1007" s="306"/>
      <c r="HJF1007" s="306"/>
      <c r="HJG1007" s="306"/>
      <c r="HJH1007" s="306"/>
      <c r="HJI1007" s="306"/>
      <c r="HJJ1007" s="306"/>
      <c r="HJK1007" s="306"/>
      <c r="HJL1007" s="306"/>
      <c r="HJM1007" s="306"/>
      <c r="HJN1007" s="306"/>
      <c r="HJO1007" s="306"/>
      <c r="HJP1007" s="306"/>
      <c r="HJQ1007" s="306"/>
      <c r="HJR1007" s="306"/>
      <c r="HJS1007" s="306"/>
      <c r="HJT1007" s="306"/>
      <c r="HJU1007" s="306"/>
      <c r="HJV1007" s="306"/>
      <c r="HJW1007" s="306"/>
      <c r="HJX1007" s="306"/>
      <c r="HJY1007" s="306"/>
      <c r="HJZ1007" s="306"/>
      <c r="HKA1007" s="306"/>
      <c r="HKB1007" s="306"/>
      <c r="HKC1007" s="306"/>
      <c r="HKD1007" s="306"/>
      <c r="HKE1007" s="306"/>
      <c r="HKF1007" s="306"/>
      <c r="HKG1007" s="306"/>
      <c r="HKH1007" s="306"/>
      <c r="HKI1007" s="306"/>
      <c r="HKJ1007" s="306"/>
      <c r="HKK1007" s="306"/>
      <c r="HKL1007" s="306"/>
      <c r="HKM1007" s="306"/>
      <c r="HKN1007" s="306"/>
      <c r="HKO1007" s="306"/>
      <c r="HKP1007" s="306"/>
      <c r="HKQ1007" s="306"/>
      <c r="HKR1007" s="306"/>
      <c r="HKS1007" s="306"/>
      <c r="HKT1007" s="306"/>
      <c r="HKU1007" s="306"/>
      <c r="HKV1007" s="306"/>
      <c r="HKW1007" s="306"/>
      <c r="HKX1007" s="306"/>
      <c r="HKY1007" s="306"/>
      <c r="HKZ1007" s="306"/>
      <c r="HLA1007" s="306"/>
      <c r="HLB1007" s="306"/>
      <c r="HLC1007" s="306"/>
      <c r="HLD1007" s="306"/>
      <c r="HLE1007" s="306"/>
      <c r="HLF1007" s="306"/>
      <c r="HLG1007" s="306"/>
      <c r="HLH1007" s="306"/>
      <c r="HLI1007" s="306"/>
      <c r="HLJ1007" s="306"/>
      <c r="HLK1007" s="306"/>
      <c r="HLL1007" s="306"/>
      <c r="HLM1007" s="306"/>
      <c r="HLN1007" s="306"/>
      <c r="HLO1007" s="306"/>
      <c r="HLP1007" s="306"/>
      <c r="HLQ1007" s="306"/>
      <c r="HLR1007" s="306"/>
      <c r="HLS1007" s="306"/>
      <c r="HLT1007" s="306"/>
      <c r="HLU1007" s="306"/>
      <c r="HLV1007" s="306"/>
      <c r="HLW1007" s="306"/>
      <c r="HLX1007" s="306"/>
      <c r="HLY1007" s="306"/>
      <c r="HLZ1007" s="306"/>
      <c r="HMA1007" s="306"/>
      <c r="HMB1007" s="306"/>
      <c r="HMC1007" s="306"/>
      <c r="HMD1007" s="306"/>
      <c r="HME1007" s="306"/>
      <c r="HMF1007" s="306"/>
      <c r="HMG1007" s="306"/>
      <c r="HMH1007" s="306"/>
      <c r="HMI1007" s="306"/>
      <c r="HMJ1007" s="306"/>
      <c r="HMK1007" s="306"/>
      <c r="HML1007" s="306"/>
      <c r="HMM1007" s="306"/>
      <c r="HMN1007" s="306"/>
      <c r="HMO1007" s="306"/>
      <c r="HMP1007" s="306"/>
      <c r="HMQ1007" s="306"/>
      <c r="HMR1007" s="306"/>
      <c r="HMS1007" s="306"/>
      <c r="HMT1007" s="306"/>
      <c r="HMU1007" s="306"/>
      <c r="HMV1007" s="306"/>
      <c r="HMW1007" s="306"/>
      <c r="HMX1007" s="306"/>
      <c r="HMY1007" s="306"/>
      <c r="HMZ1007" s="306"/>
      <c r="HNA1007" s="306"/>
      <c r="HNB1007" s="306"/>
      <c r="HNC1007" s="306"/>
      <c r="HND1007" s="306"/>
      <c r="HNE1007" s="306"/>
      <c r="HNF1007" s="306"/>
      <c r="HNG1007" s="306"/>
      <c r="HNH1007" s="306"/>
      <c r="HNI1007" s="306"/>
      <c r="HNJ1007" s="306"/>
      <c r="HNK1007" s="306"/>
      <c r="HNL1007" s="306"/>
      <c r="HNM1007" s="306"/>
      <c r="HNN1007" s="306"/>
      <c r="HNO1007" s="306"/>
      <c r="HNP1007" s="306"/>
      <c r="HNQ1007" s="306"/>
      <c r="HNR1007" s="306"/>
      <c r="HNS1007" s="306"/>
      <c r="HNT1007" s="306"/>
      <c r="HNU1007" s="306"/>
      <c r="HNV1007" s="306"/>
      <c r="HNW1007" s="306"/>
      <c r="HNX1007" s="306"/>
      <c r="HNY1007" s="306"/>
      <c r="HNZ1007" s="306"/>
      <c r="HOA1007" s="306"/>
      <c r="HOB1007" s="306"/>
      <c r="HOC1007" s="306"/>
      <c r="HOD1007" s="306"/>
      <c r="HOE1007" s="306"/>
      <c r="HOF1007" s="306"/>
      <c r="HOG1007" s="306"/>
      <c r="HOH1007" s="306"/>
      <c r="HOI1007" s="306"/>
      <c r="HOJ1007" s="306"/>
      <c r="HOK1007" s="306"/>
      <c r="HOL1007" s="306"/>
      <c r="HOM1007" s="306"/>
      <c r="HON1007" s="306"/>
      <c r="HOO1007" s="306"/>
      <c r="HOP1007" s="306"/>
      <c r="HOQ1007" s="306"/>
      <c r="HOR1007" s="306"/>
      <c r="HOS1007" s="306"/>
      <c r="HOT1007" s="306"/>
      <c r="HOU1007" s="306"/>
      <c r="HOV1007" s="306"/>
      <c r="HOW1007" s="306"/>
      <c r="HOX1007" s="306"/>
      <c r="HOY1007" s="306"/>
      <c r="HOZ1007" s="306"/>
      <c r="HPA1007" s="306"/>
      <c r="HPB1007" s="306"/>
      <c r="HPC1007" s="306"/>
      <c r="HPD1007" s="306"/>
      <c r="HPE1007" s="306"/>
      <c r="HPF1007" s="306"/>
      <c r="HPG1007" s="306"/>
      <c r="HPH1007" s="306"/>
      <c r="HPI1007" s="306"/>
      <c r="HPJ1007" s="306"/>
      <c r="HPK1007" s="306"/>
      <c r="HPL1007" s="306"/>
      <c r="HPM1007" s="306"/>
      <c r="HPN1007" s="306"/>
      <c r="HPO1007" s="306"/>
      <c r="HPP1007" s="306"/>
      <c r="HPQ1007" s="306"/>
      <c r="HPR1007" s="306"/>
      <c r="HPS1007" s="306"/>
      <c r="HPT1007" s="306"/>
      <c r="HPU1007" s="306"/>
      <c r="HPV1007" s="306"/>
      <c r="HPW1007" s="306"/>
      <c r="HPX1007" s="306"/>
      <c r="HPY1007" s="306"/>
      <c r="HPZ1007" s="306"/>
      <c r="HQA1007" s="306"/>
      <c r="HQB1007" s="306"/>
      <c r="HQC1007" s="306"/>
      <c r="HQD1007" s="306"/>
      <c r="HQE1007" s="306"/>
      <c r="HQF1007" s="306"/>
      <c r="HQG1007" s="306"/>
      <c r="HQH1007" s="306"/>
      <c r="HQI1007" s="306"/>
      <c r="HQJ1007" s="306"/>
      <c r="HQK1007" s="306"/>
      <c r="HQL1007" s="306"/>
      <c r="HQM1007" s="306"/>
      <c r="HQN1007" s="306"/>
      <c r="HQO1007" s="306"/>
      <c r="HQP1007" s="306"/>
      <c r="HQQ1007" s="306"/>
      <c r="HQR1007" s="306"/>
      <c r="HQS1007" s="306"/>
      <c r="HQT1007" s="306"/>
      <c r="HQU1007" s="306"/>
      <c r="HQV1007" s="306"/>
      <c r="HQW1007" s="306"/>
      <c r="HQX1007" s="306"/>
      <c r="HQY1007" s="306"/>
      <c r="HQZ1007" s="306"/>
      <c r="HRA1007" s="306"/>
      <c r="HRB1007" s="306"/>
      <c r="HRC1007" s="306"/>
      <c r="HRD1007" s="306"/>
      <c r="HRE1007" s="306"/>
      <c r="HRF1007" s="306"/>
      <c r="HRG1007" s="306"/>
      <c r="HRH1007" s="306"/>
      <c r="HRI1007" s="306"/>
      <c r="HRJ1007" s="306"/>
      <c r="HRK1007" s="306"/>
      <c r="HRL1007" s="306"/>
      <c r="HRM1007" s="306"/>
      <c r="HRN1007" s="306"/>
      <c r="HRO1007" s="306"/>
      <c r="HRP1007" s="306"/>
      <c r="HRQ1007" s="306"/>
      <c r="HRR1007" s="306"/>
      <c r="HRS1007" s="306"/>
      <c r="HRT1007" s="306"/>
      <c r="HRU1007" s="306"/>
      <c r="HRV1007" s="306"/>
      <c r="HRW1007" s="306"/>
      <c r="HRX1007" s="306"/>
      <c r="HRY1007" s="306"/>
      <c r="HRZ1007" s="306"/>
      <c r="HSA1007" s="306"/>
      <c r="HSB1007" s="306"/>
      <c r="HSC1007" s="306"/>
      <c r="HSD1007" s="306"/>
      <c r="HSE1007" s="306"/>
      <c r="HSF1007" s="306"/>
      <c r="HSG1007" s="306"/>
      <c r="HSH1007" s="306"/>
      <c r="HSI1007" s="306"/>
      <c r="HSJ1007" s="306"/>
      <c r="HSK1007" s="306"/>
      <c r="HSL1007" s="306"/>
      <c r="HSM1007" s="306"/>
      <c r="HSN1007" s="306"/>
      <c r="HSO1007" s="306"/>
      <c r="HSP1007" s="306"/>
      <c r="HSQ1007" s="306"/>
      <c r="HSR1007" s="306"/>
      <c r="HSS1007" s="306"/>
      <c r="HST1007" s="306"/>
      <c r="HSU1007" s="306"/>
      <c r="HSV1007" s="306"/>
      <c r="HSW1007" s="306"/>
      <c r="HSX1007" s="306"/>
      <c r="HSY1007" s="306"/>
      <c r="HSZ1007" s="306"/>
      <c r="HTA1007" s="306"/>
      <c r="HTB1007" s="306"/>
      <c r="HTC1007" s="306"/>
      <c r="HTD1007" s="306"/>
      <c r="HTE1007" s="306"/>
      <c r="HTF1007" s="306"/>
      <c r="HTG1007" s="306"/>
      <c r="HTH1007" s="306"/>
      <c r="HTI1007" s="306"/>
      <c r="HTJ1007" s="306"/>
      <c r="HTK1007" s="306"/>
      <c r="HTL1007" s="306"/>
      <c r="HTM1007" s="306"/>
      <c r="HTN1007" s="306"/>
      <c r="HTO1007" s="306"/>
      <c r="HTP1007" s="306"/>
      <c r="HTQ1007" s="306"/>
      <c r="HTR1007" s="306"/>
      <c r="HTS1007" s="306"/>
      <c r="HTT1007" s="306"/>
      <c r="HTU1007" s="306"/>
      <c r="HTV1007" s="306"/>
      <c r="HTW1007" s="306"/>
      <c r="HTX1007" s="306"/>
      <c r="HTY1007" s="306"/>
      <c r="HTZ1007" s="306"/>
      <c r="HUA1007" s="306"/>
      <c r="HUB1007" s="306"/>
      <c r="HUC1007" s="306"/>
      <c r="HUD1007" s="306"/>
      <c r="HUE1007" s="306"/>
      <c r="HUF1007" s="306"/>
      <c r="HUG1007" s="306"/>
      <c r="HUH1007" s="306"/>
      <c r="HUI1007" s="306"/>
      <c r="HUJ1007" s="306"/>
      <c r="HUK1007" s="306"/>
      <c r="HUL1007" s="306"/>
      <c r="HUM1007" s="306"/>
      <c r="HUN1007" s="306"/>
      <c r="HUO1007" s="306"/>
      <c r="HUP1007" s="306"/>
      <c r="HUQ1007" s="306"/>
      <c r="HUR1007" s="306"/>
      <c r="HUS1007" s="306"/>
      <c r="HUT1007" s="306"/>
      <c r="HUU1007" s="306"/>
      <c r="HUV1007" s="306"/>
      <c r="HUW1007" s="306"/>
      <c r="HUX1007" s="306"/>
      <c r="HUY1007" s="306"/>
      <c r="HUZ1007" s="306"/>
      <c r="HVA1007" s="306"/>
      <c r="HVB1007" s="306"/>
      <c r="HVC1007" s="306"/>
      <c r="HVD1007" s="306"/>
      <c r="HVE1007" s="306"/>
      <c r="HVF1007" s="306"/>
      <c r="HVG1007" s="306"/>
      <c r="HVH1007" s="306"/>
      <c r="HVI1007" s="306"/>
      <c r="HVJ1007" s="306"/>
      <c r="HVK1007" s="306"/>
      <c r="HVL1007" s="306"/>
      <c r="HVM1007" s="306"/>
      <c r="HVN1007" s="306"/>
      <c r="HVO1007" s="306"/>
      <c r="HVP1007" s="306"/>
      <c r="HVQ1007" s="306"/>
      <c r="HVR1007" s="306"/>
      <c r="HVS1007" s="306"/>
      <c r="HVT1007" s="306"/>
      <c r="HVU1007" s="306"/>
      <c r="HVV1007" s="306"/>
      <c r="HVW1007" s="306"/>
      <c r="HVX1007" s="306"/>
      <c r="HVY1007" s="306"/>
      <c r="HVZ1007" s="306"/>
      <c r="HWA1007" s="306"/>
      <c r="HWB1007" s="306"/>
      <c r="HWC1007" s="306"/>
      <c r="HWD1007" s="306"/>
      <c r="HWE1007" s="306"/>
      <c r="HWF1007" s="306"/>
      <c r="HWG1007" s="306"/>
      <c r="HWH1007" s="306"/>
      <c r="HWI1007" s="306"/>
      <c r="HWJ1007" s="306"/>
      <c r="HWK1007" s="306"/>
      <c r="HWL1007" s="306"/>
      <c r="HWM1007" s="306"/>
      <c r="HWN1007" s="306"/>
      <c r="HWO1007" s="306"/>
      <c r="HWP1007" s="306"/>
      <c r="HWQ1007" s="306"/>
      <c r="HWR1007" s="306"/>
      <c r="HWS1007" s="306"/>
      <c r="HWT1007" s="306"/>
      <c r="HWU1007" s="306"/>
      <c r="HWV1007" s="306"/>
      <c r="HWW1007" s="306"/>
      <c r="HWX1007" s="306"/>
      <c r="HWY1007" s="306"/>
      <c r="HWZ1007" s="306"/>
      <c r="HXA1007" s="306"/>
      <c r="HXB1007" s="306"/>
      <c r="HXC1007" s="306"/>
      <c r="HXD1007" s="306"/>
      <c r="HXE1007" s="306"/>
      <c r="HXF1007" s="306"/>
      <c r="HXG1007" s="306"/>
      <c r="HXH1007" s="306"/>
      <c r="HXI1007" s="306"/>
      <c r="HXJ1007" s="306"/>
      <c r="HXK1007" s="306"/>
      <c r="HXL1007" s="306"/>
      <c r="HXM1007" s="306"/>
      <c r="HXN1007" s="306"/>
      <c r="HXO1007" s="306"/>
      <c r="HXP1007" s="306"/>
      <c r="HXQ1007" s="306"/>
      <c r="HXR1007" s="306"/>
      <c r="HXS1007" s="306"/>
      <c r="HXT1007" s="306"/>
      <c r="HXU1007" s="306"/>
      <c r="HXV1007" s="306"/>
      <c r="HXW1007" s="306"/>
      <c r="HXX1007" s="306"/>
      <c r="HXY1007" s="306"/>
      <c r="HXZ1007" s="306"/>
      <c r="HYA1007" s="306"/>
      <c r="HYB1007" s="306"/>
      <c r="HYC1007" s="306"/>
      <c r="HYD1007" s="306"/>
      <c r="HYE1007" s="306"/>
      <c r="HYF1007" s="306"/>
      <c r="HYG1007" s="306"/>
      <c r="HYH1007" s="306"/>
      <c r="HYI1007" s="306"/>
      <c r="HYJ1007" s="306"/>
      <c r="HYK1007" s="306"/>
      <c r="HYL1007" s="306"/>
      <c r="HYM1007" s="306"/>
      <c r="HYN1007" s="306"/>
      <c r="HYO1007" s="306"/>
      <c r="HYP1007" s="306"/>
      <c r="HYQ1007" s="306"/>
      <c r="HYR1007" s="306"/>
      <c r="HYS1007" s="306"/>
      <c r="HYT1007" s="306"/>
      <c r="HYU1007" s="306"/>
      <c r="HYV1007" s="306"/>
      <c r="HYW1007" s="306"/>
      <c r="HYX1007" s="306"/>
      <c r="HYY1007" s="306"/>
      <c r="HYZ1007" s="306"/>
      <c r="HZA1007" s="306"/>
      <c r="HZB1007" s="306"/>
      <c r="HZC1007" s="306"/>
      <c r="HZD1007" s="306"/>
      <c r="HZE1007" s="306"/>
      <c r="HZF1007" s="306"/>
      <c r="HZG1007" s="306"/>
      <c r="HZH1007" s="306"/>
      <c r="HZI1007" s="306"/>
      <c r="HZJ1007" s="306"/>
      <c r="HZK1007" s="306"/>
      <c r="HZL1007" s="306"/>
      <c r="HZM1007" s="306"/>
      <c r="HZN1007" s="306"/>
      <c r="HZO1007" s="306"/>
      <c r="HZP1007" s="306"/>
      <c r="HZQ1007" s="306"/>
      <c r="HZR1007" s="306"/>
      <c r="HZS1007" s="306"/>
      <c r="HZT1007" s="306"/>
      <c r="HZU1007" s="306"/>
      <c r="HZV1007" s="306"/>
      <c r="HZW1007" s="306"/>
      <c r="HZX1007" s="306"/>
      <c r="HZY1007" s="306"/>
      <c r="HZZ1007" s="306"/>
      <c r="IAA1007" s="306"/>
      <c r="IAB1007" s="306"/>
      <c r="IAC1007" s="306"/>
      <c r="IAD1007" s="306"/>
      <c r="IAE1007" s="306"/>
      <c r="IAF1007" s="306"/>
      <c r="IAG1007" s="306"/>
      <c r="IAH1007" s="306"/>
      <c r="IAI1007" s="306"/>
      <c r="IAJ1007" s="306"/>
      <c r="IAK1007" s="306"/>
      <c r="IAL1007" s="306"/>
      <c r="IAM1007" s="306"/>
      <c r="IAN1007" s="306"/>
      <c r="IAO1007" s="306"/>
      <c r="IAP1007" s="306"/>
      <c r="IAQ1007" s="306"/>
      <c r="IAR1007" s="306"/>
      <c r="IAS1007" s="306"/>
      <c r="IAT1007" s="306"/>
      <c r="IAU1007" s="306"/>
      <c r="IAV1007" s="306"/>
      <c r="IAW1007" s="306"/>
      <c r="IAX1007" s="306"/>
      <c r="IAY1007" s="306"/>
      <c r="IAZ1007" s="306"/>
      <c r="IBA1007" s="306"/>
      <c r="IBB1007" s="306"/>
      <c r="IBC1007" s="306"/>
      <c r="IBD1007" s="306"/>
      <c r="IBE1007" s="306"/>
      <c r="IBF1007" s="306"/>
      <c r="IBG1007" s="306"/>
      <c r="IBH1007" s="306"/>
      <c r="IBI1007" s="306"/>
      <c r="IBJ1007" s="306"/>
      <c r="IBK1007" s="306"/>
      <c r="IBL1007" s="306"/>
      <c r="IBM1007" s="306"/>
      <c r="IBN1007" s="306"/>
      <c r="IBO1007" s="306"/>
      <c r="IBP1007" s="306"/>
      <c r="IBQ1007" s="306"/>
      <c r="IBR1007" s="306"/>
      <c r="IBS1007" s="306"/>
      <c r="IBT1007" s="306"/>
      <c r="IBU1007" s="306"/>
      <c r="IBV1007" s="306"/>
      <c r="IBW1007" s="306"/>
      <c r="IBX1007" s="306"/>
      <c r="IBY1007" s="306"/>
      <c r="IBZ1007" s="306"/>
      <c r="ICA1007" s="306"/>
      <c r="ICB1007" s="306"/>
      <c r="ICC1007" s="306"/>
      <c r="ICD1007" s="306"/>
      <c r="ICE1007" s="306"/>
      <c r="ICF1007" s="306"/>
      <c r="ICG1007" s="306"/>
      <c r="ICH1007" s="306"/>
      <c r="ICI1007" s="306"/>
      <c r="ICJ1007" s="306"/>
      <c r="ICK1007" s="306"/>
      <c r="ICL1007" s="306"/>
      <c r="ICM1007" s="306"/>
      <c r="ICN1007" s="306"/>
      <c r="ICO1007" s="306"/>
      <c r="ICP1007" s="306"/>
      <c r="ICQ1007" s="306"/>
      <c r="ICR1007" s="306"/>
      <c r="ICS1007" s="306"/>
      <c r="ICT1007" s="306"/>
      <c r="ICU1007" s="306"/>
      <c r="ICV1007" s="306"/>
      <c r="ICW1007" s="306"/>
      <c r="ICX1007" s="306"/>
      <c r="ICY1007" s="306"/>
      <c r="ICZ1007" s="306"/>
      <c r="IDA1007" s="306"/>
      <c r="IDB1007" s="306"/>
      <c r="IDC1007" s="306"/>
      <c r="IDD1007" s="306"/>
      <c r="IDE1007" s="306"/>
      <c r="IDF1007" s="306"/>
      <c r="IDG1007" s="306"/>
      <c r="IDH1007" s="306"/>
      <c r="IDI1007" s="306"/>
      <c r="IDJ1007" s="306"/>
      <c r="IDK1007" s="306"/>
      <c r="IDL1007" s="306"/>
      <c r="IDM1007" s="306"/>
      <c r="IDN1007" s="306"/>
      <c r="IDO1007" s="306"/>
      <c r="IDP1007" s="306"/>
      <c r="IDQ1007" s="306"/>
      <c r="IDR1007" s="306"/>
      <c r="IDS1007" s="306"/>
      <c r="IDT1007" s="306"/>
      <c r="IDU1007" s="306"/>
      <c r="IDV1007" s="306"/>
      <c r="IDW1007" s="306"/>
      <c r="IDX1007" s="306"/>
      <c r="IDY1007" s="306"/>
      <c r="IDZ1007" s="306"/>
      <c r="IEA1007" s="306"/>
      <c r="IEB1007" s="306"/>
      <c r="IEC1007" s="306"/>
      <c r="IED1007" s="306"/>
      <c r="IEE1007" s="306"/>
      <c r="IEF1007" s="306"/>
      <c r="IEG1007" s="306"/>
      <c r="IEH1007" s="306"/>
      <c r="IEI1007" s="306"/>
      <c r="IEJ1007" s="306"/>
      <c r="IEK1007" s="306"/>
      <c r="IEL1007" s="306"/>
      <c r="IEM1007" s="306"/>
      <c r="IEN1007" s="306"/>
      <c r="IEO1007" s="306"/>
      <c r="IEP1007" s="306"/>
      <c r="IEQ1007" s="306"/>
      <c r="IER1007" s="306"/>
      <c r="IES1007" s="306"/>
      <c r="IET1007" s="306"/>
      <c r="IEU1007" s="306"/>
      <c r="IEV1007" s="306"/>
      <c r="IEW1007" s="306"/>
      <c r="IEX1007" s="306"/>
      <c r="IEY1007" s="306"/>
      <c r="IEZ1007" s="306"/>
      <c r="IFA1007" s="306"/>
      <c r="IFB1007" s="306"/>
      <c r="IFC1007" s="306"/>
      <c r="IFD1007" s="306"/>
      <c r="IFE1007" s="306"/>
      <c r="IFF1007" s="306"/>
      <c r="IFG1007" s="306"/>
      <c r="IFH1007" s="306"/>
      <c r="IFI1007" s="306"/>
      <c r="IFJ1007" s="306"/>
      <c r="IFK1007" s="306"/>
      <c r="IFL1007" s="306"/>
      <c r="IFM1007" s="306"/>
      <c r="IFN1007" s="306"/>
      <c r="IFO1007" s="306"/>
      <c r="IFP1007" s="306"/>
      <c r="IFQ1007" s="306"/>
      <c r="IFR1007" s="306"/>
      <c r="IFS1007" s="306"/>
      <c r="IFT1007" s="306"/>
      <c r="IFU1007" s="306"/>
      <c r="IFV1007" s="306"/>
      <c r="IFW1007" s="306"/>
      <c r="IFX1007" s="306"/>
      <c r="IFY1007" s="306"/>
      <c r="IFZ1007" s="306"/>
      <c r="IGA1007" s="306"/>
      <c r="IGB1007" s="306"/>
      <c r="IGC1007" s="306"/>
      <c r="IGD1007" s="306"/>
      <c r="IGE1007" s="306"/>
      <c r="IGF1007" s="306"/>
      <c r="IGG1007" s="306"/>
      <c r="IGH1007" s="306"/>
      <c r="IGI1007" s="306"/>
      <c r="IGJ1007" s="306"/>
      <c r="IGK1007" s="306"/>
      <c r="IGL1007" s="306"/>
      <c r="IGM1007" s="306"/>
      <c r="IGN1007" s="306"/>
      <c r="IGO1007" s="306"/>
      <c r="IGP1007" s="306"/>
      <c r="IGQ1007" s="306"/>
      <c r="IGR1007" s="306"/>
      <c r="IGS1007" s="306"/>
      <c r="IGT1007" s="306"/>
      <c r="IGU1007" s="306"/>
      <c r="IGV1007" s="306"/>
      <c r="IGW1007" s="306"/>
      <c r="IGX1007" s="306"/>
      <c r="IGY1007" s="306"/>
      <c r="IGZ1007" s="306"/>
      <c r="IHA1007" s="306"/>
      <c r="IHB1007" s="306"/>
      <c r="IHC1007" s="306"/>
      <c r="IHD1007" s="306"/>
      <c r="IHE1007" s="306"/>
      <c r="IHF1007" s="306"/>
      <c r="IHG1007" s="306"/>
      <c r="IHH1007" s="306"/>
      <c r="IHI1007" s="306"/>
      <c r="IHJ1007" s="306"/>
      <c r="IHK1007" s="306"/>
      <c r="IHL1007" s="306"/>
      <c r="IHM1007" s="306"/>
      <c r="IHN1007" s="306"/>
      <c r="IHO1007" s="306"/>
      <c r="IHP1007" s="306"/>
      <c r="IHQ1007" s="306"/>
      <c r="IHR1007" s="306"/>
      <c r="IHS1007" s="306"/>
      <c r="IHT1007" s="306"/>
      <c r="IHU1007" s="306"/>
      <c r="IHV1007" s="306"/>
      <c r="IHW1007" s="306"/>
      <c r="IHX1007" s="306"/>
      <c r="IHY1007" s="306"/>
      <c r="IHZ1007" s="306"/>
      <c r="IIA1007" s="306"/>
      <c r="IIB1007" s="306"/>
      <c r="IIC1007" s="306"/>
      <c r="IID1007" s="306"/>
      <c r="IIE1007" s="306"/>
      <c r="IIF1007" s="306"/>
      <c r="IIG1007" s="306"/>
      <c r="IIH1007" s="306"/>
      <c r="III1007" s="306"/>
      <c r="IIJ1007" s="306"/>
      <c r="IIK1007" s="306"/>
      <c r="IIL1007" s="306"/>
      <c r="IIM1007" s="306"/>
      <c r="IIN1007" s="306"/>
      <c r="IIO1007" s="306"/>
      <c r="IIP1007" s="306"/>
      <c r="IIQ1007" s="306"/>
      <c r="IIR1007" s="306"/>
      <c r="IIS1007" s="306"/>
      <c r="IIT1007" s="306"/>
      <c r="IIU1007" s="306"/>
      <c r="IIV1007" s="306"/>
      <c r="IIW1007" s="306"/>
      <c r="IIX1007" s="306"/>
      <c r="IIY1007" s="306"/>
      <c r="IIZ1007" s="306"/>
      <c r="IJA1007" s="306"/>
      <c r="IJB1007" s="306"/>
      <c r="IJC1007" s="306"/>
      <c r="IJD1007" s="306"/>
      <c r="IJE1007" s="306"/>
      <c r="IJF1007" s="306"/>
      <c r="IJG1007" s="306"/>
      <c r="IJH1007" s="306"/>
      <c r="IJI1007" s="306"/>
      <c r="IJJ1007" s="306"/>
      <c r="IJK1007" s="306"/>
      <c r="IJL1007" s="306"/>
      <c r="IJM1007" s="306"/>
      <c r="IJN1007" s="306"/>
      <c r="IJO1007" s="306"/>
      <c r="IJP1007" s="306"/>
      <c r="IJQ1007" s="306"/>
      <c r="IJR1007" s="306"/>
      <c r="IJS1007" s="306"/>
      <c r="IJT1007" s="306"/>
      <c r="IJU1007" s="306"/>
      <c r="IJV1007" s="306"/>
      <c r="IJW1007" s="306"/>
      <c r="IJX1007" s="306"/>
      <c r="IJY1007" s="306"/>
      <c r="IJZ1007" s="306"/>
      <c r="IKA1007" s="306"/>
      <c r="IKB1007" s="306"/>
      <c r="IKC1007" s="306"/>
      <c r="IKD1007" s="306"/>
      <c r="IKE1007" s="306"/>
      <c r="IKF1007" s="306"/>
      <c r="IKG1007" s="306"/>
      <c r="IKH1007" s="306"/>
      <c r="IKI1007" s="306"/>
      <c r="IKJ1007" s="306"/>
      <c r="IKK1007" s="306"/>
      <c r="IKL1007" s="306"/>
      <c r="IKM1007" s="306"/>
      <c r="IKN1007" s="306"/>
      <c r="IKO1007" s="306"/>
      <c r="IKP1007" s="306"/>
      <c r="IKQ1007" s="306"/>
      <c r="IKR1007" s="306"/>
      <c r="IKS1007" s="306"/>
      <c r="IKT1007" s="306"/>
      <c r="IKU1007" s="306"/>
      <c r="IKV1007" s="306"/>
      <c r="IKW1007" s="306"/>
      <c r="IKX1007" s="306"/>
      <c r="IKY1007" s="306"/>
      <c r="IKZ1007" s="306"/>
      <c r="ILA1007" s="306"/>
      <c r="ILB1007" s="306"/>
      <c r="ILC1007" s="306"/>
      <c r="ILD1007" s="306"/>
      <c r="ILE1007" s="306"/>
      <c r="ILF1007" s="306"/>
      <c r="ILG1007" s="306"/>
      <c r="ILH1007" s="306"/>
      <c r="ILI1007" s="306"/>
      <c r="ILJ1007" s="306"/>
      <c r="ILK1007" s="306"/>
      <c r="ILL1007" s="306"/>
      <c r="ILM1007" s="306"/>
      <c r="ILN1007" s="306"/>
      <c r="ILO1007" s="306"/>
      <c r="ILP1007" s="306"/>
      <c r="ILQ1007" s="306"/>
      <c r="ILR1007" s="306"/>
      <c r="ILS1007" s="306"/>
      <c r="ILT1007" s="306"/>
      <c r="ILU1007" s="306"/>
      <c r="ILV1007" s="306"/>
      <c r="ILW1007" s="306"/>
      <c r="ILX1007" s="306"/>
      <c r="ILY1007" s="306"/>
      <c r="ILZ1007" s="306"/>
      <c r="IMA1007" s="306"/>
      <c r="IMB1007" s="306"/>
      <c r="IMC1007" s="306"/>
      <c r="IMD1007" s="306"/>
      <c r="IME1007" s="306"/>
      <c r="IMF1007" s="306"/>
      <c r="IMG1007" s="306"/>
      <c r="IMH1007" s="306"/>
      <c r="IMI1007" s="306"/>
      <c r="IMJ1007" s="306"/>
      <c r="IMK1007" s="306"/>
      <c r="IML1007" s="306"/>
      <c r="IMM1007" s="306"/>
      <c r="IMN1007" s="306"/>
      <c r="IMO1007" s="306"/>
      <c r="IMP1007" s="306"/>
      <c r="IMQ1007" s="306"/>
      <c r="IMR1007" s="306"/>
      <c r="IMS1007" s="306"/>
      <c r="IMT1007" s="306"/>
      <c r="IMU1007" s="306"/>
      <c r="IMV1007" s="306"/>
      <c r="IMW1007" s="306"/>
      <c r="IMX1007" s="306"/>
      <c r="IMY1007" s="306"/>
      <c r="IMZ1007" s="306"/>
      <c r="INA1007" s="306"/>
      <c r="INB1007" s="306"/>
      <c r="INC1007" s="306"/>
      <c r="IND1007" s="306"/>
      <c r="INE1007" s="306"/>
      <c r="INF1007" s="306"/>
      <c r="ING1007" s="306"/>
      <c r="INH1007" s="306"/>
      <c r="INI1007" s="306"/>
      <c r="INJ1007" s="306"/>
      <c r="INK1007" s="306"/>
      <c r="INL1007" s="306"/>
      <c r="INM1007" s="306"/>
      <c r="INN1007" s="306"/>
      <c r="INO1007" s="306"/>
      <c r="INP1007" s="306"/>
      <c r="INQ1007" s="306"/>
      <c r="INR1007" s="306"/>
      <c r="INS1007" s="306"/>
      <c r="INT1007" s="306"/>
      <c r="INU1007" s="306"/>
      <c r="INV1007" s="306"/>
      <c r="INW1007" s="306"/>
      <c r="INX1007" s="306"/>
      <c r="INY1007" s="306"/>
      <c r="INZ1007" s="306"/>
      <c r="IOA1007" s="306"/>
      <c r="IOB1007" s="306"/>
      <c r="IOC1007" s="306"/>
      <c r="IOD1007" s="306"/>
      <c r="IOE1007" s="306"/>
      <c r="IOF1007" s="306"/>
      <c r="IOG1007" s="306"/>
      <c r="IOH1007" s="306"/>
      <c r="IOI1007" s="306"/>
      <c r="IOJ1007" s="306"/>
      <c r="IOK1007" s="306"/>
      <c r="IOL1007" s="306"/>
      <c r="IOM1007" s="306"/>
      <c r="ION1007" s="306"/>
      <c r="IOO1007" s="306"/>
      <c r="IOP1007" s="306"/>
      <c r="IOQ1007" s="306"/>
      <c r="IOR1007" s="306"/>
      <c r="IOS1007" s="306"/>
      <c r="IOT1007" s="306"/>
      <c r="IOU1007" s="306"/>
      <c r="IOV1007" s="306"/>
      <c r="IOW1007" s="306"/>
      <c r="IOX1007" s="306"/>
      <c r="IOY1007" s="306"/>
      <c r="IOZ1007" s="306"/>
      <c r="IPA1007" s="306"/>
      <c r="IPB1007" s="306"/>
      <c r="IPC1007" s="306"/>
      <c r="IPD1007" s="306"/>
      <c r="IPE1007" s="306"/>
      <c r="IPF1007" s="306"/>
      <c r="IPG1007" s="306"/>
      <c r="IPH1007" s="306"/>
      <c r="IPI1007" s="306"/>
      <c r="IPJ1007" s="306"/>
      <c r="IPK1007" s="306"/>
      <c r="IPL1007" s="306"/>
      <c r="IPM1007" s="306"/>
      <c r="IPN1007" s="306"/>
      <c r="IPO1007" s="306"/>
      <c r="IPP1007" s="306"/>
      <c r="IPQ1007" s="306"/>
      <c r="IPR1007" s="306"/>
      <c r="IPS1007" s="306"/>
      <c r="IPT1007" s="306"/>
      <c r="IPU1007" s="306"/>
      <c r="IPV1007" s="306"/>
      <c r="IPW1007" s="306"/>
      <c r="IPX1007" s="306"/>
      <c r="IPY1007" s="306"/>
      <c r="IPZ1007" s="306"/>
      <c r="IQA1007" s="306"/>
      <c r="IQB1007" s="306"/>
      <c r="IQC1007" s="306"/>
      <c r="IQD1007" s="306"/>
      <c r="IQE1007" s="306"/>
      <c r="IQF1007" s="306"/>
      <c r="IQG1007" s="306"/>
      <c r="IQH1007" s="306"/>
      <c r="IQI1007" s="306"/>
      <c r="IQJ1007" s="306"/>
      <c r="IQK1007" s="306"/>
      <c r="IQL1007" s="306"/>
      <c r="IQM1007" s="306"/>
      <c r="IQN1007" s="306"/>
      <c r="IQO1007" s="306"/>
      <c r="IQP1007" s="306"/>
      <c r="IQQ1007" s="306"/>
      <c r="IQR1007" s="306"/>
      <c r="IQS1007" s="306"/>
      <c r="IQT1007" s="306"/>
      <c r="IQU1007" s="306"/>
      <c r="IQV1007" s="306"/>
      <c r="IQW1007" s="306"/>
      <c r="IQX1007" s="306"/>
      <c r="IQY1007" s="306"/>
      <c r="IQZ1007" s="306"/>
      <c r="IRA1007" s="306"/>
      <c r="IRB1007" s="306"/>
      <c r="IRC1007" s="306"/>
      <c r="IRD1007" s="306"/>
      <c r="IRE1007" s="306"/>
      <c r="IRF1007" s="306"/>
      <c r="IRG1007" s="306"/>
      <c r="IRH1007" s="306"/>
      <c r="IRI1007" s="306"/>
      <c r="IRJ1007" s="306"/>
      <c r="IRK1007" s="306"/>
      <c r="IRL1007" s="306"/>
      <c r="IRM1007" s="306"/>
      <c r="IRN1007" s="306"/>
      <c r="IRO1007" s="306"/>
      <c r="IRP1007" s="306"/>
      <c r="IRQ1007" s="306"/>
      <c r="IRR1007" s="306"/>
      <c r="IRS1007" s="306"/>
      <c r="IRT1007" s="306"/>
      <c r="IRU1007" s="306"/>
      <c r="IRV1007" s="306"/>
      <c r="IRW1007" s="306"/>
      <c r="IRX1007" s="306"/>
      <c r="IRY1007" s="306"/>
      <c r="IRZ1007" s="306"/>
      <c r="ISA1007" s="306"/>
      <c r="ISB1007" s="306"/>
      <c r="ISC1007" s="306"/>
      <c r="ISD1007" s="306"/>
      <c r="ISE1007" s="306"/>
      <c r="ISF1007" s="306"/>
      <c r="ISG1007" s="306"/>
      <c r="ISH1007" s="306"/>
      <c r="ISI1007" s="306"/>
      <c r="ISJ1007" s="306"/>
      <c r="ISK1007" s="306"/>
      <c r="ISL1007" s="306"/>
      <c r="ISM1007" s="306"/>
      <c r="ISN1007" s="306"/>
      <c r="ISO1007" s="306"/>
      <c r="ISP1007" s="306"/>
      <c r="ISQ1007" s="306"/>
      <c r="ISR1007" s="306"/>
      <c r="ISS1007" s="306"/>
      <c r="IST1007" s="306"/>
      <c r="ISU1007" s="306"/>
      <c r="ISV1007" s="306"/>
      <c r="ISW1007" s="306"/>
      <c r="ISX1007" s="306"/>
      <c r="ISY1007" s="306"/>
      <c r="ISZ1007" s="306"/>
      <c r="ITA1007" s="306"/>
      <c r="ITB1007" s="306"/>
      <c r="ITC1007" s="306"/>
      <c r="ITD1007" s="306"/>
      <c r="ITE1007" s="306"/>
      <c r="ITF1007" s="306"/>
      <c r="ITG1007" s="306"/>
      <c r="ITH1007" s="306"/>
      <c r="ITI1007" s="306"/>
      <c r="ITJ1007" s="306"/>
      <c r="ITK1007" s="306"/>
      <c r="ITL1007" s="306"/>
      <c r="ITM1007" s="306"/>
      <c r="ITN1007" s="306"/>
      <c r="ITO1007" s="306"/>
      <c r="ITP1007" s="306"/>
      <c r="ITQ1007" s="306"/>
      <c r="ITR1007" s="306"/>
      <c r="ITS1007" s="306"/>
      <c r="ITT1007" s="306"/>
      <c r="ITU1007" s="306"/>
      <c r="ITV1007" s="306"/>
      <c r="ITW1007" s="306"/>
      <c r="ITX1007" s="306"/>
      <c r="ITY1007" s="306"/>
      <c r="ITZ1007" s="306"/>
      <c r="IUA1007" s="306"/>
      <c r="IUB1007" s="306"/>
      <c r="IUC1007" s="306"/>
      <c r="IUD1007" s="306"/>
      <c r="IUE1007" s="306"/>
      <c r="IUF1007" s="306"/>
      <c r="IUG1007" s="306"/>
      <c r="IUH1007" s="306"/>
      <c r="IUI1007" s="306"/>
      <c r="IUJ1007" s="306"/>
      <c r="IUK1007" s="306"/>
      <c r="IUL1007" s="306"/>
      <c r="IUM1007" s="306"/>
      <c r="IUN1007" s="306"/>
      <c r="IUO1007" s="306"/>
      <c r="IUP1007" s="306"/>
      <c r="IUQ1007" s="306"/>
      <c r="IUR1007" s="306"/>
      <c r="IUS1007" s="306"/>
      <c r="IUT1007" s="306"/>
      <c r="IUU1007" s="306"/>
      <c r="IUV1007" s="306"/>
      <c r="IUW1007" s="306"/>
      <c r="IUX1007" s="306"/>
      <c r="IUY1007" s="306"/>
      <c r="IUZ1007" s="306"/>
      <c r="IVA1007" s="306"/>
      <c r="IVB1007" s="306"/>
      <c r="IVC1007" s="306"/>
      <c r="IVD1007" s="306"/>
      <c r="IVE1007" s="306"/>
      <c r="IVF1007" s="306"/>
      <c r="IVG1007" s="306"/>
      <c r="IVH1007" s="306"/>
      <c r="IVI1007" s="306"/>
      <c r="IVJ1007" s="306"/>
      <c r="IVK1007" s="306"/>
      <c r="IVL1007" s="306"/>
      <c r="IVM1007" s="306"/>
      <c r="IVN1007" s="306"/>
      <c r="IVO1007" s="306"/>
      <c r="IVP1007" s="306"/>
      <c r="IVQ1007" s="306"/>
      <c r="IVR1007" s="306"/>
      <c r="IVS1007" s="306"/>
      <c r="IVT1007" s="306"/>
      <c r="IVU1007" s="306"/>
      <c r="IVV1007" s="306"/>
      <c r="IVW1007" s="306"/>
      <c r="IVX1007" s="306"/>
      <c r="IVY1007" s="306"/>
      <c r="IVZ1007" s="306"/>
      <c r="IWA1007" s="306"/>
      <c r="IWB1007" s="306"/>
      <c r="IWC1007" s="306"/>
      <c r="IWD1007" s="306"/>
      <c r="IWE1007" s="306"/>
      <c r="IWF1007" s="306"/>
      <c r="IWG1007" s="306"/>
      <c r="IWH1007" s="306"/>
      <c r="IWI1007" s="306"/>
      <c r="IWJ1007" s="306"/>
      <c r="IWK1007" s="306"/>
      <c r="IWL1007" s="306"/>
      <c r="IWM1007" s="306"/>
      <c r="IWN1007" s="306"/>
      <c r="IWO1007" s="306"/>
      <c r="IWP1007" s="306"/>
      <c r="IWQ1007" s="306"/>
      <c r="IWR1007" s="306"/>
      <c r="IWS1007" s="306"/>
      <c r="IWT1007" s="306"/>
      <c r="IWU1007" s="306"/>
      <c r="IWV1007" s="306"/>
      <c r="IWW1007" s="306"/>
      <c r="IWX1007" s="306"/>
      <c r="IWY1007" s="306"/>
      <c r="IWZ1007" s="306"/>
      <c r="IXA1007" s="306"/>
      <c r="IXB1007" s="306"/>
      <c r="IXC1007" s="306"/>
      <c r="IXD1007" s="306"/>
      <c r="IXE1007" s="306"/>
      <c r="IXF1007" s="306"/>
      <c r="IXG1007" s="306"/>
      <c r="IXH1007" s="306"/>
      <c r="IXI1007" s="306"/>
      <c r="IXJ1007" s="306"/>
      <c r="IXK1007" s="306"/>
      <c r="IXL1007" s="306"/>
      <c r="IXM1007" s="306"/>
      <c r="IXN1007" s="306"/>
      <c r="IXO1007" s="306"/>
      <c r="IXP1007" s="306"/>
      <c r="IXQ1007" s="306"/>
      <c r="IXR1007" s="306"/>
      <c r="IXS1007" s="306"/>
      <c r="IXT1007" s="306"/>
      <c r="IXU1007" s="306"/>
      <c r="IXV1007" s="306"/>
      <c r="IXW1007" s="306"/>
      <c r="IXX1007" s="306"/>
      <c r="IXY1007" s="306"/>
      <c r="IXZ1007" s="306"/>
      <c r="IYA1007" s="306"/>
      <c r="IYB1007" s="306"/>
      <c r="IYC1007" s="306"/>
      <c r="IYD1007" s="306"/>
      <c r="IYE1007" s="306"/>
      <c r="IYF1007" s="306"/>
      <c r="IYG1007" s="306"/>
      <c r="IYH1007" s="306"/>
      <c r="IYI1007" s="306"/>
      <c r="IYJ1007" s="306"/>
      <c r="IYK1007" s="306"/>
      <c r="IYL1007" s="306"/>
      <c r="IYM1007" s="306"/>
      <c r="IYN1007" s="306"/>
      <c r="IYO1007" s="306"/>
      <c r="IYP1007" s="306"/>
      <c r="IYQ1007" s="306"/>
      <c r="IYR1007" s="306"/>
      <c r="IYS1007" s="306"/>
      <c r="IYT1007" s="306"/>
      <c r="IYU1007" s="306"/>
      <c r="IYV1007" s="306"/>
      <c r="IYW1007" s="306"/>
      <c r="IYX1007" s="306"/>
      <c r="IYY1007" s="306"/>
      <c r="IYZ1007" s="306"/>
      <c r="IZA1007" s="306"/>
      <c r="IZB1007" s="306"/>
      <c r="IZC1007" s="306"/>
      <c r="IZD1007" s="306"/>
      <c r="IZE1007" s="306"/>
      <c r="IZF1007" s="306"/>
      <c r="IZG1007" s="306"/>
      <c r="IZH1007" s="306"/>
      <c r="IZI1007" s="306"/>
      <c r="IZJ1007" s="306"/>
      <c r="IZK1007" s="306"/>
      <c r="IZL1007" s="306"/>
      <c r="IZM1007" s="306"/>
      <c r="IZN1007" s="306"/>
      <c r="IZO1007" s="306"/>
      <c r="IZP1007" s="306"/>
      <c r="IZQ1007" s="306"/>
      <c r="IZR1007" s="306"/>
      <c r="IZS1007" s="306"/>
      <c r="IZT1007" s="306"/>
      <c r="IZU1007" s="306"/>
      <c r="IZV1007" s="306"/>
      <c r="IZW1007" s="306"/>
      <c r="IZX1007" s="306"/>
      <c r="IZY1007" s="306"/>
      <c r="IZZ1007" s="306"/>
      <c r="JAA1007" s="306"/>
      <c r="JAB1007" s="306"/>
      <c r="JAC1007" s="306"/>
      <c r="JAD1007" s="306"/>
      <c r="JAE1007" s="306"/>
      <c r="JAF1007" s="306"/>
      <c r="JAG1007" s="306"/>
      <c r="JAH1007" s="306"/>
      <c r="JAI1007" s="306"/>
      <c r="JAJ1007" s="306"/>
      <c r="JAK1007" s="306"/>
      <c r="JAL1007" s="306"/>
      <c r="JAM1007" s="306"/>
      <c r="JAN1007" s="306"/>
      <c r="JAO1007" s="306"/>
      <c r="JAP1007" s="306"/>
      <c r="JAQ1007" s="306"/>
      <c r="JAR1007" s="306"/>
      <c r="JAS1007" s="306"/>
      <c r="JAT1007" s="306"/>
      <c r="JAU1007" s="306"/>
      <c r="JAV1007" s="306"/>
      <c r="JAW1007" s="306"/>
      <c r="JAX1007" s="306"/>
      <c r="JAY1007" s="306"/>
      <c r="JAZ1007" s="306"/>
      <c r="JBA1007" s="306"/>
      <c r="JBB1007" s="306"/>
      <c r="JBC1007" s="306"/>
      <c r="JBD1007" s="306"/>
      <c r="JBE1007" s="306"/>
      <c r="JBF1007" s="306"/>
      <c r="JBG1007" s="306"/>
      <c r="JBH1007" s="306"/>
      <c r="JBI1007" s="306"/>
      <c r="JBJ1007" s="306"/>
      <c r="JBK1007" s="306"/>
      <c r="JBL1007" s="306"/>
      <c r="JBM1007" s="306"/>
      <c r="JBN1007" s="306"/>
      <c r="JBO1007" s="306"/>
      <c r="JBP1007" s="306"/>
      <c r="JBQ1007" s="306"/>
      <c r="JBR1007" s="306"/>
      <c r="JBS1007" s="306"/>
      <c r="JBT1007" s="306"/>
      <c r="JBU1007" s="306"/>
      <c r="JBV1007" s="306"/>
      <c r="JBW1007" s="306"/>
      <c r="JBX1007" s="306"/>
      <c r="JBY1007" s="306"/>
      <c r="JBZ1007" s="306"/>
      <c r="JCA1007" s="306"/>
      <c r="JCB1007" s="306"/>
      <c r="JCC1007" s="306"/>
      <c r="JCD1007" s="306"/>
      <c r="JCE1007" s="306"/>
      <c r="JCF1007" s="306"/>
      <c r="JCG1007" s="306"/>
      <c r="JCH1007" s="306"/>
      <c r="JCI1007" s="306"/>
      <c r="JCJ1007" s="306"/>
      <c r="JCK1007" s="306"/>
      <c r="JCL1007" s="306"/>
      <c r="JCM1007" s="306"/>
      <c r="JCN1007" s="306"/>
      <c r="JCO1007" s="306"/>
      <c r="JCP1007" s="306"/>
      <c r="JCQ1007" s="306"/>
      <c r="JCR1007" s="306"/>
      <c r="JCS1007" s="306"/>
      <c r="JCT1007" s="306"/>
      <c r="JCU1007" s="306"/>
      <c r="JCV1007" s="306"/>
      <c r="JCW1007" s="306"/>
      <c r="JCX1007" s="306"/>
      <c r="JCY1007" s="306"/>
      <c r="JCZ1007" s="306"/>
      <c r="JDA1007" s="306"/>
      <c r="JDB1007" s="306"/>
      <c r="JDC1007" s="306"/>
      <c r="JDD1007" s="306"/>
      <c r="JDE1007" s="306"/>
      <c r="JDF1007" s="306"/>
      <c r="JDG1007" s="306"/>
      <c r="JDH1007" s="306"/>
      <c r="JDI1007" s="306"/>
      <c r="JDJ1007" s="306"/>
      <c r="JDK1007" s="306"/>
      <c r="JDL1007" s="306"/>
      <c r="JDM1007" s="306"/>
      <c r="JDN1007" s="306"/>
      <c r="JDO1007" s="306"/>
      <c r="JDP1007" s="306"/>
      <c r="JDQ1007" s="306"/>
      <c r="JDR1007" s="306"/>
      <c r="JDS1007" s="306"/>
      <c r="JDT1007" s="306"/>
      <c r="JDU1007" s="306"/>
      <c r="JDV1007" s="306"/>
      <c r="JDW1007" s="306"/>
      <c r="JDX1007" s="306"/>
      <c r="JDY1007" s="306"/>
      <c r="JDZ1007" s="306"/>
      <c r="JEA1007" s="306"/>
      <c r="JEB1007" s="306"/>
      <c r="JEC1007" s="306"/>
      <c r="JED1007" s="306"/>
      <c r="JEE1007" s="306"/>
      <c r="JEF1007" s="306"/>
      <c r="JEG1007" s="306"/>
      <c r="JEH1007" s="306"/>
      <c r="JEI1007" s="306"/>
      <c r="JEJ1007" s="306"/>
      <c r="JEK1007" s="306"/>
      <c r="JEL1007" s="306"/>
      <c r="JEM1007" s="306"/>
      <c r="JEN1007" s="306"/>
      <c r="JEO1007" s="306"/>
      <c r="JEP1007" s="306"/>
      <c r="JEQ1007" s="306"/>
      <c r="JER1007" s="306"/>
      <c r="JES1007" s="306"/>
      <c r="JET1007" s="306"/>
      <c r="JEU1007" s="306"/>
      <c r="JEV1007" s="306"/>
      <c r="JEW1007" s="306"/>
      <c r="JEX1007" s="306"/>
      <c r="JEY1007" s="306"/>
      <c r="JEZ1007" s="306"/>
      <c r="JFA1007" s="306"/>
      <c r="JFB1007" s="306"/>
      <c r="JFC1007" s="306"/>
      <c r="JFD1007" s="306"/>
      <c r="JFE1007" s="306"/>
      <c r="JFF1007" s="306"/>
      <c r="JFG1007" s="306"/>
      <c r="JFH1007" s="306"/>
      <c r="JFI1007" s="306"/>
      <c r="JFJ1007" s="306"/>
      <c r="JFK1007" s="306"/>
      <c r="JFL1007" s="306"/>
      <c r="JFM1007" s="306"/>
      <c r="JFN1007" s="306"/>
      <c r="JFO1007" s="306"/>
      <c r="JFP1007" s="306"/>
      <c r="JFQ1007" s="306"/>
      <c r="JFR1007" s="306"/>
      <c r="JFS1007" s="306"/>
      <c r="JFT1007" s="306"/>
      <c r="JFU1007" s="306"/>
      <c r="JFV1007" s="306"/>
      <c r="JFW1007" s="306"/>
      <c r="JFX1007" s="306"/>
      <c r="JFY1007" s="306"/>
      <c r="JFZ1007" s="306"/>
      <c r="JGA1007" s="306"/>
      <c r="JGB1007" s="306"/>
      <c r="JGC1007" s="306"/>
      <c r="JGD1007" s="306"/>
      <c r="JGE1007" s="306"/>
      <c r="JGF1007" s="306"/>
      <c r="JGG1007" s="306"/>
      <c r="JGH1007" s="306"/>
      <c r="JGI1007" s="306"/>
      <c r="JGJ1007" s="306"/>
      <c r="JGK1007" s="306"/>
      <c r="JGL1007" s="306"/>
      <c r="JGM1007" s="306"/>
      <c r="JGN1007" s="306"/>
      <c r="JGO1007" s="306"/>
      <c r="JGP1007" s="306"/>
      <c r="JGQ1007" s="306"/>
      <c r="JGR1007" s="306"/>
      <c r="JGS1007" s="306"/>
      <c r="JGT1007" s="306"/>
      <c r="JGU1007" s="306"/>
      <c r="JGV1007" s="306"/>
      <c r="JGW1007" s="306"/>
      <c r="JGX1007" s="306"/>
      <c r="JGY1007" s="306"/>
      <c r="JGZ1007" s="306"/>
      <c r="JHA1007" s="306"/>
      <c r="JHB1007" s="306"/>
      <c r="JHC1007" s="306"/>
      <c r="JHD1007" s="306"/>
      <c r="JHE1007" s="306"/>
      <c r="JHF1007" s="306"/>
      <c r="JHG1007" s="306"/>
      <c r="JHH1007" s="306"/>
      <c r="JHI1007" s="306"/>
      <c r="JHJ1007" s="306"/>
      <c r="JHK1007" s="306"/>
      <c r="JHL1007" s="306"/>
      <c r="JHM1007" s="306"/>
      <c r="JHN1007" s="306"/>
      <c r="JHO1007" s="306"/>
      <c r="JHP1007" s="306"/>
      <c r="JHQ1007" s="306"/>
      <c r="JHR1007" s="306"/>
      <c r="JHS1007" s="306"/>
      <c r="JHT1007" s="306"/>
      <c r="JHU1007" s="306"/>
      <c r="JHV1007" s="306"/>
      <c r="JHW1007" s="306"/>
      <c r="JHX1007" s="306"/>
      <c r="JHY1007" s="306"/>
      <c r="JHZ1007" s="306"/>
      <c r="JIA1007" s="306"/>
      <c r="JIB1007" s="306"/>
      <c r="JIC1007" s="306"/>
      <c r="JID1007" s="306"/>
      <c r="JIE1007" s="306"/>
      <c r="JIF1007" s="306"/>
      <c r="JIG1007" s="306"/>
      <c r="JIH1007" s="306"/>
      <c r="JII1007" s="306"/>
      <c r="JIJ1007" s="306"/>
      <c r="JIK1007" s="306"/>
      <c r="JIL1007" s="306"/>
      <c r="JIM1007" s="306"/>
      <c r="JIN1007" s="306"/>
      <c r="JIO1007" s="306"/>
      <c r="JIP1007" s="306"/>
      <c r="JIQ1007" s="306"/>
      <c r="JIR1007" s="306"/>
      <c r="JIS1007" s="306"/>
      <c r="JIT1007" s="306"/>
      <c r="JIU1007" s="306"/>
      <c r="JIV1007" s="306"/>
      <c r="JIW1007" s="306"/>
      <c r="JIX1007" s="306"/>
      <c r="JIY1007" s="306"/>
      <c r="JIZ1007" s="306"/>
      <c r="JJA1007" s="306"/>
      <c r="JJB1007" s="306"/>
      <c r="JJC1007" s="306"/>
      <c r="JJD1007" s="306"/>
      <c r="JJE1007" s="306"/>
      <c r="JJF1007" s="306"/>
      <c r="JJG1007" s="306"/>
      <c r="JJH1007" s="306"/>
      <c r="JJI1007" s="306"/>
      <c r="JJJ1007" s="306"/>
      <c r="JJK1007" s="306"/>
      <c r="JJL1007" s="306"/>
      <c r="JJM1007" s="306"/>
      <c r="JJN1007" s="306"/>
      <c r="JJO1007" s="306"/>
      <c r="JJP1007" s="306"/>
      <c r="JJQ1007" s="306"/>
      <c r="JJR1007" s="306"/>
      <c r="JJS1007" s="306"/>
      <c r="JJT1007" s="306"/>
      <c r="JJU1007" s="306"/>
      <c r="JJV1007" s="306"/>
      <c r="JJW1007" s="306"/>
      <c r="JJX1007" s="306"/>
      <c r="JJY1007" s="306"/>
      <c r="JJZ1007" s="306"/>
      <c r="JKA1007" s="306"/>
      <c r="JKB1007" s="306"/>
      <c r="JKC1007" s="306"/>
      <c r="JKD1007" s="306"/>
      <c r="JKE1007" s="306"/>
      <c r="JKF1007" s="306"/>
      <c r="JKG1007" s="306"/>
      <c r="JKH1007" s="306"/>
      <c r="JKI1007" s="306"/>
      <c r="JKJ1007" s="306"/>
      <c r="JKK1007" s="306"/>
      <c r="JKL1007" s="306"/>
      <c r="JKM1007" s="306"/>
      <c r="JKN1007" s="306"/>
      <c r="JKO1007" s="306"/>
      <c r="JKP1007" s="306"/>
      <c r="JKQ1007" s="306"/>
      <c r="JKR1007" s="306"/>
      <c r="JKS1007" s="306"/>
      <c r="JKT1007" s="306"/>
      <c r="JKU1007" s="306"/>
      <c r="JKV1007" s="306"/>
      <c r="JKW1007" s="306"/>
      <c r="JKX1007" s="306"/>
      <c r="JKY1007" s="306"/>
      <c r="JKZ1007" s="306"/>
      <c r="JLA1007" s="306"/>
      <c r="JLB1007" s="306"/>
      <c r="JLC1007" s="306"/>
      <c r="JLD1007" s="306"/>
      <c r="JLE1007" s="306"/>
      <c r="JLF1007" s="306"/>
      <c r="JLG1007" s="306"/>
      <c r="JLH1007" s="306"/>
      <c r="JLI1007" s="306"/>
      <c r="JLJ1007" s="306"/>
      <c r="JLK1007" s="306"/>
      <c r="JLL1007" s="306"/>
      <c r="JLM1007" s="306"/>
      <c r="JLN1007" s="306"/>
      <c r="JLO1007" s="306"/>
      <c r="JLP1007" s="306"/>
      <c r="JLQ1007" s="306"/>
      <c r="JLR1007" s="306"/>
      <c r="JLS1007" s="306"/>
      <c r="JLT1007" s="306"/>
      <c r="JLU1007" s="306"/>
      <c r="JLV1007" s="306"/>
      <c r="JLW1007" s="306"/>
      <c r="JLX1007" s="306"/>
      <c r="JLY1007" s="306"/>
      <c r="JLZ1007" s="306"/>
      <c r="JMA1007" s="306"/>
      <c r="JMB1007" s="306"/>
      <c r="JMC1007" s="306"/>
      <c r="JMD1007" s="306"/>
      <c r="JME1007" s="306"/>
      <c r="JMF1007" s="306"/>
      <c r="JMG1007" s="306"/>
      <c r="JMH1007" s="306"/>
      <c r="JMI1007" s="306"/>
      <c r="JMJ1007" s="306"/>
      <c r="JMK1007" s="306"/>
      <c r="JML1007" s="306"/>
      <c r="JMM1007" s="306"/>
      <c r="JMN1007" s="306"/>
      <c r="JMO1007" s="306"/>
      <c r="JMP1007" s="306"/>
      <c r="JMQ1007" s="306"/>
      <c r="JMR1007" s="306"/>
      <c r="JMS1007" s="306"/>
      <c r="JMT1007" s="306"/>
      <c r="JMU1007" s="306"/>
      <c r="JMV1007" s="306"/>
      <c r="JMW1007" s="306"/>
      <c r="JMX1007" s="306"/>
      <c r="JMY1007" s="306"/>
      <c r="JMZ1007" s="306"/>
      <c r="JNA1007" s="306"/>
      <c r="JNB1007" s="306"/>
      <c r="JNC1007" s="306"/>
      <c r="JND1007" s="306"/>
      <c r="JNE1007" s="306"/>
      <c r="JNF1007" s="306"/>
      <c r="JNG1007" s="306"/>
      <c r="JNH1007" s="306"/>
      <c r="JNI1007" s="306"/>
      <c r="JNJ1007" s="306"/>
      <c r="JNK1007" s="306"/>
      <c r="JNL1007" s="306"/>
      <c r="JNM1007" s="306"/>
      <c r="JNN1007" s="306"/>
      <c r="JNO1007" s="306"/>
      <c r="JNP1007" s="306"/>
      <c r="JNQ1007" s="306"/>
      <c r="JNR1007" s="306"/>
      <c r="JNS1007" s="306"/>
      <c r="JNT1007" s="306"/>
      <c r="JNU1007" s="306"/>
      <c r="JNV1007" s="306"/>
      <c r="JNW1007" s="306"/>
      <c r="JNX1007" s="306"/>
      <c r="JNY1007" s="306"/>
      <c r="JNZ1007" s="306"/>
      <c r="JOA1007" s="306"/>
      <c r="JOB1007" s="306"/>
      <c r="JOC1007" s="306"/>
      <c r="JOD1007" s="306"/>
      <c r="JOE1007" s="306"/>
      <c r="JOF1007" s="306"/>
      <c r="JOG1007" s="306"/>
      <c r="JOH1007" s="306"/>
      <c r="JOI1007" s="306"/>
      <c r="JOJ1007" s="306"/>
      <c r="JOK1007" s="306"/>
      <c r="JOL1007" s="306"/>
      <c r="JOM1007" s="306"/>
      <c r="JON1007" s="306"/>
      <c r="JOO1007" s="306"/>
      <c r="JOP1007" s="306"/>
      <c r="JOQ1007" s="306"/>
      <c r="JOR1007" s="306"/>
      <c r="JOS1007" s="306"/>
      <c r="JOT1007" s="306"/>
      <c r="JOU1007" s="306"/>
      <c r="JOV1007" s="306"/>
      <c r="JOW1007" s="306"/>
      <c r="JOX1007" s="306"/>
      <c r="JOY1007" s="306"/>
      <c r="JOZ1007" s="306"/>
      <c r="JPA1007" s="306"/>
      <c r="JPB1007" s="306"/>
      <c r="JPC1007" s="306"/>
      <c r="JPD1007" s="306"/>
      <c r="JPE1007" s="306"/>
      <c r="JPF1007" s="306"/>
      <c r="JPG1007" s="306"/>
      <c r="JPH1007" s="306"/>
      <c r="JPI1007" s="306"/>
      <c r="JPJ1007" s="306"/>
      <c r="JPK1007" s="306"/>
      <c r="JPL1007" s="306"/>
      <c r="JPM1007" s="306"/>
      <c r="JPN1007" s="306"/>
      <c r="JPO1007" s="306"/>
      <c r="JPP1007" s="306"/>
      <c r="JPQ1007" s="306"/>
      <c r="JPR1007" s="306"/>
      <c r="JPS1007" s="306"/>
      <c r="JPT1007" s="306"/>
      <c r="JPU1007" s="306"/>
      <c r="JPV1007" s="306"/>
      <c r="JPW1007" s="306"/>
      <c r="JPX1007" s="306"/>
      <c r="JPY1007" s="306"/>
      <c r="JPZ1007" s="306"/>
      <c r="JQA1007" s="306"/>
      <c r="JQB1007" s="306"/>
      <c r="JQC1007" s="306"/>
      <c r="JQD1007" s="306"/>
      <c r="JQE1007" s="306"/>
      <c r="JQF1007" s="306"/>
      <c r="JQG1007" s="306"/>
      <c r="JQH1007" s="306"/>
      <c r="JQI1007" s="306"/>
      <c r="JQJ1007" s="306"/>
      <c r="JQK1007" s="306"/>
      <c r="JQL1007" s="306"/>
      <c r="JQM1007" s="306"/>
      <c r="JQN1007" s="306"/>
      <c r="JQO1007" s="306"/>
      <c r="JQP1007" s="306"/>
      <c r="JQQ1007" s="306"/>
      <c r="JQR1007" s="306"/>
      <c r="JQS1007" s="306"/>
      <c r="JQT1007" s="306"/>
      <c r="JQU1007" s="306"/>
      <c r="JQV1007" s="306"/>
      <c r="JQW1007" s="306"/>
      <c r="JQX1007" s="306"/>
      <c r="JQY1007" s="306"/>
      <c r="JQZ1007" s="306"/>
      <c r="JRA1007" s="306"/>
      <c r="JRB1007" s="306"/>
      <c r="JRC1007" s="306"/>
      <c r="JRD1007" s="306"/>
      <c r="JRE1007" s="306"/>
      <c r="JRF1007" s="306"/>
      <c r="JRG1007" s="306"/>
      <c r="JRH1007" s="306"/>
      <c r="JRI1007" s="306"/>
      <c r="JRJ1007" s="306"/>
      <c r="JRK1007" s="306"/>
      <c r="JRL1007" s="306"/>
      <c r="JRM1007" s="306"/>
      <c r="JRN1007" s="306"/>
      <c r="JRO1007" s="306"/>
      <c r="JRP1007" s="306"/>
      <c r="JRQ1007" s="306"/>
      <c r="JRR1007" s="306"/>
      <c r="JRS1007" s="306"/>
      <c r="JRT1007" s="306"/>
      <c r="JRU1007" s="306"/>
      <c r="JRV1007" s="306"/>
      <c r="JRW1007" s="306"/>
      <c r="JRX1007" s="306"/>
      <c r="JRY1007" s="306"/>
      <c r="JRZ1007" s="306"/>
      <c r="JSA1007" s="306"/>
      <c r="JSB1007" s="306"/>
      <c r="JSC1007" s="306"/>
      <c r="JSD1007" s="306"/>
      <c r="JSE1007" s="306"/>
      <c r="JSF1007" s="306"/>
      <c r="JSG1007" s="306"/>
      <c r="JSH1007" s="306"/>
      <c r="JSI1007" s="306"/>
      <c r="JSJ1007" s="306"/>
      <c r="JSK1007" s="306"/>
      <c r="JSL1007" s="306"/>
      <c r="JSM1007" s="306"/>
      <c r="JSN1007" s="306"/>
      <c r="JSO1007" s="306"/>
      <c r="JSP1007" s="306"/>
      <c r="JSQ1007" s="306"/>
      <c r="JSR1007" s="306"/>
      <c r="JSS1007" s="306"/>
      <c r="JST1007" s="306"/>
      <c r="JSU1007" s="306"/>
      <c r="JSV1007" s="306"/>
      <c r="JSW1007" s="306"/>
      <c r="JSX1007" s="306"/>
      <c r="JSY1007" s="306"/>
      <c r="JSZ1007" s="306"/>
      <c r="JTA1007" s="306"/>
      <c r="JTB1007" s="306"/>
      <c r="JTC1007" s="306"/>
      <c r="JTD1007" s="306"/>
      <c r="JTE1007" s="306"/>
      <c r="JTF1007" s="306"/>
      <c r="JTG1007" s="306"/>
      <c r="JTH1007" s="306"/>
      <c r="JTI1007" s="306"/>
      <c r="JTJ1007" s="306"/>
      <c r="JTK1007" s="306"/>
      <c r="JTL1007" s="306"/>
      <c r="JTM1007" s="306"/>
      <c r="JTN1007" s="306"/>
      <c r="JTO1007" s="306"/>
      <c r="JTP1007" s="306"/>
      <c r="JTQ1007" s="306"/>
      <c r="JTR1007" s="306"/>
      <c r="JTS1007" s="306"/>
      <c r="JTT1007" s="306"/>
      <c r="JTU1007" s="306"/>
      <c r="JTV1007" s="306"/>
      <c r="JTW1007" s="306"/>
      <c r="JTX1007" s="306"/>
      <c r="JTY1007" s="306"/>
      <c r="JTZ1007" s="306"/>
      <c r="JUA1007" s="306"/>
      <c r="JUB1007" s="306"/>
      <c r="JUC1007" s="306"/>
      <c r="JUD1007" s="306"/>
      <c r="JUE1007" s="306"/>
      <c r="JUF1007" s="306"/>
      <c r="JUG1007" s="306"/>
      <c r="JUH1007" s="306"/>
      <c r="JUI1007" s="306"/>
      <c r="JUJ1007" s="306"/>
      <c r="JUK1007" s="306"/>
      <c r="JUL1007" s="306"/>
      <c r="JUM1007" s="306"/>
      <c r="JUN1007" s="306"/>
      <c r="JUO1007" s="306"/>
      <c r="JUP1007" s="306"/>
      <c r="JUQ1007" s="306"/>
      <c r="JUR1007" s="306"/>
      <c r="JUS1007" s="306"/>
      <c r="JUT1007" s="306"/>
      <c r="JUU1007" s="306"/>
      <c r="JUV1007" s="306"/>
      <c r="JUW1007" s="306"/>
      <c r="JUX1007" s="306"/>
      <c r="JUY1007" s="306"/>
      <c r="JUZ1007" s="306"/>
      <c r="JVA1007" s="306"/>
      <c r="JVB1007" s="306"/>
      <c r="JVC1007" s="306"/>
      <c r="JVD1007" s="306"/>
      <c r="JVE1007" s="306"/>
      <c r="JVF1007" s="306"/>
      <c r="JVG1007" s="306"/>
      <c r="JVH1007" s="306"/>
      <c r="JVI1007" s="306"/>
      <c r="JVJ1007" s="306"/>
      <c r="JVK1007" s="306"/>
      <c r="JVL1007" s="306"/>
      <c r="JVM1007" s="306"/>
      <c r="JVN1007" s="306"/>
      <c r="JVO1007" s="306"/>
      <c r="JVP1007" s="306"/>
      <c r="JVQ1007" s="306"/>
      <c r="JVR1007" s="306"/>
      <c r="JVS1007" s="306"/>
      <c r="JVT1007" s="306"/>
      <c r="JVU1007" s="306"/>
      <c r="JVV1007" s="306"/>
      <c r="JVW1007" s="306"/>
      <c r="JVX1007" s="306"/>
      <c r="JVY1007" s="306"/>
      <c r="JVZ1007" s="306"/>
      <c r="JWA1007" s="306"/>
      <c r="JWB1007" s="306"/>
      <c r="JWC1007" s="306"/>
      <c r="JWD1007" s="306"/>
      <c r="JWE1007" s="306"/>
      <c r="JWF1007" s="306"/>
      <c r="JWG1007" s="306"/>
      <c r="JWH1007" s="306"/>
      <c r="JWI1007" s="306"/>
      <c r="JWJ1007" s="306"/>
      <c r="JWK1007" s="306"/>
      <c r="JWL1007" s="306"/>
      <c r="JWM1007" s="306"/>
      <c r="JWN1007" s="306"/>
      <c r="JWO1007" s="306"/>
      <c r="JWP1007" s="306"/>
      <c r="JWQ1007" s="306"/>
      <c r="JWR1007" s="306"/>
      <c r="JWS1007" s="306"/>
      <c r="JWT1007" s="306"/>
      <c r="JWU1007" s="306"/>
      <c r="JWV1007" s="306"/>
      <c r="JWW1007" s="306"/>
      <c r="JWX1007" s="306"/>
      <c r="JWY1007" s="306"/>
      <c r="JWZ1007" s="306"/>
      <c r="JXA1007" s="306"/>
      <c r="JXB1007" s="306"/>
      <c r="JXC1007" s="306"/>
      <c r="JXD1007" s="306"/>
      <c r="JXE1007" s="306"/>
      <c r="JXF1007" s="306"/>
      <c r="JXG1007" s="306"/>
      <c r="JXH1007" s="306"/>
      <c r="JXI1007" s="306"/>
      <c r="JXJ1007" s="306"/>
      <c r="JXK1007" s="306"/>
      <c r="JXL1007" s="306"/>
      <c r="JXM1007" s="306"/>
      <c r="JXN1007" s="306"/>
      <c r="JXO1007" s="306"/>
      <c r="JXP1007" s="306"/>
      <c r="JXQ1007" s="306"/>
      <c r="JXR1007" s="306"/>
      <c r="JXS1007" s="306"/>
      <c r="JXT1007" s="306"/>
      <c r="JXU1007" s="306"/>
      <c r="JXV1007" s="306"/>
      <c r="JXW1007" s="306"/>
      <c r="JXX1007" s="306"/>
      <c r="JXY1007" s="306"/>
      <c r="JXZ1007" s="306"/>
      <c r="JYA1007" s="306"/>
      <c r="JYB1007" s="306"/>
      <c r="JYC1007" s="306"/>
      <c r="JYD1007" s="306"/>
      <c r="JYE1007" s="306"/>
      <c r="JYF1007" s="306"/>
      <c r="JYG1007" s="306"/>
      <c r="JYH1007" s="306"/>
      <c r="JYI1007" s="306"/>
      <c r="JYJ1007" s="306"/>
      <c r="JYK1007" s="306"/>
      <c r="JYL1007" s="306"/>
      <c r="JYM1007" s="306"/>
      <c r="JYN1007" s="306"/>
      <c r="JYO1007" s="306"/>
      <c r="JYP1007" s="306"/>
      <c r="JYQ1007" s="306"/>
      <c r="JYR1007" s="306"/>
      <c r="JYS1007" s="306"/>
      <c r="JYT1007" s="306"/>
      <c r="JYU1007" s="306"/>
      <c r="JYV1007" s="306"/>
      <c r="JYW1007" s="306"/>
      <c r="JYX1007" s="306"/>
      <c r="JYY1007" s="306"/>
      <c r="JYZ1007" s="306"/>
      <c r="JZA1007" s="306"/>
      <c r="JZB1007" s="306"/>
      <c r="JZC1007" s="306"/>
      <c r="JZD1007" s="306"/>
      <c r="JZE1007" s="306"/>
      <c r="JZF1007" s="306"/>
      <c r="JZG1007" s="306"/>
      <c r="JZH1007" s="306"/>
      <c r="JZI1007" s="306"/>
      <c r="JZJ1007" s="306"/>
      <c r="JZK1007" s="306"/>
      <c r="JZL1007" s="306"/>
      <c r="JZM1007" s="306"/>
      <c r="JZN1007" s="306"/>
      <c r="JZO1007" s="306"/>
      <c r="JZP1007" s="306"/>
      <c r="JZQ1007" s="306"/>
      <c r="JZR1007" s="306"/>
      <c r="JZS1007" s="306"/>
      <c r="JZT1007" s="306"/>
      <c r="JZU1007" s="306"/>
      <c r="JZV1007" s="306"/>
      <c r="JZW1007" s="306"/>
      <c r="JZX1007" s="306"/>
      <c r="JZY1007" s="306"/>
      <c r="JZZ1007" s="306"/>
      <c r="KAA1007" s="306"/>
      <c r="KAB1007" s="306"/>
      <c r="KAC1007" s="306"/>
      <c r="KAD1007" s="306"/>
      <c r="KAE1007" s="306"/>
      <c r="KAF1007" s="306"/>
      <c r="KAG1007" s="306"/>
      <c r="KAH1007" s="306"/>
      <c r="KAI1007" s="306"/>
      <c r="KAJ1007" s="306"/>
      <c r="KAK1007" s="306"/>
      <c r="KAL1007" s="306"/>
      <c r="KAM1007" s="306"/>
      <c r="KAN1007" s="306"/>
      <c r="KAO1007" s="306"/>
      <c r="KAP1007" s="306"/>
      <c r="KAQ1007" s="306"/>
      <c r="KAR1007" s="306"/>
      <c r="KAS1007" s="306"/>
      <c r="KAT1007" s="306"/>
      <c r="KAU1007" s="306"/>
      <c r="KAV1007" s="306"/>
      <c r="KAW1007" s="306"/>
      <c r="KAX1007" s="306"/>
      <c r="KAY1007" s="306"/>
      <c r="KAZ1007" s="306"/>
      <c r="KBA1007" s="306"/>
      <c r="KBB1007" s="306"/>
      <c r="KBC1007" s="306"/>
      <c r="KBD1007" s="306"/>
      <c r="KBE1007" s="306"/>
      <c r="KBF1007" s="306"/>
      <c r="KBG1007" s="306"/>
      <c r="KBH1007" s="306"/>
      <c r="KBI1007" s="306"/>
      <c r="KBJ1007" s="306"/>
      <c r="KBK1007" s="306"/>
      <c r="KBL1007" s="306"/>
      <c r="KBM1007" s="306"/>
      <c r="KBN1007" s="306"/>
      <c r="KBO1007" s="306"/>
      <c r="KBP1007" s="306"/>
      <c r="KBQ1007" s="306"/>
      <c r="KBR1007" s="306"/>
      <c r="KBS1007" s="306"/>
      <c r="KBT1007" s="306"/>
      <c r="KBU1007" s="306"/>
      <c r="KBV1007" s="306"/>
      <c r="KBW1007" s="306"/>
      <c r="KBX1007" s="306"/>
      <c r="KBY1007" s="306"/>
      <c r="KBZ1007" s="306"/>
      <c r="KCA1007" s="306"/>
      <c r="KCB1007" s="306"/>
      <c r="KCC1007" s="306"/>
      <c r="KCD1007" s="306"/>
      <c r="KCE1007" s="306"/>
      <c r="KCF1007" s="306"/>
      <c r="KCG1007" s="306"/>
      <c r="KCH1007" s="306"/>
      <c r="KCI1007" s="306"/>
      <c r="KCJ1007" s="306"/>
      <c r="KCK1007" s="306"/>
      <c r="KCL1007" s="306"/>
      <c r="KCM1007" s="306"/>
      <c r="KCN1007" s="306"/>
      <c r="KCO1007" s="306"/>
      <c r="KCP1007" s="306"/>
      <c r="KCQ1007" s="306"/>
      <c r="KCR1007" s="306"/>
      <c r="KCS1007" s="306"/>
      <c r="KCT1007" s="306"/>
      <c r="KCU1007" s="306"/>
      <c r="KCV1007" s="306"/>
      <c r="KCW1007" s="306"/>
      <c r="KCX1007" s="306"/>
      <c r="KCY1007" s="306"/>
      <c r="KCZ1007" s="306"/>
      <c r="KDA1007" s="306"/>
      <c r="KDB1007" s="306"/>
      <c r="KDC1007" s="306"/>
      <c r="KDD1007" s="306"/>
      <c r="KDE1007" s="306"/>
      <c r="KDF1007" s="306"/>
      <c r="KDG1007" s="306"/>
      <c r="KDH1007" s="306"/>
      <c r="KDI1007" s="306"/>
      <c r="KDJ1007" s="306"/>
      <c r="KDK1007" s="306"/>
      <c r="KDL1007" s="306"/>
      <c r="KDM1007" s="306"/>
      <c r="KDN1007" s="306"/>
      <c r="KDO1007" s="306"/>
      <c r="KDP1007" s="306"/>
      <c r="KDQ1007" s="306"/>
      <c r="KDR1007" s="306"/>
      <c r="KDS1007" s="306"/>
      <c r="KDT1007" s="306"/>
      <c r="KDU1007" s="306"/>
      <c r="KDV1007" s="306"/>
      <c r="KDW1007" s="306"/>
      <c r="KDX1007" s="306"/>
      <c r="KDY1007" s="306"/>
      <c r="KDZ1007" s="306"/>
      <c r="KEA1007" s="306"/>
      <c r="KEB1007" s="306"/>
      <c r="KEC1007" s="306"/>
      <c r="KED1007" s="306"/>
      <c r="KEE1007" s="306"/>
      <c r="KEF1007" s="306"/>
      <c r="KEG1007" s="306"/>
      <c r="KEH1007" s="306"/>
      <c r="KEI1007" s="306"/>
      <c r="KEJ1007" s="306"/>
      <c r="KEK1007" s="306"/>
      <c r="KEL1007" s="306"/>
      <c r="KEM1007" s="306"/>
      <c r="KEN1007" s="306"/>
      <c r="KEO1007" s="306"/>
      <c r="KEP1007" s="306"/>
      <c r="KEQ1007" s="306"/>
      <c r="KER1007" s="306"/>
      <c r="KES1007" s="306"/>
      <c r="KET1007" s="306"/>
      <c r="KEU1007" s="306"/>
      <c r="KEV1007" s="306"/>
      <c r="KEW1007" s="306"/>
      <c r="KEX1007" s="306"/>
      <c r="KEY1007" s="306"/>
      <c r="KEZ1007" s="306"/>
      <c r="KFA1007" s="306"/>
      <c r="KFB1007" s="306"/>
      <c r="KFC1007" s="306"/>
      <c r="KFD1007" s="306"/>
      <c r="KFE1007" s="306"/>
      <c r="KFF1007" s="306"/>
      <c r="KFG1007" s="306"/>
      <c r="KFH1007" s="306"/>
      <c r="KFI1007" s="306"/>
      <c r="KFJ1007" s="306"/>
      <c r="KFK1007" s="306"/>
      <c r="KFL1007" s="306"/>
      <c r="KFM1007" s="306"/>
      <c r="KFN1007" s="306"/>
      <c r="KFO1007" s="306"/>
      <c r="KFP1007" s="306"/>
      <c r="KFQ1007" s="306"/>
      <c r="KFR1007" s="306"/>
      <c r="KFS1007" s="306"/>
      <c r="KFT1007" s="306"/>
      <c r="KFU1007" s="306"/>
      <c r="KFV1007" s="306"/>
      <c r="KFW1007" s="306"/>
      <c r="KFX1007" s="306"/>
      <c r="KFY1007" s="306"/>
      <c r="KFZ1007" s="306"/>
      <c r="KGA1007" s="306"/>
      <c r="KGB1007" s="306"/>
      <c r="KGC1007" s="306"/>
      <c r="KGD1007" s="306"/>
      <c r="KGE1007" s="306"/>
      <c r="KGF1007" s="306"/>
      <c r="KGG1007" s="306"/>
      <c r="KGH1007" s="306"/>
      <c r="KGI1007" s="306"/>
      <c r="KGJ1007" s="306"/>
      <c r="KGK1007" s="306"/>
      <c r="KGL1007" s="306"/>
      <c r="KGM1007" s="306"/>
      <c r="KGN1007" s="306"/>
      <c r="KGO1007" s="306"/>
      <c r="KGP1007" s="306"/>
      <c r="KGQ1007" s="306"/>
      <c r="KGR1007" s="306"/>
      <c r="KGS1007" s="306"/>
      <c r="KGT1007" s="306"/>
      <c r="KGU1007" s="306"/>
      <c r="KGV1007" s="306"/>
      <c r="KGW1007" s="306"/>
      <c r="KGX1007" s="306"/>
      <c r="KGY1007" s="306"/>
      <c r="KGZ1007" s="306"/>
      <c r="KHA1007" s="306"/>
      <c r="KHB1007" s="306"/>
      <c r="KHC1007" s="306"/>
      <c r="KHD1007" s="306"/>
      <c r="KHE1007" s="306"/>
      <c r="KHF1007" s="306"/>
      <c r="KHG1007" s="306"/>
      <c r="KHH1007" s="306"/>
      <c r="KHI1007" s="306"/>
      <c r="KHJ1007" s="306"/>
      <c r="KHK1007" s="306"/>
      <c r="KHL1007" s="306"/>
      <c r="KHM1007" s="306"/>
      <c r="KHN1007" s="306"/>
      <c r="KHO1007" s="306"/>
      <c r="KHP1007" s="306"/>
      <c r="KHQ1007" s="306"/>
      <c r="KHR1007" s="306"/>
      <c r="KHS1007" s="306"/>
      <c r="KHT1007" s="306"/>
      <c r="KHU1007" s="306"/>
      <c r="KHV1007" s="306"/>
      <c r="KHW1007" s="306"/>
      <c r="KHX1007" s="306"/>
      <c r="KHY1007" s="306"/>
      <c r="KHZ1007" s="306"/>
      <c r="KIA1007" s="306"/>
      <c r="KIB1007" s="306"/>
      <c r="KIC1007" s="306"/>
      <c r="KID1007" s="306"/>
      <c r="KIE1007" s="306"/>
      <c r="KIF1007" s="306"/>
      <c r="KIG1007" s="306"/>
      <c r="KIH1007" s="306"/>
      <c r="KII1007" s="306"/>
      <c r="KIJ1007" s="306"/>
      <c r="KIK1007" s="306"/>
      <c r="KIL1007" s="306"/>
      <c r="KIM1007" s="306"/>
      <c r="KIN1007" s="306"/>
      <c r="KIO1007" s="306"/>
      <c r="KIP1007" s="306"/>
      <c r="KIQ1007" s="306"/>
      <c r="KIR1007" s="306"/>
      <c r="KIS1007" s="306"/>
      <c r="KIT1007" s="306"/>
      <c r="KIU1007" s="306"/>
      <c r="KIV1007" s="306"/>
      <c r="KIW1007" s="306"/>
      <c r="KIX1007" s="306"/>
      <c r="KIY1007" s="306"/>
      <c r="KIZ1007" s="306"/>
      <c r="KJA1007" s="306"/>
      <c r="KJB1007" s="306"/>
      <c r="KJC1007" s="306"/>
      <c r="KJD1007" s="306"/>
      <c r="KJE1007" s="306"/>
      <c r="KJF1007" s="306"/>
      <c r="KJG1007" s="306"/>
      <c r="KJH1007" s="306"/>
      <c r="KJI1007" s="306"/>
      <c r="KJJ1007" s="306"/>
      <c r="KJK1007" s="306"/>
      <c r="KJL1007" s="306"/>
      <c r="KJM1007" s="306"/>
      <c r="KJN1007" s="306"/>
      <c r="KJO1007" s="306"/>
      <c r="KJP1007" s="306"/>
      <c r="KJQ1007" s="306"/>
      <c r="KJR1007" s="306"/>
      <c r="KJS1007" s="306"/>
      <c r="KJT1007" s="306"/>
      <c r="KJU1007" s="306"/>
      <c r="KJV1007" s="306"/>
      <c r="KJW1007" s="306"/>
      <c r="KJX1007" s="306"/>
      <c r="KJY1007" s="306"/>
      <c r="KJZ1007" s="306"/>
      <c r="KKA1007" s="306"/>
      <c r="KKB1007" s="306"/>
      <c r="KKC1007" s="306"/>
      <c r="KKD1007" s="306"/>
      <c r="KKE1007" s="306"/>
      <c r="KKF1007" s="306"/>
      <c r="KKG1007" s="306"/>
      <c r="KKH1007" s="306"/>
      <c r="KKI1007" s="306"/>
      <c r="KKJ1007" s="306"/>
      <c r="KKK1007" s="306"/>
      <c r="KKL1007" s="306"/>
      <c r="KKM1007" s="306"/>
      <c r="KKN1007" s="306"/>
      <c r="KKO1007" s="306"/>
      <c r="KKP1007" s="306"/>
      <c r="KKQ1007" s="306"/>
      <c r="KKR1007" s="306"/>
      <c r="KKS1007" s="306"/>
      <c r="KKT1007" s="306"/>
      <c r="KKU1007" s="306"/>
      <c r="KKV1007" s="306"/>
      <c r="KKW1007" s="306"/>
      <c r="KKX1007" s="306"/>
      <c r="KKY1007" s="306"/>
      <c r="KKZ1007" s="306"/>
      <c r="KLA1007" s="306"/>
      <c r="KLB1007" s="306"/>
      <c r="KLC1007" s="306"/>
      <c r="KLD1007" s="306"/>
      <c r="KLE1007" s="306"/>
      <c r="KLF1007" s="306"/>
      <c r="KLG1007" s="306"/>
      <c r="KLH1007" s="306"/>
      <c r="KLI1007" s="306"/>
      <c r="KLJ1007" s="306"/>
      <c r="KLK1007" s="306"/>
      <c r="KLL1007" s="306"/>
      <c r="KLM1007" s="306"/>
      <c r="KLN1007" s="306"/>
      <c r="KLO1007" s="306"/>
      <c r="KLP1007" s="306"/>
      <c r="KLQ1007" s="306"/>
      <c r="KLR1007" s="306"/>
      <c r="KLS1007" s="306"/>
      <c r="KLT1007" s="306"/>
      <c r="KLU1007" s="306"/>
      <c r="KLV1007" s="306"/>
      <c r="KLW1007" s="306"/>
      <c r="KLX1007" s="306"/>
      <c r="KLY1007" s="306"/>
      <c r="KLZ1007" s="306"/>
      <c r="KMA1007" s="306"/>
      <c r="KMB1007" s="306"/>
      <c r="KMC1007" s="306"/>
      <c r="KMD1007" s="306"/>
      <c r="KME1007" s="306"/>
      <c r="KMF1007" s="306"/>
      <c r="KMG1007" s="306"/>
      <c r="KMH1007" s="306"/>
      <c r="KMI1007" s="306"/>
      <c r="KMJ1007" s="306"/>
      <c r="KMK1007" s="306"/>
      <c r="KML1007" s="306"/>
      <c r="KMM1007" s="306"/>
      <c r="KMN1007" s="306"/>
      <c r="KMO1007" s="306"/>
      <c r="KMP1007" s="306"/>
      <c r="KMQ1007" s="306"/>
      <c r="KMR1007" s="306"/>
      <c r="KMS1007" s="306"/>
      <c r="KMT1007" s="306"/>
      <c r="KMU1007" s="306"/>
      <c r="KMV1007" s="306"/>
      <c r="KMW1007" s="306"/>
      <c r="KMX1007" s="306"/>
      <c r="KMY1007" s="306"/>
      <c r="KMZ1007" s="306"/>
      <c r="KNA1007" s="306"/>
      <c r="KNB1007" s="306"/>
      <c r="KNC1007" s="306"/>
      <c r="KND1007" s="306"/>
      <c r="KNE1007" s="306"/>
      <c r="KNF1007" s="306"/>
      <c r="KNG1007" s="306"/>
      <c r="KNH1007" s="306"/>
      <c r="KNI1007" s="306"/>
      <c r="KNJ1007" s="306"/>
      <c r="KNK1007" s="306"/>
      <c r="KNL1007" s="306"/>
      <c r="KNM1007" s="306"/>
      <c r="KNN1007" s="306"/>
      <c r="KNO1007" s="306"/>
      <c r="KNP1007" s="306"/>
      <c r="KNQ1007" s="306"/>
      <c r="KNR1007" s="306"/>
      <c r="KNS1007" s="306"/>
      <c r="KNT1007" s="306"/>
      <c r="KNU1007" s="306"/>
      <c r="KNV1007" s="306"/>
      <c r="KNW1007" s="306"/>
      <c r="KNX1007" s="306"/>
      <c r="KNY1007" s="306"/>
      <c r="KNZ1007" s="306"/>
      <c r="KOA1007" s="306"/>
      <c r="KOB1007" s="306"/>
      <c r="KOC1007" s="306"/>
      <c r="KOD1007" s="306"/>
      <c r="KOE1007" s="306"/>
      <c r="KOF1007" s="306"/>
      <c r="KOG1007" s="306"/>
      <c r="KOH1007" s="306"/>
      <c r="KOI1007" s="306"/>
      <c r="KOJ1007" s="306"/>
      <c r="KOK1007" s="306"/>
      <c r="KOL1007" s="306"/>
      <c r="KOM1007" s="306"/>
      <c r="KON1007" s="306"/>
      <c r="KOO1007" s="306"/>
      <c r="KOP1007" s="306"/>
      <c r="KOQ1007" s="306"/>
      <c r="KOR1007" s="306"/>
      <c r="KOS1007" s="306"/>
      <c r="KOT1007" s="306"/>
      <c r="KOU1007" s="306"/>
      <c r="KOV1007" s="306"/>
      <c r="KOW1007" s="306"/>
      <c r="KOX1007" s="306"/>
      <c r="KOY1007" s="306"/>
      <c r="KOZ1007" s="306"/>
      <c r="KPA1007" s="306"/>
      <c r="KPB1007" s="306"/>
      <c r="KPC1007" s="306"/>
      <c r="KPD1007" s="306"/>
      <c r="KPE1007" s="306"/>
      <c r="KPF1007" s="306"/>
      <c r="KPG1007" s="306"/>
      <c r="KPH1007" s="306"/>
      <c r="KPI1007" s="306"/>
      <c r="KPJ1007" s="306"/>
      <c r="KPK1007" s="306"/>
      <c r="KPL1007" s="306"/>
      <c r="KPM1007" s="306"/>
      <c r="KPN1007" s="306"/>
      <c r="KPO1007" s="306"/>
      <c r="KPP1007" s="306"/>
      <c r="KPQ1007" s="306"/>
      <c r="KPR1007" s="306"/>
      <c r="KPS1007" s="306"/>
      <c r="KPT1007" s="306"/>
      <c r="KPU1007" s="306"/>
      <c r="KPV1007" s="306"/>
      <c r="KPW1007" s="306"/>
      <c r="KPX1007" s="306"/>
      <c r="KPY1007" s="306"/>
      <c r="KPZ1007" s="306"/>
      <c r="KQA1007" s="306"/>
      <c r="KQB1007" s="306"/>
      <c r="KQC1007" s="306"/>
      <c r="KQD1007" s="306"/>
      <c r="KQE1007" s="306"/>
      <c r="KQF1007" s="306"/>
      <c r="KQG1007" s="306"/>
      <c r="KQH1007" s="306"/>
      <c r="KQI1007" s="306"/>
      <c r="KQJ1007" s="306"/>
      <c r="KQK1007" s="306"/>
      <c r="KQL1007" s="306"/>
      <c r="KQM1007" s="306"/>
      <c r="KQN1007" s="306"/>
      <c r="KQO1007" s="306"/>
      <c r="KQP1007" s="306"/>
      <c r="KQQ1007" s="306"/>
      <c r="KQR1007" s="306"/>
      <c r="KQS1007" s="306"/>
      <c r="KQT1007" s="306"/>
      <c r="KQU1007" s="306"/>
      <c r="KQV1007" s="306"/>
      <c r="KQW1007" s="306"/>
      <c r="KQX1007" s="306"/>
      <c r="KQY1007" s="306"/>
      <c r="KQZ1007" s="306"/>
      <c r="KRA1007" s="306"/>
      <c r="KRB1007" s="306"/>
      <c r="KRC1007" s="306"/>
      <c r="KRD1007" s="306"/>
      <c r="KRE1007" s="306"/>
      <c r="KRF1007" s="306"/>
      <c r="KRG1007" s="306"/>
      <c r="KRH1007" s="306"/>
      <c r="KRI1007" s="306"/>
      <c r="KRJ1007" s="306"/>
      <c r="KRK1007" s="306"/>
      <c r="KRL1007" s="306"/>
      <c r="KRM1007" s="306"/>
      <c r="KRN1007" s="306"/>
      <c r="KRO1007" s="306"/>
      <c r="KRP1007" s="306"/>
      <c r="KRQ1007" s="306"/>
      <c r="KRR1007" s="306"/>
      <c r="KRS1007" s="306"/>
      <c r="KRT1007" s="306"/>
      <c r="KRU1007" s="306"/>
      <c r="KRV1007" s="306"/>
      <c r="KRW1007" s="306"/>
      <c r="KRX1007" s="306"/>
      <c r="KRY1007" s="306"/>
      <c r="KRZ1007" s="306"/>
      <c r="KSA1007" s="306"/>
      <c r="KSB1007" s="306"/>
      <c r="KSC1007" s="306"/>
      <c r="KSD1007" s="306"/>
      <c r="KSE1007" s="306"/>
      <c r="KSF1007" s="306"/>
      <c r="KSG1007" s="306"/>
      <c r="KSH1007" s="306"/>
      <c r="KSI1007" s="306"/>
      <c r="KSJ1007" s="306"/>
      <c r="KSK1007" s="306"/>
      <c r="KSL1007" s="306"/>
      <c r="KSM1007" s="306"/>
      <c r="KSN1007" s="306"/>
      <c r="KSO1007" s="306"/>
      <c r="KSP1007" s="306"/>
      <c r="KSQ1007" s="306"/>
      <c r="KSR1007" s="306"/>
      <c r="KSS1007" s="306"/>
      <c r="KST1007" s="306"/>
      <c r="KSU1007" s="306"/>
      <c r="KSV1007" s="306"/>
      <c r="KSW1007" s="306"/>
      <c r="KSX1007" s="306"/>
      <c r="KSY1007" s="306"/>
      <c r="KSZ1007" s="306"/>
      <c r="KTA1007" s="306"/>
      <c r="KTB1007" s="306"/>
      <c r="KTC1007" s="306"/>
      <c r="KTD1007" s="306"/>
      <c r="KTE1007" s="306"/>
      <c r="KTF1007" s="306"/>
      <c r="KTG1007" s="306"/>
      <c r="KTH1007" s="306"/>
      <c r="KTI1007" s="306"/>
      <c r="KTJ1007" s="306"/>
      <c r="KTK1007" s="306"/>
      <c r="KTL1007" s="306"/>
      <c r="KTM1007" s="306"/>
      <c r="KTN1007" s="306"/>
      <c r="KTO1007" s="306"/>
      <c r="KTP1007" s="306"/>
      <c r="KTQ1007" s="306"/>
      <c r="KTR1007" s="306"/>
      <c r="KTS1007" s="306"/>
      <c r="KTT1007" s="306"/>
      <c r="KTU1007" s="306"/>
      <c r="KTV1007" s="306"/>
      <c r="KTW1007" s="306"/>
      <c r="KTX1007" s="306"/>
      <c r="KTY1007" s="306"/>
      <c r="KTZ1007" s="306"/>
      <c r="KUA1007" s="306"/>
      <c r="KUB1007" s="306"/>
      <c r="KUC1007" s="306"/>
      <c r="KUD1007" s="306"/>
      <c r="KUE1007" s="306"/>
      <c r="KUF1007" s="306"/>
      <c r="KUG1007" s="306"/>
      <c r="KUH1007" s="306"/>
      <c r="KUI1007" s="306"/>
      <c r="KUJ1007" s="306"/>
      <c r="KUK1007" s="306"/>
      <c r="KUL1007" s="306"/>
      <c r="KUM1007" s="306"/>
      <c r="KUN1007" s="306"/>
      <c r="KUO1007" s="306"/>
      <c r="KUP1007" s="306"/>
      <c r="KUQ1007" s="306"/>
      <c r="KUR1007" s="306"/>
      <c r="KUS1007" s="306"/>
      <c r="KUT1007" s="306"/>
      <c r="KUU1007" s="306"/>
      <c r="KUV1007" s="306"/>
      <c r="KUW1007" s="306"/>
      <c r="KUX1007" s="306"/>
      <c r="KUY1007" s="306"/>
      <c r="KUZ1007" s="306"/>
      <c r="KVA1007" s="306"/>
      <c r="KVB1007" s="306"/>
      <c r="KVC1007" s="306"/>
      <c r="KVD1007" s="306"/>
      <c r="KVE1007" s="306"/>
      <c r="KVF1007" s="306"/>
      <c r="KVG1007" s="306"/>
      <c r="KVH1007" s="306"/>
      <c r="KVI1007" s="306"/>
      <c r="KVJ1007" s="306"/>
      <c r="KVK1007" s="306"/>
      <c r="KVL1007" s="306"/>
      <c r="KVM1007" s="306"/>
      <c r="KVN1007" s="306"/>
      <c r="KVO1007" s="306"/>
      <c r="KVP1007" s="306"/>
      <c r="KVQ1007" s="306"/>
      <c r="KVR1007" s="306"/>
      <c r="KVS1007" s="306"/>
      <c r="KVT1007" s="306"/>
      <c r="KVU1007" s="306"/>
      <c r="KVV1007" s="306"/>
      <c r="KVW1007" s="306"/>
      <c r="KVX1007" s="306"/>
      <c r="KVY1007" s="306"/>
      <c r="KVZ1007" s="306"/>
      <c r="KWA1007" s="306"/>
      <c r="KWB1007" s="306"/>
      <c r="KWC1007" s="306"/>
      <c r="KWD1007" s="306"/>
      <c r="KWE1007" s="306"/>
      <c r="KWF1007" s="306"/>
      <c r="KWG1007" s="306"/>
      <c r="KWH1007" s="306"/>
      <c r="KWI1007" s="306"/>
      <c r="KWJ1007" s="306"/>
      <c r="KWK1007" s="306"/>
      <c r="KWL1007" s="306"/>
      <c r="KWM1007" s="306"/>
      <c r="KWN1007" s="306"/>
      <c r="KWO1007" s="306"/>
      <c r="KWP1007" s="306"/>
      <c r="KWQ1007" s="306"/>
      <c r="KWR1007" s="306"/>
      <c r="KWS1007" s="306"/>
      <c r="KWT1007" s="306"/>
      <c r="KWU1007" s="306"/>
      <c r="KWV1007" s="306"/>
      <c r="KWW1007" s="306"/>
      <c r="KWX1007" s="306"/>
      <c r="KWY1007" s="306"/>
      <c r="KWZ1007" s="306"/>
      <c r="KXA1007" s="306"/>
      <c r="KXB1007" s="306"/>
      <c r="KXC1007" s="306"/>
      <c r="KXD1007" s="306"/>
      <c r="KXE1007" s="306"/>
      <c r="KXF1007" s="306"/>
      <c r="KXG1007" s="306"/>
      <c r="KXH1007" s="306"/>
      <c r="KXI1007" s="306"/>
      <c r="KXJ1007" s="306"/>
      <c r="KXK1007" s="306"/>
      <c r="KXL1007" s="306"/>
      <c r="KXM1007" s="306"/>
      <c r="KXN1007" s="306"/>
      <c r="KXO1007" s="306"/>
      <c r="KXP1007" s="306"/>
      <c r="KXQ1007" s="306"/>
      <c r="KXR1007" s="306"/>
      <c r="KXS1007" s="306"/>
      <c r="KXT1007" s="306"/>
      <c r="KXU1007" s="306"/>
      <c r="KXV1007" s="306"/>
      <c r="KXW1007" s="306"/>
      <c r="KXX1007" s="306"/>
      <c r="KXY1007" s="306"/>
      <c r="KXZ1007" s="306"/>
      <c r="KYA1007" s="306"/>
      <c r="KYB1007" s="306"/>
      <c r="KYC1007" s="306"/>
      <c r="KYD1007" s="306"/>
      <c r="KYE1007" s="306"/>
      <c r="KYF1007" s="306"/>
      <c r="KYG1007" s="306"/>
      <c r="KYH1007" s="306"/>
      <c r="KYI1007" s="306"/>
      <c r="KYJ1007" s="306"/>
      <c r="KYK1007" s="306"/>
      <c r="KYL1007" s="306"/>
      <c r="KYM1007" s="306"/>
      <c r="KYN1007" s="306"/>
      <c r="KYO1007" s="306"/>
      <c r="KYP1007" s="306"/>
      <c r="KYQ1007" s="306"/>
      <c r="KYR1007" s="306"/>
      <c r="KYS1007" s="306"/>
      <c r="KYT1007" s="306"/>
      <c r="KYU1007" s="306"/>
      <c r="KYV1007" s="306"/>
      <c r="KYW1007" s="306"/>
      <c r="KYX1007" s="306"/>
      <c r="KYY1007" s="306"/>
      <c r="KYZ1007" s="306"/>
      <c r="KZA1007" s="306"/>
      <c r="KZB1007" s="306"/>
      <c r="KZC1007" s="306"/>
      <c r="KZD1007" s="306"/>
      <c r="KZE1007" s="306"/>
      <c r="KZF1007" s="306"/>
      <c r="KZG1007" s="306"/>
      <c r="KZH1007" s="306"/>
      <c r="KZI1007" s="306"/>
      <c r="KZJ1007" s="306"/>
      <c r="KZK1007" s="306"/>
      <c r="KZL1007" s="306"/>
      <c r="KZM1007" s="306"/>
      <c r="KZN1007" s="306"/>
      <c r="KZO1007" s="306"/>
      <c r="KZP1007" s="306"/>
      <c r="KZQ1007" s="306"/>
      <c r="KZR1007" s="306"/>
      <c r="KZS1007" s="306"/>
      <c r="KZT1007" s="306"/>
      <c r="KZU1007" s="306"/>
      <c r="KZV1007" s="306"/>
      <c r="KZW1007" s="306"/>
      <c r="KZX1007" s="306"/>
      <c r="KZY1007" s="306"/>
      <c r="KZZ1007" s="306"/>
      <c r="LAA1007" s="306"/>
      <c r="LAB1007" s="306"/>
      <c r="LAC1007" s="306"/>
      <c r="LAD1007" s="306"/>
      <c r="LAE1007" s="306"/>
      <c r="LAF1007" s="306"/>
      <c r="LAG1007" s="306"/>
      <c r="LAH1007" s="306"/>
      <c r="LAI1007" s="306"/>
      <c r="LAJ1007" s="306"/>
      <c r="LAK1007" s="306"/>
      <c r="LAL1007" s="306"/>
      <c r="LAM1007" s="306"/>
      <c r="LAN1007" s="306"/>
      <c r="LAO1007" s="306"/>
      <c r="LAP1007" s="306"/>
      <c r="LAQ1007" s="306"/>
      <c r="LAR1007" s="306"/>
      <c r="LAS1007" s="306"/>
      <c r="LAT1007" s="306"/>
      <c r="LAU1007" s="306"/>
      <c r="LAV1007" s="306"/>
      <c r="LAW1007" s="306"/>
      <c r="LAX1007" s="306"/>
      <c r="LAY1007" s="306"/>
      <c r="LAZ1007" s="306"/>
      <c r="LBA1007" s="306"/>
      <c r="LBB1007" s="306"/>
      <c r="LBC1007" s="306"/>
      <c r="LBD1007" s="306"/>
      <c r="LBE1007" s="306"/>
      <c r="LBF1007" s="306"/>
      <c r="LBG1007" s="306"/>
      <c r="LBH1007" s="306"/>
      <c r="LBI1007" s="306"/>
      <c r="LBJ1007" s="306"/>
      <c r="LBK1007" s="306"/>
      <c r="LBL1007" s="306"/>
      <c r="LBM1007" s="306"/>
      <c r="LBN1007" s="306"/>
      <c r="LBO1007" s="306"/>
      <c r="LBP1007" s="306"/>
      <c r="LBQ1007" s="306"/>
      <c r="LBR1007" s="306"/>
      <c r="LBS1007" s="306"/>
      <c r="LBT1007" s="306"/>
      <c r="LBU1007" s="306"/>
      <c r="LBV1007" s="306"/>
      <c r="LBW1007" s="306"/>
      <c r="LBX1007" s="306"/>
      <c r="LBY1007" s="306"/>
      <c r="LBZ1007" s="306"/>
      <c r="LCA1007" s="306"/>
      <c r="LCB1007" s="306"/>
      <c r="LCC1007" s="306"/>
      <c r="LCD1007" s="306"/>
      <c r="LCE1007" s="306"/>
      <c r="LCF1007" s="306"/>
      <c r="LCG1007" s="306"/>
      <c r="LCH1007" s="306"/>
      <c r="LCI1007" s="306"/>
      <c r="LCJ1007" s="306"/>
      <c r="LCK1007" s="306"/>
      <c r="LCL1007" s="306"/>
      <c r="LCM1007" s="306"/>
      <c r="LCN1007" s="306"/>
      <c r="LCO1007" s="306"/>
      <c r="LCP1007" s="306"/>
      <c r="LCQ1007" s="306"/>
      <c r="LCR1007" s="306"/>
      <c r="LCS1007" s="306"/>
      <c r="LCT1007" s="306"/>
      <c r="LCU1007" s="306"/>
      <c r="LCV1007" s="306"/>
      <c r="LCW1007" s="306"/>
      <c r="LCX1007" s="306"/>
      <c r="LCY1007" s="306"/>
      <c r="LCZ1007" s="306"/>
      <c r="LDA1007" s="306"/>
      <c r="LDB1007" s="306"/>
      <c r="LDC1007" s="306"/>
      <c r="LDD1007" s="306"/>
      <c r="LDE1007" s="306"/>
      <c r="LDF1007" s="306"/>
      <c r="LDG1007" s="306"/>
      <c r="LDH1007" s="306"/>
      <c r="LDI1007" s="306"/>
      <c r="LDJ1007" s="306"/>
      <c r="LDK1007" s="306"/>
      <c r="LDL1007" s="306"/>
      <c r="LDM1007" s="306"/>
      <c r="LDN1007" s="306"/>
      <c r="LDO1007" s="306"/>
      <c r="LDP1007" s="306"/>
      <c r="LDQ1007" s="306"/>
      <c r="LDR1007" s="306"/>
      <c r="LDS1007" s="306"/>
      <c r="LDT1007" s="306"/>
      <c r="LDU1007" s="306"/>
      <c r="LDV1007" s="306"/>
      <c r="LDW1007" s="306"/>
      <c r="LDX1007" s="306"/>
      <c r="LDY1007" s="306"/>
      <c r="LDZ1007" s="306"/>
      <c r="LEA1007" s="306"/>
      <c r="LEB1007" s="306"/>
      <c r="LEC1007" s="306"/>
      <c r="LED1007" s="306"/>
      <c r="LEE1007" s="306"/>
      <c r="LEF1007" s="306"/>
      <c r="LEG1007" s="306"/>
      <c r="LEH1007" s="306"/>
      <c r="LEI1007" s="306"/>
      <c r="LEJ1007" s="306"/>
      <c r="LEK1007" s="306"/>
      <c r="LEL1007" s="306"/>
      <c r="LEM1007" s="306"/>
      <c r="LEN1007" s="306"/>
      <c r="LEO1007" s="306"/>
      <c r="LEP1007" s="306"/>
      <c r="LEQ1007" s="306"/>
      <c r="LER1007" s="306"/>
      <c r="LES1007" s="306"/>
      <c r="LET1007" s="306"/>
      <c r="LEU1007" s="306"/>
      <c r="LEV1007" s="306"/>
      <c r="LEW1007" s="306"/>
      <c r="LEX1007" s="306"/>
      <c r="LEY1007" s="306"/>
      <c r="LEZ1007" s="306"/>
      <c r="LFA1007" s="306"/>
      <c r="LFB1007" s="306"/>
      <c r="LFC1007" s="306"/>
      <c r="LFD1007" s="306"/>
      <c r="LFE1007" s="306"/>
      <c r="LFF1007" s="306"/>
      <c r="LFG1007" s="306"/>
      <c r="LFH1007" s="306"/>
      <c r="LFI1007" s="306"/>
      <c r="LFJ1007" s="306"/>
      <c r="LFK1007" s="306"/>
      <c r="LFL1007" s="306"/>
      <c r="LFM1007" s="306"/>
      <c r="LFN1007" s="306"/>
      <c r="LFO1007" s="306"/>
      <c r="LFP1007" s="306"/>
      <c r="LFQ1007" s="306"/>
      <c r="LFR1007" s="306"/>
      <c r="LFS1007" s="306"/>
      <c r="LFT1007" s="306"/>
      <c r="LFU1007" s="306"/>
      <c r="LFV1007" s="306"/>
      <c r="LFW1007" s="306"/>
      <c r="LFX1007" s="306"/>
      <c r="LFY1007" s="306"/>
      <c r="LFZ1007" s="306"/>
      <c r="LGA1007" s="306"/>
      <c r="LGB1007" s="306"/>
      <c r="LGC1007" s="306"/>
      <c r="LGD1007" s="306"/>
      <c r="LGE1007" s="306"/>
      <c r="LGF1007" s="306"/>
      <c r="LGG1007" s="306"/>
      <c r="LGH1007" s="306"/>
      <c r="LGI1007" s="306"/>
      <c r="LGJ1007" s="306"/>
      <c r="LGK1007" s="306"/>
      <c r="LGL1007" s="306"/>
      <c r="LGM1007" s="306"/>
      <c r="LGN1007" s="306"/>
      <c r="LGO1007" s="306"/>
      <c r="LGP1007" s="306"/>
      <c r="LGQ1007" s="306"/>
      <c r="LGR1007" s="306"/>
      <c r="LGS1007" s="306"/>
      <c r="LGT1007" s="306"/>
      <c r="LGU1007" s="306"/>
      <c r="LGV1007" s="306"/>
      <c r="LGW1007" s="306"/>
      <c r="LGX1007" s="306"/>
      <c r="LGY1007" s="306"/>
      <c r="LGZ1007" s="306"/>
      <c r="LHA1007" s="306"/>
      <c r="LHB1007" s="306"/>
      <c r="LHC1007" s="306"/>
      <c r="LHD1007" s="306"/>
      <c r="LHE1007" s="306"/>
      <c r="LHF1007" s="306"/>
      <c r="LHG1007" s="306"/>
      <c r="LHH1007" s="306"/>
      <c r="LHI1007" s="306"/>
      <c r="LHJ1007" s="306"/>
      <c r="LHK1007" s="306"/>
      <c r="LHL1007" s="306"/>
      <c r="LHM1007" s="306"/>
      <c r="LHN1007" s="306"/>
      <c r="LHO1007" s="306"/>
      <c r="LHP1007" s="306"/>
      <c r="LHQ1007" s="306"/>
      <c r="LHR1007" s="306"/>
      <c r="LHS1007" s="306"/>
      <c r="LHT1007" s="306"/>
      <c r="LHU1007" s="306"/>
      <c r="LHV1007" s="306"/>
      <c r="LHW1007" s="306"/>
      <c r="LHX1007" s="306"/>
      <c r="LHY1007" s="306"/>
      <c r="LHZ1007" s="306"/>
      <c r="LIA1007" s="306"/>
      <c r="LIB1007" s="306"/>
      <c r="LIC1007" s="306"/>
      <c r="LID1007" s="306"/>
      <c r="LIE1007" s="306"/>
      <c r="LIF1007" s="306"/>
      <c r="LIG1007" s="306"/>
      <c r="LIH1007" s="306"/>
      <c r="LII1007" s="306"/>
      <c r="LIJ1007" s="306"/>
      <c r="LIK1007" s="306"/>
      <c r="LIL1007" s="306"/>
      <c r="LIM1007" s="306"/>
      <c r="LIN1007" s="306"/>
      <c r="LIO1007" s="306"/>
      <c r="LIP1007" s="306"/>
      <c r="LIQ1007" s="306"/>
      <c r="LIR1007" s="306"/>
      <c r="LIS1007" s="306"/>
      <c r="LIT1007" s="306"/>
      <c r="LIU1007" s="306"/>
      <c r="LIV1007" s="306"/>
      <c r="LIW1007" s="306"/>
      <c r="LIX1007" s="306"/>
      <c r="LIY1007" s="306"/>
      <c r="LIZ1007" s="306"/>
      <c r="LJA1007" s="306"/>
      <c r="LJB1007" s="306"/>
      <c r="LJC1007" s="306"/>
      <c r="LJD1007" s="306"/>
      <c r="LJE1007" s="306"/>
      <c r="LJF1007" s="306"/>
      <c r="LJG1007" s="306"/>
      <c r="LJH1007" s="306"/>
      <c r="LJI1007" s="306"/>
      <c r="LJJ1007" s="306"/>
      <c r="LJK1007" s="306"/>
      <c r="LJL1007" s="306"/>
      <c r="LJM1007" s="306"/>
      <c r="LJN1007" s="306"/>
      <c r="LJO1007" s="306"/>
      <c r="LJP1007" s="306"/>
      <c r="LJQ1007" s="306"/>
      <c r="LJR1007" s="306"/>
      <c r="LJS1007" s="306"/>
      <c r="LJT1007" s="306"/>
      <c r="LJU1007" s="306"/>
      <c r="LJV1007" s="306"/>
      <c r="LJW1007" s="306"/>
      <c r="LJX1007" s="306"/>
      <c r="LJY1007" s="306"/>
      <c r="LJZ1007" s="306"/>
      <c r="LKA1007" s="306"/>
      <c r="LKB1007" s="306"/>
      <c r="LKC1007" s="306"/>
      <c r="LKD1007" s="306"/>
      <c r="LKE1007" s="306"/>
      <c r="LKF1007" s="306"/>
      <c r="LKG1007" s="306"/>
      <c r="LKH1007" s="306"/>
      <c r="LKI1007" s="306"/>
      <c r="LKJ1007" s="306"/>
      <c r="LKK1007" s="306"/>
      <c r="LKL1007" s="306"/>
      <c r="LKM1007" s="306"/>
      <c r="LKN1007" s="306"/>
      <c r="LKO1007" s="306"/>
      <c r="LKP1007" s="306"/>
      <c r="LKQ1007" s="306"/>
      <c r="LKR1007" s="306"/>
      <c r="LKS1007" s="306"/>
      <c r="LKT1007" s="306"/>
      <c r="LKU1007" s="306"/>
      <c r="LKV1007" s="306"/>
      <c r="LKW1007" s="306"/>
      <c r="LKX1007" s="306"/>
      <c r="LKY1007" s="306"/>
      <c r="LKZ1007" s="306"/>
      <c r="LLA1007" s="306"/>
      <c r="LLB1007" s="306"/>
      <c r="LLC1007" s="306"/>
      <c r="LLD1007" s="306"/>
      <c r="LLE1007" s="306"/>
      <c r="LLF1007" s="306"/>
      <c r="LLG1007" s="306"/>
      <c r="LLH1007" s="306"/>
      <c r="LLI1007" s="306"/>
      <c r="LLJ1007" s="306"/>
      <c r="LLK1007" s="306"/>
      <c r="LLL1007" s="306"/>
      <c r="LLM1007" s="306"/>
      <c r="LLN1007" s="306"/>
      <c r="LLO1007" s="306"/>
      <c r="LLP1007" s="306"/>
      <c r="LLQ1007" s="306"/>
      <c r="LLR1007" s="306"/>
      <c r="LLS1007" s="306"/>
      <c r="LLT1007" s="306"/>
      <c r="LLU1007" s="306"/>
      <c r="LLV1007" s="306"/>
      <c r="LLW1007" s="306"/>
      <c r="LLX1007" s="306"/>
      <c r="LLY1007" s="306"/>
      <c r="LLZ1007" s="306"/>
      <c r="LMA1007" s="306"/>
      <c r="LMB1007" s="306"/>
      <c r="LMC1007" s="306"/>
      <c r="LMD1007" s="306"/>
      <c r="LME1007" s="306"/>
      <c r="LMF1007" s="306"/>
      <c r="LMG1007" s="306"/>
      <c r="LMH1007" s="306"/>
      <c r="LMI1007" s="306"/>
      <c r="LMJ1007" s="306"/>
      <c r="LMK1007" s="306"/>
      <c r="LML1007" s="306"/>
      <c r="LMM1007" s="306"/>
      <c r="LMN1007" s="306"/>
      <c r="LMO1007" s="306"/>
      <c r="LMP1007" s="306"/>
      <c r="LMQ1007" s="306"/>
      <c r="LMR1007" s="306"/>
      <c r="LMS1007" s="306"/>
      <c r="LMT1007" s="306"/>
      <c r="LMU1007" s="306"/>
      <c r="LMV1007" s="306"/>
      <c r="LMW1007" s="306"/>
      <c r="LMX1007" s="306"/>
      <c r="LMY1007" s="306"/>
      <c r="LMZ1007" s="306"/>
      <c r="LNA1007" s="306"/>
      <c r="LNB1007" s="306"/>
      <c r="LNC1007" s="306"/>
      <c r="LND1007" s="306"/>
      <c r="LNE1007" s="306"/>
      <c r="LNF1007" s="306"/>
      <c r="LNG1007" s="306"/>
      <c r="LNH1007" s="306"/>
      <c r="LNI1007" s="306"/>
      <c r="LNJ1007" s="306"/>
      <c r="LNK1007" s="306"/>
      <c r="LNL1007" s="306"/>
      <c r="LNM1007" s="306"/>
      <c r="LNN1007" s="306"/>
      <c r="LNO1007" s="306"/>
      <c r="LNP1007" s="306"/>
      <c r="LNQ1007" s="306"/>
      <c r="LNR1007" s="306"/>
      <c r="LNS1007" s="306"/>
      <c r="LNT1007" s="306"/>
      <c r="LNU1007" s="306"/>
      <c r="LNV1007" s="306"/>
      <c r="LNW1007" s="306"/>
      <c r="LNX1007" s="306"/>
      <c r="LNY1007" s="306"/>
      <c r="LNZ1007" s="306"/>
      <c r="LOA1007" s="306"/>
      <c r="LOB1007" s="306"/>
      <c r="LOC1007" s="306"/>
      <c r="LOD1007" s="306"/>
      <c r="LOE1007" s="306"/>
      <c r="LOF1007" s="306"/>
      <c r="LOG1007" s="306"/>
      <c r="LOH1007" s="306"/>
      <c r="LOI1007" s="306"/>
      <c r="LOJ1007" s="306"/>
      <c r="LOK1007" s="306"/>
      <c r="LOL1007" s="306"/>
      <c r="LOM1007" s="306"/>
      <c r="LON1007" s="306"/>
      <c r="LOO1007" s="306"/>
      <c r="LOP1007" s="306"/>
      <c r="LOQ1007" s="306"/>
      <c r="LOR1007" s="306"/>
      <c r="LOS1007" s="306"/>
      <c r="LOT1007" s="306"/>
      <c r="LOU1007" s="306"/>
      <c r="LOV1007" s="306"/>
      <c r="LOW1007" s="306"/>
      <c r="LOX1007" s="306"/>
      <c r="LOY1007" s="306"/>
      <c r="LOZ1007" s="306"/>
      <c r="LPA1007" s="306"/>
      <c r="LPB1007" s="306"/>
      <c r="LPC1007" s="306"/>
      <c r="LPD1007" s="306"/>
      <c r="LPE1007" s="306"/>
      <c r="LPF1007" s="306"/>
      <c r="LPG1007" s="306"/>
      <c r="LPH1007" s="306"/>
      <c r="LPI1007" s="306"/>
      <c r="LPJ1007" s="306"/>
      <c r="LPK1007" s="306"/>
      <c r="LPL1007" s="306"/>
      <c r="LPM1007" s="306"/>
      <c r="LPN1007" s="306"/>
      <c r="LPO1007" s="306"/>
      <c r="LPP1007" s="306"/>
      <c r="LPQ1007" s="306"/>
      <c r="LPR1007" s="306"/>
      <c r="LPS1007" s="306"/>
      <c r="LPT1007" s="306"/>
      <c r="LPU1007" s="306"/>
      <c r="LPV1007" s="306"/>
      <c r="LPW1007" s="306"/>
      <c r="LPX1007" s="306"/>
      <c r="LPY1007" s="306"/>
      <c r="LPZ1007" s="306"/>
      <c r="LQA1007" s="306"/>
      <c r="LQB1007" s="306"/>
      <c r="LQC1007" s="306"/>
      <c r="LQD1007" s="306"/>
      <c r="LQE1007" s="306"/>
      <c r="LQF1007" s="306"/>
      <c r="LQG1007" s="306"/>
      <c r="LQH1007" s="306"/>
      <c r="LQI1007" s="306"/>
      <c r="LQJ1007" s="306"/>
      <c r="LQK1007" s="306"/>
      <c r="LQL1007" s="306"/>
      <c r="LQM1007" s="306"/>
      <c r="LQN1007" s="306"/>
      <c r="LQO1007" s="306"/>
      <c r="LQP1007" s="306"/>
      <c r="LQQ1007" s="306"/>
      <c r="LQR1007" s="306"/>
      <c r="LQS1007" s="306"/>
      <c r="LQT1007" s="306"/>
      <c r="LQU1007" s="306"/>
      <c r="LQV1007" s="306"/>
      <c r="LQW1007" s="306"/>
      <c r="LQX1007" s="306"/>
      <c r="LQY1007" s="306"/>
      <c r="LQZ1007" s="306"/>
      <c r="LRA1007" s="306"/>
      <c r="LRB1007" s="306"/>
      <c r="LRC1007" s="306"/>
      <c r="LRD1007" s="306"/>
      <c r="LRE1007" s="306"/>
      <c r="LRF1007" s="306"/>
      <c r="LRG1007" s="306"/>
      <c r="LRH1007" s="306"/>
      <c r="LRI1007" s="306"/>
      <c r="LRJ1007" s="306"/>
      <c r="LRK1007" s="306"/>
      <c r="LRL1007" s="306"/>
      <c r="LRM1007" s="306"/>
      <c r="LRN1007" s="306"/>
      <c r="LRO1007" s="306"/>
      <c r="LRP1007" s="306"/>
      <c r="LRQ1007" s="306"/>
      <c r="LRR1007" s="306"/>
      <c r="LRS1007" s="306"/>
      <c r="LRT1007" s="306"/>
      <c r="LRU1007" s="306"/>
      <c r="LRV1007" s="306"/>
      <c r="LRW1007" s="306"/>
      <c r="LRX1007" s="306"/>
      <c r="LRY1007" s="306"/>
      <c r="LRZ1007" s="306"/>
      <c r="LSA1007" s="306"/>
      <c r="LSB1007" s="306"/>
      <c r="LSC1007" s="306"/>
      <c r="LSD1007" s="306"/>
      <c r="LSE1007" s="306"/>
      <c r="LSF1007" s="306"/>
      <c r="LSG1007" s="306"/>
      <c r="LSH1007" s="306"/>
      <c r="LSI1007" s="306"/>
      <c r="LSJ1007" s="306"/>
      <c r="LSK1007" s="306"/>
      <c r="LSL1007" s="306"/>
      <c r="LSM1007" s="306"/>
      <c r="LSN1007" s="306"/>
      <c r="LSO1007" s="306"/>
      <c r="LSP1007" s="306"/>
      <c r="LSQ1007" s="306"/>
      <c r="LSR1007" s="306"/>
      <c r="LSS1007" s="306"/>
      <c r="LST1007" s="306"/>
      <c r="LSU1007" s="306"/>
      <c r="LSV1007" s="306"/>
      <c r="LSW1007" s="306"/>
      <c r="LSX1007" s="306"/>
      <c r="LSY1007" s="306"/>
      <c r="LSZ1007" s="306"/>
      <c r="LTA1007" s="306"/>
      <c r="LTB1007" s="306"/>
      <c r="LTC1007" s="306"/>
      <c r="LTD1007" s="306"/>
      <c r="LTE1007" s="306"/>
      <c r="LTF1007" s="306"/>
      <c r="LTG1007" s="306"/>
      <c r="LTH1007" s="306"/>
      <c r="LTI1007" s="306"/>
      <c r="LTJ1007" s="306"/>
      <c r="LTK1007" s="306"/>
      <c r="LTL1007" s="306"/>
      <c r="LTM1007" s="306"/>
      <c r="LTN1007" s="306"/>
      <c r="LTO1007" s="306"/>
      <c r="LTP1007" s="306"/>
      <c r="LTQ1007" s="306"/>
      <c r="LTR1007" s="306"/>
      <c r="LTS1007" s="306"/>
      <c r="LTT1007" s="306"/>
      <c r="LTU1007" s="306"/>
      <c r="LTV1007" s="306"/>
      <c r="LTW1007" s="306"/>
      <c r="LTX1007" s="306"/>
      <c r="LTY1007" s="306"/>
      <c r="LTZ1007" s="306"/>
      <c r="LUA1007" s="306"/>
      <c r="LUB1007" s="306"/>
      <c r="LUC1007" s="306"/>
      <c r="LUD1007" s="306"/>
      <c r="LUE1007" s="306"/>
      <c r="LUF1007" s="306"/>
      <c r="LUG1007" s="306"/>
      <c r="LUH1007" s="306"/>
      <c r="LUI1007" s="306"/>
      <c r="LUJ1007" s="306"/>
      <c r="LUK1007" s="306"/>
      <c r="LUL1007" s="306"/>
      <c r="LUM1007" s="306"/>
      <c r="LUN1007" s="306"/>
      <c r="LUO1007" s="306"/>
      <c r="LUP1007" s="306"/>
      <c r="LUQ1007" s="306"/>
      <c r="LUR1007" s="306"/>
      <c r="LUS1007" s="306"/>
      <c r="LUT1007" s="306"/>
      <c r="LUU1007" s="306"/>
      <c r="LUV1007" s="306"/>
      <c r="LUW1007" s="306"/>
      <c r="LUX1007" s="306"/>
      <c r="LUY1007" s="306"/>
      <c r="LUZ1007" s="306"/>
      <c r="LVA1007" s="306"/>
      <c r="LVB1007" s="306"/>
      <c r="LVC1007" s="306"/>
      <c r="LVD1007" s="306"/>
      <c r="LVE1007" s="306"/>
      <c r="LVF1007" s="306"/>
      <c r="LVG1007" s="306"/>
      <c r="LVH1007" s="306"/>
      <c r="LVI1007" s="306"/>
      <c r="LVJ1007" s="306"/>
      <c r="LVK1007" s="306"/>
      <c r="LVL1007" s="306"/>
      <c r="LVM1007" s="306"/>
      <c r="LVN1007" s="306"/>
      <c r="LVO1007" s="306"/>
      <c r="LVP1007" s="306"/>
      <c r="LVQ1007" s="306"/>
      <c r="LVR1007" s="306"/>
      <c r="LVS1007" s="306"/>
      <c r="LVT1007" s="306"/>
      <c r="LVU1007" s="306"/>
      <c r="LVV1007" s="306"/>
      <c r="LVW1007" s="306"/>
      <c r="LVX1007" s="306"/>
      <c r="LVY1007" s="306"/>
      <c r="LVZ1007" s="306"/>
      <c r="LWA1007" s="306"/>
      <c r="LWB1007" s="306"/>
      <c r="LWC1007" s="306"/>
      <c r="LWD1007" s="306"/>
      <c r="LWE1007" s="306"/>
      <c r="LWF1007" s="306"/>
      <c r="LWG1007" s="306"/>
      <c r="LWH1007" s="306"/>
      <c r="LWI1007" s="306"/>
      <c r="LWJ1007" s="306"/>
      <c r="LWK1007" s="306"/>
      <c r="LWL1007" s="306"/>
      <c r="LWM1007" s="306"/>
      <c r="LWN1007" s="306"/>
      <c r="LWO1007" s="306"/>
      <c r="LWP1007" s="306"/>
      <c r="LWQ1007" s="306"/>
      <c r="LWR1007" s="306"/>
      <c r="LWS1007" s="306"/>
      <c r="LWT1007" s="306"/>
      <c r="LWU1007" s="306"/>
      <c r="LWV1007" s="306"/>
      <c r="LWW1007" s="306"/>
      <c r="LWX1007" s="306"/>
      <c r="LWY1007" s="306"/>
      <c r="LWZ1007" s="306"/>
      <c r="LXA1007" s="306"/>
      <c r="LXB1007" s="306"/>
      <c r="LXC1007" s="306"/>
      <c r="LXD1007" s="306"/>
      <c r="LXE1007" s="306"/>
      <c r="LXF1007" s="306"/>
      <c r="LXG1007" s="306"/>
      <c r="LXH1007" s="306"/>
      <c r="LXI1007" s="306"/>
      <c r="LXJ1007" s="306"/>
      <c r="LXK1007" s="306"/>
      <c r="LXL1007" s="306"/>
      <c r="LXM1007" s="306"/>
      <c r="LXN1007" s="306"/>
      <c r="LXO1007" s="306"/>
      <c r="LXP1007" s="306"/>
      <c r="LXQ1007" s="306"/>
      <c r="LXR1007" s="306"/>
      <c r="LXS1007" s="306"/>
      <c r="LXT1007" s="306"/>
      <c r="LXU1007" s="306"/>
      <c r="LXV1007" s="306"/>
      <c r="LXW1007" s="306"/>
      <c r="LXX1007" s="306"/>
      <c r="LXY1007" s="306"/>
      <c r="LXZ1007" s="306"/>
      <c r="LYA1007" s="306"/>
      <c r="LYB1007" s="306"/>
      <c r="LYC1007" s="306"/>
      <c r="LYD1007" s="306"/>
      <c r="LYE1007" s="306"/>
      <c r="LYF1007" s="306"/>
      <c r="LYG1007" s="306"/>
      <c r="LYH1007" s="306"/>
      <c r="LYI1007" s="306"/>
      <c r="LYJ1007" s="306"/>
      <c r="LYK1007" s="306"/>
      <c r="LYL1007" s="306"/>
      <c r="LYM1007" s="306"/>
      <c r="LYN1007" s="306"/>
      <c r="LYO1007" s="306"/>
      <c r="LYP1007" s="306"/>
      <c r="LYQ1007" s="306"/>
      <c r="LYR1007" s="306"/>
      <c r="LYS1007" s="306"/>
      <c r="LYT1007" s="306"/>
      <c r="LYU1007" s="306"/>
      <c r="LYV1007" s="306"/>
      <c r="LYW1007" s="306"/>
      <c r="LYX1007" s="306"/>
      <c r="LYY1007" s="306"/>
      <c r="LYZ1007" s="306"/>
      <c r="LZA1007" s="306"/>
      <c r="LZB1007" s="306"/>
      <c r="LZC1007" s="306"/>
      <c r="LZD1007" s="306"/>
      <c r="LZE1007" s="306"/>
      <c r="LZF1007" s="306"/>
      <c r="LZG1007" s="306"/>
      <c r="LZH1007" s="306"/>
      <c r="LZI1007" s="306"/>
      <c r="LZJ1007" s="306"/>
      <c r="LZK1007" s="306"/>
      <c r="LZL1007" s="306"/>
      <c r="LZM1007" s="306"/>
      <c r="LZN1007" s="306"/>
      <c r="LZO1007" s="306"/>
      <c r="LZP1007" s="306"/>
      <c r="LZQ1007" s="306"/>
      <c r="LZR1007" s="306"/>
      <c r="LZS1007" s="306"/>
      <c r="LZT1007" s="306"/>
      <c r="LZU1007" s="306"/>
      <c r="LZV1007" s="306"/>
      <c r="LZW1007" s="306"/>
      <c r="LZX1007" s="306"/>
      <c r="LZY1007" s="306"/>
      <c r="LZZ1007" s="306"/>
      <c r="MAA1007" s="306"/>
      <c r="MAB1007" s="306"/>
      <c r="MAC1007" s="306"/>
      <c r="MAD1007" s="306"/>
      <c r="MAE1007" s="306"/>
      <c r="MAF1007" s="306"/>
      <c r="MAG1007" s="306"/>
      <c r="MAH1007" s="306"/>
      <c r="MAI1007" s="306"/>
      <c r="MAJ1007" s="306"/>
      <c r="MAK1007" s="306"/>
      <c r="MAL1007" s="306"/>
      <c r="MAM1007" s="306"/>
      <c r="MAN1007" s="306"/>
      <c r="MAO1007" s="306"/>
      <c r="MAP1007" s="306"/>
      <c r="MAQ1007" s="306"/>
      <c r="MAR1007" s="306"/>
      <c r="MAS1007" s="306"/>
      <c r="MAT1007" s="306"/>
      <c r="MAU1007" s="306"/>
      <c r="MAV1007" s="306"/>
      <c r="MAW1007" s="306"/>
      <c r="MAX1007" s="306"/>
      <c r="MAY1007" s="306"/>
      <c r="MAZ1007" s="306"/>
      <c r="MBA1007" s="306"/>
      <c r="MBB1007" s="306"/>
      <c r="MBC1007" s="306"/>
      <c r="MBD1007" s="306"/>
      <c r="MBE1007" s="306"/>
      <c r="MBF1007" s="306"/>
      <c r="MBG1007" s="306"/>
      <c r="MBH1007" s="306"/>
      <c r="MBI1007" s="306"/>
      <c r="MBJ1007" s="306"/>
      <c r="MBK1007" s="306"/>
      <c r="MBL1007" s="306"/>
      <c r="MBM1007" s="306"/>
      <c r="MBN1007" s="306"/>
      <c r="MBO1007" s="306"/>
      <c r="MBP1007" s="306"/>
      <c r="MBQ1007" s="306"/>
      <c r="MBR1007" s="306"/>
      <c r="MBS1007" s="306"/>
      <c r="MBT1007" s="306"/>
      <c r="MBU1007" s="306"/>
      <c r="MBV1007" s="306"/>
      <c r="MBW1007" s="306"/>
      <c r="MBX1007" s="306"/>
      <c r="MBY1007" s="306"/>
      <c r="MBZ1007" s="306"/>
      <c r="MCA1007" s="306"/>
      <c r="MCB1007" s="306"/>
      <c r="MCC1007" s="306"/>
      <c r="MCD1007" s="306"/>
      <c r="MCE1007" s="306"/>
      <c r="MCF1007" s="306"/>
      <c r="MCG1007" s="306"/>
      <c r="MCH1007" s="306"/>
      <c r="MCI1007" s="306"/>
      <c r="MCJ1007" s="306"/>
      <c r="MCK1007" s="306"/>
      <c r="MCL1007" s="306"/>
      <c r="MCM1007" s="306"/>
      <c r="MCN1007" s="306"/>
      <c r="MCO1007" s="306"/>
      <c r="MCP1007" s="306"/>
      <c r="MCQ1007" s="306"/>
      <c r="MCR1007" s="306"/>
      <c r="MCS1007" s="306"/>
      <c r="MCT1007" s="306"/>
      <c r="MCU1007" s="306"/>
      <c r="MCV1007" s="306"/>
      <c r="MCW1007" s="306"/>
      <c r="MCX1007" s="306"/>
      <c r="MCY1007" s="306"/>
      <c r="MCZ1007" s="306"/>
      <c r="MDA1007" s="306"/>
      <c r="MDB1007" s="306"/>
      <c r="MDC1007" s="306"/>
      <c r="MDD1007" s="306"/>
      <c r="MDE1007" s="306"/>
      <c r="MDF1007" s="306"/>
      <c r="MDG1007" s="306"/>
      <c r="MDH1007" s="306"/>
      <c r="MDI1007" s="306"/>
      <c r="MDJ1007" s="306"/>
      <c r="MDK1007" s="306"/>
      <c r="MDL1007" s="306"/>
      <c r="MDM1007" s="306"/>
      <c r="MDN1007" s="306"/>
      <c r="MDO1007" s="306"/>
      <c r="MDP1007" s="306"/>
      <c r="MDQ1007" s="306"/>
      <c r="MDR1007" s="306"/>
      <c r="MDS1007" s="306"/>
      <c r="MDT1007" s="306"/>
      <c r="MDU1007" s="306"/>
      <c r="MDV1007" s="306"/>
      <c r="MDW1007" s="306"/>
      <c r="MDX1007" s="306"/>
      <c r="MDY1007" s="306"/>
      <c r="MDZ1007" s="306"/>
      <c r="MEA1007" s="306"/>
      <c r="MEB1007" s="306"/>
      <c r="MEC1007" s="306"/>
      <c r="MED1007" s="306"/>
      <c r="MEE1007" s="306"/>
      <c r="MEF1007" s="306"/>
      <c r="MEG1007" s="306"/>
      <c r="MEH1007" s="306"/>
      <c r="MEI1007" s="306"/>
      <c r="MEJ1007" s="306"/>
      <c r="MEK1007" s="306"/>
      <c r="MEL1007" s="306"/>
      <c r="MEM1007" s="306"/>
      <c r="MEN1007" s="306"/>
      <c r="MEO1007" s="306"/>
      <c r="MEP1007" s="306"/>
      <c r="MEQ1007" s="306"/>
      <c r="MER1007" s="306"/>
      <c r="MES1007" s="306"/>
      <c r="MET1007" s="306"/>
      <c r="MEU1007" s="306"/>
      <c r="MEV1007" s="306"/>
      <c r="MEW1007" s="306"/>
      <c r="MEX1007" s="306"/>
      <c r="MEY1007" s="306"/>
      <c r="MEZ1007" s="306"/>
      <c r="MFA1007" s="306"/>
      <c r="MFB1007" s="306"/>
      <c r="MFC1007" s="306"/>
      <c r="MFD1007" s="306"/>
      <c r="MFE1007" s="306"/>
      <c r="MFF1007" s="306"/>
      <c r="MFG1007" s="306"/>
      <c r="MFH1007" s="306"/>
      <c r="MFI1007" s="306"/>
      <c r="MFJ1007" s="306"/>
      <c r="MFK1007" s="306"/>
      <c r="MFL1007" s="306"/>
      <c r="MFM1007" s="306"/>
      <c r="MFN1007" s="306"/>
      <c r="MFO1007" s="306"/>
      <c r="MFP1007" s="306"/>
      <c r="MFQ1007" s="306"/>
      <c r="MFR1007" s="306"/>
      <c r="MFS1007" s="306"/>
      <c r="MFT1007" s="306"/>
      <c r="MFU1007" s="306"/>
      <c r="MFV1007" s="306"/>
      <c r="MFW1007" s="306"/>
      <c r="MFX1007" s="306"/>
      <c r="MFY1007" s="306"/>
      <c r="MFZ1007" s="306"/>
      <c r="MGA1007" s="306"/>
      <c r="MGB1007" s="306"/>
      <c r="MGC1007" s="306"/>
      <c r="MGD1007" s="306"/>
      <c r="MGE1007" s="306"/>
      <c r="MGF1007" s="306"/>
      <c r="MGG1007" s="306"/>
      <c r="MGH1007" s="306"/>
      <c r="MGI1007" s="306"/>
      <c r="MGJ1007" s="306"/>
      <c r="MGK1007" s="306"/>
      <c r="MGL1007" s="306"/>
      <c r="MGM1007" s="306"/>
      <c r="MGN1007" s="306"/>
      <c r="MGO1007" s="306"/>
      <c r="MGP1007" s="306"/>
      <c r="MGQ1007" s="306"/>
      <c r="MGR1007" s="306"/>
      <c r="MGS1007" s="306"/>
      <c r="MGT1007" s="306"/>
      <c r="MGU1007" s="306"/>
      <c r="MGV1007" s="306"/>
      <c r="MGW1007" s="306"/>
      <c r="MGX1007" s="306"/>
      <c r="MGY1007" s="306"/>
      <c r="MGZ1007" s="306"/>
      <c r="MHA1007" s="306"/>
      <c r="MHB1007" s="306"/>
      <c r="MHC1007" s="306"/>
      <c r="MHD1007" s="306"/>
      <c r="MHE1007" s="306"/>
      <c r="MHF1007" s="306"/>
      <c r="MHG1007" s="306"/>
      <c r="MHH1007" s="306"/>
      <c r="MHI1007" s="306"/>
      <c r="MHJ1007" s="306"/>
      <c r="MHK1007" s="306"/>
      <c r="MHL1007" s="306"/>
      <c r="MHM1007" s="306"/>
      <c r="MHN1007" s="306"/>
      <c r="MHO1007" s="306"/>
      <c r="MHP1007" s="306"/>
      <c r="MHQ1007" s="306"/>
      <c r="MHR1007" s="306"/>
      <c r="MHS1007" s="306"/>
      <c r="MHT1007" s="306"/>
      <c r="MHU1007" s="306"/>
      <c r="MHV1007" s="306"/>
      <c r="MHW1007" s="306"/>
      <c r="MHX1007" s="306"/>
      <c r="MHY1007" s="306"/>
      <c r="MHZ1007" s="306"/>
      <c r="MIA1007" s="306"/>
      <c r="MIB1007" s="306"/>
      <c r="MIC1007" s="306"/>
      <c r="MID1007" s="306"/>
      <c r="MIE1007" s="306"/>
      <c r="MIF1007" s="306"/>
      <c r="MIG1007" s="306"/>
      <c r="MIH1007" s="306"/>
      <c r="MII1007" s="306"/>
      <c r="MIJ1007" s="306"/>
      <c r="MIK1007" s="306"/>
      <c r="MIL1007" s="306"/>
      <c r="MIM1007" s="306"/>
      <c r="MIN1007" s="306"/>
      <c r="MIO1007" s="306"/>
      <c r="MIP1007" s="306"/>
      <c r="MIQ1007" s="306"/>
      <c r="MIR1007" s="306"/>
      <c r="MIS1007" s="306"/>
      <c r="MIT1007" s="306"/>
      <c r="MIU1007" s="306"/>
      <c r="MIV1007" s="306"/>
      <c r="MIW1007" s="306"/>
      <c r="MIX1007" s="306"/>
      <c r="MIY1007" s="306"/>
      <c r="MIZ1007" s="306"/>
      <c r="MJA1007" s="306"/>
      <c r="MJB1007" s="306"/>
      <c r="MJC1007" s="306"/>
      <c r="MJD1007" s="306"/>
      <c r="MJE1007" s="306"/>
      <c r="MJF1007" s="306"/>
      <c r="MJG1007" s="306"/>
      <c r="MJH1007" s="306"/>
      <c r="MJI1007" s="306"/>
      <c r="MJJ1007" s="306"/>
      <c r="MJK1007" s="306"/>
      <c r="MJL1007" s="306"/>
      <c r="MJM1007" s="306"/>
      <c r="MJN1007" s="306"/>
      <c r="MJO1007" s="306"/>
      <c r="MJP1007" s="306"/>
      <c r="MJQ1007" s="306"/>
      <c r="MJR1007" s="306"/>
      <c r="MJS1007" s="306"/>
      <c r="MJT1007" s="306"/>
      <c r="MJU1007" s="306"/>
      <c r="MJV1007" s="306"/>
      <c r="MJW1007" s="306"/>
      <c r="MJX1007" s="306"/>
      <c r="MJY1007" s="306"/>
      <c r="MJZ1007" s="306"/>
      <c r="MKA1007" s="306"/>
      <c r="MKB1007" s="306"/>
      <c r="MKC1007" s="306"/>
      <c r="MKD1007" s="306"/>
      <c r="MKE1007" s="306"/>
      <c r="MKF1007" s="306"/>
      <c r="MKG1007" s="306"/>
      <c r="MKH1007" s="306"/>
      <c r="MKI1007" s="306"/>
      <c r="MKJ1007" s="306"/>
      <c r="MKK1007" s="306"/>
      <c r="MKL1007" s="306"/>
      <c r="MKM1007" s="306"/>
      <c r="MKN1007" s="306"/>
      <c r="MKO1007" s="306"/>
      <c r="MKP1007" s="306"/>
      <c r="MKQ1007" s="306"/>
      <c r="MKR1007" s="306"/>
      <c r="MKS1007" s="306"/>
      <c r="MKT1007" s="306"/>
      <c r="MKU1007" s="306"/>
      <c r="MKV1007" s="306"/>
      <c r="MKW1007" s="306"/>
      <c r="MKX1007" s="306"/>
      <c r="MKY1007" s="306"/>
      <c r="MKZ1007" s="306"/>
      <c r="MLA1007" s="306"/>
      <c r="MLB1007" s="306"/>
      <c r="MLC1007" s="306"/>
      <c r="MLD1007" s="306"/>
      <c r="MLE1007" s="306"/>
      <c r="MLF1007" s="306"/>
      <c r="MLG1007" s="306"/>
      <c r="MLH1007" s="306"/>
      <c r="MLI1007" s="306"/>
      <c r="MLJ1007" s="306"/>
      <c r="MLK1007" s="306"/>
      <c r="MLL1007" s="306"/>
      <c r="MLM1007" s="306"/>
      <c r="MLN1007" s="306"/>
      <c r="MLO1007" s="306"/>
      <c r="MLP1007" s="306"/>
      <c r="MLQ1007" s="306"/>
      <c r="MLR1007" s="306"/>
      <c r="MLS1007" s="306"/>
      <c r="MLT1007" s="306"/>
      <c r="MLU1007" s="306"/>
      <c r="MLV1007" s="306"/>
      <c r="MLW1007" s="306"/>
      <c r="MLX1007" s="306"/>
      <c r="MLY1007" s="306"/>
      <c r="MLZ1007" s="306"/>
      <c r="MMA1007" s="306"/>
      <c r="MMB1007" s="306"/>
      <c r="MMC1007" s="306"/>
      <c r="MMD1007" s="306"/>
      <c r="MME1007" s="306"/>
      <c r="MMF1007" s="306"/>
      <c r="MMG1007" s="306"/>
      <c r="MMH1007" s="306"/>
      <c r="MMI1007" s="306"/>
      <c r="MMJ1007" s="306"/>
      <c r="MMK1007" s="306"/>
      <c r="MML1007" s="306"/>
      <c r="MMM1007" s="306"/>
      <c r="MMN1007" s="306"/>
      <c r="MMO1007" s="306"/>
      <c r="MMP1007" s="306"/>
      <c r="MMQ1007" s="306"/>
      <c r="MMR1007" s="306"/>
      <c r="MMS1007" s="306"/>
      <c r="MMT1007" s="306"/>
      <c r="MMU1007" s="306"/>
      <c r="MMV1007" s="306"/>
      <c r="MMW1007" s="306"/>
      <c r="MMX1007" s="306"/>
      <c r="MMY1007" s="306"/>
      <c r="MMZ1007" s="306"/>
      <c r="MNA1007" s="306"/>
      <c r="MNB1007" s="306"/>
      <c r="MNC1007" s="306"/>
      <c r="MND1007" s="306"/>
      <c r="MNE1007" s="306"/>
      <c r="MNF1007" s="306"/>
      <c r="MNG1007" s="306"/>
      <c r="MNH1007" s="306"/>
      <c r="MNI1007" s="306"/>
      <c r="MNJ1007" s="306"/>
      <c r="MNK1007" s="306"/>
      <c r="MNL1007" s="306"/>
      <c r="MNM1007" s="306"/>
      <c r="MNN1007" s="306"/>
      <c r="MNO1007" s="306"/>
      <c r="MNP1007" s="306"/>
      <c r="MNQ1007" s="306"/>
      <c r="MNR1007" s="306"/>
      <c r="MNS1007" s="306"/>
      <c r="MNT1007" s="306"/>
      <c r="MNU1007" s="306"/>
      <c r="MNV1007" s="306"/>
      <c r="MNW1007" s="306"/>
      <c r="MNX1007" s="306"/>
      <c r="MNY1007" s="306"/>
      <c r="MNZ1007" s="306"/>
      <c r="MOA1007" s="306"/>
      <c r="MOB1007" s="306"/>
      <c r="MOC1007" s="306"/>
      <c r="MOD1007" s="306"/>
      <c r="MOE1007" s="306"/>
      <c r="MOF1007" s="306"/>
      <c r="MOG1007" s="306"/>
      <c r="MOH1007" s="306"/>
      <c r="MOI1007" s="306"/>
      <c r="MOJ1007" s="306"/>
      <c r="MOK1007" s="306"/>
      <c r="MOL1007" s="306"/>
      <c r="MOM1007" s="306"/>
      <c r="MON1007" s="306"/>
      <c r="MOO1007" s="306"/>
      <c r="MOP1007" s="306"/>
      <c r="MOQ1007" s="306"/>
      <c r="MOR1007" s="306"/>
      <c r="MOS1007" s="306"/>
      <c r="MOT1007" s="306"/>
      <c r="MOU1007" s="306"/>
      <c r="MOV1007" s="306"/>
      <c r="MOW1007" s="306"/>
      <c r="MOX1007" s="306"/>
      <c r="MOY1007" s="306"/>
      <c r="MOZ1007" s="306"/>
      <c r="MPA1007" s="306"/>
      <c r="MPB1007" s="306"/>
      <c r="MPC1007" s="306"/>
      <c r="MPD1007" s="306"/>
      <c r="MPE1007" s="306"/>
      <c r="MPF1007" s="306"/>
      <c r="MPG1007" s="306"/>
      <c r="MPH1007" s="306"/>
      <c r="MPI1007" s="306"/>
      <c r="MPJ1007" s="306"/>
      <c r="MPK1007" s="306"/>
      <c r="MPL1007" s="306"/>
      <c r="MPM1007" s="306"/>
      <c r="MPN1007" s="306"/>
      <c r="MPO1007" s="306"/>
      <c r="MPP1007" s="306"/>
      <c r="MPQ1007" s="306"/>
      <c r="MPR1007" s="306"/>
      <c r="MPS1007" s="306"/>
      <c r="MPT1007" s="306"/>
      <c r="MPU1007" s="306"/>
      <c r="MPV1007" s="306"/>
      <c r="MPW1007" s="306"/>
      <c r="MPX1007" s="306"/>
      <c r="MPY1007" s="306"/>
      <c r="MPZ1007" s="306"/>
      <c r="MQA1007" s="306"/>
      <c r="MQB1007" s="306"/>
      <c r="MQC1007" s="306"/>
      <c r="MQD1007" s="306"/>
      <c r="MQE1007" s="306"/>
      <c r="MQF1007" s="306"/>
      <c r="MQG1007" s="306"/>
      <c r="MQH1007" s="306"/>
      <c r="MQI1007" s="306"/>
      <c r="MQJ1007" s="306"/>
      <c r="MQK1007" s="306"/>
      <c r="MQL1007" s="306"/>
      <c r="MQM1007" s="306"/>
      <c r="MQN1007" s="306"/>
      <c r="MQO1007" s="306"/>
      <c r="MQP1007" s="306"/>
      <c r="MQQ1007" s="306"/>
      <c r="MQR1007" s="306"/>
      <c r="MQS1007" s="306"/>
      <c r="MQT1007" s="306"/>
      <c r="MQU1007" s="306"/>
      <c r="MQV1007" s="306"/>
      <c r="MQW1007" s="306"/>
      <c r="MQX1007" s="306"/>
      <c r="MQY1007" s="306"/>
      <c r="MQZ1007" s="306"/>
      <c r="MRA1007" s="306"/>
      <c r="MRB1007" s="306"/>
      <c r="MRC1007" s="306"/>
      <c r="MRD1007" s="306"/>
      <c r="MRE1007" s="306"/>
      <c r="MRF1007" s="306"/>
      <c r="MRG1007" s="306"/>
      <c r="MRH1007" s="306"/>
      <c r="MRI1007" s="306"/>
      <c r="MRJ1007" s="306"/>
      <c r="MRK1007" s="306"/>
      <c r="MRL1007" s="306"/>
      <c r="MRM1007" s="306"/>
      <c r="MRN1007" s="306"/>
      <c r="MRO1007" s="306"/>
      <c r="MRP1007" s="306"/>
      <c r="MRQ1007" s="306"/>
      <c r="MRR1007" s="306"/>
      <c r="MRS1007" s="306"/>
      <c r="MRT1007" s="306"/>
      <c r="MRU1007" s="306"/>
      <c r="MRV1007" s="306"/>
      <c r="MRW1007" s="306"/>
      <c r="MRX1007" s="306"/>
      <c r="MRY1007" s="306"/>
      <c r="MRZ1007" s="306"/>
      <c r="MSA1007" s="306"/>
      <c r="MSB1007" s="306"/>
      <c r="MSC1007" s="306"/>
      <c r="MSD1007" s="306"/>
      <c r="MSE1007" s="306"/>
      <c r="MSF1007" s="306"/>
      <c r="MSG1007" s="306"/>
      <c r="MSH1007" s="306"/>
      <c r="MSI1007" s="306"/>
      <c r="MSJ1007" s="306"/>
      <c r="MSK1007" s="306"/>
      <c r="MSL1007" s="306"/>
      <c r="MSM1007" s="306"/>
      <c r="MSN1007" s="306"/>
      <c r="MSO1007" s="306"/>
      <c r="MSP1007" s="306"/>
      <c r="MSQ1007" s="306"/>
      <c r="MSR1007" s="306"/>
      <c r="MSS1007" s="306"/>
      <c r="MST1007" s="306"/>
      <c r="MSU1007" s="306"/>
      <c r="MSV1007" s="306"/>
      <c r="MSW1007" s="306"/>
      <c r="MSX1007" s="306"/>
      <c r="MSY1007" s="306"/>
      <c r="MSZ1007" s="306"/>
      <c r="MTA1007" s="306"/>
      <c r="MTB1007" s="306"/>
      <c r="MTC1007" s="306"/>
      <c r="MTD1007" s="306"/>
      <c r="MTE1007" s="306"/>
      <c r="MTF1007" s="306"/>
      <c r="MTG1007" s="306"/>
      <c r="MTH1007" s="306"/>
      <c r="MTI1007" s="306"/>
      <c r="MTJ1007" s="306"/>
      <c r="MTK1007" s="306"/>
      <c r="MTL1007" s="306"/>
      <c r="MTM1007" s="306"/>
      <c r="MTN1007" s="306"/>
      <c r="MTO1007" s="306"/>
      <c r="MTP1007" s="306"/>
      <c r="MTQ1007" s="306"/>
      <c r="MTR1007" s="306"/>
      <c r="MTS1007" s="306"/>
      <c r="MTT1007" s="306"/>
      <c r="MTU1007" s="306"/>
      <c r="MTV1007" s="306"/>
      <c r="MTW1007" s="306"/>
      <c r="MTX1007" s="306"/>
      <c r="MTY1007" s="306"/>
      <c r="MTZ1007" s="306"/>
      <c r="MUA1007" s="306"/>
      <c r="MUB1007" s="306"/>
      <c r="MUC1007" s="306"/>
      <c r="MUD1007" s="306"/>
      <c r="MUE1007" s="306"/>
      <c r="MUF1007" s="306"/>
      <c r="MUG1007" s="306"/>
      <c r="MUH1007" s="306"/>
      <c r="MUI1007" s="306"/>
      <c r="MUJ1007" s="306"/>
      <c r="MUK1007" s="306"/>
      <c r="MUL1007" s="306"/>
      <c r="MUM1007" s="306"/>
      <c r="MUN1007" s="306"/>
      <c r="MUO1007" s="306"/>
      <c r="MUP1007" s="306"/>
      <c r="MUQ1007" s="306"/>
      <c r="MUR1007" s="306"/>
      <c r="MUS1007" s="306"/>
      <c r="MUT1007" s="306"/>
      <c r="MUU1007" s="306"/>
      <c r="MUV1007" s="306"/>
      <c r="MUW1007" s="306"/>
      <c r="MUX1007" s="306"/>
      <c r="MUY1007" s="306"/>
      <c r="MUZ1007" s="306"/>
      <c r="MVA1007" s="306"/>
      <c r="MVB1007" s="306"/>
      <c r="MVC1007" s="306"/>
      <c r="MVD1007" s="306"/>
      <c r="MVE1007" s="306"/>
      <c r="MVF1007" s="306"/>
      <c r="MVG1007" s="306"/>
      <c r="MVH1007" s="306"/>
      <c r="MVI1007" s="306"/>
      <c r="MVJ1007" s="306"/>
      <c r="MVK1007" s="306"/>
      <c r="MVL1007" s="306"/>
      <c r="MVM1007" s="306"/>
      <c r="MVN1007" s="306"/>
      <c r="MVO1007" s="306"/>
      <c r="MVP1007" s="306"/>
      <c r="MVQ1007" s="306"/>
      <c r="MVR1007" s="306"/>
      <c r="MVS1007" s="306"/>
      <c r="MVT1007" s="306"/>
      <c r="MVU1007" s="306"/>
      <c r="MVV1007" s="306"/>
      <c r="MVW1007" s="306"/>
      <c r="MVX1007" s="306"/>
      <c r="MVY1007" s="306"/>
      <c r="MVZ1007" s="306"/>
      <c r="MWA1007" s="306"/>
      <c r="MWB1007" s="306"/>
      <c r="MWC1007" s="306"/>
      <c r="MWD1007" s="306"/>
      <c r="MWE1007" s="306"/>
      <c r="MWF1007" s="306"/>
      <c r="MWG1007" s="306"/>
      <c r="MWH1007" s="306"/>
      <c r="MWI1007" s="306"/>
      <c r="MWJ1007" s="306"/>
      <c r="MWK1007" s="306"/>
      <c r="MWL1007" s="306"/>
      <c r="MWM1007" s="306"/>
      <c r="MWN1007" s="306"/>
      <c r="MWO1007" s="306"/>
      <c r="MWP1007" s="306"/>
      <c r="MWQ1007" s="306"/>
      <c r="MWR1007" s="306"/>
      <c r="MWS1007" s="306"/>
      <c r="MWT1007" s="306"/>
      <c r="MWU1007" s="306"/>
      <c r="MWV1007" s="306"/>
      <c r="MWW1007" s="306"/>
      <c r="MWX1007" s="306"/>
      <c r="MWY1007" s="306"/>
      <c r="MWZ1007" s="306"/>
      <c r="MXA1007" s="306"/>
      <c r="MXB1007" s="306"/>
      <c r="MXC1007" s="306"/>
      <c r="MXD1007" s="306"/>
      <c r="MXE1007" s="306"/>
      <c r="MXF1007" s="306"/>
      <c r="MXG1007" s="306"/>
      <c r="MXH1007" s="306"/>
      <c r="MXI1007" s="306"/>
      <c r="MXJ1007" s="306"/>
      <c r="MXK1007" s="306"/>
      <c r="MXL1007" s="306"/>
      <c r="MXM1007" s="306"/>
      <c r="MXN1007" s="306"/>
      <c r="MXO1007" s="306"/>
      <c r="MXP1007" s="306"/>
      <c r="MXQ1007" s="306"/>
      <c r="MXR1007" s="306"/>
      <c r="MXS1007" s="306"/>
      <c r="MXT1007" s="306"/>
      <c r="MXU1007" s="306"/>
      <c r="MXV1007" s="306"/>
      <c r="MXW1007" s="306"/>
      <c r="MXX1007" s="306"/>
      <c r="MXY1007" s="306"/>
      <c r="MXZ1007" s="306"/>
      <c r="MYA1007" s="306"/>
      <c r="MYB1007" s="306"/>
      <c r="MYC1007" s="306"/>
      <c r="MYD1007" s="306"/>
      <c r="MYE1007" s="306"/>
      <c r="MYF1007" s="306"/>
      <c r="MYG1007" s="306"/>
      <c r="MYH1007" s="306"/>
      <c r="MYI1007" s="306"/>
      <c r="MYJ1007" s="306"/>
      <c r="MYK1007" s="306"/>
      <c r="MYL1007" s="306"/>
      <c r="MYM1007" s="306"/>
      <c r="MYN1007" s="306"/>
      <c r="MYO1007" s="306"/>
      <c r="MYP1007" s="306"/>
      <c r="MYQ1007" s="306"/>
      <c r="MYR1007" s="306"/>
      <c r="MYS1007" s="306"/>
      <c r="MYT1007" s="306"/>
      <c r="MYU1007" s="306"/>
      <c r="MYV1007" s="306"/>
      <c r="MYW1007" s="306"/>
      <c r="MYX1007" s="306"/>
      <c r="MYY1007" s="306"/>
      <c r="MYZ1007" s="306"/>
      <c r="MZA1007" s="306"/>
      <c r="MZB1007" s="306"/>
      <c r="MZC1007" s="306"/>
      <c r="MZD1007" s="306"/>
      <c r="MZE1007" s="306"/>
      <c r="MZF1007" s="306"/>
      <c r="MZG1007" s="306"/>
      <c r="MZH1007" s="306"/>
      <c r="MZI1007" s="306"/>
      <c r="MZJ1007" s="306"/>
      <c r="MZK1007" s="306"/>
      <c r="MZL1007" s="306"/>
      <c r="MZM1007" s="306"/>
      <c r="MZN1007" s="306"/>
      <c r="MZO1007" s="306"/>
      <c r="MZP1007" s="306"/>
      <c r="MZQ1007" s="306"/>
      <c r="MZR1007" s="306"/>
      <c r="MZS1007" s="306"/>
      <c r="MZT1007" s="306"/>
      <c r="MZU1007" s="306"/>
      <c r="MZV1007" s="306"/>
      <c r="MZW1007" s="306"/>
      <c r="MZX1007" s="306"/>
      <c r="MZY1007" s="306"/>
      <c r="MZZ1007" s="306"/>
      <c r="NAA1007" s="306"/>
      <c r="NAB1007" s="306"/>
      <c r="NAC1007" s="306"/>
      <c r="NAD1007" s="306"/>
      <c r="NAE1007" s="306"/>
      <c r="NAF1007" s="306"/>
      <c r="NAG1007" s="306"/>
      <c r="NAH1007" s="306"/>
      <c r="NAI1007" s="306"/>
      <c r="NAJ1007" s="306"/>
      <c r="NAK1007" s="306"/>
      <c r="NAL1007" s="306"/>
      <c r="NAM1007" s="306"/>
      <c r="NAN1007" s="306"/>
      <c r="NAO1007" s="306"/>
      <c r="NAP1007" s="306"/>
      <c r="NAQ1007" s="306"/>
      <c r="NAR1007" s="306"/>
      <c r="NAS1007" s="306"/>
      <c r="NAT1007" s="306"/>
      <c r="NAU1007" s="306"/>
      <c r="NAV1007" s="306"/>
      <c r="NAW1007" s="306"/>
      <c r="NAX1007" s="306"/>
      <c r="NAY1007" s="306"/>
      <c r="NAZ1007" s="306"/>
      <c r="NBA1007" s="306"/>
      <c r="NBB1007" s="306"/>
      <c r="NBC1007" s="306"/>
      <c r="NBD1007" s="306"/>
      <c r="NBE1007" s="306"/>
      <c r="NBF1007" s="306"/>
      <c r="NBG1007" s="306"/>
      <c r="NBH1007" s="306"/>
      <c r="NBI1007" s="306"/>
      <c r="NBJ1007" s="306"/>
      <c r="NBK1007" s="306"/>
      <c r="NBL1007" s="306"/>
      <c r="NBM1007" s="306"/>
      <c r="NBN1007" s="306"/>
      <c r="NBO1007" s="306"/>
      <c r="NBP1007" s="306"/>
      <c r="NBQ1007" s="306"/>
      <c r="NBR1007" s="306"/>
      <c r="NBS1007" s="306"/>
      <c r="NBT1007" s="306"/>
      <c r="NBU1007" s="306"/>
      <c r="NBV1007" s="306"/>
      <c r="NBW1007" s="306"/>
      <c r="NBX1007" s="306"/>
      <c r="NBY1007" s="306"/>
      <c r="NBZ1007" s="306"/>
      <c r="NCA1007" s="306"/>
      <c r="NCB1007" s="306"/>
      <c r="NCC1007" s="306"/>
      <c r="NCD1007" s="306"/>
      <c r="NCE1007" s="306"/>
      <c r="NCF1007" s="306"/>
      <c r="NCG1007" s="306"/>
      <c r="NCH1007" s="306"/>
      <c r="NCI1007" s="306"/>
      <c r="NCJ1007" s="306"/>
      <c r="NCK1007" s="306"/>
      <c r="NCL1007" s="306"/>
      <c r="NCM1007" s="306"/>
      <c r="NCN1007" s="306"/>
      <c r="NCO1007" s="306"/>
      <c r="NCP1007" s="306"/>
      <c r="NCQ1007" s="306"/>
      <c r="NCR1007" s="306"/>
      <c r="NCS1007" s="306"/>
      <c r="NCT1007" s="306"/>
      <c r="NCU1007" s="306"/>
      <c r="NCV1007" s="306"/>
      <c r="NCW1007" s="306"/>
      <c r="NCX1007" s="306"/>
      <c r="NCY1007" s="306"/>
      <c r="NCZ1007" s="306"/>
      <c r="NDA1007" s="306"/>
      <c r="NDB1007" s="306"/>
      <c r="NDC1007" s="306"/>
      <c r="NDD1007" s="306"/>
      <c r="NDE1007" s="306"/>
      <c r="NDF1007" s="306"/>
      <c r="NDG1007" s="306"/>
      <c r="NDH1007" s="306"/>
      <c r="NDI1007" s="306"/>
      <c r="NDJ1007" s="306"/>
      <c r="NDK1007" s="306"/>
      <c r="NDL1007" s="306"/>
      <c r="NDM1007" s="306"/>
      <c r="NDN1007" s="306"/>
      <c r="NDO1007" s="306"/>
      <c r="NDP1007" s="306"/>
      <c r="NDQ1007" s="306"/>
      <c r="NDR1007" s="306"/>
      <c r="NDS1007" s="306"/>
      <c r="NDT1007" s="306"/>
      <c r="NDU1007" s="306"/>
      <c r="NDV1007" s="306"/>
      <c r="NDW1007" s="306"/>
      <c r="NDX1007" s="306"/>
      <c r="NDY1007" s="306"/>
      <c r="NDZ1007" s="306"/>
      <c r="NEA1007" s="306"/>
      <c r="NEB1007" s="306"/>
      <c r="NEC1007" s="306"/>
      <c r="NED1007" s="306"/>
      <c r="NEE1007" s="306"/>
      <c r="NEF1007" s="306"/>
      <c r="NEG1007" s="306"/>
      <c r="NEH1007" s="306"/>
      <c r="NEI1007" s="306"/>
      <c r="NEJ1007" s="306"/>
      <c r="NEK1007" s="306"/>
      <c r="NEL1007" s="306"/>
      <c r="NEM1007" s="306"/>
      <c r="NEN1007" s="306"/>
      <c r="NEO1007" s="306"/>
      <c r="NEP1007" s="306"/>
      <c r="NEQ1007" s="306"/>
      <c r="NER1007" s="306"/>
      <c r="NES1007" s="306"/>
      <c r="NET1007" s="306"/>
      <c r="NEU1007" s="306"/>
      <c r="NEV1007" s="306"/>
      <c r="NEW1007" s="306"/>
      <c r="NEX1007" s="306"/>
      <c r="NEY1007" s="306"/>
      <c r="NEZ1007" s="306"/>
      <c r="NFA1007" s="306"/>
      <c r="NFB1007" s="306"/>
      <c r="NFC1007" s="306"/>
      <c r="NFD1007" s="306"/>
      <c r="NFE1007" s="306"/>
      <c r="NFF1007" s="306"/>
      <c r="NFG1007" s="306"/>
      <c r="NFH1007" s="306"/>
      <c r="NFI1007" s="306"/>
      <c r="NFJ1007" s="306"/>
      <c r="NFK1007" s="306"/>
      <c r="NFL1007" s="306"/>
      <c r="NFM1007" s="306"/>
      <c r="NFN1007" s="306"/>
      <c r="NFO1007" s="306"/>
      <c r="NFP1007" s="306"/>
      <c r="NFQ1007" s="306"/>
      <c r="NFR1007" s="306"/>
      <c r="NFS1007" s="306"/>
      <c r="NFT1007" s="306"/>
      <c r="NFU1007" s="306"/>
      <c r="NFV1007" s="306"/>
      <c r="NFW1007" s="306"/>
      <c r="NFX1007" s="306"/>
      <c r="NFY1007" s="306"/>
      <c r="NFZ1007" s="306"/>
      <c r="NGA1007" s="306"/>
      <c r="NGB1007" s="306"/>
      <c r="NGC1007" s="306"/>
      <c r="NGD1007" s="306"/>
      <c r="NGE1007" s="306"/>
      <c r="NGF1007" s="306"/>
      <c r="NGG1007" s="306"/>
      <c r="NGH1007" s="306"/>
      <c r="NGI1007" s="306"/>
      <c r="NGJ1007" s="306"/>
      <c r="NGK1007" s="306"/>
      <c r="NGL1007" s="306"/>
      <c r="NGM1007" s="306"/>
      <c r="NGN1007" s="306"/>
      <c r="NGO1007" s="306"/>
      <c r="NGP1007" s="306"/>
      <c r="NGQ1007" s="306"/>
      <c r="NGR1007" s="306"/>
      <c r="NGS1007" s="306"/>
      <c r="NGT1007" s="306"/>
      <c r="NGU1007" s="306"/>
      <c r="NGV1007" s="306"/>
      <c r="NGW1007" s="306"/>
      <c r="NGX1007" s="306"/>
      <c r="NGY1007" s="306"/>
      <c r="NGZ1007" s="306"/>
      <c r="NHA1007" s="306"/>
      <c r="NHB1007" s="306"/>
      <c r="NHC1007" s="306"/>
      <c r="NHD1007" s="306"/>
      <c r="NHE1007" s="306"/>
      <c r="NHF1007" s="306"/>
      <c r="NHG1007" s="306"/>
      <c r="NHH1007" s="306"/>
      <c r="NHI1007" s="306"/>
      <c r="NHJ1007" s="306"/>
      <c r="NHK1007" s="306"/>
      <c r="NHL1007" s="306"/>
      <c r="NHM1007" s="306"/>
      <c r="NHN1007" s="306"/>
      <c r="NHO1007" s="306"/>
      <c r="NHP1007" s="306"/>
      <c r="NHQ1007" s="306"/>
      <c r="NHR1007" s="306"/>
      <c r="NHS1007" s="306"/>
      <c r="NHT1007" s="306"/>
      <c r="NHU1007" s="306"/>
      <c r="NHV1007" s="306"/>
      <c r="NHW1007" s="306"/>
      <c r="NHX1007" s="306"/>
      <c r="NHY1007" s="306"/>
      <c r="NHZ1007" s="306"/>
      <c r="NIA1007" s="306"/>
      <c r="NIB1007" s="306"/>
      <c r="NIC1007" s="306"/>
      <c r="NID1007" s="306"/>
      <c r="NIE1007" s="306"/>
      <c r="NIF1007" s="306"/>
      <c r="NIG1007" s="306"/>
      <c r="NIH1007" s="306"/>
      <c r="NII1007" s="306"/>
      <c r="NIJ1007" s="306"/>
      <c r="NIK1007" s="306"/>
      <c r="NIL1007" s="306"/>
      <c r="NIM1007" s="306"/>
      <c r="NIN1007" s="306"/>
      <c r="NIO1007" s="306"/>
      <c r="NIP1007" s="306"/>
      <c r="NIQ1007" s="306"/>
      <c r="NIR1007" s="306"/>
      <c r="NIS1007" s="306"/>
      <c r="NIT1007" s="306"/>
      <c r="NIU1007" s="306"/>
      <c r="NIV1007" s="306"/>
      <c r="NIW1007" s="306"/>
      <c r="NIX1007" s="306"/>
      <c r="NIY1007" s="306"/>
      <c r="NIZ1007" s="306"/>
      <c r="NJA1007" s="306"/>
      <c r="NJB1007" s="306"/>
      <c r="NJC1007" s="306"/>
      <c r="NJD1007" s="306"/>
      <c r="NJE1007" s="306"/>
      <c r="NJF1007" s="306"/>
      <c r="NJG1007" s="306"/>
      <c r="NJH1007" s="306"/>
      <c r="NJI1007" s="306"/>
      <c r="NJJ1007" s="306"/>
      <c r="NJK1007" s="306"/>
      <c r="NJL1007" s="306"/>
      <c r="NJM1007" s="306"/>
      <c r="NJN1007" s="306"/>
      <c r="NJO1007" s="306"/>
      <c r="NJP1007" s="306"/>
      <c r="NJQ1007" s="306"/>
      <c r="NJR1007" s="306"/>
      <c r="NJS1007" s="306"/>
      <c r="NJT1007" s="306"/>
      <c r="NJU1007" s="306"/>
      <c r="NJV1007" s="306"/>
      <c r="NJW1007" s="306"/>
      <c r="NJX1007" s="306"/>
      <c r="NJY1007" s="306"/>
      <c r="NJZ1007" s="306"/>
      <c r="NKA1007" s="306"/>
      <c r="NKB1007" s="306"/>
      <c r="NKC1007" s="306"/>
      <c r="NKD1007" s="306"/>
      <c r="NKE1007" s="306"/>
      <c r="NKF1007" s="306"/>
      <c r="NKG1007" s="306"/>
      <c r="NKH1007" s="306"/>
      <c r="NKI1007" s="306"/>
      <c r="NKJ1007" s="306"/>
      <c r="NKK1007" s="306"/>
      <c r="NKL1007" s="306"/>
      <c r="NKM1007" s="306"/>
      <c r="NKN1007" s="306"/>
      <c r="NKO1007" s="306"/>
      <c r="NKP1007" s="306"/>
      <c r="NKQ1007" s="306"/>
      <c r="NKR1007" s="306"/>
      <c r="NKS1007" s="306"/>
      <c r="NKT1007" s="306"/>
      <c r="NKU1007" s="306"/>
      <c r="NKV1007" s="306"/>
      <c r="NKW1007" s="306"/>
      <c r="NKX1007" s="306"/>
      <c r="NKY1007" s="306"/>
      <c r="NKZ1007" s="306"/>
      <c r="NLA1007" s="306"/>
      <c r="NLB1007" s="306"/>
      <c r="NLC1007" s="306"/>
      <c r="NLD1007" s="306"/>
      <c r="NLE1007" s="306"/>
      <c r="NLF1007" s="306"/>
      <c r="NLG1007" s="306"/>
      <c r="NLH1007" s="306"/>
      <c r="NLI1007" s="306"/>
      <c r="NLJ1007" s="306"/>
      <c r="NLK1007" s="306"/>
      <c r="NLL1007" s="306"/>
      <c r="NLM1007" s="306"/>
      <c r="NLN1007" s="306"/>
      <c r="NLO1007" s="306"/>
      <c r="NLP1007" s="306"/>
      <c r="NLQ1007" s="306"/>
      <c r="NLR1007" s="306"/>
      <c r="NLS1007" s="306"/>
      <c r="NLT1007" s="306"/>
      <c r="NLU1007" s="306"/>
      <c r="NLV1007" s="306"/>
      <c r="NLW1007" s="306"/>
      <c r="NLX1007" s="306"/>
      <c r="NLY1007" s="306"/>
      <c r="NLZ1007" s="306"/>
      <c r="NMA1007" s="306"/>
      <c r="NMB1007" s="306"/>
      <c r="NMC1007" s="306"/>
      <c r="NMD1007" s="306"/>
      <c r="NME1007" s="306"/>
      <c r="NMF1007" s="306"/>
      <c r="NMG1007" s="306"/>
      <c r="NMH1007" s="306"/>
      <c r="NMI1007" s="306"/>
      <c r="NMJ1007" s="306"/>
      <c r="NMK1007" s="306"/>
      <c r="NML1007" s="306"/>
      <c r="NMM1007" s="306"/>
      <c r="NMN1007" s="306"/>
      <c r="NMO1007" s="306"/>
      <c r="NMP1007" s="306"/>
      <c r="NMQ1007" s="306"/>
      <c r="NMR1007" s="306"/>
      <c r="NMS1007" s="306"/>
      <c r="NMT1007" s="306"/>
      <c r="NMU1007" s="306"/>
      <c r="NMV1007" s="306"/>
      <c r="NMW1007" s="306"/>
      <c r="NMX1007" s="306"/>
      <c r="NMY1007" s="306"/>
      <c r="NMZ1007" s="306"/>
      <c r="NNA1007" s="306"/>
      <c r="NNB1007" s="306"/>
      <c r="NNC1007" s="306"/>
      <c r="NND1007" s="306"/>
      <c r="NNE1007" s="306"/>
      <c r="NNF1007" s="306"/>
      <c r="NNG1007" s="306"/>
      <c r="NNH1007" s="306"/>
      <c r="NNI1007" s="306"/>
      <c r="NNJ1007" s="306"/>
      <c r="NNK1007" s="306"/>
      <c r="NNL1007" s="306"/>
      <c r="NNM1007" s="306"/>
      <c r="NNN1007" s="306"/>
      <c r="NNO1007" s="306"/>
      <c r="NNP1007" s="306"/>
      <c r="NNQ1007" s="306"/>
      <c r="NNR1007" s="306"/>
      <c r="NNS1007" s="306"/>
      <c r="NNT1007" s="306"/>
      <c r="NNU1007" s="306"/>
      <c r="NNV1007" s="306"/>
      <c r="NNW1007" s="306"/>
      <c r="NNX1007" s="306"/>
      <c r="NNY1007" s="306"/>
      <c r="NNZ1007" s="306"/>
      <c r="NOA1007" s="306"/>
      <c r="NOB1007" s="306"/>
      <c r="NOC1007" s="306"/>
      <c r="NOD1007" s="306"/>
      <c r="NOE1007" s="306"/>
      <c r="NOF1007" s="306"/>
      <c r="NOG1007" s="306"/>
      <c r="NOH1007" s="306"/>
      <c r="NOI1007" s="306"/>
      <c r="NOJ1007" s="306"/>
      <c r="NOK1007" s="306"/>
      <c r="NOL1007" s="306"/>
      <c r="NOM1007" s="306"/>
      <c r="NON1007" s="306"/>
      <c r="NOO1007" s="306"/>
      <c r="NOP1007" s="306"/>
      <c r="NOQ1007" s="306"/>
      <c r="NOR1007" s="306"/>
      <c r="NOS1007" s="306"/>
      <c r="NOT1007" s="306"/>
      <c r="NOU1007" s="306"/>
      <c r="NOV1007" s="306"/>
      <c r="NOW1007" s="306"/>
      <c r="NOX1007" s="306"/>
      <c r="NOY1007" s="306"/>
      <c r="NOZ1007" s="306"/>
      <c r="NPA1007" s="306"/>
      <c r="NPB1007" s="306"/>
      <c r="NPC1007" s="306"/>
      <c r="NPD1007" s="306"/>
      <c r="NPE1007" s="306"/>
      <c r="NPF1007" s="306"/>
      <c r="NPG1007" s="306"/>
      <c r="NPH1007" s="306"/>
      <c r="NPI1007" s="306"/>
      <c r="NPJ1007" s="306"/>
      <c r="NPK1007" s="306"/>
      <c r="NPL1007" s="306"/>
      <c r="NPM1007" s="306"/>
      <c r="NPN1007" s="306"/>
      <c r="NPO1007" s="306"/>
      <c r="NPP1007" s="306"/>
      <c r="NPQ1007" s="306"/>
      <c r="NPR1007" s="306"/>
      <c r="NPS1007" s="306"/>
      <c r="NPT1007" s="306"/>
      <c r="NPU1007" s="306"/>
      <c r="NPV1007" s="306"/>
      <c r="NPW1007" s="306"/>
      <c r="NPX1007" s="306"/>
      <c r="NPY1007" s="306"/>
      <c r="NPZ1007" s="306"/>
      <c r="NQA1007" s="306"/>
      <c r="NQB1007" s="306"/>
      <c r="NQC1007" s="306"/>
      <c r="NQD1007" s="306"/>
      <c r="NQE1007" s="306"/>
      <c r="NQF1007" s="306"/>
      <c r="NQG1007" s="306"/>
      <c r="NQH1007" s="306"/>
      <c r="NQI1007" s="306"/>
      <c r="NQJ1007" s="306"/>
      <c r="NQK1007" s="306"/>
      <c r="NQL1007" s="306"/>
      <c r="NQM1007" s="306"/>
      <c r="NQN1007" s="306"/>
      <c r="NQO1007" s="306"/>
      <c r="NQP1007" s="306"/>
      <c r="NQQ1007" s="306"/>
      <c r="NQR1007" s="306"/>
      <c r="NQS1007" s="306"/>
      <c r="NQT1007" s="306"/>
      <c r="NQU1007" s="306"/>
      <c r="NQV1007" s="306"/>
      <c r="NQW1007" s="306"/>
      <c r="NQX1007" s="306"/>
      <c r="NQY1007" s="306"/>
      <c r="NQZ1007" s="306"/>
      <c r="NRA1007" s="306"/>
      <c r="NRB1007" s="306"/>
      <c r="NRC1007" s="306"/>
      <c r="NRD1007" s="306"/>
      <c r="NRE1007" s="306"/>
      <c r="NRF1007" s="306"/>
      <c r="NRG1007" s="306"/>
      <c r="NRH1007" s="306"/>
      <c r="NRI1007" s="306"/>
      <c r="NRJ1007" s="306"/>
      <c r="NRK1007" s="306"/>
      <c r="NRL1007" s="306"/>
      <c r="NRM1007" s="306"/>
      <c r="NRN1007" s="306"/>
      <c r="NRO1007" s="306"/>
      <c r="NRP1007" s="306"/>
      <c r="NRQ1007" s="306"/>
      <c r="NRR1007" s="306"/>
      <c r="NRS1007" s="306"/>
      <c r="NRT1007" s="306"/>
      <c r="NRU1007" s="306"/>
      <c r="NRV1007" s="306"/>
      <c r="NRW1007" s="306"/>
      <c r="NRX1007" s="306"/>
      <c r="NRY1007" s="306"/>
      <c r="NRZ1007" s="306"/>
      <c r="NSA1007" s="306"/>
      <c r="NSB1007" s="306"/>
      <c r="NSC1007" s="306"/>
      <c r="NSD1007" s="306"/>
      <c r="NSE1007" s="306"/>
      <c r="NSF1007" s="306"/>
      <c r="NSG1007" s="306"/>
      <c r="NSH1007" s="306"/>
      <c r="NSI1007" s="306"/>
      <c r="NSJ1007" s="306"/>
      <c r="NSK1007" s="306"/>
      <c r="NSL1007" s="306"/>
      <c r="NSM1007" s="306"/>
      <c r="NSN1007" s="306"/>
      <c r="NSO1007" s="306"/>
      <c r="NSP1007" s="306"/>
      <c r="NSQ1007" s="306"/>
      <c r="NSR1007" s="306"/>
      <c r="NSS1007" s="306"/>
      <c r="NST1007" s="306"/>
      <c r="NSU1007" s="306"/>
      <c r="NSV1007" s="306"/>
      <c r="NSW1007" s="306"/>
      <c r="NSX1007" s="306"/>
      <c r="NSY1007" s="306"/>
      <c r="NSZ1007" s="306"/>
      <c r="NTA1007" s="306"/>
      <c r="NTB1007" s="306"/>
      <c r="NTC1007" s="306"/>
      <c r="NTD1007" s="306"/>
      <c r="NTE1007" s="306"/>
      <c r="NTF1007" s="306"/>
      <c r="NTG1007" s="306"/>
      <c r="NTH1007" s="306"/>
      <c r="NTI1007" s="306"/>
      <c r="NTJ1007" s="306"/>
      <c r="NTK1007" s="306"/>
      <c r="NTL1007" s="306"/>
      <c r="NTM1007" s="306"/>
      <c r="NTN1007" s="306"/>
      <c r="NTO1007" s="306"/>
      <c r="NTP1007" s="306"/>
      <c r="NTQ1007" s="306"/>
      <c r="NTR1007" s="306"/>
      <c r="NTS1007" s="306"/>
      <c r="NTT1007" s="306"/>
      <c r="NTU1007" s="306"/>
      <c r="NTV1007" s="306"/>
      <c r="NTW1007" s="306"/>
      <c r="NTX1007" s="306"/>
      <c r="NTY1007" s="306"/>
      <c r="NTZ1007" s="306"/>
      <c r="NUA1007" s="306"/>
      <c r="NUB1007" s="306"/>
      <c r="NUC1007" s="306"/>
      <c r="NUD1007" s="306"/>
      <c r="NUE1007" s="306"/>
      <c r="NUF1007" s="306"/>
      <c r="NUG1007" s="306"/>
      <c r="NUH1007" s="306"/>
      <c r="NUI1007" s="306"/>
      <c r="NUJ1007" s="306"/>
      <c r="NUK1007" s="306"/>
      <c r="NUL1007" s="306"/>
      <c r="NUM1007" s="306"/>
      <c r="NUN1007" s="306"/>
      <c r="NUO1007" s="306"/>
      <c r="NUP1007" s="306"/>
      <c r="NUQ1007" s="306"/>
      <c r="NUR1007" s="306"/>
      <c r="NUS1007" s="306"/>
      <c r="NUT1007" s="306"/>
      <c r="NUU1007" s="306"/>
      <c r="NUV1007" s="306"/>
      <c r="NUW1007" s="306"/>
      <c r="NUX1007" s="306"/>
      <c r="NUY1007" s="306"/>
      <c r="NUZ1007" s="306"/>
      <c r="NVA1007" s="306"/>
      <c r="NVB1007" s="306"/>
      <c r="NVC1007" s="306"/>
      <c r="NVD1007" s="306"/>
      <c r="NVE1007" s="306"/>
      <c r="NVF1007" s="306"/>
      <c r="NVG1007" s="306"/>
      <c r="NVH1007" s="306"/>
      <c r="NVI1007" s="306"/>
      <c r="NVJ1007" s="306"/>
      <c r="NVK1007" s="306"/>
      <c r="NVL1007" s="306"/>
      <c r="NVM1007" s="306"/>
      <c r="NVN1007" s="306"/>
      <c r="NVO1007" s="306"/>
      <c r="NVP1007" s="306"/>
      <c r="NVQ1007" s="306"/>
      <c r="NVR1007" s="306"/>
      <c r="NVS1007" s="306"/>
      <c r="NVT1007" s="306"/>
      <c r="NVU1007" s="306"/>
      <c r="NVV1007" s="306"/>
      <c r="NVW1007" s="306"/>
      <c r="NVX1007" s="306"/>
      <c r="NVY1007" s="306"/>
      <c r="NVZ1007" s="306"/>
      <c r="NWA1007" s="306"/>
      <c r="NWB1007" s="306"/>
      <c r="NWC1007" s="306"/>
      <c r="NWD1007" s="306"/>
      <c r="NWE1007" s="306"/>
      <c r="NWF1007" s="306"/>
      <c r="NWG1007" s="306"/>
      <c r="NWH1007" s="306"/>
      <c r="NWI1007" s="306"/>
      <c r="NWJ1007" s="306"/>
      <c r="NWK1007" s="306"/>
      <c r="NWL1007" s="306"/>
      <c r="NWM1007" s="306"/>
      <c r="NWN1007" s="306"/>
      <c r="NWO1007" s="306"/>
      <c r="NWP1007" s="306"/>
      <c r="NWQ1007" s="306"/>
      <c r="NWR1007" s="306"/>
      <c r="NWS1007" s="306"/>
      <c r="NWT1007" s="306"/>
      <c r="NWU1007" s="306"/>
      <c r="NWV1007" s="306"/>
      <c r="NWW1007" s="306"/>
      <c r="NWX1007" s="306"/>
      <c r="NWY1007" s="306"/>
      <c r="NWZ1007" s="306"/>
      <c r="NXA1007" s="306"/>
      <c r="NXB1007" s="306"/>
      <c r="NXC1007" s="306"/>
      <c r="NXD1007" s="306"/>
      <c r="NXE1007" s="306"/>
      <c r="NXF1007" s="306"/>
      <c r="NXG1007" s="306"/>
      <c r="NXH1007" s="306"/>
      <c r="NXI1007" s="306"/>
      <c r="NXJ1007" s="306"/>
      <c r="NXK1007" s="306"/>
      <c r="NXL1007" s="306"/>
      <c r="NXM1007" s="306"/>
      <c r="NXN1007" s="306"/>
      <c r="NXO1007" s="306"/>
      <c r="NXP1007" s="306"/>
      <c r="NXQ1007" s="306"/>
      <c r="NXR1007" s="306"/>
      <c r="NXS1007" s="306"/>
      <c r="NXT1007" s="306"/>
      <c r="NXU1007" s="306"/>
      <c r="NXV1007" s="306"/>
      <c r="NXW1007" s="306"/>
      <c r="NXX1007" s="306"/>
      <c r="NXY1007" s="306"/>
      <c r="NXZ1007" s="306"/>
      <c r="NYA1007" s="306"/>
      <c r="NYB1007" s="306"/>
      <c r="NYC1007" s="306"/>
      <c r="NYD1007" s="306"/>
      <c r="NYE1007" s="306"/>
      <c r="NYF1007" s="306"/>
      <c r="NYG1007" s="306"/>
      <c r="NYH1007" s="306"/>
      <c r="NYI1007" s="306"/>
      <c r="NYJ1007" s="306"/>
      <c r="NYK1007" s="306"/>
      <c r="NYL1007" s="306"/>
      <c r="NYM1007" s="306"/>
      <c r="NYN1007" s="306"/>
      <c r="NYO1007" s="306"/>
      <c r="NYP1007" s="306"/>
      <c r="NYQ1007" s="306"/>
      <c r="NYR1007" s="306"/>
      <c r="NYS1007" s="306"/>
      <c r="NYT1007" s="306"/>
      <c r="NYU1007" s="306"/>
      <c r="NYV1007" s="306"/>
      <c r="NYW1007" s="306"/>
      <c r="NYX1007" s="306"/>
      <c r="NYY1007" s="306"/>
      <c r="NYZ1007" s="306"/>
      <c r="NZA1007" s="306"/>
      <c r="NZB1007" s="306"/>
      <c r="NZC1007" s="306"/>
      <c r="NZD1007" s="306"/>
      <c r="NZE1007" s="306"/>
      <c r="NZF1007" s="306"/>
      <c r="NZG1007" s="306"/>
      <c r="NZH1007" s="306"/>
      <c r="NZI1007" s="306"/>
      <c r="NZJ1007" s="306"/>
      <c r="NZK1007" s="306"/>
      <c r="NZL1007" s="306"/>
      <c r="NZM1007" s="306"/>
      <c r="NZN1007" s="306"/>
      <c r="NZO1007" s="306"/>
      <c r="NZP1007" s="306"/>
      <c r="NZQ1007" s="306"/>
      <c r="NZR1007" s="306"/>
      <c r="NZS1007" s="306"/>
      <c r="NZT1007" s="306"/>
      <c r="NZU1007" s="306"/>
      <c r="NZV1007" s="306"/>
      <c r="NZW1007" s="306"/>
      <c r="NZX1007" s="306"/>
      <c r="NZY1007" s="306"/>
      <c r="NZZ1007" s="306"/>
      <c r="OAA1007" s="306"/>
      <c r="OAB1007" s="306"/>
      <c r="OAC1007" s="306"/>
      <c r="OAD1007" s="306"/>
      <c r="OAE1007" s="306"/>
      <c r="OAF1007" s="306"/>
      <c r="OAG1007" s="306"/>
      <c r="OAH1007" s="306"/>
      <c r="OAI1007" s="306"/>
      <c r="OAJ1007" s="306"/>
      <c r="OAK1007" s="306"/>
      <c r="OAL1007" s="306"/>
      <c r="OAM1007" s="306"/>
      <c r="OAN1007" s="306"/>
      <c r="OAO1007" s="306"/>
      <c r="OAP1007" s="306"/>
      <c r="OAQ1007" s="306"/>
      <c r="OAR1007" s="306"/>
      <c r="OAS1007" s="306"/>
      <c r="OAT1007" s="306"/>
      <c r="OAU1007" s="306"/>
      <c r="OAV1007" s="306"/>
      <c r="OAW1007" s="306"/>
      <c r="OAX1007" s="306"/>
      <c r="OAY1007" s="306"/>
      <c r="OAZ1007" s="306"/>
      <c r="OBA1007" s="306"/>
      <c r="OBB1007" s="306"/>
      <c r="OBC1007" s="306"/>
      <c r="OBD1007" s="306"/>
      <c r="OBE1007" s="306"/>
      <c r="OBF1007" s="306"/>
      <c r="OBG1007" s="306"/>
      <c r="OBH1007" s="306"/>
      <c r="OBI1007" s="306"/>
      <c r="OBJ1007" s="306"/>
      <c r="OBK1007" s="306"/>
      <c r="OBL1007" s="306"/>
      <c r="OBM1007" s="306"/>
      <c r="OBN1007" s="306"/>
      <c r="OBO1007" s="306"/>
      <c r="OBP1007" s="306"/>
      <c r="OBQ1007" s="306"/>
      <c r="OBR1007" s="306"/>
      <c r="OBS1007" s="306"/>
      <c r="OBT1007" s="306"/>
      <c r="OBU1007" s="306"/>
      <c r="OBV1007" s="306"/>
      <c r="OBW1007" s="306"/>
      <c r="OBX1007" s="306"/>
      <c r="OBY1007" s="306"/>
      <c r="OBZ1007" s="306"/>
      <c r="OCA1007" s="306"/>
      <c r="OCB1007" s="306"/>
      <c r="OCC1007" s="306"/>
      <c r="OCD1007" s="306"/>
      <c r="OCE1007" s="306"/>
      <c r="OCF1007" s="306"/>
      <c r="OCG1007" s="306"/>
      <c r="OCH1007" s="306"/>
      <c r="OCI1007" s="306"/>
      <c r="OCJ1007" s="306"/>
      <c r="OCK1007" s="306"/>
      <c r="OCL1007" s="306"/>
      <c r="OCM1007" s="306"/>
      <c r="OCN1007" s="306"/>
      <c r="OCO1007" s="306"/>
      <c r="OCP1007" s="306"/>
      <c r="OCQ1007" s="306"/>
      <c r="OCR1007" s="306"/>
      <c r="OCS1007" s="306"/>
      <c r="OCT1007" s="306"/>
      <c r="OCU1007" s="306"/>
      <c r="OCV1007" s="306"/>
      <c r="OCW1007" s="306"/>
      <c r="OCX1007" s="306"/>
      <c r="OCY1007" s="306"/>
      <c r="OCZ1007" s="306"/>
      <c r="ODA1007" s="306"/>
      <c r="ODB1007" s="306"/>
      <c r="ODC1007" s="306"/>
      <c r="ODD1007" s="306"/>
      <c r="ODE1007" s="306"/>
      <c r="ODF1007" s="306"/>
      <c r="ODG1007" s="306"/>
      <c r="ODH1007" s="306"/>
      <c r="ODI1007" s="306"/>
      <c r="ODJ1007" s="306"/>
      <c r="ODK1007" s="306"/>
      <c r="ODL1007" s="306"/>
      <c r="ODM1007" s="306"/>
      <c r="ODN1007" s="306"/>
      <c r="ODO1007" s="306"/>
      <c r="ODP1007" s="306"/>
      <c r="ODQ1007" s="306"/>
      <c r="ODR1007" s="306"/>
      <c r="ODS1007" s="306"/>
      <c r="ODT1007" s="306"/>
      <c r="ODU1007" s="306"/>
      <c r="ODV1007" s="306"/>
      <c r="ODW1007" s="306"/>
      <c r="ODX1007" s="306"/>
      <c r="ODY1007" s="306"/>
      <c r="ODZ1007" s="306"/>
      <c r="OEA1007" s="306"/>
      <c r="OEB1007" s="306"/>
      <c r="OEC1007" s="306"/>
      <c r="OED1007" s="306"/>
      <c r="OEE1007" s="306"/>
      <c r="OEF1007" s="306"/>
      <c r="OEG1007" s="306"/>
      <c r="OEH1007" s="306"/>
      <c r="OEI1007" s="306"/>
      <c r="OEJ1007" s="306"/>
      <c r="OEK1007" s="306"/>
      <c r="OEL1007" s="306"/>
      <c r="OEM1007" s="306"/>
      <c r="OEN1007" s="306"/>
      <c r="OEO1007" s="306"/>
      <c r="OEP1007" s="306"/>
      <c r="OEQ1007" s="306"/>
      <c r="OER1007" s="306"/>
      <c r="OES1007" s="306"/>
      <c r="OET1007" s="306"/>
      <c r="OEU1007" s="306"/>
      <c r="OEV1007" s="306"/>
      <c r="OEW1007" s="306"/>
      <c r="OEX1007" s="306"/>
      <c r="OEY1007" s="306"/>
      <c r="OEZ1007" s="306"/>
      <c r="OFA1007" s="306"/>
      <c r="OFB1007" s="306"/>
      <c r="OFC1007" s="306"/>
      <c r="OFD1007" s="306"/>
      <c r="OFE1007" s="306"/>
      <c r="OFF1007" s="306"/>
      <c r="OFG1007" s="306"/>
      <c r="OFH1007" s="306"/>
      <c r="OFI1007" s="306"/>
      <c r="OFJ1007" s="306"/>
      <c r="OFK1007" s="306"/>
      <c r="OFL1007" s="306"/>
      <c r="OFM1007" s="306"/>
      <c r="OFN1007" s="306"/>
      <c r="OFO1007" s="306"/>
      <c r="OFP1007" s="306"/>
      <c r="OFQ1007" s="306"/>
      <c r="OFR1007" s="306"/>
      <c r="OFS1007" s="306"/>
      <c r="OFT1007" s="306"/>
      <c r="OFU1007" s="306"/>
      <c r="OFV1007" s="306"/>
      <c r="OFW1007" s="306"/>
      <c r="OFX1007" s="306"/>
      <c r="OFY1007" s="306"/>
      <c r="OFZ1007" s="306"/>
      <c r="OGA1007" s="306"/>
      <c r="OGB1007" s="306"/>
      <c r="OGC1007" s="306"/>
      <c r="OGD1007" s="306"/>
      <c r="OGE1007" s="306"/>
      <c r="OGF1007" s="306"/>
      <c r="OGG1007" s="306"/>
      <c r="OGH1007" s="306"/>
      <c r="OGI1007" s="306"/>
      <c r="OGJ1007" s="306"/>
      <c r="OGK1007" s="306"/>
      <c r="OGL1007" s="306"/>
      <c r="OGM1007" s="306"/>
      <c r="OGN1007" s="306"/>
      <c r="OGO1007" s="306"/>
      <c r="OGP1007" s="306"/>
      <c r="OGQ1007" s="306"/>
      <c r="OGR1007" s="306"/>
      <c r="OGS1007" s="306"/>
      <c r="OGT1007" s="306"/>
      <c r="OGU1007" s="306"/>
      <c r="OGV1007" s="306"/>
      <c r="OGW1007" s="306"/>
      <c r="OGX1007" s="306"/>
      <c r="OGY1007" s="306"/>
      <c r="OGZ1007" s="306"/>
      <c r="OHA1007" s="306"/>
      <c r="OHB1007" s="306"/>
      <c r="OHC1007" s="306"/>
      <c r="OHD1007" s="306"/>
      <c r="OHE1007" s="306"/>
      <c r="OHF1007" s="306"/>
      <c r="OHG1007" s="306"/>
      <c r="OHH1007" s="306"/>
      <c r="OHI1007" s="306"/>
      <c r="OHJ1007" s="306"/>
      <c r="OHK1007" s="306"/>
      <c r="OHL1007" s="306"/>
      <c r="OHM1007" s="306"/>
      <c r="OHN1007" s="306"/>
      <c r="OHO1007" s="306"/>
      <c r="OHP1007" s="306"/>
      <c r="OHQ1007" s="306"/>
      <c r="OHR1007" s="306"/>
      <c r="OHS1007" s="306"/>
      <c r="OHT1007" s="306"/>
      <c r="OHU1007" s="306"/>
      <c r="OHV1007" s="306"/>
      <c r="OHW1007" s="306"/>
      <c r="OHX1007" s="306"/>
      <c r="OHY1007" s="306"/>
      <c r="OHZ1007" s="306"/>
      <c r="OIA1007" s="306"/>
      <c r="OIB1007" s="306"/>
      <c r="OIC1007" s="306"/>
      <c r="OID1007" s="306"/>
      <c r="OIE1007" s="306"/>
      <c r="OIF1007" s="306"/>
      <c r="OIG1007" s="306"/>
      <c r="OIH1007" s="306"/>
      <c r="OII1007" s="306"/>
      <c r="OIJ1007" s="306"/>
      <c r="OIK1007" s="306"/>
      <c r="OIL1007" s="306"/>
      <c r="OIM1007" s="306"/>
      <c r="OIN1007" s="306"/>
      <c r="OIO1007" s="306"/>
      <c r="OIP1007" s="306"/>
      <c r="OIQ1007" s="306"/>
      <c r="OIR1007" s="306"/>
      <c r="OIS1007" s="306"/>
      <c r="OIT1007" s="306"/>
      <c r="OIU1007" s="306"/>
      <c r="OIV1007" s="306"/>
      <c r="OIW1007" s="306"/>
      <c r="OIX1007" s="306"/>
      <c r="OIY1007" s="306"/>
      <c r="OIZ1007" s="306"/>
      <c r="OJA1007" s="306"/>
      <c r="OJB1007" s="306"/>
      <c r="OJC1007" s="306"/>
      <c r="OJD1007" s="306"/>
      <c r="OJE1007" s="306"/>
      <c r="OJF1007" s="306"/>
      <c r="OJG1007" s="306"/>
      <c r="OJH1007" s="306"/>
      <c r="OJI1007" s="306"/>
      <c r="OJJ1007" s="306"/>
      <c r="OJK1007" s="306"/>
      <c r="OJL1007" s="306"/>
      <c r="OJM1007" s="306"/>
      <c r="OJN1007" s="306"/>
      <c r="OJO1007" s="306"/>
      <c r="OJP1007" s="306"/>
      <c r="OJQ1007" s="306"/>
      <c r="OJR1007" s="306"/>
      <c r="OJS1007" s="306"/>
      <c r="OJT1007" s="306"/>
      <c r="OJU1007" s="306"/>
      <c r="OJV1007" s="306"/>
      <c r="OJW1007" s="306"/>
      <c r="OJX1007" s="306"/>
      <c r="OJY1007" s="306"/>
      <c r="OJZ1007" s="306"/>
      <c r="OKA1007" s="306"/>
      <c r="OKB1007" s="306"/>
      <c r="OKC1007" s="306"/>
      <c r="OKD1007" s="306"/>
      <c r="OKE1007" s="306"/>
      <c r="OKF1007" s="306"/>
      <c r="OKG1007" s="306"/>
      <c r="OKH1007" s="306"/>
      <c r="OKI1007" s="306"/>
      <c r="OKJ1007" s="306"/>
      <c r="OKK1007" s="306"/>
      <c r="OKL1007" s="306"/>
      <c r="OKM1007" s="306"/>
      <c r="OKN1007" s="306"/>
      <c r="OKO1007" s="306"/>
      <c r="OKP1007" s="306"/>
      <c r="OKQ1007" s="306"/>
      <c r="OKR1007" s="306"/>
      <c r="OKS1007" s="306"/>
      <c r="OKT1007" s="306"/>
      <c r="OKU1007" s="306"/>
      <c r="OKV1007" s="306"/>
      <c r="OKW1007" s="306"/>
      <c r="OKX1007" s="306"/>
      <c r="OKY1007" s="306"/>
      <c r="OKZ1007" s="306"/>
      <c r="OLA1007" s="306"/>
      <c r="OLB1007" s="306"/>
      <c r="OLC1007" s="306"/>
      <c r="OLD1007" s="306"/>
      <c r="OLE1007" s="306"/>
      <c r="OLF1007" s="306"/>
      <c r="OLG1007" s="306"/>
      <c r="OLH1007" s="306"/>
      <c r="OLI1007" s="306"/>
      <c r="OLJ1007" s="306"/>
      <c r="OLK1007" s="306"/>
      <c r="OLL1007" s="306"/>
      <c r="OLM1007" s="306"/>
      <c r="OLN1007" s="306"/>
      <c r="OLO1007" s="306"/>
      <c r="OLP1007" s="306"/>
      <c r="OLQ1007" s="306"/>
      <c r="OLR1007" s="306"/>
      <c r="OLS1007" s="306"/>
      <c r="OLT1007" s="306"/>
      <c r="OLU1007" s="306"/>
      <c r="OLV1007" s="306"/>
      <c r="OLW1007" s="306"/>
      <c r="OLX1007" s="306"/>
      <c r="OLY1007" s="306"/>
      <c r="OLZ1007" s="306"/>
      <c r="OMA1007" s="306"/>
      <c r="OMB1007" s="306"/>
      <c r="OMC1007" s="306"/>
      <c r="OMD1007" s="306"/>
      <c r="OME1007" s="306"/>
      <c r="OMF1007" s="306"/>
      <c r="OMG1007" s="306"/>
      <c r="OMH1007" s="306"/>
      <c r="OMI1007" s="306"/>
      <c r="OMJ1007" s="306"/>
      <c r="OMK1007" s="306"/>
      <c r="OML1007" s="306"/>
      <c r="OMM1007" s="306"/>
      <c r="OMN1007" s="306"/>
      <c r="OMO1007" s="306"/>
      <c r="OMP1007" s="306"/>
      <c r="OMQ1007" s="306"/>
      <c r="OMR1007" s="306"/>
      <c r="OMS1007" s="306"/>
      <c r="OMT1007" s="306"/>
      <c r="OMU1007" s="306"/>
      <c r="OMV1007" s="306"/>
      <c r="OMW1007" s="306"/>
      <c r="OMX1007" s="306"/>
      <c r="OMY1007" s="306"/>
      <c r="OMZ1007" s="306"/>
      <c r="ONA1007" s="306"/>
      <c r="ONB1007" s="306"/>
      <c r="ONC1007" s="306"/>
      <c r="OND1007" s="306"/>
      <c r="ONE1007" s="306"/>
      <c r="ONF1007" s="306"/>
      <c r="ONG1007" s="306"/>
      <c r="ONH1007" s="306"/>
      <c r="ONI1007" s="306"/>
      <c r="ONJ1007" s="306"/>
      <c r="ONK1007" s="306"/>
      <c r="ONL1007" s="306"/>
      <c r="ONM1007" s="306"/>
      <c r="ONN1007" s="306"/>
      <c r="ONO1007" s="306"/>
      <c r="ONP1007" s="306"/>
      <c r="ONQ1007" s="306"/>
      <c r="ONR1007" s="306"/>
      <c r="ONS1007" s="306"/>
      <c r="ONT1007" s="306"/>
      <c r="ONU1007" s="306"/>
      <c r="ONV1007" s="306"/>
      <c r="ONW1007" s="306"/>
      <c r="ONX1007" s="306"/>
      <c r="ONY1007" s="306"/>
      <c r="ONZ1007" s="306"/>
      <c r="OOA1007" s="306"/>
      <c r="OOB1007" s="306"/>
      <c r="OOC1007" s="306"/>
      <c r="OOD1007" s="306"/>
      <c r="OOE1007" s="306"/>
      <c r="OOF1007" s="306"/>
      <c r="OOG1007" s="306"/>
      <c r="OOH1007" s="306"/>
      <c r="OOI1007" s="306"/>
      <c r="OOJ1007" s="306"/>
      <c r="OOK1007" s="306"/>
      <c r="OOL1007" s="306"/>
      <c r="OOM1007" s="306"/>
      <c r="OON1007" s="306"/>
      <c r="OOO1007" s="306"/>
      <c r="OOP1007" s="306"/>
      <c r="OOQ1007" s="306"/>
      <c r="OOR1007" s="306"/>
      <c r="OOS1007" s="306"/>
      <c r="OOT1007" s="306"/>
      <c r="OOU1007" s="306"/>
      <c r="OOV1007" s="306"/>
      <c r="OOW1007" s="306"/>
      <c r="OOX1007" s="306"/>
      <c r="OOY1007" s="306"/>
      <c r="OOZ1007" s="306"/>
      <c r="OPA1007" s="306"/>
      <c r="OPB1007" s="306"/>
      <c r="OPC1007" s="306"/>
      <c r="OPD1007" s="306"/>
      <c r="OPE1007" s="306"/>
      <c r="OPF1007" s="306"/>
      <c r="OPG1007" s="306"/>
      <c r="OPH1007" s="306"/>
      <c r="OPI1007" s="306"/>
      <c r="OPJ1007" s="306"/>
      <c r="OPK1007" s="306"/>
      <c r="OPL1007" s="306"/>
      <c r="OPM1007" s="306"/>
      <c r="OPN1007" s="306"/>
      <c r="OPO1007" s="306"/>
      <c r="OPP1007" s="306"/>
      <c r="OPQ1007" s="306"/>
      <c r="OPR1007" s="306"/>
      <c r="OPS1007" s="306"/>
      <c r="OPT1007" s="306"/>
      <c r="OPU1007" s="306"/>
      <c r="OPV1007" s="306"/>
      <c r="OPW1007" s="306"/>
      <c r="OPX1007" s="306"/>
      <c r="OPY1007" s="306"/>
      <c r="OPZ1007" s="306"/>
      <c r="OQA1007" s="306"/>
      <c r="OQB1007" s="306"/>
      <c r="OQC1007" s="306"/>
      <c r="OQD1007" s="306"/>
      <c r="OQE1007" s="306"/>
      <c r="OQF1007" s="306"/>
      <c r="OQG1007" s="306"/>
      <c r="OQH1007" s="306"/>
      <c r="OQI1007" s="306"/>
      <c r="OQJ1007" s="306"/>
      <c r="OQK1007" s="306"/>
      <c r="OQL1007" s="306"/>
      <c r="OQM1007" s="306"/>
      <c r="OQN1007" s="306"/>
      <c r="OQO1007" s="306"/>
      <c r="OQP1007" s="306"/>
      <c r="OQQ1007" s="306"/>
      <c r="OQR1007" s="306"/>
      <c r="OQS1007" s="306"/>
      <c r="OQT1007" s="306"/>
      <c r="OQU1007" s="306"/>
      <c r="OQV1007" s="306"/>
      <c r="OQW1007" s="306"/>
      <c r="OQX1007" s="306"/>
      <c r="OQY1007" s="306"/>
      <c r="OQZ1007" s="306"/>
      <c r="ORA1007" s="306"/>
      <c r="ORB1007" s="306"/>
      <c r="ORC1007" s="306"/>
      <c r="ORD1007" s="306"/>
      <c r="ORE1007" s="306"/>
      <c r="ORF1007" s="306"/>
      <c r="ORG1007" s="306"/>
      <c r="ORH1007" s="306"/>
      <c r="ORI1007" s="306"/>
      <c r="ORJ1007" s="306"/>
      <c r="ORK1007" s="306"/>
      <c r="ORL1007" s="306"/>
      <c r="ORM1007" s="306"/>
      <c r="ORN1007" s="306"/>
      <c r="ORO1007" s="306"/>
      <c r="ORP1007" s="306"/>
      <c r="ORQ1007" s="306"/>
      <c r="ORR1007" s="306"/>
      <c r="ORS1007" s="306"/>
      <c r="ORT1007" s="306"/>
      <c r="ORU1007" s="306"/>
      <c r="ORV1007" s="306"/>
      <c r="ORW1007" s="306"/>
      <c r="ORX1007" s="306"/>
      <c r="ORY1007" s="306"/>
      <c r="ORZ1007" s="306"/>
      <c r="OSA1007" s="306"/>
      <c r="OSB1007" s="306"/>
      <c r="OSC1007" s="306"/>
      <c r="OSD1007" s="306"/>
      <c r="OSE1007" s="306"/>
      <c r="OSF1007" s="306"/>
      <c r="OSG1007" s="306"/>
      <c r="OSH1007" s="306"/>
      <c r="OSI1007" s="306"/>
      <c r="OSJ1007" s="306"/>
      <c r="OSK1007" s="306"/>
      <c r="OSL1007" s="306"/>
      <c r="OSM1007" s="306"/>
      <c r="OSN1007" s="306"/>
      <c r="OSO1007" s="306"/>
      <c r="OSP1007" s="306"/>
      <c r="OSQ1007" s="306"/>
      <c r="OSR1007" s="306"/>
      <c r="OSS1007" s="306"/>
      <c r="OST1007" s="306"/>
      <c r="OSU1007" s="306"/>
      <c r="OSV1007" s="306"/>
      <c r="OSW1007" s="306"/>
      <c r="OSX1007" s="306"/>
      <c r="OSY1007" s="306"/>
      <c r="OSZ1007" s="306"/>
      <c r="OTA1007" s="306"/>
      <c r="OTB1007" s="306"/>
      <c r="OTC1007" s="306"/>
      <c r="OTD1007" s="306"/>
      <c r="OTE1007" s="306"/>
      <c r="OTF1007" s="306"/>
      <c r="OTG1007" s="306"/>
      <c r="OTH1007" s="306"/>
      <c r="OTI1007" s="306"/>
      <c r="OTJ1007" s="306"/>
      <c r="OTK1007" s="306"/>
      <c r="OTL1007" s="306"/>
      <c r="OTM1007" s="306"/>
      <c r="OTN1007" s="306"/>
      <c r="OTO1007" s="306"/>
      <c r="OTP1007" s="306"/>
      <c r="OTQ1007" s="306"/>
      <c r="OTR1007" s="306"/>
      <c r="OTS1007" s="306"/>
      <c r="OTT1007" s="306"/>
      <c r="OTU1007" s="306"/>
      <c r="OTV1007" s="306"/>
      <c r="OTW1007" s="306"/>
      <c r="OTX1007" s="306"/>
      <c r="OTY1007" s="306"/>
      <c r="OTZ1007" s="306"/>
      <c r="OUA1007" s="306"/>
      <c r="OUB1007" s="306"/>
      <c r="OUC1007" s="306"/>
      <c r="OUD1007" s="306"/>
      <c r="OUE1007" s="306"/>
      <c r="OUF1007" s="306"/>
      <c r="OUG1007" s="306"/>
      <c r="OUH1007" s="306"/>
      <c r="OUI1007" s="306"/>
      <c r="OUJ1007" s="306"/>
      <c r="OUK1007" s="306"/>
      <c r="OUL1007" s="306"/>
      <c r="OUM1007" s="306"/>
      <c r="OUN1007" s="306"/>
      <c r="OUO1007" s="306"/>
      <c r="OUP1007" s="306"/>
      <c r="OUQ1007" s="306"/>
      <c r="OUR1007" s="306"/>
      <c r="OUS1007" s="306"/>
      <c r="OUT1007" s="306"/>
      <c r="OUU1007" s="306"/>
      <c r="OUV1007" s="306"/>
      <c r="OUW1007" s="306"/>
      <c r="OUX1007" s="306"/>
      <c r="OUY1007" s="306"/>
      <c r="OUZ1007" s="306"/>
      <c r="OVA1007" s="306"/>
      <c r="OVB1007" s="306"/>
      <c r="OVC1007" s="306"/>
      <c r="OVD1007" s="306"/>
      <c r="OVE1007" s="306"/>
      <c r="OVF1007" s="306"/>
      <c r="OVG1007" s="306"/>
      <c r="OVH1007" s="306"/>
      <c r="OVI1007" s="306"/>
      <c r="OVJ1007" s="306"/>
      <c r="OVK1007" s="306"/>
      <c r="OVL1007" s="306"/>
      <c r="OVM1007" s="306"/>
      <c r="OVN1007" s="306"/>
      <c r="OVO1007" s="306"/>
      <c r="OVP1007" s="306"/>
      <c r="OVQ1007" s="306"/>
      <c r="OVR1007" s="306"/>
      <c r="OVS1007" s="306"/>
      <c r="OVT1007" s="306"/>
      <c r="OVU1007" s="306"/>
      <c r="OVV1007" s="306"/>
      <c r="OVW1007" s="306"/>
      <c r="OVX1007" s="306"/>
      <c r="OVY1007" s="306"/>
      <c r="OVZ1007" s="306"/>
      <c r="OWA1007" s="306"/>
      <c r="OWB1007" s="306"/>
      <c r="OWC1007" s="306"/>
      <c r="OWD1007" s="306"/>
      <c r="OWE1007" s="306"/>
      <c r="OWF1007" s="306"/>
      <c r="OWG1007" s="306"/>
      <c r="OWH1007" s="306"/>
      <c r="OWI1007" s="306"/>
      <c r="OWJ1007" s="306"/>
      <c r="OWK1007" s="306"/>
      <c r="OWL1007" s="306"/>
      <c r="OWM1007" s="306"/>
      <c r="OWN1007" s="306"/>
      <c r="OWO1007" s="306"/>
      <c r="OWP1007" s="306"/>
      <c r="OWQ1007" s="306"/>
      <c r="OWR1007" s="306"/>
      <c r="OWS1007" s="306"/>
      <c r="OWT1007" s="306"/>
      <c r="OWU1007" s="306"/>
      <c r="OWV1007" s="306"/>
      <c r="OWW1007" s="306"/>
      <c r="OWX1007" s="306"/>
      <c r="OWY1007" s="306"/>
      <c r="OWZ1007" s="306"/>
      <c r="OXA1007" s="306"/>
      <c r="OXB1007" s="306"/>
      <c r="OXC1007" s="306"/>
      <c r="OXD1007" s="306"/>
      <c r="OXE1007" s="306"/>
      <c r="OXF1007" s="306"/>
      <c r="OXG1007" s="306"/>
      <c r="OXH1007" s="306"/>
      <c r="OXI1007" s="306"/>
      <c r="OXJ1007" s="306"/>
      <c r="OXK1007" s="306"/>
      <c r="OXL1007" s="306"/>
      <c r="OXM1007" s="306"/>
      <c r="OXN1007" s="306"/>
      <c r="OXO1007" s="306"/>
      <c r="OXP1007" s="306"/>
      <c r="OXQ1007" s="306"/>
      <c r="OXR1007" s="306"/>
      <c r="OXS1007" s="306"/>
      <c r="OXT1007" s="306"/>
      <c r="OXU1007" s="306"/>
      <c r="OXV1007" s="306"/>
      <c r="OXW1007" s="306"/>
      <c r="OXX1007" s="306"/>
      <c r="OXY1007" s="306"/>
      <c r="OXZ1007" s="306"/>
      <c r="OYA1007" s="306"/>
      <c r="OYB1007" s="306"/>
      <c r="OYC1007" s="306"/>
      <c r="OYD1007" s="306"/>
      <c r="OYE1007" s="306"/>
      <c r="OYF1007" s="306"/>
      <c r="OYG1007" s="306"/>
      <c r="OYH1007" s="306"/>
      <c r="OYI1007" s="306"/>
      <c r="OYJ1007" s="306"/>
      <c r="OYK1007" s="306"/>
      <c r="OYL1007" s="306"/>
      <c r="OYM1007" s="306"/>
      <c r="OYN1007" s="306"/>
      <c r="OYO1007" s="306"/>
      <c r="OYP1007" s="306"/>
      <c r="OYQ1007" s="306"/>
      <c r="OYR1007" s="306"/>
      <c r="OYS1007" s="306"/>
      <c r="OYT1007" s="306"/>
      <c r="OYU1007" s="306"/>
      <c r="OYV1007" s="306"/>
      <c r="OYW1007" s="306"/>
      <c r="OYX1007" s="306"/>
      <c r="OYY1007" s="306"/>
      <c r="OYZ1007" s="306"/>
      <c r="OZA1007" s="306"/>
      <c r="OZB1007" s="306"/>
      <c r="OZC1007" s="306"/>
      <c r="OZD1007" s="306"/>
      <c r="OZE1007" s="306"/>
      <c r="OZF1007" s="306"/>
      <c r="OZG1007" s="306"/>
      <c r="OZH1007" s="306"/>
      <c r="OZI1007" s="306"/>
      <c r="OZJ1007" s="306"/>
      <c r="OZK1007" s="306"/>
      <c r="OZL1007" s="306"/>
      <c r="OZM1007" s="306"/>
      <c r="OZN1007" s="306"/>
      <c r="OZO1007" s="306"/>
      <c r="OZP1007" s="306"/>
      <c r="OZQ1007" s="306"/>
      <c r="OZR1007" s="306"/>
      <c r="OZS1007" s="306"/>
      <c r="OZT1007" s="306"/>
      <c r="OZU1007" s="306"/>
      <c r="OZV1007" s="306"/>
      <c r="OZW1007" s="306"/>
      <c r="OZX1007" s="306"/>
      <c r="OZY1007" s="306"/>
      <c r="OZZ1007" s="306"/>
      <c r="PAA1007" s="306"/>
      <c r="PAB1007" s="306"/>
      <c r="PAC1007" s="306"/>
      <c r="PAD1007" s="306"/>
      <c r="PAE1007" s="306"/>
      <c r="PAF1007" s="306"/>
      <c r="PAG1007" s="306"/>
      <c r="PAH1007" s="306"/>
      <c r="PAI1007" s="306"/>
      <c r="PAJ1007" s="306"/>
      <c r="PAK1007" s="306"/>
      <c r="PAL1007" s="306"/>
      <c r="PAM1007" s="306"/>
      <c r="PAN1007" s="306"/>
      <c r="PAO1007" s="306"/>
      <c r="PAP1007" s="306"/>
      <c r="PAQ1007" s="306"/>
      <c r="PAR1007" s="306"/>
      <c r="PAS1007" s="306"/>
      <c r="PAT1007" s="306"/>
      <c r="PAU1007" s="306"/>
      <c r="PAV1007" s="306"/>
      <c r="PAW1007" s="306"/>
      <c r="PAX1007" s="306"/>
      <c r="PAY1007" s="306"/>
      <c r="PAZ1007" s="306"/>
      <c r="PBA1007" s="306"/>
      <c r="PBB1007" s="306"/>
      <c r="PBC1007" s="306"/>
      <c r="PBD1007" s="306"/>
      <c r="PBE1007" s="306"/>
      <c r="PBF1007" s="306"/>
      <c r="PBG1007" s="306"/>
      <c r="PBH1007" s="306"/>
      <c r="PBI1007" s="306"/>
      <c r="PBJ1007" s="306"/>
      <c r="PBK1007" s="306"/>
      <c r="PBL1007" s="306"/>
      <c r="PBM1007" s="306"/>
      <c r="PBN1007" s="306"/>
      <c r="PBO1007" s="306"/>
      <c r="PBP1007" s="306"/>
      <c r="PBQ1007" s="306"/>
      <c r="PBR1007" s="306"/>
      <c r="PBS1007" s="306"/>
      <c r="PBT1007" s="306"/>
      <c r="PBU1007" s="306"/>
      <c r="PBV1007" s="306"/>
      <c r="PBW1007" s="306"/>
      <c r="PBX1007" s="306"/>
      <c r="PBY1007" s="306"/>
      <c r="PBZ1007" s="306"/>
      <c r="PCA1007" s="306"/>
      <c r="PCB1007" s="306"/>
      <c r="PCC1007" s="306"/>
      <c r="PCD1007" s="306"/>
      <c r="PCE1007" s="306"/>
      <c r="PCF1007" s="306"/>
      <c r="PCG1007" s="306"/>
      <c r="PCH1007" s="306"/>
      <c r="PCI1007" s="306"/>
      <c r="PCJ1007" s="306"/>
      <c r="PCK1007" s="306"/>
      <c r="PCL1007" s="306"/>
      <c r="PCM1007" s="306"/>
      <c r="PCN1007" s="306"/>
      <c r="PCO1007" s="306"/>
      <c r="PCP1007" s="306"/>
      <c r="PCQ1007" s="306"/>
      <c r="PCR1007" s="306"/>
      <c r="PCS1007" s="306"/>
      <c r="PCT1007" s="306"/>
      <c r="PCU1007" s="306"/>
      <c r="PCV1007" s="306"/>
      <c r="PCW1007" s="306"/>
      <c r="PCX1007" s="306"/>
      <c r="PCY1007" s="306"/>
      <c r="PCZ1007" s="306"/>
      <c r="PDA1007" s="306"/>
      <c r="PDB1007" s="306"/>
      <c r="PDC1007" s="306"/>
      <c r="PDD1007" s="306"/>
      <c r="PDE1007" s="306"/>
      <c r="PDF1007" s="306"/>
      <c r="PDG1007" s="306"/>
      <c r="PDH1007" s="306"/>
      <c r="PDI1007" s="306"/>
      <c r="PDJ1007" s="306"/>
      <c r="PDK1007" s="306"/>
      <c r="PDL1007" s="306"/>
      <c r="PDM1007" s="306"/>
      <c r="PDN1007" s="306"/>
      <c r="PDO1007" s="306"/>
      <c r="PDP1007" s="306"/>
      <c r="PDQ1007" s="306"/>
      <c r="PDR1007" s="306"/>
      <c r="PDS1007" s="306"/>
      <c r="PDT1007" s="306"/>
      <c r="PDU1007" s="306"/>
      <c r="PDV1007" s="306"/>
      <c r="PDW1007" s="306"/>
      <c r="PDX1007" s="306"/>
      <c r="PDY1007" s="306"/>
      <c r="PDZ1007" s="306"/>
      <c r="PEA1007" s="306"/>
      <c r="PEB1007" s="306"/>
      <c r="PEC1007" s="306"/>
      <c r="PED1007" s="306"/>
      <c r="PEE1007" s="306"/>
      <c r="PEF1007" s="306"/>
      <c r="PEG1007" s="306"/>
      <c r="PEH1007" s="306"/>
      <c r="PEI1007" s="306"/>
      <c r="PEJ1007" s="306"/>
      <c r="PEK1007" s="306"/>
      <c r="PEL1007" s="306"/>
      <c r="PEM1007" s="306"/>
      <c r="PEN1007" s="306"/>
      <c r="PEO1007" s="306"/>
      <c r="PEP1007" s="306"/>
      <c r="PEQ1007" s="306"/>
      <c r="PER1007" s="306"/>
      <c r="PES1007" s="306"/>
      <c r="PET1007" s="306"/>
      <c r="PEU1007" s="306"/>
      <c r="PEV1007" s="306"/>
      <c r="PEW1007" s="306"/>
      <c r="PEX1007" s="306"/>
      <c r="PEY1007" s="306"/>
      <c r="PEZ1007" s="306"/>
      <c r="PFA1007" s="306"/>
      <c r="PFB1007" s="306"/>
      <c r="PFC1007" s="306"/>
      <c r="PFD1007" s="306"/>
      <c r="PFE1007" s="306"/>
      <c r="PFF1007" s="306"/>
      <c r="PFG1007" s="306"/>
      <c r="PFH1007" s="306"/>
      <c r="PFI1007" s="306"/>
      <c r="PFJ1007" s="306"/>
      <c r="PFK1007" s="306"/>
      <c r="PFL1007" s="306"/>
      <c r="PFM1007" s="306"/>
      <c r="PFN1007" s="306"/>
      <c r="PFO1007" s="306"/>
      <c r="PFP1007" s="306"/>
      <c r="PFQ1007" s="306"/>
      <c r="PFR1007" s="306"/>
      <c r="PFS1007" s="306"/>
      <c r="PFT1007" s="306"/>
      <c r="PFU1007" s="306"/>
      <c r="PFV1007" s="306"/>
      <c r="PFW1007" s="306"/>
      <c r="PFX1007" s="306"/>
      <c r="PFY1007" s="306"/>
      <c r="PFZ1007" s="306"/>
      <c r="PGA1007" s="306"/>
      <c r="PGB1007" s="306"/>
      <c r="PGC1007" s="306"/>
      <c r="PGD1007" s="306"/>
      <c r="PGE1007" s="306"/>
      <c r="PGF1007" s="306"/>
      <c r="PGG1007" s="306"/>
      <c r="PGH1007" s="306"/>
      <c r="PGI1007" s="306"/>
      <c r="PGJ1007" s="306"/>
      <c r="PGK1007" s="306"/>
      <c r="PGL1007" s="306"/>
      <c r="PGM1007" s="306"/>
      <c r="PGN1007" s="306"/>
      <c r="PGO1007" s="306"/>
      <c r="PGP1007" s="306"/>
      <c r="PGQ1007" s="306"/>
      <c r="PGR1007" s="306"/>
      <c r="PGS1007" s="306"/>
      <c r="PGT1007" s="306"/>
      <c r="PGU1007" s="306"/>
      <c r="PGV1007" s="306"/>
      <c r="PGW1007" s="306"/>
      <c r="PGX1007" s="306"/>
      <c r="PGY1007" s="306"/>
      <c r="PGZ1007" s="306"/>
      <c r="PHA1007" s="306"/>
      <c r="PHB1007" s="306"/>
      <c r="PHC1007" s="306"/>
      <c r="PHD1007" s="306"/>
      <c r="PHE1007" s="306"/>
      <c r="PHF1007" s="306"/>
      <c r="PHG1007" s="306"/>
      <c r="PHH1007" s="306"/>
      <c r="PHI1007" s="306"/>
      <c r="PHJ1007" s="306"/>
      <c r="PHK1007" s="306"/>
      <c r="PHL1007" s="306"/>
      <c r="PHM1007" s="306"/>
      <c r="PHN1007" s="306"/>
      <c r="PHO1007" s="306"/>
      <c r="PHP1007" s="306"/>
      <c r="PHQ1007" s="306"/>
      <c r="PHR1007" s="306"/>
      <c r="PHS1007" s="306"/>
      <c r="PHT1007" s="306"/>
      <c r="PHU1007" s="306"/>
      <c r="PHV1007" s="306"/>
      <c r="PHW1007" s="306"/>
      <c r="PHX1007" s="306"/>
      <c r="PHY1007" s="306"/>
      <c r="PHZ1007" s="306"/>
      <c r="PIA1007" s="306"/>
      <c r="PIB1007" s="306"/>
      <c r="PIC1007" s="306"/>
      <c r="PID1007" s="306"/>
      <c r="PIE1007" s="306"/>
      <c r="PIF1007" s="306"/>
      <c r="PIG1007" s="306"/>
      <c r="PIH1007" s="306"/>
      <c r="PII1007" s="306"/>
      <c r="PIJ1007" s="306"/>
      <c r="PIK1007" s="306"/>
      <c r="PIL1007" s="306"/>
      <c r="PIM1007" s="306"/>
      <c r="PIN1007" s="306"/>
      <c r="PIO1007" s="306"/>
      <c r="PIP1007" s="306"/>
      <c r="PIQ1007" s="306"/>
      <c r="PIR1007" s="306"/>
      <c r="PIS1007" s="306"/>
      <c r="PIT1007" s="306"/>
      <c r="PIU1007" s="306"/>
      <c r="PIV1007" s="306"/>
      <c r="PIW1007" s="306"/>
      <c r="PIX1007" s="306"/>
      <c r="PIY1007" s="306"/>
      <c r="PIZ1007" s="306"/>
      <c r="PJA1007" s="306"/>
      <c r="PJB1007" s="306"/>
      <c r="PJC1007" s="306"/>
      <c r="PJD1007" s="306"/>
      <c r="PJE1007" s="306"/>
      <c r="PJF1007" s="306"/>
      <c r="PJG1007" s="306"/>
      <c r="PJH1007" s="306"/>
      <c r="PJI1007" s="306"/>
      <c r="PJJ1007" s="306"/>
      <c r="PJK1007" s="306"/>
      <c r="PJL1007" s="306"/>
      <c r="PJM1007" s="306"/>
      <c r="PJN1007" s="306"/>
      <c r="PJO1007" s="306"/>
      <c r="PJP1007" s="306"/>
      <c r="PJQ1007" s="306"/>
      <c r="PJR1007" s="306"/>
      <c r="PJS1007" s="306"/>
      <c r="PJT1007" s="306"/>
      <c r="PJU1007" s="306"/>
      <c r="PJV1007" s="306"/>
      <c r="PJW1007" s="306"/>
      <c r="PJX1007" s="306"/>
      <c r="PJY1007" s="306"/>
      <c r="PJZ1007" s="306"/>
      <c r="PKA1007" s="306"/>
      <c r="PKB1007" s="306"/>
      <c r="PKC1007" s="306"/>
      <c r="PKD1007" s="306"/>
      <c r="PKE1007" s="306"/>
      <c r="PKF1007" s="306"/>
      <c r="PKG1007" s="306"/>
      <c r="PKH1007" s="306"/>
      <c r="PKI1007" s="306"/>
      <c r="PKJ1007" s="306"/>
      <c r="PKK1007" s="306"/>
      <c r="PKL1007" s="306"/>
      <c r="PKM1007" s="306"/>
      <c r="PKN1007" s="306"/>
      <c r="PKO1007" s="306"/>
      <c r="PKP1007" s="306"/>
      <c r="PKQ1007" s="306"/>
      <c r="PKR1007" s="306"/>
      <c r="PKS1007" s="306"/>
      <c r="PKT1007" s="306"/>
      <c r="PKU1007" s="306"/>
      <c r="PKV1007" s="306"/>
      <c r="PKW1007" s="306"/>
      <c r="PKX1007" s="306"/>
      <c r="PKY1007" s="306"/>
      <c r="PKZ1007" s="306"/>
      <c r="PLA1007" s="306"/>
      <c r="PLB1007" s="306"/>
      <c r="PLC1007" s="306"/>
      <c r="PLD1007" s="306"/>
      <c r="PLE1007" s="306"/>
      <c r="PLF1007" s="306"/>
      <c r="PLG1007" s="306"/>
      <c r="PLH1007" s="306"/>
      <c r="PLI1007" s="306"/>
      <c r="PLJ1007" s="306"/>
      <c r="PLK1007" s="306"/>
      <c r="PLL1007" s="306"/>
      <c r="PLM1007" s="306"/>
      <c r="PLN1007" s="306"/>
      <c r="PLO1007" s="306"/>
      <c r="PLP1007" s="306"/>
      <c r="PLQ1007" s="306"/>
      <c r="PLR1007" s="306"/>
      <c r="PLS1007" s="306"/>
      <c r="PLT1007" s="306"/>
      <c r="PLU1007" s="306"/>
      <c r="PLV1007" s="306"/>
      <c r="PLW1007" s="306"/>
      <c r="PLX1007" s="306"/>
      <c r="PLY1007" s="306"/>
      <c r="PLZ1007" s="306"/>
      <c r="PMA1007" s="306"/>
      <c r="PMB1007" s="306"/>
      <c r="PMC1007" s="306"/>
      <c r="PMD1007" s="306"/>
      <c r="PME1007" s="306"/>
      <c r="PMF1007" s="306"/>
      <c r="PMG1007" s="306"/>
      <c r="PMH1007" s="306"/>
      <c r="PMI1007" s="306"/>
      <c r="PMJ1007" s="306"/>
      <c r="PMK1007" s="306"/>
      <c r="PML1007" s="306"/>
      <c r="PMM1007" s="306"/>
      <c r="PMN1007" s="306"/>
      <c r="PMO1007" s="306"/>
      <c r="PMP1007" s="306"/>
      <c r="PMQ1007" s="306"/>
      <c r="PMR1007" s="306"/>
      <c r="PMS1007" s="306"/>
      <c r="PMT1007" s="306"/>
      <c r="PMU1007" s="306"/>
      <c r="PMV1007" s="306"/>
      <c r="PMW1007" s="306"/>
      <c r="PMX1007" s="306"/>
      <c r="PMY1007" s="306"/>
      <c r="PMZ1007" s="306"/>
      <c r="PNA1007" s="306"/>
      <c r="PNB1007" s="306"/>
      <c r="PNC1007" s="306"/>
      <c r="PND1007" s="306"/>
      <c r="PNE1007" s="306"/>
      <c r="PNF1007" s="306"/>
      <c r="PNG1007" s="306"/>
      <c r="PNH1007" s="306"/>
      <c r="PNI1007" s="306"/>
      <c r="PNJ1007" s="306"/>
      <c r="PNK1007" s="306"/>
      <c r="PNL1007" s="306"/>
      <c r="PNM1007" s="306"/>
      <c r="PNN1007" s="306"/>
      <c r="PNO1007" s="306"/>
      <c r="PNP1007" s="306"/>
      <c r="PNQ1007" s="306"/>
      <c r="PNR1007" s="306"/>
      <c r="PNS1007" s="306"/>
      <c r="PNT1007" s="306"/>
      <c r="PNU1007" s="306"/>
      <c r="PNV1007" s="306"/>
      <c r="PNW1007" s="306"/>
      <c r="PNX1007" s="306"/>
      <c r="PNY1007" s="306"/>
      <c r="PNZ1007" s="306"/>
      <c r="POA1007" s="306"/>
      <c r="POB1007" s="306"/>
      <c r="POC1007" s="306"/>
      <c r="POD1007" s="306"/>
      <c r="POE1007" s="306"/>
      <c r="POF1007" s="306"/>
      <c r="POG1007" s="306"/>
      <c r="POH1007" s="306"/>
      <c r="POI1007" s="306"/>
      <c r="POJ1007" s="306"/>
      <c r="POK1007" s="306"/>
      <c r="POL1007" s="306"/>
      <c r="POM1007" s="306"/>
      <c r="PON1007" s="306"/>
      <c r="POO1007" s="306"/>
      <c r="POP1007" s="306"/>
      <c r="POQ1007" s="306"/>
      <c r="POR1007" s="306"/>
      <c r="POS1007" s="306"/>
      <c r="POT1007" s="306"/>
      <c r="POU1007" s="306"/>
      <c r="POV1007" s="306"/>
      <c r="POW1007" s="306"/>
      <c r="POX1007" s="306"/>
      <c r="POY1007" s="306"/>
      <c r="POZ1007" s="306"/>
      <c r="PPA1007" s="306"/>
      <c r="PPB1007" s="306"/>
      <c r="PPC1007" s="306"/>
      <c r="PPD1007" s="306"/>
      <c r="PPE1007" s="306"/>
      <c r="PPF1007" s="306"/>
      <c r="PPG1007" s="306"/>
      <c r="PPH1007" s="306"/>
      <c r="PPI1007" s="306"/>
      <c r="PPJ1007" s="306"/>
      <c r="PPK1007" s="306"/>
      <c r="PPL1007" s="306"/>
      <c r="PPM1007" s="306"/>
      <c r="PPN1007" s="306"/>
      <c r="PPO1007" s="306"/>
      <c r="PPP1007" s="306"/>
      <c r="PPQ1007" s="306"/>
      <c r="PPR1007" s="306"/>
      <c r="PPS1007" s="306"/>
      <c r="PPT1007" s="306"/>
      <c r="PPU1007" s="306"/>
      <c r="PPV1007" s="306"/>
      <c r="PPW1007" s="306"/>
      <c r="PPX1007" s="306"/>
      <c r="PPY1007" s="306"/>
      <c r="PPZ1007" s="306"/>
      <c r="PQA1007" s="306"/>
      <c r="PQB1007" s="306"/>
      <c r="PQC1007" s="306"/>
      <c r="PQD1007" s="306"/>
      <c r="PQE1007" s="306"/>
      <c r="PQF1007" s="306"/>
      <c r="PQG1007" s="306"/>
      <c r="PQH1007" s="306"/>
      <c r="PQI1007" s="306"/>
      <c r="PQJ1007" s="306"/>
      <c r="PQK1007" s="306"/>
      <c r="PQL1007" s="306"/>
      <c r="PQM1007" s="306"/>
      <c r="PQN1007" s="306"/>
      <c r="PQO1007" s="306"/>
      <c r="PQP1007" s="306"/>
      <c r="PQQ1007" s="306"/>
      <c r="PQR1007" s="306"/>
      <c r="PQS1007" s="306"/>
      <c r="PQT1007" s="306"/>
      <c r="PQU1007" s="306"/>
      <c r="PQV1007" s="306"/>
      <c r="PQW1007" s="306"/>
      <c r="PQX1007" s="306"/>
      <c r="PQY1007" s="306"/>
      <c r="PQZ1007" s="306"/>
      <c r="PRA1007" s="306"/>
      <c r="PRB1007" s="306"/>
      <c r="PRC1007" s="306"/>
      <c r="PRD1007" s="306"/>
      <c r="PRE1007" s="306"/>
      <c r="PRF1007" s="306"/>
      <c r="PRG1007" s="306"/>
      <c r="PRH1007" s="306"/>
      <c r="PRI1007" s="306"/>
      <c r="PRJ1007" s="306"/>
      <c r="PRK1007" s="306"/>
      <c r="PRL1007" s="306"/>
      <c r="PRM1007" s="306"/>
      <c r="PRN1007" s="306"/>
      <c r="PRO1007" s="306"/>
      <c r="PRP1007" s="306"/>
      <c r="PRQ1007" s="306"/>
      <c r="PRR1007" s="306"/>
      <c r="PRS1007" s="306"/>
      <c r="PRT1007" s="306"/>
      <c r="PRU1007" s="306"/>
      <c r="PRV1007" s="306"/>
      <c r="PRW1007" s="306"/>
      <c r="PRX1007" s="306"/>
      <c r="PRY1007" s="306"/>
      <c r="PRZ1007" s="306"/>
      <c r="PSA1007" s="306"/>
      <c r="PSB1007" s="306"/>
      <c r="PSC1007" s="306"/>
      <c r="PSD1007" s="306"/>
      <c r="PSE1007" s="306"/>
      <c r="PSF1007" s="306"/>
      <c r="PSG1007" s="306"/>
      <c r="PSH1007" s="306"/>
      <c r="PSI1007" s="306"/>
      <c r="PSJ1007" s="306"/>
      <c r="PSK1007" s="306"/>
      <c r="PSL1007" s="306"/>
      <c r="PSM1007" s="306"/>
      <c r="PSN1007" s="306"/>
      <c r="PSO1007" s="306"/>
      <c r="PSP1007" s="306"/>
      <c r="PSQ1007" s="306"/>
      <c r="PSR1007" s="306"/>
      <c r="PSS1007" s="306"/>
      <c r="PST1007" s="306"/>
      <c r="PSU1007" s="306"/>
      <c r="PSV1007" s="306"/>
      <c r="PSW1007" s="306"/>
      <c r="PSX1007" s="306"/>
      <c r="PSY1007" s="306"/>
      <c r="PSZ1007" s="306"/>
      <c r="PTA1007" s="306"/>
      <c r="PTB1007" s="306"/>
      <c r="PTC1007" s="306"/>
      <c r="PTD1007" s="306"/>
      <c r="PTE1007" s="306"/>
      <c r="PTF1007" s="306"/>
      <c r="PTG1007" s="306"/>
      <c r="PTH1007" s="306"/>
      <c r="PTI1007" s="306"/>
      <c r="PTJ1007" s="306"/>
      <c r="PTK1007" s="306"/>
      <c r="PTL1007" s="306"/>
      <c r="PTM1007" s="306"/>
      <c r="PTN1007" s="306"/>
      <c r="PTO1007" s="306"/>
      <c r="PTP1007" s="306"/>
      <c r="PTQ1007" s="306"/>
      <c r="PTR1007" s="306"/>
      <c r="PTS1007" s="306"/>
      <c r="PTT1007" s="306"/>
      <c r="PTU1007" s="306"/>
      <c r="PTV1007" s="306"/>
      <c r="PTW1007" s="306"/>
      <c r="PTX1007" s="306"/>
      <c r="PTY1007" s="306"/>
      <c r="PTZ1007" s="306"/>
      <c r="PUA1007" s="306"/>
      <c r="PUB1007" s="306"/>
      <c r="PUC1007" s="306"/>
      <c r="PUD1007" s="306"/>
      <c r="PUE1007" s="306"/>
      <c r="PUF1007" s="306"/>
      <c r="PUG1007" s="306"/>
      <c r="PUH1007" s="306"/>
      <c r="PUI1007" s="306"/>
      <c r="PUJ1007" s="306"/>
      <c r="PUK1007" s="306"/>
      <c r="PUL1007" s="306"/>
      <c r="PUM1007" s="306"/>
      <c r="PUN1007" s="306"/>
      <c r="PUO1007" s="306"/>
      <c r="PUP1007" s="306"/>
      <c r="PUQ1007" s="306"/>
      <c r="PUR1007" s="306"/>
      <c r="PUS1007" s="306"/>
      <c r="PUT1007" s="306"/>
      <c r="PUU1007" s="306"/>
      <c r="PUV1007" s="306"/>
      <c r="PUW1007" s="306"/>
      <c r="PUX1007" s="306"/>
      <c r="PUY1007" s="306"/>
      <c r="PUZ1007" s="306"/>
      <c r="PVA1007" s="306"/>
      <c r="PVB1007" s="306"/>
      <c r="PVC1007" s="306"/>
      <c r="PVD1007" s="306"/>
      <c r="PVE1007" s="306"/>
      <c r="PVF1007" s="306"/>
      <c r="PVG1007" s="306"/>
      <c r="PVH1007" s="306"/>
      <c r="PVI1007" s="306"/>
      <c r="PVJ1007" s="306"/>
      <c r="PVK1007" s="306"/>
      <c r="PVL1007" s="306"/>
      <c r="PVM1007" s="306"/>
      <c r="PVN1007" s="306"/>
      <c r="PVO1007" s="306"/>
      <c r="PVP1007" s="306"/>
      <c r="PVQ1007" s="306"/>
      <c r="PVR1007" s="306"/>
      <c r="PVS1007" s="306"/>
      <c r="PVT1007" s="306"/>
      <c r="PVU1007" s="306"/>
      <c r="PVV1007" s="306"/>
      <c r="PVW1007" s="306"/>
      <c r="PVX1007" s="306"/>
      <c r="PVY1007" s="306"/>
      <c r="PVZ1007" s="306"/>
      <c r="PWA1007" s="306"/>
      <c r="PWB1007" s="306"/>
      <c r="PWC1007" s="306"/>
      <c r="PWD1007" s="306"/>
      <c r="PWE1007" s="306"/>
      <c r="PWF1007" s="306"/>
      <c r="PWG1007" s="306"/>
      <c r="PWH1007" s="306"/>
      <c r="PWI1007" s="306"/>
      <c r="PWJ1007" s="306"/>
      <c r="PWK1007" s="306"/>
      <c r="PWL1007" s="306"/>
      <c r="PWM1007" s="306"/>
      <c r="PWN1007" s="306"/>
      <c r="PWO1007" s="306"/>
      <c r="PWP1007" s="306"/>
      <c r="PWQ1007" s="306"/>
      <c r="PWR1007" s="306"/>
      <c r="PWS1007" s="306"/>
      <c r="PWT1007" s="306"/>
      <c r="PWU1007" s="306"/>
      <c r="PWV1007" s="306"/>
      <c r="PWW1007" s="306"/>
      <c r="PWX1007" s="306"/>
      <c r="PWY1007" s="306"/>
      <c r="PWZ1007" s="306"/>
      <c r="PXA1007" s="306"/>
      <c r="PXB1007" s="306"/>
      <c r="PXC1007" s="306"/>
      <c r="PXD1007" s="306"/>
      <c r="PXE1007" s="306"/>
      <c r="PXF1007" s="306"/>
      <c r="PXG1007" s="306"/>
      <c r="PXH1007" s="306"/>
      <c r="PXI1007" s="306"/>
      <c r="PXJ1007" s="306"/>
      <c r="PXK1007" s="306"/>
      <c r="PXL1007" s="306"/>
      <c r="PXM1007" s="306"/>
      <c r="PXN1007" s="306"/>
      <c r="PXO1007" s="306"/>
      <c r="PXP1007" s="306"/>
      <c r="PXQ1007" s="306"/>
      <c r="PXR1007" s="306"/>
      <c r="PXS1007" s="306"/>
      <c r="PXT1007" s="306"/>
      <c r="PXU1007" s="306"/>
      <c r="PXV1007" s="306"/>
      <c r="PXW1007" s="306"/>
      <c r="PXX1007" s="306"/>
      <c r="PXY1007" s="306"/>
      <c r="PXZ1007" s="306"/>
      <c r="PYA1007" s="306"/>
      <c r="PYB1007" s="306"/>
      <c r="PYC1007" s="306"/>
      <c r="PYD1007" s="306"/>
      <c r="PYE1007" s="306"/>
      <c r="PYF1007" s="306"/>
      <c r="PYG1007" s="306"/>
      <c r="PYH1007" s="306"/>
      <c r="PYI1007" s="306"/>
      <c r="PYJ1007" s="306"/>
      <c r="PYK1007" s="306"/>
      <c r="PYL1007" s="306"/>
      <c r="PYM1007" s="306"/>
      <c r="PYN1007" s="306"/>
      <c r="PYO1007" s="306"/>
      <c r="PYP1007" s="306"/>
      <c r="PYQ1007" s="306"/>
      <c r="PYR1007" s="306"/>
      <c r="PYS1007" s="306"/>
      <c r="PYT1007" s="306"/>
      <c r="PYU1007" s="306"/>
      <c r="PYV1007" s="306"/>
      <c r="PYW1007" s="306"/>
      <c r="PYX1007" s="306"/>
      <c r="PYY1007" s="306"/>
      <c r="PYZ1007" s="306"/>
      <c r="PZA1007" s="306"/>
      <c r="PZB1007" s="306"/>
      <c r="PZC1007" s="306"/>
      <c r="PZD1007" s="306"/>
      <c r="PZE1007" s="306"/>
      <c r="PZF1007" s="306"/>
      <c r="PZG1007" s="306"/>
      <c r="PZH1007" s="306"/>
      <c r="PZI1007" s="306"/>
      <c r="PZJ1007" s="306"/>
      <c r="PZK1007" s="306"/>
      <c r="PZL1007" s="306"/>
      <c r="PZM1007" s="306"/>
      <c r="PZN1007" s="306"/>
      <c r="PZO1007" s="306"/>
      <c r="PZP1007" s="306"/>
      <c r="PZQ1007" s="306"/>
      <c r="PZR1007" s="306"/>
      <c r="PZS1007" s="306"/>
      <c r="PZT1007" s="306"/>
      <c r="PZU1007" s="306"/>
      <c r="PZV1007" s="306"/>
      <c r="PZW1007" s="306"/>
      <c r="PZX1007" s="306"/>
      <c r="PZY1007" s="306"/>
      <c r="PZZ1007" s="306"/>
      <c r="QAA1007" s="306"/>
      <c r="QAB1007" s="306"/>
      <c r="QAC1007" s="306"/>
      <c r="QAD1007" s="306"/>
      <c r="QAE1007" s="306"/>
      <c r="QAF1007" s="306"/>
      <c r="QAG1007" s="306"/>
      <c r="QAH1007" s="306"/>
      <c r="QAI1007" s="306"/>
      <c r="QAJ1007" s="306"/>
      <c r="QAK1007" s="306"/>
      <c r="QAL1007" s="306"/>
      <c r="QAM1007" s="306"/>
      <c r="QAN1007" s="306"/>
      <c r="QAO1007" s="306"/>
      <c r="QAP1007" s="306"/>
      <c r="QAQ1007" s="306"/>
      <c r="QAR1007" s="306"/>
      <c r="QAS1007" s="306"/>
      <c r="QAT1007" s="306"/>
      <c r="QAU1007" s="306"/>
      <c r="QAV1007" s="306"/>
      <c r="QAW1007" s="306"/>
      <c r="QAX1007" s="306"/>
      <c r="QAY1007" s="306"/>
      <c r="QAZ1007" s="306"/>
      <c r="QBA1007" s="306"/>
      <c r="QBB1007" s="306"/>
      <c r="QBC1007" s="306"/>
      <c r="QBD1007" s="306"/>
      <c r="QBE1007" s="306"/>
      <c r="QBF1007" s="306"/>
      <c r="QBG1007" s="306"/>
      <c r="QBH1007" s="306"/>
      <c r="QBI1007" s="306"/>
      <c r="QBJ1007" s="306"/>
      <c r="QBK1007" s="306"/>
      <c r="QBL1007" s="306"/>
      <c r="QBM1007" s="306"/>
      <c r="QBN1007" s="306"/>
      <c r="QBO1007" s="306"/>
      <c r="QBP1007" s="306"/>
      <c r="QBQ1007" s="306"/>
      <c r="QBR1007" s="306"/>
      <c r="QBS1007" s="306"/>
      <c r="QBT1007" s="306"/>
      <c r="QBU1007" s="306"/>
      <c r="QBV1007" s="306"/>
      <c r="QBW1007" s="306"/>
      <c r="QBX1007" s="306"/>
      <c r="QBY1007" s="306"/>
      <c r="QBZ1007" s="306"/>
      <c r="QCA1007" s="306"/>
      <c r="QCB1007" s="306"/>
      <c r="QCC1007" s="306"/>
      <c r="QCD1007" s="306"/>
      <c r="QCE1007" s="306"/>
      <c r="QCF1007" s="306"/>
      <c r="QCG1007" s="306"/>
      <c r="QCH1007" s="306"/>
      <c r="QCI1007" s="306"/>
      <c r="QCJ1007" s="306"/>
      <c r="QCK1007" s="306"/>
      <c r="QCL1007" s="306"/>
      <c r="QCM1007" s="306"/>
      <c r="QCN1007" s="306"/>
      <c r="QCO1007" s="306"/>
      <c r="QCP1007" s="306"/>
      <c r="QCQ1007" s="306"/>
      <c r="QCR1007" s="306"/>
      <c r="QCS1007" s="306"/>
      <c r="QCT1007" s="306"/>
      <c r="QCU1007" s="306"/>
      <c r="QCV1007" s="306"/>
      <c r="QCW1007" s="306"/>
      <c r="QCX1007" s="306"/>
      <c r="QCY1007" s="306"/>
      <c r="QCZ1007" s="306"/>
      <c r="QDA1007" s="306"/>
      <c r="QDB1007" s="306"/>
      <c r="QDC1007" s="306"/>
      <c r="QDD1007" s="306"/>
      <c r="QDE1007" s="306"/>
      <c r="QDF1007" s="306"/>
      <c r="QDG1007" s="306"/>
      <c r="QDH1007" s="306"/>
      <c r="QDI1007" s="306"/>
      <c r="QDJ1007" s="306"/>
      <c r="QDK1007" s="306"/>
      <c r="QDL1007" s="306"/>
      <c r="QDM1007" s="306"/>
      <c r="QDN1007" s="306"/>
      <c r="QDO1007" s="306"/>
      <c r="QDP1007" s="306"/>
      <c r="QDQ1007" s="306"/>
      <c r="QDR1007" s="306"/>
      <c r="QDS1007" s="306"/>
      <c r="QDT1007" s="306"/>
      <c r="QDU1007" s="306"/>
      <c r="QDV1007" s="306"/>
      <c r="QDW1007" s="306"/>
      <c r="QDX1007" s="306"/>
      <c r="QDY1007" s="306"/>
      <c r="QDZ1007" s="306"/>
      <c r="QEA1007" s="306"/>
      <c r="QEB1007" s="306"/>
      <c r="QEC1007" s="306"/>
      <c r="QED1007" s="306"/>
      <c r="QEE1007" s="306"/>
      <c r="QEF1007" s="306"/>
      <c r="QEG1007" s="306"/>
      <c r="QEH1007" s="306"/>
      <c r="QEI1007" s="306"/>
      <c r="QEJ1007" s="306"/>
      <c r="QEK1007" s="306"/>
      <c r="QEL1007" s="306"/>
      <c r="QEM1007" s="306"/>
      <c r="QEN1007" s="306"/>
      <c r="QEO1007" s="306"/>
      <c r="QEP1007" s="306"/>
      <c r="QEQ1007" s="306"/>
      <c r="QER1007" s="306"/>
      <c r="QES1007" s="306"/>
      <c r="QET1007" s="306"/>
      <c r="QEU1007" s="306"/>
      <c r="QEV1007" s="306"/>
      <c r="QEW1007" s="306"/>
      <c r="QEX1007" s="306"/>
      <c r="QEY1007" s="306"/>
      <c r="QEZ1007" s="306"/>
      <c r="QFA1007" s="306"/>
      <c r="QFB1007" s="306"/>
      <c r="QFC1007" s="306"/>
      <c r="QFD1007" s="306"/>
      <c r="QFE1007" s="306"/>
      <c r="QFF1007" s="306"/>
      <c r="QFG1007" s="306"/>
      <c r="QFH1007" s="306"/>
      <c r="QFI1007" s="306"/>
      <c r="QFJ1007" s="306"/>
      <c r="QFK1007" s="306"/>
      <c r="QFL1007" s="306"/>
      <c r="QFM1007" s="306"/>
      <c r="QFN1007" s="306"/>
      <c r="QFO1007" s="306"/>
      <c r="QFP1007" s="306"/>
      <c r="QFQ1007" s="306"/>
      <c r="QFR1007" s="306"/>
      <c r="QFS1007" s="306"/>
      <c r="QFT1007" s="306"/>
      <c r="QFU1007" s="306"/>
      <c r="QFV1007" s="306"/>
      <c r="QFW1007" s="306"/>
      <c r="QFX1007" s="306"/>
      <c r="QFY1007" s="306"/>
      <c r="QFZ1007" s="306"/>
      <c r="QGA1007" s="306"/>
      <c r="QGB1007" s="306"/>
      <c r="QGC1007" s="306"/>
      <c r="QGD1007" s="306"/>
      <c r="QGE1007" s="306"/>
      <c r="QGF1007" s="306"/>
      <c r="QGG1007" s="306"/>
      <c r="QGH1007" s="306"/>
      <c r="QGI1007" s="306"/>
      <c r="QGJ1007" s="306"/>
      <c r="QGK1007" s="306"/>
      <c r="QGL1007" s="306"/>
      <c r="QGM1007" s="306"/>
      <c r="QGN1007" s="306"/>
      <c r="QGO1007" s="306"/>
      <c r="QGP1007" s="306"/>
      <c r="QGQ1007" s="306"/>
      <c r="QGR1007" s="306"/>
      <c r="QGS1007" s="306"/>
      <c r="QGT1007" s="306"/>
      <c r="QGU1007" s="306"/>
      <c r="QGV1007" s="306"/>
      <c r="QGW1007" s="306"/>
      <c r="QGX1007" s="306"/>
      <c r="QGY1007" s="306"/>
      <c r="QGZ1007" s="306"/>
      <c r="QHA1007" s="306"/>
      <c r="QHB1007" s="306"/>
      <c r="QHC1007" s="306"/>
      <c r="QHD1007" s="306"/>
      <c r="QHE1007" s="306"/>
      <c r="QHF1007" s="306"/>
      <c r="QHG1007" s="306"/>
      <c r="QHH1007" s="306"/>
      <c r="QHI1007" s="306"/>
      <c r="QHJ1007" s="306"/>
      <c r="QHK1007" s="306"/>
      <c r="QHL1007" s="306"/>
      <c r="QHM1007" s="306"/>
      <c r="QHN1007" s="306"/>
      <c r="QHO1007" s="306"/>
      <c r="QHP1007" s="306"/>
      <c r="QHQ1007" s="306"/>
      <c r="QHR1007" s="306"/>
      <c r="QHS1007" s="306"/>
      <c r="QHT1007" s="306"/>
      <c r="QHU1007" s="306"/>
      <c r="QHV1007" s="306"/>
      <c r="QHW1007" s="306"/>
      <c r="QHX1007" s="306"/>
      <c r="QHY1007" s="306"/>
      <c r="QHZ1007" s="306"/>
      <c r="QIA1007" s="306"/>
      <c r="QIB1007" s="306"/>
      <c r="QIC1007" s="306"/>
      <c r="QID1007" s="306"/>
      <c r="QIE1007" s="306"/>
      <c r="QIF1007" s="306"/>
      <c r="QIG1007" s="306"/>
      <c r="QIH1007" s="306"/>
      <c r="QII1007" s="306"/>
      <c r="QIJ1007" s="306"/>
      <c r="QIK1007" s="306"/>
      <c r="QIL1007" s="306"/>
      <c r="QIM1007" s="306"/>
      <c r="QIN1007" s="306"/>
      <c r="QIO1007" s="306"/>
      <c r="QIP1007" s="306"/>
      <c r="QIQ1007" s="306"/>
      <c r="QIR1007" s="306"/>
      <c r="QIS1007" s="306"/>
      <c r="QIT1007" s="306"/>
      <c r="QIU1007" s="306"/>
      <c r="QIV1007" s="306"/>
      <c r="QIW1007" s="306"/>
      <c r="QIX1007" s="306"/>
      <c r="QIY1007" s="306"/>
      <c r="QIZ1007" s="306"/>
      <c r="QJA1007" s="306"/>
      <c r="QJB1007" s="306"/>
      <c r="QJC1007" s="306"/>
      <c r="QJD1007" s="306"/>
      <c r="QJE1007" s="306"/>
      <c r="QJF1007" s="306"/>
      <c r="QJG1007" s="306"/>
      <c r="QJH1007" s="306"/>
      <c r="QJI1007" s="306"/>
      <c r="QJJ1007" s="306"/>
      <c r="QJK1007" s="306"/>
      <c r="QJL1007" s="306"/>
      <c r="QJM1007" s="306"/>
      <c r="QJN1007" s="306"/>
      <c r="QJO1007" s="306"/>
      <c r="QJP1007" s="306"/>
      <c r="QJQ1007" s="306"/>
      <c r="QJR1007" s="306"/>
      <c r="QJS1007" s="306"/>
      <c r="QJT1007" s="306"/>
      <c r="QJU1007" s="306"/>
      <c r="QJV1007" s="306"/>
      <c r="QJW1007" s="306"/>
      <c r="QJX1007" s="306"/>
      <c r="QJY1007" s="306"/>
      <c r="QJZ1007" s="306"/>
      <c r="QKA1007" s="306"/>
      <c r="QKB1007" s="306"/>
      <c r="QKC1007" s="306"/>
      <c r="QKD1007" s="306"/>
      <c r="QKE1007" s="306"/>
      <c r="QKF1007" s="306"/>
      <c r="QKG1007" s="306"/>
      <c r="QKH1007" s="306"/>
      <c r="QKI1007" s="306"/>
      <c r="QKJ1007" s="306"/>
      <c r="QKK1007" s="306"/>
      <c r="QKL1007" s="306"/>
      <c r="QKM1007" s="306"/>
      <c r="QKN1007" s="306"/>
      <c r="QKO1007" s="306"/>
      <c r="QKP1007" s="306"/>
      <c r="QKQ1007" s="306"/>
      <c r="QKR1007" s="306"/>
      <c r="QKS1007" s="306"/>
      <c r="QKT1007" s="306"/>
      <c r="QKU1007" s="306"/>
      <c r="QKV1007" s="306"/>
      <c r="QKW1007" s="306"/>
      <c r="QKX1007" s="306"/>
      <c r="QKY1007" s="306"/>
      <c r="QKZ1007" s="306"/>
      <c r="QLA1007" s="306"/>
      <c r="QLB1007" s="306"/>
      <c r="QLC1007" s="306"/>
      <c r="QLD1007" s="306"/>
      <c r="QLE1007" s="306"/>
      <c r="QLF1007" s="306"/>
      <c r="QLG1007" s="306"/>
      <c r="QLH1007" s="306"/>
      <c r="QLI1007" s="306"/>
      <c r="QLJ1007" s="306"/>
      <c r="QLK1007" s="306"/>
      <c r="QLL1007" s="306"/>
      <c r="QLM1007" s="306"/>
      <c r="QLN1007" s="306"/>
      <c r="QLO1007" s="306"/>
      <c r="QLP1007" s="306"/>
      <c r="QLQ1007" s="306"/>
      <c r="QLR1007" s="306"/>
      <c r="QLS1007" s="306"/>
      <c r="QLT1007" s="306"/>
      <c r="QLU1007" s="306"/>
      <c r="QLV1007" s="306"/>
      <c r="QLW1007" s="306"/>
      <c r="QLX1007" s="306"/>
      <c r="QLY1007" s="306"/>
      <c r="QLZ1007" s="306"/>
      <c r="QMA1007" s="306"/>
      <c r="QMB1007" s="306"/>
      <c r="QMC1007" s="306"/>
      <c r="QMD1007" s="306"/>
      <c r="QME1007" s="306"/>
      <c r="QMF1007" s="306"/>
      <c r="QMG1007" s="306"/>
      <c r="QMH1007" s="306"/>
      <c r="QMI1007" s="306"/>
      <c r="QMJ1007" s="306"/>
      <c r="QMK1007" s="306"/>
      <c r="QML1007" s="306"/>
      <c r="QMM1007" s="306"/>
      <c r="QMN1007" s="306"/>
      <c r="QMO1007" s="306"/>
      <c r="QMP1007" s="306"/>
      <c r="QMQ1007" s="306"/>
      <c r="QMR1007" s="306"/>
      <c r="QMS1007" s="306"/>
      <c r="QMT1007" s="306"/>
      <c r="QMU1007" s="306"/>
      <c r="QMV1007" s="306"/>
      <c r="QMW1007" s="306"/>
      <c r="QMX1007" s="306"/>
      <c r="QMY1007" s="306"/>
      <c r="QMZ1007" s="306"/>
      <c r="QNA1007" s="306"/>
      <c r="QNB1007" s="306"/>
      <c r="QNC1007" s="306"/>
      <c r="QND1007" s="306"/>
      <c r="QNE1007" s="306"/>
      <c r="QNF1007" s="306"/>
      <c r="QNG1007" s="306"/>
      <c r="QNH1007" s="306"/>
      <c r="QNI1007" s="306"/>
      <c r="QNJ1007" s="306"/>
      <c r="QNK1007" s="306"/>
      <c r="QNL1007" s="306"/>
      <c r="QNM1007" s="306"/>
      <c r="QNN1007" s="306"/>
      <c r="QNO1007" s="306"/>
      <c r="QNP1007" s="306"/>
      <c r="QNQ1007" s="306"/>
      <c r="QNR1007" s="306"/>
      <c r="QNS1007" s="306"/>
      <c r="QNT1007" s="306"/>
      <c r="QNU1007" s="306"/>
      <c r="QNV1007" s="306"/>
      <c r="QNW1007" s="306"/>
      <c r="QNX1007" s="306"/>
      <c r="QNY1007" s="306"/>
      <c r="QNZ1007" s="306"/>
      <c r="QOA1007" s="306"/>
      <c r="QOB1007" s="306"/>
      <c r="QOC1007" s="306"/>
      <c r="QOD1007" s="306"/>
      <c r="QOE1007" s="306"/>
      <c r="QOF1007" s="306"/>
      <c r="QOG1007" s="306"/>
      <c r="QOH1007" s="306"/>
      <c r="QOI1007" s="306"/>
      <c r="QOJ1007" s="306"/>
      <c r="QOK1007" s="306"/>
      <c r="QOL1007" s="306"/>
      <c r="QOM1007" s="306"/>
      <c r="QON1007" s="306"/>
      <c r="QOO1007" s="306"/>
      <c r="QOP1007" s="306"/>
      <c r="QOQ1007" s="306"/>
      <c r="QOR1007" s="306"/>
      <c r="QOS1007" s="306"/>
      <c r="QOT1007" s="306"/>
      <c r="QOU1007" s="306"/>
      <c r="QOV1007" s="306"/>
      <c r="QOW1007" s="306"/>
      <c r="QOX1007" s="306"/>
      <c r="QOY1007" s="306"/>
      <c r="QOZ1007" s="306"/>
      <c r="QPA1007" s="306"/>
      <c r="QPB1007" s="306"/>
      <c r="QPC1007" s="306"/>
      <c r="QPD1007" s="306"/>
      <c r="QPE1007" s="306"/>
      <c r="QPF1007" s="306"/>
      <c r="QPG1007" s="306"/>
      <c r="QPH1007" s="306"/>
      <c r="QPI1007" s="306"/>
      <c r="QPJ1007" s="306"/>
      <c r="QPK1007" s="306"/>
      <c r="QPL1007" s="306"/>
      <c r="QPM1007" s="306"/>
      <c r="QPN1007" s="306"/>
      <c r="QPO1007" s="306"/>
      <c r="QPP1007" s="306"/>
      <c r="QPQ1007" s="306"/>
      <c r="QPR1007" s="306"/>
      <c r="QPS1007" s="306"/>
      <c r="QPT1007" s="306"/>
      <c r="QPU1007" s="306"/>
      <c r="QPV1007" s="306"/>
      <c r="QPW1007" s="306"/>
      <c r="QPX1007" s="306"/>
      <c r="QPY1007" s="306"/>
      <c r="QPZ1007" s="306"/>
      <c r="QQA1007" s="306"/>
      <c r="QQB1007" s="306"/>
      <c r="QQC1007" s="306"/>
      <c r="QQD1007" s="306"/>
      <c r="QQE1007" s="306"/>
      <c r="QQF1007" s="306"/>
      <c r="QQG1007" s="306"/>
      <c r="QQH1007" s="306"/>
      <c r="QQI1007" s="306"/>
      <c r="QQJ1007" s="306"/>
      <c r="QQK1007" s="306"/>
      <c r="QQL1007" s="306"/>
      <c r="QQM1007" s="306"/>
      <c r="QQN1007" s="306"/>
      <c r="QQO1007" s="306"/>
      <c r="QQP1007" s="306"/>
      <c r="QQQ1007" s="306"/>
      <c r="QQR1007" s="306"/>
      <c r="QQS1007" s="306"/>
      <c r="QQT1007" s="306"/>
      <c r="QQU1007" s="306"/>
      <c r="QQV1007" s="306"/>
      <c r="QQW1007" s="306"/>
      <c r="QQX1007" s="306"/>
      <c r="QQY1007" s="306"/>
      <c r="QQZ1007" s="306"/>
      <c r="QRA1007" s="306"/>
      <c r="QRB1007" s="306"/>
      <c r="QRC1007" s="306"/>
      <c r="QRD1007" s="306"/>
      <c r="QRE1007" s="306"/>
      <c r="QRF1007" s="306"/>
      <c r="QRG1007" s="306"/>
      <c r="QRH1007" s="306"/>
      <c r="QRI1007" s="306"/>
      <c r="QRJ1007" s="306"/>
      <c r="QRK1007" s="306"/>
      <c r="QRL1007" s="306"/>
      <c r="QRM1007" s="306"/>
      <c r="QRN1007" s="306"/>
      <c r="QRO1007" s="306"/>
      <c r="QRP1007" s="306"/>
      <c r="QRQ1007" s="306"/>
      <c r="QRR1007" s="306"/>
      <c r="QRS1007" s="306"/>
      <c r="QRT1007" s="306"/>
      <c r="QRU1007" s="306"/>
      <c r="QRV1007" s="306"/>
      <c r="QRW1007" s="306"/>
      <c r="QRX1007" s="306"/>
      <c r="QRY1007" s="306"/>
      <c r="QRZ1007" s="306"/>
      <c r="QSA1007" s="306"/>
      <c r="QSB1007" s="306"/>
      <c r="QSC1007" s="306"/>
      <c r="QSD1007" s="306"/>
      <c r="QSE1007" s="306"/>
      <c r="QSF1007" s="306"/>
      <c r="QSG1007" s="306"/>
      <c r="QSH1007" s="306"/>
      <c r="QSI1007" s="306"/>
      <c r="QSJ1007" s="306"/>
      <c r="QSK1007" s="306"/>
      <c r="QSL1007" s="306"/>
      <c r="QSM1007" s="306"/>
      <c r="QSN1007" s="306"/>
      <c r="QSO1007" s="306"/>
      <c r="QSP1007" s="306"/>
      <c r="QSQ1007" s="306"/>
      <c r="QSR1007" s="306"/>
      <c r="QSS1007" s="306"/>
      <c r="QST1007" s="306"/>
      <c r="QSU1007" s="306"/>
      <c r="QSV1007" s="306"/>
      <c r="QSW1007" s="306"/>
      <c r="QSX1007" s="306"/>
      <c r="QSY1007" s="306"/>
      <c r="QSZ1007" s="306"/>
      <c r="QTA1007" s="306"/>
      <c r="QTB1007" s="306"/>
      <c r="QTC1007" s="306"/>
      <c r="QTD1007" s="306"/>
      <c r="QTE1007" s="306"/>
      <c r="QTF1007" s="306"/>
      <c r="QTG1007" s="306"/>
      <c r="QTH1007" s="306"/>
      <c r="QTI1007" s="306"/>
      <c r="QTJ1007" s="306"/>
      <c r="QTK1007" s="306"/>
      <c r="QTL1007" s="306"/>
      <c r="QTM1007" s="306"/>
      <c r="QTN1007" s="306"/>
      <c r="QTO1007" s="306"/>
      <c r="QTP1007" s="306"/>
      <c r="QTQ1007" s="306"/>
      <c r="QTR1007" s="306"/>
      <c r="QTS1007" s="306"/>
      <c r="QTT1007" s="306"/>
      <c r="QTU1007" s="306"/>
      <c r="QTV1007" s="306"/>
      <c r="QTW1007" s="306"/>
      <c r="QTX1007" s="306"/>
      <c r="QTY1007" s="306"/>
      <c r="QTZ1007" s="306"/>
      <c r="QUA1007" s="306"/>
      <c r="QUB1007" s="306"/>
      <c r="QUC1007" s="306"/>
      <c r="QUD1007" s="306"/>
      <c r="QUE1007" s="306"/>
      <c r="QUF1007" s="306"/>
      <c r="QUG1007" s="306"/>
      <c r="QUH1007" s="306"/>
      <c r="QUI1007" s="306"/>
      <c r="QUJ1007" s="306"/>
      <c r="QUK1007" s="306"/>
      <c r="QUL1007" s="306"/>
      <c r="QUM1007" s="306"/>
      <c r="QUN1007" s="306"/>
      <c r="QUO1007" s="306"/>
      <c r="QUP1007" s="306"/>
      <c r="QUQ1007" s="306"/>
      <c r="QUR1007" s="306"/>
      <c r="QUS1007" s="306"/>
      <c r="QUT1007" s="306"/>
      <c r="QUU1007" s="306"/>
      <c r="QUV1007" s="306"/>
      <c r="QUW1007" s="306"/>
      <c r="QUX1007" s="306"/>
      <c r="QUY1007" s="306"/>
      <c r="QUZ1007" s="306"/>
      <c r="QVA1007" s="306"/>
      <c r="QVB1007" s="306"/>
      <c r="QVC1007" s="306"/>
      <c r="QVD1007" s="306"/>
      <c r="QVE1007" s="306"/>
      <c r="QVF1007" s="306"/>
      <c r="QVG1007" s="306"/>
      <c r="QVH1007" s="306"/>
      <c r="QVI1007" s="306"/>
      <c r="QVJ1007" s="306"/>
      <c r="QVK1007" s="306"/>
      <c r="QVL1007" s="306"/>
      <c r="QVM1007" s="306"/>
      <c r="QVN1007" s="306"/>
      <c r="QVO1007" s="306"/>
      <c r="QVP1007" s="306"/>
      <c r="QVQ1007" s="306"/>
      <c r="QVR1007" s="306"/>
      <c r="QVS1007" s="306"/>
      <c r="QVT1007" s="306"/>
      <c r="QVU1007" s="306"/>
      <c r="QVV1007" s="306"/>
      <c r="QVW1007" s="306"/>
      <c r="QVX1007" s="306"/>
      <c r="QVY1007" s="306"/>
      <c r="QVZ1007" s="306"/>
      <c r="QWA1007" s="306"/>
      <c r="QWB1007" s="306"/>
      <c r="QWC1007" s="306"/>
      <c r="QWD1007" s="306"/>
      <c r="QWE1007" s="306"/>
      <c r="QWF1007" s="306"/>
      <c r="QWG1007" s="306"/>
      <c r="QWH1007" s="306"/>
      <c r="QWI1007" s="306"/>
      <c r="QWJ1007" s="306"/>
      <c r="QWK1007" s="306"/>
      <c r="QWL1007" s="306"/>
      <c r="QWM1007" s="306"/>
      <c r="QWN1007" s="306"/>
      <c r="QWO1007" s="306"/>
      <c r="QWP1007" s="306"/>
      <c r="QWQ1007" s="306"/>
      <c r="QWR1007" s="306"/>
      <c r="QWS1007" s="306"/>
      <c r="QWT1007" s="306"/>
      <c r="QWU1007" s="306"/>
      <c r="QWV1007" s="306"/>
      <c r="QWW1007" s="306"/>
      <c r="QWX1007" s="306"/>
      <c r="QWY1007" s="306"/>
      <c r="QWZ1007" s="306"/>
      <c r="QXA1007" s="306"/>
      <c r="QXB1007" s="306"/>
      <c r="QXC1007" s="306"/>
      <c r="QXD1007" s="306"/>
      <c r="QXE1007" s="306"/>
      <c r="QXF1007" s="306"/>
      <c r="QXG1007" s="306"/>
      <c r="QXH1007" s="306"/>
      <c r="QXI1007" s="306"/>
      <c r="QXJ1007" s="306"/>
      <c r="QXK1007" s="306"/>
      <c r="QXL1007" s="306"/>
      <c r="QXM1007" s="306"/>
      <c r="QXN1007" s="306"/>
      <c r="QXO1007" s="306"/>
      <c r="QXP1007" s="306"/>
      <c r="QXQ1007" s="306"/>
      <c r="QXR1007" s="306"/>
      <c r="QXS1007" s="306"/>
      <c r="QXT1007" s="306"/>
      <c r="QXU1007" s="306"/>
      <c r="QXV1007" s="306"/>
      <c r="QXW1007" s="306"/>
      <c r="QXX1007" s="306"/>
      <c r="QXY1007" s="306"/>
      <c r="QXZ1007" s="306"/>
      <c r="QYA1007" s="306"/>
      <c r="QYB1007" s="306"/>
      <c r="QYC1007" s="306"/>
      <c r="QYD1007" s="306"/>
      <c r="QYE1007" s="306"/>
      <c r="QYF1007" s="306"/>
      <c r="QYG1007" s="306"/>
      <c r="QYH1007" s="306"/>
      <c r="QYI1007" s="306"/>
      <c r="QYJ1007" s="306"/>
      <c r="QYK1007" s="306"/>
      <c r="QYL1007" s="306"/>
      <c r="QYM1007" s="306"/>
      <c r="QYN1007" s="306"/>
      <c r="QYO1007" s="306"/>
      <c r="QYP1007" s="306"/>
      <c r="QYQ1007" s="306"/>
      <c r="QYR1007" s="306"/>
      <c r="QYS1007" s="306"/>
      <c r="QYT1007" s="306"/>
      <c r="QYU1007" s="306"/>
      <c r="QYV1007" s="306"/>
      <c r="QYW1007" s="306"/>
      <c r="QYX1007" s="306"/>
      <c r="QYY1007" s="306"/>
      <c r="QYZ1007" s="306"/>
      <c r="QZA1007" s="306"/>
      <c r="QZB1007" s="306"/>
      <c r="QZC1007" s="306"/>
      <c r="QZD1007" s="306"/>
      <c r="QZE1007" s="306"/>
      <c r="QZF1007" s="306"/>
      <c r="QZG1007" s="306"/>
      <c r="QZH1007" s="306"/>
      <c r="QZI1007" s="306"/>
      <c r="QZJ1007" s="306"/>
      <c r="QZK1007" s="306"/>
      <c r="QZL1007" s="306"/>
      <c r="QZM1007" s="306"/>
      <c r="QZN1007" s="306"/>
      <c r="QZO1007" s="306"/>
      <c r="QZP1007" s="306"/>
      <c r="QZQ1007" s="306"/>
      <c r="QZR1007" s="306"/>
      <c r="QZS1007" s="306"/>
      <c r="QZT1007" s="306"/>
      <c r="QZU1007" s="306"/>
      <c r="QZV1007" s="306"/>
      <c r="QZW1007" s="306"/>
      <c r="QZX1007" s="306"/>
      <c r="QZY1007" s="306"/>
      <c r="QZZ1007" s="306"/>
      <c r="RAA1007" s="306"/>
      <c r="RAB1007" s="306"/>
      <c r="RAC1007" s="306"/>
      <c r="RAD1007" s="306"/>
      <c r="RAE1007" s="306"/>
      <c r="RAF1007" s="306"/>
      <c r="RAG1007" s="306"/>
      <c r="RAH1007" s="306"/>
      <c r="RAI1007" s="306"/>
      <c r="RAJ1007" s="306"/>
      <c r="RAK1007" s="306"/>
      <c r="RAL1007" s="306"/>
      <c r="RAM1007" s="306"/>
      <c r="RAN1007" s="306"/>
      <c r="RAO1007" s="306"/>
      <c r="RAP1007" s="306"/>
      <c r="RAQ1007" s="306"/>
      <c r="RAR1007" s="306"/>
      <c r="RAS1007" s="306"/>
      <c r="RAT1007" s="306"/>
      <c r="RAU1007" s="306"/>
      <c r="RAV1007" s="306"/>
      <c r="RAW1007" s="306"/>
      <c r="RAX1007" s="306"/>
      <c r="RAY1007" s="306"/>
      <c r="RAZ1007" s="306"/>
      <c r="RBA1007" s="306"/>
      <c r="RBB1007" s="306"/>
      <c r="RBC1007" s="306"/>
      <c r="RBD1007" s="306"/>
      <c r="RBE1007" s="306"/>
      <c r="RBF1007" s="306"/>
      <c r="RBG1007" s="306"/>
      <c r="RBH1007" s="306"/>
      <c r="RBI1007" s="306"/>
      <c r="RBJ1007" s="306"/>
      <c r="RBK1007" s="306"/>
      <c r="RBL1007" s="306"/>
      <c r="RBM1007" s="306"/>
      <c r="RBN1007" s="306"/>
      <c r="RBO1007" s="306"/>
      <c r="RBP1007" s="306"/>
      <c r="RBQ1007" s="306"/>
      <c r="RBR1007" s="306"/>
      <c r="RBS1007" s="306"/>
      <c r="RBT1007" s="306"/>
      <c r="RBU1007" s="306"/>
      <c r="RBV1007" s="306"/>
      <c r="RBW1007" s="306"/>
      <c r="RBX1007" s="306"/>
      <c r="RBY1007" s="306"/>
      <c r="RBZ1007" s="306"/>
      <c r="RCA1007" s="306"/>
      <c r="RCB1007" s="306"/>
      <c r="RCC1007" s="306"/>
      <c r="RCD1007" s="306"/>
      <c r="RCE1007" s="306"/>
      <c r="RCF1007" s="306"/>
      <c r="RCG1007" s="306"/>
      <c r="RCH1007" s="306"/>
      <c r="RCI1007" s="306"/>
      <c r="RCJ1007" s="306"/>
      <c r="RCK1007" s="306"/>
      <c r="RCL1007" s="306"/>
      <c r="RCM1007" s="306"/>
      <c r="RCN1007" s="306"/>
      <c r="RCO1007" s="306"/>
      <c r="RCP1007" s="306"/>
      <c r="RCQ1007" s="306"/>
      <c r="RCR1007" s="306"/>
      <c r="RCS1007" s="306"/>
      <c r="RCT1007" s="306"/>
      <c r="RCU1007" s="306"/>
      <c r="RCV1007" s="306"/>
      <c r="RCW1007" s="306"/>
      <c r="RCX1007" s="306"/>
      <c r="RCY1007" s="306"/>
      <c r="RCZ1007" s="306"/>
      <c r="RDA1007" s="306"/>
      <c r="RDB1007" s="306"/>
      <c r="RDC1007" s="306"/>
      <c r="RDD1007" s="306"/>
      <c r="RDE1007" s="306"/>
      <c r="RDF1007" s="306"/>
      <c r="RDG1007" s="306"/>
      <c r="RDH1007" s="306"/>
      <c r="RDI1007" s="306"/>
      <c r="RDJ1007" s="306"/>
      <c r="RDK1007" s="306"/>
      <c r="RDL1007" s="306"/>
      <c r="RDM1007" s="306"/>
      <c r="RDN1007" s="306"/>
      <c r="RDO1007" s="306"/>
      <c r="RDP1007" s="306"/>
      <c r="RDQ1007" s="306"/>
      <c r="RDR1007" s="306"/>
      <c r="RDS1007" s="306"/>
      <c r="RDT1007" s="306"/>
      <c r="RDU1007" s="306"/>
      <c r="RDV1007" s="306"/>
      <c r="RDW1007" s="306"/>
      <c r="RDX1007" s="306"/>
      <c r="RDY1007" s="306"/>
      <c r="RDZ1007" s="306"/>
      <c r="REA1007" s="306"/>
      <c r="REB1007" s="306"/>
      <c r="REC1007" s="306"/>
      <c r="RED1007" s="306"/>
      <c r="REE1007" s="306"/>
      <c r="REF1007" s="306"/>
      <c r="REG1007" s="306"/>
      <c r="REH1007" s="306"/>
      <c r="REI1007" s="306"/>
      <c r="REJ1007" s="306"/>
      <c r="REK1007" s="306"/>
      <c r="REL1007" s="306"/>
      <c r="REM1007" s="306"/>
      <c r="REN1007" s="306"/>
      <c r="REO1007" s="306"/>
      <c r="REP1007" s="306"/>
      <c r="REQ1007" s="306"/>
      <c r="RER1007" s="306"/>
      <c r="RES1007" s="306"/>
      <c r="RET1007" s="306"/>
      <c r="REU1007" s="306"/>
      <c r="REV1007" s="306"/>
      <c r="REW1007" s="306"/>
      <c r="REX1007" s="306"/>
      <c r="REY1007" s="306"/>
      <c r="REZ1007" s="306"/>
      <c r="RFA1007" s="306"/>
      <c r="RFB1007" s="306"/>
      <c r="RFC1007" s="306"/>
      <c r="RFD1007" s="306"/>
      <c r="RFE1007" s="306"/>
      <c r="RFF1007" s="306"/>
      <c r="RFG1007" s="306"/>
      <c r="RFH1007" s="306"/>
      <c r="RFI1007" s="306"/>
      <c r="RFJ1007" s="306"/>
      <c r="RFK1007" s="306"/>
      <c r="RFL1007" s="306"/>
      <c r="RFM1007" s="306"/>
      <c r="RFN1007" s="306"/>
      <c r="RFO1007" s="306"/>
      <c r="RFP1007" s="306"/>
      <c r="RFQ1007" s="306"/>
      <c r="RFR1007" s="306"/>
      <c r="RFS1007" s="306"/>
      <c r="RFT1007" s="306"/>
      <c r="RFU1007" s="306"/>
      <c r="RFV1007" s="306"/>
      <c r="RFW1007" s="306"/>
      <c r="RFX1007" s="306"/>
      <c r="RFY1007" s="306"/>
      <c r="RFZ1007" s="306"/>
      <c r="RGA1007" s="306"/>
      <c r="RGB1007" s="306"/>
      <c r="RGC1007" s="306"/>
      <c r="RGD1007" s="306"/>
      <c r="RGE1007" s="306"/>
      <c r="RGF1007" s="306"/>
      <c r="RGG1007" s="306"/>
      <c r="RGH1007" s="306"/>
      <c r="RGI1007" s="306"/>
      <c r="RGJ1007" s="306"/>
      <c r="RGK1007" s="306"/>
      <c r="RGL1007" s="306"/>
      <c r="RGM1007" s="306"/>
      <c r="RGN1007" s="306"/>
      <c r="RGO1007" s="306"/>
      <c r="RGP1007" s="306"/>
      <c r="RGQ1007" s="306"/>
      <c r="RGR1007" s="306"/>
      <c r="RGS1007" s="306"/>
      <c r="RGT1007" s="306"/>
      <c r="RGU1007" s="306"/>
      <c r="RGV1007" s="306"/>
      <c r="RGW1007" s="306"/>
      <c r="RGX1007" s="306"/>
      <c r="RGY1007" s="306"/>
      <c r="RGZ1007" s="306"/>
      <c r="RHA1007" s="306"/>
      <c r="RHB1007" s="306"/>
      <c r="RHC1007" s="306"/>
      <c r="RHD1007" s="306"/>
      <c r="RHE1007" s="306"/>
      <c r="RHF1007" s="306"/>
      <c r="RHG1007" s="306"/>
      <c r="RHH1007" s="306"/>
      <c r="RHI1007" s="306"/>
      <c r="RHJ1007" s="306"/>
      <c r="RHK1007" s="306"/>
      <c r="RHL1007" s="306"/>
      <c r="RHM1007" s="306"/>
      <c r="RHN1007" s="306"/>
      <c r="RHO1007" s="306"/>
      <c r="RHP1007" s="306"/>
      <c r="RHQ1007" s="306"/>
      <c r="RHR1007" s="306"/>
      <c r="RHS1007" s="306"/>
      <c r="RHT1007" s="306"/>
      <c r="RHU1007" s="306"/>
      <c r="RHV1007" s="306"/>
      <c r="RHW1007" s="306"/>
      <c r="RHX1007" s="306"/>
      <c r="RHY1007" s="306"/>
      <c r="RHZ1007" s="306"/>
      <c r="RIA1007" s="306"/>
      <c r="RIB1007" s="306"/>
      <c r="RIC1007" s="306"/>
      <c r="RID1007" s="306"/>
      <c r="RIE1007" s="306"/>
      <c r="RIF1007" s="306"/>
      <c r="RIG1007" s="306"/>
      <c r="RIH1007" s="306"/>
      <c r="RII1007" s="306"/>
      <c r="RIJ1007" s="306"/>
      <c r="RIK1007" s="306"/>
      <c r="RIL1007" s="306"/>
      <c r="RIM1007" s="306"/>
      <c r="RIN1007" s="306"/>
      <c r="RIO1007" s="306"/>
      <c r="RIP1007" s="306"/>
      <c r="RIQ1007" s="306"/>
      <c r="RIR1007" s="306"/>
      <c r="RIS1007" s="306"/>
      <c r="RIT1007" s="306"/>
      <c r="RIU1007" s="306"/>
      <c r="RIV1007" s="306"/>
      <c r="RIW1007" s="306"/>
      <c r="RIX1007" s="306"/>
      <c r="RIY1007" s="306"/>
      <c r="RIZ1007" s="306"/>
      <c r="RJA1007" s="306"/>
      <c r="RJB1007" s="306"/>
      <c r="RJC1007" s="306"/>
      <c r="RJD1007" s="306"/>
      <c r="RJE1007" s="306"/>
      <c r="RJF1007" s="306"/>
      <c r="RJG1007" s="306"/>
      <c r="RJH1007" s="306"/>
      <c r="RJI1007" s="306"/>
      <c r="RJJ1007" s="306"/>
      <c r="RJK1007" s="306"/>
      <c r="RJL1007" s="306"/>
      <c r="RJM1007" s="306"/>
      <c r="RJN1007" s="306"/>
      <c r="RJO1007" s="306"/>
      <c r="RJP1007" s="306"/>
      <c r="RJQ1007" s="306"/>
      <c r="RJR1007" s="306"/>
      <c r="RJS1007" s="306"/>
      <c r="RJT1007" s="306"/>
      <c r="RJU1007" s="306"/>
      <c r="RJV1007" s="306"/>
      <c r="RJW1007" s="306"/>
      <c r="RJX1007" s="306"/>
      <c r="RJY1007" s="306"/>
      <c r="RJZ1007" s="306"/>
      <c r="RKA1007" s="306"/>
      <c r="RKB1007" s="306"/>
      <c r="RKC1007" s="306"/>
      <c r="RKD1007" s="306"/>
      <c r="RKE1007" s="306"/>
      <c r="RKF1007" s="306"/>
      <c r="RKG1007" s="306"/>
      <c r="RKH1007" s="306"/>
      <c r="RKI1007" s="306"/>
      <c r="RKJ1007" s="306"/>
      <c r="RKK1007" s="306"/>
      <c r="RKL1007" s="306"/>
      <c r="RKM1007" s="306"/>
      <c r="RKN1007" s="306"/>
      <c r="RKO1007" s="306"/>
      <c r="RKP1007" s="306"/>
      <c r="RKQ1007" s="306"/>
      <c r="RKR1007" s="306"/>
      <c r="RKS1007" s="306"/>
      <c r="RKT1007" s="306"/>
      <c r="RKU1007" s="306"/>
      <c r="RKV1007" s="306"/>
      <c r="RKW1007" s="306"/>
      <c r="RKX1007" s="306"/>
      <c r="RKY1007" s="306"/>
      <c r="RKZ1007" s="306"/>
      <c r="RLA1007" s="306"/>
      <c r="RLB1007" s="306"/>
      <c r="RLC1007" s="306"/>
      <c r="RLD1007" s="306"/>
      <c r="RLE1007" s="306"/>
      <c r="RLF1007" s="306"/>
      <c r="RLG1007" s="306"/>
      <c r="RLH1007" s="306"/>
      <c r="RLI1007" s="306"/>
      <c r="RLJ1007" s="306"/>
      <c r="RLK1007" s="306"/>
      <c r="RLL1007" s="306"/>
      <c r="RLM1007" s="306"/>
      <c r="RLN1007" s="306"/>
      <c r="RLO1007" s="306"/>
      <c r="RLP1007" s="306"/>
      <c r="RLQ1007" s="306"/>
      <c r="RLR1007" s="306"/>
      <c r="RLS1007" s="306"/>
      <c r="RLT1007" s="306"/>
      <c r="RLU1007" s="306"/>
      <c r="RLV1007" s="306"/>
      <c r="RLW1007" s="306"/>
      <c r="RLX1007" s="306"/>
      <c r="RLY1007" s="306"/>
      <c r="RLZ1007" s="306"/>
      <c r="RMA1007" s="306"/>
      <c r="RMB1007" s="306"/>
      <c r="RMC1007" s="306"/>
      <c r="RMD1007" s="306"/>
      <c r="RME1007" s="306"/>
      <c r="RMF1007" s="306"/>
      <c r="RMG1007" s="306"/>
      <c r="RMH1007" s="306"/>
      <c r="RMI1007" s="306"/>
      <c r="RMJ1007" s="306"/>
      <c r="RMK1007" s="306"/>
      <c r="RML1007" s="306"/>
      <c r="RMM1007" s="306"/>
      <c r="RMN1007" s="306"/>
      <c r="RMO1007" s="306"/>
      <c r="RMP1007" s="306"/>
      <c r="RMQ1007" s="306"/>
      <c r="RMR1007" s="306"/>
      <c r="RMS1007" s="306"/>
      <c r="RMT1007" s="306"/>
      <c r="RMU1007" s="306"/>
      <c r="RMV1007" s="306"/>
      <c r="RMW1007" s="306"/>
      <c r="RMX1007" s="306"/>
      <c r="RMY1007" s="306"/>
      <c r="RMZ1007" s="306"/>
      <c r="RNA1007" s="306"/>
      <c r="RNB1007" s="306"/>
      <c r="RNC1007" s="306"/>
      <c r="RND1007" s="306"/>
      <c r="RNE1007" s="306"/>
      <c r="RNF1007" s="306"/>
      <c r="RNG1007" s="306"/>
      <c r="RNH1007" s="306"/>
      <c r="RNI1007" s="306"/>
      <c r="RNJ1007" s="306"/>
      <c r="RNK1007" s="306"/>
      <c r="RNL1007" s="306"/>
      <c r="RNM1007" s="306"/>
      <c r="RNN1007" s="306"/>
      <c r="RNO1007" s="306"/>
      <c r="RNP1007" s="306"/>
      <c r="RNQ1007" s="306"/>
      <c r="RNR1007" s="306"/>
      <c r="RNS1007" s="306"/>
      <c r="RNT1007" s="306"/>
      <c r="RNU1007" s="306"/>
      <c r="RNV1007" s="306"/>
      <c r="RNW1007" s="306"/>
      <c r="RNX1007" s="306"/>
      <c r="RNY1007" s="306"/>
      <c r="RNZ1007" s="306"/>
      <c r="ROA1007" s="306"/>
      <c r="ROB1007" s="306"/>
      <c r="ROC1007" s="306"/>
      <c r="ROD1007" s="306"/>
      <c r="ROE1007" s="306"/>
      <c r="ROF1007" s="306"/>
      <c r="ROG1007" s="306"/>
      <c r="ROH1007" s="306"/>
      <c r="ROI1007" s="306"/>
      <c r="ROJ1007" s="306"/>
      <c r="ROK1007" s="306"/>
      <c r="ROL1007" s="306"/>
      <c r="ROM1007" s="306"/>
      <c r="RON1007" s="306"/>
      <c r="ROO1007" s="306"/>
      <c r="ROP1007" s="306"/>
      <c r="ROQ1007" s="306"/>
      <c r="ROR1007" s="306"/>
      <c r="ROS1007" s="306"/>
      <c r="ROT1007" s="306"/>
      <c r="ROU1007" s="306"/>
      <c r="ROV1007" s="306"/>
      <c r="ROW1007" s="306"/>
      <c r="ROX1007" s="306"/>
      <c r="ROY1007" s="306"/>
      <c r="ROZ1007" s="306"/>
      <c r="RPA1007" s="306"/>
      <c r="RPB1007" s="306"/>
      <c r="RPC1007" s="306"/>
      <c r="RPD1007" s="306"/>
      <c r="RPE1007" s="306"/>
      <c r="RPF1007" s="306"/>
      <c r="RPG1007" s="306"/>
      <c r="RPH1007" s="306"/>
      <c r="RPI1007" s="306"/>
      <c r="RPJ1007" s="306"/>
      <c r="RPK1007" s="306"/>
      <c r="RPL1007" s="306"/>
      <c r="RPM1007" s="306"/>
      <c r="RPN1007" s="306"/>
      <c r="RPO1007" s="306"/>
      <c r="RPP1007" s="306"/>
      <c r="RPQ1007" s="306"/>
      <c r="RPR1007" s="306"/>
      <c r="RPS1007" s="306"/>
      <c r="RPT1007" s="306"/>
      <c r="RPU1007" s="306"/>
      <c r="RPV1007" s="306"/>
      <c r="RPW1007" s="306"/>
      <c r="RPX1007" s="306"/>
      <c r="RPY1007" s="306"/>
      <c r="RPZ1007" s="306"/>
      <c r="RQA1007" s="306"/>
      <c r="RQB1007" s="306"/>
      <c r="RQC1007" s="306"/>
      <c r="RQD1007" s="306"/>
      <c r="RQE1007" s="306"/>
      <c r="RQF1007" s="306"/>
      <c r="RQG1007" s="306"/>
      <c r="RQH1007" s="306"/>
      <c r="RQI1007" s="306"/>
      <c r="RQJ1007" s="306"/>
      <c r="RQK1007" s="306"/>
      <c r="RQL1007" s="306"/>
      <c r="RQM1007" s="306"/>
      <c r="RQN1007" s="306"/>
      <c r="RQO1007" s="306"/>
      <c r="RQP1007" s="306"/>
      <c r="RQQ1007" s="306"/>
      <c r="RQR1007" s="306"/>
      <c r="RQS1007" s="306"/>
      <c r="RQT1007" s="306"/>
      <c r="RQU1007" s="306"/>
      <c r="RQV1007" s="306"/>
      <c r="RQW1007" s="306"/>
      <c r="RQX1007" s="306"/>
      <c r="RQY1007" s="306"/>
      <c r="RQZ1007" s="306"/>
      <c r="RRA1007" s="306"/>
      <c r="RRB1007" s="306"/>
      <c r="RRC1007" s="306"/>
      <c r="RRD1007" s="306"/>
      <c r="RRE1007" s="306"/>
      <c r="RRF1007" s="306"/>
      <c r="RRG1007" s="306"/>
      <c r="RRH1007" s="306"/>
      <c r="RRI1007" s="306"/>
      <c r="RRJ1007" s="306"/>
      <c r="RRK1007" s="306"/>
      <c r="RRL1007" s="306"/>
      <c r="RRM1007" s="306"/>
      <c r="RRN1007" s="306"/>
      <c r="RRO1007" s="306"/>
      <c r="RRP1007" s="306"/>
      <c r="RRQ1007" s="306"/>
      <c r="RRR1007" s="306"/>
      <c r="RRS1007" s="306"/>
      <c r="RRT1007" s="306"/>
      <c r="RRU1007" s="306"/>
      <c r="RRV1007" s="306"/>
      <c r="RRW1007" s="306"/>
      <c r="RRX1007" s="306"/>
      <c r="RRY1007" s="306"/>
      <c r="RRZ1007" s="306"/>
      <c r="RSA1007" s="306"/>
      <c r="RSB1007" s="306"/>
      <c r="RSC1007" s="306"/>
      <c r="RSD1007" s="306"/>
      <c r="RSE1007" s="306"/>
      <c r="RSF1007" s="306"/>
      <c r="RSG1007" s="306"/>
      <c r="RSH1007" s="306"/>
      <c r="RSI1007" s="306"/>
      <c r="RSJ1007" s="306"/>
      <c r="RSK1007" s="306"/>
      <c r="RSL1007" s="306"/>
      <c r="RSM1007" s="306"/>
      <c r="RSN1007" s="306"/>
      <c r="RSO1007" s="306"/>
      <c r="RSP1007" s="306"/>
      <c r="RSQ1007" s="306"/>
      <c r="RSR1007" s="306"/>
      <c r="RSS1007" s="306"/>
      <c r="RST1007" s="306"/>
      <c r="RSU1007" s="306"/>
      <c r="RSV1007" s="306"/>
      <c r="RSW1007" s="306"/>
      <c r="RSX1007" s="306"/>
      <c r="RSY1007" s="306"/>
      <c r="RSZ1007" s="306"/>
      <c r="RTA1007" s="306"/>
      <c r="RTB1007" s="306"/>
      <c r="RTC1007" s="306"/>
      <c r="RTD1007" s="306"/>
      <c r="RTE1007" s="306"/>
      <c r="RTF1007" s="306"/>
      <c r="RTG1007" s="306"/>
      <c r="RTH1007" s="306"/>
      <c r="RTI1007" s="306"/>
      <c r="RTJ1007" s="306"/>
      <c r="RTK1007" s="306"/>
      <c r="RTL1007" s="306"/>
      <c r="RTM1007" s="306"/>
      <c r="RTN1007" s="306"/>
      <c r="RTO1007" s="306"/>
      <c r="RTP1007" s="306"/>
      <c r="RTQ1007" s="306"/>
      <c r="RTR1007" s="306"/>
      <c r="RTS1007" s="306"/>
      <c r="RTT1007" s="306"/>
      <c r="RTU1007" s="306"/>
      <c r="RTV1007" s="306"/>
      <c r="RTW1007" s="306"/>
      <c r="RTX1007" s="306"/>
      <c r="RTY1007" s="306"/>
      <c r="RTZ1007" s="306"/>
      <c r="RUA1007" s="306"/>
      <c r="RUB1007" s="306"/>
      <c r="RUC1007" s="306"/>
      <c r="RUD1007" s="306"/>
      <c r="RUE1007" s="306"/>
      <c r="RUF1007" s="306"/>
      <c r="RUG1007" s="306"/>
      <c r="RUH1007" s="306"/>
      <c r="RUI1007" s="306"/>
      <c r="RUJ1007" s="306"/>
      <c r="RUK1007" s="306"/>
      <c r="RUL1007" s="306"/>
      <c r="RUM1007" s="306"/>
      <c r="RUN1007" s="306"/>
      <c r="RUO1007" s="306"/>
      <c r="RUP1007" s="306"/>
      <c r="RUQ1007" s="306"/>
      <c r="RUR1007" s="306"/>
      <c r="RUS1007" s="306"/>
      <c r="RUT1007" s="306"/>
      <c r="RUU1007" s="306"/>
      <c r="RUV1007" s="306"/>
      <c r="RUW1007" s="306"/>
      <c r="RUX1007" s="306"/>
      <c r="RUY1007" s="306"/>
      <c r="RUZ1007" s="306"/>
      <c r="RVA1007" s="306"/>
      <c r="RVB1007" s="306"/>
      <c r="RVC1007" s="306"/>
      <c r="RVD1007" s="306"/>
      <c r="RVE1007" s="306"/>
      <c r="RVF1007" s="306"/>
      <c r="RVG1007" s="306"/>
      <c r="RVH1007" s="306"/>
      <c r="RVI1007" s="306"/>
      <c r="RVJ1007" s="306"/>
      <c r="RVK1007" s="306"/>
      <c r="RVL1007" s="306"/>
      <c r="RVM1007" s="306"/>
      <c r="RVN1007" s="306"/>
      <c r="RVO1007" s="306"/>
      <c r="RVP1007" s="306"/>
      <c r="RVQ1007" s="306"/>
      <c r="RVR1007" s="306"/>
      <c r="RVS1007" s="306"/>
      <c r="RVT1007" s="306"/>
      <c r="RVU1007" s="306"/>
      <c r="RVV1007" s="306"/>
      <c r="RVW1007" s="306"/>
      <c r="RVX1007" s="306"/>
      <c r="RVY1007" s="306"/>
      <c r="RVZ1007" s="306"/>
      <c r="RWA1007" s="306"/>
      <c r="RWB1007" s="306"/>
      <c r="RWC1007" s="306"/>
      <c r="RWD1007" s="306"/>
      <c r="RWE1007" s="306"/>
      <c r="RWF1007" s="306"/>
      <c r="RWG1007" s="306"/>
      <c r="RWH1007" s="306"/>
      <c r="RWI1007" s="306"/>
      <c r="RWJ1007" s="306"/>
      <c r="RWK1007" s="306"/>
      <c r="RWL1007" s="306"/>
      <c r="RWM1007" s="306"/>
      <c r="RWN1007" s="306"/>
      <c r="RWO1007" s="306"/>
      <c r="RWP1007" s="306"/>
      <c r="RWQ1007" s="306"/>
      <c r="RWR1007" s="306"/>
      <c r="RWS1007" s="306"/>
      <c r="RWT1007" s="306"/>
      <c r="RWU1007" s="306"/>
      <c r="RWV1007" s="306"/>
      <c r="RWW1007" s="306"/>
      <c r="RWX1007" s="306"/>
      <c r="RWY1007" s="306"/>
      <c r="RWZ1007" s="306"/>
      <c r="RXA1007" s="306"/>
      <c r="RXB1007" s="306"/>
      <c r="RXC1007" s="306"/>
      <c r="RXD1007" s="306"/>
      <c r="RXE1007" s="306"/>
      <c r="RXF1007" s="306"/>
      <c r="RXG1007" s="306"/>
      <c r="RXH1007" s="306"/>
      <c r="RXI1007" s="306"/>
      <c r="RXJ1007" s="306"/>
      <c r="RXK1007" s="306"/>
      <c r="RXL1007" s="306"/>
      <c r="RXM1007" s="306"/>
      <c r="RXN1007" s="306"/>
      <c r="RXO1007" s="306"/>
      <c r="RXP1007" s="306"/>
      <c r="RXQ1007" s="306"/>
      <c r="RXR1007" s="306"/>
      <c r="RXS1007" s="306"/>
      <c r="RXT1007" s="306"/>
      <c r="RXU1007" s="306"/>
      <c r="RXV1007" s="306"/>
      <c r="RXW1007" s="306"/>
      <c r="RXX1007" s="306"/>
      <c r="RXY1007" s="306"/>
      <c r="RXZ1007" s="306"/>
      <c r="RYA1007" s="306"/>
      <c r="RYB1007" s="306"/>
      <c r="RYC1007" s="306"/>
      <c r="RYD1007" s="306"/>
      <c r="RYE1007" s="306"/>
      <c r="RYF1007" s="306"/>
      <c r="RYG1007" s="306"/>
      <c r="RYH1007" s="306"/>
      <c r="RYI1007" s="306"/>
      <c r="RYJ1007" s="306"/>
      <c r="RYK1007" s="306"/>
      <c r="RYL1007" s="306"/>
      <c r="RYM1007" s="306"/>
      <c r="RYN1007" s="306"/>
      <c r="RYO1007" s="306"/>
      <c r="RYP1007" s="306"/>
      <c r="RYQ1007" s="306"/>
      <c r="RYR1007" s="306"/>
      <c r="RYS1007" s="306"/>
      <c r="RYT1007" s="306"/>
      <c r="RYU1007" s="306"/>
      <c r="RYV1007" s="306"/>
      <c r="RYW1007" s="306"/>
      <c r="RYX1007" s="306"/>
      <c r="RYY1007" s="306"/>
      <c r="RYZ1007" s="306"/>
      <c r="RZA1007" s="306"/>
      <c r="RZB1007" s="306"/>
      <c r="RZC1007" s="306"/>
      <c r="RZD1007" s="306"/>
      <c r="RZE1007" s="306"/>
      <c r="RZF1007" s="306"/>
      <c r="RZG1007" s="306"/>
      <c r="RZH1007" s="306"/>
      <c r="RZI1007" s="306"/>
      <c r="RZJ1007" s="306"/>
      <c r="RZK1007" s="306"/>
      <c r="RZL1007" s="306"/>
      <c r="RZM1007" s="306"/>
      <c r="RZN1007" s="306"/>
      <c r="RZO1007" s="306"/>
      <c r="RZP1007" s="306"/>
      <c r="RZQ1007" s="306"/>
      <c r="RZR1007" s="306"/>
      <c r="RZS1007" s="306"/>
      <c r="RZT1007" s="306"/>
      <c r="RZU1007" s="306"/>
      <c r="RZV1007" s="306"/>
      <c r="RZW1007" s="306"/>
      <c r="RZX1007" s="306"/>
      <c r="RZY1007" s="306"/>
      <c r="RZZ1007" s="306"/>
      <c r="SAA1007" s="306"/>
      <c r="SAB1007" s="306"/>
      <c r="SAC1007" s="306"/>
      <c r="SAD1007" s="306"/>
      <c r="SAE1007" s="306"/>
      <c r="SAF1007" s="306"/>
      <c r="SAG1007" s="306"/>
      <c r="SAH1007" s="306"/>
      <c r="SAI1007" s="306"/>
      <c r="SAJ1007" s="306"/>
      <c r="SAK1007" s="306"/>
      <c r="SAL1007" s="306"/>
      <c r="SAM1007" s="306"/>
      <c r="SAN1007" s="306"/>
      <c r="SAO1007" s="306"/>
      <c r="SAP1007" s="306"/>
      <c r="SAQ1007" s="306"/>
      <c r="SAR1007" s="306"/>
      <c r="SAS1007" s="306"/>
      <c r="SAT1007" s="306"/>
      <c r="SAU1007" s="306"/>
      <c r="SAV1007" s="306"/>
      <c r="SAW1007" s="306"/>
      <c r="SAX1007" s="306"/>
      <c r="SAY1007" s="306"/>
      <c r="SAZ1007" s="306"/>
      <c r="SBA1007" s="306"/>
      <c r="SBB1007" s="306"/>
      <c r="SBC1007" s="306"/>
      <c r="SBD1007" s="306"/>
      <c r="SBE1007" s="306"/>
      <c r="SBF1007" s="306"/>
      <c r="SBG1007" s="306"/>
      <c r="SBH1007" s="306"/>
      <c r="SBI1007" s="306"/>
      <c r="SBJ1007" s="306"/>
      <c r="SBK1007" s="306"/>
      <c r="SBL1007" s="306"/>
      <c r="SBM1007" s="306"/>
      <c r="SBN1007" s="306"/>
      <c r="SBO1007" s="306"/>
      <c r="SBP1007" s="306"/>
      <c r="SBQ1007" s="306"/>
      <c r="SBR1007" s="306"/>
      <c r="SBS1007" s="306"/>
      <c r="SBT1007" s="306"/>
      <c r="SBU1007" s="306"/>
      <c r="SBV1007" s="306"/>
      <c r="SBW1007" s="306"/>
      <c r="SBX1007" s="306"/>
      <c r="SBY1007" s="306"/>
      <c r="SBZ1007" s="306"/>
      <c r="SCA1007" s="306"/>
      <c r="SCB1007" s="306"/>
      <c r="SCC1007" s="306"/>
      <c r="SCD1007" s="306"/>
      <c r="SCE1007" s="306"/>
      <c r="SCF1007" s="306"/>
      <c r="SCG1007" s="306"/>
      <c r="SCH1007" s="306"/>
      <c r="SCI1007" s="306"/>
      <c r="SCJ1007" s="306"/>
      <c r="SCK1007" s="306"/>
      <c r="SCL1007" s="306"/>
      <c r="SCM1007" s="306"/>
      <c r="SCN1007" s="306"/>
      <c r="SCO1007" s="306"/>
      <c r="SCP1007" s="306"/>
      <c r="SCQ1007" s="306"/>
      <c r="SCR1007" s="306"/>
      <c r="SCS1007" s="306"/>
      <c r="SCT1007" s="306"/>
      <c r="SCU1007" s="306"/>
      <c r="SCV1007" s="306"/>
      <c r="SCW1007" s="306"/>
      <c r="SCX1007" s="306"/>
      <c r="SCY1007" s="306"/>
      <c r="SCZ1007" s="306"/>
      <c r="SDA1007" s="306"/>
      <c r="SDB1007" s="306"/>
      <c r="SDC1007" s="306"/>
      <c r="SDD1007" s="306"/>
      <c r="SDE1007" s="306"/>
      <c r="SDF1007" s="306"/>
      <c r="SDG1007" s="306"/>
      <c r="SDH1007" s="306"/>
      <c r="SDI1007" s="306"/>
      <c r="SDJ1007" s="306"/>
      <c r="SDK1007" s="306"/>
      <c r="SDL1007" s="306"/>
      <c r="SDM1007" s="306"/>
      <c r="SDN1007" s="306"/>
      <c r="SDO1007" s="306"/>
      <c r="SDP1007" s="306"/>
      <c r="SDQ1007" s="306"/>
      <c r="SDR1007" s="306"/>
      <c r="SDS1007" s="306"/>
      <c r="SDT1007" s="306"/>
      <c r="SDU1007" s="306"/>
      <c r="SDV1007" s="306"/>
      <c r="SDW1007" s="306"/>
      <c r="SDX1007" s="306"/>
      <c r="SDY1007" s="306"/>
      <c r="SDZ1007" s="306"/>
      <c r="SEA1007" s="306"/>
      <c r="SEB1007" s="306"/>
      <c r="SEC1007" s="306"/>
      <c r="SED1007" s="306"/>
      <c r="SEE1007" s="306"/>
      <c r="SEF1007" s="306"/>
      <c r="SEG1007" s="306"/>
      <c r="SEH1007" s="306"/>
      <c r="SEI1007" s="306"/>
      <c r="SEJ1007" s="306"/>
      <c r="SEK1007" s="306"/>
      <c r="SEL1007" s="306"/>
      <c r="SEM1007" s="306"/>
      <c r="SEN1007" s="306"/>
      <c r="SEO1007" s="306"/>
      <c r="SEP1007" s="306"/>
      <c r="SEQ1007" s="306"/>
      <c r="SER1007" s="306"/>
      <c r="SES1007" s="306"/>
      <c r="SET1007" s="306"/>
      <c r="SEU1007" s="306"/>
      <c r="SEV1007" s="306"/>
      <c r="SEW1007" s="306"/>
      <c r="SEX1007" s="306"/>
      <c r="SEY1007" s="306"/>
      <c r="SEZ1007" s="306"/>
      <c r="SFA1007" s="306"/>
      <c r="SFB1007" s="306"/>
      <c r="SFC1007" s="306"/>
      <c r="SFD1007" s="306"/>
      <c r="SFE1007" s="306"/>
      <c r="SFF1007" s="306"/>
      <c r="SFG1007" s="306"/>
      <c r="SFH1007" s="306"/>
      <c r="SFI1007" s="306"/>
      <c r="SFJ1007" s="306"/>
      <c r="SFK1007" s="306"/>
      <c r="SFL1007" s="306"/>
      <c r="SFM1007" s="306"/>
      <c r="SFN1007" s="306"/>
      <c r="SFO1007" s="306"/>
      <c r="SFP1007" s="306"/>
      <c r="SFQ1007" s="306"/>
      <c r="SFR1007" s="306"/>
      <c r="SFS1007" s="306"/>
      <c r="SFT1007" s="306"/>
      <c r="SFU1007" s="306"/>
      <c r="SFV1007" s="306"/>
      <c r="SFW1007" s="306"/>
      <c r="SFX1007" s="306"/>
      <c r="SFY1007" s="306"/>
      <c r="SFZ1007" s="306"/>
      <c r="SGA1007" s="306"/>
      <c r="SGB1007" s="306"/>
      <c r="SGC1007" s="306"/>
      <c r="SGD1007" s="306"/>
      <c r="SGE1007" s="306"/>
      <c r="SGF1007" s="306"/>
      <c r="SGG1007" s="306"/>
      <c r="SGH1007" s="306"/>
      <c r="SGI1007" s="306"/>
      <c r="SGJ1007" s="306"/>
      <c r="SGK1007" s="306"/>
      <c r="SGL1007" s="306"/>
      <c r="SGM1007" s="306"/>
      <c r="SGN1007" s="306"/>
      <c r="SGO1007" s="306"/>
      <c r="SGP1007" s="306"/>
      <c r="SGQ1007" s="306"/>
      <c r="SGR1007" s="306"/>
      <c r="SGS1007" s="306"/>
      <c r="SGT1007" s="306"/>
      <c r="SGU1007" s="306"/>
      <c r="SGV1007" s="306"/>
      <c r="SGW1007" s="306"/>
      <c r="SGX1007" s="306"/>
      <c r="SGY1007" s="306"/>
      <c r="SGZ1007" s="306"/>
      <c r="SHA1007" s="306"/>
      <c r="SHB1007" s="306"/>
      <c r="SHC1007" s="306"/>
      <c r="SHD1007" s="306"/>
      <c r="SHE1007" s="306"/>
      <c r="SHF1007" s="306"/>
      <c r="SHG1007" s="306"/>
      <c r="SHH1007" s="306"/>
      <c r="SHI1007" s="306"/>
      <c r="SHJ1007" s="306"/>
      <c r="SHK1007" s="306"/>
      <c r="SHL1007" s="306"/>
      <c r="SHM1007" s="306"/>
      <c r="SHN1007" s="306"/>
      <c r="SHO1007" s="306"/>
      <c r="SHP1007" s="306"/>
      <c r="SHQ1007" s="306"/>
      <c r="SHR1007" s="306"/>
      <c r="SHS1007" s="306"/>
      <c r="SHT1007" s="306"/>
      <c r="SHU1007" s="306"/>
      <c r="SHV1007" s="306"/>
      <c r="SHW1007" s="306"/>
      <c r="SHX1007" s="306"/>
      <c r="SHY1007" s="306"/>
      <c r="SHZ1007" s="306"/>
      <c r="SIA1007" s="306"/>
      <c r="SIB1007" s="306"/>
      <c r="SIC1007" s="306"/>
      <c r="SID1007" s="306"/>
      <c r="SIE1007" s="306"/>
      <c r="SIF1007" s="306"/>
      <c r="SIG1007" s="306"/>
      <c r="SIH1007" s="306"/>
      <c r="SII1007" s="306"/>
      <c r="SIJ1007" s="306"/>
      <c r="SIK1007" s="306"/>
      <c r="SIL1007" s="306"/>
      <c r="SIM1007" s="306"/>
      <c r="SIN1007" s="306"/>
      <c r="SIO1007" s="306"/>
      <c r="SIP1007" s="306"/>
      <c r="SIQ1007" s="306"/>
      <c r="SIR1007" s="306"/>
      <c r="SIS1007" s="306"/>
      <c r="SIT1007" s="306"/>
      <c r="SIU1007" s="306"/>
      <c r="SIV1007" s="306"/>
      <c r="SIW1007" s="306"/>
      <c r="SIX1007" s="306"/>
      <c r="SIY1007" s="306"/>
      <c r="SIZ1007" s="306"/>
      <c r="SJA1007" s="306"/>
      <c r="SJB1007" s="306"/>
      <c r="SJC1007" s="306"/>
      <c r="SJD1007" s="306"/>
      <c r="SJE1007" s="306"/>
      <c r="SJF1007" s="306"/>
      <c r="SJG1007" s="306"/>
      <c r="SJH1007" s="306"/>
      <c r="SJI1007" s="306"/>
      <c r="SJJ1007" s="306"/>
      <c r="SJK1007" s="306"/>
      <c r="SJL1007" s="306"/>
      <c r="SJM1007" s="306"/>
      <c r="SJN1007" s="306"/>
      <c r="SJO1007" s="306"/>
      <c r="SJP1007" s="306"/>
      <c r="SJQ1007" s="306"/>
      <c r="SJR1007" s="306"/>
      <c r="SJS1007" s="306"/>
      <c r="SJT1007" s="306"/>
      <c r="SJU1007" s="306"/>
      <c r="SJV1007" s="306"/>
      <c r="SJW1007" s="306"/>
      <c r="SJX1007" s="306"/>
      <c r="SJY1007" s="306"/>
      <c r="SJZ1007" s="306"/>
      <c r="SKA1007" s="306"/>
      <c r="SKB1007" s="306"/>
      <c r="SKC1007" s="306"/>
      <c r="SKD1007" s="306"/>
      <c r="SKE1007" s="306"/>
      <c r="SKF1007" s="306"/>
      <c r="SKG1007" s="306"/>
      <c r="SKH1007" s="306"/>
      <c r="SKI1007" s="306"/>
      <c r="SKJ1007" s="306"/>
      <c r="SKK1007" s="306"/>
      <c r="SKL1007" s="306"/>
      <c r="SKM1007" s="306"/>
      <c r="SKN1007" s="306"/>
      <c r="SKO1007" s="306"/>
      <c r="SKP1007" s="306"/>
      <c r="SKQ1007" s="306"/>
      <c r="SKR1007" s="306"/>
      <c r="SKS1007" s="306"/>
      <c r="SKT1007" s="306"/>
      <c r="SKU1007" s="306"/>
      <c r="SKV1007" s="306"/>
      <c r="SKW1007" s="306"/>
      <c r="SKX1007" s="306"/>
      <c r="SKY1007" s="306"/>
      <c r="SKZ1007" s="306"/>
      <c r="SLA1007" s="306"/>
      <c r="SLB1007" s="306"/>
      <c r="SLC1007" s="306"/>
      <c r="SLD1007" s="306"/>
      <c r="SLE1007" s="306"/>
      <c r="SLF1007" s="306"/>
      <c r="SLG1007" s="306"/>
      <c r="SLH1007" s="306"/>
      <c r="SLI1007" s="306"/>
      <c r="SLJ1007" s="306"/>
      <c r="SLK1007" s="306"/>
      <c r="SLL1007" s="306"/>
      <c r="SLM1007" s="306"/>
      <c r="SLN1007" s="306"/>
      <c r="SLO1007" s="306"/>
      <c r="SLP1007" s="306"/>
      <c r="SLQ1007" s="306"/>
      <c r="SLR1007" s="306"/>
      <c r="SLS1007" s="306"/>
      <c r="SLT1007" s="306"/>
      <c r="SLU1007" s="306"/>
      <c r="SLV1007" s="306"/>
      <c r="SLW1007" s="306"/>
      <c r="SLX1007" s="306"/>
      <c r="SLY1007" s="306"/>
      <c r="SLZ1007" s="306"/>
      <c r="SMA1007" s="306"/>
      <c r="SMB1007" s="306"/>
      <c r="SMC1007" s="306"/>
      <c r="SMD1007" s="306"/>
      <c r="SME1007" s="306"/>
      <c r="SMF1007" s="306"/>
      <c r="SMG1007" s="306"/>
      <c r="SMH1007" s="306"/>
      <c r="SMI1007" s="306"/>
      <c r="SMJ1007" s="306"/>
      <c r="SMK1007" s="306"/>
      <c r="SML1007" s="306"/>
      <c r="SMM1007" s="306"/>
      <c r="SMN1007" s="306"/>
      <c r="SMO1007" s="306"/>
      <c r="SMP1007" s="306"/>
      <c r="SMQ1007" s="306"/>
      <c r="SMR1007" s="306"/>
      <c r="SMS1007" s="306"/>
      <c r="SMT1007" s="306"/>
      <c r="SMU1007" s="306"/>
      <c r="SMV1007" s="306"/>
      <c r="SMW1007" s="306"/>
      <c r="SMX1007" s="306"/>
      <c r="SMY1007" s="306"/>
      <c r="SMZ1007" s="306"/>
      <c r="SNA1007" s="306"/>
      <c r="SNB1007" s="306"/>
      <c r="SNC1007" s="306"/>
      <c r="SND1007" s="306"/>
      <c r="SNE1007" s="306"/>
      <c r="SNF1007" s="306"/>
      <c r="SNG1007" s="306"/>
      <c r="SNH1007" s="306"/>
      <c r="SNI1007" s="306"/>
      <c r="SNJ1007" s="306"/>
      <c r="SNK1007" s="306"/>
      <c r="SNL1007" s="306"/>
      <c r="SNM1007" s="306"/>
      <c r="SNN1007" s="306"/>
      <c r="SNO1007" s="306"/>
      <c r="SNP1007" s="306"/>
      <c r="SNQ1007" s="306"/>
      <c r="SNR1007" s="306"/>
      <c r="SNS1007" s="306"/>
      <c r="SNT1007" s="306"/>
      <c r="SNU1007" s="306"/>
      <c r="SNV1007" s="306"/>
      <c r="SNW1007" s="306"/>
      <c r="SNX1007" s="306"/>
      <c r="SNY1007" s="306"/>
      <c r="SNZ1007" s="306"/>
      <c r="SOA1007" s="306"/>
      <c r="SOB1007" s="306"/>
      <c r="SOC1007" s="306"/>
      <c r="SOD1007" s="306"/>
      <c r="SOE1007" s="306"/>
      <c r="SOF1007" s="306"/>
      <c r="SOG1007" s="306"/>
      <c r="SOH1007" s="306"/>
      <c r="SOI1007" s="306"/>
      <c r="SOJ1007" s="306"/>
      <c r="SOK1007" s="306"/>
      <c r="SOL1007" s="306"/>
      <c r="SOM1007" s="306"/>
      <c r="SON1007" s="306"/>
      <c r="SOO1007" s="306"/>
      <c r="SOP1007" s="306"/>
      <c r="SOQ1007" s="306"/>
      <c r="SOR1007" s="306"/>
      <c r="SOS1007" s="306"/>
      <c r="SOT1007" s="306"/>
      <c r="SOU1007" s="306"/>
      <c r="SOV1007" s="306"/>
      <c r="SOW1007" s="306"/>
      <c r="SOX1007" s="306"/>
      <c r="SOY1007" s="306"/>
      <c r="SOZ1007" s="306"/>
      <c r="SPA1007" s="306"/>
      <c r="SPB1007" s="306"/>
      <c r="SPC1007" s="306"/>
      <c r="SPD1007" s="306"/>
      <c r="SPE1007" s="306"/>
      <c r="SPF1007" s="306"/>
      <c r="SPG1007" s="306"/>
      <c r="SPH1007" s="306"/>
      <c r="SPI1007" s="306"/>
      <c r="SPJ1007" s="306"/>
      <c r="SPK1007" s="306"/>
      <c r="SPL1007" s="306"/>
      <c r="SPM1007" s="306"/>
      <c r="SPN1007" s="306"/>
      <c r="SPO1007" s="306"/>
      <c r="SPP1007" s="306"/>
      <c r="SPQ1007" s="306"/>
      <c r="SPR1007" s="306"/>
      <c r="SPS1007" s="306"/>
      <c r="SPT1007" s="306"/>
      <c r="SPU1007" s="306"/>
      <c r="SPV1007" s="306"/>
      <c r="SPW1007" s="306"/>
      <c r="SPX1007" s="306"/>
      <c r="SPY1007" s="306"/>
      <c r="SPZ1007" s="306"/>
      <c r="SQA1007" s="306"/>
      <c r="SQB1007" s="306"/>
      <c r="SQC1007" s="306"/>
      <c r="SQD1007" s="306"/>
      <c r="SQE1007" s="306"/>
      <c r="SQF1007" s="306"/>
      <c r="SQG1007" s="306"/>
      <c r="SQH1007" s="306"/>
      <c r="SQI1007" s="306"/>
      <c r="SQJ1007" s="306"/>
      <c r="SQK1007" s="306"/>
      <c r="SQL1007" s="306"/>
      <c r="SQM1007" s="306"/>
      <c r="SQN1007" s="306"/>
      <c r="SQO1007" s="306"/>
      <c r="SQP1007" s="306"/>
      <c r="SQQ1007" s="306"/>
      <c r="SQR1007" s="306"/>
      <c r="SQS1007" s="306"/>
      <c r="SQT1007" s="306"/>
      <c r="SQU1007" s="306"/>
      <c r="SQV1007" s="306"/>
      <c r="SQW1007" s="306"/>
      <c r="SQX1007" s="306"/>
      <c r="SQY1007" s="306"/>
      <c r="SQZ1007" s="306"/>
      <c r="SRA1007" s="306"/>
      <c r="SRB1007" s="306"/>
      <c r="SRC1007" s="306"/>
      <c r="SRD1007" s="306"/>
      <c r="SRE1007" s="306"/>
      <c r="SRF1007" s="306"/>
      <c r="SRG1007" s="306"/>
      <c r="SRH1007" s="306"/>
      <c r="SRI1007" s="306"/>
      <c r="SRJ1007" s="306"/>
      <c r="SRK1007" s="306"/>
      <c r="SRL1007" s="306"/>
      <c r="SRM1007" s="306"/>
      <c r="SRN1007" s="306"/>
      <c r="SRO1007" s="306"/>
      <c r="SRP1007" s="306"/>
      <c r="SRQ1007" s="306"/>
      <c r="SRR1007" s="306"/>
      <c r="SRS1007" s="306"/>
      <c r="SRT1007" s="306"/>
      <c r="SRU1007" s="306"/>
      <c r="SRV1007" s="306"/>
      <c r="SRW1007" s="306"/>
      <c r="SRX1007" s="306"/>
      <c r="SRY1007" s="306"/>
      <c r="SRZ1007" s="306"/>
      <c r="SSA1007" s="306"/>
      <c r="SSB1007" s="306"/>
      <c r="SSC1007" s="306"/>
      <c r="SSD1007" s="306"/>
      <c r="SSE1007" s="306"/>
      <c r="SSF1007" s="306"/>
      <c r="SSG1007" s="306"/>
      <c r="SSH1007" s="306"/>
      <c r="SSI1007" s="306"/>
      <c r="SSJ1007" s="306"/>
      <c r="SSK1007" s="306"/>
      <c r="SSL1007" s="306"/>
      <c r="SSM1007" s="306"/>
      <c r="SSN1007" s="306"/>
      <c r="SSO1007" s="306"/>
      <c r="SSP1007" s="306"/>
      <c r="SSQ1007" s="306"/>
      <c r="SSR1007" s="306"/>
      <c r="SSS1007" s="306"/>
      <c r="SST1007" s="306"/>
      <c r="SSU1007" s="306"/>
      <c r="SSV1007" s="306"/>
      <c r="SSW1007" s="306"/>
      <c r="SSX1007" s="306"/>
      <c r="SSY1007" s="306"/>
      <c r="SSZ1007" s="306"/>
      <c r="STA1007" s="306"/>
      <c r="STB1007" s="306"/>
      <c r="STC1007" s="306"/>
      <c r="STD1007" s="306"/>
      <c r="STE1007" s="306"/>
      <c r="STF1007" s="306"/>
      <c r="STG1007" s="306"/>
      <c r="STH1007" s="306"/>
      <c r="STI1007" s="306"/>
      <c r="STJ1007" s="306"/>
      <c r="STK1007" s="306"/>
      <c r="STL1007" s="306"/>
      <c r="STM1007" s="306"/>
      <c r="STN1007" s="306"/>
      <c r="STO1007" s="306"/>
      <c r="STP1007" s="306"/>
      <c r="STQ1007" s="306"/>
      <c r="STR1007" s="306"/>
      <c r="STS1007" s="306"/>
      <c r="STT1007" s="306"/>
      <c r="STU1007" s="306"/>
      <c r="STV1007" s="306"/>
      <c r="STW1007" s="306"/>
      <c r="STX1007" s="306"/>
      <c r="STY1007" s="306"/>
      <c r="STZ1007" s="306"/>
      <c r="SUA1007" s="306"/>
      <c r="SUB1007" s="306"/>
      <c r="SUC1007" s="306"/>
      <c r="SUD1007" s="306"/>
      <c r="SUE1007" s="306"/>
      <c r="SUF1007" s="306"/>
      <c r="SUG1007" s="306"/>
      <c r="SUH1007" s="306"/>
      <c r="SUI1007" s="306"/>
      <c r="SUJ1007" s="306"/>
      <c r="SUK1007" s="306"/>
      <c r="SUL1007" s="306"/>
      <c r="SUM1007" s="306"/>
      <c r="SUN1007" s="306"/>
      <c r="SUO1007" s="306"/>
      <c r="SUP1007" s="306"/>
      <c r="SUQ1007" s="306"/>
      <c r="SUR1007" s="306"/>
      <c r="SUS1007" s="306"/>
      <c r="SUT1007" s="306"/>
      <c r="SUU1007" s="306"/>
      <c r="SUV1007" s="306"/>
      <c r="SUW1007" s="306"/>
      <c r="SUX1007" s="306"/>
      <c r="SUY1007" s="306"/>
      <c r="SUZ1007" s="306"/>
      <c r="SVA1007" s="306"/>
      <c r="SVB1007" s="306"/>
      <c r="SVC1007" s="306"/>
      <c r="SVD1007" s="306"/>
      <c r="SVE1007" s="306"/>
      <c r="SVF1007" s="306"/>
      <c r="SVG1007" s="306"/>
      <c r="SVH1007" s="306"/>
      <c r="SVI1007" s="306"/>
      <c r="SVJ1007" s="306"/>
      <c r="SVK1007" s="306"/>
      <c r="SVL1007" s="306"/>
      <c r="SVM1007" s="306"/>
      <c r="SVN1007" s="306"/>
      <c r="SVO1007" s="306"/>
      <c r="SVP1007" s="306"/>
      <c r="SVQ1007" s="306"/>
      <c r="SVR1007" s="306"/>
      <c r="SVS1007" s="306"/>
      <c r="SVT1007" s="306"/>
      <c r="SVU1007" s="306"/>
      <c r="SVV1007" s="306"/>
      <c r="SVW1007" s="306"/>
      <c r="SVX1007" s="306"/>
      <c r="SVY1007" s="306"/>
      <c r="SVZ1007" s="306"/>
      <c r="SWA1007" s="306"/>
      <c r="SWB1007" s="306"/>
      <c r="SWC1007" s="306"/>
      <c r="SWD1007" s="306"/>
      <c r="SWE1007" s="306"/>
      <c r="SWF1007" s="306"/>
      <c r="SWG1007" s="306"/>
      <c r="SWH1007" s="306"/>
      <c r="SWI1007" s="306"/>
      <c r="SWJ1007" s="306"/>
      <c r="SWK1007" s="306"/>
      <c r="SWL1007" s="306"/>
      <c r="SWM1007" s="306"/>
      <c r="SWN1007" s="306"/>
      <c r="SWO1007" s="306"/>
      <c r="SWP1007" s="306"/>
      <c r="SWQ1007" s="306"/>
      <c r="SWR1007" s="306"/>
      <c r="SWS1007" s="306"/>
      <c r="SWT1007" s="306"/>
      <c r="SWU1007" s="306"/>
      <c r="SWV1007" s="306"/>
      <c r="SWW1007" s="306"/>
      <c r="SWX1007" s="306"/>
      <c r="SWY1007" s="306"/>
      <c r="SWZ1007" s="306"/>
      <c r="SXA1007" s="306"/>
      <c r="SXB1007" s="306"/>
      <c r="SXC1007" s="306"/>
      <c r="SXD1007" s="306"/>
      <c r="SXE1007" s="306"/>
      <c r="SXF1007" s="306"/>
      <c r="SXG1007" s="306"/>
      <c r="SXH1007" s="306"/>
      <c r="SXI1007" s="306"/>
      <c r="SXJ1007" s="306"/>
      <c r="SXK1007" s="306"/>
      <c r="SXL1007" s="306"/>
      <c r="SXM1007" s="306"/>
      <c r="SXN1007" s="306"/>
      <c r="SXO1007" s="306"/>
      <c r="SXP1007" s="306"/>
      <c r="SXQ1007" s="306"/>
      <c r="SXR1007" s="306"/>
      <c r="SXS1007" s="306"/>
      <c r="SXT1007" s="306"/>
      <c r="SXU1007" s="306"/>
      <c r="SXV1007" s="306"/>
      <c r="SXW1007" s="306"/>
      <c r="SXX1007" s="306"/>
      <c r="SXY1007" s="306"/>
      <c r="SXZ1007" s="306"/>
      <c r="SYA1007" s="306"/>
      <c r="SYB1007" s="306"/>
      <c r="SYC1007" s="306"/>
      <c r="SYD1007" s="306"/>
      <c r="SYE1007" s="306"/>
      <c r="SYF1007" s="306"/>
      <c r="SYG1007" s="306"/>
      <c r="SYH1007" s="306"/>
      <c r="SYI1007" s="306"/>
      <c r="SYJ1007" s="306"/>
      <c r="SYK1007" s="306"/>
      <c r="SYL1007" s="306"/>
      <c r="SYM1007" s="306"/>
      <c r="SYN1007" s="306"/>
      <c r="SYO1007" s="306"/>
      <c r="SYP1007" s="306"/>
      <c r="SYQ1007" s="306"/>
      <c r="SYR1007" s="306"/>
      <c r="SYS1007" s="306"/>
      <c r="SYT1007" s="306"/>
      <c r="SYU1007" s="306"/>
      <c r="SYV1007" s="306"/>
      <c r="SYW1007" s="306"/>
      <c r="SYX1007" s="306"/>
      <c r="SYY1007" s="306"/>
      <c r="SYZ1007" s="306"/>
      <c r="SZA1007" s="306"/>
      <c r="SZB1007" s="306"/>
      <c r="SZC1007" s="306"/>
      <c r="SZD1007" s="306"/>
      <c r="SZE1007" s="306"/>
      <c r="SZF1007" s="306"/>
      <c r="SZG1007" s="306"/>
      <c r="SZH1007" s="306"/>
      <c r="SZI1007" s="306"/>
      <c r="SZJ1007" s="306"/>
      <c r="SZK1007" s="306"/>
      <c r="SZL1007" s="306"/>
      <c r="SZM1007" s="306"/>
      <c r="SZN1007" s="306"/>
      <c r="SZO1007" s="306"/>
      <c r="SZP1007" s="306"/>
      <c r="SZQ1007" s="306"/>
      <c r="SZR1007" s="306"/>
      <c r="SZS1007" s="306"/>
      <c r="SZT1007" s="306"/>
      <c r="SZU1007" s="306"/>
      <c r="SZV1007" s="306"/>
      <c r="SZW1007" s="306"/>
      <c r="SZX1007" s="306"/>
      <c r="SZY1007" s="306"/>
      <c r="SZZ1007" s="306"/>
      <c r="TAA1007" s="306"/>
      <c r="TAB1007" s="306"/>
      <c r="TAC1007" s="306"/>
      <c r="TAD1007" s="306"/>
      <c r="TAE1007" s="306"/>
      <c r="TAF1007" s="306"/>
      <c r="TAG1007" s="306"/>
      <c r="TAH1007" s="306"/>
      <c r="TAI1007" s="306"/>
      <c r="TAJ1007" s="306"/>
      <c r="TAK1007" s="306"/>
      <c r="TAL1007" s="306"/>
      <c r="TAM1007" s="306"/>
      <c r="TAN1007" s="306"/>
      <c r="TAO1007" s="306"/>
      <c r="TAP1007" s="306"/>
      <c r="TAQ1007" s="306"/>
      <c r="TAR1007" s="306"/>
      <c r="TAS1007" s="306"/>
      <c r="TAT1007" s="306"/>
      <c r="TAU1007" s="306"/>
      <c r="TAV1007" s="306"/>
      <c r="TAW1007" s="306"/>
      <c r="TAX1007" s="306"/>
      <c r="TAY1007" s="306"/>
      <c r="TAZ1007" s="306"/>
      <c r="TBA1007" s="306"/>
      <c r="TBB1007" s="306"/>
      <c r="TBC1007" s="306"/>
      <c r="TBD1007" s="306"/>
      <c r="TBE1007" s="306"/>
      <c r="TBF1007" s="306"/>
      <c r="TBG1007" s="306"/>
      <c r="TBH1007" s="306"/>
      <c r="TBI1007" s="306"/>
      <c r="TBJ1007" s="306"/>
      <c r="TBK1007" s="306"/>
      <c r="TBL1007" s="306"/>
      <c r="TBM1007" s="306"/>
      <c r="TBN1007" s="306"/>
      <c r="TBO1007" s="306"/>
      <c r="TBP1007" s="306"/>
      <c r="TBQ1007" s="306"/>
      <c r="TBR1007" s="306"/>
      <c r="TBS1007" s="306"/>
      <c r="TBT1007" s="306"/>
      <c r="TBU1007" s="306"/>
      <c r="TBV1007" s="306"/>
      <c r="TBW1007" s="306"/>
      <c r="TBX1007" s="306"/>
      <c r="TBY1007" s="306"/>
      <c r="TBZ1007" s="306"/>
      <c r="TCA1007" s="306"/>
      <c r="TCB1007" s="306"/>
      <c r="TCC1007" s="306"/>
      <c r="TCD1007" s="306"/>
      <c r="TCE1007" s="306"/>
      <c r="TCF1007" s="306"/>
      <c r="TCG1007" s="306"/>
      <c r="TCH1007" s="306"/>
      <c r="TCI1007" s="306"/>
      <c r="TCJ1007" s="306"/>
      <c r="TCK1007" s="306"/>
      <c r="TCL1007" s="306"/>
      <c r="TCM1007" s="306"/>
      <c r="TCN1007" s="306"/>
      <c r="TCO1007" s="306"/>
      <c r="TCP1007" s="306"/>
      <c r="TCQ1007" s="306"/>
      <c r="TCR1007" s="306"/>
      <c r="TCS1007" s="306"/>
      <c r="TCT1007" s="306"/>
      <c r="TCU1007" s="306"/>
      <c r="TCV1007" s="306"/>
      <c r="TCW1007" s="306"/>
      <c r="TCX1007" s="306"/>
      <c r="TCY1007" s="306"/>
      <c r="TCZ1007" s="306"/>
      <c r="TDA1007" s="306"/>
      <c r="TDB1007" s="306"/>
      <c r="TDC1007" s="306"/>
      <c r="TDD1007" s="306"/>
      <c r="TDE1007" s="306"/>
      <c r="TDF1007" s="306"/>
      <c r="TDG1007" s="306"/>
      <c r="TDH1007" s="306"/>
      <c r="TDI1007" s="306"/>
      <c r="TDJ1007" s="306"/>
      <c r="TDK1007" s="306"/>
      <c r="TDL1007" s="306"/>
      <c r="TDM1007" s="306"/>
      <c r="TDN1007" s="306"/>
      <c r="TDO1007" s="306"/>
      <c r="TDP1007" s="306"/>
      <c r="TDQ1007" s="306"/>
      <c r="TDR1007" s="306"/>
      <c r="TDS1007" s="306"/>
      <c r="TDT1007" s="306"/>
      <c r="TDU1007" s="306"/>
      <c r="TDV1007" s="306"/>
      <c r="TDW1007" s="306"/>
      <c r="TDX1007" s="306"/>
      <c r="TDY1007" s="306"/>
      <c r="TDZ1007" s="306"/>
      <c r="TEA1007" s="306"/>
      <c r="TEB1007" s="306"/>
      <c r="TEC1007" s="306"/>
      <c r="TED1007" s="306"/>
      <c r="TEE1007" s="306"/>
      <c r="TEF1007" s="306"/>
      <c r="TEG1007" s="306"/>
      <c r="TEH1007" s="306"/>
      <c r="TEI1007" s="306"/>
      <c r="TEJ1007" s="306"/>
      <c r="TEK1007" s="306"/>
      <c r="TEL1007" s="306"/>
      <c r="TEM1007" s="306"/>
      <c r="TEN1007" s="306"/>
      <c r="TEO1007" s="306"/>
      <c r="TEP1007" s="306"/>
      <c r="TEQ1007" s="306"/>
      <c r="TER1007" s="306"/>
      <c r="TES1007" s="306"/>
      <c r="TET1007" s="306"/>
      <c r="TEU1007" s="306"/>
      <c r="TEV1007" s="306"/>
      <c r="TEW1007" s="306"/>
      <c r="TEX1007" s="306"/>
      <c r="TEY1007" s="306"/>
      <c r="TEZ1007" s="306"/>
      <c r="TFA1007" s="306"/>
      <c r="TFB1007" s="306"/>
      <c r="TFC1007" s="306"/>
      <c r="TFD1007" s="306"/>
      <c r="TFE1007" s="306"/>
      <c r="TFF1007" s="306"/>
      <c r="TFG1007" s="306"/>
      <c r="TFH1007" s="306"/>
      <c r="TFI1007" s="306"/>
      <c r="TFJ1007" s="306"/>
      <c r="TFK1007" s="306"/>
      <c r="TFL1007" s="306"/>
      <c r="TFM1007" s="306"/>
      <c r="TFN1007" s="306"/>
      <c r="TFO1007" s="306"/>
      <c r="TFP1007" s="306"/>
      <c r="TFQ1007" s="306"/>
      <c r="TFR1007" s="306"/>
      <c r="TFS1007" s="306"/>
      <c r="TFT1007" s="306"/>
      <c r="TFU1007" s="306"/>
      <c r="TFV1007" s="306"/>
      <c r="TFW1007" s="306"/>
      <c r="TFX1007" s="306"/>
      <c r="TFY1007" s="306"/>
      <c r="TFZ1007" s="306"/>
      <c r="TGA1007" s="306"/>
      <c r="TGB1007" s="306"/>
      <c r="TGC1007" s="306"/>
      <c r="TGD1007" s="306"/>
      <c r="TGE1007" s="306"/>
      <c r="TGF1007" s="306"/>
      <c r="TGG1007" s="306"/>
      <c r="TGH1007" s="306"/>
      <c r="TGI1007" s="306"/>
      <c r="TGJ1007" s="306"/>
      <c r="TGK1007" s="306"/>
      <c r="TGL1007" s="306"/>
      <c r="TGM1007" s="306"/>
      <c r="TGN1007" s="306"/>
      <c r="TGO1007" s="306"/>
      <c r="TGP1007" s="306"/>
      <c r="TGQ1007" s="306"/>
      <c r="TGR1007" s="306"/>
      <c r="TGS1007" s="306"/>
      <c r="TGT1007" s="306"/>
      <c r="TGU1007" s="306"/>
      <c r="TGV1007" s="306"/>
      <c r="TGW1007" s="306"/>
      <c r="TGX1007" s="306"/>
      <c r="TGY1007" s="306"/>
      <c r="TGZ1007" s="306"/>
      <c r="THA1007" s="306"/>
      <c r="THB1007" s="306"/>
      <c r="THC1007" s="306"/>
      <c r="THD1007" s="306"/>
      <c r="THE1007" s="306"/>
      <c r="THF1007" s="306"/>
      <c r="THG1007" s="306"/>
      <c r="THH1007" s="306"/>
      <c r="THI1007" s="306"/>
      <c r="THJ1007" s="306"/>
      <c r="THK1007" s="306"/>
      <c r="THL1007" s="306"/>
      <c r="THM1007" s="306"/>
      <c r="THN1007" s="306"/>
      <c r="THO1007" s="306"/>
      <c r="THP1007" s="306"/>
      <c r="THQ1007" s="306"/>
      <c r="THR1007" s="306"/>
      <c r="THS1007" s="306"/>
      <c r="THT1007" s="306"/>
      <c r="THU1007" s="306"/>
      <c r="THV1007" s="306"/>
      <c r="THW1007" s="306"/>
      <c r="THX1007" s="306"/>
      <c r="THY1007" s="306"/>
      <c r="THZ1007" s="306"/>
      <c r="TIA1007" s="306"/>
      <c r="TIB1007" s="306"/>
      <c r="TIC1007" s="306"/>
      <c r="TID1007" s="306"/>
      <c r="TIE1007" s="306"/>
      <c r="TIF1007" s="306"/>
      <c r="TIG1007" s="306"/>
      <c r="TIH1007" s="306"/>
      <c r="TII1007" s="306"/>
      <c r="TIJ1007" s="306"/>
      <c r="TIK1007" s="306"/>
      <c r="TIL1007" s="306"/>
      <c r="TIM1007" s="306"/>
      <c r="TIN1007" s="306"/>
      <c r="TIO1007" s="306"/>
      <c r="TIP1007" s="306"/>
      <c r="TIQ1007" s="306"/>
      <c r="TIR1007" s="306"/>
      <c r="TIS1007" s="306"/>
      <c r="TIT1007" s="306"/>
      <c r="TIU1007" s="306"/>
      <c r="TIV1007" s="306"/>
      <c r="TIW1007" s="306"/>
      <c r="TIX1007" s="306"/>
      <c r="TIY1007" s="306"/>
      <c r="TIZ1007" s="306"/>
      <c r="TJA1007" s="306"/>
      <c r="TJB1007" s="306"/>
      <c r="TJC1007" s="306"/>
      <c r="TJD1007" s="306"/>
      <c r="TJE1007" s="306"/>
      <c r="TJF1007" s="306"/>
      <c r="TJG1007" s="306"/>
      <c r="TJH1007" s="306"/>
      <c r="TJI1007" s="306"/>
      <c r="TJJ1007" s="306"/>
      <c r="TJK1007" s="306"/>
      <c r="TJL1007" s="306"/>
      <c r="TJM1007" s="306"/>
      <c r="TJN1007" s="306"/>
      <c r="TJO1007" s="306"/>
      <c r="TJP1007" s="306"/>
      <c r="TJQ1007" s="306"/>
      <c r="TJR1007" s="306"/>
      <c r="TJS1007" s="306"/>
      <c r="TJT1007" s="306"/>
      <c r="TJU1007" s="306"/>
      <c r="TJV1007" s="306"/>
      <c r="TJW1007" s="306"/>
      <c r="TJX1007" s="306"/>
      <c r="TJY1007" s="306"/>
      <c r="TJZ1007" s="306"/>
      <c r="TKA1007" s="306"/>
      <c r="TKB1007" s="306"/>
      <c r="TKC1007" s="306"/>
      <c r="TKD1007" s="306"/>
      <c r="TKE1007" s="306"/>
      <c r="TKF1007" s="306"/>
      <c r="TKG1007" s="306"/>
      <c r="TKH1007" s="306"/>
      <c r="TKI1007" s="306"/>
      <c r="TKJ1007" s="306"/>
      <c r="TKK1007" s="306"/>
      <c r="TKL1007" s="306"/>
      <c r="TKM1007" s="306"/>
      <c r="TKN1007" s="306"/>
      <c r="TKO1007" s="306"/>
      <c r="TKP1007" s="306"/>
      <c r="TKQ1007" s="306"/>
      <c r="TKR1007" s="306"/>
      <c r="TKS1007" s="306"/>
      <c r="TKT1007" s="306"/>
      <c r="TKU1007" s="306"/>
      <c r="TKV1007" s="306"/>
      <c r="TKW1007" s="306"/>
      <c r="TKX1007" s="306"/>
      <c r="TKY1007" s="306"/>
      <c r="TKZ1007" s="306"/>
      <c r="TLA1007" s="306"/>
      <c r="TLB1007" s="306"/>
      <c r="TLC1007" s="306"/>
      <c r="TLD1007" s="306"/>
      <c r="TLE1007" s="306"/>
      <c r="TLF1007" s="306"/>
      <c r="TLG1007" s="306"/>
      <c r="TLH1007" s="306"/>
      <c r="TLI1007" s="306"/>
      <c r="TLJ1007" s="306"/>
      <c r="TLK1007" s="306"/>
      <c r="TLL1007" s="306"/>
      <c r="TLM1007" s="306"/>
      <c r="TLN1007" s="306"/>
      <c r="TLO1007" s="306"/>
      <c r="TLP1007" s="306"/>
      <c r="TLQ1007" s="306"/>
      <c r="TLR1007" s="306"/>
      <c r="TLS1007" s="306"/>
      <c r="TLT1007" s="306"/>
      <c r="TLU1007" s="306"/>
      <c r="TLV1007" s="306"/>
      <c r="TLW1007" s="306"/>
      <c r="TLX1007" s="306"/>
      <c r="TLY1007" s="306"/>
      <c r="TLZ1007" s="306"/>
      <c r="TMA1007" s="306"/>
      <c r="TMB1007" s="306"/>
      <c r="TMC1007" s="306"/>
      <c r="TMD1007" s="306"/>
      <c r="TME1007" s="306"/>
      <c r="TMF1007" s="306"/>
      <c r="TMG1007" s="306"/>
      <c r="TMH1007" s="306"/>
      <c r="TMI1007" s="306"/>
      <c r="TMJ1007" s="306"/>
      <c r="TMK1007" s="306"/>
      <c r="TML1007" s="306"/>
      <c r="TMM1007" s="306"/>
      <c r="TMN1007" s="306"/>
      <c r="TMO1007" s="306"/>
      <c r="TMP1007" s="306"/>
      <c r="TMQ1007" s="306"/>
      <c r="TMR1007" s="306"/>
      <c r="TMS1007" s="306"/>
      <c r="TMT1007" s="306"/>
      <c r="TMU1007" s="306"/>
      <c r="TMV1007" s="306"/>
      <c r="TMW1007" s="306"/>
      <c r="TMX1007" s="306"/>
      <c r="TMY1007" s="306"/>
      <c r="TMZ1007" s="306"/>
      <c r="TNA1007" s="306"/>
      <c r="TNB1007" s="306"/>
      <c r="TNC1007" s="306"/>
      <c r="TND1007" s="306"/>
      <c r="TNE1007" s="306"/>
      <c r="TNF1007" s="306"/>
      <c r="TNG1007" s="306"/>
      <c r="TNH1007" s="306"/>
      <c r="TNI1007" s="306"/>
      <c r="TNJ1007" s="306"/>
      <c r="TNK1007" s="306"/>
      <c r="TNL1007" s="306"/>
      <c r="TNM1007" s="306"/>
      <c r="TNN1007" s="306"/>
      <c r="TNO1007" s="306"/>
      <c r="TNP1007" s="306"/>
      <c r="TNQ1007" s="306"/>
      <c r="TNR1007" s="306"/>
      <c r="TNS1007" s="306"/>
      <c r="TNT1007" s="306"/>
      <c r="TNU1007" s="306"/>
      <c r="TNV1007" s="306"/>
      <c r="TNW1007" s="306"/>
      <c r="TNX1007" s="306"/>
      <c r="TNY1007" s="306"/>
      <c r="TNZ1007" s="306"/>
      <c r="TOA1007" s="306"/>
      <c r="TOB1007" s="306"/>
      <c r="TOC1007" s="306"/>
      <c r="TOD1007" s="306"/>
      <c r="TOE1007" s="306"/>
      <c r="TOF1007" s="306"/>
      <c r="TOG1007" s="306"/>
      <c r="TOH1007" s="306"/>
      <c r="TOI1007" s="306"/>
      <c r="TOJ1007" s="306"/>
      <c r="TOK1007" s="306"/>
      <c r="TOL1007" s="306"/>
      <c r="TOM1007" s="306"/>
      <c r="TON1007" s="306"/>
      <c r="TOO1007" s="306"/>
      <c r="TOP1007" s="306"/>
      <c r="TOQ1007" s="306"/>
      <c r="TOR1007" s="306"/>
      <c r="TOS1007" s="306"/>
      <c r="TOT1007" s="306"/>
      <c r="TOU1007" s="306"/>
      <c r="TOV1007" s="306"/>
      <c r="TOW1007" s="306"/>
      <c r="TOX1007" s="306"/>
      <c r="TOY1007" s="306"/>
      <c r="TOZ1007" s="306"/>
      <c r="TPA1007" s="306"/>
      <c r="TPB1007" s="306"/>
      <c r="TPC1007" s="306"/>
      <c r="TPD1007" s="306"/>
      <c r="TPE1007" s="306"/>
      <c r="TPF1007" s="306"/>
      <c r="TPG1007" s="306"/>
      <c r="TPH1007" s="306"/>
      <c r="TPI1007" s="306"/>
      <c r="TPJ1007" s="306"/>
      <c r="TPK1007" s="306"/>
      <c r="TPL1007" s="306"/>
      <c r="TPM1007" s="306"/>
      <c r="TPN1007" s="306"/>
      <c r="TPO1007" s="306"/>
      <c r="TPP1007" s="306"/>
      <c r="TPQ1007" s="306"/>
      <c r="TPR1007" s="306"/>
      <c r="TPS1007" s="306"/>
      <c r="TPT1007" s="306"/>
      <c r="TPU1007" s="306"/>
      <c r="TPV1007" s="306"/>
      <c r="TPW1007" s="306"/>
      <c r="TPX1007" s="306"/>
      <c r="TPY1007" s="306"/>
      <c r="TPZ1007" s="306"/>
      <c r="TQA1007" s="306"/>
      <c r="TQB1007" s="306"/>
      <c r="TQC1007" s="306"/>
      <c r="TQD1007" s="306"/>
      <c r="TQE1007" s="306"/>
      <c r="TQF1007" s="306"/>
      <c r="TQG1007" s="306"/>
      <c r="TQH1007" s="306"/>
      <c r="TQI1007" s="306"/>
      <c r="TQJ1007" s="306"/>
      <c r="TQK1007" s="306"/>
      <c r="TQL1007" s="306"/>
      <c r="TQM1007" s="306"/>
      <c r="TQN1007" s="306"/>
      <c r="TQO1007" s="306"/>
      <c r="TQP1007" s="306"/>
      <c r="TQQ1007" s="306"/>
      <c r="TQR1007" s="306"/>
      <c r="TQS1007" s="306"/>
      <c r="TQT1007" s="306"/>
      <c r="TQU1007" s="306"/>
      <c r="TQV1007" s="306"/>
      <c r="TQW1007" s="306"/>
      <c r="TQX1007" s="306"/>
      <c r="TQY1007" s="306"/>
      <c r="TQZ1007" s="306"/>
      <c r="TRA1007" s="306"/>
      <c r="TRB1007" s="306"/>
      <c r="TRC1007" s="306"/>
      <c r="TRD1007" s="306"/>
      <c r="TRE1007" s="306"/>
      <c r="TRF1007" s="306"/>
      <c r="TRG1007" s="306"/>
      <c r="TRH1007" s="306"/>
      <c r="TRI1007" s="306"/>
      <c r="TRJ1007" s="306"/>
      <c r="TRK1007" s="306"/>
      <c r="TRL1007" s="306"/>
      <c r="TRM1007" s="306"/>
      <c r="TRN1007" s="306"/>
      <c r="TRO1007" s="306"/>
      <c r="TRP1007" s="306"/>
      <c r="TRQ1007" s="306"/>
      <c r="TRR1007" s="306"/>
      <c r="TRS1007" s="306"/>
      <c r="TRT1007" s="306"/>
      <c r="TRU1007" s="306"/>
      <c r="TRV1007" s="306"/>
      <c r="TRW1007" s="306"/>
      <c r="TRX1007" s="306"/>
      <c r="TRY1007" s="306"/>
      <c r="TRZ1007" s="306"/>
      <c r="TSA1007" s="306"/>
      <c r="TSB1007" s="306"/>
      <c r="TSC1007" s="306"/>
      <c r="TSD1007" s="306"/>
      <c r="TSE1007" s="306"/>
      <c r="TSF1007" s="306"/>
      <c r="TSG1007" s="306"/>
      <c r="TSH1007" s="306"/>
      <c r="TSI1007" s="306"/>
      <c r="TSJ1007" s="306"/>
      <c r="TSK1007" s="306"/>
      <c r="TSL1007" s="306"/>
      <c r="TSM1007" s="306"/>
      <c r="TSN1007" s="306"/>
      <c r="TSO1007" s="306"/>
      <c r="TSP1007" s="306"/>
      <c r="TSQ1007" s="306"/>
      <c r="TSR1007" s="306"/>
      <c r="TSS1007" s="306"/>
      <c r="TST1007" s="306"/>
      <c r="TSU1007" s="306"/>
      <c r="TSV1007" s="306"/>
      <c r="TSW1007" s="306"/>
      <c r="TSX1007" s="306"/>
      <c r="TSY1007" s="306"/>
      <c r="TSZ1007" s="306"/>
      <c r="TTA1007" s="306"/>
      <c r="TTB1007" s="306"/>
      <c r="TTC1007" s="306"/>
      <c r="TTD1007" s="306"/>
      <c r="TTE1007" s="306"/>
      <c r="TTF1007" s="306"/>
      <c r="TTG1007" s="306"/>
      <c r="TTH1007" s="306"/>
      <c r="TTI1007" s="306"/>
      <c r="TTJ1007" s="306"/>
      <c r="TTK1007" s="306"/>
      <c r="TTL1007" s="306"/>
      <c r="TTM1007" s="306"/>
      <c r="TTN1007" s="306"/>
      <c r="TTO1007" s="306"/>
      <c r="TTP1007" s="306"/>
      <c r="TTQ1007" s="306"/>
      <c r="TTR1007" s="306"/>
      <c r="TTS1007" s="306"/>
      <c r="TTT1007" s="306"/>
      <c r="TTU1007" s="306"/>
      <c r="TTV1007" s="306"/>
      <c r="TTW1007" s="306"/>
      <c r="TTX1007" s="306"/>
      <c r="TTY1007" s="306"/>
      <c r="TTZ1007" s="306"/>
      <c r="TUA1007" s="306"/>
      <c r="TUB1007" s="306"/>
      <c r="TUC1007" s="306"/>
      <c r="TUD1007" s="306"/>
      <c r="TUE1007" s="306"/>
      <c r="TUF1007" s="306"/>
      <c r="TUG1007" s="306"/>
      <c r="TUH1007" s="306"/>
      <c r="TUI1007" s="306"/>
      <c r="TUJ1007" s="306"/>
      <c r="TUK1007" s="306"/>
      <c r="TUL1007" s="306"/>
      <c r="TUM1007" s="306"/>
      <c r="TUN1007" s="306"/>
      <c r="TUO1007" s="306"/>
      <c r="TUP1007" s="306"/>
      <c r="TUQ1007" s="306"/>
      <c r="TUR1007" s="306"/>
      <c r="TUS1007" s="306"/>
      <c r="TUT1007" s="306"/>
      <c r="TUU1007" s="306"/>
      <c r="TUV1007" s="306"/>
      <c r="TUW1007" s="306"/>
      <c r="TUX1007" s="306"/>
      <c r="TUY1007" s="306"/>
      <c r="TUZ1007" s="306"/>
      <c r="TVA1007" s="306"/>
      <c r="TVB1007" s="306"/>
      <c r="TVC1007" s="306"/>
      <c r="TVD1007" s="306"/>
      <c r="TVE1007" s="306"/>
      <c r="TVF1007" s="306"/>
      <c r="TVG1007" s="306"/>
      <c r="TVH1007" s="306"/>
      <c r="TVI1007" s="306"/>
      <c r="TVJ1007" s="306"/>
      <c r="TVK1007" s="306"/>
      <c r="TVL1007" s="306"/>
      <c r="TVM1007" s="306"/>
      <c r="TVN1007" s="306"/>
      <c r="TVO1007" s="306"/>
      <c r="TVP1007" s="306"/>
      <c r="TVQ1007" s="306"/>
      <c r="TVR1007" s="306"/>
      <c r="TVS1007" s="306"/>
      <c r="TVT1007" s="306"/>
      <c r="TVU1007" s="306"/>
      <c r="TVV1007" s="306"/>
      <c r="TVW1007" s="306"/>
      <c r="TVX1007" s="306"/>
      <c r="TVY1007" s="306"/>
      <c r="TVZ1007" s="306"/>
      <c r="TWA1007" s="306"/>
      <c r="TWB1007" s="306"/>
      <c r="TWC1007" s="306"/>
      <c r="TWD1007" s="306"/>
      <c r="TWE1007" s="306"/>
      <c r="TWF1007" s="306"/>
      <c r="TWG1007" s="306"/>
      <c r="TWH1007" s="306"/>
      <c r="TWI1007" s="306"/>
      <c r="TWJ1007" s="306"/>
      <c r="TWK1007" s="306"/>
      <c r="TWL1007" s="306"/>
      <c r="TWM1007" s="306"/>
      <c r="TWN1007" s="306"/>
      <c r="TWO1007" s="306"/>
      <c r="TWP1007" s="306"/>
      <c r="TWQ1007" s="306"/>
      <c r="TWR1007" s="306"/>
      <c r="TWS1007" s="306"/>
      <c r="TWT1007" s="306"/>
      <c r="TWU1007" s="306"/>
      <c r="TWV1007" s="306"/>
      <c r="TWW1007" s="306"/>
      <c r="TWX1007" s="306"/>
      <c r="TWY1007" s="306"/>
      <c r="TWZ1007" s="306"/>
      <c r="TXA1007" s="306"/>
      <c r="TXB1007" s="306"/>
      <c r="TXC1007" s="306"/>
      <c r="TXD1007" s="306"/>
      <c r="TXE1007" s="306"/>
      <c r="TXF1007" s="306"/>
      <c r="TXG1007" s="306"/>
      <c r="TXH1007" s="306"/>
      <c r="TXI1007" s="306"/>
      <c r="TXJ1007" s="306"/>
      <c r="TXK1007" s="306"/>
      <c r="TXL1007" s="306"/>
      <c r="TXM1007" s="306"/>
      <c r="TXN1007" s="306"/>
      <c r="TXO1007" s="306"/>
      <c r="TXP1007" s="306"/>
      <c r="TXQ1007" s="306"/>
      <c r="TXR1007" s="306"/>
      <c r="TXS1007" s="306"/>
      <c r="TXT1007" s="306"/>
      <c r="TXU1007" s="306"/>
      <c r="TXV1007" s="306"/>
      <c r="TXW1007" s="306"/>
      <c r="TXX1007" s="306"/>
      <c r="TXY1007" s="306"/>
      <c r="TXZ1007" s="306"/>
      <c r="TYA1007" s="306"/>
      <c r="TYB1007" s="306"/>
      <c r="TYC1007" s="306"/>
      <c r="TYD1007" s="306"/>
      <c r="TYE1007" s="306"/>
      <c r="TYF1007" s="306"/>
      <c r="TYG1007" s="306"/>
      <c r="TYH1007" s="306"/>
      <c r="TYI1007" s="306"/>
      <c r="TYJ1007" s="306"/>
      <c r="TYK1007" s="306"/>
      <c r="TYL1007" s="306"/>
      <c r="TYM1007" s="306"/>
      <c r="TYN1007" s="306"/>
      <c r="TYO1007" s="306"/>
      <c r="TYP1007" s="306"/>
      <c r="TYQ1007" s="306"/>
      <c r="TYR1007" s="306"/>
      <c r="TYS1007" s="306"/>
      <c r="TYT1007" s="306"/>
      <c r="TYU1007" s="306"/>
      <c r="TYV1007" s="306"/>
      <c r="TYW1007" s="306"/>
      <c r="TYX1007" s="306"/>
      <c r="TYY1007" s="306"/>
      <c r="TYZ1007" s="306"/>
      <c r="TZA1007" s="306"/>
      <c r="TZB1007" s="306"/>
      <c r="TZC1007" s="306"/>
      <c r="TZD1007" s="306"/>
      <c r="TZE1007" s="306"/>
      <c r="TZF1007" s="306"/>
      <c r="TZG1007" s="306"/>
      <c r="TZH1007" s="306"/>
      <c r="TZI1007" s="306"/>
      <c r="TZJ1007" s="306"/>
      <c r="TZK1007" s="306"/>
      <c r="TZL1007" s="306"/>
      <c r="TZM1007" s="306"/>
      <c r="TZN1007" s="306"/>
      <c r="TZO1007" s="306"/>
      <c r="TZP1007" s="306"/>
      <c r="TZQ1007" s="306"/>
      <c r="TZR1007" s="306"/>
      <c r="TZS1007" s="306"/>
      <c r="TZT1007" s="306"/>
      <c r="TZU1007" s="306"/>
      <c r="TZV1007" s="306"/>
      <c r="TZW1007" s="306"/>
      <c r="TZX1007" s="306"/>
      <c r="TZY1007" s="306"/>
      <c r="TZZ1007" s="306"/>
      <c r="UAA1007" s="306"/>
      <c r="UAB1007" s="306"/>
      <c r="UAC1007" s="306"/>
      <c r="UAD1007" s="306"/>
      <c r="UAE1007" s="306"/>
      <c r="UAF1007" s="306"/>
      <c r="UAG1007" s="306"/>
      <c r="UAH1007" s="306"/>
      <c r="UAI1007" s="306"/>
      <c r="UAJ1007" s="306"/>
      <c r="UAK1007" s="306"/>
      <c r="UAL1007" s="306"/>
      <c r="UAM1007" s="306"/>
      <c r="UAN1007" s="306"/>
      <c r="UAO1007" s="306"/>
      <c r="UAP1007" s="306"/>
      <c r="UAQ1007" s="306"/>
      <c r="UAR1007" s="306"/>
      <c r="UAS1007" s="306"/>
      <c r="UAT1007" s="306"/>
      <c r="UAU1007" s="306"/>
      <c r="UAV1007" s="306"/>
      <c r="UAW1007" s="306"/>
      <c r="UAX1007" s="306"/>
      <c r="UAY1007" s="306"/>
      <c r="UAZ1007" s="306"/>
      <c r="UBA1007" s="306"/>
      <c r="UBB1007" s="306"/>
      <c r="UBC1007" s="306"/>
      <c r="UBD1007" s="306"/>
      <c r="UBE1007" s="306"/>
      <c r="UBF1007" s="306"/>
      <c r="UBG1007" s="306"/>
      <c r="UBH1007" s="306"/>
      <c r="UBI1007" s="306"/>
      <c r="UBJ1007" s="306"/>
      <c r="UBK1007" s="306"/>
      <c r="UBL1007" s="306"/>
      <c r="UBM1007" s="306"/>
      <c r="UBN1007" s="306"/>
      <c r="UBO1007" s="306"/>
      <c r="UBP1007" s="306"/>
      <c r="UBQ1007" s="306"/>
      <c r="UBR1007" s="306"/>
      <c r="UBS1007" s="306"/>
      <c r="UBT1007" s="306"/>
      <c r="UBU1007" s="306"/>
      <c r="UBV1007" s="306"/>
      <c r="UBW1007" s="306"/>
      <c r="UBX1007" s="306"/>
      <c r="UBY1007" s="306"/>
      <c r="UBZ1007" s="306"/>
      <c r="UCA1007" s="306"/>
      <c r="UCB1007" s="306"/>
      <c r="UCC1007" s="306"/>
      <c r="UCD1007" s="306"/>
      <c r="UCE1007" s="306"/>
      <c r="UCF1007" s="306"/>
      <c r="UCG1007" s="306"/>
      <c r="UCH1007" s="306"/>
      <c r="UCI1007" s="306"/>
      <c r="UCJ1007" s="306"/>
      <c r="UCK1007" s="306"/>
      <c r="UCL1007" s="306"/>
      <c r="UCM1007" s="306"/>
      <c r="UCN1007" s="306"/>
      <c r="UCO1007" s="306"/>
      <c r="UCP1007" s="306"/>
      <c r="UCQ1007" s="306"/>
      <c r="UCR1007" s="306"/>
      <c r="UCS1007" s="306"/>
      <c r="UCT1007" s="306"/>
      <c r="UCU1007" s="306"/>
      <c r="UCV1007" s="306"/>
      <c r="UCW1007" s="306"/>
      <c r="UCX1007" s="306"/>
      <c r="UCY1007" s="306"/>
      <c r="UCZ1007" s="306"/>
      <c r="UDA1007" s="306"/>
      <c r="UDB1007" s="306"/>
      <c r="UDC1007" s="306"/>
      <c r="UDD1007" s="306"/>
      <c r="UDE1007" s="306"/>
      <c r="UDF1007" s="306"/>
      <c r="UDG1007" s="306"/>
      <c r="UDH1007" s="306"/>
      <c r="UDI1007" s="306"/>
      <c r="UDJ1007" s="306"/>
      <c r="UDK1007" s="306"/>
      <c r="UDL1007" s="306"/>
      <c r="UDM1007" s="306"/>
      <c r="UDN1007" s="306"/>
      <c r="UDO1007" s="306"/>
      <c r="UDP1007" s="306"/>
      <c r="UDQ1007" s="306"/>
      <c r="UDR1007" s="306"/>
      <c r="UDS1007" s="306"/>
      <c r="UDT1007" s="306"/>
      <c r="UDU1007" s="306"/>
      <c r="UDV1007" s="306"/>
      <c r="UDW1007" s="306"/>
      <c r="UDX1007" s="306"/>
      <c r="UDY1007" s="306"/>
      <c r="UDZ1007" s="306"/>
      <c r="UEA1007" s="306"/>
      <c r="UEB1007" s="306"/>
      <c r="UEC1007" s="306"/>
      <c r="UED1007" s="306"/>
      <c r="UEE1007" s="306"/>
      <c r="UEF1007" s="306"/>
      <c r="UEG1007" s="306"/>
      <c r="UEH1007" s="306"/>
      <c r="UEI1007" s="306"/>
      <c r="UEJ1007" s="306"/>
      <c r="UEK1007" s="306"/>
      <c r="UEL1007" s="306"/>
      <c r="UEM1007" s="306"/>
      <c r="UEN1007" s="306"/>
      <c r="UEO1007" s="306"/>
      <c r="UEP1007" s="306"/>
      <c r="UEQ1007" s="306"/>
      <c r="UER1007" s="306"/>
      <c r="UES1007" s="306"/>
      <c r="UET1007" s="306"/>
      <c r="UEU1007" s="306"/>
      <c r="UEV1007" s="306"/>
      <c r="UEW1007" s="306"/>
      <c r="UEX1007" s="306"/>
      <c r="UEY1007" s="306"/>
      <c r="UEZ1007" s="306"/>
      <c r="UFA1007" s="306"/>
      <c r="UFB1007" s="306"/>
      <c r="UFC1007" s="306"/>
      <c r="UFD1007" s="306"/>
      <c r="UFE1007" s="306"/>
      <c r="UFF1007" s="306"/>
      <c r="UFG1007" s="306"/>
      <c r="UFH1007" s="306"/>
      <c r="UFI1007" s="306"/>
      <c r="UFJ1007" s="306"/>
      <c r="UFK1007" s="306"/>
      <c r="UFL1007" s="306"/>
      <c r="UFM1007" s="306"/>
      <c r="UFN1007" s="306"/>
      <c r="UFO1007" s="306"/>
      <c r="UFP1007" s="306"/>
      <c r="UFQ1007" s="306"/>
      <c r="UFR1007" s="306"/>
      <c r="UFS1007" s="306"/>
      <c r="UFT1007" s="306"/>
      <c r="UFU1007" s="306"/>
      <c r="UFV1007" s="306"/>
      <c r="UFW1007" s="306"/>
      <c r="UFX1007" s="306"/>
      <c r="UFY1007" s="306"/>
      <c r="UFZ1007" s="306"/>
      <c r="UGA1007" s="306"/>
      <c r="UGB1007" s="306"/>
      <c r="UGC1007" s="306"/>
      <c r="UGD1007" s="306"/>
      <c r="UGE1007" s="306"/>
      <c r="UGF1007" s="306"/>
      <c r="UGG1007" s="306"/>
      <c r="UGH1007" s="306"/>
      <c r="UGI1007" s="306"/>
      <c r="UGJ1007" s="306"/>
      <c r="UGK1007" s="306"/>
      <c r="UGL1007" s="306"/>
      <c r="UGM1007" s="306"/>
      <c r="UGN1007" s="306"/>
      <c r="UGO1007" s="306"/>
      <c r="UGP1007" s="306"/>
      <c r="UGQ1007" s="306"/>
      <c r="UGR1007" s="306"/>
      <c r="UGS1007" s="306"/>
      <c r="UGT1007" s="306"/>
      <c r="UGU1007" s="306"/>
      <c r="UGV1007" s="306"/>
      <c r="UGW1007" s="306"/>
      <c r="UGX1007" s="306"/>
      <c r="UGY1007" s="306"/>
      <c r="UGZ1007" s="306"/>
      <c r="UHA1007" s="306"/>
      <c r="UHB1007" s="306"/>
      <c r="UHC1007" s="306"/>
      <c r="UHD1007" s="306"/>
      <c r="UHE1007" s="306"/>
      <c r="UHF1007" s="306"/>
      <c r="UHG1007" s="306"/>
      <c r="UHH1007" s="306"/>
      <c r="UHI1007" s="306"/>
      <c r="UHJ1007" s="306"/>
      <c r="UHK1007" s="306"/>
      <c r="UHL1007" s="306"/>
      <c r="UHM1007" s="306"/>
      <c r="UHN1007" s="306"/>
      <c r="UHO1007" s="306"/>
      <c r="UHP1007" s="306"/>
      <c r="UHQ1007" s="306"/>
      <c r="UHR1007" s="306"/>
      <c r="UHS1007" s="306"/>
      <c r="UHT1007" s="306"/>
      <c r="UHU1007" s="306"/>
      <c r="UHV1007" s="306"/>
      <c r="UHW1007" s="306"/>
      <c r="UHX1007" s="306"/>
      <c r="UHY1007" s="306"/>
      <c r="UHZ1007" s="306"/>
      <c r="UIA1007" s="306"/>
      <c r="UIB1007" s="306"/>
      <c r="UIC1007" s="306"/>
      <c r="UID1007" s="306"/>
      <c r="UIE1007" s="306"/>
      <c r="UIF1007" s="306"/>
      <c r="UIG1007" s="306"/>
      <c r="UIH1007" s="306"/>
      <c r="UII1007" s="306"/>
      <c r="UIJ1007" s="306"/>
      <c r="UIK1007" s="306"/>
      <c r="UIL1007" s="306"/>
      <c r="UIM1007" s="306"/>
      <c r="UIN1007" s="306"/>
      <c r="UIO1007" s="306"/>
      <c r="UIP1007" s="306"/>
      <c r="UIQ1007" s="306"/>
      <c r="UIR1007" s="306"/>
      <c r="UIS1007" s="306"/>
      <c r="UIT1007" s="306"/>
      <c r="UIU1007" s="306"/>
      <c r="UIV1007" s="306"/>
      <c r="UIW1007" s="306"/>
      <c r="UIX1007" s="306"/>
      <c r="UIY1007" s="306"/>
      <c r="UIZ1007" s="306"/>
      <c r="UJA1007" s="306"/>
      <c r="UJB1007" s="306"/>
      <c r="UJC1007" s="306"/>
      <c r="UJD1007" s="306"/>
      <c r="UJE1007" s="306"/>
      <c r="UJF1007" s="306"/>
      <c r="UJG1007" s="306"/>
      <c r="UJH1007" s="306"/>
      <c r="UJI1007" s="306"/>
      <c r="UJJ1007" s="306"/>
      <c r="UJK1007" s="306"/>
      <c r="UJL1007" s="306"/>
      <c r="UJM1007" s="306"/>
      <c r="UJN1007" s="306"/>
      <c r="UJO1007" s="306"/>
      <c r="UJP1007" s="306"/>
      <c r="UJQ1007" s="306"/>
      <c r="UJR1007" s="306"/>
      <c r="UJS1007" s="306"/>
      <c r="UJT1007" s="306"/>
      <c r="UJU1007" s="306"/>
      <c r="UJV1007" s="306"/>
      <c r="UJW1007" s="306"/>
      <c r="UJX1007" s="306"/>
      <c r="UJY1007" s="306"/>
      <c r="UJZ1007" s="306"/>
      <c r="UKA1007" s="306"/>
      <c r="UKB1007" s="306"/>
      <c r="UKC1007" s="306"/>
      <c r="UKD1007" s="306"/>
      <c r="UKE1007" s="306"/>
      <c r="UKF1007" s="306"/>
      <c r="UKG1007" s="306"/>
      <c r="UKH1007" s="306"/>
      <c r="UKI1007" s="306"/>
      <c r="UKJ1007" s="306"/>
      <c r="UKK1007" s="306"/>
      <c r="UKL1007" s="306"/>
      <c r="UKM1007" s="306"/>
      <c r="UKN1007" s="306"/>
      <c r="UKO1007" s="306"/>
      <c r="UKP1007" s="306"/>
      <c r="UKQ1007" s="306"/>
      <c r="UKR1007" s="306"/>
      <c r="UKS1007" s="306"/>
      <c r="UKT1007" s="306"/>
      <c r="UKU1007" s="306"/>
      <c r="UKV1007" s="306"/>
      <c r="UKW1007" s="306"/>
      <c r="UKX1007" s="306"/>
      <c r="UKY1007" s="306"/>
      <c r="UKZ1007" s="306"/>
      <c r="ULA1007" s="306"/>
      <c r="ULB1007" s="306"/>
      <c r="ULC1007" s="306"/>
      <c r="ULD1007" s="306"/>
      <c r="ULE1007" s="306"/>
      <c r="ULF1007" s="306"/>
      <c r="ULG1007" s="306"/>
      <c r="ULH1007" s="306"/>
      <c r="ULI1007" s="306"/>
      <c r="ULJ1007" s="306"/>
      <c r="ULK1007" s="306"/>
      <c r="ULL1007" s="306"/>
      <c r="ULM1007" s="306"/>
      <c r="ULN1007" s="306"/>
      <c r="ULO1007" s="306"/>
      <c r="ULP1007" s="306"/>
      <c r="ULQ1007" s="306"/>
      <c r="ULR1007" s="306"/>
      <c r="ULS1007" s="306"/>
      <c r="ULT1007" s="306"/>
      <c r="ULU1007" s="306"/>
      <c r="ULV1007" s="306"/>
      <c r="ULW1007" s="306"/>
      <c r="ULX1007" s="306"/>
      <c r="ULY1007" s="306"/>
      <c r="ULZ1007" s="306"/>
      <c r="UMA1007" s="306"/>
      <c r="UMB1007" s="306"/>
      <c r="UMC1007" s="306"/>
      <c r="UMD1007" s="306"/>
      <c r="UME1007" s="306"/>
      <c r="UMF1007" s="306"/>
      <c r="UMG1007" s="306"/>
      <c r="UMH1007" s="306"/>
      <c r="UMI1007" s="306"/>
      <c r="UMJ1007" s="306"/>
      <c r="UMK1007" s="306"/>
      <c r="UML1007" s="306"/>
      <c r="UMM1007" s="306"/>
      <c r="UMN1007" s="306"/>
      <c r="UMO1007" s="306"/>
      <c r="UMP1007" s="306"/>
      <c r="UMQ1007" s="306"/>
      <c r="UMR1007" s="306"/>
      <c r="UMS1007" s="306"/>
      <c r="UMT1007" s="306"/>
      <c r="UMU1007" s="306"/>
      <c r="UMV1007" s="306"/>
      <c r="UMW1007" s="306"/>
      <c r="UMX1007" s="306"/>
      <c r="UMY1007" s="306"/>
      <c r="UMZ1007" s="306"/>
      <c r="UNA1007" s="306"/>
      <c r="UNB1007" s="306"/>
      <c r="UNC1007" s="306"/>
      <c r="UND1007" s="306"/>
      <c r="UNE1007" s="306"/>
      <c r="UNF1007" s="306"/>
      <c r="UNG1007" s="306"/>
      <c r="UNH1007" s="306"/>
      <c r="UNI1007" s="306"/>
      <c r="UNJ1007" s="306"/>
      <c r="UNK1007" s="306"/>
      <c r="UNL1007" s="306"/>
      <c r="UNM1007" s="306"/>
      <c r="UNN1007" s="306"/>
      <c r="UNO1007" s="306"/>
      <c r="UNP1007" s="306"/>
      <c r="UNQ1007" s="306"/>
      <c r="UNR1007" s="306"/>
      <c r="UNS1007" s="306"/>
      <c r="UNT1007" s="306"/>
      <c r="UNU1007" s="306"/>
      <c r="UNV1007" s="306"/>
      <c r="UNW1007" s="306"/>
      <c r="UNX1007" s="306"/>
      <c r="UNY1007" s="306"/>
      <c r="UNZ1007" s="306"/>
      <c r="UOA1007" s="306"/>
      <c r="UOB1007" s="306"/>
      <c r="UOC1007" s="306"/>
      <c r="UOD1007" s="306"/>
      <c r="UOE1007" s="306"/>
      <c r="UOF1007" s="306"/>
      <c r="UOG1007" s="306"/>
      <c r="UOH1007" s="306"/>
      <c r="UOI1007" s="306"/>
      <c r="UOJ1007" s="306"/>
      <c r="UOK1007" s="306"/>
      <c r="UOL1007" s="306"/>
      <c r="UOM1007" s="306"/>
      <c r="UON1007" s="306"/>
      <c r="UOO1007" s="306"/>
      <c r="UOP1007" s="306"/>
      <c r="UOQ1007" s="306"/>
      <c r="UOR1007" s="306"/>
      <c r="UOS1007" s="306"/>
      <c r="UOT1007" s="306"/>
      <c r="UOU1007" s="306"/>
      <c r="UOV1007" s="306"/>
      <c r="UOW1007" s="306"/>
      <c r="UOX1007" s="306"/>
      <c r="UOY1007" s="306"/>
      <c r="UOZ1007" s="306"/>
      <c r="UPA1007" s="306"/>
      <c r="UPB1007" s="306"/>
      <c r="UPC1007" s="306"/>
      <c r="UPD1007" s="306"/>
      <c r="UPE1007" s="306"/>
      <c r="UPF1007" s="306"/>
      <c r="UPG1007" s="306"/>
      <c r="UPH1007" s="306"/>
      <c r="UPI1007" s="306"/>
      <c r="UPJ1007" s="306"/>
      <c r="UPK1007" s="306"/>
      <c r="UPL1007" s="306"/>
      <c r="UPM1007" s="306"/>
      <c r="UPN1007" s="306"/>
      <c r="UPO1007" s="306"/>
      <c r="UPP1007" s="306"/>
      <c r="UPQ1007" s="306"/>
      <c r="UPR1007" s="306"/>
      <c r="UPS1007" s="306"/>
      <c r="UPT1007" s="306"/>
      <c r="UPU1007" s="306"/>
      <c r="UPV1007" s="306"/>
      <c r="UPW1007" s="306"/>
      <c r="UPX1007" s="306"/>
      <c r="UPY1007" s="306"/>
      <c r="UPZ1007" s="306"/>
      <c r="UQA1007" s="306"/>
      <c r="UQB1007" s="306"/>
      <c r="UQC1007" s="306"/>
      <c r="UQD1007" s="306"/>
      <c r="UQE1007" s="306"/>
      <c r="UQF1007" s="306"/>
      <c r="UQG1007" s="306"/>
      <c r="UQH1007" s="306"/>
      <c r="UQI1007" s="306"/>
      <c r="UQJ1007" s="306"/>
      <c r="UQK1007" s="306"/>
      <c r="UQL1007" s="306"/>
      <c r="UQM1007" s="306"/>
      <c r="UQN1007" s="306"/>
      <c r="UQO1007" s="306"/>
      <c r="UQP1007" s="306"/>
      <c r="UQQ1007" s="306"/>
      <c r="UQR1007" s="306"/>
      <c r="UQS1007" s="306"/>
      <c r="UQT1007" s="306"/>
      <c r="UQU1007" s="306"/>
      <c r="UQV1007" s="306"/>
      <c r="UQW1007" s="306"/>
      <c r="UQX1007" s="306"/>
      <c r="UQY1007" s="306"/>
      <c r="UQZ1007" s="306"/>
      <c r="URA1007" s="306"/>
      <c r="URB1007" s="306"/>
      <c r="URC1007" s="306"/>
      <c r="URD1007" s="306"/>
      <c r="URE1007" s="306"/>
      <c r="URF1007" s="306"/>
      <c r="URG1007" s="306"/>
      <c r="URH1007" s="306"/>
      <c r="URI1007" s="306"/>
      <c r="URJ1007" s="306"/>
      <c r="URK1007" s="306"/>
      <c r="URL1007" s="306"/>
      <c r="URM1007" s="306"/>
      <c r="URN1007" s="306"/>
      <c r="URO1007" s="306"/>
      <c r="URP1007" s="306"/>
      <c r="URQ1007" s="306"/>
      <c r="URR1007" s="306"/>
      <c r="URS1007" s="306"/>
      <c r="URT1007" s="306"/>
      <c r="URU1007" s="306"/>
      <c r="URV1007" s="306"/>
      <c r="URW1007" s="306"/>
      <c r="URX1007" s="306"/>
      <c r="URY1007" s="306"/>
      <c r="URZ1007" s="306"/>
      <c r="USA1007" s="306"/>
      <c r="USB1007" s="306"/>
      <c r="USC1007" s="306"/>
      <c r="USD1007" s="306"/>
      <c r="USE1007" s="306"/>
      <c r="USF1007" s="306"/>
      <c r="USG1007" s="306"/>
      <c r="USH1007" s="306"/>
      <c r="USI1007" s="306"/>
      <c r="USJ1007" s="306"/>
      <c r="USK1007" s="306"/>
      <c r="USL1007" s="306"/>
      <c r="USM1007" s="306"/>
      <c r="USN1007" s="306"/>
      <c r="USO1007" s="306"/>
      <c r="USP1007" s="306"/>
      <c r="USQ1007" s="306"/>
      <c r="USR1007" s="306"/>
      <c r="USS1007" s="306"/>
      <c r="UST1007" s="306"/>
      <c r="USU1007" s="306"/>
      <c r="USV1007" s="306"/>
      <c r="USW1007" s="306"/>
      <c r="USX1007" s="306"/>
      <c r="USY1007" s="306"/>
      <c r="USZ1007" s="306"/>
      <c r="UTA1007" s="306"/>
      <c r="UTB1007" s="306"/>
      <c r="UTC1007" s="306"/>
      <c r="UTD1007" s="306"/>
      <c r="UTE1007" s="306"/>
      <c r="UTF1007" s="306"/>
      <c r="UTG1007" s="306"/>
      <c r="UTH1007" s="306"/>
      <c r="UTI1007" s="306"/>
      <c r="UTJ1007" s="306"/>
      <c r="UTK1007" s="306"/>
      <c r="UTL1007" s="306"/>
      <c r="UTM1007" s="306"/>
      <c r="UTN1007" s="306"/>
      <c r="UTO1007" s="306"/>
      <c r="UTP1007" s="306"/>
      <c r="UTQ1007" s="306"/>
      <c r="UTR1007" s="306"/>
      <c r="UTS1007" s="306"/>
      <c r="UTT1007" s="306"/>
      <c r="UTU1007" s="306"/>
      <c r="UTV1007" s="306"/>
      <c r="UTW1007" s="306"/>
      <c r="UTX1007" s="306"/>
      <c r="UTY1007" s="306"/>
      <c r="UTZ1007" s="306"/>
      <c r="UUA1007" s="306"/>
      <c r="UUB1007" s="306"/>
      <c r="UUC1007" s="306"/>
      <c r="UUD1007" s="306"/>
      <c r="UUE1007" s="306"/>
      <c r="UUF1007" s="306"/>
      <c r="UUG1007" s="306"/>
      <c r="UUH1007" s="306"/>
      <c r="UUI1007" s="306"/>
      <c r="UUJ1007" s="306"/>
      <c r="UUK1007" s="306"/>
      <c r="UUL1007" s="306"/>
      <c r="UUM1007" s="306"/>
      <c r="UUN1007" s="306"/>
      <c r="UUO1007" s="306"/>
      <c r="UUP1007" s="306"/>
      <c r="UUQ1007" s="306"/>
      <c r="UUR1007" s="306"/>
      <c r="UUS1007" s="306"/>
      <c r="UUT1007" s="306"/>
      <c r="UUU1007" s="306"/>
      <c r="UUV1007" s="306"/>
      <c r="UUW1007" s="306"/>
      <c r="UUX1007" s="306"/>
      <c r="UUY1007" s="306"/>
      <c r="UUZ1007" s="306"/>
      <c r="UVA1007" s="306"/>
      <c r="UVB1007" s="306"/>
      <c r="UVC1007" s="306"/>
      <c r="UVD1007" s="306"/>
      <c r="UVE1007" s="306"/>
      <c r="UVF1007" s="306"/>
      <c r="UVG1007" s="306"/>
      <c r="UVH1007" s="306"/>
      <c r="UVI1007" s="306"/>
      <c r="UVJ1007" s="306"/>
      <c r="UVK1007" s="306"/>
      <c r="UVL1007" s="306"/>
      <c r="UVM1007" s="306"/>
      <c r="UVN1007" s="306"/>
      <c r="UVO1007" s="306"/>
      <c r="UVP1007" s="306"/>
      <c r="UVQ1007" s="306"/>
      <c r="UVR1007" s="306"/>
      <c r="UVS1007" s="306"/>
      <c r="UVT1007" s="306"/>
      <c r="UVU1007" s="306"/>
      <c r="UVV1007" s="306"/>
      <c r="UVW1007" s="306"/>
      <c r="UVX1007" s="306"/>
      <c r="UVY1007" s="306"/>
      <c r="UVZ1007" s="306"/>
      <c r="UWA1007" s="306"/>
      <c r="UWB1007" s="306"/>
      <c r="UWC1007" s="306"/>
      <c r="UWD1007" s="306"/>
      <c r="UWE1007" s="306"/>
      <c r="UWF1007" s="306"/>
      <c r="UWG1007" s="306"/>
      <c r="UWH1007" s="306"/>
      <c r="UWI1007" s="306"/>
      <c r="UWJ1007" s="306"/>
      <c r="UWK1007" s="306"/>
      <c r="UWL1007" s="306"/>
      <c r="UWM1007" s="306"/>
      <c r="UWN1007" s="306"/>
      <c r="UWO1007" s="306"/>
      <c r="UWP1007" s="306"/>
      <c r="UWQ1007" s="306"/>
      <c r="UWR1007" s="306"/>
      <c r="UWS1007" s="306"/>
      <c r="UWT1007" s="306"/>
      <c r="UWU1007" s="306"/>
      <c r="UWV1007" s="306"/>
      <c r="UWW1007" s="306"/>
      <c r="UWX1007" s="306"/>
      <c r="UWY1007" s="306"/>
      <c r="UWZ1007" s="306"/>
      <c r="UXA1007" s="306"/>
      <c r="UXB1007" s="306"/>
      <c r="UXC1007" s="306"/>
      <c r="UXD1007" s="306"/>
      <c r="UXE1007" s="306"/>
      <c r="UXF1007" s="306"/>
      <c r="UXG1007" s="306"/>
      <c r="UXH1007" s="306"/>
      <c r="UXI1007" s="306"/>
      <c r="UXJ1007" s="306"/>
      <c r="UXK1007" s="306"/>
      <c r="UXL1007" s="306"/>
      <c r="UXM1007" s="306"/>
      <c r="UXN1007" s="306"/>
      <c r="UXO1007" s="306"/>
      <c r="UXP1007" s="306"/>
      <c r="UXQ1007" s="306"/>
      <c r="UXR1007" s="306"/>
      <c r="UXS1007" s="306"/>
      <c r="UXT1007" s="306"/>
      <c r="UXU1007" s="306"/>
      <c r="UXV1007" s="306"/>
      <c r="UXW1007" s="306"/>
      <c r="UXX1007" s="306"/>
      <c r="UXY1007" s="306"/>
      <c r="UXZ1007" s="306"/>
      <c r="UYA1007" s="306"/>
      <c r="UYB1007" s="306"/>
      <c r="UYC1007" s="306"/>
      <c r="UYD1007" s="306"/>
      <c r="UYE1007" s="306"/>
      <c r="UYF1007" s="306"/>
      <c r="UYG1007" s="306"/>
      <c r="UYH1007" s="306"/>
      <c r="UYI1007" s="306"/>
      <c r="UYJ1007" s="306"/>
      <c r="UYK1007" s="306"/>
      <c r="UYL1007" s="306"/>
      <c r="UYM1007" s="306"/>
      <c r="UYN1007" s="306"/>
      <c r="UYO1007" s="306"/>
      <c r="UYP1007" s="306"/>
      <c r="UYQ1007" s="306"/>
      <c r="UYR1007" s="306"/>
      <c r="UYS1007" s="306"/>
      <c r="UYT1007" s="306"/>
      <c r="UYU1007" s="306"/>
      <c r="UYV1007" s="306"/>
      <c r="UYW1007" s="306"/>
      <c r="UYX1007" s="306"/>
      <c r="UYY1007" s="306"/>
      <c r="UYZ1007" s="306"/>
      <c r="UZA1007" s="306"/>
      <c r="UZB1007" s="306"/>
      <c r="UZC1007" s="306"/>
      <c r="UZD1007" s="306"/>
      <c r="UZE1007" s="306"/>
      <c r="UZF1007" s="306"/>
      <c r="UZG1007" s="306"/>
      <c r="UZH1007" s="306"/>
      <c r="UZI1007" s="306"/>
      <c r="UZJ1007" s="306"/>
      <c r="UZK1007" s="306"/>
      <c r="UZL1007" s="306"/>
      <c r="UZM1007" s="306"/>
      <c r="UZN1007" s="306"/>
      <c r="UZO1007" s="306"/>
      <c r="UZP1007" s="306"/>
      <c r="UZQ1007" s="306"/>
      <c r="UZR1007" s="306"/>
      <c r="UZS1007" s="306"/>
      <c r="UZT1007" s="306"/>
      <c r="UZU1007" s="306"/>
      <c r="UZV1007" s="306"/>
      <c r="UZW1007" s="306"/>
      <c r="UZX1007" s="306"/>
      <c r="UZY1007" s="306"/>
      <c r="UZZ1007" s="306"/>
      <c r="VAA1007" s="306"/>
      <c r="VAB1007" s="306"/>
      <c r="VAC1007" s="306"/>
      <c r="VAD1007" s="306"/>
      <c r="VAE1007" s="306"/>
      <c r="VAF1007" s="306"/>
      <c r="VAG1007" s="306"/>
      <c r="VAH1007" s="306"/>
      <c r="VAI1007" s="306"/>
      <c r="VAJ1007" s="306"/>
      <c r="VAK1007" s="306"/>
      <c r="VAL1007" s="306"/>
      <c r="VAM1007" s="306"/>
      <c r="VAN1007" s="306"/>
      <c r="VAO1007" s="306"/>
      <c r="VAP1007" s="306"/>
      <c r="VAQ1007" s="306"/>
      <c r="VAR1007" s="306"/>
      <c r="VAS1007" s="306"/>
      <c r="VAT1007" s="306"/>
      <c r="VAU1007" s="306"/>
      <c r="VAV1007" s="306"/>
      <c r="VAW1007" s="306"/>
      <c r="VAX1007" s="306"/>
      <c r="VAY1007" s="306"/>
      <c r="VAZ1007" s="306"/>
      <c r="VBA1007" s="306"/>
      <c r="VBB1007" s="306"/>
      <c r="VBC1007" s="306"/>
      <c r="VBD1007" s="306"/>
      <c r="VBE1007" s="306"/>
      <c r="VBF1007" s="306"/>
      <c r="VBG1007" s="306"/>
      <c r="VBH1007" s="306"/>
      <c r="VBI1007" s="306"/>
      <c r="VBJ1007" s="306"/>
      <c r="VBK1007" s="306"/>
      <c r="VBL1007" s="306"/>
      <c r="VBM1007" s="306"/>
      <c r="VBN1007" s="306"/>
      <c r="VBO1007" s="306"/>
      <c r="VBP1007" s="306"/>
      <c r="VBQ1007" s="306"/>
      <c r="VBR1007" s="306"/>
      <c r="VBS1007" s="306"/>
      <c r="VBT1007" s="306"/>
      <c r="VBU1007" s="306"/>
      <c r="VBV1007" s="306"/>
      <c r="VBW1007" s="306"/>
      <c r="VBX1007" s="306"/>
      <c r="VBY1007" s="306"/>
      <c r="VBZ1007" s="306"/>
      <c r="VCA1007" s="306"/>
      <c r="VCB1007" s="306"/>
      <c r="VCC1007" s="306"/>
      <c r="VCD1007" s="306"/>
      <c r="VCE1007" s="306"/>
      <c r="VCF1007" s="306"/>
      <c r="VCG1007" s="306"/>
      <c r="VCH1007" s="306"/>
      <c r="VCI1007" s="306"/>
      <c r="VCJ1007" s="306"/>
      <c r="VCK1007" s="306"/>
      <c r="VCL1007" s="306"/>
      <c r="VCM1007" s="306"/>
      <c r="VCN1007" s="306"/>
      <c r="VCO1007" s="306"/>
      <c r="VCP1007" s="306"/>
      <c r="VCQ1007" s="306"/>
      <c r="VCR1007" s="306"/>
      <c r="VCS1007" s="306"/>
      <c r="VCT1007" s="306"/>
      <c r="VCU1007" s="306"/>
      <c r="VCV1007" s="306"/>
      <c r="VCW1007" s="306"/>
      <c r="VCX1007" s="306"/>
      <c r="VCY1007" s="306"/>
      <c r="VCZ1007" s="306"/>
      <c r="VDA1007" s="306"/>
      <c r="VDB1007" s="306"/>
      <c r="VDC1007" s="306"/>
      <c r="VDD1007" s="306"/>
      <c r="VDE1007" s="306"/>
      <c r="VDF1007" s="306"/>
      <c r="VDG1007" s="306"/>
      <c r="VDH1007" s="306"/>
      <c r="VDI1007" s="306"/>
      <c r="VDJ1007" s="306"/>
      <c r="VDK1007" s="306"/>
      <c r="VDL1007" s="306"/>
      <c r="VDM1007" s="306"/>
      <c r="VDN1007" s="306"/>
      <c r="VDO1007" s="306"/>
      <c r="VDP1007" s="306"/>
      <c r="VDQ1007" s="306"/>
      <c r="VDR1007" s="306"/>
      <c r="VDS1007" s="306"/>
      <c r="VDT1007" s="306"/>
      <c r="VDU1007" s="306"/>
      <c r="VDV1007" s="306"/>
      <c r="VDW1007" s="306"/>
      <c r="VDX1007" s="306"/>
      <c r="VDY1007" s="306"/>
      <c r="VDZ1007" s="306"/>
      <c r="VEA1007" s="306"/>
      <c r="VEB1007" s="306"/>
      <c r="VEC1007" s="306"/>
      <c r="VED1007" s="306"/>
      <c r="VEE1007" s="306"/>
      <c r="VEF1007" s="306"/>
      <c r="VEG1007" s="306"/>
      <c r="VEH1007" s="306"/>
      <c r="VEI1007" s="306"/>
      <c r="VEJ1007" s="306"/>
      <c r="VEK1007" s="306"/>
      <c r="VEL1007" s="306"/>
      <c r="VEM1007" s="306"/>
      <c r="VEN1007" s="306"/>
      <c r="VEO1007" s="306"/>
      <c r="VEP1007" s="306"/>
      <c r="VEQ1007" s="306"/>
      <c r="VER1007" s="306"/>
      <c r="VES1007" s="306"/>
      <c r="VET1007" s="306"/>
      <c r="VEU1007" s="306"/>
      <c r="VEV1007" s="306"/>
      <c r="VEW1007" s="306"/>
      <c r="VEX1007" s="306"/>
      <c r="VEY1007" s="306"/>
      <c r="VEZ1007" s="306"/>
      <c r="VFA1007" s="306"/>
      <c r="VFB1007" s="306"/>
      <c r="VFC1007" s="306"/>
      <c r="VFD1007" s="306"/>
      <c r="VFE1007" s="306"/>
      <c r="VFF1007" s="306"/>
      <c r="VFG1007" s="306"/>
      <c r="VFH1007" s="306"/>
      <c r="VFI1007" s="306"/>
      <c r="VFJ1007" s="306"/>
      <c r="VFK1007" s="306"/>
      <c r="VFL1007" s="306"/>
      <c r="VFM1007" s="306"/>
      <c r="VFN1007" s="306"/>
      <c r="VFO1007" s="306"/>
      <c r="VFP1007" s="306"/>
      <c r="VFQ1007" s="306"/>
      <c r="VFR1007" s="306"/>
      <c r="VFS1007" s="306"/>
      <c r="VFT1007" s="306"/>
      <c r="VFU1007" s="306"/>
      <c r="VFV1007" s="306"/>
      <c r="VFW1007" s="306"/>
      <c r="VFX1007" s="306"/>
      <c r="VFY1007" s="306"/>
      <c r="VFZ1007" s="306"/>
      <c r="VGA1007" s="306"/>
      <c r="VGB1007" s="306"/>
      <c r="VGC1007" s="306"/>
      <c r="VGD1007" s="306"/>
      <c r="VGE1007" s="306"/>
      <c r="VGF1007" s="306"/>
      <c r="VGG1007" s="306"/>
      <c r="VGH1007" s="306"/>
      <c r="VGI1007" s="306"/>
      <c r="VGJ1007" s="306"/>
      <c r="VGK1007" s="306"/>
      <c r="VGL1007" s="306"/>
      <c r="VGM1007" s="306"/>
      <c r="VGN1007" s="306"/>
      <c r="VGO1007" s="306"/>
      <c r="VGP1007" s="306"/>
      <c r="VGQ1007" s="306"/>
      <c r="VGR1007" s="306"/>
      <c r="VGS1007" s="306"/>
      <c r="VGT1007" s="306"/>
      <c r="VGU1007" s="306"/>
      <c r="VGV1007" s="306"/>
      <c r="VGW1007" s="306"/>
      <c r="VGX1007" s="306"/>
      <c r="VGY1007" s="306"/>
      <c r="VGZ1007" s="306"/>
      <c r="VHA1007" s="306"/>
      <c r="VHB1007" s="306"/>
      <c r="VHC1007" s="306"/>
      <c r="VHD1007" s="306"/>
      <c r="VHE1007" s="306"/>
      <c r="VHF1007" s="306"/>
      <c r="VHG1007" s="306"/>
      <c r="VHH1007" s="306"/>
      <c r="VHI1007" s="306"/>
      <c r="VHJ1007" s="306"/>
      <c r="VHK1007" s="306"/>
      <c r="VHL1007" s="306"/>
      <c r="VHM1007" s="306"/>
      <c r="VHN1007" s="306"/>
      <c r="VHO1007" s="306"/>
      <c r="VHP1007" s="306"/>
      <c r="VHQ1007" s="306"/>
      <c r="VHR1007" s="306"/>
      <c r="VHS1007" s="306"/>
      <c r="VHT1007" s="306"/>
      <c r="VHU1007" s="306"/>
      <c r="VHV1007" s="306"/>
      <c r="VHW1007" s="306"/>
      <c r="VHX1007" s="306"/>
      <c r="VHY1007" s="306"/>
      <c r="VHZ1007" s="306"/>
      <c r="VIA1007" s="306"/>
      <c r="VIB1007" s="306"/>
      <c r="VIC1007" s="306"/>
      <c r="VID1007" s="306"/>
      <c r="VIE1007" s="306"/>
      <c r="VIF1007" s="306"/>
      <c r="VIG1007" s="306"/>
      <c r="VIH1007" s="306"/>
      <c r="VII1007" s="306"/>
      <c r="VIJ1007" s="306"/>
      <c r="VIK1007" s="306"/>
      <c r="VIL1007" s="306"/>
      <c r="VIM1007" s="306"/>
      <c r="VIN1007" s="306"/>
      <c r="VIO1007" s="306"/>
      <c r="VIP1007" s="306"/>
      <c r="VIQ1007" s="306"/>
      <c r="VIR1007" s="306"/>
      <c r="VIS1007" s="306"/>
      <c r="VIT1007" s="306"/>
      <c r="VIU1007" s="306"/>
      <c r="VIV1007" s="306"/>
      <c r="VIW1007" s="306"/>
      <c r="VIX1007" s="306"/>
      <c r="VIY1007" s="306"/>
      <c r="VIZ1007" s="306"/>
      <c r="VJA1007" s="306"/>
      <c r="VJB1007" s="306"/>
      <c r="VJC1007" s="306"/>
      <c r="VJD1007" s="306"/>
      <c r="VJE1007" s="306"/>
      <c r="VJF1007" s="306"/>
      <c r="VJG1007" s="306"/>
      <c r="VJH1007" s="306"/>
      <c r="VJI1007" s="306"/>
      <c r="VJJ1007" s="306"/>
      <c r="VJK1007" s="306"/>
      <c r="VJL1007" s="306"/>
      <c r="VJM1007" s="306"/>
      <c r="VJN1007" s="306"/>
      <c r="VJO1007" s="306"/>
      <c r="VJP1007" s="306"/>
      <c r="VJQ1007" s="306"/>
      <c r="VJR1007" s="306"/>
      <c r="VJS1007" s="306"/>
      <c r="VJT1007" s="306"/>
      <c r="VJU1007" s="306"/>
      <c r="VJV1007" s="306"/>
      <c r="VJW1007" s="306"/>
      <c r="VJX1007" s="306"/>
      <c r="VJY1007" s="306"/>
      <c r="VJZ1007" s="306"/>
      <c r="VKA1007" s="306"/>
      <c r="VKB1007" s="306"/>
      <c r="VKC1007" s="306"/>
      <c r="VKD1007" s="306"/>
      <c r="VKE1007" s="306"/>
      <c r="VKF1007" s="306"/>
      <c r="VKG1007" s="306"/>
      <c r="VKH1007" s="306"/>
      <c r="VKI1007" s="306"/>
      <c r="VKJ1007" s="306"/>
      <c r="VKK1007" s="306"/>
      <c r="VKL1007" s="306"/>
      <c r="VKM1007" s="306"/>
      <c r="VKN1007" s="306"/>
      <c r="VKO1007" s="306"/>
      <c r="VKP1007" s="306"/>
      <c r="VKQ1007" s="306"/>
      <c r="VKR1007" s="306"/>
      <c r="VKS1007" s="306"/>
      <c r="VKT1007" s="306"/>
      <c r="VKU1007" s="306"/>
      <c r="VKV1007" s="306"/>
      <c r="VKW1007" s="306"/>
      <c r="VKX1007" s="306"/>
      <c r="VKY1007" s="306"/>
      <c r="VKZ1007" s="306"/>
      <c r="VLA1007" s="306"/>
      <c r="VLB1007" s="306"/>
      <c r="VLC1007" s="306"/>
      <c r="VLD1007" s="306"/>
      <c r="VLE1007" s="306"/>
      <c r="VLF1007" s="306"/>
      <c r="VLG1007" s="306"/>
      <c r="VLH1007" s="306"/>
      <c r="VLI1007" s="306"/>
      <c r="VLJ1007" s="306"/>
      <c r="VLK1007" s="306"/>
      <c r="VLL1007" s="306"/>
      <c r="VLM1007" s="306"/>
      <c r="VLN1007" s="306"/>
      <c r="VLO1007" s="306"/>
      <c r="VLP1007" s="306"/>
      <c r="VLQ1007" s="306"/>
      <c r="VLR1007" s="306"/>
      <c r="VLS1007" s="306"/>
      <c r="VLT1007" s="306"/>
      <c r="VLU1007" s="306"/>
      <c r="VLV1007" s="306"/>
      <c r="VLW1007" s="306"/>
      <c r="VLX1007" s="306"/>
      <c r="VLY1007" s="306"/>
      <c r="VLZ1007" s="306"/>
      <c r="VMA1007" s="306"/>
      <c r="VMB1007" s="306"/>
      <c r="VMC1007" s="306"/>
      <c r="VMD1007" s="306"/>
      <c r="VME1007" s="306"/>
      <c r="VMF1007" s="306"/>
      <c r="VMG1007" s="306"/>
      <c r="VMH1007" s="306"/>
      <c r="VMI1007" s="306"/>
      <c r="VMJ1007" s="306"/>
      <c r="VMK1007" s="306"/>
      <c r="VML1007" s="306"/>
      <c r="VMM1007" s="306"/>
      <c r="VMN1007" s="306"/>
      <c r="VMO1007" s="306"/>
      <c r="VMP1007" s="306"/>
      <c r="VMQ1007" s="306"/>
      <c r="VMR1007" s="306"/>
      <c r="VMS1007" s="306"/>
      <c r="VMT1007" s="306"/>
      <c r="VMU1007" s="306"/>
      <c r="VMV1007" s="306"/>
      <c r="VMW1007" s="306"/>
      <c r="VMX1007" s="306"/>
      <c r="VMY1007" s="306"/>
      <c r="VMZ1007" s="306"/>
      <c r="VNA1007" s="306"/>
      <c r="VNB1007" s="306"/>
      <c r="VNC1007" s="306"/>
      <c r="VND1007" s="306"/>
      <c r="VNE1007" s="306"/>
      <c r="VNF1007" s="306"/>
      <c r="VNG1007" s="306"/>
      <c r="VNH1007" s="306"/>
      <c r="VNI1007" s="306"/>
      <c r="VNJ1007" s="306"/>
      <c r="VNK1007" s="306"/>
      <c r="VNL1007" s="306"/>
      <c r="VNM1007" s="306"/>
      <c r="VNN1007" s="306"/>
      <c r="VNO1007" s="306"/>
      <c r="VNP1007" s="306"/>
      <c r="VNQ1007" s="306"/>
      <c r="VNR1007" s="306"/>
      <c r="VNS1007" s="306"/>
      <c r="VNT1007" s="306"/>
      <c r="VNU1007" s="306"/>
      <c r="VNV1007" s="306"/>
      <c r="VNW1007" s="306"/>
      <c r="VNX1007" s="306"/>
      <c r="VNY1007" s="306"/>
      <c r="VNZ1007" s="306"/>
      <c r="VOA1007" s="306"/>
      <c r="VOB1007" s="306"/>
      <c r="VOC1007" s="306"/>
      <c r="VOD1007" s="306"/>
      <c r="VOE1007" s="306"/>
      <c r="VOF1007" s="306"/>
      <c r="VOG1007" s="306"/>
      <c r="VOH1007" s="306"/>
      <c r="VOI1007" s="306"/>
      <c r="VOJ1007" s="306"/>
      <c r="VOK1007" s="306"/>
      <c r="VOL1007" s="306"/>
      <c r="VOM1007" s="306"/>
      <c r="VON1007" s="306"/>
      <c r="VOO1007" s="306"/>
      <c r="VOP1007" s="306"/>
      <c r="VOQ1007" s="306"/>
      <c r="VOR1007" s="306"/>
      <c r="VOS1007" s="306"/>
      <c r="VOT1007" s="306"/>
      <c r="VOU1007" s="306"/>
      <c r="VOV1007" s="306"/>
      <c r="VOW1007" s="306"/>
      <c r="VOX1007" s="306"/>
      <c r="VOY1007" s="306"/>
      <c r="VOZ1007" s="306"/>
      <c r="VPA1007" s="306"/>
      <c r="VPB1007" s="306"/>
      <c r="VPC1007" s="306"/>
      <c r="VPD1007" s="306"/>
      <c r="VPE1007" s="306"/>
      <c r="VPF1007" s="306"/>
      <c r="VPG1007" s="306"/>
      <c r="VPH1007" s="306"/>
      <c r="VPI1007" s="306"/>
      <c r="VPJ1007" s="306"/>
      <c r="VPK1007" s="306"/>
      <c r="VPL1007" s="306"/>
      <c r="VPM1007" s="306"/>
      <c r="VPN1007" s="306"/>
      <c r="VPO1007" s="306"/>
      <c r="VPP1007" s="306"/>
      <c r="VPQ1007" s="306"/>
      <c r="VPR1007" s="306"/>
      <c r="VPS1007" s="306"/>
      <c r="VPT1007" s="306"/>
      <c r="VPU1007" s="306"/>
      <c r="VPV1007" s="306"/>
      <c r="VPW1007" s="306"/>
      <c r="VPX1007" s="306"/>
      <c r="VPY1007" s="306"/>
      <c r="VPZ1007" s="306"/>
      <c r="VQA1007" s="306"/>
      <c r="VQB1007" s="306"/>
      <c r="VQC1007" s="306"/>
      <c r="VQD1007" s="306"/>
      <c r="VQE1007" s="306"/>
      <c r="VQF1007" s="306"/>
      <c r="VQG1007" s="306"/>
      <c r="VQH1007" s="306"/>
      <c r="VQI1007" s="306"/>
      <c r="VQJ1007" s="306"/>
      <c r="VQK1007" s="306"/>
      <c r="VQL1007" s="306"/>
      <c r="VQM1007" s="306"/>
      <c r="VQN1007" s="306"/>
      <c r="VQO1007" s="306"/>
      <c r="VQP1007" s="306"/>
      <c r="VQQ1007" s="306"/>
      <c r="VQR1007" s="306"/>
      <c r="VQS1007" s="306"/>
      <c r="VQT1007" s="306"/>
      <c r="VQU1007" s="306"/>
      <c r="VQV1007" s="306"/>
      <c r="VQW1007" s="306"/>
      <c r="VQX1007" s="306"/>
      <c r="VQY1007" s="306"/>
      <c r="VQZ1007" s="306"/>
      <c r="VRA1007" s="306"/>
      <c r="VRB1007" s="306"/>
      <c r="VRC1007" s="306"/>
      <c r="VRD1007" s="306"/>
      <c r="VRE1007" s="306"/>
      <c r="VRF1007" s="306"/>
      <c r="VRG1007" s="306"/>
      <c r="VRH1007" s="306"/>
      <c r="VRI1007" s="306"/>
      <c r="VRJ1007" s="306"/>
      <c r="VRK1007" s="306"/>
      <c r="VRL1007" s="306"/>
      <c r="VRM1007" s="306"/>
      <c r="VRN1007" s="306"/>
      <c r="VRO1007" s="306"/>
      <c r="VRP1007" s="306"/>
      <c r="VRQ1007" s="306"/>
      <c r="VRR1007" s="306"/>
      <c r="VRS1007" s="306"/>
      <c r="VRT1007" s="306"/>
      <c r="VRU1007" s="306"/>
      <c r="VRV1007" s="306"/>
      <c r="VRW1007" s="306"/>
      <c r="VRX1007" s="306"/>
      <c r="VRY1007" s="306"/>
      <c r="VRZ1007" s="306"/>
      <c r="VSA1007" s="306"/>
      <c r="VSB1007" s="306"/>
      <c r="VSC1007" s="306"/>
      <c r="VSD1007" s="306"/>
      <c r="VSE1007" s="306"/>
      <c r="VSF1007" s="306"/>
      <c r="VSG1007" s="306"/>
      <c r="VSH1007" s="306"/>
      <c r="VSI1007" s="306"/>
      <c r="VSJ1007" s="306"/>
      <c r="VSK1007" s="306"/>
      <c r="VSL1007" s="306"/>
      <c r="VSM1007" s="306"/>
      <c r="VSN1007" s="306"/>
      <c r="VSO1007" s="306"/>
      <c r="VSP1007" s="306"/>
      <c r="VSQ1007" s="306"/>
      <c r="VSR1007" s="306"/>
      <c r="VSS1007" s="306"/>
      <c r="VST1007" s="306"/>
      <c r="VSU1007" s="306"/>
      <c r="VSV1007" s="306"/>
      <c r="VSW1007" s="306"/>
      <c r="VSX1007" s="306"/>
      <c r="VSY1007" s="306"/>
      <c r="VSZ1007" s="306"/>
      <c r="VTA1007" s="306"/>
      <c r="VTB1007" s="306"/>
      <c r="VTC1007" s="306"/>
      <c r="VTD1007" s="306"/>
      <c r="VTE1007" s="306"/>
      <c r="VTF1007" s="306"/>
      <c r="VTG1007" s="306"/>
      <c r="VTH1007" s="306"/>
      <c r="VTI1007" s="306"/>
      <c r="VTJ1007" s="306"/>
      <c r="VTK1007" s="306"/>
      <c r="VTL1007" s="306"/>
      <c r="VTM1007" s="306"/>
      <c r="VTN1007" s="306"/>
      <c r="VTO1007" s="306"/>
      <c r="VTP1007" s="306"/>
      <c r="VTQ1007" s="306"/>
      <c r="VTR1007" s="306"/>
      <c r="VTS1007" s="306"/>
      <c r="VTT1007" s="306"/>
      <c r="VTU1007" s="306"/>
      <c r="VTV1007" s="306"/>
      <c r="VTW1007" s="306"/>
      <c r="VTX1007" s="306"/>
      <c r="VTY1007" s="306"/>
      <c r="VTZ1007" s="306"/>
      <c r="VUA1007" s="306"/>
      <c r="VUB1007" s="306"/>
      <c r="VUC1007" s="306"/>
      <c r="VUD1007" s="306"/>
      <c r="VUE1007" s="306"/>
      <c r="VUF1007" s="306"/>
      <c r="VUG1007" s="306"/>
      <c r="VUH1007" s="306"/>
      <c r="VUI1007" s="306"/>
      <c r="VUJ1007" s="306"/>
      <c r="VUK1007" s="306"/>
      <c r="VUL1007" s="306"/>
      <c r="VUM1007" s="306"/>
      <c r="VUN1007" s="306"/>
      <c r="VUO1007" s="306"/>
      <c r="VUP1007" s="306"/>
      <c r="VUQ1007" s="306"/>
      <c r="VUR1007" s="306"/>
      <c r="VUS1007" s="306"/>
      <c r="VUT1007" s="306"/>
      <c r="VUU1007" s="306"/>
      <c r="VUV1007" s="306"/>
      <c r="VUW1007" s="306"/>
      <c r="VUX1007" s="306"/>
      <c r="VUY1007" s="306"/>
      <c r="VUZ1007" s="306"/>
      <c r="VVA1007" s="306"/>
      <c r="VVB1007" s="306"/>
      <c r="VVC1007" s="306"/>
      <c r="VVD1007" s="306"/>
      <c r="VVE1007" s="306"/>
      <c r="VVF1007" s="306"/>
      <c r="VVG1007" s="306"/>
      <c r="VVH1007" s="306"/>
      <c r="VVI1007" s="306"/>
      <c r="VVJ1007" s="306"/>
      <c r="VVK1007" s="306"/>
      <c r="VVL1007" s="306"/>
      <c r="VVM1007" s="306"/>
      <c r="VVN1007" s="306"/>
      <c r="VVO1007" s="306"/>
      <c r="VVP1007" s="306"/>
      <c r="VVQ1007" s="306"/>
      <c r="VVR1007" s="306"/>
      <c r="VVS1007" s="306"/>
      <c r="VVT1007" s="306"/>
      <c r="VVU1007" s="306"/>
      <c r="VVV1007" s="306"/>
      <c r="VVW1007" s="306"/>
      <c r="VVX1007" s="306"/>
      <c r="VVY1007" s="306"/>
      <c r="VVZ1007" s="306"/>
      <c r="VWA1007" s="306"/>
      <c r="VWB1007" s="306"/>
      <c r="VWC1007" s="306"/>
      <c r="VWD1007" s="306"/>
      <c r="VWE1007" s="306"/>
      <c r="VWF1007" s="306"/>
      <c r="VWG1007" s="306"/>
      <c r="VWH1007" s="306"/>
      <c r="VWI1007" s="306"/>
      <c r="VWJ1007" s="306"/>
      <c r="VWK1007" s="306"/>
      <c r="VWL1007" s="306"/>
      <c r="VWM1007" s="306"/>
      <c r="VWN1007" s="306"/>
      <c r="VWO1007" s="306"/>
      <c r="VWP1007" s="306"/>
      <c r="VWQ1007" s="306"/>
      <c r="VWR1007" s="306"/>
      <c r="VWS1007" s="306"/>
      <c r="VWT1007" s="306"/>
      <c r="VWU1007" s="306"/>
      <c r="VWV1007" s="306"/>
      <c r="VWW1007" s="306"/>
      <c r="VWX1007" s="306"/>
      <c r="VWY1007" s="306"/>
      <c r="VWZ1007" s="306"/>
      <c r="VXA1007" s="306"/>
      <c r="VXB1007" s="306"/>
      <c r="VXC1007" s="306"/>
      <c r="VXD1007" s="306"/>
      <c r="VXE1007" s="306"/>
      <c r="VXF1007" s="306"/>
      <c r="VXG1007" s="306"/>
      <c r="VXH1007" s="306"/>
      <c r="VXI1007" s="306"/>
      <c r="VXJ1007" s="306"/>
      <c r="VXK1007" s="306"/>
      <c r="VXL1007" s="306"/>
      <c r="VXM1007" s="306"/>
      <c r="VXN1007" s="306"/>
      <c r="VXO1007" s="306"/>
      <c r="VXP1007" s="306"/>
      <c r="VXQ1007" s="306"/>
      <c r="VXR1007" s="306"/>
      <c r="VXS1007" s="306"/>
      <c r="VXT1007" s="306"/>
      <c r="VXU1007" s="306"/>
      <c r="VXV1007" s="306"/>
      <c r="VXW1007" s="306"/>
      <c r="VXX1007" s="306"/>
      <c r="VXY1007" s="306"/>
      <c r="VXZ1007" s="306"/>
      <c r="VYA1007" s="306"/>
      <c r="VYB1007" s="306"/>
      <c r="VYC1007" s="306"/>
      <c r="VYD1007" s="306"/>
      <c r="VYE1007" s="306"/>
      <c r="VYF1007" s="306"/>
      <c r="VYG1007" s="306"/>
      <c r="VYH1007" s="306"/>
      <c r="VYI1007" s="306"/>
      <c r="VYJ1007" s="306"/>
      <c r="VYK1007" s="306"/>
      <c r="VYL1007" s="306"/>
      <c r="VYM1007" s="306"/>
      <c r="VYN1007" s="306"/>
      <c r="VYO1007" s="306"/>
      <c r="VYP1007" s="306"/>
      <c r="VYQ1007" s="306"/>
      <c r="VYR1007" s="306"/>
      <c r="VYS1007" s="306"/>
      <c r="VYT1007" s="306"/>
      <c r="VYU1007" s="306"/>
      <c r="VYV1007" s="306"/>
      <c r="VYW1007" s="306"/>
      <c r="VYX1007" s="306"/>
      <c r="VYY1007" s="306"/>
      <c r="VYZ1007" s="306"/>
      <c r="VZA1007" s="306"/>
      <c r="VZB1007" s="306"/>
      <c r="VZC1007" s="306"/>
      <c r="VZD1007" s="306"/>
      <c r="VZE1007" s="306"/>
      <c r="VZF1007" s="306"/>
      <c r="VZG1007" s="306"/>
      <c r="VZH1007" s="306"/>
      <c r="VZI1007" s="306"/>
      <c r="VZJ1007" s="306"/>
      <c r="VZK1007" s="306"/>
      <c r="VZL1007" s="306"/>
      <c r="VZM1007" s="306"/>
      <c r="VZN1007" s="306"/>
      <c r="VZO1007" s="306"/>
      <c r="VZP1007" s="306"/>
      <c r="VZQ1007" s="306"/>
      <c r="VZR1007" s="306"/>
      <c r="VZS1007" s="306"/>
      <c r="VZT1007" s="306"/>
      <c r="VZU1007" s="306"/>
      <c r="VZV1007" s="306"/>
      <c r="VZW1007" s="306"/>
      <c r="VZX1007" s="306"/>
      <c r="VZY1007" s="306"/>
      <c r="VZZ1007" s="306"/>
      <c r="WAA1007" s="306"/>
      <c r="WAB1007" s="306"/>
      <c r="WAC1007" s="306"/>
      <c r="WAD1007" s="306"/>
      <c r="WAE1007" s="306"/>
      <c r="WAF1007" s="306"/>
      <c r="WAG1007" s="306"/>
      <c r="WAH1007" s="306"/>
      <c r="WAI1007" s="306"/>
      <c r="WAJ1007" s="306"/>
      <c r="WAK1007" s="306"/>
      <c r="WAL1007" s="306"/>
      <c r="WAM1007" s="306"/>
      <c r="WAN1007" s="306"/>
      <c r="WAO1007" s="306"/>
      <c r="WAP1007" s="306"/>
      <c r="WAQ1007" s="306"/>
      <c r="WAR1007" s="306"/>
      <c r="WAS1007" s="306"/>
      <c r="WAT1007" s="306"/>
      <c r="WAU1007" s="306"/>
      <c r="WAV1007" s="306"/>
      <c r="WAW1007" s="306"/>
      <c r="WAX1007" s="306"/>
      <c r="WAY1007" s="306"/>
      <c r="WAZ1007" s="306"/>
      <c r="WBA1007" s="306"/>
      <c r="WBB1007" s="306"/>
      <c r="WBC1007" s="306"/>
      <c r="WBD1007" s="306"/>
      <c r="WBE1007" s="306"/>
      <c r="WBF1007" s="306"/>
      <c r="WBG1007" s="306"/>
      <c r="WBH1007" s="306"/>
      <c r="WBI1007" s="306"/>
      <c r="WBJ1007" s="306"/>
      <c r="WBK1007" s="306"/>
      <c r="WBL1007" s="306"/>
      <c r="WBM1007" s="306"/>
      <c r="WBN1007" s="306"/>
      <c r="WBO1007" s="306"/>
      <c r="WBP1007" s="306"/>
      <c r="WBQ1007" s="306"/>
      <c r="WBR1007" s="306"/>
      <c r="WBS1007" s="306"/>
      <c r="WBT1007" s="306"/>
      <c r="WBU1007" s="306"/>
      <c r="WBV1007" s="306"/>
      <c r="WBW1007" s="306"/>
      <c r="WBX1007" s="306"/>
      <c r="WBY1007" s="306"/>
      <c r="WBZ1007" s="306"/>
      <c r="WCA1007" s="306"/>
      <c r="WCB1007" s="306"/>
      <c r="WCC1007" s="306"/>
      <c r="WCD1007" s="306"/>
      <c r="WCE1007" s="306"/>
      <c r="WCF1007" s="306"/>
      <c r="WCG1007" s="306"/>
      <c r="WCH1007" s="306"/>
      <c r="WCI1007" s="306"/>
      <c r="WCJ1007" s="306"/>
      <c r="WCK1007" s="306"/>
      <c r="WCL1007" s="306"/>
      <c r="WCM1007" s="306"/>
      <c r="WCN1007" s="306"/>
      <c r="WCO1007" s="306"/>
      <c r="WCP1007" s="306"/>
      <c r="WCQ1007" s="306"/>
      <c r="WCR1007" s="306"/>
      <c r="WCS1007" s="306"/>
      <c r="WCT1007" s="306"/>
      <c r="WCU1007" s="306"/>
      <c r="WCV1007" s="306"/>
      <c r="WCW1007" s="306"/>
      <c r="WCX1007" s="306"/>
      <c r="WCY1007" s="306"/>
      <c r="WCZ1007" s="306"/>
      <c r="WDA1007" s="306"/>
      <c r="WDB1007" s="306"/>
      <c r="WDC1007" s="306"/>
      <c r="WDD1007" s="306"/>
      <c r="WDE1007" s="306"/>
      <c r="WDF1007" s="306"/>
      <c r="WDG1007" s="306"/>
      <c r="WDH1007" s="306"/>
      <c r="WDI1007" s="306"/>
      <c r="WDJ1007" s="306"/>
      <c r="WDK1007" s="306"/>
      <c r="WDL1007" s="306"/>
      <c r="WDM1007" s="306"/>
      <c r="WDN1007" s="306"/>
      <c r="WDO1007" s="306"/>
      <c r="WDP1007" s="306"/>
      <c r="WDQ1007" s="306"/>
      <c r="WDR1007" s="306"/>
      <c r="WDS1007" s="306"/>
      <c r="WDT1007" s="306"/>
      <c r="WDU1007" s="306"/>
      <c r="WDV1007" s="306"/>
      <c r="WDW1007" s="306"/>
      <c r="WDX1007" s="306"/>
      <c r="WDY1007" s="306"/>
      <c r="WDZ1007" s="306"/>
      <c r="WEA1007" s="306"/>
      <c r="WEB1007" s="306"/>
      <c r="WEC1007" s="306"/>
      <c r="WED1007" s="306"/>
      <c r="WEE1007" s="306"/>
      <c r="WEF1007" s="306"/>
      <c r="WEG1007" s="306"/>
      <c r="WEH1007" s="306"/>
      <c r="WEI1007" s="306"/>
      <c r="WEJ1007" s="306"/>
      <c r="WEK1007" s="306"/>
      <c r="WEL1007" s="306"/>
      <c r="WEM1007" s="306"/>
      <c r="WEN1007" s="306"/>
      <c r="WEO1007" s="306"/>
      <c r="WEP1007" s="306"/>
      <c r="WEQ1007" s="306"/>
      <c r="WER1007" s="306"/>
      <c r="WES1007" s="306"/>
      <c r="WET1007" s="306"/>
      <c r="WEU1007" s="306"/>
      <c r="WEV1007" s="306"/>
      <c r="WEW1007" s="306"/>
      <c r="WEX1007" s="306"/>
      <c r="WEY1007" s="306"/>
      <c r="WEZ1007" s="306"/>
      <c r="WFA1007" s="306"/>
      <c r="WFB1007" s="306"/>
      <c r="WFC1007" s="306"/>
      <c r="WFD1007" s="306"/>
      <c r="WFE1007" s="306"/>
      <c r="WFF1007" s="306"/>
      <c r="WFG1007" s="306"/>
      <c r="WFH1007" s="306"/>
      <c r="WFI1007" s="306"/>
      <c r="WFJ1007" s="306"/>
      <c r="WFK1007" s="306"/>
      <c r="WFL1007" s="306"/>
      <c r="WFM1007" s="306"/>
      <c r="WFN1007" s="306"/>
      <c r="WFO1007" s="306"/>
      <c r="WFP1007" s="306"/>
      <c r="WFQ1007" s="306"/>
      <c r="WFR1007" s="306"/>
      <c r="WFS1007" s="306"/>
      <c r="WFT1007" s="306"/>
      <c r="WFU1007" s="306"/>
      <c r="WFV1007" s="306"/>
      <c r="WFW1007" s="306"/>
      <c r="WFX1007" s="306"/>
      <c r="WFY1007" s="306"/>
      <c r="WFZ1007" s="306"/>
      <c r="WGA1007" s="306"/>
      <c r="WGB1007" s="306"/>
      <c r="WGC1007" s="306"/>
      <c r="WGD1007" s="306"/>
      <c r="WGE1007" s="306"/>
      <c r="WGF1007" s="306"/>
      <c r="WGG1007" s="306"/>
      <c r="WGH1007" s="306"/>
      <c r="WGI1007" s="306"/>
      <c r="WGJ1007" s="306"/>
      <c r="WGK1007" s="306"/>
      <c r="WGL1007" s="306"/>
      <c r="WGM1007" s="306"/>
      <c r="WGN1007" s="306"/>
      <c r="WGO1007" s="306"/>
      <c r="WGP1007" s="306"/>
      <c r="WGQ1007" s="306"/>
      <c r="WGR1007" s="306"/>
      <c r="WGS1007" s="306"/>
      <c r="WGT1007" s="306"/>
      <c r="WGU1007" s="306"/>
      <c r="WGV1007" s="306"/>
      <c r="WGW1007" s="306"/>
      <c r="WGX1007" s="306"/>
      <c r="WGY1007" s="306"/>
      <c r="WGZ1007" s="306"/>
      <c r="WHA1007" s="306"/>
      <c r="WHB1007" s="306"/>
      <c r="WHC1007" s="306"/>
      <c r="WHD1007" s="306"/>
      <c r="WHE1007" s="306"/>
      <c r="WHF1007" s="306"/>
      <c r="WHG1007" s="306"/>
      <c r="WHH1007" s="306"/>
      <c r="WHI1007" s="306"/>
      <c r="WHJ1007" s="306"/>
      <c r="WHK1007" s="306"/>
      <c r="WHL1007" s="306"/>
      <c r="WHM1007" s="306"/>
      <c r="WHN1007" s="306"/>
      <c r="WHO1007" s="306"/>
      <c r="WHP1007" s="306"/>
      <c r="WHQ1007" s="306"/>
      <c r="WHR1007" s="306"/>
      <c r="WHS1007" s="306"/>
      <c r="WHT1007" s="306"/>
      <c r="WHU1007" s="306"/>
      <c r="WHV1007" s="306"/>
      <c r="WHW1007" s="306"/>
      <c r="WHX1007" s="306"/>
      <c r="WHY1007" s="306"/>
      <c r="WHZ1007" s="306"/>
      <c r="WIA1007" s="306"/>
      <c r="WIB1007" s="306"/>
      <c r="WIC1007" s="306"/>
      <c r="WID1007" s="306"/>
      <c r="WIE1007" s="306"/>
      <c r="WIF1007" s="306"/>
      <c r="WIG1007" s="306"/>
      <c r="WIH1007" s="306"/>
      <c r="WII1007" s="306"/>
      <c r="WIJ1007" s="306"/>
      <c r="WIK1007" s="306"/>
      <c r="WIL1007" s="306"/>
      <c r="WIM1007" s="306"/>
      <c r="WIN1007" s="306"/>
      <c r="WIO1007" s="306"/>
      <c r="WIP1007" s="306"/>
      <c r="WIQ1007" s="306"/>
      <c r="WIR1007" s="306"/>
      <c r="WIS1007" s="306"/>
      <c r="WIT1007" s="306"/>
      <c r="WIU1007" s="306"/>
      <c r="WIV1007" s="306"/>
      <c r="WIW1007" s="306"/>
      <c r="WIX1007" s="306"/>
      <c r="WIY1007" s="306"/>
      <c r="WIZ1007" s="306"/>
      <c r="WJA1007" s="306"/>
      <c r="WJB1007" s="306"/>
      <c r="WJC1007" s="306"/>
      <c r="WJD1007" s="306"/>
      <c r="WJE1007" s="306"/>
      <c r="WJF1007" s="306"/>
      <c r="WJG1007" s="306"/>
      <c r="WJH1007" s="306"/>
      <c r="WJI1007" s="306"/>
      <c r="WJJ1007" s="306"/>
      <c r="WJK1007" s="306"/>
      <c r="WJL1007" s="306"/>
      <c r="WJM1007" s="306"/>
      <c r="WJN1007" s="306"/>
      <c r="WJO1007" s="306"/>
      <c r="WJP1007" s="306"/>
      <c r="WJQ1007" s="306"/>
      <c r="WJR1007" s="306"/>
      <c r="WJS1007" s="306"/>
      <c r="WJT1007" s="306"/>
      <c r="WJU1007" s="306"/>
      <c r="WJV1007" s="306"/>
      <c r="WJW1007" s="306"/>
      <c r="WJX1007" s="306"/>
      <c r="WJY1007" s="306"/>
      <c r="WJZ1007" s="306"/>
      <c r="WKA1007" s="306"/>
      <c r="WKB1007" s="306"/>
      <c r="WKC1007" s="306"/>
      <c r="WKD1007" s="306"/>
      <c r="WKE1007" s="306"/>
      <c r="WKF1007" s="306"/>
      <c r="WKG1007" s="306"/>
      <c r="WKH1007" s="306"/>
      <c r="WKI1007" s="306"/>
      <c r="WKJ1007" s="306"/>
      <c r="WKK1007" s="306"/>
      <c r="WKL1007" s="306"/>
      <c r="WKM1007" s="306"/>
      <c r="WKN1007" s="306"/>
      <c r="WKO1007" s="306"/>
      <c r="WKP1007" s="306"/>
      <c r="WKQ1007" s="306"/>
      <c r="WKR1007" s="306"/>
      <c r="WKS1007" s="306"/>
      <c r="WKT1007" s="306"/>
      <c r="WKU1007" s="306"/>
      <c r="WKV1007" s="306"/>
      <c r="WKW1007" s="306"/>
      <c r="WKX1007" s="306"/>
      <c r="WKY1007" s="306"/>
      <c r="WKZ1007" s="306"/>
      <c r="WLA1007" s="306"/>
      <c r="WLB1007" s="306"/>
      <c r="WLC1007" s="306"/>
      <c r="WLD1007" s="306"/>
      <c r="WLE1007" s="306"/>
      <c r="WLF1007" s="306"/>
      <c r="WLG1007" s="306"/>
      <c r="WLH1007" s="306"/>
      <c r="WLI1007" s="306"/>
      <c r="WLJ1007" s="306"/>
      <c r="WLK1007" s="306"/>
      <c r="WLL1007" s="306"/>
      <c r="WLM1007" s="306"/>
      <c r="WLN1007" s="306"/>
      <c r="WLO1007" s="306"/>
      <c r="WLP1007" s="306"/>
      <c r="WLQ1007" s="306"/>
      <c r="WLR1007" s="306"/>
      <c r="WLS1007" s="306"/>
      <c r="WLT1007" s="306"/>
      <c r="WLU1007" s="306"/>
      <c r="WLV1007" s="306"/>
      <c r="WLW1007" s="306"/>
      <c r="WLX1007" s="306"/>
      <c r="WLY1007" s="306"/>
      <c r="WLZ1007" s="306"/>
      <c r="WMA1007" s="306"/>
      <c r="WMB1007" s="306"/>
      <c r="WMC1007" s="306"/>
      <c r="WMD1007" s="306"/>
      <c r="WME1007" s="306"/>
      <c r="WMF1007" s="306"/>
      <c r="WMG1007" s="306"/>
      <c r="WMH1007" s="306"/>
      <c r="WMI1007" s="306"/>
      <c r="WMJ1007" s="306"/>
      <c r="WMK1007" s="306"/>
      <c r="WML1007" s="306"/>
      <c r="WMM1007" s="306"/>
      <c r="WMN1007" s="306"/>
      <c r="WMO1007" s="306"/>
      <c r="WMP1007" s="306"/>
      <c r="WMQ1007" s="306"/>
      <c r="WMR1007" s="306"/>
      <c r="WMS1007" s="306"/>
      <c r="WMT1007" s="306"/>
      <c r="WMU1007" s="306"/>
      <c r="WMV1007" s="306"/>
      <c r="WMW1007" s="306"/>
      <c r="WMX1007" s="306"/>
      <c r="WMY1007" s="306"/>
      <c r="WMZ1007" s="306"/>
      <c r="WNA1007" s="306"/>
      <c r="WNB1007" s="306"/>
      <c r="WNC1007" s="306"/>
      <c r="WND1007" s="306"/>
      <c r="WNE1007" s="306"/>
      <c r="WNF1007" s="306"/>
      <c r="WNG1007" s="306"/>
      <c r="WNH1007" s="306"/>
      <c r="WNI1007" s="306"/>
      <c r="WNJ1007" s="306"/>
      <c r="WNK1007" s="306"/>
      <c r="WNL1007" s="306"/>
      <c r="WNM1007" s="306"/>
      <c r="WNN1007" s="306"/>
      <c r="WNO1007" s="306"/>
      <c r="WNP1007" s="306"/>
      <c r="WNQ1007" s="306"/>
      <c r="WNR1007" s="306"/>
      <c r="WNS1007" s="306"/>
      <c r="WNT1007" s="306"/>
      <c r="WNU1007" s="306"/>
      <c r="WNV1007" s="306"/>
      <c r="WNW1007" s="306"/>
      <c r="WNX1007" s="306"/>
      <c r="WNY1007" s="306"/>
      <c r="WNZ1007" s="306"/>
      <c r="WOA1007" s="306"/>
      <c r="WOB1007" s="306"/>
      <c r="WOC1007" s="306"/>
      <c r="WOD1007" s="306"/>
      <c r="WOE1007" s="306"/>
      <c r="WOF1007" s="306"/>
      <c r="WOG1007" s="306"/>
      <c r="WOH1007" s="306"/>
      <c r="WOI1007" s="306"/>
      <c r="WOJ1007" s="306"/>
      <c r="WOK1007" s="306"/>
      <c r="WOL1007" s="306"/>
      <c r="WOM1007" s="306"/>
      <c r="WON1007" s="306"/>
      <c r="WOO1007" s="306"/>
      <c r="WOP1007" s="306"/>
      <c r="WOQ1007" s="306"/>
      <c r="WOR1007" s="306"/>
      <c r="WOS1007" s="306"/>
      <c r="WOT1007" s="306"/>
      <c r="WOU1007" s="306"/>
      <c r="WOV1007" s="306"/>
      <c r="WOW1007" s="306"/>
      <c r="WOX1007" s="306"/>
      <c r="WOY1007" s="306"/>
      <c r="WOZ1007" s="306"/>
      <c r="WPA1007" s="306"/>
      <c r="WPB1007" s="306"/>
      <c r="WPC1007" s="306"/>
      <c r="WPD1007" s="306"/>
      <c r="WPE1007" s="306"/>
      <c r="WPF1007" s="306"/>
      <c r="WPG1007" s="306"/>
      <c r="WPH1007" s="306"/>
      <c r="WPI1007" s="306"/>
      <c r="WPJ1007" s="306"/>
      <c r="WPK1007" s="306"/>
      <c r="WPL1007" s="306"/>
      <c r="WPM1007" s="306"/>
      <c r="WPN1007" s="306"/>
      <c r="WPO1007" s="306"/>
      <c r="WPP1007" s="306"/>
      <c r="WPQ1007" s="306"/>
      <c r="WPR1007" s="306"/>
      <c r="WPS1007" s="306"/>
      <c r="WPT1007" s="306"/>
      <c r="WPU1007" s="306"/>
      <c r="WPV1007" s="306"/>
      <c r="WPW1007" s="306"/>
      <c r="WPX1007" s="306"/>
      <c r="WPY1007" s="306"/>
      <c r="WPZ1007" s="306"/>
      <c r="WQA1007" s="306"/>
      <c r="WQB1007" s="306"/>
      <c r="WQC1007" s="306"/>
      <c r="WQD1007" s="306"/>
      <c r="WQE1007" s="306"/>
      <c r="WQF1007" s="306"/>
      <c r="WQG1007" s="306"/>
      <c r="WQH1007" s="306"/>
      <c r="WQI1007" s="306"/>
      <c r="WQJ1007" s="306"/>
      <c r="WQK1007" s="306"/>
      <c r="WQL1007" s="306"/>
      <c r="WQM1007" s="306"/>
      <c r="WQN1007" s="306"/>
      <c r="WQO1007" s="306"/>
      <c r="WQP1007" s="306"/>
      <c r="WQQ1007" s="306"/>
      <c r="WQR1007" s="306"/>
      <c r="WQS1007" s="306"/>
      <c r="WQT1007" s="306"/>
      <c r="WQU1007" s="306"/>
      <c r="WQV1007" s="306"/>
      <c r="WQW1007" s="306"/>
      <c r="WQX1007" s="306"/>
      <c r="WQY1007" s="306"/>
      <c r="WQZ1007" s="306"/>
      <c r="WRA1007" s="306"/>
      <c r="WRB1007" s="306"/>
      <c r="WRC1007" s="306"/>
      <c r="WRD1007" s="306"/>
      <c r="WRE1007" s="306"/>
      <c r="WRF1007" s="306"/>
      <c r="WRG1007" s="306"/>
      <c r="WRH1007" s="306"/>
      <c r="WRI1007" s="306"/>
      <c r="WRJ1007" s="306"/>
      <c r="WRK1007" s="306"/>
      <c r="WRL1007" s="306"/>
      <c r="WRM1007" s="306"/>
      <c r="WRN1007" s="306"/>
      <c r="WRO1007" s="306"/>
      <c r="WRP1007" s="306"/>
      <c r="WRQ1007" s="306"/>
      <c r="WRR1007" s="306"/>
      <c r="WRS1007" s="306"/>
      <c r="WRT1007" s="306"/>
      <c r="WRU1007" s="306"/>
      <c r="WRV1007" s="306"/>
      <c r="WRW1007" s="306"/>
      <c r="WRX1007" s="306"/>
      <c r="WRY1007" s="306"/>
      <c r="WRZ1007" s="306"/>
      <c r="WSA1007" s="306"/>
      <c r="WSB1007" s="306"/>
      <c r="WSC1007" s="306"/>
      <c r="WSD1007" s="306"/>
      <c r="WSE1007" s="306"/>
      <c r="WSF1007" s="306"/>
      <c r="WSG1007" s="306"/>
      <c r="WSH1007" s="306"/>
      <c r="WSI1007" s="306"/>
      <c r="WSJ1007" s="306"/>
      <c r="WSK1007" s="306"/>
      <c r="WSL1007" s="306"/>
      <c r="WSM1007" s="306"/>
      <c r="WSN1007" s="306"/>
      <c r="WSO1007" s="306"/>
      <c r="WSP1007" s="306"/>
      <c r="WSQ1007" s="306"/>
      <c r="WSR1007" s="306"/>
      <c r="WSS1007" s="306"/>
      <c r="WST1007" s="306"/>
      <c r="WSU1007" s="306"/>
      <c r="WSV1007" s="306"/>
      <c r="WSW1007" s="306"/>
      <c r="WSX1007" s="306"/>
      <c r="WSY1007" s="306"/>
      <c r="WSZ1007" s="306"/>
      <c r="WTA1007" s="306"/>
      <c r="WTB1007" s="306"/>
      <c r="WTC1007" s="306"/>
      <c r="WTD1007" s="306"/>
      <c r="WTE1007" s="306"/>
      <c r="WTF1007" s="306"/>
      <c r="WTG1007" s="306"/>
      <c r="WTH1007" s="306"/>
      <c r="WTI1007" s="306"/>
      <c r="WTJ1007" s="306"/>
      <c r="WTK1007" s="306"/>
      <c r="WTL1007" s="306"/>
      <c r="WTM1007" s="306"/>
      <c r="WTN1007" s="306"/>
      <c r="WTO1007" s="306"/>
      <c r="WTP1007" s="306"/>
      <c r="WTQ1007" s="306"/>
      <c r="WTR1007" s="306"/>
      <c r="WTS1007" s="306"/>
      <c r="WTT1007" s="306"/>
      <c r="WTU1007" s="306"/>
      <c r="WTV1007" s="306"/>
      <c r="WTW1007" s="306"/>
      <c r="WTX1007" s="306"/>
      <c r="WTY1007" s="306"/>
      <c r="WTZ1007" s="306"/>
      <c r="WUA1007" s="306"/>
      <c r="WUB1007" s="306"/>
      <c r="WUC1007" s="306"/>
      <c r="WUD1007" s="306"/>
      <c r="WUE1007" s="306"/>
      <c r="WUF1007" s="306"/>
      <c r="WUG1007" s="306"/>
      <c r="WUH1007" s="306"/>
      <c r="WUI1007" s="306"/>
      <c r="WUJ1007" s="306"/>
      <c r="WUK1007" s="306"/>
      <c r="WUL1007" s="306"/>
      <c r="WUM1007" s="306"/>
      <c r="WUN1007" s="306"/>
      <c r="WUO1007" s="306"/>
      <c r="WUP1007" s="306"/>
      <c r="WUQ1007" s="306"/>
      <c r="WUR1007" s="306"/>
      <c r="WUS1007" s="306"/>
      <c r="WUT1007" s="306"/>
      <c r="WUU1007" s="306"/>
      <c r="WUV1007" s="306"/>
      <c r="WUW1007" s="306"/>
      <c r="WUX1007" s="306"/>
      <c r="WUY1007" s="306"/>
      <c r="WUZ1007" s="306"/>
      <c r="WVA1007" s="306"/>
      <c r="WVB1007" s="306"/>
      <c r="WVC1007" s="306"/>
      <c r="WVD1007" s="306"/>
      <c r="WVE1007" s="306"/>
      <c r="WVF1007" s="306"/>
      <c r="WVG1007" s="306"/>
      <c r="WVH1007" s="306"/>
      <c r="WVI1007" s="306"/>
      <c r="WVJ1007" s="306"/>
      <c r="WVK1007" s="306"/>
      <c r="WVL1007" s="306"/>
      <c r="WVM1007" s="306"/>
      <c r="WVN1007" s="306"/>
      <c r="WVO1007" s="306"/>
      <c r="WVP1007" s="306"/>
      <c r="WVQ1007" s="306"/>
      <c r="WVR1007" s="306"/>
      <c r="WVS1007" s="306"/>
      <c r="WVT1007" s="306"/>
      <c r="WVU1007" s="306"/>
      <c r="WVV1007" s="306"/>
      <c r="WVW1007" s="306"/>
      <c r="WVX1007" s="306"/>
      <c r="WVY1007" s="306"/>
      <c r="WVZ1007" s="306"/>
      <c r="WWA1007" s="306"/>
      <c r="WWB1007" s="306"/>
      <c r="WWC1007" s="306"/>
      <c r="WWD1007" s="306"/>
      <c r="WWE1007" s="306"/>
      <c r="WWF1007" s="306"/>
      <c r="WWG1007" s="306"/>
      <c r="WWH1007" s="306"/>
      <c r="WWI1007" s="306"/>
      <c r="WWJ1007" s="306"/>
      <c r="WWK1007" s="306"/>
      <c r="WWL1007" s="306"/>
      <c r="WWM1007" s="306"/>
      <c r="WWN1007" s="306"/>
      <c r="WWO1007" s="306"/>
      <c r="WWP1007" s="306"/>
      <c r="WWQ1007" s="306"/>
      <c r="WWR1007" s="306"/>
      <c r="WWS1007" s="306"/>
      <c r="WWT1007" s="306"/>
      <c r="WWU1007" s="306"/>
      <c r="WWV1007" s="306"/>
      <c r="WWW1007" s="306"/>
      <c r="WWX1007" s="306"/>
      <c r="WWY1007" s="306"/>
      <c r="WWZ1007" s="306"/>
      <c r="WXA1007" s="306"/>
      <c r="WXB1007" s="306"/>
      <c r="WXC1007" s="306"/>
      <c r="WXD1007" s="306"/>
      <c r="WXE1007" s="306"/>
      <c r="WXF1007" s="306"/>
      <c r="WXG1007" s="306"/>
      <c r="WXH1007" s="306"/>
      <c r="WXI1007" s="306"/>
      <c r="WXJ1007" s="306"/>
      <c r="WXK1007" s="306"/>
      <c r="WXL1007" s="306"/>
      <c r="WXM1007" s="306"/>
      <c r="WXN1007" s="306"/>
      <c r="WXO1007" s="306"/>
      <c r="WXP1007" s="306"/>
      <c r="WXQ1007" s="306"/>
      <c r="WXR1007" s="306"/>
      <c r="WXS1007" s="306"/>
      <c r="WXT1007" s="306"/>
      <c r="WXU1007" s="306"/>
      <c r="WXV1007" s="306"/>
      <c r="WXW1007" s="306"/>
      <c r="WXX1007" s="306"/>
      <c r="WXY1007" s="306"/>
      <c r="WXZ1007" s="306"/>
      <c r="WYA1007" s="306"/>
      <c r="WYB1007" s="306"/>
      <c r="WYC1007" s="306"/>
      <c r="WYD1007" s="306"/>
      <c r="WYE1007" s="306"/>
      <c r="WYF1007" s="306"/>
      <c r="WYG1007" s="306"/>
      <c r="WYH1007" s="306"/>
      <c r="WYI1007" s="306"/>
      <c r="WYJ1007" s="306"/>
      <c r="WYK1007" s="306"/>
      <c r="WYL1007" s="306"/>
      <c r="WYM1007" s="306"/>
      <c r="WYN1007" s="306"/>
      <c r="WYO1007" s="306"/>
      <c r="WYP1007" s="306"/>
      <c r="WYQ1007" s="306"/>
      <c r="WYR1007" s="306"/>
      <c r="WYS1007" s="306"/>
      <c r="WYT1007" s="306"/>
      <c r="WYU1007" s="306"/>
      <c r="WYV1007" s="306"/>
      <c r="WYW1007" s="306"/>
      <c r="WYX1007" s="306"/>
      <c r="WYY1007" s="306"/>
      <c r="WYZ1007" s="306"/>
      <c r="WZA1007" s="306"/>
      <c r="WZB1007" s="306"/>
      <c r="WZC1007" s="306"/>
      <c r="WZD1007" s="306"/>
      <c r="WZE1007" s="306"/>
      <c r="WZF1007" s="306"/>
      <c r="WZG1007" s="306"/>
      <c r="WZH1007" s="306"/>
      <c r="WZI1007" s="306"/>
      <c r="WZJ1007" s="306"/>
      <c r="WZK1007" s="306"/>
      <c r="WZL1007" s="306"/>
      <c r="WZM1007" s="306"/>
      <c r="WZN1007" s="306"/>
      <c r="WZO1007" s="306"/>
      <c r="WZP1007" s="306"/>
      <c r="WZQ1007" s="306"/>
      <c r="WZR1007" s="306"/>
      <c r="WZS1007" s="306"/>
      <c r="WZT1007" s="306"/>
      <c r="WZU1007" s="306"/>
      <c r="WZV1007" s="306"/>
      <c r="WZW1007" s="306"/>
      <c r="WZX1007" s="306"/>
      <c r="WZY1007" s="306"/>
      <c r="WZZ1007" s="306"/>
      <c r="XAA1007" s="306"/>
      <c r="XAB1007" s="306"/>
      <c r="XAC1007" s="306"/>
      <c r="XAD1007" s="306"/>
      <c r="XAE1007" s="306"/>
      <c r="XAF1007" s="306"/>
      <c r="XAG1007" s="306"/>
      <c r="XAH1007" s="306"/>
      <c r="XAI1007" s="306"/>
      <c r="XAJ1007" s="306"/>
      <c r="XAK1007" s="306"/>
      <c r="XAL1007" s="306"/>
      <c r="XAM1007" s="306"/>
      <c r="XAN1007" s="306"/>
      <c r="XAO1007" s="306"/>
      <c r="XAP1007" s="306"/>
      <c r="XAQ1007" s="306"/>
      <c r="XAR1007" s="306"/>
      <c r="XAS1007" s="306"/>
      <c r="XAT1007" s="306"/>
      <c r="XAU1007" s="306"/>
      <c r="XAV1007" s="306"/>
      <c r="XAW1007" s="306"/>
      <c r="XAX1007" s="306"/>
      <c r="XAY1007" s="306"/>
      <c r="XAZ1007" s="306"/>
      <c r="XBA1007" s="306"/>
      <c r="XBB1007" s="306"/>
      <c r="XBC1007" s="306"/>
      <c r="XBD1007" s="306"/>
      <c r="XBE1007" s="306"/>
      <c r="XBF1007" s="306"/>
      <c r="XBG1007" s="306"/>
      <c r="XBH1007" s="306"/>
      <c r="XBI1007" s="306"/>
      <c r="XBJ1007" s="306"/>
      <c r="XBK1007" s="306"/>
      <c r="XBL1007" s="306"/>
      <c r="XBM1007" s="306"/>
      <c r="XBN1007" s="306"/>
      <c r="XBO1007" s="306"/>
      <c r="XBP1007" s="306"/>
      <c r="XBQ1007" s="306"/>
      <c r="XBR1007" s="306"/>
      <c r="XBS1007" s="306"/>
      <c r="XBT1007" s="306"/>
      <c r="XBU1007" s="306"/>
      <c r="XBV1007" s="306"/>
      <c r="XBW1007" s="306"/>
      <c r="XBX1007" s="306"/>
      <c r="XBY1007" s="306"/>
      <c r="XBZ1007" s="306"/>
      <c r="XCA1007" s="306"/>
      <c r="XCB1007" s="306"/>
      <c r="XCC1007" s="306"/>
      <c r="XCD1007" s="306"/>
      <c r="XCE1007" s="306"/>
      <c r="XCF1007" s="306"/>
      <c r="XCG1007" s="306"/>
      <c r="XCH1007" s="306"/>
      <c r="XCI1007" s="306"/>
      <c r="XCJ1007" s="306"/>
      <c r="XCK1007" s="306"/>
      <c r="XCL1007" s="306"/>
      <c r="XCM1007" s="306"/>
      <c r="XCN1007" s="306"/>
      <c r="XCO1007" s="306"/>
      <c r="XCP1007" s="306"/>
      <c r="XCQ1007" s="306"/>
      <c r="XCR1007" s="306"/>
      <c r="XCS1007" s="306"/>
      <c r="XCT1007" s="306"/>
      <c r="XCU1007" s="306"/>
      <c r="XCV1007" s="306"/>
      <c r="XCW1007" s="306"/>
      <c r="XCX1007" s="306"/>
      <c r="XCY1007" s="306"/>
      <c r="XCZ1007" s="306"/>
      <c r="XDA1007" s="306"/>
      <c r="XDB1007" s="306"/>
      <c r="XDC1007" s="306"/>
      <c r="XDD1007" s="306"/>
      <c r="XDE1007" s="306"/>
      <c r="XDF1007" s="306"/>
      <c r="XDG1007" s="306"/>
      <c r="XDH1007" s="306"/>
      <c r="XDI1007" s="306"/>
      <c r="XDJ1007" s="306"/>
      <c r="XDK1007" s="306"/>
      <c r="XDL1007" s="306"/>
      <c r="XDM1007" s="306"/>
      <c r="XDN1007" s="306"/>
      <c r="XDO1007" s="306"/>
      <c r="XDP1007" s="306"/>
      <c r="XDQ1007" s="306"/>
      <c r="XDR1007" s="306"/>
      <c r="XDS1007" s="306"/>
      <c r="XDT1007" s="306"/>
      <c r="XDU1007" s="306"/>
      <c r="XDV1007" s="306"/>
      <c r="XDW1007" s="306"/>
      <c r="XDX1007" s="306"/>
      <c r="XDY1007" s="306"/>
      <c r="XDZ1007" s="306"/>
    </row>
    <row r="1008" spans="1:16381" ht="22.5" customHeight="1" x14ac:dyDescent="0.25">
      <c r="A1008" s="68" t="str">
        <f t="shared" si="266"/>
        <v>945.</v>
      </c>
      <c r="B1008" s="68">
        <v>1975</v>
      </c>
      <c r="C1008" s="36" t="s">
        <v>3123</v>
      </c>
      <c r="D1008" s="68">
        <v>1981</v>
      </c>
      <c r="E1008" s="68" t="s">
        <v>2932</v>
      </c>
      <c r="F1008" s="68" t="s">
        <v>2933</v>
      </c>
      <c r="G1008" s="68">
        <v>5</v>
      </c>
      <c r="H1008" s="68">
        <v>4</v>
      </c>
      <c r="I1008" s="146">
        <v>3674.2</v>
      </c>
      <c r="J1008" s="144">
        <v>3344.6</v>
      </c>
      <c r="K1008" s="146">
        <v>3344.6</v>
      </c>
      <c r="L1008" s="25">
        <v>171</v>
      </c>
      <c r="M1008" s="144">
        <f t="shared" ref="M1008:M1010" si="269">R1008+T1008+V1008+X1008+Z1008+AB1008+AE1008+AF1008</f>
        <v>1503236.78</v>
      </c>
      <c r="N1008" s="144"/>
      <c r="O1008" s="144"/>
      <c r="P1008" s="144"/>
      <c r="Q1008" s="144">
        <f t="shared" si="268"/>
        <v>1503236.78</v>
      </c>
      <c r="R1008" s="146"/>
      <c r="S1008" s="25"/>
      <c r="T1008" s="146"/>
      <c r="U1008" s="146"/>
      <c r="V1008" s="146"/>
      <c r="W1008" s="146"/>
      <c r="X1008" s="146"/>
      <c r="Y1008" s="146">
        <v>1057</v>
      </c>
      <c r="Z1008" s="146">
        <v>1503236.78</v>
      </c>
      <c r="AA1008" s="146"/>
      <c r="AB1008" s="146"/>
      <c r="AC1008" s="146"/>
      <c r="AD1008" s="146"/>
      <c r="AE1008" s="146"/>
      <c r="AF1008" s="166"/>
      <c r="AG1008" s="324">
        <v>2025</v>
      </c>
      <c r="AH1008" s="131"/>
      <c r="AI1008" s="194"/>
      <c r="AJ1008" s="194"/>
      <c r="AK1008" s="141">
        <f t="shared" si="257"/>
        <v>945</v>
      </c>
      <c r="AL1008" s="35" t="s">
        <v>153</v>
      </c>
      <c r="AM1008" s="141" t="str">
        <f t="shared" si="258"/>
        <v>945.</v>
      </c>
      <c r="AN1008" s="147"/>
      <c r="AO1008" s="276"/>
      <c r="AP1008" s="16"/>
      <c r="AQ1008" s="14"/>
      <c r="AR1008" s="14"/>
      <c r="AS1008" s="14"/>
      <c r="AT1008" s="14"/>
      <c r="AU1008" s="14"/>
      <c r="AV1008" s="14"/>
      <c r="AW1008" s="14"/>
      <c r="AX1008" s="14"/>
      <c r="AY1008" s="14"/>
      <c r="AZ1008" s="14"/>
      <c r="BA1008" s="14"/>
      <c r="BB1008" s="14"/>
      <c r="BC1008" s="14"/>
      <c r="BD1008" s="14"/>
      <c r="BE1008" s="14"/>
      <c r="BF1008" s="14"/>
      <c r="BG1008" s="14"/>
      <c r="BH1008" s="14"/>
      <c r="BI1008" s="14"/>
      <c r="BJ1008" s="14"/>
      <c r="BK1008" s="14"/>
      <c r="BL1008" s="14"/>
      <c r="BM1008" s="14"/>
      <c r="BN1008" s="14"/>
      <c r="BO1008" s="14"/>
      <c r="BP1008" s="14"/>
      <c r="BQ1008" s="14"/>
      <c r="BR1008" s="14"/>
      <c r="BS1008" s="14"/>
      <c r="BT1008" s="14"/>
      <c r="BU1008" s="14"/>
      <c r="BV1008" s="14"/>
      <c r="BW1008" s="14"/>
      <c r="BX1008" s="14"/>
      <c r="BY1008" s="14"/>
      <c r="BZ1008" s="14"/>
      <c r="CA1008" s="14"/>
      <c r="CB1008" s="14"/>
      <c r="CC1008" s="14"/>
      <c r="CD1008" s="14"/>
      <c r="CE1008" s="14"/>
      <c r="CF1008" s="14"/>
      <c r="CG1008" s="14"/>
      <c r="CH1008" s="14"/>
      <c r="CI1008" s="14"/>
      <c r="CJ1008" s="14"/>
      <c r="CK1008" s="14"/>
      <c r="CL1008" s="14"/>
      <c r="CM1008" s="14"/>
      <c r="CN1008" s="14"/>
      <c r="CO1008" s="14"/>
      <c r="CP1008" s="14"/>
      <c r="CQ1008" s="14"/>
      <c r="CR1008" s="14"/>
      <c r="CS1008" s="14"/>
      <c r="CT1008" s="14"/>
      <c r="CU1008" s="14"/>
      <c r="CV1008" s="14"/>
      <c r="CW1008" s="14"/>
      <c r="CX1008" s="14"/>
      <c r="CY1008" s="14"/>
      <c r="CZ1008" s="14"/>
      <c r="DA1008" s="14"/>
      <c r="DB1008" s="14"/>
      <c r="DC1008" s="14"/>
      <c r="DD1008" s="14"/>
      <c r="DE1008" s="14"/>
      <c r="DF1008" s="14"/>
      <c r="DG1008" s="14"/>
      <c r="DH1008" s="14"/>
      <c r="DI1008" s="14"/>
      <c r="DJ1008" s="14"/>
      <c r="DK1008" s="14"/>
      <c r="DL1008" s="14"/>
      <c r="DM1008" s="14"/>
      <c r="DN1008" s="14"/>
      <c r="DO1008" s="14"/>
      <c r="DP1008" s="14"/>
      <c r="DQ1008" s="14"/>
      <c r="DR1008" s="14"/>
      <c r="DS1008" s="14"/>
      <c r="DT1008" s="14"/>
      <c r="DU1008" s="14"/>
      <c r="DV1008" s="14"/>
      <c r="DW1008" s="14"/>
      <c r="DX1008" s="14"/>
      <c r="DY1008" s="14"/>
      <c r="DZ1008" s="14"/>
      <c r="EA1008" s="14"/>
      <c r="EB1008" s="14"/>
      <c r="EC1008" s="14"/>
      <c r="ED1008" s="14"/>
      <c r="EE1008" s="14"/>
      <c r="EF1008" s="14"/>
      <c r="EG1008" s="14"/>
      <c r="EH1008" s="14"/>
      <c r="EI1008" s="14"/>
      <c r="EJ1008" s="14"/>
      <c r="EK1008" s="14"/>
      <c r="EL1008" s="14"/>
      <c r="EM1008" s="14"/>
      <c r="EN1008" s="14"/>
      <c r="EO1008" s="14"/>
      <c r="EP1008" s="14"/>
      <c r="EQ1008" s="14"/>
      <c r="ER1008" s="14"/>
      <c r="ES1008" s="14"/>
      <c r="ET1008" s="14"/>
      <c r="EU1008" s="14"/>
      <c r="EV1008" s="14"/>
      <c r="EW1008" s="14"/>
      <c r="EX1008" s="14"/>
      <c r="EY1008" s="14"/>
      <c r="EZ1008" s="14"/>
      <c r="FA1008" s="14"/>
      <c r="FB1008" s="14"/>
      <c r="FC1008" s="14"/>
      <c r="FD1008" s="14"/>
      <c r="FE1008" s="14"/>
      <c r="FF1008" s="14"/>
      <c r="FG1008" s="14"/>
      <c r="FH1008" s="14"/>
      <c r="FI1008" s="14"/>
      <c r="FJ1008" s="14"/>
      <c r="FK1008" s="14"/>
      <c r="FL1008" s="14"/>
      <c r="FM1008" s="14"/>
      <c r="FN1008" s="14"/>
      <c r="FO1008" s="14"/>
      <c r="FP1008" s="14"/>
      <c r="FQ1008" s="14"/>
      <c r="FR1008" s="14"/>
      <c r="FS1008" s="14"/>
      <c r="FT1008" s="14"/>
      <c r="FU1008" s="14"/>
      <c r="FV1008" s="14"/>
      <c r="FW1008" s="14"/>
      <c r="FX1008" s="14"/>
      <c r="FY1008" s="14"/>
      <c r="FZ1008" s="14"/>
      <c r="GA1008" s="14"/>
      <c r="GB1008" s="14"/>
      <c r="GC1008" s="14"/>
      <c r="GD1008" s="14"/>
      <c r="GE1008" s="14"/>
      <c r="GF1008" s="14"/>
      <c r="GG1008" s="14"/>
      <c r="GH1008" s="14"/>
      <c r="GI1008" s="14"/>
      <c r="GJ1008" s="14"/>
      <c r="GK1008" s="14"/>
      <c r="GL1008" s="14"/>
      <c r="GM1008" s="14"/>
      <c r="GN1008" s="14"/>
      <c r="GO1008" s="14"/>
      <c r="GP1008" s="14"/>
      <c r="GQ1008" s="14"/>
      <c r="GR1008" s="14"/>
      <c r="GS1008" s="14"/>
      <c r="GT1008" s="14"/>
      <c r="GU1008" s="14"/>
      <c r="GV1008" s="14"/>
      <c r="GW1008" s="14"/>
      <c r="GX1008" s="14"/>
      <c r="GY1008" s="14"/>
      <c r="GZ1008" s="14"/>
      <c r="HA1008" s="14"/>
      <c r="HB1008" s="14"/>
      <c r="HC1008" s="14"/>
      <c r="HD1008" s="14"/>
      <c r="HE1008" s="14"/>
      <c r="HF1008" s="14"/>
      <c r="HG1008" s="14"/>
      <c r="HH1008" s="14"/>
      <c r="HI1008" s="14"/>
      <c r="HJ1008" s="14"/>
      <c r="HK1008" s="14"/>
      <c r="HL1008" s="14"/>
      <c r="HM1008" s="14"/>
      <c r="HN1008" s="14"/>
      <c r="HO1008" s="14"/>
      <c r="HP1008" s="14"/>
      <c r="HQ1008" s="14"/>
      <c r="HR1008" s="14"/>
      <c r="HS1008" s="14"/>
      <c r="HT1008" s="14"/>
      <c r="HU1008" s="14"/>
      <c r="HV1008" s="14"/>
      <c r="HW1008" s="14"/>
      <c r="HX1008" s="14"/>
      <c r="HY1008" s="14"/>
      <c r="HZ1008" s="14"/>
      <c r="IA1008" s="14"/>
      <c r="IB1008" s="14"/>
      <c r="IC1008" s="14"/>
      <c r="ID1008" s="14"/>
      <c r="IE1008" s="14"/>
      <c r="IF1008" s="14"/>
      <c r="IG1008" s="14"/>
      <c r="IH1008" s="14"/>
      <c r="II1008" s="14"/>
      <c r="IJ1008" s="14"/>
      <c r="IK1008" s="14"/>
      <c r="IL1008" s="14"/>
      <c r="IM1008" s="14"/>
      <c r="IN1008" s="14"/>
      <c r="IO1008" s="14"/>
      <c r="IP1008" s="14"/>
      <c r="IQ1008" s="14"/>
      <c r="IR1008" s="14"/>
      <c r="IS1008" s="14"/>
      <c r="IT1008" s="14"/>
      <c r="IU1008" s="14"/>
      <c r="IV1008" s="14"/>
      <c r="IW1008" s="14"/>
      <c r="IX1008" s="14"/>
      <c r="IY1008" s="14"/>
      <c r="IZ1008" s="14"/>
      <c r="JA1008" s="14"/>
      <c r="JB1008" s="14"/>
      <c r="JC1008" s="14"/>
      <c r="JD1008" s="14"/>
      <c r="JE1008" s="14"/>
      <c r="JF1008" s="14"/>
      <c r="JG1008" s="14"/>
      <c r="JH1008" s="14"/>
      <c r="JI1008" s="14"/>
      <c r="JJ1008" s="14"/>
      <c r="JK1008" s="14"/>
      <c r="JL1008" s="14"/>
      <c r="JM1008" s="14"/>
      <c r="JN1008" s="14"/>
      <c r="JO1008" s="14"/>
      <c r="JP1008" s="14"/>
      <c r="JQ1008" s="14"/>
      <c r="JR1008" s="14"/>
      <c r="JS1008" s="14"/>
      <c r="JT1008" s="14"/>
      <c r="JU1008" s="14"/>
      <c r="JV1008" s="14"/>
      <c r="JW1008" s="14"/>
      <c r="JX1008" s="14"/>
      <c r="JY1008" s="14"/>
      <c r="JZ1008" s="14"/>
      <c r="KA1008" s="14"/>
      <c r="KB1008" s="14"/>
      <c r="KC1008" s="14"/>
      <c r="KD1008" s="14"/>
      <c r="KE1008" s="14"/>
      <c r="KF1008" s="14"/>
      <c r="KG1008" s="14"/>
      <c r="KH1008" s="14"/>
      <c r="KI1008" s="14"/>
      <c r="KJ1008" s="14"/>
      <c r="KK1008" s="14"/>
      <c r="KL1008" s="14"/>
      <c r="KM1008" s="14"/>
      <c r="KN1008" s="14"/>
      <c r="KO1008" s="14"/>
      <c r="KP1008" s="14"/>
      <c r="KQ1008" s="14"/>
      <c r="KR1008" s="14"/>
      <c r="KS1008" s="14"/>
      <c r="KT1008" s="14"/>
      <c r="KU1008" s="14"/>
      <c r="KV1008" s="14"/>
      <c r="KW1008" s="14"/>
      <c r="KX1008" s="14"/>
      <c r="KY1008" s="14"/>
      <c r="KZ1008" s="14"/>
      <c r="LA1008" s="14"/>
      <c r="LB1008" s="14"/>
      <c r="LC1008" s="14"/>
      <c r="LD1008" s="14"/>
      <c r="LE1008" s="14"/>
      <c r="LF1008" s="14"/>
      <c r="LG1008" s="14"/>
      <c r="LH1008" s="14"/>
      <c r="LI1008" s="14"/>
      <c r="LJ1008" s="14"/>
      <c r="LK1008" s="14"/>
      <c r="LL1008" s="14"/>
      <c r="LM1008" s="14"/>
      <c r="LN1008" s="14"/>
      <c r="LO1008" s="14"/>
      <c r="LP1008" s="14"/>
      <c r="LQ1008" s="14"/>
      <c r="LR1008" s="14"/>
      <c r="LS1008" s="14"/>
      <c r="LT1008" s="14"/>
      <c r="LU1008" s="14"/>
      <c r="LV1008" s="14"/>
      <c r="LW1008" s="14"/>
      <c r="LX1008" s="14"/>
      <c r="LY1008" s="14"/>
      <c r="LZ1008" s="14"/>
      <c r="MA1008" s="14"/>
      <c r="MB1008" s="14"/>
      <c r="MC1008" s="14"/>
      <c r="MD1008" s="14"/>
      <c r="ME1008" s="14"/>
      <c r="MF1008" s="14"/>
      <c r="MG1008" s="14"/>
      <c r="MH1008" s="14"/>
      <c r="MI1008" s="14"/>
      <c r="MJ1008" s="14"/>
      <c r="MK1008" s="14"/>
      <c r="ML1008" s="14"/>
      <c r="MM1008" s="14"/>
      <c r="MN1008" s="14"/>
      <c r="MO1008" s="14"/>
      <c r="MP1008" s="14"/>
      <c r="MQ1008" s="14"/>
      <c r="MR1008" s="14"/>
      <c r="MS1008" s="14"/>
      <c r="MT1008" s="14"/>
      <c r="MU1008" s="14"/>
      <c r="MV1008" s="14"/>
      <c r="MW1008" s="14"/>
      <c r="MX1008" s="14"/>
      <c r="MY1008" s="14"/>
      <c r="MZ1008" s="14"/>
      <c r="NA1008" s="14"/>
      <c r="NB1008" s="14"/>
      <c r="NC1008" s="14"/>
      <c r="ND1008" s="14"/>
      <c r="NE1008" s="14"/>
      <c r="NF1008" s="14"/>
      <c r="NG1008" s="14"/>
      <c r="NH1008" s="14"/>
      <c r="NI1008" s="14"/>
      <c r="NJ1008" s="14"/>
      <c r="NK1008" s="14"/>
      <c r="NL1008" s="14"/>
      <c r="NM1008" s="14"/>
      <c r="NN1008" s="14"/>
      <c r="NO1008" s="14"/>
      <c r="NP1008" s="14"/>
      <c r="NQ1008" s="14"/>
      <c r="NR1008" s="14"/>
      <c r="NS1008" s="14"/>
      <c r="NT1008" s="14"/>
      <c r="NU1008" s="14"/>
      <c r="NV1008" s="14"/>
      <c r="NW1008" s="14"/>
      <c r="NX1008" s="14"/>
      <c r="NY1008" s="14"/>
      <c r="NZ1008" s="14"/>
      <c r="OA1008" s="14"/>
      <c r="OB1008" s="14"/>
      <c r="OC1008" s="14"/>
      <c r="OD1008" s="14"/>
      <c r="OE1008" s="14"/>
      <c r="OF1008" s="14"/>
      <c r="OG1008" s="14"/>
      <c r="OH1008" s="14"/>
      <c r="OI1008" s="14"/>
      <c r="OJ1008" s="14"/>
      <c r="OK1008" s="14"/>
      <c r="OL1008" s="14"/>
      <c r="OM1008" s="14"/>
      <c r="ON1008" s="14"/>
      <c r="OO1008" s="14"/>
      <c r="OP1008" s="14"/>
      <c r="OQ1008" s="14"/>
      <c r="OR1008" s="14"/>
      <c r="OS1008" s="14"/>
      <c r="OT1008" s="14"/>
      <c r="OU1008" s="14"/>
      <c r="OV1008" s="14"/>
      <c r="OW1008" s="14"/>
      <c r="OX1008" s="14"/>
      <c r="OY1008" s="14"/>
      <c r="OZ1008" s="14"/>
      <c r="PA1008" s="14"/>
      <c r="PB1008" s="14"/>
      <c r="PC1008" s="14"/>
      <c r="PD1008" s="14"/>
      <c r="PE1008" s="14"/>
      <c r="PF1008" s="14"/>
      <c r="PG1008" s="14"/>
      <c r="PH1008" s="14"/>
      <c r="PI1008" s="14"/>
      <c r="PJ1008" s="14"/>
      <c r="PK1008" s="14"/>
      <c r="PL1008" s="14"/>
      <c r="PM1008" s="14"/>
      <c r="PN1008" s="14"/>
      <c r="PO1008" s="14"/>
      <c r="PP1008" s="14"/>
      <c r="PQ1008" s="14"/>
      <c r="PR1008" s="14"/>
      <c r="PS1008" s="14"/>
      <c r="PT1008" s="14"/>
      <c r="PU1008" s="14"/>
      <c r="PV1008" s="14"/>
      <c r="PW1008" s="14"/>
      <c r="PX1008" s="14"/>
      <c r="PY1008" s="14"/>
      <c r="PZ1008" s="14"/>
      <c r="QA1008" s="14"/>
      <c r="QB1008" s="14"/>
      <c r="QC1008" s="14"/>
      <c r="QD1008" s="14"/>
      <c r="QE1008" s="14"/>
      <c r="QF1008" s="14"/>
      <c r="QG1008" s="14"/>
      <c r="QH1008" s="14"/>
      <c r="QI1008" s="14"/>
      <c r="QJ1008" s="14"/>
      <c r="QK1008" s="14"/>
      <c r="QL1008" s="14"/>
      <c r="QM1008" s="14"/>
      <c r="QN1008" s="14"/>
      <c r="QO1008" s="14"/>
      <c r="QP1008" s="14"/>
      <c r="QQ1008" s="14"/>
      <c r="QR1008" s="14"/>
      <c r="QS1008" s="14"/>
      <c r="QT1008" s="14"/>
      <c r="QU1008" s="14"/>
      <c r="QV1008" s="14"/>
      <c r="QW1008" s="14"/>
      <c r="QX1008" s="14"/>
      <c r="QY1008" s="14"/>
      <c r="QZ1008" s="14"/>
      <c r="RA1008" s="14"/>
      <c r="RB1008" s="14"/>
      <c r="RC1008" s="14"/>
      <c r="RD1008" s="14"/>
      <c r="RE1008" s="14"/>
      <c r="RF1008" s="14"/>
      <c r="RG1008" s="14"/>
      <c r="RH1008" s="14"/>
      <c r="RI1008" s="14"/>
      <c r="RJ1008" s="14"/>
      <c r="RK1008" s="14"/>
      <c r="RL1008" s="14"/>
      <c r="RM1008" s="14"/>
      <c r="RN1008" s="14"/>
      <c r="RO1008" s="14"/>
      <c r="RP1008" s="14"/>
      <c r="RQ1008" s="14"/>
      <c r="RR1008" s="14"/>
      <c r="RS1008" s="14"/>
      <c r="RT1008" s="14"/>
      <c r="RU1008" s="14"/>
      <c r="RV1008" s="14"/>
      <c r="RW1008" s="14"/>
      <c r="RX1008" s="14"/>
      <c r="RY1008" s="14"/>
      <c r="RZ1008" s="14"/>
      <c r="SA1008" s="14"/>
      <c r="SB1008" s="14"/>
      <c r="SC1008" s="14"/>
      <c r="SD1008" s="14"/>
      <c r="SE1008" s="14"/>
      <c r="SF1008" s="14"/>
      <c r="SG1008" s="14"/>
      <c r="SH1008" s="14"/>
      <c r="SI1008" s="14"/>
      <c r="SJ1008" s="14"/>
      <c r="SK1008" s="14"/>
      <c r="SL1008" s="14"/>
      <c r="SM1008" s="14"/>
      <c r="SN1008" s="14"/>
      <c r="SO1008" s="14"/>
      <c r="SP1008" s="14"/>
      <c r="SQ1008" s="14"/>
      <c r="SR1008" s="14"/>
      <c r="SS1008" s="14"/>
      <c r="ST1008" s="14"/>
      <c r="SU1008" s="14"/>
      <c r="SV1008" s="14"/>
      <c r="SW1008" s="14"/>
      <c r="SX1008" s="14"/>
      <c r="SY1008" s="14"/>
      <c r="SZ1008" s="14"/>
      <c r="TA1008" s="14"/>
      <c r="TB1008" s="14"/>
      <c r="TC1008" s="14"/>
      <c r="TD1008" s="14"/>
      <c r="TE1008" s="14"/>
      <c r="TF1008" s="14"/>
      <c r="TG1008" s="14"/>
      <c r="TH1008" s="14"/>
      <c r="TI1008" s="14"/>
      <c r="TJ1008" s="14"/>
      <c r="TK1008" s="14"/>
      <c r="TL1008" s="14"/>
      <c r="TM1008" s="14"/>
      <c r="TN1008" s="14"/>
      <c r="TO1008" s="14"/>
      <c r="TP1008" s="14"/>
      <c r="TQ1008" s="14"/>
      <c r="TR1008" s="14"/>
      <c r="TS1008" s="14"/>
      <c r="TT1008" s="14"/>
      <c r="TU1008" s="14"/>
      <c r="TV1008" s="14"/>
      <c r="TW1008" s="14"/>
      <c r="TX1008" s="14"/>
      <c r="TY1008" s="14"/>
      <c r="TZ1008" s="14"/>
      <c r="UA1008" s="14"/>
      <c r="UB1008" s="14"/>
      <c r="UC1008" s="14"/>
      <c r="UD1008" s="14"/>
      <c r="UE1008" s="14"/>
      <c r="UF1008" s="14"/>
      <c r="UG1008" s="14"/>
      <c r="UH1008" s="14"/>
      <c r="UI1008" s="14"/>
      <c r="UJ1008" s="14"/>
      <c r="UK1008" s="14"/>
      <c r="UL1008" s="14"/>
      <c r="UM1008" s="14"/>
      <c r="UN1008" s="14"/>
      <c r="UO1008" s="14"/>
      <c r="UP1008" s="14"/>
      <c r="UQ1008" s="14"/>
      <c r="UR1008" s="14"/>
      <c r="US1008" s="14"/>
      <c r="UT1008" s="14"/>
      <c r="UU1008" s="14"/>
      <c r="UV1008" s="14"/>
      <c r="UW1008" s="14"/>
      <c r="UX1008" s="14"/>
      <c r="UY1008" s="14"/>
      <c r="UZ1008" s="14"/>
      <c r="VA1008" s="14"/>
      <c r="VB1008" s="14"/>
      <c r="VC1008" s="14"/>
      <c r="VD1008" s="14"/>
      <c r="VE1008" s="14"/>
      <c r="VF1008" s="14"/>
      <c r="VG1008" s="14"/>
      <c r="VH1008" s="14"/>
      <c r="VI1008" s="14"/>
      <c r="VJ1008" s="14"/>
      <c r="VK1008" s="14"/>
      <c r="VL1008" s="14"/>
      <c r="VM1008" s="14"/>
      <c r="VN1008" s="14"/>
      <c r="VO1008" s="14"/>
      <c r="VP1008" s="14"/>
      <c r="VQ1008" s="14"/>
      <c r="VR1008" s="14"/>
      <c r="VS1008" s="14"/>
      <c r="VT1008" s="14"/>
      <c r="VU1008" s="14"/>
      <c r="VV1008" s="14"/>
      <c r="VW1008" s="14"/>
      <c r="VX1008" s="14"/>
      <c r="VY1008" s="14"/>
      <c r="VZ1008" s="14"/>
      <c r="WA1008" s="14"/>
      <c r="WB1008" s="14"/>
      <c r="WC1008" s="14"/>
      <c r="WD1008" s="14"/>
      <c r="WE1008" s="14"/>
      <c r="WF1008" s="14"/>
      <c r="WG1008" s="14"/>
      <c r="WH1008" s="14"/>
      <c r="WI1008" s="14"/>
      <c r="WJ1008" s="14"/>
      <c r="WK1008" s="14"/>
      <c r="WL1008" s="14"/>
      <c r="WM1008" s="14"/>
      <c r="WN1008" s="14"/>
      <c r="WO1008" s="14"/>
      <c r="WP1008" s="14"/>
      <c r="WQ1008" s="14"/>
      <c r="WR1008" s="14"/>
      <c r="WS1008" s="14"/>
      <c r="WT1008" s="14"/>
      <c r="WU1008" s="14"/>
      <c r="WV1008" s="14"/>
      <c r="WW1008" s="14"/>
      <c r="WX1008" s="14"/>
      <c r="WY1008" s="14"/>
      <c r="WZ1008" s="14"/>
      <c r="XA1008" s="14"/>
      <c r="XB1008" s="14"/>
      <c r="XC1008" s="14"/>
      <c r="XD1008" s="14"/>
      <c r="XE1008" s="14"/>
      <c r="XF1008" s="14"/>
      <c r="XG1008" s="14"/>
      <c r="XH1008" s="14"/>
      <c r="XI1008" s="14"/>
      <c r="XJ1008" s="14"/>
      <c r="XK1008" s="14"/>
      <c r="XL1008" s="14"/>
      <c r="XM1008" s="14"/>
      <c r="XN1008" s="14"/>
      <c r="XO1008" s="14"/>
      <c r="XP1008" s="14"/>
      <c r="XQ1008" s="14"/>
      <c r="XR1008" s="14"/>
      <c r="XS1008" s="14"/>
      <c r="XT1008" s="14"/>
      <c r="XU1008" s="14"/>
      <c r="XV1008" s="14"/>
      <c r="XW1008" s="14"/>
      <c r="XX1008" s="14"/>
      <c r="XY1008" s="14"/>
      <c r="XZ1008" s="14"/>
      <c r="YA1008" s="14"/>
      <c r="YB1008" s="14"/>
      <c r="YC1008" s="14"/>
      <c r="YD1008" s="14"/>
      <c r="YE1008" s="14"/>
      <c r="YF1008" s="14"/>
      <c r="YG1008" s="14"/>
      <c r="YH1008" s="14"/>
      <c r="YI1008" s="14"/>
      <c r="YJ1008" s="14"/>
      <c r="YK1008" s="14"/>
      <c r="YL1008" s="14"/>
      <c r="YM1008" s="14"/>
      <c r="YN1008" s="14"/>
      <c r="YO1008" s="14"/>
      <c r="YP1008" s="14"/>
      <c r="YQ1008" s="14"/>
      <c r="YR1008" s="14"/>
      <c r="YS1008" s="14"/>
      <c r="YT1008" s="14"/>
      <c r="YU1008" s="14"/>
      <c r="YV1008" s="14"/>
      <c r="YW1008" s="14"/>
      <c r="YX1008" s="14"/>
      <c r="YY1008" s="14"/>
      <c r="YZ1008" s="14"/>
      <c r="ZA1008" s="14"/>
      <c r="ZB1008" s="14"/>
      <c r="ZC1008" s="14"/>
      <c r="ZD1008" s="14"/>
      <c r="ZE1008" s="14"/>
      <c r="ZF1008" s="14"/>
      <c r="ZG1008" s="14"/>
      <c r="ZH1008" s="14"/>
      <c r="ZI1008" s="14"/>
      <c r="ZJ1008" s="14"/>
      <c r="ZK1008" s="14"/>
      <c r="ZL1008" s="14"/>
      <c r="ZM1008" s="14"/>
      <c r="ZN1008" s="14"/>
      <c r="ZO1008" s="14"/>
      <c r="ZP1008" s="14"/>
      <c r="ZQ1008" s="14"/>
      <c r="ZR1008" s="14"/>
      <c r="ZS1008" s="14"/>
      <c r="ZT1008" s="14"/>
      <c r="ZU1008" s="14"/>
      <c r="ZV1008" s="14"/>
      <c r="ZW1008" s="14"/>
      <c r="ZX1008" s="14"/>
      <c r="ZY1008" s="14"/>
      <c r="ZZ1008" s="14"/>
      <c r="AAA1008" s="14"/>
      <c r="AAB1008" s="14"/>
      <c r="AAC1008" s="14"/>
      <c r="AAD1008" s="14"/>
      <c r="AAE1008" s="14"/>
      <c r="AAF1008" s="14"/>
      <c r="AAG1008" s="14"/>
      <c r="AAH1008" s="14"/>
      <c r="AAI1008" s="14"/>
      <c r="AAJ1008" s="14"/>
      <c r="AAK1008" s="14"/>
      <c r="AAL1008" s="14"/>
      <c r="AAM1008" s="14"/>
      <c r="AAN1008" s="14"/>
      <c r="AAO1008" s="14"/>
      <c r="AAP1008" s="14"/>
      <c r="AAQ1008" s="14"/>
      <c r="AAR1008" s="14"/>
      <c r="AAS1008" s="14"/>
      <c r="AAT1008" s="14"/>
      <c r="AAU1008" s="14"/>
      <c r="AAV1008" s="14"/>
      <c r="AAW1008" s="14"/>
      <c r="AAX1008" s="14"/>
      <c r="AAY1008" s="14"/>
      <c r="AAZ1008" s="14"/>
      <c r="ABA1008" s="14"/>
      <c r="ABB1008" s="14"/>
      <c r="ABC1008" s="14"/>
      <c r="ABD1008" s="14"/>
      <c r="ABE1008" s="14"/>
      <c r="ABF1008" s="14"/>
      <c r="ABG1008" s="14"/>
      <c r="ABH1008" s="14"/>
      <c r="ABI1008" s="14"/>
      <c r="ABJ1008" s="14"/>
      <c r="ABK1008" s="14"/>
      <c r="ABL1008" s="14"/>
      <c r="ABM1008" s="14"/>
      <c r="ABN1008" s="14"/>
      <c r="ABO1008" s="14"/>
      <c r="ABP1008" s="14"/>
      <c r="ABQ1008" s="14"/>
      <c r="ABR1008" s="14"/>
      <c r="ABS1008" s="14"/>
      <c r="ABT1008" s="14"/>
      <c r="ABU1008" s="14"/>
      <c r="ABV1008" s="14"/>
      <c r="ABW1008" s="14"/>
      <c r="ABX1008" s="14"/>
      <c r="ABY1008" s="14"/>
      <c r="ABZ1008" s="14"/>
      <c r="ACA1008" s="14"/>
      <c r="ACB1008" s="14"/>
      <c r="ACC1008" s="14"/>
      <c r="ACD1008" s="14"/>
      <c r="ACE1008" s="14"/>
      <c r="ACF1008" s="14"/>
      <c r="ACG1008" s="14"/>
      <c r="ACH1008" s="14"/>
      <c r="ACI1008" s="14"/>
      <c r="ACJ1008" s="14"/>
      <c r="ACK1008" s="14"/>
      <c r="ACL1008" s="14"/>
      <c r="ACM1008" s="14"/>
      <c r="ACN1008" s="14"/>
      <c r="ACO1008" s="14"/>
      <c r="ACP1008" s="14"/>
      <c r="ACQ1008" s="14"/>
      <c r="ACR1008" s="14"/>
      <c r="ACS1008" s="14"/>
      <c r="ACT1008" s="14"/>
      <c r="ACU1008" s="14"/>
      <c r="ACV1008" s="14"/>
      <c r="ACW1008" s="14"/>
      <c r="ACX1008" s="14"/>
      <c r="ACY1008" s="14"/>
      <c r="ACZ1008" s="14"/>
      <c r="ADA1008" s="14"/>
      <c r="ADB1008" s="14"/>
      <c r="ADC1008" s="14"/>
      <c r="ADD1008" s="14"/>
      <c r="ADE1008" s="14"/>
      <c r="ADF1008" s="14"/>
      <c r="ADG1008" s="14"/>
      <c r="ADH1008" s="14"/>
      <c r="ADI1008" s="14"/>
      <c r="ADJ1008" s="14"/>
      <c r="ADK1008" s="14"/>
      <c r="ADL1008" s="14"/>
      <c r="ADM1008" s="14"/>
      <c r="ADN1008" s="14"/>
      <c r="ADO1008" s="14"/>
      <c r="ADP1008" s="14"/>
      <c r="ADQ1008" s="14"/>
      <c r="ADR1008" s="14"/>
      <c r="ADS1008" s="14"/>
      <c r="ADT1008" s="14"/>
      <c r="ADU1008" s="14"/>
      <c r="ADV1008" s="14"/>
      <c r="ADW1008" s="14"/>
      <c r="ADX1008" s="14"/>
      <c r="ADY1008" s="14"/>
      <c r="ADZ1008" s="14"/>
      <c r="AEA1008" s="14"/>
      <c r="AEB1008" s="14"/>
      <c r="AEC1008" s="14"/>
      <c r="AED1008" s="14"/>
      <c r="AEE1008" s="14"/>
      <c r="AEF1008" s="14"/>
      <c r="AEG1008" s="14"/>
      <c r="AEH1008" s="14"/>
      <c r="AEI1008" s="14"/>
      <c r="AEJ1008" s="14"/>
      <c r="AEK1008" s="14"/>
      <c r="AEL1008" s="14"/>
      <c r="AEM1008" s="14"/>
      <c r="AEN1008" s="14"/>
      <c r="AEO1008" s="14"/>
      <c r="AEP1008" s="14"/>
      <c r="AEQ1008" s="14"/>
      <c r="AER1008" s="14"/>
      <c r="AES1008" s="14"/>
      <c r="AET1008" s="14"/>
      <c r="AEU1008" s="14"/>
      <c r="AEV1008" s="14"/>
      <c r="AEW1008" s="14"/>
      <c r="AEX1008" s="14"/>
      <c r="AEY1008" s="14"/>
      <c r="AEZ1008" s="14"/>
      <c r="AFA1008" s="14"/>
      <c r="AFB1008" s="14"/>
      <c r="AFC1008" s="14"/>
      <c r="AFD1008" s="14"/>
      <c r="AFE1008" s="14"/>
      <c r="AFF1008" s="14"/>
      <c r="AFG1008" s="14"/>
      <c r="AFH1008" s="14"/>
      <c r="AFI1008" s="14"/>
      <c r="AFJ1008" s="14"/>
      <c r="AFK1008" s="14"/>
      <c r="AFL1008" s="14"/>
      <c r="AFM1008" s="14"/>
      <c r="AFN1008" s="14"/>
      <c r="AFO1008" s="14"/>
      <c r="AFP1008" s="14"/>
      <c r="AFQ1008" s="14"/>
      <c r="AFR1008" s="14"/>
      <c r="AFS1008" s="14"/>
      <c r="AFT1008" s="14"/>
      <c r="AFU1008" s="14"/>
      <c r="AFV1008" s="14"/>
      <c r="AFW1008" s="14"/>
      <c r="AFX1008" s="14"/>
      <c r="AFY1008" s="14"/>
      <c r="AFZ1008" s="14"/>
      <c r="AGA1008" s="14"/>
      <c r="AGB1008" s="14"/>
      <c r="AGC1008" s="14"/>
      <c r="AGD1008" s="14"/>
      <c r="AGE1008" s="14"/>
      <c r="AGF1008" s="14"/>
      <c r="AGG1008" s="14"/>
      <c r="AGH1008" s="14"/>
      <c r="AGI1008" s="14"/>
      <c r="AGJ1008" s="14"/>
      <c r="AGK1008" s="14"/>
      <c r="AGL1008" s="14"/>
      <c r="AGM1008" s="14"/>
      <c r="AGN1008" s="14"/>
      <c r="AGO1008" s="14"/>
      <c r="AGP1008" s="14"/>
      <c r="AGQ1008" s="14"/>
      <c r="AGR1008" s="14"/>
      <c r="AGS1008" s="14"/>
      <c r="AGT1008" s="14"/>
      <c r="AGU1008" s="14"/>
      <c r="AGV1008" s="14"/>
      <c r="AGW1008" s="14"/>
      <c r="AGX1008" s="14"/>
      <c r="AGY1008" s="14"/>
      <c r="AGZ1008" s="14"/>
      <c r="AHA1008" s="14"/>
      <c r="AHB1008" s="14"/>
      <c r="AHC1008" s="14"/>
      <c r="AHD1008" s="14"/>
      <c r="AHE1008" s="14"/>
      <c r="AHF1008" s="14"/>
      <c r="AHG1008" s="14"/>
      <c r="AHH1008" s="14"/>
      <c r="AHI1008" s="14"/>
      <c r="AHJ1008" s="14"/>
      <c r="AHK1008" s="14"/>
      <c r="AHL1008" s="14"/>
      <c r="AHM1008" s="14"/>
      <c r="AHN1008" s="14"/>
      <c r="AHO1008" s="14"/>
      <c r="AHP1008" s="14"/>
      <c r="AHQ1008" s="14"/>
      <c r="AHR1008" s="14"/>
      <c r="AHS1008" s="14"/>
      <c r="AHT1008" s="14"/>
      <c r="AHU1008" s="14"/>
      <c r="AHV1008" s="14"/>
      <c r="AHW1008" s="14"/>
      <c r="AHX1008" s="14"/>
      <c r="AHY1008" s="14"/>
      <c r="AHZ1008" s="14"/>
      <c r="AIA1008" s="14"/>
      <c r="AIB1008" s="14"/>
      <c r="AIC1008" s="14"/>
      <c r="AID1008" s="14"/>
      <c r="AIE1008" s="14"/>
      <c r="AIF1008" s="14"/>
      <c r="AIG1008" s="14"/>
      <c r="AIH1008" s="14"/>
      <c r="AII1008" s="14"/>
      <c r="AIJ1008" s="14"/>
      <c r="AIK1008" s="14"/>
      <c r="AIL1008" s="14"/>
      <c r="AIM1008" s="14"/>
      <c r="AIN1008" s="14"/>
      <c r="AIO1008" s="14"/>
      <c r="AIP1008" s="14"/>
      <c r="AIQ1008" s="14"/>
      <c r="AIR1008" s="14"/>
      <c r="AIS1008" s="14"/>
      <c r="AIT1008" s="14"/>
      <c r="AIU1008" s="14"/>
      <c r="AIV1008" s="14"/>
      <c r="AIW1008" s="14"/>
      <c r="AIX1008" s="14"/>
      <c r="AIY1008" s="14"/>
      <c r="AIZ1008" s="14"/>
      <c r="AJA1008" s="14"/>
      <c r="AJB1008" s="14"/>
      <c r="AJC1008" s="14"/>
      <c r="AJD1008" s="14"/>
      <c r="AJE1008" s="14"/>
      <c r="AJF1008" s="14"/>
      <c r="AJG1008" s="14"/>
      <c r="AJH1008" s="14"/>
      <c r="AJI1008" s="14"/>
      <c r="AJJ1008" s="14"/>
      <c r="AJK1008" s="14"/>
      <c r="AJL1008" s="14"/>
      <c r="AJM1008" s="14"/>
      <c r="AJN1008" s="14"/>
      <c r="AJO1008" s="14"/>
      <c r="AJP1008" s="14"/>
      <c r="AJQ1008" s="14"/>
      <c r="AJR1008" s="14"/>
      <c r="AJS1008" s="14"/>
      <c r="AJT1008" s="14"/>
      <c r="AJU1008" s="14"/>
      <c r="AJV1008" s="14"/>
      <c r="AJW1008" s="14"/>
      <c r="AJX1008" s="14"/>
      <c r="AJY1008" s="14"/>
      <c r="AJZ1008" s="14"/>
      <c r="AKA1008" s="14"/>
      <c r="AKB1008" s="14"/>
      <c r="AKC1008" s="14"/>
      <c r="AKD1008" s="14"/>
      <c r="AKE1008" s="14"/>
      <c r="AKF1008" s="14"/>
      <c r="AKG1008" s="14"/>
      <c r="AKH1008" s="14"/>
      <c r="AKI1008" s="14"/>
      <c r="AKJ1008" s="14"/>
      <c r="AKK1008" s="14"/>
      <c r="AKL1008" s="14"/>
      <c r="AKM1008" s="14"/>
      <c r="AKN1008" s="14"/>
      <c r="AKO1008" s="14"/>
      <c r="AKP1008" s="14"/>
      <c r="AKQ1008" s="14"/>
      <c r="AKR1008" s="14"/>
      <c r="AKS1008" s="14"/>
      <c r="AKT1008" s="14"/>
      <c r="AKU1008" s="14"/>
      <c r="AKV1008" s="14"/>
      <c r="AKW1008" s="14"/>
      <c r="AKX1008" s="14"/>
      <c r="AKY1008" s="14"/>
      <c r="AKZ1008" s="14"/>
      <c r="ALA1008" s="14"/>
      <c r="ALB1008" s="14"/>
      <c r="ALC1008" s="14"/>
      <c r="ALD1008" s="14"/>
      <c r="ALE1008" s="14"/>
      <c r="ALF1008" s="14"/>
      <c r="ALG1008" s="14"/>
      <c r="ALH1008" s="14"/>
      <c r="ALI1008" s="14"/>
      <c r="ALJ1008" s="14"/>
      <c r="ALK1008" s="14"/>
      <c r="ALL1008" s="14"/>
      <c r="ALM1008" s="14"/>
      <c r="ALN1008" s="14"/>
      <c r="ALO1008" s="14"/>
      <c r="ALP1008" s="14"/>
      <c r="ALQ1008" s="14"/>
      <c r="ALR1008" s="14"/>
      <c r="ALS1008" s="14"/>
      <c r="ALT1008" s="14"/>
      <c r="ALU1008" s="14"/>
      <c r="ALV1008" s="14"/>
      <c r="ALW1008" s="14"/>
      <c r="ALX1008" s="14"/>
      <c r="ALY1008" s="14"/>
      <c r="ALZ1008" s="14"/>
      <c r="AMA1008" s="14"/>
      <c r="AMB1008" s="14"/>
      <c r="AMC1008" s="14"/>
      <c r="AMD1008" s="14"/>
      <c r="AME1008" s="14"/>
      <c r="AMF1008" s="14"/>
      <c r="AMG1008" s="14"/>
      <c r="AMH1008" s="14"/>
      <c r="AMI1008" s="14"/>
      <c r="AMJ1008" s="14"/>
      <c r="AMK1008" s="14"/>
      <c r="AML1008" s="14"/>
      <c r="AMM1008" s="14"/>
      <c r="AMN1008" s="14"/>
      <c r="AMO1008" s="14"/>
      <c r="AMP1008" s="14"/>
      <c r="AMQ1008" s="14"/>
      <c r="AMR1008" s="14"/>
      <c r="AMS1008" s="14"/>
      <c r="AMT1008" s="14"/>
      <c r="AMU1008" s="14"/>
      <c r="AMV1008" s="14"/>
      <c r="AMW1008" s="14"/>
      <c r="AMX1008" s="14"/>
      <c r="AMY1008" s="14"/>
      <c r="AMZ1008" s="14"/>
      <c r="ANA1008" s="14"/>
      <c r="ANB1008" s="14"/>
      <c r="ANC1008" s="14"/>
      <c r="AND1008" s="14"/>
      <c r="ANE1008" s="14"/>
      <c r="ANF1008" s="14"/>
      <c r="ANG1008" s="14"/>
      <c r="ANH1008" s="14"/>
      <c r="ANI1008" s="14"/>
      <c r="ANJ1008" s="14"/>
      <c r="ANK1008" s="14"/>
      <c r="ANL1008" s="14"/>
      <c r="ANM1008" s="14"/>
      <c r="ANN1008" s="14"/>
      <c r="ANO1008" s="14"/>
      <c r="ANP1008" s="14"/>
      <c r="ANQ1008" s="14"/>
      <c r="ANR1008" s="14"/>
      <c r="ANS1008" s="14"/>
      <c r="ANT1008" s="14"/>
      <c r="ANU1008" s="14"/>
      <c r="ANV1008" s="14"/>
      <c r="ANW1008" s="14"/>
      <c r="ANX1008" s="14"/>
      <c r="ANY1008" s="14"/>
      <c r="ANZ1008" s="14"/>
      <c r="AOA1008" s="14"/>
      <c r="AOB1008" s="14"/>
      <c r="AOC1008" s="14"/>
      <c r="AOD1008" s="14"/>
      <c r="AOE1008" s="14"/>
      <c r="AOF1008" s="14"/>
      <c r="AOG1008" s="14"/>
      <c r="AOH1008" s="14"/>
      <c r="AOI1008" s="14"/>
      <c r="AOJ1008" s="14"/>
      <c r="AOK1008" s="14"/>
      <c r="AOL1008" s="14"/>
      <c r="AOM1008" s="14"/>
      <c r="AON1008" s="14"/>
      <c r="AOO1008" s="14"/>
      <c r="AOP1008" s="14"/>
      <c r="AOQ1008" s="14"/>
      <c r="AOR1008" s="14"/>
      <c r="AOS1008" s="14"/>
      <c r="AOT1008" s="14"/>
      <c r="AOU1008" s="14"/>
      <c r="AOV1008" s="14"/>
      <c r="AOW1008" s="14"/>
      <c r="AOX1008" s="14"/>
      <c r="AOY1008" s="14"/>
      <c r="AOZ1008" s="14"/>
      <c r="APA1008" s="14"/>
      <c r="APB1008" s="14"/>
      <c r="APC1008" s="14"/>
      <c r="APD1008" s="14"/>
      <c r="APE1008" s="14"/>
      <c r="APF1008" s="14"/>
      <c r="APG1008" s="14"/>
      <c r="APH1008" s="14"/>
      <c r="API1008" s="14"/>
      <c r="APJ1008" s="14"/>
      <c r="APK1008" s="14"/>
      <c r="APL1008" s="14"/>
      <c r="APM1008" s="14"/>
      <c r="APN1008" s="14"/>
      <c r="APO1008" s="14"/>
      <c r="APP1008" s="14"/>
      <c r="APQ1008" s="14"/>
      <c r="APR1008" s="14"/>
      <c r="APS1008" s="14"/>
      <c r="APT1008" s="14"/>
      <c r="APU1008" s="14"/>
      <c r="APV1008" s="14"/>
      <c r="APW1008" s="14"/>
      <c r="APX1008" s="14"/>
      <c r="APY1008" s="14"/>
      <c r="APZ1008" s="14"/>
      <c r="AQA1008" s="14"/>
      <c r="AQB1008" s="14"/>
      <c r="AQC1008" s="14"/>
      <c r="AQD1008" s="14"/>
      <c r="AQE1008" s="14"/>
      <c r="AQF1008" s="14"/>
      <c r="AQG1008" s="14"/>
      <c r="AQH1008" s="14"/>
      <c r="AQI1008" s="14"/>
      <c r="AQJ1008" s="14"/>
      <c r="AQK1008" s="14"/>
      <c r="AQL1008" s="14"/>
      <c r="AQM1008" s="14"/>
      <c r="AQN1008" s="14"/>
      <c r="AQO1008" s="14"/>
      <c r="AQP1008" s="14"/>
      <c r="AQQ1008" s="14"/>
      <c r="AQR1008" s="14"/>
      <c r="AQS1008" s="14"/>
      <c r="AQT1008" s="14"/>
      <c r="AQU1008" s="14"/>
      <c r="AQV1008" s="14"/>
      <c r="AQW1008" s="14"/>
      <c r="AQX1008" s="14"/>
      <c r="AQY1008" s="14"/>
      <c r="AQZ1008" s="14"/>
      <c r="ARA1008" s="14"/>
      <c r="ARB1008" s="14"/>
      <c r="ARC1008" s="14"/>
      <c r="ARD1008" s="14"/>
      <c r="ARE1008" s="14"/>
      <c r="ARF1008" s="14"/>
      <c r="ARG1008" s="14"/>
      <c r="ARH1008" s="14"/>
      <c r="ARI1008" s="14"/>
      <c r="ARJ1008" s="14"/>
      <c r="ARK1008" s="14"/>
      <c r="ARL1008" s="14"/>
      <c r="ARM1008" s="14"/>
      <c r="ARN1008" s="14"/>
      <c r="ARO1008" s="14"/>
      <c r="ARP1008" s="14"/>
      <c r="ARQ1008" s="14"/>
      <c r="ARR1008" s="14"/>
      <c r="ARS1008" s="14"/>
      <c r="ART1008" s="14"/>
      <c r="ARU1008" s="14"/>
      <c r="ARV1008" s="14"/>
      <c r="ARW1008" s="14"/>
      <c r="ARX1008" s="14"/>
      <c r="ARY1008" s="14"/>
      <c r="ARZ1008" s="14"/>
      <c r="ASA1008" s="14"/>
      <c r="ASB1008" s="14"/>
      <c r="ASC1008" s="14"/>
      <c r="ASD1008" s="14"/>
      <c r="ASE1008" s="14"/>
      <c r="ASF1008" s="14"/>
      <c r="ASG1008" s="14"/>
      <c r="ASH1008" s="14"/>
      <c r="ASI1008" s="14"/>
      <c r="ASJ1008" s="14"/>
      <c r="ASK1008" s="14"/>
      <c r="ASL1008" s="14"/>
      <c r="ASM1008" s="14"/>
      <c r="ASN1008" s="14"/>
      <c r="ASO1008" s="14"/>
      <c r="ASP1008" s="14"/>
      <c r="ASQ1008" s="14"/>
      <c r="ASR1008" s="14"/>
      <c r="ASS1008" s="14"/>
      <c r="AST1008" s="14"/>
      <c r="ASU1008" s="14"/>
      <c r="ASV1008" s="14"/>
      <c r="ASW1008" s="14"/>
      <c r="ASX1008" s="14"/>
      <c r="ASY1008" s="14"/>
      <c r="ASZ1008" s="14"/>
      <c r="ATA1008" s="14"/>
      <c r="ATB1008" s="14"/>
      <c r="ATC1008" s="14"/>
      <c r="ATD1008" s="14"/>
      <c r="ATE1008" s="14"/>
      <c r="ATF1008" s="14"/>
      <c r="ATG1008" s="14"/>
      <c r="ATH1008" s="14"/>
      <c r="ATI1008" s="14"/>
      <c r="ATJ1008" s="14"/>
      <c r="ATK1008" s="14"/>
      <c r="ATL1008" s="14"/>
      <c r="ATM1008" s="14"/>
      <c r="ATN1008" s="14"/>
      <c r="ATO1008" s="14"/>
      <c r="ATP1008" s="14"/>
      <c r="ATQ1008" s="14"/>
      <c r="ATR1008" s="14"/>
      <c r="ATS1008" s="14"/>
      <c r="ATT1008" s="14"/>
      <c r="ATU1008" s="14"/>
      <c r="ATV1008" s="14"/>
      <c r="ATW1008" s="14"/>
      <c r="ATX1008" s="14"/>
      <c r="ATY1008" s="14"/>
      <c r="ATZ1008" s="14"/>
      <c r="AUA1008" s="14"/>
      <c r="AUB1008" s="14"/>
      <c r="AUC1008" s="14"/>
      <c r="AUD1008" s="14"/>
      <c r="AUE1008" s="14"/>
      <c r="AUF1008" s="14"/>
      <c r="AUG1008" s="14"/>
      <c r="AUH1008" s="14"/>
      <c r="AUI1008" s="14"/>
      <c r="AUJ1008" s="14"/>
      <c r="AUK1008" s="14"/>
      <c r="AUL1008" s="14"/>
      <c r="AUM1008" s="14"/>
      <c r="AUN1008" s="14"/>
      <c r="AUO1008" s="14"/>
      <c r="AUP1008" s="14"/>
      <c r="AUQ1008" s="14"/>
      <c r="AUR1008" s="14"/>
      <c r="AUS1008" s="14"/>
      <c r="AUT1008" s="14"/>
      <c r="AUU1008" s="14"/>
      <c r="AUV1008" s="14"/>
      <c r="AUW1008" s="14"/>
      <c r="AUX1008" s="14"/>
      <c r="AUY1008" s="14"/>
      <c r="AUZ1008" s="14"/>
      <c r="AVA1008" s="14"/>
      <c r="AVB1008" s="14"/>
      <c r="AVC1008" s="14"/>
      <c r="AVD1008" s="14"/>
      <c r="AVE1008" s="14"/>
      <c r="AVF1008" s="14"/>
      <c r="AVG1008" s="14"/>
      <c r="AVH1008" s="14"/>
      <c r="AVI1008" s="14"/>
      <c r="AVJ1008" s="14"/>
      <c r="AVK1008" s="14"/>
      <c r="AVL1008" s="14"/>
      <c r="AVM1008" s="14"/>
      <c r="AVN1008" s="14"/>
      <c r="AVO1008" s="14"/>
      <c r="AVP1008" s="14"/>
      <c r="AVQ1008" s="14"/>
      <c r="AVR1008" s="14"/>
      <c r="AVS1008" s="14"/>
      <c r="AVT1008" s="14"/>
      <c r="AVU1008" s="14"/>
      <c r="AVV1008" s="14"/>
      <c r="AVW1008" s="14"/>
      <c r="AVX1008" s="14"/>
      <c r="AVY1008" s="14"/>
      <c r="AVZ1008" s="14"/>
      <c r="AWA1008" s="14"/>
      <c r="AWB1008" s="14"/>
      <c r="AWC1008" s="14"/>
      <c r="AWD1008" s="14"/>
      <c r="AWE1008" s="14"/>
      <c r="AWF1008" s="14"/>
      <c r="AWG1008" s="14"/>
      <c r="AWH1008" s="14"/>
      <c r="AWI1008" s="14"/>
      <c r="AWJ1008" s="14"/>
      <c r="AWK1008" s="14"/>
      <c r="AWL1008" s="14"/>
      <c r="AWM1008" s="14"/>
      <c r="AWN1008" s="14"/>
      <c r="AWO1008" s="14"/>
      <c r="AWP1008" s="14"/>
      <c r="AWQ1008" s="14"/>
      <c r="AWR1008" s="14"/>
      <c r="AWS1008" s="14"/>
      <c r="AWT1008" s="14"/>
      <c r="AWU1008" s="14"/>
      <c r="AWV1008" s="14"/>
      <c r="AWW1008" s="14"/>
      <c r="AWX1008" s="14"/>
      <c r="AWY1008" s="14"/>
      <c r="AWZ1008" s="14"/>
      <c r="AXA1008" s="14"/>
      <c r="AXB1008" s="14"/>
      <c r="AXC1008" s="14"/>
      <c r="AXD1008" s="14"/>
      <c r="AXE1008" s="14"/>
      <c r="AXF1008" s="14"/>
      <c r="AXG1008" s="14"/>
      <c r="AXH1008" s="14"/>
      <c r="AXI1008" s="14"/>
      <c r="AXJ1008" s="14"/>
      <c r="AXK1008" s="14"/>
      <c r="AXL1008" s="14"/>
      <c r="AXM1008" s="14"/>
      <c r="AXN1008" s="14"/>
      <c r="AXO1008" s="14"/>
      <c r="AXP1008" s="14"/>
      <c r="AXQ1008" s="14"/>
      <c r="AXR1008" s="14"/>
      <c r="AXS1008" s="14"/>
      <c r="AXT1008" s="14"/>
      <c r="AXU1008" s="14"/>
      <c r="AXV1008" s="14"/>
      <c r="AXW1008" s="14"/>
      <c r="AXX1008" s="14"/>
      <c r="AXY1008" s="14"/>
      <c r="AXZ1008" s="14"/>
      <c r="AYA1008" s="14"/>
      <c r="AYB1008" s="14"/>
      <c r="AYC1008" s="14"/>
      <c r="AYD1008" s="14"/>
      <c r="AYE1008" s="14"/>
      <c r="AYF1008" s="14"/>
      <c r="AYG1008" s="14"/>
      <c r="AYH1008" s="14"/>
      <c r="AYI1008" s="14"/>
      <c r="AYJ1008" s="14"/>
      <c r="AYK1008" s="14"/>
      <c r="AYL1008" s="14"/>
      <c r="AYM1008" s="14"/>
      <c r="AYN1008" s="14"/>
      <c r="AYO1008" s="14"/>
      <c r="AYP1008" s="14"/>
      <c r="AYQ1008" s="14"/>
      <c r="AYR1008" s="14"/>
      <c r="AYS1008" s="14"/>
      <c r="AYT1008" s="14"/>
      <c r="AYU1008" s="14"/>
      <c r="AYV1008" s="14"/>
      <c r="AYW1008" s="14"/>
      <c r="AYX1008" s="14"/>
      <c r="AYY1008" s="14"/>
      <c r="AYZ1008" s="14"/>
      <c r="AZA1008" s="14"/>
      <c r="AZB1008" s="14"/>
      <c r="AZC1008" s="14"/>
      <c r="AZD1008" s="14"/>
      <c r="AZE1008" s="14"/>
      <c r="AZF1008" s="14"/>
      <c r="AZG1008" s="14"/>
      <c r="AZH1008" s="14"/>
      <c r="AZI1008" s="14"/>
      <c r="AZJ1008" s="14"/>
      <c r="AZK1008" s="14"/>
      <c r="AZL1008" s="14"/>
      <c r="AZM1008" s="14"/>
      <c r="AZN1008" s="14"/>
      <c r="AZO1008" s="14"/>
      <c r="AZP1008" s="14"/>
      <c r="AZQ1008" s="14"/>
      <c r="AZR1008" s="14"/>
      <c r="AZS1008" s="14"/>
      <c r="AZT1008" s="14"/>
      <c r="AZU1008" s="14"/>
      <c r="AZV1008" s="14"/>
      <c r="AZW1008" s="14"/>
      <c r="AZX1008" s="14"/>
      <c r="AZY1008" s="14"/>
      <c r="AZZ1008" s="14"/>
      <c r="BAA1008" s="14"/>
      <c r="BAB1008" s="14"/>
      <c r="BAC1008" s="14"/>
      <c r="BAD1008" s="14"/>
      <c r="BAE1008" s="14"/>
      <c r="BAF1008" s="14"/>
      <c r="BAG1008" s="14"/>
      <c r="BAH1008" s="14"/>
      <c r="BAI1008" s="14"/>
      <c r="BAJ1008" s="14"/>
      <c r="BAK1008" s="14"/>
      <c r="BAL1008" s="14"/>
      <c r="BAM1008" s="14"/>
      <c r="BAN1008" s="14"/>
      <c r="BAO1008" s="14"/>
      <c r="BAP1008" s="14"/>
      <c r="BAQ1008" s="14"/>
      <c r="BAR1008" s="14"/>
      <c r="BAS1008" s="14"/>
      <c r="BAT1008" s="14"/>
      <c r="BAU1008" s="14"/>
      <c r="BAV1008" s="14"/>
      <c r="BAW1008" s="14"/>
      <c r="BAX1008" s="14"/>
      <c r="BAY1008" s="14"/>
      <c r="BAZ1008" s="14"/>
      <c r="BBA1008" s="14"/>
      <c r="BBB1008" s="14"/>
      <c r="BBC1008" s="14"/>
      <c r="BBD1008" s="14"/>
      <c r="BBE1008" s="14"/>
      <c r="BBF1008" s="14"/>
      <c r="BBG1008" s="14"/>
      <c r="BBH1008" s="14"/>
      <c r="BBI1008" s="14"/>
      <c r="BBJ1008" s="14"/>
      <c r="BBK1008" s="14"/>
      <c r="BBL1008" s="14"/>
      <c r="BBM1008" s="14"/>
      <c r="BBN1008" s="14"/>
      <c r="BBO1008" s="14"/>
      <c r="BBP1008" s="14"/>
      <c r="BBQ1008" s="14"/>
      <c r="BBR1008" s="14"/>
      <c r="BBS1008" s="14"/>
      <c r="BBT1008" s="14"/>
      <c r="BBU1008" s="14"/>
      <c r="BBV1008" s="14"/>
      <c r="BBW1008" s="14"/>
      <c r="BBX1008" s="14"/>
      <c r="BBY1008" s="14"/>
      <c r="BBZ1008" s="14"/>
      <c r="BCA1008" s="14"/>
      <c r="BCB1008" s="14"/>
      <c r="BCC1008" s="14"/>
      <c r="BCD1008" s="14"/>
      <c r="BCE1008" s="14"/>
      <c r="BCF1008" s="14"/>
      <c r="BCG1008" s="14"/>
      <c r="BCH1008" s="14"/>
      <c r="BCI1008" s="14"/>
      <c r="BCJ1008" s="14"/>
      <c r="BCK1008" s="14"/>
      <c r="BCL1008" s="14"/>
      <c r="BCM1008" s="14"/>
      <c r="BCN1008" s="14"/>
      <c r="BCO1008" s="14"/>
      <c r="BCP1008" s="14"/>
      <c r="BCQ1008" s="14"/>
      <c r="BCR1008" s="14"/>
      <c r="BCS1008" s="14"/>
      <c r="BCT1008" s="14"/>
      <c r="BCU1008" s="14"/>
      <c r="BCV1008" s="14"/>
      <c r="BCW1008" s="14"/>
      <c r="BCX1008" s="14"/>
      <c r="BCY1008" s="14"/>
      <c r="BCZ1008" s="14"/>
      <c r="BDA1008" s="14"/>
      <c r="BDB1008" s="14"/>
      <c r="BDC1008" s="14"/>
      <c r="BDD1008" s="14"/>
      <c r="BDE1008" s="14"/>
      <c r="BDF1008" s="14"/>
      <c r="BDG1008" s="14"/>
      <c r="BDH1008" s="14"/>
      <c r="BDI1008" s="14"/>
      <c r="BDJ1008" s="14"/>
      <c r="BDK1008" s="14"/>
      <c r="BDL1008" s="14"/>
      <c r="BDM1008" s="14"/>
      <c r="BDN1008" s="14"/>
      <c r="BDO1008" s="14"/>
      <c r="BDP1008" s="14"/>
      <c r="BDQ1008" s="14"/>
      <c r="BDR1008" s="14"/>
      <c r="BDS1008" s="14"/>
      <c r="BDT1008" s="14"/>
      <c r="BDU1008" s="14"/>
      <c r="BDV1008" s="14"/>
      <c r="BDW1008" s="14"/>
      <c r="BDX1008" s="14"/>
      <c r="BDY1008" s="14"/>
      <c r="BDZ1008" s="14"/>
      <c r="BEA1008" s="14"/>
      <c r="BEB1008" s="14"/>
      <c r="BEC1008" s="14"/>
      <c r="BED1008" s="14"/>
      <c r="BEE1008" s="14"/>
      <c r="BEF1008" s="14"/>
      <c r="BEG1008" s="14"/>
      <c r="BEH1008" s="14"/>
      <c r="BEI1008" s="14"/>
      <c r="BEJ1008" s="14"/>
      <c r="BEK1008" s="14"/>
      <c r="BEL1008" s="14"/>
      <c r="BEM1008" s="14"/>
      <c r="BEN1008" s="14"/>
      <c r="BEO1008" s="14"/>
      <c r="BEP1008" s="14"/>
      <c r="BEQ1008" s="14"/>
      <c r="BER1008" s="14"/>
      <c r="BES1008" s="14"/>
      <c r="BET1008" s="14"/>
      <c r="BEU1008" s="14"/>
      <c r="BEV1008" s="14"/>
      <c r="BEW1008" s="14"/>
      <c r="BEX1008" s="14"/>
      <c r="BEY1008" s="14"/>
      <c r="BEZ1008" s="14"/>
      <c r="BFA1008" s="14"/>
      <c r="BFB1008" s="14"/>
      <c r="BFC1008" s="14"/>
      <c r="BFD1008" s="14"/>
      <c r="BFE1008" s="14"/>
      <c r="BFF1008" s="14"/>
      <c r="BFG1008" s="14"/>
      <c r="BFH1008" s="14"/>
      <c r="BFI1008" s="14"/>
      <c r="BFJ1008" s="14"/>
      <c r="BFK1008" s="14"/>
      <c r="BFL1008" s="14"/>
      <c r="BFM1008" s="14"/>
      <c r="BFN1008" s="14"/>
      <c r="BFO1008" s="14"/>
      <c r="BFP1008" s="14"/>
      <c r="BFQ1008" s="14"/>
      <c r="BFR1008" s="14"/>
      <c r="BFS1008" s="14"/>
      <c r="BFT1008" s="14"/>
      <c r="BFU1008" s="14"/>
      <c r="BFV1008" s="14"/>
      <c r="BFW1008" s="14"/>
      <c r="BFX1008" s="14"/>
      <c r="BFY1008" s="14"/>
      <c r="BFZ1008" s="14"/>
      <c r="BGA1008" s="14"/>
      <c r="BGB1008" s="14"/>
      <c r="BGC1008" s="14"/>
      <c r="BGD1008" s="14"/>
      <c r="BGE1008" s="14"/>
      <c r="BGF1008" s="14"/>
      <c r="BGG1008" s="14"/>
      <c r="BGH1008" s="14"/>
      <c r="BGI1008" s="14"/>
      <c r="BGJ1008" s="14"/>
      <c r="BGK1008" s="14"/>
      <c r="BGL1008" s="14"/>
      <c r="BGM1008" s="14"/>
      <c r="BGN1008" s="14"/>
      <c r="BGO1008" s="14"/>
      <c r="BGP1008" s="14"/>
      <c r="BGQ1008" s="14"/>
      <c r="BGR1008" s="14"/>
      <c r="BGS1008" s="14"/>
      <c r="BGT1008" s="14"/>
      <c r="BGU1008" s="14"/>
      <c r="BGV1008" s="14"/>
      <c r="BGW1008" s="14"/>
      <c r="BGX1008" s="14"/>
      <c r="BGY1008" s="14"/>
      <c r="BGZ1008" s="14"/>
      <c r="BHA1008" s="14"/>
      <c r="BHB1008" s="14"/>
      <c r="BHC1008" s="14"/>
      <c r="BHD1008" s="14"/>
      <c r="BHE1008" s="14"/>
      <c r="BHF1008" s="14"/>
      <c r="BHG1008" s="14"/>
      <c r="BHH1008" s="14"/>
      <c r="BHI1008" s="14"/>
      <c r="BHJ1008" s="14"/>
      <c r="BHK1008" s="14"/>
      <c r="BHL1008" s="14"/>
      <c r="BHM1008" s="14"/>
      <c r="BHN1008" s="14"/>
      <c r="BHO1008" s="14"/>
      <c r="BHP1008" s="14"/>
      <c r="BHQ1008" s="14"/>
      <c r="BHR1008" s="14"/>
      <c r="BHS1008" s="14"/>
      <c r="BHT1008" s="14"/>
      <c r="BHU1008" s="14"/>
      <c r="BHV1008" s="14"/>
      <c r="BHW1008" s="14"/>
      <c r="BHX1008" s="14"/>
      <c r="BHY1008" s="14"/>
      <c r="BHZ1008" s="14"/>
      <c r="BIA1008" s="14"/>
      <c r="BIB1008" s="14"/>
      <c r="BIC1008" s="14"/>
      <c r="BID1008" s="14"/>
      <c r="BIE1008" s="14"/>
      <c r="BIF1008" s="14"/>
      <c r="BIG1008" s="14"/>
      <c r="BIH1008" s="14"/>
      <c r="BII1008" s="14"/>
      <c r="BIJ1008" s="14"/>
      <c r="BIK1008" s="14"/>
      <c r="BIL1008" s="14"/>
      <c r="BIM1008" s="14"/>
      <c r="BIN1008" s="14"/>
      <c r="BIO1008" s="14"/>
      <c r="BIP1008" s="14"/>
      <c r="BIQ1008" s="14"/>
      <c r="BIR1008" s="14"/>
      <c r="BIS1008" s="14"/>
      <c r="BIT1008" s="14"/>
      <c r="BIU1008" s="14"/>
      <c r="BIV1008" s="14"/>
      <c r="BIW1008" s="14"/>
      <c r="BIX1008" s="14"/>
      <c r="BIY1008" s="14"/>
      <c r="BIZ1008" s="14"/>
      <c r="BJA1008" s="14"/>
      <c r="BJB1008" s="14"/>
      <c r="BJC1008" s="14"/>
      <c r="BJD1008" s="14"/>
      <c r="BJE1008" s="14"/>
      <c r="BJF1008" s="14"/>
      <c r="BJG1008" s="14"/>
      <c r="BJH1008" s="14"/>
      <c r="BJI1008" s="14"/>
      <c r="BJJ1008" s="14"/>
      <c r="BJK1008" s="14"/>
      <c r="BJL1008" s="14"/>
      <c r="BJM1008" s="14"/>
      <c r="BJN1008" s="14"/>
      <c r="BJO1008" s="14"/>
      <c r="BJP1008" s="14"/>
      <c r="BJQ1008" s="14"/>
      <c r="BJR1008" s="14"/>
      <c r="BJS1008" s="14"/>
      <c r="BJT1008" s="14"/>
      <c r="BJU1008" s="14"/>
      <c r="BJV1008" s="14"/>
      <c r="BJW1008" s="14"/>
      <c r="BJX1008" s="14"/>
      <c r="BJY1008" s="14"/>
      <c r="BJZ1008" s="14"/>
      <c r="BKA1008" s="14"/>
      <c r="BKB1008" s="14"/>
      <c r="BKC1008" s="14"/>
      <c r="BKD1008" s="14"/>
      <c r="BKE1008" s="14"/>
      <c r="BKF1008" s="14"/>
      <c r="BKG1008" s="14"/>
      <c r="BKH1008" s="14"/>
      <c r="BKI1008" s="14"/>
      <c r="BKJ1008" s="14"/>
      <c r="BKK1008" s="14"/>
      <c r="BKL1008" s="14"/>
      <c r="BKM1008" s="14"/>
      <c r="BKN1008" s="14"/>
      <c r="BKO1008" s="14"/>
      <c r="BKP1008" s="14"/>
      <c r="BKQ1008" s="14"/>
      <c r="BKR1008" s="14"/>
      <c r="BKS1008" s="14"/>
      <c r="BKT1008" s="14"/>
      <c r="BKU1008" s="14"/>
      <c r="BKV1008" s="14"/>
      <c r="BKW1008" s="14"/>
      <c r="BKX1008" s="14"/>
      <c r="BKY1008" s="14"/>
      <c r="BKZ1008" s="14"/>
      <c r="BLA1008" s="14"/>
      <c r="BLB1008" s="14"/>
      <c r="BLC1008" s="14"/>
      <c r="BLD1008" s="14"/>
      <c r="BLE1008" s="14"/>
      <c r="BLF1008" s="14"/>
      <c r="BLG1008" s="14"/>
      <c r="BLH1008" s="14"/>
      <c r="BLI1008" s="14"/>
      <c r="BLJ1008" s="14"/>
      <c r="BLK1008" s="14"/>
      <c r="BLL1008" s="14"/>
      <c r="BLM1008" s="14"/>
      <c r="BLN1008" s="14"/>
      <c r="BLO1008" s="14"/>
      <c r="BLP1008" s="14"/>
      <c r="BLQ1008" s="14"/>
      <c r="BLR1008" s="14"/>
      <c r="BLS1008" s="14"/>
      <c r="BLT1008" s="14"/>
      <c r="BLU1008" s="14"/>
      <c r="BLV1008" s="14"/>
      <c r="BLW1008" s="14"/>
      <c r="BLX1008" s="14"/>
      <c r="BLY1008" s="14"/>
      <c r="BLZ1008" s="14"/>
      <c r="BMA1008" s="14"/>
      <c r="BMB1008" s="14"/>
      <c r="BMC1008" s="14"/>
      <c r="BMD1008" s="14"/>
      <c r="BME1008" s="14"/>
      <c r="BMF1008" s="14"/>
      <c r="BMG1008" s="14"/>
      <c r="BMH1008" s="14"/>
      <c r="BMI1008" s="14"/>
      <c r="BMJ1008" s="14"/>
      <c r="BMK1008" s="14"/>
      <c r="BML1008" s="14"/>
      <c r="BMM1008" s="14"/>
      <c r="BMN1008" s="14"/>
      <c r="BMO1008" s="14"/>
      <c r="BMP1008" s="14"/>
      <c r="BMQ1008" s="14"/>
      <c r="BMR1008" s="14"/>
      <c r="BMS1008" s="14"/>
      <c r="BMT1008" s="14"/>
      <c r="BMU1008" s="14"/>
      <c r="BMV1008" s="14"/>
      <c r="BMW1008" s="14"/>
      <c r="BMX1008" s="14"/>
      <c r="BMY1008" s="14"/>
      <c r="BMZ1008" s="14"/>
      <c r="BNA1008" s="14"/>
      <c r="BNB1008" s="14"/>
      <c r="BNC1008" s="14"/>
      <c r="BND1008" s="14"/>
      <c r="BNE1008" s="14"/>
      <c r="BNF1008" s="14"/>
      <c r="BNG1008" s="14"/>
      <c r="BNH1008" s="14"/>
      <c r="BNI1008" s="14"/>
      <c r="BNJ1008" s="14"/>
      <c r="BNK1008" s="14"/>
      <c r="BNL1008" s="14"/>
      <c r="BNM1008" s="14"/>
      <c r="BNN1008" s="14"/>
      <c r="BNO1008" s="14"/>
      <c r="BNP1008" s="14"/>
      <c r="BNQ1008" s="14"/>
      <c r="BNR1008" s="14"/>
      <c r="BNS1008" s="14"/>
      <c r="BNT1008" s="14"/>
      <c r="BNU1008" s="14"/>
      <c r="BNV1008" s="14"/>
      <c r="BNW1008" s="14"/>
      <c r="BNX1008" s="14"/>
      <c r="BNY1008" s="14"/>
      <c r="BNZ1008" s="14"/>
      <c r="BOA1008" s="14"/>
      <c r="BOB1008" s="14"/>
      <c r="BOC1008" s="14"/>
      <c r="BOD1008" s="14"/>
      <c r="BOE1008" s="14"/>
      <c r="BOF1008" s="14"/>
      <c r="BOG1008" s="14"/>
      <c r="BOH1008" s="14"/>
      <c r="BOI1008" s="14"/>
      <c r="BOJ1008" s="14"/>
      <c r="BOK1008" s="14"/>
      <c r="BOL1008" s="14"/>
      <c r="BOM1008" s="14"/>
      <c r="BON1008" s="14"/>
      <c r="BOO1008" s="14"/>
      <c r="BOP1008" s="14"/>
      <c r="BOQ1008" s="14"/>
      <c r="BOR1008" s="14"/>
      <c r="BOS1008" s="14"/>
      <c r="BOT1008" s="14"/>
      <c r="BOU1008" s="14"/>
      <c r="BOV1008" s="14"/>
      <c r="BOW1008" s="14"/>
      <c r="BOX1008" s="14"/>
      <c r="BOY1008" s="14"/>
      <c r="BOZ1008" s="14"/>
      <c r="BPA1008" s="14"/>
      <c r="BPB1008" s="14"/>
      <c r="BPC1008" s="14"/>
      <c r="BPD1008" s="14"/>
      <c r="BPE1008" s="14"/>
      <c r="BPF1008" s="14"/>
      <c r="BPG1008" s="14"/>
      <c r="BPH1008" s="14"/>
      <c r="BPI1008" s="14"/>
      <c r="BPJ1008" s="14"/>
      <c r="BPK1008" s="14"/>
      <c r="BPL1008" s="14"/>
      <c r="BPM1008" s="14"/>
      <c r="BPN1008" s="14"/>
      <c r="BPO1008" s="14"/>
      <c r="BPP1008" s="14"/>
      <c r="BPQ1008" s="14"/>
      <c r="BPR1008" s="14"/>
      <c r="BPS1008" s="14"/>
      <c r="BPT1008" s="14"/>
      <c r="BPU1008" s="14"/>
      <c r="BPV1008" s="14"/>
      <c r="BPW1008" s="14"/>
      <c r="BPX1008" s="14"/>
      <c r="BPY1008" s="14"/>
      <c r="BPZ1008" s="14"/>
      <c r="BQA1008" s="14"/>
      <c r="BQB1008" s="14"/>
      <c r="BQC1008" s="14"/>
      <c r="BQD1008" s="14"/>
      <c r="BQE1008" s="14"/>
      <c r="BQF1008" s="14"/>
      <c r="BQG1008" s="14"/>
      <c r="BQH1008" s="14"/>
      <c r="BQI1008" s="14"/>
      <c r="BQJ1008" s="14"/>
      <c r="BQK1008" s="14"/>
      <c r="BQL1008" s="14"/>
      <c r="BQM1008" s="14"/>
      <c r="BQN1008" s="14"/>
      <c r="BQO1008" s="14"/>
      <c r="BQP1008" s="14"/>
      <c r="BQQ1008" s="14"/>
      <c r="BQR1008" s="14"/>
      <c r="BQS1008" s="14"/>
      <c r="BQT1008" s="14"/>
      <c r="BQU1008" s="14"/>
      <c r="BQV1008" s="14"/>
      <c r="BQW1008" s="14"/>
      <c r="BQX1008" s="14"/>
      <c r="BQY1008" s="14"/>
      <c r="BQZ1008" s="14"/>
      <c r="BRA1008" s="14"/>
      <c r="BRB1008" s="14"/>
      <c r="BRC1008" s="14"/>
      <c r="BRD1008" s="14"/>
      <c r="BRE1008" s="14"/>
      <c r="BRF1008" s="14"/>
      <c r="BRG1008" s="14"/>
      <c r="BRH1008" s="14"/>
      <c r="BRI1008" s="14"/>
      <c r="BRJ1008" s="14"/>
      <c r="BRK1008" s="14"/>
      <c r="BRL1008" s="14"/>
      <c r="BRM1008" s="14"/>
      <c r="BRN1008" s="14"/>
      <c r="BRO1008" s="14"/>
      <c r="BRP1008" s="14"/>
      <c r="BRQ1008" s="14"/>
      <c r="BRR1008" s="14"/>
      <c r="BRS1008" s="14"/>
      <c r="BRT1008" s="14"/>
      <c r="BRU1008" s="14"/>
      <c r="BRV1008" s="14"/>
      <c r="BRW1008" s="14"/>
      <c r="BRX1008" s="14"/>
      <c r="BRY1008" s="14"/>
      <c r="BRZ1008" s="14"/>
      <c r="BSA1008" s="14"/>
      <c r="BSB1008" s="14"/>
      <c r="BSC1008" s="14"/>
      <c r="BSD1008" s="14"/>
      <c r="BSE1008" s="14"/>
      <c r="BSF1008" s="14"/>
      <c r="BSG1008" s="14"/>
      <c r="BSH1008" s="14"/>
      <c r="BSI1008" s="14"/>
      <c r="BSJ1008" s="14"/>
      <c r="BSK1008" s="14"/>
      <c r="BSL1008" s="14"/>
      <c r="BSM1008" s="14"/>
      <c r="BSN1008" s="14"/>
      <c r="BSO1008" s="14"/>
      <c r="BSP1008" s="14"/>
      <c r="BSQ1008" s="14"/>
      <c r="BSR1008" s="14"/>
      <c r="BSS1008" s="14"/>
      <c r="BST1008" s="14"/>
      <c r="BSU1008" s="14"/>
      <c r="BSV1008" s="14"/>
      <c r="BSW1008" s="14"/>
      <c r="BSX1008" s="14"/>
      <c r="BSY1008" s="14"/>
      <c r="BSZ1008" s="14"/>
      <c r="BTA1008" s="14"/>
      <c r="BTB1008" s="14"/>
      <c r="BTC1008" s="14"/>
      <c r="BTD1008" s="14"/>
      <c r="BTE1008" s="14"/>
      <c r="BTF1008" s="14"/>
      <c r="BTG1008" s="14"/>
      <c r="BTH1008" s="14"/>
      <c r="BTI1008" s="14"/>
      <c r="BTJ1008" s="14"/>
      <c r="BTK1008" s="14"/>
      <c r="BTL1008" s="14"/>
      <c r="BTM1008" s="14"/>
      <c r="BTN1008" s="14"/>
      <c r="BTO1008" s="14"/>
      <c r="BTP1008" s="14"/>
      <c r="BTQ1008" s="14"/>
      <c r="BTR1008" s="14"/>
      <c r="BTS1008" s="14"/>
      <c r="BTT1008" s="14"/>
      <c r="BTU1008" s="14"/>
      <c r="BTV1008" s="14"/>
      <c r="BTW1008" s="14"/>
      <c r="BTX1008" s="14"/>
      <c r="BTY1008" s="14"/>
      <c r="BTZ1008" s="14"/>
      <c r="BUA1008" s="14"/>
      <c r="BUB1008" s="14"/>
      <c r="BUC1008" s="14"/>
      <c r="BUD1008" s="14"/>
      <c r="BUE1008" s="14"/>
      <c r="BUF1008" s="14"/>
      <c r="BUG1008" s="14"/>
      <c r="BUH1008" s="14"/>
      <c r="BUI1008" s="14"/>
      <c r="BUJ1008" s="14"/>
      <c r="BUK1008" s="14"/>
      <c r="BUL1008" s="14"/>
      <c r="BUM1008" s="14"/>
      <c r="BUN1008" s="14"/>
      <c r="BUO1008" s="14"/>
      <c r="BUP1008" s="14"/>
      <c r="BUQ1008" s="14"/>
      <c r="BUR1008" s="14"/>
      <c r="BUS1008" s="14"/>
      <c r="BUT1008" s="14"/>
      <c r="BUU1008" s="14"/>
      <c r="BUV1008" s="14"/>
      <c r="BUW1008" s="14"/>
      <c r="BUX1008" s="14"/>
      <c r="BUY1008" s="14"/>
      <c r="BUZ1008" s="14"/>
      <c r="BVA1008" s="14"/>
      <c r="BVB1008" s="14"/>
      <c r="BVC1008" s="14"/>
      <c r="BVD1008" s="14"/>
      <c r="BVE1008" s="14"/>
      <c r="BVF1008" s="14"/>
      <c r="BVG1008" s="14"/>
      <c r="BVH1008" s="14"/>
      <c r="BVI1008" s="14"/>
      <c r="BVJ1008" s="14"/>
      <c r="BVK1008" s="14"/>
      <c r="BVL1008" s="14"/>
      <c r="BVM1008" s="14"/>
      <c r="BVN1008" s="14"/>
      <c r="BVO1008" s="14"/>
      <c r="BVP1008" s="14"/>
      <c r="BVQ1008" s="14"/>
      <c r="BVR1008" s="14"/>
      <c r="BVS1008" s="14"/>
      <c r="BVT1008" s="14"/>
      <c r="BVU1008" s="14"/>
      <c r="BVV1008" s="14"/>
      <c r="BVW1008" s="14"/>
      <c r="BVX1008" s="14"/>
      <c r="BVY1008" s="14"/>
      <c r="BVZ1008" s="14"/>
      <c r="BWA1008" s="14"/>
      <c r="BWB1008" s="14"/>
      <c r="BWC1008" s="14"/>
      <c r="BWD1008" s="14"/>
      <c r="BWE1008" s="14"/>
      <c r="BWF1008" s="14"/>
      <c r="BWG1008" s="14"/>
      <c r="BWH1008" s="14"/>
      <c r="BWI1008" s="14"/>
      <c r="BWJ1008" s="14"/>
      <c r="BWK1008" s="14"/>
      <c r="BWL1008" s="14"/>
      <c r="BWM1008" s="14"/>
      <c r="BWN1008" s="14"/>
      <c r="BWO1008" s="14"/>
      <c r="BWP1008" s="14"/>
      <c r="BWQ1008" s="14"/>
      <c r="BWR1008" s="14"/>
      <c r="BWS1008" s="14"/>
      <c r="BWT1008" s="14"/>
      <c r="BWU1008" s="14"/>
      <c r="BWV1008" s="14"/>
      <c r="BWW1008" s="14"/>
      <c r="BWX1008" s="14"/>
      <c r="BWY1008" s="14"/>
      <c r="BWZ1008" s="14"/>
      <c r="BXA1008" s="14"/>
      <c r="BXB1008" s="14"/>
      <c r="BXC1008" s="14"/>
      <c r="BXD1008" s="14"/>
      <c r="BXE1008" s="14"/>
      <c r="BXF1008" s="14"/>
      <c r="BXG1008" s="14"/>
      <c r="BXH1008" s="14"/>
      <c r="BXI1008" s="14"/>
      <c r="BXJ1008" s="14"/>
      <c r="BXK1008" s="14"/>
      <c r="BXL1008" s="14"/>
      <c r="BXM1008" s="14"/>
      <c r="BXN1008" s="14"/>
      <c r="BXO1008" s="14"/>
      <c r="BXP1008" s="14"/>
      <c r="BXQ1008" s="14"/>
      <c r="BXR1008" s="14"/>
      <c r="BXS1008" s="14"/>
      <c r="BXT1008" s="14"/>
      <c r="BXU1008" s="14"/>
      <c r="BXV1008" s="14"/>
      <c r="BXW1008" s="14"/>
      <c r="BXX1008" s="14"/>
      <c r="BXY1008" s="14"/>
      <c r="BXZ1008" s="14"/>
      <c r="BYA1008" s="14"/>
      <c r="BYB1008" s="14"/>
      <c r="BYC1008" s="14"/>
      <c r="BYD1008" s="14"/>
      <c r="BYE1008" s="14"/>
      <c r="BYF1008" s="14"/>
      <c r="BYG1008" s="14"/>
      <c r="BYH1008" s="14"/>
      <c r="BYI1008" s="14"/>
      <c r="BYJ1008" s="14"/>
      <c r="BYK1008" s="14"/>
      <c r="BYL1008" s="14"/>
      <c r="BYM1008" s="14"/>
      <c r="BYN1008" s="14"/>
      <c r="BYO1008" s="14"/>
      <c r="BYP1008" s="14"/>
      <c r="BYQ1008" s="14"/>
      <c r="BYR1008" s="14"/>
      <c r="BYS1008" s="14"/>
      <c r="BYT1008" s="14"/>
      <c r="BYU1008" s="14"/>
      <c r="BYV1008" s="14"/>
      <c r="BYW1008" s="14"/>
      <c r="BYX1008" s="14"/>
      <c r="BYY1008" s="14"/>
      <c r="BYZ1008" s="14"/>
      <c r="BZA1008" s="14"/>
      <c r="BZB1008" s="14"/>
      <c r="BZC1008" s="14"/>
      <c r="BZD1008" s="14"/>
      <c r="BZE1008" s="14"/>
      <c r="BZF1008" s="14"/>
      <c r="BZG1008" s="14"/>
      <c r="BZH1008" s="14"/>
      <c r="BZI1008" s="14"/>
      <c r="BZJ1008" s="14"/>
      <c r="BZK1008" s="14"/>
      <c r="BZL1008" s="14"/>
      <c r="BZM1008" s="14"/>
      <c r="BZN1008" s="14"/>
      <c r="BZO1008" s="14"/>
      <c r="BZP1008" s="14"/>
      <c r="BZQ1008" s="14"/>
      <c r="BZR1008" s="14"/>
      <c r="BZS1008" s="14"/>
      <c r="BZT1008" s="14"/>
      <c r="BZU1008" s="14"/>
      <c r="BZV1008" s="14"/>
      <c r="BZW1008" s="14"/>
      <c r="BZX1008" s="14"/>
      <c r="BZY1008" s="14"/>
      <c r="BZZ1008" s="14"/>
      <c r="CAA1008" s="14"/>
      <c r="CAB1008" s="14"/>
      <c r="CAC1008" s="14"/>
      <c r="CAD1008" s="14"/>
      <c r="CAE1008" s="14"/>
      <c r="CAF1008" s="14"/>
      <c r="CAG1008" s="14"/>
      <c r="CAH1008" s="14"/>
      <c r="CAI1008" s="14"/>
      <c r="CAJ1008" s="14"/>
      <c r="CAK1008" s="14"/>
      <c r="CAL1008" s="14"/>
      <c r="CAM1008" s="14"/>
      <c r="CAN1008" s="14"/>
      <c r="CAO1008" s="14"/>
      <c r="CAP1008" s="14"/>
      <c r="CAQ1008" s="14"/>
      <c r="CAR1008" s="14"/>
      <c r="CAS1008" s="14"/>
      <c r="CAT1008" s="14"/>
      <c r="CAU1008" s="14"/>
      <c r="CAV1008" s="14"/>
      <c r="CAW1008" s="14"/>
      <c r="CAX1008" s="14"/>
      <c r="CAY1008" s="14"/>
      <c r="CAZ1008" s="14"/>
      <c r="CBA1008" s="14"/>
      <c r="CBB1008" s="14"/>
      <c r="CBC1008" s="14"/>
      <c r="CBD1008" s="14"/>
      <c r="CBE1008" s="14"/>
      <c r="CBF1008" s="14"/>
      <c r="CBG1008" s="14"/>
      <c r="CBH1008" s="14"/>
      <c r="CBI1008" s="14"/>
      <c r="CBJ1008" s="14"/>
      <c r="CBK1008" s="14"/>
      <c r="CBL1008" s="14"/>
      <c r="CBM1008" s="14"/>
      <c r="CBN1008" s="14"/>
      <c r="CBO1008" s="14"/>
      <c r="CBP1008" s="14"/>
      <c r="CBQ1008" s="14"/>
      <c r="CBR1008" s="14"/>
      <c r="CBS1008" s="14"/>
      <c r="CBT1008" s="14"/>
      <c r="CBU1008" s="14"/>
      <c r="CBV1008" s="14"/>
      <c r="CBW1008" s="14"/>
      <c r="CBX1008" s="14"/>
      <c r="CBY1008" s="14"/>
      <c r="CBZ1008" s="14"/>
      <c r="CCA1008" s="14"/>
      <c r="CCB1008" s="14"/>
      <c r="CCC1008" s="14"/>
      <c r="CCD1008" s="14"/>
      <c r="CCE1008" s="14"/>
      <c r="CCF1008" s="14"/>
      <c r="CCG1008" s="14"/>
      <c r="CCH1008" s="14"/>
      <c r="CCI1008" s="14"/>
      <c r="CCJ1008" s="14"/>
      <c r="CCK1008" s="14"/>
      <c r="CCL1008" s="14"/>
      <c r="CCM1008" s="14"/>
      <c r="CCN1008" s="14"/>
      <c r="CCO1008" s="14"/>
      <c r="CCP1008" s="14"/>
      <c r="CCQ1008" s="14"/>
      <c r="CCR1008" s="14"/>
      <c r="CCS1008" s="14"/>
      <c r="CCT1008" s="14"/>
      <c r="CCU1008" s="14"/>
      <c r="CCV1008" s="14"/>
      <c r="CCW1008" s="14"/>
      <c r="CCX1008" s="14"/>
      <c r="CCY1008" s="14"/>
      <c r="CCZ1008" s="14"/>
      <c r="CDA1008" s="14"/>
      <c r="CDB1008" s="14"/>
      <c r="CDC1008" s="14"/>
      <c r="CDD1008" s="14"/>
      <c r="CDE1008" s="14"/>
      <c r="CDF1008" s="14"/>
      <c r="CDG1008" s="14"/>
      <c r="CDH1008" s="14"/>
      <c r="CDI1008" s="14"/>
      <c r="CDJ1008" s="14"/>
      <c r="CDK1008" s="14"/>
      <c r="CDL1008" s="14"/>
      <c r="CDM1008" s="14"/>
      <c r="CDN1008" s="14"/>
      <c r="CDO1008" s="14"/>
      <c r="CDP1008" s="14"/>
      <c r="CDQ1008" s="14"/>
      <c r="CDR1008" s="14"/>
      <c r="CDS1008" s="14"/>
      <c r="CDT1008" s="14"/>
      <c r="CDU1008" s="14"/>
      <c r="CDV1008" s="14"/>
      <c r="CDW1008" s="14"/>
      <c r="CDX1008" s="14"/>
      <c r="CDY1008" s="14"/>
      <c r="CDZ1008" s="14"/>
      <c r="CEA1008" s="14"/>
      <c r="CEB1008" s="14"/>
      <c r="CEC1008" s="14"/>
      <c r="CED1008" s="14"/>
      <c r="CEE1008" s="14"/>
      <c r="CEF1008" s="14"/>
      <c r="CEG1008" s="14"/>
      <c r="CEH1008" s="14"/>
      <c r="CEI1008" s="14"/>
      <c r="CEJ1008" s="14"/>
      <c r="CEK1008" s="14"/>
      <c r="CEL1008" s="14"/>
      <c r="CEM1008" s="14"/>
      <c r="CEN1008" s="14"/>
      <c r="CEO1008" s="14"/>
      <c r="CEP1008" s="14"/>
      <c r="CEQ1008" s="14"/>
      <c r="CER1008" s="14"/>
      <c r="CES1008" s="14"/>
      <c r="CET1008" s="14"/>
      <c r="CEU1008" s="14"/>
      <c r="CEV1008" s="14"/>
      <c r="CEW1008" s="14"/>
      <c r="CEX1008" s="14"/>
      <c r="CEY1008" s="14"/>
      <c r="CEZ1008" s="14"/>
      <c r="CFA1008" s="14"/>
      <c r="CFB1008" s="14"/>
      <c r="CFC1008" s="14"/>
      <c r="CFD1008" s="14"/>
      <c r="CFE1008" s="14"/>
      <c r="CFF1008" s="14"/>
      <c r="CFG1008" s="14"/>
      <c r="CFH1008" s="14"/>
      <c r="CFI1008" s="14"/>
      <c r="CFJ1008" s="14"/>
      <c r="CFK1008" s="14"/>
      <c r="CFL1008" s="14"/>
      <c r="CFM1008" s="14"/>
      <c r="CFN1008" s="14"/>
      <c r="CFO1008" s="14"/>
      <c r="CFP1008" s="14"/>
      <c r="CFQ1008" s="14"/>
      <c r="CFR1008" s="14"/>
      <c r="CFS1008" s="14"/>
      <c r="CFT1008" s="14"/>
      <c r="CFU1008" s="14"/>
      <c r="CFV1008" s="14"/>
      <c r="CFW1008" s="14"/>
      <c r="CFX1008" s="14"/>
      <c r="CFY1008" s="14"/>
      <c r="CFZ1008" s="14"/>
      <c r="CGA1008" s="14"/>
      <c r="CGB1008" s="14"/>
      <c r="CGC1008" s="14"/>
      <c r="CGD1008" s="14"/>
      <c r="CGE1008" s="14"/>
      <c r="CGF1008" s="14"/>
      <c r="CGG1008" s="14"/>
      <c r="CGH1008" s="14"/>
      <c r="CGI1008" s="14"/>
      <c r="CGJ1008" s="14"/>
      <c r="CGK1008" s="14"/>
      <c r="CGL1008" s="14"/>
      <c r="CGM1008" s="14"/>
      <c r="CGN1008" s="14"/>
      <c r="CGO1008" s="14"/>
      <c r="CGP1008" s="14"/>
      <c r="CGQ1008" s="14"/>
      <c r="CGR1008" s="14"/>
      <c r="CGS1008" s="14"/>
      <c r="CGT1008" s="14"/>
      <c r="CGU1008" s="14"/>
      <c r="CGV1008" s="14"/>
      <c r="CGW1008" s="14"/>
      <c r="CGX1008" s="14"/>
      <c r="CGY1008" s="14"/>
      <c r="CGZ1008" s="14"/>
      <c r="CHA1008" s="14"/>
      <c r="CHB1008" s="14"/>
      <c r="CHC1008" s="14"/>
      <c r="CHD1008" s="14"/>
      <c r="CHE1008" s="14"/>
      <c r="CHF1008" s="14"/>
      <c r="CHG1008" s="14"/>
      <c r="CHH1008" s="14"/>
      <c r="CHI1008" s="14"/>
      <c r="CHJ1008" s="14"/>
      <c r="CHK1008" s="14"/>
      <c r="CHL1008" s="14"/>
      <c r="CHM1008" s="14"/>
      <c r="CHN1008" s="14"/>
      <c r="CHO1008" s="14"/>
      <c r="CHP1008" s="14"/>
      <c r="CHQ1008" s="14"/>
      <c r="CHR1008" s="14"/>
      <c r="CHS1008" s="14"/>
      <c r="CHT1008" s="14"/>
      <c r="CHU1008" s="14"/>
      <c r="CHV1008" s="14"/>
      <c r="CHW1008" s="14"/>
      <c r="CHX1008" s="14"/>
      <c r="CHY1008" s="14"/>
      <c r="CHZ1008" s="14"/>
      <c r="CIA1008" s="14"/>
      <c r="CIB1008" s="14"/>
      <c r="CIC1008" s="14"/>
      <c r="CID1008" s="14"/>
      <c r="CIE1008" s="14"/>
      <c r="CIF1008" s="14"/>
      <c r="CIG1008" s="14"/>
      <c r="CIH1008" s="14"/>
      <c r="CII1008" s="14"/>
      <c r="CIJ1008" s="14"/>
      <c r="CIK1008" s="14"/>
      <c r="CIL1008" s="14"/>
      <c r="CIM1008" s="14"/>
      <c r="CIN1008" s="14"/>
      <c r="CIO1008" s="14"/>
      <c r="CIP1008" s="14"/>
      <c r="CIQ1008" s="14"/>
      <c r="CIR1008" s="14"/>
      <c r="CIS1008" s="14"/>
      <c r="CIT1008" s="14"/>
      <c r="CIU1008" s="14"/>
      <c r="CIV1008" s="14"/>
      <c r="CIW1008" s="14"/>
      <c r="CIX1008" s="14"/>
      <c r="CIY1008" s="14"/>
      <c r="CIZ1008" s="14"/>
      <c r="CJA1008" s="14"/>
      <c r="CJB1008" s="14"/>
      <c r="CJC1008" s="14"/>
      <c r="CJD1008" s="14"/>
      <c r="CJE1008" s="14"/>
      <c r="CJF1008" s="14"/>
      <c r="CJG1008" s="14"/>
      <c r="CJH1008" s="14"/>
      <c r="CJI1008" s="14"/>
      <c r="CJJ1008" s="14"/>
      <c r="CJK1008" s="14"/>
      <c r="CJL1008" s="14"/>
      <c r="CJM1008" s="14"/>
      <c r="CJN1008" s="14"/>
      <c r="CJO1008" s="14"/>
      <c r="CJP1008" s="14"/>
      <c r="CJQ1008" s="14"/>
      <c r="CJR1008" s="14"/>
      <c r="CJS1008" s="14"/>
      <c r="CJT1008" s="14"/>
      <c r="CJU1008" s="14"/>
      <c r="CJV1008" s="14"/>
      <c r="CJW1008" s="14"/>
      <c r="CJX1008" s="14"/>
      <c r="CJY1008" s="14"/>
      <c r="CJZ1008" s="14"/>
      <c r="CKA1008" s="14"/>
      <c r="CKB1008" s="14"/>
      <c r="CKC1008" s="14"/>
      <c r="CKD1008" s="14"/>
      <c r="CKE1008" s="14"/>
      <c r="CKF1008" s="14"/>
      <c r="CKG1008" s="14"/>
      <c r="CKH1008" s="14"/>
      <c r="CKI1008" s="14"/>
      <c r="CKJ1008" s="14"/>
      <c r="CKK1008" s="14"/>
      <c r="CKL1008" s="14"/>
      <c r="CKM1008" s="14"/>
      <c r="CKN1008" s="14"/>
      <c r="CKO1008" s="14"/>
      <c r="CKP1008" s="14"/>
      <c r="CKQ1008" s="14"/>
      <c r="CKR1008" s="14"/>
      <c r="CKS1008" s="14"/>
      <c r="CKT1008" s="14"/>
      <c r="CKU1008" s="14"/>
      <c r="CKV1008" s="14"/>
      <c r="CKW1008" s="14"/>
      <c r="CKX1008" s="14"/>
      <c r="CKY1008" s="14"/>
      <c r="CKZ1008" s="14"/>
      <c r="CLA1008" s="14"/>
      <c r="CLB1008" s="14"/>
      <c r="CLC1008" s="14"/>
      <c r="CLD1008" s="14"/>
      <c r="CLE1008" s="14"/>
      <c r="CLF1008" s="14"/>
      <c r="CLG1008" s="14"/>
      <c r="CLH1008" s="14"/>
      <c r="CLI1008" s="14"/>
      <c r="CLJ1008" s="14"/>
      <c r="CLK1008" s="14"/>
      <c r="CLL1008" s="14"/>
      <c r="CLM1008" s="14"/>
      <c r="CLN1008" s="14"/>
      <c r="CLO1008" s="14"/>
      <c r="CLP1008" s="14"/>
      <c r="CLQ1008" s="14"/>
      <c r="CLR1008" s="14"/>
      <c r="CLS1008" s="14"/>
      <c r="CLT1008" s="14"/>
      <c r="CLU1008" s="14"/>
      <c r="CLV1008" s="14"/>
      <c r="CLW1008" s="14"/>
      <c r="CLX1008" s="14"/>
      <c r="CLY1008" s="14"/>
      <c r="CLZ1008" s="14"/>
      <c r="CMA1008" s="14"/>
      <c r="CMB1008" s="14"/>
      <c r="CMC1008" s="14"/>
      <c r="CMD1008" s="14"/>
      <c r="CME1008" s="14"/>
      <c r="CMF1008" s="14"/>
      <c r="CMG1008" s="14"/>
      <c r="CMH1008" s="14"/>
      <c r="CMI1008" s="14"/>
      <c r="CMJ1008" s="14"/>
      <c r="CMK1008" s="14"/>
      <c r="CML1008" s="14"/>
      <c r="CMM1008" s="14"/>
      <c r="CMN1008" s="14"/>
      <c r="CMO1008" s="14"/>
      <c r="CMP1008" s="14"/>
      <c r="CMQ1008" s="14"/>
      <c r="CMR1008" s="14"/>
      <c r="CMS1008" s="14"/>
      <c r="CMT1008" s="14"/>
      <c r="CMU1008" s="14"/>
      <c r="CMV1008" s="14"/>
      <c r="CMW1008" s="14"/>
      <c r="CMX1008" s="14"/>
      <c r="CMY1008" s="14"/>
      <c r="CMZ1008" s="14"/>
      <c r="CNA1008" s="14"/>
      <c r="CNB1008" s="14"/>
      <c r="CNC1008" s="14"/>
      <c r="CND1008" s="14"/>
      <c r="CNE1008" s="14"/>
      <c r="CNF1008" s="14"/>
      <c r="CNG1008" s="14"/>
      <c r="CNH1008" s="14"/>
      <c r="CNI1008" s="14"/>
      <c r="CNJ1008" s="14"/>
      <c r="CNK1008" s="14"/>
      <c r="CNL1008" s="14"/>
      <c r="CNM1008" s="14"/>
      <c r="CNN1008" s="14"/>
      <c r="CNO1008" s="14"/>
      <c r="CNP1008" s="14"/>
      <c r="CNQ1008" s="14"/>
      <c r="CNR1008" s="14"/>
      <c r="CNS1008" s="14"/>
      <c r="CNT1008" s="14"/>
      <c r="CNU1008" s="14"/>
      <c r="CNV1008" s="14"/>
      <c r="CNW1008" s="14"/>
      <c r="CNX1008" s="14"/>
      <c r="CNY1008" s="14"/>
      <c r="CNZ1008" s="14"/>
      <c r="COA1008" s="14"/>
      <c r="COB1008" s="14"/>
      <c r="COC1008" s="14"/>
      <c r="COD1008" s="14"/>
      <c r="COE1008" s="14"/>
      <c r="COF1008" s="14"/>
      <c r="COG1008" s="14"/>
      <c r="COH1008" s="14"/>
      <c r="COI1008" s="14"/>
      <c r="COJ1008" s="14"/>
      <c r="COK1008" s="14"/>
      <c r="COL1008" s="14"/>
      <c r="COM1008" s="14"/>
      <c r="CON1008" s="14"/>
      <c r="COO1008" s="14"/>
      <c r="COP1008" s="14"/>
      <c r="COQ1008" s="14"/>
      <c r="COR1008" s="14"/>
      <c r="COS1008" s="14"/>
      <c r="COT1008" s="14"/>
      <c r="COU1008" s="14"/>
      <c r="COV1008" s="14"/>
      <c r="COW1008" s="14"/>
      <c r="COX1008" s="14"/>
      <c r="COY1008" s="14"/>
      <c r="COZ1008" s="14"/>
      <c r="CPA1008" s="14"/>
      <c r="CPB1008" s="14"/>
      <c r="CPC1008" s="14"/>
      <c r="CPD1008" s="14"/>
      <c r="CPE1008" s="14"/>
      <c r="CPF1008" s="14"/>
      <c r="CPG1008" s="14"/>
      <c r="CPH1008" s="14"/>
      <c r="CPI1008" s="14"/>
      <c r="CPJ1008" s="14"/>
      <c r="CPK1008" s="14"/>
      <c r="CPL1008" s="14"/>
      <c r="CPM1008" s="14"/>
      <c r="CPN1008" s="14"/>
      <c r="CPO1008" s="14"/>
      <c r="CPP1008" s="14"/>
      <c r="CPQ1008" s="14"/>
      <c r="CPR1008" s="14"/>
      <c r="CPS1008" s="14"/>
      <c r="CPT1008" s="14"/>
      <c r="CPU1008" s="14"/>
      <c r="CPV1008" s="14"/>
      <c r="CPW1008" s="14"/>
      <c r="CPX1008" s="14"/>
      <c r="CPY1008" s="14"/>
      <c r="CPZ1008" s="14"/>
      <c r="CQA1008" s="14"/>
      <c r="CQB1008" s="14"/>
      <c r="CQC1008" s="14"/>
      <c r="CQD1008" s="14"/>
      <c r="CQE1008" s="14"/>
      <c r="CQF1008" s="14"/>
      <c r="CQG1008" s="14"/>
      <c r="CQH1008" s="14"/>
      <c r="CQI1008" s="14"/>
      <c r="CQJ1008" s="14"/>
      <c r="CQK1008" s="14"/>
      <c r="CQL1008" s="14"/>
      <c r="CQM1008" s="14"/>
      <c r="CQN1008" s="14"/>
      <c r="CQO1008" s="14"/>
      <c r="CQP1008" s="14"/>
      <c r="CQQ1008" s="14"/>
      <c r="CQR1008" s="14"/>
      <c r="CQS1008" s="14"/>
      <c r="CQT1008" s="14"/>
      <c r="CQU1008" s="14"/>
      <c r="CQV1008" s="14"/>
      <c r="CQW1008" s="14"/>
      <c r="CQX1008" s="14"/>
      <c r="CQY1008" s="14"/>
      <c r="CQZ1008" s="14"/>
      <c r="CRA1008" s="14"/>
      <c r="CRB1008" s="14"/>
      <c r="CRC1008" s="14"/>
      <c r="CRD1008" s="14"/>
      <c r="CRE1008" s="14"/>
      <c r="CRF1008" s="14"/>
      <c r="CRG1008" s="14"/>
      <c r="CRH1008" s="14"/>
      <c r="CRI1008" s="14"/>
      <c r="CRJ1008" s="14"/>
      <c r="CRK1008" s="14"/>
      <c r="CRL1008" s="14"/>
      <c r="CRM1008" s="14"/>
      <c r="CRN1008" s="14"/>
      <c r="CRO1008" s="14"/>
      <c r="CRP1008" s="14"/>
      <c r="CRQ1008" s="14"/>
      <c r="CRR1008" s="14"/>
      <c r="CRS1008" s="14"/>
      <c r="CRT1008" s="14"/>
      <c r="CRU1008" s="14"/>
      <c r="CRV1008" s="14"/>
      <c r="CRW1008" s="14"/>
      <c r="CRX1008" s="14"/>
      <c r="CRY1008" s="14"/>
      <c r="CRZ1008" s="14"/>
      <c r="CSA1008" s="14"/>
      <c r="CSB1008" s="14"/>
      <c r="CSC1008" s="14"/>
      <c r="CSD1008" s="14"/>
      <c r="CSE1008" s="14"/>
      <c r="CSF1008" s="14"/>
      <c r="CSG1008" s="14"/>
      <c r="CSH1008" s="14"/>
      <c r="CSI1008" s="14"/>
      <c r="CSJ1008" s="14"/>
      <c r="CSK1008" s="14"/>
      <c r="CSL1008" s="14"/>
      <c r="CSM1008" s="14"/>
      <c r="CSN1008" s="14"/>
      <c r="CSO1008" s="14"/>
      <c r="CSP1008" s="14"/>
      <c r="CSQ1008" s="14"/>
      <c r="CSR1008" s="14"/>
      <c r="CSS1008" s="14"/>
      <c r="CST1008" s="14"/>
      <c r="CSU1008" s="14"/>
      <c r="CSV1008" s="14"/>
      <c r="CSW1008" s="14"/>
      <c r="CSX1008" s="14"/>
      <c r="CSY1008" s="14"/>
      <c r="CSZ1008" s="14"/>
      <c r="CTA1008" s="14"/>
      <c r="CTB1008" s="14"/>
      <c r="CTC1008" s="14"/>
      <c r="CTD1008" s="14"/>
      <c r="CTE1008" s="14"/>
      <c r="CTF1008" s="14"/>
      <c r="CTG1008" s="14"/>
      <c r="CTH1008" s="14"/>
      <c r="CTI1008" s="14"/>
      <c r="CTJ1008" s="14"/>
      <c r="CTK1008" s="14"/>
      <c r="CTL1008" s="14"/>
      <c r="CTM1008" s="14"/>
      <c r="CTN1008" s="14"/>
      <c r="CTO1008" s="14"/>
      <c r="CTP1008" s="14"/>
      <c r="CTQ1008" s="14"/>
      <c r="CTR1008" s="14"/>
      <c r="CTS1008" s="14"/>
      <c r="CTT1008" s="14"/>
      <c r="CTU1008" s="14"/>
      <c r="CTV1008" s="14"/>
      <c r="CTW1008" s="14"/>
      <c r="CTX1008" s="14"/>
      <c r="CTY1008" s="14"/>
      <c r="CTZ1008" s="14"/>
      <c r="CUA1008" s="14"/>
      <c r="CUB1008" s="14"/>
      <c r="CUC1008" s="14"/>
      <c r="CUD1008" s="14"/>
      <c r="CUE1008" s="14"/>
      <c r="CUF1008" s="14"/>
      <c r="CUG1008" s="14"/>
      <c r="CUH1008" s="14"/>
      <c r="CUI1008" s="14"/>
      <c r="CUJ1008" s="14"/>
      <c r="CUK1008" s="14"/>
      <c r="CUL1008" s="14"/>
      <c r="CUM1008" s="14"/>
      <c r="CUN1008" s="14"/>
      <c r="CUO1008" s="14"/>
      <c r="CUP1008" s="14"/>
      <c r="CUQ1008" s="14"/>
      <c r="CUR1008" s="14"/>
      <c r="CUS1008" s="14"/>
      <c r="CUT1008" s="14"/>
      <c r="CUU1008" s="14"/>
      <c r="CUV1008" s="14"/>
      <c r="CUW1008" s="14"/>
      <c r="CUX1008" s="14"/>
      <c r="CUY1008" s="14"/>
      <c r="CUZ1008" s="14"/>
      <c r="CVA1008" s="14"/>
      <c r="CVB1008" s="14"/>
      <c r="CVC1008" s="14"/>
      <c r="CVD1008" s="14"/>
      <c r="CVE1008" s="14"/>
      <c r="CVF1008" s="14"/>
      <c r="CVG1008" s="14"/>
      <c r="CVH1008" s="14"/>
      <c r="CVI1008" s="14"/>
      <c r="CVJ1008" s="14"/>
      <c r="CVK1008" s="14"/>
      <c r="CVL1008" s="14"/>
      <c r="CVM1008" s="14"/>
      <c r="CVN1008" s="14"/>
      <c r="CVO1008" s="14"/>
      <c r="CVP1008" s="14"/>
      <c r="CVQ1008" s="14"/>
      <c r="CVR1008" s="14"/>
      <c r="CVS1008" s="14"/>
      <c r="CVT1008" s="14"/>
      <c r="CVU1008" s="14"/>
      <c r="CVV1008" s="14"/>
      <c r="CVW1008" s="14"/>
      <c r="CVX1008" s="14"/>
      <c r="CVY1008" s="14"/>
      <c r="CVZ1008" s="14"/>
      <c r="CWA1008" s="14"/>
      <c r="CWB1008" s="14"/>
      <c r="CWC1008" s="14"/>
      <c r="CWD1008" s="14"/>
      <c r="CWE1008" s="14"/>
      <c r="CWF1008" s="14"/>
      <c r="CWG1008" s="14"/>
      <c r="CWH1008" s="14"/>
      <c r="CWI1008" s="14"/>
      <c r="CWJ1008" s="14"/>
      <c r="CWK1008" s="14"/>
      <c r="CWL1008" s="14"/>
      <c r="CWM1008" s="14"/>
      <c r="CWN1008" s="14"/>
      <c r="CWO1008" s="14"/>
      <c r="CWP1008" s="14"/>
      <c r="CWQ1008" s="14"/>
      <c r="CWR1008" s="14"/>
      <c r="CWS1008" s="14"/>
      <c r="CWT1008" s="14"/>
      <c r="CWU1008" s="14"/>
      <c r="CWV1008" s="14"/>
      <c r="CWW1008" s="14"/>
      <c r="CWX1008" s="14"/>
      <c r="CWY1008" s="14"/>
      <c r="CWZ1008" s="14"/>
      <c r="CXA1008" s="14"/>
      <c r="CXB1008" s="14"/>
      <c r="CXC1008" s="14"/>
      <c r="CXD1008" s="14"/>
      <c r="CXE1008" s="14"/>
      <c r="CXF1008" s="14"/>
      <c r="CXG1008" s="14"/>
      <c r="CXH1008" s="14"/>
      <c r="CXI1008" s="14"/>
      <c r="CXJ1008" s="14"/>
      <c r="CXK1008" s="14"/>
      <c r="CXL1008" s="14"/>
      <c r="CXM1008" s="14"/>
      <c r="CXN1008" s="14"/>
      <c r="CXO1008" s="14"/>
      <c r="CXP1008" s="14"/>
      <c r="CXQ1008" s="14"/>
      <c r="CXR1008" s="14"/>
      <c r="CXS1008" s="14"/>
      <c r="CXT1008" s="14"/>
      <c r="CXU1008" s="14"/>
      <c r="CXV1008" s="14"/>
      <c r="CXW1008" s="14"/>
      <c r="CXX1008" s="14"/>
      <c r="CXY1008" s="14"/>
      <c r="CXZ1008" s="14"/>
      <c r="CYA1008" s="14"/>
      <c r="CYB1008" s="14"/>
      <c r="CYC1008" s="14"/>
      <c r="CYD1008" s="14"/>
      <c r="CYE1008" s="14"/>
      <c r="CYF1008" s="14"/>
      <c r="CYG1008" s="14"/>
      <c r="CYH1008" s="14"/>
      <c r="CYI1008" s="14"/>
      <c r="CYJ1008" s="14"/>
      <c r="CYK1008" s="14"/>
      <c r="CYL1008" s="14"/>
      <c r="CYM1008" s="14"/>
      <c r="CYN1008" s="14"/>
      <c r="CYO1008" s="14"/>
      <c r="CYP1008" s="14"/>
      <c r="CYQ1008" s="14"/>
      <c r="CYR1008" s="14"/>
      <c r="CYS1008" s="14"/>
      <c r="CYT1008" s="14"/>
      <c r="CYU1008" s="14"/>
      <c r="CYV1008" s="14"/>
      <c r="CYW1008" s="14"/>
      <c r="CYX1008" s="14"/>
      <c r="CYY1008" s="14"/>
      <c r="CYZ1008" s="14"/>
      <c r="CZA1008" s="14"/>
      <c r="CZB1008" s="14"/>
      <c r="CZC1008" s="14"/>
      <c r="CZD1008" s="14"/>
      <c r="CZE1008" s="14"/>
      <c r="CZF1008" s="14"/>
      <c r="CZG1008" s="14"/>
      <c r="CZH1008" s="14"/>
      <c r="CZI1008" s="14"/>
      <c r="CZJ1008" s="14"/>
      <c r="CZK1008" s="14"/>
      <c r="CZL1008" s="14"/>
      <c r="CZM1008" s="14"/>
      <c r="CZN1008" s="14"/>
      <c r="CZO1008" s="14"/>
      <c r="CZP1008" s="14"/>
      <c r="CZQ1008" s="14"/>
      <c r="CZR1008" s="14"/>
      <c r="CZS1008" s="14"/>
      <c r="CZT1008" s="14"/>
      <c r="CZU1008" s="14"/>
      <c r="CZV1008" s="14"/>
      <c r="CZW1008" s="14"/>
      <c r="CZX1008" s="14"/>
      <c r="CZY1008" s="14"/>
      <c r="CZZ1008" s="14"/>
      <c r="DAA1008" s="14"/>
      <c r="DAB1008" s="14"/>
      <c r="DAC1008" s="14"/>
      <c r="DAD1008" s="14"/>
      <c r="DAE1008" s="14"/>
      <c r="DAF1008" s="14"/>
      <c r="DAG1008" s="14"/>
      <c r="DAH1008" s="14"/>
      <c r="DAI1008" s="14"/>
      <c r="DAJ1008" s="14"/>
      <c r="DAK1008" s="14"/>
      <c r="DAL1008" s="14"/>
      <c r="DAM1008" s="14"/>
      <c r="DAN1008" s="14"/>
      <c r="DAO1008" s="14"/>
      <c r="DAP1008" s="14"/>
      <c r="DAQ1008" s="14"/>
      <c r="DAR1008" s="14"/>
      <c r="DAS1008" s="14"/>
      <c r="DAT1008" s="14"/>
      <c r="DAU1008" s="14"/>
      <c r="DAV1008" s="14"/>
      <c r="DAW1008" s="14"/>
      <c r="DAX1008" s="14"/>
      <c r="DAY1008" s="14"/>
      <c r="DAZ1008" s="14"/>
      <c r="DBA1008" s="14"/>
      <c r="DBB1008" s="14"/>
      <c r="DBC1008" s="14"/>
      <c r="DBD1008" s="14"/>
      <c r="DBE1008" s="14"/>
      <c r="DBF1008" s="14"/>
      <c r="DBG1008" s="14"/>
      <c r="DBH1008" s="14"/>
      <c r="DBI1008" s="14"/>
      <c r="DBJ1008" s="14"/>
      <c r="DBK1008" s="14"/>
      <c r="DBL1008" s="14"/>
      <c r="DBM1008" s="14"/>
      <c r="DBN1008" s="14"/>
      <c r="DBO1008" s="14"/>
      <c r="DBP1008" s="14"/>
      <c r="DBQ1008" s="14"/>
      <c r="DBR1008" s="14"/>
      <c r="DBS1008" s="14"/>
      <c r="DBT1008" s="14"/>
      <c r="DBU1008" s="14"/>
      <c r="DBV1008" s="14"/>
      <c r="DBW1008" s="14"/>
      <c r="DBX1008" s="14"/>
      <c r="DBY1008" s="14"/>
      <c r="DBZ1008" s="14"/>
      <c r="DCA1008" s="14"/>
      <c r="DCB1008" s="14"/>
      <c r="DCC1008" s="14"/>
      <c r="DCD1008" s="14"/>
      <c r="DCE1008" s="14"/>
      <c r="DCF1008" s="14"/>
      <c r="DCG1008" s="14"/>
      <c r="DCH1008" s="14"/>
      <c r="DCI1008" s="14"/>
      <c r="DCJ1008" s="14"/>
      <c r="DCK1008" s="14"/>
      <c r="DCL1008" s="14"/>
      <c r="DCM1008" s="14"/>
      <c r="DCN1008" s="14"/>
      <c r="DCO1008" s="14"/>
      <c r="DCP1008" s="14"/>
      <c r="DCQ1008" s="14"/>
      <c r="DCR1008" s="14"/>
      <c r="DCS1008" s="14"/>
      <c r="DCT1008" s="14"/>
      <c r="DCU1008" s="14"/>
      <c r="DCV1008" s="14"/>
      <c r="DCW1008" s="14"/>
      <c r="DCX1008" s="14"/>
      <c r="DCY1008" s="14"/>
      <c r="DCZ1008" s="14"/>
      <c r="DDA1008" s="14"/>
      <c r="DDB1008" s="14"/>
      <c r="DDC1008" s="14"/>
      <c r="DDD1008" s="14"/>
      <c r="DDE1008" s="14"/>
      <c r="DDF1008" s="14"/>
      <c r="DDG1008" s="14"/>
      <c r="DDH1008" s="14"/>
      <c r="DDI1008" s="14"/>
      <c r="DDJ1008" s="14"/>
      <c r="DDK1008" s="14"/>
      <c r="DDL1008" s="14"/>
      <c r="DDM1008" s="14"/>
      <c r="DDN1008" s="14"/>
      <c r="DDO1008" s="14"/>
      <c r="DDP1008" s="14"/>
      <c r="DDQ1008" s="14"/>
      <c r="DDR1008" s="14"/>
      <c r="DDS1008" s="14"/>
      <c r="DDT1008" s="14"/>
      <c r="DDU1008" s="14"/>
      <c r="DDV1008" s="14"/>
      <c r="DDW1008" s="14"/>
      <c r="DDX1008" s="14"/>
      <c r="DDY1008" s="14"/>
      <c r="DDZ1008" s="14"/>
      <c r="DEA1008" s="14"/>
      <c r="DEB1008" s="14"/>
      <c r="DEC1008" s="14"/>
      <c r="DED1008" s="14"/>
      <c r="DEE1008" s="14"/>
      <c r="DEF1008" s="14"/>
      <c r="DEG1008" s="14"/>
      <c r="DEH1008" s="14"/>
      <c r="DEI1008" s="14"/>
      <c r="DEJ1008" s="14"/>
      <c r="DEK1008" s="14"/>
      <c r="DEL1008" s="14"/>
      <c r="DEM1008" s="14"/>
      <c r="DEN1008" s="14"/>
      <c r="DEO1008" s="14"/>
      <c r="DEP1008" s="14"/>
      <c r="DEQ1008" s="14"/>
      <c r="DER1008" s="14"/>
      <c r="DES1008" s="14"/>
      <c r="DET1008" s="14"/>
      <c r="DEU1008" s="14"/>
      <c r="DEV1008" s="14"/>
      <c r="DEW1008" s="14"/>
      <c r="DEX1008" s="14"/>
      <c r="DEY1008" s="14"/>
      <c r="DEZ1008" s="14"/>
      <c r="DFA1008" s="14"/>
      <c r="DFB1008" s="14"/>
      <c r="DFC1008" s="14"/>
      <c r="DFD1008" s="14"/>
      <c r="DFE1008" s="14"/>
      <c r="DFF1008" s="14"/>
      <c r="DFG1008" s="14"/>
      <c r="DFH1008" s="14"/>
      <c r="DFI1008" s="14"/>
      <c r="DFJ1008" s="14"/>
      <c r="DFK1008" s="14"/>
      <c r="DFL1008" s="14"/>
      <c r="DFM1008" s="14"/>
      <c r="DFN1008" s="14"/>
      <c r="DFO1008" s="14"/>
      <c r="DFP1008" s="14"/>
      <c r="DFQ1008" s="14"/>
      <c r="DFR1008" s="14"/>
      <c r="DFS1008" s="14"/>
      <c r="DFT1008" s="14"/>
      <c r="DFU1008" s="14"/>
      <c r="DFV1008" s="14"/>
      <c r="DFW1008" s="14"/>
      <c r="DFX1008" s="14"/>
      <c r="DFY1008" s="14"/>
      <c r="DFZ1008" s="14"/>
      <c r="DGA1008" s="14"/>
      <c r="DGB1008" s="14"/>
      <c r="DGC1008" s="14"/>
      <c r="DGD1008" s="14"/>
      <c r="DGE1008" s="14"/>
      <c r="DGF1008" s="14"/>
      <c r="DGG1008" s="14"/>
      <c r="DGH1008" s="14"/>
      <c r="DGI1008" s="14"/>
      <c r="DGJ1008" s="14"/>
      <c r="DGK1008" s="14"/>
      <c r="DGL1008" s="14"/>
      <c r="DGM1008" s="14"/>
      <c r="DGN1008" s="14"/>
      <c r="DGO1008" s="14"/>
      <c r="DGP1008" s="14"/>
      <c r="DGQ1008" s="14"/>
      <c r="DGR1008" s="14"/>
      <c r="DGS1008" s="14"/>
      <c r="DGT1008" s="14"/>
      <c r="DGU1008" s="14"/>
      <c r="DGV1008" s="14"/>
      <c r="DGW1008" s="14"/>
      <c r="DGX1008" s="14"/>
      <c r="DGY1008" s="14"/>
      <c r="DGZ1008" s="14"/>
      <c r="DHA1008" s="14"/>
      <c r="DHB1008" s="14"/>
      <c r="DHC1008" s="14"/>
      <c r="DHD1008" s="14"/>
      <c r="DHE1008" s="14"/>
      <c r="DHF1008" s="14"/>
      <c r="DHG1008" s="14"/>
      <c r="DHH1008" s="14"/>
      <c r="DHI1008" s="14"/>
      <c r="DHJ1008" s="14"/>
      <c r="DHK1008" s="14"/>
      <c r="DHL1008" s="14"/>
      <c r="DHM1008" s="14"/>
      <c r="DHN1008" s="14"/>
      <c r="DHO1008" s="14"/>
      <c r="DHP1008" s="14"/>
      <c r="DHQ1008" s="14"/>
      <c r="DHR1008" s="14"/>
      <c r="DHS1008" s="14"/>
      <c r="DHT1008" s="14"/>
      <c r="DHU1008" s="14"/>
      <c r="DHV1008" s="14"/>
      <c r="DHW1008" s="14"/>
      <c r="DHX1008" s="14"/>
      <c r="DHY1008" s="14"/>
      <c r="DHZ1008" s="14"/>
      <c r="DIA1008" s="14"/>
      <c r="DIB1008" s="14"/>
      <c r="DIC1008" s="14"/>
      <c r="DID1008" s="14"/>
      <c r="DIE1008" s="14"/>
      <c r="DIF1008" s="14"/>
      <c r="DIG1008" s="14"/>
      <c r="DIH1008" s="14"/>
      <c r="DII1008" s="14"/>
      <c r="DIJ1008" s="14"/>
      <c r="DIK1008" s="14"/>
      <c r="DIL1008" s="14"/>
      <c r="DIM1008" s="14"/>
      <c r="DIN1008" s="14"/>
      <c r="DIO1008" s="14"/>
      <c r="DIP1008" s="14"/>
      <c r="DIQ1008" s="14"/>
      <c r="DIR1008" s="14"/>
      <c r="DIS1008" s="14"/>
      <c r="DIT1008" s="14"/>
      <c r="DIU1008" s="14"/>
      <c r="DIV1008" s="14"/>
      <c r="DIW1008" s="14"/>
      <c r="DIX1008" s="14"/>
      <c r="DIY1008" s="14"/>
      <c r="DIZ1008" s="14"/>
      <c r="DJA1008" s="14"/>
      <c r="DJB1008" s="14"/>
      <c r="DJC1008" s="14"/>
      <c r="DJD1008" s="14"/>
      <c r="DJE1008" s="14"/>
      <c r="DJF1008" s="14"/>
      <c r="DJG1008" s="14"/>
      <c r="DJH1008" s="14"/>
      <c r="DJI1008" s="14"/>
      <c r="DJJ1008" s="14"/>
      <c r="DJK1008" s="14"/>
      <c r="DJL1008" s="14"/>
      <c r="DJM1008" s="14"/>
      <c r="DJN1008" s="14"/>
      <c r="DJO1008" s="14"/>
      <c r="DJP1008" s="14"/>
      <c r="DJQ1008" s="14"/>
      <c r="DJR1008" s="14"/>
      <c r="DJS1008" s="14"/>
      <c r="DJT1008" s="14"/>
      <c r="DJU1008" s="14"/>
      <c r="DJV1008" s="14"/>
      <c r="DJW1008" s="14"/>
      <c r="DJX1008" s="14"/>
      <c r="DJY1008" s="14"/>
      <c r="DJZ1008" s="14"/>
      <c r="DKA1008" s="14"/>
      <c r="DKB1008" s="14"/>
      <c r="DKC1008" s="14"/>
      <c r="DKD1008" s="14"/>
      <c r="DKE1008" s="14"/>
      <c r="DKF1008" s="14"/>
      <c r="DKG1008" s="14"/>
      <c r="DKH1008" s="14"/>
      <c r="DKI1008" s="14"/>
      <c r="DKJ1008" s="14"/>
      <c r="DKK1008" s="14"/>
      <c r="DKL1008" s="14"/>
      <c r="DKM1008" s="14"/>
      <c r="DKN1008" s="14"/>
      <c r="DKO1008" s="14"/>
      <c r="DKP1008" s="14"/>
      <c r="DKQ1008" s="14"/>
      <c r="DKR1008" s="14"/>
      <c r="DKS1008" s="14"/>
      <c r="DKT1008" s="14"/>
      <c r="DKU1008" s="14"/>
      <c r="DKV1008" s="14"/>
      <c r="DKW1008" s="14"/>
      <c r="DKX1008" s="14"/>
      <c r="DKY1008" s="14"/>
      <c r="DKZ1008" s="14"/>
      <c r="DLA1008" s="14"/>
      <c r="DLB1008" s="14"/>
      <c r="DLC1008" s="14"/>
      <c r="DLD1008" s="14"/>
      <c r="DLE1008" s="14"/>
      <c r="DLF1008" s="14"/>
      <c r="DLG1008" s="14"/>
      <c r="DLH1008" s="14"/>
      <c r="DLI1008" s="14"/>
      <c r="DLJ1008" s="14"/>
      <c r="DLK1008" s="14"/>
      <c r="DLL1008" s="14"/>
      <c r="DLM1008" s="14"/>
      <c r="DLN1008" s="14"/>
      <c r="DLO1008" s="14"/>
      <c r="DLP1008" s="14"/>
      <c r="DLQ1008" s="14"/>
      <c r="DLR1008" s="14"/>
      <c r="DLS1008" s="14"/>
      <c r="DLT1008" s="14"/>
      <c r="DLU1008" s="14"/>
      <c r="DLV1008" s="14"/>
      <c r="DLW1008" s="14"/>
      <c r="DLX1008" s="14"/>
      <c r="DLY1008" s="14"/>
      <c r="DLZ1008" s="14"/>
      <c r="DMA1008" s="14"/>
      <c r="DMB1008" s="14"/>
      <c r="DMC1008" s="14"/>
      <c r="DMD1008" s="14"/>
      <c r="DME1008" s="14"/>
      <c r="DMF1008" s="14"/>
      <c r="DMG1008" s="14"/>
      <c r="DMH1008" s="14"/>
      <c r="DMI1008" s="14"/>
      <c r="DMJ1008" s="14"/>
      <c r="DMK1008" s="14"/>
      <c r="DML1008" s="14"/>
      <c r="DMM1008" s="14"/>
      <c r="DMN1008" s="14"/>
      <c r="DMO1008" s="14"/>
      <c r="DMP1008" s="14"/>
      <c r="DMQ1008" s="14"/>
      <c r="DMR1008" s="14"/>
      <c r="DMS1008" s="14"/>
      <c r="DMT1008" s="14"/>
      <c r="DMU1008" s="14"/>
      <c r="DMV1008" s="14"/>
      <c r="DMW1008" s="14"/>
      <c r="DMX1008" s="14"/>
      <c r="DMY1008" s="14"/>
      <c r="DMZ1008" s="14"/>
      <c r="DNA1008" s="14"/>
      <c r="DNB1008" s="14"/>
      <c r="DNC1008" s="14"/>
      <c r="DND1008" s="14"/>
      <c r="DNE1008" s="14"/>
      <c r="DNF1008" s="14"/>
      <c r="DNG1008" s="14"/>
      <c r="DNH1008" s="14"/>
      <c r="DNI1008" s="14"/>
      <c r="DNJ1008" s="14"/>
      <c r="DNK1008" s="14"/>
      <c r="DNL1008" s="14"/>
      <c r="DNM1008" s="14"/>
      <c r="DNN1008" s="14"/>
      <c r="DNO1008" s="14"/>
      <c r="DNP1008" s="14"/>
      <c r="DNQ1008" s="14"/>
      <c r="DNR1008" s="14"/>
      <c r="DNS1008" s="14"/>
      <c r="DNT1008" s="14"/>
      <c r="DNU1008" s="14"/>
      <c r="DNV1008" s="14"/>
      <c r="DNW1008" s="14"/>
      <c r="DNX1008" s="14"/>
      <c r="DNY1008" s="14"/>
      <c r="DNZ1008" s="14"/>
      <c r="DOA1008" s="14"/>
      <c r="DOB1008" s="14"/>
      <c r="DOC1008" s="14"/>
      <c r="DOD1008" s="14"/>
      <c r="DOE1008" s="14"/>
      <c r="DOF1008" s="14"/>
      <c r="DOG1008" s="14"/>
      <c r="DOH1008" s="14"/>
      <c r="DOI1008" s="14"/>
      <c r="DOJ1008" s="14"/>
      <c r="DOK1008" s="14"/>
      <c r="DOL1008" s="14"/>
      <c r="DOM1008" s="14"/>
      <c r="DON1008" s="14"/>
      <c r="DOO1008" s="14"/>
      <c r="DOP1008" s="14"/>
      <c r="DOQ1008" s="14"/>
      <c r="DOR1008" s="14"/>
      <c r="DOS1008" s="14"/>
      <c r="DOT1008" s="14"/>
      <c r="DOU1008" s="14"/>
      <c r="DOV1008" s="14"/>
      <c r="DOW1008" s="14"/>
      <c r="DOX1008" s="14"/>
      <c r="DOY1008" s="14"/>
      <c r="DOZ1008" s="14"/>
      <c r="DPA1008" s="14"/>
      <c r="DPB1008" s="14"/>
      <c r="DPC1008" s="14"/>
      <c r="DPD1008" s="14"/>
      <c r="DPE1008" s="14"/>
      <c r="DPF1008" s="14"/>
      <c r="DPG1008" s="14"/>
      <c r="DPH1008" s="14"/>
      <c r="DPI1008" s="14"/>
      <c r="DPJ1008" s="14"/>
      <c r="DPK1008" s="14"/>
      <c r="DPL1008" s="14"/>
      <c r="DPM1008" s="14"/>
      <c r="DPN1008" s="14"/>
      <c r="DPO1008" s="14"/>
      <c r="DPP1008" s="14"/>
      <c r="DPQ1008" s="14"/>
      <c r="DPR1008" s="14"/>
      <c r="DPS1008" s="14"/>
      <c r="DPT1008" s="14"/>
      <c r="DPU1008" s="14"/>
      <c r="DPV1008" s="14"/>
      <c r="DPW1008" s="14"/>
      <c r="DPX1008" s="14"/>
      <c r="DPY1008" s="14"/>
      <c r="DPZ1008" s="14"/>
      <c r="DQA1008" s="14"/>
      <c r="DQB1008" s="14"/>
      <c r="DQC1008" s="14"/>
      <c r="DQD1008" s="14"/>
      <c r="DQE1008" s="14"/>
      <c r="DQF1008" s="14"/>
      <c r="DQG1008" s="14"/>
      <c r="DQH1008" s="14"/>
      <c r="DQI1008" s="14"/>
      <c r="DQJ1008" s="14"/>
      <c r="DQK1008" s="14"/>
      <c r="DQL1008" s="14"/>
      <c r="DQM1008" s="14"/>
      <c r="DQN1008" s="14"/>
      <c r="DQO1008" s="14"/>
      <c r="DQP1008" s="14"/>
      <c r="DQQ1008" s="14"/>
      <c r="DQR1008" s="14"/>
      <c r="DQS1008" s="14"/>
      <c r="DQT1008" s="14"/>
      <c r="DQU1008" s="14"/>
      <c r="DQV1008" s="14"/>
      <c r="DQW1008" s="14"/>
      <c r="DQX1008" s="14"/>
      <c r="DQY1008" s="14"/>
      <c r="DQZ1008" s="14"/>
      <c r="DRA1008" s="14"/>
      <c r="DRB1008" s="14"/>
      <c r="DRC1008" s="14"/>
      <c r="DRD1008" s="14"/>
      <c r="DRE1008" s="14"/>
      <c r="DRF1008" s="14"/>
      <c r="DRG1008" s="14"/>
      <c r="DRH1008" s="14"/>
      <c r="DRI1008" s="14"/>
      <c r="DRJ1008" s="14"/>
      <c r="DRK1008" s="14"/>
      <c r="DRL1008" s="14"/>
      <c r="DRM1008" s="14"/>
      <c r="DRN1008" s="14"/>
      <c r="DRO1008" s="14"/>
      <c r="DRP1008" s="14"/>
      <c r="DRQ1008" s="14"/>
      <c r="DRR1008" s="14"/>
      <c r="DRS1008" s="14"/>
      <c r="DRT1008" s="14"/>
      <c r="DRU1008" s="14"/>
      <c r="DRV1008" s="14"/>
      <c r="DRW1008" s="14"/>
      <c r="DRX1008" s="14"/>
      <c r="DRY1008" s="14"/>
      <c r="DRZ1008" s="14"/>
      <c r="DSA1008" s="14"/>
      <c r="DSB1008" s="14"/>
      <c r="DSC1008" s="14"/>
      <c r="DSD1008" s="14"/>
      <c r="DSE1008" s="14"/>
      <c r="DSF1008" s="14"/>
      <c r="DSG1008" s="14"/>
      <c r="DSH1008" s="14"/>
      <c r="DSI1008" s="14"/>
      <c r="DSJ1008" s="14"/>
      <c r="DSK1008" s="14"/>
      <c r="DSL1008" s="14"/>
      <c r="DSM1008" s="14"/>
      <c r="DSN1008" s="14"/>
      <c r="DSO1008" s="14"/>
      <c r="DSP1008" s="14"/>
      <c r="DSQ1008" s="14"/>
      <c r="DSR1008" s="14"/>
      <c r="DSS1008" s="14"/>
      <c r="DST1008" s="14"/>
      <c r="DSU1008" s="14"/>
      <c r="DSV1008" s="14"/>
      <c r="DSW1008" s="14"/>
      <c r="DSX1008" s="14"/>
      <c r="DSY1008" s="14"/>
      <c r="DSZ1008" s="14"/>
      <c r="DTA1008" s="14"/>
      <c r="DTB1008" s="14"/>
      <c r="DTC1008" s="14"/>
      <c r="DTD1008" s="14"/>
      <c r="DTE1008" s="14"/>
      <c r="DTF1008" s="14"/>
      <c r="DTG1008" s="14"/>
      <c r="DTH1008" s="14"/>
      <c r="DTI1008" s="14"/>
      <c r="DTJ1008" s="14"/>
      <c r="DTK1008" s="14"/>
      <c r="DTL1008" s="14"/>
      <c r="DTM1008" s="14"/>
      <c r="DTN1008" s="14"/>
      <c r="DTO1008" s="14"/>
      <c r="DTP1008" s="14"/>
      <c r="DTQ1008" s="14"/>
      <c r="DTR1008" s="14"/>
      <c r="DTS1008" s="14"/>
      <c r="DTT1008" s="14"/>
      <c r="DTU1008" s="14"/>
      <c r="DTV1008" s="14"/>
      <c r="DTW1008" s="14"/>
      <c r="DTX1008" s="14"/>
      <c r="DTY1008" s="14"/>
      <c r="DTZ1008" s="14"/>
      <c r="DUA1008" s="14"/>
      <c r="DUB1008" s="14"/>
      <c r="DUC1008" s="14"/>
      <c r="DUD1008" s="14"/>
      <c r="DUE1008" s="14"/>
      <c r="DUF1008" s="14"/>
      <c r="DUG1008" s="14"/>
      <c r="DUH1008" s="14"/>
      <c r="DUI1008" s="14"/>
      <c r="DUJ1008" s="14"/>
      <c r="DUK1008" s="14"/>
      <c r="DUL1008" s="14"/>
      <c r="DUM1008" s="14"/>
      <c r="DUN1008" s="14"/>
      <c r="DUO1008" s="14"/>
      <c r="DUP1008" s="14"/>
      <c r="DUQ1008" s="14"/>
      <c r="DUR1008" s="14"/>
      <c r="DUS1008" s="14"/>
      <c r="DUT1008" s="14"/>
      <c r="DUU1008" s="14"/>
      <c r="DUV1008" s="14"/>
      <c r="DUW1008" s="14"/>
      <c r="DUX1008" s="14"/>
      <c r="DUY1008" s="14"/>
      <c r="DUZ1008" s="14"/>
      <c r="DVA1008" s="14"/>
      <c r="DVB1008" s="14"/>
      <c r="DVC1008" s="14"/>
      <c r="DVD1008" s="14"/>
      <c r="DVE1008" s="14"/>
      <c r="DVF1008" s="14"/>
      <c r="DVG1008" s="14"/>
      <c r="DVH1008" s="14"/>
      <c r="DVI1008" s="14"/>
      <c r="DVJ1008" s="14"/>
      <c r="DVK1008" s="14"/>
      <c r="DVL1008" s="14"/>
      <c r="DVM1008" s="14"/>
      <c r="DVN1008" s="14"/>
      <c r="DVO1008" s="14"/>
      <c r="DVP1008" s="14"/>
      <c r="DVQ1008" s="14"/>
      <c r="DVR1008" s="14"/>
      <c r="DVS1008" s="14"/>
      <c r="DVT1008" s="14"/>
      <c r="DVU1008" s="14"/>
      <c r="DVV1008" s="14"/>
      <c r="DVW1008" s="14"/>
      <c r="DVX1008" s="14"/>
      <c r="DVY1008" s="14"/>
      <c r="DVZ1008" s="14"/>
      <c r="DWA1008" s="14"/>
      <c r="DWB1008" s="14"/>
      <c r="DWC1008" s="14"/>
      <c r="DWD1008" s="14"/>
      <c r="DWE1008" s="14"/>
      <c r="DWF1008" s="14"/>
      <c r="DWG1008" s="14"/>
      <c r="DWH1008" s="14"/>
      <c r="DWI1008" s="14"/>
      <c r="DWJ1008" s="14"/>
      <c r="DWK1008" s="14"/>
      <c r="DWL1008" s="14"/>
      <c r="DWM1008" s="14"/>
      <c r="DWN1008" s="14"/>
      <c r="DWO1008" s="14"/>
      <c r="DWP1008" s="14"/>
      <c r="DWQ1008" s="14"/>
      <c r="DWR1008" s="14"/>
      <c r="DWS1008" s="14"/>
      <c r="DWT1008" s="14"/>
      <c r="DWU1008" s="14"/>
      <c r="DWV1008" s="14"/>
      <c r="DWW1008" s="14"/>
      <c r="DWX1008" s="14"/>
      <c r="DWY1008" s="14"/>
      <c r="DWZ1008" s="14"/>
      <c r="DXA1008" s="14"/>
      <c r="DXB1008" s="14"/>
      <c r="DXC1008" s="14"/>
      <c r="DXD1008" s="14"/>
      <c r="DXE1008" s="14"/>
      <c r="DXF1008" s="14"/>
      <c r="DXG1008" s="14"/>
      <c r="DXH1008" s="14"/>
      <c r="DXI1008" s="14"/>
      <c r="DXJ1008" s="14"/>
      <c r="DXK1008" s="14"/>
      <c r="DXL1008" s="14"/>
      <c r="DXM1008" s="14"/>
      <c r="DXN1008" s="14"/>
      <c r="DXO1008" s="14"/>
      <c r="DXP1008" s="14"/>
      <c r="DXQ1008" s="14"/>
      <c r="DXR1008" s="14"/>
      <c r="DXS1008" s="14"/>
      <c r="DXT1008" s="14"/>
      <c r="DXU1008" s="14"/>
      <c r="DXV1008" s="14"/>
      <c r="DXW1008" s="14"/>
      <c r="DXX1008" s="14"/>
      <c r="DXY1008" s="14"/>
      <c r="DXZ1008" s="14"/>
      <c r="DYA1008" s="14"/>
      <c r="DYB1008" s="14"/>
      <c r="DYC1008" s="14"/>
      <c r="DYD1008" s="14"/>
      <c r="DYE1008" s="14"/>
      <c r="DYF1008" s="14"/>
      <c r="DYG1008" s="14"/>
      <c r="DYH1008" s="14"/>
      <c r="DYI1008" s="14"/>
      <c r="DYJ1008" s="14"/>
      <c r="DYK1008" s="14"/>
      <c r="DYL1008" s="14"/>
      <c r="DYM1008" s="14"/>
      <c r="DYN1008" s="14"/>
      <c r="DYO1008" s="14"/>
      <c r="DYP1008" s="14"/>
      <c r="DYQ1008" s="14"/>
      <c r="DYR1008" s="14"/>
      <c r="DYS1008" s="14"/>
      <c r="DYT1008" s="14"/>
      <c r="DYU1008" s="14"/>
      <c r="DYV1008" s="14"/>
      <c r="DYW1008" s="14"/>
      <c r="DYX1008" s="14"/>
      <c r="DYY1008" s="14"/>
      <c r="DYZ1008" s="14"/>
      <c r="DZA1008" s="14"/>
      <c r="DZB1008" s="14"/>
      <c r="DZC1008" s="14"/>
      <c r="DZD1008" s="14"/>
      <c r="DZE1008" s="14"/>
      <c r="DZF1008" s="14"/>
      <c r="DZG1008" s="14"/>
      <c r="DZH1008" s="14"/>
      <c r="DZI1008" s="14"/>
      <c r="DZJ1008" s="14"/>
      <c r="DZK1008" s="14"/>
      <c r="DZL1008" s="14"/>
      <c r="DZM1008" s="14"/>
      <c r="DZN1008" s="14"/>
      <c r="DZO1008" s="14"/>
      <c r="DZP1008" s="14"/>
      <c r="DZQ1008" s="14"/>
      <c r="DZR1008" s="14"/>
      <c r="DZS1008" s="14"/>
      <c r="DZT1008" s="14"/>
      <c r="DZU1008" s="14"/>
      <c r="DZV1008" s="14"/>
      <c r="DZW1008" s="14"/>
      <c r="DZX1008" s="14"/>
      <c r="DZY1008" s="14"/>
      <c r="DZZ1008" s="14"/>
      <c r="EAA1008" s="14"/>
      <c r="EAB1008" s="14"/>
      <c r="EAC1008" s="14"/>
      <c r="EAD1008" s="14"/>
      <c r="EAE1008" s="14"/>
      <c r="EAF1008" s="14"/>
      <c r="EAG1008" s="14"/>
      <c r="EAH1008" s="14"/>
      <c r="EAI1008" s="14"/>
      <c r="EAJ1008" s="14"/>
      <c r="EAK1008" s="14"/>
      <c r="EAL1008" s="14"/>
      <c r="EAM1008" s="14"/>
      <c r="EAN1008" s="14"/>
      <c r="EAO1008" s="14"/>
      <c r="EAP1008" s="14"/>
      <c r="EAQ1008" s="14"/>
      <c r="EAR1008" s="14"/>
      <c r="EAS1008" s="14"/>
      <c r="EAT1008" s="14"/>
      <c r="EAU1008" s="14"/>
      <c r="EAV1008" s="14"/>
      <c r="EAW1008" s="14"/>
      <c r="EAX1008" s="14"/>
      <c r="EAY1008" s="14"/>
      <c r="EAZ1008" s="14"/>
      <c r="EBA1008" s="14"/>
      <c r="EBB1008" s="14"/>
      <c r="EBC1008" s="14"/>
      <c r="EBD1008" s="14"/>
      <c r="EBE1008" s="14"/>
      <c r="EBF1008" s="14"/>
      <c r="EBG1008" s="14"/>
      <c r="EBH1008" s="14"/>
      <c r="EBI1008" s="14"/>
      <c r="EBJ1008" s="14"/>
      <c r="EBK1008" s="14"/>
      <c r="EBL1008" s="14"/>
      <c r="EBM1008" s="14"/>
      <c r="EBN1008" s="14"/>
      <c r="EBO1008" s="14"/>
      <c r="EBP1008" s="14"/>
      <c r="EBQ1008" s="14"/>
      <c r="EBR1008" s="14"/>
      <c r="EBS1008" s="14"/>
      <c r="EBT1008" s="14"/>
      <c r="EBU1008" s="14"/>
      <c r="EBV1008" s="14"/>
      <c r="EBW1008" s="14"/>
      <c r="EBX1008" s="14"/>
      <c r="EBY1008" s="14"/>
      <c r="EBZ1008" s="14"/>
      <c r="ECA1008" s="14"/>
      <c r="ECB1008" s="14"/>
      <c r="ECC1008" s="14"/>
      <c r="ECD1008" s="14"/>
      <c r="ECE1008" s="14"/>
      <c r="ECF1008" s="14"/>
      <c r="ECG1008" s="14"/>
      <c r="ECH1008" s="14"/>
      <c r="ECI1008" s="14"/>
      <c r="ECJ1008" s="14"/>
      <c r="ECK1008" s="14"/>
      <c r="ECL1008" s="14"/>
      <c r="ECM1008" s="14"/>
      <c r="ECN1008" s="14"/>
      <c r="ECO1008" s="14"/>
      <c r="ECP1008" s="14"/>
      <c r="ECQ1008" s="14"/>
      <c r="ECR1008" s="14"/>
      <c r="ECS1008" s="14"/>
      <c r="ECT1008" s="14"/>
      <c r="ECU1008" s="14"/>
      <c r="ECV1008" s="14"/>
      <c r="ECW1008" s="14"/>
      <c r="ECX1008" s="14"/>
      <c r="ECY1008" s="14"/>
      <c r="ECZ1008" s="14"/>
      <c r="EDA1008" s="14"/>
      <c r="EDB1008" s="14"/>
      <c r="EDC1008" s="14"/>
      <c r="EDD1008" s="14"/>
      <c r="EDE1008" s="14"/>
      <c r="EDF1008" s="14"/>
      <c r="EDG1008" s="14"/>
      <c r="EDH1008" s="14"/>
      <c r="EDI1008" s="14"/>
      <c r="EDJ1008" s="14"/>
      <c r="EDK1008" s="14"/>
      <c r="EDL1008" s="14"/>
      <c r="EDM1008" s="14"/>
      <c r="EDN1008" s="14"/>
      <c r="EDO1008" s="14"/>
      <c r="EDP1008" s="14"/>
      <c r="EDQ1008" s="14"/>
      <c r="EDR1008" s="14"/>
      <c r="EDS1008" s="14"/>
      <c r="EDT1008" s="14"/>
      <c r="EDU1008" s="14"/>
      <c r="EDV1008" s="14"/>
      <c r="EDW1008" s="14"/>
      <c r="EDX1008" s="14"/>
      <c r="EDY1008" s="14"/>
      <c r="EDZ1008" s="14"/>
      <c r="EEA1008" s="14"/>
      <c r="EEB1008" s="14"/>
      <c r="EEC1008" s="14"/>
      <c r="EED1008" s="14"/>
      <c r="EEE1008" s="14"/>
      <c r="EEF1008" s="14"/>
      <c r="EEG1008" s="14"/>
      <c r="EEH1008" s="14"/>
      <c r="EEI1008" s="14"/>
      <c r="EEJ1008" s="14"/>
      <c r="EEK1008" s="14"/>
      <c r="EEL1008" s="14"/>
      <c r="EEM1008" s="14"/>
      <c r="EEN1008" s="14"/>
      <c r="EEO1008" s="14"/>
      <c r="EEP1008" s="14"/>
      <c r="EEQ1008" s="14"/>
      <c r="EER1008" s="14"/>
      <c r="EES1008" s="14"/>
      <c r="EET1008" s="14"/>
      <c r="EEU1008" s="14"/>
      <c r="EEV1008" s="14"/>
      <c r="EEW1008" s="14"/>
      <c r="EEX1008" s="14"/>
      <c r="EEY1008" s="14"/>
      <c r="EEZ1008" s="14"/>
      <c r="EFA1008" s="14"/>
      <c r="EFB1008" s="14"/>
      <c r="EFC1008" s="14"/>
      <c r="EFD1008" s="14"/>
      <c r="EFE1008" s="14"/>
      <c r="EFF1008" s="14"/>
      <c r="EFG1008" s="14"/>
      <c r="EFH1008" s="14"/>
      <c r="EFI1008" s="14"/>
      <c r="EFJ1008" s="14"/>
      <c r="EFK1008" s="14"/>
      <c r="EFL1008" s="14"/>
      <c r="EFM1008" s="14"/>
      <c r="EFN1008" s="14"/>
      <c r="EFO1008" s="14"/>
      <c r="EFP1008" s="14"/>
      <c r="EFQ1008" s="14"/>
      <c r="EFR1008" s="14"/>
      <c r="EFS1008" s="14"/>
      <c r="EFT1008" s="14"/>
      <c r="EFU1008" s="14"/>
      <c r="EFV1008" s="14"/>
      <c r="EFW1008" s="14"/>
      <c r="EFX1008" s="14"/>
      <c r="EFY1008" s="14"/>
      <c r="EFZ1008" s="14"/>
      <c r="EGA1008" s="14"/>
      <c r="EGB1008" s="14"/>
      <c r="EGC1008" s="14"/>
      <c r="EGD1008" s="14"/>
      <c r="EGE1008" s="14"/>
      <c r="EGF1008" s="14"/>
      <c r="EGG1008" s="14"/>
      <c r="EGH1008" s="14"/>
      <c r="EGI1008" s="14"/>
      <c r="EGJ1008" s="14"/>
      <c r="EGK1008" s="14"/>
      <c r="EGL1008" s="14"/>
      <c r="EGM1008" s="14"/>
      <c r="EGN1008" s="14"/>
      <c r="EGO1008" s="14"/>
      <c r="EGP1008" s="14"/>
      <c r="EGQ1008" s="14"/>
      <c r="EGR1008" s="14"/>
      <c r="EGS1008" s="14"/>
      <c r="EGT1008" s="14"/>
      <c r="EGU1008" s="14"/>
      <c r="EGV1008" s="14"/>
      <c r="EGW1008" s="14"/>
      <c r="EGX1008" s="14"/>
      <c r="EGY1008" s="14"/>
      <c r="EGZ1008" s="14"/>
      <c r="EHA1008" s="14"/>
      <c r="EHB1008" s="14"/>
      <c r="EHC1008" s="14"/>
      <c r="EHD1008" s="14"/>
      <c r="EHE1008" s="14"/>
      <c r="EHF1008" s="14"/>
      <c r="EHG1008" s="14"/>
      <c r="EHH1008" s="14"/>
      <c r="EHI1008" s="14"/>
      <c r="EHJ1008" s="14"/>
      <c r="EHK1008" s="14"/>
      <c r="EHL1008" s="14"/>
      <c r="EHM1008" s="14"/>
      <c r="EHN1008" s="14"/>
      <c r="EHO1008" s="14"/>
      <c r="EHP1008" s="14"/>
      <c r="EHQ1008" s="14"/>
      <c r="EHR1008" s="14"/>
      <c r="EHS1008" s="14"/>
      <c r="EHT1008" s="14"/>
      <c r="EHU1008" s="14"/>
      <c r="EHV1008" s="14"/>
      <c r="EHW1008" s="14"/>
      <c r="EHX1008" s="14"/>
      <c r="EHY1008" s="14"/>
      <c r="EHZ1008" s="14"/>
      <c r="EIA1008" s="14"/>
      <c r="EIB1008" s="14"/>
      <c r="EIC1008" s="14"/>
      <c r="EID1008" s="14"/>
      <c r="EIE1008" s="14"/>
      <c r="EIF1008" s="14"/>
      <c r="EIG1008" s="14"/>
      <c r="EIH1008" s="14"/>
      <c r="EII1008" s="14"/>
      <c r="EIJ1008" s="14"/>
      <c r="EIK1008" s="14"/>
      <c r="EIL1008" s="14"/>
      <c r="EIM1008" s="14"/>
      <c r="EIN1008" s="14"/>
      <c r="EIO1008" s="14"/>
      <c r="EIP1008" s="14"/>
      <c r="EIQ1008" s="14"/>
      <c r="EIR1008" s="14"/>
      <c r="EIS1008" s="14"/>
      <c r="EIT1008" s="14"/>
      <c r="EIU1008" s="14"/>
      <c r="EIV1008" s="14"/>
      <c r="EIW1008" s="14"/>
      <c r="EIX1008" s="14"/>
      <c r="EIY1008" s="14"/>
      <c r="EIZ1008" s="14"/>
      <c r="EJA1008" s="14"/>
      <c r="EJB1008" s="14"/>
      <c r="EJC1008" s="14"/>
      <c r="EJD1008" s="14"/>
      <c r="EJE1008" s="14"/>
      <c r="EJF1008" s="14"/>
      <c r="EJG1008" s="14"/>
      <c r="EJH1008" s="14"/>
      <c r="EJI1008" s="14"/>
      <c r="EJJ1008" s="14"/>
      <c r="EJK1008" s="14"/>
      <c r="EJL1008" s="14"/>
      <c r="EJM1008" s="14"/>
      <c r="EJN1008" s="14"/>
      <c r="EJO1008" s="14"/>
      <c r="EJP1008" s="14"/>
      <c r="EJQ1008" s="14"/>
      <c r="EJR1008" s="14"/>
      <c r="EJS1008" s="14"/>
      <c r="EJT1008" s="14"/>
      <c r="EJU1008" s="14"/>
      <c r="EJV1008" s="14"/>
      <c r="EJW1008" s="14"/>
      <c r="EJX1008" s="14"/>
      <c r="EJY1008" s="14"/>
      <c r="EJZ1008" s="14"/>
      <c r="EKA1008" s="14"/>
      <c r="EKB1008" s="14"/>
      <c r="EKC1008" s="14"/>
      <c r="EKD1008" s="14"/>
      <c r="EKE1008" s="14"/>
      <c r="EKF1008" s="14"/>
      <c r="EKG1008" s="14"/>
      <c r="EKH1008" s="14"/>
      <c r="EKI1008" s="14"/>
      <c r="EKJ1008" s="14"/>
      <c r="EKK1008" s="14"/>
      <c r="EKL1008" s="14"/>
      <c r="EKM1008" s="14"/>
      <c r="EKN1008" s="14"/>
      <c r="EKO1008" s="14"/>
      <c r="EKP1008" s="14"/>
      <c r="EKQ1008" s="14"/>
      <c r="EKR1008" s="14"/>
      <c r="EKS1008" s="14"/>
      <c r="EKT1008" s="14"/>
      <c r="EKU1008" s="14"/>
      <c r="EKV1008" s="14"/>
      <c r="EKW1008" s="14"/>
      <c r="EKX1008" s="14"/>
      <c r="EKY1008" s="14"/>
      <c r="EKZ1008" s="14"/>
      <c r="ELA1008" s="14"/>
      <c r="ELB1008" s="14"/>
      <c r="ELC1008" s="14"/>
      <c r="ELD1008" s="14"/>
      <c r="ELE1008" s="14"/>
      <c r="ELF1008" s="14"/>
      <c r="ELG1008" s="14"/>
      <c r="ELH1008" s="14"/>
      <c r="ELI1008" s="14"/>
      <c r="ELJ1008" s="14"/>
      <c r="ELK1008" s="14"/>
      <c r="ELL1008" s="14"/>
      <c r="ELM1008" s="14"/>
      <c r="ELN1008" s="14"/>
      <c r="ELO1008" s="14"/>
      <c r="ELP1008" s="14"/>
      <c r="ELQ1008" s="14"/>
      <c r="ELR1008" s="14"/>
      <c r="ELS1008" s="14"/>
      <c r="ELT1008" s="14"/>
      <c r="ELU1008" s="14"/>
      <c r="ELV1008" s="14"/>
      <c r="ELW1008" s="14"/>
      <c r="ELX1008" s="14"/>
      <c r="ELY1008" s="14"/>
      <c r="ELZ1008" s="14"/>
      <c r="EMA1008" s="14"/>
      <c r="EMB1008" s="14"/>
      <c r="EMC1008" s="14"/>
      <c r="EMD1008" s="14"/>
      <c r="EME1008" s="14"/>
      <c r="EMF1008" s="14"/>
      <c r="EMG1008" s="14"/>
      <c r="EMH1008" s="14"/>
      <c r="EMI1008" s="14"/>
      <c r="EMJ1008" s="14"/>
      <c r="EMK1008" s="14"/>
      <c r="EML1008" s="14"/>
      <c r="EMM1008" s="14"/>
      <c r="EMN1008" s="14"/>
      <c r="EMO1008" s="14"/>
      <c r="EMP1008" s="14"/>
      <c r="EMQ1008" s="14"/>
      <c r="EMR1008" s="14"/>
      <c r="EMS1008" s="14"/>
      <c r="EMT1008" s="14"/>
      <c r="EMU1008" s="14"/>
      <c r="EMV1008" s="14"/>
      <c r="EMW1008" s="14"/>
      <c r="EMX1008" s="14"/>
      <c r="EMY1008" s="14"/>
      <c r="EMZ1008" s="14"/>
      <c r="ENA1008" s="14"/>
      <c r="ENB1008" s="14"/>
      <c r="ENC1008" s="14"/>
      <c r="END1008" s="14"/>
      <c r="ENE1008" s="14"/>
      <c r="ENF1008" s="14"/>
      <c r="ENG1008" s="14"/>
      <c r="ENH1008" s="14"/>
      <c r="ENI1008" s="14"/>
      <c r="ENJ1008" s="14"/>
      <c r="ENK1008" s="14"/>
      <c r="ENL1008" s="14"/>
      <c r="ENM1008" s="14"/>
      <c r="ENN1008" s="14"/>
      <c r="ENO1008" s="14"/>
      <c r="ENP1008" s="14"/>
      <c r="ENQ1008" s="14"/>
      <c r="ENR1008" s="14"/>
      <c r="ENS1008" s="14"/>
      <c r="ENT1008" s="14"/>
      <c r="ENU1008" s="14"/>
      <c r="ENV1008" s="14"/>
      <c r="ENW1008" s="14"/>
      <c r="ENX1008" s="14"/>
      <c r="ENY1008" s="14"/>
      <c r="ENZ1008" s="14"/>
      <c r="EOA1008" s="14"/>
      <c r="EOB1008" s="14"/>
      <c r="EOC1008" s="14"/>
      <c r="EOD1008" s="14"/>
      <c r="EOE1008" s="14"/>
      <c r="EOF1008" s="14"/>
      <c r="EOG1008" s="14"/>
      <c r="EOH1008" s="14"/>
      <c r="EOI1008" s="14"/>
      <c r="EOJ1008" s="14"/>
      <c r="EOK1008" s="14"/>
      <c r="EOL1008" s="14"/>
      <c r="EOM1008" s="14"/>
      <c r="EON1008" s="14"/>
      <c r="EOO1008" s="14"/>
      <c r="EOP1008" s="14"/>
      <c r="EOQ1008" s="14"/>
      <c r="EOR1008" s="14"/>
      <c r="EOS1008" s="14"/>
      <c r="EOT1008" s="14"/>
      <c r="EOU1008" s="14"/>
      <c r="EOV1008" s="14"/>
      <c r="EOW1008" s="14"/>
      <c r="EOX1008" s="14"/>
      <c r="EOY1008" s="14"/>
      <c r="EOZ1008" s="14"/>
      <c r="EPA1008" s="14"/>
      <c r="EPB1008" s="14"/>
      <c r="EPC1008" s="14"/>
      <c r="EPD1008" s="14"/>
      <c r="EPE1008" s="14"/>
      <c r="EPF1008" s="14"/>
      <c r="EPG1008" s="14"/>
      <c r="EPH1008" s="14"/>
      <c r="EPI1008" s="14"/>
      <c r="EPJ1008" s="14"/>
      <c r="EPK1008" s="14"/>
      <c r="EPL1008" s="14"/>
      <c r="EPM1008" s="14"/>
      <c r="EPN1008" s="14"/>
      <c r="EPO1008" s="14"/>
      <c r="EPP1008" s="14"/>
      <c r="EPQ1008" s="14"/>
      <c r="EPR1008" s="14"/>
      <c r="EPS1008" s="14"/>
      <c r="EPT1008" s="14"/>
      <c r="EPU1008" s="14"/>
      <c r="EPV1008" s="14"/>
      <c r="EPW1008" s="14"/>
      <c r="EPX1008" s="14"/>
      <c r="EPY1008" s="14"/>
      <c r="EPZ1008" s="14"/>
      <c r="EQA1008" s="14"/>
      <c r="EQB1008" s="14"/>
      <c r="EQC1008" s="14"/>
      <c r="EQD1008" s="14"/>
      <c r="EQE1008" s="14"/>
      <c r="EQF1008" s="14"/>
      <c r="EQG1008" s="14"/>
      <c r="EQH1008" s="14"/>
      <c r="EQI1008" s="14"/>
      <c r="EQJ1008" s="14"/>
      <c r="EQK1008" s="14"/>
      <c r="EQL1008" s="14"/>
      <c r="EQM1008" s="14"/>
      <c r="EQN1008" s="14"/>
      <c r="EQO1008" s="14"/>
      <c r="EQP1008" s="14"/>
      <c r="EQQ1008" s="14"/>
      <c r="EQR1008" s="14"/>
      <c r="EQS1008" s="14"/>
      <c r="EQT1008" s="14"/>
      <c r="EQU1008" s="14"/>
      <c r="EQV1008" s="14"/>
      <c r="EQW1008" s="14"/>
      <c r="EQX1008" s="14"/>
      <c r="EQY1008" s="14"/>
      <c r="EQZ1008" s="14"/>
      <c r="ERA1008" s="14"/>
      <c r="ERB1008" s="14"/>
      <c r="ERC1008" s="14"/>
      <c r="ERD1008" s="14"/>
      <c r="ERE1008" s="14"/>
      <c r="ERF1008" s="14"/>
      <c r="ERG1008" s="14"/>
      <c r="ERH1008" s="14"/>
      <c r="ERI1008" s="14"/>
      <c r="ERJ1008" s="14"/>
      <c r="ERK1008" s="14"/>
      <c r="ERL1008" s="14"/>
      <c r="ERM1008" s="14"/>
      <c r="ERN1008" s="14"/>
      <c r="ERO1008" s="14"/>
      <c r="ERP1008" s="14"/>
      <c r="ERQ1008" s="14"/>
      <c r="ERR1008" s="14"/>
      <c r="ERS1008" s="14"/>
      <c r="ERT1008" s="14"/>
      <c r="ERU1008" s="14"/>
      <c r="ERV1008" s="14"/>
      <c r="ERW1008" s="14"/>
      <c r="ERX1008" s="14"/>
      <c r="ERY1008" s="14"/>
      <c r="ERZ1008" s="14"/>
      <c r="ESA1008" s="14"/>
      <c r="ESB1008" s="14"/>
      <c r="ESC1008" s="14"/>
      <c r="ESD1008" s="14"/>
      <c r="ESE1008" s="14"/>
      <c r="ESF1008" s="14"/>
      <c r="ESG1008" s="14"/>
      <c r="ESH1008" s="14"/>
      <c r="ESI1008" s="14"/>
      <c r="ESJ1008" s="14"/>
      <c r="ESK1008" s="14"/>
      <c r="ESL1008" s="14"/>
      <c r="ESM1008" s="14"/>
      <c r="ESN1008" s="14"/>
      <c r="ESO1008" s="14"/>
      <c r="ESP1008" s="14"/>
      <c r="ESQ1008" s="14"/>
      <c r="ESR1008" s="14"/>
      <c r="ESS1008" s="14"/>
      <c r="EST1008" s="14"/>
      <c r="ESU1008" s="14"/>
      <c r="ESV1008" s="14"/>
      <c r="ESW1008" s="14"/>
      <c r="ESX1008" s="14"/>
      <c r="ESY1008" s="14"/>
      <c r="ESZ1008" s="14"/>
      <c r="ETA1008" s="14"/>
      <c r="ETB1008" s="14"/>
      <c r="ETC1008" s="14"/>
      <c r="ETD1008" s="14"/>
      <c r="ETE1008" s="14"/>
      <c r="ETF1008" s="14"/>
      <c r="ETG1008" s="14"/>
      <c r="ETH1008" s="14"/>
      <c r="ETI1008" s="14"/>
      <c r="ETJ1008" s="14"/>
      <c r="ETK1008" s="14"/>
      <c r="ETL1008" s="14"/>
      <c r="ETM1008" s="14"/>
      <c r="ETN1008" s="14"/>
      <c r="ETO1008" s="14"/>
      <c r="ETP1008" s="14"/>
      <c r="ETQ1008" s="14"/>
      <c r="ETR1008" s="14"/>
      <c r="ETS1008" s="14"/>
      <c r="ETT1008" s="14"/>
      <c r="ETU1008" s="14"/>
      <c r="ETV1008" s="14"/>
      <c r="ETW1008" s="14"/>
      <c r="ETX1008" s="14"/>
      <c r="ETY1008" s="14"/>
      <c r="ETZ1008" s="14"/>
      <c r="EUA1008" s="14"/>
      <c r="EUB1008" s="14"/>
      <c r="EUC1008" s="14"/>
      <c r="EUD1008" s="14"/>
      <c r="EUE1008" s="14"/>
      <c r="EUF1008" s="14"/>
      <c r="EUG1008" s="14"/>
      <c r="EUH1008" s="14"/>
      <c r="EUI1008" s="14"/>
      <c r="EUJ1008" s="14"/>
      <c r="EUK1008" s="14"/>
      <c r="EUL1008" s="14"/>
      <c r="EUM1008" s="14"/>
      <c r="EUN1008" s="14"/>
      <c r="EUO1008" s="14"/>
      <c r="EUP1008" s="14"/>
      <c r="EUQ1008" s="14"/>
      <c r="EUR1008" s="14"/>
      <c r="EUS1008" s="14"/>
      <c r="EUT1008" s="14"/>
      <c r="EUU1008" s="14"/>
      <c r="EUV1008" s="14"/>
      <c r="EUW1008" s="14"/>
      <c r="EUX1008" s="14"/>
      <c r="EUY1008" s="14"/>
      <c r="EUZ1008" s="14"/>
      <c r="EVA1008" s="14"/>
      <c r="EVB1008" s="14"/>
      <c r="EVC1008" s="14"/>
      <c r="EVD1008" s="14"/>
      <c r="EVE1008" s="14"/>
      <c r="EVF1008" s="14"/>
      <c r="EVG1008" s="14"/>
      <c r="EVH1008" s="14"/>
      <c r="EVI1008" s="14"/>
      <c r="EVJ1008" s="14"/>
      <c r="EVK1008" s="14"/>
      <c r="EVL1008" s="14"/>
      <c r="EVM1008" s="14"/>
      <c r="EVN1008" s="14"/>
      <c r="EVO1008" s="14"/>
      <c r="EVP1008" s="14"/>
      <c r="EVQ1008" s="14"/>
      <c r="EVR1008" s="14"/>
      <c r="EVS1008" s="14"/>
      <c r="EVT1008" s="14"/>
      <c r="EVU1008" s="14"/>
      <c r="EVV1008" s="14"/>
      <c r="EVW1008" s="14"/>
      <c r="EVX1008" s="14"/>
      <c r="EVY1008" s="14"/>
      <c r="EVZ1008" s="14"/>
      <c r="EWA1008" s="14"/>
      <c r="EWB1008" s="14"/>
      <c r="EWC1008" s="14"/>
      <c r="EWD1008" s="14"/>
      <c r="EWE1008" s="14"/>
      <c r="EWF1008" s="14"/>
      <c r="EWG1008" s="14"/>
      <c r="EWH1008" s="14"/>
      <c r="EWI1008" s="14"/>
      <c r="EWJ1008" s="14"/>
      <c r="EWK1008" s="14"/>
      <c r="EWL1008" s="14"/>
      <c r="EWM1008" s="14"/>
      <c r="EWN1008" s="14"/>
      <c r="EWO1008" s="14"/>
      <c r="EWP1008" s="14"/>
      <c r="EWQ1008" s="14"/>
      <c r="EWR1008" s="14"/>
      <c r="EWS1008" s="14"/>
      <c r="EWT1008" s="14"/>
      <c r="EWU1008" s="14"/>
      <c r="EWV1008" s="14"/>
      <c r="EWW1008" s="14"/>
      <c r="EWX1008" s="14"/>
      <c r="EWY1008" s="14"/>
      <c r="EWZ1008" s="14"/>
      <c r="EXA1008" s="14"/>
      <c r="EXB1008" s="14"/>
      <c r="EXC1008" s="14"/>
      <c r="EXD1008" s="14"/>
      <c r="EXE1008" s="14"/>
      <c r="EXF1008" s="14"/>
      <c r="EXG1008" s="14"/>
      <c r="EXH1008" s="14"/>
      <c r="EXI1008" s="14"/>
      <c r="EXJ1008" s="14"/>
      <c r="EXK1008" s="14"/>
      <c r="EXL1008" s="14"/>
      <c r="EXM1008" s="14"/>
      <c r="EXN1008" s="14"/>
      <c r="EXO1008" s="14"/>
      <c r="EXP1008" s="14"/>
      <c r="EXQ1008" s="14"/>
      <c r="EXR1008" s="14"/>
      <c r="EXS1008" s="14"/>
      <c r="EXT1008" s="14"/>
      <c r="EXU1008" s="14"/>
      <c r="EXV1008" s="14"/>
      <c r="EXW1008" s="14"/>
      <c r="EXX1008" s="14"/>
      <c r="EXY1008" s="14"/>
      <c r="EXZ1008" s="14"/>
      <c r="EYA1008" s="14"/>
      <c r="EYB1008" s="14"/>
      <c r="EYC1008" s="14"/>
      <c r="EYD1008" s="14"/>
      <c r="EYE1008" s="14"/>
      <c r="EYF1008" s="14"/>
      <c r="EYG1008" s="14"/>
      <c r="EYH1008" s="14"/>
      <c r="EYI1008" s="14"/>
      <c r="EYJ1008" s="14"/>
      <c r="EYK1008" s="14"/>
      <c r="EYL1008" s="14"/>
      <c r="EYM1008" s="14"/>
      <c r="EYN1008" s="14"/>
      <c r="EYO1008" s="14"/>
      <c r="EYP1008" s="14"/>
      <c r="EYQ1008" s="14"/>
      <c r="EYR1008" s="14"/>
      <c r="EYS1008" s="14"/>
      <c r="EYT1008" s="14"/>
      <c r="EYU1008" s="14"/>
      <c r="EYV1008" s="14"/>
      <c r="EYW1008" s="14"/>
      <c r="EYX1008" s="14"/>
      <c r="EYY1008" s="14"/>
      <c r="EYZ1008" s="14"/>
      <c r="EZA1008" s="14"/>
      <c r="EZB1008" s="14"/>
      <c r="EZC1008" s="14"/>
      <c r="EZD1008" s="14"/>
      <c r="EZE1008" s="14"/>
      <c r="EZF1008" s="14"/>
      <c r="EZG1008" s="14"/>
      <c r="EZH1008" s="14"/>
      <c r="EZI1008" s="14"/>
      <c r="EZJ1008" s="14"/>
      <c r="EZK1008" s="14"/>
      <c r="EZL1008" s="14"/>
      <c r="EZM1008" s="14"/>
      <c r="EZN1008" s="14"/>
      <c r="EZO1008" s="14"/>
      <c r="EZP1008" s="14"/>
      <c r="EZQ1008" s="14"/>
      <c r="EZR1008" s="14"/>
      <c r="EZS1008" s="14"/>
      <c r="EZT1008" s="14"/>
      <c r="EZU1008" s="14"/>
      <c r="EZV1008" s="14"/>
      <c r="EZW1008" s="14"/>
      <c r="EZX1008" s="14"/>
      <c r="EZY1008" s="14"/>
      <c r="EZZ1008" s="14"/>
      <c r="FAA1008" s="14"/>
      <c r="FAB1008" s="14"/>
      <c r="FAC1008" s="14"/>
      <c r="FAD1008" s="14"/>
      <c r="FAE1008" s="14"/>
      <c r="FAF1008" s="14"/>
      <c r="FAG1008" s="14"/>
      <c r="FAH1008" s="14"/>
      <c r="FAI1008" s="14"/>
      <c r="FAJ1008" s="14"/>
      <c r="FAK1008" s="14"/>
      <c r="FAL1008" s="14"/>
      <c r="FAM1008" s="14"/>
      <c r="FAN1008" s="14"/>
      <c r="FAO1008" s="14"/>
      <c r="FAP1008" s="14"/>
      <c r="FAQ1008" s="14"/>
      <c r="FAR1008" s="14"/>
      <c r="FAS1008" s="14"/>
      <c r="FAT1008" s="14"/>
      <c r="FAU1008" s="14"/>
      <c r="FAV1008" s="14"/>
      <c r="FAW1008" s="14"/>
      <c r="FAX1008" s="14"/>
      <c r="FAY1008" s="14"/>
      <c r="FAZ1008" s="14"/>
      <c r="FBA1008" s="14"/>
      <c r="FBB1008" s="14"/>
      <c r="FBC1008" s="14"/>
      <c r="FBD1008" s="14"/>
      <c r="FBE1008" s="14"/>
      <c r="FBF1008" s="14"/>
      <c r="FBG1008" s="14"/>
      <c r="FBH1008" s="14"/>
      <c r="FBI1008" s="14"/>
      <c r="FBJ1008" s="14"/>
      <c r="FBK1008" s="14"/>
      <c r="FBL1008" s="14"/>
      <c r="FBM1008" s="14"/>
      <c r="FBN1008" s="14"/>
      <c r="FBO1008" s="14"/>
      <c r="FBP1008" s="14"/>
      <c r="FBQ1008" s="14"/>
      <c r="FBR1008" s="14"/>
      <c r="FBS1008" s="14"/>
      <c r="FBT1008" s="14"/>
      <c r="FBU1008" s="14"/>
      <c r="FBV1008" s="14"/>
      <c r="FBW1008" s="14"/>
      <c r="FBX1008" s="14"/>
      <c r="FBY1008" s="14"/>
      <c r="FBZ1008" s="14"/>
      <c r="FCA1008" s="14"/>
      <c r="FCB1008" s="14"/>
      <c r="FCC1008" s="14"/>
      <c r="FCD1008" s="14"/>
      <c r="FCE1008" s="14"/>
      <c r="FCF1008" s="14"/>
      <c r="FCG1008" s="14"/>
      <c r="FCH1008" s="14"/>
      <c r="FCI1008" s="14"/>
      <c r="FCJ1008" s="14"/>
      <c r="FCK1008" s="14"/>
      <c r="FCL1008" s="14"/>
      <c r="FCM1008" s="14"/>
      <c r="FCN1008" s="14"/>
      <c r="FCO1008" s="14"/>
      <c r="FCP1008" s="14"/>
      <c r="FCQ1008" s="14"/>
      <c r="FCR1008" s="14"/>
      <c r="FCS1008" s="14"/>
      <c r="FCT1008" s="14"/>
      <c r="FCU1008" s="14"/>
      <c r="FCV1008" s="14"/>
      <c r="FCW1008" s="14"/>
      <c r="FCX1008" s="14"/>
      <c r="FCY1008" s="14"/>
      <c r="FCZ1008" s="14"/>
      <c r="FDA1008" s="14"/>
      <c r="FDB1008" s="14"/>
      <c r="FDC1008" s="14"/>
      <c r="FDD1008" s="14"/>
      <c r="FDE1008" s="14"/>
      <c r="FDF1008" s="14"/>
      <c r="FDG1008" s="14"/>
      <c r="FDH1008" s="14"/>
      <c r="FDI1008" s="14"/>
      <c r="FDJ1008" s="14"/>
      <c r="FDK1008" s="14"/>
      <c r="FDL1008" s="14"/>
      <c r="FDM1008" s="14"/>
      <c r="FDN1008" s="14"/>
      <c r="FDO1008" s="14"/>
      <c r="FDP1008" s="14"/>
      <c r="FDQ1008" s="14"/>
      <c r="FDR1008" s="14"/>
      <c r="FDS1008" s="14"/>
      <c r="FDT1008" s="14"/>
      <c r="FDU1008" s="14"/>
      <c r="FDV1008" s="14"/>
      <c r="FDW1008" s="14"/>
      <c r="FDX1008" s="14"/>
      <c r="FDY1008" s="14"/>
      <c r="FDZ1008" s="14"/>
      <c r="FEA1008" s="14"/>
      <c r="FEB1008" s="14"/>
      <c r="FEC1008" s="14"/>
      <c r="FED1008" s="14"/>
      <c r="FEE1008" s="14"/>
      <c r="FEF1008" s="14"/>
      <c r="FEG1008" s="14"/>
      <c r="FEH1008" s="14"/>
      <c r="FEI1008" s="14"/>
      <c r="FEJ1008" s="14"/>
      <c r="FEK1008" s="14"/>
      <c r="FEL1008" s="14"/>
      <c r="FEM1008" s="14"/>
      <c r="FEN1008" s="14"/>
      <c r="FEO1008" s="14"/>
      <c r="FEP1008" s="14"/>
      <c r="FEQ1008" s="14"/>
      <c r="FER1008" s="14"/>
      <c r="FES1008" s="14"/>
      <c r="FET1008" s="14"/>
      <c r="FEU1008" s="14"/>
      <c r="FEV1008" s="14"/>
      <c r="FEW1008" s="14"/>
      <c r="FEX1008" s="14"/>
      <c r="FEY1008" s="14"/>
      <c r="FEZ1008" s="14"/>
      <c r="FFA1008" s="14"/>
      <c r="FFB1008" s="14"/>
      <c r="FFC1008" s="14"/>
      <c r="FFD1008" s="14"/>
      <c r="FFE1008" s="14"/>
      <c r="FFF1008" s="14"/>
      <c r="FFG1008" s="14"/>
      <c r="FFH1008" s="14"/>
      <c r="FFI1008" s="14"/>
      <c r="FFJ1008" s="14"/>
      <c r="FFK1008" s="14"/>
      <c r="FFL1008" s="14"/>
      <c r="FFM1008" s="14"/>
      <c r="FFN1008" s="14"/>
      <c r="FFO1008" s="14"/>
      <c r="FFP1008" s="14"/>
      <c r="FFQ1008" s="14"/>
      <c r="FFR1008" s="14"/>
      <c r="FFS1008" s="14"/>
      <c r="FFT1008" s="14"/>
      <c r="FFU1008" s="14"/>
      <c r="FFV1008" s="14"/>
      <c r="FFW1008" s="14"/>
      <c r="FFX1008" s="14"/>
      <c r="FFY1008" s="14"/>
      <c r="FFZ1008" s="14"/>
      <c r="FGA1008" s="14"/>
      <c r="FGB1008" s="14"/>
      <c r="FGC1008" s="14"/>
      <c r="FGD1008" s="14"/>
      <c r="FGE1008" s="14"/>
      <c r="FGF1008" s="14"/>
      <c r="FGG1008" s="14"/>
      <c r="FGH1008" s="14"/>
      <c r="FGI1008" s="14"/>
      <c r="FGJ1008" s="14"/>
      <c r="FGK1008" s="14"/>
      <c r="FGL1008" s="14"/>
      <c r="FGM1008" s="14"/>
      <c r="FGN1008" s="14"/>
      <c r="FGO1008" s="14"/>
      <c r="FGP1008" s="14"/>
      <c r="FGQ1008" s="14"/>
      <c r="FGR1008" s="14"/>
      <c r="FGS1008" s="14"/>
      <c r="FGT1008" s="14"/>
      <c r="FGU1008" s="14"/>
      <c r="FGV1008" s="14"/>
      <c r="FGW1008" s="14"/>
      <c r="FGX1008" s="14"/>
      <c r="FGY1008" s="14"/>
      <c r="FGZ1008" s="14"/>
      <c r="FHA1008" s="14"/>
      <c r="FHB1008" s="14"/>
      <c r="FHC1008" s="14"/>
      <c r="FHD1008" s="14"/>
      <c r="FHE1008" s="14"/>
      <c r="FHF1008" s="14"/>
      <c r="FHG1008" s="14"/>
      <c r="FHH1008" s="14"/>
      <c r="FHI1008" s="14"/>
      <c r="FHJ1008" s="14"/>
      <c r="FHK1008" s="14"/>
      <c r="FHL1008" s="14"/>
      <c r="FHM1008" s="14"/>
      <c r="FHN1008" s="14"/>
      <c r="FHO1008" s="14"/>
      <c r="FHP1008" s="14"/>
      <c r="FHQ1008" s="14"/>
      <c r="FHR1008" s="14"/>
      <c r="FHS1008" s="14"/>
      <c r="FHT1008" s="14"/>
      <c r="FHU1008" s="14"/>
      <c r="FHV1008" s="14"/>
      <c r="FHW1008" s="14"/>
      <c r="FHX1008" s="14"/>
      <c r="FHY1008" s="14"/>
      <c r="FHZ1008" s="14"/>
      <c r="FIA1008" s="14"/>
      <c r="FIB1008" s="14"/>
      <c r="FIC1008" s="14"/>
      <c r="FID1008" s="14"/>
      <c r="FIE1008" s="14"/>
      <c r="FIF1008" s="14"/>
      <c r="FIG1008" s="14"/>
      <c r="FIH1008" s="14"/>
      <c r="FII1008" s="14"/>
      <c r="FIJ1008" s="14"/>
      <c r="FIK1008" s="14"/>
      <c r="FIL1008" s="14"/>
      <c r="FIM1008" s="14"/>
      <c r="FIN1008" s="14"/>
      <c r="FIO1008" s="14"/>
      <c r="FIP1008" s="14"/>
      <c r="FIQ1008" s="14"/>
      <c r="FIR1008" s="14"/>
      <c r="FIS1008" s="14"/>
      <c r="FIT1008" s="14"/>
      <c r="FIU1008" s="14"/>
      <c r="FIV1008" s="14"/>
      <c r="FIW1008" s="14"/>
      <c r="FIX1008" s="14"/>
      <c r="FIY1008" s="14"/>
      <c r="FIZ1008" s="14"/>
      <c r="FJA1008" s="14"/>
      <c r="FJB1008" s="14"/>
      <c r="FJC1008" s="14"/>
      <c r="FJD1008" s="14"/>
      <c r="FJE1008" s="14"/>
      <c r="FJF1008" s="14"/>
      <c r="FJG1008" s="14"/>
      <c r="FJH1008" s="14"/>
      <c r="FJI1008" s="14"/>
      <c r="FJJ1008" s="14"/>
      <c r="FJK1008" s="14"/>
      <c r="FJL1008" s="14"/>
      <c r="FJM1008" s="14"/>
      <c r="FJN1008" s="14"/>
      <c r="FJO1008" s="14"/>
      <c r="FJP1008" s="14"/>
      <c r="FJQ1008" s="14"/>
      <c r="FJR1008" s="14"/>
      <c r="FJS1008" s="14"/>
      <c r="FJT1008" s="14"/>
      <c r="FJU1008" s="14"/>
      <c r="FJV1008" s="14"/>
      <c r="FJW1008" s="14"/>
      <c r="FJX1008" s="14"/>
      <c r="FJY1008" s="14"/>
      <c r="FJZ1008" s="14"/>
      <c r="FKA1008" s="14"/>
      <c r="FKB1008" s="14"/>
      <c r="FKC1008" s="14"/>
      <c r="FKD1008" s="14"/>
      <c r="FKE1008" s="14"/>
      <c r="FKF1008" s="14"/>
      <c r="FKG1008" s="14"/>
      <c r="FKH1008" s="14"/>
      <c r="FKI1008" s="14"/>
      <c r="FKJ1008" s="14"/>
      <c r="FKK1008" s="14"/>
      <c r="FKL1008" s="14"/>
      <c r="FKM1008" s="14"/>
      <c r="FKN1008" s="14"/>
      <c r="FKO1008" s="14"/>
      <c r="FKP1008" s="14"/>
      <c r="FKQ1008" s="14"/>
      <c r="FKR1008" s="14"/>
      <c r="FKS1008" s="14"/>
      <c r="FKT1008" s="14"/>
      <c r="FKU1008" s="14"/>
      <c r="FKV1008" s="14"/>
      <c r="FKW1008" s="14"/>
      <c r="FKX1008" s="14"/>
      <c r="FKY1008" s="14"/>
      <c r="FKZ1008" s="14"/>
      <c r="FLA1008" s="14"/>
      <c r="FLB1008" s="14"/>
      <c r="FLC1008" s="14"/>
      <c r="FLD1008" s="14"/>
      <c r="FLE1008" s="14"/>
      <c r="FLF1008" s="14"/>
      <c r="FLG1008" s="14"/>
      <c r="FLH1008" s="14"/>
      <c r="FLI1008" s="14"/>
      <c r="FLJ1008" s="14"/>
      <c r="FLK1008" s="14"/>
      <c r="FLL1008" s="14"/>
      <c r="FLM1008" s="14"/>
      <c r="FLN1008" s="14"/>
      <c r="FLO1008" s="14"/>
      <c r="FLP1008" s="14"/>
      <c r="FLQ1008" s="14"/>
      <c r="FLR1008" s="14"/>
      <c r="FLS1008" s="14"/>
      <c r="FLT1008" s="14"/>
      <c r="FLU1008" s="14"/>
      <c r="FLV1008" s="14"/>
      <c r="FLW1008" s="14"/>
      <c r="FLX1008" s="14"/>
      <c r="FLY1008" s="14"/>
      <c r="FLZ1008" s="14"/>
      <c r="FMA1008" s="14"/>
      <c r="FMB1008" s="14"/>
      <c r="FMC1008" s="14"/>
      <c r="FMD1008" s="14"/>
      <c r="FME1008" s="14"/>
      <c r="FMF1008" s="14"/>
      <c r="FMG1008" s="14"/>
      <c r="FMH1008" s="14"/>
      <c r="FMI1008" s="14"/>
      <c r="FMJ1008" s="14"/>
      <c r="FMK1008" s="14"/>
      <c r="FML1008" s="14"/>
      <c r="FMM1008" s="14"/>
      <c r="FMN1008" s="14"/>
      <c r="FMO1008" s="14"/>
      <c r="FMP1008" s="14"/>
      <c r="FMQ1008" s="14"/>
      <c r="FMR1008" s="14"/>
      <c r="FMS1008" s="14"/>
      <c r="FMT1008" s="14"/>
      <c r="FMU1008" s="14"/>
      <c r="FMV1008" s="14"/>
      <c r="FMW1008" s="14"/>
      <c r="FMX1008" s="14"/>
      <c r="FMY1008" s="14"/>
      <c r="FMZ1008" s="14"/>
      <c r="FNA1008" s="14"/>
      <c r="FNB1008" s="14"/>
      <c r="FNC1008" s="14"/>
      <c r="FND1008" s="14"/>
      <c r="FNE1008" s="14"/>
      <c r="FNF1008" s="14"/>
      <c r="FNG1008" s="14"/>
      <c r="FNH1008" s="14"/>
      <c r="FNI1008" s="14"/>
      <c r="FNJ1008" s="14"/>
      <c r="FNK1008" s="14"/>
      <c r="FNL1008" s="14"/>
      <c r="FNM1008" s="14"/>
      <c r="FNN1008" s="14"/>
      <c r="FNO1008" s="14"/>
      <c r="FNP1008" s="14"/>
      <c r="FNQ1008" s="14"/>
      <c r="FNR1008" s="14"/>
      <c r="FNS1008" s="14"/>
      <c r="FNT1008" s="14"/>
      <c r="FNU1008" s="14"/>
      <c r="FNV1008" s="14"/>
      <c r="FNW1008" s="14"/>
      <c r="FNX1008" s="14"/>
      <c r="FNY1008" s="14"/>
      <c r="FNZ1008" s="14"/>
      <c r="FOA1008" s="14"/>
      <c r="FOB1008" s="14"/>
      <c r="FOC1008" s="14"/>
      <c r="FOD1008" s="14"/>
      <c r="FOE1008" s="14"/>
      <c r="FOF1008" s="14"/>
      <c r="FOG1008" s="14"/>
      <c r="FOH1008" s="14"/>
      <c r="FOI1008" s="14"/>
      <c r="FOJ1008" s="14"/>
      <c r="FOK1008" s="14"/>
      <c r="FOL1008" s="14"/>
      <c r="FOM1008" s="14"/>
      <c r="FON1008" s="14"/>
      <c r="FOO1008" s="14"/>
      <c r="FOP1008" s="14"/>
      <c r="FOQ1008" s="14"/>
      <c r="FOR1008" s="14"/>
      <c r="FOS1008" s="14"/>
      <c r="FOT1008" s="14"/>
      <c r="FOU1008" s="14"/>
      <c r="FOV1008" s="14"/>
      <c r="FOW1008" s="14"/>
      <c r="FOX1008" s="14"/>
      <c r="FOY1008" s="14"/>
      <c r="FOZ1008" s="14"/>
      <c r="FPA1008" s="14"/>
      <c r="FPB1008" s="14"/>
      <c r="FPC1008" s="14"/>
      <c r="FPD1008" s="14"/>
      <c r="FPE1008" s="14"/>
      <c r="FPF1008" s="14"/>
      <c r="FPG1008" s="14"/>
      <c r="FPH1008" s="14"/>
      <c r="FPI1008" s="14"/>
      <c r="FPJ1008" s="14"/>
      <c r="FPK1008" s="14"/>
      <c r="FPL1008" s="14"/>
      <c r="FPM1008" s="14"/>
      <c r="FPN1008" s="14"/>
      <c r="FPO1008" s="14"/>
      <c r="FPP1008" s="14"/>
      <c r="FPQ1008" s="14"/>
      <c r="FPR1008" s="14"/>
      <c r="FPS1008" s="14"/>
      <c r="FPT1008" s="14"/>
      <c r="FPU1008" s="14"/>
      <c r="FPV1008" s="14"/>
      <c r="FPW1008" s="14"/>
      <c r="FPX1008" s="14"/>
      <c r="FPY1008" s="14"/>
      <c r="FPZ1008" s="14"/>
      <c r="FQA1008" s="14"/>
      <c r="FQB1008" s="14"/>
      <c r="FQC1008" s="14"/>
      <c r="FQD1008" s="14"/>
      <c r="FQE1008" s="14"/>
      <c r="FQF1008" s="14"/>
      <c r="FQG1008" s="14"/>
      <c r="FQH1008" s="14"/>
      <c r="FQI1008" s="14"/>
      <c r="FQJ1008" s="14"/>
      <c r="FQK1008" s="14"/>
      <c r="FQL1008" s="14"/>
      <c r="FQM1008" s="14"/>
      <c r="FQN1008" s="14"/>
      <c r="FQO1008" s="14"/>
      <c r="FQP1008" s="14"/>
      <c r="FQQ1008" s="14"/>
      <c r="FQR1008" s="14"/>
      <c r="FQS1008" s="14"/>
      <c r="FQT1008" s="14"/>
      <c r="FQU1008" s="14"/>
      <c r="FQV1008" s="14"/>
      <c r="FQW1008" s="14"/>
      <c r="FQX1008" s="14"/>
      <c r="FQY1008" s="14"/>
      <c r="FQZ1008" s="14"/>
      <c r="FRA1008" s="14"/>
      <c r="FRB1008" s="14"/>
      <c r="FRC1008" s="14"/>
      <c r="FRD1008" s="14"/>
      <c r="FRE1008" s="14"/>
      <c r="FRF1008" s="14"/>
      <c r="FRG1008" s="14"/>
      <c r="FRH1008" s="14"/>
      <c r="FRI1008" s="14"/>
      <c r="FRJ1008" s="14"/>
      <c r="FRK1008" s="14"/>
      <c r="FRL1008" s="14"/>
      <c r="FRM1008" s="14"/>
      <c r="FRN1008" s="14"/>
      <c r="FRO1008" s="14"/>
      <c r="FRP1008" s="14"/>
      <c r="FRQ1008" s="14"/>
      <c r="FRR1008" s="14"/>
      <c r="FRS1008" s="14"/>
      <c r="FRT1008" s="14"/>
      <c r="FRU1008" s="14"/>
      <c r="FRV1008" s="14"/>
      <c r="FRW1008" s="14"/>
      <c r="FRX1008" s="14"/>
      <c r="FRY1008" s="14"/>
      <c r="FRZ1008" s="14"/>
      <c r="FSA1008" s="14"/>
      <c r="FSB1008" s="14"/>
      <c r="FSC1008" s="14"/>
      <c r="FSD1008" s="14"/>
      <c r="FSE1008" s="14"/>
      <c r="FSF1008" s="14"/>
      <c r="FSG1008" s="14"/>
      <c r="FSH1008" s="14"/>
      <c r="FSI1008" s="14"/>
      <c r="FSJ1008" s="14"/>
      <c r="FSK1008" s="14"/>
      <c r="FSL1008" s="14"/>
      <c r="FSM1008" s="14"/>
      <c r="FSN1008" s="14"/>
      <c r="FSO1008" s="14"/>
      <c r="FSP1008" s="14"/>
      <c r="FSQ1008" s="14"/>
      <c r="FSR1008" s="14"/>
      <c r="FSS1008" s="14"/>
      <c r="FST1008" s="14"/>
      <c r="FSU1008" s="14"/>
      <c r="FSV1008" s="14"/>
      <c r="FSW1008" s="14"/>
      <c r="FSX1008" s="14"/>
      <c r="FSY1008" s="14"/>
      <c r="FSZ1008" s="14"/>
      <c r="FTA1008" s="14"/>
      <c r="FTB1008" s="14"/>
      <c r="FTC1008" s="14"/>
      <c r="FTD1008" s="14"/>
      <c r="FTE1008" s="14"/>
      <c r="FTF1008" s="14"/>
      <c r="FTG1008" s="14"/>
      <c r="FTH1008" s="14"/>
      <c r="FTI1008" s="14"/>
      <c r="FTJ1008" s="14"/>
      <c r="FTK1008" s="14"/>
      <c r="FTL1008" s="14"/>
      <c r="FTM1008" s="14"/>
      <c r="FTN1008" s="14"/>
      <c r="FTO1008" s="14"/>
      <c r="FTP1008" s="14"/>
      <c r="FTQ1008" s="14"/>
      <c r="FTR1008" s="14"/>
      <c r="FTS1008" s="14"/>
      <c r="FTT1008" s="14"/>
      <c r="FTU1008" s="14"/>
      <c r="FTV1008" s="14"/>
      <c r="FTW1008" s="14"/>
      <c r="FTX1008" s="14"/>
      <c r="FTY1008" s="14"/>
      <c r="FTZ1008" s="14"/>
      <c r="FUA1008" s="14"/>
      <c r="FUB1008" s="14"/>
      <c r="FUC1008" s="14"/>
      <c r="FUD1008" s="14"/>
      <c r="FUE1008" s="14"/>
      <c r="FUF1008" s="14"/>
      <c r="FUG1008" s="14"/>
      <c r="FUH1008" s="14"/>
      <c r="FUI1008" s="14"/>
      <c r="FUJ1008" s="14"/>
      <c r="FUK1008" s="14"/>
      <c r="FUL1008" s="14"/>
      <c r="FUM1008" s="14"/>
      <c r="FUN1008" s="14"/>
      <c r="FUO1008" s="14"/>
      <c r="FUP1008" s="14"/>
      <c r="FUQ1008" s="14"/>
      <c r="FUR1008" s="14"/>
      <c r="FUS1008" s="14"/>
      <c r="FUT1008" s="14"/>
      <c r="FUU1008" s="14"/>
      <c r="FUV1008" s="14"/>
      <c r="FUW1008" s="14"/>
      <c r="FUX1008" s="14"/>
      <c r="FUY1008" s="14"/>
      <c r="FUZ1008" s="14"/>
      <c r="FVA1008" s="14"/>
      <c r="FVB1008" s="14"/>
      <c r="FVC1008" s="14"/>
      <c r="FVD1008" s="14"/>
      <c r="FVE1008" s="14"/>
      <c r="FVF1008" s="14"/>
      <c r="FVG1008" s="14"/>
      <c r="FVH1008" s="14"/>
      <c r="FVI1008" s="14"/>
      <c r="FVJ1008" s="14"/>
      <c r="FVK1008" s="14"/>
      <c r="FVL1008" s="14"/>
      <c r="FVM1008" s="14"/>
      <c r="FVN1008" s="14"/>
      <c r="FVO1008" s="14"/>
      <c r="FVP1008" s="14"/>
      <c r="FVQ1008" s="14"/>
      <c r="FVR1008" s="14"/>
      <c r="FVS1008" s="14"/>
      <c r="FVT1008" s="14"/>
      <c r="FVU1008" s="14"/>
      <c r="FVV1008" s="14"/>
      <c r="FVW1008" s="14"/>
      <c r="FVX1008" s="14"/>
      <c r="FVY1008" s="14"/>
      <c r="FVZ1008" s="14"/>
      <c r="FWA1008" s="14"/>
      <c r="FWB1008" s="14"/>
      <c r="FWC1008" s="14"/>
      <c r="FWD1008" s="14"/>
      <c r="FWE1008" s="14"/>
      <c r="FWF1008" s="14"/>
      <c r="FWG1008" s="14"/>
      <c r="FWH1008" s="14"/>
      <c r="FWI1008" s="14"/>
      <c r="FWJ1008" s="14"/>
      <c r="FWK1008" s="14"/>
      <c r="FWL1008" s="14"/>
      <c r="FWM1008" s="14"/>
      <c r="FWN1008" s="14"/>
      <c r="FWO1008" s="14"/>
      <c r="FWP1008" s="14"/>
      <c r="FWQ1008" s="14"/>
      <c r="FWR1008" s="14"/>
      <c r="FWS1008" s="14"/>
      <c r="FWT1008" s="14"/>
      <c r="FWU1008" s="14"/>
      <c r="FWV1008" s="14"/>
      <c r="FWW1008" s="14"/>
      <c r="FWX1008" s="14"/>
      <c r="FWY1008" s="14"/>
      <c r="FWZ1008" s="14"/>
      <c r="FXA1008" s="14"/>
      <c r="FXB1008" s="14"/>
      <c r="FXC1008" s="14"/>
      <c r="FXD1008" s="14"/>
      <c r="FXE1008" s="14"/>
      <c r="FXF1008" s="14"/>
      <c r="FXG1008" s="14"/>
      <c r="FXH1008" s="14"/>
      <c r="FXI1008" s="14"/>
      <c r="FXJ1008" s="14"/>
      <c r="FXK1008" s="14"/>
      <c r="FXL1008" s="14"/>
      <c r="FXM1008" s="14"/>
      <c r="FXN1008" s="14"/>
      <c r="FXO1008" s="14"/>
      <c r="FXP1008" s="14"/>
      <c r="FXQ1008" s="14"/>
      <c r="FXR1008" s="14"/>
      <c r="FXS1008" s="14"/>
      <c r="FXT1008" s="14"/>
      <c r="FXU1008" s="14"/>
      <c r="FXV1008" s="14"/>
      <c r="FXW1008" s="14"/>
      <c r="FXX1008" s="14"/>
      <c r="FXY1008" s="14"/>
      <c r="FXZ1008" s="14"/>
      <c r="FYA1008" s="14"/>
      <c r="FYB1008" s="14"/>
      <c r="FYC1008" s="14"/>
      <c r="FYD1008" s="14"/>
      <c r="FYE1008" s="14"/>
      <c r="FYF1008" s="14"/>
      <c r="FYG1008" s="14"/>
      <c r="FYH1008" s="14"/>
      <c r="FYI1008" s="14"/>
      <c r="FYJ1008" s="14"/>
      <c r="FYK1008" s="14"/>
      <c r="FYL1008" s="14"/>
      <c r="FYM1008" s="14"/>
      <c r="FYN1008" s="14"/>
      <c r="FYO1008" s="14"/>
      <c r="FYP1008" s="14"/>
      <c r="FYQ1008" s="14"/>
      <c r="FYR1008" s="14"/>
      <c r="FYS1008" s="14"/>
      <c r="FYT1008" s="14"/>
      <c r="FYU1008" s="14"/>
      <c r="FYV1008" s="14"/>
      <c r="FYW1008" s="14"/>
      <c r="FYX1008" s="14"/>
      <c r="FYY1008" s="14"/>
      <c r="FYZ1008" s="14"/>
      <c r="FZA1008" s="14"/>
      <c r="FZB1008" s="14"/>
      <c r="FZC1008" s="14"/>
      <c r="FZD1008" s="14"/>
      <c r="FZE1008" s="14"/>
      <c r="FZF1008" s="14"/>
      <c r="FZG1008" s="14"/>
      <c r="FZH1008" s="14"/>
      <c r="FZI1008" s="14"/>
      <c r="FZJ1008" s="14"/>
      <c r="FZK1008" s="14"/>
      <c r="FZL1008" s="14"/>
      <c r="FZM1008" s="14"/>
      <c r="FZN1008" s="14"/>
      <c r="FZO1008" s="14"/>
      <c r="FZP1008" s="14"/>
      <c r="FZQ1008" s="14"/>
      <c r="FZR1008" s="14"/>
      <c r="FZS1008" s="14"/>
      <c r="FZT1008" s="14"/>
      <c r="FZU1008" s="14"/>
      <c r="FZV1008" s="14"/>
      <c r="FZW1008" s="14"/>
      <c r="FZX1008" s="14"/>
      <c r="FZY1008" s="14"/>
      <c r="FZZ1008" s="14"/>
      <c r="GAA1008" s="14"/>
      <c r="GAB1008" s="14"/>
      <c r="GAC1008" s="14"/>
      <c r="GAD1008" s="14"/>
      <c r="GAE1008" s="14"/>
      <c r="GAF1008" s="14"/>
      <c r="GAG1008" s="14"/>
      <c r="GAH1008" s="14"/>
      <c r="GAI1008" s="14"/>
      <c r="GAJ1008" s="14"/>
      <c r="GAK1008" s="14"/>
      <c r="GAL1008" s="14"/>
      <c r="GAM1008" s="14"/>
      <c r="GAN1008" s="14"/>
      <c r="GAO1008" s="14"/>
      <c r="GAP1008" s="14"/>
      <c r="GAQ1008" s="14"/>
      <c r="GAR1008" s="14"/>
      <c r="GAS1008" s="14"/>
      <c r="GAT1008" s="14"/>
      <c r="GAU1008" s="14"/>
      <c r="GAV1008" s="14"/>
      <c r="GAW1008" s="14"/>
      <c r="GAX1008" s="14"/>
      <c r="GAY1008" s="14"/>
      <c r="GAZ1008" s="14"/>
      <c r="GBA1008" s="14"/>
      <c r="GBB1008" s="14"/>
      <c r="GBC1008" s="14"/>
      <c r="GBD1008" s="14"/>
      <c r="GBE1008" s="14"/>
      <c r="GBF1008" s="14"/>
      <c r="GBG1008" s="14"/>
      <c r="GBH1008" s="14"/>
      <c r="GBI1008" s="14"/>
      <c r="GBJ1008" s="14"/>
      <c r="GBK1008" s="14"/>
      <c r="GBL1008" s="14"/>
      <c r="GBM1008" s="14"/>
      <c r="GBN1008" s="14"/>
      <c r="GBO1008" s="14"/>
      <c r="GBP1008" s="14"/>
      <c r="GBQ1008" s="14"/>
      <c r="GBR1008" s="14"/>
      <c r="GBS1008" s="14"/>
      <c r="GBT1008" s="14"/>
      <c r="GBU1008" s="14"/>
      <c r="GBV1008" s="14"/>
      <c r="GBW1008" s="14"/>
      <c r="GBX1008" s="14"/>
      <c r="GBY1008" s="14"/>
      <c r="GBZ1008" s="14"/>
      <c r="GCA1008" s="14"/>
      <c r="GCB1008" s="14"/>
      <c r="GCC1008" s="14"/>
      <c r="GCD1008" s="14"/>
      <c r="GCE1008" s="14"/>
      <c r="GCF1008" s="14"/>
      <c r="GCG1008" s="14"/>
      <c r="GCH1008" s="14"/>
      <c r="GCI1008" s="14"/>
      <c r="GCJ1008" s="14"/>
      <c r="GCK1008" s="14"/>
      <c r="GCL1008" s="14"/>
      <c r="GCM1008" s="14"/>
      <c r="GCN1008" s="14"/>
      <c r="GCO1008" s="14"/>
      <c r="GCP1008" s="14"/>
      <c r="GCQ1008" s="14"/>
      <c r="GCR1008" s="14"/>
      <c r="GCS1008" s="14"/>
      <c r="GCT1008" s="14"/>
      <c r="GCU1008" s="14"/>
      <c r="GCV1008" s="14"/>
      <c r="GCW1008" s="14"/>
      <c r="GCX1008" s="14"/>
      <c r="GCY1008" s="14"/>
      <c r="GCZ1008" s="14"/>
      <c r="GDA1008" s="14"/>
      <c r="GDB1008" s="14"/>
      <c r="GDC1008" s="14"/>
      <c r="GDD1008" s="14"/>
      <c r="GDE1008" s="14"/>
      <c r="GDF1008" s="14"/>
      <c r="GDG1008" s="14"/>
      <c r="GDH1008" s="14"/>
      <c r="GDI1008" s="14"/>
      <c r="GDJ1008" s="14"/>
      <c r="GDK1008" s="14"/>
      <c r="GDL1008" s="14"/>
      <c r="GDM1008" s="14"/>
      <c r="GDN1008" s="14"/>
      <c r="GDO1008" s="14"/>
      <c r="GDP1008" s="14"/>
      <c r="GDQ1008" s="14"/>
      <c r="GDR1008" s="14"/>
      <c r="GDS1008" s="14"/>
      <c r="GDT1008" s="14"/>
      <c r="GDU1008" s="14"/>
      <c r="GDV1008" s="14"/>
      <c r="GDW1008" s="14"/>
      <c r="GDX1008" s="14"/>
      <c r="GDY1008" s="14"/>
      <c r="GDZ1008" s="14"/>
      <c r="GEA1008" s="14"/>
      <c r="GEB1008" s="14"/>
      <c r="GEC1008" s="14"/>
      <c r="GED1008" s="14"/>
      <c r="GEE1008" s="14"/>
      <c r="GEF1008" s="14"/>
      <c r="GEG1008" s="14"/>
      <c r="GEH1008" s="14"/>
      <c r="GEI1008" s="14"/>
      <c r="GEJ1008" s="14"/>
      <c r="GEK1008" s="14"/>
      <c r="GEL1008" s="14"/>
      <c r="GEM1008" s="14"/>
      <c r="GEN1008" s="14"/>
      <c r="GEO1008" s="14"/>
      <c r="GEP1008" s="14"/>
      <c r="GEQ1008" s="14"/>
      <c r="GER1008" s="14"/>
      <c r="GES1008" s="14"/>
      <c r="GET1008" s="14"/>
      <c r="GEU1008" s="14"/>
      <c r="GEV1008" s="14"/>
      <c r="GEW1008" s="14"/>
      <c r="GEX1008" s="14"/>
      <c r="GEY1008" s="14"/>
      <c r="GEZ1008" s="14"/>
      <c r="GFA1008" s="14"/>
      <c r="GFB1008" s="14"/>
      <c r="GFC1008" s="14"/>
      <c r="GFD1008" s="14"/>
      <c r="GFE1008" s="14"/>
      <c r="GFF1008" s="14"/>
      <c r="GFG1008" s="14"/>
      <c r="GFH1008" s="14"/>
      <c r="GFI1008" s="14"/>
      <c r="GFJ1008" s="14"/>
      <c r="GFK1008" s="14"/>
      <c r="GFL1008" s="14"/>
      <c r="GFM1008" s="14"/>
      <c r="GFN1008" s="14"/>
      <c r="GFO1008" s="14"/>
      <c r="GFP1008" s="14"/>
      <c r="GFQ1008" s="14"/>
      <c r="GFR1008" s="14"/>
      <c r="GFS1008" s="14"/>
      <c r="GFT1008" s="14"/>
      <c r="GFU1008" s="14"/>
      <c r="GFV1008" s="14"/>
      <c r="GFW1008" s="14"/>
      <c r="GFX1008" s="14"/>
      <c r="GFY1008" s="14"/>
      <c r="GFZ1008" s="14"/>
      <c r="GGA1008" s="14"/>
      <c r="GGB1008" s="14"/>
      <c r="GGC1008" s="14"/>
      <c r="GGD1008" s="14"/>
      <c r="GGE1008" s="14"/>
      <c r="GGF1008" s="14"/>
      <c r="GGG1008" s="14"/>
      <c r="GGH1008" s="14"/>
      <c r="GGI1008" s="14"/>
      <c r="GGJ1008" s="14"/>
      <c r="GGK1008" s="14"/>
      <c r="GGL1008" s="14"/>
      <c r="GGM1008" s="14"/>
      <c r="GGN1008" s="14"/>
      <c r="GGO1008" s="14"/>
      <c r="GGP1008" s="14"/>
      <c r="GGQ1008" s="14"/>
      <c r="GGR1008" s="14"/>
      <c r="GGS1008" s="14"/>
      <c r="GGT1008" s="14"/>
      <c r="GGU1008" s="14"/>
      <c r="GGV1008" s="14"/>
      <c r="GGW1008" s="14"/>
      <c r="GGX1008" s="14"/>
      <c r="GGY1008" s="14"/>
      <c r="GGZ1008" s="14"/>
      <c r="GHA1008" s="14"/>
      <c r="GHB1008" s="14"/>
      <c r="GHC1008" s="14"/>
      <c r="GHD1008" s="14"/>
      <c r="GHE1008" s="14"/>
      <c r="GHF1008" s="14"/>
      <c r="GHG1008" s="14"/>
      <c r="GHH1008" s="14"/>
      <c r="GHI1008" s="14"/>
      <c r="GHJ1008" s="14"/>
      <c r="GHK1008" s="14"/>
      <c r="GHL1008" s="14"/>
      <c r="GHM1008" s="14"/>
      <c r="GHN1008" s="14"/>
      <c r="GHO1008" s="14"/>
      <c r="GHP1008" s="14"/>
      <c r="GHQ1008" s="14"/>
      <c r="GHR1008" s="14"/>
      <c r="GHS1008" s="14"/>
      <c r="GHT1008" s="14"/>
      <c r="GHU1008" s="14"/>
      <c r="GHV1008" s="14"/>
      <c r="GHW1008" s="14"/>
      <c r="GHX1008" s="14"/>
      <c r="GHY1008" s="14"/>
      <c r="GHZ1008" s="14"/>
      <c r="GIA1008" s="14"/>
      <c r="GIB1008" s="14"/>
      <c r="GIC1008" s="14"/>
      <c r="GID1008" s="14"/>
      <c r="GIE1008" s="14"/>
      <c r="GIF1008" s="14"/>
      <c r="GIG1008" s="14"/>
      <c r="GIH1008" s="14"/>
      <c r="GII1008" s="14"/>
      <c r="GIJ1008" s="14"/>
      <c r="GIK1008" s="14"/>
      <c r="GIL1008" s="14"/>
      <c r="GIM1008" s="14"/>
      <c r="GIN1008" s="14"/>
      <c r="GIO1008" s="14"/>
      <c r="GIP1008" s="14"/>
      <c r="GIQ1008" s="14"/>
      <c r="GIR1008" s="14"/>
      <c r="GIS1008" s="14"/>
      <c r="GIT1008" s="14"/>
      <c r="GIU1008" s="14"/>
      <c r="GIV1008" s="14"/>
      <c r="GIW1008" s="14"/>
      <c r="GIX1008" s="14"/>
      <c r="GIY1008" s="14"/>
      <c r="GIZ1008" s="14"/>
      <c r="GJA1008" s="14"/>
      <c r="GJB1008" s="14"/>
      <c r="GJC1008" s="14"/>
      <c r="GJD1008" s="14"/>
      <c r="GJE1008" s="14"/>
      <c r="GJF1008" s="14"/>
      <c r="GJG1008" s="14"/>
      <c r="GJH1008" s="14"/>
      <c r="GJI1008" s="14"/>
      <c r="GJJ1008" s="14"/>
      <c r="GJK1008" s="14"/>
      <c r="GJL1008" s="14"/>
      <c r="GJM1008" s="14"/>
      <c r="GJN1008" s="14"/>
      <c r="GJO1008" s="14"/>
      <c r="GJP1008" s="14"/>
      <c r="GJQ1008" s="14"/>
      <c r="GJR1008" s="14"/>
      <c r="GJS1008" s="14"/>
      <c r="GJT1008" s="14"/>
      <c r="GJU1008" s="14"/>
      <c r="GJV1008" s="14"/>
      <c r="GJW1008" s="14"/>
      <c r="GJX1008" s="14"/>
      <c r="GJY1008" s="14"/>
      <c r="GJZ1008" s="14"/>
      <c r="GKA1008" s="14"/>
      <c r="GKB1008" s="14"/>
      <c r="GKC1008" s="14"/>
      <c r="GKD1008" s="14"/>
      <c r="GKE1008" s="14"/>
      <c r="GKF1008" s="14"/>
      <c r="GKG1008" s="14"/>
      <c r="GKH1008" s="14"/>
      <c r="GKI1008" s="14"/>
      <c r="GKJ1008" s="14"/>
      <c r="GKK1008" s="14"/>
      <c r="GKL1008" s="14"/>
      <c r="GKM1008" s="14"/>
      <c r="GKN1008" s="14"/>
      <c r="GKO1008" s="14"/>
      <c r="GKP1008" s="14"/>
      <c r="GKQ1008" s="14"/>
      <c r="GKR1008" s="14"/>
      <c r="GKS1008" s="14"/>
      <c r="GKT1008" s="14"/>
      <c r="GKU1008" s="14"/>
      <c r="GKV1008" s="14"/>
      <c r="GKW1008" s="14"/>
      <c r="GKX1008" s="14"/>
      <c r="GKY1008" s="14"/>
      <c r="GKZ1008" s="14"/>
      <c r="GLA1008" s="14"/>
      <c r="GLB1008" s="14"/>
      <c r="GLC1008" s="14"/>
      <c r="GLD1008" s="14"/>
      <c r="GLE1008" s="14"/>
      <c r="GLF1008" s="14"/>
      <c r="GLG1008" s="14"/>
      <c r="GLH1008" s="14"/>
      <c r="GLI1008" s="14"/>
      <c r="GLJ1008" s="14"/>
      <c r="GLK1008" s="14"/>
      <c r="GLL1008" s="14"/>
      <c r="GLM1008" s="14"/>
      <c r="GLN1008" s="14"/>
      <c r="GLO1008" s="14"/>
      <c r="GLP1008" s="14"/>
      <c r="GLQ1008" s="14"/>
      <c r="GLR1008" s="14"/>
      <c r="GLS1008" s="14"/>
      <c r="GLT1008" s="14"/>
      <c r="GLU1008" s="14"/>
      <c r="GLV1008" s="14"/>
      <c r="GLW1008" s="14"/>
      <c r="GLX1008" s="14"/>
      <c r="GLY1008" s="14"/>
      <c r="GLZ1008" s="14"/>
      <c r="GMA1008" s="14"/>
      <c r="GMB1008" s="14"/>
      <c r="GMC1008" s="14"/>
      <c r="GMD1008" s="14"/>
      <c r="GME1008" s="14"/>
      <c r="GMF1008" s="14"/>
      <c r="GMG1008" s="14"/>
      <c r="GMH1008" s="14"/>
      <c r="GMI1008" s="14"/>
      <c r="GMJ1008" s="14"/>
      <c r="GMK1008" s="14"/>
      <c r="GML1008" s="14"/>
      <c r="GMM1008" s="14"/>
      <c r="GMN1008" s="14"/>
      <c r="GMO1008" s="14"/>
      <c r="GMP1008" s="14"/>
      <c r="GMQ1008" s="14"/>
      <c r="GMR1008" s="14"/>
      <c r="GMS1008" s="14"/>
      <c r="GMT1008" s="14"/>
      <c r="GMU1008" s="14"/>
      <c r="GMV1008" s="14"/>
      <c r="GMW1008" s="14"/>
      <c r="GMX1008" s="14"/>
      <c r="GMY1008" s="14"/>
      <c r="GMZ1008" s="14"/>
      <c r="GNA1008" s="14"/>
      <c r="GNB1008" s="14"/>
      <c r="GNC1008" s="14"/>
      <c r="GND1008" s="14"/>
      <c r="GNE1008" s="14"/>
      <c r="GNF1008" s="14"/>
      <c r="GNG1008" s="14"/>
      <c r="GNH1008" s="14"/>
      <c r="GNI1008" s="14"/>
      <c r="GNJ1008" s="14"/>
      <c r="GNK1008" s="14"/>
      <c r="GNL1008" s="14"/>
      <c r="GNM1008" s="14"/>
      <c r="GNN1008" s="14"/>
      <c r="GNO1008" s="14"/>
      <c r="GNP1008" s="14"/>
      <c r="GNQ1008" s="14"/>
      <c r="GNR1008" s="14"/>
      <c r="GNS1008" s="14"/>
      <c r="GNT1008" s="14"/>
      <c r="GNU1008" s="14"/>
      <c r="GNV1008" s="14"/>
      <c r="GNW1008" s="14"/>
      <c r="GNX1008" s="14"/>
      <c r="GNY1008" s="14"/>
      <c r="GNZ1008" s="14"/>
      <c r="GOA1008" s="14"/>
      <c r="GOB1008" s="14"/>
      <c r="GOC1008" s="14"/>
      <c r="GOD1008" s="14"/>
      <c r="GOE1008" s="14"/>
      <c r="GOF1008" s="14"/>
      <c r="GOG1008" s="14"/>
      <c r="GOH1008" s="14"/>
      <c r="GOI1008" s="14"/>
      <c r="GOJ1008" s="14"/>
      <c r="GOK1008" s="14"/>
      <c r="GOL1008" s="14"/>
      <c r="GOM1008" s="14"/>
      <c r="GON1008" s="14"/>
      <c r="GOO1008" s="14"/>
      <c r="GOP1008" s="14"/>
      <c r="GOQ1008" s="14"/>
      <c r="GOR1008" s="14"/>
      <c r="GOS1008" s="14"/>
      <c r="GOT1008" s="14"/>
      <c r="GOU1008" s="14"/>
      <c r="GOV1008" s="14"/>
      <c r="GOW1008" s="14"/>
      <c r="GOX1008" s="14"/>
      <c r="GOY1008" s="14"/>
      <c r="GOZ1008" s="14"/>
      <c r="GPA1008" s="14"/>
      <c r="GPB1008" s="14"/>
      <c r="GPC1008" s="14"/>
      <c r="GPD1008" s="14"/>
      <c r="GPE1008" s="14"/>
      <c r="GPF1008" s="14"/>
      <c r="GPG1008" s="14"/>
      <c r="GPH1008" s="14"/>
      <c r="GPI1008" s="14"/>
      <c r="GPJ1008" s="14"/>
      <c r="GPK1008" s="14"/>
      <c r="GPL1008" s="14"/>
      <c r="GPM1008" s="14"/>
      <c r="GPN1008" s="14"/>
      <c r="GPO1008" s="14"/>
      <c r="GPP1008" s="14"/>
      <c r="GPQ1008" s="14"/>
      <c r="GPR1008" s="14"/>
      <c r="GPS1008" s="14"/>
      <c r="GPT1008" s="14"/>
      <c r="GPU1008" s="14"/>
      <c r="GPV1008" s="14"/>
      <c r="GPW1008" s="14"/>
      <c r="GPX1008" s="14"/>
      <c r="GPY1008" s="14"/>
      <c r="GPZ1008" s="14"/>
      <c r="GQA1008" s="14"/>
      <c r="GQB1008" s="14"/>
      <c r="GQC1008" s="14"/>
      <c r="GQD1008" s="14"/>
      <c r="GQE1008" s="14"/>
      <c r="GQF1008" s="14"/>
      <c r="GQG1008" s="14"/>
      <c r="GQH1008" s="14"/>
      <c r="GQI1008" s="14"/>
      <c r="GQJ1008" s="14"/>
      <c r="GQK1008" s="14"/>
      <c r="GQL1008" s="14"/>
      <c r="GQM1008" s="14"/>
      <c r="GQN1008" s="14"/>
      <c r="GQO1008" s="14"/>
      <c r="GQP1008" s="14"/>
      <c r="GQQ1008" s="14"/>
      <c r="GQR1008" s="14"/>
      <c r="GQS1008" s="14"/>
      <c r="GQT1008" s="14"/>
      <c r="GQU1008" s="14"/>
      <c r="GQV1008" s="14"/>
      <c r="GQW1008" s="14"/>
      <c r="GQX1008" s="14"/>
      <c r="GQY1008" s="14"/>
      <c r="GQZ1008" s="14"/>
      <c r="GRA1008" s="14"/>
      <c r="GRB1008" s="14"/>
      <c r="GRC1008" s="14"/>
      <c r="GRD1008" s="14"/>
      <c r="GRE1008" s="14"/>
      <c r="GRF1008" s="14"/>
      <c r="GRG1008" s="14"/>
      <c r="GRH1008" s="14"/>
      <c r="GRI1008" s="14"/>
      <c r="GRJ1008" s="14"/>
      <c r="GRK1008" s="14"/>
      <c r="GRL1008" s="14"/>
      <c r="GRM1008" s="14"/>
      <c r="GRN1008" s="14"/>
      <c r="GRO1008" s="14"/>
      <c r="GRP1008" s="14"/>
      <c r="GRQ1008" s="14"/>
      <c r="GRR1008" s="14"/>
      <c r="GRS1008" s="14"/>
      <c r="GRT1008" s="14"/>
      <c r="GRU1008" s="14"/>
      <c r="GRV1008" s="14"/>
      <c r="GRW1008" s="14"/>
      <c r="GRX1008" s="14"/>
      <c r="GRY1008" s="14"/>
      <c r="GRZ1008" s="14"/>
      <c r="GSA1008" s="14"/>
      <c r="GSB1008" s="14"/>
      <c r="GSC1008" s="14"/>
      <c r="GSD1008" s="14"/>
      <c r="GSE1008" s="14"/>
      <c r="GSF1008" s="14"/>
      <c r="GSG1008" s="14"/>
      <c r="GSH1008" s="14"/>
      <c r="GSI1008" s="14"/>
      <c r="GSJ1008" s="14"/>
      <c r="GSK1008" s="14"/>
      <c r="GSL1008" s="14"/>
      <c r="GSM1008" s="14"/>
      <c r="GSN1008" s="14"/>
      <c r="GSO1008" s="14"/>
      <c r="GSP1008" s="14"/>
      <c r="GSQ1008" s="14"/>
      <c r="GSR1008" s="14"/>
      <c r="GSS1008" s="14"/>
      <c r="GST1008" s="14"/>
      <c r="GSU1008" s="14"/>
      <c r="GSV1008" s="14"/>
      <c r="GSW1008" s="14"/>
      <c r="GSX1008" s="14"/>
      <c r="GSY1008" s="14"/>
      <c r="GSZ1008" s="14"/>
      <c r="GTA1008" s="14"/>
      <c r="GTB1008" s="14"/>
      <c r="GTC1008" s="14"/>
      <c r="GTD1008" s="14"/>
      <c r="GTE1008" s="14"/>
      <c r="GTF1008" s="14"/>
      <c r="GTG1008" s="14"/>
      <c r="GTH1008" s="14"/>
      <c r="GTI1008" s="14"/>
      <c r="GTJ1008" s="14"/>
      <c r="GTK1008" s="14"/>
      <c r="GTL1008" s="14"/>
      <c r="GTM1008" s="14"/>
      <c r="GTN1008" s="14"/>
      <c r="GTO1008" s="14"/>
      <c r="GTP1008" s="14"/>
      <c r="GTQ1008" s="14"/>
      <c r="GTR1008" s="14"/>
      <c r="GTS1008" s="14"/>
      <c r="GTT1008" s="14"/>
      <c r="GTU1008" s="14"/>
      <c r="GTV1008" s="14"/>
      <c r="GTW1008" s="14"/>
      <c r="GTX1008" s="14"/>
      <c r="GTY1008" s="14"/>
      <c r="GTZ1008" s="14"/>
      <c r="GUA1008" s="14"/>
      <c r="GUB1008" s="14"/>
      <c r="GUC1008" s="14"/>
      <c r="GUD1008" s="14"/>
      <c r="GUE1008" s="14"/>
      <c r="GUF1008" s="14"/>
      <c r="GUG1008" s="14"/>
      <c r="GUH1008" s="14"/>
      <c r="GUI1008" s="14"/>
      <c r="GUJ1008" s="14"/>
      <c r="GUK1008" s="14"/>
      <c r="GUL1008" s="14"/>
      <c r="GUM1008" s="14"/>
      <c r="GUN1008" s="14"/>
      <c r="GUO1008" s="14"/>
      <c r="GUP1008" s="14"/>
      <c r="GUQ1008" s="14"/>
      <c r="GUR1008" s="14"/>
      <c r="GUS1008" s="14"/>
      <c r="GUT1008" s="14"/>
      <c r="GUU1008" s="14"/>
      <c r="GUV1008" s="14"/>
      <c r="GUW1008" s="14"/>
      <c r="GUX1008" s="14"/>
      <c r="GUY1008" s="14"/>
      <c r="GUZ1008" s="14"/>
      <c r="GVA1008" s="14"/>
      <c r="GVB1008" s="14"/>
      <c r="GVC1008" s="14"/>
      <c r="GVD1008" s="14"/>
      <c r="GVE1008" s="14"/>
      <c r="GVF1008" s="14"/>
      <c r="GVG1008" s="14"/>
      <c r="GVH1008" s="14"/>
      <c r="GVI1008" s="14"/>
      <c r="GVJ1008" s="14"/>
      <c r="GVK1008" s="14"/>
      <c r="GVL1008" s="14"/>
      <c r="GVM1008" s="14"/>
      <c r="GVN1008" s="14"/>
      <c r="GVO1008" s="14"/>
      <c r="GVP1008" s="14"/>
      <c r="GVQ1008" s="14"/>
      <c r="GVR1008" s="14"/>
      <c r="GVS1008" s="14"/>
      <c r="GVT1008" s="14"/>
      <c r="GVU1008" s="14"/>
      <c r="GVV1008" s="14"/>
      <c r="GVW1008" s="14"/>
      <c r="GVX1008" s="14"/>
      <c r="GVY1008" s="14"/>
      <c r="GVZ1008" s="14"/>
      <c r="GWA1008" s="14"/>
      <c r="GWB1008" s="14"/>
      <c r="GWC1008" s="14"/>
      <c r="GWD1008" s="14"/>
      <c r="GWE1008" s="14"/>
      <c r="GWF1008" s="14"/>
      <c r="GWG1008" s="14"/>
      <c r="GWH1008" s="14"/>
      <c r="GWI1008" s="14"/>
      <c r="GWJ1008" s="14"/>
      <c r="GWK1008" s="14"/>
      <c r="GWL1008" s="14"/>
      <c r="GWM1008" s="14"/>
      <c r="GWN1008" s="14"/>
      <c r="GWO1008" s="14"/>
      <c r="GWP1008" s="14"/>
      <c r="GWQ1008" s="14"/>
      <c r="GWR1008" s="14"/>
      <c r="GWS1008" s="14"/>
      <c r="GWT1008" s="14"/>
      <c r="GWU1008" s="14"/>
      <c r="GWV1008" s="14"/>
      <c r="GWW1008" s="14"/>
      <c r="GWX1008" s="14"/>
      <c r="GWY1008" s="14"/>
      <c r="GWZ1008" s="14"/>
      <c r="GXA1008" s="14"/>
      <c r="GXB1008" s="14"/>
      <c r="GXC1008" s="14"/>
      <c r="GXD1008" s="14"/>
      <c r="GXE1008" s="14"/>
      <c r="GXF1008" s="14"/>
      <c r="GXG1008" s="14"/>
      <c r="GXH1008" s="14"/>
      <c r="GXI1008" s="14"/>
      <c r="GXJ1008" s="14"/>
      <c r="GXK1008" s="14"/>
      <c r="GXL1008" s="14"/>
      <c r="GXM1008" s="14"/>
      <c r="GXN1008" s="14"/>
      <c r="GXO1008" s="14"/>
      <c r="GXP1008" s="14"/>
      <c r="GXQ1008" s="14"/>
      <c r="GXR1008" s="14"/>
      <c r="GXS1008" s="14"/>
      <c r="GXT1008" s="14"/>
      <c r="GXU1008" s="14"/>
      <c r="GXV1008" s="14"/>
      <c r="GXW1008" s="14"/>
      <c r="GXX1008" s="14"/>
      <c r="GXY1008" s="14"/>
      <c r="GXZ1008" s="14"/>
      <c r="GYA1008" s="14"/>
      <c r="GYB1008" s="14"/>
      <c r="GYC1008" s="14"/>
      <c r="GYD1008" s="14"/>
      <c r="GYE1008" s="14"/>
      <c r="GYF1008" s="14"/>
      <c r="GYG1008" s="14"/>
      <c r="GYH1008" s="14"/>
      <c r="GYI1008" s="14"/>
      <c r="GYJ1008" s="14"/>
      <c r="GYK1008" s="14"/>
      <c r="GYL1008" s="14"/>
      <c r="GYM1008" s="14"/>
      <c r="GYN1008" s="14"/>
      <c r="GYO1008" s="14"/>
      <c r="GYP1008" s="14"/>
      <c r="GYQ1008" s="14"/>
      <c r="GYR1008" s="14"/>
      <c r="GYS1008" s="14"/>
      <c r="GYT1008" s="14"/>
      <c r="GYU1008" s="14"/>
      <c r="GYV1008" s="14"/>
      <c r="GYW1008" s="14"/>
      <c r="GYX1008" s="14"/>
      <c r="GYY1008" s="14"/>
      <c r="GYZ1008" s="14"/>
      <c r="GZA1008" s="14"/>
      <c r="GZB1008" s="14"/>
      <c r="GZC1008" s="14"/>
      <c r="GZD1008" s="14"/>
      <c r="GZE1008" s="14"/>
      <c r="GZF1008" s="14"/>
      <c r="GZG1008" s="14"/>
      <c r="GZH1008" s="14"/>
      <c r="GZI1008" s="14"/>
      <c r="GZJ1008" s="14"/>
      <c r="GZK1008" s="14"/>
      <c r="GZL1008" s="14"/>
      <c r="GZM1008" s="14"/>
      <c r="GZN1008" s="14"/>
      <c r="GZO1008" s="14"/>
      <c r="GZP1008" s="14"/>
      <c r="GZQ1008" s="14"/>
      <c r="GZR1008" s="14"/>
      <c r="GZS1008" s="14"/>
      <c r="GZT1008" s="14"/>
      <c r="GZU1008" s="14"/>
      <c r="GZV1008" s="14"/>
      <c r="GZW1008" s="14"/>
      <c r="GZX1008" s="14"/>
      <c r="GZY1008" s="14"/>
      <c r="GZZ1008" s="14"/>
      <c r="HAA1008" s="14"/>
      <c r="HAB1008" s="14"/>
      <c r="HAC1008" s="14"/>
      <c r="HAD1008" s="14"/>
      <c r="HAE1008" s="14"/>
      <c r="HAF1008" s="14"/>
      <c r="HAG1008" s="14"/>
      <c r="HAH1008" s="14"/>
      <c r="HAI1008" s="14"/>
      <c r="HAJ1008" s="14"/>
      <c r="HAK1008" s="14"/>
      <c r="HAL1008" s="14"/>
      <c r="HAM1008" s="14"/>
      <c r="HAN1008" s="14"/>
      <c r="HAO1008" s="14"/>
      <c r="HAP1008" s="14"/>
      <c r="HAQ1008" s="14"/>
      <c r="HAR1008" s="14"/>
      <c r="HAS1008" s="14"/>
      <c r="HAT1008" s="14"/>
      <c r="HAU1008" s="14"/>
      <c r="HAV1008" s="14"/>
      <c r="HAW1008" s="14"/>
      <c r="HAX1008" s="14"/>
      <c r="HAY1008" s="14"/>
      <c r="HAZ1008" s="14"/>
      <c r="HBA1008" s="14"/>
      <c r="HBB1008" s="14"/>
      <c r="HBC1008" s="14"/>
      <c r="HBD1008" s="14"/>
      <c r="HBE1008" s="14"/>
      <c r="HBF1008" s="14"/>
      <c r="HBG1008" s="14"/>
      <c r="HBH1008" s="14"/>
      <c r="HBI1008" s="14"/>
      <c r="HBJ1008" s="14"/>
      <c r="HBK1008" s="14"/>
      <c r="HBL1008" s="14"/>
      <c r="HBM1008" s="14"/>
      <c r="HBN1008" s="14"/>
      <c r="HBO1008" s="14"/>
      <c r="HBP1008" s="14"/>
      <c r="HBQ1008" s="14"/>
      <c r="HBR1008" s="14"/>
      <c r="HBS1008" s="14"/>
      <c r="HBT1008" s="14"/>
      <c r="HBU1008" s="14"/>
      <c r="HBV1008" s="14"/>
      <c r="HBW1008" s="14"/>
      <c r="HBX1008" s="14"/>
      <c r="HBY1008" s="14"/>
      <c r="HBZ1008" s="14"/>
      <c r="HCA1008" s="14"/>
      <c r="HCB1008" s="14"/>
      <c r="HCC1008" s="14"/>
      <c r="HCD1008" s="14"/>
      <c r="HCE1008" s="14"/>
      <c r="HCF1008" s="14"/>
      <c r="HCG1008" s="14"/>
      <c r="HCH1008" s="14"/>
      <c r="HCI1008" s="14"/>
      <c r="HCJ1008" s="14"/>
      <c r="HCK1008" s="14"/>
      <c r="HCL1008" s="14"/>
      <c r="HCM1008" s="14"/>
      <c r="HCN1008" s="14"/>
      <c r="HCO1008" s="14"/>
      <c r="HCP1008" s="14"/>
      <c r="HCQ1008" s="14"/>
      <c r="HCR1008" s="14"/>
      <c r="HCS1008" s="14"/>
      <c r="HCT1008" s="14"/>
      <c r="HCU1008" s="14"/>
      <c r="HCV1008" s="14"/>
      <c r="HCW1008" s="14"/>
      <c r="HCX1008" s="14"/>
      <c r="HCY1008" s="14"/>
      <c r="HCZ1008" s="14"/>
      <c r="HDA1008" s="14"/>
      <c r="HDB1008" s="14"/>
      <c r="HDC1008" s="14"/>
      <c r="HDD1008" s="14"/>
      <c r="HDE1008" s="14"/>
      <c r="HDF1008" s="14"/>
      <c r="HDG1008" s="14"/>
      <c r="HDH1008" s="14"/>
      <c r="HDI1008" s="14"/>
      <c r="HDJ1008" s="14"/>
      <c r="HDK1008" s="14"/>
      <c r="HDL1008" s="14"/>
      <c r="HDM1008" s="14"/>
      <c r="HDN1008" s="14"/>
      <c r="HDO1008" s="14"/>
      <c r="HDP1008" s="14"/>
      <c r="HDQ1008" s="14"/>
      <c r="HDR1008" s="14"/>
      <c r="HDS1008" s="14"/>
      <c r="HDT1008" s="14"/>
      <c r="HDU1008" s="14"/>
      <c r="HDV1008" s="14"/>
      <c r="HDW1008" s="14"/>
      <c r="HDX1008" s="14"/>
      <c r="HDY1008" s="14"/>
      <c r="HDZ1008" s="14"/>
      <c r="HEA1008" s="14"/>
      <c r="HEB1008" s="14"/>
      <c r="HEC1008" s="14"/>
      <c r="HED1008" s="14"/>
      <c r="HEE1008" s="14"/>
      <c r="HEF1008" s="14"/>
      <c r="HEG1008" s="14"/>
      <c r="HEH1008" s="14"/>
      <c r="HEI1008" s="14"/>
      <c r="HEJ1008" s="14"/>
      <c r="HEK1008" s="14"/>
      <c r="HEL1008" s="14"/>
      <c r="HEM1008" s="14"/>
      <c r="HEN1008" s="14"/>
      <c r="HEO1008" s="14"/>
      <c r="HEP1008" s="14"/>
      <c r="HEQ1008" s="14"/>
      <c r="HER1008" s="14"/>
      <c r="HES1008" s="14"/>
      <c r="HET1008" s="14"/>
      <c r="HEU1008" s="14"/>
      <c r="HEV1008" s="14"/>
      <c r="HEW1008" s="14"/>
      <c r="HEX1008" s="14"/>
      <c r="HEY1008" s="14"/>
      <c r="HEZ1008" s="14"/>
      <c r="HFA1008" s="14"/>
      <c r="HFB1008" s="14"/>
      <c r="HFC1008" s="14"/>
      <c r="HFD1008" s="14"/>
      <c r="HFE1008" s="14"/>
      <c r="HFF1008" s="14"/>
      <c r="HFG1008" s="14"/>
      <c r="HFH1008" s="14"/>
      <c r="HFI1008" s="14"/>
      <c r="HFJ1008" s="14"/>
      <c r="HFK1008" s="14"/>
      <c r="HFL1008" s="14"/>
      <c r="HFM1008" s="14"/>
      <c r="HFN1008" s="14"/>
      <c r="HFO1008" s="14"/>
      <c r="HFP1008" s="14"/>
      <c r="HFQ1008" s="14"/>
      <c r="HFR1008" s="14"/>
      <c r="HFS1008" s="14"/>
      <c r="HFT1008" s="14"/>
      <c r="HFU1008" s="14"/>
      <c r="HFV1008" s="14"/>
      <c r="HFW1008" s="14"/>
      <c r="HFX1008" s="14"/>
      <c r="HFY1008" s="14"/>
      <c r="HFZ1008" s="14"/>
      <c r="HGA1008" s="14"/>
      <c r="HGB1008" s="14"/>
      <c r="HGC1008" s="14"/>
      <c r="HGD1008" s="14"/>
      <c r="HGE1008" s="14"/>
      <c r="HGF1008" s="14"/>
      <c r="HGG1008" s="14"/>
      <c r="HGH1008" s="14"/>
      <c r="HGI1008" s="14"/>
      <c r="HGJ1008" s="14"/>
      <c r="HGK1008" s="14"/>
      <c r="HGL1008" s="14"/>
      <c r="HGM1008" s="14"/>
      <c r="HGN1008" s="14"/>
      <c r="HGO1008" s="14"/>
      <c r="HGP1008" s="14"/>
      <c r="HGQ1008" s="14"/>
      <c r="HGR1008" s="14"/>
      <c r="HGS1008" s="14"/>
      <c r="HGT1008" s="14"/>
      <c r="HGU1008" s="14"/>
      <c r="HGV1008" s="14"/>
      <c r="HGW1008" s="14"/>
      <c r="HGX1008" s="14"/>
      <c r="HGY1008" s="14"/>
      <c r="HGZ1008" s="14"/>
      <c r="HHA1008" s="14"/>
      <c r="HHB1008" s="14"/>
      <c r="HHC1008" s="14"/>
      <c r="HHD1008" s="14"/>
      <c r="HHE1008" s="14"/>
      <c r="HHF1008" s="14"/>
      <c r="HHG1008" s="14"/>
      <c r="HHH1008" s="14"/>
      <c r="HHI1008" s="14"/>
      <c r="HHJ1008" s="14"/>
      <c r="HHK1008" s="14"/>
      <c r="HHL1008" s="14"/>
      <c r="HHM1008" s="14"/>
      <c r="HHN1008" s="14"/>
      <c r="HHO1008" s="14"/>
      <c r="HHP1008" s="14"/>
      <c r="HHQ1008" s="14"/>
      <c r="HHR1008" s="14"/>
      <c r="HHS1008" s="14"/>
      <c r="HHT1008" s="14"/>
      <c r="HHU1008" s="14"/>
      <c r="HHV1008" s="14"/>
      <c r="HHW1008" s="14"/>
      <c r="HHX1008" s="14"/>
      <c r="HHY1008" s="14"/>
      <c r="HHZ1008" s="14"/>
      <c r="HIA1008" s="14"/>
      <c r="HIB1008" s="14"/>
      <c r="HIC1008" s="14"/>
      <c r="HID1008" s="14"/>
      <c r="HIE1008" s="14"/>
      <c r="HIF1008" s="14"/>
      <c r="HIG1008" s="14"/>
      <c r="HIH1008" s="14"/>
      <c r="HII1008" s="14"/>
      <c r="HIJ1008" s="14"/>
      <c r="HIK1008" s="14"/>
      <c r="HIL1008" s="14"/>
      <c r="HIM1008" s="14"/>
      <c r="HIN1008" s="14"/>
      <c r="HIO1008" s="14"/>
      <c r="HIP1008" s="14"/>
      <c r="HIQ1008" s="14"/>
      <c r="HIR1008" s="14"/>
      <c r="HIS1008" s="14"/>
      <c r="HIT1008" s="14"/>
      <c r="HIU1008" s="14"/>
      <c r="HIV1008" s="14"/>
      <c r="HIW1008" s="14"/>
      <c r="HIX1008" s="14"/>
      <c r="HIY1008" s="14"/>
      <c r="HIZ1008" s="14"/>
      <c r="HJA1008" s="14"/>
      <c r="HJB1008" s="14"/>
      <c r="HJC1008" s="14"/>
      <c r="HJD1008" s="14"/>
      <c r="HJE1008" s="14"/>
      <c r="HJF1008" s="14"/>
      <c r="HJG1008" s="14"/>
      <c r="HJH1008" s="14"/>
      <c r="HJI1008" s="14"/>
      <c r="HJJ1008" s="14"/>
      <c r="HJK1008" s="14"/>
      <c r="HJL1008" s="14"/>
      <c r="HJM1008" s="14"/>
      <c r="HJN1008" s="14"/>
      <c r="HJO1008" s="14"/>
      <c r="HJP1008" s="14"/>
      <c r="HJQ1008" s="14"/>
      <c r="HJR1008" s="14"/>
      <c r="HJS1008" s="14"/>
      <c r="HJT1008" s="14"/>
      <c r="HJU1008" s="14"/>
      <c r="HJV1008" s="14"/>
      <c r="HJW1008" s="14"/>
      <c r="HJX1008" s="14"/>
      <c r="HJY1008" s="14"/>
      <c r="HJZ1008" s="14"/>
      <c r="HKA1008" s="14"/>
      <c r="HKB1008" s="14"/>
      <c r="HKC1008" s="14"/>
      <c r="HKD1008" s="14"/>
      <c r="HKE1008" s="14"/>
      <c r="HKF1008" s="14"/>
      <c r="HKG1008" s="14"/>
      <c r="HKH1008" s="14"/>
      <c r="HKI1008" s="14"/>
      <c r="HKJ1008" s="14"/>
      <c r="HKK1008" s="14"/>
      <c r="HKL1008" s="14"/>
      <c r="HKM1008" s="14"/>
      <c r="HKN1008" s="14"/>
      <c r="HKO1008" s="14"/>
      <c r="HKP1008" s="14"/>
      <c r="HKQ1008" s="14"/>
      <c r="HKR1008" s="14"/>
      <c r="HKS1008" s="14"/>
      <c r="HKT1008" s="14"/>
      <c r="HKU1008" s="14"/>
      <c r="HKV1008" s="14"/>
      <c r="HKW1008" s="14"/>
      <c r="HKX1008" s="14"/>
      <c r="HKY1008" s="14"/>
      <c r="HKZ1008" s="14"/>
      <c r="HLA1008" s="14"/>
      <c r="HLB1008" s="14"/>
      <c r="HLC1008" s="14"/>
      <c r="HLD1008" s="14"/>
      <c r="HLE1008" s="14"/>
      <c r="HLF1008" s="14"/>
      <c r="HLG1008" s="14"/>
      <c r="HLH1008" s="14"/>
      <c r="HLI1008" s="14"/>
      <c r="HLJ1008" s="14"/>
      <c r="HLK1008" s="14"/>
      <c r="HLL1008" s="14"/>
      <c r="HLM1008" s="14"/>
      <c r="HLN1008" s="14"/>
      <c r="HLO1008" s="14"/>
      <c r="HLP1008" s="14"/>
      <c r="HLQ1008" s="14"/>
      <c r="HLR1008" s="14"/>
      <c r="HLS1008" s="14"/>
      <c r="HLT1008" s="14"/>
      <c r="HLU1008" s="14"/>
      <c r="HLV1008" s="14"/>
      <c r="HLW1008" s="14"/>
      <c r="HLX1008" s="14"/>
      <c r="HLY1008" s="14"/>
      <c r="HLZ1008" s="14"/>
      <c r="HMA1008" s="14"/>
      <c r="HMB1008" s="14"/>
      <c r="HMC1008" s="14"/>
      <c r="HMD1008" s="14"/>
      <c r="HME1008" s="14"/>
      <c r="HMF1008" s="14"/>
      <c r="HMG1008" s="14"/>
      <c r="HMH1008" s="14"/>
      <c r="HMI1008" s="14"/>
      <c r="HMJ1008" s="14"/>
      <c r="HMK1008" s="14"/>
      <c r="HML1008" s="14"/>
      <c r="HMM1008" s="14"/>
      <c r="HMN1008" s="14"/>
      <c r="HMO1008" s="14"/>
      <c r="HMP1008" s="14"/>
      <c r="HMQ1008" s="14"/>
      <c r="HMR1008" s="14"/>
      <c r="HMS1008" s="14"/>
      <c r="HMT1008" s="14"/>
      <c r="HMU1008" s="14"/>
      <c r="HMV1008" s="14"/>
      <c r="HMW1008" s="14"/>
      <c r="HMX1008" s="14"/>
      <c r="HMY1008" s="14"/>
      <c r="HMZ1008" s="14"/>
      <c r="HNA1008" s="14"/>
      <c r="HNB1008" s="14"/>
      <c r="HNC1008" s="14"/>
      <c r="HND1008" s="14"/>
      <c r="HNE1008" s="14"/>
      <c r="HNF1008" s="14"/>
      <c r="HNG1008" s="14"/>
      <c r="HNH1008" s="14"/>
      <c r="HNI1008" s="14"/>
      <c r="HNJ1008" s="14"/>
      <c r="HNK1008" s="14"/>
      <c r="HNL1008" s="14"/>
      <c r="HNM1008" s="14"/>
      <c r="HNN1008" s="14"/>
      <c r="HNO1008" s="14"/>
      <c r="HNP1008" s="14"/>
      <c r="HNQ1008" s="14"/>
      <c r="HNR1008" s="14"/>
      <c r="HNS1008" s="14"/>
      <c r="HNT1008" s="14"/>
      <c r="HNU1008" s="14"/>
      <c r="HNV1008" s="14"/>
      <c r="HNW1008" s="14"/>
      <c r="HNX1008" s="14"/>
      <c r="HNY1008" s="14"/>
      <c r="HNZ1008" s="14"/>
      <c r="HOA1008" s="14"/>
      <c r="HOB1008" s="14"/>
      <c r="HOC1008" s="14"/>
      <c r="HOD1008" s="14"/>
      <c r="HOE1008" s="14"/>
      <c r="HOF1008" s="14"/>
      <c r="HOG1008" s="14"/>
      <c r="HOH1008" s="14"/>
      <c r="HOI1008" s="14"/>
      <c r="HOJ1008" s="14"/>
      <c r="HOK1008" s="14"/>
      <c r="HOL1008" s="14"/>
      <c r="HOM1008" s="14"/>
      <c r="HON1008" s="14"/>
      <c r="HOO1008" s="14"/>
      <c r="HOP1008" s="14"/>
      <c r="HOQ1008" s="14"/>
      <c r="HOR1008" s="14"/>
      <c r="HOS1008" s="14"/>
      <c r="HOT1008" s="14"/>
      <c r="HOU1008" s="14"/>
      <c r="HOV1008" s="14"/>
      <c r="HOW1008" s="14"/>
      <c r="HOX1008" s="14"/>
      <c r="HOY1008" s="14"/>
      <c r="HOZ1008" s="14"/>
      <c r="HPA1008" s="14"/>
      <c r="HPB1008" s="14"/>
      <c r="HPC1008" s="14"/>
      <c r="HPD1008" s="14"/>
      <c r="HPE1008" s="14"/>
      <c r="HPF1008" s="14"/>
      <c r="HPG1008" s="14"/>
      <c r="HPH1008" s="14"/>
      <c r="HPI1008" s="14"/>
      <c r="HPJ1008" s="14"/>
      <c r="HPK1008" s="14"/>
      <c r="HPL1008" s="14"/>
      <c r="HPM1008" s="14"/>
      <c r="HPN1008" s="14"/>
      <c r="HPO1008" s="14"/>
      <c r="HPP1008" s="14"/>
      <c r="HPQ1008" s="14"/>
      <c r="HPR1008" s="14"/>
      <c r="HPS1008" s="14"/>
      <c r="HPT1008" s="14"/>
      <c r="HPU1008" s="14"/>
      <c r="HPV1008" s="14"/>
      <c r="HPW1008" s="14"/>
      <c r="HPX1008" s="14"/>
      <c r="HPY1008" s="14"/>
      <c r="HPZ1008" s="14"/>
      <c r="HQA1008" s="14"/>
      <c r="HQB1008" s="14"/>
      <c r="HQC1008" s="14"/>
      <c r="HQD1008" s="14"/>
      <c r="HQE1008" s="14"/>
      <c r="HQF1008" s="14"/>
      <c r="HQG1008" s="14"/>
      <c r="HQH1008" s="14"/>
      <c r="HQI1008" s="14"/>
      <c r="HQJ1008" s="14"/>
      <c r="HQK1008" s="14"/>
      <c r="HQL1008" s="14"/>
      <c r="HQM1008" s="14"/>
      <c r="HQN1008" s="14"/>
      <c r="HQO1008" s="14"/>
      <c r="HQP1008" s="14"/>
      <c r="HQQ1008" s="14"/>
      <c r="HQR1008" s="14"/>
      <c r="HQS1008" s="14"/>
      <c r="HQT1008" s="14"/>
      <c r="HQU1008" s="14"/>
      <c r="HQV1008" s="14"/>
      <c r="HQW1008" s="14"/>
      <c r="HQX1008" s="14"/>
      <c r="HQY1008" s="14"/>
      <c r="HQZ1008" s="14"/>
      <c r="HRA1008" s="14"/>
      <c r="HRB1008" s="14"/>
      <c r="HRC1008" s="14"/>
      <c r="HRD1008" s="14"/>
      <c r="HRE1008" s="14"/>
      <c r="HRF1008" s="14"/>
      <c r="HRG1008" s="14"/>
      <c r="HRH1008" s="14"/>
      <c r="HRI1008" s="14"/>
      <c r="HRJ1008" s="14"/>
      <c r="HRK1008" s="14"/>
      <c r="HRL1008" s="14"/>
      <c r="HRM1008" s="14"/>
      <c r="HRN1008" s="14"/>
      <c r="HRO1008" s="14"/>
      <c r="HRP1008" s="14"/>
      <c r="HRQ1008" s="14"/>
      <c r="HRR1008" s="14"/>
      <c r="HRS1008" s="14"/>
      <c r="HRT1008" s="14"/>
      <c r="HRU1008" s="14"/>
      <c r="HRV1008" s="14"/>
      <c r="HRW1008" s="14"/>
      <c r="HRX1008" s="14"/>
      <c r="HRY1008" s="14"/>
      <c r="HRZ1008" s="14"/>
      <c r="HSA1008" s="14"/>
      <c r="HSB1008" s="14"/>
      <c r="HSC1008" s="14"/>
      <c r="HSD1008" s="14"/>
      <c r="HSE1008" s="14"/>
      <c r="HSF1008" s="14"/>
      <c r="HSG1008" s="14"/>
      <c r="HSH1008" s="14"/>
      <c r="HSI1008" s="14"/>
      <c r="HSJ1008" s="14"/>
      <c r="HSK1008" s="14"/>
      <c r="HSL1008" s="14"/>
      <c r="HSM1008" s="14"/>
      <c r="HSN1008" s="14"/>
      <c r="HSO1008" s="14"/>
      <c r="HSP1008" s="14"/>
      <c r="HSQ1008" s="14"/>
      <c r="HSR1008" s="14"/>
      <c r="HSS1008" s="14"/>
      <c r="HST1008" s="14"/>
      <c r="HSU1008" s="14"/>
      <c r="HSV1008" s="14"/>
      <c r="HSW1008" s="14"/>
      <c r="HSX1008" s="14"/>
      <c r="HSY1008" s="14"/>
      <c r="HSZ1008" s="14"/>
      <c r="HTA1008" s="14"/>
      <c r="HTB1008" s="14"/>
      <c r="HTC1008" s="14"/>
      <c r="HTD1008" s="14"/>
      <c r="HTE1008" s="14"/>
      <c r="HTF1008" s="14"/>
      <c r="HTG1008" s="14"/>
      <c r="HTH1008" s="14"/>
      <c r="HTI1008" s="14"/>
      <c r="HTJ1008" s="14"/>
      <c r="HTK1008" s="14"/>
      <c r="HTL1008" s="14"/>
      <c r="HTM1008" s="14"/>
      <c r="HTN1008" s="14"/>
      <c r="HTO1008" s="14"/>
      <c r="HTP1008" s="14"/>
      <c r="HTQ1008" s="14"/>
      <c r="HTR1008" s="14"/>
      <c r="HTS1008" s="14"/>
      <c r="HTT1008" s="14"/>
      <c r="HTU1008" s="14"/>
      <c r="HTV1008" s="14"/>
      <c r="HTW1008" s="14"/>
      <c r="HTX1008" s="14"/>
      <c r="HTY1008" s="14"/>
      <c r="HTZ1008" s="14"/>
      <c r="HUA1008" s="14"/>
      <c r="HUB1008" s="14"/>
      <c r="HUC1008" s="14"/>
      <c r="HUD1008" s="14"/>
      <c r="HUE1008" s="14"/>
      <c r="HUF1008" s="14"/>
      <c r="HUG1008" s="14"/>
      <c r="HUH1008" s="14"/>
      <c r="HUI1008" s="14"/>
      <c r="HUJ1008" s="14"/>
      <c r="HUK1008" s="14"/>
      <c r="HUL1008" s="14"/>
      <c r="HUM1008" s="14"/>
      <c r="HUN1008" s="14"/>
      <c r="HUO1008" s="14"/>
      <c r="HUP1008" s="14"/>
      <c r="HUQ1008" s="14"/>
      <c r="HUR1008" s="14"/>
      <c r="HUS1008" s="14"/>
      <c r="HUT1008" s="14"/>
      <c r="HUU1008" s="14"/>
      <c r="HUV1008" s="14"/>
      <c r="HUW1008" s="14"/>
      <c r="HUX1008" s="14"/>
      <c r="HUY1008" s="14"/>
      <c r="HUZ1008" s="14"/>
      <c r="HVA1008" s="14"/>
      <c r="HVB1008" s="14"/>
      <c r="HVC1008" s="14"/>
      <c r="HVD1008" s="14"/>
      <c r="HVE1008" s="14"/>
      <c r="HVF1008" s="14"/>
      <c r="HVG1008" s="14"/>
      <c r="HVH1008" s="14"/>
      <c r="HVI1008" s="14"/>
      <c r="HVJ1008" s="14"/>
      <c r="HVK1008" s="14"/>
      <c r="HVL1008" s="14"/>
      <c r="HVM1008" s="14"/>
      <c r="HVN1008" s="14"/>
      <c r="HVO1008" s="14"/>
      <c r="HVP1008" s="14"/>
      <c r="HVQ1008" s="14"/>
      <c r="HVR1008" s="14"/>
      <c r="HVS1008" s="14"/>
      <c r="HVT1008" s="14"/>
      <c r="HVU1008" s="14"/>
      <c r="HVV1008" s="14"/>
      <c r="HVW1008" s="14"/>
      <c r="HVX1008" s="14"/>
      <c r="HVY1008" s="14"/>
      <c r="HVZ1008" s="14"/>
      <c r="HWA1008" s="14"/>
      <c r="HWB1008" s="14"/>
      <c r="HWC1008" s="14"/>
      <c r="HWD1008" s="14"/>
      <c r="HWE1008" s="14"/>
      <c r="HWF1008" s="14"/>
      <c r="HWG1008" s="14"/>
      <c r="HWH1008" s="14"/>
      <c r="HWI1008" s="14"/>
      <c r="HWJ1008" s="14"/>
      <c r="HWK1008" s="14"/>
      <c r="HWL1008" s="14"/>
      <c r="HWM1008" s="14"/>
      <c r="HWN1008" s="14"/>
      <c r="HWO1008" s="14"/>
      <c r="HWP1008" s="14"/>
      <c r="HWQ1008" s="14"/>
      <c r="HWR1008" s="14"/>
      <c r="HWS1008" s="14"/>
      <c r="HWT1008" s="14"/>
      <c r="HWU1008" s="14"/>
      <c r="HWV1008" s="14"/>
      <c r="HWW1008" s="14"/>
      <c r="HWX1008" s="14"/>
      <c r="HWY1008" s="14"/>
      <c r="HWZ1008" s="14"/>
      <c r="HXA1008" s="14"/>
      <c r="HXB1008" s="14"/>
      <c r="HXC1008" s="14"/>
      <c r="HXD1008" s="14"/>
      <c r="HXE1008" s="14"/>
      <c r="HXF1008" s="14"/>
      <c r="HXG1008" s="14"/>
      <c r="HXH1008" s="14"/>
      <c r="HXI1008" s="14"/>
      <c r="HXJ1008" s="14"/>
      <c r="HXK1008" s="14"/>
      <c r="HXL1008" s="14"/>
      <c r="HXM1008" s="14"/>
      <c r="HXN1008" s="14"/>
      <c r="HXO1008" s="14"/>
      <c r="HXP1008" s="14"/>
      <c r="HXQ1008" s="14"/>
      <c r="HXR1008" s="14"/>
      <c r="HXS1008" s="14"/>
      <c r="HXT1008" s="14"/>
      <c r="HXU1008" s="14"/>
      <c r="HXV1008" s="14"/>
      <c r="HXW1008" s="14"/>
      <c r="HXX1008" s="14"/>
      <c r="HXY1008" s="14"/>
      <c r="HXZ1008" s="14"/>
      <c r="HYA1008" s="14"/>
      <c r="HYB1008" s="14"/>
      <c r="HYC1008" s="14"/>
      <c r="HYD1008" s="14"/>
      <c r="HYE1008" s="14"/>
      <c r="HYF1008" s="14"/>
      <c r="HYG1008" s="14"/>
      <c r="HYH1008" s="14"/>
      <c r="HYI1008" s="14"/>
      <c r="HYJ1008" s="14"/>
      <c r="HYK1008" s="14"/>
      <c r="HYL1008" s="14"/>
      <c r="HYM1008" s="14"/>
      <c r="HYN1008" s="14"/>
      <c r="HYO1008" s="14"/>
      <c r="HYP1008" s="14"/>
      <c r="HYQ1008" s="14"/>
      <c r="HYR1008" s="14"/>
      <c r="HYS1008" s="14"/>
      <c r="HYT1008" s="14"/>
      <c r="HYU1008" s="14"/>
      <c r="HYV1008" s="14"/>
      <c r="HYW1008" s="14"/>
      <c r="HYX1008" s="14"/>
      <c r="HYY1008" s="14"/>
      <c r="HYZ1008" s="14"/>
      <c r="HZA1008" s="14"/>
      <c r="HZB1008" s="14"/>
      <c r="HZC1008" s="14"/>
      <c r="HZD1008" s="14"/>
      <c r="HZE1008" s="14"/>
      <c r="HZF1008" s="14"/>
      <c r="HZG1008" s="14"/>
      <c r="HZH1008" s="14"/>
      <c r="HZI1008" s="14"/>
      <c r="HZJ1008" s="14"/>
      <c r="HZK1008" s="14"/>
      <c r="HZL1008" s="14"/>
      <c r="HZM1008" s="14"/>
      <c r="HZN1008" s="14"/>
      <c r="HZO1008" s="14"/>
      <c r="HZP1008" s="14"/>
      <c r="HZQ1008" s="14"/>
      <c r="HZR1008" s="14"/>
      <c r="HZS1008" s="14"/>
      <c r="HZT1008" s="14"/>
      <c r="HZU1008" s="14"/>
      <c r="HZV1008" s="14"/>
      <c r="HZW1008" s="14"/>
      <c r="HZX1008" s="14"/>
      <c r="HZY1008" s="14"/>
      <c r="HZZ1008" s="14"/>
      <c r="IAA1008" s="14"/>
      <c r="IAB1008" s="14"/>
      <c r="IAC1008" s="14"/>
      <c r="IAD1008" s="14"/>
      <c r="IAE1008" s="14"/>
      <c r="IAF1008" s="14"/>
      <c r="IAG1008" s="14"/>
      <c r="IAH1008" s="14"/>
      <c r="IAI1008" s="14"/>
      <c r="IAJ1008" s="14"/>
      <c r="IAK1008" s="14"/>
      <c r="IAL1008" s="14"/>
      <c r="IAM1008" s="14"/>
      <c r="IAN1008" s="14"/>
      <c r="IAO1008" s="14"/>
      <c r="IAP1008" s="14"/>
      <c r="IAQ1008" s="14"/>
      <c r="IAR1008" s="14"/>
      <c r="IAS1008" s="14"/>
      <c r="IAT1008" s="14"/>
      <c r="IAU1008" s="14"/>
      <c r="IAV1008" s="14"/>
      <c r="IAW1008" s="14"/>
      <c r="IAX1008" s="14"/>
      <c r="IAY1008" s="14"/>
      <c r="IAZ1008" s="14"/>
      <c r="IBA1008" s="14"/>
      <c r="IBB1008" s="14"/>
      <c r="IBC1008" s="14"/>
      <c r="IBD1008" s="14"/>
      <c r="IBE1008" s="14"/>
      <c r="IBF1008" s="14"/>
      <c r="IBG1008" s="14"/>
      <c r="IBH1008" s="14"/>
      <c r="IBI1008" s="14"/>
      <c r="IBJ1008" s="14"/>
      <c r="IBK1008" s="14"/>
      <c r="IBL1008" s="14"/>
      <c r="IBM1008" s="14"/>
      <c r="IBN1008" s="14"/>
      <c r="IBO1008" s="14"/>
      <c r="IBP1008" s="14"/>
      <c r="IBQ1008" s="14"/>
      <c r="IBR1008" s="14"/>
      <c r="IBS1008" s="14"/>
      <c r="IBT1008" s="14"/>
      <c r="IBU1008" s="14"/>
      <c r="IBV1008" s="14"/>
      <c r="IBW1008" s="14"/>
      <c r="IBX1008" s="14"/>
      <c r="IBY1008" s="14"/>
      <c r="IBZ1008" s="14"/>
      <c r="ICA1008" s="14"/>
      <c r="ICB1008" s="14"/>
      <c r="ICC1008" s="14"/>
      <c r="ICD1008" s="14"/>
      <c r="ICE1008" s="14"/>
      <c r="ICF1008" s="14"/>
      <c r="ICG1008" s="14"/>
      <c r="ICH1008" s="14"/>
      <c r="ICI1008" s="14"/>
      <c r="ICJ1008" s="14"/>
      <c r="ICK1008" s="14"/>
      <c r="ICL1008" s="14"/>
      <c r="ICM1008" s="14"/>
      <c r="ICN1008" s="14"/>
      <c r="ICO1008" s="14"/>
      <c r="ICP1008" s="14"/>
      <c r="ICQ1008" s="14"/>
      <c r="ICR1008" s="14"/>
      <c r="ICS1008" s="14"/>
      <c r="ICT1008" s="14"/>
      <c r="ICU1008" s="14"/>
      <c r="ICV1008" s="14"/>
      <c r="ICW1008" s="14"/>
      <c r="ICX1008" s="14"/>
      <c r="ICY1008" s="14"/>
      <c r="ICZ1008" s="14"/>
      <c r="IDA1008" s="14"/>
      <c r="IDB1008" s="14"/>
      <c r="IDC1008" s="14"/>
      <c r="IDD1008" s="14"/>
      <c r="IDE1008" s="14"/>
      <c r="IDF1008" s="14"/>
      <c r="IDG1008" s="14"/>
      <c r="IDH1008" s="14"/>
      <c r="IDI1008" s="14"/>
      <c r="IDJ1008" s="14"/>
      <c r="IDK1008" s="14"/>
      <c r="IDL1008" s="14"/>
      <c r="IDM1008" s="14"/>
      <c r="IDN1008" s="14"/>
      <c r="IDO1008" s="14"/>
      <c r="IDP1008" s="14"/>
      <c r="IDQ1008" s="14"/>
      <c r="IDR1008" s="14"/>
      <c r="IDS1008" s="14"/>
      <c r="IDT1008" s="14"/>
      <c r="IDU1008" s="14"/>
      <c r="IDV1008" s="14"/>
      <c r="IDW1008" s="14"/>
      <c r="IDX1008" s="14"/>
      <c r="IDY1008" s="14"/>
      <c r="IDZ1008" s="14"/>
      <c r="IEA1008" s="14"/>
      <c r="IEB1008" s="14"/>
      <c r="IEC1008" s="14"/>
      <c r="IED1008" s="14"/>
      <c r="IEE1008" s="14"/>
      <c r="IEF1008" s="14"/>
      <c r="IEG1008" s="14"/>
      <c r="IEH1008" s="14"/>
      <c r="IEI1008" s="14"/>
      <c r="IEJ1008" s="14"/>
      <c r="IEK1008" s="14"/>
      <c r="IEL1008" s="14"/>
      <c r="IEM1008" s="14"/>
      <c r="IEN1008" s="14"/>
      <c r="IEO1008" s="14"/>
      <c r="IEP1008" s="14"/>
      <c r="IEQ1008" s="14"/>
      <c r="IER1008" s="14"/>
      <c r="IES1008" s="14"/>
      <c r="IET1008" s="14"/>
      <c r="IEU1008" s="14"/>
      <c r="IEV1008" s="14"/>
      <c r="IEW1008" s="14"/>
      <c r="IEX1008" s="14"/>
      <c r="IEY1008" s="14"/>
      <c r="IEZ1008" s="14"/>
      <c r="IFA1008" s="14"/>
      <c r="IFB1008" s="14"/>
      <c r="IFC1008" s="14"/>
      <c r="IFD1008" s="14"/>
      <c r="IFE1008" s="14"/>
      <c r="IFF1008" s="14"/>
      <c r="IFG1008" s="14"/>
      <c r="IFH1008" s="14"/>
      <c r="IFI1008" s="14"/>
      <c r="IFJ1008" s="14"/>
      <c r="IFK1008" s="14"/>
      <c r="IFL1008" s="14"/>
      <c r="IFM1008" s="14"/>
      <c r="IFN1008" s="14"/>
      <c r="IFO1008" s="14"/>
      <c r="IFP1008" s="14"/>
      <c r="IFQ1008" s="14"/>
      <c r="IFR1008" s="14"/>
      <c r="IFS1008" s="14"/>
      <c r="IFT1008" s="14"/>
      <c r="IFU1008" s="14"/>
      <c r="IFV1008" s="14"/>
      <c r="IFW1008" s="14"/>
      <c r="IFX1008" s="14"/>
      <c r="IFY1008" s="14"/>
      <c r="IFZ1008" s="14"/>
      <c r="IGA1008" s="14"/>
      <c r="IGB1008" s="14"/>
      <c r="IGC1008" s="14"/>
      <c r="IGD1008" s="14"/>
      <c r="IGE1008" s="14"/>
      <c r="IGF1008" s="14"/>
      <c r="IGG1008" s="14"/>
      <c r="IGH1008" s="14"/>
      <c r="IGI1008" s="14"/>
      <c r="IGJ1008" s="14"/>
      <c r="IGK1008" s="14"/>
      <c r="IGL1008" s="14"/>
      <c r="IGM1008" s="14"/>
      <c r="IGN1008" s="14"/>
      <c r="IGO1008" s="14"/>
      <c r="IGP1008" s="14"/>
      <c r="IGQ1008" s="14"/>
      <c r="IGR1008" s="14"/>
      <c r="IGS1008" s="14"/>
      <c r="IGT1008" s="14"/>
      <c r="IGU1008" s="14"/>
      <c r="IGV1008" s="14"/>
      <c r="IGW1008" s="14"/>
      <c r="IGX1008" s="14"/>
      <c r="IGY1008" s="14"/>
      <c r="IGZ1008" s="14"/>
      <c r="IHA1008" s="14"/>
      <c r="IHB1008" s="14"/>
      <c r="IHC1008" s="14"/>
      <c r="IHD1008" s="14"/>
      <c r="IHE1008" s="14"/>
      <c r="IHF1008" s="14"/>
      <c r="IHG1008" s="14"/>
      <c r="IHH1008" s="14"/>
      <c r="IHI1008" s="14"/>
      <c r="IHJ1008" s="14"/>
      <c r="IHK1008" s="14"/>
      <c r="IHL1008" s="14"/>
      <c r="IHM1008" s="14"/>
      <c r="IHN1008" s="14"/>
      <c r="IHO1008" s="14"/>
      <c r="IHP1008" s="14"/>
      <c r="IHQ1008" s="14"/>
      <c r="IHR1008" s="14"/>
      <c r="IHS1008" s="14"/>
      <c r="IHT1008" s="14"/>
      <c r="IHU1008" s="14"/>
      <c r="IHV1008" s="14"/>
      <c r="IHW1008" s="14"/>
      <c r="IHX1008" s="14"/>
      <c r="IHY1008" s="14"/>
      <c r="IHZ1008" s="14"/>
      <c r="IIA1008" s="14"/>
      <c r="IIB1008" s="14"/>
      <c r="IIC1008" s="14"/>
      <c r="IID1008" s="14"/>
      <c r="IIE1008" s="14"/>
      <c r="IIF1008" s="14"/>
      <c r="IIG1008" s="14"/>
      <c r="IIH1008" s="14"/>
      <c r="III1008" s="14"/>
      <c r="IIJ1008" s="14"/>
      <c r="IIK1008" s="14"/>
      <c r="IIL1008" s="14"/>
      <c r="IIM1008" s="14"/>
      <c r="IIN1008" s="14"/>
      <c r="IIO1008" s="14"/>
      <c r="IIP1008" s="14"/>
      <c r="IIQ1008" s="14"/>
      <c r="IIR1008" s="14"/>
      <c r="IIS1008" s="14"/>
      <c r="IIT1008" s="14"/>
      <c r="IIU1008" s="14"/>
      <c r="IIV1008" s="14"/>
      <c r="IIW1008" s="14"/>
      <c r="IIX1008" s="14"/>
      <c r="IIY1008" s="14"/>
      <c r="IIZ1008" s="14"/>
      <c r="IJA1008" s="14"/>
      <c r="IJB1008" s="14"/>
      <c r="IJC1008" s="14"/>
      <c r="IJD1008" s="14"/>
      <c r="IJE1008" s="14"/>
      <c r="IJF1008" s="14"/>
      <c r="IJG1008" s="14"/>
      <c r="IJH1008" s="14"/>
      <c r="IJI1008" s="14"/>
      <c r="IJJ1008" s="14"/>
      <c r="IJK1008" s="14"/>
      <c r="IJL1008" s="14"/>
      <c r="IJM1008" s="14"/>
      <c r="IJN1008" s="14"/>
      <c r="IJO1008" s="14"/>
      <c r="IJP1008" s="14"/>
      <c r="IJQ1008" s="14"/>
      <c r="IJR1008" s="14"/>
      <c r="IJS1008" s="14"/>
      <c r="IJT1008" s="14"/>
      <c r="IJU1008" s="14"/>
      <c r="IJV1008" s="14"/>
      <c r="IJW1008" s="14"/>
      <c r="IJX1008" s="14"/>
      <c r="IJY1008" s="14"/>
      <c r="IJZ1008" s="14"/>
      <c r="IKA1008" s="14"/>
      <c r="IKB1008" s="14"/>
      <c r="IKC1008" s="14"/>
      <c r="IKD1008" s="14"/>
      <c r="IKE1008" s="14"/>
      <c r="IKF1008" s="14"/>
      <c r="IKG1008" s="14"/>
      <c r="IKH1008" s="14"/>
      <c r="IKI1008" s="14"/>
      <c r="IKJ1008" s="14"/>
      <c r="IKK1008" s="14"/>
      <c r="IKL1008" s="14"/>
      <c r="IKM1008" s="14"/>
      <c r="IKN1008" s="14"/>
      <c r="IKO1008" s="14"/>
      <c r="IKP1008" s="14"/>
      <c r="IKQ1008" s="14"/>
      <c r="IKR1008" s="14"/>
      <c r="IKS1008" s="14"/>
      <c r="IKT1008" s="14"/>
      <c r="IKU1008" s="14"/>
      <c r="IKV1008" s="14"/>
      <c r="IKW1008" s="14"/>
      <c r="IKX1008" s="14"/>
      <c r="IKY1008" s="14"/>
      <c r="IKZ1008" s="14"/>
      <c r="ILA1008" s="14"/>
      <c r="ILB1008" s="14"/>
      <c r="ILC1008" s="14"/>
      <c r="ILD1008" s="14"/>
      <c r="ILE1008" s="14"/>
      <c r="ILF1008" s="14"/>
      <c r="ILG1008" s="14"/>
      <c r="ILH1008" s="14"/>
      <c r="ILI1008" s="14"/>
      <c r="ILJ1008" s="14"/>
      <c r="ILK1008" s="14"/>
      <c r="ILL1008" s="14"/>
      <c r="ILM1008" s="14"/>
      <c r="ILN1008" s="14"/>
      <c r="ILO1008" s="14"/>
      <c r="ILP1008" s="14"/>
      <c r="ILQ1008" s="14"/>
      <c r="ILR1008" s="14"/>
      <c r="ILS1008" s="14"/>
      <c r="ILT1008" s="14"/>
      <c r="ILU1008" s="14"/>
      <c r="ILV1008" s="14"/>
      <c r="ILW1008" s="14"/>
      <c r="ILX1008" s="14"/>
      <c r="ILY1008" s="14"/>
      <c r="ILZ1008" s="14"/>
      <c r="IMA1008" s="14"/>
      <c r="IMB1008" s="14"/>
      <c r="IMC1008" s="14"/>
      <c r="IMD1008" s="14"/>
      <c r="IME1008" s="14"/>
      <c r="IMF1008" s="14"/>
      <c r="IMG1008" s="14"/>
      <c r="IMH1008" s="14"/>
      <c r="IMI1008" s="14"/>
      <c r="IMJ1008" s="14"/>
      <c r="IMK1008" s="14"/>
      <c r="IML1008" s="14"/>
      <c r="IMM1008" s="14"/>
      <c r="IMN1008" s="14"/>
      <c r="IMO1008" s="14"/>
      <c r="IMP1008" s="14"/>
      <c r="IMQ1008" s="14"/>
      <c r="IMR1008" s="14"/>
      <c r="IMS1008" s="14"/>
      <c r="IMT1008" s="14"/>
      <c r="IMU1008" s="14"/>
      <c r="IMV1008" s="14"/>
      <c r="IMW1008" s="14"/>
      <c r="IMX1008" s="14"/>
      <c r="IMY1008" s="14"/>
      <c r="IMZ1008" s="14"/>
      <c r="INA1008" s="14"/>
      <c r="INB1008" s="14"/>
      <c r="INC1008" s="14"/>
      <c r="IND1008" s="14"/>
      <c r="INE1008" s="14"/>
      <c r="INF1008" s="14"/>
      <c r="ING1008" s="14"/>
      <c r="INH1008" s="14"/>
      <c r="INI1008" s="14"/>
      <c r="INJ1008" s="14"/>
      <c r="INK1008" s="14"/>
      <c r="INL1008" s="14"/>
      <c r="INM1008" s="14"/>
      <c r="INN1008" s="14"/>
      <c r="INO1008" s="14"/>
      <c r="INP1008" s="14"/>
      <c r="INQ1008" s="14"/>
      <c r="INR1008" s="14"/>
      <c r="INS1008" s="14"/>
      <c r="INT1008" s="14"/>
      <c r="INU1008" s="14"/>
      <c r="INV1008" s="14"/>
      <c r="INW1008" s="14"/>
      <c r="INX1008" s="14"/>
      <c r="INY1008" s="14"/>
      <c r="INZ1008" s="14"/>
      <c r="IOA1008" s="14"/>
      <c r="IOB1008" s="14"/>
      <c r="IOC1008" s="14"/>
      <c r="IOD1008" s="14"/>
      <c r="IOE1008" s="14"/>
      <c r="IOF1008" s="14"/>
      <c r="IOG1008" s="14"/>
      <c r="IOH1008" s="14"/>
      <c r="IOI1008" s="14"/>
      <c r="IOJ1008" s="14"/>
      <c r="IOK1008" s="14"/>
      <c r="IOL1008" s="14"/>
      <c r="IOM1008" s="14"/>
      <c r="ION1008" s="14"/>
      <c r="IOO1008" s="14"/>
      <c r="IOP1008" s="14"/>
      <c r="IOQ1008" s="14"/>
      <c r="IOR1008" s="14"/>
      <c r="IOS1008" s="14"/>
      <c r="IOT1008" s="14"/>
      <c r="IOU1008" s="14"/>
      <c r="IOV1008" s="14"/>
      <c r="IOW1008" s="14"/>
      <c r="IOX1008" s="14"/>
      <c r="IOY1008" s="14"/>
      <c r="IOZ1008" s="14"/>
      <c r="IPA1008" s="14"/>
      <c r="IPB1008" s="14"/>
      <c r="IPC1008" s="14"/>
      <c r="IPD1008" s="14"/>
      <c r="IPE1008" s="14"/>
      <c r="IPF1008" s="14"/>
      <c r="IPG1008" s="14"/>
      <c r="IPH1008" s="14"/>
      <c r="IPI1008" s="14"/>
      <c r="IPJ1008" s="14"/>
      <c r="IPK1008" s="14"/>
      <c r="IPL1008" s="14"/>
      <c r="IPM1008" s="14"/>
      <c r="IPN1008" s="14"/>
      <c r="IPO1008" s="14"/>
      <c r="IPP1008" s="14"/>
      <c r="IPQ1008" s="14"/>
      <c r="IPR1008" s="14"/>
      <c r="IPS1008" s="14"/>
      <c r="IPT1008" s="14"/>
      <c r="IPU1008" s="14"/>
      <c r="IPV1008" s="14"/>
      <c r="IPW1008" s="14"/>
      <c r="IPX1008" s="14"/>
      <c r="IPY1008" s="14"/>
      <c r="IPZ1008" s="14"/>
      <c r="IQA1008" s="14"/>
      <c r="IQB1008" s="14"/>
      <c r="IQC1008" s="14"/>
      <c r="IQD1008" s="14"/>
      <c r="IQE1008" s="14"/>
      <c r="IQF1008" s="14"/>
      <c r="IQG1008" s="14"/>
      <c r="IQH1008" s="14"/>
      <c r="IQI1008" s="14"/>
      <c r="IQJ1008" s="14"/>
      <c r="IQK1008" s="14"/>
      <c r="IQL1008" s="14"/>
      <c r="IQM1008" s="14"/>
      <c r="IQN1008" s="14"/>
      <c r="IQO1008" s="14"/>
      <c r="IQP1008" s="14"/>
      <c r="IQQ1008" s="14"/>
      <c r="IQR1008" s="14"/>
      <c r="IQS1008" s="14"/>
      <c r="IQT1008" s="14"/>
      <c r="IQU1008" s="14"/>
      <c r="IQV1008" s="14"/>
      <c r="IQW1008" s="14"/>
      <c r="IQX1008" s="14"/>
      <c r="IQY1008" s="14"/>
      <c r="IQZ1008" s="14"/>
      <c r="IRA1008" s="14"/>
      <c r="IRB1008" s="14"/>
      <c r="IRC1008" s="14"/>
      <c r="IRD1008" s="14"/>
      <c r="IRE1008" s="14"/>
      <c r="IRF1008" s="14"/>
      <c r="IRG1008" s="14"/>
      <c r="IRH1008" s="14"/>
      <c r="IRI1008" s="14"/>
      <c r="IRJ1008" s="14"/>
      <c r="IRK1008" s="14"/>
      <c r="IRL1008" s="14"/>
      <c r="IRM1008" s="14"/>
      <c r="IRN1008" s="14"/>
      <c r="IRO1008" s="14"/>
      <c r="IRP1008" s="14"/>
      <c r="IRQ1008" s="14"/>
      <c r="IRR1008" s="14"/>
      <c r="IRS1008" s="14"/>
      <c r="IRT1008" s="14"/>
      <c r="IRU1008" s="14"/>
      <c r="IRV1008" s="14"/>
      <c r="IRW1008" s="14"/>
      <c r="IRX1008" s="14"/>
      <c r="IRY1008" s="14"/>
      <c r="IRZ1008" s="14"/>
      <c r="ISA1008" s="14"/>
      <c r="ISB1008" s="14"/>
      <c r="ISC1008" s="14"/>
      <c r="ISD1008" s="14"/>
      <c r="ISE1008" s="14"/>
      <c r="ISF1008" s="14"/>
      <c r="ISG1008" s="14"/>
      <c r="ISH1008" s="14"/>
      <c r="ISI1008" s="14"/>
      <c r="ISJ1008" s="14"/>
      <c r="ISK1008" s="14"/>
      <c r="ISL1008" s="14"/>
      <c r="ISM1008" s="14"/>
      <c r="ISN1008" s="14"/>
      <c r="ISO1008" s="14"/>
      <c r="ISP1008" s="14"/>
      <c r="ISQ1008" s="14"/>
      <c r="ISR1008" s="14"/>
      <c r="ISS1008" s="14"/>
      <c r="IST1008" s="14"/>
      <c r="ISU1008" s="14"/>
      <c r="ISV1008" s="14"/>
      <c r="ISW1008" s="14"/>
      <c r="ISX1008" s="14"/>
      <c r="ISY1008" s="14"/>
      <c r="ISZ1008" s="14"/>
      <c r="ITA1008" s="14"/>
      <c r="ITB1008" s="14"/>
      <c r="ITC1008" s="14"/>
      <c r="ITD1008" s="14"/>
      <c r="ITE1008" s="14"/>
      <c r="ITF1008" s="14"/>
      <c r="ITG1008" s="14"/>
      <c r="ITH1008" s="14"/>
      <c r="ITI1008" s="14"/>
      <c r="ITJ1008" s="14"/>
      <c r="ITK1008" s="14"/>
      <c r="ITL1008" s="14"/>
      <c r="ITM1008" s="14"/>
      <c r="ITN1008" s="14"/>
      <c r="ITO1008" s="14"/>
      <c r="ITP1008" s="14"/>
      <c r="ITQ1008" s="14"/>
      <c r="ITR1008" s="14"/>
      <c r="ITS1008" s="14"/>
      <c r="ITT1008" s="14"/>
      <c r="ITU1008" s="14"/>
      <c r="ITV1008" s="14"/>
      <c r="ITW1008" s="14"/>
      <c r="ITX1008" s="14"/>
      <c r="ITY1008" s="14"/>
      <c r="ITZ1008" s="14"/>
      <c r="IUA1008" s="14"/>
      <c r="IUB1008" s="14"/>
      <c r="IUC1008" s="14"/>
      <c r="IUD1008" s="14"/>
      <c r="IUE1008" s="14"/>
      <c r="IUF1008" s="14"/>
      <c r="IUG1008" s="14"/>
      <c r="IUH1008" s="14"/>
      <c r="IUI1008" s="14"/>
      <c r="IUJ1008" s="14"/>
      <c r="IUK1008" s="14"/>
      <c r="IUL1008" s="14"/>
      <c r="IUM1008" s="14"/>
      <c r="IUN1008" s="14"/>
      <c r="IUO1008" s="14"/>
      <c r="IUP1008" s="14"/>
      <c r="IUQ1008" s="14"/>
      <c r="IUR1008" s="14"/>
      <c r="IUS1008" s="14"/>
      <c r="IUT1008" s="14"/>
      <c r="IUU1008" s="14"/>
      <c r="IUV1008" s="14"/>
      <c r="IUW1008" s="14"/>
      <c r="IUX1008" s="14"/>
      <c r="IUY1008" s="14"/>
      <c r="IUZ1008" s="14"/>
      <c r="IVA1008" s="14"/>
      <c r="IVB1008" s="14"/>
      <c r="IVC1008" s="14"/>
      <c r="IVD1008" s="14"/>
      <c r="IVE1008" s="14"/>
      <c r="IVF1008" s="14"/>
      <c r="IVG1008" s="14"/>
      <c r="IVH1008" s="14"/>
      <c r="IVI1008" s="14"/>
      <c r="IVJ1008" s="14"/>
      <c r="IVK1008" s="14"/>
      <c r="IVL1008" s="14"/>
      <c r="IVM1008" s="14"/>
      <c r="IVN1008" s="14"/>
      <c r="IVO1008" s="14"/>
      <c r="IVP1008" s="14"/>
      <c r="IVQ1008" s="14"/>
      <c r="IVR1008" s="14"/>
      <c r="IVS1008" s="14"/>
      <c r="IVT1008" s="14"/>
      <c r="IVU1008" s="14"/>
      <c r="IVV1008" s="14"/>
      <c r="IVW1008" s="14"/>
      <c r="IVX1008" s="14"/>
      <c r="IVY1008" s="14"/>
      <c r="IVZ1008" s="14"/>
      <c r="IWA1008" s="14"/>
      <c r="IWB1008" s="14"/>
      <c r="IWC1008" s="14"/>
      <c r="IWD1008" s="14"/>
      <c r="IWE1008" s="14"/>
      <c r="IWF1008" s="14"/>
      <c r="IWG1008" s="14"/>
      <c r="IWH1008" s="14"/>
      <c r="IWI1008" s="14"/>
      <c r="IWJ1008" s="14"/>
      <c r="IWK1008" s="14"/>
      <c r="IWL1008" s="14"/>
      <c r="IWM1008" s="14"/>
      <c r="IWN1008" s="14"/>
      <c r="IWO1008" s="14"/>
      <c r="IWP1008" s="14"/>
      <c r="IWQ1008" s="14"/>
      <c r="IWR1008" s="14"/>
      <c r="IWS1008" s="14"/>
      <c r="IWT1008" s="14"/>
      <c r="IWU1008" s="14"/>
      <c r="IWV1008" s="14"/>
      <c r="IWW1008" s="14"/>
      <c r="IWX1008" s="14"/>
      <c r="IWY1008" s="14"/>
      <c r="IWZ1008" s="14"/>
      <c r="IXA1008" s="14"/>
      <c r="IXB1008" s="14"/>
      <c r="IXC1008" s="14"/>
      <c r="IXD1008" s="14"/>
      <c r="IXE1008" s="14"/>
      <c r="IXF1008" s="14"/>
      <c r="IXG1008" s="14"/>
      <c r="IXH1008" s="14"/>
      <c r="IXI1008" s="14"/>
      <c r="IXJ1008" s="14"/>
      <c r="IXK1008" s="14"/>
      <c r="IXL1008" s="14"/>
      <c r="IXM1008" s="14"/>
      <c r="IXN1008" s="14"/>
      <c r="IXO1008" s="14"/>
      <c r="IXP1008" s="14"/>
      <c r="IXQ1008" s="14"/>
      <c r="IXR1008" s="14"/>
      <c r="IXS1008" s="14"/>
      <c r="IXT1008" s="14"/>
      <c r="IXU1008" s="14"/>
      <c r="IXV1008" s="14"/>
      <c r="IXW1008" s="14"/>
      <c r="IXX1008" s="14"/>
      <c r="IXY1008" s="14"/>
      <c r="IXZ1008" s="14"/>
      <c r="IYA1008" s="14"/>
      <c r="IYB1008" s="14"/>
      <c r="IYC1008" s="14"/>
      <c r="IYD1008" s="14"/>
      <c r="IYE1008" s="14"/>
      <c r="IYF1008" s="14"/>
      <c r="IYG1008" s="14"/>
      <c r="IYH1008" s="14"/>
      <c r="IYI1008" s="14"/>
      <c r="IYJ1008" s="14"/>
      <c r="IYK1008" s="14"/>
      <c r="IYL1008" s="14"/>
      <c r="IYM1008" s="14"/>
      <c r="IYN1008" s="14"/>
      <c r="IYO1008" s="14"/>
      <c r="IYP1008" s="14"/>
      <c r="IYQ1008" s="14"/>
      <c r="IYR1008" s="14"/>
      <c r="IYS1008" s="14"/>
      <c r="IYT1008" s="14"/>
      <c r="IYU1008" s="14"/>
      <c r="IYV1008" s="14"/>
      <c r="IYW1008" s="14"/>
      <c r="IYX1008" s="14"/>
      <c r="IYY1008" s="14"/>
      <c r="IYZ1008" s="14"/>
      <c r="IZA1008" s="14"/>
      <c r="IZB1008" s="14"/>
      <c r="IZC1008" s="14"/>
      <c r="IZD1008" s="14"/>
      <c r="IZE1008" s="14"/>
      <c r="IZF1008" s="14"/>
      <c r="IZG1008" s="14"/>
      <c r="IZH1008" s="14"/>
      <c r="IZI1008" s="14"/>
      <c r="IZJ1008" s="14"/>
      <c r="IZK1008" s="14"/>
      <c r="IZL1008" s="14"/>
      <c r="IZM1008" s="14"/>
      <c r="IZN1008" s="14"/>
      <c r="IZO1008" s="14"/>
      <c r="IZP1008" s="14"/>
      <c r="IZQ1008" s="14"/>
      <c r="IZR1008" s="14"/>
      <c r="IZS1008" s="14"/>
      <c r="IZT1008" s="14"/>
      <c r="IZU1008" s="14"/>
      <c r="IZV1008" s="14"/>
      <c r="IZW1008" s="14"/>
      <c r="IZX1008" s="14"/>
      <c r="IZY1008" s="14"/>
      <c r="IZZ1008" s="14"/>
      <c r="JAA1008" s="14"/>
      <c r="JAB1008" s="14"/>
      <c r="JAC1008" s="14"/>
      <c r="JAD1008" s="14"/>
      <c r="JAE1008" s="14"/>
      <c r="JAF1008" s="14"/>
      <c r="JAG1008" s="14"/>
      <c r="JAH1008" s="14"/>
      <c r="JAI1008" s="14"/>
      <c r="JAJ1008" s="14"/>
      <c r="JAK1008" s="14"/>
      <c r="JAL1008" s="14"/>
      <c r="JAM1008" s="14"/>
      <c r="JAN1008" s="14"/>
      <c r="JAO1008" s="14"/>
      <c r="JAP1008" s="14"/>
      <c r="JAQ1008" s="14"/>
      <c r="JAR1008" s="14"/>
      <c r="JAS1008" s="14"/>
      <c r="JAT1008" s="14"/>
      <c r="JAU1008" s="14"/>
      <c r="JAV1008" s="14"/>
      <c r="JAW1008" s="14"/>
      <c r="JAX1008" s="14"/>
      <c r="JAY1008" s="14"/>
      <c r="JAZ1008" s="14"/>
      <c r="JBA1008" s="14"/>
      <c r="JBB1008" s="14"/>
      <c r="JBC1008" s="14"/>
      <c r="JBD1008" s="14"/>
      <c r="JBE1008" s="14"/>
      <c r="JBF1008" s="14"/>
      <c r="JBG1008" s="14"/>
      <c r="JBH1008" s="14"/>
      <c r="JBI1008" s="14"/>
      <c r="JBJ1008" s="14"/>
      <c r="JBK1008" s="14"/>
      <c r="JBL1008" s="14"/>
      <c r="JBM1008" s="14"/>
      <c r="JBN1008" s="14"/>
      <c r="JBO1008" s="14"/>
      <c r="JBP1008" s="14"/>
      <c r="JBQ1008" s="14"/>
      <c r="JBR1008" s="14"/>
      <c r="JBS1008" s="14"/>
      <c r="JBT1008" s="14"/>
      <c r="JBU1008" s="14"/>
      <c r="JBV1008" s="14"/>
      <c r="JBW1008" s="14"/>
      <c r="JBX1008" s="14"/>
      <c r="JBY1008" s="14"/>
      <c r="JBZ1008" s="14"/>
      <c r="JCA1008" s="14"/>
      <c r="JCB1008" s="14"/>
      <c r="JCC1008" s="14"/>
      <c r="JCD1008" s="14"/>
      <c r="JCE1008" s="14"/>
      <c r="JCF1008" s="14"/>
      <c r="JCG1008" s="14"/>
      <c r="JCH1008" s="14"/>
      <c r="JCI1008" s="14"/>
      <c r="JCJ1008" s="14"/>
      <c r="JCK1008" s="14"/>
      <c r="JCL1008" s="14"/>
      <c r="JCM1008" s="14"/>
      <c r="JCN1008" s="14"/>
      <c r="JCO1008" s="14"/>
      <c r="JCP1008" s="14"/>
      <c r="JCQ1008" s="14"/>
      <c r="JCR1008" s="14"/>
      <c r="JCS1008" s="14"/>
      <c r="JCT1008" s="14"/>
      <c r="JCU1008" s="14"/>
      <c r="JCV1008" s="14"/>
      <c r="JCW1008" s="14"/>
      <c r="JCX1008" s="14"/>
      <c r="JCY1008" s="14"/>
      <c r="JCZ1008" s="14"/>
      <c r="JDA1008" s="14"/>
      <c r="JDB1008" s="14"/>
      <c r="JDC1008" s="14"/>
      <c r="JDD1008" s="14"/>
      <c r="JDE1008" s="14"/>
      <c r="JDF1008" s="14"/>
      <c r="JDG1008" s="14"/>
      <c r="JDH1008" s="14"/>
      <c r="JDI1008" s="14"/>
      <c r="JDJ1008" s="14"/>
      <c r="JDK1008" s="14"/>
      <c r="JDL1008" s="14"/>
      <c r="JDM1008" s="14"/>
      <c r="JDN1008" s="14"/>
      <c r="JDO1008" s="14"/>
      <c r="JDP1008" s="14"/>
      <c r="JDQ1008" s="14"/>
      <c r="JDR1008" s="14"/>
      <c r="JDS1008" s="14"/>
      <c r="JDT1008" s="14"/>
      <c r="JDU1008" s="14"/>
      <c r="JDV1008" s="14"/>
      <c r="JDW1008" s="14"/>
      <c r="JDX1008" s="14"/>
      <c r="JDY1008" s="14"/>
      <c r="JDZ1008" s="14"/>
      <c r="JEA1008" s="14"/>
      <c r="JEB1008" s="14"/>
      <c r="JEC1008" s="14"/>
      <c r="JED1008" s="14"/>
      <c r="JEE1008" s="14"/>
      <c r="JEF1008" s="14"/>
      <c r="JEG1008" s="14"/>
      <c r="JEH1008" s="14"/>
      <c r="JEI1008" s="14"/>
      <c r="JEJ1008" s="14"/>
      <c r="JEK1008" s="14"/>
      <c r="JEL1008" s="14"/>
      <c r="JEM1008" s="14"/>
      <c r="JEN1008" s="14"/>
      <c r="JEO1008" s="14"/>
      <c r="JEP1008" s="14"/>
      <c r="JEQ1008" s="14"/>
      <c r="JER1008" s="14"/>
      <c r="JES1008" s="14"/>
      <c r="JET1008" s="14"/>
      <c r="JEU1008" s="14"/>
      <c r="JEV1008" s="14"/>
      <c r="JEW1008" s="14"/>
      <c r="JEX1008" s="14"/>
      <c r="JEY1008" s="14"/>
      <c r="JEZ1008" s="14"/>
      <c r="JFA1008" s="14"/>
      <c r="JFB1008" s="14"/>
      <c r="JFC1008" s="14"/>
      <c r="JFD1008" s="14"/>
      <c r="JFE1008" s="14"/>
      <c r="JFF1008" s="14"/>
      <c r="JFG1008" s="14"/>
      <c r="JFH1008" s="14"/>
      <c r="JFI1008" s="14"/>
      <c r="JFJ1008" s="14"/>
      <c r="JFK1008" s="14"/>
      <c r="JFL1008" s="14"/>
      <c r="JFM1008" s="14"/>
      <c r="JFN1008" s="14"/>
      <c r="JFO1008" s="14"/>
      <c r="JFP1008" s="14"/>
      <c r="JFQ1008" s="14"/>
      <c r="JFR1008" s="14"/>
      <c r="JFS1008" s="14"/>
      <c r="JFT1008" s="14"/>
      <c r="JFU1008" s="14"/>
      <c r="JFV1008" s="14"/>
      <c r="JFW1008" s="14"/>
      <c r="JFX1008" s="14"/>
      <c r="JFY1008" s="14"/>
      <c r="JFZ1008" s="14"/>
      <c r="JGA1008" s="14"/>
      <c r="JGB1008" s="14"/>
      <c r="JGC1008" s="14"/>
      <c r="JGD1008" s="14"/>
      <c r="JGE1008" s="14"/>
      <c r="JGF1008" s="14"/>
      <c r="JGG1008" s="14"/>
      <c r="JGH1008" s="14"/>
      <c r="JGI1008" s="14"/>
      <c r="JGJ1008" s="14"/>
      <c r="JGK1008" s="14"/>
      <c r="JGL1008" s="14"/>
      <c r="JGM1008" s="14"/>
      <c r="JGN1008" s="14"/>
      <c r="JGO1008" s="14"/>
      <c r="JGP1008" s="14"/>
      <c r="JGQ1008" s="14"/>
      <c r="JGR1008" s="14"/>
      <c r="JGS1008" s="14"/>
      <c r="JGT1008" s="14"/>
      <c r="JGU1008" s="14"/>
      <c r="JGV1008" s="14"/>
      <c r="JGW1008" s="14"/>
      <c r="JGX1008" s="14"/>
      <c r="JGY1008" s="14"/>
      <c r="JGZ1008" s="14"/>
      <c r="JHA1008" s="14"/>
      <c r="JHB1008" s="14"/>
      <c r="JHC1008" s="14"/>
      <c r="JHD1008" s="14"/>
      <c r="JHE1008" s="14"/>
      <c r="JHF1008" s="14"/>
      <c r="JHG1008" s="14"/>
      <c r="JHH1008" s="14"/>
      <c r="JHI1008" s="14"/>
      <c r="JHJ1008" s="14"/>
      <c r="JHK1008" s="14"/>
      <c r="JHL1008" s="14"/>
      <c r="JHM1008" s="14"/>
      <c r="JHN1008" s="14"/>
      <c r="JHO1008" s="14"/>
      <c r="JHP1008" s="14"/>
      <c r="JHQ1008" s="14"/>
      <c r="JHR1008" s="14"/>
      <c r="JHS1008" s="14"/>
      <c r="JHT1008" s="14"/>
      <c r="JHU1008" s="14"/>
      <c r="JHV1008" s="14"/>
      <c r="JHW1008" s="14"/>
      <c r="JHX1008" s="14"/>
      <c r="JHY1008" s="14"/>
      <c r="JHZ1008" s="14"/>
      <c r="JIA1008" s="14"/>
      <c r="JIB1008" s="14"/>
      <c r="JIC1008" s="14"/>
      <c r="JID1008" s="14"/>
      <c r="JIE1008" s="14"/>
      <c r="JIF1008" s="14"/>
      <c r="JIG1008" s="14"/>
      <c r="JIH1008" s="14"/>
      <c r="JII1008" s="14"/>
      <c r="JIJ1008" s="14"/>
      <c r="JIK1008" s="14"/>
      <c r="JIL1008" s="14"/>
      <c r="JIM1008" s="14"/>
      <c r="JIN1008" s="14"/>
      <c r="JIO1008" s="14"/>
      <c r="JIP1008" s="14"/>
      <c r="JIQ1008" s="14"/>
      <c r="JIR1008" s="14"/>
      <c r="JIS1008" s="14"/>
      <c r="JIT1008" s="14"/>
      <c r="JIU1008" s="14"/>
      <c r="JIV1008" s="14"/>
      <c r="JIW1008" s="14"/>
      <c r="JIX1008" s="14"/>
      <c r="JIY1008" s="14"/>
      <c r="JIZ1008" s="14"/>
      <c r="JJA1008" s="14"/>
      <c r="JJB1008" s="14"/>
      <c r="JJC1008" s="14"/>
      <c r="JJD1008" s="14"/>
      <c r="JJE1008" s="14"/>
      <c r="JJF1008" s="14"/>
      <c r="JJG1008" s="14"/>
      <c r="JJH1008" s="14"/>
      <c r="JJI1008" s="14"/>
      <c r="JJJ1008" s="14"/>
      <c r="JJK1008" s="14"/>
      <c r="JJL1008" s="14"/>
      <c r="JJM1008" s="14"/>
      <c r="JJN1008" s="14"/>
      <c r="JJO1008" s="14"/>
      <c r="JJP1008" s="14"/>
      <c r="JJQ1008" s="14"/>
      <c r="JJR1008" s="14"/>
      <c r="JJS1008" s="14"/>
      <c r="JJT1008" s="14"/>
      <c r="JJU1008" s="14"/>
      <c r="JJV1008" s="14"/>
      <c r="JJW1008" s="14"/>
      <c r="JJX1008" s="14"/>
      <c r="JJY1008" s="14"/>
      <c r="JJZ1008" s="14"/>
      <c r="JKA1008" s="14"/>
      <c r="JKB1008" s="14"/>
      <c r="JKC1008" s="14"/>
      <c r="JKD1008" s="14"/>
      <c r="JKE1008" s="14"/>
      <c r="JKF1008" s="14"/>
      <c r="JKG1008" s="14"/>
      <c r="JKH1008" s="14"/>
      <c r="JKI1008" s="14"/>
      <c r="JKJ1008" s="14"/>
      <c r="JKK1008" s="14"/>
      <c r="JKL1008" s="14"/>
      <c r="JKM1008" s="14"/>
      <c r="JKN1008" s="14"/>
      <c r="JKO1008" s="14"/>
      <c r="JKP1008" s="14"/>
      <c r="JKQ1008" s="14"/>
      <c r="JKR1008" s="14"/>
      <c r="JKS1008" s="14"/>
      <c r="JKT1008" s="14"/>
      <c r="JKU1008" s="14"/>
      <c r="JKV1008" s="14"/>
      <c r="JKW1008" s="14"/>
      <c r="JKX1008" s="14"/>
      <c r="JKY1008" s="14"/>
      <c r="JKZ1008" s="14"/>
      <c r="JLA1008" s="14"/>
      <c r="JLB1008" s="14"/>
      <c r="JLC1008" s="14"/>
      <c r="JLD1008" s="14"/>
      <c r="JLE1008" s="14"/>
      <c r="JLF1008" s="14"/>
      <c r="JLG1008" s="14"/>
      <c r="JLH1008" s="14"/>
      <c r="JLI1008" s="14"/>
      <c r="JLJ1008" s="14"/>
      <c r="JLK1008" s="14"/>
      <c r="JLL1008" s="14"/>
      <c r="JLM1008" s="14"/>
      <c r="JLN1008" s="14"/>
      <c r="JLO1008" s="14"/>
      <c r="JLP1008" s="14"/>
      <c r="JLQ1008" s="14"/>
      <c r="JLR1008" s="14"/>
      <c r="JLS1008" s="14"/>
      <c r="JLT1008" s="14"/>
      <c r="JLU1008" s="14"/>
      <c r="JLV1008" s="14"/>
      <c r="JLW1008" s="14"/>
      <c r="JLX1008" s="14"/>
      <c r="JLY1008" s="14"/>
      <c r="JLZ1008" s="14"/>
      <c r="JMA1008" s="14"/>
      <c r="JMB1008" s="14"/>
      <c r="JMC1008" s="14"/>
      <c r="JMD1008" s="14"/>
      <c r="JME1008" s="14"/>
      <c r="JMF1008" s="14"/>
      <c r="JMG1008" s="14"/>
      <c r="JMH1008" s="14"/>
      <c r="JMI1008" s="14"/>
      <c r="JMJ1008" s="14"/>
      <c r="JMK1008" s="14"/>
      <c r="JML1008" s="14"/>
      <c r="JMM1008" s="14"/>
      <c r="JMN1008" s="14"/>
      <c r="JMO1008" s="14"/>
      <c r="JMP1008" s="14"/>
      <c r="JMQ1008" s="14"/>
      <c r="JMR1008" s="14"/>
      <c r="JMS1008" s="14"/>
      <c r="JMT1008" s="14"/>
      <c r="JMU1008" s="14"/>
      <c r="JMV1008" s="14"/>
      <c r="JMW1008" s="14"/>
      <c r="JMX1008" s="14"/>
      <c r="JMY1008" s="14"/>
      <c r="JMZ1008" s="14"/>
      <c r="JNA1008" s="14"/>
      <c r="JNB1008" s="14"/>
      <c r="JNC1008" s="14"/>
      <c r="JND1008" s="14"/>
      <c r="JNE1008" s="14"/>
      <c r="JNF1008" s="14"/>
      <c r="JNG1008" s="14"/>
      <c r="JNH1008" s="14"/>
      <c r="JNI1008" s="14"/>
      <c r="JNJ1008" s="14"/>
      <c r="JNK1008" s="14"/>
      <c r="JNL1008" s="14"/>
      <c r="JNM1008" s="14"/>
      <c r="JNN1008" s="14"/>
      <c r="JNO1008" s="14"/>
      <c r="JNP1008" s="14"/>
      <c r="JNQ1008" s="14"/>
      <c r="JNR1008" s="14"/>
      <c r="JNS1008" s="14"/>
      <c r="JNT1008" s="14"/>
      <c r="JNU1008" s="14"/>
      <c r="JNV1008" s="14"/>
      <c r="JNW1008" s="14"/>
      <c r="JNX1008" s="14"/>
      <c r="JNY1008" s="14"/>
      <c r="JNZ1008" s="14"/>
      <c r="JOA1008" s="14"/>
      <c r="JOB1008" s="14"/>
      <c r="JOC1008" s="14"/>
      <c r="JOD1008" s="14"/>
      <c r="JOE1008" s="14"/>
      <c r="JOF1008" s="14"/>
      <c r="JOG1008" s="14"/>
      <c r="JOH1008" s="14"/>
      <c r="JOI1008" s="14"/>
      <c r="JOJ1008" s="14"/>
      <c r="JOK1008" s="14"/>
      <c r="JOL1008" s="14"/>
      <c r="JOM1008" s="14"/>
      <c r="JON1008" s="14"/>
      <c r="JOO1008" s="14"/>
      <c r="JOP1008" s="14"/>
      <c r="JOQ1008" s="14"/>
      <c r="JOR1008" s="14"/>
      <c r="JOS1008" s="14"/>
      <c r="JOT1008" s="14"/>
      <c r="JOU1008" s="14"/>
      <c r="JOV1008" s="14"/>
      <c r="JOW1008" s="14"/>
      <c r="JOX1008" s="14"/>
      <c r="JOY1008" s="14"/>
      <c r="JOZ1008" s="14"/>
      <c r="JPA1008" s="14"/>
      <c r="JPB1008" s="14"/>
      <c r="JPC1008" s="14"/>
      <c r="JPD1008" s="14"/>
      <c r="JPE1008" s="14"/>
      <c r="JPF1008" s="14"/>
      <c r="JPG1008" s="14"/>
      <c r="JPH1008" s="14"/>
      <c r="JPI1008" s="14"/>
      <c r="JPJ1008" s="14"/>
      <c r="JPK1008" s="14"/>
      <c r="JPL1008" s="14"/>
      <c r="JPM1008" s="14"/>
      <c r="JPN1008" s="14"/>
      <c r="JPO1008" s="14"/>
      <c r="JPP1008" s="14"/>
      <c r="JPQ1008" s="14"/>
      <c r="JPR1008" s="14"/>
      <c r="JPS1008" s="14"/>
      <c r="JPT1008" s="14"/>
      <c r="JPU1008" s="14"/>
      <c r="JPV1008" s="14"/>
      <c r="JPW1008" s="14"/>
      <c r="JPX1008" s="14"/>
      <c r="JPY1008" s="14"/>
      <c r="JPZ1008" s="14"/>
      <c r="JQA1008" s="14"/>
      <c r="JQB1008" s="14"/>
      <c r="JQC1008" s="14"/>
      <c r="JQD1008" s="14"/>
      <c r="JQE1008" s="14"/>
      <c r="JQF1008" s="14"/>
      <c r="JQG1008" s="14"/>
      <c r="JQH1008" s="14"/>
      <c r="JQI1008" s="14"/>
      <c r="JQJ1008" s="14"/>
      <c r="JQK1008" s="14"/>
      <c r="JQL1008" s="14"/>
      <c r="JQM1008" s="14"/>
      <c r="JQN1008" s="14"/>
      <c r="JQO1008" s="14"/>
      <c r="JQP1008" s="14"/>
      <c r="JQQ1008" s="14"/>
      <c r="JQR1008" s="14"/>
      <c r="JQS1008" s="14"/>
      <c r="JQT1008" s="14"/>
      <c r="JQU1008" s="14"/>
      <c r="JQV1008" s="14"/>
      <c r="JQW1008" s="14"/>
      <c r="JQX1008" s="14"/>
      <c r="JQY1008" s="14"/>
      <c r="JQZ1008" s="14"/>
      <c r="JRA1008" s="14"/>
      <c r="JRB1008" s="14"/>
      <c r="JRC1008" s="14"/>
      <c r="JRD1008" s="14"/>
      <c r="JRE1008" s="14"/>
      <c r="JRF1008" s="14"/>
      <c r="JRG1008" s="14"/>
      <c r="JRH1008" s="14"/>
      <c r="JRI1008" s="14"/>
      <c r="JRJ1008" s="14"/>
      <c r="JRK1008" s="14"/>
      <c r="JRL1008" s="14"/>
      <c r="JRM1008" s="14"/>
      <c r="JRN1008" s="14"/>
      <c r="JRO1008" s="14"/>
      <c r="JRP1008" s="14"/>
      <c r="JRQ1008" s="14"/>
      <c r="JRR1008" s="14"/>
      <c r="JRS1008" s="14"/>
      <c r="JRT1008" s="14"/>
      <c r="JRU1008" s="14"/>
      <c r="JRV1008" s="14"/>
      <c r="JRW1008" s="14"/>
      <c r="JRX1008" s="14"/>
      <c r="JRY1008" s="14"/>
      <c r="JRZ1008" s="14"/>
      <c r="JSA1008" s="14"/>
      <c r="JSB1008" s="14"/>
      <c r="JSC1008" s="14"/>
      <c r="JSD1008" s="14"/>
      <c r="JSE1008" s="14"/>
      <c r="JSF1008" s="14"/>
      <c r="JSG1008" s="14"/>
      <c r="JSH1008" s="14"/>
      <c r="JSI1008" s="14"/>
      <c r="JSJ1008" s="14"/>
      <c r="JSK1008" s="14"/>
      <c r="JSL1008" s="14"/>
      <c r="JSM1008" s="14"/>
      <c r="JSN1008" s="14"/>
      <c r="JSO1008" s="14"/>
      <c r="JSP1008" s="14"/>
      <c r="JSQ1008" s="14"/>
      <c r="JSR1008" s="14"/>
      <c r="JSS1008" s="14"/>
      <c r="JST1008" s="14"/>
      <c r="JSU1008" s="14"/>
      <c r="JSV1008" s="14"/>
      <c r="JSW1008" s="14"/>
      <c r="JSX1008" s="14"/>
      <c r="JSY1008" s="14"/>
      <c r="JSZ1008" s="14"/>
      <c r="JTA1008" s="14"/>
      <c r="JTB1008" s="14"/>
      <c r="JTC1008" s="14"/>
      <c r="JTD1008" s="14"/>
      <c r="JTE1008" s="14"/>
      <c r="JTF1008" s="14"/>
      <c r="JTG1008" s="14"/>
      <c r="JTH1008" s="14"/>
      <c r="JTI1008" s="14"/>
      <c r="JTJ1008" s="14"/>
      <c r="JTK1008" s="14"/>
      <c r="JTL1008" s="14"/>
      <c r="JTM1008" s="14"/>
      <c r="JTN1008" s="14"/>
      <c r="JTO1008" s="14"/>
      <c r="JTP1008" s="14"/>
      <c r="JTQ1008" s="14"/>
      <c r="JTR1008" s="14"/>
      <c r="JTS1008" s="14"/>
      <c r="JTT1008" s="14"/>
      <c r="JTU1008" s="14"/>
      <c r="JTV1008" s="14"/>
      <c r="JTW1008" s="14"/>
      <c r="JTX1008" s="14"/>
      <c r="JTY1008" s="14"/>
      <c r="JTZ1008" s="14"/>
      <c r="JUA1008" s="14"/>
      <c r="JUB1008" s="14"/>
      <c r="JUC1008" s="14"/>
      <c r="JUD1008" s="14"/>
      <c r="JUE1008" s="14"/>
      <c r="JUF1008" s="14"/>
      <c r="JUG1008" s="14"/>
      <c r="JUH1008" s="14"/>
      <c r="JUI1008" s="14"/>
      <c r="JUJ1008" s="14"/>
      <c r="JUK1008" s="14"/>
      <c r="JUL1008" s="14"/>
      <c r="JUM1008" s="14"/>
      <c r="JUN1008" s="14"/>
      <c r="JUO1008" s="14"/>
      <c r="JUP1008" s="14"/>
      <c r="JUQ1008" s="14"/>
      <c r="JUR1008" s="14"/>
      <c r="JUS1008" s="14"/>
      <c r="JUT1008" s="14"/>
      <c r="JUU1008" s="14"/>
      <c r="JUV1008" s="14"/>
      <c r="JUW1008" s="14"/>
      <c r="JUX1008" s="14"/>
      <c r="JUY1008" s="14"/>
      <c r="JUZ1008" s="14"/>
      <c r="JVA1008" s="14"/>
      <c r="JVB1008" s="14"/>
      <c r="JVC1008" s="14"/>
      <c r="JVD1008" s="14"/>
      <c r="JVE1008" s="14"/>
      <c r="JVF1008" s="14"/>
      <c r="JVG1008" s="14"/>
      <c r="JVH1008" s="14"/>
      <c r="JVI1008" s="14"/>
      <c r="JVJ1008" s="14"/>
      <c r="JVK1008" s="14"/>
      <c r="JVL1008" s="14"/>
      <c r="JVM1008" s="14"/>
      <c r="JVN1008" s="14"/>
      <c r="JVO1008" s="14"/>
      <c r="JVP1008" s="14"/>
      <c r="JVQ1008" s="14"/>
      <c r="JVR1008" s="14"/>
      <c r="JVS1008" s="14"/>
      <c r="JVT1008" s="14"/>
      <c r="JVU1008" s="14"/>
      <c r="JVV1008" s="14"/>
      <c r="JVW1008" s="14"/>
      <c r="JVX1008" s="14"/>
      <c r="JVY1008" s="14"/>
      <c r="JVZ1008" s="14"/>
      <c r="JWA1008" s="14"/>
      <c r="JWB1008" s="14"/>
      <c r="JWC1008" s="14"/>
      <c r="JWD1008" s="14"/>
      <c r="JWE1008" s="14"/>
      <c r="JWF1008" s="14"/>
      <c r="JWG1008" s="14"/>
      <c r="JWH1008" s="14"/>
      <c r="JWI1008" s="14"/>
      <c r="JWJ1008" s="14"/>
      <c r="JWK1008" s="14"/>
      <c r="JWL1008" s="14"/>
      <c r="JWM1008" s="14"/>
      <c r="JWN1008" s="14"/>
      <c r="JWO1008" s="14"/>
      <c r="JWP1008" s="14"/>
      <c r="JWQ1008" s="14"/>
      <c r="JWR1008" s="14"/>
      <c r="JWS1008" s="14"/>
      <c r="JWT1008" s="14"/>
      <c r="JWU1008" s="14"/>
      <c r="JWV1008" s="14"/>
      <c r="JWW1008" s="14"/>
      <c r="JWX1008" s="14"/>
      <c r="JWY1008" s="14"/>
      <c r="JWZ1008" s="14"/>
      <c r="JXA1008" s="14"/>
      <c r="JXB1008" s="14"/>
      <c r="JXC1008" s="14"/>
      <c r="JXD1008" s="14"/>
      <c r="JXE1008" s="14"/>
      <c r="JXF1008" s="14"/>
      <c r="JXG1008" s="14"/>
      <c r="JXH1008" s="14"/>
      <c r="JXI1008" s="14"/>
      <c r="JXJ1008" s="14"/>
      <c r="JXK1008" s="14"/>
      <c r="JXL1008" s="14"/>
      <c r="JXM1008" s="14"/>
      <c r="JXN1008" s="14"/>
      <c r="JXO1008" s="14"/>
      <c r="JXP1008" s="14"/>
      <c r="JXQ1008" s="14"/>
      <c r="JXR1008" s="14"/>
      <c r="JXS1008" s="14"/>
      <c r="JXT1008" s="14"/>
      <c r="JXU1008" s="14"/>
      <c r="JXV1008" s="14"/>
      <c r="JXW1008" s="14"/>
      <c r="JXX1008" s="14"/>
      <c r="JXY1008" s="14"/>
      <c r="JXZ1008" s="14"/>
      <c r="JYA1008" s="14"/>
      <c r="JYB1008" s="14"/>
      <c r="JYC1008" s="14"/>
      <c r="JYD1008" s="14"/>
      <c r="JYE1008" s="14"/>
      <c r="JYF1008" s="14"/>
      <c r="JYG1008" s="14"/>
      <c r="JYH1008" s="14"/>
      <c r="JYI1008" s="14"/>
      <c r="JYJ1008" s="14"/>
      <c r="JYK1008" s="14"/>
      <c r="JYL1008" s="14"/>
      <c r="JYM1008" s="14"/>
      <c r="JYN1008" s="14"/>
      <c r="JYO1008" s="14"/>
      <c r="JYP1008" s="14"/>
      <c r="JYQ1008" s="14"/>
      <c r="JYR1008" s="14"/>
      <c r="JYS1008" s="14"/>
      <c r="JYT1008" s="14"/>
      <c r="JYU1008" s="14"/>
      <c r="JYV1008" s="14"/>
      <c r="JYW1008" s="14"/>
      <c r="JYX1008" s="14"/>
      <c r="JYY1008" s="14"/>
      <c r="JYZ1008" s="14"/>
      <c r="JZA1008" s="14"/>
      <c r="JZB1008" s="14"/>
      <c r="JZC1008" s="14"/>
      <c r="JZD1008" s="14"/>
      <c r="JZE1008" s="14"/>
      <c r="JZF1008" s="14"/>
      <c r="JZG1008" s="14"/>
      <c r="JZH1008" s="14"/>
      <c r="JZI1008" s="14"/>
      <c r="JZJ1008" s="14"/>
      <c r="JZK1008" s="14"/>
      <c r="JZL1008" s="14"/>
      <c r="JZM1008" s="14"/>
      <c r="JZN1008" s="14"/>
      <c r="JZO1008" s="14"/>
      <c r="JZP1008" s="14"/>
      <c r="JZQ1008" s="14"/>
      <c r="JZR1008" s="14"/>
      <c r="JZS1008" s="14"/>
      <c r="JZT1008" s="14"/>
      <c r="JZU1008" s="14"/>
      <c r="JZV1008" s="14"/>
      <c r="JZW1008" s="14"/>
      <c r="JZX1008" s="14"/>
      <c r="JZY1008" s="14"/>
      <c r="JZZ1008" s="14"/>
      <c r="KAA1008" s="14"/>
      <c r="KAB1008" s="14"/>
      <c r="KAC1008" s="14"/>
      <c r="KAD1008" s="14"/>
      <c r="KAE1008" s="14"/>
      <c r="KAF1008" s="14"/>
      <c r="KAG1008" s="14"/>
      <c r="KAH1008" s="14"/>
      <c r="KAI1008" s="14"/>
      <c r="KAJ1008" s="14"/>
      <c r="KAK1008" s="14"/>
      <c r="KAL1008" s="14"/>
      <c r="KAM1008" s="14"/>
      <c r="KAN1008" s="14"/>
      <c r="KAO1008" s="14"/>
      <c r="KAP1008" s="14"/>
      <c r="KAQ1008" s="14"/>
      <c r="KAR1008" s="14"/>
      <c r="KAS1008" s="14"/>
      <c r="KAT1008" s="14"/>
      <c r="KAU1008" s="14"/>
      <c r="KAV1008" s="14"/>
      <c r="KAW1008" s="14"/>
      <c r="KAX1008" s="14"/>
      <c r="KAY1008" s="14"/>
      <c r="KAZ1008" s="14"/>
      <c r="KBA1008" s="14"/>
      <c r="KBB1008" s="14"/>
      <c r="KBC1008" s="14"/>
      <c r="KBD1008" s="14"/>
      <c r="KBE1008" s="14"/>
      <c r="KBF1008" s="14"/>
      <c r="KBG1008" s="14"/>
      <c r="KBH1008" s="14"/>
      <c r="KBI1008" s="14"/>
      <c r="KBJ1008" s="14"/>
      <c r="KBK1008" s="14"/>
      <c r="KBL1008" s="14"/>
      <c r="KBM1008" s="14"/>
      <c r="KBN1008" s="14"/>
      <c r="KBO1008" s="14"/>
      <c r="KBP1008" s="14"/>
      <c r="KBQ1008" s="14"/>
      <c r="KBR1008" s="14"/>
      <c r="KBS1008" s="14"/>
      <c r="KBT1008" s="14"/>
      <c r="KBU1008" s="14"/>
      <c r="KBV1008" s="14"/>
      <c r="KBW1008" s="14"/>
      <c r="KBX1008" s="14"/>
      <c r="KBY1008" s="14"/>
      <c r="KBZ1008" s="14"/>
      <c r="KCA1008" s="14"/>
      <c r="KCB1008" s="14"/>
      <c r="KCC1008" s="14"/>
      <c r="KCD1008" s="14"/>
      <c r="KCE1008" s="14"/>
      <c r="KCF1008" s="14"/>
      <c r="KCG1008" s="14"/>
      <c r="KCH1008" s="14"/>
      <c r="KCI1008" s="14"/>
      <c r="KCJ1008" s="14"/>
      <c r="KCK1008" s="14"/>
      <c r="KCL1008" s="14"/>
      <c r="KCM1008" s="14"/>
      <c r="KCN1008" s="14"/>
      <c r="KCO1008" s="14"/>
      <c r="KCP1008" s="14"/>
      <c r="KCQ1008" s="14"/>
      <c r="KCR1008" s="14"/>
      <c r="KCS1008" s="14"/>
      <c r="KCT1008" s="14"/>
      <c r="KCU1008" s="14"/>
      <c r="KCV1008" s="14"/>
      <c r="KCW1008" s="14"/>
      <c r="KCX1008" s="14"/>
      <c r="KCY1008" s="14"/>
      <c r="KCZ1008" s="14"/>
      <c r="KDA1008" s="14"/>
      <c r="KDB1008" s="14"/>
      <c r="KDC1008" s="14"/>
      <c r="KDD1008" s="14"/>
      <c r="KDE1008" s="14"/>
      <c r="KDF1008" s="14"/>
      <c r="KDG1008" s="14"/>
      <c r="KDH1008" s="14"/>
      <c r="KDI1008" s="14"/>
      <c r="KDJ1008" s="14"/>
      <c r="KDK1008" s="14"/>
      <c r="KDL1008" s="14"/>
      <c r="KDM1008" s="14"/>
      <c r="KDN1008" s="14"/>
      <c r="KDO1008" s="14"/>
      <c r="KDP1008" s="14"/>
      <c r="KDQ1008" s="14"/>
      <c r="KDR1008" s="14"/>
      <c r="KDS1008" s="14"/>
      <c r="KDT1008" s="14"/>
      <c r="KDU1008" s="14"/>
      <c r="KDV1008" s="14"/>
      <c r="KDW1008" s="14"/>
      <c r="KDX1008" s="14"/>
      <c r="KDY1008" s="14"/>
      <c r="KDZ1008" s="14"/>
      <c r="KEA1008" s="14"/>
      <c r="KEB1008" s="14"/>
      <c r="KEC1008" s="14"/>
      <c r="KED1008" s="14"/>
      <c r="KEE1008" s="14"/>
      <c r="KEF1008" s="14"/>
      <c r="KEG1008" s="14"/>
      <c r="KEH1008" s="14"/>
      <c r="KEI1008" s="14"/>
      <c r="KEJ1008" s="14"/>
      <c r="KEK1008" s="14"/>
      <c r="KEL1008" s="14"/>
      <c r="KEM1008" s="14"/>
      <c r="KEN1008" s="14"/>
      <c r="KEO1008" s="14"/>
      <c r="KEP1008" s="14"/>
      <c r="KEQ1008" s="14"/>
      <c r="KER1008" s="14"/>
      <c r="KES1008" s="14"/>
      <c r="KET1008" s="14"/>
      <c r="KEU1008" s="14"/>
      <c r="KEV1008" s="14"/>
      <c r="KEW1008" s="14"/>
      <c r="KEX1008" s="14"/>
      <c r="KEY1008" s="14"/>
      <c r="KEZ1008" s="14"/>
      <c r="KFA1008" s="14"/>
      <c r="KFB1008" s="14"/>
      <c r="KFC1008" s="14"/>
      <c r="KFD1008" s="14"/>
      <c r="KFE1008" s="14"/>
      <c r="KFF1008" s="14"/>
      <c r="KFG1008" s="14"/>
      <c r="KFH1008" s="14"/>
      <c r="KFI1008" s="14"/>
      <c r="KFJ1008" s="14"/>
      <c r="KFK1008" s="14"/>
      <c r="KFL1008" s="14"/>
      <c r="KFM1008" s="14"/>
      <c r="KFN1008" s="14"/>
      <c r="KFO1008" s="14"/>
      <c r="KFP1008" s="14"/>
      <c r="KFQ1008" s="14"/>
      <c r="KFR1008" s="14"/>
      <c r="KFS1008" s="14"/>
      <c r="KFT1008" s="14"/>
      <c r="KFU1008" s="14"/>
      <c r="KFV1008" s="14"/>
      <c r="KFW1008" s="14"/>
      <c r="KFX1008" s="14"/>
      <c r="KFY1008" s="14"/>
      <c r="KFZ1008" s="14"/>
      <c r="KGA1008" s="14"/>
      <c r="KGB1008" s="14"/>
      <c r="KGC1008" s="14"/>
      <c r="KGD1008" s="14"/>
      <c r="KGE1008" s="14"/>
      <c r="KGF1008" s="14"/>
      <c r="KGG1008" s="14"/>
      <c r="KGH1008" s="14"/>
      <c r="KGI1008" s="14"/>
      <c r="KGJ1008" s="14"/>
      <c r="KGK1008" s="14"/>
      <c r="KGL1008" s="14"/>
      <c r="KGM1008" s="14"/>
      <c r="KGN1008" s="14"/>
      <c r="KGO1008" s="14"/>
      <c r="KGP1008" s="14"/>
      <c r="KGQ1008" s="14"/>
      <c r="KGR1008" s="14"/>
      <c r="KGS1008" s="14"/>
      <c r="KGT1008" s="14"/>
      <c r="KGU1008" s="14"/>
      <c r="KGV1008" s="14"/>
      <c r="KGW1008" s="14"/>
      <c r="KGX1008" s="14"/>
      <c r="KGY1008" s="14"/>
      <c r="KGZ1008" s="14"/>
      <c r="KHA1008" s="14"/>
      <c r="KHB1008" s="14"/>
      <c r="KHC1008" s="14"/>
      <c r="KHD1008" s="14"/>
      <c r="KHE1008" s="14"/>
      <c r="KHF1008" s="14"/>
      <c r="KHG1008" s="14"/>
      <c r="KHH1008" s="14"/>
      <c r="KHI1008" s="14"/>
      <c r="KHJ1008" s="14"/>
      <c r="KHK1008" s="14"/>
      <c r="KHL1008" s="14"/>
      <c r="KHM1008" s="14"/>
      <c r="KHN1008" s="14"/>
      <c r="KHO1008" s="14"/>
      <c r="KHP1008" s="14"/>
      <c r="KHQ1008" s="14"/>
      <c r="KHR1008" s="14"/>
      <c r="KHS1008" s="14"/>
      <c r="KHT1008" s="14"/>
      <c r="KHU1008" s="14"/>
      <c r="KHV1008" s="14"/>
      <c r="KHW1008" s="14"/>
      <c r="KHX1008" s="14"/>
      <c r="KHY1008" s="14"/>
      <c r="KHZ1008" s="14"/>
      <c r="KIA1008" s="14"/>
      <c r="KIB1008" s="14"/>
      <c r="KIC1008" s="14"/>
      <c r="KID1008" s="14"/>
      <c r="KIE1008" s="14"/>
      <c r="KIF1008" s="14"/>
      <c r="KIG1008" s="14"/>
      <c r="KIH1008" s="14"/>
      <c r="KII1008" s="14"/>
      <c r="KIJ1008" s="14"/>
      <c r="KIK1008" s="14"/>
      <c r="KIL1008" s="14"/>
      <c r="KIM1008" s="14"/>
      <c r="KIN1008" s="14"/>
      <c r="KIO1008" s="14"/>
      <c r="KIP1008" s="14"/>
      <c r="KIQ1008" s="14"/>
      <c r="KIR1008" s="14"/>
      <c r="KIS1008" s="14"/>
      <c r="KIT1008" s="14"/>
      <c r="KIU1008" s="14"/>
      <c r="KIV1008" s="14"/>
      <c r="KIW1008" s="14"/>
      <c r="KIX1008" s="14"/>
      <c r="KIY1008" s="14"/>
      <c r="KIZ1008" s="14"/>
      <c r="KJA1008" s="14"/>
      <c r="KJB1008" s="14"/>
      <c r="KJC1008" s="14"/>
      <c r="KJD1008" s="14"/>
      <c r="KJE1008" s="14"/>
      <c r="KJF1008" s="14"/>
      <c r="KJG1008" s="14"/>
      <c r="KJH1008" s="14"/>
      <c r="KJI1008" s="14"/>
      <c r="KJJ1008" s="14"/>
      <c r="KJK1008" s="14"/>
      <c r="KJL1008" s="14"/>
      <c r="KJM1008" s="14"/>
      <c r="KJN1008" s="14"/>
      <c r="KJO1008" s="14"/>
      <c r="KJP1008" s="14"/>
      <c r="KJQ1008" s="14"/>
      <c r="KJR1008" s="14"/>
      <c r="KJS1008" s="14"/>
      <c r="KJT1008" s="14"/>
      <c r="KJU1008" s="14"/>
      <c r="KJV1008" s="14"/>
      <c r="KJW1008" s="14"/>
      <c r="KJX1008" s="14"/>
      <c r="KJY1008" s="14"/>
      <c r="KJZ1008" s="14"/>
      <c r="KKA1008" s="14"/>
      <c r="KKB1008" s="14"/>
      <c r="KKC1008" s="14"/>
      <c r="KKD1008" s="14"/>
      <c r="KKE1008" s="14"/>
      <c r="KKF1008" s="14"/>
      <c r="KKG1008" s="14"/>
      <c r="KKH1008" s="14"/>
      <c r="KKI1008" s="14"/>
      <c r="KKJ1008" s="14"/>
      <c r="KKK1008" s="14"/>
      <c r="KKL1008" s="14"/>
      <c r="KKM1008" s="14"/>
      <c r="KKN1008" s="14"/>
      <c r="KKO1008" s="14"/>
      <c r="KKP1008" s="14"/>
      <c r="KKQ1008" s="14"/>
      <c r="KKR1008" s="14"/>
      <c r="KKS1008" s="14"/>
      <c r="KKT1008" s="14"/>
      <c r="KKU1008" s="14"/>
      <c r="KKV1008" s="14"/>
      <c r="KKW1008" s="14"/>
      <c r="KKX1008" s="14"/>
      <c r="KKY1008" s="14"/>
      <c r="KKZ1008" s="14"/>
      <c r="KLA1008" s="14"/>
      <c r="KLB1008" s="14"/>
      <c r="KLC1008" s="14"/>
      <c r="KLD1008" s="14"/>
      <c r="KLE1008" s="14"/>
      <c r="KLF1008" s="14"/>
      <c r="KLG1008" s="14"/>
      <c r="KLH1008" s="14"/>
      <c r="KLI1008" s="14"/>
      <c r="KLJ1008" s="14"/>
      <c r="KLK1008" s="14"/>
      <c r="KLL1008" s="14"/>
      <c r="KLM1008" s="14"/>
      <c r="KLN1008" s="14"/>
      <c r="KLO1008" s="14"/>
      <c r="KLP1008" s="14"/>
      <c r="KLQ1008" s="14"/>
      <c r="KLR1008" s="14"/>
      <c r="KLS1008" s="14"/>
      <c r="KLT1008" s="14"/>
      <c r="KLU1008" s="14"/>
      <c r="KLV1008" s="14"/>
      <c r="KLW1008" s="14"/>
      <c r="KLX1008" s="14"/>
      <c r="KLY1008" s="14"/>
      <c r="KLZ1008" s="14"/>
      <c r="KMA1008" s="14"/>
      <c r="KMB1008" s="14"/>
      <c r="KMC1008" s="14"/>
      <c r="KMD1008" s="14"/>
      <c r="KME1008" s="14"/>
      <c r="KMF1008" s="14"/>
      <c r="KMG1008" s="14"/>
      <c r="KMH1008" s="14"/>
      <c r="KMI1008" s="14"/>
      <c r="KMJ1008" s="14"/>
      <c r="KMK1008" s="14"/>
      <c r="KML1008" s="14"/>
      <c r="KMM1008" s="14"/>
      <c r="KMN1008" s="14"/>
      <c r="KMO1008" s="14"/>
      <c r="KMP1008" s="14"/>
      <c r="KMQ1008" s="14"/>
      <c r="KMR1008" s="14"/>
      <c r="KMS1008" s="14"/>
      <c r="KMT1008" s="14"/>
      <c r="KMU1008" s="14"/>
      <c r="KMV1008" s="14"/>
      <c r="KMW1008" s="14"/>
      <c r="KMX1008" s="14"/>
      <c r="KMY1008" s="14"/>
      <c r="KMZ1008" s="14"/>
      <c r="KNA1008" s="14"/>
      <c r="KNB1008" s="14"/>
      <c r="KNC1008" s="14"/>
      <c r="KND1008" s="14"/>
      <c r="KNE1008" s="14"/>
      <c r="KNF1008" s="14"/>
      <c r="KNG1008" s="14"/>
      <c r="KNH1008" s="14"/>
      <c r="KNI1008" s="14"/>
      <c r="KNJ1008" s="14"/>
      <c r="KNK1008" s="14"/>
      <c r="KNL1008" s="14"/>
      <c r="KNM1008" s="14"/>
      <c r="KNN1008" s="14"/>
      <c r="KNO1008" s="14"/>
      <c r="KNP1008" s="14"/>
      <c r="KNQ1008" s="14"/>
      <c r="KNR1008" s="14"/>
      <c r="KNS1008" s="14"/>
      <c r="KNT1008" s="14"/>
      <c r="KNU1008" s="14"/>
      <c r="KNV1008" s="14"/>
      <c r="KNW1008" s="14"/>
      <c r="KNX1008" s="14"/>
      <c r="KNY1008" s="14"/>
      <c r="KNZ1008" s="14"/>
      <c r="KOA1008" s="14"/>
      <c r="KOB1008" s="14"/>
      <c r="KOC1008" s="14"/>
      <c r="KOD1008" s="14"/>
      <c r="KOE1008" s="14"/>
      <c r="KOF1008" s="14"/>
      <c r="KOG1008" s="14"/>
      <c r="KOH1008" s="14"/>
      <c r="KOI1008" s="14"/>
      <c r="KOJ1008" s="14"/>
      <c r="KOK1008" s="14"/>
      <c r="KOL1008" s="14"/>
      <c r="KOM1008" s="14"/>
      <c r="KON1008" s="14"/>
      <c r="KOO1008" s="14"/>
      <c r="KOP1008" s="14"/>
      <c r="KOQ1008" s="14"/>
      <c r="KOR1008" s="14"/>
      <c r="KOS1008" s="14"/>
      <c r="KOT1008" s="14"/>
      <c r="KOU1008" s="14"/>
      <c r="KOV1008" s="14"/>
      <c r="KOW1008" s="14"/>
      <c r="KOX1008" s="14"/>
      <c r="KOY1008" s="14"/>
      <c r="KOZ1008" s="14"/>
      <c r="KPA1008" s="14"/>
      <c r="KPB1008" s="14"/>
      <c r="KPC1008" s="14"/>
      <c r="KPD1008" s="14"/>
      <c r="KPE1008" s="14"/>
      <c r="KPF1008" s="14"/>
      <c r="KPG1008" s="14"/>
      <c r="KPH1008" s="14"/>
      <c r="KPI1008" s="14"/>
      <c r="KPJ1008" s="14"/>
      <c r="KPK1008" s="14"/>
      <c r="KPL1008" s="14"/>
      <c r="KPM1008" s="14"/>
      <c r="KPN1008" s="14"/>
      <c r="KPO1008" s="14"/>
      <c r="KPP1008" s="14"/>
      <c r="KPQ1008" s="14"/>
      <c r="KPR1008" s="14"/>
      <c r="KPS1008" s="14"/>
      <c r="KPT1008" s="14"/>
      <c r="KPU1008" s="14"/>
      <c r="KPV1008" s="14"/>
      <c r="KPW1008" s="14"/>
      <c r="KPX1008" s="14"/>
      <c r="KPY1008" s="14"/>
      <c r="KPZ1008" s="14"/>
      <c r="KQA1008" s="14"/>
      <c r="KQB1008" s="14"/>
      <c r="KQC1008" s="14"/>
      <c r="KQD1008" s="14"/>
      <c r="KQE1008" s="14"/>
      <c r="KQF1008" s="14"/>
      <c r="KQG1008" s="14"/>
      <c r="KQH1008" s="14"/>
      <c r="KQI1008" s="14"/>
      <c r="KQJ1008" s="14"/>
      <c r="KQK1008" s="14"/>
      <c r="KQL1008" s="14"/>
      <c r="KQM1008" s="14"/>
      <c r="KQN1008" s="14"/>
      <c r="KQO1008" s="14"/>
      <c r="KQP1008" s="14"/>
      <c r="KQQ1008" s="14"/>
      <c r="KQR1008" s="14"/>
      <c r="KQS1008" s="14"/>
      <c r="KQT1008" s="14"/>
      <c r="KQU1008" s="14"/>
      <c r="KQV1008" s="14"/>
      <c r="KQW1008" s="14"/>
      <c r="KQX1008" s="14"/>
      <c r="KQY1008" s="14"/>
      <c r="KQZ1008" s="14"/>
      <c r="KRA1008" s="14"/>
      <c r="KRB1008" s="14"/>
      <c r="KRC1008" s="14"/>
      <c r="KRD1008" s="14"/>
      <c r="KRE1008" s="14"/>
      <c r="KRF1008" s="14"/>
      <c r="KRG1008" s="14"/>
      <c r="KRH1008" s="14"/>
      <c r="KRI1008" s="14"/>
      <c r="KRJ1008" s="14"/>
      <c r="KRK1008" s="14"/>
      <c r="KRL1008" s="14"/>
      <c r="KRM1008" s="14"/>
      <c r="KRN1008" s="14"/>
      <c r="KRO1008" s="14"/>
      <c r="KRP1008" s="14"/>
      <c r="KRQ1008" s="14"/>
      <c r="KRR1008" s="14"/>
      <c r="KRS1008" s="14"/>
      <c r="KRT1008" s="14"/>
      <c r="KRU1008" s="14"/>
      <c r="KRV1008" s="14"/>
      <c r="KRW1008" s="14"/>
      <c r="KRX1008" s="14"/>
      <c r="KRY1008" s="14"/>
      <c r="KRZ1008" s="14"/>
      <c r="KSA1008" s="14"/>
      <c r="KSB1008" s="14"/>
      <c r="KSC1008" s="14"/>
      <c r="KSD1008" s="14"/>
      <c r="KSE1008" s="14"/>
      <c r="KSF1008" s="14"/>
      <c r="KSG1008" s="14"/>
      <c r="KSH1008" s="14"/>
      <c r="KSI1008" s="14"/>
      <c r="KSJ1008" s="14"/>
      <c r="KSK1008" s="14"/>
      <c r="KSL1008" s="14"/>
      <c r="KSM1008" s="14"/>
      <c r="KSN1008" s="14"/>
      <c r="KSO1008" s="14"/>
      <c r="KSP1008" s="14"/>
      <c r="KSQ1008" s="14"/>
      <c r="KSR1008" s="14"/>
      <c r="KSS1008" s="14"/>
      <c r="KST1008" s="14"/>
      <c r="KSU1008" s="14"/>
      <c r="KSV1008" s="14"/>
      <c r="KSW1008" s="14"/>
      <c r="KSX1008" s="14"/>
      <c r="KSY1008" s="14"/>
      <c r="KSZ1008" s="14"/>
      <c r="KTA1008" s="14"/>
      <c r="KTB1008" s="14"/>
      <c r="KTC1008" s="14"/>
      <c r="KTD1008" s="14"/>
      <c r="KTE1008" s="14"/>
      <c r="KTF1008" s="14"/>
      <c r="KTG1008" s="14"/>
      <c r="KTH1008" s="14"/>
      <c r="KTI1008" s="14"/>
      <c r="KTJ1008" s="14"/>
      <c r="KTK1008" s="14"/>
      <c r="KTL1008" s="14"/>
      <c r="KTM1008" s="14"/>
      <c r="KTN1008" s="14"/>
      <c r="KTO1008" s="14"/>
      <c r="KTP1008" s="14"/>
      <c r="KTQ1008" s="14"/>
      <c r="KTR1008" s="14"/>
      <c r="KTS1008" s="14"/>
      <c r="KTT1008" s="14"/>
      <c r="KTU1008" s="14"/>
      <c r="KTV1008" s="14"/>
      <c r="KTW1008" s="14"/>
      <c r="KTX1008" s="14"/>
      <c r="KTY1008" s="14"/>
      <c r="KTZ1008" s="14"/>
      <c r="KUA1008" s="14"/>
      <c r="KUB1008" s="14"/>
      <c r="KUC1008" s="14"/>
      <c r="KUD1008" s="14"/>
      <c r="KUE1008" s="14"/>
      <c r="KUF1008" s="14"/>
      <c r="KUG1008" s="14"/>
      <c r="KUH1008" s="14"/>
      <c r="KUI1008" s="14"/>
      <c r="KUJ1008" s="14"/>
      <c r="KUK1008" s="14"/>
      <c r="KUL1008" s="14"/>
      <c r="KUM1008" s="14"/>
      <c r="KUN1008" s="14"/>
      <c r="KUO1008" s="14"/>
      <c r="KUP1008" s="14"/>
      <c r="KUQ1008" s="14"/>
      <c r="KUR1008" s="14"/>
      <c r="KUS1008" s="14"/>
      <c r="KUT1008" s="14"/>
      <c r="KUU1008" s="14"/>
      <c r="KUV1008" s="14"/>
      <c r="KUW1008" s="14"/>
      <c r="KUX1008" s="14"/>
      <c r="KUY1008" s="14"/>
      <c r="KUZ1008" s="14"/>
      <c r="KVA1008" s="14"/>
      <c r="KVB1008" s="14"/>
      <c r="KVC1008" s="14"/>
      <c r="KVD1008" s="14"/>
      <c r="KVE1008" s="14"/>
      <c r="KVF1008" s="14"/>
      <c r="KVG1008" s="14"/>
      <c r="KVH1008" s="14"/>
      <c r="KVI1008" s="14"/>
      <c r="KVJ1008" s="14"/>
      <c r="KVK1008" s="14"/>
      <c r="KVL1008" s="14"/>
      <c r="KVM1008" s="14"/>
      <c r="KVN1008" s="14"/>
      <c r="KVO1008" s="14"/>
      <c r="KVP1008" s="14"/>
      <c r="KVQ1008" s="14"/>
      <c r="KVR1008" s="14"/>
      <c r="KVS1008" s="14"/>
      <c r="KVT1008" s="14"/>
      <c r="KVU1008" s="14"/>
      <c r="KVV1008" s="14"/>
      <c r="KVW1008" s="14"/>
      <c r="KVX1008" s="14"/>
      <c r="KVY1008" s="14"/>
      <c r="KVZ1008" s="14"/>
      <c r="KWA1008" s="14"/>
      <c r="KWB1008" s="14"/>
      <c r="KWC1008" s="14"/>
      <c r="KWD1008" s="14"/>
      <c r="KWE1008" s="14"/>
      <c r="KWF1008" s="14"/>
      <c r="KWG1008" s="14"/>
      <c r="KWH1008" s="14"/>
      <c r="KWI1008" s="14"/>
      <c r="KWJ1008" s="14"/>
      <c r="KWK1008" s="14"/>
      <c r="KWL1008" s="14"/>
      <c r="KWM1008" s="14"/>
      <c r="KWN1008" s="14"/>
      <c r="KWO1008" s="14"/>
      <c r="KWP1008" s="14"/>
      <c r="KWQ1008" s="14"/>
      <c r="KWR1008" s="14"/>
      <c r="KWS1008" s="14"/>
      <c r="KWT1008" s="14"/>
      <c r="KWU1008" s="14"/>
      <c r="KWV1008" s="14"/>
      <c r="KWW1008" s="14"/>
      <c r="KWX1008" s="14"/>
      <c r="KWY1008" s="14"/>
      <c r="KWZ1008" s="14"/>
      <c r="KXA1008" s="14"/>
      <c r="KXB1008" s="14"/>
      <c r="KXC1008" s="14"/>
      <c r="KXD1008" s="14"/>
      <c r="KXE1008" s="14"/>
      <c r="KXF1008" s="14"/>
      <c r="KXG1008" s="14"/>
      <c r="KXH1008" s="14"/>
      <c r="KXI1008" s="14"/>
      <c r="KXJ1008" s="14"/>
      <c r="KXK1008" s="14"/>
      <c r="KXL1008" s="14"/>
      <c r="KXM1008" s="14"/>
      <c r="KXN1008" s="14"/>
      <c r="KXO1008" s="14"/>
      <c r="KXP1008" s="14"/>
      <c r="KXQ1008" s="14"/>
      <c r="KXR1008" s="14"/>
      <c r="KXS1008" s="14"/>
      <c r="KXT1008" s="14"/>
      <c r="KXU1008" s="14"/>
      <c r="KXV1008" s="14"/>
      <c r="KXW1008" s="14"/>
      <c r="KXX1008" s="14"/>
      <c r="KXY1008" s="14"/>
      <c r="KXZ1008" s="14"/>
      <c r="KYA1008" s="14"/>
      <c r="KYB1008" s="14"/>
      <c r="KYC1008" s="14"/>
      <c r="KYD1008" s="14"/>
      <c r="KYE1008" s="14"/>
      <c r="KYF1008" s="14"/>
      <c r="KYG1008" s="14"/>
      <c r="KYH1008" s="14"/>
      <c r="KYI1008" s="14"/>
      <c r="KYJ1008" s="14"/>
      <c r="KYK1008" s="14"/>
      <c r="KYL1008" s="14"/>
      <c r="KYM1008" s="14"/>
      <c r="KYN1008" s="14"/>
      <c r="KYO1008" s="14"/>
      <c r="KYP1008" s="14"/>
      <c r="KYQ1008" s="14"/>
      <c r="KYR1008" s="14"/>
      <c r="KYS1008" s="14"/>
      <c r="KYT1008" s="14"/>
      <c r="KYU1008" s="14"/>
      <c r="KYV1008" s="14"/>
      <c r="KYW1008" s="14"/>
      <c r="KYX1008" s="14"/>
      <c r="KYY1008" s="14"/>
      <c r="KYZ1008" s="14"/>
      <c r="KZA1008" s="14"/>
      <c r="KZB1008" s="14"/>
      <c r="KZC1008" s="14"/>
      <c r="KZD1008" s="14"/>
      <c r="KZE1008" s="14"/>
      <c r="KZF1008" s="14"/>
      <c r="KZG1008" s="14"/>
      <c r="KZH1008" s="14"/>
      <c r="KZI1008" s="14"/>
      <c r="KZJ1008" s="14"/>
      <c r="KZK1008" s="14"/>
      <c r="KZL1008" s="14"/>
      <c r="KZM1008" s="14"/>
      <c r="KZN1008" s="14"/>
      <c r="KZO1008" s="14"/>
      <c r="KZP1008" s="14"/>
      <c r="KZQ1008" s="14"/>
      <c r="KZR1008" s="14"/>
      <c r="KZS1008" s="14"/>
      <c r="KZT1008" s="14"/>
      <c r="KZU1008" s="14"/>
      <c r="KZV1008" s="14"/>
      <c r="KZW1008" s="14"/>
      <c r="KZX1008" s="14"/>
      <c r="KZY1008" s="14"/>
      <c r="KZZ1008" s="14"/>
      <c r="LAA1008" s="14"/>
      <c r="LAB1008" s="14"/>
      <c r="LAC1008" s="14"/>
      <c r="LAD1008" s="14"/>
      <c r="LAE1008" s="14"/>
      <c r="LAF1008" s="14"/>
      <c r="LAG1008" s="14"/>
      <c r="LAH1008" s="14"/>
      <c r="LAI1008" s="14"/>
      <c r="LAJ1008" s="14"/>
      <c r="LAK1008" s="14"/>
      <c r="LAL1008" s="14"/>
      <c r="LAM1008" s="14"/>
      <c r="LAN1008" s="14"/>
      <c r="LAO1008" s="14"/>
      <c r="LAP1008" s="14"/>
      <c r="LAQ1008" s="14"/>
      <c r="LAR1008" s="14"/>
      <c r="LAS1008" s="14"/>
      <c r="LAT1008" s="14"/>
      <c r="LAU1008" s="14"/>
      <c r="LAV1008" s="14"/>
      <c r="LAW1008" s="14"/>
      <c r="LAX1008" s="14"/>
      <c r="LAY1008" s="14"/>
      <c r="LAZ1008" s="14"/>
      <c r="LBA1008" s="14"/>
      <c r="LBB1008" s="14"/>
      <c r="LBC1008" s="14"/>
      <c r="LBD1008" s="14"/>
      <c r="LBE1008" s="14"/>
      <c r="LBF1008" s="14"/>
      <c r="LBG1008" s="14"/>
      <c r="LBH1008" s="14"/>
      <c r="LBI1008" s="14"/>
      <c r="LBJ1008" s="14"/>
      <c r="LBK1008" s="14"/>
      <c r="LBL1008" s="14"/>
      <c r="LBM1008" s="14"/>
      <c r="LBN1008" s="14"/>
      <c r="LBO1008" s="14"/>
      <c r="LBP1008" s="14"/>
      <c r="LBQ1008" s="14"/>
      <c r="LBR1008" s="14"/>
      <c r="LBS1008" s="14"/>
      <c r="LBT1008" s="14"/>
      <c r="LBU1008" s="14"/>
      <c r="LBV1008" s="14"/>
      <c r="LBW1008" s="14"/>
      <c r="LBX1008" s="14"/>
      <c r="LBY1008" s="14"/>
      <c r="LBZ1008" s="14"/>
      <c r="LCA1008" s="14"/>
      <c r="LCB1008" s="14"/>
      <c r="LCC1008" s="14"/>
      <c r="LCD1008" s="14"/>
      <c r="LCE1008" s="14"/>
      <c r="LCF1008" s="14"/>
      <c r="LCG1008" s="14"/>
      <c r="LCH1008" s="14"/>
      <c r="LCI1008" s="14"/>
      <c r="LCJ1008" s="14"/>
      <c r="LCK1008" s="14"/>
      <c r="LCL1008" s="14"/>
      <c r="LCM1008" s="14"/>
      <c r="LCN1008" s="14"/>
      <c r="LCO1008" s="14"/>
      <c r="LCP1008" s="14"/>
      <c r="LCQ1008" s="14"/>
      <c r="LCR1008" s="14"/>
      <c r="LCS1008" s="14"/>
      <c r="LCT1008" s="14"/>
      <c r="LCU1008" s="14"/>
      <c r="LCV1008" s="14"/>
      <c r="LCW1008" s="14"/>
      <c r="LCX1008" s="14"/>
      <c r="LCY1008" s="14"/>
      <c r="LCZ1008" s="14"/>
      <c r="LDA1008" s="14"/>
      <c r="LDB1008" s="14"/>
      <c r="LDC1008" s="14"/>
      <c r="LDD1008" s="14"/>
      <c r="LDE1008" s="14"/>
      <c r="LDF1008" s="14"/>
      <c r="LDG1008" s="14"/>
      <c r="LDH1008" s="14"/>
      <c r="LDI1008" s="14"/>
      <c r="LDJ1008" s="14"/>
      <c r="LDK1008" s="14"/>
      <c r="LDL1008" s="14"/>
      <c r="LDM1008" s="14"/>
      <c r="LDN1008" s="14"/>
      <c r="LDO1008" s="14"/>
      <c r="LDP1008" s="14"/>
      <c r="LDQ1008" s="14"/>
      <c r="LDR1008" s="14"/>
      <c r="LDS1008" s="14"/>
      <c r="LDT1008" s="14"/>
      <c r="LDU1008" s="14"/>
      <c r="LDV1008" s="14"/>
      <c r="LDW1008" s="14"/>
      <c r="LDX1008" s="14"/>
      <c r="LDY1008" s="14"/>
      <c r="LDZ1008" s="14"/>
      <c r="LEA1008" s="14"/>
      <c r="LEB1008" s="14"/>
      <c r="LEC1008" s="14"/>
      <c r="LED1008" s="14"/>
      <c r="LEE1008" s="14"/>
      <c r="LEF1008" s="14"/>
      <c r="LEG1008" s="14"/>
      <c r="LEH1008" s="14"/>
      <c r="LEI1008" s="14"/>
      <c r="LEJ1008" s="14"/>
      <c r="LEK1008" s="14"/>
      <c r="LEL1008" s="14"/>
      <c r="LEM1008" s="14"/>
      <c r="LEN1008" s="14"/>
      <c r="LEO1008" s="14"/>
      <c r="LEP1008" s="14"/>
      <c r="LEQ1008" s="14"/>
      <c r="LER1008" s="14"/>
      <c r="LES1008" s="14"/>
      <c r="LET1008" s="14"/>
      <c r="LEU1008" s="14"/>
      <c r="LEV1008" s="14"/>
      <c r="LEW1008" s="14"/>
      <c r="LEX1008" s="14"/>
      <c r="LEY1008" s="14"/>
      <c r="LEZ1008" s="14"/>
      <c r="LFA1008" s="14"/>
      <c r="LFB1008" s="14"/>
      <c r="LFC1008" s="14"/>
      <c r="LFD1008" s="14"/>
      <c r="LFE1008" s="14"/>
      <c r="LFF1008" s="14"/>
      <c r="LFG1008" s="14"/>
      <c r="LFH1008" s="14"/>
      <c r="LFI1008" s="14"/>
      <c r="LFJ1008" s="14"/>
      <c r="LFK1008" s="14"/>
      <c r="LFL1008" s="14"/>
      <c r="LFM1008" s="14"/>
      <c r="LFN1008" s="14"/>
      <c r="LFO1008" s="14"/>
      <c r="LFP1008" s="14"/>
      <c r="LFQ1008" s="14"/>
      <c r="LFR1008" s="14"/>
      <c r="LFS1008" s="14"/>
      <c r="LFT1008" s="14"/>
      <c r="LFU1008" s="14"/>
      <c r="LFV1008" s="14"/>
      <c r="LFW1008" s="14"/>
      <c r="LFX1008" s="14"/>
      <c r="LFY1008" s="14"/>
      <c r="LFZ1008" s="14"/>
      <c r="LGA1008" s="14"/>
      <c r="LGB1008" s="14"/>
      <c r="LGC1008" s="14"/>
      <c r="LGD1008" s="14"/>
      <c r="LGE1008" s="14"/>
      <c r="LGF1008" s="14"/>
      <c r="LGG1008" s="14"/>
      <c r="LGH1008" s="14"/>
      <c r="LGI1008" s="14"/>
      <c r="LGJ1008" s="14"/>
      <c r="LGK1008" s="14"/>
      <c r="LGL1008" s="14"/>
      <c r="LGM1008" s="14"/>
      <c r="LGN1008" s="14"/>
      <c r="LGO1008" s="14"/>
      <c r="LGP1008" s="14"/>
      <c r="LGQ1008" s="14"/>
      <c r="LGR1008" s="14"/>
      <c r="LGS1008" s="14"/>
      <c r="LGT1008" s="14"/>
      <c r="LGU1008" s="14"/>
      <c r="LGV1008" s="14"/>
      <c r="LGW1008" s="14"/>
      <c r="LGX1008" s="14"/>
      <c r="LGY1008" s="14"/>
      <c r="LGZ1008" s="14"/>
      <c r="LHA1008" s="14"/>
      <c r="LHB1008" s="14"/>
      <c r="LHC1008" s="14"/>
      <c r="LHD1008" s="14"/>
      <c r="LHE1008" s="14"/>
      <c r="LHF1008" s="14"/>
      <c r="LHG1008" s="14"/>
      <c r="LHH1008" s="14"/>
      <c r="LHI1008" s="14"/>
      <c r="LHJ1008" s="14"/>
      <c r="LHK1008" s="14"/>
      <c r="LHL1008" s="14"/>
      <c r="LHM1008" s="14"/>
      <c r="LHN1008" s="14"/>
      <c r="LHO1008" s="14"/>
      <c r="LHP1008" s="14"/>
      <c r="LHQ1008" s="14"/>
      <c r="LHR1008" s="14"/>
      <c r="LHS1008" s="14"/>
      <c r="LHT1008" s="14"/>
      <c r="LHU1008" s="14"/>
      <c r="LHV1008" s="14"/>
      <c r="LHW1008" s="14"/>
      <c r="LHX1008" s="14"/>
      <c r="LHY1008" s="14"/>
      <c r="LHZ1008" s="14"/>
      <c r="LIA1008" s="14"/>
      <c r="LIB1008" s="14"/>
      <c r="LIC1008" s="14"/>
      <c r="LID1008" s="14"/>
      <c r="LIE1008" s="14"/>
      <c r="LIF1008" s="14"/>
      <c r="LIG1008" s="14"/>
      <c r="LIH1008" s="14"/>
      <c r="LII1008" s="14"/>
      <c r="LIJ1008" s="14"/>
      <c r="LIK1008" s="14"/>
      <c r="LIL1008" s="14"/>
      <c r="LIM1008" s="14"/>
      <c r="LIN1008" s="14"/>
      <c r="LIO1008" s="14"/>
      <c r="LIP1008" s="14"/>
      <c r="LIQ1008" s="14"/>
      <c r="LIR1008" s="14"/>
      <c r="LIS1008" s="14"/>
      <c r="LIT1008" s="14"/>
      <c r="LIU1008" s="14"/>
      <c r="LIV1008" s="14"/>
      <c r="LIW1008" s="14"/>
      <c r="LIX1008" s="14"/>
      <c r="LIY1008" s="14"/>
      <c r="LIZ1008" s="14"/>
      <c r="LJA1008" s="14"/>
      <c r="LJB1008" s="14"/>
      <c r="LJC1008" s="14"/>
      <c r="LJD1008" s="14"/>
      <c r="LJE1008" s="14"/>
      <c r="LJF1008" s="14"/>
      <c r="LJG1008" s="14"/>
      <c r="LJH1008" s="14"/>
      <c r="LJI1008" s="14"/>
      <c r="LJJ1008" s="14"/>
      <c r="LJK1008" s="14"/>
      <c r="LJL1008" s="14"/>
      <c r="LJM1008" s="14"/>
      <c r="LJN1008" s="14"/>
      <c r="LJO1008" s="14"/>
      <c r="LJP1008" s="14"/>
      <c r="LJQ1008" s="14"/>
      <c r="LJR1008" s="14"/>
      <c r="LJS1008" s="14"/>
      <c r="LJT1008" s="14"/>
      <c r="LJU1008" s="14"/>
      <c r="LJV1008" s="14"/>
      <c r="LJW1008" s="14"/>
      <c r="LJX1008" s="14"/>
      <c r="LJY1008" s="14"/>
      <c r="LJZ1008" s="14"/>
      <c r="LKA1008" s="14"/>
      <c r="LKB1008" s="14"/>
      <c r="LKC1008" s="14"/>
      <c r="LKD1008" s="14"/>
      <c r="LKE1008" s="14"/>
      <c r="LKF1008" s="14"/>
      <c r="LKG1008" s="14"/>
      <c r="LKH1008" s="14"/>
      <c r="LKI1008" s="14"/>
      <c r="LKJ1008" s="14"/>
      <c r="LKK1008" s="14"/>
      <c r="LKL1008" s="14"/>
      <c r="LKM1008" s="14"/>
      <c r="LKN1008" s="14"/>
      <c r="LKO1008" s="14"/>
      <c r="LKP1008" s="14"/>
      <c r="LKQ1008" s="14"/>
      <c r="LKR1008" s="14"/>
      <c r="LKS1008" s="14"/>
      <c r="LKT1008" s="14"/>
      <c r="LKU1008" s="14"/>
      <c r="LKV1008" s="14"/>
      <c r="LKW1008" s="14"/>
      <c r="LKX1008" s="14"/>
      <c r="LKY1008" s="14"/>
      <c r="LKZ1008" s="14"/>
      <c r="LLA1008" s="14"/>
      <c r="LLB1008" s="14"/>
      <c r="LLC1008" s="14"/>
      <c r="LLD1008" s="14"/>
      <c r="LLE1008" s="14"/>
      <c r="LLF1008" s="14"/>
      <c r="LLG1008" s="14"/>
      <c r="LLH1008" s="14"/>
      <c r="LLI1008" s="14"/>
      <c r="LLJ1008" s="14"/>
      <c r="LLK1008" s="14"/>
      <c r="LLL1008" s="14"/>
      <c r="LLM1008" s="14"/>
      <c r="LLN1008" s="14"/>
      <c r="LLO1008" s="14"/>
      <c r="LLP1008" s="14"/>
      <c r="LLQ1008" s="14"/>
      <c r="LLR1008" s="14"/>
      <c r="LLS1008" s="14"/>
      <c r="LLT1008" s="14"/>
      <c r="LLU1008" s="14"/>
      <c r="LLV1008" s="14"/>
      <c r="LLW1008" s="14"/>
      <c r="LLX1008" s="14"/>
      <c r="LLY1008" s="14"/>
      <c r="LLZ1008" s="14"/>
      <c r="LMA1008" s="14"/>
      <c r="LMB1008" s="14"/>
      <c r="LMC1008" s="14"/>
      <c r="LMD1008" s="14"/>
      <c r="LME1008" s="14"/>
      <c r="LMF1008" s="14"/>
      <c r="LMG1008" s="14"/>
      <c r="LMH1008" s="14"/>
      <c r="LMI1008" s="14"/>
      <c r="LMJ1008" s="14"/>
      <c r="LMK1008" s="14"/>
      <c r="LML1008" s="14"/>
      <c r="LMM1008" s="14"/>
      <c r="LMN1008" s="14"/>
      <c r="LMO1008" s="14"/>
      <c r="LMP1008" s="14"/>
      <c r="LMQ1008" s="14"/>
      <c r="LMR1008" s="14"/>
      <c r="LMS1008" s="14"/>
      <c r="LMT1008" s="14"/>
      <c r="LMU1008" s="14"/>
      <c r="LMV1008" s="14"/>
      <c r="LMW1008" s="14"/>
      <c r="LMX1008" s="14"/>
      <c r="LMY1008" s="14"/>
      <c r="LMZ1008" s="14"/>
      <c r="LNA1008" s="14"/>
      <c r="LNB1008" s="14"/>
      <c r="LNC1008" s="14"/>
      <c r="LND1008" s="14"/>
      <c r="LNE1008" s="14"/>
      <c r="LNF1008" s="14"/>
      <c r="LNG1008" s="14"/>
      <c r="LNH1008" s="14"/>
      <c r="LNI1008" s="14"/>
      <c r="LNJ1008" s="14"/>
      <c r="LNK1008" s="14"/>
      <c r="LNL1008" s="14"/>
      <c r="LNM1008" s="14"/>
      <c r="LNN1008" s="14"/>
      <c r="LNO1008" s="14"/>
      <c r="LNP1008" s="14"/>
      <c r="LNQ1008" s="14"/>
      <c r="LNR1008" s="14"/>
      <c r="LNS1008" s="14"/>
      <c r="LNT1008" s="14"/>
      <c r="LNU1008" s="14"/>
      <c r="LNV1008" s="14"/>
      <c r="LNW1008" s="14"/>
      <c r="LNX1008" s="14"/>
      <c r="LNY1008" s="14"/>
      <c r="LNZ1008" s="14"/>
      <c r="LOA1008" s="14"/>
      <c r="LOB1008" s="14"/>
      <c r="LOC1008" s="14"/>
      <c r="LOD1008" s="14"/>
      <c r="LOE1008" s="14"/>
      <c r="LOF1008" s="14"/>
      <c r="LOG1008" s="14"/>
      <c r="LOH1008" s="14"/>
      <c r="LOI1008" s="14"/>
      <c r="LOJ1008" s="14"/>
      <c r="LOK1008" s="14"/>
      <c r="LOL1008" s="14"/>
      <c r="LOM1008" s="14"/>
      <c r="LON1008" s="14"/>
      <c r="LOO1008" s="14"/>
      <c r="LOP1008" s="14"/>
      <c r="LOQ1008" s="14"/>
      <c r="LOR1008" s="14"/>
      <c r="LOS1008" s="14"/>
      <c r="LOT1008" s="14"/>
      <c r="LOU1008" s="14"/>
      <c r="LOV1008" s="14"/>
      <c r="LOW1008" s="14"/>
      <c r="LOX1008" s="14"/>
      <c r="LOY1008" s="14"/>
      <c r="LOZ1008" s="14"/>
      <c r="LPA1008" s="14"/>
      <c r="LPB1008" s="14"/>
      <c r="LPC1008" s="14"/>
      <c r="LPD1008" s="14"/>
      <c r="LPE1008" s="14"/>
      <c r="LPF1008" s="14"/>
      <c r="LPG1008" s="14"/>
      <c r="LPH1008" s="14"/>
      <c r="LPI1008" s="14"/>
      <c r="LPJ1008" s="14"/>
      <c r="LPK1008" s="14"/>
      <c r="LPL1008" s="14"/>
      <c r="LPM1008" s="14"/>
      <c r="LPN1008" s="14"/>
      <c r="LPO1008" s="14"/>
      <c r="LPP1008" s="14"/>
      <c r="LPQ1008" s="14"/>
      <c r="LPR1008" s="14"/>
      <c r="LPS1008" s="14"/>
      <c r="LPT1008" s="14"/>
      <c r="LPU1008" s="14"/>
      <c r="LPV1008" s="14"/>
      <c r="LPW1008" s="14"/>
      <c r="LPX1008" s="14"/>
      <c r="LPY1008" s="14"/>
      <c r="LPZ1008" s="14"/>
      <c r="LQA1008" s="14"/>
      <c r="LQB1008" s="14"/>
      <c r="LQC1008" s="14"/>
      <c r="LQD1008" s="14"/>
      <c r="LQE1008" s="14"/>
      <c r="LQF1008" s="14"/>
      <c r="LQG1008" s="14"/>
      <c r="LQH1008" s="14"/>
      <c r="LQI1008" s="14"/>
      <c r="LQJ1008" s="14"/>
      <c r="LQK1008" s="14"/>
      <c r="LQL1008" s="14"/>
      <c r="LQM1008" s="14"/>
      <c r="LQN1008" s="14"/>
      <c r="LQO1008" s="14"/>
      <c r="LQP1008" s="14"/>
      <c r="LQQ1008" s="14"/>
      <c r="LQR1008" s="14"/>
      <c r="LQS1008" s="14"/>
      <c r="LQT1008" s="14"/>
      <c r="LQU1008" s="14"/>
      <c r="LQV1008" s="14"/>
      <c r="LQW1008" s="14"/>
      <c r="LQX1008" s="14"/>
      <c r="LQY1008" s="14"/>
      <c r="LQZ1008" s="14"/>
      <c r="LRA1008" s="14"/>
      <c r="LRB1008" s="14"/>
      <c r="LRC1008" s="14"/>
      <c r="LRD1008" s="14"/>
      <c r="LRE1008" s="14"/>
      <c r="LRF1008" s="14"/>
      <c r="LRG1008" s="14"/>
      <c r="LRH1008" s="14"/>
      <c r="LRI1008" s="14"/>
      <c r="LRJ1008" s="14"/>
      <c r="LRK1008" s="14"/>
      <c r="LRL1008" s="14"/>
      <c r="LRM1008" s="14"/>
      <c r="LRN1008" s="14"/>
      <c r="LRO1008" s="14"/>
      <c r="LRP1008" s="14"/>
      <c r="LRQ1008" s="14"/>
      <c r="LRR1008" s="14"/>
      <c r="LRS1008" s="14"/>
      <c r="LRT1008" s="14"/>
      <c r="LRU1008" s="14"/>
      <c r="LRV1008" s="14"/>
      <c r="LRW1008" s="14"/>
      <c r="LRX1008" s="14"/>
      <c r="LRY1008" s="14"/>
      <c r="LRZ1008" s="14"/>
      <c r="LSA1008" s="14"/>
      <c r="LSB1008" s="14"/>
      <c r="LSC1008" s="14"/>
      <c r="LSD1008" s="14"/>
      <c r="LSE1008" s="14"/>
      <c r="LSF1008" s="14"/>
      <c r="LSG1008" s="14"/>
      <c r="LSH1008" s="14"/>
      <c r="LSI1008" s="14"/>
      <c r="LSJ1008" s="14"/>
      <c r="LSK1008" s="14"/>
      <c r="LSL1008" s="14"/>
      <c r="LSM1008" s="14"/>
      <c r="LSN1008" s="14"/>
      <c r="LSO1008" s="14"/>
      <c r="LSP1008" s="14"/>
      <c r="LSQ1008" s="14"/>
      <c r="LSR1008" s="14"/>
      <c r="LSS1008" s="14"/>
      <c r="LST1008" s="14"/>
      <c r="LSU1008" s="14"/>
      <c r="LSV1008" s="14"/>
      <c r="LSW1008" s="14"/>
      <c r="LSX1008" s="14"/>
      <c r="LSY1008" s="14"/>
      <c r="LSZ1008" s="14"/>
      <c r="LTA1008" s="14"/>
      <c r="LTB1008" s="14"/>
      <c r="LTC1008" s="14"/>
      <c r="LTD1008" s="14"/>
      <c r="LTE1008" s="14"/>
      <c r="LTF1008" s="14"/>
      <c r="LTG1008" s="14"/>
      <c r="LTH1008" s="14"/>
      <c r="LTI1008" s="14"/>
      <c r="LTJ1008" s="14"/>
      <c r="LTK1008" s="14"/>
      <c r="LTL1008" s="14"/>
      <c r="LTM1008" s="14"/>
      <c r="LTN1008" s="14"/>
      <c r="LTO1008" s="14"/>
      <c r="LTP1008" s="14"/>
      <c r="LTQ1008" s="14"/>
      <c r="LTR1008" s="14"/>
      <c r="LTS1008" s="14"/>
      <c r="LTT1008" s="14"/>
      <c r="LTU1008" s="14"/>
      <c r="LTV1008" s="14"/>
      <c r="LTW1008" s="14"/>
      <c r="LTX1008" s="14"/>
      <c r="LTY1008" s="14"/>
      <c r="LTZ1008" s="14"/>
      <c r="LUA1008" s="14"/>
      <c r="LUB1008" s="14"/>
      <c r="LUC1008" s="14"/>
      <c r="LUD1008" s="14"/>
      <c r="LUE1008" s="14"/>
      <c r="LUF1008" s="14"/>
      <c r="LUG1008" s="14"/>
      <c r="LUH1008" s="14"/>
      <c r="LUI1008" s="14"/>
      <c r="LUJ1008" s="14"/>
      <c r="LUK1008" s="14"/>
      <c r="LUL1008" s="14"/>
      <c r="LUM1008" s="14"/>
      <c r="LUN1008" s="14"/>
      <c r="LUO1008" s="14"/>
      <c r="LUP1008" s="14"/>
      <c r="LUQ1008" s="14"/>
      <c r="LUR1008" s="14"/>
      <c r="LUS1008" s="14"/>
      <c r="LUT1008" s="14"/>
      <c r="LUU1008" s="14"/>
      <c r="LUV1008" s="14"/>
      <c r="LUW1008" s="14"/>
      <c r="LUX1008" s="14"/>
      <c r="LUY1008" s="14"/>
      <c r="LUZ1008" s="14"/>
      <c r="LVA1008" s="14"/>
      <c r="LVB1008" s="14"/>
      <c r="LVC1008" s="14"/>
      <c r="LVD1008" s="14"/>
      <c r="LVE1008" s="14"/>
      <c r="LVF1008" s="14"/>
      <c r="LVG1008" s="14"/>
      <c r="LVH1008" s="14"/>
      <c r="LVI1008" s="14"/>
      <c r="LVJ1008" s="14"/>
      <c r="LVK1008" s="14"/>
      <c r="LVL1008" s="14"/>
      <c r="LVM1008" s="14"/>
      <c r="LVN1008" s="14"/>
      <c r="LVO1008" s="14"/>
      <c r="LVP1008" s="14"/>
      <c r="LVQ1008" s="14"/>
      <c r="LVR1008" s="14"/>
      <c r="LVS1008" s="14"/>
      <c r="LVT1008" s="14"/>
      <c r="LVU1008" s="14"/>
      <c r="LVV1008" s="14"/>
      <c r="LVW1008" s="14"/>
      <c r="LVX1008" s="14"/>
      <c r="LVY1008" s="14"/>
      <c r="LVZ1008" s="14"/>
      <c r="LWA1008" s="14"/>
      <c r="LWB1008" s="14"/>
      <c r="LWC1008" s="14"/>
      <c r="LWD1008" s="14"/>
      <c r="LWE1008" s="14"/>
      <c r="LWF1008" s="14"/>
      <c r="LWG1008" s="14"/>
      <c r="LWH1008" s="14"/>
      <c r="LWI1008" s="14"/>
      <c r="LWJ1008" s="14"/>
      <c r="LWK1008" s="14"/>
      <c r="LWL1008" s="14"/>
      <c r="LWM1008" s="14"/>
      <c r="LWN1008" s="14"/>
      <c r="LWO1008" s="14"/>
      <c r="LWP1008" s="14"/>
      <c r="LWQ1008" s="14"/>
      <c r="LWR1008" s="14"/>
      <c r="LWS1008" s="14"/>
      <c r="LWT1008" s="14"/>
      <c r="LWU1008" s="14"/>
      <c r="LWV1008" s="14"/>
      <c r="LWW1008" s="14"/>
      <c r="LWX1008" s="14"/>
      <c r="LWY1008" s="14"/>
      <c r="LWZ1008" s="14"/>
      <c r="LXA1008" s="14"/>
      <c r="LXB1008" s="14"/>
      <c r="LXC1008" s="14"/>
      <c r="LXD1008" s="14"/>
      <c r="LXE1008" s="14"/>
      <c r="LXF1008" s="14"/>
      <c r="LXG1008" s="14"/>
      <c r="LXH1008" s="14"/>
      <c r="LXI1008" s="14"/>
      <c r="LXJ1008" s="14"/>
      <c r="LXK1008" s="14"/>
      <c r="LXL1008" s="14"/>
      <c r="LXM1008" s="14"/>
      <c r="LXN1008" s="14"/>
      <c r="LXO1008" s="14"/>
      <c r="LXP1008" s="14"/>
      <c r="LXQ1008" s="14"/>
      <c r="LXR1008" s="14"/>
      <c r="LXS1008" s="14"/>
      <c r="LXT1008" s="14"/>
      <c r="LXU1008" s="14"/>
      <c r="LXV1008" s="14"/>
      <c r="LXW1008" s="14"/>
      <c r="LXX1008" s="14"/>
      <c r="LXY1008" s="14"/>
      <c r="LXZ1008" s="14"/>
      <c r="LYA1008" s="14"/>
      <c r="LYB1008" s="14"/>
      <c r="LYC1008" s="14"/>
      <c r="LYD1008" s="14"/>
      <c r="LYE1008" s="14"/>
      <c r="LYF1008" s="14"/>
      <c r="LYG1008" s="14"/>
      <c r="LYH1008" s="14"/>
      <c r="LYI1008" s="14"/>
      <c r="LYJ1008" s="14"/>
      <c r="LYK1008" s="14"/>
      <c r="LYL1008" s="14"/>
      <c r="LYM1008" s="14"/>
      <c r="LYN1008" s="14"/>
      <c r="LYO1008" s="14"/>
      <c r="LYP1008" s="14"/>
      <c r="LYQ1008" s="14"/>
      <c r="LYR1008" s="14"/>
      <c r="LYS1008" s="14"/>
      <c r="LYT1008" s="14"/>
      <c r="LYU1008" s="14"/>
      <c r="LYV1008" s="14"/>
      <c r="LYW1008" s="14"/>
      <c r="LYX1008" s="14"/>
      <c r="LYY1008" s="14"/>
      <c r="LYZ1008" s="14"/>
      <c r="LZA1008" s="14"/>
      <c r="LZB1008" s="14"/>
      <c r="LZC1008" s="14"/>
      <c r="LZD1008" s="14"/>
      <c r="LZE1008" s="14"/>
      <c r="LZF1008" s="14"/>
      <c r="LZG1008" s="14"/>
      <c r="LZH1008" s="14"/>
      <c r="LZI1008" s="14"/>
      <c r="LZJ1008" s="14"/>
      <c r="LZK1008" s="14"/>
      <c r="LZL1008" s="14"/>
      <c r="LZM1008" s="14"/>
      <c r="LZN1008" s="14"/>
      <c r="LZO1008" s="14"/>
      <c r="LZP1008" s="14"/>
      <c r="LZQ1008" s="14"/>
      <c r="LZR1008" s="14"/>
      <c r="LZS1008" s="14"/>
      <c r="LZT1008" s="14"/>
      <c r="LZU1008" s="14"/>
      <c r="LZV1008" s="14"/>
      <c r="LZW1008" s="14"/>
      <c r="LZX1008" s="14"/>
      <c r="LZY1008" s="14"/>
      <c r="LZZ1008" s="14"/>
      <c r="MAA1008" s="14"/>
      <c r="MAB1008" s="14"/>
      <c r="MAC1008" s="14"/>
      <c r="MAD1008" s="14"/>
      <c r="MAE1008" s="14"/>
      <c r="MAF1008" s="14"/>
      <c r="MAG1008" s="14"/>
      <c r="MAH1008" s="14"/>
      <c r="MAI1008" s="14"/>
      <c r="MAJ1008" s="14"/>
      <c r="MAK1008" s="14"/>
      <c r="MAL1008" s="14"/>
      <c r="MAM1008" s="14"/>
      <c r="MAN1008" s="14"/>
      <c r="MAO1008" s="14"/>
      <c r="MAP1008" s="14"/>
      <c r="MAQ1008" s="14"/>
      <c r="MAR1008" s="14"/>
      <c r="MAS1008" s="14"/>
      <c r="MAT1008" s="14"/>
      <c r="MAU1008" s="14"/>
      <c r="MAV1008" s="14"/>
      <c r="MAW1008" s="14"/>
      <c r="MAX1008" s="14"/>
      <c r="MAY1008" s="14"/>
      <c r="MAZ1008" s="14"/>
      <c r="MBA1008" s="14"/>
      <c r="MBB1008" s="14"/>
      <c r="MBC1008" s="14"/>
      <c r="MBD1008" s="14"/>
      <c r="MBE1008" s="14"/>
      <c r="MBF1008" s="14"/>
      <c r="MBG1008" s="14"/>
      <c r="MBH1008" s="14"/>
      <c r="MBI1008" s="14"/>
      <c r="MBJ1008" s="14"/>
      <c r="MBK1008" s="14"/>
      <c r="MBL1008" s="14"/>
      <c r="MBM1008" s="14"/>
      <c r="MBN1008" s="14"/>
      <c r="MBO1008" s="14"/>
      <c r="MBP1008" s="14"/>
      <c r="MBQ1008" s="14"/>
      <c r="MBR1008" s="14"/>
      <c r="MBS1008" s="14"/>
      <c r="MBT1008" s="14"/>
      <c r="MBU1008" s="14"/>
      <c r="MBV1008" s="14"/>
      <c r="MBW1008" s="14"/>
      <c r="MBX1008" s="14"/>
      <c r="MBY1008" s="14"/>
      <c r="MBZ1008" s="14"/>
      <c r="MCA1008" s="14"/>
      <c r="MCB1008" s="14"/>
      <c r="MCC1008" s="14"/>
      <c r="MCD1008" s="14"/>
      <c r="MCE1008" s="14"/>
      <c r="MCF1008" s="14"/>
      <c r="MCG1008" s="14"/>
      <c r="MCH1008" s="14"/>
      <c r="MCI1008" s="14"/>
      <c r="MCJ1008" s="14"/>
      <c r="MCK1008" s="14"/>
      <c r="MCL1008" s="14"/>
      <c r="MCM1008" s="14"/>
      <c r="MCN1008" s="14"/>
      <c r="MCO1008" s="14"/>
      <c r="MCP1008" s="14"/>
      <c r="MCQ1008" s="14"/>
      <c r="MCR1008" s="14"/>
      <c r="MCS1008" s="14"/>
      <c r="MCT1008" s="14"/>
      <c r="MCU1008" s="14"/>
      <c r="MCV1008" s="14"/>
      <c r="MCW1008" s="14"/>
      <c r="MCX1008" s="14"/>
      <c r="MCY1008" s="14"/>
      <c r="MCZ1008" s="14"/>
      <c r="MDA1008" s="14"/>
      <c r="MDB1008" s="14"/>
      <c r="MDC1008" s="14"/>
      <c r="MDD1008" s="14"/>
      <c r="MDE1008" s="14"/>
      <c r="MDF1008" s="14"/>
      <c r="MDG1008" s="14"/>
      <c r="MDH1008" s="14"/>
      <c r="MDI1008" s="14"/>
      <c r="MDJ1008" s="14"/>
      <c r="MDK1008" s="14"/>
      <c r="MDL1008" s="14"/>
      <c r="MDM1008" s="14"/>
      <c r="MDN1008" s="14"/>
      <c r="MDO1008" s="14"/>
      <c r="MDP1008" s="14"/>
      <c r="MDQ1008" s="14"/>
      <c r="MDR1008" s="14"/>
      <c r="MDS1008" s="14"/>
      <c r="MDT1008" s="14"/>
      <c r="MDU1008" s="14"/>
      <c r="MDV1008" s="14"/>
      <c r="MDW1008" s="14"/>
      <c r="MDX1008" s="14"/>
      <c r="MDY1008" s="14"/>
      <c r="MDZ1008" s="14"/>
      <c r="MEA1008" s="14"/>
      <c r="MEB1008" s="14"/>
      <c r="MEC1008" s="14"/>
      <c r="MED1008" s="14"/>
      <c r="MEE1008" s="14"/>
      <c r="MEF1008" s="14"/>
      <c r="MEG1008" s="14"/>
      <c r="MEH1008" s="14"/>
      <c r="MEI1008" s="14"/>
      <c r="MEJ1008" s="14"/>
      <c r="MEK1008" s="14"/>
      <c r="MEL1008" s="14"/>
      <c r="MEM1008" s="14"/>
      <c r="MEN1008" s="14"/>
      <c r="MEO1008" s="14"/>
      <c r="MEP1008" s="14"/>
      <c r="MEQ1008" s="14"/>
      <c r="MER1008" s="14"/>
      <c r="MES1008" s="14"/>
      <c r="MET1008" s="14"/>
      <c r="MEU1008" s="14"/>
      <c r="MEV1008" s="14"/>
      <c r="MEW1008" s="14"/>
      <c r="MEX1008" s="14"/>
      <c r="MEY1008" s="14"/>
      <c r="MEZ1008" s="14"/>
      <c r="MFA1008" s="14"/>
      <c r="MFB1008" s="14"/>
      <c r="MFC1008" s="14"/>
      <c r="MFD1008" s="14"/>
      <c r="MFE1008" s="14"/>
      <c r="MFF1008" s="14"/>
      <c r="MFG1008" s="14"/>
      <c r="MFH1008" s="14"/>
      <c r="MFI1008" s="14"/>
      <c r="MFJ1008" s="14"/>
      <c r="MFK1008" s="14"/>
      <c r="MFL1008" s="14"/>
      <c r="MFM1008" s="14"/>
      <c r="MFN1008" s="14"/>
      <c r="MFO1008" s="14"/>
      <c r="MFP1008" s="14"/>
      <c r="MFQ1008" s="14"/>
      <c r="MFR1008" s="14"/>
      <c r="MFS1008" s="14"/>
      <c r="MFT1008" s="14"/>
      <c r="MFU1008" s="14"/>
      <c r="MFV1008" s="14"/>
      <c r="MFW1008" s="14"/>
      <c r="MFX1008" s="14"/>
      <c r="MFY1008" s="14"/>
      <c r="MFZ1008" s="14"/>
      <c r="MGA1008" s="14"/>
      <c r="MGB1008" s="14"/>
      <c r="MGC1008" s="14"/>
      <c r="MGD1008" s="14"/>
      <c r="MGE1008" s="14"/>
      <c r="MGF1008" s="14"/>
      <c r="MGG1008" s="14"/>
      <c r="MGH1008" s="14"/>
      <c r="MGI1008" s="14"/>
      <c r="MGJ1008" s="14"/>
      <c r="MGK1008" s="14"/>
      <c r="MGL1008" s="14"/>
      <c r="MGM1008" s="14"/>
      <c r="MGN1008" s="14"/>
      <c r="MGO1008" s="14"/>
      <c r="MGP1008" s="14"/>
      <c r="MGQ1008" s="14"/>
      <c r="MGR1008" s="14"/>
      <c r="MGS1008" s="14"/>
      <c r="MGT1008" s="14"/>
      <c r="MGU1008" s="14"/>
      <c r="MGV1008" s="14"/>
      <c r="MGW1008" s="14"/>
      <c r="MGX1008" s="14"/>
      <c r="MGY1008" s="14"/>
      <c r="MGZ1008" s="14"/>
      <c r="MHA1008" s="14"/>
      <c r="MHB1008" s="14"/>
      <c r="MHC1008" s="14"/>
      <c r="MHD1008" s="14"/>
      <c r="MHE1008" s="14"/>
      <c r="MHF1008" s="14"/>
      <c r="MHG1008" s="14"/>
      <c r="MHH1008" s="14"/>
      <c r="MHI1008" s="14"/>
      <c r="MHJ1008" s="14"/>
      <c r="MHK1008" s="14"/>
      <c r="MHL1008" s="14"/>
      <c r="MHM1008" s="14"/>
      <c r="MHN1008" s="14"/>
      <c r="MHO1008" s="14"/>
      <c r="MHP1008" s="14"/>
      <c r="MHQ1008" s="14"/>
      <c r="MHR1008" s="14"/>
      <c r="MHS1008" s="14"/>
      <c r="MHT1008" s="14"/>
      <c r="MHU1008" s="14"/>
      <c r="MHV1008" s="14"/>
      <c r="MHW1008" s="14"/>
      <c r="MHX1008" s="14"/>
      <c r="MHY1008" s="14"/>
      <c r="MHZ1008" s="14"/>
      <c r="MIA1008" s="14"/>
      <c r="MIB1008" s="14"/>
      <c r="MIC1008" s="14"/>
      <c r="MID1008" s="14"/>
      <c r="MIE1008" s="14"/>
      <c r="MIF1008" s="14"/>
      <c r="MIG1008" s="14"/>
      <c r="MIH1008" s="14"/>
      <c r="MII1008" s="14"/>
      <c r="MIJ1008" s="14"/>
      <c r="MIK1008" s="14"/>
      <c r="MIL1008" s="14"/>
      <c r="MIM1008" s="14"/>
      <c r="MIN1008" s="14"/>
      <c r="MIO1008" s="14"/>
      <c r="MIP1008" s="14"/>
      <c r="MIQ1008" s="14"/>
      <c r="MIR1008" s="14"/>
      <c r="MIS1008" s="14"/>
      <c r="MIT1008" s="14"/>
      <c r="MIU1008" s="14"/>
      <c r="MIV1008" s="14"/>
      <c r="MIW1008" s="14"/>
      <c r="MIX1008" s="14"/>
      <c r="MIY1008" s="14"/>
      <c r="MIZ1008" s="14"/>
      <c r="MJA1008" s="14"/>
      <c r="MJB1008" s="14"/>
      <c r="MJC1008" s="14"/>
      <c r="MJD1008" s="14"/>
      <c r="MJE1008" s="14"/>
      <c r="MJF1008" s="14"/>
      <c r="MJG1008" s="14"/>
      <c r="MJH1008" s="14"/>
      <c r="MJI1008" s="14"/>
      <c r="MJJ1008" s="14"/>
      <c r="MJK1008" s="14"/>
      <c r="MJL1008" s="14"/>
      <c r="MJM1008" s="14"/>
      <c r="MJN1008" s="14"/>
      <c r="MJO1008" s="14"/>
      <c r="MJP1008" s="14"/>
      <c r="MJQ1008" s="14"/>
      <c r="MJR1008" s="14"/>
      <c r="MJS1008" s="14"/>
      <c r="MJT1008" s="14"/>
      <c r="MJU1008" s="14"/>
      <c r="MJV1008" s="14"/>
      <c r="MJW1008" s="14"/>
      <c r="MJX1008" s="14"/>
      <c r="MJY1008" s="14"/>
      <c r="MJZ1008" s="14"/>
      <c r="MKA1008" s="14"/>
      <c r="MKB1008" s="14"/>
      <c r="MKC1008" s="14"/>
      <c r="MKD1008" s="14"/>
      <c r="MKE1008" s="14"/>
      <c r="MKF1008" s="14"/>
      <c r="MKG1008" s="14"/>
      <c r="MKH1008" s="14"/>
      <c r="MKI1008" s="14"/>
      <c r="MKJ1008" s="14"/>
      <c r="MKK1008" s="14"/>
      <c r="MKL1008" s="14"/>
      <c r="MKM1008" s="14"/>
      <c r="MKN1008" s="14"/>
      <c r="MKO1008" s="14"/>
      <c r="MKP1008" s="14"/>
      <c r="MKQ1008" s="14"/>
      <c r="MKR1008" s="14"/>
      <c r="MKS1008" s="14"/>
      <c r="MKT1008" s="14"/>
      <c r="MKU1008" s="14"/>
      <c r="MKV1008" s="14"/>
      <c r="MKW1008" s="14"/>
      <c r="MKX1008" s="14"/>
      <c r="MKY1008" s="14"/>
      <c r="MKZ1008" s="14"/>
      <c r="MLA1008" s="14"/>
      <c r="MLB1008" s="14"/>
      <c r="MLC1008" s="14"/>
      <c r="MLD1008" s="14"/>
      <c r="MLE1008" s="14"/>
      <c r="MLF1008" s="14"/>
      <c r="MLG1008" s="14"/>
      <c r="MLH1008" s="14"/>
      <c r="MLI1008" s="14"/>
      <c r="MLJ1008" s="14"/>
      <c r="MLK1008" s="14"/>
      <c r="MLL1008" s="14"/>
      <c r="MLM1008" s="14"/>
      <c r="MLN1008" s="14"/>
      <c r="MLO1008" s="14"/>
      <c r="MLP1008" s="14"/>
      <c r="MLQ1008" s="14"/>
      <c r="MLR1008" s="14"/>
      <c r="MLS1008" s="14"/>
      <c r="MLT1008" s="14"/>
      <c r="MLU1008" s="14"/>
      <c r="MLV1008" s="14"/>
      <c r="MLW1008" s="14"/>
      <c r="MLX1008" s="14"/>
      <c r="MLY1008" s="14"/>
      <c r="MLZ1008" s="14"/>
      <c r="MMA1008" s="14"/>
      <c r="MMB1008" s="14"/>
      <c r="MMC1008" s="14"/>
      <c r="MMD1008" s="14"/>
      <c r="MME1008" s="14"/>
      <c r="MMF1008" s="14"/>
      <c r="MMG1008" s="14"/>
      <c r="MMH1008" s="14"/>
      <c r="MMI1008" s="14"/>
      <c r="MMJ1008" s="14"/>
      <c r="MMK1008" s="14"/>
      <c r="MML1008" s="14"/>
      <c r="MMM1008" s="14"/>
      <c r="MMN1008" s="14"/>
      <c r="MMO1008" s="14"/>
      <c r="MMP1008" s="14"/>
      <c r="MMQ1008" s="14"/>
      <c r="MMR1008" s="14"/>
      <c r="MMS1008" s="14"/>
      <c r="MMT1008" s="14"/>
      <c r="MMU1008" s="14"/>
      <c r="MMV1008" s="14"/>
      <c r="MMW1008" s="14"/>
      <c r="MMX1008" s="14"/>
      <c r="MMY1008" s="14"/>
      <c r="MMZ1008" s="14"/>
      <c r="MNA1008" s="14"/>
      <c r="MNB1008" s="14"/>
      <c r="MNC1008" s="14"/>
      <c r="MND1008" s="14"/>
      <c r="MNE1008" s="14"/>
      <c r="MNF1008" s="14"/>
      <c r="MNG1008" s="14"/>
      <c r="MNH1008" s="14"/>
      <c r="MNI1008" s="14"/>
      <c r="MNJ1008" s="14"/>
      <c r="MNK1008" s="14"/>
      <c r="MNL1008" s="14"/>
      <c r="MNM1008" s="14"/>
      <c r="MNN1008" s="14"/>
      <c r="MNO1008" s="14"/>
      <c r="MNP1008" s="14"/>
      <c r="MNQ1008" s="14"/>
      <c r="MNR1008" s="14"/>
      <c r="MNS1008" s="14"/>
      <c r="MNT1008" s="14"/>
      <c r="MNU1008" s="14"/>
      <c r="MNV1008" s="14"/>
      <c r="MNW1008" s="14"/>
      <c r="MNX1008" s="14"/>
      <c r="MNY1008" s="14"/>
      <c r="MNZ1008" s="14"/>
      <c r="MOA1008" s="14"/>
      <c r="MOB1008" s="14"/>
      <c r="MOC1008" s="14"/>
      <c r="MOD1008" s="14"/>
      <c r="MOE1008" s="14"/>
      <c r="MOF1008" s="14"/>
      <c r="MOG1008" s="14"/>
      <c r="MOH1008" s="14"/>
      <c r="MOI1008" s="14"/>
      <c r="MOJ1008" s="14"/>
      <c r="MOK1008" s="14"/>
      <c r="MOL1008" s="14"/>
      <c r="MOM1008" s="14"/>
      <c r="MON1008" s="14"/>
      <c r="MOO1008" s="14"/>
      <c r="MOP1008" s="14"/>
      <c r="MOQ1008" s="14"/>
      <c r="MOR1008" s="14"/>
      <c r="MOS1008" s="14"/>
      <c r="MOT1008" s="14"/>
      <c r="MOU1008" s="14"/>
      <c r="MOV1008" s="14"/>
      <c r="MOW1008" s="14"/>
      <c r="MOX1008" s="14"/>
      <c r="MOY1008" s="14"/>
      <c r="MOZ1008" s="14"/>
      <c r="MPA1008" s="14"/>
      <c r="MPB1008" s="14"/>
      <c r="MPC1008" s="14"/>
      <c r="MPD1008" s="14"/>
      <c r="MPE1008" s="14"/>
      <c r="MPF1008" s="14"/>
      <c r="MPG1008" s="14"/>
      <c r="MPH1008" s="14"/>
      <c r="MPI1008" s="14"/>
      <c r="MPJ1008" s="14"/>
      <c r="MPK1008" s="14"/>
      <c r="MPL1008" s="14"/>
      <c r="MPM1008" s="14"/>
      <c r="MPN1008" s="14"/>
      <c r="MPO1008" s="14"/>
      <c r="MPP1008" s="14"/>
      <c r="MPQ1008" s="14"/>
      <c r="MPR1008" s="14"/>
      <c r="MPS1008" s="14"/>
      <c r="MPT1008" s="14"/>
      <c r="MPU1008" s="14"/>
      <c r="MPV1008" s="14"/>
      <c r="MPW1008" s="14"/>
      <c r="MPX1008" s="14"/>
      <c r="MPY1008" s="14"/>
      <c r="MPZ1008" s="14"/>
      <c r="MQA1008" s="14"/>
      <c r="MQB1008" s="14"/>
      <c r="MQC1008" s="14"/>
      <c r="MQD1008" s="14"/>
      <c r="MQE1008" s="14"/>
      <c r="MQF1008" s="14"/>
      <c r="MQG1008" s="14"/>
      <c r="MQH1008" s="14"/>
      <c r="MQI1008" s="14"/>
      <c r="MQJ1008" s="14"/>
      <c r="MQK1008" s="14"/>
      <c r="MQL1008" s="14"/>
      <c r="MQM1008" s="14"/>
      <c r="MQN1008" s="14"/>
      <c r="MQO1008" s="14"/>
      <c r="MQP1008" s="14"/>
      <c r="MQQ1008" s="14"/>
      <c r="MQR1008" s="14"/>
      <c r="MQS1008" s="14"/>
      <c r="MQT1008" s="14"/>
      <c r="MQU1008" s="14"/>
      <c r="MQV1008" s="14"/>
      <c r="MQW1008" s="14"/>
      <c r="MQX1008" s="14"/>
      <c r="MQY1008" s="14"/>
      <c r="MQZ1008" s="14"/>
      <c r="MRA1008" s="14"/>
      <c r="MRB1008" s="14"/>
      <c r="MRC1008" s="14"/>
      <c r="MRD1008" s="14"/>
      <c r="MRE1008" s="14"/>
      <c r="MRF1008" s="14"/>
      <c r="MRG1008" s="14"/>
      <c r="MRH1008" s="14"/>
      <c r="MRI1008" s="14"/>
      <c r="MRJ1008" s="14"/>
      <c r="MRK1008" s="14"/>
      <c r="MRL1008" s="14"/>
      <c r="MRM1008" s="14"/>
      <c r="MRN1008" s="14"/>
      <c r="MRO1008" s="14"/>
      <c r="MRP1008" s="14"/>
      <c r="MRQ1008" s="14"/>
      <c r="MRR1008" s="14"/>
      <c r="MRS1008" s="14"/>
      <c r="MRT1008" s="14"/>
      <c r="MRU1008" s="14"/>
      <c r="MRV1008" s="14"/>
      <c r="MRW1008" s="14"/>
      <c r="MRX1008" s="14"/>
      <c r="MRY1008" s="14"/>
      <c r="MRZ1008" s="14"/>
      <c r="MSA1008" s="14"/>
      <c r="MSB1008" s="14"/>
      <c r="MSC1008" s="14"/>
      <c r="MSD1008" s="14"/>
      <c r="MSE1008" s="14"/>
      <c r="MSF1008" s="14"/>
      <c r="MSG1008" s="14"/>
      <c r="MSH1008" s="14"/>
      <c r="MSI1008" s="14"/>
      <c r="MSJ1008" s="14"/>
      <c r="MSK1008" s="14"/>
      <c r="MSL1008" s="14"/>
      <c r="MSM1008" s="14"/>
      <c r="MSN1008" s="14"/>
      <c r="MSO1008" s="14"/>
      <c r="MSP1008" s="14"/>
      <c r="MSQ1008" s="14"/>
      <c r="MSR1008" s="14"/>
      <c r="MSS1008" s="14"/>
      <c r="MST1008" s="14"/>
      <c r="MSU1008" s="14"/>
      <c r="MSV1008" s="14"/>
      <c r="MSW1008" s="14"/>
      <c r="MSX1008" s="14"/>
      <c r="MSY1008" s="14"/>
      <c r="MSZ1008" s="14"/>
      <c r="MTA1008" s="14"/>
      <c r="MTB1008" s="14"/>
      <c r="MTC1008" s="14"/>
      <c r="MTD1008" s="14"/>
      <c r="MTE1008" s="14"/>
      <c r="MTF1008" s="14"/>
      <c r="MTG1008" s="14"/>
      <c r="MTH1008" s="14"/>
      <c r="MTI1008" s="14"/>
      <c r="MTJ1008" s="14"/>
      <c r="MTK1008" s="14"/>
      <c r="MTL1008" s="14"/>
      <c r="MTM1008" s="14"/>
      <c r="MTN1008" s="14"/>
      <c r="MTO1008" s="14"/>
      <c r="MTP1008" s="14"/>
      <c r="MTQ1008" s="14"/>
      <c r="MTR1008" s="14"/>
      <c r="MTS1008" s="14"/>
      <c r="MTT1008" s="14"/>
      <c r="MTU1008" s="14"/>
      <c r="MTV1008" s="14"/>
      <c r="MTW1008" s="14"/>
      <c r="MTX1008" s="14"/>
      <c r="MTY1008" s="14"/>
      <c r="MTZ1008" s="14"/>
      <c r="MUA1008" s="14"/>
      <c r="MUB1008" s="14"/>
      <c r="MUC1008" s="14"/>
      <c r="MUD1008" s="14"/>
      <c r="MUE1008" s="14"/>
      <c r="MUF1008" s="14"/>
      <c r="MUG1008" s="14"/>
      <c r="MUH1008" s="14"/>
      <c r="MUI1008" s="14"/>
      <c r="MUJ1008" s="14"/>
      <c r="MUK1008" s="14"/>
      <c r="MUL1008" s="14"/>
      <c r="MUM1008" s="14"/>
      <c r="MUN1008" s="14"/>
      <c r="MUO1008" s="14"/>
      <c r="MUP1008" s="14"/>
      <c r="MUQ1008" s="14"/>
      <c r="MUR1008" s="14"/>
      <c r="MUS1008" s="14"/>
      <c r="MUT1008" s="14"/>
      <c r="MUU1008" s="14"/>
      <c r="MUV1008" s="14"/>
      <c r="MUW1008" s="14"/>
      <c r="MUX1008" s="14"/>
      <c r="MUY1008" s="14"/>
      <c r="MUZ1008" s="14"/>
      <c r="MVA1008" s="14"/>
      <c r="MVB1008" s="14"/>
      <c r="MVC1008" s="14"/>
      <c r="MVD1008" s="14"/>
      <c r="MVE1008" s="14"/>
      <c r="MVF1008" s="14"/>
      <c r="MVG1008" s="14"/>
      <c r="MVH1008" s="14"/>
      <c r="MVI1008" s="14"/>
      <c r="MVJ1008" s="14"/>
      <c r="MVK1008" s="14"/>
      <c r="MVL1008" s="14"/>
      <c r="MVM1008" s="14"/>
      <c r="MVN1008" s="14"/>
      <c r="MVO1008" s="14"/>
      <c r="MVP1008" s="14"/>
      <c r="MVQ1008" s="14"/>
      <c r="MVR1008" s="14"/>
      <c r="MVS1008" s="14"/>
      <c r="MVT1008" s="14"/>
      <c r="MVU1008" s="14"/>
      <c r="MVV1008" s="14"/>
      <c r="MVW1008" s="14"/>
      <c r="MVX1008" s="14"/>
      <c r="MVY1008" s="14"/>
      <c r="MVZ1008" s="14"/>
      <c r="MWA1008" s="14"/>
      <c r="MWB1008" s="14"/>
      <c r="MWC1008" s="14"/>
      <c r="MWD1008" s="14"/>
      <c r="MWE1008" s="14"/>
      <c r="MWF1008" s="14"/>
      <c r="MWG1008" s="14"/>
      <c r="MWH1008" s="14"/>
      <c r="MWI1008" s="14"/>
      <c r="MWJ1008" s="14"/>
      <c r="MWK1008" s="14"/>
      <c r="MWL1008" s="14"/>
      <c r="MWM1008" s="14"/>
      <c r="MWN1008" s="14"/>
      <c r="MWO1008" s="14"/>
      <c r="MWP1008" s="14"/>
      <c r="MWQ1008" s="14"/>
      <c r="MWR1008" s="14"/>
      <c r="MWS1008" s="14"/>
      <c r="MWT1008" s="14"/>
      <c r="MWU1008" s="14"/>
      <c r="MWV1008" s="14"/>
      <c r="MWW1008" s="14"/>
      <c r="MWX1008" s="14"/>
      <c r="MWY1008" s="14"/>
      <c r="MWZ1008" s="14"/>
      <c r="MXA1008" s="14"/>
      <c r="MXB1008" s="14"/>
      <c r="MXC1008" s="14"/>
      <c r="MXD1008" s="14"/>
      <c r="MXE1008" s="14"/>
      <c r="MXF1008" s="14"/>
      <c r="MXG1008" s="14"/>
      <c r="MXH1008" s="14"/>
      <c r="MXI1008" s="14"/>
      <c r="MXJ1008" s="14"/>
      <c r="MXK1008" s="14"/>
      <c r="MXL1008" s="14"/>
      <c r="MXM1008" s="14"/>
      <c r="MXN1008" s="14"/>
      <c r="MXO1008" s="14"/>
      <c r="MXP1008" s="14"/>
      <c r="MXQ1008" s="14"/>
      <c r="MXR1008" s="14"/>
      <c r="MXS1008" s="14"/>
      <c r="MXT1008" s="14"/>
      <c r="MXU1008" s="14"/>
      <c r="MXV1008" s="14"/>
      <c r="MXW1008" s="14"/>
      <c r="MXX1008" s="14"/>
      <c r="MXY1008" s="14"/>
      <c r="MXZ1008" s="14"/>
      <c r="MYA1008" s="14"/>
      <c r="MYB1008" s="14"/>
      <c r="MYC1008" s="14"/>
      <c r="MYD1008" s="14"/>
      <c r="MYE1008" s="14"/>
      <c r="MYF1008" s="14"/>
      <c r="MYG1008" s="14"/>
      <c r="MYH1008" s="14"/>
      <c r="MYI1008" s="14"/>
      <c r="MYJ1008" s="14"/>
      <c r="MYK1008" s="14"/>
      <c r="MYL1008" s="14"/>
      <c r="MYM1008" s="14"/>
      <c r="MYN1008" s="14"/>
      <c r="MYO1008" s="14"/>
      <c r="MYP1008" s="14"/>
      <c r="MYQ1008" s="14"/>
      <c r="MYR1008" s="14"/>
      <c r="MYS1008" s="14"/>
      <c r="MYT1008" s="14"/>
      <c r="MYU1008" s="14"/>
      <c r="MYV1008" s="14"/>
      <c r="MYW1008" s="14"/>
      <c r="MYX1008" s="14"/>
      <c r="MYY1008" s="14"/>
      <c r="MYZ1008" s="14"/>
      <c r="MZA1008" s="14"/>
      <c r="MZB1008" s="14"/>
      <c r="MZC1008" s="14"/>
      <c r="MZD1008" s="14"/>
      <c r="MZE1008" s="14"/>
      <c r="MZF1008" s="14"/>
      <c r="MZG1008" s="14"/>
      <c r="MZH1008" s="14"/>
      <c r="MZI1008" s="14"/>
      <c r="MZJ1008" s="14"/>
      <c r="MZK1008" s="14"/>
      <c r="MZL1008" s="14"/>
      <c r="MZM1008" s="14"/>
      <c r="MZN1008" s="14"/>
      <c r="MZO1008" s="14"/>
      <c r="MZP1008" s="14"/>
      <c r="MZQ1008" s="14"/>
      <c r="MZR1008" s="14"/>
      <c r="MZS1008" s="14"/>
      <c r="MZT1008" s="14"/>
      <c r="MZU1008" s="14"/>
      <c r="MZV1008" s="14"/>
      <c r="MZW1008" s="14"/>
      <c r="MZX1008" s="14"/>
      <c r="MZY1008" s="14"/>
      <c r="MZZ1008" s="14"/>
      <c r="NAA1008" s="14"/>
      <c r="NAB1008" s="14"/>
      <c r="NAC1008" s="14"/>
      <c r="NAD1008" s="14"/>
      <c r="NAE1008" s="14"/>
      <c r="NAF1008" s="14"/>
      <c r="NAG1008" s="14"/>
      <c r="NAH1008" s="14"/>
      <c r="NAI1008" s="14"/>
      <c r="NAJ1008" s="14"/>
      <c r="NAK1008" s="14"/>
      <c r="NAL1008" s="14"/>
      <c r="NAM1008" s="14"/>
      <c r="NAN1008" s="14"/>
      <c r="NAO1008" s="14"/>
      <c r="NAP1008" s="14"/>
      <c r="NAQ1008" s="14"/>
      <c r="NAR1008" s="14"/>
      <c r="NAS1008" s="14"/>
      <c r="NAT1008" s="14"/>
      <c r="NAU1008" s="14"/>
      <c r="NAV1008" s="14"/>
      <c r="NAW1008" s="14"/>
      <c r="NAX1008" s="14"/>
      <c r="NAY1008" s="14"/>
      <c r="NAZ1008" s="14"/>
      <c r="NBA1008" s="14"/>
      <c r="NBB1008" s="14"/>
      <c r="NBC1008" s="14"/>
      <c r="NBD1008" s="14"/>
      <c r="NBE1008" s="14"/>
      <c r="NBF1008" s="14"/>
      <c r="NBG1008" s="14"/>
      <c r="NBH1008" s="14"/>
      <c r="NBI1008" s="14"/>
      <c r="NBJ1008" s="14"/>
      <c r="NBK1008" s="14"/>
      <c r="NBL1008" s="14"/>
      <c r="NBM1008" s="14"/>
      <c r="NBN1008" s="14"/>
      <c r="NBO1008" s="14"/>
      <c r="NBP1008" s="14"/>
      <c r="NBQ1008" s="14"/>
      <c r="NBR1008" s="14"/>
      <c r="NBS1008" s="14"/>
      <c r="NBT1008" s="14"/>
      <c r="NBU1008" s="14"/>
      <c r="NBV1008" s="14"/>
      <c r="NBW1008" s="14"/>
      <c r="NBX1008" s="14"/>
      <c r="NBY1008" s="14"/>
      <c r="NBZ1008" s="14"/>
      <c r="NCA1008" s="14"/>
      <c r="NCB1008" s="14"/>
      <c r="NCC1008" s="14"/>
      <c r="NCD1008" s="14"/>
      <c r="NCE1008" s="14"/>
      <c r="NCF1008" s="14"/>
      <c r="NCG1008" s="14"/>
      <c r="NCH1008" s="14"/>
      <c r="NCI1008" s="14"/>
      <c r="NCJ1008" s="14"/>
      <c r="NCK1008" s="14"/>
      <c r="NCL1008" s="14"/>
      <c r="NCM1008" s="14"/>
      <c r="NCN1008" s="14"/>
      <c r="NCO1008" s="14"/>
      <c r="NCP1008" s="14"/>
      <c r="NCQ1008" s="14"/>
      <c r="NCR1008" s="14"/>
      <c r="NCS1008" s="14"/>
      <c r="NCT1008" s="14"/>
      <c r="NCU1008" s="14"/>
      <c r="NCV1008" s="14"/>
      <c r="NCW1008" s="14"/>
      <c r="NCX1008" s="14"/>
      <c r="NCY1008" s="14"/>
      <c r="NCZ1008" s="14"/>
      <c r="NDA1008" s="14"/>
      <c r="NDB1008" s="14"/>
      <c r="NDC1008" s="14"/>
      <c r="NDD1008" s="14"/>
      <c r="NDE1008" s="14"/>
      <c r="NDF1008" s="14"/>
      <c r="NDG1008" s="14"/>
      <c r="NDH1008" s="14"/>
      <c r="NDI1008" s="14"/>
      <c r="NDJ1008" s="14"/>
      <c r="NDK1008" s="14"/>
      <c r="NDL1008" s="14"/>
      <c r="NDM1008" s="14"/>
      <c r="NDN1008" s="14"/>
      <c r="NDO1008" s="14"/>
      <c r="NDP1008" s="14"/>
      <c r="NDQ1008" s="14"/>
      <c r="NDR1008" s="14"/>
      <c r="NDS1008" s="14"/>
      <c r="NDT1008" s="14"/>
      <c r="NDU1008" s="14"/>
      <c r="NDV1008" s="14"/>
      <c r="NDW1008" s="14"/>
      <c r="NDX1008" s="14"/>
      <c r="NDY1008" s="14"/>
      <c r="NDZ1008" s="14"/>
      <c r="NEA1008" s="14"/>
      <c r="NEB1008" s="14"/>
      <c r="NEC1008" s="14"/>
      <c r="NED1008" s="14"/>
      <c r="NEE1008" s="14"/>
      <c r="NEF1008" s="14"/>
      <c r="NEG1008" s="14"/>
      <c r="NEH1008" s="14"/>
      <c r="NEI1008" s="14"/>
      <c r="NEJ1008" s="14"/>
      <c r="NEK1008" s="14"/>
      <c r="NEL1008" s="14"/>
      <c r="NEM1008" s="14"/>
      <c r="NEN1008" s="14"/>
      <c r="NEO1008" s="14"/>
      <c r="NEP1008" s="14"/>
      <c r="NEQ1008" s="14"/>
      <c r="NER1008" s="14"/>
      <c r="NES1008" s="14"/>
      <c r="NET1008" s="14"/>
      <c r="NEU1008" s="14"/>
      <c r="NEV1008" s="14"/>
      <c r="NEW1008" s="14"/>
      <c r="NEX1008" s="14"/>
      <c r="NEY1008" s="14"/>
      <c r="NEZ1008" s="14"/>
      <c r="NFA1008" s="14"/>
      <c r="NFB1008" s="14"/>
      <c r="NFC1008" s="14"/>
      <c r="NFD1008" s="14"/>
      <c r="NFE1008" s="14"/>
      <c r="NFF1008" s="14"/>
      <c r="NFG1008" s="14"/>
      <c r="NFH1008" s="14"/>
      <c r="NFI1008" s="14"/>
      <c r="NFJ1008" s="14"/>
      <c r="NFK1008" s="14"/>
      <c r="NFL1008" s="14"/>
      <c r="NFM1008" s="14"/>
      <c r="NFN1008" s="14"/>
      <c r="NFO1008" s="14"/>
      <c r="NFP1008" s="14"/>
      <c r="NFQ1008" s="14"/>
      <c r="NFR1008" s="14"/>
      <c r="NFS1008" s="14"/>
      <c r="NFT1008" s="14"/>
      <c r="NFU1008" s="14"/>
      <c r="NFV1008" s="14"/>
      <c r="NFW1008" s="14"/>
      <c r="NFX1008" s="14"/>
      <c r="NFY1008" s="14"/>
      <c r="NFZ1008" s="14"/>
      <c r="NGA1008" s="14"/>
      <c r="NGB1008" s="14"/>
      <c r="NGC1008" s="14"/>
      <c r="NGD1008" s="14"/>
      <c r="NGE1008" s="14"/>
      <c r="NGF1008" s="14"/>
      <c r="NGG1008" s="14"/>
      <c r="NGH1008" s="14"/>
      <c r="NGI1008" s="14"/>
      <c r="NGJ1008" s="14"/>
      <c r="NGK1008" s="14"/>
      <c r="NGL1008" s="14"/>
      <c r="NGM1008" s="14"/>
      <c r="NGN1008" s="14"/>
      <c r="NGO1008" s="14"/>
      <c r="NGP1008" s="14"/>
      <c r="NGQ1008" s="14"/>
      <c r="NGR1008" s="14"/>
      <c r="NGS1008" s="14"/>
      <c r="NGT1008" s="14"/>
      <c r="NGU1008" s="14"/>
      <c r="NGV1008" s="14"/>
      <c r="NGW1008" s="14"/>
      <c r="NGX1008" s="14"/>
      <c r="NGY1008" s="14"/>
      <c r="NGZ1008" s="14"/>
      <c r="NHA1008" s="14"/>
      <c r="NHB1008" s="14"/>
      <c r="NHC1008" s="14"/>
      <c r="NHD1008" s="14"/>
      <c r="NHE1008" s="14"/>
      <c r="NHF1008" s="14"/>
      <c r="NHG1008" s="14"/>
      <c r="NHH1008" s="14"/>
      <c r="NHI1008" s="14"/>
      <c r="NHJ1008" s="14"/>
      <c r="NHK1008" s="14"/>
      <c r="NHL1008" s="14"/>
      <c r="NHM1008" s="14"/>
      <c r="NHN1008" s="14"/>
      <c r="NHO1008" s="14"/>
      <c r="NHP1008" s="14"/>
      <c r="NHQ1008" s="14"/>
      <c r="NHR1008" s="14"/>
      <c r="NHS1008" s="14"/>
      <c r="NHT1008" s="14"/>
      <c r="NHU1008" s="14"/>
      <c r="NHV1008" s="14"/>
      <c r="NHW1008" s="14"/>
      <c r="NHX1008" s="14"/>
      <c r="NHY1008" s="14"/>
      <c r="NHZ1008" s="14"/>
      <c r="NIA1008" s="14"/>
      <c r="NIB1008" s="14"/>
      <c r="NIC1008" s="14"/>
      <c r="NID1008" s="14"/>
      <c r="NIE1008" s="14"/>
      <c r="NIF1008" s="14"/>
      <c r="NIG1008" s="14"/>
      <c r="NIH1008" s="14"/>
      <c r="NII1008" s="14"/>
      <c r="NIJ1008" s="14"/>
      <c r="NIK1008" s="14"/>
      <c r="NIL1008" s="14"/>
      <c r="NIM1008" s="14"/>
      <c r="NIN1008" s="14"/>
      <c r="NIO1008" s="14"/>
      <c r="NIP1008" s="14"/>
      <c r="NIQ1008" s="14"/>
      <c r="NIR1008" s="14"/>
      <c r="NIS1008" s="14"/>
      <c r="NIT1008" s="14"/>
      <c r="NIU1008" s="14"/>
      <c r="NIV1008" s="14"/>
      <c r="NIW1008" s="14"/>
      <c r="NIX1008" s="14"/>
      <c r="NIY1008" s="14"/>
      <c r="NIZ1008" s="14"/>
      <c r="NJA1008" s="14"/>
      <c r="NJB1008" s="14"/>
      <c r="NJC1008" s="14"/>
      <c r="NJD1008" s="14"/>
      <c r="NJE1008" s="14"/>
      <c r="NJF1008" s="14"/>
      <c r="NJG1008" s="14"/>
      <c r="NJH1008" s="14"/>
      <c r="NJI1008" s="14"/>
      <c r="NJJ1008" s="14"/>
      <c r="NJK1008" s="14"/>
      <c r="NJL1008" s="14"/>
      <c r="NJM1008" s="14"/>
      <c r="NJN1008" s="14"/>
      <c r="NJO1008" s="14"/>
      <c r="NJP1008" s="14"/>
      <c r="NJQ1008" s="14"/>
      <c r="NJR1008" s="14"/>
      <c r="NJS1008" s="14"/>
      <c r="NJT1008" s="14"/>
      <c r="NJU1008" s="14"/>
      <c r="NJV1008" s="14"/>
      <c r="NJW1008" s="14"/>
      <c r="NJX1008" s="14"/>
      <c r="NJY1008" s="14"/>
      <c r="NJZ1008" s="14"/>
      <c r="NKA1008" s="14"/>
      <c r="NKB1008" s="14"/>
      <c r="NKC1008" s="14"/>
      <c r="NKD1008" s="14"/>
      <c r="NKE1008" s="14"/>
      <c r="NKF1008" s="14"/>
      <c r="NKG1008" s="14"/>
      <c r="NKH1008" s="14"/>
      <c r="NKI1008" s="14"/>
      <c r="NKJ1008" s="14"/>
      <c r="NKK1008" s="14"/>
      <c r="NKL1008" s="14"/>
      <c r="NKM1008" s="14"/>
      <c r="NKN1008" s="14"/>
      <c r="NKO1008" s="14"/>
      <c r="NKP1008" s="14"/>
      <c r="NKQ1008" s="14"/>
      <c r="NKR1008" s="14"/>
      <c r="NKS1008" s="14"/>
      <c r="NKT1008" s="14"/>
      <c r="NKU1008" s="14"/>
      <c r="NKV1008" s="14"/>
      <c r="NKW1008" s="14"/>
      <c r="NKX1008" s="14"/>
      <c r="NKY1008" s="14"/>
      <c r="NKZ1008" s="14"/>
      <c r="NLA1008" s="14"/>
      <c r="NLB1008" s="14"/>
      <c r="NLC1008" s="14"/>
      <c r="NLD1008" s="14"/>
      <c r="NLE1008" s="14"/>
      <c r="NLF1008" s="14"/>
      <c r="NLG1008" s="14"/>
      <c r="NLH1008" s="14"/>
      <c r="NLI1008" s="14"/>
      <c r="NLJ1008" s="14"/>
      <c r="NLK1008" s="14"/>
      <c r="NLL1008" s="14"/>
      <c r="NLM1008" s="14"/>
      <c r="NLN1008" s="14"/>
      <c r="NLO1008" s="14"/>
      <c r="NLP1008" s="14"/>
      <c r="NLQ1008" s="14"/>
      <c r="NLR1008" s="14"/>
      <c r="NLS1008" s="14"/>
      <c r="NLT1008" s="14"/>
      <c r="NLU1008" s="14"/>
      <c r="NLV1008" s="14"/>
      <c r="NLW1008" s="14"/>
      <c r="NLX1008" s="14"/>
      <c r="NLY1008" s="14"/>
      <c r="NLZ1008" s="14"/>
      <c r="NMA1008" s="14"/>
      <c r="NMB1008" s="14"/>
      <c r="NMC1008" s="14"/>
      <c r="NMD1008" s="14"/>
      <c r="NME1008" s="14"/>
      <c r="NMF1008" s="14"/>
      <c r="NMG1008" s="14"/>
      <c r="NMH1008" s="14"/>
      <c r="NMI1008" s="14"/>
      <c r="NMJ1008" s="14"/>
      <c r="NMK1008" s="14"/>
      <c r="NML1008" s="14"/>
      <c r="NMM1008" s="14"/>
      <c r="NMN1008" s="14"/>
      <c r="NMO1008" s="14"/>
      <c r="NMP1008" s="14"/>
      <c r="NMQ1008" s="14"/>
      <c r="NMR1008" s="14"/>
      <c r="NMS1008" s="14"/>
      <c r="NMT1008" s="14"/>
      <c r="NMU1008" s="14"/>
      <c r="NMV1008" s="14"/>
      <c r="NMW1008" s="14"/>
      <c r="NMX1008" s="14"/>
      <c r="NMY1008" s="14"/>
      <c r="NMZ1008" s="14"/>
      <c r="NNA1008" s="14"/>
      <c r="NNB1008" s="14"/>
      <c r="NNC1008" s="14"/>
      <c r="NND1008" s="14"/>
      <c r="NNE1008" s="14"/>
      <c r="NNF1008" s="14"/>
      <c r="NNG1008" s="14"/>
      <c r="NNH1008" s="14"/>
      <c r="NNI1008" s="14"/>
      <c r="NNJ1008" s="14"/>
      <c r="NNK1008" s="14"/>
      <c r="NNL1008" s="14"/>
      <c r="NNM1008" s="14"/>
      <c r="NNN1008" s="14"/>
      <c r="NNO1008" s="14"/>
      <c r="NNP1008" s="14"/>
      <c r="NNQ1008" s="14"/>
      <c r="NNR1008" s="14"/>
      <c r="NNS1008" s="14"/>
      <c r="NNT1008" s="14"/>
      <c r="NNU1008" s="14"/>
      <c r="NNV1008" s="14"/>
      <c r="NNW1008" s="14"/>
      <c r="NNX1008" s="14"/>
      <c r="NNY1008" s="14"/>
      <c r="NNZ1008" s="14"/>
      <c r="NOA1008" s="14"/>
      <c r="NOB1008" s="14"/>
      <c r="NOC1008" s="14"/>
      <c r="NOD1008" s="14"/>
      <c r="NOE1008" s="14"/>
      <c r="NOF1008" s="14"/>
      <c r="NOG1008" s="14"/>
      <c r="NOH1008" s="14"/>
      <c r="NOI1008" s="14"/>
      <c r="NOJ1008" s="14"/>
      <c r="NOK1008" s="14"/>
      <c r="NOL1008" s="14"/>
      <c r="NOM1008" s="14"/>
      <c r="NON1008" s="14"/>
      <c r="NOO1008" s="14"/>
      <c r="NOP1008" s="14"/>
      <c r="NOQ1008" s="14"/>
      <c r="NOR1008" s="14"/>
      <c r="NOS1008" s="14"/>
      <c r="NOT1008" s="14"/>
      <c r="NOU1008" s="14"/>
      <c r="NOV1008" s="14"/>
      <c r="NOW1008" s="14"/>
      <c r="NOX1008" s="14"/>
      <c r="NOY1008" s="14"/>
      <c r="NOZ1008" s="14"/>
      <c r="NPA1008" s="14"/>
      <c r="NPB1008" s="14"/>
      <c r="NPC1008" s="14"/>
      <c r="NPD1008" s="14"/>
      <c r="NPE1008" s="14"/>
      <c r="NPF1008" s="14"/>
      <c r="NPG1008" s="14"/>
      <c r="NPH1008" s="14"/>
      <c r="NPI1008" s="14"/>
      <c r="NPJ1008" s="14"/>
      <c r="NPK1008" s="14"/>
      <c r="NPL1008" s="14"/>
      <c r="NPM1008" s="14"/>
      <c r="NPN1008" s="14"/>
      <c r="NPO1008" s="14"/>
      <c r="NPP1008" s="14"/>
      <c r="NPQ1008" s="14"/>
      <c r="NPR1008" s="14"/>
      <c r="NPS1008" s="14"/>
      <c r="NPT1008" s="14"/>
      <c r="NPU1008" s="14"/>
      <c r="NPV1008" s="14"/>
      <c r="NPW1008" s="14"/>
      <c r="NPX1008" s="14"/>
      <c r="NPY1008" s="14"/>
      <c r="NPZ1008" s="14"/>
      <c r="NQA1008" s="14"/>
      <c r="NQB1008" s="14"/>
      <c r="NQC1008" s="14"/>
      <c r="NQD1008" s="14"/>
      <c r="NQE1008" s="14"/>
      <c r="NQF1008" s="14"/>
      <c r="NQG1008" s="14"/>
      <c r="NQH1008" s="14"/>
      <c r="NQI1008" s="14"/>
      <c r="NQJ1008" s="14"/>
      <c r="NQK1008" s="14"/>
      <c r="NQL1008" s="14"/>
      <c r="NQM1008" s="14"/>
      <c r="NQN1008" s="14"/>
      <c r="NQO1008" s="14"/>
      <c r="NQP1008" s="14"/>
      <c r="NQQ1008" s="14"/>
      <c r="NQR1008" s="14"/>
      <c r="NQS1008" s="14"/>
      <c r="NQT1008" s="14"/>
      <c r="NQU1008" s="14"/>
      <c r="NQV1008" s="14"/>
      <c r="NQW1008" s="14"/>
      <c r="NQX1008" s="14"/>
      <c r="NQY1008" s="14"/>
      <c r="NQZ1008" s="14"/>
      <c r="NRA1008" s="14"/>
      <c r="NRB1008" s="14"/>
      <c r="NRC1008" s="14"/>
      <c r="NRD1008" s="14"/>
      <c r="NRE1008" s="14"/>
      <c r="NRF1008" s="14"/>
      <c r="NRG1008" s="14"/>
      <c r="NRH1008" s="14"/>
      <c r="NRI1008" s="14"/>
      <c r="NRJ1008" s="14"/>
      <c r="NRK1008" s="14"/>
      <c r="NRL1008" s="14"/>
      <c r="NRM1008" s="14"/>
      <c r="NRN1008" s="14"/>
      <c r="NRO1008" s="14"/>
      <c r="NRP1008" s="14"/>
      <c r="NRQ1008" s="14"/>
      <c r="NRR1008" s="14"/>
      <c r="NRS1008" s="14"/>
      <c r="NRT1008" s="14"/>
      <c r="NRU1008" s="14"/>
      <c r="NRV1008" s="14"/>
      <c r="NRW1008" s="14"/>
      <c r="NRX1008" s="14"/>
      <c r="NRY1008" s="14"/>
      <c r="NRZ1008" s="14"/>
      <c r="NSA1008" s="14"/>
      <c r="NSB1008" s="14"/>
      <c r="NSC1008" s="14"/>
      <c r="NSD1008" s="14"/>
      <c r="NSE1008" s="14"/>
      <c r="NSF1008" s="14"/>
      <c r="NSG1008" s="14"/>
      <c r="NSH1008" s="14"/>
      <c r="NSI1008" s="14"/>
      <c r="NSJ1008" s="14"/>
      <c r="NSK1008" s="14"/>
      <c r="NSL1008" s="14"/>
      <c r="NSM1008" s="14"/>
      <c r="NSN1008" s="14"/>
      <c r="NSO1008" s="14"/>
      <c r="NSP1008" s="14"/>
      <c r="NSQ1008" s="14"/>
      <c r="NSR1008" s="14"/>
      <c r="NSS1008" s="14"/>
      <c r="NST1008" s="14"/>
      <c r="NSU1008" s="14"/>
      <c r="NSV1008" s="14"/>
      <c r="NSW1008" s="14"/>
      <c r="NSX1008" s="14"/>
      <c r="NSY1008" s="14"/>
      <c r="NSZ1008" s="14"/>
      <c r="NTA1008" s="14"/>
      <c r="NTB1008" s="14"/>
      <c r="NTC1008" s="14"/>
      <c r="NTD1008" s="14"/>
      <c r="NTE1008" s="14"/>
      <c r="NTF1008" s="14"/>
      <c r="NTG1008" s="14"/>
      <c r="NTH1008" s="14"/>
      <c r="NTI1008" s="14"/>
      <c r="NTJ1008" s="14"/>
      <c r="NTK1008" s="14"/>
      <c r="NTL1008" s="14"/>
      <c r="NTM1008" s="14"/>
      <c r="NTN1008" s="14"/>
      <c r="NTO1008" s="14"/>
      <c r="NTP1008" s="14"/>
      <c r="NTQ1008" s="14"/>
      <c r="NTR1008" s="14"/>
      <c r="NTS1008" s="14"/>
      <c r="NTT1008" s="14"/>
      <c r="NTU1008" s="14"/>
      <c r="NTV1008" s="14"/>
      <c r="NTW1008" s="14"/>
      <c r="NTX1008" s="14"/>
      <c r="NTY1008" s="14"/>
      <c r="NTZ1008" s="14"/>
      <c r="NUA1008" s="14"/>
      <c r="NUB1008" s="14"/>
      <c r="NUC1008" s="14"/>
      <c r="NUD1008" s="14"/>
      <c r="NUE1008" s="14"/>
      <c r="NUF1008" s="14"/>
      <c r="NUG1008" s="14"/>
      <c r="NUH1008" s="14"/>
      <c r="NUI1008" s="14"/>
      <c r="NUJ1008" s="14"/>
      <c r="NUK1008" s="14"/>
      <c r="NUL1008" s="14"/>
      <c r="NUM1008" s="14"/>
      <c r="NUN1008" s="14"/>
      <c r="NUO1008" s="14"/>
      <c r="NUP1008" s="14"/>
      <c r="NUQ1008" s="14"/>
      <c r="NUR1008" s="14"/>
      <c r="NUS1008" s="14"/>
      <c r="NUT1008" s="14"/>
      <c r="NUU1008" s="14"/>
      <c r="NUV1008" s="14"/>
      <c r="NUW1008" s="14"/>
      <c r="NUX1008" s="14"/>
      <c r="NUY1008" s="14"/>
      <c r="NUZ1008" s="14"/>
      <c r="NVA1008" s="14"/>
      <c r="NVB1008" s="14"/>
      <c r="NVC1008" s="14"/>
      <c r="NVD1008" s="14"/>
      <c r="NVE1008" s="14"/>
      <c r="NVF1008" s="14"/>
      <c r="NVG1008" s="14"/>
      <c r="NVH1008" s="14"/>
      <c r="NVI1008" s="14"/>
      <c r="NVJ1008" s="14"/>
      <c r="NVK1008" s="14"/>
      <c r="NVL1008" s="14"/>
      <c r="NVM1008" s="14"/>
      <c r="NVN1008" s="14"/>
      <c r="NVO1008" s="14"/>
      <c r="NVP1008" s="14"/>
      <c r="NVQ1008" s="14"/>
      <c r="NVR1008" s="14"/>
      <c r="NVS1008" s="14"/>
      <c r="NVT1008" s="14"/>
      <c r="NVU1008" s="14"/>
      <c r="NVV1008" s="14"/>
      <c r="NVW1008" s="14"/>
      <c r="NVX1008" s="14"/>
      <c r="NVY1008" s="14"/>
      <c r="NVZ1008" s="14"/>
      <c r="NWA1008" s="14"/>
      <c r="NWB1008" s="14"/>
      <c r="NWC1008" s="14"/>
      <c r="NWD1008" s="14"/>
      <c r="NWE1008" s="14"/>
      <c r="NWF1008" s="14"/>
      <c r="NWG1008" s="14"/>
      <c r="NWH1008" s="14"/>
      <c r="NWI1008" s="14"/>
      <c r="NWJ1008" s="14"/>
      <c r="NWK1008" s="14"/>
      <c r="NWL1008" s="14"/>
      <c r="NWM1008" s="14"/>
      <c r="NWN1008" s="14"/>
      <c r="NWO1008" s="14"/>
      <c r="NWP1008" s="14"/>
      <c r="NWQ1008" s="14"/>
      <c r="NWR1008" s="14"/>
      <c r="NWS1008" s="14"/>
      <c r="NWT1008" s="14"/>
      <c r="NWU1008" s="14"/>
      <c r="NWV1008" s="14"/>
      <c r="NWW1008" s="14"/>
      <c r="NWX1008" s="14"/>
      <c r="NWY1008" s="14"/>
      <c r="NWZ1008" s="14"/>
      <c r="NXA1008" s="14"/>
      <c r="NXB1008" s="14"/>
      <c r="NXC1008" s="14"/>
      <c r="NXD1008" s="14"/>
      <c r="NXE1008" s="14"/>
      <c r="NXF1008" s="14"/>
      <c r="NXG1008" s="14"/>
      <c r="NXH1008" s="14"/>
      <c r="NXI1008" s="14"/>
      <c r="NXJ1008" s="14"/>
      <c r="NXK1008" s="14"/>
      <c r="NXL1008" s="14"/>
      <c r="NXM1008" s="14"/>
      <c r="NXN1008" s="14"/>
      <c r="NXO1008" s="14"/>
      <c r="NXP1008" s="14"/>
      <c r="NXQ1008" s="14"/>
      <c r="NXR1008" s="14"/>
      <c r="NXS1008" s="14"/>
      <c r="NXT1008" s="14"/>
      <c r="NXU1008" s="14"/>
      <c r="NXV1008" s="14"/>
      <c r="NXW1008" s="14"/>
      <c r="NXX1008" s="14"/>
      <c r="NXY1008" s="14"/>
      <c r="NXZ1008" s="14"/>
      <c r="NYA1008" s="14"/>
      <c r="NYB1008" s="14"/>
      <c r="NYC1008" s="14"/>
      <c r="NYD1008" s="14"/>
      <c r="NYE1008" s="14"/>
      <c r="NYF1008" s="14"/>
      <c r="NYG1008" s="14"/>
      <c r="NYH1008" s="14"/>
      <c r="NYI1008" s="14"/>
      <c r="NYJ1008" s="14"/>
      <c r="NYK1008" s="14"/>
      <c r="NYL1008" s="14"/>
      <c r="NYM1008" s="14"/>
      <c r="NYN1008" s="14"/>
      <c r="NYO1008" s="14"/>
      <c r="NYP1008" s="14"/>
      <c r="NYQ1008" s="14"/>
      <c r="NYR1008" s="14"/>
      <c r="NYS1008" s="14"/>
      <c r="NYT1008" s="14"/>
      <c r="NYU1008" s="14"/>
      <c r="NYV1008" s="14"/>
      <c r="NYW1008" s="14"/>
      <c r="NYX1008" s="14"/>
      <c r="NYY1008" s="14"/>
      <c r="NYZ1008" s="14"/>
      <c r="NZA1008" s="14"/>
      <c r="NZB1008" s="14"/>
      <c r="NZC1008" s="14"/>
      <c r="NZD1008" s="14"/>
      <c r="NZE1008" s="14"/>
      <c r="NZF1008" s="14"/>
      <c r="NZG1008" s="14"/>
      <c r="NZH1008" s="14"/>
      <c r="NZI1008" s="14"/>
      <c r="NZJ1008" s="14"/>
      <c r="NZK1008" s="14"/>
      <c r="NZL1008" s="14"/>
      <c r="NZM1008" s="14"/>
      <c r="NZN1008" s="14"/>
      <c r="NZO1008" s="14"/>
      <c r="NZP1008" s="14"/>
      <c r="NZQ1008" s="14"/>
      <c r="NZR1008" s="14"/>
      <c r="NZS1008" s="14"/>
      <c r="NZT1008" s="14"/>
      <c r="NZU1008" s="14"/>
      <c r="NZV1008" s="14"/>
      <c r="NZW1008" s="14"/>
      <c r="NZX1008" s="14"/>
      <c r="NZY1008" s="14"/>
      <c r="NZZ1008" s="14"/>
      <c r="OAA1008" s="14"/>
      <c r="OAB1008" s="14"/>
      <c r="OAC1008" s="14"/>
      <c r="OAD1008" s="14"/>
      <c r="OAE1008" s="14"/>
      <c r="OAF1008" s="14"/>
      <c r="OAG1008" s="14"/>
      <c r="OAH1008" s="14"/>
      <c r="OAI1008" s="14"/>
      <c r="OAJ1008" s="14"/>
      <c r="OAK1008" s="14"/>
      <c r="OAL1008" s="14"/>
      <c r="OAM1008" s="14"/>
      <c r="OAN1008" s="14"/>
      <c r="OAO1008" s="14"/>
      <c r="OAP1008" s="14"/>
      <c r="OAQ1008" s="14"/>
      <c r="OAR1008" s="14"/>
      <c r="OAS1008" s="14"/>
      <c r="OAT1008" s="14"/>
      <c r="OAU1008" s="14"/>
      <c r="OAV1008" s="14"/>
      <c r="OAW1008" s="14"/>
      <c r="OAX1008" s="14"/>
      <c r="OAY1008" s="14"/>
      <c r="OAZ1008" s="14"/>
      <c r="OBA1008" s="14"/>
      <c r="OBB1008" s="14"/>
      <c r="OBC1008" s="14"/>
      <c r="OBD1008" s="14"/>
      <c r="OBE1008" s="14"/>
      <c r="OBF1008" s="14"/>
      <c r="OBG1008" s="14"/>
      <c r="OBH1008" s="14"/>
      <c r="OBI1008" s="14"/>
      <c r="OBJ1008" s="14"/>
      <c r="OBK1008" s="14"/>
      <c r="OBL1008" s="14"/>
      <c r="OBM1008" s="14"/>
      <c r="OBN1008" s="14"/>
      <c r="OBO1008" s="14"/>
      <c r="OBP1008" s="14"/>
      <c r="OBQ1008" s="14"/>
      <c r="OBR1008" s="14"/>
      <c r="OBS1008" s="14"/>
      <c r="OBT1008" s="14"/>
      <c r="OBU1008" s="14"/>
      <c r="OBV1008" s="14"/>
      <c r="OBW1008" s="14"/>
      <c r="OBX1008" s="14"/>
      <c r="OBY1008" s="14"/>
      <c r="OBZ1008" s="14"/>
      <c r="OCA1008" s="14"/>
      <c r="OCB1008" s="14"/>
      <c r="OCC1008" s="14"/>
      <c r="OCD1008" s="14"/>
      <c r="OCE1008" s="14"/>
      <c r="OCF1008" s="14"/>
      <c r="OCG1008" s="14"/>
      <c r="OCH1008" s="14"/>
      <c r="OCI1008" s="14"/>
      <c r="OCJ1008" s="14"/>
      <c r="OCK1008" s="14"/>
      <c r="OCL1008" s="14"/>
      <c r="OCM1008" s="14"/>
      <c r="OCN1008" s="14"/>
      <c r="OCO1008" s="14"/>
      <c r="OCP1008" s="14"/>
      <c r="OCQ1008" s="14"/>
      <c r="OCR1008" s="14"/>
      <c r="OCS1008" s="14"/>
      <c r="OCT1008" s="14"/>
      <c r="OCU1008" s="14"/>
      <c r="OCV1008" s="14"/>
      <c r="OCW1008" s="14"/>
      <c r="OCX1008" s="14"/>
      <c r="OCY1008" s="14"/>
      <c r="OCZ1008" s="14"/>
      <c r="ODA1008" s="14"/>
      <c r="ODB1008" s="14"/>
      <c r="ODC1008" s="14"/>
      <c r="ODD1008" s="14"/>
      <c r="ODE1008" s="14"/>
      <c r="ODF1008" s="14"/>
      <c r="ODG1008" s="14"/>
      <c r="ODH1008" s="14"/>
      <c r="ODI1008" s="14"/>
      <c r="ODJ1008" s="14"/>
      <c r="ODK1008" s="14"/>
      <c r="ODL1008" s="14"/>
      <c r="ODM1008" s="14"/>
      <c r="ODN1008" s="14"/>
      <c r="ODO1008" s="14"/>
      <c r="ODP1008" s="14"/>
      <c r="ODQ1008" s="14"/>
      <c r="ODR1008" s="14"/>
      <c r="ODS1008" s="14"/>
      <c r="ODT1008" s="14"/>
      <c r="ODU1008" s="14"/>
      <c r="ODV1008" s="14"/>
      <c r="ODW1008" s="14"/>
      <c r="ODX1008" s="14"/>
      <c r="ODY1008" s="14"/>
      <c r="ODZ1008" s="14"/>
      <c r="OEA1008" s="14"/>
      <c r="OEB1008" s="14"/>
      <c r="OEC1008" s="14"/>
      <c r="OED1008" s="14"/>
      <c r="OEE1008" s="14"/>
      <c r="OEF1008" s="14"/>
      <c r="OEG1008" s="14"/>
      <c r="OEH1008" s="14"/>
      <c r="OEI1008" s="14"/>
      <c r="OEJ1008" s="14"/>
      <c r="OEK1008" s="14"/>
      <c r="OEL1008" s="14"/>
      <c r="OEM1008" s="14"/>
      <c r="OEN1008" s="14"/>
      <c r="OEO1008" s="14"/>
      <c r="OEP1008" s="14"/>
      <c r="OEQ1008" s="14"/>
      <c r="OER1008" s="14"/>
      <c r="OES1008" s="14"/>
      <c r="OET1008" s="14"/>
      <c r="OEU1008" s="14"/>
      <c r="OEV1008" s="14"/>
      <c r="OEW1008" s="14"/>
      <c r="OEX1008" s="14"/>
      <c r="OEY1008" s="14"/>
      <c r="OEZ1008" s="14"/>
      <c r="OFA1008" s="14"/>
      <c r="OFB1008" s="14"/>
      <c r="OFC1008" s="14"/>
      <c r="OFD1008" s="14"/>
      <c r="OFE1008" s="14"/>
      <c r="OFF1008" s="14"/>
      <c r="OFG1008" s="14"/>
      <c r="OFH1008" s="14"/>
      <c r="OFI1008" s="14"/>
      <c r="OFJ1008" s="14"/>
      <c r="OFK1008" s="14"/>
      <c r="OFL1008" s="14"/>
      <c r="OFM1008" s="14"/>
      <c r="OFN1008" s="14"/>
      <c r="OFO1008" s="14"/>
      <c r="OFP1008" s="14"/>
      <c r="OFQ1008" s="14"/>
      <c r="OFR1008" s="14"/>
      <c r="OFS1008" s="14"/>
      <c r="OFT1008" s="14"/>
      <c r="OFU1008" s="14"/>
      <c r="OFV1008" s="14"/>
      <c r="OFW1008" s="14"/>
      <c r="OFX1008" s="14"/>
      <c r="OFY1008" s="14"/>
      <c r="OFZ1008" s="14"/>
      <c r="OGA1008" s="14"/>
      <c r="OGB1008" s="14"/>
      <c r="OGC1008" s="14"/>
      <c r="OGD1008" s="14"/>
      <c r="OGE1008" s="14"/>
      <c r="OGF1008" s="14"/>
      <c r="OGG1008" s="14"/>
      <c r="OGH1008" s="14"/>
      <c r="OGI1008" s="14"/>
      <c r="OGJ1008" s="14"/>
      <c r="OGK1008" s="14"/>
      <c r="OGL1008" s="14"/>
      <c r="OGM1008" s="14"/>
      <c r="OGN1008" s="14"/>
      <c r="OGO1008" s="14"/>
      <c r="OGP1008" s="14"/>
      <c r="OGQ1008" s="14"/>
      <c r="OGR1008" s="14"/>
      <c r="OGS1008" s="14"/>
      <c r="OGT1008" s="14"/>
      <c r="OGU1008" s="14"/>
      <c r="OGV1008" s="14"/>
      <c r="OGW1008" s="14"/>
      <c r="OGX1008" s="14"/>
      <c r="OGY1008" s="14"/>
      <c r="OGZ1008" s="14"/>
      <c r="OHA1008" s="14"/>
      <c r="OHB1008" s="14"/>
      <c r="OHC1008" s="14"/>
      <c r="OHD1008" s="14"/>
      <c r="OHE1008" s="14"/>
      <c r="OHF1008" s="14"/>
      <c r="OHG1008" s="14"/>
      <c r="OHH1008" s="14"/>
      <c r="OHI1008" s="14"/>
      <c r="OHJ1008" s="14"/>
      <c r="OHK1008" s="14"/>
      <c r="OHL1008" s="14"/>
      <c r="OHM1008" s="14"/>
      <c r="OHN1008" s="14"/>
      <c r="OHO1008" s="14"/>
      <c r="OHP1008" s="14"/>
      <c r="OHQ1008" s="14"/>
      <c r="OHR1008" s="14"/>
      <c r="OHS1008" s="14"/>
      <c r="OHT1008" s="14"/>
      <c r="OHU1008" s="14"/>
      <c r="OHV1008" s="14"/>
      <c r="OHW1008" s="14"/>
      <c r="OHX1008" s="14"/>
      <c r="OHY1008" s="14"/>
      <c r="OHZ1008" s="14"/>
      <c r="OIA1008" s="14"/>
      <c r="OIB1008" s="14"/>
      <c r="OIC1008" s="14"/>
      <c r="OID1008" s="14"/>
      <c r="OIE1008" s="14"/>
      <c r="OIF1008" s="14"/>
      <c r="OIG1008" s="14"/>
      <c r="OIH1008" s="14"/>
      <c r="OII1008" s="14"/>
      <c r="OIJ1008" s="14"/>
      <c r="OIK1008" s="14"/>
      <c r="OIL1008" s="14"/>
      <c r="OIM1008" s="14"/>
      <c r="OIN1008" s="14"/>
      <c r="OIO1008" s="14"/>
      <c r="OIP1008" s="14"/>
      <c r="OIQ1008" s="14"/>
      <c r="OIR1008" s="14"/>
      <c r="OIS1008" s="14"/>
      <c r="OIT1008" s="14"/>
      <c r="OIU1008" s="14"/>
      <c r="OIV1008" s="14"/>
      <c r="OIW1008" s="14"/>
      <c r="OIX1008" s="14"/>
      <c r="OIY1008" s="14"/>
      <c r="OIZ1008" s="14"/>
      <c r="OJA1008" s="14"/>
      <c r="OJB1008" s="14"/>
      <c r="OJC1008" s="14"/>
      <c r="OJD1008" s="14"/>
      <c r="OJE1008" s="14"/>
      <c r="OJF1008" s="14"/>
      <c r="OJG1008" s="14"/>
      <c r="OJH1008" s="14"/>
      <c r="OJI1008" s="14"/>
      <c r="OJJ1008" s="14"/>
      <c r="OJK1008" s="14"/>
      <c r="OJL1008" s="14"/>
      <c r="OJM1008" s="14"/>
      <c r="OJN1008" s="14"/>
      <c r="OJO1008" s="14"/>
      <c r="OJP1008" s="14"/>
      <c r="OJQ1008" s="14"/>
      <c r="OJR1008" s="14"/>
      <c r="OJS1008" s="14"/>
      <c r="OJT1008" s="14"/>
      <c r="OJU1008" s="14"/>
      <c r="OJV1008" s="14"/>
      <c r="OJW1008" s="14"/>
      <c r="OJX1008" s="14"/>
      <c r="OJY1008" s="14"/>
      <c r="OJZ1008" s="14"/>
      <c r="OKA1008" s="14"/>
      <c r="OKB1008" s="14"/>
      <c r="OKC1008" s="14"/>
      <c r="OKD1008" s="14"/>
      <c r="OKE1008" s="14"/>
      <c r="OKF1008" s="14"/>
      <c r="OKG1008" s="14"/>
      <c r="OKH1008" s="14"/>
      <c r="OKI1008" s="14"/>
      <c r="OKJ1008" s="14"/>
      <c r="OKK1008" s="14"/>
      <c r="OKL1008" s="14"/>
      <c r="OKM1008" s="14"/>
      <c r="OKN1008" s="14"/>
      <c r="OKO1008" s="14"/>
      <c r="OKP1008" s="14"/>
      <c r="OKQ1008" s="14"/>
      <c r="OKR1008" s="14"/>
      <c r="OKS1008" s="14"/>
      <c r="OKT1008" s="14"/>
      <c r="OKU1008" s="14"/>
      <c r="OKV1008" s="14"/>
      <c r="OKW1008" s="14"/>
      <c r="OKX1008" s="14"/>
      <c r="OKY1008" s="14"/>
      <c r="OKZ1008" s="14"/>
      <c r="OLA1008" s="14"/>
      <c r="OLB1008" s="14"/>
      <c r="OLC1008" s="14"/>
      <c r="OLD1008" s="14"/>
      <c r="OLE1008" s="14"/>
      <c r="OLF1008" s="14"/>
      <c r="OLG1008" s="14"/>
      <c r="OLH1008" s="14"/>
      <c r="OLI1008" s="14"/>
      <c r="OLJ1008" s="14"/>
      <c r="OLK1008" s="14"/>
      <c r="OLL1008" s="14"/>
      <c r="OLM1008" s="14"/>
      <c r="OLN1008" s="14"/>
      <c r="OLO1008" s="14"/>
      <c r="OLP1008" s="14"/>
      <c r="OLQ1008" s="14"/>
      <c r="OLR1008" s="14"/>
      <c r="OLS1008" s="14"/>
      <c r="OLT1008" s="14"/>
      <c r="OLU1008" s="14"/>
      <c r="OLV1008" s="14"/>
      <c r="OLW1008" s="14"/>
      <c r="OLX1008" s="14"/>
      <c r="OLY1008" s="14"/>
      <c r="OLZ1008" s="14"/>
      <c r="OMA1008" s="14"/>
      <c r="OMB1008" s="14"/>
      <c r="OMC1008" s="14"/>
      <c r="OMD1008" s="14"/>
      <c r="OME1008" s="14"/>
      <c r="OMF1008" s="14"/>
      <c r="OMG1008" s="14"/>
      <c r="OMH1008" s="14"/>
      <c r="OMI1008" s="14"/>
      <c r="OMJ1008" s="14"/>
      <c r="OMK1008" s="14"/>
      <c r="OML1008" s="14"/>
      <c r="OMM1008" s="14"/>
      <c r="OMN1008" s="14"/>
      <c r="OMO1008" s="14"/>
      <c r="OMP1008" s="14"/>
      <c r="OMQ1008" s="14"/>
      <c r="OMR1008" s="14"/>
      <c r="OMS1008" s="14"/>
      <c r="OMT1008" s="14"/>
      <c r="OMU1008" s="14"/>
      <c r="OMV1008" s="14"/>
      <c r="OMW1008" s="14"/>
      <c r="OMX1008" s="14"/>
      <c r="OMY1008" s="14"/>
      <c r="OMZ1008" s="14"/>
      <c r="ONA1008" s="14"/>
      <c r="ONB1008" s="14"/>
      <c r="ONC1008" s="14"/>
      <c r="OND1008" s="14"/>
      <c r="ONE1008" s="14"/>
      <c r="ONF1008" s="14"/>
      <c r="ONG1008" s="14"/>
      <c r="ONH1008" s="14"/>
      <c r="ONI1008" s="14"/>
      <c r="ONJ1008" s="14"/>
      <c r="ONK1008" s="14"/>
      <c r="ONL1008" s="14"/>
      <c r="ONM1008" s="14"/>
      <c r="ONN1008" s="14"/>
      <c r="ONO1008" s="14"/>
      <c r="ONP1008" s="14"/>
      <c r="ONQ1008" s="14"/>
      <c r="ONR1008" s="14"/>
      <c r="ONS1008" s="14"/>
      <c r="ONT1008" s="14"/>
      <c r="ONU1008" s="14"/>
      <c r="ONV1008" s="14"/>
      <c r="ONW1008" s="14"/>
      <c r="ONX1008" s="14"/>
      <c r="ONY1008" s="14"/>
      <c r="ONZ1008" s="14"/>
      <c r="OOA1008" s="14"/>
      <c r="OOB1008" s="14"/>
      <c r="OOC1008" s="14"/>
      <c r="OOD1008" s="14"/>
      <c r="OOE1008" s="14"/>
      <c r="OOF1008" s="14"/>
      <c r="OOG1008" s="14"/>
      <c r="OOH1008" s="14"/>
      <c r="OOI1008" s="14"/>
      <c r="OOJ1008" s="14"/>
      <c r="OOK1008" s="14"/>
      <c r="OOL1008" s="14"/>
      <c r="OOM1008" s="14"/>
      <c r="OON1008" s="14"/>
      <c r="OOO1008" s="14"/>
      <c r="OOP1008" s="14"/>
      <c r="OOQ1008" s="14"/>
      <c r="OOR1008" s="14"/>
      <c r="OOS1008" s="14"/>
      <c r="OOT1008" s="14"/>
      <c r="OOU1008" s="14"/>
      <c r="OOV1008" s="14"/>
      <c r="OOW1008" s="14"/>
      <c r="OOX1008" s="14"/>
      <c r="OOY1008" s="14"/>
      <c r="OOZ1008" s="14"/>
      <c r="OPA1008" s="14"/>
      <c r="OPB1008" s="14"/>
      <c r="OPC1008" s="14"/>
      <c r="OPD1008" s="14"/>
      <c r="OPE1008" s="14"/>
      <c r="OPF1008" s="14"/>
      <c r="OPG1008" s="14"/>
      <c r="OPH1008" s="14"/>
      <c r="OPI1008" s="14"/>
      <c r="OPJ1008" s="14"/>
      <c r="OPK1008" s="14"/>
      <c r="OPL1008" s="14"/>
      <c r="OPM1008" s="14"/>
      <c r="OPN1008" s="14"/>
      <c r="OPO1008" s="14"/>
      <c r="OPP1008" s="14"/>
      <c r="OPQ1008" s="14"/>
      <c r="OPR1008" s="14"/>
      <c r="OPS1008" s="14"/>
      <c r="OPT1008" s="14"/>
      <c r="OPU1008" s="14"/>
      <c r="OPV1008" s="14"/>
      <c r="OPW1008" s="14"/>
      <c r="OPX1008" s="14"/>
      <c r="OPY1008" s="14"/>
      <c r="OPZ1008" s="14"/>
      <c r="OQA1008" s="14"/>
      <c r="OQB1008" s="14"/>
      <c r="OQC1008" s="14"/>
      <c r="OQD1008" s="14"/>
      <c r="OQE1008" s="14"/>
      <c r="OQF1008" s="14"/>
      <c r="OQG1008" s="14"/>
      <c r="OQH1008" s="14"/>
      <c r="OQI1008" s="14"/>
      <c r="OQJ1008" s="14"/>
      <c r="OQK1008" s="14"/>
      <c r="OQL1008" s="14"/>
      <c r="OQM1008" s="14"/>
      <c r="OQN1008" s="14"/>
      <c r="OQO1008" s="14"/>
      <c r="OQP1008" s="14"/>
      <c r="OQQ1008" s="14"/>
      <c r="OQR1008" s="14"/>
      <c r="OQS1008" s="14"/>
      <c r="OQT1008" s="14"/>
      <c r="OQU1008" s="14"/>
      <c r="OQV1008" s="14"/>
      <c r="OQW1008" s="14"/>
      <c r="OQX1008" s="14"/>
      <c r="OQY1008" s="14"/>
      <c r="OQZ1008" s="14"/>
      <c r="ORA1008" s="14"/>
      <c r="ORB1008" s="14"/>
      <c r="ORC1008" s="14"/>
      <c r="ORD1008" s="14"/>
      <c r="ORE1008" s="14"/>
      <c r="ORF1008" s="14"/>
      <c r="ORG1008" s="14"/>
      <c r="ORH1008" s="14"/>
      <c r="ORI1008" s="14"/>
      <c r="ORJ1008" s="14"/>
      <c r="ORK1008" s="14"/>
      <c r="ORL1008" s="14"/>
      <c r="ORM1008" s="14"/>
      <c r="ORN1008" s="14"/>
      <c r="ORO1008" s="14"/>
      <c r="ORP1008" s="14"/>
      <c r="ORQ1008" s="14"/>
      <c r="ORR1008" s="14"/>
      <c r="ORS1008" s="14"/>
      <c r="ORT1008" s="14"/>
      <c r="ORU1008" s="14"/>
      <c r="ORV1008" s="14"/>
      <c r="ORW1008" s="14"/>
      <c r="ORX1008" s="14"/>
      <c r="ORY1008" s="14"/>
      <c r="ORZ1008" s="14"/>
      <c r="OSA1008" s="14"/>
      <c r="OSB1008" s="14"/>
      <c r="OSC1008" s="14"/>
      <c r="OSD1008" s="14"/>
      <c r="OSE1008" s="14"/>
      <c r="OSF1008" s="14"/>
      <c r="OSG1008" s="14"/>
      <c r="OSH1008" s="14"/>
      <c r="OSI1008" s="14"/>
      <c r="OSJ1008" s="14"/>
      <c r="OSK1008" s="14"/>
      <c r="OSL1008" s="14"/>
      <c r="OSM1008" s="14"/>
      <c r="OSN1008" s="14"/>
      <c r="OSO1008" s="14"/>
      <c r="OSP1008" s="14"/>
      <c r="OSQ1008" s="14"/>
      <c r="OSR1008" s="14"/>
      <c r="OSS1008" s="14"/>
      <c r="OST1008" s="14"/>
      <c r="OSU1008" s="14"/>
      <c r="OSV1008" s="14"/>
      <c r="OSW1008" s="14"/>
      <c r="OSX1008" s="14"/>
      <c r="OSY1008" s="14"/>
      <c r="OSZ1008" s="14"/>
      <c r="OTA1008" s="14"/>
      <c r="OTB1008" s="14"/>
      <c r="OTC1008" s="14"/>
      <c r="OTD1008" s="14"/>
      <c r="OTE1008" s="14"/>
      <c r="OTF1008" s="14"/>
      <c r="OTG1008" s="14"/>
      <c r="OTH1008" s="14"/>
      <c r="OTI1008" s="14"/>
      <c r="OTJ1008" s="14"/>
      <c r="OTK1008" s="14"/>
      <c r="OTL1008" s="14"/>
      <c r="OTM1008" s="14"/>
      <c r="OTN1008" s="14"/>
      <c r="OTO1008" s="14"/>
      <c r="OTP1008" s="14"/>
      <c r="OTQ1008" s="14"/>
      <c r="OTR1008" s="14"/>
      <c r="OTS1008" s="14"/>
      <c r="OTT1008" s="14"/>
      <c r="OTU1008" s="14"/>
      <c r="OTV1008" s="14"/>
      <c r="OTW1008" s="14"/>
      <c r="OTX1008" s="14"/>
      <c r="OTY1008" s="14"/>
      <c r="OTZ1008" s="14"/>
      <c r="OUA1008" s="14"/>
      <c r="OUB1008" s="14"/>
      <c r="OUC1008" s="14"/>
      <c r="OUD1008" s="14"/>
      <c r="OUE1008" s="14"/>
      <c r="OUF1008" s="14"/>
      <c r="OUG1008" s="14"/>
      <c r="OUH1008" s="14"/>
      <c r="OUI1008" s="14"/>
      <c r="OUJ1008" s="14"/>
      <c r="OUK1008" s="14"/>
      <c r="OUL1008" s="14"/>
      <c r="OUM1008" s="14"/>
      <c r="OUN1008" s="14"/>
      <c r="OUO1008" s="14"/>
      <c r="OUP1008" s="14"/>
      <c r="OUQ1008" s="14"/>
      <c r="OUR1008" s="14"/>
      <c r="OUS1008" s="14"/>
      <c r="OUT1008" s="14"/>
      <c r="OUU1008" s="14"/>
      <c r="OUV1008" s="14"/>
      <c r="OUW1008" s="14"/>
      <c r="OUX1008" s="14"/>
      <c r="OUY1008" s="14"/>
      <c r="OUZ1008" s="14"/>
      <c r="OVA1008" s="14"/>
      <c r="OVB1008" s="14"/>
      <c r="OVC1008" s="14"/>
      <c r="OVD1008" s="14"/>
      <c r="OVE1008" s="14"/>
      <c r="OVF1008" s="14"/>
      <c r="OVG1008" s="14"/>
      <c r="OVH1008" s="14"/>
      <c r="OVI1008" s="14"/>
      <c r="OVJ1008" s="14"/>
      <c r="OVK1008" s="14"/>
      <c r="OVL1008" s="14"/>
      <c r="OVM1008" s="14"/>
      <c r="OVN1008" s="14"/>
      <c r="OVO1008" s="14"/>
      <c r="OVP1008" s="14"/>
      <c r="OVQ1008" s="14"/>
      <c r="OVR1008" s="14"/>
      <c r="OVS1008" s="14"/>
      <c r="OVT1008" s="14"/>
      <c r="OVU1008" s="14"/>
      <c r="OVV1008" s="14"/>
      <c r="OVW1008" s="14"/>
      <c r="OVX1008" s="14"/>
      <c r="OVY1008" s="14"/>
      <c r="OVZ1008" s="14"/>
      <c r="OWA1008" s="14"/>
      <c r="OWB1008" s="14"/>
      <c r="OWC1008" s="14"/>
      <c r="OWD1008" s="14"/>
      <c r="OWE1008" s="14"/>
      <c r="OWF1008" s="14"/>
      <c r="OWG1008" s="14"/>
      <c r="OWH1008" s="14"/>
      <c r="OWI1008" s="14"/>
      <c r="OWJ1008" s="14"/>
      <c r="OWK1008" s="14"/>
      <c r="OWL1008" s="14"/>
      <c r="OWM1008" s="14"/>
      <c r="OWN1008" s="14"/>
      <c r="OWO1008" s="14"/>
      <c r="OWP1008" s="14"/>
      <c r="OWQ1008" s="14"/>
      <c r="OWR1008" s="14"/>
      <c r="OWS1008" s="14"/>
      <c r="OWT1008" s="14"/>
      <c r="OWU1008" s="14"/>
      <c r="OWV1008" s="14"/>
      <c r="OWW1008" s="14"/>
      <c r="OWX1008" s="14"/>
      <c r="OWY1008" s="14"/>
      <c r="OWZ1008" s="14"/>
      <c r="OXA1008" s="14"/>
      <c r="OXB1008" s="14"/>
      <c r="OXC1008" s="14"/>
      <c r="OXD1008" s="14"/>
      <c r="OXE1008" s="14"/>
      <c r="OXF1008" s="14"/>
      <c r="OXG1008" s="14"/>
      <c r="OXH1008" s="14"/>
      <c r="OXI1008" s="14"/>
      <c r="OXJ1008" s="14"/>
      <c r="OXK1008" s="14"/>
      <c r="OXL1008" s="14"/>
      <c r="OXM1008" s="14"/>
      <c r="OXN1008" s="14"/>
      <c r="OXO1008" s="14"/>
      <c r="OXP1008" s="14"/>
      <c r="OXQ1008" s="14"/>
      <c r="OXR1008" s="14"/>
      <c r="OXS1008" s="14"/>
      <c r="OXT1008" s="14"/>
      <c r="OXU1008" s="14"/>
      <c r="OXV1008" s="14"/>
      <c r="OXW1008" s="14"/>
      <c r="OXX1008" s="14"/>
      <c r="OXY1008" s="14"/>
      <c r="OXZ1008" s="14"/>
      <c r="OYA1008" s="14"/>
      <c r="OYB1008" s="14"/>
      <c r="OYC1008" s="14"/>
      <c r="OYD1008" s="14"/>
      <c r="OYE1008" s="14"/>
      <c r="OYF1008" s="14"/>
      <c r="OYG1008" s="14"/>
      <c r="OYH1008" s="14"/>
      <c r="OYI1008" s="14"/>
      <c r="OYJ1008" s="14"/>
      <c r="OYK1008" s="14"/>
      <c r="OYL1008" s="14"/>
      <c r="OYM1008" s="14"/>
      <c r="OYN1008" s="14"/>
      <c r="OYO1008" s="14"/>
      <c r="OYP1008" s="14"/>
      <c r="OYQ1008" s="14"/>
      <c r="OYR1008" s="14"/>
      <c r="OYS1008" s="14"/>
      <c r="OYT1008" s="14"/>
      <c r="OYU1008" s="14"/>
      <c r="OYV1008" s="14"/>
      <c r="OYW1008" s="14"/>
      <c r="OYX1008" s="14"/>
      <c r="OYY1008" s="14"/>
      <c r="OYZ1008" s="14"/>
      <c r="OZA1008" s="14"/>
      <c r="OZB1008" s="14"/>
      <c r="OZC1008" s="14"/>
      <c r="OZD1008" s="14"/>
      <c r="OZE1008" s="14"/>
      <c r="OZF1008" s="14"/>
      <c r="OZG1008" s="14"/>
      <c r="OZH1008" s="14"/>
      <c r="OZI1008" s="14"/>
      <c r="OZJ1008" s="14"/>
      <c r="OZK1008" s="14"/>
      <c r="OZL1008" s="14"/>
      <c r="OZM1008" s="14"/>
      <c r="OZN1008" s="14"/>
      <c r="OZO1008" s="14"/>
      <c r="OZP1008" s="14"/>
      <c r="OZQ1008" s="14"/>
      <c r="OZR1008" s="14"/>
      <c r="OZS1008" s="14"/>
      <c r="OZT1008" s="14"/>
      <c r="OZU1008" s="14"/>
      <c r="OZV1008" s="14"/>
      <c r="OZW1008" s="14"/>
      <c r="OZX1008" s="14"/>
      <c r="OZY1008" s="14"/>
      <c r="OZZ1008" s="14"/>
      <c r="PAA1008" s="14"/>
      <c r="PAB1008" s="14"/>
      <c r="PAC1008" s="14"/>
      <c r="PAD1008" s="14"/>
      <c r="PAE1008" s="14"/>
      <c r="PAF1008" s="14"/>
      <c r="PAG1008" s="14"/>
      <c r="PAH1008" s="14"/>
      <c r="PAI1008" s="14"/>
      <c r="PAJ1008" s="14"/>
      <c r="PAK1008" s="14"/>
      <c r="PAL1008" s="14"/>
      <c r="PAM1008" s="14"/>
      <c r="PAN1008" s="14"/>
      <c r="PAO1008" s="14"/>
      <c r="PAP1008" s="14"/>
      <c r="PAQ1008" s="14"/>
      <c r="PAR1008" s="14"/>
      <c r="PAS1008" s="14"/>
      <c r="PAT1008" s="14"/>
      <c r="PAU1008" s="14"/>
      <c r="PAV1008" s="14"/>
      <c r="PAW1008" s="14"/>
      <c r="PAX1008" s="14"/>
      <c r="PAY1008" s="14"/>
      <c r="PAZ1008" s="14"/>
      <c r="PBA1008" s="14"/>
      <c r="PBB1008" s="14"/>
      <c r="PBC1008" s="14"/>
      <c r="PBD1008" s="14"/>
      <c r="PBE1008" s="14"/>
      <c r="PBF1008" s="14"/>
      <c r="PBG1008" s="14"/>
      <c r="PBH1008" s="14"/>
      <c r="PBI1008" s="14"/>
      <c r="PBJ1008" s="14"/>
      <c r="PBK1008" s="14"/>
      <c r="PBL1008" s="14"/>
      <c r="PBM1008" s="14"/>
      <c r="PBN1008" s="14"/>
      <c r="PBO1008" s="14"/>
      <c r="PBP1008" s="14"/>
      <c r="PBQ1008" s="14"/>
      <c r="PBR1008" s="14"/>
      <c r="PBS1008" s="14"/>
      <c r="PBT1008" s="14"/>
      <c r="PBU1008" s="14"/>
      <c r="PBV1008" s="14"/>
      <c r="PBW1008" s="14"/>
      <c r="PBX1008" s="14"/>
      <c r="PBY1008" s="14"/>
      <c r="PBZ1008" s="14"/>
      <c r="PCA1008" s="14"/>
      <c r="PCB1008" s="14"/>
      <c r="PCC1008" s="14"/>
      <c r="PCD1008" s="14"/>
      <c r="PCE1008" s="14"/>
      <c r="PCF1008" s="14"/>
      <c r="PCG1008" s="14"/>
      <c r="PCH1008" s="14"/>
      <c r="PCI1008" s="14"/>
      <c r="PCJ1008" s="14"/>
      <c r="PCK1008" s="14"/>
      <c r="PCL1008" s="14"/>
      <c r="PCM1008" s="14"/>
      <c r="PCN1008" s="14"/>
      <c r="PCO1008" s="14"/>
      <c r="PCP1008" s="14"/>
      <c r="PCQ1008" s="14"/>
      <c r="PCR1008" s="14"/>
      <c r="PCS1008" s="14"/>
      <c r="PCT1008" s="14"/>
      <c r="PCU1008" s="14"/>
      <c r="PCV1008" s="14"/>
      <c r="PCW1008" s="14"/>
      <c r="PCX1008" s="14"/>
      <c r="PCY1008" s="14"/>
      <c r="PCZ1008" s="14"/>
      <c r="PDA1008" s="14"/>
      <c r="PDB1008" s="14"/>
      <c r="PDC1008" s="14"/>
      <c r="PDD1008" s="14"/>
      <c r="PDE1008" s="14"/>
      <c r="PDF1008" s="14"/>
      <c r="PDG1008" s="14"/>
      <c r="PDH1008" s="14"/>
      <c r="PDI1008" s="14"/>
      <c r="PDJ1008" s="14"/>
      <c r="PDK1008" s="14"/>
      <c r="PDL1008" s="14"/>
      <c r="PDM1008" s="14"/>
      <c r="PDN1008" s="14"/>
      <c r="PDO1008" s="14"/>
      <c r="PDP1008" s="14"/>
      <c r="PDQ1008" s="14"/>
      <c r="PDR1008" s="14"/>
      <c r="PDS1008" s="14"/>
      <c r="PDT1008" s="14"/>
      <c r="PDU1008" s="14"/>
      <c r="PDV1008" s="14"/>
      <c r="PDW1008" s="14"/>
      <c r="PDX1008" s="14"/>
      <c r="PDY1008" s="14"/>
      <c r="PDZ1008" s="14"/>
      <c r="PEA1008" s="14"/>
      <c r="PEB1008" s="14"/>
      <c r="PEC1008" s="14"/>
      <c r="PED1008" s="14"/>
      <c r="PEE1008" s="14"/>
      <c r="PEF1008" s="14"/>
      <c r="PEG1008" s="14"/>
      <c r="PEH1008" s="14"/>
      <c r="PEI1008" s="14"/>
      <c r="PEJ1008" s="14"/>
      <c r="PEK1008" s="14"/>
      <c r="PEL1008" s="14"/>
      <c r="PEM1008" s="14"/>
      <c r="PEN1008" s="14"/>
      <c r="PEO1008" s="14"/>
      <c r="PEP1008" s="14"/>
      <c r="PEQ1008" s="14"/>
      <c r="PER1008" s="14"/>
      <c r="PES1008" s="14"/>
      <c r="PET1008" s="14"/>
      <c r="PEU1008" s="14"/>
      <c r="PEV1008" s="14"/>
      <c r="PEW1008" s="14"/>
      <c r="PEX1008" s="14"/>
      <c r="PEY1008" s="14"/>
      <c r="PEZ1008" s="14"/>
      <c r="PFA1008" s="14"/>
      <c r="PFB1008" s="14"/>
      <c r="PFC1008" s="14"/>
      <c r="PFD1008" s="14"/>
      <c r="PFE1008" s="14"/>
      <c r="PFF1008" s="14"/>
      <c r="PFG1008" s="14"/>
      <c r="PFH1008" s="14"/>
      <c r="PFI1008" s="14"/>
      <c r="PFJ1008" s="14"/>
      <c r="PFK1008" s="14"/>
      <c r="PFL1008" s="14"/>
      <c r="PFM1008" s="14"/>
      <c r="PFN1008" s="14"/>
      <c r="PFO1008" s="14"/>
      <c r="PFP1008" s="14"/>
      <c r="PFQ1008" s="14"/>
      <c r="PFR1008" s="14"/>
      <c r="PFS1008" s="14"/>
      <c r="PFT1008" s="14"/>
      <c r="PFU1008" s="14"/>
      <c r="PFV1008" s="14"/>
      <c r="PFW1008" s="14"/>
      <c r="PFX1008" s="14"/>
      <c r="PFY1008" s="14"/>
      <c r="PFZ1008" s="14"/>
      <c r="PGA1008" s="14"/>
      <c r="PGB1008" s="14"/>
      <c r="PGC1008" s="14"/>
      <c r="PGD1008" s="14"/>
      <c r="PGE1008" s="14"/>
      <c r="PGF1008" s="14"/>
      <c r="PGG1008" s="14"/>
      <c r="PGH1008" s="14"/>
      <c r="PGI1008" s="14"/>
      <c r="PGJ1008" s="14"/>
      <c r="PGK1008" s="14"/>
      <c r="PGL1008" s="14"/>
      <c r="PGM1008" s="14"/>
      <c r="PGN1008" s="14"/>
      <c r="PGO1008" s="14"/>
      <c r="PGP1008" s="14"/>
      <c r="PGQ1008" s="14"/>
      <c r="PGR1008" s="14"/>
      <c r="PGS1008" s="14"/>
      <c r="PGT1008" s="14"/>
      <c r="PGU1008" s="14"/>
      <c r="PGV1008" s="14"/>
      <c r="PGW1008" s="14"/>
      <c r="PGX1008" s="14"/>
      <c r="PGY1008" s="14"/>
      <c r="PGZ1008" s="14"/>
      <c r="PHA1008" s="14"/>
      <c r="PHB1008" s="14"/>
      <c r="PHC1008" s="14"/>
      <c r="PHD1008" s="14"/>
      <c r="PHE1008" s="14"/>
      <c r="PHF1008" s="14"/>
      <c r="PHG1008" s="14"/>
      <c r="PHH1008" s="14"/>
      <c r="PHI1008" s="14"/>
      <c r="PHJ1008" s="14"/>
      <c r="PHK1008" s="14"/>
      <c r="PHL1008" s="14"/>
      <c r="PHM1008" s="14"/>
      <c r="PHN1008" s="14"/>
      <c r="PHO1008" s="14"/>
      <c r="PHP1008" s="14"/>
      <c r="PHQ1008" s="14"/>
      <c r="PHR1008" s="14"/>
      <c r="PHS1008" s="14"/>
      <c r="PHT1008" s="14"/>
      <c r="PHU1008" s="14"/>
      <c r="PHV1008" s="14"/>
      <c r="PHW1008" s="14"/>
      <c r="PHX1008" s="14"/>
      <c r="PHY1008" s="14"/>
      <c r="PHZ1008" s="14"/>
      <c r="PIA1008" s="14"/>
      <c r="PIB1008" s="14"/>
      <c r="PIC1008" s="14"/>
      <c r="PID1008" s="14"/>
      <c r="PIE1008" s="14"/>
      <c r="PIF1008" s="14"/>
      <c r="PIG1008" s="14"/>
      <c r="PIH1008" s="14"/>
      <c r="PII1008" s="14"/>
      <c r="PIJ1008" s="14"/>
      <c r="PIK1008" s="14"/>
      <c r="PIL1008" s="14"/>
      <c r="PIM1008" s="14"/>
      <c r="PIN1008" s="14"/>
      <c r="PIO1008" s="14"/>
      <c r="PIP1008" s="14"/>
      <c r="PIQ1008" s="14"/>
      <c r="PIR1008" s="14"/>
      <c r="PIS1008" s="14"/>
      <c r="PIT1008" s="14"/>
      <c r="PIU1008" s="14"/>
      <c r="PIV1008" s="14"/>
      <c r="PIW1008" s="14"/>
      <c r="PIX1008" s="14"/>
      <c r="PIY1008" s="14"/>
      <c r="PIZ1008" s="14"/>
      <c r="PJA1008" s="14"/>
      <c r="PJB1008" s="14"/>
      <c r="PJC1008" s="14"/>
      <c r="PJD1008" s="14"/>
      <c r="PJE1008" s="14"/>
      <c r="PJF1008" s="14"/>
      <c r="PJG1008" s="14"/>
      <c r="PJH1008" s="14"/>
      <c r="PJI1008" s="14"/>
      <c r="PJJ1008" s="14"/>
      <c r="PJK1008" s="14"/>
      <c r="PJL1008" s="14"/>
      <c r="PJM1008" s="14"/>
      <c r="PJN1008" s="14"/>
      <c r="PJO1008" s="14"/>
      <c r="PJP1008" s="14"/>
      <c r="PJQ1008" s="14"/>
      <c r="PJR1008" s="14"/>
      <c r="PJS1008" s="14"/>
      <c r="PJT1008" s="14"/>
      <c r="PJU1008" s="14"/>
      <c r="PJV1008" s="14"/>
      <c r="PJW1008" s="14"/>
      <c r="PJX1008" s="14"/>
      <c r="PJY1008" s="14"/>
      <c r="PJZ1008" s="14"/>
      <c r="PKA1008" s="14"/>
      <c r="PKB1008" s="14"/>
      <c r="PKC1008" s="14"/>
      <c r="PKD1008" s="14"/>
      <c r="PKE1008" s="14"/>
      <c r="PKF1008" s="14"/>
      <c r="PKG1008" s="14"/>
      <c r="PKH1008" s="14"/>
      <c r="PKI1008" s="14"/>
      <c r="PKJ1008" s="14"/>
      <c r="PKK1008" s="14"/>
      <c r="PKL1008" s="14"/>
      <c r="PKM1008" s="14"/>
      <c r="PKN1008" s="14"/>
      <c r="PKO1008" s="14"/>
      <c r="PKP1008" s="14"/>
      <c r="PKQ1008" s="14"/>
      <c r="PKR1008" s="14"/>
      <c r="PKS1008" s="14"/>
      <c r="PKT1008" s="14"/>
      <c r="PKU1008" s="14"/>
      <c r="PKV1008" s="14"/>
      <c r="PKW1008" s="14"/>
      <c r="PKX1008" s="14"/>
      <c r="PKY1008" s="14"/>
      <c r="PKZ1008" s="14"/>
      <c r="PLA1008" s="14"/>
      <c r="PLB1008" s="14"/>
      <c r="PLC1008" s="14"/>
      <c r="PLD1008" s="14"/>
      <c r="PLE1008" s="14"/>
      <c r="PLF1008" s="14"/>
      <c r="PLG1008" s="14"/>
      <c r="PLH1008" s="14"/>
      <c r="PLI1008" s="14"/>
      <c r="PLJ1008" s="14"/>
      <c r="PLK1008" s="14"/>
      <c r="PLL1008" s="14"/>
      <c r="PLM1008" s="14"/>
      <c r="PLN1008" s="14"/>
      <c r="PLO1008" s="14"/>
      <c r="PLP1008" s="14"/>
      <c r="PLQ1008" s="14"/>
      <c r="PLR1008" s="14"/>
      <c r="PLS1008" s="14"/>
      <c r="PLT1008" s="14"/>
      <c r="PLU1008" s="14"/>
      <c r="PLV1008" s="14"/>
      <c r="PLW1008" s="14"/>
      <c r="PLX1008" s="14"/>
      <c r="PLY1008" s="14"/>
      <c r="PLZ1008" s="14"/>
      <c r="PMA1008" s="14"/>
      <c r="PMB1008" s="14"/>
      <c r="PMC1008" s="14"/>
      <c r="PMD1008" s="14"/>
      <c r="PME1008" s="14"/>
      <c r="PMF1008" s="14"/>
      <c r="PMG1008" s="14"/>
      <c r="PMH1008" s="14"/>
      <c r="PMI1008" s="14"/>
      <c r="PMJ1008" s="14"/>
      <c r="PMK1008" s="14"/>
      <c r="PML1008" s="14"/>
      <c r="PMM1008" s="14"/>
      <c r="PMN1008" s="14"/>
      <c r="PMO1008" s="14"/>
      <c r="PMP1008" s="14"/>
      <c r="PMQ1008" s="14"/>
      <c r="PMR1008" s="14"/>
      <c r="PMS1008" s="14"/>
      <c r="PMT1008" s="14"/>
      <c r="PMU1008" s="14"/>
      <c r="PMV1008" s="14"/>
      <c r="PMW1008" s="14"/>
      <c r="PMX1008" s="14"/>
      <c r="PMY1008" s="14"/>
      <c r="PMZ1008" s="14"/>
      <c r="PNA1008" s="14"/>
      <c r="PNB1008" s="14"/>
      <c r="PNC1008" s="14"/>
      <c r="PND1008" s="14"/>
      <c r="PNE1008" s="14"/>
      <c r="PNF1008" s="14"/>
      <c r="PNG1008" s="14"/>
      <c r="PNH1008" s="14"/>
      <c r="PNI1008" s="14"/>
      <c r="PNJ1008" s="14"/>
      <c r="PNK1008" s="14"/>
      <c r="PNL1008" s="14"/>
      <c r="PNM1008" s="14"/>
      <c r="PNN1008" s="14"/>
      <c r="PNO1008" s="14"/>
      <c r="PNP1008" s="14"/>
      <c r="PNQ1008" s="14"/>
      <c r="PNR1008" s="14"/>
      <c r="PNS1008" s="14"/>
      <c r="PNT1008" s="14"/>
      <c r="PNU1008" s="14"/>
      <c r="PNV1008" s="14"/>
      <c r="PNW1008" s="14"/>
      <c r="PNX1008" s="14"/>
      <c r="PNY1008" s="14"/>
      <c r="PNZ1008" s="14"/>
      <c r="POA1008" s="14"/>
      <c r="POB1008" s="14"/>
      <c r="POC1008" s="14"/>
      <c r="POD1008" s="14"/>
      <c r="POE1008" s="14"/>
      <c r="POF1008" s="14"/>
      <c r="POG1008" s="14"/>
      <c r="POH1008" s="14"/>
      <c r="POI1008" s="14"/>
      <c r="POJ1008" s="14"/>
      <c r="POK1008" s="14"/>
      <c r="POL1008" s="14"/>
      <c r="POM1008" s="14"/>
      <c r="PON1008" s="14"/>
      <c r="POO1008" s="14"/>
      <c r="POP1008" s="14"/>
      <c r="POQ1008" s="14"/>
      <c r="POR1008" s="14"/>
      <c r="POS1008" s="14"/>
      <c r="POT1008" s="14"/>
      <c r="POU1008" s="14"/>
      <c r="POV1008" s="14"/>
      <c r="POW1008" s="14"/>
      <c r="POX1008" s="14"/>
      <c r="POY1008" s="14"/>
      <c r="POZ1008" s="14"/>
      <c r="PPA1008" s="14"/>
      <c r="PPB1008" s="14"/>
      <c r="PPC1008" s="14"/>
      <c r="PPD1008" s="14"/>
      <c r="PPE1008" s="14"/>
      <c r="PPF1008" s="14"/>
      <c r="PPG1008" s="14"/>
      <c r="PPH1008" s="14"/>
      <c r="PPI1008" s="14"/>
      <c r="PPJ1008" s="14"/>
      <c r="PPK1008" s="14"/>
      <c r="PPL1008" s="14"/>
      <c r="PPM1008" s="14"/>
      <c r="PPN1008" s="14"/>
      <c r="PPO1008" s="14"/>
      <c r="PPP1008" s="14"/>
      <c r="PPQ1008" s="14"/>
      <c r="PPR1008" s="14"/>
      <c r="PPS1008" s="14"/>
      <c r="PPT1008" s="14"/>
      <c r="PPU1008" s="14"/>
      <c r="PPV1008" s="14"/>
      <c r="PPW1008" s="14"/>
      <c r="PPX1008" s="14"/>
      <c r="PPY1008" s="14"/>
      <c r="PPZ1008" s="14"/>
      <c r="PQA1008" s="14"/>
      <c r="PQB1008" s="14"/>
      <c r="PQC1008" s="14"/>
      <c r="PQD1008" s="14"/>
      <c r="PQE1008" s="14"/>
      <c r="PQF1008" s="14"/>
      <c r="PQG1008" s="14"/>
      <c r="PQH1008" s="14"/>
      <c r="PQI1008" s="14"/>
      <c r="PQJ1008" s="14"/>
      <c r="PQK1008" s="14"/>
      <c r="PQL1008" s="14"/>
      <c r="PQM1008" s="14"/>
      <c r="PQN1008" s="14"/>
      <c r="PQO1008" s="14"/>
      <c r="PQP1008" s="14"/>
      <c r="PQQ1008" s="14"/>
      <c r="PQR1008" s="14"/>
      <c r="PQS1008" s="14"/>
      <c r="PQT1008" s="14"/>
      <c r="PQU1008" s="14"/>
      <c r="PQV1008" s="14"/>
      <c r="PQW1008" s="14"/>
      <c r="PQX1008" s="14"/>
      <c r="PQY1008" s="14"/>
      <c r="PQZ1008" s="14"/>
      <c r="PRA1008" s="14"/>
      <c r="PRB1008" s="14"/>
      <c r="PRC1008" s="14"/>
      <c r="PRD1008" s="14"/>
      <c r="PRE1008" s="14"/>
      <c r="PRF1008" s="14"/>
      <c r="PRG1008" s="14"/>
      <c r="PRH1008" s="14"/>
      <c r="PRI1008" s="14"/>
      <c r="PRJ1008" s="14"/>
      <c r="PRK1008" s="14"/>
      <c r="PRL1008" s="14"/>
      <c r="PRM1008" s="14"/>
      <c r="PRN1008" s="14"/>
      <c r="PRO1008" s="14"/>
      <c r="PRP1008" s="14"/>
      <c r="PRQ1008" s="14"/>
      <c r="PRR1008" s="14"/>
      <c r="PRS1008" s="14"/>
      <c r="PRT1008" s="14"/>
      <c r="PRU1008" s="14"/>
      <c r="PRV1008" s="14"/>
      <c r="PRW1008" s="14"/>
      <c r="PRX1008" s="14"/>
      <c r="PRY1008" s="14"/>
      <c r="PRZ1008" s="14"/>
      <c r="PSA1008" s="14"/>
      <c r="PSB1008" s="14"/>
      <c r="PSC1008" s="14"/>
      <c r="PSD1008" s="14"/>
      <c r="PSE1008" s="14"/>
      <c r="PSF1008" s="14"/>
      <c r="PSG1008" s="14"/>
      <c r="PSH1008" s="14"/>
      <c r="PSI1008" s="14"/>
      <c r="PSJ1008" s="14"/>
      <c r="PSK1008" s="14"/>
      <c r="PSL1008" s="14"/>
      <c r="PSM1008" s="14"/>
      <c r="PSN1008" s="14"/>
      <c r="PSO1008" s="14"/>
      <c r="PSP1008" s="14"/>
      <c r="PSQ1008" s="14"/>
      <c r="PSR1008" s="14"/>
      <c r="PSS1008" s="14"/>
      <c r="PST1008" s="14"/>
      <c r="PSU1008" s="14"/>
      <c r="PSV1008" s="14"/>
      <c r="PSW1008" s="14"/>
      <c r="PSX1008" s="14"/>
      <c r="PSY1008" s="14"/>
      <c r="PSZ1008" s="14"/>
      <c r="PTA1008" s="14"/>
      <c r="PTB1008" s="14"/>
      <c r="PTC1008" s="14"/>
      <c r="PTD1008" s="14"/>
      <c r="PTE1008" s="14"/>
      <c r="PTF1008" s="14"/>
      <c r="PTG1008" s="14"/>
      <c r="PTH1008" s="14"/>
      <c r="PTI1008" s="14"/>
      <c r="PTJ1008" s="14"/>
      <c r="PTK1008" s="14"/>
      <c r="PTL1008" s="14"/>
      <c r="PTM1008" s="14"/>
      <c r="PTN1008" s="14"/>
      <c r="PTO1008" s="14"/>
      <c r="PTP1008" s="14"/>
      <c r="PTQ1008" s="14"/>
      <c r="PTR1008" s="14"/>
      <c r="PTS1008" s="14"/>
      <c r="PTT1008" s="14"/>
      <c r="PTU1008" s="14"/>
      <c r="PTV1008" s="14"/>
      <c r="PTW1008" s="14"/>
      <c r="PTX1008" s="14"/>
      <c r="PTY1008" s="14"/>
      <c r="PTZ1008" s="14"/>
      <c r="PUA1008" s="14"/>
      <c r="PUB1008" s="14"/>
      <c r="PUC1008" s="14"/>
      <c r="PUD1008" s="14"/>
      <c r="PUE1008" s="14"/>
      <c r="PUF1008" s="14"/>
      <c r="PUG1008" s="14"/>
      <c r="PUH1008" s="14"/>
      <c r="PUI1008" s="14"/>
      <c r="PUJ1008" s="14"/>
      <c r="PUK1008" s="14"/>
      <c r="PUL1008" s="14"/>
      <c r="PUM1008" s="14"/>
      <c r="PUN1008" s="14"/>
      <c r="PUO1008" s="14"/>
      <c r="PUP1008" s="14"/>
      <c r="PUQ1008" s="14"/>
      <c r="PUR1008" s="14"/>
      <c r="PUS1008" s="14"/>
      <c r="PUT1008" s="14"/>
      <c r="PUU1008" s="14"/>
      <c r="PUV1008" s="14"/>
      <c r="PUW1008" s="14"/>
      <c r="PUX1008" s="14"/>
      <c r="PUY1008" s="14"/>
      <c r="PUZ1008" s="14"/>
      <c r="PVA1008" s="14"/>
      <c r="PVB1008" s="14"/>
      <c r="PVC1008" s="14"/>
      <c r="PVD1008" s="14"/>
      <c r="PVE1008" s="14"/>
      <c r="PVF1008" s="14"/>
      <c r="PVG1008" s="14"/>
      <c r="PVH1008" s="14"/>
      <c r="PVI1008" s="14"/>
      <c r="PVJ1008" s="14"/>
      <c r="PVK1008" s="14"/>
      <c r="PVL1008" s="14"/>
      <c r="PVM1008" s="14"/>
      <c r="PVN1008" s="14"/>
      <c r="PVO1008" s="14"/>
      <c r="PVP1008" s="14"/>
      <c r="PVQ1008" s="14"/>
      <c r="PVR1008" s="14"/>
      <c r="PVS1008" s="14"/>
      <c r="PVT1008" s="14"/>
      <c r="PVU1008" s="14"/>
      <c r="PVV1008" s="14"/>
      <c r="PVW1008" s="14"/>
      <c r="PVX1008" s="14"/>
      <c r="PVY1008" s="14"/>
      <c r="PVZ1008" s="14"/>
      <c r="PWA1008" s="14"/>
      <c r="PWB1008" s="14"/>
      <c r="PWC1008" s="14"/>
      <c r="PWD1008" s="14"/>
      <c r="PWE1008" s="14"/>
      <c r="PWF1008" s="14"/>
      <c r="PWG1008" s="14"/>
      <c r="PWH1008" s="14"/>
      <c r="PWI1008" s="14"/>
      <c r="PWJ1008" s="14"/>
      <c r="PWK1008" s="14"/>
      <c r="PWL1008" s="14"/>
      <c r="PWM1008" s="14"/>
      <c r="PWN1008" s="14"/>
      <c r="PWO1008" s="14"/>
      <c r="PWP1008" s="14"/>
      <c r="PWQ1008" s="14"/>
      <c r="PWR1008" s="14"/>
      <c r="PWS1008" s="14"/>
      <c r="PWT1008" s="14"/>
      <c r="PWU1008" s="14"/>
      <c r="PWV1008" s="14"/>
      <c r="PWW1008" s="14"/>
      <c r="PWX1008" s="14"/>
      <c r="PWY1008" s="14"/>
      <c r="PWZ1008" s="14"/>
      <c r="PXA1008" s="14"/>
      <c r="PXB1008" s="14"/>
      <c r="PXC1008" s="14"/>
      <c r="PXD1008" s="14"/>
      <c r="PXE1008" s="14"/>
      <c r="PXF1008" s="14"/>
      <c r="PXG1008" s="14"/>
      <c r="PXH1008" s="14"/>
      <c r="PXI1008" s="14"/>
      <c r="PXJ1008" s="14"/>
      <c r="PXK1008" s="14"/>
      <c r="PXL1008" s="14"/>
      <c r="PXM1008" s="14"/>
      <c r="PXN1008" s="14"/>
      <c r="PXO1008" s="14"/>
      <c r="PXP1008" s="14"/>
      <c r="PXQ1008" s="14"/>
      <c r="PXR1008" s="14"/>
      <c r="PXS1008" s="14"/>
      <c r="PXT1008" s="14"/>
      <c r="PXU1008" s="14"/>
      <c r="PXV1008" s="14"/>
      <c r="PXW1008" s="14"/>
      <c r="PXX1008" s="14"/>
      <c r="PXY1008" s="14"/>
      <c r="PXZ1008" s="14"/>
      <c r="PYA1008" s="14"/>
      <c r="PYB1008" s="14"/>
      <c r="PYC1008" s="14"/>
      <c r="PYD1008" s="14"/>
      <c r="PYE1008" s="14"/>
      <c r="PYF1008" s="14"/>
      <c r="PYG1008" s="14"/>
      <c r="PYH1008" s="14"/>
      <c r="PYI1008" s="14"/>
      <c r="PYJ1008" s="14"/>
      <c r="PYK1008" s="14"/>
      <c r="PYL1008" s="14"/>
      <c r="PYM1008" s="14"/>
      <c r="PYN1008" s="14"/>
      <c r="PYO1008" s="14"/>
      <c r="PYP1008" s="14"/>
      <c r="PYQ1008" s="14"/>
      <c r="PYR1008" s="14"/>
      <c r="PYS1008" s="14"/>
      <c r="PYT1008" s="14"/>
      <c r="PYU1008" s="14"/>
      <c r="PYV1008" s="14"/>
      <c r="PYW1008" s="14"/>
      <c r="PYX1008" s="14"/>
      <c r="PYY1008" s="14"/>
      <c r="PYZ1008" s="14"/>
      <c r="PZA1008" s="14"/>
      <c r="PZB1008" s="14"/>
      <c r="PZC1008" s="14"/>
      <c r="PZD1008" s="14"/>
      <c r="PZE1008" s="14"/>
      <c r="PZF1008" s="14"/>
      <c r="PZG1008" s="14"/>
      <c r="PZH1008" s="14"/>
      <c r="PZI1008" s="14"/>
      <c r="PZJ1008" s="14"/>
      <c r="PZK1008" s="14"/>
      <c r="PZL1008" s="14"/>
      <c r="PZM1008" s="14"/>
      <c r="PZN1008" s="14"/>
      <c r="PZO1008" s="14"/>
      <c r="PZP1008" s="14"/>
      <c r="PZQ1008" s="14"/>
      <c r="PZR1008" s="14"/>
      <c r="PZS1008" s="14"/>
      <c r="PZT1008" s="14"/>
      <c r="PZU1008" s="14"/>
      <c r="PZV1008" s="14"/>
      <c r="PZW1008" s="14"/>
      <c r="PZX1008" s="14"/>
      <c r="PZY1008" s="14"/>
      <c r="PZZ1008" s="14"/>
      <c r="QAA1008" s="14"/>
      <c r="QAB1008" s="14"/>
      <c r="QAC1008" s="14"/>
      <c r="QAD1008" s="14"/>
      <c r="QAE1008" s="14"/>
      <c r="QAF1008" s="14"/>
      <c r="QAG1008" s="14"/>
      <c r="QAH1008" s="14"/>
      <c r="QAI1008" s="14"/>
      <c r="QAJ1008" s="14"/>
      <c r="QAK1008" s="14"/>
      <c r="QAL1008" s="14"/>
      <c r="QAM1008" s="14"/>
      <c r="QAN1008" s="14"/>
      <c r="QAO1008" s="14"/>
      <c r="QAP1008" s="14"/>
      <c r="QAQ1008" s="14"/>
      <c r="QAR1008" s="14"/>
      <c r="QAS1008" s="14"/>
      <c r="QAT1008" s="14"/>
      <c r="QAU1008" s="14"/>
      <c r="QAV1008" s="14"/>
      <c r="QAW1008" s="14"/>
      <c r="QAX1008" s="14"/>
      <c r="QAY1008" s="14"/>
      <c r="QAZ1008" s="14"/>
      <c r="QBA1008" s="14"/>
      <c r="QBB1008" s="14"/>
      <c r="QBC1008" s="14"/>
      <c r="QBD1008" s="14"/>
      <c r="QBE1008" s="14"/>
      <c r="QBF1008" s="14"/>
      <c r="QBG1008" s="14"/>
      <c r="QBH1008" s="14"/>
      <c r="QBI1008" s="14"/>
      <c r="QBJ1008" s="14"/>
      <c r="QBK1008" s="14"/>
      <c r="QBL1008" s="14"/>
      <c r="QBM1008" s="14"/>
      <c r="QBN1008" s="14"/>
      <c r="QBO1008" s="14"/>
      <c r="QBP1008" s="14"/>
      <c r="QBQ1008" s="14"/>
      <c r="QBR1008" s="14"/>
      <c r="QBS1008" s="14"/>
      <c r="QBT1008" s="14"/>
      <c r="QBU1008" s="14"/>
      <c r="QBV1008" s="14"/>
      <c r="QBW1008" s="14"/>
      <c r="QBX1008" s="14"/>
      <c r="QBY1008" s="14"/>
      <c r="QBZ1008" s="14"/>
      <c r="QCA1008" s="14"/>
      <c r="QCB1008" s="14"/>
      <c r="QCC1008" s="14"/>
      <c r="QCD1008" s="14"/>
      <c r="QCE1008" s="14"/>
      <c r="QCF1008" s="14"/>
      <c r="QCG1008" s="14"/>
      <c r="QCH1008" s="14"/>
      <c r="QCI1008" s="14"/>
      <c r="QCJ1008" s="14"/>
      <c r="QCK1008" s="14"/>
      <c r="QCL1008" s="14"/>
      <c r="QCM1008" s="14"/>
      <c r="QCN1008" s="14"/>
      <c r="QCO1008" s="14"/>
      <c r="QCP1008" s="14"/>
      <c r="QCQ1008" s="14"/>
      <c r="QCR1008" s="14"/>
      <c r="QCS1008" s="14"/>
      <c r="QCT1008" s="14"/>
      <c r="QCU1008" s="14"/>
      <c r="QCV1008" s="14"/>
      <c r="QCW1008" s="14"/>
      <c r="QCX1008" s="14"/>
      <c r="QCY1008" s="14"/>
      <c r="QCZ1008" s="14"/>
      <c r="QDA1008" s="14"/>
      <c r="QDB1008" s="14"/>
      <c r="QDC1008" s="14"/>
      <c r="QDD1008" s="14"/>
      <c r="QDE1008" s="14"/>
      <c r="QDF1008" s="14"/>
      <c r="QDG1008" s="14"/>
      <c r="QDH1008" s="14"/>
      <c r="QDI1008" s="14"/>
      <c r="QDJ1008" s="14"/>
      <c r="QDK1008" s="14"/>
      <c r="QDL1008" s="14"/>
      <c r="QDM1008" s="14"/>
      <c r="QDN1008" s="14"/>
      <c r="QDO1008" s="14"/>
      <c r="QDP1008" s="14"/>
      <c r="QDQ1008" s="14"/>
      <c r="QDR1008" s="14"/>
      <c r="QDS1008" s="14"/>
      <c r="QDT1008" s="14"/>
      <c r="QDU1008" s="14"/>
      <c r="QDV1008" s="14"/>
      <c r="QDW1008" s="14"/>
      <c r="QDX1008" s="14"/>
      <c r="QDY1008" s="14"/>
      <c r="QDZ1008" s="14"/>
      <c r="QEA1008" s="14"/>
      <c r="QEB1008" s="14"/>
      <c r="QEC1008" s="14"/>
      <c r="QED1008" s="14"/>
      <c r="QEE1008" s="14"/>
      <c r="QEF1008" s="14"/>
      <c r="QEG1008" s="14"/>
      <c r="QEH1008" s="14"/>
      <c r="QEI1008" s="14"/>
      <c r="QEJ1008" s="14"/>
      <c r="QEK1008" s="14"/>
      <c r="QEL1008" s="14"/>
      <c r="QEM1008" s="14"/>
      <c r="QEN1008" s="14"/>
      <c r="QEO1008" s="14"/>
      <c r="QEP1008" s="14"/>
      <c r="QEQ1008" s="14"/>
      <c r="QER1008" s="14"/>
      <c r="QES1008" s="14"/>
      <c r="QET1008" s="14"/>
      <c r="QEU1008" s="14"/>
      <c r="QEV1008" s="14"/>
      <c r="QEW1008" s="14"/>
      <c r="QEX1008" s="14"/>
      <c r="QEY1008" s="14"/>
      <c r="QEZ1008" s="14"/>
      <c r="QFA1008" s="14"/>
      <c r="QFB1008" s="14"/>
      <c r="QFC1008" s="14"/>
      <c r="QFD1008" s="14"/>
      <c r="QFE1008" s="14"/>
      <c r="QFF1008" s="14"/>
      <c r="QFG1008" s="14"/>
      <c r="QFH1008" s="14"/>
      <c r="QFI1008" s="14"/>
      <c r="QFJ1008" s="14"/>
      <c r="QFK1008" s="14"/>
      <c r="QFL1008" s="14"/>
      <c r="QFM1008" s="14"/>
      <c r="QFN1008" s="14"/>
      <c r="QFO1008" s="14"/>
      <c r="QFP1008" s="14"/>
      <c r="QFQ1008" s="14"/>
      <c r="QFR1008" s="14"/>
      <c r="QFS1008" s="14"/>
      <c r="QFT1008" s="14"/>
      <c r="QFU1008" s="14"/>
      <c r="QFV1008" s="14"/>
      <c r="QFW1008" s="14"/>
      <c r="QFX1008" s="14"/>
      <c r="QFY1008" s="14"/>
      <c r="QFZ1008" s="14"/>
      <c r="QGA1008" s="14"/>
      <c r="QGB1008" s="14"/>
      <c r="QGC1008" s="14"/>
      <c r="QGD1008" s="14"/>
      <c r="QGE1008" s="14"/>
      <c r="QGF1008" s="14"/>
      <c r="QGG1008" s="14"/>
      <c r="QGH1008" s="14"/>
      <c r="QGI1008" s="14"/>
      <c r="QGJ1008" s="14"/>
      <c r="QGK1008" s="14"/>
      <c r="QGL1008" s="14"/>
      <c r="QGM1008" s="14"/>
      <c r="QGN1008" s="14"/>
      <c r="QGO1008" s="14"/>
      <c r="QGP1008" s="14"/>
      <c r="QGQ1008" s="14"/>
      <c r="QGR1008" s="14"/>
      <c r="QGS1008" s="14"/>
      <c r="QGT1008" s="14"/>
      <c r="QGU1008" s="14"/>
      <c r="QGV1008" s="14"/>
      <c r="QGW1008" s="14"/>
      <c r="QGX1008" s="14"/>
      <c r="QGY1008" s="14"/>
      <c r="QGZ1008" s="14"/>
      <c r="QHA1008" s="14"/>
      <c r="QHB1008" s="14"/>
      <c r="QHC1008" s="14"/>
      <c r="QHD1008" s="14"/>
      <c r="QHE1008" s="14"/>
      <c r="QHF1008" s="14"/>
      <c r="QHG1008" s="14"/>
      <c r="QHH1008" s="14"/>
      <c r="QHI1008" s="14"/>
      <c r="QHJ1008" s="14"/>
      <c r="QHK1008" s="14"/>
      <c r="QHL1008" s="14"/>
      <c r="QHM1008" s="14"/>
      <c r="QHN1008" s="14"/>
      <c r="QHO1008" s="14"/>
      <c r="QHP1008" s="14"/>
      <c r="QHQ1008" s="14"/>
      <c r="QHR1008" s="14"/>
      <c r="QHS1008" s="14"/>
      <c r="QHT1008" s="14"/>
      <c r="QHU1008" s="14"/>
      <c r="QHV1008" s="14"/>
      <c r="QHW1008" s="14"/>
      <c r="QHX1008" s="14"/>
      <c r="QHY1008" s="14"/>
      <c r="QHZ1008" s="14"/>
      <c r="QIA1008" s="14"/>
      <c r="QIB1008" s="14"/>
      <c r="QIC1008" s="14"/>
      <c r="QID1008" s="14"/>
      <c r="QIE1008" s="14"/>
      <c r="QIF1008" s="14"/>
      <c r="QIG1008" s="14"/>
      <c r="QIH1008" s="14"/>
      <c r="QII1008" s="14"/>
      <c r="QIJ1008" s="14"/>
      <c r="QIK1008" s="14"/>
      <c r="QIL1008" s="14"/>
      <c r="QIM1008" s="14"/>
      <c r="QIN1008" s="14"/>
      <c r="QIO1008" s="14"/>
      <c r="QIP1008" s="14"/>
      <c r="QIQ1008" s="14"/>
      <c r="QIR1008" s="14"/>
      <c r="QIS1008" s="14"/>
      <c r="QIT1008" s="14"/>
      <c r="QIU1008" s="14"/>
      <c r="QIV1008" s="14"/>
      <c r="QIW1008" s="14"/>
      <c r="QIX1008" s="14"/>
      <c r="QIY1008" s="14"/>
      <c r="QIZ1008" s="14"/>
      <c r="QJA1008" s="14"/>
      <c r="QJB1008" s="14"/>
      <c r="QJC1008" s="14"/>
      <c r="QJD1008" s="14"/>
      <c r="QJE1008" s="14"/>
      <c r="QJF1008" s="14"/>
      <c r="QJG1008" s="14"/>
      <c r="QJH1008" s="14"/>
      <c r="QJI1008" s="14"/>
      <c r="QJJ1008" s="14"/>
      <c r="QJK1008" s="14"/>
      <c r="QJL1008" s="14"/>
      <c r="QJM1008" s="14"/>
      <c r="QJN1008" s="14"/>
      <c r="QJO1008" s="14"/>
      <c r="QJP1008" s="14"/>
      <c r="QJQ1008" s="14"/>
      <c r="QJR1008" s="14"/>
      <c r="QJS1008" s="14"/>
      <c r="QJT1008" s="14"/>
      <c r="QJU1008" s="14"/>
      <c r="QJV1008" s="14"/>
      <c r="QJW1008" s="14"/>
      <c r="QJX1008" s="14"/>
      <c r="QJY1008" s="14"/>
      <c r="QJZ1008" s="14"/>
      <c r="QKA1008" s="14"/>
      <c r="QKB1008" s="14"/>
      <c r="QKC1008" s="14"/>
      <c r="QKD1008" s="14"/>
      <c r="QKE1008" s="14"/>
      <c r="QKF1008" s="14"/>
      <c r="QKG1008" s="14"/>
      <c r="QKH1008" s="14"/>
      <c r="QKI1008" s="14"/>
      <c r="QKJ1008" s="14"/>
      <c r="QKK1008" s="14"/>
      <c r="QKL1008" s="14"/>
      <c r="QKM1008" s="14"/>
      <c r="QKN1008" s="14"/>
      <c r="QKO1008" s="14"/>
      <c r="QKP1008" s="14"/>
      <c r="QKQ1008" s="14"/>
      <c r="QKR1008" s="14"/>
      <c r="QKS1008" s="14"/>
      <c r="QKT1008" s="14"/>
      <c r="QKU1008" s="14"/>
      <c r="QKV1008" s="14"/>
      <c r="QKW1008" s="14"/>
      <c r="QKX1008" s="14"/>
      <c r="QKY1008" s="14"/>
      <c r="QKZ1008" s="14"/>
      <c r="QLA1008" s="14"/>
      <c r="QLB1008" s="14"/>
      <c r="QLC1008" s="14"/>
      <c r="QLD1008" s="14"/>
      <c r="QLE1008" s="14"/>
      <c r="QLF1008" s="14"/>
      <c r="QLG1008" s="14"/>
      <c r="QLH1008" s="14"/>
      <c r="QLI1008" s="14"/>
      <c r="QLJ1008" s="14"/>
      <c r="QLK1008" s="14"/>
      <c r="QLL1008" s="14"/>
      <c r="QLM1008" s="14"/>
      <c r="QLN1008" s="14"/>
      <c r="QLO1008" s="14"/>
      <c r="QLP1008" s="14"/>
      <c r="QLQ1008" s="14"/>
      <c r="QLR1008" s="14"/>
      <c r="QLS1008" s="14"/>
      <c r="QLT1008" s="14"/>
      <c r="QLU1008" s="14"/>
      <c r="QLV1008" s="14"/>
      <c r="QLW1008" s="14"/>
      <c r="QLX1008" s="14"/>
      <c r="QLY1008" s="14"/>
      <c r="QLZ1008" s="14"/>
      <c r="QMA1008" s="14"/>
      <c r="QMB1008" s="14"/>
      <c r="QMC1008" s="14"/>
      <c r="QMD1008" s="14"/>
      <c r="QME1008" s="14"/>
      <c r="QMF1008" s="14"/>
      <c r="QMG1008" s="14"/>
      <c r="QMH1008" s="14"/>
      <c r="QMI1008" s="14"/>
      <c r="QMJ1008" s="14"/>
      <c r="QMK1008" s="14"/>
      <c r="QML1008" s="14"/>
      <c r="QMM1008" s="14"/>
      <c r="QMN1008" s="14"/>
      <c r="QMO1008" s="14"/>
      <c r="QMP1008" s="14"/>
      <c r="QMQ1008" s="14"/>
      <c r="QMR1008" s="14"/>
      <c r="QMS1008" s="14"/>
      <c r="QMT1008" s="14"/>
      <c r="QMU1008" s="14"/>
      <c r="QMV1008" s="14"/>
      <c r="QMW1008" s="14"/>
      <c r="QMX1008" s="14"/>
      <c r="QMY1008" s="14"/>
      <c r="QMZ1008" s="14"/>
      <c r="QNA1008" s="14"/>
      <c r="QNB1008" s="14"/>
      <c r="QNC1008" s="14"/>
      <c r="QND1008" s="14"/>
      <c r="QNE1008" s="14"/>
      <c r="QNF1008" s="14"/>
      <c r="QNG1008" s="14"/>
      <c r="QNH1008" s="14"/>
      <c r="QNI1008" s="14"/>
      <c r="QNJ1008" s="14"/>
      <c r="QNK1008" s="14"/>
      <c r="QNL1008" s="14"/>
      <c r="QNM1008" s="14"/>
      <c r="QNN1008" s="14"/>
      <c r="QNO1008" s="14"/>
      <c r="QNP1008" s="14"/>
      <c r="QNQ1008" s="14"/>
      <c r="QNR1008" s="14"/>
      <c r="QNS1008" s="14"/>
      <c r="QNT1008" s="14"/>
      <c r="QNU1008" s="14"/>
      <c r="QNV1008" s="14"/>
      <c r="QNW1008" s="14"/>
      <c r="QNX1008" s="14"/>
      <c r="QNY1008" s="14"/>
      <c r="QNZ1008" s="14"/>
      <c r="QOA1008" s="14"/>
      <c r="QOB1008" s="14"/>
      <c r="QOC1008" s="14"/>
      <c r="QOD1008" s="14"/>
      <c r="QOE1008" s="14"/>
      <c r="QOF1008" s="14"/>
      <c r="QOG1008" s="14"/>
      <c r="QOH1008" s="14"/>
      <c r="QOI1008" s="14"/>
      <c r="QOJ1008" s="14"/>
      <c r="QOK1008" s="14"/>
      <c r="QOL1008" s="14"/>
      <c r="QOM1008" s="14"/>
      <c r="QON1008" s="14"/>
      <c r="QOO1008" s="14"/>
      <c r="QOP1008" s="14"/>
      <c r="QOQ1008" s="14"/>
      <c r="QOR1008" s="14"/>
      <c r="QOS1008" s="14"/>
      <c r="QOT1008" s="14"/>
      <c r="QOU1008" s="14"/>
      <c r="QOV1008" s="14"/>
      <c r="QOW1008" s="14"/>
      <c r="QOX1008" s="14"/>
      <c r="QOY1008" s="14"/>
      <c r="QOZ1008" s="14"/>
      <c r="QPA1008" s="14"/>
      <c r="QPB1008" s="14"/>
      <c r="QPC1008" s="14"/>
      <c r="QPD1008" s="14"/>
      <c r="QPE1008" s="14"/>
      <c r="QPF1008" s="14"/>
      <c r="QPG1008" s="14"/>
      <c r="QPH1008" s="14"/>
      <c r="QPI1008" s="14"/>
      <c r="QPJ1008" s="14"/>
      <c r="QPK1008" s="14"/>
      <c r="QPL1008" s="14"/>
      <c r="QPM1008" s="14"/>
      <c r="QPN1008" s="14"/>
      <c r="QPO1008" s="14"/>
      <c r="QPP1008" s="14"/>
      <c r="QPQ1008" s="14"/>
      <c r="QPR1008" s="14"/>
      <c r="QPS1008" s="14"/>
      <c r="QPT1008" s="14"/>
      <c r="QPU1008" s="14"/>
      <c r="QPV1008" s="14"/>
      <c r="QPW1008" s="14"/>
      <c r="QPX1008" s="14"/>
      <c r="QPY1008" s="14"/>
      <c r="QPZ1008" s="14"/>
      <c r="QQA1008" s="14"/>
      <c r="QQB1008" s="14"/>
      <c r="QQC1008" s="14"/>
      <c r="QQD1008" s="14"/>
      <c r="QQE1008" s="14"/>
      <c r="QQF1008" s="14"/>
      <c r="QQG1008" s="14"/>
      <c r="QQH1008" s="14"/>
      <c r="QQI1008" s="14"/>
      <c r="QQJ1008" s="14"/>
      <c r="QQK1008" s="14"/>
      <c r="QQL1008" s="14"/>
      <c r="QQM1008" s="14"/>
      <c r="QQN1008" s="14"/>
      <c r="QQO1008" s="14"/>
      <c r="QQP1008" s="14"/>
      <c r="QQQ1008" s="14"/>
      <c r="QQR1008" s="14"/>
      <c r="QQS1008" s="14"/>
      <c r="QQT1008" s="14"/>
      <c r="QQU1008" s="14"/>
      <c r="QQV1008" s="14"/>
      <c r="QQW1008" s="14"/>
      <c r="QQX1008" s="14"/>
      <c r="QQY1008" s="14"/>
      <c r="QQZ1008" s="14"/>
      <c r="QRA1008" s="14"/>
      <c r="QRB1008" s="14"/>
      <c r="QRC1008" s="14"/>
      <c r="QRD1008" s="14"/>
      <c r="QRE1008" s="14"/>
      <c r="QRF1008" s="14"/>
      <c r="QRG1008" s="14"/>
      <c r="QRH1008" s="14"/>
      <c r="QRI1008" s="14"/>
      <c r="QRJ1008" s="14"/>
      <c r="QRK1008" s="14"/>
      <c r="QRL1008" s="14"/>
      <c r="QRM1008" s="14"/>
      <c r="QRN1008" s="14"/>
      <c r="QRO1008" s="14"/>
      <c r="QRP1008" s="14"/>
      <c r="QRQ1008" s="14"/>
      <c r="QRR1008" s="14"/>
      <c r="QRS1008" s="14"/>
      <c r="QRT1008" s="14"/>
      <c r="QRU1008" s="14"/>
      <c r="QRV1008" s="14"/>
      <c r="QRW1008" s="14"/>
      <c r="QRX1008" s="14"/>
      <c r="QRY1008" s="14"/>
      <c r="QRZ1008" s="14"/>
      <c r="QSA1008" s="14"/>
      <c r="QSB1008" s="14"/>
      <c r="QSC1008" s="14"/>
      <c r="QSD1008" s="14"/>
      <c r="QSE1008" s="14"/>
      <c r="QSF1008" s="14"/>
      <c r="QSG1008" s="14"/>
      <c r="QSH1008" s="14"/>
      <c r="QSI1008" s="14"/>
      <c r="QSJ1008" s="14"/>
      <c r="QSK1008" s="14"/>
      <c r="QSL1008" s="14"/>
      <c r="QSM1008" s="14"/>
      <c r="QSN1008" s="14"/>
      <c r="QSO1008" s="14"/>
      <c r="QSP1008" s="14"/>
      <c r="QSQ1008" s="14"/>
      <c r="QSR1008" s="14"/>
      <c r="QSS1008" s="14"/>
      <c r="QST1008" s="14"/>
      <c r="QSU1008" s="14"/>
      <c r="QSV1008" s="14"/>
      <c r="QSW1008" s="14"/>
      <c r="QSX1008" s="14"/>
      <c r="QSY1008" s="14"/>
      <c r="QSZ1008" s="14"/>
      <c r="QTA1008" s="14"/>
      <c r="QTB1008" s="14"/>
      <c r="QTC1008" s="14"/>
      <c r="QTD1008" s="14"/>
      <c r="QTE1008" s="14"/>
      <c r="QTF1008" s="14"/>
      <c r="QTG1008" s="14"/>
      <c r="QTH1008" s="14"/>
      <c r="QTI1008" s="14"/>
      <c r="QTJ1008" s="14"/>
      <c r="QTK1008" s="14"/>
      <c r="QTL1008" s="14"/>
      <c r="QTM1008" s="14"/>
      <c r="QTN1008" s="14"/>
      <c r="QTO1008" s="14"/>
      <c r="QTP1008" s="14"/>
      <c r="QTQ1008" s="14"/>
      <c r="QTR1008" s="14"/>
      <c r="QTS1008" s="14"/>
      <c r="QTT1008" s="14"/>
      <c r="QTU1008" s="14"/>
      <c r="QTV1008" s="14"/>
      <c r="QTW1008" s="14"/>
      <c r="QTX1008" s="14"/>
      <c r="QTY1008" s="14"/>
      <c r="QTZ1008" s="14"/>
      <c r="QUA1008" s="14"/>
      <c r="QUB1008" s="14"/>
      <c r="QUC1008" s="14"/>
      <c r="QUD1008" s="14"/>
      <c r="QUE1008" s="14"/>
      <c r="QUF1008" s="14"/>
      <c r="QUG1008" s="14"/>
      <c r="QUH1008" s="14"/>
      <c r="QUI1008" s="14"/>
      <c r="QUJ1008" s="14"/>
      <c r="QUK1008" s="14"/>
      <c r="QUL1008" s="14"/>
      <c r="QUM1008" s="14"/>
      <c r="QUN1008" s="14"/>
      <c r="QUO1008" s="14"/>
      <c r="QUP1008" s="14"/>
      <c r="QUQ1008" s="14"/>
      <c r="QUR1008" s="14"/>
      <c r="QUS1008" s="14"/>
      <c r="QUT1008" s="14"/>
      <c r="QUU1008" s="14"/>
      <c r="QUV1008" s="14"/>
      <c r="QUW1008" s="14"/>
      <c r="QUX1008" s="14"/>
      <c r="QUY1008" s="14"/>
      <c r="QUZ1008" s="14"/>
      <c r="QVA1008" s="14"/>
      <c r="QVB1008" s="14"/>
      <c r="QVC1008" s="14"/>
      <c r="QVD1008" s="14"/>
      <c r="QVE1008" s="14"/>
      <c r="QVF1008" s="14"/>
      <c r="QVG1008" s="14"/>
      <c r="QVH1008" s="14"/>
      <c r="QVI1008" s="14"/>
      <c r="QVJ1008" s="14"/>
      <c r="QVK1008" s="14"/>
      <c r="QVL1008" s="14"/>
      <c r="QVM1008" s="14"/>
      <c r="QVN1008" s="14"/>
      <c r="QVO1008" s="14"/>
      <c r="QVP1008" s="14"/>
      <c r="QVQ1008" s="14"/>
      <c r="QVR1008" s="14"/>
      <c r="QVS1008" s="14"/>
      <c r="QVT1008" s="14"/>
      <c r="QVU1008" s="14"/>
      <c r="QVV1008" s="14"/>
      <c r="QVW1008" s="14"/>
      <c r="QVX1008" s="14"/>
      <c r="QVY1008" s="14"/>
      <c r="QVZ1008" s="14"/>
      <c r="QWA1008" s="14"/>
      <c r="QWB1008" s="14"/>
      <c r="QWC1008" s="14"/>
      <c r="QWD1008" s="14"/>
      <c r="QWE1008" s="14"/>
      <c r="QWF1008" s="14"/>
      <c r="QWG1008" s="14"/>
      <c r="QWH1008" s="14"/>
      <c r="QWI1008" s="14"/>
      <c r="QWJ1008" s="14"/>
      <c r="QWK1008" s="14"/>
      <c r="QWL1008" s="14"/>
      <c r="QWM1008" s="14"/>
      <c r="QWN1008" s="14"/>
      <c r="QWO1008" s="14"/>
      <c r="QWP1008" s="14"/>
      <c r="QWQ1008" s="14"/>
      <c r="QWR1008" s="14"/>
      <c r="QWS1008" s="14"/>
      <c r="QWT1008" s="14"/>
      <c r="QWU1008" s="14"/>
      <c r="QWV1008" s="14"/>
      <c r="QWW1008" s="14"/>
      <c r="QWX1008" s="14"/>
      <c r="QWY1008" s="14"/>
      <c r="QWZ1008" s="14"/>
      <c r="QXA1008" s="14"/>
      <c r="QXB1008" s="14"/>
      <c r="QXC1008" s="14"/>
      <c r="QXD1008" s="14"/>
      <c r="QXE1008" s="14"/>
      <c r="QXF1008" s="14"/>
      <c r="QXG1008" s="14"/>
      <c r="QXH1008" s="14"/>
      <c r="QXI1008" s="14"/>
      <c r="QXJ1008" s="14"/>
      <c r="QXK1008" s="14"/>
      <c r="QXL1008" s="14"/>
      <c r="QXM1008" s="14"/>
      <c r="QXN1008" s="14"/>
      <c r="QXO1008" s="14"/>
      <c r="QXP1008" s="14"/>
      <c r="QXQ1008" s="14"/>
      <c r="QXR1008" s="14"/>
      <c r="QXS1008" s="14"/>
      <c r="QXT1008" s="14"/>
      <c r="QXU1008" s="14"/>
      <c r="QXV1008" s="14"/>
      <c r="QXW1008" s="14"/>
      <c r="QXX1008" s="14"/>
      <c r="QXY1008" s="14"/>
      <c r="QXZ1008" s="14"/>
      <c r="QYA1008" s="14"/>
      <c r="QYB1008" s="14"/>
      <c r="QYC1008" s="14"/>
      <c r="QYD1008" s="14"/>
      <c r="QYE1008" s="14"/>
      <c r="QYF1008" s="14"/>
      <c r="QYG1008" s="14"/>
      <c r="QYH1008" s="14"/>
      <c r="QYI1008" s="14"/>
      <c r="QYJ1008" s="14"/>
      <c r="QYK1008" s="14"/>
      <c r="QYL1008" s="14"/>
      <c r="QYM1008" s="14"/>
      <c r="QYN1008" s="14"/>
      <c r="QYO1008" s="14"/>
      <c r="QYP1008" s="14"/>
      <c r="QYQ1008" s="14"/>
      <c r="QYR1008" s="14"/>
      <c r="QYS1008" s="14"/>
      <c r="QYT1008" s="14"/>
      <c r="QYU1008" s="14"/>
      <c r="QYV1008" s="14"/>
      <c r="QYW1008" s="14"/>
      <c r="QYX1008" s="14"/>
      <c r="QYY1008" s="14"/>
      <c r="QYZ1008" s="14"/>
      <c r="QZA1008" s="14"/>
      <c r="QZB1008" s="14"/>
      <c r="QZC1008" s="14"/>
      <c r="QZD1008" s="14"/>
      <c r="QZE1008" s="14"/>
      <c r="QZF1008" s="14"/>
      <c r="QZG1008" s="14"/>
      <c r="QZH1008" s="14"/>
      <c r="QZI1008" s="14"/>
      <c r="QZJ1008" s="14"/>
      <c r="QZK1008" s="14"/>
      <c r="QZL1008" s="14"/>
      <c r="QZM1008" s="14"/>
      <c r="QZN1008" s="14"/>
      <c r="QZO1008" s="14"/>
      <c r="QZP1008" s="14"/>
      <c r="QZQ1008" s="14"/>
      <c r="QZR1008" s="14"/>
      <c r="QZS1008" s="14"/>
      <c r="QZT1008" s="14"/>
      <c r="QZU1008" s="14"/>
      <c r="QZV1008" s="14"/>
      <c r="QZW1008" s="14"/>
      <c r="QZX1008" s="14"/>
      <c r="QZY1008" s="14"/>
      <c r="QZZ1008" s="14"/>
      <c r="RAA1008" s="14"/>
      <c r="RAB1008" s="14"/>
      <c r="RAC1008" s="14"/>
      <c r="RAD1008" s="14"/>
      <c r="RAE1008" s="14"/>
      <c r="RAF1008" s="14"/>
      <c r="RAG1008" s="14"/>
      <c r="RAH1008" s="14"/>
      <c r="RAI1008" s="14"/>
      <c r="RAJ1008" s="14"/>
      <c r="RAK1008" s="14"/>
      <c r="RAL1008" s="14"/>
      <c r="RAM1008" s="14"/>
      <c r="RAN1008" s="14"/>
      <c r="RAO1008" s="14"/>
      <c r="RAP1008" s="14"/>
      <c r="RAQ1008" s="14"/>
      <c r="RAR1008" s="14"/>
      <c r="RAS1008" s="14"/>
      <c r="RAT1008" s="14"/>
      <c r="RAU1008" s="14"/>
      <c r="RAV1008" s="14"/>
      <c r="RAW1008" s="14"/>
      <c r="RAX1008" s="14"/>
      <c r="RAY1008" s="14"/>
      <c r="RAZ1008" s="14"/>
      <c r="RBA1008" s="14"/>
      <c r="RBB1008" s="14"/>
      <c r="RBC1008" s="14"/>
      <c r="RBD1008" s="14"/>
      <c r="RBE1008" s="14"/>
      <c r="RBF1008" s="14"/>
      <c r="RBG1008" s="14"/>
      <c r="RBH1008" s="14"/>
      <c r="RBI1008" s="14"/>
      <c r="RBJ1008" s="14"/>
      <c r="RBK1008" s="14"/>
      <c r="RBL1008" s="14"/>
      <c r="RBM1008" s="14"/>
      <c r="RBN1008" s="14"/>
      <c r="RBO1008" s="14"/>
      <c r="RBP1008" s="14"/>
      <c r="RBQ1008" s="14"/>
      <c r="RBR1008" s="14"/>
      <c r="RBS1008" s="14"/>
      <c r="RBT1008" s="14"/>
      <c r="RBU1008" s="14"/>
      <c r="RBV1008" s="14"/>
      <c r="RBW1008" s="14"/>
      <c r="RBX1008" s="14"/>
      <c r="RBY1008" s="14"/>
      <c r="RBZ1008" s="14"/>
      <c r="RCA1008" s="14"/>
      <c r="RCB1008" s="14"/>
      <c r="RCC1008" s="14"/>
      <c r="RCD1008" s="14"/>
      <c r="RCE1008" s="14"/>
      <c r="RCF1008" s="14"/>
      <c r="RCG1008" s="14"/>
      <c r="RCH1008" s="14"/>
      <c r="RCI1008" s="14"/>
      <c r="RCJ1008" s="14"/>
      <c r="RCK1008" s="14"/>
      <c r="RCL1008" s="14"/>
      <c r="RCM1008" s="14"/>
      <c r="RCN1008" s="14"/>
      <c r="RCO1008" s="14"/>
      <c r="RCP1008" s="14"/>
      <c r="RCQ1008" s="14"/>
      <c r="RCR1008" s="14"/>
      <c r="RCS1008" s="14"/>
      <c r="RCT1008" s="14"/>
      <c r="RCU1008" s="14"/>
      <c r="RCV1008" s="14"/>
      <c r="RCW1008" s="14"/>
      <c r="RCX1008" s="14"/>
      <c r="RCY1008" s="14"/>
      <c r="RCZ1008" s="14"/>
      <c r="RDA1008" s="14"/>
      <c r="RDB1008" s="14"/>
      <c r="RDC1008" s="14"/>
      <c r="RDD1008" s="14"/>
      <c r="RDE1008" s="14"/>
      <c r="RDF1008" s="14"/>
      <c r="RDG1008" s="14"/>
      <c r="RDH1008" s="14"/>
      <c r="RDI1008" s="14"/>
      <c r="RDJ1008" s="14"/>
      <c r="RDK1008" s="14"/>
      <c r="RDL1008" s="14"/>
      <c r="RDM1008" s="14"/>
      <c r="RDN1008" s="14"/>
      <c r="RDO1008" s="14"/>
      <c r="RDP1008" s="14"/>
      <c r="RDQ1008" s="14"/>
      <c r="RDR1008" s="14"/>
      <c r="RDS1008" s="14"/>
      <c r="RDT1008" s="14"/>
      <c r="RDU1008" s="14"/>
      <c r="RDV1008" s="14"/>
      <c r="RDW1008" s="14"/>
      <c r="RDX1008" s="14"/>
      <c r="RDY1008" s="14"/>
      <c r="RDZ1008" s="14"/>
      <c r="REA1008" s="14"/>
      <c r="REB1008" s="14"/>
      <c r="REC1008" s="14"/>
      <c r="RED1008" s="14"/>
      <c r="REE1008" s="14"/>
      <c r="REF1008" s="14"/>
      <c r="REG1008" s="14"/>
      <c r="REH1008" s="14"/>
      <c r="REI1008" s="14"/>
      <c r="REJ1008" s="14"/>
      <c r="REK1008" s="14"/>
      <c r="REL1008" s="14"/>
      <c r="REM1008" s="14"/>
      <c r="REN1008" s="14"/>
      <c r="REO1008" s="14"/>
      <c r="REP1008" s="14"/>
      <c r="REQ1008" s="14"/>
      <c r="RER1008" s="14"/>
      <c r="RES1008" s="14"/>
      <c r="RET1008" s="14"/>
      <c r="REU1008" s="14"/>
      <c r="REV1008" s="14"/>
      <c r="REW1008" s="14"/>
      <c r="REX1008" s="14"/>
      <c r="REY1008" s="14"/>
      <c r="REZ1008" s="14"/>
      <c r="RFA1008" s="14"/>
      <c r="RFB1008" s="14"/>
      <c r="RFC1008" s="14"/>
      <c r="RFD1008" s="14"/>
      <c r="RFE1008" s="14"/>
      <c r="RFF1008" s="14"/>
      <c r="RFG1008" s="14"/>
      <c r="RFH1008" s="14"/>
      <c r="RFI1008" s="14"/>
      <c r="RFJ1008" s="14"/>
      <c r="RFK1008" s="14"/>
      <c r="RFL1008" s="14"/>
      <c r="RFM1008" s="14"/>
      <c r="RFN1008" s="14"/>
      <c r="RFO1008" s="14"/>
      <c r="RFP1008" s="14"/>
      <c r="RFQ1008" s="14"/>
      <c r="RFR1008" s="14"/>
      <c r="RFS1008" s="14"/>
      <c r="RFT1008" s="14"/>
      <c r="RFU1008" s="14"/>
      <c r="RFV1008" s="14"/>
      <c r="RFW1008" s="14"/>
      <c r="RFX1008" s="14"/>
      <c r="RFY1008" s="14"/>
      <c r="RFZ1008" s="14"/>
      <c r="RGA1008" s="14"/>
      <c r="RGB1008" s="14"/>
      <c r="RGC1008" s="14"/>
      <c r="RGD1008" s="14"/>
      <c r="RGE1008" s="14"/>
      <c r="RGF1008" s="14"/>
      <c r="RGG1008" s="14"/>
      <c r="RGH1008" s="14"/>
      <c r="RGI1008" s="14"/>
      <c r="RGJ1008" s="14"/>
      <c r="RGK1008" s="14"/>
      <c r="RGL1008" s="14"/>
      <c r="RGM1008" s="14"/>
      <c r="RGN1008" s="14"/>
      <c r="RGO1008" s="14"/>
      <c r="RGP1008" s="14"/>
      <c r="RGQ1008" s="14"/>
      <c r="RGR1008" s="14"/>
      <c r="RGS1008" s="14"/>
      <c r="RGT1008" s="14"/>
      <c r="RGU1008" s="14"/>
      <c r="RGV1008" s="14"/>
      <c r="RGW1008" s="14"/>
      <c r="RGX1008" s="14"/>
      <c r="RGY1008" s="14"/>
      <c r="RGZ1008" s="14"/>
      <c r="RHA1008" s="14"/>
      <c r="RHB1008" s="14"/>
      <c r="RHC1008" s="14"/>
      <c r="RHD1008" s="14"/>
      <c r="RHE1008" s="14"/>
      <c r="RHF1008" s="14"/>
      <c r="RHG1008" s="14"/>
      <c r="RHH1008" s="14"/>
      <c r="RHI1008" s="14"/>
      <c r="RHJ1008" s="14"/>
      <c r="RHK1008" s="14"/>
      <c r="RHL1008" s="14"/>
      <c r="RHM1008" s="14"/>
      <c r="RHN1008" s="14"/>
      <c r="RHO1008" s="14"/>
      <c r="RHP1008" s="14"/>
      <c r="RHQ1008" s="14"/>
      <c r="RHR1008" s="14"/>
      <c r="RHS1008" s="14"/>
      <c r="RHT1008" s="14"/>
      <c r="RHU1008" s="14"/>
      <c r="RHV1008" s="14"/>
      <c r="RHW1008" s="14"/>
      <c r="RHX1008" s="14"/>
      <c r="RHY1008" s="14"/>
      <c r="RHZ1008" s="14"/>
      <c r="RIA1008" s="14"/>
      <c r="RIB1008" s="14"/>
      <c r="RIC1008" s="14"/>
      <c r="RID1008" s="14"/>
      <c r="RIE1008" s="14"/>
      <c r="RIF1008" s="14"/>
      <c r="RIG1008" s="14"/>
      <c r="RIH1008" s="14"/>
      <c r="RII1008" s="14"/>
      <c r="RIJ1008" s="14"/>
      <c r="RIK1008" s="14"/>
      <c r="RIL1008" s="14"/>
      <c r="RIM1008" s="14"/>
      <c r="RIN1008" s="14"/>
      <c r="RIO1008" s="14"/>
      <c r="RIP1008" s="14"/>
      <c r="RIQ1008" s="14"/>
      <c r="RIR1008" s="14"/>
      <c r="RIS1008" s="14"/>
      <c r="RIT1008" s="14"/>
      <c r="RIU1008" s="14"/>
      <c r="RIV1008" s="14"/>
      <c r="RIW1008" s="14"/>
      <c r="RIX1008" s="14"/>
      <c r="RIY1008" s="14"/>
      <c r="RIZ1008" s="14"/>
      <c r="RJA1008" s="14"/>
      <c r="RJB1008" s="14"/>
      <c r="RJC1008" s="14"/>
      <c r="RJD1008" s="14"/>
      <c r="RJE1008" s="14"/>
      <c r="RJF1008" s="14"/>
      <c r="RJG1008" s="14"/>
      <c r="RJH1008" s="14"/>
      <c r="RJI1008" s="14"/>
      <c r="RJJ1008" s="14"/>
      <c r="RJK1008" s="14"/>
      <c r="RJL1008" s="14"/>
      <c r="RJM1008" s="14"/>
      <c r="RJN1008" s="14"/>
      <c r="RJO1008" s="14"/>
      <c r="RJP1008" s="14"/>
      <c r="RJQ1008" s="14"/>
      <c r="RJR1008" s="14"/>
      <c r="RJS1008" s="14"/>
      <c r="RJT1008" s="14"/>
      <c r="RJU1008" s="14"/>
      <c r="RJV1008" s="14"/>
      <c r="RJW1008" s="14"/>
      <c r="RJX1008" s="14"/>
      <c r="RJY1008" s="14"/>
      <c r="RJZ1008" s="14"/>
      <c r="RKA1008" s="14"/>
      <c r="RKB1008" s="14"/>
      <c r="RKC1008" s="14"/>
      <c r="RKD1008" s="14"/>
      <c r="RKE1008" s="14"/>
      <c r="RKF1008" s="14"/>
      <c r="RKG1008" s="14"/>
      <c r="RKH1008" s="14"/>
      <c r="RKI1008" s="14"/>
      <c r="RKJ1008" s="14"/>
      <c r="RKK1008" s="14"/>
      <c r="RKL1008" s="14"/>
      <c r="RKM1008" s="14"/>
      <c r="RKN1008" s="14"/>
      <c r="RKO1008" s="14"/>
      <c r="RKP1008" s="14"/>
      <c r="RKQ1008" s="14"/>
      <c r="RKR1008" s="14"/>
      <c r="RKS1008" s="14"/>
      <c r="RKT1008" s="14"/>
      <c r="RKU1008" s="14"/>
      <c r="RKV1008" s="14"/>
      <c r="RKW1008" s="14"/>
      <c r="RKX1008" s="14"/>
      <c r="RKY1008" s="14"/>
      <c r="RKZ1008" s="14"/>
      <c r="RLA1008" s="14"/>
      <c r="RLB1008" s="14"/>
      <c r="RLC1008" s="14"/>
      <c r="RLD1008" s="14"/>
      <c r="RLE1008" s="14"/>
      <c r="RLF1008" s="14"/>
      <c r="RLG1008" s="14"/>
      <c r="RLH1008" s="14"/>
      <c r="RLI1008" s="14"/>
      <c r="RLJ1008" s="14"/>
      <c r="RLK1008" s="14"/>
      <c r="RLL1008" s="14"/>
      <c r="RLM1008" s="14"/>
      <c r="RLN1008" s="14"/>
      <c r="RLO1008" s="14"/>
      <c r="RLP1008" s="14"/>
      <c r="RLQ1008" s="14"/>
      <c r="RLR1008" s="14"/>
      <c r="RLS1008" s="14"/>
      <c r="RLT1008" s="14"/>
      <c r="RLU1008" s="14"/>
      <c r="RLV1008" s="14"/>
      <c r="RLW1008" s="14"/>
      <c r="RLX1008" s="14"/>
      <c r="RLY1008" s="14"/>
      <c r="RLZ1008" s="14"/>
      <c r="RMA1008" s="14"/>
      <c r="RMB1008" s="14"/>
      <c r="RMC1008" s="14"/>
      <c r="RMD1008" s="14"/>
      <c r="RME1008" s="14"/>
      <c r="RMF1008" s="14"/>
      <c r="RMG1008" s="14"/>
      <c r="RMH1008" s="14"/>
      <c r="RMI1008" s="14"/>
      <c r="RMJ1008" s="14"/>
      <c r="RMK1008" s="14"/>
      <c r="RML1008" s="14"/>
      <c r="RMM1008" s="14"/>
      <c r="RMN1008" s="14"/>
      <c r="RMO1008" s="14"/>
      <c r="RMP1008" s="14"/>
      <c r="RMQ1008" s="14"/>
      <c r="RMR1008" s="14"/>
      <c r="RMS1008" s="14"/>
      <c r="RMT1008" s="14"/>
      <c r="RMU1008" s="14"/>
      <c r="RMV1008" s="14"/>
      <c r="RMW1008" s="14"/>
      <c r="RMX1008" s="14"/>
      <c r="RMY1008" s="14"/>
      <c r="RMZ1008" s="14"/>
      <c r="RNA1008" s="14"/>
      <c r="RNB1008" s="14"/>
      <c r="RNC1008" s="14"/>
      <c r="RND1008" s="14"/>
      <c r="RNE1008" s="14"/>
      <c r="RNF1008" s="14"/>
      <c r="RNG1008" s="14"/>
      <c r="RNH1008" s="14"/>
      <c r="RNI1008" s="14"/>
      <c r="RNJ1008" s="14"/>
      <c r="RNK1008" s="14"/>
      <c r="RNL1008" s="14"/>
      <c r="RNM1008" s="14"/>
      <c r="RNN1008" s="14"/>
      <c r="RNO1008" s="14"/>
      <c r="RNP1008" s="14"/>
      <c r="RNQ1008" s="14"/>
      <c r="RNR1008" s="14"/>
      <c r="RNS1008" s="14"/>
      <c r="RNT1008" s="14"/>
      <c r="RNU1008" s="14"/>
      <c r="RNV1008" s="14"/>
      <c r="RNW1008" s="14"/>
      <c r="RNX1008" s="14"/>
      <c r="RNY1008" s="14"/>
      <c r="RNZ1008" s="14"/>
      <c r="ROA1008" s="14"/>
      <c r="ROB1008" s="14"/>
      <c r="ROC1008" s="14"/>
      <c r="ROD1008" s="14"/>
      <c r="ROE1008" s="14"/>
      <c r="ROF1008" s="14"/>
      <c r="ROG1008" s="14"/>
      <c r="ROH1008" s="14"/>
      <c r="ROI1008" s="14"/>
      <c r="ROJ1008" s="14"/>
      <c r="ROK1008" s="14"/>
      <c r="ROL1008" s="14"/>
      <c r="ROM1008" s="14"/>
      <c r="RON1008" s="14"/>
      <c r="ROO1008" s="14"/>
      <c r="ROP1008" s="14"/>
      <c r="ROQ1008" s="14"/>
      <c r="ROR1008" s="14"/>
      <c r="ROS1008" s="14"/>
      <c r="ROT1008" s="14"/>
      <c r="ROU1008" s="14"/>
      <c r="ROV1008" s="14"/>
      <c r="ROW1008" s="14"/>
      <c r="ROX1008" s="14"/>
      <c r="ROY1008" s="14"/>
      <c r="ROZ1008" s="14"/>
      <c r="RPA1008" s="14"/>
      <c r="RPB1008" s="14"/>
      <c r="RPC1008" s="14"/>
      <c r="RPD1008" s="14"/>
      <c r="RPE1008" s="14"/>
      <c r="RPF1008" s="14"/>
      <c r="RPG1008" s="14"/>
      <c r="RPH1008" s="14"/>
      <c r="RPI1008" s="14"/>
      <c r="RPJ1008" s="14"/>
      <c r="RPK1008" s="14"/>
      <c r="RPL1008" s="14"/>
      <c r="RPM1008" s="14"/>
      <c r="RPN1008" s="14"/>
      <c r="RPO1008" s="14"/>
      <c r="RPP1008" s="14"/>
      <c r="RPQ1008" s="14"/>
      <c r="RPR1008" s="14"/>
      <c r="RPS1008" s="14"/>
      <c r="RPT1008" s="14"/>
      <c r="RPU1008" s="14"/>
      <c r="RPV1008" s="14"/>
      <c r="RPW1008" s="14"/>
      <c r="RPX1008" s="14"/>
      <c r="RPY1008" s="14"/>
      <c r="RPZ1008" s="14"/>
      <c r="RQA1008" s="14"/>
      <c r="RQB1008" s="14"/>
      <c r="RQC1008" s="14"/>
      <c r="RQD1008" s="14"/>
      <c r="RQE1008" s="14"/>
      <c r="RQF1008" s="14"/>
      <c r="RQG1008" s="14"/>
      <c r="RQH1008" s="14"/>
      <c r="RQI1008" s="14"/>
      <c r="RQJ1008" s="14"/>
      <c r="RQK1008" s="14"/>
      <c r="RQL1008" s="14"/>
      <c r="RQM1008" s="14"/>
      <c r="RQN1008" s="14"/>
      <c r="RQO1008" s="14"/>
      <c r="RQP1008" s="14"/>
      <c r="RQQ1008" s="14"/>
      <c r="RQR1008" s="14"/>
      <c r="RQS1008" s="14"/>
      <c r="RQT1008" s="14"/>
      <c r="RQU1008" s="14"/>
      <c r="RQV1008" s="14"/>
      <c r="RQW1008" s="14"/>
      <c r="RQX1008" s="14"/>
      <c r="RQY1008" s="14"/>
      <c r="RQZ1008" s="14"/>
      <c r="RRA1008" s="14"/>
      <c r="RRB1008" s="14"/>
      <c r="RRC1008" s="14"/>
      <c r="RRD1008" s="14"/>
      <c r="RRE1008" s="14"/>
      <c r="RRF1008" s="14"/>
      <c r="RRG1008" s="14"/>
      <c r="RRH1008" s="14"/>
      <c r="RRI1008" s="14"/>
      <c r="RRJ1008" s="14"/>
      <c r="RRK1008" s="14"/>
      <c r="RRL1008" s="14"/>
      <c r="RRM1008" s="14"/>
      <c r="RRN1008" s="14"/>
      <c r="RRO1008" s="14"/>
      <c r="RRP1008" s="14"/>
      <c r="RRQ1008" s="14"/>
      <c r="RRR1008" s="14"/>
      <c r="RRS1008" s="14"/>
      <c r="RRT1008" s="14"/>
      <c r="RRU1008" s="14"/>
      <c r="RRV1008" s="14"/>
      <c r="RRW1008" s="14"/>
      <c r="RRX1008" s="14"/>
      <c r="RRY1008" s="14"/>
      <c r="RRZ1008" s="14"/>
      <c r="RSA1008" s="14"/>
      <c r="RSB1008" s="14"/>
      <c r="RSC1008" s="14"/>
      <c r="RSD1008" s="14"/>
      <c r="RSE1008" s="14"/>
      <c r="RSF1008" s="14"/>
      <c r="RSG1008" s="14"/>
      <c r="RSH1008" s="14"/>
      <c r="RSI1008" s="14"/>
      <c r="RSJ1008" s="14"/>
      <c r="RSK1008" s="14"/>
      <c r="RSL1008" s="14"/>
      <c r="RSM1008" s="14"/>
      <c r="RSN1008" s="14"/>
      <c r="RSO1008" s="14"/>
      <c r="RSP1008" s="14"/>
      <c r="RSQ1008" s="14"/>
      <c r="RSR1008" s="14"/>
      <c r="RSS1008" s="14"/>
      <c r="RST1008" s="14"/>
      <c r="RSU1008" s="14"/>
      <c r="RSV1008" s="14"/>
      <c r="RSW1008" s="14"/>
      <c r="RSX1008" s="14"/>
      <c r="RSY1008" s="14"/>
      <c r="RSZ1008" s="14"/>
      <c r="RTA1008" s="14"/>
      <c r="RTB1008" s="14"/>
      <c r="RTC1008" s="14"/>
      <c r="RTD1008" s="14"/>
      <c r="RTE1008" s="14"/>
      <c r="RTF1008" s="14"/>
      <c r="RTG1008" s="14"/>
      <c r="RTH1008" s="14"/>
      <c r="RTI1008" s="14"/>
      <c r="RTJ1008" s="14"/>
      <c r="RTK1008" s="14"/>
      <c r="RTL1008" s="14"/>
      <c r="RTM1008" s="14"/>
      <c r="RTN1008" s="14"/>
      <c r="RTO1008" s="14"/>
      <c r="RTP1008" s="14"/>
      <c r="RTQ1008" s="14"/>
      <c r="RTR1008" s="14"/>
      <c r="RTS1008" s="14"/>
      <c r="RTT1008" s="14"/>
      <c r="RTU1008" s="14"/>
      <c r="RTV1008" s="14"/>
      <c r="RTW1008" s="14"/>
      <c r="RTX1008" s="14"/>
      <c r="RTY1008" s="14"/>
      <c r="RTZ1008" s="14"/>
      <c r="RUA1008" s="14"/>
      <c r="RUB1008" s="14"/>
      <c r="RUC1008" s="14"/>
      <c r="RUD1008" s="14"/>
      <c r="RUE1008" s="14"/>
      <c r="RUF1008" s="14"/>
      <c r="RUG1008" s="14"/>
      <c r="RUH1008" s="14"/>
      <c r="RUI1008" s="14"/>
      <c r="RUJ1008" s="14"/>
      <c r="RUK1008" s="14"/>
      <c r="RUL1008" s="14"/>
      <c r="RUM1008" s="14"/>
      <c r="RUN1008" s="14"/>
      <c r="RUO1008" s="14"/>
      <c r="RUP1008" s="14"/>
      <c r="RUQ1008" s="14"/>
      <c r="RUR1008" s="14"/>
      <c r="RUS1008" s="14"/>
      <c r="RUT1008" s="14"/>
      <c r="RUU1008" s="14"/>
      <c r="RUV1008" s="14"/>
      <c r="RUW1008" s="14"/>
      <c r="RUX1008" s="14"/>
      <c r="RUY1008" s="14"/>
      <c r="RUZ1008" s="14"/>
      <c r="RVA1008" s="14"/>
      <c r="RVB1008" s="14"/>
      <c r="RVC1008" s="14"/>
      <c r="RVD1008" s="14"/>
      <c r="RVE1008" s="14"/>
      <c r="RVF1008" s="14"/>
      <c r="RVG1008" s="14"/>
      <c r="RVH1008" s="14"/>
      <c r="RVI1008" s="14"/>
      <c r="RVJ1008" s="14"/>
      <c r="RVK1008" s="14"/>
      <c r="RVL1008" s="14"/>
      <c r="RVM1008" s="14"/>
      <c r="RVN1008" s="14"/>
      <c r="RVO1008" s="14"/>
      <c r="RVP1008" s="14"/>
      <c r="RVQ1008" s="14"/>
      <c r="RVR1008" s="14"/>
      <c r="RVS1008" s="14"/>
      <c r="RVT1008" s="14"/>
      <c r="RVU1008" s="14"/>
      <c r="RVV1008" s="14"/>
      <c r="RVW1008" s="14"/>
      <c r="RVX1008" s="14"/>
      <c r="RVY1008" s="14"/>
      <c r="RVZ1008" s="14"/>
      <c r="RWA1008" s="14"/>
      <c r="RWB1008" s="14"/>
      <c r="RWC1008" s="14"/>
      <c r="RWD1008" s="14"/>
      <c r="RWE1008" s="14"/>
      <c r="RWF1008" s="14"/>
      <c r="RWG1008" s="14"/>
      <c r="RWH1008" s="14"/>
      <c r="RWI1008" s="14"/>
      <c r="RWJ1008" s="14"/>
      <c r="RWK1008" s="14"/>
      <c r="RWL1008" s="14"/>
      <c r="RWM1008" s="14"/>
      <c r="RWN1008" s="14"/>
      <c r="RWO1008" s="14"/>
      <c r="RWP1008" s="14"/>
      <c r="RWQ1008" s="14"/>
      <c r="RWR1008" s="14"/>
      <c r="RWS1008" s="14"/>
      <c r="RWT1008" s="14"/>
      <c r="RWU1008" s="14"/>
      <c r="RWV1008" s="14"/>
      <c r="RWW1008" s="14"/>
      <c r="RWX1008" s="14"/>
      <c r="RWY1008" s="14"/>
      <c r="RWZ1008" s="14"/>
      <c r="RXA1008" s="14"/>
      <c r="RXB1008" s="14"/>
      <c r="RXC1008" s="14"/>
      <c r="RXD1008" s="14"/>
      <c r="RXE1008" s="14"/>
      <c r="RXF1008" s="14"/>
      <c r="RXG1008" s="14"/>
      <c r="RXH1008" s="14"/>
      <c r="RXI1008" s="14"/>
      <c r="RXJ1008" s="14"/>
      <c r="RXK1008" s="14"/>
      <c r="RXL1008" s="14"/>
      <c r="RXM1008" s="14"/>
      <c r="RXN1008" s="14"/>
      <c r="RXO1008" s="14"/>
      <c r="RXP1008" s="14"/>
      <c r="RXQ1008" s="14"/>
      <c r="RXR1008" s="14"/>
      <c r="RXS1008" s="14"/>
      <c r="RXT1008" s="14"/>
      <c r="RXU1008" s="14"/>
      <c r="RXV1008" s="14"/>
      <c r="RXW1008" s="14"/>
      <c r="RXX1008" s="14"/>
      <c r="RXY1008" s="14"/>
      <c r="RXZ1008" s="14"/>
      <c r="RYA1008" s="14"/>
      <c r="RYB1008" s="14"/>
      <c r="RYC1008" s="14"/>
      <c r="RYD1008" s="14"/>
      <c r="RYE1008" s="14"/>
      <c r="RYF1008" s="14"/>
      <c r="RYG1008" s="14"/>
      <c r="RYH1008" s="14"/>
      <c r="RYI1008" s="14"/>
      <c r="RYJ1008" s="14"/>
      <c r="RYK1008" s="14"/>
      <c r="RYL1008" s="14"/>
      <c r="RYM1008" s="14"/>
      <c r="RYN1008" s="14"/>
      <c r="RYO1008" s="14"/>
      <c r="RYP1008" s="14"/>
      <c r="RYQ1008" s="14"/>
      <c r="RYR1008" s="14"/>
      <c r="RYS1008" s="14"/>
      <c r="RYT1008" s="14"/>
      <c r="RYU1008" s="14"/>
      <c r="RYV1008" s="14"/>
      <c r="RYW1008" s="14"/>
      <c r="RYX1008" s="14"/>
      <c r="RYY1008" s="14"/>
      <c r="RYZ1008" s="14"/>
      <c r="RZA1008" s="14"/>
      <c r="RZB1008" s="14"/>
      <c r="RZC1008" s="14"/>
      <c r="RZD1008" s="14"/>
      <c r="RZE1008" s="14"/>
      <c r="RZF1008" s="14"/>
      <c r="RZG1008" s="14"/>
      <c r="RZH1008" s="14"/>
      <c r="RZI1008" s="14"/>
      <c r="RZJ1008" s="14"/>
      <c r="RZK1008" s="14"/>
      <c r="RZL1008" s="14"/>
      <c r="RZM1008" s="14"/>
      <c r="RZN1008" s="14"/>
      <c r="RZO1008" s="14"/>
      <c r="RZP1008" s="14"/>
      <c r="RZQ1008" s="14"/>
      <c r="RZR1008" s="14"/>
      <c r="RZS1008" s="14"/>
      <c r="RZT1008" s="14"/>
      <c r="RZU1008" s="14"/>
      <c r="RZV1008" s="14"/>
      <c r="RZW1008" s="14"/>
      <c r="RZX1008" s="14"/>
      <c r="RZY1008" s="14"/>
      <c r="RZZ1008" s="14"/>
      <c r="SAA1008" s="14"/>
      <c r="SAB1008" s="14"/>
      <c r="SAC1008" s="14"/>
      <c r="SAD1008" s="14"/>
      <c r="SAE1008" s="14"/>
      <c r="SAF1008" s="14"/>
      <c r="SAG1008" s="14"/>
      <c r="SAH1008" s="14"/>
      <c r="SAI1008" s="14"/>
      <c r="SAJ1008" s="14"/>
      <c r="SAK1008" s="14"/>
      <c r="SAL1008" s="14"/>
      <c r="SAM1008" s="14"/>
      <c r="SAN1008" s="14"/>
      <c r="SAO1008" s="14"/>
      <c r="SAP1008" s="14"/>
      <c r="SAQ1008" s="14"/>
      <c r="SAR1008" s="14"/>
      <c r="SAS1008" s="14"/>
      <c r="SAT1008" s="14"/>
      <c r="SAU1008" s="14"/>
      <c r="SAV1008" s="14"/>
      <c r="SAW1008" s="14"/>
      <c r="SAX1008" s="14"/>
      <c r="SAY1008" s="14"/>
      <c r="SAZ1008" s="14"/>
      <c r="SBA1008" s="14"/>
      <c r="SBB1008" s="14"/>
      <c r="SBC1008" s="14"/>
      <c r="SBD1008" s="14"/>
      <c r="SBE1008" s="14"/>
      <c r="SBF1008" s="14"/>
      <c r="SBG1008" s="14"/>
      <c r="SBH1008" s="14"/>
      <c r="SBI1008" s="14"/>
      <c r="SBJ1008" s="14"/>
      <c r="SBK1008" s="14"/>
      <c r="SBL1008" s="14"/>
      <c r="SBM1008" s="14"/>
      <c r="SBN1008" s="14"/>
      <c r="SBO1008" s="14"/>
      <c r="SBP1008" s="14"/>
      <c r="SBQ1008" s="14"/>
      <c r="SBR1008" s="14"/>
      <c r="SBS1008" s="14"/>
      <c r="SBT1008" s="14"/>
      <c r="SBU1008" s="14"/>
      <c r="SBV1008" s="14"/>
      <c r="SBW1008" s="14"/>
      <c r="SBX1008" s="14"/>
      <c r="SBY1008" s="14"/>
      <c r="SBZ1008" s="14"/>
      <c r="SCA1008" s="14"/>
      <c r="SCB1008" s="14"/>
      <c r="SCC1008" s="14"/>
      <c r="SCD1008" s="14"/>
      <c r="SCE1008" s="14"/>
      <c r="SCF1008" s="14"/>
      <c r="SCG1008" s="14"/>
      <c r="SCH1008" s="14"/>
      <c r="SCI1008" s="14"/>
      <c r="SCJ1008" s="14"/>
      <c r="SCK1008" s="14"/>
      <c r="SCL1008" s="14"/>
      <c r="SCM1008" s="14"/>
      <c r="SCN1008" s="14"/>
      <c r="SCO1008" s="14"/>
      <c r="SCP1008" s="14"/>
      <c r="SCQ1008" s="14"/>
      <c r="SCR1008" s="14"/>
      <c r="SCS1008" s="14"/>
      <c r="SCT1008" s="14"/>
      <c r="SCU1008" s="14"/>
      <c r="SCV1008" s="14"/>
      <c r="SCW1008" s="14"/>
      <c r="SCX1008" s="14"/>
      <c r="SCY1008" s="14"/>
      <c r="SCZ1008" s="14"/>
      <c r="SDA1008" s="14"/>
      <c r="SDB1008" s="14"/>
      <c r="SDC1008" s="14"/>
      <c r="SDD1008" s="14"/>
      <c r="SDE1008" s="14"/>
      <c r="SDF1008" s="14"/>
      <c r="SDG1008" s="14"/>
      <c r="SDH1008" s="14"/>
      <c r="SDI1008" s="14"/>
      <c r="SDJ1008" s="14"/>
      <c r="SDK1008" s="14"/>
      <c r="SDL1008" s="14"/>
      <c r="SDM1008" s="14"/>
      <c r="SDN1008" s="14"/>
      <c r="SDO1008" s="14"/>
      <c r="SDP1008" s="14"/>
      <c r="SDQ1008" s="14"/>
      <c r="SDR1008" s="14"/>
      <c r="SDS1008" s="14"/>
      <c r="SDT1008" s="14"/>
      <c r="SDU1008" s="14"/>
      <c r="SDV1008" s="14"/>
      <c r="SDW1008" s="14"/>
      <c r="SDX1008" s="14"/>
      <c r="SDY1008" s="14"/>
      <c r="SDZ1008" s="14"/>
      <c r="SEA1008" s="14"/>
      <c r="SEB1008" s="14"/>
      <c r="SEC1008" s="14"/>
      <c r="SED1008" s="14"/>
      <c r="SEE1008" s="14"/>
      <c r="SEF1008" s="14"/>
      <c r="SEG1008" s="14"/>
      <c r="SEH1008" s="14"/>
      <c r="SEI1008" s="14"/>
      <c r="SEJ1008" s="14"/>
      <c r="SEK1008" s="14"/>
      <c r="SEL1008" s="14"/>
      <c r="SEM1008" s="14"/>
      <c r="SEN1008" s="14"/>
      <c r="SEO1008" s="14"/>
      <c r="SEP1008" s="14"/>
      <c r="SEQ1008" s="14"/>
      <c r="SER1008" s="14"/>
      <c r="SES1008" s="14"/>
      <c r="SET1008" s="14"/>
      <c r="SEU1008" s="14"/>
      <c r="SEV1008" s="14"/>
      <c r="SEW1008" s="14"/>
      <c r="SEX1008" s="14"/>
      <c r="SEY1008" s="14"/>
      <c r="SEZ1008" s="14"/>
      <c r="SFA1008" s="14"/>
      <c r="SFB1008" s="14"/>
      <c r="SFC1008" s="14"/>
      <c r="SFD1008" s="14"/>
      <c r="SFE1008" s="14"/>
      <c r="SFF1008" s="14"/>
      <c r="SFG1008" s="14"/>
      <c r="SFH1008" s="14"/>
      <c r="SFI1008" s="14"/>
      <c r="SFJ1008" s="14"/>
      <c r="SFK1008" s="14"/>
      <c r="SFL1008" s="14"/>
      <c r="SFM1008" s="14"/>
      <c r="SFN1008" s="14"/>
      <c r="SFO1008" s="14"/>
      <c r="SFP1008" s="14"/>
      <c r="SFQ1008" s="14"/>
      <c r="SFR1008" s="14"/>
      <c r="SFS1008" s="14"/>
      <c r="SFT1008" s="14"/>
      <c r="SFU1008" s="14"/>
      <c r="SFV1008" s="14"/>
      <c r="SFW1008" s="14"/>
      <c r="SFX1008" s="14"/>
      <c r="SFY1008" s="14"/>
      <c r="SFZ1008" s="14"/>
      <c r="SGA1008" s="14"/>
      <c r="SGB1008" s="14"/>
      <c r="SGC1008" s="14"/>
      <c r="SGD1008" s="14"/>
      <c r="SGE1008" s="14"/>
      <c r="SGF1008" s="14"/>
      <c r="SGG1008" s="14"/>
      <c r="SGH1008" s="14"/>
      <c r="SGI1008" s="14"/>
      <c r="SGJ1008" s="14"/>
      <c r="SGK1008" s="14"/>
      <c r="SGL1008" s="14"/>
      <c r="SGM1008" s="14"/>
      <c r="SGN1008" s="14"/>
      <c r="SGO1008" s="14"/>
      <c r="SGP1008" s="14"/>
      <c r="SGQ1008" s="14"/>
      <c r="SGR1008" s="14"/>
      <c r="SGS1008" s="14"/>
      <c r="SGT1008" s="14"/>
      <c r="SGU1008" s="14"/>
      <c r="SGV1008" s="14"/>
      <c r="SGW1008" s="14"/>
      <c r="SGX1008" s="14"/>
      <c r="SGY1008" s="14"/>
      <c r="SGZ1008" s="14"/>
      <c r="SHA1008" s="14"/>
      <c r="SHB1008" s="14"/>
      <c r="SHC1008" s="14"/>
      <c r="SHD1008" s="14"/>
      <c r="SHE1008" s="14"/>
      <c r="SHF1008" s="14"/>
      <c r="SHG1008" s="14"/>
      <c r="SHH1008" s="14"/>
      <c r="SHI1008" s="14"/>
      <c r="SHJ1008" s="14"/>
      <c r="SHK1008" s="14"/>
      <c r="SHL1008" s="14"/>
      <c r="SHM1008" s="14"/>
      <c r="SHN1008" s="14"/>
      <c r="SHO1008" s="14"/>
      <c r="SHP1008" s="14"/>
      <c r="SHQ1008" s="14"/>
      <c r="SHR1008" s="14"/>
      <c r="SHS1008" s="14"/>
      <c r="SHT1008" s="14"/>
      <c r="SHU1008" s="14"/>
      <c r="SHV1008" s="14"/>
      <c r="SHW1008" s="14"/>
      <c r="SHX1008" s="14"/>
      <c r="SHY1008" s="14"/>
      <c r="SHZ1008" s="14"/>
      <c r="SIA1008" s="14"/>
      <c r="SIB1008" s="14"/>
      <c r="SIC1008" s="14"/>
      <c r="SID1008" s="14"/>
      <c r="SIE1008" s="14"/>
      <c r="SIF1008" s="14"/>
      <c r="SIG1008" s="14"/>
      <c r="SIH1008" s="14"/>
      <c r="SII1008" s="14"/>
      <c r="SIJ1008" s="14"/>
      <c r="SIK1008" s="14"/>
      <c r="SIL1008" s="14"/>
      <c r="SIM1008" s="14"/>
      <c r="SIN1008" s="14"/>
      <c r="SIO1008" s="14"/>
      <c r="SIP1008" s="14"/>
      <c r="SIQ1008" s="14"/>
      <c r="SIR1008" s="14"/>
      <c r="SIS1008" s="14"/>
      <c r="SIT1008" s="14"/>
      <c r="SIU1008" s="14"/>
      <c r="SIV1008" s="14"/>
      <c r="SIW1008" s="14"/>
      <c r="SIX1008" s="14"/>
      <c r="SIY1008" s="14"/>
      <c r="SIZ1008" s="14"/>
      <c r="SJA1008" s="14"/>
      <c r="SJB1008" s="14"/>
      <c r="SJC1008" s="14"/>
      <c r="SJD1008" s="14"/>
      <c r="SJE1008" s="14"/>
      <c r="SJF1008" s="14"/>
      <c r="SJG1008" s="14"/>
      <c r="SJH1008" s="14"/>
      <c r="SJI1008" s="14"/>
      <c r="SJJ1008" s="14"/>
      <c r="SJK1008" s="14"/>
      <c r="SJL1008" s="14"/>
      <c r="SJM1008" s="14"/>
      <c r="SJN1008" s="14"/>
      <c r="SJO1008" s="14"/>
      <c r="SJP1008" s="14"/>
      <c r="SJQ1008" s="14"/>
      <c r="SJR1008" s="14"/>
      <c r="SJS1008" s="14"/>
      <c r="SJT1008" s="14"/>
      <c r="SJU1008" s="14"/>
      <c r="SJV1008" s="14"/>
      <c r="SJW1008" s="14"/>
      <c r="SJX1008" s="14"/>
      <c r="SJY1008" s="14"/>
      <c r="SJZ1008" s="14"/>
      <c r="SKA1008" s="14"/>
      <c r="SKB1008" s="14"/>
      <c r="SKC1008" s="14"/>
      <c r="SKD1008" s="14"/>
      <c r="SKE1008" s="14"/>
      <c r="SKF1008" s="14"/>
      <c r="SKG1008" s="14"/>
      <c r="SKH1008" s="14"/>
      <c r="SKI1008" s="14"/>
      <c r="SKJ1008" s="14"/>
      <c r="SKK1008" s="14"/>
      <c r="SKL1008" s="14"/>
      <c r="SKM1008" s="14"/>
      <c r="SKN1008" s="14"/>
      <c r="SKO1008" s="14"/>
      <c r="SKP1008" s="14"/>
      <c r="SKQ1008" s="14"/>
      <c r="SKR1008" s="14"/>
      <c r="SKS1008" s="14"/>
      <c r="SKT1008" s="14"/>
      <c r="SKU1008" s="14"/>
      <c r="SKV1008" s="14"/>
      <c r="SKW1008" s="14"/>
      <c r="SKX1008" s="14"/>
      <c r="SKY1008" s="14"/>
      <c r="SKZ1008" s="14"/>
      <c r="SLA1008" s="14"/>
      <c r="SLB1008" s="14"/>
      <c r="SLC1008" s="14"/>
      <c r="SLD1008" s="14"/>
      <c r="SLE1008" s="14"/>
      <c r="SLF1008" s="14"/>
      <c r="SLG1008" s="14"/>
      <c r="SLH1008" s="14"/>
      <c r="SLI1008" s="14"/>
      <c r="SLJ1008" s="14"/>
      <c r="SLK1008" s="14"/>
      <c r="SLL1008" s="14"/>
      <c r="SLM1008" s="14"/>
      <c r="SLN1008" s="14"/>
      <c r="SLO1008" s="14"/>
      <c r="SLP1008" s="14"/>
      <c r="SLQ1008" s="14"/>
      <c r="SLR1008" s="14"/>
      <c r="SLS1008" s="14"/>
      <c r="SLT1008" s="14"/>
      <c r="SLU1008" s="14"/>
      <c r="SLV1008" s="14"/>
      <c r="SLW1008" s="14"/>
      <c r="SLX1008" s="14"/>
      <c r="SLY1008" s="14"/>
      <c r="SLZ1008" s="14"/>
      <c r="SMA1008" s="14"/>
      <c r="SMB1008" s="14"/>
      <c r="SMC1008" s="14"/>
      <c r="SMD1008" s="14"/>
      <c r="SME1008" s="14"/>
      <c r="SMF1008" s="14"/>
      <c r="SMG1008" s="14"/>
      <c r="SMH1008" s="14"/>
      <c r="SMI1008" s="14"/>
      <c r="SMJ1008" s="14"/>
      <c r="SMK1008" s="14"/>
      <c r="SML1008" s="14"/>
      <c r="SMM1008" s="14"/>
      <c r="SMN1008" s="14"/>
      <c r="SMO1008" s="14"/>
      <c r="SMP1008" s="14"/>
      <c r="SMQ1008" s="14"/>
      <c r="SMR1008" s="14"/>
      <c r="SMS1008" s="14"/>
      <c r="SMT1008" s="14"/>
      <c r="SMU1008" s="14"/>
      <c r="SMV1008" s="14"/>
      <c r="SMW1008" s="14"/>
      <c r="SMX1008" s="14"/>
      <c r="SMY1008" s="14"/>
      <c r="SMZ1008" s="14"/>
      <c r="SNA1008" s="14"/>
      <c r="SNB1008" s="14"/>
      <c r="SNC1008" s="14"/>
      <c r="SND1008" s="14"/>
      <c r="SNE1008" s="14"/>
      <c r="SNF1008" s="14"/>
      <c r="SNG1008" s="14"/>
      <c r="SNH1008" s="14"/>
      <c r="SNI1008" s="14"/>
      <c r="SNJ1008" s="14"/>
      <c r="SNK1008" s="14"/>
      <c r="SNL1008" s="14"/>
      <c r="SNM1008" s="14"/>
      <c r="SNN1008" s="14"/>
      <c r="SNO1008" s="14"/>
      <c r="SNP1008" s="14"/>
      <c r="SNQ1008" s="14"/>
      <c r="SNR1008" s="14"/>
      <c r="SNS1008" s="14"/>
      <c r="SNT1008" s="14"/>
      <c r="SNU1008" s="14"/>
      <c r="SNV1008" s="14"/>
      <c r="SNW1008" s="14"/>
      <c r="SNX1008" s="14"/>
      <c r="SNY1008" s="14"/>
      <c r="SNZ1008" s="14"/>
      <c r="SOA1008" s="14"/>
      <c r="SOB1008" s="14"/>
      <c r="SOC1008" s="14"/>
      <c r="SOD1008" s="14"/>
      <c r="SOE1008" s="14"/>
      <c r="SOF1008" s="14"/>
      <c r="SOG1008" s="14"/>
      <c r="SOH1008" s="14"/>
      <c r="SOI1008" s="14"/>
      <c r="SOJ1008" s="14"/>
      <c r="SOK1008" s="14"/>
      <c r="SOL1008" s="14"/>
      <c r="SOM1008" s="14"/>
      <c r="SON1008" s="14"/>
      <c r="SOO1008" s="14"/>
      <c r="SOP1008" s="14"/>
      <c r="SOQ1008" s="14"/>
      <c r="SOR1008" s="14"/>
      <c r="SOS1008" s="14"/>
      <c r="SOT1008" s="14"/>
      <c r="SOU1008" s="14"/>
      <c r="SOV1008" s="14"/>
      <c r="SOW1008" s="14"/>
      <c r="SOX1008" s="14"/>
      <c r="SOY1008" s="14"/>
      <c r="SOZ1008" s="14"/>
      <c r="SPA1008" s="14"/>
      <c r="SPB1008" s="14"/>
      <c r="SPC1008" s="14"/>
      <c r="SPD1008" s="14"/>
      <c r="SPE1008" s="14"/>
      <c r="SPF1008" s="14"/>
      <c r="SPG1008" s="14"/>
      <c r="SPH1008" s="14"/>
      <c r="SPI1008" s="14"/>
      <c r="SPJ1008" s="14"/>
      <c r="SPK1008" s="14"/>
      <c r="SPL1008" s="14"/>
      <c r="SPM1008" s="14"/>
      <c r="SPN1008" s="14"/>
      <c r="SPO1008" s="14"/>
      <c r="SPP1008" s="14"/>
      <c r="SPQ1008" s="14"/>
      <c r="SPR1008" s="14"/>
      <c r="SPS1008" s="14"/>
      <c r="SPT1008" s="14"/>
      <c r="SPU1008" s="14"/>
      <c r="SPV1008" s="14"/>
      <c r="SPW1008" s="14"/>
      <c r="SPX1008" s="14"/>
      <c r="SPY1008" s="14"/>
      <c r="SPZ1008" s="14"/>
      <c r="SQA1008" s="14"/>
      <c r="SQB1008" s="14"/>
      <c r="SQC1008" s="14"/>
      <c r="SQD1008" s="14"/>
      <c r="SQE1008" s="14"/>
      <c r="SQF1008" s="14"/>
      <c r="SQG1008" s="14"/>
      <c r="SQH1008" s="14"/>
      <c r="SQI1008" s="14"/>
      <c r="SQJ1008" s="14"/>
      <c r="SQK1008" s="14"/>
      <c r="SQL1008" s="14"/>
      <c r="SQM1008" s="14"/>
      <c r="SQN1008" s="14"/>
      <c r="SQO1008" s="14"/>
      <c r="SQP1008" s="14"/>
      <c r="SQQ1008" s="14"/>
      <c r="SQR1008" s="14"/>
      <c r="SQS1008" s="14"/>
      <c r="SQT1008" s="14"/>
      <c r="SQU1008" s="14"/>
      <c r="SQV1008" s="14"/>
      <c r="SQW1008" s="14"/>
      <c r="SQX1008" s="14"/>
      <c r="SQY1008" s="14"/>
      <c r="SQZ1008" s="14"/>
      <c r="SRA1008" s="14"/>
      <c r="SRB1008" s="14"/>
      <c r="SRC1008" s="14"/>
      <c r="SRD1008" s="14"/>
      <c r="SRE1008" s="14"/>
      <c r="SRF1008" s="14"/>
      <c r="SRG1008" s="14"/>
      <c r="SRH1008" s="14"/>
      <c r="SRI1008" s="14"/>
      <c r="SRJ1008" s="14"/>
      <c r="SRK1008" s="14"/>
      <c r="SRL1008" s="14"/>
      <c r="SRM1008" s="14"/>
      <c r="SRN1008" s="14"/>
      <c r="SRO1008" s="14"/>
      <c r="SRP1008" s="14"/>
      <c r="SRQ1008" s="14"/>
      <c r="SRR1008" s="14"/>
      <c r="SRS1008" s="14"/>
      <c r="SRT1008" s="14"/>
      <c r="SRU1008" s="14"/>
      <c r="SRV1008" s="14"/>
      <c r="SRW1008" s="14"/>
      <c r="SRX1008" s="14"/>
      <c r="SRY1008" s="14"/>
      <c r="SRZ1008" s="14"/>
      <c r="SSA1008" s="14"/>
      <c r="SSB1008" s="14"/>
      <c r="SSC1008" s="14"/>
      <c r="SSD1008" s="14"/>
      <c r="SSE1008" s="14"/>
      <c r="SSF1008" s="14"/>
      <c r="SSG1008" s="14"/>
      <c r="SSH1008" s="14"/>
      <c r="SSI1008" s="14"/>
      <c r="SSJ1008" s="14"/>
      <c r="SSK1008" s="14"/>
      <c r="SSL1008" s="14"/>
      <c r="SSM1008" s="14"/>
      <c r="SSN1008" s="14"/>
      <c r="SSO1008" s="14"/>
      <c r="SSP1008" s="14"/>
      <c r="SSQ1008" s="14"/>
      <c r="SSR1008" s="14"/>
      <c r="SSS1008" s="14"/>
      <c r="SST1008" s="14"/>
      <c r="SSU1008" s="14"/>
      <c r="SSV1008" s="14"/>
      <c r="SSW1008" s="14"/>
      <c r="SSX1008" s="14"/>
      <c r="SSY1008" s="14"/>
      <c r="SSZ1008" s="14"/>
      <c r="STA1008" s="14"/>
      <c r="STB1008" s="14"/>
      <c r="STC1008" s="14"/>
      <c r="STD1008" s="14"/>
      <c r="STE1008" s="14"/>
      <c r="STF1008" s="14"/>
      <c r="STG1008" s="14"/>
      <c r="STH1008" s="14"/>
      <c r="STI1008" s="14"/>
      <c r="STJ1008" s="14"/>
      <c r="STK1008" s="14"/>
      <c r="STL1008" s="14"/>
      <c r="STM1008" s="14"/>
      <c r="STN1008" s="14"/>
      <c r="STO1008" s="14"/>
      <c r="STP1008" s="14"/>
      <c r="STQ1008" s="14"/>
      <c r="STR1008" s="14"/>
      <c r="STS1008" s="14"/>
      <c r="STT1008" s="14"/>
      <c r="STU1008" s="14"/>
      <c r="STV1008" s="14"/>
      <c r="STW1008" s="14"/>
      <c r="STX1008" s="14"/>
      <c r="STY1008" s="14"/>
      <c r="STZ1008" s="14"/>
      <c r="SUA1008" s="14"/>
      <c r="SUB1008" s="14"/>
      <c r="SUC1008" s="14"/>
      <c r="SUD1008" s="14"/>
      <c r="SUE1008" s="14"/>
      <c r="SUF1008" s="14"/>
      <c r="SUG1008" s="14"/>
      <c r="SUH1008" s="14"/>
      <c r="SUI1008" s="14"/>
      <c r="SUJ1008" s="14"/>
      <c r="SUK1008" s="14"/>
      <c r="SUL1008" s="14"/>
      <c r="SUM1008" s="14"/>
      <c r="SUN1008" s="14"/>
      <c r="SUO1008" s="14"/>
      <c r="SUP1008" s="14"/>
      <c r="SUQ1008" s="14"/>
      <c r="SUR1008" s="14"/>
      <c r="SUS1008" s="14"/>
      <c r="SUT1008" s="14"/>
      <c r="SUU1008" s="14"/>
      <c r="SUV1008" s="14"/>
      <c r="SUW1008" s="14"/>
      <c r="SUX1008" s="14"/>
      <c r="SUY1008" s="14"/>
      <c r="SUZ1008" s="14"/>
      <c r="SVA1008" s="14"/>
      <c r="SVB1008" s="14"/>
      <c r="SVC1008" s="14"/>
      <c r="SVD1008" s="14"/>
      <c r="SVE1008" s="14"/>
      <c r="SVF1008" s="14"/>
      <c r="SVG1008" s="14"/>
      <c r="SVH1008" s="14"/>
      <c r="SVI1008" s="14"/>
      <c r="SVJ1008" s="14"/>
      <c r="SVK1008" s="14"/>
      <c r="SVL1008" s="14"/>
      <c r="SVM1008" s="14"/>
      <c r="SVN1008" s="14"/>
      <c r="SVO1008" s="14"/>
      <c r="SVP1008" s="14"/>
      <c r="SVQ1008" s="14"/>
      <c r="SVR1008" s="14"/>
      <c r="SVS1008" s="14"/>
      <c r="SVT1008" s="14"/>
      <c r="SVU1008" s="14"/>
      <c r="SVV1008" s="14"/>
      <c r="SVW1008" s="14"/>
      <c r="SVX1008" s="14"/>
      <c r="SVY1008" s="14"/>
      <c r="SVZ1008" s="14"/>
      <c r="SWA1008" s="14"/>
      <c r="SWB1008" s="14"/>
      <c r="SWC1008" s="14"/>
      <c r="SWD1008" s="14"/>
      <c r="SWE1008" s="14"/>
      <c r="SWF1008" s="14"/>
      <c r="SWG1008" s="14"/>
      <c r="SWH1008" s="14"/>
      <c r="SWI1008" s="14"/>
      <c r="SWJ1008" s="14"/>
      <c r="SWK1008" s="14"/>
      <c r="SWL1008" s="14"/>
      <c r="SWM1008" s="14"/>
      <c r="SWN1008" s="14"/>
      <c r="SWO1008" s="14"/>
      <c r="SWP1008" s="14"/>
      <c r="SWQ1008" s="14"/>
      <c r="SWR1008" s="14"/>
      <c r="SWS1008" s="14"/>
      <c r="SWT1008" s="14"/>
      <c r="SWU1008" s="14"/>
      <c r="SWV1008" s="14"/>
      <c r="SWW1008" s="14"/>
      <c r="SWX1008" s="14"/>
      <c r="SWY1008" s="14"/>
      <c r="SWZ1008" s="14"/>
      <c r="SXA1008" s="14"/>
      <c r="SXB1008" s="14"/>
      <c r="SXC1008" s="14"/>
      <c r="SXD1008" s="14"/>
      <c r="SXE1008" s="14"/>
      <c r="SXF1008" s="14"/>
      <c r="SXG1008" s="14"/>
      <c r="SXH1008" s="14"/>
      <c r="SXI1008" s="14"/>
      <c r="SXJ1008" s="14"/>
      <c r="SXK1008" s="14"/>
      <c r="SXL1008" s="14"/>
      <c r="SXM1008" s="14"/>
      <c r="SXN1008" s="14"/>
      <c r="SXO1008" s="14"/>
      <c r="SXP1008" s="14"/>
      <c r="SXQ1008" s="14"/>
      <c r="SXR1008" s="14"/>
      <c r="SXS1008" s="14"/>
      <c r="SXT1008" s="14"/>
      <c r="SXU1008" s="14"/>
      <c r="SXV1008" s="14"/>
      <c r="SXW1008" s="14"/>
      <c r="SXX1008" s="14"/>
      <c r="SXY1008" s="14"/>
      <c r="SXZ1008" s="14"/>
      <c r="SYA1008" s="14"/>
      <c r="SYB1008" s="14"/>
      <c r="SYC1008" s="14"/>
      <c r="SYD1008" s="14"/>
      <c r="SYE1008" s="14"/>
      <c r="SYF1008" s="14"/>
      <c r="SYG1008" s="14"/>
      <c r="SYH1008" s="14"/>
      <c r="SYI1008" s="14"/>
      <c r="SYJ1008" s="14"/>
      <c r="SYK1008" s="14"/>
      <c r="SYL1008" s="14"/>
      <c r="SYM1008" s="14"/>
      <c r="SYN1008" s="14"/>
      <c r="SYO1008" s="14"/>
      <c r="SYP1008" s="14"/>
      <c r="SYQ1008" s="14"/>
      <c r="SYR1008" s="14"/>
      <c r="SYS1008" s="14"/>
      <c r="SYT1008" s="14"/>
      <c r="SYU1008" s="14"/>
      <c r="SYV1008" s="14"/>
      <c r="SYW1008" s="14"/>
      <c r="SYX1008" s="14"/>
      <c r="SYY1008" s="14"/>
      <c r="SYZ1008" s="14"/>
      <c r="SZA1008" s="14"/>
      <c r="SZB1008" s="14"/>
      <c r="SZC1008" s="14"/>
      <c r="SZD1008" s="14"/>
      <c r="SZE1008" s="14"/>
      <c r="SZF1008" s="14"/>
      <c r="SZG1008" s="14"/>
      <c r="SZH1008" s="14"/>
      <c r="SZI1008" s="14"/>
      <c r="SZJ1008" s="14"/>
      <c r="SZK1008" s="14"/>
      <c r="SZL1008" s="14"/>
      <c r="SZM1008" s="14"/>
      <c r="SZN1008" s="14"/>
      <c r="SZO1008" s="14"/>
      <c r="SZP1008" s="14"/>
      <c r="SZQ1008" s="14"/>
      <c r="SZR1008" s="14"/>
      <c r="SZS1008" s="14"/>
      <c r="SZT1008" s="14"/>
      <c r="SZU1008" s="14"/>
      <c r="SZV1008" s="14"/>
      <c r="SZW1008" s="14"/>
      <c r="SZX1008" s="14"/>
      <c r="SZY1008" s="14"/>
      <c r="SZZ1008" s="14"/>
      <c r="TAA1008" s="14"/>
      <c r="TAB1008" s="14"/>
      <c r="TAC1008" s="14"/>
      <c r="TAD1008" s="14"/>
      <c r="TAE1008" s="14"/>
      <c r="TAF1008" s="14"/>
      <c r="TAG1008" s="14"/>
      <c r="TAH1008" s="14"/>
      <c r="TAI1008" s="14"/>
      <c r="TAJ1008" s="14"/>
      <c r="TAK1008" s="14"/>
      <c r="TAL1008" s="14"/>
      <c r="TAM1008" s="14"/>
      <c r="TAN1008" s="14"/>
      <c r="TAO1008" s="14"/>
      <c r="TAP1008" s="14"/>
      <c r="TAQ1008" s="14"/>
      <c r="TAR1008" s="14"/>
      <c r="TAS1008" s="14"/>
      <c r="TAT1008" s="14"/>
      <c r="TAU1008" s="14"/>
      <c r="TAV1008" s="14"/>
      <c r="TAW1008" s="14"/>
      <c r="TAX1008" s="14"/>
      <c r="TAY1008" s="14"/>
      <c r="TAZ1008" s="14"/>
      <c r="TBA1008" s="14"/>
      <c r="TBB1008" s="14"/>
      <c r="TBC1008" s="14"/>
      <c r="TBD1008" s="14"/>
      <c r="TBE1008" s="14"/>
      <c r="TBF1008" s="14"/>
      <c r="TBG1008" s="14"/>
      <c r="TBH1008" s="14"/>
      <c r="TBI1008" s="14"/>
      <c r="TBJ1008" s="14"/>
      <c r="TBK1008" s="14"/>
      <c r="TBL1008" s="14"/>
      <c r="TBM1008" s="14"/>
      <c r="TBN1008" s="14"/>
      <c r="TBO1008" s="14"/>
      <c r="TBP1008" s="14"/>
      <c r="TBQ1008" s="14"/>
      <c r="TBR1008" s="14"/>
      <c r="TBS1008" s="14"/>
      <c r="TBT1008" s="14"/>
      <c r="TBU1008" s="14"/>
      <c r="TBV1008" s="14"/>
      <c r="TBW1008" s="14"/>
      <c r="TBX1008" s="14"/>
      <c r="TBY1008" s="14"/>
      <c r="TBZ1008" s="14"/>
      <c r="TCA1008" s="14"/>
      <c r="TCB1008" s="14"/>
      <c r="TCC1008" s="14"/>
      <c r="TCD1008" s="14"/>
      <c r="TCE1008" s="14"/>
      <c r="TCF1008" s="14"/>
      <c r="TCG1008" s="14"/>
      <c r="TCH1008" s="14"/>
      <c r="TCI1008" s="14"/>
      <c r="TCJ1008" s="14"/>
      <c r="TCK1008" s="14"/>
      <c r="TCL1008" s="14"/>
      <c r="TCM1008" s="14"/>
      <c r="TCN1008" s="14"/>
      <c r="TCO1008" s="14"/>
      <c r="TCP1008" s="14"/>
      <c r="TCQ1008" s="14"/>
      <c r="TCR1008" s="14"/>
      <c r="TCS1008" s="14"/>
      <c r="TCT1008" s="14"/>
      <c r="TCU1008" s="14"/>
      <c r="TCV1008" s="14"/>
      <c r="TCW1008" s="14"/>
      <c r="TCX1008" s="14"/>
      <c r="TCY1008" s="14"/>
      <c r="TCZ1008" s="14"/>
      <c r="TDA1008" s="14"/>
      <c r="TDB1008" s="14"/>
      <c r="TDC1008" s="14"/>
      <c r="TDD1008" s="14"/>
      <c r="TDE1008" s="14"/>
      <c r="TDF1008" s="14"/>
      <c r="TDG1008" s="14"/>
      <c r="TDH1008" s="14"/>
      <c r="TDI1008" s="14"/>
      <c r="TDJ1008" s="14"/>
      <c r="TDK1008" s="14"/>
      <c r="TDL1008" s="14"/>
      <c r="TDM1008" s="14"/>
      <c r="TDN1008" s="14"/>
      <c r="TDO1008" s="14"/>
      <c r="TDP1008" s="14"/>
      <c r="TDQ1008" s="14"/>
      <c r="TDR1008" s="14"/>
      <c r="TDS1008" s="14"/>
      <c r="TDT1008" s="14"/>
      <c r="TDU1008" s="14"/>
      <c r="TDV1008" s="14"/>
      <c r="TDW1008" s="14"/>
      <c r="TDX1008" s="14"/>
      <c r="TDY1008" s="14"/>
      <c r="TDZ1008" s="14"/>
      <c r="TEA1008" s="14"/>
      <c r="TEB1008" s="14"/>
      <c r="TEC1008" s="14"/>
      <c r="TED1008" s="14"/>
      <c r="TEE1008" s="14"/>
      <c r="TEF1008" s="14"/>
      <c r="TEG1008" s="14"/>
      <c r="TEH1008" s="14"/>
      <c r="TEI1008" s="14"/>
      <c r="TEJ1008" s="14"/>
      <c r="TEK1008" s="14"/>
      <c r="TEL1008" s="14"/>
      <c r="TEM1008" s="14"/>
      <c r="TEN1008" s="14"/>
      <c r="TEO1008" s="14"/>
      <c r="TEP1008" s="14"/>
      <c r="TEQ1008" s="14"/>
      <c r="TER1008" s="14"/>
      <c r="TES1008" s="14"/>
      <c r="TET1008" s="14"/>
      <c r="TEU1008" s="14"/>
      <c r="TEV1008" s="14"/>
      <c r="TEW1008" s="14"/>
      <c r="TEX1008" s="14"/>
      <c r="TEY1008" s="14"/>
      <c r="TEZ1008" s="14"/>
      <c r="TFA1008" s="14"/>
      <c r="TFB1008" s="14"/>
      <c r="TFC1008" s="14"/>
      <c r="TFD1008" s="14"/>
      <c r="TFE1008" s="14"/>
      <c r="TFF1008" s="14"/>
      <c r="TFG1008" s="14"/>
      <c r="TFH1008" s="14"/>
      <c r="TFI1008" s="14"/>
      <c r="TFJ1008" s="14"/>
      <c r="TFK1008" s="14"/>
      <c r="TFL1008" s="14"/>
      <c r="TFM1008" s="14"/>
      <c r="TFN1008" s="14"/>
      <c r="TFO1008" s="14"/>
      <c r="TFP1008" s="14"/>
      <c r="TFQ1008" s="14"/>
      <c r="TFR1008" s="14"/>
      <c r="TFS1008" s="14"/>
      <c r="TFT1008" s="14"/>
      <c r="TFU1008" s="14"/>
      <c r="TFV1008" s="14"/>
      <c r="TFW1008" s="14"/>
      <c r="TFX1008" s="14"/>
      <c r="TFY1008" s="14"/>
      <c r="TFZ1008" s="14"/>
      <c r="TGA1008" s="14"/>
      <c r="TGB1008" s="14"/>
      <c r="TGC1008" s="14"/>
      <c r="TGD1008" s="14"/>
      <c r="TGE1008" s="14"/>
      <c r="TGF1008" s="14"/>
      <c r="TGG1008" s="14"/>
      <c r="TGH1008" s="14"/>
      <c r="TGI1008" s="14"/>
      <c r="TGJ1008" s="14"/>
      <c r="TGK1008" s="14"/>
      <c r="TGL1008" s="14"/>
      <c r="TGM1008" s="14"/>
      <c r="TGN1008" s="14"/>
      <c r="TGO1008" s="14"/>
      <c r="TGP1008" s="14"/>
      <c r="TGQ1008" s="14"/>
      <c r="TGR1008" s="14"/>
      <c r="TGS1008" s="14"/>
      <c r="TGT1008" s="14"/>
      <c r="TGU1008" s="14"/>
      <c r="TGV1008" s="14"/>
      <c r="TGW1008" s="14"/>
      <c r="TGX1008" s="14"/>
      <c r="TGY1008" s="14"/>
      <c r="TGZ1008" s="14"/>
      <c r="THA1008" s="14"/>
      <c r="THB1008" s="14"/>
      <c r="THC1008" s="14"/>
      <c r="THD1008" s="14"/>
      <c r="THE1008" s="14"/>
      <c r="THF1008" s="14"/>
      <c r="THG1008" s="14"/>
      <c r="THH1008" s="14"/>
      <c r="THI1008" s="14"/>
      <c r="THJ1008" s="14"/>
      <c r="THK1008" s="14"/>
      <c r="THL1008" s="14"/>
      <c r="THM1008" s="14"/>
      <c r="THN1008" s="14"/>
      <c r="THO1008" s="14"/>
      <c r="THP1008" s="14"/>
      <c r="THQ1008" s="14"/>
      <c r="THR1008" s="14"/>
      <c r="THS1008" s="14"/>
      <c r="THT1008" s="14"/>
      <c r="THU1008" s="14"/>
      <c r="THV1008" s="14"/>
      <c r="THW1008" s="14"/>
      <c r="THX1008" s="14"/>
      <c r="THY1008" s="14"/>
      <c r="THZ1008" s="14"/>
      <c r="TIA1008" s="14"/>
      <c r="TIB1008" s="14"/>
      <c r="TIC1008" s="14"/>
      <c r="TID1008" s="14"/>
      <c r="TIE1008" s="14"/>
      <c r="TIF1008" s="14"/>
      <c r="TIG1008" s="14"/>
      <c r="TIH1008" s="14"/>
      <c r="TII1008" s="14"/>
      <c r="TIJ1008" s="14"/>
      <c r="TIK1008" s="14"/>
      <c r="TIL1008" s="14"/>
      <c r="TIM1008" s="14"/>
      <c r="TIN1008" s="14"/>
      <c r="TIO1008" s="14"/>
      <c r="TIP1008" s="14"/>
      <c r="TIQ1008" s="14"/>
      <c r="TIR1008" s="14"/>
      <c r="TIS1008" s="14"/>
      <c r="TIT1008" s="14"/>
      <c r="TIU1008" s="14"/>
      <c r="TIV1008" s="14"/>
      <c r="TIW1008" s="14"/>
      <c r="TIX1008" s="14"/>
      <c r="TIY1008" s="14"/>
      <c r="TIZ1008" s="14"/>
      <c r="TJA1008" s="14"/>
      <c r="TJB1008" s="14"/>
      <c r="TJC1008" s="14"/>
      <c r="TJD1008" s="14"/>
      <c r="TJE1008" s="14"/>
      <c r="TJF1008" s="14"/>
      <c r="TJG1008" s="14"/>
      <c r="TJH1008" s="14"/>
      <c r="TJI1008" s="14"/>
      <c r="TJJ1008" s="14"/>
      <c r="TJK1008" s="14"/>
      <c r="TJL1008" s="14"/>
      <c r="TJM1008" s="14"/>
      <c r="TJN1008" s="14"/>
      <c r="TJO1008" s="14"/>
      <c r="TJP1008" s="14"/>
      <c r="TJQ1008" s="14"/>
      <c r="TJR1008" s="14"/>
      <c r="TJS1008" s="14"/>
      <c r="TJT1008" s="14"/>
      <c r="TJU1008" s="14"/>
      <c r="TJV1008" s="14"/>
      <c r="TJW1008" s="14"/>
      <c r="TJX1008" s="14"/>
      <c r="TJY1008" s="14"/>
      <c r="TJZ1008" s="14"/>
      <c r="TKA1008" s="14"/>
      <c r="TKB1008" s="14"/>
      <c r="TKC1008" s="14"/>
      <c r="TKD1008" s="14"/>
      <c r="TKE1008" s="14"/>
      <c r="TKF1008" s="14"/>
      <c r="TKG1008" s="14"/>
      <c r="TKH1008" s="14"/>
      <c r="TKI1008" s="14"/>
      <c r="TKJ1008" s="14"/>
      <c r="TKK1008" s="14"/>
      <c r="TKL1008" s="14"/>
      <c r="TKM1008" s="14"/>
      <c r="TKN1008" s="14"/>
      <c r="TKO1008" s="14"/>
      <c r="TKP1008" s="14"/>
      <c r="TKQ1008" s="14"/>
      <c r="TKR1008" s="14"/>
      <c r="TKS1008" s="14"/>
      <c r="TKT1008" s="14"/>
      <c r="TKU1008" s="14"/>
      <c r="TKV1008" s="14"/>
      <c r="TKW1008" s="14"/>
      <c r="TKX1008" s="14"/>
      <c r="TKY1008" s="14"/>
      <c r="TKZ1008" s="14"/>
      <c r="TLA1008" s="14"/>
      <c r="TLB1008" s="14"/>
      <c r="TLC1008" s="14"/>
      <c r="TLD1008" s="14"/>
      <c r="TLE1008" s="14"/>
      <c r="TLF1008" s="14"/>
      <c r="TLG1008" s="14"/>
      <c r="TLH1008" s="14"/>
      <c r="TLI1008" s="14"/>
      <c r="TLJ1008" s="14"/>
      <c r="TLK1008" s="14"/>
      <c r="TLL1008" s="14"/>
      <c r="TLM1008" s="14"/>
      <c r="TLN1008" s="14"/>
      <c r="TLO1008" s="14"/>
      <c r="TLP1008" s="14"/>
      <c r="TLQ1008" s="14"/>
      <c r="TLR1008" s="14"/>
      <c r="TLS1008" s="14"/>
      <c r="TLT1008" s="14"/>
      <c r="TLU1008" s="14"/>
      <c r="TLV1008" s="14"/>
      <c r="TLW1008" s="14"/>
      <c r="TLX1008" s="14"/>
      <c r="TLY1008" s="14"/>
      <c r="TLZ1008" s="14"/>
      <c r="TMA1008" s="14"/>
      <c r="TMB1008" s="14"/>
      <c r="TMC1008" s="14"/>
      <c r="TMD1008" s="14"/>
      <c r="TME1008" s="14"/>
      <c r="TMF1008" s="14"/>
      <c r="TMG1008" s="14"/>
      <c r="TMH1008" s="14"/>
      <c r="TMI1008" s="14"/>
      <c r="TMJ1008" s="14"/>
      <c r="TMK1008" s="14"/>
      <c r="TML1008" s="14"/>
      <c r="TMM1008" s="14"/>
      <c r="TMN1008" s="14"/>
      <c r="TMO1008" s="14"/>
      <c r="TMP1008" s="14"/>
      <c r="TMQ1008" s="14"/>
      <c r="TMR1008" s="14"/>
      <c r="TMS1008" s="14"/>
      <c r="TMT1008" s="14"/>
      <c r="TMU1008" s="14"/>
      <c r="TMV1008" s="14"/>
      <c r="TMW1008" s="14"/>
      <c r="TMX1008" s="14"/>
      <c r="TMY1008" s="14"/>
      <c r="TMZ1008" s="14"/>
      <c r="TNA1008" s="14"/>
      <c r="TNB1008" s="14"/>
      <c r="TNC1008" s="14"/>
      <c r="TND1008" s="14"/>
      <c r="TNE1008" s="14"/>
      <c r="TNF1008" s="14"/>
      <c r="TNG1008" s="14"/>
      <c r="TNH1008" s="14"/>
      <c r="TNI1008" s="14"/>
      <c r="TNJ1008" s="14"/>
      <c r="TNK1008" s="14"/>
      <c r="TNL1008" s="14"/>
      <c r="TNM1008" s="14"/>
      <c r="TNN1008" s="14"/>
      <c r="TNO1008" s="14"/>
      <c r="TNP1008" s="14"/>
      <c r="TNQ1008" s="14"/>
      <c r="TNR1008" s="14"/>
      <c r="TNS1008" s="14"/>
      <c r="TNT1008" s="14"/>
      <c r="TNU1008" s="14"/>
      <c r="TNV1008" s="14"/>
      <c r="TNW1008" s="14"/>
      <c r="TNX1008" s="14"/>
      <c r="TNY1008" s="14"/>
      <c r="TNZ1008" s="14"/>
      <c r="TOA1008" s="14"/>
      <c r="TOB1008" s="14"/>
      <c r="TOC1008" s="14"/>
      <c r="TOD1008" s="14"/>
      <c r="TOE1008" s="14"/>
      <c r="TOF1008" s="14"/>
      <c r="TOG1008" s="14"/>
      <c r="TOH1008" s="14"/>
      <c r="TOI1008" s="14"/>
      <c r="TOJ1008" s="14"/>
      <c r="TOK1008" s="14"/>
      <c r="TOL1008" s="14"/>
      <c r="TOM1008" s="14"/>
      <c r="TON1008" s="14"/>
      <c r="TOO1008" s="14"/>
      <c r="TOP1008" s="14"/>
      <c r="TOQ1008" s="14"/>
      <c r="TOR1008" s="14"/>
      <c r="TOS1008" s="14"/>
      <c r="TOT1008" s="14"/>
      <c r="TOU1008" s="14"/>
      <c r="TOV1008" s="14"/>
      <c r="TOW1008" s="14"/>
      <c r="TOX1008" s="14"/>
      <c r="TOY1008" s="14"/>
      <c r="TOZ1008" s="14"/>
      <c r="TPA1008" s="14"/>
      <c r="TPB1008" s="14"/>
      <c r="TPC1008" s="14"/>
      <c r="TPD1008" s="14"/>
      <c r="TPE1008" s="14"/>
      <c r="TPF1008" s="14"/>
      <c r="TPG1008" s="14"/>
      <c r="TPH1008" s="14"/>
      <c r="TPI1008" s="14"/>
      <c r="TPJ1008" s="14"/>
      <c r="TPK1008" s="14"/>
      <c r="TPL1008" s="14"/>
      <c r="TPM1008" s="14"/>
      <c r="TPN1008" s="14"/>
      <c r="TPO1008" s="14"/>
      <c r="TPP1008" s="14"/>
      <c r="TPQ1008" s="14"/>
      <c r="TPR1008" s="14"/>
      <c r="TPS1008" s="14"/>
      <c r="TPT1008" s="14"/>
      <c r="TPU1008" s="14"/>
      <c r="TPV1008" s="14"/>
      <c r="TPW1008" s="14"/>
      <c r="TPX1008" s="14"/>
      <c r="TPY1008" s="14"/>
      <c r="TPZ1008" s="14"/>
      <c r="TQA1008" s="14"/>
      <c r="TQB1008" s="14"/>
      <c r="TQC1008" s="14"/>
      <c r="TQD1008" s="14"/>
      <c r="TQE1008" s="14"/>
      <c r="TQF1008" s="14"/>
      <c r="TQG1008" s="14"/>
      <c r="TQH1008" s="14"/>
      <c r="TQI1008" s="14"/>
      <c r="TQJ1008" s="14"/>
      <c r="TQK1008" s="14"/>
      <c r="TQL1008" s="14"/>
      <c r="TQM1008" s="14"/>
      <c r="TQN1008" s="14"/>
      <c r="TQO1008" s="14"/>
      <c r="TQP1008" s="14"/>
      <c r="TQQ1008" s="14"/>
      <c r="TQR1008" s="14"/>
      <c r="TQS1008" s="14"/>
      <c r="TQT1008" s="14"/>
      <c r="TQU1008" s="14"/>
      <c r="TQV1008" s="14"/>
      <c r="TQW1008" s="14"/>
      <c r="TQX1008" s="14"/>
      <c r="TQY1008" s="14"/>
      <c r="TQZ1008" s="14"/>
      <c r="TRA1008" s="14"/>
      <c r="TRB1008" s="14"/>
      <c r="TRC1008" s="14"/>
      <c r="TRD1008" s="14"/>
      <c r="TRE1008" s="14"/>
      <c r="TRF1008" s="14"/>
      <c r="TRG1008" s="14"/>
      <c r="TRH1008" s="14"/>
      <c r="TRI1008" s="14"/>
      <c r="TRJ1008" s="14"/>
      <c r="TRK1008" s="14"/>
      <c r="TRL1008" s="14"/>
      <c r="TRM1008" s="14"/>
      <c r="TRN1008" s="14"/>
      <c r="TRO1008" s="14"/>
      <c r="TRP1008" s="14"/>
      <c r="TRQ1008" s="14"/>
      <c r="TRR1008" s="14"/>
      <c r="TRS1008" s="14"/>
      <c r="TRT1008" s="14"/>
      <c r="TRU1008" s="14"/>
      <c r="TRV1008" s="14"/>
      <c r="TRW1008" s="14"/>
      <c r="TRX1008" s="14"/>
      <c r="TRY1008" s="14"/>
      <c r="TRZ1008" s="14"/>
      <c r="TSA1008" s="14"/>
      <c r="TSB1008" s="14"/>
      <c r="TSC1008" s="14"/>
      <c r="TSD1008" s="14"/>
      <c r="TSE1008" s="14"/>
      <c r="TSF1008" s="14"/>
      <c r="TSG1008" s="14"/>
      <c r="TSH1008" s="14"/>
      <c r="TSI1008" s="14"/>
      <c r="TSJ1008" s="14"/>
      <c r="TSK1008" s="14"/>
      <c r="TSL1008" s="14"/>
      <c r="TSM1008" s="14"/>
      <c r="TSN1008" s="14"/>
      <c r="TSO1008" s="14"/>
      <c r="TSP1008" s="14"/>
      <c r="TSQ1008" s="14"/>
      <c r="TSR1008" s="14"/>
      <c r="TSS1008" s="14"/>
      <c r="TST1008" s="14"/>
      <c r="TSU1008" s="14"/>
      <c r="TSV1008" s="14"/>
      <c r="TSW1008" s="14"/>
      <c r="TSX1008" s="14"/>
      <c r="TSY1008" s="14"/>
      <c r="TSZ1008" s="14"/>
      <c r="TTA1008" s="14"/>
      <c r="TTB1008" s="14"/>
      <c r="TTC1008" s="14"/>
      <c r="TTD1008" s="14"/>
      <c r="TTE1008" s="14"/>
      <c r="TTF1008" s="14"/>
      <c r="TTG1008" s="14"/>
      <c r="TTH1008" s="14"/>
      <c r="TTI1008" s="14"/>
      <c r="TTJ1008" s="14"/>
      <c r="TTK1008" s="14"/>
      <c r="TTL1008" s="14"/>
      <c r="TTM1008" s="14"/>
      <c r="TTN1008" s="14"/>
      <c r="TTO1008" s="14"/>
      <c r="TTP1008" s="14"/>
      <c r="TTQ1008" s="14"/>
      <c r="TTR1008" s="14"/>
      <c r="TTS1008" s="14"/>
      <c r="TTT1008" s="14"/>
      <c r="TTU1008" s="14"/>
      <c r="TTV1008" s="14"/>
      <c r="TTW1008" s="14"/>
      <c r="TTX1008" s="14"/>
      <c r="TTY1008" s="14"/>
      <c r="TTZ1008" s="14"/>
      <c r="TUA1008" s="14"/>
      <c r="TUB1008" s="14"/>
      <c r="TUC1008" s="14"/>
      <c r="TUD1008" s="14"/>
      <c r="TUE1008" s="14"/>
      <c r="TUF1008" s="14"/>
      <c r="TUG1008" s="14"/>
      <c r="TUH1008" s="14"/>
      <c r="TUI1008" s="14"/>
      <c r="TUJ1008" s="14"/>
      <c r="TUK1008" s="14"/>
      <c r="TUL1008" s="14"/>
      <c r="TUM1008" s="14"/>
      <c r="TUN1008" s="14"/>
      <c r="TUO1008" s="14"/>
      <c r="TUP1008" s="14"/>
      <c r="TUQ1008" s="14"/>
      <c r="TUR1008" s="14"/>
      <c r="TUS1008" s="14"/>
      <c r="TUT1008" s="14"/>
      <c r="TUU1008" s="14"/>
      <c r="TUV1008" s="14"/>
      <c r="TUW1008" s="14"/>
      <c r="TUX1008" s="14"/>
      <c r="TUY1008" s="14"/>
      <c r="TUZ1008" s="14"/>
      <c r="TVA1008" s="14"/>
      <c r="TVB1008" s="14"/>
      <c r="TVC1008" s="14"/>
      <c r="TVD1008" s="14"/>
      <c r="TVE1008" s="14"/>
      <c r="TVF1008" s="14"/>
      <c r="TVG1008" s="14"/>
      <c r="TVH1008" s="14"/>
      <c r="TVI1008" s="14"/>
      <c r="TVJ1008" s="14"/>
      <c r="TVK1008" s="14"/>
      <c r="TVL1008" s="14"/>
      <c r="TVM1008" s="14"/>
      <c r="TVN1008" s="14"/>
      <c r="TVO1008" s="14"/>
      <c r="TVP1008" s="14"/>
      <c r="TVQ1008" s="14"/>
      <c r="TVR1008" s="14"/>
      <c r="TVS1008" s="14"/>
      <c r="TVT1008" s="14"/>
      <c r="TVU1008" s="14"/>
      <c r="TVV1008" s="14"/>
      <c r="TVW1008" s="14"/>
      <c r="TVX1008" s="14"/>
      <c r="TVY1008" s="14"/>
      <c r="TVZ1008" s="14"/>
      <c r="TWA1008" s="14"/>
      <c r="TWB1008" s="14"/>
      <c r="TWC1008" s="14"/>
      <c r="TWD1008" s="14"/>
      <c r="TWE1008" s="14"/>
      <c r="TWF1008" s="14"/>
      <c r="TWG1008" s="14"/>
      <c r="TWH1008" s="14"/>
      <c r="TWI1008" s="14"/>
      <c r="TWJ1008" s="14"/>
      <c r="TWK1008" s="14"/>
      <c r="TWL1008" s="14"/>
      <c r="TWM1008" s="14"/>
      <c r="TWN1008" s="14"/>
      <c r="TWO1008" s="14"/>
      <c r="TWP1008" s="14"/>
      <c r="TWQ1008" s="14"/>
      <c r="TWR1008" s="14"/>
      <c r="TWS1008" s="14"/>
      <c r="TWT1008" s="14"/>
      <c r="TWU1008" s="14"/>
      <c r="TWV1008" s="14"/>
      <c r="TWW1008" s="14"/>
      <c r="TWX1008" s="14"/>
      <c r="TWY1008" s="14"/>
      <c r="TWZ1008" s="14"/>
      <c r="TXA1008" s="14"/>
      <c r="TXB1008" s="14"/>
      <c r="TXC1008" s="14"/>
      <c r="TXD1008" s="14"/>
      <c r="TXE1008" s="14"/>
      <c r="TXF1008" s="14"/>
      <c r="TXG1008" s="14"/>
      <c r="TXH1008" s="14"/>
      <c r="TXI1008" s="14"/>
      <c r="TXJ1008" s="14"/>
      <c r="TXK1008" s="14"/>
      <c r="TXL1008" s="14"/>
      <c r="TXM1008" s="14"/>
      <c r="TXN1008" s="14"/>
      <c r="TXO1008" s="14"/>
      <c r="TXP1008" s="14"/>
      <c r="TXQ1008" s="14"/>
      <c r="TXR1008" s="14"/>
      <c r="TXS1008" s="14"/>
      <c r="TXT1008" s="14"/>
      <c r="TXU1008" s="14"/>
      <c r="TXV1008" s="14"/>
      <c r="TXW1008" s="14"/>
      <c r="TXX1008" s="14"/>
      <c r="TXY1008" s="14"/>
      <c r="TXZ1008" s="14"/>
      <c r="TYA1008" s="14"/>
      <c r="TYB1008" s="14"/>
      <c r="TYC1008" s="14"/>
      <c r="TYD1008" s="14"/>
      <c r="TYE1008" s="14"/>
      <c r="TYF1008" s="14"/>
      <c r="TYG1008" s="14"/>
      <c r="TYH1008" s="14"/>
      <c r="TYI1008" s="14"/>
      <c r="TYJ1008" s="14"/>
      <c r="TYK1008" s="14"/>
      <c r="TYL1008" s="14"/>
      <c r="TYM1008" s="14"/>
      <c r="TYN1008" s="14"/>
      <c r="TYO1008" s="14"/>
      <c r="TYP1008" s="14"/>
      <c r="TYQ1008" s="14"/>
      <c r="TYR1008" s="14"/>
      <c r="TYS1008" s="14"/>
      <c r="TYT1008" s="14"/>
      <c r="TYU1008" s="14"/>
      <c r="TYV1008" s="14"/>
      <c r="TYW1008" s="14"/>
      <c r="TYX1008" s="14"/>
      <c r="TYY1008" s="14"/>
      <c r="TYZ1008" s="14"/>
      <c r="TZA1008" s="14"/>
      <c r="TZB1008" s="14"/>
      <c r="TZC1008" s="14"/>
      <c r="TZD1008" s="14"/>
      <c r="TZE1008" s="14"/>
      <c r="TZF1008" s="14"/>
      <c r="TZG1008" s="14"/>
      <c r="TZH1008" s="14"/>
      <c r="TZI1008" s="14"/>
      <c r="TZJ1008" s="14"/>
      <c r="TZK1008" s="14"/>
      <c r="TZL1008" s="14"/>
      <c r="TZM1008" s="14"/>
      <c r="TZN1008" s="14"/>
      <c r="TZO1008" s="14"/>
      <c r="TZP1008" s="14"/>
      <c r="TZQ1008" s="14"/>
      <c r="TZR1008" s="14"/>
      <c r="TZS1008" s="14"/>
      <c r="TZT1008" s="14"/>
      <c r="TZU1008" s="14"/>
      <c r="TZV1008" s="14"/>
      <c r="TZW1008" s="14"/>
      <c r="TZX1008" s="14"/>
      <c r="TZY1008" s="14"/>
      <c r="TZZ1008" s="14"/>
      <c r="UAA1008" s="14"/>
      <c r="UAB1008" s="14"/>
      <c r="UAC1008" s="14"/>
      <c r="UAD1008" s="14"/>
      <c r="UAE1008" s="14"/>
      <c r="UAF1008" s="14"/>
      <c r="UAG1008" s="14"/>
      <c r="UAH1008" s="14"/>
      <c r="UAI1008" s="14"/>
      <c r="UAJ1008" s="14"/>
      <c r="UAK1008" s="14"/>
      <c r="UAL1008" s="14"/>
      <c r="UAM1008" s="14"/>
      <c r="UAN1008" s="14"/>
      <c r="UAO1008" s="14"/>
      <c r="UAP1008" s="14"/>
      <c r="UAQ1008" s="14"/>
      <c r="UAR1008" s="14"/>
      <c r="UAS1008" s="14"/>
      <c r="UAT1008" s="14"/>
      <c r="UAU1008" s="14"/>
      <c r="UAV1008" s="14"/>
      <c r="UAW1008" s="14"/>
      <c r="UAX1008" s="14"/>
      <c r="UAY1008" s="14"/>
      <c r="UAZ1008" s="14"/>
      <c r="UBA1008" s="14"/>
      <c r="UBB1008" s="14"/>
      <c r="UBC1008" s="14"/>
      <c r="UBD1008" s="14"/>
      <c r="UBE1008" s="14"/>
      <c r="UBF1008" s="14"/>
      <c r="UBG1008" s="14"/>
      <c r="UBH1008" s="14"/>
      <c r="UBI1008" s="14"/>
      <c r="UBJ1008" s="14"/>
      <c r="UBK1008" s="14"/>
      <c r="UBL1008" s="14"/>
      <c r="UBM1008" s="14"/>
      <c r="UBN1008" s="14"/>
      <c r="UBO1008" s="14"/>
      <c r="UBP1008" s="14"/>
      <c r="UBQ1008" s="14"/>
      <c r="UBR1008" s="14"/>
      <c r="UBS1008" s="14"/>
      <c r="UBT1008" s="14"/>
      <c r="UBU1008" s="14"/>
      <c r="UBV1008" s="14"/>
      <c r="UBW1008" s="14"/>
      <c r="UBX1008" s="14"/>
      <c r="UBY1008" s="14"/>
      <c r="UBZ1008" s="14"/>
      <c r="UCA1008" s="14"/>
      <c r="UCB1008" s="14"/>
      <c r="UCC1008" s="14"/>
      <c r="UCD1008" s="14"/>
      <c r="UCE1008" s="14"/>
      <c r="UCF1008" s="14"/>
      <c r="UCG1008" s="14"/>
      <c r="UCH1008" s="14"/>
      <c r="UCI1008" s="14"/>
      <c r="UCJ1008" s="14"/>
      <c r="UCK1008" s="14"/>
      <c r="UCL1008" s="14"/>
      <c r="UCM1008" s="14"/>
      <c r="UCN1008" s="14"/>
      <c r="UCO1008" s="14"/>
      <c r="UCP1008" s="14"/>
      <c r="UCQ1008" s="14"/>
      <c r="UCR1008" s="14"/>
      <c r="UCS1008" s="14"/>
      <c r="UCT1008" s="14"/>
      <c r="UCU1008" s="14"/>
      <c r="UCV1008" s="14"/>
      <c r="UCW1008" s="14"/>
      <c r="UCX1008" s="14"/>
      <c r="UCY1008" s="14"/>
      <c r="UCZ1008" s="14"/>
      <c r="UDA1008" s="14"/>
      <c r="UDB1008" s="14"/>
      <c r="UDC1008" s="14"/>
      <c r="UDD1008" s="14"/>
      <c r="UDE1008" s="14"/>
      <c r="UDF1008" s="14"/>
      <c r="UDG1008" s="14"/>
      <c r="UDH1008" s="14"/>
      <c r="UDI1008" s="14"/>
      <c r="UDJ1008" s="14"/>
      <c r="UDK1008" s="14"/>
      <c r="UDL1008" s="14"/>
      <c r="UDM1008" s="14"/>
      <c r="UDN1008" s="14"/>
      <c r="UDO1008" s="14"/>
      <c r="UDP1008" s="14"/>
      <c r="UDQ1008" s="14"/>
      <c r="UDR1008" s="14"/>
      <c r="UDS1008" s="14"/>
      <c r="UDT1008" s="14"/>
      <c r="UDU1008" s="14"/>
      <c r="UDV1008" s="14"/>
      <c r="UDW1008" s="14"/>
      <c r="UDX1008" s="14"/>
      <c r="UDY1008" s="14"/>
      <c r="UDZ1008" s="14"/>
      <c r="UEA1008" s="14"/>
      <c r="UEB1008" s="14"/>
      <c r="UEC1008" s="14"/>
      <c r="UED1008" s="14"/>
      <c r="UEE1008" s="14"/>
      <c r="UEF1008" s="14"/>
      <c r="UEG1008" s="14"/>
      <c r="UEH1008" s="14"/>
      <c r="UEI1008" s="14"/>
      <c r="UEJ1008" s="14"/>
      <c r="UEK1008" s="14"/>
      <c r="UEL1008" s="14"/>
      <c r="UEM1008" s="14"/>
      <c r="UEN1008" s="14"/>
      <c r="UEO1008" s="14"/>
      <c r="UEP1008" s="14"/>
      <c r="UEQ1008" s="14"/>
      <c r="UER1008" s="14"/>
      <c r="UES1008" s="14"/>
      <c r="UET1008" s="14"/>
      <c r="UEU1008" s="14"/>
      <c r="UEV1008" s="14"/>
      <c r="UEW1008" s="14"/>
      <c r="UEX1008" s="14"/>
      <c r="UEY1008" s="14"/>
      <c r="UEZ1008" s="14"/>
      <c r="UFA1008" s="14"/>
      <c r="UFB1008" s="14"/>
      <c r="UFC1008" s="14"/>
      <c r="UFD1008" s="14"/>
      <c r="UFE1008" s="14"/>
      <c r="UFF1008" s="14"/>
      <c r="UFG1008" s="14"/>
      <c r="UFH1008" s="14"/>
      <c r="UFI1008" s="14"/>
      <c r="UFJ1008" s="14"/>
      <c r="UFK1008" s="14"/>
      <c r="UFL1008" s="14"/>
      <c r="UFM1008" s="14"/>
      <c r="UFN1008" s="14"/>
      <c r="UFO1008" s="14"/>
      <c r="UFP1008" s="14"/>
      <c r="UFQ1008" s="14"/>
      <c r="UFR1008" s="14"/>
      <c r="UFS1008" s="14"/>
      <c r="UFT1008" s="14"/>
      <c r="UFU1008" s="14"/>
      <c r="UFV1008" s="14"/>
      <c r="UFW1008" s="14"/>
      <c r="UFX1008" s="14"/>
      <c r="UFY1008" s="14"/>
      <c r="UFZ1008" s="14"/>
      <c r="UGA1008" s="14"/>
      <c r="UGB1008" s="14"/>
      <c r="UGC1008" s="14"/>
      <c r="UGD1008" s="14"/>
      <c r="UGE1008" s="14"/>
      <c r="UGF1008" s="14"/>
      <c r="UGG1008" s="14"/>
      <c r="UGH1008" s="14"/>
      <c r="UGI1008" s="14"/>
      <c r="UGJ1008" s="14"/>
      <c r="UGK1008" s="14"/>
      <c r="UGL1008" s="14"/>
      <c r="UGM1008" s="14"/>
      <c r="UGN1008" s="14"/>
      <c r="UGO1008" s="14"/>
      <c r="UGP1008" s="14"/>
      <c r="UGQ1008" s="14"/>
      <c r="UGR1008" s="14"/>
      <c r="UGS1008" s="14"/>
      <c r="UGT1008" s="14"/>
      <c r="UGU1008" s="14"/>
      <c r="UGV1008" s="14"/>
      <c r="UGW1008" s="14"/>
      <c r="UGX1008" s="14"/>
      <c r="UGY1008" s="14"/>
      <c r="UGZ1008" s="14"/>
      <c r="UHA1008" s="14"/>
      <c r="UHB1008" s="14"/>
      <c r="UHC1008" s="14"/>
      <c r="UHD1008" s="14"/>
      <c r="UHE1008" s="14"/>
      <c r="UHF1008" s="14"/>
      <c r="UHG1008" s="14"/>
      <c r="UHH1008" s="14"/>
      <c r="UHI1008" s="14"/>
      <c r="UHJ1008" s="14"/>
      <c r="UHK1008" s="14"/>
      <c r="UHL1008" s="14"/>
      <c r="UHM1008" s="14"/>
      <c r="UHN1008" s="14"/>
      <c r="UHO1008" s="14"/>
      <c r="UHP1008" s="14"/>
      <c r="UHQ1008" s="14"/>
      <c r="UHR1008" s="14"/>
      <c r="UHS1008" s="14"/>
      <c r="UHT1008" s="14"/>
      <c r="UHU1008" s="14"/>
      <c r="UHV1008" s="14"/>
      <c r="UHW1008" s="14"/>
      <c r="UHX1008" s="14"/>
      <c r="UHY1008" s="14"/>
      <c r="UHZ1008" s="14"/>
      <c r="UIA1008" s="14"/>
      <c r="UIB1008" s="14"/>
      <c r="UIC1008" s="14"/>
      <c r="UID1008" s="14"/>
      <c r="UIE1008" s="14"/>
      <c r="UIF1008" s="14"/>
      <c r="UIG1008" s="14"/>
      <c r="UIH1008" s="14"/>
      <c r="UII1008" s="14"/>
      <c r="UIJ1008" s="14"/>
      <c r="UIK1008" s="14"/>
      <c r="UIL1008" s="14"/>
      <c r="UIM1008" s="14"/>
      <c r="UIN1008" s="14"/>
      <c r="UIO1008" s="14"/>
      <c r="UIP1008" s="14"/>
      <c r="UIQ1008" s="14"/>
      <c r="UIR1008" s="14"/>
      <c r="UIS1008" s="14"/>
      <c r="UIT1008" s="14"/>
      <c r="UIU1008" s="14"/>
      <c r="UIV1008" s="14"/>
      <c r="UIW1008" s="14"/>
      <c r="UIX1008" s="14"/>
      <c r="UIY1008" s="14"/>
      <c r="UIZ1008" s="14"/>
      <c r="UJA1008" s="14"/>
      <c r="UJB1008" s="14"/>
      <c r="UJC1008" s="14"/>
      <c r="UJD1008" s="14"/>
      <c r="UJE1008" s="14"/>
      <c r="UJF1008" s="14"/>
      <c r="UJG1008" s="14"/>
      <c r="UJH1008" s="14"/>
      <c r="UJI1008" s="14"/>
      <c r="UJJ1008" s="14"/>
      <c r="UJK1008" s="14"/>
      <c r="UJL1008" s="14"/>
      <c r="UJM1008" s="14"/>
      <c r="UJN1008" s="14"/>
      <c r="UJO1008" s="14"/>
      <c r="UJP1008" s="14"/>
      <c r="UJQ1008" s="14"/>
      <c r="UJR1008" s="14"/>
      <c r="UJS1008" s="14"/>
      <c r="UJT1008" s="14"/>
      <c r="UJU1008" s="14"/>
      <c r="UJV1008" s="14"/>
      <c r="UJW1008" s="14"/>
      <c r="UJX1008" s="14"/>
      <c r="UJY1008" s="14"/>
      <c r="UJZ1008" s="14"/>
      <c r="UKA1008" s="14"/>
      <c r="UKB1008" s="14"/>
      <c r="UKC1008" s="14"/>
      <c r="UKD1008" s="14"/>
      <c r="UKE1008" s="14"/>
      <c r="UKF1008" s="14"/>
      <c r="UKG1008" s="14"/>
      <c r="UKH1008" s="14"/>
      <c r="UKI1008" s="14"/>
      <c r="UKJ1008" s="14"/>
      <c r="UKK1008" s="14"/>
      <c r="UKL1008" s="14"/>
      <c r="UKM1008" s="14"/>
      <c r="UKN1008" s="14"/>
      <c r="UKO1008" s="14"/>
      <c r="UKP1008" s="14"/>
      <c r="UKQ1008" s="14"/>
      <c r="UKR1008" s="14"/>
      <c r="UKS1008" s="14"/>
      <c r="UKT1008" s="14"/>
      <c r="UKU1008" s="14"/>
      <c r="UKV1008" s="14"/>
      <c r="UKW1008" s="14"/>
      <c r="UKX1008" s="14"/>
      <c r="UKY1008" s="14"/>
      <c r="UKZ1008" s="14"/>
      <c r="ULA1008" s="14"/>
      <c r="ULB1008" s="14"/>
      <c r="ULC1008" s="14"/>
      <c r="ULD1008" s="14"/>
      <c r="ULE1008" s="14"/>
      <c r="ULF1008" s="14"/>
      <c r="ULG1008" s="14"/>
      <c r="ULH1008" s="14"/>
      <c r="ULI1008" s="14"/>
      <c r="ULJ1008" s="14"/>
      <c r="ULK1008" s="14"/>
      <c r="ULL1008" s="14"/>
      <c r="ULM1008" s="14"/>
      <c r="ULN1008" s="14"/>
      <c r="ULO1008" s="14"/>
      <c r="ULP1008" s="14"/>
      <c r="ULQ1008" s="14"/>
      <c r="ULR1008" s="14"/>
      <c r="ULS1008" s="14"/>
      <c r="ULT1008" s="14"/>
      <c r="ULU1008" s="14"/>
      <c r="ULV1008" s="14"/>
      <c r="ULW1008" s="14"/>
      <c r="ULX1008" s="14"/>
      <c r="ULY1008" s="14"/>
      <c r="ULZ1008" s="14"/>
      <c r="UMA1008" s="14"/>
      <c r="UMB1008" s="14"/>
      <c r="UMC1008" s="14"/>
      <c r="UMD1008" s="14"/>
      <c r="UME1008" s="14"/>
      <c r="UMF1008" s="14"/>
      <c r="UMG1008" s="14"/>
      <c r="UMH1008" s="14"/>
      <c r="UMI1008" s="14"/>
      <c r="UMJ1008" s="14"/>
      <c r="UMK1008" s="14"/>
      <c r="UML1008" s="14"/>
      <c r="UMM1008" s="14"/>
      <c r="UMN1008" s="14"/>
      <c r="UMO1008" s="14"/>
      <c r="UMP1008" s="14"/>
      <c r="UMQ1008" s="14"/>
      <c r="UMR1008" s="14"/>
      <c r="UMS1008" s="14"/>
      <c r="UMT1008" s="14"/>
      <c r="UMU1008" s="14"/>
      <c r="UMV1008" s="14"/>
      <c r="UMW1008" s="14"/>
      <c r="UMX1008" s="14"/>
      <c r="UMY1008" s="14"/>
      <c r="UMZ1008" s="14"/>
      <c r="UNA1008" s="14"/>
      <c r="UNB1008" s="14"/>
      <c r="UNC1008" s="14"/>
      <c r="UND1008" s="14"/>
      <c r="UNE1008" s="14"/>
      <c r="UNF1008" s="14"/>
      <c r="UNG1008" s="14"/>
      <c r="UNH1008" s="14"/>
      <c r="UNI1008" s="14"/>
      <c r="UNJ1008" s="14"/>
      <c r="UNK1008" s="14"/>
      <c r="UNL1008" s="14"/>
      <c r="UNM1008" s="14"/>
      <c r="UNN1008" s="14"/>
      <c r="UNO1008" s="14"/>
      <c r="UNP1008" s="14"/>
      <c r="UNQ1008" s="14"/>
      <c r="UNR1008" s="14"/>
      <c r="UNS1008" s="14"/>
      <c r="UNT1008" s="14"/>
      <c r="UNU1008" s="14"/>
      <c r="UNV1008" s="14"/>
      <c r="UNW1008" s="14"/>
      <c r="UNX1008" s="14"/>
      <c r="UNY1008" s="14"/>
      <c r="UNZ1008" s="14"/>
      <c r="UOA1008" s="14"/>
      <c r="UOB1008" s="14"/>
      <c r="UOC1008" s="14"/>
      <c r="UOD1008" s="14"/>
      <c r="UOE1008" s="14"/>
      <c r="UOF1008" s="14"/>
      <c r="UOG1008" s="14"/>
      <c r="UOH1008" s="14"/>
      <c r="UOI1008" s="14"/>
      <c r="UOJ1008" s="14"/>
      <c r="UOK1008" s="14"/>
      <c r="UOL1008" s="14"/>
      <c r="UOM1008" s="14"/>
      <c r="UON1008" s="14"/>
      <c r="UOO1008" s="14"/>
      <c r="UOP1008" s="14"/>
      <c r="UOQ1008" s="14"/>
      <c r="UOR1008" s="14"/>
      <c r="UOS1008" s="14"/>
      <c r="UOT1008" s="14"/>
      <c r="UOU1008" s="14"/>
      <c r="UOV1008" s="14"/>
      <c r="UOW1008" s="14"/>
      <c r="UOX1008" s="14"/>
      <c r="UOY1008" s="14"/>
      <c r="UOZ1008" s="14"/>
      <c r="UPA1008" s="14"/>
      <c r="UPB1008" s="14"/>
      <c r="UPC1008" s="14"/>
      <c r="UPD1008" s="14"/>
      <c r="UPE1008" s="14"/>
      <c r="UPF1008" s="14"/>
      <c r="UPG1008" s="14"/>
      <c r="UPH1008" s="14"/>
      <c r="UPI1008" s="14"/>
      <c r="UPJ1008" s="14"/>
      <c r="UPK1008" s="14"/>
      <c r="UPL1008" s="14"/>
      <c r="UPM1008" s="14"/>
      <c r="UPN1008" s="14"/>
      <c r="UPO1008" s="14"/>
      <c r="UPP1008" s="14"/>
      <c r="UPQ1008" s="14"/>
      <c r="UPR1008" s="14"/>
      <c r="UPS1008" s="14"/>
      <c r="UPT1008" s="14"/>
      <c r="UPU1008" s="14"/>
      <c r="UPV1008" s="14"/>
      <c r="UPW1008" s="14"/>
      <c r="UPX1008" s="14"/>
      <c r="UPY1008" s="14"/>
      <c r="UPZ1008" s="14"/>
      <c r="UQA1008" s="14"/>
      <c r="UQB1008" s="14"/>
      <c r="UQC1008" s="14"/>
      <c r="UQD1008" s="14"/>
      <c r="UQE1008" s="14"/>
      <c r="UQF1008" s="14"/>
      <c r="UQG1008" s="14"/>
      <c r="UQH1008" s="14"/>
      <c r="UQI1008" s="14"/>
      <c r="UQJ1008" s="14"/>
      <c r="UQK1008" s="14"/>
      <c r="UQL1008" s="14"/>
      <c r="UQM1008" s="14"/>
      <c r="UQN1008" s="14"/>
      <c r="UQO1008" s="14"/>
      <c r="UQP1008" s="14"/>
      <c r="UQQ1008" s="14"/>
      <c r="UQR1008" s="14"/>
      <c r="UQS1008" s="14"/>
      <c r="UQT1008" s="14"/>
      <c r="UQU1008" s="14"/>
      <c r="UQV1008" s="14"/>
      <c r="UQW1008" s="14"/>
      <c r="UQX1008" s="14"/>
      <c r="UQY1008" s="14"/>
      <c r="UQZ1008" s="14"/>
      <c r="URA1008" s="14"/>
      <c r="URB1008" s="14"/>
      <c r="URC1008" s="14"/>
      <c r="URD1008" s="14"/>
      <c r="URE1008" s="14"/>
      <c r="URF1008" s="14"/>
      <c r="URG1008" s="14"/>
      <c r="URH1008" s="14"/>
      <c r="URI1008" s="14"/>
      <c r="URJ1008" s="14"/>
      <c r="URK1008" s="14"/>
      <c r="URL1008" s="14"/>
      <c r="URM1008" s="14"/>
      <c r="URN1008" s="14"/>
      <c r="URO1008" s="14"/>
      <c r="URP1008" s="14"/>
      <c r="URQ1008" s="14"/>
      <c r="URR1008" s="14"/>
      <c r="URS1008" s="14"/>
      <c r="URT1008" s="14"/>
      <c r="URU1008" s="14"/>
      <c r="URV1008" s="14"/>
      <c r="URW1008" s="14"/>
      <c r="URX1008" s="14"/>
      <c r="URY1008" s="14"/>
      <c r="URZ1008" s="14"/>
      <c r="USA1008" s="14"/>
      <c r="USB1008" s="14"/>
      <c r="USC1008" s="14"/>
      <c r="USD1008" s="14"/>
      <c r="USE1008" s="14"/>
      <c r="USF1008" s="14"/>
      <c r="USG1008" s="14"/>
      <c r="USH1008" s="14"/>
      <c r="USI1008" s="14"/>
      <c r="USJ1008" s="14"/>
      <c r="USK1008" s="14"/>
      <c r="USL1008" s="14"/>
      <c r="USM1008" s="14"/>
      <c r="USN1008" s="14"/>
      <c r="USO1008" s="14"/>
      <c r="USP1008" s="14"/>
      <c r="USQ1008" s="14"/>
      <c r="USR1008" s="14"/>
      <c r="USS1008" s="14"/>
      <c r="UST1008" s="14"/>
      <c r="USU1008" s="14"/>
      <c r="USV1008" s="14"/>
      <c r="USW1008" s="14"/>
      <c r="USX1008" s="14"/>
      <c r="USY1008" s="14"/>
      <c r="USZ1008" s="14"/>
      <c r="UTA1008" s="14"/>
      <c r="UTB1008" s="14"/>
      <c r="UTC1008" s="14"/>
      <c r="UTD1008" s="14"/>
      <c r="UTE1008" s="14"/>
      <c r="UTF1008" s="14"/>
      <c r="UTG1008" s="14"/>
      <c r="UTH1008" s="14"/>
      <c r="UTI1008" s="14"/>
      <c r="UTJ1008" s="14"/>
      <c r="UTK1008" s="14"/>
      <c r="UTL1008" s="14"/>
      <c r="UTM1008" s="14"/>
      <c r="UTN1008" s="14"/>
      <c r="UTO1008" s="14"/>
      <c r="UTP1008" s="14"/>
      <c r="UTQ1008" s="14"/>
      <c r="UTR1008" s="14"/>
      <c r="UTS1008" s="14"/>
      <c r="UTT1008" s="14"/>
      <c r="UTU1008" s="14"/>
      <c r="UTV1008" s="14"/>
      <c r="UTW1008" s="14"/>
      <c r="UTX1008" s="14"/>
      <c r="UTY1008" s="14"/>
      <c r="UTZ1008" s="14"/>
      <c r="UUA1008" s="14"/>
      <c r="UUB1008" s="14"/>
      <c r="UUC1008" s="14"/>
      <c r="UUD1008" s="14"/>
      <c r="UUE1008" s="14"/>
      <c r="UUF1008" s="14"/>
      <c r="UUG1008" s="14"/>
      <c r="UUH1008" s="14"/>
      <c r="UUI1008" s="14"/>
      <c r="UUJ1008" s="14"/>
      <c r="UUK1008" s="14"/>
      <c r="UUL1008" s="14"/>
      <c r="UUM1008" s="14"/>
      <c r="UUN1008" s="14"/>
      <c r="UUO1008" s="14"/>
      <c r="UUP1008" s="14"/>
      <c r="UUQ1008" s="14"/>
      <c r="UUR1008" s="14"/>
      <c r="UUS1008" s="14"/>
      <c r="UUT1008" s="14"/>
      <c r="UUU1008" s="14"/>
      <c r="UUV1008" s="14"/>
      <c r="UUW1008" s="14"/>
      <c r="UUX1008" s="14"/>
      <c r="UUY1008" s="14"/>
      <c r="UUZ1008" s="14"/>
      <c r="UVA1008" s="14"/>
      <c r="UVB1008" s="14"/>
      <c r="UVC1008" s="14"/>
      <c r="UVD1008" s="14"/>
      <c r="UVE1008" s="14"/>
      <c r="UVF1008" s="14"/>
      <c r="UVG1008" s="14"/>
      <c r="UVH1008" s="14"/>
      <c r="UVI1008" s="14"/>
      <c r="UVJ1008" s="14"/>
      <c r="UVK1008" s="14"/>
      <c r="UVL1008" s="14"/>
      <c r="UVM1008" s="14"/>
      <c r="UVN1008" s="14"/>
      <c r="UVO1008" s="14"/>
      <c r="UVP1008" s="14"/>
      <c r="UVQ1008" s="14"/>
      <c r="UVR1008" s="14"/>
      <c r="UVS1008" s="14"/>
      <c r="UVT1008" s="14"/>
      <c r="UVU1008" s="14"/>
      <c r="UVV1008" s="14"/>
      <c r="UVW1008" s="14"/>
      <c r="UVX1008" s="14"/>
      <c r="UVY1008" s="14"/>
      <c r="UVZ1008" s="14"/>
      <c r="UWA1008" s="14"/>
      <c r="UWB1008" s="14"/>
      <c r="UWC1008" s="14"/>
      <c r="UWD1008" s="14"/>
      <c r="UWE1008" s="14"/>
      <c r="UWF1008" s="14"/>
      <c r="UWG1008" s="14"/>
      <c r="UWH1008" s="14"/>
      <c r="UWI1008" s="14"/>
      <c r="UWJ1008" s="14"/>
      <c r="UWK1008" s="14"/>
      <c r="UWL1008" s="14"/>
      <c r="UWM1008" s="14"/>
      <c r="UWN1008" s="14"/>
      <c r="UWO1008" s="14"/>
      <c r="UWP1008" s="14"/>
      <c r="UWQ1008" s="14"/>
      <c r="UWR1008" s="14"/>
      <c r="UWS1008" s="14"/>
      <c r="UWT1008" s="14"/>
      <c r="UWU1008" s="14"/>
      <c r="UWV1008" s="14"/>
      <c r="UWW1008" s="14"/>
      <c r="UWX1008" s="14"/>
      <c r="UWY1008" s="14"/>
      <c r="UWZ1008" s="14"/>
      <c r="UXA1008" s="14"/>
      <c r="UXB1008" s="14"/>
      <c r="UXC1008" s="14"/>
      <c r="UXD1008" s="14"/>
      <c r="UXE1008" s="14"/>
      <c r="UXF1008" s="14"/>
      <c r="UXG1008" s="14"/>
      <c r="UXH1008" s="14"/>
      <c r="UXI1008" s="14"/>
      <c r="UXJ1008" s="14"/>
      <c r="UXK1008" s="14"/>
      <c r="UXL1008" s="14"/>
      <c r="UXM1008" s="14"/>
      <c r="UXN1008" s="14"/>
      <c r="UXO1008" s="14"/>
      <c r="UXP1008" s="14"/>
      <c r="UXQ1008" s="14"/>
      <c r="UXR1008" s="14"/>
      <c r="UXS1008" s="14"/>
      <c r="UXT1008" s="14"/>
      <c r="UXU1008" s="14"/>
      <c r="UXV1008" s="14"/>
      <c r="UXW1008" s="14"/>
      <c r="UXX1008" s="14"/>
      <c r="UXY1008" s="14"/>
      <c r="UXZ1008" s="14"/>
      <c r="UYA1008" s="14"/>
      <c r="UYB1008" s="14"/>
      <c r="UYC1008" s="14"/>
      <c r="UYD1008" s="14"/>
      <c r="UYE1008" s="14"/>
      <c r="UYF1008" s="14"/>
      <c r="UYG1008" s="14"/>
      <c r="UYH1008" s="14"/>
      <c r="UYI1008" s="14"/>
      <c r="UYJ1008" s="14"/>
      <c r="UYK1008" s="14"/>
      <c r="UYL1008" s="14"/>
      <c r="UYM1008" s="14"/>
      <c r="UYN1008" s="14"/>
      <c r="UYO1008" s="14"/>
      <c r="UYP1008" s="14"/>
      <c r="UYQ1008" s="14"/>
      <c r="UYR1008" s="14"/>
      <c r="UYS1008" s="14"/>
      <c r="UYT1008" s="14"/>
      <c r="UYU1008" s="14"/>
      <c r="UYV1008" s="14"/>
      <c r="UYW1008" s="14"/>
      <c r="UYX1008" s="14"/>
      <c r="UYY1008" s="14"/>
      <c r="UYZ1008" s="14"/>
      <c r="UZA1008" s="14"/>
      <c r="UZB1008" s="14"/>
      <c r="UZC1008" s="14"/>
      <c r="UZD1008" s="14"/>
      <c r="UZE1008" s="14"/>
      <c r="UZF1008" s="14"/>
      <c r="UZG1008" s="14"/>
      <c r="UZH1008" s="14"/>
      <c r="UZI1008" s="14"/>
      <c r="UZJ1008" s="14"/>
      <c r="UZK1008" s="14"/>
      <c r="UZL1008" s="14"/>
      <c r="UZM1008" s="14"/>
      <c r="UZN1008" s="14"/>
      <c r="UZO1008" s="14"/>
      <c r="UZP1008" s="14"/>
      <c r="UZQ1008" s="14"/>
      <c r="UZR1008" s="14"/>
      <c r="UZS1008" s="14"/>
      <c r="UZT1008" s="14"/>
      <c r="UZU1008" s="14"/>
      <c r="UZV1008" s="14"/>
      <c r="UZW1008" s="14"/>
      <c r="UZX1008" s="14"/>
      <c r="UZY1008" s="14"/>
      <c r="UZZ1008" s="14"/>
      <c r="VAA1008" s="14"/>
      <c r="VAB1008" s="14"/>
      <c r="VAC1008" s="14"/>
      <c r="VAD1008" s="14"/>
      <c r="VAE1008" s="14"/>
      <c r="VAF1008" s="14"/>
      <c r="VAG1008" s="14"/>
      <c r="VAH1008" s="14"/>
      <c r="VAI1008" s="14"/>
      <c r="VAJ1008" s="14"/>
      <c r="VAK1008" s="14"/>
      <c r="VAL1008" s="14"/>
      <c r="VAM1008" s="14"/>
      <c r="VAN1008" s="14"/>
      <c r="VAO1008" s="14"/>
      <c r="VAP1008" s="14"/>
      <c r="VAQ1008" s="14"/>
      <c r="VAR1008" s="14"/>
      <c r="VAS1008" s="14"/>
      <c r="VAT1008" s="14"/>
      <c r="VAU1008" s="14"/>
      <c r="VAV1008" s="14"/>
      <c r="VAW1008" s="14"/>
      <c r="VAX1008" s="14"/>
      <c r="VAY1008" s="14"/>
      <c r="VAZ1008" s="14"/>
      <c r="VBA1008" s="14"/>
      <c r="VBB1008" s="14"/>
      <c r="VBC1008" s="14"/>
      <c r="VBD1008" s="14"/>
      <c r="VBE1008" s="14"/>
      <c r="VBF1008" s="14"/>
      <c r="VBG1008" s="14"/>
      <c r="VBH1008" s="14"/>
      <c r="VBI1008" s="14"/>
      <c r="VBJ1008" s="14"/>
      <c r="VBK1008" s="14"/>
      <c r="VBL1008" s="14"/>
      <c r="VBM1008" s="14"/>
      <c r="VBN1008" s="14"/>
      <c r="VBO1008" s="14"/>
      <c r="VBP1008" s="14"/>
      <c r="VBQ1008" s="14"/>
      <c r="VBR1008" s="14"/>
      <c r="VBS1008" s="14"/>
      <c r="VBT1008" s="14"/>
      <c r="VBU1008" s="14"/>
      <c r="VBV1008" s="14"/>
      <c r="VBW1008" s="14"/>
      <c r="VBX1008" s="14"/>
      <c r="VBY1008" s="14"/>
      <c r="VBZ1008" s="14"/>
      <c r="VCA1008" s="14"/>
      <c r="VCB1008" s="14"/>
      <c r="VCC1008" s="14"/>
      <c r="VCD1008" s="14"/>
      <c r="VCE1008" s="14"/>
      <c r="VCF1008" s="14"/>
      <c r="VCG1008" s="14"/>
      <c r="VCH1008" s="14"/>
      <c r="VCI1008" s="14"/>
      <c r="VCJ1008" s="14"/>
      <c r="VCK1008" s="14"/>
      <c r="VCL1008" s="14"/>
      <c r="VCM1008" s="14"/>
      <c r="VCN1008" s="14"/>
      <c r="VCO1008" s="14"/>
      <c r="VCP1008" s="14"/>
      <c r="VCQ1008" s="14"/>
      <c r="VCR1008" s="14"/>
      <c r="VCS1008" s="14"/>
      <c r="VCT1008" s="14"/>
      <c r="VCU1008" s="14"/>
      <c r="VCV1008" s="14"/>
      <c r="VCW1008" s="14"/>
      <c r="VCX1008" s="14"/>
      <c r="VCY1008" s="14"/>
      <c r="VCZ1008" s="14"/>
      <c r="VDA1008" s="14"/>
      <c r="VDB1008" s="14"/>
      <c r="VDC1008" s="14"/>
      <c r="VDD1008" s="14"/>
      <c r="VDE1008" s="14"/>
      <c r="VDF1008" s="14"/>
      <c r="VDG1008" s="14"/>
      <c r="VDH1008" s="14"/>
      <c r="VDI1008" s="14"/>
      <c r="VDJ1008" s="14"/>
      <c r="VDK1008" s="14"/>
      <c r="VDL1008" s="14"/>
      <c r="VDM1008" s="14"/>
      <c r="VDN1008" s="14"/>
      <c r="VDO1008" s="14"/>
      <c r="VDP1008" s="14"/>
      <c r="VDQ1008" s="14"/>
      <c r="VDR1008" s="14"/>
      <c r="VDS1008" s="14"/>
      <c r="VDT1008" s="14"/>
      <c r="VDU1008" s="14"/>
      <c r="VDV1008" s="14"/>
      <c r="VDW1008" s="14"/>
      <c r="VDX1008" s="14"/>
      <c r="VDY1008" s="14"/>
      <c r="VDZ1008" s="14"/>
      <c r="VEA1008" s="14"/>
      <c r="VEB1008" s="14"/>
      <c r="VEC1008" s="14"/>
      <c r="VED1008" s="14"/>
      <c r="VEE1008" s="14"/>
      <c r="VEF1008" s="14"/>
      <c r="VEG1008" s="14"/>
      <c r="VEH1008" s="14"/>
      <c r="VEI1008" s="14"/>
      <c r="VEJ1008" s="14"/>
      <c r="VEK1008" s="14"/>
      <c r="VEL1008" s="14"/>
      <c r="VEM1008" s="14"/>
      <c r="VEN1008" s="14"/>
      <c r="VEO1008" s="14"/>
      <c r="VEP1008" s="14"/>
      <c r="VEQ1008" s="14"/>
      <c r="VER1008" s="14"/>
      <c r="VES1008" s="14"/>
      <c r="VET1008" s="14"/>
      <c r="VEU1008" s="14"/>
      <c r="VEV1008" s="14"/>
      <c r="VEW1008" s="14"/>
      <c r="VEX1008" s="14"/>
      <c r="VEY1008" s="14"/>
      <c r="VEZ1008" s="14"/>
      <c r="VFA1008" s="14"/>
      <c r="VFB1008" s="14"/>
      <c r="VFC1008" s="14"/>
      <c r="VFD1008" s="14"/>
      <c r="VFE1008" s="14"/>
      <c r="VFF1008" s="14"/>
      <c r="VFG1008" s="14"/>
      <c r="VFH1008" s="14"/>
      <c r="VFI1008" s="14"/>
      <c r="VFJ1008" s="14"/>
      <c r="VFK1008" s="14"/>
      <c r="VFL1008" s="14"/>
      <c r="VFM1008" s="14"/>
      <c r="VFN1008" s="14"/>
      <c r="VFO1008" s="14"/>
      <c r="VFP1008" s="14"/>
      <c r="VFQ1008" s="14"/>
      <c r="VFR1008" s="14"/>
      <c r="VFS1008" s="14"/>
      <c r="VFT1008" s="14"/>
      <c r="VFU1008" s="14"/>
      <c r="VFV1008" s="14"/>
      <c r="VFW1008" s="14"/>
      <c r="VFX1008" s="14"/>
      <c r="VFY1008" s="14"/>
      <c r="VFZ1008" s="14"/>
      <c r="VGA1008" s="14"/>
      <c r="VGB1008" s="14"/>
      <c r="VGC1008" s="14"/>
      <c r="VGD1008" s="14"/>
      <c r="VGE1008" s="14"/>
      <c r="VGF1008" s="14"/>
      <c r="VGG1008" s="14"/>
      <c r="VGH1008" s="14"/>
      <c r="VGI1008" s="14"/>
      <c r="VGJ1008" s="14"/>
      <c r="VGK1008" s="14"/>
      <c r="VGL1008" s="14"/>
      <c r="VGM1008" s="14"/>
      <c r="VGN1008" s="14"/>
      <c r="VGO1008" s="14"/>
      <c r="VGP1008" s="14"/>
      <c r="VGQ1008" s="14"/>
      <c r="VGR1008" s="14"/>
      <c r="VGS1008" s="14"/>
      <c r="VGT1008" s="14"/>
      <c r="VGU1008" s="14"/>
      <c r="VGV1008" s="14"/>
      <c r="VGW1008" s="14"/>
      <c r="VGX1008" s="14"/>
      <c r="VGY1008" s="14"/>
      <c r="VGZ1008" s="14"/>
      <c r="VHA1008" s="14"/>
      <c r="VHB1008" s="14"/>
      <c r="VHC1008" s="14"/>
      <c r="VHD1008" s="14"/>
      <c r="VHE1008" s="14"/>
      <c r="VHF1008" s="14"/>
      <c r="VHG1008" s="14"/>
      <c r="VHH1008" s="14"/>
      <c r="VHI1008" s="14"/>
      <c r="VHJ1008" s="14"/>
      <c r="VHK1008" s="14"/>
      <c r="VHL1008" s="14"/>
      <c r="VHM1008" s="14"/>
      <c r="VHN1008" s="14"/>
      <c r="VHO1008" s="14"/>
      <c r="VHP1008" s="14"/>
      <c r="VHQ1008" s="14"/>
      <c r="VHR1008" s="14"/>
      <c r="VHS1008" s="14"/>
      <c r="VHT1008" s="14"/>
      <c r="VHU1008" s="14"/>
      <c r="VHV1008" s="14"/>
      <c r="VHW1008" s="14"/>
      <c r="VHX1008" s="14"/>
      <c r="VHY1008" s="14"/>
      <c r="VHZ1008" s="14"/>
      <c r="VIA1008" s="14"/>
      <c r="VIB1008" s="14"/>
      <c r="VIC1008" s="14"/>
      <c r="VID1008" s="14"/>
      <c r="VIE1008" s="14"/>
      <c r="VIF1008" s="14"/>
      <c r="VIG1008" s="14"/>
      <c r="VIH1008" s="14"/>
      <c r="VII1008" s="14"/>
      <c r="VIJ1008" s="14"/>
      <c r="VIK1008" s="14"/>
      <c r="VIL1008" s="14"/>
      <c r="VIM1008" s="14"/>
      <c r="VIN1008" s="14"/>
      <c r="VIO1008" s="14"/>
      <c r="VIP1008" s="14"/>
      <c r="VIQ1008" s="14"/>
      <c r="VIR1008" s="14"/>
      <c r="VIS1008" s="14"/>
      <c r="VIT1008" s="14"/>
      <c r="VIU1008" s="14"/>
      <c r="VIV1008" s="14"/>
      <c r="VIW1008" s="14"/>
      <c r="VIX1008" s="14"/>
      <c r="VIY1008" s="14"/>
      <c r="VIZ1008" s="14"/>
      <c r="VJA1008" s="14"/>
      <c r="VJB1008" s="14"/>
      <c r="VJC1008" s="14"/>
      <c r="VJD1008" s="14"/>
      <c r="VJE1008" s="14"/>
      <c r="VJF1008" s="14"/>
      <c r="VJG1008" s="14"/>
      <c r="VJH1008" s="14"/>
      <c r="VJI1008" s="14"/>
      <c r="VJJ1008" s="14"/>
      <c r="VJK1008" s="14"/>
      <c r="VJL1008" s="14"/>
      <c r="VJM1008" s="14"/>
      <c r="VJN1008" s="14"/>
      <c r="VJO1008" s="14"/>
      <c r="VJP1008" s="14"/>
      <c r="VJQ1008" s="14"/>
      <c r="VJR1008" s="14"/>
      <c r="VJS1008" s="14"/>
      <c r="VJT1008" s="14"/>
      <c r="VJU1008" s="14"/>
      <c r="VJV1008" s="14"/>
      <c r="VJW1008" s="14"/>
      <c r="VJX1008" s="14"/>
      <c r="VJY1008" s="14"/>
      <c r="VJZ1008" s="14"/>
      <c r="VKA1008" s="14"/>
      <c r="VKB1008" s="14"/>
      <c r="VKC1008" s="14"/>
      <c r="VKD1008" s="14"/>
      <c r="VKE1008" s="14"/>
      <c r="VKF1008" s="14"/>
      <c r="VKG1008" s="14"/>
      <c r="VKH1008" s="14"/>
      <c r="VKI1008" s="14"/>
      <c r="VKJ1008" s="14"/>
      <c r="VKK1008" s="14"/>
      <c r="VKL1008" s="14"/>
      <c r="VKM1008" s="14"/>
      <c r="VKN1008" s="14"/>
      <c r="VKO1008" s="14"/>
      <c r="VKP1008" s="14"/>
      <c r="VKQ1008" s="14"/>
      <c r="VKR1008" s="14"/>
      <c r="VKS1008" s="14"/>
      <c r="VKT1008" s="14"/>
      <c r="VKU1008" s="14"/>
      <c r="VKV1008" s="14"/>
      <c r="VKW1008" s="14"/>
      <c r="VKX1008" s="14"/>
      <c r="VKY1008" s="14"/>
      <c r="VKZ1008" s="14"/>
      <c r="VLA1008" s="14"/>
      <c r="VLB1008" s="14"/>
      <c r="VLC1008" s="14"/>
      <c r="VLD1008" s="14"/>
      <c r="VLE1008" s="14"/>
      <c r="VLF1008" s="14"/>
      <c r="VLG1008" s="14"/>
      <c r="VLH1008" s="14"/>
      <c r="VLI1008" s="14"/>
      <c r="VLJ1008" s="14"/>
      <c r="VLK1008" s="14"/>
      <c r="VLL1008" s="14"/>
      <c r="VLM1008" s="14"/>
      <c r="VLN1008" s="14"/>
      <c r="VLO1008" s="14"/>
      <c r="VLP1008" s="14"/>
      <c r="VLQ1008" s="14"/>
      <c r="VLR1008" s="14"/>
      <c r="VLS1008" s="14"/>
      <c r="VLT1008" s="14"/>
      <c r="VLU1008" s="14"/>
      <c r="VLV1008" s="14"/>
      <c r="VLW1008" s="14"/>
      <c r="VLX1008" s="14"/>
      <c r="VLY1008" s="14"/>
      <c r="VLZ1008" s="14"/>
      <c r="VMA1008" s="14"/>
      <c r="VMB1008" s="14"/>
      <c r="VMC1008" s="14"/>
      <c r="VMD1008" s="14"/>
      <c r="VME1008" s="14"/>
      <c r="VMF1008" s="14"/>
      <c r="VMG1008" s="14"/>
      <c r="VMH1008" s="14"/>
      <c r="VMI1008" s="14"/>
      <c r="VMJ1008" s="14"/>
      <c r="VMK1008" s="14"/>
      <c r="VML1008" s="14"/>
      <c r="VMM1008" s="14"/>
      <c r="VMN1008" s="14"/>
      <c r="VMO1008" s="14"/>
      <c r="VMP1008" s="14"/>
      <c r="VMQ1008" s="14"/>
      <c r="VMR1008" s="14"/>
      <c r="VMS1008" s="14"/>
      <c r="VMT1008" s="14"/>
      <c r="VMU1008" s="14"/>
      <c r="VMV1008" s="14"/>
      <c r="VMW1008" s="14"/>
      <c r="VMX1008" s="14"/>
      <c r="VMY1008" s="14"/>
      <c r="VMZ1008" s="14"/>
      <c r="VNA1008" s="14"/>
      <c r="VNB1008" s="14"/>
      <c r="VNC1008" s="14"/>
      <c r="VND1008" s="14"/>
      <c r="VNE1008" s="14"/>
      <c r="VNF1008" s="14"/>
      <c r="VNG1008" s="14"/>
      <c r="VNH1008" s="14"/>
      <c r="VNI1008" s="14"/>
      <c r="VNJ1008" s="14"/>
      <c r="VNK1008" s="14"/>
      <c r="VNL1008" s="14"/>
      <c r="VNM1008" s="14"/>
      <c r="VNN1008" s="14"/>
      <c r="VNO1008" s="14"/>
      <c r="VNP1008" s="14"/>
      <c r="VNQ1008" s="14"/>
      <c r="VNR1008" s="14"/>
      <c r="VNS1008" s="14"/>
      <c r="VNT1008" s="14"/>
      <c r="VNU1008" s="14"/>
      <c r="VNV1008" s="14"/>
      <c r="VNW1008" s="14"/>
      <c r="VNX1008" s="14"/>
      <c r="VNY1008" s="14"/>
      <c r="VNZ1008" s="14"/>
      <c r="VOA1008" s="14"/>
      <c r="VOB1008" s="14"/>
      <c r="VOC1008" s="14"/>
      <c r="VOD1008" s="14"/>
      <c r="VOE1008" s="14"/>
      <c r="VOF1008" s="14"/>
      <c r="VOG1008" s="14"/>
      <c r="VOH1008" s="14"/>
      <c r="VOI1008" s="14"/>
      <c r="VOJ1008" s="14"/>
      <c r="VOK1008" s="14"/>
      <c r="VOL1008" s="14"/>
      <c r="VOM1008" s="14"/>
      <c r="VON1008" s="14"/>
      <c r="VOO1008" s="14"/>
      <c r="VOP1008" s="14"/>
      <c r="VOQ1008" s="14"/>
      <c r="VOR1008" s="14"/>
      <c r="VOS1008" s="14"/>
      <c r="VOT1008" s="14"/>
      <c r="VOU1008" s="14"/>
      <c r="VOV1008" s="14"/>
      <c r="VOW1008" s="14"/>
      <c r="VOX1008" s="14"/>
      <c r="VOY1008" s="14"/>
      <c r="VOZ1008" s="14"/>
      <c r="VPA1008" s="14"/>
      <c r="VPB1008" s="14"/>
      <c r="VPC1008" s="14"/>
      <c r="VPD1008" s="14"/>
      <c r="VPE1008" s="14"/>
      <c r="VPF1008" s="14"/>
      <c r="VPG1008" s="14"/>
      <c r="VPH1008" s="14"/>
      <c r="VPI1008" s="14"/>
      <c r="VPJ1008" s="14"/>
      <c r="VPK1008" s="14"/>
      <c r="VPL1008" s="14"/>
      <c r="VPM1008" s="14"/>
      <c r="VPN1008" s="14"/>
      <c r="VPO1008" s="14"/>
      <c r="VPP1008" s="14"/>
      <c r="VPQ1008" s="14"/>
      <c r="VPR1008" s="14"/>
      <c r="VPS1008" s="14"/>
      <c r="VPT1008" s="14"/>
      <c r="VPU1008" s="14"/>
      <c r="VPV1008" s="14"/>
      <c r="VPW1008" s="14"/>
      <c r="VPX1008" s="14"/>
      <c r="VPY1008" s="14"/>
      <c r="VPZ1008" s="14"/>
      <c r="VQA1008" s="14"/>
      <c r="VQB1008" s="14"/>
      <c r="VQC1008" s="14"/>
      <c r="VQD1008" s="14"/>
      <c r="VQE1008" s="14"/>
      <c r="VQF1008" s="14"/>
      <c r="VQG1008" s="14"/>
      <c r="VQH1008" s="14"/>
      <c r="VQI1008" s="14"/>
      <c r="VQJ1008" s="14"/>
      <c r="VQK1008" s="14"/>
      <c r="VQL1008" s="14"/>
      <c r="VQM1008" s="14"/>
      <c r="VQN1008" s="14"/>
      <c r="VQO1008" s="14"/>
      <c r="VQP1008" s="14"/>
      <c r="VQQ1008" s="14"/>
      <c r="VQR1008" s="14"/>
      <c r="VQS1008" s="14"/>
      <c r="VQT1008" s="14"/>
      <c r="VQU1008" s="14"/>
      <c r="VQV1008" s="14"/>
      <c r="VQW1008" s="14"/>
      <c r="VQX1008" s="14"/>
      <c r="VQY1008" s="14"/>
      <c r="VQZ1008" s="14"/>
      <c r="VRA1008" s="14"/>
      <c r="VRB1008" s="14"/>
      <c r="VRC1008" s="14"/>
      <c r="VRD1008" s="14"/>
      <c r="VRE1008" s="14"/>
      <c r="VRF1008" s="14"/>
      <c r="VRG1008" s="14"/>
      <c r="VRH1008" s="14"/>
      <c r="VRI1008" s="14"/>
      <c r="VRJ1008" s="14"/>
      <c r="VRK1008" s="14"/>
      <c r="VRL1008" s="14"/>
      <c r="VRM1008" s="14"/>
      <c r="VRN1008" s="14"/>
      <c r="VRO1008" s="14"/>
      <c r="VRP1008" s="14"/>
      <c r="VRQ1008" s="14"/>
      <c r="VRR1008" s="14"/>
      <c r="VRS1008" s="14"/>
      <c r="VRT1008" s="14"/>
      <c r="VRU1008" s="14"/>
      <c r="VRV1008" s="14"/>
      <c r="VRW1008" s="14"/>
      <c r="VRX1008" s="14"/>
      <c r="VRY1008" s="14"/>
      <c r="VRZ1008" s="14"/>
      <c r="VSA1008" s="14"/>
      <c r="VSB1008" s="14"/>
      <c r="VSC1008" s="14"/>
      <c r="VSD1008" s="14"/>
      <c r="VSE1008" s="14"/>
      <c r="VSF1008" s="14"/>
      <c r="VSG1008" s="14"/>
      <c r="VSH1008" s="14"/>
      <c r="VSI1008" s="14"/>
      <c r="VSJ1008" s="14"/>
      <c r="VSK1008" s="14"/>
      <c r="VSL1008" s="14"/>
      <c r="VSM1008" s="14"/>
      <c r="VSN1008" s="14"/>
      <c r="VSO1008" s="14"/>
      <c r="VSP1008" s="14"/>
      <c r="VSQ1008" s="14"/>
      <c r="VSR1008" s="14"/>
      <c r="VSS1008" s="14"/>
      <c r="VST1008" s="14"/>
      <c r="VSU1008" s="14"/>
      <c r="VSV1008" s="14"/>
      <c r="VSW1008" s="14"/>
      <c r="VSX1008" s="14"/>
      <c r="VSY1008" s="14"/>
      <c r="VSZ1008" s="14"/>
      <c r="VTA1008" s="14"/>
      <c r="VTB1008" s="14"/>
      <c r="VTC1008" s="14"/>
      <c r="VTD1008" s="14"/>
      <c r="VTE1008" s="14"/>
      <c r="VTF1008" s="14"/>
      <c r="VTG1008" s="14"/>
      <c r="VTH1008" s="14"/>
      <c r="VTI1008" s="14"/>
      <c r="VTJ1008" s="14"/>
      <c r="VTK1008" s="14"/>
      <c r="VTL1008" s="14"/>
      <c r="VTM1008" s="14"/>
      <c r="VTN1008" s="14"/>
      <c r="VTO1008" s="14"/>
      <c r="VTP1008" s="14"/>
      <c r="VTQ1008" s="14"/>
      <c r="VTR1008" s="14"/>
      <c r="VTS1008" s="14"/>
      <c r="VTT1008" s="14"/>
      <c r="VTU1008" s="14"/>
      <c r="VTV1008" s="14"/>
      <c r="VTW1008" s="14"/>
      <c r="VTX1008" s="14"/>
      <c r="VTY1008" s="14"/>
      <c r="VTZ1008" s="14"/>
      <c r="VUA1008" s="14"/>
      <c r="VUB1008" s="14"/>
      <c r="VUC1008" s="14"/>
      <c r="VUD1008" s="14"/>
      <c r="VUE1008" s="14"/>
      <c r="VUF1008" s="14"/>
      <c r="VUG1008" s="14"/>
      <c r="VUH1008" s="14"/>
      <c r="VUI1008" s="14"/>
      <c r="VUJ1008" s="14"/>
      <c r="VUK1008" s="14"/>
      <c r="VUL1008" s="14"/>
      <c r="VUM1008" s="14"/>
      <c r="VUN1008" s="14"/>
      <c r="VUO1008" s="14"/>
      <c r="VUP1008" s="14"/>
      <c r="VUQ1008" s="14"/>
      <c r="VUR1008" s="14"/>
      <c r="VUS1008" s="14"/>
      <c r="VUT1008" s="14"/>
      <c r="VUU1008" s="14"/>
      <c r="VUV1008" s="14"/>
      <c r="VUW1008" s="14"/>
      <c r="VUX1008" s="14"/>
      <c r="VUY1008" s="14"/>
      <c r="VUZ1008" s="14"/>
      <c r="VVA1008" s="14"/>
      <c r="VVB1008" s="14"/>
      <c r="VVC1008" s="14"/>
      <c r="VVD1008" s="14"/>
      <c r="VVE1008" s="14"/>
      <c r="VVF1008" s="14"/>
      <c r="VVG1008" s="14"/>
      <c r="VVH1008" s="14"/>
      <c r="VVI1008" s="14"/>
      <c r="VVJ1008" s="14"/>
      <c r="VVK1008" s="14"/>
      <c r="VVL1008" s="14"/>
      <c r="VVM1008" s="14"/>
      <c r="VVN1008" s="14"/>
      <c r="VVO1008" s="14"/>
      <c r="VVP1008" s="14"/>
      <c r="VVQ1008" s="14"/>
      <c r="VVR1008" s="14"/>
      <c r="VVS1008" s="14"/>
      <c r="VVT1008" s="14"/>
      <c r="VVU1008" s="14"/>
      <c r="VVV1008" s="14"/>
      <c r="VVW1008" s="14"/>
      <c r="VVX1008" s="14"/>
      <c r="VVY1008" s="14"/>
      <c r="VVZ1008" s="14"/>
      <c r="VWA1008" s="14"/>
      <c r="VWB1008" s="14"/>
      <c r="VWC1008" s="14"/>
      <c r="VWD1008" s="14"/>
      <c r="VWE1008" s="14"/>
      <c r="VWF1008" s="14"/>
      <c r="VWG1008" s="14"/>
      <c r="VWH1008" s="14"/>
      <c r="VWI1008" s="14"/>
      <c r="VWJ1008" s="14"/>
      <c r="VWK1008" s="14"/>
      <c r="VWL1008" s="14"/>
      <c r="VWM1008" s="14"/>
      <c r="VWN1008" s="14"/>
      <c r="VWO1008" s="14"/>
      <c r="VWP1008" s="14"/>
      <c r="VWQ1008" s="14"/>
      <c r="VWR1008" s="14"/>
      <c r="VWS1008" s="14"/>
      <c r="VWT1008" s="14"/>
      <c r="VWU1008" s="14"/>
      <c r="VWV1008" s="14"/>
      <c r="VWW1008" s="14"/>
      <c r="VWX1008" s="14"/>
      <c r="VWY1008" s="14"/>
      <c r="VWZ1008" s="14"/>
      <c r="VXA1008" s="14"/>
      <c r="VXB1008" s="14"/>
      <c r="VXC1008" s="14"/>
      <c r="VXD1008" s="14"/>
      <c r="VXE1008" s="14"/>
      <c r="VXF1008" s="14"/>
      <c r="VXG1008" s="14"/>
      <c r="VXH1008" s="14"/>
      <c r="VXI1008" s="14"/>
      <c r="VXJ1008" s="14"/>
      <c r="VXK1008" s="14"/>
      <c r="VXL1008" s="14"/>
      <c r="VXM1008" s="14"/>
      <c r="VXN1008" s="14"/>
      <c r="VXO1008" s="14"/>
      <c r="VXP1008" s="14"/>
      <c r="VXQ1008" s="14"/>
      <c r="VXR1008" s="14"/>
      <c r="VXS1008" s="14"/>
      <c r="VXT1008" s="14"/>
      <c r="VXU1008" s="14"/>
      <c r="VXV1008" s="14"/>
      <c r="VXW1008" s="14"/>
      <c r="VXX1008" s="14"/>
      <c r="VXY1008" s="14"/>
      <c r="VXZ1008" s="14"/>
      <c r="VYA1008" s="14"/>
      <c r="VYB1008" s="14"/>
      <c r="VYC1008" s="14"/>
      <c r="VYD1008" s="14"/>
      <c r="VYE1008" s="14"/>
      <c r="VYF1008" s="14"/>
      <c r="VYG1008" s="14"/>
      <c r="VYH1008" s="14"/>
      <c r="VYI1008" s="14"/>
      <c r="VYJ1008" s="14"/>
      <c r="VYK1008" s="14"/>
      <c r="VYL1008" s="14"/>
      <c r="VYM1008" s="14"/>
      <c r="VYN1008" s="14"/>
      <c r="VYO1008" s="14"/>
      <c r="VYP1008" s="14"/>
      <c r="VYQ1008" s="14"/>
      <c r="VYR1008" s="14"/>
      <c r="VYS1008" s="14"/>
      <c r="VYT1008" s="14"/>
      <c r="VYU1008" s="14"/>
      <c r="VYV1008" s="14"/>
      <c r="VYW1008" s="14"/>
      <c r="VYX1008" s="14"/>
      <c r="VYY1008" s="14"/>
      <c r="VYZ1008" s="14"/>
      <c r="VZA1008" s="14"/>
      <c r="VZB1008" s="14"/>
      <c r="VZC1008" s="14"/>
      <c r="VZD1008" s="14"/>
      <c r="VZE1008" s="14"/>
      <c r="VZF1008" s="14"/>
      <c r="VZG1008" s="14"/>
      <c r="VZH1008" s="14"/>
      <c r="VZI1008" s="14"/>
      <c r="VZJ1008" s="14"/>
      <c r="VZK1008" s="14"/>
      <c r="VZL1008" s="14"/>
      <c r="VZM1008" s="14"/>
      <c r="VZN1008" s="14"/>
      <c r="VZO1008" s="14"/>
      <c r="VZP1008" s="14"/>
      <c r="VZQ1008" s="14"/>
      <c r="VZR1008" s="14"/>
      <c r="VZS1008" s="14"/>
      <c r="VZT1008" s="14"/>
      <c r="VZU1008" s="14"/>
      <c r="VZV1008" s="14"/>
      <c r="VZW1008" s="14"/>
      <c r="VZX1008" s="14"/>
      <c r="VZY1008" s="14"/>
      <c r="VZZ1008" s="14"/>
      <c r="WAA1008" s="14"/>
      <c r="WAB1008" s="14"/>
      <c r="WAC1008" s="14"/>
      <c r="WAD1008" s="14"/>
      <c r="WAE1008" s="14"/>
      <c r="WAF1008" s="14"/>
      <c r="WAG1008" s="14"/>
      <c r="WAH1008" s="14"/>
      <c r="WAI1008" s="14"/>
      <c r="WAJ1008" s="14"/>
      <c r="WAK1008" s="14"/>
      <c r="WAL1008" s="14"/>
      <c r="WAM1008" s="14"/>
      <c r="WAN1008" s="14"/>
      <c r="WAO1008" s="14"/>
      <c r="WAP1008" s="14"/>
      <c r="WAQ1008" s="14"/>
      <c r="WAR1008" s="14"/>
      <c r="WAS1008" s="14"/>
      <c r="WAT1008" s="14"/>
      <c r="WAU1008" s="14"/>
      <c r="WAV1008" s="14"/>
      <c r="WAW1008" s="14"/>
      <c r="WAX1008" s="14"/>
      <c r="WAY1008" s="14"/>
      <c r="WAZ1008" s="14"/>
      <c r="WBA1008" s="14"/>
      <c r="WBB1008" s="14"/>
      <c r="WBC1008" s="14"/>
      <c r="WBD1008" s="14"/>
      <c r="WBE1008" s="14"/>
      <c r="WBF1008" s="14"/>
      <c r="WBG1008" s="14"/>
      <c r="WBH1008" s="14"/>
      <c r="WBI1008" s="14"/>
      <c r="WBJ1008" s="14"/>
      <c r="WBK1008" s="14"/>
      <c r="WBL1008" s="14"/>
      <c r="WBM1008" s="14"/>
      <c r="WBN1008" s="14"/>
      <c r="WBO1008" s="14"/>
      <c r="WBP1008" s="14"/>
      <c r="WBQ1008" s="14"/>
      <c r="WBR1008" s="14"/>
      <c r="WBS1008" s="14"/>
      <c r="WBT1008" s="14"/>
      <c r="WBU1008" s="14"/>
      <c r="WBV1008" s="14"/>
      <c r="WBW1008" s="14"/>
      <c r="WBX1008" s="14"/>
      <c r="WBY1008" s="14"/>
      <c r="WBZ1008" s="14"/>
      <c r="WCA1008" s="14"/>
      <c r="WCB1008" s="14"/>
      <c r="WCC1008" s="14"/>
      <c r="WCD1008" s="14"/>
      <c r="WCE1008" s="14"/>
      <c r="WCF1008" s="14"/>
      <c r="WCG1008" s="14"/>
      <c r="WCH1008" s="14"/>
      <c r="WCI1008" s="14"/>
      <c r="WCJ1008" s="14"/>
      <c r="WCK1008" s="14"/>
      <c r="WCL1008" s="14"/>
      <c r="WCM1008" s="14"/>
      <c r="WCN1008" s="14"/>
      <c r="WCO1008" s="14"/>
      <c r="WCP1008" s="14"/>
      <c r="WCQ1008" s="14"/>
      <c r="WCR1008" s="14"/>
      <c r="WCS1008" s="14"/>
      <c r="WCT1008" s="14"/>
      <c r="WCU1008" s="14"/>
      <c r="WCV1008" s="14"/>
      <c r="WCW1008" s="14"/>
      <c r="WCX1008" s="14"/>
      <c r="WCY1008" s="14"/>
      <c r="WCZ1008" s="14"/>
      <c r="WDA1008" s="14"/>
      <c r="WDB1008" s="14"/>
      <c r="WDC1008" s="14"/>
      <c r="WDD1008" s="14"/>
      <c r="WDE1008" s="14"/>
      <c r="WDF1008" s="14"/>
      <c r="WDG1008" s="14"/>
      <c r="WDH1008" s="14"/>
      <c r="WDI1008" s="14"/>
      <c r="WDJ1008" s="14"/>
      <c r="WDK1008" s="14"/>
      <c r="WDL1008" s="14"/>
      <c r="WDM1008" s="14"/>
      <c r="WDN1008" s="14"/>
      <c r="WDO1008" s="14"/>
      <c r="WDP1008" s="14"/>
      <c r="WDQ1008" s="14"/>
      <c r="WDR1008" s="14"/>
      <c r="WDS1008" s="14"/>
      <c r="WDT1008" s="14"/>
      <c r="WDU1008" s="14"/>
      <c r="WDV1008" s="14"/>
      <c r="WDW1008" s="14"/>
      <c r="WDX1008" s="14"/>
      <c r="WDY1008" s="14"/>
      <c r="WDZ1008" s="14"/>
      <c r="WEA1008" s="14"/>
      <c r="WEB1008" s="14"/>
      <c r="WEC1008" s="14"/>
      <c r="WED1008" s="14"/>
      <c r="WEE1008" s="14"/>
      <c r="WEF1008" s="14"/>
      <c r="WEG1008" s="14"/>
      <c r="WEH1008" s="14"/>
      <c r="WEI1008" s="14"/>
      <c r="WEJ1008" s="14"/>
      <c r="WEK1008" s="14"/>
      <c r="WEL1008" s="14"/>
      <c r="WEM1008" s="14"/>
      <c r="WEN1008" s="14"/>
      <c r="WEO1008" s="14"/>
      <c r="WEP1008" s="14"/>
      <c r="WEQ1008" s="14"/>
      <c r="WER1008" s="14"/>
      <c r="WES1008" s="14"/>
      <c r="WET1008" s="14"/>
      <c r="WEU1008" s="14"/>
      <c r="WEV1008" s="14"/>
      <c r="WEW1008" s="14"/>
      <c r="WEX1008" s="14"/>
      <c r="WEY1008" s="14"/>
      <c r="WEZ1008" s="14"/>
      <c r="WFA1008" s="14"/>
      <c r="WFB1008" s="14"/>
      <c r="WFC1008" s="14"/>
      <c r="WFD1008" s="14"/>
      <c r="WFE1008" s="14"/>
      <c r="WFF1008" s="14"/>
      <c r="WFG1008" s="14"/>
      <c r="WFH1008" s="14"/>
      <c r="WFI1008" s="14"/>
      <c r="WFJ1008" s="14"/>
      <c r="WFK1008" s="14"/>
      <c r="WFL1008" s="14"/>
      <c r="WFM1008" s="14"/>
      <c r="WFN1008" s="14"/>
      <c r="WFO1008" s="14"/>
      <c r="WFP1008" s="14"/>
      <c r="WFQ1008" s="14"/>
      <c r="WFR1008" s="14"/>
      <c r="WFS1008" s="14"/>
      <c r="WFT1008" s="14"/>
      <c r="WFU1008" s="14"/>
      <c r="WFV1008" s="14"/>
      <c r="WFW1008" s="14"/>
      <c r="WFX1008" s="14"/>
      <c r="WFY1008" s="14"/>
      <c r="WFZ1008" s="14"/>
      <c r="WGA1008" s="14"/>
      <c r="WGB1008" s="14"/>
      <c r="WGC1008" s="14"/>
      <c r="WGD1008" s="14"/>
      <c r="WGE1008" s="14"/>
      <c r="WGF1008" s="14"/>
      <c r="WGG1008" s="14"/>
      <c r="WGH1008" s="14"/>
      <c r="WGI1008" s="14"/>
      <c r="WGJ1008" s="14"/>
      <c r="WGK1008" s="14"/>
      <c r="WGL1008" s="14"/>
      <c r="WGM1008" s="14"/>
      <c r="WGN1008" s="14"/>
      <c r="WGO1008" s="14"/>
      <c r="WGP1008" s="14"/>
      <c r="WGQ1008" s="14"/>
      <c r="WGR1008" s="14"/>
      <c r="WGS1008" s="14"/>
      <c r="WGT1008" s="14"/>
      <c r="WGU1008" s="14"/>
      <c r="WGV1008" s="14"/>
      <c r="WGW1008" s="14"/>
      <c r="WGX1008" s="14"/>
      <c r="WGY1008" s="14"/>
      <c r="WGZ1008" s="14"/>
      <c r="WHA1008" s="14"/>
      <c r="WHB1008" s="14"/>
      <c r="WHC1008" s="14"/>
      <c r="WHD1008" s="14"/>
      <c r="WHE1008" s="14"/>
      <c r="WHF1008" s="14"/>
      <c r="WHG1008" s="14"/>
      <c r="WHH1008" s="14"/>
      <c r="WHI1008" s="14"/>
      <c r="WHJ1008" s="14"/>
      <c r="WHK1008" s="14"/>
      <c r="WHL1008" s="14"/>
      <c r="WHM1008" s="14"/>
      <c r="WHN1008" s="14"/>
      <c r="WHO1008" s="14"/>
      <c r="WHP1008" s="14"/>
      <c r="WHQ1008" s="14"/>
      <c r="WHR1008" s="14"/>
      <c r="WHS1008" s="14"/>
      <c r="WHT1008" s="14"/>
      <c r="WHU1008" s="14"/>
      <c r="WHV1008" s="14"/>
      <c r="WHW1008" s="14"/>
      <c r="WHX1008" s="14"/>
      <c r="WHY1008" s="14"/>
      <c r="WHZ1008" s="14"/>
      <c r="WIA1008" s="14"/>
      <c r="WIB1008" s="14"/>
      <c r="WIC1008" s="14"/>
      <c r="WID1008" s="14"/>
      <c r="WIE1008" s="14"/>
      <c r="WIF1008" s="14"/>
      <c r="WIG1008" s="14"/>
      <c r="WIH1008" s="14"/>
      <c r="WII1008" s="14"/>
      <c r="WIJ1008" s="14"/>
      <c r="WIK1008" s="14"/>
      <c r="WIL1008" s="14"/>
      <c r="WIM1008" s="14"/>
      <c r="WIN1008" s="14"/>
      <c r="WIO1008" s="14"/>
      <c r="WIP1008" s="14"/>
      <c r="WIQ1008" s="14"/>
      <c r="WIR1008" s="14"/>
      <c r="WIS1008" s="14"/>
      <c r="WIT1008" s="14"/>
      <c r="WIU1008" s="14"/>
      <c r="WIV1008" s="14"/>
      <c r="WIW1008" s="14"/>
      <c r="WIX1008" s="14"/>
      <c r="WIY1008" s="14"/>
      <c r="WIZ1008" s="14"/>
      <c r="WJA1008" s="14"/>
      <c r="WJB1008" s="14"/>
      <c r="WJC1008" s="14"/>
      <c r="WJD1008" s="14"/>
      <c r="WJE1008" s="14"/>
      <c r="WJF1008" s="14"/>
      <c r="WJG1008" s="14"/>
      <c r="WJH1008" s="14"/>
      <c r="WJI1008" s="14"/>
      <c r="WJJ1008" s="14"/>
      <c r="WJK1008" s="14"/>
      <c r="WJL1008" s="14"/>
      <c r="WJM1008" s="14"/>
      <c r="WJN1008" s="14"/>
      <c r="WJO1008" s="14"/>
      <c r="WJP1008" s="14"/>
      <c r="WJQ1008" s="14"/>
      <c r="WJR1008" s="14"/>
      <c r="WJS1008" s="14"/>
      <c r="WJT1008" s="14"/>
      <c r="WJU1008" s="14"/>
      <c r="WJV1008" s="14"/>
      <c r="WJW1008" s="14"/>
      <c r="WJX1008" s="14"/>
      <c r="WJY1008" s="14"/>
      <c r="WJZ1008" s="14"/>
      <c r="WKA1008" s="14"/>
      <c r="WKB1008" s="14"/>
      <c r="WKC1008" s="14"/>
      <c r="WKD1008" s="14"/>
      <c r="WKE1008" s="14"/>
      <c r="WKF1008" s="14"/>
      <c r="WKG1008" s="14"/>
      <c r="WKH1008" s="14"/>
      <c r="WKI1008" s="14"/>
      <c r="WKJ1008" s="14"/>
      <c r="WKK1008" s="14"/>
      <c r="WKL1008" s="14"/>
      <c r="WKM1008" s="14"/>
      <c r="WKN1008" s="14"/>
      <c r="WKO1008" s="14"/>
      <c r="WKP1008" s="14"/>
      <c r="WKQ1008" s="14"/>
      <c r="WKR1008" s="14"/>
      <c r="WKS1008" s="14"/>
      <c r="WKT1008" s="14"/>
      <c r="WKU1008" s="14"/>
      <c r="WKV1008" s="14"/>
      <c r="WKW1008" s="14"/>
      <c r="WKX1008" s="14"/>
      <c r="WKY1008" s="14"/>
      <c r="WKZ1008" s="14"/>
      <c r="WLA1008" s="14"/>
      <c r="WLB1008" s="14"/>
      <c r="WLC1008" s="14"/>
      <c r="WLD1008" s="14"/>
      <c r="WLE1008" s="14"/>
      <c r="WLF1008" s="14"/>
      <c r="WLG1008" s="14"/>
      <c r="WLH1008" s="14"/>
      <c r="WLI1008" s="14"/>
      <c r="WLJ1008" s="14"/>
      <c r="WLK1008" s="14"/>
      <c r="WLL1008" s="14"/>
      <c r="WLM1008" s="14"/>
      <c r="WLN1008" s="14"/>
      <c r="WLO1008" s="14"/>
      <c r="WLP1008" s="14"/>
      <c r="WLQ1008" s="14"/>
      <c r="WLR1008" s="14"/>
      <c r="WLS1008" s="14"/>
      <c r="WLT1008" s="14"/>
      <c r="WLU1008" s="14"/>
      <c r="WLV1008" s="14"/>
      <c r="WLW1008" s="14"/>
      <c r="WLX1008" s="14"/>
      <c r="WLY1008" s="14"/>
      <c r="WLZ1008" s="14"/>
      <c r="WMA1008" s="14"/>
      <c r="WMB1008" s="14"/>
      <c r="WMC1008" s="14"/>
      <c r="WMD1008" s="14"/>
      <c r="WME1008" s="14"/>
      <c r="WMF1008" s="14"/>
      <c r="WMG1008" s="14"/>
      <c r="WMH1008" s="14"/>
      <c r="WMI1008" s="14"/>
      <c r="WMJ1008" s="14"/>
      <c r="WMK1008" s="14"/>
      <c r="WML1008" s="14"/>
      <c r="WMM1008" s="14"/>
      <c r="WMN1008" s="14"/>
      <c r="WMO1008" s="14"/>
      <c r="WMP1008" s="14"/>
      <c r="WMQ1008" s="14"/>
      <c r="WMR1008" s="14"/>
      <c r="WMS1008" s="14"/>
      <c r="WMT1008" s="14"/>
      <c r="WMU1008" s="14"/>
      <c r="WMV1008" s="14"/>
      <c r="WMW1008" s="14"/>
      <c r="WMX1008" s="14"/>
      <c r="WMY1008" s="14"/>
      <c r="WMZ1008" s="14"/>
      <c r="WNA1008" s="14"/>
      <c r="WNB1008" s="14"/>
      <c r="WNC1008" s="14"/>
      <c r="WND1008" s="14"/>
      <c r="WNE1008" s="14"/>
      <c r="WNF1008" s="14"/>
      <c r="WNG1008" s="14"/>
      <c r="WNH1008" s="14"/>
      <c r="WNI1008" s="14"/>
      <c r="WNJ1008" s="14"/>
      <c r="WNK1008" s="14"/>
      <c r="WNL1008" s="14"/>
      <c r="WNM1008" s="14"/>
      <c r="WNN1008" s="14"/>
      <c r="WNO1008" s="14"/>
      <c r="WNP1008" s="14"/>
      <c r="WNQ1008" s="14"/>
      <c r="WNR1008" s="14"/>
      <c r="WNS1008" s="14"/>
      <c r="WNT1008" s="14"/>
      <c r="WNU1008" s="14"/>
      <c r="WNV1008" s="14"/>
      <c r="WNW1008" s="14"/>
      <c r="WNX1008" s="14"/>
      <c r="WNY1008" s="14"/>
      <c r="WNZ1008" s="14"/>
      <c r="WOA1008" s="14"/>
      <c r="WOB1008" s="14"/>
      <c r="WOC1008" s="14"/>
      <c r="WOD1008" s="14"/>
      <c r="WOE1008" s="14"/>
      <c r="WOF1008" s="14"/>
      <c r="WOG1008" s="14"/>
      <c r="WOH1008" s="14"/>
      <c r="WOI1008" s="14"/>
      <c r="WOJ1008" s="14"/>
      <c r="WOK1008" s="14"/>
      <c r="WOL1008" s="14"/>
      <c r="WOM1008" s="14"/>
      <c r="WON1008" s="14"/>
      <c r="WOO1008" s="14"/>
      <c r="WOP1008" s="14"/>
      <c r="WOQ1008" s="14"/>
      <c r="WOR1008" s="14"/>
      <c r="WOS1008" s="14"/>
      <c r="WOT1008" s="14"/>
      <c r="WOU1008" s="14"/>
      <c r="WOV1008" s="14"/>
      <c r="WOW1008" s="14"/>
      <c r="WOX1008" s="14"/>
      <c r="WOY1008" s="14"/>
      <c r="WOZ1008" s="14"/>
      <c r="WPA1008" s="14"/>
      <c r="WPB1008" s="14"/>
      <c r="WPC1008" s="14"/>
      <c r="WPD1008" s="14"/>
      <c r="WPE1008" s="14"/>
      <c r="WPF1008" s="14"/>
      <c r="WPG1008" s="14"/>
      <c r="WPH1008" s="14"/>
      <c r="WPI1008" s="14"/>
      <c r="WPJ1008" s="14"/>
      <c r="WPK1008" s="14"/>
      <c r="WPL1008" s="14"/>
      <c r="WPM1008" s="14"/>
      <c r="WPN1008" s="14"/>
      <c r="WPO1008" s="14"/>
      <c r="WPP1008" s="14"/>
      <c r="WPQ1008" s="14"/>
      <c r="WPR1008" s="14"/>
      <c r="WPS1008" s="14"/>
      <c r="WPT1008" s="14"/>
      <c r="WPU1008" s="14"/>
      <c r="WPV1008" s="14"/>
      <c r="WPW1008" s="14"/>
      <c r="WPX1008" s="14"/>
      <c r="WPY1008" s="14"/>
      <c r="WPZ1008" s="14"/>
      <c r="WQA1008" s="14"/>
      <c r="WQB1008" s="14"/>
      <c r="WQC1008" s="14"/>
      <c r="WQD1008" s="14"/>
      <c r="WQE1008" s="14"/>
      <c r="WQF1008" s="14"/>
      <c r="WQG1008" s="14"/>
      <c r="WQH1008" s="14"/>
      <c r="WQI1008" s="14"/>
      <c r="WQJ1008" s="14"/>
      <c r="WQK1008" s="14"/>
      <c r="WQL1008" s="14"/>
      <c r="WQM1008" s="14"/>
      <c r="WQN1008" s="14"/>
      <c r="WQO1008" s="14"/>
      <c r="WQP1008" s="14"/>
      <c r="WQQ1008" s="14"/>
      <c r="WQR1008" s="14"/>
      <c r="WQS1008" s="14"/>
      <c r="WQT1008" s="14"/>
      <c r="WQU1008" s="14"/>
      <c r="WQV1008" s="14"/>
      <c r="WQW1008" s="14"/>
      <c r="WQX1008" s="14"/>
      <c r="WQY1008" s="14"/>
      <c r="WQZ1008" s="14"/>
      <c r="WRA1008" s="14"/>
      <c r="WRB1008" s="14"/>
      <c r="WRC1008" s="14"/>
      <c r="WRD1008" s="14"/>
      <c r="WRE1008" s="14"/>
      <c r="WRF1008" s="14"/>
      <c r="WRG1008" s="14"/>
      <c r="WRH1008" s="14"/>
      <c r="WRI1008" s="14"/>
      <c r="WRJ1008" s="14"/>
      <c r="WRK1008" s="14"/>
      <c r="WRL1008" s="14"/>
      <c r="WRM1008" s="14"/>
      <c r="WRN1008" s="14"/>
      <c r="WRO1008" s="14"/>
      <c r="WRP1008" s="14"/>
      <c r="WRQ1008" s="14"/>
      <c r="WRR1008" s="14"/>
      <c r="WRS1008" s="14"/>
      <c r="WRT1008" s="14"/>
      <c r="WRU1008" s="14"/>
      <c r="WRV1008" s="14"/>
      <c r="WRW1008" s="14"/>
      <c r="WRX1008" s="14"/>
      <c r="WRY1008" s="14"/>
      <c r="WRZ1008" s="14"/>
      <c r="WSA1008" s="14"/>
      <c r="WSB1008" s="14"/>
      <c r="WSC1008" s="14"/>
      <c r="WSD1008" s="14"/>
      <c r="WSE1008" s="14"/>
      <c r="WSF1008" s="14"/>
      <c r="WSG1008" s="14"/>
      <c r="WSH1008" s="14"/>
      <c r="WSI1008" s="14"/>
      <c r="WSJ1008" s="14"/>
      <c r="WSK1008" s="14"/>
      <c r="WSL1008" s="14"/>
      <c r="WSM1008" s="14"/>
      <c r="WSN1008" s="14"/>
      <c r="WSO1008" s="14"/>
      <c r="WSP1008" s="14"/>
      <c r="WSQ1008" s="14"/>
      <c r="WSR1008" s="14"/>
      <c r="WSS1008" s="14"/>
      <c r="WST1008" s="14"/>
      <c r="WSU1008" s="14"/>
      <c r="WSV1008" s="14"/>
      <c r="WSW1008" s="14"/>
      <c r="WSX1008" s="14"/>
      <c r="WSY1008" s="14"/>
      <c r="WSZ1008" s="14"/>
      <c r="WTA1008" s="14"/>
      <c r="WTB1008" s="14"/>
      <c r="WTC1008" s="14"/>
      <c r="WTD1008" s="14"/>
      <c r="WTE1008" s="14"/>
      <c r="WTF1008" s="14"/>
      <c r="WTG1008" s="14"/>
      <c r="WTH1008" s="14"/>
      <c r="WTI1008" s="14"/>
      <c r="WTJ1008" s="14"/>
      <c r="WTK1008" s="14"/>
      <c r="WTL1008" s="14"/>
      <c r="WTM1008" s="14"/>
      <c r="WTN1008" s="14"/>
      <c r="WTO1008" s="14"/>
      <c r="WTP1008" s="14"/>
      <c r="WTQ1008" s="14"/>
      <c r="WTR1008" s="14"/>
      <c r="WTS1008" s="14"/>
      <c r="WTT1008" s="14"/>
      <c r="WTU1008" s="14"/>
      <c r="WTV1008" s="14"/>
      <c r="WTW1008" s="14"/>
      <c r="WTX1008" s="14"/>
      <c r="WTY1008" s="14"/>
      <c r="WTZ1008" s="14"/>
      <c r="WUA1008" s="14"/>
      <c r="WUB1008" s="14"/>
      <c r="WUC1008" s="14"/>
      <c r="WUD1008" s="14"/>
      <c r="WUE1008" s="14"/>
      <c r="WUF1008" s="14"/>
      <c r="WUG1008" s="14"/>
      <c r="WUH1008" s="14"/>
      <c r="WUI1008" s="14"/>
      <c r="WUJ1008" s="14"/>
      <c r="WUK1008" s="14"/>
      <c r="WUL1008" s="14"/>
      <c r="WUM1008" s="14"/>
      <c r="WUN1008" s="14"/>
      <c r="WUO1008" s="14"/>
      <c r="WUP1008" s="14"/>
      <c r="WUQ1008" s="14"/>
      <c r="WUR1008" s="14"/>
      <c r="WUS1008" s="14"/>
      <c r="WUT1008" s="14"/>
      <c r="WUU1008" s="14"/>
      <c r="WUV1008" s="14"/>
      <c r="WUW1008" s="14"/>
      <c r="WUX1008" s="14"/>
      <c r="WUY1008" s="14"/>
      <c r="WUZ1008" s="14"/>
      <c r="WVA1008" s="14"/>
      <c r="WVB1008" s="14"/>
      <c r="WVC1008" s="14"/>
      <c r="WVD1008" s="14"/>
      <c r="WVE1008" s="14"/>
      <c r="WVF1008" s="14"/>
      <c r="WVG1008" s="14"/>
      <c r="WVH1008" s="14"/>
      <c r="WVI1008" s="14"/>
      <c r="WVJ1008" s="14"/>
      <c r="WVK1008" s="14"/>
      <c r="WVL1008" s="14"/>
      <c r="WVM1008" s="14"/>
      <c r="WVN1008" s="14"/>
      <c r="WVO1008" s="14"/>
      <c r="WVP1008" s="14"/>
      <c r="WVQ1008" s="14"/>
      <c r="WVR1008" s="14"/>
      <c r="WVS1008" s="14"/>
      <c r="WVT1008" s="14"/>
      <c r="WVU1008" s="14"/>
      <c r="WVV1008" s="14"/>
      <c r="WVW1008" s="14"/>
      <c r="WVX1008" s="14"/>
      <c r="WVY1008" s="14"/>
      <c r="WVZ1008" s="14"/>
      <c r="WWA1008" s="14"/>
      <c r="WWB1008" s="14"/>
      <c r="WWC1008" s="14"/>
      <c r="WWD1008" s="14"/>
      <c r="WWE1008" s="14"/>
      <c r="WWF1008" s="14"/>
      <c r="WWG1008" s="14"/>
      <c r="WWH1008" s="14"/>
      <c r="WWI1008" s="14"/>
      <c r="WWJ1008" s="14"/>
      <c r="WWK1008" s="14"/>
      <c r="WWL1008" s="14"/>
      <c r="WWM1008" s="14"/>
      <c r="WWN1008" s="14"/>
      <c r="WWO1008" s="14"/>
      <c r="WWP1008" s="14"/>
      <c r="WWQ1008" s="14"/>
      <c r="WWR1008" s="14"/>
      <c r="WWS1008" s="14"/>
      <c r="WWT1008" s="14"/>
      <c r="WWU1008" s="14"/>
      <c r="WWV1008" s="14"/>
      <c r="WWW1008" s="14"/>
      <c r="WWX1008" s="14"/>
      <c r="WWY1008" s="14"/>
      <c r="WWZ1008" s="14"/>
      <c r="WXA1008" s="14"/>
      <c r="WXB1008" s="14"/>
      <c r="WXC1008" s="14"/>
      <c r="WXD1008" s="14"/>
      <c r="WXE1008" s="14"/>
      <c r="WXF1008" s="14"/>
      <c r="WXG1008" s="14"/>
      <c r="WXH1008" s="14"/>
      <c r="WXI1008" s="14"/>
      <c r="WXJ1008" s="14"/>
      <c r="WXK1008" s="14"/>
      <c r="WXL1008" s="14"/>
      <c r="WXM1008" s="14"/>
      <c r="WXN1008" s="14"/>
      <c r="WXO1008" s="14"/>
      <c r="WXP1008" s="14"/>
      <c r="WXQ1008" s="14"/>
      <c r="WXR1008" s="14"/>
      <c r="WXS1008" s="14"/>
      <c r="WXT1008" s="14"/>
      <c r="WXU1008" s="14"/>
      <c r="WXV1008" s="14"/>
      <c r="WXW1008" s="14"/>
      <c r="WXX1008" s="14"/>
      <c r="WXY1008" s="14"/>
      <c r="WXZ1008" s="14"/>
      <c r="WYA1008" s="14"/>
      <c r="WYB1008" s="14"/>
      <c r="WYC1008" s="14"/>
      <c r="WYD1008" s="14"/>
      <c r="WYE1008" s="14"/>
      <c r="WYF1008" s="14"/>
      <c r="WYG1008" s="14"/>
      <c r="WYH1008" s="14"/>
      <c r="WYI1008" s="14"/>
      <c r="WYJ1008" s="14"/>
      <c r="WYK1008" s="14"/>
      <c r="WYL1008" s="14"/>
      <c r="WYM1008" s="14"/>
      <c r="WYN1008" s="14"/>
      <c r="WYO1008" s="14"/>
      <c r="WYP1008" s="14"/>
      <c r="WYQ1008" s="14"/>
      <c r="WYR1008" s="14"/>
      <c r="WYS1008" s="14"/>
      <c r="WYT1008" s="14"/>
      <c r="WYU1008" s="14"/>
      <c r="WYV1008" s="14"/>
      <c r="WYW1008" s="14"/>
      <c r="WYX1008" s="14"/>
      <c r="WYY1008" s="14"/>
      <c r="WYZ1008" s="14"/>
      <c r="WZA1008" s="14"/>
      <c r="WZB1008" s="14"/>
      <c r="WZC1008" s="14"/>
      <c r="WZD1008" s="14"/>
      <c r="WZE1008" s="14"/>
      <c r="WZF1008" s="14"/>
      <c r="WZG1008" s="14"/>
      <c r="WZH1008" s="14"/>
      <c r="WZI1008" s="14"/>
      <c r="WZJ1008" s="14"/>
      <c r="WZK1008" s="14"/>
      <c r="WZL1008" s="14"/>
      <c r="WZM1008" s="14"/>
      <c r="WZN1008" s="14"/>
      <c r="WZO1008" s="14"/>
      <c r="WZP1008" s="14"/>
      <c r="WZQ1008" s="14"/>
      <c r="WZR1008" s="14"/>
      <c r="WZS1008" s="14"/>
      <c r="WZT1008" s="14"/>
      <c r="WZU1008" s="14"/>
      <c r="WZV1008" s="14"/>
      <c r="WZW1008" s="14"/>
      <c r="WZX1008" s="14"/>
      <c r="WZY1008" s="14"/>
      <c r="WZZ1008" s="14"/>
      <c r="XAA1008" s="14"/>
      <c r="XAB1008" s="14"/>
      <c r="XAC1008" s="14"/>
      <c r="XAD1008" s="14"/>
      <c r="XAE1008" s="14"/>
      <c r="XAF1008" s="14"/>
      <c r="XAG1008" s="14"/>
      <c r="XAH1008" s="14"/>
      <c r="XAI1008" s="14"/>
      <c r="XAJ1008" s="14"/>
      <c r="XAK1008" s="14"/>
      <c r="XAL1008" s="14"/>
      <c r="XAM1008" s="14"/>
      <c r="XAN1008" s="14"/>
      <c r="XAO1008" s="14"/>
      <c r="XAP1008" s="14"/>
      <c r="XAQ1008" s="14"/>
      <c r="XAR1008" s="14"/>
      <c r="XAS1008" s="14"/>
      <c r="XAT1008" s="14"/>
      <c r="XAU1008" s="14"/>
      <c r="XAV1008" s="14"/>
      <c r="XAW1008" s="14"/>
      <c r="XAX1008" s="14"/>
      <c r="XAY1008" s="14"/>
      <c r="XAZ1008" s="14"/>
      <c r="XBA1008" s="14"/>
      <c r="XBB1008" s="14"/>
      <c r="XBC1008" s="14"/>
      <c r="XBD1008" s="14"/>
      <c r="XBE1008" s="14"/>
      <c r="XBF1008" s="14"/>
      <c r="XBG1008" s="14"/>
      <c r="XBH1008" s="14"/>
      <c r="XBI1008" s="14"/>
      <c r="XBJ1008" s="14"/>
      <c r="XBK1008" s="14"/>
      <c r="XBL1008" s="14"/>
      <c r="XBM1008" s="14"/>
      <c r="XBN1008" s="14"/>
      <c r="XBO1008" s="14"/>
      <c r="XBP1008" s="14"/>
      <c r="XBQ1008" s="14"/>
      <c r="XBR1008" s="14"/>
      <c r="XBS1008" s="14"/>
      <c r="XBT1008" s="14"/>
      <c r="XBU1008" s="14"/>
      <c r="XBV1008" s="14"/>
      <c r="XBW1008" s="14"/>
      <c r="XBX1008" s="14"/>
      <c r="XBY1008" s="14"/>
      <c r="XBZ1008" s="14"/>
      <c r="XCA1008" s="14"/>
      <c r="XCB1008" s="14"/>
      <c r="XCC1008" s="14"/>
      <c r="XCD1008" s="14"/>
      <c r="XCE1008" s="14"/>
      <c r="XCF1008" s="14"/>
      <c r="XCG1008" s="14"/>
      <c r="XCH1008" s="14"/>
      <c r="XCI1008" s="14"/>
      <c r="XCJ1008" s="14"/>
      <c r="XCK1008" s="14"/>
      <c r="XCL1008" s="14"/>
      <c r="XCM1008" s="14"/>
      <c r="XCN1008" s="14"/>
      <c r="XCO1008" s="14"/>
      <c r="XCP1008" s="14"/>
      <c r="XCQ1008" s="14"/>
      <c r="XCR1008" s="14"/>
      <c r="XCS1008" s="14"/>
      <c r="XCT1008" s="14"/>
      <c r="XCU1008" s="14"/>
      <c r="XCV1008" s="14"/>
      <c r="XCW1008" s="14"/>
      <c r="XCX1008" s="14"/>
      <c r="XCY1008" s="14"/>
      <c r="XCZ1008" s="14"/>
      <c r="XDA1008" s="14"/>
      <c r="XDB1008" s="14"/>
      <c r="XDC1008" s="14"/>
      <c r="XDD1008" s="14"/>
      <c r="XDE1008" s="14"/>
      <c r="XDF1008" s="14"/>
      <c r="XDG1008" s="14"/>
      <c r="XDH1008" s="14"/>
      <c r="XDI1008" s="14"/>
      <c r="XDJ1008" s="14"/>
      <c r="XDK1008" s="14"/>
      <c r="XDL1008" s="14"/>
      <c r="XDM1008" s="14"/>
      <c r="XDN1008" s="14"/>
      <c r="XDO1008" s="14"/>
      <c r="XDP1008" s="14"/>
      <c r="XDQ1008" s="14"/>
      <c r="XDR1008" s="14"/>
      <c r="XDS1008" s="14"/>
      <c r="XDT1008" s="14"/>
      <c r="XDU1008" s="14"/>
      <c r="XDV1008" s="14"/>
      <c r="XDW1008" s="14"/>
      <c r="XDX1008" s="14"/>
      <c r="XDY1008" s="14"/>
      <c r="XDZ1008" s="14"/>
      <c r="XEA1008" s="14"/>
      <c r="XEB1008" s="14"/>
      <c r="XEC1008" s="14"/>
      <c r="XED1008" s="14"/>
      <c r="XEE1008" s="14"/>
      <c r="XEF1008" s="14"/>
      <c r="XEG1008" s="14"/>
      <c r="XEH1008" s="14"/>
      <c r="XEI1008" s="14"/>
      <c r="XEJ1008" s="14"/>
      <c r="XEK1008" s="14"/>
      <c r="XEL1008" s="14"/>
      <c r="XEM1008" s="14"/>
      <c r="XEN1008" s="14"/>
      <c r="XEO1008" s="14"/>
      <c r="XEP1008" s="14"/>
      <c r="XEQ1008" s="14"/>
      <c r="XER1008" s="14"/>
      <c r="XES1008" s="14"/>
      <c r="XET1008" s="14"/>
      <c r="XEU1008" s="14"/>
      <c r="XEV1008" s="14"/>
      <c r="XEW1008" s="14"/>
      <c r="XEX1008" s="14"/>
      <c r="XEY1008" s="14"/>
      <c r="XEZ1008" s="14"/>
      <c r="XFA1008" s="14"/>
    </row>
    <row r="1009" spans="1:16354" ht="22.5" customHeight="1" x14ac:dyDescent="0.25">
      <c r="A1009" s="68" t="str">
        <f t="shared" si="266"/>
        <v>946.</v>
      </c>
      <c r="B1009" s="68">
        <v>1980</v>
      </c>
      <c r="C1009" s="300" t="s">
        <v>3124</v>
      </c>
      <c r="D1009" s="68">
        <v>1987</v>
      </c>
      <c r="E1009" s="68" t="s">
        <v>2932</v>
      </c>
      <c r="F1009" s="68" t="s">
        <v>2933</v>
      </c>
      <c r="G1009" s="68">
        <v>5</v>
      </c>
      <c r="H1009" s="68">
        <v>3</v>
      </c>
      <c r="I1009" s="146">
        <v>3691.6</v>
      </c>
      <c r="J1009" s="146">
        <v>3189.7</v>
      </c>
      <c r="K1009" s="146">
        <v>3189.7</v>
      </c>
      <c r="L1009" s="25">
        <v>153</v>
      </c>
      <c r="M1009" s="144">
        <f t="shared" si="269"/>
        <v>913201.28</v>
      </c>
      <c r="N1009" s="144"/>
      <c r="O1009" s="144"/>
      <c r="P1009" s="144"/>
      <c r="Q1009" s="144">
        <f t="shared" si="268"/>
        <v>913201.28</v>
      </c>
      <c r="R1009" s="144"/>
      <c r="S1009" s="30"/>
      <c r="T1009" s="144"/>
      <c r="U1009" s="144"/>
      <c r="V1009" s="144"/>
      <c r="W1009" s="144"/>
      <c r="X1009" s="144"/>
      <c r="Y1009" s="144">
        <v>642</v>
      </c>
      <c r="Z1009" s="144">
        <v>913201.28</v>
      </c>
      <c r="AA1009" s="144"/>
      <c r="AB1009" s="144"/>
      <c r="AC1009" s="144"/>
      <c r="AD1009" s="144"/>
      <c r="AE1009" s="144"/>
      <c r="AF1009" s="144"/>
      <c r="AG1009" s="324">
        <v>2025</v>
      </c>
      <c r="AH1009" s="131"/>
      <c r="AI1009" s="304"/>
      <c r="AJ1009" s="304"/>
      <c r="AK1009" s="141">
        <f t="shared" si="257"/>
        <v>946</v>
      </c>
      <c r="AL1009" s="35" t="s">
        <v>153</v>
      </c>
      <c r="AM1009" s="141" t="str">
        <f t="shared" si="258"/>
        <v>946.</v>
      </c>
      <c r="AN1009" s="147"/>
      <c r="AO1009" s="305"/>
      <c r="AP1009" s="16"/>
      <c r="AQ1009" s="306"/>
      <c r="AR1009" s="306"/>
      <c r="AS1009" s="306"/>
      <c r="AT1009" s="306"/>
      <c r="AU1009" s="306"/>
      <c r="AV1009" s="306"/>
      <c r="AW1009" s="306"/>
      <c r="AX1009" s="306"/>
      <c r="AY1009" s="306"/>
      <c r="AZ1009" s="306"/>
      <c r="BA1009" s="306"/>
      <c r="BB1009" s="306"/>
      <c r="BC1009" s="306"/>
      <c r="BD1009" s="306"/>
      <c r="BE1009" s="306"/>
      <c r="BF1009" s="306"/>
      <c r="BG1009" s="306"/>
      <c r="BH1009" s="306"/>
      <c r="BI1009" s="306"/>
      <c r="BJ1009" s="306"/>
      <c r="BK1009" s="306"/>
      <c r="BL1009" s="306"/>
      <c r="BM1009" s="306"/>
      <c r="BN1009" s="306"/>
      <c r="BO1009" s="306"/>
      <c r="BP1009" s="306"/>
      <c r="BQ1009" s="306"/>
      <c r="BR1009" s="306"/>
      <c r="BS1009" s="306"/>
      <c r="BT1009" s="306"/>
      <c r="BU1009" s="306"/>
      <c r="BV1009" s="306"/>
      <c r="BW1009" s="306"/>
      <c r="BX1009" s="306"/>
      <c r="BY1009" s="306"/>
      <c r="BZ1009" s="306"/>
      <c r="CA1009" s="306"/>
      <c r="CB1009" s="306"/>
      <c r="CC1009" s="306"/>
      <c r="CD1009" s="306"/>
      <c r="CE1009" s="306"/>
      <c r="CF1009" s="306"/>
      <c r="CG1009" s="306"/>
      <c r="CH1009" s="306"/>
      <c r="CI1009" s="306"/>
      <c r="CJ1009" s="306"/>
      <c r="CK1009" s="306"/>
      <c r="CL1009" s="306"/>
      <c r="CM1009" s="306"/>
      <c r="CN1009" s="306"/>
      <c r="CO1009" s="306"/>
      <c r="CP1009" s="306"/>
      <c r="CQ1009" s="306"/>
      <c r="CR1009" s="306"/>
      <c r="CS1009" s="306"/>
      <c r="CT1009" s="306"/>
      <c r="CU1009" s="306"/>
      <c r="CV1009" s="306"/>
      <c r="CW1009" s="306"/>
      <c r="CX1009" s="306"/>
      <c r="CY1009" s="306"/>
      <c r="CZ1009" s="306"/>
      <c r="DA1009" s="306"/>
      <c r="DB1009" s="306"/>
      <c r="DC1009" s="306"/>
      <c r="DD1009" s="306"/>
      <c r="DE1009" s="306"/>
      <c r="DF1009" s="306"/>
      <c r="DG1009" s="306"/>
      <c r="DH1009" s="306"/>
      <c r="DI1009" s="306"/>
      <c r="DJ1009" s="306"/>
      <c r="DK1009" s="306"/>
      <c r="DL1009" s="306"/>
      <c r="DM1009" s="306"/>
      <c r="DN1009" s="306"/>
      <c r="DO1009" s="306"/>
      <c r="DP1009" s="306"/>
      <c r="DQ1009" s="306"/>
      <c r="DR1009" s="306"/>
      <c r="DS1009" s="306"/>
      <c r="DT1009" s="306"/>
      <c r="DU1009" s="306"/>
      <c r="DV1009" s="306"/>
      <c r="DW1009" s="306"/>
      <c r="DX1009" s="306"/>
      <c r="DY1009" s="306"/>
      <c r="DZ1009" s="306"/>
      <c r="EA1009" s="306"/>
      <c r="EB1009" s="306"/>
      <c r="EC1009" s="306"/>
      <c r="ED1009" s="306"/>
      <c r="EE1009" s="306"/>
      <c r="EF1009" s="306"/>
      <c r="EG1009" s="306"/>
      <c r="EH1009" s="306"/>
      <c r="EI1009" s="306"/>
      <c r="EJ1009" s="306"/>
      <c r="EK1009" s="306"/>
      <c r="EL1009" s="306"/>
      <c r="EM1009" s="306"/>
      <c r="EN1009" s="306"/>
      <c r="EO1009" s="306"/>
      <c r="EP1009" s="306"/>
      <c r="EQ1009" s="306"/>
      <c r="ER1009" s="306"/>
      <c r="ES1009" s="306"/>
      <c r="ET1009" s="306"/>
      <c r="EU1009" s="306"/>
      <c r="EV1009" s="306"/>
      <c r="EW1009" s="306"/>
      <c r="EX1009" s="306"/>
      <c r="EY1009" s="306"/>
      <c r="EZ1009" s="306"/>
      <c r="FA1009" s="306"/>
      <c r="FB1009" s="306"/>
      <c r="FC1009" s="306"/>
      <c r="FD1009" s="306"/>
      <c r="FE1009" s="306"/>
      <c r="FF1009" s="306"/>
      <c r="FG1009" s="306"/>
      <c r="FH1009" s="306"/>
      <c r="FI1009" s="306"/>
      <c r="FJ1009" s="306"/>
      <c r="FK1009" s="306"/>
      <c r="FL1009" s="306"/>
      <c r="FM1009" s="306"/>
      <c r="FN1009" s="306"/>
      <c r="FO1009" s="306"/>
      <c r="FP1009" s="306"/>
      <c r="FQ1009" s="306"/>
      <c r="FR1009" s="306"/>
      <c r="FS1009" s="306"/>
      <c r="FT1009" s="306"/>
      <c r="FU1009" s="306"/>
      <c r="FV1009" s="306"/>
      <c r="FW1009" s="306"/>
      <c r="FX1009" s="306"/>
      <c r="FY1009" s="306"/>
      <c r="FZ1009" s="306"/>
      <c r="GA1009" s="306"/>
      <c r="GB1009" s="306"/>
      <c r="GC1009" s="306"/>
      <c r="GD1009" s="306"/>
      <c r="GE1009" s="306"/>
      <c r="GF1009" s="306"/>
      <c r="GG1009" s="306"/>
      <c r="GH1009" s="306"/>
      <c r="GI1009" s="306"/>
      <c r="GJ1009" s="306"/>
      <c r="GK1009" s="306"/>
      <c r="GL1009" s="306"/>
      <c r="GM1009" s="306"/>
      <c r="GN1009" s="306"/>
      <c r="GO1009" s="306"/>
      <c r="GP1009" s="306"/>
      <c r="GQ1009" s="306"/>
      <c r="GR1009" s="306"/>
      <c r="GS1009" s="306"/>
      <c r="GT1009" s="306"/>
      <c r="GU1009" s="306"/>
      <c r="GV1009" s="306"/>
      <c r="GW1009" s="306"/>
      <c r="GX1009" s="306"/>
      <c r="GY1009" s="306"/>
      <c r="GZ1009" s="306"/>
      <c r="HA1009" s="306"/>
      <c r="HB1009" s="306"/>
      <c r="HC1009" s="306"/>
      <c r="HD1009" s="306"/>
      <c r="HE1009" s="306"/>
      <c r="HF1009" s="306"/>
      <c r="HG1009" s="306"/>
      <c r="HH1009" s="306"/>
      <c r="HI1009" s="306"/>
      <c r="HJ1009" s="306"/>
      <c r="HK1009" s="306"/>
      <c r="HL1009" s="306"/>
      <c r="HM1009" s="306"/>
      <c r="HN1009" s="306"/>
      <c r="HO1009" s="306"/>
      <c r="HP1009" s="306"/>
      <c r="HQ1009" s="306"/>
      <c r="HR1009" s="306"/>
      <c r="HS1009" s="306"/>
      <c r="HT1009" s="306"/>
      <c r="HU1009" s="306"/>
      <c r="HV1009" s="306"/>
      <c r="HW1009" s="306"/>
      <c r="HX1009" s="306"/>
      <c r="HY1009" s="306"/>
      <c r="HZ1009" s="306"/>
      <c r="IA1009" s="306"/>
      <c r="IB1009" s="306"/>
      <c r="IC1009" s="306"/>
      <c r="ID1009" s="306"/>
      <c r="IE1009" s="306"/>
      <c r="IF1009" s="306"/>
      <c r="IG1009" s="306"/>
      <c r="IH1009" s="306"/>
      <c r="II1009" s="306"/>
      <c r="IJ1009" s="306"/>
      <c r="IK1009" s="306"/>
      <c r="IL1009" s="306"/>
      <c r="IM1009" s="306"/>
      <c r="IN1009" s="306"/>
      <c r="IO1009" s="306"/>
      <c r="IP1009" s="306"/>
      <c r="IQ1009" s="306"/>
      <c r="IR1009" s="306"/>
      <c r="IS1009" s="306"/>
      <c r="IT1009" s="306"/>
      <c r="IU1009" s="306"/>
      <c r="IV1009" s="306"/>
      <c r="IW1009" s="306"/>
      <c r="IX1009" s="306"/>
      <c r="IY1009" s="306"/>
      <c r="IZ1009" s="306"/>
      <c r="JA1009" s="306"/>
      <c r="JB1009" s="306"/>
      <c r="JC1009" s="306"/>
      <c r="JD1009" s="306"/>
      <c r="JE1009" s="306"/>
      <c r="JF1009" s="306"/>
      <c r="JG1009" s="306"/>
      <c r="JH1009" s="306"/>
      <c r="JI1009" s="306"/>
      <c r="JJ1009" s="306"/>
      <c r="JK1009" s="306"/>
      <c r="JL1009" s="306"/>
      <c r="JM1009" s="306"/>
      <c r="JN1009" s="306"/>
      <c r="JO1009" s="306"/>
      <c r="JP1009" s="306"/>
      <c r="JQ1009" s="306"/>
      <c r="JR1009" s="306"/>
      <c r="JS1009" s="306"/>
      <c r="JT1009" s="306"/>
      <c r="JU1009" s="306"/>
      <c r="JV1009" s="306"/>
      <c r="JW1009" s="306"/>
      <c r="JX1009" s="306"/>
      <c r="JY1009" s="306"/>
      <c r="JZ1009" s="306"/>
      <c r="KA1009" s="306"/>
      <c r="KB1009" s="306"/>
      <c r="KC1009" s="306"/>
      <c r="KD1009" s="306"/>
      <c r="KE1009" s="306"/>
      <c r="KF1009" s="306"/>
      <c r="KG1009" s="306"/>
      <c r="KH1009" s="306"/>
      <c r="KI1009" s="306"/>
      <c r="KJ1009" s="306"/>
      <c r="KK1009" s="306"/>
      <c r="KL1009" s="306"/>
      <c r="KM1009" s="306"/>
      <c r="KN1009" s="306"/>
      <c r="KO1009" s="306"/>
      <c r="KP1009" s="306"/>
      <c r="KQ1009" s="306"/>
      <c r="KR1009" s="306"/>
      <c r="KS1009" s="306"/>
      <c r="KT1009" s="306"/>
      <c r="KU1009" s="306"/>
      <c r="KV1009" s="306"/>
      <c r="KW1009" s="306"/>
      <c r="KX1009" s="306"/>
      <c r="KY1009" s="306"/>
      <c r="KZ1009" s="306"/>
      <c r="LA1009" s="306"/>
      <c r="LB1009" s="306"/>
      <c r="LC1009" s="306"/>
      <c r="LD1009" s="306"/>
      <c r="LE1009" s="306"/>
      <c r="LF1009" s="306"/>
      <c r="LG1009" s="306"/>
      <c r="LH1009" s="306"/>
      <c r="LI1009" s="306"/>
      <c r="LJ1009" s="306"/>
      <c r="LK1009" s="306"/>
      <c r="LL1009" s="306"/>
      <c r="LM1009" s="306"/>
      <c r="LN1009" s="306"/>
      <c r="LO1009" s="306"/>
      <c r="LP1009" s="306"/>
      <c r="LQ1009" s="306"/>
      <c r="LR1009" s="306"/>
      <c r="LS1009" s="306"/>
      <c r="LT1009" s="306"/>
      <c r="LU1009" s="306"/>
      <c r="LV1009" s="306"/>
      <c r="LW1009" s="306"/>
      <c r="LX1009" s="306"/>
      <c r="LY1009" s="306"/>
      <c r="LZ1009" s="306"/>
      <c r="MA1009" s="306"/>
      <c r="MB1009" s="306"/>
      <c r="MC1009" s="306"/>
      <c r="MD1009" s="306"/>
      <c r="ME1009" s="306"/>
      <c r="MF1009" s="306"/>
      <c r="MG1009" s="306"/>
      <c r="MH1009" s="306"/>
      <c r="MI1009" s="306"/>
      <c r="MJ1009" s="306"/>
      <c r="MK1009" s="306"/>
      <c r="ML1009" s="306"/>
      <c r="MM1009" s="306"/>
      <c r="MN1009" s="306"/>
      <c r="MO1009" s="306"/>
      <c r="MP1009" s="306"/>
      <c r="MQ1009" s="306"/>
      <c r="MR1009" s="306"/>
      <c r="MS1009" s="306"/>
      <c r="MT1009" s="306"/>
      <c r="MU1009" s="306"/>
      <c r="MV1009" s="306"/>
      <c r="MW1009" s="306"/>
      <c r="MX1009" s="306"/>
      <c r="MY1009" s="306"/>
      <c r="MZ1009" s="306"/>
      <c r="NA1009" s="306"/>
      <c r="NB1009" s="306"/>
      <c r="NC1009" s="306"/>
      <c r="ND1009" s="306"/>
      <c r="NE1009" s="306"/>
      <c r="NF1009" s="306"/>
      <c r="NG1009" s="306"/>
      <c r="NH1009" s="306"/>
      <c r="NI1009" s="306"/>
      <c r="NJ1009" s="306"/>
      <c r="NK1009" s="306"/>
      <c r="NL1009" s="306"/>
      <c r="NM1009" s="306"/>
      <c r="NN1009" s="306"/>
      <c r="NO1009" s="306"/>
      <c r="NP1009" s="306"/>
      <c r="NQ1009" s="306"/>
      <c r="NR1009" s="306"/>
      <c r="NS1009" s="306"/>
      <c r="NT1009" s="306"/>
      <c r="NU1009" s="306"/>
      <c r="NV1009" s="306"/>
      <c r="NW1009" s="306"/>
      <c r="NX1009" s="306"/>
      <c r="NY1009" s="306"/>
      <c r="NZ1009" s="306"/>
      <c r="OA1009" s="306"/>
      <c r="OB1009" s="306"/>
      <c r="OC1009" s="306"/>
      <c r="OD1009" s="306"/>
      <c r="OE1009" s="306"/>
      <c r="OF1009" s="306"/>
      <c r="OG1009" s="306"/>
      <c r="OH1009" s="306"/>
      <c r="OI1009" s="306"/>
      <c r="OJ1009" s="306"/>
      <c r="OK1009" s="306"/>
      <c r="OL1009" s="306"/>
      <c r="OM1009" s="306"/>
      <c r="ON1009" s="306"/>
      <c r="OO1009" s="306"/>
      <c r="OP1009" s="306"/>
      <c r="OQ1009" s="306"/>
      <c r="OR1009" s="306"/>
      <c r="OS1009" s="306"/>
      <c r="OT1009" s="306"/>
      <c r="OU1009" s="306"/>
      <c r="OV1009" s="306"/>
      <c r="OW1009" s="306"/>
      <c r="OX1009" s="306"/>
      <c r="OY1009" s="306"/>
      <c r="OZ1009" s="306"/>
      <c r="PA1009" s="306"/>
      <c r="PB1009" s="306"/>
      <c r="PC1009" s="306"/>
      <c r="PD1009" s="306"/>
      <c r="PE1009" s="306"/>
      <c r="PF1009" s="306"/>
      <c r="PG1009" s="306"/>
      <c r="PH1009" s="306"/>
      <c r="PI1009" s="306"/>
      <c r="PJ1009" s="306"/>
      <c r="PK1009" s="306"/>
      <c r="PL1009" s="306"/>
      <c r="PM1009" s="306"/>
      <c r="PN1009" s="306"/>
      <c r="PO1009" s="306"/>
      <c r="PP1009" s="306"/>
      <c r="PQ1009" s="306"/>
      <c r="PR1009" s="306"/>
      <c r="PS1009" s="306"/>
      <c r="PT1009" s="306"/>
      <c r="PU1009" s="306"/>
      <c r="PV1009" s="306"/>
      <c r="PW1009" s="306"/>
      <c r="PX1009" s="306"/>
      <c r="PY1009" s="306"/>
      <c r="PZ1009" s="306"/>
      <c r="QA1009" s="306"/>
      <c r="QB1009" s="306"/>
      <c r="QC1009" s="306"/>
      <c r="QD1009" s="306"/>
      <c r="QE1009" s="306"/>
      <c r="QF1009" s="306"/>
      <c r="QG1009" s="306"/>
      <c r="QH1009" s="306"/>
      <c r="QI1009" s="306"/>
      <c r="QJ1009" s="306"/>
      <c r="QK1009" s="306"/>
      <c r="QL1009" s="306"/>
      <c r="QM1009" s="306"/>
      <c r="QN1009" s="306"/>
      <c r="QO1009" s="306"/>
      <c r="QP1009" s="306"/>
      <c r="QQ1009" s="306"/>
      <c r="QR1009" s="306"/>
      <c r="QS1009" s="306"/>
      <c r="QT1009" s="306"/>
      <c r="QU1009" s="306"/>
      <c r="QV1009" s="306"/>
      <c r="QW1009" s="306"/>
      <c r="QX1009" s="306"/>
      <c r="QY1009" s="306"/>
      <c r="QZ1009" s="306"/>
      <c r="RA1009" s="306"/>
      <c r="RB1009" s="306"/>
      <c r="RC1009" s="306"/>
      <c r="RD1009" s="306"/>
      <c r="RE1009" s="306"/>
      <c r="RF1009" s="306"/>
      <c r="RG1009" s="306"/>
      <c r="RH1009" s="306"/>
      <c r="RI1009" s="306"/>
      <c r="RJ1009" s="306"/>
      <c r="RK1009" s="306"/>
      <c r="RL1009" s="306"/>
      <c r="RM1009" s="306"/>
      <c r="RN1009" s="306"/>
      <c r="RO1009" s="306"/>
      <c r="RP1009" s="306"/>
      <c r="RQ1009" s="306"/>
      <c r="RR1009" s="306"/>
      <c r="RS1009" s="306"/>
      <c r="RT1009" s="306"/>
      <c r="RU1009" s="306"/>
      <c r="RV1009" s="306"/>
      <c r="RW1009" s="306"/>
      <c r="RX1009" s="306"/>
      <c r="RY1009" s="306"/>
      <c r="RZ1009" s="306"/>
      <c r="SA1009" s="306"/>
      <c r="SB1009" s="306"/>
      <c r="SC1009" s="306"/>
      <c r="SD1009" s="306"/>
      <c r="SE1009" s="306"/>
      <c r="SF1009" s="306"/>
      <c r="SG1009" s="306"/>
      <c r="SH1009" s="306"/>
      <c r="SI1009" s="306"/>
      <c r="SJ1009" s="306"/>
      <c r="SK1009" s="306"/>
      <c r="SL1009" s="306"/>
      <c r="SM1009" s="306"/>
      <c r="SN1009" s="306"/>
      <c r="SO1009" s="306"/>
      <c r="SP1009" s="306"/>
      <c r="SQ1009" s="306"/>
      <c r="SR1009" s="306"/>
      <c r="SS1009" s="306"/>
      <c r="ST1009" s="306"/>
      <c r="SU1009" s="306"/>
      <c r="SV1009" s="306"/>
      <c r="SW1009" s="306"/>
      <c r="SX1009" s="306"/>
      <c r="SY1009" s="306"/>
      <c r="SZ1009" s="306"/>
      <c r="TA1009" s="306"/>
      <c r="TB1009" s="306"/>
      <c r="TC1009" s="306"/>
      <c r="TD1009" s="306"/>
      <c r="TE1009" s="306"/>
      <c r="TF1009" s="306"/>
      <c r="TG1009" s="306"/>
      <c r="TH1009" s="306"/>
      <c r="TI1009" s="306"/>
      <c r="TJ1009" s="306"/>
      <c r="TK1009" s="306"/>
      <c r="TL1009" s="306"/>
      <c r="TM1009" s="306"/>
      <c r="TN1009" s="306"/>
      <c r="TO1009" s="306"/>
      <c r="TP1009" s="306"/>
      <c r="TQ1009" s="306"/>
      <c r="TR1009" s="306"/>
      <c r="TS1009" s="306"/>
      <c r="TT1009" s="306"/>
      <c r="TU1009" s="306"/>
      <c r="TV1009" s="306"/>
      <c r="TW1009" s="306"/>
      <c r="TX1009" s="306"/>
      <c r="TY1009" s="306"/>
      <c r="TZ1009" s="306"/>
      <c r="UA1009" s="306"/>
      <c r="UB1009" s="306"/>
      <c r="UC1009" s="306"/>
      <c r="UD1009" s="306"/>
      <c r="UE1009" s="306"/>
      <c r="UF1009" s="306"/>
      <c r="UG1009" s="306"/>
      <c r="UH1009" s="306"/>
      <c r="UI1009" s="306"/>
      <c r="UJ1009" s="306"/>
      <c r="UK1009" s="306"/>
      <c r="UL1009" s="306"/>
      <c r="UM1009" s="306"/>
      <c r="UN1009" s="306"/>
      <c r="UO1009" s="306"/>
      <c r="UP1009" s="306"/>
      <c r="UQ1009" s="306"/>
      <c r="UR1009" s="306"/>
      <c r="US1009" s="306"/>
      <c r="UT1009" s="306"/>
      <c r="UU1009" s="306"/>
      <c r="UV1009" s="306"/>
      <c r="UW1009" s="306"/>
      <c r="UX1009" s="306"/>
      <c r="UY1009" s="306"/>
      <c r="UZ1009" s="306"/>
      <c r="VA1009" s="306"/>
      <c r="VB1009" s="306"/>
      <c r="VC1009" s="306"/>
      <c r="VD1009" s="306"/>
      <c r="VE1009" s="306"/>
      <c r="VF1009" s="306"/>
      <c r="VG1009" s="306"/>
      <c r="VH1009" s="306"/>
      <c r="VI1009" s="306"/>
      <c r="VJ1009" s="306"/>
      <c r="VK1009" s="306"/>
      <c r="VL1009" s="306"/>
      <c r="VM1009" s="306"/>
      <c r="VN1009" s="306"/>
      <c r="VO1009" s="306"/>
      <c r="VP1009" s="306"/>
      <c r="VQ1009" s="306"/>
      <c r="VR1009" s="306"/>
      <c r="VS1009" s="306"/>
      <c r="VT1009" s="306"/>
      <c r="VU1009" s="306"/>
      <c r="VV1009" s="306"/>
      <c r="VW1009" s="306"/>
      <c r="VX1009" s="306"/>
      <c r="VY1009" s="306"/>
      <c r="VZ1009" s="306"/>
      <c r="WA1009" s="306"/>
      <c r="WB1009" s="306"/>
      <c r="WC1009" s="306"/>
      <c r="WD1009" s="306"/>
      <c r="WE1009" s="306"/>
      <c r="WF1009" s="306"/>
      <c r="WG1009" s="306"/>
      <c r="WH1009" s="306"/>
      <c r="WI1009" s="306"/>
      <c r="WJ1009" s="306"/>
      <c r="WK1009" s="306"/>
      <c r="WL1009" s="306"/>
      <c r="WM1009" s="306"/>
      <c r="WN1009" s="306"/>
      <c r="WO1009" s="306"/>
      <c r="WP1009" s="306"/>
      <c r="WQ1009" s="306"/>
      <c r="WR1009" s="306"/>
      <c r="WS1009" s="306"/>
      <c r="WT1009" s="306"/>
      <c r="WU1009" s="306"/>
      <c r="WV1009" s="306"/>
      <c r="WW1009" s="306"/>
      <c r="WX1009" s="306"/>
      <c r="WY1009" s="306"/>
      <c r="WZ1009" s="306"/>
      <c r="XA1009" s="306"/>
      <c r="XB1009" s="306"/>
      <c r="XC1009" s="306"/>
      <c r="XD1009" s="306"/>
      <c r="XE1009" s="306"/>
      <c r="XF1009" s="306"/>
      <c r="XG1009" s="306"/>
      <c r="XH1009" s="306"/>
      <c r="XI1009" s="306"/>
      <c r="XJ1009" s="306"/>
      <c r="XK1009" s="306"/>
      <c r="XL1009" s="306"/>
      <c r="XM1009" s="306"/>
      <c r="XN1009" s="306"/>
      <c r="XO1009" s="306"/>
      <c r="XP1009" s="306"/>
      <c r="XQ1009" s="306"/>
      <c r="XR1009" s="306"/>
      <c r="XS1009" s="306"/>
      <c r="XT1009" s="306"/>
      <c r="XU1009" s="306"/>
      <c r="XV1009" s="306"/>
      <c r="XW1009" s="306"/>
      <c r="XX1009" s="306"/>
      <c r="XY1009" s="306"/>
      <c r="XZ1009" s="306"/>
      <c r="YA1009" s="306"/>
      <c r="YB1009" s="306"/>
      <c r="YC1009" s="306"/>
      <c r="YD1009" s="306"/>
      <c r="YE1009" s="306"/>
      <c r="YF1009" s="306"/>
      <c r="YG1009" s="306"/>
      <c r="YH1009" s="306"/>
      <c r="YI1009" s="306"/>
      <c r="YJ1009" s="306"/>
      <c r="YK1009" s="306"/>
      <c r="YL1009" s="306"/>
      <c r="YM1009" s="306"/>
      <c r="YN1009" s="306"/>
      <c r="YO1009" s="306"/>
      <c r="YP1009" s="306"/>
      <c r="YQ1009" s="306"/>
      <c r="YR1009" s="306"/>
      <c r="YS1009" s="306"/>
      <c r="YT1009" s="306"/>
      <c r="YU1009" s="306"/>
      <c r="YV1009" s="306"/>
      <c r="YW1009" s="306"/>
      <c r="YX1009" s="306"/>
      <c r="YY1009" s="306"/>
      <c r="YZ1009" s="306"/>
      <c r="ZA1009" s="306"/>
      <c r="ZB1009" s="306"/>
      <c r="ZC1009" s="306"/>
      <c r="ZD1009" s="306"/>
      <c r="ZE1009" s="306"/>
      <c r="ZF1009" s="306"/>
      <c r="ZG1009" s="306"/>
      <c r="ZH1009" s="306"/>
      <c r="ZI1009" s="306"/>
      <c r="ZJ1009" s="306"/>
      <c r="ZK1009" s="306"/>
      <c r="ZL1009" s="306"/>
      <c r="ZM1009" s="306"/>
      <c r="ZN1009" s="306"/>
      <c r="ZO1009" s="306"/>
      <c r="ZP1009" s="306"/>
      <c r="ZQ1009" s="306"/>
      <c r="ZR1009" s="306"/>
      <c r="ZS1009" s="306"/>
      <c r="ZT1009" s="306"/>
      <c r="ZU1009" s="306"/>
      <c r="ZV1009" s="306"/>
      <c r="ZW1009" s="306"/>
      <c r="ZX1009" s="306"/>
      <c r="ZY1009" s="306"/>
      <c r="ZZ1009" s="306"/>
      <c r="AAA1009" s="306"/>
      <c r="AAB1009" s="306"/>
      <c r="AAC1009" s="306"/>
      <c r="AAD1009" s="306"/>
      <c r="AAE1009" s="306"/>
      <c r="AAF1009" s="306"/>
      <c r="AAG1009" s="306"/>
      <c r="AAH1009" s="306"/>
      <c r="AAI1009" s="306"/>
      <c r="AAJ1009" s="306"/>
      <c r="AAK1009" s="306"/>
      <c r="AAL1009" s="306"/>
      <c r="AAM1009" s="306"/>
      <c r="AAN1009" s="306"/>
      <c r="AAO1009" s="306"/>
      <c r="AAP1009" s="306"/>
      <c r="AAQ1009" s="306"/>
      <c r="AAR1009" s="306"/>
      <c r="AAS1009" s="306"/>
      <c r="AAT1009" s="306"/>
      <c r="AAU1009" s="306"/>
      <c r="AAV1009" s="306"/>
      <c r="AAW1009" s="306"/>
      <c r="AAX1009" s="306"/>
      <c r="AAY1009" s="306"/>
      <c r="AAZ1009" s="306"/>
      <c r="ABA1009" s="306"/>
      <c r="ABB1009" s="306"/>
      <c r="ABC1009" s="306"/>
      <c r="ABD1009" s="306"/>
      <c r="ABE1009" s="306"/>
      <c r="ABF1009" s="306"/>
      <c r="ABG1009" s="306"/>
      <c r="ABH1009" s="306"/>
      <c r="ABI1009" s="306"/>
      <c r="ABJ1009" s="306"/>
      <c r="ABK1009" s="306"/>
      <c r="ABL1009" s="306"/>
      <c r="ABM1009" s="306"/>
      <c r="ABN1009" s="306"/>
      <c r="ABO1009" s="306"/>
      <c r="ABP1009" s="306"/>
      <c r="ABQ1009" s="306"/>
      <c r="ABR1009" s="306"/>
      <c r="ABS1009" s="306"/>
      <c r="ABT1009" s="306"/>
      <c r="ABU1009" s="306"/>
      <c r="ABV1009" s="306"/>
      <c r="ABW1009" s="306"/>
      <c r="ABX1009" s="306"/>
      <c r="ABY1009" s="306"/>
      <c r="ABZ1009" s="306"/>
      <c r="ACA1009" s="306"/>
      <c r="ACB1009" s="306"/>
      <c r="ACC1009" s="306"/>
      <c r="ACD1009" s="306"/>
      <c r="ACE1009" s="306"/>
      <c r="ACF1009" s="306"/>
      <c r="ACG1009" s="306"/>
      <c r="ACH1009" s="306"/>
      <c r="ACI1009" s="306"/>
      <c r="ACJ1009" s="306"/>
      <c r="ACK1009" s="306"/>
      <c r="ACL1009" s="306"/>
      <c r="ACM1009" s="306"/>
      <c r="ACN1009" s="306"/>
      <c r="ACO1009" s="306"/>
      <c r="ACP1009" s="306"/>
      <c r="ACQ1009" s="306"/>
      <c r="ACR1009" s="306"/>
      <c r="ACS1009" s="306"/>
      <c r="ACT1009" s="306"/>
      <c r="ACU1009" s="306"/>
      <c r="ACV1009" s="306"/>
      <c r="ACW1009" s="306"/>
      <c r="ACX1009" s="306"/>
      <c r="ACY1009" s="306"/>
      <c r="ACZ1009" s="306"/>
      <c r="ADA1009" s="306"/>
      <c r="ADB1009" s="306"/>
      <c r="ADC1009" s="306"/>
      <c r="ADD1009" s="306"/>
      <c r="ADE1009" s="306"/>
      <c r="ADF1009" s="306"/>
      <c r="ADG1009" s="306"/>
      <c r="ADH1009" s="306"/>
      <c r="ADI1009" s="306"/>
      <c r="ADJ1009" s="306"/>
      <c r="ADK1009" s="306"/>
      <c r="ADL1009" s="306"/>
      <c r="ADM1009" s="306"/>
      <c r="ADN1009" s="306"/>
      <c r="ADO1009" s="306"/>
      <c r="ADP1009" s="306"/>
      <c r="ADQ1009" s="306"/>
      <c r="ADR1009" s="306"/>
      <c r="ADS1009" s="306"/>
      <c r="ADT1009" s="306"/>
      <c r="ADU1009" s="306"/>
      <c r="ADV1009" s="306"/>
      <c r="ADW1009" s="306"/>
      <c r="ADX1009" s="306"/>
      <c r="ADY1009" s="306"/>
      <c r="ADZ1009" s="306"/>
      <c r="AEA1009" s="306"/>
      <c r="AEB1009" s="306"/>
      <c r="AEC1009" s="306"/>
      <c r="AED1009" s="306"/>
      <c r="AEE1009" s="306"/>
      <c r="AEF1009" s="306"/>
      <c r="AEG1009" s="306"/>
      <c r="AEH1009" s="306"/>
      <c r="AEI1009" s="306"/>
      <c r="AEJ1009" s="306"/>
      <c r="AEK1009" s="306"/>
      <c r="AEL1009" s="306"/>
      <c r="AEM1009" s="306"/>
      <c r="AEN1009" s="306"/>
      <c r="AEO1009" s="306"/>
      <c r="AEP1009" s="306"/>
      <c r="AEQ1009" s="306"/>
      <c r="AER1009" s="306"/>
      <c r="AES1009" s="306"/>
      <c r="AET1009" s="306"/>
      <c r="AEU1009" s="306"/>
      <c r="AEV1009" s="306"/>
      <c r="AEW1009" s="306"/>
      <c r="AEX1009" s="306"/>
      <c r="AEY1009" s="306"/>
      <c r="AEZ1009" s="306"/>
      <c r="AFA1009" s="306"/>
      <c r="AFB1009" s="306"/>
      <c r="AFC1009" s="306"/>
      <c r="AFD1009" s="306"/>
      <c r="AFE1009" s="306"/>
      <c r="AFF1009" s="306"/>
      <c r="AFG1009" s="306"/>
      <c r="AFH1009" s="306"/>
      <c r="AFI1009" s="306"/>
      <c r="AFJ1009" s="306"/>
      <c r="AFK1009" s="306"/>
      <c r="AFL1009" s="306"/>
      <c r="AFM1009" s="306"/>
      <c r="AFN1009" s="306"/>
      <c r="AFO1009" s="306"/>
      <c r="AFP1009" s="306"/>
      <c r="AFQ1009" s="306"/>
      <c r="AFR1009" s="306"/>
      <c r="AFS1009" s="306"/>
      <c r="AFT1009" s="306"/>
      <c r="AFU1009" s="306"/>
      <c r="AFV1009" s="306"/>
      <c r="AFW1009" s="306"/>
      <c r="AFX1009" s="306"/>
      <c r="AFY1009" s="306"/>
      <c r="AFZ1009" s="306"/>
      <c r="AGA1009" s="306"/>
      <c r="AGB1009" s="306"/>
      <c r="AGC1009" s="306"/>
      <c r="AGD1009" s="306"/>
      <c r="AGE1009" s="306"/>
      <c r="AGF1009" s="306"/>
      <c r="AGG1009" s="306"/>
      <c r="AGH1009" s="306"/>
      <c r="AGI1009" s="306"/>
      <c r="AGJ1009" s="306"/>
      <c r="AGK1009" s="306"/>
      <c r="AGL1009" s="306"/>
      <c r="AGM1009" s="306"/>
      <c r="AGN1009" s="306"/>
      <c r="AGO1009" s="306"/>
      <c r="AGP1009" s="306"/>
      <c r="AGQ1009" s="306"/>
      <c r="AGR1009" s="306"/>
      <c r="AGS1009" s="306"/>
      <c r="AGT1009" s="306"/>
      <c r="AGU1009" s="306"/>
      <c r="AGV1009" s="306"/>
      <c r="AGW1009" s="306"/>
      <c r="AGX1009" s="306"/>
      <c r="AGY1009" s="306"/>
      <c r="AGZ1009" s="306"/>
      <c r="AHA1009" s="306"/>
      <c r="AHB1009" s="306"/>
      <c r="AHC1009" s="306"/>
      <c r="AHD1009" s="306"/>
      <c r="AHE1009" s="306"/>
      <c r="AHF1009" s="306"/>
      <c r="AHG1009" s="306"/>
      <c r="AHH1009" s="306"/>
      <c r="AHI1009" s="306"/>
      <c r="AHJ1009" s="306"/>
      <c r="AHK1009" s="306"/>
      <c r="AHL1009" s="306"/>
      <c r="AHM1009" s="306"/>
      <c r="AHN1009" s="306"/>
      <c r="AHO1009" s="306"/>
      <c r="AHP1009" s="306"/>
      <c r="AHQ1009" s="306"/>
      <c r="AHR1009" s="306"/>
      <c r="AHS1009" s="306"/>
      <c r="AHT1009" s="306"/>
      <c r="AHU1009" s="306"/>
      <c r="AHV1009" s="306"/>
      <c r="AHW1009" s="306"/>
      <c r="AHX1009" s="306"/>
      <c r="AHY1009" s="306"/>
      <c r="AHZ1009" s="306"/>
      <c r="AIA1009" s="306"/>
      <c r="AIB1009" s="306"/>
      <c r="AIC1009" s="306"/>
      <c r="AID1009" s="306"/>
      <c r="AIE1009" s="306"/>
      <c r="AIF1009" s="306"/>
      <c r="AIG1009" s="306"/>
      <c r="AIH1009" s="306"/>
      <c r="AII1009" s="306"/>
      <c r="AIJ1009" s="306"/>
      <c r="AIK1009" s="306"/>
      <c r="AIL1009" s="306"/>
      <c r="AIM1009" s="306"/>
      <c r="AIN1009" s="306"/>
      <c r="AIO1009" s="306"/>
      <c r="AIP1009" s="306"/>
      <c r="AIQ1009" s="306"/>
      <c r="AIR1009" s="306"/>
      <c r="AIS1009" s="306"/>
      <c r="AIT1009" s="306"/>
      <c r="AIU1009" s="306"/>
      <c r="AIV1009" s="306"/>
      <c r="AIW1009" s="306"/>
      <c r="AIX1009" s="306"/>
      <c r="AIY1009" s="306"/>
      <c r="AIZ1009" s="306"/>
      <c r="AJA1009" s="306"/>
      <c r="AJB1009" s="306"/>
      <c r="AJC1009" s="306"/>
      <c r="AJD1009" s="306"/>
      <c r="AJE1009" s="306"/>
      <c r="AJF1009" s="306"/>
      <c r="AJG1009" s="306"/>
      <c r="AJH1009" s="306"/>
      <c r="AJI1009" s="306"/>
      <c r="AJJ1009" s="306"/>
      <c r="AJK1009" s="306"/>
      <c r="AJL1009" s="306"/>
      <c r="AJM1009" s="306"/>
      <c r="AJN1009" s="306"/>
      <c r="AJO1009" s="306"/>
      <c r="AJP1009" s="306"/>
      <c r="AJQ1009" s="306"/>
      <c r="AJR1009" s="306"/>
      <c r="AJS1009" s="306"/>
      <c r="AJT1009" s="306"/>
      <c r="AJU1009" s="306"/>
      <c r="AJV1009" s="306"/>
      <c r="AJW1009" s="306"/>
      <c r="AJX1009" s="306"/>
      <c r="AJY1009" s="306"/>
      <c r="AJZ1009" s="306"/>
      <c r="AKA1009" s="306"/>
      <c r="AKB1009" s="306"/>
      <c r="AKC1009" s="306"/>
      <c r="AKD1009" s="306"/>
      <c r="AKE1009" s="306"/>
      <c r="AKF1009" s="306"/>
      <c r="AKG1009" s="306"/>
      <c r="AKH1009" s="306"/>
      <c r="AKI1009" s="306"/>
      <c r="AKJ1009" s="306"/>
      <c r="AKK1009" s="306"/>
      <c r="AKL1009" s="306"/>
      <c r="AKM1009" s="306"/>
      <c r="AKN1009" s="306"/>
      <c r="AKO1009" s="306"/>
      <c r="AKP1009" s="306"/>
      <c r="AKQ1009" s="306"/>
      <c r="AKR1009" s="306"/>
      <c r="AKS1009" s="306"/>
      <c r="AKT1009" s="306"/>
      <c r="AKU1009" s="306"/>
      <c r="AKV1009" s="306"/>
      <c r="AKW1009" s="306"/>
      <c r="AKX1009" s="306"/>
      <c r="AKY1009" s="306"/>
      <c r="AKZ1009" s="306"/>
      <c r="ALA1009" s="306"/>
      <c r="ALB1009" s="306"/>
      <c r="ALC1009" s="306"/>
      <c r="ALD1009" s="306"/>
      <c r="ALE1009" s="306"/>
      <c r="ALF1009" s="306"/>
      <c r="ALG1009" s="306"/>
      <c r="ALH1009" s="306"/>
      <c r="ALI1009" s="306"/>
      <c r="ALJ1009" s="306"/>
      <c r="ALK1009" s="306"/>
      <c r="ALL1009" s="306"/>
      <c r="ALM1009" s="306"/>
      <c r="ALN1009" s="306"/>
      <c r="ALO1009" s="306"/>
      <c r="ALP1009" s="306"/>
      <c r="ALQ1009" s="306"/>
      <c r="ALR1009" s="306"/>
      <c r="ALS1009" s="306"/>
      <c r="ALT1009" s="306"/>
      <c r="ALU1009" s="306"/>
      <c r="ALV1009" s="306"/>
      <c r="ALW1009" s="306"/>
      <c r="ALX1009" s="306"/>
      <c r="ALY1009" s="306"/>
      <c r="ALZ1009" s="306"/>
      <c r="AMA1009" s="306"/>
      <c r="AMB1009" s="306"/>
      <c r="AMC1009" s="306"/>
      <c r="AMD1009" s="306"/>
      <c r="AME1009" s="306"/>
      <c r="AMF1009" s="306"/>
      <c r="AMG1009" s="306"/>
      <c r="AMH1009" s="306"/>
      <c r="AMI1009" s="306"/>
      <c r="AMJ1009" s="306"/>
      <c r="AMK1009" s="306"/>
      <c r="AML1009" s="306"/>
      <c r="AMM1009" s="306"/>
      <c r="AMN1009" s="306"/>
      <c r="AMO1009" s="306"/>
      <c r="AMP1009" s="306"/>
      <c r="AMQ1009" s="306"/>
      <c r="AMR1009" s="306"/>
      <c r="AMS1009" s="306"/>
      <c r="AMT1009" s="306"/>
      <c r="AMU1009" s="306"/>
      <c r="AMV1009" s="306"/>
      <c r="AMW1009" s="306"/>
      <c r="AMX1009" s="306"/>
      <c r="AMY1009" s="306"/>
      <c r="AMZ1009" s="306"/>
      <c r="ANA1009" s="306"/>
      <c r="ANB1009" s="306"/>
      <c r="ANC1009" s="306"/>
      <c r="AND1009" s="306"/>
      <c r="ANE1009" s="306"/>
      <c r="ANF1009" s="306"/>
      <c r="ANG1009" s="306"/>
      <c r="ANH1009" s="306"/>
      <c r="ANI1009" s="306"/>
      <c r="ANJ1009" s="306"/>
      <c r="ANK1009" s="306"/>
      <c r="ANL1009" s="306"/>
      <c r="ANM1009" s="306"/>
      <c r="ANN1009" s="306"/>
      <c r="ANO1009" s="306"/>
      <c r="ANP1009" s="306"/>
      <c r="ANQ1009" s="306"/>
      <c r="ANR1009" s="306"/>
      <c r="ANS1009" s="306"/>
      <c r="ANT1009" s="306"/>
      <c r="ANU1009" s="306"/>
      <c r="ANV1009" s="306"/>
      <c r="ANW1009" s="306"/>
      <c r="ANX1009" s="306"/>
      <c r="ANY1009" s="306"/>
      <c r="ANZ1009" s="306"/>
      <c r="AOA1009" s="306"/>
      <c r="AOB1009" s="306"/>
      <c r="AOC1009" s="306"/>
      <c r="AOD1009" s="306"/>
      <c r="AOE1009" s="306"/>
      <c r="AOF1009" s="306"/>
      <c r="AOG1009" s="306"/>
      <c r="AOH1009" s="306"/>
      <c r="AOI1009" s="306"/>
      <c r="AOJ1009" s="306"/>
      <c r="AOK1009" s="306"/>
      <c r="AOL1009" s="306"/>
      <c r="AOM1009" s="306"/>
      <c r="AON1009" s="306"/>
      <c r="AOO1009" s="306"/>
      <c r="AOP1009" s="306"/>
      <c r="AOQ1009" s="306"/>
      <c r="AOR1009" s="306"/>
      <c r="AOS1009" s="306"/>
      <c r="AOT1009" s="306"/>
      <c r="AOU1009" s="306"/>
      <c r="AOV1009" s="306"/>
      <c r="AOW1009" s="306"/>
      <c r="AOX1009" s="306"/>
      <c r="AOY1009" s="306"/>
      <c r="AOZ1009" s="306"/>
      <c r="APA1009" s="306"/>
      <c r="APB1009" s="306"/>
      <c r="APC1009" s="306"/>
      <c r="APD1009" s="306"/>
      <c r="APE1009" s="306"/>
      <c r="APF1009" s="306"/>
      <c r="APG1009" s="306"/>
      <c r="APH1009" s="306"/>
      <c r="API1009" s="306"/>
      <c r="APJ1009" s="306"/>
      <c r="APK1009" s="306"/>
      <c r="APL1009" s="306"/>
      <c r="APM1009" s="306"/>
      <c r="APN1009" s="306"/>
      <c r="APO1009" s="306"/>
      <c r="APP1009" s="306"/>
      <c r="APQ1009" s="306"/>
      <c r="APR1009" s="306"/>
      <c r="APS1009" s="306"/>
      <c r="APT1009" s="306"/>
      <c r="APU1009" s="306"/>
      <c r="APV1009" s="306"/>
      <c r="APW1009" s="306"/>
      <c r="APX1009" s="306"/>
      <c r="APY1009" s="306"/>
      <c r="APZ1009" s="306"/>
      <c r="AQA1009" s="306"/>
      <c r="AQB1009" s="306"/>
      <c r="AQC1009" s="306"/>
      <c r="AQD1009" s="306"/>
      <c r="AQE1009" s="306"/>
      <c r="AQF1009" s="306"/>
      <c r="AQG1009" s="306"/>
      <c r="AQH1009" s="306"/>
      <c r="AQI1009" s="306"/>
      <c r="AQJ1009" s="306"/>
      <c r="AQK1009" s="306"/>
      <c r="AQL1009" s="306"/>
      <c r="AQM1009" s="306"/>
      <c r="AQN1009" s="306"/>
      <c r="AQO1009" s="306"/>
      <c r="AQP1009" s="306"/>
      <c r="AQQ1009" s="306"/>
      <c r="AQR1009" s="306"/>
      <c r="AQS1009" s="306"/>
      <c r="AQT1009" s="306"/>
      <c r="AQU1009" s="306"/>
      <c r="AQV1009" s="306"/>
      <c r="AQW1009" s="306"/>
      <c r="AQX1009" s="306"/>
      <c r="AQY1009" s="306"/>
      <c r="AQZ1009" s="306"/>
      <c r="ARA1009" s="306"/>
      <c r="ARB1009" s="306"/>
      <c r="ARC1009" s="306"/>
      <c r="ARD1009" s="306"/>
      <c r="ARE1009" s="306"/>
      <c r="ARF1009" s="306"/>
      <c r="ARG1009" s="306"/>
      <c r="ARH1009" s="306"/>
      <c r="ARI1009" s="306"/>
      <c r="ARJ1009" s="306"/>
      <c r="ARK1009" s="306"/>
      <c r="ARL1009" s="306"/>
      <c r="ARM1009" s="306"/>
      <c r="ARN1009" s="306"/>
      <c r="ARO1009" s="306"/>
      <c r="ARP1009" s="306"/>
      <c r="ARQ1009" s="306"/>
      <c r="ARR1009" s="306"/>
      <c r="ARS1009" s="306"/>
      <c r="ART1009" s="306"/>
      <c r="ARU1009" s="306"/>
      <c r="ARV1009" s="306"/>
      <c r="ARW1009" s="306"/>
      <c r="ARX1009" s="306"/>
      <c r="ARY1009" s="306"/>
      <c r="ARZ1009" s="306"/>
      <c r="ASA1009" s="306"/>
      <c r="ASB1009" s="306"/>
      <c r="ASC1009" s="306"/>
      <c r="ASD1009" s="306"/>
      <c r="ASE1009" s="306"/>
      <c r="ASF1009" s="306"/>
      <c r="ASG1009" s="306"/>
      <c r="ASH1009" s="306"/>
      <c r="ASI1009" s="306"/>
      <c r="ASJ1009" s="306"/>
      <c r="ASK1009" s="306"/>
      <c r="ASL1009" s="306"/>
      <c r="ASM1009" s="306"/>
      <c r="ASN1009" s="306"/>
      <c r="ASO1009" s="306"/>
      <c r="ASP1009" s="306"/>
      <c r="ASQ1009" s="306"/>
      <c r="ASR1009" s="306"/>
      <c r="ASS1009" s="306"/>
      <c r="AST1009" s="306"/>
      <c r="ASU1009" s="306"/>
      <c r="ASV1009" s="306"/>
      <c r="ASW1009" s="306"/>
      <c r="ASX1009" s="306"/>
      <c r="ASY1009" s="306"/>
      <c r="ASZ1009" s="306"/>
      <c r="ATA1009" s="306"/>
      <c r="ATB1009" s="306"/>
      <c r="ATC1009" s="306"/>
      <c r="ATD1009" s="306"/>
      <c r="ATE1009" s="306"/>
      <c r="ATF1009" s="306"/>
      <c r="ATG1009" s="306"/>
      <c r="ATH1009" s="306"/>
      <c r="ATI1009" s="306"/>
      <c r="ATJ1009" s="306"/>
      <c r="ATK1009" s="306"/>
      <c r="ATL1009" s="306"/>
      <c r="ATM1009" s="306"/>
      <c r="ATN1009" s="306"/>
      <c r="ATO1009" s="306"/>
      <c r="ATP1009" s="306"/>
      <c r="ATQ1009" s="306"/>
      <c r="ATR1009" s="306"/>
      <c r="ATS1009" s="306"/>
      <c r="ATT1009" s="306"/>
      <c r="ATU1009" s="306"/>
      <c r="ATV1009" s="306"/>
      <c r="ATW1009" s="306"/>
      <c r="ATX1009" s="306"/>
      <c r="ATY1009" s="306"/>
      <c r="ATZ1009" s="306"/>
      <c r="AUA1009" s="306"/>
      <c r="AUB1009" s="306"/>
      <c r="AUC1009" s="306"/>
      <c r="AUD1009" s="306"/>
      <c r="AUE1009" s="306"/>
      <c r="AUF1009" s="306"/>
      <c r="AUG1009" s="306"/>
      <c r="AUH1009" s="306"/>
      <c r="AUI1009" s="306"/>
      <c r="AUJ1009" s="306"/>
      <c r="AUK1009" s="306"/>
      <c r="AUL1009" s="306"/>
      <c r="AUM1009" s="306"/>
      <c r="AUN1009" s="306"/>
      <c r="AUO1009" s="306"/>
      <c r="AUP1009" s="306"/>
      <c r="AUQ1009" s="306"/>
      <c r="AUR1009" s="306"/>
      <c r="AUS1009" s="306"/>
      <c r="AUT1009" s="306"/>
      <c r="AUU1009" s="306"/>
      <c r="AUV1009" s="306"/>
      <c r="AUW1009" s="306"/>
      <c r="AUX1009" s="306"/>
      <c r="AUY1009" s="306"/>
      <c r="AUZ1009" s="306"/>
      <c r="AVA1009" s="306"/>
      <c r="AVB1009" s="306"/>
      <c r="AVC1009" s="306"/>
      <c r="AVD1009" s="306"/>
      <c r="AVE1009" s="306"/>
      <c r="AVF1009" s="306"/>
      <c r="AVG1009" s="306"/>
      <c r="AVH1009" s="306"/>
      <c r="AVI1009" s="306"/>
      <c r="AVJ1009" s="306"/>
      <c r="AVK1009" s="306"/>
      <c r="AVL1009" s="306"/>
      <c r="AVM1009" s="306"/>
      <c r="AVN1009" s="306"/>
      <c r="AVO1009" s="306"/>
      <c r="AVP1009" s="306"/>
      <c r="AVQ1009" s="306"/>
      <c r="AVR1009" s="306"/>
      <c r="AVS1009" s="306"/>
      <c r="AVT1009" s="306"/>
      <c r="AVU1009" s="306"/>
      <c r="AVV1009" s="306"/>
      <c r="AVW1009" s="306"/>
      <c r="AVX1009" s="306"/>
      <c r="AVY1009" s="306"/>
      <c r="AVZ1009" s="306"/>
      <c r="AWA1009" s="306"/>
      <c r="AWB1009" s="306"/>
      <c r="AWC1009" s="306"/>
      <c r="AWD1009" s="306"/>
      <c r="AWE1009" s="306"/>
      <c r="AWF1009" s="306"/>
      <c r="AWG1009" s="306"/>
      <c r="AWH1009" s="306"/>
      <c r="AWI1009" s="306"/>
      <c r="AWJ1009" s="306"/>
      <c r="AWK1009" s="306"/>
      <c r="AWL1009" s="306"/>
      <c r="AWM1009" s="306"/>
      <c r="AWN1009" s="306"/>
      <c r="AWO1009" s="306"/>
      <c r="AWP1009" s="306"/>
      <c r="AWQ1009" s="306"/>
      <c r="AWR1009" s="306"/>
      <c r="AWS1009" s="306"/>
      <c r="AWT1009" s="306"/>
      <c r="AWU1009" s="306"/>
      <c r="AWV1009" s="306"/>
      <c r="AWW1009" s="306"/>
      <c r="AWX1009" s="306"/>
      <c r="AWY1009" s="306"/>
      <c r="AWZ1009" s="306"/>
      <c r="AXA1009" s="306"/>
      <c r="AXB1009" s="306"/>
      <c r="AXC1009" s="306"/>
      <c r="AXD1009" s="306"/>
      <c r="AXE1009" s="306"/>
      <c r="AXF1009" s="306"/>
      <c r="AXG1009" s="306"/>
      <c r="AXH1009" s="306"/>
      <c r="AXI1009" s="306"/>
      <c r="AXJ1009" s="306"/>
      <c r="AXK1009" s="306"/>
      <c r="AXL1009" s="306"/>
      <c r="AXM1009" s="306"/>
      <c r="AXN1009" s="306"/>
      <c r="AXO1009" s="306"/>
      <c r="AXP1009" s="306"/>
      <c r="AXQ1009" s="306"/>
      <c r="AXR1009" s="306"/>
      <c r="AXS1009" s="306"/>
      <c r="AXT1009" s="306"/>
      <c r="AXU1009" s="306"/>
      <c r="AXV1009" s="306"/>
      <c r="AXW1009" s="306"/>
      <c r="AXX1009" s="306"/>
      <c r="AXY1009" s="306"/>
      <c r="AXZ1009" s="306"/>
      <c r="AYA1009" s="306"/>
      <c r="AYB1009" s="306"/>
      <c r="AYC1009" s="306"/>
      <c r="AYD1009" s="306"/>
      <c r="AYE1009" s="306"/>
      <c r="AYF1009" s="306"/>
      <c r="AYG1009" s="306"/>
      <c r="AYH1009" s="306"/>
      <c r="AYI1009" s="306"/>
      <c r="AYJ1009" s="306"/>
      <c r="AYK1009" s="306"/>
      <c r="AYL1009" s="306"/>
      <c r="AYM1009" s="306"/>
      <c r="AYN1009" s="306"/>
      <c r="AYO1009" s="306"/>
      <c r="AYP1009" s="306"/>
      <c r="AYQ1009" s="306"/>
      <c r="AYR1009" s="306"/>
      <c r="AYS1009" s="306"/>
      <c r="AYT1009" s="306"/>
      <c r="AYU1009" s="306"/>
      <c r="AYV1009" s="306"/>
      <c r="AYW1009" s="306"/>
      <c r="AYX1009" s="306"/>
      <c r="AYY1009" s="306"/>
      <c r="AYZ1009" s="306"/>
      <c r="AZA1009" s="306"/>
      <c r="AZB1009" s="306"/>
      <c r="AZC1009" s="306"/>
      <c r="AZD1009" s="306"/>
      <c r="AZE1009" s="306"/>
      <c r="AZF1009" s="306"/>
      <c r="AZG1009" s="306"/>
      <c r="AZH1009" s="306"/>
      <c r="AZI1009" s="306"/>
      <c r="AZJ1009" s="306"/>
      <c r="AZK1009" s="306"/>
      <c r="AZL1009" s="306"/>
      <c r="AZM1009" s="306"/>
      <c r="AZN1009" s="306"/>
      <c r="AZO1009" s="306"/>
      <c r="AZP1009" s="306"/>
      <c r="AZQ1009" s="306"/>
      <c r="AZR1009" s="306"/>
      <c r="AZS1009" s="306"/>
      <c r="AZT1009" s="306"/>
      <c r="AZU1009" s="306"/>
      <c r="AZV1009" s="306"/>
      <c r="AZW1009" s="306"/>
      <c r="AZX1009" s="306"/>
      <c r="AZY1009" s="306"/>
      <c r="AZZ1009" s="306"/>
      <c r="BAA1009" s="306"/>
      <c r="BAB1009" s="306"/>
      <c r="BAC1009" s="306"/>
      <c r="BAD1009" s="306"/>
      <c r="BAE1009" s="306"/>
      <c r="BAF1009" s="306"/>
      <c r="BAG1009" s="306"/>
      <c r="BAH1009" s="306"/>
      <c r="BAI1009" s="306"/>
      <c r="BAJ1009" s="306"/>
      <c r="BAK1009" s="306"/>
      <c r="BAL1009" s="306"/>
      <c r="BAM1009" s="306"/>
      <c r="BAN1009" s="306"/>
      <c r="BAO1009" s="306"/>
      <c r="BAP1009" s="306"/>
      <c r="BAQ1009" s="306"/>
      <c r="BAR1009" s="306"/>
      <c r="BAS1009" s="306"/>
      <c r="BAT1009" s="306"/>
      <c r="BAU1009" s="306"/>
      <c r="BAV1009" s="306"/>
      <c r="BAW1009" s="306"/>
      <c r="BAX1009" s="306"/>
      <c r="BAY1009" s="306"/>
      <c r="BAZ1009" s="306"/>
      <c r="BBA1009" s="306"/>
      <c r="BBB1009" s="306"/>
      <c r="BBC1009" s="306"/>
      <c r="BBD1009" s="306"/>
      <c r="BBE1009" s="306"/>
      <c r="BBF1009" s="306"/>
      <c r="BBG1009" s="306"/>
      <c r="BBH1009" s="306"/>
      <c r="BBI1009" s="306"/>
      <c r="BBJ1009" s="306"/>
      <c r="BBK1009" s="306"/>
      <c r="BBL1009" s="306"/>
      <c r="BBM1009" s="306"/>
      <c r="BBN1009" s="306"/>
      <c r="BBO1009" s="306"/>
      <c r="BBP1009" s="306"/>
      <c r="BBQ1009" s="306"/>
      <c r="BBR1009" s="306"/>
      <c r="BBS1009" s="306"/>
      <c r="BBT1009" s="306"/>
      <c r="BBU1009" s="306"/>
      <c r="BBV1009" s="306"/>
      <c r="BBW1009" s="306"/>
      <c r="BBX1009" s="306"/>
      <c r="BBY1009" s="306"/>
      <c r="BBZ1009" s="306"/>
      <c r="BCA1009" s="306"/>
      <c r="BCB1009" s="306"/>
      <c r="BCC1009" s="306"/>
      <c r="BCD1009" s="306"/>
      <c r="BCE1009" s="306"/>
      <c r="BCF1009" s="306"/>
      <c r="BCG1009" s="306"/>
      <c r="BCH1009" s="306"/>
      <c r="BCI1009" s="306"/>
      <c r="BCJ1009" s="306"/>
      <c r="BCK1009" s="306"/>
      <c r="BCL1009" s="306"/>
      <c r="BCM1009" s="306"/>
      <c r="BCN1009" s="306"/>
      <c r="BCO1009" s="306"/>
      <c r="BCP1009" s="306"/>
      <c r="BCQ1009" s="306"/>
      <c r="BCR1009" s="306"/>
      <c r="BCS1009" s="306"/>
      <c r="BCT1009" s="306"/>
      <c r="BCU1009" s="306"/>
      <c r="BCV1009" s="306"/>
      <c r="BCW1009" s="306"/>
      <c r="BCX1009" s="306"/>
      <c r="BCY1009" s="306"/>
      <c r="BCZ1009" s="306"/>
      <c r="BDA1009" s="306"/>
      <c r="BDB1009" s="306"/>
      <c r="BDC1009" s="306"/>
      <c r="BDD1009" s="306"/>
      <c r="BDE1009" s="306"/>
      <c r="BDF1009" s="306"/>
      <c r="BDG1009" s="306"/>
      <c r="BDH1009" s="306"/>
      <c r="BDI1009" s="306"/>
      <c r="BDJ1009" s="306"/>
      <c r="BDK1009" s="306"/>
      <c r="BDL1009" s="306"/>
      <c r="BDM1009" s="306"/>
      <c r="BDN1009" s="306"/>
      <c r="BDO1009" s="306"/>
      <c r="BDP1009" s="306"/>
      <c r="BDQ1009" s="306"/>
      <c r="BDR1009" s="306"/>
      <c r="BDS1009" s="306"/>
      <c r="BDT1009" s="306"/>
      <c r="BDU1009" s="306"/>
      <c r="BDV1009" s="306"/>
      <c r="BDW1009" s="306"/>
      <c r="BDX1009" s="306"/>
      <c r="BDY1009" s="306"/>
      <c r="BDZ1009" s="306"/>
      <c r="BEA1009" s="306"/>
      <c r="BEB1009" s="306"/>
      <c r="BEC1009" s="306"/>
      <c r="BED1009" s="306"/>
      <c r="BEE1009" s="306"/>
      <c r="BEF1009" s="306"/>
      <c r="BEG1009" s="306"/>
      <c r="BEH1009" s="306"/>
      <c r="BEI1009" s="306"/>
      <c r="BEJ1009" s="306"/>
      <c r="BEK1009" s="306"/>
      <c r="BEL1009" s="306"/>
      <c r="BEM1009" s="306"/>
      <c r="BEN1009" s="306"/>
      <c r="BEO1009" s="306"/>
      <c r="BEP1009" s="306"/>
      <c r="BEQ1009" s="306"/>
      <c r="BER1009" s="306"/>
      <c r="BES1009" s="306"/>
      <c r="BET1009" s="306"/>
      <c r="BEU1009" s="306"/>
      <c r="BEV1009" s="306"/>
      <c r="BEW1009" s="306"/>
      <c r="BEX1009" s="306"/>
      <c r="BEY1009" s="306"/>
      <c r="BEZ1009" s="306"/>
      <c r="BFA1009" s="306"/>
      <c r="BFB1009" s="306"/>
      <c r="BFC1009" s="306"/>
      <c r="BFD1009" s="306"/>
      <c r="BFE1009" s="306"/>
      <c r="BFF1009" s="306"/>
      <c r="BFG1009" s="306"/>
      <c r="BFH1009" s="306"/>
      <c r="BFI1009" s="306"/>
      <c r="BFJ1009" s="306"/>
      <c r="BFK1009" s="306"/>
      <c r="BFL1009" s="306"/>
      <c r="BFM1009" s="306"/>
      <c r="BFN1009" s="306"/>
      <c r="BFO1009" s="306"/>
      <c r="BFP1009" s="306"/>
      <c r="BFQ1009" s="306"/>
      <c r="BFR1009" s="306"/>
      <c r="BFS1009" s="306"/>
      <c r="BFT1009" s="306"/>
      <c r="BFU1009" s="306"/>
      <c r="BFV1009" s="306"/>
      <c r="BFW1009" s="306"/>
      <c r="BFX1009" s="306"/>
      <c r="BFY1009" s="306"/>
      <c r="BFZ1009" s="306"/>
      <c r="BGA1009" s="306"/>
      <c r="BGB1009" s="306"/>
      <c r="BGC1009" s="306"/>
      <c r="BGD1009" s="306"/>
      <c r="BGE1009" s="306"/>
      <c r="BGF1009" s="306"/>
      <c r="BGG1009" s="306"/>
      <c r="BGH1009" s="306"/>
      <c r="BGI1009" s="306"/>
      <c r="BGJ1009" s="306"/>
      <c r="BGK1009" s="306"/>
      <c r="BGL1009" s="306"/>
      <c r="BGM1009" s="306"/>
      <c r="BGN1009" s="306"/>
      <c r="BGO1009" s="306"/>
      <c r="BGP1009" s="306"/>
      <c r="BGQ1009" s="306"/>
      <c r="BGR1009" s="306"/>
      <c r="BGS1009" s="306"/>
      <c r="BGT1009" s="306"/>
      <c r="BGU1009" s="306"/>
      <c r="BGV1009" s="306"/>
      <c r="BGW1009" s="306"/>
      <c r="BGX1009" s="306"/>
      <c r="BGY1009" s="306"/>
      <c r="BGZ1009" s="306"/>
      <c r="BHA1009" s="306"/>
      <c r="BHB1009" s="306"/>
      <c r="BHC1009" s="306"/>
      <c r="BHD1009" s="306"/>
      <c r="BHE1009" s="306"/>
      <c r="BHF1009" s="306"/>
      <c r="BHG1009" s="306"/>
      <c r="BHH1009" s="306"/>
      <c r="BHI1009" s="306"/>
      <c r="BHJ1009" s="306"/>
      <c r="BHK1009" s="306"/>
      <c r="BHL1009" s="306"/>
      <c r="BHM1009" s="306"/>
      <c r="BHN1009" s="306"/>
      <c r="BHO1009" s="306"/>
      <c r="BHP1009" s="306"/>
      <c r="BHQ1009" s="306"/>
      <c r="BHR1009" s="306"/>
      <c r="BHS1009" s="306"/>
      <c r="BHT1009" s="306"/>
      <c r="BHU1009" s="306"/>
      <c r="BHV1009" s="306"/>
      <c r="BHW1009" s="306"/>
      <c r="BHX1009" s="306"/>
      <c r="BHY1009" s="306"/>
      <c r="BHZ1009" s="306"/>
      <c r="BIA1009" s="306"/>
      <c r="BIB1009" s="306"/>
      <c r="BIC1009" s="306"/>
      <c r="BID1009" s="306"/>
      <c r="BIE1009" s="306"/>
      <c r="BIF1009" s="306"/>
      <c r="BIG1009" s="306"/>
      <c r="BIH1009" s="306"/>
      <c r="BII1009" s="306"/>
      <c r="BIJ1009" s="306"/>
      <c r="BIK1009" s="306"/>
      <c r="BIL1009" s="306"/>
      <c r="BIM1009" s="306"/>
      <c r="BIN1009" s="306"/>
      <c r="BIO1009" s="306"/>
      <c r="BIP1009" s="306"/>
      <c r="BIQ1009" s="306"/>
      <c r="BIR1009" s="306"/>
      <c r="BIS1009" s="306"/>
      <c r="BIT1009" s="306"/>
      <c r="BIU1009" s="306"/>
      <c r="BIV1009" s="306"/>
      <c r="BIW1009" s="306"/>
      <c r="BIX1009" s="306"/>
      <c r="BIY1009" s="306"/>
      <c r="BIZ1009" s="306"/>
      <c r="BJA1009" s="306"/>
      <c r="BJB1009" s="306"/>
      <c r="BJC1009" s="306"/>
      <c r="BJD1009" s="306"/>
      <c r="BJE1009" s="306"/>
      <c r="BJF1009" s="306"/>
      <c r="BJG1009" s="306"/>
      <c r="BJH1009" s="306"/>
      <c r="BJI1009" s="306"/>
      <c r="BJJ1009" s="306"/>
      <c r="BJK1009" s="306"/>
      <c r="BJL1009" s="306"/>
      <c r="BJM1009" s="306"/>
      <c r="BJN1009" s="306"/>
      <c r="BJO1009" s="306"/>
      <c r="BJP1009" s="306"/>
      <c r="BJQ1009" s="306"/>
      <c r="BJR1009" s="306"/>
      <c r="BJS1009" s="306"/>
      <c r="BJT1009" s="306"/>
      <c r="BJU1009" s="306"/>
      <c r="BJV1009" s="306"/>
      <c r="BJW1009" s="306"/>
      <c r="BJX1009" s="306"/>
      <c r="BJY1009" s="306"/>
      <c r="BJZ1009" s="306"/>
      <c r="BKA1009" s="306"/>
      <c r="BKB1009" s="306"/>
      <c r="BKC1009" s="306"/>
      <c r="BKD1009" s="306"/>
      <c r="BKE1009" s="306"/>
      <c r="BKF1009" s="306"/>
      <c r="BKG1009" s="306"/>
      <c r="BKH1009" s="306"/>
      <c r="BKI1009" s="306"/>
      <c r="BKJ1009" s="306"/>
      <c r="BKK1009" s="306"/>
      <c r="BKL1009" s="306"/>
      <c r="BKM1009" s="306"/>
      <c r="BKN1009" s="306"/>
      <c r="BKO1009" s="306"/>
      <c r="BKP1009" s="306"/>
      <c r="BKQ1009" s="306"/>
      <c r="BKR1009" s="306"/>
      <c r="BKS1009" s="306"/>
      <c r="BKT1009" s="306"/>
      <c r="BKU1009" s="306"/>
      <c r="BKV1009" s="306"/>
      <c r="BKW1009" s="306"/>
      <c r="BKX1009" s="306"/>
      <c r="BKY1009" s="306"/>
      <c r="BKZ1009" s="306"/>
      <c r="BLA1009" s="306"/>
      <c r="BLB1009" s="306"/>
      <c r="BLC1009" s="306"/>
      <c r="BLD1009" s="306"/>
      <c r="BLE1009" s="306"/>
      <c r="BLF1009" s="306"/>
      <c r="BLG1009" s="306"/>
      <c r="BLH1009" s="306"/>
      <c r="BLI1009" s="306"/>
      <c r="BLJ1009" s="306"/>
      <c r="BLK1009" s="306"/>
      <c r="BLL1009" s="306"/>
      <c r="BLM1009" s="306"/>
      <c r="BLN1009" s="306"/>
      <c r="BLO1009" s="306"/>
      <c r="BLP1009" s="306"/>
      <c r="BLQ1009" s="306"/>
      <c r="BLR1009" s="306"/>
      <c r="BLS1009" s="306"/>
      <c r="BLT1009" s="306"/>
      <c r="BLU1009" s="306"/>
      <c r="BLV1009" s="306"/>
      <c r="BLW1009" s="306"/>
      <c r="BLX1009" s="306"/>
      <c r="BLY1009" s="306"/>
      <c r="BLZ1009" s="306"/>
      <c r="BMA1009" s="306"/>
      <c r="BMB1009" s="306"/>
      <c r="BMC1009" s="306"/>
      <c r="BMD1009" s="306"/>
      <c r="BME1009" s="306"/>
      <c r="BMF1009" s="306"/>
      <c r="BMG1009" s="306"/>
      <c r="BMH1009" s="306"/>
      <c r="BMI1009" s="306"/>
      <c r="BMJ1009" s="306"/>
      <c r="BMK1009" s="306"/>
      <c r="BML1009" s="306"/>
      <c r="BMM1009" s="306"/>
      <c r="BMN1009" s="306"/>
      <c r="BMO1009" s="306"/>
      <c r="BMP1009" s="306"/>
      <c r="BMQ1009" s="306"/>
      <c r="BMR1009" s="306"/>
      <c r="BMS1009" s="306"/>
      <c r="BMT1009" s="306"/>
      <c r="BMU1009" s="306"/>
      <c r="BMV1009" s="306"/>
      <c r="BMW1009" s="306"/>
      <c r="BMX1009" s="306"/>
      <c r="BMY1009" s="306"/>
      <c r="BMZ1009" s="306"/>
      <c r="BNA1009" s="306"/>
      <c r="BNB1009" s="306"/>
      <c r="BNC1009" s="306"/>
      <c r="BND1009" s="306"/>
      <c r="BNE1009" s="306"/>
      <c r="BNF1009" s="306"/>
      <c r="BNG1009" s="306"/>
      <c r="BNH1009" s="306"/>
      <c r="BNI1009" s="306"/>
      <c r="BNJ1009" s="306"/>
      <c r="BNK1009" s="306"/>
      <c r="BNL1009" s="306"/>
      <c r="BNM1009" s="306"/>
      <c r="BNN1009" s="306"/>
      <c r="BNO1009" s="306"/>
      <c r="BNP1009" s="306"/>
      <c r="BNQ1009" s="306"/>
      <c r="BNR1009" s="306"/>
      <c r="BNS1009" s="306"/>
      <c r="BNT1009" s="306"/>
      <c r="BNU1009" s="306"/>
      <c r="BNV1009" s="306"/>
      <c r="BNW1009" s="306"/>
      <c r="BNX1009" s="306"/>
      <c r="BNY1009" s="306"/>
      <c r="BNZ1009" s="306"/>
      <c r="BOA1009" s="306"/>
      <c r="BOB1009" s="306"/>
      <c r="BOC1009" s="306"/>
      <c r="BOD1009" s="306"/>
      <c r="BOE1009" s="306"/>
      <c r="BOF1009" s="306"/>
      <c r="BOG1009" s="306"/>
      <c r="BOH1009" s="306"/>
      <c r="BOI1009" s="306"/>
      <c r="BOJ1009" s="306"/>
      <c r="BOK1009" s="306"/>
      <c r="BOL1009" s="306"/>
      <c r="BOM1009" s="306"/>
      <c r="BON1009" s="306"/>
      <c r="BOO1009" s="306"/>
      <c r="BOP1009" s="306"/>
      <c r="BOQ1009" s="306"/>
      <c r="BOR1009" s="306"/>
      <c r="BOS1009" s="306"/>
      <c r="BOT1009" s="306"/>
      <c r="BOU1009" s="306"/>
      <c r="BOV1009" s="306"/>
      <c r="BOW1009" s="306"/>
      <c r="BOX1009" s="306"/>
      <c r="BOY1009" s="306"/>
      <c r="BOZ1009" s="306"/>
      <c r="BPA1009" s="306"/>
      <c r="BPB1009" s="306"/>
      <c r="BPC1009" s="306"/>
      <c r="BPD1009" s="306"/>
      <c r="BPE1009" s="306"/>
      <c r="BPF1009" s="306"/>
      <c r="BPG1009" s="306"/>
      <c r="BPH1009" s="306"/>
      <c r="BPI1009" s="306"/>
      <c r="BPJ1009" s="306"/>
      <c r="BPK1009" s="306"/>
      <c r="BPL1009" s="306"/>
      <c r="BPM1009" s="306"/>
      <c r="BPN1009" s="306"/>
      <c r="BPO1009" s="306"/>
      <c r="BPP1009" s="306"/>
      <c r="BPQ1009" s="306"/>
      <c r="BPR1009" s="306"/>
      <c r="BPS1009" s="306"/>
      <c r="BPT1009" s="306"/>
      <c r="BPU1009" s="306"/>
      <c r="BPV1009" s="306"/>
      <c r="BPW1009" s="306"/>
      <c r="BPX1009" s="306"/>
      <c r="BPY1009" s="306"/>
      <c r="BPZ1009" s="306"/>
      <c r="BQA1009" s="306"/>
      <c r="BQB1009" s="306"/>
      <c r="BQC1009" s="306"/>
      <c r="BQD1009" s="306"/>
      <c r="BQE1009" s="306"/>
      <c r="BQF1009" s="306"/>
      <c r="BQG1009" s="306"/>
      <c r="BQH1009" s="306"/>
      <c r="BQI1009" s="306"/>
      <c r="BQJ1009" s="306"/>
      <c r="BQK1009" s="306"/>
      <c r="BQL1009" s="306"/>
      <c r="BQM1009" s="306"/>
      <c r="BQN1009" s="306"/>
      <c r="BQO1009" s="306"/>
      <c r="BQP1009" s="306"/>
      <c r="BQQ1009" s="306"/>
      <c r="BQR1009" s="306"/>
      <c r="BQS1009" s="306"/>
      <c r="BQT1009" s="306"/>
      <c r="BQU1009" s="306"/>
      <c r="BQV1009" s="306"/>
      <c r="BQW1009" s="306"/>
      <c r="BQX1009" s="306"/>
      <c r="BQY1009" s="306"/>
      <c r="BQZ1009" s="306"/>
      <c r="BRA1009" s="306"/>
      <c r="BRB1009" s="306"/>
      <c r="BRC1009" s="306"/>
      <c r="BRD1009" s="306"/>
      <c r="BRE1009" s="306"/>
      <c r="BRF1009" s="306"/>
      <c r="BRG1009" s="306"/>
      <c r="BRH1009" s="306"/>
      <c r="BRI1009" s="306"/>
      <c r="BRJ1009" s="306"/>
      <c r="BRK1009" s="306"/>
      <c r="BRL1009" s="306"/>
      <c r="BRM1009" s="306"/>
      <c r="BRN1009" s="306"/>
      <c r="BRO1009" s="306"/>
      <c r="BRP1009" s="306"/>
      <c r="BRQ1009" s="306"/>
      <c r="BRR1009" s="306"/>
      <c r="BRS1009" s="306"/>
      <c r="BRT1009" s="306"/>
      <c r="BRU1009" s="306"/>
      <c r="BRV1009" s="306"/>
      <c r="BRW1009" s="306"/>
      <c r="BRX1009" s="306"/>
      <c r="BRY1009" s="306"/>
      <c r="BRZ1009" s="306"/>
      <c r="BSA1009" s="306"/>
      <c r="BSB1009" s="306"/>
      <c r="BSC1009" s="306"/>
      <c r="BSD1009" s="306"/>
      <c r="BSE1009" s="306"/>
      <c r="BSF1009" s="306"/>
      <c r="BSG1009" s="306"/>
      <c r="BSH1009" s="306"/>
      <c r="BSI1009" s="306"/>
      <c r="BSJ1009" s="306"/>
      <c r="BSK1009" s="306"/>
      <c r="BSL1009" s="306"/>
      <c r="BSM1009" s="306"/>
      <c r="BSN1009" s="306"/>
      <c r="BSO1009" s="306"/>
      <c r="BSP1009" s="306"/>
      <c r="BSQ1009" s="306"/>
      <c r="BSR1009" s="306"/>
      <c r="BSS1009" s="306"/>
      <c r="BST1009" s="306"/>
      <c r="BSU1009" s="306"/>
      <c r="BSV1009" s="306"/>
      <c r="BSW1009" s="306"/>
      <c r="BSX1009" s="306"/>
      <c r="BSY1009" s="306"/>
      <c r="BSZ1009" s="306"/>
      <c r="BTA1009" s="306"/>
      <c r="BTB1009" s="306"/>
      <c r="BTC1009" s="306"/>
      <c r="BTD1009" s="306"/>
      <c r="BTE1009" s="306"/>
      <c r="BTF1009" s="306"/>
      <c r="BTG1009" s="306"/>
      <c r="BTH1009" s="306"/>
      <c r="BTI1009" s="306"/>
      <c r="BTJ1009" s="306"/>
      <c r="BTK1009" s="306"/>
      <c r="BTL1009" s="306"/>
      <c r="BTM1009" s="306"/>
      <c r="BTN1009" s="306"/>
      <c r="BTO1009" s="306"/>
      <c r="BTP1009" s="306"/>
      <c r="BTQ1009" s="306"/>
      <c r="BTR1009" s="306"/>
      <c r="BTS1009" s="306"/>
      <c r="BTT1009" s="306"/>
      <c r="BTU1009" s="306"/>
      <c r="BTV1009" s="306"/>
      <c r="BTW1009" s="306"/>
      <c r="BTX1009" s="306"/>
      <c r="BTY1009" s="306"/>
      <c r="BTZ1009" s="306"/>
      <c r="BUA1009" s="306"/>
      <c r="BUB1009" s="306"/>
      <c r="BUC1009" s="306"/>
      <c r="BUD1009" s="306"/>
      <c r="BUE1009" s="306"/>
      <c r="BUF1009" s="306"/>
      <c r="BUG1009" s="306"/>
      <c r="BUH1009" s="306"/>
      <c r="BUI1009" s="306"/>
      <c r="BUJ1009" s="306"/>
      <c r="BUK1009" s="306"/>
      <c r="BUL1009" s="306"/>
      <c r="BUM1009" s="306"/>
      <c r="BUN1009" s="306"/>
      <c r="BUO1009" s="306"/>
      <c r="BUP1009" s="306"/>
      <c r="BUQ1009" s="306"/>
      <c r="BUR1009" s="306"/>
      <c r="BUS1009" s="306"/>
      <c r="BUT1009" s="306"/>
      <c r="BUU1009" s="306"/>
      <c r="BUV1009" s="306"/>
      <c r="BUW1009" s="306"/>
      <c r="BUX1009" s="306"/>
      <c r="BUY1009" s="306"/>
      <c r="BUZ1009" s="306"/>
      <c r="BVA1009" s="306"/>
      <c r="BVB1009" s="306"/>
      <c r="BVC1009" s="306"/>
      <c r="BVD1009" s="306"/>
      <c r="BVE1009" s="306"/>
      <c r="BVF1009" s="306"/>
      <c r="BVG1009" s="306"/>
      <c r="BVH1009" s="306"/>
      <c r="BVI1009" s="306"/>
      <c r="BVJ1009" s="306"/>
      <c r="BVK1009" s="306"/>
      <c r="BVL1009" s="306"/>
      <c r="BVM1009" s="306"/>
      <c r="BVN1009" s="306"/>
      <c r="BVO1009" s="306"/>
      <c r="BVP1009" s="306"/>
      <c r="BVQ1009" s="306"/>
      <c r="BVR1009" s="306"/>
      <c r="BVS1009" s="306"/>
      <c r="BVT1009" s="306"/>
      <c r="BVU1009" s="306"/>
      <c r="BVV1009" s="306"/>
      <c r="BVW1009" s="306"/>
      <c r="BVX1009" s="306"/>
      <c r="BVY1009" s="306"/>
      <c r="BVZ1009" s="306"/>
      <c r="BWA1009" s="306"/>
      <c r="BWB1009" s="306"/>
      <c r="BWC1009" s="306"/>
      <c r="BWD1009" s="306"/>
      <c r="BWE1009" s="306"/>
      <c r="BWF1009" s="306"/>
      <c r="BWG1009" s="306"/>
      <c r="BWH1009" s="306"/>
      <c r="BWI1009" s="306"/>
      <c r="BWJ1009" s="306"/>
      <c r="BWK1009" s="306"/>
      <c r="BWL1009" s="306"/>
      <c r="BWM1009" s="306"/>
      <c r="BWN1009" s="306"/>
      <c r="BWO1009" s="306"/>
      <c r="BWP1009" s="306"/>
      <c r="BWQ1009" s="306"/>
      <c r="BWR1009" s="306"/>
      <c r="BWS1009" s="306"/>
      <c r="BWT1009" s="306"/>
      <c r="BWU1009" s="306"/>
      <c r="BWV1009" s="306"/>
      <c r="BWW1009" s="306"/>
      <c r="BWX1009" s="306"/>
      <c r="BWY1009" s="306"/>
      <c r="BWZ1009" s="306"/>
      <c r="BXA1009" s="306"/>
      <c r="BXB1009" s="306"/>
      <c r="BXC1009" s="306"/>
      <c r="BXD1009" s="306"/>
      <c r="BXE1009" s="306"/>
      <c r="BXF1009" s="306"/>
      <c r="BXG1009" s="306"/>
      <c r="BXH1009" s="306"/>
      <c r="BXI1009" s="306"/>
      <c r="BXJ1009" s="306"/>
      <c r="BXK1009" s="306"/>
      <c r="BXL1009" s="306"/>
      <c r="BXM1009" s="306"/>
      <c r="BXN1009" s="306"/>
      <c r="BXO1009" s="306"/>
      <c r="BXP1009" s="306"/>
      <c r="BXQ1009" s="306"/>
      <c r="BXR1009" s="306"/>
      <c r="BXS1009" s="306"/>
      <c r="BXT1009" s="306"/>
      <c r="BXU1009" s="306"/>
      <c r="BXV1009" s="306"/>
      <c r="BXW1009" s="306"/>
      <c r="BXX1009" s="306"/>
      <c r="BXY1009" s="306"/>
      <c r="BXZ1009" s="306"/>
      <c r="BYA1009" s="306"/>
      <c r="BYB1009" s="306"/>
      <c r="BYC1009" s="306"/>
      <c r="BYD1009" s="306"/>
      <c r="BYE1009" s="306"/>
      <c r="BYF1009" s="306"/>
      <c r="BYG1009" s="306"/>
      <c r="BYH1009" s="306"/>
      <c r="BYI1009" s="306"/>
      <c r="BYJ1009" s="306"/>
      <c r="BYK1009" s="306"/>
      <c r="BYL1009" s="306"/>
      <c r="BYM1009" s="306"/>
      <c r="BYN1009" s="306"/>
      <c r="BYO1009" s="306"/>
      <c r="BYP1009" s="306"/>
      <c r="BYQ1009" s="306"/>
      <c r="BYR1009" s="306"/>
      <c r="BYS1009" s="306"/>
      <c r="BYT1009" s="306"/>
      <c r="BYU1009" s="306"/>
      <c r="BYV1009" s="306"/>
      <c r="BYW1009" s="306"/>
      <c r="BYX1009" s="306"/>
      <c r="BYY1009" s="306"/>
      <c r="BYZ1009" s="306"/>
      <c r="BZA1009" s="306"/>
      <c r="BZB1009" s="306"/>
      <c r="BZC1009" s="306"/>
      <c r="BZD1009" s="306"/>
      <c r="BZE1009" s="306"/>
      <c r="BZF1009" s="306"/>
      <c r="BZG1009" s="306"/>
      <c r="BZH1009" s="306"/>
      <c r="BZI1009" s="306"/>
      <c r="BZJ1009" s="306"/>
      <c r="BZK1009" s="306"/>
      <c r="BZL1009" s="306"/>
      <c r="BZM1009" s="306"/>
      <c r="BZN1009" s="306"/>
      <c r="BZO1009" s="306"/>
      <c r="BZP1009" s="306"/>
      <c r="BZQ1009" s="306"/>
      <c r="BZR1009" s="306"/>
      <c r="BZS1009" s="306"/>
      <c r="BZT1009" s="306"/>
      <c r="BZU1009" s="306"/>
      <c r="BZV1009" s="306"/>
      <c r="BZW1009" s="306"/>
      <c r="BZX1009" s="306"/>
      <c r="BZY1009" s="306"/>
      <c r="BZZ1009" s="306"/>
      <c r="CAA1009" s="306"/>
      <c r="CAB1009" s="306"/>
      <c r="CAC1009" s="306"/>
      <c r="CAD1009" s="306"/>
      <c r="CAE1009" s="306"/>
      <c r="CAF1009" s="306"/>
      <c r="CAG1009" s="306"/>
      <c r="CAH1009" s="306"/>
      <c r="CAI1009" s="306"/>
      <c r="CAJ1009" s="306"/>
      <c r="CAK1009" s="306"/>
      <c r="CAL1009" s="306"/>
      <c r="CAM1009" s="306"/>
      <c r="CAN1009" s="306"/>
      <c r="CAO1009" s="306"/>
      <c r="CAP1009" s="306"/>
      <c r="CAQ1009" s="306"/>
      <c r="CAR1009" s="306"/>
      <c r="CAS1009" s="306"/>
      <c r="CAT1009" s="306"/>
      <c r="CAU1009" s="306"/>
      <c r="CAV1009" s="306"/>
      <c r="CAW1009" s="306"/>
      <c r="CAX1009" s="306"/>
      <c r="CAY1009" s="306"/>
      <c r="CAZ1009" s="306"/>
      <c r="CBA1009" s="306"/>
      <c r="CBB1009" s="306"/>
      <c r="CBC1009" s="306"/>
      <c r="CBD1009" s="306"/>
      <c r="CBE1009" s="306"/>
      <c r="CBF1009" s="306"/>
      <c r="CBG1009" s="306"/>
      <c r="CBH1009" s="306"/>
      <c r="CBI1009" s="306"/>
      <c r="CBJ1009" s="306"/>
      <c r="CBK1009" s="306"/>
      <c r="CBL1009" s="306"/>
      <c r="CBM1009" s="306"/>
      <c r="CBN1009" s="306"/>
      <c r="CBO1009" s="306"/>
      <c r="CBP1009" s="306"/>
      <c r="CBQ1009" s="306"/>
      <c r="CBR1009" s="306"/>
      <c r="CBS1009" s="306"/>
      <c r="CBT1009" s="306"/>
      <c r="CBU1009" s="306"/>
      <c r="CBV1009" s="306"/>
      <c r="CBW1009" s="306"/>
      <c r="CBX1009" s="306"/>
      <c r="CBY1009" s="306"/>
      <c r="CBZ1009" s="306"/>
      <c r="CCA1009" s="306"/>
      <c r="CCB1009" s="306"/>
      <c r="CCC1009" s="306"/>
      <c r="CCD1009" s="306"/>
      <c r="CCE1009" s="306"/>
      <c r="CCF1009" s="306"/>
      <c r="CCG1009" s="306"/>
      <c r="CCH1009" s="306"/>
      <c r="CCI1009" s="306"/>
      <c r="CCJ1009" s="306"/>
      <c r="CCK1009" s="306"/>
      <c r="CCL1009" s="306"/>
      <c r="CCM1009" s="306"/>
      <c r="CCN1009" s="306"/>
      <c r="CCO1009" s="306"/>
      <c r="CCP1009" s="306"/>
      <c r="CCQ1009" s="306"/>
      <c r="CCR1009" s="306"/>
      <c r="CCS1009" s="306"/>
      <c r="CCT1009" s="306"/>
      <c r="CCU1009" s="306"/>
      <c r="CCV1009" s="306"/>
      <c r="CCW1009" s="306"/>
      <c r="CCX1009" s="306"/>
      <c r="CCY1009" s="306"/>
      <c r="CCZ1009" s="306"/>
      <c r="CDA1009" s="306"/>
      <c r="CDB1009" s="306"/>
      <c r="CDC1009" s="306"/>
      <c r="CDD1009" s="306"/>
      <c r="CDE1009" s="306"/>
      <c r="CDF1009" s="306"/>
      <c r="CDG1009" s="306"/>
      <c r="CDH1009" s="306"/>
      <c r="CDI1009" s="306"/>
      <c r="CDJ1009" s="306"/>
      <c r="CDK1009" s="306"/>
      <c r="CDL1009" s="306"/>
      <c r="CDM1009" s="306"/>
      <c r="CDN1009" s="306"/>
      <c r="CDO1009" s="306"/>
      <c r="CDP1009" s="306"/>
      <c r="CDQ1009" s="306"/>
      <c r="CDR1009" s="306"/>
      <c r="CDS1009" s="306"/>
      <c r="CDT1009" s="306"/>
      <c r="CDU1009" s="306"/>
      <c r="CDV1009" s="306"/>
      <c r="CDW1009" s="306"/>
      <c r="CDX1009" s="306"/>
      <c r="CDY1009" s="306"/>
      <c r="CDZ1009" s="306"/>
      <c r="CEA1009" s="306"/>
      <c r="CEB1009" s="306"/>
      <c r="CEC1009" s="306"/>
      <c r="CED1009" s="306"/>
      <c r="CEE1009" s="306"/>
      <c r="CEF1009" s="306"/>
      <c r="CEG1009" s="306"/>
      <c r="CEH1009" s="306"/>
      <c r="CEI1009" s="306"/>
      <c r="CEJ1009" s="306"/>
      <c r="CEK1009" s="306"/>
      <c r="CEL1009" s="306"/>
      <c r="CEM1009" s="306"/>
      <c r="CEN1009" s="306"/>
      <c r="CEO1009" s="306"/>
      <c r="CEP1009" s="306"/>
      <c r="CEQ1009" s="306"/>
      <c r="CER1009" s="306"/>
      <c r="CES1009" s="306"/>
      <c r="CET1009" s="306"/>
      <c r="CEU1009" s="306"/>
      <c r="CEV1009" s="306"/>
      <c r="CEW1009" s="306"/>
      <c r="CEX1009" s="306"/>
      <c r="CEY1009" s="306"/>
      <c r="CEZ1009" s="306"/>
      <c r="CFA1009" s="306"/>
      <c r="CFB1009" s="306"/>
      <c r="CFC1009" s="306"/>
      <c r="CFD1009" s="306"/>
      <c r="CFE1009" s="306"/>
      <c r="CFF1009" s="306"/>
      <c r="CFG1009" s="306"/>
      <c r="CFH1009" s="306"/>
      <c r="CFI1009" s="306"/>
      <c r="CFJ1009" s="306"/>
      <c r="CFK1009" s="306"/>
      <c r="CFL1009" s="306"/>
      <c r="CFM1009" s="306"/>
      <c r="CFN1009" s="306"/>
      <c r="CFO1009" s="306"/>
      <c r="CFP1009" s="306"/>
      <c r="CFQ1009" s="306"/>
      <c r="CFR1009" s="306"/>
      <c r="CFS1009" s="306"/>
      <c r="CFT1009" s="306"/>
      <c r="CFU1009" s="306"/>
      <c r="CFV1009" s="306"/>
      <c r="CFW1009" s="306"/>
      <c r="CFX1009" s="306"/>
      <c r="CFY1009" s="306"/>
      <c r="CFZ1009" s="306"/>
      <c r="CGA1009" s="306"/>
      <c r="CGB1009" s="306"/>
      <c r="CGC1009" s="306"/>
      <c r="CGD1009" s="306"/>
      <c r="CGE1009" s="306"/>
      <c r="CGF1009" s="306"/>
      <c r="CGG1009" s="306"/>
      <c r="CGH1009" s="306"/>
      <c r="CGI1009" s="306"/>
      <c r="CGJ1009" s="306"/>
      <c r="CGK1009" s="306"/>
      <c r="CGL1009" s="306"/>
      <c r="CGM1009" s="306"/>
      <c r="CGN1009" s="306"/>
      <c r="CGO1009" s="306"/>
      <c r="CGP1009" s="306"/>
      <c r="CGQ1009" s="306"/>
      <c r="CGR1009" s="306"/>
      <c r="CGS1009" s="306"/>
      <c r="CGT1009" s="306"/>
      <c r="CGU1009" s="306"/>
      <c r="CGV1009" s="306"/>
      <c r="CGW1009" s="306"/>
      <c r="CGX1009" s="306"/>
      <c r="CGY1009" s="306"/>
      <c r="CGZ1009" s="306"/>
      <c r="CHA1009" s="306"/>
      <c r="CHB1009" s="306"/>
      <c r="CHC1009" s="306"/>
      <c r="CHD1009" s="306"/>
      <c r="CHE1009" s="306"/>
      <c r="CHF1009" s="306"/>
      <c r="CHG1009" s="306"/>
      <c r="CHH1009" s="306"/>
      <c r="CHI1009" s="306"/>
      <c r="CHJ1009" s="306"/>
      <c r="CHK1009" s="306"/>
      <c r="CHL1009" s="306"/>
      <c r="CHM1009" s="306"/>
      <c r="CHN1009" s="306"/>
      <c r="CHO1009" s="306"/>
      <c r="CHP1009" s="306"/>
      <c r="CHQ1009" s="306"/>
      <c r="CHR1009" s="306"/>
      <c r="CHS1009" s="306"/>
      <c r="CHT1009" s="306"/>
      <c r="CHU1009" s="306"/>
      <c r="CHV1009" s="306"/>
      <c r="CHW1009" s="306"/>
      <c r="CHX1009" s="306"/>
      <c r="CHY1009" s="306"/>
      <c r="CHZ1009" s="306"/>
      <c r="CIA1009" s="306"/>
      <c r="CIB1009" s="306"/>
      <c r="CIC1009" s="306"/>
      <c r="CID1009" s="306"/>
      <c r="CIE1009" s="306"/>
      <c r="CIF1009" s="306"/>
      <c r="CIG1009" s="306"/>
      <c r="CIH1009" s="306"/>
      <c r="CII1009" s="306"/>
      <c r="CIJ1009" s="306"/>
      <c r="CIK1009" s="306"/>
      <c r="CIL1009" s="306"/>
      <c r="CIM1009" s="306"/>
      <c r="CIN1009" s="306"/>
      <c r="CIO1009" s="306"/>
      <c r="CIP1009" s="306"/>
      <c r="CIQ1009" s="306"/>
      <c r="CIR1009" s="306"/>
      <c r="CIS1009" s="306"/>
      <c r="CIT1009" s="306"/>
      <c r="CIU1009" s="306"/>
      <c r="CIV1009" s="306"/>
      <c r="CIW1009" s="306"/>
      <c r="CIX1009" s="306"/>
      <c r="CIY1009" s="306"/>
      <c r="CIZ1009" s="306"/>
      <c r="CJA1009" s="306"/>
      <c r="CJB1009" s="306"/>
      <c r="CJC1009" s="306"/>
      <c r="CJD1009" s="306"/>
      <c r="CJE1009" s="306"/>
      <c r="CJF1009" s="306"/>
      <c r="CJG1009" s="306"/>
      <c r="CJH1009" s="306"/>
      <c r="CJI1009" s="306"/>
      <c r="CJJ1009" s="306"/>
      <c r="CJK1009" s="306"/>
      <c r="CJL1009" s="306"/>
      <c r="CJM1009" s="306"/>
      <c r="CJN1009" s="306"/>
      <c r="CJO1009" s="306"/>
      <c r="CJP1009" s="306"/>
      <c r="CJQ1009" s="306"/>
      <c r="CJR1009" s="306"/>
      <c r="CJS1009" s="306"/>
      <c r="CJT1009" s="306"/>
      <c r="CJU1009" s="306"/>
      <c r="CJV1009" s="306"/>
      <c r="CJW1009" s="306"/>
      <c r="CJX1009" s="306"/>
      <c r="CJY1009" s="306"/>
      <c r="CJZ1009" s="306"/>
      <c r="CKA1009" s="306"/>
      <c r="CKB1009" s="306"/>
      <c r="CKC1009" s="306"/>
      <c r="CKD1009" s="306"/>
      <c r="CKE1009" s="306"/>
      <c r="CKF1009" s="306"/>
      <c r="CKG1009" s="306"/>
      <c r="CKH1009" s="306"/>
      <c r="CKI1009" s="306"/>
      <c r="CKJ1009" s="306"/>
      <c r="CKK1009" s="306"/>
      <c r="CKL1009" s="306"/>
      <c r="CKM1009" s="306"/>
      <c r="CKN1009" s="306"/>
      <c r="CKO1009" s="306"/>
      <c r="CKP1009" s="306"/>
      <c r="CKQ1009" s="306"/>
      <c r="CKR1009" s="306"/>
      <c r="CKS1009" s="306"/>
      <c r="CKT1009" s="306"/>
      <c r="CKU1009" s="306"/>
      <c r="CKV1009" s="306"/>
      <c r="CKW1009" s="306"/>
      <c r="CKX1009" s="306"/>
      <c r="CKY1009" s="306"/>
      <c r="CKZ1009" s="306"/>
      <c r="CLA1009" s="306"/>
      <c r="CLB1009" s="306"/>
      <c r="CLC1009" s="306"/>
      <c r="CLD1009" s="306"/>
      <c r="CLE1009" s="306"/>
      <c r="CLF1009" s="306"/>
      <c r="CLG1009" s="306"/>
      <c r="CLH1009" s="306"/>
      <c r="CLI1009" s="306"/>
      <c r="CLJ1009" s="306"/>
      <c r="CLK1009" s="306"/>
      <c r="CLL1009" s="306"/>
      <c r="CLM1009" s="306"/>
      <c r="CLN1009" s="306"/>
      <c r="CLO1009" s="306"/>
      <c r="CLP1009" s="306"/>
      <c r="CLQ1009" s="306"/>
      <c r="CLR1009" s="306"/>
      <c r="CLS1009" s="306"/>
      <c r="CLT1009" s="306"/>
      <c r="CLU1009" s="306"/>
      <c r="CLV1009" s="306"/>
      <c r="CLW1009" s="306"/>
      <c r="CLX1009" s="306"/>
      <c r="CLY1009" s="306"/>
      <c r="CLZ1009" s="306"/>
      <c r="CMA1009" s="306"/>
      <c r="CMB1009" s="306"/>
      <c r="CMC1009" s="306"/>
      <c r="CMD1009" s="306"/>
      <c r="CME1009" s="306"/>
      <c r="CMF1009" s="306"/>
      <c r="CMG1009" s="306"/>
      <c r="CMH1009" s="306"/>
      <c r="CMI1009" s="306"/>
      <c r="CMJ1009" s="306"/>
      <c r="CMK1009" s="306"/>
      <c r="CML1009" s="306"/>
      <c r="CMM1009" s="306"/>
      <c r="CMN1009" s="306"/>
      <c r="CMO1009" s="306"/>
      <c r="CMP1009" s="306"/>
      <c r="CMQ1009" s="306"/>
      <c r="CMR1009" s="306"/>
      <c r="CMS1009" s="306"/>
      <c r="CMT1009" s="306"/>
      <c r="CMU1009" s="306"/>
      <c r="CMV1009" s="306"/>
      <c r="CMW1009" s="306"/>
      <c r="CMX1009" s="306"/>
      <c r="CMY1009" s="306"/>
      <c r="CMZ1009" s="306"/>
      <c r="CNA1009" s="306"/>
      <c r="CNB1009" s="306"/>
      <c r="CNC1009" s="306"/>
      <c r="CND1009" s="306"/>
      <c r="CNE1009" s="306"/>
      <c r="CNF1009" s="306"/>
      <c r="CNG1009" s="306"/>
      <c r="CNH1009" s="306"/>
      <c r="CNI1009" s="306"/>
      <c r="CNJ1009" s="306"/>
      <c r="CNK1009" s="306"/>
      <c r="CNL1009" s="306"/>
      <c r="CNM1009" s="306"/>
      <c r="CNN1009" s="306"/>
      <c r="CNO1009" s="306"/>
      <c r="CNP1009" s="306"/>
      <c r="CNQ1009" s="306"/>
      <c r="CNR1009" s="306"/>
      <c r="CNS1009" s="306"/>
      <c r="CNT1009" s="306"/>
      <c r="CNU1009" s="306"/>
      <c r="CNV1009" s="306"/>
      <c r="CNW1009" s="306"/>
      <c r="CNX1009" s="306"/>
      <c r="CNY1009" s="306"/>
      <c r="CNZ1009" s="306"/>
      <c r="COA1009" s="306"/>
      <c r="COB1009" s="306"/>
      <c r="COC1009" s="306"/>
      <c r="COD1009" s="306"/>
      <c r="COE1009" s="306"/>
      <c r="COF1009" s="306"/>
      <c r="COG1009" s="306"/>
      <c r="COH1009" s="306"/>
      <c r="COI1009" s="306"/>
      <c r="COJ1009" s="306"/>
      <c r="COK1009" s="306"/>
      <c r="COL1009" s="306"/>
      <c r="COM1009" s="306"/>
      <c r="CON1009" s="306"/>
      <c r="COO1009" s="306"/>
      <c r="COP1009" s="306"/>
      <c r="COQ1009" s="306"/>
      <c r="COR1009" s="306"/>
      <c r="COS1009" s="306"/>
      <c r="COT1009" s="306"/>
      <c r="COU1009" s="306"/>
      <c r="COV1009" s="306"/>
      <c r="COW1009" s="306"/>
      <c r="COX1009" s="306"/>
      <c r="COY1009" s="306"/>
      <c r="COZ1009" s="306"/>
      <c r="CPA1009" s="306"/>
      <c r="CPB1009" s="306"/>
      <c r="CPC1009" s="306"/>
      <c r="CPD1009" s="306"/>
      <c r="CPE1009" s="306"/>
      <c r="CPF1009" s="306"/>
      <c r="CPG1009" s="306"/>
      <c r="CPH1009" s="306"/>
      <c r="CPI1009" s="306"/>
      <c r="CPJ1009" s="306"/>
      <c r="CPK1009" s="306"/>
      <c r="CPL1009" s="306"/>
      <c r="CPM1009" s="306"/>
      <c r="CPN1009" s="306"/>
      <c r="CPO1009" s="306"/>
      <c r="CPP1009" s="306"/>
      <c r="CPQ1009" s="306"/>
      <c r="CPR1009" s="306"/>
      <c r="CPS1009" s="306"/>
      <c r="CPT1009" s="306"/>
      <c r="CPU1009" s="306"/>
      <c r="CPV1009" s="306"/>
      <c r="CPW1009" s="306"/>
      <c r="CPX1009" s="306"/>
      <c r="CPY1009" s="306"/>
      <c r="CPZ1009" s="306"/>
      <c r="CQA1009" s="306"/>
      <c r="CQB1009" s="306"/>
      <c r="CQC1009" s="306"/>
      <c r="CQD1009" s="306"/>
      <c r="CQE1009" s="306"/>
      <c r="CQF1009" s="306"/>
      <c r="CQG1009" s="306"/>
      <c r="CQH1009" s="306"/>
      <c r="CQI1009" s="306"/>
      <c r="CQJ1009" s="306"/>
      <c r="CQK1009" s="306"/>
      <c r="CQL1009" s="306"/>
      <c r="CQM1009" s="306"/>
      <c r="CQN1009" s="306"/>
      <c r="CQO1009" s="306"/>
      <c r="CQP1009" s="306"/>
      <c r="CQQ1009" s="306"/>
      <c r="CQR1009" s="306"/>
      <c r="CQS1009" s="306"/>
      <c r="CQT1009" s="306"/>
      <c r="CQU1009" s="306"/>
      <c r="CQV1009" s="306"/>
      <c r="CQW1009" s="306"/>
      <c r="CQX1009" s="306"/>
      <c r="CQY1009" s="306"/>
      <c r="CQZ1009" s="306"/>
      <c r="CRA1009" s="306"/>
      <c r="CRB1009" s="306"/>
      <c r="CRC1009" s="306"/>
      <c r="CRD1009" s="306"/>
      <c r="CRE1009" s="306"/>
      <c r="CRF1009" s="306"/>
      <c r="CRG1009" s="306"/>
      <c r="CRH1009" s="306"/>
      <c r="CRI1009" s="306"/>
      <c r="CRJ1009" s="306"/>
      <c r="CRK1009" s="306"/>
      <c r="CRL1009" s="306"/>
      <c r="CRM1009" s="306"/>
      <c r="CRN1009" s="306"/>
      <c r="CRO1009" s="306"/>
      <c r="CRP1009" s="306"/>
      <c r="CRQ1009" s="306"/>
      <c r="CRR1009" s="306"/>
      <c r="CRS1009" s="306"/>
      <c r="CRT1009" s="306"/>
      <c r="CRU1009" s="306"/>
      <c r="CRV1009" s="306"/>
      <c r="CRW1009" s="306"/>
      <c r="CRX1009" s="306"/>
      <c r="CRY1009" s="306"/>
      <c r="CRZ1009" s="306"/>
      <c r="CSA1009" s="306"/>
      <c r="CSB1009" s="306"/>
      <c r="CSC1009" s="306"/>
      <c r="CSD1009" s="306"/>
      <c r="CSE1009" s="306"/>
      <c r="CSF1009" s="306"/>
      <c r="CSG1009" s="306"/>
      <c r="CSH1009" s="306"/>
      <c r="CSI1009" s="306"/>
      <c r="CSJ1009" s="306"/>
      <c r="CSK1009" s="306"/>
      <c r="CSL1009" s="306"/>
      <c r="CSM1009" s="306"/>
      <c r="CSN1009" s="306"/>
      <c r="CSO1009" s="306"/>
      <c r="CSP1009" s="306"/>
      <c r="CSQ1009" s="306"/>
      <c r="CSR1009" s="306"/>
      <c r="CSS1009" s="306"/>
      <c r="CST1009" s="306"/>
      <c r="CSU1009" s="306"/>
      <c r="CSV1009" s="306"/>
      <c r="CSW1009" s="306"/>
      <c r="CSX1009" s="306"/>
      <c r="CSY1009" s="306"/>
      <c r="CSZ1009" s="306"/>
      <c r="CTA1009" s="306"/>
      <c r="CTB1009" s="306"/>
      <c r="CTC1009" s="306"/>
      <c r="CTD1009" s="306"/>
      <c r="CTE1009" s="306"/>
      <c r="CTF1009" s="306"/>
      <c r="CTG1009" s="306"/>
      <c r="CTH1009" s="306"/>
      <c r="CTI1009" s="306"/>
      <c r="CTJ1009" s="306"/>
      <c r="CTK1009" s="306"/>
      <c r="CTL1009" s="306"/>
      <c r="CTM1009" s="306"/>
      <c r="CTN1009" s="306"/>
      <c r="CTO1009" s="306"/>
      <c r="CTP1009" s="306"/>
      <c r="CTQ1009" s="306"/>
      <c r="CTR1009" s="306"/>
      <c r="CTS1009" s="306"/>
      <c r="CTT1009" s="306"/>
      <c r="CTU1009" s="306"/>
      <c r="CTV1009" s="306"/>
      <c r="CTW1009" s="306"/>
      <c r="CTX1009" s="306"/>
      <c r="CTY1009" s="306"/>
      <c r="CTZ1009" s="306"/>
      <c r="CUA1009" s="306"/>
      <c r="CUB1009" s="306"/>
      <c r="CUC1009" s="306"/>
      <c r="CUD1009" s="306"/>
      <c r="CUE1009" s="306"/>
      <c r="CUF1009" s="306"/>
      <c r="CUG1009" s="306"/>
      <c r="CUH1009" s="306"/>
      <c r="CUI1009" s="306"/>
      <c r="CUJ1009" s="306"/>
      <c r="CUK1009" s="306"/>
      <c r="CUL1009" s="306"/>
      <c r="CUM1009" s="306"/>
      <c r="CUN1009" s="306"/>
      <c r="CUO1009" s="306"/>
      <c r="CUP1009" s="306"/>
      <c r="CUQ1009" s="306"/>
      <c r="CUR1009" s="306"/>
      <c r="CUS1009" s="306"/>
      <c r="CUT1009" s="306"/>
      <c r="CUU1009" s="306"/>
      <c r="CUV1009" s="306"/>
      <c r="CUW1009" s="306"/>
      <c r="CUX1009" s="306"/>
      <c r="CUY1009" s="306"/>
      <c r="CUZ1009" s="306"/>
      <c r="CVA1009" s="306"/>
      <c r="CVB1009" s="306"/>
      <c r="CVC1009" s="306"/>
      <c r="CVD1009" s="306"/>
      <c r="CVE1009" s="306"/>
      <c r="CVF1009" s="306"/>
      <c r="CVG1009" s="306"/>
      <c r="CVH1009" s="306"/>
      <c r="CVI1009" s="306"/>
      <c r="CVJ1009" s="306"/>
      <c r="CVK1009" s="306"/>
      <c r="CVL1009" s="306"/>
      <c r="CVM1009" s="306"/>
      <c r="CVN1009" s="306"/>
      <c r="CVO1009" s="306"/>
      <c r="CVP1009" s="306"/>
      <c r="CVQ1009" s="306"/>
      <c r="CVR1009" s="306"/>
      <c r="CVS1009" s="306"/>
      <c r="CVT1009" s="306"/>
      <c r="CVU1009" s="306"/>
      <c r="CVV1009" s="306"/>
      <c r="CVW1009" s="306"/>
      <c r="CVX1009" s="306"/>
      <c r="CVY1009" s="306"/>
      <c r="CVZ1009" s="306"/>
      <c r="CWA1009" s="306"/>
      <c r="CWB1009" s="306"/>
      <c r="CWC1009" s="306"/>
      <c r="CWD1009" s="306"/>
      <c r="CWE1009" s="306"/>
      <c r="CWF1009" s="306"/>
      <c r="CWG1009" s="306"/>
      <c r="CWH1009" s="306"/>
      <c r="CWI1009" s="306"/>
      <c r="CWJ1009" s="306"/>
      <c r="CWK1009" s="306"/>
      <c r="CWL1009" s="306"/>
      <c r="CWM1009" s="306"/>
      <c r="CWN1009" s="306"/>
      <c r="CWO1009" s="306"/>
      <c r="CWP1009" s="306"/>
      <c r="CWQ1009" s="306"/>
      <c r="CWR1009" s="306"/>
      <c r="CWS1009" s="306"/>
      <c r="CWT1009" s="306"/>
      <c r="CWU1009" s="306"/>
      <c r="CWV1009" s="306"/>
      <c r="CWW1009" s="306"/>
      <c r="CWX1009" s="306"/>
      <c r="CWY1009" s="306"/>
      <c r="CWZ1009" s="306"/>
      <c r="CXA1009" s="306"/>
      <c r="CXB1009" s="306"/>
      <c r="CXC1009" s="306"/>
      <c r="CXD1009" s="306"/>
      <c r="CXE1009" s="306"/>
      <c r="CXF1009" s="306"/>
      <c r="CXG1009" s="306"/>
      <c r="CXH1009" s="306"/>
      <c r="CXI1009" s="306"/>
      <c r="CXJ1009" s="306"/>
      <c r="CXK1009" s="306"/>
      <c r="CXL1009" s="306"/>
      <c r="CXM1009" s="306"/>
      <c r="CXN1009" s="306"/>
      <c r="CXO1009" s="306"/>
      <c r="CXP1009" s="306"/>
      <c r="CXQ1009" s="306"/>
      <c r="CXR1009" s="306"/>
      <c r="CXS1009" s="306"/>
      <c r="CXT1009" s="306"/>
      <c r="CXU1009" s="306"/>
      <c r="CXV1009" s="306"/>
      <c r="CXW1009" s="306"/>
      <c r="CXX1009" s="306"/>
      <c r="CXY1009" s="306"/>
      <c r="CXZ1009" s="306"/>
      <c r="CYA1009" s="306"/>
      <c r="CYB1009" s="306"/>
      <c r="CYC1009" s="306"/>
      <c r="CYD1009" s="306"/>
      <c r="CYE1009" s="306"/>
      <c r="CYF1009" s="306"/>
      <c r="CYG1009" s="306"/>
      <c r="CYH1009" s="306"/>
      <c r="CYI1009" s="306"/>
      <c r="CYJ1009" s="306"/>
      <c r="CYK1009" s="306"/>
      <c r="CYL1009" s="306"/>
      <c r="CYM1009" s="306"/>
      <c r="CYN1009" s="306"/>
      <c r="CYO1009" s="306"/>
      <c r="CYP1009" s="306"/>
      <c r="CYQ1009" s="306"/>
      <c r="CYR1009" s="306"/>
      <c r="CYS1009" s="306"/>
      <c r="CYT1009" s="306"/>
      <c r="CYU1009" s="306"/>
      <c r="CYV1009" s="306"/>
      <c r="CYW1009" s="306"/>
      <c r="CYX1009" s="306"/>
      <c r="CYY1009" s="306"/>
      <c r="CYZ1009" s="306"/>
      <c r="CZA1009" s="306"/>
      <c r="CZB1009" s="306"/>
      <c r="CZC1009" s="306"/>
      <c r="CZD1009" s="306"/>
      <c r="CZE1009" s="306"/>
      <c r="CZF1009" s="306"/>
      <c r="CZG1009" s="306"/>
      <c r="CZH1009" s="306"/>
      <c r="CZI1009" s="306"/>
      <c r="CZJ1009" s="306"/>
      <c r="CZK1009" s="306"/>
      <c r="CZL1009" s="306"/>
      <c r="CZM1009" s="306"/>
      <c r="CZN1009" s="306"/>
      <c r="CZO1009" s="306"/>
      <c r="CZP1009" s="306"/>
      <c r="CZQ1009" s="306"/>
      <c r="CZR1009" s="306"/>
      <c r="CZS1009" s="306"/>
      <c r="CZT1009" s="306"/>
      <c r="CZU1009" s="306"/>
      <c r="CZV1009" s="306"/>
      <c r="CZW1009" s="306"/>
      <c r="CZX1009" s="306"/>
      <c r="CZY1009" s="306"/>
      <c r="CZZ1009" s="306"/>
      <c r="DAA1009" s="306"/>
      <c r="DAB1009" s="306"/>
      <c r="DAC1009" s="306"/>
      <c r="DAD1009" s="306"/>
      <c r="DAE1009" s="306"/>
      <c r="DAF1009" s="306"/>
      <c r="DAG1009" s="306"/>
      <c r="DAH1009" s="306"/>
      <c r="DAI1009" s="306"/>
      <c r="DAJ1009" s="306"/>
      <c r="DAK1009" s="306"/>
      <c r="DAL1009" s="306"/>
      <c r="DAM1009" s="306"/>
      <c r="DAN1009" s="306"/>
      <c r="DAO1009" s="306"/>
      <c r="DAP1009" s="306"/>
      <c r="DAQ1009" s="306"/>
      <c r="DAR1009" s="306"/>
      <c r="DAS1009" s="306"/>
      <c r="DAT1009" s="306"/>
      <c r="DAU1009" s="306"/>
      <c r="DAV1009" s="306"/>
      <c r="DAW1009" s="306"/>
      <c r="DAX1009" s="306"/>
      <c r="DAY1009" s="306"/>
      <c r="DAZ1009" s="306"/>
      <c r="DBA1009" s="306"/>
      <c r="DBB1009" s="306"/>
      <c r="DBC1009" s="306"/>
      <c r="DBD1009" s="306"/>
      <c r="DBE1009" s="306"/>
      <c r="DBF1009" s="306"/>
      <c r="DBG1009" s="306"/>
      <c r="DBH1009" s="306"/>
      <c r="DBI1009" s="306"/>
      <c r="DBJ1009" s="306"/>
      <c r="DBK1009" s="306"/>
      <c r="DBL1009" s="306"/>
      <c r="DBM1009" s="306"/>
      <c r="DBN1009" s="306"/>
      <c r="DBO1009" s="306"/>
      <c r="DBP1009" s="306"/>
      <c r="DBQ1009" s="306"/>
      <c r="DBR1009" s="306"/>
      <c r="DBS1009" s="306"/>
      <c r="DBT1009" s="306"/>
      <c r="DBU1009" s="306"/>
      <c r="DBV1009" s="306"/>
      <c r="DBW1009" s="306"/>
      <c r="DBX1009" s="306"/>
      <c r="DBY1009" s="306"/>
      <c r="DBZ1009" s="306"/>
      <c r="DCA1009" s="306"/>
      <c r="DCB1009" s="306"/>
      <c r="DCC1009" s="306"/>
      <c r="DCD1009" s="306"/>
      <c r="DCE1009" s="306"/>
      <c r="DCF1009" s="306"/>
      <c r="DCG1009" s="306"/>
      <c r="DCH1009" s="306"/>
      <c r="DCI1009" s="306"/>
      <c r="DCJ1009" s="306"/>
      <c r="DCK1009" s="306"/>
      <c r="DCL1009" s="306"/>
      <c r="DCM1009" s="306"/>
      <c r="DCN1009" s="306"/>
      <c r="DCO1009" s="306"/>
      <c r="DCP1009" s="306"/>
      <c r="DCQ1009" s="306"/>
      <c r="DCR1009" s="306"/>
      <c r="DCS1009" s="306"/>
      <c r="DCT1009" s="306"/>
      <c r="DCU1009" s="306"/>
      <c r="DCV1009" s="306"/>
      <c r="DCW1009" s="306"/>
      <c r="DCX1009" s="306"/>
      <c r="DCY1009" s="306"/>
      <c r="DCZ1009" s="306"/>
      <c r="DDA1009" s="306"/>
      <c r="DDB1009" s="306"/>
      <c r="DDC1009" s="306"/>
      <c r="DDD1009" s="306"/>
      <c r="DDE1009" s="306"/>
      <c r="DDF1009" s="306"/>
      <c r="DDG1009" s="306"/>
      <c r="DDH1009" s="306"/>
      <c r="DDI1009" s="306"/>
      <c r="DDJ1009" s="306"/>
      <c r="DDK1009" s="306"/>
      <c r="DDL1009" s="306"/>
      <c r="DDM1009" s="306"/>
      <c r="DDN1009" s="306"/>
      <c r="DDO1009" s="306"/>
      <c r="DDP1009" s="306"/>
      <c r="DDQ1009" s="306"/>
      <c r="DDR1009" s="306"/>
      <c r="DDS1009" s="306"/>
      <c r="DDT1009" s="306"/>
      <c r="DDU1009" s="306"/>
      <c r="DDV1009" s="306"/>
      <c r="DDW1009" s="306"/>
      <c r="DDX1009" s="306"/>
      <c r="DDY1009" s="306"/>
      <c r="DDZ1009" s="306"/>
      <c r="DEA1009" s="306"/>
      <c r="DEB1009" s="306"/>
      <c r="DEC1009" s="306"/>
      <c r="DED1009" s="306"/>
      <c r="DEE1009" s="306"/>
      <c r="DEF1009" s="306"/>
      <c r="DEG1009" s="306"/>
      <c r="DEH1009" s="306"/>
      <c r="DEI1009" s="306"/>
      <c r="DEJ1009" s="306"/>
      <c r="DEK1009" s="306"/>
      <c r="DEL1009" s="306"/>
      <c r="DEM1009" s="306"/>
      <c r="DEN1009" s="306"/>
      <c r="DEO1009" s="306"/>
      <c r="DEP1009" s="306"/>
      <c r="DEQ1009" s="306"/>
      <c r="DER1009" s="306"/>
      <c r="DES1009" s="306"/>
      <c r="DET1009" s="306"/>
      <c r="DEU1009" s="306"/>
      <c r="DEV1009" s="306"/>
      <c r="DEW1009" s="306"/>
      <c r="DEX1009" s="306"/>
      <c r="DEY1009" s="306"/>
      <c r="DEZ1009" s="306"/>
      <c r="DFA1009" s="306"/>
      <c r="DFB1009" s="306"/>
      <c r="DFC1009" s="306"/>
      <c r="DFD1009" s="306"/>
      <c r="DFE1009" s="306"/>
      <c r="DFF1009" s="306"/>
      <c r="DFG1009" s="306"/>
      <c r="DFH1009" s="306"/>
      <c r="DFI1009" s="306"/>
      <c r="DFJ1009" s="306"/>
      <c r="DFK1009" s="306"/>
      <c r="DFL1009" s="306"/>
      <c r="DFM1009" s="306"/>
      <c r="DFN1009" s="306"/>
      <c r="DFO1009" s="306"/>
      <c r="DFP1009" s="306"/>
      <c r="DFQ1009" s="306"/>
      <c r="DFR1009" s="306"/>
      <c r="DFS1009" s="306"/>
      <c r="DFT1009" s="306"/>
      <c r="DFU1009" s="306"/>
      <c r="DFV1009" s="306"/>
      <c r="DFW1009" s="306"/>
      <c r="DFX1009" s="306"/>
      <c r="DFY1009" s="306"/>
      <c r="DFZ1009" s="306"/>
      <c r="DGA1009" s="306"/>
      <c r="DGB1009" s="306"/>
      <c r="DGC1009" s="306"/>
      <c r="DGD1009" s="306"/>
      <c r="DGE1009" s="306"/>
      <c r="DGF1009" s="306"/>
      <c r="DGG1009" s="306"/>
      <c r="DGH1009" s="306"/>
      <c r="DGI1009" s="306"/>
      <c r="DGJ1009" s="306"/>
      <c r="DGK1009" s="306"/>
      <c r="DGL1009" s="306"/>
      <c r="DGM1009" s="306"/>
      <c r="DGN1009" s="306"/>
      <c r="DGO1009" s="306"/>
      <c r="DGP1009" s="306"/>
      <c r="DGQ1009" s="306"/>
      <c r="DGR1009" s="306"/>
      <c r="DGS1009" s="306"/>
      <c r="DGT1009" s="306"/>
      <c r="DGU1009" s="306"/>
      <c r="DGV1009" s="306"/>
      <c r="DGW1009" s="306"/>
      <c r="DGX1009" s="306"/>
      <c r="DGY1009" s="306"/>
      <c r="DGZ1009" s="306"/>
      <c r="DHA1009" s="306"/>
      <c r="DHB1009" s="306"/>
      <c r="DHC1009" s="306"/>
      <c r="DHD1009" s="306"/>
      <c r="DHE1009" s="306"/>
      <c r="DHF1009" s="306"/>
      <c r="DHG1009" s="306"/>
      <c r="DHH1009" s="306"/>
      <c r="DHI1009" s="306"/>
      <c r="DHJ1009" s="306"/>
      <c r="DHK1009" s="306"/>
      <c r="DHL1009" s="306"/>
      <c r="DHM1009" s="306"/>
      <c r="DHN1009" s="306"/>
      <c r="DHO1009" s="306"/>
      <c r="DHP1009" s="306"/>
      <c r="DHQ1009" s="306"/>
      <c r="DHR1009" s="306"/>
      <c r="DHS1009" s="306"/>
      <c r="DHT1009" s="306"/>
      <c r="DHU1009" s="306"/>
      <c r="DHV1009" s="306"/>
      <c r="DHW1009" s="306"/>
      <c r="DHX1009" s="306"/>
      <c r="DHY1009" s="306"/>
      <c r="DHZ1009" s="306"/>
      <c r="DIA1009" s="306"/>
      <c r="DIB1009" s="306"/>
      <c r="DIC1009" s="306"/>
      <c r="DID1009" s="306"/>
      <c r="DIE1009" s="306"/>
      <c r="DIF1009" s="306"/>
      <c r="DIG1009" s="306"/>
      <c r="DIH1009" s="306"/>
      <c r="DII1009" s="306"/>
      <c r="DIJ1009" s="306"/>
      <c r="DIK1009" s="306"/>
      <c r="DIL1009" s="306"/>
      <c r="DIM1009" s="306"/>
      <c r="DIN1009" s="306"/>
      <c r="DIO1009" s="306"/>
      <c r="DIP1009" s="306"/>
      <c r="DIQ1009" s="306"/>
      <c r="DIR1009" s="306"/>
      <c r="DIS1009" s="306"/>
      <c r="DIT1009" s="306"/>
      <c r="DIU1009" s="306"/>
      <c r="DIV1009" s="306"/>
      <c r="DIW1009" s="306"/>
      <c r="DIX1009" s="306"/>
      <c r="DIY1009" s="306"/>
      <c r="DIZ1009" s="306"/>
      <c r="DJA1009" s="306"/>
      <c r="DJB1009" s="306"/>
      <c r="DJC1009" s="306"/>
      <c r="DJD1009" s="306"/>
      <c r="DJE1009" s="306"/>
      <c r="DJF1009" s="306"/>
      <c r="DJG1009" s="306"/>
      <c r="DJH1009" s="306"/>
      <c r="DJI1009" s="306"/>
      <c r="DJJ1009" s="306"/>
      <c r="DJK1009" s="306"/>
      <c r="DJL1009" s="306"/>
      <c r="DJM1009" s="306"/>
      <c r="DJN1009" s="306"/>
      <c r="DJO1009" s="306"/>
      <c r="DJP1009" s="306"/>
      <c r="DJQ1009" s="306"/>
      <c r="DJR1009" s="306"/>
      <c r="DJS1009" s="306"/>
      <c r="DJT1009" s="306"/>
      <c r="DJU1009" s="306"/>
      <c r="DJV1009" s="306"/>
      <c r="DJW1009" s="306"/>
      <c r="DJX1009" s="306"/>
      <c r="DJY1009" s="306"/>
      <c r="DJZ1009" s="306"/>
      <c r="DKA1009" s="306"/>
      <c r="DKB1009" s="306"/>
      <c r="DKC1009" s="306"/>
      <c r="DKD1009" s="306"/>
      <c r="DKE1009" s="306"/>
      <c r="DKF1009" s="306"/>
      <c r="DKG1009" s="306"/>
      <c r="DKH1009" s="306"/>
      <c r="DKI1009" s="306"/>
      <c r="DKJ1009" s="306"/>
      <c r="DKK1009" s="306"/>
      <c r="DKL1009" s="306"/>
      <c r="DKM1009" s="306"/>
      <c r="DKN1009" s="306"/>
      <c r="DKO1009" s="306"/>
      <c r="DKP1009" s="306"/>
      <c r="DKQ1009" s="306"/>
      <c r="DKR1009" s="306"/>
      <c r="DKS1009" s="306"/>
      <c r="DKT1009" s="306"/>
      <c r="DKU1009" s="306"/>
      <c r="DKV1009" s="306"/>
      <c r="DKW1009" s="306"/>
      <c r="DKX1009" s="306"/>
      <c r="DKY1009" s="306"/>
      <c r="DKZ1009" s="306"/>
      <c r="DLA1009" s="306"/>
      <c r="DLB1009" s="306"/>
      <c r="DLC1009" s="306"/>
      <c r="DLD1009" s="306"/>
      <c r="DLE1009" s="306"/>
      <c r="DLF1009" s="306"/>
      <c r="DLG1009" s="306"/>
      <c r="DLH1009" s="306"/>
      <c r="DLI1009" s="306"/>
      <c r="DLJ1009" s="306"/>
      <c r="DLK1009" s="306"/>
      <c r="DLL1009" s="306"/>
      <c r="DLM1009" s="306"/>
      <c r="DLN1009" s="306"/>
      <c r="DLO1009" s="306"/>
      <c r="DLP1009" s="306"/>
      <c r="DLQ1009" s="306"/>
      <c r="DLR1009" s="306"/>
      <c r="DLS1009" s="306"/>
      <c r="DLT1009" s="306"/>
      <c r="DLU1009" s="306"/>
      <c r="DLV1009" s="306"/>
      <c r="DLW1009" s="306"/>
      <c r="DLX1009" s="306"/>
      <c r="DLY1009" s="306"/>
      <c r="DLZ1009" s="306"/>
      <c r="DMA1009" s="306"/>
      <c r="DMB1009" s="306"/>
      <c r="DMC1009" s="306"/>
      <c r="DMD1009" s="306"/>
      <c r="DME1009" s="306"/>
      <c r="DMF1009" s="306"/>
      <c r="DMG1009" s="306"/>
      <c r="DMH1009" s="306"/>
      <c r="DMI1009" s="306"/>
      <c r="DMJ1009" s="306"/>
      <c r="DMK1009" s="306"/>
      <c r="DML1009" s="306"/>
      <c r="DMM1009" s="306"/>
      <c r="DMN1009" s="306"/>
      <c r="DMO1009" s="306"/>
      <c r="DMP1009" s="306"/>
      <c r="DMQ1009" s="306"/>
      <c r="DMR1009" s="306"/>
      <c r="DMS1009" s="306"/>
      <c r="DMT1009" s="306"/>
      <c r="DMU1009" s="306"/>
      <c r="DMV1009" s="306"/>
      <c r="DMW1009" s="306"/>
      <c r="DMX1009" s="306"/>
      <c r="DMY1009" s="306"/>
      <c r="DMZ1009" s="306"/>
      <c r="DNA1009" s="306"/>
      <c r="DNB1009" s="306"/>
      <c r="DNC1009" s="306"/>
      <c r="DND1009" s="306"/>
      <c r="DNE1009" s="306"/>
      <c r="DNF1009" s="306"/>
      <c r="DNG1009" s="306"/>
      <c r="DNH1009" s="306"/>
      <c r="DNI1009" s="306"/>
      <c r="DNJ1009" s="306"/>
      <c r="DNK1009" s="306"/>
      <c r="DNL1009" s="306"/>
      <c r="DNM1009" s="306"/>
      <c r="DNN1009" s="306"/>
      <c r="DNO1009" s="306"/>
      <c r="DNP1009" s="306"/>
      <c r="DNQ1009" s="306"/>
      <c r="DNR1009" s="306"/>
      <c r="DNS1009" s="306"/>
      <c r="DNT1009" s="306"/>
      <c r="DNU1009" s="306"/>
      <c r="DNV1009" s="306"/>
      <c r="DNW1009" s="306"/>
      <c r="DNX1009" s="306"/>
      <c r="DNY1009" s="306"/>
      <c r="DNZ1009" s="306"/>
      <c r="DOA1009" s="306"/>
      <c r="DOB1009" s="306"/>
      <c r="DOC1009" s="306"/>
      <c r="DOD1009" s="306"/>
      <c r="DOE1009" s="306"/>
      <c r="DOF1009" s="306"/>
      <c r="DOG1009" s="306"/>
      <c r="DOH1009" s="306"/>
      <c r="DOI1009" s="306"/>
      <c r="DOJ1009" s="306"/>
      <c r="DOK1009" s="306"/>
      <c r="DOL1009" s="306"/>
      <c r="DOM1009" s="306"/>
      <c r="DON1009" s="306"/>
      <c r="DOO1009" s="306"/>
      <c r="DOP1009" s="306"/>
      <c r="DOQ1009" s="306"/>
      <c r="DOR1009" s="306"/>
      <c r="DOS1009" s="306"/>
      <c r="DOT1009" s="306"/>
      <c r="DOU1009" s="306"/>
      <c r="DOV1009" s="306"/>
      <c r="DOW1009" s="306"/>
      <c r="DOX1009" s="306"/>
      <c r="DOY1009" s="306"/>
      <c r="DOZ1009" s="306"/>
      <c r="DPA1009" s="306"/>
      <c r="DPB1009" s="306"/>
      <c r="DPC1009" s="306"/>
      <c r="DPD1009" s="306"/>
      <c r="DPE1009" s="306"/>
      <c r="DPF1009" s="306"/>
      <c r="DPG1009" s="306"/>
      <c r="DPH1009" s="306"/>
      <c r="DPI1009" s="306"/>
      <c r="DPJ1009" s="306"/>
      <c r="DPK1009" s="306"/>
      <c r="DPL1009" s="306"/>
      <c r="DPM1009" s="306"/>
      <c r="DPN1009" s="306"/>
      <c r="DPO1009" s="306"/>
      <c r="DPP1009" s="306"/>
      <c r="DPQ1009" s="306"/>
      <c r="DPR1009" s="306"/>
      <c r="DPS1009" s="306"/>
      <c r="DPT1009" s="306"/>
      <c r="DPU1009" s="306"/>
      <c r="DPV1009" s="306"/>
      <c r="DPW1009" s="306"/>
      <c r="DPX1009" s="306"/>
      <c r="DPY1009" s="306"/>
      <c r="DPZ1009" s="306"/>
      <c r="DQA1009" s="306"/>
      <c r="DQB1009" s="306"/>
      <c r="DQC1009" s="306"/>
      <c r="DQD1009" s="306"/>
      <c r="DQE1009" s="306"/>
      <c r="DQF1009" s="306"/>
      <c r="DQG1009" s="306"/>
      <c r="DQH1009" s="306"/>
      <c r="DQI1009" s="306"/>
      <c r="DQJ1009" s="306"/>
      <c r="DQK1009" s="306"/>
      <c r="DQL1009" s="306"/>
      <c r="DQM1009" s="306"/>
      <c r="DQN1009" s="306"/>
      <c r="DQO1009" s="306"/>
      <c r="DQP1009" s="306"/>
      <c r="DQQ1009" s="306"/>
      <c r="DQR1009" s="306"/>
      <c r="DQS1009" s="306"/>
      <c r="DQT1009" s="306"/>
      <c r="DQU1009" s="306"/>
      <c r="DQV1009" s="306"/>
      <c r="DQW1009" s="306"/>
      <c r="DQX1009" s="306"/>
      <c r="DQY1009" s="306"/>
      <c r="DQZ1009" s="306"/>
      <c r="DRA1009" s="306"/>
      <c r="DRB1009" s="306"/>
      <c r="DRC1009" s="306"/>
      <c r="DRD1009" s="306"/>
      <c r="DRE1009" s="306"/>
      <c r="DRF1009" s="306"/>
      <c r="DRG1009" s="306"/>
      <c r="DRH1009" s="306"/>
      <c r="DRI1009" s="306"/>
      <c r="DRJ1009" s="306"/>
      <c r="DRK1009" s="306"/>
      <c r="DRL1009" s="306"/>
      <c r="DRM1009" s="306"/>
      <c r="DRN1009" s="306"/>
      <c r="DRO1009" s="306"/>
      <c r="DRP1009" s="306"/>
      <c r="DRQ1009" s="306"/>
      <c r="DRR1009" s="306"/>
      <c r="DRS1009" s="306"/>
      <c r="DRT1009" s="306"/>
      <c r="DRU1009" s="306"/>
      <c r="DRV1009" s="306"/>
      <c r="DRW1009" s="306"/>
      <c r="DRX1009" s="306"/>
      <c r="DRY1009" s="306"/>
      <c r="DRZ1009" s="306"/>
      <c r="DSA1009" s="306"/>
      <c r="DSB1009" s="306"/>
      <c r="DSC1009" s="306"/>
      <c r="DSD1009" s="306"/>
      <c r="DSE1009" s="306"/>
      <c r="DSF1009" s="306"/>
      <c r="DSG1009" s="306"/>
      <c r="DSH1009" s="306"/>
      <c r="DSI1009" s="306"/>
      <c r="DSJ1009" s="306"/>
      <c r="DSK1009" s="306"/>
      <c r="DSL1009" s="306"/>
      <c r="DSM1009" s="306"/>
      <c r="DSN1009" s="306"/>
      <c r="DSO1009" s="306"/>
      <c r="DSP1009" s="306"/>
      <c r="DSQ1009" s="306"/>
      <c r="DSR1009" s="306"/>
      <c r="DSS1009" s="306"/>
      <c r="DST1009" s="306"/>
      <c r="DSU1009" s="306"/>
      <c r="DSV1009" s="306"/>
      <c r="DSW1009" s="306"/>
      <c r="DSX1009" s="306"/>
      <c r="DSY1009" s="306"/>
      <c r="DSZ1009" s="306"/>
      <c r="DTA1009" s="306"/>
      <c r="DTB1009" s="306"/>
      <c r="DTC1009" s="306"/>
      <c r="DTD1009" s="306"/>
      <c r="DTE1009" s="306"/>
      <c r="DTF1009" s="306"/>
      <c r="DTG1009" s="306"/>
      <c r="DTH1009" s="306"/>
      <c r="DTI1009" s="306"/>
      <c r="DTJ1009" s="306"/>
      <c r="DTK1009" s="306"/>
      <c r="DTL1009" s="306"/>
      <c r="DTM1009" s="306"/>
      <c r="DTN1009" s="306"/>
      <c r="DTO1009" s="306"/>
      <c r="DTP1009" s="306"/>
      <c r="DTQ1009" s="306"/>
      <c r="DTR1009" s="306"/>
      <c r="DTS1009" s="306"/>
      <c r="DTT1009" s="306"/>
      <c r="DTU1009" s="306"/>
      <c r="DTV1009" s="306"/>
      <c r="DTW1009" s="306"/>
      <c r="DTX1009" s="306"/>
      <c r="DTY1009" s="306"/>
      <c r="DTZ1009" s="306"/>
      <c r="DUA1009" s="306"/>
      <c r="DUB1009" s="306"/>
      <c r="DUC1009" s="306"/>
      <c r="DUD1009" s="306"/>
      <c r="DUE1009" s="306"/>
      <c r="DUF1009" s="306"/>
      <c r="DUG1009" s="306"/>
      <c r="DUH1009" s="306"/>
      <c r="DUI1009" s="306"/>
      <c r="DUJ1009" s="306"/>
      <c r="DUK1009" s="306"/>
      <c r="DUL1009" s="306"/>
      <c r="DUM1009" s="306"/>
      <c r="DUN1009" s="306"/>
      <c r="DUO1009" s="306"/>
      <c r="DUP1009" s="306"/>
      <c r="DUQ1009" s="306"/>
      <c r="DUR1009" s="306"/>
      <c r="DUS1009" s="306"/>
      <c r="DUT1009" s="306"/>
      <c r="DUU1009" s="306"/>
      <c r="DUV1009" s="306"/>
      <c r="DUW1009" s="306"/>
      <c r="DUX1009" s="306"/>
      <c r="DUY1009" s="306"/>
      <c r="DUZ1009" s="306"/>
      <c r="DVA1009" s="306"/>
      <c r="DVB1009" s="306"/>
      <c r="DVC1009" s="306"/>
      <c r="DVD1009" s="306"/>
      <c r="DVE1009" s="306"/>
      <c r="DVF1009" s="306"/>
      <c r="DVG1009" s="306"/>
      <c r="DVH1009" s="306"/>
      <c r="DVI1009" s="306"/>
      <c r="DVJ1009" s="306"/>
      <c r="DVK1009" s="306"/>
      <c r="DVL1009" s="306"/>
      <c r="DVM1009" s="306"/>
      <c r="DVN1009" s="306"/>
      <c r="DVO1009" s="306"/>
      <c r="DVP1009" s="306"/>
      <c r="DVQ1009" s="306"/>
      <c r="DVR1009" s="306"/>
      <c r="DVS1009" s="306"/>
      <c r="DVT1009" s="306"/>
      <c r="DVU1009" s="306"/>
      <c r="DVV1009" s="306"/>
      <c r="DVW1009" s="306"/>
      <c r="DVX1009" s="306"/>
      <c r="DVY1009" s="306"/>
      <c r="DVZ1009" s="306"/>
      <c r="DWA1009" s="306"/>
      <c r="DWB1009" s="306"/>
      <c r="DWC1009" s="306"/>
      <c r="DWD1009" s="306"/>
      <c r="DWE1009" s="306"/>
      <c r="DWF1009" s="306"/>
      <c r="DWG1009" s="306"/>
      <c r="DWH1009" s="306"/>
      <c r="DWI1009" s="306"/>
      <c r="DWJ1009" s="306"/>
      <c r="DWK1009" s="306"/>
      <c r="DWL1009" s="306"/>
      <c r="DWM1009" s="306"/>
      <c r="DWN1009" s="306"/>
      <c r="DWO1009" s="306"/>
      <c r="DWP1009" s="306"/>
      <c r="DWQ1009" s="306"/>
      <c r="DWR1009" s="306"/>
      <c r="DWS1009" s="306"/>
      <c r="DWT1009" s="306"/>
      <c r="DWU1009" s="306"/>
      <c r="DWV1009" s="306"/>
      <c r="DWW1009" s="306"/>
      <c r="DWX1009" s="306"/>
      <c r="DWY1009" s="306"/>
      <c r="DWZ1009" s="306"/>
      <c r="DXA1009" s="306"/>
      <c r="DXB1009" s="306"/>
      <c r="DXC1009" s="306"/>
      <c r="DXD1009" s="306"/>
      <c r="DXE1009" s="306"/>
      <c r="DXF1009" s="306"/>
      <c r="DXG1009" s="306"/>
      <c r="DXH1009" s="306"/>
      <c r="DXI1009" s="306"/>
      <c r="DXJ1009" s="306"/>
      <c r="DXK1009" s="306"/>
      <c r="DXL1009" s="306"/>
      <c r="DXM1009" s="306"/>
      <c r="DXN1009" s="306"/>
      <c r="DXO1009" s="306"/>
      <c r="DXP1009" s="306"/>
      <c r="DXQ1009" s="306"/>
      <c r="DXR1009" s="306"/>
      <c r="DXS1009" s="306"/>
      <c r="DXT1009" s="306"/>
      <c r="DXU1009" s="306"/>
      <c r="DXV1009" s="306"/>
      <c r="DXW1009" s="306"/>
      <c r="DXX1009" s="306"/>
      <c r="DXY1009" s="306"/>
      <c r="DXZ1009" s="306"/>
      <c r="DYA1009" s="306"/>
      <c r="DYB1009" s="306"/>
      <c r="DYC1009" s="306"/>
      <c r="DYD1009" s="306"/>
      <c r="DYE1009" s="306"/>
      <c r="DYF1009" s="306"/>
      <c r="DYG1009" s="306"/>
      <c r="DYH1009" s="306"/>
      <c r="DYI1009" s="306"/>
      <c r="DYJ1009" s="306"/>
      <c r="DYK1009" s="306"/>
      <c r="DYL1009" s="306"/>
      <c r="DYM1009" s="306"/>
      <c r="DYN1009" s="306"/>
      <c r="DYO1009" s="306"/>
      <c r="DYP1009" s="306"/>
      <c r="DYQ1009" s="306"/>
      <c r="DYR1009" s="306"/>
      <c r="DYS1009" s="306"/>
      <c r="DYT1009" s="306"/>
      <c r="DYU1009" s="306"/>
      <c r="DYV1009" s="306"/>
      <c r="DYW1009" s="306"/>
      <c r="DYX1009" s="306"/>
      <c r="DYY1009" s="306"/>
      <c r="DYZ1009" s="306"/>
      <c r="DZA1009" s="306"/>
      <c r="DZB1009" s="306"/>
      <c r="DZC1009" s="306"/>
      <c r="DZD1009" s="306"/>
      <c r="DZE1009" s="306"/>
      <c r="DZF1009" s="306"/>
      <c r="DZG1009" s="306"/>
      <c r="DZH1009" s="306"/>
      <c r="DZI1009" s="306"/>
      <c r="DZJ1009" s="306"/>
      <c r="DZK1009" s="306"/>
      <c r="DZL1009" s="306"/>
      <c r="DZM1009" s="306"/>
      <c r="DZN1009" s="306"/>
      <c r="DZO1009" s="306"/>
      <c r="DZP1009" s="306"/>
      <c r="DZQ1009" s="306"/>
      <c r="DZR1009" s="306"/>
      <c r="DZS1009" s="306"/>
      <c r="DZT1009" s="306"/>
      <c r="DZU1009" s="306"/>
      <c r="DZV1009" s="306"/>
      <c r="DZW1009" s="306"/>
      <c r="DZX1009" s="306"/>
      <c r="DZY1009" s="306"/>
      <c r="DZZ1009" s="306"/>
      <c r="EAA1009" s="306"/>
      <c r="EAB1009" s="306"/>
      <c r="EAC1009" s="306"/>
      <c r="EAD1009" s="306"/>
      <c r="EAE1009" s="306"/>
      <c r="EAF1009" s="306"/>
      <c r="EAG1009" s="306"/>
      <c r="EAH1009" s="306"/>
      <c r="EAI1009" s="306"/>
      <c r="EAJ1009" s="306"/>
      <c r="EAK1009" s="306"/>
      <c r="EAL1009" s="306"/>
      <c r="EAM1009" s="306"/>
      <c r="EAN1009" s="306"/>
      <c r="EAO1009" s="306"/>
      <c r="EAP1009" s="306"/>
      <c r="EAQ1009" s="306"/>
      <c r="EAR1009" s="306"/>
      <c r="EAS1009" s="306"/>
      <c r="EAT1009" s="306"/>
      <c r="EAU1009" s="306"/>
      <c r="EAV1009" s="306"/>
      <c r="EAW1009" s="306"/>
      <c r="EAX1009" s="306"/>
      <c r="EAY1009" s="306"/>
      <c r="EAZ1009" s="306"/>
      <c r="EBA1009" s="306"/>
      <c r="EBB1009" s="306"/>
      <c r="EBC1009" s="306"/>
      <c r="EBD1009" s="306"/>
      <c r="EBE1009" s="306"/>
      <c r="EBF1009" s="306"/>
      <c r="EBG1009" s="306"/>
      <c r="EBH1009" s="306"/>
      <c r="EBI1009" s="306"/>
      <c r="EBJ1009" s="306"/>
      <c r="EBK1009" s="306"/>
      <c r="EBL1009" s="306"/>
      <c r="EBM1009" s="306"/>
      <c r="EBN1009" s="306"/>
      <c r="EBO1009" s="306"/>
      <c r="EBP1009" s="306"/>
      <c r="EBQ1009" s="306"/>
      <c r="EBR1009" s="306"/>
      <c r="EBS1009" s="306"/>
      <c r="EBT1009" s="306"/>
      <c r="EBU1009" s="306"/>
      <c r="EBV1009" s="306"/>
      <c r="EBW1009" s="306"/>
      <c r="EBX1009" s="306"/>
      <c r="EBY1009" s="306"/>
      <c r="EBZ1009" s="306"/>
      <c r="ECA1009" s="306"/>
      <c r="ECB1009" s="306"/>
      <c r="ECC1009" s="306"/>
      <c r="ECD1009" s="306"/>
      <c r="ECE1009" s="306"/>
      <c r="ECF1009" s="306"/>
      <c r="ECG1009" s="306"/>
      <c r="ECH1009" s="306"/>
      <c r="ECI1009" s="306"/>
      <c r="ECJ1009" s="306"/>
      <c r="ECK1009" s="306"/>
      <c r="ECL1009" s="306"/>
      <c r="ECM1009" s="306"/>
      <c r="ECN1009" s="306"/>
      <c r="ECO1009" s="306"/>
      <c r="ECP1009" s="306"/>
      <c r="ECQ1009" s="306"/>
      <c r="ECR1009" s="306"/>
      <c r="ECS1009" s="306"/>
      <c r="ECT1009" s="306"/>
      <c r="ECU1009" s="306"/>
      <c r="ECV1009" s="306"/>
      <c r="ECW1009" s="306"/>
      <c r="ECX1009" s="306"/>
      <c r="ECY1009" s="306"/>
      <c r="ECZ1009" s="306"/>
      <c r="EDA1009" s="306"/>
      <c r="EDB1009" s="306"/>
      <c r="EDC1009" s="306"/>
      <c r="EDD1009" s="306"/>
      <c r="EDE1009" s="306"/>
      <c r="EDF1009" s="306"/>
      <c r="EDG1009" s="306"/>
      <c r="EDH1009" s="306"/>
      <c r="EDI1009" s="306"/>
      <c r="EDJ1009" s="306"/>
      <c r="EDK1009" s="306"/>
      <c r="EDL1009" s="306"/>
      <c r="EDM1009" s="306"/>
      <c r="EDN1009" s="306"/>
      <c r="EDO1009" s="306"/>
      <c r="EDP1009" s="306"/>
      <c r="EDQ1009" s="306"/>
      <c r="EDR1009" s="306"/>
      <c r="EDS1009" s="306"/>
      <c r="EDT1009" s="306"/>
      <c r="EDU1009" s="306"/>
      <c r="EDV1009" s="306"/>
      <c r="EDW1009" s="306"/>
      <c r="EDX1009" s="306"/>
      <c r="EDY1009" s="306"/>
      <c r="EDZ1009" s="306"/>
      <c r="EEA1009" s="306"/>
      <c r="EEB1009" s="306"/>
      <c r="EEC1009" s="306"/>
      <c r="EED1009" s="306"/>
      <c r="EEE1009" s="306"/>
      <c r="EEF1009" s="306"/>
      <c r="EEG1009" s="306"/>
      <c r="EEH1009" s="306"/>
      <c r="EEI1009" s="306"/>
      <c r="EEJ1009" s="306"/>
      <c r="EEK1009" s="306"/>
      <c r="EEL1009" s="306"/>
      <c r="EEM1009" s="306"/>
      <c r="EEN1009" s="306"/>
      <c r="EEO1009" s="306"/>
      <c r="EEP1009" s="306"/>
      <c r="EEQ1009" s="306"/>
      <c r="EER1009" s="306"/>
      <c r="EES1009" s="306"/>
      <c r="EET1009" s="306"/>
      <c r="EEU1009" s="306"/>
      <c r="EEV1009" s="306"/>
      <c r="EEW1009" s="306"/>
      <c r="EEX1009" s="306"/>
      <c r="EEY1009" s="306"/>
      <c r="EEZ1009" s="306"/>
      <c r="EFA1009" s="306"/>
      <c r="EFB1009" s="306"/>
      <c r="EFC1009" s="306"/>
      <c r="EFD1009" s="306"/>
      <c r="EFE1009" s="306"/>
      <c r="EFF1009" s="306"/>
      <c r="EFG1009" s="306"/>
      <c r="EFH1009" s="306"/>
      <c r="EFI1009" s="306"/>
      <c r="EFJ1009" s="306"/>
      <c r="EFK1009" s="306"/>
      <c r="EFL1009" s="306"/>
      <c r="EFM1009" s="306"/>
      <c r="EFN1009" s="306"/>
      <c r="EFO1009" s="306"/>
      <c r="EFP1009" s="306"/>
      <c r="EFQ1009" s="306"/>
      <c r="EFR1009" s="306"/>
      <c r="EFS1009" s="306"/>
      <c r="EFT1009" s="306"/>
      <c r="EFU1009" s="306"/>
      <c r="EFV1009" s="306"/>
      <c r="EFW1009" s="306"/>
      <c r="EFX1009" s="306"/>
      <c r="EFY1009" s="306"/>
      <c r="EFZ1009" s="306"/>
      <c r="EGA1009" s="306"/>
      <c r="EGB1009" s="306"/>
      <c r="EGC1009" s="306"/>
      <c r="EGD1009" s="306"/>
      <c r="EGE1009" s="306"/>
      <c r="EGF1009" s="306"/>
      <c r="EGG1009" s="306"/>
      <c r="EGH1009" s="306"/>
      <c r="EGI1009" s="306"/>
      <c r="EGJ1009" s="306"/>
      <c r="EGK1009" s="306"/>
      <c r="EGL1009" s="306"/>
      <c r="EGM1009" s="306"/>
      <c r="EGN1009" s="306"/>
      <c r="EGO1009" s="306"/>
      <c r="EGP1009" s="306"/>
      <c r="EGQ1009" s="306"/>
      <c r="EGR1009" s="306"/>
      <c r="EGS1009" s="306"/>
      <c r="EGT1009" s="306"/>
      <c r="EGU1009" s="306"/>
      <c r="EGV1009" s="306"/>
      <c r="EGW1009" s="306"/>
      <c r="EGX1009" s="306"/>
      <c r="EGY1009" s="306"/>
      <c r="EGZ1009" s="306"/>
      <c r="EHA1009" s="306"/>
      <c r="EHB1009" s="306"/>
      <c r="EHC1009" s="306"/>
      <c r="EHD1009" s="306"/>
      <c r="EHE1009" s="306"/>
      <c r="EHF1009" s="306"/>
      <c r="EHG1009" s="306"/>
      <c r="EHH1009" s="306"/>
      <c r="EHI1009" s="306"/>
      <c r="EHJ1009" s="306"/>
      <c r="EHK1009" s="306"/>
      <c r="EHL1009" s="306"/>
      <c r="EHM1009" s="306"/>
      <c r="EHN1009" s="306"/>
      <c r="EHO1009" s="306"/>
      <c r="EHP1009" s="306"/>
      <c r="EHQ1009" s="306"/>
      <c r="EHR1009" s="306"/>
      <c r="EHS1009" s="306"/>
      <c r="EHT1009" s="306"/>
      <c r="EHU1009" s="306"/>
      <c r="EHV1009" s="306"/>
      <c r="EHW1009" s="306"/>
      <c r="EHX1009" s="306"/>
      <c r="EHY1009" s="306"/>
      <c r="EHZ1009" s="306"/>
      <c r="EIA1009" s="306"/>
      <c r="EIB1009" s="306"/>
      <c r="EIC1009" s="306"/>
      <c r="EID1009" s="306"/>
      <c r="EIE1009" s="306"/>
      <c r="EIF1009" s="306"/>
      <c r="EIG1009" s="306"/>
      <c r="EIH1009" s="306"/>
      <c r="EII1009" s="306"/>
      <c r="EIJ1009" s="306"/>
      <c r="EIK1009" s="306"/>
      <c r="EIL1009" s="306"/>
      <c r="EIM1009" s="306"/>
      <c r="EIN1009" s="306"/>
      <c r="EIO1009" s="306"/>
      <c r="EIP1009" s="306"/>
      <c r="EIQ1009" s="306"/>
      <c r="EIR1009" s="306"/>
      <c r="EIS1009" s="306"/>
      <c r="EIT1009" s="306"/>
      <c r="EIU1009" s="306"/>
      <c r="EIV1009" s="306"/>
      <c r="EIW1009" s="306"/>
      <c r="EIX1009" s="306"/>
      <c r="EIY1009" s="306"/>
      <c r="EIZ1009" s="306"/>
      <c r="EJA1009" s="306"/>
      <c r="EJB1009" s="306"/>
      <c r="EJC1009" s="306"/>
      <c r="EJD1009" s="306"/>
      <c r="EJE1009" s="306"/>
      <c r="EJF1009" s="306"/>
      <c r="EJG1009" s="306"/>
      <c r="EJH1009" s="306"/>
      <c r="EJI1009" s="306"/>
      <c r="EJJ1009" s="306"/>
      <c r="EJK1009" s="306"/>
      <c r="EJL1009" s="306"/>
      <c r="EJM1009" s="306"/>
      <c r="EJN1009" s="306"/>
      <c r="EJO1009" s="306"/>
      <c r="EJP1009" s="306"/>
      <c r="EJQ1009" s="306"/>
      <c r="EJR1009" s="306"/>
      <c r="EJS1009" s="306"/>
      <c r="EJT1009" s="306"/>
      <c r="EJU1009" s="306"/>
      <c r="EJV1009" s="306"/>
      <c r="EJW1009" s="306"/>
      <c r="EJX1009" s="306"/>
      <c r="EJY1009" s="306"/>
      <c r="EJZ1009" s="306"/>
      <c r="EKA1009" s="306"/>
      <c r="EKB1009" s="306"/>
      <c r="EKC1009" s="306"/>
      <c r="EKD1009" s="306"/>
      <c r="EKE1009" s="306"/>
      <c r="EKF1009" s="306"/>
      <c r="EKG1009" s="306"/>
      <c r="EKH1009" s="306"/>
      <c r="EKI1009" s="306"/>
      <c r="EKJ1009" s="306"/>
      <c r="EKK1009" s="306"/>
      <c r="EKL1009" s="306"/>
      <c r="EKM1009" s="306"/>
      <c r="EKN1009" s="306"/>
      <c r="EKO1009" s="306"/>
      <c r="EKP1009" s="306"/>
      <c r="EKQ1009" s="306"/>
      <c r="EKR1009" s="306"/>
      <c r="EKS1009" s="306"/>
      <c r="EKT1009" s="306"/>
      <c r="EKU1009" s="306"/>
      <c r="EKV1009" s="306"/>
      <c r="EKW1009" s="306"/>
      <c r="EKX1009" s="306"/>
      <c r="EKY1009" s="306"/>
      <c r="EKZ1009" s="306"/>
      <c r="ELA1009" s="306"/>
      <c r="ELB1009" s="306"/>
      <c r="ELC1009" s="306"/>
      <c r="ELD1009" s="306"/>
      <c r="ELE1009" s="306"/>
      <c r="ELF1009" s="306"/>
      <c r="ELG1009" s="306"/>
      <c r="ELH1009" s="306"/>
      <c r="ELI1009" s="306"/>
      <c r="ELJ1009" s="306"/>
      <c r="ELK1009" s="306"/>
      <c r="ELL1009" s="306"/>
      <c r="ELM1009" s="306"/>
      <c r="ELN1009" s="306"/>
      <c r="ELO1009" s="306"/>
      <c r="ELP1009" s="306"/>
      <c r="ELQ1009" s="306"/>
      <c r="ELR1009" s="306"/>
      <c r="ELS1009" s="306"/>
      <c r="ELT1009" s="306"/>
      <c r="ELU1009" s="306"/>
      <c r="ELV1009" s="306"/>
      <c r="ELW1009" s="306"/>
      <c r="ELX1009" s="306"/>
      <c r="ELY1009" s="306"/>
      <c r="ELZ1009" s="306"/>
      <c r="EMA1009" s="306"/>
      <c r="EMB1009" s="306"/>
      <c r="EMC1009" s="306"/>
      <c r="EMD1009" s="306"/>
      <c r="EME1009" s="306"/>
      <c r="EMF1009" s="306"/>
      <c r="EMG1009" s="306"/>
      <c r="EMH1009" s="306"/>
      <c r="EMI1009" s="306"/>
      <c r="EMJ1009" s="306"/>
      <c r="EMK1009" s="306"/>
      <c r="EML1009" s="306"/>
      <c r="EMM1009" s="306"/>
      <c r="EMN1009" s="306"/>
      <c r="EMO1009" s="306"/>
      <c r="EMP1009" s="306"/>
      <c r="EMQ1009" s="306"/>
      <c r="EMR1009" s="306"/>
      <c r="EMS1009" s="306"/>
      <c r="EMT1009" s="306"/>
      <c r="EMU1009" s="306"/>
      <c r="EMV1009" s="306"/>
      <c r="EMW1009" s="306"/>
      <c r="EMX1009" s="306"/>
      <c r="EMY1009" s="306"/>
      <c r="EMZ1009" s="306"/>
      <c r="ENA1009" s="306"/>
      <c r="ENB1009" s="306"/>
      <c r="ENC1009" s="306"/>
      <c r="END1009" s="306"/>
      <c r="ENE1009" s="306"/>
      <c r="ENF1009" s="306"/>
      <c r="ENG1009" s="306"/>
      <c r="ENH1009" s="306"/>
      <c r="ENI1009" s="306"/>
      <c r="ENJ1009" s="306"/>
      <c r="ENK1009" s="306"/>
      <c r="ENL1009" s="306"/>
      <c r="ENM1009" s="306"/>
      <c r="ENN1009" s="306"/>
      <c r="ENO1009" s="306"/>
      <c r="ENP1009" s="306"/>
      <c r="ENQ1009" s="306"/>
      <c r="ENR1009" s="306"/>
      <c r="ENS1009" s="306"/>
      <c r="ENT1009" s="306"/>
      <c r="ENU1009" s="306"/>
      <c r="ENV1009" s="306"/>
      <c r="ENW1009" s="306"/>
      <c r="ENX1009" s="306"/>
      <c r="ENY1009" s="306"/>
      <c r="ENZ1009" s="306"/>
      <c r="EOA1009" s="306"/>
      <c r="EOB1009" s="306"/>
      <c r="EOC1009" s="306"/>
      <c r="EOD1009" s="306"/>
      <c r="EOE1009" s="306"/>
      <c r="EOF1009" s="306"/>
      <c r="EOG1009" s="306"/>
      <c r="EOH1009" s="306"/>
      <c r="EOI1009" s="306"/>
      <c r="EOJ1009" s="306"/>
      <c r="EOK1009" s="306"/>
      <c r="EOL1009" s="306"/>
      <c r="EOM1009" s="306"/>
      <c r="EON1009" s="306"/>
      <c r="EOO1009" s="306"/>
      <c r="EOP1009" s="306"/>
      <c r="EOQ1009" s="306"/>
      <c r="EOR1009" s="306"/>
      <c r="EOS1009" s="306"/>
      <c r="EOT1009" s="306"/>
      <c r="EOU1009" s="306"/>
      <c r="EOV1009" s="306"/>
      <c r="EOW1009" s="306"/>
      <c r="EOX1009" s="306"/>
      <c r="EOY1009" s="306"/>
      <c r="EOZ1009" s="306"/>
      <c r="EPA1009" s="306"/>
      <c r="EPB1009" s="306"/>
      <c r="EPC1009" s="306"/>
      <c r="EPD1009" s="306"/>
      <c r="EPE1009" s="306"/>
      <c r="EPF1009" s="306"/>
      <c r="EPG1009" s="306"/>
      <c r="EPH1009" s="306"/>
      <c r="EPI1009" s="306"/>
      <c r="EPJ1009" s="306"/>
      <c r="EPK1009" s="306"/>
      <c r="EPL1009" s="306"/>
      <c r="EPM1009" s="306"/>
      <c r="EPN1009" s="306"/>
      <c r="EPO1009" s="306"/>
      <c r="EPP1009" s="306"/>
      <c r="EPQ1009" s="306"/>
      <c r="EPR1009" s="306"/>
      <c r="EPS1009" s="306"/>
      <c r="EPT1009" s="306"/>
      <c r="EPU1009" s="306"/>
      <c r="EPV1009" s="306"/>
      <c r="EPW1009" s="306"/>
      <c r="EPX1009" s="306"/>
      <c r="EPY1009" s="306"/>
      <c r="EPZ1009" s="306"/>
      <c r="EQA1009" s="306"/>
      <c r="EQB1009" s="306"/>
      <c r="EQC1009" s="306"/>
      <c r="EQD1009" s="306"/>
      <c r="EQE1009" s="306"/>
      <c r="EQF1009" s="306"/>
      <c r="EQG1009" s="306"/>
      <c r="EQH1009" s="306"/>
      <c r="EQI1009" s="306"/>
      <c r="EQJ1009" s="306"/>
      <c r="EQK1009" s="306"/>
      <c r="EQL1009" s="306"/>
      <c r="EQM1009" s="306"/>
      <c r="EQN1009" s="306"/>
      <c r="EQO1009" s="306"/>
      <c r="EQP1009" s="306"/>
      <c r="EQQ1009" s="306"/>
      <c r="EQR1009" s="306"/>
      <c r="EQS1009" s="306"/>
      <c r="EQT1009" s="306"/>
      <c r="EQU1009" s="306"/>
      <c r="EQV1009" s="306"/>
      <c r="EQW1009" s="306"/>
      <c r="EQX1009" s="306"/>
      <c r="EQY1009" s="306"/>
      <c r="EQZ1009" s="306"/>
      <c r="ERA1009" s="306"/>
      <c r="ERB1009" s="306"/>
      <c r="ERC1009" s="306"/>
      <c r="ERD1009" s="306"/>
      <c r="ERE1009" s="306"/>
      <c r="ERF1009" s="306"/>
      <c r="ERG1009" s="306"/>
      <c r="ERH1009" s="306"/>
      <c r="ERI1009" s="306"/>
      <c r="ERJ1009" s="306"/>
      <c r="ERK1009" s="306"/>
      <c r="ERL1009" s="306"/>
      <c r="ERM1009" s="306"/>
      <c r="ERN1009" s="306"/>
      <c r="ERO1009" s="306"/>
      <c r="ERP1009" s="306"/>
      <c r="ERQ1009" s="306"/>
      <c r="ERR1009" s="306"/>
      <c r="ERS1009" s="306"/>
      <c r="ERT1009" s="306"/>
      <c r="ERU1009" s="306"/>
      <c r="ERV1009" s="306"/>
      <c r="ERW1009" s="306"/>
      <c r="ERX1009" s="306"/>
      <c r="ERY1009" s="306"/>
      <c r="ERZ1009" s="306"/>
      <c r="ESA1009" s="306"/>
      <c r="ESB1009" s="306"/>
      <c r="ESC1009" s="306"/>
      <c r="ESD1009" s="306"/>
      <c r="ESE1009" s="306"/>
      <c r="ESF1009" s="306"/>
      <c r="ESG1009" s="306"/>
      <c r="ESH1009" s="306"/>
      <c r="ESI1009" s="306"/>
      <c r="ESJ1009" s="306"/>
      <c r="ESK1009" s="306"/>
      <c r="ESL1009" s="306"/>
      <c r="ESM1009" s="306"/>
      <c r="ESN1009" s="306"/>
      <c r="ESO1009" s="306"/>
      <c r="ESP1009" s="306"/>
      <c r="ESQ1009" s="306"/>
      <c r="ESR1009" s="306"/>
      <c r="ESS1009" s="306"/>
      <c r="EST1009" s="306"/>
      <c r="ESU1009" s="306"/>
      <c r="ESV1009" s="306"/>
      <c r="ESW1009" s="306"/>
      <c r="ESX1009" s="306"/>
      <c r="ESY1009" s="306"/>
      <c r="ESZ1009" s="306"/>
      <c r="ETA1009" s="306"/>
      <c r="ETB1009" s="306"/>
      <c r="ETC1009" s="306"/>
      <c r="ETD1009" s="306"/>
      <c r="ETE1009" s="306"/>
      <c r="ETF1009" s="306"/>
      <c r="ETG1009" s="306"/>
      <c r="ETH1009" s="306"/>
      <c r="ETI1009" s="306"/>
      <c r="ETJ1009" s="306"/>
      <c r="ETK1009" s="306"/>
      <c r="ETL1009" s="306"/>
      <c r="ETM1009" s="306"/>
      <c r="ETN1009" s="306"/>
      <c r="ETO1009" s="306"/>
      <c r="ETP1009" s="306"/>
      <c r="ETQ1009" s="306"/>
      <c r="ETR1009" s="306"/>
      <c r="ETS1009" s="306"/>
      <c r="ETT1009" s="306"/>
      <c r="ETU1009" s="306"/>
      <c r="ETV1009" s="306"/>
      <c r="ETW1009" s="306"/>
      <c r="ETX1009" s="306"/>
      <c r="ETY1009" s="306"/>
      <c r="ETZ1009" s="306"/>
      <c r="EUA1009" s="306"/>
      <c r="EUB1009" s="306"/>
      <c r="EUC1009" s="306"/>
      <c r="EUD1009" s="306"/>
      <c r="EUE1009" s="306"/>
      <c r="EUF1009" s="306"/>
      <c r="EUG1009" s="306"/>
      <c r="EUH1009" s="306"/>
      <c r="EUI1009" s="306"/>
      <c r="EUJ1009" s="306"/>
      <c r="EUK1009" s="306"/>
      <c r="EUL1009" s="306"/>
      <c r="EUM1009" s="306"/>
      <c r="EUN1009" s="306"/>
      <c r="EUO1009" s="306"/>
      <c r="EUP1009" s="306"/>
      <c r="EUQ1009" s="306"/>
      <c r="EUR1009" s="306"/>
      <c r="EUS1009" s="306"/>
      <c r="EUT1009" s="306"/>
      <c r="EUU1009" s="306"/>
      <c r="EUV1009" s="306"/>
      <c r="EUW1009" s="306"/>
      <c r="EUX1009" s="306"/>
      <c r="EUY1009" s="306"/>
      <c r="EUZ1009" s="306"/>
      <c r="EVA1009" s="306"/>
      <c r="EVB1009" s="306"/>
      <c r="EVC1009" s="306"/>
      <c r="EVD1009" s="306"/>
      <c r="EVE1009" s="306"/>
      <c r="EVF1009" s="306"/>
      <c r="EVG1009" s="306"/>
      <c r="EVH1009" s="306"/>
      <c r="EVI1009" s="306"/>
      <c r="EVJ1009" s="306"/>
      <c r="EVK1009" s="306"/>
      <c r="EVL1009" s="306"/>
      <c r="EVM1009" s="306"/>
      <c r="EVN1009" s="306"/>
      <c r="EVO1009" s="306"/>
      <c r="EVP1009" s="306"/>
      <c r="EVQ1009" s="306"/>
      <c r="EVR1009" s="306"/>
      <c r="EVS1009" s="306"/>
      <c r="EVT1009" s="306"/>
      <c r="EVU1009" s="306"/>
      <c r="EVV1009" s="306"/>
      <c r="EVW1009" s="306"/>
      <c r="EVX1009" s="306"/>
      <c r="EVY1009" s="306"/>
      <c r="EVZ1009" s="306"/>
      <c r="EWA1009" s="306"/>
      <c r="EWB1009" s="306"/>
      <c r="EWC1009" s="306"/>
      <c r="EWD1009" s="306"/>
      <c r="EWE1009" s="306"/>
      <c r="EWF1009" s="306"/>
      <c r="EWG1009" s="306"/>
      <c r="EWH1009" s="306"/>
      <c r="EWI1009" s="306"/>
      <c r="EWJ1009" s="306"/>
      <c r="EWK1009" s="306"/>
      <c r="EWL1009" s="306"/>
      <c r="EWM1009" s="306"/>
      <c r="EWN1009" s="306"/>
      <c r="EWO1009" s="306"/>
      <c r="EWP1009" s="306"/>
      <c r="EWQ1009" s="306"/>
      <c r="EWR1009" s="306"/>
      <c r="EWS1009" s="306"/>
      <c r="EWT1009" s="306"/>
      <c r="EWU1009" s="306"/>
      <c r="EWV1009" s="306"/>
      <c r="EWW1009" s="306"/>
      <c r="EWX1009" s="306"/>
      <c r="EWY1009" s="306"/>
      <c r="EWZ1009" s="306"/>
      <c r="EXA1009" s="306"/>
      <c r="EXB1009" s="306"/>
      <c r="EXC1009" s="306"/>
      <c r="EXD1009" s="306"/>
      <c r="EXE1009" s="306"/>
      <c r="EXF1009" s="306"/>
      <c r="EXG1009" s="306"/>
      <c r="EXH1009" s="306"/>
      <c r="EXI1009" s="306"/>
      <c r="EXJ1009" s="306"/>
      <c r="EXK1009" s="306"/>
      <c r="EXL1009" s="306"/>
      <c r="EXM1009" s="306"/>
      <c r="EXN1009" s="306"/>
      <c r="EXO1009" s="306"/>
      <c r="EXP1009" s="306"/>
      <c r="EXQ1009" s="306"/>
      <c r="EXR1009" s="306"/>
      <c r="EXS1009" s="306"/>
      <c r="EXT1009" s="306"/>
      <c r="EXU1009" s="306"/>
      <c r="EXV1009" s="306"/>
      <c r="EXW1009" s="306"/>
      <c r="EXX1009" s="306"/>
      <c r="EXY1009" s="306"/>
      <c r="EXZ1009" s="306"/>
      <c r="EYA1009" s="306"/>
      <c r="EYB1009" s="306"/>
      <c r="EYC1009" s="306"/>
      <c r="EYD1009" s="306"/>
      <c r="EYE1009" s="306"/>
      <c r="EYF1009" s="306"/>
      <c r="EYG1009" s="306"/>
      <c r="EYH1009" s="306"/>
      <c r="EYI1009" s="306"/>
      <c r="EYJ1009" s="306"/>
      <c r="EYK1009" s="306"/>
      <c r="EYL1009" s="306"/>
      <c r="EYM1009" s="306"/>
      <c r="EYN1009" s="306"/>
      <c r="EYO1009" s="306"/>
      <c r="EYP1009" s="306"/>
      <c r="EYQ1009" s="306"/>
      <c r="EYR1009" s="306"/>
      <c r="EYS1009" s="306"/>
      <c r="EYT1009" s="306"/>
      <c r="EYU1009" s="306"/>
      <c r="EYV1009" s="306"/>
      <c r="EYW1009" s="306"/>
      <c r="EYX1009" s="306"/>
      <c r="EYY1009" s="306"/>
      <c r="EYZ1009" s="306"/>
      <c r="EZA1009" s="306"/>
      <c r="EZB1009" s="306"/>
      <c r="EZC1009" s="306"/>
      <c r="EZD1009" s="306"/>
      <c r="EZE1009" s="306"/>
      <c r="EZF1009" s="306"/>
      <c r="EZG1009" s="306"/>
      <c r="EZH1009" s="306"/>
      <c r="EZI1009" s="306"/>
      <c r="EZJ1009" s="306"/>
      <c r="EZK1009" s="306"/>
      <c r="EZL1009" s="306"/>
      <c r="EZM1009" s="306"/>
      <c r="EZN1009" s="306"/>
      <c r="EZO1009" s="306"/>
      <c r="EZP1009" s="306"/>
      <c r="EZQ1009" s="306"/>
      <c r="EZR1009" s="306"/>
      <c r="EZS1009" s="306"/>
      <c r="EZT1009" s="306"/>
      <c r="EZU1009" s="306"/>
      <c r="EZV1009" s="306"/>
      <c r="EZW1009" s="306"/>
      <c r="EZX1009" s="306"/>
      <c r="EZY1009" s="306"/>
      <c r="EZZ1009" s="306"/>
      <c r="FAA1009" s="306"/>
      <c r="FAB1009" s="306"/>
      <c r="FAC1009" s="306"/>
      <c r="FAD1009" s="306"/>
      <c r="FAE1009" s="306"/>
      <c r="FAF1009" s="306"/>
      <c r="FAG1009" s="306"/>
      <c r="FAH1009" s="306"/>
      <c r="FAI1009" s="306"/>
      <c r="FAJ1009" s="306"/>
      <c r="FAK1009" s="306"/>
      <c r="FAL1009" s="306"/>
      <c r="FAM1009" s="306"/>
      <c r="FAN1009" s="306"/>
      <c r="FAO1009" s="306"/>
      <c r="FAP1009" s="306"/>
      <c r="FAQ1009" s="306"/>
      <c r="FAR1009" s="306"/>
      <c r="FAS1009" s="306"/>
      <c r="FAT1009" s="306"/>
      <c r="FAU1009" s="306"/>
      <c r="FAV1009" s="306"/>
      <c r="FAW1009" s="306"/>
      <c r="FAX1009" s="306"/>
      <c r="FAY1009" s="306"/>
      <c r="FAZ1009" s="306"/>
      <c r="FBA1009" s="306"/>
      <c r="FBB1009" s="306"/>
      <c r="FBC1009" s="306"/>
      <c r="FBD1009" s="306"/>
      <c r="FBE1009" s="306"/>
      <c r="FBF1009" s="306"/>
      <c r="FBG1009" s="306"/>
      <c r="FBH1009" s="306"/>
      <c r="FBI1009" s="306"/>
      <c r="FBJ1009" s="306"/>
      <c r="FBK1009" s="306"/>
      <c r="FBL1009" s="306"/>
      <c r="FBM1009" s="306"/>
      <c r="FBN1009" s="306"/>
      <c r="FBO1009" s="306"/>
      <c r="FBP1009" s="306"/>
      <c r="FBQ1009" s="306"/>
      <c r="FBR1009" s="306"/>
      <c r="FBS1009" s="306"/>
      <c r="FBT1009" s="306"/>
      <c r="FBU1009" s="306"/>
      <c r="FBV1009" s="306"/>
      <c r="FBW1009" s="306"/>
      <c r="FBX1009" s="306"/>
      <c r="FBY1009" s="306"/>
      <c r="FBZ1009" s="306"/>
      <c r="FCA1009" s="306"/>
      <c r="FCB1009" s="306"/>
      <c r="FCC1009" s="306"/>
      <c r="FCD1009" s="306"/>
      <c r="FCE1009" s="306"/>
      <c r="FCF1009" s="306"/>
      <c r="FCG1009" s="306"/>
      <c r="FCH1009" s="306"/>
      <c r="FCI1009" s="306"/>
      <c r="FCJ1009" s="306"/>
      <c r="FCK1009" s="306"/>
      <c r="FCL1009" s="306"/>
      <c r="FCM1009" s="306"/>
      <c r="FCN1009" s="306"/>
      <c r="FCO1009" s="306"/>
      <c r="FCP1009" s="306"/>
      <c r="FCQ1009" s="306"/>
      <c r="FCR1009" s="306"/>
      <c r="FCS1009" s="306"/>
      <c r="FCT1009" s="306"/>
      <c r="FCU1009" s="306"/>
      <c r="FCV1009" s="306"/>
      <c r="FCW1009" s="306"/>
      <c r="FCX1009" s="306"/>
      <c r="FCY1009" s="306"/>
      <c r="FCZ1009" s="306"/>
      <c r="FDA1009" s="306"/>
      <c r="FDB1009" s="306"/>
      <c r="FDC1009" s="306"/>
      <c r="FDD1009" s="306"/>
      <c r="FDE1009" s="306"/>
      <c r="FDF1009" s="306"/>
      <c r="FDG1009" s="306"/>
      <c r="FDH1009" s="306"/>
      <c r="FDI1009" s="306"/>
      <c r="FDJ1009" s="306"/>
      <c r="FDK1009" s="306"/>
      <c r="FDL1009" s="306"/>
      <c r="FDM1009" s="306"/>
      <c r="FDN1009" s="306"/>
      <c r="FDO1009" s="306"/>
      <c r="FDP1009" s="306"/>
      <c r="FDQ1009" s="306"/>
      <c r="FDR1009" s="306"/>
      <c r="FDS1009" s="306"/>
      <c r="FDT1009" s="306"/>
      <c r="FDU1009" s="306"/>
      <c r="FDV1009" s="306"/>
      <c r="FDW1009" s="306"/>
      <c r="FDX1009" s="306"/>
      <c r="FDY1009" s="306"/>
      <c r="FDZ1009" s="306"/>
      <c r="FEA1009" s="306"/>
      <c r="FEB1009" s="306"/>
      <c r="FEC1009" s="306"/>
      <c r="FED1009" s="306"/>
      <c r="FEE1009" s="306"/>
      <c r="FEF1009" s="306"/>
      <c r="FEG1009" s="306"/>
      <c r="FEH1009" s="306"/>
      <c r="FEI1009" s="306"/>
      <c r="FEJ1009" s="306"/>
      <c r="FEK1009" s="306"/>
      <c r="FEL1009" s="306"/>
      <c r="FEM1009" s="306"/>
      <c r="FEN1009" s="306"/>
      <c r="FEO1009" s="306"/>
      <c r="FEP1009" s="306"/>
      <c r="FEQ1009" s="306"/>
      <c r="FER1009" s="306"/>
      <c r="FES1009" s="306"/>
      <c r="FET1009" s="306"/>
      <c r="FEU1009" s="306"/>
      <c r="FEV1009" s="306"/>
      <c r="FEW1009" s="306"/>
      <c r="FEX1009" s="306"/>
      <c r="FEY1009" s="306"/>
      <c r="FEZ1009" s="306"/>
      <c r="FFA1009" s="306"/>
      <c r="FFB1009" s="306"/>
      <c r="FFC1009" s="306"/>
      <c r="FFD1009" s="306"/>
      <c r="FFE1009" s="306"/>
      <c r="FFF1009" s="306"/>
      <c r="FFG1009" s="306"/>
      <c r="FFH1009" s="306"/>
      <c r="FFI1009" s="306"/>
      <c r="FFJ1009" s="306"/>
      <c r="FFK1009" s="306"/>
      <c r="FFL1009" s="306"/>
      <c r="FFM1009" s="306"/>
      <c r="FFN1009" s="306"/>
      <c r="FFO1009" s="306"/>
      <c r="FFP1009" s="306"/>
      <c r="FFQ1009" s="306"/>
      <c r="FFR1009" s="306"/>
      <c r="FFS1009" s="306"/>
      <c r="FFT1009" s="306"/>
      <c r="FFU1009" s="306"/>
      <c r="FFV1009" s="306"/>
      <c r="FFW1009" s="306"/>
      <c r="FFX1009" s="306"/>
      <c r="FFY1009" s="306"/>
      <c r="FFZ1009" s="306"/>
      <c r="FGA1009" s="306"/>
      <c r="FGB1009" s="306"/>
      <c r="FGC1009" s="306"/>
      <c r="FGD1009" s="306"/>
      <c r="FGE1009" s="306"/>
      <c r="FGF1009" s="306"/>
      <c r="FGG1009" s="306"/>
      <c r="FGH1009" s="306"/>
      <c r="FGI1009" s="306"/>
      <c r="FGJ1009" s="306"/>
      <c r="FGK1009" s="306"/>
      <c r="FGL1009" s="306"/>
      <c r="FGM1009" s="306"/>
      <c r="FGN1009" s="306"/>
      <c r="FGO1009" s="306"/>
      <c r="FGP1009" s="306"/>
      <c r="FGQ1009" s="306"/>
      <c r="FGR1009" s="306"/>
      <c r="FGS1009" s="306"/>
      <c r="FGT1009" s="306"/>
      <c r="FGU1009" s="306"/>
      <c r="FGV1009" s="306"/>
      <c r="FGW1009" s="306"/>
      <c r="FGX1009" s="306"/>
      <c r="FGY1009" s="306"/>
      <c r="FGZ1009" s="306"/>
      <c r="FHA1009" s="306"/>
      <c r="FHB1009" s="306"/>
      <c r="FHC1009" s="306"/>
      <c r="FHD1009" s="306"/>
      <c r="FHE1009" s="306"/>
      <c r="FHF1009" s="306"/>
      <c r="FHG1009" s="306"/>
      <c r="FHH1009" s="306"/>
      <c r="FHI1009" s="306"/>
      <c r="FHJ1009" s="306"/>
      <c r="FHK1009" s="306"/>
      <c r="FHL1009" s="306"/>
      <c r="FHM1009" s="306"/>
      <c r="FHN1009" s="306"/>
      <c r="FHO1009" s="306"/>
      <c r="FHP1009" s="306"/>
      <c r="FHQ1009" s="306"/>
      <c r="FHR1009" s="306"/>
      <c r="FHS1009" s="306"/>
      <c r="FHT1009" s="306"/>
      <c r="FHU1009" s="306"/>
      <c r="FHV1009" s="306"/>
      <c r="FHW1009" s="306"/>
      <c r="FHX1009" s="306"/>
      <c r="FHY1009" s="306"/>
      <c r="FHZ1009" s="306"/>
      <c r="FIA1009" s="306"/>
      <c r="FIB1009" s="306"/>
      <c r="FIC1009" s="306"/>
      <c r="FID1009" s="306"/>
      <c r="FIE1009" s="306"/>
      <c r="FIF1009" s="306"/>
      <c r="FIG1009" s="306"/>
      <c r="FIH1009" s="306"/>
      <c r="FII1009" s="306"/>
      <c r="FIJ1009" s="306"/>
      <c r="FIK1009" s="306"/>
      <c r="FIL1009" s="306"/>
      <c r="FIM1009" s="306"/>
      <c r="FIN1009" s="306"/>
      <c r="FIO1009" s="306"/>
      <c r="FIP1009" s="306"/>
      <c r="FIQ1009" s="306"/>
      <c r="FIR1009" s="306"/>
      <c r="FIS1009" s="306"/>
      <c r="FIT1009" s="306"/>
      <c r="FIU1009" s="306"/>
      <c r="FIV1009" s="306"/>
      <c r="FIW1009" s="306"/>
      <c r="FIX1009" s="306"/>
      <c r="FIY1009" s="306"/>
      <c r="FIZ1009" s="306"/>
      <c r="FJA1009" s="306"/>
      <c r="FJB1009" s="306"/>
      <c r="FJC1009" s="306"/>
      <c r="FJD1009" s="306"/>
      <c r="FJE1009" s="306"/>
      <c r="FJF1009" s="306"/>
      <c r="FJG1009" s="306"/>
      <c r="FJH1009" s="306"/>
      <c r="FJI1009" s="306"/>
      <c r="FJJ1009" s="306"/>
      <c r="FJK1009" s="306"/>
      <c r="FJL1009" s="306"/>
      <c r="FJM1009" s="306"/>
      <c r="FJN1009" s="306"/>
      <c r="FJO1009" s="306"/>
      <c r="FJP1009" s="306"/>
      <c r="FJQ1009" s="306"/>
      <c r="FJR1009" s="306"/>
      <c r="FJS1009" s="306"/>
      <c r="FJT1009" s="306"/>
      <c r="FJU1009" s="306"/>
      <c r="FJV1009" s="306"/>
      <c r="FJW1009" s="306"/>
      <c r="FJX1009" s="306"/>
      <c r="FJY1009" s="306"/>
      <c r="FJZ1009" s="306"/>
      <c r="FKA1009" s="306"/>
      <c r="FKB1009" s="306"/>
      <c r="FKC1009" s="306"/>
      <c r="FKD1009" s="306"/>
      <c r="FKE1009" s="306"/>
      <c r="FKF1009" s="306"/>
      <c r="FKG1009" s="306"/>
      <c r="FKH1009" s="306"/>
      <c r="FKI1009" s="306"/>
      <c r="FKJ1009" s="306"/>
      <c r="FKK1009" s="306"/>
      <c r="FKL1009" s="306"/>
      <c r="FKM1009" s="306"/>
      <c r="FKN1009" s="306"/>
      <c r="FKO1009" s="306"/>
      <c r="FKP1009" s="306"/>
      <c r="FKQ1009" s="306"/>
      <c r="FKR1009" s="306"/>
      <c r="FKS1009" s="306"/>
      <c r="FKT1009" s="306"/>
      <c r="FKU1009" s="306"/>
      <c r="FKV1009" s="306"/>
      <c r="FKW1009" s="306"/>
      <c r="FKX1009" s="306"/>
      <c r="FKY1009" s="306"/>
      <c r="FKZ1009" s="306"/>
      <c r="FLA1009" s="306"/>
      <c r="FLB1009" s="306"/>
      <c r="FLC1009" s="306"/>
      <c r="FLD1009" s="306"/>
      <c r="FLE1009" s="306"/>
      <c r="FLF1009" s="306"/>
      <c r="FLG1009" s="306"/>
      <c r="FLH1009" s="306"/>
      <c r="FLI1009" s="306"/>
      <c r="FLJ1009" s="306"/>
      <c r="FLK1009" s="306"/>
      <c r="FLL1009" s="306"/>
      <c r="FLM1009" s="306"/>
      <c r="FLN1009" s="306"/>
      <c r="FLO1009" s="306"/>
      <c r="FLP1009" s="306"/>
      <c r="FLQ1009" s="306"/>
      <c r="FLR1009" s="306"/>
      <c r="FLS1009" s="306"/>
      <c r="FLT1009" s="306"/>
      <c r="FLU1009" s="306"/>
      <c r="FLV1009" s="306"/>
      <c r="FLW1009" s="306"/>
      <c r="FLX1009" s="306"/>
      <c r="FLY1009" s="306"/>
      <c r="FLZ1009" s="306"/>
      <c r="FMA1009" s="306"/>
      <c r="FMB1009" s="306"/>
      <c r="FMC1009" s="306"/>
      <c r="FMD1009" s="306"/>
      <c r="FME1009" s="306"/>
      <c r="FMF1009" s="306"/>
      <c r="FMG1009" s="306"/>
      <c r="FMH1009" s="306"/>
      <c r="FMI1009" s="306"/>
      <c r="FMJ1009" s="306"/>
      <c r="FMK1009" s="306"/>
      <c r="FML1009" s="306"/>
      <c r="FMM1009" s="306"/>
      <c r="FMN1009" s="306"/>
      <c r="FMO1009" s="306"/>
      <c r="FMP1009" s="306"/>
      <c r="FMQ1009" s="306"/>
      <c r="FMR1009" s="306"/>
      <c r="FMS1009" s="306"/>
      <c r="FMT1009" s="306"/>
      <c r="FMU1009" s="306"/>
      <c r="FMV1009" s="306"/>
      <c r="FMW1009" s="306"/>
      <c r="FMX1009" s="306"/>
      <c r="FMY1009" s="306"/>
      <c r="FMZ1009" s="306"/>
      <c r="FNA1009" s="306"/>
      <c r="FNB1009" s="306"/>
      <c r="FNC1009" s="306"/>
      <c r="FND1009" s="306"/>
      <c r="FNE1009" s="306"/>
      <c r="FNF1009" s="306"/>
      <c r="FNG1009" s="306"/>
      <c r="FNH1009" s="306"/>
      <c r="FNI1009" s="306"/>
      <c r="FNJ1009" s="306"/>
      <c r="FNK1009" s="306"/>
      <c r="FNL1009" s="306"/>
      <c r="FNM1009" s="306"/>
      <c r="FNN1009" s="306"/>
      <c r="FNO1009" s="306"/>
      <c r="FNP1009" s="306"/>
      <c r="FNQ1009" s="306"/>
      <c r="FNR1009" s="306"/>
      <c r="FNS1009" s="306"/>
      <c r="FNT1009" s="306"/>
      <c r="FNU1009" s="306"/>
      <c r="FNV1009" s="306"/>
      <c r="FNW1009" s="306"/>
      <c r="FNX1009" s="306"/>
      <c r="FNY1009" s="306"/>
      <c r="FNZ1009" s="306"/>
      <c r="FOA1009" s="306"/>
      <c r="FOB1009" s="306"/>
      <c r="FOC1009" s="306"/>
      <c r="FOD1009" s="306"/>
      <c r="FOE1009" s="306"/>
      <c r="FOF1009" s="306"/>
      <c r="FOG1009" s="306"/>
      <c r="FOH1009" s="306"/>
      <c r="FOI1009" s="306"/>
      <c r="FOJ1009" s="306"/>
      <c r="FOK1009" s="306"/>
      <c r="FOL1009" s="306"/>
      <c r="FOM1009" s="306"/>
      <c r="FON1009" s="306"/>
      <c r="FOO1009" s="306"/>
      <c r="FOP1009" s="306"/>
      <c r="FOQ1009" s="306"/>
      <c r="FOR1009" s="306"/>
      <c r="FOS1009" s="306"/>
      <c r="FOT1009" s="306"/>
      <c r="FOU1009" s="306"/>
      <c r="FOV1009" s="306"/>
      <c r="FOW1009" s="306"/>
      <c r="FOX1009" s="306"/>
      <c r="FOY1009" s="306"/>
      <c r="FOZ1009" s="306"/>
      <c r="FPA1009" s="306"/>
      <c r="FPB1009" s="306"/>
      <c r="FPC1009" s="306"/>
      <c r="FPD1009" s="306"/>
      <c r="FPE1009" s="306"/>
      <c r="FPF1009" s="306"/>
      <c r="FPG1009" s="306"/>
      <c r="FPH1009" s="306"/>
      <c r="FPI1009" s="306"/>
      <c r="FPJ1009" s="306"/>
      <c r="FPK1009" s="306"/>
      <c r="FPL1009" s="306"/>
      <c r="FPM1009" s="306"/>
      <c r="FPN1009" s="306"/>
      <c r="FPO1009" s="306"/>
      <c r="FPP1009" s="306"/>
      <c r="FPQ1009" s="306"/>
      <c r="FPR1009" s="306"/>
      <c r="FPS1009" s="306"/>
      <c r="FPT1009" s="306"/>
      <c r="FPU1009" s="306"/>
      <c r="FPV1009" s="306"/>
      <c r="FPW1009" s="306"/>
      <c r="FPX1009" s="306"/>
      <c r="FPY1009" s="306"/>
      <c r="FPZ1009" s="306"/>
      <c r="FQA1009" s="306"/>
      <c r="FQB1009" s="306"/>
      <c r="FQC1009" s="306"/>
      <c r="FQD1009" s="306"/>
      <c r="FQE1009" s="306"/>
      <c r="FQF1009" s="306"/>
      <c r="FQG1009" s="306"/>
      <c r="FQH1009" s="306"/>
      <c r="FQI1009" s="306"/>
      <c r="FQJ1009" s="306"/>
      <c r="FQK1009" s="306"/>
      <c r="FQL1009" s="306"/>
      <c r="FQM1009" s="306"/>
      <c r="FQN1009" s="306"/>
      <c r="FQO1009" s="306"/>
      <c r="FQP1009" s="306"/>
      <c r="FQQ1009" s="306"/>
      <c r="FQR1009" s="306"/>
      <c r="FQS1009" s="306"/>
      <c r="FQT1009" s="306"/>
      <c r="FQU1009" s="306"/>
      <c r="FQV1009" s="306"/>
      <c r="FQW1009" s="306"/>
      <c r="FQX1009" s="306"/>
      <c r="FQY1009" s="306"/>
      <c r="FQZ1009" s="306"/>
      <c r="FRA1009" s="306"/>
      <c r="FRB1009" s="306"/>
      <c r="FRC1009" s="306"/>
      <c r="FRD1009" s="306"/>
      <c r="FRE1009" s="306"/>
      <c r="FRF1009" s="306"/>
      <c r="FRG1009" s="306"/>
      <c r="FRH1009" s="306"/>
      <c r="FRI1009" s="306"/>
      <c r="FRJ1009" s="306"/>
      <c r="FRK1009" s="306"/>
      <c r="FRL1009" s="306"/>
      <c r="FRM1009" s="306"/>
      <c r="FRN1009" s="306"/>
      <c r="FRO1009" s="306"/>
      <c r="FRP1009" s="306"/>
      <c r="FRQ1009" s="306"/>
      <c r="FRR1009" s="306"/>
      <c r="FRS1009" s="306"/>
      <c r="FRT1009" s="306"/>
      <c r="FRU1009" s="306"/>
      <c r="FRV1009" s="306"/>
      <c r="FRW1009" s="306"/>
      <c r="FRX1009" s="306"/>
      <c r="FRY1009" s="306"/>
      <c r="FRZ1009" s="306"/>
      <c r="FSA1009" s="306"/>
      <c r="FSB1009" s="306"/>
      <c r="FSC1009" s="306"/>
      <c r="FSD1009" s="306"/>
      <c r="FSE1009" s="306"/>
      <c r="FSF1009" s="306"/>
      <c r="FSG1009" s="306"/>
      <c r="FSH1009" s="306"/>
      <c r="FSI1009" s="306"/>
      <c r="FSJ1009" s="306"/>
      <c r="FSK1009" s="306"/>
      <c r="FSL1009" s="306"/>
      <c r="FSM1009" s="306"/>
      <c r="FSN1009" s="306"/>
      <c r="FSO1009" s="306"/>
      <c r="FSP1009" s="306"/>
      <c r="FSQ1009" s="306"/>
      <c r="FSR1009" s="306"/>
      <c r="FSS1009" s="306"/>
      <c r="FST1009" s="306"/>
      <c r="FSU1009" s="306"/>
      <c r="FSV1009" s="306"/>
      <c r="FSW1009" s="306"/>
      <c r="FSX1009" s="306"/>
      <c r="FSY1009" s="306"/>
      <c r="FSZ1009" s="306"/>
      <c r="FTA1009" s="306"/>
      <c r="FTB1009" s="306"/>
      <c r="FTC1009" s="306"/>
      <c r="FTD1009" s="306"/>
      <c r="FTE1009" s="306"/>
      <c r="FTF1009" s="306"/>
      <c r="FTG1009" s="306"/>
      <c r="FTH1009" s="306"/>
      <c r="FTI1009" s="306"/>
      <c r="FTJ1009" s="306"/>
      <c r="FTK1009" s="306"/>
      <c r="FTL1009" s="306"/>
      <c r="FTM1009" s="306"/>
      <c r="FTN1009" s="306"/>
      <c r="FTO1009" s="306"/>
      <c r="FTP1009" s="306"/>
      <c r="FTQ1009" s="306"/>
      <c r="FTR1009" s="306"/>
      <c r="FTS1009" s="306"/>
      <c r="FTT1009" s="306"/>
      <c r="FTU1009" s="306"/>
      <c r="FTV1009" s="306"/>
      <c r="FTW1009" s="306"/>
      <c r="FTX1009" s="306"/>
      <c r="FTY1009" s="306"/>
      <c r="FTZ1009" s="306"/>
      <c r="FUA1009" s="306"/>
      <c r="FUB1009" s="306"/>
      <c r="FUC1009" s="306"/>
      <c r="FUD1009" s="306"/>
      <c r="FUE1009" s="306"/>
      <c r="FUF1009" s="306"/>
      <c r="FUG1009" s="306"/>
      <c r="FUH1009" s="306"/>
      <c r="FUI1009" s="306"/>
      <c r="FUJ1009" s="306"/>
      <c r="FUK1009" s="306"/>
      <c r="FUL1009" s="306"/>
      <c r="FUM1009" s="306"/>
      <c r="FUN1009" s="306"/>
      <c r="FUO1009" s="306"/>
      <c r="FUP1009" s="306"/>
      <c r="FUQ1009" s="306"/>
      <c r="FUR1009" s="306"/>
      <c r="FUS1009" s="306"/>
      <c r="FUT1009" s="306"/>
      <c r="FUU1009" s="306"/>
      <c r="FUV1009" s="306"/>
      <c r="FUW1009" s="306"/>
      <c r="FUX1009" s="306"/>
      <c r="FUY1009" s="306"/>
      <c r="FUZ1009" s="306"/>
      <c r="FVA1009" s="306"/>
      <c r="FVB1009" s="306"/>
      <c r="FVC1009" s="306"/>
      <c r="FVD1009" s="306"/>
      <c r="FVE1009" s="306"/>
      <c r="FVF1009" s="306"/>
      <c r="FVG1009" s="306"/>
      <c r="FVH1009" s="306"/>
      <c r="FVI1009" s="306"/>
      <c r="FVJ1009" s="306"/>
      <c r="FVK1009" s="306"/>
      <c r="FVL1009" s="306"/>
      <c r="FVM1009" s="306"/>
      <c r="FVN1009" s="306"/>
      <c r="FVO1009" s="306"/>
      <c r="FVP1009" s="306"/>
      <c r="FVQ1009" s="306"/>
      <c r="FVR1009" s="306"/>
      <c r="FVS1009" s="306"/>
      <c r="FVT1009" s="306"/>
      <c r="FVU1009" s="306"/>
      <c r="FVV1009" s="306"/>
      <c r="FVW1009" s="306"/>
      <c r="FVX1009" s="306"/>
      <c r="FVY1009" s="306"/>
      <c r="FVZ1009" s="306"/>
      <c r="FWA1009" s="306"/>
      <c r="FWB1009" s="306"/>
      <c r="FWC1009" s="306"/>
      <c r="FWD1009" s="306"/>
      <c r="FWE1009" s="306"/>
      <c r="FWF1009" s="306"/>
      <c r="FWG1009" s="306"/>
      <c r="FWH1009" s="306"/>
      <c r="FWI1009" s="306"/>
      <c r="FWJ1009" s="306"/>
      <c r="FWK1009" s="306"/>
      <c r="FWL1009" s="306"/>
      <c r="FWM1009" s="306"/>
      <c r="FWN1009" s="306"/>
      <c r="FWO1009" s="306"/>
      <c r="FWP1009" s="306"/>
      <c r="FWQ1009" s="306"/>
      <c r="FWR1009" s="306"/>
      <c r="FWS1009" s="306"/>
      <c r="FWT1009" s="306"/>
      <c r="FWU1009" s="306"/>
      <c r="FWV1009" s="306"/>
      <c r="FWW1009" s="306"/>
      <c r="FWX1009" s="306"/>
      <c r="FWY1009" s="306"/>
      <c r="FWZ1009" s="306"/>
      <c r="FXA1009" s="306"/>
      <c r="FXB1009" s="306"/>
      <c r="FXC1009" s="306"/>
      <c r="FXD1009" s="306"/>
      <c r="FXE1009" s="306"/>
      <c r="FXF1009" s="306"/>
      <c r="FXG1009" s="306"/>
      <c r="FXH1009" s="306"/>
      <c r="FXI1009" s="306"/>
      <c r="FXJ1009" s="306"/>
      <c r="FXK1009" s="306"/>
      <c r="FXL1009" s="306"/>
      <c r="FXM1009" s="306"/>
      <c r="FXN1009" s="306"/>
      <c r="FXO1009" s="306"/>
      <c r="FXP1009" s="306"/>
      <c r="FXQ1009" s="306"/>
      <c r="FXR1009" s="306"/>
      <c r="FXS1009" s="306"/>
      <c r="FXT1009" s="306"/>
      <c r="FXU1009" s="306"/>
      <c r="FXV1009" s="306"/>
      <c r="FXW1009" s="306"/>
      <c r="FXX1009" s="306"/>
      <c r="FXY1009" s="306"/>
      <c r="FXZ1009" s="306"/>
      <c r="FYA1009" s="306"/>
      <c r="FYB1009" s="306"/>
      <c r="FYC1009" s="306"/>
      <c r="FYD1009" s="306"/>
      <c r="FYE1009" s="306"/>
      <c r="FYF1009" s="306"/>
      <c r="FYG1009" s="306"/>
      <c r="FYH1009" s="306"/>
      <c r="FYI1009" s="306"/>
      <c r="FYJ1009" s="306"/>
      <c r="FYK1009" s="306"/>
      <c r="FYL1009" s="306"/>
      <c r="FYM1009" s="306"/>
      <c r="FYN1009" s="306"/>
      <c r="FYO1009" s="306"/>
      <c r="FYP1009" s="306"/>
      <c r="FYQ1009" s="306"/>
      <c r="FYR1009" s="306"/>
      <c r="FYS1009" s="306"/>
      <c r="FYT1009" s="306"/>
      <c r="FYU1009" s="306"/>
      <c r="FYV1009" s="306"/>
      <c r="FYW1009" s="306"/>
      <c r="FYX1009" s="306"/>
      <c r="FYY1009" s="306"/>
      <c r="FYZ1009" s="306"/>
      <c r="FZA1009" s="306"/>
      <c r="FZB1009" s="306"/>
      <c r="FZC1009" s="306"/>
      <c r="FZD1009" s="306"/>
      <c r="FZE1009" s="306"/>
      <c r="FZF1009" s="306"/>
      <c r="FZG1009" s="306"/>
      <c r="FZH1009" s="306"/>
      <c r="FZI1009" s="306"/>
      <c r="FZJ1009" s="306"/>
      <c r="FZK1009" s="306"/>
      <c r="FZL1009" s="306"/>
      <c r="FZM1009" s="306"/>
      <c r="FZN1009" s="306"/>
      <c r="FZO1009" s="306"/>
      <c r="FZP1009" s="306"/>
      <c r="FZQ1009" s="306"/>
      <c r="FZR1009" s="306"/>
      <c r="FZS1009" s="306"/>
      <c r="FZT1009" s="306"/>
      <c r="FZU1009" s="306"/>
      <c r="FZV1009" s="306"/>
      <c r="FZW1009" s="306"/>
      <c r="FZX1009" s="306"/>
      <c r="FZY1009" s="306"/>
      <c r="FZZ1009" s="306"/>
      <c r="GAA1009" s="306"/>
      <c r="GAB1009" s="306"/>
      <c r="GAC1009" s="306"/>
      <c r="GAD1009" s="306"/>
      <c r="GAE1009" s="306"/>
      <c r="GAF1009" s="306"/>
      <c r="GAG1009" s="306"/>
      <c r="GAH1009" s="306"/>
      <c r="GAI1009" s="306"/>
      <c r="GAJ1009" s="306"/>
      <c r="GAK1009" s="306"/>
      <c r="GAL1009" s="306"/>
      <c r="GAM1009" s="306"/>
      <c r="GAN1009" s="306"/>
      <c r="GAO1009" s="306"/>
      <c r="GAP1009" s="306"/>
      <c r="GAQ1009" s="306"/>
      <c r="GAR1009" s="306"/>
      <c r="GAS1009" s="306"/>
      <c r="GAT1009" s="306"/>
      <c r="GAU1009" s="306"/>
      <c r="GAV1009" s="306"/>
      <c r="GAW1009" s="306"/>
      <c r="GAX1009" s="306"/>
      <c r="GAY1009" s="306"/>
      <c r="GAZ1009" s="306"/>
      <c r="GBA1009" s="306"/>
      <c r="GBB1009" s="306"/>
      <c r="GBC1009" s="306"/>
      <c r="GBD1009" s="306"/>
      <c r="GBE1009" s="306"/>
      <c r="GBF1009" s="306"/>
      <c r="GBG1009" s="306"/>
      <c r="GBH1009" s="306"/>
      <c r="GBI1009" s="306"/>
      <c r="GBJ1009" s="306"/>
      <c r="GBK1009" s="306"/>
      <c r="GBL1009" s="306"/>
      <c r="GBM1009" s="306"/>
      <c r="GBN1009" s="306"/>
      <c r="GBO1009" s="306"/>
      <c r="GBP1009" s="306"/>
      <c r="GBQ1009" s="306"/>
      <c r="GBR1009" s="306"/>
      <c r="GBS1009" s="306"/>
      <c r="GBT1009" s="306"/>
      <c r="GBU1009" s="306"/>
      <c r="GBV1009" s="306"/>
      <c r="GBW1009" s="306"/>
      <c r="GBX1009" s="306"/>
      <c r="GBY1009" s="306"/>
      <c r="GBZ1009" s="306"/>
      <c r="GCA1009" s="306"/>
      <c r="GCB1009" s="306"/>
      <c r="GCC1009" s="306"/>
      <c r="GCD1009" s="306"/>
      <c r="GCE1009" s="306"/>
      <c r="GCF1009" s="306"/>
      <c r="GCG1009" s="306"/>
      <c r="GCH1009" s="306"/>
      <c r="GCI1009" s="306"/>
      <c r="GCJ1009" s="306"/>
      <c r="GCK1009" s="306"/>
      <c r="GCL1009" s="306"/>
      <c r="GCM1009" s="306"/>
      <c r="GCN1009" s="306"/>
      <c r="GCO1009" s="306"/>
      <c r="GCP1009" s="306"/>
      <c r="GCQ1009" s="306"/>
      <c r="GCR1009" s="306"/>
      <c r="GCS1009" s="306"/>
      <c r="GCT1009" s="306"/>
      <c r="GCU1009" s="306"/>
      <c r="GCV1009" s="306"/>
      <c r="GCW1009" s="306"/>
      <c r="GCX1009" s="306"/>
      <c r="GCY1009" s="306"/>
      <c r="GCZ1009" s="306"/>
      <c r="GDA1009" s="306"/>
      <c r="GDB1009" s="306"/>
      <c r="GDC1009" s="306"/>
      <c r="GDD1009" s="306"/>
      <c r="GDE1009" s="306"/>
      <c r="GDF1009" s="306"/>
      <c r="GDG1009" s="306"/>
      <c r="GDH1009" s="306"/>
      <c r="GDI1009" s="306"/>
      <c r="GDJ1009" s="306"/>
      <c r="GDK1009" s="306"/>
      <c r="GDL1009" s="306"/>
      <c r="GDM1009" s="306"/>
      <c r="GDN1009" s="306"/>
      <c r="GDO1009" s="306"/>
      <c r="GDP1009" s="306"/>
      <c r="GDQ1009" s="306"/>
      <c r="GDR1009" s="306"/>
      <c r="GDS1009" s="306"/>
      <c r="GDT1009" s="306"/>
      <c r="GDU1009" s="306"/>
      <c r="GDV1009" s="306"/>
      <c r="GDW1009" s="306"/>
      <c r="GDX1009" s="306"/>
      <c r="GDY1009" s="306"/>
      <c r="GDZ1009" s="306"/>
      <c r="GEA1009" s="306"/>
      <c r="GEB1009" s="306"/>
      <c r="GEC1009" s="306"/>
      <c r="GED1009" s="306"/>
      <c r="GEE1009" s="306"/>
      <c r="GEF1009" s="306"/>
      <c r="GEG1009" s="306"/>
      <c r="GEH1009" s="306"/>
      <c r="GEI1009" s="306"/>
      <c r="GEJ1009" s="306"/>
      <c r="GEK1009" s="306"/>
      <c r="GEL1009" s="306"/>
      <c r="GEM1009" s="306"/>
      <c r="GEN1009" s="306"/>
      <c r="GEO1009" s="306"/>
      <c r="GEP1009" s="306"/>
      <c r="GEQ1009" s="306"/>
      <c r="GER1009" s="306"/>
      <c r="GES1009" s="306"/>
      <c r="GET1009" s="306"/>
      <c r="GEU1009" s="306"/>
      <c r="GEV1009" s="306"/>
      <c r="GEW1009" s="306"/>
      <c r="GEX1009" s="306"/>
      <c r="GEY1009" s="306"/>
      <c r="GEZ1009" s="306"/>
      <c r="GFA1009" s="306"/>
      <c r="GFB1009" s="306"/>
      <c r="GFC1009" s="306"/>
      <c r="GFD1009" s="306"/>
      <c r="GFE1009" s="306"/>
      <c r="GFF1009" s="306"/>
      <c r="GFG1009" s="306"/>
      <c r="GFH1009" s="306"/>
      <c r="GFI1009" s="306"/>
      <c r="GFJ1009" s="306"/>
      <c r="GFK1009" s="306"/>
      <c r="GFL1009" s="306"/>
      <c r="GFM1009" s="306"/>
      <c r="GFN1009" s="306"/>
      <c r="GFO1009" s="306"/>
      <c r="GFP1009" s="306"/>
      <c r="GFQ1009" s="306"/>
      <c r="GFR1009" s="306"/>
      <c r="GFS1009" s="306"/>
      <c r="GFT1009" s="306"/>
      <c r="GFU1009" s="306"/>
      <c r="GFV1009" s="306"/>
      <c r="GFW1009" s="306"/>
      <c r="GFX1009" s="306"/>
      <c r="GFY1009" s="306"/>
      <c r="GFZ1009" s="306"/>
      <c r="GGA1009" s="306"/>
      <c r="GGB1009" s="306"/>
      <c r="GGC1009" s="306"/>
      <c r="GGD1009" s="306"/>
      <c r="GGE1009" s="306"/>
      <c r="GGF1009" s="306"/>
      <c r="GGG1009" s="306"/>
      <c r="GGH1009" s="306"/>
      <c r="GGI1009" s="306"/>
      <c r="GGJ1009" s="306"/>
      <c r="GGK1009" s="306"/>
      <c r="GGL1009" s="306"/>
      <c r="GGM1009" s="306"/>
      <c r="GGN1009" s="306"/>
      <c r="GGO1009" s="306"/>
      <c r="GGP1009" s="306"/>
      <c r="GGQ1009" s="306"/>
      <c r="GGR1009" s="306"/>
      <c r="GGS1009" s="306"/>
      <c r="GGT1009" s="306"/>
      <c r="GGU1009" s="306"/>
      <c r="GGV1009" s="306"/>
      <c r="GGW1009" s="306"/>
      <c r="GGX1009" s="306"/>
      <c r="GGY1009" s="306"/>
      <c r="GGZ1009" s="306"/>
      <c r="GHA1009" s="306"/>
      <c r="GHB1009" s="306"/>
      <c r="GHC1009" s="306"/>
      <c r="GHD1009" s="306"/>
      <c r="GHE1009" s="306"/>
      <c r="GHF1009" s="306"/>
      <c r="GHG1009" s="306"/>
      <c r="GHH1009" s="306"/>
      <c r="GHI1009" s="306"/>
      <c r="GHJ1009" s="306"/>
      <c r="GHK1009" s="306"/>
      <c r="GHL1009" s="306"/>
      <c r="GHM1009" s="306"/>
      <c r="GHN1009" s="306"/>
      <c r="GHO1009" s="306"/>
      <c r="GHP1009" s="306"/>
      <c r="GHQ1009" s="306"/>
      <c r="GHR1009" s="306"/>
      <c r="GHS1009" s="306"/>
      <c r="GHT1009" s="306"/>
      <c r="GHU1009" s="306"/>
      <c r="GHV1009" s="306"/>
      <c r="GHW1009" s="306"/>
      <c r="GHX1009" s="306"/>
      <c r="GHY1009" s="306"/>
      <c r="GHZ1009" s="306"/>
      <c r="GIA1009" s="306"/>
      <c r="GIB1009" s="306"/>
      <c r="GIC1009" s="306"/>
      <c r="GID1009" s="306"/>
      <c r="GIE1009" s="306"/>
      <c r="GIF1009" s="306"/>
      <c r="GIG1009" s="306"/>
      <c r="GIH1009" s="306"/>
      <c r="GII1009" s="306"/>
      <c r="GIJ1009" s="306"/>
      <c r="GIK1009" s="306"/>
      <c r="GIL1009" s="306"/>
      <c r="GIM1009" s="306"/>
      <c r="GIN1009" s="306"/>
      <c r="GIO1009" s="306"/>
      <c r="GIP1009" s="306"/>
      <c r="GIQ1009" s="306"/>
      <c r="GIR1009" s="306"/>
      <c r="GIS1009" s="306"/>
      <c r="GIT1009" s="306"/>
      <c r="GIU1009" s="306"/>
      <c r="GIV1009" s="306"/>
      <c r="GIW1009" s="306"/>
      <c r="GIX1009" s="306"/>
      <c r="GIY1009" s="306"/>
      <c r="GIZ1009" s="306"/>
      <c r="GJA1009" s="306"/>
      <c r="GJB1009" s="306"/>
      <c r="GJC1009" s="306"/>
      <c r="GJD1009" s="306"/>
      <c r="GJE1009" s="306"/>
      <c r="GJF1009" s="306"/>
      <c r="GJG1009" s="306"/>
      <c r="GJH1009" s="306"/>
      <c r="GJI1009" s="306"/>
      <c r="GJJ1009" s="306"/>
      <c r="GJK1009" s="306"/>
      <c r="GJL1009" s="306"/>
      <c r="GJM1009" s="306"/>
      <c r="GJN1009" s="306"/>
      <c r="GJO1009" s="306"/>
      <c r="GJP1009" s="306"/>
      <c r="GJQ1009" s="306"/>
      <c r="GJR1009" s="306"/>
      <c r="GJS1009" s="306"/>
      <c r="GJT1009" s="306"/>
      <c r="GJU1009" s="306"/>
      <c r="GJV1009" s="306"/>
      <c r="GJW1009" s="306"/>
      <c r="GJX1009" s="306"/>
      <c r="GJY1009" s="306"/>
      <c r="GJZ1009" s="306"/>
      <c r="GKA1009" s="306"/>
      <c r="GKB1009" s="306"/>
      <c r="GKC1009" s="306"/>
      <c r="GKD1009" s="306"/>
      <c r="GKE1009" s="306"/>
      <c r="GKF1009" s="306"/>
      <c r="GKG1009" s="306"/>
      <c r="GKH1009" s="306"/>
      <c r="GKI1009" s="306"/>
      <c r="GKJ1009" s="306"/>
      <c r="GKK1009" s="306"/>
      <c r="GKL1009" s="306"/>
      <c r="GKM1009" s="306"/>
      <c r="GKN1009" s="306"/>
      <c r="GKO1009" s="306"/>
      <c r="GKP1009" s="306"/>
      <c r="GKQ1009" s="306"/>
      <c r="GKR1009" s="306"/>
      <c r="GKS1009" s="306"/>
      <c r="GKT1009" s="306"/>
      <c r="GKU1009" s="306"/>
      <c r="GKV1009" s="306"/>
      <c r="GKW1009" s="306"/>
      <c r="GKX1009" s="306"/>
      <c r="GKY1009" s="306"/>
      <c r="GKZ1009" s="306"/>
      <c r="GLA1009" s="306"/>
      <c r="GLB1009" s="306"/>
      <c r="GLC1009" s="306"/>
      <c r="GLD1009" s="306"/>
      <c r="GLE1009" s="306"/>
      <c r="GLF1009" s="306"/>
      <c r="GLG1009" s="306"/>
      <c r="GLH1009" s="306"/>
      <c r="GLI1009" s="306"/>
      <c r="GLJ1009" s="306"/>
      <c r="GLK1009" s="306"/>
      <c r="GLL1009" s="306"/>
      <c r="GLM1009" s="306"/>
      <c r="GLN1009" s="306"/>
      <c r="GLO1009" s="306"/>
      <c r="GLP1009" s="306"/>
      <c r="GLQ1009" s="306"/>
      <c r="GLR1009" s="306"/>
      <c r="GLS1009" s="306"/>
      <c r="GLT1009" s="306"/>
      <c r="GLU1009" s="306"/>
      <c r="GLV1009" s="306"/>
      <c r="GLW1009" s="306"/>
      <c r="GLX1009" s="306"/>
      <c r="GLY1009" s="306"/>
      <c r="GLZ1009" s="306"/>
      <c r="GMA1009" s="306"/>
      <c r="GMB1009" s="306"/>
      <c r="GMC1009" s="306"/>
      <c r="GMD1009" s="306"/>
      <c r="GME1009" s="306"/>
      <c r="GMF1009" s="306"/>
      <c r="GMG1009" s="306"/>
      <c r="GMH1009" s="306"/>
      <c r="GMI1009" s="306"/>
      <c r="GMJ1009" s="306"/>
      <c r="GMK1009" s="306"/>
      <c r="GML1009" s="306"/>
      <c r="GMM1009" s="306"/>
      <c r="GMN1009" s="306"/>
      <c r="GMO1009" s="306"/>
      <c r="GMP1009" s="306"/>
      <c r="GMQ1009" s="306"/>
      <c r="GMR1009" s="306"/>
      <c r="GMS1009" s="306"/>
      <c r="GMT1009" s="306"/>
      <c r="GMU1009" s="306"/>
      <c r="GMV1009" s="306"/>
      <c r="GMW1009" s="306"/>
      <c r="GMX1009" s="306"/>
      <c r="GMY1009" s="306"/>
      <c r="GMZ1009" s="306"/>
      <c r="GNA1009" s="306"/>
      <c r="GNB1009" s="306"/>
      <c r="GNC1009" s="306"/>
      <c r="GND1009" s="306"/>
      <c r="GNE1009" s="306"/>
      <c r="GNF1009" s="306"/>
      <c r="GNG1009" s="306"/>
      <c r="GNH1009" s="306"/>
      <c r="GNI1009" s="306"/>
      <c r="GNJ1009" s="306"/>
      <c r="GNK1009" s="306"/>
      <c r="GNL1009" s="306"/>
      <c r="GNM1009" s="306"/>
      <c r="GNN1009" s="306"/>
      <c r="GNO1009" s="306"/>
      <c r="GNP1009" s="306"/>
      <c r="GNQ1009" s="306"/>
      <c r="GNR1009" s="306"/>
      <c r="GNS1009" s="306"/>
      <c r="GNT1009" s="306"/>
      <c r="GNU1009" s="306"/>
      <c r="GNV1009" s="306"/>
      <c r="GNW1009" s="306"/>
      <c r="GNX1009" s="306"/>
      <c r="GNY1009" s="306"/>
      <c r="GNZ1009" s="306"/>
      <c r="GOA1009" s="306"/>
      <c r="GOB1009" s="306"/>
      <c r="GOC1009" s="306"/>
      <c r="GOD1009" s="306"/>
      <c r="GOE1009" s="306"/>
      <c r="GOF1009" s="306"/>
      <c r="GOG1009" s="306"/>
      <c r="GOH1009" s="306"/>
      <c r="GOI1009" s="306"/>
      <c r="GOJ1009" s="306"/>
      <c r="GOK1009" s="306"/>
      <c r="GOL1009" s="306"/>
      <c r="GOM1009" s="306"/>
      <c r="GON1009" s="306"/>
      <c r="GOO1009" s="306"/>
      <c r="GOP1009" s="306"/>
      <c r="GOQ1009" s="306"/>
      <c r="GOR1009" s="306"/>
      <c r="GOS1009" s="306"/>
      <c r="GOT1009" s="306"/>
      <c r="GOU1009" s="306"/>
      <c r="GOV1009" s="306"/>
      <c r="GOW1009" s="306"/>
      <c r="GOX1009" s="306"/>
      <c r="GOY1009" s="306"/>
      <c r="GOZ1009" s="306"/>
      <c r="GPA1009" s="306"/>
      <c r="GPB1009" s="306"/>
      <c r="GPC1009" s="306"/>
      <c r="GPD1009" s="306"/>
      <c r="GPE1009" s="306"/>
      <c r="GPF1009" s="306"/>
      <c r="GPG1009" s="306"/>
      <c r="GPH1009" s="306"/>
      <c r="GPI1009" s="306"/>
      <c r="GPJ1009" s="306"/>
      <c r="GPK1009" s="306"/>
      <c r="GPL1009" s="306"/>
      <c r="GPM1009" s="306"/>
      <c r="GPN1009" s="306"/>
      <c r="GPO1009" s="306"/>
      <c r="GPP1009" s="306"/>
      <c r="GPQ1009" s="306"/>
      <c r="GPR1009" s="306"/>
      <c r="GPS1009" s="306"/>
      <c r="GPT1009" s="306"/>
      <c r="GPU1009" s="306"/>
      <c r="GPV1009" s="306"/>
      <c r="GPW1009" s="306"/>
      <c r="GPX1009" s="306"/>
      <c r="GPY1009" s="306"/>
      <c r="GPZ1009" s="306"/>
      <c r="GQA1009" s="306"/>
      <c r="GQB1009" s="306"/>
      <c r="GQC1009" s="306"/>
      <c r="GQD1009" s="306"/>
      <c r="GQE1009" s="306"/>
      <c r="GQF1009" s="306"/>
      <c r="GQG1009" s="306"/>
      <c r="GQH1009" s="306"/>
      <c r="GQI1009" s="306"/>
      <c r="GQJ1009" s="306"/>
      <c r="GQK1009" s="306"/>
      <c r="GQL1009" s="306"/>
      <c r="GQM1009" s="306"/>
      <c r="GQN1009" s="306"/>
      <c r="GQO1009" s="306"/>
      <c r="GQP1009" s="306"/>
      <c r="GQQ1009" s="306"/>
      <c r="GQR1009" s="306"/>
      <c r="GQS1009" s="306"/>
      <c r="GQT1009" s="306"/>
      <c r="GQU1009" s="306"/>
      <c r="GQV1009" s="306"/>
      <c r="GQW1009" s="306"/>
      <c r="GQX1009" s="306"/>
      <c r="GQY1009" s="306"/>
      <c r="GQZ1009" s="306"/>
      <c r="GRA1009" s="306"/>
      <c r="GRB1009" s="306"/>
      <c r="GRC1009" s="306"/>
      <c r="GRD1009" s="306"/>
      <c r="GRE1009" s="306"/>
      <c r="GRF1009" s="306"/>
      <c r="GRG1009" s="306"/>
      <c r="GRH1009" s="306"/>
      <c r="GRI1009" s="306"/>
      <c r="GRJ1009" s="306"/>
      <c r="GRK1009" s="306"/>
      <c r="GRL1009" s="306"/>
      <c r="GRM1009" s="306"/>
      <c r="GRN1009" s="306"/>
      <c r="GRO1009" s="306"/>
      <c r="GRP1009" s="306"/>
      <c r="GRQ1009" s="306"/>
      <c r="GRR1009" s="306"/>
      <c r="GRS1009" s="306"/>
      <c r="GRT1009" s="306"/>
      <c r="GRU1009" s="306"/>
      <c r="GRV1009" s="306"/>
      <c r="GRW1009" s="306"/>
      <c r="GRX1009" s="306"/>
      <c r="GRY1009" s="306"/>
      <c r="GRZ1009" s="306"/>
      <c r="GSA1009" s="306"/>
      <c r="GSB1009" s="306"/>
      <c r="GSC1009" s="306"/>
      <c r="GSD1009" s="306"/>
      <c r="GSE1009" s="306"/>
      <c r="GSF1009" s="306"/>
      <c r="GSG1009" s="306"/>
      <c r="GSH1009" s="306"/>
      <c r="GSI1009" s="306"/>
      <c r="GSJ1009" s="306"/>
      <c r="GSK1009" s="306"/>
      <c r="GSL1009" s="306"/>
      <c r="GSM1009" s="306"/>
      <c r="GSN1009" s="306"/>
      <c r="GSO1009" s="306"/>
      <c r="GSP1009" s="306"/>
      <c r="GSQ1009" s="306"/>
      <c r="GSR1009" s="306"/>
      <c r="GSS1009" s="306"/>
      <c r="GST1009" s="306"/>
      <c r="GSU1009" s="306"/>
      <c r="GSV1009" s="306"/>
      <c r="GSW1009" s="306"/>
      <c r="GSX1009" s="306"/>
      <c r="GSY1009" s="306"/>
      <c r="GSZ1009" s="306"/>
      <c r="GTA1009" s="306"/>
      <c r="GTB1009" s="306"/>
      <c r="GTC1009" s="306"/>
      <c r="GTD1009" s="306"/>
      <c r="GTE1009" s="306"/>
      <c r="GTF1009" s="306"/>
      <c r="GTG1009" s="306"/>
      <c r="GTH1009" s="306"/>
      <c r="GTI1009" s="306"/>
      <c r="GTJ1009" s="306"/>
      <c r="GTK1009" s="306"/>
      <c r="GTL1009" s="306"/>
      <c r="GTM1009" s="306"/>
      <c r="GTN1009" s="306"/>
      <c r="GTO1009" s="306"/>
      <c r="GTP1009" s="306"/>
      <c r="GTQ1009" s="306"/>
      <c r="GTR1009" s="306"/>
      <c r="GTS1009" s="306"/>
      <c r="GTT1009" s="306"/>
      <c r="GTU1009" s="306"/>
      <c r="GTV1009" s="306"/>
      <c r="GTW1009" s="306"/>
      <c r="GTX1009" s="306"/>
      <c r="GTY1009" s="306"/>
      <c r="GTZ1009" s="306"/>
      <c r="GUA1009" s="306"/>
      <c r="GUB1009" s="306"/>
      <c r="GUC1009" s="306"/>
      <c r="GUD1009" s="306"/>
      <c r="GUE1009" s="306"/>
      <c r="GUF1009" s="306"/>
      <c r="GUG1009" s="306"/>
      <c r="GUH1009" s="306"/>
      <c r="GUI1009" s="306"/>
      <c r="GUJ1009" s="306"/>
      <c r="GUK1009" s="306"/>
      <c r="GUL1009" s="306"/>
      <c r="GUM1009" s="306"/>
      <c r="GUN1009" s="306"/>
      <c r="GUO1009" s="306"/>
      <c r="GUP1009" s="306"/>
      <c r="GUQ1009" s="306"/>
      <c r="GUR1009" s="306"/>
      <c r="GUS1009" s="306"/>
      <c r="GUT1009" s="306"/>
      <c r="GUU1009" s="306"/>
      <c r="GUV1009" s="306"/>
      <c r="GUW1009" s="306"/>
      <c r="GUX1009" s="306"/>
      <c r="GUY1009" s="306"/>
      <c r="GUZ1009" s="306"/>
      <c r="GVA1009" s="306"/>
      <c r="GVB1009" s="306"/>
      <c r="GVC1009" s="306"/>
      <c r="GVD1009" s="306"/>
      <c r="GVE1009" s="306"/>
      <c r="GVF1009" s="306"/>
      <c r="GVG1009" s="306"/>
      <c r="GVH1009" s="306"/>
      <c r="GVI1009" s="306"/>
      <c r="GVJ1009" s="306"/>
      <c r="GVK1009" s="306"/>
      <c r="GVL1009" s="306"/>
      <c r="GVM1009" s="306"/>
      <c r="GVN1009" s="306"/>
      <c r="GVO1009" s="306"/>
      <c r="GVP1009" s="306"/>
      <c r="GVQ1009" s="306"/>
      <c r="GVR1009" s="306"/>
      <c r="GVS1009" s="306"/>
      <c r="GVT1009" s="306"/>
      <c r="GVU1009" s="306"/>
      <c r="GVV1009" s="306"/>
      <c r="GVW1009" s="306"/>
      <c r="GVX1009" s="306"/>
      <c r="GVY1009" s="306"/>
      <c r="GVZ1009" s="306"/>
      <c r="GWA1009" s="306"/>
      <c r="GWB1009" s="306"/>
      <c r="GWC1009" s="306"/>
      <c r="GWD1009" s="306"/>
      <c r="GWE1009" s="306"/>
      <c r="GWF1009" s="306"/>
      <c r="GWG1009" s="306"/>
      <c r="GWH1009" s="306"/>
      <c r="GWI1009" s="306"/>
      <c r="GWJ1009" s="306"/>
      <c r="GWK1009" s="306"/>
      <c r="GWL1009" s="306"/>
      <c r="GWM1009" s="306"/>
      <c r="GWN1009" s="306"/>
      <c r="GWO1009" s="306"/>
      <c r="GWP1009" s="306"/>
      <c r="GWQ1009" s="306"/>
      <c r="GWR1009" s="306"/>
      <c r="GWS1009" s="306"/>
      <c r="GWT1009" s="306"/>
      <c r="GWU1009" s="306"/>
      <c r="GWV1009" s="306"/>
      <c r="GWW1009" s="306"/>
      <c r="GWX1009" s="306"/>
      <c r="GWY1009" s="306"/>
      <c r="GWZ1009" s="306"/>
      <c r="GXA1009" s="306"/>
      <c r="GXB1009" s="306"/>
      <c r="GXC1009" s="306"/>
      <c r="GXD1009" s="306"/>
      <c r="GXE1009" s="306"/>
      <c r="GXF1009" s="306"/>
      <c r="GXG1009" s="306"/>
      <c r="GXH1009" s="306"/>
      <c r="GXI1009" s="306"/>
      <c r="GXJ1009" s="306"/>
      <c r="GXK1009" s="306"/>
      <c r="GXL1009" s="306"/>
      <c r="GXM1009" s="306"/>
      <c r="GXN1009" s="306"/>
      <c r="GXO1009" s="306"/>
      <c r="GXP1009" s="306"/>
      <c r="GXQ1009" s="306"/>
      <c r="GXR1009" s="306"/>
      <c r="GXS1009" s="306"/>
      <c r="GXT1009" s="306"/>
      <c r="GXU1009" s="306"/>
      <c r="GXV1009" s="306"/>
      <c r="GXW1009" s="306"/>
      <c r="GXX1009" s="306"/>
      <c r="GXY1009" s="306"/>
      <c r="GXZ1009" s="306"/>
      <c r="GYA1009" s="306"/>
      <c r="GYB1009" s="306"/>
      <c r="GYC1009" s="306"/>
      <c r="GYD1009" s="306"/>
      <c r="GYE1009" s="306"/>
      <c r="GYF1009" s="306"/>
      <c r="GYG1009" s="306"/>
      <c r="GYH1009" s="306"/>
      <c r="GYI1009" s="306"/>
      <c r="GYJ1009" s="306"/>
      <c r="GYK1009" s="306"/>
      <c r="GYL1009" s="306"/>
      <c r="GYM1009" s="306"/>
      <c r="GYN1009" s="306"/>
      <c r="GYO1009" s="306"/>
      <c r="GYP1009" s="306"/>
      <c r="GYQ1009" s="306"/>
      <c r="GYR1009" s="306"/>
      <c r="GYS1009" s="306"/>
      <c r="GYT1009" s="306"/>
      <c r="GYU1009" s="306"/>
      <c r="GYV1009" s="306"/>
      <c r="GYW1009" s="306"/>
      <c r="GYX1009" s="306"/>
      <c r="GYY1009" s="306"/>
      <c r="GYZ1009" s="306"/>
      <c r="GZA1009" s="306"/>
      <c r="GZB1009" s="306"/>
      <c r="GZC1009" s="306"/>
      <c r="GZD1009" s="306"/>
      <c r="GZE1009" s="306"/>
      <c r="GZF1009" s="306"/>
      <c r="GZG1009" s="306"/>
      <c r="GZH1009" s="306"/>
      <c r="GZI1009" s="306"/>
      <c r="GZJ1009" s="306"/>
      <c r="GZK1009" s="306"/>
      <c r="GZL1009" s="306"/>
      <c r="GZM1009" s="306"/>
      <c r="GZN1009" s="306"/>
      <c r="GZO1009" s="306"/>
      <c r="GZP1009" s="306"/>
      <c r="GZQ1009" s="306"/>
      <c r="GZR1009" s="306"/>
      <c r="GZS1009" s="306"/>
      <c r="GZT1009" s="306"/>
      <c r="GZU1009" s="306"/>
      <c r="GZV1009" s="306"/>
      <c r="GZW1009" s="306"/>
      <c r="GZX1009" s="306"/>
      <c r="GZY1009" s="306"/>
      <c r="GZZ1009" s="306"/>
      <c r="HAA1009" s="306"/>
      <c r="HAB1009" s="306"/>
      <c r="HAC1009" s="306"/>
      <c r="HAD1009" s="306"/>
      <c r="HAE1009" s="306"/>
      <c r="HAF1009" s="306"/>
      <c r="HAG1009" s="306"/>
      <c r="HAH1009" s="306"/>
      <c r="HAI1009" s="306"/>
      <c r="HAJ1009" s="306"/>
      <c r="HAK1009" s="306"/>
      <c r="HAL1009" s="306"/>
      <c r="HAM1009" s="306"/>
      <c r="HAN1009" s="306"/>
      <c r="HAO1009" s="306"/>
      <c r="HAP1009" s="306"/>
      <c r="HAQ1009" s="306"/>
      <c r="HAR1009" s="306"/>
      <c r="HAS1009" s="306"/>
      <c r="HAT1009" s="306"/>
      <c r="HAU1009" s="306"/>
      <c r="HAV1009" s="306"/>
      <c r="HAW1009" s="306"/>
      <c r="HAX1009" s="306"/>
      <c r="HAY1009" s="306"/>
      <c r="HAZ1009" s="306"/>
      <c r="HBA1009" s="306"/>
      <c r="HBB1009" s="306"/>
      <c r="HBC1009" s="306"/>
      <c r="HBD1009" s="306"/>
      <c r="HBE1009" s="306"/>
      <c r="HBF1009" s="306"/>
      <c r="HBG1009" s="306"/>
      <c r="HBH1009" s="306"/>
      <c r="HBI1009" s="306"/>
      <c r="HBJ1009" s="306"/>
      <c r="HBK1009" s="306"/>
      <c r="HBL1009" s="306"/>
      <c r="HBM1009" s="306"/>
      <c r="HBN1009" s="306"/>
      <c r="HBO1009" s="306"/>
      <c r="HBP1009" s="306"/>
      <c r="HBQ1009" s="306"/>
      <c r="HBR1009" s="306"/>
      <c r="HBS1009" s="306"/>
      <c r="HBT1009" s="306"/>
      <c r="HBU1009" s="306"/>
      <c r="HBV1009" s="306"/>
      <c r="HBW1009" s="306"/>
      <c r="HBX1009" s="306"/>
      <c r="HBY1009" s="306"/>
      <c r="HBZ1009" s="306"/>
      <c r="HCA1009" s="306"/>
      <c r="HCB1009" s="306"/>
      <c r="HCC1009" s="306"/>
      <c r="HCD1009" s="306"/>
      <c r="HCE1009" s="306"/>
      <c r="HCF1009" s="306"/>
      <c r="HCG1009" s="306"/>
      <c r="HCH1009" s="306"/>
      <c r="HCI1009" s="306"/>
      <c r="HCJ1009" s="306"/>
      <c r="HCK1009" s="306"/>
      <c r="HCL1009" s="306"/>
      <c r="HCM1009" s="306"/>
      <c r="HCN1009" s="306"/>
      <c r="HCO1009" s="306"/>
      <c r="HCP1009" s="306"/>
      <c r="HCQ1009" s="306"/>
      <c r="HCR1009" s="306"/>
      <c r="HCS1009" s="306"/>
      <c r="HCT1009" s="306"/>
      <c r="HCU1009" s="306"/>
      <c r="HCV1009" s="306"/>
      <c r="HCW1009" s="306"/>
      <c r="HCX1009" s="306"/>
      <c r="HCY1009" s="306"/>
      <c r="HCZ1009" s="306"/>
      <c r="HDA1009" s="306"/>
      <c r="HDB1009" s="306"/>
      <c r="HDC1009" s="306"/>
      <c r="HDD1009" s="306"/>
      <c r="HDE1009" s="306"/>
      <c r="HDF1009" s="306"/>
      <c r="HDG1009" s="306"/>
      <c r="HDH1009" s="306"/>
      <c r="HDI1009" s="306"/>
      <c r="HDJ1009" s="306"/>
      <c r="HDK1009" s="306"/>
      <c r="HDL1009" s="306"/>
      <c r="HDM1009" s="306"/>
      <c r="HDN1009" s="306"/>
      <c r="HDO1009" s="306"/>
      <c r="HDP1009" s="306"/>
      <c r="HDQ1009" s="306"/>
      <c r="HDR1009" s="306"/>
      <c r="HDS1009" s="306"/>
      <c r="HDT1009" s="306"/>
      <c r="HDU1009" s="306"/>
      <c r="HDV1009" s="306"/>
      <c r="HDW1009" s="306"/>
      <c r="HDX1009" s="306"/>
      <c r="HDY1009" s="306"/>
      <c r="HDZ1009" s="306"/>
      <c r="HEA1009" s="306"/>
      <c r="HEB1009" s="306"/>
      <c r="HEC1009" s="306"/>
      <c r="HED1009" s="306"/>
      <c r="HEE1009" s="306"/>
      <c r="HEF1009" s="306"/>
      <c r="HEG1009" s="306"/>
      <c r="HEH1009" s="306"/>
      <c r="HEI1009" s="306"/>
      <c r="HEJ1009" s="306"/>
      <c r="HEK1009" s="306"/>
      <c r="HEL1009" s="306"/>
      <c r="HEM1009" s="306"/>
      <c r="HEN1009" s="306"/>
      <c r="HEO1009" s="306"/>
      <c r="HEP1009" s="306"/>
      <c r="HEQ1009" s="306"/>
      <c r="HER1009" s="306"/>
      <c r="HES1009" s="306"/>
      <c r="HET1009" s="306"/>
      <c r="HEU1009" s="306"/>
      <c r="HEV1009" s="306"/>
      <c r="HEW1009" s="306"/>
      <c r="HEX1009" s="306"/>
      <c r="HEY1009" s="306"/>
      <c r="HEZ1009" s="306"/>
      <c r="HFA1009" s="306"/>
      <c r="HFB1009" s="306"/>
      <c r="HFC1009" s="306"/>
      <c r="HFD1009" s="306"/>
      <c r="HFE1009" s="306"/>
      <c r="HFF1009" s="306"/>
      <c r="HFG1009" s="306"/>
      <c r="HFH1009" s="306"/>
      <c r="HFI1009" s="306"/>
      <c r="HFJ1009" s="306"/>
      <c r="HFK1009" s="306"/>
      <c r="HFL1009" s="306"/>
      <c r="HFM1009" s="306"/>
      <c r="HFN1009" s="306"/>
      <c r="HFO1009" s="306"/>
      <c r="HFP1009" s="306"/>
      <c r="HFQ1009" s="306"/>
      <c r="HFR1009" s="306"/>
      <c r="HFS1009" s="306"/>
      <c r="HFT1009" s="306"/>
      <c r="HFU1009" s="306"/>
      <c r="HFV1009" s="306"/>
      <c r="HFW1009" s="306"/>
      <c r="HFX1009" s="306"/>
      <c r="HFY1009" s="306"/>
      <c r="HFZ1009" s="306"/>
      <c r="HGA1009" s="306"/>
      <c r="HGB1009" s="306"/>
      <c r="HGC1009" s="306"/>
      <c r="HGD1009" s="306"/>
      <c r="HGE1009" s="306"/>
      <c r="HGF1009" s="306"/>
      <c r="HGG1009" s="306"/>
      <c r="HGH1009" s="306"/>
      <c r="HGI1009" s="306"/>
      <c r="HGJ1009" s="306"/>
      <c r="HGK1009" s="306"/>
      <c r="HGL1009" s="306"/>
      <c r="HGM1009" s="306"/>
      <c r="HGN1009" s="306"/>
      <c r="HGO1009" s="306"/>
      <c r="HGP1009" s="306"/>
      <c r="HGQ1009" s="306"/>
      <c r="HGR1009" s="306"/>
      <c r="HGS1009" s="306"/>
      <c r="HGT1009" s="306"/>
      <c r="HGU1009" s="306"/>
      <c r="HGV1009" s="306"/>
      <c r="HGW1009" s="306"/>
      <c r="HGX1009" s="306"/>
      <c r="HGY1009" s="306"/>
      <c r="HGZ1009" s="306"/>
      <c r="HHA1009" s="306"/>
      <c r="HHB1009" s="306"/>
      <c r="HHC1009" s="306"/>
      <c r="HHD1009" s="306"/>
      <c r="HHE1009" s="306"/>
      <c r="HHF1009" s="306"/>
      <c r="HHG1009" s="306"/>
      <c r="HHH1009" s="306"/>
      <c r="HHI1009" s="306"/>
      <c r="HHJ1009" s="306"/>
      <c r="HHK1009" s="306"/>
      <c r="HHL1009" s="306"/>
      <c r="HHM1009" s="306"/>
      <c r="HHN1009" s="306"/>
      <c r="HHO1009" s="306"/>
      <c r="HHP1009" s="306"/>
      <c r="HHQ1009" s="306"/>
      <c r="HHR1009" s="306"/>
      <c r="HHS1009" s="306"/>
      <c r="HHT1009" s="306"/>
      <c r="HHU1009" s="306"/>
      <c r="HHV1009" s="306"/>
      <c r="HHW1009" s="306"/>
      <c r="HHX1009" s="306"/>
      <c r="HHY1009" s="306"/>
      <c r="HHZ1009" s="306"/>
      <c r="HIA1009" s="306"/>
      <c r="HIB1009" s="306"/>
      <c r="HIC1009" s="306"/>
      <c r="HID1009" s="306"/>
      <c r="HIE1009" s="306"/>
      <c r="HIF1009" s="306"/>
      <c r="HIG1009" s="306"/>
      <c r="HIH1009" s="306"/>
      <c r="HII1009" s="306"/>
      <c r="HIJ1009" s="306"/>
      <c r="HIK1009" s="306"/>
      <c r="HIL1009" s="306"/>
      <c r="HIM1009" s="306"/>
      <c r="HIN1009" s="306"/>
      <c r="HIO1009" s="306"/>
      <c r="HIP1009" s="306"/>
      <c r="HIQ1009" s="306"/>
      <c r="HIR1009" s="306"/>
      <c r="HIS1009" s="306"/>
      <c r="HIT1009" s="306"/>
      <c r="HIU1009" s="306"/>
      <c r="HIV1009" s="306"/>
      <c r="HIW1009" s="306"/>
      <c r="HIX1009" s="306"/>
      <c r="HIY1009" s="306"/>
      <c r="HIZ1009" s="306"/>
      <c r="HJA1009" s="306"/>
      <c r="HJB1009" s="306"/>
      <c r="HJC1009" s="306"/>
      <c r="HJD1009" s="306"/>
      <c r="HJE1009" s="306"/>
      <c r="HJF1009" s="306"/>
      <c r="HJG1009" s="306"/>
      <c r="HJH1009" s="306"/>
      <c r="HJI1009" s="306"/>
      <c r="HJJ1009" s="306"/>
      <c r="HJK1009" s="306"/>
      <c r="HJL1009" s="306"/>
      <c r="HJM1009" s="306"/>
      <c r="HJN1009" s="306"/>
      <c r="HJO1009" s="306"/>
      <c r="HJP1009" s="306"/>
      <c r="HJQ1009" s="306"/>
      <c r="HJR1009" s="306"/>
      <c r="HJS1009" s="306"/>
      <c r="HJT1009" s="306"/>
      <c r="HJU1009" s="306"/>
      <c r="HJV1009" s="306"/>
      <c r="HJW1009" s="306"/>
      <c r="HJX1009" s="306"/>
      <c r="HJY1009" s="306"/>
      <c r="HJZ1009" s="306"/>
      <c r="HKA1009" s="306"/>
      <c r="HKB1009" s="306"/>
      <c r="HKC1009" s="306"/>
      <c r="HKD1009" s="306"/>
      <c r="HKE1009" s="306"/>
      <c r="HKF1009" s="306"/>
      <c r="HKG1009" s="306"/>
      <c r="HKH1009" s="306"/>
      <c r="HKI1009" s="306"/>
      <c r="HKJ1009" s="306"/>
      <c r="HKK1009" s="306"/>
      <c r="HKL1009" s="306"/>
      <c r="HKM1009" s="306"/>
      <c r="HKN1009" s="306"/>
      <c r="HKO1009" s="306"/>
      <c r="HKP1009" s="306"/>
      <c r="HKQ1009" s="306"/>
      <c r="HKR1009" s="306"/>
      <c r="HKS1009" s="306"/>
      <c r="HKT1009" s="306"/>
      <c r="HKU1009" s="306"/>
      <c r="HKV1009" s="306"/>
      <c r="HKW1009" s="306"/>
      <c r="HKX1009" s="306"/>
      <c r="HKY1009" s="306"/>
      <c r="HKZ1009" s="306"/>
      <c r="HLA1009" s="306"/>
      <c r="HLB1009" s="306"/>
      <c r="HLC1009" s="306"/>
      <c r="HLD1009" s="306"/>
      <c r="HLE1009" s="306"/>
      <c r="HLF1009" s="306"/>
      <c r="HLG1009" s="306"/>
      <c r="HLH1009" s="306"/>
      <c r="HLI1009" s="306"/>
      <c r="HLJ1009" s="306"/>
      <c r="HLK1009" s="306"/>
      <c r="HLL1009" s="306"/>
      <c r="HLM1009" s="306"/>
      <c r="HLN1009" s="306"/>
      <c r="HLO1009" s="306"/>
      <c r="HLP1009" s="306"/>
      <c r="HLQ1009" s="306"/>
      <c r="HLR1009" s="306"/>
      <c r="HLS1009" s="306"/>
      <c r="HLT1009" s="306"/>
      <c r="HLU1009" s="306"/>
      <c r="HLV1009" s="306"/>
      <c r="HLW1009" s="306"/>
      <c r="HLX1009" s="306"/>
      <c r="HLY1009" s="306"/>
      <c r="HLZ1009" s="306"/>
      <c r="HMA1009" s="306"/>
      <c r="HMB1009" s="306"/>
      <c r="HMC1009" s="306"/>
      <c r="HMD1009" s="306"/>
      <c r="HME1009" s="306"/>
      <c r="HMF1009" s="306"/>
      <c r="HMG1009" s="306"/>
      <c r="HMH1009" s="306"/>
      <c r="HMI1009" s="306"/>
      <c r="HMJ1009" s="306"/>
      <c r="HMK1009" s="306"/>
      <c r="HML1009" s="306"/>
      <c r="HMM1009" s="306"/>
      <c r="HMN1009" s="306"/>
      <c r="HMO1009" s="306"/>
      <c r="HMP1009" s="306"/>
      <c r="HMQ1009" s="306"/>
      <c r="HMR1009" s="306"/>
      <c r="HMS1009" s="306"/>
      <c r="HMT1009" s="306"/>
      <c r="HMU1009" s="306"/>
      <c r="HMV1009" s="306"/>
      <c r="HMW1009" s="306"/>
      <c r="HMX1009" s="306"/>
      <c r="HMY1009" s="306"/>
      <c r="HMZ1009" s="306"/>
      <c r="HNA1009" s="306"/>
      <c r="HNB1009" s="306"/>
      <c r="HNC1009" s="306"/>
      <c r="HND1009" s="306"/>
      <c r="HNE1009" s="306"/>
      <c r="HNF1009" s="306"/>
      <c r="HNG1009" s="306"/>
      <c r="HNH1009" s="306"/>
      <c r="HNI1009" s="306"/>
      <c r="HNJ1009" s="306"/>
      <c r="HNK1009" s="306"/>
      <c r="HNL1009" s="306"/>
      <c r="HNM1009" s="306"/>
      <c r="HNN1009" s="306"/>
      <c r="HNO1009" s="306"/>
      <c r="HNP1009" s="306"/>
      <c r="HNQ1009" s="306"/>
      <c r="HNR1009" s="306"/>
      <c r="HNS1009" s="306"/>
      <c r="HNT1009" s="306"/>
      <c r="HNU1009" s="306"/>
      <c r="HNV1009" s="306"/>
      <c r="HNW1009" s="306"/>
      <c r="HNX1009" s="306"/>
      <c r="HNY1009" s="306"/>
      <c r="HNZ1009" s="306"/>
      <c r="HOA1009" s="306"/>
      <c r="HOB1009" s="306"/>
      <c r="HOC1009" s="306"/>
      <c r="HOD1009" s="306"/>
      <c r="HOE1009" s="306"/>
      <c r="HOF1009" s="306"/>
      <c r="HOG1009" s="306"/>
      <c r="HOH1009" s="306"/>
      <c r="HOI1009" s="306"/>
      <c r="HOJ1009" s="306"/>
      <c r="HOK1009" s="306"/>
      <c r="HOL1009" s="306"/>
      <c r="HOM1009" s="306"/>
      <c r="HON1009" s="306"/>
      <c r="HOO1009" s="306"/>
      <c r="HOP1009" s="306"/>
      <c r="HOQ1009" s="306"/>
      <c r="HOR1009" s="306"/>
      <c r="HOS1009" s="306"/>
      <c r="HOT1009" s="306"/>
      <c r="HOU1009" s="306"/>
      <c r="HOV1009" s="306"/>
      <c r="HOW1009" s="306"/>
      <c r="HOX1009" s="306"/>
      <c r="HOY1009" s="306"/>
      <c r="HOZ1009" s="306"/>
      <c r="HPA1009" s="306"/>
      <c r="HPB1009" s="306"/>
      <c r="HPC1009" s="306"/>
      <c r="HPD1009" s="306"/>
      <c r="HPE1009" s="306"/>
      <c r="HPF1009" s="306"/>
      <c r="HPG1009" s="306"/>
      <c r="HPH1009" s="306"/>
      <c r="HPI1009" s="306"/>
      <c r="HPJ1009" s="306"/>
      <c r="HPK1009" s="306"/>
      <c r="HPL1009" s="306"/>
      <c r="HPM1009" s="306"/>
      <c r="HPN1009" s="306"/>
      <c r="HPO1009" s="306"/>
      <c r="HPP1009" s="306"/>
      <c r="HPQ1009" s="306"/>
      <c r="HPR1009" s="306"/>
      <c r="HPS1009" s="306"/>
      <c r="HPT1009" s="306"/>
      <c r="HPU1009" s="306"/>
      <c r="HPV1009" s="306"/>
      <c r="HPW1009" s="306"/>
      <c r="HPX1009" s="306"/>
      <c r="HPY1009" s="306"/>
      <c r="HPZ1009" s="306"/>
      <c r="HQA1009" s="306"/>
      <c r="HQB1009" s="306"/>
      <c r="HQC1009" s="306"/>
      <c r="HQD1009" s="306"/>
      <c r="HQE1009" s="306"/>
      <c r="HQF1009" s="306"/>
      <c r="HQG1009" s="306"/>
      <c r="HQH1009" s="306"/>
      <c r="HQI1009" s="306"/>
      <c r="HQJ1009" s="306"/>
      <c r="HQK1009" s="306"/>
      <c r="HQL1009" s="306"/>
      <c r="HQM1009" s="306"/>
      <c r="HQN1009" s="306"/>
      <c r="HQO1009" s="306"/>
      <c r="HQP1009" s="306"/>
      <c r="HQQ1009" s="306"/>
      <c r="HQR1009" s="306"/>
      <c r="HQS1009" s="306"/>
      <c r="HQT1009" s="306"/>
      <c r="HQU1009" s="306"/>
      <c r="HQV1009" s="306"/>
      <c r="HQW1009" s="306"/>
      <c r="HQX1009" s="306"/>
      <c r="HQY1009" s="306"/>
      <c r="HQZ1009" s="306"/>
      <c r="HRA1009" s="306"/>
      <c r="HRB1009" s="306"/>
      <c r="HRC1009" s="306"/>
      <c r="HRD1009" s="306"/>
      <c r="HRE1009" s="306"/>
      <c r="HRF1009" s="306"/>
      <c r="HRG1009" s="306"/>
      <c r="HRH1009" s="306"/>
      <c r="HRI1009" s="306"/>
      <c r="HRJ1009" s="306"/>
      <c r="HRK1009" s="306"/>
      <c r="HRL1009" s="306"/>
      <c r="HRM1009" s="306"/>
      <c r="HRN1009" s="306"/>
      <c r="HRO1009" s="306"/>
      <c r="HRP1009" s="306"/>
      <c r="HRQ1009" s="306"/>
      <c r="HRR1009" s="306"/>
      <c r="HRS1009" s="306"/>
      <c r="HRT1009" s="306"/>
      <c r="HRU1009" s="306"/>
      <c r="HRV1009" s="306"/>
      <c r="HRW1009" s="306"/>
      <c r="HRX1009" s="306"/>
      <c r="HRY1009" s="306"/>
      <c r="HRZ1009" s="306"/>
      <c r="HSA1009" s="306"/>
      <c r="HSB1009" s="306"/>
      <c r="HSC1009" s="306"/>
      <c r="HSD1009" s="306"/>
      <c r="HSE1009" s="306"/>
      <c r="HSF1009" s="306"/>
      <c r="HSG1009" s="306"/>
      <c r="HSH1009" s="306"/>
      <c r="HSI1009" s="306"/>
      <c r="HSJ1009" s="306"/>
      <c r="HSK1009" s="306"/>
      <c r="HSL1009" s="306"/>
      <c r="HSM1009" s="306"/>
      <c r="HSN1009" s="306"/>
      <c r="HSO1009" s="306"/>
      <c r="HSP1009" s="306"/>
      <c r="HSQ1009" s="306"/>
      <c r="HSR1009" s="306"/>
      <c r="HSS1009" s="306"/>
      <c r="HST1009" s="306"/>
      <c r="HSU1009" s="306"/>
      <c r="HSV1009" s="306"/>
      <c r="HSW1009" s="306"/>
      <c r="HSX1009" s="306"/>
      <c r="HSY1009" s="306"/>
      <c r="HSZ1009" s="306"/>
      <c r="HTA1009" s="306"/>
      <c r="HTB1009" s="306"/>
      <c r="HTC1009" s="306"/>
      <c r="HTD1009" s="306"/>
      <c r="HTE1009" s="306"/>
      <c r="HTF1009" s="306"/>
      <c r="HTG1009" s="306"/>
      <c r="HTH1009" s="306"/>
      <c r="HTI1009" s="306"/>
      <c r="HTJ1009" s="306"/>
      <c r="HTK1009" s="306"/>
      <c r="HTL1009" s="306"/>
      <c r="HTM1009" s="306"/>
      <c r="HTN1009" s="306"/>
      <c r="HTO1009" s="306"/>
      <c r="HTP1009" s="306"/>
      <c r="HTQ1009" s="306"/>
      <c r="HTR1009" s="306"/>
      <c r="HTS1009" s="306"/>
      <c r="HTT1009" s="306"/>
      <c r="HTU1009" s="306"/>
      <c r="HTV1009" s="306"/>
      <c r="HTW1009" s="306"/>
      <c r="HTX1009" s="306"/>
      <c r="HTY1009" s="306"/>
      <c r="HTZ1009" s="306"/>
      <c r="HUA1009" s="306"/>
      <c r="HUB1009" s="306"/>
      <c r="HUC1009" s="306"/>
      <c r="HUD1009" s="306"/>
      <c r="HUE1009" s="306"/>
      <c r="HUF1009" s="306"/>
      <c r="HUG1009" s="306"/>
      <c r="HUH1009" s="306"/>
      <c r="HUI1009" s="306"/>
      <c r="HUJ1009" s="306"/>
      <c r="HUK1009" s="306"/>
      <c r="HUL1009" s="306"/>
      <c r="HUM1009" s="306"/>
      <c r="HUN1009" s="306"/>
      <c r="HUO1009" s="306"/>
      <c r="HUP1009" s="306"/>
      <c r="HUQ1009" s="306"/>
      <c r="HUR1009" s="306"/>
      <c r="HUS1009" s="306"/>
      <c r="HUT1009" s="306"/>
      <c r="HUU1009" s="306"/>
      <c r="HUV1009" s="306"/>
      <c r="HUW1009" s="306"/>
      <c r="HUX1009" s="306"/>
      <c r="HUY1009" s="306"/>
      <c r="HUZ1009" s="306"/>
      <c r="HVA1009" s="306"/>
      <c r="HVB1009" s="306"/>
      <c r="HVC1009" s="306"/>
      <c r="HVD1009" s="306"/>
      <c r="HVE1009" s="306"/>
      <c r="HVF1009" s="306"/>
      <c r="HVG1009" s="306"/>
      <c r="HVH1009" s="306"/>
      <c r="HVI1009" s="306"/>
      <c r="HVJ1009" s="306"/>
      <c r="HVK1009" s="306"/>
      <c r="HVL1009" s="306"/>
      <c r="HVM1009" s="306"/>
      <c r="HVN1009" s="306"/>
      <c r="HVO1009" s="306"/>
      <c r="HVP1009" s="306"/>
      <c r="HVQ1009" s="306"/>
      <c r="HVR1009" s="306"/>
      <c r="HVS1009" s="306"/>
      <c r="HVT1009" s="306"/>
      <c r="HVU1009" s="306"/>
      <c r="HVV1009" s="306"/>
      <c r="HVW1009" s="306"/>
      <c r="HVX1009" s="306"/>
      <c r="HVY1009" s="306"/>
      <c r="HVZ1009" s="306"/>
      <c r="HWA1009" s="306"/>
      <c r="HWB1009" s="306"/>
      <c r="HWC1009" s="306"/>
      <c r="HWD1009" s="306"/>
      <c r="HWE1009" s="306"/>
      <c r="HWF1009" s="306"/>
      <c r="HWG1009" s="306"/>
      <c r="HWH1009" s="306"/>
      <c r="HWI1009" s="306"/>
      <c r="HWJ1009" s="306"/>
      <c r="HWK1009" s="306"/>
      <c r="HWL1009" s="306"/>
      <c r="HWM1009" s="306"/>
      <c r="HWN1009" s="306"/>
      <c r="HWO1009" s="306"/>
      <c r="HWP1009" s="306"/>
      <c r="HWQ1009" s="306"/>
      <c r="HWR1009" s="306"/>
      <c r="HWS1009" s="306"/>
      <c r="HWT1009" s="306"/>
      <c r="HWU1009" s="306"/>
      <c r="HWV1009" s="306"/>
      <c r="HWW1009" s="306"/>
      <c r="HWX1009" s="306"/>
      <c r="HWY1009" s="306"/>
      <c r="HWZ1009" s="306"/>
      <c r="HXA1009" s="306"/>
      <c r="HXB1009" s="306"/>
      <c r="HXC1009" s="306"/>
      <c r="HXD1009" s="306"/>
      <c r="HXE1009" s="306"/>
      <c r="HXF1009" s="306"/>
      <c r="HXG1009" s="306"/>
      <c r="HXH1009" s="306"/>
      <c r="HXI1009" s="306"/>
      <c r="HXJ1009" s="306"/>
      <c r="HXK1009" s="306"/>
      <c r="HXL1009" s="306"/>
      <c r="HXM1009" s="306"/>
      <c r="HXN1009" s="306"/>
      <c r="HXO1009" s="306"/>
      <c r="HXP1009" s="306"/>
      <c r="HXQ1009" s="306"/>
      <c r="HXR1009" s="306"/>
      <c r="HXS1009" s="306"/>
      <c r="HXT1009" s="306"/>
      <c r="HXU1009" s="306"/>
      <c r="HXV1009" s="306"/>
      <c r="HXW1009" s="306"/>
      <c r="HXX1009" s="306"/>
      <c r="HXY1009" s="306"/>
      <c r="HXZ1009" s="306"/>
      <c r="HYA1009" s="306"/>
      <c r="HYB1009" s="306"/>
      <c r="HYC1009" s="306"/>
      <c r="HYD1009" s="306"/>
      <c r="HYE1009" s="306"/>
      <c r="HYF1009" s="306"/>
      <c r="HYG1009" s="306"/>
      <c r="HYH1009" s="306"/>
      <c r="HYI1009" s="306"/>
      <c r="HYJ1009" s="306"/>
      <c r="HYK1009" s="306"/>
      <c r="HYL1009" s="306"/>
      <c r="HYM1009" s="306"/>
      <c r="HYN1009" s="306"/>
      <c r="HYO1009" s="306"/>
      <c r="HYP1009" s="306"/>
      <c r="HYQ1009" s="306"/>
      <c r="HYR1009" s="306"/>
      <c r="HYS1009" s="306"/>
      <c r="HYT1009" s="306"/>
      <c r="HYU1009" s="306"/>
      <c r="HYV1009" s="306"/>
      <c r="HYW1009" s="306"/>
      <c r="HYX1009" s="306"/>
      <c r="HYY1009" s="306"/>
      <c r="HYZ1009" s="306"/>
      <c r="HZA1009" s="306"/>
      <c r="HZB1009" s="306"/>
      <c r="HZC1009" s="306"/>
      <c r="HZD1009" s="306"/>
      <c r="HZE1009" s="306"/>
      <c r="HZF1009" s="306"/>
      <c r="HZG1009" s="306"/>
      <c r="HZH1009" s="306"/>
      <c r="HZI1009" s="306"/>
      <c r="HZJ1009" s="306"/>
      <c r="HZK1009" s="306"/>
      <c r="HZL1009" s="306"/>
      <c r="HZM1009" s="306"/>
      <c r="HZN1009" s="306"/>
      <c r="HZO1009" s="306"/>
      <c r="HZP1009" s="306"/>
      <c r="HZQ1009" s="306"/>
      <c r="HZR1009" s="306"/>
      <c r="HZS1009" s="306"/>
      <c r="HZT1009" s="306"/>
      <c r="HZU1009" s="306"/>
      <c r="HZV1009" s="306"/>
      <c r="HZW1009" s="306"/>
      <c r="HZX1009" s="306"/>
      <c r="HZY1009" s="306"/>
      <c r="HZZ1009" s="306"/>
      <c r="IAA1009" s="306"/>
      <c r="IAB1009" s="306"/>
      <c r="IAC1009" s="306"/>
      <c r="IAD1009" s="306"/>
      <c r="IAE1009" s="306"/>
      <c r="IAF1009" s="306"/>
      <c r="IAG1009" s="306"/>
      <c r="IAH1009" s="306"/>
      <c r="IAI1009" s="306"/>
      <c r="IAJ1009" s="306"/>
      <c r="IAK1009" s="306"/>
      <c r="IAL1009" s="306"/>
      <c r="IAM1009" s="306"/>
      <c r="IAN1009" s="306"/>
      <c r="IAO1009" s="306"/>
      <c r="IAP1009" s="306"/>
      <c r="IAQ1009" s="306"/>
      <c r="IAR1009" s="306"/>
      <c r="IAS1009" s="306"/>
      <c r="IAT1009" s="306"/>
      <c r="IAU1009" s="306"/>
      <c r="IAV1009" s="306"/>
      <c r="IAW1009" s="306"/>
      <c r="IAX1009" s="306"/>
      <c r="IAY1009" s="306"/>
      <c r="IAZ1009" s="306"/>
      <c r="IBA1009" s="306"/>
      <c r="IBB1009" s="306"/>
      <c r="IBC1009" s="306"/>
      <c r="IBD1009" s="306"/>
      <c r="IBE1009" s="306"/>
      <c r="IBF1009" s="306"/>
      <c r="IBG1009" s="306"/>
      <c r="IBH1009" s="306"/>
      <c r="IBI1009" s="306"/>
      <c r="IBJ1009" s="306"/>
      <c r="IBK1009" s="306"/>
      <c r="IBL1009" s="306"/>
      <c r="IBM1009" s="306"/>
      <c r="IBN1009" s="306"/>
      <c r="IBO1009" s="306"/>
      <c r="IBP1009" s="306"/>
      <c r="IBQ1009" s="306"/>
      <c r="IBR1009" s="306"/>
      <c r="IBS1009" s="306"/>
      <c r="IBT1009" s="306"/>
      <c r="IBU1009" s="306"/>
      <c r="IBV1009" s="306"/>
      <c r="IBW1009" s="306"/>
      <c r="IBX1009" s="306"/>
      <c r="IBY1009" s="306"/>
      <c r="IBZ1009" s="306"/>
      <c r="ICA1009" s="306"/>
      <c r="ICB1009" s="306"/>
      <c r="ICC1009" s="306"/>
      <c r="ICD1009" s="306"/>
      <c r="ICE1009" s="306"/>
      <c r="ICF1009" s="306"/>
      <c r="ICG1009" s="306"/>
      <c r="ICH1009" s="306"/>
      <c r="ICI1009" s="306"/>
      <c r="ICJ1009" s="306"/>
      <c r="ICK1009" s="306"/>
      <c r="ICL1009" s="306"/>
      <c r="ICM1009" s="306"/>
      <c r="ICN1009" s="306"/>
      <c r="ICO1009" s="306"/>
      <c r="ICP1009" s="306"/>
      <c r="ICQ1009" s="306"/>
      <c r="ICR1009" s="306"/>
      <c r="ICS1009" s="306"/>
      <c r="ICT1009" s="306"/>
      <c r="ICU1009" s="306"/>
      <c r="ICV1009" s="306"/>
      <c r="ICW1009" s="306"/>
      <c r="ICX1009" s="306"/>
      <c r="ICY1009" s="306"/>
      <c r="ICZ1009" s="306"/>
      <c r="IDA1009" s="306"/>
      <c r="IDB1009" s="306"/>
      <c r="IDC1009" s="306"/>
      <c r="IDD1009" s="306"/>
      <c r="IDE1009" s="306"/>
      <c r="IDF1009" s="306"/>
      <c r="IDG1009" s="306"/>
      <c r="IDH1009" s="306"/>
      <c r="IDI1009" s="306"/>
      <c r="IDJ1009" s="306"/>
      <c r="IDK1009" s="306"/>
      <c r="IDL1009" s="306"/>
      <c r="IDM1009" s="306"/>
      <c r="IDN1009" s="306"/>
      <c r="IDO1009" s="306"/>
      <c r="IDP1009" s="306"/>
      <c r="IDQ1009" s="306"/>
      <c r="IDR1009" s="306"/>
      <c r="IDS1009" s="306"/>
      <c r="IDT1009" s="306"/>
      <c r="IDU1009" s="306"/>
      <c r="IDV1009" s="306"/>
      <c r="IDW1009" s="306"/>
      <c r="IDX1009" s="306"/>
      <c r="IDY1009" s="306"/>
      <c r="IDZ1009" s="306"/>
      <c r="IEA1009" s="306"/>
      <c r="IEB1009" s="306"/>
      <c r="IEC1009" s="306"/>
      <c r="IED1009" s="306"/>
      <c r="IEE1009" s="306"/>
      <c r="IEF1009" s="306"/>
      <c r="IEG1009" s="306"/>
      <c r="IEH1009" s="306"/>
      <c r="IEI1009" s="306"/>
      <c r="IEJ1009" s="306"/>
      <c r="IEK1009" s="306"/>
      <c r="IEL1009" s="306"/>
      <c r="IEM1009" s="306"/>
      <c r="IEN1009" s="306"/>
      <c r="IEO1009" s="306"/>
      <c r="IEP1009" s="306"/>
      <c r="IEQ1009" s="306"/>
      <c r="IER1009" s="306"/>
      <c r="IES1009" s="306"/>
      <c r="IET1009" s="306"/>
      <c r="IEU1009" s="306"/>
      <c r="IEV1009" s="306"/>
      <c r="IEW1009" s="306"/>
      <c r="IEX1009" s="306"/>
      <c r="IEY1009" s="306"/>
      <c r="IEZ1009" s="306"/>
      <c r="IFA1009" s="306"/>
      <c r="IFB1009" s="306"/>
      <c r="IFC1009" s="306"/>
      <c r="IFD1009" s="306"/>
      <c r="IFE1009" s="306"/>
      <c r="IFF1009" s="306"/>
      <c r="IFG1009" s="306"/>
      <c r="IFH1009" s="306"/>
      <c r="IFI1009" s="306"/>
      <c r="IFJ1009" s="306"/>
      <c r="IFK1009" s="306"/>
      <c r="IFL1009" s="306"/>
      <c r="IFM1009" s="306"/>
      <c r="IFN1009" s="306"/>
      <c r="IFO1009" s="306"/>
      <c r="IFP1009" s="306"/>
      <c r="IFQ1009" s="306"/>
      <c r="IFR1009" s="306"/>
      <c r="IFS1009" s="306"/>
      <c r="IFT1009" s="306"/>
      <c r="IFU1009" s="306"/>
      <c r="IFV1009" s="306"/>
      <c r="IFW1009" s="306"/>
      <c r="IFX1009" s="306"/>
      <c r="IFY1009" s="306"/>
      <c r="IFZ1009" s="306"/>
      <c r="IGA1009" s="306"/>
      <c r="IGB1009" s="306"/>
      <c r="IGC1009" s="306"/>
      <c r="IGD1009" s="306"/>
      <c r="IGE1009" s="306"/>
      <c r="IGF1009" s="306"/>
      <c r="IGG1009" s="306"/>
      <c r="IGH1009" s="306"/>
      <c r="IGI1009" s="306"/>
      <c r="IGJ1009" s="306"/>
      <c r="IGK1009" s="306"/>
      <c r="IGL1009" s="306"/>
      <c r="IGM1009" s="306"/>
      <c r="IGN1009" s="306"/>
      <c r="IGO1009" s="306"/>
      <c r="IGP1009" s="306"/>
      <c r="IGQ1009" s="306"/>
      <c r="IGR1009" s="306"/>
      <c r="IGS1009" s="306"/>
      <c r="IGT1009" s="306"/>
      <c r="IGU1009" s="306"/>
      <c r="IGV1009" s="306"/>
      <c r="IGW1009" s="306"/>
      <c r="IGX1009" s="306"/>
      <c r="IGY1009" s="306"/>
      <c r="IGZ1009" s="306"/>
      <c r="IHA1009" s="306"/>
      <c r="IHB1009" s="306"/>
      <c r="IHC1009" s="306"/>
      <c r="IHD1009" s="306"/>
      <c r="IHE1009" s="306"/>
      <c r="IHF1009" s="306"/>
      <c r="IHG1009" s="306"/>
      <c r="IHH1009" s="306"/>
      <c r="IHI1009" s="306"/>
      <c r="IHJ1009" s="306"/>
      <c r="IHK1009" s="306"/>
      <c r="IHL1009" s="306"/>
      <c r="IHM1009" s="306"/>
      <c r="IHN1009" s="306"/>
      <c r="IHO1009" s="306"/>
      <c r="IHP1009" s="306"/>
      <c r="IHQ1009" s="306"/>
      <c r="IHR1009" s="306"/>
      <c r="IHS1009" s="306"/>
      <c r="IHT1009" s="306"/>
      <c r="IHU1009" s="306"/>
      <c r="IHV1009" s="306"/>
      <c r="IHW1009" s="306"/>
      <c r="IHX1009" s="306"/>
      <c r="IHY1009" s="306"/>
      <c r="IHZ1009" s="306"/>
      <c r="IIA1009" s="306"/>
      <c r="IIB1009" s="306"/>
      <c r="IIC1009" s="306"/>
      <c r="IID1009" s="306"/>
      <c r="IIE1009" s="306"/>
      <c r="IIF1009" s="306"/>
      <c r="IIG1009" s="306"/>
      <c r="IIH1009" s="306"/>
      <c r="III1009" s="306"/>
      <c r="IIJ1009" s="306"/>
      <c r="IIK1009" s="306"/>
      <c r="IIL1009" s="306"/>
      <c r="IIM1009" s="306"/>
      <c r="IIN1009" s="306"/>
      <c r="IIO1009" s="306"/>
      <c r="IIP1009" s="306"/>
      <c r="IIQ1009" s="306"/>
      <c r="IIR1009" s="306"/>
      <c r="IIS1009" s="306"/>
      <c r="IIT1009" s="306"/>
      <c r="IIU1009" s="306"/>
      <c r="IIV1009" s="306"/>
      <c r="IIW1009" s="306"/>
      <c r="IIX1009" s="306"/>
      <c r="IIY1009" s="306"/>
      <c r="IIZ1009" s="306"/>
      <c r="IJA1009" s="306"/>
      <c r="IJB1009" s="306"/>
      <c r="IJC1009" s="306"/>
      <c r="IJD1009" s="306"/>
      <c r="IJE1009" s="306"/>
      <c r="IJF1009" s="306"/>
      <c r="IJG1009" s="306"/>
      <c r="IJH1009" s="306"/>
      <c r="IJI1009" s="306"/>
      <c r="IJJ1009" s="306"/>
      <c r="IJK1009" s="306"/>
      <c r="IJL1009" s="306"/>
      <c r="IJM1009" s="306"/>
      <c r="IJN1009" s="306"/>
      <c r="IJO1009" s="306"/>
      <c r="IJP1009" s="306"/>
      <c r="IJQ1009" s="306"/>
      <c r="IJR1009" s="306"/>
      <c r="IJS1009" s="306"/>
      <c r="IJT1009" s="306"/>
      <c r="IJU1009" s="306"/>
      <c r="IJV1009" s="306"/>
      <c r="IJW1009" s="306"/>
      <c r="IJX1009" s="306"/>
      <c r="IJY1009" s="306"/>
      <c r="IJZ1009" s="306"/>
      <c r="IKA1009" s="306"/>
      <c r="IKB1009" s="306"/>
      <c r="IKC1009" s="306"/>
      <c r="IKD1009" s="306"/>
      <c r="IKE1009" s="306"/>
      <c r="IKF1009" s="306"/>
      <c r="IKG1009" s="306"/>
      <c r="IKH1009" s="306"/>
      <c r="IKI1009" s="306"/>
      <c r="IKJ1009" s="306"/>
      <c r="IKK1009" s="306"/>
      <c r="IKL1009" s="306"/>
      <c r="IKM1009" s="306"/>
      <c r="IKN1009" s="306"/>
      <c r="IKO1009" s="306"/>
      <c r="IKP1009" s="306"/>
      <c r="IKQ1009" s="306"/>
      <c r="IKR1009" s="306"/>
      <c r="IKS1009" s="306"/>
      <c r="IKT1009" s="306"/>
      <c r="IKU1009" s="306"/>
      <c r="IKV1009" s="306"/>
      <c r="IKW1009" s="306"/>
      <c r="IKX1009" s="306"/>
      <c r="IKY1009" s="306"/>
      <c r="IKZ1009" s="306"/>
      <c r="ILA1009" s="306"/>
      <c r="ILB1009" s="306"/>
      <c r="ILC1009" s="306"/>
      <c r="ILD1009" s="306"/>
      <c r="ILE1009" s="306"/>
      <c r="ILF1009" s="306"/>
      <c r="ILG1009" s="306"/>
      <c r="ILH1009" s="306"/>
      <c r="ILI1009" s="306"/>
      <c r="ILJ1009" s="306"/>
      <c r="ILK1009" s="306"/>
      <c r="ILL1009" s="306"/>
      <c r="ILM1009" s="306"/>
      <c r="ILN1009" s="306"/>
      <c r="ILO1009" s="306"/>
      <c r="ILP1009" s="306"/>
      <c r="ILQ1009" s="306"/>
      <c r="ILR1009" s="306"/>
      <c r="ILS1009" s="306"/>
      <c r="ILT1009" s="306"/>
      <c r="ILU1009" s="306"/>
      <c r="ILV1009" s="306"/>
      <c r="ILW1009" s="306"/>
      <c r="ILX1009" s="306"/>
      <c r="ILY1009" s="306"/>
      <c r="ILZ1009" s="306"/>
      <c r="IMA1009" s="306"/>
      <c r="IMB1009" s="306"/>
      <c r="IMC1009" s="306"/>
      <c r="IMD1009" s="306"/>
      <c r="IME1009" s="306"/>
      <c r="IMF1009" s="306"/>
      <c r="IMG1009" s="306"/>
      <c r="IMH1009" s="306"/>
      <c r="IMI1009" s="306"/>
      <c r="IMJ1009" s="306"/>
      <c r="IMK1009" s="306"/>
      <c r="IML1009" s="306"/>
      <c r="IMM1009" s="306"/>
      <c r="IMN1009" s="306"/>
      <c r="IMO1009" s="306"/>
      <c r="IMP1009" s="306"/>
      <c r="IMQ1009" s="306"/>
      <c r="IMR1009" s="306"/>
      <c r="IMS1009" s="306"/>
      <c r="IMT1009" s="306"/>
      <c r="IMU1009" s="306"/>
      <c r="IMV1009" s="306"/>
      <c r="IMW1009" s="306"/>
      <c r="IMX1009" s="306"/>
      <c r="IMY1009" s="306"/>
      <c r="IMZ1009" s="306"/>
      <c r="INA1009" s="306"/>
      <c r="INB1009" s="306"/>
      <c r="INC1009" s="306"/>
      <c r="IND1009" s="306"/>
      <c r="INE1009" s="306"/>
      <c r="INF1009" s="306"/>
      <c r="ING1009" s="306"/>
      <c r="INH1009" s="306"/>
      <c r="INI1009" s="306"/>
      <c r="INJ1009" s="306"/>
      <c r="INK1009" s="306"/>
      <c r="INL1009" s="306"/>
      <c r="INM1009" s="306"/>
      <c r="INN1009" s="306"/>
      <c r="INO1009" s="306"/>
      <c r="INP1009" s="306"/>
      <c r="INQ1009" s="306"/>
      <c r="INR1009" s="306"/>
      <c r="INS1009" s="306"/>
      <c r="INT1009" s="306"/>
      <c r="INU1009" s="306"/>
      <c r="INV1009" s="306"/>
      <c r="INW1009" s="306"/>
      <c r="INX1009" s="306"/>
      <c r="INY1009" s="306"/>
      <c r="INZ1009" s="306"/>
      <c r="IOA1009" s="306"/>
      <c r="IOB1009" s="306"/>
      <c r="IOC1009" s="306"/>
      <c r="IOD1009" s="306"/>
      <c r="IOE1009" s="306"/>
      <c r="IOF1009" s="306"/>
      <c r="IOG1009" s="306"/>
      <c r="IOH1009" s="306"/>
      <c r="IOI1009" s="306"/>
      <c r="IOJ1009" s="306"/>
      <c r="IOK1009" s="306"/>
      <c r="IOL1009" s="306"/>
      <c r="IOM1009" s="306"/>
      <c r="ION1009" s="306"/>
      <c r="IOO1009" s="306"/>
      <c r="IOP1009" s="306"/>
      <c r="IOQ1009" s="306"/>
      <c r="IOR1009" s="306"/>
      <c r="IOS1009" s="306"/>
      <c r="IOT1009" s="306"/>
      <c r="IOU1009" s="306"/>
      <c r="IOV1009" s="306"/>
      <c r="IOW1009" s="306"/>
      <c r="IOX1009" s="306"/>
      <c r="IOY1009" s="306"/>
      <c r="IOZ1009" s="306"/>
      <c r="IPA1009" s="306"/>
      <c r="IPB1009" s="306"/>
      <c r="IPC1009" s="306"/>
      <c r="IPD1009" s="306"/>
      <c r="IPE1009" s="306"/>
      <c r="IPF1009" s="306"/>
      <c r="IPG1009" s="306"/>
      <c r="IPH1009" s="306"/>
      <c r="IPI1009" s="306"/>
      <c r="IPJ1009" s="306"/>
      <c r="IPK1009" s="306"/>
      <c r="IPL1009" s="306"/>
      <c r="IPM1009" s="306"/>
      <c r="IPN1009" s="306"/>
      <c r="IPO1009" s="306"/>
      <c r="IPP1009" s="306"/>
      <c r="IPQ1009" s="306"/>
      <c r="IPR1009" s="306"/>
      <c r="IPS1009" s="306"/>
      <c r="IPT1009" s="306"/>
      <c r="IPU1009" s="306"/>
      <c r="IPV1009" s="306"/>
      <c r="IPW1009" s="306"/>
      <c r="IPX1009" s="306"/>
      <c r="IPY1009" s="306"/>
      <c r="IPZ1009" s="306"/>
      <c r="IQA1009" s="306"/>
      <c r="IQB1009" s="306"/>
      <c r="IQC1009" s="306"/>
      <c r="IQD1009" s="306"/>
      <c r="IQE1009" s="306"/>
      <c r="IQF1009" s="306"/>
      <c r="IQG1009" s="306"/>
      <c r="IQH1009" s="306"/>
      <c r="IQI1009" s="306"/>
      <c r="IQJ1009" s="306"/>
      <c r="IQK1009" s="306"/>
      <c r="IQL1009" s="306"/>
      <c r="IQM1009" s="306"/>
      <c r="IQN1009" s="306"/>
      <c r="IQO1009" s="306"/>
      <c r="IQP1009" s="306"/>
      <c r="IQQ1009" s="306"/>
      <c r="IQR1009" s="306"/>
      <c r="IQS1009" s="306"/>
      <c r="IQT1009" s="306"/>
      <c r="IQU1009" s="306"/>
      <c r="IQV1009" s="306"/>
      <c r="IQW1009" s="306"/>
      <c r="IQX1009" s="306"/>
      <c r="IQY1009" s="306"/>
      <c r="IQZ1009" s="306"/>
      <c r="IRA1009" s="306"/>
      <c r="IRB1009" s="306"/>
      <c r="IRC1009" s="306"/>
      <c r="IRD1009" s="306"/>
      <c r="IRE1009" s="306"/>
      <c r="IRF1009" s="306"/>
      <c r="IRG1009" s="306"/>
      <c r="IRH1009" s="306"/>
      <c r="IRI1009" s="306"/>
      <c r="IRJ1009" s="306"/>
      <c r="IRK1009" s="306"/>
      <c r="IRL1009" s="306"/>
      <c r="IRM1009" s="306"/>
      <c r="IRN1009" s="306"/>
      <c r="IRO1009" s="306"/>
      <c r="IRP1009" s="306"/>
      <c r="IRQ1009" s="306"/>
      <c r="IRR1009" s="306"/>
      <c r="IRS1009" s="306"/>
      <c r="IRT1009" s="306"/>
      <c r="IRU1009" s="306"/>
      <c r="IRV1009" s="306"/>
      <c r="IRW1009" s="306"/>
      <c r="IRX1009" s="306"/>
      <c r="IRY1009" s="306"/>
      <c r="IRZ1009" s="306"/>
      <c r="ISA1009" s="306"/>
      <c r="ISB1009" s="306"/>
      <c r="ISC1009" s="306"/>
      <c r="ISD1009" s="306"/>
      <c r="ISE1009" s="306"/>
      <c r="ISF1009" s="306"/>
      <c r="ISG1009" s="306"/>
      <c r="ISH1009" s="306"/>
      <c r="ISI1009" s="306"/>
      <c r="ISJ1009" s="306"/>
      <c r="ISK1009" s="306"/>
      <c r="ISL1009" s="306"/>
      <c r="ISM1009" s="306"/>
      <c r="ISN1009" s="306"/>
      <c r="ISO1009" s="306"/>
      <c r="ISP1009" s="306"/>
      <c r="ISQ1009" s="306"/>
      <c r="ISR1009" s="306"/>
      <c r="ISS1009" s="306"/>
      <c r="IST1009" s="306"/>
      <c r="ISU1009" s="306"/>
      <c r="ISV1009" s="306"/>
      <c r="ISW1009" s="306"/>
      <c r="ISX1009" s="306"/>
      <c r="ISY1009" s="306"/>
      <c r="ISZ1009" s="306"/>
      <c r="ITA1009" s="306"/>
      <c r="ITB1009" s="306"/>
      <c r="ITC1009" s="306"/>
      <c r="ITD1009" s="306"/>
      <c r="ITE1009" s="306"/>
      <c r="ITF1009" s="306"/>
      <c r="ITG1009" s="306"/>
      <c r="ITH1009" s="306"/>
      <c r="ITI1009" s="306"/>
      <c r="ITJ1009" s="306"/>
      <c r="ITK1009" s="306"/>
      <c r="ITL1009" s="306"/>
      <c r="ITM1009" s="306"/>
      <c r="ITN1009" s="306"/>
      <c r="ITO1009" s="306"/>
      <c r="ITP1009" s="306"/>
      <c r="ITQ1009" s="306"/>
      <c r="ITR1009" s="306"/>
      <c r="ITS1009" s="306"/>
      <c r="ITT1009" s="306"/>
      <c r="ITU1009" s="306"/>
      <c r="ITV1009" s="306"/>
      <c r="ITW1009" s="306"/>
      <c r="ITX1009" s="306"/>
      <c r="ITY1009" s="306"/>
      <c r="ITZ1009" s="306"/>
      <c r="IUA1009" s="306"/>
      <c r="IUB1009" s="306"/>
      <c r="IUC1009" s="306"/>
      <c r="IUD1009" s="306"/>
      <c r="IUE1009" s="306"/>
      <c r="IUF1009" s="306"/>
      <c r="IUG1009" s="306"/>
      <c r="IUH1009" s="306"/>
      <c r="IUI1009" s="306"/>
      <c r="IUJ1009" s="306"/>
      <c r="IUK1009" s="306"/>
      <c r="IUL1009" s="306"/>
      <c r="IUM1009" s="306"/>
      <c r="IUN1009" s="306"/>
      <c r="IUO1009" s="306"/>
      <c r="IUP1009" s="306"/>
      <c r="IUQ1009" s="306"/>
      <c r="IUR1009" s="306"/>
      <c r="IUS1009" s="306"/>
      <c r="IUT1009" s="306"/>
      <c r="IUU1009" s="306"/>
      <c r="IUV1009" s="306"/>
      <c r="IUW1009" s="306"/>
      <c r="IUX1009" s="306"/>
      <c r="IUY1009" s="306"/>
      <c r="IUZ1009" s="306"/>
      <c r="IVA1009" s="306"/>
      <c r="IVB1009" s="306"/>
      <c r="IVC1009" s="306"/>
      <c r="IVD1009" s="306"/>
      <c r="IVE1009" s="306"/>
      <c r="IVF1009" s="306"/>
      <c r="IVG1009" s="306"/>
      <c r="IVH1009" s="306"/>
      <c r="IVI1009" s="306"/>
      <c r="IVJ1009" s="306"/>
      <c r="IVK1009" s="306"/>
      <c r="IVL1009" s="306"/>
      <c r="IVM1009" s="306"/>
      <c r="IVN1009" s="306"/>
      <c r="IVO1009" s="306"/>
      <c r="IVP1009" s="306"/>
      <c r="IVQ1009" s="306"/>
      <c r="IVR1009" s="306"/>
      <c r="IVS1009" s="306"/>
      <c r="IVT1009" s="306"/>
      <c r="IVU1009" s="306"/>
      <c r="IVV1009" s="306"/>
      <c r="IVW1009" s="306"/>
      <c r="IVX1009" s="306"/>
      <c r="IVY1009" s="306"/>
      <c r="IVZ1009" s="306"/>
      <c r="IWA1009" s="306"/>
      <c r="IWB1009" s="306"/>
      <c r="IWC1009" s="306"/>
      <c r="IWD1009" s="306"/>
      <c r="IWE1009" s="306"/>
      <c r="IWF1009" s="306"/>
      <c r="IWG1009" s="306"/>
      <c r="IWH1009" s="306"/>
      <c r="IWI1009" s="306"/>
      <c r="IWJ1009" s="306"/>
      <c r="IWK1009" s="306"/>
      <c r="IWL1009" s="306"/>
      <c r="IWM1009" s="306"/>
      <c r="IWN1009" s="306"/>
      <c r="IWO1009" s="306"/>
      <c r="IWP1009" s="306"/>
      <c r="IWQ1009" s="306"/>
      <c r="IWR1009" s="306"/>
      <c r="IWS1009" s="306"/>
      <c r="IWT1009" s="306"/>
      <c r="IWU1009" s="306"/>
      <c r="IWV1009" s="306"/>
      <c r="IWW1009" s="306"/>
      <c r="IWX1009" s="306"/>
      <c r="IWY1009" s="306"/>
      <c r="IWZ1009" s="306"/>
      <c r="IXA1009" s="306"/>
      <c r="IXB1009" s="306"/>
      <c r="IXC1009" s="306"/>
      <c r="IXD1009" s="306"/>
      <c r="IXE1009" s="306"/>
      <c r="IXF1009" s="306"/>
      <c r="IXG1009" s="306"/>
      <c r="IXH1009" s="306"/>
      <c r="IXI1009" s="306"/>
      <c r="IXJ1009" s="306"/>
      <c r="IXK1009" s="306"/>
      <c r="IXL1009" s="306"/>
      <c r="IXM1009" s="306"/>
      <c r="IXN1009" s="306"/>
      <c r="IXO1009" s="306"/>
      <c r="IXP1009" s="306"/>
      <c r="IXQ1009" s="306"/>
      <c r="IXR1009" s="306"/>
      <c r="IXS1009" s="306"/>
      <c r="IXT1009" s="306"/>
      <c r="IXU1009" s="306"/>
      <c r="IXV1009" s="306"/>
      <c r="IXW1009" s="306"/>
      <c r="IXX1009" s="306"/>
      <c r="IXY1009" s="306"/>
      <c r="IXZ1009" s="306"/>
      <c r="IYA1009" s="306"/>
      <c r="IYB1009" s="306"/>
      <c r="IYC1009" s="306"/>
      <c r="IYD1009" s="306"/>
      <c r="IYE1009" s="306"/>
      <c r="IYF1009" s="306"/>
      <c r="IYG1009" s="306"/>
      <c r="IYH1009" s="306"/>
      <c r="IYI1009" s="306"/>
      <c r="IYJ1009" s="306"/>
      <c r="IYK1009" s="306"/>
      <c r="IYL1009" s="306"/>
      <c r="IYM1009" s="306"/>
      <c r="IYN1009" s="306"/>
      <c r="IYO1009" s="306"/>
      <c r="IYP1009" s="306"/>
      <c r="IYQ1009" s="306"/>
      <c r="IYR1009" s="306"/>
      <c r="IYS1009" s="306"/>
      <c r="IYT1009" s="306"/>
      <c r="IYU1009" s="306"/>
      <c r="IYV1009" s="306"/>
      <c r="IYW1009" s="306"/>
      <c r="IYX1009" s="306"/>
      <c r="IYY1009" s="306"/>
      <c r="IYZ1009" s="306"/>
      <c r="IZA1009" s="306"/>
      <c r="IZB1009" s="306"/>
      <c r="IZC1009" s="306"/>
      <c r="IZD1009" s="306"/>
      <c r="IZE1009" s="306"/>
      <c r="IZF1009" s="306"/>
      <c r="IZG1009" s="306"/>
      <c r="IZH1009" s="306"/>
      <c r="IZI1009" s="306"/>
      <c r="IZJ1009" s="306"/>
      <c r="IZK1009" s="306"/>
      <c r="IZL1009" s="306"/>
      <c r="IZM1009" s="306"/>
      <c r="IZN1009" s="306"/>
      <c r="IZO1009" s="306"/>
      <c r="IZP1009" s="306"/>
      <c r="IZQ1009" s="306"/>
      <c r="IZR1009" s="306"/>
      <c r="IZS1009" s="306"/>
      <c r="IZT1009" s="306"/>
      <c r="IZU1009" s="306"/>
      <c r="IZV1009" s="306"/>
      <c r="IZW1009" s="306"/>
      <c r="IZX1009" s="306"/>
      <c r="IZY1009" s="306"/>
      <c r="IZZ1009" s="306"/>
      <c r="JAA1009" s="306"/>
      <c r="JAB1009" s="306"/>
      <c r="JAC1009" s="306"/>
      <c r="JAD1009" s="306"/>
      <c r="JAE1009" s="306"/>
      <c r="JAF1009" s="306"/>
      <c r="JAG1009" s="306"/>
      <c r="JAH1009" s="306"/>
      <c r="JAI1009" s="306"/>
      <c r="JAJ1009" s="306"/>
      <c r="JAK1009" s="306"/>
      <c r="JAL1009" s="306"/>
      <c r="JAM1009" s="306"/>
      <c r="JAN1009" s="306"/>
      <c r="JAO1009" s="306"/>
      <c r="JAP1009" s="306"/>
      <c r="JAQ1009" s="306"/>
      <c r="JAR1009" s="306"/>
      <c r="JAS1009" s="306"/>
      <c r="JAT1009" s="306"/>
      <c r="JAU1009" s="306"/>
      <c r="JAV1009" s="306"/>
      <c r="JAW1009" s="306"/>
      <c r="JAX1009" s="306"/>
      <c r="JAY1009" s="306"/>
      <c r="JAZ1009" s="306"/>
      <c r="JBA1009" s="306"/>
      <c r="JBB1009" s="306"/>
      <c r="JBC1009" s="306"/>
      <c r="JBD1009" s="306"/>
      <c r="JBE1009" s="306"/>
      <c r="JBF1009" s="306"/>
      <c r="JBG1009" s="306"/>
      <c r="JBH1009" s="306"/>
      <c r="JBI1009" s="306"/>
      <c r="JBJ1009" s="306"/>
      <c r="JBK1009" s="306"/>
      <c r="JBL1009" s="306"/>
      <c r="JBM1009" s="306"/>
      <c r="JBN1009" s="306"/>
      <c r="JBO1009" s="306"/>
      <c r="JBP1009" s="306"/>
      <c r="JBQ1009" s="306"/>
      <c r="JBR1009" s="306"/>
      <c r="JBS1009" s="306"/>
      <c r="JBT1009" s="306"/>
      <c r="JBU1009" s="306"/>
      <c r="JBV1009" s="306"/>
      <c r="JBW1009" s="306"/>
      <c r="JBX1009" s="306"/>
      <c r="JBY1009" s="306"/>
      <c r="JBZ1009" s="306"/>
      <c r="JCA1009" s="306"/>
      <c r="JCB1009" s="306"/>
      <c r="JCC1009" s="306"/>
      <c r="JCD1009" s="306"/>
      <c r="JCE1009" s="306"/>
      <c r="JCF1009" s="306"/>
      <c r="JCG1009" s="306"/>
      <c r="JCH1009" s="306"/>
      <c r="JCI1009" s="306"/>
      <c r="JCJ1009" s="306"/>
      <c r="JCK1009" s="306"/>
      <c r="JCL1009" s="306"/>
      <c r="JCM1009" s="306"/>
      <c r="JCN1009" s="306"/>
      <c r="JCO1009" s="306"/>
      <c r="JCP1009" s="306"/>
      <c r="JCQ1009" s="306"/>
      <c r="JCR1009" s="306"/>
      <c r="JCS1009" s="306"/>
      <c r="JCT1009" s="306"/>
      <c r="JCU1009" s="306"/>
      <c r="JCV1009" s="306"/>
      <c r="JCW1009" s="306"/>
      <c r="JCX1009" s="306"/>
      <c r="JCY1009" s="306"/>
      <c r="JCZ1009" s="306"/>
      <c r="JDA1009" s="306"/>
      <c r="JDB1009" s="306"/>
      <c r="JDC1009" s="306"/>
      <c r="JDD1009" s="306"/>
      <c r="JDE1009" s="306"/>
      <c r="JDF1009" s="306"/>
      <c r="JDG1009" s="306"/>
      <c r="JDH1009" s="306"/>
      <c r="JDI1009" s="306"/>
      <c r="JDJ1009" s="306"/>
      <c r="JDK1009" s="306"/>
      <c r="JDL1009" s="306"/>
      <c r="JDM1009" s="306"/>
      <c r="JDN1009" s="306"/>
      <c r="JDO1009" s="306"/>
      <c r="JDP1009" s="306"/>
      <c r="JDQ1009" s="306"/>
      <c r="JDR1009" s="306"/>
      <c r="JDS1009" s="306"/>
      <c r="JDT1009" s="306"/>
      <c r="JDU1009" s="306"/>
      <c r="JDV1009" s="306"/>
      <c r="JDW1009" s="306"/>
      <c r="JDX1009" s="306"/>
      <c r="JDY1009" s="306"/>
      <c r="JDZ1009" s="306"/>
      <c r="JEA1009" s="306"/>
      <c r="JEB1009" s="306"/>
      <c r="JEC1009" s="306"/>
      <c r="JED1009" s="306"/>
      <c r="JEE1009" s="306"/>
      <c r="JEF1009" s="306"/>
      <c r="JEG1009" s="306"/>
      <c r="JEH1009" s="306"/>
      <c r="JEI1009" s="306"/>
      <c r="JEJ1009" s="306"/>
      <c r="JEK1009" s="306"/>
      <c r="JEL1009" s="306"/>
      <c r="JEM1009" s="306"/>
      <c r="JEN1009" s="306"/>
      <c r="JEO1009" s="306"/>
      <c r="JEP1009" s="306"/>
      <c r="JEQ1009" s="306"/>
      <c r="JER1009" s="306"/>
      <c r="JES1009" s="306"/>
      <c r="JET1009" s="306"/>
      <c r="JEU1009" s="306"/>
      <c r="JEV1009" s="306"/>
      <c r="JEW1009" s="306"/>
      <c r="JEX1009" s="306"/>
      <c r="JEY1009" s="306"/>
      <c r="JEZ1009" s="306"/>
      <c r="JFA1009" s="306"/>
      <c r="JFB1009" s="306"/>
      <c r="JFC1009" s="306"/>
      <c r="JFD1009" s="306"/>
      <c r="JFE1009" s="306"/>
      <c r="JFF1009" s="306"/>
      <c r="JFG1009" s="306"/>
      <c r="JFH1009" s="306"/>
      <c r="JFI1009" s="306"/>
      <c r="JFJ1009" s="306"/>
      <c r="JFK1009" s="306"/>
      <c r="JFL1009" s="306"/>
      <c r="JFM1009" s="306"/>
      <c r="JFN1009" s="306"/>
      <c r="JFO1009" s="306"/>
      <c r="JFP1009" s="306"/>
      <c r="JFQ1009" s="306"/>
      <c r="JFR1009" s="306"/>
      <c r="JFS1009" s="306"/>
      <c r="JFT1009" s="306"/>
      <c r="JFU1009" s="306"/>
      <c r="JFV1009" s="306"/>
      <c r="JFW1009" s="306"/>
      <c r="JFX1009" s="306"/>
      <c r="JFY1009" s="306"/>
      <c r="JFZ1009" s="306"/>
      <c r="JGA1009" s="306"/>
      <c r="JGB1009" s="306"/>
      <c r="JGC1009" s="306"/>
      <c r="JGD1009" s="306"/>
      <c r="JGE1009" s="306"/>
      <c r="JGF1009" s="306"/>
      <c r="JGG1009" s="306"/>
      <c r="JGH1009" s="306"/>
      <c r="JGI1009" s="306"/>
      <c r="JGJ1009" s="306"/>
      <c r="JGK1009" s="306"/>
      <c r="JGL1009" s="306"/>
      <c r="JGM1009" s="306"/>
      <c r="JGN1009" s="306"/>
      <c r="JGO1009" s="306"/>
      <c r="JGP1009" s="306"/>
      <c r="JGQ1009" s="306"/>
      <c r="JGR1009" s="306"/>
      <c r="JGS1009" s="306"/>
      <c r="JGT1009" s="306"/>
      <c r="JGU1009" s="306"/>
      <c r="JGV1009" s="306"/>
      <c r="JGW1009" s="306"/>
      <c r="JGX1009" s="306"/>
      <c r="JGY1009" s="306"/>
      <c r="JGZ1009" s="306"/>
      <c r="JHA1009" s="306"/>
      <c r="JHB1009" s="306"/>
      <c r="JHC1009" s="306"/>
      <c r="JHD1009" s="306"/>
      <c r="JHE1009" s="306"/>
      <c r="JHF1009" s="306"/>
      <c r="JHG1009" s="306"/>
      <c r="JHH1009" s="306"/>
      <c r="JHI1009" s="306"/>
      <c r="JHJ1009" s="306"/>
      <c r="JHK1009" s="306"/>
      <c r="JHL1009" s="306"/>
      <c r="JHM1009" s="306"/>
      <c r="JHN1009" s="306"/>
      <c r="JHO1009" s="306"/>
      <c r="JHP1009" s="306"/>
      <c r="JHQ1009" s="306"/>
      <c r="JHR1009" s="306"/>
      <c r="JHS1009" s="306"/>
      <c r="JHT1009" s="306"/>
      <c r="JHU1009" s="306"/>
      <c r="JHV1009" s="306"/>
      <c r="JHW1009" s="306"/>
      <c r="JHX1009" s="306"/>
      <c r="JHY1009" s="306"/>
      <c r="JHZ1009" s="306"/>
      <c r="JIA1009" s="306"/>
      <c r="JIB1009" s="306"/>
      <c r="JIC1009" s="306"/>
      <c r="JID1009" s="306"/>
      <c r="JIE1009" s="306"/>
      <c r="JIF1009" s="306"/>
      <c r="JIG1009" s="306"/>
      <c r="JIH1009" s="306"/>
      <c r="JII1009" s="306"/>
      <c r="JIJ1009" s="306"/>
      <c r="JIK1009" s="306"/>
      <c r="JIL1009" s="306"/>
      <c r="JIM1009" s="306"/>
      <c r="JIN1009" s="306"/>
      <c r="JIO1009" s="306"/>
      <c r="JIP1009" s="306"/>
      <c r="JIQ1009" s="306"/>
      <c r="JIR1009" s="306"/>
      <c r="JIS1009" s="306"/>
      <c r="JIT1009" s="306"/>
      <c r="JIU1009" s="306"/>
      <c r="JIV1009" s="306"/>
      <c r="JIW1009" s="306"/>
      <c r="JIX1009" s="306"/>
      <c r="JIY1009" s="306"/>
      <c r="JIZ1009" s="306"/>
      <c r="JJA1009" s="306"/>
      <c r="JJB1009" s="306"/>
      <c r="JJC1009" s="306"/>
      <c r="JJD1009" s="306"/>
      <c r="JJE1009" s="306"/>
      <c r="JJF1009" s="306"/>
      <c r="JJG1009" s="306"/>
      <c r="JJH1009" s="306"/>
      <c r="JJI1009" s="306"/>
      <c r="JJJ1009" s="306"/>
      <c r="JJK1009" s="306"/>
      <c r="JJL1009" s="306"/>
      <c r="JJM1009" s="306"/>
      <c r="JJN1009" s="306"/>
      <c r="JJO1009" s="306"/>
      <c r="JJP1009" s="306"/>
      <c r="JJQ1009" s="306"/>
      <c r="JJR1009" s="306"/>
      <c r="JJS1009" s="306"/>
      <c r="JJT1009" s="306"/>
      <c r="JJU1009" s="306"/>
      <c r="JJV1009" s="306"/>
      <c r="JJW1009" s="306"/>
      <c r="JJX1009" s="306"/>
      <c r="JJY1009" s="306"/>
      <c r="JJZ1009" s="306"/>
      <c r="JKA1009" s="306"/>
      <c r="JKB1009" s="306"/>
      <c r="JKC1009" s="306"/>
      <c r="JKD1009" s="306"/>
      <c r="JKE1009" s="306"/>
      <c r="JKF1009" s="306"/>
      <c r="JKG1009" s="306"/>
      <c r="JKH1009" s="306"/>
      <c r="JKI1009" s="306"/>
      <c r="JKJ1009" s="306"/>
      <c r="JKK1009" s="306"/>
      <c r="JKL1009" s="306"/>
      <c r="JKM1009" s="306"/>
      <c r="JKN1009" s="306"/>
      <c r="JKO1009" s="306"/>
      <c r="JKP1009" s="306"/>
      <c r="JKQ1009" s="306"/>
      <c r="JKR1009" s="306"/>
      <c r="JKS1009" s="306"/>
      <c r="JKT1009" s="306"/>
      <c r="JKU1009" s="306"/>
      <c r="JKV1009" s="306"/>
      <c r="JKW1009" s="306"/>
      <c r="JKX1009" s="306"/>
      <c r="JKY1009" s="306"/>
      <c r="JKZ1009" s="306"/>
      <c r="JLA1009" s="306"/>
      <c r="JLB1009" s="306"/>
      <c r="JLC1009" s="306"/>
      <c r="JLD1009" s="306"/>
      <c r="JLE1009" s="306"/>
      <c r="JLF1009" s="306"/>
      <c r="JLG1009" s="306"/>
      <c r="JLH1009" s="306"/>
      <c r="JLI1009" s="306"/>
      <c r="JLJ1009" s="306"/>
      <c r="JLK1009" s="306"/>
      <c r="JLL1009" s="306"/>
      <c r="JLM1009" s="306"/>
      <c r="JLN1009" s="306"/>
      <c r="JLO1009" s="306"/>
      <c r="JLP1009" s="306"/>
      <c r="JLQ1009" s="306"/>
      <c r="JLR1009" s="306"/>
      <c r="JLS1009" s="306"/>
      <c r="JLT1009" s="306"/>
      <c r="JLU1009" s="306"/>
      <c r="JLV1009" s="306"/>
      <c r="JLW1009" s="306"/>
      <c r="JLX1009" s="306"/>
      <c r="JLY1009" s="306"/>
      <c r="JLZ1009" s="306"/>
      <c r="JMA1009" s="306"/>
      <c r="JMB1009" s="306"/>
      <c r="JMC1009" s="306"/>
      <c r="JMD1009" s="306"/>
      <c r="JME1009" s="306"/>
      <c r="JMF1009" s="306"/>
      <c r="JMG1009" s="306"/>
      <c r="JMH1009" s="306"/>
      <c r="JMI1009" s="306"/>
      <c r="JMJ1009" s="306"/>
      <c r="JMK1009" s="306"/>
      <c r="JML1009" s="306"/>
      <c r="JMM1009" s="306"/>
      <c r="JMN1009" s="306"/>
      <c r="JMO1009" s="306"/>
      <c r="JMP1009" s="306"/>
      <c r="JMQ1009" s="306"/>
      <c r="JMR1009" s="306"/>
      <c r="JMS1009" s="306"/>
      <c r="JMT1009" s="306"/>
      <c r="JMU1009" s="306"/>
      <c r="JMV1009" s="306"/>
      <c r="JMW1009" s="306"/>
      <c r="JMX1009" s="306"/>
      <c r="JMY1009" s="306"/>
      <c r="JMZ1009" s="306"/>
      <c r="JNA1009" s="306"/>
      <c r="JNB1009" s="306"/>
      <c r="JNC1009" s="306"/>
      <c r="JND1009" s="306"/>
      <c r="JNE1009" s="306"/>
      <c r="JNF1009" s="306"/>
      <c r="JNG1009" s="306"/>
      <c r="JNH1009" s="306"/>
      <c r="JNI1009" s="306"/>
      <c r="JNJ1009" s="306"/>
      <c r="JNK1009" s="306"/>
      <c r="JNL1009" s="306"/>
      <c r="JNM1009" s="306"/>
      <c r="JNN1009" s="306"/>
      <c r="JNO1009" s="306"/>
      <c r="JNP1009" s="306"/>
      <c r="JNQ1009" s="306"/>
      <c r="JNR1009" s="306"/>
      <c r="JNS1009" s="306"/>
      <c r="JNT1009" s="306"/>
      <c r="JNU1009" s="306"/>
      <c r="JNV1009" s="306"/>
      <c r="JNW1009" s="306"/>
      <c r="JNX1009" s="306"/>
      <c r="JNY1009" s="306"/>
      <c r="JNZ1009" s="306"/>
      <c r="JOA1009" s="306"/>
      <c r="JOB1009" s="306"/>
      <c r="JOC1009" s="306"/>
      <c r="JOD1009" s="306"/>
      <c r="JOE1009" s="306"/>
      <c r="JOF1009" s="306"/>
      <c r="JOG1009" s="306"/>
      <c r="JOH1009" s="306"/>
      <c r="JOI1009" s="306"/>
      <c r="JOJ1009" s="306"/>
      <c r="JOK1009" s="306"/>
      <c r="JOL1009" s="306"/>
      <c r="JOM1009" s="306"/>
      <c r="JON1009" s="306"/>
      <c r="JOO1009" s="306"/>
      <c r="JOP1009" s="306"/>
      <c r="JOQ1009" s="306"/>
      <c r="JOR1009" s="306"/>
      <c r="JOS1009" s="306"/>
      <c r="JOT1009" s="306"/>
      <c r="JOU1009" s="306"/>
      <c r="JOV1009" s="306"/>
      <c r="JOW1009" s="306"/>
      <c r="JOX1009" s="306"/>
      <c r="JOY1009" s="306"/>
      <c r="JOZ1009" s="306"/>
      <c r="JPA1009" s="306"/>
      <c r="JPB1009" s="306"/>
      <c r="JPC1009" s="306"/>
      <c r="JPD1009" s="306"/>
      <c r="JPE1009" s="306"/>
      <c r="JPF1009" s="306"/>
      <c r="JPG1009" s="306"/>
      <c r="JPH1009" s="306"/>
      <c r="JPI1009" s="306"/>
      <c r="JPJ1009" s="306"/>
      <c r="JPK1009" s="306"/>
      <c r="JPL1009" s="306"/>
      <c r="JPM1009" s="306"/>
      <c r="JPN1009" s="306"/>
      <c r="JPO1009" s="306"/>
      <c r="JPP1009" s="306"/>
      <c r="JPQ1009" s="306"/>
      <c r="JPR1009" s="306"/>
      <c r="JPS1009" s="306"/>
      <c r="JPT1009" s="306"/>
      <c r="JPU1009" s="306"/>
      <c r="JPV1009" s="306"/>
      <c r="JPW1009" s="306"/>
      <c r="JPX1009" s="306"/>
      <c r="JPY1009" s="306"/>
      <c r="JPZ1009" s="306"/>
      <c r="JQA1009" s="306"/>
      <c r="JQB1009" s="306"/>
      <c r="JQC1009" s="306"/>
      <c r="JQD1009" s="306"/>
      <c r="JQE1009" s="306"/>
      <c r="JQF1009" s="306"/>
      <c r="JQG1009" s="306"/>
      <c r="JQH1009" s="306"/>
      <c r="JQI1009" s="306"/>
      <c r="JQJ1009" s="306"/>
      <c r="JQK1009" s="306"/>
      <c r="JQL1009" s="306"/>
      <c r="JQM1009" s="306"/>
      <c r="JQN1009" s="306"/>
      <c r="JQO1009" s="306"/>
      <c r="JQP1009" s="306"/>
      <c r="JQQ1009" s="306"/>
      <c r="JQR1009" s="306"/>
      <c r="JQS1009" s="306"/>
      <c r="JQT1009" s="306"/>
      <c r="JQU1009" s="306"/>
      <c r="JQV1009" s="306"/>
      <c r="JQW1009" s="306"/>
      <c r="JQX1009" s="306"/>
      <c r="JQY1009" s="306"/>
      <c r="JQZ1009" s="306"/>
      <c r="JRA1009" s="306"/>
      <c r="JRB1009" s="306"/>
      <c r="JRC1009" s="306"/>
      <c r="JRD1009" s="306"/>
      <c r="JRE1009" s="306"/>
      <c r="JRF1009" s="306"/>
      <c r="JRG1009" s="306"/>
      <c r="JRH1009" s="306"/>
      <c r="JRI1009" s="306"/>
      <c r="JRJ1009" s="306"/>
      <c r="JRK1009" s="306"/>
      <c r="JRL1009" s="306"/>
      <c r="JRM1009" s="306"/>
      <c r="JRN1009" s="306"/>
      <c r="JRO1009" s="306"/>
      <c r="JRP1009" s="306"/>
      <c r="JRQ1009" s="306"/>
      <c r="JRR1009" s="306"/>
      <c r="JRS1009" s="306"/>
      <c r="JRT1009" s="306"/>
      <c r="JRU1009" s="306"/>
      <c r="JRV1009" s="306"/>
      <c r="JRW1009" s="306"/>
      <c r="JRX1009" s="306"/>
      <c r="JRY1009" s="306"/>
      <c r="JRZ1009" s="306"/>
      <c r="JSA1009" s="306"/>
      <c r="JSB1009" s="306"/>
      <c r="JSC1009" s="306"/>
      <c r="JSD1009" s="306"/>
      <c r="JSE1009" s="306"/>
      <c r="JSF1009" s="306"/>
      <c r="JSG1009" s="306"/>
      <c r="JSH1009" s="306"/>
      <c r="JSI1009" s="306"/>
      <c r="JSJ1009" s="306"/>
      <c r="JSK1009" s="306"/>
      <c r="JSL1009" s="306"/>
      <c r="JSM1009" s="306"/>
      <c r="JSN1009" s="306"/>
      <c r="JSO1009" s="306"/>
      <c r="JSP1009" s="306"/>
      <c r="JSQ1009" s="306"/>
      <c r="JSR1009" s="306"/>
      <c r="JSS1009" s="306"/>
      <c r="JST1009" s="306"/>
      <c r="JSU1009" s="306"/>
      <c r="JSV1009" s="306"/>
      <c r="JSW1009" s="306"/>
      <c r="JSX1009" s="306"/>
      <c r="JSY1009" s="306"/>
      <c r="JSZ1009" s="306"/>
      <c r="JTA1009" s="306"/>
      <c r="JTB1009" s="306"/>
      <c r="JTC1009" s="306"/>
      <c r="JTD1009" s="306"/>
      <c r="JTE1009" s="306"/>
      <c r="JTF1009" s="306"/>
      <c r="JTG1009" s="306"/>
      <c r="JTH1009" s="306"/>
      <c r="JTI1009" s="306"/>
      <c r="JTJ1009" s="306"/>
      <c r="JTK1009" s="306"/>
      <c r="JTL1009" s="306"/>
      <c r="JTM1009" s="306"/>
      <c r="JTN1009" s="306"/>
      <c r="JTO1009" s="306"/>
      <c r="JTP1009" s="306"/>
      <c r="JTQ1009" s="306"/>
      <c r="JTR1009" s="306"/>
      <c r="JTS1009" s="306"/>
      <c r="JTT1009" s="306"/>
      <c r="JTU1009" s="306"/>
      <c r="JTV1009" s="306"/>
      <c r="JTW1009" s="306"/>
      <c r="JTX1009" s="306"/>
      <c r="JTY1009" s="306"/>
      <c r="JTZ1009" s="306"/>
      <c r="JUA1009" s="306"/>
      <c r="JUB1009" s="306"/>
      <c r="JUC1009" s="306"/>
      <c r="JUD1009" s="306"/>
      <c r="JUE1009" s="306"/>
      <c r="JUF1009" s="306"/>
      <c r="JUG1009" s="306"/>
      <c r="JUH1009" s="306"/>
      <c r="JUI1009" s="306"/>
      <c r="JUJ1009" s="306"/>
      <c r="JUK1009" s="306"/>
      <c r="JUL1009" s="306"/>
      <c r="JUM1009" s="306"/>
      <c r="JUN1009" s="306"/>
      <c r="JUO1009" s="306"/>
      <c r="JUP1009" s="306"/>
      <c r="JUQ1009" s="306"/>
      <c r="JUR1009" s="306"/>
      <c r="JUS1009" s="306"/>
      <c r="JUT1009" s="306"/>
      <c r="JUU1009" s="306"/>
      <c r="JUV1009" s="306"/>
      <c r="JUW1009" s="306"/>
      <c r="JUX1009" s="306"/>
      <c r="JUY1009" s="306"/>
      <c r="JUZ1009" s="306"/>
      <c r="JVA1009" s="306"/>
      <c r="JVB1009" s="306"/>
      <c r="JVC1009" s="306"/>
      <c r="JVD1009" s="306"/>
      <c r="JVE1009" s="306"/>
      <c r="JVF1009" s="306"/>
      <c r="JVG1009" s="306"/>
      <c r="JVH1009" s="306"/>
      <c r="JVI1009" s="306"/>
      <c r="JVJ1009" s="306"/>
      <c r="JVK1009" s="306"/>
      <c r="JVL1009" s="306"/>
      <c r="JVM1009" s="306"/>
      <c r="JVN1009" s="306"/>
      <c r="JVO1009" s="306"/>
      <c r="JVP1009" s="306"/>
      <c r="JVQ1009" s="306"/>
      <c r="JVR1009" s="306"/>
      <c r="JVS1009" s="306"/>
      <c r="JVT1009" s="306"/>
      <c r="JVU1009" s="306"/>
      <c r="JVV1009" s="306"/>
      <c r="JVW1009" s="306"/>
      <c r="JVX1009" s="306"/>
      <c r="JVY1009" s="306"/>
      <c r="JVZ1009" s="306"/>
      <c r="JWA1009" s="306"/>
      <c r="JWB1009" s="306"/>
      <c r="JWC1009" s="306"/>
      <c r="JWD1009" s="306"/>
      <c r="JWE1009" s="306"/>
      <c r="JWF1009" s="306"/>
      <c r="JWG1009" s="306"/>
      <c r="JWH1009" s="306"/>
      <c r="JWI1009" s="306"/>
      <c r="JWJ1009" s="306"/>
      <c r="JWK1009" s="306"/>
      <c r="JWL1009" s="306"/>
      <c r="JWM1009" s="306"/>
      <c r="JWN1009" s="306"/>
      <c r="JWO1009" s="306"/>
      <c r="JWP1009" s="306"/>
      <c r="JWQ1009" s="306"/>
      <c r="JWR1009" s="306"/>
      <c r="JWS1009" s="306"/>
      <c r="JWT1009" s="306"/>
      <c r="JWU1009" s="306"/>
      <c r="JWV1009" s="306"/>
      <c r="JWW1009" s="306"/>
      <c r="JWX1009" s="306"/>
      <c r="JWY1009" s="306"/>
      <c r="JWZ1009" s="306"/>
      <c r="JXA1009" s="306"/>
      <c r="JXB1009" s="306"/>
      <c r="JXC1009" s="306"/>
      <c r="JXD1009" s="306"/>
      <c r="JXE1009" s="306"/>
      <c r="JXF1009" s="306"/>
      <c r="JXG1009" s="306"/>
      <c r="JXH1009" s="306"/>
      <c r="JXI1009" s="306"/>
      <c r="JXJ1009" s="306"/>
      <c r="JXK1009" s="306"/>
      <c r="JXL1009" s="306"/>
      <c r="JXM1009" s="306"/>
      <c r="JXN1009" s="306"/>
      <c r="JXO1009" s="306"/>
      <c r="JXP1009" s="306"/>
      <c r="JXQ1009" s="306"/>
      <c r="JXR1009" s="306"/>
      <c r="JXS1009" s="306"/>
      <c r="JXT1009" s="306"/>
      <c r="JXU1009" s="306"/>
      <c r="JXV1009" s="306"/>
      <c r="JXW1009" s="306"/>
      <c r="JXX1009" s="306"/>
      <c r="JXY1009" s="306"/>
      <c r="JXZ1009" s="306"/>
      <c r="JYA1009" s="306"/>
      <c r="JYB1009" s="306"/>
      <c r="JYC1009" s="306"/>
      <c r="JYD1009" s="306"/>
      <c r="JYE1009" s="306"/>
      <c r="JYF1009" s="306"/>
      <c r="JYG1009" s="306"/>
      <c r="JYH1009" s="306"/>
      <c r="JYI1009" s="306"/>
      <c r="JYJ1009" s="306"/>
      <c r="JYK1009" s="306"/>
      <c r="JYL1009" s="306"/>
      <c r="JYM1009" s="306"/>
      <c r="JYN1009" s="306"/>
      <c r="JYO1009" s="306"/>
      <c r="JYP1009" s="306"/>
      <c r="JYQ1009" s="306"/>
      <c r="JYR1009" s="306"/>
      <c r="JYS1009" s="306"/>
      <c r="JYT1009" s="306"/>
      <c r="JYU1009" s="306"/>
      <c r="JYV1009" s="306"/>
      <c r="JYW1009" s="306"/>
      <c r="JYX1009" s="306"/>
      <c r="JYY1009" s="306"/>
      <c r="JYZ1009" s="306"/>
      <c r="JZA1009" s="306"/>
      <c r="JZB1009" s="306"/>
      <c r="JZC1009" s="306"/>
      <c r="JZD1009" s="306"/>
      <c r="JZE1009" s="306"/>
      <c r="JZF1009" s="306"/>
      <c r="JZG1009" s="306"/>
      <c r="JZH1009" s="306"/>
      <c r="JZI1009" s="306"/>
      <c r="JZJ1009" s="306"/>
      <c r="JZK1009" s="306"/>
      <c r="JZL1009" s="306"/>
      <c r="JZM1009" s="306"/>
      <c r="JZN1009" s="306"/>
      <c r="JZO1009" s="306"/>
      <c r="JZP1009" s="306"/>
      <c r="JZQ1009" s="306"/>
      <c r="JZR1009" s="306"/>
      <c r="JZS1009" s="306"/>
      <c r="JZT1009" s="306"/>
      <c r="JZU1009" s="306"/>
      <c r="JZV1009" s="306"/>
      <c r="JZW1009" s="306"/>
      <c r="JZX1009" s="306"/>
      <c r="JZY1009" s="306"/>
      <c r="JZZ1009" s="306"/>
      <c r="KAA1009" s="306"/>
      <c r="KAB1009" s="306"/>
      <c r="KAC1009" s="306"/>
      <c r="KAD1009" s="306"/>
      <c r="KAE1009" s="306"/>
      <c r="KAF1009" s="306"/>
      <c r="KAG1009" s="306"/>
      <c r="KAH1009" s="306"/>
      <c r="KAI1009" s="306"/>
      <c r="KAJ1009" s="306"/>
      <c r="KAK1009" s="306"/>
      <c r="KAL1009" s="306"/>
      <c r="KAM1009" s="306"/>
      <c r="KAN1009" s="306"/>
      <c r="KAO1009" s="306"/>
      <c r="KAP1009" s="306"/>
      <c r="KAQ1009" s="306"/>
      <c r="KAR1009" s="306"/>
      <c r="KAS1009" s="306"/>
      <c r="KAT1009" s="306"/>
      <c r="KAU1009" s="306"/>
      <c r="KAV1009" s="306"/>
      <c r="KAW1009" s="306"/>
      <c r="KAX1009" s="306"/>
      <c r="KAY1009" s="306"/>
      <c r="KAZ1009" s="306"/>
      <c r="KBA1009" s="306"/>
      <c r="KBB1009" s="306"/>
      <c r="KBC1009" s="306"/>
      <c r="KBD1009" s="306"/>
      <c r="KBE1009" s="306"/>
      <c r="KBF1009" s="306"/>
      <c r="KBG1009" s="306"/>
      <c r="KBH1009" s="306"/>
      <c r="KBI1009" s="306"/>
      <c r="KBJ1009" s="306"/>
      <c r="KBK1009" s="306"/>
      <c r="KBL1009" s="306"/>
      <c r="KBM1009" s="306"/>
      <c r="KBN1009" s="306"/>
      <c r="KBO1009" s="306"/>
      <c r="KBP1009" s="306"/>
      <c r="KBQ1009" s="306"/>
      <c r="KBR1009" s="306"/>
      <c r="KBS1009" s="306"/>
      <c r="KBT1009" s="306"/>
      <c r="KBU1009" s="306"/>
      <c r="KBV1009" s="306"/>
      <c r="KBW1009" s="306"/>
      <c r="KBX1009" s="306"/>
      <c r="KBY1009" s="306"/>
      <c r="KBZ1009" s="306"/>
      <c r="KCA1009" s="306"/>
      <c r="KCB1009" s="306"/>
      <c r="KCC1009" s="306"/>
      <c r="KCD1009" s="306"/>
      <c r="KCE1009" s="306"/>
      <c r="KCF1009" s="306"/>
      <c r="KCG1009" s="306"/>
      <c r="KCH1009" s="306"/>
      <c r="KCI1009" s="306"/>
      <c r="KCJ1009" s="306"/>
      <c r="KCK1009" s="306"/>
      <c r="KCL1009" s="306"/>
      <c r="KCM1009" s="306"/>
      <c r="KCN1009" s="306"/>
      <c r="KCO1009" s="306"/>
      <c r="KCP1009" s="306"/>
      <c r="KCQ1009" s="306"/>
      <c r="KCR1009" s="306"/>
      <c r="KCS1009" s="306"/>
      <c r="KCT1009" s="306"/>
      <c r="KCU1009" s="306"/>
      <c r="KCV1009" s="306"/>
      <c r="KCW1009" s="306"/>
      <c r="KCX1009" s="306"/>
      <c r="KCY1009" s="306"/>
      <c r="KCZ1009" s="306"/>
      <c r="KDA1009" s="306"/>
      <c r="KDB1009" s="306"/>
      <c r="KDC1009" s="306"/>
      <c r="KDD1009" s="306"/>
      <c r="KDE1009" s="306"/>
      <c r="KDF1009" s="306"/>
      <c r="KDG1009" s="306"/>
      <c r="KDH1009" s="306"/>
      <c r="KDI1009" s="306"/>
      <c r="KDJ1009" s="306"/>
      <c r="KDK1009" s="306"/>
      <c r="KDL1009" s="306"/>
      <c r="KDM1009" s="306"/>
      <c r="KDN1009" s="306"/>
      <c r="KDO1009" s="306"/>
      <c r="KDP1009" s="306"/>
      <c r="KDQ1009" s="306"/>
      <c r="KDR1009" s="306"/>
      <c r="KDS1009" s="306"/>
      <c r="KDT1009" s="306"/>
      <c r="KDU1009" s="306"/>
      <c r="KDV1009" s="306"/>
      <c r="KDW1009" s="306"/>
      <c r="KDX1009" s="306"/>
      <c r="KDY1009" s="306"/>
      <c r="KDZ1009" s="306"/>
      <c r="KEA1009" s="306"/>
      <c r="KEB1009" s="306"/>
      <c r="KEC1009" s="306"/>
      <c r="KED1009" s="306"/>
      <c r="KEE1009" s="306"/>
      <c r="KEF1009" s="306"/>
      <c r="KEG1009" s="306"/>
      <c r="KEH1009" s="306"/>
      <c r="KEI1009" s="306"/>
      <c r="KEJ1009" s="306"/>
      <c r="KEK1009" s="306"/>
      <c r="KEL1009" s="306"/>
      <c r="KEM1009" s="306"/>
      <c r="KEN1009" s="306"/>
      <c r="KEO1009" s="306"/>
      <c r="KEP1009" s="306"/>
      <c r="KEQ1009" s="306"/>
      <c r="KER1009" s="306"/>
      <c r="KES1009" s="306"/>
      <c r="KET1009" s="306"/>
      <c r="KEU1009" s="306"/>
      <c r="KEV1009" s="306"/>
      <c r="KEW1009" s="306"/>
      <c r="KEX1009" s="306"/>
      <c r="KEY1009" s="306"/>
      <c r="KEZ1009" s="306"/>
      <c r="KFA1009" s="306"/>
      <c r="KFB1009" s="306"/>
      <c r="KFC1009" s="306"/>
      <c r="KFD1009" s="306"/>
      <c r="KFE1009" s="306"/>
      <c r="KFF1009" s="306"/>
      <c r="KFG1009" s="306"/>
      <c r="KFH1009" s="306"/>
      <c r="KFI1009" s="306"/>
      <c r="KFJ1009" s="306"/>
      <c r="KFK1009" s="306"/>
      <c r="KFL1009" s="306"/>
      <c r="KFM1009" s="306"/>
      <c r="KFN1009" s="306"/>
      <c r="KFO1009" s="306"/>
      <c r="KFP1009" s="306"/>
      <c r="KFQ1009" s="306"/>
      <c r="KFR1009" s="306"/>
      <c r="KFS1009" s="306"/>
      <c r="KFT1009" s="306"/>
      <c r="KFU1009" s="306"/>
      <c r="KFV1009" s="306"/>
      <c r="KFW1009" s="306"/>
      <c r="KFX1009" s="306"/>
      <c r="KFY1009" s="306"/>
      <c r="KFZ1009" s="306"/>
      <c r="KGA1009" s="306"/>
      <c r="KGB1009" s="306"/>
      <c r="KGC1009" s="306"/>
      <c r="KGD1009" s="306"/>
      <c r="KGE1009" s="306"/>
      <c r="KGF1009" s="306"/>
      <c r="KGG1009" s="306"/>
      <c r="KGH1009" s="306"/>
      <c r="KGI1009" s="306"/>
      <c r="KGJ1009" s="306"/>
      <c r="KGK1009" s="306"/>
      <c r="KGL1009" s="306"/>
      <c r="KGM1009" s="306"/>
      <c r="KGN1009" s="306"/>
      <c r="KGO1009" s="306"/>
      <c r="KGP1009" s="306"/>
      <c r="KGQ1009" s="306"/>
      <c r="KGR1009" s="306"/>
      <c r="KGS1009" s="306"/>
      <c r="KGT1009" s="306"/>
      <c r="KGU1009" s="306"/>
      <c r="KGV1009" s="306"/>
      <c r="KGW1009" s="306"/>
      <c r="KGX1009" s="306"/>
      <c r="KGY1009" s="306"/>
      <c r="KGZ1009" s="306"/>
      <c r="KHA1009" s="306"/>
      <c r="KHB1009" s="306"/>
      <c r="KHC1009" s="306"/>
      <c r="KHD1009" s="306"/>
      <c r="KHE1009" s="306"/>
      <c r="KHF1009" s="306"/>
      <c r="KHG1009" s="306"/>
      <c r="KHH1009" s="306"/>
      <c r="KHI1009" s="306"/>
      <c r="KHJ1009" s="306"/>
      <c r="KHK1009" s="306"/>
      <c r="KHL1009" s="306"/>
      <c r="KHM1009" s="306"/>
      <c r="KHN1009" s="306"/>
      <c r="KHO1009" s="306"/>
      <c r="KHP1009" s="306"/>
      <c r="KHQ1009" s="306"/>
      <c r="KHR1009" s="306"/>
      <c r="KHS1009" s="306"/>
      <c r="KHT1009" s="306"/>
      <c r="KHU1009" s="306"/>
      <c r="KHV1009" s="306"/>
      <c r="KHW1009" s="306"/>
      <c r="KHX1009" s="306"/>
      <c r="KHY1009" s="306"/>
      <c r="KHZ1009" s="306"/>
      <c r="KIA1009" s="306"/>
      <c r="KIB1009" s="306"/>
      <c r="KIC1009" s="306"/>
      <c r="KID1009" s="306"/>
      <c r="KIE1009" s="306"/>
      <c r="KIF1009" s="306"/>
      <c r="KIG1009" s="306"/>
      <c r="KIH1009" s="306"/>
      <c r="KII1009" s="306"/>
      <c r="KIJ1009" s="306"/>
      <c r="KIK1009" s="306"/>
      <c r="KIL1009" s="306"/>
      <c r="KIM1009" s="306"/>
      <c r="KIN1009" s="306"/>
      <c r="KIO1009" s="306"/>
      <c r="KIP1009" s="306"/>
      <c r="KIQ1009" s="306"/>
      <c r="KIR1009" s="306"/>
      <c r="KIS1009" s="306"/>
      <c r="KIT1009" s="306"/>
      <c r="KIU1009" s="306"/>
      <c r="KIV1009" s="306"/>
      <c r="KIW1009" s="306"/>
      <c r="KIX1009" s="306"/>
      <c r="KIY1009" s="306"/>
      <c r="KIZ1009" s="306"/>
      <c r="KJA1009" s="306"/>
      <c r="KJB1009" s="306"/>
      <c r="KJC1009" s="306"/>
      <c r="KJD1009" s="306"/>
      <c r="KJE1009" s="306"/>
      <c r="KJF1009" s="306"/>
      <c r="KJG1009" s="306"/>
      <c r="KJH1009" s="306"/>
      <c r="KJI1009" s="306"/>
      <c r="KJJ1009" s="306"/>
      <c r="KJK1009" s="306"/>
      <c r="KJL1009" s="306"/>
      <c r="KJM1009" s="306"/>
      <c r="KJN1009" s="306"/>
      <c r="KJO1009" s="306"/>
      <c r="KJP1009" s="306"/>
      <c r="KJQ1009" s="306"/>
      <c r="KJR1009" s="306"/>
      <c r="KJS1009" s="306"/>
      <c r="KJT1009" s="306"/>
      <c r="KJU1009" s="306"/>
      <c r="KJV1009" s="306"/>
      <c r="KJW1009" s="306"/>
      <c r="KJX1009" s="306"/>
      <c r="KJY1009" s="306"/>
      <c r="KJZ1009" s="306"/>
      <c r="KKA1009" s="306"/>
      <c r="KKB1009" s="306"/>
      <c r="KKC1009" s="306"/>
      <c r="KKD1009" s="306"/>
      <c r="KKE1009" s="306"/>
      <c r="KKF1009" s="306"/>
      <c r="KKG1009" s="306"/>
      <c r="KKH1009" s="306"/>
      <c r="KKI1009" s="306"/>
      <c r="KKJ1009" s="306"/>
      <c r="KKK1009" s="306"/>
      <c r="KKL1009" s="306"/>
      <c r="KKM1009" s="306"/>
      <c r="KKN1009" s="306"/>
      <c r="KKO1009" s="306"/>
      <c r="KKP1009" s="306"/>
      <c r="KKQ1009" s="306"/>
      <c r="KKR1009" s="306"/>
      <c r="KKS1009" s="306"/>
      <c r="KKT1009" s="306"/>
      <c r="KKU1009" s="306"/>
      <c r="KKV1009" s="306"/>
      <c r="KKW1009" s="306"/>
      <c r="KKX1009" s="306"/>
      <c r="KKY1009" s="306"/>
      <c r="KKZ1009" s="306"/>
      <c r="KLA1009" s="306"/>
      <c r="KLB1009" s="306"/>
      <c r="KLC1009" s="306"/>
      <c r="KLD1009" s="306"/>
      <c r="KLE1009" s="306"/>
      <c r="KLF1009" s="306"/>
      <c r="KLG1009" s="306"/>
      <c r="KLH1009" s="306"/>
      <c r="KLI1009" s="306"/>
      <c r="KLJ1009" s="306"/>
      <c r="KLK1009" s="306"/>
      <c r="KLL1009" s="306"/>
      <c r="KLM1009" s="306"/>
      <c r="KLN1009" s="306"/>
      <c r="KLO1009" s="306"/>
      <c r="KLP1009" s="306"/>
      <c r="KLQ1009" s="306"/>
      <c r="KLR1009" s="306"/>
      <c r="KLS1009" s="306"/>
      <c r="KLT1009" s="306"/>
      <c r="KLU1009" s="306"/>
      <c r="KLV1009" s="306"/>
      <c r="KLW1009" s="306"/>
      <c r="KLX1009" s="306"/>
      <c r="KLY1009" s="306"/>
      <c r="KLZ1009" s="306"/>
      <c r="KMA1009" s="306"/>
      <c r="KMB1009" s="306"/>
      <c r="KMC1009" s="306"/>
      <c r="KMD1009" s="306"/>
      <c r="KME1009" s="306"/>
      <c r="KMF1009" s="306"/>
      <c r="KMG1009" s="306"/>
      <c r="KMH1009" s="306"/>
      <c r="KMI1009" s="306"/>
      <c r="KMJ1009" s="306"/>
      <c r="KMK1009" s="306"/>
      <c r="KML1009" s="306"/>
      <c r="KMM1009" s="306"/>
      <c r="KMN1009" s="306"/>
      <c r="KMO1009" s="306"/>
      <c r="KMP1009" s="306"/>
      <c r="KMQ1009" s="306"/>
      <c r="KMR1009" s="306"/>
      <c r="KMS1009" s="306"/>
      <c r="KMT1009" s="306"/>
      <c r="KMU1009" s="306"/>
      <c r="KMV1009" s="306"/>
      <c r="KMW1009" s="306"/>
      <c r="KMX1009" s="306"/>
      <c r="KMY1009" s="306"/>
      <c r="KMZ1009" s="306"/>
      <c r="KNA1009" s="306"/>
      <c r="KNB1009" s="306"/>
      <c r="KNC1009" s="306"/>
      <c r="KND1009" s="306"/>
      <c r="KNE1009" s="306"/>
      <c r="KNF1009" s="306"/>
      <c r="KNG1009" s="306"/>
      <c r="KNH1009" s="306"/>
      <c r="KNI1009" s="306"/>
      <c r="KNJ1009" s="306"/>
      <c r="KNK1009" s="306"/>
      <c r="KNL1009" s="306"/>
      <c r="KNM1009" s="306"/>
      <c r="KNN1009" s="306"/>
      <c r="KNO1009" s="306"/>
      <c r="KNP1009" s="306"/>
      <c r="KNQ1009" s="306"/>
      <c r="KNR1009" s="306"/>
      <c r="KNS1009" s="306"/>
      <c r="KNT1009" s="306"/>
      <c r="KNU1009" s="306"/>
      <c r="KNV1009" s="306"/>
      <c r="KNW1009" s="306"/>
      <c r="KNX1009" s="306"/>
      <c r="KNY1009" s="306"/>
      <c r="KNZ1009" s="306"/>
      <c r="KOA1009" s="306"/>
      <c r="KOB1009" s="306"/>
      <c r="KOC1009" s="306"/>
      <c r="KOD1009" s="306"/>
      <c r="KOE1009" s="306"/>
      <c r="KOF1009" s="306"/>
      <c r="KOG1009" s="306"/>
      <c r="KOH1009" s="306"/>
      <c r="KOI1009" s="306"/>
      <c r="KOJ1009" s="306"/>
      <c r="KOK1009" s="306"/>
      <c r="KOL1009" s="306"/>
      <c r="KOM1009" s="306"/>
      <c r="KON1009" s="306"/>
      <c r="KOO1009" s="306"/>
      <c r="KOP1009" s="306"/>
      <c r="KOQ1009" s="306"/>
      <c r="KOR1009" s="306"/>
      <c r="KOS1009" s="306"/>
      <c r="KOT1009" s="306"/>
      <c r="KOU1009" s="306"/>
      <c r="KOV1009" s="306"/>
      <c r="KOW1009" s="306"/>
      <c r="KOX1009" s="306"/>
      <c r="KOY1009" s="306"/>
      <c r="KOZ1009" s="306"/>
      <c r="KPA1009" s="306"/>
      <c r="KPB1009" s="306"/>
      <c r="KPC1009" s="306"/>
      <c r="KPD1009" s="306"/>
      <c r="KPE1009" s="306"/>
      <c r="KPF1009" s="306"/>
      <c r="KPG1009" s="306"/>
      <c r="KPH1009" s="306"/>
      <c r="KPI1009" s="306"/>
      <c r="KPJ1009" s="306"/>
      <c r="KPK1009" s="306"/>
      <c r="KPL1009" s="306"/>
      <c r="KPM1009" s="306"/>
      <c r="KPN1009" s="306"/>
      <c r="KPO1009" s="306"/>
      <c r="KPP1009" s="306"/>
      <c r="KPQ1009" s="306"/>
      <c r="KPR1009" s="306"/>
      <c r="KPS1009" s="306"/>
      <c r="KPT1009" s="306"/>
      <c r="KPU1009" s="306"/>
      <c r="KPV1009" s="306"/>
      <c r="KPW1009" s="306"/>
      <c r="KPX1009" s="306"/>
      <c r="KPY1009" s="306"/>
      <c r="KPZ1009" s="306"/>
      <c r="KQA1009" s="306"/>
      <c r="KQB1009" s="306"/>
      <c r="KQC1009" s="306"/>
      <c r="KQD1009" s="306"/>
      <c r="KQE1009" s="306"/>
      <c r="KQF1009" s="306"/>
      <c r="KQG1009" s="306"/>
      <c r="KQH1009" s="306"/>
      <c r="KQI1009" s="306"/>
      <c r="KQJ1009" s="306"/>
      <c r="KQK1009" s="306"/>
      <c r="KQL1009" s="306"/>
      <c r="KQM1009" s="306"/>
      <c r="KQN1009" s="306"/>
      <c r="KQO1009" s="306"/>
      <c r="KQP1009" s="306"/>
      <c r="KQQ1009" s="306"/>
      <c r="KQR1009" s="306"/>
      <c r="KQS1009" s="306"/>
      <c r="KQT1009" s="306"/>
      <c r="KQU1009" s="306"/>
      <c r="KQV1009" s="306"/>
      <c r="KQW1009" s="306"/>
      <c r="KQX1009" s="306"/>
      <c r="KQY1009" s="306"/>
      <c r="KQZ1009" s="306"/>
      <c r="KRA1009" s="306"/>
      <c r="KRB1009" s="306"/>
      <c r="KRC1009" s="306"/>
      <c r="KRD1009" s="306"/>
      <c r="KRE1009" s="306"/>
      <c r="KRF1009" s="306"/>
      <c r="KRG1009" s="306"/>
      <c r="KRH1009" s="306"/>
      <c r="KRI1009" s="306"/>
      <c r="KRJ1009" s="306"/>
      <c r="KRK1009" s="306"/>
      <c r="KRL1009" s="306"/>
      <c r="KRM1009" s="306"/>
      <c r="KRN1009" s="306"/>
      <c r="KRO1009" s="306"/>
      <c r="KRP1009" s="306"/>
      <c r="KRQ1009" s="306"/>
      <c r="KRR1009" s="306"/>
      <c r="KRS1009" s="306"/>
      <c r="KRT1009" s="306"/>
      <c r="KRU1009" s="306"/>
      <c r="KRV1009" s="306"/>
      <c r="KRW1009" s="306"/>
      <c r="KRX1009" s="306"/>
      <c r="KRY1009" s="306"/>
      <c r="KRZ1009" s="306"/>
      <c r="KSA1009" s="306"/>
      <c r="KSB1009" s="306"/>
      <c r="KSC1009" s="306"/>
      <c r="KSD1009" s="306"/>
      <c r="KSE1009" s="306"/>
      <c r="KSF1009" s="306"/>
      <c r="KSG1009" s="306"/>
      <c r="KSH1009" s="306"/>
      <c r="KSI1009" s="306"/>
      <c r="KSJ1009" s="306"/>
      <c r="KSK1009" s="306"/>
      <c r="KSL1009" s="306"/>
      <c r="KSM1009" s="306"/>
      <c r="KSN1009" s="306"/>
      <c r="KSO1009" s="306"/>
      <c r="KSP1009" s="306"/>
      <c r="KSQ1009" s="306"/>
      <c r="KSR1009" s="306"/>
      <c r="KSS1009" s="306"/>
      <c r="KST1009" s="306"/>
      <c r="KSU1009" s="306"/>
      <c r="KSV1009" s="306"/>
      <c r="KSW1009" s="306"/>
      <c r="KSX1009" s="306"/>
      <c r="KSY1009" s="306"/>
      <c r="KSZ1009" s="306"/>
      <c r="KTA1009" s="306"/>
      <c r="KTB1009" s="306"/>
      <c r="KTC1009" s="306"/>
      <c r="KTD1009" s="306"/>
      <c r="KTE1009" s="306"/>
      <c r="KTF1009" s="306"/>
      <c r="KTG1009" s="306"/>
      <c r="KTH1009" s="306"/>
      <c r="KTI1009" s="306"/>
      <c r="KTJ1009" s="306"/>
      <c r="KTK1009" s="306"/>
      <c r="KTL1009" s="306"/>
      <c r="KTM1009" s="306"/>
      <c r="KTN1009" s="306"/>
      <c r="KTO1009" s="306"/>
      <c r="KTP1009" s="306"/>
      <c r="KTQ1009" s="306"/>
      <c r="KTR1009" s="306"/>
      <c r="KTS1009" s="306"/>
      <c r="KTT1009" s="306"/>
      <c r="KTU1009" s="306"/>
      <c r="KTV1009" s="306"/>
      <c r="KTW1009" s="306"/>
      <c r="KTX1009" s="306"/>
      <c r="KTY1009" s="306"/>
      <c r="KTZ1009" s="306"/>
      <c r="KUA1009" s="306"/>
      <c r="KUB1009" s="306"/>
      <c r="KUC1009" s="306"/>
      <c r="KUD1009" s="306"/>
      <c r="KUE1009" s="306"/>
      <c r="KUF1009" s="306"/>
      <c r="KUG1009" s="306"/>
      <c r="KUH1009" s="306"/>
      <c r="KUI1009" s="306"/>
      <c r="KUJ1009" s="306"/>
      <c r="KUK1009" s="306"/>
      <c r="KUL1009" s="306"/>
      <c r="KUM1009" s="306"/>
      <c r="KUN1009" s="306"/>
      <c r="KUO1009" s="306"/>
      <c r="KUP1009" s="306"/>
      <c r="KUQ1009" s="306"/>
      <c r="KUR1009" s="306"/>
      <c r="KUS1009" s="306"/>
      <c r="KUT1009" s="306"/>
      <c r="KUU1009" s="306"/>
      <c r="KUV1009" s="306"/>
      <c r="KUW1009" s="306"/>
      <c r="KUX1009" s="306"/>
      <c r="KUY1009" s="306"/>
      <c r="KUZ1009" s="306"/>
      <c r="KVA1009" s="306"/>
      <c r="KVB1009" s="306"/>
      <c r="KVC1009" s="306"/>
      <c r="KVD1009" s="306"/>
      <c r="KVE1009" s="306"/>
      <c r="KVF1009" s="306"/>
      <c r="KVG1009" s="306"/>
      <c r="KVH1009" s="306"/>
      <c r="KVI1009" s="306"/>
      <c r="KVJ1009" s="306"/>
      <c r="KVK1009" s="306"/>
      <c r="KVL1009" s="306"/>
      <c r="KVM1009" s="306"/>
      <c r="KVN1009" s="306"/>
      <c r="KVO1009" s="306"/>
      <c r="KVP1009" s="306"/>
      <c r="KVQ1009" s="306"/>
      <c r="KVR1009" s="306"/>
      <c r="KVS1009" s="306"/>
      <c r="KVT1009" s="306"/>
      <c r="KVU1009" s="306"/>
      <c r="KVV1009" s="306"/>
      <c r="KVW1009" s="306"/>
      <c r="KVX1009" s="306"/>
      <c r="KVY1009" s="306"/>
      <c r="KVZ1009" s="306"/>
      <c r="KWA1009" s="306"/>
      <c r="KWB1009" s="306"/>
      <c r="KWC1009" s="306"/>
      <c r="KWD1009" s="306"/>
      <c r="KWE1009" s="306"/>
      <c r="KWF1009" s="306"/>
      <c r="KWG1009" s="306"/>
      <c r="KWH1009" s="306"/>
      <c r="KWI1009" s="306"/>
      <c r="KWJ1009" s="306"/>
      <c r="KWK1009" s="306"/>
      <c r="KWL1009" s="306"/>
      <c r="KWM1009" s="306"/>
      <c r="KWN1009" s="306"/>
      <c r="KWO1009" s="306"/>
      <c r="KWP1009" s="306"/>
      <c r="KWQ1009" s="306"/>
      <c r="KWR1009" s="306"/>
      <c r="KWS1009" s="306"/>
      <c r="KWT1009" s="306"/>
      <c r="KWU1009" s="306"/>
      <c r="KWV1009" s="306"/>
      <c r="KWW1009" s="306"/>
      <c r="KWX1009" s="306"/>
      <c r="KWY1009" s="306"/>
      <c r="KWZ1009" s="306"/>
      <c r="KXA1009" s="306"/>
      <c r="KXB1009" s="306"/>
      <c r="KXC1009" s="306"/>
      <c r="KXD1009" s="306"/>
      <c r="KXE1009" s="306"/>
      <c r="KXF1009" s="306"/>
      <c r="KXG1009" s="306"/>
      <c r="KXH1009" s="306"/>
      <c r="KXI1009" s="306"/>
      <c r="KXJ1009" s="306"/>
      <c r="KXK1009" s="306"/>
      <c r="KXL1009" s="306"/>
      <c r="KXM1009" s="306"/>
      <c r="KXN1009" s="306"/>
      <c r="KXO1009" s="306"/>
      <c r="KXP1009" s="306"/>
      <c r="KXQ1009" s="306"/>
      <c r="KXR1009" s="306"/>
      <c r="KXS1009" s="306"/>
      <c r="KXT1009" s="306"/>
      <c r="KXU1009" s="306"/>
      <c r="KXV1009" s="306"/>
      <c r="KXW1009" s="306"/>
      <c r="KXX1009" s="306"/>
      <c r="KXY1009" s="306"/>
      <c r="KXZ1009" s="306"/>
      <c r="KYA1009" s="306"/>
      <c r="KYB1009" s="306"/>
      <c r="KYC1009" s="306"/>
      <c r="KYD1009" s="306"/>
      <c r="KYE1009" s="306"/>
      <c r="KYF1009" s="306"/>
      <c r="KYG1009" s="306"/>
      <c r="KYH1009" s="306"/>
      <c r="KYI1009" s="306"/>
      <c r="KYJ1009" s="306"/>
      <c r="KYK1009" s="306"/>
      <c r="KYL1009" s="306"/>
      <c r="KYM1009" s="306"/>
      <c r="KYN1009" s="306"/>
      <c r="KYO1009" s="306"/>
      <c r="KYP1009" s="306"/>
      <c r="KYQ1009" s="306"/>
      <c r="KYR1009" s="306"/>
      <c r="KYS1009" s="306"/>
      <c r="KYT1009" s="306"/>
      <c r="KYU1009" s="306"/>
      <c r="KYV1009" s="306"/>
      <c r="KYW1009" s="306"/>
      <c r="KYX1009" s="306"/>
      <c r="KYY1009" s="306"/>
      <c r="KYZ1009" s="306"/>
      <c r="KZA1009" s="306"/>
      <c r="KZB1009" s="306"/>
      <c r="KZC1009" s="306"/>
      <c r="KZD1009" s="306"/>
      <c r="KZE1009" s="306"/>
      <c r="KZF1009" s="306"/>
      <c r="KZG1009" s="306"/>
      <c r="KZH1009" s="306"/>
      <c r="KZI1009" s="306"/>
      <c r="KZJ1009" s="306"/>
      <c r="KZK1009" s="306"/>
      <c r="KZL1009" s="306"/>
      <c r="KZM1009" s="306"/>
      <c r="KZN1009" s="306"/>
      <c r="KZO1009" s="306"/>
      <c r="KZP1009" s="306"/>
      <c r="KZQ1009" s="306"/>
      <c r="KZR1009" s="306"/>
      <c r="KZS1009" s="306"/>
      <c r="KZT1009" s="306"/>
      <c r="KZU1009" s="306"/>
      <c r="KZV1009" s="306"/>
      <c r="KZW1009" s="306"/>
      <c r="KZX1009" s="306"/>
      <c r="KZY1009" s="306"/>
      <c r="KZZ1009" s="306"/>
      <c r="LAA1009" s="306"/>
      <c r="LAB1009" s="306"/>
      <c r="LAC1009" s="306"/>
      <c r="LAD1009" s="306"/>
      <c r="LAE1009" s="306"/>
      <c r="LAF1009" s="306"/>
      <c r="LAG1009" s="306"/>
      <c r="LAH1009" s="306"/>
      <c r="LAI1009" s="306"/>
      <c r="LAJ1009" s="306"/>
      <c r="LAK1009" s="306"/>
      <c r="LAL1009" s="306"/>
      <c r="LAM1009" s="306"/>
      <c r="LAN1009" s="306"/>
      <c r="LAO1009" s="306"/>
      <c r="LAP1009" s="306"/>
      <c r="LAQ1009" s="306"/>
      <c r="LAR1009" s="306"/>
      <c r="LAS1009" s="306"/>
      <c r="LAT1009" s="306"/>
      <c r="LAU1009" s="306"/>
      <c r="LAV1009" s="306"/>
      <c r="LAW1009" s="306"/>
      <c r="LAX1009" s="306"/>
      <c r="LAY1009" s="306"/>
      <c r="LAZ1009" s="306"/>
      <c r="LBA1009" s="306"/>
      <c r="LBB1009" s="306"/>
      <c r="LBC1009" s="306"/>
      <c r="LBD1009" s="306"/>
      <c r="LBE1009" s="306"/>
      <c r="LBF1009" s="306"/>
      <c r="LBG1009" s="306"/>
      <c r="LBH1009" s="306"/>
      <c r="LBI1009" s="306"/>
      <c r="LBJ1009" s="306"/>
      <c r="LBK1009" s="306"/>
      <c r="LBL1009" s="306"/>
      <c r="LBM1009" s="306"/>
      <c r="LBN1009" s="306"/>
      <c r="LBO1009" s="306"/>
      <c r="LBP1009" s="306"/>
      <c r="LBQ1009" s="306"/>
      <c r="LBR1009" s="306"/>
      <c r="LBS1009" s="306"/>
      <c r="LBT1009" s="306"/>
      <c r="LBU1009" s="306"/>
      <c r="LBV1009" s="306"/>
      <c r="LBW1009" s="306"/>
      <c r="LBX1009" s="306"/>
      <c r="LBY1009" s="306"/>
      <c r="LBZ1009" s="306"/>
      <c r="LCA1009" s="306"/>
      <c r="LCB1009" s="306"/>
      <c r="LCC1009" s="306"/>
      <c r="LCD1009" s="306"/>
      <c r="LCE1009" s="306"/>
      <c r="LCF1009" s="306"/>
      <c r="LCG1009" s="306"/>
      <c r="LCH1009" s="306"/>
      <c r="LCI1009" s="306"/>
      <c r="LCJ1009" s="306"/>
      <c r="LCK1009" s="306"/>
      <c r="LCL1009" s="306"/>
      <c r="LCM1009" s="306"/>
      <c r="LCN1009" s="306"/>
      <c r="LCO1009" s="306"/>
      <c r="LCP1009" s="306"/>
      <c r="LCQ1009" s="306"/>
      <c r="LCR1009" s="306"/>
      <c r="LCS1009" s="306"/>
      <c r="LCT1009" s="306"/>
      <c r="LCU1009" s="306"/>
      <c r="LCV1009" s="306"/>
      <c r="LCW1009" s="306"/>
      <c r="LCX1009" s="306"/>
      <c r="LCY1009" s="306"/>
      <c r="LCZ1009" s="306"/>
      <c r="LDA1009" s="306"/>
      <c r="LDB1009" s="306"/>
      <c r="LDC1009" s="306"/>
      <c r="LDD1009" s="306"/>
      <c r="LDE1009" s="306"/>
      <c r="LDF1009" s="306"/>
      <c r="LDG1009" s="306"/>
      <c r="LDH1009" s="306"/>
      <c r="LDI1009" s="306"/>
      <c r="LDJ1009" s="306"/>
      <c r="LDK1009" s="306"/>
      <c r="LDL1009" s="306"/>
      <c r="LDM1009" s="306"/>
      <c r="LDN1009" s="306"/>
      <c r="LDO1009" s="306"/>
      <c r="LDP1009" s="306"/>
      <c r="LDQ1009" s="306"/>
      <c r="LDR1009" s="306"/>
      <c r="LDS1009" s="306"/>
      <c r="LDT1009" s="306"/>
      <c r="LDU1009" s="306"/>
      <c r="LDV1009" s="306"/>
      <c r="LDW1009" s="306"/>
      <c r="LDX1009" s="306"/>
      <c r="LDY1009" s="306"/>
      <c r="LDZ1009" s="306"/>
      <c r="LEA1009" s="306"/>
      <c r="LEB1009" s="306"/>
      <c r="LEC1009" s="306"/>
      <c r="LED1009" s="306"/>
      <c r="LEE1009" s="306"/>
      <c r="LEF1009" s="306"/>
      <c r="LEG1009" s="306"/>
      <c r="LEH1009" s="306"/>
      <c r="LEI1009" s="306"/>
      <c r="LEJ1009" s="306"/>
      <c r="LEK1009" s="306"/>
      <c r="LEL1009" s="306"/>
      <c r="LEM1009" s="306"/>
      <c r="LEN1009" s="306"/>
      <c r="LEO1009" s="306"/>
      <c r="LEP1009" s="306"/>
      <c r="LEQ1009" s="306"/>
      <c r="LER1009" s="306"/>
      <c r="LES1009" s="306"/>
      <c r="LET1009" s="306"/>
      <c r="LEU1009" s="306"/>
      <c r="LEV1009" s="306"/>
      <c r="LEW1009" s="306"/>
      <c r="LEX1009" s="306"/>
      <c r="LEY1009" s="306"/>
      <c r="LEZ1009" s="306"/>
      <c r="LFA1009" s="306"/>
      <c r="LFB1009" s="306"/>
      <c r="LFC1009" s="306"/>
      <c r="LFD1009" s="306"/>
      <c r="LFE1009" s="306"/>
      <c r="LFF1009" s="306"/>
      <c r="LFG1009" s="306"/>
      <c r="LFH1009" s="306"/>
      <c r="LFI1009" s="306"/>
      <c r="LFJ1009" s="306"/>
      <c r="LFK1009" s="306"/>
      <c r="LFL1009" s="306"/>
      <c r="LFM1009" s="306"/>
      <c r="LFN1009" s="306"/>
      <c r="LFO1009" s="306"/>
      <c r="LFP1009" s="306"/>
      <c r="LFQ1009" s="306"/>
      <c r="LFR1009" s="306"/>
      <c r="LFS1009" s="306"/>
      <c r="LFT1009" s="306"/>
      <c r="LFU1009" s="306"/>
      <c r="LFV1009" s="306"/>
      <c r="LFW1009" s="306"/>
      <c r="LFX1009" s="306"/>
      <c r="LFY1009" s="306"/>
      <c r="LFZ1009" s="306"/>
      <c r="LGA1009" s="306"/>
      <c r="LGB1009" s="306"/>
      <c r="LGC1009" s="306"/>
      <c r="LGD1009" s="306"/>
      <c r="LGE1009" s="306"/>
      <c r="LGF1009" s="306"/>
      <c r="LGG1009" s="306"/>
      <c r="LGH1009" s="306"/>
      <c r="LGI1009" s="306"/>
      <c r="LGJ1009" s="306"/>
      <c r="LGK1009" s="306"/>
      <c r="LGL1009" s="306"/>
      <c r="LGM1009" s="306"/>
      <c r="LGN1009" s="306"/>
      <c r="LGO1009" s="306"/>
      <c r="LGP1009" s="306"/>
      <c r="LGQ1009" s="306"/>
      <c r="LGR1009" s="306"/>
      <c r="LGS1009" s="306"/>
      <c r="LGT1009" s="306"/>
      <c r="LGU1009" s="306"/>
      <c r="LGV1009" s="306"/>
      <c r="LGW1009" s="306"/>
      <c r="LGX1009" s="306"/>
      <c r="LGY1009" s="306"/>
      <c r="LGZ1009" s="306"/>
      <c r="LHA1009" s="306"/>
      <c r="LHB1009" s="306"/>
      <c r="LHC1009" s="306"/>
      <c r="LHD1009" s="306"/>
      <c r="LHE1009" s="306"/>
      <c r="LHF1009" s="306"/>
      <c r="LHG1009" s="306"/>
      <c r="LHH1009" s="306"/>
      <c r="LHI1009" s="306"/>
      <c r="LHJ1009" s="306"/>
      <c r="LHK1009" s="306"/>
      <c r="LHL1009" s="306"/>
      <c r="LHM1009" s="306"/>
      <c r="LHN1009" s="306"/>
      <c r="LHO1009" s="306"/>
      <c r="LHP1009" s="306"/>
      <c r="LHQ1009" s="306"/>
      <c r="LHR1009" s="306"/>
      <c r="LHS1009" s="306"/>
      <c r="LHT1009" s="306"/>
      <c r="LHU1009" s="306"/>
      <c r="LHV1009" s="306"/>
      <c r="LHW1009" s="306"/>
      <c r="LHX1009" s="306"/>
      <c r="LHY1009" s="306"/>
      <c r="LHZ1009" s="306"/>
      <c r="LIA1009" s="306"/>
      <c r="LIB1009" s="306"/>
      <c r="LIC1009" s="306"/>
      <c r="LID1009" s="306"/>
      <c r="LIE1009" s="306"/>
      <c r="LIF1009" s="306"/>
      <c r="LIG1009" s="306"/>
      <c r="LIH1009" s="306"/>
      <c r="LII1009" s="306"/>
      <c r="LIJ1009" s="306"/>
      <c r="LIK1009" s="306"/>
      <c r="LIL1009" s="306"/>
      <c r="LIM1009" s="306"/>
      <c r="LIN1009" s="306"/>
      <c r="LIO1009" s="306"/>
      <c r="LIP1009" s="306"/>
      <c r="LIQ1009" s="306"/>
      <c r="LIR1009" s="306"/>
      <c r="LIS1009" s="306"/>
      <c r="LIT1009" s="306"/>
      <c r="LIU1009" s="306"/>
      <c r="LIV1009" s="306"/>
      <c r="LIW1009" s="306"/>
      <c r="LIX1009" s="306"/>
      <c r="LIY1009" s="306"/>
      <c r="LIZ1009" s="306"/>
      <c r="LJA1009" s="306"/>
      <c r="LJB1009" s="306"/>
      <c r="LJC1009" s="306"/>
      <c r="LJD1009" s="306"/>
      <c r="LJE1009" s="306"/>
      <c r="LJF1009" s="306"/>
      <c r="LJG1009" s="306"/>
      <c r="LJH1009" s="306"/>
      <c r="LJI1009" s="306"/>
      <c r="LJJ1009" s="306"/>
      <c r="LJK1009" s="306"/>
      <c r="LJL1009" s="306"/>
      <c r="LJM1009" s="306"/>
      <c r="LJN1009" s="306"/>
      <c r="LJO1009" s="306"/>
      <c r="LJP1009" s="306"/>
      <c r="LJQ1009" s="306"/>
      <c r="LJR1009" s="306"/>
      <c r="LJS1009" s="306"/>
      <c r="LJT1009" s="306"/>
      <c r="LJU1009" s="306"/>
      <c r="LJV1009" s="306"/>
      <c r="LJW1009" s="306"/>
      <c r="LJX1009" s="306"/>
      <c r="LJY1009" s="306"/>
      <c r="LJZ1009" s="306"/>
      <c r="LKA1009" s="306"/>
      <c r="LKB1009" s="306"/>
      <c r="LKC1009" s="306"/>
      <c r="LKD1009" s="306"/>
      <c r="LKE1009" s="306"/>
      <c r="LKF1009" s="306"/>
      <c r="LKG1009" s="306"/>
      <c r="LKH1009" s="306"/>
      <c r="LKI1009" s="306"/>
      <c r="LKJ1009" s="306"/>
      <c r="LKK1009" s="306"/>
      <c r="LKL1009" s="306"/>
      <c r="LKM1009" s="306"/>
      <c r="LKN1009" s="306"/>
      <c r="LKO1009" s="306"/>
      <c r="LKP1009" s="306"/>
      <c r="LKQ1009" s="306"/>
      <c r="LKR1009" s="306"/>
      <c r="LKS1009" s="306"/>
      <c r="LKT1009" s="306"/>
      <c r="LKU1009" s="306"/>
      <c r="LKV1009" s="306"/>
      <c r="LKW1009" s="306"/>
      <c r="LKX1009" s="306"/>
      <c r="LKY1009" s="306"/>
      <c r="LKZ1009" s="306"/>
      <c r="LLA1009" s="306"/>
      <c r="LLB1009" s="306"/>
      <c r="LLC1009" s="306"/>
      <c r="LLD1009" s="306"/>
      <c r="LLE1009" s="306"/>
      <c r="LLF1009" s="306"/>
      <c r="LLG1009" s="306"/>
      <c r="LLH1009" s="306"/>
      <c r="LLI1009" s="306"/>
      <c r="LLJ1009" s="306"/>
      <c r="LLK1009" s="306"/>
      <c r="LLL1009" s="306"/>
      <c r="LLM1009" s="306"/>
      <c r="LLN1009" s="306"/>
      <c r="LLO1009" s="306"/>
      <c r="LLP1009" s="306"/>
      <c r="LLQ1009" s="306"/>
      <c r="LLR1009" s="306"/>
      <c r="LLS1009" s="306"/>
      <c r="LLT1009" s="306"/>
      <c r="LLU1009" s="306"/>
      <c r="LLV1009" s="306"/>
      <c r="LLW1009" s="306"/>
      <c r="LLX1009" s="306"/>
      <c r="LLY1009" s="306"/>
      <c r="LLZ1009" s="306"/>
      <c r="LMA1009" s="306"/>
      <c r="LMB1009" s="306"/>
      <c r="LMC1009" s="306"/>
      <c r="LMD1009" s="306"/>
      <c r="LME1009" s="306"/>
      <c r="LMF1009" s="306"/>
      <c r="LMG1009" s="306"/>
      <c r="LMH1009" s="306"/>
      <c r="LMI1009" s="306"/>
      <c r="LMJ1009" s="306"/>
      <c r="LMK1009" s="306"/>
      <c r="LML1009" s="306"/>
      <c r="LMM1009" s="306"/>
      <c r="LMN1009" s="306"/>
      <c r="LMO1009" s="306"/>
      <c r="LMP1009" s="306"/>
      <c r="LMQ1009" s="306"/>
      <c r="LMR1009" s="306"/>
      <c r="LMS1009" s="306"/>
      <c r="LMT1009" s="306"/>
      <c r="LMU1009" s="306"/>
      <c r="LMV1009" s="306"/>
      <c r="LMW1009" s="306"/>
      <c r="LMX1009" s="306"/>
      <c r="LMY1009" s="306"/>
      <c r="LMZ1009" s="306"/>
      <c r="LNA1009" s="306"/>
      <c r="LNB1009" s="306"/>
      <c r="LNC1009" s="306"/>
      <c r="LND1009" s="306"/>
      <c r="LNE1009" s="306"/>
      <c r="LNF1009" s="306"/>
      <c r="LNG1009" s="306"/>
      <c r="LNH1009" s="306"/>
      <c r="LNI1009" s="306"/>
      <c r="LNJ1009" s="306"/>
      <c r="LNK1009" s="306"/>
      <c r="LNL1009" s="306"/>
      <c r="LNM1009" s="306"/>
      <c r="LNN1009" s="306"/>
      <c r="LNO1009" s="306"/>
      <c r="LNP1009" s="306"/>
      <c r="LNQ1009" s="306"/>
      <c r="LNR1009" s="306"/>
      <c r="LNS1009" s="306"/>
      <c r="LNT1009" s="306"/>
      <c r="LNU1009" s="306"/>
      <c r="LNV1009" s="306"/>
      <c r="LNW1009" s="306"/>
      <c r="LNX1009" s="306"/>
      <c r="LNY1009" s="306"/>
      <c r="LNZ1009" s="306"/>
      <c r="LOA1009" s="306"/>
      <c r="LOB1009" s="306"/>
      <c r="LOC1009" s="306"/>
      <c r="LOD1009" s="306"/>
      <c r="LOE1009" s="306"/>
      <c r="LOF1009" s="306"/>
      <c r="LOG1009" s="306"/>
      <c r="LOH1009" s="306"/>
      <c r="LOI1009" s="306"/>
      <c r="LOJ1009" s="306"/>
      <c r="LOK1009" s="306"/>
      <c r="LOL1009" s="306"/>
      <c r="LOM1009" s="306"/>
      <c r="LON1009" s="306"/>
      <c r="LOO1009" s="306"/>
      <c r="LOP1009" s="306"/>
      <c r="LOQ1009" s="306"/>
      <c r="LOR1009" s="306"/>
      <c r="LOS1009" s="306"/>
      <c r="LOT1009" s="306"/>
      <c r="LOU1009" s="306"/>
      <c r="LOV1009" s="306"/>
      <c r="LOW1009" s="306"/>
      <c r="LOX1009" s="306"/>
      <c r="LOY1009" s="306"/>
      <c r="LOZ1009" s="306"/>
      <c r="LPA1009" s="306"/>
      <c r="LPB1009" s="306"/>
      <c r="LPC1009" s="306"/>
      <c r="LPD1009" s="306"/>
      <c r="LPE1009" s="306"/>
      <c r="LPF1009" s="306"/>
      <c r="LPG1009" s="306"/>
      <c r="LPH1009" s="306"/>
      <c r="LPI1009" s="306"/>
      <c r="LPJ1009" s="306"/>
      <c r="LPK1009" s="306"/>
      <c r="LPL1009" s="306"/>
      <c r="LPM1009" s="306"/>
      <c r="LPN1009" s="306"/>
      <c r="LPO1009" s="306"/>
      <c r="LPP1009" s="306"/>
      <c r="LPQ1009" s="306"/>
      <c r="LPR1009" s="306"/>
      <c r="LPS1009" s="306"/>
      <c r="LPT1009" s="306"/>
      <c r="LPU1009" s="306"/>
      <c r="LPV1009" s="306"/>
      <c r="LPW1009" s="306"/>
      <c r="LPX1009" s="306"/>
      <c r="LPY1009" s="306"/>
      <c r="LPZ1009" s="306"/>
      <c r="LQA1009" s="306"/>
      <c r="LQB1009" s="306"/>
      <c r="LQC1009" s="306"/>
      <c r="LQD1009" s="306"/>
      <c r="LQE1009" s="306"/>
      <c r="LQF1009" s="306"/>
      <c r="LQG1009" s="306"/>
      <c r="LQH1009" s="306"/>
      <c r="LQI1009" s="306"/>
      <c r="LQJ1009" s="306"/>
      <c r="LQK1009" s="306"/>
      <c r="LQL1009" s="306"/>
      <c r="LQM1009" s="306"/>
      <c r="LQN1009" s="306"/>
      <c r="LQO1009" s="306"/>
      <c r="LQP1009" s="306"/>
      <c r="LQQ1009" s="306"/>
      <c r="LQR1009" s="306"/>
      <c r="LQS1009" s="306"/>
      <c r="LQT1009" s="306"/>
      <c r="LQU1009" s="306"/>
      <c r="LQV1009" s="306"/>
      <c r="LQW1009" s="306"/>
      <c r="LQX1009" s="306"/>
      <c r="LQY1009" s="306"/>
      <c r="LQZ1009" s="306"/>
      <c r="LRA1009" s="306"/>
      <c r="LRB1009" s="306"/>
      <c r="LRC1009" s="306"/>
      <c r="LRD1009" s="306"/>
      <c r="LRE1009" s="306"/>
      <c r="LRF1009" s="306"/>
      <c r="LRG1009" s="306"/>
      <c r="LRH1009" s="306"/>
      <c r="LRI1009" s="306"/>
      <c r="LRJ1009" s="306"/>
      <c r="LRK1009" s="306"/>
      <c r="LRL1009" s="306"/>
      <c r="LRM1009" s="306"/>
      <c r="LRN1009" s="306"/>
      <c r="LRO1009" s="306"/>
      <c r="LRP1009" s="306"/>
      <c r="LRQ1009" s="306"/>
      <c r="LRR1009" s="306"/>
      <c r="LRS1009" s="306"/>
      <c r="LRT1009" s="306"/>
      <c r="LRU1009" s="306"/>
      <c r="LRV1009" s="306"/>
      <c r="LRW1009" s="306"/>
      <c r="LRX1009" s="306"/>
      <c r="LRY1009" s="306"/>
      <c r="LRZ1009" s="306"/>
      <c r="LSA1009" s="306"/>
      <c r="LSB1009" s="306"/>
      <c r="LSC1009" s="306"/>
      <c r="LSD1009" s="306"/>
      <c r="LSE1009" s="306"/>
      <c r="LSF1009" s="306"/>
      <c r="LSG1009" s="306"/>
      <c r="LSH1009" s="306"/>
      <c r="LSI1009" s="306"/>
      <c r="LSJ1009" s="306"/>
      <c r="LSK1009" s="306"/>
      <c r="LSL1009" s="306"/>
      <c r="LSM1009" s="306"/>
      <c r="LSN1009" s="306"/>
      <c r="LSO1009" s="306"/>
      <c r="LSP1009" s="306"/>
      <c r="LSQ1009" s="306"/>
      <c r="LSR1009" s="306"/>
      <c r="LSS1009" s="306"/>
      <c r="LST1009" s="306"/>
      <c r="LSU1009" s="306"/>
      <c r="LSV1009" s="306"/>
      <c r="LSW1009" s="306"/>
      <c r="LSX1009" s="306"/>
      <c r="LSY1009" s="306"/>
      <c r="LSZ1009" s="306"/>
      <c r="LTA1009" s="306"/>
      <c r="LTB1009" s="306"/>
      <c r="LTC1009" s="306"/>
      <c r="LTD1009" s="306"/>
      <c r="LTE1009" s="306"/>
      <c r="LTF1009" s="306"/>
      <c r="LTG1009" s="306"/>
      <c r="LTH1009" s="306"/>
      <c r="LTI1009" s="306"/>
      <c r="LTJ1009" s="306"/>
      <c r="LTK1009" s="306"/>
      <c r="LTL1009" s="306"/>
      <c r="LTM1009" s="306"/>
      <c r="LTN1009" s="306"/>
      <c r="LTO1009" s="306"/>
      <c r="LTP1009" s="306"/>
      <c r="LTQ1009" s="306"/>
      <c r="LTR1009" s="306"/>
      <c r="LTS1009" s="306"/>
      <c r="LTT1009" s="306"/>
      <c r="LTU1009" s="306"/>
      <c r="LTV1009" s="306"/>
      <c r="LTW1009" s="306"/>
      <c r="LTX1009" s="306"/>
      <c r="LTY1009" s="306"/>
      <c r="LTZ1009" s="306"/>
      <c r="LUA1009" s="306"/>
      <c r="LUB1009" s="306"/>
      <c r="LUC1009" s="306"/>
      <c r="LUD1009" s="306"/>
      <c r="LUE1009" s="306"/>
      <c r="LUF1009" s="306"/>
      <c r="LUG1009" s="306"/>
      <c r="LUH1009" s="306"/>
      <c r="LUI1009" s="306"/>
      <c r="LUJ1009" s="306"/>
      <c r="LUK1009" s="306"/>
      <c r="LUL1009" s="306"/>
      <c r="LUM1009" s="306"/>
      <c r="LUN1009" s="306"/>
      <c r="LUO1009" s="306"/>
      <c r="LUP1009" s="306"/>
      <c r="LUQ1009" s="306"/>
      <c r="LUR1009" s="306"/>
      <c r="LUS1009" s="306"/>
      <c r="LUT1009" s="306"/>
      <c r="LUU1009" s="306"/>
      <c r="LUV1009" s="306"/>
      <c r="LUW1009" s="306"/>
      <c r="LUX1009" s="306"/>
      <c r="LUY1009" s="306"/>
      <c r="LUZ1009" s="306"/>
      <c r="LVA1009" s="306"/>
      <c r="LVB1009" s="306"/>
      <c r="LVC1009" s="306"/>
      <c r="LVD1009" s="306"/>
      <c r="LVE1009" s="306"/>
      <c r="LVF1009" s="306"/>
      <c r="LVG1009" s="306"/>
      <c r="LVH1009" s="306"/>
      <c r="LVI1009" s="306"/>
      <c r="LVJ1009" s="306"/>
      <c r="LVK1009" s="306"/>
      <c r="LVL1009" s="306"/>
      <c r="LVM1009" s="306"/>
      <c r="LVN1009" s="306"/>
      <c r="LVO1009" s="306"/>
      <c r="LVP1009" s="306"/>
      <c r="LVQ1009" s="306"/>
      <c r="LVR1009" s="306"/>
      <c r="LVS1009" s="306"/>
      <c r="LVT1009" s="306"/>
      <c r="LVU1009" s="306"/>
      <c r="LVV1009" s="306"/>
      <c r="LVW1009" s="306"/>
      <c r="LVX1009" s="306"/>
      <c r="LVY1009" s="306"/>
      <c r="LVZ1009" s="306"/>
      <c r="LWA1009" s="306"/>
      <c r="LWB1009" s="306"/>
      <c r="LWC1009" s="306"/>
      <c r="LWD1009" s="306"/>
      <c r="LWE1009" s="306"/>
      <c r="LWF1009" s="306"/>
      <c r="LWG1009" s="306"/>
      <c r="LWH1009" s="306"/>
      <c r="LWI1009" s="306"/>
      <c r="LWJ1009" s="306"/>
      <c r="LWK1009" s="306"/>
      <c r="LWL1009" s="306"/>
      <c r="LWM1009" s="306"/>
      <c r="LWN1009" s="306"/>
      <c r="LWO1009" s="306"/>
      <c r="LWP1009" s="306"/>
      <c r="LWQ1009" s="306"/>
      <c r="LWR1009" s="306"/>
      <c r="LWS1009" s="306"/>
      <c r="LWT1009" s="306"/>
      <c r="LWU1009" s="306"/>
      <c r="LWV1009" s="306"/>
      <c r="LWW1009" s="306"/>
      <c r="LWX1009" s="306"/>
      <c r="LWY1009" s="306"/>
      <c r="LWZ1009" s="306"/>
      <c r="LXA1009" s="306"/>
      <c r="LXB1009" s="306"/>
      <c r="LXC1009" s="306"/>
      <c r="LXD1009" s="306"/>
      <c r="LXE1009" s="306"/>
      <c r="LXF1009" s="306"/>
      <c r="LXG1009" s="306"/>
      <c r="LXH1009" s="306"/>
      <c r="LXI1009" s="306"/>
      <c r="LXJ1009" s="306"/>
      <c r="LXK1009" s="306"/>
      <c r="LXL1009" s="306"/>
      <c r="LXM1009" s="306"/>
      <c r="LXN1009" s="306"/>
      <c r="LXO1009" s="306"/>
      <c r="LXP1009" s="306"/>
      <c r="LXQ1009" s="306"/>
      <c r="LXR1009" s="306"/>
      <c r="LXS1009" s="306"/>
      <c r="LXT1009" s="306"/>
      <c r="LXU1009" s="306"/>
      <c r="LXV1009" s="306"/>
      <c r="LXW1009" s="306"/>
      <c r="LXX1009" s="306"/>
      <c r="LXY1009" s="306"/>
      <c r="LXZ1009" s="306"/>
      <c r="LYA1009" s="306"/>
      <c r="LYB1009" s="306"/>
      <c r="LYC1009" s="306"/>
      <c r="LYD1009" s="306"/>
      <c r="LYE1009" s="306"/>
      <c r="LYF1009" s="306"/>
      <c r="LYG1009" s="306"/>
      <c r="LYH1009" s="306"/>
      <c r="LYI1009" s="306"/>
      <c r="LYJ1009" s="306"/>
      <c r="LYK1009" s="306"/>
      <c r="LYL1009" s="306"/>
      <c r="LYM1009" s="306"/>
      <c r="LYN1009" s="306"/>
      <c r="LYO1009" s="306"/>
      <c r="LYP1009" s="306"/>
      <c r="LYQ1009" s="306"/>
      <c r="LYR1009" s="306"/>
      <c r="LYS1009" s="306"/>
      <c r="LYT1009" s="306"/>
      <c r="LYU1009" s="306"/>
      <c r="LYV1009" s="306"/>
      <c r="LYW1009" s="306"/>
      <c r="LYX1009" s="306"/>
      <c r="LYY1009" s="306"/>
      <c r="LYZ1009" s="306"/>
      <c r="LZA1009" s="306"/>
      <c r="LZB1009" s="306"/>
      <c r="LZC1009" s="306"/>
      <c r="LZD1009" s="306"/>
      <c r="LZE1009" s="306"/>
      <c r="LZF1009" s="306"/>
      <c r="LZG1009" s="306"/>
      <c r="LZH1009" s="306"/>
      <c r="LZI1009" s="306"/>
      <c r="LZJ1009" s="306"/>
      <c r="LZK1009" s="306"/>
      <c r="LZL1009" s="306"/>
      <c r="LZM1009" s="306"/>
      <c r="LZN1009" s="306"/>
      <c r="LZO1009" s="306"/>
      <c r="LZP1009" s="306"/>
      <c r="LZQ1009" s="306"/>
      <c r="LZR1009" s="306"/>
      <c r="LZS1009" s="306"/>
      <c r="LZT1009" s="306"/>
      <c r="LZU1009" s="306"/>
      <c r="LZV1009" s="306"/>
      <c r="LZW1009" s="306"/>
      <c r="LZX1009" s="306"/>
      <c r="LZY1009" s="306"/>
      <c r="LZZ1009" s="306"/>
      <c r="MAA1009" s="306"/>
      <c r="MAB1009" s="306"/>
      <c r="MAC1009" s="306"/>
      <c r="MAD1009" s="306"/>
      <c r="MAE1009" s="306"/>
      <c r="MAF1009" s="306"/>
      <c r="MAG1009" s="306"/>
      <c r="MAH1009" s="306"/>
      <c r="MAI1009" s="306"/>
      <c r="MAJ1009" s="306"/>
      <c r="MAK1009" s="306"/>
      <c r="MAL1009" s="306"/>
      <c r="MAM1009" s="306"/>
      <c r="MAN1009" s="306"/>
      <c r="MAO1009" s="306"/>
      <c r="MAP1009" s="306"/>
      <c r="MAQ1009" s="306"/>
      <c r="MAR1009" s="306"/>
      <c r="MAS1009" s="306"/>
      <c r="MAT1009" s="306"/>
      <c r="MAU1009" s="306"/>
      <c r="MAV1009" s="306"/>
      <c r="MAW1009" s="306"/>
      <c r="MAX1009" s="306"/>
      <c r="MAY1009" s="306"/>
      <c r="MAZ1009" s="306"/>
      <c r="MBA1009" s="306"/>
      <c r="MBB1009" s="306"/>
      <c r="MBC1009" s="306"/>
      <c r="MBD1009" s="306"/>
      <c r="MBE1009" s="306"/>
      <c r="MBF1009" s="306"/>
      <c r="MBG1009" s="306"/>
      <c r="MBH1009" s="306"/>
      <c r="MBI1009" s="306"/>
      <c r="MBJ1009" s="306"/>
      <c r="MBK1009" s="306"/>
      <c r="MBL1009" s="306"/>
      <c r="MBM1009" s="306"/>
      <c r="MBN1009" s="306"/>
      <c r="MBO1009" s="306"/>
      <c r="MBP1009" s="306"/>
      <c r="MBQ1009" s="306"/>
      <c r="MBR1009" s="306"/>
      <c r="MBS1009" s="306"/>
      <c r="MBT1009" s="306"/>
      <c r="MBU1009" s="306"/>
      <c r="MBV1009" s="306"/>
      <c r="MBW1009" s="306"/>
      <c r="MBX1009" s="306"/>
      <c r="MBY1009" s="306"/>
      <c r="MBZ1009" s="306"/>
      <c r="MCA1009" s="306"/>
      <c r="MCB1009" s="306"/>
      <c r="MCC1009" s="306"/>
      <c r="MCD1009" s="306"/>
      <c r="MCE1009" s="306"/>
      <c r="MCF1009" s="306"/>
      <c r="MCG1009" s="306"/>
      <c r="MCH1009" s="306"/>
      <c r="MCI1009" s="306"/>
      <c r="MCJ1009" s="306"/>
      <c r="MCK1009" s="306"/>
      <c r="MCL1009" s="306"/>
      <c r="MCM1009" s="306"/>
      <c r="MCN1009" s="306"/>
      <c r="MCO1009" s="306"/>
      <c r="MCP1009" s="306"/>
      <c r="MCQ1009" s="306"/>
      <c r="MCR1009" s="306"/>
      <c r="MCS1009" s="306"/>
      <c r="MCT1009" s="306"/>
      <c r="MCU1009" s="306"/>
      <c r="MCV1009" s="306"/>
      <c r="MCW1009" s="306"/>
      <c r="MCX1009" s="306"/>
      <c r="MCY1009" s="306"/>
      <c r="MCZ1009" s="306"/>
      <c r="MDA1009" s="306"/>
      <c r="MDB1009" s="306"/>
      <c r="MDC1009" s="306"/>
      <c r="MDD1009" s="306"/>
      <c r="MDE1009" s="306"/>
      <c r="MDF1009" s="306"/>
      <c r="MDG1009" s="306"/>
      <c r="MDH1009" s="306"/>
      <c r="MDI1009" s="306"/>
      <c r="MDJ1009" s="306"/>
      <c r="MDK1009" s="306"/>
      <c r="MDL1009" s="306"/>
      <c r="MDM1009" s="306"/>
      <c r="MDN1009" s="306"/>
      <c r="MDO1009" s="306"/>
      <c r="MDP1009" s="306"/>
      <c r="MDQ1009" s="306"/>
      <c r="MDR1009" s="306"/>
      <c r="MDS1009" s="306"/>
      <c r="MDT1009" s="306"/>
      <c r="MDU1009" s="306"/>
      <c r="MDV1009" s="306"/>
      <c r="MDW1009" s="306"/>
      <c r="MDX1009" s="306"/>
      <c r="MDY1009" s="306"/>
      <c r="MDZ1009" s="306"/>
      <c r="MEA1009" s="306"/>
      <c r="MEB1009" s="306"/>
      <c r="MEC1009" s="306"/>
      <c r="MED1009" s="306"/>
      <c r="MEE1009" s="306"/>
      <c r="MEF1009" s="306"/>
      <c r="MEG1009" s="306"/>
      <c r="MEH1009" s="306"/>
      <c r="MEI1009" s="306"/>
      <c r="MEJ1009" s="306"/>
      <c r="MEK1009" s="306"/>
      <c r="MEL1009" s="306"/>
      <c r="MEM1009" s="306"/>
      <c r="MEN1009" s="306"/>
      <c r="MEO1009" s="306"/>
      <c r="MEP1009" s="306"/>
      <c r="MEQ1009" s="306"/>
      <c r="MER1009" s="306"/>
      <c r="MES1009" s="306"/>
      <c r="MET1009" s="306"/>
      <c r="MEU1009" s="306"/>
      <c r="MEV1009" s="306"/>
      <c r="MEW1009" s="306"/>
      <c r="MEX1009" s="306"/>
      <c r="MEY1009" s="306"/>
      <c r="MEZ1009" s="306"/>
      <c r="MFA1009" s="306"/>
      <c r="MFB1009" s="306"/>
      <c r="MFC1009" s="306"/>
      <c r="MFD1009" s="306"/>
      <c r="MFE1009" s="306"/>
      <c r="MFF1009" s="306"/>
      <c r="MFG1009" s="306"/>
      <c r="MFH1009" s="306"/>
      <c r="MFI1009" s="306"/>
      <c r="MFJ1009" s="306"/>
      <c r="MFK1009" s="306"/>
      <c r="MFL1009" s="306"/>
      <c r="MFM1009" s="306"/>
      <c r="MFN1009" s="306"/>
      <c r="MFO1009" s="306"/>
      <c r="MFP1009" s="306"/>
      <c r="MFQ1009" s="306"/>
      <c r="MFR1009" s="306"/>
      <c r="MFS1009" s="306"/>
      <c r="MFT1009" s="306"/>
      <c r="MFU1009" s="306"/>
      <c r="MFV1009" s="306"/>
      <c r="MFW1009" s="306"/>
      <c r="MFX1009" s="306"/>
      <c r="MFY1009" s="306"/>
      <c r="MFZ1009" s="306"/>
      <c r="MGA1009" s="306"/>
      <c r="MGB1009" s="306"/>
      <c r="MGC1009" s="306"/>
      <c r="MGD1009" s="306"/>
      <c r="MGE1009" s="306"/>
      <c r="MGF1009" s="306"/>
      <c r="MGG1009" s="306"/>
      <c r="MGH1009" s="306"/>
      <c r="MGI1009" s="306"/>
      <c r="MGJ1009" s="306"/>
      <c r="MGK1009" s="306"/>
      <c r="MGL1009" s="306"/>
      <c r="MGM1009" s="306"/>
      <c r="MGN1009" s="306"/>
      <c r="MGO1009" s="306"/>
      <c r="MGP1009" s="306"/>
      <c r="MGQ1009" s="306"/>
      <c r="MGR1009" s="306"/>
      <c r="MGS1009" s="306"/>
      <c r="MGT1009" s="306"/>
      <c r="MGU1009" s="306"/>
      <c r="MGV1009" s="306"/>
      <c r="MGW1009" s="306"/>
      <c r="MGX1009" s="306"/>
      <c r="MGY1009" s="306"/>
      <c r="MGZ1009" s="306"/>
      <c r="MHA1009" s="306"/>
      <c r="MHB1009" s="306"/>
      <c r="MHC1009" s="306"/>
      <c r="MHD1009" s="306"/>
      <c r="MHE1009" s="306"/>
      <c r="MHF1009" s="306"/>
      <c r="MHG1009" s="306"/>
      <c r="MHH1009" s="306"/>
      <c r="MHI1009" s="306"/>
      <c r="MHJ1009" s="306"/>
      <c r="MHK1009" s="306"/>
      <c r="MHL1009" s="306"/>
      <c r="MHM1009" s="306"/>
      <c r="MHN1009" s="306"/>
      <c r="MHO1009" s="306"/>
      <c r="MHP1009" s="306"/>
      <c r="MHQ1009" s="306"/>
      <c r="MHR1009" s="306"/>
      <c r="MHS1009" s="306"/>
      <c r="MHT1009" s="306"/>
      <c r="MHU1009" s="306"/>
      <c r="MHV1009" s="306"/>
      <c r="MHW1009" s="306"/>
      <c r="MHX1009" s="306"/>
      <c r="MHY1009" s="306"/>
      <c r="MHZ1009" s="306"/>
      <c r="MIA1009" s="306"/>
      <c r="MIB1009" s="306"/>
      <c r="MIC1009" s="306"/>
      <c r="MID1009" s="306"/>
      <c r="MIE1009" s="306"/>
      <c r="MIF1009" s="306"/>
      <c r="MIG1009" s="306"/>
      <c r="MIH1009" s="306"/>
      <c r="MII1009" s="306"/>
      <c r="MIJ1009" s="306"/>
      <c r="MIK1009" s="306"/>
      <c r="MIL1009" s="306"/>
      <c r="MIM1009" s="306"/>
      <c r="MIN1009" s="306"/>
      <c r="MIO1009" s="306"/>
      <c r="MIP1009" s="306"/>
      <c r="MIQ1009" s="306"/>
      <c r="MIR1009" s="306"/>
      <c r="MIS1009" s="306"/>
      <c r="MIT1009" s="306"/>
      <c r="MIU1009" s="306"/>
      <c r="MIV1009" s="306"/>
      <c r="MIW1009" s="306"/>
      <c r="MIX1009" s="306"/>
      <c r="MIY1009" s="306"/>
      <c r="MIZ1009" s="306"/>
      <c r="MJA1009" s="306"/>
      <c r="MJB1009" s="306"/>
      <c r="MJC1009" s="306"/>
      <c r="MJD1009" s="306"/>
      <c r="MJE1009" s="306"/>
      <c r="MJF1009" s="306"/>
      <c r="MJG1009" s="306"/>
      <c r="MJH1009" s="306"/>
      <c r="MJI1009" s="306"/>
      <c r="MJJ1009" s="306"/>
      <c r="MJK1009" s="306"/>
      <c r="MJL1009" s="306"/>
      <c r="MJM1009" s="306"/>
      <c r="MJN1009" s="306"/>
      <c r="MJO1009" s="306"/>
      <c r="MJP1009" s="306"/>
      <c r="MJQ1009" s="306"/>
      <c r="MJR1009" s="306"/>
      <c r="MJS1009" s="306"/>
      <c r="MJT1009" s="306"/>
      <c r="MJU1009" s="306"/>
      <c r="MJV1009" s="306"/>
      <c r="MJW1009" s="306"/>
      <c r="MJX1009" s="306"/>
      <c r="MJY1009" s="306"/>
      <c r="MJZ1009" s="306"/>
      <c r="MKA1009" s="306"/>
      <c r="MKB1009" s="306"/>
      <c r="MKC1009" s="306"/>
      <c r="MKD1009" s="306"/>
      <c r="MKE1009" s="306"/>
      <c r="MKF1009" s="306"/>
      <c r="MKG1009" s="306"/>
      <c r="MKH1009" s="306"/>
      <c r="MKI1009" s="306"/>
      <c r="MKJ1009" s="306"/>
      <c r="MKK1009" s="306"/>
      <c r="MKL1009" s="306"/>
      <c r="MKM1009" s="306"/>
      <c r="MKN1009" s="306"/>
      <c r="MKO1009" s="306"/>
      <c r="MKP1009" s="306"/>
      <c r="MKQ1009" s="306"/>
      <c r="MKR1009" s="306"/>
      <c r="MKS1009" s="306"/>
      <c r="MKT1009" s="306"/>
      <c r="MKU1009" s="306"/>
      <c r="MKV1009" s="306"/>
      <c r="MKW1009" s="306"/>
      <c r="MKX1009" s="306"/>
      <c r="MKY1009" s="306"/>
      <c r="MKZ1009" s="306"/>
      <c r="MLA1009" s="306"/>
      <c r="MLB1009" s="306"/>
      <c r="MLC1009" s="306"/>
      <c r="MLD1009" s="306"/>
      <c r="MLE1009" s="306"/>
      <c r="MLF1009" s="306"/>
      <c r="MLG1009" s="306"/>
      <c r="MLH1009" s="306"/>
      <c r="MLI1009" s="306"/>
      <c r="MLJ1009" s="306"/>
      <c r="MLK1009" s="306"/>
      <c r="MLL1009" s="306"/>
      <c r="MLM1009" s="306"/>
      <c r="MLN1009" s="306"/>
      <c r="MLO1009" s="306"/>
      <c r="MLP1009" s="306"/>
      <c r="MLQ1009" s="306"/>
      <c r="MLR1009" s="306"/>
      <c r="MLS1009" s="306"/>
      <c r="MLT1009" s="306"/>
      <c r="MLU1009" s="306"/>
      <c r="MLV1009" s="306"/>
      <c r="MLW1009" s="306"/>
      <c r="MLX1009" s="306"/>
      <c r="MLY1009" s="306"/>
      <c r="MLZ1009" s="306"/>
      <c r="MMA1009" s="306"/>
      <c r="MMB1009" s="306"/>
      <c r="MMC1009" s="306"/>
      <c r="MMD1009" s="306"/>
      <c r="MME1009" s="306"/>
      <c r="MMF1009" s="306"/>
      <c r="MMG1009" s="306"/>
      <c r="MMH1009" s="306"/>
      <c r="MMI1009" s="306"/>
      <c r="MMJ1009" s="306"/>
      <c r="MMK1009" s="306"/>
      <c r="MML1009" s="306"/>
      <c r="MMM1009" s="306"/>
      <c r="MMN1009" s="306"/>
      <c r="MMO1009" s="306"/>
      <c r="MMP1009" s="306"/>
      <c r="MMQ1009" s="306"/>
      <c r="MMR1009" s="306"/>
      <c r="MMS1009" s="306"/>
      <c r="MMT1009" s="306"/>
      <c r="MMU1009" s="306"/>
      <c r="MMV1009" s="306"/>
      <c r="MMW1009" s="306"/>
      <c r="MMX1009" s="306"/>
      <c r="MMY1009" s="306"/>
      <c r="MMZ1009" s="306"/>
      <c r="MNA1009" s="306"/>
      <c r="MNB1009" s="306"/>
      <c r="MNC1009" s="306"/>
      <c r="MND1009" s="306"/>
      <c r="MNE1009" s="306"/>
      <c r="MNF1009" s="306"/>
      <c r="MNG1009" s="306"/>
      <c r="MNH1009" s="306"/>
      <c r="MNI1009" s="306"/>
      <c r="MNJ1009" s="306"/>
      <c r="MNK1009" s="306"/>
      <c r="MNL1009" s="306"/>
      <c r="MNM1009" s="306"/>
      <c r="MNN1009" s="306"/>
      <c r="MNO1009" s="306"/>
      <c r="MNP1009" s="306"/>
      <c r="MNQ1009" s="306"/>
      <c r="MNR1009" s="306"/>
      <c r="MNS1009" s="306"/>
      <c r="MNT1009" s="306"/>
      <c r="MNU1009" s="306"/>
      <c r="MNV1009" s="306"/>
      <c r="MNW1009" s="306"/>
      <c r="MNX1009" s="306"/>
      <c r="MNY1009" s="306"/>
      <c r="MNZ1009" s="306"/>
      <c r="MOA1009" s="306"/>
      <c r="MOB1009" s="306"/>
      <c r="MOC1009" s="306"/>
      <c r="MOD1009" s="306"/>
      <c r="MOE1009" s="306"/>
      <c r="MOF1009" s="306"/>
      <c r="MOG1009" s="306"/>
      <c r="MOH1009" s="306"/>
      <c r="MOI1009" s="306"/>
      <c r="MOJ1009" s="306"/>
      <c r="MOK1009" s="306"/>
      <c r="MOL1009" s="306"/>
      <c r="MOM1009" s="306"/>
      <c r="MON1009" s="306"/>
      <c r="MOO1009" s="306"/>
      <c r="MOP1009" s="306"/>
      <c r="MOQ1009" s="306"/>
      <c r="MOR1009" s="306"/>
      <c r="MOS1009" s="306"/>
      <c r="MOT1009" s="306"/>
      <c r="MOU1009" s="306"/>
      <c r="MOV1009" s="306"/>
      <c r="MOW1009" s="306"/>
      <c r="MOX1009" s="306"/>
      <c r="MOY1009" s="306"/>
      <c r="MOZ1009" s="306"/>
      <c r="MPA1009" s="306"/>
      <c r="MPB1009" s="306"/>
      <c r="MPC1009" s="306"/>
      <c r="MPD1009" s="306"/>
      <c r="MPE1009" s="306"/>
      <c r="MPF1009" s="306"/>
      <c r="MPG1009" s="306"/>
      <c r="MPH1009" s="306"/>
      <c r="MPI1009" s="306"/>
      <c r="MPJ1009" s="306"/>
      <c r="MPK1009" s="306"/>
      <c r="MPL1009" s="306"/>
      <c r="MPM1009" s="306"/>
      <c r="MPN1009" s="306"/>
      <c r="MPO1009" s="306"/>
      <c r="MPP1009" s="306"/>
      <c r="MPQ1009" s="306"/>
      <c r="MPR1009" s="306"/>
      <c r="MPS1009" s="306"/>
      <c r="MPT1009" s="306"/>
      <c r="MPU1009" s="306"/>
      <c r="MPV1009" s="306"/>
      <c r="MPW1009" s="306"/>
      <c r="MPX1009" s="306"/>
      <c r="MPY1009" s="306"/>
      <c r="MPZ1009" s="306"/>
      <c r="MQA1009" s="306"/>
      <c r="MQB1009" s="306"/>
      <c r="MQC1009" s="306"/>
      <c r="MQD1009" s="306"/>
      <c r="MQE1009" s="306"/>
      <c r="MQF1009" s="306"/>
      <c r="MQG1009" s="306"/>
      <c r="MQH1009" s="306"/>
      <c r="MQI1009" s="306"/>
      <c r="MQJ1009" s="306"/>
      <c r="MQK1009" s="306"/>
      <c r="MQL1009" s="306"/>
      <c r="MQM1009" s="306"/>
      <c r="MQN1009" s="306"/>
      <c r="MQO1009" s="306"/>
      <c r="MQP1009" s="306"/>
      <c r="MQQ1009" s="306"/>
      <c r="MQR1009" s="306"/>
      <c r="MQS1009" s="306"/>
      <c r="MQT1009" s="306"/>
      <c r="MQU1009" s="306"/>
      <c r="MQV1009" s="306"/>
      <c r="MQW1009" s="306"/>
      <c r="MQX1009" s="306"/>
      <c r="MQY1009" s="306"/>
      <c r="MQZ1009" s="306"/>
      <c r="MRA1009" s="306"/>
      <c r="MRB1009" s="306"/>
      <c r="MRC1009" s="306"/>
      <c r="MRD1009" s="306"/>
      <c r="MRE1009" s="306"/>
      <c r="MRF1009" s="306"/>
      <c r="MRG1009" s="306"/>
      <c r="MRH1009" s="306"/>
      <c r="MRI1009" s="306"/>
      <c r="MRJ1009" s="306"/>
      <c r="MRK1009" s="306"/>
      <c r="MRL1009" s="306"/>
      <c r="MRM1009" s="306"/>
      <c r="MRN1009" s="306"/>
      <c r="MRO1009" s="306"/>
      <c r="MRP1009" s="306"/>
      <c r="MRQ1009" s="306"/>
      <c r="MRR1009" s="306"/>
      <c r="MRS1009" s="306"/>
      <c r="MRT1009" s="306"/>
      <c r="MRU1009" s="306"/>
      <c r="MRV1009" s="306"/>
      <c r="MRW1009" s="306"/>
      <c r="MRX1009" s="306"/>
      <c r="MRY1009" s="306"/>
      <c r="MRZ1009" s="306"/>
      <c r="MSA1009" s="306"/>
      <c r="MSB1009" s="306"/>
      <c r="MSC1009" s="306"/>
      <c r="MSD1009" s="306"/>
      <c r="MSE1009" s="306"/>
      <c r="MSF1009" s="306"/>
      <c r="MSG1009" s="306"/>
      <c r="MSH1009" s="306"/>
      <c r="MSI1009" s="306"/>
      <c r="MSJ1009" s="306"/>
      <c r="MSK1009" s="306"/>
      <c r="MSL1009" s="306"/>
      <c r="MSM1009" s="306"/>
      <c r="MSN1009" s="306"/>
      <c r="MSO1009" s="306"/>
      <c r="MSP1009" s="306"/>
      <c r="MSQ1009" s="306"/>
      <c r="MSR1009" s="306"/>
      <c r="MSS1009" s="306"/>
      <c r="MST1009" s="306"/>
      <c r="MSU1009" s="306"/>
      <c r="MSV1009" s="306"/>
      <c r="MSW1009" s="306"/>
      <c r="MSX1009" s="306"/>
      <c r="MSY1009" s="306"/>
      <c r="MSZ1009" s="306"/>
      <c r="MTA1009" s="306"/>
      <c r="MTB1009" s="306"/>
      <c r="MTC1009" s="306"/>
      <c r="MTD1009" s="306"/>
      <c r="MTE1009" s="306"/>
      <c r="MTF1009" s="306"/>
      <c r="MTG1009" s="306"/>
      <c r="MTH1009" s="306"/>
      <c r="MTI1009" s="306"/>
      <c r="MTJ1009" s="306"/>
      <c r="MTK1009" s="306"/>
      <c r="MTL1009" s="306"/>
      <c r="MTM1009" s="306"/>
      <c r="MTN1009" s="306"/>
      <c r="MTO1009" s="306"/>
      <c r="MTP1009" s="306"/>
      <c r="MTQ1009" s="306"/>
      <c r="MTR1009" s="306"/>
      <c r="MTS1009" s="306"/>
      <c r="MTT1009" s="306"/>
      <c r="MTU1009" s="306"/>
      <c r="MTV1009" s="306"/>
      <c r="MTW1009" s="306"/>
      <c r="MTX1009" s="306"/>
      <c r="MTY1009" s="306"/>
      <c r="MTZ1009" s="306"/>
      <c r="MUA1009" s="306"/>
      <c r="MUB1009" s="306"/>
      <c r="MUC1009" s="306"/>
      <c r="MUD1009" s="306"/>
      <c r="MUE1009" s="306"/>
      <c r="MUF1009" s="306"/>
      <c r="MUG1009" s="306"/>
      <c r="MUH1009" s="306"/>
      <c r="MUI1009" s="306"/>
      <c r="MUJ1009" s="306"/>
      <c r="MUK1009" s="306"/>
      <c r="MUL1009" s="306"/>
      <c r="MUM1009" s="306"/>
      <c r="MUN1009" s="306"/>
      <c r="MUO1009" s="306"/>
      <c r="MUP1009" s="306"/>
      <c r="MUQ1009" s="306"/>
      <c r="MUR1009" s="306"/>
      <c r="MUS1009" s="306"/>
      <c r="MUT1009" s="306"/>
      <c r="MUU1009" s="306"/>
      <c r="MUV1009" s="306"/>
      <c r="MUW1009" s="306"/>
      <c r="MUX1009" s="306"/>
      <c r="MUY1009" s="306"/>
      <c r="MUZ1009" s="306"/>
      <c r="MVA1009" s="306"/>
      <c r="MVB1009" s="306"/>
      <c r="MVC1009" s="306"/>
      <c r="MVD1009" s="306"/>
      <c r="MVE1009" s="306"/>
      <c r="MVF1009" s="306"/>
      <c r="MVG1009" s="306"/>
      <c r="MVH1009" s="306"/>
      <c r="MVI1009" s="306"/>
      <c r="MVJ1009" s="306"/>
      <c r="MVK1009" s="306"/>
      <c r="MVL1009" s="306"/>
      <c r="MVM1009" s="306"/>
      <c r="MVN1009" s="306"/>
      <c r="MVO1009" s="306"/>
      <c r="MVP1009" s="306"/>
      <c r="MVQ1009" s="306"/>
      <c r="MVR1009" s="306"/>
      <c r="MVS1009" s="306"/>
      <c r="MVT1009" s="306"/>
      <c r="MVU1009" s="306"/>
      <c r="MVV1009" s="306"/>
      <c r="MVW1009" s="306"/>
      <c r="MVX1009" s="306"/>
      <c r="MVY1009" s="306"/>
      <c r="MVZ1009" s="306"/>
      <c r="MWA1009" s="306"/>
      <c r="MWB1009" s="306"/>
      <c r="MWC1009" s="306"/>
      <c r="MWD1009" s="306"/>
      <c r="MWE1009" s="306"/>
      <c r="MWF1009" s="306"/>
      <c r="MWG1009" s="306"/>
      <c r="MWH1009" s="306"/>
      <c r="MWI1009" s="306"/>
      <c r="MWJ1009" s="306"/>
      <c r="MWK1009" s="306"/>
      <c r="MWL1009" s="306"/>
      <c r="MWM1009" s="306"/>
      <c r="MWN1009" s="306"/>
      <c r="MWO1009" s="306"/>
      <c r="MWP1009" s="306"/>
      <c r="MWQ1009" s="306"/>
      <c r="MWR1009" s="306"/>
      <c r="MWS1009" s="306"/>
      <c r="MWT1009" s="306"/>
      <c r="MWU1009" s="306"/>
      <c r="MWV1009" s="306"/>
      <c r="MWW1009" s="306"/>
      <c r="MWX1009" s="306"/>
      <c r="MWY1009" s="306"/>
      <c r="MWZ1009" s="306"/>
      <c r="MXA1009" s="306"/>
      <c r="MXB1009" s="306"/>
      <c r="MXC1009" s="306"/>
      <c r="MXD1009" s="306"/>
      <c r="MXE1009" s="306"/>
      <c r="MXF1009" s="306"/>
      <c r="MXG1009" s="306"/>
      <c r="MXH1009" s="306"/>
      <c r="MXI1009" s="306"/>
      <c r="MXJ1009" s="306"/>
      <c r="MXK1009" s="306"/>
      <c r="MXL1009" s="306"/>
      <c r="MXM1009" s="306"/>
      <c r="MXN1009" s="306"/>
      <c r="MXO1009" s="306"/>
      <c r="MXP1009" s="306"/>
      <c r="MXQ1009" s="306"/>
      <c r="MXR1009" s="306"/>
      <c r="MXS1009" s="306"/>
      <c r="MXT1009" s="306"/>
      <c r="MXU1009" s="306"/>
      <c r="MXV1009" s="306"/>
      <c r="MXW1009" s="306"/>
      <c r="MXX1009" s="306"/>
      <c r="MXY1009" s="306"/>
      <c r="MXZ1009" s="306"/>
      <c r="MYA1009" s="306"/>
      <c r="MYB1009" s="306"/>
      <c r="MYC1009" s="306"/>
      <c r="MYD1009" s="306"/>
      <c r="MYE1009" s="306"/>
      <c r="MYF1009" s="306"/>
      <c r="MYG1009" s="306"/>
      <c r="MYH1009" s="306"/>
      <c r="MYI1009" s="306"/>
      <c r="MYJ1009" s="306"/>
      <c r="MYK1009" s="306"/>
      <c r="MYL1009" s="306"/>
      <c r="MYM1009" s="306"/>
      <c r="MYN1009" s="306"/>
      <c r="MYO1009" s="306"/>
      <c r="MYP1009" s="306"/>
      <c r="MYQ1009" s="306"/>
      <c r="MYR1009" s="306"/>
      <c r="MYS1009" s="306"/>
      <c r="MYT1009" s="306"/>
      <c r="MYU1009" s="306"/>
      <c r="MYV1009" s="306"/>
      <c r="MYW1009" s="306"/>
      <c r="MYX1009" s="306"/>
      <c r="MYY1009" s="306"/>
      <c r="MYZ1009" s="306"/>
      <c r="MZA1009" s="306"/>
      <c r="MZB1009" s="306"/>
      <c r="MZC1009" s="306"/>
      <c r="MZD1009" s="306"/>
      <c r="MZE1009" s="306"/>
      <c r="MZF1009" s="306"/>
      <c r="MZG1009" s="306"/>
      <c r="MZH1009" s="306"/>
      <c r="MZI1009" s="306"/>
      <c r="MZJ1009" s="306"/>
      <c r="MZK1009" s="306"/>
      <c r="MZL1009" s="306"/>
      <c r="MZM1009" s="306"/>
      <c r="MZN1009" s="306"/>
      <c r="MZO1009" s="306"/>
      <c r="MZP1009" s="306"/>
      <c r="MZQ1009" s="306"/>
      <c r="MZR1009" s="306"/>
      <c r="MZS1009" s="306"/>
      <c r="MZT1009" s="306"/>
      <c r="MZU1009" s="306"/>
      <c r="MZV1009" s="306"/>
      <c r="MZW1009" s="306"/>
      <c r="MZX1009" s="306"/>
      <c r="MZY1009" s="306"/>
      <c r="MZZ1009" s="306"/>
      <c r="NAA1009" s="306"/>
      <c r="NAB1009" s="306"/>
      <c r="NAC1009" s="306"/>
      <c r="NAD1009" s="306"/>
      <c r="NAE1009" s="306"/>
      <c r="NAF1009" s="306"/>
      <c r="NAG1009" s="306"/>
      <c r="NAH1009" s="306"/>
      <c r="NAI1009" s="306"/>
      <c r="NAJ1009" s="306"/>
      <c r="NAK1009" s="306"/>
      <c r="NAL1009" s="306"/>
      <c r="NAM1009" s="306"/>
      <c r="NAN1009" s="306"/>
      <c r="NAO1009" s="306"/>
      <c r="NAP1009" s="306"/>
      <c r="NAQ1009" s="306"/>
      <c r="NAR1009" s="306"/>
      <c r="NAS1009" s="306"/>
      <c r="NAT1009" s="306"/>
      <c r="NAU1009" s="306"/>
      <c r="NAV1009" s="306"/>
      <c r="NAW1009" s="306"/>
      <c r="NAX1009" s="306"/>
      <c r="NAY1009" s="306"/>
      <c r="NAZ1009" s="306"/>
      <c r="NBA1009" s="306"/>
      <c r="NBB1009" s="306"/>
      <c r="NBC1009" s="306"/>
      <c r="NBD1009" s="306"/>
      <c r="NBE1009" s="306"/>
      <c r="NBF1009" s="306"/>
      <c r="NBG1009" s="306"/>
      <c r="NBH1009" s="306"/>
      <c r="NBI1009" s="306"/>
      <c r="NBJ1009" s="306"/>
      <c r="NBK1009" s="306"/>
      <c r="NBL1009" s="306"/>
      <c r="NBM1009" s="306"/>
      <c r="NBN1009" s="306"/>
      <c r="NBO1009" s="306"/>
      <c r="NBP1009" s="306"/>
      <c r="NBQ1009" s="306"/>
      <c r="NBR1009" s="306"/>
      <c r="NBS1009" s="306"/>
      <c r="NBT1009" s="306"/>
      <c r="NBU1009" s="306"/>
      <c r="NBV1009" s="306"/>
      <c r="NBW1009" s="306"/>
      <c r="NBX1009" s="306"/>
      <c r="NBY1009" s="306"/>
      <c r="NBZ1009" s="306"/>
      <c r="NCA1009" s="306"/>
      <c r="NCB1009" s="306"/>
      <c r="NCC1009" s="306"/>
      <c r="NCD1009" s="306"/>
      <c r="NCE1009" s="306"/>
      <c r="NCF1009" s="306"/>
      <c r="NCG1009" s="306"/>
      <c r="NCH1009" s="306"/>
      <c r="NCI1009" s="306"/>
      <c r="NCJ1009" s="306"/>
      <c r="NCK1009" s="306"/>
      <c r="NCL1009" s="306"/>
      <c r="NCM1009" s="306"/>
      <c r="NCN1009" s="306"/>
      <c r="NCO1009" s="306"/>
      <c r="NCP1009" s="306"/>
      <c r="NCQ1009" s="306"/>
      <c r="NCR1009" s="306"/>
      <c r="NCS1009" s="306"/>
      <c r="NCT1009" s="306"/>
      <c r="NCU1009" s="306"/>
      <c r="NCV1009" s="306"/>
      <c r="NCW1009" s="306"/>
      <c r="NCX1009" s="306"/>
      <c r="NCY1009" s="306"/>
      <c r="NCZ1009" s="306"/>
      <c r="NDA1009" s="306"/>
      <c r="NDB1009" s="306"/>
      <c r="NDC1009" s="306"/>
      <c r="NDD1009" s="306"/>
      <c r="NDE1009" s="306"/>
      <c r="NDF1009" s="306"/>
      <c r="NDG1009" s="306"/>
      <c r="NDH1009" s="306"/>
      <c r="NDI1009" s="306"/>
      <c r="NDJ1009" s="306"/>
      <c r="NDK1009" s="306"/>
      <c r="NDL1009" s="306"/>
      <c r="NDM1009" s="306"/>
      <c r="NDN1009" s="306"/>
      <c r="NDO1009" s="306"/>
      <c r="NDP1009" s="306"/>
      <c r="NDQ1009" s="306"/>
      <c r="NDR1009" s="306"/>
      <c r="NDS1009" s="306"/>
      <c r="NDT1009" s="306"/>
      <c r="NDU1009" s="306"/>
      <c r="NDV1009" s="306"/>
      <c r="NDW1009" s="306"/>
      <c r="NDX1009" s="306"/>
      <c r="NDY1009" s="306"/>
      <c r="NDZ1009" s="306"/>
      <c r="NEA1009" s="306"/>
      <c r="NEB1009" s="306"/>
      <c r="NEC1009" s="306"/>
      <c r="NED1009" s="306"/>
      <c r="NEE1009" s="306"/>
      <c r="NEF1009" s="306"/>
      <c r="NEG1009" s="306"/>
      <c r="NEH1009" s="306"/>
      <c r="NEI1009" s="306"/>
      <c r="NEJ1009" s="306"/>
      <c r="NEK1009" s="306"/>
      <c r="NEL1009" s="306"/>
      <c r="NEM1009" s="306"/>
      <c r="NEN1009" s="306"/>
      <c r="NEO1009" s="306"/>
      <c r="NEP1009" s="306"/>
      <c r="NEQ1009" s="306"/>
      <c r="NER1009" s="306"/>
      <c r="NES1009" s="306"/>
      <c r="NET1009" s="306"/>
      <c r="NEU1009" s="306"/>
      <c r="NEV1009" s="306"/>
      <c r="NEW1009" s="306"/>
      <c r="NEX1009" s="306"/>
      <c r="NEY1009" s="306"/>
      <c r="NEZ1009" s="306"/>
      <c r="NFA1009" s="306"/>
      <c r="NFB1009" s="306"/>
      <c r="NFC1009" s="306"/>
      <c r="NFD1009" s="306"/>
      <c r="NFE1009" s="306"/>
      <c r="NFF1009" s="306"/>
      <c r="NFG1009" s="306"/>
      <c r="NFH1009" s="306"/>
      <c r="NFI1009" s="306"/>
      <c r="NFJ1009" s="306"/>
      <c r="NFK1009" s="306"/>
      <c r="NFL1009" s="306"/>
      <c r="NFM1009" s="306"/>
      <c r="NFN1009" s="306"/>
      <c r="NFO1009" s="306"/>
      <c r="NFP1009" s="306"/>
      <c r="NFQ1009" s="306"/>
      <c r="NFR1009" s="306"/>
      <c r="NFS1009" s="306"/>
      <c r="NFT1009" s="306"/>
      <c r="NFU1009" s="306"/>
      <c r="NFV1009" s="306"/>
      <c r="NFW1009" s="306"/>
      <c r="NFX1009" s="306"/>
      <c r="NFY1009" s="306"/>
      <c r="NFZ1009" s="306"/>
      <c r="NGA1009" s="306"/>
      <c r="NGB1009" s="306"/>
      <c r="NGC1009" s="306"/>
      <c r="NGD1009" s="306"/>
      <c r="NGE1009" s="306"/>
      <c r="NGF1009" s="306"/>
      <c r="NGG1009" s="306"/>
      <c r="NGH1009" s="306"/>
      <c r="NGI1009" s="306"/>
      <c r="NGJ1009" s="306"/>
      <c r="NGK1009" s="306"/>
      <c r="NGL1009" s="306"/>
      <c r="NGM1009" s="306"/>
      <c r="NGN1009" s="306"/>
      <c r="NGO1009" s="306"/>
      <c r="NGP1009" s="306"/>
      <c r="NGQ1009" s="306"/>
      <c r="NGR1009" s="306"/>
      <c r="NGS1009" s="306"/>
      <c r="NGT1009" s="306"/>
      <c r="NGU1009" s="306"/>
      <c r="NGV1009" s="306"/>
      <c r="NGW1009" s="306"/>
      <c r="NGX1009" s="306"/>
      <c r="NGY1009" s="306"/>
      <c r="NGZ1009" s="306"/>
      <c r="NHA1009" s="306"/>
      <c r="NHB1009" s="306"/>
      <c r="NHC1009" s="306"/>
      <c r="NHD1009" s="306"/>
      <c r="NHE1009" s="306"/>
      <c r="NHF1009" s="306"/>
      <c r="NHG1009" s="306"/>
      <c r="NHH1009" s="306"/>
      <c r="NHI1009" s="306"/>
      <c r="NHJ1009" s="306"/>
      <c r="NHK1009" s="306"/>
      <c r="NHL1009" s="306"/>
      <c r="NHM1009" s="306"/>
      <c r="NHN1009" s="306"/>
      <c r="NHO1009" s="306"/>
      <c r="NHP1009" s="306"/>
      <c r="NHQ1009" s="306"/>
      <c r="NHR1009" s="306"/>
      <c r="NHS1009" s="306"/>
      <c r="NHT1009" s="306"/>
      <c r="NHU1009" s="306"/>
      <c r="NHV1009" s="306"/>
      <c r="NHW1009" s="306"/>
      <c r="NHX1009" s="306"/>
      <c r="NHY1009" s="306"/>
      <c r="NHZ1009" s="306"/>
      <c r="NIA1009" s="306"/>
      <c r="NIB1009" s="306"/>
      <c r="NIC1009" s="306"/>
      <c r="NID1009" s="306"/>
      <c r="NIE1009" s="306"/>
      <c r="NIF1009" s="306"/>
      <c r="NIG1009" s="306"/>
      <c r="NIH1009" s="306"/>
      <c r="NII1009" s="306"/>
      <c r="NIJ1009" s="306"/>
      <c r="NIK1009" s="306"/>
      <c r="NIL1009" s="306"/>
      <c r="NIM1009" s="306"/>
      <c r="NIN1009" s="306"/>
      <c r="NIO1009" s="306"/>
      <c r="NIP1009" s="306"/>
      <c r="NIQ1009" s="306"/>
      <c r="NIR1009" s="306"/>
      <c r="NIS1009" s="306"/>
      <c r="NIT1009" s="306"/>
      <c r="NIU1009" s="306"/>
      <c r="NIV1009" s="306"/>
      <c r="NIW1009" s="306"/>
      <c r="NIX1009" s="306"/>
      <c r="NIY1009" s="306"/>
      <c r="NIZ1009" s="306"/>
      <c r="NJA1009" s="306"/>
      <c r="NJB1009" s="306"/>
      <c r="NJC1009" s="306"/>
      <c r="NJD1009" s="306"/>
      <c r="NJE1009" s="306"/>
      <c r="NJF1009" s="306"/>
      <c r="NJG1009" s="306"/>
      <c r="NJH1009" s="306"/>
      <c r="NJI1009" s="306"/>
      <c r="NJJ1009" s="306"/>
      <c r="NJK1009" s="306"/>
      <c r="NJL1009" s="306"/>
      <c r="NJM1009" s="306"/>
      <c r="NJN1009" s="306"/>
      <c r="NJO1009" s="306"/>
      <c r="NJP1009" s="306"/>
      <c r="NJQ1009" s="306"/>
      <c r="NJR1009" s="306"/>
      <c r="NJS1009" s="306"/>
      <c r="NJT1009" s="306"/>
      <c r="NJU1009" s="306"/>
      <c r="NJV1009" s="306"/>
      <c r="NJW1009" s="306"/>
      <c r="NJX1009" s="306"/>
      <c r="NJY1009" s="306"/>
      <c r="NJZ1009" s="306"/>
      <c r="NKA1009" s="306"/>
      <c r="NKB1009" s="306"/>
      <c r="NKC1009" s="306"/>
      <c r="NKD1009" s="306"/>
      <c r="NKE1009" s="306"/>
      <c r="NKF1009" s="306"/>
      <c r="NKG1009" s="306"/>
      <c r="NKH1009" s="306"/>
      <c r="NKI1009" s="306"/>
      <c r="NKJ1009" s="306"/>
      <c r="NKK1009" s="306"/>
      <c r="NKL1009" s="306"/>
      <c r="NKM1009" s="306"/>
      <c r="NKN1009" s="306"/>
      <c r="NKO1009" s="306"/>
      <c r="NKP1009" s="306"/>
      <c r="NKQ1009" s="306"/>
      <c r="NKR1009" s="306"/>
      <c r="NKS1009" s="306"/>
      <c r="NKT1009" s="306"/>
      <c r="NKU1009" s="306"/>
      <c r="NKV1009" s="306"/>
      <c r="NKW1009" s="306"/>
      <c r="NKX1009" s="306"/>
      <c r="NKY1009" s="306"/>
      <c r="NKZ1009" s="306"/>
      <c r="NLA1009" s="306"/>
      <c r="NLB1009" s="306"/>
      <c r="NLC1009" s="306"/>
      <c r="NLD1009" s="306"/>
      <c r="NLE1009" s="306"/>
      <c r="NLF1009" s="306"/>
      <c r="NLG1009" s="306"/>
      <c r="NLH1009" s="306"/>
      <c r="NLI1009" s="306"/>
      <c r="NLJ1009" s="306"/>
      <c r="NLK1009" s="306"/>
      <c r="NLL1009" s="306"/>
      <c r="NLM1009" s="306"/>
      <c r="NLN1009" s="306"/>
      <c r="NLO1009" s="306"/>
      <c r="NLP1009" s="306"/>
      <c r="NLQ1009" s="306"/>
      <c r="NLR1009" s="306"/>
      <c r="NLS1009" s="306"/>
      <c r="NLT1009" s="306"/>
      <c r="NLU1009" s="306"/>
      <c r="NLV1009" s="306"/>
      <c r="NLW1009" s="306"/>
      <c r="NLX1009" s="306"/>
      <c r="NLY1009" s="306"/>
      <c r="NLZ1009" s="306"/>
      <c r="NMA1009" s="306"/>
      <c r="NMB1009" s="306"/>
      <c r="NMC1009" s="306"/>
      <c r="NMD1009" s="306"/>
      <c r="NME1009" s="306"/>
      <c r="NMF1009" s="306"/>
      <c r="NMG1009" s="306"/>
      <c r="NMH1009" s="306"/>
      <c r="NMI1009" s="306"/>
      <c r="NMJ1009" s="306"/>
      <c r="NMK1009" s="306"/>
      <c r="NML1009" s="306"/>
      <c r="NMM1009" s="306"/>
      <c r="NMN1009" s="306"/>
      <c r="NMO1009" s="306"/>
      <c r="NMP1009" s="306"/>
      <c r="NMQ1009" s="306"/>
      <c r="NMR1009" s="306"/>
      <c r="NMS1009" s="306"/>
      <c r="NMT1009" s="306"/>
      <c r="NMU1009" s="306"/>
      <c r="NMV1009" s="306"/>
      <c r="NMW1009" s="306"/>
      <c r="NMX1009" s="306"/>
      <c r="NMY1009" s="306"/>
      <c r="NMZ1009" s="306"/>
      <c r="NNA1009" s="306"/>
      <c r="NNB1009" s="306"/>
      <c r="NNC1009" s="306"/>
      <c r="NND1009" s="306"/>
      <c r="NNE1009" s="306"/>
      <c r="NNF1009" s="306"/>
      <c r="NNG1009" s="306"/>
      <c r="NNH1009" s="306"/>
      <c r="NNI1009" s="306"/>
      <c r="NNJ1009" s="306"/>
      <c r="NNK1009" s="306"/>
      <c r="NNL1009" s="306"/>
      <c r="NNM1009" s="306"/>
      <c r="NNN1009" s="306"/>
      <c r="NNO1009" s="306"/>
      <c r="NNP1009" s="306"/>
      <c r="NNQ1009" s="306"/>
      <c r="NNR1009" s="306"/>
      <c r="NNS1009" s="306"/>
      <c r="NNT1009" s="306"/>
      <c r="NNU1009" s="306"/>
      <c r="NNV1009" s="306"/>
      <c r="NNW1009" s="306"/>
      <c r="NNX1009" s="306"/>
      <c r="NNY1009" s="306"/>
      <c r="NNZ1009" s="306"/>
      <c r="NOA1009" s="306"/>
      <c r="NOB1009" s="306"/>
      <c r="NOC1009" s="306"/>
      <c r="NOD1009" s="306"/>
      <c r="NOE1009" s="306"/>
      <c r="NOF1009" s="306"/>
      <c r="NOG1009" s="306"/>
      <c r="NOH1009" s="306"/>
      <c r="NOI1009" s="306"/>
      <c r="NOJ1009" s="306"/>
      <c r="NOK1009" s="306"/>
      <c r="NOL1009" s="306"/>
      <c r="NOM1009" s="306"/>
      <c r="NON1009" s="306"/>
      <c r="NOO1009" s="306"/>
      <c r="NOP1009" s="306"/>
      <c r="NOQ1009" s="306"/>
      <c r="NOR1009" s="306"/>
      <c r="NOS1009" s="306"/>
      <c r="NOT1009" s="306"/>
      <c r="NOU1009" s="306"/>
      <c r="NOV1009" s="306"/>
      <c r="NOW1009" s="306"/>
      <c r="NOX1009" s="306"/>
      <c r="NOY1009" s="306"/>
      <c r="NOZ1009" s="306"/>
      <c r="NPA1009" s="306"/>
      <c r="NPB1009" s="306"/>
      <c r="NPC1009" s="306"/>
      <c r="NPD1009" s="306"/>
      <c r="NPE1009" s="306"/>
      <c r="NPF1009" s="306"/>
      <c r="NPG1009" s="306"/>
      <c r="NPH1009" s="306"/>
      <c r="NPI1009" s="306"/>
      <c r="NPJ1009" s="306"/>
      <c r="NPK1009" s="306"/>
      <c r="NPL1009" s="306"/>
      <c r="NPM1009" s="306"/>
      <c r="NPN1009" s="306"/>
      <c r="NPO1009" s="306"/>
      <c r="NPP1009" s="306"/>
      <c r="NPQ1009" s="306"/>
      <c r="NPR1009" s="306"/>
      <c r="NPS1009" s="306"/>
      <c r="NPT1009" s="306"/>
      <c r="NPU1009" s="306"/>
      <c r="NPV1009" s="306"/>
      <c r="NPW1009" s="306"/>
      <c r="NPX1009" s="306"/>
      <c r="NPY1009" s="306"/>
      <c r="NPZ1009" s="306"/>
      <c r="NQA1009" s="306"/>
      <c r="NQB1009" s="306"/>
      <c r="NQC1009" s="306"/>
      <c r="NQD1009" s="306"/>
      <c r="NQE1009" s="306"/>
      <c r="NQF1009" s="306"/>
      <c r="NQG1009" s="306"/>
      <c r="NQH1009" s="306"/>
      <c r="NQI1009" s="306"/>
      <c r="NQJ1009" s="306"/>
      <c r="NQK1009" s="306"/>
      <c r="NQL1009" s="306"/>
      <c r="NQM1009" s="306"/>
      <c r="NQN1009" s="306"/>
      <c r="NQO1009" s="306"/>
      <c r="NQP1009" s="306"/>
      <c r="NQQ1009" s="306"/>
      <c r="NQR1009" s="306"/>
      <c r="NQS1009" s="306"/>
      <c r="NQT1009" s="306"/>
      <c r="NQU1009" s="306"/>
      <c r="NQV1009" s="306"/>
      <c r="NQW1009" s="306"/>
      <c r="NQX1009" s="306"/>
      <c r="NQY1009" s="306"/>
      <c r="NQZ1009" s="306"/>
      <c r="NRA1009" s="306"/>
      <c r="NRB1009" s="306"/>
      <c r="NRC1009" s="306"/>
      <c r="NRD1009" s="306"/>
      <c r="NRE1009" s="306"/>
      <c r="NRF1009" s="306"/>
      <c r="NRG1009" s="306"/>
      <c r="NRH1009" s="306"/>
      <c r="NRI1009" s="306"/>
      <c r="NRJ1009" s="306"/>
      <c r="NRK1009" s="306"/>
      <c r="NRL1009" s="306"/>
      <c r="NRM1009" s="306"/>
      <c r="NRN1009" s="306"/>
      <c r="NRO1009" s="306"/>
      <c r="NRP1009" s="306"/>
      <c r="NRQ1009" s="306"/>
      <c r="NRR1009" s="306"/>
      <c r="NRS1009" s="306"/>
      <c r="NRT1009" s="306"/>
      <c r="NRU1009" s="306"/>
      <c r="NRV1009" s="306"/>
      <c r="NRW1009" s="306"/>
      <c r="NRX1009" s="306"/>
      <c r="NRY1009" s="306"/>
      <c r="NRZ1009" s="306"/>
      <c r="NSA1009" s="306"/>
      <c r="NSB1009" s="306"/>
      <c r="NSC1009" s="306"/>
      <c r="NSD1009" s="306"/>
      <c r="NSE1009" s="306"/>
      <c r="NSF1009" s="306"/>
      <c r="NSG1009" s="306"/>
      <c r="NSH1009" s="306"/>
      <c r="NSI1009" s="306"/>
      <c r="NSJ1009" s="306"/>
      <c r="NSK1009" s="306"/>
      <c r="NSL1009" s="306"/>
      <c r="NSM1009" s="306"/>
      <c r="NSN1009" s="306"/>
      <c r="NSO1009" s="306"/>
      <c r="NSP1009" s="306"/>
      <c r="NSQ1009" s="306"/>
      <c r="NSR1009" s="306"/>
      <c r="NSS1009" s="306"/>
      <c r="NST1009" s="306"/>
      <c r="NSU1009" s="306"/>
      <c r="NSV1009" s="306"/>
      <c r="NSW1009" s="306"/>
      <c r="NSX1009" s="306"/>
      <c r="NSY1009" s="306"/>
      <c r="NSZ1009" s="306"/>
      <c r="NTA1009" s="306"/>
      <c r="NTB1009" s="306"/>
      <c r="NTC1009" s="306"/>
      <c r="NTD1009" s="306"/>
      <c r="NTE1009" s="306"/>
      <c r="NTF1009" s="306"/>
      <c r="NTG1009" s="306"/>
      <c r="NTH1009" s="306"/>
      <c r="NTI1009" s="306"/>
      <c r="NTJ1009" s="306"/>
      <c r="NTK1009" s="306"/>
      <c r="NTL1009" s="306"/>
      <c r="NTM1009" s="306"/>
      <c r="NTN1009" s="306"/>
      <c r="NTO1009" s="306"/>
      <c r="NTP1009" s="306"/>
      <c r="NTQ1009" s="306"/>
      <c r="NTR1009" s="306"/>
      <c r="NTS1009" s="306"/>
      <c r="NTT1009" s="306"/>
      <c r="NTU1009" s="306"/>
      <c r="NTV1009" s="306"/>
      <c r="NTW1009" s="306"/>
      <c r="NTX1009" s="306"/>
      <c r="NTY1009" s="306"/>
      <c r="NTZ1009" s="306"/>
      <c r="NUA1009" s="306"/>
      <c r="NUB1009" s="306"/>
      <c r="NUC1009" s="306"/>
      <c r="NUD1009" s="306"/>
      <c r="NUE1009" s="306"/>
      <c r="NUF1009" s="306"/>
      <c r="NUG1009" s="306"/>
      <c r="NUH1009" s="306"/>
      <c r="NUI1009" s="306"/>
      <c r="NUJ1009" s="306"/>
      <c r="NUK1009" s="306"/>
      <c r="NUL1009" s="306"/>
      <c r="NUM1009" s="306"/>
      <c r="NUN1009" s="306"/>
      <c r="NUO1009" s="306"/>
      <c r="NUP1009" s="306"/>
      <c r="NUQ1009" s="306"/>
      <c r="NUR1009" s="306"/>
      <c r="NUS1009" s="306"/>
      <c r="NUT1009" s="306"/>
      <c r="NUU1009" s="306"/>
      <c r="NUV1009" s="306"/>
      <c r="NUW1009" s="306"/>
      <c r="NUX1009" s="306"/>
      <c r="NUY1009" s="306"/>
      <c r="NUZ1009" s="306"/>
      <c r="NVA1009" s="306"/>
      <c r="NVB1009" s="306"/>
      <c r="NVC1009" s="306"/>
      <c r="NVD1009" s="306"/>
      <c r="NVE1009" s="306"/>
      <c r="NVF1009" s="306"/>
      <c r="NVG1009" s="306"/>
      <c r="NVH1009" s="306"/>
      <c r="NVI1009" s="306"/>
      <c r="NVJ1009" s="306"/>
      <c r="NVK1009" s="306"/>
      <c r="NVL1009" s="306"/>
      <c r="NVM1009" s="306"/>
      <c r="NVN1009" s="306"/>
      <c r="NVO1009" s="306"/>
      <c r="NVP1009" s="306"/>
      <c r="NVQ1009" s="306"/>
      <c r="NVR1009" s="306"/>
      <c r="NVS1009" s="306"/>
      <c r="NVT1009" s="306"/>
      <c r="NVU1009" s="306"/>
      <c r="NVV1009" s="306"/>
      <c r="NVW1009" s="306"/>
      <c r="NVX1009" s="306"/>
      <c r="NVY1009" s="306"/>
      <c r="NVZ1009" s="306"/>
      <c r="NWA1009" s="306"/>
      <c r="NWB1009" s="306"/>
      <c r="NWC1009" s="306"/>
      <c r="NWD1009" s="306"/>
      <c r="NWE1009" s="306"/>
      <c r="NWF1009" s="306"/>
      <c r="NWG1009" s="306"/>
      <c r="NWH1009" s="306"/>
      <c r="NWI1009" s="306"/>
      <c r="NWJ1009" s="306"/>
      <c r="NWK1009" s="306"/>
      <c r="NWL1009" s="306"/>
      <c r="NWM1009" s="306"/>
      <c r="NWN1009" s="306"/>
      <c r="NWO1009" s="306"/>
      <c r="NWP1009" s="306"/>
      <c r="NWQ1009" s="306"/>
      <c r="NWR1009" s="306"/>
      <c r="NWS1009" s="306"/>
      <c r="NWT1009" s="306"/>
      <c r="NWU1009" s="306"/>
      <c r="NWV1009" s="306"/>
      <c r="NWW1009" s="306"/>
      <c r="NWX1009" s="306"/>
      <c r="NWY1009" s="306"/>
      <c r="NWZ1009" s="306"/>
      <c r="NXA1009" s="306"/>
      <c r="NXB1009" s="306"/>
      <c r="NXC1009" s="306"/>
      <c r="NXD1009" s="306"/>
      <c r="NXE1009" s="306"/>
      <c r="NXF1009" s="306"/>
      <c r="NXG1009" s="306"/>
      <c r="NXH1009" s="306"/>
      <c r="NXI1009" s="306"/>
      <c r="NXJ1009" s="306"/>
      <c r="NXK1009" s="306"/>
      <c r="NXL1009" s="306"/>
      <c r="NXM1009" s="306"/>
      <c r="NXN1009" s="306"/>
      <c r="NXO1009" s="306"/>
      <c r="NXP1009" s="306"/>
      <c r="NXQ1009" s="306"/>
      <c r="NXR1009" s="306"/>
      <c r="NXS1009" s="306"/>
      <c r="NXT1009" s="306"/>
      <c r="NXU1009" s="306"/>
      <c r="NXV1009" s="306"/>
      <c r="NXW1009" s="306"/>
      <c r="NXX1009" s="306"/>
      <c r="NXY1009" s="306"/>
      <c r="NXZ1009" s="306"/>
      <c r="NYA1009" s="306"/>
      <c r="NYB1009" s="306"/>
      <c r="NYC1009" s="306"/>
      <c r="NYD1009" s="306"/>
      <c r="NYE1009" s="306"/>
      <c r="NYF1009" s="306"/>
      <c r="NYG1009" s="306"/>
      <c r="NYH1009" s="306"/>
      <c r="NYI1009" s="306"/>
      <c r="NYJ1009" s="306"/>
      <c r="NYK1009" s="306"/>
      <c r="NYL1009" s="306"/>
      <c r="NYM1009" s="306"/>
      <c r="NYN1009" s="306"/>
      <c r="NYO1009" s="306"/>
      <c r="NYP1009" s="306"/>
      <c r="NYQ1009" s="306"/>
      <c r="NYR1009" s="306"/>
      <c r="NYS1009" s="306"/>
      <c r="NYT1009" s="306"/>
      <c r="NYU1009" s="306"/>
      <c r="NYV1009" s="306"/>
      <c r="NYW1009" s="306"/>
      <c r="NYX1009" s="306"/>
      <c r="NYY1009" s="306"/>
      <c r="NYZ1009" s="306"/>
      <c r="NZA1009" s="306"/>
      <c r="NZB1009" s="306"/>
      <c r="NZC1009" s="306"/>
      <c r="NZD1009" s="306"/>
      <c r="NZE1009" s="306"/>
      <c r="NZF1009" s="306"/>
      <c r="NZG1009" s="306"/>
      <c r="NZH1009" s="306"/>
      <c r="NZI1009" s="306"/>
      <c r="NZJ1009" s="306"/>
      <c r="NZK1009" s="306"/>
      <c r="NZL1009" s="306"/>
      <c r="NZM1009" s="306"/>
      <c r="NZN1009" s="306"/>
      <c r="NZO1009" s="306"/>
      <c r="NZP1009" s="306"/>
      <c r="NZQ1009" s="306"/>
      <c r="NZR1009" s="306"/>
      <c r="NZS1009" s="306"/>
      <c r="NZT1009" s="306"/>
      <c r="NZU1009" s="306"/>
      <c r="NZV1009" s="306"/>
      <c r="NZW1009" s="306"/>
      <c r="NZX1009" s="306"/>
      <c r="NZY1009" s="306"/>
      <c r="NZZ1009" s="306"/>
      <c r="OAA1009" s="306"/>
      <c r="OAB1009" s="306"/>
      <c r="OAC1009" s="306"/>
      <c r="OAD1009" s="306"/>
      <c r="OAE1009" s="306"/>
      <c r="OAF1009" s="306"/>
      <c r="OAG1009" s="306"/>
      <c r="OAH1009" s="306"/>
      <c r="OAI1009" s="306"/>
      <c r="OAJ1009" s="306"/>
      <c r="OAK1009" s="306"/>
      <c r="OAL1009" s="306"/>
      <c r="OAM1009" s="306"/>
      <c r="OAN1009" s="306"/>
      <c r="OAO1009" s="306"/>
      <c r="OAP1009" s="306"/>
      <c r="OAQ1009" s="306"/>
      <c r="OAR1009" s="306"/>
      <c r="OAS1009" s="306"/>
      <c r="OAT1009" s="306"/>
      <c r="OAU1009" s="306"/>
      <c r="OAV1009" s="306"/>
      <c r="OAW1009" s="306"/>
      <c r="OAX1009" s="306"/>
      <c r="OAY1009" s="306"/>
      <c r="OAZ1009" s="306"/>
      <c r="OBA1009" s="306"/>
      <c r="OBB1009" s="306"/>
      <c r="OBC1009" s="306"/>
      <c r="OBD1009" s="306"/>
      <c r="OBE1009" s="306"/>
      <c r="OBF1009" s="306"/>
      <c r="OBG1009" s="306"/>
      <c r="OBH1009" s="306"/>
      <c r="OBI1009" s="306"/>
      <c r="OBJ1009" s="306"/>
      <c r="OBK1009" s="306"/>
      <c r="OBL1009" s="306"/>
      <c r="OBM1009" s="306"/>
      <c r="OBN1009" s="306"/>
      <c r="OBO1009" s="306"/>
      <c r="OBP1009" s="306"/>
      <c r="OBQ1009" s="306"/>
      <c r="OBR1009" s="306"/>
      <c r="OBS1009" s="306"/>
      <c r="OBT1009" s="306"/>
      <c r="OBU1009" s="306"/>
      <c r="OBV1009" s="306"/>
      <c r="OBW1009" s="306"/>
      <c r="OBX1009" s="306"/>
      <c r="OBY1009" s="306"/>
      <c r="OBZ1009" s="306"/>
      <c r="OCA1009" s="306"/>
      <c r="OCB1009" s="306"/>
      <c r="OCC1009" s="306"/>
      <c r="OCD1009" s="306"/>
      <c r="OCE1009" s="306"/>
      <c r="OCF1009" s="306"/>
      <c r="OCG1009" s="306"/>
      <c r="OCH1009" s="306"/>
      <c r="OCI1009" s="306"/>
      <c r="OCJ1009" s="306"/>
      <c r="OCK1009" s="306"/>
      <c r="OCL1009" s="306"/>
      <c r="OCM1009" s="306"/>
      <c r="OCN1009" s="306"/>
      <c r="OCO1009" s="306"/>
      <c r="OCP1009" s="306"/>
      <c r="OCQ1009" s="306"/>
      <c r="OCR1009" s="306"/>
      <c r="OCS1009" s="306"/>
      <c r="OCT1009" s="306"/>
      <c r="OCU1009" s="306"/>
      <c r="OCV1009" s="306"/>
      <c r="OCW1009" s="306"/>
      <c r="OCX1009" s="306"/>
      <c r="OCY1009" s="306"/>
      <c r="OCZ1009" s="306"/>
      <c r="ODA1009" s="306"/>
      <c r="ODB1009" s="306"/>
      <c r="ODC1009" s="306"/>
      <c r="ODD1009" s="306"/>
      <c r="ODE1009" s="306"/>
      <c r="ODF1009" s="306"/>
      <c r="ODG1009" s="306"/>
      <c r="ODH1009" s="306"/>
      <c r="ODI1009" s="306"/>
      <c r="ODJ1009" s="306"/>
      <c r="ODK1009" s="306"/>
      <c r="ODL1009" s="306"/>
      <c r="ODM1009" s="306"/>
      <c r="ODN1009" s="306"/>
      <c r="ODO1009" s="306"/>
      <c r="ODP1009" s="306"/>
      <c r="ODQ1009" s="306"/>
      <c r="ODR1009" s="306"/>
      <c r="ODS1009" s="306"/>
      <c r="ODT1009" s="306"/>
      <c r="ODU1009" s="306"/>
      <c r="ODV1009" s="306"/>
      <c r="ODW1009" s="306"/>
      <c r="ODX1009" s="306"/>
      <c r="ODY1009" s="306"/>
      <c r="ODZ1009" s="306"/>
      <c r="OEA1009" s="306"/>
      <c r="OEB1009" s="306"/>
      <c r="OEC1009" s="306"/>
      <c r="OED1009" s="306"/>
      <c r="OEE1009" s="306"/>
      <c r="OEF1009" s="306"/>
      <c r="OEG1009" s="306"/>
      <c r="OEH1009" s="306"/>
      <c r="OEI1009" s="306"/>
      <c r="OEJ1009" s="306"/>
      <c r="OEK1009" s="306"/>
      <c r="OEL1009" s="306"/>
      <c r="OEM1009" s="306"/>
      <c r="OEN1009" s="306"/>
      <c r="OEO1009" s="306"/>
      <c r="OEP1009" s="306"/>
      <c r="OEQ1009" s="306"/>
      <c r="OER1009" s="306"/>
      <c r="OES1009" s="306"/>
      <c r="OET1009" s="306"/>
      <c r="OEU1009" s="306"/>
      <c r="OEV1009" s="306"/>
      <c r="OEW1009" s="306"/>
      <c r="OEX1009" s="306"/>
      <c r="OEY1009" s="306"/>
      <c r="OEZ1009" s="306"/>
      <c r="OFA1009" s="306"/>
      <c r="OFB1009" s="306"/>
      <c r="OFC1009" s="306"/>
      <c r="OFD1009" s="306"/>
      <c r="OFE1009" s="306"/>
      <c r="OFF1009" s="306"/>
      <c r="OFG1009" s="306"/>
      <c r="OFH1009" s="306"/>
      <c r="OFI1009" s="306"/>
      <c r="OFJ1009" s="306"/>
      <c r="OFK1009" s="306"/>
      <c r="OFL1009" s="306"/>
      <c r="OFM1009" s="306"/>
      <c r="OFN1009" s="306"/>
      <c r="OFO1009" s="306"/>
      <c r="OFP1009" s="306"/>
      <c r="OFQ1009" s="306"/>
      <c r="OFR1009" s="306"/>
      <c r="OFS1009" s="306"/>
      <c r="OFT1009" s="306"/>
      <c r="OFU1009" s="306"/>
      <c r="OFV1009" s="306"/>
      <c r="OFW1009" s="306"/>
      <c r="OFX1009" s="306"/>
      <c r="OFY1009" s="306"/>
      <c r="OFZ1009" s="306"/>
      <c r="OGA1009" s="306"/>
      <c r="OGB1009" s="306"/>
      <c r="OGC1009" s="306"/>
      <c r="OGD1009" s="306"/>
      <c r="OGE1009" s="306"/>
      <c r="OGF1009" s="306"/>
      <c r="OGG1009" s="306"/>
      <c r="OGH1009" s="306"/>
      <c r="OGI1009" s="306"/>
      <c r="OGJ1009" s="306"/>
      <c r="OGK1009" s="306"/>
      <c r="OGL1009" s="306"/>
      <c r="OGM1009" s="306"/>
      <c r="OGN1009" s="306"/>
      <c r="OGO1009" s="306"/>
      <c r="OGP1009" s="306"/>
      <c r="OGQ1009" s="306"/>
      <c r="OGR1009" s="306"/>
      <c r="OGS1009" s="306"/>
      <c r="OGT1009" s="306"/>
      <c r="OGU1009" s="306"/>
      <c r="OGV1009" s="306"/>
      <c r="OGW1009" s="306"/>
      <c r="OGX1009" s="306"/>
      <c r="OGY1009" s="306"/>
      <c r="OGZ1009" s="306"/>
      <c r="OHA1009" s="306"/>
      <c r="OHB1009" s="306"/>
      <c r="OHC1009" s="306"/>
      <c r="OHD1009" s="306"/>
      <c r="OHE1009" s="306"/>
      <c r="OHF1009" s="306"/>
      <c r="OHG1009" s="306"/>
      <c r="OHH1009" s="306"/>
      <c r="OHI1009" s="306"/>
      <c r="OHJ1009" s="306"/>
      <c r="OHK1009" s="306"/>
      <c r="OHL1009" s="306"/>
      <c r="OHM1009" s="306"/>
      <c r="OHN1009" s="306"/>
      <c r="OHO1009" s="306"/>
      <c r="OHP1009" s="306"/>
      <c r="OHQ1009" s="306"/>
      <c r="OHR1009" s="306"/>
      <c r="OHS1009" s="306"/>
      <c r="OHT1009" s="306"/>
      <c r="OHU1009" s="306"/>
      <c r="OHV1009" s="306"/>
      <c r="OHW1009" s="306"/>
      <c r="OHX1009" s="306"/>
      <c r="OHY1009" s="306"/>
      <c r="OHZ1009" s="306"/>
      <c r="OIA1009" s="306"/>
      <c r="OIB1009" s="306"/>
      <c r="OIC1009" s="306"/>
      <c r="OID1009" s="306"/>
      <c r="OIE1009" s="306"/>
      <c r="OIF1009" s="306"/>
      <c r="OIG1009" s="306"/>
      <c r="OIH1009" s="306"/>
      <c r="OII1009" s="306"/>
      <c r="OIJ1009" s="306"/>
      <c r="OIK1009" s="306"/>
      <c r="OIL1009" s="306"/>
      <c r="OIM1009" s="306"/>
      <c r="OIN1009" s="306"/>
      <c r="OIO1009" s="306"/>
      <c r="OIP1009" s="306"/>
      <c r="OIQ1009" s="306"/>
      <c r="OIR1009" s="306"/>
      <c r="OIS1009" s="306"/>
      <c r="OIT1009" s="306"/>
      <c r="OIU1009" s="306"/>
      <c r="OIV1009" s="306"/>
      <c r="OIW1009" s="306"/>
      <c r="OIX1009" s="306"/>
      <c r="OIY1009" s="306"/>
      <c r="OIZ1009" s="306"/>
      <c r="OJA1009" s="306"/>
      <c r="OJB1009" s="306"/>
      <c r="OJC1009" s="306"/>
      <c r="OJD1009" s="306"/>
      <c r="OJE1009" s="306"/>
      <c r="OJF1009" s="306"/>
      <c r="OJG1009" s="306"/>
      <c r="OJH1009" s="306"/>
      <c r="OJI1009" s="306"/>
      <c r="OJJ1009" s="306"/>
      <c r="OJK1009" s="306"/>
      <c r="OJL1009" s="306"/>
      <c r="OJM1009" s="306"/>
      <c r="OJN1009" s="306"/>
      <c r="OJO1009" s="306"/>
      <c r="OJP1009" s="306"/>
      <c r="OJQ1009" s="306"/>
      <c r="OJR1009" s="306"/>
      <c r="OJS1009" s="306"/>
      <c r="OJT1009" s="306"/>
      <c r="OJU1009" s="306"/>
      <c r="OJV1009" s="306"/>
      <c r="OJW1009" s="306"/>
      <c r="OJX1009" s="306"/>
      <c r="OJY1009" s="306"/>
      <c r="OJZ1009" s="306"/>
      <c r="OKA1009" s="306"/>
      <c r="OKB1009" s="306"/>
      <c r="OKC1009" s="306"/>
      <c r="OKD1009" s="306"/>
      <c r="OKE1009" s="306"/>
      <c r="OKF1009" s="306"/>
      <c r="OKG1009" s="306"/>
      <c r="OKH1009" s="306"/>
      <c r="OKI1009" s="306"/>
      <c r="OKJ1009" s="306"/>
      <c r="OKK1009" s="306"/>
      <c r="OKL1009" s="306"/>
      <c r="OKM1009" s="306"/>
      <c r="OKN1009" s="306"/>
      <c r="OKO1009" s="306"/>
      <c r="OKP1009" s="306"/>
      <c r="OKQ1009" s="306"/>
      <c r="OKR1009" s="306"/>
      <c r="OKS1009" s="306"/>
      <c r="OKT1009" s="306"/>
      <c r="OKU1009" s="306"/>
      <c r="OKV1009" s="306"/>
      <c r="OKW1009" s="306"/>
      <c r="OKX1009" s="306"/>
      <c r="OKY1009" s="306"/>
      <c r="OKZ1009" s="306"/>
      <c r="OLA1009" s="306"/>
      <c r="OLB1009" s="306"/>
      <c r="OLC1009" s="306"/>
      <c r="OLD1009" s="306"/>
      <c r="OLE1009" s="306"/>
      <c r="OLF1009" s="306"/>
      <c r="OLG1009" s="306"/>
      <c r="OLH1009" s="306"/>
      <c r="OLI1009" s="306"/>
      <c r="OLJ1009" s="306"/>
      <c r="OLK1009" s="306"/>
      <c r="OLL1009" s="306"/>
      <c r="OLM1009" s="306"/>
      <c r="OLN1009" s="306"/>
      <c r="OLO1009" s="306"/>
      <c r="OLP1009" s="306"/>
      <c r="OLQ1009" s="306"/>
      <c r="OLR1009" s="306"/>
      <c r="OLS1009" s="306"/>
      <c r="OLT1009" s="306"/>
      <c r="OLU1009" s="306"/>
      <c r="OLV1009" s="306"/>
      <c r="OLW1009" s="306"/>
      <c r="OLX1009" s="306"/>
      <c r="OLY1009" s="306"/>
      <c r="OLZ1009" s="306"/>
      <c r="OMA1009" s="306"/>
      <c r="OMB1009" s="306"/>
      <c r="OMC1009" s="306"/>
      <c r="OMD1009" s="306"/>
      <c r="OME1009" s="306"/>
      <c r="OMF1009" s="306"/>
      <c r="OMG1009" s="306"/>
      <c r="OMH1009" s="306"/>
      <c r="OMI1009" s="306"/>
      <c r="OMJ1009" s="306"/>
      <c r="OMK1009" s="306"/>
      <c r="OML1009" s="306"/>
      <c r="OMM1009" s="306"/>
      <c r="OMN1009" s="306"/>
      <c r="OMO1009" s="306"/>
      <c r="OMP1009" s="306"/>
      <c r="OMQ1009" s="306"/>
      <c r="OMR1009" s="306"/>
      <c r="OMS1009" s="306"/>
      <c r="OMT1009" s="306"/>
      <c r="OMU1009" s="306"/>
      <c r="OMV1009" s="306"/>
      <c r="OMW1009" s="306"/>
      <c r="OMX1009" s="306"/>
      <c r="OMY1009" s="306"/>
      <c r="OMZ1009" s="306"/>
      <c r="ONA1009" s="306"/>
      <c r="ONB1009" s="306"/>
      <c r="ONC1009" s="306"/>
      <c r="OND1009" s="306"/>
      <c r="ONE1009" s="306"/>
      <c r="ONF1009" s="306"/>
      <c r="ONG1009" s="306"/>
      <c r="ONH1009" s="306"/>
      <c r="ONI1009" s="306"/>
      <c r="ONJ1009" s="306"/>
      <c r="ONK1009" s="306"/>
      <c r="ONL1009" s="306"/>
      <c r="ONM1009" s="306"/>
      <c r="ONN1009" s="306"/>
      <c r="ONO1009" s="306"/>
      <c r="ONP1009" s="306"/>
      <c r="ONQ1009" s="306"/>
      <c r="ONR1009" s="306"/>
      <c r="ONS1009" s="306"/>
      <c r="ONT1009" s="306"/>
      <c r="ONU1009" s="306"/>
      <c r="ONV1009" s="306"/>
      <c r="ONW1009" s="306"/>
      <c r="ONX1009" s="306"/>
      <c r="ONY1009" s="306"/>
      <c r="ONZ1009" s="306"/>
      <c r="OOA1009" s="306"/>
      <c r="OOB1009" s="306"/>
      <c r="OOC1009" s="306"/>
      <c r="OOD1009" s="306"/>
      <c r="OOE1009" s="306"/>
      <c r="OOF1009" s="306"/>
      <c r="OOG1009" s="306"/>
      <c r="OOH1009" s="306"/>
      <c r="OOI1009" s="306"/>
      <c r="OOJ1009" s="306"/>
      <c r="OOK1009" s="306"/>
      <c r="OOL1009" s="306"/>
      <c r="OOM1009" s="306"/>
      <c r="OON1009" s="306"/>
      <c r="OOO1009" s="306"/>
      <c r="OOP1009" s="306"/>
      <c r="OOQ1009" s="306"/>
      <c r="OOR1009" s="306"/>
      <c r="OOS1009" s="306"/>
      <c r="OOT1009" s="306"/>
      <c r="OOU1009" s="306"/>
      <c r="OOV1009" s="306"/>
      <c r="OOW1009" s="306"/>
      <c r="OOX1009" s="306"/>
      <c r="OOY1009" s="306"/>
      <c r="OOZ1009" s="306"/>
      <c r="OPA1009" s="306"/>
      <c r="OPB1009" s="306"/>
      <c r="OPC1009" s="306"/>
      <c r="OPD1009" s="306"/>
      <c r="OPE1009" s="306"/>
      <c r="OPF1009" s="306"/>
      <c r="OPG1009" s="306"/>
      <c r="OPH1009" s="306"/>
      <c r="OPI1009" s="306"/>
      <c r="OPJ1009" s="306"/>
      <c r="OPK1009" s="306"/>
      <c r="OPL1009" s="306"/>
      <c r="OPM1009" s="306"/>
      <c r="OPN1009" s="306"/>
      <c r="OPO1009" s="306"/>
      <c r="OPP1009" s="306"/>
      <c r="OPQ1009" s="306"/>
      <c r="OPR1009" s="306"/>
      <c r="OPS1009" s="306"/>
      <c r="OPT1009" s="306"/>
      <c r="OPU1009" s="306"/>
      <c r="OPV1009" s="306"/>
      <c r="OPW1009" s="306"/>
      <c r="OPX1009" s="306"/>
      <c r="OPY1009" s="306"/>
      <c r="OPZ1009" s="306"/>
      <c r="OQA1009" s="306"/>
      <c r="OQB1009" s="306"/>
      <c r="OQC1009" s="306"/>
      <c r="OQD1009" s="306"/>
      <c r="OQE1009" s="306"/>
      <c r="OQF1009" s="306"/>
      <c r="OQG1009" s="306"/>
      <c r="OQH1009" s="306"/>
      <c r="OQI1009" s="306"/>
      <c r="OQJ1009" s="306"/>
      <c r="OQK1009" s="306"/>
      <c r="OQL1009" s="306"/>
      <c r="OQM1009" s="306"/>
      <c r="OQN1009" s="306"/>
      <c r="OQO1009" s="306"/>
      <c r="OQP1009" s="306"/>
      <c r="OQQ1009" s="306"/>
      <c r="OQR1009" s="306"/>
      <c r="OQS1009" s="306"/>
      <c r="OQT1009" s="306"/>
      <c r="OQU1009" s="306"/>
      <c r="OQV1009" s="306"/>
      <c r="OQW1009" s="306"/>
      <c r="OQX1009" s="306"/>
      <c r="OQY1009" s="306"/>
      <c r="OQZ1009" s="306"/>
      <c r="ORA1009" s="306"/>
      <c r="ORB1009" s="306"/>
      <c r="ORC1009" s="306"/>
      <c r="ORD1009" s="306"/>
      <c r="ORE1009" s="306"/>
      <c r="ORF1009" s="306"/>
      <c r="ORG1009" s="306"/>
      <c r="ORH1009" s="306"/>
      <c r="ORI1009" s="306"/>
      <c r="ORJ1009" s="306"/>
      <c r="ORK1009" s="306"/>
      <c r="ORL1009" s="306"/>
      <c r="ORM1009" s="306"/>
      <c r="ORN1009" s="306"/>
      <c r="ORO1009" s="306"/>
      <c r="ORP1009" s="306"/>
      <c r="ORQ1009" s="306"/>
      <c r="ORR1009" s="306"/>
      <c r="ORS1009" s="306"/>
      <c r="ORT1009" s="306"/>
      <c r="ORU1009" s="306"/>
      <c r="ORV1009" s="306"/>
      <c r="ORW1009" s="306"/>
      <c r="ORX1009" s="306"/>
      <c r="ORY1009" s="306"/>
      <c r="ORZ1009" s="306"/>
      <c r="OSA1009" s="306"/>
      <c r="OSB1009" s="306"/>
      <c r="OSC1009" s="306"/>
      <c r="OSD1009" s="306"/>
      <c r="OSE1009" s="306"/>
      <c r="OSF1009" s="306"/>
      <c r="OSG1009" s="306"/>
      <c r="OSH1009" s="306"/>
      <c r="OSI1009" s="306"/>
      <c r="OSJ1009" s="306"/>
      <c r="OSK1009" s="306"/>
      <c r="OSL1009" s="306"/>
      <c r="OSM1009" s="306"/>
      <c r="OSN1009" s="306"/>
      <c r="OSO1009" s="306"/>
      <c r="OSP1009" s="306"/>
      <c r="OSQ1009" s="306"/>
      <c r="OSR1009" s="306"/>
      <c r="OSS1009" s="306"/>
      <c r="OST1009" s="306"/>
      <c r="OSU1009" s="306"/>
      <c r="OSV1009" s="306"/>
      <c r="OSW1009" s="306"/>
      <c r="OSX1009" s="306"/>
      <c r="OSY1009" s="306"/>
      <c r="OSZ1009" s="306"/>
      <c r="OTA1009" s="306"/>
      <c r="OTB1009" s="306"/>
      <c r="OTC1009" s="306"/>
      <c r="OTD1009" s="306"/>
      <c r="OTE1009" s="306"/>
      <c r="OTF1009" s="306"/>
      <c r="OTG1009" s="306"/>
      <c r="OTH1009" s="306"/>
      <c r="OTI1009" s="306"/>
      <c r="OTJ1009" s="306"/>
      <c r="OTK1009" s="306"/>
      <c r="OTL1009" s="306"/>
      <c r="OTM1009" s="306"/>
      <c r="OTN1009" s="306"/>
      <c r="OTO1009" s="306"/>
      <c r="OTP1009" s="306"/>
      <c r="OTQ1009" s="306"/>
      <c r="OTR1009" s="306"/>
      <c r="OTS1009" s="306"/>
      <c r="OTT1009" s="306"/>
      <c r="OTU1009" s="306"/>
      <c r="OTV1009" s="306"/>
      <c r="OTW1009" s="306"/>
      <c r="OTX1009" s="306"/>
      <c r="OTY1009" s="306"/>
      <c r="OTZ1009" s="306"/>
      <c r="OUA1009" s="306"/>
      <c r="OUB1009" s="306"/>
      <c r="OUC1009" s="306"/>
      <c r="OUD1009" s="306"/>
      <c r="OUE1009" s="306"/>
      <c r="OUF1009" s="306"/>
      <c r="OUG1009" s="306"/>
      <c r="OUH1009" s="306"/>
      <c r="OUI1009" s="306"/>
      <c r="OUJ1009" s="306"/>
      <c r="OUK1009" s="306"/>
      <c r="OUL1009" s="306"/>
      <c r="OUM1009" s="306"/>
      <c r="OUN1009" s="306"/>
      <c r="OUO1009" s="306"/>
      <c r="OUP1009" s="306"/>
      <c r="OUQ1009" s="306"/>
      <c r="OUR1009" s="306"/>
      <c r="OUS1009" s="306"/>
      <c r="OUT1009" s="306"/>
      <c r="OUU1009" s="306"/>
      <c r="OUV1009" s="306"/>
      <c r="OUW1009" s="306"/>
      <c r="OUX1009" s="306"/>
      <c r="OUY1009" s="306"/>
      <c r="OUZ1009" s="306"/>
      <c r="OVA1009" s="306"/>
      <c r="OVB1009" s="306"/>
      <c r="OVC1009" s="306"/>
      <c r="OVD1009" s="306"/>
      <c r="OVE1009" s="306"/>
      <c r="OVF1009" s="306"/>
      <c r="OVG1009" s="306"/>
      <c r="OVH1009" s="306"/>
      <c r="OVI1009" s="306"/>
      <c r="OVJ1009" s="306"/>
      <c r="OVK1009" s="306"/>
      <c r="OVL1009" s="306"/>
      <c r="OVM1009" s="306"/>
      <c r="OVN1009" s="306"/>
      <c r="OVO1009" s="306"/>
      <c r="OVP1009" s="306"/>
      <c r="OVQ1009" s="306"/>
      <c r="OVR1009" s="306"/>
      <c r="OVS1009" s="306"/>
      <c r="OVT1009" s="306"/>
      <c r="OVU1009" s="306"/>
      <c r="OVV1009" s="306"/>
      <c r="OVW1009" s="306"/>
      <c r="OVX1009" s="306"/>
      <c r="OVY1009" s="306"/>
      <c r="OVZ1009" s="306"/>
      <c r="OWA1009" s="306"/>
      <c r="OWB1009" s="306"/>
      <c r="OWC1009" s="306"/>
      <c r="OWD1009" s="306"/>
      <c r="OWE1009" s="306"/>
      <c r="OWF1009" s="306"/>
      <c r="OWG1009" s="306"/>
      <c r="OWH1009" s="306"/>
      <c r="OWI1009" s="306"/>
      <c r="OWJ1009" s="306"/>
      <c r="OWK1009" s="306"/>
      <c r="OWL1009" s="306"/>
      <c r="OWM1009" s="306"/>
      <c r="OWN1009" s="306"/>
      <c r="OWO1009" s="306"/>
      <c r="OWP1009" s="306"/>
      <c r="OWQ1009" s="306"/>
      <c r="OWR1009" s="306"/>
      <c r="OWS1009" s="306"/>
      <c r="OWT1009" s="306"/>
      <c r="OWU1009" s="306"/>
      <c r="OWV1009" s="306"/>
      <c r="OWW1009" s="306"/>
      <c r="OWX1009" s="306"/>
      <c r="OWY1009" s="306"/>
      <c r="OWZ1009" s="306"/>
      <c r="OXA1009" s="306"/>
      <c r="OXB1009" s="306"/>
      <c r="OXC1009" s="306"/>
      <c r="OXD1009" s="306"/>
      <c r="OXE1009" s="306"/>
      <c r="OXF1009" s="306"/>
      <c r="OXG1009" s="306"/>
      <c r="OXH1009" s="306"/>
      <c r="OXI1009" s="306"/>
      <c r="OXJ1009" s="306"/>
      <c r="OXK1009" s="306"/>
      <c r="OXL1009" s="306"/>
      <c r="OXM1009" s="306"/>
      <c r="OXN1009" s="306"/>
      <c r="OXO1009" s="306"/>
      <c r="OXP1009" s="306"/>
      <c r="OXQ1009" s="306"/>
      <c r="OXR1009" s="306"/>
      <c r="OXS1009" s="306"/>
      <c r="OXT1009" s="306"/>
      <c r="OXU1009" s="306"/>
      <c r="OXV1009" s="306"/>
      <c r="OXW1009" s="306"/>
      <c r="OXX1009" s="306"/>
      <c r="OXY1009" s="306"/>
      <c r="OXZ1009" s="306"/>
      <c r="OYA1009" s="306"/>
      <c r="OYB1009" s="306"/>
      <c r="OYC1009" s="306"/>
      <c r="OYD1009" s="306"/>
      <c r="OYE1009" s="306"/>
      <c r="OYF1009" s="306"/>
      <c r="OYG1009" s="306"/>
      <c r="OYH1009" s="306"/>
      <c r="OYI1009" s="306"/>
      <c r="OYJ1009" s="306"/>
      <c r="OYK1009" s="306"/>
      <c r="OYL1009" s="306"/>
      <c r="OYM1009" s="306"/>
      <c r="OYN1009" s="306"/>
      <c r="OYO1009" s="306"/>
      <c r="OYP1009" s="306"/>
      <c r="OYQ1009" s="306"/>
      <c r="OYR1009" s="306"/>
      <c r="OYS1009" s="306"/>
      <c r="OYT1009" s="306"/>
      <c r="OYU1009" s="306"/>
      <c r="OYV1009" s="306"/>
      <c r="OYW1009" s="306"/>
      <c r="OYX1009" s="306"/>
      <c r="OYY1009" s="306"/>
      <c r="OYZ1009" s="306"/>
      <c r="OZA1009" s="306"/>
      <c r="OZB1009" s="306"/>
      <c r="OZC1009" s="306"/>
      <c r="OZD1009" s="306"/>
      <c r="OZE1009" s="306"/>
      <c r="OZF1009" s="306"/>
      <c r="OZG1009" s="306"/>
      <c r="OZH1009" s="306"/>
      <c r="OZI1009" s="306"/>
      <c r="OZJ1009" s="306"/>
      <c r="OZK1009" s="306"/>
      <c r="OZL1009" s="306"/>
      <c r="OZM1009" s="306"/>
      <c r="OZN1009" s="306"/>
      <c r="OZO1009" s="306"/>
      <c r="OZP1009" s="306"/>
      <c r="OZQ1009" s="306"/>
      <c r="OZR1009" s="306"/>
      <c r="OZS1009" s="306"/>
      <c r="OZT1009" s="306"/>
      <c r="OZU1009" s="306"/>
      <c r="OZV1009" s="306"/>
      <c r="OZW1009" s="306"/>
      <c r="OZX1009" s="306"/>
      <c r="OZY1009" s="306"/>
      <c r="OZZ1009" s="306"/>
      <c r="PAA1009" s="306"/>
      <c r="PAB1009" s="306"/>
      <c r="PAC1009" s="306"/>
      <c r="PAD1009" s="306"/>
      <c r="PAE1009" s="306"/>
      <c r="PAF1009" s="306"/>
      <c r="PAG1009" s="306"/>
      <c r="PAH1009" s="306"/>
      <c r="PAI1009" s="306"/>
      <c r="PAJ1009" s="306"/>
      <c r="PAK1009" s="306"/>
      <c r="PAL1009" s="306"/>
      <c r="PAM1009" s="306"/>
      <c r="PAN1009" s="306"/>
      <c r="PAO1009" s="306"/>
      <c r="PAP1009" s="306"/>
      <c r="PAQ1009" s="306"/>
      <c r="PAR1009" s="306"/>
      <c r="PAS1009" s="306"/>
      <c r="PAT1009" s="306"/>
      <c r="PAU1009" s="306"/>
      <c r="PAV1009" s="306"/>
      <c r="PAW1009" s="306"/>
      <c r="PAX1009" s="306"/>
      <c r="PAY1009" s="306"/>
      <c r="PAZ1009" s="306"/>
      <c r="PBA1009" s="306"/>
      <c r="PBB1009" s="306"/>
      <c r="PBC1009" s="306"/>
      <c r="PBD1009" s="306"/>
      <c r="PBE1009" s="306"/>
      <c r="PBF1009" s="306"/>
      <c r="PBG1009" s="306"/>
      <c r="PBH1009" s="306"/>
      <c r="PBI1009" s="306"/>
      <c r="PBJ1009" s="306"/>
      <c r="PBK1009" s="306"/>
      <c r="PBL1009" s="306"/>
      <c r="PBM1009" s="306"/>
      <c r="PBN1009" s="306"/>
      <c r="PBO1009" s="306"/>
      <c r="PBP1009" s="306"/>
      <c r="PBQ1009" s="306"/>
      <c r="PBR1009" s="306"/>
      <c r="PBS1009" s="306"/>
      <c r="PBT1009" s="306"/>
      <c r="PBU1009" s="306"/>
      <c r="PBV1009" s="306"/>
      <c r="PBW1009" s="306"/>
      <c r="PBX1009" s="306"/>
      <c r="PBY1009" s="306"/>
      <c r="PBZ1009" s="306"/>
      <c r="PCA1009" s="306"/>
      <c r="PCB1009" s="306"/>
      <c r="PCC1009" s="306"/>
      <c r="PCD1009" s="306"/>
      <c r="PCE1009" s="306"/>
      <c r="PCF1009" s="306"/>
      <c r="PCG1009" s="306"/>
      <c r="PCH1009" s="306"/>
      <c r="PCI1009" s="306"/>
      <c r="PCJ1009" s="306"/>
      <c r="PCK1009" s="306"/>
      <c r="PCL1009" s="306"/>
      <c r="PCM1009" s="306"/>
      <c r="PCN1009" s="306"/>
      <c r="PCO1009" s="306"/>
      <c r="PCP1009" s="306"/>
      <c r="PCQ1009" s="306"/>
      <c r="PCR1009" s="306"/>
      <c r="PCS1009" s="306"/>
      <c r="PCT1009" s="306"/>
      <c r="PCU1009" s="306"/>
      <c r="PCV1009" s="306"/>
      <c r="PCW1009" s="306"/>
      <c r="PCX1009" s="306"/>
      <c r="PCY1009" s="306"/>
      <c r="PCZ1009" s="306"/>
      <c r="PDA1009" s="306"/>
      <c r="PDB1009" s="306"/>
      <c r="PDC1009" s="306"/>
      <c r="PDD1009" s="306"/>
      <c r="PDE1009" s="306"/>
      <c r="PDF1009" s="306"/>
      <c r="PDG1009" s="306"/>
      <c r="PDH1009" s="306"/>
      <c r="PDI1009" s="306"/>
      <c r="PDJ1009" s="306"/>
      <c r="PDK1009" s="306"/>
      <c r="PDL1009" s="306"/>
      <c r="PDM1009" s="306"/>
      <c r="PDN1009" s="306"/>
      <c r="PDO1009" s="306"/>
      <c r="PDP1009" s="306"/>
      <c r="PDQ1009" s="306"/>
      <c r="PDR1009" s="306"/>
      <c r="PDS1009" s="306"/>
      <c r="PDT1009" s="306"/>
      <c r="PDU1009" s="306"/>
      <c r="PDV1009" s="306"/>
      <c r="PDW1009" s="306"/>
      <c r="PDX1009" s="306"/>
      <c r="PDY1009" s="306"/>
      <c r="PDZ1009" s="306"/>
      <c r="PEA1009" s="306"/>
      <c r="PEB1009" s="306"/>
      <c r="PEC1009" s="306"/>
      <c r="PED1009" s="306"/>
      <c r="PEE1009" s="306"/>
      <c r="PEF1009" s="306"/>
      <c r="PEG1009" s="306"/>
      <c r="PEH1009" s="306"/>
      <c r="PEI1009" s="306"/>
      <c r="PEJ1009" s="306"/>
      <c r="PEK1009" s="306"/>
      <c r="PEL1009" s="306"/>
      <c r="PEM1009" s="306"/>
      <c r="PEN1009" s="306"/>
      <c r="PEO1009" s="306"/>
      <c r="PEP1009" s="306"/>
      <c r="PEQ1009" s="306"/>
      <c r="PER1009" s="306"/>
      <c r="PES1009" s="306"/>
      <c r="PET1009" s="306"/>
      <c r="PEU1009" s="306"/>
      <c r="PEV1009" s="306"/>
      <c r="PEW1009" s="306"/>
      <c r="PEX1009" s="306"/>
      <c r="PEY1009" s="306"/>
      <c r="PEZ1009" s="306"/>
      <c r="PFA1009" s="306"/>
      <c r="PFB1009" s="306"/>
      <c r="PFC1009" s="306"/>
      <c r="PFD1009" s="306"/>
      <c r="PFE1009" s="306"/>
      <c r="PFF1009" s="306"/>
      <c r="PFG1009" s="306"/>
      <c r="PFH1009" s="306"/>
      <c r="PFI1009" s="306"/>
      <c r="PFJ1009" s="306"/>
      <c r="PFK1009" s="306"/>
      <c r="PFL1009" s="306"/>
      <c r="PFM1009" s="306"/>
      <c r="PFN1009" s="306"/>
      <c r="PFO1009" s="306"/>
      <c r="PFP1009" s="306"/>
      <c r="PFQ1009" s="306"/>
      <c r="PFR1009" s="306"/>
      <c r="PFS1009" s="306"/>
      <c r="PFT1009" s="306"/>
      <c r="PFU1009" s="306"/>
      <c r="PFV1009" s="306"/>
      <c r="PFW1009" s="306"/>
      <c r="PFX1009" s="306"/>
      <c r="PFY1009" s="306"/>
      <c r="PFZ1009" s="306"/>
      <c r="PGA1009" s="306"/>
      <c r="PGB1009" s="306"/>
      <c r="PGC1009" s="306"/>
      <c r="PGD1009" s="306"/>
      <c r="PGE1009" s="306"/>
      <c r="PGF1009" s="306"/>
      <c r="PGG1009" s="306"/>
      <c r="PGH1009" s="306"/>
      <c r="PGI1009" s="306"/>
      <c r="PGJ1009" s="306"/>
      <c r="PGK1009" s="306"/>
      <c r="PGL1009" s="306"/>
      <c r="PGM1009" s="306"/>
      <c r="PGN1009" s="306"/>
      <c r="PGO1009" s="306"/>
      <c r="PGP1009" s="306"/>
      <c r="PGQ1009" s="306"/>
      <c r="PGR1009" s="306"/>
      <c r="PGS1009" s="306"/>
      <c r="PGT1009" s="306"/>
      <c r="PGU1009" s="306"/>
      <c r="PGV1009" s="306"/>
      <c r="PGW1009" s="306"/>
      <c r="PGX1009" s="306"/>
      <c r="PGY1009" s="306"/>
      <c r="PGZ1009" s="306"/>
      <c r="PHA1009" s="306"/>
      <c r="PHB1009" s="306"/>
      <c r="PHC1009" s="306"/>
      <c r="PHD1009" s="306"/>
      <c r="PHE1009" s="306"/>
      <c r="PHF1009" s="306"/>
      <c r="PHG1009" s="306"/>
      <c r="PHH1009" s="306"/>
      <c r="PHI1009" s="306"/>
      <c r="PHJ1009" s="306"/>
      <c r="PHK1009" s="306"/>
      <c r="PHL1009" s="306"/>
      <c r="PHM1009" s="306"/>
      <c r="PHN1009" s="306"/>
      <c r="PHO1009" s="306"/>
      <c r="PHP1009" s="306"/>
      <c r="PHQ1009" s="306"/>
      <c r="PHR1009" s="306"/>
      <c r="PHS1009" s="306"/>
      <c r="PHT1009" s="306"/>
      <c r="PHU1009" s="306"/>
      <c r="PHV1009" s="306"/>
      <c r="PHW1009" s="306"/>
      <c r="PHX1009" s="306"/>
      <c r="PHY1009" s="306"/>
      <c r="PHZ1009" s="306"/>
      <c r="PIA1009" s="306"/>
      <c r="PIB1009" s="306"/>
      <c r="PIC1009" s="306"/>
      <c r="PID1009" s="306"/>
      <c r="PIE1009" s="306"/>
      <c r="PIF1009" s="306"/>
      <c r="PIG1009" s="306"/>
      <c r="PIH1009" s="306"/>
      <c r="PII1009" s="306"/>
      <c r="PIJ1009" s="306"/>
      <c r="PIK1009" s="306"/>
      <c r="PIL1009" s="306"/>
      <c r="PIM1009" s="306"/>
      <c r="PIN1009" s="306"/>
      <c r="PIO1009" s="306"/>
      <c r="PIP1009" s="306"/>
      <c r="PIQ1009" s="306"/>
      <c r="PIR1009" s="306"/>
      <c r="PIS1009" s="306"/>
      <c r="PIT1009" s="306"/>
      <c r="PIU1009" s="306"/>
      <c r="PIV1009" s="306"/>
      <c r="PIW1009" s="306"/>
      <c r="PIX1009" s="306"/>
      <c r="PIY1009" s="306"/>
      <c r="PIZ1009" s="306"/>
      <c r="PJA1009" s="306"/>
      <c r="PJB1009" s="306"/>
      <c r="PJC1009" s="306"/>
      <c r="PJD1009" s="306"/>
      <c r="PJE1009" s="306"/>
      <c r="PJF1009" s="306"/>
      <c r="PJG1009" s="306"/>
      <c r="PJH1009" s="306"/>
      <c r="PJI1009" s="306"/>
      <c r="PJJ1009" s="306"/>
      <c r="PJK1009" s="306"/>
      <c r="PJL1009" s="306"/>
      <c r="PJM1009" s="306"/>
      <c r="PJN1009" s="306"/>
      <c r="PJO1009" s="306"/>
      <c r="PJP1009" s="306"/>
      <c r="PJQ1009" s="306"/>
      <c r="PJR1009" s="306"/>
      <c r="PJS1009" s="306"/>
      <c r="PJT1009" s="306"/>
      <c r="PJU1009" s="306"/>
      <c r="PJV1009" s="306"/>
      <c r="PJW1009" s="306"/>
      <c r="PJX1009" s="306"/>
      <c r="PJY1009" s="306"/>
      <c r="PJZ1009" s="306"/>
      <c r="PKA1009" s="306"/>
      <c r="PKB1009" s="306"/>
      <c r="PKC1009" s="306"/>
      <c r="PKD1009" s="306"/>
      <c r="PKE1009" s="306"/>
      <c r="PKF1009" s="306"/>
      <c r="PKG1009" s="306"/>
      <c r="PKH1009" s="306"/>
      <c r="PKI1009" s="306"/>
      <c r="PKJ1009" s="306"/>
      <c r="PKK1009" s="306"/>
      <c r="PKL1009" s="306"/>
      <c r="PKM1009" s="306"/>
      <c r="PKN1009" s="306"/>
      <c r="PKO1009" s="306"/>
      <c r="PKP1009" s="306"/>
      <c r="PKQ1009" s="306"/>
      <c r="PKR1009" s="306"/>
      <c r="PKS1009" s="306"/>
      <c r="PKT1009" s="306"/>
      <c r="PKU1009" s="306"/>
      <c r="PKV1009" s="306"/>
      <c r="PKW1009" s="306"/>
      <c r="PKX1009" s="306"/>
      <c r="PKY1009" s="306"/>
      <c r="PKZ1009" s="306"/>
      <c r="PLA1009" s="306"/>
      <c r="PLB1009" s="306"/>
      <c r="PLC1009" s="306"/>
      <c r="PLD1009" s="306"/>
      <c r="PLE1009" s="306"/>
      <c r="PLF1009" s="306"/>
      <c r="PLG1009" s="306"/>
      <c r="PLH1009" s="306"/>
      <c r="PLI1009" s="306"/>
      <c r="PLJ1009" s="306"/>
      <c r="PLK1009" s="306"/>
      <c r="PLL1009" s="306"/>
      <c r="PLM1009" s="306"/>
      <c r="PLN1009" s="306"/>
      <c r="PLO1009" s="306"/>
      <c r="PLP1009" s="306"/>
      <c r="PLQ1009" s="306"/>
      <c r="PLR1009" s="306"/>
      <c r="PLS1009" s="306"/>
      <c r="PLT1009" s="306"/>
      <c r="PLU1009" s="306"/>
      <c r="PLV1009" s="306"/>
      <c r="PLW1009" s="306"/>
      <c r="PLX1009" s="306"/>
      <c r="PLY1009" s="306"/>
      <c r="PLZ1009" s="306"/>
      <c r="PMA1009" s="306"/>
      <c r="PMB1009" s="306"/>
      <c r="PMC1009" s="306"/>
      <c r="PMD1009" s="306"/>
      <c r="PME1009" s="306"/>
      <c r="PMF1009" s="306"/>
      <c r="PMG1009" s="306"/>
      <c r="PMH1009" s="306"/>
      <c r="PMI1009" s="306"/>
      <c r="PMJ1009" s="306"/>
      <c r="PMK1009" s="306"/>
      <c r="PML1009" s="306"/>
      <c r="PMM1009" s="306"/>
      <c r="PMN1009" s="306"/>
      <c r="PMO1009" s="306"/>
      <c r="PMP1009" s="306"/>
      <c r="PMQ1009" s="306"/>
      <c r="PMR1009" s="306"/>
      <c r="PMS1009" s="306"/>
      <c r="PMT1009" s="306"/>
      <c r="PMU1009" s="306"/>
      <c r="PMV1009" s="306"/>
      <c r="PMW1009" s="306"/>
      <c r="PMX1009" s="306"/>
      <c r="PMY1009" s="306"/>
      <c r="PMZ1009" s="306"/>
      <c r="PNA1009" s="306"/>
      <c r="PNB1009" s="306"/>
      <c r="PNC1009" s="306"/>
      <c r="PND1009" s="306"/>
      <c r="PNE1009" s="306"/>
      <c r="PNF1009" s="306"/>
      <c r="PNG1009" s="306"/>
      <c r="PNH1009" s="306"/>
      <c r="PNI1009" s="306"/>
      <c r="PNJ1009" s="306"/>
      <c r="PNK1009" s="306"/>
      <c r="PNL1009" s="306"/>
      <c r="PNM1009" s="306"/>
      <c r="PNN1009" s="306"/>
      <c r="PNO1009" s="306"/>
      <c r="PNP1009" s="306"/>
      <c r="PNQ1009" s="306"/>
      <c r="PNR1009" s="306"/>
      <c r="PNS1009" s="306"/>
      <c r="PNT1009" s="306"/>
      <c r="PNU1009" s="306"/>
      <c r="PNV1009" s="306"/>
      <c r="PNW1009" s="306"/>
      <c r="PNX1009" s="306"/>
      <c r="PNY1009" s="306"/>
      <c r="PNZ1009" s="306"/>
      <c r="POA1009" s="306"/>
      <c r="POB1009" s="306"/>
      <c r="POC1009" s="306"/>
      <c r="POD1009" s="306"/>
      <c r="POE1009" s="306"/>
      <c r="POF1009" s="306"/>
      <c r="POG1009" s="306"/>
      <c r="POH1009" s="306"/>
      <c r="POI1009" s="306"/>
      <c r="POJ1009" s="306"/>
      <c r="POK1009" s="306"/>
      <c r="POL1009" s="306"/>
      <c r="POM1009" s="306"/>
      <c r="PON1009" s="306"/>
      <c r="POO1009" s="306"/>
      <c r="POP1009" s="306"/>
      <c r="POQ1009" s="306"/>
      <c r="POR1009" s="306"/>
      <c r="POS1009" s="306"/>
      <c r="POT1009" s="306"/>
      <c r="POU1009" s="306"/>
      <c r="POV1009" s="306"/>
      <c r="POW1009" s="306"/>
      <c r="POX1009" s="306"/>
      <c r="POY1009" s="306"/>
      <c r="POZ1009" s="306"/>
      <c r="PPA1009" s="306"/>
      <c r="PPB1009" s="306"/>
      <c r="PPC1009" s="306"/>
      <c r="PPD1009" s="306"/>
      <c r="PPE1009" s="306"/>
      <c r="PPF1009" s="306"/>
      <c r="PPG1009" s="306"/>
      <c r="PPH1009" s="306"/>
      <c r="PPI1009" s="306"/>
      <c r="PPJ1009" s="306"/>
      <c r="PPK1009" s="306"/>
      <c r="PPL1009" s="306"/>
      <c r="PPM1009" s="306"/>
      <c r="PPN1009" s="306"/>
      <c r="PPO1009" s="306"/>
      <c r="PPP1009" s="306"/>
      <c r="PPQ1009" s="306"/>
      <c r="PPR1009" s="306"/>
      <c r="PPS1009" s="306"/>
      <c r="PPT1009" s="306"/>
      <c r="PPU1009" s="306"/>
      <c r="PPV1009" s="306"/>
      <c r="PPW1009" s="306"/>
      <c r="PPX1009" s="306"/>
      <c r="PPY1009" s="306"/>
      <c r="PPZ1009" s="306"/>
      <c r="PQA1009" s="306"/>
      <c r="PQB1009" s="306"/>
      <c r="PQC1009" s="306"/>
      <c r="PQD1009" s="306"/>
      <c r="PQE1009" s="306"/>
      <c r="PQF1009" s="306"/>
      <c r="PQG1009" s="306"/>
      <c r="PQH1009" s="306"/>
      <c r="PQI1009" s="306"/>
      <c r="PQJ1009" s="306"/>
      <c r="PQK1009" s="306"/>
      <c r="PQL1009" s="306"/>
      <c r="PQM1009" s="306"/>
      <c r="PQN1009" s="306"/>
      <c r="PQO1009" s="306"/>
      <c r="PQP1009" s="306"/>
      <c r="PQQ1009" s="306"/>
      <c r="PQR1009" s="306"/>
      <c r="PQS1009" s="306"/>
      <c r="PQT1009" s="306"/>
      <c r="PQU1009" s="306"/>
      <c r="PQV1009" s="306"/>
      <c r="PQW1009" s="306"/>
      <c r="PQX1009" s="306"/>
      <c r="PQY1009" s="306"/>
      <c r="PQZ1009" s="306"/>
      <c r="PRA1009" s="306"/>
      <c r="PRB1009" s="306"/>
      <c r="PRC1009" s="306"/>
      <c r="PRD1009" s="306"/>
      <c r="PRE1009" s="306"/>
      <c r="PRF1009" s="306"/>
      <c r="PRG1009" s="306"/>
      <c r="PRH1009" s="306"/>
      <c r="PRI1009" s="306"/>
      <c r="PRJ1009" s="306"/>
      <c r="PRK1009" s="306"/>
      <c r="PRL1009" s="306"/>
      <c r="PRM1009" s="306"/>
      <c r="PRN1009" s="306"/>
      <c r="PRO1009" s="306"/>
      <c r="PRP1009" s="306"/>
      <c r="PRQ1009" s="306"/>
      <c r="PRR1009" s="306"/>
      <c r="PRS1009" s="306"/>
      <c r="PRT1009" s="306"/>
      <c r="PRU1009" s="306"/>
      <c r="PRV1009" s="306"/>
      <c r="PRW1009" s="306"/>
      <c r="PRX1009" s="306"/>
      <c r="PRY1009" s="306"/>
      <c r="PRZ1009" s="306"/>
      <c r="PSA1009" s="306"/>
      <c r="PSB1009" s="306"/>
      <c r="PSC1009" s="306"/>
      <c r="PSD1009" s="306"/>
      <c r="PSE1009" s="306"/>
      <c r="PSF1009" s="306"/>
      <c r="PSG1009" s="306"/>
      <c r="PSH1009" s="306"/>
      <c r="PSI1009" s="306"/>
      <c r="PSJ1009" s="306"/>
      <c r="PSK1009" s="306"/>
      <c r="PSL1009" s="306"/>
      <c r="PSM1009" s="306"/>
      <c r="PSN1009" s="306"/>
      <c r="PSO1009" s="306"/>
      <c r="PSP1009" s="306"/>
      <c r="PSQ1009" s="306"/>
      <c r="PSR1009" s="306"/>
      <c r="PSS1009" s="306"/>
      <c r="PST1009" s="306"/>
      <c r="PSU1009" s="306"/>
      <c r="PSV1009" s="306"/>
      <c r="PSW1009" s="306"/>
      <c r="PSX1009" s="306"/>
      <c r="PSY1009" s="306"/>
      <c r="PSZ1009" s="306"/>
      <c r="PTA1009" s="306"/>
      <c r="PTB1009" s="306"/>
      <c r="PTC1009" s="306"/>
      <c r="PTD1009" s="306"/>
      <c r="PTE1009" s="306"/>
      <c r="PTF1009" s="306"/>
      <c r="PTG1009" s="306"/>
      <c r="PTH1009" s="306"/>
      <c r="PTI1009" s="306"/>
      <c r="PTJ1009" s="306"/>
      <c r="PTK1009" s="306"/>
      <c r="PTL1009" s="306"/>
      <c r="PTM1009" s="306"/>
      <c r="PTN1009" s="306"/>
      <c r="PTO1009" s="306"/>
      <c r="PTP1009" s="306"/>
      <c r="PTQ1009" s="306"/>
      <c r="PTR1009" s="306"/>
      <c r="PTS1009" s="306"/>
      <c r="PTT1009" s="306"/>
      <c r="PTU1009" s="306"/>
      <c r="PTV1009" s="306"/>
      <c r="PTW1009" s="306"/>
      <c r="PTX1009" s="306"/>
      <c r="PTY1009" s="306"/>
      <c r="PTZ1009" s="306"/>
      <c r="PUA1009" s="306"/>
      <c r="PUB1009" s="306"/>
      <c r="PUC1009" s="306"/>
      <c r="PUD1009" s="306"/>
      <c r="PUE1009" s="306"/>
      <c r="PUF1009" s="306"/>
      <c r="PUG1009" s="306"/>
      <c r="PUH1009" s="306"/>
      <c r="PUI1009" s="306"/>
      <c r="PUJ1009" s="306"/>
      <c r="PUK1009" s="306"/>
      <c r="PUL1009" s="306"/>
      <c r="PUM1009" s="306"/>
      <c r="PUN1009" s="306"/>
      <c r="PUO1009" s="306"/>
      <c r="PUP1009" s="306"/>
      <c r="PUQ1009" s="306"/>
      <c r="PUR1009" s="306"/>
      <c r="PUS1009" s="306"/>
      <c r="PUT1009" s="306"/>
      <c r="PUU1009" s="306"/>
      <c r="PUV1009" s="306"/>
      <c r="PUW1009" s="306"/>
      <c r="PUX1009" s="306"/>
      <c r="PUY1009" s="306"/>
      <c r="PUZ1009" s="306"/>
      <c r="PVA1009" s="306"/>
      <c r="PVB1009" s="306"/>
      <c r="PVC1009" s="306"/>
      <c r="PVD1009" s="306"/>
      <c r="PVE1009" s="306"/>
      <c r="PVF1009" s="306"/>
      <c r="PVG1009" s="306"/>
      <c r="PVH1009" s="306"/>
      <c r="PVI1009" s="306"/>
      <c r="PVJ1009" s="306"/>
      <c r="PVK1009" s="306"/>
      <c r="PVL1009" s="306"/>
      <c r="PVM1009" s="306"/>
      <c r="PVN1009" s="306"/>
      <c r="PVO1009" s="306"/>
      <c r="PVP1009" s="306"/>
      <c r="PVQ1009" s="306"/>
      <c r="PVR1009" s="306"/>
      <c r="PVS1009" s="306"/>
      <c r="PVT1009" s="306"/>
      <c r="PVU1009" s="306"/>
      <c r="PVV1009" s="306"/>
      <c r="PVW1009" s="306"/>
      <c r="PVX1009" s="306"/>
      <c r="PVY1009" s="306"/>
      <c r="PVZ1009" s="306"/>
      <c r="PWA1009" s="306"/>
      <c r="PWB1009" s="306"/>
      <c r="PWC1009" s="306"/>
      <c r="PWD1009" s="306"/>
      <c r="PWE1009" s="306"/>
      <c r="PWF1009" s="306"/>
      <c r="PWG1009" s="306"/>
      <c r="PWH1009" s="306"/>
      <c r="PWI1009" s="306"/>
      <c r="PWJ1009" s="306"/>
      <c r="PWK1009" s="306"/>
      <c r="PWL1009" s="306"/>
      <c r="PWM1009" s="306"/>
      <c r="PWN1009" s="306"/>
      <c r="PWO1009" s="306"/>
      <c r="PWP1009" s="306"/>
      <c r="PWQ1009" s="306"/>
      <c r="PWR1009" s="306"/>
      <c r="PWS1009" s="306"/>
      <c r="PWT1009" s="306"/>
      <c r="PWU1009" s="306"/>
      <c r="PWV1009" s="306"/>
      <c r="PWW1009" s="306"/>
      <c r="PWX1009" s="306"/>
      <c r="PWY1009" s="306"/>
      <c r="PWZ1009" s="306"/>
      <c r="PXA1009" s="306"/>
      <c r="PXB1009" s="306"/>
      <c r="PXC1009" s="306"/>
      <c r="PXD1009" s="306"/>
      <c r="PXE1009" s="306"/>
      <c r="PXF1009" s="306"/>
      <c r="PXG1009" s="306"/>
      <c r="PXH1009" s="306"/>
      <c r="PXI1009" s="306"/>
      <c r="PXJ1009" s="306"/>
      <c r="PXK1009" s="306"/>
      <c r="PXL1009" s="306"/>
      <c r="PXM1009" s="306"/>
      <c r="PXN1009" s="306"/>
      <c r="PXO1009" s="306"/>
      <c r="PXP1009" s="306"/>
      <c r="PXQ1009" s="306"/>
      <c r="PXR1009" s="306"/>
      <c r="PXS1009" s="306"/>
      <c r="PXT1009" s="306"/>
      <c r="PXU1009" s="306"/>
      <c r="PXV1009" s="306"/>
      <c r="PXW1009" s="306"/>
      <c r="PXX1009" s="306"/>
      <c r="PXY1009" s="306"/>
      <c r="PXZ1009" s="306"/>
      <c r="PYA1009" s="306"/>
      <c r="PYB1009" s="306"/>
      <c r="PYC1009" s="306"/>
      <c r="PYD1009" s="306"/>
      <c r="PYE1009" s="306"/>
      <c r="PYF1009" s="306"/>
      <c r="PYG1009" s="306"/>
      <c r="PYH1009" s="306"/>
      <c r="PYI1009" s="306"/>
      <c r="PYJ1009" s="306"/>
      <c r="PYK1009" s="306"/>
      <c r="PYL1009" s="306"/>
      <c r="PYM1009" s="306"/>
      <c r="PYN1009" s="306"/>
      <c r="PYO1009" s="306"/>
      <c r="PYP1009" s="306"/>
      <c r="PYQ1009" s="306"/>
      <c r="PYR1009" s="306"/>
      <c r="PYS1009" s="306"/>
      <c r="PYT1009" s="306"/>
      <c r="PYU1009" s="306"/>
      <c r="PYV1009" s="306"/>
      <c r="PYW1009" s="306"/>
      <c r="PYX1009" s="306"/>
      <c r="PYY1009" s="306"/>
      <c r="PYZ1009" s="306"/>
      <c r="PZA1009" s="306"/>
      <c r="PZB1009" s="306"/>
      <c r="PZC1009" s="306"/>
      <c r="PZD1009" s="306"/>
      <c r="PZE1009" s="306"/>
      <c r="PZF1009" s="306"/>
      <c r="PZG1009" s="306"/>
      <c r="PZH1009" s="306"/>
      <c r="PZI1009" s="306"/>
      <c r="PZJ1009" s="306"/>
      <c r="PZK1009" s="306"/>
      <c r="PZL1009" s="306"/>
      <c r="PZM1009" s="306"/>
      <c r="PZN1009" s="306"/>
      <c r="PZO1009" s="306"/>
      <c r="PZP1009" s="306"/>
      <c r="PZQ1009" s="306"/>
      <c r="PZR1009" s="306"/>
      <c r="PZS1009" s="306"/>
      <c r="PZT1009" s="306"/>
      <c r="PZU1009" s="306"/>
      <c r="PZV1009" s="306"/>
      <c r="PZW1009" s="306"/>
      <c r="PZX1009" s="306"/>
      <c r="PZY1009" s="306"/>
      <c r="PZZ1009" s="306"/>
      <c r="QAA1009" s="306"/>
      <c r="QAB1009" s="306"/>
      <c r="QAC1009" s="306"/>
      <c r="QAD1009" s="306"/>
      <c r="QAE1009" s="306"/>
      <c r="QAF1009" s="306"/>
      <c r="QAG1009" s="306"/>
      <c r="QAH1009" s="306"/>
      <c r="QAI1009" s="306"/>
      <c r="QAJ1009" s="306"/>
      <c r="QAK1009" s="306"/>
      <c r="QAL1009" s="306"/>
      <c r="QAM1009" s="306"/>
      <c r="QAN1009" s="306"/>
      <c r="QAO1009" s="306"/>
      <c r="QAP1009" s="306"/>
      <c r="QAQ1009" s="306"/>
      <c r="QAR1009" s="306"/>
      <c r="QAS1009" s="306"/>
      <c r="QAT1009" s="306"/>
      <c r="QAU1009" s="306"/>
      <c r="QAV1009" s="306"/>
      <c r="QAW1009" s="306"/>
      <c r="QAX1009" s="306"/>
      <c r="QAY1009" s="306"/>
      <c r="QAZ1009" s="306"/>
      <c r="QBA1009" s="306"/>
      <c r="QBB1009" s="306"/>
      <c r="QBC1009" s="306"/>
      <c r="QBD1009" s="306"/>
      <c r="QBE1009" s="306"/>
      <c r="QBF1009" s="306"/>
      <c r="QBG1009" s="306"/>
      <c r="QBH1009" s="306"/>
      <c r="QBI1009" s="306"/>
      <c r="QBJ1009" s="306"/>
      <c r="QBK1009" s="306"/>
      <c r="QBL1009" s="306"/>
      <c r="QBM1009" s="306"/>
      <c r="QBN1009" s="306"/>
      <c r="QBO1009" s="306"/>
      <c r="QBP1009" s="306"/>
      <c r="QBQ1009" s="306"/>
      <c r="QBR1009" s="306"/>
      <c r="QBS1009" s="306"/>
      <c r="QBT1009" s="306"/>
      <c r="QBU1009" s="306"/>
      <c r="QBV1009" s="306"/>
      <c r="QBW1009" s="306"/>
      <c r="QBX1009" s="306"/>
      <c r="QBY1009" s="306"/>
      <c r="QBZ1009" s="306"/>
      <c r="QCA1009" s="306"/>
      <c r="QCB1009" s="306"/>
      <c r="QCC1009" s="306"/>
      <c r="QCD1009" s="306"/>
      <c r="QCE1009" s="306"/>
      <c r="QCF1009" s="306"/>
      <c r="QCG1009" s="306"/>
      <c r="QCH1009" s="306"/>
      <c r="QCI1009" s="306"/>
      <c r="QCJ1009" s="306"/>
      <c r="QCK1009" s="306"/>
      <c r="QCL1009" s="306"/>
      <c r="QCM1009" s="306"/>
      <c r="QCN1009" s="306"/>
      <c r="QCO1009" s="306"/>
      <c r="QCP1009" s="306"/>
      <c r="QCQ1009" s="306"/>
      <c r="QCR1009" s="306"/>
      <c r="QCS1009" s="306"/>
      <c r="QCT1009" s="306"/>
      <c r="QCU1009" s="306"/>
      <c r="QCV1009" s="306"/>
      <c r="QCW1009" s="306"/>
      <c r="QCX1009" s="306"/>
      <c r="QCY1009" s="306"/>
      <c r="QCZ1009" s="306"/>
      <c r="QDA1009" s="306"/>
      <c r="QDB1009" s="306"/>
      <c r="QDC1009" s="306"/>
      <c r="QDD1009" s="306"/>
      <c r="QDE1009" s="306"/>
      <c r="QDF1009" s="306"/>
      <c r="QDG1009" s="306"/>
      <c r="QDH1009" s="306"/>
      <c r="QDI1009" s="306"/>
      <c r="QDJ1009" s="306"/>
      <c r="QDK1009" s="306"/>
      <c r="QDL1009" s="306"/>
      <c r="QDM1009" s="306"/>
      <c r="QDN1009" s="306"/>
      <c r="QDO1009" s="306"/>
      <c r="QDP1009" s="306"/>
      <c r="QDQ1009" s="306"/>
      <c r="QDR1009" s="306"/>
      <c r="QDS1009" s="306"/>
      <c r="QDT1009" s="306"/>
      <c r="QDU1009" s="306"/>
      <c r="QDV1009" s="306"/>
      <c r="QDW1009" s="306"/>
      <c r="QDX1009" s="306"/>
      <c r="QDY1009" s="306"/>
      <c r="QDZ1009" s="306"/>
      <c r="QEA1009" s="306"/>
      <c r="QEB1009" s="306"/>
      <c r="QEC1009" s="306"/>
      <c r="QED1009" s="306"/>
      <c r="QEE1009" s="306"/>
      <c r="QEF1009" s="306"/>
      <c r="QEG1009" s="306"/>
      <c r="QEH1009" s="306"/>
      <c r="QEI1009" s="306"/>
      <c r="QEJ1009" s="306"/>
      <c r="QEK1009" s="306"/>
      <c r="QEL1009" s="306"/>
      <c r="QEM1009" s="306"/>
      <c r="QEN1009" s="306"/>
      <c r="QEO1009" s="306"/>
      <c r="QEP1009" s="306"/>
      <c r="QEQ1009" s="306"/>
      <c r="QER1009" s="306"/>
      <c r="QES1009" s="306"/>
      <c r="QET1009" s="306"/>
      <c r="QEU1009" s="306"/>
      <c r="QEV1009" s="306"/>
      <c r="QEW1009" s="306"/>
      <c r="QEX1009" s="306"/>
      <c r="QEY1009" s="306"/>
      <c r="QEZ1009" s="306"/>
      <c r="QFA1009" s="306"/>
      <c r="QFB1009" s="306"/>
      <c r="QFC1009" s="306"/>
      <c r="QFD1009" s="306"/>
      <c r="QFE1009" s="306"/>
      <c r="QFF1009" s="306"/>
      <c r="QFG1009" s="306"/>
      <c r="QFH1009" s="306"/>
      <c r="QFI1009" s="306"/>
      <c r="QFJ1009" s="306"/>
      <c r="QFK1009" s="306"/>
      <c r="QFL1009" s="306"/>
      <c r="QFM1009" s="306"/>
      <c r="QFN1009" s="306"/>
      <c r="QFO1009" s="306"/>
      <c r="QFP1009" s="306"/>
      <c r="QFQ1009" s="306"/>
      <c r="QFR1009" s="306"/>
      <c r="QFS1009" s="306"/>
      <c r="QFT1009" s="306"/>
      <c r="QFU1009" s="306"/>
      <c r="QFV1009" s="306"/>
      <c r="QFW1009" s="306"/>
      <c r="QFX1009" s="306"/>
      <c r="QFY1009" s="306"/>
      <c r="QFZ1009" s="306"/>
      <c r="QGA1009" s="306"/>
      <c r="QGB1009" s="306"/>
      <c r="QGC1009" s="306"/>
      <c r="QGD1009" s="306"/>
      <c r="QGE1009" s="306"/>
      <c r="QGF1009" s="306"/>
      <c r="QGG1009" s="306"/>
      <c r="QGH1009" s="306"/>
      <c r="QGI1009" s="306"/>
      <c r="QGJ1009" s="306"/>
      <c r="QGK1009" s="306"/>
      <c r="QGL1009" s="306"/>
      <c r="QGM1009" s="306"/>
      <c r="QGN1009" s="306"/>
      <c r="QGO1009" s="306"/>
      <c r="QGP1009" s="306"/>
      <c r="QGQ1009" s="306"/>
      <c r="QGR1009" s="306"/>
      <c r="QGS1009" s="306"/>
      <c r="QGT1009" s="306"/>
      <c r="QGU1009" s="306"/>
      <c r="QGV1009" s="306"/>
      <c r="QGW1009" s="306"/>
      <c r="QGX1009" s="306"/>
      <c r="QGY1009" s="306"/>
      <c r="QGZ1009" s="306"/>
      <c r="QHA1009" s="306"/>
      <c r="QHB1009" s="306"/>
      <c r="QHC1009" s="306"/>
      <c r="QHD1009" s="306"/>
      <c r="QHE1009" s="306"/>
      <c r="QHF1009" s="306"/>
      <c r="QHG1009" s="306"/>
      <c r="QHH1009" s="306"/>
      <c r="QHI1009" s="306"/>
      <c r="QHJ1009" s="306"/>
      <c r="QHK1009" s="306"/>
      <c r="QHL1009" s="306"/>
      <c r="QHM1009" s="306"/>
      <c r="QHN1009" s="306"/>
      <c r="QHO1009" s="306"/>
      <c r="QHP1009" s="306"/>
      <c r="QHQ1009" s="306"/>
      <c r="QHR1009" s="306"/>
      <c r="QHS1009" s="306"/>
      <c r="QHT1009" s="306"/>
      <c r="QHU1009" s="306"/>
      <c r="QHV1009" s="306"/>
      <c r="QHW1009" s="306"/>
      <c r="QHX1009" s="306"/>
      <c r="QHY1009" s="306"/>
      <c r="QHZ1009" s="306"/>
      <c r="QIA1009" s="306"/>
      <c r="QIB1009" s="306"/>
      <c r="QIC1009" s="306"/>
      <c r="QID1009" s="306"/>
      <c r="QIE1009" s="306"/>
      <c r="QIF1009" s="306"/>
      <c r="QIG1009" s="306"/>
      <c r="QIH1009" s="306"/>
      <c r="QII1009" s="306"/>
      <c r="QIJ1009" s="306"/>
      <c r="QIK1009" s="306"/>
      <c r="QIL1009" s="306"/>
      <c r="QIM1009" s="306"/>
      <c r="QIN1009" s="306"/>
      <c r="QIO1009" s="306"/>
      <c r="QIP1009" s="306"/>
      <c r="QIQ1009" s="306"/>
      <c r="QIR1009" s="306"/>
      <c r="QIS1009" s="306"/>
      <c r="QIT1009" s="306"/>
      <c r="QIU1009" s="306"/>
      <c r="QIV1009" s="306"/>
      <c r="QIW1009" s="306"/>
      <c r="QIX1009" s="306"/>
      <c r="QIY1009" s="306"/>
      <c r="QIZ1009" s="306"/>
      <c r="QJA1009" s="306"/>
      <c r="QJB1009" s="306"/>
      <c r="QJC1009" s="306"/>
      <c r="QJD1009" s="306"/>
      <c r="QJE1009" s="306"/>
      <c r="QJF1009" s="306"/>
      <c r="QJG1009" s="306"/>
      <c r="QJH1009" s="306"/>
      <c r="QJI1009" s="306"/>
      <c r="QJJ1009" s="306"/>
      <c r="QJK1009" s="306"/>
      <c r="QJL1009" s="306"/>
      <c r="QJM1009" s="306"/>
      <c r="QJN1009" s="306"/>
      <c r="QJO1009" s="306"/>
      <c r="QJP1009" s="306"/>
      <c r="QJQ1009" s="306"/>
      <c r="QJR1009" s="306"/>
      <c r="QJS1009" s="306"/>
      <c r="QJT1009" s="306"/>
      <c r="QJU1009" s="306"/>
      <c r="QJV1009" s="306"/>
      <c r="QJW1009" s="306"/>
      <c r="QJX1009" s="306"/>
      <c r="QJY1009" s="306"/>
      <c r="QJZ1009" s="306"/>
      <c r="QKA1009" s="306"/>
      <c r="QKB1009" s="306"/>
      <c r="QKC1009" s="306"/>
      <c r="QKD1009" s="306"/>
      <c r="QKE1009" s="306"/>
      <c r="QKF1009" s="306"/>
      <c r="QKG1009" s="306"/>
      <c r="QKH1009" s="306"/>
      <c r="QKI1009" s="306"/>
      <c r="QKJ1009" s="306"/>
      <c r="QKK1009" s="306"/>
      <c r="QKL1009" s="306"/>
      <c r="QKM1009" s="306"/>
      <c r="QKN1009" s="306"/>
      <c r="QKO1009" s="306"/>
      <c r="QKP1009" s="306"/>
      <c r="QKQ1009" s="306"/>
      <c r="QKR1009" s="306"/>
      <c r="QKS1009" s="306"/>
      <c r="QKT1009" s="306"/>
      <c r="QKU1009" s="306"/>
      <c r="QKV1009" s="306"/>
      <c r="QKW1009" s="306"/>
      <c r="QKX1009" s="306"/>
      <c r="QKY1009" s="306"/>
      <c r="QKZ1009" s="306"/>
      <c r="QLA1009" s="306"/>
      <c r="QLB1009" s="306"/>
      <c r="QLC1009" s="306"/>
      <c r="QLD1009" s="306"/>
      <c r="QLE1009" s="306"/>
      <c r="QLF1009" s="306"/>
      <c r="QLG1009" s="306"/>
      <c r="QLH1009" s="306"/>
      <c r="QLI1009" s="306"/>
      <c r="QLJ1009" s="306"/>
      <c r="QLK1009" s="306"/>
      <c r="QLL1009" s="306"/>
      <c r="QLM1009" s="306"/>
      <c r="QLN1009" s="306"/>
      <c r="QLO1009" s="306"/>
      <c r="QLP1009" s="306"/>
      <c r="QLQ1009" s="306"/>
      <c r="QLR1009" s="306"/>
      <c r="QLS1009" s="306"/>
      <c r="QLT1009" s="306"/>
      <c r="QLU1009" s="306"/>
      <c r="QLV1009" s="306"/>
      <c r="QLW1009" s="306"/>
      <c r="QLX1009" s="306"/>
      <c r="QLY1009" s="306"/>
      <c r="QLZ1009" s="306"/>
      <c r="QMA1009" s="306"/>
      <c r="QMB1009" s="306"/>
      <c r="QMC1009" s="306"/>
      <c r="QMD1009" s="306"/>
      <c r="QME1009" s="306"/>
      <c r="QMF1009" s="306"/>
      <c r="QMG1009" s="306"/>
      <c r="QMH1009" s="306"/>
      <c r="QMI1009" s="306"/>
      <c r="QMJ1009" s="306"/>
      <c r="QMK1009" s="306"/>
      <c r="QML1009" s="306"/>
      <c r="QMM1009" s="306"/>
      <c r="QMN1009" s="306"/>
      <c r="QMO1009" s="306"/>
      <c r="QMP1009" s="306"/>
      <c r="QMQ1009" s="306"/>
      <c r="QMR1009" s="306"/>
      <c r="QMS1009" s="306"/>
      <c r="QMT1009" s="306"/>
      <c r="QMU1009" s="306"/>
      <c r="QMV1009" s="306"/>
      <c r="QMW1009" s="306"/>
      <c r="QMX1009" s="306"/>
      <c r="QMY1009" s="306"/>
      <c r="QMZ1009" s="306"/>
      <c r="QNA1009" s="306"/>
      <c r="QNB1009" s="306"/>
      <c r="QNC1009" s="306"/>
      <c r="QND1009" s="306"/>
      <c r="QNE1009" s="306"/>
      <c r="QNF1009" s="306"/>
      <c r="QNG1009" s="306"/>
      <c r="QNH1009" s="306"/>
      <c r="QNI1009" s="306"/>
      <c r="QNJ1009" s="306"/>
      <c r="QNK1009" s="306"/>
      <c r="QNL1009" s="306"/>
      <c r="QNM1009" s="306"/>
      <c r="QNN1009" s="306"/>
      <c r="QNO1009" s="306"/>
      <c r="QNP1009" s="306"/>
      <c r="QNQ1009" s="306"/>
      <c r="QNR1009" s="306"/>
      <c r="QNS1009" s="306"/>
      <c r="QNT1009" s="306"/>
      <c r="QNU1009" s="306"/>
      <c r="QNV1009" s="306"/>
      <c r="QNW1009" s="306"/>
      <c r="QNX1009" s="306"/>
      <c r="QNY1009" s="306"/>
      <c r="QNZ1009" s="306"/>
      <c r="QOA1009" s="306"/>
      <c r="QOB1009" s="306"/>
      <c r="QOC1009" s="306"/>
      <c r="QOD1009" s="306"/>
      <c r="QOE1009" s="306"/>
      <c r="QOF1009" s="306"/>
      <c r="QOG1009" s="306"/>
      <c r="QOH1009" s="306"/>
      <c r="QOI1009" s="306"/>
      <c r="QOJ1009" s="306"/>
      <c r="QOK1009" s="306"/>
      <c r="QOL1009" s="306"/>
      <c r="QOM1009" s="306"/>
      <c r="QON1009" s="306"/>
      <c r="QOO1009" s="306"/>
      <c r="QOP1009" s="306"/>
      <c r="QOQ1009" s="306"/>
      <c r="QOR1009" s="306"/>
      <c r="QOS1009" s="306"/>
      <c r="QOT1009" s="306"/>
      <c r="QOU1009" s="306"/>
      <c r="QOV1009" s="306"/>
      <c r="QOW1009" s="306"/>
      <c r="QOX1009" s="306"/>
      <c r="QOY1009" s="306"/>
      <c r="QOZ1009" s="306"/>
      <c r="QPA1009" s="306"/>
      <c r="QPB1009" s="306"/>
      <c r="QPC1009" s="306"/>
      <c r="QPD1009" s="306"/>
      <c r="QPE1009" s="306"/>
      <c r="QPF1009" s="306"/>
      <c r="QPG1009" s="306"/>
      <c r="QPH1009" s="306"/>
      <c r="QPI1009" s="306"/>
      <c r="QPJ1009" s="306"/>
      <c r="QPK1009" s="306"/>
      <c r="QPL1009" s="306"/>
      <c r="QPM1009" s="306"/>
      <c r="QPN1009" s="306"/>
      <c r="QPO1009" s="306"/>
      <c r="QPP1009" s="306"/>
      <c r="QPQ1009" s="306"/>
      <c r="QPR1009" s="306"/>
      <c r="QPS1009" s="306"/>
      <c r="QPT1009" s="306"/>
      <c r="QPU1009" s="306"/>
      <c r="QPV1009" s="306"/>
      <c r="QPW1009" s="306"/>
      <c r="QPX1009" s="306"/>
      <c r="QPY1009" s="306"/>
      <c r="QPZ1009" s="306"/>
      <c r="QQA1009" s="306"/>
      <c r="QQB1009" s="306"/>
      <c r="QQC1009" s="306"/>
      <c r="QQD1009" s="306"/>
      <c r="QQE1009" s="306"/>
      <c r="QQF1009" s="306"/>
      <c r="QQG1009" s="306"/>
      <c r="QQH1009" s="306"/>
      <c r="QQI1009" s="306"/>
      <c r="QQJ1009" s="306"/>
      <c r="QQK1009" s="306"/>
      <c r="QQL1009" s="306"/>
      <c r="QQM1009" s="306"/>
      <c r="QQN1009" s="306"/>
      <c r="QQO1009" s="306"/>
      <c r="QQP1009" s="306"/>
      <c r="QQQ1009" s="306"/>
      <c r="QQR1009" s="306"/>
      <c r="QQS1009" s="306"/>
      <c r="QQT1009" s="306"/>
      <c r="QQU1009" s="306"/>
      <c r="QQV1009" s="306"/>
      <c r="QQW1009" s="306"/>
      <c r="QQX1009" s="306"/>
      <c r="QQY1009" s="306"/>
      <c r="QQZ1009" s="306"/>
      <c r="QRA1009" s="306"/>
      <c r="QRB1009" s="306"/>
      <c r="QRC1009" s="306"/>
      <c r="QRD1009" s="306"/>
      <c r="QRE1009" s="306"/>
      <c r="QRF1009" s="306"/>
      <c r="QRG1009" s="306"/>
      <c r="QRH1009" s="306"/>
      <c r="QRI1009" s="306"/>
      <c r="QRJ1009" s="306"/>
      <c r="QRK1009" s="306"/>
      <c r="QRL1009" s="306"/>
      <c r="QRM1009" s="306"/>
      <c r="QRN1009" s="306"/>
      <c r="QRO1009" s="306"/>
      <c r="QRP1009" s="306"/>
      <c r="QRQ1009" s="306"/>
      <c r="QRR1009" s="306"/>
      <c r="QRS1009" s="306"/>
      <c r="QRT1009" s="306"/>
      <c r="QRU1009" s="306"/>
      <c r="QRV1009" s="306"/>
      <c r="QRW1009" s="306"/>
      <c r="QRX1009" s="306"/>
      <c r="QRY1009" s="306"/>
      <c r="QRZ1009" s="306"/>
      <c r="QSA1009" s="306"/>
      <c r="QSB1009" s="306"/>
      <c r="QSC1009" s="306"/>
      <c r="QSD1009" s="306"/>
      <c r="QSE1009" s="306"/>
      <c r="QSF1009" s="306"/>
      <c r="QSG1009" s="306"/>
      <c r="QSH1009" s="306"/>
      <c r="QSI1009" s="306"/>
      <c r="QSJ1009" s="306"/>
      <c r="QSK1009" s="306"/>
      <c r="QSL1009" s="306"/>
      <c r="QSM1009" s="306"/>
      <c r="QSN1009" s="306"/>
      <c r="QSO1009" s="306"/>
      <c r="QSP1009" s="306"/>
      <c r="QSQ1009" s="306"/>
      <c r="QSR1009" s="306"/>
      <c r="QSS1009" s="306"/>
      <c r="QST1009" s="306"/>
      <c r="QSU1009" s="306"/>
      <c r="QSV1009" s="306"/>
      <c r="QSW1009" s="306"/>
      <c r="QSX1009" s="306"/>
      <c r="QSY1009" s="306"/>
      <c r="QSZ1009" s="306"/>
      <c r="QTA1009" s="306"/>
      <c r="QTB1009" s="306"/>
      <c r="QTC1009" s="306"/>
      <c r="QTD1009" s="306"/>
      <c r="QTE1009" s="306"/>
      <c r="QTF1009" s="306"/>
      <c r="QTG1009" s="306"/>
      <c r="QTH1009" s="306"/>
      <c r="QTI1009" s="306"/>
      <c r="QTJ1009" s="306"/>
      <c r="QTK1009" s="306"/>
      <c r="QTL1009" s="306"/>
      <c r="QTM1009" s="306"/>
      <c r="QTN1009" s="306"/>
      <c r="QTO1009" s="306"/>
      <c r="QTP1009" s="306"/>
      <c r="QTQ1009" s="306"/>
      <c r="QTR1009" s="306"/>
      <c r="QTS1009" s="306"/>
      <c r="QTT1009" s="306"/>
      <c r="QTU1009" s="306"/>
      <c r="QTV1009" s="306"/>
      <c r="QTW1009" s="306"/>
      <c r="QTX1009" s="306"/>
      <c r="QTY1009" s="306"/>
      <c r="QTZ1009" s="306"/>
      <c r="QUA1009" s="306"/>
      <c r="QUB1009" s="306"/>
      <c r="QUC1009" s="306"/>
      <c r="QUD1009" s="306"/>
      <c r="QUE1009" s="306"/>
      <c r="QUF1009" s="306"/>
      <c r="QUG1009" s="306"/>
      <c r="QUH1009" s="306"/>
      <c r="QUI1009" s="306"/>
      <c r="QUJ1009" s="306"/>
      <c r="QUK1009" s="306"/>
      <c r="QUL1009" s="306"/>
      <c r="QUM1009" s="306"/>
      <c r="QUN1009" s="306"/>
      <c r="QUO1009" s="306"/>
      <c r="QUP1009" s="306"/>
      <c r="QUQ1009" s="306"/>
      <c r="QUR1009" s="306"/>
      <c r="QUS1009" s="306"/>
      <c r="QUT1009" s="306"/>
      <c r="QUU1009" s="306"/>
      <c r="QUV1009" s="306"/>
      <c r="QUW1009" s="306"/>
      <c r="QUX1009" s="306"/>
      <c r="QUY1009" s="306"/>
      <c r="QUZ1009" s="306"/>
      <c r="QVA1009" s="306"/>
      <c r="QVB1009" s="306"/>
      <c r="QVC1009" s="306"/>
      <c r="QVD1009" s="306"/>
      <c r="QVE1009" s="306"/>
      <c r="QVF1009" s="306"/>
      <c r="QVG1009" s="306"/>
      <c r="QVH1009" s="306"/>
      <c r="QVI1009" s="306"/>
      <c r="QVJ1009" s="306"/>
      <c r="QVK1009" s="306"/>
      <c r="QVL1009" s="306"/>
      <c r="QVM1009" s="306"/>
      <c r="QVN1009" s="306"/>
      <c r="QVO1009" s="306"/>
      <c r="QVP1009" s="306"/>
      <c r="QVQ1009" s="306"/>
      <c r="QVR1009" s="306"/>
      <c r="QVS1009" s="306"/>
      <c r="QVT1009" s="306"/>
      <c r="QVU1009" s="306"/>
      <c r="QVV1009" s="306"/>
      <c r="QVW1009" s="306"/>
      <c r="QVX1009" s="306"/>
      <c r="QVY1009" s="306"/>
      <c r="QVZ1009" s="306"/>
      <c r="QWA1009" s="306"/>
      <c r="QWB1009" s="306"/>
      <c r="QWC1009" s="306"/>
      <c r="QWD1009" s="306"/>
      <c r="QWE1009" s="306"/>
      <c r="QWF1009" s="306"/>
      <c r="QWG1009" s="306"/>
      <c r="QWH1009" s="306"/>
      <c r="QWI1009" s="306"/>
      <c r="QWJ1009" s="306"/>
      <c r="QWK1009" s="306"/>
      <c r="QWL1009" s="306"/>
      <c r="QWM1009" s="306"/>
      <c r="QWN1009" s="306"/>
      <c r="QWO1009" s="306"/>
      <c r="QWP1009" s="306"/>
      <c r="QWQ1009" s="306"/>
      <c r="QWR1009" s="306"/>
      <c r="QWS1009" s="306"/>
      <c r="QWT1009" s="306"/>
      <c r="QWU1009" s="306"/>
      <c r="QWV1009" s="306"/>
      <c r="QWW1009" s="306"/>
      <c r="QWX1009" s="306"/>
      <c r="QWY1009" s="306"/>
      <c r="QWZ1009" s="306"/>
      <c r="QXA1009" s="306"/>
      <c r="QXB1009" s="306"/>
      <c r="QXC1009" s="306"/>
      <c r="QXD1009" s="306"/>
      <c r="QXE1009" s="306"/>
      <c r="QXF1009" s="306"/>
      <c r="QXG1009" s="306"/>
      <c r="QXH1009" s="306"/>
      <c r="QXI1009" s="306"/>
      <c r="QXJ1009" s="306"/>
      <c r="QXK1009" s="306"/>
      <c r="QXL1009" s="306"/>
      <c r="QXM1009" s="306"/>
      <c r="QXN1009" s="306"/>
      <c r="QXO1009" s="306"/>
      <c r="QXP1009" s="306"/>
      <c r="QXQ1009" s="306"/>
      <c r="QXR1009" s="306"/>
      <c r="QXS1009" s="306"/>
      <c r="QXT1009" s="306"/>
      <c r="QXU1009" s="306"/>
      <c r="QXV1009" s="306"/>
      <c r="QXW1009" s="306"/>
      <c r="QXX1009" s="306"/>
      <c r="QXY1009" s="306"/>
      <c r="QXZ1009" s="306"/>
      <c r="QYA1009" s="306"/>
      <c r="QYB1009" s="306"/>
      <c r="QYC1009" s="306"/>
      <c r="QYD1009" s="306"/>
      <c r="QYE1009" s="306"/>
      <c r="QYF1009" s="306"/>
      <c r="QYG1009" s="306"/>
      <c r="QYH1009" s="306"/>
      <c r="QYI1009" s="306"/>
      <c r="QYJ1009" s="306"/>
      <c r="QYK1009" s="306"/>
      <c r="QYL1009" s="306"/>
      <c r="QYM1009" s="306"/>
      <c r="QYN1009" s="306"/>
      <c r="QYO1009" s="306"/>
      <c r="QYP1009" s="306"/>
      <c r="QYQ1009" s="306"/>
      <c r="QYR1009" s="306"/>
      <c r="QYS1009" s="306"/>
      <c r="QYT1009" s="306"/>
      <c r="QYU1009" s="306"/>
      <c r="QYV1009" s="306"/>
      <c r="QYW1009" s="306"/>
      <c r="QYX1009" s="306"/>
      <c r="QYY1009" s="306"/>
      <c r="QYZ1009" s="306"/>
      <c r="QZA1009" s="306"/>
      <c r="QZB1009" s="306"/>
      <c r="QZC1009" s="306"/>
      <c r="QZD1009" s="306"/>
      <c r="QZE1009" s="306"/>
      <c r="QZF1009" s="306"/>
      <c r="QZG1009" s="306"/>
      <c r="QZH1009" s="306"/>
      <c r="QZI1009" s="306"/>
      <c r="QZJ1009" s="306"/>
      <c r="QZK1009" s="306"/>
      <c r="QZL1009" s="306"/>
      <c r="QZM1009" s="306"/>
      <c r="QZN1009" s="306"/>
      <c r="QZO1009" s="306"/>
      <c r="QZP1009" s="306"/>
      <c r="QZQ1009" s="306"/>
      <c r="QZR1009" s="306"/>
      <c r="QZS1009" s="306"/>
      <c r="QZT1009" s="306"/>
      <c r="QZU1009" s="306"/>
      <c r="QZV1009" s="306"/>
      <c r="QZW1009" s="306"/>
      <c r="QZX1009" s="306"/>
      <c r="QZY1009" s="306"/>
      <c r="QZZ1009" s="306"/>
      <c r="RAA1009" s="306"/>
      <c r="RAB1009" s="306"/>
      <c r="RAC1009" s="306"/>
      <c r="RAD1009" s="306"/>
      <c r="RAE1009" s="306"/>
      <c r="RAF1009" s="306"/>
      <c r="RAG1009" s="306"/>
      <c r="RAH1009" s="306"/>
      <c r="RAI1009" s="306"/>
      <c r="RAJ1009" s="306"/>
      <c r="RAK1009" s="306"/>
      <c r="RAL1009" s="306"/>
      <c r="RAM1009" s="306"/>
      <c r="RAN1009" s="306"/>
      <c r="RAO1009" s="306"/>
      <c r="RAP1009" s="306"/>
      <c r="RAQ1009" s="306"/>
      <c r="RAR1009" s="306"/>
      <c r="RAS1009" s="306"/>
      <c r="RAT1009" s="306"/>
      <c r="RAU1009" s="306"/>
      <c r="RAV1009" s="306"/>
      <c r="RAW1009" s="306"/>
      <c r="RAX1009" s="306"/>
      <c r="RAY1009" s="306"/>
      <c r="RAZ1009" s="306"/>
      <c r="RBA1009" s="306"/>
      <c r="RBB1009" s="306"/>
      <c r="RBC1009" s="306"/>
      <c r="RBD1009" s="306"/>
      <c r="RBE1009" s="306"/>
      <c r="RBF1009" s="306"/>
      <c r="RBG1009" s="306"/>
      <c r="RBH1009" s="306"/>
      <c r="RBI1009" s="306"/>
      <c r="RBJ1009" s="306"/>
      <c r="RBK1009" s="306"/>
      <c r="RBL1009" s="306"/>
      <c r="RBM1009" s="306"/>
      <c r="RBN1009" s="306"/>
      <c r="RBO1009" s="306"/>
      <c r="RBP1009" s="306"/>
      <c r="RBQ1009" s="306"/>
      <c r="RBR1009" s="306"/>
      <c r="RBS1009" s="306"/>
      <c r="RBT1009" s="306"/>
      <c r="RBU1009" s="306"/>
      <c r="RBV1009" s="306"/>
      <c r="RBW1009" s="306"/>
      <c r="RBX1009" s="306"/>
      <c r="RBY1009" s="306"/>
      <c r="RBZ1009" s="306"/>
      <c r="RCA1009" s="306"/>
      <c r="RCB1009" s="306"/>
      <c r="RCC1009" s="306"/>
      <c r="RCD1009" s="306"/>
      <c r="RCE1009" s="306"/>
      <c r="RCF1009" s="306"/>
      <c r="RCG1009" s="306"/>
      <c r="RCH1009" s="306"/>
      <c r="RCI1009" s="306"/>
      <c r="RCJ1009" s="306"/>
      <c r="RCK1009" s="306"/>
      <c r="RCL1009" s="306"/>
      <c r="RCM1009" s="306"/>
      <c r="RCN1009" s="306"/>
      <c r="RCO1009" s="306"/>
      <c r="RCP1009" s="306"/>
      <c r="RCQ1009" s="306"/>
      <c r="RCR1009" s="306"/>
      <c r="RCS1009" s="306"/>
      <c r="RCT1009" s="306"/>
      <c r="RCU1009" s="306"/>
      <c r="RCV1009" s="306"/>
      <c r="RCW1009" s="306"/>
      <c r="RCX1009" s="306"/>
      <c r="RCY1009" s="306"/>
      <c r="RCZ1009" s="306"/>
      <c r="RDA1009" s="306"/>
      <c r="RDB1009" s="306"/>
      <c r="RDC1009" s="306"/>
      <c r="RDD1009" s="306"/>
      <c r="RDE1009" s="306"/>
      <c r="RDF1009" s="306"/>
      <c r="RDG1009" s="306"/>
      <c r="RDH1009" s="306"/>
      <c r="RDI1009" s="306"/>
      <c r="RDJ1009" s="306"/>
      <c r="RDK1009" s="306"/>
      <c r="RDL1009" s="306"/>
      <c r="RDM1009" s="306"/>
      <c r="RDN1009" s="306"/>
      <c r="RDO1009" s="306"/>
      <c r="RDP1009" s="306"/>
      <c r="RDQ1009" s="306"/>
      <c r="RDR1009" s="306"/>
      <c r="RDS1009" s="306"/>
      <c r="RDT1009" s="306"/>
      <c r="RDU1009" s="306"/>
      <c r="RDV1009" s="306"/>
      <c r="RDW1009" s="306"/>
      <c r="RDX1009" s="306"/>
      <c r="RDY1009" s="306"/>
      <c r="RDZ1009" s="306"/>
      <c r="REA1009" s="306"/>
      <c r="REB1009" s="306"/>
      <c r="REC1009" s="306"/>
      <c r="RED1009" s="306"/>
      <c r="REE1009" s="306"/>
      <c r="REF1009" s="306"/>
      <c r="REG1009" s="306"/>
      <c r="REH1009" s="306"/>
      <c r="REI1009" s="306"/>
      <c r="REJ1009" s="306"/>
      <c r="REK1009" s="306"/>
      <c r="REL1009" s="306"/>
      <c r="REM1009" s="306"/>
      <c r="REN1009" s="306"/>
      <c r="REO1009" s="306"/>
      <c r="REP1009" s="306"/>
      <c r="REQ1009" s="306"/>
      <c r="RER1009" s="306"/>
      <c r="RES1009" s="306"/>
      <c r="RET1009" s="306"/>
      <c r="REU1009" s="306"/>
      <c r="REV1009" s="306"/>
      <c r="REW1009" s="306"/>
      <c r="REX1009" s="306"/>
      <c r="REY1009" s="306"/>
      <c r="REZ1009" s="306"/>
      <c r="RFA1009" s="306"/>
      <c r="RFB1009" s="306"/>
      <c r="RFC1009" s="306"/>
      <c r="RFD1009" s="306"/>
      <c r="RFE1009" s="306"/>
      <c r="RFF1009" s="306"/>
      <c r="RFG1009" s="306"/>
      <c r="RFH1009" s="306"/>
      <c r="RFI1009" s="306"/>
      <c r="RFJ1009" s="306"/>
      <c r="RFK1009" s="306"/>
      <c r="RFL1009" s="306"/>
      <c r="RFM1009" s="306"/>
      <c r="RFN1009" s="306"/>
      <c r="RFO1009" s="306"/>
      <c r="RFP1009" s="306"/>
      <c r="RFQ1009" s="306"/>
      <c r="RFR1009" s="306"/>
      <c r="RFS1009" s="306"/>
      <c r="RFT1009" s="306"/>
      <c r="RFU1009" s="306"/>
      <c r="RFV1009" s="306"/>
      <c r="RFW1009" s="306"/>
      <c r="RFX1009" s="306"/>
      <c r="RFY1009" s="306"/>
      <c r="RFZ1009" s="306"/>
      <c r="RGA1009" s="306"/>
      <c r="RGB1009" s="306"/>
      <c r="RGC1009" s="306"/>
      <c r="RGD1009" s="306"/>
      <c r="RGE1009" s="306"/>
      <c r="RGF1009" s="306"/>
      <c r="RGG1009" s="306"/>
      <c r="RGH1009" s="306"/>
      <c r="RGI1009" s="306"/>
      <c r="RGJ1009" s="306"/>
      <c r="RGK1009" s="306"/>
      <c r="RGL1009" s="306"/>
      <c r="RGM1009" s="306"/>
      <c r="RGN1009" s="306"/>
      <c r="RGO1009" s="306"/>
      <c r="RGP1009" s="306"/>
      <c r="RGQ1009" s="306"/>
      <c r="RGR1009" s="306"/>
      <c r="RGS1009" s="306"/>
      <c r="RGT1009" s="306"/>
      <c r="RGU1009" s="306"/>
      <c r="RGV1009" s="306"/>
      <c r="RGW1009" s="306"/>
      <c r="RGX1009" s="306"/>
      <c r="RGY1009" s="306"/>
      <c r="RGZ1009" s="306"/>
      <c r="RHA1009" s="306"/>
      <c r="RHB1009" s="306"/>
      <c r="RHC1009" s="306"/>
      <c r="RHD1009" s="306"/>
      <c r="RHE1009" s="306"/>
      <c r="RHF1009" s="306"/>
      <c r="RHG1009" s="306"/>
      <c r="RHH1009" s="306"/>
      <c r="RHI1009" s="306"/>
      <c r="RHJ1009" s="306"/>
      <c r="RHK1009" s="306"/>
      <c r="RHL1009" s="306"/>
      <c r="RHM1009" s="306"/>
      <c r="RHN1009" s="306"/>
      <c r="RHO1009" s="306"/>
      <c r="RHP1009" s="306"/>
      <c r="RHQ1009" s="306"/>
      <c r="RHR1009" s="306"/>
      <c r="RHS1009" s="306"/>
      <c r="RHT1009" s="306"/>
      <c r="RHU1009" s="306"/>
      <c r="RHV1009" s="306"/>
      <c r="RHW1009" s="306"/>
      <c r="RHX1009" s="306"/>
      <c r="RHY1009" s="306"/>
      <c r="RHZ1009" s="306"/>
      <c r="RIA1009" s="306"/>
      <c r="RIB1009" s="306"/>
      <c r="RIC1009" s="306"/>
      <c r="RID1009" s="306"/>
      <c r="RIE1009" s="306"/>
      <c r="RIF1009" s="306"/>
      <c r="RIG1009" s="306"/>
      <c r="RIH1009" s="306"/>
      <c r="RII1009" s="306"/>
      <c r="RIJ1009" s="306"/>
      <c r="RIK1009" s="306"/>
      <c r="RIL1009" s="306"/>
      <c r="RIM1009" s="306"/>
      <c r="RIN1009" s="306"/>
      <c r="RIO1009" s="306"/>
      <c r="RIP1009" s="306"/>
      <c r="RIQ1009" s="306"/>
      <c r="RIR1009" s="306"/>
      <c r="RIS1009" s="306"/>
      <c r="RIT1009" s="306"/>
      <c r="RIU1009" s="306"/>
      <c r="RIV1009" s="306"/>
      <c r="RIW1009" s="306"/>
      <c r="RIX1009" s="306"/>
      <c r="RIY1009" s="306"/>
      <c r="RIZ1009" s="306"/>
      <c r="RJA1009" s="306"/>
      <c r="RJB1009" s="306"/>
      <c r="RJC1009" s="306"/>
      <c r="RJD1009" s="306"/>
      <c r="RJE1009" s="306"/>
      <c r="RJF1009" s="306"/>
      <c r="RJG1009" s="306"/>
      <c r="RJH1009" s="306"/>
      <c r="RJI1009" s="306"/>
      <c r="RJJ1009" s="306"/>
      <c r="RJK1009" s="306"/>
      <c r="RJL1009" s="306"/>
      <c r="RJM1009" s="306"/>
      <c r="RJN1009" s="306"/>
      <c r="RJO1009" s="306"/>
      <c r="RJP1009" s="306"/>
      <c r="RJQ1009" s="306"/>
      <c r="RJR1009" s="306"/>
      <c r="RJS1009" s="306"/>
      <c r="RJT1009" s="306"/>
      <c r="RJU1009" s="306"/>
      <c r="RJV1009" s="306"/>
      <c r="RJW1009" s="306"/>
      <c r="RJX1009" s="306"/>
      <c r="RJY1009" s="306"/>
      <c r="RJZ1009" s="306"/>
      <c r="RKA1009" s="306"/>
      <c r="RKB1009" s="306"/>
      <c r="RKC1009" s="306"/>
      <c r="RKD1009" s="306"/>
      <c r="RKE1009" s="306"/>
      <c r="RKF1009" s="306"/>
      <c r="RKG1009" s="306"/>
      <c r="RKH1009" s="306"/>
      <c r="RKI1009" s="306"/>
      <c r="RKJ1009" s="306"/>
      <c r="RKK1009" s="306"/>
      <c r="RKL1009" s="306"/>
      <c r="RKM1009" s="306"/>
      <c r="RKN1009" s="306"/>
      <c r="RKO1009" s="306"/>
      <c r="RKP1009" s="306"/>
      <c r="RKQ1009" s="306"/>
      <c r="RKR1009" s="306"/>
      <c r="RKS1009" s="306"/>
      <c r="RKT1009" s="306"/>
      <c r="RKU1009" s="306"/>
      <c r="RKV1009" s="306"/>
      <c r="RKW1009" s="306"/>
      <c r="RKX1009" s="306"/>
      <c r="RKY1009" s="306"/>
      <c r="RKZ1009" s="306"/>
      <c r="RLA1009" s="306"/>
      <c r="RLB1009" s="306"/>
      <c r="RLC1009" s="306"/>
      <c r="RLD1009" s="306"/>
      <c r="RLE1009" s="306"/>
      <c r="RLF1009" s="306"/>
      <c r="RLG1009" s="306"/>
      <c r="RLH1009" s="306"/>
      <c r="RLI1009" s="306"/>
      <c r="RLJ1009" s="306"/>
      <c r="RLK1009" s="306"/>
      <c r="RLL1009" s="306"/>
      <c r="RLM1009" s="306"/>
      <c r="RLN1009" s="306"/>
      <c r="RLO1009" s="306"/>
      <c r="RLP1009" s="306"/>
      <c r="RLQ1009" s="306"/>
      <c r="RLR1009" s="306"/>
      <c r="RLS1009" s="306"/>
      <c r="RLT1009" s="306"/>
      <c r="RLU1009" s="306"/>
      <c r="RLV1009" s="306"/>
      <c r="RLW1009" s="306"/>
      <c r="RLX1009" s="306"/>
      <c r="RLY1009" s="306"/>
      <c r="RLZ1009" s="306"/>
      <c r="RMA1009" s="306"/>
      <c r="RMB1009" s="306"/>
      <c r="RMC1009" s="306"/>
      <c r="RMD1009" s="306"/>
      <c r="RME1009" s="306"/>
      <c r="RMF1009" s="306"/>
      <c r="RMG1009" s="306"/>
      <c r="RMH1009" s="306"/>
      <c r="RMI1009" s="306"/>
      <c r="RMJ1009" s="306"/>
      <c r="RMK1009" s="306"/>
      <c r="RML1009" s="306"/>
      <c r="RMM1009" s="306"/>
      <c r="RMN1009" s="306"/>
      <c r="RMO1009" s="306"/>
      <c r="RMP1009" s="306"/>
      <c r="RMQ1009" s="306"/>
      <c r="RMR1009" s="306"/>
      <c r="RMS1009" s="306"/>
      <c r="RMT1009" s="306"/>
      <c r="RMU1009" s="306"/>
      <c r="RMV1009" s="306"/>
      <c r="RMW1009" s="306"/>
      <c r="RMX1009" s="306"/>
      <c r="RMY1009" s="306"/>
      <c r="RMZ1009" s="306"/>
      <c r="RNA1009" s="306"/>
      <c r="RNB1009" s="306"/>
      <c r="RNC1009" s="306"/>
      <c r="RND1009" s="306"/>
      <c r="RNE1009" s="306"/>
      <c r="RNF1009" s="306"/>
      <c r="RNG1009" s="306"/>
      <c r="RNH1009" s="306"/>
      <c r="RNI1009" s="306"/>
      <c r="RNJ1009" s="306"/>
      <c r="RNK1009" s="306"/>
      <c r="RNL1009" s="306"/>
      <c r="RNM1009" s="306"/>
      <c r="RNN1009" s="306"/>
      <c r="RNO1009" s="306"/>
      <c r="RNP1009" s="306"/>
      <c r="RNQ1009" s="306"/>
      <c r="RNR1009" s="306"/>
      <c r="RNS1009" s="306"/>
      <c r="RNT1009" s="306"/>
      <c r="RNU1009" s="306"/>
      <c r="RNV1009" s="306"/>
      <c r="RNW1009" s="306"/>
      <c r="RNX1009" s="306"/>
      <c r="RNY1009" s="306"/>
      <c r="RNZ1009" s="306"/>
      <c r="ROA1009" s="306"/>
      <c r="ROB1009" s="306"/>
      <c r="ROC1009" s="306"/>
      <c r="ROD1009" s="306"/>
      <c r="ROE1009" s="306"/>
      <c r="ROF1009" s="306"/>
      <c r="ROG1009" s="306"/>
      <c r="ROH1009" s="306"/>
      <c r="ROI1009" s="306"/>
      <c r="ROJ1009" s="306"/>
      <c r="ROK1009" s="306"/>
      <c r="ROL1009" s="306"/>
      <c r="ROM1009" s="306"/>
      <c r="RON1009" s="306"/>
      <c r="ROO1009" s="306"/>
      <c r="ROP1009" s="306"/>
      <c r="ROQ1009" s="306"/>
      <c r="ROR1009" s="306"/>
      <c r="ROS1009" s="306"/>
      <c r="ROT1009" s="306"/>
      <c r="ROU1009" s="306"/>
      <c r="ROV1009" s="306"/>
      <c r="ROW1009" s="306"/>
      <c r="ROX1009" s="306"/>
      <c r="ROY1009" s="306"/>
      <c r="ROZ1009" s="306"/>
      <c r="RPA1009" s="306"/>
      <c r="RPB1009" s="306"/>
      <c r="RPC1009" s="306"/>
      <c r="RPD1009" s="306"/>
      <c r="RPE1009" s="306"/>
      <c r="RPF1009" s="306"/>
      <c r="RPG1009" s="306"/>
      <c r="RPH1009" s="306"/>
      <c r="RPI1009" s="306"/>
      <c r="RPJ1009" s="306"/>
      <c r="RPK1009" s="306"/>
      <c r="RPL1009" s="306"/>
      <c r="RPM1009" s="306"/>
      <c r="RPN1009" s="306"/>
      <c r="RPO1009" s="306"/>
      <c r="RPP1009" s="306"/>
      <c r="RPQ1009" s="306"/>
      <c r="RPR1009" s="306"/>
      <c r="RPS1009" s="306"/>
      <c r="RPT1009" s="306"/>
      <c r="RPU1009" s="306"/>
      <c r="RPV1009" s="306"/>
      <c r="RPW1009" s="306"/>
      <c r="RPX1009" s="306"/>
      <c r="RPY1009" s="306"/>
      <c r="RPZ1009" s="306"/>
      <c r="RQA1009" s="306"/>
      <c r="RQB1009" s="306"/>
      <c r="RQC1009" s="306"/>
      <c r="RQD1009" s="306"/>
      <c r="RQE1009" s="306"/>
      <c r="RQF1009" s="306"/>
      <c r="RQG1009" s="306"/>
      <c r="RQH1009" s="306"/>
      <c r="RQI1009" s="306"/>
      <c r="RQJ1009" s="306"/>
      <c r="RQK1009" s="306"/>
      <c r="RQL1009" s="306"/>
      <c r="RQM1009" s="306"/>
      <c r="RQN1009" s="306"/>
      <c r="RQO1009" s="306"/>
      <c r="RQP1009" s="306"/>
      <c r="RQQ1009" s="306"/>
      <c r="RQR1009" s="306"/>
      <c r="RQS1009" s="306"/>
      <c r="RQT1009" s="306"/>
      <c r="RQU1009" s="306"/>
      <c r="RQV1009" s="306"/>
      <c r="RQW1009" s="306"/>
      <c r="RQX1009" s="306"/>
      <c r="RQY1009" s="306"/>
      <c r="RQZ1009" s="306"/>
      <c r="RRA1009" s="306"/>
      <c r="RRB1009" s="306"/>
      <c r="RRC1009" s="306"/>
      <c r="RRD1009" s="306"/>
      <c r="RRE1009" s="306"/>
      <c r="RRF1009" s="306"/>
      <c r="RRG1009" s="306"/>
      <c r="RRH1009" s="306"/>
      <c r="RRI1009" s="306"/>
      <c r="RRJ1009" s="306"/>
      <c r="RRK1009" s="306"/>
      <c r="RRL1009" s="306"/>
      <c r="RRM1009" s="306"/>
      <c r="RRN1009" s="306"/>
      <c r="RRO1009" s="306"/>
      <c r="RRP1009" s="306"/>
      <c r="RRQ1009" s="306"/>
      <c r="RRR1009" s="306"/>
      <c r="RRS1009" s="306"/>
      <c r="RRT1009" s="306"/>
      <c r="RRU1009" s="306"/>
      <c r="RRV1009" s="306"/>
      <c r="RRW1009" s="306"/>
      <c r="RRX1009" s="306"/>
      <c r="RRY1009" s="306"/>
      <c r="RRZ1009" s="306"/>
      <c r="RSA1009" s="306"/>
      <c r="RSB1009" s="306"/>
      <c r="RSC1009" s="306"/>
      <c r="RSD1009" s="306"/>
      <c r="RSE1009" s="306"/>
      <c r="RSF1009" s="306"/>
      <c r="RSG1009" s="306"/>
      <c r="RSH1009" s="306"/>
      <c r="RSI1009" s="306"/>
      <c r="RSJ1009" s="306"/>
      <c r="RSK1009" s="306"/>
      <c r="RSL1009" s="306"/>
      <c r="RSM1009" s="306"/>
      <c r="RSN1009" s="306"/>
      <c r="RSO1009" s="306"/>
      <c r="RSP1009" s="306"/>
      <c r="RSQ1009" s="306"/>
      <c r="RSR1009" s="306"/>
      <c r="RSS1009" s="306"/>
      <c r="RST1009" s="306"/>
      <c r="RSU1009" s="306"/>
      <c r="RSV1009" s="306"/>
      <c r="RSW1009" s="306"/>
      <c r="RSX1009" s="306"/>
      <c r="RSY1009" s="306"/>
      <c r="RSZ1009" s="306"/>
      <c r="RTA1009" s="306"/>
      <c r="RTB1009" s="306"/>
      <c r="RTC1009" s="306"/>
      <c r="RTD1009" s="306"/>
      <c r="RTE1009" s="306"/>
      <c r="RTF1009" s="306"/>
      <c r="RTG1009" s="306"/>
      <c r="RTH1009" s="306"/>
      <c r="RTI1009" s="306"/>
      <c r="RTJ1009" s="306"/>
      <c r="RTK1009" s="306"/>
      <c r="RTL1009" s="306"/>
      <c r="RTM1009" s="306"/>
      <c r="RTN1009" s="306"/>
      <c r="RTO1009" s="306"/>
      <c r="RTP1009" s="306"/>
      <c r="RTQ1009" s="306"/>
      <c r="RTR1009" s="306"/>
      <c r="RTS1009" s="306"/>
      <c r="RTT1009" s="306"/>
      <c r="RTU1009" s="306"/>
      <c r="RTV1009" s="306"/>
      <c r="RTW1009" s="306"/>
      <c r="RTX1009" s="306"/>
      <c r="RTY1009" s="306"/>
      <c r="RTZ1009" s="306"/>
      <c r="RUA1009" s="306"/>
      <c r="RUB1009" s="306"/>
      <c r="RUC1009" s="306"/>
      <c r="RUD1009" s="306"/>
      <c r="RUE1009" s="306"/>
      <c r="RUF1009" s="306"/>
      <c r="RUG1009" s="306"/>
      <c r="RUH1009" s="306"/>
      <c r="RUI1009" s="306"/>
      <c r="RUJ1009" s="306"/>
      <c r="RUK1009" s="306"/>
      <c r="RUL1009" s="306"/>
      <c r="RUM1009" s="306"/>
      <c r="RUN1009" s="306"/>
      <c r="RUO1009" s="306"/>
      <c r="RUP1009" s="306"/>
      <c r="RUQ1009" s="306"/>
      <c r="RUR1009" s="306"/>
      <c r="RUS1009" s="306"/>
      <c r="RUT1009" s="306"/>
      <c r="RUU1009" s="306"/>
      <c r="RUV1009" s="306"/>
      <c r="RUW1009" s="306"/>
      <c r="RUX1009" s="306"/>
      <c r="RUY1009" s="306"/>
      <c r="RUZ1009" s="306"/>
      <c r="RVA1009" s="306"/>
      <c r="RVB1009" s="306"/>
      <c r="RVC1009" s="306"/>
      <c r="RVD1009" s="306"/>
      <c r="RVE1009" s="306"/>
      <c r="RVF1009" s="306"/>
      <c r="RVG1009" s="306"/>
      <c r="RVH1009" s="306"/>
      <c r="RVI1009" s="306"/>
      <c r="RVJ1009" s="306"/>
      <c r="RVK1009" s="306"/>
      <c r="RVL1009" s="306"/>
      <c r="RVM1009" s="306"/>
      <c r="RVN1009" s="306"/>
      <c r="RVO1009" s="306"/>
      <c r="RVP1009" s="306"/>
      <c r="RVQ1009" s="306"/>
      <c r="RVR1009" s="306"/>
      <c r="RVS1009" s="306"/>
      <c r="RVT1009" s="306"/>
      <c r="RVU1009" s="306"/>
      <c r="RVV1009" s="306"/>
      <c r="RVW1009" s="306"/>
      <c r="RVX1009" s="306"/>
      <c r="RVY1009" s="306"/>
      <c r="RVZ1009" s="306"/>
      <c r="RWA1009" s="306"/>
      <c r="RWB1009" s="306"/>
      <c r="RWC1009" s="306"/>
      <c r="RWD1009" s="306"/>
      <c r="RWE1009" s="306"/>
      <c r="RWF1009" s="306"/>
      <c r="RWG1009" s="306"/>
      <c r="RWH1009" s="306"/>
      <c r="RWI1009" s="306"/>
      <c r="RWJ1009" s="306"/>
      <c r="RWK1009" s="306"/>
      <c r="RWL1009" s="306"/>
      <c r="RWM1009" s="306"/>
      <c r="RWN1009" s="306"/>
      <c r="RWO1009" s="306"/>
      <c r="RWP1009" s="306"/>
      <c r="RWQ1009" s="306"/>
      <c r="RWR1009" s="306"/>
      <c r="RWS1009" s="306"/>
      <c r="RWT1009" s="306"/>
      <c r="RWU1009" s="306"/>
      <c r="RWV1009" s="306"/>
      <c r="RWW1009" s="306"/>
      <c r="RWX1009" s="306"/>
      <c r="RWY1009" s="306"/>
      <c r="RWZ1009" s="306"/>
      <c r="RXA1009" s="306"/>
      <c r="RXB1009" s="306"/>
      <c r="RXC1009" s="306"/>
      <c r="RXD1009" s="306"/>
      <c r="RXE1009" s="306"/>
      <c r="RXF1009" s="306"/>
      <c r="RXG1009" s="306"/>
      <c r="RXH1009" s="306"/>
      <c r="RXI1009" s="306"/>
      <c r="RXJ1009" s="306"/>
      <c r="RXK1009" s="306"/>
      <c r="RXL1009" s="306"/>
      <c r="RXM1009" s="306"/>
      <c r="RXN1009" s="306"/>
      <c r="RXO1009" s="306"/>
      <c r="RXP1009" s="306"/>
      <c r="RXQ1009" s="306"/>
      <c r="RXR1009" s="306"/>
      <c r="RXS1009" s="306"/>
      <c r="RXT1009" s="306"/>
      <c r="RXU1009" s="306"/>
      <c r="RXV1009" s="306"/>
      <c r="RXW1009" s="306"/>
      <c r="RXX1009" s="306"/>
      <c r="RXY1009" s="306"/>
      <c r="RXZ1009" s="306"/>
      <c r="RYA1009" s="306"/>
      <c r="RYB1009" s="306"/>
      <c r="RYC1009" s="306"/>
      <c r="RYD1009" s="306"/>
      <c r="RYE1009" s="306"/>
      <c r="RYF1009" s="306"/>
      <c r="RYG1009" s="306"/>
      <c r="RYH1009" s="306"/>
      <c r="RYI1009" s="306"/>
      <c r="RYJ1009" s="306"/>
      <c r="RYK1009" s="306"/>
      <c r="RYL1009" s="306"/>
      <c r="RYM1009" s="306"/>
      <c r="RYN1009" s="306"/>
      <c r="RYO1009" s="306"/>
      <c r="RYP1009" s="306"/>
      <c r="RYQ1009" s="306"/>
      <c r="RYR1009" s="306"/>
      <c r="RYS1009" s="306"/>
      <c r="RYT1009" s="306"/>
      <c r="RYU1009" s="306"/>
      <c r="RYV1009" s="306"/>
      <c r="RYW1009" s="306"/>
      <c r="RYX1009" s="306"/>
      <c r="RYY1009" s="306"/>
      <c r="RYZ1009" s="306"/>
      <c r="RZA1009" s="306"/>
      <c r="RZB1009" s="306"/>
      <c r="RZC1009" s="306"/>
      <c r="RZD1009" s="306"/>
      <c r="RZE1009" s="306"/>
      <c r="RZF1009" s="306"/>
      <c r="RZG1009" s="306"/>
      <c r="RZH1009" s="306"/>
      <c r="RZI1009" s="306"/>
      <c r="RZJ1009" s="306"/>
      <c r="RZK1009" s="306"/>
      <c r="RZL1009" s="306"/>
      <c r="RZM1009" s="306"/>
      <c r="RZN1009" s="306"/>
      <c r="RZO1009" s="306"/>
      <c r="RZP1009" s="306"/>
      <c r="RZQ1009" s="306"/>
      <c r="RZR1009" s="306"/>
      <c r="RZS1009" s="306"/>
      <c r="RZT1009" s="306"/>
      <c r="RZU1009" s="306"/>
      <c r="RZV1009" s="306"/>
      <c r="RZW1009" s="306"/>
      <c r="RZX1009" s="306"/>
      <c r="RZY1009" s="306"/>
      <c r="RZZ1009" s="306"/>
      <c r="SAA1009" s="306"/>
      <c r="SAB1009" s="306"/>
      <c r="SAC1009" s="306"/>
      <c r="SAD1009" s="306"/>
      <c r="SAE1009" s="306"/>
      <c r="SAF1009" s="306"/>
      <c r="SAG1009" s="306"/>
      <c r="SAH1009" s="306"/>
      <c r="SAI1009" s="306"/>
      <c r="SAJ1009" s="306"/>
      <c r="SAK1009" s="306"/>
      <c r="SAL1009" s="306"/>
      <c r="SAM1009" s="306"/>
      <c r="SAN1009" s="306"/>
      <c r="SAO1009" s="306"/>
      <c r="SAP1009" s="306"/>
      <c r="SAQ1009" s="306"/>
      <c r="SAR1009" s="306"/>
      <c r="SAS1009" s="306"/>
      <c r="SAT1009" s="306"/>
      <c r="SAU1009" s="306"/>
      <c r="SAV1009" s="306"/>
      <c r="SAW1009" s="306"/>
      <c r="SAX1009" s="306"/>
      <c r="SAY1009" s="306"/>
      <c r="SAZ1009" s="306"/>
      <c r="SBA1009" s="306"/>
      <c r="SBB1009" s="306"/>
      <c r="SBC1009" s="306"/>
      <c r="SBD1009" s="306"/>
      <c r="SBE1009" s="306"/>
      <c r="SBF1009" s="306"/>
      <c r="SBG1009" s="306"/>
      <c r="SBH1009" s="306"/>
      <c r="SBI1009" s="306"/>
      <c r="SBJ1009" s="306"/>
      <c r="SBK1009" s="306"/>
      <c r="SBL1009" s="306"/>
      <c r="SBM1009" s="306"/>
      <c r="SBN1009" s="306"/>
      <c r="SBO1009" s="306"/>
      <c r="SBP1009" s="306"/>
      <c r="SBQ1009" s="306"/>
      <c r="SBR1009" s="306"/>
      <c r="SBS1009" s="306"/>
      <c r="SBT1009" s="306"/>
      <c r="SBU1009" s="306"/>
      <c r="SBV1009" s="306"/>
      <c r="SBW1009" s="306"/>
      <c r="SBX1009" s="306"/>
      <c r="SBY1009" s="306"/>
      <c r="SBZ1009" s="306"/>
      <c r="SCA1009" s="306"/>
      <c r="SCB1009" s="306"/>
      <c r="SCC1009" s="306"/>
      <c r="SCD1009" s="306"/>
      <c r="SCE1009" s="306"/>
      <c r="SCF1009" s="306"/>
      <c r="SCG1009" s="306"/>
      <c r="SCH1009" s="306"/>
      <c r="SCI1009" s="306"/>
      <c r="SCJ1009" s="306"/>
      <c r="SCK1009" s="306"/>
      <c r="SCL1009" s="306"/>
      <c r="SCM1009" s="306"/>
      <c r="SCN1009" s="306"/>
      <c r="SCO1009" s="306"/>
      <c r="SCP1009" s="306"/>
      <c r="SCQ1009" s="306"/>
      <c r="SCR1009" s="306"/>
      <c r="SCS1009" s="306"/>
      <c r="SCT1009" s="306"/>
      <c r="SCU1009" s="306"/>
      <c r="SCV1009" s="306"/>
      <c r="SCW1009" s="306"/>
      <c r="SCX1009" s="306"/>
      <c r="SCY1009" s="306"/>
      <c r="SCZ1009" s="306"/>
      <c r="SDA1009" s="306"/>
      <c r="SDB1009" s="306"/>
      <c r="SDC1009" s="306"/>
      <c r="SDD1009" s="306"/>
      <c r="SDE1009" s="306"/>
      <c r="SDF1009" s="306"/>
      <c r="SDG1009" s="306"/>
      <c r="SDH1009" s="306"/>
      <c r="SDI1009" s="306"/>
      <c r="SDJ1009" s="306"/>
      <c r="SDK1009" s="306"/>
      <c r="SDL1009" s="306"/>
      <c r="SDM1009" s="306"/>
      <c r="SDN1009" s="306"/>
      <c r="SDO1009" s="306"/>
      <c r="SDP1009" s="306"/>
      <c r="SDQ1009" s="306"/>
      <c r="SDR1009" s="306"/>
      <c r="SDS1009" s="306"/>
      <c r="SDT1009" s="306"/>
      <c r="SDU1009" s="306"/>
      <c r="SDV1009" s="306"/>
      <c r="SDW1009" s="306"/>
      <c r="SDX1009" s="306"/>
      <c r="SDY1009" s="306"/>
      <c r="SDZ1009" s="306"/>
      <c r="SEA1009" s="306"/>
      <c r="SEB1009" s="306"/>
      <c r="SEC1009" s="306"/>
      <c r="SED1009" s="306"/>
      <c r="SEE1009" s="306"/>
      <c r="SEF1009" s="306"/>
      <c r="SEG1009" s="306"/>
      <c r="SEH1009" s="306"/>
      <c r="SEI1009" s="306"/>
      <c r="SEJ1009" s="306"/>
      <c r="SEK1009" s="306"/>
      <c r="SEL1009" s="306"/>
      <c r="SEM1009" s="306"/>
      <c r="SEN1009" s="306"/>
      <c r="SEO1009" s="306"/>
      <c r="SEP1009" s="306"/>
      <c r="SEQ1009" s="306"/>
      <c r="SER1009" s="306"/>
      <c r="SES1009" s="306"/>
      <c r="SET1009" s="306"/>
      <c r="SEU1009" s="306"/>
      <c r="SEV1009" s="306"/>
      <c r="SEW1009" s="306"/>
      <c r="SEX1009" s="306"/>
      <c r="SEY1009" s="306"/>
      <c r="SEZ1009" s="306"/>
      <c r="SFA1009" s="306"/>
      <c r="SFB1009" s="306"/>
      <c r="SFC1009" s="306"/>
      <c r="SFD1009" s="306"/>
      <c r="SFE1009" s="306"/>
      <c r="SFF1009" s="306"/>
      <c r="SFG1009" s="306"/>
      <c r="SFH1009" s="306"/>
      <c r="SFI1009" s="306"/>
      <c r="SFJ1009" s="306"/>
      <c r="SFK1009" s="306"/>
      <c r="SFL1009" s="306"/>
      <c r="SFM1009" s="306"/>
      <c r="SFN1009" s="306"/>
      <c r="SFO1009" s="306"/>
      <c r="SFP1009" s="306"/>
      <c r="SFQ1009" s="306"/>
      <c r="SFR1009" s="306"/>
      <c r="SFS1009" s="306"/>
      <c r="SFT1009" s="306"/>
      <c r="SFU1009" s="306"/>
      <c r="SFV1009" s="306"/>
      <c r="SFW1009" s="306"/>
      <c r="SFX1009" s="306"/>
      <c r="SFY1009" s="306"/>
      <c r="SFZ1009" s="306"/>
      <c r="SGA1009" s="306"/>
      <c r="SGB1009" s="306"/>
      <c r="SGC1009" s="306"/>
      <c r="SGD1009" s="306"/>
      <c r="SGE1009" s="306"/>
      <c r="SGF1009" s="306"/>
      <c r="SGG1009" s="306"/>
      <c r="SGH1009" s="306"/>
      <c r="SGI1009" s="306"/>
      <c r="SGJ1009" s="306"/>
      <c r="SGK1009" s="306"/>
      <c r="SGL1009" s="306"/>
      <c r="SGM1009" s="306"/>
      <c r="SGN1009" s="306"/>
      <c r="SGO1009" s="306"/>
      <c r="SGP1009" s="306"/>
      <c r="SGQ1009" s="306"/>
      <c r="SGR1009" s="306"/>
      <c r="SGS1009" s="306"/>
      <c r="SGT1009" s="306"/>
      <c r="SGU1009" s="306"/>
      <c r="SGV1009" s="306"/>
      <c r="SGW1009" s="306"/>
      <c r="SGX1009" s="306"/>
      <c r="SGY1009" s="306"/>
      <c r="SGZ1009" s="306"/>
      <c r="SHA1009" s="306"/>
      <c r="SHB1009" s="306"/>
      <c r="SHC1009" s="306"/>
      <c r="SHD1009" s="306"/>
      <c r="SHE1009" s="306"/>
      <c r="SHF1009" s="306"/>
      <c r="SHG1009" s="306"/>
      <c r="SHH1009" s="306"/>
      <c r="SHI1009" s="306"/>
      <c r="SHJ1009" s="306"/>
      <c r="SHK1009" s="306"/>
      <c r="SHL1009" s="306"/>
      <c r="SHM1009" s="306"/>
      <c r="SHN1009" s="306"/>
      <c r="SHO1009" s="306"/>
      <c r="SHP1009" s="306"/>
      <c r="SHQ1009" s="306"/>
      <c r="SHR1009" s="306"/>
      <c r="SHS1009" s="306"/>
      <c r="SHT1009" s="306"/>
      <c r="SHU1009" s="306"/>
      <c r="SHV1009" s="306"/>
      <c r="SHW1009" s="306"/>
      <c r="SHX1009" s="306"/>
      <c r="SHY1009" s="306"/>
      <c r="SHZ1009" s="306"/>
      <c r="SIA1009" s="306"/>
      <c r="SIB1009" s="306"/>
      <c r="SIC1009" s="306"/>
      <c r="SID1009" s="306"/>
      <c r="SIE1009" s="306"/>
      <c r="SIF1009" s="306"/>
      <c r="SIG1009" s="306"/>
      <c r="SIH1009" s="306"/>
      <c r="SII1009" s="306"/>
      <c r="SIJ1009" s="306"/>
      <c r="SIK1009" s="306"/>
      <c r="SIL1009" s="306"/>
      <c r="SIM1009" s="306"/>
      <c r="SIN1009" s="306"/>
      <c r="SIO1009" s="306"/>
      <c r="SIP1009" s="306"/>
      <c r="SIQ1009" s="306"/>
      <c r="SIR1009" s="306"/>
      <c r="SIS1009" s="306"/>
      <c r="SIT1009" s="306"/>
      <c r="SIU1009" s="306"/>
      <c r="SIV1009" s="306"/>
      <c r="SIW1009" s="306"/>
      <c r="SIX1009" s="306"/>
      <c r="SIY1009" s="306"/>
      <c r="SIZ1009" s="306"/>
      <c r="SJA1009" s="306"/>
      <c r="SJB1009" s="306"/>
      <c r="SJC1009" s="306"/>
      <c r="SJD1009" s="306"/>
      <c r="SJE1009" s="306"/>
      <c r="SJF1009" s="306"/>
      <c r="SJG1009" s="306"/>
      <c r="SJH1009" s="306"/>
      <c r="SJI1009" s="306"/>
      <c r="SJJ1009" s="306"/>
      <c r="SJK1009" s="306"/>
      <c r="SJL1009" s="306"/>
      <c r="SJM1009" s="306"/>
      <c r="SJN1009" s="306"/>
      <c r="SJO1009" s="306"/>
      <c r="SJP1009" s="306"/>
      <c r="SJQ1009" s="306"/>
      <c r="SJR1009" s="306"/>
      <c r="SJS1009" s="306"/>
      <c r="SJT1009" s="306"/>
      <c r="SJU1009" s="306"/>
      <c r="SJV1009" s="306"/>
      <c r="SJW1009" s="306"/>
      <c r="SJX1009" s="306"/>
      <c r="SJY1009" s="306"/>
      <c r="SJZ1009" s="306"/>
      <c r="SKA1009" s="306"/>
      <c r="SKB1009" s="306"/>
      <c r="SKC1009" s="306"/>
      <c r="SKD1009" s="306"/>
      <c r="SKE1009" s="306"/>
      <c r="SKF1009" s="306"/>
      <c r="SKG1009" s="306"/>
      <c r="SKH1009" s="306"/>
      <c r="SKI1009" s="306"/>
      <c r="SKJ1009" s="306"/>
      <c r="SKK1009" s="306"/>
      <c r="SKL1009" s="306"/>
      <c r="SKM1009" s="306"/>
      <c r="SKN1009" s="306"/>
      <c r="SKO1009" s="306"/>
      <c r="SKP1009" s="306"/>
      <c r="SKQ1009" s="306"/>
      <c r="SKR1009" s="306"/>
      <c r="SKS1009" s="306"/>
      <c r="SKT1009" s="306"/>
      <c r="SKU1009" s="306"/>
      <c r="SKV1009" s="306"/>
      <c r="SKW1009" s="306"/>
      <c r="SKX1009" s="306"/>
      <c r="SKY1009" s="306"/>
      <c r="SKZ1009" s="306"/>
      <c r="SLA1009" s="306"/>
      <c r="SLB1009" s="306"/>
      <c r="SLC1009" s="306"/>
      <c r="SLD1009" s="306"/>
      <c r="SLE1009" s="306"/>
      <c r="SLF1009" s="306"/>
      <c r="SLG1009" s="306"/>
      <c r="SLH1009" s="306"/>
      <c r="SLI1009" s="306"/>
      <c r="SLJ1009" s="306"/>
      <c r="SLK1009" s="306"/>
      <c r="SLL1009" s="306"/>
      <c r="SLM1009" s="306"/>
      <c r="SLN1009" s="306"/>
      <c r="SLO1009" s="306"/>
      <c r="SLP1009" s="306"/>
      <c r="SLQ1009" s="306"/>
      <c r="SLR1009" s="306"/>
      <c r="SLS1009" s="306"/>
      <c r="SLT1009" s="306"/>
      <c r="SLU1009" s="306"/>
      <c r="SLV1009" s="306"/>
      <c r="SLW1009" s="306"/>
      <c r="SLX1009" s="306"/>
      <c r="SLY1009" s="306"/>
      <c r="SLZ1009" s="306"/>
      <c r="SMA1009" s="306"/>
      <c r="SMB1009" s="306"/>
      <c r="SMC1009" s="306"/>
      <c r="SMD1009" s="306"/>
      <c r="SME1009" s="306"/>
      <c r="SMF1009" s="306"/>
      <c r="SMG1009" s="306"/>
      <c r="SMH1009" s="306"/>
      <c r="SMI1009" s="306"/>
      <c r="SMJ1009" s="306"/>
      <c r="SMK1009" s="306"/>
      <c r="SML1009" s="306"/>
      <c r="SMM1009" s="306"/>
      <c r="SMN1009" s="306"/>
      <c r="SMO1009" s="306"/>
      <c r="SMP1009" s="306"/>
      <c r="SMQ1009" s="306"/>
      <c r="SMR1009" s="306"/>
      <c r="SMS1009" s="306"/>
      <c r="SMT1009" s="306"/>
      <c r="SMU1009" s="306"/>
      <c r="SMV1009" s="306"/>
      <c r="SMW1009" s="306"/>
      <c r="SMX1009" s="306"/>
      <c r="SMY1009" s="306"/>
      <c r="SMZ1009" s="306"/>
      <c r="SNA1009" s="306"/>
      <c r="SNB1009" s="306"/>
      <c r="SNC1009" s="306"/>
      <c r="SND1009" s="306"/>
      <c r="SNE1009" s="306"/>
      <c r="SNF1009" s="306"/>
      <c r="SNG1009" s="306"/>
      <c r="SNH1009" s="306"/>
      <c r="SNI1009" s="306"/>
      <c r="SNJ1009" s="306"/>
      <c r="SNK1009" s="306"/>
      <c r="SNL1009" s="306"/>
      <c r="SNM1009" s="306"/>
      <c r="SNN1009" s="306"/>
      <c r="SNO1009" s="306"/>
      <c r="SNP1009" s="306"/>
      <c r="SNQ1009" s="306"/>
      <c r="SNR1009" s="306"/>
      <c r="SNS1009" s="306"/>
      <c r="SNT1009" s="306"/>
      <c r="SNU1009" s="306"/>
      <c r="SNV1009" s="306"/>
      <c r="SNW1009" s="306"/>
      <c r="SNX1009" s="306"/>
      <c r="SNY1009" s="306"/>
      <c r="SNZ1009" s="306"/>
      <c r="SOA1009" s="306"/>
      <c r="SOB1009" s="306"/>
      <c r="SOC1009" s="306"/>
      <c r="SOD1009" s="306"/>
      <c r="SOE1009" s="306"/>
      <c r="SOF1009" s="306"/>
      <c r="SOG1009" s="306"/>
      <c r="SOH1009" s="306"/>
      <c r="SOI1009" s="306"/>
      <c r="SOJ1009" s="306"/>
      <c r="SOK1009" s="306"/>
      <c r="SOL1009" s="306"/>
      <c r="SOM1009" s="306"/>
      <c r="SON1009" s="306"/>
      <c r="SOO1009" s="306"/>
      <c r="SOP1009" s="306"/>
      <c r="SOQ1009" s="306"/>
      <c r="SOR1009" s="306"/>
      <c r="SOS1009" s="306"/>
      <c r="SOT1009" s="306"/>
      <c r="SOU1009" s="306"/>
      <c r="SOV1009" s="306"/>
      <c r="SOW1009" s="306"/>
      <c r="SOX1009" s="306"/>
      <c r="SOY1009" s="306"/>
      <c r="SOZ1009" s="306"/>
      <c r="SPA1009" s="306"/>
      <c r="SPB1009" s="306"/>
      <c r="SPC1009" s="306"/>
      <c r="SPD1009" s="306"/>
      <c r="SPE1009" s="306"/>
      <c r="SPF1009" s="306"/>
      <c r="SPG1009" s="306"/>
      <c r="SPH1009" s="306"/>
      <c r="SPI1009" s="306"/>
      <c r="SPJ1009" s="306"/>
      <c r="SPK1009" s="306"/>
      <c r="SPL1009" s="306"/>
      <c r="SPM1009" s="306"/>
      <c r="SPN1009" s="306"/>
      <c r="SPO1009" s="306"/>
      <c r="SPP1009" s="306"/>
      <c r="SPQ1009" s="306"/>
      <c r="SPR1009" s="306"/>
      <c r="SPS1009" s="306"/>
      <c r="SPT1009" s="306"/>
      <c r="SPU1009" s="306"/>
      <c r="SPV1009" s="306"/>
      <c r="SPW1009" s="306"/>
      <c r="SPX1009" s="306"/>
      <c r="SPY1009" s="306"/>
      <c r="SPZ1009" s="306"/>
      <c r="SQA1009" s="306"/>
      <c r="SQB1009" s="306"/>
      <c r="SQC1009" s="306"/>
      <c r="SQD1009" s="306"/>
      <c r="SQE1009" s="306"/>
      <c r="SQF1009" s="306"/>
      <c r="SQG1009" s="306"/>
      <c r="SQH1009" s="306"/>
      <c r="SQI1009" s="306"/>
      <c r="SQJ1009" s="306"/>
      <c r="SQK1009" s="306"/>
      <c r="SQL1009" s="306"/>
      <c r="SQM1009" s="306"/>
      <c r="SQN1009" s="306"/>
      <c r="SQO1009" s="306"/>
      <c r="SQP1009" s="306"/>
      <c r="SQQ1009" s="306"/>
      <c r="SQR1009" s="306"/>
      <c r="SQS1009" s="306"/>
      <c r="SQT1009" s="306"/>
      <c r="SQU1009" s="306"/>
      <c r="SQV1009" s="306"/>
      <c r="SQW1009" s="306"/>
      <c r="SQX1009" s="306"/>
      <c r="SQY1009" s="306"/>
      <c r="SQZ1009" s="306"/>
      <c r="SRA1009" s="306"/>
      <c r="SRB1009" s="306"/>
      <c r="SRC1009" s="306"/>
      <c r="SRD1009" s="306"/>
      <c r="SRE1009" s="306"/>
      <c r="SRF1009" s="306"/>
      <c r="SRG1009" s="306"/>
      <c r="SRH1009" s="306"/>
      <c r="SRI1009" s="306"/>
      <c r="SRJ1009" s="306"/>
      <c r="SRK1009" s="306"/>
      <c r="SRL1009" s="306"/>
      <c r="SRM1009" s="306"/>
      <c r="SRN1009" s="306"/>
      <c r="SRO1009" s="306"/>
      <c r="SRP1009" s="306"/>
      <c r="SRQ1009" s="306"/>
      <c r="SRR1009" s="306"/>
      <c r="SRS1009" s="306"/>
      <c r="SRT1009" s="306"/>
      <c r="SRU1009" s="306"/>
      <c r="SRV1009" s="306"/>
      <c r="SRW1009" s="306"/>
      <c r="SRX1009" s="306"/>
      <c r="SRY1009" s="306"/>
      <c r="SRZ1009" s="306"/>
      <c r="SSA1009" s="306"/>
      <c r="SSB1009" s="306"/>
      <c r="SSC1009" s="306"/>
      <c r="SSD1009" s="306"/>
      <c r="SSE1009" s="306"/>
      <c r="SSF1009" s="306"/>
      <c r="SSG1009" s="306"/>
      <c r="SSH1009" s="306"/>
      <c r="SSI1009" s="306"/>
      <c r="SSJ1009" s="306"/>
      <c r="SSK1009" s="306"/>
      <c r="SSL1009" s="306"/>
      <c r="SSM1009" s="306"/>
      <c r="SSN1009" s="306"/>
      <c r="SSO1009" s="306"/>
      <c r="SSP1009" s="306"/>
      <c r="SSQ1009" s="306"/>
      <c r="SSR1009" s="306"/>
      <c r="SSS1009" s="306"/>
      <c r="SST1009" s="306"/>
      <c r="SSU1009" s="306"/>
      <c r="SSV1009" s="306"/>
      <c r="SSW1009" s="306"/>
      <c r="SSX1009" s="306"/>
      <c r="SSY1009" s="306"/>
      <c r="SSZ1009" s="306"/>
      <c r="STA1009" s="306"/>
      <c r="STB1009" s="306"/>
      <c r="STC1009" s="306"/>
      <c r="STD1009" s="306"/>
      <c r="STE1009" s="306"/>
      <c r="STF1009" s="306"/>
      <c r="STG1009" s="306"/>
      <c r="STH1009" s="306"/>
      <c r="STI1009" s="306"/>
      <c r="STJ1009" s="306"/>
      <c r="STK1009" s="306"/>
      <c r="STL1009" s="306"/>
      <c r="STM1009" s="306"/>
      <c r="STN1009" s="306"/>
      <c r="STO1009" s="306"/>
      <c r="STP1009" s="306"/>
      <c r="STQ1009" s="306"/>
      <c r="STR1009" s="306"/>
      <c r="STS1009" s="306"/>
      <c r="STT1009" s="306"/>
      <c r="STU1009" s="306"/>
      <c r="STV1009" s="306"/>
      <c r="STW1009" s="306"/>
      <c r="STX1009" s="306"/>
      <c r="STY1009" s="306"/>
      <c r="STZ1009" s="306"/>
      <c r="SUA1009" s="306"/>
      <c r="SUB1009" s="306"/>
      <c r="SUC1009" s="306"/>
      <c r="SUD1009" s="306"/>
      <c r="SUE1009" s="306"/>
      <c r="SUF1009" s="306"/>
      <c r="SUG1009" s="306"/>
      <c r="SUH1009" s="306"/>
      <c r="SUI1009" s="306"/>
      <c r="SUJ1009" s="306"/>
      <c r="SUK1009" s="306"/>
      <c r="SUL1009" s="306"/>
      <c r="SUM1009" s="306"/>
      <c r="SUN1009" s="306"/>
      <c r="SUO1009" s="306"/>
      <c r="SUP1009" s="306"/>
      <c r="SUQ1009" s="306"/>
      <c r="SUR1009" s="306"/>
      <c r="SUS1009" s="306"/>
      <c r="SUT1009" s="306"/>
      <c r="SUU1009" s="306"/>
      <c r="SUV1009" s="306"/>
      <c r="SUW1009" s="306"/>
      <c r="SUX1009" s="306"/>
      <c r="SUY1009" s="306"/>
      <c r="SUZ1009" s="306"/>
      <c r="SVA1009" s="306"/>
      <c r="SVB1009" s="306"/>
      <c r="SVC1009" s="306"/>
      <c r="SVD1009" s="306"/>
      <c r="SVE1009" s="306"/>
      <c r="SVF1009" s="306"/>
      <c r="SVG1009" s="306"/>
      <c r="SVH1009" s="306"/>
      <c r="SVI1009" s="306"/>
      <c r="SVJ1009" s="306"/>
      <c r="SVK1009" s="306"/>
      <c r="SVL1009" s="306"/>
      <c r="SVM1009" s="306"/>
      <c r="SVN1009" s="306"/>
      <c r="SVO1009" s="306"/>
      <c r="SVP1009" s="306"/>
      <c r="SVQ1009" s="306"/>
      <c r="SVR1009" s="306"/>
      <c r="SVS1009" s="306"/>
      <c r="SVT1009" s="306"/>
      <c r="SVU1009" s="306"/>
      <c r="SVV1009" s="306"/>
      <c r="SVW1009" s="306"/>
      <c r="SVX1009" s="306"/>
      <c r="SVY1009" s="306"/>
      <c r="SVZ1009" s="306"/>
      <c r="SWA1009" s="306"/>
      <c r="SWB1009" s="306"/>
      <c r="SWC1009" s="306"/>
      <c r="SWD1009" s="306"/>
      <c r="SWE1009" s="306"/>
      <c r="SWF1009" s="306"/>
      <c r="SWG1009" s="306"/>
      <c r="SWH1009" s="306"/>
      <c r="SWI1009" s="306"/>
      <c r="SWJ1009" s="306"/>
      <c r="SWK1009" s="306"/>
      <c r="SWL1009" s="306"/>
      <c r="SWM1009" s="306"/>
      <c r="SWN1009" s="306"/>
      <c r="SWO1009" s="306"/>
      <c r="SWP1009" s="306"/>
      <c r="SWQ1009" s="306"/>
      <c r="SWR1009" s="306"/>
      <c r="SWS1009" s="306"/>
      <c r="SWT1009" s="306"/>
      <c r="SWU1009" s="306"/>
      <c r="SWV1009" s="306"/>
      <c r="SWW1009" s="306"/>
      <c r="SWX1009" s="306"/>
      <c r="SWY1009" s="306"/>
      <c r="SWZ1009" s="306"/>
      <c r="SXA1009" s="306"/>
      <c r="SXB1009" s="306"/>
      <c r="SXC1009" s="306"/>
      <c r="SXD1009" s="306"/>
      <c r="SXE1009" s="306"/>
      <c r="SXF1009" s="306"/>
      <c r="SXG1009" s="306"/>
      <c r="SXH1009" s="306"/>
      <c r="SXI1009" s="306"/>
      <c r="SXJ1009" s="306"/>
      <c r="SXK1009" s="306"/>
      <c r="SXL1009" s="306"/>
      <c r="SXM1009" s="306"/>
      <c r="SXN1009" s="306"/>
      <c r="SXO1009" s="306"/>
      <c r="SXP1009" s="306"/>
      <c r="SXQ1009" s="306"/>
      <c r="SXR1009" s="306"/>
      <c r="SXS1009" s="306"/>
      <c r="SXT1009" s="306"/>
      <c r="SXU1009" s="306"/>
      <c r="SXV1009" s="306"/>
      <c r="SXW1009" s="306"/>
      <c r="SXX1009" s="306"/>
      <c r="SXY1009" s="306"/>
      <c r="SXZ1009" s="306"/>
      <c r="SYA1009" s="306"/>
      <c r="SYB1009" s="306"/>
      <c r="SYC1009" s="306"/>
      <c r="SYD1009" s="306"/>
      <c r="SYE1009" s="306"/>
      <c r="SYF1009" s="306"/>
      <c r="SYG1009" s="306"/>
      <c r="SYH1009" s="306"/>
      <c r="SYI1009" s="306"/>
      <c r="SYJ1009" s="306"/>
      <c r="SYK1009" s="306"/>
      <c r="SYL1009" s="306"/>
      <c r="SYM1009" s="306"/>
      <c r="SYN1009" s="306"/>
      <c r="SYO1009" s="306"/>
      <c r="SYP1009" s="306"/>
      <c r="SYQ1009" s="306"/>
      <c r="SYR1009" s="306"/>
      <c r="SYS1009" s="306"/>
      <c r="SYT1009" s="306"/>
      <c r="SYU1009" s="306"/>
      <c r="SYV1009" s="306"/>
      <c r="SYW1009" s="306"/>
      <c r="SYX1009" s="306"/>
      <c r="SYY1009" s="306"/>
      <c r="SYZ1009" s="306"/>
      <c r="SZA1009" s="306"/>
      <c r="SZB1009" s="306"/>
      <c r="SZC1009" s="306"/>
      <c r="SZD1009" s="306"/>
      <c r="SZE1009" s="306"/>
      <c r="SZF1009" s="306"/>
      <c r="SZG1009" s="306"/>
      <c r="SZH1009" s="306"/>
      <c r="SZI1009" s="306"/>
      <c r="SZJ1009" s="306"/>
      <c r="SZK1009" s="306"/>
      <c r="SZL1009" s="306"/>
      <c r="SZM1009" s="306"/>
      <c r="SZN1009" s="306"/>
      <c r="SZO1009" s="306"/>
      <c r="SZP1009" s="306"/>
      <c r="SZQ1009" s="306"/>
      <c r="SZR1009" s="306"/>
      <c r="SZS1009" s="306"/>
      <c r="SZT1009" s="306"/>
      <c r="SZU1009" s="306"/>
      <c r="SZV1009" s="306"/>
      <c r="SZW1009" s="306"/>
      <c r="SZX1009" s="306"/>
      <c r="SZY1009" s="306"/>
      <c r="SZZ1009" s="306"/>
      <c r="TAA1009" s="306"/>
      <c r="TAB1009" s="306"/>
      <c r="TAC1009" s="306"/>
      <c r="TAD1009" s="306"/>
      <c r="TAE1009" s="306"/>
      <c r="TAF1009" s="306"/>
      <c r="TAG1009" s="306"/>
      <c r="TAH1009" s="306"/>
      <c r="TAI1009" s="306"/>
      <c r="TAJ1009" s="306"/>
      <c r="TAK1009" s="306"/>
      <c r="TAL1009" s="306"/>
      <c r="TAM1009" s="306"/>
      <c r="TAN1009" s="306"/>
      <c r="TAO1009" s="306"/>
      <c r="TAP1009" s="306"/>
      <c r="TAQ1009" s="306"/>
      <c r="TAR1009" s="306"/>
      <c r="TAS1009" s="306"/>
      <c r="TAT1009" s="306"/>
      <c r="TAU1009" s="306"/>
      <c r="TAV1009" s="306"/>
      <c r="TAW1009" s="306"/>
      <c r="TAX1009" s="306"/>
      <c r="TAY1009" s="306"/>
      <c r="TAZ1009" s="306"/>
      <c r="TBA1009" s="306"/>
      <c r="TBB1009" s="306"/>
      <c r="TBC1009" s="306"/>
      <c r="TBD1009" s="306"/>
      <c r="TBE1009" s="306"/>
      <c r="TBF1009" s="306"/>
      <c r="TBG1009" s="306"/>
      <c r="TBH1009" s="306"/>
      <c r="TBI1009" s="306"/>
      <c r="TBJ1009" s="306"/>
      <c r="TBK1009" s="306"/>
      <c r="TBL1009" s="306"/>
      <c r="TBM1009" s="306"/>
      <c r="TBN1009" s="306"/>
      <c r="TBO1009" s="306"/>
      <c r="TBP1009" s="306"/>
      <c r="TBQ1009" s="306"/>
      <c r="TBR1009" s="306"/>
      <c r="TBS1009" s="306"/>
      <c r="TBT1009" s="306"/>
      <c r="TBU1009" s="306"/>
      <c r="TBV1009" s="306"/>
      <c r="TBW1009" s="306"/>
      <c r="TBX1009" s="306"/>
      <c r="TBY1009" s="306"/>
      <c r="TBZ1009" s="306"/>
      <c r="TCA1009" s="306"/>
      <c r="TCB1009" s="306"/>
      <c r="TCC1009" s="306"/>
      <c r="TCD1009" s="306"/>
      <c r="TCE1009" s="306"/>
      <c r="TCF1009" s="306"/>
      <c r="TCG1009" s="306"/>
      <c r="TCH1009" s="306"/>
      <c r="TCI1009" s="306"/>
      <c r="TCJ1009" s="306"/>
      <c r="TCK1009" s="306"/>
      <c r="TCL1009" s="306"/>
      <c r="TCM1009" s="306"/>
      <c r="TCN1009" s="306"/>
      <c r="TCO1009" s="306"/>
      <c r="TCP1009" s="306"/>
      <c r="TCQ1009" s="306"/>
      <c r="TCR1009" s="306"/>
      <c r="TCS1009" s="306"/>
      <c r="TCT1009" s="306"/>
      <c r="TCU1009" s="306"/>
      <c r="TCV1009" s="306"/>
      <c r="TCW1009" s="306"/>
      <c r="TCX1009" s="306"/>
      <c r="TCY1009" s="306"/>
      <c r="TCZ1009" s="306"/>
      <c r="TDA1009" s="306"/>
      <c r="TDB1009" s="306"/>
      <c r="TDC1009" s="306"/>
      <c r="TDD1009" s="306"/>
      <c r="TDE1009" s="306"/>
      <c r="TDF1009" s="306"/>
      <c r="TDG1009" s="306"/>
      <c r="TDH1009" s="306"/>
      <c r="TDI1009" s="306"/>
      <c r="TDJ1009" s="306"/>
      <c r="TDK1009" s="306"/>
      <c r="TDL1009" s="306"/>
      <c r="TDM1009" s="306"/>
      <c r="TDN1009" s="306"/>
      <c r="TDO1009" s="306"/>
      <c r="TDP1009" s="306"/>
      <c r="TDQ1009" s="306"/>
      <c r="TDR1009" s="306"/>
      <c r="TDS1009" s="306"/>
      <c r="TDT1009" s="306"/>
      <c r="TDU1009" s="306"/>
      <c r="TDV1009" s="306"/>
      <c r="TDW1009" s="306"/>
      <c r="TDX1009" s="306"/>
      <c r="TDY1009" s="306"/>
      <c r="TDZ1009" s="306"/>
      <c r="TEA1009" s="306"/>
      <c r="TEB1009" s="306"/>
      <c r="TEC1009" s="306"/>
      <c r="TED1009" s="306"/>
      <c r="TEE1009" s="306"/>
      <c r="TEF1009" s="306"/>
      <c r="TEG1009" s="306"/>
      <c r="TEH1009" s="306"/>
      <c r="TEI1009" s="306"/>
      <c r="TEJ1009" s="306"/>
      <c r="TEK1009" s="306"/>
      <c r="TEL1009" s="306"/>
      <c r="TEM1009" s="306"/>
      <c r="TEN1009" s="306"/>
      <c r="TEO1009" s="306"/>
      <c r="TEP1009" s="306"/>
      <c r="TEQ1009" s="306"/>
      <c r="TER1009" s="306"/>
      <c r="TES1009" s="306"/>
      <c r="TET1009" s="306"/>
      <c r="TEU1009" s="306"/>
      <c r="TEV1009" s="306"/>
      <c r="TEW1009" s="306"/>
      <c r="TEX1009" s="306"/>
      <c r="TEY1009" s="306"/>
      <c r="TEZ1009" s="306"/>
      <c r="TFA1009" s="306"/>
      <c r="TFB1009" s="306"/>
      <c r="TFC1009" s="306"/>
      <c r="TFD1009" s="306"/>
      <c r="TFE1009" s="306"/>
      <c r="TFF1009" s="306"/>
      <c r="TFG1009" s="306"/>
      <c r="TFH1009" s="306"/>
      <c r="TFI1009" s="306"/>
      <c r="TFJ1009" s="306"/>
      <c r="TFK1009" s="306"/>
      <c r="TFL1009" s="306"/>
      <c r="TFM1009" s="306"/>
      <c r="TFN1009" s="306"/>
      <c r="TFO1009" s="306"/>
      <c r="TFP1009" s="306"/>
      <c r="TFQ1009" s="306"/>
      <c r="TFR1009" s="306"/>
      <c r="TFS1009" s="306"/>
      <c r="TFT1009" s="306"/>
      <c r="TFU1009" s="306"/>
      <c r="TFV1009" s="306"/>
      <c r="TFW1009" s="306"/>
      <c r="TFX1009" s="306"/>
      <c r="TFY1009" s="306"/>
      <c r="TFZ1009" s="306"/>
      <c r="TGA1009" s="306"/>
      <c r="TGB1009" s="306"/>
      <c r="TGC1009" s="306"/>
      <c r="TGD1009" s="306"/>
      <c r="TGE1009" s="306"/>
      <c r="TGF1009" s="306"/>
      <c r="TGG1009" s="306"/>
      <c r="TGH1009" s="306"/>
      <c r="TGI1009" s="306"/>
      <c r="TGJ1009" s="306"/>
      <c r="TGK1009" s="306"/>
      <c r="TGL1009" s="306"/>
      <c r="TGM1009" s="306"/>
      <c r="TGN1009" s="306"/>
      <c r="TGO1009" s="306"/>
      <c r="TGP1009" s="306"/>
      <c r="TGQ1009" s="306"/>
      <c r="TGR1009" s="306"/>
      <c r="TGS1009" s="306"/>
      <c r="TGT1009" s="306"/>
      <c r="TGU1009" s="306"/>
      <c r="TGV1009" s="306"/>
      <c r="TGW1009" s="306"/>
      <c r="TGX1009" s="306"/>
      <c r="TGY1009" s="306"/>
      <c r="TGZ1009" s="306"/>
      <c r="THA1009" s="306"/>
      <c r="THB1009" s="306"/>
      <c r="THC1009" s="306"/>
      <c r="THD1009" s="306"/>
      <c r="THE1009" s="306"/>
      <c r="THF1009" s="306"/>
      <c r="THG1009" s="306"/>
      <c r="THH1009" s="306"/>
      <c r="THI1009" s="306"/>
      <c r="THJ1009" s="306"/>
      <c r="THK1009" s="306"/>
      <c r="THL1009" s="306"/>
      <c r="THM1009" s="306"/>
      <c r="THN1009" s="306"/>
      <c r="THO1009" s="306"/>
      <c r="THP1009" s="306"/>
      <c r="THQ1009" s="306"/>
      <c r="THR1009" s="306"/>
      <c r="THS1009" s="306"/>
      <c r="THT1009" s="306"/>
      <c r="THU1009" s="306"/>
      <c r="THV1009" s="306"/>
      <c r="THW1009" s="306"/>
      <c r="THX1009" s="306"/>
      <c r="THY1009" s="306"/>
      <c r="THZ1009" s="306"/>
      <c r="TIA1009" s="306"/>
      <c r="TIB1009" s="306"/>
      <c r="TIC1009" s="306"/>
      <c r="TID1009" s="306"/>
      <c r="TIE1009" s="306"/>
      <c r="TIF1009" s="306"/>
      <c r="TIG1009" s="306"/>
      <c r="TIH1009" s="306"/>
      <c r="TII1009" s="306"/>
      <c r="TIJ1009" s="306"/>
      <c r="TIK1009" s="306"/>
      <c r="TIL1009" s="306"/>
      <c r="TIM1009" s="306"/>
      <c r="TIN1009" s="306"/>
      <c r="TIO1009" s="306"/>
      <c r="TIP1009" s="306"/>
      <c r="TIQ1009" s="306"/>
      <c r="TIR1009" s="306"/>
      <c r="TIS1009" s="306"/>
      <c r="TIT1009" s="306"/>
      <c r="TIU1009" s="306"/>
      <c r="TIV1009" s="306"/>
      <c r="TIW1009" s="306"/>
      <c r="TIX1009" s="306"/>
      <c r="TIY1009" s="306"/>
      <c r="TIZ1009" s="306"/>
      <c r="TJA1009" s="306"/>
      <c r="TJB1009" s="306"/>
      <c r="TJC1009" s="306"/>
      <c r="TJD1009" s="306"/>
      <c r="TJE1009" s="306"/>
      <c r="TJF1009" s="306"/>
      <c r="TJG1009" s="306"/>
      <c r="TJH1009" s="306"/>
      <c r="TJI1009" s="306"/>
      <c r="TJJ1009" s="306"/>
      <c r="TJK1009" s="306"/>
      <c r="TJL1009" s="306"/>
      <c r="TJM1009" s="306"/>
      <c r="TJN1009" s="306"/>
      <c r="TJO1009" s="306"/>
      <c r="TJP1009" s="306"/>
      <c r="TJQ1009" s="306"/>
      <c r="TJR1009" s="306"/>
      <c r="TJS1009" s="306"/>
      <c r="TJT1009" s="306"/>
      <c r="TJU1009" s="306"/>
      <c r="TJV1009" s="306"/>
      <c r="TJW1009" s="306"/>
      <c r="TJX1009" s="306"/>
      <c r="TJY1009" s="306"/>
      <c r="TJZ1009" s="306"/>
      <c r="TKA1009" s="306"/>
      <c r="TKB1009" s="306"/>
      <c r="TKC1009" s="306"/>
      <c r="TKD1009" s="306"/>
      <c r="TKE1009" s="306"/>
      <c r="TKF1009" s="306"/>
      <c r="TKG1009" s="306"/>
      <c r="TKH1009" s="306"/>
      <c r="TKI1009" s="306"/>
      <c r="TKJ1009" s="306"/>
      <c r="TKK1009" s="306"/>
      <c r="TKL1009" s="306"/>
      <c r="TKM1009" s="306"/>
      <c r="TKN1009" s="306"/>
      <c r="TKO1009" s="306"/>
      <c r="TKP1009" s="306"/>
      <c r="TKQ1009" s="306"/>
      <c r="TKR1009" s="306"/>
      <c r="TKS1009" s="306"/>
      <c r="TKT1009" s="306"/>
      <c r="TKU1009" s="306"/>
      <c r="TKV1009" s="306"/>
      <c r="TKW1009" s="306"/>
      <c r="TKX1009" s="306"/>
      <c r="TKY1009" s="306"/>
      <c r="TKZ1009" s="306"/>
      <c r="TLA1009" s="306"/>
      <c r="TLB1009" s="306"/>
      <c r="TLC1009" s="306"/>
      <c r="TLD1009" s="306"/>
      <c r="TLE1009" s="306"/>
      <c r="TLF1009" s="306"/>
      <c r="TLG1009" s="306"/>
      <c r="TLH1009" s="306"/>
      <c r="TLI1009" s="306"/>
      <c r="TLJ1009" s="306"/>
      <c r="TLK1009" s="306"/>
      <c r="TLL1009" s="306"/>
      <c r="TLM1009" s="306"/>
      <c r="TLN1009" s="306"/>
      <c r="TLO1009" s="306"/>
      <c r="TLP1009" s="306"/>
      <c r="TLQ1009" s="306"/>
      <c r="TLR1009" s="306"/>
      <c r="TLS1009" s="306"/>
      <c r="TLT1009" s="306"/>
      <c r="TLU1009" s="306"/>
      <c r="TLV1009" s="306"/>
      <c r="TLW1009" s="306"/>
      <c r="TLX1009" s="306"/>
      <c r="TLY1009" s="306"/>
      <c r="TLZ1009" s="306"/>
      <c r="TMA1009" s="306"/>
      <c r="TMB1009" s="306"/>
      <c r="TMC1009" s="306"/>
      <c r="TMD1009" s="306"/>
      <c r="TME1009" s="306"/>
      <c r="TMF1009" s="306"/>
      <c r="TMG1009" s="306"/>
      <c r="TMH1009" s="306"/>
      <c r="TMI1009" s="306"/>
      <c r="TMJ1009" s="306"/>
      <c r="TMK1009" s="306"/>
      <c r="TML1009" s="306"/>
      <c r="TMM1009" s="306"/>
      <c r="TMN1009" s="306"/>
      <c r="TMO1009" s="306"/>
      <c r="TMP1009" s="306"/>
      <c r="TMQ1009" s="306"/>
      <c r="TMR1009" s="306"/>
      <c r="TMS1009" s="306"/>
      <c r="TMT1009" s="306"/>
      <c r="TMU1009" s="306"/>
      <c r="TMV1009" s="306"/>
      <c r="TMW1009" s="306"/>
      <c r="TMX1009" s="306"/>
      <c r="TMY1009" s="306"/>
      <c r="TMZ1009" s="306"/>
      <c r="TNA1009" s="306"/>
      <c r="TNB1009" s="306"/>
      <c r="TNC1009" s="306"/>
      <c r="TND1009" s="306"/>
      <c r="TNE1009" s="306"/>
      <c r="TNF1009" s="306"/>
      <c r="TNG1009" s="306"/>
      <c r="TNH1009" s="306"/>
      <c r="TNI1009" s="306"/>
      <c r="TNJ1009" s="306"/>
      <c r="TNK1009" s="306"/>
      <c r="TNL1009" s="306"/>
      <c r="TNM1009" s="306"/>
      <c r="TNN1009" s="306"/>
      <c r="TNO1009" s="306"/>
      <c r="TNP1009" s="306"/>
      <c r="TNQ1009" s="306"/>
      <c r="TNR1009" s="306"/>
      <c r="TNS1009" s="306"/>
      <c r="TNT1009" s="306"/>
      <c r="TNU1009" s="306"/>
      <c r="TNV1009" s="306"/>
      <c r="TNW1009" s="306"/>
      <c r="TNX1009" s="306"/>
      <c r="TNY1009" s="306"/>
      <c r="TNZ1009" s="306"/>
      <c r="TOA1009" s="306"/>
      <c r="TOB1009" s="306"/>
      <c r="TOC1009" s="306"/>
      <c r="TOD1009" s="306"/>
      <c r="TOE1009" s="306"/>
      <c r="TOF1009" s="306"/>
      <c r="TOG1009" s="306"/>
      <c r="TOH1009" s="306"/>
      <c r="TOI1009" s="306"/>
      <c r="TOJ1009" s="306"/>
      <c r="TOK1009" s="306"/>
      <c r="TOL1009" s="306"/>
      <c r="TOM1009" s="306"/>
      <c r="TON1009" s="306"/>
      <c r="TOO1009" s="306"/>
      <c r="TOP1009" s="306"/>
      <c r="TOQ1009" s="306"/>
      <c r="TOR1009" s="306"/>
      <c r="TOS1009" s="306"/>
      <c r="TOT1009" s="306"/>
      <c r="TOU1009" s="306"/>
      <c r="TOV1009" s="306"/>
      <c r="TOW1009" s="306"/>
      <c r="TOX1009" s="306"/>
      <c r="TOY1009" s="306"/>
      <c r="TOZ1009" s="306"/>
      <c r="TPA1009" s="306"/>
      <c r="TPB1009" s="306"/>
      <c r="TPC1009" s="306"/>
      <c r="TPD1009" s="306"/>
      <c r="TPE1009" s="306"/>
      <c r="TPF1009" s="306"/>
      <c r="TPG1009" s="306"/>
      <c r="TPH1009" s="306"/>
      <c r="TPI1009" s="306"/>
      <c r="TPJ1009" s="306"/>
      <c r="TPK1009" s="306"/>
      <c r="TPL1009" s="306"/>
      <c r="TPM1009" s="306"/>
      <c r="TPN1009" s="306"/>
      <c r="TPO1009" s="306"/>
      <c r="TPP1009" s="306"/>
      <c r="TPQ1009" s="306"/>
      <c r="TPR1009" s="306"/>
      <c r="TPS1009" s="306"/>
      <c r="TPT1009" s="306"/>
      <c r="TPU1009" s="306"/>
      <c r="TPV1009" s="306"/>
      <c r="TPW1009" s="306"/>
      <c r="TPX1009" s="306"/>
      <c r="TPY1009" s="306"/>
      <c r="TPZ1009" s="306"/>
      <c r="TQA1009" s="306"/>
      <c r="TQB1009" s="306"/>
      <c r="TQC1009" s="306"/>
      <c r="TQD1009" s="306"/>
      <c r="TQE1009" s="306"/>
      <c r="TQF1009" s="306"/>
      <c r="TQG1009" s="306"/>
      <c r="TQH1009" s="306"/>
      <c r="TQI1009" s="306"/>
      <c r="TQJ1009" s="306"/>
      <c r="TQK1009" s="306"/>
      <c r="TQL1009" s="306"/>
      <c r="TQM1009" s="306"/>
      <c r="TQN1009" s="306"/>
      <c r="TQO1009" s="306"/>
      <c r="TQP1009" s="306"/>
      <c r="TQQ1009" s="306"/>
      <c r="TQR1009" s="306"/>
      <c r="TQS1009" s="306"/>
      <c r="TQT1009" s="306"/>
      <c r="TQU1009" s="306"/>
      <c r="TQV1009" s="306"/>
      <c r="TQW1009" s="306"/>
      <c r="TQX1009" s="306"/>
      <c r="TQY1009" s="306"/>
      <c r="TQZ1009" s="306"/>
      <c r="TRA1009" s="306"/>
      <c r="TRB1009" s="306"/>
      <c r="TRC1009" s="306"/>
      <c r="TRD1009" s="306"/>
      <c r="TRE1009" s="306"/>
      <c r="TRF1009" s="306"/>
      <c r="TRG1009" s="306"/>
      <c r="TRH1009" s="306"/>
      <c r="TRI1009" s="306"/>
      <c r="TRJ1009" s="306"/>
      <c r="TRK1009" s="306"/>
      <c r="TRL1009" s="306"/>
      <c r="TRM1009" s="306"/>
      <c r="TRN1009" s="306"/>
      <c r="TRO1009" s="306"/>
      <c r="TRP1009" s="306"/>
      <c r="TRQ1009" s="306"/>
      <c r="TRR1009" s="306"/>
      <c r="TRS1009" s="306"/>
      <c r="TRT1009" s="306"/>
      <c r="TRU1009" s="306"/>
      <c r="TRV1009" s="306"/>
      <c r="TRW1009" s="306"/>
      <c r="TRX1009" s="306"/>
      <c r="TRY1009" s="306"/>
      <c r="TRZ1009" s="306"/>
      <c r="TSA1009" s="306"/>
      <c r="TSB1009" s="306"/>
      <c r="TSC1009" s="306"/>
      <c r="TSD1009" s="306"/>
      <c r="TSE1009" s="306"/>
      <c r="TSF1009" s="306"/>
      <c r="TSG1009" s="306"/>
      <c r="TSH1009" s="306"/>
      <c r="TSI1009" s="306"/>
      <c r="TSJ1009" s="306"/>
      <c r="TSK1009" s="306"/>
      <c r="TSL1009" s="306"/>
      <c r="TSM1009" s="306"/>
      <c r="TSN1009" s="306"/>
      <c r="TSO1009" s="306"/>
      <c r="TSP1009" s="306"/>
      <c r="TSQ1009" s="306"/>
      <c r="TSR1009" s="306"/>
      <c r="TSS1009" s="306"/>
      <c r="TST1009" s="306"/>
      <c r="TSU1009" s="306"/>
      <c r="TSV1009" s="306"/>
      <c r="TSW1009" s="306"/>
      <c r="TSX1009" s="306"/>
      <c r="TSY1009" s="306"/>
      <c r="TSZ1009" s="306"/>
      <c r="TTA1009" s="306"/>
      <c r="TTB1009" s="306"/>
      <c r="TTC1009" s="306"/>
      <c r="TTD1009" s="306"/>
      <c r="TTE1009" s="306"/>
      <c r="TTF1009" s="306"/>
      <c r="TTG1009" s="306"/>
      <c r="TTH1009" s="306"/>
      <c r="TTI1009" s="306"/>
      <c r="TTJ1009" s="306"/>
      <c r="TTK1009" s="306"/>
      <c r="TTL1009" s="306"/>
      <c r="TTM1009" s="306"/>
      <c r="TTN1009" s="306"/>
      <c r="TTO1009" s="306"/>
      <c r="TTP1009" s="306"/>
      <c r="TTQ1009" s="306"/>
      <c r="TTR1009" s="306"/>
      <c r="TTS1009" s="306"/>
      <c r="TTT1009" s="306"/>
      <c r="TTU1009" s="306"/>
      <c r="TTV1009" s="306"/>
      <c r="TTW1009" s="306"/>
      <c r="TTX1009" s="306"/>
      <c r="TTY1009" s="306"/>
      <c r="TTZ1009" s="306"/>
      <c r="TUA1009" s="306"/>
      <c r="TUB1009" s="306"/>
      <c r="TUC1009" s="306"/>
      <c r="TUD1009" s="306"/>
      <c r="TUE1009" s="306"/>
      <c r="TUF1009" s="306"/>
      <c r="TUG1009" s="306"/>
      <c r="TUH1009" s="306"/>
      <c r="TUI1009" s="306"/>
      <c r="TUJ1009" s="306"/>
      <c r="TUK1009" s="306"/>
      <c r="TUL1009" s="306"/>
      <c r="TUM1009" s="306"/>
      <c r="TUN1009" s="306"/>
      <c r="TUO1009" s="306"/>
      <c r="TUP1009" s="306"/>
      <c r="TUQ1009" s="306"/>
      <c r="TUR1009" s="306"/>
      <c r="TUS1009" s="306"/>
      <c r="TUT1009" s="306"/>
      <c r="TUU1009" s="306"/>
      <c r="TUV1009" s="306"/>
      <c r="TUW1009" s="306"/>
      <c r="TUX1009" s="306"/>
      <c r="TUY1009" s="306"/>
      <c r="TUZ1009" s="306"/>
      <c r="TVA1009" s="306"/>
      <c r="TVB1009" s="306"/>
      <c r="TVC1009" s="306"/>
      <c r="TVD1009" s="306"/>
      <c r="TVE1009" s="306"/>
      <c r="TVF1009" s="306"/>
      <c r="TVG1009" s="306"/>
      <c r="TVH1009" s="306"/>
      <c r="TVI1009" s="306"/>
      <c r="TVJ1009" s="306"/>
      <c r="TVK1009" s="306"/>
      <c r="TVL1009" s="306"/>
      <c r="TVM1009" s="306"/>
      <c r="TVN1009" s="306"/>
      <c r="TVO1009" s="306"/>
      <c r="TVP1009" s="306"/>
      <c r="TVQ1009" s="306"/>
      <c r="TVR1009" s="306"/>
      <c r="TVS1009" s="306"/>
      <c r="TVT1009" s="306"/>
      <c r="TVU1009" s="306"/>
      <c r="TVV1009" s="306"/>
      <c r="TVW1009" s="306"/>
      <c r="TVX1009" s="306"/>
      <c r="TVY1009" s="306"/>
      <c r="TVZ1009" s="306"/>
      <c r="TWA1009" s="306"/>
      <c r="TWB1009" s="306"/>
      <c r="TWC1009" s="306"/>
      <c r="TWD1009" s="306"/>
      <c r="TWE1009" s="306"/>
      <c r="TWF1009" s="306"/>
      <c r="TWG1009" s="306"/>
      <c r="TWH1009" s="306"/>
      <c r="TWI1009" s="306"/>
      <c r="TWJ1009" s="306"/>
      <c r="TWK1009" s="306"/>
      <c r="TWL1009" s="306"/>
      <c r="TWM1009" s="306"/>
      <c r="TWN1009" s="306"/>
      <c r="TWO1009" s="306"/>
      <c r="TWP1009" s="306"/>
      <c r="TWQ1009" s="306"/>
      <c r="TWR1009" s="306"/>
      <c r="TWS1009" s="306"/>
      <c r="TWT1009" s="306"/>
      <c r="TWU1009" s="306"/>
      <c r="TWV1009" s="306"/>
      <c r="TWW1009" s="306"/>
      <c r="TWX1009" s="306"/>
      <c r="TWY1009" s="306"/>
      <c r="TWZ1009" s="306"/>
      <c r="TXA1009" s="306"/>
      <c r="TXB1009" s="306"/>
      <c r="TXC1009" s="306"/>
      <c r="TXD1009" s="306"/>
      <c r="TXE1009" s="306"/>
      <c r="TXF1009" s="306"/>
      <c r="TXG1009" s="306"/>
      <c r="TXH1009" s="306"/>
      <c r="TXI1009" s="306"/>
      <c r="TXJ1009" s="306"/>
      <c r="TXK1009" s="306"/>
      <c r="TXL1009" s="306"/>
      <c r="TXM1009" s="306"/>
      <c r="TXN1009" s="306"/>
      <c r="TXO1009" s="306"/>
      <c r="TXP1009" s="306"/>
      <c r="TXQ1009" s="306"/>
      <c r="TXR1009" s="306"/>
      <c r="TXS1009" s="306"/>
      <c r="TXT1009" s="306"/>
      <c r="TXU1009" s="306"/>
      <c r="TXV1009" s="306"/>
      <c r="TXW1009" s="306"/>
      <c r="TXX1009" s="306"/>
      <c r="TXY1009" s="306"/>
      <c r="TXZ1009" s="306"/>
      <c r="TYA1009" s="306"/>
      <c r="TYB1009" s="306"/>
      <c r="TYC1009" s="306"/>
      <c r="TYD1009" s="306"/>
      <c r="TYE1009" s="306"/>
      <c r="TYF1009" s="306"/>
      <c r="TYG1009" s="306"/>
      <c r="TYH1009" s="306"/>
      <c r="TYI1009" s="306"/>
      <c r="TYJ1009" s="306"/>
      <c r="TYK1009" s="306"/>
      <c r="TYL1009" s="306"/>
      <c r="TYM1009" s="306"/>
      <c r="TYN1009" s="306"/>
      <c r="TYO1009" s="306"/>
      <c r="TYP1009" s="306"/>
      <c r="TYQ1009" s="306"/>
      <c r="TYR1009" s="306"/>
      <c r="TYS1009" s="306"/>
      <c r="TYT1009" s="306"/>
      <c r="TYU1009" s="306"/>
      <c r="TYV1009" s="306"/>
      <c r="TYW1009" s="306"/>
      <c r="TYX1009" s="306"/>
      <c r="TYY1009" s="306"/>
      <c r="TYZ1009" s="306"/>
      <c r="TZA1009" s="306"/>
      <c r="TZB1009" s="306"/>
      <c r="TZC1009" s="306"/>
      <c r="TZD1009" s="306"/>
      <c r="TZE1009" s="306"/>
      <c r="TZF1009" s="306"/>
      <c r="TZG1009" s="306"/>
      <c r="TZH1009" s="306"/>
      <c r="TZI1009" s="306"/>
      <c r="TZJ1009" s="306"/>
      <c r="TZK1009" s="306"/>
      <c r="TZL1009" s="306"/>
      <c r="TZM1009" s="306"/>
      <c r="TZN1009" s="306"/>
      <c r="TZO1009" s="306"/>
      <c r="TZP1009" s="306"/>
      <c r="TZQ1009" s="306"/>
      <c r="TZR1009" s="306"/>
      <c r="TZS1009" s="306"/>
      <c r="TZT1009" s="306"/>
      <c r="TZU1009" s="306"/>
      <c r="TZV1009" s="306"/>
      <c r="TZW1009" s="306"/>
      <c r="TZX1009" s="306"/>
      <c r="TZY1009" s="306"/>
      <c r="TZZ1009" s="306"/>
      <c r="UAA1009" s="306"/>
      <c r="UAB1009" s="306"/>
      <c r="UAC1009" s="306"/>
      <c r="UAD1009" s="306"/>
      <c r="UAE1009" s="306"/>
      <c r="UAF1009" s="306"/>
      <c r="UAG1009" s="306"/>
      <c r="UAH1009" s="306"/>
      <c r="UAI1009" s="306"/>
      <c r="UAJ1009" s="306"/>
      <c r="UAK1009" s="306"/>
      <c r="UAL1009" s="306"/>
      <c r="UAM1009" s="306"/>
      <c r="UAN1009" s="306"/>
      <c r="UAO1009" s="306"/>
      <c r="UAP1009" s="306"/>
      <c r="UAQ1009" s="306"/>
      <c r="UAR1009" s="306"/>
      <c r="UAS1009" s="306"/>
      <c r="UAT1009" s="306"/>
      <c r="UAU1009" s="306"/>
      <c r="UAV1009" s="306"/>
      <c r="UAW1009" s="306"/>
      <c r="UAX1009" s="306"/>
      <c r="UAY1009" s="306"/>
      <c r="UAZ1009" s="306"/>
      <c r="UBA1009" s="306"/>
      <c r="UBB1009" s="306"/>
      <c r="UBC1009" s="306"/>
      <c r="UBD1009" s="306"/>
      <c r="UBE1009" s="306"/>
      <c r="UBF1009" s="306"/>
      <c r="UBG1009" s="306"/>
      <c r="UBH1009" s="306"/>
      <c r="UBI1009" s="306"/>
      <c r="UBJ1009" s="306"/>
      <c r="UBK1009" s="306"/>
      <c r="UBL1009" s="306"/>
      <c r="UBM1009" s="306"/>
      <c r="UBN1009" s="306"/>
      <c r="UBO1009" s="306"/>
      <c r="UBP1009" s="306"/>
      <c r="UBQ1009" s="306"/>
      <c r="UBR1009" s="306"/>
      <c r="UBS1009" s="306"/>
      <c r="UBT1009" s="306"/>
      <c r="UBU1009" s="306"/>
      <c r="UBV1009" s="306"/>
      <c r="UBW1009" s="306"/>
      <c r="UBX1009" s="306"/>
      <c r="UBY1009" s="306"/>
      <c r="UBZ1009" s="306"/>
      <c r="UCA1009" s="306"/>
      <c r="UCB1009" s="306"/>
      <c r="UCC1009" s="306"/>
      <c r="UCD1009" s="306"/>
      <c r="UCE1009" s="306"/>
      <c r="UCF1009" s="306"/>
      <c r="UCG1009" s="306"/>
      <c r="UCH1009" s="306"/>
      <c r="UCI1009" s="306"/>
      <c r="UCJ1009" s="306"/>
      <c r="UCK1009" s="306"/>
      <c r="UCL1009" s="306"/>
      <c r="UCM1009" s="306"/>
      <c r="UCN1009" s="306"/>
      <c r="UCO1009" s="306"/>
      <c r="UCP1009" s="306"/>
      <c r="UCQ1009" s="306"/>
      <c r="UCR1009" s="306"/>
      <c r="UCS1009" s="306"/>
      <c r="UCT1009" s="306"/>
      <c r="UCU1009" s="306"/>
      <c r="UCV1009" s="306"/>
      <c r="UCW1009" s="306"/>
      <c r="UCX1009" s="306"/>
      <c r="UCY1009" s="306"/>
      <c r="UCZ1009" s="306"/>
      <c r="UDA1009" s="306"/>
      <c r="UDB1009" s="306"/>
      <c r="UDC1009" s="306"/>
      <c r="UDD1009" s="306"/>
      <c r="UDE1009" s="306"/>
      <c r="UDF1009" s="306"/>
      <c r="UDG1009" s="306"/>
      <c r="UDH1009" s="306"/>
      <c r="UDI1009" s="306"/>
      <c r="UDJ1009" s="306"/>
      <c r="UDK1009" s="306"/>
      <c r="UDL1009" s="306"/>
      <c r="UDM1009" s="306"/>
      <c r="UDN1009" s="306"/>
      <c r="UDO1009" s="306"/>
      <c r="UDP1009" s="306"/>
      <c r="UDQ1009" s="306"/>
      <c r="UDR1009" s="306"/>
      <c r="UDS1009" s="306"/>
      <c r="UDT1009" s="306"/>
      <c r="UDU1009" s="306"/>
      <c r="UDV1009" s="306"/>
      <c r="UDW1009" s="306"/>
      <c r="UDX1009" s="306"/>
      <c r="UDY1009" s="306"/>
      <c r="UDZ1009" s="306"/>
      <c r="UEA1009" s="306"/>
      <c r="UEB1009" s="306"/>
      <c r="UEC1009" s="306"/>
      <c r="UED1009" s="306"/>
      <c r="UEE1009" s="306"/>
      <c r="UEF1009" s="306"/>
      <c r="UEG1009" s="306"/>
      <c r="UEH1009" s="306"/>
      <c r="UEI1009" s="306"/>
      <c r="UEJ1009" s="306"/>
      <c r="UEK1009" s="306"/>
      <c r="UEL1009" s="306"/>
      <c r="UEM1009" s="306"/>
      <c r="UEN1009" s="306"/>
      <c r="UEO1009" s="306"/>
      <c r="UEP1009" s="306"/>
      <c r="UEQ1009" s="306"/>
      <c r="UER1009" s="306"/>
      <c r="UES1009" s="306"/>
      <c r="UET1009" s="306"/>
      <c r="UEU1009" s="306"/>
      <c r="UEV1009" s="306"/>
      <c r="UEW1009" s="306"/>
      <c r="UEX1009" s="306"/>
      <c r="UEY1009" s="306"/>
      <c r="UEZ1009" s="306"/>
      <c r="UFA1009" s="306"/>
      <c r="UFB1009" s="306"/>
      <c r="UFC1009" s="306"/>
      <c r="UFD1009" s="306"/>
      <c r="UFE1009" s="306"/>
      <c r="UFF1009" s="306"/>
      <c r="UFG1009" s="306"/>
      <c r="UFH1009" s="306"/>
      <c r="UFI1009" s="306"/>
      <c r="UFJ1009" s="306"/>
      <c r="UFK1009" s="306"/>
      <c r="UFL1009" s="306"/>
      <c r="UFM1009" s="306"/>
      <c r="UFN1009" s="306"/>
      <c r="UFO1009" s="306"/>
      <c r="UFP1009" s="306"/>
      <c r="UFQ1009" s="306"/>
      <c r="UFR1009" s="306"/>
      <c r="UFS1009" s="306"/>
      <c r="UFT1009" s="306"/>
      <c r="UFU1009" s="306"/>
      <c r="UFV1009" s="306"/>
      <c r="UFW1009" s="306"/>
      <c r="UFX1009" s="306"/>
      <c r="UFY1009" s="306"/>
      <c r="UFZ1009" s="306"/>
      <c r="UGA1009" s="306"/>
      <c r="UGB1009" s="306"/>
      <c r="UGC1009" s="306"/>
      <c r="UGD1009" s="306"/>
      <c r="UGE1009" s="306"/>
      <c r="UGF1009" s="306"/>
      <c r="UGG1009" s="306"/>
      <c r="UGH1009" s="306"/>
      <c r="UGI1009" s="306"/>
      <c r="UGJ1009" s="306"/>
      <c r="UGK1009" s="306"/>
      <c r="UGL1009" s="306"/>
      <c r="UGM1009" s="306"/>
      <c r="UGN1009" s="306"/>
      <c r="UGO1009" s="306"/>
      <c r="UGP1009" s="306"/>
      <c r="UGQ1009" s="306"/>
      <c r="UGR1009" s="306"/>
      <c r="UGS1009" s="306"/>
      <c r="UGT1009" s="306"/>
      <c r="UGU1009" s="306"/>
      <c r="UGV1009" s="306"/>
      <c r="UGW1009" s="306"/>
      <c r="UGX1009" s="306"/>
      <c r="UGY1009" s="306"/>
      <c r="UGZ1009" s="306"/>
      <c r="UHA1009" s="306"/>
      <c r="UHB1009" s="306"/>
      <c r="UHC1009" s="306"/>
      <c r="UHD1009" s="306"/>
      <c r="UHE1009" s="306"/>
      <c r="UHF1009" s="306"/>
      <c r="UHG1009" s="306"/>
      <c r="UHH1009" s="306"/>
      <c r="UHI1009" s="306"/>
      <c r="UHJ1009" s="306"/>
      <c r="UHK1009" s="306"/>
      <c r="UHL1009" s="306"/>
      <c r="UHM1009" s="306"/>
      <c r="UHN1009" s="306"/>
      <c r="UHO1009" s="306"/>
      <c r="UHP1009" s="306"/>
      <c r="UHQ1009" s="306"/>
      <c r="UHR1009" s="306"/>
      <c r="UHS1009" s="306"/>
      <c r="UHT1009" s="306"/>
      <c r="UHU1009" s="306"/>
      <c r="UHV1009" s="306"/>
      <c r="UHW1009" s="306"/>
      <c r="UHX1009" s="306"/>
      <c r="UHY1009" s="306"/>
      <c r="UHZ1009" s="306"/>
      <c r="UIA1009" s="306"/>
      <c r="UIB1009" s="306"/>
      <c r="UIC1009" s="306"/>
      <c r="UID1009" s="306"/>
      <c r="UIE1009" s="306"/>
      <c r="UIF1009" s="306"/>
      <c r="UIG1009" s="306"/>
      <c r="UIH1009" s="306"/>
      <c r="UII1009" s="306"/>
      <c r="UIJ1009" s="306"/>
      <c r="UIK1009" s="306"/>
      <c r="UIL1009" s="306"/>
      <c r="UIM1009" s="306"/>
      <c r="UIN1009" s="306"/>
      <c r="UIO1009" s="306"/>
      <c r="UIP1009" s="306"/>
      <c r="UIQ1009" s="306"/>
      <c r="UIR1009" s="306"/>
      <c r="UIS1009" s="306"/>
      <c r="UIT1009" s="306"/>
      <c r="UIU1009" s="306"/>
      <c r="UIV1009" s="306"/>
      <c r="UIW1009" s="306"/>
      <c r="UIX1009" s="306"/>
      <c r="UIY1009" s="306"/>
      <c r="UIZ1009" s="306"/>
      <c r="UJA1009" s="306"/>
      <c r="UJB1009" s="306"/>
      <c r="UJC1009" s="306"/>
      <c r="UJD1009" s="306"/>
      <c r="UJE1009" s="306"/>
      <c r="UJF1009" s="306"/>
      <c r="UJG1009" s="306"/>
      <c r="UJH1009" s="306"/>
      <c r="UJI1009" s="306"/>
      <c r="UJJ1009" s="306"/>
      <c r="UJK1009" s="306"/>
      <c r="UJL1009" s="306"/>
      <c r="UJM1009" s="306"/>
      <c r="UJN1009" s="306"/>
      <c r="UJO1009" s="306"/>
      <c r="UJP1009" s="306"/>
      <c r="UJQ1009" s="306"/>
      <c r="UJR1009" s="306"/>
      <c r="UJS1009" s="306"/>
      <c r="UJT1009" s="306"/>
      <c r="UJU1009" s="306"/>
      <c r="UJV1009" s="306"/>
      <c r="UJW1009" s="306"/>
      <c r="UJX1009" s="306"/>
      <c r="UJY1009" s="306"/>
      <c r="UJZ1009" s="306"/>
      <c r="UKA1009" s="306"/>
      <c r="UKB1009" s="306"/>
      <c r="UKC1009" s="306"/>
      <c r="UKD1009" s="306"/>
      <c r="UKE1009" s="306"/>
      <c r="UKF1009" s="306"/>
      <c r="UKG1009" s="306"/>
      <c r="UKH1009" s="306"/>
      <c r="UKI1009" s="306"/>
      <c r="UKJ1009" s="306"/>
      <c r="UKK1009" s="306"/>
      <c r="UKL1009" s="306"/>
      <c r="UKM1009" s="306"/>
      <c r="UKN1009" s="306"/>
      <c r="UKO1009" s="306"/>
      <c r="UKP1009" s="306"/>
      <c r="UKQ1009" s="306"/>
      <c r="UKR1009" s="306"/>
      <c r="UKS1009" s="306"/>
      <c r="UKT1009" s="306"/>
      <c r="UKU1009" s="306"/>
      <c r="UKV1009" s="306"/>
      <c r="UKW1009" s="306"/>
      <c r="UKX1009" s="306"/>
      <c r="UKY1009" s="306"/>
      <c r="UKZ1009" s="306"/>
      <c r="ULA1009" s="306"/>
      <c r="ULB1009" s="306"/>
      <c r="ULC1009" s="306"/>
      <c r="ULD1009" s="306"/>
      <c r="ULE1009" s="306"/>
      <c r="ULF1009" s="306"/>
      <c r="ULG1009" s="306"/>
      <c r="ULH1009" s="306"/>
      <c r="ULI1009" s="306"/>
      <c r="ULJ1009" s="306"/>
      <c r="ULK1009" s="306"/>
      <c r="ULL1009" s="306"/>
      <c r="ULM1009" s="306"/>
      <c r="ULN1009" s="306"/>
      <c r="ULO1009" s="306"/>
      <c r="ULP1009" s="306"/>
      <c r="ULQ1009" s="306"/>
      <c r="ULR1009" s="306"/>
      <c r="ULS1009" s="306"/>
      <c r="ULT1009" s="306"/>
      <c r="ULU1009" s="306"/>
      <c r="ULV1009" s="306"/>
      <c r="ULW1009" s="306"/>
      <c r="ULX1009" s="306"/>
      <c r="ULY1009" s="306"/>
      <c r="ULZ1009" s="306"/>
      <c r="UMA1009" s="306"/>
      <c r="UMB1009" s="306"/>
      <c r="UMC1009" s="306"/>
      <c r="UMD1009" s="306"/>
      <c r="UME1009" s="306"/>
      <c r="UMF1009" s="306"/>
      <c r="UMG1009" s="306"/>
      <c r="UMH1009" s="306"/>
      <c r="UMI1009" s="306"/>
      <c r="UMJ1009" s="306"/>
      <c r="UMK1009" s="306"/>
      <c r="UML1009" s="306"/>
      <c r="UMM1009" s="306"/>
      <c r="UMN1009" s="306"/>
      <c r="UMO1009" s="306"/>
      <c r="UMP1009" s="306"/>
      <c r="UMQ1009" s="306"/>
      <c r="UMR1009" s="306"/>
      <c r="UMS1009" s="306"/>
      <c r="UMT1009" s="306"/>
      <c r="UMU1009" s="306"/>
      <c r="UMV1009" s="306"/>
      <c r="UMW1009" s="306"/>
      <c r="UMX1009" s="306"/>
      <c r="UMY1009" s="306"/>
      <c r="UMZ1009" s="306"/>
      <c r="UNA1009" s="306"/>
      <c r="UNB1009" s="306"/>
      <c r="UNC1009" s="306"/>
      <c r="UND1009" s="306"/>
      <c r="UNE1009" s="306"/>
      <c r="UNF1009" s="306"/>
      <c r="UNG1009" s="306"/>
      <c r="UNH1009" s="306"/>
      <c r="UNI1009" s="306"/>
      <c r="UNJ1009" s="306"/>
      <c r="UNK1009" s="306"/>
      <c r="UNL1009" s="306"/>
      <c r="UNM1009" s="306"/>
      <c r="UNN1009" s="306"/>
      <c r="UNO1009" s="306"/>
      <c r="UNP1009" s="306"/>
      <c r="UNQ1009" s="306"/>
      <c r="UNR1009" s="306"/>
      <c r="UNS1009" s="306"/>
      <c r="UNT1009" s="306"/>
      <c r="UNU1009" s="306"/>
      <c r="UNV1009" s="306"/>
      <c r="UNW1009" s="306"/>
      <c r="UNX1009" s="306"/>
      <c r="UNY1009" s="306"/>
      <c r="UNZ1009" s="306"/>
      <c r="UOA1009" s="306"/>
      <c r="UOB1009" s="306"/>
      <c r="UOC1009" s="306"/>
      <c r="UOD1009" s="306"/>
      <c r="UOE1009" s="306"/>
      <c r="UOF1009" s="306"/>
      <c r="UOG1009" s="306"/>
      <c r="UOH1009" s="306"/>
      <c r="UOI1009" s="306"/>
      <c r="UOJ1009" s="306"/>
      <c r="UOK1009" s="306"/>
      <c r="UOL1009" s="306"/>
      <c r="UOM1009" s="306"/>
      <c r="UON1009" s="306"/>
      <c r="UOO1009" s="306"/>
      <c r="UOP1009" s="306"/>
      <c r="UOQ1009" s="306"/>
      <c r="UOR1009" s="306"/>
      <c r="UOS1009" s="306"/>
      <c r="UOT1009" s="306"/>
      <c r="UOU1009" s="306"/>
      <c r="UOV1009" s="306"/>
      <c r="UOW1009" s="306"/>
      <c r="UOX1009" s="306"/>
      <c r="UOY1009" s="306"/>
      <c r="UOZ1009" s="306"/>
      <c r="UPA1009" s="306"/>
      <c r="UPB1009" s="306"/>
      <c r="UPC1009" s="306"/>
      <c r="UPD1009" s="306"/>
      <c r="UPE1009" s="306"/>
      <c r="UPF1009" s="306"/>
      <c r="UPG1009" s="306"/>
      <c r="UPH1009" s="306"/>
      <c r="UPI1009" s="306"/>
      <c r="UPJ1009" s="306"/>
      <c r="UPK1009" s="306"/>
      <c r="UPL1009" s="306"/>
      <c r="UPM1009" s="306"/>
      <c r="UPN1009" s="306"/>
      <c r="UPO1009" s="306"/>
      <c r="UPP1009" s="306"/>
      <c r="UPQ1009" s="306"/>
      <c r="UPR1009" s="306"/>
      <c r="UPS1009" s="306"/>
      <c r="UPT1009" s="306"/>
      <c r="UPU1009" s="306"/>
      <c r="UPV1009" s="306"/>
      <c r="UPW1009" s="306"/>
      <c r="UPX1009" s="306"/>
      <c r="UPY1009" s="306"/>
      <c r="UPZ1009" s="306"/>
      <c r="UQA1009" s="306"/>
      <c r="UQB1009" s="306"/>
      <c r="UQC1009" s="306"/>
      <c r="UQD1009" s="306"/>
      <c r="UQE1009" s="306"/>
      <c r="UQF1009" s="306"/>
      <c r="UQG1009" s="306"/>
      <c r="UQH1009" s="306"/>
      <c r="UQI1009" s="306"/>
      <c r="UQJ1009" s="306"/>
      <c r="UQK1009" s="306"/>
      <c r="UQL1009" s="306"/>
      <c r="UQM1009" s="306"/>
      <c r="UQN1009" s="306"/>
      <c r="UQO1009" s="306"/>
      <c r="UQP1009" s="306"/>
      <c r="UQQ1009" s="306"/>
      <c r="UQR1009" s="306"/>
      <c r="UQS1009" s="306"/>
      <c r="UQT1009" s="306"/>
      <c r="UQU1009" s="306"/>
      <c r="UQV1009" s="306"/>
      <c r="UQW1009" s="306"/>
      <c r="UQX1009" s="306"/>
      <c r="UQY1009" s="306"/>
      <c r="UQZ1009" s="306"/>
      <c r="URA1009" s="306"/>
      <c r="URB1009" s="306"/>
      <c r="URC1009" s="306"/>
      <c r="URD1009" s="306"/>
      <c r="URE1009" s="306"/>
      <c r="URF1009" s="306"/>
      <c r="URG1009" s="306"/>
      <c r="URH1009" s="306"/>
      <c r="URI1009" s="306"/>
      <c r="URJ1009" s="306"/>
      <c r="URK1009" s="306"/>
      <c r="URL1009" s="306"/>
      <c r="URM1009" s="306"/>
      <c r="URN1009" s="306"/>
      <c r="URO1009" s="306"/>
      <c r="URP1009" s="306"/>
      <c r="URQ1009" s="306"/>
      <c r="URR1009" s="306"/>
      <c r="URS1009" s="306"/>
      <c r="URT1009" s="306"/>
      <c r="URU1009" s="306"/>
      <c r="URV1009" s="306"/>
      <c r="URW1009" s="306"/>
      <c r="URX1009" s="306"/>
      <c r="URY1009" s="306"/>
      <c r="URZ1009" s="306"/>
      <c r="USA1009" s="306"/>
      <c r="USB1009" s="306"/>
      <c r="USC1009" s="306"/>
      <c r="USD1009" s="306"/>
      <c r="USE1009" s="306"/>
      <c r="USF1009" s="306"/>
      <c r="USG1009" s="306"/>
      <c r="USH1009" s="306"/>
      <c r="USI1009" s="306"/>
      <c r="USJ1009" s="306"/>
      <c r="USK1009" s="306"/>
      <c r="USL1009" s="306"/>
      <c r="USM1009" s="306"/>
      <c r="USN1009" s="306"/>
      <c r="USO1009" s="306"/>
      <c r="USP1009" s="306"/>
      <c r="USQ1009" s="306"/>
      <c r="USR1009" s="306"/>
      <c r="USS1009" s="306"/>
      <c r="UST1009" s="306"/>
      <c r="USU1009" s="306"/>
      <c r="USV1009" s="306"/>
      <c r="USW1009" s="306"/>
      <c r="USX1009" s="306"/>
      <c r="USY1009" s="306"/>
      <c r="USZ1009" s="306"/>
      <c r="UTA1009" s="306"/>
      <c r="UTB1009" s="306"/>
      <c r="UTC1009" s="306"/>
      <c r="UTD1009" s="306"/>
      <c r="UTE1009" s="306"/>
      <c r="UTF1009" s="306"/>
      <c r="UTG1009" s="306"/>
      <c r="UTH1009" s="306"/>
      <c r="UTI1009" s="306"/>
      <c r="UTJ1009" s="306"/>
      <c r="UTK1009" s="306"/>
      <c r="UTL1009" s="306"/>
      <c r="UTM1009" s="306"/>
      <c r="UTN1009" s="306"/>
      <c r="UTO1009" s="306"/>
      <c r="UTP1009" s="306"/>
      <c r="UTQ1009" s="306"/>
      <c r="UTR1009" s="306"/>
      <c r="UTS1009" s="306"/>
      <c r="UTT1009" s="306"/>
      <c r="UTU1009" s="306"/>
      <c r="UTV1009" s="306"/>
      <c r="UTW1009" s="306"/>
      <c r="UTX1009" s="306"/>
      <c r="UTY1009" s="306"/>
      <c r="UTZ1009" s="306"/>
      <c r="UUA1009" s="306"/>
      <c r="UUB1009" s="306"/>
      <c r="UUC1009" s="306"/>
      <c r="UUD1009" s="306"/>
      <c r="UUE1009" s="306"/>
      <c r="UUF1009" s="306"/>
      <c r="UUG1009" s="306"/>
      <c r="UUH1009" s="306"/>
      <c r="UUI1009" s="306"/>
      <c r="UUJ1009" s="306"/>
      <c r="UUK1009" s="306"/>
      <c r="UUL1009" s="306"/>
      <c r="UUM1009" s="306"/>
      <c r="UUN1009" s="306"/>
      <c r="UUO1009" s="306"/>
      <c r="UUP1009" s="306"/>
      <c r="UUQ1009" s="306"/>
      <c r="UUR1009" s="306"/>
      <c r="UUS1009" s="306"/>
      <c r="UUT1009" s="306"/>
      <c r="UUU1009" s="306"/>
      <c r="UUV1009" s="306"/>
      <c r="UUW1009" s="306"/>
      <c r="UUX1009" s="306"/>
      <c r="UUY1009" s="306"/>
      <c r="UUZ1009" s="306"/>
      <c r="UVA1009" s="306"/>
      <c r="UVB1009" s="306"/>
      <c r="UVC1009" s="306"/>
      <c r="UVD1009" s="306"/>
      <c r="UVE1009" s="306"/>
      <c r="UVF1009" s="306"/>
      <c r="UVG1009" s="306"/>
      <c r="UVH1009" s="306"/>
      <c r="UVI1009" s="306"/>
      <c r="UVJ1009" s="306"/>
      <c r="UVK1009" s="306"/>
      <c r="UVL1009" s="306"/>
      <c r="UVM1009" s="306"/>
      <c r="UVN1009" s="306"/>
      <c r="UVO1009" s="306"/>
      <c r="UVP1009" s="306"/>
      <c r="UVQ1009" s="306"/>
      <c r="UVR1009" s="306"/>
      <c r="UVS1009" s="306"/>
      <c r="UVT1009" s="306"/>
      <c r="UVU1009" s="306"/>
      <c r="UVV1009" s="306"/>
      <c r="UVW1009" s="306"/>
      <c r="UVX1009" s="306"/>
      <c r="UVY1009" s="306"/>
      <c r="UVZ1009" s="306"/>
      <c r="UWA1009" s="306"/>
      <c r="UWB1009" s="306"/>
      <c r="UWC1009" s="306"/>
      <c r="UWD1009" s="306"/>
      <c r="UWE1009" s="306"/>
      <c r="UWF1009" s="306"/>
      <c r="UWG1009" s="306"/>
      <c r="UWH1009" s="306"/>
      <c r="UWI1009" s="306"/>
      <c r="UWJ1009" s="306"/>
      <c r="UWK1009" s="306"/>
      <c r="UWL1009" s="306"/>
      <c r="UWM1009" s="306"/>
      <c r="UWN1009" s="306"/>
      <c r="UWO1009" s="306"/>
      <c r="UWP1009" s="306"/>
      <c r="UWQ1009" s="306"/>
      <c r="UWR1009" s="306"/>
      <c r="UWS1009" s="306"/>
      <c r="UWT1009" s="306"/>
      <c r="UWU1009" s="306"/>
      <c r="UWV1009" s="306"/>
      <c r="UWW1009" s="306"/>
      <c r="UWX1009" s="306"/>
      <c r="UWY1009" s="306"/>
      <c r="UWZ1009" s="306"/>
      <c r="UXA1009" s="306"/>
      <c r="UXB1009" s="306"/>
      <c r="UXC1009" s="306"/>
      <c r="UXD1009" s="306"/>
      <c r="UXE1009" s="306"/>
      <c r="UXF1009" s="306"/>
      <c r="UXG1009" s="306"/>
      <c r="UXH1009" s="306"/>
      <c r="UXI1009" s="306"/>
      <c r="UXJ1009" s="306"/>
      <c r="UXK1009" s="306"/>
      <c r="UXL1009" s="306"/>
      <c r="UXM1009" s="306"/>
      <c r="UXN1009" s="306"/>
      <c r="UXO1009" s="306"/>
      <c r="UXP1009" s="306"/>
      <c r="UXQ1009" s="306"/>
      <c r="UXR1009" s="306"/>
      <c r="UXS1009" s="306"/>
      <c r="UXT1009" s="306"/>
      <c r="UXU1009" s="306"/>
      <c r="UXV1009" s="306"/>
      <c r="UXW1009" s="306"/>
      <c r="UXX1009" s="306"/>
      <c r="UXY1009" s="306"/>
      <c r="UXZ1009" s="306"/>
      <c r="UYA1009" s="306"/>
      <c r="UYB1009" s="306"/>
      <c r="UYC1009" s="306"/>
      <c r="UYD1009" s="306"/>
      <c r="UYE1009" s="306"/>
      <c r="UYF1009" s="306"/>
      <c r="UYG1009" s="306"/>
      <c r="UYH1009" s="306"/>
      <c r="UYI1009" s="306"/>
      <c r="UYJ1009" s="306"/>
      <c r="UYK1009" s="306"/>
      <c r="UYL1009" s="306"/>
      <c r="UYM1009" s="306"/>
      <c r="UYN1009" s="306"/>
      <c r="UYO1009" s="306"/>
      <c r="UYP1009" s="306"/>
      <c r="UYQ1009" s="306"/>
      <c r="UYR1009" s="306"/>
      <c r="UYS1009" s="306"/>
      <c r="UYT1009" s="306"/>
      <c r="UYU1009" s="306"/>
      <c r="UYV1009" s="306"/>
      <c r="UYW1009" s="306"/>
      <c r="UYX1009" s="306"/>
      <c r="UYY1009" s="306"/>
      <c r="UYZ1009" s="306"/>
      <c r="UZA1009" s="306"/>
      <c r="UZB1009" s="306"/>
      <c r="UZC1009" s="306"/>
      <c r="UZD1009" s="306"/>
      <c r="UZE1009" s="306"/>
      <c r="UZF1009" s="306"/>
      <c r="UZG1009" s="306"/>
      <c r="UZH1009" s="306"/>
      <c r="UZI1009" s="306"/>
      <c r="UZJ1009" s="306"/>
      <c r="UZK1009" s="306"/>
      <c r="UZL1009" s="306"/>
      <c r="UZM1009" s="306"/>
      <c r="UZN1009" s="306"/>
      <c r="UZO1009" s="306"/>
      <c r="UZP1009" s="306"/>
      <c r="UZQ1009" s="306"/>
      <c r="UZR1009" s="306"/>
      <c r="UZS1009" s="306"/>
      <c r="UZT1009" s="306"/>
      <c r="UZU1009" s="306"/>
      <c r="UZV1009" s="306"/>
      <c r="UZW1009" s="306"/>
      <c r="UZX1009" s="306"/>
      <c r="UZY1009" s="306"/>
      <c r="UZZ1009" s="306"/>
      <c r="VAA1009" s="306"/>
      <c r="VAB1009" s="306"/>
      <c r="VAC1009" s="306"/>
      <c r="VAD1009" s="306"/>
      <c r="VAE1009" s="306"/>
      <c r="VAF1009" s="306"/>
      <c r="VAG1009" s="306"/>
      <c r="VAH1009" s="306"/>
      <c r="VAI1009" s="306"/>
      <c r="VAJ1009" s="306"/>
      <c r="VAK1009" s="306"/>
      <c r="VAL1009" s="306"/>
      <c r="VAM1009" s="306"/>
      <c r="VAN1009" s="306"/>
      <c r="VAO1009" s="306"/>
      <c r="VAP1009" s="306"/>
      <c r="VAQ1009" s="306"/>
      <c r="VAR1009" s="306"/>
      <c r="VAS1009" s="306"/>
      <c r="VAT1009" s="306"/>
      <c r="VAU1009" s="306"/>
      <c r="VAV1009" s="306"/>
      <c r="VAW1009" s="306"/>
      <c r="VAX1009" s="306"/>
      <c r="VAY1009" s="306"/>
      <c r="VAZ1009" s="306"/>
      <c r="VBA1009" s="306"/>
      <c r="VBB1009" s="306"/>
      <c r="VBC1009" s="306"/>
      <c r="VBD1009" s="306"/>
      <c r="VBE1009" s="306"/>
      <c r="VBF1009" s="306"/>
      <c r="VBG1009" s="306"/>
      <c r="VBH1009" s="306"/>
      <c r="VBI1009" s="306"/>
      <c r="VBJ1009" s="306"/>
      <c r="VBK1009" s="306"/>
      <c r="VBL1009" s="306"/>
      <c r="VBM1009" s="306"/>
      <c r="VBN1009" s="306"/>
      <c r="VBO1009" s="306"/>
      <c r="VBP1009" s="306"/>
      <c r="VBQ1009" s="306"/>
      <c r="VBR1009" s="306"/>
      <c r="VBS1009" s="306"/>
      <c r="VBT1009" s="306"/>
      <c r="VBU1009" s="306"/>
      <c r="VBV1009" s="306"/>
      <c r="VBW1009" s="306"/>
      <c r="VBX1009" s="306"/>
      <c r="VBY1009" s="306"/>
      <c r="VBZ1009" s="306"/>
      <c r="VCA1009" s="306"/>
      <c r="VCB1009" s="306"/>
      <c r="VCC1009" s="306"/>
      <c r="VCD1009" s="306"/>
      <c r="VCE1009" s="306"/>
      <c r="VCF1009" s="306"/>
      <c r="VCG1009" s="306"/>
      <c r="VCH1009" s="306"/>
      <c r="VCI1009" s="306"/>
      <c r="VCJ1009" s="306"/>
      <c r="VCK1009" s="306"/>
      <c r="VCL1009" s="306"/>
      <c r="VCM1009" s="306"/>
      <c r="VCN1009" s="306"/>
      <c r="VCO1009" s="306"/>
      <c r="VCP1009" s="306"/>
      <c r="VCQ1009" s="306"/>
      <c r="VCR1009" s="306"/>
      <c r="VCS1009" s="306"/>
      <c r="VCT1009" s="306"/>
      <c r="VCU1009" s="306"/>
      <c r="VCV1009" s="306"/>
      <c r="VCW1009" s="306"/>
      <c r="VCX1009" s="306"/>
      <c r="VCY1009" s="306"/>
      <c r="VCZ1009" s="306"/>
      <c r="VDA1009" s="306"/>
      <c r="VDB1009" s="306"/>
      <c r="VDC1009" s="306"/>
      <c r="VDD1009" s="306"/>
      <c r="VDE1009" s="306"/>
      <c r="VDF1009" s="306"/>
      <c r="VDG1009" s="306"/>
      <c r="VDH1009" s="306"/>
      <c r="VDI1009" s="306"/>
      <c r="VDJ1009" s="306"/>
      <c r="VDK1009" s="306"/>
      <c r="VDL1009" s="306"/>
      <c r="VDM1009" s="306"/>
      <c r="VDN1009" s="306"/>
      <c r="VDO1009" s="306"/>
      <c r="VDP1009" s="306"/>
      <c r="VDQ1009" s="306"/>
      <c r="VDR1009" s="306"/>
      <c r="VDS1009" s="306"/>
      <c r="VDT1009" s="306"/>
      <c r="VDU1009" s="306"/>
      <c r="VDV1009" s="306"/>
      <c r="VDW1009" s="306"/>
      <c r="VDX1009" s="306"/>
      <c r="VDY1009" s="306"/>
      <c r="VDZ1009" s="306"/>
      <c r="VEA1009" s="306"/>
      <c r="VEB1009" s="306"/>
      <c r="VEC1009" s="306"/>
      <c r="VED1009" s="306"/>
      <c r="VEE1009" s="306"/>
      <c r="VEF1009" s="306"/>
      <c r="VEG1009" s="306"/>
      <c r="VEH1009" s="306"/>
      <c r="VEI1009" s="306"/>
      <c r="VEJ1009" s="306"/>
      <c r="VEK1009" s="306"/>
      <c r="VEL1009" s="306"/>
      <c r="VEM1009" s="306"/>
      <c r="VEN1009" s="306"/>
      <c r="VEO1009" s="306"/>
      <c r="VEP1009" s="306"/>
      <c r="VEQ1009" s="306"/>
      <c r="VER1009" s="306"/>
      <c r="VES1009" s="306"/>
      <c r="VET1009" s="306"/>
      <c r="VEU1009" s="306"/>
      <c r="VEV1009" s="306"/>
      <c r="VEW1009" s="306"/>
      <c r="VEX1009" s="306"/>
      <c r="VEY1009" s="306"/>
      <c r="VEZ1009" s="306"/>
      <c r="VFA1009" s="306"/>
      <c r="VFB1009" s="306"/>
      <c r="VFC1009" s="306"/>
      <c r="VFD1009" s="306"/>
      <c r="VFE1009" s="306"/>
      <c r="VFF1009" s="306"/>
      <c r="VFG1009" s="306"/>
      <c r="VFH1009" s="306"/>
      <c r="VFI1009" s="306"/>
      <c r="VFJ1009" s="306"/>
      <c r="VFK1009" s="306"/>
      <c r="VFL1009" s="306"/>
      <c r="VFM1009" s="306"/>
      <c r="VFN1009" s="306"/>
      <c r="VFO1009" s="306"/>
      <c r="VFP1009" s="306"/>
      <c r="VFQ1009" s="306"/>
      <c r="VFR1009" s="306"/>
      <c r="VFS1009" s="306"/>
      <c r="VFT1009" s="306"/>
      <c r="VFU1009" s="306"/>
      <c r="VFV1009" s="306"/>
      <c r="VFW1009" s="306"/>
      <c r="VFX1009" s="306"/>
      <c r="VFY1009" s="306"/>
      <c r="VFZ1009" s="306"/>
      <c r="VGA1009" s="306"/>
      <c r="VGB1009" s="306"/>
      <c r="VGC1009" s="306"/>
      <c r="VGD1009" s="306"/>
      <c r="VGE1009" s="306"/>
      <c r="VGF1009" s="306"/>
      <c r="VGG1009" s="306"/>
      <c r="VGH1009" s="306"/>
      <c r="VGI1009" s="306"/>
      <c r="VGJ1009" s="306"/>
      <c r="VGK1009" s="306"/>
      <c r="VGL1009" s="306"/>
      <c r="VGM1009" s="306"/>
      <c r="VGN1009" s="306"/>
      <c r="VGO1009" s="306"/>
      <c r="VGP1009" s="306"/>
      <c r="VGQ1009" s="306"/>
      <c r="VGR1009" s="306"/>
      <c r="VGS1009" s="306"/>
      <c r="VGT1009" s="306"/>
      <c r="VGU1009" s="306"/>
      <c r="VGV1009" s="306"/>
      <c r="VGW1009" s="306"/>
      <c r="VGX1009" s="306"/>
      <c r="VGY1009" s="306"/>
      <c r="VGZ1009" s="306"/>
      <c r="VHA1009" s="306"/>
      <c r="VHB1009" s="306"/>
      <c r="VHC1009" s="306"/>
      <c r="VHD1009" s="306"/>
      <c r="VHE1009" s="306"/>
      <c r="VHF1009" s="306"/>
      <c r="VHG1009" s="306"/>
      <c r="VHH1009" s="306"/>
      <c r="VHI1009" s="306"/>
      <c r="VHJ1009" s="306"/>
      <c r="VHK1009" s="306"/>
      <c r="VHL1009" s="306"/>
      <c r="VHM1009" s="306"/>
      <c r="VHN1009" s="306"/>
      <c r="VHO1009" s="306"/>
      <c r="VHP1009" s="306"/>
      <c r="VHQ1009" s="306"/>
      <c r="VHR1009" s="306"/>
      <c r="VHS1009" s="306"/>
      <c r="VHT1009" s="306"/>
      <c r="VHU1009" s="306"/>
      <c r="VHV1009" s="306"/>
      <c r="VHW1009" s="306"/>
      <c r="VHX1009" s="306"/>
      <c r="VHY1009" s="306"/>
      <c r="VHZ1009" s="306"/>
      <c r="VIA1009" s="306"/>
      <c r="VIB1009" s="306"/>
      <c r="VIC1009" s="306"/>
      <c r="VID1009" s="306"/>
      <c r="VIE1009" s="306"/>
      <c r="VIF1009" s="306"/>
      <c r="VIG1009" s="306"/>
      <c r="VIH1009" s="306"/>
      <c r="VII1009" s="306"/>
      <c r="VIJ1009" s="306"/>
      <c r="VIK1009" s="306"/>
      <c r="VIL1009" s="306"/>
      <c r="VIM1009" s="306"/>
      <c r="VIN1009" s="306"/>
      <c r="VIO1009" s="306"/>
      <c r="VIP1009" s="306"/>
      <c r="VIQ1009" s="306"/>
      <c r="VIR1009" s="306"/>
      <c r="VIS1009" s="306"/>
      <c r="VIT1009" s="306"/>
      <c r="VIU1009" s="306"/>
      <c r="VIV1009" s="306"/>
      <c r="VIW1009" s="306"/>
      <c r="VIX1009" s="306"/>
      <c r="VIY1009" s="306"/>
      <c r="VIZ1009" s="306"/>
      <c r="VJA1009" s="306"/>
      <c r="VJB1009" s="306"/>
      <c r="VJC1009" s="306"/>
      <c r="VJD1009" s="306"/>
      <c r="VJE1009" s="306"/>
      <c r="VJF1009" s="306"/>
      <c r="VJG1009" s="306"/>
      <c r="VJH1009" s="306"/>
      <c r="VJI1009" s="306"/>
      <c r="VJJ1009" s="306"/>
      <c r="VJK1009" s="306"/>
      <c r="VJL1009" s="306"/>
      <c r="VJM1009" s="306"/>
      <c r="VJN1009" s="306"/>
      <c r="VJO1009" s="306"/>
      <c r="VJP1009" s="306"/>
      <c r="VJQ1009" s="306"/>
      <c r="VJR1009" s="306"/>
      <c r="VJS1009" s="306"/>
      <c r="VJT1009" s="306"/>
      <c r="VJU1009" s="306"/>
      <c r="VJV1009" s="306"/>
      <c r="VJW1009" s="306"/>
      <c r="VJX1009" s="306"/>
      <c r="VJY1009" s="306"/>
      <c r="VJZ1009" s="306"/>
      <c r="VKA1009" s="306"/>
      <c r="VKB1009" s="306"/>
      <c r="VKC1009" s="306"/>
      <c r="VKD1009" s="306"/>
      <c r="VKE1009" s="306"/>
      <c r="VKF1009" s="306"/>
      <c r="VKG1009" s="306"/>
      <c r="VKH1009" s="306"/>
      <c r="VKI1009" s="306"/>
      <c r="VKJ1009" s="306"/>
      <c r="VKK1009" s="306"/>
      <c r="VKL1009" s="306"/>
      <c r="VKM1009" s="306"/>
      <c r="VKN1009" s="306"/>
      <c r="VKO1009" s="306"/>
      <c r="VKP1009" s="306"/>
      <c r="VKQ1009" s="306"/>
      <c r="VKR1009" s="306"/>
      <c r="VKS1009" s="306"/>
      <c r="VKT1009" s="306"/>
      <c r="VKU1009" s="306"/>
      <c r="VKV1009" s="306"/>
      <c r="VKW1009" s="306"/>
      <c r="VKX1009" s="306"/>
      <c r="VKY1009" s="306"/>
      <c r="VKZ1009" s="306"/>
      <c r="VLA1009" s="306"/>
      <c r="VLB1009" s="306"/>
      <c r="VLC1009" s="306"/>
      <c r="VLD1009" s="306"/>
      <c r="VLE1009" s="306"/>
      <c r="VLF1009" s="306"/>
      <c r="VLG1009" s="306"/>
      <c r="VLH1009" s="306"/>
      <c r="VLI1009" s="306"/>
      <c r="VLJ1009" s="306"/>
      <c r="VLK1009" s="306"/>
      <c r="VLL1009" s="306"/>
      <c r="VLM1009" s="306"/>
      <c r="VLN1009" s="306"/>
      <c r="VLO1009" s="306"/>
      <c r="VLP1009" s="306"/>
      <c r="VLQ1009" s="306"/>
      <c r="VLR1009" s="306"/>
      <c r="VLS1009" s="306"/>
      <c r="VLT1009" s="306"/>
      <c r="VLU1009" s="306"/>
      <c r="VLV1009" s="306"/>
      <c r="VLW1009" s="306"/>
      <c r="VLX1009" s="306"/>
      <c r="VLY1009" s="306"/>
      <c r="VLZ1009" s="306"/>
      <c r="VMA1009" s="306"/>
      <c r="VMB1009" s="306"/>
      <c r="VMC1009" s="306"/>
      <c r="VMD1009" s="306"/>
      <c r="VME1009" s="306"/>
      <c r="VMF1009" s="306"/>
      <c r="VMG1009" s="306"/>
      <c r="VMH1009" s="306"/>
      <c r="VMI1009" s="306"/>
      <c r="VMJ1009" s="306"/>
      <c r="VMK1009" s="306"/>
      <c r="VML1009" s="306"/>
      <c r="VMM1009" s="306"/>
      <c r="VMN1009" s="306"/>
      <c r="VMO1009" s="306"/>
      <c r="VMP1009" s="306"/>
      <c r="VMQ1009" s="306"/>
      <c r="VMR1009" s="306"/>
      <c r="VMS1009" s="306"/>
      <c r="VMT1009" s="306"/>
      <c r="VMU1009" s="306"/>
      <c r="VMV1009" s="306"/>
      <c r="VMW1009" s="306"/>
      <c r="VMX1009" s="306"/>
      <c r="VMY1009" s="306"/>
      <c r="VMZ1009" s="306"/>
      <c r="VNA1009" s="306"/>
      <c r="VNB1009" s="306"/>
      <c r="VNC1009" s="306"/>
      <c r="VND1009" s="306"/>
      <c r="VNE1009" s="306"/>
      <c r="VNF1009" s="306"/>
      <c r="VNG1009" s="306"/>
      <c r="VNH1009" s="306"/>
      <c r="VNI1009" s="306"/>
      <c r="VNJ1009" s="306"/>
      <c r="VNK1009" s="306"/>
      <c r="VNL1009" s="306"/>
      <c r="VNM1009" s="306"/>
      <c r="VNN1009" s="306"/>
      <c r="VNO1009" s="306"/>
      <c r="VNP1009" s="306"/>
      <c r="VNQ1009" s="306"/>
      <c r="VNR1009" s="306"/>
      <c r="VNS1009" s="306"/>
      <c r="VNT1009" s="306"/>
      <c r="VNU1009" s="306"/>
      <c r="VNV1009" s="306"/>
      <c r="VNW1009" s="306"/>
      <c r="VNX1009" s="306"/>
      <c r="VNY1009" s="306"/>
      <c r="VNZ1009" s="306"/>
      <c r="VOA1009" s="306"/>
      <c r="VOB1009" s="306"/>
      <c r="VOC1009" s="306"/>
      <c r="VOD1009" s="306"/>
      <c r="VOE1009" s="306"/>
      <c r="VOF1009" s="306"/>
      <c r="VOG1009" s="306"/>
      <c r="VOH1009" s="306"/>
      <c r="VOI1009" s="306"/>
      <c r="VOJ1009" s="306"/>
      <c r="VOK1009" s="306"/>
      <c r="VOL1009" s="306"/>
      <c r="VOM1009" s="306"/>
      <c r="VON1009" s="306"/>
      <c r="VOO1009" s="306"/>
      <c r="VOP1009" s="306"/>
      <c r="VOQ1009" s="306"/>
      <c r="VOR1009" s="306"/>
      <c r="VOS1009" s="306"/>
      <c r="VOT1009" s="306"/>
      <c r="VOU1009" s="306"/>
      <c r="VOV1009" s="306"/>
      <c r="VOW1009" s="306"/>
      <c r="VOX1009" s="306"/>
      <c r="VOY1009" s="306"/>
      <c r="VOZ1009" s="306"/>
      <c r="VPA1009" s="306"/>
      <c r="VPB1009" s="306"/>
      <c r="VPC1009" s="306"/>
      <c r="VPD1009" s="306"/>
      <c r="VPE1009" s="306"/>
      <c r="VPF1009" s="306"/>
      <c r="VPG1009" s="306"/>
      <c r="VPH1009" s="306"/>
      <c r="VPI1009" s="306"/>
      <c r="VPJ1009" s="306"/>
      <c r="VPK1009" s="306"/>
      <c r="VPL1009" s="306"/>
      <c r="VPM1009" s="306"/>
      <c r="VPN1009" s="306"/>
      <c r="VPO1009" s="306"/>
      <c r="VPP1009" s="306"/>
      <c r="VPQ1009" s="306"/>
      <c r="VPR1009" s="306"/>
      <c r="VPS1009" s="306"/>
      <c r="VPT1009" s="306"/>
      <c r="VPU1009" s="306"/>
      <c r="VPV1009" s="306"/>
      <c r="VPW1009" s="306"/>
      <c r="VPX1009" s="306"/>
      <c r="VPY1009" s="306"/>
      <c r="VPZ1009" s="306"/>
      <c r="VQA1009" s="306"/>
      <c r="VQB1009" s="306"/>
      <c r="VQC1009" s="306"/>
      <c r="VQD1009" s="306"/>
      <c r="VQE1009" s="306"/>
      <c r="VQF1009" s="306"/>
      <c r="VQG1009" s="306"/>
      <c r="VQH1009" s="306"/>
      <c r="VQI1009" s="306"/>
      <c r="VQJ1009" s="306"/>
      <c r="VQK1009" s="306"/>
      <c r="VQL1009" s="306"/>
      <c r="VQM1009" s="306"/>
      <c r="VQN1009" s="306"/>
      <c r="VQO1009" s="306"/>
      <c r="VQP1009" s="306"/>
      <c r="VQQ1009" s="306"/>
      <c r="VQR1009" s="306"/>
      <c r="VQS1009" s="306"/>
      <c r="VQT1009" s="306"/>
      <c r="VQU1009" s="306"/>
      <c r="VQV1009" s="306"/>
      <c r="VQW1009" s="306"/>
      <c r="VQX1009" s="306"/>
      <c r="VQY1009" s="306"/>
      <c r="VQZ1009" s="306"/>
      <c r="VRA1009" s="306"/>
      <c r="VRB1009" s="306"/>
      <c r="VRC1009" s="306"/>
      <c r="VRD1009" s="306"/>
      <c r="VRE1009" s="306"/>
      <c r="VRF1009" s="306"/>
      <c r="VRG1009" s="306"/>
      <c r="VRH1009" s="306"/>
      <c r="VRI1009" s="306"/>
      <c r="VRJ1009" s="306"/>
      <c r="VRK1009" s="306"/>
      <c r="VRL1009" s="306"/>
      <c r="VRM1009" s="306"/>
      <c r="VRN1009" s="306"/>
      <c r="VRO1009" s="306"/>
      <c r="VRP1009" s="306"/>
      <c r="VRQ1009" s="306"/>
      <c r="VRR1009" s="306"/>
      <c r="VRS1009" s="306"/>
      <c r="VRT1009" s="306"/>
      <c r="VRU1009" s="306"/>
      <c r="VRV1009" s="306"/>
      <c r="VRW1009" s="306"/>
      <c r="VRX1009" s="306"/>
      <c r="VRY1009" s="306"/>
      <c r="VRZ1009" s="306"/>
      <c r="VSA1009" s="306"/>
      <c r="VSB1009" s="306"/>
      <c r="VSC1009" s="306"/>
      <c r="VSD1009" s="306"/>
      <c r="VSE1009" s="306"/>
      <c r="VSF1009" s="306"/>
      <c r="VSG1009" s="306"/>
      <c r="VSH1009" s="306"/>
      <c r="VSI1009" s="306"/>
      <c r="VSJ1009" s="306"/>
      <c r="VSK1009" s="306"/>
      <c r="VSL1009" s="306"/>
      <c r="VSM1009" s="306"/>
      <c r="VSN1009" s="306"/>
      <c r="VSO1009" s="306"/>
      <c r="VSP1009" s="306"/>
      <c r="VSQ1009" s="306"/>
      <c r="VSR1009" s="306"/>
      <c r="VSS1009" s="306"/>
      <c r="VST1009" s="306"/>
      <c r="VSU1009" s="306"/>
      <c r="VSV1009" s="306"/>
      <c r="VSW1009" s="306"/>
      <c r="VSX1009" s="306"/>
      <c r="VSY1009" s="306"/>
      <c r="VSZ1009" s="306"/>
      <c r="VTA1009" s="306"/>
      <c r="VTB1009" s="306"/>
      <c r="VTC1009" s="306"/>
      <c r="VTD1009" s="306"/>
      <c r="VTE1009" s="306"/>
      <c r="VTF1009" s="306"/>
      <c r="VTG1009" s="306"/>
      <c r="VTH1009" s="306"/>
      <c r="VTI1009" s="306"/>
      <c r="VTJ1009" s="306"/>
      <c r="VTK1009" s="306"/>
      <c r="VTL1009" s="306"/>
      <c r="VTM1009" s="306"/>
      <c r="VTN1009" s="306"/>
      <c r="VTO1009" s="306"/>
      <c r="VTP1009" s="306"/>
      <c r="VTQ1009" s="306"/>
      <c r="VTR1009" s="306"/>
      <c r="VTS1009" s="306"/>
      <c r="VTT1009" s="306"/>
      <c r="VTU1009" s="306"/>
      <c r="VTV1009" s="306"/>
      <c r="VTW1009" s="306"/>
      <c r="VTX1009" s="306"/>
      <c r="VTY1009" s="306"/>
      <c r="VTZ1009" s="306"/>
      <c r="VUA1009" s="306"/>
      <c r="VUB1009" s="306"/>
      <c r="VUC1009" s="306"/>
      <c r="VUD1009" s="306"/>
      <c r="VUE1009" s="306"/>
      <c r="VUF1009" s="306"/>
      <c r="VUG1009" s="306"/>
      <c r="VUH1009" s="306"/>
      <c r="VUI1009" s="306"/>
      <c r="VUJ1009" s="306"/>
      <c r="VUK1009" s="306"/>
      <c r="VUL1009" s="306"/>
      <c r="VUM1009" s="306"/>
      <c r="VUN1009" s="306"/>
      <c r="VUO1009" s="306"/>
      <c r="VUP1009" s="306"/>
      <c r="VUQ1009" s="306"/>
      <c r="VUR1009" s="306"/>
      <c r="VUS1009" s="306"/>
      <c r="VUT1009" s="306"/>
      <c r="VUU1009" s="306"/>
      <c r="VUV1009" s="306"/>
      <c r="VUW1009" s="306"/>
      <c r="VUX1009" s="306"/>
      <c r="VUY1009" s="306"/>
      <c r="VUZ1009" s="306"/>
      <c r="VVA1009" s="306"/>
      <c r="VVB1009" s="306"/>
      <c r="VVC1009" s="306"/>
      <c r="VVD1009" s="306"/>
      <c r="VVE1009" s="306"/>
      <c r="VVF1009" s="306"/>
      <c r="VVG1009" s="306"/>
      <c r="VVH1009" s="306"/>
      <c r="VVI1009" s="306"/>
      <c r="VVJ1009" s="306"/>
      <c r="VVK1009" s="306"/>
      <c r="VVL1009" s="306"/>
      <c r="VVM1009" s="306"/>
      <c r="VVN1009" s="306"/>
      <c r="VVO1009" s="306"/>
      <c r="VVP1009" s="306"/>
      <c r="VVQ1009" s="306"/>
      <c r="VVR1009" s="306"/>
      <c r="VVS1009" s="306"/>
      <c r="VVT1009" s="306"/>
      <c r="VVU1009" s="306"/>
      <c r="VVV1009" s="306"/>
      <c r="VVW1009" s="306"/>
      <c r="VVX1009" s="306"/>
      <c r="VVY1009" s="306"/>
      <c r="VVZ1009" s="306"/>
      <c r="VWA1009" s="306"/>
      <c r="VWB1009" s="306"/>
      <c r="VWC1009" s="306"/>
      <c r="VWD1009" s="306"/>
      <c r="VWE1009" s="306"/>
      <c r="VWF1009" s="306"/>
      <c r="VWG1009" s="306"/>
      <c r="VWH1009" s="306"/>
      <c r="VWI1009" s="306"/>
      <c r="VWJ1009" s="306"/>
      <c r="VWK1009" s="306"/>
      <c r="VWL1009" s="306"/>
      <c r="VWM1009" s="306"/>
      <c r="VWN1009" s="306"/>
      <c r="VWO1009" s="306"/>
      <c r="VWP1009" s="306"/>
      <c r="VWQ1009" s="306"/>
      <c r="VWR1009" s="306"/>
      <c r="VWS1009" s="306"/>
      <c r="VWT1009" s="306"/>
      <c r="VWU1009" s="306"/>
      <c r="VWV1009" s="306"/>
      <c r="VWW1009" s="306"/>
      <c r="VWX1009" s="306"/>
      <c r="VWY1009" s="306"/>
      <c r="VWZ1009" s="306"/>
      <c r="VXA1009" s="306"/>
      <c r="VXB1009" s="306"/>
      <c r="VXC1009" s="306"/>
      <c r="VXD1009" s="306"/>
      <c r="VXE1009" s="306"/>
      <c r="VXF1009" s="306"/>
      <c r="VXG1009" s="306"/>
      <c r="VXH1009" s="306"/>
      <c r="VXI1009" s="306"/>
      <c r="VXJ1009" s="306"/>
      <c r="VXK1009" s="306"/>
      <c r="VXL1009" s="306"/>
      <c r="VXM1009" s="306"/>
      <c r="VXN1009" s="306"/>
      <c r="VXO1009" s="306"/>
      <c r="VXP1009" s="306"/>
      <c r="VXQ1009" s="306"/>
      <c r="VXR1009" s="306"/>
      <c r="VXS1009" s="306"/>
      <c r="VXT1009" s="306"/>
      <c r="VXU1009" s="306"/>
      <c r="VXV1009" s="306"/>
      <c r="VXW1009" s="306"/>
      <c r="VXX1009" s="306"/>
      <c r="VXY1009" s="306"/>
      <c r="VXZ1009" s="306"/>
      <c r="VYA1009" s="306"/>
      <c r="VYB1009" s="306"/>
      <c r="VYC1009" s="306"/>
      <c r="VYD1009" s="306"/>
      <c r="VYE1009" s="306"/>
      <c r="VYF1009" s="306"/>
      <c r="VYG1009" s="306"/>
      <c r="VYH1009" s="306"/>
      <c r="VYI1009" s="306"/>
      <c r="VYJ1009" s="306"/>
      <c r="VYK1009" s="306"/>
      <c r="VYL1009" s="306"/>
      <c r="VYM1009" s="306"/>
      <c r="VYN1009" s="306"/>
      <c r="VYO1009" s="306"/>
      <c r="VYP1009" s="306"/>
      <c r="VYQ1009" s="306"/>
      <c r="VYR1009" s="306"/>
      <c r="VYS1009" s="306"/>
      <c r="VYT1009" s="306"/>
      <c r="VYU1009" s="306"/>
      <c r="VYV1009" s="306"/>
      <c r="VYW1009" s="306"/>
      <c r="VYX1009" s="306"/>
      <c r="VYY1009" s="306"/>
      <c r="VYZ1009" s="306"/>
      <c r="VZA1009" s="306"/>
      <c r="VZB1009" s="306"/>
      <c r="VZC1009" s="306"/>
      <c r="VZD1009" s="306"/>
      <c r="VZE1009" s="306"/>
      <c r="VZF1009" s="306"/>
      <c r="VZG1009" s="306"/>
      <c r="VZH1009" s="306"/>
      <c r="VZI1009" s="306"/>
      <c r="VZJ1009" s="306"/>
      <c r="VZK1009" s="306"/>
      <c r="VZL1009" s="306"/>
      <c r="VZM1009" s="306"/>
      <c r="VZN1009" s="306"/>
      <c r="VZO1009" s="306"/>
      <c r="VZP1009" s="306"/>
      <c r="VZQ1009" s="306"/>
      <c r="VZR1009" s="306"/>
      <c r="VZS1009" s="306"/>
      <c r="VZT1009" s="306"/>
      <c r="VZU1009" s="306"/>
      <c r="VZV1009" s="306"/>
      <c r="VZW1009" s="306"/>
      <c r="VZX1009" s="306"/>
      <c r="VZY1009" s="306"/>
      <c r="VZZ1009" s="306"/>
      <c r="WAA1009" s="306"/>
      <c r="WAB1009" s="306"/>
      <c r="WAC1009" s="306"/>
      <c r="WAD1009" s="306"/>
      <c r="WAE1009" s="306"/>
      <c r="WAF1009" s="306"/>
      <c r="WAG1009" s="306"/>
      <c r="WAH1009" s="306"/>
      <c r="WAI1009" s="306"/>
      <c r="WAJ1009" s="306"/>
      <c r="WAK1009" s="306"/>
      <c r="WAL1009" s="306"/>
      <c r="WAM1009" s="306"/>
      <c r="WAN1009" s="306"/>
      <c r="WAO1009" s="306"/>
      <c r="WAP1009" s="306"/>
      <c r="WAQ1009" s="306"/>
      <c r="WAR1009" s="306"/>
      <c r="WAS1009" s="306"/>
      <c r="WAT1009" s="306"/>
      <c r="WAU1009" s="306"/>
      <c r="WAV1009" s="306"/>
      <c r="WAW1009" s="306"/>
      <c r="WAX1009" s="306"/>
      <c r="WAY1009" s="306"/>
      <c r="WAZ1009" s="306"/>
      <c r="WBA1009" s="306"/>
      <c r="WBB1009" s="306"/>
      <c r="WBC1009" s="306"/>
      <c r="WBD1009" s="306"/>
      <c r="WBE1009" s="306"/>
      <c r="WBF1009" s="306"/>
      <c r="WBG1009" s="306"/>
      <c r="WBH1009" s="306"/>
      <c r="WBI1009" s="306"/>
      <c r="WBJ1009" s="306"/>
      <c r="WBK1009" s="306"/>
      <c r="WBL1009" s="306"/>
      <c r="WBM1009" s="306"/>
      <c r="WBN1009" s="306"/>
      <c r="WBO1009" s="306"/>
      <c r="WBP1009" s="306"/>
      <c r="WBQ1009" s="306"/>
      <c r="WBR1009" s="306"/>
      <c r="WBS1009" s="306"/>
      <c r="WBT1009" s="306"/>
      <c r="WBU1009" s="306"/>
      <c r="WBV1009" s="306"/>
      <c r="WBW1009" s="306"/>
      <c r="WBX1009" s="306"/>
      <c r="WBY1009" s="306"/>
      <c r="WBZ1009" s="306"/>
      <c r="WCA1009" s="306"/>
      <c r="WCB1009" s="306"/>
      <c r="WCC1009" s="306"/>
      <c r="WCD1009" s="306"/>
      <c r="WCE1009" s="306"/>
      <c r="WCF1009" s="306"/>
      <c r="WCG1009" s="306"/>
      <c r="WCH1009" s="306"/>
      <c r="WCI1009" s="306"/>
      <c r="WCJ1009" s="306"/>
      <c r="WCK1009" s="306"/>
      <c r="WCL1009" s="306"/>
      <c r="WCM1009" s="306"/>
      <c r="WCN1009" s="306"/>
      <c r="WCO1009" s="306"/>
      <c r="WCP1009" s="306"/>
      <c r="WCQ1009" s="306"/>
      <c r="WCR1009" s="306"/>
      <c r="WCS1009" s="306"/>
      <c r="WCT1009" s="306"/>
      <c r="WCU1009" s="306"/>
      <c r="WCV1009" s="306"/>
      <c r="WCW1009" s="306"/>
      <c r="WCX1009" s="306"/>
      <c r="WCY1009" s="306"/>
      <c r="WCZ1009" s="306"/>
      <c r="WDA1009" s="306"/>
      <c r="WDB1009" s="306"/>
      <c r="WDC1009" s="306"/>
      <c r="WDD1009" s="306"/>
      <c r="WDE1009" s="306"/>
      <c r="WDF1009" s="306"/>
      <c r="WDG1009" s="306"/>
      <c r="WDH1009" s="306"/>
      <c r="WDI1009" s="306"/>
      <c r="WDJ1009" s="306"/>
      <c r="WDK1009" s="306"/>
      <c r="WDL1009" s="306"/>
      <c r="WDM1009" s="306"/>
      <c r="WDN1009" s="306"/>
      <c r="WDO1009" s="306"/>
      <c r="WDP1009" s="306"/>
      <c r="WDQ1009" s="306"/>
      <c r="WDR1009" s="306"/>
      <c r="WDS1009" s="306"/>
      <c r="WDT1009" s="306"/>
      <c r="WDU1009" s="306"/>
      <c r="WDV1009" s="306"/>
      <c r="WDW1009" s="306"/>
      <c r="WDX1009" s="306"/>
      <c r="WDY1009" s="306"/>
      <c r="WDZ1009" s="306"/>
      <c r="WEA1009" s="306"/>
      <c r="WEB1009" s="306"/>
      <c r="WEC1009" s="306"/>
      <c r="WED1009" s="306"/>
      <c r="WEE1009" s="306"/>
      <c r="WEF1009" s="306"/>
      <c r="WEG1009" s="306"/>
      <c r="WEH1009" s="306"/>
      <c r="WEI1009" s="306"/>
      <c r="WEJ1009" s="306"/>
      <c r="WEK1009" s="306"/>
      <c r="WEL1009" s="306"/>
      <c r="WEM1009" s="306"/>
      <c r="WEN1009" s="306"/>
      <c r="WEO1009" s="306"/>
      <c r="WEP1009" s="306"/>
      <c r="WEQ1009" s="306"/>
      <c r="WER1009" s="306"/>
      <c r="WES1009" s="306"/>
      <c r="WET1009" s="306"/>
      <c r="WEU1009" s="306"/>
      <c r="WEV1009" s="306"/>
      <c r="WEW1009" s="306"/>
      <c r="WEX1009" s="306"/>
      <c r="WEY1009" s="306"/>
      <c r="WEZ1009" s="306"/>
      <c r="WFA1009" s="306"/>
      <c r="WFB1009" s="306"/>
      <c r="WFC1009" s="306"/>
      <c r="WFD1009" s="306"/>
      <c r="WFE1009" s="306"/>
      <c r="WFF1009" s="306"/>
      <c r="WFG1009" s="306"/>
      <c r="WFH1009" s="306"/>
      <c r="WFI1009" s="306"/>
      <c r="WFJ1009" s="306"/>
      <c r="WFK1009" s="306"/>
      <c r="WFL1009" s="306"/>
      <c r="WFM1009" s="306"/>
      <c r="WFN1009" s="306"/>
      <c r="WFO1009" s="306"/>
      <c r="WFP1009" s="306"/>
      <c r="WFQ1009" s="306"/>
      <c r="WFR1009" s="306"/>
      <c r="WFS1009" s="306"/>
      <c r="WFT1009" s="306"/>
      <c r="WFU1009" s="306"/>
      <c r="WFV1009" s="306"/>
      <c r="WFW1009" s="306"/>
      <c r="WFX1009" s="306"/>
      <c r="WFY1009" s="306"/>
      <c r="WFZ1009" s="306"/>
      <c r="WGA1009" s="306"/>
      <c r="WGB1009" s="306"/>
      <c r="WGC1009" s="306"/>
      <c r="WGD1009" s="306"/>
      <c r="WGE1009" s="306"/>
      <c r="WGF1009" s="306"/>
      <c r="WGG1009" s="306"/>
      <c r="WGH1009" s="306"/>
      <c r="WGI1009" s="306"/>
      <c r="WGJ1009" s="306"/>
      <c r="WGK1009" s="306"/>
      <c r="WGL1009" s="306"/>
      <c r="WGM1009" s="306"/>
      <c r="WGN1009" s="306"/>
      <c r="WGO1009" s="306"/>
      <c r="WGP1009" s="306"/>
      <c r="WGQ1009" s="306"/>
      <c r="WGR1009" s="306"/>
      <c r="WGS1009" s="306"/>
      <c r="WGT1009" s="306"/>
      <c r="WGU1009" s="306"/>
      <c r="WGV1009" s="306"/>
      <c r="WGW1009" s="306"/>
      <c r="WGX1009" s="306"/>
      <c r="WGY1009" s="306"/>
      <c r="WGZ1009" s="306"/>
      <c r="WHA1009" s="306"/>
      <c r="WHB1009" s="306"/>
      <c r="WHC1009" s="306"/>
      <c r="WHD1009" s="306"/>
      <c r="WHE1009" s="306"/>
      <c r="WHF1009" s="306"/>
      <c r="WHG1009" s="306"/>
      <c r="WHH1009" s="306"/>
      <c r="WHI1009" s="306"/>
      <c r="WHJ1009" s="306"/>
      <c r="WHK1009" s="306"/>
      <c r="WHL1009" s="306"/>
      <c r="WHM1009" s="306"/>
      <c r="WHN1009" s="306"/>
      <c r="WHO1009" s="306"/>
      <c r="WHP1009" s="306"/>
      <c r="WHQ1009" s="306"/>
      <c r="WHR1009" s="306"/>
      <c r="WHS1009" s="306"/>
      <c r="WHT1009" s="306"/>
      <c r="WHU1009" s="306"/>
      <c r="WHV1009" s="306"/>
      <c r="WHW1009" s="306"/>
      <c r="WHX1009" s="306"/>
      <c r="WHY1009" s="306"/>
      <c r="WHZ1009" s="306"/>
      <c r="WIA1009" s="306"/>
      <c r="WIB1009" s="306"/>
      <c r="WIC1009" s="306"/>
      <c r="WID1009" s="306"/>
      <c r="WIE1009" s="306"/>
      <c r="WIF1009" s="306"/>
      <c r="WIG1009" s="306"/>
      <c r="WIH1009" s="306"/>
      <c r="WII1009" s="306"/>
      <c r="WIJ1009" s="306"/>
      <c r="WIK1009" s="306"/>
      <c r="WIL1009" s="306"/>
      <c r="WIM1009" s="306"/>
      <c r="WIN1009" s="306"/>
      <c r="WIO1009" s="306"/>
      <c r="WIP1009" s="306"/>
      <c r="WIQ1009" s="306"/>
      <c r="WIR1009" s="306"/>
      <c r="WIS1009" s="306"/>
      <c r="WIT1009" s="306"/>
      <c r="WIU1009" s="306"/>
      <c r="WIV1009" s="306"/>
      <c r="WIW1009" s="306"/>
      <c r="WIX1009" s="306"/>
      <c r="WIY1009" s="306"/>
      <c r="WIZ1009" s="306"/>
      <c r="WJA1009" s="306"/>
      <c r="WJB1009" s="306"/>
      <c r="WJC1009" s="306"/>
      <c r="WJD1009" s="306"/>
      <c r="WJE1009" s="306"/>
      <c r="WJF1009" s="306"/>
      <c r="WJG1009" s="306"/>
      <c r="WJH1009" s="306"/>
      <c r="WJI1009" s="306"/>
      <c r="WJJ1009" s="306"/>
      <c r="WJK1009" s="306"/>
      <c r="WJL1009" s="306"/>
      <c r="WJM1009" s="306"/>
      <c r="WJN1009" s="306"/>
      <c r="WJO1009" s="306"/>
      <c r="WJP1009" s="306"/>
      <c r="WJQ1009" s="306"/>
      <c r="WJR1009" s="306"/>
      <c r="WJS1009" s="306"/>
      <c r="WJT1009" s="306"/>
      <c r="WJU1009" s="306"/>
      <c r="WJV1009" s="306"/>
      <c r="WJW1009" s="306"/>
      <c r="WJX1009" s="306"/>
      <c r="WJY1009" s="306"/>
      <c r="WJZ1009" s="306"/>
      <c r="WKA1009" s="306"/>
      <c r="WKB1009" s="306"/>
      <c r="WKC1009" s="306"/>
      <c r="WKD1009" s="306"/>
      <c r="WKE1009" s="306"/>
      <c r="WKF1009" s="306"/>
      <c r="WKG1009" s="306"/>
      <c r="WKH1009" s="306"/>
      <c r="WKI1009" s="306"/>
      <c r="WKJ1009" s="306"/>
      <c r="WKK1009" s="306"/>
      <c r="WKL1009" s="306"/>
      <c r="WKM1009" s="306"/>
      <c r="WKN1009" s="306"/>
      <c r="WKO1009" s="306"/>
      <c r="WKP1009" s="306"/>
      <c r="WKQ1009" s="306"/>
      <c r="WKR1009" s="306"/>
      <c r="WKS1009" s="306"/>
      <c r="WKT1009" s="306"/>
      <c r="WKU1009" s="306"/>
      <c r="WKV1009" s="306"/>
      <c r="WKW1009" s="306"/>
      <c r="WKX1009" s="306"/>
      <c r="WKY1009" s="306"/>
      <c r="WKZ1009" s="306"/>
      <c r="WLA1009" s="306"/>
      <c r="WLB1009" s="306"/>
      <c r="WLC1009" s="306"/>
      <c r="WLD1009" s="306"/>
      <c r="WLE1009" s="306"/>
      <c r="WLF1009" s="306"/>
      <c r="WLG1009" s="306"/>
      <c r="WLH1009" s="306"/>
      <c r="WLI1009" s="306"/>
      <c r="WLJ1009" s="306"/>
      <c r="WLK1009" s="306"/>
      <c r="WLL1009" s="306"/>
      <c r="WLM1009" s="306"/>
      <c r="WLN1009" s="306"/>
      <c r="WLO1009" s="306"/>
      <c r="WLP1009" s="306"/>
      <c r="WLQ1009" s="306"/>
      <c r="WLR1009" s="306"/>
      <c r="WLS1009" s="306"/>
      <c r="WLT1009" s="306"/>
      <c r="WLU1009" s="306"/>
      <c r="WLV1009" s="306"/>
      <c r="WLW1009" s="306"/>
      <c r="WLX1009" s="306"/>
      <c r="WLY1009" s="306"/>
      <c r="WLZ1009" s="306"/>
      <c r="WMA1009" s="306"/>
      <c r="WMB1009" s="306"/>
      <c r="WMC1009" s="306"/>
      <c r="WMD1009" s="306"/>
      <c r="WME1009" s="306"/>
      <c r="WMF1009" s="306"/>
      <c r="WMG1009" s="306"/>
      <c r="WMH1009" s="306"/>
      <c r="WMI1009" s="306"/>
      <c r="WMJ1009" s="306"/>
      <c r="WMK1009" s="306"/>
      <c r="WML1009" s="306"/>
      <c r="WMM1009" s="306"/>
      <c r="WMN1009" s="306"/>
      <c r="WMO1009" s="306"/>
      <c r="WMP1009" s="306"/>
      <c r="WMQ1009" s="306"/>
      <c r="WMR1009" s="306"/>
      <c r="WMS1009" s="306"/>
      <c r="WMT1009" s="306"/>
      <c r="WMU1009" s="306"/>
      <c r="WMV1009" s="306"/>
      <c r="WMW1009" s="306"/>
      <c r="WMX1009" s="306"/>
      <c r="WMY1009" s="306"/>
      <c r="WMZ1009" s="306"/>
      <c r="WNA1009" s="306"/>
      <c r="WNB1009" s="306"/>
      <c r="WNC1009" s="306"/>
      <c r="WND1009" s="306"/>
      <c r="WNE1009" s="306"/>
      <c r="WNF1009" s="306"/>
      <c r="WNG1009" s="306"/>
      <c r="WNH1009" s="306"/>
      <c r="WNI1009" s="306"/>
      <c r="WNJ1009" s="306"/>
      <c r="WNK1009" s="306"/>
      <c r="WNL1009" s="306"/>
      <c r="WNM1009" s="306"/>
      <c r="WNN1009" s="306"/>
      <c r="WNO1009" s="306"/>
      <c r="WNP1009" s="306"/>
      <c r="WNQ1009" s="306"/>
      <c r="WNR1009" s="306"/>
      <c r="WNS1009" s="306"/>
      <c r="WNT1009" s="306"/>
      <c r="WNU1009" s="306"/>
      <c r="WNV1009" s="306"/>
      <c r="WNW1009" s="306"/>
      <c r="WNX1009" s="306"/>
      <c r="WNY1009" s="306"/>
      <c r="WNZ1009" s="306"/>
      <c r="WOA1009" s="306"/>
      <c r="WOB1009" s="306"/>
      <c r="WOC1009" s="306"/>
      <c r="WOD1009" s="306"/>
      <c r="WOE1009" s="306"/>
      <c r="WOF1009" s="306"/>
      <c r="WOG1009" s="306"/>
      <c r="WOH1009" s="306"/>
      <c r="WOI1009" s="306"/>
      <c r="WOJ1009" s="306"/>
      <c r="WOK1009" s="306"/>
      <c r="WOL1009" s="306"/>
      <c r="WOM1009" s="306"/>
      <c r="WON1009" s="306"/>
      <c r="WOO1009" s="306"/>
      <c r="WOP1009" s="306"/>
      <c r="WOQ1009" s="306"/>
      <c r="WOR1009" s="306"/>
      <c r="WOS1009" s="306"/>
      <c r="WOT1009" s="306"/>
      <c r="WOU1009" s="306"/>
      <c r="WOV1009" s="306"/>
      <c r="WOW1009" s="306"/>
      <c r="WOX1009" s="306"/>
      <c r="WOY1009" s="306"/>
      <c r="WOZ1009" s="306"/>
      <c r="WPA1009" s="306"/>
      <c r="WPB1009" s="306"/>
      <c r="WPC1009" s="306"/>
      <c r="WPD1009" s="306"/>
      <c r="WPE1009" s="306"/>
      <c r="WPF1009" s="306"/>
      <c r="WPG1009" s="306"/>
      <c r="WPH1009" s="306"/>
      <c r="WPI1009" s="306"/>
      <c r="WPJ1009" s="306"/>
      <c r="WPK1009" s="306"/>
      <c r="WPL1009" s="306"/>
      <c r="WPM1009" s="306"/>
      <c r="WPN1009" s="306"/>
      <c r="WPO1009" s="306"/>
      <c r="WPP1009" s="306"/>
      <c r="WPQ1009" s="306"/>
      <c r="WPR1009" s="306"/>
      <c r="WPS1009" s="306"/>
      <c r="WPT1009" s="306"/>
      <c r="WPU1009" s="306"/>
      <c r="WPV1009" s="306"/>
      <c r="WPW1009" s="306"/>
      <c r="WPX1009" s="306"/>
      <c r="WPY1009" s="306"/>
      <c r="WPZ1009" s="306"/>
      <c r="WQA1009" s="306"/>
      <c r="WQB1009" s="306"/>
      <c r="WQC1009" s="306"/>
      <c r="WQD1009" s="306"/>
      <c r="WQE1009" s="306"/>
      <c r="WQF1009" s="306"/>
      <c r="WQG1009" s="306"/>
      <c r="WQH1009" s="306"/>
      <c r="WQI1009" s="306"/>
      <c r="WQJ1009" s="306"/>
      <c r="WQK1009" s="306"/>
      <c r="WQL1009" s="306"/>
      <c r="WQM1009" s="306"/>
      <c r="WQN1009" s="306"/>
      <c r="WQO1009" s="306"/>
      <c r="WQP1009" s="306"/>
      <c r="WQQ1009" s="306"/>
      <c r="WQR1009" s="306"/>
      <c r="WQS1009" s="306"/>
      <c r="WQT1009" s="306"/>
      <c r="WQU1009" s="306"/>
      <c r="WQV1009" s="306"/>
      <c r="WQW1009" s="306"/>
      <c r="WQX1009" s="306"/>
      <c r="WQY1009" s="306"/>
      <c r="WQZ1009" s="306"/>
      <c r="WRA1009" s="306"/>
      <c r="WRB1009" s="306"/>
      <c r="WRC1009" s="306"/>
      <c r="WRD1009" s="306"/>
      <c r="WRE1009" s="306"/>
      <c r="WRF1009" s="306"/>
      <c r="WRG1009" s="306"/>
      <c r="WRH1009" s="306"/>
      <c r="WRI1009" s="306"/>
      <c r="WRJ1009" s="306"/>
      <c r="WRK1009" s="306"/>
      <c r="WRL1009" s="306"/>
      <c r="WRM1009" s="306"/>
      <c r="WRN1009" s="306"/>
      <c r="WRO1009" s="306"/>
      <c r="WRP1009" s="306"/>
      <c r="WRQ1009" s="306"/>
      <c r="WRR1009" s="306"/>
      <c r="WRS1009" s="306"/>
      <c r="WRT1009" s="306"/>
      <c r="WRU1009" s="306"/>
      <c r="WRV1009" s="306"/>
      <c r="WRW1009" s="306"/>
      <c r="WRX1009" s="306"/>
      <c r="WRY1009" s="306"/>
      <c r="WRZ1009" s="306"/>
      <c r="WSA1009" s="306"/>
      <c r="WSB1009" s="306"/>
      <c r="WSC1009" s="306"/>
      <c r="WSD1009" s="306"/>
      <c r="WSE1009" s="306"/>
      <c r="WSF1009" s="306"/>
      <c r="WSG1009" s="306"/>
      <c r="WSH1009" s="306"/>
      <c r="WSI1009" s="306"/>
      <c r="WSJ1009" s="306"/>
      <c r="WSK1009" s="306"/>
      <c r="WSL1009" s="306"/>
      <c r="WSM1009" s="306"/>
      <c r="WSN1009" s="306"/>
      <c r="WSO1009" s="306"/>
      <c r="WSP1009" s="306"/>
      <c r="WSQ1009" s="306"/>
      <c r="WSR1009" s="306"/>
      <c r="WSS1009" s="306"/>
      <c r="WST1009" s="306"/>
      <c r="WSU1009" s="306"/>
      <c r="WSV1009" s="306"/>
      <c r="WSW1009" s="306"/>
      <c r="WSX1009" s="306"/>
      <c r="WSY1009" s="306"/>
      <c r="WSZ1009" s="306"/>
      <c r="WTA1009" s="306"/>
      <c r="WTB1009" s="306"/>
      <c r="WTC1009" s="306"/>
      <c r="WTD1009" s="306"/>
      <c r="WTE1009" s="306"/>
      <c r="WTF1009" s="306"/>
      <c r="WTG1009" s="306"/>
      <c r="WTH1009" s="306"/>
      <c r="WTI1009" s="306"/>
      <c r="WTJ1009" s="306"/>
      <c r="WTK1009" s="306"/>
      <c r="WTL1009" s="306"/>
      <c r="WTM1009" s="306"/>
      <c r="WTN1009" s="306"/>
      <c r="WTO1009" s="306"/>
      <c r="WTP1009" s="306"/>
      <c r="WTQ1009" s="306"/>
      <c r="WTR1009" s="306"/>
      <c r="WTS1009" s="306"/>
      <c r="WTT1009" s="306"/>
      <c r="WTU1009" s="306"/>
      <c r="WTV1009" s="306"/>
      <c r="WTW1009" s="306"/>
      <c r="WTX1009" s="306"/>
      <c r="WTY1009" s="306"/>
      <c r="WTZ1009" s="306"/>
      <c r="WUA1009" s="306"/>
      <c r="WUB1009" s="306"/>
      <c r="WUC1009" s="306"/>
      <c r="WUD1009" s="306"/>
      <c r="WUE1009" s="306"/>
      <c r="WUF1009" s="306"/>
      <c r="WUG1009" s="306"/>
      <c r="WUH1009" s="306"/>
      <c r="WUI1009" s="306"/>
      <c r="WUJ1009" s="306"/>
      <c r="WUK1009" s="306"/>
      <c r="WUL1009" s="306"/>
      <c r="WUM1009" s="306"/>
      <c r="WUN1009" s="306"/>
      <c r="WUO1009" s="306"/>
      <c r="WUP1009" s="306"/>
      <c r="WUQ1009" s="306"/>
      <c r="WUR1009" s="306"/>
      <c r="WUS1009" s="306"/>
      <c r="WUT1009" s="306"/>
      <c r="WUU1009" s="306"/>
      <c r="WUV1009" s="306"/>
      <c r="WUW1009" s="306"/>
      <c r="WUX1009" s="306"/>
      <c r="WUY1009" s="306"/>
      <c r="WUZ1009" s="306"/>
      <c r="WVA1009" s="306"/>
      <c r="WVB1009" s="306"/>
      <c r="WVC1009" s="306"/>
      <c r="WVD1009" s="306"/>
      <c r="WVE1009" s="306"/>
      <c r="WVF1009" s="306"/>
      <c r="WVG1009" s="306"/>
      <c r="WVH1009" s="306"/>
      <c r="WVI1009" s="306"/>
      <c r="WVJ1009" s="306"/>
      <c r="WVK1009" s="306"/>
      <c r="WVL1009" s="306"/>
      <c r="WVM1009" s="306"/>
      <c r="WVN1009" s="306"/>
      <c r="WVO1009" s="306"/>
      <c r="WVP1009" s="306"/>
      <c r="WVQ1009" s="306"/>
      <c r="WVR1009" s="306"/>
      <c r="WVS1009" s="306"/>
      <c r="WVT1009" s="306"/>
      <c r="WVU1009" s="306"/>
      <c r="WVV1009" s="306"/>
      <c r="WVW1009" s="306"/>
      <c r="WVX1009" s="306"/>
      <c r="WVY1009" s="306"/>
      <c r="WVZ1009" s="306"/>
      <c r="WWA1009" s="306"/>
      <c r="WWB1009" s="306"/>
      <c r="WWC1009" s="306"/>
      <c r="WWD1009" s="306"/>
      <c r="WWE1009" s="306"/>
      <c r="WWF1009" s="306"/>
      <c r="WWG1009" s="306"/>
      <c r="WWH1009" s="306"/>
      <c r="WWI1009" s="306"/>
      <c r="WWJ1009" s="306"/>
      <c r="WWK1009" s="306"/>
      <c r="WWL1009" s="306"/>
      <c r="WWM1009" s="306"/>
      <c r="WWN1009" s="306"/>
      <c r="WWO1009" s="306"/>
      <c r="WWP1009" s="306"/>
      <c r="WWQ1009" s="306"/>
      <c r="WWR1009" s="306"/>
      <c r="WWS1009" s="306"/>
      <c r="WWT1009" s="306"/>
      <c r="WWU1009" s="306"/>
      <c r="WWV1009" s="306"/>
      <c r="WWW1009" s="306"/>
      <c r="WWX1009" s="306"/>
      <c r="WWY1009" s="306"/>
      <c r="WWZ1009" s="306"/>
      <c r="WXA1009" s="306"/>
      <c r="WXB1009" s="306"/>
      <c r="WXC1009" s="306"/>
      <c r="WXD1009" s="306"/>
      <c r="WXE1009" s="306"/>
      <c r="WXF1009" s="306"/>
      <c r="WXG1009" s="306"/>
      <c r="WXH1009" s="306"/>
      <c r="WXI1009" s="306"/>
      <c r="WXJ1009" s="306"/>
      <c r="WXK1009" s="306"/>
      <c r="WXL1009" s="306"/>
      <c r="WXM1009" s="306"/>
      <c r="WXN1009" s="306"/>
      <c r="WXO1009" s="306"/>
      <c r="WXP1009" s="306"/>
      <c r="WXQ1009" s="306"/>
      <c r="WXR1009" s="306"/>
      <c r="WXS1009" s="306"/>
      <c r="WXT1009" s="306"/>
      <c r="WXU1009" s="306"/>
      <c r="WXV1009" s="306"/>
      <c r="WXW1009" s="306"/>
      <c r="WXX1009" s="306"/>
      <c r="WXY1009" s="306"/>
      <c r="WXZ1009" s="306"/>
      <c r="WYA1009" s="306"/>
      <c r="WYB1009" s="306"/>
      <c r="WYC1009" s="306"/>
      <c r="WYD1009" s="306"/>
      <c r="WYE1009" s="306"/>
      <c r="WYF1009" s="306"/>
      <c r="WYG1009" s="306"/>
      <c r="WYH1009" s="306"/>
      <c r="WYI1009" s="306"/>
      <c r="WYJ1009" s="306"/>
      <c r="WYK1009" s="306"/>
      <c r="WYL1009" s="306"/>
      <c r="WYM1009" s="306"/>
      <c r="WYN1009" s="306"/>
      <c r="WYO1009" s="306"/>
      <c r="WYP1009" s="306"/>
      <c r="WYQ1009" s="306"/>
      <c r="WYR1009" s="306"/>
      <c r="WYS1009" s="306"/>
      <c r="WYT1009" s="306"/>
      <c r="WYU1009" s="306"/>
      <c r="WYV1009" s="306"/>
      <c r="WYW1009" s="306"/>
      <c r="WYX1009" s="306"/>
      <c r="WYY1009" s="306"/>
      <c r="WYZ1009" s="306"/>
      <c r="WZA1009" s="306"/>
      <c r="WZB1009" s="306"/>
      <c r="WZC1009" s="306"/>
      <c r="WZD1009" s="306"/>
      <c r="WZE1009" s="306"/>
      <c r="WZF1009" s="306"/>
      <c r="WZG1009" s="306"/>
      <c r="WZH1009" s="306"/>
      <c r="WZI1009" s="306"/>
      <c r="WZJ1009" s="306"/>
      <c r="WZK1009" s="306"/>
      <c r="WZL1009" s="306"/>
      <c r="WZM1009" s="306"/>
      <c r="WZN1009" s="306"/>
      <c r="WZO1009" s="306"/>
      <c r="WZP1009" s="306"/>
      <c r="WZQ1009" s="306"/>
      <c r="WZR1009" s="306"/>
      <c r="WZS1009" s="306"/>
      <c r="WZT1009" s="306"/>
      <c r="WZU1009" s="306"/>
      <c r="WZV1009" s="306"/>
      <c r="WZW1009" s="306"/>
      <c r="WZX1009" s="306"/>
      <c r="WZY1009" s="306"/>
      <c r="WZZ1009" s="306"/>
      <c r="XAA1009" s="306"/>
      <c r="XAB1009" s="306"/>
      <c r="XAC1009" s="306"/>
      <c r="XAD1009" s="306"/>
      <c r="XAE1009" s="306"/>
      <c r="XAF1009" s="306"/>
      <c r="XAG1009" s="306"/>
      <c r="XAH1009" s="306"/>
      <c r="XAI1009" s="306"/>
      <c r="XAJ1009" s="306"/>
      <c r="XAK1009" s="306"/>
      <c r="XAL1009" s="306"/>
      <c r="XAM1009" s="306"/>
      <c r="XAN1009" s="306"/>
      <c r="XAO1009" s="306"/>
      <c r="XAP1009" s="306"/>
      <c r="XAQ1009" s="306"/>
      <c r="XAR1009" s="306"/>
      <c r="XAS1009" s="306"/>
      <c r="XAT1009" s="306"/>
      <c r="XAU1009" s="306"/>
      <c r="XAV1009" s="306"/>
      <c r="XAW1009" s="306"/>
      <c r="XAX1009" s="306"/>
      <c r="XAY1009" s="306"/>
      <c r="XAZ1009" s="306"/>
      <c r="XBA1009" s="306"/>
      <c r="XBB1009" s="306"/>
      <c r="XBC1009" s="306"/>
      <c r="XBD1009" s="306"/>
      <c r="XBE1009" s="306"/>
      <c r="XBF1009" s="306"/>
      <c r="XBG1009" s="306"/>
      <c r="XBH1009" s="306"/>
      <c r="XBI1009" s="306"/>
      <c r="XBJ1009" s="306"/>
      <c r="XBK1009" s="306"/>
      <c r="XBL1009" s="306"/>
      <c r="XBM1009" s="306"/>
      <c r="XBN1009" s="306"/>
      <c r="XBO1009" s="306"/>
      <c r="XBP1009" s="306"/>
      <c r="XBQ1009" s="306"/>
      <c r="XBR1009" s="306"/>
      <c r="XBS1009" s="306"/>
      <c r="XBT1009" s="306"/>
      <c r="XBU1009" s="306"/>
      <c r="XBV1009" s="306"/>
      <c r="XBW1009" s="306"/>
      <c r="XBX1009" s="306"/>
      <c r="XBY1009" s="306"/>
      <c r="XBZ1009" s="306"/>
      <c r="XCA1009" s="306"/>
      <c r="XCB1009" s="306"/>
      <c r="XCC1009" s="306"/>
      <c r="XCD1009" s="306"/>
      <c r="XCE1009" s="306"/>
      <c r="XCF1009" s="306"/>
      <c r="XCG1009" s="306"/>
      <c r="XCH1009" s="306"/>
      <c r="XCI1009" s="306"/>
      <c r="XCJ1009" s="306"/>
      <c r="XCK1009" s="306"/>
      <c r="XCL1009" s="306"/>
      <c r="XCM1009" s="306"/>
      <c r="XCN1009" s="306"/>
      <c r="XCO1009" s="306"/>
      <c r="XCP1009" s="306"/>
      <c r="XCQ1009" s="306"/>
      <c r="XCR1009" s="306"/>
      <c r="XCS1009" s="306"/>
      <c r="XCT1009" s="306"/>
      <c r="XCU1009" s="306"/>
      <c r="XCV1009" s="306"/>
      <c r="XCW1009" s="306"/>
      <c r="XCX1009" s="306"/>
      <c r="XCY1009" s="306"/>
      <c r="XCZ1009" s="306"/>
      <c r="XDA1009" s="306"/>
      <c r="XDB1009" s="306"/>
      <c r="XDC1009" s="306"/>
      <c r="XDD1009" s="306"/>
      <c r="XDE1009" s="306"/>
      <c r="XDF1009" s="306"/>
      <c r="XDG1009" s="306"/>
      <c r="XDH1009" s="306"/>
      <c r="XDI1009" s="306"/>
      <c r="XDJ1009" s="306"/>
      <c r="XDK1009" s="306"/>
      <c r="XDL1009" s="306"/>
      <c r="XDM1009" s="306"/>
      <c r="XDN1009" s="306"/>
      <c r="XDO1009" s="306"/>
      <c r="XDP1009" s="306"/>
      <c r="XDQ1009" s="306"/>
      <c r="XDR1009" s="306"/>
      <c r="XDS1009" s="306"/>
      <c r="XDT1009" s="306"/>
      <c r="XDU1009" s="306"/>
      <c r="XDV1009" s="306"/>
      <c r="XDW1009" s="306"/>
      <c r="XDX1009" s="306"/>
      <c r="XDY1009" s="306"/>
      <c r="XDZ1009" s="306"/>
    </row>
    <row r="1010" spans="1:16354" ht="22.5" customHeight="1" x14ac:dyDescent="0.25">
      <c r="A1010" s="68" t="str">
        <f t="shared" si="266"/>
        <v>947.</v>
      </c>
      <c r="B1010" s="25">
        <v>1968</v>
      </c>
      <c r="C1010" s="138" t="s">
        <v>396</v>
      </c>
      <c r="D1010" s="25">
        <v>1965</v>
      </c>
      <c r="E1010" s="68" t="s">
        <v>2932</v>
      </c>
      <c r="F1010" s="68" t="s">
        <v>2933</v>
      </c>
      <c r="G1010" s="25">
        <v>5</v>
      </c>
      <c r="H1010" s="25">
        <v>3</v>
      </c>
      <c r="I1010" s="146">
        <v>2111</v>
      </c>
      <c r="J1010" s="144">
        <v>2062.9</v>
      </c>
      <c r="K1010" s="146">
        <v>1925</v>
      </c>
      <c r="L1010" s="25">
        <v>117</v>
      </c>
      <c r="M1010" s="146">
        <f t="shared" si="269"/>
        <v>544601.07999999996</v>
      </c>
      <c r="N1010" s="146"/>
      <c r="O1010" s="146"/>
      <c r="P1010" s="146"/>
      <c r="Q1010" s="144">
        <f t="shared" si="268"/>
        <v>544601.07999999996</v>
      </c>
      <c r="R1010" s="146">
        <v>544601.07999999996</v>
      </c>
      <c r="S1010" s="25"/>
      <c r="T1010" s="146"/>
      <c r="U1010" s="146"/>
      <c r="V1010" s="146"/>
      <c r="W1010" s="146"/>
      <c r="X1010" s="146"/>
      <c r="Y1010" s="146"/>
      <c r="Z1010" s="146"/>
      <c r="AA1010" s="146"/>
      <c r="AB1010" s="146"/>
      <c r="AC1010" s="146"/>
      <c r="AD1010" s="146"/>
      <c r="AE1010" s="146"/>
      <c r="AF1010" s="144"/>
      <c r="AG1010" s="324">
        <v>2025</v>
      </c>
      <c r="AH1010" s="128"/>
      <c r="AI1010" s="132"/>
      <c r="AJ1010" s="132"/>
      <c r="AK1010" s="141">
        <f t="shared" si="257"/>
        <v>947</v>
      </c>
      <c r="AL1010" s="35" t="s">
        <v>153</v>
      </c>
      <c r="AM1010" s="141" t="str">
        <f t="shared" si="258"/>
        <v>947.</v>
      </c>
      <c r="AN1010" s="147"/>
      <c r="AO1010" s="274"/>
      <c r="AP1010" s="16"/>
    </row>
    <row r="1011" spans="1:16354" ht="22.5" customHeight="1" x14ac:dyDescent="0.25">
      <c r="A1011" s="68" t="str">
        <f>AM1011</f>
        <v>948.</v>
      </c>
      <c r="B1011" s="25">
        <v>1913</v>
      </c>
      <c r="C1011" s="137" t="s">
        <v>386</v>
      </c>
      <c r="D1011" s="25">
        <v>1979</v>
      </c>
      <c r="E1011" s="111" t="s">
        <v>2932</v>
      </c>
      <c r="F1011" s="68" t="s">
        <v>2934</v>
      </c>
      <c r="G1011" s="30">
        <v>3</v>
      </c>
      <c r="H1011" s="30">
        <v>2</v>
      </c>
      <c r="I1011" s="144">
        <v>1786.1</v>
      </c>
      <c r="J1011" s="144">
        <v>1202.5</v>
      </c>
      <c r="K1011" s="144">
        <v>1202.5</v>
      </c>
      <c r="L1011" s="30">
        <v>73</v>
      </c>
      <c r="M1011" s="144">
        <f>R1011+T1011+V1011+X1011+Z1011+AB1011+AE1011+AF1011</f>
        <v>900000</v>
      </c>
      <c r="N1011" s="144"/>
      <c r="O1011" s="144"/>
      <c r="P1011" s="144"/>
      <c r="Q1011" s="144">
        <f>M1011</f>
        <v>900000</v>
      </c>
      <c r="R1011" s="144"/>
      <c r="S1011" s="30"/>
      <c r="T1011" s="144"/>
      <c r="U1011" s="144"/>
      <c r="V1011" s="144"/>
      <c r="W1011" s="144"/>
      <c r="X1011" s="144"/>
      <c r="Y1011" s="144">
        <v>633.35</v>
      </c>
      <c r="Z1011" s="144">
        <v>900000</v>
      </c>
      <c r="AA1011" s="144"/>
      <c r="AB1011" s="144"/>
      <c r="AC1011" s="144"/>
      <c r="AD1011" s="144"/>
      <c r="AE1011" s="144"/>
      <c r="AF1011" s="144"/>
      <c r="AG1011" s="324">
        <v>2025</v>
      </c>
      <c r="AH1011" s="128"/>
      <c r="AI1011" s="132"/>
      <c r="AJ1011" s="132"/>
      <c r="AK1011" s="141">
        <f t="shared" si="257"/>
        <v>948</v>
      </c>
      <c r="AL1011" s="35" t="s">
        <v>153</v>
      </c>
      <c r="AM1011" s="141" t="str">
        <f t="shared" si="258"/>
        <v>948.</v>
      </c>
      <c r="AN1011" s="147"/>
      <c r="AO1011" s="274"/>
      <c r="AP1011" s="16"/>
    </row>
    <row r="1012" spans="1:16354" ht="22.5" customHeight="1" x14ac:dyDescent="0.25">
      <c r="A1012" s="68" t="str">
        <f>AM1012</f>
        <v>949.</v>
      </c>
      <c r="B1012" s="187">
        <v>1969</v>
      </c>
      <c r="C1012" s="174" t="s">
        <v>3147</v>
      </c>
      <c r="D1012" s="68">
        <v>1974</v>
      </c>
      <c r="E1012" s="68" t="s">
        <v>2932</v>
      </c>
      <c r="F1012" s="68" t="s">
        <v>2933</v>
      </c>
      <c r="G1012" s="68">
        <v>5</v>
      </c>
      <c r="H1012" s="68">
        <v>4</v>
      </c>
      <c r="I1012" s="146">
        <v>3637.9</v>
      </c>
      <c r="J1012" s="146">
        <v>3367.9</v>
      </c>
      <c r="K1012" s="146">
        <v>3223.3</v>
      </c>
      <c r="L1012" s="25">
        <v>173</v>
      </c>
      <c r="M1012" s="144">
        <f>R1012+T1012+V1012+X1012+Z1012+AB1012+AE1012+AF1012</f>
        <v>706195</v>
      </c>
      <c r="N1012" s="144"/>
      <c r="O1012" s="144"/>
      <c r="P1012" s="144"/>
      <c r="Q1012" s="144">
        <f>M1012</f>
        <v>706195</v>
      </c>
      <c r="R1012" s="144">
        <v>706195</v>
      </c>
      <c r="S1012" s="30"/>
      <c r="T1012" s="144"/>
      <c r="U1012" s="144"/>
      <c r="V1012" s="144"/>
      <c r="W1012" s="144"/>
      <c r="X1012" s="144"/>
      <c r="Y1012" s="144"/>
      <c r="Z1012" s="144"/>
      <c r="AA1012" s="144"/>
      <c r="AB1012" s="144"/>
      <c r="AC1012" s="144"/>
      <c r="AD1012" s="144"/>
      <c r="AE1012" s="144"/>
      <c r="AF1012" s="144"/>
      <c r="AG1012" s="324">
        <v>2025</v>
      </c>
      <c r="AH1012" s="128"/>
      <c r="AI1012" s="132"/>
      <c r="AJ1012" s="132"/>
      <c r="AK1012" s="141">
        <f t="shared" si="257"/>
        <v>949</v>
      </c>
      <c r="AL1012" s="35" t="s">
        <v>153</v>
      </c>
      <c r="AM1012" s="141" t="str">
        <f t="shared" si="258"/>
        <v>949.</v>
      </c>
      <c r="AN1012" s="147"/>
      <c r="AO1012" s="274"/>
      <c r="AP1012" s="16"/>
    </row>
    <row r="1013" spans="1:16354" ht="22.5" customHeight="1" x14ac:dyDescent="0.25">
      <c r="A1013" s="68" t="str">
        <f t="shared" ref="A1013" si="270">AM1013</f>
        <v>950.</v>
      </c>
      <c r="B1013" s="25">
        <v>2129</v>
      </c>
      <c r="C1013" s="36" t="s">
        <v>1629</v>
      </c>
      <c r="D1013" s="25">
        <v>1986</v>
      </c>
      <c r="E1013" s="111" t="s">
        <v>2932</v>
      </c>
      <c r="F1013" s="111" t="s">
        <v>2933</v>
      </c>
      <c r="G1013" s="30">
        <v>5</v>
      </c>
      <c r="H1013" s="30">
        <v>6</v>
      </c>
      <c r="I1013" s="144">
        <v>6337.6</v>
      </c>
      <c r="J1013" s="144">
        <v>3754.9</v>
      </c>
      <c r="K1013" s="144">
        <v>3754.9</v>
      </c>
      <c r="L1013" s="30">
        <v>281</v>
      </c>
      <c r="M1013" s="144">
        <f t="shared" ref="M1013" si="271">R1013+T1013+V1013+X1013+Z1013+AB1013+AE1013+AF1013</f>
        <v>3804767.2</v>
      </c>
      <c r="N1013" s="146"/>
      <c r="O1013" s="146"/>
      <c r="P1013" s="146"/>
      <c r="Q1013" s="144">
        <f t="shared" ref="Q1013" si="272">M1013</f>
        <v>3804767.2</v>
      </c>
      <c r="R1013" s="146">
        <v>1506617.2</v>
      </c>
      <c r="S1013" s="25"/>
      <c r="T1013" s="146"/>
      <c r="U1013" s="146"/>
      <c r="V1013" s="146"/>
      <c r="W1013" s="146"/>
      <c r="X1013" s="146"/>
      <c r="Y1013" s="146">
        <v>2455</v>
      </c>
      <c r="Z1013" s="146">
        <v>2298150</v>
      </c>
      <c r="AA1013" s="146"/>
      <c r="AB1013" s="146"/>
      <c r="AC1013" s="146"/>
      <c r="AD1013" s="146"/>
      <c r="AE1013" s="146"/>
      <c r="AF1013" s="146"/>
      <c r="AG1013" s="324">
        <v>2025</v>
      </c>
      <c r="AH1013" s="128"/>
      <c r="AI1013" s="132"/>
      <c r="AJ1013" s="132"/>
      <c r="AK1013" s="141">
        <f t="shared" si="257"/>
        <v>950</v>
      </c>
      <c r="AL1013" s="35" t="s">
        <v>153</v>
      </c>
      <c r="AM1013" s="141" t="str">
        <f t="shared" si="258"/>
        <v>950.</v>
      </c>
      <c r="AN1013" s="147"/>
      <c r="AO1013" s="274"/>
      <c r="AP1013" s="16"/>
    </row>
    <row r="1014" spans="1:16354" ht="22.5" customHeight="1" x14ac:dyDescent="0.25">
      <c r="A1014" s="68" t="str">
        <f>AM1014</f>
        <v>951.</v>
      </c>
      <c r="B1014" s="25">
        <v>2038</v>
      </c>
      <c r="C1014" s="36" t="s">
        <v>507</v>
      </c>
      <c r="D1014" s="25">
        <v>1983</v>
      </c>
      <c r="E1014" s="68" t="s">
        <v>2932</v>
      </c>
      <c r="F1014" s="68" t="s">
        <v>2933</v>
      </c>
      <c r="G1014" s="25">
        <v>5</v>
      </c>
      <c r="H1014" s="25">
        <v>3</v>
      </c>
      <c r="I1014" s="146">
        <v>3523.6</v>
      </c>
      <c r="J1014" s="144">
        <v>3139.5</v>
      </c>
      <c r="K1014" s="146">
        <v>3139.5</v>
      </c>
      <c r="L1014" s="25">
        <v>318</v>
      </c>
      <c r="M1014" s="144">
        <f>R1014+T1014+V1014+X1014+Z1014+AB1014+AE1014+AF1014</f>
        <v>1102000</v>
      </c>
      <c r="N1014" s="146"/>
      <c r="O1014" s="146"/>
      <c r="P1014" s="146"/>
      <c r="Q1014" s="144">
        <f>M1014</f>
        <v>1102000</v>
      </c>
      <c r="R1014" s="146">
        <v>1102000</v>
      </c>
      <c r="S1014" s="25"/>
      <c r="T1014" s="146"/>
      <c r="U1014" s="146"/>
      <c r="V1014" s="146"/>
      <c r="W1014" s="146"/>
      <c r="X1014" s="146"/>
      <c r="Y1014" s="146"/>
      <c r="Z1014" s="146"/>
      <c r="AA1014" s="146"/>
      <c r="AB1014" s="146"/>
      <c r="AC1014" s="146"/>
      <c r="AD1014" s="146"/>
      <c r="AE1014" s="146"/>
      <c r="AF1014" s="146"/>
      <c r="AG1014" s="324">
        <v>2025</v>
      </c>
      <c r="AH1014" s="128"/>
      <c r="AI1014" s="132"/>
      <c r="AJ1014" s="132"/>
      <c r="AK1014" s="141">
        <f t="shared" si="257"/>
        <v>951</v>
      </c>
      <c r="AL1014" s="35" t="s">
        <v>153</v>
      </c>
      <c r="AM1014" s="141" t="str">
        <f t="shared" si="258"/>
        <v>951.</v>
      </c>
      <c r="AN1014" s="147"/>
      <c r="AO1014" s="274"/>
      <c r="AP1014" s="16"/>
    </row>
    <row r="1015" spans="1:16354" ht="22.5" customHeight="1" x14ac:dyDescent="0.25">
      <c r="A1015" s="68" t="str">
        <f>AM1015</f>
        <v>952.</v>
      </c>
      <c r="B1015" s="25">
        <v>2031</v>
      </c>
      <c r="C1015" s="37" t="s">
        <v>3153</v>
      </c>
      <c r="D1015" s="68">
        <v>1993</v>
      </c>
      <c r="E1015" s="68" t="s">
        <v>2932</v>
      </c>
      <c r="F1015" s="68" t="s">
        <v>2933</v>
      </c>
      <c r="G1015" s="68">
        <v>5</v>
      </c>
      <c r="H1015" s="68">
        <v>5</v>
      </c>
      <c r="I1015" s="146">
        <v>5580.7</v>
      </c>
      <c r="J1015" s="146">
        <v>5580.7</v>
      </c>
      <c r="K1015" s="146">
        <v>5580.7</v>
      </c>
      <c r="L1015" s="25">
        <v>269</v>
      </c>
      <c r="M1015" s="144">
        <f>R1015+T1015+V1015+X1015+Z1015+AB1015+AE1015+AF1015</f>
        <v>2860769.36</v>
      </c>
      <c r="N1015" s="146"/>
      <c r="O1015" s="146"/>
      <c r="P1015" s="146"/>
      <c r="Q1015" s="144">
        <f>M1015</f>
        <v>2860769.36</v>
      </c>
      <c r="R1015" s="146"/>
      <c r="S1015" s="25"/>
      <c r="T1015" s="146"/>
      <c r="U1015" s="146">
        <v>1550</v>
      </c>
      <c r="V1015" s="146">
        <v>2860769.36</v>
      </c>
      <c r="W1015" s="146"/>
      <c r="X1015" s="146"/>
      <c r="Y1015" s="146"/>
      <c r="Z1015" s="146"/>
      <c r="AA1015" s="146"/>
      <c r="AB1015" s="146"/>
      <c r="AC1015" s="146"/>
      <c r="AD1015" s="146"/>
      <c r="AE1015" s="146"/>
      <c r="AF1015" s="146"/>
      <c r="AG1015" s="324">
        <v>2025</v>
      </c>
      <c r="AH1015" s="128"/>
      <c r="AI1015" s="132"/>
      <c r="AJ1015" s="132"/>
      <c r="AK1015" s="141">
        <f t="shared" si="257"/>
        <v>952</v>
      </c>
      <c r="AL1015" s="35" t="s">
        <v>153</v>
      </c>
      <c r="AM1015" s="141" t="str">
        <f t="shared" si="258"/>
        <v>952.</v>
      </c>
      <c r="AN1015" s="147"/>
      <c r="AO1015" s="274"/>
      <c r="AP1015" s="16"/>
    </row>
    <row r="1016" spans="1:16354" ht="22.5" customHeight="1" x14ac:dyDescent="0.25">
      <c r="A1016" s="68" t="str">
        <f>AM1016</f>
        <v>953.</v>
      </c>
      <c r="B1016" s="25">
        <v>1869</v>
      </c>
      <c r="C1016" s="37" t="s">
        <v>499</v>
      </c>
      <c r="D1016" s="25">
        <v>1989</v>
      </c>
      <c r="E1016" s="68" t="s">
        <v>2932</v>
      </c>
      <c r="F1016" s="68" t="s">
        <v>2933</v>
      </c>
      <c r="G1016" s="25">
        <v>5</v>
      </c>
      <c r="H1016" s="25">
        <v>4</v>
      </c>
      <c r="I1016" s="146">
        <v>5780</v>
      </c>
      <c r="J1016" s="144">
        <v>4363.8</v>
      </c>
      <c r="K1016" s="146">
        <v>4363.8</v>
      </c>
      <c r="L1016" s="25">
        <v>211</v>
      </c>
      <c r="M1016" s="146">
        <f>R1016+T1016+V1016+X1016+Z1016+AB1016+AE1016+AF1016</f>
        <v>4210289</v>
      </c>
      <c r="N1016" s="146"/>
      <c r="O1016" s="146"/>
      <c r="P1016" s="146"/>
      <c r="Q1016" s="144">
        <f>M1016</f>
        <v>4210289</v>
      </c>
      <c r="R1016" s="146"/>
      <c r="S1016" s="25"/>
      <c r="T1016" s="146"/>
      <c r="U1016" s="146">
        <v>1187</v>
      </c>
      <c r="V1016" s="146">
        <f>U1016*3547</f>
        <v>4210289</v>
      </c>
      <c r="W1016" s="146"/>
      <c r="X1016" s="146"/>
      <c r="Y1016" s="146"/>
      <c r="Z1016" s="146"/>
      <c r="AA1016" s="146"/>
      <c r="AB1016" s="146"/>
      <c r="AC1016" s="146"/>
      <c r="AD1016" s="146"/>
      <c r="AE1016" s="144"/>
      <c r="AF1016" s="144"/>
      <c r="AG1016" s="324">
        <v>2025</v>
      </c>
      <c r="AH1016" s="128"/>
      <c r="AI1016" s="132"/>
      <c r="AJ1016" s="132"/>
      <c r="AK1016" s="141">
        <f t="shared" si="257"/>
        <v>953</v>
      </c>
      <c r="AL1016" s="35" t="s">
        <v>153</v>
      </c>
      <c r="AM1016" s="141" t="str">
        <f t="shared" ref="AM1016:AM1020" si="273">CONCATENATE(AK1016,AL1016)</f>
        <v>953.</v>
      </c>
      <c r="AN1016" s="147"/>
      <c r="AO1016" s="274"/>
      <c r="AP1016" s="16"/>
    </row>
    <row r="1017" spans="1:16354" s="33" customFormat="1" ht="22.5" customHeight="1" x14ac:dyDescent="0.25">
      <c r="A1017" s="70"/>
      <c r="B1017" s="45"/>
      <c r="C1017" s="200" t="s">
        <v>1191</v>
      </c>
      <c r="D1017" s="25"/>
      <c r="E1017" s="111"/>
      <c r="F1017" s="111"/>
      <c r="G1017" s="30"/>
      <c r="H1017" s="30"/>
      <c r="I1017" s="142">
        <f>SUM(I1018:I1033)</f>
        <v>66765.2</v>
      </c>
      <c r="J1017" s="142">
        <f t="shared" ref="J1017:Z1017" si="274">SUM(J1018:J1033)</f>
        <v>56520.099999999991</v>
      </c>
      <c r="K1017" s="142">
        <f t="shared" si="274"/>
        <v>57466.69999999999</v>
      </c>
      <c r="L1017" s="103">
        <f t="shared" si="274"/>
        <v>3230</v>
      </c>
      <c r="M1017" s="142">
        <f t="shared" si="274"/>
        <v>81676442.099999994</v>
      </c>
      <c r="N1017" s="142"/>
      <c r="O1017" s="142"/>
      <c r="P1017" s="142"/>
      <c r="Q1017" s="142">
        <f>M1017</f>
        <v>81676442.099999994</v>
      </c>
      <c r="R1017" s="142">
        <f t="shared" si="274"/>
        <v>38350455.100000001</v>
      </c>
      <c r="S1017" s="103"/>
      <c r="T1017" s="142"/>
      <c r="U1017" s="142">
        <f t="shared" si="274"/>
        <v>7455</v>
      </c>
      <c r="V1017" s="142">
        <f t="shared" si="274"/>
        <v>26442885</v>
      </c>
      <c r="W1017" s="142"/>
      <c r="X1017" s="142"/>
      <c r="Y1017" s="142">
        <f t="shared" si="274"/>
        <v>8511</v>
      </c>
      <c r="Z1017" s="142">
        <f t="shared" si="274"/>
        <v>16883102</v>
      </c>
      <c r="AA1017" s="142"/>
      <c r="AB1017" s="142"/>
      <c r="AC1017" s="142"/>
      <c r="AD1017" s="142"/>
      <c r="AE1017" s="142"/>
      <c r="AF1017" s="142"/>
      <c r="AG1017" s="159"/>
      <c r="AH1017" s="128"/>
      <c r="AI1017" s="128"/>
      <c r="AJ1017" s="128"/>
      <c r="AK1017" s="141"/>
      <c r="AL1017" s="35"/>
      <c r="AM1017" s="141"/>
      <c r="AN1017" s="160"/>
      <c r="AO1017" s="275"/>
      <c r="AP1017" s="16"/>
    </row>
    <row r="1018" spans="1:16354" ht="22.5" customHeight="1" x14ac:dyDescent="0.25">
      <c r="A1018" s="68" t="str">
        <f t="shared" ref="A1018:A1033" si="275">AM1018</f>
        <v>954.</v>
      </c>
      <c r="B1018" s="25">
        <v>1857</v>
      </c>
      <c r="C1018" s="36" t="s">
        <v>1553</v>
      </c>
      <c r="D1018" s="25">
        <v>1982</v>
      </c>
      <c r="E1018" s="111" t="s">
        <v>2932</v>
      </c>
      <c r="F1018" s="111" t="s">
        <v>2933</v>
      </c>
      <c r="G1018" s="30">
        <v>5</v>
      </c>
      <c r="H1018" s="30">
        <v>3</v>
      </c>
      <c r="I1018" s="144">
        <v>4559.8</v>
      </c>
      <c r="J1018" s="144">
        <v>3235.4</v>
      </c>
      <c r="K1018" s="144">
        <v>3235.4</v>
      </c>
      <c r="L1018" s="30">
        <v>163</v>
      </c>
      <c r="M1018" s="144">
        <f t="shared" ref="M1018:M1031" si="276">R1018+T1018+V1018+X1018+Z1018+AB1018+AE1018+AF1018</f>
        <v>3156830</v>
      </c>
      <c r="N1018" s="146"/>
      <c r="O1018" s="146"/>
      <c r="P1018" s="146"/>
      <c r="Q1018" s="144">
        <f t="shared" ref="Q1018:Q1031" si="277">M1018</f>
        <v>3156830</v>
      </c>
      <c r="R1018" s="146"/>
      <c r="S1018" s="25"/>
      <c r="T1018" s="146"/>
      <c r="U1018" s="146">
        <v>890</v>
      </c>
      <c r="V1018" s="146">
        <f>U1018*3547</f>
        <v>3156830</v>
      </c>
      <c r="W1018" s="146"/>
      <c r="X1018" s="146"/>
      <c r="Y1018" s="146"/>
      <c r="Z1018" s="146"/>
      <c r="AA1018" s="146"/>
      <c r="AB1018" s="146"/>
      <c r="AC1018" s="146"/>
      <c r="AD1018" s="146"/>
      <c r="AE1018" s="146"/>
      <c r="AF1018" s="146"/>
      <c r="AG1018" s="324">
        <v>2025</v>
      </c>
      <c r="AH1018" s="128"/>
      <c r="AI1018" s="132"/>
      <c r="AJ1018" s="132"/>
      <c r="AK1018" s="141">
        <f t="shared" si="257"/>
        <v>954</v>
      </c>
      <c r="AL1018" s="35" t="s">
        <v>153</v>
      </c>
      <c r="AM1018" s="141" t="str">
        <f t="shared" si="273"/>
        <v>954.</v>
      </c>
      <c r="AN1018" s="147"/>
      <c r="AO1018" s="274"/>
      <c r="AP1018" s="16"/>
    </row>
    <row r="1019" spans="1:16354" ht="22.5" customHeight="1" x14ac:dyDescent="0.25">
      <c r="A1019" s="68" t="str">
        <f t="shared" si="275"/>
        <v>955.</v>
      </c>
      <c r="B1019" s="25">
        <v>1859</v>
      </c>
      <c r="C1019" s="37" t="s">
        <v>1189</v>
      </c>
      <c r="D1019" s="25">
        <v>1981</v>
      </c>
      <c r="E1019" s="68" t="s">
        <v>2932</v>
      </c>
      <c r="F1019" s="68" t="s">
        <v>2933</v>
      </c>
      <c r="G1019" s="25">
        <v>5</v>
      </c>
      <c r="H1019" s="25">
        <v>4</v>
      </c>
      <c r="I1019" s="146">
        <v>4447.8999999999996</v>
      </c>
      <c r="J1019" s="144">
        <v>3370.3</v>
      </c>
      <c r="K1019" s="146">
        <v>3370.3</v>
      </c>
      <c r="L1019" s="25">
        <v>187</v>
      </c>
      <c r="M1019" s="146">
        <f t="shared" si="276"/>
        <v>2968839</v>
      </c>
      <c r="N1019" s="146"/>
      <c r="O1019" s="146"/>
      <c r="P1019" s="146"/>
      <c r="Q1019" s="144">
        <f t="shared" si="277"/>
        <v>2968839</v>
      </c>
      <c r="R1019" s="146"/>
      <c r="S1019" s="25"/>
      <c r="T1019" s="146"/>
      <c r="U1019" s="146">
        <v>837</v>
      </c>
      <c r="V1019" s="146">
        <f>U1019*3547</f>
        <v>2968839</v>
      </c>
      <c r="W1019" s="146"/>
      <c r="X1019" s="146"/>
      <c r="Y1019" s="146"/>
      <c r="Z1019" s="146"/>
      <c r="AA1019" s="146"/>
      <c r="AB1019" s="146"/>
      <c r="AC1019" s="146"/>
      <c r="AD1019" s="146"/>
      <c r="AE1019" s="146"/>
      <c r="AF1019" s="146"/>
      <c r="AG1019" s="324">
        <v>2025</v>
      </c>
      <c r="AH1019" s="128"/>
      <c r="AI1019" s="132"/>
      <c r="AJ1019" s="132"/>
      <c r="AK1019" s="141">
        <f t="shared" si="257"/>
        <v>955</v>
      </c>
      <c r="AL1019" s="35" t="s">
        <v>153</v>
      </c>
      <c r="AM1019" s="141" t="str">
        <f t="shared" si="273"/>
        <v>955.</v>
      </c>
      <c r="AN1019" s="147"/>
      <c r="AO1019" s="274"/>
      <c r="AP1019" s="16"/>
    </row>
    <row r="1020" spans="1:16354" ht="22.5" customHeight="1" x14ac:dyDescent="0.25">
      <c r="A1020" s="68" t="str">
        <f t="shared" si="275"/>
        <v>956.</v>
      </c>
      <c r="B1020" s="25">
        <v>2006</v>
      </c>
      <c r="C1020" s="36" t="s">
        <v>1593</v>
      </c>
      <c r="D1020" s="25">
        <v>1978</v>
      </c>
      <c r="E1020" s="111" t="s">
        <v>2932</v>
      </c>
      <c r="F1020" s="111" t="s">
        <v>2933</v>
      </c>
      <c r="G1020" s="30">
        <v>5</v>
      </c>
      <c r="H1020" s="30">
        <v>6</v>
      </c>
      <c r="I1020" s="144">
        <v>3944.5</v>
      </c>
      <c r="J1020" s="144">
        <v>2666.4</v>
      </c>
      <c r="K1020" s="144">
        <v>3944.5</v>
      </c>
      <c r="L1020" s="30">
        <v>211</v>
      </c>
      <c r="M1020" s="146">
        <f t="shared" si="276"/>
        <v>6384600</v>
      </c>
      <c r="N1020" s="146"/>
      <c r="O1020" s="146"/>
      <c r="P1020" s="146"/>
      <c r="Q1020" s="144">
        <f t="shared" si="277"/>
        <v>6384600</v>
      </c>
      <c r="R1020" s="146"/>
      <c r="S1020" s="25"/>
      <c r="T1020" s="146"/>
      <c r="U1020" s="146">
        <v>1800</v>
      </c>
      <c r="V1020" s="146">
        <f>U1020*3547</f>
        <v>6384600</v>
      </c>
      <c r="W1020" s="146"/>
      <c r="X1020" s="146"/>
      <c r="Y1020" s="146"/>
      <c r="Z1020" s="146"/>
      <c r="AA1020" s="146"/>
      <c r="AB1020" s="146"/>
      <c r="AC1020" s="146"/>
      <c r="AD1020" s="146"/>
      <c r="AE1020" s="146"/>
      <c r="AF1020" s="146"/>
      <c r="AG1020" s="324">
        <v>2025</v>
      </c>
      <c r="AH1020" s="128"/>
      <c r="AI1020" s="132"/>
      <c r="AJ1020" s="132"/>
      <c r="AK1020" s="141">
        <f t="shared" si="257"/>
        <v>956</v>
      </c>
      <c r="AL1020" s="35" t="s">
        <v>153</v>
      </c>
      <c r="AM1020" s="141" t="str">
        <f t="shared" si="273"/>
        <v>956.</v>
      </c>
      <c r="AN1020" s="147"/>
      <c r="AO1020" s="274"/>
      <c r="AP1020" s="16"/>
    </row>
    <row r="1021" spans="1:16354" ht="22.5" customHeight="1" x14ac:dyDescent="0.25">
      <c r="A1021" s="68" t="str">
        <f t="shared" si="275"/>
        <v>957.</v>
      </c>
      <c r="B1021" s="25">
        <v>2007</v>
      </c>
      <c r="C1021" s="36" t="s">
        <v>462</v>
      </c>
      <c r="D1021" s="25">
        <v>1981</v>
      </c>
      <c r="E1021" s="68" t="s">
        <v>2932</v>
      </c>
      <c r="F1021" s="68" t="s">
        <v>2933</v>
      </c>
      <c r="G1021" s="25">
        <v>5</v>
      </c>
      <c r="H1021" s="25">
        <v>6</v>
      </c>
      <c r="I1021" s="146">
        <v>4724.8</v>
      </c>
      <c r="J1021" s="144">
        <v>3211.8</v>
      </c>
      <c r="K1021" s="146">
        <v>3211.8</v>
      </c>
      <c r="L1021" s="25">
        <v>259</v>
      </c>
      <c r="M1021" s="146">
        <f t="shared" si="276"/>
        <v>5718336</v>
      </c>
      <c r="N1021" s="146"/>
      <c r="O1021" s="146"/>
      <c r="P1021" s="146"/>
      <c r="Q1021" s="144">
        <f t="shared" si="277"/>
        <v>5718336</v>
      </c>
      <c r="R1021" s="146">
        <v>5718336</v>
      </c>
      <c r="S1021" s="25"/>
      <c r="T1021" s="146"/>
      <c r="U1021" s="146"/>
      <c r="V1021" s="146"/>
      <c r="W1021" s="146"/>
      <c r="X1021" s="146"/>
      <c r="Y1021" s="146"/>
      <c r="Z1021" s="146"/>
      <c r="AA1021" s="146"/>
      <c r="AB1021" s="146"/>
      <c r="AC1021" s="146"/>
      <c r="AD1021" s="146"/>
      <c r="AE1021" s="146"/>
      <c r="AF1021" s="146"/>
      <c r="AG1021" s="324">
        <v>2025</v>
      </c>
      <c r="AH1021" s="128"/>
      <c r="AI1021" s="132"/>
      <c r="AJ1021" s="132"/>
      <c r="AK1021" s="141">
        <f t="shared" si="257"/>
        <v>957</v>
      </c>
      <c r="AL1021" s="35" t="s">
        <v>153</v>
      </c>
      <c r="AM1021" s="141" t="str">
        <f t="shared" si="258"/>
        <v>957.</v>
      </c>
      <c r="AN1021" s="147"/>
      <c r="AO1021" s="35"/>
      <c r="AP1021" s="16"/>
    </row>
    <row r="1022" spans="1:16354" ht="22.5" customHeight="1" x14ac:dyDescent="0.25">
      <c r="A1022" s="68" t="str">
        <f t="shared" si="275"/>
        <v>958.</v>
      </c>
      <c r="B1022" s="25">
        <v>2012</v>
      </c>
      <c r="C1022" s="36" t="s">
        <v>1596</v>
      </c>
      <c r="D1022" s="25">
        <v>1989</v>
      </c>
      <c r="E1022" s="111" t="s">
        <v>2932</v>
      </c>
      <c r="F1022" s="68" t="s">
        <v>2934</v>
      </c>
      <c r="G1022" s="30">
        <v>5</v>
      </c>
      <c r="H1022" s="30">
        <v>4</v>
      </c>
      <c r="I1022" s="144">
        <v>2732.7</v>
      </c>
      <c r="J1022" s="144">
        <v>1646.8</v>
      </c>
      <c r="K1022" s="144">
        <v>1646.8</v>
      </c>
      <c r="L1022" s="30">
        <v>146</v>
      </c>
      <c r="M1022" s="146">
        <f t="shared" si="276"/>
        <v>4256400</v>
      </c>
      <c r="N1022" s="146"/>
      <c r="O1022" s="146"/>
      <c r="P1022" s="146"/>
      <c r="Q1022" s="144">
        <f t="shared" si="277"/>
        <v>4256400</v>
      </c>
      <c r="R1022" s="146"/>
      <c r="S1022" s="25"/>
      <c r="T1022" s="146"/>
      <c r="U1022" s="146">
        <v>1200</v>
      </c>
      <c r="V1022" s="146">
        <f>U1022*3547</f>
        <v>4256400</v>
      </c>
      <c r="W1022" s="146"/>
      <c r="X1022" s="146"/>
      <c r="Y1022" s="146"/>
      <c r="Z1022" s="146"/>
      <c r="AA1022" s="146"/>
      <c r="AB1022" s="146"/>
      <c r="AC1022" s="146"/>
      <c r="AD1022" s="146"/>
      <c r="AE1022" s="146"/>
      <c r="AF1022" s="146"/>
      <c r="AG1022" s="324">
        <v>2025</v>
      </c>
      <c r="AH1022" s="128"/>
      <c r="AI1022" s="132"/>
      <c r="AJ1022" s="132"/>
      <c r="AK1022" s="141">
        <f t="shared" si="257"/>
        <v>958</v>
      </c>
      <c r="AL1022" s="35" t="s">
        <v>153</v>
      </c>
      <c r="AM1022" s="141" t="str">
        <f t="shared" si="258"/>
        <v>958.</v>
      </c>
      <c r="AN1022" s="147"/>
      <c r="AO1022" s="274"/>
      <c r="AP1022" s="16"/>
    </row>
    <row r="1023" spans="1:16354" ht="22.5" customHeight="1" x14ac:dyDescent="0.25">
      <c r="A1023" s="68" t="str">
        <f t="shared" si="275"/>
        <v>959.</v>
      </c>
      <c r="B1023" s="25">
        <v>2026</v>
      </c>
      <c r="C1023" s="36" t="s">
        <v>1604</v>
      </c>
      <c r="D1023" s="25">
        <v>1980</v>
      </c>
      <c r="E1023" s="68" t="s">
        <v>2932</v>
      </c>
      <c r="F1023" s="68" t="s">
        <v>2933</v>
      </c>
      <c r="G1023" s="25">
        <v>5</v>
      </c>
      <c r="H1023" s="25">
        <v>7</v>
      </c>
      <c r="I1023" s="146">
        <v>5866.8</v>
      </c>
      <c r="J1023" s="146">
        <v>5866.8</v>
      </c>
      <c r="K1023" s="146">
        <v>5866.8</v>
      </c>
      <c r="L1023" s="25">
        <v>315</v>
      </c>
      <c r="M1023" s="146">
        <f t="shared" si="276"/>
        <v>4049850</v>
      </c>
      <c r="N1023" s="146"/>
      <c r="O1023" s="146"/>
      <c r="P1023" s="146"/>
      <c r="Q1023" s="144">
        <f t="shared" si="277"/>
        <v>4049850</v>
      </c>
      <c r="R1023" s="146"/>
      <c r="S1023" s="25"/>
      <c r="T1023" s="146"/>
      <c r="U1023" s="146"/>
      <c r="V1023" s="146"/>
      <c r="W1023" s="146"/>
      <c r="X1023" s="146"/>
      <c r="Y1023" s="146">
        <v>2850</v>
      </c>
      <c r="Z1023" s="146">
        <f>Y1023*1421</f>
        <v>4049850</v>
      </c>
      <c r="AA1023" s="146"/>
      <c r="AB1023" s="146"/>
      <c r="AC1023" s="146"/>
      <c r="AD1023" s="146"/>
      <c r="AE1023" s="146"/>
      <c r="AF1023" s="146"/>
      <c r="AG1023" s="324">
        <v>2025</v>
      </c>
      <c r="AH1023" s="128"/>
      <c r="AI1023" s="132"/>
      <c r="AJ1023" s="132"/>
      <c r="AK1023" s="141">
        <f t="shared" si="257"/>
        <v>959</v>
      </c>
      <c r="AL1023" s="35" t="s">
        <v>153</v>
      </c>
      <c r="AM1023" s="141" t="str">
        <f t="shared" si="258"/>
        <v>959.</v>
      </c>
      <c r="AN1023" s="147"/>
      <c r="AO1023" s="274"/>
      <c r="AP1023" s="16"/>
    </row>
    <row r="1024" spans="1:16354" ht="22.5" customHeight="1" x14ac:dyDescent="0.25">
      <c r="A1024" s="68" t="str">
        <f t="shared" si="275"/>
        <v>960.</v>
      </c>
      <c r="B1024" s="25">
        <v>2080</v>
      </c>
      <c r="C1024" s="36" t="s">
        <v>1618</v>
      </c>
      <c r="D1024" s="25">
        <v>1994</v>
      </c>
      <c r="E1024" s="68" t="s">
        <v>2932</v>
      </c>
      <c r="F1024" s="68" t="s">
        <v>2933</v>
      </c>
      <c r="G1024" s="25">
        <v>5</v>
      </c>
      <c r="H1024" s="25">
        <v>6</v>
      </c>
      <c r="I1024" s="146">
        <v>4764.8</v>
      </c>
      <c r="J1024" s="146">
        <v>4218.8</v>
      </c>
      <c r="K1024" s="146">
        <v>4218.8</v>
      </c>
      <c r="L1024" s="25">
        <v>203</v>
      </c>
      <c r="M1024" s="146">
        <f t="shared" si="276"/>
        <v>11776900</v>
      </c>
      <c r="N1024" s="146"/>
      <c r="O1024" s="146"/>
      <c r="P1024" s="146"/>
      <c r="Q1024" s="144">
        <f t="shared" si="277"/>
        <v>11776900</v>
      </c>
      <c r="R1024" s="146">
        <v>11776900</v>
      </c>
      <c r="S1024" s="25"/>
      <c r="T1024" s="146"/>
      <c r="U1024" s="146"/>
      <c r="V1024" s="146"/>
      <c r="W1024" s="146"/>
      <c r="X1024" s="146"/>
      <c r="Y1024" s="146"/>
      <c r="Z1024" s="146"/>
      <c r="AA1024" s="146"/>
      <c r="AB1024" s="146"/>
      <c r="AC1024" s="146"/>
      <c r="AD1024" s="146"/>
      <c r="AE1024" s="146"/>
      <c r="AF1024" s="146"/>
      <c r="AG1024" s="324">
        <v>2025</v>
      </c>
      <c r="AH1024" s="128"/>
      <c r="AI1024" s="132"/>
      <c r="AJ1024" s="132"/>
      <c r="AK1024" s="141">
        <f t="shared" si="257"/>
        <v>960</v>
      </c>
      <c r="AL1024" s="35" t="s">
        <v>153</v>
      </c>
      <c r="AM1024" s="141" t="str">
        <f t="shared" si="258"/>
        <v>960.</v>
      </c>
      <c r="AN1024" s="147"/>
      <c r="AO1024" s="274"/>
      <c r="AP1024" s="16"/>
    </row>
    <row r="1025" spans="1:16381" ht="22.5" customHeight="1" x14ac:dyDescent="0.25">
      <c r="A1025" s="68" t="str">
        <f t="shared" si="275"/>
        <v>961.</v>
      </c>
      <c r="B1025" s="25">
        <v>2088</v>
      </c>
      <c r="C1025" s="36" t="s">
        <v>3078</v>
      </c>
      <c r="D1025" s="25">
        <v>1987</v>
      </c>
      <c r="E1025" s="68" t="s">
        <v>2932</v>
      </c>
      <c r="F1025" s="68" t="s">
        <v>2934</v>
      </c>
      <c r="G1025" s="25">
        <v>5</v>
      </c>
      <c r="H1025" s="25">
        <v>7</v>
      </c>
      <c r="I1025" s="146">
        <v>5337.7</v>
      </c>
      <c r="J1025" s="146">
        <v>4808.5</v>
      </c>
      <c r="K1025" s="146">
        <v>4808.5</v>
      </c>
      <c r="L1025" s="25">
        <v>238</v>
      </c>
      <c r="M1025" s="144">
        <f t="shared" si="276"/>
        <v>8729404</v>
      </c>
      <c r="N1025" s="144"/>
      <c r="O1025" s="144"/>
      <c r="P1025" s="144"/>
      <c r="Q1025" s="144">
        <f t="shared" si="277"/>
        <v>8729404</v>
      </c>
      <c r="R1025" s="144"/>
      <c r="S1025" s="30"/>
      <c r="T1025" s="144"/>
      <c r="U1025" s="146"/>
      <c r="V1025" s="146"/>
      <c r="W1025" s="144"/>
      <c r="X1025" s="144"/>
      <c r="Y1025" s="144">
        <v>2773</v>
      </c>
      <c r="Z1025" s="144">
        <f>Y1025*3148</f>
        <v>8729404</v>
      </c>
      <c r="AA1025" s="144"/>
      <c r="AB1025" s="144"/>
      <c r="AC1025" s="323"/>
      <c r="AD1025" s="323"/>
      <c r="AE1025" s="144"/>
      <c r="AF1025" s="144"/>
      <c r="AG1025" s="324">
        <v>2025</v>
      </c>
      <c r="AH1025" s="128"/>
      <c r="AI1025" s="132"/>
      <c r="AJ1025" s="132"/>
      <c r="AK1025" s="141">
        <f t="shared" si="257"/>
        <v>961</v>
      </c>
      <c r="AL1025" s="35" t="s">
        <v>153</v>
      </c>
      <c r="AM1025" s="141" t="str">
        <f t="shared" si="258"/>
        <v>961.</v>
      </c>
      <c r="AN1025" s="147"/>
      <c r="AO1025" s="274"/>
      <c r="AP1025" s="16"/>
    </row>
    <row r="1026" spans="1:16381" ht="22.5" customHeight="1" x14ac:dyDescent="0.25">
      <c r="A1026" s="68" t="str">
        <f t="shared" si="275"/>
        <v>962.</v>
      </c>
      <c r="B1026" s="25">
        <v>2090</v>
      </c>
      <c r="C1026" s="36" t="s">
        <v>1619</v>
      </c>
      <c r="D1026" s="25">
        <v>1991</v>
      </c>
      <c r="E1026" s="68" t="s">
        <v>2932</v>
      </c>
      <c r="F1026" s="68" t="s">
        <v>2933</v>
      </c>
      <c r="G1026" s="25">
        <v>5</v>
      </c>
      <c r="H1026" s="25">
        <v>6</v>
      </c>
      <c r="I1026" s="146">
        <v>4837.3</v>
      </c>
      <c r="J1026" s="146">
        <v>4214.7</v>
      </c>
      <c r="K1026" s="146">
        <v>4214.7</v>
      </c>
      <c r="L1026" s="25">
        <v>205</v>
      </c>
      <c r="M1026" s="144">
        <f t="shared" si="276"/>
        <v>4259947</v>
      </c>
      <c r="N1026" s="144"/>
      <c r="O1026" s="144"/>
      <c r="P1026" s="144"/>
      <c r="Q1026" s="144">
        <f t="shared" si="277"/>
        <v>4259947</v>
      </c>
      <c r="R1026" s="144"/>
      <c r="S1026" s="30"/>
      <c r="T1026" s="144"/>
      <c r="U1026" s="146">
        <v>1201</v>
      </c>
      <c r="V1026" s="146">
        <f>U1026*3547</f>
        <v>4259947</v>
      </c>
      <c r="W1026" s="144"/>
      <c r="X1026" s="144"/>
      <c r="Y1026" s="144"/>
      <c r="Z1026" s="144"/>
      <c r="AA1026" s="144"/>
      <c r="AB1026" s="144"/>
      <c r="AC1026" s="323"/>
      <c r="AD1026" s="323"/>
      <c r="AE1026" s="144"/>
      <c r="AF1026" s="144"/>
      <c r="AG1026" s="324">
        <v>2025</v>
      </c>
      <c r="AH1026" s="128"/>
      <c r="AI1026" s="132"/>
      <c r="AJ1026" s="132"/>
      <c r="AK1026" s="141">
        <f t="shared" si="257"/>
        <v>962</v>
      </c>
      <c r="AL1026" s="35" t="s">
        <v>153</v>
      </c>
      <c r="AM1026" s="141" t="str">
        <f t="shared" si="258"/>
        <v>962.</v>
      </c>
      <c r="AN1026" s="147"/>
      <c r="AO1026" s="274"/>
      <c r="AP1026" s="16"/>
    </row>
    <row r="1027" spans="1:16381" ht="22.5" customHeight="1" x14ac:dyDescent="0.25">
      <c r="A1027" s="68" t="str">
        <f t="shared" si="275"/>
        <v>963.</v>
      </c>
      <c r="B1027" s="25">
        <v>2092</v>
      </c>
      <c r="C1027" s="137" t="s">
        <v>428</v>
      </c>
      <c r="D1027" s="25">
        <v>1977</v>
      </c>
      <c r="E1027" s="111" t="s">
        <v>2932</v>
      </c>
      <c r="F1027" s="68" t="s">
        <v>2934</v>
      </c>
      <c r="G1027" s="30">
        <v>5</v>
      </c>
      <c r="H1027" s="30">
        <v>6</v>
      </c>
      <c r="I1027" s="144">
        <v>4655</v>
      </c>
      <c r="J1027" s="144">
        <v>4590.2</v>
      </c>
      <c r="K1027" s="144">
        <v>4258.7</v>
      </c>
      <c r="L1027" s="30">
        <v>212</v>
      </c>
      <c r="M1027" s="144">
        <f t="shared" si="276"/>
        <v>10535372.6</v>
      </c>
      <c r="N1027" s="144"/>
      <c r="O1027" s="144"/>
      <c r="P1027" s="144"/>
      <c r="Q1027" s="144">
        <f t="shared" si="277"/>
        <v>10535372.6</v>
      </c>
      <c r="R1027" s="144">
        <f>9229028.6+1306344</f>
        <v>10535372.6</v>
      </c>
      <c r="S1027" s="30"/>
      <c r="T1027" s="144"/>
      <c r="U1027" s="144"/>
      <c r="V1027" s="144"/>
      <c r="W1027" s="144"/>
      <c r="X1027" s="144"/>
      <c r="Y1027" s="144"/>
      <c r="Z1027" s="144"/>
      <c r="AA1027" s="144"/>
      <c r="AB1027" s="144"/>
      <c r="AC1027" s="144"/>
      <c r="AD1027" s="144"/>
      <c r="AE1027" s="144"/>
      <c r="AF1027" s="144"/>
      <c r="AG1027" s="324">
        <v>2025</v>
      </c>
      <c r="AH1027" s="128"/>
      <c r="AI1027" s="132"/>
      <c r="AJ1027" s="132"/>
      <c r="AK1027" s="141">
        <f t="shared" si="257"/>
        <v>963</v>
      </c>
      <c r="AL1027" s="35" t="s">
        <v>153</v>
      </c>
      <c r="AM1027" s="141" t="str">
        <f t="shared" si="258"/>
        <v>963.</v>
      </c>
      <c r="AN1027" s="147"/>
      <c r="AO1027" s="274"/>
      <c r="AP1027" s="16"/>
    </row>
    <row r="1028" spans="1:16381" ht="22.5" customHeight="1" x14ac:dyDescent="0.25">
      <c r="A1028" s="68" t="str">
        <f t="shared" si="275"/>
        <v>964.</v>
      </c>
      <c r="B1028" s="25">
        <v>2098</v>
      </c>
      <c r="C1028" s="36" t="s">
        <v>1621</v>
      </c>
      <c r="D1028" s="25">
        <v>1981</v>
      </c>
      <c r="E1028" s="68" t="s">
        <v>2932</v>
      </c>
      <c r="F1028" s="68" t="s">
        <v>2934</v>
      </c>
      <c r="G1028" s="25">
        <v>5</v>
      </c>
      <c r="H1028" s="25">
        <v>6</v>
      </c>
      <c r="I1028" s="146">
        <v>4496.7</v>
      </c>
      <c r="J1028" s="146">
        <v>4045.9</v>
      </c>
      <c r="K1028" s="146">
        <v>4045.9</v>
      </c>
      <c r="L1028" s="25">
        <v>195</v>
      </c>
      <c r="M1028" s="146">
        <f t="shared" si="276"/>
        <v>9358574.5</v>
      </c>
      <c r="N1028" s="146"/>
      <c r="O1028" s="146"/>
      <c r="P1028" s="146"/>
      <c r="Q1028" s="144">
        <f t="shared" si="277"/>
        <v>9358574.5</v>
      </c>
      <c r="R1028" s="146">
        <v>9358574.5</v>
      </c>
      <c r="S1028" s="25"/>
      <c r="T1028" s="146"/>
      <c r="U1028" s="146"/>
      <c r="V1028" s="146"/>
      <c r="W1028" s="146"/>
      <c r="X1028" s="146"/>
      <c r="Y1028" s="146"/>
      <c r="Z1028" s="146"/>
      <c r="AA1028" s="146"/>
      <c r="AB1028" s="146"/>
      <c r="AC1028" s="146"/>
      <c r="AD1028" s="146"/>
      <c r="AE1028" s="146"/>
      <c r="AF1028" s="146"/>
      <c r="AG1028" s="324">
        <v>2025</v>
      </c>
      <c r="AH1028" s="128"/>
      <c r="AI1028" s="132"/>
      <c r="AJ1028" s="132"/>
      <c r="AK1028" s="141">
        <f t="shared" si="257"/>
        <v>964</v>
      </c>
      <c r="AL1028" s="35" t="s">
        <v>153</v>
      </c>
      <c r="AM1028" s="141" t="str">
        <f t="shared" si="258"/>
        <v>964.</v>
      </c>
      <c r="AN1028" s="147"/>
      <c r="AO1028" s="274"/>
      <c r="AP1028" s="16"/>
    </row>
    <row r="1029" spans="1:16381" ht="22.5" customHeight="1" x14ac:dyDescent="0.25">
      <c r="A1029" s="68" t="str">
        <f t="shared" si="275"/>
        <v>965.</v>
      </c>
      <c r="B1029" s="25">
        <v>2102</v>
      </c>
      <c r="C1029" s="36" t="s">
        <v>1622</v>
      </c>
      <c r="D1029" s="25">
        <v>1978</v>
      </c>
      <c r="E1029" s="111" t="s">
        <v>2932</v>
      </c>
      <c r="F1029" s="68" t="s">
        <v>2934</v>
      </c>
      <c r="G1029" s="30">
        <v>5</v>
      </c>
      <c r="H1029" s="30">
        <v>2</v>
      </c>
      <c r="I1029" s="144">
        <v>1897.7</v>
      </c>
      <c r="J1029" s="144">
        <v>1732.7</v>
      </c>
      <c r="K1029" s="144">
        <v>1732.7</v>
      </c>
      <c r="L1029" s="30">
        <v>115</v>
      </c>
      <c r="M1029" s="144">
        <f t="shared" si="276"/>
        <v>2153033</v>
      </c>
      <c r="N1029" s="146"/>
      <c r="O1029" s="146"/>
      <c r="P1029" s="146"/>
      <c r="Q1029" s="144">
        <f t="shared" si="277"/>
        <v>2153033</v>
      </c>
      <c r="R1029" s="146">
        <v>422097</v>
      </c>
      <c r="S1029" s="25"/>
      <c r="T1029" s="146"/>
      <c r="U1029" s="146">
        <v>488</v>
      </c>
      <c r="V1029" s="146">
        <f>U1029*3547</f>
        <v>1730936</v>
      </c>
      <c r="W1029" s="146"/>
      <c r="X1029" s="146"/>
      <c r="Y1029" s="146"/>
      <c r="Z1029" s="146"/>
      <c r="AA1029" s="146"/>
      <c r="AB1029" s="146"/>
      <c r="AC1029" s="323"/>
      <c r="AD1029" s="323"/>
      <c r="AE1029" s="146"/>
      <c r="AF1029" s="146"/>
      <c r="AG1029" s="324">
        <v>2025</v>
      </c>
      <c r="AH1029" s="128"/>
      <c r="AI1029" s="132"/>
      <c r="AJ1029" s="132"/>
      <c r="AK1029" s="141">
        <f t="shared" si="257"/>
        <v>965</v>
      </c>
      <c r="AL1029" s="35" t="s">
        <v>153</v>
      </c>
      <c r="AM1029" s="141" t="str">
        <f t="shared" si="258"/>
        <v>965.</v>
      </c>
      <c r="AN1029" s="147"/>
      <c r="AO1029" s="274"/>
      <c r="AP1029" s="16"/>
    </row>
    <row r="1030" spans="1:16381" ht="22.5" customHeight="1" x14ac:dyDescent="0.25">
      <c r="A1030" s="68" t="str">
        <f t="shared" si="275"/>
        <v>966.</v>
      </c>
      <c r="B1030" s="25">
        <v>2103</v>
      </c>
      <c r="C1030" s="36" t="s">
        <v>2960</v>
      </c>
      <c r="D1030" s="25">
        <v>1982</v>
      </c>
      <c r="E1030" s="68" t="s">
        <v>2932</v>
      </c>
      <c r="F1030" s="68" t="s">
        <v>2934</v>
      </c>
      <c r="G1030" s="25">
        <v>5</v>
      </c>
      <c r="H1030" s="25">
        <v>3</v>
      </c>
      <c r="I1030" s="146">
        <v>2263</v>
      </c>
      <c r="J1030" s="144">
        <v>2040.7</v>
      </c>
      <c r="K1030" s="146">
        <v>2040.7</v>
      </c>
      <c r="L1030" s="25">
        <v>100</v>
      </c>
      <c r="M1030" s="146">
        <f t="shared" si="276"/>
        <v>539175</v>
      </c>
      <c r="N1030" s="146"/>
      <c r="O1030" s="146"/>
      <c r="P1030" s="146"/>
      <c r="Q1030" s="144">
        <f t="shared" si="277"/>
        <v>539175</v>
      </c>
      <c r="R1030" s="146">
        <v>539175</v>
      </c>
      <c r="S1030" s="25"/>
      <c r="T1030" s="146"/>
      <c r="U1030" s="146"/>
      <c r="V1030" s="146"/>
      <c r="W1030" s="146"/>
      <c r="X1030" s="146"/>
      <c r="Y1030" s="146"/>
      <c r="Z1030" s="146"/>
      <c r="AA1030" s="146"/>
      <c r="AB1030" s="146"/>
      <c r="AC1030" s="146"/>
      <c r="AD1030" s="146"/>
      <c r="AE1030" s="146"/>
      <c r="AF1030" s="146"/>
      <c r="AG1030" s="324">
        <v>2025</v>
      </c>
      <c r="AH1030" s="128"/>
      <c r="AI1030" s="132"/>
      <c r="AJ1030" s="132"/>
      <c r="AK1030" s="141">
        <f t="shared" si="257"/>
        <v>966</v>
      </c>
      <c r="AL1030" s="35" t="s">
        <v>153</v>
      </c>
      <c r="AM1030" s="141" t="str">
        <f t="shared" si="258"/>
        <v>966.</v>
      </c>
      <c r="AN1030" s="147"/>
      <c r="AO1030" s="35"/>
      <c r="AP1030" s="16"/>
    </row>
    <row r="1031" spans="1:16381" ht="22.5" customHeight="1" x14ac:dyDescent="0.25">
      <c r="A1031" s="68" t="str">
        <f t="shared" si="275"/>
        <v>967.</v>
      </c>
      <c r="B1031" s="25">
        <v>2110</v>
      </c>
      <c r="C1031" s="36" t="s">
        <v>1624</v>
      </c>
      <c r="D1031" s="25">
        <v>1978</v>
      </c>
      <c r="E1031" s="68" t="s">
        <v>2932</v>
      </c>
      <c r="F1031" s="68" t="s">
        <v>2934</v>
      </c>
      <c r="G1031" s="25">
        <v>5</v>
      </c>
      <c r="H1031" s="25">
        <v>2</v>
      </c>
      <c r="I1031" s="146">
        <v>3779.5</v>
      </c>
      <c r="J1031" s="146">
        <v>3419.4</v>
      </c>
      <c r="K1031" s="146">
        <v>3419.4</v>
      </c>
      <c r="L1031" s="25">
        <v>143</v>
      </c>
      <c r="M1031" s="144">
        <f t="shared" si="276"/>
        <v>3685333</v>
      </c>
      <c r="N1031" s="144"/>
      <c r="O1031" s="144"/>
      <c r="P1031" s="144"/>
      <c r="Q1031" s="144">
        <f t="shared" si="277"/>
        <v>3685333</v>
      </c>
      <c r="R1031" s="144"/>
      <c r="S1031" s="30"/>
      <c r="T1031" s="144"/>
      <c r="U1031" s="146">
        <v>1039</v>
      </c>
      <c r="V1031" s="146">
        <f>U1031*3547</f>
        <v>3685333</v>
      </c>
      <c r="W1031" s="144"/>
      <c r="X1031" s="144"/>
      <c r="Y1031" s="144"/>
      <c r="Z1031" s="144"/>
      <c r="AA1031" s="144"/>
      <c r="AB1031" s="144"/>
      <c r="AC1031" s="323"/>
      <c r="AD1031" s="323"/>
      <c r="AE1031" s="144"/>
      <c r="AF1031" s="144"/>
      <c r="AG1031" s="324">
        <v>2025</v>
      </c>
      <c r="AH1031" s="128"/>
      <c r="AI1031" s="132"/>
      <c r="AJ1031" s="132"/>
      <c r="AK1031" s="141">
        <f t="shared" si="257"/>
        <v>967</v>
      </c>
      <c r="AL1031" s="35" t="s">
        <v>153</v>
      </c>
      <c r="AM1031" s="141" t="str">
        <f t="shared" si="258"/>
        <v>967.</v>
      </c>
      <c r="AN1031" s="147"/>
      <c r="AO1031" s="274"/>
      <c r="AP1031" s="16"/>
    </row>
    <row r="1032" spans="1:16381" ht="22.5" customHeight="1" x14ac:dyDescent="0.25">
      <c r="A1032" s="68" t="str">
        <f t="shared" si="275"/>
        <v>968.</v>
      </c>
      <c r="B1032" s="25">
        <v>2119</v>
      </c>
      <c r="C1032" s="36" t="s">
        <v>1155</v>
      </c>
      <c r="D1032" s="25">
        <v>1983</v>
      </c>
      <c r="E1032" s="68" t="s">
        <v>2932</v>
      </c>
      <c r="F1032" s="68" t="s">
        <v>2933</v>
      </c>
      <c r="G1032" s="25">
        <v>5</v>
      </c>
      <c r="H1032" s="25">
        <v>8</v>
      </c>
      <c r="I1032" s="146">
        <v>4827.8</v>
      </c>
      <c r="J1032" s="144">
        <v>4206.2</v>
      </c>
      <c r="K1032" s="146">
        <v>4206.2</v>
      </c>
      <c r="L1032" s="25">
        <v>206</v>
      </c>
      <c r="M1032" s="144">
        <f t="shared" ref="M1032" si="278">R1032+T1032+V1032+X1032+Z1032+AB1032+AE1032+AF1032</f>
        <v>3244143</v>
      </c>
      <c r="N1032" s="146"/>
      <c r="O1032" s="146"/>
      <c r="P1032" s="146"/>
      <c r="Q1032" s="144">
        <f t="shared" ref="Q1032" si="279">M1032</f>
        <v>3244143</v>
      </c>
      <c r="R1032" s="146"/>
      <c r="S1032" s="25"/>
      <c r="T1032" s="146"/>
      <c r="U1032" s="146"/>
      <c r="V1032" s="146"/>
      <c r="W1032" s="146"/>
      <c r="X1032" s="146"/>
      <c r="Y1032" s="146">
        <v>2283</v>
      </c>
      <c r="Z1032" s="146">
        <f>Y1032*1421</f>
        <v>3244143</v>
      </c>
      <c r="AA1032" s="146"/>
      <c r="AB1032" s="146"/>
      <c r="AC1032" s="146"/>
      <c r="AD1032" s="146"/>
      <c r="AE1032" s="146"/>
      <c r="AF1032" s="146"/>
      <c r="AG1032" s="324">
        <v>2025</v>
      </c>
      <c r="AH1032" s="128"/>
      <c r="AI1032" s="132"/>
      <c r="AJ1032" s="132"/>
      <c r="AK1032" s="141">
        <f t="shared" si="257"/>
        <v>968</v>
      </c>
      <c r="AL1032" s="35" t="s">
        <v>153</v>
      </c>
      <c r="AM1032" s="141" t="str">
        <f t="shared" si="258"/>
        <v>968.</v>
      </c>
      <c r="AN1032" s="147"/>
      <c r="AO1032" s="274"/>
      <c r="AP1032" s="16"/>
    </row>
    <row r="1033" spans="1:16381" ht="22.5" customHeight="1" x14ac:dyDescent="0.25">
      <c r="A1033" s="68" t="str">
        <f t="shared" si="275"/>
        <v>969.</v>
      </c>
      <c r="B1033" s="68">
        <v>2039</v>
      </c>
      <c r="C1033" s="37" t="s">
        <v>3086</v>
      </c>
      <c r="D1033" s="68">
        <v>1989</v>
      </c>
      <c r="E1033" s="68" t="s">
        <v>2932</v>
      </c>
      <c r="F1033" s="68" t="s">
        <v>2933</v>
      </c>
      <c r="G1033" s="68">
        <v>5</v>
      </c>
      <c r="H1033" s="68">
        <v>3</v>
      </c>
      <c r="I1033" s="146">
        <v>3629.2</v>
      </c>
      <c r="J1033" s="144">
        <v>3245.5</v>
      </c>
      <c r="K1033" s="146">
        <v>3245.5</v>
      </c>
      <c r="L1033" s="25">
        <v>332</v>
      </c>
      <c r="M1033" s="144">
        <f t="shared" ref="M1033" si="280">R1033+T1033+V1033+X1033+Z1033+AB1033+AE1033+AF1033</f>
        <v>859705</v>
      </c>
      <c r="N1033" s="146"/>
      <c r="O1033" s="146"/>
      <c r="P1033" s="146"/>
      <c r="Q1033" s="144">
        <f t="shared" ref="Q1033" si="281">M1033</f>
        <v>859705</v>
      </c>
      <c r="R1033" s="146"/>
      <c r="S1033" s="25"/>
      <c r="T1033" s="146"/>
      <c r="U1033" s="146"/>
      <c r="V1033" s="146"/>
      <c r="W1033" s="146"/>
      <c r="X1033" s="146"/>
      <c r="Y1033" s="146">
        <v>605</v>
      </c>
      <c r="Z1033" s="146">
        <f>Y1033*1421</f>
        <v>859705</v>
      </c>
      <c r="AA1033" s="146"/>
      <c r="AB1033" s="146"/>
      <c r="AC1033" s="146"/>
      <c r="AD1033" s="146"/>
      <c r="AE1033" s="146"/>
      <c r="AF1033" s="166"/>
      <c r="AG1033" s="150" t="s">
        <v>3083</v>
      </c>
      <c r="AH1033" s="131"/>
      <c r="AI1033" s="194"/>
      <c r="AJ1033" s="194"/>
      <c r="AK1033" s="141">
        <f t="shared" si="257"/>
        <v>969</v>
      </c>
      <c r="AL1033" s="35" t="s">
        <v>153</v>
      </c>
      <c r="AM1033" s="141" t="str">
        <f t="shared" si="258"/>
        <v>969.</v>
      </c>
      <c r="AN1033" s="147"/>
      <c r="AO1033" s="276"/>
      <c r="AP1033" s="16"/>
      <c r="AQ1033" s="14"/>
      <c r="AR1033" s="14"/>
      <c r="AS1033" s="14"/>
      <c r="AT1033" s="14"/>
      <c r="AU1033" s="14"/>
      <c r="AV1033" s="14"/>
      <c r="AW1033" s="14"/>
      <c r="AX1033" s="14"/>
      <c r="AY1033" s="14"/>
      <c r="AZ1033" s="14"/>
      <c r="BA1033" s="14"/>
      <c r="BB1033" s="14"/>
      <c r="BC1033" s="14"/>
      <c r="BD1033" s="14"/>
      <c r="BE1033" s="14"/>
      <c r="BF1033" s="14"/>
      <c r="BG1033" s="14"/>
      <c r="BH1033" s="14"/>
      <c r="BI1033" s="14"/>
      <c r="BJ1033" s="14"/>
      <c r="BK1033" s="14"/>
      <c r="BL1033" s="14"/>
      <c r="BM1033" s="14"/>
      <c r="BN1033" s="14"/>
      <c r="BO1033" s="14"/>
      <c r="BP1033" s="14"/>
      <c r="BQ1033" s="14"/>
      <c r="BR1033" s="14"/>
      <c r="BS1033" s="14"/>
      <c r="BT1033" s="14"/>
      <c r="BU1033" s="14"/>
      <c r="BV1033" s="14"/>
      <c r="BW1033" s="14"/>
      <c r="BX1033" s="14"/>
      <c r="BY1033" s="14"/>
      <c r="BZ1033" s="14"/>
      <c r="CA1033" s="14"/>
      <c r="CB1033" s="14"/>
      <c r="CC1033" s="14"/>
      <c r="CD1033" s="14"/>
      <c r="CE1033" s="14"/>
      <c r="CF1033" s="14"/>
      <c r="CG1033" s="14"/>
      <c r="CH1033" s="14"/>
      <c r="CI1033" s="14"/>
      <c r="CJ1033" s="14"/>
      <c r="CK1033" s="14"/>
      <c r="CL1033" s="14"/>
      <c r="CM1033" s="14"/>
      <c r="CN1033" s="14"/>
      <c r="CO1033" s="14"/>
      <c r="CP1033" s="14"/>
      <c r="CQ1033" s="14"/>
      <c r="CR1033" s="14"/>
      <c r="CS1033" s="14"/>
      <c r="CT1033" s="14"/>
      <c r="CU1033" s="14"/>
      <c r="CV1033" s="14"/>
      <c r="CW1033" s="14"/>
      <c r="CX1033" s="14"/>
      <c r="CY1033" s="14"/>
      <c r="CZ1033" s="14"/>
      <c r="DA1033" s="14"/>
      <c r="DB1033" s="14"/>
      <c r="DC1033" s="14"/>
      <c r="DD1033" s="14"/>
      <c r="DE1033" s="14"/>
      <c r="DF1033" s="14"/>
      <c r="DG1033" s="14"/>
      <c r="DH1033" s="14"/>
      <c r="DI1033" s="14"/>
      <c r="DJ1033" s="14"/>
      <c r="DK1033" s="14"/>
      <c r="DL1033" s="14"/>
      <c r="DM1033" s="14"/>
      <c r="DN1033" s="14"/>
      <c r="DO1033" s="14"/>
      <c r="DP1033" s="14"/>
      <c r="DQ1033" s="14"/>
      <c r="DR1033" s="14"/>
      <c r="DS1033" s="14"/>
      <c r="DT1033" s="14"/>
      <c r="DU1033" s="14"/>
      <c r="DV1033" s="14"/>
      <c r="DW1033" s="14"/>
      <c r="DX1033" s="14"/>
      <c r="DY1033" s="14"/>
      <c r="DZ1033" s="14"/>
      <c r="EA1033" s="14"/>
      <c r="EB1033" s="14"/>
      <c r="EC1033" s="14"/>
      <c r="ED1033" s="14"/>
      <c r="EE1033" s="14"/>
      <c r="EF1033" s="14"/>
      <c r="EG1033" s="14"/>
      <c r="EH1033" s="14"/>
      <c r="EI1033" s="14"/>
      <c r="EJ1033" s="14"/>
      <c r="EK1033" s="14"/>
      <c r="EL1033" s="14"/>
      <c r="EM1033" s="14"/>
      <c r="EN1033" s="14"/>
      <c r="EO1033" s="14"/>
      <c r="EP1033" s="14"/>
      <c r="EQ1033" s="14"/>
      <c r="ER1033" s="14"/>
      <c r="ES1033" s="14"/>
      <c r="ET1033" s="14"/>
      <c r="EU1033" s="14"/>
      <c r="EV1033" s="14"/>
      <c r="EW1033" s="14"/>
      <c r="EX1033" s="14"/>
      <c r="EY1033" s="14"/>
      <c r="EZ1033" s="14"/>
      <c r="FA1033" s="14"/>
      <c r="FB1033" s="14"/>
      <c r="FC1033" s="14"/>
      <c r="FD1033" s="14"/>
      <c r="FE1033" s="14"/>
      <c r="FF1033" s="14"/>
      <c r="FG1033" s="14"/>
      <c r="FH1033" s="14"/>
      <c r="FI1033" s="14"/>
      <c r="FJ1033" s="14"/>
      <c r="FK1033" s="14"/>
      <c r="FL1033" s="14"/>
      <c r="FM1033" s="14"/>
      <c r="FN1033" s="14"/>
      <c r="FO1033" s="14"/>
      <c r="FP1033" s="14"/>
      <c r="FQ1033" s="14"/>
      <c r="FR1033" s="14"/>
      <c r="FS1033" s="14"/>
      <c r="FT1033" s="14"/>
      <c r="FU1033" s="14"/>
      <c r="FV1033" s="14"/>
      <c r="FW1033" s="14"/>
      <c r="FX1033" s="14"/>
      <c r="FY1033" s="14"/>
      <c r="FZ1033" s="14"/>
      <c r="GA1033" s="14"/>
      <c r="GB1033" s="14"/>
      <c r="GC1033" s="14"/>
      <c r="GD1033" s="14"/>
      <c r="GE1033" s="14"/>
      <c r="GF1033" s="14"/>
      <c r="GG1033" s="14"/>
      <c r="GH1033" s="14"/>
      <c r="GI1033" s="14"/>
      <c r="GJ1033" s="14"/>
      <c r="GK1033" s="14"/>
      <c r="GL1033" s="14"/>
      <c r="GM1033" s="14"/>
      <c r="GN1033" s="14"/>
      <c r="GO1033" s="14"/>
      <c r="GP1033" s="14"/>
      <c r="GQ1033" s="14"/>
      <c r="GR1033" s="14"/>
      <c r="GS1033" s="14"/>
      <c r="GT1033" s="14"/>
      <c r="GU1033" s="14"/>
      <c r="GV1033" s="14"/>
      <c r="GW1033" s="14"/>
      <c r="GX1033" s="14"/>
      <c r="GY1033" s="14"/>
      <c r="GZ1033" s="14"/>
      <c r="HA1033" s="14"/>
      <c r="HB1033" s="14"/>
      <c r="HC1033" s="14"/>
      <c r="HD1033" s="14"/>
      <c r="HE1033" s="14"/>
      <c r="HF1033" s="14"/>
      <c r="HG1033" s="14"/>
      <c r="HH1033" s="14"/>
      <c r="HI1033" s="14"/>
      <c r="HJ1033" s="14"/>
      <c r="HK1033" s="14"/>
      <c r="HL1033" s="14"/>
      <c r="HM1033" s="14"/>
      <c r="HN1033" s="14"/>
      <c r="HO1033" s="14"/>
      <c r="HP1033" s="14"/>
      <c r="HQ1033" s="14"/>
      <c r="HR1033" s="14"/>
      <c r="HS1033" s="14"/>
      <c r="HT1033" s="14"/>
      <c r="HU1033" s="14"/>
      <c r="HV1033" s="14"/>
      <c r="HW1033" s="14"/>
      <c r="HX1033" s="14"/>
      <c r="HY1033" s="14"/>
      <c r="HZ1033" s="14"/>
      <c r="IA1033" s="14"/>
      <c r="IB1033" s="14"/>
      <c r="IC1033" s="14"/>
      <c r="ID1033" s="14"/>
      <c r="IE1033" s="14"/>
      <c r="IF1033" s="14"/>
      <c r="IG1033" s="14"/>
      <c r="IH1033" s="14"/>
      <c r="II1033" s="14"/>
      <c r="IJ1033" s="14"/>
      <c r="IK1033" s="14"/>
      <c r="IL1033" s="14"/>
      <c r="IM1033" s="14"/>
      <c r="IN1033" s="14"/>
      <c r="IO1033" s="14"/>
      <c r="IP1033" s="14"/>
      <c r="IQ1033" s="14"/>
      <c r="IR1033" s="14"/>
      <c r="IS1033" s="14"/>
      <c r="IT1033" s="14"/>
      <c r="IU1033" s="14"/>
      <c r="IV1033" s="14"/>
      <c r="IW1033" s="14"/>
      <c r="IX1033" s="14"/>
      <c r="IY1033" s="14"/>
      <c r="IZ1033" s="14"/>
      <c r="JA1033" s="14"/>
      <c r="JB1033" s="14"/>
      <c r="JC1033" s="14"/>
      <c r="JD1033" s="14"/>
      <c r="JE1033" s="14"/>
      <c r="JF1033" s="14"/>
      <c r="JG1033" s="14"/>
      <c r="JH1033" s="14"/>
      <c r="JI1033" s="14"/>
      <c r="JJ1033" s="14"/>
      <c r="JK1033" s="14"/>
      <c r="JL1033" s="14"/>
      <c r="JM1033" s="14"/>
      <c r="JN1033" s="14"/>
      <c r="JO1033" s="14"/>
      <c r="JP1033" s="14"/>
      <c r="JQ1033" s="14"/>
      <c r="JR1033" s="14"/>
      <c r="JS1033" s="14"/>
      <c r="JT1033" s="14"/>
      <c r="JU1033" s="14"/>
      <c r="JV1033" s="14"/>
      <c r="JW1033" s="14"/>
      <c r="JX1033" s="14"/>
      <c r="JY1033" s="14"/>
      <c r="JZ1033" s="14"/>
      <c r="KA1033" s="14"/>
      <c r="KB1033" s="14"/>
      <c r="KC1033" s="14"/>
      <c r="KD1033" s="14"/>
      <c r="KE1033" s="14"/>
      <c r="KF1033" s="14"/>
      <c r="KG1033" s="14"/>
      <c r="KH1033" s="14"/>
      <c r="KI1033" s="14"/>
      <c r="KJ1033" s="14"/>
      <c r="KK1033" s="14"/>
      <c r="KL1033" s="14"/>
      <c r="KM1033" s="14"/>
      <c r="KN1033" s="14"/>
      <c r="KO1033" s="14"/>
      <c r="KP1033" s="14"/>
      <c r="KQ1033" s="14"/>
      <c r="KR1033" s="14"/>
      <c r="KS1033" s="14"/>
      <c r="KT1033" s="14"/>
      <c r="KU1033" s="14"/>
      <c r="KV1033" s="14"/>
      <c r="KW1033" s="14"/>
      <c r="KX1033" s="14"/>
      <c r="KY1033" s="14"/>
      <c r="KZ1033" s="14"/>
      <c r="LA1033" s="14"/>
      <c r="LB1033" s="14"/>
      <c r="LC1033" s="14"/>
      <c r="LD1033" s="14"/>
      <c r="LE1033" s="14"/>
      <c r="LF1033" s="14"/>
      <c r="LG1033" s="14"/>
      <c r="LH1033" s="14"/>
      <c r="LI1033" s="14"/>
      <c r="LJ1033" s="14"/>
      <c r="LK1033" s="14"/>
      <c r="LL1033" s="14"/>
      <c r="LM1033" s="14"/>
      <c r="LN1033" s="14"/>
      <c r="LO1033" s="14"/>
      <c r="LP1033" s="14"/>
      <c r="LQ1033" s="14"/>
      <c r="LR1033" s="14"/>
      <c r="LS1033" s="14"/>
      <c r="LT1033" s="14"/>
      <c r="LU1033" s="14"/>
      <c r="LV1033" s="14"/>
      <c r="LW1033" s="14"/>
      <c r="LX1033" s="14"/>
      <c r="LY1033" s="14"/>
      <c r="LZ1033" s="14"/>
      <c r="MA1033" s="14"/>
      <c r="MB1033" s="14"/>
      <c r="MC1033" s="14"/>
      <c r="MD1033" s="14"/>
      <c r="ME1033" s="14"/>
      <c r="MF1033" s="14"/>
      <c r="MG1033" s="14"/>
      <c r="MH1033" s="14"/>
      <c r="MI1033" s="14"/>
      <c r="MJ1033" s="14"/>
      <c r="MK1033" s="14"/>
      <c r="ML1033" s="14"/>
      <c r="MM1033" s="14"/>
      <c r="MN1033" s="14"/>
      <c r="MO1033" s="14"/>
      <c r="MP1033" s="14"/>
      <c r="MQ1033" s="14"/>
      <c r="MR1033" s="14"/>
      <c r="MS1033" s="14"/>
      <c r="MT1033" s="14"/>
      <c r="MU1033" s="14"/>
      <c r="MV1033" s="14"/>
      <c r="MW1033" s="14"/>
      <c r="MX1033" s="14"/>
      <c r="MY1033" s="14"/>
      <c r="MZ1033" s="14"/>
      <c r="NA1033" s="14"/>
      <c r="NB1033" s="14"/>
      <c r="NC1033" s="14"/>
      <c r="ND1033" s="14"/>
      <c r="NE1033" s="14"/>
      <c r="NF1033" s="14"/>
      <c r="NG1033" s="14"/>
      <c r="NH1033" s="14"/>
      <c r="NI1033" s="14"/>
      <c r="NJ1033" s="14"/>
      <c r="NK1033" s="14"/>
      <c r="NL1033" s="14"/>
      <c r="NM1033" s="14"/>
      <c r="NN1033" s="14"/>
      <c r="NO1033" s="14"/>
      <c r="NP1033" s="14"/>
      <c r="NQ1033" s="14"/>
      <c r="NR1033" s="14"/>
      <c r="NS1033" s="14"/>
      <c r="NT1033" s="14"/>
      <c r="NU1033" s="14"/>
      <c r="NV1033" s="14"/>
      <c r="NW1033" s="14"/>
      <c r="NX1033" s="14"/>
      <c r="NY1033" s="14"/>
      <c r="NZ1033" s="14"/>
      <c r="OA1033" s="14"/>
      <c r="OB1033" s="14"/>
      <c r="OC1033" s="14"/>
      <c r="OD1033" s="14"/>
      <c r="OE1033" s="14"/>
      <c r="OF1033" s="14"/>
      <c r="OG1033" s="14"/>
      <c r="OH1033" s="14"/>
      <c r="OI1033" s="14"/>
      <c r="OJ1033" s="14"/>
      <c r="OK1033" s="14"/>
      <c r="OL1033" s="14"/>
      <c r="OM1033" s="14"/>
      <c r="ON1033" s="14"/>
      <c r="OO1033" s="14"/>
      <c r="OP1033" s="14"/>
      <c r="OQ1033" s="14"/>
      <c r="OR1033" s="14"/>
      <c r="OS1033" s="14"/>
      <c r="OT1033" s="14"/>
      <c r="OU1033" s="14"/>
      <c r="OV1033" s="14"/>
      <c r="OW1033" s="14"/>
      <c r="OX1033" s="14"/>
      <c r="OY1033" s="14"/>
      <c r="OZ1033" s="14"/>
      <c r="PA1033" s="14"/>
      <c r="PB1033" s="14"/>
      <c r="PC1033" s="14"/>
      <c r="PD1033" s="14"/>
      <c r="PE1033" s="14"/>
      <c r="PF1033" s="14"/>
      <c r="PG1033" s="14"/>
      <c r="PH1033" s="14"/>
      <c r="PI1033" s="14"/>
      <c r="PJ1033" s="14"/>
      <c r="PK1033" s="14"/>
      <c r="PL1033" s="14"/>
      <c r="PM1033" s="14"/>
      <c r="PN1033" s="14"/>
      <c r="PO1033" s="14"/>
      <c r="PP1033" s="14"/>
      <c r="PQ1033" s="14"/>
      <c r="PR1033" s="14"/>
      <c r="PS1033" s="14"/>
      <c r="PT1033" s="14"/>
      <c r="PU1033" s="14"/>
      <c r="PV1033" s="14"/>
      <c r="PW1033" s="14"/>
      <c r="PX1033" s="14"/>
      <c r="PY1033" s="14"/>
      <c r="PZ1033" s="14"/>
      <c r="QA1033" s="14"/>
      <c r="QB1033" s="14"/>
      <c r="QC1033" s="14"/>
      <c r="QD1033" s="14"/>
      <c r="QE1033" s="14"/>
      <c r="QF1033" s="14"/>
      <c r="QG1033" s="14"/>
      <c r="QH1033" s="14"/>
      <c r="QI1033" s="14"/>
      <c r="QJ1033" s="14"/>
      <c r="QK1033" s="14"/>
      <c r="QL1033" s="14"/>
      <c r="QM1033" s="14"/>
      <c r="QN1033" s="14"/>
      <c r="QO1033" s="14"/>
      <c r="QP1033" s="14"/>
      <c r="QQ1033" s="14"/>
      <c r="QR1033" s="14"/>
      <c r="QS1033" s="14"/>
      <c r="QT1033" s="14"/>
      <c r="QU1033" s="14"/>
      <c r="QV1033" s="14"/>
      <c r="QW1033" s="14"/>
      <c r="QX1033" s="14"/>
      <c r="QY1033" s="14"/>
      <c r="QZ1033" s="14"/>
      <c r="RA1033" s="14"/>
      <c r="RB1033" s="14"/>
      <c r="RC1033" s="14"/>
      <c r="RD1033" s="14"/>
      <c r="RE1033" s="14"/>
      <c r="RF1033" s="14"/>
      <c r="RG1033" s="14"/>
      <c r="RH1033" s="14"/>
      <c r="RI1033" s="14"/>
      <c r="RJ1033" s="14"/>
      <c r="RK1033" s="14"/>
      <c r="RL1033" s="14"/>
      <c r="RM1033" s="14"/>
      <c r="RN1033" s="14"/>
      <c r="RO1033" s="14"/>
      <c r="RP1033" s="14"/>
      <c r="RQ1033" s="14"/>
      <c r="RR1033" s="14"/>
      <c r="RS1033" s="14"/>
      <c r="RT1033" s="14"/>
      <c r="RU1033" s="14"/>
      <c r="RV1033" s="14"/>
      <c r="RW1033" s="14"/>
      <c r="RX1033" s="14"/>
      <c r="RY1033" s="14"/>
      <c r="RZ1033" s="14"/>
      <c r="SA1033" s="14"/>
      <c r="SB1033" s="14"/>
      <c r="SC1033" s="14"/>
      <c r="SD1033" s="14"/>
      <c r="SE1033" s="14"/>
      <c r="SF1033" s="14"/>
      <c r="SG1033" s="14"/>
      <c r="SH1033" s="14"/>
      <c r="SI1033" s="14"/>
      <c r="SJ1033" s="14"/>
      <c r="SK1033" s="14"/>
      <c r="SL1033" s="14"/>
      <c r="SM1033" s="14"/>
      <c r="SN1033" s="14"/>
      <c r="SO1033" s="14"/>
      <c r="SP1033" s="14"/>
      <c r="SQ1033" s="14"/>
      <c r="SR1033" s="14"/>
      <c r="SS1033" s="14"/>
      <c r="ST1033" s="14"/>
      <c r="SU1033" s="14"/>
      <c r="SV1033" s="14"/>
      <c r="SW1033" s="14"/>
      <c r="SX1033" s="14"/>
      <c r="SY1033" s="14"/>
      <c r="SZ1033" s="14"/>
      <c r="TA1033" s="14"/>
      <c r="TB1033" s="14"/>
      <c r="TC1033" s="14"/>
      <c r="TD1033" s="14"/>
      <c r="TE1033" s="14"/>
      <c r="TF1033" s="14"/>
      <c r="TG1033" s="14"/>
      <c r="TH1033" s="14"/>
      <c r="TI1033" s="14"/>
      <c r="TJ1033" s="14"/>
      <c r="TK1033" s="14"/>
      <c r="TL1033" s="14"/>
      <c r="TM1033" s="14"/>
      <c r="TN1033" s="14"/>
      <c r="TO1033" s="14"/>
      <c r="TP1033" s="14"/>
      <c r="TQ1033" s="14"/>
      <c r="TR1033" s="14"/>
      <c r="TS1033" s="14"/>
      <c r="TT1033" s="14"/>
      <c r="TU1033" s="14"/>
      <c r="TV1033" s="14"/>
      <c r="TW1033" s="14"/>
      <c r="TX1033" s="14"/>
      <c r="TY1033" s="14"/>
      <c r="TZ1033" s="14"/>
      <c r="UA1033" s="14"/>
      <c r="UB1033" s="14"/>
      <c r="UC1033" s="14"/>
      <c r="UD1033" s="14"/>
      <c r="UE1033" s="14"/>
      <c r="UF1033" s="14"/>
      <c r="UG1033" s="14"/>
      <c r="UH1033" s="14"/>
      <c r="UI1033" s="14"/>
      <c r="UJ1033" s="14"/>
      <c r="UK1033" s="14"/>
      <c r="UL1033" s="14"/>
      <c r="UM1033" s="14"/>
      <c r="UN1033" s="14"/>
      <c r="UO1033" s="14"/>
      <c r="UP1033" s="14"/>
      <c r="UQ1033" s="14"/>
      <c r="UR1033" s="14"/>
      <c r="US1033" s="14"/>
      <c r="UT1033" s="14"/>
      <c r="UU1033" s="14"/>
      <c r="UV1033" s="14"/>
      <c r="UW1033" s="14"/>
      <c r="UX1033" s="14"/>
      <c r="UY1033" s="14"/>
      <c r="UZ1033" s="14"/>
      <c r="VA1033" s="14"/>
      <c r="VB1033" s="14"/>
      <c r="VC1033" s="14"/>
      <c r="VD1033" s="14"/>
      <c r="VE1033" s="14"/>
      <c r="VF1033" s="14"/>
      <c r="VG1033" s="14"/>
      <c r="VH1033" s="14"/>
      <c r="VI1033" s="14"/>
      <c r="VJ1033" s="14"/>
      <c r="VK1033" s="14"/>
      <c r="VL1033" s="14"/>
      <c r="VM1033" s="14"/>
      <c r="VN1033" s="14"/>
      <c r="VO1033" s="14"/>
      <c r="VP1033" s="14"/>
      <c r="VQ1033" s="14"/>
      <c r="VR1033" s="14"/>
      <c r="VS1033" s="14"/>
      <c r="VT1033" s="14"/>
      <c r="VU1033" s="14"/>
      <c r="VV1033" s="14"/>
      <c r="VW1033" s="14"/>
      <c r="VX1033" s="14"/>
      <c r="VY1033" s="14"/>
      <c r="VZ1033" s="14"/>
      <c r="WA1033" s="14"/>
      <c r="WB1033" s="14"/>
      <c r="WC1033" s="14"/>
      <c r="WD1033" s="14"/>
      <c r="WE1033" s="14"/>
      <c r="WF1033" s="14"/>
      <c r="WG1033" s="14"/>
      <c r="WH1033" s="14"/>
      <c r="WI1033" s="14"/>
      <c r="WJ1033" s="14"/>
      <c r="WK1033" s="14"/>
      <c r="WL1033" s="14"/>
      <c r="WM1033" s="14"/>
      <c r="WN1033" s="14"/>
      <c r="WO1033" s="14"/>
      <c r="WP1033" s="14"/>
      <c r="WQ1033" s="14"/>
      <c r="WR1033" s="14"/>
      <c r="WS1033" s="14"/>
      <c r="WT1033" s="14"/>
      <c r="WU1033" s="14"/>
      <c r="WV1033" s="14"/>
      <c r="WW1033" s="14"/>
      <c r="WX1033" s="14"/>
      <c r="WY1033" s="14"/>
      <c r="WZ1033" s="14"/>
      <c r="XA1033" s="14"/>
      <c r="XB1033" s="14"/>
      <c r="XC1033" s="14"/>
      <c r="XD1033" s="14"/>
      <c r="XE1033" s="14"/>
      <c r="XF1033" s="14"/>
      <c r="XG1033" s="14"/>
      <c r="XH1033" s="14"/>
      <c r="XI1033" s="14"/>
      <c r="XJ1033" s="14"/>
      <c r="XK1033" s="14"/>
      <c r="XL1033" s="14"/>
      <c r="XM1033" s="14"/>
      <c r="XN1033" s="14"/>
      <c r="XO1033" s="14"/>
      <c r="XP1033" s="14"/>
      <c r="XQ1033" s="14"/>
      <c r="XR1033" s="14"/>
      <c r="XS1033" s="14"/>
      <c r="XT1033" s="14"/>
      <c r="XU1033" s="14"/>
      <c r="XV1033" s="14"/>
      <c r="XW1033" s="14"/>
      <c r="XX1033" s="14"/>
      <c r="XY1033" s="14"/>
      <c r="XZ1033" s="14"/>
      <c r="YA1033" s="14"/>
      <c r="YB1033" s="14"/>
      <c r="YC1033" s="14"/>
      <c r="YD1033" s="14"/>
      <c r="YE1033" s="14"/>
      <c r="YF1033" s="14"/>
      <c r="YG1033" s="14"/>
      <c r="YH1033" s="14"/>
      <c r="YI1033" s="14"/>
      <c r="YJ1033" s="14"/>
      <c r="YK1033" s="14"/>
      <c r="YL1033" s="14"/>
      <c r="YM1033" s="14"/>
      <c r="YN1033" s="14"/>
      <c r="YO1033" s="14"/>
      <c r="YP1033" s="14"/>
      <c r="YQ1033" s="14"/>
      <c r="YR1033" s="14"/>
      <c r="YS1033" s="14"/>
      <c r="YT1033" s="14"/>
      <c r="YU1033" s="14"/>
      <c r="YV1033" s="14"/>
      <c r="YW1033" s="14"/>
      <c r="YX1033" s="14"/>
      <c r="YY1033" s="14"/>
      <c r="YZ1033" s="14"/>
      <c r="ZA1033" s="14"/>
      <c r="ZB1033" s="14"/>
      <c r="ZC1033" s="14"/>
      <c r="ZD1033" s="14"/>
      <c r="ZE1033" s="14"/>
      <c r="ZF1033" s="14"/>
      <c r="ZG1033" s="14"/>
      <c r="ZH1033" s="14"/>
      <c r="ZI1033" s="14"/>
      <c r="ZJ1033" s="14"/>
      <c r="ZK1033" s="14"/>
      <c r="ZL1033" s="14"/>
      <c r="ZM1033" s="14"/>
      <c r="ZN1033" s="14"/>
      <c r="ZO1033" s="14"/>
      <c r="ZP1033" s="14"/>
      <c r="ZQ1033" s="14"/>
      <c r="ZR1033" s="14"/>
      <c r="ZS1033" s="14"/>
      <c r="ZT1033" s="14"/>
      <c r="ZU1033" s="14"/>
      <c r="ZV1033" s="14"/>
      <c r="ZW1033" s="14"/>
      <c r="ZX1033" s="14"/>
      <c r="ZY1033" s="14"/>
      <c r="ZZ1033" s="14"/>
      <c r="AAA1033" s="14"/>
      <c r="AAB1033" s="14"/>
      <c r="AAC1033" s="14"/>
      <c r="AAD1033" s="14"/>
      <c r="AAE1033" s="14"/>
      <c r="AAF1033" s="14"/>
      <c r="AAG1033" s="14"/>
      <c r="AAH1033" s="14"/>
      <c r="AAI1033" s="14"/>
      <c r="AAJ1033" s="14"/>
      <c r="AAK1033" s="14"/>
      <c r="AAL1033" s="14"/>
      <c r="AAM1033" s="14"/>
      <c r="AAN1033" s="14"/>
      <c r="AAO1033" s="14"/>
      <c r="AAP1033" s="14"/>
      <c r="AAQ1033" s="14"/>
      <c r="AAR1033" s="14"/>
      <c r="AAS1033" s="14"/>
      <c r="AAT1033" s="14"/>
      <c r="AAU1033" s="14"/>
      <c r="AAV1033" s="14"/>
      <c r="AAW1033" s="14"/>
      <c r="AAX1033" s="14"/>
      <c r="AAY1033" s="14"/>
      <c r="AAZ1033" s="14"/>
      <c r="ABA1033" s="14"/>
      <c r="ABB1033" s="14"/>
      <c r="ABC1033" s="14"/>
      <c r="ABD1033" s="14"/>
      <c r="ABE1033" s="14"/>
      <c r="ABF1033" s="14"/>
      <c r="ABG1033" s="14"/>
      <c r="ABH1033" s="14"/>
      <c r="ABI1033" s="14"/>
      <c r="ABJ1033" s="14"/>
      <c r="ABK1033" s="14"/>
      <c r="ABL1033" s="14"/>
      <c r="ABM1033" s="14"/>
      <c r="ABN1033" s="14"/>
      <c r="ABO1033" s="14"/>
      <c r="ABP1033" s="14"/>
      <c r="ABQ1033" s="14"/>
      <c r="ABR1033" s="14"/>
      <c r="ABS1033" s="14"/>
      <c r="ABT1033" s="14"/>
      <c r="ABU1033" s="14"/>
      <c r="ABV1033" s="14"/>
      <c r="ABW1033" s="14"/>
      <c r="ABX1033" s="14"/>
      <c r="ABY1033" s="14"/>
      <c r="ABZ1033" s="14"/>
      <c r="ACA1033" s="14"/>
      <c r="ACB1033" s="14"/>
      <c r="ACC1033" s="14"/>
      <c r="ACD1033" s="14"/>
      <c r="ACE1033" s="14"/>
      <c r="ACF1033" s="14"/>
      <c r="ACG1033" s="14"/>
      <c r="ACH1033" s="14"/>
      <c r="ACI1033" s="14"/>
      <c r="ACJ1033" s="14"/>
      <c r="ACK1033" s="14"/>
      <c r="ACL1033" s="14"/>
      <c r="ACM1033" s="14"/>
      <c r="ACN1033" s="14"/>
      <c r="ACO1033" s="14"/>
      <c r="ACP1033" s="14"/>
      <c r="ACQ1033" s="14"/>
      <c r="ACR1033" s="14"/>
      <c r="ACS1033" s="14"/>
      <c r="ACT1033" s="14"/>
      <c r="ACU1033" s="14"/>
      <c r="ACV1033" s="14"/>
      <c r="ACW1033" s="14"/>
      <c r="ACX1033" s="14"/>
      <c r="ACY1033" s="14"/>
      <c r="ACZ1033" s="14"/>
      <c r="ADA1033" s="14"/>
      <c r="ADB1033" s="14"/>
      <c r="ADC1033" s="14"/>
      <c r="ADD1033" s="14"/>
      <c r="ADE1033" s="14"/>
      <c r="ADF1033" s="14"/>
      <c r="ADG1033" s="14"/>
      <c r="ADH1033" s="14"/>
      <c r="ADI1033" s="14"/>
      <c r="ADJ1033" s="14"/>
      <c r="ADK1033" s="14"/>
      <c r="ADL1033" s="14"/>
      <c r="ADM1033" s="14"/>
      <c r="ADN1033" s="14"/>
      <c r="ADO1033" s="14"/>
      <c r="ADP1033" s="14"/>
      <c r="ADQ1033" s="14"/>
      <c r="ADR1033" s="14"/>
      <c r="ADS1033" s="14"/>
      <c r="ADT1033" s="14"/>
      <c r="ADU1033" s="14"/>
      <c r="ADV1033" s="14"/>
      <c r="ADW1033" s="14"/>
      <c r="ADX1033" s="14"/>
      <c r="ADY1033" s="14"/>
      <c r="ADZ1033" s="14"/>
      <c r="AEA1033" s="14"/>
      <c r="AEB1033" s="14"/>
      <c r="AEC1033" s="14"/>
      <c r="AED1033" s="14"/>
      <c r="AEE1033" s="14"/>
      <c r="AEF1033" s="14"/>
      <c r="AEG1033" s="14"/>
      <c r="AEH1033" s="14"/>
      <c r="AEI1033" s="14"/>
      <c r="AEJ1033" s="14"/>
      <c r="AEK1033" s="14"/>
      <c r="AEL1033" s="14"/>
      <c r="AEM1033" s="14"/>
      <c r="AEN1033" s="14"/>
      <c r="AEO1033" s="14"/>
      <c r="AEP1033" s="14"/>
      <c r="AEQ1033" s="14"/>
      <c r="AER1033" s="14"/>
      <c r="AES1033" s="14"/>
      <c r="AET1033" s="14"/>
      <c r="AEU1033" s="14"/>
      <c r="AEV1033" s="14"/>
      <c r="AEW1033" s="14"/>
      <c r="AEX1033" s="14"/>
      <c r="AEY1033" s="14"/>
      <c r="AEZ1033" s="14"/>
      <c r="AFA1033" s="14"/>
      <c r="AFB1033" s="14"/>
      <c r="AFC1033" s="14"/>
      <c r="AFD1033" s="14"/>
      <c r="AFE1033" s="14"/>
      <c r="AFF1033" s="14"/>
      <c r="AFG1033" s="14"/>
      <c r="AFH1033" s="14"/>
      <c r="AFI1033" s="14"/>
      <c r="AFJ1033" s="14"/>
      <c r="AFK1033" s="14"/>
      <c r="AFL1033" s="14"/>
      <c r="AFM1033" s="14"/>
      <c r="AFN1033" s="14"/>
      <c r="AFO1033" s="14"/>
      <c r="AFP1033" s="14"/>
      <c r="AFQ1033" s="14"/>
      <c r="AFR1033" s="14"/>
      <c r="AFS1033" s="14"/>
      <c r="AFT1033" s="14"/>
      <c r="AFU1033" s="14"/>
      <c r="AFV1033" s="14"/>
      <c r="AFW1033" s="14"/>
      <c r="AFX1033" s="14"/>
      <c r="AFY1033" s="14"/>
      <c r="AFZ1033" s="14"/>
      <c r="AGA1033" s="14"/>
      <c r="AGB1033" s="14"/>
      <c r="AGC1033" s="14"/>
      <c r="AGD1033" s="14"/>
      <c r="AGE1033" s="14"/>
      <c r="AGF1033" s="14"/>
      <c r="AGG1033" s="14"/>
      <c r="AGH1033" s="14"/>
      <c r="AGI1033" s="14"/>
      <c r="AGJ1033" s="14"/>
      <c r="AGK1033" s="14"/>
      <c r="AGL1033" s="14"/>
      <c r="AGM1033" s="14"/>
      <c r="AGN1033" s="14"/>
      <c r="AGO1033" s="14"/>
      <c r="AGP1033" s="14"/>
      <c r="AGQ1033" s="14"/>
      <c r="AGR1033" s="14"/>
      <c r="AGS1033" s="14"/>
      <c r="AGT1033" s="14"/>
      <c r="AGU1033" s="14"/>
      <c r="AGV1033" s="14"/>
      <c r="AGW1033" s="14"/>
      <c r="AGX1033" s="14"/>
      <c r="AGY1033" s="14"/>
      <c r="AGZ1033" s="14"/>
      <c r="AHA1033" s="14"/>
      <c r="AHB1033" s="14"/>
      <c r="AHC1033" s="14"/>
      <c r="AHD1033" s="14"/>
      <c r="AHE1033" s="14"/>
      <c r="AHF1033" s="14"/>
      <c r="AHG1033" s="14"/>
      <c r="AHH1033" s="14"/>
      <c r="AHI1033" s="14"/>
      <c r="AHJ1033" s="14"/>
      <c r="AHK1033" s="14"/>
      <c r="AHL1033" s="14"/>
      <c r="AHM1033" s="14"/>
      <c r="AHN1033" s="14"/>
      <c r="AHO1033" s="14"/>
      <c r="AHP1033" s="14"/>
      <c r="AHQ1033" s="14"/>
      <c r="AHR1033" s="14"/>
      <c r="AHS1033" s="14"/>
      <c r="AHT1033" s="14"/>
      <c r="AHU1033" s="14"/>
      <c r="AHV1033" s="14"/>
      <c r="AHW1033" s="14"/>
      <c r="AHX1033" s="14"/>
      <c r="AHY1033" s="14"/>
      <c r="AHZ1033" s="14"/>
      <c r="AIA1033" s="14"/>
      <c r="AIB1033" s="14"/>
      <c r="AIC1033" s="14"/>
      <c r="AID1033" s="14"/>
      <c r="AIE1033" s="14"/>
      <c r="AIF1033" s="14"/>
      <c r="AIG1033" s="14"/>
      <c r="AIH1033" s="14"/>
      <c r="AII1033" s="14"/>
      <c r="AIJ1033" s="14"/>
      <c r="AIK1033" s="14"/>
      <c r="AIL1033" s="14"/>
      <c r="AIM1033" s="14"/>
      <c r="AIN1033" s="14"/>
      <c r="AIO1033" s="14"/>
      <c r="AIP1033" s="14"/>
      <c r="AIQ1033" s="14"/>
      <c r="AIR1033" s="14"/>
      <c r="AIS1033" s="14"/>
      <c r="AIT1033" s="14"/>
      <c r="AIU1033" s="14"/>
      <c r="AIV1033" s="14"/>
      <c r="AIW1033" s="14"/>
      <c r="AIX1033" s="14"/>
      <c r="AIY1033" s="14"/>
      <c r="AIZ1033" s="14"/>
      <c r="AJA1033" s="14"/>
      <c r="AJB1033" s="14"/>
      <c r="AJC1033" s="14"/>
      <c r="AJD1033" s="14"/>
      <c r="AJE1033" s="14"/>
      <c r="AJF1033" s="14"/>
      <c r="AJG1033" s="14"/>
      <c r="AJH1033" s="14"/>
      <c r="AJI1033" s="14"/>
      <c r="AJJ1033" s="14"/>
      <c r="AJK1033" s="14"/>
      <c r="AJL1033" s="14"/>
      <c r="AJM1033" s="14"/>
      <c r="AJN1033" s="14"/>
      <c r="AJO1033" s="14"/>
      <c r="AJP1033" s="14"/>
      <c r="AJQ1033" s="14"/>
      <c r="AJR1033" s="14"/>
      <c r="AJS1033" s="14"/>
      <c r="AJT1033" s="14"/>
      <c r="AJU1033" s="14"/>
      <c r="AJV1033" s="14"/>
      <c r="AJW1033" s="14"/>
      <c r="AJX1033" s="14"/>
      <c r="AJY1033" s="14"/>
      <c r="AJZ1033" s="14"/>
      <c r="AKA1033" s="14"/>
      <c r="AKB1033" s="14"/>
      <c r="AKC1033" s="14"/>
      <c r="AKD1033" s="14"/>
      <c r="AKE1033" s="14"/>
      <c r="AKF1033" s="14"/>
      <c r="AKG1033" s="14"/>
      <c r="AKH1033" s="14"/>
      <c r="AKI1033" s="14"/>
      <c r="AKJ1033" s="14"/>
      <c r="AKK1033" s="14"/>
      <c r="AKL1033" s="14"/>
      <c r="AKM1033" s="14"/>
      <c r="AKN1033" s="14"/>
      <c r="AKO1033" s="14"/>
      <c r="AKP1033" s="14"/>
      <c r="AKQ1033" s="14"/>
      <c r="AKR1033" s="14"/>
      <c r="AKS1033" s="14"/>
      <c r="AKT1033" s="14"/>
      <c r="AKU1033" s="14"/>
      <c r="AKV1033" s="14"/>
      <c r="AKW1033" s="14"/>
      <c r="AKX1033" s="14"/>
      <c r="AKY1033" s="14"/>
      <c r="AKZ1033" s="14"/>
      <c r="ALA1033" s="14"/>
      <c r="ALB1033" s="14"/>
      <c r="ALC1033" s="14"/>
      <c r="ALD1033" s="14"/>
      <c r="ALE1033" s="14"/>
      <c r="ALF1033" s="14"/>
      <c r="ALG1033" s="14"/>
      <c r="ALH1033" s="14"/>
      <c r="ALI1033" s="14"/>
      <c r="ALJ1033" s="14"/>
      <c r="ALK1033" s="14"/>
      <c r="ALL1033" s="14"/>
      <c r="ALM1033" s="14"/>
      <c r="ALN1033" s="14"/>
      <c r="ALO1033" s="14"/>
      <c r="ALP1033" s="14"/>
      <c r="ALQ1033" s="14"/>
      <c r="ALR1033" s="14"/>
      <c r="ALS1033" s="14"/>
      <c r="ALT1033" s="14"/>
      <c r="ALU1033" s="14"/>
      <c r="ALV1033" s="14"/>
      <c r="ALW1033" s="14"/>
      <c r="ALX1033" s="14"/>
      <c r="ALY1033" s="14"/>
      <c r="ALZ1033" s="14"/>
      <c r="AMA1033" s="14"/>
      <c r="AMB1033" s="14"/>
      <c r="AMC1033" s="14"/>
      <c r="AMD1033" s="14"/>
      <c r="AME1033" s="14"/>
      <c r="AMF1033" s="14"/>
      <c r="AMG1033" s="14"/>
      <c r="AMH1033" s="14"/>
      <c r="AMI1033" s="14"/>
      <c r="AMJ1033" s="14"/>
      <c r="AMK1033" s="14"/>
      <c r="AML1033" s="14"/>
      <c r="AMM1033" s="14"/>
      <c r="AMN1033" s="14"/>
      <c r="AMO1033" s="14"/>
      <c r="AMP1033" s="14"/>
      <c r="AMQ1033" s="14"/>
      <c r="AMR1033" s="14"/>
      <c r="AMS1033" s="14"/>
      <c r="AMT1033" s="14"/>
      <c r="AMU1033" s="14"/>
      <c r="AMV1033" s="14"/>
      <c r="AMW1033" s="14"/>
      <c r="AMX1033" s="14"/>
      <c r="AMY1033" s="14"/>
      <c r="AMZ1033" s="14"/>
      <c r="ANA1033" s="14"/>
      <c r="ANB1033" s="14"/>
      <c r="ANC1033" s="14"/>
      <c r="AND1033" s="14"/>
      <c r="ANE1033" s="14"/>
      <c r="ANF1033" s="14"/>
      <c r="ANG1033" s="14"/>
      <c r="ANH1033" s="14"/>
      <c r="ANI1033" s="14"/>
      <c r="ANJ1033" s="14"/>
      <c r="ANK1033" s="14"/>
      <c r="ANL1033" s="14"/>
      <c r="ANM1033" s="14"/>
      <c r="ANN1033" s="14"/>
      <c r="ANO1033" s="14"/>
      <c r="ANP1033" s="14"/>
      <c r="ANQ1033" s="14"/>
      <c r="ANR1033" s="14"/>
      <c r="ANS1033" s="14"/>
      <c r="ANT1033" s="14"/>
      <c r="ANU1033" s="14"/>
      <c r="ANV1033" s="14"/>
      <c r="ANW1033" s="14"/>
      <c r="ANX1033" s="14"/>
      <c r="ANY1033" s="14"/>
      <c r="ANZ1033" s="14"/>
      <c r="AOA1033" s="14"/>
      <c r="AOB1033" s="14"/>
      <c r="AOC1033" s="14"/>
      <c r="AOD1033" s="14"/>
      <c r="AOE1033" s="14"/>
      <c r="AOF1033" s="14"/>
      <c r="AOG1033" s="14"/>
      <c r="AOH1033" s="14"/>
      <c r="AOI1033" s="14"/>
      <c r="AOJ1033" s="14"/>
      <c r="AOK1033" s="14"/>
      <c r="AOL1033" s="14"/>
      <c r="AOM1033" s="14"/>
      <c r="AON1033" s="14"/>
      <c r="AOO1033" s="14"/>
      <c r="AOP1033" s="14"/>
      <c r="AOQ1033" s="14"/>
      <c r="AOR1033" s="14"/>
      <c r="AOS1033" s="14"/>
      <c r="AOT1033" s="14"/>
      <c r="AOU1033" s="14"/>
      <c r="AOV1033" s="14"/>
      <c r="AOW1033" s="14"/>
      <c r="AOX1033" s="14"/>
      <c r="AOY1033" s="14"/>
      <c r="AOZ1033" s="14"/>
      <c r="APA1033" s="14"/>
      <c r="APB1033" s="14"/>
      <c r="APC1033" s="14"/>
      <c r="APD1033" s="14"/>
      <c r="APE1033" s="14"/>
      <c r="APF1033" s="14"/>
      <c r="APG1033" s="14"/>
      <c r="APH1033" s="14"/>
      <c r="API1033" s="14"/>
      <c r="APJ1033" s="14"/>
      <c r="APK1033" s="14"/>
      <c r="APL1033" s="14"/>
      <c r="APM1033" s="14"/>
      <c r="APN1033" s="14"/>
      <c r="APO1033" s="14"/>
      <c r="APP1033" s="14"/>
      <c r="APQ1033" s="14"/>
      <c r="APR1033" s="14"/>
      <c r="APS1033" s="14"/>
      <c r="APT1033" s="14"/>
      <c r="APU1033" s="14"/>
      <c r="APV1033" s="14"/>
      <c r="APW1033" s="14"/>
      <c r="APX1033" s="14"/>
      <c r="APY1033" s="14"/>
      <c r="APZ1033" s="14"/>
      <c r="AQA1033" s="14"/>
      <c r="AQB1033" s="14"/>
      <c r="AQC1033" s="14"/>
      <c r="AQD1033" s="14"/>
      <c r="AQE1033" s="14"/>
      <c r="AQF1033" s="14"/>
      <c r="AQG1033" s="14"/>
      <c r="AQH1033" s="14"/>
      <c r="AQI1033" s="14"/>
      <c r="AQJ1033" s="14"/>
      <c r="AQK1033" s="14"/>
      <c r="AQL1033" s="14"/>
      <c r="AQM1033" s="14"/>
      <c r="AQN1033" s="14"/>
      <c r="AQO1033" s="14"/>
      <c r="AQP1033" s="14"/>
      <c r="AQQ1033" s="14"/>
      <c r="AQR1033" s="14"/>
      <c r="AQS1033" s="14"/>
      <c r="AQT1033" s="14"/>
      <c r="AQU1033" s="14"/>
      <c r="AQV1033" s="14"/>
      <c r="AQW1033" s="14"/>
      <c r="AQX1033" s="14"/>
      <c r="AQY1033" s="14"/>
      <c r="AQZ1033" s="14"/>
      <c r="ARA1033" s="14"/>
      <c r="ARB1033" s="14"/>
      <c r="ARC1033" s="14"/>
      <c r="ARD1033" s="14"/>
      <c r="ARE1033" s="14"/>
      <c r="ARF1033" s="14"/>
      <c r="ARG1033" s="14"/>
      <c r="ARH1033" s="14"/>
      <c r="ARI1033" s="14"/>
      <c r="ARJ1033" s="14"/>
      <c r="ARK1033" s="14"/>
      <c r="ARL1033" s="14"/>
      <c r="ARM1033" s="14"/>
      <c r="ARN1033" s="14"/>
      <c r="ARO1033" s="14"/>
      <c r="ARP1033" s="14"/>
      <c r="ARQ1033" s="14"/>
      <c r="ARR1033" s="14"/>
      <c r="ARS1033" s="14"/>
      <c r="ART1033" s="14"/>
      <c r="ARU1033" s="14"/>
      <c r="ARV1033" s="14"/>
      <c r="ARW1033" s="14"/>
      <c r="ARX1033" s="14"/>
      <c r="ARY1033" s="14"/>
      <c r="ARZ1033" s="14"/>
      <c r="ASA1033" s="14"/>
      <c r="ASB1033" s="14"/>
      <c r="ASC1033" s="14"/>
      <c r="ASD1033" s="14"/>
      <c r="ASE1033" s="14"/>
      <c r="ASF1033" s="14"/>
      <c r="ASG1033" s="14"/>
      <c r="ASH1033" s="14"/>
      <c r="ASI1033" s="14"/>
      <c r="ASJ1033" s="14"/>
      <c r="ASK1033" s="14"/>
      <c r="ASL1033" s="14"/>
      <c r="ASM1033" s="14"/>
      <c r="ASN1033" s="14"/>
      <c r="ASO1033" s="14"/>
      <c r="ASP1033" s="14"/>
      <c r="ASQ1033" s="14"/>
      <c r="ASR1033" s="14"/>
      <c r="ASS1033" s="14"/>
      <c r="AST1033" s="14"/>
      <c r="ASU1033" s="14"/>
      <c r="ASV1033" s="14"/>
      <c r="ASW1033" s="14"/>
      <c r="ASX1033" s="14"/>
      <c r="ASY1033" s="14"/>
      <c r="ASZ1033" s="14"/>
      <c r="ATA1033" s="14"/>
      <c r="ATB1033" s="14"/>
      <c r="ATC1033" s="14"/>
      <c r="ATD1033" s="14"/>
      <c r="ATE1033" s="14"/>
      <c r="ATF1033" s="14"/>
      <c r="ATG1033" s="14"/>
      <c r="ATH1033" s="14"/>
      <c r="ATI1033" s="14"/>
      <c r="ATJ1033" s="14"/>
      <c r="ATK1033" s="14"/>
      <c r="ATL1033" s="14"/>
      <c r="ATM1033" s="14"/>
      <c r="ATN1033" s="14"/>
      <c r="ATO1033" s="14"/>
      <c r="ATP1033" s="14"/>
      <c r="ATQ1033" s="14"/>
      <c r="ATR1033" s="14"/>
      <c r="ATS1033" s="14"/>
      <c r="ATT1033" s="14"/>
      <c r="ATU1033" s="14"/>
      <c r="ATV1033" s="14"/>
      <c r="ATW1033" s="14"/>
      <c r="ATX1033" s="14"/>
      <c r="ATY1033" s="14"/>
      <c r="ATZ1033" s="14"/>
      <c r="AUA1033" s="14"/>
      <c r="AUB1033" s="14"/>
      <c r="AUC1033" s="14"/>
      <c r="AUD1033" s="14"/>
      <c r="AUE1033" s="14"/>
      <c r="AUF1033" s="14"/>
      <c r="AUG1033" s="14"/>
      <c r="AUH1033" s="14"/>
      <c r="AUI1033" s="14"/>
      <c r="AUJ1033" s="14"/>
      <c r="AUK1033" s="14"/>
      <c r="AUL1033" s="14"/>
      <c r="AUM1033" s="14"/>
      <c r="AUN1033" s="14"/>
      <c r="AUO1033" s="14"/>
      <c r="AUP1033" s="14"/>
      <c r="AUQ1033" s="14"/>
      <c r="AUR1033" s="14"/>
      <c r="AUS1033" s="14"/>
      <c r="AUT1033" s="14"/>
      <c r="AUU1033" s="14"/>
      <c r="AUV1033" s="14"/>
      <c r="AUW1033" s="14"/>
      <c r="AUX1033" s="14"/>
      <c r="AUY1033" s="14"/>
      <c r="AUZ1033" s="14"/>
      <c r="AVA1033" s="14"/>
      <c r="AVB1033" s="14"/>
      <c r="AVC1033" s="14"/>
      <c r="AVD1033" s="14"/>
      <c r="AVE1033" s="14"/>
      <c r="AVF1033" s="14"/>
      <c r="AVG1033" s="14"/>
      <c r="AVH1033" s="14"/>
      <c r="AVI1033" s="14"/>
      <c r="AVJ1033" s="14"/>
      <c r="AVK1033" s="14"/>
      <c r="AVL1033" s="14"/>
      <c r="AVM1033" s="14"/>
      <c r="AVN1033" s="14"/>
      <c r="AVO1033" s="14"/>
      <c r="AVP1033" s="14"/>
      <c r="AVQ1033" s="14"/>
      <c r="AVR1033" s="14"/>
      <c r="AVS1033" s="14"/>
      <c r="AVT1033" s="14"/>
      <c r="AVU1033" s="14"/>
      <c r="AVV1033" s="14"/>
      <c r="AVW1033" s="14"/>
      <c r="AVX1033" s="14"/>
      <c r="AVY1033" s="14"/>
      <c r="AVZ1033" s="14"/>
      <c r="AWA1033" s="14"/>
      <c r="AWB1033" s="14"/>
      <c r="AWC1033" s="14"/>
      <c r="AWD1033" s="14"/>
      <c r="AWE1033" s="14"/>
      <c r="AWF1033" s="14"/>
      <c r="AWG1033" s="14"/>
      <c r="AWH1033" s="14"/>
      <c r="AWI1033" s="14"/>
      <c r="AWJ1033" s="14"/>
      <c r="AWK1033" s="14"/>
      <c r="AWL1033" s="14"/>
      <c r="AWM1033" s="14"/>
      <c r="AWN1033" s="14"/>
      <c r="AWO1033" s="14"/>
      <c r="AWP1033" s="14"/>
      <c r="AWQ1033" s="14"/>
      <c r="AWR1033" s="14"/>
      <c r="AWS1033" s="14"/>
      <c r="AWT1033" s="14"/>
      <c r="AWU1033" s="14"/>
      <c r="AWV1033" s="14"/>
      <c r="AWW1033" s="14"/>
      <c r="AWX1033" s="14"/>
      <c r="AWY1033" s="14"/>
      <c r="AWZ1033" s="14"/>
      <c r="AXA1033" s="14"/>
      <c r="AXB1033" s="14"/>
      <c r="AXC1033" s="14"/>
      <c r="AXD1033" s="14"/>
      <c r="AXE1033" s="14"/>
      <c r="AXF1033" s="14"/>
      <c r="AXG1033" s="14"/>
      <c r="AXH1033" s="14"/>
      <c r="AXI1033" s="14"/>
      <c r="AXJ1033" s="14"/>
      <c r="AXK1033" s="14"/>
      <c r="AXL1033" s="14"/>
      <c r="AXM1033" s="14"/>
      <c r="AXN1033" s="14"/>
      <c r="AXO1033" s="14"/>
      <c r="AXP1033" s="14"/>
      <c r="AXQ1033" s="14"/>
      <c r="AXR1033" s="14"/>
      <c r="AXS1033" s="14"/>
      <c r="AXT1033" s="14"/>
      <c r="AXU1033" s="14"/>
      <c r="AXV1033" s="14"/>
      <c r="AXW1033" s="14"/>
      <c r="AXX1033" s="14"/>
      <c r="AXY1033" s="14"/>
      <c r="AXZ1033" s="14"/>
      <c r="AYA1033" s="14"/>
      <c r="AYB1033" s="14"/>
      <c r="AYC1033" s="14"/>
      <c r="AYD1033" s="14"/>
      <c r="AYE1033" s="14"/>
      <c r="AYF1033" s="14"/>
      <c r="AYG1033" s="14"/>
      <c r="AYH1033" s="14"/>
      <c r="AYI1033" s="14"/>
      <c r="AYJ1033" s="14"/>
      <c r="AYK1033" s="14"/>
      <c r="AYL1033" s="14"/>
      <c r="AYM1033" s="14"/>
      <c r="AYN1033" s="14"/>
      <c r="AYO1033" s="14"/>
      <c r="AYP1033" s="14"/>
      <c r="AYQ1033" s="14"/>
      <c r="AYR1033" s="14"/>
      <c r="AYS1033" s="14"/>
      <c r="AYT1033" s="14"/>
      <c r="AYU1033" s="14"/>
      <c r="AYV1033" s="14"/>
      <c r="AYW1033" s="14"/>
      <c r="AYX1033" s="14"/>
      <c r="AYY1033" s="14"/>
      <c r="AYZ1033" s="14"/>
      <c r="AZA1033" s="14"/>
      <c r="AZB1033" s="14"/>
      <c r="AZC1033" s="14"/>
      <c r="AZD1033" s="14"/>
      <c r="AZE1033" s="14"/>
      <c r="AZF1033" s="14"/>
      <c r="AZG1033" s="14"/>
      <c r="AZH1033" s="14"/>
      <c r="AZI1033" s="14"/>
      <c r="AZJ1033" s="14"/>
      <c r="AZK1033" s="14"/>
      <c r="AZL1033" s="14"/>
      <c r="AZM1033" s="14"/>
      <c r="AZN1033" s="14"/>
      <c r="AZO1033" s="14"/>
      <c r="AZP1033" s="14"/>
      <c r="AZQ1033" s="14"/>
      <c r="AZR1033" s="14"/>
      <c r="AZS1033" s="14"/>
      <c r="AZT1033" s="14"/>
      <c r="AZU1033" s="14"/>
      <c r="AZV1033" s="14"/>
      <c r="AZW1033" s="14"/>
      <c r="AZX1033" s="14"/>
      <c r="AZY1033" s="14"/>
      <c r="AZZ1033" s="14"/>
      <c r="BAA1033" s="14"/>
      <c r="BAB1033" s="14"/>
      <c r="BAC1033" s="14"/>
      <c r="BAD1033" s="14"/>
      <c r="BAE1033" s="14"/>
      <c r="BAF1033" s="14"/>
      <c r="BAG1033" s="14"/>
      <c r="BAH1033" s="14"/>
      <c r="BAI1033" s="14"/>
      <c r="BAJ1033" s="14"/>
      <c r="BAK1033" s="14"/>
      <c r="BAL1033" s="14"/>
      <c r="BAM1033" s="14"/>
      <c r="BAN1033" s="14"/>
      <c r="BAO1033" s="14"/>
      <c r="BAP1033" s="14"/>
      <c r="BAQ1033" s="14"/>
      <c r="BAR1033" s="14"/>
      <c r="BAS1033" s="14"/>
      <c r="BAT1033" s="14"/>
      <c r="BAU1033" s="14"/>
      <c r="BAV1033" s="14"/>
      <c r="BAW1033" s="14"/>
      <c r="BAX1033" s="14"/>
      <c r="BAY1033" s="14"/>
      <c r="BAZ1033" s="14"/>
      <c r="BBA1033" s="14"/>
      <c r="BBB1033" s="14"/>
      <c r="BBC1033" s="14"/>
      <c r="BBD1033" s="14"/>
      <c r="BBE1033" s="14"/>
      <c r="BBF1033" s="14"/>
      <c r="BBG1033" s="14"/>
      <c r="BBH1033" s="14"/>
      <c r="BBI1033" s="14"/>
      <c r="BBJ1033" s="14"/>
      <c r="BBK1033" s="14"/>
      <c r="BBL1033" s="14"/>
      <c r="BBM1033" s="14"/>
      <c r="BBN1033" s="14"/>
      <c r="BBO1033" s="14"/>
      <c r="BBP1033" s="14"/>
      <c r="BBQ1033" s="14"/>
      <c r="BBR1033" s="14"/>
      <c r="BBS1033" s="14"/>
      <c r="BBT1033" s="14"/>
      <c r="BBU1033" s="14"/>
      <c r="BBV1033" s="14"/>
      <c r="BBW1033" s="14"/>
      <c r="BBX1033" s="14"/>
      <c r="BBY1033" s="14"/>
      <c r="BBZ1033" s="14"/>
      <c r="BCA1033" s="14"/>
      <c r="BCB1033" s="14"/>
      <c r="BCC1033" s="14"/>
      <c r="BCD1033" s="14"/>
      <c r="BCE1033" s="14"/>
      <c r="BCF1033" s="14"/>
      <c r="BCG1033" s="14"/>
      <c r="BCH1033" s="14"/>
      <c r="BCI1033" s="14"/>
      <c r="BCJ1033" s="14"/>
      <c r="BCK1033" s="14"/>
      <c r="BCL1033" s="14"/>
      <c r="BCM1033" s="14"/>
      <c r="BCN1033" s="14"/>
      <c r="BCO1033" s="14"/>
      <c r="BCP1033" s="14"/>
      <c r="BCQ1033" s="14"/>
      <c r="BCR1033" s="14"/>
      <c r="BCS1033" s="14"/>
      <c r="BCT1033" s="14"/>
      <c r="BCU1033" s="14"/>
      <c r="BCV1033" s="14"/>
      <c r="BCW1033" s="14"/>
      <c r="BCX1033" s="14"/>
      <c r="BCY1033" s="14"/>
      <c r="BCZ1033" s="14"/>
      <c r="BDA1033" s="14"/>
      <c r="BDB1033" s="14"/>
      <c r="BDC1033" s="14"/>
      <c r="BDD1033" s="14"/>
      <c r="BDE1033" s="14"/>
      <c r="BDF1033" s="14"/>
      <c r="BDG1033" s="14"/>
      <c r="BDH1033" s="14"/>
      <c r="BDI1033" s="14"/>
      <c r="BDJ1033" s="14"/>
      <c r="BDK1033" s="14"/>
      <c r="BDL1033" s="14"/>
      <c r="BDM1033" s="14"/>
      <c r="BDN1033" s="14"/>
      <c r="BDO1033" s="14"/>
      <c r="BDP1033" s="14"/>
      <c r="BDQ1033" s="14"/>
      <c r="BDR1033" s="14"/>
      <c r="BDS1033" s="14"/>
      <c r="BDT1033" s="14"/>
      <c r="BDU1033" s="14"/>
      <c r="BDV1033" s="14"/>
      <c r="BDW1033" s="14"/>
      <c r="BDX1033" s="14"/>
      <c r="BDY1033" s="14"/>
      <c r="BDZ1033" s="14"/>
      <c r="BEA1033" s="14"/>
      <c r="BEB1033" s="14"/>
      <c r="BEC1033" s="14"/>
      <c r="BED1033" s="14"/>
      <c r="BEE1033" s="14"/>
      <c r="BEF1033" s="14"/>
      <c r="BEG1033" s="14"/>
      <c r="BEH1033" s="14"/>
      <c r="BEI1033" s="14"/>
      <c r="BEJ1033" s="14"/>
      <c r="BEK1033" s="14"/>
      <c r="BEL1033" s="14"/>
      <c r="BEM1033" s="14"/>
      <c r="BEN1033" s="14"/>
      <c r="BEO1033" s="14"/>
      <c r="BEP1033" s="14"/>
      <c r="BEQ1033" s="14"/>
      <c r="BER1033" s="14"/>
      <c r="BES1033" s="14"/>
      <c r="BET1033" s="14"/>
      <c r="BEU1033" s="14"/>
      <c r="BEV1033" s="14"/>
      <c r="BEW1033" s="14"/>
      <c r="BEX1033" s="14"/>
      <c r="BEY1033" s="14"/>
      <c r="BEZ1033" s="14"/>
      <c r="BFA1033" s="14"/>
      <c r="BFB1033" s="14"/>
      <c r="BFC1033" s="14"/>
      <c r="BFD1033" s="14"/>
      <c r="BFE1033" s="14"/>
      <c r="BFF1033" s="14"/>
      <c r="BFG1033" s="14"/>
      <c r="BFH1033" s="14"/>
      <c r="BFI1033" s="14"/>
      <c r="BFJ1033" s="14"/>
      <c r="BFK1033" s="14"/>
      <c r="BFL1033" s="14"/>
      <c r="BFM1033" s="14"/>
      <c r="BFN1033" s="14"/>
      <c r="BFO1033" s="14"/>
      <c r="BFP1033" s="14"/>
      <c r="BFQ1033" s="14"/>
      <c r="BFR1033" s="14"/>
      <c r="BFS1033" s="14"/>
      <c r="BFT1033" s="14"/>
      <c r="BFU1033" s="14"/>
      <c r="BFV1033" s="14"/>
      <c r="BFW1033" s="14"/>
      <c r="BFX1033" s="14"/>
      <c r="BFY1033" s="14"/>
      <c r="BFZ1033" s="14"/>
      <c r="BGA1033" s="14"/>
      <c r="BGB1033" s="14"/>
      <c r="BGC1033" s="14"/>
      <c r="BGD1033" s="14"/>
      <c r="BGE1033" s="14"/>
      <c r="BGF1033" s="14"/>
      <c r="BGG1033" s="14"/>
      <c r="BGH1033" s="14"/>
      <c r="BGI1033" s="14"/>
      <c r="BGJ1033" s="14"/>
      <c r="BGK1033" s="14"/>
      <c r="BGL1033" s="14"/>
      <c r="BGM1033" s="14"/>
      <c r="BGN1033" s="14"/>
      <c r="BGO1033" s="14"/>
      <c r="BGP1033" s="14"/>
      <c r="BGQ1033" s="14"/>
      <c r="BGR1033" s="14"/>
      <c r="BGS1033" s="14"/>
      <c r="BGT1033" s="14"/>
      <c r="BGU1033" s="14"/>
      <c r="BGV1033" s="14"/>
      <c r="BGW1033" s="14"/>
      <c r="BGX1033" s="14"/>
      <c r="BGY1033" s="14"/>
      <c r="BGZ1033" s="14"/>
      <c r="BHA1033" s="14"/>
      <c r="BHB1033" s="14"/>
      <c r="BHC1033" s="14"/>
      <c r="BHD1033" s="14"/>
      <c r="BHE1033" s="14"/>
      <c r="BHF1033" s="14"/>
      <c r="BHG1033" s="14"/>
      <c r="BHH1033" s="14"/>
      <c r="BHI1033" s="14"/>
      <c r="BHJ1033" s="14"/>
      <c r="BHK1033" s="14"/>
      <c r="BHL1033" s="14"/>
      <c r="BHM1033" s="14"/>
      <c r="BHN1033" s="14"/>
      <c r="BHO1033" s="14"/>
      <c r="BHP1033" s="14"/>
      <c r="BHQ1033" s="14"/>
      <c r="BHR1033" s="14"/>
      <c r="BHS1033" s="14"/>
      <c r="BHT1033" s="14"/>
      <c r="BHU1033" s="14"/>
      <c r="BHV1033" s="14"/>
      <c r="BHW1033" s="14"/>
      <c r="BHX1033" s="14"/>
      <c r="BHY1033" s="14"/>
      <c r="BHZ1033" s="14"/>
      <c r="BIA1033" s="14"/>
      <c r="BIB1033" s="14"/>
      <c r="BIC1033" s="14"/>
      <c r="BID1033" s="14"/>
      <c r="BIE1033" s="14"/>
      <c r="BIF1033" s="14"/>
      <c r="BIG1033" s="14"/>
      <c r="BIH1033" s="14"/>
      <c r="BII1033" s="14"/>
      <c r="BIJ1033" s="14"/>
      <c r="BIK1033" s="14"/>
      <c r="BIL1033" s="14"/>
      <c r="BIM1033" s="14"/>
      <c r="BIN1033" s="14"/>
      <c r="BIO1033" s="14"/>
      <c r="BIP1033" s="14"/>
      <c r="BIQ1033" s="14"/>
      <c r="BIR1033" s="14"/>
      <c r="BIS1033" s="14"/>
      <c r="BIT1033" s="14"/>
      <c r="BIU1033" s="14"/>
      <c r="BIV1033" s="14"/>
      <c r="BIW1033" s="14"/>
      <c r="BIX1033" s="14"/>
      <c r="BIY1033" s="14"/>
      <c r="BIZ1033" s="14"/>
      <c r="BJA1033" s="14"/>
      <c r="BJB1033" s="14"/>
      <c r="BJC1033" s="14"/>
      <c r="BJD1033" s="14"/>
      <c r="BJE1033" s="14"/>
      <c r="BJF1033" s="14"/>
      <c r="BJG1033" s="14"/>
      <c r="BJH1033" s="14"/>
      <c r="BJI1033" s="14"/>
      <c r="BJJ1033" s="14"/>
      <c r="BJK1033" s="14"/>
      <c r="BJL1033" s="14"/>
      <c r="BJM1033" s="14"/>
      <c r="BJN1033" s="14"/>
      <c r="BJO1033" s="14"/>
      <c r="BJP1033" s="14"/>
      <c r="BJQ1033" s="14"/>
      <c r="BJR1033" s="14"/>
      <c r="BJS1033" s="14"/>
      <c r="BJT1033" s="14"/>
      <c r="BJU1033" s="14"/>
      <c r="BJV1033" s="14"/>
      <c r="BJW1033" s="14"/>
      <c r="BJX1033" s="14"/>
      <c r="BJY1033" s="14"/>
      <c r="BJZ1033" s="14"/>
      <c r="BKA1033" s="14"/>
      <c r="BKB1033" s="14"/>
      <c r="BKC1033" s="14"/>
      <c r="BKD1033" s="14"/>
      <c r="BKE1033" s="14"/>
      <c r="BKF1033" s="14"/>
      <c r="BKG1033" s="14"/>
      <c r="BKH1033" s="14"/>
      <c r="BKI1033" s="14"/>
      <c r="BKJ1033" s="14"/>
      <c r="BKK1033" s="14"/>
      <c r="BKL1033" s="14"/>
      <c r="BKM1033" s="14"/>
      <c r="BKN1033" s="14"/>
      <c r="BKO1033" s="14"/>
      <c r="BKP1033" s="14"/>
      <c r="BKQ1033" s="14"/>
      <c r="BKR1033" s="14"/>
      <c r="BKS1033" s="14"/>
      <c r="BKT1033" s="14"/>
      <c r="BKU1033" s="14"/>
      <c r="BKV1033" s="14"/>
      <c r="BKW1033" s="14"/>
      <c r="BKX1033" s="14"/>
      <c r="BKY1033" s="14"/>
      <c r="BKZ1033" s="14"/>
      <c r="BLA1033" s="14"/>
      <c r="BLB1033" s="14"/>
      <c r="BLC1033" s="14"/>
      <c r="BLD1033" s="14"/>
      <c r="BLE1033" s="14"/>
      <c r="BLF1033" s="14"/>
      <c r="BLG1033" s="14"/>
      <c r="BLH1033" s="14"/>
      <c r="BLI1033" s="14"/>
      <c r="BLJ1033" s="14"/>
      <c r="BLK1033" s="14"/>
      <c r="BLL1033" s="14"/>
      <c r="BLM1033" s="14"/>
      <c r="BLN1033" s="14"/>
      <c r="BLO1033" s="14"/>
      <c r="BLP1033" s="14"/>
      <c r="BLQ1033" s="14"/>
      <c r="BLR1033" s="14"/>
      <c r="BLS1033" s="14"/>
      <c r="BLT1033" s="14"/>
      <c r="BLU1033" s="14"/>
      <c r="BLV1033" s="14"/>
      <c r="BLW1033" s="14"/>
      <c r="BLX1033" s="14"/>
      <c r="BLY1033" s="14"/>
      <c r="BLZ1033" s="14"/>
      <c r="BMA1033" s="14"/>
      <c r="BMB1033" s="14"/>
      <c r="BMC1033" s="14"/>
      <c r="BMD1033" s="14"/>
      <c r="BME1033" s="14"/>
      <c r="BMF1033" s="14"/>
      <c r="BMG1033" s="14"/>
      <c r="BMH1033" s="14"/>
      <c r="BMI1033" s="14"/>
      <c r="BMJ1033" s="14"/>
      <c r="BMK1033" s="14"/>
      <c r="BML1033" s="14"/>
      <c r="BMM1033" s="14"/>
      <c r="BMN1033" s="14"/>
      <c r="BMO1033" s="14"/>
      <c r="BMP1033" s="14"/>
      <c r="BMQ1033" s="14"/>
      <c r="BMR1033" s="14"/>
      <c r="BMS1033" s="14"/>
      <c r="BMT1033" s="14"/>
      <c r="BMU1033" s="14"/>
      <c r="BMV1033" s="14"/>
      <c r="BMW1033" s="14"/>
      <c r="BMX1033" s="14"/>
      <c r="BMY1033" s="14"/>
      <c r="BMZ1033" s="14"/>
      <c r="BNA1033" s="14"/>
      <c r="BNB1033" s="14"/>
      <c r="BNC1033" s="14"/>
      <c r="BND1033" s="14"/>
      <c r="BNE1033" s="14"/>
      <c r="BNF1033" s="14"/>
      <c r="BNG1033" s="14"/>
      <c r="BNH1033" s="14"/>
      <c r="BNI1033" s="14"/>
      <c r="BNJ1033" s="14"/>
      <c r="BNK1033" s="14"/>
      <c r="BNL1033" s="14"/>
      <c r="BNM1033" s="14"/>
      <c r="BNN1033" s="14"/>
      <c r="BNO1033" s="14"/>
      <c r="BNP1033" s="14"/>
      <c r="BNQ1033" s="14"/>
      <c r="BNR1033" s="14"/>
      <c r="BNS1033" s="14"/>
      <c r="BNT1033" s="14"/>
      <c r="BNU1033" s="14"/>
      <c r="BNV1033" s="14"/>
      <c r="BNW1033" s="14"/>
      <c r="BNX1033" s="14"/>
      <c r="BNY1033" s="14"/>
      <c r="BNZ1033" s="14"/>
      <c r="BOA1033" s="14"/>
      <c r="BOB1033" s="14"/>
      <c r="BOC1033" s="14"/>
      <c r="BOD1033" s="14"/>
      <c r="BOE1033" s="14"/>
      <c r="BOF1033" s="14"/>
      <c r="BOG1033" s="14"/>
      <c r="BOH1033" s="14"/>
      <c r="BOI1033" s="14"/>
      <c r="BOJ1033" s="14"/>
      <c r="BOK1033" s="14"/>
      <c r="BOL1033" s="14"/>
      <c r="BOM1033" s="14"/>
      <c r="BON1033" s="14"/>
      <c r="BOO1033" s="14"/>
      <c r="BOP1033" s="14"/>
      <c r="BOQ1033" s="14"/>
      <c r="BOR1033" s="14"/>
      <c r="BOS1033" s="14"/>
      <c r="BOT1033" s="14"/>
      <c r="BOU1033" s="14"/>
      <c r="BOV1033" s="14"/>
      <c r="BOW1033" s="14"/>
      <c r="BOX1033" s="14"/>
      <c r="BOY1033" s="14"/>
      <c r="BOZ1033" s="14"/>
      <c r="BPA1033" s="14"/>
      <c r="BPB1033" s="14"/>
      <c r="BPC1033" s="14"/>
      <c r="BPD1033" s="14"/>
      <c r="BPE1033" s="14"/>
      <c r="BPF1033" s="14"/>
      <c r="BPG1033" s="14"/>
      <c r="BPH1033" s="14"/>
      <c r="BPI1033" s="14"/>
      <c r="BPJ1033" s="14"/>
      <c r="BPK1033" s="14"/>
      <c r="BPL1033" s="14"/>
      <c r="BPM1033" s="14"/>
      <c r="BPN1033" s="14"/>
      <c r="BPO1033" s="14"/>
      <c r="BPP1033" s="14"/>
      <c r="BPQ1033" s="14"/>
      <c r="BPR1033" s="14"/>
      <c r="BPS1033" s="14"/>
      <c r="BPT1033" s="14"/>
      <c r="BPU1033" s="14"/>
      <c r="BPV1033" s="14"/>
      <c r="BPW1033" s="14"/>
      <c r="BPX1033" s="14"/>
      <c r="BPY1033" s="14"/>
      <c r="BPZ1033" s="14"/>
      <c r="BQA1033" s="14"/>
      <c r="BQB1033" s="14"/>
      <c r="BQC1033" s="14"/>
      <c r="BQD1033" s="14"/>
      <c r="BQE1033" s="14"/>
      <c r="BQF1033" s="14"/>
      <c r="BQG1033" s="14"/>
      <c r="BQH1033" s="14"/>
      <c r="BQI1033" s="14"/>
      <c r="BQJ1033" s="14"/>
      <c r="BQK1033" s="14"/>
      <c r="BQL1033" s="14"/>
      <c r="BQM1033" s="14"/>
      <c r="BQN1033" s="14"/>
      <c r="BQO1033" s="14"/>
      <c r="BQP1033" s="14"/>
      <c r="BQQ1033" s="14"/>
      <c r="BQR1033" s="14"/>
      <c r="BQS1033" s="14"/>
      <c r="BQT1033" s="14"/>
      <c r="BQU1033" s="14"/>
      <c r="BQV1033" s="14"/>
      <c r="BQW1033" s="14"/>
      <c r="BQX1033" s="14"/>
      <c r="BQY1033" s="14"/>
      <c r="BQZ1033" s="14"/>
      <c r="BRA1033" s="14"/>
      <c r="BRB1033" s="14"/>
      <c r="BRC1033" s="14"/>
      <c r="BRD1033" s="14"/>
      <c r="BRE1033" s="14"/>
      <c r="BRF1033" s="14"/>
      <c r="BRG1033" s="14"/>
      <c r="BRH1033" s="14"/>
      <c r="BRI1033" s="14"/>
      <c r="BRJ1033" s="14"/>
      <c r="BRK1033" s="14"/>
      <c r="BRL1033" s="14"/>
      <c r="BRM1033" s="14"/>
      <c r="BRN1033" s="14"/>
      <c r="BRO1033" s="14"/>
      <c r="BRP1033" s="14"/>
      <c r="BRQ1033" s="14"/>
      <c r="BRR1033" s="14"/>
      <c r="BRS1033" s="14"/>
      <c r="BRT1033" s="14"/>
      <c r="BRU1033" s="14"/>
      <c r="BRV1033" s="14"/>
      <c r="BRW1033" s="14"/>
      <c r="BRX1033" s="14"/>
      <c r="BRY1033" s="14"/>
      <c r="BRZ1033" s="14"/>
      <c r="BSA1033" s="14"/>
      <c r="BSB1033" s="14"/>
      <c r="BSC1033" s="14"/>
      <c r="BSD1033" s="14"/>
      <c r="BSE1033" s="14"/>
      <c r="BSF1033" s="14"/>
      <c r="BSG1033" s="14"/>
      <c r="BSH1033" s="14"/>
      <c r="BSI1033" s="14"/>
      <c r="BSJ1033" s="14"/>
      <c r="BSK1033" s="14"/>
      <c r="BSL1033" s="14"/>
      <c r="BSM1033" s="14"/>
      <c r="BSN1033" s="14"/>
      <c r="BSO1033" s="14"/>
      <c r="BSP1033" s="14"/>
      <c r="BSQ1033" s="14"/>
      <c r="BSR1033" s="14"/>
      <c r="BSS1033" s="14"/>
      <c r="BST1033" s="14"/>
      <c r="BSU1033" s="14"/>
      <c r="BSV1033" s="14"/>
      <c r="BSW1033" s="14"/>
      <c r="BSX1033" s="14"/>
      <c r="BSY1033" s="14"/>
      <c r="BSZ1033" s="14"/>
      <c r="BTA1033" s="14"/>
      <c r="BTB1033" s="14"/>
      <c r="BTC1033" s="14"/>
      <c r="BTD1033" s="14"/>
      <c r="BTE1033" s="14"/>
      <c r="BTF1033" s="14"/>
      <c r="BTG1033" s="14"/>
      <c r="BTH1033" s="14"/>
      <c r="BTI1033" s="14"/>
      <c r="BTJ1033" s="14"/>
      <c r="BTK1033" s="14"/>
      <c r="BTL1033" s="14"/>
      <c r="BTM1033" s="14"/>
      <c r="BTN1033" s="14"/>
      <c r="BTO1033" s="14"/>
      <c r="BTP1033" s="14"/>
      <c r="BTQ1033" s="14"/>
      <c r="BTR1033" s="14"/>
      <c r="BTS1033" s="14"/>
      <c r="BTT1033" s="14"/>
      <c r="BTU1033" s="14"/>
      <c r="BTV1033" s="14"/>
      <c r="BTW1033" s="14"/>
      <c r="BTX1033" s="14"/>
      <c r="BTY1033" s="14"/>
      <c r="BTZ1033" s="14"/>
      <c r="BUA1033" s="14"/>
      <c r="BUB1033" s="14"/>
      <c r="BUC1033" s="14"/>
      <c r="BUD1033" s="14"/>
      <c r="BUE1033" s="14"/>
      <c r="BUF1033" s="14"/>
      <c r="BUG1033" s="14"/>
      <c r="BUH1033" s="14"/>
      <c r="BUI1033" s="14"/>
      <c r="BUJ1033" s="14"/>
      <c r="BUK1033" s="14"/>
      <c r="BUL1033" s="14"/>
      <c r="BUM1033" s="14"/>
      <c r="BUN1033" s="14"/>
      <c r="BUO1033" s="14"/>
      <c r="BUP1033" s="14"/>
      <c r="BUQ1033" s="14"/>
      <c r="BUR1033" s="14"/>
      <c r="BUS1033" s="14"/>
      <c r="BUT1033" s="14"/>
      <c r="BUU1033" s="14"/>
      <c r="BUV1033" s="14"/>
      <c r="BUW1033" s="14"/>
      <c r="BUX1033" s="14"/>
      <c r="BUY1033" s="14"/>
      <c r="BUZ1033" s="14"/>
      <c r="BVA1033" s="14"/>
      <c r="BVB1033" s="14"/>
      <c r="BVC1033" s="14"/>
      <c r="BVD1033" s="14"/>
      <c r="BVE1033" s="14"/>
      <c r="BVF1033" s="14"/>
      <c r="BVG1033" s="14"/>
      <c r="BVH1033" s="14"/>
      <c r="BVI1033" s="14"/>
      <c r="BVJ1033" s="14"/>
      <c r="BVK1033" s="14"/>
      <c r="BVL1033" s="14"/>
      <c r="BVM1033" s="14"/>
      <c r="BVN1033" s="14"/>
      <c r="BVO1033" s="14"/>
      <c r="BVP1033" s="14"/>
      <c r="BVQ1033" s="14"/>
      <c r="BVR1033" s="14"/>
      <c r="BVS1033" s="14"/>
      <c r="BVT1033" s="14"/>
      <c r="BVU1033" s="14"/>
      <c r="BVV1033" s="14"/>
      <c r="BVW1033" s="14"/>
      <c r="BVX1033" s="14"/>
      <c r="BVY1033" s="14"/>
      <c r="BVZ1033" s="14"/>
      <c r="BWA1033" s="14"/>
      <c r="BWB1033" s="14"/>
      <c r="BWC1033" s="14"/>
      <c r="BWD1033" s="14"/>
      <c r="BWE1033" s="14"/>
      <c r="BWF1033" s="14"/>
      <c r="BWG1033" s="14"/>
      <c r="BWH1033" s="14"/>
      <c r="BWI1033" s="14"/>
      <c r="BWJ1033" s="14"/>
      <c r="BWK1033" s="14"/>
      <c r="BWL1033" s="14"/>
      <c r="BWM1033" s="14"/>
      <c r="BWN1033" s="14"/>
      <c r="BWO1033" s="14"/>
      <c r="BWP1033" s="14"/>
      <c r="BWQ1033" s="14"/>
      <c r="BWR1033" s="14"/>
      <c r="BWS1033" s="14"/>
      <c r="BWT1033" s="14"/>
      <c r="BWU1033" s="14"/>
      <c r="BWV1033" s="14"/>
      <c r="BWW1033" s="14"/>
      <c r="BWX1033" s="14"/>
      <c r="BWY1033" s="14"/>
      <c r="BWZ1033" s="14"/>
      <c r="BXA1033" s="14"/>
      <c r="BXB1033" s="14"/>
      <c r="BXC1033" s="14"/>
      <c r="BXD1033" s="14"/>
      <c r="BXE1033" s="14"/>
      <c r="BXF1033" s="14"/>
      <c r="BXG1033" s="14"/>
      <c r="BXH1033" s="14"/>
      <c r="BXI1033" s="14"/>
      <c r="BXJ1033" s="14"/>
      <c r="BXK1033" s="14"/>
      <c r="BXL1033" s="14"/>
      <c r="BXM1033" s="14"/>
      <c r="BXN1033" s="14"/>
      <c r="BXO1033" s="14"/>
      <c r="BXP1033" s="14"/>
      <c r="BXQ1033" s="14"/>
      <c r="BXR1033" s="14"/>
      <c r="BXS1033" s="14"/>
      <c r="BXT1033" s="14"/>
      <c r="BXU1033" s="14"/>
      <c r="BXV1033" s="14"/>
      <c r="BXW1033" s="14"/>
      <c r="BXX1033" s="14"/>
      <c r="BXY1033" s="14"/>
      <c r="BXZ1033" s="14"/>
      <c r="BYA1033" s="14"/>
      <c r="BYB1033" s="14"/>
      <c r="BYC1033" s="14"/>
      <c r="BYD1033" s="14"/>
      <c r="BYE1033" s="14"/>
      <c r="BYF1033" s="14"/>
      <c r="BYG1033" s="14"/>
      <c r="BYH1033" s="14"/>
      <c r="BYI1033" s="14"/>
      <c r="BYJ1033" s="14"/>
      <c r="BYK1033" s="14"/>
      <c r="BYL1033" s="14"/>
      <c r="BYM1033" s="14"/>
      <c r="BYN1033" s="14"/>
      <c r="BYO1033" s="14"/>
      <c r="BYP1033" s="14"/>
      <c r="BYQ1033" s="14"/>
      <c r="BYR1033" s="14"/>
      <c r="BYS1033" s="14"/>
      <c r="BYT1033" s="14"/>
      <c r="BYU1033" s="14"/>
      <c r="BYV1033" s="14"/>
      <c r="BYW1033" s="14"/>
      <c r="BYX1033" s="14"/>
      <c r="BYY1033" s="14"/>
      <c r="BYZ1033" s="14"/>
      <c r="BZA1033" s="14"/>
      <c r="BZB1033" s="14"/>
      <c r="BZC1033" s="14"/>
      <c r="BZD1033" s="14"/>
      <c r="BZE1033" s="14"/>
      <c r="BZF1033" s="14"/>
      <c r="BZG1033" s="14"/>
      <c r="BZH1033" s="14"/>
      <c r="BZI1033" s="14"/>
      <c r="BZJ1033" s="14"/>
      <c r="BZK1033" s="14"/>
      <c r="BZL1033" s="14"/>
      <c r="BZM1033" s="14"/>
      <c r="BZN1033" s="14"/>
      <c r="BZO1033" s="14"/>
      <c r="BZP1033" s="14"/>
      <c r="BZQ1033" s="14"/>
      <c r="BZR1033" s="14"/>
      <c r="BZS1033" s="14"/>
      <c r="BZT1033" s="14"/>
      <c r="BZU1033" s="14"/>
      <c r="BZV1033" s="14"/>
      <c r="BZW1033" s="14"/>
      <c r="BZX1033" s="14"/>
      <c r="BZY1033" s="14"/>
      <c r="BZZ1033" s="14"/>
      <c r="CAA1033" s="14"/>
      <c r="CAB1033" s="14"/>
      <c r="CAC1033" s="14"/>
      <c r="CAD1033" s="14"/>
      <c r="CAE1033" s="14"/>
      <c r="CAF1033" s="14"/>
      <c r="CAG1033" s="14"/>
      <c r="CAH1033" s="14"/>
      <c r="CAI1033" s="14"/>
      <c r="CAJ1033" s="14"/>
      <c r="CAK1033" s="14"/>
      <c r="CAL1033" s="14"/>
      <c r="CAM1033" s="14"/>
      <c r="CAN1033" s="14"/>
      <c r="CAO1033" s="14"/>
      <c r="CAP1033" s="14"/>
      <c r="CAQ1033" s="14"/>
      <c r="CAR1033" s="14"/>
      <c r="CAS1033" s="14"/>
      <c r="CAT1033" s="14"/>
      <c r="CAU1033" s="14"/>
      <c r="CAV1033" s="14"/>
      <c r="CAW1033" s="14"/>
      <c r="CAX1033" s="14"/>
      <c r="CAY1033" s="14"/>
      <c r="CAZ1033" s="14"/>
      <c r="CBA1033" s="14"/>
      <c r="CBB1033" s="14"/>
      <c r="CBC1033" s="14"/>
      <c r="CBD1033" s="14"/>
      <c r="CBE1033" s="14"/>
      <c r="CBF1033" s="14"/>
      <c r="CBG1033" s="14"/>
      <c r="CBH1033" s="14"/>
      <c r="CBI1033" s="14"/>
      <c r="CBJ1033" s="14"/>
      <c r="CBK1033" s="14"/>
      <c r="CBL1033" s="14"/>
      <c r="CBM1033" s="14"/>
      <c r="CBN1033" s="14"/>
      <c r="CBO1033" s="14"/>
      <c r="CBP1033" s="14"/>
      <c r="CBQ1033" s="14"/>
      <c r="CBR1033" s="14"/>
      <c r="CBS1033" s="14"/>
      <c r="CBT1033" s="14"/>
      <c r="CBU1033" s="14"/>
      <c r="CBV1033" s="14"/>
      <c r="CBW1033" s="14"/>
      <c r="CBX1033" s="14"/>
      <c r="CBY1033" s="14"/>
      <c r="CBZ1033" s="14"/>
      <c r="CCA1033" s="14"/>
      <c r="CCB1033" s="14"/>
      <c r="CCC1033" s="14"/>
      <c r="CCD1033" s="14"/>
      <c r="CCE1033" s="14"/>
      <c r="CCF1033" s="14"/>
      <c r="CCG1033" s="14"/>
      <c r="CCH1033" s="14"/>
      <c r="CCI1033" s="14"/>
      <c r="CCJ1033" s="14"/>
      <c r="CCK1033" s="14"/>
      <c r="CCL1033" s="14"/>
      <c r="CCM1033" s="14"/>
      <c r="CCN1033" s="14"/>
      <c r="CCO1033" s="14"/>
      <c r="CCP1033" s="14"/>
      <c r="CCQ1033" s="14"/>
      <c r="CCR1033" s="14"/>
      <c r="CCS1033" s="14"/>
      <c r="CCT1033" s="14"/>
      <c r="CCU1033" s="14"/>
      <c r="CCV1033" s="14"/>
      <c r="CCW1033" s="14"/>
      <c r="CCX1033" s="14"/>
      <c r="CCY1033" s="14"/>
      <c r="CCZ1033" s="14"/>
      <c r="CDA1033" s="14"/>
      <c r="CDB1033" s="14"/>
      <c r="CDC1033" s="14"/>
      <c r="CDD1033" s="14"/>
      <c r="CDE1033" s="14"/>
      <c r="CDF1033" s="14"/>
      <c r="CDG1033" s="14"/>
      <c r="CDH1033" s="14"/>
      <c r="CDI1033" s="14"/>
      <c r="CDJ1033" s="14"/>
      <c r="CDK1033" s="14"/>
      <c r="CDL1033" s="14"/>
      <c r="CDM1033" s="14"/>
      <c r="CDN1033" s="14"/>
      <c r="CDO1033" s="14"/>
      <c r="CDP1033" s="14"/>
      <c r="CDQ1033" s="14"/>
      <c r="CDR1033" s="14"/>
      <c r="CDS1033" s="14"/>
      <c r="CDT1033" s="14"/>
      <c r="CDU1033" s="14"/>
      <c r="CDV1033" s="14"/>
      <c r="CDW1033" s="14"/>
      <c r="CDX1033" s="14"/>
      <c r="CDY1033" s="14"/>
      <c r="CDZ1033" s="14"/>
      <c r="CEA1033" s="14"/>
      <c r="CEB1033" s="14"/>
      <c r="CEC1033" s="14"/>
      <c r="CED1033" s="14"/>
      <c r="CEE1033" s="14"/>
      <c r="CEF1033" s="14"/>
      <c r="CEG1033" s="14"/>
      <c r="CEH1033" s="14"/>
      <c r="CEI1033" s="14"/>
      <c r="CEJ1033" s="14"/>
      <c r="CEK1033" s="14"/>
      <c r="CEL1033" s="14"/>
      <c r="CEM1033" s="14"/>
      <c r="CEN1033" s="14"/>
      <c r="CEO1033" s="14"/>
      <c r="CEP1033" s="14"/>
      <c r="CEQ1033" s="14"/>
      <c r="CER1033" s="14"/>
      <c r="CES1033" s="14"/>
      <c r="CET1033" s="14"/>
      <c r="CEU1033" s="14"/>
      <c r="CEV1033" s="14"/>
      <c r="CEW1033" s="14"/>
      <c r="CEX1033" s="14"/>
      <c r="CEY1033" s="14"/>
      <c r="CEZ1033" s="14"/>
      <c r="CFA1033" s="14"/>
      <c r="CFB1033" s="14"/>
      <c r="CFC1033" s="14"/>
      <c r="CFD1033" s="14"/>
      <c r="CFE1033" s="14"/>
      <c r="CFF1033" s="14"/>
      <c r="CFG1033" s="14"/>
      <c r="CFH1033" s="14"/>
      <c r="CFI1033" s="14"/>
      <c r="CFJ1033" s="14"/>
      <c r="CFK1033" s="14"/>
      <c r="CFL1033" s="14"/>
      <c r="CFM1033" s="14"/>
      <c r="CFN1033" s="14"/>
      <c r="CFO1033" s="14"/>
      <c r="CFP1033" s="14"/>
      <c r="CFQ1033" s="14"/>
      <c r="CFR1033" s="14"/>
      <c r="CFS1033" s="14"/>
      <c r="CFT1033" s="14"/>
      <c r="CFU1033" s="14"/>
      <c r="CFV1033" s="14"/>
      <c r="CFW1033" s="14"/>
      <c r="CFX1033" s="14"/>
      <c r="CFY1033" s="14"/>
      <c r="CFZ1033" s="14"/>
      <c r="CGA1033" s="14"/>
      <c r="CGB1033" s="14"/>
      <c r="CGC1033" s="14"/>
      <c r="CGD1033" s="14"/>
      <c r="CGE1033" s="14"/>
      <c r="CGF1033" s="14"/>
      <c r="CGG1033" s="14"/>
      <c r="CGH1033" s="14"/>
      <c r="CGI1033" s="14"/>
      <c r="CGJ1033" s="14"/>
      <c r="CGK1033" s="14"/>
      <c r="CGL1033" s="14"/>
      <c r="CGM1033" s="14"/>
      <c r="CGN1033" s="14"/>
      <c r="CGO1033" s="14"/>
      <c r="CGP1033" s="14"/>
      <c r="CGQ1033" s="14"/>
      <c r="CGR1033" s="14"/>
      <c r="CGS1033" s="14"/>
      <c r="CGT1033" s="14"/>
      <c r="CGU1033" s="14"/>
      <c r="CGV1033" s="14"/>
      <c r="CGW1033" s="14"/>
      <c r="CGX1033" s="14"/>
      <c r="CGY1033" s="14"/>
      <c r="CGZ1033" s="14"/>
      <c r="CHA1033" s="14"/>
      <c r="CHB1033" s="14"/>
      <c r="CHC1033" s="14"/>
      <c r="CHD1033" s="14"/>
      <c r="CHE1033" s="14"/>
      <c r="CHF1033" s="14"/>
      <c r="CHG1033" s="14"/>
      <c r="CHH1033" s="14"/>
      <c r="CHI1033" s="14"/>
      <c r="CHJ1033" s="14"/>
      <c r="CHK1033" s="14"/>
      <c r="CHL1033" s="14"/>
      <c r="CHM1033" s="14"/>
      <c r="CHN1033" s="14"/>
      <c r="CHO1033" s="14"/>
      <c r="CHP1033" s="14"/>
      <c r="CHQ1033" s="14"/>
      <c r="CHR1033" s="14"/>
      <c r="CHS1033" s="14"/>
      <c r="CHT1033" s="14"/>
      <c r="CHU1033" s="14"/>
      <c r="CHV1033" s="14"/>
      <c r="CHW1033" s="14"/>
      <c r="CHX1033" s="14"/>
      <c r="CHY1033" s="14"/>
      <c r="CHZ1033" s="14"/>
      <c r="CIA1033" s="14"/>
      <c r="CIB1033" s="14"/>
      <c r="CIC1033" s="14"/>
      <c r="CID1033" s="14"/>
      <c r="CIE1033" s="14"/>
      <c r="CIF1033" s="14"/>
      <c r="CIG1033" s="14"/>
      <c r="CIH1033" s="14"/>
      <c r="CII1033" s="14"/>
      <c r="CIJ1033" s="14"/>
      <c r="CIK1033" s="14"/>
      <c r="CIL1033" s="14"/>
      <c r="CIM1033" s="14"/>
      <c r="CIN1033" s="14"/>
      <c r="CIO1033" s="14"/>
      <c r="CIP1033" s="14"/>
      <c r="CIQ1033" s="14"/>
      <c r="CIR1033" s="14"/>
      <c r="CIS1033" s="14"/>
      <c r="CIT1033" s="14"/>
      <c r="CIU1033" s="14"/>
      <c r="CIV1033" s="14"/>
      <c r="CIW1033" s="14"/>
      <c r="CIX1033" s="14"/>
      <c r="CIY1033" s="14"/>
      <c r="CIZ1033" s="14"/>
      <c r="CJA1033" s="14"/>
      <c r="CJB1033" s="14"/>
      <c r="CJC1033" s="14"/>
      <c r="CJD1033" s="14"/>
      <c r="CJE1033" s="14"/>
      <c r="CJF1033" s="14"/>
      <c r="CJG1033" s="14"/>
      <c r="CJH1033" s="14"/>
      <c r="CJI1033" s="14"/>
      <c r="CJJ1033" s="14"/>
      <c r="CJK1033" s="14"/>
      <c r="CJL1033" s="14"/>
      <c r="CJM1033" s="14"/>
      <c r="CJN1033" s="14"/>
      <c r="CJO1033" s="14"/>
      <c r="CJP1033" s="14"/>
      <c r="CJQ1033" s="14"/>
      <c r="CJR1033" s="14"/>
      <c r="CJS1033" s="14"/>
      <c r="CJT1033" s="14"/>
      <c r="CJU1033" s="14"/>
      <c r="CJV1033" s="14"/>
      <c r="CJW1033" s="14"/>
      <c r="CJX1033" s="14"/>
      <c r="CJY1033" s="14"/>
      <c r="CJZ1033" s="14"/>
      <c r="CKA1033" s="14"/>
      <c r="CKB1033" s="14"/>
      <c r="CKC1033" s="14"/>
      <c r="CKD1033" s="14"/>
      <c r="CKE1033" s="14"/>
      <c r="CKF1033" s="14"/>
      <c r="CKG1033" s="14"/>
      <c r="CKH1033" s="14"/>
      <c r="CKI1033" s="14"/>
      <c r="CKJ1033" s="14"/>
      <c r="CKK1033" s="14"/>
      <c r="CKL1033" s="14"/>
      <c r="CKM1033" s="14"/>
      <c r="CKN1033" s="14"/>
      <c r="CKO1033" s="14"/>
      <c r="CKP1033" s="14"/>
      <c r="CKQ1033" s="14"/>
      <c r="CKR1033" s="14"/>
      <c r="CKS1033" s="14"/>
      <c r="CKT1033" s="14"/>
      <c r="CKU1033" s="14"/>
      <c r="CKV1033" s="14"/>
      <c r="CKW1033" s="14"/>
      <c r="CKX1033" s="14"/>
      <c r="CKY1033" s="14"/>
      <c r="CKZ1033" s="14"/>
      <c r="CLA1033" s="14"/>
      <c r="CLB1033" s="14"/>
      <c r="CLC1033" s="14"/>
      <c r="CLD1033" s="14"/>
      <c r="CLE1033" s="14"/>
      <c r="CLF1033" s="14"/>
      <c r="CLG1033" s="14"/>
      <c r="CLH1033" s="14"/>
      <c r="CLI1033" s="14"/>
      <c r="CLJ1033" s="14"/>
      <c r="CLK1033" s="14"/>
      <c r="CLL1033" s="14"/>
      <c r="CLM1033" s="14"/>
      <c r="CLN1033" s="14"/>
      <c r="CLO1033" s="14"/>
      <c r="CLP1033" s="14"/>
      <c r="CLQ1033" s="14"/>
      <c r="CLR1033" s="14"/>
      <c r="CLS1033" s="14"/>
      <c r="CLT1033" s="14"/>
      <c r="CLU1033" s="14"/>
      <c r="CLV1033" s="14"/>
      <c r="CLW1033" s="14"/>
      <c r="CLX1033" s="14"/>
      <c r="CLY1033" s="14"/>
      <c r="CLZ1033" s="14"/>
      <c r="CMA1033" s="14"/>
      <c r="CMB1033" s="14"/>
      <c r="CMC1033" s="14"/>
      <c r="CMD1033" s="14"/>
      <c r="CME1033" s="14"/>
      <c r="CMF1033" s="14"/>
      <c r="CMG1033" s="14"/>
      <c r="CMH1033" s="14"/>
      <c r="CMI1033" s="14"/>
      <c r="CMJ1033" s="14"/>
      <c r="CMK1033" s="14"/>
      <c r="CML1033" s="14"/>
      <c r="CMM1033" s="14"/>
      <c r="CMN1033" s="14"/>
      <c r="CMO1033" s="14"/>
      <c r="CMP1033" s="14"/>
      <c r="CMQ1033" s="14"/>
      <c r="CMR1033" s="14"/>
      <c r="CMS1033" s="14"/>
      <c r="CMT1033" s="14"/>
      <c r="CMU1033" s="14"/>
      <c r="CMV1033" s="14"/>
      <c r="CMW1033" s="14"/>
      <c r="CMX1033" s="14"/>
      <c r="CMY1033" s="14"/>
      <c r="CMZ1033" s="14"/>
      <c r="CNA1033" s="14"/>
      <c r="CNB1033" s="14"/>
      <c r="CNC1033" s="14"/>
      <c r="CND1033" s="14"/>
      <c r="CNE1033" s="14"/>
      <c r="CNF1033" s="14"/>
      <c r="CNG1033" s="14"/>
      <c r="CNH1033" s="14"/>
      <c r="CNI1033" s="14"/>
      <c r="CNJ1033" s="14"/>
      <c r="CNK1033" s="14"/>
      <c r="CNL1033" s="14"/>
      <c r="CNM1033" s="14"/>
      <c r="CNN1033" s="14"/>
      <c r="CNO1033" s="14"/>
      <c r="CNP1033" s="14"/>
      <c r="CNQ1033" s="14"/>
      <c r="CNR1033" s="14"/>
      <c r="CNS1033" s="14"/>
      <c r="CNT1033" s="14"/>
      <c r="CNU1033" s="14"/>
      <c r="CNV1033" s="14"/>
      <c r="CNW1033" s="14"/>
      <c r="CNX1033" s="14"/>
      <c r="CNY1033" s="14"/>
      <c r="CNZ1033" s="14"/>
      <c r="COA1033" s="14"/>
      <c r="COB1033" s="14"/>
      <c r="COC1033" s="14"/>
      <c r="COD1033" s="14"/>
      <c r="COE1033" s="14"/>
      <c r="COF1033" s="14"/>
      <c r="COG1033" s="14"/>
      <c r="COH1033" s="14"/>
      <c r="COI1033" s="14"/>
      <c r="COJ1033" s="14"/>
      <c r="COK1033" s="14"/>
      <c r="COL1033" s="14"/>
      <c r="COM1033" s="14"/>
      <c r="CON1033" s="14"/>
      <c r="COO1033" s="14"/>
      <c r="COP1033" s="14"/>
      <c r="COQ1033" s="14"/>
      <c r="COR1033" s="14"/>
      <c r="COS1033" s="14"/>
      <c r="COT1033" s="14"/>
      <c r="COU1033" s="14"/>
      <c r="COV1033" s="14"/>
      <c r="COW1033" s="14"/>
      <c r="COX1033" s="14"/>
      <c r="COY1033" s="14"/>
      <c r="COZ1033" s="14"/>
      <c r="CPA1033" s="14"/>
      <c r="CPB1033" s="14"/>
      <c r="CPC1033" s="14"/>
      <c r="CPD1033" s="14"/>
      <c r="CPE1033" s="14"/>
      <c r="CPF1033" s="14"/>
      <c r="CPG1033" s="14"/>
      <c r="CPH1033" s="14"/>
      <c r="CPI1033" s="14"/>
      <c r="CPJ1033" s="14"/>
      <c r="CPK1033" s="14"/>
      <c r="CPL1033" s="14"/>
      <c r="CPM1033" s="14"/>
      <c r="CPN1033" s="14"/>
      <c r="CPO1033" s="14"/>
      <c r="CPP1033" s="14"/>
      <c r="CPQ1033" s="14"/>
      <c r="CPR1033" s="14"/>
      <c r="CPS1033" s="14"/>
      <c r="CPT1033" s="14"/>
      <c r="CPU1033" s="14"/>
      <c r="CPV1033" s="14"/>
      <c r="CPW1033" s="14"/>
      <c r="CPX1033" s="14"/>
      <c r="CPY1033" s="14"/>
      <c r="CPZ1033" s="14"/>
      <c r="CQA1033" s="14"/>
      <c r="CQB1033" s="14"/>
      <c r="CQC1033" s="14"/>
      <c r="CQD1033" s="14"/>
      <c r="CQE1033" s="14"/>
      <c r="CQF1033" s="14"/>
      <c r="CQG1033" s="14"/>
      <c r="CQH1033" s="14"/>
      <c r="CQI1033" s="14"/>
      <c r="CQJ1033" s="14"/>
      <c r="CQK1033" s="14"/>
      <c r="CQL1033" s="14"/>
      <c r="CQM1033" s="14"/>
      <c r="CQN1033" s="14"/>
      <c r="CQO1033" s="14"/>
      <c r="CQP1033" s="14"/>
      <c r="CQQ1033" s="14"/>
      <c r="CQR1033" s="14"/>
      <c r="CQS1033" s="14"/>
      <c r="CQT1033" s="14"/>
      <c r="CQU1033" s="14"/>
      <c r="CQV1033" s="14"/>
      <c r="CQW1033" s="14"/>
      <c r="CQX1033" s="14"/>
      <c r="CQY1033" s="14"/>
      <c r="CQZ1033" s="14"/>
      <c r="CRA1033" s="14"/>
      <c r="CRB1033" s="14"/>
      <c r="CRC1033" s="14"/>
      <c r="CRD1033" s="14"/>
      <c r="CRE1033" s="14"/>
      <c r="CRF1033" s="14"/>
      <c r="CRG1033" s="14"/>
      <c r="CRH1033" s="14"/>
      <c r="CRI1033" s="14"/>
      <c r="CRJ1033" s="14"/>
      <c r="CRK1033" s="14"/>
      <c r="CRL1033" s="14"/>
      <c r="CRM1033" s="14"/>
      <c r="CRN1033" s="14"/>
      <c r="CRO1033" s="14"/>
      <c r="CRP1033" s="14"/>
      <c r="CRQ1033" s="14"/>
      <c r="CRR1033" s="14"/>
      <c r="CRS1033" s="14"/>
      <c r="CRT1033" s="14"/>
      <c r="CRU1033" s="14"/>
      <c r="CRV1033" s="14"/>
      <c r="CRW1033" s="14"/>
      <c r="CRX1033" s="14"/>
      <c r="CRY1033" s="14"/>
      <c r="CRZ1033" s="14"/>
      <c r="CSA1033" s="14"/>
      <c r="CSB1033" s="14"/>
      <c r="CSC1033" s="14"/>
      <c r="CSD1033" s="14"/>
      <c r="CSE1033" s="14"/>
      <c r="CSF1033" s="14"/>
      <c r="CSG1033" s="14"/>
      <c r="CSH1033" s="14"/>
      <c r="CSI1033" s="14"/>
      <c r="CSJ1033" s="14"/>
      <c r="CSK1033" s="14"/>
      <c r="CSL1033" s="14"/>
      <c r="CSM1033" s="14"/>
      <c r="CSN1033" s="14"/>
      <c r="CSO1033" s="14"/>
      <c r="CSP1033" s="14"/>
      <c r="CSQ1033" s="14"/>
      <c r="CSR1033" s="14"/>
      <c r="CSS1033" s="14"/>
      <c r="CST1033" s="14"/>
      <c r="CSU1033" s="14"/>
      <c r="CSV1033" s="14"/>
      <c r="CSW1033" s="14"/>
      <c r="CSX1033" s="14"/>
      <c r="CSY1033" s="14"/>
      <c r="CSZ1033" s="14"/>
      <c r="CTA1033" s="14"/>
      <c r="CTB1033" s="14"/>
      <c r="CTC1033" s="14"/>
      <c r="CTD1033" s="14"/>
      <c r="CTE1033" s="14"/>
      <c r="CTF1033" s="14"/>
      <c r="CTG1033" s="14"/>
      <c r="CTH1033" s="14"/>
      <c r="CTI1033" s="14"/>
      <c r="CTJ1033" s="14"/>
      <c r="CTK1033" s="14"/>
      <c r="CTL1033" s="14"/>
      <c r="CTM1033" s="14"/>
      <c r="CTN1033" s="14"/>
      <c r="CTO1033" s="14"/>
      <c r="CTP1033" s="14"/>
      <c r="CTQ1033" s="14"/>
      <c r="CTR1033" s="14"/>
      <c r="CTS1033" s="14"/>
      <c r="CTT1033" s="14"/>
      <c r="CTU1033" s="14"/>
      <c r="CTV1033" s="14"/>
      <c r="CTW1033" s="14"/>
      <c r="CTX1033" s="14"/>
      <c r="CTY1033" s="14"/>
      <c r="CTZ1033" s="14"/>
      <c r="CUA1033" s="14"/>
      <c r="CUB1033" s="14"/>
      <c r="CUC1033" s="14"/>
      <c r="CUD1033" s="14"/>
      <c r="CUE1033" s="14"/>
      <c r="CUF1033" s="14"/>
      <c r="CUG1033" s="14"/>
      <c r="CUH1033" s="14"/>
      <c r="CUI1033" s="14"/>
      <c r="CUJ1033" s="14"/>
      <c r="CUK1033" s="14"/>
      <c r="CUL1033" s="14"/>
      <c r="CUM1033" s="14"/>
      <c r="CUN1033" s="14"/>
      <c r="CUO1033" s="14"/>
      <c r="CUP1033" s="14"/>
      <c r="CUQ1033" s="14"/>
      <c r="CUR1033" s="14"/>
      <c r="CUS1033" s="14"/>
      <c r="CUT1033" s="14"/>
      <c r="CUU1033" s="14"/>
      <c r="CUV1033" s="14"/>
      <c r="CUW1033" s="14"/>
      <c r="CUX1033" s="14"/>
      <c r="CUY1033" s="14"/>
      <c r="CUZ1033" s="14"/>
      <c r="CVA1033" s="14"/>
      <c r="CVB1033" s="14"/>
      <c r="CVC1033" s="14"/>
      <c r="CVD1033" s="14"/>
      <c r="CVE1033" s="14"/>
      <c r="CVF1033" s="14"/>
      <c r="CVG1033" s="14"/>
      <c r="CVH1033" s="14"/>
      <c r="CVI1033" s="14"/>
      <c r="CVJ1033" s="14"/>
      <c r="CVK1033" s="14"/>
      <c r="CVL1033" s="14"/>
      <c r="CVM1033" s="14"/>
      <c r="CVN1033" s="14"/>
      <c r="CVO1033" s="14"/>
      <c r="CVP1033" s="14"/>
      <c r="CVQ1033" s="14"/>
      <c r="CVR1033" s="14"/>
      <c r="CVS1033" s="14"/>
      <c r="CVT1033" s="14"/>
      <c r="CVU1033" s="14"/>
      <c r="CVV1033" s="14"/>
      <c r="CVW1033" s="14"/>
      <c r="CVX1033" s="14"/>
      <c r="CVY1033" s="14"/>
      <c r="CVZ1033" s="14"/>
      <c r="CWA1033" s="14"/>
      <c r="CWB1033" s="14"/>
      <c r="CWC1033" s="14"/>
      <c r="CWD1033" s="14"/>
      <c r="CWE1033" s="14"/>
      <c r="CWF1033" s="14"/>
      <c r="CWG1033" s="14"/>
      <c r="CWH1033" s="14"/>
      <c r="CWI1033" s="14"/>
      <c r="CWJ1033" s="14"/>
      <c r="CWK1033" s="14"/>
      <c r="CWL1033" s="14"/>
      <c r="CWM1033" s="14"/>
      <c r="CWN1033" s="14"/>
      <c r="CWO1033" s="14"/>
      <c r="CWP1033" s="14"/>
      <c r="CWQ1033" s="14"/>
      <c r="CWR1033" s="14"/>
      <c r="CWS1033" s="14"/>
      <c r="CWT1033" s="14"/>
      <c r="CWU1033" s="14"/>
      <c r="CWV1033" s="14"/>
      <c r="CWW1033" s="14"/>
      <c r="CWX1033" s="14"/>
      <c r="CWY1033" s="14"/>
      <c r="CWZ1033" s="14"/>
      <c r="CXA1033" s="14"/>
      <c r="CXB1033" s="14"/>
      <c r="CXC1033" s="14"/>
      <c r="CXD1033" s="14"/>
      <c r="CXE1033" s="14"/>
      <c r="CXF1033" s="14"/>
      <c r="CXG1033" s="14"/>
      <c r="CXH1033" s="14"/>
      <c r="CXI1033" s="14"/>
      <c r="CXJ1033" s="14"/>
      <c r="CXK1033" s="14"/>
      <c r="CXL1033" s="14"/>
      <c r="CXM1033" s="14"/>
      <c r="CXN1033" s="14"/>
      <c r="CXO1033" s="14"/>
      <c r="CXP1033" s="14"/>
      <c r="CXQ1033" s="14"/>
      <c r="CXR1033" s="14"/>
      <c r="CXS1033" s="14"/>
      <c r="CXT1033" s="14"/>
      <c r="CXU1033" s="14"/>
      <c r="CXV1033" s="14"/>
      <c r="CXW1033" s="14"/>
      <c r="CXX1033" s="14"/>
      <c r="CXY1033" s="14"/>
      <c r="CXZ1033" s="14"/>
      <c r="CYA1033" s="14"/>
      <c r="CYB1033" s="14"/>
      <c r="CYC1033" s="14"/>
      <c r="CYD1033" s="14"/>
      <c r="CYE1033" s="14"/>
      <c r="CYF1033" s="14"/>
      <c r="CYG1033" s="14"/>
      <c r="CYH1033" s="14"/>
      <c r="CYI1033" s="14"/>
      <c r="CYJ1033" s="14"/>
      <c r="CYK1033" s="14"/>
      <c r="CYL1033" s="14"/>
      <c r="CYM1033" s="14"/>
      <c r="CYN1033" s="14"/>
      <c r="CYO1033" s="14"/>
      <c r="CYP1033" s="14"/>
      <c r="CYQ1033" s="14"/>
      <c r="CYR1033" s="14"/>
      <c r="CYS1033" s="14"/>
      <c r="CYT1033" s="14"/>
      <c r="CYU1033" s="14"/>
      <c r="CYV1033" s="14"/>
      <c r="CYW1033" s="14"/>
      <c r="CYX1033" s="14"/>
      <c r="CYY1033" s="14"/>
      <c r="CYZ1033" s="14"/>
      <c r="CZA1033" s="14"/>
      <c r="CZB1033" s="14"/>
      <c r="CZC1033" s="14"/>
      <c r="CZD1033" s="14"/>
      <c r="CZE1033" s="14"/>
      <c r="CZF1033" s="14"/>
      <c r="CZG1033" s="14"/>
      <c r="CZH1033" s="14"/>
      <c r="CZI1033" s="14"/>
      <c r="CZJ1033" s="14"/>
      <c r="CZK1033" s="14"/>
      <c r="CZL1033" s="14"/>
      <c r="CZM1033" s="14"/>
      <c r="CZN1033" s="14"/>
      <c r="CZO1033" s="14"/>
      <c r="CZP1033" s="14"/>
      <c r="CZQ1033" s="14"/>
      <c r="CZR1033" s="14"/>
      <c r="CZS1033" s="14"/>
      <c r="CZT1033" s="14"/>
      <c r="CZU1033" s="14"/>
      <c r="CZV1033" s="14"/>
      <c r="CZW1033" s="14"/>
      <c r="CZX1033" s="14"/>
      <c r="CZY1033" s="14"/>
      <c r="CZZ1033" s="14"/>
      <c r="DAA1033" s="14"/>
      <c r="DAB1033" s="14"/>
      <c r="DAC1033" s="14"/>
      <c r="DAD1033" s="14"/>
      <c r="DAE1033" s="14"/>
      <c r="DAF1033" s="14"/>
      <c r="DAG1033" s="14"/>
      <c r="DAH1033" s="14"/>
      <c r="DAI1033" s="14"/>
      <c r="DAJ1033" s="14"/>
      <c r="DAK1033" s="14"/>
      <c r="DAL1033" s="14"/>
      <c r="DAM1033" s="14"/>
      <c r="DAN1033" s="14"/>
      <c r="DAO1033" s="14"/>
      <c r="DAP1033" s="14"/>
      <c r="DAQ1033" s="14"/>
      <c r="DAR1033" s="14"/>
      <c r="DAS1033" s="14"/>
      <c r="DAT1033" s="14"/>
      <c r="DAU1033" s="14"/>
      <c r="DAV1033" s="14"/>
      <c r="DAW1033" s="14"/>
      <c r="DAX1033" s="14"/>
      <c r="DAY1033" s="14"/>
      <c r="DAZ1033" s="14"/>
      <c r="DBA1033" s="14"/>
      <c r="DBB1033" s="14"/>
      <c r="DBC1033" s="14"/>
      <c r="DBD1033" s="14"/>
      <c r="DBE1033" s="14"/>
      <c r="DBF1033" s="14"/>
      <c r="DBG1033" s="14"/>
      <c r="DBH1033" s="14"/>
      <c r="DBI1033" s="14"/>
      <c r="DBJ1033" s="14"/>
      <c r="DBK1033" s="14"/>
      <c r="DBL1033" s="14"/>
      <c r="DBM1033" s="14"/>
      <c r="DBN1033" s="14"/>
      <c r="DBO1033" s="14"/>
      <c r="DBP1033" s="14"/>
      <c r="DBQ1033" s="14"/>
      <c r="DBR1033" s="14"/>
      <c r="DBS1033" s="14"/>
      <c r="DBT1033" s="14"/>
      <c r="DBU1033" s="14"/>
      <c r="DBV1033" s="14"/>
      <c r="DBW1033" s="14"/>
      <c r="DBX1033" s="14"/>
      <c r="DBY1033" s="14"/>
      <c r="DBZ1033" s="14"/>
      <c r="DCA1033" s="14"/>
      <c r="DCB1033" s="14"/>
      <c r="DCC1033" s="14"/>
      <c r="DCD1033" s="14"/>
      <c r="DCE1033" s="14"/>
      <c r="DCF1033" s="14"/>
      <c r="DCG1033" s="14"/>
      <c r="DCH1033" s="14"/>
      <c r="DCI1033" s="14"/>
      <c r="DCJ1033" s="14"/>
      <c r="DCK1033" s="14"/>
      <c r="DCL1033" s="14"/>
      <c r="DCM1033" s="14"/>
      <c r="DCN1033" s="14"/>
      <c r="DCO1033" s="14"/>
      <c r="DCP1033" s="14"/>
      <c r="DCQ1033" s="14"/>
      <c r="DCR1033" s="14"/>
      <c r="DCS1033" s="14"/>
      <c r="DCT1033" s="14"/>
      <c r="DCU1033" s="14"/>
      <c r="DCV1033" s="14"/>
      <c r="DCW1033" s="14"/>
      <c r="DCX1033" s="14"/>
      <c r="DCY1033" s="14"/>
      <c r="DCZ1033" s="14"/>
      <c r="DDA1033" s="14"/>
      <c r="DDB1033" s="14"/>
      <c r="DDC1033" s="14"/>
      <c r="DDD1033" s="14"/>
      <c r="DDE1033" s="14"/>
      <c r="DDF1033" s="14"/>
      <c r="DDG1033" s="14"/>
      <c r="DDH1033" s="14"/>
      <c r="DDI1033" s="14"/>
      <c r="DDJ1033" s="14"/>
      <c r="DDK1033" s="14"/>
      <c r="DDL1033" s="14"/>
      <c r="DDM1033" s="14"/>
      <c r="DDN1033" s="14"/>
      <c r="DDO1033" s="14"/>
      <c r="DDP1033" s="14"/>
      <c r="DDQ1033" s="14"/>
      <c r="DDR1033" s="14"/>
      <c r="DDS1033" s="14"/>
      <c r="DDT1033" s="14"/>
      <c r="DDU1033" s="14"/>
      <c r="DDV1033" s="14"/>
      <c r="DDW1033" s="14"/>
      <c r="DDX1033" s="14"/>
      <c r="DDY1033" s="14"/>
      <c r="DDZ1033" s="14"/>
      <c r="DEA1033" s="14"/>
      <c r="DEB1033" s="14"/>
      <c r="DEC1033" s="14"/>
      <c r="DED1033" s="14"/>
      <c r="DEE1033" s="14"/>
      <c r="DEF1033" s="14"/>
      <c r="DEG1033" s="14"/>
      <c r="DEH1033" s="14"/>
      <c r="DEI1033" s="14"/>
      <c r="DEJ1033" s="14"/>
      <c r="DEK1033" s="14"/>
      <c r="DEL1033" s="14"/>
      <c r="DEM1033" s="14"/>
      <c r="DEN1033" s="14"/>
      <c r="DEO1033" s="14"/>
      <c r="DEP1033" s="14"/>
      <c r="DEQ1033" s="14"/>
      <c r="DER1033" s="14"/>
      <c r="DES1033" s="14"/>
      <c r="DET1033" s="14"/>
      <c r="DEU1033" s="14"/>
      <c r="DEV1033" s="14"/>
      <c r="DEW1033" s="14"/>
      <c r="DEX1033" s="14"/>
      <c r="DEY1033" s="14"/>
      <c r="DEZ1033" s="14"/>
      <c r="DFA1033" s="14"/>
      <c r="DFB1033" s="14"/>
      <c r="DFC1033" s="14"/>
      <c r="DFD1033" s="14"/>
      <c r="DFE1033" s="14"/>
      <c r="DFF1033" s="14"/>
      <c r="DFG1033" s="14"/>
      <c r="DFH1033" s="14"/>
      <c r="DFI1033" s="14"/>
      <c r="DFJ1033" s="14"/>
      <c r="DFK1033" s="14"/>
      <c r="DFL1033" s="14"/>
      <c r="DFM1033" s="14"/>
      <c r="DFN1033" s="14"/>
      <c r="DFO1033" s="14"/>
      <c r="DFP1033" s="14"/>
      <c r="DFQ1033" s="14"/>
      <c r="DFR1033" s="14"/>
      <c r="DFS1033" s="14"/>
      <c r="DFT1033" s="14"/>
      <c r="DFU1033" s="14"/>
      <c r="DFV1033" s="14"/>
      <c r="DFW1033" s="14"/>
      <c r="DFX1033" s="14"/>
      <c r="DFY1033" s="14"/>
      <c r="DFZ1033" s="14"/>
      <c r="DGA1033" s="14"/>
      <c r="DGB1033" s="14"/>
      <c r="DGC1033" s="14"/>
      <c r="DGD1033" s="14"/>
      <c r="DGE1033" s="14"/>
      <c r="DGF1033" s="14"/>
      <c r="DGG1033" s="14"/>
      <c r="DGH1033" s="14"/>
      <c r="DGI1033" s="14"/>
      <c r="DGJ1033" s="14"/>
      <c r="DGK1033" s="14"/>
      <c r="DGL1033" s="14"/>
      <c r="DGM1033" s="14"/>
      <c r="DGN1033" s="14"/>
      <c r="DGO1033" s="14"/>
      <c r="DGP1033" s="14"/>
      <c r="DGQ1033" s="14"/>
      <c r="DGR1033" s="14"/>
      <c r="DGS1033" s="14"/>
      <c r="DGT1033" s="14"/>
      <c r="DGU1033" s="14"/>
      <c r="DGV1033" s="14"/>
      <c r="DGW1033" s="14"/>
      <c r="DGX1033" s="14"/>
      <c r="DGY1033" s="14"/>
      <c r="DGZ1033" s="14"/>
      <c r="DHA1033" s="14"/>
      <c r="DHB1033" s="14"/>
      <c r="DHC1033" s="14"/>
      <c r="DHD1033" s="14"/>
      <c r="DHE1033" s="14"/>
      <c r="DHF1033" s="14"/>
      <c r="DHG1033" s="14"/>
      <c r="DHH1033" s="14"/>
      <c r="DHI1033" s="14"/>
      <c r="DHJ1033" s="14"/>
      <c r="DHK1033" s="14"/>
      <c r="DHL1033" s="14"/>
      <c r="DHM1033" s="14"/>
      <c r="DHN1033" s="14"/>
      <c r="DHO1033" s="14"/>
      <c r="DHP1033" s="14"/>
      <c r="DHQ1033" s="14"/>
      <c r="DHR1033" s="14"/>
      <c r="DHS1033" s="14"/>
      <c r="DHT1033" s="14"/>
      <c r="DHU1033" s="14"/>
      <c r="DHV1033" s="14"/>
      <c r="DHW1033" s="14"/>
      <c r="DHX1033" s="14"/>
      <c r="DHY1033" s="14"/>
      <c r="DHZ1033" s="14"/>
      <c r="DIA1033" s="14"/>
      <c r="DIB1033" s="14"/>
      <c r="DIC1033" s="14"/>
      <c r="DID1033" s="14"/>
      <c r="DIE1033" s="14"/>
      <c r="DIF1033" s="14"/>
      <c r="DIG1033" s="14"/>
      <c r="DIH1033" s="14"/>
      <c r="DII1033" s="14"/>
      <c r="DIJ1033" s="14"/>
      <c r="DIK1033" s="14"/>
      <c r="DIL1033" s="14"/>
      <c r="DIM1033" s="14"/>
      <c r="DIN1033" s="14"/>
      <c r="DIO1033" s="14"/>
      <c r="DIP1033" s="14"/>
      <c r="DIQ1033" s="14"/>
      <c r="DIR1033" s="14"/>
      <c r="DIS1033" s="14"/>
      <c r="DIT1033" s="14"/>
      <c r="DIU1033" s="14"/>
      <c r="DIV1033" s="14"/>
      <c r="DIW1033" s="14"/>
      <c r="DIX1033" s="14"/>
      <c r="DIY1033" s="14"/>
      <c r="DIZ1033" s="14"/>
      <c r="DJA1033" s="14"/>
      <c r="DJB1033" s="14"/>
      <c r="DJC1033" s="14"/>
      <c r="DJD1033" s="14"/>
      <c r="DJE1033" s="14"/>
      <c r="DJF1033" s="14"/>
      <c r="DJG1033" s="14"/>
      <c r="DJH1033" s="14"/>
      <c r="DJI1033" s="14"/>
      <c r="DJJ1033" s="14"/>
      <c r="DJK1033" s="14"/>
      <c r="DJL1033" s="14"/>
      <c r="DJM1033" s="14"/>
      <c r="DJN1033" s="14"/>
      <c r="DJO1033" s="14"/>
      <c r="DJP1033" s="14"/>
      <c r="DJQ1033" s="14"/>
      <c r="DJR1033" s="14"/>
      <c r="DJS1033" s="14"/>
      <c r="DJT1033" s="14"/>
      <c r="DJU1033" s="14"/>
      <c r="DJV1033" s="14"/>
      <c r="DJW1033" s="14"/>
      <c r="DJX1033" s="14"/>
      <c r="DJY1033" s="14"/>
      <c r="DJZ1033" s="14"/>
      <c r="DKA1033" s="14"/>
      <c r="DKB1033" s="14"/>
      <c r="DKC1033" s="14"/>
      <c r="DKD1033" s="14"/>
      <c r="DKE1033" s="14"/>
      <c r="DKF1033" s="14"/>
      <c r="DKG1033" s="14"/>
      <c r="DKH1033" s="14"/>
      <c r="DKI1033" s="14"/>
      <c r="DKJ1033" s="14"/>
      <c r="DKK1033" s="14"/>
      <c r="DKL1033" s="14"/>
      <c r="DKM1033" s="14"/>
      <c r="DKN1033" s="14"/>
      <c r="DKO1033" s="14"/>
      <c r="DKP1033" s="14"/>
      <c r="DKQ1033" s="14"/>
      <c r="DKR1033" s="14"/>
      <c r="DKS1033" s="14"/>
      <c r="DKT1033" s="14"/>
      <c r="DKU1033" s="14"/>
      <c r="DKV1033" s="14"/>
      <c r="DKW1033" s="14"/>
      <c r="DKX1033" s="14"/>
      <c r="DKY1033" s="14"/>
      <c r="DKZ1033" s="14"/>
      <c r="DLA1033" s="14"/>
      <c r="DLB1033" s="14"/>
      <c r="DLC1033" s="14"/>
      <c r="DLD1033" s="14"/>
      <c r="DLE1033" s="14"/>
      <c r="DLF1033" s="14"/>
      <c r="DLG1033" s="14"/>
      <c r="DLH1033" s="14"/>
      <c r="DLI1033" s="14"/>
      <c r="DLJ1033" s="14"/>
      <c r="DLK1033" s="14"/>
      <c r="DLL1033" s="14"/>
      <c r="DLM1033" s="14"/>
      <c r="DLN1033" s="14"/>
      <c r="DLO1033" s="14"/>
      <c r="DLP1033" s="14"/>
      <c r="DLQ1033" s="14"/>
      <c r="DLR1033" s="14"/>
      <c r="DLS1033" s="14"/>
      <c r="DLT1033" s="14"/>
      <c r="DLU1033" s="14"/>
      <c r="DLV1033" s="14"/>
      <c r="DLW1033" s="14"/>
      <c r="DLX1033" s="14"/>
      <c r="DLY1033" s="14"/>
      <c r="DLZ1033" s="14"/>
      <c r="DMA1033" s="14"/>
      <c r="DMB1033" s="14"/>
      <c r="DMC1033" s="14"/>
      <c r="DMD1033" s="14"/>
      <c r="DME1033" s="14"/>
      <c r="DMF1033" s="14"/>
      <c r="DMG1033" s="14"/>
      <c r="DMH1033" s="14"/>
      <c r="DMI1033" s="14"/>
      <c r="DMJ1033" s="14"/>
      <c r="DMK1033" s="14"/>
      <c r="DML1033" s="14"/>
      <c r="DMM1033" s="14"/>
      <c r="DMN1033" s="14"/>
      <c r="DMO1033" s="14"/>
      <c r="DMP1033" s="14"/>
      <c r="DMQ1033" s="14"/>
      <c r="DMR1033" s="14"/>
      <c r="DMS1033" s="14"/>
      <c r="DMT1033" s="14"/>
      <c r="DMU1033" s="14"/>
      <c r="DMV1033" s="14"/>
      <c r="DMW1033" s="14"/>
      <c r="DMX1033" s="14"/>
      <c r="DMY1033" s="14"/>
      <c r="DMZ1033" s="14"/>
      <c r="DNA1033" s="14"/>
      <c r="DNB1033" s="14"/>
      <c r="DNC1033" s="14"/>
      <c r="DND1033" s="14"/>
      <c r="DNE1033" s="14"/>
      <c r="DNF1033" s="14"/>
      <c r="DNG1033" s="14"/>
      <c r="DNH1033" s="14"/>
      <c r="DNI1033" s="14"/>
      <c r="DNJ1033" s="14"/>
      <c r="DNK1033" s="14"/>
      <c r="DNL1033" s="14"/>
      <c r="DNM1033" s="14"/>
      <c r="DNN1033" s="14"/>
      <c r="DNO1033" s="14"/>
      <c r="DNP1033" s="14"/>
      <c r="DNQ1033" s="14"/>
      <c r="DNR1033" s="14"/>
      <c r="DNS1033" s="14"/>
      <c r="DNT1033" s="14"/>
      <c r="DNU1033" s="14"/>
      <c r="DNV1033" s="14"/>
      <c r="DNW1033" s="14"/>
      <c r="DNX1033" s="14"/>
      <c r="DNY1033" s="14"/>
      <c r="DNZ1033" s="14"/>
      <c r="DOA1033" s="14"/>
      <c r="DOB1033" s="14"/>
      <c r="DOC1033" s="14"/>
      <c r="DOD1033" s="14"/>
      <c r="DOE1033" s="14"/>
      <c r="DOF1033" s="14"/>
      <c r="DOG1033" s="14"/>
      <c r="DOH1033" s="14"/>
      <c r="DOI1033" s="14"/>
      <c r="DOJ1033" s="14"/>
      <c r="DOK1033" s="14"/>
      <c r="DOL1033" s="14"/>
      <c r="DOM1033" s="14"/>
      <c r="DON1033" s="14"/>
      <c r="DOO1033" s="14"/>
      <c r="DOP1033" s="14"/>
      <c r="DOQ1033" s="14"/>
      <c r="DOR1033" s="14"/>
      <c r="DOS1033" s="14"/>
      <c r="DOT1033" s="14"/>
      <c r="DOU1033" s="14"/>
      <c r="DOV1033" s="14"/>
      <c r="DOW1033" s="14"/>
      <c r="DOX1033" s="14"/>
      <c r="DOY1033" s="14"/>
      <c r="DOZ1033" s="14"/>
      <c r="DPA1033" s="14"/>
      <c r="DPB1033" s="14"/>
      <c r="DPC1033" s="14"/>
      <c r="DPD1033" s="14"/>
      <c r="DPE1033" s="14"/>
      <c r="DPF1033" s="14"/>
      <c r="DPG1033" s="14"/>
      <c r="DPH1033" s="14"/>
      <c r="DPI1033" s="14"/>
      <c r="DPJ1033" s="14"/>
      <c r="DPK1033" s="14"/>
      <c r="DPL1033" s="14"/>
      <c r="DPM1033" s="14"/>
      <c r="DPN1033" s="14"/>
      <c r="DPO1033" s="14"/>
      <c r="DPP1033" s="14"/>
      <c r="DPQ1033" s="14"/>
      <c r="DPR1033" s="14"/>
      <c r="DPS1033" s="14"/>
      <c r="DPT1033" s="14"/>
      <c r="DPU1033" s="14"/>
      <c r="DPV1033" s="14"/>
      <c r="DPW1033" s="14"/>
      <c r="DPX1033" s="14"/>
      <c r="DPY1033" s="14"/>
      <c r="DPZ1033" s="14"/>
      <c r="DQA1033" s="14"/>
      <c r="DQB1033" s="14"/>
      <c r="DQC1033" s="14"/>
      <c r="DQD1033" s="14"/>
      <c r="DQE1033" s="14"/>
      <c r="DQF1033" s="14"/>
      <c r="DQG1033" s="14"/>
      <c r="DQH1033" s="14"/>
      <c r="DQI1033" s="14"/>
      <c r="DQJ1033" s="14"/>
      <c r="DQK1033" s="14"/>
      <c r="DQL1033" s="14"/>
      <c r="DQM1033" s="14"/>
      <c r="DQN1033" s="14"/>
      <c r="DQO1033" s="14"/>
      <c r="DQP1033" s="14"/>
      <c r="DQQ1033" s="14"/>
      <c r="DQR1033" s="14"/>
      <c r="DQS1033" s="14"/>
      <c r="DQT1033" s="14"/>
      <c r="DQU1033" s="14"/>
      <c r="DQV1033" s="14"/>
      <c r="DQW1033" s="14"/>
      <c r="DQX1033" s="14"/>
      <c r="DQY1033" s="14"/>
      <c r="DQZ1033" s="14"/>
      <c r="DRA1033" s="14"/>
      <c r="DRB1033" s="14"/>
      <c r="DRC1033" s="14"/>
      <c r="DRD1033" s="14"/>
      <c r="DRE1033" s="14"/>
      <c r="DRF1033" s="14"/>
      <c r="DRG1033" s="14"/>
      <c r="DRH1033" s="14"/>
      <c r="DRI1033" s="14"/>
      <c r="DRJ1033" s="14"/>
      <c r="DRK1033" s="14"/>
      <c r="DRL1033" s="14"/>
      <c r="DRM1033" s="14"/>
      <c r="DRN1033" s="14"/>
      <c r="DRO1033" s="14"/>
      <c r="DRP1033" s="14"/>
      <c r="DRQ1033" s="14"/>
      <c r="DRR1033" s="14"/>
      <c r="DRS1033" s="14"/>
      <c r="DRT1033" s="14"/>
      <c r="DRU1033" s="14"/>
      <c r="DRV1033" s="14"/>
      <c r="DRW1033" s="14"/>
      <c r="DRX1033" s="14"/>
      <c r="DRY1033" s="14"/>
      <c r="DRZ1033" s="14"/>
      <c r="DSA1033" s="14"/>
      <c r="DSB1033" s="14"/>
      <c r="DSC1033" s="14"/>
      <c r="DSD1033" s="14"/>
      <c r="DSE1033" s="14"/>
      <c r="DSF1033" s="14"/>
      <c r="DSG1033" s="14"/>
      <c r="DSH1033" s="14"/>
      <c r="DSI1033" s="14"/>
      <c r="DSJ1033" s="14"/>
      <c r="DSK1033" s="14"/>
      <c r="DSL1033" s="14"/>
      <c r="DSM1033" s="14"/>
      <c r="DSN1033" s="14"/>
      <c r="DSO1033" s="14"/>
      <c r="DSP1033" s="14"/>
      <c r="DSQ1033" s="14"/>
      <c r="DSR1033" s="14"/>
      <c r="DSS1033" s="14"/>
      <c r="DST1033" s="14"/>
      <c r="DSU1033" s="14"/>
      <c r="DSV1033" s="14"/>
      <c r="DSW1033" s="14"/>
      <c r="DSX1033" s="14"/>
      <c r="DSY1033" s="14"/>
      <c r="DSZ1033" s="14"/>
      <c r="DTA1033" s="14"/>
      <c r="DTB1033" s="14"/>
      <c r="DTC1033" s="14"/>
      <c r="DTD1033" s="14"/>
      <c r="DTE1033" s="14"/>
      <c r="DTF1033" s="14"/>
      <c r="DTG1033" s="14"/>
      <c r="DTH1033" s="14"/>
      <c r="DTI1033" s="14"/>
      <c r="DTJ1033" s="14"/>
      <c r="DTK1033" s="14"/>
      <c r="DTL1033" s="14"/>
      <c r="DTM1033" s="14"/>
      <c r="DTN1033" s="14"/>
      <c r="DTO1033" s="14"/>
      <c r="DTP1033" s="14"/>
      <c r="DTQ1033" s="14"/>
      <c r="DTR1033" s="14"/>
      <c r="DTS1033" s="14"/>
      <c r="DTT1033" s="14"/>
      <c r="DTU1033" s="14"/>
      <c r="DTV1033" s="14"/>
      <c r="DTW1033" s="14"/>
      <c r="DTX1033" s="14"/>
      <c r="DTY1033" s="14"/>
      <c r="DTZ1033" s="14"/>
      <c r="DUA1033" s="14"/>
      <c r="DUB1033" s="14"/>
      <c r="DUC1033" s="14"/>
      <c r="DUD1033" s="14"/>
      <c r="DUE1033" s="14"/>
      <c r="DUF1033" s="14"/>
      <c r="DUG1033" s="14"/>
      <c r="DUH1033" s="14"/>
      <c r="DUI1033" s="14"/>
      <c r="DUJ1033" s="14"/>
      <c r="DUK1033" s="14"/>
      <c r="DUL1033" s="14"/>
      <c r="DUM1033" s="14"/>
      <c r="DUN1033" s="14"/>
      <c r="DUO1033" s="14"/>
      <c r="DUP1033" s="14"/>
      <c r="DUQ1033" s="14"/>
      <c r="DUR1033" s="14"/>
      <c r="DUS1033" s="14"/>
      <c r="DUT1033" s="14"/>
      <c r="DUU1033" s="14"/>
      <c r="DUV1033" s="14"/>
      <c r="DUW1033" s="14"/>
      <c r="DUX1033" s="14"/>
      <c r="DUY1033" s="14"/>
      <c r="DUZ1033" s="14"/>
      <c r="DVA1033" s="14"/>
      <c r="DVB1033" s="14"/>
      <c r="DVC1033" s="14"/>
      <c r="DVD1033" s="14"/>
      <c r="DVE1033" s="14"/>
      <c r="DVF1033" s="14"/>
      <c r="DVG1033" s="14"/>
      <c r="DVH1033" s="14"/>
      <c r="DVI1033" s="14"/>
      <c r="DVJ1033" s="14"/>
      <c r="DVK1033" s="14"/>
      <c r="DVL1033" s="14"/>
      <c r="DVM1033" s="14"/>
      <c r="DVN1033" s="14"/>
      <c r="DVO1033" s="14"/>
      <c r="DVP1033" s="14"/>
      <c r="DVQ1033" s="14"/>
      <c r="DVR1033" s="14"/>
      <c r="DVS1033" s="14"/>
      <c r="DVT1033" s="14"/>
      <c r="DVU1033" s="14"/>
      <c r="DVV1033" s="14"/>
      <c r="DVW1033" s="14"/>
      <c r="DVX1033" s="14"/>
      <c r="DVY1033" s="14"/>
      <c r="DVZ1033" s="14"/>
      <c r="DWA1033" s="14"/>
      <c r="DWB1033" s="14"/>
      <c r="DWC1033" s="14"/>
      <c r="DWD1033" s="14"/>
      <c r="DWE1033" s="14"/>
      <c r="DWF1033" s="14"/>
      <c r="DWG1033" s="14"/>
      <c r="DWH1033" s="14"/>
      <c r="DWI1033" s="14"/>
      <c r="DWJ1033" s="14"/>
      <c r="DWK1033" s="14"/>
      <c r="DWL1033" s="14"/>
      <c r="DWM1033" s="14"/>
      <c r="DWN1033" s="14"/>
      <c r="DWO1033" s="14"/>
      <c r="DWP1033" s="14"/>
      <c r="DWQ1033" s="14"/>
      <c r="DWR1033" s="14"/>
      <c r="DWS1033" s="14"/>
      <c r="DWT1033" s="14"/>
      <c r="DWU1033" s="14"/>
      <c r="DWV1033" s="14"/>
      <c r="DWW1033" s="14"/>
      <c r="DWX1033" s="14"/>
      <c r="DWY1033" s="14"/>
      <c r="DWZ1033" s="14"/>
      <c r="DXA1033" s="14"/>
      <c r="DXB1033" s="14"/>
      <c r="DXC1033" s="14"/>
      <c r="DXD1033" s="14"/>
      <c r="DXE1033" s="14"/>
      <c r="DXF1033" s="14"/>
      <c r="DXG1033" s="14"/>
      <c r="DXH1033" s="14"/>
      <c r="DXI1033" s="14"/>
      <c r="DXJ1033" s="14"/>
      <c r="DXK1033" s="14"/>
      <c r="DXL1033" s="14"/>
      <c r="DXM1033" s="14"/>
      <c r="DXN1033" s="14"/>
      <c r="DXO1033" s="14"/>
      <c r="DXP1033" s="14"/>
      <c r="DXQ1033" s="14"/>
      <c r="DXR1033" s="14"/>
      <c r="DXS1033" s="14"/>
      <c r="DXT1033" s="14"/>
      <c r="DXU1033" s="14"/>
      <c r="DXV1033" s="14"/>
      <c r="DXW1033" s="14"/>
      <c r="DXX1033" s="14"/>
      <c r="DXY1033" s="14"/>
      <c r="DXZ1033" s="14"/>
      <c r="DYA1033" s="14"/>
      <c r="DYB1033" s="14"/>
      <c r="DYC1033" s="14"/>
      <c r="DYD1033" s="14"/>
      <c r="DYE1033" s="14"/>
      <c r="DYF1033" s="14"/>
      <c r="DYG1033" s="14"/>
      <c r="DYH1033" s="14"/>
      <c r="DYI1033" s="14"/>
      <c r="DYJ1033" s="14"/>
      <c r="DYK1033" s="14"/>
      <c r="DYL1033" s="14"/>
      <c r="DYM1033" s="14"/>
      <c r="DYN1033" s="14"/>
      <c r="DYO1033" s="14"/>
      <c r="DYP1033" s="14"/>
      <c r="DYQ1033" s="14"/>
      <c r="DYR1033" s="14"/>
      <c r="DYS1033" s="14"/>
      <c r="DYT1033" s="14"/>
      <c r="DYU1033" s="14"/>
      <c r="DYV1033" s="14"/>
      <c r="DYW1033" s="14"/>
      <c r="DYX1033" s="14"/>
      <c r="DYY1033" s="14"/>
      <c r="DYZ1033" s="14"/>
      <c r="DZA1033" s="14"/>
      <c r="DZB1033" s="14"/>
      <c r="DZC1033" s="14"/>
      <c r="DZD1033" s="14"/>
      <c r="DZE1033" s="14"/>
      <c r="DZF1033" s="14"/>
      <c r="DZG1033" s="14"/>
      <c r="DZH1033" s="14"/>
      <c r="DZI1033" s="14"/>
      <c r="DZJ1033" s="14"/>
      <c r="DZK1033" s="14"/>
      <c r="DZL1033" s="14"/>
      <c r="DZM1033" s="14"/>
      <c r="DZN1033" s="14"/>
      <c r="DZO1033" s="14"/>
      <c r="DZP1033" s="14"/>
      <c r="DZQ1033" s="14"/>
      <c r="DZR1033" s="14"/>
      <c r="DZS1033" s="14"/>
      <c r="DZT1033" s="14"/>
      <c r="DZU1033" s="14"/>
      <c r="DZV1033" s="14"/>
      <c r="DZW1033" s="14"/>
      <c r="DZX1033" s="14"/>
      <c r="DZY1033" s="14"/>
      <c r="DZZ1033" s="14"/>
      <c r="EAA1033" s="14"/>
      <c r="EAB1033" s="14"/>
      <c r="EAC1033" s="14"/>
      <c r="EAD1033" s="14"/>
      <c r="EAE1033" s="14"/>
      <c r="EAF1033" s="14"/>
      <c r="EAG1033" s="14"/>
      <c r="EAH1033" s="14"/>
      <c r="EAI1033" s="14"/>
      <c r="EAJ1033" s="14"/>
      <c r="EAK1033" s="14"/>
      <c r="EAL1033" s="14"/>
      <c r="EAM1033" s="14"/>
      <c r="EAN1033" s="14"/>
      <c r="EAO1033" s="14"/>
      <c r="EAP1033" s="14"/>
      <c r="EAQ1033" s="14"/>
      <c r="EAR1033" s="14"/>
      <c r="EAS1033" s="14"/>
      <c r="EAT1033" s="14"/>
      <c r="EAU1033" s="14"/>
      <c r="EAV1033" s="14"/>
      <c r="EAW1033" s="14"/>
      <c r="EAX1033" s="14"/>
      <c r="EAY1033" s="14"/>
      <c r="EAZ1033" s="14"/>
      <c r="EBA1033" s="14"/>
      <c r="EBB1033" s="14"/>
      <c r="EBC1033" s="14"/>
      <c r="EBD1033" s="14"/>
      <c r="EBE1033" s="14"/>
      <c r="EBF1033" s="14"/>
      <c r="EBG1033" s="14"/>
      <c r="EBH1033" s="14"/>
      <c r="EBI1033" s="14"/>
      <c r="EBJ1033" s="14"/>
      <c r="EBK1033" s="14"/>
      <c r="EBL1033" s="14"/>
      <c r="EBM1033" s="14"/>
      <c r="EBN1033" s="14"/>
      <c r="EBO1033" s="14"/>
      <c r="EBP1033" s="14"/>
      <c r="EBQ1033" s="14"/>
      <c r="EBR1033" s="14"/>
      <c r="EBS1033" s="14"/>
      <c r="EBT1033" s="14"/>
      <c r="EBU1033" s="14"/>
      <c r="EBV1033" s="14"/>
      <c r="EBW1033" s="14"/>
      <c r="EBX1033" s="14"/>
      <c r="EBY1033" s="14"/>
      <c r="EBZ1033" s="14"/>
      <c r="ECA1033" s="14"/>
      <c r="ECB1033" s="14"/>
      <c r="ECC1033" s="14"/>
      <c r="ECD1033" s="14"/>
      <c r="ECE1033" s="14"/>
      <c r="ECF1033" s="14"/>
      <c r="ECG1033" s="14"/>
      <c r="ECH1033" s="14"/>
      <c r="ECI1033" s="14"/>
      <c r="ECJ1033" s="14"/>
      <c r="ECK1033" s="14"/>
      <c r="ECL1033" s="14"/>
      <c r="ECM1033" s="14"/>
      <c r="ECN1033" s="14"/>
      <c r="ECO1033" s="14"/>
      <c r="ECP1033" s="14"/>
      <c r="ECQ1033" s="14"/>
      <c r="ECR1033" s="14"/>
      <c r="ECS1033" s="14"/>
      <c r="ECT1033" s="14"/>
      <c r="ECU1033" s="14"/>
      <c r="ECV1033" s="14"/>
      <c r="ECW1033" s="14"/>
      <c r="ECX1033" s="14"/>
      <c r="ECY1033" s="14"/>
      <c r="ECZ1033" s="14"/>
      <c r="EDA1033" s="14"/>
      <c r="EDB1033" s="14"/>
      <c r="EDC1033" s="14"/>
      <c r="EDD1033" s="14"/>
      <c r="EDE1033" s="14"/>
      <c r="EDF1033" s="14"/>
      <c r="EDG1033" s="14"/>
      <c r="EDH1033" s="14"/>
      <c r="EDI1033" s="14"/>
      <c r="EDJ1033" s="14"/>
      <c r="EDK1033" s="14"/>
      <c r="EDL1033" s="14"/>
      <c r="EDM1033" s="14"/>
      <c r="EDN1033" s="14"/>
      <c r="EDO1033" s="14"/>
      <c r="EDP1033" s="14"/>
      <c r="EDQ1033" s="14"/>
      <c r="EDR1033" s="14"/>
      <c r="EDS1033" s="14"/>
      <c r="EDT1033" s="14"/>
      <c r="EDU1033" s="14"/>
      <c r="EDV1033" s="14"/>
      <c r="EDW1033" s="14"/>
      <c r="EDX1033" s="14"/>
      <c r="EDY1033" s="14"/>
      <c r="EDZ1033" s="14"/>
      <c r="EEA1033" s="14"/>
      <c r="EEB1033" s="14"/>
      <c r="EEC1033" s="14"/>
      <c r="EED1033" s="14"/>
      <c r="EEE1033" s="14"/>
      <c r="EEF1033" s="14"/>
      <c r="EEG1033" s="14"/>
      <c r="EEH1033" s="14"/>
      <c r="EEI1033" s="14"/>
      <c r="EEJ1033" s="14"/>
      <c r="EEK1033" s="14"/>
      <c r="EEL1033" s="14"/>
      <c r="EEM1033" s="14"/>
      <c r="EEN1033" s="14"/>
      <c r="EEO1033" s="14"/>
      <c r="EEP1033" s="14"/>
      <c r="EEQ1033" s="14"/>
      <c r="EER1033" s="14"/>
      <c r="EES1033" s="14"/>
      <c r="EET1033" s="14"/>
      <c r="EEU1033" s="14"/>
      <c r="EEV1033" s="14"/>
      <c r="EEW1033" s="14"/>
      <c r="EEX1033" s="14"/>
      <c r="EEY1033" s="14"/>
      <c r="EEZ1033" s="14"/>
      <c r="EFA1033" s="14"/>
      <c r="EFB1033" s="14"/>
      <c r="EFC1033" s="14"/>
      <c r="EFD1033" s="14"/>
      <c r="EFE1033" s="14"/>
      <c r="EFF1033" s="14"/>
      <c r="EFG1033" s="14"/>
      <c r="EFH1033" s="14"/>
      <c r="EFI1033" s="14"/>
      <c r="EFJ1033" s="14"/>
      <c r="EFK1033" s="14"/>
      <c r="EFL1033" s="14"/>
      <c r="EFM1033" s="14"/>
      <c r="EFN1033" s="14"/>
      <c r="EFO1033" s="14"/>
      <c r="EFP1033" s="14"/>
      <c r="EFQ1033" s="14"/>
      <c r="EFR1033" s="14"/>
      <c r="EFS1033" s="14"/>
      <c r="EFT1033" s="14"/>
      <c r="EFU1033" s="14"/>
      <c r="EFV1033" s="14"/>
      <c r="EFW1033" s="14"/>
      <c r="EFX1033" s="14"/>
      <c r="EFY1033" s="14"/>
      <c r="EFZ1033" s="14"/>
      <c r="EGA1033" s="14"/>
      <c r="EGB1033" s="14"/>
      <c r="EGC1033" s="14"/>
      <c r="EGD1033" s="14"/>
      <c r="EGE1033" s="14"/>
      <c r="EGF1033" s="14"/>
      <c r="EGG1033" s="14"/>
      <c r="EGH1033" s="14"/>
      <c r="EGI1033" s="14"/>
      <c r="EGJ1033" s="14"/>
      <c r="EGK1033" s="14"/>
      <c r="EGL1033" s="14"/>
      <c r="EGM1033" s="14"/>
      <c r="EGN1033" s="14"/>
      <c r="EGO1033" s="14"/>
      <c r="EGP1033" s="14"/>
      <c r="EGQ1033" s="14"/>
      <c r="EGR1033" s="14"/>
      <c r="EGS1033" s="14"/>
      <c r="EGT1033" s="14"/>
      <c r="EGU1033" s="14"/>
      <c r="EGV1033" s="14"/>
      <c r="EGW1033" s="14"/>
      <c r="EGX1033" s="14"/>
      <c r="EGY1033" s="14"/>
      <c r="EGZ1033" s="14"/>
      <c r="EHA1033" s="14"/>
      <c r="EHB1033" s="14"/>
      <c r="EHC1033" s="14"/>
      <c r="EHD1033" s="14"/>
      <c r="EHE1033" s="14"/>
      <c r="EHF1033" s="14"/>
      <c r="EHG1033" s="14"/>
      <c r="EHH1033" s="14"/>
      <c r="EHI1033" s="14"/>
      <c r="EHJ1033" s="14"/>
      <c r="EHK1033" s="14"/>
      <c r="EHL1033" s="14"/>
      <c r="EHM1033" s="14"/>
      <c r="EHN1033" s="14"/>
      <c r="EHO1033" s="14"/>
      <c r="EHP1033" s="14"/>
      <c r="EHQ1033" s="14"/>
      <c r="EHR1033" s="14"/>
      <c r="EHS1033" s="14"/>
      <c r="EHT1033" s="14"/>
      <c r="EHU1033" s="14"/>
      <c r="EHV1033" s="14"/>
      <c r="EHW1033" s="14"/>
      <c r="EHX1033" s="14"/>
      <c r="EHY1033" s="14"/>
      <c r="EHZ1033" s="14"/>
      <c r="EIA1033" s="14"/>
      <c r="EIB1033" s="14"/>
      <c r="EIC1033" s="14"/>
      <c r="EID1033" s="14"/>
      <c r="EIE1033" s="14"/>
      <c r="EIF1033" s="14"/>
      <c r="EIG1033" s="14"/>
      <c r="EIH1033" s="14"/>
      <c r="EII1033" s="14"/>
      <c r="EIJ1033" s="14"/>
      <c r="EIK1033" s="14"/>
      <c r="EIL1033" s="14"/>
      <c r="EIM1033" s="14"/>
      <c r="EIN1033" s="14"/>
      <c r="EIO1033" s="14"/>
      <c r="EIP1033" s="14"/>
      <c r="EIQ1033" s="14"/>
      <c r="EIR1033" s="14"/>
      <c r="EIS1033" s="14"/>
      <c r="EIT1033" s="14"/>
      <c r="EIU1033" s="14"/>
      <c r="EIV1033" s="14"/>
      <c r="EIW1033" s="14"/>
      <c r="EIX1033" s="14"/>
      <c r="EIY1033" s="14"/>
      <c r="EIZ1033" s="14"/>
      <c r="EJA1033" s="14"/>
      <c r="EJB1033" s="14"/>
      <c r="EJC1033" s="14"/>
      <c r="EJD1033" s="14"/>
      <c r="EJE1033" s="14"/>
      <c r="EJF1033" s="14"/>
      <c r="EJG1033" s="14"/>
      <c r="EJH1033" s="14"/>
      <c r="EJI1033" s="14"/>
      <c r="EJJ1033" s="14"/>
      <c r="EJK1033" s="14"/>
      <c r="EJL1033" s="14"/>
      <c r="EJM1033" s="14"/>
      <c r="EJN1033" s="14"/>
      <c r="EJO1033" s="14"/>
      <c r="EJP1033" s="14"/>
      <c r="EJQ1033" s="14"/>
      <c r="EJR1033" s="14"/>
      <c r="EJS1033" s="14"/>
      <c r="EJT1033" s="14"/>
      <c r="EJU1033" s="14"/>
      <c r="EJV1033" s="14"/>
      <c r="EJW1033" s="14"/>
      <c r="EJX1033" s="14"/>
      <c r="EJY1033" s="14"/>
      <c r="EJZ1033" s="14"/>
      <c r="EKA1033" s="14"/>
      <c r="EKB1033" s="14"/>
      <c r="EKC1033" s="14"/>
      <c r="EKD1033" s="14"/>
      <c r="EKE1033" s="14"/>
      <c r="EKF1033" s="14"/>
      <c r="EKG1033" s="14"/>
      <c r="EKH1033" s="14"/>
      <c r="EKI1033" s="14"/>
      <c r="EKJ1033" s="14"/>
      <c r="EKK1033" s="14"/>
      <c r="EKL1033" s="14"/>
      <c r="EKM1033" s="14"/>
      <c r="EKN1033" s="14"/>
      <c r="EKO1033" s="14"/>
      <c r="EKP1033" s="14"/>
      <c r="EKQ1033" s="14"/>
      <c r="EKR1033" s="14"/>
      <c r="EKS1033" s="14"/>
      <c r="EKT1033" s="14"/>
      <c r="EKU1033" s="14"/>
      <c r="EKV1033" s="14"/>
      <c r="EKW1033" s="14"/>
      <c r="EKX1033" s="14"/>
      <c r="EKY1033" s="14"/>
      <c r="EKZ1033" s="14"/>
      <c r="ELA1033" s="14"/>
      <c r="ELB1033" s="14"/>
      <c r="ELC1033" s="14"/>
      <c r="ELD1033" s="14"/>
      <c r="ELE1033" s="14"/>
      <c r="ELF1033" s="14"/>
      <c r="ELG1033" s="14"/>
      <c r="ELH1033" s="14"/>
      <c r="ELI1033" s="14"/>
      <c r="ELJ1033" s="14"/>
      <c r="ELK1033" s="14"/>
      <c r="ELL1033" s="14"/>
      <c r="ELM1033" s="14"/>
      <c r="ELN1033" s="14"/>
      <c r="ELO1033" s="14"/>
      <c r="ELP1033" s="14"/>
      <c r="ELQ1033" s="14"/>
      <c r="ELR1033" s="14"/>
      <c r="ELS1033" s="14"/>
      <c r="ELT1033" s="14"/>
      <c r="ELU1033" s="14"/>
      <c r="ELV1033" s="14"/>
      <c r="ELW1033" s="14"/>
      <c r="ELX1033" s="14"/>
      <c r="ELY1033" s="14"/>
      <c r="ELZ1033" s="14"/>
      <c r="EMA1033" s="14"/>
      <c r="EMB1033" s="14"/>
      <c r="EMC1033" s="14"/>
      <c r="EMD1033" s="14"/>
      <c r="EME1033" s="14"/>
      <c r="EMF1033" s="14"/>
      <c r="EMG1033" s="14"/>
      <c r="EMH1033" s="14"/>
      <c r="EMI1033" s="14"/>
      <c r="EMJ1033" s="14"/>
      <c r="EMK1033" s="14"/>
      <c r="EML1033" s="14"/>
      <c r="EMM1033" s="14"/>
      <c r="EMN1033" s="14"/>
      <c r="EMO1033" s="14"/>
      <c r="EMP1033" s="14"/>
      <c r="EMQ1033" s="14"/>
      <c r="EMR1033" s="14"/>
      <c r="EMS1033" s="14"/>
      <c r="EMT1033" s="14"/>
      <c r="EMU1033" s="14"/>
      <c r="EMV1033" s="14"/>
      <c r="EMW1033" s="14"/>
      <c r="EMX1033" s="14"/>
      <c r="EMY1033" s="14"/>
      <c r="EMZ1033" s="14"/>
      <c r="ENA1033" s="14"/>
      <c r="ENB1033" s="14"/>
      <c r="ENC1033" s="14"/>
      <c r="END1033" s="14"/>
      <c r="ENE1033" s="14"/>
      <c r="ENF1033" s="14"/>
      <c r="ENG1033" s="14"/>
      <c r="ENH1033" s="14"/>
      <c r="ENI1033" s="14"/>
      <c r="ENJ1033" s="14"/>
      <c r="ENK1033" s="14"/>
      <c r="ENL1033" s="14"/>
      <c r="ENM1033" s="14"/>
      <c r="ENN1033" s="14"/>
      <c r="ENO1033" s="14"/>
      <c r="ENP1033" s="14"/>
      <c r="ENQ1033" s="14"/>
      <c r="ENR1033" s="14"/>
      <c r="ENS1033" s="14"/>
      <c r="ENT1033" s="14"/>
      <c r="ENU1033" s="14"/>
      <c r="ENV1033" s="14"/>
      <c r="ENW1033" s="14"/>
      <c r="ENX1033" s="14"/>
      <c r="ENY1033" s="14"/>
      <c r="ENZ1033" s="14"/>
      <c r="EOA1033" s="14"/>
      <c r="EOB1033" s="14"/>
      <c r="EOC1033" s="14"/>
      <c r="EOD1033" s="14"/>
      <c r="EOE1033" s="14"/>
      <c r="EOF1033" s="14"/>
      <c r="EOG1033" s="14"/>
      <c r="EOH1033" s="14"/>
      <c r="EOI1033" s="14"/>
      <c r="EOJ1033" s="14"/>
      <c r="EOK1033" s="14"/>
      <c r="EOL1033" s="14"/>
      <c r="EOM1033" s="14"/>
      <c r="EON1033" s="14"/>
      <c r="EOO1033" s="14"/>
      <c r="EOP1033" s="14"/>
      <c r="EOQ1033" s="14"/>
      <c r="EOR1033" s="14"/>
      <c r="EOS1033" s="14"/>
      <c r="EOT1033" s="14"/>
      <c r="EOU1033" s="14"/>
      <c r="EOV1033" s="14"/>
      <c r="EOW1033" s="14"/>
      <c r="EOX1033" s="14"/>
      <c r="EOY1033" s="14"/>
      <c r="EOZ1033" s="14"/>
      <c r="EPA1033" s="14"/>
      <c r="EPB1033" s="14"/>
      <c r="EPC1033" s="14"/>
      <c r="EPD1033" s="14"/>
      <c r="EPE1033" s="14"/>
      <c r="EPF1033" s="14"/>
      <c r="EPG1033" s="14"/>
      <c r="EPH1033" s="14"/>
      <c r="EPI1033" s="14"/>
      <c r="EPJ1033" s="14"/>
      <c r="EPK1033" s="14"/>
      <c r="EPL1033" s="14"/>
      <c r="EPM1033" s="14"/>
      <c r="EPN1033" s="14"/>
      <c r="EPO1033" s="14"/>
      <c r="EPP1033" s="14"/>
      <c r="EPQ1033" s="14"/>
      <c r="EPR1033" s="14"/>
      <c r="EPS1033" s="14"/>
      <c r="EPT1033" s="14"/>
      <c r="EPU1033" s="14"/>
      <c r="EPV1033" s="14"/>
      <c r="EPW1033" s="14"/>
      <c r="EPX1033" s="14"/>
      <c r="EPY1033" s="14"/>
      <c r="EPZ1033" s="14"/>
      <c r="EQA1033" s="14"/>
      <c r="EQB1033" s="14"/>
      <c r="EQC1033" s="14"/>
      <c r="EQD1033" s="14"/>
      <c r="EQE1033" s="14"/>
      <c r="EQF1033" s="14"/>
      <c r="EQG1033" s="14"/>
      <c r="EQH1033" s="14"/>
      <c r="EQI1033" s="14"/>
      <c r="EQJ1033" s="14"/>
      <c r="EQK1033" s="14"/>
      <c r="EQL1033" s="14"/>
      <c r="EQM1033" s="14"/>
      <c r="EQN1033" s="14"/>
      <c r="EQO1033" s="14"/>
      <c r="EQP1033" s="14"/>
      <c r="EQQ1033" s="14"/>
      <c r="EQR1033" s="14"/>
      <c r="EQS1033" s="14"/>
      <c r="EQT1033" s="14"/>
      <c r="EQU1033" s="14"/>
      <c r="EQV1033" s="14"/>
      <c r="EQW1033" s="14"/>
      <c r="EQX1033" s="14"/>
      <c r="EQY1033" s="14"/>
      <c r="EQZ1033" s="14"/>
      <c r="ERA1033" s="14"/>
      <c r="ERB1033" s="14"/>
      <c r="ERC1033" s="14"/>
      <c r="ERD1033" s="14"/>
      <c r="ERE1033" s="14"/>
      <c r="ERF1033" s="14"/>
      <c r="ERG1033" s="14"/>
      <c r="ERH1033" s="14"/>
      <c r="ERI1033" s="14"/>
      <c r="ERJ1033" s="14"/>
      <c r="ERK1033" s="14"/>
      <c r="ERL1033" s="14"/>
      <c r="ERM1033" s="14"/>
      <c r="ERN1033" s="14"/>
      <c r="ERO1033" s="14"/>
      <c r="ERP1033" s="14"/>
      <c r="ERQ1033" s="14"/>
      <c r="ERR1033" s="14"/>
      <c r="ERS1033" s="14"/>
      <c r="ERT1033" s="14"/>
      <c r="ERU1033" s="14"/>
      <c r="ERV1033" s="14"/>
      <c r="ERW1033" s="14"/>
      <c r="ERX1033" s="14"/>
      <c r="ERY1033" s="14"/>
      <c r="ERZ1033" s="14"/>
      <c r="ESA1033" s="14"/>
      <c r="ESB1033" s="14"/>
      <c r="ESC1033" s="14"/>
      <c r="ESD1033" s="14"/>
      <c r="ESE1033" s="14"/>
      <c r="ESF1033" s="14"/>
      <c r="ESG1033" s="14"/>
      <c r="ESH1033" s="14"/>
      <c r="ESI1033" s="14"/>
      <c r="ESJ1033" s="14"/>
      <c r="ESK1033" s="14"/>
      <c r="ESL1033" s="14"/>
      <c r="ESM1033" s="14"/>
      <c r="ESN1033" s="14"/>
      <c r="ESO1033" s="14"/>
      <c r="ESP1033" s="14"/>
      <c r="ESQ1033" s="14"/>
      <c r="ESR1033" s="14"/>
      <c r="ESS1033" s="14"/>
      <c r="EST1033" s="14"/>
      <c r="ESU1033" s="14"/>
      <c r="ESV1033" s="14"/>
      <c r="ESW1033" s="14"/>
      <c r="ESX1033" s="14"/>
      <c r="ESY1033" s="14"/>
      <c r="ESZ1033" s="14"/>
      <c r="ETA1033" s="14"/>
      <c r="ETB1033" s="14"/>
      <c r="ETC1033" s="14"/>
      <c r="ETD1033" s="14"/>
      <c r="ETE1033" s="14"/>
      <c r="ETF1033" s="14"/>
      <c r="ETG1033" s="14"/>
      <c r="ETH1033" s="14"/>
      <c r="ETI1033" s="14"/>
      <c r="ETJ1033" s="14"/>
      <c r="ETK1033" s="14"/>
      <c r="ETL1033" s="14"/>
      <c r="ETM1033" s="14"/>
      <c r="ETN1033" s="14"/>
      <c r="ETO1033" s="14"/>
      <c r="ETP1033" s="14"/>
      <c r="ETQ1033" s="14"/>
      <c r="ETR1033" s="14"/>
      <c r="ETS1033" s="14"/>
      <c r="ETT1033" s="14"/>
      <c r="ETU1033" s="14"/>
      <c r="ETV1033" s="14"/>
      <c r="ETW1033" s="14"/>
      <c r="ETX1033" s="14"/>
      <c r="ETY1033" s="14"/>
      <c r="ETZ1033" s="14"/>
      <c r="EUA1033" s="14"/>
      <c r="EUB1033" s="14"/>
      <c r="EUC1033" s="14"/>
      <c r="EUD1033" s="14"/>
      <c r="EUE1033" s="14"/>
      <c r="EUF1033" s="14"/>
      <c r="EUG1033" s="14"/>
      <c r="EUH1033" s="14"/>
      <c r="EUI1033" s="14"/>
      <c r="EUJ1033" s="14"/>
      <c r="EUK1033" s="14"/>
      <c r="EUL1033" s="14"/>
      <c r="EUM1033" s="14"/>
      <c r="EUN1033" s="14"/>
      <c r="EUO1033" s="14"/>
      <c r="EUP1033" s="14"/>
      <c r="EUQ1033" s="14"/>
      <c r="EUR1033" s="14"/>
      <c r="EUS1033" s="14"/>
      <c r="EUT1033" s="14"/>
      <c r="EUU1033" s="14"/>
      <c r="EUV1033" s="14"/>
      <c r="EUW1033" s="14"/>
      <c r="EUX1033" s="14"/>
      <c r="EUY1033" s="14"/>
      <c r="EUZ1033" s="14"/>
      <c r="EVA1033" s="14"/>
      <c r="EVB1033" s="14"/>
      <c r="EVC1033" s="14"/>
      <c r="EVD1033" s="14"/>
      <c r="EVE1033" s="14"/>
      <c r="EVF1033" s="14"/>
      <c r="EVG1033" s="14"/>
      <c r="EVH1033" s="14"/>
      <c r="EVI1033" s="14"/>
      <c r="EVJ1033" s="14"/>
      <c r="EVK1033" s="14"/>
      <c r="EVL1033" s="14"/>
      <c r="EVM1033" s="14"/>
      <c r="EVN1033" s="14"/>
      <c r="EVO1033" s="14"/>
      <c r="EVP1033" s="14"/>
      <c r="EVQ1033" s="14"/>
      <c r="EVR1033" s="14"/>
      <c r="EVS1033" s="14"/>
      <c r="EVT1033" s="14"/>
      <c r="EVU1033" s="14"/>
      <c r="EVV1033" s="14"/>
      <c r="EVW1033" s="14"/>
      <c r="EVX1033" s="14"/>
      <c r="EVY1033" s="14"/>
      <c r="EVZ1033" s="14"/>
      <c r="EWA1033" s="14"/>
      <c r="EWB1033" s="14"/>
      <c r="EWC1033" s="14"/>
      <c r="EWD1033" s="14"/>
      <c r="EWE1033" s="14"/>
      <c r="EWF1033" s="14"/>
      <c r="EWG1033" s="14"/>
      <c r="EWH1033" s="14"/>
      <c r="EWI1033" s="14"/>
      <c r="EWJ1033" s="14"/>
      <c r="EWK1033" s="14"/>
      <c r="EWL1033" s="14"/>
      <c r="EWM1033" s="14"/>
      <c r="EWN1033" s="14"/>
      <c r="EWO1033" s="14"/>
      <c r="EWP1033" s="14"/>
      <c r="EWQ1033" s="14"/>
      <c r="EWR1033" s="14"/>
      <c r="EWS1033" s="14"/>
      <c r="EWT1033" s="14"/>
      <c r="EWU1033" s="14"/>
      <c r="EWV1033" s="14"/>
      <c r="EWW1033" s="14"/>
      <c r="EWX1033" s="14"/>
      <c r="EWY1033" s="14"/>
      <c r="EWZ1033" s="14"/>
      <c r="EXA1033" s="14"/>
      <c r="EXB1033" s="14"/>
      <c r="EXC1033" s="14"/>
      <c r="EXD1033" s="14"/>
      <c r="EXE1033" s="14"/>
      <c r="EXF1033" s="14"/>
      <c r="EXG1033" s="14"/>
      <c r="EXH1033" s="14"/>
      <c r="EXI1033" s="14"/>
      <c r="EXJ1033" s="14"/>
      <c r="EXK1033" s="14"/>
      <c r="EXL1033" s="14"/>
      <c r="EXM1033" s="14"/>
      <c r="EXN1033" s="14"/>
      <c r="EXO1033" s="14"/>
      <c r="EXP1033" s="14"/>
      <c r="EXQ1033" s="14"/>
      <c r="EXR1033" s="14"/>
      <c r="EXS1033" s="14"/>
      <c r="EXT1033" s="14"/>
      <c r="EXU1033" s="14"/>
      <c r="EXV1033" s="14"/>
      <c r="EXW1033" s="14"/>
      <c r="EXX1033" s="14"/>
      <c r="EXY1033" s="14"/>
      <c r="EXZ1033" s="14"/>
      <c r="EYA1033" s="14"/>
      <c r="EYB1033" s="14"/>
      <c r="EYC1033" s="14"/>
      <c r="EYD1033" s="14"/>
      <c r="EYE1033" s="14"/>
      <c r="EYF1033" s="14"/>
      <c r="EYG1033" s="14"/>
      <c r="EYH1033" s="14"/>
      <c r="EYI1033" s="14"/>
      <c r="EYJ1033" s="14"/>
      <c r="EYK1033" s="14"/>
      <c r="EYL1033" s="14"/>
      <c r="EYM1033" s="14"/>
      <c r="EYN1033" s="14"/>
      <c r="EYO1033" s="14"/>
      <c r="EYP1033" s="14"/>
      <c r="EYQ1033" s="14"/>
      <c r="EYR1033" s="14"/>
      <c r="EYS1033" s="14"/>
      <c r="EYT1033" s="14"/>
      <c r="EYU1033" s="14"/>
      <c r="EYV1033" s="14"/>
      <c r="EYW1033" s="14"/>
      <c r="EYX1033" s="14"/>
      <c r="EYY1033" s="14"/>
      <c r="EYZ1033" s="14"/>
      <c r="EZA1033" s="14"/>
      <c r="EZB1033" s="14"/>
      <c r="EZC1033" s="14"/>
      <c r="EZD1033" s="14"/>
      <c r="EZE1033" s="14"/>
      <c r="EZF1033" s="14"/>
      <c r="EZG1033" s="14"/>
      <c r="EZH1033" s="14"/>
      <c r="EZI1033" s="14"/>
      <c r="EZJ1033" s="14"/>
      <c r="EZK1033" s="14"/>
      <c r="EZL1033" s="14"/>
      <c r="EZM1033" s="14"/>
      <c r="EZN1033" s="14"/>
      <c r="EZO1033" s="14"/>
      <c r="EZP1033" s="14"/>
      <c r="EZQ1033" s="14"/>
      <c r="EZR1033" s="14"/>
      <c r="EZS1033" s="14"/>
      <c r="EZT1033" s="14"/>
      <c r="EZU1033" s="14"/>
      <c r="EZV1033" s="14"/>
      <c r="EZW1033" s="14"/>
      <c r="EZX1033" s="14"/>
      <c r="EZY1033" s="14"/>
      <c r="EZZ1033" s="14"/>
      <c r="FAA1033" s="14"/>
      <c r="FAB1033" s="14"/>
      <c r="FAC1033" s="14"/>
      <c r="FAD1033" s="14"/>
      <c r="FAE1033" s="14"/>
      <c r="FAF1033" s="14"/>
      <c r="FAG1033" s="14"/>
      <c r="FAH1033" s="14"/>
      <c r="FAI1033" s="14"/>
      <c r="FAJ1033" s="14"/>
      <c r="FAK1033" s="14"/>
      <c r="FAL1033" s="14"/>
      <c r="FAM1033" s="14"/>
      <c r="FAN1033" s="14"/>
      <c r="FAO1033" s="14"/>
      <c r="FAP1033" s="14"/>
      <c r="FAQ1033" s="14"/>
      <c r="FAR1033" s="14"/>
      <c r="FAS1033" s="14"/>
      <c r="FAT1033" s="14"/>
      <c r="FAU1033" s="14"/>
      <c r="FAV1033" s="14"/>
      <c r="FAW1033" s="14"/>
      <c r="FAX1033" s="14"/>
      <c r="FAY1033" s="14"/>
      <c r="FAZ1033" s="14"/>
      <c r="FBA1033" s="14"/>
      <c r="FBB1033" s="14"/>
      <c r="FBC1033" s="14"/>
      <c r="FBD1033" s="14"/>
      <c r="FBE1033" s="14"/>
      <c r="FBF1033" s="14"/>
      <c r="FBG1033" s="14"/>
      <c r="FBH1033" s="14"/>
      <c r="FBI1033" s="14"/>
      <c r="FBJ1033" s="14"/>
      <c r="FBK1033" s="14"/>
      <c r="FBL1033" s="14"/>
      <c r="FBM1033" s="14"/>
      <c r="FBN1033" s="14"/>
      <c r="FBO1033" s="14"/>
      <c r="FBP1033" s="14"/>
      <c r="FBQ1033" s="14"/>
      <c r="FBR1033" s="14"/>
      <c r="FBS1033" s="14"/>
      <c r="FBT1033" s="14"/>
      <c r="FBU1033" s="14"/>
      <c r="FBV1033" s="14"/>
      <c r="FBW1033" s="14"/>
      <c r="FBX1033" s="14"/>
      <c r="FBY1033" s="14"/>
      <c r="FBZ1033" s="14"/>
      <c r="FCA1033" s="14"/>
      <c r="FCB1033" s="14"/>
      <c r="FCC1033" s="14"/>
      <c r="FCD1033" s="14"/>
      <c r="FCE1033" s="14"/>
      <c r="FCF1033" s="14"/>
      <c r="FCG1033" s="14"/>
      <c r="FCH1033" s="14"/>
      <c r="FCI1033" s="14"/>
      <c r="FCJ1033" s="14"/>
      <c r="FCK1033" s="14"/>
      <c r="FCL1033" s="14"/>
      <c r="FCM1033" s="14"/>
      <c r="FCN1033" s="14"/>
      <c r="FCO1033" s="14"/>
      <c r="FCP1033" s="14"/>
      <c r="FCQ1033" s="14"/>
      <c r="FCR1033" s="14"/>
      <c r="FCS1033" s="14"/>
      <c r="FCT1033" s="14"/>
      <c r="FCU1033" s="14"/>
      <c r="FCV1033" s="14"/>
      <c r="FCW1033" s="14"/>
      <c r="FCX1033" s="14"/>
      <c r="FCY1033" s="14"/>
      <c r="FCZ1033" s="14"/>
      <c r="FDA1033" s="14"/>
      <c r="FDB1033" s="14"/>
      <c r="FDC1033" s="14"/>
      <c r="FDD1033" s="14"/>
      <c r="FDE1033" s="14"/>
      <c r="FDF1033" s="14"/>
      <c r="FDG1033" s="14"/>
      <c r="FDH1033" s="14"/>
      <c r="FDI1033" s="14"/>
      <c r="FDJ1033" s="14"/>
      <c r="FDK1033" s="14"/>
      <c r="FDL1033" s="14"/>
      <c r="FDM1033" s="14"/>
      <c r="FDN1033" s="14"/>
      <c r="FDO1033" s="14"/>
      <c r="FDP1033" s="14"/>
      <c r="FDQ1033" s="14"/>
      <c r="FDR1033" s="14"/>
      <c r="FDS1033" s="14"/>
      <c r="FDT1033" s="14"/>
      <c r="FDU1033" s="14"/>
      <c r="FDV1033" s="14"/>
      <c r="FDW1033" s="14"/>
      <c r="FDX1033" s="14"/>
      <c r="FDY1033" s="14"/>
      <c r="FDZ1033" s="14"/>
      <c r="FEA1033" s="14"/>
      <c r="FEB1033" s="14"/>
      <c r="FEC1033" s="14"/>
      <c r="FED1033" s="14"/>
      <c r="FEE1033" s="14"/>
      <c r="FEF1033" s="14"/>
      <c r="FEG1033" s="14"/>
      <c r="FEH1033" s="14"/>
      <c r="FEI1033" s="14"/>
      <c r="FEJ1033" s="14"/>
      <c r="FEK1033" s="14"/>
      <c r="FEL1033" s="14"/>
      <c r="FEM1033" s="14"/>
      <c r="FEN1033" s="14"/>
      <c r="FEO1033" s="14"/>
      <c r="FEP1033" s="14"/>
      <c r="FEQ1033" s="14"/>
      <c r="FER1033" s="14"/>
      <c r="FES1033" s="14"/>
      <c r="FET1033" s="14"/>
      <c r="FEU1033" s="14"/>
      <c r="FEV1033" s="14"/>
      <c r="FEW1033" s="14"/>
      <c r="FEX1033" s="14"/>
      <c r="FEY1033" s="14"/>
      <c r="FEZ1033" s="14"/>
      <c r="FFA1033" s="14"/>
      <c r="FFB1033" s="14"/>
      <c r="FFC1033" s="14"/>
      <c r="FFD1033" s="14"/>
      <c r="FFE1033" s="14"/>
      <c r="FFF1033" s="14"/>
      <c r="FFG1033" s="14"/>
      <c r="FFH1033" s="14"/>
      <c r="FFI1033" s="14"/>
      <c r="FFJ1033" s="14"/>
      <c r="FFK1033" s="14"/>
      <c r="FFL1033" s="14"/>
      <c r="FFM1033" s="14"/>
      <c r="FFN1033" s="14"/>
      <c r="FFO1033" s="14"/>
      <c r="FFP1033" s="14"/>
      <c r="FFQ1033" s="14"/>
      <c r="FFR1033" s="14"/>
      <c r="FFS1033" s="14"/>
      <c r="FFT1033" s="14"/>
      <c r="FFU1033" s="14"/>
      <c r="FFV1033" s="14"/>
      <c r="FFW1033" s="14"/>
      <c r="FFX1033" s="14"/>
      <c r="FFY1033" s="14"/>
      <c r="FFZ1033" s="14"/>
      <c r="FGA1033" s="14"/>
      <c r="FGB1033" s="14"/>
      <c r="FGC1033" s="14"/>
      <c r="FGD1033" s="14"/>
      <c r="FGE1033" s="14"/>
      <c r="FGF1033" s="14"/>
      <c r="FGG1033" s="14"/>
      <c r="FGH1033" s="14"/>
      <c r="FGI1033" s="14"/>
      <c r="FGJ1033" s="14"/>
      <c r="FGK1033" s="14"/>
      <c r="FGL1033" s="14"/>
      <c r="FGM1033" s="14"/>
      <c r="FGN1033" s="14"/>
      <c r="FGO1033" s="14"/>
      <c r="FGP1033" s="14"/>
      <c r="FGQ1033" s="14"/>
      <c r="FGR1033" s="14"/>
      <c r="FGS1033" s="14"/>
      <c r="FGT1033" s="14"/>
      <c r="FGU1033" s="14"/>
      <c r="FGV1033" s="14"/>
      <c r="FGW1033" s="14"/>
      <c r="FGX1033" s="14"/>
      <c r="FGY1033" s="14"/>
      <c r="FGZ1033" s="14"/>
      <c r="FHA1033" s="14"/>
      <c r="FHB1033" s="14"/>
      <c r="FHC1033" s="14"/>
      <c r="FHD1033" s="14"/>
      <c r="FHE1033" s="14"/>
      <c r="FHF1033" s="14"/>
      <c r="FHG1033" s="14"/>
      <c r="FHH1033" s="14"/>
      <c r="FHI1033" s="14"/>
      <c r="FHJ1033" s="14"/>
      <c r="FHK1033" s="14"/>
      <c r="FHL1033" s="14"/>
      <c r="FHM1033" s="14"/>
      <c r="FHN1033" s="14"/>
      <c r="FHO1033" s="14"/>
      <c r="FHP1033" s="14"/>
      <c r="FHQ1033" s="14"/>
      <c r="FHR1033" s="14"/>
      <c r="FHS1033" s="14"/>
      <c r="FHT1033" s="14"/>
      <c r="FHU1033" s="14"/>
      <c r="FHV1033" s="14"/>
      <c r="FHW1033" s="14"/>
      <c r="FHX1033" s="14"/>
      <c r="FHY1033" s="14"/>
      <c r="FHZ1033" s="14"/>
      <c r="FIA1033" s="14"/>
      <c r="FIB1033" s="14"/>
      <c r="FIC1033" s="14"/>
      <c r="FID1033" s="14"/>
      <c r="FIE1033" s="14"/>
      <c r="FIF1033" s="14"/>
      <c r="FIG1033" s="14"/>
      <c r="FIH1033" s="14"/>
      <c r="FII1033" s="14"/>
      <c r="FIJ1033" s="14"/>
      <c r="FIK1033" s="14"/>
      <c r="FIL1033" s="14"/>
      <c r="FIM1033" s="14"/>
      <c r="FIN1033" s="14"/>
      <c r="FIO1033" s="14"/>
      <c r="FIP1033" s="14"/>
      <c r="FIQ1033" s="14"/>
      <c r="FIR1033" s="14"/>
      <c r="FIS1033" s="14"/>
      <c r="FIT1033" s="14"/>
      <c r="FIU1033" s="14"/>
      <c r="FIV1033" s="14"/>
      <c r="FIW1033" s="14"/>
      <c r="FIX1033" s="14"/>
      <c r="FIY1033" s="14"/>
      <c r="FIZ1033" s="14"/>
      <c r="FJA1033" s="14"/>
      <c r="FJB1033" s="14"/>
      <c r="FJC1033" s="14"/>
      <c r="FJD1033" s="14"/>
      <c r="FJE1033" s="14"/>
      <c r="FJF1033" s="14"/>
      <c r="FJG1033" s="14"/>
      <c r="FJH1033" s="14"/>
      <c r="FJI1033" s="14"/>
      <c r="FJJ1033" s="14"/>
      <c r="FJK1033" s="14"/>
      <c r="FJL1033" s="14"/>
      <c r="FJM1033" s="14"/>
      <c r="FJN1033" s="14"/>
      <c r="FJO1033" s="14"/>
      <c r="FJP1033" s="14"/>
      <c r="FJQ1033" s="14"/>
      <c r="FJR1033" s="14"/>
      <c r="FJS1033" s="14"/>
      <c r="FJT1033" s="14"/>
      <c r="FJU1033" s="14"/>
      <c r="FJV1033" s="14"/>
      <c r="FJW1033" s="14"/>
      <c r="FJX1033" s="14"/>
      <c r="FJY1033" s="14"/>
      <c r="FJZ1033" s="14"/>
      <c r="FKA1033" s="14"/>
      <c r="FKB1033" s="14"/>
      <c r="FKC1033" s="14"/>
      <c r="FKD1033" s="14"/>
      <c r="FKE1033" s="14"/>
      <c r="FKF1033" s="14"/>
      <c r="FKG1033" s="14"/>
      <c r="FKH1033" s="14"/>
      <c r="FKI1033" s="14"/>
      <c r="FKJ1033" s="14"/>
      <c r="FKK1033" s="14"/>
      <c r="FKL1033" s="14"/>
      <c r="FKM1033" s="14"/>
      <c r="FKN1033" s="14"/>
      <c r="FKO1033" s="14"/>
      <c r="FKP1033" s="14"/>
      <c r="FKQ1033" s="14"/>
      <c r="FKR1033" s="14"/>
      <c r="FKS1033" s="14"/>
      <c r="FKT1033" s="14"/>
      <c r="FKU1033" s="14"/>
      <c r="FKV1033" s="14"/>
      <c r="FKW1033" s="14"/>
      <c r="FKX1033" s="14"/>
      <c r="FKY1033" s="14"/>
      <c r="FKZ1033" s="14"/>
      <c r="FLA1033" s="14"/>
      <c r="FLB1033" s="14"/>
      <c r="FLC1033" s="14"/>
      <c r="FLD1033" s="14"/>
      <c r="FLE1033" s="14"/>
      <c r="FLF1033" s="14"/>
      <c r="FLG1033" s="14"/>
      <c r="FLH1033" s="14"/>
      <c r="FLI1033" s="14"/>
      <c r="FLJ1033" s="14"/>
      <c r="FLK1033" s="14"/>
      <c r="FLL1033" s="14"/>
      <c r="FLM1033" s="14"/>
      <c r="FLN1033" s="14"/>
      <c r="FLO1033" s="14"/>
      <c r="FLP1033" s="14"/>
      <c r="FLQ1033" s="14"/>
      <c r="FLR1033" s="14"/>
      <c r="FLS1033" s="14"/>
      <c r="FLT1033" s="14"/>
      <c r="FLU1033" s="14"/>
      <c r="FLV1033" s="14"/>
      <c r="FLW1033" s="14"/>
      <c r="FLX1033" s="14"/>
      <c r="FLY1033" s="14"/>
      <c r="FLZ1033" s="14"/>
      <c r="FMA1033" s="14"/>
      <c r="FMB1033" s="14"/>
      <c r="FMC1033" s="14"/>
      <c r="FMD1033" s="14"/>
      <c r="FME1033" s="14"/>
      <c r="FMF1033" s="14"/>
      <c r="FMG1033" s="14"/>
      <c r="FMH1033" s="14"/>
      <c r="FMI1033" s="14"/>
      <c r="FMJ1033" s="14"/>
      <c r="FMK1033" s="14"/>
      <c r="FML1033" s="14"/>
      <c r="FMM1033" s="14"/>
      <c r="FMN1033" s="14"/>
      <c r="FMO1033" s="14"/>
      <c r="FMP1033" s="14"/>
      <c r="FMQ1033" s="14"/>
      <c r="FMR1033" s="14"/>
      <c r="FMS1033" s="14"/>
      <c r="FMT1033" s="14"/>
      <c r="FMU1033" s="14"/>
      <c r="FMV1033" s="14"/>
      <c r="FMW1033" s="14"/>
      <c r="FMX1033" s="14"/>
      <c r="FMY1033" s="14"/>
      <c r="FMZ1033" s="14"/>
      <c r="FNA1033" s="14"/>
      <c r="FNB1033" s="14"/>
      <c r="FNC1033" s="14"/>
      <c r="FND1033" s="14"/>
      <c r="FNE1033" s="14"/>
      <c r="FNF1033" s="14"/>
      <c r="FNG1033" s="14"/>
      <c r="FNH1033" s="14"/>
      <c r="FNI1033" s="14"/>
      <c r="FNJ1033" s="14"/>
      <c r="FNK1033" s="14"/>
      <c r="FNL1033" s="14"/>
      <c r="FNM1033" s="14"/>
      <c r="FNN1033" s="14"/>
      <c r="FNO1033" s="14"/>
      <c r="FNP1033" s="14"/>
      <c r="FNQ1033" s="14"/>
      <c r="FNR1033" s="14"/>
      <c r="FNS1033" s="14"/>
      <c r="FNT1033" s="14"/>
      <c r="FNU1033" s="14"/>
      <c r="FNV1033" s="14"/>
      <c r="FNW1033" s="14"/>
      <c r="FNX1033" s="14"/>
      <c r="FNY1033" s="14"/>
      <c r="FNZ1033" s="14"/>
      <c r="FOA1033" s="14"/>
      <c r="FOB1033" s="14"/>
      <c r="FOC1033" s="14"/>
      <c r="FOD1033" s="14"/>
      <c r="FOE1033" s="14"/>
      <c r="FOF1033" s="14"/>
      <c r="FOG1033" s="14"/>
      <c r="FOH1033" s="14"/>
      <c r="FOI1033" s="14"/>
      <c r="FOJ1033" s="14"/>
      <c r="FOK1033" s="14"/>
      <c r="FOL1033" s="14"/>
      <c r="FOM1033" s="14"/>
      <c r="FON1033" s="14"/>
      <c r="FOO1033" s="14"/>
      <c r="FOP1033" s="14"/>
      <c r="FOQ1033" s="14"/>
      <c r="FOR1033" s="14"/>
      <c r="FOS1033" s="14"/>
      <c r="FOT1033" s="14"/>
      <c r="FOU1033" s="14"/>
      <c r="FOV1033" s="14"/>
      <c r="FOW1033" s="14"/>
      <c r="FOX1033" s="14"/>
      <c r="FOY1033" s="14"/>
      <c r="FOZ1033" s="14"/>
      <c r="FPA1033" s="14"/>
      <c r="FPB1033" s="14"/>
      <c r="FPC1033" s="14"/>
      <c r="FPD1033" s="14"/>
      <c r="FPE1033" s="14"/>
      <c r="FPF1033" s="14"/>
      <c r="FPG1033" s="14"/>
      <c r="FPH1033" s="14"/>
      <c r="FPI1033" s="14"/>
      <c r="FPJ1033" s="14"/>
      <c r="FPK1033" s="14"/>
      <c r="FPL1033" s="14"/>
      <c r="FPM1033" s="14"/>
      <c r="FPN1033" s="14"/>
      <c r="FPO1033" s="14"/>
      <c r="FPP1033" s="14"/>
      <c r="FPQ1033" s="14"/>
      <c r="FPR1033" s="14"/>
      <c r="FPS1033" s="14"/>
      <c r="FPT1033" s="14"/>
      <c r="FPU1033" s="14"/>
      <c r="FPV1033" s="14"/>
      <c r="FPW1033" s="14"/>
      <c r="FPX1033" s="14"/>
      <c r="FPY1033" s="14"/>
      <c r="FPZ1033" s="14"/>
      <c r="FQA1033" s="14"/>
      <c r="FQB1033" s="14"/>
      <c r="FQC1033" s="14"/>
      <c r="FQD1033" s="14"/>
      <c r="FQE1033" s="14"/>
      <c r="FQF1033" s="14"/>
      <c r="FQG1033" s="14"/>
      <c r="FQH1033" s="14"/>
      <c r="FQI1033" s="14"/>
      <c r="FQJ1033" s="14"/>
      <c r="FQK1033" s="14"/>
      <c r="FQL1033" s="14"/>
      <c r="FQM1033" s="14"/>
      <c r="FQN1033" s="14"/>
      <c r="FQO1033" s="14"/>
      <c r="FQP1033" s="14"/>
      <c r="FQQ1033" s="14"/>
      <c r="FQR1033" s="14"/>
      <c r="FQS1033" s="14"/>
      <c r="FQT1033" s="14"/>
      <c r="FQU1033" s="14"/>
      <c r="FQV1033" s="14"/>
      <c r="FQW1033" s="14"/>
      <c r="FQX1033" s="14"/>
      <c r="FQY1033" s="14"/>
      <c r="FQZ1033" s="14"/>
      <c r="FRA1033" s="14"/>
      <c r="FRB1033" s="14"/>
      <c r="FRC1033" s="14"/>
      <c r="FRD1033" s="14"/>
      <c r="FRE1033" s="14"/>
      <c r="FRF1033" s="14"/>
      <c r="FRG1033" s="14"/>
      <c r="FRH1033" s="14"/>
      <c r="FRI1033" s="14"/>
      <c r="FRJ1033" s="14"/>
      <c r="FRK1033" s="14"/>
      <c r="FRL1033" s="14"/>
      <c r="FRM1033" s="14"/>
      <c r="FRN1033" s="14"/>
      <c r="FRO1033" s="14"/>
      <c r="FRP1033" s="14"/>
      <c r="FRQ1033" s="14"/>
      <c r="FRR1033" s="14"/>
      <c r="FRS1033" s="14"/>
      <c r="FRT1033" s="14"/>
      <c r="FRU1033" s="14"/>
      <c r="FRV1033" s="14"/>
      <c r="FRW1033" s="14"/>
      <c r="FRX1033" s="14"/>
      <c r="FRY1033" s="14"/>
      <c r="FRZ1033" s="14"/>
      <c r="FSA1033" s="14"/>
      <c r="FSB1033" s="14"/>
      <c r="FSC1033" s="14"/>
      <c r="FSD1033" s="14"/>
      <c r="FSE1033" s="14"/>
      <c r="FSF1033" s="14"/>
      <c r="FSG1033" s="14"/>
      <c r="FSH1033" s="14"/>
      <c r="FSI1033" s="14"/>
      <c r="FSJ1033" s="14"/>
      <c r="FSK1033" s="14"/>
      <c r="FSL1033" s="14"/>
      <c r="FSM1033" s="14"/>
      <c r="FSN1033" s="14"/>
      <c r="FSO1033" s="14"/>
      <c r="FSP1033" s="14"/>
      <c r="FSQ1033" s="14"/>
      <c r="FSR1033" s="14"/>
      <c r="FSS1033" s="14"/>
      <c r="FST1033" s="14"/>
      <c r="FSU1033" s="14"/>
      <c r="FSV1033" s="14"/>
      <c r="FSW1033" s="14"/>
      <c r="FSX1033" s="14"/>
      <c r="FSY1033" s="14"/>
      <c r="FSZ1033" s="14"/>
      <c r="FTA1033" s="14"/>
      <c r="FTB1033" s="14"/>
      <c r="FTC1033" s="14"/>
      <c r="FTD1033" s="14"/>
      <c r="FTE1033" s="14"/>
      <c r="FTF1033" s="14"/>
      <c r="FTG1033" s="14"/>
      <c r="FTH1033" s="14"/>
      <c r="FTI1033" s="14"/>
      <c r="FTJ1033" s="14"/>
      <c r="FTK1033" s="14"/>
      <c r="FTL1033" s="14"/>
      <c r="FTM1033" s="14"/>
      <c r="FTN1033" s="14"/>
      <c r="FTO1033" s="14"/>
      <c r="FTP1033" s="14"/>
      <c r="FTQ1033" s="14"/>
      <c r="FTR1033" s="14"/>
      <c r="FTS1033" s="14"/>
      <c r="FTT1033" s="14"/>
      <c r="FTU1033" s="14"/>
      <c r="FTV1033" s="14"/>
      <c r="FTW1033" s="14"/>
      <c r="FTX1033" s="14"/>
      <c r="FTY1033" s="14"/>
      <c r="FTZ1033" s="14"/>
      <c r="FUA1033" s="14"/>
      <c r="FUB1033" s="14"/>
      <c r="FUC1033" s="14"/>
      <c r="FUD1033" s="14"/>
      <c r="FUE1033" s="14"/>
      <c r="FUF1033" s="14"/>
      <c r="FUG1033" s="14"/>
      <c r="FUH1033" s="14"/>
      <c r="FUI1033" s="14"/>
      <c r="FUJ1033" s="14"/>
      <c r="FUK1033" s="14"/>
      <c r="FUL1033" s="14"/>
      <c r="FUM1033" s="14"/>
      <c r="FUN1033" s="14"/>
      <c r="FUO1033" s="14"/>
      <c r="FUP1033" s="14"/>
      <c r="FUQ1033" s="14"/>
      <c r="FUR1033" s="14"/>
      <c r="FUS1033" s="14"/>
      <c r="FUT1033" s="14"/>
      <c r="FUU1033" s="14"/>
      <c r="FUV1033" s="14"/>
      <c r="FUW1033" s="14"/>
      <c r="FUX1033" s="14"/>
      <c r="FUY1033" s="14"/>
      <c r="FUZ1033" s="14"/>
      <c r="FVA1033" s="14"/>
      <c r="FVB1033" s="14"/>
      <c r="FVC1033" s="14"/>
      <c r="FVD1033" s="14"/>
      <c r="FVE1033" s="14"/>
      <c r="FVF1033" s="14"/>
      <c r="FVG1033" s="14"/>
      <c r="FVH1033" s="14"/>
      <c r="FVI1033" s="14"/>
      <c r="FVJ1033" s="14"/>
      <c r="FVK1033" s="14"/>
      <c r="FVL1033" s="14"/>
      <c r="FVM1033" s="14"/>
      <c r="FVN1033" s="14"/>
      <c r="FVO1033" s="14"/>
      <c r="FVP1033" s="14"/>
      <c r="FVQ1033" s="14"/>
      <c r="FVR1033" s="14"/>
      <c r="FVS1033" s="14"/>
      <c r="FVT1033" s="14"/>
      <c r="FVU1033" s="14"/>
      <c r="FVV1033" s="14"/>
      <c r="FVW1033" s="14"/>
      <c r="FVX1033" s="14"/>
      <c r="FVY1033" s="14"/>
      <c r="FVZ1033" s="14"/>
      <c r="FWA1033" s="14"/>
      <c r="FWB1033" s="14"/>
      <c r="FWC1033" s="14"/>
      <c r="FWD1033" s="14"/>
      <c r="FWE1033" s="14"/>
      <c r="FWF1033" s="14"/>
      <c r="FWG1033" s="14"/>
      <c r="FWH1033" s="14"/>
      <c r="FWI1033" s="14"/>
      <c r="FWJ1033" s="14"/>
      <c r="FWK1033" s="14"/>
      <c r="FWL1033" s="14"/>
      <c r="FWM1033" s="14"/>
      <c r="FWN1033" s="14"/>
      <c r="FWO1033" s="14"/>
      <c r="FWP1033" s="14"/>
      <c r="FWQ1033" s="14"/>
      <c r="FWR1033" s="14"/>
      <c r="FWS1033" s="14"/>
      <c r="FWT1033" s="14"/>
      <c r="FWU1033" s="14"/>
      <c r="FWV1033" s="14"/>
      <c r="FWW1033" s="14"/>
      <c r="FWX1033" s="14"/>
      <c r="FWY1033" s="14"/>
      <c r="FWZ1033" s="14"/>
      <c r="FXA1033" s="14"/>
      <c r="FXB1033" s="14"/>
      <c r="FXC1033" s="14"/>
      <c r="FXD1033" s="14"/>
      <c r="FXE1033" s="14"/>
      <c r="FXF1033" s="14"/>
      <c r="FXG1033" s="14"/>
      <c r="FXH1033" s="14"/>
      <c r="FXI1033" s="14"/>
      <c r="FXJ1033" s="14"/>
      <c r="FXK1033" s="14"/>
      <c r="FXL1033" s="14"/>
      <c r="FXM1033" s="14"/>
      <c r="FXN1033" s="14"/>
      <c r="FXO1033" s="14"/>
      <c r="FXP1033" s="14"/>
      <c r="FXQ1033" s="14"/>
      <c r="FXR1033" s="14"/>
      <c r="FXS1033" s="14"/>
      <c r="FXT1033" s="14"/>
      <c r="FXU1033" s="14"/>
      <c r="FXV1033" s="14"/>
      <c r="FXW1033" s="14"/>
      <c r="FXX1033" s="14"/>
      <c r="FXY1033" s="14"/>
      <c r="FXZ1033" s="14"/>
      <c r="FYA1033" s="14"/>
      <c r="FYB1033" s="14"/>
      <c r="FYC1033" s="14"/>
      <c r="FYD1033" s="14"/>
      <c r="FYE1033" s="14"/>
      <c r="FYF1033" s="14"/>
      <c r="FYG1033" s="14"/>
      <c r="FYH1033" s="14"/>
      <c r="FYI1033" s="14"/>
      <c r="FYJ1033" s="14"/>
      <c r="FYK1033" s="14"/>
      <c r="FYL1033" s="14"/>
      <c r="FYM1033" s="14"/>
      <c r="FYN1033" s="14"/>
      <c r="FYO1033" s="14"/>
      <c r="FYP1033" s="14"/>
      <c r="FYQ1033" s="14"/>
      <c r="FYR1033" s="14"/>
      <c r="FYS1033" s="14"/>
      <c r="FYT1033" s="14"/>
      <c r="FYU1033" s="14"/>
      <c r="FYV1033" s="14"/>
      <c r="FYW1033" s="14"/>
      <c r="FYX1033" s="14"/>
      <c r="FYY1033" s="14"/>
      <c r="FYZ1033" s="14"/>
      <c r="FZA1033" s="14"/>
      <c r="FZB1033" s="14"/>
      <c r="FZC1033" s="14"/>
      <c r="FZD1033" s="14"/>
      <c r="FZE1033" s="14"/>
      <c r="FZF1033" s="14"/>
      <c r="FZG1033" s="14"/>
      <c r="FZH1033" s="14"/>
      <c r="FZI1033" s="14"/>
      <c r="FZJ1033" s="14"/>
      <c r="FZK1033" s="14"/>
      <c r="FZL1033" s="14"/>
      <c r="FZM1033" s="14"/>
      <c r="FZN1033" s="14"/>
      <c r="FZO1033" s="14"/>
      <c r="FZP1033" s="14"/>
      <c r="FZQ1033" s="14"/>
      <c r="FZR1033" s="14"/>
      <c r="FZS1033" s="14"/>
      <c r="FZT1033" s="14"/>
      <c r="FZU1033" s="14"/>
      <c r="FZV1033" s="14"/>
      <c r="FZW1033" s="14"/>
      <c r="FZX1033" s="14"/>
      <c r="FZY1033" s="14"/>
      <c r="FZZ1033" s="14"/>
      <c r="GAA1033" s="14"/>
      <c r="GAB1033" s="14"/>
      <c r="GAC1033" s="14"/>
      <c r="GAD1033" s="14"/>
      <c r="GAE1033" s="14"/>
      <c r="GAF1033" s="14"/>
      <c r="GAG1033" s="14"/>
      <c r="GAH1033" s="14"/>
      <c r="GAI1033" s="14"/>
      <c r="GAJ1033" s="14"/>
      <c r="GAK1033" s="14"/>
      <c r="GAL1033" s="14"/>
      <c r="GAM1033" s="14"/>
      <c r="GAN1033" s="14"/>
      <c r="GAO1033" s="14"/>
      <c r="GAP1033" s="14"/>
      <c r="GAQ1033" s="14"/>
      <c r="GAR1033" s="14"/>
      <c r="GAS1033" s="14"/>
      <c r="GAT1033" s="14"/>
      <c r="GAU1033" s="14"/>
      <c r="GAV1033" s="14"/>
      <c r="GAW1033" s="14"/>
      <c r="GAX1033" s="14"/>
      <c r="GAY1033" s="14"/>
      <c r="GAZ1033" s="14"/>
      <c r="GBA1033" s="14"/>
      <c r="GBB1033" s="14"/>
      <c r="GBC1033" s="14"/>
      <c r="GBD1033" s="14"/>
      <c r="GBE1033" s="14"/>
      <c r="GBF1033" s="14"/>
      <c r="GBG1033" s="14"/>
      <c r="GBH1033" s="14"/>
      <c r="GBI1033" s="14"/>
      <c r="GBJ1033" s="14"/>
      <c r="GBK1033" s="14"/>
      <c r="GBL1033" s="14"/>
      <c r="GBM1033" s="14"/>
      <c r="GBN1033" s="14"/>
      <c r="GBO1033" s="14"/>
      <c r="GBP1033" s="14"/>
      <c r="GBQ1033" s="14"/>
      <c r="GBR1033" s="14"/>
      <c r="GBS1033" s="14"/>
      <c r="GBT1033" s="14"/>
      <c r="GBU1033" s="14"/>
      <c r="GBV1033" s="14"/>
      <c r="GBW1033" s="14"/>
      <c r="GBX1033" s="14"/>
      <c r="GBY1033" s="14"/>
      <c r="GBZ1033" s="14"/>
      <c r="GCA1033" s="14"/>
      <c r="GCB1033" s="14"/>
      <c r="GCC1033" s="14"/>
      <c r="GCD1033" s="14"/>
      <c r="GCE1033" s="14"/>
      <c r="GCF1033" s="14"/>
      <c r="GCG1033" s="14"/>
      <c r="GCH1033" s="14"/>
      <c r="GCI1033" s="14"/>
      <c r="GCJ1033" s="14"/>
      <c r="GCK1033" s="14"/>
      <c r="GCL1033" s="14"/>
      <c r="GCM1033" s="14"/>
      <c r="GCN1033" s="14"/>
      <c r="GCO1033" s="14"/>
      <c r="GCP1033" s="14"/>
      <c r="GCQ1033" s="14"/>
      <c r="GCR1033" s="14"/>
      <c r="GCS1033" s="14"/>
      <c r="GCT1033" s="14"/>
      <c r="GCU1033" s="14"/>
      <c r="GCV1033" s="14"/>
      <c r="GCW1033" s="14"/>
      <c r="GCX1033" s="14"/>
      <c r="GCY1033" s="14"/>
      <c r="GCZ1033" s="14"/>
      <c r="GDA1033" s="14"/>
      <c r="GDB1033" s="14"/>
      <c r="GDC1033" s="14"/>
      <c r="GDD1033" s="14"/>
      <c r="GDE1033" s="14"/>
      <c r="GDF1033" s="14"/>
      <c r="GDG1033" s="14"/>
      <c r="GDH1033" s="14"/>
      <c r="GDI1033" s="14"/>
      <c r="GDJ1033" s="14"/>
      <c r="GDK1033" s="14"/>
      <c r="GDL1033" s="14"/>
      <c r="GDM1033" s="14"/>
      <c r="GDN1033" s="14"/>
      <c r="GDO1033" s="14"/>
      <c r="GDP1033" s="14"/>
      <c r="GDQ1033" s="14"/>
      <c r="GDR1033" s="14"/>
      <c r="GDS1033" s="14"/>
      <c r="GDT1033" s="14"/>
      <c r="GDU1033" s="14"/>
      <c r="GDV1033" s="14"/>
      <c r="GDW1033" s="14"/>
      <c r="GDX1033" s="14"/>
      <c r="GDY1033" s="14"/>
      <c r="GDZ1033" s="14"/>
      <c r="GEA1033" s="14"/>
      <c r="GEB1033" s="14"/>
      <c r="GEC1033" s="14"/>
      <c r="GED1033" s="14"/>
      <c r="GEE1033" s="14"/>
      <c r="GEF1033" s="14"/>
      <c r="GEG1033" s="14"/>
      <c r="GEH1033" s="14"/>
      <c r="GEI1033" s="14"/>
      <c r="GEJ1033" s="14"/>
      <c r="GEK1033" s="14"/>
      <c r="GEL1033" s="14"/>
      <c r="GEM1033" s="14"/>
      <c r="GEN1033" s="14"/>
      <c r="GEO1033" s="14"/>
      <c r="GEP1033" s="14"/>
      <c r="GEQ1033" s="14"/>
      <c r="GER1033" s="14"/>
      <c r="GES1033" s="14"/>
      <c r="GET1033" s="14"/>
      <c r="GEU1033" s="14"/>
      <c r="GEV1033" s="14"/>
      <c r="GEW1033" s="14"/>
      <c r="GEX1033" s="14"/>
      <c r="GEY1033" s="14"/>
      <c r="GEZ1033" s="14"/>
      <c r="GFA1033" s="14"/>
      <c r="GFB1033" s="14"/>
      <c r="GFC1033" s="14"/>
      <c r="GFD1033" s="14"/>
      <c r="GFE1033" s="14"/>
      <c r="GFF1033" s="14"/>
      <c r="GFG1033" s="14"/>
      <c r="GFH1033" s="14"/>
      <c r="GFI1033" s="14"/>
      <c r="GFJ1033" s="14"/>
      <c r="GFK1033" s="14"/>
      <c r="GFL1033" s="14"/>
      <c r="GFM1033" s="14"/>
      <c r="GFN1033" s="14"/>
      <c r="GFO1033" s="14"/>
      <c r="GFP1033" s="14"/>
      <c r="GFQ1033" s="14"/>
      <c r="GFR1033" s="14"/>
      <c r="GFS1033" s="14"/>
      <c r="GFT1033" s="14"/>
      <c r="GFU1033" s="14"/>
      <c r="GFV1033" s="14"/>
      <c r="GFW1033" s="14"/>
      <c r="GFX1033" s="14"/>
      <c r="GFY1033" s="14"/>
      <c r="GFZ1033" s="14"/>
      <c r="GGA1033" s="14"/>
      <c r="GGB1033" s="14"/>
      <c r="GGC1033" s="14"/>
      <c r="GGD1033" s="14"/>
      <c r="GGE1033" s="14"/>
      <c r="GGF1033" s="14"/>
      <c r="GGG1033" s="14"/>
      <c r="GGH1033" s="14"/>
      <c r="GGI1033" s="14"/>
      <c r="GGJ1033" s="14"/>
      <c r="GGK1033" s="14"/>
      <c r="GGL1033" s="14"/>
      <c r="GGM1033" s="14"/>
      <c r="GGN1033" s="14"/>
      <c r="GGO1033" s="14"/>
      <c r="GGP1033" s="14"/>
      <c r="GGQ1033" s="14"/>
      <c r="GGR1033" s="14"/>
      <c r="GGS1033" s="14"/>
      <c r="GGT1033" s="14"/>
      <c r="GGU1033" s="14"/>
      <c r="GGV1033" s="14"/>
      <c r="GGW1033" s="14"/>
      <c r="GGX1033" s="14"/>
      <c r="GGY1033" s="14"/>
      <c r="GGZ1033" s="14"/>
      <c r="GHA1033" s="14"/>
      <c r="GHB1033" s="14"/>
      <c r="GHC1033" s="14"/>
      <c r="GHD1033" s="14"/>
      <c r="GHE1033" s="14"/>
      <c r="GHF1033" s="14"/>
      <c r="GHG1033" s="14"/>
      <c r="GHH1033" s="14"/>
      <c r="GHI1033" s="14"/>
      <c r="GHJ1033" s="14"/>
      <c r="GHK1033" s="14"/>
      <c r="GHL1033" s="14"/>
      <c r="GHM1033" s="14"/>
      <c r="GHN1033" s="14"/>
      <c r="GHO1033" s="14"/>
      <c r="GHP1033" s="14"/>
      <c r="GHQ1033" s="14"/>
      <c r="GHR1033" s="14"/>
      <c r="GHS1033" s="14"/>
      <c r="GHT1033" s="14"/>
      <c r="GHU1033" s="14"/>
      <c r="GHV1033" s="14"/>
      <c r="GHW1033" s="14"/>
      <c r="GHX1033" s="14"/>
      <c r="GHY1033" s="14"/>
      <c r="GHZ1033" s="14"/>
      <c r="GIA1033" s="14"/>
      <c r="GIB1033" s="14"/>
      <c r="GIC1033" s="14"/>
      <c r="GID1033" s="14"/>
      <c r="GIE1033" s="14"/>
      <c r="GIF1033" s="14"/>
      <c r="GIG1033" s="14"/>
      <c r="GIH1033" s="14"/>
      <c r="GII1033" s="14"/>
      <c r="GIJ1033" s="14"/>
      <c r="GIK1033" s="14"/>
      <c r="GIL1033" s="14"/>
      <c r="GIM1033" s="14"/>
      <c r="GIN1033" s="14"/>
      <c r="GIO1033" s="14"/>
      <c r="GIP1033" s="14"/>
      <c r="GIQ1033" s="14"/>
      <c r="GIR1033" s="14"/>
      <c r="GIS1033" s="14"/>
      <c r="GIT1033" s="14"/>
      <c r="GIU1033" s="14"/>
      <c r="GIV1033" s="14"/>
      <c r="GIW1033" s="14"/>
      <c r="GIX1033" s="14"/>
      <c r="GIY1033" s="14"/>
      <c r="GIZ1033" s="14"/>
      <c r="GJA1033" s="14"/>
      <c r="GJB1033" s="14"/>
      <c r="GJC1033" s="14"/>
      <c r="GJD1033" s="14"/>
      <c r="GJE1033" s="14"/>
      <c r="GJF1033" s="14"/>
      <c r="GJG1033" s="14"/>
      <c r="GJH1033" s="14"/>
      <c r="GJI1033" s="14"/>
      <c r="GJJ1033" s="14"/>
      <c r="GJK1033" s="14"/>
      <c r="GJL1033" s="14"/>
      <c r="GJM1033" s="14"/>
      <c r="GJN1033" s="14"/>
      <c r="GJO1033" s="14"/>
      <c r="GJP1033" s="14"/>
      <c r="GJQ1033" s="14"/>
      <c r="GJR1033" s="14"/>
      <c r="GJS1033" s="14"/>
      <c r="GJT1033" s="14"/>
      <c r="GJU1033" s="14"/>
      <c r="GJV1033" s="14"/>
      <c r="GJW1033" s="14"/>
      <c r="GJX1033" s="14"/>
      <c r="GJY1033" s="14"/>
      <c r="GJZ1033" s="14"/>
      <c r="GKA1033" s="14"/>
      <c r="GKB1033" s="14"/>
      <c r="GKC1033" s="14"/>
      <c r="GKD1033" s="14"/>
      <c r="GKE1033" s="14"/>
      <c r="GKF1033" s="14"/>
      <c r="GKG1033" s="14"/>
      <c r="GKH1033" s="14"/>
      <c r="GKI1033" s="14"/>
      <c r="GKJ1033" s="14"/>
      <c r="GKK1033" s="14"/>
      <c r="GKL1033" s="14"/>
      <c r="GKM1033" s="14"/>
      <c r="GKN1033" s="14"/>
      <c r="GKO1033" s="14"/>
      <c r="GKP1033" s="14"/>
      <c r="GKQ1033" s="14"/>
      <c r="GKR1033" s="14"/>
      <c r="GKS1033" s="14"/>
      <c r="GKT1033" s="14"/>
      <c r="GKU1033" s="14"/>
      <c r="GKV1033" s="14"/>
      <c r="GKW1033" s="14"/>
      <c r="GKX1033" s="14"/>
      <c r="GKY1033" s="14"/>
      <c r="GKZ1033" s="14"/>
      <c r="GLA1033" s="14"/>
      <c r="GLB1033" s="14"/>
      <c r="GLC1033" s="14"/>
      <c r="GLD1033" s="14"/>
      <c r="GLE1033" s="14"/>
      <c r="GLF1033" s="14"/>
      <c r="GLG1033" s="14"/>
      <c r="GLH1033" s="14"/>
      <c r="GLI1033" s="14"/>
      <c r="GLJ1033" s="14"/>
      <c r="GLK1033" s="14"/>
      <c r="GLL1033" s="14"/>
      <c r="GLM1033" s="14"/>
      <c r="GLN1033" s="14"/>
      <c r="GLO1033" s="14"/>
      <c r="GLP1033" s="14"/>
      <c r="GLQ1033" s="14"/>
      <c r="GLR1033" s="14"/>
      <c r="GLS1033" s="14"/>
      <c r="GLT1033" s="14"/>
      <c r="GLU1033" s="14"/>
      <c r="GLV1033" s="14"/>
      <c r="GLW1033" s="14"/>
      <c r="GLX1033" s="14"/>
      <c r="GLY1033" s="14"/>
      <c r="GLZ1033" s="14"/>
      <c r="GMA1033" s="14"/>
      <c r="GMB1033" s="14"/>
      <c r="GMC1033" s="14"/>
      <c r="GMD1033" s="14"/>
      <c r="GME1033" s="14"/>
      <c r="GMF1033" s="14"/>
      <c r="GMG1033" s="14"/>
      <c r="GMH1033" s="14"/>
      <c r="GMI1033" s="14"/>
      <c r="GMJ1033" s="14"/>
      <c r="GMK1033" s="14"/>
      <c r="GML1033" s="14"/>
      <c r="GMM1033" s="14"/>
      <c r="GMN1033" s="14"/>
      <c r="GMO1033" s="14"/>
      <c r="GMP1033" s="14"/>
      <c r="GMQ1033" s="14"/>
      <c r="GMR1033" s="14"/>
      <c r="GMS1033" s="14"/>
      <c r="GMT1033" s="14"/>
      <c r="GMU1033" s="14"/>
      <c r="GMV1033" s="14"/>
      <c r="GMW1033" s="14"/>
      <c r="GMX1033" s="14"/>
      <c r="GMY1033" s="14"/>
      <c r="GMZ1033" s="14"/>
      <c r="GNA1033" s="14"/>
      <c r="GNB1033" s="14"/>
      <c r="GNC1033" s="14"/>
      <c r="GND1033" s="14"/>
      <c r="GNE1033" s="14"/>
      <c r="GNF1033" s="14"/>
      <c r="GNG1033" s="14"/>
      <c r="GNH1033" s="14"/>
      <c r="GNI1033" s="14"/>
      <c r="GNJ1033" s="14"/>
      <c r="GNK1033" s="14"/>
      <c r="GNL1033" s="14"/>
      <c r="GNM1033" s="14"/>
      <c r="GNN1033" s="14"/>
      <c r="GNO1033" s="14"/>
      <c r="GNP1033" s="14"/>
      <c r="GNQ1033" s="14"/>
      <c r="GNR1033" s="14"/>
      <c r="GNS1033" s="14"/>
      <c r="GNT1033" s="14"/>
      <c r="GNU1033" s="14"/>
      <c r="GNV1033" s="14"/>
      <c r="GNW1033" s="14"/>
      <c r="GNX1033" s="14"/>
      <c r="GNY1033" s="14"/>
      <c r="GNZ1033" s="14"/>
      <c r="GOA1033" s="14"/>
      <c r="GOB1033" s="14"/>
      <c r="GOC1033" s="14"/>
      <c r="GOD1033" s="14"/>
      <c r="GOE1033" s="14"/>
      <c r="GOF1033" s="14"/>
      <c r="GOG1033" s="14"/>
      <c r="GOH1033" s="14"/>
      <c r="GOI1033" s="14"/>
      <c r="GOJ1033" s="14"/>
      <c r="GOK1033" s="14"/>
      <c r="GOL1033" s="14"/>
      <c r="GOM1033" s="14"/>
      <c r="GON1033" s="14"/>
      <c r="GOO1033" s="14"/>
      <c r="GOP1033" s="14"/>
      <c r="GOQ1033" s="14"/>
      <c r="GOR1033" s="14"/>
      <c r="GOS1033" s="14"/>
      <c r="GOT1033" s="14"/>
      <c r="GOU1033" s="14"/>
      <c r="GOV1033" s="14"/>
      <c r="GOW1033" s="14"/>
      <c r="GOX1033" s="14"/>
      <c r="GOY1033" s="14"/>
      <c r="GOZ1033" s="14"/>
      <c r="GPA1033" s="14"/>
      <c r="GPB1033" s="14"/>
      <c r="GPC1033" s="14"/>
      <c r="GPD1033" s="14"/>
      <c r="GPE1033" s="14"/>
      <c r="GPF1033" s="14"/>
      <c r="GPG1033" s="14"/>
      <c r="GPH1033" s="14"/>
      <c r="GPI1033" s="14"/>
      <c r="GPJ1033" s="14"/>
      <c r="GPK1033" s="14"/>
      <c r="GPL1033" s="14"/>
      <c r="GPM1033" s="14"/>
      <c r="GPN1033" s="14"/>
      <c r="GPO1033" s="14"/>
      <c r="GPP1033" s="14"/>
      <c r="GPQ1033" s="14"/>
      <c r="GPR1033" s="14"/>
      <c r="GPS1033" s="14"/>
      <c r="GPT1033" s="14"/>
      <c r="GPU1033" s="14"/>
      <c r="GPV1033" s="14"/>
      <c r="GPW1033" s="14"/>
      <c r="GPX1033" s="14"/>
      <c r="GPY1033" s="14"/>
      <c r="GPZ1033" s="14"/>
      <c r="GQA1033" s="14"/>
      <c r="GQB1033" s="14"/>
      <c r="GQC1033" s="14"/>
      <c r="GQD1033" s="14"/>
      <c r="GQE1033" s="14"/>
      <c r="GQF1033" s="14"/>
      <c r="GQG1033" s="14"/>
      <c r="GQH1033" s="14"/>
      <c r="GQI1033" s="14"/>
      <c r="GQJ1033" s="14"/>
      <c r="GQK1033" s="14"/>
      <c r="GQL1033" s="14"/>
      <c r="GQM1033" s="14"/>
      <c r="GQN1033" s="14"/>
      <c r="GQO1033" s="14"/>
      <c r="GQP1033" s="14"/>
      <c r="GQQ1033" s="14"/>
      <c r="GQR1033" s="14"/>
      <c r="GQS1033" s="14"/>
      <c r="GQT1033" s="14"/>
      <c r="GQU1033" s="14"/>
      <c r="GQV1033" s="14"/>
      <c r="GQW1033" s="14"/>
      <c r="GQX1033" s="14"/>
      <c r="GQY1033" s="14"/>
      <c r="GQZ1033" s="14"/>
      <c r="GRA1033" s="14"/>
      <c r="GRB1033" s="14"/>
      <c r="GRC1033" s="14"/>
      <c r="GRD1033" s="14"/>
      <c r="GRE1033" s="14"/>
      <c r="GRF1033" s="14"/>
      <c r="GRG1033" s="14"/>
      <c r="GRH1033" s="14"/>
      <c r="GRI1033" s="14"/>
      <c r="GRJ1033" s="14"/>
      <c r="GRK1033" s="14"/>
      <c r="GRL1033" s="14"/>
      <c r="GRM1033" s="14"/>
      <c r="GRN1033" s="14"/>
      <c r="GRO1033" s="14"/>
      <c r="GRP1033" s="14"/>
      <c r="GRQ1033" s="14"/>
      <c r="GRR1033" s="14"/>
      <c r="GRS1033" s="14"/>
      <c r="GRT1033" s="14"/>
      <c r="GRU1033" s="14"/>
      <c r="GRV1033" s="14"/>
      <c r="GRW1033" s="14"/>
      <c r="GRX1033" s="14"/>
      <c r="GRY1033" s="14"/>
      <c r="GRZ1033" s="14"/>
      <c r="GSA1033" s="14"/>
      <c r="GSB1033" s="14"/>
      <c r="GSC1033" s="14"/>
      <c r="GSD1033" s="14"/>
      <c r="GSE1033" s="14"/>
      <c r="GSF1033" s="14"/>
      <c r="GSG1033" s="14"/>
      <c r="GSH1033" s="14"/>
      <c r="GSI1033" s="14"/>
      <c r="GSJ1033" s="14"/>
      <c r="GSK1033" s="14"/>
      <c r="GSL1033" s="14"/>
      <c r="GSM1033" s="14"/>
      <c r="GSN1033" s="14"/>
      <c r="GSO1033" s="14"/>
      <c r="GSP1033" s="14"/>
      <c r="GSQ1033" s="14"/>
      <c r="GSR1033" s="14"/>
      <c r="GSS1033" s="14"/>
      <c r="GST1033" s="14"/>
      <c r="GSU1033" s="14"/>
      <c r="GSV1033" s="14"/>
      <c r="GSW1033" s="14"/>
      <c r="GSX1033" s="14"/>
      <c r="GSY1033" s="14"/>
      <c r="GSZ1033" s="14"/>
      <c r="GTA1033" s="14"/>
      <c r="GTB1033" s="14"/>
      <c r="GTC1033" s="14"/>
      <c r="GTD1033" s="14"/>
      <c r="GTE1033" s="14"/>
      <c r="GTF1033" s="14"/>
      <c r="GTG1033" s="14"/>
      <c r="GTH1033" s="14"/>
      <c r="GTI1033" s="14"/>
      <c r="GTJ1033" s="14"/>
      <c r="GTK1033" s="14"/>
      <c r="GTL1033" s="14"/>
      <c r="GTM1033" s="14"/>
      <c r="GTN1033" s="14"/>
      <c r="GTO1033" s="14"/>
      <c r="GTP1033" s="14"/>
      <c r="GTQ1033" s="14"/>
      <c r="GTR1033" s="14"/>
      <c r="GTS1033" s="14"/>
      <c r="GTT1033" s="14"/>
      <c r="GTU1033" s="14"/>
      <c r="GTV1033" s="14"/>
      <c r="GTW1033" s="14"/>
      <c r="GTX1033" s="14"/>
      <c r="GTY1033" s="14"/>
      <c r="GTZ1033" s="14"/>
      <c r="GUA1033" s="14"/>
      <c r="GUB1033" s="14"/>
      <c r="GUC1033" s="14"/>
      <c r="GUD1033" s="14"/>
      <c r="GUE1033" s="14"/>
      <c r="GUF1033" s="14"/>
      <c r="GUG1033" s="14"/>
      <c r="GUH1033" s="14"/>
      <c r="GUI1033" s="14"/>
      <c r="GUJ1033" s="14"/>
      <c r="GUK1033" s="14"/>
      <c r="GUL1033" s="14"/>
      <c r="GUM1033" s="14"/>
      <c r="GUN1033" s="14"/>
      <c r="GUO1033" s="14"/>
      <c r="GUP1033" s="14"/>
      <c r="GUQ1033" s="14"/>
      <c r="GUR1033" s="14"/>
      <c r="GUS1033" s="14"/>
      <c r="GUT1033" s="14"/>
      <c r="GUU1033" s="14"/>
      <c r="GUV1033" s="14"/>
      <c r="GUW1033" s="14"/>
      <c r="GUX1033" s="14"/>
      <c r="GUY1033" s="14"/>
      <c r="GUZ1033" s="14"/>
      <c r="GVA1033" s="14"/>
      <c r="GVB1033" s="14"/>
      <c r="GVC1033" s="14"/>
      <c r="GVD1033" s="14"/>
      <c r="GVE1033" s="14"/>
      <c r="GVF1033" s="14"/>
      <c r="GVG1033" s="14"/>
      <c r="GVH1033" s="14"/>
      <c r="GVI1033" s="14"/>
      <c r="GVJ1033" s="14"/>
      <c r="GVK1033" s="14"/>
      <c r="GVL1033" s="14"/>
      <c r="GVM1033" s="14"/>
      <c r="GVN1033" s="14"/>
      <c r="GVO1033" s="14"/>
      <c r="GVP1033" s="14"/>
      <c r="GVQ1033" s="14"/>
      <c r="GVR1033" s="14"/>
      <c r="GVS1033" s="14"/>
      <c r="GVT1033" s="14"/>
      <c r="GVU1033" s="14"/>
      <c r="GVV1033" s="14"/>
      <c r="GVW1033" s="14"/>
      <c r="GVX1033" s="14"/>
      <c r="GVY1033" s="14"/>
      <c r="GVZ1033" s="14"/>
      <c r="GWA1033" s="14"/>
      <c r="GWB1033" s="14"/>
      <c r="GWC1033" s="14"/>
      <c r="GWD1033" s="14"/>
      <c r="GWE1033" s="14"/>
      <c r="GWF1033" s="14"/>
      <c r="GWG1033" s="14"/>
      <c r="GWH1033" s="14"/>
      <c r="GWI1033" s="14"/>
      <c r="GWJ1033" s="14"/>
      <c r="GWK1033" s="14"/>
      <c r="GWL1033" s="14"/>
      <c r="GWM1033" s="14"/>
      <c r="GWN1033" s="14"/>
      <c r="GWO1033" s="14"/>
      <c r="GWP1033" s="14"/>
      <c r="GWQ1033" s="14"/>
      <c r="GWR1033" s="14"/>
      <c r="GWS1033" s="14"/>
      <c r="GWT1033" s="14"/>
      <c r="GWU1033" s="14"/>
      <c r="GWV1033" s="14"/>
      <c r="GWW1033" s="14"/>
      <c r="GWX1033" s="14"/>
      <c r="GWY1033" s="14"/>
      <c r="GWZ1033" s="14"/>
      <c r="GXA1033" s="14"/>
      <c r="GXB1033" s="14"/>
      <c r="GXC1033" s="14"/>
      <c r="GXD1033" s="14"/>
      <c r="GXE1033" s="14"/>
      <c r="GXF1033" s="14"/>
      <c r="GXG1033" s="14"/>
      <c r="GXH1033" s="14"/>
      <c r="GXI1033" s="14"/>
      <c r="GXJ1033" s="14"/>
      <c r="GXK1033" s="14"/>
      <c r="GXL1033" s="14"/>
      <c r="GXM1033" s="14"/>
      <c r="GXN1033" s="14"/>
      <c r="GXO1033" s="14"/>
      <c r="GXP1033" s="14"/>
      <c r="GXQ1033" s="14"/>
      <c r="GXR1033" s="14"/>
      <c r="GXS1033" s="14"/>
      <c r="GXT1033" s="14"/>
      <c r="GXU1033" s="14"/>
      <c r="GXV1033" s="14"/>
      <c r="GXW1033" s="14"/>
      <c r="GXX1033" s="14"/>
      <c r="GXY1033" s="14"/>
      <c r="GXZ1033" s="14"/>
      <c r="GYA1033" s="14"/>
      <c r="GYB1033" s="14"/>
      <c r="GYC1033" s="14"/>
      <c r="GYD1033" s="14"/>
      <c r="GYE1033" s="14"/>
      <c r="GYF1033" s="14"/>
      <c r="GYG1033" s="14"/>
      <c r="GYH1033" s="14"/>
      <c r="GYI1033" s="14"/>
      <c r="GYJ1033" s="14"/>
      <c r="GYK1033" s="14"/>
      <c r="GYL1033" s="14"/>
      <c r="GYM1033" s="14"/>
      <c r="GYN1033" s="14"/>
      <c r="GYO1033" s="14"/>
      <c r="GYP1033" s="14"/>
      <c r="GYQ1033" s="14"/>
      <c r="GYR1033" s="14"/>
      <c r="GYS1033" s="14"/>
      <c r="GYT1033" s="14"/>
      <c r="GYU1033" s="14"/>
      <c r="GYV1033" s="14"/>
      <c r="GYW1033" s="14"/>
      <c r="GYX1033" s="14"/>
      <c r="GYY1033" s="14"/>
      <c r="GYZ1033" s="14"/>
      <c r="GZA1033" s="14"/>
      <c r="GZB1033" s="14"/>
      <c r="GZC1033" s="14"/>
      <c r="GZD1033" s="14"/>
      <c r="GZE1033" s="14"/>
      <c r="GZF1033" s="14"/>
      <c r="GZG1033" s="14"/>
      <c r="GZH1033" s="14"/>
      <c r="GZI1033" s="14"/>
      <c r="GZJ1033" s="14"/>
      <c r="GZK1033" s="14"/>
      <c r="GZL1033" s="14"/>
      <c r="GZM1033" s="14"/>
      <c r="GZN1033" s="14"/>
      <c r="GZO1033" s="14"/>
      <c r="GZP1033" s="14"/>
      <c r="GZQ1033" s="14"/>
      <c r="GZR1033" s="14"/>
      <c r="GZS1033" s="14"/>
      <c r="GZT1033" s="14"/>
      <c r="GZU1033" s="14"/>
      <c r="GZV1033" s="14"/>
      <c r="GZW1033" s="14"/>
      <c r="GZX1033" s="14"/>
      <c r="GZY1033" s="14"/>
      <c r="GZZ1033" s="14"/>
      <c r="HAA1033" s="14"/>
      <c r="HAB1033" s="14"/>
      <c r="HAC1033" s="14"/>
      <c r="HAD1033" s="14"/>
      <c r="HAE1033" s="14"/>
      <c r="HAF1033" s="14"/>
      <c r="HAG1033" s="14"/>
      <c r="HAH1033" s="14"/>
      <c r="HAI1033" s="14"/>
      <c r="HAJ1033" s="14"/>
      <c r="HAK1033" s="14"/>
      <c r="HAL1033" s="14"/>
      <c r="HAM1033" s="14"/>
      <c r="HAN1033" s="14"/>
      <c r="HAO1033" s="14"/>
      <c r="HAP1033" s="14"/>
      <c r="HAQ1033" s="14"/>
      <c r="HAR1033" s="14"/>
      <c r="HAS1033" s="14"/>
      <c r="HAT1033" s="14"/>
      <c r="HAU1033" s="14"/>
      <c r="HAV1033" s="14"/>
      <c r="HAW1033" s="14"/>
      <c r="HAX1033" s="14"/>
      <c r="HAY1033" s="14"/>
      <c r="HAZ1033" s="14"/>
      <c r="HBA1033" s="14"/>
      <c r="HBB1033" s="14"/>
      <c r="HBC1033" s="14"/>
      <c r="HBD1033" s="14"/>
      <c r="HBE1033" s="14"/>
      <c r="HBF1033" s="14"/>
      <c r="HBG1033" s="14"/>
      <c r="HBH1033" s="14"/>
      <c r="HBI1033" s="14"/>
      <c r="HBJ1033" s="14"/>
      <c r="HBK1033" s="14"/>
      <c r="HBL1033" s="14"/>
      <c r="HBM1033" s="14"/>
      <c r="HBN1033" s="14"/>
      <c r="HBO1033" s="14"/>
      <c r="HBP1033" s="14"/>
      <c r="HBQ1033" s="14"/>
      <c r="HBR1033" s="14"/>
      <c r="HBS1033" s="14"/>
      <c r="HBT1033" s="14"/>
      <c r="HBU1033" s="14"/>
      <c r="HBV1033" s="14"/>
      <c r="HBW1033" s="14"/>
      <c r="HBX1033" s="14"/>
      <c r="HBY1033" s="14"/>
      <c r="HBZ1033" s="14"/>
      <c r="HCA1033" s="14"/>
      <c r="HCB1033" s="14"/>
      <c r="HCC1033" s="14"/>
      <c r="HCD1033" s="14"/>
      <c r="HCE1033" s="14"/>
      <c r="HCF1033" s="14"/>
      <c r="HCG1033" s="14"/>
      <c r="HCH1033" s="14"/>
      <c r="HCI1033" s="14"/>
      <c r="HCJ1033" s="14"/>
      <c r="HCK1033" s="14"/>
      <c r="HCL1033" s="14"/>
      <c r="HCM1033" s="14"/>
      <c r="HCN1033" s="14"/>
      <c r="HCO1033" s="14"/>
      <c r="HCP1033" s="14"/>
      <c r="HCQ1033" s="14"/>
      <c r="HCR1033" s="14"/>
      <c r="HCS1033" s="14"/>
      <c r="HCT1033" s="14"/>
      <c r="HCU1033" s="14"/>
      <c r="HCV1033" s="14"/>
      <c r="HCW1033" s="14"/>
      <c r="HCX1033" s="14"/>
      <c r="HCY1033" s="14"/>
      <c r="HCZ1033" s="14"/>
      <c r="HDA1033" s="14"/>
      <c r="HDB1033" s="14"/>
      <c r="HDC1033" s="14"/>
      <c r="HDD1033" s="14"/>
      <c r="HDE1033" s="14"/>
      <c r="HDF1033" s="14"/>
      <c r="HDG1033" s="14"/>
      <c r="HDH1033" s="14"/>
      <c r="HDI1033" s="14"/>
      <c r="HDJ1033" s="14"/>
      <c r="HDK1033" s="14"/>
      <c r="HDL1033" s="14"/>
      <c r="HDM1033" s="14"/>
      <c r="HDN1033" s="14"/>
      <c r="HDO1033" s="14"/>
      <c r="HDP1033" s="14"/>
      <c r="HDQ1033" s="14"/>
      <c r="HDR1033" s="14"/>
      <c r="HDS1033" s="14"/>
      <c r="HDT1033" s="14"/>
      <c r="HDU1033" s="14"/>
      <c r="HDV1033" s="14"/>
      <c r="HDW1033" s="14"/>
      <c r="HDX1033" s="14"/>
      <c r="HDY1033" s="14"/>
      <c r="HDZ1033" s="14"/>
      <c r="HEA1033" s="14"/>
      <c r="HEB1033" s="14"/>
      <c r="HEC1033" s="14"/>
      <c r="HED1033" s="14"/>
      <c r="HEE1033" s="14"/>
      <c r="HEF1033" s="14"/>
      <c r="HEG1033" s="14"/>
      <c r="HEH1033" s="14"/>
      <c r="HEI1033" s="14"/>
      <c r="HEJ1033" s="14"/>
      <c r="HEK1033" s="14"/>
      <c r="HEL1033" s="14"/>
      <c r="HEM1033" s="14"/>
      <c r="HEN1033" s="14"/>
      <c r="HEO1033" s="14"/>
      <c r="HEP1033" s="14"/>
      <c r="HEQ1033" s="14"/>
      <c r="HER1033" s="14"/>
      <c r="HES1033" s="14"/>
      <c r="HET1033" s="14"/>
      <c r="HEU1033" s="14"/>
      <c r="HEV1033" s="14"/>
      <c r="HEW1033" s="14"/>
      <c r="HEX1033" s="14"/>
      <c r="HEY1033" s="14"/>
      <c r="HEZ1033" s="14"/>
      <c r="HFA1033" s="14"/>
      <c r="HFB1033" s="14"/>
      <c r="HFC1033" s="14"/>
      <c r="HFD1033" s="14"/>
      <c r="HFE1033" s="14"/>
      <c r="HFF1033" s="14"/>
      <c r="HFG1033" s="14"/>
      <c r="HFH1033" s="14"/>
      <c r="HFI1033" s="14"/>
      <c r="HFJ1033" s="14"/>
      <c r="HFK1033" s="14"/>
      <c r="HFL1033" s="14"/>
      <c r="HFM1033" s="14"/>
      <c r="HFN1033" s="14"/>
      <c r="HFO1033" s="14"/>
      <c r="HFP1033" s="14"/>
      <c r="HFQ1033" s="14"/>
      <c r="HFR1033" s="14"/>
      <c r="HFS1033" s="14"/>
      <c r="HFT1033" s="14"/>
      <c r="HFU1033" s="14"/>
      <c r="HFV1033" s="14"/>
      <c r="HFW1033" s="14"/>
      <c r="HFX1033" s="14"/>
      <c r="HFY1033" s="14"/>
      <c r="HFZ1033" s="14"/>
      <c r="HGA1033" s="14"/>
      <c r="HGB1033" s="14"/>
      <c r="HGC1033" s="14"/>
      <c r="HGD1033" s="14"/>
      <c r="HGE1033" s="14"/>
      <c r="HGF1033" s="14"/>
      <c r="HGG1033" s="14"/>
      <c r="HGH1033" s="14"/>
      <c r="HGI1033" s="14"/>
      <c r="HGJ1033" s="14"/>
      <c r="HGK1033" s="14"/>
      <c r="HGL1033" s="14"/>
      <c r="HGM1033" s="14"/>
      <c r="HGN1033" s="14"/>
      <c r="HGO1033" s="14"/>
      <c r="HGP1033" s="14"/>
      <c r="HGQ1033" s="14"/>
      <c r="HGR1033" s="14"/>
      <c r="HGS1033" s="14"/>
      <c r="HGT1033" s="14"/>
      <c r="HGU1033" s="14"/>
      <c r="HGV1033" s="14"/>
      <c r="HGW1033" s="14"/>
      <c r="HGX1033" s="14"/>
      <c r="HGY1033" s="14"/>
      <c r="HGZ1033" s="14"/>
      <c r="HHA1033" s="14"/>
      <c r="HHB1033" s="14"/>
      <c r="HHC1033" s="14"/>
      <c r="HHD1033" s="14"/>
      <c r="HHE1033" s="14"/>
      <c r="HHF1033" s="14"/>
      <c r="HHG1033" s="14"/>
      <c r="HHH1033" s="14"/>
      <c r="HHI1033" s="14"/>
      <c r="HHJ1033" s="14"/>
      <c r="HHK1033" s="14"/>
      <c r="HHL1033" s="14"/>
      <c r="HHM1033" s="14"/>
      <c r="HHN1033" s="14"/>
      <c r="HHO1033" s="14"/>
      <c r="HHP1033" s="14"/>
      <c r="HHQ1033" s="14"/>
      <c r="HHR1033" s="14"/>
      <c r="HHS1033" s="14"/>
      <c r="HHT1033" s="14"/>
      <c r="HHU1033" s="14"/>
      <c r="HHV1033" s="14"/>
      <c r="HHW1033" s="14"/>
      <c r="HHX1033" s="14"/>
      <c r="HHY1033" s="14"/>
      <c r="HHZ1033" s="14"/>
      <c r="HIA1033" s="14"/>
      <c r="HIB1033" s="14"/>
      <c r="HIC1033" s="14"/>
      <c r="HID1033" s="14"/>
      <c r="HIE1033" s="14"/>
      <c r="HIF1033" s="14"/>
      <c r="HIG1033" s="14"/>
      <c r="HIH1033" s="14"/>
      <c r="HII1033" s="14"/>
      <c r="HIJ1033" s="14"/>
      <c r="HIK1033" s="14"/>
      <c r="HIL1033" s="14"/>
      <c r="HIM1033" s="14"/>
      <c r="HIN1033" s="14"/>
      <c r="HIO1033" s="14"/>
      <c r="HIP1033" s="14"/>
      <c r="HIQ1033" s="14"/>
      <c r="HIR1033" s="14"/>
      <c r="HIS1033" s="14"/>
      <c r="HIT1033" s="14"/>
      <c r="HIU1033" s="14"/>
      <c r="HIV1033" s="14"/>
      <c r="HIW1033" s="14"/>
      <c r="HIX1033" s="14"/>
      <c r="HIY1033" s="14"/>
      <c r="HIZ1033" s="14"/>
      <c r="HJA1033" s="14"/>
      <c r="HJB1033" s="14"/>
      <c r="HJC1033" s="14"/>
      <c r="HJD1033" s="14"/>
      <c r="HJE1033" s="14"/>
      <c r="HJF1033" s="14"/>
      <c r="HJG1033" s="14"/>
      <c r="HJH1033" s="14"/>
      <c r="HJI1033" s="14"/>
      <c r="HJJ1033" s="14"/>
      <c r="HJK1033" s="14"/>
      <c r="HJL1033" s="14"/>
      <c r="HJM1033" s="14"/>
      <c r="HJN1033" s="14"/>
      <c r="HJO1033" s="14"/>
      <c r="HJP1033" s="14"/>
      <c r="HJQ1033" s="14"/>
      <c r="HJR1033" s="14"/>
      <c r="HJS1033" s="14"/>
      <c r="HJT1033" s="14"/>
      <c r="HJU1033" s="14"/>
      <c r="HJV1033" s="14"/>
      <c r="HJW1033" s="14"/>
      <c r="HJX1033" s="14"/>
      <c r="HJY1033" s="14"/>
      <c r="HJZ1033" s="14"/>
      <c r="HKA1033" s="14"/>
      <c r="HKB1033" s="14"/>
      <c r="HKC1033" s="14"/>
      <c r="HKD1033" s="14"/>
      <c r="HKE1033" s="14"/>
      <c r="HKF1033" s="14"/>
      <c r="HKG1033" s="14"/>
      <c r="HKH1033" s="14"/>
      <c r="HKI1033" s="14"/>
      <c r="HKJ1033" s="14"/>
      <c r="HKK1033" s="14"/>
      <c r="HKL1033" s="14"/>
      <c r="HKM1033" s="14"/>
      <c r="HKN1033" s="14"/>
      <c r="HKO1033" s="14"/>
      <c r="HKP1033" s="14"/>
      <c r="HKQ1033" s="14"/>
      <c r="HKR1033" s="14"/>
      <c r="HKS1033" s="14"/>
      <c r="HKT1033" s="14"/>
      <c r="HKU1033" s="14"/>
      <c r="HKV1033" s="14"/>
      <c r="HKW1033" s="14"/>
      <c r="HKX1033" s="14"/>
      <c r="HKY1033" s="14"/>
      <c r="HKZ1033" s="14"/>
      <c r="HLA1033" s="14"/>
      <c r="HLB1033" s="14"/>
      <c r="HLC1033" s="14"/>
      <c r="HLD1033" s="14"/>
      <c r="HLE1033" s="14"/>
      <c r="HLF1033" s="14"/>
      <c r="HLG1033" s="14"/>
      <c r="HLH1033" s="14"/>
      <c r="HLI1033" s="14"/>
      <c r="HLJ1033" s="14"/>
      <c r="HLK1033" s="14"/>
      <c r="HLL1033" s="14"/>
      <c r="HLM1033" s="14"/>
      <c r="HLN1033" s="14"/>
      <c r="HLO1033" s="14"/>
      <c r="HLP1033" s="14"/>
      <c r="HLQ1033" s="14"/>
      <c r="HLR1033" s="14"/>
      <c r="HLS1033" s="14"/>
      <c r="HLT1033" s="14"/>
      <c r="HLU1033" s="14"/>
      <c r="HLV1033" s="14"/>
      <c r="HLW1033" s="14"/>
      <c r="HLX1033" s="14"/>
      <c r="HLY1033" s="14"/>
      <c r="HLZ1033" s="14"/>
      <c r="HMA1033" s="14"/>
      <c r="HMB1033" s="14"/>
      <c r="HMC1033" s="14"/>
      <c r="HMD1033" s="14"/>
      <c r="HME1033" s="14"/>
      <c r="HMF1033" s="14"/>
      <c r="HMG1033" s="14"/>
      <c r="HMH1033" s="14"/>
      <c r="HMI1033" s="14"/>
      <c r="HMJ1033" s="14"/>
      <c r="HMK1033" s="14"/>
      <c r="HML1033" s="14"/>
      <c r="HMM1033" s="14"/>
      <c r="HMN1033" s="14"/>
      <c r="HMO1033" s="14"/>
      <c r="HMP1033" s="14"/>
      <c r="HMQ1033" s="14"/>
      <c r="HMR1033" s="14"/>
      <c r="HMS1033" s="14"/>
      <c r="HMT1033" s="14"/>
      <c r="HMU1033" s="14"/>
      <c r="HMV1033" s="14"/>
      <c r="HMW1033" s="14"/>
      <c r="HMX1033" s="14"/>
      <c r="HMY1033" s="14"/>
      <c r="HMZ1033" s="14"/>
      <c r="HNA1033" s="14"/>
      <c r="HNB1033" s="14"/>
      <c r="HNC1033" s="14"/>
      <c r="HND1033" s="14"/>
      <c r="HNE1033" s="14"/>
      <c r="HNF1033" s="14"/>
      <c r="HNG1033" s="14"/>
      <c r="HNH1033" s="14"/>
      <c r="HNI1033" s="14"/>
      <c r="HNJ1033" s="14"/>
      <c r="HNK1033" s="14"/>
      <c r="HNL1033" s="14"/>
      <c r="HNM1033" s="14"/>
      <c r="HNN1033" s="14"/>
      <c r="HNO1033" s="14"/>
      <c r="HNP1033" s="14"/>
      <c r="HNQ1033" s="14"/>
      <c r="HNR1033" s="14"/>
      <c r="HNS1033" s="14"/>
      <c r="HNT1033" s="14"/>
      <c r="HNU1033" s="14"/>
      <c r="HNV1033" s="14"/>
      <c r="HNW1033" s="14"/>
      <c r="HNX1033" s="14"/>
      <c r="HNY1033" s="14"/>
      <c r="HNZ1033" s="14"/>
      <c r="HOA1033" s="14"/>
      <c r="HOB1033" s="14"/>
      <c r="HOC1033" s="14"/>
      <c r="HOD1033" s="14"/>
      <c r="HOE1033" s="14"/>
      <c r="HOF1033" s="14"/>
      <c r="HOG1033" s="14"/>
      <c r="HOH1033" s="14"/>
      <c r="HOI1033" s="14"/>
      <c r="HOJ1033" s="14"/>
      <c r="HOK1033" s="14"/>
      <c r="HOL1033" s="14"/>
      <c r="HOM1033" s="14"/>
      <c r="HON1033" s="14"/>
      <c r="HOO1033" s="14"/>
      <c r="HOP1033" s="14"/>
      <c r="HOQ1033" s="14"/>
      <c r="HOR1033" s="14"/>
      <c r="HOS1033" s="14"/>
      <c r="HOT1033" s="14"/>
      <c r="HOU1033" s="14"/>
      <c r="HOV1033" s="14"/>
      <c r="HOW1033" s="14"/>
      <c r="HOX1033" s="14"/>
      <c r="HOY1033" s="14"/>
      <c r="HOZ1033" s="14"/>
      <c r="HPA1033" s="14"/>
      <c r="HPB1033" s="14"/>
      <c r="HPC1033" s="14"/>
      <c r="HPD1033" s="14"/>
      <c r="HPE1033" s="14"/>
      <c r="HPF1033" s="14"/>
      <c r="HPG1033" s="14"/>
      <c r="HPH1033" s="14"/>
      <c r="HPI1033" s="14"/>
      <c r="HPJ1033" s="14"/>
      <c r="HPK1033" s="14"/>
      <c r="HPL1033" s="14"/>
      <c r="HPM1033" s="14"/>
      <c r="HPN1033" s="14"/>
      <c r="HPO1033" s="14"/>
      <c r="HPP1033" s="14"/>
      <c r="HPQ1033" s="14"/>
      <c r="HPR1033" s="14"/>
      <c r="HPS1033" s="14"/>
      <c r="HPT1033" s="14"/>
      <c r="HPU1033" s="14"/>
      <c r="HPV1033" s="14"/>
      <c r="HPW1033" s="14"/>
      <c r="HPX1033" s="14"/>
      <c r="HPY1033" s="14"/>
      <c r="HPZ1033" s="14"/>
      <c r="HQA1033" s="14"/>
      <c r="HQB1033" s="14"/>
      <c r="HQC1033" s="14"/>
      <c r="HQD1033" s="14"/>
      <c r="HQE1033" s="14"/>
      <c r="HQF1033" s="14"/>
      <c r="HQG1033" s="14"/>
      <c r="HQH1033" s="14"/>
      <c r="HQI1033" s="14"/>
      <c r="HQJ1033" s="14"/>
      <c r="HQK1033" s="14"/>
      <c r="HQL1033" s="14"/>
      <c r="HQM1033" s="14"/>
      <c r="HQN1033" s="14"/>
      <c r="HQO1033" s="14"/>
      <c r="HQP1033" s="14"/>
      <c r="HQQ1033" s="14"/>
      <c r="HQR1033" s="14"/>
      <c r="HQS1033" s="14"/>
      <c r="HQT1033" s="14"/>
      <c r="HQU1033" s="14"/>
      <c r="HQV1033" s="14"/>
      <c r="HQW1033" s="14"/>
      <c r="HQX1033" s="14"/>
      <c r="HQY1033" s="14"/>
      <c r="HQZ1033" s="14"/>
      <c r="HRA1033" s="14"/>
      <c r="HRB1033" s="14"/>
      <c r="HRC1033" s="14"/>
      <c r="HRD1033" s="14"/>
      <c r="HRE1033" s="14"/>
      <c r="HRF1033" s="14"/>
      <c r="HRG1033" s="14"/>
      <c r="HRH1033" s="14"/>
      <c r="HRI1033" s="14"/>
      <c r="HRJ1033" s="14"/>
      <c r="HRK1033" s="14"/>
      <c r="HRL1033" s="14"/>
      <c r="HRM1033" s="14"/>
      <c r="HRN1033" s="14"/>
      <c r="HRO1033" s="14"/>
      <c r="HRP1033" s="14"/>
      <c r="HRQ1033" s="14"/>
      <c r="HRR1033" s="14"/>
      <c r="HRS1033" s="14"/>
      <c r="HRT1033" s="14"/>
      <c r="HRU1033" s="14"/>
      <c r="HRV1033" s="14"/>
      <c r="HRW1033" s="14"/>
      <c r="HRX1033" s="14"/>
      <c r="HRY1033" s="14"/>
      <c r="HRZ1033" s="14"/>
      <c r="HSA1033" s="14"/>
      <c r="HSB1033" s="14"/>
      <c r="HSC1033" s="14"/>
      <c r="HSD1033" s="14"/>
      <c r="HSE1033" s="14"/>
      <c r="HSF1033" s="14"/>
      <c r="HSG1033" s="14"/>
      <c r="HSH1033" s="14"/>
      <c r="HSI1033" s="14"/>
      <c r="HSJ1033" s="14"/>
      <c r="HSK1033" s="14"/>
      <c r="HSL1033" s="14"/>
      <c r="HSM1033" s="14"/>
      <c r="HSN1033" s="14"/>
      <c r="HSO1033" s="14"/>
      <c r="HSP1033" s="14"/>
      <c r="HSQ1033" s="14"/>
      <c r="HSR1033" s="14"/>
      <c r="HSS1033" s="14"/>
      <c r="HST1033" s="14"/>
      <c r="HSU1033" s="14"/>
      <c r="HSV1033" s="14"/>
      <c r="HSW1033" s="14"/>
      <c r="HSX1033" s="14"/>
      <c r="HSY1033" s="14"/>
      <c r="HSZ1033" s="14"/>
      <c r="HTA1033" s="14"/>
      <c r="HTB1033" s="14"/>
      <c r="HTC1033" s="14"/>
      <c r="HTD1033" s="14"/>
      <c r="HTE1033" s="14"/>
      <c r="HTF1033" s="14"/>
      <c r="HTG1033" s="14"/>
      <c r="HTH1033" s="14"/>
      <c r="HTI1033" s="14"/>
      <c r="HTJ1033" s="14"/>
      <c r="HTK1033" s="14"/>
      <c r="HTL1033" s="14"/>
      <c r="HTM1033" s="14"/>
      <c r="HTN1033" s="14"/>
      <c r="HTO1033" s="14"/>
      <c r="HTP1033" s="14"/>
      <c r="HTQ1033" s="14"/>
      <c r="HTR1033" s="14"/>
      <c r="HTS1033" s="14"/>
      <c r="HTT1033" s="14"/>
      <c r="HTU1033" s="14"/>
      <c r="HTV1033" s="14"/>
      <c r="HTW1033" s="14"/>
      <c r="HTX1033" s="14"/>
      <c r="HTY1033" s="14"/>
      <c r="HTZ1033" s="14"/>
      <c r="HUA1033" s="14"/>
      <c r="HUB1033" s="14"/>
      <c r="HUC1033" s="14"/>
      <c r="HUD1033" s="14"/>
      <c r="HUE1033" s="14"/>
      <c r="HUF1033" s="14"/>
      <c r="HUG1033" s="14"/>
      <c r="HUH1033" s="14"/>
      <c r="HUI1033" s="14"/>
      <c r="HUJ1033" s="14"/>
      <c r="HUK1033" s="14"/>
      <c r="HUL1033" s="14"/>
      <c r="HUM1033" s="14"/>
      <c r="HUN1033" s="14"/>
      <c r="HUO1033" s="14"/>
      <c r="HUP1033" s="14"/>
      <c r="HUQ1033" s="14"/>
      <c r="HUR1033" s="14"/>
      <c r="HUS1033" s="14"/>
      <c r="HUT1033" s="14"/>
      <c r="HUU1033" s="14"/>
      <c r="HUV1033" s="14"/>
      <c r="HUW1033" s="14"/>
      <c r="HUX1033" s="14"/>
      <c r="HUY1033" s="14"/>
      <c r="HUZ1033" s="14"/>
      <c r="HVA1033" s="14"/>
      <c r="HVB1033" s="14"/>
      <c r="HVC1033" s="14"/>
      <c r="HVD1033" s="14"/>
      <c r="HVE1033" s="14"/>
      <c r="HVF1033" s="14"/>
      <c r="HVG1033" s="14"/>
      <c r="HVH1033" s="14"/>
      <c r="HVI1033" s="14"/>
      <c r="HVJ1033" s="14"/>
      <c r="HVK1033" s="14"/>
      <c r="HVL1033" s="14"/>
      <c r="HVM1033" s="14"/>
      <c r="HVN1033" s="14"/>
      <c r="HVO1033" s="14"/>
      <c r="HVP1033" s="14"/>
      <c r="HVQ1033" s="14"/>
      <c r="HVR1033" s="14"/>
      <c r="HVS1033" s="14"/>
      <c r="HVT1033" s="14"/>
      <c r="HVU1033" s="14"/>
      <c r="HVV1033" s="14"/>
      <c r="HVW1033" s="14"/>
      <c r="HVX1033" s="14"/>
      <c r="HVY1033" s="14"/>
      <c r="HVZ1033" s="14"/>
      <c r="HWA1033" s="14"/>
      <c r="HWB1033" s="14"/>
      <c r="HWC1033" s="14"/>
      <c r="HWD1033" s="14"/>
      <c r="HWE1033" s="14"/>
      <c r="HWF1033" s="14"/>
      <c r="HWG1033" s="14"/>
      <c r="HWH1033" s="14"/>
      <c r="HWI1033" s="14"/>
      <c r="HWJ1033" s="14"/>
      <c r="HWK1033" s="14"/>
      <c r="HWL1033" s="14"/>
      <c r="HWM1033" s="14"/>
      <c r="HWN1033" s="14"/>
      <c r="HWO1033" s="14"/>
      <c r="HWP1033" s="14"/>
      <c r="HWQ1033" s="14"/>
      <c r="HWR1033" s="14"/>
      <c r="HWS1033" s="14"/>
      <c r="HWT1033" s="14"/>
      <c r="HWU1033" s="14"/>
      <c r="HWV1033" s="14"/>
      <c r="HWW1033" s="14"/>
      <c r="HWX1033" s="14"/>
      <c r="HWY1033" s="14"/>
      <c r="HWZ1033" s="14"/>
      <c r="HXA1033" s="14"/>
      <c r="HXB1033" s="14"/>
      <c r="HXC1033" s="14"/>
      <c r="HXD1033" s="14"/>
      <c r="HXE1033" s="14"/>
      <c r="HXF1033" s="14"/>
      <c r="HXG1033" s="14"/>
      <c r="HXH1033" s="14"/>
      <c r="HXI1033" s="14"/>
      <c r="HXJ1033" s="14"/>
      <c r="HXK1033" s="14"/>
      <c r="HXL1033" s="14"/>
      <c r="HXM1033" s="14"/>
      <c r="HXN1033" s="14"/>
      <c r="HXO1033" s="14"/>
      <c r="HXP1033" s="14"/>
      <c r="HXQ1033" s="14"/>
      <c r="HXR1033" s="14"/>
      <c r="HXS1033" s="14"/>
      <c r="HXT1033" s="14"/>
      <c r="HXU1033" s="14"/>
      <c r="HXV1033" s="14"/>
      <c r="HXW1033" s="14"/>
      <c r="HXX1033" s="14"/>
      <c r="HXY1033" s="14"/>
      <c r="HXZ1033" s="14"/>
      <c r="HYA1033" s="14"/>
      <c r="HYB1033" s="14"/>
      <c r="HYC1033" s="14"/>
      <c r="HYD1033" s="14"/>
      <c r="HYE1033" s="14"/>
      <c r="HYF1033" s="14"/>
      <c r="HYG1033" s="14"/>
      <c r="HYH1033" s="14"/>
      <c r="HYI1033" s="14"/>
      <c r="HYJ1033" s="14"/>
      <c r="HYK1033" s="14"/>
      <c r="HYL1033" s="14"/>
      <c r="HYM1033" s="14"/>
      <c r="HYN1033" s="14"/>
      <c r="HYO1033" s="14"/>
      <c r="HYP1033" s="14"/>
      <c r="HYQ1033" s="14"/>
      <c r="HYR1033" s="14"/>
      <c r="HYS1033" s="14"/>
      <c r="HYT1033" s="14"/>
      <c r="HYU1033" s="14"/>
      <c r="HYV1033" s="14"/>
      <c r="HYW1033" s="14"/>
      <c r="HYX1033" s="14"/>
      <c r="HYY1033" s="14"/>
      <c r="HYZ1033" s="14"/>
      <c r="HZA1033" s="14"/>
      <c r="HZB1033" s="14"/>
      <c r="HZC1033" s="14"/>
      <c r="HZD1033" s="14"/>
      <c r="HZE1033" s="14"/>
      <c r="HZF1033" s="14"/>
      <c r="HZG1033" s="14"/>
      <c r="HZH1033" s="14"/>
      <c r="HZI1033" s="14"/>
      <c r="HZJ1033" s="14"/>
      <c r="HZK1033" s="14"/>
      <c r="HZL1033" s="14"/>
      <c r="HZM1033" s="14"/>
      <c r="HZN1033" s="14"/>
      <c r="HZO1033" s="14"/>
      <c r="HZP1033" s="14"/>
      <c r="HZQ1033" s="14"/>
      <c r="HZR1033" s="14"/>
      <c r="HZS1033" s="14"/>
      <c r="HZT1033" s="14"/>
      <c r="HZU1033" s="14"/>
      <c r="HZV1033" s="14"/>
      <c r="HZW1033" s="14"/>
      <c r="HZX1033" s="14"/>
      <c r="HZY1033" s="14"/>
      <c r="HZZ1033" s="14"/>
      <c r="IAA1033" s="14"/>
      <c r="IAB1033" s="14"/>
      <c r="IAC1033" s="14"/>
      <c r="IAD1033" s="14"/>
      <c r="IAE1033" s="14"/>
      <c r="IAF1033" s="14"/>
      <c r="IAG1033" s="14"/>
      <c r="IAH1033" s="14"/>
      <c r="IAI1033" s="14"/>
      <c r="IAJ1033" s="14"/>
      <c r="IAK1033" s="14"/>
      <c r="IAL1033" s="14"/>
      <c r="IAM1033" s="14"/>
      <c r="IAN1033" s="14"/>
      <c r="IAO1033" s="14"/>
      <c r="IAP1033" s="14"/>
      <c r="IAQ1033" s="14"/>
      <c r="IAR1033" s="14"/>
      <c r="IAS1033" s="14"/>
      <c r="IAT1033" s="14"/>
      <c r="IAU1033" s="14"/>
      <c r="IAV1033" s="14"/>
      <c r="IAW1033" s="14"/>
      <c r="IAX1033" s="14"/>
      <c r="IAY1033" s="14"/>
      <c r="IAZ1033" s="14"/>
      <c r="IBA1033" s="14"/>
      <c r="IBB1033" s="14"/>
      <c r="IBC1033" s="14"/>
      <c r="IBD1033" s="14"/>
      <c r="IBE1033" s="14"/>
      <c r="IBF1033" s="14"/>
      <c r="IBG1033" s="14"/>
      <c r="IBH1033" s="14"/>
      <c r="IBI1033" s="14"/>
      <c r="IBJ1033" s="14"/>
      <c r="IBK1033" s="14"/>
      <c r="IBL1033" s="14"/>
      <c r="IBM1033" s="14"/>
      <c r="IBN1033" s="14"/>
      <c r="IBO1033" s="14"/>
      <c r="IBP1033" s="14"/>
      <c r="IBQ1033" s="14"/>
      <c r="IBR1033" s="14"/>
      <c r="IBS1033" s="14"/>
      <c r="IBT1033" s="14"/>
      <c r="IBU1033" s="14"/>
      <c r="IBV1033" s="14"/>
      <c r="IBW1033" s="14"/>
      <c r="IBX1033" s="14"/>
      <c r="IBY1033" s="14"/>
      <c r="IBZ1033" s="14"/>
      <c r="ICA1033" s="14"/>
      <c r="ICB1033" s="14"/>
      <c r="ICC1033" s="14"/>
      <c r="ICD1033" s="14"/>
      <c r="ICE1033" s="14"/>
      <c r="ICF1033" s="14"/>
      <c r="ICG1033" s="14"/>
      <c r="ICH1033" s="14"/>
      <c r="ICI1033" s="14"/>
      <c r="ICJ1033" s="14"/>
      <c r="ICK1033" s="14"/>
      <c r="ICL1033" s="14"/>
      <c r="ICM1033" s="14"/>
      <c r="ICN1033" s="14"/>
      <c r="ICO1033" s="14"/>
      <c r="ICP1033" s="14"/>
      <c r="ICQ1033" s="14"/>
      <c r="ICR1033" s="14"/>
      <c r="ICS1033" s="14"/>
      <c r="ICT1033" s="14"/>
      <c r="ICU1033" s="14"/>
      <c r="ICV1033" s="14"/>
      <c r="ICW1033" s="14"/>
      <c r="ICX1033" s="14"/>
      <c r="ICY1033" s="14"/>
      <c r="ICZ1033" s="14"/>
      <c r="IDA1033" s="14"/>
      <c r="IDB1033" s="14"/>
      <c r="IDC1033" s="14"/>
      <c r="IDD1033" s="14"/>
      <c r="IDE1033" s="14"/>
      <c r="IDF1033" s="14"/>
      <c r="IDG1033" s="14"/>
      <c r="IDH1033" s="14"/>
      <c r="IDI1033" s="14"/>
      <c r="IDJ1033" s="14"/>
      <c r="IDK1033" s="14"/>
      <c r="IDL1033" s="14"/>
      <c r="IDM1033" s="14"/>
      <c r="IDN1033" s="14"/>
      <c r="IDO1033" s="14"/>
      <c r="IDP1033" s="14"/>
      <c r="IDQ1033" s="14"/>
      <c r="IDR1033" s="14"/>
      <c r="IDS1033" s="14"/>
      <c r="IDT1033" s="14"/>
      <c r="IDU1033" s="14"/>
      <c r="IDV1033" s="14"/>
      <c r="IDW1033" s="14"/>
      <c r="IDX1033" s="14"/>
      <c r="IDY1033" s="14"/>
      <c r="IDZ1033" s="14"/>
      <c r="IEA1033" s="14"/>
      <c r="IEB1033" s="14"/>
      <c r="IEC1033" s="14"/>
      <c r="IED1033" s="14"/>
      <c r="IEE1033" s="14"/>
      <c r="IEF1033" s="14"/>
      <c r="IEG1033" s="14"/>
      <c r="IEH1033" s="14"/>
      <c r="IEI1033" s="14"/>
      <c r="IEJ1033" s="14"/>
      <c r="IEK1033" s="14"/>
      <c r="IEL1033" s="14"/>
      <c r="IEM1033" s="14"/>
      <c r="IEN1033" s="14"/>
      <c r="IEO1033" s="14"/>
      <c r="IEP1033" s="14"/>
      <c r="IEQ1033" s="14"/>
      <c r="IER1033" s="14"/>
      <c r="IES1033" s="14"/>
      <c r="IET1033" s="14"/>
      <c r="IEU1033" s="14"/>
      <c r="IEV1033" s="14"/>
      <c r="IEW1033" s="14"/>
      <c r="IEX1033" s="14"/>
      <c r="IEY1033" s="14"/>
      <c r="IEZ1033" s="14"/>
      <c r="IFA1033" s="14"/>
      <c r="IFB1033" s="14"/>
      <c r="IFC1033" s="14"/>
      <c r="IFD1033" s="14"/>
      <c r="IFE1033" s="14"/>
      <c r="IFF1033" s="14"/>
      <c r="IFG1033" s="14"/>
      <c r="IFH1033" s="14"/>
      <c r="IFI1033" s="14"/>
      <c r="IFJ1033" s="14"/>
      <c r="IFK1033" s="14"/>
      <c r="IFL1033" s="14"/>
      <c r="IFM1033" s="14"/>
      <c r="IFN1033" s="14"/>
      <c r="IFO1033" s="14"/>
      <c r="IFP1033" s="14"/>
      <c r="IFQ1033" s="14"/>
      <c r="IFR1033" s="14"/>
      <c r="IFS1033" s="14"/>
      <c r="IFT1033" s="14"/>
      <c r="IFU1033" s="14"/>
      <c r="IFV1033" s="14"/>
      <c r="IFW1033" s="14"/>
      <c r="IFX1033" s="14"/>
      <c r="IFY1033" s="14"/>
      <c r="IFZ1033" s="14"/>
      <c r="IGA1033" s="14"/>
      <c r="IGB1033" s="14"/>
      <c r="IGC1033" s="14"/>
      <c r="IGD1033" s="14"/>
      <c r="IGE1033" s="14"/>
      <c r="IGF1033" s="14"/>
      <c r="IGG1033" s="14"/>
      <c r="IGH1033" s="14"/>
      <c r="IGI1033" s="14"/>
      <c r="IGJ1033" s="14"/>
      <c r="IGK1033" s="14"/>
      <c r="IGL1033" s="14"/>
      <c r="IGM1033" s="14"/>
      <c r="IGN1033" s="14"/>
      <c r="IGO1033" s="14"/>
      <c r="IGP1033" s="14"/>
      <c r="IGQ1033" s="14"/>
      <c r="IGR1033" s="14"/>
      <c r="IGS1033" s="14"/>
      <c r="IGT1033" s="14"/>
      <c r="IGU1033" s="14"/>
      <c r="IGV1033" s="14"/>
      <c r="IGW1033" s="14"/>
      <c r="IGX1033" s="14"/>
      <c r="IGY1033" s="14"/>
      <c r="IGZ1033" s="14"/>
      <c r="IHA1033" s="14"/>
      <c r="IHB1033" s="14"/>
      <c r="IHC1033" s="14"/>
      <c r="IHD1033" s="14"/>
      <c r="IHE1033" s="14"/>
      <c r="IHF1033" s="14"/>
      <c r="IHG1033" s="14"/>
      <c r="IHH1033" s="14"/>
      <c r="IHI1033" s="14"/>
      <c r="IHJ1033" s="14"/>
      <c r="IHK1033" s="14"/>
      <c r="IHL1033" s="14"/>
      <c r="IHM1033" s="14"/>
      <c r="IHN1033" s="14"/>
      <c r="IHO1033" s="14"/>
      <c r="IHP1033" s="14"/>
      <c r="IHQ1033" s="14"/>
      <c r="IHR1033" s="14"/>
      <c r="IHS1033" s="14"/>
      <c r="IHT1033" s="14"/>
      <c r="IHU1033" s="14"/>
      <c r="IHV1033" s="14"/>
      <c r="IHW1033" s="14"/>
      <c r="IHX1033" s="14"/>
      <c r="IHY1033" s="14"/>
      <c r="IHZ1033" s="14"/>
      <c r="IIA1033" s="14"/>
      <c r="IIB1033" s="14"/>
      <c r="IIC1033" s="14"/>
      <c r="IID1033" s="14"/>
      <c r="IIE1033" s="14"/>
      <c r="IIF1033" s="14"/>
      <c r="IIG1033" s="14"/>
      <c r="IIH1033" s="14"/>
      <c r="III1033" s="14"/>
      <c r="IIJ1033" s="14"/>
      <c r="IIK1033" s="14"/>
      <c r="IIL1033" s="14"/>
      <c r="IIM1033" s="14"/>
      <c r="IIN1033" s="14"/>
      <c r="IIO1033" s="14"/>
      <c r="IIP1033" s="14"/>
      <c r="IIQ1033" s="14"/>
      <c r="IIR1033" s="14"/>
      <c r="IIS1033" s="14"/>
      <c r="IIT1033" s="14"/>
      <c r="IIU1033" s="14"/>
      <c r="IIV1033" s="14"/>
      <c r="IIW1033" s="14"/>
      <c r="IIX1033" s="14"/>
      <c r="IIY1033" s="14"/>
      <c r="IIZ1033" s="14"/>
      <c r="IJA1033" s="14"/>
      <c r="IJB1033" s="14"/>
      <c r="IJC1033" s="14"/>
      <c r="IJD1033" s="14"/>
      <c r="IJE1033" s="14"/>
      <c r="IJF1033" s="14"/>
      <c r="IJG1033" s="14"/>
      <c r="IJH1033" s="14"/>
      <c r="IJI1033" s="14"/>
      <c r="IJJ1033" s="14"/>
      <c r="IJK1033" s="14"/>
      <c r="IJL1033" s="14"/>
      <c r="IJM1033" s="14"/>
      <c r="IJN1033" s="14"/>
      <c r="IJO1033" s="14"/>
      <c r="IJP1033" s="14"/>
      <c r="IJQ1033" s="14"/>
      <c r="IJR1033" s="14"/>
      <c r="IJS1033" s="14"/>
      <c r="IJT1033" s="14"/>
      <c r="IJU1033" s="14"/>
      <c r="IJV1033" s="14"/>
      <c r="IJW1033" s="14"/>
      <c r="IJX1033" s="14"/>
      <c r="IJY1033" s="14"/>
      <c r="IJZ1033" s="14"/>
      <c r="IKA1033" s="14"/>
      <c r="IKB1033" s="14"/>
      <c r="IKC1033" s="14"/>
      <c r="IKD1033" s="14"/>
      <c r="IKE1033" s="14"/>
      <c r="IKF1033" s="14"/>
      <c r="IKG1033" s="14"/>
      <c r="IKH1033" s="14"/>
      <c r="IKI1033" s="14"/>
      <c r="IKJ1033" s="14"/>
      <c r="IKK1033" s="14"/>
      <c r="IKL1033" s="14"/>
      <c r="IKM1033" s="14"/>
      <c r="IKN1033" s="14"/>
      <c r="IKO1033" s="14"/>
      <c r="IKP1033" s="14"/>
      <c r="IKQ1033" s="14"/>
      <c r="IKR1033" s="14"/>
      <c r="IKS1033" s="14"/>
      <c r="IKT1033" s="14"/>
      <c r="IKU1033" s="14"/>
      <c r="IKV1033" s="14"/>
      <c r="IKW1033" s="14"/>
      <c r="IKX1033" s="14"/>
      <c r="IKY1033" s="14"/>
      <c r="IKZ1033" s="14"/>
      <c r="ILA1033" s="14"/>
      <c r="ILB1033" s="14"/>
      <c r="ILC1033" s="14"/>
      <c r="ILD1033" s="14"/>
      <c r="ILE1033" s="14"/>
      <c r="ILF1033" s="14"/>
      <c r="ILG1033" s="14"/>
      <c r="ILH1033" s="14"/>
      <c r="ILI1033" s="14"/>
      <c r="ILJ1033" s="14"/>
      <c r="ILK1033" s="14"/>
      <c r="ILL1033" s="14"/>
      <c r="ILM1033" s="14"/>
      <c r="ILN1033" s="14"/>
      <c r="ILO1033" s="14"/>
      <c r="ILP1033" s="14"/>
      <c r="ILQ1033" s="14"/>
      <c r="ILR1033" s="14"/>
      <c r="ILS1033" s="14"/>
      <c r="ILT1033" s="14"/>
      <c r="ILU1033" s="14"/>
      <c r="ILV1033" s="14"/>
      <c r="ILW1033" s="14"/>
      <c r="ILX1033" s="14"/>
      <c r="ILY1033" s="14"/>
      <c r="ILZ1033" s="14"/>
      <c r="IMA1033" s="14"/>
      <c r="IMB1033" s="14"/>
      <c r="IMC1033" s="14"/>
      <c r="IMD1033" s="14"/>
      <c r="IME1033" s="14"/>
      <c r="IMF1033" s="14"/>
      <c r="IMG1033" s="14"/>
      <c r="IMH1033" s="14"/>
      <c r="IMI1033" s="14"/>
      <c r="IMJ1033" s="14"/>
      <c r="IMK1033" s="14"/>
      <c r="IML1033" s="14"/>
      <c r="IMM1033" s="14"/>
      <c r="IMN1033" s="14"/>
      <c r="IMO1033" s="14"/>
      <c r="IMP1033" s="14"/>
      <c r="IMQ1033" s="14"/>
      <c r="IMR1033" s="14"/>
      <c r="IMS1033" s="14"/>
      <c r="IMT1033" s="14"/>
      <c r="IMU1033" s="14"/>
      <c r="IMV1033" s="14"/>
      <c r="IMW1033" s="14"/>
      <c r="IMX1033" s="14"/>
      <c r="IMY1033" s="14"/>
      <c r="IMZ1033" s="14"/>
      <c r="INA1033" s="14"/>
      <c r="INB1033" s="14"/>
      <c r="INC1033" s="14"/>
      <c r="IND1033" s="14"/>
      <c r="INE1033" s="14"/>
      <c r="INF1033" s="14"/>
      <c r="ING1033" s="14"/>
      <c r="INH1033" s="14"/>
      <c r="INI1033" s="14"/>
      <c r="INJ1033" s="14"/>
      <c r="INK1033" s="14"/>
      <c r="INL1033" s="14"/>
      <c r="INM1033" s="14"/>
      <c r="INN1033" s="14"/>
      <c r="INO1033" s="14"/>
      <c r="INP1033" s="14"/>
      <c r="INQ1033" s="14"/>
      <c r="INR1033" s="14"/>
      <c r="INS1033" s="14"/>
      <c r="INT1033" s="14"/>
      <c r="INU1033" s="14"/>
      <c r="INV1033" s="14"/>
      <c r="INW1033" s="14"/>
      <c r="INX1033" s="14"/>
      <c r="INY1033" s="14"/>
      <c r="INZ1033" s="14"/>
      <c r="IOA1033" s="14"/>
      <c r="IOB1033" s="14"/>
      <c r="IOC1033" s="14"/>
      <c r="IOD1033" s="14"/>
      <c r="IOE1033" s="14"/>
      <c r="IOF1033" s="14"/>
      <c r="IOG1033" s="14"/>
      <c r="IOH1033" s="14"/>
      <c r="IOI1033" s="14"/>
      <c r="IOJ1033" s="14"/>
      <c r="IOK1033" s="14"/>
      <c r="IOL1033" s="14"/>
      <c r="IOM1033" s="14"/>
      <c r="ION1033" s="14"/>
      <c r="IOO1033" s="14"/>
      <c r="IOP1033" s="14"/>
      <c r="IOQ1033" s="14"/>
      <c r="IOR1033" s="14"/>
      <c r="IOS1033" s="14"/>
      <c r="IOT1033" s="14"/>
      <c r="IOU1033" s="14"/>
      <c r="IOV1033" s="14"/>
      <c r="IOW1033" s="14"/>
      <c r="IOX1033" s="14"/>
      <c r="IOY1033" s="14"/>
      <c r="IOZ1033" s="14"/>
      <c r="IPA1033" s="14"/>
      <c r="IPB1033" s="14"/>
      <c r="IPC1033" s="14"/>
      <c r="IPD1033" s="14"/>
      <c r="IPE1033" s="14"/>
      <c r="IPF1033" s="14"/>
      <c r="IPG1033" s="14"/>
      <c r="IPH1033" s="14"/>
      <c r="IPI1033" s="14"/>
      <c r="IPJ1033" s="14"/>
      <c r="IPK1033" s="14"/>
      <c r="IPL1033" s="14"/>
      <c r="IPM1033" s="14"/>
      <c r="IPN1033" s="14"/>
      <c r="IPO1033" s="14"/>
      <c r="IPP1033" s="14"/>
      <c r="IPQ1033" s="14"/>
      <c r="IPR1033" s="14"/>
      <c r="IPS1033" s="14"/>
      <c r="IPT1033" s="14"/>
      <c r="IPU1033" s="14"/>
      <c r="IPV1033" s="14"/>
      <c r="IPW1033" s="14"/>
      <c r="IPX1033" s="14"/>
      <c r="IPY1033" s="14"/>
      <c r="IPZ1033" s="14"/>
      <c r="IQA1033" s="14"/>
      <c r="IQB1033" s="14"/>
      <c r="IQC1033" s="14"/>
      <c r="IQD1033" s="14"/>
      <c r="IQE1033" s="14"/>
      <c r="IQF1033" s="14"/>
      <c r="IQG1033" s="14"/>
      <c r="IQH1033" s="14"/>
      <c r="IQI1033" s="14"/>
      <c r="IQJ1033" s="14"/>
      <c r="IQK1033" s="14"/>
      <c r="IQL1033" s="14"/>
      <c r="IQM1033" s="14"/>
      <c r="IQN1033" s="14"/>
      <c r="IQO1033" s="14"/>
      <c r="IQP1033" s="14"/>
      <c r="IQQ1033" s="14"/>
      <c r="IQR1033" s="14"/>
      <c r="IQS1033" s="14"/>
      <c r="IQT1033" s="14"/>
      <c r="IQU1033" s="14"/>
      <c r="IQV1033" s="14"/>
      <c r="IQW1033" s="14"/>
      <c r="IQX1033" s="14"/>
      <c r="IQY1033" s="14"/>
      <c r="IQZ1033" s="14"/>
      <c r="IRA1033" s="14"/>
      <c r="IRB1033" s="14"/>
      <c r="IRC1033" s="14"/>
      <c r="IRD1033" s="14"/>
      <c r="IRE1033" s="14"/>
      <c r="IRF1033" s="14"/>
      <c r="IRG1033" s="14"/>
      <c r="IRH1033" s="14"/>
      <c r="IRI1033" s="14"/>
      <c r="IRJ1033" s="14"/>
      <c r="IRK1033" s="14"/>
      <c r="IRL1033" s="14"/>
      <c r="IRM1033" s="14"/>
      <c r="IRN1033" s="14"/>
      <c r="IRO1033" s="14"/>
      <c r="IRP1033" s="14"/>
      <c r="IRQ1033" s="14"/>
      <c r="IRR1033" s="14"/>
      <c r="IRS1033" s="14"/>
      <c r="IRT1033" s="14"/>
      <c r="IRU1033" s="14"/>
      <c r="IRV1033" s="14"/>
      <c r="IRW1033" s="14"/>
      <c r="IRX1033" s="14"/>
      <c r="IRY1033" s="14"/>
      <c r="IRZ1033" s="14"/>
      <c r="ISA1033" s="14"/>
      <c r="ISB1033" s="14"/>
      <c r="ISC1033" s="14"/>
      <c r="ISD1033" s="14"/>
      <c r="ISE1033" s="14"/>
      <c r="ISF1033" s="14"/>
      <c r="ISG1033" s="14"/>
      <c r="ISH1033" s="14"/>
      <c r="ISI1033" s="14"/>
      <c r="ISJ1033" s="14"/>
      <c r="ISK1033" s="14"/>
      <c r="ISL1033" s="14"/>
      <c r="ISM1033" s="14"/>
      <c r="ISN1033" s="14"/>
      <c r="ISO1033" s="14"/>
      <c r="ISP1033" s="14"/>
      <c r="ISQ1033" s="14"/>
      <c r="ISR1033" s="14"/>
      <c r="ISS1033" s="14"/>
      <c r="IST1033" s="14"/>
      <c r="ISU1033" s="14"/>
      <c r="ISV1033" s="14"/>
      <c r="ISW1033" s="14"/>
      <c r="ISX1033" s="14"/>
      <c r="ISY1033" s="14"/>
      <c r="ISZ1033" s="14"/>
      <c r="ITA1033" s="14"/>
      <c r="ITB1033" s="14"/>
      <c r="ITC1033" s="14"/>
      <c r="ITD1033" s="14"/>
      <c r="ITE1033" s="14"/>
      <c r="ITF1033" s="14"/>
      <c r="ITG1033" s="14"/>
      <c r="ITH1033" s="14"/>
      <c r="ITI1033" s="14"/>
      <c r="ITJ1033" s="14"/>
      <c r="ITK1033" s="14"/>
      <c r="ITL1033" s="14"/>
      <c r="ITM1033" s="14"/>
      <c r="ITN1033" s="14"/>
      <c r="ITO1033" s="14"/>
      <c r="ITP1033" s="14"/>
      <c r="ITQ1033" s="14"/>
      <c r="ITR1033" s="14"/>
      <c r="ITS1033" s="14"/>
      <c r="ITT1033" s="14"/>
      <c r="ITU1033" s="14"/>
      <c r="ITV1033" s="14"/>
      <c r="ITW1033" s="14"/>
      <c r="ITX1033" s="14"/>
      <c r="ITY1033" s="14"/>
      <c r="ITZ1033" s="14"/>
      <c r="IUA1033" s="14"/>
      <c r="IUB1033" s="14"/>
      <c r="IUC1033" s="14"/>
      <c r="IUD1033" s="14"/>
      <c r="IUE1033" s="14"/>
      <c r="IUF1033" s="14"/>
      <c r="IUG1033" s="14"/>
      <c r="IUH1033" s="14"/>
      <c r="IUI1033" s="14"/>
      <c r="IUJ1033" s="14"/>
      <c r="IUK1033" s="14"/>
      <c r="IUL1033" s="14"/>
      <c r="IUM1033" s="14"/>
      <c r="IUN1033" s="14"/>
      <c r="IUO1033" s="14"/>
      <c r="IUP1033" s="14"/>
      <c r="IUQ1033" s="14"/>
      <c r="IUR1033" s="14"/>
      <c r="IUS1033" s="14"/>
      <c r="IUT1033" s="14"/>
      <c r="IUU1033" s="14"/>
      <c r="IUV1033" s="14"/>
      <c r="IUW1033" s="14"/>
      <c r="IUX1033" s="14"/>
      <c r="IUY1033" s="14"/>
      <c r="IUZ1033" s="14"/>
      <c r="IVA1033" s="14"/>
      <c r="IVB1033" s="14"/>
      <c r="IVC1033" s="14"/>
      <c r="IVD1033" s="14"/>
      <c r="IVE1033" s="14"/>
      <c r="IVF1033" s="14"/>
      <c r="IVG1033" s="14"/>
      <c r="IVH1033" s="14"/>
      <c r="IVI1033" s="14"/>
      <c r="IVJ1033" s="14"/>
      <c r="IVK1033" s="14"/>
      <c r="IVL1033" s="14"/>
      <c r="IVM1033" s="14"/>
      <c r="IVN1033" s="14"/>
      <c r="IVO1033" s="14"/>
      <c r="IVP1033" s="14"/>
      <c r="IVQ1033" s="14"/>
      <c r="IVR1033" s="14"/>
      <c r="IVS1033" s="14"/>
      <c r="IVT1033" s="14"/>
      <c r="IVU1033" s="14"/>
      <c r="IVV1033" s="14"/>
      <c r="IVW1033" s="14"/>
      <c r="IVX1033" s="14"/>
      <c r="IVY1033" s="14"/>
      <c r="IVZ1033" s="14"/>
      <c r="IWA1033" s="14"/>
      <c r="IWB1033" s="14"/>
      <c r="IWC1033" s="14"/>
      <c r="IWD1033" s="14"/>
      <c r="IWE1033" s="14"/>
      <c r="IWF1033" s="14"/>
      <c r="IWG1033" s="14"/>
      <c r="IWH1033" s="14"/>
      <c r="IWI1033" s="14"/>
      <c r="IWJ1033" s="14"/>
      <c r="IWK1033" s="14"/>
      <c r="IWL1033" s="14"/>
      <c r="IWM1033" s="14"/>
      <c r="IWN1033" s="14"/>
      <c r="IWO1033" s="14"/>
      <c r="IWP1033" s="14"/>
      <c r="IWQ1033" s="14"/>
      <c r="IWR1033" s="14"/>
      <c r="IWS1033" s="14"/>
      <c r="IWT1033" s="14"/>
      <c r="IWU1033" s="14"/>
      <c r="IWV1033" s="14"/>
      <c r="IWW1033" s="14"/>
      <c r="IWX1033" s="14"/>
      <c r="IWY1033" s="14"/>
      <c r="IWZ1033" s="14"/>
      <c r="IXA1033" s="14"/>
      <c r="IXB1033" s="14"/>
      <c r="IXC1033" s="14"/>
      <c r="IXD1033" s="14"/>
      <c r="IXE1033" s="14"/>
      <c r="IXF1033" s="14"/>
      <c r="IXG1033" s="14"/>
      <c r="IXH1033" s="14"/>
      <c r="IXI1033" s="14"/>
      <c r="IXJ1033" s="14"/>
      <c r="IXK1033" s="14"/>
      <c r="IXL1033" s="14"/>
      <c r="IXM1033" s="14"/>
      <c r="IXN1033" s="14"/>
      <c r="IXO1033" s="14"/>
      <c r="IXP1033" s="14"/>
      <c r="IXQ1033" s="14"/>
      <c r="IXR1033" s="14"/>
      <c r="IXS1033" s="14"/>
      <c r="IXT1033" s="14"/>
      <c r="IXU1033" s="14"/>
      <c r="IXV1033" s="14"/>
      <c r="IXW1033" s="14"/>
      <c r="IXX1033" s="14"/>
      <c r="IXY1033" s="14"/>
      <c r="IXZ1033" s="14"/>
      <c r="IYA1033" s="14"/>
      <c r="IYB1033" s="14"/>
      <c r="IYC1033" s="14"/>
      <c r="IYD1033" s="14"/>
      <c r="IYE1033" s="14"/>
      <c r="IYF1033" s="14"/>
      <c r="IYG1033" s="14"/>
      <c r="IYH1033" s="14"/>
      <c r="IYI1033" s="14"/>
      <c r="IYJ1033" s="14"/>
      <c r="IYK1033" s="14"/>
      <c r="IYL1033" s="14"/>
      <c r="IYM1033" s="14"/>
      <c r="IYN1033" s="14"/>
      <c r="IYO1033" s="14"/>
      <c r="IYP1033" s="14"/>
      <c r="IYQ1033" s="14"/>
      <c r="IYR1033" s="14"/>
      <c r="IYS1033" s="14"/>
      <c r="IYT1033" s="14"/>
      <c r="IYU1033" s="14"/>
      <c r="IYV1033" s="14"/>
      <c r="IYW1033" s="14"/>
      <c r="IYX1033" s="14"/>
      <c r="IYY1033" s="14"/>
      <c r="IYZ1033" s="14"/>
      <c r="IZA1033" s="14"/>
      <c r="IZB1033" s="14"/>
      <c r="IZC1033" s="14"/>
      <c r="IZD1033" s="14"/>
      <c r="IZE1033" s="14"/>
      <c r="IZF1033" s="14"/>
      <c r="IZG1033" s="14"/>
      <c r="IZH1033" s="14"/>
      <c r="IZI1033" s="14"/>
      <c r="IZJ1033" s="14"/>
      <c r="IZK1033" s="14"/>
      <c r="IZL1033" s="14"/>
      <c r="IZM1033" s="14"/>
      <c r="IZN1033" s="14"/>
      <c r="IZO1033" s="14"/>
      <c r="IZP1033" s="14"/>
      <c r="IZQ1033" s="14"/>
      <c r="IZR1033" s="14"/>
      <c r="IZS1033" s="14"/>
      <c r="IZT1033" s="14"/>
      <c r="IZU1033" s="14"/>
      <c r="IZV1033" s="14"/>
      <c r="IZW1033" s="14"/>
      <c r="IZX1033" s="14"/>
      <c r="IZY1033" s="14"/>
      <c r="IZZ1033" s="14"/>
      <c r="JAA1033" s="14"/>
      <c r="JAB1033" s="14"/>
      <c r="JAC1033" s="14"/>
      <c r="JAD1033" s="14"/>
      <c r="JAE1033" s="14"/>
      <c r="JAF1033" s="14"/>
      <c r="JAG1033" s="14"/>
      <c r="JAH1033" s="14"/>
      <c r="JAI1033" s="14"/>
      <c r="JAJ1033" s="14"/>
      <c r="JAK1033" s="14"/>
      <c r="JAL1033" s="14"/>
      <c r="JAM1033" s="14"/>
      <c r="JAN1033" s="14"/>
      <c r="JAO1033" s="14"/>
      <c r="JAP1033" s="14"/>
      <c r="JAQ1033" s="14"/>
      <c r="JAR1033" s="14"/>
      <c r="JAS1033" s="14"/>
      <c r="JAT1033" s="14"/>
      <c r="JAU1033" s="14"/>
      <c r="JAV1033" s="14"/>
      <c r="JAW1033" s="14"/>
      <c r="JAX1033" s="14"/>
      <c r="JAY1033" s="14"/>
      <c r="JAZ1033" s="14"/>
      <c r="JBA1033" s="14"/>
      <c r="JBB1033" s="14"/>
      <c r="JBC1033" s="14"/>
      <c r="JBD1033" s="14"/>
      <c r="JBE1033" s="14"/>
      <c r="JBF1033" s="14"/>
      <c r="JBG1033" s="14"/>
      <c r="JBH1033" s="14"/>
      <c r="JBI1033" s="14"/>
      <c r="JBJ1033" s="14"/>
      <c r="JBK1033" s="14"/>
      <c r="JBL1033" s="14"/>
      <c r="JBM1033" s="14"/>
      <c r="JBN1033" s="14"/>
      <c r="JBO1033" s="14"/>
      <c r="JBP1033" s="14"/>
      <c r="JBQ1033" s="14"/>
      <c r="JBR1033" s="14"/>
      <c r="JBS1033" s="14"/>
      <c r="JBT1033" s="14"/>
      <c r="JBU1033" s="14"/>
      <c r="JBV1033" s="14"/>
      <c r="JBW1033" s="14"/>
      <c r="JBX1033" s="14"/>
      <c r="JBY1033" s="14"/>
      <c r="JBZ1033" s="14"/>
      <c r="JCA1033" s="14"/>
      <c r="JCB1033" s="14"/>
      <c r="JCC1033" s="14"/>
      <c r="JCD1033" s="14"/>
      <c r="JCE1033" s="14"/>
      <c r="JCF1033" s="14"/>
      <c r="JCG1033" s="14"/>
      <c r="JCH1033" s="14"/>
      <c r="JCI1033" s="14"/>
      <c r="JCJ1033" s="14"/>
      <c r="JCK1033" s="14"/>
      <c r="JCL1033" s="14"/>
      <c r="JCM1033" s="14"/>
      <c r="JCN1033" s="14"/>
      <c r="JCO1033" s="14"/>
      <c r="JCP1033" s="14"/>
      <c r="JCQ1033" s="14"/>
      <c r="JCR1033" s="14"/>
      <c r="JCS1033" s="14"/>
      <c r="JCT1033" s="14"/>
      <c r="JCU1033" s="14"/>
      <c r="JCV1033" s="14"/>
      <c r="JCW1033" s="14"/>
      <c r="JCX1033" s="14"/>
      <c r="JCY1033" s="14"/>
      <c r="JCZ1033" s="14"/>
      <c r="JDA1033" s="14"/>
      <c r="JDB1033" s="14"/>
      <c r="JDC1033" s="14"/>
      <c r="JDD1033" s="14"/>
      <c r="JDE1033" s="14"/>
      <c r="JDF1033" s="14"/>
      <c r="JDG1033" s="14"/>
      <c r="JDH1033" s="14"/>
      <c r="JDI1033" s="14"/>
      <c r="JDJ1033" s="14"/>
      <c r="JDK1033" s="14"/>
      <c r="JDL1033" s="14"/>
      <c r="JDM1033" s="14"/>
      <c r="JDN1033" s="14"/>
      <c r="JDO1033" s="14"/>
      <c r="JDP1033" s="14"/>
      <c r="JDQ1033" s="14"/>
      <c r="JDR1033" s="14"/>
      <c r="JDS1033" s="14"/>
      <c r="JDT1033" s="14"/>
      <c r="JDU1033" s="14"/>
      <c r="JDV1033" s="14"/>
      <c r="JDW1033" s="14"/>
      <c r="JDX1033" s="14"/>
      <c r="JDY1033" s="14"/>
      <c r="JDZ1033" s="14"/>
      <c r="JEA1033" s="14"/>
      <c r="JEB1033" s="14"/>
      <c r="JEC1033" s="14"/>
      <c r="JED1033" s="14"/>
      <c r="JEE1033" s="14"/>
      <c r="JEF1033" s="14"/>
      <c r="JEG1033" s="14"/>
      <c r="JEH1033" s="14"/>
      <c r="JEI1033" s="14"/>
      <c r="JEJ1033" s="14"/>
      <c r="JEK1033" s="14"/>
      <c r="JEL1033" s="14"/>
      <c r="JEM1033" s="14"/>
      <c r="JEN1033" s="14"/>
      <c r="JEO1033" s="14"/>
      <c r="JEP1033" s="14"/>
      <c r="JEQ1033" s="14"/>
      <c r="JER1033" s="14"/>
      <c r="JES1033" s="14"/>
      <c r="JET1033" s="14"/>
      <c r="JEU1033" s="14"/>
      <c r="JEV1033" s="14"/>
      <c r="JEW1033" s="14"/>
      <c r="JEX1033" s="14"/>
      <c r="JEY1033" s="14"/>
      <c r="JEZ1033" s="14"/>
      <c r="JFA1033" s="14"/>
      <c r="JFB1033" s="14"/>
      <c r="JFC1033" s="14"/>
      <c r="JFD1033" s="14"/>
      <c r="JFE1033" s="14"/>
      <c r="JFF1033" s="14"/>
      <c r="JFG1033" s="14"/>
      <c r="JFH1033" s="14"/>
      <c r="JFI1033" s="14"/>
      <c r="JFJ1033" s="14"/>
      <c r="JFK1033" s="14"/>
      <c r="JFL1033" s="14"/>
      <c r="JFM1033" s="14"/>
      <c r="JFN1033" s="14"/>
      <c r="JFO1033" s="14"/>
      <c r="JFP1033" s="14"/>
      <c r="JFQ1033" s="14"/>
      <c r="JFR1033" s="14"/>
      <c r="JFS1033" s="14"/>
      <c r="JFT1033" s="14"/>
      <c r="JFU1033" s="14"/>
      <c r="JFV1033" s="14"/>
      <c r="JFW1033" s="14"/>
      <c r="JFX1033" s="14"/>
      <c r="JFY1033" s="14"/>
      <c r="JFZ1033" s="14"/>
      <c r="JGA1033" s="14"/>
      <c r="JGB1033" s="14"/>
      <c r="JGC1033" s="14"/>
      <c r="JGD1033" s="14"/>
      <c r="JGE1033" s="14"/>
      <c r="JGF1033" s="14"/>
      <c r="JGG1033" s="14"/>
      <c r="JGH1033" s="14"/>
      <c r="JGI1033" s="14"/>
      <c r="JGJ1033" s="14"/>
      <c r="JGK1033" s="14"/>
      <c r="JGL1033" s="14"/>
      <c r="JGM1033" s="14"/>
      <c r="JGN1033" s="14"/>
      <c r="JGO1033" s="14"/>
      <c r="JGP1033" s="14"/>
      <c r="JGQ1033" s="14"/>
      <c r="JGR1033" s="14"/>
      <c r="JGS1033" s="14"/>
      <c r="JGT1033" s="14"/>
      <c r="JGU1033" s="14"/>
      <c r="JGV1033" s="14"/>
      <c r="JGW1033" s="14"/>
      <c r="JGX1033" s="14"/>
      <c r="JGY1033" s="14"/>
      <c r="JGZ1033" s="14"/>
      <c r="JHA1033" s="14"/>
      <c r="JHB1033" s="14"/>
      <c r="JHC1033" s="14"/>
      <c r="JHD1033" s="14"/>
      <c r="JHE1033" s="14"/>
      <c r="JHF1033" s="14"/>
      <c r="JHG1033" s="14"/>
      <c r="JHH1033" s="14"/>
      <c r="JHI1033" s="14"/>
      <c r="JHJ1033" s="14"/>
      <c r="JHK1033" s="14"/>
      <c r="JHL1033" s="14"/>
      <c r="JHM1033" s="14"/>
      <c r="JHN1033" s="14"/>
      <c r="JHO1033" s="14"/>
      <c r="JHP1033" s="14"/>
      <c r="JHQ1033" s="14"/>
      <c r="JHR1033" s="14"/>
      <c r="JHS1033" s="14"/>
      <c r="JHT1033" s="14"/>
      <c r="JHU1033" s="14"/>
      <c r="JHV1033" s="14"/>
      <c r="JHW1033" s="14"/>
      <c r="JHX1033" s="14"/>
      <c r="JHY1033" s="14"/>
      <c r="JHZ1033" s="14"/>
      <c r="JIA1033" s="14"/>
      <c r="JIB1033" s="14"/>
      <c r="JIC1033" s="14"/>
      <c r="JID1033" s="14"/>
      <c r="JIE1033" s="14"/>
      <c r="JIF1033" s="14"/>
      <c r="JIG1033" s="14"/>
      <c r="JIH1033" s="14"/>
      <c r="JII1033" s="14"/>
      <c r="JIJ1033" s="14"/>
      <c r="JIK1033" s="14"/>
      <c r="JIL1033" s="14"/>
      <c r="JIM1033" s="14"/>
      <c r="JIN1033" s="14"/>
      <c r="JIO1033" s="14"/>
      <c r="JIP1033" s="14"/>
      <c r="JIQ1033" s="14"/>
      <c r="JIR1033" s="14"/>
      <c r="JIS1033" s="14"/>
      <c r="JIT1033" s="14"/>
      <c r="JIU1033" s="14"/>
      <c r="JIV1033" s="14"/>
      <c r="JIW1033" s="14"/>
      <c r="JIX1033" s="14"/>
      <c r="JIY1033" s="14"/>
      <c r="JIZ1033" s="14"/>
      <c r="JJA1033" s="14"/>
      <c r="JJB1033" s="14"/>
      <c r="JJC1033" s="14"/>
      <c r="JJD1033" s="14"/>
      <c r="JJE1033" s="14"/>
      <c r="JJF1033" s="14"/>
      <c r="JJG1033" s="14"/>
      <c r="JJH1033" s="14"/>
      <c r="JJI1033" s="14"/>
      <c r="JJJ1033" s="14"/>
      <c r="JJK1033" s="14"/>
      <c r="JJL1033" s="14"/>
      <c r="JJM1033" s="14"/>
      <c r="JJN1033" s="14"/>
      <c r="JJO1033" s="14"/>
      <c r="JJP1033" s="14"/>
      <c r="JJQ1033" s="14"/>
      <c r="JJR1033" s="14"/>
      <c r="JJS1033" s="14"/>
      <c r="JJT1033" s="14"/>
      <c r="JJU1033" s="14"/>
      <c r="JJV1033" s="14"/>
      <c r="JJW1033" s="14"/>
      <c r="JJX1033" s="14"/>
      <c r="JJY1033" s="14"/>
      <c r="JJZ1033" s="14"/>
      <c r="JKA1033" s="14"/>
      <c r="JKB1033" s="14"/>
      <c r="JKC1033" s="14"/>
      <c r="JKD1033" s="14"/>
      <c r="JKE1033" s="14"/>
      <c r="JKF1033" s="14"/>
      <c r="JKG1033" s="14"/>
      <c r="JKH1033" s="14"/>
      <c r="JKI1033" s="14"/>
      <c r="JKJ1033" s="14"/>
      <c r="JKK1033" s="14"/>
      <c r="JKL1033" s="14"/>
      <c r="JKM1033" s="14"/>
      <c r="JKN1033" s="14"/>
      <c r="JKO1033" s="14"/>
      <c r="JKP1033" s="14"/>
      <c r="JKQ1033" s="14"/>
      <c r="JKR1033" s="14"/>
      <c r="JKS1033" s="14"/>
      <c r="JKT1033" s="14"/>
      <c r="JKU1033" s="14"/>
      <c r="JKV1033" s="14"/>
      <c r="JKW1033" s="14"/>
      <c r="JKX1033" s="14"/>
      <c r="JKY1033" s="14"/>
      <c r="JKZ1033" s="14"/>
      <c r="JLA1033" s="14"/>
      <c r="JLB1033" s="14"/>
      <c r="JLC1033" s="14"/>
      <c r="JLD1033" s="14"/>
      <c r="JLE1033" s="14"/>
      <c r="JLF1033" s="14"/>
      <c r="JLG1033" s="14"/>
      <c r="JLH1033" s="14"/>
      <c r="JLI1033" s="14"/>
      <c r="JLJ1033" s="14"/>
      <c r="JLK1033" s="14"/>
      <c r="JLL1033" s="14"/>
      <c r="JLM1033" s="14"/>
      <c r="JLN1033" s="14"/>
      <c r="JLO1033" s="14"/>
      <c r="JLP1033" s="14"/>
      <c r="JLQ1033" s="14"/>
      <c r="JLR1033" s="14"/>
      <c r="JLS1033" s="14"/>
      <c r="JLT1033" s="14"/>
      <c r="JLU1033" s="14"/>
      <c r="JLV1033" s="14"/>
      <c r="JLW1033" s="14"/>
      <c r="JLX1033" s="14"/>
      <c r="JLY1033" s="14"/>
      <c r="JLZ1033" s="14"/>
      <c r="JMA1033" s="14"/>
      <c r="JMB1033" s="14"/>
      <c r="JMC1033" s="14"/>
      <c r="JMD1033" s="14"/>
      <c r="JME1033" s="14"/>
      <c r="JMF1033" s="14"/>
      <c r="JMG1033" s="14"/>
      <c r="JMH1033" s="14"/>
      <c r="JMI1033" s="14"/>
      <c r="JMJ1033" s="14"/>
      <c r="JMK1033" s="14"/>
      <c r="JML1033" s="14"/>
      <c r="JMM1033" s="14"/>
      <c r="JMN1033" s="14"/>
      <c r="JMO1033" s="14"/>
      <c r="JMP1033" s="14"/>
      <c r="JMQ1033" s="14"/>
      <c r="JMR1033" s="14"/>
      <c r="JMS1033" s="14"/>
      <c r="JMT1033" s="14"/>
      <c r="JMU1033" s="14"/>
      <c r="JMV1033" s="14"/>
      <c r="JMW1033" s="14"/>
      <c r="JMX1033" s="14"/>
      <c r="JMY1033" s="14"/>
      <c r="JMZ1033" s="14"/>
      <c r="JNA1033" s="14"/>
      <c r="JNB1033" s="14"/>
      <c r="JNC1033" s="14"/>
      <c r="JND1033" s="14"/>
      <c r="JNE1033" s="14"/>
      <c r="JNF1033" s="14"/>
      <c r="JNG1033" s="14"/>
      <c r="JNH1033" s="14"/>
      <c r="JNI1033" s="14"/>
      <c r="JNJ1033" s="14"/>
      <c r="JNK1033" s="14"/>
      <c r="JNL1033" s="14"/>
      <c r="JNM1033" s="14"/>
      <c r="JNN1033" s="14"/>
      <c r="JNO1033" s="14"/>
      <c r="JNP1033" s="14"/>
      <c r="JNQ1033" s="14"/>
      <c r="JNR1033" s="14"/>
      <c r="JNS1033" s="14"/>
      <c r="JNT1033" s="14"/>
      <c r="JNU1033" s="14"/>
      <c r="JNV1033" s="14"/>
      <c r="JNW1033" s="14"/>
      <c r="JNX1033" s="14"/>
      <c r="JNY1033" s="14"/>
      <c r="JNZ1033" s="14"/>
      <c r="JOA1033" s="14"/>
      <c r="JOB1033" s="14"/>
      <c r="JOC1033" s="14"/>
      <c r="JOD1033" s="14"/>
      <c r="JOE1033" s="14"/>
      <c r="JOF1033" s="14"/>
      <c r="JOG1033" s="14"/>
      <c r="JOH1033" s="14"/>
      <c r="JOI1033" s="14"/>
      <c r="JOJ1033" s="14"/>
      <c r="JOK1033" s="14"/>
      <c r="JOL1033" s="14"/>
      <c r="JOM1033" s="14"/>
      <c r="JON1033" s="14"/>
      <c r="JOO1033" s="14"/>
      <c r="JOP1033" s="14"/>
      <c r="JOQ1033" s="14"/>
      <c r="JOR1033" s="14"/>
      <c r="JOS1033" s="14"/>
      <c r="JOT1033" s="14"/>
      <c r="JOU1033" s="14"/>
      <c r="JOV1033" s="14"/>
      <c r="JOW1033" s="14"/>
      <c r="JOX1033" s="14"/>
      <c r="JOY1033" s="14"/>
      <c r="JOZ1033" s="14"/>
      <c r="JPA1033" s="14"/>
      <c r="JPB1033" s="14"/>
      <c r="JPC1033" s="14"/>
      <c r="JPD1033" s="14"/>
      <c r="JPE1033" s="14"/>
      <c r="JPF1033" s="14"/>
      <c r="JPG1033" s="14"/>
      <c r="JPH1033" s="14"/>
      <c r="JPI1033" s="14"/>
      <c r="JPJ1033" s="14"/>
      <c r="JPK1033" s="14"/>
      <c r="JPL1033" s="14"/>
      <c r="JPM1033" s="14"/>
      <c r="JPN1033" s="14"/>
      <c r="JPO1033" s="14"/>
      <c r="JPP1033" s="14"/>
      <c r="JPQ1033" s="14"/>
      <c r="JPR1033" s="14"/>
      <c r="JPS1033" s="14"/>
      <c r="JPT1033" s="14"/>
      <c r="JPU1033" s="14"/>
      <c r="JPV1033" s="14"/>
      <c r="JPW1033" s="14"/>
      <c r="JPX1033" s="14"/>
      <c r="JPY1033" s="14"/>
      <c r="JPZ1033" s="14"/>
      <c r="JQA1033" s="14"/>
      <c r="JQB1033" s="14"/>
      <c r="JQC1033" s="14"/>
      <c r="JQD1033" s="14"/>
      <c r="JQE1033" s="14"/>
      <c r="JQF1033" s="14"/>
      <c r="JQG1033" s="14"/>
      <c r="JQH1033" s="14"/>
      <c r="JQI1033" s="14"/>
      <c r="JQJ1033" s="14"/>
      <c r="JQK1033" s="14"/>
      <c r="JQL1033" s="14"/>
      <c r="JQM1033" s="14"/>
      <c r="JQN1033" s="14"/>
      <c r="JQO1033" s="14"/>
      <c r="JQP1033" s="14"/>
      <c r="JQQ1033" s="14"/>
      <c r="JQR1033" s="14"/>
      <c r="JQS1033" s="14"/>
      <c r="JQT1033" s="14"/>
      <c r="JQU1033" s="14"/>
      <c r="JQV1033" s="14"/>
      <c r="JQW1033" s="14"/>
      <c r="JQX1033" s="14"/>
      <c r="JQY1033" s="14"/>
      <c r="JQZ1033" s="14"/>
      <c r="JRA1033" s="14"/>
      <c r="JRB1033" s="14"/>
      <c r="JRC1033" s="14"/>
      <c r="JRD1033" s="14"/>
      <c r="JRE1033" s="14"/>
      <c r="JRF1033" s="14"/>
      <c r="JRG1033" s="14"/>
      <c r="JRH1033" s="14"/>
      <c r="JRI1033" s="14"/>
      <c r="JRJ1033" s="14"/>
      <c r="JRK1033" s="14"/>
      <c r="JRL1033" s="14"/>
      <c r="JRM1033" s="14"/>
      <c r="JRN1033" s="14"/>
      <c r="JRO1033" s="14"/>
      <c r="JRP1033" s="14"/>
      <c r="JRQ1033" s="14"/>
      <c r="JRR1033" s="14"/>
      <c r="JRS1033" s="14"/>
      <c r="JRT1033" s="14"/>
      <c r="JRU1033" s="14"/>
      <c r="JRV1033" s="14"/>
      <c r="JRW1033" s="14"/>
      <c r="JRX1033" s="14"/>
      <c r="JRY1033" s="14"/>
      <c r="JRZ1033" s="14"/>
      <c r="JSA1033" s="14"/>
      <c r="JSB1033" s="14"/>
      <c r="JSC1033" s="14"/>
      <c r="JSD1033" s="14"/>
      <c r="JSE1033" s="14"/>
      <c r="JSF1033" s="14"/>
      <c r="JSG1033" s="14"/>
      <c r="JSH1033" s="14"/>
      <c r="JSI1033" s="14"/>
      <c r="JSJ1033" s="14"/>
      <c r="JSK1033" s="14"/>
      <c r="JSL1033" s="14"/>
      <c r="JSM1033" s="14"/>
      <c r="JSN1033" s="14"/>
      <c r="JSO1033" s="14"/>
      <c r="JSP1033" s="14"/>
      <c r="JSQ1033" s="14"/>
      <c r="JSR1033" s="14"/>
      <c r="JSS1033" s="14"/>
      <c r="JST1033" s="14"/>
      <c r="JSU1033" s="14"/>
      <c r="JSV1033" s="14"/>
      <c r="JSW1033" s="14"/>
      <c r="JSX1033" s="14"/>
      <c r="JSY1033" s="14"/>
      <c r="JSZ1033" s="14"/>
      <c r="JTA1033" s="14"/>
      <c r="JTB1033" s="14"/>
      <c r="JTC1033" s="14"/>
      <c r="JTD1033" s="14"/>
      <c r="JTE1033" s="14"/>
      <c r="JTF1033" s="14"/>
      <c r="JTG1033" s="14"/>
      <c r="JTH1033" s="14"/>
      <c r="JTI1033" s="14"/>
      <c r="JTJ1033" s="14"/>
      <c r="JTK1033" s="14"/>
      <c r="JTL1033" s="14"/>
      <c r="JTM1033" s="14"/>
      <c r="JTN1033" s="14"/>
      <c r="JTO1033" s="14"/>
      <c r="JTP1033" s="14"/>
      <c r="JTQ1033" s="14"/>
      <c r="JTR1033" s="14"/>
      <c r="JTS1033" s="14"/>
      <c r="JTT1033" s="14"/>
      <c r="JTU1033" s="14"/>
      <c r="JTV1033" s="14"/>
      <c r="JTW1033" s="14"/>
      <c r="JTX1033" s="14"/>
      <c r="JTY1033" s="14"/>
      <c r="JTZ1033" s="14"/>
      <c r="JUA1033" s="14"/>
      <c r="JUB1033" s="14"/>
      <c r="JUC1033" s="14"/>
      <c r="JUD1033" s="14"/>
      <c r="JUE1033" s="14"/>
      <c r="JUF1033" s="14"/>
      <c r="JUG1033" s="14"/>
      <c r="JUH1033" s="14"/>
      <c r="JUI1033" s="14"/>
      <c r="JUJ1033" s="14"/>
      <c r="JUK1033" s="14"/>
      <c r="JUL1033" s="14"/>
      <c r="JUM1033" s="14"/>
      <c r="JUN1033" s="14"/>
      <c r="JUO1033" s="14"/>
      <c r="JUP1033" s="14"/>
      <c r="JUQ1033" s="14"/>
      <c r="JUR1033" s="14"/>
      <c r="JUS1033" s="14"/>
      <c r="JUT1033" s="14"/>
      <c r="JUU1033" s="14"/>
      <c r="JUV1033" s="14"/>
      <c r="JUW1033" s="14"/>
      <c r="JUX1033" s="14"/>
      <c r="JUY1033" s="14"/>
      <c r="JUZ1033" s="14"/>
      <c r="JVA1033" s="14"/>
      <c r="JVB1033" s="14"/>
      <c r="JVC1033" s="14"/>
      <c r="JVD1033" s="14"/>
      <c r="JVE1033" s="14"/>
      <c r="JVF1033" s="14"/>
      <c r="JVG1033" s="14"/>
      <c r="JVH1033" s="14"/>
      <c r="JVI1033" s="14"/>
      <c r="JVJ1033" s="14"/>
      <c r="JVK1033" s="14"/>
      <c r="JVL1033" s="14"/>
      <c r="JVM1033" s="14"/>
      <c r="JVN1033" s="14"/>
      <c r="JVO1033" s="14"/>
      <c r="JVP1033" s="14"/>
      <c r="JVQ1033" s="14"/>
      <c r="JVR1033" s="14"/>
      <c r="JVS1033" s="14"/>
      <c r="JVT1033" s="14"/>
      <c r="JVU1033" s="14"/>
      <c r="JVV1033" s="14"/>
      <c r="JVW1033" s="14"/>
      <c r="JVX1033" s="14"/>
      <c r="JVY1033" s="14"/>
      <c r="JVZ1033" s="14"/>
      <c r="JWA1033" s="14"/>
      <c r="JWB1033" s="14"/>
      <c r="JWC1033" s="14"/>
      <c r="JWD1033" s="14"/>
      <c r="JWE1033" s="14"/>
      <c r="JWF1033" s="14"/>
      <c r="JWG1033" s="14"/>
      <c r="JWH1033" s="14"/>
      <c r="JWI1033" s="14"/>
      <c r="JWJ1033" s="14"/>
      <c r="JWK1033" s="14"/>
      <c r="JWL1033" s="14"/>
      <c r="JWM1033" s="14"/>
      <c r="JWN1033" s="14"/>
      <c r="JWO1033" s="14"/>
      <c r="JWP1033" s="14"/>
      <c r="JWQ1033" s="14"/>
      <c r="JWR1033" s="14"/>
      <c r="JWS1033" s="14"/>
      <c r="JWT1033" s="14"/>
      <c r="JWU1033" s="14"/>
      <c r="JWV1033" s="14"/>
      <c r="JWW1033" s="14"/>
      <c r="JWX1033" s="14"/>
      <c r="JWY1033" s="14"/>
      <c r="JWZ1033" s="14"/>
      <c r="JXA1033" s="14"/>
      <c r="JXB1033" s="14"/>
      <c r="JXC1033" s="14"/>
      <c r="JXD1033" s="14"/>
      <c r="JXE1033" s="14"/>
      <c r="JXF1033" s="14"/>
      <c r="JXG1033" s="14"/>
      <c r="JXH1033" s="14"/>
      <c r="JXI1033" s="14"/>
      <c r="JXJ1033" s="14"/>
      <c r="JXK1033" s="14"/>
      <c r="JXL1033" s="14"/>
      <c r="JXM1033" s="14"/>
      <c r="JXN1033" s="14"/>
      <c r="JXO1033" s="14"/>
      <c r="JXP1033" s="14"/>
      <c r="JXQ1033" s="14"/>
      <c r="JXR1033" s="14"/>
      <c r="JXS1033" s="14"/>
      <c r="JXT1033" s="14"/>
      <c r="JXU1033" s="14"/>
      <c r="JXV1033" s="14"/>
      <c r="JXW1033" s="14"/>
      <c r="JXX1033" s="14"/>
      <c r="JXY1033" s="14"/>
      <c r="JXZ1033" s="14"/>
      <c r="JYA1033" s="14"/>
      <c r="JYB1033" s="14"/>
      <c r="JYC1033" s="14"/>
      <c r="JYD1033" s="14"/>
      <c r="JYE1033" s="14"/>
      <c r="JYF1033" s="14"/>
      <c r="JYG1033" s="14"/>
      <c r="JYH1033" s="14"/>
      <c r="JYI1033" s="14"/>
      <c r="JYJ1033" s="14"/>
      <c r="JYK1033" s="14"/>
      <c r="JYL1033" s="14"/>
      <c r="JYM1033" s="14"/>
      <c r="JYN1033" s="14"/>
      <c r="JYO1033" s="14"/>
      <c r="JYP1033" s="14"/>
      <c r="JYQ1033" s="14"/>
      <c r="JYR1033" s="14"/>
      <c r="JYS1033" s="14"/>
      <c r="JYT1033" s="14"/>
      <c r="JYU1033" s="14"/>
      <c r="JYV1033" s="14"/>
      <c r="JYW1033" s="14"/>
      <c r="JYX1033" s="14"/>
      <c r="JYY1033" s="14"/>
      <c r="JYZ1033" s="14"/>
      <c r="JZA1033" s="14"/>
      <c r="JZB1033" s="14"/>
      <c r="JZC1033" s="14"/>
      <c r="JZD1033" s="14"/>
      <c r="JZE1033" s="14"/>
      <c r="JZF1033" s="14"/>
      <c r="JZG1033" s="14"/>
      <c r="JZH1033" s="14"/>
      <c r="JZI1033" s="14"/>
      <c r="JZJ1033" s="14"/>
      <c r="JZK1033" s="14"/>
      <c r="JZL1033" s="14"/>
      <c r="JZM1033" s="14"/>
      <c r="JZN1033" s="14"/>
      <c r="JZO1033" s="14"/>
      <c r="JZP1033" s="14"/>
      <c r="JZQ1033" s="14"/>
      <c r="JZR1033" s="14"/>
      <c r="JZS1033" s="14"/>
      <c r="JZT1033" s="14"/>
      <c r="JZU1033" s="14"/>
      <c r="JZV1033" s="14"/>
      <c r="JZW1033" s="14"/>
      <c r="JZX1033" s="14"/>
      <c r="JZY1033" s="14"/>
      <c r="JZZ1033" s="14"/>
      <c r="KAA1033" s="14"/>
      <c r="KAB1033" s="14"/>
      <c r="KAC1033" s="14"/>
      <c r="KAD1033" s="14"/>
      <c r="KAE1033" s="14"/>
      <c r="KAF1033" s="14"/>
      <c r="KAG1033" s="14"/>
      <c r="KAH1033" s="14"/>
      <c r="KAI1033" s="14"/>
      <c r="KAJ1033" s="14"/>
      <c r="KAK1033" s="14"/>
      <c r="KAL1033" s="14"/>
      <c r="KAM1033" s="14"/>
      <c r="KAN1033" s="14"/>
      <c r="KAO1033" s="14"/>
      <c r="KAP1033" s="14"/>
      <c r="KAQ1033" s="14"/>
      <c r="KAR1033" s="14"/>
      <c r="KAS1033" s="14"/>
      <c r="KAT1033" s="14"/>
      <c r="KAU1033" s="14"/>
      <c r="KAV1033" s="14"/>
      <c r="KAW1033" s="14"/>
      <c r="KAX1033" s="14"/>
      <c r="KAY1033" s="14"/>
      <c r="KAZ1033" s="14"/>
      <c r="KBA1033" s="14"/>
      <c r="KBB1033" s="14"/>
      <c r="KBC1033" s="14"/>
      <c r="KBD1033" s="14"/>
      <c r="KBE1033" s="14"/>
      <c r="KBF1033" s="14"/>
      <c r="KBG1033" s="14"/>
      <c r="KBH1033" s="14"/>
      <c r="KBI1033" s="14"/>
      <c r="KBJ1033" s="14"/>
      <c r="KBK1033" s="14"/>
      <c r="KBL1033" s="14"/>
      <c r="KBM1033" s="14"/>
      <c r="KBN1033" s="14"/>
      <c r="KBO1033" s="14"/>
      <c r="KBP1033" s="14"/>
      <c r="KBQ1033" s="14"/>
      <c r="KBR1033" s="14"/>
      <c r="KBS1033" s="14"/>
      <c r="KBT1033" s="14"/>
      <c r="KBU1033" s="14"/>
      <c r="KBV1033" s="14"/>
      <c r="KBW1033" s="14"/>
      <c r="KBX1033" s="14"/>
      <c r="KBY1033" s="14"/>
      <c r="KBZ1033" s="14"/>
      <c r="KCA1033" s="14"/>
      <c r="KCB1033" s="14"/>
      <c r="KCC1033" s="14"/>
      <c r="KCD1033" s="14"/>
      <c r="KCE1033" s="14"/>
      <c r="KCF1033" s="14"/>
      <c r="KCG1033" s="14"/>
      <c r="KCH1033" s="14"/>
      <c r="KCI1033" s="14"/>
      <c r="KCJ1033" s="14"/>
      <c r="KCK1033" s="14"/>
      <c r="KCL1033" s="14"/>
      <c r="KCM1033" s="14"/>
      <c r="KCN1033" s="14"/>
      <c r="KCO1033" s="14"/>
      <c r="KCP1033" s="14"/>
      <c r="KCQ1033" s="14"/>
      <c r="KCR1033" s="14"/>
      <c r="KCS1033" s="14"/>
      <c r="KCT1033" s="14"/>
      <c r="KCU1033" s="14"/>
      <c r="KCV1033" s="14"/>
      <c r="KCW1033" s="14"/>
      <c r="KCX1033" s="14"/>
      <c r="KCY1033" s="14"/>
      <c r="KCZ1033" s="14"/>
      <c r="KDA1033" s="14"/>
      <c r="KDB1033" s="14"/>
      <c r="KDC1033" s="14"/>
      <c r="KDD1033" s="14"/>
      <c r="KDE1033" s="14"/>
      <c r="KDF1033" s="14"/>
      <c r="KDG1033" s="14"/>
      <c r="KDH1033" s="14"/>
      <c r="KDI1033" s="14"/>
      <c r="KDJ1033" s="14"/>
      <c r="KDK1033" s="14"/>
      <c r="KDL1033" s="14"/>
      <c r="KDM1033" s="14"/>
      <c r="KDN1033" s="14"/>
      <c r="KDO1033" s="14"/>
      <c r="KDP1033" s="14"/>
      <c r="KDQ1033" s="14"/>
      <c r="KDR1033" s="14"/>
      <c r="KDS1033" s="14"/>
      <c r="KDT1033" s="14"/>
      <c r="KDU1033" s="14"/>
      <c r="KDV1033" s="14"/>
      <c r="KDW1033" s="14"/>
      <c r="KDX1033" s="14"/>
      <c r="KDY1033" s="14"/>
      <c r="KDZ1033" s="14"/>
      <c r="KEA1033" s="14"/>
      <c r="KEB1033" s="14"/>
      <c r="KEC1033" s="14"/>
      <c r="KED1033" s="14"/>
      <c r="KEE1033" s="14"/>
      <c r="KEF1033" s="14"/>
      <c r="KEG1033" s="14"/>
      <c r="KEH1033" s="14"/>
      <c r="KEI1033" s="14"/>
      <c r="KEJ1033" s="14"/>
      <c r="KEK1033" s="14"/>
      <c r="KEL1033" s="14"/>
      <c r="KEM1033" s="14"/>
      <c r="KEN1033" s="14"/>
      <c r="KEO1033" s="14"/>
      <c r="KEP1033" s="14"/>
      <c r="KEQ1033" s="14"/>
      <c r="KER1033" s="14"/>
      <c r="KES1033" s="14"/>
      <c r="KET1033" s="14"/>
      <c r="KEU1033" s="14"/>
      <c r="KEV1033" s="14"/>
      <c r="KEW1033" s="14"/>
      <c r="KEX1033" s="14"/>
      <c r="KEY1033" s="14"/>
      <c r="KEZ1033" s="14"/>
      <c r="KFA1033" s="14"/>
      <c r="KFB1033" s="14"/>
      <c r="KFC1033" s="14"/>
      <c r="KFD1033" s="14"/>
      <c r="KFE1033" s="14"/>
      <c r="KFF1033" s="14"/>
      <c r="KFG1033" s="14"/>
      <c r="KFH1033" s="14"/>
      <c r="KFI1033" s="14"/>
      <c r="KFJ1033" s="14"/>
      <c r="KFK1033" s="14"/>
      <c r="KFL1033" s="14"/>
      <c r="KFM1033" s="14"/>
      <c r="KFN1033" s="14"/>
      <c r="KFO1033" s="14"/>
      <c r="KFP1033" s="14"/>
      <c r="KFQ1033" s="14"/>
      <c r="KFR1033" s="14"/>
      <c r="KFS1033" s="14"/>
      <c r="KFT1033" s="14"/>
      <c r="KFU1033" s="14"/>
      <c r="KFV1033" s="14"/>
      <c r="KFW1033" s="14"/>
      <c r="KFX1033" s="14"/>
      <c r="KFY1033" s="14"/>
      <c r="KFZ1033" s="14"/>
      <c r="KGA1033" s="14"/>
      <c r="KGB1033" s="14"/>
      <c r="KGC1033" s="14"/>
      <c r="KGD1033" s="14"/>
      <c r="KGE1033" s="14"/>
      <c r="KGF1033" s="14"/>
      <c r="KGG1033" s="14"/>
      <c r="KGH1033" s="14"/>
      <c r="KGI1033" s="14"/>
      <c r="KGJ1033" s="14"/>
      <c r="KGK1033" s="14"/>
      <c r="KGL1033" s="14"/>
      <c r="KGM1033" s="14"/>
      <c r="KGN1033" s="14"/>
      <c r="KGO1033" s="14"/>
      <c r="KGP1033" s="14"/>
      <c r="KGQ1033" s="14"/>
      <c r="KGR1033" s="14"/>
      <c r="KGS1033" s="14"/>
      <c r="KGT1033" s="14"/>
      <c r="KGU1033" s="14"/>
      <c r="KGV1033" s="14"/>
      <c r="KGW1033" s="14"/>
      <c r="KGX1033" s="14"/>
      <c r="KGY1033" s="14"/>
      <c r="KGZ1033" s="14"/>
      <c r="KHA1033" s="14"/>
      <c r="KHB1033" s="14"/>
      <c r="KHC1033" s="14"/>
      <c r="KHD1033" s="14"/>
      <c r="KHE1033" s="14"/>
      <c r="KHF1033" s="14"/>
      <c r="KHG1033" s="14"/>
      <c r="KHH1033" s="14"/>
      <c r="KHI1033" s="14"/>
      <c r="KHJ1033" s="14"/>
      <c r="KHK1033" s="14"/>
      <c r="KHL1033" s="14"/>
      <c r="KHM1033" s="14"/>
      <c r="KHN1033" s="14"/>
      <c r="KHO1033" s="14"/>
      <c r="KHP1033" s="14"/>
      <c r="KHQ1033" s="14"/>
      <c r="KHR1033" s="14"/>
      <c r="KHS1033" s="14"/>
      <c r="KHT1033" s="14"/>
      <c r="KHU1033" s="14"/>
      <c r="KHV1033" s="14"/>
      <c r="KHW1033" s="14"/>
      <c r="KHX1033" s="14"/>
      <c r="KHY1033" s="14"/>
      <c r="KHZ1033" s="14"/>
      <c r="KIA1033" s="14"/>
      <c r="KIB1033" s="14"/>
      <c r="KIC1033" s="14"/>
      <c r="KID1033" s="14"/>
      <c r="KIE1033" s="14"/>
      <c r="KIF1033" s="14"/>
      <c r="KIG1033" s="14"/>
      <c r="KIH1033" s="14"/>
      <c r="KII1033" s="14"/>
      <c r="KIJ1033" s="14"/>
      <c r="KIK1033" s="14"/>
      <c r="KIL1033" s="14"/>
      <c r="KIM1033" s="14"/>
      <c r="KIN1033" s="14"/>
      <c r="KIO1033" s="14"/>
      <c r="KIP1033" s="14"/>
      <c r="KIQ1033" s="14"/>
      <c r="KIR1033" s="14"/>
      <c r="KIS1033" s="14"/>
      <c r="KIT1033" s="14"/>
      <c r="KIU1033" s="14"/>
      <c r="KIV1033" s="14"/>
      <c r="KIW1033" s="14"/>
      <c r="KIX1033" s="14"/>
      <c r="KIY1033" s="14"/>
      <c r="KIZ1033" s="14"/>
      <c r="KJA1033" s="14"/>
      <c r="KJB1033" s="14"/>
      <c r="KJC1033" s="14"/>
      <c r="KJD1033" s="14"/>
      <c r="KJE1033" s="14"/>
      <c r="KJF1033" s="14"/>
      <c r="KJG1033" s="14"/>
      <c r="KJH1033" s="14"/>
      <c r="KJI1033" s="14"/>
      <c r="KJJ1033" s="14"/>
      <c r="KJK1033" s="14"/>
      <c r="KJL1033" s="14"/>
      <c r="KJM1033" s="14"/>
      <c r="KJN1033" s="14"/>
      <c r="KJO1033" s="14"/>
      <c r="KJP1033" s="14"/>
      <c r="KJQ1033" s="14"/>
      <c r="KJR1033" s="14"/>
      <c r="KJS1033" s="14"/>
      <c r="KJT1033" s="14"/>
      <c r="KJU1033" s="14"/>
      <c r="KJV1033" s="14"/>
      <c r="KJW1033" s="14"/>
      <c r="KJX1033" s="14"/>
      <c r="KJY1033" s="14"/>
      <c r="KJZ1033" s="14"/>
      <c r="KKA1033" s="14"/>
      <c r="KKB1033" s="14"/>
      <c r="KKC1033" s="14"/>
      <c r="KKD1033" s="14"/>
      <c r="KKE1033" s="14"/>
      <c r="KKF1033" s="14"/>
      <c r="KKG1033" s="14"/>
      <c r="KKH1033" s="14"/>
      <c r="KKI1033" s="14"/>
      <c r="KKJ1033" s="14"/>
      <c r="KKK1033" s="14"/>
      <c r="KKL1033" s="14"/>
      <c r="KKM1033" s="14"/>
      <c r="KKN1033" s="14"/>
      <c r="KKO1033" s="14"/>
      <c r="KKP1033" s="14"/>
      <c r="KKQ1033" s="14"/>
      <c r="KKR1033" s="14"/>
      <c r="KKS1033" s="14"/>
      <c r="KKT1033" s="14"/>
      <c r="KKU1033" s="14"/>
      <c r="KKV1033" s="14"/>
      <c r="KKW1033" s="14"/>
      <c r="KKX1033" s="14"/>
      <c r="KKY1033" s="14"/>
      <c r="KKZ1033" s="14"/>
      <c r="KLA1033" s="14"/>
      <c r="KLB1033" s="14"/>
      <c r="KLC1033" s="14"/>
      <c r="KLD1033" s="14"/>
      <c r="KLE1033" s="14"/>
      <c r="KLF1033" s="14"/>
      <c r="KLG1033" s="14"/>
      <c r="KLH1033" s="14"/>
      <c r="KLI1033" s="14"/>
      <c r="KLJ1033" s="14"/>
      <c r="KLK1033" s="14"/>
      <c r="KLL1033" s="14"/>
      <c r="KLM1033" s="14"/>
      <c r="KLN1033" s="14"/>
      <c r="KLO1033" s="14"/>
      <c r="KLP1033" s="14"/>
      <c r="KLQ1033" s="14"/>
      <c r="KLR1033" s="14"/>
      <c r="KLS1033" s="14"/>
      <c r="KLT1033" s="14"/>
      <c r="KLU1033" s="14"/>
      <c r="KLV1033" s="14"/>
      <c r="KLW1033" s="14"/>
      <c r="KLX1033" s="14"/>
      <c r="KLY1033" s="14"/>
      <c r="KLZ1033" s="14"/>
      <c r="KMA1033" s="14"/>
      <c r="KMB1033" s="14"/>
      <c r="KMC1033" s="14"/>
      <c r="KMD1033" s="14"/>
      <c r="KME1033" s="14"/>
      <c r="KMF1033" s="14"/>
      <c r="KMG1033" s="14"/>
      <c r="KMH1033" s="14"/>
      <c r="KMI1033" s="14"/>
      <c r="KMJ1033" s="14"/>
      <c r="KMK1033" s="14"/>
      <c r="KML1033" s="14"/>
      <c r="KMM1033" s="14"/>
      <c r="KMN1033" s="14"/>
      <c r="KMO1033" s="14"/>
      <c r="KMP1033" s="14"/>
      <c r="KMQ1033" s="14"/>
      <c r="KMR1033" s="14"/>
      <c r="KMS1033" s="14"/>
      <c r="KMT1033" s="14"/>
      <c r="KMU1033" s="14"/>
      <c r="KMV1033" s="14"/>
      <c r="KMW1033" s="14"/>
      <c r="KMX1033" s="14"/>
      <c r="KMY1033" s="14"/>
      <c r="KMZ1033" s="14"/>
      <c r="KNA1033" s="14"/>
      <c r="KNB1033" s="14"/>
      <c r="KNC1033" s="14"/>
      <c r="KND1033" s="14"/>
      <c r="KNE1033" s="14"/>
      <c r="KNF1033" s="14"/>
      <c r="KNG1033" s="14"/>
      <c r="KNH1033" s="14"/>
      <c r="KNI1033" s="14"/>
      <c r="KNJ1033" s="14"/>
      <c r="KNK1033" s="14"/>
      <c r="KNL1033" s="14"/>
      <c r="KNM1033" s="14"/>
      <c r="KNN1033" s="14"/>
      <c r="KNO1033" s="14"/>
      <c r="KNP1033" s="14"/>
      <c r="KNQ1033" s="14"/>
      <c r="KNR1033" s="14"/>
      <c r="KNS1033" s="14"/>
      <c r="KNT1033" s="14"/>
      <c r="KNU1033" s="14"/>
      <c r="KNV1033" s="14"/>
      <c r="KNW1033" s="14"/>
      <c r="KNX1033" s="14"/>
      <c r="KNY1033" s="14"/>
      <c r="KNZ1033" s="14"/>
      <c r="KOA1033" s="14"/>
      <c r="KOB1033" s="14"/>
      <c r="KOC1033" s="14"/>
      <c r="KOD1033" s="14"/>
      <c r="KOE1033" s="14"/>
      <c r="KOF1033" s="14"/>
      <c r="KOG1033" s="14"/>
      <c r="KOH1033" s="14"/>
      <c r="KOI1033" s="14"/>
      <c r="KOJ1033" s="14"/>
      <c r="KOK1033" s="14"/>
      <c r="KOL1033" s="14"/>
      <c r="KOM1033" s="14"/>
      <c r="KON1033" s="14"/>
      <c r="KOO1033" s="14"/>
      <c r="KOP1033" s="14"/>
      <c r="KOQ1033" s="14"/>
      <c r="KOR1033" s="14"/>
      <c r="KOS1033" s="14"/>
      <c r="KOT1033" s="14"/>
      <c r="KOU1033" s="14"/>
      <c r="KOV1033" s="14"/>
      <c r="KOW1033" s="14"/>
      <c r="KOX1033" s="14"/>
      <c r="KOY1033" s="14"/>
      <c r="KOZ1033" s="14"/>
      <c r="KPA1033" s="14"/>
      <c r="KPB1033" s="14"/>
      <c r="KPC1033" s="14"/>
      <c r="KPD1033" s="14"/>
      <c r="KPE1033" s="14"/>
      <c r="KPF1033" s="14"/>
      <c r="KPG1033" s="14"/>
      <c r="KPH1033" s="14"/>
      <c r="KPI1033" s="14"/>
      <c r="KPJ1033" s="14"/>
      <c r="KPK1033" s="14"/>
      <c r="KPL1033" s="14"/>
      <c r="KPM1033" s="14"/>
      <c r="KPN1033" s="14"/>
      <c r="KPO1033" s="14"/>
      <c r="KPP1033" s="14"/>
      <c r="KPQ1033" s="14"/>
      <c r="KPR1033" s="14"/>
      <c r="KPS1033" s="14"/>
      <c r="KPT1033" s="14"/>
      <c r="KPU1033" s="14"/>
      <c r="KPV1033" s="14"/>
      <c r="KPW1033" s="14"/>
      <c r="KPX1033" s="14"/>
      <c r="KPY1033" s="14"/>
      <c r="KPZ1033" s="14"/>
      <c r="KQA1033" s="14"/>
      <c r="KQB1033" s="14"/>
      <c r="KQC1033" s="14"/>
      <c r="KQD1033" s="14"/>
      <c r="KQE1033" s="14"/>
      <c r="KQF1033" s="14"/>
      <c r="KQG1033" s="14"/>
      <c r="KQH1033" s="14"/>
      <c r="KQI1033" s="14"/>
      <c r="KQJ1033" s="14"/>
      <c r="KQK1033" s="14"/>
      <c r="KQL1033" s="14"/>
      <c r="KQM1033" s="14"/>
      <c r="KQN1033" s="14"/>
      <c r="KQO1033" s="14"/>
      <c r="KQP1033" s="14"/>
      <c r="KQQ1033" s="14"/>
      <c r="KQR1033" s="14"/>
      <c r="KQS1033" s="14"/>
      <c r="KQT1033" s="14"/>
      <c r="KQU1033" s="14"/>
      <c r="KQV1033" s="14"/>
      <c r="KQW1033" s="14"/>
      <c r="KQX1033" s="14"/>
      <c r="KQY1033" s="14"/>
      <c r="KQZ1033" s="14"/>
      <c r="KRA1033" s="14"/>
      <c r="KRB1033" s="14"/>
      <c r="KRC1033" s="14"/>
      <c r="KRD1033" s="14"/>
      <c r="KRE1033" s="14"/>
      <c r="KRF1033" s="14"/>
      <c r="KRG1033" s="14"/>
      <c r="KRH1033" s="14"/>
      <c r="KRI1033" s="14"/>
      <c r="KRJ1033" s="14"/>
      <c r="KRK1033" s="14"/>
      <c r="KRL1033" s="14"/>
      <c r="KRM1033" s="14"/>
      <c r="KRN1033" s="14"/>
      <c r="KRO1033" s="14"/>
      <c r="KRP1033" s="14"/>
      <c r="KRQ1033" s="14"/>
      <c r="KRR1033" s="14"/>
      <c r="KRS1033" s="14"/>
      <c r="KRT1033" s="14"/>
      <c r="KRU1033" s="14"/>
      <c r="KRV1033" s="14"/>
      <c r="KRW1033" s="14"/>
      <c r="KRX1033" s="14"/>
      <c r="KRY1033" s="14"/>
      <c r="KRZ1033" s="14"/>
      <c r="KSA1033" s="14"/>
      <c r="KSB1033" s="14"/>
      <c r="KSC1033" s="14"/>
      <c r="KSD1033" s="14"/>
      <c r="KSE1033" s="14"/>
      <c r="KSF1033" s="14"/>
      <c r="KSG1033" s="14"/>
      <c r="KSH1033" s="14"/>
      <c r="KSI1033" s="14"/>
      <c r="KSJ1033" s="14"/>
      <c r="KSK1033" s="14"/>
      <c r="KSL1033" s="14"/>
      <c r="KSM1033" s="14"/>
      <c r="KSN1033" s="14"/>
      <c r="KSO1033" s="14"/>
      <c r="KSP1033" s="14"/>
      <c r="KSQ1033" s="14"/>
      <c r="KSR1033" s="14"/>
      <c r="KSS1033" s="14"/>
      <c r="KST1033" s="14"/>
      <c r="KSU1033" s="14"/>
      <c r="KSV1033" s="14"/>
      <c r="KSW1033" s="14"/>
      <c r="KSX1033" s="14"/>
      <c r="KSY1033" s="14"/>
      <c r="KSZ1033" s="14"/>
      <c r="KTA1033" s="14"/>
      <c r="KTB1033" s="14"/>
      <c r="KTC1033" s="14"/>
      <c r="KTD1033" s="14"/>
      <c r="KTE1033" s="14"/>
      <c r="KTF1033" s="14"/>
      <c r="KTG1033" s="14"/>
      <c r="KTH1033" s="14"/>
      <c r="KTI1033" s="14"/>
      <c r="KTJ1033" s="14"/>
      <c r="KTK1033" s="14"/>
      <c r="KTL1033" s="14"/>
      <c r="KTM1033" s="14"/>
      <c r="KTN1033" s="14"/>
      <c r="KTO1033" s="14"/>
      <c r="KTP1033" s="14"/>
      <c r="KTQ1033" s="14"/>
      <c r="KTR1033" s="14"/>
      <c r="KTS1033" s="14"/>
      <c r="KTT1033" s="14"/>
      <c r="KTU1033" s="14"/>
      <c r="KTV1033" s="14"/>
      <c r="KTW1033" s="14"/>
      <c r="KTX1033" s="14"/>
      <c r="KTY1033" s="14"/>
      <c r="KTZ1033" s="14"/>
      <c r="KUA1033" s="14"/>
      <c r="KUB1033" s="14"/>
      <c r="KUC1033" s="14"/>
      <c r="KUD1033" s="14"/>
      <c r="KUE1033" s="14"/>
      <c r="KUF1033" s="14"/>
      <c r="KUG1033" s="14"/>
      <c r="KUH1033" s="14"/>
      <c r="KUI1033" s="14"/>
      <c r="KUJ1033" s="14"/>
      <c r="KUK1033" s="14"/>
      <c r="KUL1033" s="14"/>
      <c r="KUM1033" s="14"/>
      <c r="KUN1033" s="14"/>
      <c r="KUO1033" s="14"/>
      <c r="KUP1033" s="14"/>
      <c r="KUQ1033" s="14"/>
      <c r="KUR1033" s="14"/>
      <c r="KUS1033" s="14"/>
      <c r="KUT1033" s="14"/>
      <c r="KUU1033" s="14"/>
      <c r="KUV1033" s="14"/>
      <c r="KUW1033" s="14"/>
      <c r="KUX1033" s="14"/>
      <c r="KUY1033" s="14"/>
      <c r="KUZ1033" s="14"/>
      <c r="KVA1033" s="14"/>
      <c r="KVB1033" s="14"/>
      <c r="KVC1033" s="14"/>
      <c r="KVD1033" s="14"/>
      <c r="KVE1033" s="14"/>
      <c r="KVF1033" s="14"/>
      <c r="KVG1033" s="14"/>
      <c r="KVH1033" s="14"/>
      <c r="KVI1033" s="14"/>
      <c r="KVJ1033" s="14"/>
      <c r="KVK1033" s="14"/>
      <c r="KVL1033" s="14"/>
      <c r="KVM1033" s="14"/>
      <c r="KVN1033" s="14"/>
      <c r="KVO1033" s="14"/>
      <c r="KVP1033" s="14"/>
      <c r="KVQ1033" s="14"/>
      <c r="KVR1033" s="14"/>
      <c r="KVS1033" s="14"/>
      <c r="KVT1033" s="14"/>
      <c r="KVU1033" s="14"/>
      <c r="KVV1033" s="14"/>
      <c r="KVW1033" s="14"/>
      <c r="KVX1033" s="14"/>
      <c r="KVY1033" s="14"/>
      <c r="KVZ1033" s="14"/>
      <c r="KWA1033" s="14"/>
      <c r="KWB1033" s="14"/>
      <c r="KWC1033" s="14"/>
      <c r="KWD1033" s="14"/>
      <c r="KWE1033" s="14"/>
      <c r="KWF1033" s="14"/>
      <c r="KWG1033" s="14"/>
      <c r="KWH1033" s="14"/>
      <c r="KWI1033" s="14"/>
      <c r="KWJ1033" s="14"/>
      <c r="KWK1033" s="14"/>
      <c r="KWL1033" s="14"/>
      <c r="KWM1033" s="14"/>
      <c r="KWN1033" s="14"/>
      <c r="KWO1033" s="14"/>
      <c r="KWP1033" s="14"/>
      <c r="KWQ1033" s="14"/>
      <c r="KWR1033" s="14"/>
      <c r="KWS1033" s="14"/>
      <c r="KWT1033" s="14"/>
      <c r="KWU1033" s="14"/>
      <c r="KWV1033" s="14"/>
      <c r="KWW1033" s="14"/>
      <c r="KWX1033" s="14"/>
      <c r="KWY1033" s="14"/>
      <c r="KWZ1033" s="14"/>
      <c r="KXA1033" s="14"/>
      <c r="KXB1033" s="14"/>
      <c r="KXC1033" s="14"/>
      <c r="KXD1033" s="14"/>
      <c r="KXE1033" s="14"/>
      <c r="KXF1033" s="14"/>
      <c r="KXG1033" s="14"/>
      <c r="KXH1033" s="14"/>
      <c r="KXI1033" s="14"/>
      <c r="KXJ1033" s="14"/>
      <c r="KXK1033" s="14"/>
      <c r="KXL1033" s="14"/>
      <c r="KXM1033" s="14"/>
      <c r="KXN1033" s="14"/>
      <c r="KXO1033" s="14"/>
      <c r="KXP1033" s="14"/>
      <c r="KXQ1033" s="14"/>
      <c r="KXR1033" s="14"/>
      <c r="KXS1033" s="14"/>
      <c r="KXT1033" s="14"/>
      <c r="KXU1033" s="14"/>
      <c r="KXV1033" s="14"/>
      <c r="KXW1033" s="14"/>
      <c r="KXX1033" s="14"/>
      <c r="KXY1033" s="14"/>
      <c r="KXZ1033" s="14"/>
      <c r="KYA1033" s="14"/>
      <c r="KYB1033" s="14"/>
      <c r="KYC1033" s="14"/>
      <c r="KYD1033" s="14"/>
      <c r="KYE1033" s="14"/>
      <c r="KYF1033" s="14"/>
      <c r="KYG1033" s="14"/>
      <c r="KYH1033" s="14"/>
      <c r="KYI1033" s="14"/>
      <c r="KYJ1033" s="14"/>
      <c r="KYK1033" s="14"/>
      <c r="KYL1033" s="14"/>
      <c r="KYM1033" s="14"/>
      <c r="KYN1033" s="14"/>
      <c r="KYO1033" s="14"/>
      <c r="KYP1033" s="14"/>
      <c r="KYQ1033" s="14"/>
      <c r="KYR1033" s="14"/>
      <c r="KYS1033" s="14"/>
      <c r="KYT1033" s="14"/>
      <c r="KYU1033" s="14"/>
      <c r="KYV1033" s="14"/>
      <c r="KYW1033" s="14"/>
      <c r="KYX1033" s="14"/>
      <c r="KYY1033" s="14"/>
      <c r="KYZ1033" s="14"/>
      <c r="KZA1033" s="14"/>
      <c r="KZB1033" s="14"/>
      <c r="KZC1033" s="14"/>
      <c r="KZD1033" s="14"/>
      <c r="KZE1033" s="14"/>
      <c r="KZF1033" s="14"/>
      <c r="KZG1033" s="14"/>
      <c r="KZH1033" s="14"/>
      <c r="KZI1033" s="14"/>
      <c r="KZJ1033" s="14"/>
      <c r="KZK1033" s="14"/>
      <c r="KZL1033" s="14"/>
      <c r="KZM1033" s="14"/>
      <c r="KZN1033" s="14"/>
      <c r="KZO1033" s="14"/>
      <c r="KZP1033" s="14"/>
      <c r="KZQ1033" s="14"/>
      <c r="KZR1033" s="14"/>
      <c r="KZS1033" s="14"/>
      <c r="KZT1033" s="14"/>
      <c r="KZU1033" s="14"/>
      <c r="KZV1033" s="14"/>
      <c r="KZW1033" s="14"/>
      <c r="KZX1033" s="14"/>
      <c r="KZY1033" s="14"/>
      <c r="KZZ1033" s="14"/>
      <c r="LAA1033" s="14"/>
      <c r="LAB1033" s="14"/>
      <c r="LAC1033" s="14"/>
      <c r="LAD1033" s="14"/>
      <c r="LAE1033" s="14"/>
      <c r="LAF1033" s="14"/>
      <c r="LAG1033" s="14"/>
      <c r="LAH1033" s="14"/>
      <c r="LAI1033" s="14"/>
      <c r="LAJ1033" s="14"/>
      <c r="LAK1033" s="14"/>
      <c r="LAL1033" s="14"/>
      <c r="LAM1033" s="14"/>
      <c r="LAN1033" s="14"/>
      <c r="LAO1033" s="14"/>
      <c r="LAP1033" s="14"/>
      <c r="LAQ1033" s="14"/>
      <c r="LAR1033" s="14"/>
      <c r="LAS1033" s="14"/>
      <c r="LAT1033" s="14"/>
      <c r="LAU1033" s="14"/>
      <c r="LAV1033" s="14"/>
      <c r="LAW1033" s="14"/>
      <c r="LAX1033" s="14"/>
      <c r="LAY1033" s="14"/>
      <c r="LAZ1033" s="14"/>
      <c r="LBA1033" s="14"/>
      <c r="LBB1033" s="14"/>
      <c r="LBC1033" s="14"/>
      <c r="LBD1033" s="14"/>
      <c r="LBE1033" s="14"/>
      <c r="LBF1033" s="14"/>
      <c r="LBG1033" s="14"/>
      <c r="LBH1033" s="14"/>
      <c r="LBI1033" s="14"/>
      <c r="LBJ1033" s="14"/>
      <c r="LBK1033" s="14"/>
      <c r="LBL1033" s="14"/>
      <c r="LBM1033" s="14"/>
      <c r="LBN1033" s="14"/>
      <c r="LBO1033" s="14"/>
      <c r="LBP1033" s="14"/>
      <c r="LBQ1033" s="14"/>
      <c r="LBR1033" s="14"/>
      <c r="LBS1033" s="14"/>
      <c r="LBT1033" s="14"/>
      <c r="LBU1033" s="14"/>
      <c r="LBV1033" s="14"/>
      <c r="LBW1033" s="14"/>
      <c r="LBX1033" s="14"/>
      <c r="LBY1033" s="14"/>
      <c r="LBZ1033" s="14"/>
      <c r="LCA1033" s="14"/>
      <c r="LCB1033" s="14"/>
      <c r="LCC1033" s="14"/>
      <c r="LCD1033" s="14"/>
      <c r="LCE1033" s="14"/>
      <c r="LCF1033" s="14"/>
      <c r="LCG1033" s="14"/>
      <c r="LCH1033" s="14"/>
      <c r="LCI1033" s="14"/>
      <c r="LCJ1033" s="14"/>
      <c r="LCK1033" s="14"/>
      <c r="LCL1033" s="14"/>
      <c r="LCM1033" s="14"/>
      <c r="LCN1033" s="14"/>
      <c r="LCO1033" s="14"/>
      <c r="LCP1033" s="14"/>
      <c r="LCQ1033" s="14"/>
      <c r="LCR1033" s="14"/>
      <c r="LCS1033" s="14"/>
      <c r="LCT1033" s="14"/>
      <c r="LCU1033" s="14"/>
      <c r="LCV1033" s="14"/>
      <c r="LCW1033" s="14"/>
      <c r="LCX1033" s="14"/>
      <c r="LCY1033" s="14"/>
      <c r="LCZ1033" s="14"/>
      <c r="LDA1033" s="14"/>
      <c r="LDB1033" s="14"/>
      <c r="LDC1033" s="14"/>
      <c r="LDD1033" s="14"/>
      <c r="LDE1033" s="14"/>
      <c r="LDF1033" s="14"/>
      <c r="LDG1033" s="14"/>
      <c r="LDH1033" s="14"/>
      <c r="LDI1033" s="14"/>
      <c r="LDJ1033" s="14"/>
      <c r="LDK1033" s="14"/>
      <c r="LDL1033" s="14"/>
      <c r="LDM1033" s="14"/>
      <c r="LDN1033" s="14"/>
      <c r="LDO1033" s="14"/>
      <c r="LDP1033" s="14"/>
      <c r="LDQ1033" s="14"/>
      <c r="LDR1033" s="14"/>
      <c r="LDS1033" s="14"/>
      <c r="LDT1033" s="14"/>
      <c r="LDU1033" s="14"/>
      <c r="LDV1033" s="14"/>
      <c r="LDW1033" s="14"/>
      <c r="LDX1033" s="14"/>
      <c r="LDY1033" s="14"/>
      <c r="LDZ1033" s="14"/>
      <c r="LEA1033" s="14"/>
      <c r="LEB1033" s="14"/>
      <c r="LEC1033" s="14"/>
      <c r="LED1033" s="14"/>
      <c r="LEE1033" s="14"/>
      <c r="LEF1033" s="14"/>
      <c r="LEG1033" s="14"/>
      <c r="LEH1033" s="14"/>
      <c r="LEI1033" s="14"/>
      <c r="LEJ1033" s="14"/>
      <c r="LEK1033" s="14"/>
      <c r="LEL1033" s="14"/>
      <c r="LEM1033" s="14"/>
      <c r="LEN1033" s="14"/>
      <c r="LEO1033" s="14"/>
      <c r="LEP1033" s="14"/>
      <c r="LEQ1033" s="14"/>
      <c r="LER1033" s="14"/>
      <c r="LES1033" s="14"/>
      <c r="LET1033" s="14"/>
      <c r="LEU1033" s="14"/>
      <c r="LEV1033" s="14"/>
      <c r="LEW1033" s="14"/>
      <c r="LEX1033" s="14"/>
      <c r="LEY1033" s="14"/>
      <c r="LEZ1033" s="14"/>
      <c r="LFA1033" s="14"/>
      <c r="LFB1033" s="14"/>
      <c r="LFC1033" s="14"/>
      <c r="LFD1033" s="14"/>
      <c r="LFE1033" s="14"/>
      <c r="LFF1033" s="14"/>
      <c r="LFG1033" s="14"/>
      <c r="LFH1033" s="14"/>
      <c r="LFI1033" s="14"/>
      <c r="LFJ1033" s="14"/>
      <c r="LFK1033" s="14"/>
      <c r="LFL1033" s="14"/>
      <c r="LFM1033" s="14"/>
      <c r="LFN1033" s="14"/>
      <c r="LFO1033" s="14"/>
      <c r="LFP1033" s="14"/>
      <c r="LFQ1033" s="14"/>
      <c r="LFR1033" s="14"/>
      <c r="LFS1033" s="14"/>
      <c r="LFT1033" s="14"/>
      <c r="LFU1033" s="14"/>
      <c r="LFV1033" s="14"/>
      <c r="LFW1033" s="14"/>
      <c r="LFX1033" s="14"/>
      <c r="LFY1033" s="14"/>
      <c r="LFZ1033" s="14"/>
      <c r="LGA1033" s="14"/>
      <c r="LGB1033" s="14"/>
      <c r="LGC1033" s="14"/>
      <c r="LGD1033" s="14"/>
      <c r="LGE1033" s="14"/>
      <c r="LGF1033" s="14"/>
      <c r="LGG1033" s="14"/>
      <c r="LGH1033" s="14"/>
      <c r="LGI1033" s="14"/>
      <c r="LGJ1033" s="14"/>
      <c r="LGK1033" s="14"/>
      <c r="LGL1033" s="14"/>
      <c r="LGM1033" s="14"/>
      <c r="LGN1033" s="14"/>
      <c r="LGO1033" s="14"/>
      <c r="LGP1033" s="14"/>
      <c r="LGQ1033" s="14"/>
      <c r="LGR1033" s="14"/>
      <c r="LGS1033" s="14"/>
      <c r="LGT1033" s="14"/>
      <c r="LGU1033" s="14"/>
      <c r="LGV1033" s="14"/>
      <c r="LGW1033" s="14"/>
      <c r="LGX1033" s="14"/>
      <c r="LGY1033" s="14"/>
      <c r="LGZ1033" s="14"/>
      <c r="LHA1033" s="14"/>
      <c r="LHB1033" s="14"/>
      <c r="LHC1033" s="14"/>
      <c r="LHD1033" s="14"/>
      <c r="LHE1033" s="14"/>
      <c r="LHF1033" s="14"/>
      <c r="LHG1033" s="14"/>
      <c r="LHH1033" s="14"/>
      <c r="LHI1033" s="14"/>
      <c r="LHJ1033" s="14"/>
      <c r="LHK1033" s="14"/>
      <c r="LHL1033" s="14"/>
      <c r="LHM1033" s="14"/>
      <c r="LHN1033" s="14"/>
      <c r="LHO1033" s="14"/>
      <c r="LHP1033" s="14"/>
      <c r="LHQ1033" s="14"/>
      <c r="LHR1033" s="14"/>
      <c r="LHS1033" s="14"/>
      <c r="LHT1033" s="14"/>
      <c r="LHU1033" s="14"/>
      <c r="LHV1033" s="14"/>
      <c r="LHW1033" s="14"/>
      <c r="LHX1033" s="14"/>
      <c r="LHY1033" s="14"/>
      <c r="LHZ1033" s="14"/>
      <c r="LIA1033" s="14"/>
      <c r="LIB1033" s="14"/>
      <c r="LIC1033" s="14"/>
      <c r="LID1033" s="14"/>
      <c r="LIE1033" s="14"/>
      <c r="LIF1033" s="14"/>
      <c r="LIG1033" s="14"/>
      <c r="LIH1033" s="14"/>
      <c r="LII1033" s="14"/>
      <c r="LIJ1033" s="14"/>
      <c r="LIK1033" s="14"/>
      <c r="LIL1033" s="14"/>
      <c r="LIM1033" s="14"/>
      <c r="LIN1033" s="14"/>
      <c r="LIO1033" s="14"/>
      <c r="LIP1033" s="14"/>
      <c r="LIQ1033" s="14"/>
      <c r="LIR1033" s="14"/>
      <c r="LIS1033" s="14"/>
      <c r="LIT1033" s="14"/>
      <c r="LIU1033" s="14"/>
      <c r="LIV1033" s="14"/>
      <c r="LIW1033" s="14"/>
      <c r="LIX1033" s="14"/>
      <c r="LIY1033" s="14"/>
      <c r="LIZ1033" s="14"/>
      <c r="LJA1033" s="14"/>
      <c r="LJB1033" s="14"/>
      <c r="LJC1033" s="14"/>
      <c r="LJD1033" s="14"/>
      <c r="LJE1033" s="14"/>
      <c r="LJF1033" s="14"/>
      <c r="LJG1033" s="14"/>
      <c r="LJH1033" s="14"/>
      <c r="LJI1033" s="14"/>
      <c r="LJJ1033" s="14"/>
      <c r="LJK1033" s="14"/>
      <c r="LJL1033" s="14"/>
      <c r="LJM1033" s="14"/>
      <c r="LJN1033" s="14"/>
      <c r="LJO1033" s="14"/>
      <c r="LJP1033" s="14"/>
      <c r="LJQ1033" s="14"/>
      <c r="LJR1033" s="14"/>
      <c r="LJS1033" s="14"/>
      <c r="LJT1033" s="14"/>
      <c r="LJU1033" s="14"/>
      <c r="LJV1033" s="14"/>
      <c r="LJW1033" s="14"/>
      <c r="LJX1033" s="14"/>
      <c r="LJY1033" s="14"/>
      <c r="LJZ1033" s="14"/>
      <c r="LKA1033" s="14"/>
      <c r="LKB1033" s="14"/>
      <c r="LKC1033" s="14"/>
      <c r="LKD1033" s="14"/>
      <c r="LKE1033" s="14"/>
      <c r="LKF1033" s="14"/>
      <c r="LKG1033" s="14"/>
      <c r="LKH1033" s="14"/>
      <c r="LKI1033" s="14"/>
      <c r="LKJ1033" s="14"/>
      <c r="LKK1033" s="14"/>
      <c r="LKL1033" s="14"/>
      <c r="LKM1033" s="14"/>
      <c r="LKN1033" s="14"/>
      <c r="LKO1033" s="14"/>
      <c r="LKP1033" s="14"/>
      <c r="LKQ1033" s="14"/>
      <c r="LKR1033" s="14"/>
      <c r="LKS1033" s="14"/>
      <c r="LKT1033" s="14"/>
      <c r="LKU1033" s="14"/>
      <c r="LKV1033" s="14"/>
      <c r="LKW1033" s="14"/>
      <c r="LKX1033" s="14"/>
      <c r="LKY1033" s="14"/>
      <c r="LKZ1033" s="14"/>
      <c r="LLA1033" s="14"/>
      <c r="LLB1033" s="14"/>
      <c r="LLC1033" s="14"/>
      <c r="LLD1033" s="14"/>
      <c r="LLE1033" s="14"/>
      <c r="LLF1033" s="14"/>
      <c r="LLG1033" s="14"/>
      <c r="LLH1033" s="14"/>
      <c r="LLI1033" s="14"/>
      <c r="LLJ1033" s="14"/>
      <c r="LLK1033" s="14"/>
      <c r="LLL1033" s="14"/>
      <c r="LLM1033" s="14"/>
      <c r="LLN1033" s="14"/>
      <c r="LLO1033" s="14"/>
      <c r="LLP1033" s="14"/>
      <c r="LLQ1033" s="14"/>
      <c r="LLR1033" s="14"/>
      <c r="LLS1033" s="14"/>
      <c r="LLT1033" s="14"/>
      <c r="LLU1033" s="14"/>
      <c r="LLV1033" s="14"/>
      <c r="LLW1033" s="14"/>
      <c r="LLX1033" s="14"/>
      <c r="LLY1033" s="14"/>
      <c r="LLZ1033" s="14"/>
      <c r="LMA1033" s="14"/>
      <c r="LMB1033" s="14"/>
      <c r="LMC1033" s="14"/>
      <c r="LMD1033" s="14"/>
      <c r="LME1033" s="14"/>
      <c r="LMF1033" s="14"/>
      <c r="LMG1033" s="14"/>
      <c r="LMH1033" s="14"/>
      <c r="LMI1033" s="14"/>
      <c r="LMJ1033" s="14"/>
      <c r="LMK1033" s="14"/>
      <c r="LML1033" s="14"/>
      <c r="LMM1033" s="14"/>
      <c r="LMN1033" s="14"/>
      <c r="LMO1033" s="14"/>
      <c r="LMP1033" s="14"/>
      <c r="LMQ1033" s="14"/>
      <c r="LMR1033" s="14"/>
      <c r="LMS1033" s="14"/>
      <c r="LMT1033" s="14"/>
      <c r="LMU1033" s="14"/>
      <c r="LMV1033" s="14"/>
      <c r="LMW1033" s="14"/>
      <c r="LMX1033" s="14"/>
      <c r="LMY1033" s="14"/>
      <c r="LMZ1033" s="14"/>
      <c r="LNA1033" s="14"/>
      <c r="LNB1033" s="14"/>
      <c r="LNC1033" s="14"/>
      <c r="LND1033" s="14"/>
      <c r="LNE1033" s="14"/>
      <c r="LNF1033" s="14"/>
      <c r="LNG1033" s="14"/>
      <c r="LNH1033" s="14"/>
      <c r="LNI1033" s="14"/>
      <c r="LNJ1033" s="14"/>
      <c r="LNK1033" s="14"/>
      <c r="LNL1033" s="14"/>
      <c r="LNM1033" s="14"/>
      <c r="LNN1033" s="14"/>
      <c r="LNO1033" s="14"/>
      <c r="LNP1033" s="14"/>
      <c r="LNQ1033" s="14"/>
      <c r="LNR1033" s="14"/>
      <c r="LNS1033" s="14"/>
      <c r="LNT1033" s="14"/>
      <c r="LNU1033" s="14"/>
      <c r="LNV1033" s="14"/>
      <c r="LNW1033" s="14"/>
      <c r="LNX1033" s="14"/>
      <c r="LNY1033" s="14"/>
      <c r="LNZ1033" s="14"/>
      <c r="LOA1033" s="14"/>
      <c r="LOB1033" s="14"/>
      <c r="LOC1033" s="14"/>
      <c r="LOD1033" s="14"/>
      <c r="LOE1033" s="14"/>
      <c r="LOF1033" s="14"/>
      <c r="LOG1033" s="14"/>
      <c r="LOH1033" s="14"/>
      <c r="LOI1033" s="14"/>
      <c r="LOJ1033" s="14"/>
      <c r="LOK1033" s="14"/>
      <c r="LOL1033" s="14"/>
      <c r="LOM1033" s="14"/>
      <c r="LON1033" s="14"/>
      <c r="LOO1033" s="14"/>
      <c r="LOP1033" s="14"/>
      <c r="LOQ1033" s="14"/>
      <c r="LOR1033" s="14"/>
      <c r="LOS1033" s="14"/>
      <c r="LOT1033" s="14"/>
      <c r="LOU1033" s="14"/>
      <c r="LOV1033" s="14"/>
      <c r="LOW1033" s="14"/>
      <c r="LOX1033" s="14"/>
      <c r="LOY1033" s="14"/>
      <c r="LOZ1033" s="14"/>
      <c r="LPA1033" s="14"/>
      <c r="LPB1033" s="14"/>
      <c r="LPC1033" s="14"/>
      <c r="LPD1033" s="14"/>
      <c r="LPE1033" s="14"/>
      <c r="LPF1033" s="14"/>
      <c r="LPG1033" s="14"/>
      <c r="LPH1033" s="14"/>
      <c r="LPI1033" s="14"/>
      <c r="LPJ1033" s="14"/>
      <c r="LPK1033" s="14"/>
      <c r="LPL1033" s="14"/>
      <c r="LPM1033" s="14"/>
      <c r="LPN1033" s="14"/>
      <c r="LPO1033" s="14"/>
      <c r="LPP1033" s="14"/>
      <c r="LPQ1033" s="14"/>
      <c r="LPR1033" s="14"/>
      <c r="LPS1033" s="14"/>
      <c r="LPT1033" s="14"/>
      <c r="LPU1033" s="14"/>
      <c r="LPV1033" s="14"/>
      <c r="LPW1033" s="14"/>
      <c r="LPX1033" s="14"/>
      <c r="LPY1033" s="14"/>
      <c r="LPZ1033" s="14"/>
      <c r="LQA1033" s="14"/>
      <c r="LQB1033" s="14"/>
      <c r="LQC1033" s="14"/>
      <c r="LQD1033" s="14"/>
      <c r="LQE1033" s="14"/>
      <c r="LQF1033" s="14"/>
      <c r="LQG1033" s="14"/>
      <c r="LQH1033" s="14"/>
      <c r="LQI1033" s="14"/>
      <c r="LQJ1033" s="14"/>
      <c r="LQK1033" s="14"/>
      <c r="LQL1033" s="14"/>
      <c r="LQM1033" s="14"/>
      <c r="LQN1033" s="14"/>
      <c r="LQO1033" s="14"/>
      <c r="LQP1033" s="14"/>
      <c r="LQQ1033" s="14"/>
      <c r="LQR1033" s="14"/>
      <c r="LQS1033" s="14"/>
      <c r="LQT1033" s="14"/>
      <c r="LQU1033" s="14"/>
      <c r="LQV1033" s="14"/>
      <c r="LQW1033" s="14"/>
      <c r="LQX1033" s="14"/>
      <c r="LQY1033" s="14"/>
      <c r="LQZ1033" s="14"/>
      <c r="LRA1033" s="14"/>
      <c r="LRB1033" s="14"/>
      <c r="LRC1033" s="14"/>
      <c r="LRD1033" s="14"/>
      <c r="LRE1033" s="14"/>
      <c r="LRF1033" s="14"/>
      <c r="LRG1033" s="14"/>
      <c r="LRH1033" s="14"/>
      <c r="LRI1033" s="14"/>
      <c r="LRJ1033" s="14"/>
      <c r="LRK1033" s="14"/>
      <c r="LRL1033" s="14"/>
      <c r="LRM1033" s="14"/>
      <c r="LRN1033" s="14"/>
      <c r="LRO1033" s="14"/>
      <c r="LRP1033" s="14"/>
      <c r="LRQ1033" s="14"/>
      <c r="LRR1033" s="14"/>
      <c r="LRS1033" s="14"/>
      <c r="LRT1033" s="14"/>
      <c r="LRU1033" s="14"/>
      <c r="LRV1033" s="14"/>
      <c r="LRW1033" s="14"/>
      <c r="LRX1033" s="14"/>
      <c r="LRY1033" s="14"/>
      <c r="LRZ1033" s="14"/>
      <c r="LSA1033" s="14"/>
      <c r="LSB1033" s="14"/>
      <c r="LSC1033" s="14"/>
      <c r="LSD1033" s="14"/>
      <c r="LSE1033" s="14"/>
      <c r="LSF1033" s="14"/>
      <c r="LSG1033" s="14"/>
      <c r="LSH1033" s="14"/>
      <c r="LSI1033" s="14"/>
      <c r="LSJ1033" s="14"/>
      <c r="LSK1033" s="14"/>
      <c r="LSL1033" s="14"/>
      <c r="LSM1033" s="14"/>
      <c r="LSN1033" s="14"/>
      <c r="LSO1033" s="14"/>
      <c r="LSP1033" s="14"/>
      <c r="LSQ1033" s="14"/>
      <c r="LSR1033" s="14"/>
      <c r="LSS1033" s="14"/>
      <c r="LST1033" s="14"/>
      <c r="LSU1033" s="14"/>
      <c r="LSV1033" s="14"/>
      <c r="LSW1033" s="14"/>
      <c r="LSX1033" s="14"/>
      <c r="LSY1033" s="14"/>
      <c r="LSZ1033" s="14"/>
      <c r="LTA1033" s="14"/>
      <c r="LTB1033" s="14"/>
      <c r="LTC1033" s="14"/>
      <c r="LTD1033" s="14"/>
      <c r="LTE1033" s="14"/>
      <c r="LTF1033" s="14"/>
      <c r="LTG1033" s="14"/>
      <c r="LTH1033" s="14"/>
      <c r="LTI1033" s="14"/>
      <c r="LTJ1033" s="14"/>
      <c r="LTK1033" s="14"/>
      <c r="LTL1033" s="14"/>
      <c r="LTM1033" s="14"/>
      <c r="LTN1033" s="14"/>
      <c r="LTO1033" s="14"/>
      <c r="LTP1033" s="14"/>
      <c r="LTQ1033" s="14"/>
      <c r="LTR1033" s="14"/>
      <c r="LTS1033" s="14"/>
      <c r="LTT1033" s="14"/>
      <c r="LTU1033" s="14"/>
      <c r="LTV1033" s="14"/>
      <c r="LTW1033" s="14"/>
      <c r="LTX1033" s="14"/>
      <c r="LTY1033" s="14"/>
      <c r="LTZ1033" s="14"/>
      <c r="LUA1033" s="14"/>
      <c r="LUB1033" s="14"/>
      <c r="LUC1033" s="14"/>
      <c r="LUD1033" s="14"/>
      <c r="LUE1033" s="14"/>
      <c r="LUF1033" s="14"/>
      <c r="LUG1033" s="14"/>
      <c r="LUH1033" s="14"/>
      <c r="LUI1033" s="14"/>
      <c r="LUJ1033" s="14"/>
      <c r="LUK1033" s="14"/>
      <c r="LUL1033" s="14"/>
      <c r="LUM1033" s="14"/>
      <c r="LUN1033" s="14"/>
      <c r="LUO1033" s="14"/>
      <c r="LUP1033" s="14"/>
      <c r="LUQ1033" s="14"/>
      <c r="LUR1033" s="14"/>
      <c r="LUS1033" s="14"/>
      <c r="LUT1033" s="14"/>
      <c r="LUU1033" s="14"/>
      <c r="LUV1033" s="14"/>
      <c r="LUW1033" s="14"/>
      <c r="LUX1033" s="14"/>
      <c r="LUY1033" s="14"/>
      <c r="LUZ1033" s="14"/>
      <c r="LVA1033" s="14"/>
      <c r="LVB1033" s="14"/>
      <c r="LVC1033" s="14"/>
      <c r="LVD1033" s="14"/>
      <c r="LVE1033" s="14"/>
      <c r="LVF1033" s="14"/>
      <c r="LVG1033" s="14"/>
      <c r="LVH1033" s="14"/>
      <c r="LVI1033" s="14"/>
      <c r="LVJ1033" s="14"/>
      <c r="LVK1033" s="14"/>
      <c r="LVL1033" s="14"/>
      <c r="LVM1033" s="14"/>
      <c r="LVN1033" s="14"/>
      <c r="LVO1033" s="14"/>
      <c r="LVP1033" s="14"/>
      <c r="LVQ1033" s="14"/>
      <c r="LVR1033" s="14"/>
      <c r="LVS1033" s="14"/>
      <c r="LVT1033" s="14"/>
      <c r="LVU1033" s="14"/>
      <c r="LVV1033" s="14"/>
      <c r="LVW1033" s="14"/>
      <c r="LVX1033" s="14"/>
      <c r="LVY1033" s="14"/>
      <c r="LVZ1033" s="14"/>
      <c r="LWA1033" s="14"/>
      <c r="LWB1033" s="14"/>
      <c r="LWC1033" s="14"/>
      <c r="LWD1033" s="14"/>
      <c r="LWE1033" s="14"/>
      <c r="LWF1033" s="14"/>
      <c r="LWG1033" s="14"/>
      <c r="LWH1033" s="14"/>
      <c r="LWI1033" s="14"/>
      <c r="LWJ1033" s="14"/>
      <c r="LWK1033" s="14"/>
      <c r="LWL1033" s="14"/>
      <c r="LWM1033" s="14"/>
      <c r="LWN1033" s="14"/>
      <c r="LWO1033" s="14"/>
      <c r="LWP1033" s="14"/>
      <c r="LWQ1033" s="14"/>
      <c r="LWR1033" s="14"/>
      <c r="LWS1033" s="14"/>
      <c r="LWT1033" s="14"/>
      <c r="LWU1033" s="14"/>
      <c r="LWV1033" s="14"/>
      <c r="LWW1033" s="14"/>
      <c r="LWX1033" s="14"/>
      <c r="LWY1033" s="14"/>
      <c r="LWZ1033" s="14"/>
      <c r="LXA1033" s="14"/>
      <c r="LXB1033" s="14"/>
      <c r="LXC1033" s="14"/>
      <c r="LXD1033" s="14"/>
      <c r="LXE1033" s="14"/>
      <c r="LXF1033" s="14"/>
      <c r="LXG1033" s="14"/>
      <c r="LXH1033" s="14"/>
      <c r="LXI1033" s="14"/>
      <c r="LXJ1033" s="14"/>
      <c r="LXK1033" s="14"/>
      <c r="LXL1033" s="14"/>
      <c r="LXM1033" s="14"/>
      <c r="LXN1033" s="14"/>
      <c r="LXO1033" s="14"/>
      <c r="LXP1033" s="14"/>
      <c r="LXQ1033" s="14"/>
      <c r="LXR1033" s="14"/>
      <c r="LXS1033" s="14"/>
      <c r="LXT1033" s="14"/>
      <c r="LXU1033" s="14"/>
      <c r="LXV1033" s="14"/>
      <c r="LXW1033" s="14"/>
      <c r="LXX1033" s="14"/>
      <c r="LXY1033" s="14"/>
      <c r="LXZ1033" s="14"/>
      <c r="LYA1033" s="14"/>
      <c r="LYB1033" s="14"/>
      <c r="LYC1033" s="14"/>
      <c r="LYD1033" s="14"/>
      <c r="LYE1033" s="14"/>
      <c r="LYF1033" s="14"/>
      <c r="LYG1033" s="14"/>
      <c r="LYH1033" s="14"/>
      <c r="LYI1033" s="14"/>
      <c r="LYJ1033" s="14"/>
      <c r="LYK1033" s="14"/>
      <c r="LYL1033" s="14"/>
      <c r="LYM1033" s="14"/>
      <c r="LYN1033" s="14"/>
      <c r="LYO1033" s="14"/>
      <c r="LYP1033" s="14"/>
      <c r="LYQ1033" s="14"/>
      <c r="LYR1033" s="14"/>
      <c r="LYS1033" s="14"/>
      <c r="LYT1033" s="14"/>
      <c r="LYU1033" s="14"/>
      <c r="LYV1033" s="14"/>
      <c r="LYW1033" s="14"/>
      <c r="LYX1033" s="14"/>
      <c r="LYY1033" s="14"/>
      <c r="LYZ1033" s="14"/>
      <c r="LZA1033" s="14"/>
      <c r="LZB1033" s="14"/>
      <c r="LZC1033" s="14"/>
      <c r="LZD1033" s="14"/>
      <c r="LZE1033" s="14"/>
      <c r="LZF1033" s="14"/>
      <c r="LZG1033" s="14"/>
      <c r="LZH1033" s="14"/>
      <c r="LZI1033" s="14"/>
      <c r="LZJ1033" s="14"/>
      <c r="LZK1033" s="14"/>
      <c r="LZL1033" s="14"/>
      <c r="LZM1033" s="14"/>
      <c r="LZN1033" s="14"/>
      <c r="LZO1033" s="14"/>
      <c r="LZP1033" s="14"/>
      <c r="LZQ1033" s="14"/>
      <c r="LZR1033" s="14"/>
      <c r="LZS1033" s="14"/>
      <c r="LZT1033" s="14"/>
      <c r="LZU1033" s="14"/>
      <c r="LZV1033" s="14"/>
      <c r="LZW1033" s="14"/>
      <c r="LZX1033" s="14"/>
      <c r="LZY1033" s="14"/>
      <c r="LZZ1033" s="14"/>
      <c r="MAA1033" s="14"/>
      <c r="MAB1033" s="14"/>
      <c r="MAC1033" s="14"/>
      <c r="MAD1033" s="14"/>
      <c r="MAE1033" s="14"/>
      <c r="MAF1033" s="14"/>
      <c r="MAG1033" s="14"/>
      <c r="MAH1033" s="14"/>
      <c r="MAI1033" s="14"/>
      <c r="MAJ1033" s="14"/>
      <c r="MAK1033" s="14"/>
      <c r="MAL1033" s="14"/>
      <c r="MAM1033" s="14"/>
      <c r="MAN1033" s="14"/>
      <c r="MAO1033" s="14"/>
      <c r="MAP1033" s="14"/>
      <c r="MAQ1033" s="14"/>
      <c r="MAR1033" s="14"/>
      <c r="MAS1033" s="14"/>
      <c r="MAT1033" s="14"/>
      <c r="MAU1033" s="14"/>
      <c r="MAV1033" s="14"/>
      <c r="MAW1033" s="14"/>
      <c r="MAX1033" s="14"/>
      <c r="MAY1033" s="14"/>
      <c r="MAZ1033" s="14"/>
      <c r="MBA1033" s="14"/>
      <c r="MBB1033" s="14"/>
      <c r="MBC1033" s="14"/>
      <c r="MBD1033" s="14"/>
      <c r="MBE1033" s="14"/>
      <c r="MBF1033" s="14"/>
      <c r="MBG1033" s="14"/>
      <c r="MBH1033" s="14"/>
      <c r="MBI1033" s="14"/>
      <c r="MBJ1033" s="14"/>
      <c r="MBK1033" s="14"/>
      <c r="MBL1033" s="14"/>
      <c r="MBM1033" s="14"/>
      <c r="MBN1033" s="14"/>
      <c r="MBO1033" s="14"/>
      <c r="MBP1033" s="14"/>
      <c r="MBQ1033" s="14"/>
      <c r="MBR1033" s="14"/>
      <c r="MBS1033" s="14"/>
      <c r="MBT1033" s="14"/>
      <c r="MBU1033" s="14"/>
      <c r="MBV1033" s="14"/>
      <c r="MBW1033" s="14"/>
      <c r="MBX1033" s="14"/>
      <c r="MBY1033" s="14"/>
      <c r="MBZ1033" s="14"/>
      <c r="MCA1033" s="14"/>
      <c r="MCB1033" s="14"/>
      <c r="MCC1033" s="14"/>
      <c r="MCD1033" s="14"/>
      <c r="MCE1033" s="14"/>
      <c r="MCF1033" s="14"/>
      <c r="MCG1033" s="14"/>
      <c r="MCH1033" s="14"/>
      <c r="MCI1033" s="14"/>
      <c r="MCJ1033" s="14"/>
      <c r="MCK1033" s="14"/>
      <c r="MCL1033" s="14"/>
      <c r="MCM1033" s="14"/>
      <c r="MCN1033" s="14"/>
      <c r="MCO1033" s="14"/>
      <c r="MCP1033" s="14"/>
      <c r="MCQ1033" s="14"/>
      <c r="MCR1033" s="14"/>
      <c r="MCS1033" s="14"/>
      <c r="MCT1033" s="14"/>
      <c r="MCU1033" s="14"/>
      <c r="MCV1033" s="14"/>
      <c r="MCW1033" s="14"/>
      <c r="MCX1033" s="14"/>
      <c r="MCY1033" s="14"/>
      <c r="MCZ1033" s="14"/>
      <c r="MDA1033" s="14"/>
      <c r="MDB1033" s="14"/>
      <c r="MDC1033" s="14"/>
      <c r="MDD1033" s="14"/>
      <c r="MDE1033" s="14"/>
      <c r="MDF1033" s="14"/>
      <c r="MDG1033" s="14"/>
      <c r="MDH1033" s="14"/>
      <c r="MDI1033" s="14"/>
      <c r="MDJ1033" s="14"/>
      <c r="MDK1033" s="14"/>
      <c r="MDL1033" s="14"/>
      <c r="MDM1033" s="14"/>
      <c r="MDN1033" s="14"/>
      <c r="MDO1033" s="14"/>
      <c r="MDP1033" s="14"/>
      <c r="MDQ1033" s="14"/>
      <c r="MDR1033" s="14"/>
      <c r="MDS1033" s="14"/>
      <c r="MDT1033" s="14"/>
      <c r="MDU1033" s="14"/>
      <c r="MDV1033" s="14"/>
      <c r="MDW1033" s="14"/>
      <c r="MDX1033" s="14"/>
      <c r="MDY1033" s="14"/>
      <c r="MDZ1033" s="14"/>
      <c r="MEA1033" s="14"/>
      <c r="MEB1033" s="14"/>
      <c r="MEC1033" s="14"/>
      <c r="MED1033" s="14"/>
      <c r="MEE1033" s="14"/>
      <c r="MEF1033" s="14"/>
      <c r="MEG1033" s="14"/>
      <c r="MEH1033" s="14"/>
      <c r="MEI1033" s="14"/>
      <c r="MEJ1033" s="14"/>
      <c r="MEK1033" s="14"/>
      <c r="MEL1033" s="14"/>
      <c r="MEM1033" s="14"/>
      <c r="MEN1033" s="14"/>
      <c r="MEO1033" s="14"/>
      <c r="MEP1033" s="14"/>
      <c r="MEQ1033" s="14"/>
      <c r="MER1033" s="14"/>
      <c r="MES1033" s="14"/>
      <c r="MET1033" s="14"/>
      <c r="MEU1033" s="14"/>
      <c r="MEV1033" s="14"/>
      <c r="MEW1033" s="14"/>
      <c r="MEX1033" s="14"/>
      <c r="MEY1033" s="14"/>
      <c r="MEZ1033" s="14"/>
      <c r="MFA1033" s="14"/>
      <c r="MFB1033" s="14"/>
      <c r="MFC1033" s="14"/>
      <c r="MFD1033" s="14"/>
      <c r="MFE1033" s="14"/>
      <c r="MFF1033" s="14"/>
      <c r="MFG1033" s="14"/>
      <c r="MFH1033" s="14"/>
      <c r="MFI1033" s="14"/>
      <c r="MFJ1033" s="14"/>
      <c r="MFK1033" s="14"/>
      <c r="MFL1033" s="14"/>
      <c r="MFM1033" s="14"/>
      <c r="MFN1033" s="14"/>
      <c r="MFO1033" s="14"/>
      <c r="MFP1033" s="14"/>
      <c r="MFQ1033" s="14"/>
      <c r="MFR1033" s="14"/>
      <c r="MFS1033" s="14"/>
      <c r="MFT1033" s="14"/>
      <c r="MFU1033" s="14"/>
      <c r="MFV1033" s="14"/>
      <c r="MFW1033" s="14"/>
      <c r="MFX1033" s="14"/>
      <c r="MFY1033" s="14"/>
      <c r="MFZ1033" s="14"/>
      <c r="MGA1033" s="14"/>
      <c r="MGB1033" s="14"/>
      <c r="MGC1033" s="14"/>
      <c r="MGD1033" s="14"/>
      <c r="MGE1033" s="14"/>
      <c r="MGF1033" s="14"/>
      <c r="MGG1033" s="14"/>
      <c r="MGH1033" s="14"/>
      <c r="MGI1033" s="14"/>
      <c r="MGJ1033" s="14"/>
      <c r="MGK1033" s="14"/>
      <c r="MGL1033" s="14"/>
      <c r="MGM1033" s="14"/>
      <c r="MGN1033" s="14"/>
      <c r="MGO1033" s="14"/>
      <c r="MGP1033" s="14"/>
      <c r="MGQ1033" s="14"/>
      <c r="MGR1033" s="14"/>
      <c r="MGS1033" s="14"/>
      <c r="MGT1033" s="14"/>
      <c r="MGU1033" s="14"/>
      <c r="MGV1033" s="14"/>
      <c r="MGW1033" s="14"/>
      <c r="MGX1033" s="14"/>
      <c r="MGY1033" s="14"/>
      <c r="MGZ1033" s="14"/>
      <c r="MHA1033" s="14"/>
      <c r="MHB1033" s="14"/>
      <c r="MHC1033" s="14"/>
      <c r="MHD1033" s="14"/>
      <c r="MHE1033" s="14"/>
      <c r="MHF1033" s="14"/>
      <c r="MHG1033" s="14"/>
      <c r="MHH1033" s="14"/>
      <c r="MHI1033" s="14"/>
      <c r="MHJ1033" s="14"/>
      <c r="MHK1033" s="14"/>
      <c r="MHL1033" s="14"/>
      <c r="MHM1033" s="14"/>
      <c r="MHN1033" s="14"/>
      <c r="MHO1033" s="14"/>
      <c r="MHP1033" s="14"/>
      <c r="MHQ1033" s="14"/>
      <c r="MHR1033" s="14"/>
      <c r="MHS1033" s="14"/>
      <c r="MHT1033" s="14"/>
      <c r="MHU1033" s="14"/>
      <c r="MHV1033" s="14"/>
      <c r="MHW1033" s="14"/>
      <c r="MHX1033" s="14"/>
      <c r="MHY1033" s="14"/>
      <c r="MHZ1033" s="14"/>
      <c r="MIA1033" s="14"/>
      <c r="MIB1033" s="14"/>
      <c r="MIC1033" s="14"/>
      <c r="MID1033" s="14"/>
      <c r="MIE1033" s="14"/>
      <c r="MIF1033" s="14"/>
      <c r="MIG1033" s="14"/>
      <c r="MIH1033" s="14"/>
      <c r="MII1033" s="14"/>
      <c r="MIJ1033" s="14"/>
      <c r="MIK1033" s="14"/>
      <c r="MIL1033" s="14"/>
      <c r="MIM1033" s="14"/>
      <c r="MIN1033" s="14"/>
      <c r="MIO1033" s="14"/>
      <c r="MIP1033" s="14"/>
      <c r="MIQ1033" s="14"/>
      <c r="MIR1033" s="14"/>
      <c r="MIS1033" s="14"/>
      <c r="MIT1033" s="14"/>
      <c r="MIU1033" s="14"/>
      <c r="MIV1033" s="14"/>
      <c r="MIW1033" s="14"/>
      <c r="MIX1033" s="14"/>
      <c r="MIY1033" s="14"/>
      <c r="MIZ1033" s="14"/>
      <c r="MJA1033" s="14"/>
      <c r="MJB1033" s="14"/>
      <c r="MJC1033" s="14"/>
      <c r="MJD1033" s="14"/>
      <c r="MJE1033" s="14"/>
      <c r="MJF1033" s="14"/>
      <c r="MJG1033" s="14"/>
      <c r="MJH1033" s="14"/>
      <c r="MJI1033" s="14"/>
      <c r="MJJ1033" s="14"/>
      <c r="MJK1033" s="14"/>
      <c r="MJL1033" s="14"/>
      <c r="MJM1033" s="14"/>
      <c r="MJN1033" s="14"/>
      <c r="MJO1033" s="14"/>
      <c r="MJP1033" s="14"/>
      <c r="MJQ1033" s="14"/>
      <c r="MJR1033" s="14"/>
      <c r="MJS1033" s="14"/>
      <c r="MJT1033" s="14"/>
      <c r="MJU1033" s="14"/>
      <c r="MJV1033" s="14"/>
      <c r="MJW1033" s="14"/>
      <c r="MJX1033" s="14"/>
      <c r="MJY1033" s="14"/>
      <c r="MJZ1033" s="14"/>
      <c r="MKA1033" s="14"/>
      <c r="MKB1033" s="14"/>
      <c r="MKC1033" s="14"/>
      <c r="MKD1033" s="14"/>
      <c r="MKE1033" s="14"/>
      <c r="MKF1033" s="14"/>
      <c r="MKG1033" s="14"/>
      <c r="MKH1033" s="14"/>
      <c r="MKI1033" s="14"/>
      <c r="MKJ1033" s="14"/>
      <c r="MKK1033" s="14"/>
      <c r="MKL1033" s="14"/>
      <c r="MKM1033" s="14"/>
      <c r="MKN1033" s="14"/>
      <c r="MKO1033" s="14"/>
      <c r="MKP1033" s="14"/>
      <c r="MKQ1033" s="14"/>
      <c r="MKR1033" s="14"/>
      <c r="MKS1033" s="14"/>
      <c r="MKT1033" s="14"/>
      <c r="MKU1033" s="14"/>
      <c r="MKV1033" s="14"/>
      <c r="MKW1033" s="14"/>
      <c r="MKX1033" s="14"/>
      <c r="MKY1033" s="14"/>
      <c r="MKZ1033" s="14"/>
      <c r="MLA1033" s="14"/>
      <c r="MLB1033" s="14"/>
      <c r="MLC1033" s="14"/>
      <c r="MLD1033" s="14"/>
      <c r="MLE1033" s="14"/>
      <c r="MLF1033" s="14"/>
      <c r="MLG1033" s="14"/>
      <c r="MLH1033" s="14"/>
      <c r="MLI1033" s="14"/>
      <c r="MLJ1033" s="14"/>
      <c r="MLK1033" s="14"/>
      <c r="MLL1033" s="14"/>
      <c r="MLM1033" s="14"/>
      <c r="MLN1033" s="14"/>
      <c r="MLO1033" s="14"/>
      <c r="MLP1033" s="14"/>
      <c r="MLQ1033" s="14"/>
      <c r="MLR1033" s="14"/>
      <c r="MLS1033" s="14"/>
      <c r="MLT1033" s="14"/>
      <c r="MLU1033" s="14"/>
      <c r="MLV1033" s="14"/>
      <c r="MLW1033" s="14"/>
      <c r="MLX1033" s="14"/>
      <c r="MLY1033" s="14"/>
      <c r="MLZ1033" s="14"/>
      <c r="MMA1033" s="14"/>
      <c r="MMB1033" s="14"/>
      <c r="MMC1033" s="14"/>
      <c r="MMD1033" s="14"/>
      <c r="MME1033" s="14"/>
      <c r="MMF1033" s="14"/>
      <c r="MMG1033" s="14"/>
      <c r="MMH1033" s="14"/>
      <c r="MMI1033" s="14"/>
      <c r="MMJ1033" s="14"/>
      <c r="MMK1033" s="14"/>
      <c r="MML1033" s="14"/>
      <c r="MMM1033" s="14"/>
      <c r="MMN1033" s="14"/>
      <c r="MMO1033" s="14"/>
      <c r="MMP1033" s="14"/>
      <c r="MMQ1033" s="14"/>
      <c r="MMR1033" s="14"/>
      <c r="MMS1033" s="14"/>
      <c r="MMT1033" s="14"/>
      <c r="MMU1033" s="14"/>
      <c r="MMV1033" s="14"/>
      <c r="MMW1033" s="14"/>
      <c r="MMX1033" s="14"/>
      <c r="MMY1033" s="14"/>
      <c r="MMZ1033" s="14"/>
      <c r="MNA1033" s="14"/>
      <c r="MNB1033" s="14"/>
      <c r="MNC1033" s="14"/>
      <c r="MND1033" s="14"/>
      <c r="MNE1033" s="14"/>
      <c r="MNF1033" s="14"/>
      <c r="MNG1033" s="14"/>
      <c r="MNH1033" s="14"/>
      <c r="MNI1033" s="14"/>
      <c r="MNJ1033" s="14"/>
      <c r="MNK1033" s="14"/>
      <c r="MNL1033" s="14"/>
      <c r="MNM1033" s="14"/>
      <c r="MNN1033" s="14"/>
      <c r="MNO1033" s="14"/>
      <c r="MNP1033" s="14"/>
      <c r="MNQ1033" s="14"/>
      <c r="MNR1033" s="14"/>
      <c r="MNS1033" s="14"/>
      <c r="MNT1033" s="14"/>
      <c r="MNU1033" s="14"/>
      <c r="MNV1033" s="14"/>
      <c r="MNW1033" s="14"/>
      <c r="MNX1033" s="14"/>
      <c r="MNY1033" s="14"/>
      <c r="MNZ1033" s="14"/>
      <c r="MOA1033" s="14"/>
      <c r="MOB1033" s="14"/>
      <c r="MOC1033" s="14"/>
      <c r="MOD1033" s="14"/>
      <c r="MOE1033" s="14"/>
      <c r="MOF1033" s="14"/>
      <c r="MOG1033" s="14"/>
      <c r="MOH1033" s="14"/>
      <c r="MOI1033" s="14"/>
      <c r="MOJ1033" s="14"/>
      <c r="MOK1033" s="14"/>
      <c r="MOL1033" s="14"/>
      <c r="MOM1033" s="14"/>
      <c r="MON1033" s="14"/>
      <c r="MOO1033" s="14"/>
      <c r="MOP1033" s="14"/>
      <c r="MOQ1033" s="14"/>
      <c r="MOR1033" s="14"/>
      <c r="MOS1033" s="14"/>
      <c r="MOT1033" s="14"/>
      <c r="MOU1033" s="14"/>
      <c r="MOV1033" s="14"/>
      <c r="MOW1033" s="14"/>
      <c r="MOX1033" s="14"/>
      <c r="MOY1033" s="14"/>
      <c r="MOZ1033" s="14"/>
      <c r="MPA1033" s="14"/>
      <c r="MPB1033" s="14"/>
      <c r="MPC1033" s="14"/>
      <c r="MPD1033" s="14"/>
      <c r="MPE1033" s="14"/>
      <c r="MPF1033" s="14"/>
      <c r="MPG1033" s="14"/>
      <c r="MPH1033" s="14"/>
      <c r="MPI1033" s="14"/>
      <c r="MPJ1033" s="14"/>
      <c r="MPK1033" s="14"/>
      <c r="MPL1033" s="14"/>
      <c r="MPM1033" s="14"/>
      <c r="MPN1033" s="14"/>
      <c r="MPO1033" s="14"/>
      <c r="MPP1033" s="14"/>
      <c r="MPQ1033" s="14"/>
      <c r="MPR1033" s="14"/>
      <c r="MPS1033" s="14"/>
      <c r="MPT1033" s="14"/>
      <c r="MPU1033" s="14"/>
      <c r="MPV1033" s="14"/>
      <c r="MPW1033" s="14"/>
      <c r="MPX1033" s="14"/>
      <c r="MPY1033" s="14"/>
      <c r="MPZ1033" s="14"/>
      <c r="MQA1033" s="14"/>
      <c r="MQB1033" s="14"/>
      <c r="MQC1033" s="14"/>
      <c r="MQD1033" s="14"/>
      <c r="MQE1033" s="14"/>
      <c r="MQF1033" s="14"/>
      <c r="MQG1033" s="14"/>
      <c r="MQH1033" s="14"/>
      <c r="MQI1033" s="14"/>
      <c r="MQJ1033" s="14"/>
      <c r="MQK1033" s="14"/>
      <c r="MQL1033" s="14"/>
      <c r="MQM1033" s="14"/>
      <c r="MQN1033" s="14"/>
      <c r="MQO1033" s="14"/>
      <c r="MQP1033" s="14"/>
      <c r="MQQ1033" s="14"/>
      <c r="MQR1033" s="14"/>
      <c r="MQS1033" s="14"/>
      <c r="MQT1033" s="14"/>
      <c r="MQU1033" s="14"/>
      <c r="MQV1033" s="14"/>
      <c r="MQW1033" s="14"/>
      <c r="MQX1033" s="14"/>
      <c r="MQY1033" s="14"/>
      <c r="MQZ1033" s="14"/>
      <c r="MRA1033" s="14"/>
      <c r="MRB1033" s="14"/>
      <c r="MRC1033" s="14"/>
      <c r="MRD1033" s="14"/>
      <c r="MRE1033" s="14"/>
      <c r="MRF1033" s="14"/>
      <c r="MRG1033" s="14"/>
      <c r="MRH1033" s="14"/>
      <c r="MRI1033" s="14"/>
      <c r="MRJ1033" s="14"/>
      <c r="MRK1033" s="14"/>
      <c r="MRL1033" s="14"/>
      <c r="MRM1033" s="14"/>
      <c r="MRN1033" s="14"/>
      <c r="MRO1033" s="14"/>
      <c r="MRP1033" s="14"/>
      <c r="MRQ1033" s="14"/>
      <c r="MRR1033" s="14"/>
      <c r="MRS1033" s="14"/>
      <c r="MRT1033" s="14"/>
      <c r="MRU1033" s="14"/>
      <c r="MRV1033" s="14"/>
      <c r="MRW1033" s="14"/>
      <c r="MRX1033" s="14"/>
      <c r="MRY1033" s="14"/>
      <c r="MRZ1033" s="14"/>
      <c r="MSA1033" s="14"/>
      <c r="MSB1033" s="14"/>
      <c r="MSC1033" s="14"/>
      <c r="MSD1033" s="14"/>
      <c r="MSE1033" s="14"/>
      <c r="MSF1033" s="14"/>
      <c r="MSG1033" s="14"/>
      <c r="MSH1033" s="14"/>
      <c r="MSI1033" s="14"/>
      <c r="MSJ1033" s="14"/>
      <c r="MSK1033" s="14"/>
      <c r="MSL1033" s="14"/>
      <c r="MSM1033" s="14"/>
      <c r="MSN1033" s="14"/>
      <c r="MSO1033" s="14"/>
      <c r="MSP1033" s="14"/>
      <c r="MSQ1033" s="14"/>
      <c r="MSR1033" s="14"/>
      <c r="MSS1033" s="14"/>
      <c r="MST1033" s="14"/>
      <c r="MSU1033" s="14"/>
      <c r="MSV1033" s="14"/>
      <c r="MSW1033" s="14"/>
      <c r="MSX1033" s="14"/>
      <c r="MSY1033" s="14"/>
      <c r="MSZ1033" s="14"/>
      <c r="MTA1033" s="14"/>
      <c r="MTB1033" s="14"/>
      <c r="MTC1033" s="14"/>
      <c r="MTD1033" s="14"/>
      <c r="MTE1033" s="14"/>
      <c r="MTF1033" s="14"/>
      <c r="MTG1033" s="14"/>
      <c r="MTH1033" s="14"/>
      <c r="MTI1033" s="14"/>
      <c r="MTJ1033" s="14"/>
      <c r="MTK1033" s="14"/>
      <c r="MTL1033" s="14"/>
      <c r="MTM1033" s="14"/>
      <c r="MTN1033" s="14"/>
      <c r="MTO1033" s="14"/>
      <c r="MTP1033" s="14"/>
      <c r="MTQ1033" s="14"/>
      <c r="MTR1033" s="14"/>
      <c r="MTS1033" s="14"/>
      <c r="MTT1033" s="14"/>
      <c r="MTU1033" s="14"/>
      <c r="MTV1033" s="14"/>
      <c r="MTW1033" s="14"/>
      <c r="MTX1033" s="14"/>
      <c r="MTY1033" s="14"/>
      <c r="MTZ1033" s="14"/>
      <c r="MUA1033" s="14"/>
      <c r="MUB1033" s="14"/>
      <c r="MUC1033" s="14"/>
      <c r="MUD1033" s="14"/>
      <c r="MUE1033" s="14"/>
      <c r="MUF1033" s="14"/>
      <c r="MUG1033" s="14"/>
      <c r="MUH1033" s="14"/>
      <c r="MUI1033" s="14"/>
      <c r="MUJ1033" s="14"/>
      <c r="MUK1033" s="14"/>
      <c r="MUL1033" s="14"/>
      <c r="MUM1033" s="14"/>
      <c r="MUN1033" s="14"/>
      <c r="MUO1033" s="14"/>
      <c r="MUP1033" s="14"/>
      <c r="MUQ1033" s="14"/>
      <c r="MUR1033" s="14"/>
      <c r="MUS1033" s="14"/>
      <c r="MUT1033" s="14"/>
      <c r="MUU1033" s="14"/>
      <c r="MUV1033" s="14"/>
      <c r="MUW1033" s="14"/>
      <c r="MUX1033" s="14"/>
      <c r="MUY1033" s="14"/>
      <c r="MUZ1033" s="14"/>
      <c r="MVA1033" s="14"/>
      <c r="MVB1033" s="14"/>
      <c r="MVC1033" s="14"/>
      <c r="MVD1033" s="14"/>
      <c r="MVE1033" s="14"/>
      <c r="MVF1033" s="14"/>
      <c r="MVG1033" s="14"/>
      <c r="MVH1033" s="14"/>
      <c r="MVI1033" s="14"/>
      <c r="MVJ1033" s="14"/>
      <c r="MVK1033" s="14"/>
      <c r="MVL1033" s="14"/>
      <c r="MVM1033" s="14"/>
      <c r="MVN1033" s="14"/>
      <c r="MVO1033" s="14"/>
      <c r="MVP1033" s="14"/>
      <c r="MVQ1033" s="14"/>
      <c r="MVR1033" s="14"/>
      <c r="MVS1033" s="14"/>
      <c r="MVT1033" s="14"/>
      <c r="MVU1033" s="14"/>
      <c r="MVV1033" s="14"/>
      <c r="MVW1033" s="14"/>
      <c r="MVX1033" s="14"/>
      <c r="MVY1033" s="14"/>
      <c r="MVZ1033" s="14"/>
      <c r="MWA1033" s="14"/>
      <c r="MWB1033" s="14"/>
      <c r="MWC1033" s="14"/>
      <c r="MWD1033" s="14"/>
      <c r="MWE1033" s="14"/>
      <c r="MWF1033" s="14"/>
      <c r="MWG1033" s="14"/>
      <c r="MWH1033" s="14"/>
      <c r="MWI1033" s="14"/>
      <c r="MWJ1033" s="14"/>
      <c r="MWK1033" s="14"/>
      <c r="MWL1033" s="14"/>
      <c r="MWM1033" s="14"/>
      <c r="MWN1033" s="14"/>
      <c r="MWO1033" s="14"/>
      <c r="MWP1033" s="14"/>
      <c r="MWQ1033" s="14"/>
      <c r="MWR1033" s="14"/>
      <c r="MWS1033" s="14"/>
      <c r="MWT1033" s="14"/>
      <c r="MWU1033" s="14"/>
      <c r="MWV1033" s="14"/>
      <c r="MWW1033" s="14"/>
      <c r="MWX1033" s="14"/>
      <c r="MWY1033" s="14"/>
      <c r="MWZ1033" s="14"/>
      <c r="MXA1033" s="14"/>
      <c r="MXB1033" s="14"/>
      <c r="MXC1033" s="14"/>
      <c r="MXD1033" s="14"/>
      <c r="MXE1033" s="14"/>
      <c r="MXF1033" s="14"/>
      <c r="MXG1033" s="14"/>
      <c r="MXH1033" s="14"/>
      <c r="MXI1033" s="14"/>
      <c r="MXJ1033" s="14"/>
      <c r="MXK1033" s="14"/>
      <c r="MXL1033" s="14"/>
      <c r="MXM1033" s="14"/>
      <c r="MXN1033" s="14"/>
      <c r="MXO1033" s="14"/>
      <c r="MXP1033" s="14"/>
      <c r="MXQ1033" s="14"/>
      <c r="MXR1033" s="14"/>
      <c r="MXS1033" s="14"/>
      <c r="MXT1033" s="14"/>
      <c r="MXU1033" s="14"/>
      <c r="MXV1033" s="14"/>
      <c r="MXW1033" s="14"/>
      <c r="MXX1033" s="14"/>
      <c r="MXY1033" s="14"/>
      <c r="MXZ1033" s="14"/>
      <c r="MYA1033" s="14"/>
      <c r="MYB1033" s="14"/>
      <c r="MYC1033" s="14"/>
      <c r="MYD1033" s="14"/>
      <c r="MYE1033" s="14"/>
      <c r="MYF1033" s="14"/>
      <c r="MYG1033" s="14"/>
      <c r="MYH1033" s="14"/>
      <c r="MYI1033" s="14"/>
      <c r="MYJ1033" s="14"/>
      <c r="MYK1033" s="14"/>
      <c r="MYL1033" s="14"/>
      <c r="MYM1033" s="14"/>
      <c r="MYN1033" s="14"/>
      <c r="MYO1033" s="14"/>
      <c r="MYP1033" s="14"/>
      <c r="MYQ1033" s="14"/>
      <c r="MYR1033" s="14"/>
      <c r="MYS1033" s="14"/>
      <c r="MYT1033" s="14"/>
      <c r="MYU1033" s="14"/>
      <c r="MYV1033" s="14"/>
      <c r="MYW1033" s="14"/>
      <c r="MYX1033" s="14"/>
      <c r="MYY1033" s="14"/>
      <c r="MYZ1033" s="14"/>
      <c r="MZA1033" s="14"/>
      <c r="MZB1033" s="14"/>
      <c r="MZC1033" s="14"/>
      <c r="MZD1033" s="14"/>
      <c r="MZE1033" s="14"/>
      <c r="MZF1033" s="14"/>
      <c r="MZG1033" s="14"/>
      <c r="MZH1033" s="14"/>
      <c r="MZI1033" s="14"/>
      <c r="MZJ1033" s="14"/>
      <c r="MZK1033" s="14"/>
      <c r="MZL1033" s="14"/>
      <c r="MZM1033" s="14"/>
      <c r="MZN1033" s="14"/>
      <c r="MZO1033" s="14"/>
      <c r="MZP1033" s="14"/>
      <c r="MZQ1033" s="14"/>
      <c r="MZR1033" s="14"/>
      <c r="MZS1033" s="14"/>
      <c r="MZT1033" s="14"/>
      <c r="MZU1033" s="14"/>
      <c r="MZV1033" s="14"/>
      <c r="MZW1033" s="14"/>
      <c r="MZX1033" s="14"/>
      <c r="MZY1033" s="14"/>
      <c r="MZZ1033" s="14"/>
      <c r="NAA1033" s="14"/>
      <c r="NAB1033" s="14"/>
      <c r="NAC1033" s="14"/>
      <c r="NAD1033" s="14"/>
      <c r="NAE1033" s="14"/>
      <c r="NAF1033" s="14"/>
      <c r="NAG1033" s="14"/>
      <c r="NAH1033" s="14"/>
      <c r="NAI1033" s="14"/>
      <c r="NAJ1033" s="14"/>
      <c r="NAK1033" s="14"/>
      <c r="NAL1033" s="14"/>
      <c r="NAM1033" s="14"/>
      <c r="NAN1033" s="14"/>
      <c r="NAO1033" s="14"/>
      <c r="NAP1033" s="14"/>
      <c r="NAQ1033" s="14"/>
      <c r="NAR1033" s="14"/>
      <c r="NAS1033" s="14"/>
      <c r="NAT1033" s="14"/>
      <c r="NAU1033" s="14"/>
      <c r="NAV1033" s="14"/>
      <c r="NAW1033" s="14"/>
      <c r="NAX1033" s="14"/>
      <c r="NAY1033" s="14"/>
      <c r="NAZ1033" s="14"/>
      <c r="NBA1033" s="14"/>
      <c r="NBB1033" s="14"/>
      <c r="NBC1033" s="14"/>
      <c r="NBD1033" s="14"/>
      <c r="NBE1033" s="14"/>
      <c r="NBF1033" s="14"/>
      <c r="NBG1033" s="14"/>
      <c r="NBH1033" s="14"/>
      <c r="NBI1033" s="14"/>
      <c r="NBJ1033" s="14"/>
      <c r="NBK1033" s="14"/>
      <c r="NBL1033" s="14"/>
      <c r="NBM1033" s="14"/>
      <c r="NBN1033" s="14"/>
      <c r="NBO1033" s="14"/>
      <c r="NBP1033" s="14"/>
      <c r="NBQ1033" s="14"/>
      <c r="NBR1033" s="14"/>
      <c r="NBS1033" s="14"/>
      <c r="NBT1033" s="14"/>
      <c r="NBU1033" s="14"/>
      <c r="NBV1033" s="14"/>
      <c r="NBW1033" s="14"/>
      <c r="NBX1033" s="14"/>
      <c r="NBY1033" s="14"/>
      <c r="NBZ1033" s="14"/>
      <c r="NCA1033" s="14"/>
      <c r="NCB1033" s="14"/>
      <c r="NCC1033" s="14"/>
      <c r="NCD1033" s="14"/>
      <c r="NCE1033" s="14"/>
      <c r="NCF1033" s="14"/>
      <c r="NCG1033" s="14"/>
      <c r="NCH1033" s="14"/>
      <c r="NCI1033" s="14"/>
      <c r="NCJ1033" s="14"/>
      <c r="NCK1033" s="14"/>
      <c r="NCL1033" s="14"/>
      <c r="NCM1033" s="14"/>
      <c r="NCN1033" s="14"/>
      <c r="NCO1033" s="14"/>
      <c r="NCP1033" s="14"/>
      <c r="NCQ1033" s="14"/>
      <c r="NCR1033" s="14"/>
      <c r="NCS1033" s="14"/>
      <c r="NCT1033" s="14"/>
      <c r="NCU1033" s="14"/>
      <c r="NCV1033" s="14"/>
      <c r="NCW1033" s="14"/>
      <c r="NCX1033" s="14"/>
      <c r="NCY1033" s="14"/>
      <c r="NCZ1033" s="14"/>
      <c r="NDA1033" s="14"/>
      <c r="NDB1033" s="14"/>
      <c r="NDC1033" s="14"/>
      <c r="NDD1033" s="14"/>
      <c r="NDE1033" s="14"/>
      <c r="NDF1033" s="14"/>
      <c r="NDG1033" s="14"/>
      <c r="NDH1033" s="14"/>
      <c r="NDI1033" s="14"/>
      <c r="NDJ1033" s="14"/>
      <c r="NDK1033" s="14"/>
      <c r="NDL1033" s="14"/>
      <c r="NDM1033" s="14"/>
      <c r="NDN1033" s="14"/>
      <c r="NDO1033" s="14"/>
      <c r="NDP1033" s="14"/>
      <c r="NDQ1033" s="14"/>
      <c r="NDR1033" s="14"/>
      <c r="NDS1033" s="14"/>
      <c r="NDT1033" s="14"/>
      <c r="NDU1033" s="14"/>
      <c r="NDV1033" s="14"/>
      <c r="NDW1033" s="14"/>
      <c r="NDX1033" s="14"/>
      <c r="NDY1033" s="14"/>
      <c r="NDZ1033" s="14"/>
      <c r="NEA1033" s="14"/>
      <c r="NEB1033" s="14"/>
      <c r="NEC1033" s="14"/>
      <c r="NED1033" s="14"/>
      <c r="NEE1033" s="14"/>
      <c r="NEF1033" s="14"/>
      <c r="NEG1033" s="14"/>
      <c r="NEH1033" s="14"/>
      <c r="NEI1033" s="14"/>
      <c r="NEJ1033" s="14"/>
      <c r="NEK1033" s="14"/>
      <c r="NEL1033" s="14"/>
      <c r="NEM1033" s="14"/>
      <c r="NEN1033" s="14"/>
      <c r="NEO1033" s="14"/>
      <c r="NEP1033" s="14"/>
      <c r="NEQ1033" s="14"/>
      <c r="NER1033" s="14"/>
      <c r="NES1033" s="14"/>
      <c r="NET1033" s="14"/>
      <c r="NEU1033" s="14"/>
      <c r="NEV1033" s="14"/>
      <c r="NEW1033" s="14"/>
      <c r="NEX1033" s="14"/>
      <c r="NEY1033" s="14"/>
      <c r="NEZ1033" s="14"/>
      <c r="NFA1033" s="14"/>
      <c r="NFB1033" s="14"/>
      <c r="NFC1033" s="14"/>
      <c r="NFD1033" s="14"/>
      <c r="NFE1033" s="14"/>
      <c r="NFF1033" s="14"/>
      <c r="NFG1033" s="14"/>
      <c r="NFH1033" s="14"/>
      <c r="NFI1033" s="14"/>
      <c r="NFJ1033" s="14"/>
      <c r="NFK1033" s="14"/>
      <c r="NFL1033" s="14"/>
      <c r="NFM1033" s="14"/>
      <c r="NFN1033" s="14"/>
      <c r="NFO1033" s="14"/>
      <c r="NFP1033" s="14"/>
      <c r="NFQ1033" s="14"/>
      <c r="NFR1033" s="14"/>
      <c r="NFS1033" s="14"/>
      <c r="NFT1033" s="14"/>
      <c r="NFU1033" s="14"/>
      <c r="NFV1033" s="14"/>
      <c r="NFW1033" s="14"/>
      <c r="NFX1033" s="14"/>
      <c r="NFY1033" s="14"/>
      <c r="NFZ1033" s="14"/>
      <c r="NGA1033" s="14"/>
      <c r="NGB1033" s="14"/>
      <c r="NGC1033" s="14"/>
      <c r="NGD1033" s="14"/>
      <c r="NGE1033" s="14"/>
      <c r="NGF1033" s="14"/>
      <c r="NGG1033" s="14"/>
      <c r="NGH1033" s="14"/>
      <c r="NGI1033" s="14"/>
      <c r="NGJ1033" s="14"/>
      <c r="NGK1033" s="14"/>
      <c r="NGL1033" s="14"/>
      <c r="NGM1033" s="14"/>
      <c r="NGN1033" s="14"/>
      <c r="NGO1033" s="14"/>
      <c r="NGP1033" s="14"/>
      <c r="NGQ1033" s="14"/>
      <c r="NGR1033" s="14"/>
      <c r="NGS1033" s="14"/>
      <c r="NGT1033" s="14"/>
      <c r="NGU1033" s="14"/>
      <c r="NGV1033" s="14"/>
      <c r="NGW1033" s="14"/>
      <c r="NGX1033" s="14"/>
      <c r="NGY1033" s="14"/>
      <c r="NGZ1033" s="14"/>
      <c r="NHA1033" s="14"/>
      <c r="NHB1033" s="14"/>
      <c r="NHC1033" s="14"/>
      <c r="NHD1033" s="14"/>
      <c r="NHE1033" s="14"/>
      <c r="NHF1033" s="14"/>
      <c r="NHG1033" s="14"/>
      <c r="NHH1033" s="14"/>
      <c r="NHI1033" s="14"/>
      <c r="NHJ1033" s="14"/>
      <c r="NHK1033" s="14"/>
      <c r="NHL1033" s="14"/>
      <c r="NHM1033" s="14"/>
      <c r="NHN1033" s="14"/>
      <c r="NHO1033" s="14"/>
      <c r="NHP1033" s="14"/>
      <c r="NHQ1033" s="14"/>
      <c r="NHR1033" s="14"/>
      <c r="NHS1033" s="14"/>
      <c r="NHT1033" s="14"/>
      <c r="NHU1033" s="14"/>
      <c r="NHV1033" s="14"/>
      <c r="NHW1033" s="14"/>
      <c r="NHX1033" s="14"/>
      <c r="NHY1033" s="14"/>
      <c r="NHZ1033" s="14"/>
      <c r="NIA1033" s="14"/>
      <c r="NIB1033" s="14"/>
      <c r="NIC1033" s="14"/>
      <c r="NID1033" s="14"/>
      <c r="NIE1033" s="14"/>
      <c r="NIF1033" s="14"/>
      <c r="NIG1033" s="14"/>
      <c r="NIH1033" s="14"/>
      <c r="NII1033" s="14"/>
      <c r="NIJ1033" s="14"/>
      <c r="NIK1033" s="14"/>
      <c r="NIL1033" s="14"/>
      <c r="NIM1033" s="14"/>
      <c r="NIN1033" s="14"/>
      <c r="NIO1033" s="14"/>
      <c r="NIP1033" s="14"/>
      <c r="NIQ1033" s="14"/>
      <c r="NIR1033" s="14"/>
      <c r="NIS1033" s="14"/>
      <c r="NIT1033" s="14"/>
      <c r="NIU1033" s="14"/>
      <c r="NIV1033" s="14"/>
      <c r="NIW1033" s="14"/>
      <c r="NIX1033" s="14"/>
      <c r="NIY1033" s="14"/>
      <c r="NIZ1033" s="14"/>
      <c r="NJA1033" s="14"/>
      <c r="NJB1033" s="14"/>
      <c r="NJC1033" s="14"/>
      <c r="NJD1033" s="14"/>
      <c r="NJE1033" s="14"/>
      <c r="NJF1033" s="14"/>
      <c r="NJG1033" s="14"/>
      <c r="NJH1033" s="14"/>
      <c r="NJI1033" s="14"/>
      <c r="NJJ1033" s="14"/>
      <c r="NJK1033" s="14"/>
      <c r="NJL1033" s="14"/>
      <c r="NJM1033" s="14"/>
      <c r="NJN1033" s="14"/>
      <c r="NJO1033" s="14"/>
      <c r="NJP1033" s="14"/>
      <c r="NJQ1033" s="14"/>
      <c r="NJR1033" s="14"/>
      <c r="NJS1033" s="14"/>
      <c r="NJT1033" s="14"/>
      <c r="NJU1033" s="14"/>
      <c r="NJV1033" s="14"/>
      <c r="NJW1033" s="14"/>
      <c r="NJX1033" s="14"/>
      <c r="NJY1033" s="14"/>
      <c r="NJZ1033" s="14"/>
      <c r="NKA1033" s="14"/>
      <c r="NKB1033" s="14"/>
      <c r="NKC1033" s="14"/>
      <c r="NKD1033" s="14"/>
      <c r="NKE1033" s="14"/>
      <c r="NKF1033" s="14"/>
      <c r="NKG1033" s="14"/>
      <c r="NKH1033" s="14"/>
      <c r="NKI1033" s="14"/>
      <c r="NKJ1033" s="14"/>
      <c r="NKK1033" s="14"/>
      <c r="NKL1033" s="14"/>
      <c r="NKM1033" s="14"/>
      <c r="NKN1033" s="14"/>
      <c r="NKO1033" s="14"/>
      <c r="NKP1033" s="14"/>
      <c r="NKQ1033" s="14"/>
      <c r="NKR1033" s="14"/>
      <c r="NKS1033" s="14"/>
      <c r="NKT1033" s="14"/>
      <c r="NKU1033" s="14"/>
      <c r="NKV1033" s="14"/>
      <c r="NKW1033" s="14"/>
      <c r="NKX1033" s="14"/>
      <c r="NKY1033" s="14"/>
      <c r="NKZ1033" s="14"/>
      <c r="NLA1033" s="14"/>
      <c r="NLB1033" s="14"/>
      <c r="NLC1033" s="14"/>
      <c r="NLD1033" s="14"/>
      <c r="NLE1033" s="14"/>
      <c r="NLF1033" s="14"/>
      <c r="NLG1033" s="14"/>
      <c r="NLH1033" s="14"/>
      <c r="NLI1033" s="14"/>
      <c r="NLJ1033" s="14"/>
      <c r="NLK1033" s="14"/>
      <c r="NLL1033" s="14"/>
      <c r="NLM1033" s="14"/>
      <c r="NLN1033" s="14"/>
      <c r="NLO1033" s="14"/>
      <c r="NLP1033" s="14"/>
      <c r="NLQ1033" s="14"/>
      <c r="NLR1033" s="14"/>
      <c r="NLS1033" s="14"/>
      <c r="NLT1033" s="14"/>
      <c r="NLU1033" s="14"/>
      <c r="NLV1033" s="14"/>
      <c r="NLW1033" s="14"/>
      <c r="NLX1033" s="14"/>
      <c r="NLY1033" s="14"/>
      <c r="NLZ1033" s="14"/>
      <c r="NMA1033" s="14"/>
      <c r="NMB1033" s="14"/>
      <c r="NMC1033" s="14"/>
      <c r="NMD1033" s="14"/>
      <c r="NME1033" s="14"/>
      <c r="NMF1033" s="14"/>
      <c r="NMG1033" s="14"/>
      <c r="NMH1033" s="14"/>
      <c r="NMI1033" s="14"/>
      <c r="NMJ1033" s="14"/>
      <c r="NMK1033" s="14"/>
      <c r="NML1033" s="14"/>
      <c r="NMM1033" s="14"/>
      <c r="NMN1033" s="14"/>
      <c r="NMO1033" s="14"/>
      <c r="NMP1033" s="14"/>
      <c r="NMQ1033" s="14"/>
      <c r="NMR1033" s="14"/>
      <c r="NMS1033" s="14"/>
      <c r="NMT1033" s="14"/>
      <c r="NMU1033" s="14"/>
      <c r="NMV1033" s="14"/>
      <c r="NMW1033" s="14"/>
      <c r="NMX1033" s="14"/>
      <c r="NMY1033" s="14"/>
      <c r="NMZ1033" s="14"/>
      <c r="NNA1033" s="14"/>
      <c r="NNB1033" s="14"/>
      <c r="NNC1033" s="14"/>
      <c r="NND1033" s="14"/>
      <c r="NNE1033" s="14"/>
      <c r="NNF1033" s="14"/>
      <c r="NNG1033" s="14"/>
      <c r="NNH1033" s="14"/>
      <c r="NNI1033" s="14"/>
      <c r="NNJ1033" s="14"/>
      <c r="NNK1033" s="14"/>
      <c r="NNL1033" s="14"/>
      <c r="NNM1033" s="14"/>
      <c r="NNN1033" s="14"/>
      <c r="NNO1033" s="14"/>
      <c r="NNP1033" s="14"/>
      <c r="NNQ1033" s="14"/>
      <c r="NNR1033" s="14"/>
      <c r="NNS1033" s="14"/>
      <c r="NNT1033" s="14"/>
      <c r="NNU1033" s="14"/>
      <c r="NNV1033" s="14"/>
      <c r="NNW1033" s="14"/>
      <c r="NNX1033" s="14"/>
      <c r="NNY1033" s="14"/>
      <c r="NNZ1033" s="14"/>
      <c r="NOA1033" s="14"/>
      <c r="NOB1033" s="14"/>
      <c r="NOC1033" s="14"/>
      <c r="NOD1033" s="14"/>
      <c r="NOE1033" s="14"/>
      <c r="NOF1033" s="14"/>
      <c r="NOG1033" s="14"/>
      <c r="NOH1033" s="14"/>
      <c r="NOI1033" s="14"/>
      <c r="NOJ1033" s="14"/>
      <c r="NOK1033" s="14"/>
      <c r="NOL1033" s="14"/>
      <c r="NOM1033" s="14"/>
      <c r="NON1033" s="14"/>
      <c r="NOO1033" s="14"/>
      <c r="NOP1033" s="14"/>
      <c r="NOQ1033" s="14"/>
      <c r="NOR1033" s="14"/>
      <c r="NOS1033" s="14"/>
      <c r="NOT1033" s="14"/>
      <c r="NOU1033" s="14"/>
      <c r="NOV1033" s="14"/>
      <c r="NOW1033" s="14"/>
      <c r="NOX1033" s="14"/>
      <c r="NOY1033" s="14"/>
      <c r="NOZ1033" s="14"/>
      <c r="NPA1033" s="14"/>
      <c r="NPB1033" s="14"/>
      <c r="NPC1033" s="14"/>
      <c r="NPD1033" s="14"/>
      <c r="NPE1033" s="14"/>
      <c r="NPF1033" s="14"/>
      <c r="NPG1033" s="14"/>
      <c r="NPH1033" s="14"/>
      <c r="NPI1033" s="14"/>
      <c r="NPJ1033" s="14"/>
      <c r="NPK1033" s="14"/>
      <c r="NPL1033" s="14"/>
      <c r="NPM1033" s="14"/>
      <c r="NPN1033" s="14"/>
      <c r="NPO1033" s="14"/>
      <c r="NPP1033" s="14"/>
      <c r="NPQ1033" s="14"/>
      <c r="NPR1033" s="14"/>
      <c r="NPS1033" s="14"/>
      <c r="NPT1033" s="14"/>
      <c r="NPU1033" s="14"/>
      <c r="NPV1033" s="14"/>
      <c r="NPW1033" s="14"/>
      <c r="NPX1033" s="14"/>
      <c r="NPY1033" s="14"/>
      <c r="NPZ1033" s="14"/>
      <c r="NQA1033" s="14"/>
      <c r="NQB1033" s="14"/>
      <c r="NQC1033" s="14"/>
      <c r="NQD1033" s="14"/>
      <c r="NQE1033" s="14"/>
      <c r="NQF1033" s="14"/>
      <c r="NQG1033" s="14"/>
      <c r="NQH1033" s="14"/>
      <c r="NQI1033" s="14"/>
      <c r="NQJ1033" s="14"/>
      <c r="NQK1033" s="14"/>
      <c r="NQL1033" s="14"/>
      <c r="NQM1033" s="14"/>
      <c r="NQN1033" s="14"/>
      <c r="NQO1033" s="14"/>
      <c r="NQP1033" s="14"/>
      <c r="NQQ1033" s="14"/>
      <c r="NQR1033" s="14"/>
      <c r="NQS1033" s="14"/>
      <c r="NQT1033" s="14"/>
      <c r="NQU1033" s="14"/>
      <c r="NQV1033" s="14"/>
      <c r="NQW1033" s="14"/>
      <c r="NQX1033" s="14"/>
      <c r="NQY1033" s="14"/>
      <c r="NQZ1033" s="14"/>
      <c r="NRA1033" s="14"/>
      <c r="NRB1033" s="14"/>
      <c r="NRC1033" s="14"/>
      <c r="NRD1033" s="14"/>
      <c r="NRE1033" s="14"/>
      <c r="NRF1033" s="14"/>
      <c r="NRG1033" s="14"/>
      <c r="NRH1033" s="14"/>
      <c r="NRI1033" s="14"/>
      <c r="NRJ1033" s="14"/>
      <c r="NRK1033" s="14"/>
      <c r="NRL1033" s="14"/>
      <c r="NRM1033" s="14"/>
      <c r="NRN1033" s="14"/>
      <c r="NRO1033" s="14"/>
      <c r="NRP1033" s="14"/>
      <c r="NRQ1033" s="14"/>
      <c r="NRR1033" s="14"/>
      <c r="NRS1033" s="14"/>
      <c r="NRT1033" s="14"/>
      <c r="NRU1033" s="14"/>
      <c r="NRV1033" s="14"/>
      <c r="NRW1033" s="14"/>
      <c r="NRX1033" s="14"/>
      <c r="NRY1033" s="14"/>
      <c r="NRZ1033" s="14"/>
      <c r="NSA1033" s="14"/>
      <c r="NSB1033" s="14"/>
      <c r="NSC1033" s="14"/>
      <c r="NSD1033" s="14"/>
      <c r="NSE1033" s="14"/>
      <c r="NSF1033" s="14"/>
      <c r="NSG1033" s="14"/>
      <c r="NSH1033" s="14"/>
      <c r="NSI1033" s="14"/>
      <c r="NSJ1033" s="14"/>
      <c r="NSK1033" s="14"/>
      <c r="NSL1033" s="14"/>
      <c r="NSM1033" s="14"/>
      <c r="NSN1033" s="14"/>
      <c r="NSO1033" s="14"/>
      <c r="NSP1033" s="14"/>
      <c r="NSQ1033" s="14"/>
      <c r="NSR1033" s="14"/>
      <c r="NSS1033" s="14"/>
      <c r="NST1033" s="14"/>
      <c r="NSU1033" s="14"/>
      <c r="NSV1033" s="14"/>
      <c r="NSW1033" s="14"/>
      <c r="NSX1033" s="14"/>
      <c r="NSY1033" s="14"/>
      <c r="NSZ1033" s="14"/>
      <c r="NTA1033" s="14"/>
      <c r="NTB1033" s="14"/>
      <c r="NTC1033" s="14"/>
      <c r="NTD1033" s="14"/>
      <c r="NTE1033" s="14"/>
      <c r="NTF1033" s="14"/>
      <c r="NTG1033" s="14"/>
      <c r="NTH1033" s="14"/>
      <c r="NTI1033" s="14"/>
      <c r="NTJ1033" s="14"/>
      <c r="NTK1033" s="14"/>
      <c r="NTL1033" s="14"/>
      <c r="NTM1033" s="14"/>
      <c r="NTN1033" s="14"/>
      <c r="NTO1033" s="14"/>
      <c r="NTP1033" s="14"/>
      <c r="NTQ1033" s="14"/>
      <c r="NTR1033" s="14"/>
      <c r="NTS1033" s="14"/>
      <c r="NTT1033" s="14"/>
      <c r="NTU1033" s="14"/>
      <c r="NTV1033" s="14"/>
      <c r="NTW1033" s="14"/>
      <c r="NTX1033" s="14"/>
      <c r="NTY1033" s="14"/>
      <c r="NTZ1033" s="14"/>
      <c r="NUA1033" s="14"/>
      <c r="NUB1033" s="14"/>
      <c r="NUC1033" s="14"/>
      <c r="NUD1033" s="14"/>
      <c r="NUE1033" s="14"/>
      <c r="NUF1033" s="14"/>
      <c r="NUG1033" s="14"/>
      <c r="NUH1033" s="14"/>
      <c r="NUI1033" s="14"/>
      <c r="NUJ1033" s="14"/>
      <c r="NUK1033" s="14"/>
      <c r="NUL1033" s="14"/>
      <c r="NUM1033" s="14"/>
      <c r="NUN1033" s="14"/>
      <c r="NUO1033" s="14"/>
      <c r="NUP1033" s="14"/>
      <c r="NUQ1033" s="14"/>
      <c r="NUR1033" s="14"/>
      <c r="NUS1033" s="14"/>
      <c r="NUT1033" s="14"/>
      <c r="NUU1033" s="14"/>
      <c r="NUV1033" s="14"/>
      <c r="NUW1033" s="14"/>
      <c r="NUX1033" s="14"/>
      <c r="NUY1033" s="14"/>
      <c r="NUZ1033" s="14"/>
      <c r="NVA1033" s="14"/>
      <c r="NVB1033" s="14"/>
      <c r="NVC1033" s="14"/>
      <c r="NVD1033" s="14"/>
      <c r="NVE1033" s="14"/>
      <c r="NVF1033" s="14"/>
      <c r="NVG1033" s="14"/>
      <c r="NVH1033" s="14"/>
      <c r="NVI1033" s="14"/>
      <c r="NVJ1033" s="14"/>
      <c r="NVK1033" s="14"/>
      <c r="NVL1033" s="14"/>
      <c r="NVM1033" s="14"/>
      <c r="NVN1033" s="14"/>
      <c r="NVO1033" s="14"/>
      <c r="NVP1033" s="14"/>
      <c r="NVQ1033" s="14"/>
      <c r="NVR1033" s="14"/>
      <c r="NVS1033" s="14"/>
      <c r="NVT1033" s="14"/>
      <c r="NVU1033" s="14"/>
      <c r="NVV1033" s="14"/>
      <c r="NVW1033" s="14"/>
      <c r="NVX1033" s="14"/>
      <c r="NVY1033" s="14"/>
      <c r="NVZ1033" s="14"/>
      <c r="NWA1033" s="14"/>
      <c r="NWB1033" s="14"/>
      <c r="NWC1033" s="14"/>
      <c r="NWD1033" s="14"/>
      <c r="NWE1033" s="14"/>
      <c r="NWF1033" s="14"/>
      <c r="NWG1033" s="14"/>
      <c r="NWH1033" s="14"/>
      <c r="NWI1033" s="14"/>
      <c r="NWJ1033" s="14"/>
      <c r="NWK1033" s="14"/>
      <c r="NWL1033" s="14"/>
      <c r="NWM1033" s="14"/>
      <c r="NWN1033" s="14"/>
      <c r="NWO1033" s="14"/>
      <c r="NWP1033" s="14"/>
      <c r="NWQ1033" s="14"/>
      <c r="NWR1033" s="14"/>
      <c r="NWS1033" s="14"/>
      <c r="NWT1033" s="14"/>
      <c r="NWU1033" s="14"/>
      <c r="NWV1033" s="14"/>
      <c r="NWW1033" s="14"/>
      <c r="NWX1033" s="14"/>
      <c r="NWY1033" s="14"/>
      <c r="NWZ1033" s="14"/>
      <c r="NXA1033" s="14"/>
      <c r="NXB1033" s="14"/>
      <c r="NXC1033" s="14"/>
      <c r="NXD1033" s="14"/>
      <c r="NXE1033" s="14"/>
      <c r="NXF1033" s="14"/>
      <c r="NXG1033" s="14"/>
      <c r="NXH1033" s="14"/>
      <c r="NXI1033" s="14"/>
      <c r="NXJ1033" s="14"/>
      <c r="NXK1033" s="14"/>
      <c r="NXL1033" s="14"/>
      <c r="NXM1033" s="14"/>
      <c r="NXN1033" s="14"/>
      <c r="NXO1033" s="14"/>
      <c r="NXP1033" s="14"/>
      <c r="NXQ1033" s="14"/>
      <c r="NXR1033" s="14"/>
      <c r="NXS1033" s="14"/>
      <c r="NXT1033" s="14"/>
      <c r="NXU1033" s="14"/>
      <c r="NXV1033" s="14"/>
      <c r="NXW1033" s="14"/>
      <c r="NXX1033" s="14"/>
      <c r="NXY1033" s="14"/>
      <c r="NXZ1033" s="14"/>
      <c r="NYA1033" s="14"/>
      <c r="NYB1033" s="14"/>
      <c r="NYC1033" s="14"/>
      <c r="NYD1033" s="14"/>
      <c r="NYE1033" s="14"/>
      <c r="NYF1033" s="14"/>
      <c r="NYG1033" s="14"/>
      <c r="NYH1033" s="14"/>
      <c r="NYI1033" s="14"/>
      <c r="NYJ1033" s="14"/>
      <c r="NYK1033" s="14"/>
      <c r="NYL1033" s="14"/>
      <c r="NYM1033" s="14"/>
      <c r="NYN1033" s="14"/>
      <c r="NYO1033" s="14"/>
      <c r="NYP1033" s="14"/>
      <c r="NYQ1033" s="14"/>
      <c r="NYR1033" s="14"/>
      <c r="NYS1033" s="14"/>
      <c r="NYT1033" s="14"/>
      <c r="NYU1033" s="14"/>
      <c r="NYV1033" s="14"/>
      <c r="NYW1033" s="14"/>
      <c r="NYX1033" s="14"/>
      <c r="NYY1033" s="14"/>
      <c r="NYZ1033" s="14"/>
      <c r="NZA1033" s="14"/>
      <c r="NZB1033" s="14"/>
      <c r="NZC1033" s="14"/>
      <c r="NZD1033" s="14"/>
      <c r="NZE1033" s="14"/>
      <c r="NZF1033" s="14"/>
      <c r="NZG1033" s="14"/>
      <c r="NZH1033" s="14"/>
      <c r="NZI1033" s="14"/>
      <c r="NZJ1033" s="14"/>
      <c r="NZK1033" s="14"/>
      <c r="NZL1033" s="14"/>
      <c r="NZM1033" s="14"/>
      <c r="NZN1033" s="14"/>
      <c r="NZO1033" s="14"/>
      <c r="NZP1033" s="14"/>
      <c r="NZQ1033" s="14"/>
      <c r="NZR1033" s="14"/>
      <c r="NZS1033" s="14"/>
      <c r="NZT1033" s="14"/>
      <c r="NZU1033" s="14"/>
      <c r="NZV1033" s="14"/>
      <c r="NZW1033" s="14"/>
      <c r="NZX1033" s="14"/>
      <c r="NZY1033" s="14"/>
      <c r="NZZ1033" s="14"/>
      <c r="OAA1033" s="14"/>
      <c r="OAB1033" s="14"/>
      <c r="OAC1033" s="14"/>
      <c r="OAD1033" s="14"/>
      <c r="OAE1033" s="14"/>
      <c r="OAF1033" s="14"/>
      <c r="OAG1033" s="14"/>
      <c r="OAH1033" s="14"/>
      <c r="OAI1033" s="14"/>
      <c r="OAJ1033" s="14"/>
      <c r="OAK1033" s="14"/>
      <c r="OAL1033" s="14"/>
      <c r="OAM1033" s="14"/>
      <c r="OAN1033" s="14"/>
      <c r="OAO1033" s="14"/>
      <c r="OAP1033" s="14"/>
      <c r="OAQ1033" s="14"/>
      <c r="OAR1033" s="14"/>
      <c r="OAS1033" s="14"/>
      <c r="OAT1033" s="14"/>
      <c r="OAU1033" s="14"/>
      <c r="OAV1033" s="14"/>
      <c r="OAW1033" s="14"/>
      <c r="OAX1033" s="14"/>
      <c r="OAY1033" s="14"/>
      <c r="OAZ1033" s="14"/>
      <c r="OBA1033" s="14"/>
      <c r="OBB1033" s="14"/>
      <c r="OBC1033" s="14"/>
      <c r="OBD1033" s="14"/>
      <c r="OBE1033" s="14"/>
      <c r="OBF1033" s="14"/>
      <c r="OBG1033" s="14"/>
      <c r="OBH1033" s="14"/>
      <c r="OBI1033" s="14"/>
      <c r="OBJ1033" s="14"/>
      <c r="OBK1033" s="14"/>
      <c r="OBL1033" s="14"/>
      <c r="OBM1033" s="14"/>
      <c r="OBN1033" s="14"/>
      <c r="OBO1033" s="14"/>
      <c r="OBP1033" s="14"/>
      <c r="OBQ1033" s="14"/>
      <c r="OBR1033" s="14"/>
      <c r="OBS1033" s="14"/>
      <c r="OBT1033" s="14"/>
      <c r="OBU1033" s="14"/>
      <c r="OBV1033" s="14"/>
      <c r="OBW1033" s="14"/>
      <c r="OBX1033" s="14"/>
      <c r="OBY1033" s="14"/>
      <c r="OBZ1033" s="14"/>
      <c r="OCA1033" s="14"/>
      <c r="OCB1033" s="14"/>
      <c r="OCC1033" s="14"/>
      <c r="OCD1033" s="14"/>
      <c r="OCE1033" s="14"/>
      <c r="OCF1033" s="14"/>
      <c r="OCG1033" s="14"/>
      <c r="OCH1033" s="14"/>
      <c r="OCI1033" s="14"/>
      <c r="OCJ1033" s="14"/>
      <c r="OCK1033" s="14"/>
      <c r="OCL1033" s="14"/>
      <c r="OCM1033" s="14"/>
      <c r="OCN1033" s="14"/>
      <c r="OCO1033" s="14"/>
      <c r="OCP1033" s="14"/>
      <c r="OCQ1033" s="14"/>
      <c r="OCR1033" s="14"/>
      <c r="OCS1033" s="14"/>
      <c r="OCT1033" s="14"/>
      <c r="OCU1033" s="14"/>
      <c r="OCV1033" s="14"/>
      <c r="OCW1033" s="14"/>
      <c r="OCX1033" s="14"/>
      <c r="OCY1033" s="14"/>
      <c r="OCZ1033" s="14"/>
      <c r="ODA1033" s="14"/>
      <c r="ODB1033" s="14"/>
      <c r="ODC1033" s="14"/>
      <c r="ODD1033" s="14"/>
      <c r="ODE1033" s="14"/>
      <c r="ODF1033" s="14"/>
      <c r="ODG1033" s="14"/>
      <c r="ODH1033" s="14"/>
      <c r="ODI1033" s="14"/>
      <c r="ODJ1033" s="14"/>
      <c r="ODK1033" s="14"/>
      <c r="ODL1033" s="14"/>
      <c r="ODM1033" s="14"/>
      <c r="ODN1033" s="14"/>
      <c r="ODO1033" s="14"/>
      <c r="ODP1033" s="14"/>
      <c r="ODQ1033" s="14"/>
      <c r="ODR1033" s="14"/>
      <c r="ODS1033" s="14"/>
      <c r="ODT1033" s="14"/>
      <c r="ODU1033" s="14"/>
      <c r="ODV1033" s="14"/>
      <c r="ODW1033" s="14"/>
      <c r="ODX1033" s="14"/>
      <c r="ODY1033" s="14"/>
      <c r="ODZ1033" s="14"/>
      <c r="OEA1033" s="14"/>
      <c r="OEB1033" s="14"/>
      <c r="OEC1033" s="14"/>
      <c r="OED1033" s="14"/>
      <c r="OEE1033" s="14"/>
      <c r="OEF1033" s="14"/>
      <c r="OEG1033" s="14"/>
      <c r="OEH1033" s="14"/>
      <c r="OEI1033" s="14"/>
      <c r="OEJ1033" s="14"/>
      <c r="OEK1033" s="14"/>
      <c r="OEL1033" s="14"/>
      <c r="OEM1033" s="14"/>
      <c r="OEN1033" s="14"/>
      <c r="OEO1033" s="14"/>
      <c r="OEP1033" s="14"/>
      <c r="OEQ1033" s="14"/>
      <c r="OER1033" s="14"/>
      <c r="OES1033" s="14"/>
      <c r="OET1033" s="14"/>
      <c r="OEU1033" s="14"/>
      <c r="OEV1033" s="14"/>
      <c r="OEW1033" s="14"/>
      <c r="OEX1033" s="14"/>
      <c r="OEY1033" s="14"/>
      <c r="OEZ1033" s="14"/>
      <c r="OFA1033" s="14"/>
      <c r="OFB1033" s="14"/>
      <c r="OFC1033" s="14"/>
      <c r="OFD1033" s="14"/>
      <c r="OFE1033" s="14"/>
      <c r="OFF1033" s="14"/>
      <c r="OFG1033" s="14"/>
      <c r="OFH1033" s="14"/>
      <c r="OFI1033" s="14"/>
      <c r="OFJ1033" s="14"/>
      <c r="OFK1033" s="14"/>
      <c r="OFL1033" s="14"/>
      <c r="OFM1033" s="14"/>
      <c r="OFN1033" s="14"/>
      <c r="OFO1033" s="14"/>
      <c r="OFP1033" s="14"/>
      <c r="OFQ1033" s="14"/>
      <c r="OFR1033" s="14"/>
      <c r="OFS1033" s="14"/>
      <c r="OFT1033" s="14"/>
      <c r="OFU1033" s="14"/>
      <c r="OFV1033" s="14"/>
      <c r="OFW1033" s="14"/>
      <c r="OFX1033" s="14"/>
      <c r="OFY1033" s="14"/>
      <c r="OFZ1033" s="14"/>
      <c r="OGA1033" s="14"/>
      <c r="OGB1033" s="14"/>
      <c r="OGC1033" s="14"/>
      <c r="OGD1033" s="14"/>
      <c r="OGE1033" s="14"/>
      <c r="OGF1033" s="14"/>
      <c r="OGG1033" s="14"/>
      <c r="OGH1033" s="14"/>
      <c r="OGI1033" s="14"/>
      <c r="OGJ1033" s="14"/>
      <c r="OGK1033" s="14"/>
      <c r="OGL1033" s="14"/>
      <c r="OGM1033" s="14"/>
      <c r="OGN1033" s="14"/>
      <c r="OGO1033" s="14"/>
      <c r="OGP1033" s="14"/>
      <c r="OGQ1033" s="14"/>
      <c r="OGR1033" s="14"/>
      <c r="OGS1033" s="14"/>
      <c r="OGT1033" s="14"/>
      <c r="OGU1033" s="14"/>
      <c r="OGV1033" s="14"/>
      <c r="OGW1033" s="14"/>
      <c r="OGX1033" s="14"/>
      <c r="OGY1033" s="14"/>
      <c r="OGZ1033" s="14"/>
      <c r="OHA1033" s="14"/>
      <c r="OHB1033" s="14"/>
      <c r="OHC1033" s="14"/>
      <c r="OHD1033" s="14"/>
      <c r="OHE1033" s="14"/>
      <c r="OHF1033" s="14"/>
      <c r="OHG1033" s="14"/>
      <c r="OHH1033" s="14"/>
      <c r="OHI1033" s="14"/>
      <c r="OHJ1033" s="14"/>
      <c r="OHK1033" s="14"/>
      <c r="OHL1033" s="14"/>
      <c r="OHM1033" s="14"/>
      <c r="OHN1033" s="14"/>
      <c r="OHO1033" s="14"/>
      <c r="OHP1033" s="14"/>
      <c r="OHQ1033" s="14"/>
      <c r="OHR1033" s="14"/>
      <c r="OHS1033" s="14"/>
      <c r="OHT1033" s="14"/>
      <c r="OHU1033" s="14"/>
      <c r="OHV1033" s="14"/>
      <c r="OHW1033" s="14"/>
      <c r="OHX1033" s="14"/>
      <c r="OHY1033" s="14"/>
      <c r="OHZ1033" s="14"/>
      <c r="OIA1033" s="14"/>
      <c r="OIB1033" s="14"/>
      <c r="OIC1033" s="14"/>
      <c r="OID1033" s="14"/>
      <c r="OIE1033" s="14"/>
      <c r="OIF1033" s="14"/>
      <c r="OIG1033" s="14"/>
      <c r="OIH1033" s="14"/>
      <c r="OII1033" s="14"/>
      <c r="OIJ1033" s="14"/>
      <c r="OIK1033" s="14"/>
      <c r="OIL1033" s="14"/>
      <c r="OIM1033" s="14"/>
      <c r="OIN1033" s="14"/>
      <c r="OIO1033" s="14"/>
      <c r="OIP1033" s="14"/>
      <c r="OIQ1033" s="14"/>
      <c r="OIR1033" s="14"/>
      <c r="OIS1033" s="14"/>
      <c r="OIT1033" s="14"/>
      <c r="OIU1033" s="14"/>
      <c r="OIV1033" s="14"/>
      <c r="OIW1033" s="14"/>
      <c r="OIX1033" s="14"/>
      <c r="OIY1033" s="14"/>
      <c r="OIZ1033" s="14"/>
      <c r="OJA1033" s="14"/>
      <c r="OJB1033" s="14"/>
      <c r="OJC1033" s="14"/>
      <c r="OJD1033" s="14"/>
      <c r="OJE1033" s="14"/>
      <c r="OJF1033" s="14"/>
      <c r="OJG1033" s="14"/>
      <c r="OJH1033" s="14"/>
      <c r="OJI1033" s="14"/>
      <c r="OJJ1033" s="14"/>
      <c r="OJK1033" s="14"/>
      <c r="OJL1033" s="14"/>
      <c r="OJM1033" s="14"/>
      <c r="OJN1033" s="14"/>
      <c r="OJO1033" s="14"/>
      <c r="OJP1033" s="14"/>
      <c r="OJQ1033" s="14"/>
      <c r="OJR1033" s="14"/>
      <c r="OJS1033" s="14"/>
      <c r="OJT1033" s="14"/>
      <c r="OJU1033" s="14"/>
      <c r="OJV1033" s="14"/>
      <c r="OJW1033" s="14"/>
      <c r="OJX1033" s="14"/>
      <c r="OJY1033" s="14"/>
      <c r="OJZ1033" s="14"/>
      <c r="OKA1033" s="14"/>
      <c r="OKB1033" s="14"/>
      <c r="OKC1033" s="14"/>
      <c r="OKD1033" s="14"/>
      <c r="OKE1033" s="14"/>
      <c r="OKF1033" s="14"/>
      <c r="OKG1033" s="14"/>
      <c r="OKH1033" s="14"/>
      <c r="OKI1033" s="14"/>
      <c r="OKJ1033" s="14"/>
      <c r="OKK1033" s="14"/>
      <c r="OKL1033" s="14"/>
      <c r="OKM1033" s="14"/>
      <c r="OKN1033" s="14"/>
      <c r="OKO1033" s="14"/>
      <c r="OKP1033" s="14"/>
      <c r="OKQ1033" s="14"/>
      <c r="OKR1033" s="14"/>
      <c r="OKS1033" s="14"/>
      <c r="OKT1033" s="14"/>
      <c r="OKU1033" s="14"/>
      <c r="OKV1033" s="14"/>
      <c r="OKW1033" s="14"/>
      <c r="OKX1033" s="14"/>
      <c r="OKY1033" s="14"/>
      <c r="OKZ1033" s="14"/>
      <c r="OLA1033" s="14"/>
      <c r="OLB1033" s="14"/>
      <c r="OLC1033" s="14"/>
      <c r="OLD1033" s="14"/>
      <c r="OLE1033" s="14"/>
      <c r="OLF1033" s="14"/>
      <c r="OLG1033" s="14"/>
      <c r="OLH1033" s="14"/>
      <c r="OLI1033" s="14"/>
      <c r="OLJ1033" s="14"/>
      <c r="OLK1033" s="14"/>
      <c r="OLL1033" s="14"/>
      <c r="OLM1033" s="14"/>
      <c r="OLN1033" s="14"/>
      <c r="OLO1033" s="14"/>
      <c r="OLP1033" s="14"/>
      <c r="OLQ1033" s="14"/>
      <c r="OLR1033" s="14"/>
      <c r="OLS1033" s="14"/>
      <c r="OLT1033" s="14"/>
      <c r="OLU1033" s="14"/>
      <c r="OLV1033" s="14"/>
      <c r="OLW1033" s="14"/>
      <c r="OLX1033" s="14"/>
      <c r="OLY1033" s="14"/>
      <c r="OLZ1033" s="14"/>
      <c r="OMA1033" s="14"/>
      <c r="OMB1033" s="14"/>
      <c r="OMC1033" s="14"/>
      <c r="OMD1033" s="14"/>
      <c r="OME1033" s="14"/>
      <c r="OMF1033" s="14"/>
      <c r="OMG1033" s="14"/>
      <c r="OMH1033" s="14"/>
      <c r="OMI1033" s="14"/>
      <c r="OMJ1033" s="14"/>
      <c r="OMK1033" s="14"/>
      <c r="OML1033" s="14"/>
      <c r="OMM1033" s="14"/>
      <c r="OMN1033" s="14"/>
      <c r="OMO1033" s="14"/>
      <c r="OMP1033" s="14"/>
      <c r="OMQ1033" s="14"/>
      <c r="OMR1033" s="14"/>
      <c r="OMS1033" s="14"/>
      <c r="OMT1033" s="14"/>
      <c r="OMU1033" s="14"/>
      <c r="OMV1033" s="14"/>
      <c r="OMW1033" s="14"/>
      <c r="OMX1033" s="14"/>
      <c r="OMY1033" s="14"/>
      <c r="OMZ1033" s="14"/>
      <c r="ONA1033" s="14"/>
      <c r="ONB1033" s="14"/>
      <c r="ONC1033" s="14"/>
      <c r="OND1033" s="14"/>
      <c r="ONE1033" s="14"/>
      <c r="ONF1033" s="14"/>
      <c r="ONG1033" s="14"/>
      <c r="ONH1033" s="14"/>
      <c r="ONI1033" s="14"/>
      <c r="ONJ1033" s="14"/>
      <c r="ONK1033" s="14"/>
      <c r="ONL1033" s="14"/>
      <c r="ONM1033" s="14"/>
      <c r="ONN1033" s="14"/>
      <c r="ONO1033" s="14"/>
      <c r="ONP1033" s="14"/>
      <c r="ONQ1033" s="14"/>
      <c r="ONR1033" s="14"/>
      <c r="ONS1033" s="14"/>
      <c r="ONT1033" s="14"/>
      <c r="ONU1033" s="14"/>
      <c r="ONV1033" s="14"/>
      <c r="ONW1033" s="14"/>
      <c r="ONX1033" s="14"/>
      <c r="ONY1033" s="14"/>
      <c r="ONZ1033" s="14"/>
      <c r="OOA1033" s="14"/>
      <c r="OOB1033" s="14"/>
      <c r="OOC1033" s="14"/>
      <c r="OOD1033" s="14"/>
      <c r="OOE1033" s="14"/>
      <c r="OOF1033" s="14"/>
      <c r="OOG1033" s="14"/>
      <c r="OOH1033" s="14"/>
      <c r="OOI1033" s="14"/>
      <c r="OOJ1033" s="14"/>
      <c r="OOK1033" s="14"/>
      <c r="OOL1033" s="14"/>
      <c r="OOM1033" s="14"/>
      <c r="OON1033" s="14"/>
      <c r="OOO1033" s="14"/>
      <c r="OOP1033" s="14"/>
      <c r="OOQ1033" s="14"/>
      <c r="OOR1033" s="14"/>
      <c r="OOS1033" s="14"/>
      <c r="OOT1033" s="14"/>
      <c r="OOU1033" s="14"/>
      <c r="OOV1033" s="14"/>
      <c r="OOW1033" s="14"/>
      <c r="OOX1033" s="14"/>
      <c r="OOY1033" s="14"/>
      <c r="OOZ1033" s="14"/>
      <c r="OPA1033" s="14"/>
      <c r="OPB1033" s="14"/>
      <c r="OPC1033" s="14"/>
      <c r="OPD1033" s="14"/>
      <c r="OPE1033" s="14"/>
      <c r="OPF1033" s="14"/>
      <c r="OPG1033" s="14"/>
      <c r="OPH1033" s="14"/>
      <c r="OPI1033" s="14"/>
      <c r="OPJ1033" s="14"/>
      <c r="OPK1033" s="14"/>
      <c r="OPL1033" s="14"/>
      <c r="OPM1033" s="14"/>
      <c r="OPN1033" s="14"/>
      <c r="OPO1033" s="14"/>
      <c r="OPP1033" s="14"/>
      <c r="OPQ1033" s="14"/>
      <c r="OPR1033" s="14"/>
      <c r="OPS1033" s="14"/>
      <c r="OPT1033" s="14"/>
      <c r="OPU1033" s="14"/>
      <c r="OPV1033" s="14"/>
      <c r="OPW1033" s="14"/>
      <c r="OPX1033" s="14"/>
      <c r="OPY1033" s="14"/>
      <c r="OPZ1033" s="14"/>
      <c r="OQA1033" s="14"/>
      <c r="OQB1033" s="14"/>
      <c r="OQC1033" s="14"/>
      <c r="OQD1033" s="14"/>
      <c r="OQE1033" s="14"/>
      <c r="OQF1033" s="14"/>
      <c r="OQG1033" s="14"/>
      <c r="OQH1033" s="14"/>
      <c r="OQI1033" s="14"/>
      <c r="OQJ1033" s="14"/>
      <c r="OQK1033" s="14"/>
      <c r="OQL1033" s="14"/>
      <c r="OQM1033" s="14"/>
      <c r="OQN1033" s="14"/>
      <c r="OQO1033" s="14"/>
      <c r="OQP1033" s="14"/>
      <c r="OQQ1033" s="14"/>
      <c r="OQR1033" s="14"/>
      <c r="OQS1033" s="14"/>
      <c r="OQT1033" s="14"/>
      <c r="OQU1033" s="14"/>
      <c r="OQV1033" s="14"/>
      <c r="OQW1033" s="14"/>
      <c r="OQX1033" s="14"/>
      <c r="OQY1033" s="14"/>
      <c r="OQZ1033" s="14"/>
      <c r="ORA1033" s="14"/>
      <c r="ORB1033" s="14"/>
      <c r="ORC1033" s="14"/>
      <c r="ORD1033" s="14"/>
      <c r="ORE1033" s="14"/>
      <c r="ORF1033" s="14"/>
      <c r="ORG1033" s="14"/>
      <c r="ORH1033" s="14"/>
      <c r="ORI1033" s="14"/>
      <c r="ORJ1033" s="14"/>
      <c r="ORK1033" s="14"/>
      <c r="ORL1033" s="14"/>
      <c r="ORM1033" s="14"/>
      <c r="ORN1033" s="14"/>
      <c r="ORO1033" s="14"/>
      <c r="ORP1033" s="14"/>
      <c r="ORQ1033" s="14"/>
      <c r="ORR1033" s="14"/>
      <c r="ORS1033" s="14"/>
      <c r="ORT1033" s="14"/>
      <c r="ORU1033" s="14"/>
      <c r="ORV1033" s="14"/>
      <c r="ORW1033" s="14"/>
      <c r="ORX1033" s="14"/>
      <c r="ORY1033" s="14"/>
      <c r="ORZ1033" s="14"/>
      <c r="OSA1033" s="14"/>
      <c r="OSB1033" s="14"/>
      <c r="OSC1033" s="14"/>
      <c r="OSD1033" s="14"/>
      <c r="OSE1033" s="14"/>
      <c r="OSF1033" s="14"/>
      <c r="OSG1033" s="14"/>
      <c r="OSH1033" s="14"/>
      <c r="OSI1033" s="14"/>
      <c r="OSJ1033" s="14"/>
      <c r="OSK1033" s="14"/>
      <c r="OSL1033" s="14"/>
      <c r="OSM1033" s="14"/>
      <c r="OSN1033" s="14"/>
      <c r="OSO1033" s="14"/>
      <c r="OSP1033" s="14"/>
      <c r="OSQ1033" s="14"/>
      <c r="OSR1033" s="14"/>
      <c r="OSS1033" s="14"/>
      <c r="OST1033" s="14"/>
      <c r="OSU1033" s="14"/>
      <c r="OSV1033" s="14"/>
      <c r="OSW1033" s="14"/>
      <c r="OSX1033" s="14"/>
      <c r="OSY1033" s="14"/>
      <c r="OSZ1033" s="14"/>
      <c r="OTA1033" s="14"/>
      <c r="OTB1033" s="14"/>
      <c r="OTC1033" s="14"/>
      <c r="OTD1033" s="14"/>
      <c r="OTE1033" s="14"/>
      <c r="OTF1033" s="14"/>
      <c r="OTG1033" s="14"/>
      <c r="OTH1033" s="14"/>
      <c r="OTI1033" s="14"/>
      <c r="OTJ1033" s="14"/>
      <c r="OTK1033" s="14"/>
      <c r="OTL1033" s="14"/>
      <c r="OTM1033" s="14"/>
      <c r="OTN1033" s="14"/>
      <c r="OTO1033" s="14"/>
      <c r="OTP1033" s="14"/>
      <c r="OTQ1033" s="14"/>
      <c r="OTR1033" s="14"/>
      <c r="OTS1033" s="14"/>
      <c r="OTT1033" s="14"/>
      <c r="OTU1033" s="14"/>
      <c r="OTV1033" s="14"/>
      <c r="OTW1033" s="14"/>
      <c r="OTX1033" s="14"/>
      <c r="OTY1033" s="14"/>
      <c r="OTZ1033" s="14"/>
      <c r="OUA1033" s="14"/>
      <c r="OUB1033" s="14"/>
      <c r="OUC1033" s="14"/>
      <c r="OUD1033" s="14"/>
      <c r="OUE1033" s="14"/>
      <c r="OUF1033" s="14"/>
      <c r="OUG1033" s="14"/>
      <c r="OUH1033" s="14"/>
      <c r="OUI1033" s="14"/>
      <c r="OUJ1033" s="14"/>
      <c r="OUK1033" s="14"/>
      <c r="OUL1033" s="14"/>
      <c r="OUM1033" s="14"/>
      <c r="OUN1033" s="14"/>
      <c r="OUO1033" s="14"/>
      <c r="OUP1033" s="14"/>
      <c r="OUQ1033" s="14"/>
      <c r="OUR1033" s="14"/>
      <c r="OUS1033" s="14"/>
      <c r="OUT1033" s="14"/>
      <c r="OUU1033" s="14"/>
      <c r="OUV1033" s="14"/>
      <c r="OUW1033" s="14"/>
      <c r="OUX1033" s="14"/>
      <c r="OUY1033" s="14"/>
      <c r="OUZ1033" s="14"/>
      <c r="OVA1033" s="14"/>
      <c r="OVB1033" s="14"/>
      <c r="OVC1033" s="14"/>
      <c r="OVD1033" s="14"/>
      <c r="OVE1033" s="14"/>
      <c r="OVF1033" s="14"/>
      <c r="OVG1033" s="14"/>
      <c r="OVH1033" s="14"/>
      <c r="OVI1033" s="14"/>
      <c r="OVJ1033" s="14"/>
      <c r="OVK1033" s="14"/>
      <c r="OVL1033" s="14"/>
      <c r="OVM1033" s="14"/>
      <c r="OVN1033" s="14"/>
      <c r="OVO1033" s="14"/>
      <c r="OVP1033" s="14"/>
      <c r="OVQ1033" s="14"/>
      <c r="OVR1033" s="14"/>
      <c r="OVS1033" s="14"/>
      <c r="OVT1033" s="14"/>
      <c r="OVU1033" s="14"/>
      <c r="OVV1033" s="14"/>
      <c r="OVW1033" s="14"/>
      <c r="OVX1033" s="14"/>
      <c r="OVY1033" s="14"/>
      <c r="OVZ1033" s="14"/>
      <c r="OWA1033" s="14"/>
      <c r="OWB1033" s="14"/>
      <c r="OWC1033" s="14"/>
      <c r="OWD1033" s="14"/>
      <c r="OWE1033" s="14"/>
      <c r="OWF1033" s="14"/>
      <c r="OWG1033" s="14"/>
      <c r="OWH1033" s="14"/>
      <c r="OWI1033" s="14"/>
      <c r="OWJ1033" s="14"/>
      <c r="OWK1033" s="14"/>
      <c r="OWL1033" s="14"/>
      <c r="OWM1033" s="14"/>
      <c r="OWN1033" s="14"/>
      <c r="OWO1033" s="14"/>
      <c r="OWP1033" s="14"/>
      <c r="OWQ1033" s="14"/>
      <c r="OWR1033" s="14"/>
      <c r="OWS1033" s="14"/>
      <c r="OWT1033" s="14"/>
      <c r="OWU1033" s="14"/>
      <c r="OWV1033" s="14"/>
      <c r="OWW1033" s="14"/>
      <c r="OWX1033" s="14"/>
      <c r="OWY1033" s="14"/>
      <c r="OWZ1033" s="14"/>
      <c r="OXA1033" s="14"/>
      <c r="OXB1033" s="14"/>
      <c r="OXC1033" s="14"/>
      <c r="OXD1033" s="14"/>
      <c r="OXE1033" s="14"/>
      <c r="OXF1033" s="14"/>
      <c r="OXG1033" s="14"/>
      <c r="OXH1033" s="14"/>
      <c r="OXI1033" s="14"/>
      <c r="OXJ1033" s="14"/>
      <c r="OXK1033" s="14"/>
      <c r="OXL1033" s="14"/>
      <c r="OXM1033" s="14"/>
      <c r="OXN1033" s="14"/>
      <c r="OXO1033" s="14"/>
      <c r="OXP1033" s="14"/>
      <c r="OXQ1033" s="14"/>
      <c r="OXR1033" s="14"/>
      <c r="OXS1033" s="14"/>
      <c r="OXT1033" s="14"/>
      <c r="OXU1033" s="14"/>
      <c r="OXV1033" s="14"/>
      <c r="OXW1033" s="14"/>
      <c r="OXX1033" s="14"/>
      <c r="OXY1033" s="14"/>
      <c r="OXZ1033" s="14"/>
      <c r="OYA1033" s="14"/>
      <c r="OYB1033" s="14"/>
      <c r="OYC1033" s="14"/>
      <c r="OYD1033" s="14"/>
      <c r="OYE1033" s="14"/>
      <c r="OYF1033" s="14"/>
      <c r="OYG1033" s="14"/>
      <c r="OYH1033" s="14"/>
      <c r="OYI1033" s="14"/>
      <c r="OYJ1033" s="14"/>
      <c r="OYK1033" s="14"/>
      <c r="OYL1033" s="14"/>
      <c r="OYM1033" s="14"/>
      <c r="OYN1033" s="14"/>
      <c r="OYO1033" s="14"/>
      <c r="OYP1033" s="14"/>
      <c r="OYQ1033" s="14"/>
      <c r="OYR1033" s="14"/>
      <c r="OYS1033" s="14"/>
      <c r="OYT1033" s="14"/>
      <c r="OYU1033" s="14"/>
      <c r="OYV1033" s="14"/>
      <c r="OYW1033" s="14"/>
      <c r="OYX1033" s="14"/>
      <c r="OYY1033" s="14"/>
      <c r="OYZ1033" s="14"/>
      <c r="OZA1033" s="14"/>
      <c r="OZB1033" s="14"/>
      <c r="OZC1033" s="14"/>
      <c r="OZD1033" s="14"/>
      <c r="OZE1033" s="14"/>
      <c r="OZF1033" s="14"/>
      <c r="OZG1033" s="14"/>
      <c r="OZH1033" s="14"/>
      <c r="OZI1033" s="14"/>
      <c r="OZJ1033" s="14"/>
      <c r="OZK1033" s="14"/>
      <c r="OZL1033" s="14"/>
      <c r="OZM1033" s="14"/>
      <c r="OZN1033" s="14"/>
      <c r="OZO1033" s="14"/>
      <c r="OZP1033" s="14"/>
      <c r="OZQ1033" s="14"/>
      <c r="OZR1033" s="14"/>
      <c r="OZS1033" s="14"/>
      <c r="OZT1033" s="14"/>
      <c r="OZU1033" s="14"/>
      <c r="OZV1033" s="14"/>
      <c r="OZW1033" s="14"/>
      <c r="OZX1033" s="14"/>
      <c r="OZY1033" s="14"/>
      <c r="OZZ1033" s="14"/>
      <c r="PAA1033" s="14"/>
      <c r="PAB1033" s="14"/>
      <c r="PAC1033" s="14"/>
      <c r="PAD1033" s="14"/>
      <c r="PAE1033" s="14"/>
      <c r="PAF1033" s="14"/>
      <c r="PAG1033" s="14"/>
      <c r="PAH1033" s="14"/>
      <c r="PAI1033" s="14"/>
      <c r="PAJ1033" s="14"/>
      <c r="PAK1033" s="14"/>
      <c r="PAL1033" s="14"/>
      <c r="PAM1033" s="14"/>
      <c r="PAN1033" s="14"/>
      <c r="PAO1033" s="14"/>
      <c r="PAP1033" s="14"/>
      <c r="PAQ1033" s="14"/>
      <c r="PAR1033" s="14"/>
      <c r="PAS1033" s="14"/>
      <c r="PAT1033" s="14"/>
      <c r="PAU1033" s="14"/>
      <c r="PAV1033" s="14"/>
      <c r="PAW1033" s="14"/>
      <c r="PAX1033" s="14"/>
      <c r="PAY1033" s="14"/>
      <c r="PAZ1033" s="14"/>
      <c r="PBA1033" s="14"/>
      <c r="PBB1033" s="14"/>
      <c r="PBC1033" s="14"/>
      <c r="PBD1033" s="14"/>
      <c r="PBE1033" s="14"/>
      <c r="PBF1033" s="14"/>
      <c r="PBG1033" s="14"/>
      <c r="PBH1033" s="14"/>
      <c r="PBI1033" s="14"/>
      <c r="PBJ1033" s="14"/>
      <c r="PBK1033" s="14"/>
      <c r="PBL1033" s="14"/>
      <c r="PBM1033" s="14"/>
      <c r="PBN1033" s="14"/>
      <c r="PBO1033" s="14"/>
      <c r="PBP1033" s="14"/>
      <c r="PBQ1033" s="14"/>
      <c r="PBR1033" s="14"/>
      <c r="PBS1033" s="14"/>
      <c r="PBT1033" s="14"/>
      <c r="PBU1033" s="14"/>
      <c r="PBV1033" s="14"/>
      <c r="PBW1033" s="14"/>
      <c r="PBX1033" s="14"/>
      <c r="PBY1033" s="14"/>
      <c r="PBZ1033" s="14"/>
      <c r="PCA1033" s="14"/>
      <c r="PCB1033" s="14"/>
      <c r="PCC1033" s="14"/>
      <c r="PCD1033" s="14"/>
      <c r="PCE1033" s="14"/>
      <c r="PCF1033" s="14"/>
      <c r="PCG1033" s="14"/>
      <c r="PCH1033" s="14"/>
      <c r="PCI1033" s="14"/>
      <c r="PCJ1033" s="14"/>
      <c r="PCK1033" s="14"/>
      <c r="PCL1033" s="14"/>
      <c r="PCM1033" s="14"/>
      <c r="PCN1033" s="14"/>
      <c r="PCO1033" s="14"/>
      <c r="PCP1033" s="14"/>
      <c r="PCQ1033" s="14"/>
      <c r="PCR1033" s="14"/>
      <c r="PCS1033" s="14"/>
      <c r="PCT1033" s="14"/>
      <c r="PCU1033" s="14"/>
      <c r="PCV1033" s="14"/>
      <c r="PCW1033" s="14"/>
      <c r="PCX1033" s="14"/>
      <c r="PCY1033" s="14"/>
      <c r="PCZ1033" s="14"/>
      <c r="PDA1033" s="14"/>
      <c r="PDB1033" s="14"/>
      <c r="PDC1033" s="14"/>
      <c r="PDD1033" s="14"/>
      <c r="PDE1033" s="14"/>
      <c r="PDF1033" s="14"/>
      <c r="PDG1033" s="14"/>
      <c r="PDH1033" s="14"/>
      <c r="PDI1033" s="14"/>
      <c r="PDJ1033" s="14"/>
      <c r="PDK1033" s="14"/>
      <c r="PDL1033" s="14"/>
      <c r="PDM1033" s="14"/>
      <c r="PDN1033" s="14"/>
      <c r="PDO1033" s="14"/>
      <c r="PDP1033" s="14"/>
      <c r="PDQ1033" s="14"/>
      <c r="PDR1033" s="14"/>
      <c r="PDS1033" s="14"/>
      <c r="PDT1033" s="14"/>
      <c r="PDU1033" s="14"/>
      <c r="PDV1033" s="14"/>
      <c r="PDW1033" s="14"/>
      <c r="PDX1033" s="14"/>
      <c r="PDY1033" s="14"/>
      <c r="PDZ1033" s="14"/>
      <c r="PEA1033" s="14"/>
      <c r="PEB1033" s="14"/>
      <c r="PEC1033" s="14"/>
      <c r="PED1033" s="14"/>
      <c r="PEE1033" s="14"/>
      <c r="PEF1033" s="14"/>
      <c r="PEG1033" s="14"/>
      <c r="PEH1033" s="14"/>
      <c r="PEI1033" s="14"/>
      <c r="PEJ1033" s="14"/>
      <c r="PEK1033" s="14"/>
      <c r="PEL1033" s="14"/>
      <c r="PEM1033" s="14"/>
      <c r="PEN1033" s="14"/>
      <c r="PEO1033" s="14"/>
      <c r="PEP1033" s="14"/>
      <c r="PEQ1033" s="14"/>
      <c r="PER1033" s="14"/>
      <c r="PES1033" s="14"/>
      <c r="PET1033" s="14"/>
      <c r="PEU1033" s="14"/>
      <c r="PEV1033" s="14"/>
      <c r="PEW1033" s="14"/>
      <c r="PEX1033" s="14"/>
      <c r="PEY1033" s="14"/>
      <c r="PEZ1033" s="14"/>
      <c r="PFA1033" s="14"/>
      <c r="PFB1033" s="14"/>
      <c r="PFC1033" s="14"/>
      <c r="PFD1033" s="14"/>
      <c r="PFE1033" s="14"/>
      <c r="PFF1033" s="14"/>
      <c r="PFG1033" s="14"/>
      <c r="PFH1033" s="14"/>
      <c r="PFI1033" s="14"/>
      <c r="PFJ1033" s="14"/>
      <c r="PFK1033" s="14"/>
      <c r="PFL1033" s="14"/>
      <c r="PFM1033" s="14"/>
      <c r="PFN1033" s="14"/>
      <c r="PFO1033" s="14"/>
      <c r="PFP1033" s="14"/>
      <c r="PFQ1033" s="14"/>
      <c r="PFR1033" s="14"/>
      <c r="PFS1033" s="14"/>
      <c r="PFT1033" s="14"/>
      <c r="PFU1033" s="14"/>
      <c r="PFV1033" s="14"/>
      <c r="PFW1033" s="14"/>
      <c r="PFX1033" s="14"/>
      <c r="PFY1033" s="14"/>
      <c r="PFZ1033" s="14"/>
      <c r="PGA1033" s="14"/>
      <c r="PGB1033" s="14"/>
      <c r="PGC1033" s="14"/>
      <c r="PGD1033" s="14"/>
      <c r="PGE1033" s="14"/>
      <c r="PGF1033" s="14"/>
      <c r="PGG1033" s="14"/>
      <c r="PGH1033" s="14"/>
      <c r="PGI1033" s="14"/>
      <c r="PGJ1033" s="14"/>
      <c r="PGK1033" s="14"/>
      <c r="PGL1033" s="14"/>
      <c r="PGM1033" s="14"/>
      <c r="PGN1033" s="14"/>
      <c r="PGO1033" s="14"/>
      <c r="PGP1033" s="14"/>
      <c r="PGQ1033" s="14"/>
      <c r="PGR1033" s="14"/>
      <c r="PGS1033" s="14"/>
      <c r="PGT1033" s="14"/>
      <c r="PGU1033" s="14"/>
      <c r="PGV1033" s="14"/>
      <c r="PGW1033" s="14"/>
      <c r="PGX1033" s="14"/>
      <c r="PGY1033" s="14"/>
      <c r="PGZ1033" s="14"/>
      <c r="PHA1033" s="14"/>
      <c r="PHB1033" s="14"/>
      <c r="PHC1033" s="14"/>
      <c r="PHD1033" s="14"/>
      <c r="PHE1033" s="14"/>
      <c r="PHF1033" s="14"/>
      <c r="PHG1033" s="14"/>
      <c r="PHH1033" s="14"/>
      <c r="PHI1033" s="14"/>
      <c r="PHJ1033" s="14"/>
      <c r="PHK1033" s="14"/>
      <c r="PHL1033" s="14"/>
      <c r="PHM1033" s="14"/>
      <c r="PHN1033" s="14"/>
      <c r="PHO1033" s="14"/>
      <c r="PHP1033" s="14"/>
      <c r="PHQ1033" s="14"/>
      <c r="PHR1033" s="14"/>
      <c r="PHS1033" s="14"/>
      <c r="PHT1033" s="14"/>
      <c r="PHU1033" s="14"/>
      <c r="PHV1033" s="14"/>
      <c r="PHW1033" s="14"/>
      <c r="PHX1033" s="14"/>
      <c r="PHY1033" s="14"/>
      <c r="PHZ1033" s="14"/>
      <c r="PIA1033" s="14"/>
      <c r="PIB1033" s="14"/>
      <c r="PIC1033" s="14"/>
      <c r="PID1033" s="14"/>
      <c r="PIE1033" s="14"/>
      <c r="PIF1033" s="14"/>
      <c r="PIG1033" s="14"/>
      <c r="PIH1033" s="14"/>
      <c r="PII1033" s="14"/>
      <c r="PIJ1033" s="14"/>
      <c r="PIK1033" s="14"/>
      <c r="PIL1033" s="14"/>
      <c r="PIM1033" s="14"/>
      <c r="PIN1033" s="14"/>
      <c r="PIO1033" s="14"/>
      <c r="PIP1033" s="14"/>
      <c r="PIQ1033" s="14"/>
      <c r="PIR1033" s="14"/>
      <c r="PIS1033" s="14"/>
      <c r="PIT1033" s="14"/>
      <c r="PIU1033" s="14"/>
      <c r="PIV1033" s="14"/>
      <c r="PIW1033" s="14"/>
      <c r="PIX1033" s="14"/>
      <c r="PIY1033" s="14"/>
      <c r="PIZ1033" s="14"/>
      <c r="PJA1033" s="14"/>
      <c r="PJB1033" s="14"/>
      <c r="PJC1033" s="14"/>
      <c r="PJD1033" s="14"/>
      <c r="PJE1033" s="14"/>
      <c r="PJF1033" s="14"/>
      <c r="PJG1033" s="14"/>
      <c r="PJH1033" s="14"/>
      <c r="PJI1033" s="14"/>
      <c r="PJJ1033" s="14"/>
      <c r="PJK1033" s="14"/>
      <c r="PJL1033" s="14"/>
      <c r="PJM1033" s="14"/>
      <c r="PJN1033" s="14"/>
      <c r="PJO1033" s="14"/>
      <c r="PJP1033" s="14"/>
      <c r="PJQ1033" s="14"/>
      <c r="PJR1033" s="14"/>
      <c r="PJS1033" s="14"/>
      <c r="PJT1033" s="14"/>
      <c r="PJU1033" s="14"/>
      <c r="PJV1033" s="14"/>
      <c r="PJW1033" s="14"/>
      <c r="PJX1033" s="14"/>
      <c r="PJY1033" s="14"/>
      <c r="PJZ1033" s="14"/>
      <c r="PKA1033" s="14"/>
      <c r="PKB1033" s="14"/>
      <c r="PKC1033" s="14"/>
      <c r="PKD1033" s="14"/>
      <c r="PKE1033" s="14"/>
      <c r="PKF1033" s="14"/>
      <c r="PKG1033" s="14"/>
      <c r="PKH1033" s="14"/>
      <c r="PKI1033" s="14"/>
      <c r="PKJ1033" s="14"/>
      <c r="PKK1033" s="14"/>
      <c r="PKL1033" s="14"/>
      <c r="PKM1033" s="14"/>
      <c r="PKN1033" s="14"/>
      <c r="PKO1033" s="14"/>
      <c r="PKP1033" s="14"/>
      <c r="PKQ1033" s="14"/>
      <c r="PKR1033" s="14"/>
      <c r="PKS1033" s="14"/>
      <c r="PKT1033" s="14"/>
      <c r="PKU1033" s="14"/>
      <c r="PKV1033" s="14"/>
      <c r="PKW1033" s="14"/>
      <c r="PKX1033" s="14"/>
      <c r="PKY1033" s="14"/>
      <c r="PKZ1033" s="14"/>
      <c r="PLA1033" s="14"/>
      <c r="PLB1033" s="14"/>
      <c r="PLC1033" s="14"/>
      <c r="PLD1033" s="14"/>
      <c r="PLE1033" s="14"/>
      <c r="PLF1033" s="14"/>
      <c r="PLG1033" s="14"/>
      <c r="PLH1033" s="14"/>
      <c r="PLI1033" s="14"/>
      <c r="PLJ1033" s="14"/>
      <c r="PLK1033" s="14"/>
      <c r="PLL1033" s="14"/>
      <c r="PLM1033" s="14"/>
      <c r="PLN1033" s="14"/>
      <c r="PLO1033" s="14"/>
      <c r="PLP1033" s="14"/>
      <c r="PLQ1033" s="14"/>
      <c r="PLR1033" s="14"/>
      <c r="PLS1033" s="14"/>
      <c r="PLT1033" s="14"/>
      <c r="PLU1033" s="14"/>
      <c r="PLV1033" s="14"/>
      <c r="PLW1033" s="14"/>
      <c r="PLX1033" s="14"/>
      <c r="PLY1033" s="14"/>
      <c r="PLZ1033" s="14"/>
      <c r="PMA1033" s="14"/>
      <c r="PMB1033" s="14"/>
      <c r="PMC1033" s="14"/>
      <c r="PMD1033" s="14"/>
      <c r="PME1033" s="14"/>
      <c r="PMF1033" s="14"/>
      <c r="PMG1033" s="14"/>
      <c r="PMH1033" s="14"/>
      <c r="PMI1033" s="14"/>
      <c r="PMJ1033" s="14"/>
      <c r="PMK1033" s="14"/>
      <c r="PML1033" s="14"/>
      <c r="PMM1033" s="14"/>
      <c r="PMN1033" s="14"/>
      <c r="PMO1033" s="14"/>
      <c r="PMP1033" s="14"/>
      <c r="PMQ1033" s="14"/>
      <c r="PMR1033" s="14"/>
      <c r="PMS1033" s="14"/>
      <c r="PMT1033" s="14"/>
      <c r="PMU1033" s="14"/>
      <c r="PMV1033" s="14"/>
      <c r="PMW1033" s="14"/>
      <c r="PMX1033" s="14"/>
      <c r="PMY1033" s="14"/>
      <c r="PMZ1033" s="14"/>
      <c r="PNA1033" s="14"/>
      <c r="PNB1033" s="14"/>
      <c r="PNC1033" s="14"/>
      <c r="PND1033" s="14"/>
      <c r="PNE1033" s="14"/>
      <c r="PNF1033" s="14"/>
      <c r="PNG1033" s="14"/>
      <c r="PNH1033" s="14"/>
      <c r="PNI1033" s="14"/>
      <c r="PNJ1033" s="14"/>
      <c r="PNK1033" s="14"/>
      <c r="PNL1033" s="14"/>
      <c r="PNM1033" s="14"/>
      <c r="PNN1033" s="14"/>
      <c r="PNO1033" s="14"/>
      <c r="PNP1033" s="14"/>
      <c r="PNQ1033" s="14"/>
      <c r="PNR1033" s="14"/>
      <c r="PNS1033" s="14"/>
      <c r="PNT1033" s="14"/>
      <c r="PNU1033" s="14"/>
      <c r="PNV1033" s="14"/>
      <c r="PNW1033" s="14"/>
      <c r="PNX1033" s="14"/>
      <c r="PNY1033" s="14"/>
      <c r="PNZ1033" s="14"/>
      <c r="POA1033" s="14"/>
      <c r="POB1033" s="14"/>
      <c r="POC1033" s="14"/>
      <c r="POD1033" s="14"/>
      <c r="POE1033" s="14"/>
      <c r="POF1033" s="14"/>
      <c r="POG1033" s="14"/>
      <c r="POH1033" s="14"/>
      <c r="POI1033" s="14"/>
      <c r="POJ1033" s="14"/>
      <c r="POK1033" s="14"/>
      <c r="POL1033" s="14"/>
      <c r="POM1033" s="14"/>
      <c r="PON1033" s="14"/>
      <c r="POO1033" s="14"/>
      <c r="POP1033" s="14"/>
      <c r="POQ1033" s="14"/>
      <c r="POR1033" s="14"/>
      <c r="POS1033" s="14"/>
      <c r="POT1033" s="14"/>
      <c r="POU1033" s="14"/>
      <c r="POV1033" s="14"/>
      <c r="POW1033" s="14"/>
      <c r="POX1033" s="14"/>
      <c r="POY1033" s="14"/>
      <c r="POZ1033" s="14"/>
      <c r="PPA1033" s="14"/>
      <c r="PPB1033" s="14"/>
      <c r="PPC1033" s="14"/>
      <c r="PPD1033" s="14"/>
      <c r="PPE1033" s="14"/>
      <c r="PPF1033" s="14"/>
      <c r="PPG1033" s="14"/>
      <c r="PPH1033" s="14"/>
      <c r="PPI1033" s="14"/>
      <c r="PPJ1033" s="14"/>
      <c r="PPK1033" s="14"/>
      <c r="PPL1033" s="14"/>
      <c r="PPM1033" s="14"/>
      <c r="PPN1033" s="14"/>
      <c r="PPO1033" s="14"/>
      <c r="PPP1033" s="14"/>
      <c r="PPQ1033" s="14"/>
      <c r="PPR1033" s="14"/>
      <c r="PPS1033" s="14"/>
      <c r="PPT1033" s="14"/>
      <c r="PPU1033" s="14"/>
      <c r="PPV1033" s="14"/>
      <c r="PPW1033" s="14"/>
      <c r="PPX1033" s="14"/>
      <c r="PPY1033" s="14"/>
      <c r="PPZ1033" s="14"/>
      <c r="PQA1033" s="14"/>
      <c r="PQB1033" s="14"/>
      <c r="PQC1033" s="14"/>
      <c r="PQD1033" s="14"/>
      <c r="PQE1033" s="14"/>
      <c r="PQF1033" s="14"/>
      <c r="PQG1033" s="14"/>
      <c r="PQH1033" s="14"/>
      <c r="PQI1033" s="14"/>
      <c r="PQJ1033" s="14"/>
      <c r="PQK1033" s="14"/>
      <c r="PQL1033" s="14"/>
      <c r="PQM1033" s="14"/>
      <c r="PQN1033" s="14"/>
      <c r="PQO1033" s="14"/>
      <c r="PQP1033" s="14"/>
      <c r="PQQ1033" s="14"/>
      <c r="PQR1033" s="14"/>
      <c r="PQS1033" s="14"/>
      <c r="PQT1033" s="14"/>
      <c r="PQU1033" s="14"/>
      <c r="PQV1033" s="14"/>
      <c r="PQW1033" s="14"/>
      <c r="PQX1033" s="14"/>
      <c r="PQY1033" s="14"/>
      <c r="PQZ1033" s="14"/>
      <c r="PRA1033" s="14"/>
      <c r="PRB1033" s="14"/>
      <c r="PRC1033" s="14"/>
      <c r="PRD1033" s="14"/>
      <c r="PRE1033" s="14"/>
      <c r="PRF1033" s="14"/>
      <c r="PRG1033" s="14"/>
      <c r="PRH1033" s="14"/>
      <c r="PRI1033" s="14"/>
      <c r="PRJ1033" s="14"/>
      <c r="PRK1033" s="14"/>
      <c r="PRL1033" s="14"/>
      <c r="PRM1033" s="14"/>
      <c r="PRN1033" s="14"/>
      <c r="PRO1033" s="14"/>
      <c r="PRP1033" s="14"/>
      <c r="PRQ1033" s="14"/>
      <c r="PRR1033" s="14"/>
      <c r="PRS1033" s="14"/>
      <c r="PRT1033" s="14"/>
      <c r="PRU1033" s="14"/>
      <c r="PRV1033" s="14"/>
      <c r="PRW1033" s="14"/>
      <c r="PRX1033" s="14"/>
      <c r="PRY1033" s="14"/>
      <c r="PRZ1033" s="14"/>
      <c r="PSA1033" s="14"/>
      <c r="PSB1033" s="14"/>
      <c r="PSC1033" s="14"/>
      <c r="PSD1033" s="14"/>
      <c r="PSE1033" s="14"/>
      <c r="PSF1033" s="14"/>
      <c r="PSG1033" s="14"/>
      <c r="PSH1033" s="14"/>
      <c r="PSI1033" s="14"/>
      <c r="PSJ1033" s="14"/>
      <c r="PSK1033" s="14"/>
      <c r="PSL1033" s="14"/>
      <c r="PSM1033" s="14"/>
      <c r="PSN1033" s="14"/>
      <c r="PSO1033" s="14"/>
      <c r="PSP1033" s="14"/>
      <c r="PSQ1033" s="14"/>
      <c r="PSR1033" s="14"/>
      <c r="PSS1033" s="14"/>
      <c r="PST1033" s="14"/>
      <c r="PSU1033" s="14"/>
      <c r="PSV1033" s="14"/>
      <c r="PSW1033" s="14"/>
      <c r="PSX1033" s="14"/>
      <c r="PSY1033" s="14"/>
      <c r="PSZ1033" s="14"/>
      <c r="PTA1033" s="14"/>
      <c r="PTB1033" s="14"/>
      <c r="PTC1033" s="14"/>
      <c r="PTD1033" s="14"/>
      <c r="PTE1033" s="14"/>
      <c r="PTF1033" s="14"/>
      <c r="PTG1033" s="14"/>
      <c r="PTH1033" s="14"/>
      <c r="PTI1033" s="14"/>
      <c r="PTJ1033" s="14"/>
      <c r="PTK1033" s="14"/>
      <c r="PTL1033" s="14"/>
      <c r="PTM1033" s="14"/>
      <c r="PTN1033" s="14"/>
      <c r="PTO1033" s="14"/>
      <c r="PTP1033" s="14"/>
      <c r="PTQ1033" s="14"/>
      <c r="PTR1033" s="14"/>
      <c r="PTS1033" s="14"/>
      <c r="PTT1033" s="14"/>
      <c r="PTU1033" s="14"/>
      <c r="PTV1033" s="14"/>
      <c r="PTW1033" s="14"/>
      <c r="PTX1033" s="14"/>
      <c r="PTY1033" s="14"/>
      <c r="PTZ1033" s="14"/>
      <c r="PUA1033" s="14"/>
      <c r="PUB1033" s="14"/>
      <c r="PUC1033" s="14"/>
      <c r="PUD1033" s="14"/>
      <c r="PUE1033" s="14"/>
      <c r="PUF1033" s="14"/>
      <c r="PUG1033" s="14"/>
      <c r="PUH1033" s="14"/>
      <c r="PUI1033" s="14"/>
      <c r="PUJ1033" s="14"/>
      <c r="PUK1033" s="14"/>
      <c r="PUL1033" s="14"/>
      <c r="PUM1033" s="14"/>
      <c r="PUN1033" s="14"/>
      <c r="PUO1033" s="14"/>
      <c r="PUP1033" s="14"/>
      <c r="PUQ1033" s="14"/>
      <c r="PUR1033" s="14"/>
      <c r="PUS1033" s="14"/>
      <c r="PUT1033" s="14"/>
      <c r="PUU1033" s="14"/>
      <c r="PUV1033" s="14"/>
      <c r="PUW1033" s="14"/>
      <c r="PUX1033" s="14"/>
      <c r="PUY1033" s="14"/>
      <c r="PUZ1033" s="14"/>
      <c r="PVA1033" s="14"/>
      <c r="PVB1033" s="14"/>
      <c r="PVC1033" s="14"/>
      <c r="PVD1033" s="14"/>
      <c r="PVE1033" s="14"/>
      <c r="PVF1033" s="14"/>
      <c r="PVG1033" s="14"/>
      <c r="PVH1033" s="14"/>
      <c r="PVI1033" s="14"/>
      <c r="PVJ1033" s="14"/>
      <c r="PVK1033" s="14"/>
      <c r="PVL1033" s="14"/>
      <c r="PVM1033" s="14"/>
      <c r="PVN1033" s="14"/>
      <c r="PVO1033" s="14"/>
      <c r="PVP1033" s="14"/>
      <c r="PVQ1033" s="14"/>
      <c r="PVR1033" s="14"/>
      <c r="PVS1033" s="14"/>
      <c r="PVT1033" s="14"/>
      <c r="PVU1033" s="14"/>
      <c r="PVV1033" s="14"/>
      <c r="PVW1033" s="14"/>
      <c r="PVX1033" s="14"/>
      <c r="PVY1033" s="14"/>
      <c r="PVZ1033" s="14"/>
      <c r="PWA1033" s="14"/>
      <c r="PWB1033" s="14"/>
      <c r="PWC1033" s="14"/>
      <c r="PWD1033" s="14"/>
      <c r="PWE1033" s="14"/>
      <c r="PWF1033" s="14"/>
      <c r="PWG1033" s="14"/>
      <c r="PWH1033" s="14"/>
      <c r="PWI1033" s="14"/>
      <c r="PWJ1033" s="14"/>
      <c r="PWK1033" s="14"/>
      <c r="PWL1033" s="14"/>
      <c r="PWM1033" s="14"/>
      <c r="PWN1033" s="14"/>
      <c r="PWO1033" s="14"/>
      <c r="PWP1033" s="14"/>
      <c r="PWQ1033" s="14"/>
      <c r="PWR1033" s="14"/>
      <c r="PWS1033" s="14"/>
      <c r="PWT1033" s="14"/>
      <c r="PWU1033" s="14"/>
      <c r="PWV1033" s="14"/>
      <c r="PWW1033" s="14"/>
      <c r="PWX1033" s="14"/>
      <c r="PWY1033" s="14"/>
      <c r="PWZ1033" s="14"/>
      <c r="PXA1033" s="14"/>
      <c r="PXB1033" s="14"/>
      <c r="PXC1033" s="14"/>
      <c r="PXD1033" s="14"/>
      <c r="PXE1033" s="14"/>
      <c r="PXF1033" s="14"/>
      <c r="PXG1033" s="14"/>
      <c r="PXH1033" s="14"/>
      <c r="PXI1033" s="14"/>
      <c r="PXJ1033" s="14"/>
      <c r="PXK1033" s="14"/>
      <c r="PXL1033" s="14"/>
      <c r="PXM1033" s="14"/>
      <c r="PXN1033" s="14"/>
      <c r="PXO1033" s="14"/>
      <c r="PXP1033" s="14"/>
      <c r="PXQ1033" s="14"/>
      <c r="PXR1033" s="14"/>
      <c r="PXS1033" s="14"/>
      <c r="PXT1033" s="14"/>
      <c r="PXU1033" s="14"/>
      <c r="PXV1033" s="14"/>
      <c r="PXW1033" s="14"/>
      <c r="PXX1033" s="14"/>
      <c r="PXY1033" s="14"/>
      <c r="PXZ1033" s="14"/>
      <c r="PYA1033" s="14"/>
      <c r="PYB1033" s="14"/>
      <c r="PYC1033" s="14"/>
      <c r="PYD1033" s="14"/>
      <c r="PYE1033" s="14"/>
      <c r="PYF1033" s="14"/>
      <c r="PYG1033" s="14"/>
      <c r="PYH1033" s="14"/>
      <c r="PYI1033" s="14"/>
      <c r="PYJ1033" s="14"/>
      <c r="PYK1033" s="14"/>
      <c r="PYL1033" s="14"/>
      <c r="PYM1033" s="14"/>
      <c r="PYN1033" s="14"/>
      <c r="PYO1033" s="14"/>
      <c r="PYP1033" s="14"/>
      <c r="PYQ1033" s="14"/>
      <c r="PYR1033" s="14"/>
      <c r="PYS1033" s="14"/>
      <c r="PYT1033" s="14"/>
      <c r="PYU1033" s="14"/>
      <c r="PYV1033" s="14"/>
      <c r="PYW1033" s="14"/>
      <c r="PYX1033" s="14"/>
      <c r="PYY1033" s="14"/>
      <c r="PYZ1033" s="14"/>
      <c r="PZA1033" s="14"/>
      <c r="PZB1033" s="14"/>
      <c r="PZC1033" s="14"/>
      <c r="PZD1033" s="14"/>
      <c r="PZE1033" s="14"/>
      <c r="PZF1033" s="14"/>
      <c r="PZG1033" s="14"/>
      <c r="PZH1033" s="14"/>
      <c r="PZI1033" s="14"/>
      <c r="PZJ1033" s="14"/>
      <c r="PZK1033" s="14"/>
      <c r="PZL1033" s="14"/>
      <c r="PZM1033" s="14"/>
      <c r="PZN1033" s="14"/>
      <c r="PZO1033" s="14"/>
      <c r="PZP1033" s="14"/>
      <c r="PZQ1033" s="14"/>
      <c r="PZR1033" s="14"/>
      <c r="PZS1033" s="14"/>
      <c r="PZT1033" s="14"/>
      <c r="PZU1033" s="14"/>
      <c r="PZV1033" s="14"/>
      <c r="PZW1033" s="14"/>
      <c r="PZX1033" s="14"/>
      <c r="PZY1033" s="14"/>
      <c r="PZZ1033" s="14"/>
      <c r="QAA1033" s="14"/>
      <c r="QAB1033" s="14"/>
      <c r="QAC1033" s="14"/>
      <c r="QAD1033" s="14"/>
      <c r="QAE1033" s="14"/>
      <c r="QAF1033" s="14"/>
      <c r="QAG1033" s="14"/>
      <c r="QAH1033" s="14"/>
      <c r="QAI1033" s="14"/>
      <c r="QAJ1033" s="14"/>
      <c r="QAK1033" s="14"/>
      <c r="QAL1033" s="14"/>
      <c r="QAM1033" s="14"/>
      <c r="QAN1033" s="14"/>
      <c r="QAO1033" s="14"/>
      <c r="QAP1033" s="14"/>
      <c r="QAQ1033" s="14"/>
      <c r="QAR1033" s="14"/>
      <c r="QAS1033" s="14"/>
      <c r="QAT1033" s="14"/>
      <c r="QAU1033" s="14"/>
      <c r="QAV1033" s="14"/>
      <c r="QAW1033" s="14"/>
      <c r="QAX1033" s="14"/>
      <c r="QAY1033" s="14"/>
      <c r="QAZ1033" s="14"/>
      <c r="QBA1033" s="14"/>
      <c r="QBB1033" s="14"/>
      <c r="QBC1033" s="14"/>
      <c r="QBD1033" s="14"/>
      <c r="QBE1033" s="14"/>
      <c r="QBF1033" s="14"/>
      <c r="QBG1033" s="14"/>
      <c r="QBH1033" s="14"/>
      <c r="QBI1033" s="14"/>
      <c r="QBJ1033" s="14"/>
      <c r="QBK1033" s="14"/>
      <c r="QBL1033" s="14"/>
      <c r="QBM1033" s="14"/>
      <c r="QBN1033" s="14"/>
      <c r="QBO1033" s="14"/>
      <c r="QBP1033" s="14"/>
      <c r="QBQ1033" s="14"/>
      <c r="QBR1033" s="14"/>
      <c r="QBS1033" s="14"/>
      <c r="QBT1033" s="14"/>
      <c r="QBU1033" s="14"/>
      <c r="QBV1033" s="14"/>
      <c r="QBW1033" s="14"/>
      <c r="QBX1033" s="14"/>
      <c r="QBY1033" s="14"/>
      <c r="QBZ1033" s="14"/>
      <c r="QCA1033" s="14"/>
      <c r="QCB1033" s="14"/>
      <c r="QCC1033" s="14"/>
      <c r="QCD1033" s="14"/>
      <c r="QCE1033" s="14"/>
      <c r="QCF1033" s="14"/>
      <c r="QCG1033" s="14"/>
      <c r="QCH1033" s="14"/>
      <c r="QCI1033" s="14"/>
      <c r="QCJ1033" s="14"/>
      <c r="QCK1033" s="14"/>
      <c r="QCL1033" s="14"/>
      <c r="QCM1033" s="14"/>
      <c r="QCN1033" s="14"/>
      <c r="QCO1033" s="14"/>
      <c r="QCP1033" s="14"/>
      <c r="QCQ1033" s="14"/>
      <c r="QCR1033" s="14"/>
      <c r="QCS1033" s="14"/>
      <c r="QCT1033" s="14"/>
      <c r="QCU1033" s="14"/>
      <c r="QCV1033" s="14"/>
      <c r="QCW1033" s="14"/>
      <c r="QCX1033" s="14"/>
      <c r="QCY1033" s="14"/>
      <c r="QCZ1033" s="14"/>
      <c r="QDA1033" s="14"/>
      <c r="QDB1033" s="14"/>
      <c r="QDC1033" s="14"/>
      <c r="QDD1033" s="14"/>
      <c r="QDE1033" s="14"/>
      <c r="QDF1033" s="14"/>
      <c r="QDG1033" s="14"/>
      <c r="QDH1033" s="14"/>
      <c r="QDI1033" s="14"/>
      <c r="QDJ1033" s="14"/>
      <c r="QDK1033" s="14"/>
      <c r="QDL1033" s="14"/>
      <c r="QDM1033" s="14"/>
      <c r="QDN1033" s="14"/>
      <c r="QDO1033" s="14"/>
      <c r="QDP1033" s="14"/>
      <c r="QDQ1033" s="14"/>
      <c r="QDR1033" s="14"/>
      <c r="QDS1033" s="14"/>
      <c r="QDT1033" s="14"/>
      <c r="QDU1033" s="14"/>
      <c r="QDV1033" s="14"/>
      <c r="QDW1033" s="14"/>
      <c r="QDX1033" s="14"/>
      <c r="QDY1033" s="14"/>
      <c r="QDZ1033" s="14"/>
      <c r="QEA1033" s="14"/>
      <c r="QEB1033" s="14"/>
      <c r="QEC1033" s="14"/>
      <c r="QED1033" s="14"/>
      <c r="QEE1033" s="14"/>
      <c r="QEF1033" s="14"/>
      <c r="QEG1033" s="14"/>
      <c r="QEH1033" s="14"/>
      <c r="QEI1033" s="14"/>
      <c r="QEJ1033" s="14"/>
      <c r="QEK1033" s="14"/>
      <c r="QEL1033" s="14"/>
      <c r="QEM1033" s="14"/>
      <c r="QEN1033" s="14"/>
      <c r="QEO1033" s="14"/>
      <c r="QEP1033" s="14"/>
      <c r="QEQ1033" s="14"/>
      <c r="QER1033" s="14"/>
      <c r="QES1033" s="14"/>
      <c r="QET1033" s="14"/>
      <c r="QEU1033" s="14"/>
      <c r="QEV1033" s="14"/>
      <c r="QEW1033" s="14"/>
      <c r="QEX1033" s="14"/>
      <c r="QEY1033" s="14"/>
      <c r="QEZ1033" s="14"/>
      <c r="QFA1033" s="14"/>
      <c r="QFB1033" s="14"/>
      <c r="QFC1033" s="14"/>
      <c r="QFD1033" s="14"/>
      <c r="QFE1033" s="14"/>
      <c r="QFF1033" s="14"/>
      <c r="QFG1033" s="14"/>
      <c r="QFH1033" s="14"/>
      <c r="QFI1033" s="14"/>
      <c r="QFJ1033" s="14"/>
      <c r="QFK1033" s="14"/>
      <c r="QFL1033" s="14"/>
      <c r="QFM1033" s="14"/>
      <c r="QFN1033" s="14"/>
      <c r="QFO1033" s="14"/>
      <c r="QFP1033" s="14"/>
      <c r="QFQ1033" s="14"/>
      <c r="QFR1033" s="14"/>
      <c r="QFS1033" s="14"/>
      <c r="QFT1033" s="14"/>
      <c r="QFU1033" s="14"/>
      <c r="QFV1033" s="14"/>
      <c r="QFW1033" s="14"/>
      <c r="QFX1033" s="14"/>
      <c r="QFY1033" s="14"/>
      <c r="QFZ1033" s="14"/>
      <c r="QGA1033" s="14"/>
      <c r="QGB1033" s="14"/>
      <c r="QGC1033" s="14"/>
      <c r="QGD1033" s="14"/>
      <c r="QGE1033" s="14"/>
      <c r="QGF1033" s="14"/>
      <c r="QGG1033" s="14"/>
      <c r="QGH1033" s="14"/>
      <c r="QGI1033" s="14"/>
      <c r="QGJ1033" s="14"/>
      <c r="QGK1033" s="14"/>
      <c r="QGL1033" s="14"/>
      <c r="QGM1033" s="14"/>
      <c r="QGN1033" s="14"/>
      <c r="QGO1033" s="14"/>
      <c r="QGP1033" s="14"/>
      <c r="QGQ1033" s="14"/>
      <c r="QGR1033" s="14"/>
      <c r="QGS1033" s="14"/>
      <c r="QGT1033" s="14"/>
      <c r="QGU1033" s="14"/>
      <c r="QGV1033" s="14"/>
      <c r="QGW1033" s="14"/>
      <c r="QGX1033" s="14"/>
      <c r="QGY1033" s="14"/>
      <c r="QGZ1033" s="14"/>
      <c r="QHA1033" s="14"/>
      <c r="QHB1033" s="14"/>
      <c r="QHC1033" s="14"/>
      <c r="QHD1033" s="14"/>
      <c r="QHE1033" s="14"/>
      <c r="QHF1033" s="14"/>
      <c r="QHG1033" s="14"/>
      <c r="QHH1033" s="14"/>
      <c r="QHI1033" s="14"/>
      <c r="QHJ1033" s="14"/>
      <c r="QHK1033" s="14"/>
      <c r="QHL1033" s="14"/>
      <c r="QHM1033" s="14"/>
      <c r="QHN1033" s="14"/>
      <c r="QHO1033" s="14"/>
      <c r="QHP1033" s="14"/>
      <c r="QHQ1033" s="14"/>
      <c r="QHR1033" s="14"/>
      <c r="QHS1033" s="14"/>
      <c r="QHT1033" s="14"/>
      <c r="QHU1033" s="14"/>
      <c r="QHV1033" s="14"/>
      <c r="QHW1033" s="14"/>
      <c r="QHX1033" s="14"/>
      <c r="QHY1033" s="14"/>
      <c r="QHZ1033" s="14"/>
      <c r="QIA1033" s="14"/>
      <c r="QIB1033" s="14"/>
      <c r="QIC1033" s="14"/>
      <c r="QID1033" s="14"/>
      <c r="QIE1033" s="14"/>
      <c r="QIF1033" s="14"/>
      <c r="QIG1033" s="14"/>
      <c r="QIH1033" s="14"/>
      <c r="QII1033" s="14"/>
      <c r="QIJ1033" s="14"/>
      <c r="QIK1033" s="14"/>
      <c r="QIL1033" s="14"/>
      <c r="QIM1033" s="14"/>
      <c r="QIN1033" s="14"/>
      <c r="QIO1033" s="14"/>
      <c r="QIP1033" s="14"/>
      <c r="QIQ1033" s="14"/>
      <c r="QIR1033" s="14"/>
      <c r="QIS1033" s="14"/>
      <c r="QIT1033" s="14"/>
      <c r="QIU1033" s="14"/>
      <c r="QIV1033" s="14"/>
      <c r="QIW1033" s="14"/>
      <c r="QIX1033" s="14"/>
      <c r="QIY1033" s="14"/>
      <c r="QIZ1033" s="14"/>
      <c r="QJA1033" s="14"/>
      <c r="QJB1033" s="14"/>
      <c r="QJC1033" s="14"/>
      <c r="QJD1033" s="14"/>
      <c r="QJE1033" s="14"/>
      <c r="QJF1033" s="14"/>
      <c r="QJG1033" s="14"/>
      <c r="QJH1033" s="14"/>
      <c r="QJI1033" s="14"/>
      <c r="QJJ1033" s="14"/>
      <c r="QJK1033" s="14"/>
      <c r="QJL1033" s="14"/>
      <c r="QJM1033" s="14"/>
      <c r="QJN1033" s="14"/>
      <c r="QJO1033" s="14"/>
      <c r="QJP1033" s="14"/>
      <c r="QJQ1033" s="14"/>
      <c r="QJR1033" s="14"/>
      <c r="QJS1033" s="14"/>
      <c r="QJT1033" s="14"/>
      <c r="QJU1033" s="14"/>
      <c r="QJV1033" s="14"/>
      <c r="QJW1033" s="14"/>
      <c r="QJX1033" s="14"/>
      <c r="QJY1033" s="14"/>
      <c r="QJZ1033" s="14"/>
      <c r="QKA1033" s="14"/>
      <c r="QKB1033" s="14"/>
      <c r="QKC1033" s="14"/>
      <c r="QKD1033" s="14"/>
      <c r="QKE1033" s="14"/>
      <c r="QKF1033" s="14"/>
      <c r="QKG1033" s="14"/>
      <c r="QKH1033" s="14"/>
      <c r="QKI1033" s="14"/>
      <c r="QKJ1033" s="14"/>
      <c r="QKK1033" s="14"/>
      <c r="QKL1033" s="14"/>
      <c r="QKM1033" s="14"/>
      <c r="QKN1033" s="14"/>
      <c r="QKO1033" s="14"/>
      <c r="QKP1033" s="14"/>
      <c r="QKQ1033" s="14"/>
      <c r="QKR1033" s="14"/>
      <c r="QKS1033" s="14"/>
      <c r="QKT1033" s="14"/>
      <c r="QKU1033" s="14"/>
      <c r="QKV1033" s="14"/>
      <c r="QKW1033" s="14"/>
      <c r="QKX1033" s="14"/>
      <c r="QKY1033" s="14"/>
      <c r="QKZ1033" s="14"/>
      <c r="QLA1033" s="14"/>
      <c r="QLB1033" s="14"/>
      <c r="QLC1033" s="14"/>
      <c r="QLD1033" s="14"/>
      <c r="QLE1033" s="14"/>
      <c r="QLF1033" s="14"/>
      <c r="QLG1033" s="14"/>
      <c r="QLH1033" s="14"/>
      <c r="QLI1033" s="14"/>
      <c r="QLJ1033" s="14"/>
      <c r="QLK1033" s="14"/>
      <c r="QLL1033" s="14"/>
      <c r="QLM1033" s="14"/>
      <c r="QLN1033" s="14"/>
      <c r="QLO1033" s="14"/>
      <c r="QLP1033" s="14"/>
      <c r="QLQ1033" s="14"/>
      <c r="QLR1033" s="14"/>
      <c r="QLS1033" s="14"/>
      <c r="QLT1033" s="14"/>
      <c r="QLU1033" s="14"/>
      <c r="QLV1033" s="14"/>
      <c r="QLW1033" s="14"/>
      <c r="QLX1033" s="14"/>
      <c r="QLY1033" s="14"/>
      <c r="QLZ1033" s="14"/>
      <c r="QMA1033" s="14"/>
      <c r="QMB1033" s="14"/>
      <c r="QMC1033" s="14"/>
      <c r="QMD1033" s="14"/>
      <c r="QME1033" s="14"/>
      <c r="QMF1033" s="14"/>
      <c r="QMG1033" s="14"/>
      <c r="QMH1033" s="14"/>
      <c r="QMI1033" s="14"/>
      <c r="QMJ1033" s="14"/>
      <c r="QMK1033" s="14"/>
      <c r="QML1033" s="14"/>
      <c r="QMM1033" s="14"/>
      <c r="QMN1033" s="14"/>
      <c r="QMO1033" s="14"/>
      <c r="QMP1033" s="14"/>
      <c r="QMQ1033" s="14"/>
      <c r="QMR1033" s="14"/>
      <c r="QMS1033" s="14"/>
      <c r="QMT1033" s="14"/>
      <c r="QMU1033" s="14"/>
      <c r="QMV1033" s="14"/>
      <c r="QMW1033" s="14"/>
      <c r="QMX1033" s="14"/>
      <c r="QMY1033" s="14"/>
      <c r="QMZ1033" s="14"/>
      <c r="QNA1033" s="14"/>
      <c r="QNB1033" s="14"/>
      <c r="QNC1033" s="14"/>
      <c r="QND1033" s="14"/>
      <c r="QNE1033" s="14"/>
      <c r="QNF1033" s="14"/>
      <c r="QNG1033" s="14"/>
      <c r="QNH1033" s="14"/>
      <c r="QNI1033" s="14"/>
      <c r="QNJ1033" s="14"/>
      <c r="QNK1033" s="14"/>
      <c r="QNL1033" s="14"/>
      <c r="QNM1033" s="14"/>
      <c r="QNN1033" s="14"/>
      <c r="QNO1033" s="14"/>
      <c r="QNP1033" s="14"/>
      <c r="QNQ1033" s="14"/>
      <c r="QNR1033" s="14"/>
      <c r="QNS1033" s="14"/>
      <c r="QNT1033" s="14"/>
      <c r="QNU1033" s="14"/>
      <c r="QNV1033" s="14"/>
      <c r="QNW1033" s="14"/>
      <c r="QNX1033" s="14"/>
      <c r="QNY1033" s="14"/>
      <c r="QNZ1033" s="14"/>
      <c r="QOA1033" s="14"/>
      <c r="QOB1033" s="14"/>
      <c r="QOC1033" s="14"/>
      <c r="QOD1033" s="14"/>
      <c r="QOE1033" s="14"/>
      <c r="QOF1033" s="14"/>
      <c r="QOG1033" s="14"/>
      <c r="QOH1033" s="14"/>
      <c r="QOI1033" s="14"/>
      <c r="QOJ1033" s="14"/>
      <c r="QOK1033" s="14"/>
      <c r="QOL1033" s="14"/>
      <c r="QOM1033" s="14"/>
      <c r="QON1033" s="14"/>
      <c r="QOO1033" s="14"/>
      <c r="QOP1033" s="14"/>
      <c r="QOQ1033" s="14"/>
      <c r="QOR1033" s="14"/>
      <c r="QOS1033" s="14"/>
      <c r="QOT1033" s="14"/>
      <c r="QOU1033" s="14"/>
      <c r="QOV1033" s="14"/>
      <c r="QOW1033" s="14"/>
      <c r="QOX1033" s="14"/>
      <c r="QOY1033" s="14"/>
      <c r="QOZ1033" s="14"/>
      <c r="QPA1033" s="14"/>
      <c r="QPB1033" s="14"/>
      <c r="QPC1033" s="14"/>
      <c r="QPD1033" s="14"/>
      <c r="QPE1033" s="14"/>
      <c r="QPF1033" s="14"/>
      <c r="QPG1033" s="14"/>
      <c r="QPH1033" s="14"/>
      <c r="QPI1033" s="14"/>
      <c r="QPJ1033" s="14"/>
      <c r="QPK1033" s="14"/>
      <c r="QPL1033" s="14"/>
      <c r="QPM1033" s="14"/>
      <c r="QPN1033" s="14"/>
      <c r="QPO1033" s="14"/>
      <c r="QPP1033" s="14"/>
      <c r="QPQ1033" s="14"/>
      <c r="QPR1033" s="14"/>
      <c r="QPS1033" s="14"/>
      <c r="QPT1033" s="14"/>
      <c r="QPU1033" s="14"/>
      <c r="QPV1033" s="14"/>
      <c r="QPW1033" s="14"/>
      <c r="QPX1033" s="14"/>
      <c r="QPY1033" s="14"/>
      <c r="QPZ1033" s="14"/>
      <c r="QQA1033" s="14"/>
      <c r="QQB1033" s="14"/>
      <c r="QQC1033" s="14"/>
      <c r="QQD1033" s="14"/>
      <c r="QQE1033" s="14"/>
      <c r="QQF1033" s="14"/>
      <c r="QQG1033" s="14"/>
      <c r="QQH1033" s="14"/>
      <c r="QQI1033" s="14"/>
      <c r="QQJ1033" s="14"/>
      <c r="QQK1033" s="14"/>
      <c r="QQL1033" s="14"/>
      <c r="QQM1033" s="14"/>
      <c r="QQN1033" s="14"/>
      <c r="QQO1033" s="14"/>
      <c r="QQP1033" s="14"/>
      <c r="QQQ1033" s="14"/>
      <c r="QQR1033" s="14"/>
      <c r="QQS1033" s="14"/>
      <c r="QQT1033" s="14"/>
      <c r="QQU1033" s="14"/>
      <c r="QQV1033" s="14"/>
      <c r="QQW1033" s="14"/>
      <c r="QQX1033" s="14"/>
      <c r="QQY1033" s="14"/>
      <c r="QQZ1033" s="14"/>
      <c r="QRA1033" s="14"/>
      <c r="QRB1033" s="14"/>
      <c r="QRC1033" s="14"/>
      <c r="QRD1033" s="14"/>
      <c r="QRE1033" s="14"/>
      <c r="QRF1033" s="14"/>
      <c r="QRG1033" s="14"/>
      <c r="QRH1033" s="14"/>
      <c r="QRI1033" s="14"/>
      <c r="QRJ1033" s="14"/>
      <c r="QRK1033" s="14"/>
      <c r="QRL1033" s="14"/>
      <c r="QRM1033" s="14"/>
      <c r="QRN1033" s="14"/>
      <c r="QRO1033" s="14"/>
      <c r="QRP1033" s="14"/>
      <c r="QRQ1033" s="14"/>
      <c r="QRR1033" s="14"/>
      <c r="QRS1033" s="14"/>
      <c r="QRT1033" s="14"/>
      <c r="QRU1033" s="14"/>
      <c r="QRV1033" s="14"/>
      <c r="QRW1033" s="14"/>
      <c r="QRX1033" s="14"/>
      <c r="QRY1033" s="14"/>
      <c r="QRZ1033" s="14"/>
      <c r="QSA1033" s="14"/>
      <c r="QSB1033" s="14"/>
      <c r="QSC1033" s="14"/>
      <c r="QSD1033" s="14"/>
      <c r="QSE1033" s="14"/>
      <c r="QSF1033" s="14"/>
      <c r="QSG1033" s="14"/>
      <c r="QSH1033" s="14"/>
      <c r="QSI1033" s="14"/>
      <c r="QSJ1033" s="14"/>
      <c r="QSK1033" s="14"/>
      <c r="QSL1033" s="14"/>
      <c r="QSM1033" s="14"/>
      <c r="QSN1033" s="14"/>
      <c r="QSO1033" s="14"/>
      <c r="QSP1033" s="14"/>
      <c r="QSQ1033" s="14"/>
      <c r="QSR1033" s="14"/>
      <c r="QSS1033" s="14"/>
      <c r="QST1033" s="14"/>
      <c r="QSU1033" s="14"/>
      <c r="QSV1033" s="14"/>
      <c r="QSW1033" s="14"/>
      <c r="QSX1033" s="14"/>
      <c r="QSY1033" s="14"/>
      <c r="QSZ1033" s="14"/>
      <c r="QTA1033" s="14"/>
      <c r="QTB1033" s="14"/>
      <c r="QTC1033" s="14"/>
      <c r="QTD1033" s="14"/>
      <c r="QTE1033" s="14"/>
      <c r="QTF1033" s="14"/>
      <c r="QTG1033" s="14"/>
      <c r="QTH1033" s="14"/>
      <c r="QTI1033" s="14"/>
      <c r="QTJ1033" s="14"/>
      <c r="QTK1033" s="14"/>
      <c r="QTL1033" s="14"/>
      <c r="QTM1033" s="14"/>
      <c r="QTN1033" s="14"/>
      <c r="QTO1033" s="14"/>
      <c r="QTP1033" s="14"/>
      <c r="QTQ1033" s="14"/>
      <c r="QTR1033" s="14"/>
      <c r="QTS1033" s="14"/>
      <c r="QTT1033" s="14"/>
      <c r="QTU1033" s="14"/>
      <c r="QTV1033" s="14"/>
      <c r="QTW1033" s="14"/>
      <c r="QTX1033" s="14"/>
      <c r="QTY1033" s="14"/>
      <c r="QTZ1033" s="14"/>
      <c r="QUA1033" s="14"/>
      <c r="QUB1033" s="14"/>
      <c r="QUC1033" s="14"/>
      <c r="QUD1033" s="14"/>
      <c r="QUE1033" s="14"/>
      <c r="QUF1033" s="14"/>
      <c r="QUG1033" s="14"/>
      <c r="QUH1033" s="14"/>
      <c r="QUI1033" s="14"/>
      <c r="QUJ1033" s="14"/>
      <c r="QUK1033" s="14"/>
      <c r="QUL1033" s="14"/>
      <c r="QUM1033" s="14"/>
      <c r="QUN1033" s="14"/>
      <c r="QUO1033" s="14"/>
      <c r="QUP1033" s="14"/>
      <c r="QUQ1033" s="14"/>
      <c r="QUR1033" s="14"/>
      <c r="QUS1033" s="14"/>
      <c r="QUT1033" s="14"/>
      <c r="QUU1033" s="14"/>
      <c r="QUV1033" s="14"/>
      <c r="QUW1033" s="14"/>
      <c r="QUX1033" s="14"/>
      <c r="QUY1033" s="14"/>
      <c r="QUZ1033" s="14"/>
      <c r="QVA1033" s="14"/>
      <c r="QVB1033" s="14"/>
      <c r="QVC1033" s="14"/>
      <c r="QVD1033" s="14"/>
      <c r="QVE1033" s="14"/>
      <c r="QVF1033" s="14"/>
      <c r="QVG1033" s="14"/>
      <c r="QVH1033" s="14"/>
      <c r="QVI1033" s="14"/>
      <c r="QVJ1033" s="14"/>
      <c r="QVK1033" s="14"/>
      <c r="QVL1033" s="14"/>
      <c r="QVM1033" s="14"/>
      <c r="QVN1033" s="14"/>
      <c r="QVO1033" s="14"/>
      <c r="QVP1033" s="14"/>
      <c r="QVQ1033" s="14"/>
      <c r="QVR1033" s="14"/>
      <c r="QVS1033" s="14"/>
      <c r="QVT1033" s="14"/>
      <c r="QVU1033" s="14"/>
      <c r="QVV1033" s="14"/>
      <c r="QVW1033" s="14"/>
      <c r="QVX1033" s="14"/>
      <c r="QVY1033" s="14"/>
      <c r="QVZ1033" s="14"/>
      <c r="QWA1033" s="14"/>
      <c r="QWB1033" s="14"/>
      <c r="QWC1033" s="14"/>
      <c r="QWD1033" s="14"/>
      <c r="QWE1033" s="14"/>
      <c r="QWF1033" s="14"/>
      <c r="QWG1033" s="14"/>
      <c r="QWH1033" s="14"/>
      <c r="QWI1033" s="14"/>
      <c r="QWJ1033" s="14"/>
      <c r="QWK1033" s="14"/>
      <c r="QWL1033" s="14"/>
      <c r="QWM1033" s="14"/>
      <c r="QWN1033" s="14"/>
      <c r="QWO1033" s="14"/>
      <c r="QWP1033" s="14"/>
      <c r="QWQ1033" s="14"/>
      <c r="QWR1033" s="14"/>
      <c r="QWS1033" s="14"/>
      <c r="QWT1033" s="14"/>
      <c r="QWU1033" s="14"/>
      <c r="QWV1033" s="14"/>
      <c r="QWW1033" s="14"/>
      <c r="QWX1033" s="14"/>
      <c r="QWY1033" s="14"/>
      <c r="QWZ1033" s="14"/>
      <c r="QXA1033" s="14"/>
      <c r="QXB1033" s="14"/>
      <c r="QXC1033" s="14"/>
      <c r="QXD1033" s="14"/>
      <c r="QXE1033" s="14"/>
      <c r="QXF1033" s="14"/>
      <c r="QXG1033" s="14"/>
      <c r="QXH1033" s="14"/>
      <c r="QXI1033" s="14"/>
      <c r="QXJ1033" s="14"/>
      <c r="QXK1033" s="14"/>
      <c r="QXL1033" s="14"/>
      <c r="QXM1033" s="14"/>
      <c r="QXN1033" s="14"/>
      <c r="QXO1033" s="14"/>
      <c r="QXP1033" s="14"/>
      <c r="QXQ1033" s="14"/>
      <c r="QXR1033" s="14"/>
      <c r="QXS1033" s="14"/>
      <c r="QXT1033" s="14"/>
      <c r="QXU1033" s="14"/>
      <c r="QXV1033" s="14"/>
      <c r="QXW1033" s="14"/>
      <c r="QXX1033" s="14"/>
      <c r="QXY1033" s="14"/>
      <c r="QXZ1033" s="14"/>
      <c r="QYA1033" s="14"/>
      <c r="QYB1033" s="14"/>
      <c r="QYC1033" s="14"/>
      <c r="QYD1033" s="14"/>
      <c r="QYE1033" s="14"/>
      <c r="QYF1033" s="14"/>
      <c r="QYG1033" s="14"/>
      <c r="QYH1033" s="14"/>
      <c r="QYI1033" s="14"/>
      <c r="QYJ1033" s="14"/>
      <c r="QYK1033" s="14"/>
      <c r="QYL1033" s="14"/>
      <c r="QYM1033" s="14"/>
      <c r="QYN1033" s="14"/>
      <c r="QYO1033" s="14"/>
      <c r="QYP1033" s="14"/>
      <c r="QYQ1033" s="14"/>
      <c r="QYR1033" s="14"/>
      <c r="QYS1033" s="14"/>
      <c r="QYT1033" s="14"/>
      <c r="QYU1033" s="14"/>
      <c r="QYV1033" s="14"/>
      <c r="QYW1033" s="14"/>
      <c r="QYX1033" s="14"/>
      <c r="QYY1033" s="14"/>
      <c r="QYZ1033" s="14"/>
      <c r="QZA1033" s="14"/>
      <c r="QZB1033" s="14"/>
      <c r="QZC1033" s="14"/>
      <c r="QZD1033" s="14"/>
      <c r="QZE1033" s="14"/>
      <c r="QZF1033" s="14"/>
      <c r="QZG1033" s="14"/>
      <c r="QZH1033" s="14"/>
      <c r="QZI1033" s="14"/>
      <c r="QZJ1033" s="14"/>
      <c r="QZK1033" s="14"/>
      <c r="QZL1033" s="14"/>
      <c r="QZM1033" s="14"/>
      <c r="QZN1033" s="14"/>
      <c r="QZO1033" s="14"/>
      <c r="QZP1033" s="14"/>
      <c r="QZQ1033" s="14"/>
      <c r="QZR1033" s="14"/>
      <c r="QZS1033" s="14"/>
      <c r="QZT1033" s="14"/>
      <c r="QZU1033" s="14"/>
      <c r="QZV1033" s="14"/>
      <c r="QZW1033" s="14"/>
      <c r="QZX1033" s="14"/>
      <c r="QZY1033" s="14"/>
      <c r="QZZ1033" s="14"/>
      <c r="RAA1033" s="14"/>
      <c r="RAB1033" s="14"/>
      <c r="RAC1033" s="14"/>
      <c r="RAD1033" s="14"/>
      <c r="RAE1033" s="14"/>
      <c r="RAF1033" s="14"/>
      <c r="RAG1033" s="14"/>
      <c r="RAH1033" s="14"/>
      <c r="RAI1033" s="14"/>
      <c r="RAJ1033" s="14"/>
      <c r="RAK1033" s="14"/>
      <c r="RAL1033" s="14"/>
      <c r="RAM1033" s="14"/>
      <c r="RAN1033" s="14"/>
      <c r="RAO1033" s="14"/>
      <c r="RAP1033" s="14"/>
      <c r="RAQ1033" s="14"/>
      <c r="RAR1033" s="14"/>
      <c r="RAS1033" s="14"/>
      <c r="RAT1033" s="14"/>
      <c r="RAU1033" s="14"/>
      <c r="RAV1033" s="14"/>
      <c r="RAW1033" s="14"/>
      <c r="RAX1033" s="14"/>
      <c r="RAY1033" s="14"/>
      <c r="RAZ1033" s="14"/>
      <c r="RBA1033" s="14"/>
      <c r="RBB1033" s="14"/>
      <c r="RBC1033" s="14"/>
      <c r="RBD1033" s="14"/>
      <c r="RBE1033" s="14"/>
      <c r="RBF1033" s="14"/>
      <c r="RBG1033" s="14"/>
      <c r="RBH1033" s="14"/>
      <c r="RBI1033" s="14"/>
      <c r="RBJ1033" s="14"/>
      <c r="RBK1033" s="14"/>
      <c r="RBL1033" s="14"/>
      <c r="RBM1033" s="14"/>
      <c r="RBN1033" s="14"/>
      <c r="RBO1033" s="14"/>
      <c r="RBP1033" s="14"/>
      <c r="RBQ1033" s="14"/>
      <c r="RBR1033" s="14"/>
      <c r="RBS1033" s="14"/>
      <c r="RBT1033" s="14"/>
      <c r="RBU1033" s="14"/>
      <c r="RBV1033" s="14"/>
      <c r="RBW1033" s="14"/>
      <c r="RBX1033" s="14"/>
      <c r="RBY1033" s="14"/>
      <c r="RBZ1033" s="14"/>
      <c r="RCA1033" s="14"/>
      <c r="RCB1033" s="14"/>
      <c r="RCC1033" s="14"/>
      <c r="RCD1033" s="14"/>
      <c r="RCE1033" s="14"/>
      <c r="RCF1033" s="14"/>
      <c r="RCG1033" s="14"/>
      <c r="RCH1033" s="14"/>
      <c r="RCI1033" s="14"/>
      <c r="RCJ1033" s="14"/>
      <c r="RCK1033" s="14"/>
      <c r="RCL1033" s="14"/>
      <c r="RCM1033" s="14"/>
      <c r="RCN1033" s="14"/>
      <c r="RCO1033" s="14"/>
      <c r="RCP1033" s="14"/>
      <c r="RCQ1033" s="14"/>
      <c r="RCR1033" s="14"/>
      <c r="RCS1033" s="14"/>
      <c r="RCT1033" s="14"/>
      <c r="RCU1033" s="14"/>
      <c r="RCV1033" s="14"/>
      <c r="RCW1033" s="14"/>
      <c r="RCX1033" s="14"/>
      <c r="RCY1033" s="14"/>
      <c r="RCZ1033" s="14"/>
      <c r="RDA1033" s="14"/>
      <c r="RDB1033" s="14"/>
      <c r="RDC1033" s="14"/>
      <c r="RDD1033" s="14"/>
      <c r="RDE1033" s="14"/>
      <c r="RDF1033" s="14"/>
      <c r="RDG1033" s="14"/>
      <c r="RDH1033" s="14"/>
      <c r="RDI1033" s="14"/>
      <c r="RDJ1033" s="14"/>
      <c r="RDK1033" s="14"/>
      <c r="RDL1033" s="14"/>
      <c r="RDM1033" s="14"/>
      <c r="RDN1033" s="14"/>
      <c r="RDO1033" s="14"/>
      <c r="RDP1033" s="14"/>
      <c r="RDQ1033" s="14"/>
      <c r="RDR1033" s="14"/>
      <c r="RDS1033" s="14"/>
      <c r="RDT1033" s="14"/>
      <c r="RDU1033" s="14"/>
      <c r="RDV1033" s="14"/>
      <c r="RDW1033" s="14"/>
      <c r="RDX1033" s="14"/>
      <c r="RDY1033" s="14"/>
      <c r="RDZ1033" s="14"/>
      <c r="REA1033" s="14"/>
      <c r="REB1033" s="14"/>
      <c r="REC1033" s="14"/>
      <c r="RED1033" s="14"/>
      <c r="REE1033" s="14"/>
      <c r="REF1033" s="14"/>
      <c r="REG1033" s="14"/>
      <c r="REH1033" s="14"/>
      <c r="REI1033" s="14"/>
      <c r="REJ1033" s="14"/>
      <c r="REK1033" s="14"/>
      <c r="REL1033" s="14"/>
      <c r="REM1033" s="14"/>
      <c r="REN1033" s="14"/>
      <c r="REO1033" s="14"/>
      <c r="REP1033" s="14"/>
      <c r="REQ1033" s="14"/>
      <c r="RER1033" s="14"/>
      <c r="RES1033" s="14"/>
      <c r="RET1033" s="14"/>
      <c r="REU1033" s="14"/>
      <c r="REV1033" s="14"/>
      <c r="REW1033" s="14"/>
      <c r="REX1033" s="14"/>
      <c r="REY1033" s="14"/>
      <c r="REZ1033" s="14"/>
      <c r="RFA1033" s="14"/>
      <c r="RFB1033" s="14"/>
      <c r="RFC1033" s="14"/>
      <c r="RFD1033" s="14"/>
      <c r="RFE1033" s="14"/>
      <c r="RFF1033" s="14"/>
      <c r="RFG1033" s="14"/>
      <c r="RFH1033" s="14"/>
      <c r="RFI1033" s="14"/>
      <c r="RFJ1033" s="14"/>
      <c r="RFK1033" s="14"/>
      <c r="RFL1033" s="14"/>
      <c r="RFM1033" s="14"/>
      <c r="RFN1033" s="14"/>
      <c r="RFO1033" s="14"/>
      <c r="RFP1033" s="14"/>
      <c r="RFQ1033" s="14"/>
      <c r="RFR1033" s="14"/>
      <c r="RFS1033" s="14"/>
      <c r="RFT1033" s="14"/>
      <c r="RFU1033" s="14"/>
      <c r="RFV1033" s="14"/>
      <c r="RFW1033" s="14"/>
      <c r="RFX1033" s="14"/>
      <c r="RFY1033" s="14"/>
      <c r="RFZ1033" s="14"/>
      <c r="RGA1033" s="14"/>
      <c r="RGB1033" s="14"/>
      <c r="RGC1033" s="14"/>
      <c r="RGD1033" s="14"/>
      <c r="RGE1033" s="14"/>
      <c r="RGF1033" s="14"/>
      <c r="RGG1033" s="14"/>
      <c r="RGH1033" s="14"/>
      <c r="RGI1033" s="14"/>
      <c r="RGJ1033" s="14"/>
      <c r="RGK1033" s="14"/>
      <c r="RGL1033" s="14"/>
      <c r="RGM1033" s="14"/>
      <c r="RGN1033" s="14"/>
      <c r="RGO1033" s="14"/>
      <c r="RGP1033" s="14"/>
      <c r="RGQ1033" s="14"/>
      <c r="RGR1033" s="14"/>
      <c r="RGS1033" s="14"/>
      <c r="RGT1033" s="14"/>
      <c r="RGU1033" s="14"/>
      <c r="RGV1033" s="14"/>
      <c r="RGW1033" s="14"/>
      <c r="RGX1033" s="14"/>
      <c r="RGY1033" s="14"/>
      <c r="RGZ1033" s="14"/>
      <c r="RHA1033" s="14"/>
      <c r="RHB1033" s="14"/>
      <c r="RHC1033" s="14"/>
      <c r="RHD1033" s="14"/>
      <c r="RHE1033" s="14"/>
      <c r="RHF1033" s="14"/>
      <c r="RHG1033" s="14"/>
      <c r="RHH1033" s="14"/>
      <c r="RHI1033" s="14"/>
      <c r="RHJ1033" s="14"/>
      <c r="RHK1033" s="14"/>
      <c r="RHL1033" s="14"/>
      <c r="RHM1033" s="14"/>
      <c r="RHN1033" s="14"/>
      <c r="RHO1033" s="14"/>
      <c r="RHP1033" s="14"/>
      <c r="RHQ1033" s="14"/>
      <c r="RHR1033" s="14"/>
      <c r="RHS1033" s="14"/>
      <c r="RHT1033" s="14"/>
      <c r="RHU1033" s="14"/>
      <c r="RHV1033" s="14"/>
      <c r="RHW1033" s="14"/>
      <c r="RHX1033" s="14"/>
      <c r="RHY1033" s="14"/>
      <c r="RHZ1033" s="14"/>
      <c r="RIA1033" s="14"/>
      <c r="RIB1033" s="14"/>
      <c r="RIC1033" s="14"/>
      <c r="RID1033" s="14"/>
      <c r="RIE1033" s="14"/>
      <c r="RIF1033" s="14"/>
      <c r="RIG1033" s="14"/>
      <c r="RIH1033" s="14"/>
      <c r="RII1033" s="14"/>
      <c r="RIJ1033" s="14"/>
      <c r="RIK1033" s="14"/>
      <c r="RIL1033" s="14"/>
      <c r="RIM1033" s="14"/>
      <c r="RIN1033" s="14"/>
      <c r="RIO1033" s="14"/>
      <c r="RIP1033" s="14"/>
      <c r="RIQ1033" s="14"/>
      <c r="RIR1033" s="14"/>
      <c r="RIS1033" s="14"/>
      <c r="RIT1033" s="14"/>
      <c r="RIU1033" s="14"/>
      <c r="RIV1033" s="14"/>
      <c r="RIW1033" s="14"/>
      <c r="RIX1033" s="14"/>
      <c r="RIY1033" s="14"/>
      <c r="RIZ1033" s="14"/>
      <c r="RJA1033" s="14"/>
      <c r="RJB1033" s="14"/>
      <c r="RJC1033" s="14"/>
      <c r="RJD1033" s="14"/>
      <c r="RJE1033" s="14"/>
      <c r="RJF1033" s="14"/>
      <c r="RJG1033" s="14"/>
      <c r="RJH1033" s="14"/>
      <c r="RJI1033" s="14"/>
      <c r="RJJ1033" s="14"/>
      <c r="RJK1033" s="14"/>
      <c r="RJL1033" s="14"/>
      <c r="RJM1033" s="14"/>
      <c r="RJN1033" s="14"/>
      <c r="RJO1033" s="14"/>
      <c r="RJP1033" s="14"/>
      <c r="RJQ1033" s="14"/>
      <c r="RJR1033" s="14"/>
      <c r="RJS1033" s="14"/>
      <c r="RJT1033" s="14"/>
      <c r="RJU1033" s="14"/>
      <c r="RJV1033" s="14"/>
      <c r="RJW1033" s="14"/>
      <c r="RJX1033" s="14"/>
      <c r="RJY1033" s="14"/>
      <c r="RJZ1033" s="14"/>
      <c r="RKA1033" s="14"/>
      <c r="RKB1033" s="14"/>
      <c r="RKC1033" s="14"/>
      <c r="RKD1033" s="14"/>
      <c r="RKE1033" s="14"/>
      <c r="RKF1033" s="14"/>
      <c r="RKG1033" s="14"/>
      <c r="RKH1033" s="14"/>
      <c r="RKI1033" s="14"/>
      <c r="RKJ1033" s="14"/>
      <c r="RKK1033" s="14"/>
      <c r="RKL1033" s="14"/>
      <c r="RKM1033" s="14"/>
      <c r="RKN1033" s="14"/>
      <c r="RKO1033" s="14"/>
      <c r="RKP1033" s="14"/>
      <c r="RKQ1033" s="14"/>
      <c r="RKR1033" s="14"/>
      <c r="RKS1033" s="14"/>
      <c r="RKT1033" s="14"/>
      <c r="RKU1033" s="14"/>
      <c r="RKV1033" s="14"/>
      <c r="RKW1033" s="14"/>
      <c r="RKX1033" s="14"/>
      <c r="RKY1033" s="14"/>
      <c r="RKZ1033" s="14"/>
      <c r="RLA1033" s="14"/>
      <c r="RLB1033" s="14"/>
      <c r="RLC1033" s="14"/>
      <c r="RLD1033" s="14"/>
      <c r="RLE1033" s="14"/>
      <c r="RLF1033" s="14"/>
      <c r="RLG1033" s="14"/>
      <c r="RLH1033" s="14"/>
      <c r="RLI1033" s="14"/>
      <c r="RLJ1033" s="14"/>
      <c r="RLK1033" s="14"/>
      <c r="RLL1033" s="14"/>
      <c r="RLM1033" s="14"/>
      <c r="RLN1033" s="14"/>
      <c r="RLO1033" s="14"/>
      <c r="RLP1033" s="14"/>
      <c r="RLQ1033" s="14"/>
      <c r="RLR1033" s="14"/>
      <c r="RLS1033" s="14"/>
      <c r="RLT1033" s="14"/>
      <c r="RLU1033" s="14"/>
      <c r="RLV1033" s="14"/>
      <c r="RLW1033" s="14"/>
      <c r="RLX1033" s="14"/>
      <c r="RLY1033" s="14"/>
      <c r="RLZ1033" s="14"/>
      <c r="RMA1033" s="14"/>
      <c r="RMB1033" s="14"/>
      <c r="RMC1033" s="14"/>
      <c r="RMD1033" s="14"/>
      <c r="RME1033" s="14"/>
      <c r="RMF1033" s="14"/>
      <c r="RMG1033" s="14"/>
      <c r="RMH1033" s="14"/>
      <c r="RMI1033" s="14"/>
      <c r="RMJ1033" s="14"/>
      <c r="RMK1033" s="14"/>
      <c r="RML1033" s="14"/>
      <c r="RMM1033" s="14"/>
      <c r="RMN1033" s="14"/>
      <c r="RMO1033" s="14"/>
      <c r="RMP1033" s="14"/>
      <c r="RMQ1033" s="14"/>
      <c r="RMR1033" s="14"/>
      <c r="RMS1033" s="14"/>
      <c r="RMT1033" s="14"/>
      <c r="RMU1033" s="14"/>
      <c r="RMV1033" s="14"/>
      <c r="RMW1033" s="14"/>
      <c r="RMX1033" s="14"/>
      <c r="RMY1033" s="14"/>
      <c r="RMZ1033" s="14"/>
      <c r="RNA1033" s="14"/>
      <c r="RNB1033" s="14"/>
      <c r="RNC1033" s="14"/>
      <c r="RND1033" s="14"/>
      <c r="RNE1033" s="14"/>
      <c r="RNF1033" s="14"/>
      <c r="RNG1033" s="14"/>
      <c r="RNH1033" s="14"/>
      <c r="RNI1033" s="14"/>
      <c r="RNJ1033" s="14"/>
      <c r="RNK1033" s="14"/>
      <c r="RNL1033" s="14"/>
      <c r="RNM1033" s="14"/>
      <c r="RNN1033" s="14"/>
      <c r="RNO1033" s="14"/>
      <c r="RNP1033" s="14"/>
      <c r="RNQ1033" s="14"/>
      <c r="RNR1033" s="14"/>
      <c r="RNS1033" s="14"/>
      <c r="RNT1033" s="14"/>
      <c r="RNU1033" s="14"/>
      <c r="RNV1033" s="14"/>
      <c r="RNW1033" s="14"/>
      <c r="RNX1033" s="14"/>
      <c r="RNY1033" s="14"/>
      <c r="RNZ1033" s="14"/>
      <c r="ROA1033" s="14"/>
      <c r="ROB1033" s="14"/>
      <c r="ROC1033" s="14"/>
      <c r="ROD1033" s="14"/>
      <c r="ROE1033" s="14"/>
      <c r="ROF1033" s="14"/>
      <c r="ROG1033" s="14"/>
      <c r="ROH1033" s="14"/>
      <c r="ROI1033" s="14"/>
      <c r="ROJ1033" s="14"/>
      <c r="ROK1033" s="14"/>
      <c r="ROL1033" s="14"/>
      <c r="ROM1033" s="14"/>
      <c r="RON1033" s="14"/>
      <c r="ROO1033" s="14"/>
      <c r="ROP1033" s="14"/>
      <c r="ROQ1033" s="14"/>
      <c r="ROR1033" s="14"/>
      <c r="ROS1033" s="14"/>
      <c r="ROT1033" s="14"/>
      <c r="ROU1033" s="14"/>
      <c r="ROV1033" s="14"/>
      <c r="ROW1033" s="14"/>
      <c r="ROX1033" s="14"/>
      <c r="ROY1033" s="14"/>
      <c r="ROZ1033" s="14"/>
      <c r="RPA1033" s="14"/>
      <c r="RPB1033" s="14"/>
      <c r="RPC1033" s="14"/>
      <c r="RPD1033" s="14"/>
      <c r="RPE1033" s="14"/>
      <c r="RPF1033" s="14"/>
      <c r="RPG1033" s="14"/>
      <c r="RPH1033" s="14"/>
      <c r="RPI1033" s="14"/>
      <c r="RPJ1033" s="14"/>
      <c r="RPK1033" s="14"/>
      <c r="RPL1033" s="14"/>
      <c r="RPM1033" s="14"/>
      <c r="RPN1033" s="14"/>
      <c r="RPO1033" s="14"/>
      <c r="RPP1033" s="14"/>
      <c r="RPQ1033" s="14"/>
      <c r="RPR1033" s="14"/>
      <c r="RPS1033" s="14"/>
      <c r="RPT1033" s="14"/>
      <c r="RPU1033" s="14"/>
      <c r="RPV1033" s="14"/>
      <c r="RPW1033" s="14"/>
      <c r="RPX1033" s="14"/>
      <c r="RPY1033" s="14"/>
      <c r="RPZ1033" s="14"/>
      <c r="RQA1033" s="14"/>
      <c r="RQB1033" s="14"/>
      <c r="RQC1033" s="14"/>
      <c r="RQD1033" s="14"/>
      <c r="RQE1033" s="14"/>
      <c r="RQF1033" s="14"/>
      <c r="RQG1033" s="14"/>
      <c r="RQH1033" s="14"/>
      <c r="RQI1033" s="14"/>
      <c r="RQJ1033" s="14"/>
      <c r="RQK1033" s="14"/>
      <c r="RQL1033" s="14"/>
      <c r="RQM1033" s="14"/>
      <c r="RQN1033" s="14"/>
      <c r="RQO1033" s="14"/>
      <c r="RQP1033" s="14"/>
      <c r="RQQ1033" s="14"/>
      <c r="RQR1033" s="14"/>
      <c r="RQS1033" s="14"/>
      <c r="RQT1033" s="14"/>
      <c r="RQU1033" s="14"/>
      <c r="RQV1033" s="14"/>
      <c r="RQW1033" s="14"/>
      <c r="RQX1033" s="14"/>
      <c r="RQY1033" s="14"/>
      <c r="RQZ1033" s="14"/>
      <c r="RRA1033" s="14"/>
      <c r="RRB1033" s="14"/>
      <c r="RRC1033" s="14"/>
      <c r="RRD1033" s="14"/>
      <c r="RRE1033" s="14"/>
      <c r="RRF1033" s="14"/>
      <c r="RRG1033" s="14"/>
      <c r="RRH1033" s="14"/>
      <c r="RRI1033" s="14"/>
      <c r="RRJ1033" s="14"/>
      <c r="RRK1033" s="14"/>
      <c r="RRL1033" s="14"/>
      <c r="RRM1033" s="14"/>
      <c r="RRN1033" s="14"/>
      <c r="RRO1033" s="14"/>
      <c r="RRP1033" s="14"/>
      <c r="RRQ1033" s="14"/>
      <c r="RRR1033" s="14"/>
      <c r="RRS1033" s="14"/>
      <c r="RRT1033" s="14"/>
      <c r="RRU1033" s="14"/>
      <c r="RRV1033" s="14"/>
      <c r="RRW1033" s="14"/>
      <c r="RRX1033" s="14"/>
      <c r="RRY1033" s="14"/>
      <c r="RRZ1033" s="14"/>
      <c r="RSA1033" s="14"/>
      <c r="RSB1033" s="14"/>
      <c r="RSC1033" s="14"/>
      <c r="RSD1033" s="14"/>
      <c r="RSE1033" s="14"/>
      <c r="RSF1033" s="14"/>
      <c r="RSG1033" s="14"/>
      <c r="RSH1033" s="14"/>
      <c r="RSI1033" s="14"/>
      <c r="RSJ1033" s="14"/>
      <c r="RSK1033" s="14"/>
      <c r="RSL1033" s="14"/>
      <c r="RSM1033" s="14"/>
      <c r="RSN1033" s="14"/>
      <c r="RSO1033" s="14"/>
      <c r="RSP1033" s="14"/>
      <c r="RSQ1033" s="14"/>
      <c r="RSR1033" s="14"/>
      <c r="RSS1033" s="14"/>
      <c r="RST1033" s="14"/>
      <c r="RSU1033" s="14"/>
      <c r="RSV1033" s="14"/>
      <c r="RSW1033" s="14"/>
      <c r="RSX1033" s="14"/>
      <c r="RSY1033" s="14"/>
      <c r="RSZ1033" s="14"/>
      <c r="RTA1033" s="14"/>
      <c r="RTB1033" s="14"/>
      <c r="RTC1033" s="14"/>
      <c r="RTD1033" s="14"/>
      <c r="RTE1033" s="14"/>
      <c r="RTF1033" s="14"/>
      <c r="RTG1033" s="14"/>
      <c r="RTH1033" s="14"/>
      <c r="RTI1033" s="14"/>
      <c r="RTJ1033" s="14"/>
      <c r="RTK1033" s="14"/>
      <c r="RTL1033" s="14"/>
      <c r="RTM1033" s="14"/>
      <c r="RTN1033" s="14"/>
      <c r="RTO1033" s="14"/>
      <c r="RTP1033" s="14"/>
      <c r="RTQ1033" s="14"/>
      <c r="RTR1033" s="14"/>
      <c r="RTS1033" s="14"/>
      <c r="RTT1033" s="14"/>
      <c r="RTU1033" s="14"/>
      <c r="RTV1033" s="14"/>
      <c r="RTW1033" s="14"/>
      <c r="RTX1033" s="14"/>
      <c r="RTY1033" s="14"/>
      <c r="RTZ1033" s="14"/>
      <c r="RUA1033" s="14"/>
      <c r="RUB1033" s="14"/>
      <c r="RUC1033" s="14"/>
      <c r="RUD1033" s="14"/>
      <c r="RUE1033" s="14"/>
      <c r="RUF1033" s="14"/>
      <c r="RUG1033" s="14"/>
      <c r="RUH1033" s="14"/>
      <c r="RUI1033" s="14"/>
      <c r="RUJ1033" s="14"/>
      <c r="RUK1033" s="14"/>
      <c r="RUL1033" s="14"/>
      <c r="RUM1033" s="14"/>
      <c r="RUN1033" s="14"/>
      <c r="RUO1033" s="14"/>
      <c r="RUP1033" s="14"/>
      <c r="RUQ1033" s="14"/>
      <c r="RUR1033" s="14"/>
      <c r="RUS1033" s="14"/>
      <c r="RUT1033" s="14"/>
      <c r="RUU1033" s="14"/>
      <c r="RUV1033" s="14"/>
      <c r="RUW1033" s="14"/>
      <c r="RUX1033" s="14"/>
      <c r="RUY1033" s="14"/>
      <c r="RUZ1033" s="14"/>
      <c r="RVA1033" s="14"/>
      <c r="RVB1033" s="14"/>
      <c r="RVC1033" s="14"/>
      <c r="RVD1033" s="14"/>
      <c r="RVE1033" s="14"/>
      <c r="RVF1033" s="14"/>
      <c r="RVG1033" s="14"/>
      <c r="RVH1033" s="14"/>
      <c r="RVI1033" s="14"/>
      <c r="RVJ1033" s="14"/>
      <c r="RVK1033" s="14"/>
      <c r="RVL1033" s="14"/>
      <c r="RVM1033" s="14"/>
      <c r="RVN1033" s="14"/>
      <c r="RVO1033" s="14"/>
      <c r="RVP1033" s="14"/>
      <c r="RVQ1033" s="14"/>
      <c r="RVR1033" s="14"/>
      <c r="RVS1033" s="14"/>
      <c r="RVT1033" s="14"/>
      <c r="RVU1033" s="14"/>
      <c r="RVV1033" s="14"/>
      <c r="RVW1033" s="14"/>
      <c r="RVX1033" s="14"/>
      <c r="RVY1033" s="14"/>
      <c r="RVZ1033" s="14"/>
      <c r="RWA1033" s="14"/>
      <c r="RWB1033" s="14"/>
      <c r="RWC1033" s="14"/>
      <c r="RWD1033" s="14"/>
      <c r="RWE1033" s="14"/>
      <c r="RWF1033" s="14"/>
      <c r="RWG1033" s="14"/>
      <c r="RWH1033" s="14"/>
      <c r="RWI1033" s="14"/>
      <c r="RWJ1033" s="14"/>
      <c r="RWK1033" s="14"/>
      <c r="RWL1033" s="14"/>
      <c r="RWM1033" s="14"/>
      <c r="RWN1033" s="14"/>
      <c r="RWO1033" s="14"/>
      <c r="RWP1033" s="14"/>
      <c r="RWQ1033" s="14"/>
      <c r="RWR1033" s="14"/>
      <c r="RWS1033" s="14"/>
      <c r="RWT1033" s="14"/>
      <c r="RWU1033" s="14"/>
      <c r="RWV1033" s="14"/>
      <c r="RWW1033" s="14"/>
      <c r="RWX1033" s="14"/>
      <c r="RWY1033" s="14"/>
      <c r="RWZ1033" s="14"/>
      <c r="RXA1033" s="14"/>
      <c r="RXB1033" s="14"/>
      <c r="RXC1033" s="14"/>
      <c r="RXD1033" s="14"/>
      <c r="RXE1033" s="14"/>
      <c r="RXF1033" s="14"/>
      <c r="RXG1033" s="14"/>
      <c r="RXH1033" s="14"/>
      <c r="RXI1033" s="14"/>
      <c r="RXJ1033" s="14"/>
      <c r="RXK1033" s="14"/>
      <c r="RXL1033" s="14"/>
      <c r="RXM1033" s="14"/>
      <c r="RXN1033" s="14"/>
      <c r="RXO1033" s="14"/>
      <c r="RXP1033" s="14"/>
      <c r="RXQ1033" s="14"/>
      <c r="RXR1033" s="14"/>
      <c r="RXS1033" s="14"/>
      <c r="RXT1033" s="14"/>
      <c r="RXU1033" s="14"/>
      <c r="RXV1033" s="14"/>
      <c r="RXW1033" s="14"/>
      <c r="RXX1033" s="14"/>
      <c r="RXY1033" s="14"/>
      <c r="RXZ1033" s="14"/>
      <c r="RYA1033" s="14"/>
      <c r="RYB1033" s="14"/>
      <c r="RYC1033" s="14"/>
      <c r="RYD1033" s="14"/>
      <c r="RYE1033" s="14"/>
      <c r="RYF1033" s="14"/>
      <c r="RYG1033" s="14"/>
      <c r="RYH1033" s="14"/>
      <c r="RYI1033" s="14"/>
      <c r="RYJ1033" s="14"/>
      <c r="RYK1033" s="14"/>
      <c r="RYL1033" s="14"/>
      <c r="RYM1033" s="14"/>
      <c r="RYN1033" s="14"/>
      <c r="RYO1033" s="14"/>
      <c r="RYP1033" s="14"/>
      <c r="RYQ1033" s="14"/>
      <c r="RYR1033" s="14"/>
      <c r="RYS1033" s="14"/>
      <c r="RYT1033" s="14"/>
      <c r="RYU1033" s="14"/>
      <c r="RYV1033" s="14"/>
      <c r="RYW1033" s="14"/>
      <c r="RYX1033" s="14"/>
      <c r="RYY1033" s="14"/>
      <c r="RYZ1033" s="14"/>
      <c r="RZA1033" s="14"/>
      <c r="RZB1033" s="14"/>
      <c r="RZC1033" s="14"/>
      <c r="RZD1033" s="14"/>
      <c r="RZE1033" s="14"/>
      <c r="RZF1033" s="14"/>
      <c r="RZG1033" s="14"/>
      <c r="RZH1033" s="14"/>
      <c r="RZI1033" s="14"/>
      <c r="RZJ1033" s="14"/>
      <c r="RZK1033" s="14"/>
      <c r="RZL1033" s="14"/>
      <c r="RZM1033" s="14"/>
      <c r="RZN1033" s="14"/>
      <c r="RZO1033" s="14"/>
      <c r="RZP1033" s="14"/>
      <c r="RZQ1033" s="14"/>
      <c r="RZR1033" s="14"/>
      <c r="RZS1033" s="14"/>
      <c r="RZT1033" s="14"/>
      <c r="RZU1033" s="14"/>
      <c r="RZV1033" s="14"/>
      <c r="RZW1033" s="14"/>
      <c r="RZX1033" s="14"/>
      <c r="RZY1033" s="14"/>
      <c r="RZZ1033" s="14"/>
      <c r="SAA1033" s="14"/>
      <c r="SAB1033" s="14"/>
      <c r="SAC1033" s="14"/>
      <c r="SAD1033" s="14"/>
      <c r="SAE1033" s="14"/>
      <c r="SAF1033" s="14"/>
      <c r="SAG1033" s="14"/>
      <c r="SAH1033" s="14"/>
      <c r="SAI1033" s="14"/>
      <c r="SAJ1033" s="14"/>
      <c r="SAK1033" s="14"/>
      <c r="SAL1033" s="14"/>
      <c r="SAM1033" s="14"/>
      <c r="SAN1033" s="14"/>
      <c r="SAO1033" s="14"/>
      <c r="SAP1033" s="14"/>
      <c r="SAQ1033" s="14"/>
      <c r="SAR1033" s="14"/>
      <c r="SAS1033" s="14"/>
      <c r="SAT1033" s="14"/>
      <c r="SAU1033" s="14"/>
      <c r="SAV1033" s="14"/>
      <c r="SAW1033" s="14"/>
      <c r="SAX1033" s="14"/>
      <c r="SAY1033" s="14"/>
      <c r="SAZ1033" s="14"/>
      <c r="SBA1033" s="14"/>
      <c r="SBB1033" s="14"/>
      <c r="SBC1033" s="14"/>
      <c r="SBD1033" s="14"/>
      <c r="SBE1033" s="14"/>
      <c r="SBF1033" s="14"/>
      <c r="SBG1033" s="14"/>
      <c r="SBH1033" s="14"/>
      <c r="SBI1033" s="14"/>
      <c r="SBJ1033" s="14"/>
      <c r="SBK1033" s="14"/>
      <c r="SBL1033" s="14"/>
      <c r="SBM1033" s="14"/>
      <c r="SBN1033" s="14"/>
      <c r="SBO1033" s="14"/>
      <c r="SBP1033" s="14"/>
      <c r="SBQ1033" s="14"/>
      <c r="SBR1033" s="14"/>
      <c r="SBS1033" s="14"/>
      <c r="SBT1033" s="14"/>
      <c r="SBU1033" s="14"/>
      <c r="SBV1033" s="14"/>
      <c r="SBW1033" s="14"/>
      <c r="SBX1033" s="14"/>
      <c r="SBY1033" s="14"/>
      <c r="SBZ1033" s="14"/>
      <c r="SCA1033" s="14"/>
      <c r="SCB1033" s="14"/>
      <c r="SCC1033" s="14"/>
      <c r="SCD1033" s="14"/>
      <c r="SCE1033" s="14"/>
      <c r="SCF1033" s="14"/>
      <c r="SCG1033" s="14"/>
      <c r="SCH1033" s="14"/>
      <c r="SCI1033" s="14"/>
      <c r="SCJ1033" s="14"/>
      <c r="SCK1033" s="14"/>
      <c r="SCL1033" s="14"/>
      <c r="SCM1033" s="14"/>
      <c r="SCN1033" s="14"/>
      <c r="SCO1033" s="14"/>
      <c r="SCP1033" s="14"/>
      <c r="SCQ1033" s="14"/>
      <c r="SCR1033" s="14"/>
      <c r="SCS1033" s="14"/>
      <c r="SCT1033" s="14"/>
      <c r="SCU1033" s="14"/>
      <c r="SCV1033" s="14"/>
      <c r="SCW1033" s="14"/>
      <c r="SCX1033" s="14"/>
      <c r="SCY1033" s="14"/>
      <c r="SCZ1033" s="14"/>
      <c r="SDA1033" s="14"/>
      <c r="SDB1033" s="14"/>
      <c r="SDC1033" s="14"/>
      <c r="SDD1033" s="14"/>
      <c r="SDE1033" s="14"/>
      <c r="SDF1033" s="14"/>
      <c r="SDG1033" s="14"/>
      <c r="SDH1033" s="14"/>
      <c r="SDI1033" s="14"/>
      <c r="SDJ1033" s="14"/>
      <c r="SDK1033" s="14"/>
      <c r="SDL1033" s="14"/>
      <c r="SDM1033" s="14"/>
      <c r="SDN1033" s="14"/>
      <c r="SDO1033" s="14"/>
      <c r="SDP1033" s="14"/>
      <c r="SDQ1033" s="14"/>
      <c r="SDR1033" s="14"/>
      <c r="SDS1033" s="14"/>
      <c r="SDT1033" s="14"/>
      <c r="SDU1033" s="14"/>
      <c r="SDV1033" s="14"/>
      <c r="SDW1033" s="14"/>
      <c r="SDX1033" s="14"/>
      <c r="SDY1033" s="14"/>
      <c r="SDZ1033" s="14"/>
      <c r="SEA1033" s="14"/>
      <c r="SEB1033" s="14"/>
      <c r="SEC1033" s="14"/>
      <c r="SED1033" s="14"/>
      <c r="SEE1033" s="14"/>
      <c r="SEF1033" s="14"/>
      <c r="SEG1033" s="14"/>
      <c r="SEH1033" s="14"/>
      <c r="SEI1033" s="14"/>
      <c r="SEJ1033" s="14"/>
      <c r="SEK1033" s="14"/>
      <c r="SEL1033" s="14"/>
      <c r="SEM1033" s="14"/>
      <c r="SEN1033" s="14"/>
      <c r="SEO1033" s="14"/>
      <c r="SEP1033" s="14"/>
      <c r="SEQ1033" s="14"/>
      <c r="SER1033" s="14"/>
      <c r="SES1033" s="14"/>
      <c r="SET1033" s="14"/>
      <c r="SEU1033" s="14"/>
      <c r="SEV1033" s="14"/>
      <c r="SEW1033" s="14"/>
      <c r="SEX1033" s="14"/>
      <c r="SEY1033" s="14"/>
      <c r="SEZ1033" s="14"/>
      <c r="SFA1033" s="14"/>
      <c r="SFB1033" s="14"/>
      <c r="SFC1033" s="14"/>
      <c r="SFD1033" s="14"/>
      <c r="SFE1033" s="14"/>
      <c r="SFF1033" s="14"/>
      <c r="SFG1033" s="14"/>
      <c r="SFH1033" s="14"/>
      <c r="SFI1033" s="14"/>
      <c r="SFJ1033" s="14"/>
      <c r="SFK1033" s="14"/>
      <c r="SFL1033" s="14"/>
      <c r="SFM1033" s="14"/>
      <c r="SFN1033" s="14"/>
      <c r="SFO1033" s="14"/>
      <c r="SFP1033" s="14"/>
      <c r="SFQ1033" s="14"/>
      <c r="SFR1033" s="14"/>
      <c r="SFS1033" s="14"/>
      <c r="SFT1033" s="14"/>
      <c r="SFU1033" s="14"/>
      <c r="SFV1033" s="14"/>
      <c r="SFW1033" s="14"/>
      <c r="SFX1033" s="14"/>
      <c r="SFY1033" s="14"/>
      <c r="SFZ1033" s="14"/>
      <c r="SGA1033" s="14"/>
      <c r="SGB1033" s="14"/>
      <c r="SGC1033" s="14"/>
      <c r="SGD1033" s="14"/>
      <c r="SGE1033" s="14"/>
      <c r="SGF1033" s="14"/>
      <c r="SGG1033" s="14"/>
      <c r="SGH1033" s="14"/>
      <c r="SGI1033" s="14"/>
      <c r="SGJ1033" s="14"/>
      <c r="SGK1033" s="14"/>
      <c r="SGL1033" s="14"/>
      <c r="SGM1033" s="14"/>
      <c r="SGN1033" s="14"/>
      <c r="SGO1033" s="14"/>
      <c r="SGP1033" s="14"/>
      <c r="SGQ1033" s="14"/>
      <c r="SGR1033" s="14"/>
      <c r="SGS1033" s="14"/>
      <c r="SGT1033" s="14"/>
      <c r="SGU1033" s="14"/>
      <c r="SGV1033" s="14"/>
      <c r="SGW1033" s="14"/>
      <c r="SGX1033" s="14"/>
      <c r="SGY1033" s="14"/>
      <c r="SGZ1033" s="14"/>
      <c r="SHA1033" s="14"/>
      <c r="SHB1033" s="14"/>
      <c r="SHC1033" s="14"/>
      <c r="SHD1033" s="14"/>
      <c r="SHE1033" s="14"/>
      <c r="SHF1033" s="14"/>
      <c r="SHG1033" s="14"/>
      <c r="SHH1033" s="14"/>
      <c r="SHI1033" s="14"/>
      <c r="SHJ1033" s="14"/>
      <c r="SHK1033" s="14"/>
      <c r="SHL1033" s="14"/>
      <c r="SHM1033" s="14"/>
      <c r="SHN1033" s="14"/>
      <c r="SHO1033" s="14"/>
      <c r="SHP1033" s="14"/>
      <c r="SHQ1033" s="14"/>
      <c r="SHR1033" s="14"/>
      <c r="SHS1033" s="14"/>
      <c r="SHT1033" s="14"/>
      <c r="SHU1033" s="14"/>
      <c r="SHV1033" s="14"/>
      <c r="SHW1033" s="14"/>
      <c r="SHX1033" s="14"/>
      <c r="SHY1033" s="14"/>
      <c r="SHZ1033" s="14"/>
      <c r="SIA1033" s="14"/>
      <c r="SIB1033" s="14"/>
      <c r="SIC1033" s="14"/>
      <c r="SID1033" s="14"/>
      <c r="SIE1033" s="14"/>
      <c r="SIF1033" s="14"/>
      <c r="SIG1033" s="14"/>
      <c r="SIH1033" s="14"/>
      <c r="SII1033" s="14"/>
      <c r="SIJ1033" s="14"/>
      <c r="SIK1033" s="14"/>
      <c r="SIL1033" s="14"/>
      <c r="SIM1033" s="14"/>
      <c r="SIN1033" s="14"/>
      <c r="SIO1033" s="14"/>
      <c r="SIP1033" s="14"/>
      <c r="SIQ1033" s="14"/>
      <c r="SIR1033" s="14"/>
      <c r="SIS1033" s="14"/>
      <c r="SIT1033" s="14"/>
      <c r="SIU1033" s="14"/>
      <c r="SIV1033" s="14"/>
      <c r="SIW1033" s="14"/>
      <c r="SIX1033" s="14"/>
      <c r="SIY1033" s="14"/>
      <c r="SIZ1033" s="14"/>
      <c r="SJA1033" s="14"/>
      <c r="SJB1033" s="14"/>
      <c r="SJC1033" s="14"/>
      <c r="SJD1033" s="14"/>
      <c r="SJE1033" s="14"/>
      <c r="SJF1033" s="14"/>
      <c r="SJG1033" s="14"/>
      <c r="SJH1033" s="14"/>
      <c r="SJI1033" s="14"/>
      <c r="SJJ1033" s="14"/>
      <c r="SJK1033" s="14"/>
      <c r="SJL1033" s="14"/>
      <c r="SJM1033" s="14"/>
      <c r="SJN1033" s="14"/>
      <c r="SJO1033" s="14"/>
      <c r="SJP1033" s="14"/>
      <c r="SJQ1033" s="14"/>
      <c r="SJR1033" s="14"/>
      <c r="SJS1033" s="14"/>
      <c r="SJT1033" s="14"/>
      <c r="SJU1033" s="14"/>
      <c r="SJV1033" s="14"/>
      <c r="SJW1033" s="14"/>
      <c r="SJX1033" s="14"/>
      <c r="SJY1033" s="14"/>
      <c r="SJZ1033" s="14"/>
      <c r="SKA1033" s="14"/>
      <c r="SKB1033" s="14"/>
      <c r="SKC1033" s="14"/>
      <c r="SKD1033" s="14"/>
      <c r="SKE1033" s="14"/>
      <c r="SKF1033" s="14"/>
      <c r="SKG1033" s="14"/>
      <c r="SKH1033" s="14"/>
      <c r="SKI1033" s="14"/>
      <c r="SKJ1033" s="14"/>
      <c r="SKK1033" s="14"/>
      <c r="SKL1033" s="14"/>
      <c r="SKM1033" s="14"/>
      <c r="SKN1033" s="14"/>
      <c r="SKO1033" s="14"/>
      <c r="SKP1033" s="14"/>
      <c r="SKQ1033" s="14"/>
      <c r="SKR1033" s="14"/>
      <c r="SKS1033" s="14"/>
      <c r="SKT1033" s="14"/>
      <c r="SKU1033" s="14"/>
      <c r="SKV1033" s="14"/>
      <c r="SKW1033" s="14"/>
      <c r="SKX1033" s="14"/>
      <c r="SKY1033" s="14"/>
      <c r="SKZ1033" s="14"/>
      <c r="SLA1033" s="14"/>
      <c r="SLB1033" s="14"/>
      <c r="SLC1033" s="14"/>
      <c r="SLD1033" s="14"/>
      <c r="SLE1033" s="14"/>
      <c r="SLF1033" s="14"/>
      <c r="SLG1033" s="14"/>
      <c r="SLH1033" s="14"/>
      <c r="SLI1033" s="14"/>
      <c r="SLJ1033" s="14"/>
      <c r="SLK1033" s="14"/>
      <c r="SLL1033" s="14"/>
      <c r="SLM1033" s="14"/>
      <c r="SLN1033" s="14"/>
      <c r="SLO1033" s="14"/>
      <c r="SLP1033" s="14"/>
      <c r="SLQ1033" s="14"/>
      <c r="SLR1033" s="14"/>
      <c r="SLS1033" s="14"/>
      <c r="SLT1033" s="14"/>
      <c r="SLU1033" s="14"/>
      <c r="SLV1033" s="14"/>
      <c r="SLW1033" s="14"/>
      <c r="SLX1033" s="14"/>
      <c r="SLY1033" s="14"/>
      <c r="SLZ1033" s="14"/>
      <c r="SMA1033" s="14"/>
      <c r="SMB1033" s="14"/>
      <c r="SMC1033" s="14"/>
      <c r="SMD1033" s="14"/>
      <c r="SME1033" s="14"/>
      <c r="SMF1033" s="14"/>
      <c r="SMG1033" s="14"/>
      <c r="SMH1033" s="14"/>
      <c r="SMI1033" s="14"/>
      <c r="SMJ1033" s="14"/>
      <c r="SMK1033" s="14"/>
      <c r="SML1033" s="14"/>
      <c r="SMM1033" s="14"/>
      <c r="SMN1033" s="14"/>
      <c r="SMO1033" s="14"/>
      <c r="SMP1033" s="14"/>
      <c r="SMQ1033" s="14"/>
      <c r="SMR1033" s="14"/>
      <c r="SMS1033" s="14"/>
      <c r="SMT1033" s="14"/>
      <c r="SMU1033" s="14"/>
      <c r="SMV1033" s="14"/>
      <c r="SMW1033" s="14"/>
      <c r="SMX1033" s="14"/>
      <c r="SMY1033" s="14"/>
      <c r="SMZ1033" s="14"/>
      <c r="SNA1033" s="14"/>
      <c r="SNB1033" s="14"/>
      <c r="SNC1033" s="14"/>
      <c r="SND1033" s="14"/>
      <c r="SNE1033" s="14"/>
      <c r="SNF1033" s="14"/>
      <c r="SNG1033" s="14"/>
      <c r="SNH1033" s="14"/>
      <c r="SNI1033" s="14"/>
      <c r="SNJ1033" s="14"/>
      <c r="SNK1033" s="14"/>
      <c r="SNL1033" s="14"/>
      <c r="SNM1033" s="14"/>
      <c r="SNN1033" s="14"/>
      <c r="SNO1033" s="14"/>
      <c r="SNP1033" s="14"/>
      <c r="SNQ1033" s="14"/>
      <c r="SNR1033" s="14"/>
      <c r="SNS1033" s="14"/>
      <c r="SNT1033" s="14"/>
      <c r="SNU1033" s="14"/>
      <c r="SNV1033" s="14"/>
      <c r="SNW1033" s="14"/>
      <c r="SNX1033" s="14"/>
      <c r="SNY1033" s="14"/>
      <c r="SNZ1033" s="14"/>
      <c r="SOA1033" s="14"/>
      <c r="SOB1033" s="14"/>
      <c r="SOC1033" s="14"/>
      <c r="SOD1033" s="14"/>
      <c r="SOE1033" s="14"/>
      <c r="SOF1033" s="14"/>
      <c r="SOG1033" s="14"/>
      <c r="SOH1033" s="14"/>
      <c r="SOI1033" s="14"/>
      <c r="SOJ1033" s="14"/>
      <c r="SOK1033" s="14"/>
      <c r="SOL1033" s="14"/>
      <c r="SOM1033" s="14"/>
      <c r="SON1033" s="14"/>
      <c r="SOO1033" s="14"/>
      <c r="SOP1033" s="14"/>
      <c r="SOQ1033" s="14"/>
      <c r="SOR1033" s="14"/>
      <c r="SOS1033" s="14"/>
      <c r="SOT1033" s="14"/>
      <c r="SOU1033" s="14"/>
      <c r="SOV1033" s="14"/>
      <c r="SOW1033" s="14"/>
      <c r="SOX1033" s="14"/>
      <c r="SOY1033" s="14"/>
      <c r="SOZ1033" s="14"/>
      <c r="SPA1033" s="14"/>
      <c r="SPB1033" s="14"/>
      <c r="SPC1033" s="14"/>
      <c r="SPD1033" s="14"/>
      <c r="SPE1033" s="14"/>
      <c r="SPF1033" s="14"/>
      <c r="SPG1033" s="14"/>
      <c r="SPH1033" s="14"/>
      <c r="SPI1033" s="14"/>
      <c r="SPJ1033" s="14"/>
      <c r="SPK1033" s="14"/>
      <c r="SPL1033" s="14"/>
      <c r="SPM1033" s="14"/>
      <c r="SPN1033" s="14"/>
      <c r="SPO1033" s="14"/>
      <c r="SPP1033" s="14"/>
      <c r="SPQ1033" s="14"/>
      <c r="SPR1033" s="14"/>
      <c r="SPS1033" s="14"/>
      <c r="SPT1033" s="14"/>
      <c r="SPU1033" s="14"/>
      <c r="SPV1033" s="14"/>
      <c r="SPW1033" s="14"/>
      <c r="SPX1033" s="14"/>
      <c r="SPY1033" s="14"/>
      <c r="SPZ1033" s="14"/>
      <c r="SQA1033" s="14"/>
      <c r="SQB1033" s="14"/>
      <c r="SQC1033" s="14"/>
      <c r="SQD1033" s="14"/>
      <c r="SQE1033" s="14"/>
      <c r="SQF1033" s="14"/>
      <c r="SQG1033" s="14"/>
      <c r="SQH1033" s="14"/>
      <c r="SQI1033" s="14"/>
      <c r="SQJ1033" s="14"/>
      <c r="SQK1033" s="14"/>
      <c r="SQL1033" s="14"/>
      <c r="SQM1033" s="14"/>
      <c r="SQN1033" s="14"/>
      <c r="SQO1033" s="14"/>
      <c r="SQP1033" s="14"/>
      <c r="SQQ1033" s="14"/>
      <c r="SQR1033" s="14"/>
      <c r="SQS1033" s="14"/>
      <c r="SQT1033" s="14"/>
      <c r="SQU1033" s="14"/>
      <c r="SQV1033" s="14"/>
      <c r="SQW1033" s="14"/>
      <c r="SQX1033" s="14"/>
      <c r="SQY1033" s="14"/>
      <c r="SQZ1033" s="14"/>
      <c r="SRA1033" s="14"/>
      <c r="SRB1033" s="14"/>
      <c r="SRC1033" s="14"/>
      <c r="SRD1033" s="14"/>
      <c r="SRE1033" s="14"/>
      <c r="SRF1033" s="14"/>
      <c r="SRG1033" s="14"/>
      <c r="SRH1033" s="14"/>
      <c r="SRI1033" s="14"/>
      <c r="SRJ1033" s="14"/>
      <c r="SRK1033" s="14"/>
      <c r="SRL1033" s="14"/>
      <c r="SRM1033" s="14"/>
      <c r="SRN1033" s="14"/>
      <c r="SRO1033" s="14"/>
      <c r="SRP1033" s="14"/>
      <c r="SRQ1033" s="14"/>
      <c r="SRR1033" s="14"/>
      <c r="SRS1033" s="14"/>
      <c r="SRT1033" s="14"/>
      <c r="SRU1033" s="14"/>
      <c r="SRV1033" s="14"/>
      <c r="SRW1033" s="14"/>
      <c r="SRX1033" s="14"/>
      <c r="SRY1033" s="14"/>
      <c r="SRZ1033" s="14"/>
      <c r="SSA1033" s="14"/>
      <c r="SSB1033" s="14"/>
      <c r="SSC1033" s="14"/>
      <c r="SSD1033" s="14"/>
      <c r="SSE1033" s="14"/>
      <c r="SSF1033" s="14"/>
      <c r="SSG1033" s="14"/>
      <c r="SSH1033" s="14"/>
      <c r="SSI1033" s="14"/>
      <c r="SSJ1033" s="14"/>
      <c r="SSK1033" s="14"/>
      <c r="SSL1033" s="14"/>
      <c r="SSM1033" s="14"/>
      <c r="SSN1033" s="14"/>
      <c r="SSO1033" s="14"/>
      <c r="SSP1033" s="14"/>
      <c r="SSQ1033" s="14"/>
      <c r="SSR1033" s="14"/>
      <c r="SSS1033" s="14"/>
      <c r="SST1033" s="14"/>
      <c r="SSU1033" s="14"/>
      <c r="SSV1033" s="14"/>
      <c r="SSW1033" s="14"/>
      <c r="SSX1033" s="14"/>
      <c r="SSY1033" s="14"/>
      <c r="SSZ1033" s="14"/>
      <c r="STA1033" s="14"/>
      <c r="STB1033" s="14"/>
      <c r="STC1033" s="14"/>
      <c r="STD1033" s="14"/>
      <c r="STE1033" s="14"/>
      <c r="STF1033" s="14"/>
      <c r="STG1033" s="14"/>
      <c r="STH1033" s="14"/>
      <c r="STI1033" s="14"/>
      <c r="STJ1033" s="14"/>
      <c r="STK1033" s="14"/>
      <c r="STL1033" s="14"/>
      <c r="STM1033" s="14"/>
      <c r="STN1033" s="14"/>
      <c r="STO1033" s="14"/>
      <c r="STP1033" s="14"/>
      <c r="STQ1033" s="14"/>
      <c r="STR1033" s="14"/>
      <c r="STS1033" s="14"/>
      <c r="STT1033" s="14"/>
      <c r="STU1033" s="14"/>
      <c r="STV1033" s="14"/>
      <c r="STW1033" s="14"/>
      <c r="STX1033" s="14"/>
      <c r="STY1033" s="14"/>
      <c r="STZ1033" s="14"/>
      <c r="SUA1033" s="14"/>
      <c r="SUB1033" s="14"/>
      <c r="SUC1033" s="14"/>
      <c r="SUD1033" s="14"/>
      <c r="SUE1033" s="14"/>
      <c r="SUF1033" s="14"/>
      <c r="SUG1033" s="14"/>
      <c r="SUH1033" s="14"/>
      <c r="SUI1033" s="14"/>
      <c r="SUJ1033" s="14"/>
      <c r="SUK1033" s="14"/>
      <c r="SUL1033" s="14"/>
      <c r="SUM1033" s="14"/>
      <c r="SUN1033" s="14"/>
      <c r="SUO1033" s="14"/>
      <c r="SUP1033" s="14"/>
      <c r="SUQ1033" s="14"/>
      <c r="SUR1033" s="14"/>
      <c r="SUS1033" s="14"/>
      <c r="SUT1033" s="14"/>
      <c r="SUU1033" s="14"/>
      <c r="SUV1033" s="14"/>
      <c r="SUW1033" s="14"/>
      <c r="SUX1033" s="14"/>
      <c r="SUY1033" s="14"/>
      <c r="SUZ1033" s="14"/>
      <c r="SVA1033" s="14"/>
      <c r="SVB1033" s="14"/>
      <c r="SVC1033" s="14"/>
      <c r="SVD1033" s="14"/>
      <c r="SVE1033" s="14"/>
      <c r="SVF1033" s="14"/>
      <c r="SVG1033" s="14"/>
      <c r="SVH1033" s="14"/>
      <c r="SVI1033" s="14"/>
      <c r="SVJ1033" s="14"/>
      <c r="SVK1033" s="14"/>
      <c r="SVL1033" s="14"/>
      <c r="SVM1033" s="14"/>
      <c r="SVN1033" s="14"/>
      <c r="SVO1033" s="14"/>
      <c r="SVP1033" s="14"/>
      <c r="SVQ1033" s="14"/>
      <c r="SVR1033" s="14"/>
      <c r="SVS1033" s="14"/>
      <c r="SVT1033" s="14"/>
      <c r="SVU1033" s="14"/>
      <c r="SVV1033" s="14"/>
      <c r="SVW1033" s="14"/>
      <c r="SVX1033" s="14"/>
      <c r="SVY1033" s="14"/>
      <c r="SVZ1033" s="14"/>
      <c r="SWA1033" s="14"/>
      <c r="SWB1033" s="14"/>
      <c r="SWC1033" s="14"/>
      <c r="SWD1033" s="14"/>
      <c r="SWE1033" s="14"/>
      <c r="SWF1033" s="14"/>
      <c r="SWG1033" s="14"/>
      <c r="SWH1033" s="14"/>
      <c r="SWI1033" s="14"/>
      <c r="SWJ1033" s="14"/>
      <c r="SWK1033" s="14"/>
      <c r="SWL1033" s="14"/>
      <c r="SWM1033" s="14"/>
      <c r="SWN1033" s="14"/>
      <c r="SWO1033" s="14"/>
      <c r="SWP1033" s="14"/>
      <c r="SWQ1033" s="14"/>
      <c r="SWR1033" s="14"/>
      <c r="SWS1033" s="14"/>
      <c r="SWT1033" s="14"/>
      <c r="SWU1033" s="14"/>
      <c r="SWV1033" s="14"/>
      <c r="SWW1033" s="14"/>
      <c r="SWX1033" s="14"/>
      <c r="SWY1033" s="14"/>
      <c r="SWZ1033" s="14"/>
      <c r="SXA1033" s="14"/>
      <c r="SXB1033" s="14"/>
      <c r="SXC1033" s="14"/>
      <c r="SXD1033" s="14"/>
      <c r="SXE1033" s="14"/>
      <c r="SXF1033" s="14"/>
      <c r="SXG1033" s="14"/>
      <c r="SXH1033" s="14"/>
      <c r="SXI1033" s="14"/>
      <c r="SXJ1033" s="14"/>
      <c r="SXK1033" s="14"/>
      <c r="SXL1033" s="14"/>
      <c r="SXM1033" s="14"/>
      <c r="SXN1033" s="14"/>
      <c r="SXO1033" s="14"/>
      <c r="SXP1033" s="14"/>
      <c r="SXQ1033" s="14"/>
      <c r="SXR1033" s="14"/>
      <c r="SXS1033" s="14"/>
      <c r="SXT1033" s="14"/>
      <c r="SXU1033" s="14"/>
      <c r="SXV1033" s="14"/>
      <c r="SXW1033" s="14"/>
      <c r="SXX1033" s="14"/>
      <c r="SXY1033" s="14"/>
      <c r="SXZ1033" s="14"/>
      <c r="SYA1033" s="14"/>
      <c r="SYB1033" s="14"/>
      <c r="SYC1033" s="14"/>
      <c r="SYD1033" s="14"/>
      <c r="SYE1033" s="14"/>
      <c r="SYF1033" s="14"/>
      <c r="SYG1033" s="14"/>
      <c r="SYH1033" s="14"/>
      <c r="SYI1033" s="14"/>
      <c r="SYJ1033" s="14"/>
      <c r="SYK1033" s="14"/>
      <c r="SYL1033" s="14"/>
      <c r="SYM1033" s="14"/>
      <c r="SYN1033" s="14"/>
      <c r="SYO1033" s="14"/>
      <c r="SYP1033" s="14"/>
      <c r="SYQ1033" s="14"/>
      <c r="SYR1033" s="14"/>
      <c r="SYS1033" s="14"/>
      <c r="SYT1033" s="14"/>
      <c r="SYU1033" s="14"/>
      <c r="SYV1033" s="14"/>
      <c r="SYW1033" s="14"/>
      <c r="SYX1033" s="14"/>
      <c r="SYY1033" s="14"/>
      <c r="SYZ1033" s="14"/>
      <c r="SZA1033" s="14"/>
      <c r="SZB1033" s="14"/>
      <c r="SZC1033" s="14"/>
      <c r="SZD1033" s="14"/>
      <c r="SZE1033" s="14"/>
      <c r="SZF1033" s="14"/>
      <c r="SZG1033" s="14"/>
      <c r="SZH1033" s="14"/>
      <c r="SZI1033" s="14"/>
      <c r="SZJ1033" s="14"/>
      <c r="SZK1033" s="14"/>
      <c r="SZL1033" s="14"/>
      <c r="SZM1033" s="14"/>
      <c r="SZN1033" s="14"/>
      <c r="SZO1033" s="14"/>
      <c r="SZP1033" s="14"/>
      <c r="SZQ1033" s="14"/>
      <c r="SZR1033" s="14"/>
      <c r="SZS1033" s="14"/>
      <c r="SZT1033" s="14"/>
      <c r="SZU1033" s="14"/>
      <c r="SZV1033" s="14"/>
      <c r="SZW1033" s="14"/>
      <c r="SZX1033" s="14"/>
      <c r="SZY1033" s="14"/>
      <c r="SZZ1033" s="14"/>
      <c r="TAA1033" s="14"/>
      <c r="TAB1033" s="14"/>
      <c r="TAC1033" s="14"/>
      <c r="TAD1033" s="14"/>
      <c r="TAE1033" s="14"/>
      <c r="TAF1033" s="14"/>
      <c r="TAG1033" s="14"/>
      <c r="TAH1033" s="14"/>
      <c r="TAI1033" s="14"/>
      <c r="TAJ1033" s="14"/>
      <c r="TAK1033" s="14"/>
      <c r="TAL1033" s="14"/>
      <c r="TAM1033" s="14"/>
      <c r="TAN1033" s="14"/>
      <c r="TAO1033" s="14"/>
      <c r="TAP1033" s="14"/>
      <c r="TAQ1033" s="14"/>
      <c r="TAR1033" s="14"/>
      <c r="TAS1033" s="14"/>
      <c r="TAT1033" s="14"/>
      <c r="TAU1033" s="14"/>
      <c r="TAV1033" s="14"/>
      <c r="TAW1033" s="14"/>
      <c r="TAX1033" s="14"/>
      <c r="TAY1033" s="14"/>
      <c r="TAZ1033" s="14"/>
      <c r="TBA1033" s="14"/>
      <c r="TBB1033" s="14"/>
      <c r="TBC1033" s="14"/>
      <c r="TBD1033" s="14"/>
      <c r="TBE1033" s="14"/>
      <c r="TBF1033" s="14"/>
      <c r="TBG1033" s="14"/>
      <c r="TBH1033" s="14"/>
      <c r="TBI1033" s="14"/>
      <c r="TBJ1033" s="14"/>
      <c r="TBK1033" s="14"/>
      <c r="TBL1033" s="14"/>
      <c r="TBM1033" s="14"/>
      <c r="TBN1033" s="14"/>
      <c r="TBO1033" s="14"/>
      <c r="TBP1033" s="14"/>
      <c r="TBQ1033" s="14"/>
      <c r="TBR1033" s="14"/>
      <c r="TBS1033" s="14"/>
      <c r="TBT1033" s="14"/>
      <c r="TBU1033" s="14"/>
      <c r="TBV1033" s="14"/>
      <c r="TBW1033" s="14"/>
      <c r="TBX1033" s="14"/>
      <c r="TBY1033" s="14"/>
      <c r="TBZ1033" s="14"/>
      <c r="TCA1033" s="14"/>
      <c r="TCB1033" s="14"/>
      <c r="TCC1033" s="14"/>
      <c r="TCD1033" s="14"/>
      <c r="TCE1033" s="14"/>
      <c r="TCF1033" s="14"/>
      <c r="TCG1033" s="14"/>
      <c r="TCH1033" s="14"/>
      <c r="TCI1033" s="14"/>
      <c r="TCJ1033" s="14"/>
      <c r="TCK1033" s="14"/>
      <c r="TCL1033" s="14"/>
      <c r="TCM1033" s="14"/>
      <c r="TCN1033" s="14"/>
      <c r="TCO1033" s="14"/>
      <c r="TCP1033" s="14"/>
      <c r="TCQ1033" s="14"/>
      <c r="TCR1033" s="14"/>
      <c r="TCS1033" s="14"/>
      <c r="TCT1033" s="14"/>
      <c r="TCU1033" s="14"/>
      <c r="TCV1033" s="14"/>
      <c r="TCW1033" s="14"/>
      <c r="TCX1033" s="14"/>
      <c r="TCY1033" s="14"/>
      <c r="TCZ1033" s="14"/>
      <c r="TDA1033" s="14"/>
      <c r="TDB1033" s="14"/>
      <c r="TDC1033" s="14"/>
      <c r="TDD1033" s="14"/>
      <c r="TDE1033" s="14"/>
      <c r="TDF1033" s="14"/>
      <c r="TDG1033" s="14"/>
      <c r="TDH1033" s="14"/>
      <c r="TDI1033" s="14"/>
      <c r="TDJ1033" s="14"/>
      <c r="TDK1033" s="14"/>
      <c r="TDL1033" s="14"/>
      <c r="TDM1033" s="14"/>
      <c r="TDN1033" s="14"/>
      <c r="TDO1033" s="14"/>
      <c r="TDP1033" s="14"/>
      <c r="TDQ1033" s="14"/>
      <c r="TDR1033" s="14"/>
      <c r="TDS1033" s="14"/>
      <c r="TDT1033" s="14"/>
      <c r="TDU1033" s="14"/>
      <c r="TDV1033" s="14"/>
      <c r="TDW1033" s="14"/>
      <c r="TDX1033" s="14"/>
      <c r="TDY1033" s="14"/>
      <c r="TDZ1033" s="14"/>
      <c r="TEA1033" s="14"/>
      <c r="TEB1033" s="14"/>
      <c r="TEC1033" s="14"/>
      <c r="TED1033" s="14"/>
      <c r="TEE1033" s="14"/>
      <c r="TEF1033" s="14"/>
      <c r="TEG1033" s="14"/>
      <c r="TEH1033" s="14"/>
      <c r="TEI1033" s="14"/>
      <c r="TEJ1033" s="14"/>
      <c r="TEK1033" s="14"/>
      <c r="TEL1033" s="14"/>
      <c r="TEM1033" s="14"/>
      <c r="TEN1033" s="14"/>
      <c r="TEO1033" s="14"/>
      <c r="TEP1033" s="14"/>
      <c r="TEQ1033" s="14"/>
      <c r="TER1033" s="14"/>
      <c r="TES1033" s="14"/>
      <c r="TET1033" s="14"/>
      <c r="TEU1033" s="14"/>
      <c r="TEV1033" s="14"/>
      <c r="TEW1033" s="14"/>
      <c r="TEX1033" s="14"/>
      <c r="TEY1033" s="14"/>
      <c r="TEZ1033" s="14"/>
      <c r="TFA1033" s="14"/>
      <c r="TFB1033" s="14"/>
      <c r="TFC1033" s="14"/>
      <c r="TFD1033" s="14"/>
      <c r="TFE1033" s="14"/>
      <c r="TFF1033" s="14"/>
      <c r="TFG1033" s="14"/>
      <c r="TFH1033" s="14"/>
      <c r="TFI1033" s="14"/>
      <c r="TFJ1033" s="14"/>
      <c r="TFK1033" s="14"/>
      <c r="TFL1033" s="14"/>
      <c r="TFM1033" s="14"/>
      <c r="TFN1033" s="14"/>
      <c r="TFO1033" s="14"/>
      <c r="TFP1033" s="14"/>
      <c r="TFQ1033" s="14"/>
      <c r="TFR1033" s="14"/>
      <c r="TFS1033" s="14"/>
      <c r="TFT1033" s="14"/>
      <c r="TFU1033" s="14"/>
      <c r="TFV1033" s="14"/>
      <c r="TFW1033" s="14"/>
      <c r="TFX1033" s="14"/>
      <c r="TFY1033" s="14"/>
      <c r="TFZ1033" s="14"/>
      <c r="TGA1033" s="14"/>
      <c r="TGB1033" s="14"/>
      <c r="TGC1033" s="14"/>
      <c r="TGD1033" s="14"/>
      <c r="TGE1033" s="14"/>
      <c r="TGF1033" s="14"/>
      <c r="TGG1033" s="14"/>
      <c r="TGH1033" s="14"/>
      <c r="TGI1033" s="14"/>
      <c r="TGJ1033" s="14"/>
      <c r="TGK1033" s="14"/>
      <c r="TGL1033" s="14"/>
      <c r="TGM1033" s="14"/>
      <c r="TGN1033" s="14"/>
      <c r="TGO1033" s="14"/>
      <c r="TGP1033" s="14"/>
      <c r="TGQ1033" s="14"/>
      <c r="TGR1033" s="14"/>
      <c r="TGS1033" s="14"/>
      <c r="TGT1033" s="14"/>
      <c r="TGU1033" s="14"/>
      <c r="TGV1033" s="14"/>
      <c r="TGW1033" s="14"/>
      <c r="TGX1033" s="14"/>
      <c r="TGY1033" s="14"/>
      <c r="TGZ1033" s="14"/>
      <c r="THA1033" s="14"/>
      <c r="THB1033" s="14"/>
      <c r="THC1033" s="14"/>
      <c r="THD1033" s="14"/>
      <c r="THE1033" s="14"/>
      <c r="THF1033" s="14"/>
      <c r="THG1033" s="14"/>
      <c r="THH1033" s="14"/>
      <c r="THI1033" s="14"/>
      <c r="THJ1033" s="14"/>
      <c r="THK1033" s="14"/>
      <c r="THL1033" s="14"/>
      <c r="THM1033" s="14"/>
      <c r="THN1033" s="14"/>
      <c r="THO1033" s="14"/>
      <c r="THP1033" s="14"/>
      <c r="THQ1033" s="14"/>
      <c r="THR1033" s="14"/>
      <c r="THS1033" s="14"/>
      <c r="THT1033" s="14"/>
      <c r="THU1033" s="14"/>
      <c r="THV1033" s="14"/>
      <c r="THW1033" s="14"/>
      <c r="THX1033" s="14"/>
      <c r="THY1033" s="14"/>
      <c r="THZ1033" s="14"/>
      <c r="TIA1033" s="14"/>
      <c r="TIB1033" s="14"/>
      <c r="TIC1033" s="14"/>
      <c r="TID1033" s="14"/>
      <c r="TIE1033" s="14"/>
      <c r="TIF1033" s="14"/>
      <c r="TIG1033" s="14"/>
      <c r="TIH1033" s="14"/>
      <c r="TII1033" s="14"/>
      <c r="TIJ1033" s="14"/>
      <c r="TIK1033" s="14"/>
      <c r="TIL1033" s="14"/>
      <c r="TIM1033" s="14"/>
      <c r="TIN1033" s="14"/>
      <c r="TIO1033" s="14"/>
      <c r="TIP1033" s="14"/>
      <c r="TIQ1033" s="14"/>
      <c r="TIR1033" s="14"/>
      <c r="TIS1033" s="14"/>
      <c r="TIT1033" s="14"/>
      <c r="TIU1033" s="14"/>
      <c r="TIV1033" s="14"/>
      <c r="TIW1033" s="14"/>
      <c r="TIX1033" s="14"/>
      <c r="TIY1033" s="14"/>
      <c r="TIZ1033" s="14"/>
      <c r="TJA1033" s="14"/>
      <c r="TJB1033" s="14"/>
      <c r="TJC1033" s="14"/>
      <c r="TJD1033" s="14"/>
      <c r="TJE1033" s="14"/>
      <c r="TJF1033" s="14"/>
      <c r="TJG1033" s="14"/>
      <c r="TJH1033" s="14"/>
      <c r="TJI1033" s="14"/>
      <c r="TJJ1033" s="14"/>
      <c r="TJK1033" s="14"/>
      <c r="TJL1033" s="14"/>
      <c r="TJM1033" s="14"/>
      <c r="TJN1033" s="14"/>
      <c r="TJO1033" s="14"/>
      <c r="TJP1033" s="14"/>
      <c r="TJQ1033" s="14"/>
      <c r="TJR1033" s="14"/>
      <c r="TJS1033" s="14"/>
      <c r="TJT1033" s="14"/>
      <c r="TJU1033" s="14"/>
      <c r="TJV1033" s="14"/>
      <c r="TJW1033" s="14"/>
      <c r="TJX1033" s="14"/>
      <c r="TJY1033" s="14"/>
      <c r="TJZ1033" s="14"/>
      <c r="TKA1033" s="14"/>
      <c r="TKB1033" s="14"/>
      <c r="TKC1033" s="14"/>
      <c r="TKD1033" s="14"/>
      <c r="TKE1033" s="14"/>
      <c r="TKF1033" s="14"/>
      <c r="TKG1033" s="14"/>
      <c r="TKH1033" s="14"/>
      <c r="TKI1033" s="14"/>
      <c r="TKJ1033" s="14"/>
      <c r="TKK1033" s="14"/>
      <c r="TKL1033" s="14"/>
      <c r="TKM1033" s="14"/>
      <c r="TKN1033" s="14"/>
      <c r="TKO1033" s="14"/>
      <c r="TKP1033" s="14"/>
      <c r="TKQ1033" s="14"/>
      <c r="TKR1033" s="14"/>
      <c r="TKS1033" s="14"/>
      <c r="TKT1033" s="14"/>
      <c r="TKU1033" s="14"/>
      <c r="TKV1033" s="14"/>
      <c r="TKW1033" s="14"/>
      <c r="TKX1033" s="14"/>
      <c r="TKY1033" s="14"/>
      <c r="TKZ1033" s="14"/>
      <c r="TLA1033" s="14"/>
      <c r="TLB1033" s="14"/>
      <c r="TLC1033" s="14"/>
      <c r="TLD1033" s="14"/>
      <c r="TLE1033" s="14"/>
      <c r="TLF1033" s="14"/>
      <c r="TLG1033" s="14"/>
      <c r="TLH1033" s="14"/>
      <c r="TLI1033" s="14"/>
      <c r="TLJ1033" s="14"/>
      <c r="TLK1033" s="14"/>
      <c r="TLL1033" s="14"/>
      <c r="TLM1033" s="14"/>
      <c r="TLN1033" s="14"/>
      <c r="TLO1033" s="14"/>
      <c r="TLP1033" s="14"/>
      <c r="TLQ1033" s="14"/>
      <c r="TLR1033" s="14"/>
      <c r="TLS1033" s="14"/>
      <c r="TLT1033" s="14"/>
      <c r="TLU1033" s="14"/>
      <c r="TLV1033" s="14"/>
      <c r="TLW1033" s="14"/>
      <c r="TLX1033" s="14"/>
      <c r="TLY1033" s="14"/>
      <c r="TLZ1033" s="14"/>
      <c r="TMA1033" s="14"/>
      <c r="TMB1033" s="14"/>
      <c r="TMC1033" s="14"/>
      <c r="TMD1033" s="14"/>
      <c r="TME1033" s="14"/>
      <c r="TMF1033" s="14"/>
      <c r="TMG1033" s="14"/>
      <c r="TMH1033" s="14"/>
      <c r="TMI1033" s="14"/>
      <c r="TMJ1033" s="14"/>
      <c r="TMK1033" s="14"/>
      <c r="TML1033" s="14"/>
      <c r="TMM1033" s="14"/>
      <c r="TMN1033" s="14"/>
      <c r="TMO1033" s="14"/>
      <c r="TMP1033" s="14"/>
      <c r="TMQ1033" s="14"/>
      <c r="TMR1033" s="14"/>
      <c r="TMS1033" s="14"/>
      <c r="TMT1033" s="14"/>
      <c r="TMU1033" s="14"/>
      <c r="TMV1033" s="14"/>
      <c r="TMW1033" s="14"/>
      <c r="TMX1033" s="14"/>
      <c r="TMY1033" s="14"/>
      <c r="TMZ1033" s="14"/>
      <c r="TNA1033" s="14"/>
      <c r="TNB1033" s="14"/>
      <c r="TNC1033" s="14"/>
      <c r="TND1033" s="14"/>
      <c r="TNE1033" s="14"/>
      <c r="TNF1033" s="14"/>
      <c r="TNG1033" s="14"/>
      <c r="TNH1033" s="14"/>
      <c r="TNI1033" s="14"/>
      <c r="TNJ1033" s="14"/>
      <c r="TNK1033" s="14"/>
      <c r="TNL1033" s="14"/>
      <c r="TNM1033" s="14"/>
      <c r="TNN1033" s="14"/>
      <c r="TNO1033" s="14"/>
      <c r="TNP1033" s="14"/>
      <c r="TNQ1033" s="14"/>
      <c r="TNR1033" s="14"/>
      <c r="TNS1033" s="14"/>
      <c r="TNT1033" s="14"/>
      <c r="TNU1033" s="14"/>
      <c r="TNV1033" s="14"/>
      <c r="TNW1033" s="14"/>
      <c r="TNX1033" s="14"/>
      <c r="TNY1033" s="14"/>
      <c r="TNZ1033" s="14"/>
      <c r="TOA1033" s="14"/>
      <c r="TOB1033" s="14"/>
      <c r="TOC1033" s="14"/>
      <c r="TOD1033" s="14"/>
      <c r="TOE1033" s="14"/>
      <c r="TOF1033" s="14"/>
      <c r="TOG1033" s="14"/>
      <c r="TOH1033" s="14"/>
      <c r="TOI1033" s="14"/>
      <c r="TOJ1033" s="14"/>
      <c r="TOK1033" s="14"/>
      <c r="TOL1033" s="14"/>
      <c r="TOM1033" s="14"/>
      <c r="TON1033" s="14"/>
      <c r="TOO1033" s="14"/>
      <c r="TOP1033" s="14"/>
      <c r="TOQ1033" s="14"/>
      <c r="TOR1033" s="14"/>
      <c r="TOS1033" s="14"/>
      <c r="TOT1033" s="14"/>
      <c r="TOU1033" s="14"/>
      <c r="TOV1033" s="14"/>
      <c r="TOW1033" s="14"/>
      <c r="TOX1033" s="14"/>
      <c r="TOY1033" s="14"/>
      <c r="TOZ1033" s="14"/>
      <c r="TPA1033" s="14"/>
      <c r="TPB1033" s="14"/>
      <c r="TPC1033" s="14"/>
      <c r="TPD1033" s="14"/>
      <c r="TPE1033" s="14"/>
      <c r="TPF1033" s="14"/>
      <c r="TPG1033" s="14"/>
      <c r="TPH1033" s="14"/>
      <c r="TPI1033" s="14"/>
      <c r="TPJ1033" s="14"/>
      <c r="TPK1033" s="14"/>
      <c r="TPL1033" s="14"/>
      <c r="TPM1033" s="14"/>
      <c r="TPN1033" s="14"/>
      <c r="TPO1033" s="14"/>
      <c r="TPP1033" s="14"/>
      <c r="TPQ1033" s="14"/>
      <c r="TPR1033" s="14"/>
      <c r="TPS1033" s="14"/>
      <c r="TPT1033" s="14"/>
      <c r="TPU1033" s="14"/>
      <c r="TPV1033" s="14"/>
      <c r="TPW1033" s="14"/>
      <c r="TPX1033" s="14"/>
      <c r="TPY1033" s="14"/>
      <c r="TPZ1033" s="14"/>
      <c r="TQA1033" s="14"/>
      <c r="TQB1033" s="14"/>
      <c r="TQC1033" s="14"/>
      <c r="TQD1033" s="14"/>
      <c r="TQE1033" s="14"/>
      <c r="TQF1033" s="14"/>
      <c r="TQG1033" s="14"/>
      <c r="TQH1033" s="14"/>
      <c r="TQI1033" s="14"/>
      <c r="TQJ1033" s="14"/>
      <c r="TQK1033" s="14"/>
      <c r="TQL1033" s="14"/>
      <c r="TQM1033" s="14"/>
      <c r="TQN1033" s="14"/>
      <c r="TQO1033" s="14"/>
      <c r="TQP1033" s="14"/>
      <c r="TQQ1033" s="14"/>
      <c r="TQR1033" s="14"/>
      <c r="TQS1033" s="14"/>
      <c r="TQT1033" s="14"/>
      <c r="TQU1033" s="14"/>
      <c r="TQV1033" s="14"/>
      <c r="TQW1033" s="14"/>
      <c r="TQX1033" s="14"/>
      <c r="TQY1033" s="14"/>
      <c r="TQZ1033" s="14"/>
      <c r="TRA1033" s="14"/>
      <c r="TRB1033" s="14"/>
      <c r="TRC1033" s="14"/>
      <c r="TRD1033" s="14"/>
      <c r="TRE1033" s="14"/>
      <c r="TRF1033" s="14"/>
      <c r="TRG1033" s="14"/>
      <c r="TRH1033" s="14"/>
      <c r="TRI1033" s="14"/>
      <c r="TRJ1033" s="14"/>
      <c r="TRK1033" s="14"/>
      <c r="TRL1033" s="14"/>
      <c r="TRM1033" s="14"/>
      <c r="TRN1033" s="14"/>
      <c r="TRO1033" s="14"/>
      <c r="TRP1033" s="14"/>
      <c r="TRQ1033" s="14"/>
      <c r="TRR1033" s="14"/>
      <c r="TRS1033" s="14"/>
      <c r="TRT1033" s="14"/>
      <c r="TRU1033" s="14"/>
      <c r="TRV1033" s="14"/>
      <c r="TRW1033" s="14"/>
      <c r="TRX1033" s="14"/>
      <c r="TRY1033" s="14"/>
      <c r="TRZ1033" s="14"/>
      <c r="TSA1033" s="14"/>
      <c r="TSB1033" s="14"/>
      <c r="TSC1033" s="14"/>
      <c r="TSD1033" s="14"/>
      <c r="TSE1033" s="14"/>
      <c r="TSF1033" s="14"/>
      <c r="TSG1033" s="14"/>
      <c r="TSH1033" s="14"/>
      <c r="TSI1033" s="14"/>
      <c r="TSJ1033" s="14"/>
      <c r="TSK1033" s="14"/>
      <c r="TSL1033" s="14"/>
      <c r="TSM1033" s="14"/>
      <c r="TSN1033" s="14"/>
      <c r="TSO1033" s="14"/>
      <c r="TSP1033" s="14"/>
      <c r="TSQ1033" s="14"/>
      <c r="TSR1033" s="14"/>
      <c r="TSS1033" s="14"/>
      <c r="TST1033" s="14"/>
      <c r="TSU1033" s="14"/>
      <c r="TSV1033" s="14"/>
      <c r="TSW1033" s="14"/>
      <c r="TSX1033" s="14"/>
      <c r="TSY1033" s="14"/>
      <c r="TSZ1033" s="14"/>
      <c r="TTA1033" s="14"/>
      <c r="TTB1033" s="14"/>
      <c r="TTC1033" s="14"/>
      <c r="TTD1033" s="14"/>
      <c r="TTE1033" s="14"/>
      <c r="TTF1033" s="14"/>
      <c r="TTG1033" s="14"/>
      <c r="TTH1033" s="14"/>
      <c r="TTI1033" s="14"/>
      <c r="TTJ1033" s="14"/>
      <c r="TTK1033" s="14"/>
      <c r="TTL1033" s="14"/>
      <c r="TTM1033" s="14"/>
      <c r="TTN1033" s="14"/>
      <c r="TTO1033" s="14"/>
      <c r="TTP1033" s="14"/>
      <c r="TTQ1033" s="14"/>
      <c r="TTR1033" s="14"/>
      <c r="TTS1033" s="14"/>
      <c r="TTT1033" s="14"/>
      <c r="TTU1033" s="14"/>
      <c r="TTV1033" s="14"/>
      <c r="TTW1033" s="14"/>
      <c r="TTX1033" s="14"/>
      <c r="TTY1033" s="14"/>
      <c r="TTZ1033" s="14"/>
      <c r="TUA1033" s="14"/>
      <c r="TUB1033" s="14"/>
      <c r="TUC1033" s="14"/>
      <c r="TUD1033" s="14"/>
      <c r="TUE1033" s="14"/>
      <c r="TUF1033" s="14"/>
      <c r="TUG1033" s="14"/>
      <c r="TUH1033" s="14"/>
      <c r="TUI1033" s="14"/>
      <c r="TUJ1033" s="14"/>
      <c r="TUK1033" s="14"/>
      <c r="TUL1033" s="14"/>
      <c r="TUM1033" s="14"/>
      <c r="TUN1033" s="14"/>
      <c r="TUO1033" s="14"/>
      <c r="TUP1033" s="14"/>
      <c r="TUQ1033" s="14"/>
      <c r="TUR1033" s="14"/>
      <c r="TUS1033" s="14"/>
      <c r="TUT1033" s="14"/>
      <c r="TUU1033" s="14"/>
      <c r="TUV1033" s="14"/>
      <c r="TUW1033" s="14"/>
      <c r="TUX1033" s="14"/>
      <c r="TUY1033" s="14"/>
      <c r="TUZ1033" s="14"/>
      <c r="TVA1033" s="14"/>
      <c r="TVB1033" s="14"/>
      <c r="TVC1033" s="14"/>
      <c r="TVD1033" s="14"/>
      <c r="TVE1033" s="14"/>
      <c r="TVF1033" s="14"/>
      <c r="TVG1033" s="14"/>
      <c r="TVH1033" s="14"/>
      <c r="TVI1033" s="14"/>
      <c r="TVJ1033" s="14"/>
      <c r="TVK1033" s="14"/>
      <c r="TVL1033" s="14"/>
      <c r="TVM1033" s="14"/>
      <c r="TVN1033" s="14"/>
      <c r="TVO1033" s="14"/>
      <c r="TVP1033" s="14"/>
      <c r="TVQ1033" s="14"/>
      <c r="TVR1033" s="14"/>
      <c r="TVS1033" s="14"/>
      <c r="TVT1033" s="14"/>
      <c r="TVU1033" s="14"/>
      <c r="TVV1033" s="14"/>
      <c r="TVW1033" s="14"/>
      <c r="TVX1033" s="14"/>
      <c r="TVY1033" s="14"/>
      <c r="TVZ1033" s="14"/>
      <c r="TWA1033" s="14"/>
      <c r="TWB1033" s="14"/>
      <c r="TWC1033" s="14"/>
      <c r="TWD1033" s="14"/>
      <c r="TWE1033" s="14"/>
      <c r="TWF1033" s="14"/>
      <c r="TWG1033" s="14"/>
      <c r="TWH1033" s="14"/>
      <c r="TWI1033" s="14"/>
      <c r="TWJ1033" s="14"/>
      <c r="TWK1033" s="14"/>
      <c r="TWL1033" s="14"/>
      <c r="TWM1033" s="14"/>
      <c r="TWN1033" s="14"/>
      <c r="TWO1033" s="14"/>
      <c r="TWP1033" s="14"/>
      <c r="TWQ1033" s="14"/>
      <c r="TWR1033" s="14"/>
      <c r="TWS1033" s="14"/>
      <c r="TWT1033" s="14"/>
      <c r="TWU1033" s="14"/>
      <c r="TWV1033" s="14"/>
      <c r="TWW1033" s="14"/>
      <c r="TWX1033" s="14"/>
      <c r="TWY1033" s="14"/>
      <c r="TWZ1033" s="14"/>
      <c r="TXA1033" s="14"/>
      <c r="TXB1033" s="14"/>
      <c r="TXC1033" s="14"/>
      <c r="TXD1033" s="14"/>
      <c r="TXE1033" s="14"/>
      <c r="TXF1033" s="14"/>
      <c r="TXG1033" s="14"/>
      <c r="TXH1033" s="14"/>
      <c r="TXI1033" s="14"/>
      <c r="TXJ1033" s="14"/>
      <c r="TXK1033" s="14"/>
      <c r="TXL1033" s="14"/>
      <c r="TXM1033" s="14"/>
      <c r="TXN1033" s="14"/>
      <c r="TXO1033" s="14"/>
      <c r="TXP1033" s="14"/>
      <c r="TXQ1033" s="14"/>
      <c r="TXR1033" s="14"/>
      <c r="TXS1033" s="14"/>
      <c r="TXT1033" s="14"/>
      <c r="TXU1033" s="14"/>
      <c r="TXV1033" s="14"/>
      <c r="TXW1033" s="14"/>
      <c r="TXX1033" s="14"/>
      <c r="TXY1033" s="14"/>
      <c r="TXZ1033" s="14"/>
      <c r="TYA1033" s="14"/>
      <c r="TYB1033" s="14"/>
      <c r="TYC1033" s="14"/>
      <c r="TYD1033" s="14"/>
      <c r="TYE1033" s="14"/>
      <c r="TYF1033" s="14"/>
      <c r="TYG1033" s="14"/>
      <c r="TYH1033" s="14"/>
      <c r="TYI1033" s="14"/>
      <c r="TYJ1033" s="14"/>
      <c r="TYK1033" s="14"/>
      <c r="TYL1033" s="14"/>
      <c r="TYM1033" s="14"/>
      <c r="TYN1033" s="14"/>
      <c r="TYO1033" s="14"/>
      <c r="TYP1033" s="14"/>
      <c r="TYQ1033" s="14"/>
      <c r="TYR1033" s="14"/>
      <c r="TYS1033" s="14"/>
      <c r="TYT1033" s="14"/>
      <c r="TYU1033" s="14"/>
      <c r="TYV1033" s="14"/>
      <c r="TYW1033" s="14"/>
      <c r="TYX1033" s="14"/>
      <c r="TYY1033" s="14"/>
      <c r="TYZ1033" s="14"/>
      <c r="TZA1033" s="14"/>
      <c r="TZB1033" s="14"/>
      <c r="TZC1033" s="14"/>
      <c r="TZD1033" s="14"/>
      <c r="TZE1033" s="14"/>
      <c r="TZF1033" s="14"/>
      <c r="TZG1033" s="14"/>
      <c r="TZH1033" s="14"/>
      <c r="TZI1033" s="14"/>
      <c r="TZJ1033" s="14"/>
      <c r="TZK1033" s="14"/>
      <c r="TZL1033" s="14"/>
      <c r="TZM1033" s="14"/>
      <c r="TZN1033" s="14"/>
      <c r="TZO1033" s="14"/>
      <c r="TZP1033" s="14"/>
      <c r="TZQ1033" s="14"/>
      <c r="TZR1033" s="14"/>
      <c r="TZS1033" s="14"/>
      <c r="TZT1033" s="14"/>
      <c r="TZU1033" s="14"/>
      <c r="TZV1033" s="14"/>
      <c r="TZW1033" s="14"/>
      <c r="TZX1033" s="14"/>
      <c r="TZY1033" s="14"/>
      <c r="TZZ1033" s="14"/>
      <c r="UAA1033" s="14"/>
      <c r="UAB1033" s="14"/>
      <c r="UAC1033" s="14"/>
      <c r="UAD1033" s="14"/>
      <c r="UAE1033" s="14"/>
      <c r="UAF1033" s="14"/>
      <c r="UAG1033" s="14"/>
      <c r="UAH1033" s="14"/>
      <c r="UAI1033" s="14"/>
      <c r="UAJ1033" s="14"/>
      <c r="UAK1033" s="14"/>
      <c r="UAL1033" s="14"/>
      <c r="UAM1033" s="14"/>
      <c r="UAN1033" s="14"/>
      <c r="UAO1033" s="14"/>
      <c r="UAP1033" s="14"/>
      <c r="UAQ1033" s="14"/>
      <c r="UAR1033" s="14"/>
      <c r="UAS1033" s="14"/>
      <c r="UAT1033" s="14"/>
      <c r="UAU1033" s="14"/>
      <c r="UAV1033" s="14"/>
      <c r="UAW1033" s="14"/>
      <c r="UAX1033" s="14"/>
      <c r="UAY1033" s="14"/>
      <c r="UAZ1033" s="14"/>
      <c r="UBA1033" s="14"/>
      <c r="UBB1033" s="14"/>
      <c r="UBC1033" s="14"/>
      <c r="UBD1033" s="14"/>
      <c r="UBE1033" s="14"/>
      <c r="UBF1033" s="14"/>
      <c r="UBG1033" s="14"/>
      <c r="UBH1033" s="14"/>
      <c r="UBI1033" s="14"/>
      <c r="UBJ1033" s="14"/>
      <c r="UBK1033" s="14"/>
      <c r="UBL1033" s="14"/>
      <c r="UBM1033" s="14"/>
      <c r="UBN1033" s="14"/>
      <c r="UBO1033" s="14"/>
      <c r="UBP1033" s="14"/>
      <c r="UBQ1033" s="14"/>
      <c r="UBR1033" s="14"/>
      <c r="UBS1033" s="14"/>
      <c r="UBT1033" s="14"/>
      <c r="UBU1033" s="14"/>
      <c r="UBV1033" s="14"/>
      <c r="UBW1033" s="14"/>
      <c r="UBX1033" s="14"/>
      <c r="UBY1033" s="14"/>
      <c r="UBZ1033" s="14"/>
      <c r="UCA1033" s="14"/>
      <c r="UCB1033" s="14"/>
      <c r="UCC1033" s="14"/>
      <c r="UCD1033" s="14"/>
      <c r="UCE1033" s="14"/>
      <c r="UCF1033" s="14"/>
      <c r="UCG1033" s="14"/>
      <c r="UCH1033" s="14"/>
      <c r="UCI1033" s="14"/>
      <c r="UCJ1033" s="14"/>
      <c r="UCK1033" s="14"/>
      <c r="UCL1033" s="14"/>
      <c r="UCM1033" s="14"/>
      <c r="UCN1033" s="14"/>
      <c r="UCO1033" s="14"/>
      <c r="UCP1033" s="14"/>
      <c r="UCQ1033" s="14"/>
      <c r="UCR1033" s="14"/>
      <c r="UCS1033" s="14"/>
      <c r="UCT1033" s="14"/>
      <c r="UCU1033" s="14"/>
      <c r="UCV1033" s="14"/>
      <c r="UCW1033" s="14"/>
      <c r="UCX1033" s="14"/>
      <c r="UCY1033" s="14"/>
      <c r="UCZ1033" s="14"/>
      <c r="UDA1033" s="14"/>
      <c r="UDB1033" s="14"/>
      <c r="UDC1033" s="14"/>
      <c r="UDD1033" s="14"/>
      <c r="UDE1033" s="14"/>
      <c r="UDF1033" s="14"/>
      <c r="UDG1033" s="14"/>
      <c r="UDH1033" s="14"/>
      <c r="UDI1033" s="14"/>
      <c r="UDJ1033" s="14"/>
      <c r="UDK1033" s="14"/>
      <c r="UDL1033" s="14"/>
      <c r="UDM1033" s="14"/>
      <c r="UDN1033" s="14"/>
      <c r="UDO1033" s="14"/>
      <c r="UDP1033" s="14"/>
      <c r="UDQ1033" s="14"/>
      <c r="UDR1033" s="14"/>
      <c r="UDS1033" s="14"/>
      <c r="UDT1033" s="14"/>
      <c r="UDU1033" s="14"/>
      <c r="UDV1033" s="14"/>
      <c r="UDW1033" s="14"/>
      <c r="UDX1033" s="14"/>
      <c r="UDY1033" s="14"/>
      <c r="UDZ1033" s="14"/>
      <c r="UEA1033" s="14"/>
      <c r="UEB1033" s="14"/>
      <c r="UEC1033" s="14"/>
      <c r="UED1033" s="14"/>
      <c r="UEE1033" s="14"/>
      <c r="UEF1033" s="14"/>
      <c r="UEG1033" s="14"/>
      <c r="UEH1033" s="14"/>
      <c r="UEI1033" s="14"/>
      <c r="UEJ1033" s="14"/>
      <c r="UEK1033" s="14"/>
      <c r="UEL1033" s="14"/>
      <c r="UEM1033" s="14"/>
      <c r="UEN1033" s="14"/>
      <c r="UEO1033" s="14"/>
      <c r="UEP1033" s="14"/>
      <c r="UEQ1033" s="14"/>
      <c r="UER1033" s="14"/>
      <c r="UES1033" s="14"/>
      <c r="UET1033" s="14"/>
      <c r="UEU1033" s="14"/>
      <c r="UEV1033" s="14"/>
      <c r="UEW1033" s="14"/>
      <c r="UEX1033" s="14"/>
      <c r="UEY1033" s="14"/>
      <c r="UEZ1033" s="14"/>
      <c r="UFA1033" s="14"/>
      <c r="UFB1033" s="14"/>
      <c r="UFC1033" s="14"/>
      <c r="UFD1033" s="14"/>
      <c r="UFE1033" s="14"/>
      <c r="UFF1033" s="14"/>
      <c r="UFG1033" s="14"/>
      <c r="UFH1033" s="14"/>
      <c r="UFI1033" s="14"/>
      <c r="UFJ1033" s="14"/>
      <c r="UFK1033" s="14"/>
      <c r="UFL1033" s="14"/>
      <c r="UFM1033" s="14"/>
      <c r="UFN1033" s="14"/>
      <c r="UFO1033" s="14"/>
      <c r="UFP1033" s="14"/>
      <c r="UFQ1033" s="14"/>
      <c r="UFR1033" s="14"/>
      <c r="UFS1033" s="14"/>
      <c r="UFT1033" s="14"/>
      <c r="UFU1033" s="14"/>
      <c r="UFV1033" s="14"/>
      <c r="UFW1033" s="14"/>
      <c r="UFX1033" s="14"/>
      <c r="UFY1033" s="14"/>
      <c r="UFZ1033" s="14"/>
      <c r="UGA1033" s="14"/>
      <c r="UGB1033" s="14"/>
      <c r="UGC1033" s="14"/>
      <c r="UGD1033" s="14"/>
      <c r="UGE1033" s="14"/>
      <c r="UGF1033" s="14"/>
      <c r="UGG1033" s="14"/>
      <c r="UGH1033" s="14"/>
      <c r="UGI1033" s="14"/>
      <c r="UGJ1033" s="14"/>
      <c r="UGK1033" s="14"/>
      <c r="UGL1033" s="14"/>
      <c r="UGM1033" s="14"/>
      <c r="UGN1033" s="14"/>
      <c r="UGO1033" s="14"/>
      <c r="UGP1033" s="14"/>
      <c r="UGQ1033" s="14"/>
      <c r="UGR1033" s="14"/>
      <c r="UGS1033" s="14"/>
      <c r="UGT1033" s="14"/>
      <c r="UGU1033" s="14"/>
      <c r="UGV1033" s="14"/>
      <c r="UGW1033" s="14"/>
      <c r="UGX1033" s="14"/>
      <c r="UGY1033" s="14"/>
      <c r="UGZ1033" s="14"/>
      <c r="UHA1033" s="14"/>
      <c r="UHB1033" s="14"/>
      <c r="UHC1033" s="14"/>
      <c r="UHD1033" s="14"/>
      <c r="UHE1033" s="14"/>
      <c r="UHF1033" s="14"/>
      <c r="UHG1033" s="14"/>
      <c r="UHH1033" s="14"/>
      <c r="UHI1033" s="14"/>
      <c r="UHJ1033" s="14"/>
      <c r="UHK1033" s="14"/>
      <c r="UHL1033" s="14"/>
      <c r="UHM1033" s="14"/>
      <c r="UHN1033" s="14"/>
      <c r="UHO1033" s="14"/>
      <c r="UHP1033" s="14"/>
      <c r="UHQ1033" s="14"/>
      <c r="UHR1033" s="14"/>
      <c r="UHS1033" s="14"/>
      <c r="UHT1033" s="14"/>
      <c r="UHU1033" s="14"/>
      <c r="UHV1033" s="14"/>
      <c r="UHW1033" s="14"/>
      <c r="UHX1033" s="14"/>
      <c r="UHY1033" s="14"/>
      <c r="UHZ1033" s="14"/>
      <c r="UIA1033" s="14"/>
      <c r="UIB1033" s="14"/>
      <c r="UIC1033" s="14"/>
      <c r="UID1033" s="14"/>
      <c r="UIE1033" s="14"/>
      <c r="UIF1033" s="14"/>
      <c r="UIG1033" s="14"/>
      <c r="UIH1033" s="14"/>
      <c r="UII1033" s="14"/>
      <c r="UIJ1033" s="14"/>
      <c r="UIK1033" s="14"/>
      <c r="UIL1033" s="14"/>
      <c r="UIM1033" s="14"/>
      <c r="UIN1033" s="14"/>
      <c r="UIO1033" s="14"/>
      <c r="UIP1033" s="14"/>
      <c r="UIQ1033" s="14"/>
      <c r="UIR1033" s="14"/>
      <c r="UIS1033" s="14"/>
      <c r="UIT1033" s="14"/>
      <c r="UIU1033" s="14"/>
      <c r="UIV1033" s="14"/>
      <c r="UIW1033" s="14"/>
      <c r="UIX1033" s="14"/>
      <c r="UIY1033" s="14"/>
      <c r="UIZ1033" s="14"/>
      <c r="UJA1033" s="14"/>
      <c r="UJB1033" s="14"/>
      <c r="UJC1033" s="14"/>
      <c r="UJD1033" s="14"/>
      <c r="UJE1033" s="14"/>
      <c r="UJF1033" s="14"/>
      <c r="UJG1033" s="14"/>
      <c r="UJH1033" s="14"/>
      <c r="UJI1033" s="14"/>
      <c r="UJJ1033" s="14"/>
      <c r="UJK1033" s="14"/>
      <c r="UJL1033" s="14"/>
      <c r="UJM1033" s="14"/>
      <c r="UJN1033" s="14"/>
      <c r="UJO1033" s="14"/>
      <c r="UJP1033" s="14"/>
      <c r="UJQ1033" s="14"/>
      <c r="UJR1033" s="14"/>
      <c r="UJS1033" s="14"/>
      <c r="UJT1033" s="14"/>
      <c r="UJU1033" s="14"/>
      <c r="UJV1033" s="14"/>
      <c r="UJW1033" s="14"/>
      <c r="UJX1033" s="14"/>
      <c r="UJY1033" s="14"/>
      <c r="UJZ1033" s="14"/>
      <c r="UKA1033" s="14"/>
      <c r="UKB1033" s="14"/>
      <c r="UKC1033" s="14"/>
      <c r="UKD1033" s="14"/>
      <c r="UKE1033" s="14"/>
      <c r="UKF1033" s="14"/>
      <c r="UKG1033" s="14"/>
      <c r="UKH1033" s="14"/>
      <c r="UKI1033" s="14"/>
      <c r="UKJ1033" s="14"/>
      <c r="UKK1033" s="14"/>
      <c r="UKL1033" s="14"/>
      <c r="UKM1033" s="14"/>
      <c r="UKN1033" s="14"/>
      <c r="UKO1033" s="14"/>
      <c r="UKP1033" s="14"/>
      <c r="UKQ1033" s="14"/>
      <c r="UKR1033" s="14"/>
      <c r="UKS1033" s="14"/>
      <c r="UKT1033" s="14"/>
      <c r="UKU1033" s="14"/>
      <c r="UKV1033" s="14"/>
      <c r="UKW1033" s="14"/>
      <c r="UKX1033" s="14"/>
      <c r="UKY1033" s="14"/>
      <c r="UKZ1033" s="14"/>
      <c r="ULA1033" s="14"/>
      <c r="ULB1033" s="14"/>
      <c r="ULC1033" s="14"/>
      <c r="ULD1033" s="14"/>
      <c r="ULE1033" s="14"/>
      <c r="ULF1033" s="14"/>
      <c r="ULG1033" s="14"/>
      <c r="ULH1033" s="14"/>
      <c r="ULI1033" s="14"/>
      <c r="ULJ1033" s="14"/>
      <c r="ULK1033" s="14"/>
      <c r="ULL1033" s="14"/>
      <c r="ULM1033" s="14"/>
      <c r="ULN1033" s="14"/>
      <c r="ULO1033" s="14"/>
      <c r="ULP1033" s="14"/>
      <c r="ULQ1033" s="14"/>
      <c r="ULR1033" s="14"/>
      <c r="ULS1033" s="14"/>
      <c r="ULT1033" s="14"/>
      <c r="ULU1033" s="14"/>
      <c r="ULV1033" s="14"/>
      <c r="ULW1033" s="14"/>
      <c r="ULX1033" s="14"/>
      <c r="ULY1033" s="14"/>
      <c r="ULZ1033" s="14"/>
      <c r="UMA1033" s="14"/>
      <c r="UMB1033" s="14"/>
      <c r="UMC1033" s="14"/>
      <c r="UMD1033" s="14"/>
      <c r="UME1033" s="14"/>
      <c r="UMF1033" s="14"/>
      <c r="UMG1033" s="14"/>
      <c r="UMH1033" s="14"/>
      <c r="UMI1033" s="14"/>
      <c r="UMJ1033" s="14"/>
      <c r="UMK1033" s="14"/>
      <c r="UML1033" s="14"/>
      <c r="UMM1033" s="14"/>
      <c r="UMN1033" s="14"/>
      <c r="UMO1033" s="14"/>
      <c r="UMP1033" s="14"/>
      <c r="UMQ1033" s="14"/>
      <c r="UMR1033" s="14"/>
      <c r="UMS1033" s="14"/>
      <c r="UMT1033" s="14"/>
      <c r="UMU1033" s="14"/>
      <c r="UMV1033" s="14"/>
      <c r="UMW1033" s="14"/>
      <c r="UMX1033" s="14"/>
      <c r="UMY1033" s="14"/>
      <c r="UMZ1033" s="14"/>
      <c r="UNA1033" s="14"/>
      <c r="UNB1033" s="14"/>
      <c r="UNC1033" s="14"/>
      <c r="UND1033" s="14"/>
      <c r="UNE1033" s="14"/>
      <c r="UNF1033" s="14"/>
      <c r="UNG1033" s="14"/>
      <c r="UNH1033" s="14"/>
      <c r="UNI1033" s="14"/>
      <c r="UNJ1033" s="14"/>
      <c r="UNK1033" s="14"/>
      <c r="UNL1033" s="14"/>
      <c r="UNM1033" s="14"/>
      <c r="UNN1033" s="14"/>
      <c r="UNO1033" s="14"/>
      <c r="UNP1033" s="14"/>
      <c r="UNQ1033" s="14"/>
      <c r="UNR1033" s="14"/>
      <c r="UNS1033" s="14"/>
      <c r="UNT1033" s="14"/>
      <c r="UNU1033" s="14"/>
      <c r="UNV1033" s="14"/>
      <c r="UNW1033" s="14"/>
      <c r="UNX1033" s="14"/>
      <c r="UNY1033" s="14"/>
      <c r="UNZ1033" s="14"/>
      <c r="UOA1033" s="14"/>
      <c r="UOB1033" s="14"/>
      <c r="UOC1033" s="14"/>
      <c r="UOD1033" s="14"/>
      <c r="UOE1033" s="14"/>
      <c r="UOF1033" s="14"/>
      <c r="UOG1033" s="14"/>
      <c r="UOH1033" s="14"/>
      <c r="UOI1033" s="14"/>
      <c r="UOJ1033" s="14"/>
      <c r="UOK1033" s="14"/>
      <c r="UOL1033" s="14"/>
      <c r="UOM1033" s="14"/>
      <c r="UON1033" s="14"/>
      <c r="UOO1033" s="14"/>
      <c r="UOP1033" s="14"/>
      <c r="UOQ1033" s="14"/>
      <c r="UOR1033" s="14"/>
      <c r="UOS1033" s="14"/>
      <c r="UOT1033" s="14"/>
      <c r="UOU1033" s="14"/>
      <c r="UOV1033" s="14"/>
      <c r="UOW1033" s="14"/>
      <c r="UOX1033" s="14"/>
      <c r="UOY1033" s="14"/>
      <c r="UOZ1033" s="14"/>
      <c r="UPA1033" s="14"/>
      <c r="UPB1033" s="14"/>
      <c r="UPC1033" s="14"/>
      <c r="UPD1033" s="14"/>
      <c r="UPE1033" s="14"/>
      <c r="UPF1033" s="14"/>
      <c r="UPG1033" s="14"/>
      <c r="UPH1033" s="14"/>
      <c r="UPI1033" s="14"/>
      <c r="UPJ1033" s="14"/>
      <c r="UPK1033" s="14"/>
      <c r="UPL1033" s="14"/>
      <c r="UPM1033" s="14"/>
      <c r="UPN1033" s="14"/>
      <c r="UPO1033" s="14"/>
      <c r="UPP1033" s="14"/>
      <c r="UPQ1033" s="14"/>
      <c r="UPR1033" s="14"/>
      <c r="UPS1033" s="14"/>
      <c r="UPT1033" s="14"/>
      <c r="UPU1033" s="14"/>
      <c r="UPV1033" s="14"/>
      <c r="UPW1033" s="14"/>
      <c r="UPX1033" s="14"/>
      <c r="UPY1033" s="14"/>
      <c r="UPZ1033" s="14"/>
      <c r="UQA1033" s="14"/>
      <c r="UQB1033" s="14"/>
      <c r="UQC1033" s="14"/>
      <c r="UQD1033" s="14"/>
      <c r="UQE1033" s="14"/>
      <c r="UQF1033" s="14"/>
      <c r="UQG1033" s="14"/>
      <c r="UQH1033" s="14"/>
      <c r="UQI1033" s="14"/>
      <c r="UQJ1033" s="14"/>
      <c r="UQK1033" s="14"/>
      <c r="UQL1033" s="14"/>
      <c r="UQM1033" s="14"/>
      <c r="UQN1033" s="14"/>
      <c r="UQO1033" s="14"/>
      <c r="UQP1033" s="14"/>
      <c r="UQQ1033" s="14"/>
      <c r="UQR1033" s="14"/>
      <c r="UQS1033" s="14"/>
      <c r="UQT1033" s="14"/>
      <c r="UQU1033" s="14"/>
      <c r="UQV1033" s="14"/>
      <c r="UQW1033" s="14"/>
      <c r="UQX1033" s="14"/>
      <c r="UQY1033" s="14"/>
      <c r="UQZ1033" s="14"/>
      <c r="URA1033" s="14"/>
      <c r="URB1033" s="14"/>
      <c r="URC1033" s="14"/>
      <c r="URD1033" s="14"/>
      <c r="URE1033" s="14"/>
      <c r="URF1033" s="14"/>
      <c r="URG1033" s="14"/>
      <c r="URH1033" s="14"/>
      <c r="URI1033" s="14"/>
      <c r="URJ1033" s="14"/>
      <c r="URK1033" s="14"/>
      <c r="URL1033" s="14"/>
      <c r="URM1033" s="14"/>
      <c r="URN1033" s="14"/>
      <c r="URO1033" s="14"/>
      <c r="URP1033" s="14"/>
      <c r="URQ1033" s="14"/>
      <c r="URR1033" s="14"/>
      <c r="URS1033" s="14"/>
      <c r="URT1033" s="14"/>
      <c r="URU1033" s="14"/>
      <c r="URV1033" s="14"/>
      <c r="URW1033" s="14"/>
      <c r="URX1033" s="14"/>
      <c r="URY1033" s="14"/>
      <c r="URZ1033" s="14"/>
      <c r="USA1033" s="14"/>
      <c r="USB1033" s="14"/>
      <c r="USC1033" s="14"/>
      <c r="USD1033" s="14"/>
      <c r="USE1033" s="14"/>
      <c r="USF1033" s="14"/>
      <c r="USG1033" s="14"/>
      <c r="USH1033" s="14"/>
      <c r="USI1033" s="14"/>
      <c r="USJ1033" s="14"/>
      <c r="USK1033" s="14"/>
      <c r="USL1033" s="14"/>
      <c r="USM1033" s="14"/>
      <c r="USN1033" s="14"/>
      <c r="USO1033" s="14"/>
      <c r="USP1033" s="14"/>
      <c r="USQ1033" s="14"/>
      <c r="USR1033" s="14"/>
      <c r="USS1033" s="14"/>
      <c r="UST1033" s="14"/>
      <c r="USU1033" s="14"/>
      <c r="USV1033" s="14"/>
      <c r="USW1033" s="14"/>
      <c r="USX1033" s="14"/>
      <c r="USY1033" s="14"/>
      <c r="USZ1033" s="14"/>
      <c r="UTA1033" s="14"/>
      <c r="UTB1033" s="14"/>
      <c r="UTC1033" s="14"/>
      <c r="UTD1033" s="14"/>
      <c r="UTE1033" s="14"/>
      <c r="UTF1033" s="14"/>
      <c r="UTG1033" s="14"/>
      <c r="UTH1033" s="14"/>
      <c r="UTI1033" s="14"/>
      <c r="UTJ1033" s="14"/>
      <c r="UTK1033" s="14"/>
      <c r="UTL1033" s="14"/>
      <c r="UTM1033" s="14"/>
      <c r="UTN1033" s="14"/>
      <c r="UTO1033" s="14"/>
      <c r="UTP1033" s="14"/>
      <c r="UTQ1033" s="14"/>
      <c r="UTR1033" s="14"/>
      <c r="UTS1033" s="14"/>
      <c r="UTT1033" s="14"/>
      <c r="UTU1033" s="14"/>
      <c r="UTV1033" s="14"/>
      <c r="UTW1033" s="14"/>
      <c r="UTX1033" s="14"/>
      <c r="UTY1033" s="14"/>
      <c r="UTZ1033" s="14"/>
      <c r="UUA1033" s="14"/>
      <c r="UUB1033" s="14"/>
      <c r="UUC1033" s="14"/>
      <c r="UUD1033" s="14"/>
      <c r="UUE1033" s="14"/>
      <c r="UUF1033" s="14"/>
      <c r="UUG1033" s="14"/>
      <c r="UUH1033" s="14"/>
      <c r="UUI1033" s="14"/>
      <c r="UUJ1033" s="14"/>
      <c r="UUK1033" s="14"/>
      <c r="UUL1033" s="14"/>
      <c r="UUM1033" s="14"/>
      <c r="UUN1033" s="14"/>
      <c r="UUO1033" s="14"/>
      <c r="UUP1033" s="14"/>
      <c r="UUQ1033" s="14"/>
      <c r="UUR1033" s="14"/>
      <c r="UUS1033" s="14"/>
      <c r="UUT1033" s="14"/>
      <c r="UUU1033" s="14"/>
      <c r="UUV1033" s="14"/>
      <c r="UUW1033" s="14"/>
      <c r="UUX1033" s="14"/>
      <c r="UUY1033" s="14"/>
      <c r="UUZ1033" s="14"/>
      <c r="UVA1033" s="14"/>
      <c r="UVB1033" s="14"/>
      <c r="UVC1033" s="14"/>
      <c r="UVD1033" s="14"/>
      <c r="UVE1033" s="14"/>
      <c r="UVF1033" s="14"/>
      <c r="UVG1033" s="14"/>
      <c r="UVH1033" s="14"/>
      <c r="UVI1033" s="14"/>
      <c r="UVJ1033" s="14"/>
      <c r="UVK1033" s="14"/>
      <c r="UVL1033" s="14"/>
      <c r="UVM1033" s="14"/>
      <c r="UVN1033" s="14"/>
      <c r="UVO1033" s="14"/>
      <c r="UVP1033" s="14"/>
      <c r="UVQ1033" s="14"/>
      <c r="UVR1033" s="14"/>
      <c r="UVS1033" s="14"/>
      <c r="UVT1033" s="14"/>
      <c r="UVU1033" s="14"/>
      <c r="UVV1033" s="14"/>
      <c r="UVW1033" s="14"/>
      <c r="UVX1033" s="14"/>
      <c r="UVY1033" s="14"/>
      <c r="UVZ1033" s="14"/>
      <c r="UWA1033" s="14"/>
      <c r="UWB1033" s="14"/>
      <c r="UWC1033" s="14"/>
      <c r="UWD1033" s="14"/>
      <c r="UWE1033" s="14"/>
      <c r="UWF1033" s="14"/>
      <c r="UWG1033" s="14"/>
      <c r="UWH1033" s="14"/>
      <c r="UWI1033" s="14"/>
      <c r="UWJ1033" s="14"/>
      <c r="UWK1033" s="14"/>
      <c r="UWL1033" s="14"/>
      <c r="UWM1033" s="14"/>
      <c r="UWN1033" s="14"/>
      <c r="UWO1033" s="14"/>
      <c r="UWP1033" s="14"/>
      <c r="UWQ1033" s="14"/>
      <c r="UWR1033" s="14"/>
      <c r="UWS1033" s="14"/>
      <c r="UWT1033" s="14"/>
      <c r="UWU1033" s="14"/>
      <c r="UWV1033" s="14"/>
      <c r="UWW1033" s="14"/>
      <c r="UWX1033" s="14"/>
      <c r="UWY1033" s="14"/>
      <c r="UWZ1033" s="14"/>
      <c r="UXA1033" s="14"/>
      <c r="UXB1033" s="14"/>
      <c r="UXC1033" s="14"/>
      <c r="UXD1033" s="14"/>
      <c r="UXE1033" s="14"/>
      <c r="UXF1033" s="14"/>
      <c r="UXG1033" s="14"/>
      <c r="UXH1033" s="14"/>
      <c r="UXI1033" s="14"/>
      <c r="UXJ1033" s="14"/>
      <c r="UXK1033" s="14"/>
      <c r="UXL1033" s="14"/>
      <c r="UXM1033" s="14"/>
      <c r="UXN1033" s="14"/>
      <c r="UXO1033" s="14"/>
      <c r="UXP1033" s="14"/>
      <c r="UXQ1033" s="14"/>
      <c r="UXR1033" s="14"/>
      <c r="UXS1033" s="14"/>
      <c r="UXT1033" s="14"/>
      <c r="UXU1033" s="14"/>
      <c r="UXV1033" s="14"/>
      <c r="UXW1033" s="14"/>
      <c r="UXX1033" s="14"/>
      <c r="UXY1033" s="14"/>
      <c r="UXZ1033" s="14"/>
      <c r="UYA1033" s="14"/>
      <c r="UYB1033" s="14"/>
      <c r="UYC1033" s="14"/>
      <c r="UYD1033" s="14"/>
      <c r="UYE1033" s="14"/>
      <c r="UYF1033" s="14"/>
      <c r="UYG1033" s="14"/>
      <c r="UYH1033" s="14"/>
      <c r="UYI1033" s="14"/>
      <c r="UYJ1033" s="14"/>
      <c r="UYK1033" s="14"/>
      <c r="UYL1033" s="14"/>
      <c r="UYM1033" s="14"/>
      <c r="UYN1033" s="14"/>
      <c r="UYO1033" s="14"/>
      <c r="UYP1033" s="14"/>
      <c r="UYQ1033" s="14"/>
      <c r="UYR1033" s="14"/>
      <c r="UYS1033" s="14"/>
      <c r="UYT1033" s="14"/>
      <c r="UYU1033" s="14"/>
      <c r="UYV1033" s="14"/>
      <c r="UYW1033" s="14"/>
      <c r="UYX1033" s="14"/>
      <c r="UYY1033" s="14"/>
      <c r="UYZ1033" s="14"/>
      <c r="UZA1033" s="14"/>
      <c r="UZB1033" s="14"/>
      <c r="UZC1033" s="14"/>
      <c r="UZD1033" s="14"/>
      <c r="UZE1033" s="14"/>
      <c r="UZF1033" s="14"/>
      <c r="UZG1033" s="14"/>
      <c r="UZH1033" s="14"/>
      <c r="UZI1033" s="14"/>
      <c r="UZJ1033" s="14"/>
      <c r="UZK1033" s="14"/>
      <c r="UZL1033" s="14"/>
      <c r="UZM1033" s="14"/>
      <c r="UZN1033" s="14"/>
      <c r="UZO1033" s="14"/>
      <c r="UZP1033" s="14"/>
      <c r="UZQ1033" s="14"/>
      <c r="UZR1033" s="14"/>
      <c r="UZS1033" s="14"/>
      <c r="UZT1033" s="14"/>
      <c r="UZU1033" s="14"/>
      <c r="UZV1033" s="14"/>
      <c r="UZW1033" s="14"/>
      <c r="UZX1033" s="14"/>
      <c r="UZY1033" s="14"/>
      <c r="UZZ1033" s="14"/>
      <c r="VAA1033" s="14"/>
      <c r="VAB1033" s="14"/>
      <c r="VAC1033" s="14"/>
      <c r="VAD1033" s="14"/>
      <c r="VAE1033" s="14"/>
      <c r="VAF1033" s="14"/>
      <c r="VAG1033" s="14"/>
      <c r="VAH1033" s="14"/>
      <c r="VAI1033" s="14"/>
      <c r="VAJ1033" s="14"/>
      <c r="VAK1033" s="14"/>
      <c r="VAL1033" s="14"/>
      <c r="VAM1033" s="14"/>
      <c r="VAN1033" s="14"/>
      <c r="VAO1033" s="14"/>
      <c r="VAP1033" s="14"/>
      <c r="VAQ1033" s="14"/>
      <c r="VAR1033" s="14"/>
      <c r="VAS1033" s="14"/>
      <c r="VAT1033" s="14"/>
      <c r="VAU1033" s="14"/>
      <c r="VAV1033" s="14"/>
      <c r="VAW1033" s="14"/>
      <c r="VAX1033" s="14"/>
      <c r="VAY1033" s="14"/>
      <c r="VAZ1033" s="14"/>
      <c r="VBA1033" s="14"/>
      <c r="VBB1033" s="14"/>
      <c r="VBC1033" s="14"/>
      <c r="VBD1033" s="14"/>
      <c r="VBE1033" s="14"/>
      <c r="VBF1033" s="14"/>
      <c r="VBG1033" s="14"/>
      <c r="VBH1033" s="14"/>
      <c r="VBI1033" s="14"/>
      <c r="VBJ1033" s="14"/>
      <c r="VBK1033" s="14"/>
      <c r="VBL1033" s="14"/>
      <c r="VBM1033" s="14"/>
      <c r="VBN1033" s="14"/>
      <c r="VBO1033" s="14"/>
      <c r="VBP1033" s="14"/>
      <c r="VBQ1033" s="14"/>
      <c r="VBR1033" s="14"/>
      <c r="VBS1033" s="14"/>
      <c r="VBT1033" s="14"/>
      <c r="VBU1033" s="14"/>
      <c r="VBV1033" s="14"/>
      <c r="VBW1033" s="14"/>
      <c r="VBX1033" s="14"/>
      <c r="VBY1033" s="14"/>
      <c r="VBZ1033" s="14"/>
      <c r="VCA1033" s="14"/>
      <c r="VCB1033" s="14"/>
      <c r="VCC1033" s="14"/>
      <c r="VCD1033" s="14"/>
      <c r="VCE1033" s="14"/>
      <c r="VCF1033" s="14"/>
      <c r="VCG1033" s="14"/>
      <c r="VCH1033" s="14"/>
      <c r="VCI1033" s="14"/>
      <c r="VCJ1033" s="14"/>
      <c r="VCK1033" s="14"/>
      <c r="VCL1033" s="14"/>
      <c r="VCM1033" s="14"/>
      <c r="VCN1033" s="14"/>
      <c r="VCO1033" s="14"/>
      <c r="VCP1033" s="14"/>
      <c r="VCQ1033" s="14"/>
      <c r="VCR1033" s="14"/>
      <c r="VCS1033" s="14"/>
      <c r="VCT1033" s="14"/>
      <c r="VCU1033" s="14"/>
      <c r="VCV1033" s="14"/>
      <c r="VCW1033" s="14"/>
      <c r="VCX1033" s="14"/>
      <c r="VCY1033" s="14"/>
      <c r="VCZ1033" s="14"/>
      <c r="VDA1033" s="14"/>
      <c r="VDB1033" s="14"/>
      <c r="VDC1033" s="14"/>
      <c r="VDD1033" s="14"/>
      <c r="VDE1033" s="14"/>
      <c r="VDF1033" s="14"/>
      <c r="VDG1033" s="14"/>
      <c r="VDH1033" s="14"/>
      <c r="VDI1033" s="14"/>
      <c r="VDJ1033" s="14"/>
      <c r="VDK1033" s="14"/>
      <c r="VDL1033" s="14"/>
      <c r="VDM1033" s="14"/>
      <c r="VDN1033" s="14"/>
      <c r="VDO1033" s="14"/>
      <c r="VDP1033" s="14"/>
      <c r="VDQ1033" s="14"/>
      <c r="VDR1033" s="14"/>
      <c r="VDS1033" s="14"/>
      <c r="VDT1033" s="14"/>
      <c r="VDU1033" s="14"/>
      <c r="VDV1033" s="14"/>
      <c r="VDW1033" s="14"/>
      <c r="VDX1033" s="14"/>
      <c r="VDY1033" s="14"/>
      <c r="VDZ1033" s="14"/>
      <c r="VEA1033" s="14"/>
      <c r="VEB1033" s="14"/>
      <c r="VEC1033" s="14"/>
      <c r="VED1033" s="14"/>
      <c r="VEE1033" s="14"/>
      <c r="VEF1033" s="14"/>
      <c r="VEG1033" s="14"/>
      <c r="VEH1033" s="14"/>
      <c r="VEI1033" s="14"/>
      <c r="VEJ1033" s="14"/>
      <c r="VEK1033" s="14"/>
      <c r="VEL1033" s="14"/>
      <c r="VEM1033" s="14"/>
      <c r="VEN1033" s="14"/>
      <c r="VEO1033" s="14"/>
      <c r="VEP1033" s="14"/>
      <c r="VEQ1033" s="14"/>
      <c r="VER1033" s="14"/>
      <c r="VES1033" s="14"/>
      <c r="VET1033" s="14"/>
      <c r="VEU1033" s="14"/>
      <c r="VEV1033" s="14"/>
      <c r="VEW1033" s="14"/>
      <c r="VEX1033" s="14"/>
      <c r="VEY1033" s="14"/>
      <c r="VEZ1033" s="14"/>
      <c r="VFA1033" s="14"/>
      <c r="VFB1033" s="14"/>
      <c r="VFC1033" s="14"/>
      <c r="VFD1033" s="14"/>
      <c r="VFE1033" s="14"/>
      <c r="VFF1033" s="14"/>
      <c r="VFG1033" s="14"/>
      <c r="VFH1033" s="14"/>
      <c r="VFI1033" s="14"/>
      <c r="VFJ1033" s="14"/>
      <c r="VFK1033" s="14"/>
      <c r="VFL1033" s="14"/>
      <c r="VFM1033" s="14"/>
      <c r="VFN1033" s="14"/>
      <c r="VFO1033" s="14"/>
      <c r="VFP1033" s="14"/>
      <c r="VFQ1033" s="14"/>
      <c r="VFR1033" s="14"/>
      <c r="VFS1033" s="14"/>
      <c r="VFT1033" s="14"/>
      <c r="VFU1033" s="14"/>
      <c r="VFV1033" s="14"/>
      <c r="VFW1033" s="14"/>
      <c r="VFX1033" s="14"/>
      <c r="VFY1033" s="14"/>
      <c r="VFZ1033" s="14"/>
      <c r="VGA1033" s="14"/>
      <c r="VGB1033" s="14"/>
      <c r="VGC1033" s="14"/>
      <c r="VGD1033" s="14"/>
      <c r="VGE1033" s="14"/>
      <c r="VGF1033" s="14"/>
      <c r="VGG1033" s="14"/>
      <c r="VGH1033" s="14"/>
      <c r="VGI1033" s="14"/>
      <c r="VGJ1033" s="14"/>
      <c r="VGK1033" s="14"/>
      <c r="VGL1033" s="14"/>
      <c r="VGM1033" s="14"/>
      <c r="VGN1033" s="14"/>
      <c r="VGO1033" s="14"/>
      <c r="VGP1033" s="14"/>
      <c r="VGQ1033" s="14"/>
      <c r="VGR1033" s="14"/>
      <c r="VGS1033" s="14"/>
      <c r="VGT1033" s="14"/>
      <c r="VGU1033" s="14"/>
      <c r="VGV1033" s="14"/>
      <c r="VGW1033" s="14"/>
      <c r="VGX1033" s="14"/>
      <c r="VGY1033" s="14"/>
      <c r="VGZ1033" s="14"/>
      <c r="VHA1033" s="14"/>
      <c r="VHB1033" s="14"/>
      <c r="VHC1033" s="14"/>
      <c r="VHD1033" s="14"/>
      <c r="VHE1033" s="14"/>
      <c r="VHF1033" s="14"/>
      <c r="VHG1033" s="14"/>
      <c r="VHH1033" s="14"/>
      <c r="VHI1033" s="14"/>
      <c r="VHJ1033" s="14"/>
      <c r="VHK1033" s="14"/>
      <c r="VHL1033" s="14"/>
      <c r="VHM1033" s="14"/>
      <c r="VHN1033" s="14"/>
      <c r="VHO1033" s="14"/>
      <c r="VHP1033" s="14"/>
      <c r="VHQ1033" s="14"/>
      <c r="VHR1033" s="14"/>
      <c r="VHS1033" s="14"/>
      <c r="VHT1033" s="14"/>
      <c r="VHU1033" s="14"/>
      <c r="VHV1033" s="14"/>
      <c r="VHW1033" s="14"/>
      <c r="VHX1033" s="14"/>
      <c r="VHY1033" s="14"/>
      <c r="VHZ1033" s="14"/>
      <c r="VIA1033" s="14"/>
      <c r="VIB1033" s="14"/>
      <c r="VIC1033" s="14"/>
      <c r="VID1033" s="14"/>
      <c r="VIE1033" s="14"/>
      <c r="VIF1033" s="14"/>
      <c r="VIG1033" s="14"/>
      <c r="VIH1033" s="14"/>
      <c r="VII1033" s="14"/>
      <c r="VIJ1033" s="14"/>
      <c r="VIK1033" s="14"/>
      <c r="VIL1033" s="14"/>
      <c r="VIM1033" s="14"/>
      <c r="VIN1033" s="14"/>
      <c r="VIO1033" s="14"/>
      <c r="VIP1033" s="14"/>
      <c r="VIQ1033" s="14"/>
      <c r="VIR1033" s="14"/>
      <c r="VIS1033" s="14"/>
      <c r="VIT1033" s="14"/>
      <c r="VIU1033" s="14"/>
      <c r="VIV1033" s="14"/>
      <c r="VIW1033" s="14"/>
      <c r="VIX1033" s="14"/>
      <c r="VIY1033" s="14"/>
      <c r="VIZ1033" s="14"/>
      <c r="VJA1033" s="14"/>
      <c r="VJB1033" s="14"/>
      <c r="VJC1033" s="14"/>
      <c r="VJD1033" s="14"/>
      <c r="VJE1033" s="14"/>
      <c r="VJF1033" s="14"/>
      <c r="VJG1033" s="14"/>
      <c r="VJH1033" s="14"/>
      <c r="VJI1033" s="14"/>
      <c r="VJJ1033" s="14"/>
      <c r="VJK1033" s="14"/>
      <c r="VJL1033" s="14"/>
      <c r="VJM1033" s="14"/>
      <c r="VJN1033" s="14"/>
      <c r="VJO1033" s="14"/>
      <c r="VJP1033" s="14"/>
      <c r="VJQ1033" s="14"/>
      <c r="VJR1033" s="14"/>
      <c r="VJS1033" s="14"/>
      <c r="VJT1033" s="14"/>
      <c r="VJU1033" s="14"/>
      <c r="VJV1033" s="14"/>
      <c r="VJW1033" s="14"/>
      <c r="VJX1033" s="14"/>
      <c r="VJY1033" s="14"/>
      <c r="VJZ1033" s="14"/>
      <c r="VKA1033" s="14"/>
      <c r="VKB1033" s="14"/>
      <c r="VKC1033" s="14"/>
      <c r="VKD1033" s="14"/>
      <c r="VKE1033" s="14"/>
      <c r="VKF1033" s="14"/>
      <c r="VKG1033" s="14"/>
      <c r="VKH1033" s="14"/>
      <c r="VKI1033" s="14"/>
      <c r="VKJ1033" s="14"/>
      <c r="VKK1033" s="14"/>
      <c r="VKL1033" s="14"/>
      <c r="VKM1033" s="14"/>
      <c r="VKN1033" s="14"/>
      <c r="VKO1033" s="14"/>
      <c r="VKP1033" s="14"/>
      <c r="VKQ1033" s="14"/>
      <c r="VKR1033" s="14"/>
      <c r="VKS1033" s="14"/>
      <c r="VKT1033" s="14"/>
      <c r="VKU1033" s="14"/>
      <c r="VKV1033" s="14"/>
      <c r="VKW1033" s="14"/>
      <c r="VKX1033" s="14"/>
      <c r="VKY1033" s="14"/>
      <c r="VKZ1033" s="14"/>
      <c r="VLA1033" s="14"/>
      <c r="VLB1033" s="14"/>
      <c r="VLC1033" s="14"/>
      <c r="VLD1033" s="14"/>
      <c r="VLE1033" s="14"/>
      <c r="VLF1033" s="14"/>
      <c r="VLG1033" s="14"/>
      <c r="VLH1033" s="14"/>
      <c r="VLI1033" s="14"/>
      <c r="VLJ1033" s="14"/>
      <c r="VLK1033" s="14"/>
      <c r="VLL1033" s="14"/>
      <c r="VLM1033" s="14"/>
      <c r="VLN1033" s="14"/>
      <c r="VLO1033" s="14"/>
      <c r="VLP1033" s="14"/>
      <c r="VLQ1033" s="14"/>
      <c r="VLR1033" s="14"/>
      <c r="VLS1033" s="14"/>
      <c r="VLT1033" s="14"/>
      <c r="VLU1033" s="14"/>
      <c r="VLV1033" s="14"/>
      <c r="VLW1033" s="14"/>
      <c r="VLX1033" s="14"/>
      <c r="VLY1033" s="14"/>
      <c r="VLZ1033" s="14"/>
      <c r="VMA1033" s="14"/>
      <c r="VMB1033" s="14"/>
      <c r="VMC1033" s="14"/>
      <c r="VMD1033" s="14"/>
      <c r="VME1033" s="14"/>
      <c r="VMF1033" s="14"/>
      <c r="VMG1033" s="14"/>
      <c r="VMH1033" s="14"/>
      <c r="VMI1033" s="14"/>
      <c r="VMJ1033" s="14"/>
      <c r="VMK1033" s="14"/>
      <c r="VML1033" s="14"/>
      <c r="VMM1033" s="14"/>
      <c r="VMN1033" s="14"/>
      <c r="VMO1033" s="14"/>
      <c r="VMP1033" s="14"/>
      <c r="VMQ1033" s="14"/>
      <c r="VMR1033" s="14"/>
      <c r="VMS1033" s="14"/>
      <c r="VMT1033" s="14"/>
      <c r="VMU1033" s="14"/>
      <c r="VMV1033" s="14"/>
      <c r="VMW1033" s="14"/>
      <c r="VMX1033" s="14"/>
      <c r="VMY1033" s="14"/>
      <c r="VMZ1033" s="14"/>
      <c r="VNA1033" s="14"/>
      <c r="VNB1033" s="14"/>
      <c r="VNC1033" s="14"/>
      <c r="VND1033" s="14"/>
      <c r="VNE1033" s="14"/>
      <c r="VNF1033" s="14"/>
      <c r="VNG1033" s="14"/>
      <c r="VNH1033" s="14"/>
      <c r="VNI1033" s="14"/>
      <c r="VNJ1033" s="14"/>
      <c r="VNK1033" s="14"/>
      <c r="VNL1033" s="14"/>
      <c r="VNM1033" s="14"/>
      <c r="VNN1033" s="14"/>
      <c r="VNO1033" s="14"/>
      <c r="VNP1033" s="14"/>
      <c r="VNQ1033" s="14"/>
      <c r="VNR1033" s="14"/>
      <c r="VNS1033" s="14"/>
      <c r="VNT1033" s="14"/>
      <c r="VNU1033" s="14"/>
      <c r="VNV1033" s="14"/>
      <c r="VNW1033" s="14"/>
      <c r="VNX1033" s="14"/>
      <c r="VNY1033" s="14"/>
      <c r="VNZ1033" s="14"/>
      <c r="VOA1033" s="14"/>
      <c r="VOB1033" s="14"/>
      <c r="VOC1033" s="14"/>
      <c r="VOD1033" s="14"/>
      <c r="VOE1033" s="14"/>
      <c r="VOF1033" s="14"/>
      <c r="VOG1033" s="14"/>
      <c r="VOH1033" s="14"/>
      <c r="VOI1033" s="14"/>
      <c r="VOJ1033" s="14"/>
      <c r="VOK1033" s="14"/>
      <c r="VOL1033" s="14"/>
      <c r="VOM1033" s="14"/>
      <c r="VON1033" s="14"/>
      <c r="VOO1033" s="14"/>
      <c r="VOP1033" s="14"/>
      <c r="VOQ1033" s="14"/>
      <c r="VOR1033" s="14"/>
      <c r="VOS1033" s="14"/>
      <c r="VOT1033" s="14"/>
      <c r="VOU1033" s="14"/>
      <c r="VOV1033" s="14"/>
      <c r="VOW1033" s="14"/>
      <c r="VOX1033" s="14"/>
      <c r="VOY1033" s="14"/>
      <c r="VOZ1033" s="14"/>
      <c r="VPA1033" s="14"/>
      <c r="VPB1033" s="14"/>
      <c r="VPC1033" s="14"/>
      <c r="VPD1033" s="14"/>
      <c r="VPE1033" s="14"/>
      <c r="VPF1033" s="14"/>
      <c r="VPG1033" s="14"/>
      <c r="VPH1033" s="14"/>
      <c r="VPI1033" s="14"/>
      <c r="VPJ1033" s="14"/>
      <c r="VPK1033" s="14"/>
      <c r="VPL1033" s="14"/>
      <c r="VPM1033" s="14"/>
      <c r="VPN1033" s="14"/>
      <c r="VPO1033" s="14"/>
      <c r="VPP1033" s="14"/>
      <c r="VPQ1033" s="14"/>
      <c r="VPR1033" s="14"/>
      <c r="VPS1033" s="14"/>
      <c r="VPT1033" s="14"/>
      <c r="VPU1033" s="14"/>
      <c r="VPV1033" s="14"/>
      <c r="VPW1033" s="14"/>
      <c r="VPX1033" s="14"/>
      <c r="VPY1033" s="14"/>
      <c r="VPZ1033" s="14"/>
      <c r="VQA1033" s="14"/>
      <c r="VQB1033" s="14"/>
      <c r="VQC1033" s="14"/>
      <c r="VQD1033" s="14"/>
      <c r="VQE1033" s="14"/>
      <c r="VQF1033" s="14"/>
      <c r="VQG1033" s="14"/>
      <c r="VQH1033" s="14"/>
      <c r="VQI1033" s="14"/>
      <c r="VQJ1033" s="14"/>
      <c r="VQK1033" s="14"/>
      <c r="VQL1033" s="14"/>
      <c r="VQM1033" s="14"/>
      <c r="VQN1033" s="14"/>
      <c r="VQO1033" s="14"/>
      <c r="VQP1033" s="14"/>
      <c r="VQQ1033" s="14"/>
      <c r="VQR1033" s="14"/>
      <c r="VQS1033" s="14"/>
      <c r="VQT1033" s="14"/>
      <c r="VQU1033" s="14"/>
      <c r="VQV1033" s="14"/>
      <c r="VQW1033" s="14"/>
      <c r="VQX1033" s="14"/>
      <c r="VQY1033" s="14"/>
      <c r="VQZ1033" s="14"/>
      <c r="VRA1033" s="14"/>
      <c r="VRB1033" s="14"/>
      <c r="VRC1033" s="14"/>
      <c r="VRD1033" s="14"/>
      <c r="VRE1033" s="14"/>
      <c r="VRF1033" s="14"/>
      <c r="VRG1033" s="14"/>
      <c r="VRH1033" s="14"/>
      <c r="VRI1033" s="14"/>
      <c r="VRJ1033" s="14"/>
      <c r="VRK1033" s="14"/>
      <c r="VRL1033" s="14"/>
      <c r="VRM1033" s="14"/>
      <c r="VRN1033" s="14"/>
      <c r="VRO1033" s="14"/>
      <c r="VRP1033" s="14"/>
      <c r="VRQ1033" s="14"/>
      <c r="VRR1033" s="14"/>
      <c r="VRS1033" s="14"/>
      <c r="VRT1033" s="14"/>
      <c r="VRU1033" s="14"/>
      <c r="VRV1033" s="14"/>
      <c r="VRW1033" s="14"/>
      <c r="VRX1033" s="14"/>
      <c r="VRY1033" s="14"/>
      <c r="VRZ1033" s="14"/>
      <c r="VSA1033" s="14"/>
      <c r="VSB1033" s="14"/>
      <c r="VSC1033" s="14"/>
      <c r="VSD1033" s="14"/>
      <c r="VSE1033" s="14"/>
      <c r="VSF1033" s="14"/>
      <c r="VSG1033" s="14"/>
      <c r="VSH1033" s="14"/>
      <c r="VSI1033" s="14"/>
      <c r="VSJ1033" s="14"/>
      <c r="VSK1033" s="14"/>
      <c r="VSL1033" s="14"/>
      <c r="VSM1033" s="14"/>
      <c r="VSN1033" s="14"/>
      <c r="VSO1033" s="14"/>
      <c r="VSP1033" s="14"/>
      <c r="VSQ1033" s="14"/>
      <c r="VSR1033" s="14"/>
      <c r="VSS1033" s="14"/>
      <c r="VST1033" s="14"/>
      <c r="VSU1033" s="14"/>
      <c r="VSV1033" s="14"/>
      <c r="VSW1033" s="14"/>
      <c r="VSX1033" s="14"/>
      <c r="VSY1033" s="14"/>
      <c r="VSZ1033" s="14"/>
      <c r="VTA1033" s="14"/>
      <c r="VTB1033" s="14"/>
      <c r="VTC1033" s="14"/>
      <c r="VTD1033" s="14"/>
      <c r="VTE1033" s="14"/>
      <c r="VTF1033" s="14"/>
      <c r="VTG1033" s="14"/>
      <c r="VTH1033" s="14"/>
      <c r="VTI1033" s="14"/>
      <c r="VTJ1033" s="14"/>
      <c r="VTK1033" s="14"/>
      <c r="VTL1033" s="14"/>
      <c r="VTM1033" s="14"/>
      <c r="VTN1033" s="14"/>
      <c r="VTO1033" s="14"/>
      <c r="VTP1033" s="14"/>
      <c r="VTQ1033" s="14"/>
      <c r="VTR1033" s="14"/>
      <c r="VTS1033" s="14"/>
      <c r="VTT1033" s="14"/>
      <c r="VTU1033" s="14"/>
      <c r="VTV1033" s="14"/>
      <c r="VTW1033" s="14"/>
      <c r="VTX1033" s="14"/>
      <c r="VTY1033" s="14"/>
      <c r="VTZ1033" s="14"/>
      <c r="VUA1033" s="14"/>
      <c r="VUB1033" s="14"/>
      <c r="VUC1033" s="14"/>
      <c r="VUD1033" s="14"/>
      <c r="VUE1033" s="14"/>
      <c r="VUF1033" s="14"/>
      <c r="VUG1033" s="14"/>
      <c r="VUH1033" s="14"/>
      <c r="VUI1033" s="14"/>
      <c r="VUJ1033" s="14"/>
      <c r="VUK1033" s="14"/>
      <c r="VUL1033" s="14"/>
      <c r="VUM1033" s="14"/>
      <c r="VUN1033" s="14"/>
      <c r="VUO1033" s="14"/>
      <c r="VUP1033" s="14"/>
      <c r="VUQ1033" s="14"/>
      <c r="VUR1033" s="14"/>
      <c r="VUS1033" s="14"/>
      <c r="VUT1033" s="14"/>
      <c r="VUU1033" s="14"/>
      <c r="VUV1033" s="14"/>
      <c r="VUW1033" s="14"/>
      <c r="VUX1033" s="14"/>
      <c r="VUY1033" s="14"/>
      <c r="VUZ1033" s="14"/>
      <c r="VVA1033" s="14"/>
      <c r="VVB1033" s="14"/>
      <c r="VVC1033" s="14"/>
      <c r="VVD1033" s="14"/>
      <c r="VVE1033" s="14"/>
      <c r="VVF1033" s="14"/>
      <c r="VVG1033" s="14"/>
      <c r="VVH1033" s="14"/>
      <c r="VVI1033" s="14"/>
      <c r="VVJ1033" s="14"/>
      <c r="VVK1033" s="14"/>
      <c r="VVL1033" s="14"/>
      <c r="VVM1033" s="14"/>
      <c r="VVN1033" s="14"/>
      <c r="VVO1033" s="14"/>
      <c r="VVP1033" s="14"/>
      <c r="VVQ1033" s="14"/>
      <c r="VVR1033" s="14"/>
      <c r="VVS1033" s="14"/>
      <c r="VVT1033" s="14"/>
      <c r="VVU1033" s="14"/>
      <c r="VVV1033" s="14"/>
      <c r="VVW1033" s="14"/>
      <c r="VVX1033" s="14"/>
      <c r="VVY1033" s="14"/>
      <c r="VVZ1033" s="14"/>
      <c r="VWA1033" s="14"/>
      <c r="VWB1033" s="14"/>
      <c r="VWC1033" s="14"/>
      <c r="VWD1033" s="14"/>
      <c r="VWE1033" s="14"/>
      <c r="VWF1033" s="14"/>
      <c r="VWG1033" s="14"/>
      <c r="VWH1033" s="14"/>
      <c r="VWI1033" s="14"/>
      <c r="VWJ1033" s="14"/>
      <c r="VWK1033" s="14"/>
      <c r="VWL1033" s="14"/>
      <c r="VWM1033" s="14"/>
      <c r="VWN1033" s="14"/>
      <c r="VWO1033" s="14"/>
      <c r="VWP1033" s="14"/>
      <c r="VWQ1033" s="14"/>
      <c r="VWR1033" s="14"/>
      <c r="VWS1033" s="14"/>
      <c r="VWT1033" s="14"/>
      <c r="VWU1033" s="14"/>
      <c r="VWV1033" s="14"/>
      <c r="VWW1033" s="14"/>
      <c r="VWX1033" s="14"/>
      <c r="VWY1033" s="14"/>
      <c r="VWZ1033" s="14"/>
      <c r="VXA1033" s="14"/>
      <c r="VXB1033" s="14"/>
      <c r="VXC1033" s="14"/>
      <c r="VXD1033" s="14"/>
      <c r="VXE1033" s="14"/>
      <c r="VXF1033" s="14"/>
      <c r="VXG1033" s="14"/>
      <c r="VXH1033" s="14"/>
      <c r="VXI1033" s="14"/>
      <c r="VXJ1033" s="14"/>
      <c r="VXK1033" s="14"/>
      <c r="VXL1033" s="14"/>
      <c r="VXM1033" s="14"/>
      <c r="VXN1033" s="14"/>
      <c r="VXO1033" s="14"/>
      <c r="VXP1033" s="14"/>
      <c r="VXQ1033" s="14"/>
      <c r="VXR1033" s="14"/>
      <c r="VXS1033" s="14"/>
      <c r="VXT1033" s="14"/>
      <c r="VXU1033" s="14"/>
      <c r="VXV1033" s="14"/>
      <c r="VXW1033" s="14"/>
      <c r="VXX1033" s="14"/>
      <c r="VXY1033" s="14"/>
      <c r="VXZ1033" s="14"/>
      <c r="VYA1033" s="14"/>
      <c r="VYB1033" s="14"/>
      <c r="VYC1033" s="14"/>
      <c r="VYD1033" s="14"/>
      <c r="VYE1033" s="14"/>
      <c r="VYF1033" s="14"/>
      <c r="VYG1033" s="14"/>
      <c r="VYH1033" s="14"/>
      <c r="VYI1033" s="14"/>
      <c r="VYJ1033" s="14"/>
      <c r="VYK1033" s="14"/>
      <c r="VYL1033" s="14"/>
      <c r="VYM1033" s="14"/>
      <c r="VYN1033" s="14"/>
      <c r="VYO1033" s="14"/>
      <c r="VYP1033" s="14"/>
      <c r="VYQ1033" s="14"/>
      <c r="VYR1033" s="14"/>
      <c r="VYS1033" s="14"/>
      <c r="VYT1033" s="14"/>
      <c r="VYU1033" s="14"/>
      <c r="VYV1033" s="14"/>
      <c r="VYW1033" s="14"/>
      <c r="VYX1033" s="14"/>
      <c r="VYY1033" s="14"/>
      <c r="VYZ1033" s="14"/>
      <c r="VZA1033" s="14"/>
      <c r="VZB1033" s="14"/>
      <c r="VZC1033" s="14"/>
      <c r="VZD1033" s="14"/>
      <c r="VZE1033" s="14"/>
      <c r="VZF1033" s="14"/>
      <c r="VZG1033" s="14"/>
      <c r="VZH1033" s="14"/>
      <c r="VZI1033" s="14"/>
      <c r="VZJ1033" s="14"/>
      <c r="VZK1033" s="14"/>
      <c r="VZL1033" s="14"/>
      <c r="VZM1033" s="14"/>
      <c r="VZN1033" s="14"/>
      <c r="VZO1033" s="14"/>
      <c r="VZP1033" s="14"/>
      <c r="VZQ1033" s="14"/>
      <c r="VZR1033" s="14"/>
      <c r="VZS1033" s="14"/>
      <c r="VZT1033" s="14"/>
      <c r="VZU1033" s="14"/>
      <c r="VZV1033" s="14"/>
      <c r="VZW1033" s="14"/>
      <c r="VZX1033" s="14"/>
      <c r="VZY1033" s="14"/>
      <c r="VZZ1033" s="14"/>
      <c r="WAA1033" s="14"/>
      <c r="WAB1033" s="14"/>
      <c r="WAC1033" s="14"/>
      <c r="WAD1033" s="14"/>
      <c r="WAE1033" s="14"/>
      <c r="WAF1033" s="14"/>
      <c r="WAG1033" s="14"/>
      <c r="WAH1033" s="14"/>
      <c r="WAI1033" s="14"/>
      <c r="WAJ1033" s="14"/>
      <c r="WAK1033" s="14"/>
      <c r="WAL1033" s="14"/>
      <c r="WAM1033" s="14"/>
      <c r="WAN1033" s="14"/>
      <c r="WAO1033" s="14"/>
      <c r="WAP1033" s="14"/>
      <c r="WAQ1033" s="14"/>
      <c r="WAR1033" s="14"/>
      <c r="WAS1033" s="14"/>
      <c r="WAT1033" s="14"/>
      <c r="WAU1033" s="14"/>
      <c r="WAV1033" s="14"/>
      <c r="WAW1033" s="14"/>
      <c r="WAX1033" s="14"/>
      <c r="WAY1033" s="14"/>
      <c r="WAZ1033" s="14"/>
      <c r="WBA1033" s="14"/>
      <c r="WBB1033" s="14"/>
      <c r="WBC1033" s="14"/>
      <c r="WBD1033" s="14"/>
      <c r="WBE1033" s="14"/>
      <c r="WBF1033" s="14"/>
      <c r="WBG1033" s="14"/>
      <c r="WBH1033" s="14"/>
      <c r="WBI1033" s="14"/>
      <c r="WBJ1033" s="14"/>
      <c r="WBK1033" s="14"/>
      <c r="WBL1033" s="14"/>
      <c r="WBM1033" s="14"/>
      <c r="WBN1033" s="14"/>
      <c r="WBO1033" s="14"/>
      <c r="WBP1033" s="14"/>
      <c r="WBQ1033" s="14"/>
      <c r="WBR1033" s="14"/>
      <c r="WBS1033" s="14"/>
      <c r="WBT1033" s="14"/>
      <c r="WBU1033" s="14"/>
      <c r="WBV1033" s="14"/>
      <c r="WBW1033" s="14"/>
      <c r="WBX1033" s="14"/>
      <c r="WBY1033" s="14"/>
      <c r="WBZ1033" s="14"/>
      <c r="WCA1033" s="14"/>
      <c r="WCB1033" s="14"/>
      <c r="WCC1033" s="14"/>
      <c r="WCD1033" s="14"/>
      <c r="WCE1033" s="14"/>
      <c r="WCF1033" s="14"/>
      <c r="WCG1033" s="14"/>
      <c r="WCH1033" s="14"/>
      <c r="WCI1033" s="14"/>
      <c r="WCJ1033" s="14"/>
      <c r="WCK1033" s="14"/>
      <c r="WCL1033" s="14"/>
      <c r="WCM1033" s="14"/>
      <c r="WCN1033" s="14"/>
      <c r="WCO1033" s="14"/>
      <c r="WCP1033" s="14"/>
      <c r="WCQ1033" s="14"/>
      <c r="WCR1033" s="14"/>
      <c r="WCS1033" s="14"/>
      <c r="WCT1033" s="14"/>
      <c r="WCU1033" s="14"/>
      <c r="WCV1033" s="14"/>
      <c r="WCW1033" s="14"/>
      <c r="WCX1033" s="14"/>
      <c r="WCY1033" s="14"/>
      <c r="WCZ1033" s="14"/>
      <c r="WDA1033" s="14"/>
      <c r="WDB1033" s="14"/>
      <c r="WDC1033" s="14"/>
      <c r="WDD1033" s="14"/>
      <c r="WDE1033" s="14"/>
      <c r="WDF1033" s="14"/>
      <c r="WDG1033" s="14"/>
      <c r="WDH1033" s="14"/>
      <c r="WDI1033" s="14"/>
      <c r="WDJ1033" s="14"/>
      <c r="WDK1033" s="14"/>
      <c r="WDL1033" s="14"/>
      <c r="WDM1033" s="14"/>
      <c r="WDN1033" s="14"/>
      <c r="WDO1033" s="14"/>
      <c r="WDP1033" s="14"/>
      <c r="WDQ1033" s="14"/>
      <c r="WDR1033" s="14"/>
      <c r="WDS1033" s="14"/>
      <c r="WDT1033" s="14"/>
      <c r="WDU1033" s="14"/>
      <c r="WDV1033" s="14"/>
      <c r="WDW1033" s="14"/>
      <c r="WDX1033" s="14"/>
      <c r="WDY1033" s="14"/>
      <c r="WDZ1033" s="14"/>
      <c r="WEA1033" s="14"/>
      <c r="WEB1033" s="14"/>
      <c r="WEC1033" s="14"/>
      <c r="WED1033" s="14"/>
      <c r="WEE1033" s="14"/>
      <c r="WEF1033" s="14"/>
      <c r="WEG1033" s="14"/>
      <c r="WEH1033" s="14"/>
      <c r="WEI1033" s="14"/>
      <c r="WEJ1033" s="14"/>
      <c r="WEK1033" s="14"/>
      <c r="WEL1033" s="14"/>
      <c r="WEM1033" s="14"/>
      <c r="WEN1033" s="14"/>
      <c r="WEO1033" s="14"/>
      <c r="WEP1033" s="14"/>
      <c r="WEQ1033" s="14"/>
      <c r="WER1033" s="14"/>
      <c r="WES1033" s="14"/>
      <c r="WET1033" s="14"/>
      <c r="WEU1033" s="14"/>
      <c r="WEV1033" s="14"/>
      <c r="WEW1033" s="14"/>
      <c r="WEX1033" s="14"/>
      <c r="WEY1033" s="14"/>
      <c r="WEZ1033" s="14"/>
      <c r="WFA1033" s="14"/>
      <c r="WFB1033" s="14"/>
      <c r="WFC1033" s="14"/>
      <c r="WFD1033" s="14"/>
      <c r="WFE1033" s="14"/>
      <c r="WFF1033" s="14"/>
      <c r="WFG1033" s="14"/>
      <c r="WFH1033" s="14"/>
      <c r="WFI1033" s="14"/>
      <c r="WFJ1033" s="14"/>
      <c r="WFK1033" s="14"/>
      <c r="WFL1033" s="14"/>
      <c r="WFM1033" s="14"/>
      <c r="WFN1033" s="14"/>
      <c r="WFO1033" s="14"/>
      <c r="WFP1033" s="14"/>
      <c r="WFQ1033" s="14"/>
      <c r="WFR1033" s="14"/>
      <c r="WFS1033" s="14"/>
      <c r="WFT1033" s="14"/>
      <c r="WFU1033" s="14"/>
      <c r="WFV1033" s="14"/>
      <c r="WFW1033" s="14"/>
      <c r="WFX1033" s="14"/>
      <c r="WFY1033" s="14"/>
      <c r="WFZ1033" s="14"/>
      <c r="WGA1033" s="14"/>
      <c r="WGB1033" s="14"/>
      <c r="WGC1033" s="14"/>
      <c r="WGD1033" s="14"/>
      <c r="WGE1033" s="14"/>
      <c r="WGF1033" s="14"/>
      <c r="WGG1033" s="14"/>
      <c r="WGH1033" s="14"/>
      <c r="WGI1033" s="14"/>
      <c r="WGJ1033" s="14"/>
      <c r="WGK1033" s="14"/>
      <c r="WGL1033" s="14"/>
      <c r="WGM1033" s="14"/>
      <c r="WGN1033" s="14"/>
      <c r="WGO1033" s="14"/>
      <c r="WGP1033" s="14"/>
      <c r="WGQ1033" s="14"/>
      <c r="WGR1033" s="14"/>
      <c r="WGS1033" s="14"/>
      <c r="WGT1033" s="14"/>
      <c r="WGU1033" s="14"/>
      <c r="WGV1033" s="14"/>
      <c r="WGW1033" s="14"/>
      <c r="WGX1033" s="14"/>
      <c r="WGY1033" s="14"/>
      <c r="WGZ1033" s="14"/>
      <c r="WHA1033" s="14"/>
      <c r="WHB1033" s="14"/>
      <c r="WHC1033" s="14"/>
      <c r="WHD1033" s="14"/>
      <c r="WHE1033" s="14"/>
      <c r="WHF1033" s="14"/>
      <c r="WHG1033" s="14"/>
      <c r="WHH1033" s="14"/>
      <c r="WHI1033" s="14"/>
      <c r="WHJ1033" s="14"/>
      <c r="WHK1033" s="14"/>
      <c r="WHL1033" s="14"/>
      <c r="WHM1033" s="14"/>
      <c r="WHN1033" s="14"/>
      <c r="WHO1033" s="14"/>
      <c r="WHP1033" s="14"/>
      <c r="WHQ1033" s="14"/>
      <c r="WHR1033" s="14"/>
      <c r="WHS1033" s="14"/>
      <c r="WHT1033" s="14"/>
      <c r="WHU1033" s="14"/>
      <c r="WHV1033" s="14"/>
      <c r="WHW1033" s="14"/>
      <c r="WHX1033" s="14"/>
      <c r="WHY1033" s="14"/>
      <c r="WHZ1033" s="14"/>
      <c r="WIA1033" s="14"/>
      <c r="WIB1033" s="14"/>
      <c r="WIC1033" s="14"/>
      <c r="WID1033" s="14"/>
      <c r="WIE1033" s="14"/>
      <c r="WIF1033" s="14"/>
      <c r="WIG1033" s="14"/>
      <c r="WIH1033" s="14"/>
      <c r="WII1033" s="14"/>
      <c r="WIJ1033" s="14"/>
      <c r="WIK1033" s="14"/>
      <c r="WIL1033" s="14"/>
      <c r="WIM1033" s="14"/>
      <c r="WIN1033" s="14"/>
      <c r="WIO1033" s="14"/>
      <c r="WIP1033" s="14"/>
      <c r="WIQ1033" s="14"/>
      <c r="WIR1033" s="14"/>
      <c r="WIS1033" s="14"/>
      <c r="WIT1033" s="14"/>
      <c r="WIU1033" s="14"/>
      <c r="WIV1033" s="14"/>
      <c r="WIW1033" s="14"/>
      <c r="WIX1033" s="14"/>
      <c r="WIY1033" s="14"/>
      <c r="WIZ1033" s="14"/>
      <c r="WJA1033" s="14"/>
      <c r="WJB1033" s="14"/>
      <c r="WJC1033" s="14"/>
      <c r="WJD1033" s="14"/>
      <c r="WJE1033" s="14"/>
      <c r="WJF1033" s="14"/>
      <c r="WJG1033" s="14"/>
      <c r="WJH1033" s="14"/>
      <c r="WJI1033" s="14"/>
      <c r="WJJ1033" s="14"/>
      <c r="WJK1033" s="14"/>
      <c r="WJL1033" s="14"/>
      <c r="WJM1033" s="14"/>
      <c r="WJN1033" s="14"/>
      <c r="WJO1033" s="14"/>
      <c r="WJP1033" s="14"/>
      <c r="WJQ1033" s="14"/>
      <c r="WJR1033" s="14"/>
      <c r="WJS1033" s="14"/>
      <c r="WJT1033" s="14"/>
      <c r="WJU1033" s="14"/>
      <c r="WJV1033" s="14"/>
      <c r="WJW1033" s="14"/>
      <c r="WJX1033" s="14"/>
      <c r="WJY1033" s="14"/>
      <c r="WJZ1033" s="14"/>
      <c r="WKA1033" s="14"/>
      <c r="WKB1033" s="14"/>
      <c r="WKC1033" s="14"/>
      <c r="WKD1033" s="14"/>
      <c r="WKE1033" s="14"/>
      <c r="WKF1033" s="14"/>
      <c r="WKG1033" s="14"/>
      <c r="WKH1033" s="14"/>
      <c r="WKI1033" s="14"/>
      <c r="WKJ1033" s="14"/>
      <c r="WKK1033" s="14"/>
      <c r="WKL1033" s="14"/>
      <c r="WKM1033" s="14"/>
      <c r="WKN1033" s="14"/>
      <c r="WKO1033" s="14"/>
      <c r="WKP1033" s="14"/>
      <c r="WKQ1033" s="14"/>
      <c r="WKR1033" s="14"/>
      <c r="WKS1033" s="14"/>
      <c r="WKT1033" s="14"/>
      <c r="WKU1033" s="14"/>
      <c r="WKV1033" s="14"/>
      <c r="WKW1033" s="14"/>
      <c r="WKX1033" s="14"/>
      <c r="WKY1033" s="14"/>
      <c r="WKZ1033" s="14"/>
      <c r="WLA1033" s="14"/>
      <c r="WLB1033" s="14"/>
      <c r="WLC1033" s="14"/>
      <c r="WLD1033" s="14"/>
      <c r="WLE1033" s="14"/>
      <c r="WLF1033" s="14"/>
      <c r="WLG1033" s="14"/>
      <c r="WLH1033" s="14"/>
      <c r="WLI1033" s="14"/>
      <c r="WLJ1033" s="14"/>
      <c r="WLK1033" s="14"/>
      <c r="WLL1033" s="14"/>
      <c r="WLM1033" s="14"/>
      <c r="WLN1033" s="14"/>
      <c r="WLO1033" s="14"/>
      <c r="WLP1033" s="14"/>
      <c r="WLQ1033" s="14"/>
      <c r="WLR1033" s="14"/>
      <c r="WLS1033" s="14"/>
      <c r="WLT1033" s="14"/>
      <c r="WLU1033" s="14"/>
      <c r="WLV1033" s="14"/>
      <c r="WLW1033" s="14"/>
      <c r="WLX1033" s="14"/>
      <c r="WLY1033" s="14"/>
      <c r="WLZ1033" s="14"/>
      <c r="WMA1033" s="14"/>
      <c r="WMB1033" s="14"/>
      <c r="WMC1033" s="14"/>
      <c r="WMD1033" s="14"/>
      <c r="WME1033" s="14"/>
      <c r="WMF1033" s="14"/>
      <c r="WMG1033" s="14"/>
      <c r="WMH1033" s="14"/>
      <c r="WMI1033" s="14"/>
      <c r="WMJ1033" s="14"/>
      <c r="WMK1033" s="14"/>
      <c r="WML1033" s="14"/>
      <c r="WMM1033" s="14"/>
      <c r="WMN1033" s="14"/>
      <c r="WMO1033" s="14"/>
      <c r="WMP1033" s="14"/>
      <c r="WMQ1033" s="14"/>
      <c r="WMR1033" s="14"/>
      <c r="WMS1033" s="14"/>
      <c r="WMT1033" s="14"/>
      <c r="WMU1033" s="14"/>
      <c r="WMV1033" s="14"/>
      <c r="WMW1033" s="14"/>
      <c r="WMX1033" s="14"/>
      <c r="WMY1033" s="14"/>
      <c r="WMZ1033" s="14"/>
      <c r="WNA1033" s="14"/>
      <c r="WNB1033" s="14"/>
      <c r="WNC1033" s="14"/>
      <c r="WND1033" s="14"/>
      <c r="WNE1033" s="14"/>
      <c r="WNF1033" s="14"/>
      <c r="WNG1033" s="14"/>
      <c r="WNH1033" s="14"/>
      <c r="WNI1033" s="14"/>
      <c r="WNJ1033" s="14"/>
      <c r="WNK1033" s="14"/>
      <c r="WNL1033" s="14"/>
      <c r="WNM1033" s="14"/>
      <c r="WNN1033" s="14"/>
      <c r="WNO1033" s="14"/>
      <c r="WNP1033" s="14"/>
      <c r="WNQ1033" s="14"/>
      <c r="WNR1033" s="14"/>
      <c r="WNS1033" s="14"/>
      <c r="WNT1033" s="14"/>
      <c r="WNU1033" s="14"/>
      <c r="WNV1033" s="14"/>
      <c r="WNW1033" s="14"/>
      <c r="WNX1033" s="14"/>
      <c r="WNY1033" s="14"/>
      <c r="WNZ1033" s="14"/>
      <c r="WOA1033" s="14"/>
      <c r="WOB1033" s="14"/>
      <c r="WOC1033" s="14"/>
      <c r="WOD1033" s="14"/>
      <c r="WOE1033" s="14"/>
      <c r="WOF1033" s="14"/>
      <c r="WOG1033" s="14"/>
      <c r="WOH1033" s="14"/>
      <c r="WOI1033" s="14"/>
      <c r="WOJ1033" s="14"/>
      <c r="WOK1033" s="14"/>
      <c r="WOL1033" s="14"/>
      <c r="WOM1033" s="14"/>
      <c r="WON1033" s="14"/>
      <c r="WOO1033" s="14"/>
      <c r="WOP1033" s="14"/>
      <c r="WOQ1033" s="14"/>
      <c r="WOR1033" s="14"/>
      <c r="WOS1033" s="14"/>
      <c r="WOT1033" s="14"/>
      <c r="WOU1033" s="14"/>
      <c r="WOV1033" s="14"/>
      <c r="WOW1033" s="14"/>
      <c r="WOX1033" s="14"/>
      <c r="WOY1033" s="14"/>
      <c r="WOZ1033" s="14"/>
      <c r="WPA1033" s="14"/>
      <c r="WPB1033" s="14"/>
      <c r="WPC1033" s="14"/>
      <c r="WPD1033" s="14"/>
      <c r="WPE1033" s="14"/>
      <c r="WPF1033" s="14"/>
      <c r="WPG1033" s="14"/>
      <c r="WPH1033" s="14"/>
      <c r="WPI1033" s="14"/>
      <c r="WPJ1033" s="14"/>
      <c r="WPK1033" s="14"/>
      <c r="WPL1033" s="14"/>
      <c r="WPM1033" s="14"/>
      <c r="WPN1033" s="14"/>
      <c r="WPO1033" s="14"/>
      <c r="WPP1033" s="14"/>
      <c r="WPQ1033" s="14"/>
      <c r="WPR1033" s="14"/>
      <c r="WPS1033" s="14"/>
      <c r="WPT1033" s="14"/>
      <c r="WPU1033" s="14"/>
      <c r="WPV1033" s="14"/>
      <c r="WPW1033" s="14"/>
      <c r="WPX1033" s="14"/>
      <c r="WPY1033" s="14"/>
      <c r="WPZ1033" s="14"/>
      <c r="WQA1033" s="14"/>
      <c r="WQB1033" s="14"/>
      <c r="WQC1033" s="14"/>
      <c r="WQD1033" s="14"/>
      <c r="WQE1033" s="14"/>
      <c r="WQF1033" s="14"/>
      <c r="WQG1033" s="14"/>
      <c r="WQH1033" s="14"/>
      <c r="WQI1033" s="14"/>
      <c r="WQJ1033" s="14"/>
      <c r="WQK1033" s="14"/>
      <c r="WQL1033" s="14"/>
      <c r="WQM1033" s="14"/>
      <c r="WQN1033" s="14"/>
      <c r="WQO1033" s="14"/>
      <c r="WQP1033" s="14"/>
      <c r="WQQ1033" s="14"/>
      <c r="WQR1033" s="14"/>
      <c r="WQS1033" s="14"/>
      <c r="WQT1033" s="14"/>
      <c r="WQU1033" s="14"/>
      <c r="WQV1033" s="14"/>
      <c r="WQW1033" s="14"/>
      <c r="WQX1033" s="14"/>
      <c r="WQY1033" s="14"/>
      <c r="WQZ1033" s="14"/>
      <c r="WRA1033" s="14"/>
      <c r="WRB1033" s="14"/>
      <c r="WRC1033" s="14"/>
      <c r="WRD1033" s="14"/>
      <c r="WRE1033" s="14"/>
      <c r="WRF1033" s="14"/>
      <c r="WRG1033" s="14"/>
      <c r="WRH1033" s="14"/>
      <c r="WRI1033" s="14"/>
      <c r="WRJ1033" s="14"/>
      <c r="WRK1033" s="14"/>
      <c r="WRL1033" s="14"/>
      <c r="WRM1033" s="14"/>
      <c r="WRN1033" s="14"/>
      <c r="WRO1033" s="14"/>
      <c r="WRP1033" s="14"/>
      <c r="WRQ1033" s="14"/>
      <c r="WRR1033" s="14"/>
      <c r="WRS1033" s="14"/>
      <c r="WRT1033" s="14"/>
      <c r="WRU1033" s="14"/>
      <c r="WRV1033" s="14"/>
      <c r="WRW1033" s="14"/>
      <c r="WRX1033" s="14"/>
      <c r="WRY1033" s="14"/>
      <c r="WRZ1033" s="14"/>
      <c r="WSA1033" s="14"/>
      <c r="WSB1033" s="14"/>
      <c r="WSC1033" s="14"/>
      <c r="WSD1033" s="14"/>
      <c r="WSE1033" s="14"/>
      <c r="WSF1033" s="14"/>
      <c r="WSG1033" s="14"/>
      <c r="WSH1033" s="14"/>
      <c r="WSI1033" s="14"/>
      <c r="WSJ1033" s="14"/>
      <c r="WSK1033" s="14"/>
      <c r="WSL1033" s="14"/>
      <c r="WSM1033" s="14"/>
      <c r="WSN1033" s="14"/>
      <c r="WSO1033" s="14"/>
      <c r="WSP1033" s="14"/>
      <c r="WSQ1033" s="14"/>
      <c r="WSR1033" s="14"/>
      <c r="WSS1033" s="14"/>
      <c r="WST1033" s="14"/>
      <c r="WSU1033" s="14"/>
      <c r="WSV1033" s="14"/>
      <c r="WSW1033" s="14"/>
      <c r="WSX1033" s="14"/>
      <c r="WSY1033" s="14"/>
      <c r="WSZ1033" s="14"/>
      <c r="WTA1033" s="14"/>
      <c r="WTB1033" s="14"/>
      <c r="WTC1033" s="14"/>
      <c r="WTD1033" s="14"/>
      <c r="WTE1033" s="14"/>
      <c r="WTF1033" s="14"/>
      <c r="WTG1033" s="14"/>
      <c r="WTH1033" s="14"/>
      <c r="WTI1033" s="14"/>
      <c r="WTJ1033" s="14"/>
      <c r="WTK1033" s="14"/>
      <c r="WTL1033" s="14"/>
      <c r="WTM1033" s="14"/>
      <c r="WTN1033" s="14"/>
      <c r="WTO1033" s="14"/>
      <c r="WTP1033" s="14"/>
      <c r="WTQ1033" s="14"/>
      <c r="WTR1033" s="14"/>
      <c r="WTS1033" s="14"/>
      <c r="WTT1033" s="14"/>
      <c r="WTU1033" s="14"/>
      <c r="WTV1033" s="14"/>
      <c r="WTW1033" s="14"/>
      <c r="WTX1033" s="14"/>
      <c r="WTY1033" s="14"/>
      <c r="WTZ1033" s="14"/>
      <c r="WUA1033" s="14"/>
      <c r="WUB1033" s="14"/>
      <c r="WUC1033" s="14"/>
      <c r="WUD1033" s="14"/>
      <c r="WUE1033" s="14"/>
      <c r="WUF1033" s="14"/>
      <c r="WUG1033" s="14"/>
      <c r="WUH1033" s="14"/>
      <c r="WUI1033" s="14"/>
      <c r="WUJ1033" s="14"/>
      <c r="WUK1033" s="14"/>
      <c r="WUL1033" s="14"/>
      <c r="WUM1033" s="14"/>
      <c r="WUN1033" s="14"/>
      <c r="WUO1033" s="14"/>
      <c r="WUP1033" s="14"/>
      <c r="WUQ1033" s="14"/>
      <c r="WUR1033" s="14"/>
      <c r="WUS1033" s="14"/>
      <c r="WUT1033" s="14"/>
      <c r="WUU1033" s="14"/>
      <c r="WUV1033" s="14"/>
      <c r="WUW1033" s="14"/>
      <c r="WUX1033" s="14"/>
      <c r="WUY1033" s="14"/>
      <c r="WUZ1033" s="14"/>
      <c r="WVA1033" s="14"/>
      <c r="WVB1033" s="14"/>
      <c r="WVC1033" s="14"/>
      <c r="WVD1033" s="14"/>
      <c r="WVE1033" s="14"/>
      <c r="WVF1033" s="14"/>
      <c r="WVG1033" s="14"/>
      <c r="WVH1033" s="14"/>
      <c r="WVI1033" s="14"/>
      <c r="WVJ1033" s="14"/>
      <c r="WVK1033" s="14"/>
      <c r="WVL1033" s="14"/>
      <c r="WVM1033" s="14"/>
      <c r="WVN1033" s="14"/>
      <c r="WVO1033" s="14"/>
      <c r="WVP1033" s="14"/>
      <c r="WVQ1033" s="14"/>
      <c r="WVR1033" s="14"/>
      <c r="WVS1033" s="14"/>
      <c r="WVT1033" s="14"/>
      <c r="WVU1033" s="14"/>
      <c r="WVV1033" s="14"/>
      <c r="WVW1033" s="14"/>
      <c r="WVX1033" s="14"/>
      <c r="WVY1033" s="14"/>
      <c r="WVZ1033" s="14"/>
      <c r="WWA1033" s="14"/>
      <c r="WWB1033" s="14"/>
      <c r="WWC1033" s="14"/>
      <c r="WWD1033" s="14"/>
      <c r="WWE1033" s="14"/>
      <c r="WWF1033" s="14"/>
      <c r="WWG1033" s="14"/>
      <c r="WWH1033" s="14"/>
      <c r="WWI1033" s="14"/>
      <c r="WWJ1033" s="14"/>
      <c r="WWK1033" s="14"/>
      <c r="WWL1033" s="14"/>
      <c r="WWM1033" s="14"/>
      <c r="WWN1033" s="14"/>
      <c r="WWO1033" s="14"/>
      <c r="WWP1033" s="14"/>
      <c r="WWQ1033" s="14"/>
      <c r="WWR1033" s="14"/>
      <c r="WWS1033" s="14"/>
      <c r="WWT1033" s="14"/>
      <c r="WWU1033" s="14"/>
      <c r="WWV1033" s="14"/>
      <c r="WWW1033" s="14"/>
      <c r="WWX1033" s="14"/>
      <c r="WWY1033" s="14"/>
      <c r="WWZ1033" s="14"/>
      <c r="WXA1033" s="14"/>
      <c r="WXB1033" s="14"/>
      <c r="WXC1033" s="14"/>
      <c r="WXD1033" s="14"/>
      <c r="WXE1033" s="14"/>
      <c r="WXF1033" s="14"/>
      <c r="WXG1033" s="14"/>
      <c r="WXH1033" s="14"/>
      <c r="WXI1033" s="14"/>
      <c r="WXJ1033" s="14"/>
      <c r="WXK1033" s="14"/>
      <c r="WXL1033" s="14"/>
      <c r="WXM1033" s="14"/>
      <c r="WXN1033" s="14"/>
      <c r="WXO1033" s="14"/>
      <c r="WXP1033" s="14"/>
      <c r="WXQ1033" s="14"/>
      <c r="WXR1033" s="14"/>
      <c r="WXS1033" s="14"/>
      <c r="WXT1033" s="14"/>
      <c r="WXU1033" s="14"/>
      <c r="WXV1033" s="14"/>
      <c r="WXW1033" s="14"/>
      <c r="WXX1033" s="14"/>
      <c r="WXY1033" s="14"/>
      <c r="WXZ1033" s="14"/>
      <c r="WYA1033" s="14"/>
      <c r="WYB1033" s="14"/>
      <c r="WYC1033" s="14"/>
      <c r="WYD1033" s="14"/>
      <c r="WYE1033" s="14"/>
      <c r="WYF1033" s="14"/>
      <c r="WYG1033" s="14"/>
      <c r="WYH1033" s="14"/>
      <c r="WYI1033" s="14"/>
      <c r="WYJ1033" s="14"/>
      <c r="WYK1033" s="14"/>
      <c r="WYL1033" s="14"/>
      <c r="WYM1033" s="14"/>
      <c r="WYN1033" s="14"/>
      <c r="WYO1033" s="14"/>
      <c r="WYP1033" s="14"/>
      <c r="WYQ1033" s="14"/>
      <c r="WYR1033" s="14"/>
      <c r="WYS1033" s="14"/>
      <c r="WYT1033" s="14"/>
      <c r="WYU1033" s="14"/>
      <c r="WYV1033" s="14"/>
      <c r="WYW1033" s="14"/>
      <c r="WYX1033" s="14"/>
      <c r="WYY1033" s="14"/>
      <c r="WYZ1033" s="14"/>
      <c r="WZA1033" s="14"/>
      <c r="WZB1033" s="14"/>
      <c r="WZC1033" s="14"/>
      <c r="WZD1033" s="14"/>
      <c r="WZE1033" s="14"/>
      <c r="WZF1033" s="14"/>
      <c r="WZG1033" s="14"/>
      <c r="WZH1033" s="14"/>
      <c r="WZI1033" s="14"/>
      <c r="WZJ1033" s="14"/>
      <c r="WZK1033" s="14"/>
      <c r="WZL1033" s="14"/>
      <c r="WZM1033" s="14"/>
      <c r="WZN1033" s="14"/>
      <c r="WZO1033" s="14"/>
      <c r="WZP1033" s="14"/>
      <c r="WZQ1033" s="14"/>
      <c r="WZR1033" s="14"/>
      <c r="WZS1033" s="14"/>
      <c r="WZT1033" s="14"/>
      <c r="WZU1033" s="14"/>
      <c r="WZV1033" s="14"/>
      <c r="WZW1033" s="14"/>
      <c r="WZX1033" s="14"/>
      <c r="WZY1033" s="14"/>
      <c r="WZZ1033" s="14"/>
      <c r="XAA1033" s="14"/>
      <c r="XAB1033" s="14"/>
      <c r="XAC1033" s="14"/>
      <c r="XAD1033" s="14"/>
      <c r="XAE1033" s="14"/>
      <c r="XAF1033" s="14"/>
      <c r="XAG1033" s="14"/>
      <c r="XAH1033" s="14"/>
      <c r="XAI1033" s="14"/>
      <c r="XAJ1033" s="14"/>
      <c r="XAK1033" s="14"/>
      <c r="XAL1033" s="14"/>
      <c r="XAM1033" s="14"/>
      <c r="XAN1033" s="14"/>
      <c r="XAO1033" s="14"/>
      <c r="XAP1033" s="14"/>
      <c r="XAQ1033" s="14"/>
      <c r="XAR1033" s="14"/>
      <c r="XAS1033" s="14"/>
      <c r="XAT1033" s="14"/>
      <c r="XAU1033" s="14"/>
      <c r="XAV1033" s="14"/>
      <c r="XAW1033" s="14"/>
      <c r="XAX1033" s="14"/>
      <c r="XAY1033" s="14"/>
      <c r="XAZ1033" s="14"/>
      <c r="XBA1033" s="14"/>
      <c r="XBB1033" s="14"/>
      <c r="XBC1033" s="14"/>
      <c r="XBD1033" s="14"/>
      <c r="XBE1033" s="14"/>
      <c r="XBF1033" s="14"/>
      <c r="XBG1033" s="14"/>
      <c r="XBH1033" s="14"/>
      <c r="XBI1033" s="14"/>
      <c r="XBJ1033" s="14"/>
      <c r="XBK1033" s="14"/>
      <c r="XBL1033" s="14"/>
      <c r="XBM1033" s="14"/>
      <c r="XBN1033" s="14"/>
      <c r="XBO1033" s="14"/>
      <c r="XBP1033" s="14"/>
      <c r="XBQ1033" s="14"/>
      <c r="XBR1033" s="14"/>
      <c r="XBS1033" s="14"/>
      <c r="XBT1033" s="14"/>
      <c r="XBU1033" s="14"/>
      <c r="XBV1033" s="14"/>
      <c r="XBW1033" s="14"/>
      <c r="XBX1033" s="14"/>
      <c r="XBY1033" s="14"/>
      <c r="XBZ1033" s="14"/>
      <c r="XCA1033" s="14"/>
      <c r="XCB1033" s="14"/>
      <c r="XCC1033" s="14"/>
      <c r="XCD1033" s="14"/>
      <c r="XCE1033" s="14"/>
      <c r="XCF1033" s="14"/>
      <c r="XCG1033" s="14"/>
      <c r="XCH1033" s="14"/>
      <c r="XCI1033" s="14"/>
      <c r="XCJ1033" s="14"/>
      <c r="XCK1033" s="14"/>
      <c r="XCL1033" s="14"/>
      <c r="XCM1033" s="14"/>
      <c r="XCN1033" s="14"/>
      <c r="XCO1033" s="14"/>
      <c r="XCP1033" s="14"/>
      <c r="XCQ1033" s="14"/>
      <c r="XCR1033" s="14"/>
      <c r="XCS1033" s="14"/>
      <c r="XCT1033" s="14"/>
      <c r="XCU1033" s="14"/>
      <c r="XCV1033" s="14"/>
      <c r="XCW1033" s="14"/>
      <c r="XCX1033" s="14"/>
      <c r="XCY1033" s="14"/>
      <c r="XCZ1033" s="14"/>
      <c r="XDA1033" s="14"/>
      <c r="XDB1033" s="14"/>
      <c r="XDC1033" s="14"/>
      <c r="XDD1033" s="14"/>
      <c r="XDE1033" s="14"/>
      <c r="XDF1033" s="14"/>
      <c r="XDG1033" s="14"/>
      <c r="XDH1033" s="14"/>
      <c r="XDI1033" s="14"/>
      <c r="XDJ1033" s="14"/>
      <c r="XDK1033" s="14"/>
      <c r="XDL1033" s="14"/>
      <c r="XDM1033" s="14"/>
      <c r="XDN1033" s="14"/>
      <c r="XDO1033" s="14"/>
      <c r="XDP1033" s="14"/>
      <c r="XDQ1033" s="14"/>
      <c r="XDR1033" s="14"/>
      <c r="XDS1033" s="14"/>
      <c r="XDT1033" s="14"/>
      <c r="XDU1033" s="14"/>
      <c r="XDV1033" s="14"/>
      <c r="XDW1033" s="14"/>
      <c r="XDX1033" s="14"/>
      <c r="XDY1033" s="14"/>
      <c r="XDZ1033" s="14"/>
      <c r="XEA1033" s="14"/>
      <c r="XEB1033" s="14"/>
      <c r="XEC1033" s="14"/>
      <c r="XED1033" s="14"/>
      <c r="XEE1033" s="14"/>
      <c r="XEF1033" s="14"/>
      <c r="XEG1033" s="14"/>
      <c r="XEH1033" s="14"/>
      <c r="XEI1033" s="14"/>
      <c r="XEJ1033" s="14"/>
      <c r="XEK1033" s="14"/>
      <c r="XEL1033" s="14"/>
      <c r="XEM1033" s="14"/>
      <c r="XEN1033" s="14"/>
      <c r="XEO1033" s="14"/>
      <c r="XEP1033" s="14"/>
      <c r="XEQ1033" s="14"/>
      <c r="XER1033" s="14"/>
      <c r="XES1033" s="14"/>
      <c r="XET1033" s="14"/>
      <c r="XEU1033" s="14"/>
      <c r="XEV1033" s="14"/>
      <c r="XEW1033" s="14"/>
      <c r="XEX1033" s="14"/>
      <c r="XEY1033" s="14"/>
      <c r="XEZ1033" s="14"/>
      <c r="XFA1033" s="14"/>
    </row>
    <row r="1034" spans="1:16381" s="33" customFormat="1" ht="22.5" customHeight="1" x14ac:dyDescent="0.25">
      <c r="A1034" s="70"/>
      <c r="B1034" s="45"/>
      <c r="C1034" s="200" t="s">
        <v>1192</v>
      </c>
      <c r="D1034" s="25"/>
      <c r="E1034" s="111"/>
      <c r="F1034" s="111"/>
      <c r="G1034" s="30"/>
      <c r="H1034" s="30"/>
      <c r="I1034" s="142">
        <f>SUM(I1035:I1271)</f>
        <v>348977.1</v>
      </c>
      <c r="J1034" s="142">
        <f>SUM(J1035:J1271)</f>
        <v>299315.10000000003</v>
      </c>
      <c r="K1034" s="142">
        <f>SUM(K1035:K1271)</f>
        <v>281066.67000000004</v>
      </c>
      <c r="L1034" s="103">
        <f>SUM(L1035:L1271)</f>
        <v>15821</v>
      </c>
      <c r="M1034" s="142">
        <f>SUM(M1035:M1271)</f>
        <v>596530771.25</v>
      </c>
      <c r="N1034" s="142"/>
      <c r="O1034" s="142"/>
      <c r="P1034" s="142"/>
      <c r="Q1034" s="142">
        <f>M1034</f>
        <v>596530771.25</v>
      </c>
      <c r="R1034" s="142">
        <f>SUM(R1035:R1271)</f>
        <v>294483297.35999995</v>
      </c>
      <c r="S1034" s="103"/>
      <c r="T1034" s="142"/>
      <c r="U1034" s="142">
        <f>SUM(U1035:U1271)</f>
        <v>57607.37</v>
      </c>
      <c r="V1034" s="142">
        <f>SUM(V1035:V1271)</f>
        <v>282967537.39000005</v>
      </c>
      <c r="W1034" s="142"/>
      <c r="X1034" s="142"/>
      <c r="Y1034" s="142">
        <f>SUM(Y1035:Y1271)</f>
        <v>9004.7999999999993</v>
      </c>
      <c r="Z1034" s="142">
        <f>SUM(Z1035:Z1271)</f>
        <v>17792031.800000001</v>
      </c>
      <c r="AA1034" s="142">
        <f>SUM(AA1035:AA1271)</f>
        <v>481.1</v>
      </c>
      <c r="AB1034" s="142">
        <f>SUM(AB1035:AB1271)</f>
        <v>1287904.7</v>
      </c>
      <c r="AC1034" s="142"/>
      <c r="AD1034" s="142"/>
      <c r="AE1034" s="142"/>
      <c r="AF1034" s="142"/>
      <c r="AG1034" s="159"/>
      <c r="AH1034" s="128"/>
      <c r="AI1034" s="128"/>
      <c r="AJ1034" s="128"/>
      <c r="AK1034" s="141"/>
      <c r="AL1034" s="35"/>
      <c r="AM1034" s="141"/>
      <c r="AN1034" s="160"/>
      <c r="AO1034" s="275"/>
      <c r="AP1034" s="16"/>
    </row>
    <row r="1035" spans="1:16381" ht="22.5" customHeight="1" x14ac:dyDescent="0.25">
      <c r="A1035" s="68" t="str">
        <f t="shared" ref="A1035:A1095" si="282">AM1035</f>
        <v>970.</v>
      </c>
      <c r="B1035" s="25">
        <v>1930</v>
      </c>
      <c r="C1035" s="36" t="s">
        <v>1578</v>
      </c>
      <c r="D1035" s="25">
        <v>1986</v>
      </c>
      <c r="E1035" s="68" t="s">
        <v>2932</v>
      </c>
      <c r="F1035" s="68" t="s">
        <v>2934</v>
      </c>
      <c r="G1035" s="25">
        <v>3</v>
      </c>
      <c r="H1035" s="25">
        <v>5</v>
      </c>
      <c r="I1035" s="146">
        <v>3110.2</v>
      </c>
      <c r="J1035" s="146">
        <v>2919.4</v>
      </c>
      <c r="K1035" s="146">
        <v>2919.4</v>
      </c>
      <c r="L1035" s="25">
        <v>172</v>
      </c>
      <c r="M1035" s="144">
        <f t="shared" ref="M1035:M1078" si="283">R1035+T1035+V1035+X1035+Z1035+AB1035+AE1035+AF1035</f>
        <v>5214090</v>
      </c>
      <c r="N1035" s="144"/>
      <c r="O1035" s="144"/>
      <c r="P1035" s="144"/>
      <c r="Q1035" s="144">
        <f t="shared" ref="Q1035:Q1078" si="284">M1035</f>
        <v>5214090</v>
      </c>
      <c r="R1035" s="144"/>
      <c r="S1035" s="30"/>
      <c r="T1035" s="144"/>
      <c r="U1035" s="146">
        <v>1470</v>
      </c>
      <c r="V1035" s="146">
        <f>U1035*3547</f>
        <v>5214090</v>
      </c>
      <c r="W1035" s="144"/>
      <c r="X1035" s="144"/>
      <c r="Y1035" s="144"/>
      <c r="Z1035" s="144"/>
      <c r="AA1035" s="144"/>
      <c r="AB1035" s="144"/>
      <c r="AC1035" s="146"/>
      <c r="AD1035" s="146"/>
      <c r="AE1035" s="144"/>
      <c r="AF1035" s="144"/>
      <c r="AG1035" s="324">
        <v>2025</v>
      </c>
      <c r="AH1035" s="128"/>
      <c r="AI1035" s="132"/>
      <c r="AJ1035" s="132"/>
      <c r="AK1035" s="141">
        <f t="shared" si="257"/>
        <v>970</v>
      </c>
      <c r="AL1035" s="35" t="s">
        <v>153</v>
      </c>
      <c r="AM1035" s="141" t="str">
        <f t="shared" si="258"/>
        <v>970.</v>
      </c>
      <c r="AN1035" s="147"/>
      <c r="AO1035" s="274"/>
      <c r="AP1035" s="16"/>
    </row>
    <row r="1036" spans="1:16381" ht="22.5" customHeight="1" x14ac:dyDescent="0.25">
      <c r="A1036" s="68" t="str">
        <f t="shared" si="282"/>
        <v>971.</v>
      </c>
      <c r="B1036" s="25">
        <v>2112</v>
      </c>
      <c r="C1036" s="36" t="s">
        <v>1625</v>
      </c>
      <c r="D1036" s="25">
        <v>1973</v>
      </c>
      <c r="E1036" s="111" t="s">
        <v>2932</v>
      </c>
      <c r="F1036" s="68" t="s">
        <v>2934</v>
      </c>
      <c r="G1036" s="30">
        <v>3</v>
      </c>
      <c r="H1036" s="30">
        <v>4</v>
      </c>
      <c r="I1036" s="144">
        <v>3746.6</v>
      </c>
      <c r="J1036" s="144">
        <v>3438.9</v>
      </c>
      <c r="K1036" s="144">
        <v>3438.9</v>
      </c>
      <c r="L1036" s="30">
        <v>192</v>
      </c>
      <c r="M1036" s="146">
        <f t="shared" si="283"/>
        <v>3029572</v>
      </c>
      <c r="N1036" s="146"/>
      <c r="O1036" s="146"/>
      <c r="P1036" s="146"/>
      <c r="Q1036" s="144">
        <f t="shared" si="284"/>
        <v>3029572</v>
      </c>
      <c r="R1036" s="146"/>
      <c r="S1036" s="25"/>
      <c r="T1036" s="146"/>
      <c r="U1036" s="146"/>
      <c r="V1036" s="146"/>
      <c r="W1036" s="146"/>
      <c r="X1036" s="146"/>
      <c r="Y1036" s="146">
        <v>2132</v>
      </c>
      <c r="Z1036" s="146">
        <f>Y1036*1421</f>
        <v>3029572</v>
      </c>
      <c r="AA1036" s="146"/>
      <c r="AB1036" s="146"/>
      <c r="AC1036" s="146"/>
      <c r="AD1036" s="146"/>
      <c r="AE1036" s="146"/>
      <c r="AF1036" s="146"/>
      <c r="AG1036" s="324">
        <v>2025</v>
      </c>
      <c r="AH1036" s="128"/>
      <c r="AI1036" s="132"/>
      <c r="AJ1036" s="132"/>
      <c r="AK1036" s="141">
        <f t="shared" si="257"/>
        <v>971</v>
      </c>
      <c r="AL1036" s="35" t="s">
        <v>153</v>
      </c>
      <c r="AM1036" s="141" t="str">
        <f t="shared" si="258"/>
        <v>971.</v>
      </c>
      <c r="AN1036" s="147"/>
      <c r="AO1036" s="274"/>
      <c r="AP1036" s="16"/>
    </row>
    <row r="1037" spans="1:16381" ht="22.5" customHeight="1" x14ac:dyDescent="0.25">
      <c r="A1037" s="68" t="str">
        <f t="shared" si="282"/>
        <v>972.</v>
      </c>
      <c r="B1037" s="25">
        <v>2118</v>
      </c>
      <c r="C1037" s="36" t="s">
        <v>1626</v>
      </c>
      <c r="D1037" s="25">
        <v>1979</v>
      </c>
      <c r="E1037" s="111" t="s">
        <v>2932</v>
      </c>
      <c r="F1037" s="68" t="s">
        <v>2934</v>
      </c>
      <c r="G1037" s="30">
        <v>5</v>
      </c>
      <c r="H1037" s="30">
        <v>6</v>
      </c>
      <c r="I1037" s="144">
        <v>4871.3</v>
      </c>
      <c r="J1037" s="144">
        <v>4340.5</v>
      </c>
      <c r="K1037" s="144">
        <v>4340.5</v>
      </c>
      <c r="L1037" s="30">
        <v>236</v>
      </c>
      <c r="M1037" s="144">
        <f t="shared" si="283"/>
        <v>4372386.9000000004</v>
      </c>
      <c r="N1037" s="144"/>
      <c r="O1037" s="144"/>
      <c r="P1037" s="144"/>
      <c r="Q1037" s="144">
        <f t="shared" si="284"/>
        <v>4372386.9000000004</v>
      </c>
      <c r="R1037" s="144"/>
      <c r="S1037" s="30"/>
      <c r="T1037" s="144"/>
      <c r="U1037" s="146">
        <v>1232.7</v>
      </c>
      <c r="V1037" s="146">
        <f>U1037*3547</f>
        <v>4372386.9000000004</v>
      </c>
      <c r="W1037" s="144"/>
      <c r="X1037" s="144"/>
      <c r="Y1037" s="144"/>
      <c r="Z1037" s="144"/>
      <c r="AA1037" s="144"/>
      <c r="AB1037" s="144"/>
      <c r="AC1037" s="323"/>
      <c r="AD1037" s="323"/>
      <c r="AE1037" s="144"/>
      <c r="AF1037" s="144"/>
      <c r="AG1037" s="324">
        <v>2025</v>
      </c>
      <c r="AH1037" s="128"/>
      <c r="AI1037" s="132"/>
      <c r="AJ1037" s="132"/>
      <c r="AK1037" s="141">
        <f t="shared" si="257"/>
        <v>972</v>
      </c>
      <c r="AL1037" s="35" t="s">
        <v>153</v>
      </c>
      <c r="AM1037" s="141" t="str">
        <f t="shared" si="258"/>
        <v>972.</v>
      </c>
      <c r="AN1037" s="147"/>
      <c r="AO1037" s="274"/>
      <c r="AP1037" s="16"/>
    </row>
    <row r="1038" spans="1:16381" ht="21" customHeight="1" x14ac:dyDescent="0.25">
      <c r="A1038" s="68" t="str">
        <f t="shared" si="282"/>
        <v>973.</v>
      </c>
      <c r="B1038" s="25">
        <v>2200</v>
      </c>
      <c r="C1038" s="137" t="s">
        <v>417</v>
      </c>
      <c r="D1038" s="25">
        <v>1971</v>
      </c>
      <c r="E1038" s="111" t="s">
        <v>2932</v>
      </c>
      <c r="F1038" s="68" t="s">
        <v>2934</v>
      </c>
      <c r="G1038" s="30">
        <v>2</v>
      </c>
      <c r="H1038" s="30">
        <v>3</v>
      </c>
      <c r="I1038" s="144">
        <v>985.4</v>
      </c>
      <c r="J1038" s="144">
        <v>910.2</v>
      </c>
      <c r="K1038" s="144">
        <v>910.2</v>
      </c>
      <c r="L1038" s="30">
        <v>24</v>
      </c>
      <c r="M1038" s="144">
        <f t="shared" si="283"/>
        <v>5762618</v>
      </c>
      <c r="N1038" s="144"/>
      <c r="O1038" s="144"/>
      <c r="P1038" s="144"/>
      <c r="Q1038" s="144">
        <f t="shared" si="284"/>
        <v>5762618</v>
      </c>
      <c r="R1038" s="144"/>
      <c r="S1038" s="30"/>
      <c r="T1038" s="144"/>
      <c r="U1038" s="144">
        <v>766</v>
      </c>
      <c r="V1038" s="144">
        <f>U1038*7523</f>
        <v>5762618</v>
      </c>
      <c r="W1038" s="144"/>
      <c r="X1038" s="144"/>
      <c r="Y1038" s="144"/>
      <c r="Z1038" s="144"/>
      <c r="AA1038" s="144"/>
      <c r="AB1038" s="144"/>
      <c r="AC1038" s="144"/>
      <c r="AD1038" s="144"/>
      <c r="AE1038" s="144"/>
      <c r="AF1038" s="144"/>
      <c r="AG1038" s="324">
        <v>2025</v>
      </c>
      <c r="AH1038" s="128"/>
      <c r="AI1038" s="132"/>
      <c r="AJ1038" s="132"/>
      <c r="AK1038" s="141">
        <f t="shared" si="257"/>
        <v>973</v>
      </c>
      <c r="AL1038" s="35" t="s">
        <v>153</v>
      </c>
      <c r="AM1038" s="141" t="str">
        <f t="shared" si="258"/>
        <v>973.</v>
      </c>
      <c r="AN1038" s="147"/>
      <c r="AO1038" s="274"/>
      <c r="AP1038" s="16"/>
    </row>
    <row r="1039" spans="1:16381" ht="22.5" customHeight="1" x14ac:dyDescent="0.25">
      <c r="A1039" s="68" t="str">
        <f t="shared" si="282"/>
        <v>974.</v>
      </c>
      <c r="B1039" s="25">
        <v>2238</v>
      </c>
      <c r="C1039" s="138" t="s">
        <v>425</v>
      </c>
      <c r="D1039" s="25">
        <v>1951</v>
      </c>
      <c r="E1039" s="68" t="s">
        <v>2932</v>
      </c>
      <c r="F1039" s="68" t="s">
        <v>2934</v>
      </c>
      <c r="G1039" s="25">
        <v>2</v>
      </c>
      <c r="H1039" s="25">
        <v>2</v>
      </c>
      <c r="I1039" s="146">
        <v>878.6</v>
      </c>
      <c r="J1039" s="144">
        <v>849.9</v>
      </c>
      <c r="K1039" s="146">
        <v>849.9</v>
      </c>
      <c r="L1039" s="25">
        <v>28</v>
      </c>
      <c r="M1039" s="146">
        <f t="shared" si="283"/>
        <v>598320</v>
      </c>
      <c r="N1039" s="146"/>
      <c r="O1039" s="146"/>
      <c r="P1039" s="146"/>
      <c r="Q1039" s="144">
        <f t="shared" si="284"/>
        <v>598320</v>
      </c>
      <c r="R1039" s="144">
        <f>450432+147888</f>
        <v>598320</v>
      </c>
      <c r="S1039" s="25"/>
      <c r="T1039" s="146"/>
      <c r="U1039" s="146"/>
      <c r="V1039" s="146"/>
      <c r="W1039" s="146"/>
      <c r="X1039" s="146"/>
      <c r="Y1039" s="146"/>
      <c r="Z1039" s="146"/>
      <c r="AA1039" s="146"/>
      <c r="AB1039" s="146"/>
      <c r="AC1039" s="146"/>
      <c r="AD1039" s="146"/>
      <c r="AE1039" s="144"/>
      <c r="AF1039" s="144"/>
      <c r="AG1039" s="324">
        <v>2025</v>
      </c>
      <c r="AH1039" s="128"/>
      <c r="AI1039" s="132"/>
      <c r="AJ1039" s="132"/>
      <c r="AK1039" s="141">
        <f t="shared" si="257"/>
        <v>974</v>
      </c>
      <c r="AL1039" s="35" t="s">
        <v>153</v>
      </c>
      <c r="AM1039" s="141" t="str">
        <f t="shared" si="258"/>
        <v>974.</v>
      </c>
      <c r="AN1039" s="147"/>
      <c r="AO1039" s="274"/>
      <c r="AP1039" s="16"/>
    </row>
    <row r="1040" spans="1:16381" ht="22.5" customHeight="1" x14ac:dyDescent="0.25">
      <c r="A1040" s="68" t="str">
        <f t="shared" si="282"/>
        <v>975.</v>
      </c>
      <c r="B1040" s="25">
        <v>2252</v>
      </c>
      <c r="C1040" s="36" t="s">
        <v>1643</v>
      </c>
      <c r="D1040" s="25">
        <v>1979</v>
      </c>
      <c r="E1040" s="68" t="s">
        <v>2932</v>
      </c>
      <c r="F1040" s="68" t="s">
        <v>2933</v>
      </c>
      <c r="G1040" s="25">
        <v>3</v>
      </c>
      <c r="H1040" s="25">
        <v>3</v>
      </c>
      <c r="I1040" s="146">
        <v>1411</v>
      </c>
      <c r="J1040" s="146">
        <v>1262.4000000000001</v>
      </c>
      <c r="K1040" s="146">
        <v>1262.4000000000001</v>
      </c>
      <c r="L1040" s="25">
        <v>65</v>
      </c>
      <c r="M1040" s="144">
        <f t="shared" si="283"/>
        <v>3647612</v>
      </c>
      <c r="N1040" s="146"/>
      <c r="O1040" s="146"/>
      <c r="P1040" s="146"/>
      <c r="Q1040" s="144">
        <f t="shared" si="284"/>
        <v>3647612</v>
      </c>
      <c r="R1040" s="146">
        <v>1654198</v>
      </c>
      <c r="S1040" s="25"/>
      <c r="T1040" s="146"/>
      <c r="U1040" s="146">
        <v>562</v>
      </c>
      <c r="V1040" s="146">
        <f>U1040*3547</f>
        <v>1993414</v>
      </c>
      <c r="W1040" s="146"/>
      <c r="X1040" s="146"/>
      <c r="Y1040" s="146"/>
      <c r="Z1040" s="146"/>
      <c r="AA1040" s="146"/>
      <c r="AB1040" s="146"/>
      <c r="AC1040" s="146"/>
      <c r="AD1040" s="146"/>
      <c r="AE1040" s="146"/>
      <c r="AF1040" s="146"/>
      <c r="AG1040" s="324">
        <v>2025</v>
      </c>
      <c r="AH1040" s="128"/>
      <c r="AI1040" s="132"/>
      <c r="AJ1040" s="132"/>
      <c r="AK1040" s="141">
        <f t="shared" si="257"/>
        <v>975</v>
      </c>
      <c r="AL1040" s="35" t="s">
        <v>153</v>
      </c>
      <c r="AM1040" s="141" t="str">
        <f t="shared" si="258"/>
        <v>975.</v>
      </c>
      <c r="AN1040" s="147"/>
      <c r="AO1040" s="274"/>
      <c r="AP1040" s="16"/>
    </row>
    <row r="1041" spans="1:42" ht="22.5" customHeight="1" x14ac:dyDescent="0.25">
      <c r="A1041" s="68" t="str">
        <f t="shared" si="282"/>
        <v>976.</v>
      </c>
      <c r="B1041" s="25">
        <v>2257</v>
      </c>
      <c r="C1041" s="137" t="s">
        <v>443</v>
      </c>
      <c r="D1041" s="25">
        <v>1984</v>
      </c>
      <c r="E1041" s="111" t="s">
        <v>2932</v>
      </c>
      <c r="F1041" s="68" t="s">
        <v>2934</v>
      </c>
      <c r="G1041" s="30">
        <v>3</v>
      </c>
      <c r="H1041" s="30">
        <v>3</v>
      </c>
      <c r="I1041" s="144">
        <v>1404.9</v>
      </c>
      <c r="J1041" s="144">
        <v>1260.5</v>
      </c>
      <c r="K1041" s="144">
        <v>1260.5</v>
      </c>
      <c r="L1041" s="30">
        <v>73</v>
      </c>
      <c r="M1041" s="144">
        <f t="shared" si="283"/>
        <v>2665199</v>
      </c>
      <c r="N1041" s="144"/>
      <c r="O1041" s="144"/>
      <c r="P1041" s="144"/>
      <c r="Q1041" s="144">
        <f t="shared" si="284"/>
        <v>2665199</v>
      </c>
      <c r="R1041" s="144">
        <v>412854</v>
      </c>
      <c r="S1041" s="30"/>
      <c r="T1041" s="144"/>
      <c r="U1041" s="144">
        <v>635</v>
      </c>
      <c r="V1041" s="144">
        <f>U1041*3547</f>
        <v>2252345</v>
      </c>
      <c r="W1041" s="144"/>
      <c r="X1041" s="144"/>
      <c r="Y1041" s="144"/>
      <c r="Z1041" s="144"/>
      <c r="AA1041" s="144"/>
      <c r="AB1041" s="144"/>
      <c r="AC1041" s="144"/>
      <c r="AD1041" s="144"/>
      <c r="AE1041" s="144"/>
      <c r="AF1041" s="144"/>
      <c r="AG1041" s="324">
        <v>2025</v>
      </c>
      <c r="AH1041" s="128"/>
      <c r="AI1041" s="132"/>
      <c r="AJ1041" s="132"/>
      <c r="AK1041" s="141">
        <f t="shared" si="257"/>
        <v>976</v>
      </c>
      <c r="AL1041" s="35" t="s">
        <v>153</v>
      </c>
      <c r="AM1041" s="141" t="str">
        <f t="shared" si="258"/>
        <v>976.</v>
      </c>
      <c r="AN1041" s="147"/>
      <c r="AO1041" s="274"/>
      <c r="AP1041" s="16"/>
    </row>
    <row r="1042" spans="1:42" ht="22.5" customHeight="1" x14ac:dyDescent="0.25">
      <c r="A1042" s="68" t="str">
        <f t="shared" si="282"/>
        <v>977.</v>
      </c>
      <c r="B1042" s="25">
        <v>2266</v>
      </c>
      <c r="C1042" s="137" t="s">
        <v>444</v>
      </c>
      <c r="D1042" s="25">
        <v>1983</v>
      </c>
      <c r="E1042" s="111" t="s">
        <v>2932</v>
      </c>
      <c r="F1042" s="68" t="s">
        <v>2934</v>
      </c>
      <c r="G1042" s="30">
        <v>3</v>
      </c>
      <c r="H1042" s="30">
        <v>2</v>
      </c>
      <c r="I1042" s="144">
        <v>1380.2</v>
      </c>
      <c r="J1042" s="144">
        <v>1287.0999999999999</v>
      </c>
      <c r="K1042" s="144">
        <v>1287.0999999999999</v>
      </c>
      <c r="L1042" s="30">
        <v>54</v>
      </c>
      <c r="M1042" s="144">
        <f t="shared" si="283"/>
        <v>4075959.0999999996</v>
      </c>
      <c r="N1042" s="144"/>
      <c r="O1042" s="144"/>
      <c r="P1042" s="144"/>
      <c r="Q1042" s="144">
        <f t="shared" si="284"/>
        <v>4075959.0999999996</v>
      </c>
      <c r="R1042" s="144">
        <v>1411098</v>
      </c>
      <c r="S1042" s="30"/>
      <c r="T1042" s="144"/>
      <c r="U1042" s="144">
        <v>751.3</v>
      </c>
      <c r="V1042" s="144">
        <f>U1042*3547</f>
        <v>2664861.0999999996</v>
      </c>
      <c r="W1042" s="144"/>
      <c r="X1042" s="144"/>
      <c r="Y1042" s="144"/>
      <c r="Z1042" s="144"/>
      <c r="AA1042" s="144"/>
      <c r="AB1042" s="144"/>
      <c r="AC1042" s="144"/>
      <c r="AD1042" s="144"/>
      <c r="AE1042" s="144"/>
      <c r="AF1042" s="144"/>
      <c r="AG1042" s="324">
        <v>2025</v>
      </c>
      <c r="AH1042" s="128"/>
      <c r="AI1042" s="132"/>
      <c r="AJ1042" s="132"/>
      <c r="AK1042" s="141">
        <f t="shared" si="257"/>
        <v>977</v>
      </c>
      <c r="AL1042" s="35" t="s">
        <v>153</v>
      </c>
      <c r="AM1042" s="141" t="str">
        <f t="shared" si="258"/>
        <v>977.</v>
      </c>
      <c r="AN1042" s="147"/>
      <c r="AO1042" s="274"/>
      <c r="AP1042" s="16"/>
    </row>
    <row r="1043" spans="1:42" ht="22.5" customHeight="1" x14ac:dyDescent="0.25">
      <c r="A1043" s="68" t="str">
        <f t="shared" si="282"/>
        <v>978.</v>
      </c>
      <c r="B1043" s="25">
        <v>1862</v>
      </c>
      <c r="C1043" s="36" t="s">
        <v>1554</v>
      </c>
      <c r="D1043" s="25">
        <v>1978</v>
      </c>
      <c r="E1043" s="68" t="s">
        <v>2932</v>
      </c>
      <c r="F1043" s="68" t="s">
        <v>2934</v>
      </c>
      <c r="G1043" s="25">
        <v>2</v>
      </c>
      <c r="H1043" s="25">
        <v>2</v>
      </c>
      <c r="I1043" s="146">
        <v>745.7</v>
      </c>
      <c r="J1043" s="146">
        <v>456.9</v>
      </c>
      <c r="K1043" s="146">
        <v>456.9</v>
      </c>
      <c r="L1043" s="25">
        <v>47</v>
      </c>
      <c r="M1043" s="146">
        <f t="shared" si="283"/>
        <v>2571864</v>
      </c>
      <c r="N1043" s="146"/>
      <c r="O1043" s="146"/>
      <c r="P1043" s="146"/>
      <c r="Q1043" s="144">
        <f t="shared" si="284"/>
        <v>2571864</v>
      </c>
      <c r="R1043" s="146">
        <v>443664</v>
      </c>
      <c r="S1043" s="25"/>
      <c r="T1043" s="146"/>
      <c r="U1043" s="146">
        <v>600</v>
      </c>
      <c r="V1043" s="146">
        <f>U1043*3547</f>
        <v>2128200</v>
      </c>
      <c r="W1043" s="146"/>
      <c r="X1043" s="146"/>
      <c r="Y1043" s="146"/>
      <c r="Z1043" s="146"/>
      <c r="AA1043" s="146"/>
      <c r="AB1043" s="146"/>
      <c r="AC1043" s="146"/>
      <c r="AD1043" s="146"/>
      <c r="AE1043" s="146"/>
      <c r="AF1043" s="146"/>
      <c r="AG1043" s="324">
        <v>2025</v>
      </c>
      <c r="AH1043" s="128"/>
      <c r="AI1043" s="132"/>
      <c r="AJ1043" s="132"/>
      <c r="AK1043" s="141">
        <f t="shared" si="257"/>
        <v>978</v>
      </c>
      <c r="AL1043" s="35" t="s">
        <v>153</v>
      </c>
      <c r="AM1043" s="141" t="str">
        <f t="shared" si="258"/>
        <v>978.</v>
      </c>
      <c r="AN1043" s="147"/>
      <c r="AO1043" s="274"/>
      <c r="AP1043" s="16"/>
    </row>
    <row r="1044" spans="1:42" ht="22.5" customHeight="1" x14ac:dyDescent="0.25">
      <c r="A1044" s="68" t="str">
        <f t="shared" si="282"/>
        <v>979.</v>
      </c>
      <c r="B1044" s="25">
        <v>1867</v>
      </c>
      <c r="C1044" s="36" t="s">
        <v>1557</v>
      </c>
      <c r="D1044" s="25">
        <v>1970</v>
      </c>
      <c r="E1044" s="111" t="s">
        <v>2932</v>
      </c>
      <c r="F1044" s="68" t="s">
        <v>2934</v>
      </c>
      <c r="G1044" s="30">
        <v>2</v>
      </c>
      <c r="H1044" s="30">
        <v>2</v>
      </c>
      <c r="I1044" s="144">
        <v>733.3</v>
      </c>
      <c r="J1044" s="144">
        <v>475.7</v>
      </c>
      <c r="K1044" s="144">
        <v>475.57</v>
      </c>
      <c r="L1044" s="30">
        <v>54</v>
      </c>
      <c r="M1044" s="146">
        <f t="shared" si="283"/>
        <v>7411548</v>
      </c>
      <c r="N1044" s="146"/>
      <c r="O1044" s="146"/>
      <c r="P1044" s="146"/>
      <c r="Q1044" s="144">
        <f t="shared" si="284"/>
        <v>7411548</v>
      </c>
      <c r="R1044" s="146">
        <v>640848</v>
      </c>
      <c r="S1044" s="25"/>
      <c r="T1044" s="146"/>
      <c r="U1044" s="146">
        <v>900</v>
      </c>
      <c r="V1044" s="146">
        <f>U1044*7523</f>
        <v>6770700</v>
      </c>
      <c r="W1044" s="146"/>
      <c r="X1044" s="146"/>
      <c r="Y1044" s="146"/>
      <c r="Z1044" s="146"/>
      <c r="AA1044" s="146"/>
      <c r="AB1044" s="146"/>
      <c r="AC1044" s="146"/>
      <c r="AD1044" s="146"/>
      <c r="AE1044" s="146"/>
      <c r="AF1044" s="146"/>
      <c r="AG1044" s="324">
        <v>2025</v>
      </c>
      <c r="AH1044" s="128"/>
      <c r="AI1044" s="132"/>
      <c r="AJ1044" s="132"/>
      <c r="AK1044" s="141">
        <f t="shared" si="257"/>
        <v>979</v>
      </c>
      <c r="AL1044" s="35" t="s">
        <v>153</v>
      </c>
      <c r="AM1044" s="141" t="str">
        <f t="shared" si="258"/>
        <v>979.</v>
      </c>
      <c r="AN1044" s="147"/>
      <c r="AO1044" s="274"/>
      <c r="AP1044" s="16"/>
    </row>
    <row r="1045" spans="1:42" ht="22.5" customHeight="1" x14ac:dyDescent="0.25">
      <c r="A1045" s="68" t="str">
        <f t="shared" si="282"/>
        <v>980.</v>
      </c>
      <c r="B1045" s="25">
        <v>1875</v>
      </c>
      <c r="C1045" s="36" t="s">
        <v>1560</v>
      </c>
      <c r="D1045" s="25">
        <v>1986</v>
      </c>
      <c r="E1045" s="68" t="s">
        <v>2932</v>
      </c>
      <c r="F1045" s="68" t="s">
        <v>2934</v>
      </c>
      <c r="G1045" s="25">
        <v>3</v>
      </c>
      <c r="H1045" s="25">
        <v>2</v>
      </c>
      <c r="I1045" s="146">
        <v>1483.5</v>
      </c>
      <c r="J1045" s="146">
        <v>1021.9</v>
      </c>
      <c r="K1045" s="146">
        <v>1021.9</v>
      </c>
      <c r="L1045" s="25">
        <v>55</v>
      </c>
      <c r="M1045" s="144">
        <f t="shared" si="283"/>
        <v>1722777.9</v>
      </c>
      <c r="N1045" s="146"/>
      <c r="O1045" s="146"/>
      <c r="P1045" s="146"/>
      <c r="Q1045" s="144">
        <f t="shared" si="284"/>
        <v>1722777.9</v>
      </c>
      <c r="R1045" s="146"/>
      <c r="S1045" s="25"/>
      <c r="T1045" s="146"/>
      <c r="U1045" s="146">
        <v>485.7</v>
      </c>
      <c r="V1045" s="146">
        <f>U1045*3547</f>
        <v>1722777.9</v>
      </c>
      <c r="W1045" s="146"/>
      <c r="X1045" s="146"/>
      <c r="Y1045" s="146"/>
      <c r="Z1045" s="146"/>
      <c r="AA1045" s="146"/>
      <c r="AB1045" s="146"/>
      <c r="AC1045" s="146"/>
      <c r="AD1045" s="146"/>
      <c r="AE1045" s="146"/>
      <c r="AF1045" s="146"/>
      <c r="AG1045" s="324">
        <v>2025</v>
      </c>
      <c r="AH1045" s="128"/>
      <c r="AI1045" s="132"/>
      <c r="AJ1045" s="132"/>
      <c r="AK1045" s="141">
        <f t="shared" si="257"/>
        <v>980</v>
      </c>
      <c r="AL1045" s="35" t="s">
        <v>153</v>
      </c>
      <c r="AM1045" s="141" t="str">
        <f t="shared" si="258"/>
        <v>980.</v>
      </c>
      <c r="AN1045" s="147"/>
      <c r="AO1045" s="274"/>
      <c r="AP1045" s="16"/>
    </row>
    <row r="1046" spans="1:42" ht="22.5" customHeight="1" x14ac:dyDescent="0.25">
      <c r="A1046" s="68" t="str">
        <f t="shared" si="282"/>
        <v>981.</v>
      </c>
      <c r="B1046" s="25">
        <v>1876</v>
      </c>
      <c r="C1046" s="36" t="s">
        <v>1561</v>
      </c>
      <c r="D1046" s="25">
        <v>1984</v>
      </c>
      <c r="E1046" s="111" t="s">
        <v>2932</v>
      </c>
      <c r="F1046" s="111" t="s">
        <v>2933</v>
      </c>
      <c r="G1046" s="30">
        <v>3</v>
      </c>
      <c r="H1046" s="30">
        <v>2</v>
      </c>
      <c r="I1046" s="144">
        <v>1219.2</v>
      </c>
      <c r="J1046" s="144">
        <v>834.9</v>
      </c>
      <c r="K1046" s="144">
        <v>834.9</v>
      </c>
      <c r="L1046" s="30">
        <v>32</v>
      </c>
      <c r="M1046" s="144">
        <f t="shared" si="283"/>
        <v>450457</v>
      </c>
      <c r="N1046" s="146"/>
      <c r="O1046" s="146"/>
      <c r="P1046" s="146"/>
      <c r="Q1046" s="144">
        <f t="shared" si="284"/>
        <v>450457</v>
      </c>
      <c r="R1046" s="146"/>
      <c r="S1046" s="25"/>
      <c r="T1046" s="146"/>
      <c r="U1046" s="146"/>
      <c r="V1046" s="146"/>
      <c r="W1046" s="146"/>
      <c r="X1046" s="146"/>
      <c r="Y1046" s="146">
        <v>317</v>
      </c>
      <c r="Z1046" s="146">
        <f>Y1046*1421</f>
        <v>450457</v>
      </c>
      <c r="AA1046" s="146"/>
      <c r="AB1046" s="146"/>
      <c r="AC1046" s="146"/>
      <c r="AD1046" s="146"/>
      <c r="AE1046" s="146"/>
      <c r="AF1046" s="146"/>
      <c r="AG1046" s="324">
        <v>2025</v>
      </c>
      <c r="AH1046" s="128"/>
      <c r="AI1046" s="132"/>
      <c r="AJ1046" s="132"/>
      <c r="AK1046" s="141">
        <f t="shared" si="257"/>
        <v>981</v>
      </c>
      <c r="AL1046" s="35" t="s">
        <v>153</v>
      </c>
      <c r="AM1046" s="141" t="str">
        <f t="shared" si="258"/>
        <v>981.</v>
      </c>
      <c r="AN1046" s="147"/>
      <c r="AO1046" s="274"/>
      <c r="AP1046" s="16"/>
    </row>
    <row r="1047" spans="1:42" ht="22.5" customHeight="1" x14ac:dyDescent="0.25">
      <c r="A1047" s="68" t="str">
        <f t="shared" si="282"/>
        <v>982.</v>
      </c>
      <c r="B1047" s="25">
        <v>1901</v>
      </c>
      <c r="C1047" s="36" t="s">
        <v>1569</v>
      </c>
      <c r="D1047" s="25">
        <v>1988</v>
      </c>
      <c r="E1047" s="68" t="s">
        <v>2932</v>
      </c>
      <c r="F1047" s="68" t="s">
        <v>2933</v>
      </c>
      <c r="G1047" s="25">
        <v>3</v>
      </c>
      <c r="H1047" s="25">
        <v>2</v>
      </c>
      <c r="I1047" s="146">
        <v>2033.7</v>
      </c>
      <c r="J1047" s="146">
        <v>1286.0999999999999</v>
      </c>
      <c r="K1047" s="146">
        <v>1286.0999999999999</v>
      </c>
      <c r="L1047" s="25">
        <v>84</v>
      </c>
      <c r="M1047" s="144">
        <f t="shared" si="283"/>
        <v>2082089</v>
      </c>
      <c r="N1047" s="144"/>
      <c r="O1047" s="144"/>
      <c r="P1047" s="144"/>
      <c r="Q1047" s="144">
        <f t="shared" si="284"/>
        <v>2082089</v>
      </c>
      <c r="R1047" s="144"/>
      <c r="S1047" s="30"/>
      <c r="T1047" s="144"/>
      <c r="U1047" s="146">
        <v>587</v>
      </c>
      <c r="V1047" s="146">
        <f>U1047*3547</f>
        <v>2082089</v>
      </c>
      <c r="W1047" s="144"/>
      <c r="X1047" s="144"/>
      <c r="Y1047" s="144"/>
      <c r="Z1047" s="144"/>
      <c r="AA1047" s="144"/>
      <c r="AB1047" s="144"/>
      <c r="AC1047" s="323"/>
      <c r="AD1047" s="323"/>
      <c r="AE1047" s="144"/>
      <c r="AF1047" s="144"/>
      <c r="AG1047" s="324">
        <v>2025</v>
      </c>
      <c r="AH1047" s="128"/>
      <c r="AI1047" s="132"/>
      <c r="AJ1047" s="132"/>
      <c r="AK1047" s="141">
        <f t="shared" si="257"/>
        <v>982</v>
      </c>
      <c r="AL1047" s="35" t="s">
        <v>153</v>
      </c>
      <c r="AM1047" s="141" t="str">
        <f t="shared" si="258"/>
        <v>982.</v>
      </c>
      <c r="AN1047" s="147"/>
      <c r="AO1047" s="274"/>
      <c r="AP1047" s="16"/>
    </row>
    <row r="1048" spans="1:42" ht="22.5" customHeight="1" x14ac:dyDescent="0.25">
      <c r="A1048" s="68" t="str">
        <f t="shared" si="282"/>
        <v>983.</v>
      </c>
      <c r="B1048" s="25">
        <v>1912</v>
      </c>
      <c r="C1048" s="137" t="s">
        <v>385</v>
      </c>
      <c r="D1048" s="25">
        <v>1981</v>
      </c>
      <c r="E1048" s="111" t="s">
        <v>2932</v>
      </c>
      <c r="F1048" s="111" t="s">
        <v>2933</v>
      </c>
      <c r="G1048" s="30">
        <v>2</v>
      </c>
      <c r="H1048" s="30">
        <v>2</v>
      </c>
      <c r="I1048" s="144">
        <v>986.7</v>
      </c>
      <c r="J1048" s="144">
        <v>554</v>
      </c>
      <c r="K1048" s="144">
        <v>554</v>
      </c>
      <c r="L1048" s="30">
        <v>6</v>
      </c>
      <c r="M1048" s="144">
        <f t="shared" si="283"/>
        <v>3385350</v>
      </c>
      <c r="N1048" s="144"/>
      <c r="O1048" s="144"/>
      <c r="P1048" s="144"/>
      <c r="Q1048" s="144">
        <f t="shared" si="284"/>
        <v>3385350</v>
      </c>
      <c r="R1048" s="144"/>
      <c r="S1048" s="30"/>
      <c r="T1048" s="144"/>
      <c r="U1048" s="144">
        <v>450</v>
      </c>
      <c r="V1048" s="144">
        <f>U1048*7523</f>
        <v>3385350</v>
      </c>
      <c r="W1048" s="144"/>
      <c r="X1048" s="144"/>
      <c r="Y1048" s="144"/>
      <c r="Z1048" s="144"/>
      <c r="AA1048" s="144"/>
      <c r="AB1048" s="144"/>
      <c r="AC1048" s="144"/>
      <c r="AD1048" s="144"/>
      <c r="AE1048" s="144"/>
      <c r="AF1048" s="144"/>
      <c r="AG1048" s="324">
        <v>2025</v>
      </c>
      <c r="AH1048" s="128"/>
      <c r="AI1048" s="132"/>
      <c r="AJ1048" s="132"/>
      <c r="AK1048" s="141">
        <f t="shared" si="257"/>
        <v>983</v>
      </c>
      <c r="AL1048" s="35" t="s">
        <v>153</v>
      </c>
      <c r="AM1048" s="141" t="str">
        <f t="shared" si="258"/>
        <v>983.</v>
      </c>
      <c r="AN1048" s="147"/>
      <c r="AO1048" s="274"/>
      <c r="AP1048" s="16"/>
    </row>
    <row r="1049" spans="1:42" ht="22.5" customHeight="1" x14ac:dyDescent="0.25">
      <c r="A1049" s="68" t="str">
        <f t="shared" si="282"/>
        <v>984.</v>
      </c>
      <c r="B1049" s="25">
        <v>1914</v>
      </c>
      <c r="C1049" s="36" t="s">
        <v>449</v>
      </c>
      <c r="D1049" s="25">
        <v>1981</v>
      </c>
      <c r="E1049" s="68" t="s">
        <v>2932</v>
      </c>
      <c r="F1049" s="68" t="s">
        <v>2933</v>
      </c>
      <c r="G1049" s="25">
        <v>3</v>
      </c>
      <c r="H1049" s="25">
        <v>2</v>
      </c>
      <c r="I1049" s="146">
        <v>1341.9</v>
      </c>
      <c r="J1049" s="144">
        <v>860.8</v>
      </c>
      <c r="K1049" s="146">
        <v>860.8</v>
      </c>
      <c r="L1049" s="25">
        <v>60</v>
      </c>
      <c r="M1049" s="146">
        <f t="shared" si="283"/>
        <v>3385350</v>
      </c>
      <c r="N1049" s="146"/>
      <c r="O1049" s="146"/>
      <c r="P1049" s="146"/>
      <c r="Q1049" s="144">
        <f t="shared" si="284"/>
        <v>3385350</v>
      </c>
      <c r="R1049" s="146"/>
      <c r="S1049" s="25"/>
      <c r="T1049" s="146"/>
      <c r="U1049" s="146">
        <v>450</v>
      </c>
      <c r="V1049" s="146">
        <f>U1049*7523</f>
        <v>3385350</v>
      </c>
      <c r="W1049" s="146"/>
      <c r="X1049" s="146"/>
      <c r="Y1049" s="146"/>
      <c r="Z1049" s="146"/>
      <c r="AA1049" s="146"/>
      <c r="AB1049" s="146"/>
      <c r="AC1049" s="146"/>
      <c r="AD1049" s="146"/>
      <c r="AE1049" s="146"/>
      <c r="AF1049" s="146"/>
      <c r="AG1049" s="324">
        <v>2025</v>
      </c>
      <c r="AH1049" s="128"/>
      <c r="AI1049" s="132"/>
      <c r="AJ1049" s="132"/>
      <c r="AK1049" s="141">
        <f t="shared" si="257"/>
        <v>984</v>
      </c>
      <c r="AL1049" s="35" t="s">
        <v>153</v>
      </c>
      <c r="AM1049" s="141" t="str">
        <f t="shared" si="258"/>
        <v>984.</v>
      </c>
      <c r="AN1049" s="147"/>
      <c r="AO1049" s="35"/>
      <c r="AP1049" s="16"/>
    </row>
    <row r="1050" spans="1:42" ht="22.5" customHeight="1" x14ac:dyDescent="0.25">
      <c r="A1050" s="68" t="str">
        <f t="shared" si="282"/>
        <v>985.</v>
      </c>
      <c r="B1050" s="25">
        <v>1926</v>
      </c>
      <c r="C1050" s="36" t="s">
        <v>452</v>
      </c>
      <c r="D1050" s="25">
        <v>1986</v>
      </c>
      <c r="E1050" s="68" t="s">
        <v>2932</v>
      </c>
      <c r="F1050" s="68" t="s">
        <v>2934</v>
      </c>
      <c r="G1050" s="25">
        <v>4</v>
      </c>
      <c r="H1050" s="25">
        <v>1</v>
      </c>
      <c r="I1050" s="146">
        <v>909.2</v>
      </c>
      <c r="J1050" s="144">
        <v>790</v>
      </c>
      <c r="K1050" s="146">
        <v>790</v>
      </c>
      <c r="L1050" s="25">
        <v>49</v>
      </c>
      <c r="M1050" s="146">
        <f t="shared" ref="M1050:M1061" si="285">R1050+T1050+V1050+X1050+Z1050+AB1050+AE1050+AF1050</f>
        <v>415935</v>
      </c>
      <c r="N1050" s="146"/>
      <c r="O1050" s="146"/>
      <c r="P1050" s="146"/>
      <c r="Q1050" s="144">
        <f t="shared" ref="Q1050:Q1061" si="286">M1050</f>
        <v>415935</v>
      </c>
      <c r="R1050" s="146">
        <v>415935</v>
      </c>
      <c r="S1050" s="25"/>
      <c r="T1050" s="146"/>
      <c r="U1050" s="146"/>
      <c r="V1050" s="146"/>
      <c r="W1050" s="146"/>
      <c r="X1050" s="146"/>
      <c r="Y1050" s="146"/>
      <c r="Z1050" s="146"/>
      <c r="AA1050" s="146"/>
      <c r="AB1050" s="146"/>
      <c r="AC1050" s="146"/>
      <c r="AD1050" s="146"/>
      <c r="AE1050" s="146"/>
      <c r="AF1050" s="146"/>
      <c r="AG1050" s="324">
        <v>2025</v>
      </c>
      <c r="AH1050" s="128"/>
      <c r="AI1050" s="132"/>
      <c r="AJ1050" s="132"/>
      <c r="AK1050" s="141">
        <f t="shared" si="257"/>
        <v>985</v>
      </c>
      <c r="AL1050" s="35" t="s">
        <v>153</v>
      </c>
      <c r="AM1050" s="141" t="str">
        <f t="shared" si="258"/>
        <v>985.</v>
      </c>
      <c r="AN1050" s="147"/>
      <c r="AO1050" s="35"/>
      <c r="AP1050" s="16"/>
    </row>
    <row r="1051" spans="1:42" ht="22.5" customHeight="1" x14ac:dyDescent="0.25">
      <c r="A1051" s="68" t="str">
        <f t="shared" si="282"/>
        <v>986.</v>
      </c>
      <c r="B1051" s="25">
        <v>1932</v>
      </c>
      <c r="C1051" s="36" t="s">
        <v>1580</v>
      </c>
      <c r="D1051" s="25">
        <v>1982</v>
      </c>
      <c r="E1051" s="111" t="s">
        <v>2932</v>
      </c>
      <c r="F1051" s="68" t="s">
        <v>2934</v>
      </c>
      <c r="G1051" s="30">
        <v>2</v>
      </c>
      <c r="H1051" s="30">
        <v>2</v>
      </c>
      <c r="I1051" s="144">
        <v>623.70000000000005</v>
      </c>
      <c r="J1051" s="144">
        <v>569.70000000000005</v>
      </c>
      <c r="K1051" s="144">
        <v>569.70000000000005</v>
      </c>
      <c r="L1051" s="30">
        <v>28</v>
      </c>
      <c r="M1051" s="146">
        <f t="shared" si="285"/>
        <v>1514569</v>
      </c>
      <c r="N1051" s="146"/>
      <c r="O1051" s="146"/>
      <c r="P1051" s="146"/>
      <c r="Q1051" s="144">
        <f t="shared" si="286"/>
        <v>1514569</v>
      </c>
      <c r="R1051" s="146"/>
      <c r="S1051" s="25"/>
      <c r="T1051" s="146"/>
      <c r="U1051" s="146">
        <v>427</v>
      </c>
      <c r="V1051" s="146">
        <f>U1051*3547</f>
        <v>1514569</v>
      </c>
      <c r="W1051" s="146"/>
      <c r="X1051" s="146"/>
      <c r="Y1051" s="146"/>
      <c r="Z1051" s="146"/>
      <c r="AA1051" s="146"/>
      <c r="AB1051" s="146"/>
      <c r="AC1051" s="323"/>
      <c r="AD1051" s="323"/>
      <c r="AE1051" s="146"/>
      <c r="AF1051" s="146"/>
      <c r="AG1051" s="324">
        <v>2025</v>
      </c>
      <c r="AH1051" s="128"/>
      <c r="AI1051" s="132"/>
      <c r="AJ1051" s="132"/>
      <c r="AK1051" s="141">
        <f t="shared" si="257"/>
        <v>986</v>
      </c>
      <c r="AL1051" s="35" t="s">
        <v>153</v>
      </c>
      <c r="AM1051" s="141" t="str">
        <f t="shared" si="258"/>
        <v>986.</v>
      </c>
      <c r="AN1051" s="147"/>
      <c r="AO1051" s="274"/>
      <c r="AP1051" s="16"/>
    </row>
    <row r="1052" spans="1:42" ht="22.5" customHeight="1" x14ac:dyDescent="0.25">
      <c r="A1052" s="68" t="str">
        <f t="shared" si="282"/>
        <v>987.</v>
      </c>
      <c r="B1052" s="25">
        <v>1937</v>
      </c>
      <c r="C1052" s="36" t="s">
        <v>1575</v>
      </c>
      <c r="D1052" s="25">
        <v>1985</v>
      </c>
      <c r="E1052" s="111" t="s">
        <v>2932</v>
      </c>
      <c r="F1052" s="68" t="s">
        <v>2934</v>
      </c>
      <c r="G1052" s="30">
        <v>4</v>
      </c>
      <c r="H1052" s="30">
        <v>1</v>
      </c>
      <c r="I1052" s="144">
        <v>897.1</v>
      </c>
      <c r="J1052" s="144">
        <v>777.9</v>
      </c>
      <c r="K1052" s="144">
        <v>777.9</v>
      </c>
      <c r="L1052" s="30">
        <v>52</v>
      </c>
      <c r="M1052" s="146">
        <f t="shared" si="285"/>
        <v>3234890</v>
      </c>
      <c r="N1052" s="146"/>
      <c r="O1052" s="146"/>
      <c r="P1052" s="146"/>
      <c r="Q1052" s="144">
        <f t="shared" si="286"/>
        <v>3234890</v>
      </c>
      <c r="R1052" s="146"/>
      <c r="S1052" s="25"/>
      <c r="T1052" s="146"/>
      <c r="U1052" s="146">
        <v>430</v>
      </c>
      <c r="V1052" s="146">
        <f>U1052*7523</f>
        <v>3234890</v>
      </c>
      <c r="W1052" s="146"/>
      <c r="X1052" s="146"/>
      <c r="Y1052" s="146"/>
      <c r="Z1052" s="146"/>
      <c r="AA1052" s="146"/>
      <c r="AB1052" s="146"/>
      <c r="AC1052" s="146"/>
      <c r="AD1052" s="146"/>
      <c r="AE1052" s="146"/>
      <c r="AF1052" s="146"/>
      <c r="AG1052" s="324">
        <v>2025</v>
      </c>
      <c r="AH1052" s="128"/>
      <c r="AI1052" s="132"/>
      <c r="AJ1052" s="132"/>
      <c r="AK1052" s="141">
        <f t="shared" si="257"/>
        <v>987</v>
      </c>
      <c r="AL1052" s="35" t="s">
        <v>153</v>
      </c>
      <c r="AM1052" s="141" t="str">
        <f t="shared" si="258"/>
        <v>987.</v>
      </c>
      <c r="AN1052" s="147"/>
      <c r="AO1052" s="274"/>
      <c r="AP1052" s="16"/>
    </row>
    <row r="1053" spans="1:42" ht="22.5" customHeight="1" x14ac:dyDescent="0.25">
      <c r="A1053" s="68" t="str">
        <f t="shared" si="282"/>
        <v>988.</v>
      </c>
      <c r="B1053" s="25">
        <v>2008</v>
      </c>
      <c r="C1053" s="36" t="s">
        <v>463</v>
      </c>
      <c r="D1053" s="25">
        <v>1983</v>
      </c>
      <c r="E1053" s="68" t="s">
        <v>2932</v>
      </c>
      <c r="F1053" s="68" t="s">
        <v>2933</v>
      </c>
      <c r="G1053" s="25">
        <v>5</v>
      </c>
      <c r="H1053" s="25">
        <v>3</v>
      </c>
      <c r="I1053" s="146">
        <v>3188.9</v>
      </c>
      <c r="J1053" s="144">
        <v>1895</v>
      </c>
      <c r="K1053" s="146">
        <v>1985</v>
      </c>
      <c r="L1053" s="25">
        <v>169</v>
      </c>
      <c r="M1053" s="146">
        <f t="shared" si="285"/>
        <v>9863406</v>
      </c>
      <c r="N1053" s="146"/>
      <c r="O1053" s="146"/>
      <c r="P1053" s="146"/>
      <c r="Q1053" s="144">
        <f t="shared" si="286"/>
        <v>9863406</v>
      </c>
      <c r="R1053" s="146">
        <v>2976246</v>
      </c>
      <c r="S1053" s="25"/>
      <c r="T1053" s="146"/>
      <c r="U1053" s="146">
        <v>1080</v>
      </c>
      <c r="V1053" s="146">
        <f>U1053*6377</f>
        <v>6887160</v>
      </c>
      <c r="W1053" s="146"/>
      <c r="X1053" s="146"/>
      <c r="Y1053" s="146"/>
      <c r="Z1053" s="146"/>
      <c r="AA1053" s="146"/>
      <c r="AB1053" s="146"/>
      <c r="AC1053" s="146"/>
      <c r="AD1053" s="146"/>
      <c r="AE1053" s="146"/>
      <c r="AF1053" s="146"/>
      <c r="AG1053" s="324">
        <v>2025</v>
      </c>
      <c r="AH1053" s="128"/>
      <c r="AI1053" s="132"/>
      <c r="AJ1053" s="132"/>
      <c r="AK1053" s="141">
        <f t="shared" si="257"/>
        <v>988</v>
      </c>
      <c r="AL1053" s="35" t="s">
        <v>153</v>
      </c>
      <c r="AM1053" s="141" t="str">
        <f t="shared" si="258"/>
        <v>988.</v>
      </c>
      <c r="AN1053" s="147"/>
      <c r="AO1053" s="35"/>
      <c r="AP1053" s="16"/>
    </row>
    <row r="1054" spans="1:42" ht="22.5" customHeight="1" x14ac:dyDescent="0.25">
      <c r="A1054" s="68" t="str">
        <f t="shared" si="282"/>
        <v>989.</v>
      </c>
      <c r="B1054" s="25">
        <v>2011</v>
      </c>
      <c r="C1054" s="36" t="s">
        <v>1595</v>
      </c>
      <c r="D1054" s="25">
        <v>1990</v>
      </c>
      <c r="E1054" s="68" t="s">
        <v>2932</v>
      </c>
      <c r="F1054" s="68" t="s">
        <v>2934</v>
      </c>
      <c r="G1054" s="25">
        <v>2</v>
      </c>
      <c r="H1054" s="25">
        <v>3</v>
      </c>
      <c r="I1054" s="146">
        <v>895.3</v>
      </c>
      <c r="J1054" s="146">
        <v>540.20000000000005</v>
      </c>
      <c r="K1054" s="146">
        <v>540.20000000000005</v>
      </c>
      <c r="L1054" s="25">
        <v>55</v>
      </c>
      <c r="M1054" s="146">
        <f t="shared" si="285"/>
        <v>1773500</v>
      </c>
      <c r="N1054" s="146"/>
      <c r="O1054" s="146"/>
      <c r="P1054" s="146"/>
      <c r="Q1054" s="144">
        <f t="shared" si="286"/>
        <v>1773500</v>
      </c>
      <c r="R1054" s="146"/>
      <c r="S1054" s="25"/>
      <c r="T1054" s="146"/>
      <c r="U1054" s="146">
        <v>500</v>
      </c>
      <c r="V1054" s="146">
        <f>U1054*3547</f>
        <v>1773500</v>
      </c>
      <c r="W1054" s="146"/>
      <c r="X1054" s="146"/>
      <c r="Y1054" s="146"/>
      <c r="Z1054" s="146"/>
      <c r="AA1054" s="146"/>
      <c r="AB1054" s="146"/>
      <c r="AC1054" s="146"/>
      <c r="AD1054" s="146"/>
      <c r="AE1054" s="146"/>
      <c r="AF1054" s="146"/>
      <c r="AG1054" s="324">
        <v>2025</v>
      </c>
      <c r="AH1054" s="128"/>
      <c r="AI1054" s="132"/>
      <c r="AJ1054" s="132"/>
      <c r="AK1054" s="141">
        <f t="shared" si="257"/>
        <v>989</v>
      </c>
      <c r="AL1054" s="35" t="s">
        <v>153</v>
      </c>
      <c r="AM1054" s="141" t="str">
        <f t="shared" si="258"/>
        <v>989.</v>
      </c>
      <c r="AN1054" s="147"/>
      <c r="AO1054" s="274"/>
      <c r="AP1054" s="16"/>
    </row>
    <row r="1055" spans="1:42" ht="22.5" customHeight="1" x14ac:dyDescent="0.25">
      <c r="A1055" s="68" t="str">
        <f t="shared" si="282"/>
        <v>990.</v>
      </c>
      <c r="B1055" s="25">
        <v>2035</v>
      </c>
      <c r="C1055" s="36" t="s">
        <v>1609</v>
      </c>
      <c r="D1055" s="25">
        <v>1988</v>
      </c>
      <c r="E1055" s="68" t="s">
        <v>2932</v>
      </c>
      <c r="F1055" s="68" t="s">
        <v>2934</v>
      </c>
      <c r="G1055" s="25">
        <v>3</v>
      </c>
      <c r="H1055" s="25">
        <v>2</v>
      </c>
      <c r="I1055" s="146">
        <v>1480.3</v>
      </c>
      <c r="J1055" s="146">
        <v>1390.1</v>
      </c>
      <c r="K1055" s="146">
        <v>1390.1</v>
      </c>
      <c r="L1055" s="25">
        <v>124</v>
      </c>
      <c r="M1055" s="146">
        <f t="shared" si="285"/>
        <v>2865976</v>
      </c>
      <c r="N1055" s="146"/>
      <c r="O1055" s="146"/>
      <c r="P1055" s="146"/>
      <c r="Q1055" s="144">
        <f t="shared" si="286"/>
        <v>2865976</v>
      </c>
      <c r="R1055" s="146"/>
      <c r="S1055" s="25"/>
      <c r="T1055" s="146"/>
      <c r="U1055" s="146">
        <v>808</v>
      </c>
      <c r="V1055" s="146">
        <f>U1055*3547</f>
        <v>2865976</v>
      </c>
      <c r="W1055" s="146"/>
      <c r="X1055" s="146"/>
      <c r="Y1055" s="146"/>
      <c r="Z1055" s="146"/>
      <c r="AA1055" s="146"/>
      <c r="AB1055" s="146"/>
      <c r="AC1055" s="146"/>
      <c r="AD1055" s="146"/>
      <c r="AE1055" s="146"/>
      <c r="AF1055" s="146"/>
      <c r="AG1055" s="324">
        <v>2025</v>
      </c>
      <c r="AH1055" s="128"/>
      <c r="AI1055" s="132"/>
      <c r="AJ1055" s="132"/>
      <c r="AK1055" s="141">
        <f t="shared" ref="AK1055:AK1117" si="287">MAX(AK1051:AK1054)+1</f>
        <v>990</v>
      </c>
      <c r="AL1055" s="35" t="s">
        <v>153</v>
      </c>
      <c r="AM1055" s="141" t="str">
        <f t="shared" ref="AM1055:AM1117" si="288">CONCATENATE(AK1055,AL1055)</f>
        <v>990.</v>
      </c>
      <c r="AN1055" s="147"/>
      <c r="AO1055" s="274"/>
      <c r="AP1055" s="16"/>
    </row>
    <row r="1056" spans="1:42" ht="22.5" customHeight="1" x14ac:dyDescent="0.25">
      <c r="A1056" s="68" t="str">
        <f t="shared" si="282"/>
        <v>991.</v>
      </c>
      <c r="B1056" s="25">
        <v>2047</v>
      </c>
      <c r="C1056" s="138" t="s">
        <v>509</v>
      </c>
      <c r="D1056" s="25">
        <v>1990</v>
      </c>
      <c r="E1056" s="68" t="s">
        <v>2932</v>
      </c>
      <c r="F1056" s="68" t="s">
        <v>2933</v>
      </c>
      <c r="G1056" s="25">
        <v>3</v>
      </c>
      <c r="H1056" s="25">
        <v>2</v>
      </c>
      <c r="I1056" s="146">
        <v>1320</v>
      </c>
      <c r="J1056" s="144">
        <v>858.2</v>
      </c>
      <c r="K1056" s="146">
        <v>858.2</v>
      </c>
      <c r="L1056" s="25">
        <v>44</v>
      </c>
      <c r="M1056" s="146">
        <f t="shared" si="285"/>
        <v>1600844</v>
      </c>
      <c r="N1056" s="146"/>
      <c r="O1056" s="146"/>
      <c r="P1056" s="146"/>
      <c r="Q1056" s="144">
        <f t="shared" si="286"/>
        <v>1600844</v>
      </c>
      <c r="R1056" s="146">
        <f>990884+609960</f>
        <v>1600844</v>
      </c>
      <c r="S1056" s="25"/>
      <c r="T1056" s="146"/>
      <c r="U1056" s="146"/>
      <c r="V1056" s="146"/>
      <c r="W1056" s="146"/>
      <c r="X1056" s="146"/>
      <c r="Y1056" s="146"/>
      <c r="Z1056" s="146"/>
      <c r="AA1056" s="146"/>
      <c r="AB1056" s="146"/>
      <c r="AC1056" s="146"/>
      <c r="AD1056" s="146"/>
      <c r="AE1056" s="144"/>
      <c r="AF1056" s="144"/>
      <c r="AG1056" s="324">
        <v>2025</v>
      </c>
      <c r="AH1056" s="128"/>
      <c r="AI1056" s="132"/>
      <c r="AJ1056" s="132"/>
      <c r="AK1056" s="141">
        <f t="shared" si="287"/>
        <v>991</v>
      </c>
      <c r="AL1056" s="35" t="s">
        <v>153</v>
      </c>
      <c r="AM1056" s="141" t="str">
        <f t="shared" si="288"/>
        <v>991.</v>
      </c>
      <c r="AN1056" s="147"/>
      <c r="AO1056" s="274"/>
      <c r="AP1056" s="16"/>
    </row>
    <row r="1057" spans="1:42" ht="22.5" customHeight="1" x14ac:dyDescent="0.25">
      <c r="A1057" s="68" t="str">
        <f t="shared" si="282"/>
        <v>992.</v>
      </c>
      <c r="B1057" s="25">
        <v>2049</v>
      </c>
      <c r="C1057" s="36" t="s">
        <v>465</v>
      </c>
      <c r="D1057" s="25">
        <v>1990</v>
      </c>
      <c r="E1057" s="68" t="s">
        <v>2932</v>
      </c>
      <c r="F1057" s="68" t="s">
        <v>2933</v>
      </c>
      <c r="G1057" s="25">
        <v>3</v>
      </c>
      <c r="H1057" s="25">
        <v>2</v>
      </c>
      <c r="I1057" s="146">
        <v>1325</v>
      </c>
      <c r="J1057" s="144">
        <v>849</v>
      </c>
      <c r="K1057" s="146">
        <v>849</v>
      </c>
      <c r="L1057" s="25">
        <v>47</v>
      </c>
      <c r="M1057" s="146">
        <f t="shared" si="285"/>
        <v>400530</v>
      </c>
      <c r="N1057" s="146"/>
      <c r="O1057" s="146"/>
      <c r="P1057" s="146"/>
      <c r="Q1057" s="144">
        <f t="shared" si="286"/>
        <v>400530</v>
      </c>
      <c r="R1057" s="146">
        <v>400530</v>
      </c>
      <c r="S1057" s="25"/>
      <c r="T1057" s="146"/>
      <c r="U1057" s="146"/>
      <c r="V1057" s="146"/>
      <c r="W1057" s="146"/>
      <c r="X1057" s="146"/>
      <c r="Y1057" s="146"/>
      <c r="Z1057" s="146"/>
      <c r="AA1057" s="146"/>
      <c r="AB1057" s="146"/>
      <c r="AC1057" s="146"/>
      <c r="AD1057" s="146"/>
      <c r="AE1057" s="146"/>
      <c r="AF1057" s="146"/>
      <c r="AG1057" s="324">
        <v>2025</v>
      </c>
      <c r="AH1057" s="128"/>
      <c r="AI1057" s="132"/>
      <c r="AJ1057" s="132"/>
      <c r="AK1057" s="141">
        <f t="shared" si="287"/>
        <v>992</v>
      </c>
      <c r="AL1057" s="35" t="s">
        <v>153</v>
      </c>
      <c r="AM1057" s="141" t="str">
        <f t="shared" si="288"/>
        <v>992.</v>
      </c>
      <c r="AN1057" s="147"/>
      <c r="AO1057" s="35"/>
      <c r="AP1057" s="16"/>
    </row>
    <row r="1058" spans="1:42" ht="22.5" customHeight="1" x14ac:dyDescent="0.25">
      <c r="A1058" s="68" t="str">
        <f t="shared" si="282"/>
        <v>993.</v>
      </c>
      <c r="B1058" s="25">
        <v>2055</v>
      </c>
      <c r="C1058" s="137" t="s">
        <v>409</v>
      </c>
      <c r="D1058" s="25">
        <v>1977</v>
      </c>
      <c r="E1058" s="111" t="s">
        <v>2932</v>
      </c>
      <c r="F1058" s="68" t="s">
        <v>2934</v>
      </c>
      <c r="G1058" s="30">
        <v>2</v>
      </c>
      <c r="H1058" s="30">
        <v>2</v>
      </c>
      <c r="I1058" s="144">
        <v>1199.7</v>
      </c>
      <c r="J1058" s="144">
        <v>757.9</v>
      </c>
      <c r="K1058" s="144">
        <v>757.9</v>
      </c>
      <c r="L1058" s="30">
        <v>53</v>
      </c>
      <c r="M1058" s="144">
        <f t="shared" si="285"/>
        <v>957430</v>
      </c>
      <c r="N1058" s="144"/>
      <c r="O1058" s="144"/>
      <c r="P1058" s="144"/>
      <c r="Q1058" s="144">
        <f t="shared" si="286"/>
        <v>957430</v>
      </c>
      <c r="R1058" s="144">
        <v>957430</v>
      </c>
      <c r="S1058" s="30"/>
      <c r="T1058" s="144"/>
      <c r="U1058" s="144"/>
      <c r="V1058" s="144"/>
      <c r="W1058" s="144"/>
      <c r="X1058" s="144"/>
      <c r="Y1058" s="144"/>
      <c r="Z1058" s="144"/>
      <c r="AA1058" s="144"/>
      <c r="AB1058" s="144"/>
      <c r="AC1058" s="144"/>
      <c r="AD1058" s="144"/>
      <c r="AE1058" s="144"/>
      <c r="AF1058" s="144"/>
      <c r="AG1058" s="324">
        <v>2025</v>
      </c>
      <c r="AH1058" s="128"/>
      <c r="AI1058" s="132"/>
      <c r="AJ1058" s="132"/>
      <c r="AK1058" s="141">
        <f t="shared" si="287"/>
        <v>993</v>
      </c>
      <c r="AL1058" s="35" t="s">
        <v>153</v>
      </c>
      <c r="AM1058" s="141" t="str">
        <f t="shared" si="288"/>
        <v>993.</v>
      </c>
      <c r="AN1058" s="147"/>
      <c r="AO1058" s="274"/>
      <c r="AP1058" s="16"/>
    </row>
    <row r="1059" spans="1:42" ht="22.5" customHeight="1" x14ac:dyDescent="0.25">
      <c r="A1059" s="68" t="str">
        <f t="shared" si="282"/>
        <v>994.</v>
      </c>
      <c r="B1059" s="25">
        <v>2075</v>
      </c>
      <c r="C1059" s="138" t="s">
        <v>514</v>
      </c>
      <c r="D1059" s="25">
        <v>1978</v>
      </c>
      <c r="E1059" s="68" t="s">
        <v>2932</v>
      </c>
      <c r="F1059" s="68" t="s">
        <v>2933</v>
      </c>
      <c r="G1059" s="25">
        <v>5</v>
      </c>
      <c r="H1059" s="25">
        <v>5</v>
      </c>
      <c r="I1059" s="146">
        <v>3996.4</v>
      </c>
      <c r="J1059" s="144">
        <v>3502.9</v>
      </c>
      <c r="K1059" s="146">
        <v>3502.9</v>
      </c>
      <c r="L1059" s="25">
        <v>162</v>
      </c>
      <c r="M1059" s="146">
        <f t="shared" si="285"/>
        <v>9358100</v>
      </c>
      <c r="N1059" s="146"/>
      <c r="O1059" s="146"/>
      <c r="P1059" s="146"/>
      <c r="Q1059" s="144">
        <f t="shared" si="286"/>
        <v>9358100</v>
      </c>
      <c r="R1059" s="146">
        <f>7715900+1642200</f>
        <v>9358100</v>
      </c>
      <c r="S1059" s="25"/>
      <c r="T1059" s="146"/>
      <c r="U1059" s="146"/>
      <c r="V1059" s="146"/>
      <c r="W1059" s="146"/>
      <c r="X1059" s="146"/>
      <c r="Y1059" s="146"/>
      <c r="Z1059" s="146"/>
      <c r="AA1059" s="146"/>
      <c r="AB1059" s="146"/>
      <c r="AC1059" s="146"/>
      <c r="AD1059" s="146"/>
      <c r="AE1059" s="146"/>
      <c r="AF1059" s="144"/>
      <c r="AG1059" s="324">
        <v>2025</v>
      </c>
      <c r="AH1059" s="128"/>
      <c r="AI1059" s="132"/>
      <c r="AJ1059" s="132"/>
      <c r="AK1059" s="141">
        <f t="shared" si="287"/>
        <v>994</v>
      </c>
      <c r="AL1059" s="35" t="s">
        <v>153</v>
      </c>
      <c r="AM1059" s="141" t="str">
        <f t="shared" si="288"/>
        <v>994.</v>
      </c>
      <c r="AN1059" s="147"/>
      <c r="AO1059" s="274"/>
      <c r="AP1059" s="16"/>
    </row>
    <row r="1060" spans="1:42" ht="22.5" customHeight="1" x14ac:dyDescent="0.25">
      <c r="A1060" s="68" t="str">
        <f t="shared" si="282"/>
        <v>995.</v>
      </c>
      <c r="B1060" s="25">
        <v>2076</v>
      </c>
      <c r="C1060" s="37" t="s">
        <v>515</v>
      </c>
      <c r="D1060" s="25">
        <v>1980</v>
      </c>
      <c r="E1060" s="68" t="s">
        <v>2932</v>
      </c>
      <c r="F1060" s="68" t="s">
        <v>2933</v>
      </c>
      <c r="G1060" s="25">
        <v>5</v>
      </c>
      <c r="H1060" s="25">
        <v>5</v>
      </c>
      <c r="I1060" s="146">
        <v>4068.2</v>
      </c>
      <c r="J1060" s="144">
        <v>3516.2</v>
      </c>
      <c r="K1060" s="146">
        <v>3516.2</v>
      </c>
      <c r="L1060" s="25">
        <v>164</v>
      </c>
      <c r="M1060" s="146">
        <f t="shared" si="285"/>
        <v>1642200</v>
      </c>
      <c r="N1060" s="146"/>
      <c r="O1060" s="146"/>
      <c r="P1060" s="146"/>
      <c r="Q1060" s="144">
        <f t="shared" si="286"/>
        <v>1642200</v>
      </c>
      <c r="R1060" s="146">
        <v>1642200</v>
      </c>
      <c r="S1060" s="25"/>
      <c r="T1060" s="146"/>
      <c r="U1060" s="146"/>
      <c r="V1060" s="146"/>
      <c r="W1060" s="146"/>
      <c r="X1060" s="146"/>
      <c r="Y1060" s="146"/>
      <c r="Z1060" s="146"/>
      <c r="AA1060" s="146"/>
      <c r="AB1060" s="146"/>
      <c r="AC1060" s="146"/>
      <c r="AD1060" s="146"/>
      <c r="AE1060" s="146"/>
      <c r="AF1060" s="144"/>
      <c r="AG1060" s="324">
        <v>2025</v>
      </c>
      <c r="AH1060" s="128"/>
      <c r="AI1060" s="132"/>
      <c r="AJ1060" s="132"/>
      <c r="AK1060" s="141">
        <f t="shared" si="287"/>
        <v>995</v>
      </c>
      <c r="AL1060" s="35" t="s">
        <v>153</v>
      </c>
      <c r="AM1060" s="141" t="str">
        <f t="shared" si="288"/>
        <v>995.</v>
      </c>
      <c r="AN1060" s="147"/>
      <c r="AO1060" s="274"/>
      <c r="AP1060" s="16"/>
    </row>
    <row r="1061" spans="1:42" ht="22.5" customHeight="1" x14ac:dyDescent="0.25">
      <c r="A1061" s="68" t="str">
        <f t="shared" si="282"/>
        <v>996.</v>
      </c>
      <c r="B1061" s="25">
        <v>2099</v>
      </c>
      <c r="C1061" s="37" t="s">
        <v>517</v>
      </c>
      <c r="D1061" s="25">
        <v>1983</v>
      </c>
      <c r="E1061" s="68" t="s">
        <v>2932</v>
      </c>
      <c r="F1061" s="68" t="s">
        <v>2934</v>
      </c>
      <c r="G1061" s="25">
        <v>5</v>
      </c>
      <c r="H1061" s="25">
        <v>2</v>
      </c>
      <c r="I1061" s="146">
        <v>1514.6</v>
      </c>
      <c r="J1061" s="144">
        <v>1364.8</v>
      </c>
      <c r="K1061" s="146">
        <v>1364.8</v>
      </c>
      <c r="L1061" s="25">
        <v>71</v>
      </c>
      <c r="M1061" s="146">
        <f t="shared" si="285"/>
        <v>455988</v>
      </c>
      <c r="N1061" s="146"/>
      <c r="O1061" s="146"/>
      <c r="P1061" s="146"/>
      <c r="Q1061" s="144">
        <f t="shared" si="286"/>
        <v>455988</v>
      </c>
      <c r="R1061" s="146">
        <v>455988</v>
      </c>
      <c r="S1061" s="25"/>
      <c r="T1061" s="146"/>
      <c r="U1061" s="146"/>
      <c r="V1061" s="146"/>
      <c r="W1061" s="146"/>
      <c r="X1061" s="146"/>
      <c r="Y1061" s="146"/>
      <c r="Z1061" s="146"/>
      <c r="AA1061" s="146"/>
      <c r="AB1061" s="146"/>
      <c r="AC1061" s="146"/>
      <c r="AD1061" s="146"/>
      <c r="AE1061" s="146"/>
      <c r="AF1061" s="144"/>
      <c r="AG1061" s="324">
        <v>2025</v>
      </c>
      <c r="AH1061" s="128"/>
      <c r="AI1061" s="132"/>
      <c r="AJ1061" s="132"/>
      <c r="AK1061" s="141">
        <f t="shared" si="287"/>
        <v>996</v>
      </c>
      <c r="AL1061" s="35" t="s">
        <v>153</v>
      </c>
      <c r="AM1061" s="141" t="str">
        <f t="shared" si="288"/>
        <v>996.</v>
      </c>
      <c r="AN1061" s="147"/>
      <c r="AO1061" s="274"/>
      <c r="AP1061" s="16"/>
    </row>
    <row r="1062" spans="1:42" ht="22.5" customHeight="1" x14ac:dyDescent="0.25">
      <c r="A1062" s="68" t="str">
        <f t="shared" si="282"/>
        <v>997.</v>
      </c>
      <c r="B1062" s="25">
        <v>2179</v>
      </c>
      <c r="C1062" s="36" t="s">
        <v>469</v>
      </c>
      <c r="D1062" s="25">
        <v>1988</v>
      </c>
      <c r="E1062" s="68" t="s">
        <v>2932</v>
      </c>
      <c r="F1062" s="68" t="s">
        <v>2933</v>
      </c>
      <c r="G1062" s="25">
        <v>3</v>
      </c>
      <c r="H1062" s="25">
        <v>2</v>
      </c>
      <c r="I1062" s="146">
        <v>895.4</v>
      </c>
      <c r="J1062" s="144">
        <v>833.3</v>
      </c>
      <c r="K1062" s="146">
        <v>883.3</v>
      </c>
      <c r="L1062" s="25">
        <v>38</v>
      </c>
      <c r="M1062" s="146">
        <f t="shared" ref="M1062:M1073" si="289">R1062+T1062+V1062+X1062+Z1062+AB1062+AE1062+AF1062</f>
        <v>591552</v>
      </c>
      <c r="N1062" s="146"/>
      <c r="O1062" s="146"/>
      <c r="P1062" s="146"/>
      <c r="Q1062" s="144">
        <f t="shared" ref="Q1062:Q1073" si="290">M1062</f>
        <v>591552</v>
      </c>
      <c r="R1062" s="146">
        <v>591552</v>
      </c>
      <c r="S1062" s="25"/>
      <c r="T1062" s="146"/>
      <c r="U1062" s="146"/>
      <c r="V1062" s="146"/>
      <c r="W1062" s="146"/>
      <c r="X1062" s="146"/>
      <c r="Y1062" s="146"/>
      <c r="Z1062" s="146"/>
      <c r="AA1062" s="146"/>
      <c r="AB1062" s="146"/>
      <c r="AC1062" s="146"/>
      <c r="AD1062" s="146"/>
      <c r="AE1062" s="146"/>
      <c r="AF1062" s="146"/>
      <c r="AG1062" s="324">
        <v>2025</v>
      </c>
      <c r="AH1062" s="128"/>
      <c r="AI1062" s="132"/>
      <c r="AJ1062" s="132"/>
      <c r="AK1062" s="141">
        <f t="shared" si="287"/>
        <v>997</v>
      </c>
      <c r="AL1062" s="35" t="s">
        <v>153</v>
      </c>
      <c r="AM1062" s="141" t="str">
        <f t="shared" si="288"/>
        <v>997.</v>
      </c>
      <c r="AN1062" s="147"/>
      <c r="AO1062" s="35"/>
      <c r="AP1062" s="16"/>
    </row>
    <row r="1063" spans="1:42" ht="22.5" customHeight="1" x14ac:dyDescent="0.25">
      <c r="A1063" s="68" t="str">
        <f t="shared" si="282"/>
        <v>998.</v>
      </c>
      <c r="B1063" s="25">
        <v>2181</v>
      </c>
      <c r="C1063" s="36" t="s">
        <v>1639</v>
      </c>
      <c r="D1063" s="25">
        <v>1990</v>
      </c>
      <c r="E1063" s="68" t="s">
        <v>2932</v>
      </c>
      <c r="F1063" s="68" t="s">
        <v>2933</v>
      </c>
      <c r="G1063" s="25">
        <v>3</v>
      </c>
      <c r="H1063" s="25">
        <v>3</v>
      </c>
      <c r="I1063" s="146">
        <v>1414.9</v>
      </c>
      <c r="J1063" s="146">
        <v>1285.3</v>
      </c>
      <c r="K1063" s="146">
        <v>1285.3</v>
      </c>
      <c r="L1063" s="25">
        <v>61</v>
      </c>
      <c r="M1063" s="144">
        <f t="shared" si="289"/>
        <v>5160778</v>
      </c>
      <c r="N1063" s="144"/>
      <c r="O1063" s="144"/>
      <c r="P1063" s="144"/>
      <c r="Q1063" s="144">
        <f t="shared" si="290"/>
        <v>5160778</v>
      </c>
      <c r="R1063" s="144"/>
      <c r="S1063" s="30"/>
      <c r="T1063" s="144"/>
      <c r="U1063" s="146">
        <v>686</v>
      </c>
      <c r="V1063" s="146">
        <f>U1063*7523</f>
        <v>5160778</v>
      </c>
      <c r="W1063" s="144"/>
      <c r="X1063" s="144"/>
      <c r="Y1063" s="144"/>
      <c r="Z1063" s="144"/>
      <c r="AA1063" s="144"/>
      <c r="AB1063" s="144"/>
      <c r="AC1063" s="146"/>
      <c r="AD1063" s="146"/>
      <c r="AE1063" s="144"/>
      <c r="AF1063" s="144"/>
      <c r="AG1063" s="324">
        <v>2025</v>
      </c>
      <c r="AH1063" s="128"/>
      <c r="AI1063" s="132"/>
      <c r="AJ1063" s="132"/>
      <c r="AK1063" s="141">
        <f t="shared" si="287"/>
        <v>998</v>
      </c>
      <c r="AL1063" s="35" t="s">
        <v>153</v>
      </c>
      <c r="AM1063" s="141" t="str">
        <f t="shared" si="288"/>
        <v>998.</v>
      </c>
      <c r="AN1063" s="147"/>
      <c r="AO1063" s="274"/>
      <c r="AP1063" s="16"/>
    </row>
    <row r="1064" spans="1:42" ht="22.5" customHeight="1" x14ac:dyDescent="0.25">
      <c r="A1064" s="68" t="str">
        <f t="shared" si="282"/>
        <v>999.</v>
      </c>
      <c r="B1064" s="25">
        <v>2182</v>
      </c>
      <c r="C1064" s="36" t="s">
        <v>1640</v>
      </c>
      <c r="D1064" s="25">
        <v>1984</v>
      </c>
      <c r="E1064" s="68" t="s">
        <v>2932</v>
      </c>
      <c r="F1064" s="68" t="s">
        <v>2933</v>
      </c>
      <c r="G1064" s="25">
        <v>2</v>
      </c>
      <c r="H1064" s="25">
        <v>2</v>
      </c>
      <c r="I1064" s="146">
        <v>634.5</v>
      </c>
      <c r="J1064" s="146">
        <v>574.70000000000005</v>
      </c>
      <c r="K1064" s="146">
        <v>575.1</v>
      </c>
      <c r="L1064" s="25">
        <v>31</v>
      </c>
      <c r="M1064" s="144">
        <f t="shared" si="289"/>
        <v>3317643</v>
      </c>
      <c r="N1064" s="144"/>
      <c r="O1064" s="144"/>
      <c r="P1064" s="144"/>
      <c r="Q1064" s="144">
        <f t="shared" si="290"/>
        <v>3317643</v>
      </c>
      <c r="R1064" s="144"/>
      <c r="S1064" s="30"/>
      <c r="T1064" s="144"/>
      <c r="U1064" s="146">
        <v>441</v>
      </c>
      <c r="V1064" s="146">
        <f>U1064*7523</f>
        <v>3317643</v>
      </c>
      <c r="W1064" s="144"/>
      <c r="X1064" s="144"/>
      <c r="Y1064" s="144"/>
      <c r="Z1064" s="144"/>
      <c r="AA1064" s="144"/>
      <c r="AB1064" s="144"/>
      <c r="AC1064" s="146"/>
      <c r="AD1064" s="146"/>
      <c r="AE1064" s="144"/>
      <c r="AF1064" s="144"/>
      <c r="AG1064" s="324">
        <v>2025</v>
      </c>
      <c r="AH1064" s="128"/>
      <c r="AI1064" s="132"/>
      <c r="AJ1064" s="132"/>
      <c r="AK1064" s="141">
        <f t="shared" si="287"/>
        <v>999</v>
      </c>
      <c r="AL1064" s="35" t="s">
        <v>153</v>
      </c>
      <c r="AM1064" s="141" t="str">
        <f t="shared" si="288"/>
        <v>999.</v>
      </c>
      <c r="AN1064" s="147"/>
      <c r="AO1064" s="274"/>
      <c r="AP1064" s="16"/>
    </row>
    <row r="1065" spans="1:42" ht="22.5" customHeight="1" x14ac:dyDescent="0.25">
      <c r="A1065" s="68" t="str">
        <f t="shared" si="282"/>
        <v>1000.</v>
      </c>
      <c r="B1065" s="25">
        <v>2198</v>
      </c>
      <c r="C1065" s="138" t="s">
        <v>510</v>
      </c>
      <c r="D1065" s="25">
        <v>1982</v>
      </c>
      <c r="E1065" s="68" t="s">
        <v>2932</v>
      </c>
      <c r="F1065" s="68" t="s">
        <v>2933</v>
      </c>
      <c r="G1065" s="25">
        <v>3</v>
      </c>
      <c r="H1065" s="25">
        <v>2</v>
      </c>
      <c r="I1065" s="146">
        <v>944</v>
      </c>
      <c r="J1065" s="144">
        <v>854</v>
      </c>
      <c r="K1065" s="146">
        <v>854</v>
      </c>
      <c r="L1065" s="25">
        <v>42</v>
      </c>
      <c r="M1065" s="146">
        <f t="shared" si="289"/>
        <v>597714</v>
      </c>
      <c r="N1065" s="146"/>
      <c r="O1065" s="146"/>
      <c r="P1065" s="146"/>
      <c r="Q1065" s="144">
        <f t="shared" si="290"/>
        <v>597714</v>
      </c>
      <c r="R1065" s="146">
        <v>597714</v>
      </c>
      <c r="S1065" s="25"/>
      <c r="T1065" s="146"/>
      <c r="U1065" s="146"/>
      <c r="V1065" s="146"/>
      <c r="W1065" s="146"/>
      <c r="X1065" s="146"/>
      <c r="Y1065" s="146"/>
      <c r="Z1065" s="146"/>
      <c r="AA1065" s="146"/>
      <c r="AB1065" s="146"/>
      <c r="AC1065" s="146"/>
      <c r="AD1065" s="146"/>
      <c r="AE1065" s="146"/>
      <c r="AF1065" s="144"/>
      <c r="AG1065" s="324">
        <v>2025</v>
      </c>
      <c r="AH1065" s="128"/>
      <c r="AI1065" s="132"/>
      <c r="AJ1065" s="132"/>
      <c r="AK1065" s="141">
        <f t="shared" si="287"/>
        <v>1000</v>
      </c>
      <c r="AL1065" s="35" t="s">
        <v>153</v>
      </c>
      <c r="AM1065" s="141" t="str">
        <f t="shared" si="288"/>
        <v>1000.</v>
      </c>
      <c r="AN1065" s="147"/>
      <c r="AO1065" s="274"/>
      <c r="AP1065" s="16"/>
    </row>
    <row r="1066" spans="1:42" ht="22.5" customHeight="1" x14ac:dyDescent="0.25">
      <c r="A1066" s="68" t="str">
        <f t="shared" si="282"/>
        <v>1001.</v>
      </c>
      <c r="B1066" s="25">
        <v>2214</v>
      </c>
      <c r="C1066" s="138" t="s">
        <v>1117</v>
      </c>
      <c r="D1066" s="25">
        <v>1973</v>
      </c>
      <c r="E1066" s="68" t="s">
        <v>2932</v>
      </c>
      <c r="F1066" s="68" t="s">
        <v>2934</v>
      </c>
      <c r="G1066" s="25">
        <v>2</v>
      </c>
      <c r="H1066" s="25">
        <v>2</v>
      </c>
      <c r="I1066" s="146">
        <v>964.1</v>
      </c>
      <c r="J1066" s="144">
        <v>888.9</v>
      </c>
      <c r="K1066" s="146">
        <v>888.9</v>
      </c>
      <c r="L1066" s="25">
        <v>30</v>
      </c>
      <c r="M1066" s="146">
        <f t="shared" si="289"/>
        <v>971720</v>
      </c>
      <c r="N1066" s="146"/>
      <c r="O1066" s="146"/>
      <c r="P1066" s="146"/>
      <c r="Q1066" s="144">
        <f t="shared" si="290"/>
        <v>971720</v>
      </c>
      <c r="R1066" s="146">
        <v>971720</v>
      </c>
      <c r="S1066" s="25"/>
      <c r="T1066" s="146"/>
      <c r="U1066" s="146"/>
      <c r="V1066" s="146"/>
      <c r="W1066" s="146"/>
      <c r="X1066" s="146"/>
      <c r="Y1066" s="146"/>
      <c r="Z1066" s="146"/>
      <c r="AA1066" s="146"/>
      <c r="AB1066" s="146"/>
      <c r="AC1066" s="146"/>
      <c r="AD1066" s="146"/>
      <c r="AE1066" s="146"/>
      <c r="AF1066" s="144"/>
      <c r="AG1066" s="324">
        <v>2025</v>
      </c>
      <c r="AH1066" s="128"/>
      <c r="AI1066" s="132"/>
      <c r="AJ1066" s="132"/>
      <c r="AK1066" s="141">
        <f t="shared" si="287"/>
        <v>1001</v>
      </c>
      <c r="AL1066" s="35" t="s">
        <v>153</v>
      </c>
      <c r="AM1066" s="141" t="str">
        <f t="shared" si="288"/>
        <v>1001.</v>
      </c>
      <c r="AN1066" s="147"/>
      <c r="AO1066" s="274"/>
      <c r="AP1066" s="16"/>
    </row>
    <row r="1067" spans="1:42" ht="22.5" customHeight="1" x14ac:dyDescent="0.25">
      <c r="A1067" s="68" t="str">
        <f t="shared" si="282"/>
        <v>1002.</v>
      </c>
      <c r="B1067" s="25">
        <v>2246</v>
      </c>
      <c r="C1067" s="137" t="s">
        <v>442</v>
      </c>
      <c r="D1067" s="25">
        <v>1958</v>
      </c>
      <c r="E1067" s="111" t="s">
        <v>2932</v>
      </c>
      <c r="F1067" s="68" t="s">
        <v>2934</v>
      </c>
      <c r="G1067" s="30">
        <v>2</v>
      </c>
      <c r="H1067" s="30">
        <v>1</v>
      </c>
      <c r="I1067" s="144">
        <v>521.4</v>
      </c>
      <c r="J1067" s="144">
        <v>477.9</v>
      </c>
      <c r="K1067" s="144">
        <v>477.9</v>
      </c>
      <c r="L1067" s="30">
        <v>17</v>
      </c>
      <c r="M1067" s="144">
        <f t="shared" si="289"/>
        <v>1602064.5</v>
      </c>
      <c r="N1067" s="144"/>
      <c r="O1067" s="144"/>
      <c r="P1067" s="144"/>
      <c r="Q1067" s="144">
        <f t="shared" si="290"/>
        <v>1602064.5</v>
      </c>
      <c r="R1067" s="144">
        <v>1602064.5</v>
      </c>
      <c r="S1067" s="30"/>
      <c r="T1067" s="144"/>
      <c r="U1067" s="144"/>
      <c r="V1067" s="144"/>
      <c r="W1067" s="144"/>
      <c r="X1067" s="144"/>
      <c r="Y1067" s="144"/>
      <c r="Z1067" s="144"/>
      <c r="AA1067" s="144"/>
      <c r="AB1067" s="144"/>
      <c r="AC1067" s="144"/>
      <c r="AD1067" s="144"/>
      <c r="AE1067" s="144"/>
      <c r="AF1067" s="144"/>
      <c r="AG1067" s="324">
        <v>2025</v>
      </c>
      <c r="AH1067" s="128"/>
      <c r="AI1067" s="132"/>
      <c r="AJ1067" s="132"/>
      <c r="AK1067" s="141">
        <f t="shared" si="287"/>
        <v>1002</v>
      </c>
      <c r="AL1067" s="35" t="s">
        <v>153</v>
      </c>
      <c r="AM1067" s="141" t="str">
        <f t="shared" si="288"/>
        <v>1002.</v>
      </c>
      <c r="AN1067" s="147"/>
      <c r="AO1067" s="274"/>
      <c r="AP1067" s="16"/>
    </row>
    <row r="1068" spans="1:42" ht="22.5" customHeight="1" x14ac:dyDescent="0.25">
      <c r="A1068" s="68" t="str">
        <f t="shared" si="282"/>
        <v>1003.</v>
      </c>
      <c r="B1068" s="25">
        <v>2248</v>
      </c>
      <c r="C1068" s="36" t="s">
        <v>493</v>
      </c>
      <c r="D1068" s="25">
        <v>1972</v>
      </c>
      <c r="E1068" s="68" t="s">
        <v>2932</v>
      </c>
      <c r="F1068" s="68" t="s">
        <v>2934</v>
      </c>
      <c r="G1068" s="25">
        <v>2</v>
      </c>
      <c r="H1068" s="25">
        <v>1</v>
      </c>
      <c r="I1068" s="146">
        <v>384</v>
      </c>
      <c r="J1068" s="144">
        <v>352.2</v>
      </c>
      <c r="K1068" s="146">
        <v>352.2</v>
      </c>
      <c r="L1068" s="25">
        <v>12</v>
      </c>
      <c r="M1068" s="146">
        <f t="shared" si="289"/>
        <v>1299520</v>
      </c>
      <c r="N1068" s="146"/>
      <c r="O1068" s="146"/>
      <c r="P1068" s="146"/>
      <c r="Q1068" s="144">
        <f t="shared" si="290"/>
        <v>1299520</v>
      </c>
      <c r="R1068" s="146">
        <v>1299520</v>
      </c>
      <c r="S1068" s="25"/>
      <c r="T1068" s="146"/>
      <c r="U1068" s="146"/>
      <c r="V1068" s="146"/>
      <c r="W1068" s="146"/>
      <c r="X1068" s="146"/>
      <c r="Y1068" s="146"/>
      <c r="Z1068" s="146"/>
      <c r="AA1068" s="146"/>
      <c r="AB1068" s="146"/>
      <c r="AC1068" s="146"/>
      <c r="AD1068" s="146"/>
      <c r="AE1068" s="146"/>
      <c r="AF1068" s="146"/>
      <c r="AG1068" s="324">
        <v>2025</v>
      </c>
      <c r="AH1068" s="128"/>
      <c r="AI1068" s="132"/>
      <c r="AJ1068" s="132"/>
      <c r="AK1068" s="141">
        <f t="shared" si="287"/>
        <v>1003</v>
      </c>
      <c r="AL1068" s="35" t="s">
        <v>153</v>
      </c>
      <c r="AM1068" s="141" t="str">
        <f t="shared" si="288"/>
        <v>1003.</v>
      </c>
      <c r="AN1068" s="147"/>
      <c r="AO1068" s="35"/>
      <c r="AP1068" s="16"/>
    </row>
    <row r="1069" spans="1:42" ht="22.5" customHeight="1" x14ac:dyDescent="0.25">
      <c r="A1069" s="68" t="str">
        <f t="shared" si="282"/>
        <v>1004.</v>
      </c>
      <c r="B1069" s="25">
        <v>2250</v>
      </c>
      <c r="C1069" s="36" t="s">
        <v>494</v>
      </c>
      <c r="D1069" s="25">
        <v>1981</v>
      </c>
      <c r="E1069" s="68" t="s">
        <v>2932</v>
      </c>
      <c r="F1069" s="68" t="s">
        <v>2934</v>
      </c>
      <c r="G1069" s="25">
        <v>2</v>
      </c>
      <c r="H1069" s="25">
        <v>2</v>
      </c>
      <c r="I1069" s="146">
        <v>847.9</v>
      </c>
      <c r="J1069" s="144">
        <v>780.8</v>
      </c>
      <c r="K1069" s="146">
        <v>780.8</v>
      </c>
      <c r="L1069" s="25">
        <v>25</v>
      </c>
      <c r="M1069" s="146">
        <f t="shared" si="289"/>
        <v>394368</v>
      </c>
      <c r="N1069" s="146"/>
      <c r="O1069" s="146"/>
      <c r="P1069" s="146"/>
      <c r="Q1069" s="144">
        <f t="shared" si="290"/>
        <v>394368</v>
      </c>
      <c r="R1069" s="146">
        <v>394368</v>
      </c>
      <c r="S1069" s="25"/>
      <c r="T1069" s="146"/>
      <c r="U1069" s="146"/>
      <c r="V1069" s="146"/>
      <c r="W1069" s="146"/>
      <c r="X1069" s="146"/>
      <c r="Y1069" s="146"/>
      <c r="Z1069" s="146"/>
      <c r="AA1069" s="146"/>
      <c r="AB1069" s="146"/>
      <c r="AC1069" s="146"/>
      <c r="AD1069" s="146"/>
      <c r="AE1069" s="146"/>
      <c r="AF1069" s="146"/>
      <c r="AG1069" s="324">
        <v>2025</v>
      </c>
      <c r="AH1069" s="128"/>
      <c r="AI1069" s="132"/>
      <c r="AJ1069" s="132"/>
      <c r="AK1069" s="141">
        <f t="shared" si="287"/>
        <v>1004</v>
      </c>
      <c r="AL1069" s="35" t="s">
        <v>153</v>
      </c>
      <c r="AM1069" s="141" t="str">
        <f t="shared" si="288"/>
        <v>1004.</v>
      </c>
      <c r="AN1069" s="147"/>
      <c r="AO1069" s="35"/>
      <c r="AP1069" s="16"/>
    </row>
    <row r="1070" spans="1:42" ht="22.5" customHeight="1" x14ac:dyDescent="0.25">
      <c r="A1070" s="68" t="str">
        <f t="shared" si="282"/>
        <v>1005.</v>
      </c>
      <c r="B1070" s="25">
        <v>2253</v>
      </c>
      <c r="C1070" s="36" t="s">
        <v>1644</v>
      </c>
      <c r="D1070" s="25">
        <v>1979</v>
      </c>
      <c r="E1070" s="68" t="s">
        <v>2932</v>
      </c>
      <c r="F1070" s="68" t="s">
        <v>2933</v>
      </c>
      <c r="G1070" s="25">
        <v>3</v>
      </c>
      <c r="H1070" s="25">
        <v>3</v>
      </c>
      <c r="I1070" s="146">
        <v>1410.2</v>
      </c>
      <c r="J1070" s="146">
        <v>1261.5999999999999</v>
      </c>
      <c r="K1070" s="146">
        <v>1261.5999999999999</v>
      </c>
      <c r="L1070" s="25">
        <v>68</v>
      </c>
      <c r="M1070" s="144">
        <f t="shared" si="289"/>
        <v>3035624</v>
      </c>
      <c r="N1070" s="144"/>
      <c r="O1070" s="144"/>
      <c r="P1070" s="144"/>
      <c r="Q1070" s="144">
        <f t="shared" si="290"/>
        <v>3035624</v>
      </c>
      <c r="R1070" s="144">
        <f>1313760+1721864</f>
        <v>3035624</v>
      </c>
      <c r="S1070" s="30"/>
      <c r="T1070" s="144"/>
      <c r="U1070" s="146"/>
      <c r="V1070" s="146"/>
      <c r="W1070" s="144"/>
      <c r="X1070" s="144"/>
      <c r="Y1070" s="144"/>
      <c r="Z1070" s="144"/>
      <c r="AA1070" s="144"/>
      <c r="AB1070" s="144"/>
      <c r="AC1070" s="146"/>
      <c r="AD1070" s="146"/>
      <c r="AE1070" s="144"/>
      <c r="AF1070" s="144"/>
      <c r="AG1070" s="324">
        <v>2025</v>
      </c>
      <c r="AH1070" s="128"/>
      <c r="AI1070" s="132"/>
      <c r="AJ1070" s="132"/>
      <c r="AK1070" s="141">
        <f t="shared" si="287"/>
        <v>1005</v>
      </c>
      <c r="AL1070" s="35" t="s">
        <v>153</v>
      </c>
      <c r="AM1070" s="141" t="str">
        <f t="shared" si="288"/>
        <v>1005.</v>
      </c>
      <c r="AN1070" s="147"/>
      <c r="AO1070" s="274"/>
      <c r="AP1070" s="16"/>
    </row>
    <row r="1071" spans="1:42" ht="22.5" customHeight="1" x14ac:dyDescent="0.25">
      <c r="A1071" s="68" t="str">
        <f t="shared" si="282"/>
        <v>1006.</v>
      </c>
      <c r="B1071" s="25">
        <v>2260</v>
      </c>
      <c r="C1071" s="36" t="s">
        <v>497</v>
      </c>
      <c r="D1071" s="25">
        <v>1979</v>
      </c>
      <c r="E1071" s="68" t="s">
        <v>2932</v>
      </c>
      <c r="F1071" s="68" t="s">
        <v>2934</v>
      </c>
      <c r="G1071" s="25">
        <v>3</v>
      </c>
      <c r="H1071" s="25">
        <v>2</v>
      </c>
      <c r="I1071" s="146">
        <v>1298.4000000000001</v>
      </c>
      <c r="J1071" s="144">
        <v>1175.7</v>
      </c>
      <c r="K1071" s="146">
        <v>1175.7</v>
      </c>
      <c r="L1071" s="25">
        <v>52</v>
      </c>
      <c r="M1071" s="146">
        <f t="shared" si="289"/>
        <v>788256</v>
      </c>
      <c r="N1071" s="146"/>
      <c r="O1071" s="146"/>
      <c r="P1071" s="146"/>
      <c r="Q1071" s="144">
        <f t="shared" si="290"/>
        <v>788256</v>
      </c>
      <c r="R1071" s="146">
        <v>788256</v>
      </c>
      <c r="S1071" s="25"/>
      <c r="T1071" s="146"/>
      <c r="U1071" s="146"/>
      <c r="V1071" s="146"/>
      <c r="W1071" s="146"/>
      <c r="X1071" s="146"/>
      <c r="Y1071" s="146"/>
      <c r="Z1071" s="146"/>
      <c r="AA1071" s="146"/>
      <c r="AB1071" s="146"/>
      <c r="AC1071" s="146"/>
      <c r="AD1071" s="146"/>
      <c r="AE1071" s="146"/>
      <c r="AF1071" s="146"/>
      <c r="AG1071" s="324">
        <v>2025</v>
      </c>
      <c r="AH1071" s="128"/>
      <c r="AI1071" s="132"/>
      <c r="AJ1071" s="132"/>
      <c r="AK1071" s="141">
        <f t="shared" si="287"/>
        <v>1006</v>
      </c>
      <c r="AL1071" s="35" t="s">
        <v>153</v>
      </c>
      <c r="AM1071" s="141" t="str">
        <f t="shared" si="288"/>
        <v>1006.</v>
      </c>
      <c r="AN1071" s="147"/>
      <c r="AO1071" s="35"/>
      <c r="AP1071" s="16"/>
    </row>
    <row r="1072" spans="1:42" ht="22.5" customHeight="1" x14ac:dyDescent="0.25">
      <c r="A1072" s="68" t="str">
        <f t="shared" si="282"/>
        <v>1007.</v>
      </c>
      <c r="B1072" s="25">
        <v>2264</v>
      </c>
      <c r="C1072" s="36" t="s">
        <v>1648</v>
      </c>
      <c r="D1072" s="25">
        <v>1984</v>
      </c>
      <c r="E1072" s="68" t="s">
        <v>2932</v>
      </c>
      <c r="F1072" s="68" t="s">
        <v>2934</v>
      </c>
      <c r="G1072" s="25">
        <v>3</v>
      </c>
      <c r="H1072" s="25">
        <v>3</v>
      </c>
      <c r="I1072" s="146">
        <v>1266.2</v>
      </c>
      <c r="J1072" s="146">
        <v>1143.5</v>
      </c>
      <c r="K1072" s="146">
        <v>1143.5</v>
      </c>
      <c r="L1072" s="25">
        <v>62</v>
      </c>
      <c r="M1072" s="144">
        <f t="shared" si="289"/>
        <v>3202252</v>
      </c>
      <c r="N1072" s="146"/>
      <c r="O1072" s="146"/>
      <c r="P1072" s="146"/>
      <c r="Q1072" s="144">
        <f t="shared" si="290"/>
        <v>3202252</v>
      </c>
      <c r="R1072" s="146">
        <v>1059864</v>
      </c>
      <c r="S1072" s="25"/>
      <c r="T1072" s="146"/>
      <c r="U1072" s="146">
        <v>604</v>
      </c>
      <c r="V1072" s="146">
        <f>U1072*3547</f>
        <v>2142388</v>
      </c>
      <c r="W1072" s="146"/>
      <c r="X1072" s="146"/>
      <c r="Y1072" s="146"/>
      <c r="Z1072" s="146"/>
      <c r="AA1072" s="146"/>
      <c r="AB1072" s="146"/>
      <c r="AC1072" s="146"/>
      <c r="AD1072" s="146"/>
      <c r="AE1072" s="146"/>
      <c r="AF1072" s="146"/>
      <c r="AG1072" s="324">
        <v>2025</v>
      </c>
      <c r="AH1072" s="128"/>
      <c r="AI1072" s="132"/>
      <c r="AJ1072" s="132"/>
      <c r="AK1072" s="141">
        <f t="shared" si="287"/>
        <v>1007</v>
      </c>
      <c r="AL1072" s="35" t="s">
        <v>153</v>
      </c>
      <c r="AM1072" s="141" t="str">
        <f t="shared" si="288"/>
        <v>1007.</v>
      </c>
      <c r="AN1072" s="147"/>
      <c r="AO1072" s="274"/>
      <c r="AP1072" s="16"/>
    </row>
    <row r="1073" spans="1:42" ht="22.5" customHeight="1" x14ac:dyDescent="0.25">
      <c r="A1073" s="68" t="str">
        <f t="shared" si="282"/>
        <v>1008.</v>
      </c>
      <c r="B1073" s="25">
        <v>2265</v>
      </c>
      <c r="C1073" s="36" t="s">
        <v>498</v>
      </c>
      <c r="D1073" s="25">
        <v>1983</v>
      </c>
      <c r="E1073" s="68" t="s">
        <v>2932</v>
      </c>
      <c r="F1073" s="68" t="s">
        <v>2934</v>
      </c>
      <c r="G1073" s="25">
        <v>3</v>
      </c>
      <c r="H1073" s="25">
        <v>2</v>
      </c>
      <c r="I1073" s="146">
        <v>1302.8</v>
      </c>
      <c r="J1073" s="144">
        <v>1180.0999999999999</v>
      </c>
      <c r="K1073" s="146">
        <v>1180.0999999999999</v>
      </c>
      <c r="L1073" s="25">
        <v>53</v>
      </c>
      <c r="M1073" s="146">
        <f t="shared" si="289"/>
        <v>1059864</v>
      </c>
      <c r="N1073" s="146"/>
      <c r="O1073" s="146"/>
      <c r="P1073" s="146"/>
      <c r="Q1073" s="144">
        <f t="shared" si="290"/>
        <v>1059864</v>
      </c>
      <c r="R1073" s="146">
        <v>1059864</v>
      </c>
      <c r="S1073" s="25"/>
      <c r="T1073" s="146"/>
      <c r="U1073" s="146"/>
      <c r="V1073" s="146"/>
      <c r="W1073" s="146"/>
      <c r="X1073" s="146"/>
      <c r="Y1073" s="146"/>
      <c r="Z1073" s="146"/>
      <c r="AA1073" s="146"/>
      <c r="AB1073" s="146"/>
      <c r="AC1073" s="146"/>
      <c r="AD1073" s="146"/>
      <c r="AE1073" s="146"/>
      <c r="AF1073" s="146"/>
      <c r="AG1073" s="324">
        <v>2025</v>
      </c>
      <c r="AH1073" s="128"/>
      <c r="AI1073" s="132"/>
      <c r="AJ1073" s="132"/>
      <c r="AK1073" s="141">
        <f t="shared" si="287"/>
        <v>1008</v>
      </c>
      <c r="AL1073" s="35" t="s">
        <v>153</v>
      </c>
      <c r="AM1073" s="141" t="str">
        <f t="shared" si="288"/>
        <v>1008.</v>
      </c>
      <c r="AN1073" s="147"/>
      <c r="AO1073" s="35"/>
      <c r="AP1073" s="16"/>
    </row>
    <row r="1074" spans="1:42" ht="22.5" customHeight="1" x14ac:dyDescent="0.25">
      <c r="A1074" s="68" t="str">
        <f t="shared" si="282"/>
        <v>1009.</v>
      </c>
      <c r="B1074" s="25">
        <v>1923</v>
      </c>
      <c r="C1074" s="36" t="s">
        <v>451</v>
      </c>
      <c r="D1074" s="25">
        <v>1976</v>
      </c>
      <c r="E1074" s="68" t="s">
        <v>2932</v>
      </c>
      <c r="F1074" s="68" t="s">
        <v>2934</v>
      </c>
      <c r="G1074" s="25">
        <v>2</v>
      </c>
      <c r="H1074" s="25">
        <v>1</v>
      </c>
      <c r="I1074" s="146">
        <v>369.4</v>
      </c>
      <c r="J1074" s="144">
        <v>252.1</v>
      </c>
      <c r="K1074" s="146">
        <v>252.1</v>
      </c>
      <c r="L1074" s="25">
        <v>26</v>
      </c>
      <c r="M1074" s="146">
        <f t="shared" si="283"/>
        <v>74308</v>
      </c>
      <c r="N1074" s="146"/>
      <c r="O1074" s="146"/>
      <c r="P1074" s="146"/>
      <c r="Q1074" s="144">
        <f t="shared" si="284"/>
        <v>74308</v>
      </c>
      <c r="R1074" s="146">
        <v>74308</v>
      </c>
      <c r="S1074" s="25"/>
      <c r="T1074" s="146"/>
      <c r="U1074" s="146"/>
      <c r="V1074" s="146"/>
      <c r="W1074" s="146"/>
      <c r="X1074" s="146"/>
      <c r="Y1074" s="146"/>
      <c r="Z1074" s="146"/>
      <c r="AA1074" s="146"/>
      <c r="AB1074" s="146"/>
      <c r="AC1074" s="146"/>
      <c r="AD1074" s="146"/>
      <c r="AE1074" s="146"/>
      <c r="AF1074" s="146"/>
      <c r="AG1074" s="324">
        <v>2025</v>
      </c>
      <c r="AH1074" s="128"/>
      <c r="AI1074" s="132"/>
      <c r="AJ1074" s="132"/>
      <c r="AK1074" s="141">
        <f t="shared" si="287"/>
        <v>1009</v>
      </c>
      <c r="AL1074" s="35" t="s">
        <v>153</v>
      </c>
      <c r="AM1074" s="141" t="str">
        <f t="shared" si="288"/>
        <v>1009.</v>
      </c>
      <c r="AN1074" s="147"/>
      <c r="AO1074" s="35"/>
      <c r="AP1074" s="16"/>
    </row>
    <row r="1075" spans="1:42" ht="22.5" customHeight="1" x14ac:dyDescent="0.25">
      <c r="A1075" s="68" t="str">
        <f t="shared" si="282"/>
        <v>1010.</v>
      </c>
      <c r="B1075" s="25">
        <v>2123</v>
      </c>
      <c r="C1075" s="137" t="s">
        <v>434</v>
      </c>
      <c r="D1075" s="25">
        <v>1971</v>
      </c>
      <c r="E1075" s="111" t="s">
        <v>2932</v>
      </c>
      <c r="F1075" s="68" t="s">
        <v>2934</v>
      </c>
      <c r="G1075" s="30">
        <v>2</v>
      </c>
      <c r="H1075" s="30">
        <v>2</v>
      </c>
      <c r="I1075" s="144">
        <v>556.5</v>
      </c>
      <c r="J1075" s="144">
        <v>509.8</v>
      </c>
      <c r="K1075" s="144">
        <v>509.8</v>
      </c>
      <c r="L1075" s="30">
        <v>25</v>
      </c>
      <c r="M1075" s="144">
        <f t="shared" si="283"/>
        <v>3082560</v>
      </c>
      <c r="N1075" s="144"/>
      <c r="O1075" s="144"/>
      <c r="P1075" s="144"/>
      <c r="Q1075" s="144">
        <f t="shared" si="284"/>
        <v>3082560</v>
      </c>
      <c r="R1075" s="144">
        <f>1498770+1583790</f>
        <v>3082560</v>
      </c>
      <c r="S1075" s="30"/>
      <c r="T1075" s="144"/>
      <c r="U1075" s="144"/>
      <c r="V1075" s="144"/>
      <c r="W1075" s="144"/>
      <c r="X1075" s="144"/>
      <c r="Y1075" s="144"/>
      <c r="Z1075" s="144"/>
      <c r="AA1075" s="144"/>
      <c r="AB1075" s="144"/>
      <c r="AC1075" s="144"/>
      <c r="AD1075" s="144"/>
      <c r="AE1075" s="144"/>
      <c r="AF1075" s="144"/>
      <c r="AG1075" s="324">
        <v>2025</v>
      </c>
      <c r="AH1075" s="128"/>
      <c r="AI1075" s="132"/>
      <c r="AJ1075" s="132"/>
      <c r="AK1075" s="141">
        <f t="shared" si="287"/>
        <v>1010</v>
      </c>
      <c r="AL1075" s="35" t="s">
        <v>153</v>
      </c>
      <c r="AM1075" s="141" t="str">
        <f t="shared" si="288"/>
        <v>1010.</v>
      </c>
      <c r="AN1075" s="147"/>
      <c r="AO1075" s="274"/>
      <c r="AP1075" s="16"/>
    </row>
    <row r="1076" spans="1:42" ht="22.5" customHeight="1" x14ac:dyDescent="0.25">
      <c r="A1076" s="68" t="str">
        <f t="shared" si="282"/>
        <v>1011.</v>
      </c>
      <c r="B1076" s="25">
        <v>2125</v>
      </c>
      <c r="C1076" s="137" t="s">
        <v>435</v>
      </c>
      <c r="D1076" s="25">
        <v>1977</v>
      </c>
      <c r="E1076" s="111" t="s">
        <v>2932</v>
      </c>
      <c r="F1076" s="111" t="s">
        <v>2933</v>
      </c>
      <c r="G1076" s="30">
        <v>2</v>
      </c>
      <c r="H1076" s="30">
        <v>2</v>
      </c>
      <c r="I1076" s="144">
        <v>693.8</v>
      </c>
      <c r="J1076" s="144">
        <v>634.5</v>
      </c>
      <c r="K1076" s="144">
        <v>634.5</v>
      </c>
      <c r="L1076" s="30">
        <v>31</v>
      </c>
      <c r="M1076" s="144">
        <f t="shared" si="283"/>
        <v>1175941</v>
      </c>
      <c r="N1076" s="144"/>
      <c r="O1076" s="144"/>
      <c r="P1076" s="144"/>
      <c r="Q1076" s="144">
        <f t="shared" si="284"/>
        <v>1175941</v>
      </c>
      <c r="R1076" s="144">
        <f>271128+904813</f>
        <v>1175941</v>
      </c>
      <c r="S1076" s="30"/>
      <c r="T1076" s="144"/>
      <c r="U1076" s="144"/>
      <c r="V1076" s="144"/>
      <c r="W1076" s="144"/>
      <c r="X1076" s="144"/>
      <c r="Y1076" s="144"/>
      <c r="Z1076" s="144"/>
      <c r="AA1076" s="144"/>
      <c r="AB1076" s="144"/>
      <c r="AC1076" s="144"/>
      <c r="AD1076" s="144"/>
      <c r="AE1076" s="144"/>
      <c r="AF1076" s="144"/>
      <c r="AG1076" s="324">
        <v>2025</v>
      </c>
      <c r="AH1076" s="128"/>
      <c r="AI1076" s="132"/>
      <c r="AJ1076" s="132"/>
      <c r="AK1076" s="141">
        <f t="shared" si="287"/>
        <v>1011</v>
      </c>
      <c r="AL1076" s="35" t="s">
        <v>153</v>
      </c>
      <c r="AM1076" s="141" t="str">
        <f t="shared" si="288"/>
        <v>1011.</v>
      </c>
      <c r="AN1076" s="147"/>
      <c r="AO1076" s="274"/>
      <c r="AP1076" s="16"/>
    </row>
    <row r="1077" spans="1:42" ht="22.5" customHeight="1" x14ac:dyDescent="0.25">
      <c r="A1077" s="68" t="str">
        <f t="shared" si="282"/>
        <v>1012.</v>
      </c>
      <c r="B1077" s="25">
        <v>2176</v>
      </c>
      <c r="C1077" s="137" t="s">
        <v>413</v>
      </c>
      <c r="D1077" s="25">
        <v>1955</v>
      </c>
      <c r="E1077" s="111" t="s">
        <v>2932</v>
      </c>
      <c r="F1077" s="68" t="s">
        <v>2934</v>
      </c>
      <c r="G1077" s="30">
        <v>2</v>
      </c>
      <c r="H1077" s="30">
        <v>2</v>
      </c>
      <c r="I1077" s="144">
        <v>902.2</v>
      </c>
      <c r="J1077" s="144">
        <v>832.5</v>
      </c>
      <c r="K1077" s="144">
        <v>832.5</v>
      </c>
      <c r="L1077" s="30">
        <v>25</v>
      </c>
      <c r="M1077" s="144">
        <f t="shared" si="283"/>
        <v>2440254.9</v>
      </c>
      <c r="N1077" s="144"/>
      <c r="O1077" s="144"/>
      <c r="P1077" s="144"/>
      <c r="Q1077" s="144">
        <f t="shared" si="284"/>
        <v>2440254.9</v>
      </c>
      <c r="R1077" s="144">
        <v>2440254.9</v>
      </c>
      <c r="S1077" s="30"/>
      <c r="T1077" s="144"/>
      <c r="U1077" s="144"/>
      <c r="V1077" s="146"/>
      <c r="W1077" s="144"/>
      <c r="X1077" s="144"/>
      <c r="Y1077" s="144"/>
      <c r="Z1077" s="144"/>
      <c r="AA1077" s="144"/>
      <c r="AB1077" s="144"/>
      <c r="AC1077" s="144"/>
      <c r="AD1077" s="144"/>
      <c r="AE1077" s="144"/>
      <c r="AF1077" s="144"/>
      <c r="AG1077" s="324">
        <v>2025</v>
      </c>
      <c r="AH1077" s="128"/>
      <c r="AI1077" s="132"/>
      <c r="AJ1077" s="132"/>
      <c r="AK1077" s="141">
        <f t="shared" si="287"/>
        <v>1012</v>
      </c>
      <c r="AL1077" s="35" t="s">
        <v>153</v>
      </c>
      <c r="AM1077" s="141" t="str">
        <f t="shared" si="288"/>
        <v>1012.</v>
      </c>
      <c r="AN1077" s="147"/>
      <c r="AO1077" s="274"/>
      <c r="AP1077" s="16"/>
    </row>
    <row r="1078" spans="1:42" ht="22.5" customHeight="1" x14ac:dyDescent="0.25">
      <c r="A1078" s="68" t="str">
        <f t="shared" si="282"/>
        <v>1013.</v>
      </c>
      <c r="B1078" s="25">
        <v>2195</v>
      </c>
      <c r="C1078" s="36" t="s">
        <v>473</v>
      </c>
      <c r="D1078" s="25">
        <v>1951</v>
      </c>
      <c r="E1078" s="68" t="s">
        <v>2932</v>
      </c>
      <c r="F1078" s="68" t="s">
        <v>2934</v>
      </c>
      <c r="G1078" s="25">
        <v>2</v>
      </c>
      <c r="H1078" s="25">
        <v>2</v>
      </c>
      <c r="I1078" s="146">
        <v>591.70000000000005</v>
      </c>
      <c r="J1078" s="144">
        <v>529.5</v>
      </c>
      <c r="K1078" s="146">
        <v>529.5</v>
      </c>
      <c r="L1078" s="25">
        <v>26</v>
      </c>
      <c r="M1078" s="146">
        <f t="shared" si="283"/>
        <v>500150</v>
      </c>
      <c r="N1078" s="146"/>
      <c r="O1078" s="146"/>
      <c r="P1078" s="146"/>
      <c r="Q1078" s="144">
        <f t="shared" si="284"/>
        <v>500150</v>
      </c>
      <c r="R1078" s="146">
        <v>500150</v>
      </c>
      <c r="S1078" s="25"/>
      <c r="T1078" s="146"/>
      <c r="U1078" s="146"/>
      <c r="V1078" s="146"/>
      <c r="W1078" s="146"/>
      <c r="X1078" s="146"/>
      <c r="Y1078" s="146"/>
      <c r="Z1078" s="146"/>
      <c r="AA1078" s="146"/>
      <c r="AB1078" s="146"/>
      <c r="AC1078" s="146"/>
      <c r="AD1078" s="146"/>
      <c r="AE1078" s="146"/>
      <c r="AF1078" s="146"/>
      <c r="AG1078" s="324">
        <v>2025</v>
      </c>
      <c r="AH1078" s="128"/>
      <c r="AI1078" s="132"/>
      <c r="AJ1078" s="132"/>
      <c r="AK1078" s="141">
        <f t="shared" si="287"/>
        <v>1013</v>
      </c>
      <c r="AL1078" s="35" t="s">
        <v>153</v>
      </c>
      <c r="AM1078" s="141" t="str">
        <f t="shared" si="288"/>
        <v>1013.</v>
      </c>
      <c r="AN1078" s="147"/>
      <c r="AO1078" s="35"/>
      <c r="AP1078" s="16"/>
    </row>
    <row r="1079" spans="1:42" ht="22.5" customHeight="1" x14ac:dyDescent="0.25">
      <c r="A1079" s="68" t="str">
        <f t="shared" si="282"/>
        <v>1014.</v>
      </c>
      <c r="B1079" s="25">
        <v>2072</v>
      </c>
      <c r="C1079" s="36" t="s">
        <v>1837</v>
      </c>
      <c r="D1079" s="25">
        <v>1968</v>
      </c>
      <c r="E1079" s="111" t="s">
        <v>2932</v>
      </c>
      <c r="F1079" s="68" t="s">
        <v>2934</v>
      </c>
      <c r="G1079" s="30">
        <v>2</v>
      </c>
      <c r="H1079" s="30">
        <v>2</v>
      </c>
      <c r="I1079" s="144">
        <v>692.4</v>
      </c>
      <c r="J1079" s="144">
        <v>633.20000000000005</v>
      </c>
      <c r="K1079" s="144">
        <v>633.20000000000005</v>
      </c>
      <c r="L1079" s="30">
        <v>36</v>
      </c>
      <c r="M1079" s="146">
        <f>R1079+T1079+V1079+X1079+Z1079+AB1079+AE1079+AF1079</f>
        <v>1610338</v>
      </c>
      <c r="N1079" s="146"/>
      <c r="O1079" s="146"/>
      <c r="P1079" s="146"/>
      <c r="Q1079" s="144">
        <f>M1079</f>
        <v>1610338</v>
      </c>
      <c r="R1079" s="146"/>
      <c r="S1079" s="25"/>
      <c r="T1079" s="146"/>
      <c r="U1079" s="146">
        <v>454</v>
      </c>
      <c r="V1079" s="146">
        <f>U1079*3547</f>
        <v>1610338</v>
      </c>
      <c r="W1079" s="146"/>
      <c r="X1079" s="146"/>
      <c r="Y1079" s="146"/>
      <c r="Z1079" s="146"/>
      <c r="AA1079" s="146"/>
      <c r="AB1079" s="146"/>
      <c r="AC1079" s="146"/>
      <c r="AD1079" s="146"/>
      <c r="AE1079" s="146"/>
      <c r="AF1079" s="146"/>
      <c r="AG1079" s="324">
        <v>2025</v>
      </c>
      <c r="AH1079" s="128"/>
      <c r="AI1079" s="132"/>
      <c r="AJ1079" s="132"/>
      <c r="AK1079" s="141">
        <f t="shared" si="287"/>
        <v>1014</v>
      </c>
      <c r="AL1079" s="35" t="s">
        <v>153</v>
      </c>
      <c r="AM1079" s="141" t="str">
        <f t="shared" si="288"/>
        <v>1014.</v>
      </c>
      <c r="AN1079" s="147"/>
      <c r="AO1079" s="274"/>
      <c r="AP1079" s="16"/>
    </row>
    <row r="1080" spans="1:42" ht="22.5" customHeight="1" x14ac:dyDescent="0.25">
      <c r="A1080" s="68" t="str">
        <f t="shared" si="282"/>
        <v>1015.</v>
      </c>
      <c r="B1080" s="25">
        <v>2180</v>
      </c>
      <c r="C1080" s="36" t="s">
        <v>1638</v>
      </c>
      <c r="D1080" s="25">
        <v>1989</v>
      </c>
      <c r="E1080" s="68" t="s">
        <v>2932</v>
      </c>
      <c r="F1080" s="68" t="s">
        <v>2934</v>
      </c>
      <c r="G1080" s="25">
        <v>3</v>
      </c>
      <c r="H1080" s="25">
        <v>2</v>
      </c>
      <c r="I1080" s="146">
        <v>1429.6</v>
      </c>
      <c r="J1080" s="146">
        <v>1317.6</v>
      </c>
      <c r="K1080" s="146">
        <v>1318.9</v>
      </c>
      <c r="L1080" s="25">
        <v>51</v>
      </c>
      <c r="M1080" s="144">
        <f>R1080+T1080+V1080+X1080+Z1080+AB1080+AE1080+AF1080</f>
        <v>7411408</v>
      </c>
      <c r="N1080" s="144"/>
      <c r="O1080" s="144"/>
      <c r="P1080" s="144"/>
      <c r="Q1080" s="144">
        <f>M1080</f>
        <v>7411408</v>
      </c>
      <c r="R1080" s="144">
        <v>971720</v>
      </c>
      <c r="S1080" s="30"/>
      <c r="T1080" s="144"/>
      <c r="U1080" s="146">
        <v>856</v>
      </c>
      <c r="V1080" s="146">
        <f>U1080*7523</f>
        <v>6439688</v>
      </c>
      <c r="W1080" s="144"/>
      <c r="X1080" s="144"/>
      <c r="Y1080" s="144"/>
      <c r="Z1080" s="144"/>
      <c r="AA1080" s="144"/>
      <c r="AB1080" s="144"/>
      <c r="AC1080" s="323"/>
      <c r="AD1080" s="323"/>
      <c r="AE1080" s="144"/>
      <c r="AF1080" s="144"/>
      <c r="AG1080" s="324">
        <v>2025</v>
      </c>
      <c r="AH1080" s="128"/>
      <c r="AI1080" s="132"/>
      <c r="AJ1080" s="132"/>
      <c r="AK1080" s="141">
        <f t="shared" si="287"/>
        <v>1015</v>
      </c>
      <c r="AL1080" s="35" t="s">
        <v>153</v>
      </c>
      <c r="AM1080" s="141" t="str">
        <f t="shared" si="288"/>
        <v>1015.</v>
      </c>
      <c r="AN1080" s="147"/>
      <c r="AO1080" s="274"/>
      <c r="AP1080" s="16"/>
    </row>
    <row r="1081" spans="1:42" ht="22.5" customHeight="1" x14ac:dyDescent="0.25">
      <c r="A1081" s="68" t="str">
        <f t="shared" si="282"/>
        <v>1016.</v>
      </c>
      <c r="B1081" s="25">
        <v>1956</v>
      </c>
      <c r="C1081" s="36" t="s">
        <v>1584</v>
      </c>
      <c r="D1081" s="25">
        <v>1999</v>
      </c>
      <c r="E1081" s="68" t="s">
        <v>2932</v>
      </c>
      <c r="F1081" s="68" t="s">
        <v>2933</v>
      </c>
      <c r="G1081" s="25">
        <v>2</v>
      </c>
      <c r="H1081" s="25">
        <v>1</v>
      </c>
      <c r="I1081" s="146">
        <v>722.5</v>
      </c>
      <c r="J1081" s="146">
        <v>686.3</v>
      </c>
      <c r="K1081" s="146">
        <v>686.3</v>
      </c>
      <c r="L1081" s="25">
        <v>29</v>
      </c>
      <c r="M1081" s="144">
        <f t="shared" ref="M1081:M1092" si="291">R1081+T1081+V1081+X1081+Z1081+AB1081+AE1081+AF1081</f>
        <v>1121302</v>
      </c>
      <c r="N1081" s="146"/>
      <c r="O1081" s="146"/>
      <c r="P1081" s="146"/>
      <c r="Q1081" s="144">
        <f t="shared" ref="Q1081:Q1092" si="292">M1081</f>
        <v>1121302</v>
      </c>
      <c r="R1081" s="146">
        <v>1121302</v>
      </c>
      <c r="S1081" s="25"/>
      <c r="T1081" s="146"/>
      <c r="U1081" s="146"/>
      <c r="V1081" s="146"/>
      <c r="W1081" s="146"/>
      <c r="X1081" s="146"/>
      <c r="Y1081" s="146"/>
      <c r="Z1081" s="146"/>
      <c r="AA1081" s="146"/>
      <c r="AB1081" s="146"/>
      <c r="AC1081" s="146"/>
      <c r="AD1081" s="146"/>
      <c r="AE1081" s="146"/>
      <c r="AF1081" s="146"/>
      <c r="AG1081" s="324">
        <v>2025</v>
      </c>
      <c r="AH1081" s="128"/>
      <c r="AI1081" s="132"/>
      <c r="AJ1081" s="132"/>
      <c r="AK1081" s="141">
        <f t="shared" si="287"/>
        <v>1016</v>
      </c>
      <c r="AL1081" s="35" t="s">
        <v>153</v>
      </c>
      <c r="AM1081" s="141" t="str">
        <f t="shared" si="288"/>
        <v>1016.</v>
      </c>
      <c r="AN1081" s="147"/>
      <c r="AO1081" s="274"/>
      <c r="AP1081" s="16"/>
    </row>
    <row r="1082" spans="1:42" ht="22.5" customHeight="1" x14ac:dyDescent="0.25">
      <c r="A1082" s="68" t="str">
        <f t="shared" si="282"/>
        <v>1017.</v>
      </c>
      <c r="B1082" s="25">
        <v>1957</v>
      </c>
      <c r="C1082" s="36" t="s">
        <v>1585</v>
      </c>
      <c r="D1082" s="25">
        <v>1999</v>
      </c>
      <c r="E1082" s="68" t="s">
        <v>2932</v>
      </c>
      <c r="F1082" s="68" t="s">
        <v>2933</v>
      </c>
      <c r="G1082" s="25">
        <v>2</v>
      </c>
      <c r="H1082" s="25">
        <v>1</v>
      </c>
      <c r="I1082" s="146">
        <v>764.2</v>
      </c>
      <c r="J1082" s="146">
        <v>682.4</v>
      </c>
      <c r="K1082" s="146">
        <v>682.4</v>
      </c>
      <c r="L1082" s="25">
        <v>28</v>
      </c>
      <c r="M1082" s="144">
        <f t="shared" si="291"/>
        <v>1132404</v>
      </c>
      <c r="N1082" s="146"/>
      <c r="O1082" s="146"/>
      <c r="P1082" s="146"/>
      <c r="Q1082" s="144">
        <f t="shared" si="292"/>
        <v>1132404</v>
      </c>
      <c r="R1082" s="146">
        <v>1132404</v>
      </c>
      <c r="S1082" s="25"/>
      <c r="T1082" s="146"/>
      <c r="U1082" s="146"/>
      <c r="V1082" s="146"/>
      <c r="W1082" s="146"/>
      <c r="X1082" s="146"/>
      <c r="Y1082" s="146"/>
      <c r="Z1082" s="146"/>
      <c r="AA1082" s="146"/>
      <c r="AB1082" s="146"/>
      <c r="AC1082" s="146"/>
      <c r="AD1082" s="146"/>
      <c r="AE1082" s="146"/>
      <c r="AF1082" s="146"/>
      <c r="AG1082" s="324">
        <v>2025</v>
      </c>
      <c r="AH1082" s="128"/>
      <c r="AI1082" s="132"/>
      <c r="AJ1082" s="132"/>
      <c r="AK1082" s="141">
        <f t="shared" si="287"/>
        <v>1017</v>
      </c>
      <c r="AL1082" s="35" t="s">
        <v>153</v>
      </c>
      <c r="AM1082" s="141" t="str">
        <f t="shared" si="288"/>
        <v>1017.</v>
      </c>
      <c r="AN1082" s="147"/>
      <c r="AO1082" s="274"/>
      <c r="AP1082" s="16"/>
    </row>
    <row r="1083" spans="1:42" ht="22.5" customHeight="1" x14ac:dyDescent="0.25">
      <c r="A1083" s="68" t="str">
        <f t="shared" si="282"/>
        <v>1018.</v>
      </c>
      <c r="B1083" s="25">
        <v>1885</v>
      </c>
      <c r="C1083" s="36" t="s">
        <v>1565</v>
      </c>
      <c r="D1083" s="25">
        <v>1977</v>
      </c>
      <c r="E1083" s="111" t="s">
        <v>2932</v>
      </c>
      <c r="F1083" s="111" t="s">
        <v>2933</v>
      </c>
      <c r="G1083" s="30">
        <v>5</v>
      </c>
      <c r="H1083" s="30">
        <v>6</v>
      </c>
      <c r="I1083" s="144">
        <v>4746.3</v>
      </c>
      <c r="J1083" s="144">
        <v>3228</v>
      </c>
      <c r="K1083" s="144">
        <v>3228</v>
      </c>
      <c r="L1083" s="30">
        <v>274</v>
      </c>
      <c r="M1083" s="144">
        <f t="shared" si="291"/>
        <v>277200</v>
      </c>
      <c r="N1083" s="146"/>
      <c r="O1083" s="146"/>
      <c r="P1083" s="146"/>
      <c r="Q1083" s="144">
        <f t="shared" si="292"/>
        <v>277200</v>
      </c>
      <c r="R1083" s="146">
        <v>277200</v>
      </c>
      <c r="S1083" s="25"/>
      <c r="T1083" s="146"/>
      <c r="U1083" s="146"/>
      <c r="V1083" s="146"/>
      <c r="W1083" s="146"/>
      <c r="X1083" s="146"/>
      <c r="Y1083" s="146"/>
      <c r="Z1083" s="146"/>
      <c r="AA1083" s="146"/>
      <c r="AB1083" s="146"/>
      <c r="AC1083" s="146"/>
      <c r="AD1083" s="146"/>
      <c r="AE1083" s="146"/>
      <c r="AF1083" s="146"/>
      <c r="AG1083" s="324">
        <v>2025</v>
      </c>
      <c r="AH1083" s="128"/>
      <c r="AI1083" s="132"/>
      <c r="AJ1083" s="132"/>
      <c r="AK1083" s="141">
        <f t="shared" si="287"/>
        <v>1018</v>
      </c>
      <c r="AL1083" s="35" t="s">
        <v>153</v>
      </c>
      <c r="AM1083" s="141" t="str">
        <f t="shared" si="288"/>
        <v>1018.</v>
      </c>
      <c r="AN1083" s="147"/>
      <c r="AO1083" s="274"/>
      <c r="AP1083" s="16"/>
    </row>
    <row r="1084" spans="1:42" ht="22.5" customHeight="1" x14ac:dyDescent="0.25">
      <c r="A1084" s="68" t="str">
        <f t="shared" si="282"/>
        <v>1019.</v>
      </c>
      <c r="B1084" s="25">
        <v>1965</v>
      </c>
      <c r="C1084" s="137" t="s">
        <v>395</v>
      </c>
      <c r="D1084" s="25">
        <v>1977</v>
      </c>
      <c r="E1084" s="111" t="s">
        <v>2932</v>
      </c>
      <c r="F1084" s="111" t="s">
        <v>2933</v>
      </c>
      <c r="G1084" s="30">
        <v>5</v>
      </c>
      <c r="H1084" s="30">
        <v>4</v>
      </c>
      <c r="I1084" s="144">
        <v>3341.9</v>
      </c>
      <c r="J1084" s="144">
        <v>3341.9</v>
      </c>
      <c r="K1084" s="144">
        <v>3233</v>
      </c>
      <c r="L1084" s="30">
        <v>159</v>
      </c>
      <c r="M1084" s="144">
        <f t="shared" si="291"/>
        <v>881166</v>
      </c>
      <c r="N1084" s="144"/>
      <c r="O1084" s="144"/>
      <c r="P1084" s="144"/>
      <c r="Q1084" s="144">
        <f t="shared" si="292"/>
        <v>881166</v>
      </c>
      <c r="R1084" s="144">
        <v>881166</v>
      </c>
      <c r="S1084" s="30"/>
      <c r="T1084" s="144"/>
      <c r="U1084" s="144"/>
      <c r="V1084" s="144"/>
      <c r="W1084" s="144"/>
      <c r="X1084" s="144"/>
      <c r="Y1084" s="144"/>
      <c r="Z1084" s="144"/>
      <c r="AA1084" s="144"/>
      <c r="AB1084" s="144"/>
      <c r="AC1084" s="144"/>
      <c r="AD1084" s="144"/>
      <c r="AE1084" s="144"/>
      <c r="AF1084" s="144"/>
      <c r="AG1084" s="324">
        <v>2025</v>
      </c>
      <c r="AH1084" s="128"/>
      <c r="AI1084" s="132"/>
      <c r="AJ1084" s="132"/>
      <c r="AK1084" s="141">
        <f t="shared" si="287"/>
        <v>1019</v>
      </c>
      <c r="AL1084" s="35" t="s">
        <v>153</v>
      </c>
      <c r="AM1084" s="141" t="str">
        <f t="shared" si="288"/>
        <v>1019.</v>
      </c>
      <c r="AN1084" s="147"/>
      <c r="AO1084" s="274"/>
      <c r="AP1084" s="16"/>
    </row>
    <row r="1085" spans="1:42" ht="22.5" customHeight="1" x14ac:dyDescent="0.25">
      <c r="A1085" s="68" t="str">
        <f t="shared" si="282"/>
        <v>1020.</v>
      </c>
      <c r="B1085" s="25">
        <v>1963</v>
      </c>
      <c r="C1085" s="36" t="s">
        <v>1588</v>
      </c>
      <c r="D1085" s="25">
        <v>1981</v>
      </c>
      <c r="E1085" s="68" t="s">
        <v>2932</v>
      </c>
      <c r="F1085" s="68" t="s">
        <v>2933</v>
      </c>
      <c r="G1085" s="25">
        <v>5</v>
      </c>
      <c r="H1085" s="25">
        <v>4</v>
      </c>
      <c r="I1085" s="146">
        <v>2337.6</v>
      </c>
      <c r="J1085" s="146">
        <v>2096.8000000000002</v>
      </c>
      <c r="K1085" s="146">
        <v>2096.8000000000002</v>
      </c>
      <c r="L1085" s="25">
        <v>89</v>
      </c>
      <c r="M1085" s="144">
        <f t="shared" si="291"/>
        <v>665496</v>
      </c>
      <c r="N1085" s="144"/>
      <c r="O1085" s="144"/>
      <c r="P1085" s="144"/>
      <c r="Q1085" s="144">
        <f t="shared" si="292"/>
        <v>665496</v>
      </c>
      <c r="R1085" s="144">
        <v>665496</v>
      </c>
      <c r="S1085" s="30"/>
      <c r="T1085" s="144"/>
      <c r="U1085" s="146"/>
      <c r="V1085" s="146"/>
      <c r="W1085" s="144"/>
      <c r="X1085" s="144"/>
      <c r="Y1085" s="144"/>
      <c r="Z1085" s="144"/>
      <c r="AA1085" s="144"/>
      <c r="AB1085" s="144"/>
      <c r="AC1085" s="323"/>
      <c r="AD1085" s="323"/>
      <c r="AE1085" s="144"/>
      <c r="AF1085" s="144"/>
      <c r="AG1085" s="324">
        <v>2025</v>
      </c>
      <c r="AH1085" s="128"/>
      <c r="AI1085" s="132"/>
      <c r="AJ1085" s="132"/>
      <c r="AK1085" s="141">
        <f t="shared" si="287"/>
        <v>1020</v>
      </c>
      <c r="AL1085" s="35" t="s">
        <v>153</v>
      </c>
      <c r="AM1085" s="141" t="str">
        <f t="shared" si="288"/>
        <v>1020.</v>
      </c>
      <c r="AN1085" s="147"/>
      <c r="AO1085" s="274"/>
      <c r="AP1085" s="16"/>
    </row>
    <row r="1086" spans="1:42" ht="22.5" customHeight="1" x14ac:dyDescent="0.25">
      <c r="A1086" s="68" t="str">
        <f t="shared" si="282"/>
        <v>1021.</v>
      </c>
      <c r="B1086" s="25">
        <v>2067</v>
      </c>
      <c r="C1086" s="137" t="s">
        <v>426</v>
      </c>
      <c r="D1086" s="25">
        <v>1981</v>
      </c>
      <c r="E1086" s="111" t="s">
        <v>2932</v>
      </c>
      <c r="F1086" s="68" t="s">
        <v>2934</v>
      </c>
      <c r="G1086" s="30">
        <v>3</v>
      </c>
      <c r="H1086" s="30">
        <v>2</v>
      </c>
      <c r="I1086" s="144">
        <v>1169.3</v>
      </c>
      <c r="J1086" s="144">
        <v>1078.2</v>
      </c>
      <c r="K1086" s="144">
        <v>1078.2</v>
      </c>
      <c r="L1086" s="30">
        <v>59</v>
      </c>
      <c r="M1086" s="144">
        <f t="shared" si="291"/>
        <v>346612.5</v>
      </c>
      <c r="N1086" s="144"/>
      <c r="O1086" s="144"/>
      <c r="P1086" s="144"/>
      <c r="Q1086" s="144">
        <f t="shared" si="292"/>
        <v>346612.5</v>
      </c>
      <c r="R1086" s="144">
        <v>346612.5</v>
      </c>
      <c r="S1086" s="30"/>
      <c r="T1086" s="144"/>
      <c r="U1086" s="144"/>
      <c r="V1086" s="144"/>
      <c r="W1086" s="144"/>
      <c r="X1086" s="144"/>
      <c r="Y1086" s="144"/>
      <c r="Z1086" s="144"/>
      <c r="AA1086" s="144"/>
      <c r="AB1086" s="144"/>
      <c r="AC1086" s="144"/>
      <c r="AD1086" s="144"/>
      <c r="AE1086" s="144"/>
      <c r="AF1086" s="144"/>
      <c r="AG1086" s="324">
        <v>2025</v>
      </c>
      <c r="AH1086" s="128"/>
      <c r="AI1086" s="132"/>
      <c r="AJ1086" s="132"/>
      <c r="AK1086" s="141">
        <f t="shared" si="287"/>
        <v>1021</v>
      </c>
      <c r="AL1086" s="35" t="s">
        <v>153</v>
      </c>
      <c r="AM1086" s="141" t="str">
        <f t="shared" si="288"/>
        <v>1021.</v>
      </c>
      <c r="AN1086" s="147"/>
      <c r="AO1086" s="274"/>
      <c r="AP1086" s="16"/>
    </row>
    <row r="1087" spans="1:42" ht="22.5" customHeight="1" x14ac:dyDescent="0.25">
      <c r="A1087" s="68" t="str">
        <f t="shared" si="282"/>
        <v>1022.</v>
      </c>
      <c r="B1087" s="25">
        <v>1951</v>
      </c>
      <c r="C1087" s="137" t="s">
        <v>390</v>
      </c>
      <c r="D1087" s="25">
        <v>1978</v>
      </c>
      <c r="E1087" s="111" t="s">
        <v>2932</v>
      </c>
      <c r="F1087" s="68" t="s">
        <v>2934</v>
      </c>
      <c r="G1087" s="30">
        <v>1</v>
      </c>
      <c r="H1087" s="30">
        <v>1</v>
      </c>
      <c r="I1087" s="144">
        <v>995.8</v>
      </c>
      <c r="J1087" s="144">
        <v>915.1</v>
      </c>
      <c r="K1087" s="144">
        <v>915.1</v>
      </c>
      <c r="L1087" s="30">
        <v>51</v>
      </c>
      <c r="M1087" s="144">
        <f t="shared" si="291"/>
        <v>494800</v>
      </c>
      <c r="N1087" s="144"/>
      <c r="O1087" s="144"/>
      <c r="P1087" s="144"/>
      <c r="Q1087" s="144">
        <f t="shared" si="292"/>
        <v>494800</v>
      </c>
      <c r="R1087" s="144">
        <v>494800</v>
      </c>
      <c r="S1087" s="30"/>
      <c r="T1087" s="144"/>
      <c r="U1087" s="144"/>
      <c r="V1087" s="144"/>
      <c r="W1087" s="144"/>
      <c r="X1087" s="144"/>
      <c r="Y1087" s="144"/>
      <c r="Z1087" s="144"/>
      <c r="AA1087" s="144"/>
      <c r="AB1087" s="144"/>
      <c r="AC1087" s="144"/>
      <c r="AD1087" s="144"/>
      <c r="AE1087" s="144"/>
      <c r="AF1087" s="144"/>
      <c r="AG1087" s="324">
        <v>2025</v>
      </c>
      <c r="AH1087" s="128"/>
      <c r="AI1087" s="132"/>
      <c r="AJ1087" s="132"/>
      <c r="AK1087" s="141">
        <f t="shared" si="287"/>
        <v>1022</v>
      </c>
      <c r="AL1087" s="35" t="s">
        <v>153</v>
      </c>
      <c r="AM1087" s="141" t="str">
        <f t="shared" si="288"/>
        <v>1022.</v>
      </c>
      <c r="AN1087" s="147"/>
      <c r="AO1087" s="274"/>
      <c r="AP1087" s="16"/>
    </row>
    <row r="1088" spans="1:42" ht="22.5" customHeight="1" x14ac:dyDescent="0.25">
      <c r="A1088" s="68" t="str">
        <f t="shared" si="282"/>
        <v>1023.</v>
      </c>
      <c r="B1088" s="25">
        <v>2061</v>
      </c>
      <c r="C1088" s="138" t="s">
        <v>1137</v>
      </c>
      <c r="D1088" s="25">
        <v>1982</v>
      </c>
      <c r="E1088" s="68" t="s">
        <v>2932</v>
      </c>
      <c r="F1088" s="68" t="s">
        <v>2934</v>
      </c>
      <c r="G1088" s="25">
        <v>3</v>
      </c>
      <c r="H1088" s="25">
        <v>2</v>
      </c>
      <c r="I1088" s="146">
        <v>1051.4000000000001</v>
      </c>
      <c r="J1088" s="144">
        <v>925.9</v>
      </c>
      <c r="K1088" s="146">
        <v>925.9</v>
      </c>
      <c r="L1088" s="25">
        <v>40</v>
      </c>
      <c r="M1088" s="146">
        <f t="shared" si="291"/>
        <v>357396</v>
      </c>
      <c r="N1088" s="146"/>
      <c r="O1088" s="146"/>
      <c r="P1088" s="146"/>
      <c r="Q1088" s="144">
        <f t="shared" si="292"/>
        <v>357396</v>
      </c>
      <c r="R1088" s="146">
        <v>357396</v>
      </c>
      <c r="S1088" s="25"/>
      <c r="T1088" s="146"/>
      <c r="U1088" s="146"/>
      <c r="V1088" s="146"/>
      <c r="W1088" s="146"/>
      <c r="X1088" s="146"/>
      <c r="Y1088" s="146"/>
      <c r="Z1088" s="146"/>
      <c r="AA1088" s="146"/>
      <c r="AB1088" s="146"/>
      <c r="AC1088" s="146"/>
      <c r="AD1088" s="146"/>
      <c r="AE1088" s="146"/>
      <c r="AF1088" s="144"/>
      <c r="AG1088" s="324">
        <v>2025</v>
      </c>
      <c r="AH1088" s="128"/>
      <c r="AI1088" s="132"/>
      <c r="AJ1088" s="132"/>
      <c r="AK1088" s="141">
        <f t="shared" si="287"/>
        <v>1023</v>
      </c>
      <c r="AL1088" s="35" t="s">
        <v>153</v>
      </c>
      <c r="AM1088" s="141" t="str">
        <f t="shared" si="288"/>
        <v>1023.</v>
      </c>
      <c r="AN1088" s="147"/>
      <c r="AO1088" s="274"/>
      <c r="AP1088" s="16"/>
    </row>
    <row r="1089" spans="1:44" ht="22.5" customHeight="1" x14ac:dyDescent="0.25">
      <c r="A1089" s="68" t="str">
        <f t="shared" si="282"/>
        <v>1024.</v>
      </c>
      <c r="B1089" s="25">
        <v>1897</v>
      </c>
      <c r="C1089" s="36" t="s">
        <v>1567</v>
      </c>
      <c r="D1089" s="25">
        <v>1984</v>
      </c>
      <c r="E1089" s="68" t="s">
        <v>2932</v>
      </c>
      <c r="F1089" s="68" t="s">
        <v>2933</v>
      </c>
      <c r="G1089" s="25">
        <v>3</v>
      </c>
      <c r="H1089" s="25">
        <v>2</v>
      </c>
      <c r="I1089" s="146">
        <v>1291.5999999999999</v>
      </c>
      <c r="J1089" s="146">
        <v>763.9</v>
      </c>
      <c r="K1089" s="146">
        <v>763.9</v>
      </c>
      <c r="L1089" s="25">
        <v>24</v>
      </c>
      <c r="M1089" s="144">
        <f t="shared" si="291"/>
        <v>277200</v>
      </c>
      <c r="N1089" s="144"/>
      <c r="O1089" s="144"/>
      <c r="P1089" s="144"/>
      <c r="Q1089" s="144">
        <f t="shared" si="292"/>
        <v>277200</v>
      </c>
      <c r="R1089" s="144">
        <v>277200</v>
      </c>
      <c r="S1089" s="30"/>
      <c r="T1089" s="144"/>
      <c r="U1089" s="146"/>
      <c r="V1089" s="146"/>
      <c r="W1089" s="144"/>
      <c r="X1089" s="144"/>
      <c r="Y1089" s="144"/>
      <c r="Z1089" s="144"/>
      <c r="AA1089" s="144"/>
      <c r="AB1089" s="144"/>
      <c r="AC1089" s="323"/>
      <c r="AD1089" s="323"/>
      <c r="AE1089" s="144"/>
      <c r="AF1089" s="144"/>
      <c r="AG1089" s="324">
        <v>2025</v>
      </c>
      <c r="AH1089" s="128"/>
      <c r="AI1089" s="132"/>
      <c r="AJ1089" s="132"/>
      <c r="AK1089" s="141">
        <f t="shared" si="287"/>
        <v>1024</v>
      </c>
      <c r="AL1089" s="35" t="s">
        <v>153</v>
      </c>
      <c r="AM1089" s="141" t="str">
        <f t="shared" si="288"/>
        <v>1024.</v>
      </c>
      <c r="AN1089" s="147"/>
      <c r="AO1089" s="274"/>
      <c r="AP1089" s="16"/>
    </row>
    <row r="1090" spans="1:44" ht="22.5" customHeight="1" x14ac:dyDescent="0.25">
      <c r="A1090" s="68" t="str">
        <f t="shared" si="282"/>
        <v>1025.</v>
      </c>
      <c r="B1090" s="25">
        <v>1988</v>
      </c>
      <c r="C1090" s="137" t="s">
        <v>400</v>
      </c>
      <c r="D1090" s="25">
        <v>1979</v>
      </c>
      <c r="E1090" s="111" t="s">
        <v>2932</v>
      </c>
      <c r="F1090" s="111" t="s">
        <v>2933</v>
      </c>
      <c r="G1090" s="30">
        <v>5</v>
      </c>
      <c r="H1090" s="30">
        <v>4</v>
      </c>
      <c r="I1090" s="144">
        <v>3450</v>
      </c>
      <c r="J1090" s="144">
        <v>3355.2</v>
      </c>
      <c r="K1090" s="144">
        <v>3120.1</v>
      </c>
      <c r="L1090" s="30">
        <v>175</v>
      </c>
      <c r="M1090" s="144">
        <f t="shared" si="291"/>
        <v>1879410</v>
      </c>
      <c r="N1090" s="144"/>
      <c r="O1090" s="144"/>
      <c r="P1090" s="144"/>
      <c r="Q1090" s="144">
        <f t="shared" si="292"/>
        <v>1879410</v>
      </c>
      <c r="R1090" s="144">
        <v>1879410</v>
      </c>
      <c r="S1090" s="30"/>
      <c r="T1090" s="144"/>
      <c r="U1090" s="144"/>
      <c r="V1090" s="144"/>
      <c r="W1090" s="144"/>
      <c r="X1090" s="144"/>
      <c r="Y1090" s="144"/>
      <c r="Z1090" s="144"/>
      <c r="AA1090" s="144"/>
      <c r="AB1090" s="144"/>
      <c r="AC1090" s="144"/>
      <c r="AD1090" s="144"/>
      <c r="AE1090" s="144"/>
      <c r="AF1090" s="144"/>
      <c r="AG1090" s="324">
        <v>2025</v>
      </c>
      <c r="AH1090" s="128"/>
      <c r="AI1090" s="132"/>
      <c r="AJ1090" s="132"/>
      <c r="AK1090" s="141">
        <f t="shared" si="287"/>
        <v>1025</v>
      </c>
      <c r="AL1090" s="35" t="s">
        <v>153</v>
      </c>
      <c r="AM1090" s="141" t="str">
        <f t="shared" si="288"/>
        <v>1025.</v>
      </c>
      <c r="AN1090" s="147"/>
      <c r="AO1090" s="274"/>
      <c r="AP1090" s="16"/>
    </row>
    <row r="1091" spans="1:44" ht="22.5" customHeight="1" x14ac:dyDescent="0.25">
      <c r="A1091" s="68" t="str">
        <f t="shared" si="282"/>
        <v>1026.</v>
      </c>
      <c r="B1091" s="25">
        <v>1981</v>
      </c>
      <c r="C1091" s="138" t="s">
        <v>503</v>
      </c>
      <c r="D1091" s="25">
        <v>1961</v>
      </c>
      <c r="E1091" s="68" t="s">
        <v>2932</v>
      </c>
      <c r="F1091" s="68" t="s">
        <v>2934</v>
      </c>
      <c r="G1091" s="25">
        <v>2</v>
      </c>
      <c r="H1091" s="25">
        <v>1</v>
      </c>
      <c r="I1091" s="146">
        <v>306.60000000000002</v>
      </c>
      <c r="J1091" s="144">
        <v>281.8</v>
      </c>
      <c r="K1091" s="146">
        <v>281.8</v>
      </c>
      <c r="L1091" s="25">
        <v>14</v>
      </c>
      <c r="M1091" s="146">
        <f t="shared" si="291"/>
        <v>92430</v>
      </c>
      <c r="N1091" s="146"/>
      <c r="O1091" s="146"/>
      <c r="P1091" s="146"/>
      <c r="Q1091" s="144">
        <f t="shared" si="292"/>
        <v>92430</v>
      </c>
      <c r="R1091" s="146">
        <v>92430</v>
      </c>
      <c r="S1091" s="25"/>
      <c r="T1091" s="146"/>
      <c r="U1091" s="146"/>
      <c r="V1091" s="146"/>
      <c r="W1091" s="146"/>
      <c r="X1091" s="146"/>
      <c r="Y1091" s="146"/>
      <c r="Z1091" s="146"/>
      <c r="AA1091" s="146"/>
      <c r="AB1091" s="144"/>
      <c r="AC1091" s="146"/>
      <c r="AD1091" s="146"/>
      <c r="AE1091" s="146"/>
      <c r="AF1091" s="144"/>
      <c r="AG1091" s="324">
        <v>2025</v>
      </c>
      <c r="AH1091" s="128"/>
      <c r="AI1091" s="132"/>
      <c r="AJ1091" s="132"/>
      <c r="AK1091" s="141">
        <f t="shared" si="287"/>
        <v>1026</v>
      </c>
      <c r="AL1091" s="35" t="s">
        <v>153</v>
      </c>
      <c r="AM1091" s="141" t="str">
        <f t="shared" si="288"/>
        <v>1026.</v>
      </c>
      <c r="AN1091" s="147"/>
      <c r="AO1091" s="274"/>
      <c r="AP1091" s="16"/>
    </row>
    <row r="1092" spans="1:44" ht="22.5" customHeight="1" x14ac:dyDescent="0.25">
      <c r="A1092" s="68" t="str">
        <f t="shared" si="282"/>
        <v>1027.</v>
      </c>
      <c r="B1092" s="25">
        <v>1878</v>
      </c>
      <c r="C1092" s="36" t="s">
        <v>1562</v>
      </c>
      <c r="D1092" s="25">
        <v>1986</v>
      </c>
      <c r="E1092" s="68" t="s">
        <v>2932</v>
      </c>
      <c r="F1092" s="68" t="s">
        <v>2934</v>
      </c>
      <c r="G1092" s="25">
        <v>2</v>
      </c>
      <c r="H1092" s="25">
        <v>3</v>
      </c>
      <c r="I1092" s="146">
        <v>924</v>
      </c>
      <c r="J1092" s="146">
        <v>924</v>
      </c>
      <c r="K1092" s="146">
        <v>805.7</v>
      </c>
      <c r="L1092" s="25">
        <v>32</v>
      </c>
      <c r="M1092" s="144">
        <f t="shared" si="291"/>
        <v>264966</v>
      </c>
      <c r="N1092" s="146"/>
      <c r="O1092" s="146"/>
      <c r="P1092" s="146"/>
      <c r="Q1092" s="144">
        <f t="shared" si="292"/>
        <v>264966</v>
      </c>
      <c r="R1092" s="146">
        <v>264966</v>
      </c>
      <c r="S1092" s="25"/>
      <c r="T1092" s="146"/>
      <c r="U1092" s="146"/>
      <c r="V1092" s="146"/>
      <c r="W1092" s="146"/>
      <c r="X1092" s="146"/>
      <c r="Y1092" s="146"/>
      <c r="Z1092" s="146"/>
      <c r="AA1092" s="146"/>
      <c r="AB1092" s="146"/>
      <c r="AC1092" s="146"/>
      <c r="AD1092" s="146"/>
      <c r="AE1092" s="146"/>
      <c r="AF1092" s="146"/>
      <c r="AG1092" s="324">
        <v>2025</v>
      </c>
      <c r="AH1092" s="128"/>
      <c r="AI1092" s="132"/>
      <c r="AJ1092" s="132"/>
      <c r="AK1092" s="141">
        <f t="shared" si="287"/>
        <v>1027</v>
      </c>
      <c r="AL1092" s="35" t="s">
        <v>153</v>
      </c>
      <c r="AM1092" s="141" t="str">
        <f t="shared" si="288"/>
        <v>1027.</v>
      </c>
      <c r="AN1092" s="147"/>
      <c r="AO1092" s="274"/>
      <c r="AP1092" s="16"/>
    </row>
    <row r="1093" spans="1:44" s="26" customFormat="1" ht="22.5" customHeight="1" x14ac:dyDescent="0.25">
      <c r="A1093" s="68" t="str">
        <f t="shared" si="282"/>
        <v>1028.</v>
      </c>
      <c r="B1093" s="25">
        <v>5689</v>
      </c>
      <c r="C1093" s="36" t="s">
        <v>1114</v>
      </c>
      <c r="D1093" s="25">
        <v>1830</v>
      </c>
      <c r="E1093" s="68" t="s">
        <v>2932</v>
      </c>
      <c r="F1093" s="68" t="s">
        <v>2934</v>
      </c>
      <c r="G1093" s="25">
        <v>2</v>
      </c>
      <c r="H1093" s="25">
        <v>3</v>
      </c>
      <c r="I1093" s="146">
        <v>1175.8</v>
      </c>
      <c r="J1093" s="144">
        <v>656.4</v>
      </c>
      <c r="K1093" s="146">
        <v>519.4</v>
      </c>
      <c r="L1093" s="25">
        <v>51</v>
      </c>
      <c r="M1093" s="144">
        <f t="shared" ref="M1093:M1094" si="293">R1093+T1093+V1093+X1093+Z1093+AB1093+AE1093+AF1093</f>
        <v>157190</v>
      </c>
      <c r="N1093" s="146"/>
      <c r="O1093" s="146"/>
      <c r="P1093" s="146"/>
      <c r="Q1093" s="144">
        <f t="shared" ref="Q1093:Q1094" si="294">M1093</f>
        <v>157190</v>
      </c>
      <c r="R1093" s="146">
        <v>157190</v>
      </c>
      <c r="S1093" s="25"/>
      <c r="T1093" s="146"/>
      <c r="U1093" s="146"/>
      <c r="V1093" s="144"/>
      <c r="W1093" s="146"/>
      <c r="X1093" s="146"/>
      <c r="Y1093" s="146"/>
      <c r="Z1093" s="146"/>
      <c r="AA1093" s="146"/>
      <c r="AB1093" s="146"/>
      <c r="AC1093" s="146"/>
      <c r="AD1093" s="146"/>
      <c r="AE1093" s="146"/>
      <c r="AF1093" s="144"/>
      <c r="AG1093" s="324">
        <v>2025</v>
      </c>
      <c r="AH1093" s="128"/>
      <c r="AI1093" s="132"/>
      <c r="AJ1093" s="132"/>
      <c r="AK1093" s="141">
        <f t="shared" si="287"/>
        <v>1028</v>
      </c>
      <c r="AL1093" s="35" t="s">
        <v>153</v>
      </c>
      <c r="AM1093" s="141" t="str">
        <f t="shared" si="288"/>
        <v>1028.</v>
      </c>
      <c r="AN1093" s="147"/>
      <c r="AO1093" s="281"/>
      <c r="AP1093" s="16"/>
      <c r="AR1093" s="15"/>
    </row>
    <row r="1094" spans="1:44" ht="22.5" customHeight="1" x14ac:dyDescent="0.25">
      <c r="A1094" s="68" t="str">
        <f t="shared" si="282"/>
        <v>1029.</v>
      </c>
      <c r="B1094" s="25">
        <v>2155</v>
      </c>
      <c r="C1094" s="36" t="s">
        <v>1632</v>
      </c>
      <c r="D1094" s="25">
        <v>1980</v>
      </c>
      <c r="E1094" s="68" t="s">
        <v>2932</v>
      </c>
      <c r="F1094" s="68" t="s">
        <v>2935</v>
      </c>
      <c r="G1094" s="25">
        <v>2</v>
      </c>
      <c r="H1094" s="25">
        <v>2</v>
      </c>
      <c r="I1094" s="146">
        <v>514</v>
      </c>
      <c r="J1094" s="146">
        <v>337.5</v>
      </c>
      <c r="K1094" s="146">
        <v>337.5</v>
      </c>
      <c r="L1094" s="25">
        <v>22</v>
      </c>
      <c r="M1094" s="144">
        <f t="shared" si="293"/>
        <v>135564</v>
      </c>
      <c r="N1094" s="144"/>
      <c r="O1094" s="144"/>
      <c r="P1094" s="144"/>
      <c r="Q1094" s="144">
        <f t="shared" si="294"/>
        <v>135564</v>
      </c>
      <c r="R1094" s="144">
        <v>135564</v>
      </c>
      <c r="S1094" s="30"/>
      <c r="T1094" s="144"/>
      <c r="U1094" s="146"/>
      <c r="V1094" s="146"/>
      <c r="W1094" s="144"/>
      <c r="X1094" s="144"/>
      <c r="Y1094" s="144"/>
      <c r="Z1094" s="144"/>
      <c r="AA1094" s="144"/>
      <c r="AB1094" s="144"/>
      <c r="AC1094" s="323"/>
      <c r="AD1094" s="323"/>
      <c r="AE1094" s="144"/>
      <c r="AF1094" s="144"/>
      <c r="AG1094" s="324">
        <v>2025</v>
      </c>
      <c r="AH1094" s="128"/>
      <c r="AI1094" s="132"/>
      <c r="AJ1094" s="132"/>
      <c r="AK1094" s="141">
        <f t="shared" si="287"/>
        <v>1029</v>
      </c>
      <c r="AL1094" s="35" t="s">
        <v>153</v>
      </c>
      <c r="AM1094" s="141" t="str">
        <f t="shared" si="288"/>
        <v>1029.</v>
      </c>
      <c r="AN1094" s="147"/>
      <c r="AO1094" s="274"/>
      <c r="AP1094" s="16"/>
    </row>
    <row r="1095" spans="1:44" ht="22.5" customHeight="1" x14ac:dyDescent="0.25">
      <c r="A1095" s="68" t="str">
        <f t="shared" si="282"/>
        <v>1030.</v>
      </c>
      <c r="B1095" s="25">
        <v>1935</v>
      </c>
      <c r="C1095" s="138" t="s">
        <v>1118</v>
      </c>
      <c r="D1095" s="25">
        <v>1984</v>
      </c>
      <c r="E1095" s="68" t="s">
        <v>2932</v>
      </c>
      <c r="F1095" s="68" t="s">
        <v>2934</v>
      </c>
      <c r="G1095" s="25">
        <v>2</v>
      </c>
      <c r="H1095" s="25">
        <v>2</v>
      </c>
      <c r="I1095" s="146">
        <v>1431.3</v>
      </c>
      <c r="J1095" s="144">
        <v>1278.9000000000001</v>
      </c>
      <c r="K1095" s="146">
        <v>1278.9000000000001</v>
      </c>
      <c r="L1095" s="25">
        <v>66</v>
      </c>
      <c r="M1095" s="146">
        <f>R1095+T1095+V1095+X1095+Z1095+AB1095+AE1095+AF1095</f>
        <v>770250</v>
      </c>
      <c r="N1095" s="146"/>
      <c r="O1095" s="146"/>
      <c r="P1095" s="146"/>
      <c r="Q1095" s="144">
        <f>M1095</f>
        <v>770250</v>
      </c>
      <c r="R1095" s="146">
        <v>770250</v>
      </c>
      <c r="S1095" s="25"/>
      <c r="T1095" s="146"/>
      <c r="U1095" s="146"/>
      <c r="V1095" s="146"/>
      <c r="W1095" s="146"/>
      <c r="X1095" s="146"/>
      <c r="Y1095" s="146"/>
      <c r="Z1095" s="146"/>
      <c r="AA1095" s="146"/>
      <c r="AB1095" s="146"/>
      <c r="AC1095" s="146"/>
      <c r="AD1095" s="146"/>
      <c r="AE1095" s="146"/>
      <c r="AF1095" s="146"/>
      <c r="AG1095" s="324">
        <v>2025</v>
      </c>
      <c r="AH1095" s="128"/>
      <c r="AI1095" s="132"/>
      <c r="AJ1095" s="132"/>
      <c r="AK1095" s="141">
        <f t="shared" si="287"/>
        <v>1030</v>
      </c>
      <c r="AL1095" s="35" t="s">
        <v>153</v>
      </c>
      <c r="AM1095" s="141" t="str">
        <f t="shared" si="288"/>
        <v>1030.</v>
      </c>
      <c r="AN1095" s="147"/>
      <c r="AO1095" s="274"/>
      <c r="AP1095" s="16"/>
    </row>
    <row r="1096" spans="1:44" ht="22.5" customHeight="1" x14ac:dyDescent="0.25">
      <c r="A1096" s="68" t="str">
        <f t="shared" ref="A1096:A1153" si="295">AM1096</f>
        <v>1031.</v>
      </c>
      <c r="B1096" s="25">
        <v>1864</v>
      </c>
      <c r="C1096" s="137" t="s">
        <v>380</v>
      </c>
      <c r="D1096" s="25">
        <v>1982</v>
      </c>
      <c r="E1096" s="111" t="s">
        <v>2932</v>
      </c>
      <c r="F1096" s="68" t="s">
        <v>2934</v>
      </c>
      <c r="G1096" s="30">
        <v>2</v>
      </c>
      <c r="H1096" s="30">
        <v>3</v>
      </c>
      <c r="I1096" s="144">
        <v>845</v>
      </c>
      <c r="J1096" s="144">
        <v>488.3</v>
      </c>
      <c r="K1096" s="144">
        <v>488.3</v>
      </c>
      <c r="L1096" s="30">
        <v>55</v>
      </c>
      <c r="M1096" s="144">
        <f>R1096+T1096+V1096+X1096+Z1096+AB1096+AE1096+AF1096</f>
        <v>517608</v>
      </c>
      <c r="N1096" s="144"/>
      <c r="O1096" s="144"/>
      <c r="P1096" s="144"/>
      <c r="Q1096" s="144">
        <f>M1096</f>
        <v>517608</v>
      </c>
      <c r="R1096" s="144">
        <v>517608</v>
      </c>
      <c r="S1096" s="30"/>
      <c r="T1096" s="144"/>
      <c r="U1096" s="144"/>
      <c r="V1096" s="144"/>
      <c r="W1096" s="144"/>
      <c r="X1096" s="144"/>
      <c r="Y1096" s="144"/>
      <c r="Z1096" s="144"/>
      <c r="AA1096" s="144"/>
      <c r="AB1096" s="144"/>
      <c r="AC1096" s="144"/>
      <c r="AD1096" s="144"/>
      <c r="AE1096" s="144"/>
      <c r="AF1096" s="144"/>
      <c r="AG1096" s="324">
        <v>2025</v>
      </c>
      <c r="AH1096" s="128"/>
      <c r="AI1096" s="132"/>
      <c r="AJ1096" s="132"/>
      <c r="AK1096" s="141">
        <f t="shared" si="287"/>
        <v>1031</v>
      </c>
      <c r="AL1096" s="35" t="s">
        <v>153</v>
      </c>
      <c r="AM1096" s="141" t="str">
        <f t="shared" si="288"/>
        <v>1031.</v>
      </c>
      <c r="AN1096" s="147"/>
      <c r="AO1096" s="274"/>
      <c r="AP1096" s="16"/>
    </row>
    <row r="1097" spans="1:44" ht="22.5" customHeight="1" x14ac:dyDescent="0.25">
      <c r="A1097" s="68" t="str">
        <f t="shared" si="295"/>
        <v>1032.</v>
      </c>
      <c r="B1097" s="25">
        <v>1911</v>
      </c>
      <c r="C1097" s="36" t="s">
        <v>1571</v>
      </c>
      <c r="D1097" s="25">
        <v>1988</v>
      </c>
      <c r="E1097" s="68" t="s">
        <v>2932</v>
      </c>
      <c r="F1097" s="68" t="s">
        <v>2933</v>
      </c>
      <c r="G1097" s="25">
        <v>2</v>
      </c>
      <c r="H1097" s="25">
        <v>2</v>
      </c>
      <c r="I1097" s="146">
        <v>1017.8</v>
      </c>
      <c r="J1097" s="146">
        <v>567.1</v>
      </c>
      <c r="K1097" s="146">
        <v>567.1</v>
      </c>
      <c r="L1097" s="25">
        <v>10</v>
      </c>
      <c r="M1097" s="144">
        <f>R1097+T1097+V1097+X1097+Z1097+AB1097+AE1097+AF1097</f>
        <v>403611</v>
      </c>
      <c r="N1097" s="146"/>
      <c r="O1097" s="146"/>
      <c r="P1097" s="146"/>
      <c r="Q1097" s="144">
        <f>M1097</f>
        <v>403611</v>
      </c>
      <c r="R1097" s="146">
        <v>403611</v>
      </c>
      <c r="S1097" s="25"/>
      <c r="T1097" s="146"/>
      <c r="U1097" s="146"/>
      <c r="V1097" s="146"/>
      <c r="W1097" s="146"/>
      <c r="X1097" s="146"/>
      <c r="Y1097" s="146"/>
      <c r="Z1097" s="146"/>
      <c r="AA1097" s="146"/>
      <c r="AB1097" s="146"/>
      <c r="AC1097" s="146"/>
      <c r="AD1097" s="146"/>
      <c r="AE1097" s="146"/>
      <c r="AF1097" s="146"/>
      <c r="AG1097" s="324">
        <v>2025</v>
      </c>
      <c r="AH1097" s="128"/>
      <c r="AI1097" s="132"/>
      <c r="AJ1097" s="132"/>
      <c r="AK1097" s="141">
        <f t="shared" si="287"/>
        <v>1032</v>
      </c>
      <c r="AL1097" s="35" t="s">
        <v>153</v>
      </c>
      <c r="AM1097" s="141" t="str">
        <f t="shared" si="288"/>
        <v>1032.</v>
      </c>
      <c r="AN1097" s="147"/>
      <c r="AO1097" s="274"/>
      <c r="AP1097" s="16"/>
    </row>
    <row r="1098" spans="1:44" ht="22.5" customHeight="1" x14ac:dyDescent="0.25">
      <c r="A1098" s="68" t="str">
        <f t="shared" si="295"/>
        <v>1033.</v>
      </c>
      <c r="B1098" s="25">
        <v>1994</v>
      </c>
      <c r="C1098" s="36" t="s">
        <v>458</v>
      </c>
      <c r="D1098" s="25">
        <v>1979</v>
      </c>
      <c r="E1098" s="68" t="s">
        <v>2932</v>
      </c>
      <c r="F1098" s="68" t="s">
        <v>2934</v>
      </c>
      <c r="G1098" s="25">
        <v>2</v>
      </c>
      <c r="H1098" s="25">
        <v>2</v>
      </c>
      <c r="I1098" s="146">
        <v>803.5</v>
      </c>
      <c r="J1098" s="144">
        <v>763.5</v>
      </c>
      <c r="K1098" s="146">
        <v>763.5</v>
      </c>
      <c r="L1098" s="25">
        <v>39</v>
      </c>
      <c r="M1098" s="146">
        <f>R1098+T1098+V1098+X1098+Z1098+AB1098+AE1098+AF1098</f>
        <v>400530</v>
      </c>
      <c r="N1098" s="146"/>
      <c r="O1098" s="146"/>
      <c r="P1098" s="146"/>
      <c r="Q1098" s="144">
        <f>M1098</f>
        <v>400530</v>
      </c>
      <c r="R1098" s="146">
        <v>400530</v>
      </c>
      <c r="S1098" s="25"/>
      <c r="T1098" s="146"/>
      <c r="U1098" s="146"/>
      <c r="V1098" s="146"/>
      <c r="W1098" s="146"/>
      <c r="X1098" s="146"/>
      <c r="Y1098" s="146"/>
      <c r="Z1098" s="146"/>
      <c r="AA1098" s="146"/>
      <c r="AB1098" s="146"/>
      <c r="AC1098" s="146"/>
      <c r="AD1098" s="146"/>
      <c r="AE1098" s="146"/>
      <c r="AF1098" s="146"/>
      <c r="AG1098" s="324">
        <v>2025</v>
      </c>
      <c r="AH1098" s="128"/>
      <c r="AI1098" s="132"/>
      <c r="AJ1098" s="132"/>
      <c r="AK1098" s="141">
        <f t="shared" si="287"/>
        <v>1033</v>
      </c>
      <c r="AL1098" s="35" t="s">
        <v>153</v>
      </c>
      <c r="AM1098" s="141" t="str">
        <f t="shared" si="288"/>
        <v>1033.</v>
      </c>
      <c r="AN1098" s="147"/>
      <c r="AO1098" s="35"/>
      <c r="AP1098" s="16"/>
    </row>
    <row r="1099" spans="1:44" ht="22.5" customHeight="1" x14ac:dyDescent="0.25">
      <c r="A1099" s="68" t="str">
        <f t="shared" si="295"/>
        <v>1034.</v>
      </c>
      <c r="B1099" s="25">
        <v>1996</v>
      </c>
      <c r="C1099" s="137" t="s">
        <v>401</v>
      </c>
      <c r="D1099" s="25">
        <v>1979</v>
      </c>
      <c r="E1099" s="111" t="s">
        <v>2932</v>
      </c>
      <c r="F1099" s="68" t="s">
        <v>2934</v>
      </c>
      <c r="G1099" s="30">
        <v>2</v>
      </c>
      <c r="H1099" s="30">
        <v>2</v>
      </c>
      <c r="I1099" s="144">
        <v>1244.5999999999999</v>
      </c>
      <c r="J1099" s="144">
        <v>570.79999999999995</v>
      </c>
      <c r="K1099" s="144">
        <v>570.79999999999995</v>
      </c>
      <c r="L1099" s="30">
        <v>32</v>
      </c>
      <c r="M1099" s="144">
        <f>R1099+T1099+V1099+X1099+Z1099+AB1099+AE1099+AF1099</f>
        <v>431340</v>
      </c>
      <c r="N1099" s="144"/>
      <c r="O1099" s="144"/>
      <c r="P1099" s="144"/>
      <c r="Q1099" s="144">
        <f>M1099</f>
        <v>431340</v>
      </c>
      <c r="R1099" s="144">
        <v>431340</v>
      </c>
      <c r="S1099" s="30"/>
      <c r="T1099" s="144"/>
      <c r="U1099" s="144"/>
      <c r="V1099" s="144"/>
      <c r="W1099" s="144"/>
      <c r="X1099" s="144"/>
      <c r="Y1099" s="144"/>
      <c r="Z1099" s="144"/>
      <c r="AA1099" s="144"/>
      <c r="AB1099" s="144"/>
      <c r="AC1099" s="144"/>
      <c r="AD1099" s="144"/>
      <c r="AE1099" s="144"/>
      <c r="AF1099" s="144"/>
      <c r="AG1099" s="324">
        <v>2025</v>
      </c>
      <c r="AH1099" s="128"/>
      <c r="AI1099" s="132"/>
      <c r="AJ1099" s="132"/>
      <c r="AK1099" s="141">
        <f t="shared" si="287"/>
        <v>1034</v>
      </c>
      <c r="AL1099" s="35" t="s">
        <v>153</v>
      </c>
      <c r="AM1099" s="141" t="str">
        <f t="shared" si="288"/>
        <v>1034.</v>
      </c>
      <c r="AN1099" s="147"/>
      <c r="AO1099" s="274"/>
      <c r="AP1099" s="16"/>
    </row>
    <row r="1100" spans="1:44" ht="22.5" customHeight="1" x14ac:dyDescent="0.25">
      <c r="A1100" s="68" t="str">
        <f t="shared" si="295"/>
        <v>1035.</v>
      </c>
      <c r="B1100" s="25">
        <v>1853</v>
      </c>
      <c r="C1100" s="138" t="s">
        <v>1076</v>
      </c>
      <c r="D1100" s="25">
        <v>1972</v>
      </c>
      <c r="E1100" s="68" t="s">
        <v>2932</v>
      </c>
      <c r="F1100" s="68" t="s">
        <v>2933</v>
      </c>
      <c r="G1100" s="25">
        <v>2</v>
      </c>
      <c r="H1100" s="25">
        <v>1</v>
      </c>
      <c r="I1100" s="146">
        <v>379.3</v>
      </c>
      <c r="J1100" s="144">
        <v>308.3</v>
      </c>
      <c r="K1100" s="146">
        <v>161.80000000000001</v>
      </c>
      <c r="L1100" s="25">
        <v>16</v>
      </c>
      <c r="M1100" s="146">
        <f t="shared" ref="M1100:M1128" si="296">R1100+T1100+V1100+X1100+Z1100+AB1100+AE1100+AF1100</f>
        <v>221832</v>
      </c>
      <c r="N1100" s="146"/>
      <c r="O1100" s="146"/>
      <c r="P1100" s="146"/>
      <c r="Q1100" s="144">
        <f t="shared" ref="Q1100:Q1128" si="297">M1100</f>
        <v>221832</v>
      </c>
      <c r="R1100" s="146">
        <v>221832</v>
      </c>
      <c r="S1100" s="25"/>
      <c r="T1100" s="146"/>
      <c r="U1100" s="146"/>
      <c r="V1100" s="146"/>
      <c r="W1100" s="146"/>
      <c r="X1100" s="146"/>
      <c r="Y1100" s="146"/>
      <c r="Z1100" s="146"/>
      <c r="AA1100" s="146"/>
      <c r="AB1100" s="146"/>
      <c r="AC1100" s="146"/>
      <c r="AD1100" s="146"/>
      <c r="AE1100" s="146"/>
      <c r="AF1100" s="144"/>
      <c r="AG1100" s="324">
        <v>2025</v>
      </c>
      <c r="AH1100" s="128"/>
      <c r="AI1100" s="132"/>
      <c r="AJ1100" s="132"/>
      <c r="AK1100" s="141">
        <f t="shared" si="287"/>
        <v>1035</v>
      </c>
      <c r="AL1100" s="35" t="s">
        <v>153</v>
      </c>
      <c r="AM1100" s="141" t="str">
        <f t="shared" si="288"/>
        <v>1035.</v>
      </c>
      <c r="AN1100" s="147"/>
      <c r="AO1100" s="274"/>
      <c r="AP1100" s="16"/>
    </row>
    <row r="1101" spans="1:44" ht="21" customHeight="1" x14ac:dyDescent="0.25">
      <c r="A1101" s="68" t="str">
        <f t="shared" si="295"/>
        <v>1036.</v>
      </c>
      <c r="B1101" s="25">
        <v>1854</v>
      </c>
      <c r="C1101" s="137" t="s">
        <v>378</v>
      </c>
      <c r="D1101" s="25">
        <v>1982</v>
      </c>
      <c r="E1101" s="111" t="s">
        <v>2932</v>
      </c>
      <c r="F1101" s="111" t="s">
        <v>2933</v>
      </c>
      <c r="G1101" s="30">
        <v>5</v>
      </c>
      <c r="H1101" s="30">
        <v>3</v>
      </c>
      <c r="I1101" s="144">
        <v>4534.3999999999996</v>
      </c>
      <c r="J1101" s="144">
        <v>3223.8</v>
      </c>
      <c r="K1101" s="144">
        <v>1913.2</v>
      </c>
      <c r="L1101" s="30">
        <v>138</v>
      </c>
      <c r="M1101" s="144">
        <f t="shared" si="296"/>
        <v>3162150.5</v>
      </c>
      <c r="N1101" s="144"/>
      <c r="O1101" s="144"/>
      <c r="P1101" s="144"/>
      <c r="Q1101" s="144">
        <f t="shared" si="297"/>
        <v>3162150.5</v>
      </c>
      <c r="R1101" s="144"/>
      <c r="S1101" s="30"/>
      <c r="T1101" s="144"/>
      <c r="U1101" s="144">
        <v>891.5</v>
      </c>
      <c r="V1101" s="144">
        <f>U1101*3547</f>
        <v>3162150.5</v>
      </c>
      <c r="W1101" s="144"/>
      <c r="X1101" s="144"/>
      <c r="Y1101" s="144"/>
      <c r="Z1101" s="144"/>
      <c r="AA1101" s="144"/>
      <c r="AB1101" s="144"/>
      <c r="AC1101" s="144"/>
      <c r="AD1101" s="144"/>
      <c r="AE1101" s="144"/>
      <c r="AF1101" s="144"/>
      <c r="AG1101" s="324">
        <v>2025</v>
      </c>
      <c r="AH1101" s="128"/>
      <c r="AI1101" s="132"/>
      <c r="AJ1101" s="132"/>
      <c r="AK1101" s="141">
        <f t="shared" si="287"/>
        <v>1036</v>
      </c>
      <c r="AL1101" s="35" t="s">
        <v>153</v>
      </c>
      <c r="AM1101" s="141" t="str">
        <f t="shared" si="288"/>
        <v>1036.</v>
      </c>
      <c r="AN1101" s="147"/>
      <c r="AO1101" s="274"/>
      <c r="AP1101" s="16"/>
    </row>
    <row r="1102" spans="1:44" ht="22.5" customHeight="1" x14ac:dyDescent="0.25">
      <c r="A1102" s="68" t="str">
        <f t="shared" si="295"/>
        <v>1037.</v>
      </c>
      <c r="B1102" s="25">
        <v>1863</v>
      </c>
      <c r="C1102" s="36" t="s">
        <v>1555</v>
      </c>
      <c r="D1102" s="25">
        <v>1978</v>
      </c>
      <c r="E1102" s="111" t="s">
        <v>2932</v>
      </c>
      <c r="F1102" s="68" t="s">
        <v>2934</v>
      </c>
      <c r="G1102" s="30">
        <v>2</v>
      </c>
      <c r="H1102" s="30">
        <v>2</v>
      </c>
      <c r="I1102" s="144">
        <v>753.3</v>
      </c>
      <c r="J1102" s="144">
        <v>455.7</v>
      </c>
      <c r="K1102" s="144">
        <v>455.7</v>
      </c>
      <c r="L1102" s="30">
        <v>42</v>
      </c>
      <c r="M1102" s="144">
        <f t="shared" si="296"/>
        <v>2128200</v>
      </c>
      <c r="N1102" s="144"/>
      <c r="O1102" s="144"/>
      <c r="P1102" s="144"/>
      <c r="Q1102" s="144">
        <f t="shared" si="297"/>
        <v>2128200</v>
      </c>
      <c r="R1102" s="144"/>
      <c r="S1102" s="30"/>
      <c r="T1102" s="144"/>
      <c r="U1102" s="146">
        <v>600</v>
      </c>
      <c r="V1102" s="146">
        <f>U1102*3547</f>
        <v>2128200</v>
      </c>
      <c r="W1102" s="144"/>
      <c r="X1102" s="144"/>
      <c r="Y1102" s="144"/>
      <c r="Z1102" s="144"/>
      <c r="AA1102" s="144"/>
      <c r="AB1102" s="144"/>
      <c r="AC1102" s="323"/>
      <c r="AD1102" s="323"/>
      <c r="AE1102" s="144"/>
      <c r="AF1102" s="144"/>
      <c r="AG1102" s="324">
        <v>2025</v>
      </c>
      <c r="AH1102" s="128"/>
      <c r="AI1102" s="132"/>
      <c r="AJ1102" s="132"/>
      <c r="AK1102" s="141">
        <f t="shared" si="287"/>
        <v>1037</v>
      </c>
      <c r="AL1102" s="35" t="s">
        <v>153</v>
      </c>
      <c r="AM1102" s="141" t="str">
        <f t="shared" si="288"/>
        <v>1037.</v>
      </c>
      <c r="AN1102" s="147"/>
      <c r="AO1102" s="274"/>
      <c r="AP1102" s="16"/>
    </row>
    <row r="1103" spans="1:44" ht="22.5" customHeight="1" x14ac:dyDescent="0.25">
      <c r="A1103" s="68" t="str">
        <f t="shared" si="295"/>
        <v>1038.</v>
      </c>
      <c r="B1103" s="25">
        <v>1865</v>
      </c>
      <c r="C1103" s="36" t="s">
        <v>1556</v>
      </c>
      <c r="D1103" s="25">
        <v>1984</v>
      </c>
      <c r="E1103" s="68" t="s">
        <v>2932</v>
      </c>
      <c r="F1103" s="68" t="s">
        <v>2934</v>
      </c>
      <c r="G1103" s="25">
        <v>2</v>
      </c>
      <c r="H1103" s="25">
        <v>3</v>
      </c>
      <c r="I1103" s="146">
        <v>836.5</v>
      </c>
      <c r="J1103" s="146">
        <v>481.5</v>
      </c>
      <c r="K1103" s="146">
        <v>481.5</v>
      </c>
      <c r="L1103" s="25">
        <v>51</v>
      </c>
      <c r="M1103" s="146">
        <f t="shared" si="296"/>
        <v>2305550</v>
      </c>
      <c r="N1103" s="146"/>
      <c r="O1103" s="146"/>
      <c r="P1103" s="146"/>
      <c r="Q1103" s="144">
        <f t="shared" si="297"/>
        <v>2305550</v>
      </c>
      <c r="R1103" s="146"/>
      <c r="S1103" s="25"/>
      <c r="T1103" s="146"/>
      <c r="U1103" s="146">
        <v>650</v>
      </c>
      <c r="V1103" s="146">
        <f>U1103*3547</f>
        <v>2305550</v>
      </c>
      <c r="W1103" s="146"/>
      <c r="X1103" s="146"/>
      <c r="Y1103" s="146"/>
      <c r="Z1103" s="146"/>
      <c r="AA1103" s="146"/>
      <c r="AB1103" s="146"/>
      <c r="AC1103" s="146"/>
      <c r="AD1103" s="146"/>
      <c r="AE1103" s="146"/>
      <c r="AF1103" s="146"/>
      <c r="AG1103" s="324">
        <v>2025</v>
      </c>
      <c r="AH1103" s="128"/>
      <c r="AI1103" s="132"/>
      <c r="AJ1103" s="132"/>
      <c r="AK1103" s="141">
        <f t="shared" si="287"/>
        <v>1038</v>
      </c>
      <c r="AL1103" s="35" t="s">
        <v>153</v>
      </c>
      <c r="AM1103" s="141" t="str">
        <f t="shared" si="288"/>
        <v>1038.</v>
      </c>
      <c r="AN1103" s="147"/>
      <c r="AO1103" s="274"/>
      <c r="AP1103" s="16"/>
    </row>
    <row r="1104" spans="1:44" ht="22.5" customHeight="1" x14ac:dyDescent="0.25">
      <c r="A1104" s="68" t="str">
        <f t="shared" si="295"/>
        <v>1039.</v>
      </c>
      <c r="B1104" s="25">
        <v>1868</v>
      </c>
      <c r="C1104" s="36" t="s">
        <v>1558</v>
      </c>
      <c r="D1104" s="25">
        <v>1971</v>
      </c>
      <c r="E1104" s="111" t="s">
        <v>2932</v>
      </c>
      <c r="F1104" s="68" t="s">
        <v>2934</v>
      </c>
      <c r="G1104" s="30">
        <v>2</v>
      </c>
      <c r="H1104" s="30">
        <v>2</v>
      </c>
      <c r="I1104" s="144">
        <v>711.3</v>
      </c>
      <c r="J1104" s="144">
        <v>460.9</v>
      </c>
      <c r="K1104" s="144">
        <v>460.9</v>
      </c>
      <c r="L1104" s="30">
        <v>45</v>
      </c>
      <c r="M1104" s="146">
        <f t="shared" si="296"/>
        <v>7746636</v>
      </c>
      <c r="N1104" s="146"/>
      <c r="O1104" s="146"/>
      <c r="P1104" s="146"/>
      <c r="Q1104" s="144">
        <f t="shared" si="297"/>
        <v>7746636</v>
      </c>
      <c r="R1104" s="146">
        <v>975936</v>
      </c>
      <c r="S1104" s="25"/>
      <c r="T1104" s="146"/>
      <c r="U1104" s="146">
        <v>900</v>
      </c>
      <c r="V1104" s="146">
        <f>U1104*7523</f>
        <v>6770700</v>
      </c>
      <c r="W1104" s="146"/>
      <c r="X1104" s="146"/>
      <c r="Y1104" s="146"/>
      <c r="Z1104" s="146"/>
      <c r="AA1104" s="146"/>
      <c r="AB1104" s="146"/>
      <c r="AC1104" s="146"/>
      <c r="AD1104" s="146"/>
      <c r="AE1104" s="146"/>
      <c r="AF1104" s="146"/>
      <c r="AG1104" s="324">
        <v>2025</v>
      </c>
      <c r="AH1104" s="128"/>
      <c r="AI1104" s="132"/>
      <c r="AJ1104" s="132"/>
      <c r="AK1104" s="141">
        <f t="shared" si="287"/>
        <v>1039</v>
      </c>
      <c r="AL1104" s="35" t="s">
        <v>153</v>
      </c>
      <c r="AM1104" s="141" t="str">
        <f t="shared" si="288"/>
        <v>1039.</v>
      </c>
      <c r="AN1104" s="147"/>
      <c r="AO1104" s="274"/>
      <c r="AP1104" s="16"/>
    </row>
    <row r="1105" spans="1:42" ht="22.5" customHeight="1" x14ac:dyDescent="0.25">
      <c r="A1105" s="68" t="str">
        <f t="shared" si="295"/>
        <v>1040.</v>
      </c>
      <c r="B1105" s="25">
        <v>1870</v>
      </c>
      <c r="C1105" s="36" t="s">
        <v>1559</v>
      </c>
      <c r="D1105" s="25">
        <v>1967</v>
      </c>
      <c r="E1105" s="68" t="s">
        <v>2932</v>
      </c>
      <c r="F1105" s="68" t="s">
        <v>2933</v>
      </c>
      <c r="G1105" s="25">
        <v>5</v>
      </c>
      <c r="H1105" s="25">
        <v>3</v>
      </c>
      <c r="I1105" s="146">
        <v>2815.6</v>
      </c>
      <c r="J1105" s="146">
        <v>2075.3000000000002</v>
      </c>
      <c r="K1105" s="146">
        <v>2075.3000000000002</v>
      </c>
      <c r="L1105" s="25">
        <v>139</v>
      </c>
      <c r="M1105" s="144">
        <f t="shared" si="296"/>
        <v>1833799</v>
      </c>
      <c r="N1105" s="144"/>
      <c r="O1105" s="144"/>
      <c r="P1105" s="144"/>
      <c r="Q1105" s="144">
        <f t="shared" si="297"/>
        <v>1833799</v>
      </c>
      <c r="R1105" s="144"/>
      <c r="S1105" s="30"/>
      <c r="T1105" s="144"/>
      <c r="U1105" s="146">
        <v>517</v>
      </c>
      <c r="V1105" s="146">
        <f>U1105*3547</f>
        <v>1833799</v>
      </c>
      <c r="W1105" s="144"/>
      <c r="X1105" s="144"/>
      <c r="Y1105" s="144"/>
      <c r="Z1105" s="144"/>
      <c r="AA1105" s="144"/>
      <c r="AB1105" s="144"/>
      <c r="AC1105" s="323"/>
      <c r="AD1105" s="323"/>
      <c r="AE1105" s="144"/>
      <c r="AF1105" s="144"/>
      <c r="AG1105" s="324">
        <v>2025</v>
      </c>
      <c r="AH1105" s="128"/>
      <c r="AI1105" s="132"/>
      <c r="AJ1105" s="132"/>
      <c r="AK1105" s="141">
        <f>MAX(AK1102:AK1104)+1</f>
        <v>1040</v>
      </c>
      <c r="AL1105" s="35" t="s">
        <v>153</v>
      </c>
      <c r="AM1105" s="141" t="str">
        <f t="shared" si="288"/>
        <v>1040.</v>
      </c>
      <c r="AN1105" s="147"/>
      <c r="AO1105" s="274"/>
      <c r="AP1105" s="16"/>
    </row>
    <row r="1106" spans="1:42" ht="22.5" customHeight="1" x14ac:dyDescent="0.25">
      <c r="A1106" s="68" t="str">
        <f t="shared" si="295"/>
        <v>1041.</v>
      </c>
      <c r="B1106" s="25">
        <v>1871</v>
      </c>
      <c r="C1106" s="137" t="s">
        <v>382</v>
      </c>
      <c r="D1106" s="25">
        <v>1969</v>
      </c>
      <c r="E1106" s="111" t="s">
        <v>2932</v>
      </c>
      <c r="F1106" s="111" t="s">
        <v>2933</v>
      </c>
      <c r="G1106" s="30">
        <v>5</v>
      </c>
      <c r="H1106" s="30">
        <v>3</v>
      </c>
      <c r="I1106" s="144">
        <v>2764</v>
      </c>
      <c r="J1106" s="144">
        <v>2080.8000000000002</v>
      </c>
      <c r="K1106" s="144">
        <v>1987.9</v>
      </c>
      <c r="L1106" s="30">
        <v>101</v>
      </c>
      <c r="M1106" s="144">
        <f t="shared" si="296"/>
        <v>1865722</v>
      </c>
      <c r="N1106" s="144"/>
      <c r="O1106" s="144"/>
      <c r="P1106" s="144"/>
      <c r="Q1106" s="144">
        <f t="shared" si="297"/>
        <v>1865722</v>
      </c>
      <c r="R1106" s="144"/>
      <c r="S1106" s="30"/>
      <c r="T1106" s="144"/>
      <c r="U1106" s="144">
        <v>526</v>
      </c>
      <c r="V1106" s="144">
        <f>U1106*3547</f>
        <v>1865722</v>
      </c>
      <c r="W1106" s="144"/>
      <c r="X1106" s="144"/>
      <c r="Y1106" s="144"/>
      <c r="Z1106" s="144"/>
      <c r="AA1106" s="144"/>
      <c r="AB1106" s="144"/>
      <c r="AC1106" s="144"/>
      <c r="AD1106" s="144"/>
      <c r="AE1106" s="144"/>
      <c r="AF1106" s="144"/>
      <c r="AG1106" s="324">
        <v>2025</v>
      </c>
      <c r="AH1106" s="128"/>
      <c r="AI1106" s="132"/>
      <c r="AJ1106" s="132"/>
      <c r="AK1106" s="141">
        <f>MAX(AK1103:AK1105)+1</f>
        <v>1041</v>
      </c>
      <c r="AL1106" s="35" t="s">
        <v>153</v>
      </c>
      <c r="AM1106" s="141" t="str">
        <f t="shared" si="288"/>
        <v>1041.</v>
      </c>
      <c r="AN1106" s="147"/>
      <c r="AO1106" s="274"/>
      <c r="AP1106" s="16"/>
    </row>
    <row r="1107" spans="1:42" ht="22.5" customHeight="1" x14ac:dyDescent="0.25">
      <c r="A1107" s="68" t="str">
        <f t="shared" si="295"/>
        <v>1042.</v>
      </c>
      <c r="B1107" s="25">
        <v>1872</v>
      </c>
      <c r="C1107" s="36" t="s">
        <v>446</v>
      </c>
      <c r="D1107" s="25">
        <v>1975</v>
      </c>
      <c r="E1107" s="68" t="s">
        <v>2932</v>
      </c>
      <c r="F1107" s="68" t="s">
        <v>2933</v>
      </c>
      <c r="G1107" s="25">
        <v>5</v>
      </c>
      <c r="H1107" s="25">
        <v>4</v>
      </c>
      <c r="I1107" s="146">
        <v>4534.6000000000004</v>
      </c>
      <c r="J1107" s="144">
        <v>3398.4</v>
      </c>
      <c r="K1107" s="146">
        <v>3398.4</v>
      </c>
      <c r="L1107" s="25">
        <v>186</v>
      </c>
      <c r="M1107" s="146">
        <f t="shared" si="296"/>
        <v>8577936</v>
      </c>
      <c r="N1107" s="146"/>
      <c r="O1107" s="146"/>
      <c r="P1107" s="146"/>
      <c r="Q1107" s="144">
        <f t="shared" si="297"/>
        <v>8577936</v>
      </c>
      <c r="R1107" s="146">
        <f>6335160+2242776</f>
        <v>8577936</v>
      </c>
      <c r="S1107" s="25"/>
      <c r="T1107" s="146"/>
      <c r="U1107" s="146"/>
      <c r="V1107" s="146"/>
      <c r="W1107" s="146"/>
      <c r="X1107" s="146"/>
      <c r="Y1107" s="146"/>
      <c r="Z1107" s="146"/>
      <c r="AA1107" s="146"/>
      <c r="AB1107" s="146"/>
      <c r="AC1107" s="146"/>
      <c r="AD1107" s="146"/>
      <c r="AE1107" s="146"/>
      <c r="AF1107" s="146"/>
      <c r="AG1107" s="324">
        <v>2025</v>
      </c>
      <c r="AH1107" s="128"/>
      <c r="AI1107" s="132"/>
      <c r="AJ1107" s="132"/>
      <c r="AK1107" s="141">
        <f>MAX(AK1104:AK1106)+1</f>
        <v>1042</v>
      </c>
      <c r="AL1107" s="35" t="s">
        <v>153</v>
      </c>
      <c r="AM1107" s="141" t="str">
        <f t="shared" si="288"/>
        <v>1042.</v>
      </c>
      <c r="AN1107" s="147"/>
      <c r="AO1107" s="35"/>
      <c r="AP1107" s="16"/>
    </row>
    <row r="1108" spans="1:42" ht="22.5" customHeight="1" x14ac:dyDescent="0.25">
      <c r="A1108" s="68" t="str">
        <f t="shared" si="295"/>
        <v>1043.</v>
      </c>
      <c r="B1108" s="25">
        <v>1877</v>
      </c>
      <c r="C1108" s="137" t="s">
        <v>384</v>
      </c>
      <c r="D1108" s="25">
        <v>1984</v>
      </c>
      <c r="E1108" s="111" t="s">
        <v>2932</v>
      </c>
      <c r="F1108" s="111" t="s">
        <v>2933</v>
      </c>
      <c r="G1108" s="30">
        <v>3</v>
      </c>
      <c r="H1108" s="30">
        <v>2</v>
      </c>
      <c r="I1108" s="144">
        <v>1203.5999999999999</v>
      </c>
      <c r="J1108" s="144">
        <v>834.4</v>
      </c>
      <c r="K1108" s="144">
        <v>834.4</v>
      </c>
      <c r="L1108" s="30">
        <v>37</v>
      </c>
      <c r="M1108" s="144">
        <f t="shared" si="296"/>
        <v>1301749</v>
      </c>
      <c r="N1108" s="144"/>
      <c r="O1108" s="144"/>
      <c r="P1108" s="144"/>
      <c r="Q1108" s="144">
        <f t="shared" si="297"/>
        <v>1301749</v>
      </c>
      <c r="R1108" s="144"/>
      <c r="S1108" s="30"/>
      <c r="T1108" s="144"/>
      <c r="U1108" s="144">
        <v>367</v>
      </c>
      <c r="V1108" s="144">
        <f>U1108*3547</f>
        <v>1301749</v>
      </c>
      <c r="W1108" s="144"/>
      <c r="X1108" s="144"/>
      <c r="Y1108" s="144"/>
      <c r="Z1108" s="144"/>
      <c r="AA1108" s="144"/>
      <c r="AB1108" s="144"/>
      <c r="AC1108" s="144"/>
      <c r="AD1108" s="144"/>
      <c r="AE1108" s="144"/>
      <c r="AF1108" s="144"/>
      <c r="AG1108" s="324">
        <v>2025</v>
      </c>
      <c r="AH1108" s="128"/>
      <c r="AI1108" s="132"/>
      <c r="AJ1108" s="132"/>
      <c r="AK1108" s="141">
        <f>MAX(AK1016:AK1107)+1</f>
        <v>1043</v>
      </c>
      <c r="AL1108" s="35" t="s">
        <v>153</v>
      </c>
      <c r="AM1108" s="141" t="str">
        <f t="shared" si="288"/>
        <v>1043.</v>
      </c>
      <c r="AN1108" s="147"/>
      <c r="AO1108" s="274"/>
      <c r="AP1108" s="16"/>
    </row>
    <row r="1109" spans="1:42" ht="22.5" customHeight="1" x14ac:dyDescent="0.25">
      <c r="A1109" s="68" t="str">
        <f t="shared" si="295"/>
        <v>1044.</v>
      </c>
      <c r="B1109" s="25">
        <v>1880</v>
      </c>
      <c r="C1109" s="36" t="s">
        <v>447</v>
      </c>
      <c r="D1109" s="25">
        <v>1966</v>
      </c>
      <c r="E1109" s="68" t="s">
        <v>2932</v>
      </c>
      <c r="F1109" s="68" t="s">
        <v>2934</v>
      </c>
      <c r="G1109" s="25">
        <v>3</v>
      </c>
      <c r="H1109" s="25">
        <v>2</v>
      </c>
      <c r="I1109" s="146">
        <v>1480.9</v>
      </c>
      <c r="J1109" s="144">
        <v>958.7</v>
      </c>
      <c r="K1109" s="146">
        <v>958.7</v>
      </c>
      <c r="L1109" s="25">
        <v>41</v>
      </c>
      <c r="M1109" s="146">
        <f t="shared" si="296"/>
        <v>2339136</v>
      </c>
      <c r="N1109" s="146"/>
      <c r="O1109" s="146"/>
      <c r="P1109" s="146"/>
      <c r="Q1109" s="144">
        <f t="shared" si="297"/>
        <v>2339136</v>
      </c>
      <c r="R1109" s="146">
        <v>2339136</v>
      </c>
      <c r="S1109" s="25"/>
      <c r="T1109" s="146"/>
      <c r="U1109" s="146"/>
      <c r="V1109" s="146"/>
      <c r="W1109" s="146"/>
      <c r="X1109" s="146"/>
      <c r="Y1109" s="146"/>
      <c r="Z1109" s="146"/>
      <c r="AA1109" s="146"/>
      <c r="AB1109" s="146"/>
      <c r="AC1109" s="146"/>
      <c r="AD1109" s="146"/>
      <c r="AE1109" s="146"/>
      <c r="AF1109" s="146"/>
      <c r="AG1109" s="324">
        <v>2025</v>
      </c>
      <c r="AH1109" s="128"/>
      <c r="AI1109" s="132"/>
      <c r="AJ1109" s="132"/>
      <c r="AK1109" s="141">
        <f t="shared" si="287"/>
        <v>1044</v>
      </c>
      <c r="AL1109" s="35" t="s">
        <v>153</v>
      </c>
      <c r="AM1109" s="141" t="str">
        <f t="shared" si="288"/>
        <v>1044.</v>
      </c>
      <c r="AN1109" s="147"/>
      <c r="AO1109" s="35"/>
      <c r="AP1109" s="16"/>
    </row>
    <row r="1110" spans="1:42" ht="22.5" customHeight="1" x14ac:dyDescent="0.25">
      <c r="A1110" s="68" t="str">
        <f t="shared" si="295"/>
        <v>1045.</v>
      </c>
      <c r="B1110" s="25">
        <v>1881</v>
      </c>
      <c r="C1110" s="37" t="s">
        <v>500</v>
      </c>
      <c r="D1110" s="25">
        <v>1984</v>
      </c>
      <c r="E1110" s="68" t="s">
        <v>2932</v>
      </c>
      <c r="F1110" s="68" t="s">
        <v>2934</v>
      </c>
      <c r="G1110" s="25">
        <v>3</v>
      </c>
      <c r="H1110" s="25">
        <v>2</v>
      </c>
      <c r="I1110" s="146">
        <v>1493.1</v>
      </c>
      <c r="J1110" s="144">
        <v>1023.1</v>
      </c>
      <c r="K1110" s="146">
        <v>1023.1</v>
      </c>
      <c r="L1110" s="25">
        <v>53</v>
      </c>
      <c r="M1110" s="146">
        <f t="shared" si="296"/>
        <v>1702560</v>
      </c>
      <c r="N1110" s="146"/>
      <c r="O1110" s="146"/>
      <c r="P1110" s="146"/>
      <c r="Q1110" s="144">
        <f t="shared" si="297"/>
        <v>1702560</v>
      </c>
      <c r="R1110" s="146"/>
      <c r="S1110" s="25"/>
      <c r="T1110" s="146"/>
      <c r="U1110" s="146">
        <v>480</v>
      </c>
      <c r="V1110" s="146">
        <f>U1110*3547</f>
        <v>1702560</v>
      </c>
      <c r="W1110" s="146"/>
      <c r="X1110" s="146"/>
      <c r="Y1110" s="146"/>
      <c r="Z1110" s="146"/>
      <c r="AA1110" s="146"/>
      <c r="AB1110" s="146"/>
      <c r="AC1110" s="146"/>
      <c r="AD1110" s="146"/>
      <c r="AE1110" s="146"/>
      <c r="AF1110" s="144"/>
      <c r="AG1110" s="324">
        <v>2025</v>
      </c>
      <c r="AH1110" s="128"/>
      <c r="AI1110" s="132"/>
      <c r="AJ1110" s="132"/>
      <c r="AK1110" s="141">
        <f t="shared" si="287"/>
        <v>1045</v>
      </c>
      <c r="AL1110" s="35" t="s">
        <v>153</v>
      </c>
      <c r="AM1110" s="141" t="str">
        <f t="shared" si="288"/>
        <v>1045.</v>
      </c>
      <c r="AN1110" s="147"/>
      <c r="AO1110" s="274"/>
      <c r="AP1110" s="16"/>
    </row>
    <row r="1111" spans="1:42" ht="22.5" customHeight="1" x14ac:dyDescent="0.25">
      <c r="A1111" s="68" t="str">
        <f t="shared" si="295"/>
        <v>1046.</v>
      </c>
      <c r="B1111" s="25">
        <v>1883</v>
      </c>
      <c r="C1111" s="36" t="s">
        <v>448</v>
      </c>
      <c r="D1111" s="25">
        <v>1963</v>
      </c>
      <c r="E1111" s="68" t="s">
        <v>2932</v>
      </c>
      <c r="F1111" s="68" t="s">
        <v>2934</v>
      </c>
      <c r="G1111" s="25">
        <v>4</v>
      </c>
      <c r="H1111" s="25">
        <v>2</v>
      </c>
      <c r="I1111" s="146">
        <v>1259.5999999999999</v>
      </c>
      <c r="J1111" s="144">
        <v>826.8</v>
      </c>
      <c r="K1111" s="146">
        <v>826.8</v>
      </c>
      <c r="L1111" s="25">
        <v>51</v>
      </c>
      <c r="M1111" s="146">
        <f t="shared" si="296"/>
        <v>2993748</v>
      </c>
      <c r="N1111" s="146"/>
      <c r="O1111" s="146"/>
      <c r="P1111" s="146"/>
      <c r="Q1111" s="144">
        <f t="shared" si="297"/>
        <v>2993748</v>
      </c>
      <c r="R1111" s="146"/>
      <c r="S1111" s="25"/>
      <c r="T1111" s="146"/>
      <c r="U1111" s="146"/>
      <c r="V1111" s="146"/>
      <c r="W1111" s="146"/>
      <c r="X1111" s="146"/>
      <c r="Y1111" s="146">
        <v>951</v>
      </c>
      <c r="Z1111" s="146">
        <f>Y1111*3148</f>
        <v>2993748</v>
      </c>
      <c r="AA1111" s="146"/>
      <c r="AB1111" s="146"/>
      <c r="AC1111" s="146"/>
      <c r="AD1111" s="146"/>
      <c r="AE1111" s="146"/>
      <c r="AF1111" s="146"/>
      <c r="AG1111" s="324">
        <v>2025</v>
      </c>
      <c r="AH1111" s="128"/>
      <c r="AI1111" s="132"/>
      <c r="AJ1111" s="132"/>
      <c r="AK1111" s="141">
        <f t="shared" si="287"/>
        <v>1046</v>
      </c>
      <c r="AL1111" s="35" t="s">
        <v>153</v>
      </c>
      <c r="AM1111" s="141" t="str">
        <f t="shared" si="288"/>
        <v>1046.</v>
      </c>
      <c r="AN1111" s="147"/>
      <c r="AO1111" s="35"/>
      <c r="AP1111" s="16"/>
    </row>
    <row r="1112" spans="1:42" ht="22.5" customHeight="1" x14ac:dyDescent="0.25">
      <c r="A1112" s="68" t="str">
        <f t="shared" si="295"/>
        <v>1047.</v>
      </c>
      <c r="B1112" s="25">
        <v>1899</v>
      </c>
      <c r="C1112" s="36" t="s">
        <v>3079</v>
      </c>
      <c r="D1112" s="25">
        <v>1980</v>
      </c>
      <c r="E1112" s="68" t="s">
        <v>2932</v>
      </c>
      <c r="F1112" s="68" t="s">
        <v>2934</v>
      </c>
      <c r="G1112" s="25">
        <v>2</v>
      </c>
      <c r="H1112" s="25">
        <v>2</v>
      </c>
      <c r="I1112" s="146">
        <v>776.6</v>
      </c>
      <c r="J1112" s="146">
        <v>452.7</v>
      </c>
      <c r="K1112" s="146">
        <v>452.7</v>
      </c>
      <c r="L1112" s="25">
        <v>45</v>
      </c>
      <c r="M1112" s="146">
        <f t="shared" si="296"/>
        <v>1377556</v>
      </c>
      <c r="N1112" s="146"/>
      <c r="O1112" s="146"/>
      <c r="P1112" s="146"/>
      <c r="Q1112" s="144">
        <f t="shared" si="297"/>
        <v>1377556</v>
      </c>
      <c r="R1112" s="146">
        <v>1377556</v>
      </c>
      <c r="S1112" s="25"/>
      <c r="T1112" s="146"/>
      <c r="U1112" s="146"/>
      <c r="V1112" s="146"/>
      <c r="W1112" s="146"/>
      <c r="X1112" s="146"/>
      <c r="Y1112" s="146"/>
      <c r="Z1112" s="146"/>
      <c r="AA1112" s="146"/>
      <c r="AB1112" s="146"/>
      <c r="AC1112" s="146"/>
      <c r="AD1112" s="146"/>
      <c r="AE1112" s="146"/>
      <c r="AF1112" s="146"/>
      <c r="AG1112" s="324">
        <v>2025</v>
      </c>
      <c r="AH1112" s="128"/>
      <c r="AI1112" s="132"/>
      <c r="AJ1112" s="132"/>
      <c r="AK1112" s="141">
        <f t="shared" si="287"/>
        <v>1047</v>
      </c>
      <c r="AL1112" s="35" t="s">
        <v>153</v>
      </c>
      <c r="AM1112" s="141" t="str">
        <f t="shared" si="288"/>
        <v>1047.</v>
      </c>
      <c r="AN1112" s="147"/>
      <c r="AO1112" s="274"/>
      <c r="AP1112" s="16"/>
    </row>
    <row r="1113" spans="1:42" ht="22.5" customHeight="1" x14ac:dyDescent="0.25">
      <c r="A1113" s="68" t="str">
        <f t="shared" si="295"/>
        <v>1048.</v>
      </c>
      <c r="B1113" s="25">
        <v>1900</v>
      </c>
      <c r="C1113" s="36" t="s">
        <v>3080</v>
      </c>
      <c r="D1113" s="25">
        <v>1980</v>
      </c>
      <c r="E1113" s="68" t="s">
        <v>2932</v>
      </c>
      <c r="F1113" s="68" t="s">
        <v>2934</v>
      </c>
      <c r="G1113" s="25">
        <v>2</v>
      </c>
      <c r="H1113" s="25">
        <v>2</v>
      </c>
      <c r="I1113" s="146">
        <v>771.1</v>
      </c>
      <c r="J1113" s="146">
        <v>337.7</v>
      </c>
      <c r="K1113" s="146">
        <v>337.7</v>
      </c>
      <c r="L1113" s="25">
        <v>45</v>
      </c>
      <c r="M1113" s="146">
        <f t="shared" si="296"/>
        <v>1106046</v>
      </c>
      <c r="N1113" s="146"/>
      <c r="O1113" s="146"/>
      <c r="P1113" s="146"/>
      <c r="Q1113" s="144">
        <f t="shared" si="297"/>
        <v>1106046</v>
      </c>
      <c r="R1113" s="146">
        <v>1106046</v>
      </c>
      <c r="S1113" s="25"/>
      <c r="T1113" s="146"/>
      <c r="U1113" s="146"/>
      <c r="V1113" s="146"/>
      <c r="W1113" s="146"/>
      <c r="X1113" s="146"/>
      <c r="Y1113" s="146"/>
      <c r="Z1113" s="146"/>
      <c r="AA1113" s="146"/>
      <c r="AB1113" s="146"/>
      <c r="AC1113" s="146"/>
      <c r="AD1113" s="146"/>
      <c r="AE1113" s="146"/>
      <c r="AF1113" s="146"/>
      <c r="AG1113" s="324">
        <v>2025</v>
      </c>
      <c r="AH1113" s="128"/>
      <c r="AI1113" s="132"/>
      <c r="AJ1113" s="132"/>
      <c r="AK1113" s="141">
        <f t="shared" si="287"/>
        <v>1048</v>
      </c>
      <c r="AL1113" s="35" t="s">
        <v>153</v>
      </c>
      <c r="AM1113" s="141" t="str">
        <f t="shared" si="288"/>
        <v>1048.</v>
      </c>
      <c r="AN1113" s="147"/>
      <c r="AO1113" s="274"/>
      <c r="AP1113" s="16"/>
    </row>
    <row r="1114" spans="1:42" ht="22.5" customHeight="1" x14ac:dyDescent="0.25">
      <c r="A1114" s="68" t="str">
        <f t="shared" si="295"/>
        <v>1049.</v>
      </c>
      <c r="B1114" s="25">
        <v>1922</v>
      </c>
      <c r="C1114" s="36" t="s">
        <v>1572</v>
      </c>
      <c r="D1114" s="25">
        <v>1963</v>
      </c>
      <c r="E1114" s="111" t="s">
        <v>2932</v>
      </c>
      <c r="F1114" s="68" t="s">
        <v>2934</v>
      </c>
      <c r="G1114" s="30">
        <v>2</v>
      </c>
      <c r="H1114" s="30">
        <v>1</v>
      </c>
      <c r="I1114" s="144">
        <v>419.8</v>
      </c>
      <c r="J1114" s="144">
        <v>378.4</v>
      </c>
      <c r="K1114" s="144">
        <v>378.4</v>
      </c>
      <c r="L1114" s="30">
        <v>33</v>
      </c>
      <c r="M1114" s="146">
        <f t="shared" si="296"/>
        <v>459816</v>
      </c>
      <c r="N1114" s="146"/>
      <c r="O1114" s="146"/>
      <c r="P1114" s="146"/>
      <c r="Q1114" s="144">
        <f t="shared" si="297"/>
        <v>459816</v>
      </c>
      <c r="R1114" s="146">
        <v>459816</v>
      </c>
      <c r="S1114" s="25"/>
      <c r="T1114" s="146"/>
      <c r="U1114" s="146"/>
      <c r="V1114" s="146"/>
      <c r="W1114" s="146"/>
      <c r="X1114" s="146"/>
      <c r="Y1114" s="146"/>
      <c r="Z1114" s="146"/>
      <c r="AA1114" s="146"/>
      <c r="AB1114" s="146"/>
      <c r="AC1114" s="146"/>
      <c r="AD1114" s="146"/>
      <c r="AE1114" s="146"/>
      <c r="AF1114" s="146"/>
      <c r="AG1114" s="324">
        <v>2025</v>
      </c>
      <c r="AH1114" s="128"/>
      <c r="AI1114" s="132"/>
      <c r="AJ1114" s="132"/>
      <c r="AK1114" s="141">
        <f t="shared" si="287"/>
        <v>1049</v>
      </c>
      <c r="AL1114" s="35" t="s">
        <v>153</v>
      </c>
      <c r="AM1114" s="141" t="str">
        <f t="shared" si="288"/>
        <v>1049.</v>
      </c>
      <c r="AN1114" s="147"/>
      <c r="AO1114" s="274"/>
      <c r="AP1114" s="16"/>
    </row>
    <row r="1115" spans="1:42" ht="22.5" customHeight="1" x14ac:dyDescent="0.25">
      <c r="A1115" s="68" t="str">
        <f t="shared" si="295"/>
        <v>1050.</v>
      </c>
      <c r="B1115" s="25">
        <v>1924</v>
      </c>
      <c r="C1115" s="36" t="s">
        <v>1573</v>
      </c>
      <c r="D1115" s="25">
        <v>1985</v>
      </c>
      <c r="E1115" s="68" t="s">
        <v>2932</v>
      </c>
      <c r="F1115" s="68" t="s">
        <v>2934</v>
      </c>
      <c r="G1115" s="25">
        <v>2</v>
      </c>
      <c r="H1115" s="25">
        <v>3</v>
      </c>
      <c r="I1115" s="146">
        <v>1019.1</v>
      </c>
      <c r="J1115" s="146">
        <v>3253.6</v>
      </c>
      <c r="K1115" s="146">
        <v>545.29999999999995</v>
      </c>
      <c r="L1115" s="25">
        <v>42</v>
      </c>
      <c r="M1115" s="144">
        <f t="shared" si="296"/>
        <v>7853058</v>
      </c>
      <c r="N1115" s="144"/>
      <c r="O1115" s="144"/>
      <c r="P1115" s="144"/>
      <c r="Q1115" s="144">
        <f t="shared" si="297"/>
        <v>7853058</v>
      </c>
      <c r="R1115" s="144"/>
      <c r="S1115" s="30"/>
      <c r="T1115" s="144"/>
      <c r="U1115" s="146">
        <v>2214</v>
      </c>
      <c r="V1115" s="146">
        <f>U1115*3547</f>
        <v>7853058</v>
      </c>
      <c r="W1115" s="144"/>
      <c r="X1115" s="144"/>
      <c r="Y1115" s="144"/>
      <c r="Z1115" s="144"/>
      <c r="AA1115" s="144"/>
      <c r="AB1115" s="144"/>
      <c r="AC1115" s="146"/>
      <c r="AD1115" s="146"/>
      <c r="AE1115" s="144"/>
      <c r="AF1115" s="144"/>
      <c r="AG1115" s="324">
        <v>2025</v>
      </c>
      <c r="AH1115" s="128"/>
      <c r="AI1115" s="132"/>
      <c r="AJ1115" s="132"/>
      <c r="AK1115" s="141">
        <f t="shared" si="287"/>
        <v>1050</v>
      </c>
      <c r="AL1115" s="35" t="s">
        <v>153</v>
      </c>
      <c r="AM1115" s="141" t="str">
        <f t="shared" si="288"/>
        <v>1050.</v>
      </c>
      <c r="AN1115" s="147"/>
      <c r="AO1115" s="274"/>
      <c r="AP1115" s="16"/>
    </row>
    <row r="1116" spans="1:42" ht="22.5" customHeight="1" x14ac:dyDescent="0.25">
      <c r="A1116" s="68" t="str">
        <f t="shared" si="295"/>
        <v>1051.</v>
      </c>
      <c r="B1116" s="25">
        <v>1925</v>
      </c>
      <c r="C1116" s="36" t="s">
        <v>1574</v>
      </c>
      <c r="D1116" s="25">
        <v>1987</v>
      </c>
      <c r="E1116" s="68" t="s">
        <v>2932</v>
      </c>
      <c r="F1116" s="68" t="s">
        <v>2934</v>
      </c>
      <c r="G1116" s="25">
        <v>4</v>
      </c>
      <c r="H1116" s="25">
        <v>1</v>
      </c>
      <c r="I1116" s="146">
        <v>899.2</v>
      </c>
      <c r="J1116" s="146">
        <v>780</v>
      </c>
      <c r="K1116" s="146">
        <v>780</v>
      </c>
      <c r="L1116" s="25">
        <v>42</v>
      </c>
      <c r="M1116" s="144">
        <f t="shared" si="296"/>
        <v>3234890</v>
      </c>
      <c r="N1116" s="144"/>
      <c r="O1116" s="144"/>
      <c r="P1116" s="144"/>
      <c r="Q1116" s="144">
        <f t="shared" si="297"/>
        <v>3234890</v>
      </c>
      <c r="R1116" s="144"/>
      <c r="S1116" s="30"/>
      <c r="T1116" s="144"/>
      <c r="U1116" s="146">
        <v>430</v>
      </c>
      <c r="V1116" s="146">
        <f>U1116*7523</f>
        <v>3234890</v>
      </c>
      <c r="W1116" s="144"/>
      <c r="X1116" s="144"/>
      <c r="Y1116" s="144"/>
      <c r="Z1116" s="144"/>
      <c r="AA1116" s="144"/>
      <c r="AB1116" s="144"/>
      <c r="AC1116" s="323"/>
      <c r="AD1116" s="323"/>
      <c r="AE1116" s="144"/>
      <c r="AF1116" s="144"/>
      <c r="AG1116" s="324">
        <v>2025</v>
      </c>
      <c r="AH1116" s="128"/>
      <c r="AI1116" s="132"/>
      <c r="AJ1116" s="132"/>
      <c r="AK1116" s="141">
        <f t="shared" si="287"/>
        <v>1051</v>
      </c>
      <c r="AL1116" s="35" t="s">
        <v>153</v>
      </c>
      <c r="AM1116" s="141" t="str">
        <f t="shared" si="288"/>
        <v>1051.</v>
      </c>
      <c r="AN1116" s="147"/>
      <c r="AO1116" s="274"/>
      <c r="AP1116" s="16"/>
    </row>
    <row r="1117" spans="1:42" ht="22.5" customHeight="1" x14ac:dyDescent="0.25">
      <c r="A1117" s="68" t="str">
        <f t="shared" si="295"/>
        <v>1052.</v>
      </c>
      <c r="B1117" s="25">
        <v>1928</v>
      </c>
      <c r="C1117" s="36" t="s">
        <v>1577</v>
      </c>
      <c r="D1117" s="25">
        <v>1984</v>
      </c>
      <c r="E1117" s="68" t="s">
        <v>2932</v>
      </c>
      <c r="F1117" s="68" t="s">
        <v>2934</v>
      </c>
      <c r="G1117" s="25">
        <v>3</v>
      </c>
      <c r="H1117" s="25">
        <v>5</v>
      </c>
      <c r="I1117" s="146">
        <v>3246</v>
      </c>
      <c r="J1117" s="146">
        <v>3017.2</v>
      </c>
      <c r="K1117" s="146">
        <v>3017.2</v>
      </c>
      <c r="L1117" s="25">
        <v>194</v>
      </c>
      <c r="M1117" s="146">
        <f t="shared" si="296"/>
        <v>5348876</v>
      </c>
      <c r="N1117" s="146"/>
      <c r="O1117" s="146"/>
      <c r="P1117" s="146"/>
      <c r="Q1117" s="144">
        <f t="shared" si="297"/>
        <v>5348876</v>
      </c>
      <c r="R1117" s="146"/>
      <c r="S1117" s="25"/>
      <c r="T1117" s="146"/>
      <c r="U1117" s="146">
        <v>1508</v>
      </c>
      <c r="V1117" s="146">
        <f>U1117*3547</f>
        <v>5348876</v>
      </c>
      <c r="W1117" s="146"/>
      <c r="X1117" s="146"/>
      <c r="Y1117" s="146"/>
      <c r="Z1117" s="146"/>
      <c r="AA1117" s="146"/>
      <c r="AB1117" s="146"/>
      <c r="AC1117" s="146"/>
      <c r="AD1117" s="146"/>
      <c r="AE1117" s="146"/>
      <c r="AF1117" s="146"/>
      <c r="AG1117" s="324">
        <v>2025</v>
      </c>
      <c r="AH1117" s="128"/>
      <c r="AI1117" s="132"/>
      <c r="AJ1117" s="132"/>
      <c r="AK1117" s="141">
        <f t="shared" si="287"/>
        <v>1052</v>
      </c>
      <c r="AL1117" s="35" t="s">
        <v>153</v>
      </c>
      <c r="AM1117" s="141" t="str">
        <f t="shared" si="288"/>
        <v>1052.</v>
      </c>
      <c r="AN1117" s="147"/>
      <c r="AO1117" s="274"/>
      <c r="AP1117" s="16"/>
    </row>
    <row r="1118" spans="1:42" ht="22.5" customHeight="1" x14ac:dyDescent="0.25">
      <c r="A1118" s="68" t="str">
        <f t="shared" si="295"/>
        <v>1053.</v>
      </c>
      <c r="B1118" s="25">
        <v>1929</v>
      </c>
      <c r="C1118" s="37" t="s">
        <v>1099</v>
      </c>
      <c r="D1118" s="25">
        <v>1985</v>
      </c>
      <c r="E1118" s="68" t="s">
        <v>2932</v>
      </c>
      <c r="F1118" s="68" t="s">
        <v>2934</v>
      </c>
      <c r="G1118" s="25">
        <v>3</v>
      </c>
      <c r="H1118" s="25">
        <v>3</v>
      </c>
      <c r="I1118" s="146">
        <v>3161.5</v>
      </c>
      <c r="J1118" s="144">
        <v>2970.7</v>
      </c>
      <c r="K1118" s="146">
        <v>2970.7</v>
      </c>
      <c r="L1118" s="25">
        <v>168</v>
      </c>
      <c r="M1118" s="146">
        <f t="shared" si="296"/>
        <v>5316953</v>
      </c>
      <c r="N1118" s="146"/>
      <c r="O1118" s="146"/>
      <c r="P1118" s="146"/>
      <c r="Q1118" s="144">
        <f t="shared" si="297"/>
        <v>5316953</v>
      </c>
      <c r="R1118" s="146"/>
      <c r="S1118" s="25"/>
      <c r="T1118" s="146"/>
      <c r="U1118" s="146">
        <v>1499</v>
      </c>
      <c r="V1118" s="146">
        <f>U1118*3547</f>
        <v>5316953</v>
      </c>
      <c r="W1118" s="146"/>
      <c r="X1118" s="146"/>
      <c r="Y1118" s="146"/>
      <c r="Z1118" s="146"/>
      <c r="AA1118" s="146"/>
      <c r="AB1118" s="146"/>
      <c r="AC1118" s="146"/>
      <c r="AD1118" s="146"/>
      <c r="AE1118" s="146"/>
      <c r="AF1118" s="146"/>
      <c r="AG1118" s="324">
        <v>2025</v>
      </c>
      <c r="AH1118" s="128"/>
      <c r="AI1118" s="132"/>
      <c r="AJ1118" s="132"/>
      <c r="AK1118" s="141">
        <f t="shared" ref="AK1118:AK1181" si="298">MAX(AK1114:AK1117)+1</f>
        <v>1053</v>
      </c>
      <c r="AL1118" s="35" t="s">
        <v>153</v>
      </c>
      <c r="AM1118" s="141" t="str">
        <f t="shared" ref="AM1118:AM1181" si="299">CONCATENATE(AK1118,AL1118)</f>
        <v>1053.</v>
      </c>
      <c r="AN1118" s="147"/>
      <c r="AO1118" s="274"/>
      <c r="AP1118" s="16"/>
    </row>
    <row r="1119" spans="1:42" ht="22.5" customHeight="1" x14ac:dyDescent="0.25">
      <c r="A1119" s="68" t="str">
        <f t="shared" si="295"/>
        <v>1054.</v>
      </c>
      <c r="B1119" s="25">
        <v>1931</v>
      </c>
      <c r="C1119" s="36" t="s">
        <v>1579</v>
      </c>
      <c r="D1119" s="25">
        <v>1987</v>
      </c>
      <c r="E1119" s="68" t="s">
        <v>2932</v>
      </c>
      <c r="F1119" s="68" t="s">
        <v>2934</v>
      </c>
      <c r="G1119" s="25">
        <v>4</v>
      </c>
      <c r="H1119" s="25">
        <v>1</v>
      </c>
      <c r="I1119" s="146">
        <v>899.2</v>
      </c>
      <c r="J1119" s="146">
        <v>780</v>
      </c>
      <c r="K1119" s="146">
        <v>780</v>
      </c>
      <c r="L1119" s="25">
        <v>42</v>
      </c>
      <c r="M1119" s="146">
        <f t="shared" si="296"/>
        <v>2052294.2000000002</v>
      </c>
      <c r="N1119" s="146"/>
      <c r="O1119" s="146"/>
      <c r="P1119" s="146"/>
      <c r="Q1119" s="144">
        <f t="shared" si="297"/>
        <v>2052294.2000000002</v>
      </c>
      <c r="R1119" s="146"/>
      <c r="S1119" s="25"/>
      <c r="T1119" s="146"/>
      <c r="U1119" s="146">
        <v>578.6</v>
      </c>
      <c r="V1119" s="146">
        <f>U1119*3547</f>
        <v>2052294.2000000002</v>
      </c>
      <c r="W1119" s="146"/>
      <c r="X1119" s="146"/>
      <c r="Y1119" s="146"/>
      <c r="Z1119" s="146"/>
      <c r="AA1119" s="146"/>
      <c r="AB1119" s="146"/>
      <c r="AC1119" s="146"/>
      <c r="AD1119" s="146"/>
      <c r="AE1119" s="146"/>
      <c r="AF1119" s="146"/>
      <c r="AG1119" s="324">
        <v>2025</v>
      </c>
      <c r="AH1119" s="128"/>
      <c r="AI1119" s="132"/>
      <c r="AJ1119" s="132"/>
      <c r="AK1119" s="141">
        <f t="shared" si="298"/>
        <v>1054</v>
      </c>
      <c r="AL1119" s="35" t="s">
        <v>153</v>
      </c>
      <c r="AM1119" s="141" t="str">
        <f t="shared" si="299"/>
        <v>1054.</v>
      </c>
      <c r="AN1119" s="147"/>
      <c r="AO1119" s="274"/>
      <c r="AP1119" s="16"/>
    </row>
    <row r="1120" spans="1:42" ht="22.5" customHeight="1" x14ac:dyDescent="0.25">
      <c r="A1120" s="68" t="str">
        <f t="shared" si="295"/>
        <v>1055.</v>
      </c>
      <c r="B1120" s="25">
        <v>1933</v>
      </c>
      <c r="C1120" s="36" t="s">
        <v>453</v>
      </c>
      <c r="D1120" s="25">
        <v>1984</v>
      </c>
      <c r="E1120" s="68" t="s">
        <v>2932</v>
      </c>
      <c r="F1120" s="68" t="s">
        <v>2933</v>
      </c>
      <c r="G1120" s="25">
        <v>3</v>
      </c>
      <c r="H1120" s="25">
        <v>2</v>
      </c>
      <c r="I1120" s="146">
        <v>1441.6</v>
      </c>
      <c r="J1120" s="144">
        <v>1289.2</v>
      </c>
      <c r="K1120" s="146">
        <v>1289.2</v>
      </c>
      <c r="L1120" s="25">
        <v>73</v>
      </c>
      <c r="M1120" s="146">
        <f t="shared" si="296"/>
        <v>770250</v>
      </c>
      <c r="N1120" s="146"/>
      <c r="O1120" s="146"/>
      <c r="P1120" s="146"/>
      <c r="Q1120" s="144">
        <f t="shared" si="297"/>
        <v>770250</v>
      </c>
      <c r="R1120" s="146">
        <v>770250</v>
      </c>
      <c r="S1120" s="25"/>
      <c r="T1120" s="146"/>
      <c r="U1120" s="146"/>
      <c r="V1120" s="146"/>
      <c r="W1120" s="146"/>
      <c r="X1120" s="146"/>
      <c r="Y1120" s="146"/>
      <c r="Z1120" s="146"/>
      <c r="AA1120" s="146"/>
      <c r="AB1120" s="146"/>
      <c r="AC1120" s="146"/>
      <c r="AD1120" s="146"/>
      <c r="AE1120" s="146"/>
      <c r="AF1120" s="146"/>
      <c r="AG1120" s="324">
        <v>2025</v>
      </c>
      <c r="AH1120" s="128"/>
      <c r="AI1120" s="132"/>
      <c r="AJ1120" s="132"/>
      <c r="AK1120" s="141">
        <f t="shared" si="298"/>
        <v>1055</v>
      </c>
      <c r="AL1120" s="35" t="s">
        <v>153</v>
      </c>
      <c r="AM1120" s="141" t="str">
        <f t="shared" si="299"/>
        <v>1055.</v>
      </c>
      <c r="AN1120" s="147"/>
      <c r="AO1120" s="35"/>
      <c r="AP1120" s="16"/>
    </row>
    <row r="1121" spans="1:42" ht="22.5" customHeight="1" x14ac:dyDescent="0.25">
      <c r="A1121" s="68" t="str">
        <f t="shared" si="295"/>
        <v>1056.</v>
      </c>
      <c r="B1121" s="25">
        <v>1934</v>
      </c>
      <c r="C1121" s="36" t="s">
        <v>1581</v>
      </c>
      <c r="D1121" s="25">
        <v>1980</v>
      </c>
      <c r="E1121" s="68" t="s">
        <v>2932</v>
      </c>
      <c r="F1121" s="68" t="s">
        <v>2933</v>
      </c>
      <c r="G1121" s="25">
        <v>3</v>
      </c>
      <c r="H1121" s="25">
        <v>3</v>
      </c>
      <c r="I1121" s="146">
        <v>1442.2</v>
      </c>
      <c r="J1121" s="146">
        <v>1282.5</v>
      </c>
      <c r="K1121" s="146">
        <v>1282.5</v>
      </c>
      <c r="L1121" s="25">
        <v>66</v>
      </c>
      <c r="M1121" s="146">
        <f t="shared" si="296"/>
        <v>2031366.9000000001</v>
      </c>
      <c r="N1121" s="146"/>
      <c r="O1121" s="146"/>
      <c r="P1121" s="146"/>
      <c r="Q1121" s="144">
        <f t="shared" si="297"/>
        <v>2031366.9000000001</v>
      </c>
      <c r="R1121" s="146"/>
      <c r="S1121" s="25"/>
      <c r="T1121" s="146"/>
      <c r="U1121" s="146">
        <v>572.70000000000005</v>
      </c>
      <c r="V1121" s="146">
        <f>U1121*3547</f>
        <v>2031366.9000000001</v>
      </c>
      <c r="W1121" s="146"/>
      <c r="X1121" s="146"/>
      <c r="Y1121" s="146"/>
      <c r="Z1121" s="146"/>
      <c r="AA1121" s="146"/>
      <c r="AB1121" s="146"/>
      <c r="AC1121" s="146"/>
      <c r="AD1121" s="146"/>
      <c r="AE1121" s="146"/>
      <c r="AF1121" s="146"/>
      <c r="AG1121" s="324">
        <v>2025</v>
      </c>
      <c r="AH1121" s="128"/>
      <c r="AI1121" s="132"/>
      <c r="AJ1121" s="132"/>
      <c r="AK1121" s="141">
        <f t="shared" si="298"/>
        <v>1056</v>
      </c>
      <c r="AL1121" s="35" t="s">
        <v>153</v>
      </c>
      <c r="AM1121" s="141" t="str">
        <f t="shared" si="299"/>
        <v>1056.</v>
      </c>
      <c r="AN1121" s="147"/>
      <c r="AO1121" s="274"/>
      <c r="AP1121" s="16"/>
    </row>
    <row r="1122" spans="1:42" ht="22.5" customHeight="1" x14ac:dyDescent="0.25">
      <c r="A1122" s="68" t="str">
        <f t="shared" si="295"/>
        <v>1057.</v>
      </c>
      <c r="B1122" s="25">
        <v>1940</v>
      </c>
      <c r="C1122" s="137" t="s">
        <v>388</v>
      </c>
      <c r="D1122" s="25">
        <v>1968</v>
      </c>
      <c r="E1122" s="111" t="s">
        <v>2932</v>
      </c>
      <c r="F1122" s="68" t="s">
        <v>2934</v>
      </c>
      <c r="G1122" s="30">
        <v>2</v>
      </c>
      <c r="H1122" s="30">
        <v>2</v>
      </c>
      <c r="I1122" s="144">
        <v>668</v>
      </c>
      <c r="J1122" s="144">
        <v>621.79999999999995</v>
      </c>
      <c r="K1122" s="144">
        <v>621.79999999999995</v>
      </c>
      <c r="L1122" s="30">
        <v>33</v>
      </c>
      <c r="M1122" s="144">
        <f t="shared" si="296"/>
        <v>2500461</v>
      </c>
      <c r="N1122" s="144"/>
      <c r="O1122" s="144"/>
      <c r="P1122" s="144"/>
      <c r="Q1122" s="144">
        <f t="shared" si="297"/>
        <v>2500461</v>
      </c>
      <c r="R1122" s="144">
        <f>1693437+807024</f>
        <v>2500461</v>
      </c>
      <c r="S1122" s="30"/>
      <c r="T1122" s="144"/>
      <c r="U1122" s="144"/>
      <c r="V1122" s="144"/>
      <c r="W1122" s="144"/>
      <c r="X1122" s="144"/>
      <c r="Y1122" s="144"/>
      <c r="Z1122" s="144"/>
      <c r="AA1122" s="144"/>
      <c r="AB1122" s="144"/>
      <c r="AC1122" s="144"/>
      <c r="AD1122" s="144"/>
      <c r="AE1122" s="144"/>
      <c r="AF1122" s="144"/>
      <c r="AG1122" s="324">
        <v>2025</v>
      </c>
      <c r="AH1122" s="128"/>
      <c r="AI1122" s="132"/>
      <c r="AJ1122" s="132"/>
      <c r="AK1122" s="141">
        <f t="shared" si="298"/>
        <v>1057</v>
      </c>
      <c r="AL1122" s="35" t="s">
        <v>153</v>
      </c>
      <c r="AM1122" s="141" t="str">
        <f t="shared" si="299"/>
        <v>1057.</v>
      </c>
      <c r="AN1122" s="147"/>
      <c r="AO1122" s="274"/>
      <c r="AP1122" s="16"/>
    </row>
    <row r="1123" spans="1:42" ht="22.5" customHeight="1" x14ac:dyDescent="0.25">
      <c r="A1123" s="68" t="str">
        <f t="shared" si="295"/>
        <v>1058.</v>
      </c>
      <c r="B1123" s="25">
        <v>1950</v>
      </c>
      <c r="C1123" s="36" t="s">
        <v>1582</v>
      </c>
      <c r="D1123" s="25">
        <v>1992</v>
      </c>
      <c r="E1123" s="68" t="s">
        <v>2932</v>
      </c>
      <c r="F1123" s="68" t="s">
        <v>2934</v>
      </c>
      <c r="G1123" s="25">
        <v>5</v>
      </c>
      <c r="H1123" s="25">
        <v>3</v>
      </c>
      <c r="I1123" s="146">
        <v>2938.2</v>
      </c>
      <c r="J1123" s="146">
        <v>2061.8000000000002</v>
      </c>
      <c r="K1123" s="146">
        <v>2061.8000000000002</v>
      </c>
      <c r="L1123" s="25">
        <v>88</v>
      </c>
      <c r="M1123" s="146">
        <f t="shared" si="296"/>
        <v>2401319</v>
      </c>
      <c r="N1123" s="146"/>
      <c r="O1123" s="146"/>
      <c r="P1123" s="146"/>
      <c r="Q1123" s="144">
        <f t="shared" si="297"/>
        <v>2401319</v>
      </c>
      <c r="R1123" s="146"/>
      <c r="S1123" s="25"/>
      <c r="T1123" s="146"/>
      <c r="U1123" s="146">
        <v>677</v>
      </c>
      <c r="V1123" s="146">
        <f>U1123*3547</f>
        <v>2401319</v>
      </c>
      <c r="W1123" s="146"/>
      <c r="X1123" s="146"/>
      <c r="Y1123" s="146"/>
      <c r="Z1123" s="146"/>
      <c r="AA1123" s="146"/>
      <c r="AB1123" s="146"/>
      <c r="AC1123" s="146"/>
      <c r="AD1123" s="146"/>
      <c r="AE1123" s="146"/>
      <c r="AF1123" s="146"/>
      <c r="AG1123" s="324">
        <v>2025</v>
      </c>
      <c r="AH1123" s="128"/>
      <c r="AI1123" s="132"/>
      <c r="AJ1123" s="132"/>
      <c r="AK1123" s="141">
        <f t="shared" si="298"/>
        <v>1058</v>
      </c>
      <c r="AL1123" s="35" t="s">
        <v>153</v>
      </c>
      <c r="AM1123" s="141" t="str">
        <f t="shared" si="299"/>
        <v>1058.</v>
      </c>
      <c r="AN1123" s="147"/>
      <c r="AO1123" s="274"/>
      <c r="AP1123" s="16"/>
    </row>
    <row r="1124" spans="1:42" ht="22.5" customHeight="1" x14ac:dyDescent="0.25">
      <c r="A1124" s="68" t="str">
        <f t="shared" si="295"/>
        <v>1059.</v>
      </c>
      <c r="B1124" s="25">
        <v>1952</v>
      </c>
      <c r="C1124" s="137" t="s">
        <v>391</v>
      </c>
      <c r="D1124" s="25">
        <v>1976</v>
      </c>
      <c r="E1124" s="111" t="s">
        <v>2932</v>
      </c>
      <c r="F1124" s="68" t="s">
        <v>2934</v>
      </c>
      <c r="G1124" s="30">
        <v>2</v>
      </c>
      <c r="H1124" s="30">
        <v>1</v>
      </c>
      <c r="I1124" s="144">
        <v>368.8</v>
      </c>
      <c r="J1124" s="144">
        <v>219.6</v>
      </c>
      <c r="K1124" s="144">
        <v>219.6</v>
      </c>
      <c r="L1124" s="30">
        <v>18</v>
      </c>
      <c r="M1124" s="144">
        <f t="shared" si="296"/>
        <v>2384791</v>
      </c>
      <c r="N1124" s="144"/>
      <c r="O1124" s="144"/>
      <c r="P1124" s="144"/>
      <c r="Q1124" s="144">
        <f t="shared" si="297"/>
        <v>2384791</v>
      </c>
      <c r="R1124" s="144"/>
      <c r="S1124" s="30"/>
      <c r="T1124" s="144"/>
      <c r="U1124" s="144">
        <v>317</v>
      </c>
      <c r="V1124" s="144">
        <f>U1124*7523</f>
        <v>2384791</v>
      </c>
      <c r="W1124" s="144"/>
      <c r="X1124" s="144"/>
      <c r="Y1124" s="144"/>
      <c r="Z1124" s="144"/>
      <c r="AA1124" s="144"/>
      <c r="AB1124" s="144"/>
      <c r="AC1124" s="144"/>
      <c r="AD1124" s="144"/>
      <c r="AE1124" s="144"/>
      <c r="AF1124" s="144"/>
      <c r="AG1124" s="324">
        <v>2025</v>
      </c>
      <c r="AH1124" s="128"/>
      <c r="AI1124" s="132"/>
      <c r="AJ1124" s="132"/>
      <c r="AK1124" s="141">
        <f t="shared" si="298"/>
        <v>1059</v>
      </c>
      <c r="AL1124" s="35" t="s">
        <v>153</v>
      </c>
      <c r="AM1124" s="141" t="str">
        <f t="shared" si="299"/>
        <v>1059.</v>
      </c>
      <c r="AN1124" s="147"/>
      <c r="AO1124" s="274"/>
      <c r="AP1124" s="16"/>
    </row>
    <row r="1125" spans="1:42" ht="22.5" customHeight="1" x14ac:dyDescent="0.25">
      <c r="A1125" s="68" t="str">
        <f t="shared" si="295"/>
        <v>1060.</v>
      </c>
      <c r="B1125" s="25">
        <v>1962</v>
      </c>
      <c r="C1125" s="137" t="s">
        <v>393</v>
      </c>
      <c r="D1125" s="25">
        <v>1975</v>
      </c>
      <c r="E1125" s="111" t="s">
        <v>2932</v>
      </c>
      <c r="F1125" s="111" t="s">
        <v>2933</v>
      </c>
      <c r="G1125" s="30">
        <v>5</v>
      </c>
      <c r="H1125" s="30">
        <v>3</v>
      </c>
      <c r="I1125" s="144">
        <v>2413.8000000000002</v>
      </c>
      <c r="J1125" s="144">
        <v>2071.1999999999998</v>
      </c>
      <c r="K1125" s="144">
        <v>2071.1999999999998</v>
      </c>
      <c r="L1125" s="30">
        <v>110</v>
      </c>
      <c r="M1125" s="144">
        <f t="shared" si="296"/>
        <v>5062580</v>
      </c>
      <c r="N1125" s="144"/>
      <c r="O1125" s="144"/>
      <c r="P1125" s="144"/>
      <c r="Q1125" s="144">
        <f t="shared" si="297"/>
        <v>5062580</v>
      </c>
      <c r="R1125" s="144">
        <f>879750+4182830</f>
        <v>5062580</v>
      </c>
      <c r="S1125" s="30"/>
      <c r="T1125" s="144"/>
      <c r="U1125" s="144"/>
      <c r="V1125" s="144"/>
      <c r="W1125" s="144"/>
      <c r="X1125" s="144"/>
      <c r="Y1125" s="144"/>
      <c r="Z1125" s="144"/>
      <c r="AA1125" s="144"/>
      <c r="AB1125" s="144"/>
      <c r="AC1125" s="144"/>
      <c r="AD1125" s="144"/>
      <c r="AE1125" s="144"/>
      <c r="AF1125" s="144"/>
      <c r="AG1125" s="324">
        <v>2025</v>
      </c>
      <c r="AH1125" s="128"/>
      <c r="AI1125" s="132"/>
      <c r="AJ1125" s="132"/>
      <c r="AK1125" s="141">
        <f t="shared" si="298"/>
        <v>1060</v>
      </c>
      <c r="AL1125" s="35" t="s">
        <v>153</v>
      </c>
      <c r="AM1125" s="141" t="str">
        <f t="shared" si="299"/>
        <v>1060.</v>
      </c>
      <c r="AN1125" s="147"/>
      <c r="AO1125" s="274"/>
      <c r="AP1125" s="16"/>
    </row>
    <row r="1126" spans="1:42" ht="22.5" customHeight="1" x14ac:dyDescent="0.25">
      <c r="A1126" s="68" t="str">
        <f t="shared" si="295"/>
        <v>1061.</v>
      </c>
      <c r="B1126" s="25">
        <v>1966</v>
      </c>
      <c r="C1126" s="138" t="s">
        <v>454</v>
      </c>
      <c r="D1126" s="25">
        <v>1965</v>
      </c>
      <c r="E1126" s="68" t="s">
        <v>2932</v>
      </c>
      <c r="F1126" s="68" t="s">
        <v>2934</v>
      </c>
      <c r="G1126" s="25">
        <v>2</v>
      </c>
      <c r="H1126" s="25">
        <v>2</v>
      </c>
      <c r="I1126" s="146">
        <v>674.3</v>
      </c>
      <c r="J1126" s="144">
        <v>627.5</v>
      </c>
      <c r="K1126" s="146">
        <v>627.5</v>
      </c>
      <c r="L1126" s="25">
        <v>35</v>
      </c>
      <c r="M1126" s="146">
        <f t="shared" si="296"/>
        <v>638112</v>
      </c>
      <c r="N1126" s="146"/>
      <c r="O1126" s="146"/>
      <c r="P1126" s="146"/>
      <c r="Q1126" s="144">
        <f t="shared" si="297"/>
        <v>638112</v>
      </c>
      <c r="R1126" s="146">
        <v>638112</v>
      </c>
      <c r="S1126" s="25"/>
      <c r="T1126" s="146"/>
      <c r="U1126" s="146"/>
      <c r="V1126" s="146"/>
      <c r="W1126" s="146"/>
      <c r="X1126" s="146"/>
      <c r="Y1126" s="146"/>
      <c r="Z1126" s="146"/>
      <c r="AA1126" s="146"/>
      <c r="AB1126" s="146"/>
      <c r="AC1126" s="146"/>
      <c r="AD1126" s="146"/>
      <c r="AE1126" s="146"/>
      <c r="AF1126" s="144"/>
      <c r="AG1126" s="324">
        <v>2025</v>
      </c>
      <c r="AH1126" s="128"/>
      <c r="AI1126" s="132"/>
      <c r="AJ1126" s="132"/>
      <c r="AK1126" s="141">
        <f t="shared" si="298"/>
        <v>1061</v>
      </c>
      <c r="AL1126" s="35" t="s">
        <v>153</v>
      </c>
      <c r="AM1126" s="141" t="str">
        <f t="shared" si="299"/>
        <v>1061.</v>
      </c>
      <c r="AN1126" s="147"/>
      <c r="AO1126" s="274"/>
      <c r="AP1126" s="16"/>
    </row>
    <row r="1127" spans="1:42" ht="22.5" customHeight="1" x14ac:dyDescent="0.25">
      <c r="A1127" s="68" t="str">
        <f t="shared" si="295"/>
        <v>1062.</v>
      </c>
      <c r="B1127" s="25">
        <v>1967</v>
      </c>
      <c r="C1127" s="138" t="s">
        <v>455</v>
      </c>
      <c r="D1127" s="25">
        <v>1964</v>
      </c>
      <c r="E1127" s="68" t="s">
        <v>2932</v>
      </c>
      <c r="F1127" s="68" t="s">
        <v>2934</v>
      </c>
      <c r="G1127" s="25">
        <v>4</v>
      </c>
      <c r="H1127" s="25">
        <v>2</v>
      </c>
      <c r="I1127" s="146">
        <v>1374</v>
      </c>
      <c r="J1127" s="144">
        <v>1275.5</v>
      </c>
      <c r="K1127" s="146">
        <v>1275.5</v>
      </c>
      <c r="L1127" s="25">
        <v>62</v>
      </c>
      <c r="M1127" s="146">
        <f t="shared" si="296"/>
        <v>4130438.7</v>
      </c>
      <c r="N1127" s="146"/>
      <c r="O1127" s="146"/>
      <c r="P1127" s="146"/>
      <c r="Q1127" s="144">
        <f t="shared" si="297"/>
        <v>4130438.7</v>
      </c>
      <c r="R1127" s="146">
        <f>2910518.7+1219920</f>
        <v>4130438.7</v>
      </c>
      <c r="S1127" s="25"/>
      <c r="T1127" s="146"/>
      <c r="U1127" s="146"/>
      <c r="V1127" s="146"/>
      <c r="W1127" s="146"/>
      <c r="X1127" s="146"/>
      <c r="Y1127" s="146"/>
      <c r="Z1127" s="146"/>
      <c r="AA1127" s="146"/>
      <c r="AB1127" s="146"/>
      <c r="AC1127" s="146"/>
      <c r="AD1127" s="146"/>
      <c r="AE1127" s="146"/>
      <c r="AF1127" s="144"/>
      <c r="AG1127" s="324">
        <v>2025</v>
      </c>
      <c r="AH1127" s="128"/>
      <c r="AI1127" s="132"/>
      <c r="AJ1127" s="132"/>
      <c r="AK1127" s="141">
        <f t="shared" si="298"/>
        <v>1062</v>
      </c>
      <c r="AL1127" s="35" t="s">
        <v>153</v>
      </c>
      <c r="AM1127" s="141" t="str">
        <f t="shared" si="299"/>
        <v>1062.</v>
      </c>
      <c r="AN1127" s="147"/>
      <c r="AO1127" s="274"/>
      <c r="AP1127" s="16"/>
    </row>
    <row r="1128" spans="1:42" ht="22.5" customHeight="1" x14ac:dyDescent="0.25">
      <c r="A1128" s="68" t="str">
        <f t="shared" si="295"/>
        <v>1063.</v>
      </c>
      <c r="B1128" s="25">
        <v>1974</v>
      </c>
      <c r="C1128" s="36" t="s">
        <v>1589</v>
      </c>
      <c r="D1128" s="25">
        <v>1984</v>
      </c>
      <c r="E1128" s="111" t="s">
        <v>2932</v>
      </c>
      <c r="F1128" s="111" t="s">
        <v>2933</v>
      </c>
      <c r="G1128" s="30">
        <v>5</v>
      </c>
      <c r="H1128" s="30">
        <v>2</v>
      </c>
      <c r="I1128" s="144">
        <v>2410.1999999999998</v>
      </c>
      <c r="J1128" s="144">
        <v>2143.1999999999998</v>
      </c>
      <c r="K1128" s="144">
        <v>2143.1999999999998</v>
      </c>
      <c r="L1128" s="30">
        <v>124</v>
      </c>
      <c r="M1128" s="144">
        <f t="shared" si="296"/>
        <v>2199140</v>
      </c>
      <c r="N1128" s="144"/>
      <c r="O1128" s="144"/>
      <c r="P1128" s="144"/>
      <c r="Q1128" s="144">
        <f t="shared" si="297"/>
        <v>2199140</v>
      </c>
      <c r="R1128" s="144"/>
      <c r="S1128" s="30"/>
      <c r="T1128" s="144"/>
      <c r="U1128" s="146">
        <v>620</v>
      </c>
      <c r="V1128" s="146">
        <f>U1128*3547</f>
        <v>2199140</v>
      </c>
      <c r="W1128" s="144"/>
      <c r="X1128" s="144"/>
      <c r="Y1128" s="144"/>
      <c r="Z1128" s="144"/>
      <c r="AA1128" s="144"/>
      <c r="AB1128" s="144"/>
      <c r="AC1128" s="323"/>
      <c r="AD1128" s="323"/>
      <c r="AE1128" s="144"/>
      <c r="AF1128" s="144"/>
      <c r="AG1128" s="324">
        <v>2025</v>
      </c>
      <c r="AH1128" s="128"/>
      <c r="AI1128" s="132"/>
      <c r="AJ1128" s="132"/>
      <c r="AK1128" s="141">
        <f t="shared" si="298"/>
        <v>1063</v>
      </c>
      <c r="AL1128" s="35" t="s">
        <v>153</v>
      </c>
      <c r="AM1128" s="141" t="str">
        <f t="shared" si="299"/>
        <v>1063.</v>
      </c>
      <c r="AN1128" s="147"/>
      <c r="AO1128" s="274"/>
      <c r="AP1128" s="16"/>
    </row>
    <row r="1129" spans="1:42" ht="22.5" customHeight="1" x14ac:dyDescent="0.25">
      <c r="A1129" s="68" t="str">
        <f t="shared" si="295"/>
        <v>1064.</v>
      </c>
      <c r="B1129" s="25">
        <v>1986</v>
      </c>
      <c r="C1129" s="137" t="s">
        <v>398</v>
      </c>
      <c r="D1129" s="25">
        <v>1961</v>
      </c>
      <c r="E1129" s="111" t="s">
        <v>2932</v>
      </c>
      <c r="F1129" s="111" t="s">
        <v>2933</v>
      </c>
      <c r="G1129" s="30">
        <v>5</v>
      </c>
      <c r="H1129" s="30">
        <v>3</v>
      </c>
      <c r="I1129" s="144">
        <v>2285.1999999999998</v>
      </c>
      <c r="J1129" s="144">
        <v>2056.9</v>
      </c>
      <c r="K1129" s="144">
        <v>2056.9</v>
      </c>
      <c r="L1129" s="30">
        <v>115</v>
      </c>
      <c r="M1129" s="144">
        <f t="shared" ref="M1129:M1159" si="300">R1129+T1129+V1129+X1129+Z1129+AB1129+AE1129+AF1129</f>
        <v>6579919</v>
      </c>
      <c r="N1129" s="144"/>
      <c r="O1129" s="144"/>
      <c r="P1129" s="144"/>
      <c r="Q1129" s="144">
        <f t="shared" ref="Q1129:Q1159" si="301">M1129</f>
        <v>6579919</v>
      </c>
      <c r="R1129" s="144">
        <f>5064067+1515852</f>
        <v>6579919</v>
      </c>
      <c r="S1129" s="30"/>
      <c r="T1129" s="144"/>
      <c r="U1129" s="144"/>
      <c r="V1129" s="144"/>
      <c r="W1129" s="144"/>
      <c r="X1129" s="144"/>
      <c r="Y1129" s="144"/>
      <c r="Z1129" s="144"/>
      <c r="AA1129" s="144"/>
      <c r="AB1129" s="144"/>
      <c r="AC1129" s="144"/>
      <c r="AD1129" s="144"/>
      <c r="AE1129" s="144"/>
      <c r="AF1129" s="144"/>
      <c r="AG1129" s="324">
        <v>2025</v>
      </c>
      <c r="AH1129" s="128"/>
      <c r="AI1129" s="132"/>
      <c r="AJ1129" s="132"/>
      <c r="AK1129" s="141">
        <f t="shared" si="298"/>
        <v>1064</v>
      </c>
      <c r="AL1129" s="35" t="s">
        <v>153</v>
      </c>
      <c r="AM1129" s="141" t="str">
        <f t="shared" si="299"/>
        <v>1064.</v>
      </c>
      <c r="AN1129" s="147"/>
      <c r="AO1129" s="274"/>
      <c r="AP1129" s="16"/>
    </row>
    <row r="1130" spans="1:42" ht="22.5" customHeight="1" x14ac:dyDescent="0.25">
      <c r="A1130" s="68" t="str">
        <f t="shared" si="295"/>
        <v>1065.</v>
      </c>
      <c r="B1130" s="25">
        <v>1987</v>
      </c>
      <c r="C1130" s="137" t="s">
        <v>399</v>
      </c>
      <c r="D1130" s="25">
        <v>1974</v>
      </c>
      <c r="E1130" s="111" t="s">
        <v>2932</v>
      </c>
      <c r="F1130" s="111" t="s">
        <v>2933</v>
      </c>
      <c r="G1130" s="30">
        <v>5</v>
      </c>
      <c r="H1130" s="30">
        <v>4</v>
      </c>
      <c r="I1130" s="144">
        <v>3634.4</v>
      </c>
      <c r="J1130" s="144">
        <v>3359.1</v>
      </c>
      <c r="K1130" s="144">
        <v>3359.1</v>
      </c>
      <c r="L1130" s="30">
        <v>186</v>
      </c>
      <c r="M1130" s="144">
        <f t="shared" si="300"/>
        <v>10072836</v>
      </c>
      <c r="N1130" s="144"/>
      <c r="O1130" s="144"/>
      <c r="P1130" s="144"/>
      <c r="Q1130" s="144">
        <f t="shared" si="301"/>
        <v>10072836</v>
      </c>
      <c r="R1130" s="144">
        <f>1642200+8430636</f>
        <v>10072836</v>
      </c>
      <c r="S1130" s="30"/>
      <c r="T1130" s="144"/>
      <c r="U1130" s="144"/>
      <c r="V1130" s="144"/>
      <c r="W1130" s="144"/>
      <c r="X1130" s="144"/>
      <c r="Y1130" s="144"/>
      <c r="Z1130" s="144"/>
      <c r="AA1130" s="144"/>
      <c r="AB1130" s="144"/>
      <c r="AC1130" s="144"/>
      <c r="AD1130" s="144"/>
      <c r="AE1130" s="144"/>
      <c r="AF1130" s="144"/>
      <c r="AG1130" s="324">
        <v>2025</v>
      </c>
      <c r="AH1130" s="128"/>
      <c r="AI1130" s="132"/>
      <c r="AJ1130" s="132"/>
      <c r="AK1130" s="141">
        <f t="shared" si="298"/>
        <v>1065</v>
      </c>
      <c r="AL1130" s="35" t="s">
        <v>153</v>
      </c>
      <c r="AM1130" s="141" t="str">
        <f t="shared" si="299"/>
        <v>1065.</v>
      </c>
      <c r="AN1130" s="147"/>
      <c r="AO1130" s="274"/>
      <c r="AP1130" s="16"/>
    </row>
    <row r="1131" spans="1:42" ht="22.5" customHeight="1" x14ac:dyDescent="0.25">
      <c r="A1131" s="68" t="str">
        <f t="shared" si="295"/>
        <v>1066.</v>
      </c>
      <c r="B1131" s="25">
        <v>1991</v>
      </c>
      <c r="C1131" s="36" t="s">
        <v>457</v>
      </c>
      <c r="D1131" s="25">
        <v>1978</v>
      </c>
      <c r="E1131" s="68" t="s">
        <v>2932</v>
      </c>
      <c r="F1131" s="68" t="s">
        <v>2933</v>
      </c>
      <c r="G1131" s="25">
        <v>2</v>
      </c>
      <c r="H1131" s="25">
        <v>2</v>
      </c>
      <c r="I1131" s="146">
        <v>847.7</v>
      </c>
      <c r="J1131" s="144">
        <v>807.7</v>
      </c>
      <c r="K1131" s="146">
        <v>807.7</v>
      </c>
      <c r="L1131" s="25">
        <v>44</v>
      </c>
      <c r="M1131" s="146">
        <f t="shared" si="300"/>
        <v>1865722</v>
      </c>
      <c r="N1131" s="146"/>
      <c r="O1131" s="146"/>
      <c r="P1131" s="146"/>
      <c r="Q1131" s="144">
        <f t="shared" si="301"/>
        <v>1865722</v>
      </c>
      <c r="R1131" s="146"/>
      <c r="S1131" s="25"/>
      <c r="T1131" s="146"/>
      <c r="U1131" s="146">
        <v>526</v>
      </c>
      <c r="V1131" s="146">
        <f>U1131*3547</f>
        <v>1865722</v>
      </c>
      <c r="W1131" s="146"/>
      <c r="X1131" s="146"/>
      <c r="Y1131" s="146"/>
      <c r="Z1131" s="146"/>
      <c r="AA1131" s="146"/>
      <c r="AB1131" s="146"/>
      <c r="AC1131" s="146"/>
      <c r="AD1131" s="146"/>
      <c r="AE1131" s="146"/>
      <c r="AF1131" s="146"/>
      <c r="AG1131" s="324">
        <v>2025</v>
      </c>
      <c r="AH1131" s="128"/>
      <c r="AI1131" s="132"/>
      <c r="AJ1131" s="132"/>
      <c r="AK1131" s="141">
        <f t="shared" si="298"/>
        <v>1066</v>
      </c>
      <c r="AL1131" s="35" t="s">
        <v>153</v>
      </c>
      <c r="AM1131" s="141" t="str">
        <f t="shared" si="299"/>
        <v>1066.</v>
      </c>
      <c r="AN1131" s="147"/>
      <c r="AO1131" s="35"/>
      <c r="AP1131" s="16"/>
    </row>
    <row r="1132" spans="1:42" ht="22.5" customHeight="1" x14ac:dyDescent="0.25">
      <c r="A1132" s="68" t="str">
        <f t="shared" si="295"/>
        <v>1067.</v>
      </c>
      <c r="B1132" s="25">
        <v>1993</v>
      </c>
      <c r="C1132" s="36" t="s">
        <v>1590</v>
      </c>
      <c r="D1132" s="25">
        <v>1979</v>
      </c>
      <c r="E1132" s="111" t="s">
        <v>2932</v>
      </c>
      <c r="F1132" s="68" t="s">
        <v>2934</v>
      </c>
      <c r="G1132" s="30">
        <v>2</v>
      </c>
      <c r="H1132" s="30">
        <v>2</v>
      </c>
      <c r="I1132" s="144">
        <v>808.2</v>
      </c>
      <c r="J1132" s="144">
        <v>768.2</v>
      </c>
      <c r="K1132" s="144">
        <v>768.2</v>
      </c>
      <c r="L1132" s="30">
        <v>41</v>
      </c>
      <c r="M1132" s="146">
        <f t="shared" si="300"/>
        <v>2806963.2</v>
      </c>
      <c r="N1132" s="146"/>
      <c r="O1132" s="146"/>
      <c r="P1132" s="146"/>
      <c r="Q1132" s="144">
        <f t="shared" si="301"/>
        <v>2806963.2</v>
      </c>
      <c r="R1132" s="146">
        <v>2806963.2</v>
      </c>
      <c r="S1132" s="25"/>
      <c r="T1132" s="146"/>
      <c r="U1132" s="146"/>
      <c r="V1132" s="146"/>
      <c r="W1132" s="146"/>
      <c r="X1132" s="146"/>
      <c r="Y1132" s="146"/>
      <c r="Z1132" s="146"/>
      <c r="AA1132" s="146"/>
      <c r="AB1132" s="146"/>
      <c r="AC1132" s="146"/>
      <c r="AD1132" s="146"/>
      <c r="AE1132" s="146"/>
      <c r="AF1132" s="146"/>
      <c r="AG1132" s="324">
        <v>2025</v>
      </c>
      <c r="AH1132" s="128"/>
      <c r="AI1132" s="132"/>
      <c r="AJ1132" s="132"/>
      <c r="AK1132" s="141">
        <f t="shared" si="298"/>
        <v>1067</v>
      </c>
      <c r="AL1132" s="35" t="s">
        <v>153</v>
      </c>
      <c r="AM1132" s="141" t="str">
        <f t="shared" si="299"/>
        <v>1067.</v>
      </c>
      <c r="AN1132" s="147"/>
      <c r="AO1132" s="274"/>
      <c r="AP1132" s="16"/>
    </row>
    <row r="1133" spans="1:42" ht="22.5" customHeight="1" x14ac:dyDescent="0.25">
      <c r="A1133" s="68" t="str">
        <f t="shared" si="295"/>
        <v>1068.</v>
      </c>
      <c r="B1133" s="25">
        <v>1997</v>
      </c>
      <c r="C1133" s="36" t="s">
        <v>1591</v>
      </c>
      <c r="D1133" s="25">
        <v>1970</v>
      </c>
      <c r="E1133" s="68" t="s">
        <v>2932</v>
      </c>
      <c r="F1133" s="68" t="s">
        <v>2934</v>
      </c>
      <c r="G1133" s="25">
        <v>2</v>
      </c>
      <c r="H1133" s="25">
        <v>1</v>
      </c>
      <c r="I1133" s="146">
        <v>338.5</v>
      </c>
      <c r="J1133" s="146">
        <v>229.3</v>
      </c>
      <c r="K1133" s="146">
        <v>229.3</v>
      </c>
      <c r="L1133" s="25">
        <v>20</v>
      </c>
      <c r="M1133" s="146">
        <f t="shared" si="300"/>
        <v>141881</v>
      </c>
      <c r="N1133" s="146"/>
      <c r="O1133" s="146"/>
      <c r="P1133" s="146"/>
      <c r="Q1133" s="144">
        <f t="shared" si="301"/>
        <v>141881</v>
      </c>
      <c r="R1133" s="146"/>
      <c r="S1133" s="25"/>
      <c r="T1133" s="146"/>
      <c r="U1133" s="146"/>
      <c r="V1133" s="146"/>
      <c r="W1133" s="146"/>
      <c r="X1133" s="146"/>
      <c r="Y1133" s="146"/>
      <c r="Z1133" s="146"/>
      <c r="AA1133" s="146">
        <v>53</v>
      </c>
      <c r="AB1133" s="146">
        <f>AA1133*2677</f>
        <v>141881</v>
      </c>
      <c r="AC1133" s="146"/>
      <c r="AD1133" s="146"/>
      <c r="AE1133" s="146"/>
      <c r="AF1133" s="146"/>
      <c r="AG1133" s="324">
        <v>2025</v>
      </c>
      <c r="AH1133" s="128"/>
      <c r="AI1133" s="132"/>
      <c r="AJ1133" s="132"/>
      <c r="AK1133" s="141">
        <f t="shared" si="298"/>
        <v>1068</v>
      </c>
      <c r="AL1133" s="35" t="s">
        <v>153</v>
      </c>
      <c r="AM1133" s="141" t="str">
        <f t="shared" si="299"/>
        <v>1068.</v>
      </c>
      <c r="AN1133" s="147"/>
      <c r="AO1133" s="274"/>
      <c r="AP1133" s="16"/>
    </row>
    <row r="1134" spans="1:42" ht="22.5" customHeight="1" x14ac:dyDescent="0.25">
      <c r="A1134" s="68" t="str">
        <f t="shared" si="295"/>
        <v>1069.</v>
      </c>
      <c r="B1134" s="25">
        <v>1999</v>
      </c>
      <c r="C1134" s="36" t="s">
        <v>1592</v>
      </c>
      <c r="D1134" s="25">
        <v>1978</v>
      </c>
      <c r="E1134" s="68" t="s">
        <v>2932</v>
      </c>
      <c r="F1134" s="68" t="s">
        <v>2934</v>
      </c>
      <c r="G1134" s="25">
        <v>2</v>
      </c>
      <c r="H1134" s="25">
        <v>2</v>
      </c>
      <c r="I1134" s="146">
        <v>770.2</v>
      </c>
      <c r="J1134" s="146">
        <v>446.3</v>
      </c>
      <c r="K1134" s="146">
        <v>446.3</v>
      </c>
      <c r="L1134" s="25">
        <v>31</v>
      </c>
      <c r="M1134" s="144">
        <f t="shared" si="300"/>
        <v>2395117.5</v>
      </c>
      <c r="N1134" s="144"/>
      <c r="O1134" s="144"/>
      <c r="P1134" s="144"/>
      <c r="Q1134" s="144">
        <f t="shared" si="301"/>
        <v>2395117.5</v>
      </c>
      <c r="R1134" s="144">
        <v>497472.5</v>
      </c>
      <c r="S1134" s="30"/>
      <c r="T1134" s="144"/>
      <c r="U1134" s="146">
        <v>535</v>
      </c>
      <c r="V1134" s="146">
        <f>U1134*3547</f>
        <v>1897645</v>
      </c>
      <c r="W1134" s="144"/>
      <c r="X1134" s="144"/>
      <c r="Y1134" s="144"/>
      <c r="Z1134" s="144"/>
      <c r="AA1134" s="144"/>
      <c r="AB1134" s="144"/>
      <c r="AC1134" s="146"/>
      <c r="AD1134" s="146"/>
      <c r="AE1134" s="144"/>
      <c r="AF1134" s="144"/>
      <c r="AG1134" s="324">
        <v>2025</v>
      </c>
      <c r="AH1134" s="128"/>
      <c r="AI1134" s="132"/>
      <c r="AJ1134" s="132"/>
      <c r="AK1134" s="141">
        <f t="shared" si="298"/>
        <v>1069</v>
      </c>
      <c r="AL1134" s="35" t="s">
        <v>153</v>
      </c>
      <c r="AM1134" s="141" t="str">
        <f t="shared" si="299"/>
        <v>1069.</v>
      </c>
      <c r="AN1134" s="147"/>
      <c r="AO1134" s="274"/>
      <c r="AP1134" s="16"/>
    </row>
    <row r="1135" spans="1:42" ht="22.5" customHeight="1" x14ac:dyDescent="0.25">
      <c r="A1135" s="68" t="str">
        <f t="shared" si="295"/>
        <v>1070.</v>
      </c>
      <c r="B1135" s="25">
        <v>2000</v>
      </c>
      <c r="C1135" s="137" t="s">
        <v>402</v>
      </c>
      <c r="D1135" s="25">
        <v>1978</v>
      </c>
      <c r="E1135" s="111" t="s">
        <v>2932</v>
      </c>
      <c r="F1135" s="68" t="s">
        <v>2934</v>
      </c>
      <c r="G1135" s="30">
        <v>2</v>
      </c>
      <c r="H1135" s="30">
        <v>2</v>
      </c>
      <c r="I1135" s="144">
        <v>763.1</v>
      </c>
      <c r="J1135" s="144">
        <v>445.8</v>
      </c>
      <c r="K1135" s="144">
        <v>445.8</v>
      </c>
      <c r="L1135" s="30">
        <v>29</v>
      </c>
      <c r="M1135" s="144">
        <f t="shared" si="300"/>
        <v>604647.5</v>
      </c>
      <c r="N1135" s="144"/>
      <c r="O1135" s="144"/>
      <c r="P1135" s="144"/>
      <c r="Q1135" s="144">
        <f t="shared" si="301"/>
        <v>604647.5</v>
      </c>
      <c r="R1135" s="144">
        <f>497472.5+107175</f>
        <v>604647.5</v>
      </c>
      <c r="S1135" s="30"/>
      <c r="T1135" s="144"/>
      <c r="U1135" s="144"/>
      <c r="V1135" s="144"/>
      <c r="W1135" s="144"/>
      <c r="X1135" s="144"/>
      <c r="Y1135" s="144"/>
      <c r="Z1135" s="144"/>
      <c r="AA1135" s="144"/>
      <c r="AB1135" s="144"/>
      <c r="AC1135" s="144"/>
      <c r="AD1135" s="144"/>
      <c r="AE1135" s="144"/>
      <c r="AF1135" s="144"/>
      <c r="AG1135" s="324">
        <v>2025</v>
      </c>
      <c r="AH1135" s="128"/>
      <c r="AI1135" s="132"/>
      <c r="AJ1135" s="132"/>
      <c r="AK1135" s="141">
        <f t="shared" si="298"/>
        <v>1070</v>
      </c>
      <c r="AL1135" s="35" t="s">
        <v>153</v>
      </c>
      <c r="AM1135" s="141" t="str">
        <f t="shared" si="299"/>
        <v>1070.</v>
      </c>
      <c r="AN1135" s="147"/>
      <c r="AO1135" s="274"/>
      <c r="AP1135" s="16"/>
    </row>
    <row r="1136" spans="1:42" ht="22.5" customHeight="1" x14ac:dyDescent="0.25">
      <c r="A1136" s="68" t="str">
        <f t="shared" si="295"/>
        <v>1071.</v>
      </c>
      <c r="B1136" s="25">
        <v>2001</v>
      </c>
      <c r="C1136" s="137" t="s">
        <v>403</v>
      </c>
      <c r="D1136" s="25">
        <v>1965</v>
      </c>
      <c r="E1136" s="111" t="s">
        <v>2932</v>
      </c>
      <c r="F1136" s="68" t="s">
        <v>2934</v>
      </c>
      <c r="G1136" s="30">
        <v>2</v>
      </c>
      <c r="H1136" s="30">
        <v>2</v>
      </c>
      <c r="I1136" s="144">
        <v>306.60000000000002</v>
      </c>
      <c r="J1136" s="144">
        <v>283.7</v>
      </c>
      <c r="K1136" s="144">
        <v>283.7</v>
      </c>
      <c r="L1136" s="30">
        <v>32</v>
      </c>
      <c r="M1136" s="144">
        <f t="shared" si="300"/>
        <v>584784</v>
      </c>
      <c r="N1136" s="144"/>
      <c r="O1136" s="144"/>
      <c r="P1136" s="144"/>
      <c r="Q1136" s="144">
        <f t="shared" si="301"/>
        <v>584784</v>
      </c>
      <c r="R1136" s="144">
        <v>584784</v>
      </c>
      <c r="S1136" s="30"/>
      <c r="T1136" s="144"/>
      <c r="U1136" s="144"/>
      <c r="V1136" s="144"/>
      <c r="W1136" s="144"/>
      <c r="X1136" s="144"/>
      <c r="Y1136" s="144"/>
      <c r="Z1136" s="144"/>
      <c r="AA1136" s="144"/>
      <c r="AB1136" s="144"/>
      <c r="AC1136" s="144"/>
      <c r="AD1136" s="144"/>
      <c r="AE1136" s="144"/>
      <c r="AF1136" s="144"/>
      <c r="AG1136" s="324">
        <v>2025</v>
      </c>
      <c r="AH1136" s="128"/>
      <c r="AI1136" s="132"/>
      <c r="AJ1136" s="132"/>
      <c r="AK1136" s="141">
        <f t="shared" si="298"/>
        <v>1071</v>
      </c>
      <c r="AL1136" s="35" t="s">
        <v>153</v>
      </c>
      <c r="AM1136" s="141" t="str">
        <f t="shared" si="299"/>
        <v>1071.</v>
      </c>
      <c r="AN1136" s="147"/>
      <c r="AO1136" s="274"/>
      <c r="AP1136" s="16"/>
    </row>
    <row r="1137" spans="1:42" ht="22.5" customHeight="1" x14ac:dyDescent="0.25">
      <c r="A1137" s="68" t="str">
        <f t="shared" si="295"/>
        <v>1072.</v>
      </c>
      <c r="B1137" s="25">
        <v>2002</v>
      </c>
      <c r="C1137" s="36" t="s">
        <v>459</v>
      </c>
      <c r="D1137" s="25">
        <v>1972</v>
      </c>
      <c r="E1137" s="68" t="s">
        <v>2932</v>
      </c>
      <c r="F1137" s="68" t="s">
        <v>2934</v>
      </c>
      <c r="G1137" s="25">
        <v>2</v>
      </c>
      <c r="H1137" s="25">
        <v>2</v>
      </c>
      <c r="I1137" s="146">
        <v>900.5</v>
      </c>
      <c r="J1137" s="144">
        <v>681.5</v>
      </c>
      <c r="K1137" s="146">
        <v>681.5</v>
      </c>
      <c r="L1137" s="25">
        <v>75</v>
      </c>
      <c r="M1137" s="146">
        <f t="shared" si="300"/>
        <v>747224</v>
      </c>
      <c r="N1137" s="146"/>
      <c r="O1137" s="146"/>
      <c r="P1137" s="146"/>
      <c r="Q1137" s="144">
        <f t="shared" si="301"/>
        <v>747224</v>
      </c>
      <c r="R1137" s="146">
        <v>747224</v>
      </c>
      <c r="S1137" s="25"/>
      <c r="T1137" s="146"/>
      <c r="U1137" s="146"/>
      <c r="V1137" s="146"/>
      <c r="W1137" s="146"/>
      <c r="X1137" s="146"/>
      <c r="Y1137" s="146"/>
      <c r="Z1137" s="146"/>
      <c r="AA1137" s="146"/>
      <c r="AB1137" s="146"/>
      <c r="AC1137" s="146"/>
      <c r="AD1137" s="146"/>
      <c r="AE1137" s="146"/>
      <c r="AF1137" s="146"/>
      <c r="AG1137" s="324">
        <v>2025</v>
      </c>
      <c r="AH1137" s="128"/>
      <c r="AI1137" s="132"/>
      <c r="AJ1137" s="132"/>
      <c r="AK1137" s="141">
        <f t="shared" si="298"/>
        <v>1072</v>
      </c>
      <c r="AL1137" s="35" t="s">
        <v>153</v>
      </c>
      <c r="AM1137" s="141" t="str">
        <f t="shared" si="299"/>
        <v>1072.</v>
      </c>
      <c r="AN1137" s="147"/>
      <c r="AO1137" s="35"/>
      <c r="AP1137" s="16"/>
    </row>
    <row r="1138" spans="1:42" ht="22.5" customHeight="1" x14ac:dyDescent="0.25">
      <c r="A1138" s="68" t="str">
        <f t="shared" si="295"/>
        <v>1073.</v>
      </c>
      <c r="B1138" s="25">
        <v>2004</v>
      </c>
      <c r="C1138" s="36" t="s">
        <v>460</v>
      </c>
      <c r="D1138" s="25">
        <v>1969</v>
      </c>
      <c r="E1138" s="68" t="s">
        <v>2932</v>
      </c>
      <c r="F1138" s="68" t="s">
        <v>2934</v>
      </c>
      <c r="G1138" s="25">
        <v>2</v>
      </c>
      <c r="H1138" s="25">
        <v>1</v>
      </c>
      <c r="I1138" s="146">
        <v>322.10000000000002</v>
      </c>
      <c r="J1138" s="144">
        <v>204.9</v>
      </c>
      <c r="K1138" s="146">
        <v>204.9</v>
      </c>
      <c r="L1138" s="25">
        <v>29</v>
      </c>
      <c r="M1138" s="146">
        <f t="shared" si="300"/>
        <v>469200</v>
      </c>
      <c r="N1138" s="146"/>
      <c r="O1138" s="146"/>
      <c r="P1138" s="146"/>
      <c r="Q1138" s="144">
        <f t="shared" si="301"/>
        <v>469200</v>
      </c>
      <c r="R1138" s="146">
        <v>469200</v>
      </c>
      <c r="S1138" s="25"/>
      <c r="T1138" s="146"/>
      <c r="U1138" s="146"/>
      <c r="V1138" s="146"/>
      <c r="W1138" s="146"/>
      <c r="X1138" s="146"/>
      <c r="Y1138" s="146"/>
      <c r="Z1138" s="146"/>
      <c r="AA1138" s="146"/>
      <c r="AB1138" s="146"/>
      <c r="AC1138" s="146"/>
      <c r="AD1138" s="146"/>
      <c r="AE1138" s="146"/>
      <c r="AF1138" s="146"/>
      <c r="AG1138" s="324">
        <v>2025</v>
      </c>
      <c r="AH1138" s="128"/>
      <c r="AI1138" s="132"/>
      <c r="AJ1138" s="132"/>
      <c r="AK1138" s="141">
        <f t="shared" si="298"/>
        <v>1073</v>
      </c>
      <c r="AL1138" s="35" t="s">
        <v>153</v>
      </c>
      <c r="AM1138" s="141" t="str">
        <f t="shared" si="299"/>
        <v>1073.</v>
      </c>
      <c r="AN1138" s="147"/>
      <c r="AO1138" s="35"/>
      <c r="AP1138" s="16"/>
    </row>
    <row r="1139" spans="1:42" ht="22.5" customHeight="1" x14ac:dyDescent="0.25">
      <c r="A1139" s="68" t="str">
        <f t="shared" si="295"/>
        <v>1074.</v>
      </c>
      <c r="B1139" s="25">
        <v>2005</v>
      </c>
      <c r="C1139" s="36" t="s">
        <v>461</v>
      </c>
      <c r="D1139" s="25">
        <v>1975</v>
      </c>
      <c r="E1139" s="68" t="s">
        <v>2932</v>
      </c>
      <c r="F1139" s="68" t="s">
        <v>2933</v>
      </c>
      <c r="G1139" s="25">
        <v>5</v>
      </c>
      <c r="H1139" s="25">
        <v>6</v>
      </c>
      <c r="I1139" s="146">
        <v>3958.4</v>
      </c>
      <c r="J1139" s="144">
        <v>2665.7</v>
      </c>
      <c r="K1139" s="146">
        <v>2665.7</v>
      </c>
      <c r="L1139" s="25">
        <v>229</v>
      </c>
      <c r="M1139" s="146">
        <f t="shared" si="300"/>
        <v>8708352</v>
      </c>
      <c r="N1139" s="146"/>
      <c r="O1139" s="146"/>
      <c r="P1139" s="146"/>
      <c r="Q1139" s="144">
        <f t="shared" si="301"/>
        <v>8708352</v>
      </c>
      <c r="R1139" s="146">
        <v>8708352</v>
      </c>
      <c r="S1139" s="25"/>
      <c r="T1139" s="146"/>
      <c r="U1139" s="146"/>
      <c r="V1139" s="146"/>
      <c r="W1139" s="146"/>
      <c r="X1139" s="146"/>
      <c r="Y1139" s="146"/>
      <c r="Z1139" s="146"/>
      <c r="AA1139" s="146"/>
      <c r="AB1139" s="146"/>
      <c r="AC1139" s="146"/>
      <c r="AD1139" s="146"/>
      <c r="AE1139" s="146"/>
      <c r="AF1139" s="146"/>
      <c r="AG1139" s="324">
        <v>2025</v>
      </c>
      <c r="AH1139" s="128"/>
      <c r="AI1139" s="132"/>
      <c r="AJ1139" s="132"/>
      <c r="AK1139" s="141">
        <f t="shared" si="298"/>
        <v>1074</v>
      </c>
      <c r="AL1139" s="35" t="s">
        <v>153</v>
      </c>
      <c r="AM1139" s="141" t="str">
        <f t="shared" si="299"/>
        <v>1074.</v>
      </c>
      <c r="AN1139" s="147"/>
      <c r="AO1139" s="35"/>
      <c r="AP1139" s="16"/>
    </row>
    <row r="1140" spans="1:42" ht="22.5" customHeight="1" x14ac:dyDescent="0.25">
      <c r="A1140" s="68" t="str">
        <f t="shared" si="295"/>
        <v>1075.</v>
      </c>
      <c r="B1140" s="25">
        <v>2010</v>
      </c>
      <c r="C1140" s="36" t="s">
        <v>1594</v>
      </c>
      <c r="D1140" s="25">
        <v>1983</v>
      </c>
      <c r="E1140" s="68" t="s">
        <v>2932</v>
      </c>
      <c r="F1140" s="68" t="s">
        <v>2934</v>
      </c>
      <c r="G1140" s="25">
        <v>5</v>
      </c>
      <c r="H1140" s="25">
        <v>1</v>
      </c>
      <c r="I1140" s="146">
        <v>2147</v>
      </c>
      <c r="J1140" s="146">
        <v>1167</v>
      </c>
      <c r="K1140" s="146">
        <v>1167</v>
      </c>
      <c r="L1140" s="25">
        <v>60</v>
      </c>
      <c r="M1140" s="144">
        <f t="shared" si="300"/>
        <v>4770740</v>
      </c>
      <c r="N1140" s="144"/>
      <c r="O1140" s="144"/>
      <c r="P1140" s="144"/>
      <c r="Q1140" s="144">
        <f t="shared" si="301"/>
        <v>4770740</v>
      </c>
      <c r="R1140" s="144">
        <f>1502570+1139970</f>
        <v>2642540</v>
      </c>
      <c r="S1140" s="30"/>
      <c r="T1140" s="144"/>
      <c r="U1140" s="146">
        <v>600</v>
      </c>
      <c r="V1140" s="146">
        <f>U1140*3547</f>
        <v>2128200</v>
      </c>
      <c r="W1140" s="144"/>
      <c r="X1140" s="144"/>
      <c r="Y1140" s="144"/>
      <c r="Z1140" s="144"/>
      <c r="AA1140" s="144"/>
      <c r="AB1140" s="144"/>
      <c r="AC1140" s="146"/>
      <c r="AD1140" s="146"/>
      <c r="AE1140" s="144"/>
      <c r="AF1140" s="144"/>
      <c r="AG1140" s="324">
        <v>2025</v>
      </c>
      <c r="AH1140" s="128"/>
      <c r="AI1140" s="132"/>
      <c r="AJ1140" s="132"/>
      <c r="AK1140" s="141">
        <f t="shared" si="298"/>
        <v>1075</v>
      </c>
      <c r="AL1140" s="35" t="s">
        <v>153</v>
      </c>
      <c r="AM1140" s="141" t="str">
        <f t="shared" si="299"/>
        <v>1075.</v>
      </c>
      <c r="AN1140" s="147"/>
      <c r="AO1140" s="274"/>
      <c r="AP1140" s="16"/>
    </row>
    <row r="1141" spans="1:42" ht="22.5" customHeight="1" x14ac:dyDescent="0.25">
      <c r="A1141" s="68" t="str">
        <f t="shared" si="295"/>
        <v>1076.</v>
      </c>
      <c r="B1141" s="25">
        <v>2013</v>
      </c>
      <c r="C1141" s="36" t="s">
        <v>1597</v>
      </c>
      <c r="D1141" s="25">
        <v>1985</v>
      </c>
      <c r="E1141" s="68" t="s">
        <v>2932</v>
      </c>
      <c r="F1141" s="68" t="s">
        <v>2933</v>
      </c>
      <c r="G1141" s="25">
        <v>5</v>
      </c>
      <c r="H1141" s="25">
        <v>4</v>
      </c>
      <c r="I1141" s="146">
        <v>4358.8</v>
      </c>
      <c r="J1141" s="146">
        <v>4347.8999999999996</v>
      </c>
      <c r="K1141" s="146">
        <v>4347.8999999999996</v>
      </c>
      <c r="L1141" s="25">
        <v>230</v>
      </c>
      <c r="M1141" s="146">
        <f>R1141+T1141+V1141+X1141+Z1141+AB1141+AE1141+AF1141</f>
        <v>6384600</v>
      </c>
      <c r="N1141" s="146"/>
      <c r="O1141" s="146"/>
      <c r="P1141" s="146"/>
      <c r="Q1141" s="144">
        <f>M1141</f>
        <v>6384600</v>
      </c>
      <c r="R1141" s="146"/>
      <c r="S1141" s="25"/>
      <c r="T1141" s="146"/>
      <c r="U1141" s="146">
        <v>1800</v>
      </c>
      <c r="V1141" s="146">
        <f>U1141*3547</f>
        <v>6384600</v>
      </c>
      <c r="W1141" s="146"/>
      <c r="X1141" s="146"/>
      <c r="Y1141" s="146"/>
      <c r="Z1141" s="146"/>
      <c r="AA1141" s="146"/>
      <c r="AB1141" s="146"/>
      <c r="AC1141" s="146"/>
      <c r="AD1141" s="146"/>
      <c r="AE1141" s="146"/>
      <c r="AF1141" s="146"/>
      <c r="AG1141" s="324">
        <v>2025</v>
      </c>
      <c r="AH1141" s="128"/>
      <c r="AI1141" s="132"/>
      <c r="AJ1141" s="132"/>
      <c r="AK1141" s="141">
        <f t="shared" si="298"/>
        <v>1076</v>
      </c>
      <c r="AL1141" s="35" t="s">
        <v>153</v>
      </c>
      <c r="AM1141" s="141" t="str">
        <f t="shared" si="299"/>
        <v>1076.</v>
      </c>
      <c r="AN1141" s="147"/>
      <c r="AO1141" s="274"/>
      <c r="AP1141" s="16"/>
    </row>
    <row r="1142" spans="1:42" ht="22.5" customHeight="1" x14ac:dyDescent="0.25">
      <c r="A1142" s="68" t="str">
        <f t="shared" si="295"/>
        <v>1077.</v>
      </c>
      <c r="B1142" s="25">
        <v>2014</v>
      </c>
      <c r="C1142" s="138" t="s">
        <v>404</v>
      </c>
      <c r="D1142" s="25">
        <v>1972</v>
      </c>
      <c r="E1142" s="68" t="s">
        <v>2932</v>
      </c>
      <c r="F1142" s="68" t="s">
        <v>2934</v>
      </c>
      <c r="G1142" s="25">
        <v>2</v>
      </c>
      <c r="H1142" s="25">
        <v>2</v>
      </c>
      <c r="I1142" s="146">
        <v>511.9</v>
      </c>
      <c r="J1142" s="144">
        <v>297.39999999999998</v>
      </c>
      <c r="K1142" s="146">
        <v>297.39999999999998</v>
      </c>
      <c r="L1142" s="25">
        <v>30</v>
      </c>
      <c r="M1142" s="146">
        <f t="shared" si="300"/>
        <v>953546</v>
      </c>
      <c r="N1142" s="146"/>
      <c r="O1142" s="146"/>
      <c r="P1142" s="146"/>
      <c r="Q1142" s="144">
        <f t="shared" si="301"/>
        <v>953546</v>
      </c>
      <c r="R1142" s="146">
        <f>882096+71450</f>
        <v>953546</v>
      </c>
      <c r="S1142" s="25"/>
      <c r="T1142" s="146"/>
      <c r="U1142" s="146"/>
      <c r="V1142" s="146"/>
      <c r="W1142" s="146"/>
      <c r="X1142" s="146"/>
      <c r="Y1142" s="146"/>
      <c r="Z1142" s="146"/>
      <c r="AA1142" s="146"/>
      <c r="AB1142" s="146"/>
      <c r="AC1142" s="146"/>
      <c r="AD1142" s="146"/>
      <c r="AE1142" s="146"/>
      <c r="AF1142" s="144"/>
      <c r="AG1142" s="324">
        <v>2025</v>
      </c>
      <c r="AH1142" s="128"/>
      <c r="AI1142" s="132"/>
      <c r="AJ1142" s="132"/>
      <c r="AK1142" s="141">
        <f t="shared" si="298"/>
        <v>1077</v>
      </c>
      <c r="AL1142" s="35" t="s">
        <v>153</v>
      </c>
      <c r="AM1142" s="141" t="str">
        <f t="shared" si="299"/>
        <v>1077.</v>
      </c>
      <c r="AN1142" s="147"/>
      <c r="AO1142" s="274"/>
      <c r="AP1142" s="16"/>
    </row>
    <row r="1143" spans="1:42" ht="22.5" customHeight="1" x14ac:dyDescent="0.25">
      <c r="A1143" s="68" t="str">
        <f t="shared" si="295"/>
        <v>1078.</v>
      </c>
      <c r="B1143" s="25">
        <v>2016</v>
      </c>
      <c r="C1143" s="137" t="s">
        <v>405</v>
      </c>
      <c r="D1143" s="25">
        <v>1980</v>
      </c>
      <c r="E1143" s="111" t="s">
        <v>2932</v>
      </c>
      <c r="F1143" s="111" t="s">
        <v>2933</v>
      </c>
      <c r="G1143" s="30">
        <v>2</v>
      </c>
      <c r="H1143" s="30">
        <v>3</v>
      </c>
      <c r="I1143" s="144">
        <v>792.7</v>
      </c>
      <c r="J1143" s="144">
        <v>573.29999999999995</v>
      </c>
      <c r="K1143" s="144">
        <v>573.29999999999995</v>
      </c>
      <c r="L1143" s="30">
        <v>59</v>
      </c>
      <c r="M1143" s="144">
        <f t="shared" si="300"/>
        <v>579228</v>
      </c>
      <c r="N1143" s="144"/>
      <c r="O1143" s="144"/>
      <c r="P1143" s="144"/>
      <c r="Q1143" s="144">
        <f t="shared" si="301"/>
        <v>579228</v>
      </c>
      <c r="R1143" s="144">
        <v>579228</v>
      </c>
      <c r="S1143" s="30"/>
      <c r="T1143" s="144"/>
      <c r="U1143" s="144"/>
      <c r="V1143" s="144"/>
      <c r="W1143" s="144"/>
      <c r="X1143" s="144"/>
      <c r="Y1143" s="144"/>
      <c r="Z1143" s="144"/>
      <c r="AA1143" s="144"/>
      <c r="AB1143" s="144"/>
      <c r="AC1143" s="144"/>
      <c r="AD1143" s="144"/>
      <c r="AE1143" s="144"/>
      <c r="AF1143" s="144"/>
      <c r="AG1143" s="324">
        <v>2025</v>
      </c>
      <c r="AH1143" s="128"/>
      <c r="AI1143" s="132"/>
      <c r="AJ1143" s="132"/>
      <c r="AK1143" s="141">
        <f t="shared" si="298"/>
        <v>1078</v>
      </c>
      <c r="AL1143" s="35" t="s">
        <v>153</v>
      </c>
      <c r="AM1143" s="141" t="str">
        <f t="shared" si="299"/>
        <v>1078.</v>
      </c>
      <c r="AN1143" s="147"/>
      <c r="AO1143" s="274"/>
      <c r="AP1143" s="16"/>
    </row>
    <row r="1144" spans="1:42" ht="22.5" customHeight="1" x14ac:dyDescent="0.25">
      <c r="A1144" s="68" t="str">
        <f t="shared" si="295"/>
        <v>1079.</v>
      </c>
      <c r="B1144" s="25">
        <v>2017</v>
      </c>
      <c r="C1144" s="36" t="s">
        <v>1598</v>
      </c>
      <c r="D1144" s="25">
        <v>1991</v>
      </c>
      <c r="E1144" s="68" t="s">
        <v>2932</v>
      </c>
      <c r="F1144" s="68" t="s">
        <v>2934</v>
      </c>
      <c r="G1144" s="25">
        <v>3</v>
      </c>
      <c r="H1144" s="25">
        <v>2</v>
      </c>
      <c r="I1144" s="146">
        <v>888.2</v>
      </c>
      <c r="J1144" s="146">
        <v>767.8</v>
      </c>
      <c r="K1144" s="146">
        <v>767.8</v>
      </c>
      <c r="L1144" s="25">
        <v>36</v>
      </c>
      <c r="M1144" s="144">
        <f t="shared" si="300"/>
        <v>5266100</v>
      </c>
      <c r="N1144" s="144"/>
      <c r="O1144" s="144"/>
      <c r="P1144" s="144"/>
      <c r="Q1144" s="144">
        <f t="shared" si="301"/>
        <v>5266100</v>
      </c>
      <c r="R1144" s="144"/>
      <c r="S1144" s="30"/>
      <c r="T1144" s="144"/>
      <c r="U1144" s="146">
        <v>700</v>
      </c>
      <c r="V1144" s="146">
        <f>U1144*7523</f>
        <v>5266100</v>
      </c>
      <c r="W1144" s="144"/>
      <c r="X1144" s="144"/>
      <c r="Y1144" s="144"/>
      <c r="Z1144" s="144"/>
      <c r="AA1144" s="144"/>
      <c r="AB1144" s="144"/>
      <c r="AC1144" s="323"/>
      <c r="AD1144" s="323"/>
      <c r="AE1144" s="144"/>
      <c r="AF1144" s="144"/>
      <c r="AG1144" s="324">
        <v>2025</v>
      </c>
      <c r="AH1144" s="128"/>
      <c r="AI1144" s="132"/>
      <c r="AJ1144" s="132"/>
      <c r="AK1144" s="141">
        <f t="shared" si="298"/>
        <v>1079</v>
      </c>
      <c r="AL1144" s="35" t="s">
        <v>153</v>
      </c>
      <c r="AM1144" s="141" t="str">
        <f t="shared" si="299"/>
        <v>1079.</v>
      </c>
      <c r="AN1144" s="147"/>
      <c r="AO1144" s="274"/>
      <c r="AP1144" s="16"/>
    </row>
    <row r="1145" spans="1:42" ht="22.5" customHeight="1" x14ac:dyDescent="0.25">
      <c r="A1145" s="68" t="str">
        <f t="shared" si="295"/>
        <v>1080.</v>
      </c>
      <c r="B1145" s="25">
        <v>2019</v>
      </c>
      <c r="C1145" s="36" t="s">
        <v>2925</v>
      </c>
      <c r="D1145" s="25">
        <v>1975</v>
      </c>
      <c r="E1145" s="68" t="s">
        <v>2932</v>
      </c>
      <c r="F1145" s="68" t="s">
        <v>2933</v>
      </c>
      <c r="G1145" s="25">
        <v>2</v>
      </c>
      <c r="H1145" s="25">
        <v>2</v>
      </c>
      <c r="I1145" s="146">
        <v>547.5</v>
      </c>
      <c r="J1145" s="144">
        <v>378</v>
      </c>
      <c r="K1145" s="146">
        <v>378</v>
      </c>
      <c r="L1145" s="25">
        <v>26</v>
      </c>
      <c r="M1145" s="146">
        <f t="shared" si="300"/>
        <v>747224</v>
      </c>
      <c r="N1145" s="146"/>
      <c r="O1145" s="146"/>
      <c r="P1145" s="146"/>
      <c r="Q1145" s="144">
        <f t="shared" si="301"/>
        <v>747224</v>
      </c>
      <c r="R1145" s="146">
        <v>747224</v>
      </c>
      <c r="S1145" s="25"/>
      <c r="T1145" s="146"/>
      <c r="U1145" s="146"/>
      <c r="V1145" s="146"/>
      <c r="W1145" s="146"/>
      <c r="X1145" s="146"/>
      <c r="Y1145" s="146"/>
      <c r="Z1145" s="146"/>
      <c r="AA1145" s="146"/>
      <c r="AB1145" s="146"/>
      <c r="AC1145" s="146"/>
      <c r="AD1145" s="146"/>
      <c r="AE1145" s="146"/>
      <c r="AF1145" s="146"/>
      <c r="AG1145" s="324">
        <v>2025</v>
      </c>
      <c r="AH1145" s="128"/>
      <c r="AI1145" s="132"/>
      <c r="AJ1145" s="132"/>
      <c r="AK1145" s="141">
        <f t="shared" si="298"/>
        <v>1080</v>
      </c>
      <c r="AL1145" s="35" t="s">
        <v>153</v>
      </c>
      <c r="AM1145" s="141" t="str">
        <f t="shared" si="299"/>
        <v>1080.</v>
      </c>
      <c r="AN1145" s="147"/>
      <c r="AO1145" s="35"/>
      <c r="AP1145" s="16"/>
    </row>
    <row r="1146" spans="1:42" ht="22.5" customHeight="1" x14ac:dyDescent="0.25">
      <c r="A1146" s="68" t="str">
        <f t="shared" si="295"/>
        <v>1081.</v>
      </c>
      <c r="B1146" s="25">
        <v>2020</v>
      </c>
      <c r="C1146" s="36" t="s">
        <v>1599</v>
      </c>
      <c r="D1146" s="25">
        <v>1994</v>
      </c>
      <c r="E1146" s="68" t="s">
        <v>2932</v>
      </c>
      <c r="F1146" s="68" t="s">
        <v>2934</v>
      </c>
      <c r="G1146" s="25">
        <v>2</v>
      </c>
      <c r="H1146" s="25">
        <v>3</v>
      </c>
      <c r="I1146" s="146">
        <v>856.4</v>
      </c>
      <c r="J1146" s="146">
        <v>501.2</v>
      </c>
      <c r="K1146" s="146">
        <v>501.2</v>
      </c>
      <c r="L1146" s="25">
        <v>53</v>
      </c>
      <c r="M1146" s="146">
        <f t="shared" si="300"/>
        <v>4062420</v>
      </c>
      <c r="N1146" s="146"/>
      <c r="O1146" s="146"/>
      <c r="P1146" s="146"/>
      <c r="Q1146" s="144">
        <f t="shared" si="301"/>
        <v>4062420</v>
      </c>
      <c r="R1146" s="146"/>
      <c r="S1146" s="25"/>
      <c r="T1146" s="146"/>
      <c r="U1146" s="146">
        <v>540</v>
      </c>
      <c r="V1146" s="146">
        <f>U1146*7523</f>
        <v>4062420</v>
      </c>
      <c r="W1146" s="146"/>
      <c r="X1146" s="146"/>
      <c r="Y1146" s="146"/>
      <c r="Z1146" s="146"/>
      <c r="AA1146" s="146"/>
      <c r="AB1146" s="146"/>
      <c r="AC1146" s="146"/>
      <c r="AD1146" s="146"/>
      <c r="AE1146" s="146"/>
      <c r="AF1146" s="146"/>
      <c r="AG1146" s="324">
        <v>2025</v>
      </c>
      <c r="AH1146" s="128"/>
      <c r="AI1146" s="132"/>
      <c r="AJ1146" s="132"/>
      <c r="AK1146" s="141">
        <f t="shared" si="298"/>
        <v>1081</v>
      </c>
      <c r="AL1146" s="35" t="s">
        <v>153</v>
      </c>
      <c r="AM1146" s="141" t="str">
        <f t="shared" si="299"/>
        <v>1081.</v>
      </c>
      <c r="AN1146" s="147"/>
      <c r="AO1146" s="274"/>
      <c r="AP1146" s="16"/>
    </row>
    <row r="1147" spans="1:42" ht="22.5" customHeight="1" x14ac:dyDescent="0.25">
      <c r="A1147" s="68" t="str">
        <f t="shared" si="295"/>
        <v>1082.</v>
      </c>
      <c r="B1147" s="25">
        <v>2021</v>
      </c>
      <c r="C1147" s="36" t="s">
        <v>1600</v>
      </c>
      <c r="D1147" s="25">
        <v>1987</v>
      </c>
      <c r="E1147" s="68" t="s">
        <v>2932</v>
      </c>
      <c r="F1147" s="68" t="s">
        <v>2934</v>
      </c>
      <c r="G1147" s="25">
        <v>2</v>
      </c>
      <c r="H1147" s="25">
        <v>3</v>
      </c>
      <c r="I1147" s="146">
        <v>826.8</v>
      </c>
      <c r="J1147" s="146">
        <v>475.8</v>
      </c>
      <c r="K1147" s="146">
        <v>475.8</v>
      </c>
      <c r="L1147" s="25">
        <v>43</v>
      </c>
      <c r="M1147" s="146">
        <f t="shared" si="300"/>
        <v>4062420</v>
      </c>
      <c r="N1147" s="146"/>
      <c r="O1147" s="146"/>
      <c r="P1147" s="146"/>
      <c r="Q1147" s="144">
        <f t="shared" si="301"/>
        <v>4062420</v>
      </c>
      <c r="R1147" s="146"/>
      <c r="S1147" s="25"/>
      <c r="T1147" s="146"/>
      <c r="U1147" s="146">
        <v>540</v>
      </c>
      <c r="V1147" s="146">
        <f>U1147*7523</f>
        <v>4062420</v>
      </c>
      <c r="W1147" s="146"/>
      <c r="X1147" s="146"/>
      <c r="Y1147" s="146"/>
      <c r="Z1147" s="146"/>
      <c r="AA1147" s="146"/>
      <c r="AB1147" s="146"/>
      <c r="AC1147" s="146"/>
      <c r="AD1147" s="146"/>
      <c r="AE1147" s="146"/>
      <c r="AF1147" s="146"/>
      <c r="AG1147" s="324">
        <v>2025</v>
      </c>
      <c r="AH1147" s="128"/>
      <c r="AI1147" s="132"/>
      <c r="AJ1147" s="132"/>
      <c r="AK1147" s="141">
        <f t="shared" si="298"/>
        <v>1082</v>
      </c>
      <c r="AL1147" s="35" t="s">
        <v>153</v>
      </c>
      <c r="AM1147" s="141" t="str">
        <f t="shared" si="299"/>
        <v>1082.</v>
      </c>
      <c r="AN1147" s="147"/>
      <c r="AO1147" s="274"/>
      <c r="AP1147" s="16"/>
    </row>
    <row r="1148" spans="1:42" ht="22.5" customHeight="1" x14ac:dyDescent="0.25">
      <c r="A1148" s="68" t="str">
        <f t="shared" si="295"/>
        <v>1083.</v>
      </c>
      <c r="B1148" s="25">
        <v>2022</v>
      </c>
      <c r="C1148" s="36" t="s">
        <v>1601</v>
      </c>
      <c r="D1148" s="25">
        <v>1964</v>
      </c>
      <c r="E1148" s="68" t="s">
        <v>2932</v>
      </c>
      <c r="F1148" s="68" t="s">
        <v>2933</v>
      </c>
      <c r="G1148" s="25">
        <v>2</v>
      </c>
      <c r="H1148" s="25">
        <v>2</v>
      </c>
      <c r="I1148" s="146">
        <v>351.3</v>
      </c>
      <c r="J1148" s="146">
        <v>235</v>
      </c>
      <c r="K1148" s="146">
        <v>235</v>
      </c>
      <c r="L1148" s="25">
        <v>27</v>
      </c>
      <c r="M1148" s="146">
        <f t="shared" si="300"/>
        <v>128610</v>
      </c>
      <c r="N1148" s="146"/>
      <c r="O1148" s="146"/>
      <c r="P1148" s="146"/>
      <c r="Q1148" s="144">
        <f t="shared" si="301"/>
        <v>128610</v>
      </c>
      <c r="R1148" s="146">
        <v>128610</v>
      </c>
      <c r="S1148" s="25"/>
      <c r="T1148" s="146"/>
      <c r="U1148" s="146"/>
      <c r="V1148" s="146"/>
      <c r="W1148" s="146"/>
      <c r="X1148" s="146"/>
      <c r="Y1148" s="146"/>
      <c r="Z1148" s="146"/>
      <c r="AA1148" s="146"/>
      <c r="AB1148" s="146"/>
      <c r="AC1148" s="146"/>
      <c r="AD1148" s="146"/>
      <c r="AE1148" s="146"/>
      <c r="AF1148" s="146"/>
      <c r="AG1148" s="324">
        <v>2025</v>
      </c>
      <c r="AH1148" s="128"/>
      <c r="AI1148" s="132"/>
      <c r="AJ1148" s="132"/>
      <c r="AK1148" s="141">
        <f t="shared" si="298"/>
        <v>1083</v>
      </c>
      <c r="AL1148" s="35" t="s">
        <v>153</v>
      </c>
      <c r="AM1148" s="141" t="str">
        <f t="shared" si="299"/>
        <v>1083.</v>
      </c>
      <c r="AN1148" s="147"/>
      <c r="AO1148" s="274"/>
      <c r="AP1148" s="16"/>
    </row>
    <row r="1149" spans="1:42" ht="22.5" customHeight="1" x14ac:dyDescent="0.25">
      <c r="A1149" s="68" t="str">
        <f t="shared" si="295"/>
        <v>1084.</v>
      </c>
      <c r="B1149" s="25">
        <v>2028</v>
      </c>
      <c r="C1149" s="36" t="s">
        <v>1605</v>
      </c>
      <c r="D1149" s="25">
        <v>1984</v>
      </c>
      <c r="E1149" s="68" t="s">
        <v>2932</v>
      </c>
      <c r="F1149" s="68" t="s">
        <v>2933</v>
      </c>
      <c r="G1149" s="25">
        <v>5</v>
      </c>
      <c r="H1149" s="25">
        <v>7</v>
      </c>
      <c r="I1149" s="146">
        <v>4279.8</v>
      </c>
      <c r="J1149" s="146">
        <v>4279.8</v>
      </c>
      <c r="K1149" s="146">
        <v>4279.8</v>
      </c>
      <c r="L1149" s="25">
        <v>193</v>
      </c>
      <c r="M1149" s="146">
        <f>R1149+T1149+V1149+X1149+Z1149+AB1149+AE1149+AF1149</f>
        <v>4162049.8000000003</v>
      </c>
      <c r="N1149" s="146"/>
      <c r="O1149" s="146"/>
      <c r="P1149" s="146"/>
      <c r="Q1149" s="144">
        <f>M1149</f>
        <v>4162049.8000000003</v>
      </c>
      <c r="R1149" s="146"/>
      <c r="S1149" s="25"/>
      <c r="T1149" s="146"/>
      <c r="U1149" s="146">
        <v>1173.4000000000001</v>
      </c>
      <c r="V1149" s="146">
        <f>U1149*3547</f>
        <v>4162049.8000000003</v>
      </c>
      <c r="W1149" s="146"/>
      <c r="X1149" s="146"/>
      <c r="Y1149" s="146"/>
      <c r="Z1149" s="146"/>
      <c r="AA1149" s="146"/>
      <c r="AB1149" s="146"/>
      <c r="AC1149" s="146"/>
      <c r="AD1149" s="146"/>
      <c r="AE1149" s="146"/>
      <c r="AF1149" s="146"/>
      <c r="AG1149" s="324">
        <v>2025</v>
      </c>
      <c r="AH1149" s="128"/>
      <c r="AI1149" s="132"/>
      <c r="AJ1149" s="132"/>
      <c r="AK1149" s="141">
        <f t="shared" si="298"/>
        <v>1084</v>
      </c>
      <c r="AL1149" s="35" t="s">
        <v>153</v>
      </c>
      <c r="AM1149" s="141" t="str">
        <f t="shared" si="299"/>
        <v>1084.</v>
      </c>
      <c r="AN1149" s="147"/>
      <c r="AO1149" s="274"/>
      <c r="AP1149" s="16"/>
    </row>
    <row r="1150" spans="1:42" ht="22.5" customHeight="1" x14ac:dyDescent="0.25">
      <c r="A1150" s="68" t="str">
        <f t="shared" si="295"/>
        <v>1085.</v>
      </c>
      <c r="B1150" s="25">
        <v>2030</v>
      </c>
      <c r="C1150" s="36" t="s">
        <v>1606</v>
      </c>
      <c r="D1150" s="25">
        <v>1990</v>
      </c>
      <c r="E1150" s="68" t="s">
        <v>2932</v>
      </c>
      <c r="F1150" s="68" t="s">
        <v>2933</v>
      </c>
      <c r="G1150" s="25">
        <v>5</v>
      </c>
      <c r="H1150" s="25">
        <v>4</v>
      </c>
      <c r="I1150" s="146">
        <v>4404.8999999999996</v>
      </c>
      <c r="J1150" s="146">
        <v>4402</v>
      </c>
      <c r="K1150" s="146">
        <v>4402</v>
      </c>
      <c r="L1150" s="25">
        <v>201</v>
      </c>
      <c r="M1150" s="146">
        <f>R1150+T1150+V1150+X1150+Z1150+AB1150+AE1150+AF1150</f>
        <v>4128708</v>
      </c>
      <c r="N1150" s="146"/>
      <c r="O1150" s="146"/>
      <c r="P1150" s="146"/>
      <c r="Q1150" s="144">
        <f>M1150</f>
        <v>4128708</v>
      </c>
      <c r="R1150" s="146"/>
      <c r="S1150" s="25"/>
      <c r="T1150" s="146"/>
      <c r="U1150" s="146">
        <v>1164</v>
      </c>
      <c r="V1150" s="146">
        <f>U1150*3547</f>
        <v>4128708</v>
      </c>
      <c r="W1150" s="146"/>
      <c r="X1150" s="146"/>
      <c r="Y1150" s="146"/>
      <c r="Z1150" s="146"/>
      <c r="AA1150" s="146"/>
      <c r="AB1150" s="146"/>
      <c r="AC1150" s="146"/>
      <c r="AD1150" s="146"/>
      <c r="AE1150" s="146"/>
      <c r="AF1150" s="146"/>
      <c r="AG1150" s="324">
        <v>2025</v>
      </c>
      <c r="AH1150" s="128"/>
      <c r="AI1150" s="132"/>
      <c r="AJ1150" s="132"/>
      <c r="AK1150" s="141">
        <f t="shared" si="298"/>
        <v>1085</v>
      </c>
      <c r="AL1150" s="35" t="s">
        <v>153</v>
      </c>
      <c r="AM1150" s="141" t="str">
        <f t="shared" si="299"/>
        <v>1085.</v>
      </c>
      <c r="AN1150" s="147"/>
      <c r="AO1150" s="274"/>
      <c r="AP1150" s="16"/>
    </row>
    <row r="1151" spans="1:42" ht="22.5" customHeight="1" x14ac:dyDescent="0.25">
      <c r="A1151" s="68" t="str">
        <f t="shared" si="295"/>
        <v>1086.</v>
      </c>
      <c r="B1151" s="25">
        <v>2033</v>
      </c>
      <c r="C1151" s="36" t="s">
        <v>1608</v>
      </c>
      <c r="D1151" s="25">
        <v>1956</v>
      </c>
      <c r="E1151" s="111" t="s">
        <v>2932</v>
      </c>
      <c r="F1151" s="68" t="s">
        <v>2934</v>
      </c>
      <c r="G1151" s="30">
        <v>2</v>
      </c>
      <c r="H1151" s="30">
        <v>1</v>
      </c>
      <c r="I1151" s="144">
        <v>660.1</v>
      </c>
      <c r="J1151" s="144">
        <v>481.9</v>
      </c>
      <c r="K1151" s="144">
        <v>303.7</v>
      </c>
      <c r="L1151" s="30">
        <v>41</v>
      </c>
      <c r="M1151" s="144">
        <f t="shared" si="300"/>
        <v>3749266.46</v>
      </c>
      <c r="N1151" s="146"/>
      <c r="O1151" s="146"/>
      <c r="P1151" s="146"/>
      <c r="Q1151" s="144">
        <f t="shared" si="301"/>
        <v>3749266.46</v>
      </c>
      <c r="R1151" s="146">
        <v>657313.46000000008</v>
      </c>
      <c r="S1151" s="25"/>
      <c r="T1151" s="146"/>
      <c r="U1151" s="146">
        <v>411</v>
      </c>
      <c r="V1151" s="146">
        <f>U1151*7523</f>
        <v>3091953</v>
      </c>
      <c r="W1151" s="146"/>
      <c r="X1151" s="146"/>
      <c r="Y1151" s="146"/>
      <c r="Z1151" s="146"/>
      <c r="AA1151" s="146"/>
      <c r="AB1151" s="146"/>
      <c r="AC1151" s="146"/>
      <c r="AD1151" s="146"/>
      <c r="AE1151" s="146"/>
      <c r="AF1151" s="146"/>
      <c r="AG1151" s="324">
        <v>2025</v>
      </c>
      <c r="AH1151" s="128"/>
      <c r="AI1151" s="132"/>
      <c r="AJ1151" s="132"/>
      <c r="AK1151" s="141">
        <f t="shared" si="298"/>
        <v>1086</v>
      </c>
      <c r="AL1151" s="35" t="s">
        <v>153</v>
      </c>
      <c r="AM1151" s="141" t="str">
        <f t="shared" si="299"/>
        <v>1086.</v>
      </c>
      <c r="AN1151" s="147"/>
      <c r="AO1151" s="274"/>
      <c r="AP1151" s="16"/>
    </row>
    <row r="1152" spans="1:42" ht="22.5" customHeight="1" x14ac:dyDescent="0.25">
      <c r="A1152" s="68" t="str">
        <f t="shared" si="295"/>
        <v>1087.</v>
      </c>
      <c r="B1152" s="25">
        <v>2036</v>
      </c>
      <c r="C1152" s="138" t="s">
        <v>506</v>
      </c>
      <c r="D1152" s="25">
        <v>1974</v>
      </c>
      <c r="E1152" s="68" t="s">
        <v>2932</v>
      </c>
      <c r="F1152" s="68" t="s">
        <v>2933</v>
      </c>
      <c r="G1152" s="25">
        <v>5</v>
      </c>
      <c r="H1152" s="25">
        <v>4</v>
      </c>
      <c r="I1152" s="146">
        <v>3616.1</v>
      </c>
      <c r="J1152" s="144">
        <v>3344.9</v>
      </c>
      <c r="K1152" s="146">
        <v>3344.9</v>
      </c>
      <c r="L1152" s="25">
        <v>368</v>
      </c>
      <c r="M1152" s="146">
        <f t="shared" si="300"/>
        <v>7338227</v>
      </c>
      <c r="N1152" s="146"/>
      <c r="O1152" s="146"/>
      <c r="P1152" s="146"/>
      <c r="Q1152" s="144">
        <f t="shared" si="301"/>
        <v>7338227</v>
      </c>
      <c r="R1152" s="146">
        <v>7338227</v>
      </c>
      <c r="S1152" s="25"/>
      <c r="T1152" s="146"/>
      <c r="U1152" s="146"/>
      <c r="V1152" s="146"/>
      <c r="W1152" s="146"/>
      <c r="X1152" s="146"/>
      <c r="Y1152" s="146"/>
      <c r="Z1152" s="146"/>
      <c r="AA1152" s="146"/>
      <c r="AB1152" s="146"/>
      <c r="AC1152" s="146"/>
      <c r="AD1152" s="146"/>
      <c r="AE1152" s="144"/>
      <c r="AF1152" s="144"/>
      <c r="AG1152" s="324">
        <v>2025</v>
      </c>
      <c r="AH1152" s="128"/>
      <c r="AI1152" s="132"/>
      <c r="AJ1152" s="132"/>
      <c r="AK1152" s="141">
        <f t="shared" si="298"/>
        <v>1087</v>
      </c>
      <c r="AL1152" s="35" t="s">
        <v>153</v>
      </c>
      <c r="AM1152" s="141" t="str">
        <f t="shared" si="299"/>
        <v>1087.</v>
      </c>
      <c r="AN1152" s="147"/>
      <c r="AO1152" s="274"/>
      <c r="AP1152" s="16"/>
    </row>
    <row r="1153" spans="1:42" ht="22.5" customHeight="1" x14ac:dyDescent="0.25">
      <c r="A1153" s="68" t="str">
        <f t="shared" si="295"/>
        <v>1088.</v>
      </c>
      <c r="B1153" s="25">
        <v>2041</v>
      </c>
      <c r="C1153" s="137" t="s">
        <v>407</v>
      </c>
      <c r="D1153" s="25">
        <v>1975</v>
      </c>
      <c r="E1153" s="111" t="s">
        <v>2932</v>
      </c>
      <c r="F1153" s="111" t="s">
        <v>2933</v>
      </c>
      <c r="G1153" s="30">
        <v>5</v>
      </c>
      <c r="H1153" s="30">
        <v>4</v>
      </c>
      <c r="I1153" s="144">
        <v>3634.7</v>
      </c>
      <c r="J1153" s="144">
        <v>3363.9</v>
      </c>
      <c r="K1153" s="144">
        <v>3363.9</v>
      </c>
      <c r="L1153" s="30">
        <v>386</v>
      </c>
      <c r="M1153" s="146">
        <f t="shared" si="300"/>
        <v>7338227</v>
      </c>
      <c r="N1153" s="144"/>
      <c r="O1153" s="144"/>
      <c r="P1153" s="144"/>
      <c r="Q1153" s="144">
        <f t="shared" si="301"/>
        <v>7338227</v>
      </c>
      <c r="R1153" s="146">
        <v>7338227</v>
      </c>
      <c r="S1153" s="30"/>
      <c r="T1153" s="144"/>
      <c r="U1153" s="144"/>
      <c r="V1153" s="144"/>
      <c r="W1153" s="144"/>
      <c r="X1153" s="144"/>
      <c r="Y1153" s="144"/>
      <c r="Z1153" s="144"/>
      <c r="AA1153" s="144"/>
      <c r="AB1153" s="144"/>
      <c r="AC1153" s="144"/>
      <c r="AD1153" s="144"/>
      <c r="AE1153" s="144"/>
      <c r="AF1153" s="144"/>
      <c r="AG1153" s="324">
        <v>2025</v>
      </c>
      <c r="AH1153" s="128"/>
      <c r="AI1153" s="132"/>
      <c r="AJ1153" s="132"/>
      <c r="AK1153" s="141">
        <f t="shared" si="298"/>
        <v>1088</v>
      </c>
      <c r="AL1153" s="35" t="s">
        <v>153</v>
      </c>
      <c r="AM1153" s="141" t="str">
        <f t="shared" si="299"/>
        <v>1088.</v>
      </c>
      <c r="AN1153" s="147"/>
      <c r="AO1153" s="274"/>
      <c r="AP1153" s="16"/>
    </row>
    <row r="1154" spans="1:42" ht="22.5" customHeight="1" x14ac:dyDescent="0.25">
      <c r="A1154" s="68" t="str">
        <f t="shared" ref="A1154:A1216" si="302">AM1154</f>
        <v>1089.</v>
      </c>
      <c r="B1154" s="25">
        <v>2042</v>
      </c>
      <c r="C1154" s="138" t="s">
        <v>408</v>
      </c>
      <c r="D1154" s="25">
        <v>1975</v>
      </c>
      <c r="E1154" s="68" t="s">
        <v>2932</v>
      </c>
      <c r="F1154" s="68" t="s">
        <v>2933</v>
      </c>
      <c r="G1154" s="25">
        <v>5</v>
      </c>
      <c r="H1154" s="25">
        <v>4</v>
      </c>
      <c r="I1154" s="146">
        <v>3593.9</v>
      </c>
      <c r="J1154" s="144">
        <v>3324.9</v>
      </c>
      <c r="K1154" s="146">
        <v>3324.9</v>
      </c>
      <c r="L1154" s="25">
        <v>374</v>
      </c>
      <c r="M1154" s="146">
        <f t="shared" si="300"/>
        <v>14415752</v>
      </c>
      <c r="N1154" s="146"/>
      <c r="O1154" s="146"/>
      <c r="P1154" s="146"/>
      <c r="Q1154" s="144">
        <f t="shared" si="301"/>
        <v>14415752</v>
      </c>
      <c r="R1154" s="146">
        <f>7338227+7077525</f>
        <v>14415752</v>
      </c>
      <c r="S1154" s="25"/>
      <c r="T1154" s="146"/>
      <c r="U1154" s="146"/>
      <c r="V1154" s="146"/>
      <c r="W1154" s="146"/>
      <c r="X1154" s="146"/>
      <c r="Y1154" s="146"/>
      <c r="Z1154" s="146"/>
      <c r="AA1154" s="146"/>
      <c r="AB1154" s="146"/>
      <c r="AC1154" s="146"/>
      <c r="AD1154" s="146"/>
      <c r="AE1154" s="146"/>
      <c r="AF1154" s="144"/>
      <c r="AG1154" s="324">
        <v>2025</v>
      </c>
      <c r="AH1154" s="128"/>
      <c r="AI1154" s="132"/>
      <c r="AJ1154" s="132"/>
      <c r="AK1154" s="141">
        <f t="shared" si="298"/>
        <v>1089</v>
      </c>
      <c r="AL1154" s="35" t="s">
        <v>153</v>
      </c>
      <c r="AM1154" s="141" t="str">
        <f t="shared" si="299"/>
        <v>1089.</v>
      </c>
      <c r="AN1154" s="147"/>
      <c r="AO1154" s="274"/>
      <c r="AP1154" s="16"/>
    </row>
    <row r="1155" spans="1:42" ht="22.5" customHeight="1" x14ac:dyDescent="0.25">
      <c r="A1155" s="68" t="str">
        <f t="shared" si="302"/>
        <v>1090.</v>
      </c>
      <c r="B1155" s="25">
        <v>2043</v>
      </c>
      <c r="C1155" s="36" t="s">
        <v>464</v>
      </c>
      <c r="D1155" s="25">
        <v>1976</v>
      </c>
      <c r="E1155" s="68" t="s">
        <v>2932</v>
      </c>
      <c r="F1155" s="68" t="s">
        <v>2933</v>
      </c>
      <c r="G1155" s="25">
        <v>5</v>
      </c>
      <c r="H1155" s="25">
        <v>4</v>
      </c>
      <c r="I1155" s="146">
        <v>3876</v>
      </c>
      <c r="J1155" s="144">
        <v>3376.7</v>
      </c>
      <c r="K1155" s="146">
        <v>3376.7</v>
      </c>
      <c r="L1155" s="25">
        <v>192</v>
      </c>
      <c r="M1155" s="146">
        <f t="shared" si="300"/>
        <v>14066816.4</v>
      </c>
      <c r="N1155" s="146"/>
      <c r="O1155" s="146"/>
      <c r="P1155" s="146"/>
      <c r="Q1155" s="144">
        <f t="shared" si="301"/>
        <v>14066816.4</v>
      </c>
      <c r="R1155" s="146">
        <f>7338227+6728589.4</f>
        <v>14066816.4</v>
      </c>
      <c r="S1155" s="25"/>
      <c r="T1155" s="146"/>
      <c r="U1155" s="146"/>
      <c r="V1155" s="146"/>
      <c r="W1155" s="146"/>
      <c r="X1155" s="146"/>
      <c r="Y1155" s="146"/>
      <c r="Z1155" s="146"/>
      <c r="AA1155" s="146"/>
      <c r="AB1155" s="146"/>
      <c r="AC1155" s="146"/>
      <c r="AD1155" s="146"/>
      <c r="AE1155" s="146"/>
      <c r="AF1155" s="146"/>
      <c r="AG1155" s="324">
        <v>2025</v>
      </c>
      <c r="AH1155" s="128"/>
      <c r="AI1155" s="132"/>
      <c r="AJ1155" s="132"/>
      <c r="AK1155" s="141">
        <f t="shared" si="298"/>
        <v>1090</v>
      </c>
      <c r="AL1155" s="35" t="s">
        <v>153</v>
      </c>
      <c r="AM1155" s="141" t="str">
        <f t="shared" si="299"/>
        <v>1090.</v>
      </c>
      <c r="AN1155" s="147"/>
      <c r="AO1155" s="35"/>
      <c r="AP1155" s="16"/>
    </row>
    <row r="1156" spans="1:42" ht="22.5" customHeight="1" x14ac:dyDescent="0.25">
      <c r="A1156" s="68" t="str">
        <f t="shared" si="302"/>
        <v>1091.</v>
      </c>
      <c r="B1156" s="25">
        <v>2046</v>
      </c>
      <c r="C1156" s="138" t="s">
        <v>508</v>
      </c>
      <c r="D1156" s="25">
        <v>1977</v>
      </c>
      <c r="E1156" s="68" t="s">
        <v>2932</v>
      </c>
      <c r="F1156" s="68" t="s">
        <v>2933</v>
      </c>
      <c r="G1156" s="25">
        <v>5</v>
      </c>
      <c r="H1156" s="25">
        <v>4</v>
      </c>
      <c r="I1156" s="146">
        <v>5343.3</v>
      </c>
      <c r="J1156" s="144">
        <v>3121.3</v>
      </c>
      <c r="K1156" s="146">
        <v>3121.3</v>
      </c>
      <c r="L1156" s="25">
        <v>230</v>
      </c>
      <c r="M1156" s="146">
        <f t="shared" si="300"/>
        <v>3643950</v>
      </c>
      <c r="N1156" s="146"/>
      <c r="O1156" s="146"/>
      <c r="P1156" s="146"/>
      <c r="Q1156" s="144">
        <f t="shared" si="301"/>
        <v>3643950</v>
      </c>
      <c r="R1156" s="146">
        <v>3643950</v>
      </c>
      <c r="S1156" s="25"/>
      <c r="T1156" s="146"/>
      <c r="U1156" s="146"/>
      <c r="V1156" s="146"/>
      <c r="W1156" s="146"/>
      <c r="X1156" s="146"/>
      <c r="Y1156" s="146"/>
      <c r="Z1156" s="146"/>
      <c r="AA1156" s="146"/>
      <c r="AB1156" s="146"/>
      <c r="AC1156" s="146"/>
      <c r="AD1156" s="146"/>
      <c r="AE1156" s="146"/>
      <c r="AF1156" s="144"/>
      <c r="AG1156" s="324">
        <v>2025</v>
      </c>
      <c r="AH1156" s="128"/>
      <c r="AI1156" s="132"/>
      <c r="AJ1156" s="132"/>
      <c r="AK1156" s="141">
        <f t="shared" si="298"/>
        <v>1091</v>
      </c>
      <c r="AL1156" s="35" t="s">
        <v>153</v>
      </c>
      <c r="AM1156" s="141" t="str">
        <f t="shared" si="299"/>
        <v>1091.</v>
      </c>
      <c r="AN1156" s="147"/>
      <c r="AO1156" s="274"/>
      <c r="AP1156" s="16"/>
    </row>
    <row r="1157" spans="1:42" ht="22.5" customHeight="1" x14ac:dyDescent="0.25">
      <c r="A1157" s="68" t="str">
        <f t="shared" si="302"/>
        <v>1092.</v>
      </c>
      <c r="B1157" s="25">
        <v>2048</v>
      </c>
      <c r="C1157" s="36" t="s">
        <v>1611</v>
      </c>
      <c r="D1157" s="25">
        <v>1990</v>
      </c>
      <c r="E1157" s="68" t="s">
        <v>2932</v>
      </c>
      <c r="F1157" s="68" t="s">
        <v>2933</v>
      </c>
      <c r="G1157" s="25">
        <v>3</v>
      </c>
      <c r="H1157" s="25">
        <v>2</v>
      </c>
      <c r="I1157" s="146">
        <v>1321.3</v>
      </c>
      <c r="J1157" s="146">
        <v>850.7</v>
      </c>
      <c r="K1157" s="146">
        <v>850.7</v>
      </c>
      <c r="L1157" s="25">
        <v>37</v>
      </c>
      <c r="M1157" s="144">
        <f t="shared" si="300"/>
        <v>815654</v>
      </c>
      <c r="N1157" s="144"/>
      <c r="O1157" s="144"/>
      <c r="P1157" s="144"/>
      <c r="Q1157" s="144">
        <f t="shared" si="301"/>
        <v>815654</v>
      </c>
      <c r="R1157" s="144"/>
      <c r="S1157" s="30"/>
      <c r="T1157" s="144"/>
      <c r="U1157" s="146"/>
      <c r="V1157" s="146"/>
      <c r="W1157" s="144"/>
      <c r="X1157" s="144"/>
      <c r="Y1157" s="144">
        <v>574</v>
      </c>
      <c r="Z1157" s="144">
        <f>Y1157*1421</f>
        <v>815654</v>
      </c>
      <c r="AA1157" s="144"/>
      <c r="AB1157" s="144"/>
      <c r="AC1157" s="323"/>
      <c r="AD1157" s="323"/>
      <c r="AE1157" s="144"/>
      <c r="AF1157" s="144"/>
      <c r="AG1157" s="324">
        <v>2025</v>
      </c>
      <c r="AH1157" s="128"/>
      <c r="AI1157" s="132"/>
      <c r="AJ1157" s="132"/>
      <c r="AK1157" s="141">
        <f t="shared" si="298"/>
        <v>1092</v>
      </c>
      <c r="AL1157" s="35" t="s">
        <v>153</v>
      </c>
      <c r="AM1157" s="141" t="str">
        <f t="shared" si="299"/>
        <v>1092.</v>
      </c>
      <c r="AN1157" s="147"/>
      <c r="AO1157" s="274"/>
      <c r="AP1157" s="16"/>
    </row>
    <row r="1158" spans="1:42" ht="22.5" customHeight="1" x14ac:dyDescent="0.25">
      <c r="A1158" s="68" t="str">
        <f t="shared" si="302"/>
        <v>1093.</v>
      </c>
      <c r="B1158" s="25">
        <v>2058</v>
      </c>
      <c r="C1158" s="36" t="s">
        <v>466</v>
      </c>
      <c r="D1158" s="25">
        <v>1985</v>
      </c>
      <c r="E1158" s="68" t="s">
        <v>2932</v>
      </c>
      <c r="F1158" s="68" t="s">
        <v>2934</v>
      </c>
      <c r="G1158" s="25">
        <v>5</v>
      </c>
      <c r="H1158" s="25">
        <v>2</v>
      </c>
      <c r="I1158" s="146">
        <v>2301.6999999999998</v>
      </c>
      <c r="J1158" s="144">
        <v>1847</v>
      </c>
      <c r="K1158" s="146">
        <v>1812.7</v>
      </c>
      <c r="L1158" s="25">
        <v>112</v>
      </c>
      <c r="M1158" s="146">
        <f t="shared" si="300"/>
        <v>2238157</v>
      </c>
      <c r="N1158" s="146"/>
      <c r="O1158" s="146"/>
      <c r="P1158" s="146"/>
      <c r="Q1158" s="144">
        <f t="shared" si="301"/>
        <v>2238157</v>
      </c>
      <c r="R1158" s="146"/>
      <c r="S1158" s="25"/>
      <c r="T1158" s="146"/>
      <c r="U1158" s="146">
        <v>631</v>
      </c>
      <c r="V1158" s="146">
        <f>U1158*3547</f>
        <v>2238157</v>
      </c>
      <c r="W1158" s="146"/>
      <c r="X1158" s="146"/>
      <c r="Y1158" s="146"/>
      <c r="Z1158" s="146"/>
      <c r="AA1158" s="146"/>
      <c r="AB1158" s="146"/>
      <c r="AC1158" s="146"/>
      <c r="AD1158" s="146"/>
      <c r="AE1158" s="146"/>
      <c r="AF1158" s="146"/>
      <c r="AG1158" s="324">
        <v>2025</v>
      </c>
      <c r="AH1158" s="128"/>
      <c r="AI1158" s="132"/>
      <c r="AJ1158" s="132"/>
      <c r="AK1158" s="141">
        <f t="shared" si="298"/>
        <v>1093</v>
      </c>
      <c r="AL1158" s="35" t="s">
        <v>153</v>
      </c>
      <c r="AM1158" s="141" t="str">
        <f t="shared" si="299"/>
        <v>1093.</v>
      </c>
      <c r="AN1158" s="147"/>
      <c r="AO1158" s="35"/>
      <c r="AP1158" s="16"/>
    </row>
    <row r="1159" spans="1:42" ht="22.5" customHeight="1" x14ac:dyDescent="0.25">
      <c r="A1159" s="68" t="str">
        <f t="shared" si="302"/>
        <v>1094.</v>
      </c>
      <c r="B1159" s="25">
        <v>2059</v>
      </c>
      <c r="C1159" s="36" t="s">
        <v>1614</v>
      </c>
      <c r="D1159" s="25">
        <v>1984</v>
      </c>
      <c r="E1159" s="111" t="s">
        <v>2932</v>
      </c>
      <c r="F1159" s="68" t="s">
        <v>2934</v>
      </c>
      <c r="G1159" s="30">
        <v>5</v>
      </c>
      <c r="H1159" s="30">
        <v>2</v>
      </c>
      <c r="I1159" s="144">
        <v>1866.3</v>
      </c>
      <c r="J1159" s="144">
        <v>1479.2</v>
      </c>
      <c r="K1159" s="144">
        <v>1479.2</v>
      </c>
      <c r="L1159" s="30">
        <v>87</v>
      </c>
      <c r="M1159" s="144">
        <f t="shared" si="300"/>
        <v>2234610</v>
      </c>
      <c r="N1159" s="144"/>
      <c r="O1159" s="144"/>
      <c r="P1159" s="144"/>
      <c r="Q1159" s="144">
        <f t="shared" si="301"/>
        <v>2234610</v>
      </c>
      <c r="R1159" s="144"/>
      <c r="S1159" s="30"/>
      <c r="T1159" s="144"/>
      <c r="U1159" s="146">
        <v>630</v>
      </c>
      <c r="V1159" s="146">
        <f>U1159*3547</f>
        <v>2234610</v>
      </c>
      <c r="W1159" s="144"/>
      <c r="X1159" s="144"/>
      <c r="Y1159" s="144"/>
      <c r="Z1159" s="144"/>
      <c r="AA1159" s="144"/>
      <c r="AB1159" s="144"/>
      <c r="AC1159" s="323"/>
      <c r="AD1159" s="323"/>
      <c r="AE1159" s="144"/>
      <c r="AF1159" s="144"/>
      <c r="AG1159" s="324">
        <v>2025</v>
      </c>
      <c r="AH1159" s="128"/>
      <c r="AI1159" s="132"/>
      <c r="AJ1159" s="132"/>
      <c r="AK1159" s="141">
        <f t="shared" si="298"/>
        <v>1094</v>
      </c>
      <c r="AL1159" s="35" t="s">
        <v>153</v>
      </c>
      <c r="AM1159" s="141" t="str">
        <f t="shared" si="299"/>
        <v>1094.</v>
      </c>
      <c r="AN1159" s="147"/>
      <c r="AO1159" s="274"/>
      <c r="AP1159" s="16"/>
    </row>
    <row r="1160" spans="1:42" ht="22.5" customHeight="1" x14ac:dyDescent="0.25">
      <c r="A1160" s="68" t="str">
        <f t="shared" si="302"/>
        <v>1095.</v>
      </c>
      <c r="B1160" s="25">
        <v>2068</v>
      </c>
      <c r="C1160" s="36" t="s">
        <v>1616</v>
      </c>
      <c r="D1160" s="25">
        <v>1987</v>
      </c>
      <c r="E1160" s="68" t="s">
        <v>2932</v>
      </c>
      <c r="F1160" s="68" t="s">
        <v>2934</v>
      </c>
      <c r="G1160" s="25">
        <v>3</v>
      </c>
      <c r="H1160" s="25">
        <v>3</v>
      </c>
      <c r="I1160" s="146">
        <v>1921.2</v>
      </c>
      <c r="J1160" s="146">
        <v>1821.4</v>
      </c>
      <c r="K1160" s="146">
        <v>1821.4</v>
      </c>
      <c r="L1160" s="25">
        <v>98</v>
      </c>
      <c r="M1160" s="144">
        <f t="shared" ref="M1160:M1197" si="303">R1160+T1160+V1160+X1160+Z1160+AB1160+AE1160+AF1160</f>
        <v>760104</v>
      </c>
      <c r="N1160" s="146"/>
      <c r="O1160" s="146"/>
      <c r="P1160" s="146"/>
      <c r="Q1160" s="144">
        <f t="shared" ref="Q1160:Q1197" si="304">M1160</f>
        <v>760104</v>
      </c>
      <c r="R1160" s="146">
        <v>760104</v>
      </c>
      <c r="S1160" s="25"/>
      <c r="T1160" s="146"/>
      <c r="U1160" s="146"/>
      <c r="V1160" s="146"/>
      <c r="W1160" s="146"/>
      <c r="X1160" s="146"/>
      <c r="Y1160" s="146"/>
      <c r="Z1160" s="146"/>
      <c r="AA1160" s="146"/>
      <c r="AB1160" s="146"/>
      <c r="AC1160" s="146"/>
      <c r="AD1160" s="146"/>
      <c r="AE1160" s="146"/>
      <c r="AF1160" s="146"/>
      <c r="AG1160" s="324">
        <v>2025</v>
      </c>
      <c r="AH1160" s="128"/>
      <c r="AI1160" s="132"/>
      <c r="AJ1160" s="132"/>
      <c r="AK1160" s="141">
        <f t="shared" si="298"/>
        <v>1095</v>
      </c>
      <c r="AL1160" s="35" t="s">
        <v>153</v>
      </c>
      <c r="AM1160" s="141" t="str">
        <f t="shared" si="299"/>
        <v>1095.</v>
      </c>
      <c r="AN1160" s="147"/>
      <c r="AO1160" s="274"/>
      <c r="AP1160" s="16"/>
    </row>
    <row r="1161" spans="1:42" ht="23.25" customHeight="1" x14ac:dyDescent="0.25">
      <c r="A1161" s="68" t="str">
        <f t="shared" si="302"/>
        <v>1096.</v>
      </c>
      <c r="B1161" s="25">
        <v>2069</v>
      </c>
      <c r="C1161" s="36" t="s">
        <v>483</v>
      </c>
      <c r="D1161" s="25">
        <v>1987</v>
      </c>
      <c r="E1161" s="68" t="s">
        <v>2932</v>
      </c>
      <c r="F1161" s="68" t="s">
        <v>2933</v>
      </c>
      <c r="G1161" s="25">
        <v>5</v>
      </c>
      <c r="H1161" s="25">
        <v>4</v>
      </c>
      <c r="I1161" s="146">
        <v>4828</v>
      </c>
      <c r="J1161" s="144">
        <v>4036.6</v>
      </c>
      <c r="K1161" s="146">
        <v>4036.3</v>
      </c>
      <c r="L1161" s="25">
        <v>200</v>
      </c>
      <c r="M1161" s="146">
        <f t="shared" si="303"/>
        <v>2505362</v>
      </c>
      <c r="N1161" s="146"/>
      <c r="O1161" s="146"/>
      <c r="P1161" s="146"/>
      <c r="Q1161" s="144">
        <f t="shared" si="304"/>
        <v>2505362</v>
      </c>
      <c r="R1161" s="146">
        <f>928850+1576512</f>
        <v>2505362</v>
      </c>
      <c r="S1161" s="25"/>
      <c r="T1161" s="146"/>
      <c r="U1161" s="146"/>
      <c r="V1161" s="146"/>
      <c r="W1161" s="146"/>
      <c r="X1161" s="146"/>
      <c r="Y1161" s="146"/>
      <c r="Z1161" s="146"/>
      <c r="AA1161" s="146"/>
      <c r="AB1161" s="146"/>
      <c r="AC1161" s="146"/>
      <c r="AD1161" s="146"/>
      <c r="AE1161" s="146"/>
      <c r="AF1161" s="146"/>
      <c r="AG1161" s="324">
        <v>2025</v>
      </c>
      <c r="AH1161" s="128"/>
      <c r="AI1161" s="132"/>
      <c r="AJ1161" s="132"/>
      <c r="AK1161" s="141">
        <f t="shared" si="298"/>
        <v>1096</v>
      </c>
      <c r="AL1161" s="35" t="s">
        <v>153</v>
      </c>
      <c r="AM1161" s="141" t="str">
        <f t="shared" si="299"/>
        <v>1096.</v>
      </c>
      <c r="AN1161" s="147"/>
      <c r="AO1161" s="35"/>
      <c r="AP1161" s="16"/>
    </row>
    <row r="1162" spans="1:42" ht="22.5" customHeight="1" x14ac:dyDescent="0.25">
      <c r="A1162" s="68" t="str">
        <f t="shared" si="302"/>
        <v>1097.</v>
      </c>
      <c r="B1162" s="25">
        <v>2070</v>
      </c>
      <c r="C1162" s="36" t="s">
        <v>484</v>
      </c>
      <c r="D1162" s="25">
        <v>1940</v>
      </c>
      <c r="E1162" s="68" t="s">
        <v>2932</v>
      </c>
      <c r="F1162" s="68" t="s">
        <v>2934</v>
      </c>
      <c r="G1162" s="25">
        <v>2</v>
      </c>
      <c r="H1162" s="25">
        <v>2</v>
      </c>
      <c r="I1162" s="146">
        <v>729.8</v>
      </c>
      <c r="J1162" s="144">
        <v>656.9</v>
      </c>
      <c r="K1162" s="146">
        <v>656.9</v>
      </c>
      <c r="L1162" s="25">
        <v>34</v>
      </c>
      <c r="M1162" s="146">
        <f t="shared" si="303"/>
        <v>539580</v>
      </c>
      <c r="N1162" s="146"/>
      <c r="O1162" s="146"/>
      <c r="P1162" s="146"/>
      <c r="Q1162" s="144">
        <f t="shared" si="304"/>
        <v>539580</v>
      </c>
      <c r="R1162" s="146">
        <v>539580</v>
      </c>
      <c r="S1162" s="25"/>
      <c r="T1162" s="146"/>
      <c r="U1162" s="146"/>
      <c r="V1162" s="146"/>
      <c r="W1162" s="146"/>
      <c r="X1162" s="146"/>
      <c r="Y1162" s="146"/>
      <c r="Z1162" s="146"/>
      <c r="AA1162" s="146"/>
      <c r="AB1162" s="146"/>
      <c r="AC1162" s="146"/>
      <c r="AD1162" s="146"/>
      <c r="AE1162" s="146"/>
      <c r="AF1162" s="146"/>
      <c r="AG1162" s="324">
        <v>2025</v>
      </c>
      <c r="AH1162" s="128"/>
      <c r="AI1162" s="132"/>
      <c r="AJ1162" s="132"/>
      <c r="AK1162" s="141">
        <f t="shared" si="298"/>
        <v>1097</v>
      </c>
      <c r="AL1162" s="35" t="s">
        <v>153</v>
      </c>
      <c r="AM1162" s="141" t="str">
        <f t="shared" si="299"/>
        <v>1097.</v>
      </c>
      <c r="AN1162" s="147"/>
      <c r="AO1162" s="35"/>
      <c r="AP1162" s="16"/>
    </row>
    <row r="1163" spans="1:42" ht="22.5" customHeight="1" x14ac:dyDescent="0.25">
      <c r="A1163" s="68" t="str">
        <f t="shared" si="302"/>
        <v>1098.</v>
      </c>
      <c r="B1163" s="25">
        <v>2073</v>
      </c>
      <c r="C1163" s="37" t="s">
        <v>427</v>
      </c>
      <c r="D1163" s="25">
        <v>1970</v>
      </c>
      <c r="E1163" s="68" t="s">
        <v>2932</v>
      </c>
      <c r="F1163" s="68" t="s">
        <v>2933</v>
      </c>
      <c r="G1163" s="25">
        <v>5</v>
      </c>
      <c r="H1163" s="25">
        <v>2</v>
      </c>
      <c r="I1163" s="146">
        <v>1828.7</v>
      </c>
      <c r="J1163" s="144">
        <v>1658.8</v>
      </c>
      <c r="K1163" s="146">
        <v>1658.8</v>
      </c>
      <c r="L1163" s="25">
        <v>14</v>
      </c>
      <c r="M1163" s="146">
        <f t="shared" si="303"/>
        <v>3634595</v>
      </c>
      <c r="N1163" s="146"/>
      <c r="O1163" s="146"/>
      <c r="P1163" s="146"/>
      <c r="Q1163" s="144">
        <f t="shared" si="304"/>
        <v>3634595</v>
      </c>
      <c r="R1163" s="146">
        <v>3634595</v>
      </c>
      <c r="S1163" s="25"/>
      <c r="T1163" s="146"/>
      <c r="U1163" s="146"/>
      <c r="V1163" s="146"/>
      <c r="W1163" s="146"/>
      <c r="X1163" s="146"/>
      <c r="Y1163" s="146"/>
      <c r="Z1163" s="146"/>
      <c r="AA1163" s="146"/>
      <c r="AB1163" s="146"/>
      <c r="AC1163" s="146"/>
      <c r="AD1163" s="146"/>
      <c r="AE1163" s="146"/>
      <c r="AF1163" s="144"/>
      <c r="AG1163" s="324">
        <v>2025</v>
      </c>
      <c r="AH1163" s="128"/>
      <c r="AI1163" s="132"/>
      <c r="AJ1163" s="132"/>
      <c r="AK1163" s="141">
        <f t="shared" si="298"/>
        <v>1098</v>
      </c>
      <c r="AL1163" s="35" t="s">
        <v>153</v>
      </c>
      <c r="AM1163" s="141" t="str">
        <f t="shared" si="299"/>
        <v>1098.</v>
      </c>
      <c r="AN1163" s="147"/>
      <c r="AO1163" s="274"/>
      <c r="AP1163" s="16"/>
    </row>
    <row r="1164" spans="1:42" ht="22.5" customHeight="1" x14ac:dyDescent="0.25">
      <c r="A1164" s="68" t="str">
        <f t="shared" si="302"/>
        <v>1099.</v>
      </c>
      <c r="B1164" s="25">
        <v>2077</v>
      </c>
      <c r="C1164" s="36" t="s">
        <v>1617</v>
      </c>
      <c r="D1164" s="25">
        <v>1983</v>
      </c>
      <c r="E1164" s="68" t="s">
        <v>2932</v>
      </c>
      <c r="F1164" s="68" t="s">
        <v>2933</v>
      </c>
      <c r="G1164" s="25">
        <v>5</v>
      </c>
      <c r="H1164" s="25">
        <v>5</v>
      </c>
      <c r="I1164" s="146">
        <v>4039.3</v>
      </c>
      <c r="J1164" s="146">
        <v>3530.4</v>
      </c>
      <c r="K1164" s="146">
        <v>3530.4</v>
      </c>
      <c r="L1164" s="25">
        <v>189</v>
      </c>
      <c r="M1164" s="144">
        <f t="shared" si="303"/>
        <v>4169610</v>
      </c>
      <c r="N1164" s="144"/>
      <c r="O1164" s="144"/>
      <c r="P1164" s="144"/>
      <c r="Q1164" s="144">
        <f t="shared" si="304"/>
        <v>4169610</v>
      </c>
      <c r="R1164" s="144">
        <v>1086040</v>
      </c>
      <c r="S1164" s="30"/>
      <c r="T1164" s="144"/>
      <c r="U1164" s="146"/>
      <c r="V1164" s="146"/>
      <c r="W1164" s="144"/>
      <c r="X1164" s="144"/>
      <c r="Y1164" s="144">
        <v>2170</v>
      </c>
      <c r="Z1164" s="144">
        <f>Y1164*1421</f>
        <v>3083570</v>
      </c>
      <c r="AA1164" s="144"/>
      <c r="AB1164" s="144"/>
      <c r="AC1164" s="146"/>
      <c r="AD1164" s="146"/>
      <c r="AE1164" s="144"/>
      <c r="AF1164" s="144"/>
      <c r="AG1164" s="324">
        <v>2025</v>
      </c>
      <c r="AH1164" s="128"/>
      <c r="AI1164" s="132"/>
      <c r="AJ1164" s="132"/>
      <c r="AK1164" s="141">
        <f t="shared" si="298"/>
        <v>1099</v>
      </c>
      <c r="AL1164" s="35" t="s">
        <v>153</v>
      </c>
      <c r="AM1164" s="141" t="str">
        <f t="shared" si="299"/>
        <v>1099.</v>
      </c>
      <c r="AN1164" s="147"/>
      <c r="AO1164" s="274"/>
      <c r="AP1164" s="16"/>
    </row>
    <row r="1165" spans="1:42" ht="22.5" customHeight="1" x14ac:dyDescent="0.25">
      <c r="A1165" s="68" t="str">
        <f t="shared" si="302"/>
        <v>1100.</v>
      </c>
      <c r="B1165" s="25">
        <v>2083</v>
      </c>
      <c r="C1165" s="36" t="s">
        <v>3062</v>
      </c>
      <c r="D1165" s="25">
        <v>1988</v>
      </c>
      <c r="E1165" s="68" t="s">
        <v>2932</v>
      </c>
      <c r="F1165" s="68" t="s">
        <v>2934</v>
      </c>
      <c r="G1165" s="25">
        <v>2</v>
      </c>
      <c r="H1165" s="25">
        <v>1</v>
      </c>
      <c r="I1165" s="146">
        <v>671</v>
      </c>
      <c r="J1165" s="146">
        <v>613</v>
      </c>
      <c r="K1165" s="146">
        <v>613</v>
      </c>
      <c r="L1165" s="25">
        <v>33</v>
      </c>
      <c r="M1165" s="146">
        <f t="shared" si="303"/>
        <v>5047933</v>
      </c>
      <c r="N1165" s="146"/>
      <c r="O1165" s="146"/>
      <c r="P1165" s="146"/>
      <c r="Q1165" s="144">
        <f t="shared" si="304"/>
        <v>5047933</v>
      </c>
      <c r="R1165" s="146"/>
      <c r="S1165" s="25"/>
      <c r="T1165" s="146"/>
      <c r="U1165" s="146">
        <v>671</v>
      </c>
      <c r="V1165" s="146">
        <f>U1165*7523</f>
        <v>5047933</v>
      </c>
      <c r="W1165" s="146"/>
      <c r="X1165" s="146"/>
      <c r="Y1165" s="146"/>
      <c r="Z1165" s="146"/>
      <c r="AA1165" s="146"/>
      <c r="AB1165" s="146"/>
      <c r="AC1165" s="146"/>
      <c r="AD1165" s="146"/>
      <c r="AE1165" s="146"/>
      <c r="AF1165" s="146"/>
      <c r="AG1165" s="324">
        <v>2025</v>
      </c>
      <c r="AH1165" s="128"/>
      <c r="AI1165" s="132"/>
      <c r="AJ1165" s="132"/>
      <c r="AK1165" s="141">
        <f t="shared" si="298"/>
        <v>1100</v>
      </c>
      <c r="AL1165" s="35" t="s">
        <v>153</v>
      </c>
      <c r="AM1165" s="141" t="str">
        <f t="shared" si="299"/>
        <v>1100.</v>
      </c>
      <c r="AN1165" s="147"/>
      <c r="AO1165" s="274"/>
      <c r="AP1165" s="16"/>
    </row>
    <row r="1166" spans="1:42" ht="22.5" customHeight="1" x14ac:dyDescent="0.25">
      <c r="A1166" s="68" t="str">
        <f t="shared" si="302"/>
        <v>1101.</v>
      </c>
      <c r="B1166" s="25">
        <v>2084</v>
      </c>
      <c r="C1166" s="36" t="s">
        <v>485</v>
      </c>
      <c r="D1166" s="25">
        <v>1982</v>
      </c>
      <c r="E1166" s="68" t="s">
        <v>2932</v>
      </c>
      <c r="F1166" s="68" t="s">
        <v>2933</v>
      </c>
      <c r="G1166" s="25">
        <v>5</v>
      </c>
      <c r="H1166" s="25">
        <v>5</v>
      </c>
      <c r="I1166" s="146">
        <v>3956.4</v>
      </c>
      <c r="J1166" s="144">
        <v>3462.9</v>
      </c>
      <c r="K1166" s="146">
        <v>3462.9</v>
      </c>
      <c r="L1166" s="25">
        <v>189</v>
      </c>
      <c r="M1166" s="146">
        <f t="shared" si="303"/>
        <v>9358100</v>
      </c>
      <c r="N1166" s="146"/>
      <c r="O1166" s="146"/>
      <c r="P1166" s="146"/>
      <c r="Q1166" s="144">
        <f t="shared" si="304"/>
        <v>9358100</v>
      </c>
      <c r="R1166" s="146">
        <f>7715900+1642200</f>
        <v>9358100</v>
      </c>
      <c r="S1166" s="25"/>
      <c r="T1166" s="146"/>
      <c r="U1166" s="146"/>
      <c r="V1166" s="146"/>
      <c r="W1166" s="146"/>
      <c r="X1166" s="146"/>
      <c r="Y1166" s="146"/>
      <c r="Z1166" s="146"/>
      <c r="AA1166" s="146"/>
      <c r="AB1166" s="146"/>
      <c r="AC1166" s="146"/>
      <c r="AD1166" s="146"/>
      <c r="AE1166" s="144"/>
      <c r="AF1166" s="146"/>
      <c r="AG1166" s="324">
        <v>2025</v>
      </c>
      <c r="AH1166" s="128"/>
      <c r="AI1166" s="132"/>
      <c r="AJ1166" s="132"/>
      <c r="AK1166" s="141">
        <f t="shared" si="298"/>
        <v>1101</v>
      </c>
      <c r="AL1166" s="35" t="s">
        <v>153</v>
      </c>
      <c r="AM1166" s="141" t="str">
        <f t="shared" si="299"/>
        <v>1101.</v>
      </c>
      <c r="AN1166" s="147"/>
      <c r="AO1166" s="35"/>
      <c r="AP1166" s="16"/>
    </row>
    <row r="1167" spans="1:42" ht="22.5" customHeight="1" x14ac:dyDescent="0.25">
      <c r="A1167" s="68" t="str">
        <f t="shared" si="302"/>
        <v>1102.</v>
      </c>
      <c r="B1167" s="25">
        <v>2091</v>
      </c>
      <c r="C1167" s="36" t="s">
        <v>1620</v>
      </c>
      <c r="D1167" s="25">
        <v>1981</v>
      </c>
      <c r="E1167" s="68" t="s">
        <v>2932</v>
      </c>
      <c r="F1167" s="68" t="s">
        <v>2934</v>
      </c>
      <c r="G1167" s="25">
        <v>5</v>
      </c>
      <c r="H1167" s="25">
        <v>1</v>
      </c>
      <c r="I1167" s="146">
        <v>2087</v>
      </c>
      <c r="J1167" s="146">
        <v>2021.6</v>
      </c>
      <c r="K1167" s="146">
        <v>1732.5</v>
      </c>
      <c r="L1167" s="25">
        <v>83</v>
      </c>
      <c r="M1167" s="144">
        <f t="shared" si="303"/>
        <v>100030</v>
      </c>
      <c r="N1167" s="146"/>
      <c r="O1167" s="146"/>
      <c r="P1167" s="146"/>
      <c r="Q1167" s="144">
        <f t="shared" si="304"/>
        <v>100030</v>
      </c>
      <c r="R1167" s="146">
        <v>100030</v>
      </c>
      <c r="S1167" s="25"/>
      <c r="T1167" s="146"/>
      <c r="U1167" s="146"/>
      <c r="V1167" s="146"/>
      <c r="W1167" s="146"/>
      <c r="X1167" s="146"/>
      <c r="Y1167" s="146"/>
      <c r="Z1167" s="146"/>
      <c r="AA1167" s="146"/>
      <c r="AB1167" s="146"/>
      <c r="AC1167" s="146"/>
      <c r="AD1167" s="146"/>
      <c r="AE1167" s="146"/>
      <c r="AF1167" s="146"/>
      <c r="AG1167" s="324">
        <v>2025</v>
      </c>
      <c r="AH1167" s="128"/>
      <c r="AI1167" s="132"/>
      <c r="AJ1167" s="132"/>
      <c r="AK1167" s="141">
        <f t="shared" si="298"/>
        <v>1102</v>
      </c>
      <c r="AL1167" s="35" t="s">
        <v>153</v>
      </c>
      <c r="AM1167" s="141" t="str">
        <f t="shared" si="299"/>
        <v>1102.</v>
      </c>
      <c r="AN1167" s="147"/>
      <c r="AO1167" s="274"/>
      <c r="AP1167" s="16"/>
    </row>
    <row r="1168" spans="1:42" ht="22.5" customHeight="1" x14ac:dyDescent="0.25">
      <c r="A1168" s="68" t="str">
        <f t="shared" si="302"/>
        <v>1103.</v>
      </c>
      <c r="B1168" s="25">
        <v>2093</v>
      </c>
      <c r="C1168" s="37" t="s">
        <v>516</v>
      </c>
      <c r="D1168" s="25">
        <v>1978</v>
      </c>
      <c r="E1168" s="68" t="s">
        <v>2932</v>
      </c>
      <c r="F1168" s="68" t="s">
        <v>2933</v>
      </c>
      <c r="G1168" s="25">
        <v>5</v>
      </c>
      <c r="H1168" s="25">
        <v>4</v>
      </c>
      <c r="I1168" s="146">
        <v>3653.4</v>
      </c>
      <c r="J1168" s="144">
        <v>1769.2</v>
      </c>
      <c r="K1168" s="146">
        <v>1769.2</v>
      </c>
      <c r="L1168" s="25">
        <v>95</v>
      </c>
      <c r="M1168" s="146">
        <f t="shared" si="303"/>
        <v>3014950</v>
      </c>
      <c r="N1168" s="146"/>
      <c r="O1168" s="146"/>
      <c r="P1168" s="146"/>
      <c r="Q1168" s="144">
        <f t="shared" si="304"/>
        <v>3014950</v>
      </c>
      <c r="R1168" s="146"/>
      <c r="S1168" s="25"/>
      <c r="T1168" s="146"/>
      <c r="U1168" s="146">
        <v>850</v>
      </c>
      <c r="V1168" s="146">
        <f>U1168*3547</f>
        <v>3014950</v>
      </c>
      <c r="W1168" s="146"/>
      <c r="X1168" s="146"/>
      <c r="Y1168" s="146"/>
      <c r="Z1168" s="146"/>
      <c r="AA1168" s="146"/>
      <c r="AB1168" s="146"/>
      <c r="AC1168" s="146"/>
      <c r="AD1168" s="146"/>
      <c r="AE1168" s="146"/>
      <c r="AF1168" s="146"/>
      <c r="AG1168" s="324">
        <v>2025</v>
      </c>
      <c r="AH1168" s="128"/>
      <c r="AI1168" s="132"/>
      <c r="AJ1168" s="132"/>
      <c r="AK1168" s="141">
        <f t="shared" si="298"/>
        <v>1103</v>
      </c>
      <c r="AL1168" s="35" t="s">
        <v>153</v>
      </c>
      <c r="AM1168" s="141" t="str">
        <f t="shared" si="299"/>
        <v>1103.</v>
      </c>
      <c r="AN1168" s="147"/>
      <c r="AO1168" s="274"/>
      <c r="AP1168" s="16"/>
    </row>
    <row r="1169" spans="1:42" ht="22.5" customHeight="1" x14ac:dyDescent="0.25">
      <c r="A1169" s="68" t="str">
        <f t="shared" si="302"/>
        <v>1104.</v>
      </c>
      <c r="B1169" s="25">
        <v>2095</v>
      </c>
      <c r="C1169" s="137" t="s">
        <v>429</v>
      </c>
      <c r="D1169" s="25">
        <v>1981</v>
      </c>
      <c r="E1169" s="111" t="s">
        <v>2932</v>
      </c>
      <c r="F1169" s="68" t="s">
        <v>2934</v>
      </c>
      <c r="G1169" s="30">
        <v>3</v>
      </c>
      <c r="H1169" s="30">
        <v>4</v>
      </c>
      <c r="I1169" s="144">
        <v>1931.4</v>
      </c>
      <c r="J1169" s="144">
        <v>1769.2</v>
      </c>
      <c r="K1169" s="144">
        <v>1769.2</v>
      </c>
      <c r="L1169" s="30">
        <v>88</v>
      </c>
      <c r="M1169" s="144">
        <f t="shared" si="303"/>
        <v>2848241</v>
      </c>
      <c r="N1169" s="144"/>
      <c r="O1169" s="144"/>
      <c r="P1169" s="144"/>
      <c r="Q1169" s="144">
        <f t="shared" si="304"/>
        <v>2848241</v>
      </c>
      <c r="R1169" s="144"/>
      <c r="S1169" s="30"/>
      <c r="T1169" s="144"/>
      <c r="U1169" s="144">
        <v>803</v>
      </c>
      <c r="V1169" s="144">
        <f>U1169*3547</f>
        <v>2848241</v>
      </c>
      <c r="W1169" s="144"/>
      <c r="X1169" s="144"/>
      <c r="Y1169" s="144"/>
      <c r="Z1169" s="144"/>
      <c r="AA1169" s="144"/>
      <c r="AB1169" s="144"/>
      <c r="AC1169" s="144"/>
      <c r="AD1169" s="144"/>
      <c r="AE1169" s="144"/>
      <c r="AF1169" s="144"/>
      <c r="AG1169" s="324">
        <v>2025</v>
      </c>
      <c r="AH1169" s="128"/>
      <c r="AI1169" s="132"/>
      <c r="AJ1169" s="132"/>
      <c r="AK1169" s="141">
        <f t="shared" si="298"/>
        <v>1104</v>
      </c>
      <c r="AL1169" s="35" t="s">
        <v>153</v>
      </c>
      <c r="AM1169" s="141" t="str">
        <f t="shared" si="299"/>
        <v>1104.</v>
      </c>
      <c r="AN1169" s="147"/>
      <c r="AO1169" s="274"/>
      <c r="AP1169" s="16"/>
    </row>
    <row r="1170" spans="1:42" ht="22.5" customHeight="1" x14ac:dyDescent="0.25">
      <c r="A1170" s="68" t="str">
        <f t="shared" si="302"/>
        <v>1105.</v>
      </c>
      <c r="B1170" s="25">
        <v>2101</v>
      </c>
      <c r="C1170" s="137" t="s">
        <v>431</v>
      </c>
      <c r="D1170" s="25">
        <v>1978</v>
      </c>
      <c r="E1170" s="111" t="s">
        <v>2932</v>
      </c>
      <c r="F1170" s="68" t="s">
        <v>2934</v>
      </c>
      <c r="G1170" s="30">
        <v>5</v>
      </c>
      <c r="H1170" s="30">
        <v>2</v>
      </c>
      <c r="I1170" s="144">
        <v>1925.6</v>
      </c>
      <c r="J1170" s="144">
        <v>1773.7</v>
      </c>
      <c r="K1170" s="144">
        <v>1773.7</v>
      </c>
      <c r="L1170" s="30">
        <v>98</v>
      </c>
      <c r="M1170" s="144">
        <f t="shared" si="303"/>
        <v>2187315</v>
      </c>
      <c r="N1170" s="144"/>
      <c r="O1170" s="144"/>
      <c r="P1170" s="144"/>
      <c r="Q1170" s="144">
        <f t="shared" si="304"/>
        <v>2187315</v>
      </c>
      <c r="R1170" s="144">
        <f>422097+1765218</f>
        <v>2187315</v>
      </c>
      <c r="S1170" s="30"/>
      <c r="T1170" s="144"/>
      <c r="U1170" s="144"/>
      <c r="V1170" s="144"/>
      <c r="W1170" s="144"/>
      <c r="X1170" s="144"/>
      <c r="Y1170" s="144"/>
      <c r="Z1170" s="144"/>
      <c r="AA1170" s="144"/>
      <c r="AB1170" s="144"/>
      <c r="AC1170" s="144"/>
      <c r="AD1170" s="144"/>
      <c r="AE1170" s="144"/>
      <c r="AF1170" s="144"/>
      <c r="AG1170" s="324">
        <v>2025</v>
      </c>
      <c r="AH1170" s="128"/>
      <c r="AI1170" s="132"/>
      <c r="AJ1170" s="132"/>
      <c r="AK1170" s="141">
        <f t="shared" si="298"/>
        <v>1105</v>
      </c>
      <c r="AL1170" s="35" t="s">
        <v>153</v>
      </c>
      <c r="AM1170" s="141" t="str">
        <f t="shared" si="299"/>
        <v>1105.</v>
      </c>
      <c r="AN1170" s="147"/>
      <c r="AO1170" s="274"/>
      <c r="AP1170" s="16"/>
    </row>
    <row r="1171" spans="1:42" ht="22.5" customHeight="1" x14ac:dyDescent="0.25">
      <c r="A1171" s="68" t="str">
        <f t="shared" si="302"/>
        <v>1106.</v>
      </c>
      <c r="B1171" s="25">
        <v>2109</v>
      </c>
      <c r="C1171" s="36" t="s">
        <v>1623</v>
      </c>
      <c r="D1171" s="25">
        <v>1994</v>
      </c>
      <c r="E1171" s="68" t="s">
        <v>2932</v>
      </c>
      <c r="F1171" s="68" t="s">
        <v>2934</v>
      </c>
      <c r="G1171" s="25">
        <v>5</v>
      </c>
      <c r="H1171" s="25">
        <v>2</v>
      </c>
      <c r="I1171" s="146">
        <v>2310.1</v>
      </c>
      <c r="J1171" s="146">
        <v>2115.1999999999998</v>
      </c>
      <c r="K1171" s="146">
        <v>2115.1999999999998</v>
      </c>
      <c r="L1171" s="25">
        <v>114</v>
      </c>
      <c r="M1171" s="144">
        <f t="shared" si="303"/>
        <v>3533070</v>
      </c>
      <c r="N1171" s="144"/>
      <c r="O1171" s="144"/>
      <c r="P1171" s="144"/>
      <c r="Q1171" s="144">
        <f t="shared" si="304"/>
        <v>3533070</v>
      </c>
      <c r="R1171" s="144">
        <v>3533070</v>
      </c>
      <c r="S1171" s="30"/>
      <c r="T1171" s="144"/>
      <c r="U1171" s="146"/>
      <c r="V1171" s="146"/>
      <c r="W1171" s="144"/>
      <c r="X1171" s="144"/>
      <c r="Y1171" s="144"/>
      <c r="Z1171" s="144"/>
      <c r="AA1171" s="144"/>
      <c r="AB1171" s="144"/>
      <c r="AC1171" s="323"/>
      <c r="AD1171" s="323"/>
      <c r="AE1171" s="144"/>
      <c r="AF1171" s="144"/>
      <c r="AG1171" s="324">
        <v>2025</v>
      </c>
      <c r="AH1171" s="128"/>
      <c r="AI1171" s="132"/>
      <c r="AJ1171" s="132"/>
      <c r="AK1171" s="141">
        <f t="shared" si="298"/>
        <v>1106</v>
      </c>
      <c r="AL1171" s="35" t="s">
        <v>153</v>
      </c>
      <c r="AM1171" s="141" t="str">
        <f t="shared" si="299"/>
        <v>1106.</v>
      </c>
      <c r="AN1171" s="147"/>
      <c r="AO1171" s="274"/>
      <c r="AP1171" s="16"/>
    </row>
    <row r="1172" spans="1:42" ht="22.5" customHeight="1" x14ac:dyDescent="0.25">
      <c r="A1172" s="68" t="str">
        <f t="shared" si="302"/>
        <v>1107.</v>
      </c>
      <c r="B1172" s="25">
        <v>2111</v>
      </c>
      <c r="C1172" s="137" t="s">
        <v>432</v>
      </c>
      <c r="D1172" s="25">
        <v>1977</v>
      </c>
      <c r="E1172" s="111" t="s">
        <v>2932</v>
      </c>
      <c r="F1172" s="68" t="s">
        <v>2934</v>
      </c>
      <c r="G1172" s="30">
        <v>3</v>
      </c>
      <c r="H1172" s="30">
        <v>5</v>
      </c>
      <c r="I1172" s="144">
        <v>2003.8</v>
      </c>
      <c r="J1172" s="144">
        <v>1790.3</v>
      </c>
      <c r="K1172" s="144">
        <v>1790.3</v>
      </c>
      <c r="L1172" s="30">
        <v>95</v>
      </c>
      <c r="M1172" s="144">
        <f t="shared" si="303"/>
        <v>3509428</v>
      </c>
      <c r="N1172" s="144"/>
      <c r="O1172" s="144"/>
      <c r="P1172" s="144"/>
      <c r="Q1172" s="144">
        <f t="shared" si="304"/>
        <v>3509428</v>
      </c>
      <c r="R1172" s="144">
        <f>1355640+2153788</f>
        <v>3509428</v>
      </c>
      <c r="S1172" s="30"/>
      <c r="T1172" s="144"/>
      <c r="U1172" s="144"/>
      <c r="V1172" s="144"/>
      <c r="W1172" s="144"/>
      <c r="X1172" s="144"/>
      <c r="Y1172" s="144"/>
      <c r="Z1172" s="144"/>
      <c r="AA1172" s="144"/>
      <c r="AB1172" s="144"/>
      <c r="AC1172" s="144"/>
      <c r="AD1172" s="144"/>
      <c r="AE1172" s="144"/>
      <c r="AF1172" s="144"/>
      <c r="AG1172" s="324">
        <v>2025</v>
      </c>
      <c r="AH1172" s="128"/>
      <c r="AI1172" s="132"/>
      <c r="AJ1172" s="132"/>
      <c r="AK1172" s="141">
        <f t="shared" si="298"/>
        <v>1107</v>
      </c>
      <c r="AL1172" s="35" t="s">
        <v>153</v>
      </c>
      <c r="AM1172" s="141" t="str">
        <f t="shared" si="299"/>
        <v>1107.</v>
      </c>
      <c r="AN1172" s="147"/>
      <c r="AO1172" s="274"/>
      <c r="AP1172" s="16"/>
    </row>
    <row r="1173" spans="1:42" ht="22.5" customHeight="1" x14ac:dyDescent="0.25">
      <c r="A1173" s="68" t="str">
        <f t="shared" si="302"/>
        <v>1108.</v>
      </c>
      <c r="B1173" s="25">
        <v>2114</v>
      </c>
      <c r="C1173" s="36" t="s">
        <v>487</v>
      </c>
      <c r="D1173" s="25">
        <v>1983</v>
      </c>
      <c r="E1173" s="68" t="s">
        <v>2932</v>
      </c>
      <c r="F1173" s="68" t="s">
        <v>2934</v>
      </c>
      <c r="G1173" s="25">
        <v>3</v>
      </c>
      <c r="H1173" s="25">
        <v>5</v>
      </c>
      <c r="I1173" s="146">
        <v>2155.1999999999998</v>
      </c>
      <c r="J1173" s="144">
        <v>1958.8</v>
      </c>
      <c r="K1173" s="146">
        <v>1958.8</v>
      </c>
      <c r="L1173" s="25">
        <v>121</v>
      </c>
      <c r="M1173" s="146">
        <f t="shared" si="303"/>
        <v>3259693</v>
      </c>
      <c r="N1173" s="146"/>
      <c r="O1173" s="146"/>
      <c r="P1173" s="146"/>
      <c r="Q1173" s="144">
        <f t="shared" si="304"/>
        <v>3259693</v>
      </c>
      <c r="R1173" s="146"/>
      <c r="S1173" s="25"/>
      <c r="T1173" s="146"/>
      <c r="U1173" s="146">
        <v>919</v>
      </c>
      <c r="V1173" s="146">
        <f>U1173*3547</f>
        <v>3259693</v>
      </c>
      <c r="W1173" s="146"/>
      <c r="X1173" s="146"/>
      <c r="Y1173" s="146"/>
      <c r="Z1173" s="146"/>
      <c r="AA1173" s="146"/>
      <c r="AB1173" s="146"/>
      <c r="AC1173" s="146"/>
      <c r="AD1173" s="146"/>
      <c r="AE1173" s="146"/>
      <c r="AF1173" s="146"/>
      <c r="AG1173" s="324">
        <v>2025</v>
      </c>
      <c r="AH1173" s="128"/>
      <c r="AI1173" s="132"/>
      <c r="AJ1173" s="132"/>
      <c r="AK1173" s="141">
        <f t="shared" si="298"/>
        <v>1108</v>
      </c>
      <c r="AL1173" s="35" t="s">
        <v>153</v>
      </c>
      <c r="AM1173" s="141" t="str">
        <f t="shared" si="299"/>
        <v>1108.</v>
      </c>
      <c r="AN1173" s="147"/>
      <c r="AO1173" s="35"/>
      <c r="AP1173" s="16"/>
    </row>
    <row r="1174" spans="1:42" ht="22.5" customHeight="1" x14ac:dyDescent="0.25">
      <c r="A1174" s="68" t="str">
        <f t="shared" si="302"/>
        <v>1109.</v>
      </c>
      <c r="B1174" s="25">
        <v>2116</v>
      </c>
      <c r="C1174" s="137" t="s">
        <v>433</v>
      </c>
      <c r="D1174" s="25">
        <v>1977</v>
      </c>
      <c r="E1174" s="111" t="s">
        <v>2932</v>
      </c>
      <c r="F1174" s="111" t="s">
        <v>2933</v>
      </c>
      <c r="G1174" s="30">
        <v>2</v>
      </c>
      <c r="H1174" s="30">
        <v>3</v>
      </c>
      <c r="I1174" s="144">
        <v>844.6</v>
      </c>
      <c r="J1174" s="144">
        <v>760</v>
      </c>
      <c r="K1174" s="144">
        <v>760</v>
      </c>
      <c r="L1174" s="30">
        <v>47</v>
      </c>
      <c r="M1174" s="144">
        <f t="shared" si="303"/>
        <v>3620657</v>
      </c>
      <c r="N1174" s="144"/>
      <c r="O1174" s="144"/>
      <c r="P1174" s="144"/>
      <c r="Q1174" s="144">
        <f t="shared" si="304"/>
        <v>3620657</v>
      </c>
      <c r="R1174" s="144">
        <v>1432158</v>
      </c>
      <c r="S1174" s="30"/>
      <c r="T1174" s="144"/>
      <c r="U1174" s="144">
        <v>617</v>
      </c>
      <c r="V1174" s="144">
        <f>U1174*3547</f>
        <v>2188499</v>
      </c>
      <c r="W1174" s="144"/>
      <c r="X1174" s="144"/>
      <c r="Y1174" s="144"/>
      <c r="Z1174" s="144"/>
      <c r="AA1174" s="144"/>
      <c r="AB1174" s="144"/>
      <c r="AC1174" s="144"/>
      <c r="AD1174" s="144"/>
      <c r="AE1174" s="144"/>
      <c r="AF1174" s="144"/>
      <c r="AG1174" s="324">
        <v>2025</v>
      </c>
      <c r="AH1174" s="128"/>
      <c r="AI1174" s="132"/>
      <c r="AJ1174" s="132"/>
      <c r="AK1174" s="141">
        <f t="shared" si="298"/>
        <v>1109</v>
      </c>
      <c r="AL1174" s="35" t="s">
        <v>153</v>
      </c>
      <c r="AM1174" s="141" t="str">
        <f t="shared" si="299"/>
        <v>1109.</v>
      </c>
      <c r="AN1174" s="147"/>
      <c r="AO1174" s="274"/>
      <c r="AP1174" s="16"/>
    </row>
    <row r="1175" spans="1:42" ht="22.5" customHeight="1" x14ac:dyDescent="0.25">
      <c r="A1175" s="68" t="str">
        <f t="shared" si="302"/>
        <v>1110.</v>
      </c>
      <c r="B1175" s="25">
        <v>2117</v>
      </c>
      <c r="C1175" s="37" t="s">
        <v>518</v>
      </c>
      <c r="D1175" s="25">
        <v>1978</v>
      </c>
      <c r="E1175" s="68" t="s">
        <v>2932</v>
      </c>
      <c r="F1175" s="68" t="s">
        <v>2934</v>
      </c>
      <c r="G1175" s="25">
        <v>2</v>
      </c>
      <c r="H1175" s="25">
        <v>2</v>
      </c>
      <c r="I1175" s="146">
        <v>818.4</v>
      </c>
      <c r="J1175" s="144">
        <v>751.1</v>
      </c>
      <c r="K1175" s="146">
        <v>751.1</v>
      </c>
      <c r="L1175" s="25">
        <v>34</v>
      </c>
      <c r="M1175" s="146">
        <f t="shared" si="303"/>
        <v>1922474</v>
      </c>
      <c r="N1175" s="146"/>
      <c r="O1175" s="146"/>
      <c r="P1175" s="146"/>
      <c r="Q1175" s="144">
        <f t="shared" si="304"/>
        <v>1922474</v>
      </c>
      <c r="R1175" s="146"/>
      <c r="S1175" s="25"/>
      <c r="T1175" s="146"/>
      <c r="U1175" s="146">
        <v>542</v>
      </c>
      <c r="V1175" s="146">
        <f>U1175*3547</f>
        <v>1922474</v>
      </c>
      <c r="W1175" s="146"/>
      <c r="X1175" s="146"/>
      <c r="Y1175" s="146"/>
      <c r="Z1175" s="146"/>
      <c r="AA1175" s="146"/>
      <c r="AB1175" s="146"/>
      <c r="AC1175" s="146"/>
      <c r="AD1175" s="146"/>
      <c r="AE1175" s="146"/>
      <c r="AF1175" s="144"/>
      <c r="AG1175" s="324">
        <v>2025</v>
      </c>
      <c r="AH1175" s="128"/>
      <c r="AI1175" s="132"/>
      <c r="AJ1175" s="132"/>
      <c r="AK1175" s="141">
        <f t="shared" si="298"/>
        <v>1110</v>
      </c>
      <c r="AL1175" s="35" t="s">
        <v>153</v>
      </c>
      <c r="AM1175" s="141" t="str">
        <f t="shared" si="299"/>
        <v>1110.</v>
      </c>
      <c r="AN1175" s="147"/>
      <c r="AO1175" s="274"/>
      <c r="AP1175" s="16"/>
    </row>
    <row r="1176" spans="1:42" ht="22.5" customHeight="1" x14ac:dyDescent="0.25">
      <c r="A1176" s="68" t="str">
        <f t="shared" si="302"/>
        <v>1111.</v>
      </c>
      <c r="B1176" s="25">
        <v>2128</v>
      </c>
      <c r="C1176" s="36" t="s">
        <v>1628</v>
      </c>
      <c r="D1176" s="25">
        <v>1986</v>
      </c>
      <c r="E1176" s="111" t="s">
        <v>2932</v>
      </c>
      <c r="F1176" s="68" t="s">
        <v>2934</v>
      </c>
      <c r="G1176" s="30">
        <v>5</v>
      </c>
      <c r="H1176" s="30">
        <v>1</v>
      </c>
      <c r="I1176" s="144">
        <v>1818</v>
      </c>
      <c r="J1176" s="144">
        <v>1442.4</v>
      </c>
      <c r="K1176" s="144">
        <v>1442.4</v>
      </c>
      <c r="L1176" s="30">
        <v>117</v>
      </c>
      <c r="M1176" s="144">
        <f t="shared" si="303"/>
        <v>7696137.2000000002</v>
      </c>
      <c r="N1176" s="144"/>
      <c r="O1176" s="144"/>
      <c r="P1176" s="144"/>
      <c r="Q1176" s="144">
        <f t="shared" si="304"/>
        <v>7696137.2000000002</v>
      </c>
      <c r="R1176" s="144">
        <v>5003964.2</v>
      </c>
      <c r="S1176" s="30"/>
      <c r="T1176" s="144"/>
      <c r="U1176" s="146">
        <v>759</v>
      </c>
      <c r="V1176" s="146">
        <f>U1176*3547</f>
        <v>2692173</v>
      </c>
      <c r="W1176" s="144"/>
      <c r="X1176" s="144"/>
      <c r="Y1176" s="144"/>
      <c r="Z1176" s="144"/>
      <c r="AA1176" s="144"/>
      <c r="AB1176" s="144"/>
      <c r="AC1176" s="146"/>
      <c r="AD1176" s="146"/>
      <c r="AE1176" s="144"/>
      <c r="AF1176" s="144"/>
      <c r="AG1176" s="324">
        <v>2025</v>
      </c>
      <c r="AH1176" s="128"/>
      <c r="AI1176" s="132"/>
      <c r="AJ1176" s="132"/>
      <c r="AK1176" s="141">
        <f t="shared" si="298"/>
        <v>1111</v>
      </c>
      <c r="AL1176" s="35" t="s">
        <v>153</v>
      </c>
      <c r="AM1176" s="141" t="str">
        <f t="shared" si="299"/>
        <v>1111.</v>
      </c>
      <c r="AN1176" s="147"/>
      <c r="AO1176" s="274"/>
      <c r="AP1176" s="16"/>
    </row>
    <row r="1177" spans="1:42" ht="22.5" customHeight="1" x14ac:dyDescent="0.25">
      <c r="A1177" s="68" t="str">
        <f t="shared" si="302"/>
        <v>1112.</v>
      </c>
      <c r="B1177" s="25">
        <v>2129</v>
      </c>
      <c r="C1177" s="36" t="s">
        <v>1629</v>
      </c>
      <c r="D1177" s="25">
        <v>1986</v>
      </c>
      <c r="E1177" s="111" t="s">
        <v>2932</v>
      </c>
      <c r="F1177" s="111" t="s">
        <v>2933</v>
      </c>
      <c r="G1177" s="30">
        <v>5</v>
      </c>
      <c r="H1177" s="30">
        <v>6</v>
      </c>
      <c r="I1177" s="144">
        <v>6337.6</v>
      </c>
      <c r="J1177" s="144">
        <v>3754.9</v>
      </c>
      <c r="K1177" s="144">
        <v>3754.9</v>
      </c>
      <c r="L1177" s="30">
        <v>281</v>
      </c>
      <c r="M1177" s="144">
        <f t="shared" si="303"/>
        <v>4140864</v>
      </c>
      <c r="N1177" s="146"/>
      <c r="O1177" s="146"/>
      <c r="P1177" s="146"/>
      <c r="Q1177" s="144">
        <f t="shared" si="304"/>
        <v>4140864</v>
      </c>
      <c r="R1177" s="146">
        <v>4140864</v>
      </c>
      <c r="S1177" s="25"/>
      <c r="T1177" s="146"/>
      <c r="U1177" s="146"/>
      <c r="V1177" s="146"/>
      <c r="W1177" s="146"/>
      <c r="X1177" s="146"/>
      <c r="Y1177" s="146"/>
      <c r="Z1177" s="146"/>
      <c r="AA1177" s="146"/>
      <c r="AB1177" s="146"/>
      <c r="AC1177" s="146"/>
      <c r="AD1177" s="146"/>
      <c r="AE1177" s="146"/>
      <c r="AF1177" s="146"/>
      <c r="AG1177" s="324">
        <v>2025</v>
      </c>
      <c r="AH1177" s="128"/>
      <c r="AI1177" s="132"/>
      <c r="AJ1177" s="132"/>
      <c r="AK1177" s="141">
        <f t="shared" si="298"/>
        <v>1112</v>
      </c>
      <c r="AL1177" s="35" t="s">
        <v>153</v>
      </c>
      <c r="AM1177" s="141" t="str">
        <f t="shared" si="299"/>
        <v>1112.</v>
      </c>
      <c r="AN1177" s="147"/>
      <c r="AO1177" s="274"/>
      <c r="AP1177" s="16"/>
    </row>
    <row r="1178" spans="1:42" ht="22.5" customHeight="1" x14ac:dyDescent="0.25">
      <c r="A1178" s="68" t="str">
        <f t="shared" si="302"/>
        <v>1113.</v>
      </c>
      <c r="B1178" s="25">
        <v>2131</v>
      </c>
      <c r="C1178" s="36" t="s">
        <v>1631</v>
      </c>
      <c r="D1178" s="25">
        <v>1979</v>
      </c>
      <c r="E1178" s="111" t="s">
        <v>2932</v>
      </c>
      <c r="F1178" s="111" t="s">
        <v>2933</v>
      </c>
      <c r="G1178" s="30">
        <v>5</v>
      </c>
      <c r="H1178" s="30">
        <v>4</v>
      </c>
      <c r="I1178" s="144">
        <v>3351.7</v>
      </c>
      <c r="J1178" s="144">
        <v>2290.3000000000002</v>
      </c>
      <c r="K1178" s="144">
        <v>2290.3000000000002</v>
      </c>
      <c r="L1178" s="30">
        <v>122</v>
      </c>
      <c r="M1178" s="144">
        <f t="shared" si="303"/>
        <v>1398216</v>
      </c>
      <c r="N1178" s="146"/>
      <c r="O1178" s="146"/>
      <c r="P1178" s="146"/>
      <c r="Q1178" s="144">
        <f t="shared" si="304"/>
        <v>1398216</v>
      </c>
      <c r="R1178" s="146">
        <v>1398216</v>
      </c>
      <c r="S1178" s="25"/>
      <c r="T1178" s="146"/>
      <c r="U1178" s="146"/>
      <c r="V1178" s="146"/>
      <c r="W1178" s="146"/>
      <c r="X1178" s="146"/>
      <c r="Y1178" s="146"/>
      <c r="Z1178" s="146"/>
      <c r="AA1178" s="146"/>
      <c r="AB1178" s="146"/>
      <c r="AC1178" s="146"/>
      <c r="AD1178" s="146"/>
      <c r="AE1178" s="146"/>
      <c r="AF1178" s="146"/>
      <c r="AG1178" s="324">
        <v>2025</v>
      </c>
      <c r="AH1178" s="128"/>
      <c r="AI1178" s="132"/>
      <c r="AJ1178" s="132"/>
      <c r="AK1178" s="141">
        <f t="shared" si="298"/>
        <v>1113</v>
      </c>
      <c r="AL1178" s="35" t="s">
        <v>153</v>
      </c>
      <c r="AM1178" s="141" t="str">
        <f t="shared" si="299"/>
        <v>1113.</v>
      </c>
      <c r="AN1178" s="147"/>
      <c r="AO1178" s="274"/>
      <c r="AP1178" s="16"/>
    </row>
    <row r="1179" spans="1:42" ht="22.5" customHeight="1" x14ac:dyDescent="0.25">
      <c r="A1179" s="68" t="str">
        <f t="shared" si="302"/>
        <v>1114.</v>
      </c>
      <c r="B1179" s="25">
        <v>2135</v>
      </c>
      <c r="C1179" s="137" t="s">
        <v>436</v>
      </c>
      <c r="D1179" s="25">
        <v>1970</v>
      </c>
      <c r="E1179" s="111" t="s">
        <v>2932</v>
      </c>
      <c r="F1179" s="68" t="s">
        <v>2934</v>
      </c>
      <c r="G1179" s="30">
        <v>5</v>
      </c>
      <c r="H1179" s="30">
        <v>6</v>
      </c>
      <c r="I1179" s="144">
        <v>4527.8999999999996</v>
      </c>
      <c r="J1179" s="144">
        <v>3024.4</v>
      </c>
      <c r="K1179" s="144">
        <v>3024.4</v>
      </c>
      <c r="L1179" s="30">
        <v>184</v>
      </c>
      <c r="M1179" s="144">
        <f t="shared" si="303"/>
        <v>2993950</v>
      </c>
      <c r="N1179" s="144"/>
      <c r="O1179" s="144"/>
      <c r="P1179" s="144"/>
      <c r="Q1179" s="144">
        <f t="shared" si="304"/>
        <v>2993950</v>
      </c>
      <c r="R1179" s="144">
        <f>2017560+548070</f>
        <v>2565630</v>
      </c>
      <c r="S1179" s="30"/>
      <c r="T1179" s="144"/>
      <c r="U1179" s="144"/>
      <c r="V1179" s="144"/>
      <c r="W1179" s="144"/>
      <c r="X1179" s="144"/>
      <c r="Y1179" s="144"/>
      <c r="Z1179" s="144"/>
      <c r="AA1179" s="144">
        <v>160</v>
      </c>
      <c r="AB1179" s="144">
        <f>AA1179*2677</f>
        <v>428320</v>
      </c>
      <c r="AC1179" s="144"/>
      <c r="AD1179" s="144"/>
      <c r="AE1179" s="144"/>
      <c r="AF1179" s="144"/>
      <c r="AG1179" s="324">
        <v>2025</v>
      </c>
      <c r="AH1179" s="128"/>
      <c r="AI1179" s="132"/>
      <c r="AJ1179" s="132"/>
      <c r="AK1179" s="141">
        <f t="shared" si="298"/>
        <v>1114</v>
      </c>
      <c r="AL1179" s="35" t="s">
        <v>153</v>
      </c>
      <c r="AM1179" s="141" t="str">
        <f t="shared" si="299"/>
        <v>1114.</v>
      </c>
      <c r="AN1179" s="147"/>
      <c r="AO1179" s="274"/>
      <c r="AP1179" s="16"/>
    </row>
    <row r="1180" spans="1:42" ht="22.5" customHeight="1" x14ac:dyDescent="0.25">
      <c r="A1180" s="68" t="str">
        <f t="shared" si="302"/>
        <v>1115.</v>
      </c>
      <c r="B1180" s="25">
        <v>2136</v>
      </c>
      <c r="C1180" s="137" t="s">
        <v>437</v>
      </c>
      <c r="D1180" s="25">
        <v>1975</v>
      </c>
      <c r="E1180" s="111" t="s">
        <v>2932</v>
      </c>
      <c r="F1180" s="68" t="s">
        <v>2934</v>
      </c>
      <c r="G1180" s="30">
        <v>5</v>
      </c>
      <c r="H1180" s="30">
        <v>6</v>
      </c>
      <c r="I1180" s="144">
        <v>4436.7</v>
      </c>
      <c r="J1180" s="144">
        <v>2947</v>
      </c>
      <c r="K1180" s="144">
        <v>2947</v>
      </c>
      <c r="L1180" s="30">
        <v>158</v>
      </c>
      <c r="M1180" s="144">
        <f t="shared" si="303"/>
        <v>10533167.300000001</v>
      </c>
      <c r="N1180" s="144"/>
      <c r="O1180" s="144"/>
      <c r="P1180" s="144"/>
      <c r="Q1180" s="144">
        <f t="shared" si="304"/>
        <v>10533167.300000001</v>
      </c>
      <c r="R1180" s="144">
        <f>1220076+9313091.3</f>
        <v>10533167.300000001</v>
      </c>
      <c r="S1180" s="30"/>
      <c r="T1180" s="144"/>
      <c r="U1180" s="144"/>
      <c r="V1180" s="144"/>
      <c r="W1180" s="144"/>
      <c r="X1180" s="144"/>
      <c r="Y1180" s="144"/>
      <c r="Z1180" s="144"/>
      <c r="AA1180" s="144"/>
      <c r="AB1180" s="144"/>
      <c r="AC1180" s="144"/>
      <c r="AD1180" s="144"/>
      <c r="AE1180" s="144"/>
      <c r="AF1180" s="144"/>
      <c r="AG1180" s="324">
        <v>2025</v>
      </c>
      <c r="AH1180" s="128"/>
      <c r="AI1180" s="132"/>
      <c r="AJ1180" s="132"/>
      <c r="AK1180" s="141">
        <f t="shared" si="298"/>
        <v>1115</v>
      </c>
      <c r="AL1180" s="35" t="s">
        <v>153</v>
      </c>
      <c r="AM1180" s="141" t="str">
        <f t="shared" si="299"/>
        <v>1115.</v>
      </c>
      <c r="AN1180" s="147"/>
      <c r="AO1180" s="274"/>
      <c r="AP1180" s="16"/>
    </row>
    <row r="1181" spans="1:42" ht="22.5" customHeight="1" x14ac:dyDescent="0.25">
      <c r="A1181" s="68" t="str">
        <f t="shared" si="302"/>
        <v>1116.</v>
      </c>
      <c r="B1181" s="25">
        <v>2141</v>
      </c>
      <c r="C1181" s="137" t="s">
        <v>1113</v>
      </c>
      <c r="D1181" s="25">
        <v>1976</v>
      </c>
      <c r="E1181" s="111" t="s">
        <v>2932</v>
      </c>
      <c r="F1181" s="68" t="s">
        <v>2934</v>
      </c>
      <c r="G1181" s="30">
        <v>2</v>
      </c>
      <c r="H1181" s="30">
        <v>1</v>
      </c>
      <c r="I1181" s="144">
        <v>359.6</v>
      </c>
      <c r="J1181" s="144">
        <v>217.5</v>
      </c>
      <c r="K1181" s="144">
        <v>217.5</v>
      </c>
      <c r="L1181" s="30">
        <v>21</v>
      </c>
      <c r="M1181" s="144">
        <f t="shared" si="303"/>
        <v>1181176</v>
      </c>
      <c r="N1181" s="144"/>
      <c r="O1181" s="144"/>
      <c r="P1181" s="144"/>
      <c r="Q1181" s="144">
        <f t="shared" si="304"/>
        <v>1181176</v>
      </c>
      <c r="R1181" s="144">
        <v>145452</v>
      </c>
      <c r="S1181" s="30"/>
      <c r="T1181" s="144"/>
      <c r="U1181" s="144">
        <v>292</v>
      </c>
      <c r="V1181" s="144">
        <f>U1181*3547</f>
        <v>1035724</v>
      </c>
      <c r="W1181" s="144"/>
      <c r="X1181" s="144"/>
      <c r="Y1181" s="144"/>
      <c r="Z1181" s="144"/>
      <c r="AA1181" s="144"/>
      <c r="AB1181" s="144"/>
      <c r="AC1181" s="144"/>
      <c r="AD1181" s="144"/>
      <c r="AE1181" s="144"/>
      <c r="AF1181" s="144"/>
      <c r="AG1181" s="324">
        <v>2025</v>
      </c>
      <c r="AH1181" s="128"/>
      <c r="AI1181" s="132"/>
      <c r="AJ1181" s="132"/>
      <c r="AK1181" s="141">
        <f t="shared" si="298"/>
        <v>1116</v>
      </c>
      <c r="AL1181" s="35" t="s">
        <v>153</v>
      </c>
      <c r="AM1181" s="141" t="str">
        <f t="shared" si="299"/>
        <v>1116.</v>
      </c>
      <c r="AN1181" s="147"/>
      <c r="AO1181" s="274"/>
      <c r="AP1181" s="16"/>
    </row>
    <row r="1182" spans="1:42" ht="22.5" customHeight="1" x14ac:dyDescent="0.25">
      <c r="A1182" s="68" t="str">
        <f t="shared" si="302"/>
        <v>1117.</v>
      </c>
      <c r="B1182" s="25">
        <v>2142</v>
      </c>
      <c r="C1182" s="137" t="s">
        <v>1112</v>
      </c>
      <c r="D1182" s="25">
        <v>1981</v>
      </c>
      <c r="E1182" s="111" t="s">
        <v>2932</v>
      </c>
      <c r="F1182" s="68" t="s">
        <v>2934</v>
      </c>
      <c r="G1182" s="30">
        <v>2</v>
      </c>
      <c r="H1182" s="30">
        <v>1</v>
      </c>
      <c r="I1182" s="144">
        <v>353.3</v>
      </c>
      <c r="J1182" s="144">
        <v>216.9</v>
      </c>
      <c r="K1182" s="144">
        <v>216.9</v>
      </c>
      <c r="L1182" s="30">
        <v>20</v>
      </c>
      <c r="M1182" s="144">
        <f t="shared" si="303"/>
        <v>98592</v>
      </c>
      <c r="N1182" s="144"/>
      <c r="O1182" s="144"/>
      <c r="P1182" s="144"/>
      <c r="Q1182" s="144">
        <f t="shared" si="304"/>
        <v>98592</v>
      </c>
      <c r="R1182" s="144">
        <v>98592</v>
      </c>
      <c r="S1182" s="30"/>
      <c r="T1182" s="144"/>
      <c r="U1182" s="144"/>
      <c r="V1182" s="144"/>
      <c r="W1182" s="144"/>
      <c r="X1182" s="144"/>
      <c r="Y1182" s="144"/>
      <c r="Z1182" s="144"/>
      <c r="AA1182" s="144"/>
      <c r="AB1182" s="144"/>
      <c r="AC1182" s="144"/>
      <c r="AD1182" s="144"/>
      <c r="AE1182" s="144"/>
      <c r="AF1182" s="144"/>
      <c r="AG1182" s="324">
        <v>2025</v>
      </c>
      <c r="AH1182" s="128"/>
      <c r="AI1182" s="132"/>
      <c r="AJ1182" s="132"/>
      <c r="AK1182" s="141">
        <f t="shared" ref="AK1182:AK1245" si="305">MAX(AK1178:AK1181)+1</f>
        <v>1117</v>
      </c>
      <c r="AL1182" s="35" t="s">
        <v>153</v>
      </c>
      <c r="AM1182" s="141" t="str">
        <f t="shared" ref="AM1182:AM1245" si="306">CONCATENATE(AK1182,AL1182)</f>
        <v>1117.</v>
      </c>
      <c r="AN1182" s="147"/>
      <c r="AO1182" s="274"/>
      <c r="AP1182" s="16"/>
    </row>
    <row r="1183" spans="1:42" ht="22.5" customHeight="1" x14ac:dyDescent="0.25">
      <c r="A1183" s="68" t="str">
        <f t="shared" si="302"/>
        <v>1118.</v>
      </c>
      <c r="B1183" s="25">
        <v>2148</v>
      </c>
      <c r="C1183" s="36" t="s">
        <v>489</v>
      </c>
      <c r="D1183" s="25">
        <v>1984</v>
      </c>
      <c r="E1183" s="68" t="s">
        <v>2932</v>
      </c>
      <c r="F1183" s="68" t="s">
        <v>2934</v>
      </c>
      <c r="G1183" s="25">
        <v>5</v>
      </c>
      <c r="H1183" s="25">
        <v>3</v>
      </c>
      <c r="I1183" s="146">
        <v>2753.8</v>
      </c>
      <c r="J1183" s="144">
        <v>1686.8</v>
      </c>
      <c r="K1183" s="146">
        <v>1686.8</v>
      </c>
      <c r="L1183" s="25">
        <v>130</v>
      </c>
      <c r="M1183" s="146">
        <f t="shared" si="303"/>
        <v>5946522.2999999998</v>
      </c>
      <c r="N1183" s="146"/>
      <c r="O1183" s="146"/>
      <c r="P1183" s="146"/>
      <c r="Q1183" s="144">
        <f t="shared" si="304"/>
        <v>5946522.2999999998</v>
      </c>
      <c r="R1183" s="146">
        <v>5946522.2999999998</v>
      </c>
      <c r="S1183" s="25"/>
      <c r="T1183" s="146"/>
      <c r="U1183" s="146"/>
      <c r="V1183" s="146"/>
      <c r="W1183" s="146"/>
      <c r="X1183" s="146"/>
      <c r="Y1183" s="146"/>
      <c r="Z1183" s="146"/>
      <c r="AA1183" s="146"/>
      <c r="AB1183" s="146"/>
      <c r="AC1183" s="146"/>
      <c r="AD1183" s="146"/>
      <c r="AE1183" s="146"/>
      <c r="AF1183" s="146"/>
      <c r="AG1183" s="324">
        <v>2025</v>
      </c>
      <c r="AH1183" s="128"/>
      <c r="AI1183" s="132"/>
      <c r="AJ1183" s="132"/>
      <c r="AK1183" s="141">
        <f t="shared" si="305"/>
        <v>1118</v>
      </c>
      <c r="AL1183" s="35" t="s">
        <v>153</v>
      </c>
      <c r="AM1183" s="141" t="str">
        <f t="shared" si="306"/>
        <v>1118.</v>
      </c>
      <c r="AN1183" s="147"/>
      <c r="AO1183" s="35"/>
      <c r="AP1183" s="16"/>
    </row>
    <row r="1184" spans="1:42" ht="22.5" customHeight="1" x14ac:dyDescent="0.25">
      <c r="A1184" s="68" t="str">
        <f t="shared" si="302"/>
        <v>1119.</v>
      </c>
      <c r="B1184" s="25">
        <v>2156</v>
      </c>
      <c r="C1184" s="137" t="s">
        <v>440</v>
      </c>
      <c r="D1184" s="25">
        <v>1958</v>
      </c>
      <c r="E1184" s="111" t="s">
        <v>2932</v>
      </c>
      <c r="F1184" s="68" t="s">
        <v>2934</v>
      </c>
      <c r="G1184" s="30">
        <v>2</v>
      </c>
      <c r="H1184" s="30">
        <v>1</v>
      </c>
      <c r="I1184" s="144">
        <v>420.7</v>
      </c>
      <c r="J1184" s="144">
        <v>270.7</v>
      </c>
      <c r="K1184" s="144">
        <v>270.7</v>
      </c>
      <c r="L1184" s="30">
        <v>26</v>
      </c>
      <c r="M1184" s="144">
        <f t="shared" si="303"/>
        <v>3238375</v>
      </c>
      <c r="N1184" s="144"/>
      <c r="O1184" s="144"/>
      <c r="P1184" s="144"/>
      <c r="Q1184" s="144">
        <f t="shared" si="304"/>
        <v>3238375</v>
      </c>
      <c r="R1184" s="144">
        <v>131376</v>
      </c>
      <c r="S1184" s="30"/>
      <c r="T1184" s="144"/>
      <c r="U1184" s="144">
        <v>413</v>
      </c>
      <c r="V1184" s="144">
        <f>U1184*7523</f>
        <v>3106999</v>
      </c>
      <c r="W1184" s="144"/>
      <c r="X1184" s="144"/>
      <c r="Y1184" s="144"/>
      <c r="Z1184" s="144"/>
      <c r="AA1184" s="144"/>
      <c r="AB1184" s="144"/>
      <c r="AC1184" s="144"/>
      <c r="AD1184" s="144"/>
      <c r="AE1184" s="144"/>
      <c r="AF1184" s="144"/>
      <c r="AG1184" s="324">
        <v>2025</v>
      </c>
      <c r="AH1184" s="128"/>
      <c r="AI1184" s="132"/>
      <c r="AJ1184" s="132"/>
      <c r="AK1184" s="141">
        <f t="shared" si="305"/>
        <v>1119</v>
      </c>
      <c r="AL1184" s="35" t="s">
        <v>153</v>
      </c>
      <c r="AM1184" s="141" t="str">
        <f t="shared" si="306"/>
        <v>1119.</v>
      </c>
      <c r="AN1184" s="147"/>
      <c r="AO1184" s="274"/>
      <c r="AP1184" s="16"/>
    </row>
    <row r="1185" spans="1:42" ht="22.5" customHeight="1" x14ac:dyDescent="0.25">
      <c r="A1185" s="68" t="str">
        <f t="shared" si="302"/>
        <v>1120.</v>
      </c>
      <c r="B1185" s="25">
        <v>2158</v>
      </c>
      <c r="C1185" s="36" t="s">
        <v>1633</v>
      </c>
      <c r="D1185" s="25">
        <v>1982</v>
      </c>
      <c r="E1185" s="68" t="s">
        <v>2932</v>
      </c>
      <c r="F1185" s="68" t="s">
        <v>2934</v>
      </c>
      <c r="G1185" s="25">
        <v>2</v>
      </c>
      <c r="H1185" s="25">
        <v>1</v>
      </c>
      <c r="I1185" s="146">
        <v>367.9</v>
      </c>
      <c r="J1185" s="146">
        <v>253.4</v>
      </c>
      <c r="K1185" s="146">
        <v>253.4</v>
      </c>
      <c r="L1185" s="25">
        <v>18</v>
      </c>
      <c r="M1185" s="144">
        <f t="shared" si="303"/>
        <v>2736116</v>
      </c>
      <c r="N1185" s="144"/>
      <c r="O1185" s="144"/>
      <c r="P1185" s="144"/>
      <c r="Q1185" s="144">
        <f t="shared" si="304"/>
        <v>2736116</v>
      </c>
      <c r="R1185" s="146">
        <v>178296</v>
      </c>
      <c r="S1185" s="25"/>
      <c r="T1185" s="146"/>
      <c r="U1185" s="146">
        <v>340</v>
      </c>
      <c r="V1185" s="146">
        <f>U1185*7523</f>
        <v>2557820</v>
      </c>
      <c r="W1185" s="146"/>
      <c r="X1185" s="146"/>
      <c r="Y1185" s="146"/>
      <c r="Z1185" s="146"/>
      <c r="AA1185" s="146"/>
      <c r="AB1185" s="146"/>
      <c r="AC1185" s="146"/>
      <c r="AD1185" s="146"/>
      <c r="AE1185" s="146"/>
      <c r="AF1185" s="146"/>
      <c r="AG1185" s="324">
        <v>2025</v>
      </c>
      <c r="AH1185" s="128"/>
      <c r="AI1185" s="132"/>
      <c r="AJ1185" s="132"/>
      <c r="AK1185" s="141">
        <f t="shared" si="305"/>
        <v>1120</v>
      </c>
      <c r="AL1185" s="35" t="s">
        <v>153</v>
      </c>
      <c r="AM1185" s="141" t="str">
        <f t="shared" si="306"/>
        <v>1120.</v>
      </c>
      <c r="AN1185" s="147"/>
      <c r="AO1185" s="274"/>
      <c r="AP1185" s="16"/>
    </row>
    <row r="1186" spans="1:42" ht="22.5" customHeight="1" x14ac:dyDescent="0.25">
      <c r="A1186" s="68" t="str">
        <f t="shared" si="302"/>
        <v>1121.</v>
      </c>
      <c r="B1186" s="25">
        <v>2160</v>
      </c>
      <c r="C1186" s="36" t="s">
        <v>1634</v>
      </c>
      <c r="D1186" s="25">
        <v>1954</v>
      </c>
      <c r="E1186" s="68" t="s">
        <v>2932</v>
      </c>
      <c r="F1186" s="68" t="s">
        <v>2934</v>
      </c>
      <c r="G1186" s="25">
        <v>2</v>
      </c>
      <c r="H1186" s="25">
        <v>2</v>
      </c>
      <c r="I1186" s="146">
        <v>376.4</v>
      </c>
      <c r="J1186" s="146">
        <v>262.39999999999998</v>
      </c>
      <c r="K1186" s="146">
        <v>262.39999999999998</v>
      </c>
      <c r="L1186" s="25">
        <v>17</v>
      </c>
      <c r="M1186" s="144">
        <f t="shared" si="303"/>
        <v>1876852</v>
      </c>
      <c r="N1186" s="144"/>
      <c r="O1186" s="144"/>
      <c r="P1186" s="144"/>
      <c r="Q1186" s="144">
        <f t="shared" si="304"/>
        <v>1876852</v>
      </c>
      <c r="R1186" s="146">
        <v>145452</v>
      </c>
      <c r="S1186" s="25"/>
      <c r="T1186" s="146"/>
      <c r="U1186" s="146"/>
      <c r="V1186" s="146"/>
      <c r="W1186" s="146"/>
      <c r="X1186" s="146"/>
      <c r="Y1186" s="146">
        <v>550</v>
      </c>
      <c r="Z1186" s="146">
        <f>Y1186*3148</f>
        <v>1731400</v>
      </c>
      <c r="AA1186" s="146"/>
      <c r="AB1186" s="146"/>
      <c r="AC1186" s="146"/>
      <c r="AD1186" s="146"/>
      <c r="AE1186" s="146"/>
      <c r="AF1186" s="146"/>
      <c r="AG1186" s="324">
        <v>2025</v>
      </c>
      <c r="AH1186" s="128"/>
      <c r="AI1186" s="132"/>
      <c r="AJ1186" s="132"/>
      <c r="AK1186" s="141">
        <f t="shared" si="305"/>
        <v>1121</v>
      </c>
      <c r="AL1186" s="35" t="s">
        <v>153</v>
      </c>
      <c r="AM1186" s="141" t="str">
        <f t="shared" si="306"/>
        <v>1121.</v>
      </c>
      <c r="AN1186" s="147"/>
      <c r="AO1186" s="274"/>
      <c r="AP1186" s="16"/>
    </row>
    <row r="1187" spans="1:42" ht="22.5" customHeight="1" x14ac:dyDescent="0.25">
      <c r="A1187" s="68" t="str">
        <f t="shared" si="302"/>
        <v>1122.</v>
      </c>
      <c r="B1187" s="25">
        <v>2162</v>
      </c>
      <c r="C1187" s="36" t="s">
        <v>1635</v>
      </c>
      <c r="D1187" s="25">
        <v>1954</v>
      </c>
      <c r="E1187" s="68" t="s">
        <v>2932</v>
      </c>
      <c r="F1187" s="68" t="s">
        <v>2934</v>
      </c>
      <c r="G1187" s="25">
        <v>2</v>
      </c>
      <c r="H1187" s="25">
        <v>2</v>
      </c>
      <c r="I1187" s="146">
        <v>373.1</v>
      </c>
      <c r="J1187" s="146">
        <v>261.2</v>
      </c>
      <c r="K1187" s="146">
        <v>261.2</v>
      </c>
      <c r="L1187" s="25">
        <v>7</v>
      </c>
      <c r="M1187" s="144">
        <f t="shared" si="303"/>
        <v>202612</v>
      </c>
      <c r="N1187" s="144"/>
      <c r="O1187" s="144"/>
      <c r="P1187" s="144"/>
      <c r="Q1187" s="144">
        <f t="shared" si="304"/>
        <v>202612</v>
      </c>
      <c r="R1187" s="144">
        <f>57160+145452</f>
        <v>202612</v>
      </c>
      <c r="S1187" s="30"/>
      <c r="T1187" s="144"/>
      <c r="U1187" s="146"/>
      <c r="V1187" s="146"/>
      <c r="W1187" s="144"/>
      <c r="X1187" s="144"/>
      <c r="Y1187" s="144"/>
      <c r="Z1187" s="144"/>
      <c r="AA1187" s="144"/>
      <c r="AB1187" s="144"/>
      <c r="AC1187" s="323"/>
      <c r="AD1187" s="323"/>
      <c r="AE1187" s="144"/>
      <c r="AF1187" s="144"/>
      <c r="AG1187" s="324">
        <v>2025</v>
      </c>
      <c r="AH1187" s="128"/>
      <c r="AI1187" s="132"/>
      <c r="AJ1187" s="132"/>
      <c r="AK1187" s="141">
        <f t="shared" si="305"/>
        <v>1122</v>
      </c>
      <c r="AL1187" s="35" t="s">
        <v>153</v>
      </c>
      <c r="AM1187" s="141" t="str">
        <f t="shared" si="306"/>
        <v>1122.</v>
      </c>
      <c r="AN1187" s="147"/>
      <c r="AO1187" s="274"/>
      <c r="AP1187" s="16"/>
    </row>
    <row r="1188" spans="1:42" ht="22.5" customHeight="1" x14ac:dyDescent="0.25">
      <c r="A1188" s="68" t="str">
        <f t="shared" si="302"/>
        <v>1123.</v>
      </c>
      <c r="B1188" s="25">
        <v>2168</v>
      </c>
      <c r="C1188" s="36" t="s">
        <v>1636</v>
      </c>
      <c r="D1188" s="25">
        <v>1954</v>
      </c>
      <c r="E1188" s="68" t="s">
        <v>2932</v>
      </c>
      <c r="F1188" s="68" t="s">
        <v>2934</v>
      </c>
      <c r="G1188" s="25">
        <v>2</v>
      </c>
      <c r="H1188" s="25">
        <v>2</v>
      </c>
      <c r="I1188" s="146">
        <v>561.9</v>
      </c>
      <c r="J1188" s="146">
        <v>521.70000000000005</v>
      </c>
      <c r="K1188" s="146">
        <v>521.70000000000005</v>
      </c>
      <c r="L1188" s="25">
        <v>19</v>
      </c>
      <c r="M1188" s="146">
        <f t="shared" si="303"/>
        <v>4678463.8</v>
      </c>
      <c r="N1188" s="146"/>
      <c r="O1188" s="146"/>
      <c r="P1188" s="146"/>
      <c r="Q1188" s="144">
        <f t="shared" si="304"/>
        <v>4678463.8</v>
      </c>
      <c r="R1188" s="323">
        <v>1375866.8</v>
      </c>
      <c r="S1188" s="324"/>
      <c r="T1188" s="323"/>
      <c r="U1188" s="323">
        <v>439</v>
      </c>
      <c r="V1188" s="323">
        <f t="shared" ref="V1188:V1200" si="307">U1188*7523</f>
        <v>3302597</v>
      </c>
      <c r="W1188" s="323"/>
      <c r="X1188" s="323"/>
      <c r="Y1188" s="323"/>
      <c r="Z1188" s="323"/>
      <c r="AA1188" s="323"/>
      <c r="AB1188" s="323"/>
      <c r="AC1188" s="146"/>
      <c r="AD1188" s="146"/>
      <c r="AE1188" s="323"/>
      <c r="AF1188" s="323"/>
      <c r="AG1188" s="324">
        <v>2025</v>
      </c>
      <c r="AH1188" s="128"/>
      <c r="AI1188" s="139"/>
      <c r="AJ1188" s="139"/>
      <c r="AK1188" s="141">
        <f t="shared" si="305"/>
        <v>1123</v>
      </c>
      <c r="AL1188" s="35" t="s">
        <v>153</v>
      </c>
      <c r="AM1188" s="141" t="str">
        <f t="shared" si="306"/>
        <v>1123.</v>
      </c>
      <c r="AN1188" s="147"/>
      <c r="AP1188" s="16"/>
    </row>
    <row r="1189" spans="1:42" ht="22.5" customHeight="1" x14ac:dyDescent="0.25">
      <c r="A1189" s="68" t="str">
        <f t="shared" si="302"/>
        <v>1124.</v>
      </c>
      <c r="B1189" s="25">
        <v>2169</v>
      </c>
      <c r="C1189" s="137" t="s">
        <v>410</v>
      </c>
      <c r="D1189" s="25">
        <v>1958</v>
      </c>
      <c r="E1189" s="111" t="s">
        <v>2932</v>
      </c>
      <c r="F1189" s="68" t="s">
        <v>2934</v>
      </c>
      <c r="G1189" s="30">
        <v>2</v>
      </c>
      <c r="H1189" s="30">
        <v>2</v>
      </c>
      <c r="I1189" s="144">
        <v>741.5</v>
      </c>
      <c r="J1189" s="144">
        <v>654.4</v>
      </c>
      <c r="K1189" s="144">
        <v>654</v>
      </c>
      <c r="L1189" s="30">
        <v>21</v>
      </c>
      <c r="M1189" s="144">
        <f t="shared" si="303"/>
        <v>5802406.2999999998</v>
      </c>
      <c r="N1189" s="144"/>
      <c r="O1189" s="144"/>
      <c r="P1189" s="144"/>
      <c r="Q1189" s="144">
        <f t="shared" si="304"/>
        <v>5802406.2999999998</v>
      </c>
      <c r="R1189" s="144">
        <v>2003291.3</v>
      </c>
      <c r="S1189" s="30"/>
      <c r="T1189" s="144"/>
      <c r="U1189" s="144">
        <v>505</v>
      </c>
      <c r="V1189" s="144">
        <f t="shared" si="307"/>
        <v>3799115</v>
      </c>
      <c r="W1189" s="144"/>
      <c r="X1189" s="144"/>
      <c r="Y1189" s="144"/>
      <c r="Z1189" s="144"/>
      <c r="AA1189" s="144"/>
      <c r="AB1189" s="144"/>
      <c r="AC1189" s="144"/>
      <c r="AD1189" s="144"/>
      <c r="AE1189" s="144"/>
      <c r="AF1189" s="144"/>
      <c r="AG1189" s="324">
        <v>2025</v>
      </c>
      <c r="AH1189" s="128"/>
      <c r="AI1189" s="139"/>
      <c r="AJ1189" s="139"/>
      <c r="AK1189" s="141">
        <f t="shared" si="305"/>
        <v>1124</v>
      </c>
      <c r="AL1189" s="35" t="s">
        <v>153</v>
      </c>
      <c r="AM1189" s="141" t="str">
        <f t="shared" si="306"/>
        <v>1124.</v>
      </c>
      <c r="AN1189" s="147"/>
      <c r="AO1189" s="274"/>
      <c r="AP1189" s="16"/>
    </row>
    <row r="1190" spans="1:42" ht="22.5" customHeight="1" x14ac:dyDescent="0.25">
      <c r="A1190" s="68" t="str">
        <f t="shared" si="302"/>
        <v>1125.</v>
      </c>
      <c r="B1190" s="25">
        <v>2170</v>
      </c>
      <c r="C1190" s="36" t="s">
        <v>1637</v>
      </c>
      <c r="D1190" s="25">
        <v>1979</v>
      </c>
      <c r="E1190" s="68" t="s">
        <v>2932</v>
      </c>
      <c r="F1190" s="68" t="s">
        <v>2934</v>
      </c>
      <c r="G1190" s="25">
        <v>3</v>
      </c>
      <c r="H1190" s="25">
        <v>3</v>
      </c>
      <c r="I1190" s="146">
        <v>1393.9</v>
      </c>
      <c r="J1190" s="146">
        <v>1281.9000000000001</v>
      </c>
      <c r="K1190" s="146">
        <v>1281.9000000000001</v>
      </c>
      <c r="L1190" s="25">
        <v>40</v>
      </c>
      <c r="M1190" s="144">
        <f t="shared" si="303"/>
        <v>5356376</v>
      </c>
      <c r="N1190" s="144"/>
      <c r="O1190" s="144"/>
      <c r="P1190" s="144"/>
      <c r="Q1190" s="144">
        <f t="shared" si="304"/>
        <v>5356376</v>
      </c>
      <c r="R1190" s="146"/>
      <c r="S1190" s="25"/>
      <c r="T1190" s="146"/>
      <c r="U1190" s="146">
        <v>712</v>
      </c>
      <c r="V1190" s="146">
        <f t="shared" si="307"/>
        <v>5356376</v>
      </c>
      <c r="W1190" s="146"/>
      <c r="X1190" s="146"/>
      <c r="Y1190" s="146"/>
      <c r="Z1190" s="146"/>
      <c r="AA1190" s="146"/>
      <c r="AB1190" s="146"/>
      <c r="AC1190" s="146"/>
      <c r="AD1190" s="146"/>
      <c r="AE1190" s="146"/>
      <c r="AF1190" s="146"/>
      <c r="AG1190" s="324">
        <v>2025</v>
      </c>
      <c r="AH1190" s="128"/>
      <c r="AI1190" s="132"/>
      <c r="AJ1190" s="132"/>
      <c r="AK1190" s="141">
        <f t="shared" si="305"/>
        <v>1125</v>
      </c>
      <c r="AL1190" s="35" t="s">
        <v>153</v>
      </c>
      <c r="AM1190" s="141" t="str">
        <f t="shared" si="306"/>
        <v>1125.</v>
      </c>
      <c r="AN1190" s="147"/>
      <c r="AO1190" s="274"/>
      <c r="AP1190" s="16"/>
    </row>
    <row r="1191" spans="1:42" ht="22.5" customHeight="1" x14ac:dyDescent="0.25">
      <c r="A1191" s="68" t="str">
        <f t="shared" si="302"/>
        <v>1126.</v>
      </c>
      <c r="B1191" s="25">
        <v>2171</v>
      </c>
      <c r="C1191" s="137" t="s">
        <v>411</v>
      </c>
      <c r="D1191" s="25">
        <v>1968</v>
      </c>
      <c r="E1191" s="111" t="s">
        <v>2932</v>
      </c>
      <c r="F1191" s="68" t="s">
        <v>2934</v>
      </c>
      <c r="G1191" s="30">
        <v>2</v>
      </c>
      <c r="H1191" s="30">
        <v>1</v>
      </c>
      <c r="I1191" s="144">
        <v>476.6</v>
      </c>
      <c r="J1191" s="144">
        <v>434.6</v>
      </c>
      <c r="K1191" s="144">
        <v>434.6</v>
      </c>
      <c r="L1191" s="30">
        <v>12</v>
      </c>
      <c r="M1191" s="144">
        <f t="shared" si="303"/>
        <v>3846659.6</v>
      </c>
      <c r="N1191" s="144"/>
      <c r="O1191" s="144"/>
      <c r="P1191" s="144"/>
      <c r="Q1191" s="144">
        <f t="shared" si="304"/>
        <v>3846659.6</v>
      </c>
      <c r="R1191" s="144">
        <v>1379115.6</v>
      </c>
      <c r="S1191" s="30"/>
      <c r="T1191" s="144"/>
      <c r="U1191" s="144">
        <v>328</v>
      </c>
      <c r="V1191" s="144">
        <f t="shared" si="307"/>
        <v>2467544</v>
      </c>
      <c r="W1191" s="144"/>
      <c r="X1191" s="144"/>
      <c r="Y1191" s="144"/>
      <c r="Z1191" s="144"/>
      <c r="AA1191" s="144"/>
      <c r="AB1191" s="144"/>
      <c r="AC1191" s="144"/>
      <c r="AD1191" s="144"/>
      <c r="AE1191" s="144"/>
      <c r="AF1191" s="144"/>
      <c r="AG1191" s="324">
        <v>2025</v>
      </c>
      <c r="AH1191" s="128"/>
      <c r="AI1191" s="132"/>
      <c r="AJ1191" s="132"/>
      <c r="AK1191" s="141">
        <f t="shared" si="305"/>
        <v>1126</v>
      </c>
      <c r="AL1191" s="35" t="s">
        <v>153</v>
      </c>
      <c r="AM1191" s="141" t="str">
        <f t="shared" si="306"/>
        <v>1126.</v>
      </c>
      <c r="AN1191" s="147"/>
      <c r="AO1191" s="274"/>
      <c r="AP1191" s="16"/>
    </row>
    <row r="1192" spans="1:42" ht="22.5" customHeight="1" x14ac:dyDescent="0.25">
      <c r="A1192" s="68" t="str">
        <f t="shared" si="302"/>
        <v>1127.</v>
      </c>
      <c r="B1192" s="25">
        <v>2172</v>
      </c>
      <c r="C1192" s="137" t="s">
        <v>412</v>
      </c>
      <c r="D1192" s="25">
        <v>1964</v>
      </c>
      <c r="E1192" s="111" t="s">
        <v>2932</v>
      </c>
      <c r="F1192" s="111" t="s">
        <v>2935</v>
      </c>
      <c r="G1192" s="30">
        <v>2</v>
      </c>
      <c r="H1192" s="30">
        <v>2</v>
      </c>
      <c r="I1192" s="144">
        <v>739.4</v>
      </c>
      <c r="J1192" s="144">
        <v>653.20000000000005</v>
      </c>
      <c r="K1192" s="144">
        <v>653.20000000000005</v>
      </c>
      <c r="L1192" s="30">
        <v>24</v>
      </c>
      <c r="M1192" s="144">
        <f t="shared" si="303"/>
        <v>3836730</v>
      </c>
      <c r="N1192" s="144"/>
      <c r="O1192" s="144"/>
      <c r="P1192" s="144"/>
      <c r="Q1192" s="144">
        <f t="shared" si="304"/>
        <v>3836730</v>
      </c>
      <c r="R1192" s="144"/>
      <c r="S1192" s="30"/>
      <c r="T1192" s="144"/>
      <c r="U1192" s="144">
        <v>510</v>
      </c>
      <c r="V1192" s="144">
        <f t="shared" si="307"/>
        <v>3836730</v>
      </c>
      <c r="W1192" s="144"/>
      <c r="X1192" s="144"/>
      <c r="Y1192" s="144"/>
      <c r="Z1192" s="144"/>
      <c r="AA1192" s="144"/>
      <c r="AB1192" s="144"/>
      <c r="AC1192" s="144"/>
      <c r="AD1192" s="144"/>
      <c r="AE1192" s="144"/>
      <c r="AF1192" s="144"/>
      <c r="AG1192" s="324">
        <v>2025</v>
      </c>
      <c r="AH1192" s="128"/>
      <c r="AI1192" s="132"/>
      <c r="AJ1192" s="132"/>
      <c r="AK1192" s="141">
        <f t="shared" si="305"/>
        <v>1127</v>
      </c>
      <c r="AL1192" s="35" t="s">
        <v>153</v>
      </c>
      <c r="AM1192" s="141" t="str">
        <f t="shared" si="306"/>
        <v>1127.</v>
      </c>
      <c r="AN1192" s="147"/>
      <c r="AO1192" s="274"/>
      <c r="AP1192" s="16"/>
    </row>
    <row r="1193" spans="1:42" ht="22.5" customHeight="1" x14ac:dyDescent="0.25">
      <c r="A1193" s="68" t="str">
        <f t="shared" si="302"/>
        <v>1128.</v>
      </c>
      <c r="B1193" s="25">
        <v>2173</v>
      </c>
      <c r="C1193" s="36" t="s">
        <v>467</v>
      </c>
      <c r="D1193" s="25">
        <v>1957</v>
      </c>
      <c r="E1193" s="68" t="s">
        <v>2932</v>
      </c>
      <c r="F1193" s="68" t="s">
        <v>2934</v>
      </c>
      <c r="G1193" s="25">
        <v>2</v>
      </c>
      <c r="H1193" s="25">
        <v>1</v>
      </c>
      <c r="I1193" s="146">
        <v>445.3</v>
      </c>
      <c r="J1193" s="144">
        <v>401.7</v>
      </c>
      <c r="K1193" s="146">
        <v>401.7</v>
      </c>
      <c r="L1193" s="25">
        <v>7</v>
      </c>
      <c r="M1193" s="146">
        <f t="shared" si="303"/>
        <v>3423736.9</v>
      </c>
      <c r="N1193" s="146"/>
      <c r="O1193" s="146"/>
      <c r="P1193" s="146"/>
      <c r="Q1193" s="144">
        <f t="shared" si="304"/>
        <v>3423736.9</v>
      </c>
      <c r="R1193" s="146">
        <v>933623.9</v>
      </c>
      <c r="S1193" s="25"/>
      <c r="T1193" s="146"/>
      <c r="U1193" s="146">
        <v>331</v>
      </c>
      <c r="V1193" s="146">
        <f t="shared" si="307"/>
        <v>2490113</v>
      </c>
      <c r="W1193" s="146"/>
      <c r="X1193" s="146"/>
      <c r="Y1193" s="146"/>
      <c r="Z1193" s="146"/>
      <c r="AA1193" s="146"/>
      <c r="AB1193" s="146"/>
      <c r="AC1193" s="146"/>
      <c r="AD1193" s="146"/>
      <c r="AE1193" s="146"/>
      <c r="AF1193" s="146"/>
      <c r="AG1193" s="324">
        <v>2025</v>
      </c>
      <c r="AH1193" s="128"/>
      <c r="AI1193" s="132"/>
      <c r="AJ1193" s="132"/>
      <c r="AK1193" s="141">
        <f t="shared" si="305"/>
        <v>1128</v>
      </c>
      <c r="AL1193" s="35" t="s">
        <v>153</v>
      </c>
      <c r="AM1193" s="141" t="str">
        <f t="shared" si="306"/>
        <v>1128.</v>
      </c>
      <c r="AN1193" s="147"/>
      <c r="AO1193" s="35"/>
      <c r="AP1193" s="16"/>
    </row>
    <row r="1194" spans="1:42" ht="22.5" customHeight="1" x14ac:dyDescent="0.25">
      <c r="A1194" s="68" t="str">
        <f t="shared" si="302"/>
        <v>1129.</v>
      </c>
      <c r="B1194" s="25">
        <v>2174</v>
      </c>
      <c r="C1194" s="36" t="s">
        <v>468</v>
      </c>
      <c r="D1194" s="25">
        <v>1957</v>
      </c>
      <c r="E1194" s="68" t="s">
        <v>2932</v>
      </c>
      <c r="F1194" s="68" t="s">
        <v>2934</v>
      </c>
      <c r="G1194" s="25">
        <v>2</v>
      </c>
      <c r="H1194" s="25">
        <v>1</v>
      </c>
      <c r="I1194" s="146">
        <v>433.4</v>
      </c>
      <c r="J1194" s="144">
        <v>391.6</v>
      </c>
      <c r="K1194" s="146">
        <v>391.6</v>
      </c>
      <c r="L1194" s="25">
        <v>16</v>
      </c>
      <c r="M1194" s="146">
        <f t="shared" si="303"/>
        <v>3708006.9</v>
      </c>
      <c r="N1194" s="146"/>
      <c r="O1194" s="146"/>
      <c r="P1194" s="146"/>
      <c r="Q1194" s="144">
        <f t="shared" si="304"/>
        <v>3708006.9</v>
      </c>
      <c r="R1194" s="146">
        <v>1217893.8999999999</v>
      </c>
      <c r="S1194" s="25"/>
      <c r="T1194" s="146"/>
      <c r="U1194" s="146">
        <v>331</v>
      </c>
      <c r="V1194" s="146">
        <f t="shared" si="307"/>
        <v>2490113</v>
      </c>
      <c r="W1194" s="146"/>
      <c r="X1194" s="146"/>
      <c r="Y1194" s="146"/>
      <c r="Z1194" s="146"/>
      <c r="AA1194" s="146"/>
      <c r="AB1194" s="146"/>
      <c r="AC1194" s="146"/>
      <c r="AD1194" s="146"/>
      <c r="AE1194" s="146"/>
      <c r="AF1194" s="146"/>
      <c r="AG1194" s="324">
        <v>2025</v>
      </c>
      <c r="AH1194" s="128"/>
      <c r="AI1194" s="132"/>
      <c r="AJ1194" s="132"/>
      <c r="AK1194" s="141">
        <f t="shared" si="305"/>
        <v>1129</v>
      </c>
      <c r="AL1194" s="35" t="s">
        <v>153</v>
      </c>
      <c r="AM1194" s="141" t="str">
        <f t="shared" si="306"/>
        <v>1129.</v>
      </c>
      <c r="AN1194" s="147"/>
      <c r="AO1194" s="35"/>
      <c r="AP1194" s="16"/>
    </row>
    <row r="1195" spans="1:42" ht="22.5" customHeight="1" x14ac:dyDescent="0.25">
      <c r="A1195" s="68" t="str">
        <f t="shared" si="302"/>
        <v>1130.</v>
      </c>
      <c r="B1195" s="25">
        <v>2178</v>
      </c>
      <c r="C1195" s="137" t="s">
        <v>414</v>
      </c>
      <c r="D1195" s="25">
        <v>1971</v>
      </c>
      <c r="E1195" s="111" t="s">
        <v>2932</v>
      </c>
      <c r="F1195" s="68" t="s">
        <v>2934</v>
      </c>
      <c r="G1195" s="30">
        <v>2</v>
      </c>
      <c r="H1195" s="30">
        <v>2</v>
      </c>
      <c r="I1195" s="144">
        <v>968.6</v>
      </c>
      <c r="J1195" s="144">
        <v>894.5</v>
      </c>
      <c r="K1195" s="144">
        <v>894.5</v>
      </c>
      <c r="L1195" s="30">
        <v>30</v>
      </c>
      <c r="M1195" s="144">
        <f t="shared" si="303"/>
        <v>8039752.7000000002</v>
      </c>
      <c r="N1195" s="144"/>
      <c r="O1195" s="144"/>
      <c r="P1195" s="144"/>
      <c r="Q1195" s="144">
        <f t="shared" si="304"/>
        <v>8039752.7000000002</v>
      </c>
      <c r="R1195" s="144">
        <v>2329795.7000000002</v>
      </c>
      <c r="S1195" s="30"/>
      <c r="T1195" s="144"/>
      <c r="U1195" s="144">
        <v>759</v>
      </c>
      <c r="V1195" s="144">
        <f t="shared" si="307"/>
        <v>5709957</v>
      </c>
      <c r="W1195" s="144"/>
      <c r="X1195" s="144"/>
      <c r="Y1195" s="144"/>
      <c r="Z1195" s="144"/>
      <c r="AA1195" s="144"/>
      <c r="AB1195" s="144"/>
      <c r="AC1195" s="144"/>
      <c r="AD1195" s="144"/>
      <c r="AE1195" s="144"/>
      <c r="AF1195" s="144"/>
      <c r="AG1195" s="324">
        <v>2025</v>
      </c>
      <c r="AH1195" s="128"/>
      <c r="AI1195" s="132"/>
      <c r="AJ1195" s="132"/>
      <c r="AK1195" s="141">
        <f t="shared" si="305"/>
        <v>1130</v>
      </c>
      <c r="AL1195" s="35" t="s">
        <v>153</v>
      </c>
      <c r="AM1195" s="141" t="str">
        <f t="shared" si="306"/>
        <v>1130.</v>
      </c>
      <c r="AN1195" s="147"/>
      <c r="AO1195" s="274"/>
      <c r="AP1195" s="16"/>
    </row>
    <row r="1196" spans="1:42" ht="22.5" customHeight="1" x14ac:dyDescent="0.25">
      <c r="A1196" s="68" t="str">
        <f t="shared" si="302"/>
        <v>1131.</v>
      </c>
      <c r="B1196" s="25">
        <v>2184</v>
      </c>
      <c r="C1196" s="137" t="s">
        <v>3063</v>
      </c>
      <c r="D1196" s="25">
        <v>1977</v>
      </c>
      <c r="E1196" s="111" t="s">
        <v>2932</v>
      </c>
      <c r="F1196" s="68" t="s">
        <v>2934</v>
      </c>
      <c r="G1196" s="30">
        <v>2</v>
      </c>
      <c r="H1196" s="30">
        <v>3</v>
      </c>
      <c r="I1196" s="144">
        <v>930.3</v>
      </c>
      <c r="J1196" s="144">
        <v>852.7</v>
      </c>
      <c r="K1196" s="144">
        <v>852.7</v>
      </c>
      <c r="L1196" s="30">
        <v>42</v>
      </c>
      <c r="M1196" s="144">
        <f t="shared" si="303"/>
        <v>5296192</v>
      </c>
      <c r="N1196" s="144"/>
      <c r="O1196" s="144"/>
      <c r="P1196" s="144"/>
      <c r="Q1196" s="144">
        <f t="shared" si="304"/>
        <v>5296192</v>
      </c>
      <c r="R1196" s="144"/>
      <c r="S1196" s="30"/>
      <c r="T1196" s="144"/>
      <c r="U1196" s="144">
        <v>704</v>
      </c>
      <c r="V1196" s="144">
        <f t="shared" si="307"/>
        <v>5296192</v>
      </c>
      <c r="W1196" s="144"/>
      <c r="X1196" s="144"/>
      <c r="Y1196" s="144"/>
      <c r="Z1196" s="144"/>
      <c r="AA1196" s="144"/>
      <c r="AB1196" s="144"/>
      <c r="AC1196" s="144"/>
      <c r="AD1196" s="144"/>
      <c r="AE1196" s="144"/>
      <c r="AF1196" s="144"/>
      <c r="AG1196" s="324">
        <v>2025</v>
      </c>
      <c r="AH1196" s="128"/>
      <c r="AI1196" s="132"/>
      <c r="AJ1196" s="132"/>
      <c r="AK1196" s="141">
        <f t="shared" si="305"/>
        <v>1131</v>
      </c>
      <c r="AL1196" s="35" t="s">
        <v>153</v>
      </c>
      <c r="AM1196" s="141" t="str">
        <f t="shared" si="306"/>
        <v>1131.</v>
      </c>
      <c r="AN1196" s="147"/>
      <c r="AO1196" s="274"/>
      <c r="AP1196" s="16"/>
    </row>
    <row r="1197" spans="1:42" ht="22.5" customHeight="1" x14ac:dyDescent="0.25">
      <c r="A1197" s="68" t="str">
        <f t="shared" si="302"/>
        <v>1132.</v>
      </c>
      <c r="B1197" s="25">
        <v>2185</v>
      </c>
      <c r="C1197" s="36" t="s">
        <v>3064</v>
      </c>
      <c r="D1197" s="25">
        <v>1969</v>
      </c>
      <c r="E1197" s="111" t="s">
        <v>2932</v>
      </c>
      <c r="F1197" s="68" t="s">
        <v>2934</v>
      </c>
      <c r="G1197" s="30">
        <v>2</v>
      </c>
      <c r="H1197" s="30">
        <v>2</v>
      </c>
      <c r="I1197" s="144">
        <v>962</v>
      </c>
      <c r="J1197" s="144">
        <v>884.6</v>
      </c>
      <c r="K1197" s="144">
        <v>884.6</v>
      </c>
      <c r="L1197" s="30">
        <v>42</v>
      </c>
      <c r="M1197" s="144">
        <f t="shared" si="303"/>
        <v>5251054</v>
      </c>
      <c r="N1197" s="144"/>
      <c r="O1197" s="144"/>
      <c r="P1197" s="144"/>
      <c r="Q1197" s="144">
        <f t="shared" si="304"/>
        <v>5251054</v>
      </c>
      <c r="R1197" s="144"/>
      <c r="S1197" s="30"/>
      <c r="T1197" s="144"/>
      <c r="U1197" s="146">
        <v>698</v>
      </c>
      <c r="V1197" s="146">
        <f t="shared" si="307"/>
        <v>5251054</v>
      </c>
      <c r="W1197" s="144"/>
      <c r="X1197" s="144"/>
      <c r="Y1197" s="144"/>
      <c r="Z1197" s="144"/>
      <c r="AA1197" s="144"/>
      <c r="AB1197" s="144"/>
      <c r="AC1197" s="146"/>
      <c r="AD1197" s="146"/>
      <c r="AE1197" s="144"/>
      <c r="AF1197" s="144"/>
      <c r="AG1197" s="324">
        <v>2025</v>
      </c>
      <c r="AH1197" s="128"/>
      <c r="AI1197" s="132"/>
      <c r="AJ1197" s="132"/>
      <c r="AK1197" s="141">
        <f t="shared" si="305"/>
        <v>1132</v>
      </c>
      <c r="AL1197" s="35" t="s">
        <v>153</v>
      </c>
      <c r="AM1197" s="141" t="str">
        <f t="shared" si="306"/>
        <v>1132.</v>
      </c>
      <c r="AN1197" s="147"/>
      <c r="AO1197" s="274"/>
      <c r="AP1197" s="16"/>
    </row>
    <row r="1198" spans="1:42" ht="22.5" customHeight="1" x14ac:dyDescent="0.25">
      <c r="A1198" s="68" t="str">
        <f>AM1198</f>
        <v>1133.</v>
      </c>
      <c r="B1198" s="25">
        <v>2193</v>
      </c>
      <c r="C1198" s="137" t="s">
        <v>3141</v>
      </c>
      <c r="D1198" s="25">
        <v>1950</v>
      </c>
      <c r="E1198" s="111" t="s">
        <v>2932</v>
      </c>
      <c r="F1198" s="68" t="s">
        <v>2934</v>
      </c>
      <c r="G1198" s="30">
        <v>2</v>
      </c>
      <c r="H1198" s="30">
        <v>2</v>
      </c>
      <c r="I1198" s="144">
        <v>584.4</v>
      </c>
      <c r="J1198" s="144">
        <v>528.20000000000005</v>
      </c>
      <c r="K1198" s="144">
        <v>528.20000000000005</v>
      </c>
      <c r="L1198" s="30">
        <v>15</v>
      </c>
      <c r="M1198" s="144">
        <f>R1198+T1198+V1198+X1198+Z1198+AB1198+AE1198+AF1198</f>
        <v>905556</v>
      </c>
      <c r="N1198" s="144"/>
      <c r="O1198" s="144"/>
      <c r="P1198" s="144"/>
      <c r="Q1198" s="144">
        <f>M1198</f>
        <v>905556</v>
      </c>
      <c r="R1198" s="144">
        <v>905556</v>
      </c>
      <c r="S1198" s="30"/>
      <c r="T1198" s="144"/>
      <c r="U1198" s="144"/>
      <c r="V1198" s="144"/>
      <c r="W1198" s="144"/>
      <c r="X1198" s="144"/>
      <c r="Y1198" s="144"/>
      <c r="Z1198" s="144"/>
      <c r="AA1198" s="146"/>
      <c r="AB1198" s="146"/>
      <c r="AC1198" s="144"/>
      <c r="AD1198" s="144"/>
      <c r="AE1198" s="144"/>
      <c r="AF1198" s="144"/>
      <c r="AG1198" s="324">
        <v>2025</v>
      </c>
      <c r="AH1198" s="128"/>
      <c r="AI1198" s="132"/>
      <c r="AJ1198" s="132"/>
      <c r="AK1198" s="141">
        <f t="shared" si="305"/>
        <v>1133</v>
      </c>
      <c r="AL1198" s="35" t="s">
        <v>153</v>
      </c>
      <c r="AM1198" s="141" t="str">
        <f t="shared" si="306"/>
        <v>1133.</v>
      </c>
      <c r="AN1198" s="147"/>
      <c r="AO1198" s="274"/>
      <c r="AP1198" s="16"/>
    </row>
    <row r="1199" spans="1:42" ht="22.5" customHeight="1" x14ac:dyDescent="0.25">
      <c r="A1199" s="68" t="str">
        <f t="shared" si="302"/>
        <v>1134.</v>
      </c>
      <c r="B1199" s="25">
        <v>2202</v>
      </c>
      <c r="C1199" s="137" t="s">
        <v>418</v>
      </c>
      <c r="D1199" s="25">
        <v>1973</v>
      </c>
      <c r="E1199" s="111" t="s">
        <v>2932</v>
      </c>
      <c r="F1199" s="68" t="s">
        <v>2934</v>
      </c>
      <c r="G1199" s="30">
        <v>2</v>
      </c>
      <c r="H1199" s="30">
        <v>3</v>
      </c>
      <c r="I1199" s="144">
        <v>985.3</v>
      </c>
      <c r="J1199" s="144">
        <v>910.1</v>
      </c>
      <c r="K1199" s="144">
        <v>910.1</v>
      </c>
      <c r="L1199" s="30">
        <v>43</v>
      </c>
      <c r="M1199" s="144">
        <f t="shared" ref="M1199:M1227" si="308">R1199+T1199+V1199+X1199+Z1199+AB1199+AE1199+AF1199</f>
        <v>8290996.5999999996</v>
      </c>
      <c r="N1199" s="144"/>
      <c r="O1199" s="144"/>
      <c r="P1199" s="144"/>
      <c r="Q1199" s="144">
        <f t="shared" ref="Q1199:Q1227" si="309">M1199</f>
        <v>8290996.5999999996</v>
      </c>
      <c r="R1199" s="144">
        <v>2528378.6</v>
      </c>
      <c r="S1199" s="30"/>
      <c r="T1199" s="144"/>
      <c r="U1199" s="144">
        <v>766</v>
      </c>
      <c r="V1199" s="144">
        <f t="shared" si="307"/>
        <v>5762618</v>
      </c>
      <c r="W1199" s="144"/>
      <c r="X1199" s="144"/>
      <c r="Y1199" s="144"/>
      <c r="Z1199" s="144"/>
      <c r="AA1199" s="144"/>
      <c r="AB1199" s="144"/>
      <c r="AC1199" s="144"/>
      <c r="AD1199" s="144"/>
      <c r="AE1199" s="144"/>
      <c r="AF1199" s="144"/>
      <c r="AG1199" s="324">
        <v>2025</v>
      </c>
      <c r="AH1199" s="128"/>
      <c r="AI1199" s="132"/>
      <c r="AJ1199" s="132"/>
      <c r="AK1199" s="141">
        <f t="shared" si="305"/>
        <v>1134</v>
      </c>
      <c r="AL1199" s="35" t="s">
        <v>153</v>
      </c>
      <c r="AM1199" s="141" t="str">
        <f t="shared" si="306"/>
        <v>1134.</v>
      </c>
      <c r="AN1199" s="147"/>
      <c r="AO1199" s="274"/>
      <c r="AP1199" s="16"/>
    </row>
    <row r="1200" spans="1:42" ht="22.5" customHeight="1" x14ac:dyDescent="0.25">
      <c r="A1200" s="68" t="str">
        <f t="shared" si="302"/>
        <v>1135.</v>
      </c>
      <c r="B1200" s="25">
        <v>2207</v>
      </c>
      <c r="C1200" s="36" t="s">
        <v>3038</v>
      </c>
      <c r="D1200" s="25">
        <v>1986</v>
      </c>
      <c r="E1200" s="68" t="s">
        <v>2932</v>
      </c>
      <c r="F1200" s="68" t="s">
        <v>2933</v>
      </c>
      <c r="G1200" s="25">
        <v>3</v>
      </c>
      <c r="H1200" s="25">
        <v>2</v>
      </c>
      <c r="I1200" s="146">
        <v>895.9</v>
      </c>
      <c r="J1200" s="146">
        <v>841</v>
      </c>
      <c r="K1200" s="146">
        <v>841</v>
      </c>
      <c r="L1200" s="25">
        <v>36</v>
      </c>
      <c r="M1200" s="144">
        <f t="shared" si="308"/>
        <v>3377827</v>
      </c>
      <c r="N1200" s="144"/>
      <c r="O1200" s="144"/>
      <c r="P1200" s="144"/>
      <c r="Q1200" s="144">
        <f t="shared" si="309"/>
        <v>3377827</v>
      </c>
      <c r="R1200" s="144"/>
      <c r="S1200" s="30"/>
      <c r="T1200" s="144"/>
      <c r="U1200" s="146">
        <v>449</v>
      </c>
      <c r="V1200" s="146">
        <f t="shared" si="307"/>
        <v>3377827</v>
      </c>
      <c r="W1200" s="144"/>
      <c r="X1200" s="144"/>
      <c r="Y1200" s="144"/>
      <c r="Z1200" s="144"/>
      <c r="AA1200" s="144"/>
      <c r="AB1200" s="144"/>
      <c r="AC1200" s="323"/>
      <c r="AD1200" s="323"/>
      <c r="AE1200" s="144"/>
      <c r="AF1200" s="144"/>
      <c r="AG1200" s="324">
        <v>2025</v>
      </c>
      <c r="AH1200" s="128"/>
      <c r="AI1200" s="132"/>
      <c r="AJ1200" s="132"/>
      <c r="AK1200" s="141">
        <f t="shared" si="305"/>
        <v>1135</v>
      </c>
      <c r="AL1200" s="35" t="s">
        <v>153</v>
      </c>
      <c r="AM1200" s="141" t="str">
        <f t="shared" si="306"/>
        <v>1135.</v>
      </c>
      <c r="AN1200" s="147"/>
      <c r="AO1200" s="274"/>
      <c r="AP1200" s="16"/>
    </row>
    <row r="1201" spans="1:42" ht="22.5" customHeight="1" x14ac:dyDescent="0.25">
      <c r="A1201" s="68" t="str">
        <f t="shared" si="302"/>
        <v>1136.</v>
      </c>
      <c r="B1201" s="25">
        <v>2208</v>
      </c>
      <c r="C1201" s="36" t="s">
        <v>3039</v>
      </c>
      <c r="D1201" s="25">
        <v>1987</v>
      </c>
      <c r="E1201" s="68" t="s">
        <v>2932</v>
      </c>
      <c r="F1201" s="68" t="s">
        <v>2933</v>
      </c>
      <c r="G1201" s="25">
        <v>3</v>
      </c>
      <c r="H1201" s="25">
        <v>2</v>
      </c>
      <c r="I1201" s="146">
        <v>902.7</v>
      </c>
      <c r="J1201" s="144">
        <v>850.1</v>
      </c>
      <c r="K1201" s="146">
        <v>850.1</v>
      </c>
      <c r="L1201" s="25">
        <v>33</v>
      </c>
      <c r="M1201" s="146">
        <f t="shared" si="308"/>
        <v>597714</v>
      </c>
      <c r="N1201" s="146"/>
      <c r="O1201" s="146"/>
      <c r="P1201" s="146"/>
      <c r="Q1201" s="144">
        <f t="shared" si="309"/>
        <v>597714</v>
      </c>
      <c r="R1201" s="146">
        <v>597714</v>
      </c>
      <c r="S1201" s="25"/>
      <c r="T1201" s="146"/>
      <c r="U1201" s="146"/>
      <c r="V1201" s="146"/>
      <c r="W1201" s="146"/>
      <c r="X1201" s="146"/>
      <c r="Y1201" s="146"/>
      <c r="Z1201" s="146"/>
      <c r="AA1201" s="146"/>
      <c r="AB1201" s="146"/>
      <c r="AC1201" s="146"/>
      <c r="AD1201" s="146"/>
      <c r="AE1201" s="146"/>
      <c r="AF1201" s="146"/>
      <c r="AG1201" s="324">
        <v>2025</v>
      </c>
      <c r="AH1201" s="128"/>
      <c r="AI1201" s="132"/>
      <c r="AJ1201" s="132"/>
      <c r="AK1201" s="141">
        <f t="shared" si="305"/>
        <v>1136</v>
      </c>
      <c r="AL1201" s="35" t="s">
        <v>153</v>
      </c>
      <c r="AM1201" s="141" t="str">
        <f t="shared" si="306"/>
        <v>1136.</v>
      </c>
      <c r="AN1201" s="147"/>
      <c r="AO1201" s="35"/>
      <c r="AP1201" s="16"/>
    </row>
    <row r="1202" spans="1:42" ht="22.5" customHeight="1" x14ac:dyDescent="0.25">
      <c r="A1202" s="68" t="str">
        <f t="shared" si="302"/>
        <v>1137.</v>
      </c>
      <c r="B1202" s="25">
        <v>2213</v>
      </c>
      <c r="C1202" s="137" t="s">
        <v>419</v>
      </c>
      <c r="D1202" s="25">
        <v>1954</v>
      </c>
      <c r="E1202" s="111" t="s">
        <v>2932</v>
      </c>
      <c r="F1202" s="68" t="s">
        <v>2934</v>
      </c>
      <c r="G1202" s="30">
        <v>2</v>
      </c>
      <c r="H1202" s="30">
        <v>1</v>
      </c>
      <c r="I1202" s="144">
        <v>551.4</v>
      </c>
      <c r="J1202" s="144">
        <v>495.6</v>
      </c>
      <c r="K1202" s="144">
        <v>495.6</v>
      </c>
      <c r="L1202" s="30">
        <v>14</v>
      </c>
      <c r="M1202" s="144">
        <f t="shared" si="308"/>
        <v>1501757.8</v>
      </c>
      <c r="N1202" s="144"/>
      <c r="O1202" s="144"/>
      <c r="P1202" s="144"/>
      <c r="Q1202" s="144">
        <f t="shared" si="309"/>
        <v>1501757.8</v>
      </c>
      <c r="R1202" s="144">
        <v>1501757.8</v>
      </c>
      <c r="S1202" s="30"/>
      <c r="T1202" s="144"/>
      <c r="U1202" s="144"/>
      <c r="V1202" s="146"/>
      <c r="W1202" s="144"/>
      <c r="X1202" s="144"/>
      <c r="Y1202" s="144"/>
      <c r="Z1202" s="144"/>
      <c r="AA1202" s="144"/>
      <c r="AB1202" s="144"/>
      <c r="AC1202" s="144"/>
      <c r="AD1202" s="144"/>
      <c r="AE1202" s="144"/>
      <c r="AF1202" s="144"/>
      <c r="AG1202" s="324">
        <v>2025</v>
      </c>
      <c r="AH1202" s="128"/>
      <c r="AI1202" s="132"/>
      <c r="AJ1202" s="132"/>
      <c r="AK1202" s="141">
        <f t="shared" si="305"/>
        <v>1137</v>
      </c>
      <c r="AL1202" s="35" t="s">
        <v>153</v>
      </c>
      <c r="AM1202" s="141" t="str">
        <f t="shared" si="306"/>
        <v>1137.</v>
      </c>
      <c r="AN1202" s="147"/>
      <c r="AO1202" s="274"/>
      <c r="AP1202" s="16"/>
    </row>
    <row r="1203" spans="1:42" ht="22.5" customHeight="1" x14ac:dyDescent="0.25">
      <c r="A1203" s="68" t="str">
        <f t="shared" si="302"/>
        <v>1138.</v>
      </c>
      <c r="B1203" s="25">
        <v>2216</v>
      </c>
      <c r="C1203" s="36" t="s">
        <v>479</v>
      </c>
      <c r="D1203" s="25">
        <v>1950</v>
      </c>
      <c r="E1203" s="68" t="s">
        <v>2932</v>
      </c>
      <c r="F1203" s="68" t="s">
        <v>2934</v>
      </c>
      <c r="G1203" s="25">
        <v>2</v>
      </c>
      <c r="H1203" s="25">
        <v>2</v>
      </c>
      <c r="I1203" s="146">
        <v>538.5</v>
      </c>
      <c r="J1203" s="144">
        <v>508.5</v>
      </c>
      <c r="K1203" s="146">
        <v>508.5</v>
      </c>
      <c r="L1203" s="25">
        <v>33</v>
      </c>
      <c r="M1203" s="146">
        <f t="shared" si="308"/>
        <v>1375460.7</v>
      </c>
      <c r="N1203" s="146"/>
      <c r="O1203" s="146"/>
      <c r="P1203" s="146"/>
      <c r="Q1203" s="144">
        <f t="shared" si="309"/>
        <v>1375460.7</v>
      </c>
      <c r="R1203" s="146">
        <v>1375460.7</v>
      </c>
      <c r="S1203" s="25"/>
      <c r="T1203" s="146"/>
      <c r="U1203" s="146"/>
      <c r="V1203" s="146"/>
      <c r="W1203" s="146"/>
      <c r="X1203" s="146"/>
      <c r="Y1203" s="146"/>
      <c r="Z1203" s="146"/>
      <c r="AA1203" s="146"/>
      <c r="AB1203" s="146"/>
      <c r="AC1203" s="146"/>
      <c r="AD1203" s="146"/>
      <c r="AE1203" s="146"/>
      <c r="AF1203" s="146"/>
      <c r="AG1203" s="324">
        <v>2025</v>
      </c>
      <c r="AH1203" s="128"/>
      <c r="AI1203" s="132"/>
      <c r="AJ1203" s="132"/>
      <c r="AK1203" s="141">
        <f t="shared" si="305"/>
        <v>1138</v>
      </c>
      <c r="AL1203" s="35" t="s">
        <v>153</v>
      </c>
      <c r="AM1203" s="141" t="str">
        <f t="shared" si="306"/>
        <v>1138.</v>
      </c>
      <c r="AN1203" s="147"/>
      <c r="AO1203" s="35"/>
      <c r="AP1203" s="16"/>
    </row>
    <row r="1204" spans="1:42" ht="22.5" customHeight="1" x14ac:dyDescent="0.25">
      <c r="A1204" s="68" t="str">
        <f t="shared" si="302"/>
        <v>1139.</v>
      </c>
      <c r="B1204" s="25">
        <v>2218</v>
      </c>
      <c r="C1204" s="36" t="s">
        <v>480</v>
      </c>
      <c r="D1204" s="25">
        <v>1957</v>
      </c>
      <c r="E1204" s="68" t="s">
        <v>2932</v>
      </c>
      <c r="F1204" s="68" t="s">
        <v>2934</v>
      </c>
      <c r="G1204" s="25">
        <v>2</v>
      </c>
      <c r="H1204" s="25">
        <v>2</v>
      </c>
      <c r="I1204" s="146">
        <v>727.5</v>
      </c>
      <c r="J1204" s="144">
        <v>640.29999999999995</v>
      </c>
      <c r="K1204" s="146">
        <v>640.29999999999995</v>
      </c>
      <c r="L1204" s="25">
        <v>26</v>
      </c>
      <c r="M1204" s="146">
        <f t="shared" si="308"/>
        <v>1080226</v>
      </c>
      <c r="N1204" s="146"/>
      <c r="O1204" s="146"/>
      <c r="P1204" s="146"/>
      <c r="Q1204" s="144">
        <f t="shared" si="309"/>
        <v>1080226</v>
      </c>
      <c r="R1204" s="146">
        <v>1080226</v>
      </c>
      <c r="S1204" s="25"/>
      <c r="T1204" s="146"/>
      <c r="U1204" s="146"/>
      <c r="V1204" s="146"/>
      <c r="W1204" s="146"/>
      <c r="X1204" s="146"/>
      <c r="Y1204" s="146"/>
      <c r="Z1204" s="146"/>
      <c r="AA1204" s="146"/>
      <c r="AB1204" s="146"/>
      <c r="AC1204" s="146"/>
      <c r="AD1204" s="146"/>
      <c r="AE1204" s="146"/>
      <c r="AF1204" s="146"/>
      <c r="AG1204" s="324">
        <v>2025</v>
      </c>
      <c r="AH1204" s="128"/>
      <c r="AI1204" s="132"/>
      <c r="AJ1204" s="132"/>
      <c r="AK1204" s="141">
        <f t="shared" si="305"/>
        <v>1139</v>
      </c>
      <c r="AL1204" s="35" t="s">
        <v>153</v>
      </c>
      <c r="AM1204" s="141" t="str">
        <f t="shared" si="306"/>
        <v>1139.</v>
      </c>
      <c r="AN1204" s="147"/>
      <c r="AO1204" s="35"/>
      <c r="AP1204" s="16"/>
    </row>
    <row r="1205" spans="1:42" ht="22.5" customHeight="1" x14ac:dyDescent="0.25">
      <c r="A1205" s="68" t="str">
        <f t="shared" si="302"/>
        <v>1140.</v>
      </c>
      <c r="B1205" s="25">
        <v>2219</v>
      </c>
      <c r="C1205" s="138" t="s">
        <v>511</v>
      </c>
      <c r="D1205" s="25">
        <v>1983</v>
      </c>
      <c r="E1205" s="68" t="s">
        <v>2932</v>
      </c>
      <c r="F1205" s="68" t="s">
        <v>2934</v>
      </c>
      <c r="G1205" s="25">
        <v>2</v>
      </c>
      <c r="H1205" s="25">
        <v>3</v>
      </c>
      <c r="I1205" s="146">
        <v>1010.2</v>
      </c>
      <c r="J1205" s="144">
        <v>911.2</v>
      </c>
      <c r="K1205" s="146">
        <v>911.2</v>
      </c>
      <c r="L1205" s="25">
        <v>38</v>
      </c>
      <c r="M1205" s="146">
        <f t="shared" si="308"/>
        <v>5913078</v>
      </c>
      <c r="N1205" s="146"/>
      <c r="O1205" s="146"/>
      <c r="P1205" s="146"/>
      <c r="Q1205" s="144">
        <f t="shared" si="309"/>
        <v>5913078</v>
      </c>
      <c r="R1205" s="146"/>
      <c r="S1205" s="25"/>
      <c r="T1205" s="146"/>
      <c r="U1205" s="146">
        <v>786</v>
      </c>
      <c r="V1205" s="146">
        <f>U1205*7523</f>
        <v>5913078</v>
      </c>
      <c r="W1205" s="146"/>
      <c r="X1205" s="146"/>
      <c r="Y1205" s="146"/>
      <c r="Z1205" s="146"/>
      <c r="AA1205" s="146"/>
      <c r="AB1205" s="146"/>
      <c r="AC1205" s="146"/>
      <c r="AD1205" s="146"/>
      <c r="AE1205" s="144"/>
      <c r="AF1205" s="144"/>
      <c r="AG1205" s="324">
        <v>2025</v>
      </c>
      <c r="AH1205" s="128"/>
      <c r="AI1205" s="132"/>
      <c r="AJ1205" s="132"/>
      <c r="AK1205" s="141">
        <f t="shared" si="305"/>
        <v>1140</v>
      </c>
      <c r="AL1205" s="35" t="s">
        <v>153</v>
      </c>
      <c r="AM1205" s="141" t="str">
        <f t="shared" si="306"/>
        <v>1140.</v>
      </c>
      <c r="AN1205" s="147"/>
      <c r="AO1205" s="274"/>
      <c r="AP1205" s="16"/>
    </row>
    <row r="1206" spans="1:42" ht="22.5" customHeight="1" x14ac:dyDescent="0.25">
      <c r="A1206" s="68" t="str">
        <f t="shared" si="302"/>
        <v>1141.</v>
      </c>
      <c r="B1206" s="25">
        <v>2220</v>
      </c>
      <c r="C1206" s="138" t="s">
        <v>420</v>
      </c>
      <c r="D1206" s="25">
        <v>1957</v>
      </c>
      <c r="E1206" s="68" t="s">
        <v>2932</v>
      </c>
      <c r="F1206" s="68" t="s">
        <v>2934</v>
      </c>
      <c r="G1206" s="25">
        <v>2</v>
      </c>
      <c r="H1206" s="25">
        <v>1</v>
      </c>
      <c r="I1206" s="146">
        <v>431.3</v>
      </c>
      <c r="J1206" s="144">
        <v>320.10000000000002</v>
      </c>
      <c r="K1206" s="146">
        <v>320.10000000000002</v>
      </c>
      <c r="L1206" s="25">
        <v>9</v>
      </c>
      <c r="M1206" s="146">
        <f t="shared" si="308"/>
        <v>1080226</v>
      </c>
      <c r="N1206" s="146"/>
      <c r="O1206" s="146"/>
      <c r="P1206" s="146"/>
      <c r="Q1206" s="144">
        <f t="shared" si="309"/>
        <v>1080226</v>
      </c>
      <c r="R1206" s="144">
        <v>1080226</v>
      </c>
      <c r="S1206" s="25"/>
      <c r="T1206" s="146"/>
      <c r="U1206" s="146"/>
      <c r="V1206" s="146"/>
      <c r="W1206" s="146"/>
      <c r="X1206" s="146"/>
      <c r="Y1206" s="146"/>
      <c r="Z1206" s="146"/>
      <c r="AA1206" s="146"/>
      <c r="AB1206" s="146"/>
      <c r="AC1206" s="146"/>
      <c r="AD1206" s="146"/>
      <c r="AE1206" s="144"/>
      <c r="AF1206" s="144"/>
      <c r="AG1206" s="324">
        <v>2025</v>
      </c>
      <c r="AH1206" s="128"/>
      <c r="AI1206" s="132"/>
      <c r="AJ1206" s="132"/>
      <c r="AK1206" s="141">
        <f t="shared" si="305"/>
        <v>1141</v>
      </c>
      <c r="AL1206" s="35" t="s">
        <v>153</v>
      </c>
      <c r="AM1206" s="141" t="str">
        <f t="shared" si="306"/>
        <v>1141.</v>
      </c>
      <c r="AN1206" s="147"/>
      <c r="AO1206" s="274"/>
      <c r="AP1206" s="16"/>
    </row>
    <row r="1207" spans="1:42" ht="22.5" customHeight="1" x14ac:dyDescent="0.25">
      <c r="A1207" s="68" t="str">
        <f t="shared" si="302"/>
        <v>1142.</v>
      </c>
      <c r="B1207" s="25">
        <v>2228</v>
      </c>
      <c r="C1207" s="137" t="s">
        <v>421</v>
      </c>
      <c r="D1207" s="25">
        <v>1953</v>
      </c>
      <c r="E1207" s="111" t="s">
        <v>2932</v>
      </c>
      <c r="F1207" s="68" t="s">
        <v>2934</v>
      </c>
      <c r="G1207" s="30">
        <v>2</v>
      </c>
      <c r="H1207" s="30">
        <v>2</v>
      </c>
      <c r="I1207" s="144">
        <v>852.4</v>
      </c>
      <c r="J1207" s="144">
        <v>823.7</v>
      </c>
      <c r="K1207" s="144">
        <v>823.7</v>
      </c>
      <c r="L1207" s="30">
        <v>15</v>
      </c>
      <c r="M1207" s="144">
        <f t="shared" si="308"/>
        <v>950274</v>
      </c>
      <c r="N1207" s="144"/>
      <c r="O1207" s="144"/>
      <c r="P1207" s="144"/>
      <c r="Q1207" s="144">
        <f t="shared" si="309"/>
        <v>950274</v>
      </c>
      <c r="R1207" s="144">
        <v>950274</v>
      </c>
      <c r="S1207" s="30"/>
      <c r="T1207" s="144"/>
      <c r="U1207" s="144"/>
      <c r="V1207" s="144"/>
      <c r="W1207" s="144"/>
      <c r="X1207" s="144"/>
      <c r="Y1207" s="144"/>
      <c r="Z1207" s="144"/>
      <c r="AA1207" s="144"/>
      <c r="AB1207" s="144"/>
      <c r="AC1207" s="144"/>
      <c r="AD1207" s="144"/>
      <c r="AE1207" s="144"/>
      <c r="AF1207" s="144"/>
      <c r="AG1207" s="324">
        <v>2025</v>
      </c>
      <c r="AH1207" s="128"/>
      <c r="AI1207" s="132"/>
      <c r="AJ1207" s="132"/>
      <c r="AK1207" s="141">
        <f t="shared" si="305"/>
        <v>1142</v>
      </c>
      <c r="AL1207" s="35" t="s">
        <v>153</v>
      </c>
      <c r="AM1207" s="141" t="str">
        <f t="shared" si="306"/>
        <v>1142.</v>
      </c>
      <c r="AN1207" s="147"/>
      <c r="AO1207" s="274"/>
      <c r="AP1207" s="16"/>
    </row>
    <row r="1208" spans="1:42" ht="22.5" customHeight="1" x14ac:dyDescent="0.25">
      <c r="A1208" s="68" t="str">
        <f t="shared" si="302"/>
        <v>1143.</v>
      </c>
      <c r="B1208" s="25">
        <v>2234</v>
      </c>
      <c r="C1208" s="138" t="s">
        <v>422</v>
      </c>
      <c r="D1208" s="25">
        <v>1956</v>
      </c>
      <c r="E1208" s="68" t="s">
        <v>2932</v>
      </c>
      <c r="F1208" s="68" t="s">
        <v>2934</v>
      </c>
      <c r="G1208" s="25">
        <v>2</v>
      </c>
      <c r="H1208" s="25">
        <v>3</v>
      </c>
      <c r="I1208" s="146">
        <v>1473.8</v>
      </c>
      <c r="J1208" s="144">
        <v>1380</v>
      </c>
      <c r="K1208" s="146">
        <v>1380</v>
      </c>
      <c r="L1208" s="25">
        <v>32</v>
      </c>
      <c r="M1208" s="146">
        <f t="shared" si="308"/>
        <v>131182.19999999998</v>
      </c>
      <c r="N1208" s="146"/>
      <c r="O1208" s="146"/>
      <c r="P1208" s="146"/>
      <c r="Q1208" s="144">
        <f t="shared" si="309"/>
        <v>131182.19999999998</v>
      </c>
      <c r="R1208" s="146">
        <v>131182.19999999998</v>
      </c>
      <c r="S1208" s="25"/>
      <c r="T1208" s="146"/>
      <c r="U1208" s="146"/>
      <c r="V1208" s="146"/>
      <c r="W1208" s="146"/>
      <c r="X1208" s="146"/>
      <c r="Y1208" s="146"/>
      <c r="Z1208" s="146"/>
      <c r="AA1208" s="146"/>
      <c r="AB1208" s="146"/>
      <c r="AC1208" s="146"/>
      <c r="AD1208" s="146"/>
      <c r="AE1208" s="146"/>
      <c r="AF1208" s="144"/>
      <c r="AG1208" s="324">
        <v>2025</v>
      </c>
      <c r="AH1208" s="128"/>
      <c r="AI1208" s="132"/>
      <c r="AJ1208" s="132"/>
      <c r="AK1208" s="141">
        <f t="shared" si="305"/>
        <v>1143</v>
      </c>
      <c r="AL1208" s="35" t="s">
        <v>153</v>
      </c>
      <c r="AM1208" s="141" t="str">
        <f t="shared" si="306"/>
        <v>1143.</v>
      </c>
      <c r="AN1208" s="147"/>
      <c r="AO1208" s="274"/>
      <c r="AP1208" s="16"/>
    </row>
    <row r="1209" spans="1:42" ht="22.5" customHeight="1" x14ac:dyDescent="0.25">
      <c r="A1209" s="68" t="str">
        <f t="shared" si="302"/>
        <v>1144.</v>
      </c>
      <c r="B1209" s="25">
        <v>2236</v>
      </c>
      <c r="C1209" s="138" t="s">
        <v>424</v>
      </c>
      <c r="D1209" s="25">
        <v>1952</v>
      </c>
      <c r="E1209" s="68" t="s">
        <v>2932</v>
      </c>
      <c r="F1209" s="68" t="s">
        <v>2934</v>
      </c>
      <c r="G1209" s="25">
        <v>2</v>
      </c>
      <c r="H1209" s="25">
        <v>2</v>
      </c>
      <c r="I1209" s="146">
        <v>528.6</v>
      </c>
      <c r="J1209" s="144">
        <v>499.8</v>
      </c>
      <c r="K1209" s="146">
        <v>499.8</v>
      </c>
      <c r="L1209" s="25">
        <v>29</v>
      </c>
      <c r="M1209" s="146">
        <f t="shared" si="308"/>
        <v>30151.9</v>
      </c>
      <c r="N1209" s="146"/>
      <c r="O1209" s="146"/>
      <c r="P1209" s="146"/>
      <c r="Q1209" s="144">
        <f t="shared" si="309"/>
        <v>30151.9</v>
      </c>
      <c r="R1209" s="144">
        <v>30151.9</v>
      </c>
      <c r="S1209" s="25"/>
      <c r="T1209" s="146"/>
      <c r="U1209" s="146"/>
      <c r="V1209" s="146"/>
      <c r="W1209" s="146"/>
      <c r="X1209" s="146"/>
      <c r="Y1209" s="146"/>
      <c r="Z1209" s="146"/>
      <c r="AA1209" s="146"/>
      <c r="AB1209" s="146"/>
      <c r="AC1209" s="146"/>
      <c r="AD1209" s="146"/>
      <c r="AE1209" s="144"/>
      <c r="AF1209" s="144"/>
      <c r="AG1209" s="324">
        <v>2025</v>
      </c>
      <c r="AH1209" s="128"/>
      <c r="AI1209" s="132"/>
      <c r="AJ1209" s="132"/>
      <c r="AK1209" s="141">
        <f t="shared" si="305"/>
        <v>1144</v>
      </c>
      <c r="AL1209" s="35" t="s">
        <v>153</v>
      </c>
      <c r="AM1209" s="141" t="str">
        <f t="shared" si="306"/>
        <v>1144.</v>
      </c>
      <c r="AN1209" s="147"/>
      <c r="AO1209" s="274"/>
      <c r="AP1209" s="16"/>
    </row>
    <row r="1210" spans="1:42" ht="22.5" customHeight="1" x14ac:dyDescent="0.25">
      <c r="A1210" s="68" t="str">
        <f t="shared" si="302"/>
        <v>1145.</v>
      </c>
      <c r="B1210" s="25">
        <v>2245</v>
      </c>
      <c r="C1210" s="137" t="s">
        <v>441</v>
      </c>
      <c r="D1210" s="25">
        <v>1980</v>
      </c>
      <c r="E1210" s="111" t="s">
        <v>2932</v>
      </c>
      <c r="F1210" s="68" t="s">
        <v>2934</v>
      </c>
      <c r="G1210" s="30">
        <v>2</v>
      </c>
      <c r="H1210" s="30">
        <v>3</v>
      </c>
      <c r="I1210" s="144">
        <v>985.3</v>
      </c>
      <c r="J1210" s="144">
        <v>870.1</v>
      </c>
      <c r="K1210" s="144">
        <v>870.1</v>
      </c>
      <c r="L1210" s="30">
        <v>50</v>
      </c>
      <c r="M1210" s="144">
        <f t="shared" si="308"/>
        <v>1201243.8</v>
      </c>
      <c r="N1210" s="144"/>
      <c r="O1210" s="144"/>
      <c r="P1210" s="144"/>
      <c r="Q1210" s="144">
        <f t="shared" si="309"/>
        <v>1201243.8</v>
      </c>
      <c r="R1210" s="144">
        <v>1201243.8</v>
      </c>
      <c r="S1210" s="30"/>
      <c r="T1210" s="144"/>
      <c r="U1210" s="144"/>
      <c r="V1210" s="144"/>
      <c r="W1210" s="144"/>
      <c r="X1210" s="144"/>
      <c r="Y1210" s="144"/>
      <c r="Z1210" s="144"/>
      <c r="AA1210" s="144"/>
      <c r="AB1210" s="144"/>
      <c r="AC1210" s="144"/>
      <c r="AD1210" s="144"/>
      <c r="AE1210" s="144"/>
      <c r="AF1210" s="144"/>
      <c r="AG1210" s="324">
        <v>2025</v>
      </c>
      <c r="AH1210" s="128"/>
      <c r="AI1210" s="132"/>
      <c r="AJ1210" s="132"/>
      <c r="AK1210" s="141">
        <f t="shared" si="305"/>
        <v>1145</v>
      </c>
      <c r="AL1210" s="35" t="s">
        <v>153</v>
      </c>
      <c r="AM1210" s="141" t="str">
        <f t="shared" si="306"/>
        <v>1145.</v>
      </c>
      <c r="AN1210" s="147"/>
      <c r="AO1210" s="274"/>
      <c r="AP1210" s="16"/>
    </row>
    <row r="1211" spans="1:42" ht="22.5" customHeight="1" x14ac:dyDescent="0.25">
      <c r="A1211" s="68" t="str">
        <f t="shared" si="302"/>
        <v>1146.</v>
      </c>
      <c r="B1211" s="25">
        <v>2254</v>
      </c>
      <c r="C1211" s="36" t="s">
        <v>1645</v>
      </c>
      <c r="D1211" s="25">
        <v>1979</v>
      </c>
      <c r="E1211" s="111" t="s">
        <v>2932</v>
      </c>
      <c r="F1211" s="111" t="s">
        <v>2933</v>
      </c>
      <c r="G1211" s="30">
        <v>3</v>
      </c>
      <c r="H1211" s="30">
        <v>3</v>
      </c>
      <c r="I1211" s="144">
        <v>1411.2</v>
      </c>
      <c r="J1211" s="144">
        <v>1262.9000000000001</v>
      </c>
      <c r="K1211" s="144">
        <v>1262.9000000000001</v>
      </c>
      <c r="L1211" s="30">
        <v>61</v>
      </c>
      <c r="M1211" s="144">
        <f t="shared" si="308"/>
        <v>2007602</v>
      </c>
      <c r="N1211" s="144"/>
      <c r="O1211" s="144"/>
      <c r="P1211" s="144"/>
      <c r="Q1211" s="144">
        <f t="shared" si="309"/>
        <v>2007602</v>
      </c>
      <c r="R1211" s="144"/>
      <c r="S1211" s="30"/>
      <c r="T1211" s="144"/>
      <c r="U1211" s="146">
        <v>566</v>
      </c>
      <c r="V1211" s="146">
        <f>U1211*3547</f>
        <v>2007602</v>
      </c>
      <c r="W1211" s="144"/>
      <c r="X1211" s="144"/>
      <c r="Y1211" s="144"/>
      <c r="Z1211" s="144"/>
      <c r="AA1211" s="144"/>
      <c r="AB1211" s="144"/>
      <c r="AC1211" s="323"/>
      <c r="AD1211" s="323"/>
      <c r="AE1211" s="144"/>
      <c r="AF1211" s="144"/>
      <c r="AG1211" s="324">
        <v>2025</v>
      </c>
      <c r="AH1211" s="128"/>
      <c r="AI1211" s="132"/>
      <c r="AJ1211" s="132"/>
      <c r="AK1211" s="141">
        <f t="shared" si="305"/>
        <v>1146</v>
      </c>
      <c r="AL1211" s="35" t="s">
        <v>153</v>
      </c>
      <c r="AM1211" s="141" t="str">
        <f t="shared" si="306"/>
        <v>1146.</v>
      </c>
      <c r="AN1211" s="147"/>
      <c r="AO1211" s="274"/>
      <c r="AP1211" s="16"/>
    </row>
    <row r="1212" spans="1:42" ht="22.5" customHeight="1" x14ac:dyDescent="0.25">
      <c r="A1212" s="68" t="str">
        <f t="shared" si="302"/>
        <v>1147.</v>
      </c>
      <c r="B1212" s="25">
        <v>2255</v>
      </c>
      <c r="C1212" s="36" t="s">
        <v>1646</v>
      </c>
      <c r="D1212" s="25">
        <v>1980</v>
      </c>
      <c r="E1212" s="68" t="s">
        <v>2932</v>
      </c>
      <c r="F1212" s="68" t="s">
        <v>2933</v>
      </c>
      <c r="G1212" s="25">
        <v>3</v>
      </c>
      <c r="H1212" s="25">
        <v>3</v>
      </c>
      <c r="I1212" s="146">
        <v>1416.6</v>
      </c>
      <c r="J1212" s="146">
        <v>12770.8</v>
      </c>
      <c r="K1212" s="146">
        <v>1270.8</v>
      </c>
      <c r="L1212" s="25">
        <v>60</v>
      </c>
      <c r="M1212" s="144">
        <f t="shared" si="308"/>
        <v>2014696</v>
      </c>
      <c r="N1212" s="144"/>
      <c r="O1212" s="144"/>
      <c r="P1212" s="144"/>
      <c r="Q1212" s="144">
        <f t="shared" si="309"/>
        <v>2014696</v>
      </c>
      <c r="R1212" s="144"/>
      <c r="S1212" s="30"/>
      <c r="T1212" s="144"/>
      <c r="U1212" s="146">
        <v>568</v>
      </c>
      <c r="V1212" s="146">
        <f>U1212*3547</f>
        <v>2014696</v>
      </c>
      <c r="W1212" s="144"/>
      <c r="X1212" s="144"/>
      <c r="Y1212" s="144"/>
      <c r="Z1212" s="144"/>
      <c r="AA1212" s="144"/>
      <c r="AB1212" s="144"/>
      <c r="AC1212" s="323"/>
      <c r="AD1212" s="323"/>
      <c r="AE1212" s="144"/>
      <c r="AF1212" s="144"/>
      <c r="AG1212" s="324">
        <v>2025</v>
      </c>
      <c r="AH1212" s="128"/>
      <c r="AI1212" s="132"/>
      <c r="AJ1212" s="132"/>
      <c r="AK1212" s="141">
        <f t="shared" si="305"/>
        <v>1147</v>
      </c>
      <c r="AL1212" s="35" t="s">
        <v>153</v>
      </c>
      <c r="AM1212" s="141" t="str">
        <f t="shared" si="306"/>
        <v>1147.</v>
      </c>
      <c r="AN1212" s="147"/>
      <c r="AO1212" s="274"/>
      <c r="AP1212" s="16"/>
    </row>
    <row r="1213" spans="1:42" ht="22.5" customHeight="1" x14ac:dyDescent="0.25">
      <c r="A1213" s="68" t="str">
        <f t="shared" si="302"/>
        <v>1148.</v>
      </c>
      <c r="B1213" s="25">
        <v>2256</v>
      </c>
      <c r="C1213" s="36" t="s">
        <v>495</v>
      </c>
      <c r="D1213" s="25">
        <v>1979</v>
      </c>
      <c r="E1213" s="68" t="s">
        <v>2932</v>
      </c>
      <c r="F1213" s="68" t="s">
        <v>2933</v>
      </c>
      <c r="G1213" s="25">
        <v>3</v>
      </c>
      <c r="H1213" s="25">
        <v>3</v>
      </c>
      <c r="I1213" s="146">
        <v>1406.4</v>
      </c>
      <c r="J1213" s="144">
        <v>1257.7</v>
      </c>
      <c r="K1213" s="146">
        <v>1257.7</v>
      </c>
      <c r="L1213" s="25">
        <v>67</v>
      </c>
      <c r="M1213" s="146">
        <f t="shared" si="308"/>
        <v>1659749</v>
      </c>
      <c r="N1213" s="146"/>
      <c r="O1213" s="146"/>
      <c r="P1213" s="146"/>
      <c r="Q1213" s="144">
        <f t="shared" si="309"/>
        <v>1659749</v>
      </c>
      <c r="R1213" s="146">
        <v>1659749</v>
      </c>
      <c r="S1213" s="25"/>
      <c r="T1213" s="146"/>
      <c r="U1213" s="146"/>
      <c r="V1213" s="146"/>
      <c r="W1213" s="146"/>
      <c r="X1213" s="146"/>
      <c r="Y1213" s="146"/>
      <c r="Z1213" s="146"/>
      <c r="AA1213" s="146"/>
      <c r="AB1213" s="146"/>
      <c r="AC1213" s="146"/>
      <c r="AD1213" s="146"/>
      <c r="AE1213" s="146"/>
      <c r="AF1213" s="146"/>
      <c r="AG1213" s="324">
        <v>2025</v>
      </c>
      <c r="AH1213" s="128"/>
      <c r="AI1213" s="132"/>
      <c r="AJ1213" s="132"/>
      <c r="AK1213" s="141">
        <f t="shared" si="305"/>
        <v>1148</v>
      </c>
      <c r="AL1213" s="35" t="s">
        <v>153</v>
      </c>
      <c r="AM1213" s="141" t="str">
        <f t="shared" si="306"/>
        <v>1148.</v>
      </c>
      <c r="AN1213" s="147"/>
      <c r="AO1213" s="35"/>
      <c r="AP1213" s="16"/>
    </row>
    <row r="1214" spans="1:42" ht="22.5" customHeight="1" x14ac:dyDescent="0.25">
      <c r="A1214" s="68" t="str">
        <f t="shared" si="302"/>
        <v>1149.</v>
      </c>
      <c r="B1214" s="25">
        <v>2258</v>
      </c>
      <c r="C1214" s="36" t="s">
        <v>496</v>
      </c>
      <c r="D1214" s="25">
        <v>1988</v>
      </c>
      <c r="E1214" s="68" t="s">
        <v>2932</v>
      </c>
      <c r="F1214" s="68" t="s">
        <v>2934</v>
      </c>
      <c r="G1214" s="25">
        <v>3</v>
      </c>
      <c r="H1214" s="25">
        <v>2</v>
      </c>
      <c r="I1214" s="146">
        <v>1404.4</v>
      </c>
      <c r="J1214" s="144">
        <v>1296.2</v>
      </c>
      <c r="K1214" s="146">
        <v>1296.2</v>
      </c>
      <c r="L1214" s="25">
        <v>70</v>
      </c>
      <c r="M1214" s="146">
        <f t="shared" si="308"/>
        <v>1395693</v>
      </c>
      <c r="N1214" s="146"/>
      <c r="O1214" s="146"/>
      <c r="P1214" s="146"/>
      <c r="Q1214" s="144">
        <f t="shared" si="309"/>
        <v>1395693</v>
      </c>
      <c r="R1214" s="146">
        <v>1395693</v>
      </c>
      <c r="S1214" s="25"/>
      <c r="T1214" s="146"/>
      <c r="U1214" s="146"/>
      <c r="V1214" s="146"/>
      <c r="W1214" s="146"/>
      <c r="X1214" s="146"/>
      <c r="Y1214" s="146"/>
      <c r="Z1214" s="146"/>
      <c r="AA1214" s="146"/>
      <c r="AB1214" s="146"/>
      <c r="AC1214" s="146"/>
      <c r="AD1214" s="146"/>
      <c r="AE1214" s="146"/>
      <c r="AF1214" s="146"/>
      <c r="AG1214" s="324">
        <v>2025</v>
      </c>
      <c r="AH1214" s="128"/>
      <c r="AI1214" s="132"/>
      <c r="AJ1214" s="132"/>
      <c r="AK1214" s="141">
        <f t="shared" si="305"/>
        <v>1149</v>
      </c>
      <c r="AL1214" s="35" t="s">
        <v>153</v>
      </c>
      <c r="AM1214" s="141" t="str">
        <f t="shared" si="306"/>
        <v>1149.</v>
      </c>
      <c r="AN1214" s="147"/>
      <c r="AO1214" s="35"/>
      <c r="AP1214" s="16"/>
    </row>
    <row r="1215" spans="1:42" ht="22.5" customHeight="1" x14ac:dyDescent="0.25">
      <c r="A1215" s="68" t="str">
        <f t="shared" si="302"/>
        <v>1150.</v>
      </c>
      <c r="B1215" s="25">
        <v>2263</v>
      </c>
      <c r="C1215" s="36" t="s">
        <v>1647</v>
      </c>
      <c r="D1215" s="25">
        <v>1986</v>
      </c>
      <c r="E1215" s="68" t="s">
        <v>2932</v>
      </c>
      <c r="F1215" s="68" t="s">
        <v>2934</v>
      </c>
      <c r="G1215" s="25">
        <v>3</v>
      </c>
      <c r="H1215" s="25">
        <v>2</v>
      </c>
      <c r="I1215" s="146">
        <v>1363.8</v>
      </c>
      <c r="J1215" s="146">
        <v>1260.3</v>
      </c>
      <c r="K1215" s="146">
        <v>1260.3</v>
      </c>
      <c r="L1215" s="25">
        <v>62</v>
      </c>
      <c r="M1215" s="144">
        <f t="shared" si="308"/>
        <v>1411098</v>
      </c>
      <c r="N1215" s="146"/>
      <c r="O1215" s="146"/>
      <c r="P1215" s="146"/>
      <c r="Q1215" s="144">
        <f t="shared" si="309"/>
        <v>1411098</v>
      </c>
      <c r="R1215" s="146">
        <v>1411098</v>
      </c>
      <c r="S1215" s="25"/>
      <c r="T1215" s="146"/>
      <c r="U1215" s="146"/>
      <c r="V1215" s="146"/>
      <c r="W1215" s="146"/>
      <c r="X1215" s="146"/>
      <c r="Y1215" s="146"/>
      <c r="Z1215" s="146"/>
      <c r="AA1215" s="146"/>
      <c r="AB1215" s="146"/>
      <c r="AC1215" s="146"/>
      <c r="AD1215" s="146"/>
      <c r="AE1215" s="146"/>
      <c r="AF1215" s="146"/>
      <c r="AG1215" s="324">
        <v>2025</v>
      </c>
      <c r="AH1215" s="128"/>
      <c r="AI1215" s="132"/>
      <c r="AJ1215" s="132"/>
      <c r="AK1215" s="141">
        <f t="shared" si="305"/>
        <v>1150</v>
      </c>
      <c r="AL1215" s="35" t="s">
        <v>153</v>
      </c>
      <c r="AM1215" s="141" t="str">
        <f t="shared" si="306"/>
        <v>1150.</v>
      </c>
      <c r="AN1215" s="147"/>
      <c r="AO1215" s="274"/>
      <c r="AP1215" s="16"/>
    </row>
    <row r="1216" spans="1:42" ht="22.5" customHeight="1" x14ac:dyDescent="0.25">
      <c r="A1216" s="68" t="str">
        <f t="shared" si="302"/>
        <v>1151.</v>
      </c>
      <c r="B1216" s="25">
        <v>2267</v>
      </c>
      <c r="C1216" s="137" t="s">
        <v>1116</v>
      </c>
      <c r="D1216" s="25">
        <v>1969</v>
      </c>
      <c r="E1216" s="111" t="s">
        <v>2932</v>
      </c>
      <c r="F1216" s="68" t="s">
        <v>2934</v>
      </c>
      <c r="G1216" s="30">
        <v>2</v>
      </c>
      <c r="H1216" s="30">
        <v>2</v>
      </c>
      <c r="I1216" s="144">
        <v>514.29999999999995</v>
      </c>
      <c r="J1216" s="144">
        <v>290.60000000000002</v>
      </c>
      <c r="K1216" s="144">
        <v>290.60000000000002</v>
      </c>
      <c r="L1216" s="30">
        <v>27</v>
      </c>
      <c r="M1216" s="144">
        <f t="shared" si="308"/>
        <v>1358501</v>
      </c>
      <c r="N1216" s="144"/>
      <c r="O1216" s="144"/>
      <c r="P1216" s="144"/>
      <c r="Q1216" s="144">
        <f t="shared" si="309"/>
        <v>1358501</v>
      </c>
      <c r="R1216" s="144"/>
      <c r="S1216" s="30"/>
      <c r="T1216" s="144"/>
      <c r="U1216" s="144">
        <v>383</v>
      </c>
      <c r="V1216" s="144">
        <f>U1216*3547</f>
        <v>1358501</v>
      </c>
      <c r="W1216" s="144"/>
      <c r="X1216" s="144"/>
      <c r="Y1216" s="144"/>
      <c r="Z1216" s="144"/>
      <c r="AA1216" s="144"/>
      <c r="AB1216" s="144"/>
      <c r="AC1216" s="144"/>
      <c r="AD1216" s="144"/>
      <c r="AE1216" s="144"/>
      <c r="AF1216" s="144"/>
      <c r="AG1216" s="324">
        <v>2025</v>
      </c>
      <c r="AH1216" s="128"/>
      <c r="AI1216" s="132"/>
      <c r="AJ1216" s="132"/>
      <c r="AK1216" s="141">
        <f t="shared" si="305"/>
        <v>1151</v>
      </c>
      <c r="AL1216" s="35" t="s">
        <v>153</v>
      </c>
      <c r="AM1216" s="141" t="str">
        <f t="shared" si="306"/>
        <v>1151.</v>
      </c>
      <c r="AN1216" s="147"/>
      <c r="AO1216" s="274"/>
      <c r="AP1216" s="16"/>
    </row>
    <row r="1217" spans="1:42" ht="22.5" customHeight="1" x14ac:dyDescent="0.25">
      <c r="A1217" s="68" t="str">
        <f t="shared" ref="A1217:A1269" si="310">AM1217</f>
        <v>1152.</v>
      </c>
      <c r="B1217" s="25">
        <v>5558</v>
      </c>
      <c r="C1217" s="36" t="s">
        <v>482</v>
      </c>
      <c r="D1217" s="25">
        <v>1984</v>
      </c>
      <c r="E1217" s="68" t="s">
        <v>2932</v>
      </c>
      <c r="F1217" s="68" t="s">
        <v>2933</v>
      </c>
      <c r="G1217" s="25">
        <v>3</v>
      </c>
      <c r="H1217" s="25">
        <v>2</v>
      </c>
      <c r="I1217" s="146">
        <v>1280.7</v>
      </c>
      <c r="J1217" s="144">
        <v>755.7</v>
      </c>
      <c r="K1217" s="146">
        <v>755.7</v>
      </c>
      <c r="L1217" s="25">
        <v>81</v>
      </c>
      <c r="M1217" s="146">
        <f t="shared" si="308"/>
        <v>2167217</v>
      </c>
      <c r="N1217" s="146"/>
      <c r="O1217" s="146"/>
      <c r="P1217" s="146"/>
      <c r="Q1217" s="144">
        <f t="shared" si="309"/>
        <v>2167217</v>
      </c>
      <c r="R1217" s="146"/>
      <c r="S1217" s="25"/>
      <c r="T1217" s="146"/>
      <c r="U1217" s="146">
        <v>611</v>
      </c>
      <c r="V1217" s="146">
        <f>U1217*3547</f>
        <v>2167217</v>
      </c>
      <c r="W1217" s="146"/>
      <c r="X1217" s="146"/>
      <c r="Y1217" s="146"/>
      <c r="Z1217" s="146"/>
      <c r="AA1217" s="146"/>
      <c r="AB1217" s="146"/>
      <c r="AC1217" s="146"/>
      <c r="AD1217" s="146"/>
      <c r="AE1217" s="146"/>
      <c r="AF1217" s="146"/>
      <c r="AG1217" s="324">
        <v>2025</v>
      </c>
      <c r="AH1217" s="128"/>
      <c r="AI1217" s="132"/>
      <c r="AJ1217" s="132"/>
      <c r="AK1217" s="141">
        <f t="shared" si="305"/>
        <v>1152</v>
      </c>
      <c r="AL1217" s="35" t="s">
        <v>153</v>
      </c>
      <c r="AM1217" s="141" t="str">
        <f t="shared" si="306"/>
        <v>1152.</v>
      </c>
      <c r="AN1217" s="147"/>
      <c r="AO1217" s="35"/>
      <c r="AP1217" s="16"/>
    </row>
    <row r="1218" spans="1:42" ht="22.5" customHeight="1" x14ac:dyDescent="0.25">
      <c r="A1218" s="68" t="str">
        <f t="shared" si="310"/>
        <v>1153.</v>
      </c>
      <c r="B1218" s="25">
        <v>5690</v>
      </c>
      <c r="C1218" s="36" t="s">
        <v>1651</v>
      </c>
      <c r="D1218" s="25">
        <v>1955</v>
      </c>
      <c r="E1218" s="111" t="s">
        <v>2932</v>
      </c>
      <c r="F1218" s="68" t="s">
        <v>2934</v>
      </c>
      <c r="G1218" s="30">
        <v>2</v>
      </c>
      <c r="H1218" s="30">
        <v>1</v>
      </c>
      <c r="I1218" s="144">
        <v>447.6</v>
      </c>
      <c r="J1218" s="144">
        <v>447.6</v>
      </c>
      <c r="K1218" s="144">
        <v>390.2</v>
      </c>
      <c r="L1218" s="30">
        <v>23</v>
      </c>
      <c r="M1218" s="144">
        <f t="shared" si="308"/>
        <v>2731568</v>
      </c>
      <c r="N1218" s="144"/>
      <c r="O1218" s="144"/>
      <c r="P1218" s="144"/>
      <c r="Q1218" s="144">
        <f t="shared" si="309"/>
        <v>2731568</v>
      </c>
      <c r="R1218" s="144">
        <v>128610</v>
      </c>
      <c r="S1218" s="30"/>
      <c r="T1218" s="144"/>
      <c r="U1218" s="146">
        <v>346</v>
      </c>
      <c r="V1218" s="146">
        <f>U1218*7523</f>
        <v>2602958</v>
      </c>
      <c r="W1218" s="144"/>
      <c r="X1218" s="144"/>
      <c r="Y1218" s="144"/>
      <c r="Z1218" s="144"/>
      <c r="AA1218" s="144"/>
      <c r="AB1218" s="144"/>
      <c r="AC1218" s="146"/>
      <c r="AD1218" s="146"/>
      <c r="AE1218" s="144"/>
      <c r="AF1218" s="144"/>
      <c r="AG1218" s="324">
        <v>2025</v>
      </c>
      <c r="AH1218" s="128"/>
      <c r="AI1218" s="132"/>
      <c r="AJ1218" s="132"/>
      <c r="AK1218" s="141">
        <f t="shared" si="305"/>
        <v>1153</v>
      </c>
      <c r="AL1218" s="35" t="s">
        <v>153</v>
      </c>
      <c r="AM1218" s="141" t="str">
        <f t="shared" si="306"/>
        <v>1153.</v>
      </c>
      <c r="AN1218" s="147"/>
      <c r="AO1218" s="274"/>
      <c r="AP1218" s="16"/>
    </row>
    <row r="1219" spans="1:42" ht="22.5" customHeight="1" x14ac:dyDescent="0.25">
      <c r="A1219" s="68" t="str">
        <f t="shared" si="310"/>
        <v>1154.</v>
      </c>
      <c r="B1219" s="25">
        <v>5691</v>
      </c>
      <c r="C1219" s="36" t="s">
        <v>1652</v>
      </c>
      <c r="D1219" s="25">
        <v>1841</v>
      </c>
      <c r="E1219" s="111" t="s">
        <v>2932</v>
      </c>
      <c r="F1219" s="68" t="s">
        <v>2934</v>
      </c>
      <c r="G1219" s="30">
        <v>2</v>
      </c>
      <c r="H1219" s="30">
        <v>1</v>
      </c>
      <c r="I1219" s="144">
        <v>516.4</v>
      </c>
      <c r="J1219" s="144">
        <v>516.4</v>
      </c>
      <c r="K1219" s="144">
        <v>298.5</v>
      </c>
      <c r="L1219" s="30">
        <v>20</v>
      </c>
      <c r="M1219" s="144">
        <f t="shared" si="308"/>
        <v>895578</v>
      </c>
      <c r="N1219" s="144"/>
      <c r="O1219" s="144"/>
      <c r="P1219" s="144"/>
      <c r="Q1219" s="144">
        <f t="shared" si="309"/>
        <v>895578</v>
      </c>
      <c r="R1219" s="146">
        <v>135755</v>
      </c>
      <c r="S1219" s="25"/>
      <c r="T1219" s="146"/>
      <c r="U1219" s="146">
        <v>101</v>
      </c>
      <c r="V1219" s="146">
        <f>U1219*7523</f>
        <v>759823</v>
      </c>
      <c r="W1219" s="146"/>
      <c r="X1219" s="146"/>
      <c r="Y1219" s="146"/>
      <c r="Z1219" s="146"/>
      <c r="AA1219" s="146"/>
      <c r="AB1219" s="146"/>
      <c r="AC1219" s="146"/>
      <c r="AD1219" s="146"/>
      <c r="AE1219" s="146"/>
      <c r="AF1219" s="146"/>
      <c r="AG1219" s="324">
        <v>2025</v>
      </c>
      <c r="AH1219" s="128"/>
      <c r="AI1219" s="132"/>
      <c r="AJ1219" s="132"/>
      <c r="AK1219" s="141">
        <f t="shared" si="305"/>
        <v>1154</v>
      </c>
      <c r="AL1219" s="35" t="s">
        <v>153</v>
      </c>
      <c r="AM1219" s="141" t="str">
        <f t="shared" si="306"/>
        <v>1154.</v>
      </c>
      <c r="AN1219" s="147"/>
      <c r="AO1219" s="274"/>
      <c r="AP1219" s="16"/>
    </row>
    <row r="1220" spans="1:42" ht="22.5" customHeight="1" x14ac:dyDescent="0.25">
      <c r="A1220" s="68" t="str">
        <f t="shared" si="310"/>
        <v>1155.</v>
      </c>
      <c r="B1220" s="25">
        <v>5692</v>
      </c>
      <c r="C1220" s="36" t="s">
        <v>1653</v>
      </c>
      <c r="D1220" s="25">
        <v>1956</v>
      </c>
      <c r="E1220" s="111" t="s">
        <v>2932</v>
      </c>
      <c r="F1220" s="68" t="s">
        <v>2934</v>
      </c>
      <c r="G1220" s="30">
        <v>2</v>
      </c>
      <c r="H1220" s="30">
        <v>2</v>
      </c>
      <c r="I1220" s="144">
        <v>364.6</v>
      </c>
      <c r="J1220" s="144">
        <v>364.6</v>
      </c>
      <c r="K1220" s="144">
        <v>239.5</v>
      </c>
      <c r="L1220" s="30">
        <v>20</v>
      </c>
      <c r="M1220" s="144">
        <f t="shared" si="308"/>
        <v>1051713.9900000002</v>
      </c>
      <c r="N1220" s="144"/>
      <c r="O1220" s="144"/>
      <c r="P1220" s="144"/>
      <c r="Q1220" s="144">
        <f t="shared" si="309"/>
        <v>1051713.9900000002</v>
      </c>
      <c r="R1220" s="146">
        <v>68592</v>
      </c>
      <c r="S1220" s="25"/>
      <c r="T1220" s="146"/>
      <c r="U1220" s="146">
        <v>277.17</v>
      </c>
      <c r="V1220" s="146">
        <f>U1220*3547</f>
        <v>983121.99000000011</v>
      </c>
      <c r="W1220" s="146"/>
      <c r="X1220" s="146"/>
      <c r="Y1220" s="146"/>
      <c r="Z1220" s="146"/>
      <c r="AA1220" s="146"/>
      <c r="AB1220" s="146"/>
      <c r="AC1220" s="146"/>
      <c r="AD1220" s="146"/>
      <c r="AE1220" s="146"/>
      <c r="AF1220" s="146"/>
      <c r="AG1220" s="324">
        <v>2025</v>
      </c>
      <c r="AH1220" s="128"/>
      <c r="AI1220" s="132"/>
      <c r="AJ1220" s="132"/>
      <c r="AK1220" s="141">
        <f t="shared" si="305"/>
        <v>1155</v>
      </c>
      <c r="AL1220" s="35" t="s">
        <v>153</v>
      </c>
      <c r="AM1220" s="141" t="str">
        <f t="shared" si="306"/>
        <v>1155.</v>
      </c>
      <c r="AN1220" s="147"/>
      <c r="AO1220" s="274"/>
      <c r="AP1220" s="16"/>
    </row>
    <row r="1221" spans="1:42" ht="22.5" customHeight="1" x14ac:dyDescent="0.25">
      <c r="A1221" s="68" t="str">
        <f t="shared" si="310"/>
        <v>1156.</v>
      </c>
      <c r="B1221" s="25">
        <v>1927</v>
      </c>
      <c r="C1221" s="36" t="s">
        <v>1576</v>
      </c>
      <c r="D1221" s="25">
        <v>1983</v>
      </c>
      <c r="E1221" s="68" t="s">
        <v>2932</v>
      </c>
      <c r="F1221" s="68" t="s">
        <v>2934</v>
      </c>
      <c r="G1221" s="25">
        <v>3</v>
      </c>
      <c r="H1221" s="25">
        <v>3</v>
      </c>
      <c r="I1221" s="146">
        <v>1946.7</v>
      </c>
      <c r="J1221" s="146">
        <v>1806.7</v>
      </c>
      <c r="K1221" s="146">
        <v>978.1</v>
      </c>
      <c r="L1221" s="25">
        <v>101</v>
      </c>
      <c r="M1221" s="144">
        <f>R1221+T1221+V1221+X1221+Z1221+AB1221+AE1221+AF1221</f>
        <v>2773754</v>
      </c>
      <c r="N1221" s="144"/>
      <c r="O1221" s="144"/>
      <c r="P1221" s="144"/>
      <c r="Q1221" s="144">
        <f>M1221</f>
        <v>2773754</v>
      </c>
      <c r="R1221" s="144"/>
      <c r="S1221" s="30"/>
      <c r="T1221" s="144"/>
      <c r="U1221" s="146">
        <v>782</v>
      </c>
      <c r="V1221" s="146">
        <f>U1221*3547</f>
        <v>2773754</v>
      </c>
      <c r="W1221" s="144"/>
      <c r="X1221" s="144"/>
      <c r="Y1221" s="144"/>
      <c r="Z1221" s="144"/>
      <c r="AA1221" s="144"/>
      <c r="AB1221" s="144"/>
      <c r="AC1221" s="323"/>
      <c r="AD1221" s="323"/>
      <c r="AE1221" s="144"/>
      <c r="AF1221" s="144"/>
      <c r="AG1221" s="324">
        <v>2025</v>
      </c>
      <c r="AH1221" s="128"/>
      <c r="AI1221" s="132"/>
      <c r="AJ1221" s="132"/>
      <c r="AK1221" s="141">
        <f t="shared" si="305"/>
        <v>1156</v>
      </c>
      <c r="AL1221" s="35" t="s">
        <v>153</v>
      </c>
      <c r="AM1221" s="141" t="str">
        <f t="shared" si="306"/>
        <v>1156.</v>
      </c>
      <c r="AN1221" s="147"/>
      <c r="AO1221" s="274"/>
      <c r="AP1221" s="16"/>
    </row>
    <row r="1222" spans="1:42" ht="22.5" customHeight="1" x14ac:dyDescent="0.25">
      <c r="A1222" s="68" t="str">
        <f t="shared" si="310"/>
        <v>1157.</v>
      </c>
      <c r="B1222" s="25">
        <v>1959</v>
      </c>
      <c r="C1222" s="36" t="s">
        <v>1586</v>
      </c>
      <c r="D1222" s="25">
        <v>2001</v>
      </c>
      <c r="E1222" s="68" t="s">
        <v>2932</v>
      </c>
      <c r="F1222" s="68" t="s">
        <v>2934</v>
      </c>
      <c r="G1222" s="25">
        <v>5</v>
      </c>
      <c r="H1222" s="25">
        <v>1</v>
      </c>
      <c r="I1222" s="146">
        <v>1223.8</v>
      </c>
      <c r="J1222" s="146">
        <v>1126.7</v>
      </c>
      <c r="K1222" s="146">
        <v>1084.8</v>
      </c>
      <c r="L1222" s="25">
        <v>29</v>
      </c>
      <c r="M1222" s="144">
        <f t="shared" si="308"/>
        <v>2431338</v>
      </c>
      <c r="N1222" s="144"/>
      <c r="O1222" s="144"/>
      <c r="P1222" s="144"/>
      <c r="Q1222" s="144">
        <f t="shared" si="309"/>
        <v>2431338</v>
      </c>
      <c r="R1222" s="144">
        <v>2431338</v>
      </c>
      <c r="S1222" s="30"/>
      <c r="T1222" s="144"/>
      <c r="U1222" s="146"/>
      <c r="V1222" s="146"/>
      <c r="W1222" s="144"/>
      <c r="X1222" s="144"/>
      <c r="Y1222" s="144"/>
      <c r="Z1222" s="144"/>
      <c r="AA1222" s="144"/>
      <c r="AB1222" s="144"/>
      <c r="AC1222" s="323"/>
      <c r="AD1222" s="323"/>
      <c r="AE1222" s="144"/>
      <c r="AF1222" s="144"/>
      <c r="AG1222" s="324">
        <v>2025</v>
      </c>
      <c r="AH1222" s="128"/>
      <c r="AI1222" s="132"/>
      <c r="AJ1222" s="132"/>
      <c r="AK1222" s="141">
        <f t="shared" si="305"/>
        <v>1157</v>
      </c>
      <c r="AL1222" s="35" t="s">
        <v>153</v>
      </c>
      <c r="AM1222" s="141" t="str">
        <f t="shared" si="306"/>
        <v>1157.</v>
      </c>
      <c r="AN1222" s="147"/>
      <c r="AO1222" s="274"/>
      <c r="AP1222" s="16"/>
    </row>
    <row r="1223" spans="1:42" ht="22.5" customHeight="1" x14ac:dyDescent="0.25">
      <c r="A1223" s="68" t="str">
        <f t="shared" si="310"/>
        <v>1158.</v>
      </c>
      <c r="B1223" s="25">
        <v>1960</v>
      </c>
      <c r="C1223" s="36" t="s">
        <v>1587</v>
      </c>
      <c r="D1223" s="25">
        <v>2001</v>
      </c>
      <c r="E1223" s="68" t="s">
        <v>2932</v>
      </c>
      <c r="F1223" s="68" t="s">
        <v>2934</v>
      </c>
      <c r="G1223" s="25">
        <v>5</v>
      </c>
      <c r="H1223" s="25">
        <v>1</v>
      </c>
      <c r="I1223" s="146">
        <v>1146.2</v>
      </c>
      <c r="J1223" s="146">
        <v>1059.4000000000001</v>
      </c>
      <c r="K1223" s="146">
        <v>1059.4000000000001</v>
      </c>
      <c r="L1223" s="25">
        <v>35</v>
      </c>
      <c r="M1223" s="144">
        <f t="shared" si="308"/>
        <v>2431338</v>
      </c>
      <c r="N1223" s="144"/>
      <c r="O1223" s="144"/>
      <c r="P1223" s="144"/>
      <c r="Q1223" s="144">
        <f t="shared" si="309"/>
        <v>2431338</v>
      </c>
      <c r="R1223" s="144">
        <v>2431338</v>
      </c>
      <c r="S1223" s="30"/>
      <c r="T1223" s="144"/>
      <c r="U1223" s="146"/>
      <c r="V1223" s="146"/>
      <c r="W1223" s="144"/>
      <c r="X1223" s="144"/>
      <c r="Y1223" s="144"/>
      <c r="Z1223" s="144"/>
      <c r="AA1223" s="144"/>
      <c r="AB1223" s="144"/>
      <c r="AC1223" s="323"/>
      <c r="AD1223" s="323"/>
      <c r="AE1223" s="144"/>
      <c r="AF1223" s="144"/>
      <c r="AG1223" s="324">
        <v>2025</v>
      </c>
      <c r="AH1223" s="128"/>
      <c r="AI1223" s="132"/>
      <c r="AJ1223" s="132"/>
      <c r="AK1223" s="141">
        <f t="shared" si="305"/>
        <v>1158</v>
      </c>
      <c r="AL1223" s="35" t="s">
        <v>153</v>
      </c>
      <c r="AM1223" s="141" t="str">
        <f t="shared" si="306"/>
        <v>1158.</v>
      </c>
      <c r="AN1223" s="147"/>
      <c r="AO1223" s="274"/>
      <c r="AP1223" s="16"/>
    </row>
    <row r="1224" spans="1:42" ht="22.5" customHeight="1" x14ac:dyDescent="0.25">
      <c r="A1224" s="68" t="str">
        <f t="shared" si="310"/>
        <v>1159.</v>
      </c>
      <c r="B1224" s="25">
        <v>2018</v>
      </c>
      <c r="C1224" s="137" t="s">
        <v>406</v>
      </c>
      <c r="D1224" s="25">
        <v>1999</v>
      </c>
      <c r="E1224" s="111" t="s">
        <v>2932</v>
      </c>
      <c r="F1224" s="68" t="s">
        <v>2934</v>
      </c>
      <c r="G1224" s="30">
        <v>2</v>
      </c>
      <c r="H1224" s="30">
        <v>1</v>
      </c>
      <c r="I1224" s="144">
        <v>391.3</v>
      </c>
      <c r="J1224" s="144">
        <v>292.5</v>
      </c>
      <c r="K1224" s="144">
        <v>292.5</v>
      </c>
      <c r="L1224" s="30">
        <v>8</v>
      </c>
      <c r="M1224" s="144">
        <f t="shared" si="308"/>
        <v>369720</v>
      </c>
      <c r="N1224" s="144"/>
      <c r="O1224" s="144"/>
      <c r="P1224" s="144"/>
      <c r="Q1224" s="144">
        <f t="shared" si="309"/>
        <v>369720</v>
      </c>
      <c r="R1224" s="144">
        <v>369720</v>
      </c>
      <c r="S1224" s="30"/>
      <c r="T1224" s="144"/>
      <c r="U1224" s="144"/>
      <c r="V1224" s="144"/>
      <c r="W1224" s="144"/>
      <c r="X1224" s="144"/>
      <c r="Y1224" s="144"/>
      <c r="Z1224" s="144"/>
      <c r="AA1224" s="144"/>
      <c r="AB1224" s="144"/>
      <c r="AC1224" s="144"/>
      <c r="AD1224" s="144"/>
      <c r="AE1224" s="144"/>
      <c r="AF1224" s="144"/>
      <c r="AG1224" s="324">
        <v>2025</v>
      </c>
      <c r="AH1224" s="128"/>
      <c r="AI1224" s="132"/>
      <c r="AJ1224" s="132"/>
      <c r="AK1224" s="141">
        <f t="shared" si="305"/>
        <v>1159</v>
      </c>
      <c r="AL1224" s="35" t="s">
        <v>153</v>
      </c>
      <c r="AM1224" s="141" t="str">
        <f t="shared" si="306"/>
        <v>1159.</v>
      </c>
      <c r="AN1224" s="147"/>
      <c r="AO1224" s="274"/>
      <c r="AP1224" s="16"/>
    </row>
    <row r="1225" spans="1:42" ht="21" customHeight="1" x14ac:dyDescent="0.25">
      <c r="A1225" s="68" t="str">
        <f t="shared" si="310"/>
        <v>1160.</v>
      </c>
      <c r="B1225" s="25">
        <v>2121</v>
      </c>
      <c r="C1225" s="36" t="s">
        <v>1627</v>
      </c>
      <c r="D1225" s="25">
        <v>2000</v>
      </c>
      <c r="E1225" s="68" t="s">
        <v>2932</v>
      </c>
      <c r="F1225" s="68" t="s">
        <v>2934</v>
      </c>
      <c r="G1225" s="25">
        <v>3</v>
      </c>
      <c r="H1225" s="25">
        <v>3</v>
      </c>
      <c r="I1225" s="146">
        <v>1876.8</v>
      </c>
      <c r="J1225" s="146">
        <v>1767.5</v>
      </c>
      <c r="K1225" s="146">
        <v>1767.5</v>
      </c>
      <c r="L1225" s="25">
        <v>65</v>
      </c>
      <c r="M1225" s="146">
        <f t="shared" si="308"/>
        <v>7541807.5</v>
      </c>
      <c r="N1225" s="146"/>
      <c r="O1225" s="146"/>
      <c r="P1225" s="146"/>
      <c r="Q1225" s="144">
        <f t="shared" si="309"/>
        <v>7541807.5</v>
      </c>
      <c r="R1225" s="146"/>
      <c r="S1225" s="25"/>
      <c r="T1225" s="146"/>
      <c r="U1225" s="146">
        <v>1002.5</v>
      </c>
      <c r="V1225" s="146">
        <f>U1225*7523</f>
        <v>7541807.5</v>
      </c>
      <c r="W1225" s="146"/>
      <c r="X1225" s="146"/>
      <c r="Y1225" s="146"/>
      <c r="Z1225" s="146"/>
      <c r="AA1225" s="146"/>
      <c r="AB1225" s="146"/>
      <c r="AC1225" s="146"/>
      <c r="AD1225" s="146"/>
      <c r="AE1225" s="146"/>
      <c r="AF1225" s="146"/>
      <c r="AG1225" s="324">
        <v>2025</v>
      </c>
      <c r="AH1225" s="128"/>
      <c r="AI1225" s="132"/>
      <c r="AJ1225" s="132"/>
      <c r="AK1225" s="141">
        <f t="shared" si="305"/>
        <v>1160</v>
      </c>
      <c r="AL1225" s="35" t="s">
        <v>153</v>
      </c>
      <c r="AM1225" s="141" t="str">
        <f t="shared" si="306"/>
        <v>1160.</v>
      </c>
      <c r="AN1225" s="147"/>
      <c r="AO1225" s="274"/>
      <c r="AP1225" s="16"/>
    </row>
    <row r="1226" spans="1:42" ht="22.5" customHeight="1" x14ac:dyDescent="0.25">
      <c r="A1226" s="68" t="str">
        <f t="shared" si="310"/>
        <v>1161.</v>
      </c>
      <c r="B1226" s="25">
        <v>5582</v>
      </c>
      <c r="C1226" s="36" t="s">
        <v>1649</v>
      </c>
      <c r="D1226" s="25">
        <v>2013</v>
      </c>
      <c r="E1226" s="68" t="s">
        <v>2932</v>
      </c>
      <c r="F1226" s="68" t="s">
        <v>2934</v>
      </c>
      <c r="G1226" s="25">
        <v>3</v>
      </c>
      <c r="H1226" s="25">
        <v>2</v>
      </c>
      <c r="I1226" s="146">
        <v>1633.6</v>
      </c>
      <c r="J1226" s="146">
        <v>1633.6</v>
      </c>
      <c r="K1226" s="146">
        <v>1633.6</v>
      </c>
      <c r="L1226" s="25">
        <v>47</v>
      </c>
      <c r="M1226" s="144">
        <f t="shared" si="308"/>
        <v>3251889.5999999996</v>
      </c>
      <c r="N1226" s="144"/>
      <c r="O1226" s="144"/>
      <c r="P1226" s="144"/>
      <c r="Q1226" s="144">
        <f t="shared" si="309"/>
        <v>3251889.5999999996</v>
      </c>
      <c r="R1226" s="144"/>
      <c r="S1226" s="30"/>
      <c r="T1226" s="144"/>
      <c r="U1226" s="146">
        <v>916.8</v>
      </c>
      <c r="V1226" s="146">
        <f>U1226*3547</f>
        <v>3251889.5999999996</v>
      </c>
      <c r="W1226" s="144"/>
      <c r="X1226" s="144"/>
      <c r="Y1226" s="144"/>
      <c r="Z1226" s="144"/>
      <c r="AA1226" s="144"/>
      <c r="AB1226" s="144"/>
      <c r="AC1226" s="146"/>
      <c r="AD1226" s="146"/>
      <c r="AE1226" s="144"/>
      <c r="AF1226" s="144"/>
      <c r="AG1226" s="324">
        <v>2025</v>
      </c>
      <c r="AH1226" s="128"/>
      <c r="AI1226" s="132"/>
      <c r="AJ1226" s="132"/>
      <c r="AK1226" s="141">
        <f t="shared" si="305"/>
        <v>1161</v>
      </c>
      <c r="AL1226" s="35" t="s">
        <v>153</v>
      </c>
      <c r="AM1226" s="141" t="str">
        <f t="shared" si="306"/>
        <v>1161.</v>
      </c>
      <c r="AN1226" s="147"/>
      <c r="AO1226" s="274"/>
      <c r="AP1226" s="16"/>
    </row>
    <row r="1227" spans="1:42" ht="22.5" customHeight="1" x14ac:dyDescent="0.25">
      <c r="A1227" s="68" t="str">
        <f t="shared" si="310"/>
        <v>1162.</v>
      </c>
      <c r="B1227" s="25">
        <v>5626</v>
      </c>
      <c r="C1227" s="37" t="s">
        <v>1650</v>
      </c>
      <c r="D1227" s="25">
        <v>2014</v>
      </c>
      <c r="E1227" s="111" t="s">
        <v>2932</v>
      </c>
      <c r="F1227" s="68" t="s">
        <v>2934</v>
      </c>
      <c r="G1227" s="30">
        <v>3</v>
      </c>
      <c r="H1227" s="30">
        <v>2</v>
      </c>
      <c r="I1227" s="144">
        <v>1846.5</v>
      </c>
      <c r="J1227" s="144">
        <v>1846.5</v>
      </c>
      <c r="K1227" s="144">
        <v>1846.5</v>
      </c>
      <c r="L1227" s="30">
        <v>63</v>
      </c>
      <c r="M1227" s="144">
        <f t="shared" si="308"/>
        <v>2681532</v>
      </c>
      <c r="N1227" s="144"/>
      <c r="O1227" s="144"/>
      <c r="P1227" s="144"/>
      <c r="Q1227" s="144">
        <f t="shared" si="309"/>
        <v>2681532</v>
      </c>
      <c r="R1227" s="144"/>
      <c r="S1227" s="30"/>
      <c r="T1227" s="144"/>
      <c r="U1227" s="146">
        <v>756</v>
      </c>
      <c r="V1227" s="146">
        <f>U1227*3547</f>
        <v>2681532</v>
      </c>
      <c r="W1227" s="144"/>
      <c r="X1227" s="144"/>
      <c r="Y1227" s="144"/>
      <c r="Z1227" s="144"/>
      <c r="AA1227" s="144"/>
      <c r="AB1227" s="144"/>
      <c r="AC1227" s="146"/>
      <c r="AD1227" s="146"/>
      <c r="AE1227" s="144"/>
      <c r="AF1227" s="144"/>
      <c r="AG1227" s="324">
        <v>2025</v>
      </c>
      <c r="AH1227" s="128"/>
      <c r="AI1227" s="132"/>
      <c r="AJ1227" s="132"/>
      <c r="AK1227" s="141">
        <f t="shared" si="305"/>
        <v>1162</v>
      </c>
      <c r="AL1227" s="35" t="s">
        <v>153</v>
      </c>
      <c r="AM1227" s="141" t="str">
        <f t="shared" si="306"/>
        <v>1162.</v>
      </c>
      <c r="AN1227" s="147"/>
      <c r="AO1227" s="274"/>
      <c r="AP1227" s="16"/>
    </row>
    <row r="1228" spans="1:42" ht="22.5" customHeight="1" x14ac:dyDescent="0.25">
      <c r="A1228" s="68" t="str">
        <f t="shared" si="310"/>
        <v>1163.</v>
      </c>
      <c r="B1228" s="25">
        <v>1866</v>
      </c>
      <c r="C1228" s="137" t="s">
        <v>381</v>
      </c>
      <c r="D1228" s="25">
        <v>1971</v>
      </c>
      <c r="E1228" s="111" t="s">
        <v>2932</v>
      </c>
      <c r="F1228" s="68" t="s">
        <v>2934</v>
      </c>
      <c r="G1228" s="30">
        <v>2</v>
      </c>
      <c r="H1228" s="30">
        <v>2</v>
      </c>
      <c r="I1228" s="144">
        <v>715</v>
      </c>
      <c r="J1228" s="144">
        <v>462.2</v>
      </c>
      <c r="K1228" s="144">
        <v>462.2</v>
      </c>
      <c r="L1228" s="30">
        <v>50</v>
      </c>
      <c r="M1228" s="144">
        <f t="shared" ref="M1228:M1267" si="311">R1228+T1228+V1228+X1228+Z1228+AB1228+AE1228+AF1228</f>
        <v>844688</v>
      </c>
      <c r="N1228" s="144"/>
      <c r="O1228" s="144"/>
      <c r="P1228" s="144"/>
      <c r="Q1228" s="144">
        <f t="shared" ref="Q1228:Q1267" si="312">M1228</f>
        <v>844688</v>
      </c>
      <c r="R1228" s="144">
        <v>844688</v>
      </c>
      <c r="S1228" s="30"/>
      <c r="T1228" s="144"/>
      <c r="U1228" s="144"/>
      <c r="V1228" s="144"/>
      <c r="W1228" s="144"/>
      <c r="X1228" s="144"/>
      <c r="Y1228" s="144"/>
      <c r="Z1228" s="144"/>
      <c r="AA1228" s="144"/>
      <c r="AB1228" s="144"/>
      <c r="AC1228" s="144"/>
      <c r="AD1228" s="144"/>
      <c r="AE1228" s="144"/>
      <c r="AF1228" s="144"/>
      <c r="AG1228" s="324">
        <v>2025</v>
      </c>
      <c r="AH1228" s="128"/>
      <c r="AI1228" s="132"/>
      <c r="AJ1228" s="132"/>
      <c r="AK1228" s="141">
        <f t="shared" si="305"/>
        <v>1163</v>
      </c>
      <c r="AL1228" s="35" t="s">
        <v>153</v>
      </c>
      <c r="AM1228" s="141" t="str">
        <f t="shared" si="306"/>
        <v>1163.</v>
      </c>
      <c r="AN1228" s="147"/>
      <c r="AO1228" s="274"/>
      <c r="AP1228" s="16"/>
    </row>
    <row r="1229" spans="1:42" ht="22.5" customHeight="1" x14ac:dyDescent="0.25">
      <c r="A1229" s="68" t="str">
        <f t="shared" si="310"/>
        <v>1164.</v>
      </c>
      <c r="B1229" s="25">
        <v>1874</v>
      </c>
      <c r="C1229" s="137" t="s">
        <v>383</v>
      </c>
      <c r="D1229" s="25">
        <v>1962</v>
      </c>
      <c r="E1229" s="111" t="s">
        <v>2932</v>
      </c>
      <c r="F1229" s="68" t="s">
        <v>2934</v>
      </c>
      <c r="G1229" s="30">
        <v>3</v>
      </c>
      <c r="H1229" s="30">
        <v>2</v>
      </c>
      <c r="I1229" s="144">
        <v>1488.7</v>
      </c>
      <c r="J1229" s="144">
        <v>966.4</v>
      </c>
      <c r="K1229" s="144">
        <v>966.4</v>
      </c>
      <c r="L1229" s="30">
        <v>43</v>
      </c>
      <c r="M1229" s="144">
        <f t="shared" si="311"/>
        <v>563040</v>
      </c>
      <c r="N1229" s="144"/>
      <c r="O1229" s="144"/>
      <c r="P1229" s="144"/>
      <c r="Q1229" s="144">
        <f t="shared" si="312"/>
        <v>563040</v>
      </c>
      <c r="R1229" s="144">
        <v>563040</v>
      </c>
      <c r="S1229" s="30"/>
      <c r="T1229" s="144"/>
      <c r="U1229" s="144"/>
      <c r="V1229" s="144"/>
      <c r="W1229" s="144"/>
      <c r="X1229" s="144"/>
      <c r="Y1229" s="144"/>
      <c r="Z1229" s="144"/>
      <c r="AA1229" s="144"/>
      <c r="AB1229" s="144"/>
      <c r="AC1229" s="144"/>
      <c r="AD1229" s="144"/>
      <c r="AE1229" s="144"/>
      <c r="AF1229" s="144"/>
      <c r="AG1229" s="324">
        <v>2025</v>
      </c>
      <c r="AH1229" s="128"/>
      <c r="AI1229" s="132"/>
      <c r="AJ1229" s="132"/>
      <c r="AK1229" s="141">
        <f t="shared" si="305"/>
        <v>1164</v>
      </c>
      <c r="AL1229" s="35" t="s">
        <v>153</v>
      </c>
      <c r="AM1229" s="141" t="str">
        <f t="shared" si="306"/>
        <v>1164.</v>
      </c>
      <c r="AN1229" s="147"/>
      <c r="AO1229" s="274"/>
      <c r="AP1229" s="16"/>
    </row>
    <row r="1230" spans="1:42" ht="22.5" customHeight="1" x14ac:dyDescent="0.25">
      <c r="A1230" s="68" t="str">
        <f t="shared" si="310"/>
        <v>1165.</v>
      </c>
      <c r="B1230" s="25">
        <v>1879</v>
      </c>
      <c r="C1230" s="36" t="s">
        <v>1563</v>
      </c>
      <c r="D1230" s="25">
        <v>1962</v>
      </c>
      <c r="E1230" s="111" t="s">
        <v>2932</v>
      </c>
      <c r="F1230" s="68" t="s">
        <v>2934</v>
      </c>
      <c r="G1230" s="30">
        <v>3</v>
      </c>
      <c r="H1230" s="30">
        <v>2</v>
      </c>
      <c r="I1230" s="144">
        <v>1489.7</v>
      </c>
      <c r="J1230" s="144">
        <v>968.6</v>
      </c>
      <c r="K1230" s="144">
        <v>968.6</v>
      </c>
      <c r="L1230" s="30">
        <v>53</v>
      </c>
      <c r="M1230" s="146">
        <f t="shared" si="311"/>
        <v>1046757</v>
      </c>
      <c r="N1230" s="146"/>
      <c r="O1230" s="146"/>
      <c r="P1230" s="146"/>
      <c r="Q1230" s="144">
        <f t="shared" si="312"/>
        <v>1046757</v>
      </c>
      <c r="R1230" s="146">
        <f>483717+563040</f>
        <v>1046757</v>
      </c>
      <c r="S1230" s="25"/>
      <c r="T1230" s="146"/>
      <c r="U1230" s="146"/>
      <c r="V1230" s="146"/>
      <c r="W1230" s="146"/>
      <c r="X1230" s="146"/>
      <c r="Y1230" s="146"/>
      <c r="Z1230" s="146"/>
      <c r="AA1230" s="146"/>
      <c r="AB1230" s="146"/>
      <c r="AC1230" s="146"/>
      <c r="AD1230" s="146"/>
      <c r="AE1230" s="146"/>
      <c r="AF1230" s="146"/>
      <c r="AG1230" s="324">
        <v>2025</v>
      </c>
      <c r="AH1230" s="128"/>
      <c r="AI1230" s="132"/>
      <c r="AJ1230" s="132"/>
      <c r="AK1230" s="141">
        <f t="shared" si="305"/>
        <v>1165</v>
      </c>
      <c r="AL1230" s="35" t="s">
        <v>153</v>
      </c>
      <c r="AM1230" s="141" t="str">
        <f t="shared" si="306"/>
        <v>1165.</v>
      </c>
      <c r="AN1230" s="147"/>
      <c r="AO1230" s="274"/>
      <c r="AP1230" s="16"/>
    </row>
    <row r="1231" spans="1:42" ht="22.5" customHeight="1" x14ac:dyDescent="0.25">
      <c r="A1231" s="68" t="str">
        <f t="shared" si="310"/>
        <v>1166.</v>
      </c>
      <c r="B1231" s="25">
        <v>1919</v>
      </c>
      <c r="C1231" s="138" t="s">
        <v>502</v>
      </c>
      <c r="D1231" s="25">
        <v>1970</v>
      </c>
      <c r="E1231" s="68" t="s">
        <v>2932</v>
      </c>
      <c r="F1231" s="68" t="s">
        <v>2934</v>
      </c>
      <c r="G1231" s="25">
        <v>2</v>
      </c>
      <c r="H1231" s="25">
        <v>2</v>
      </c>
      <c r="I1231" s="146">
        <v>749.9</v>
      </c>
      <c r="J1231" s="144">
        <v>702.6</v>
      </c>
      <c r="K1231" s="146">
        <v>702.6</v>
      </c>
      <c r="L1231" s="25">
        <v>37</v>
      </c>
      <c r="M1231" s="146">
        <f t="shared" si="311"/>
        <v>2089765</v>
      </c>
      <c r="N1231" s="146"/>
      <c r="O1231" s="146"/>
      <c r="P1231" s="146"/>
      <c r="Q1231" s="144">
        <f t="shared" si="312"/>
        <v>2089765</v>
      </c>
      <c r="R1231" s="146">
        <f>388206+1701559</f>
        <v>2089765</v>
      </c>
      <c r="S1231" s="25"/>
      <c r="T1231" s="146"/>
      <c r="U1231" s="146"/>
      <c r="V1231" s="146"/>
      <c r="W1231" s="146"/>
      <c r="X1231" s="146"/>
      <c r="Y1231" s="146"/>
      <c r="Z1231" s="146"/>
      <c r="AA1231" s="146"/>
      <c r="AB1231" s="146"/>
      <c r="AC1231" s="146"/>
      <c r="AD1231" s="146"/>
      <c r="AE1231" s="146"/>
      <c r="AF1231" s="144"/>
      <c r="AG1231" s="324">
        <v>2025</v>
      </c>
      <c r="AH1231" s="128"/>
      <c r="AI1231" s="132"/>
      <c r="AJ1231" s="132"/>
      <c r="AK1231" s="141">
        <f t="shared" si="305"/>
        <v>1166</v>
      </c>
      <c r="AL1231" s="35" t="s">
        <v>153</v>
      </c>
      <c r="AM1231" s="141" t="str">
        <f t="shared" si="306"/>
        <v>1166.</v>
      </c>
      <c r="AN1231" s="147"/>
      <c r="AO1231" s="274"/>
      <c r="AP1231" s="16"/>
    </row>
    <row r="1232" spans="1:42" ht="22.5" customHeight="1" x14ac:dyDescent="0.25">
      <c r="A1232" s="68" t="str">
        <f t="shared" si="310"/>
        <v>1167.</v>
      </c>
      <c r="B1232" s="25">
        <v>1920</v>
      </c>
      <c r="C1232" s="36" t="s">
        <v>450</v>
      </c>
      <c r="D1232" s="25">
        <v>1972</v>
      </c>
      <c r="E1232" s="68" t="s">
        <v>2932</v>
      </c>
      <c r="F1232" s="68" t="s">
        <v>2934</v>
      </c>
      <c r="G1232" s="25">
        <v>2</v>
      </c>
      <c r="H1232" s="25">
        <v>2</v>
      </c>
      <c r="I1232" s="146">
        <v>743.7</v>
      </c>
      <c r="J1232" s="144">
        <v>696.8</v>
      </c>
      <c r="K1232" s="146">
        <v>696.8</v>
      </c>
      <c r="L1232" s="25">
        <v>38</v>
      </c>
      <c r="M1232" s="146">
        <f t="shared" si="311"/>
        <v>516120</v>
      </c>
      <c r="N1232" s="146"/>
      <c r="O1232" s="146"/>
      <c r="P1232" s="146"/>
      <c r="Q1232" s="144">
        <f t="shared" si="312"/>
        <v>516120</v>
      </c>
      <c r="R1232" s="146">
        <v>516120</v>
      </c>
      <c r="S1232" s="25"/>
      <c r="T1232" s="146"/>
      <c r="U1232" s="146"/>
      <c r="V1232" s="146"/>
      <c r="W1232" s="146"/>
      <c r="X1232" s="146"/>
      <c r="Y1232" s="146"/>
      <c r="Z1232" s="146"/>
      <c r="AA1232" s="146"/>
      <c r="AB1232" s="146"/>
      <c r="AC1232" s="146"/>
      <c r="AD1232" s="146"/>
      <c r="AE1232" s="146"/>
      <c r="AF1232" s="146"/>
      <c r="AG1232" s="324">
        <v>2025</v>
      </c>
      <c r="AH1232" s="128"/>
      <c r="AI1232" s="132"/>
      <c r="AJ1232" s="132"/>
      <c r="AK1232" s="141">
        <f t="shared" si="305"/>
        <v>1167</v>
      </c>
      <c r="AL1232" s="35" t="s">
        <v>153</v>
      </c>
      <c r="AM1232" s="141" t="str">
        <f t="shared" si="306"/>
        <v>1167.</v>
      </c>
      <c r="AN1232" s="147"/>
      <c r="AO1232" s="35"/>
      <c r="AP1232" s="16"/>
    </row>
    <row r="1233" spans="1:42" ht="22.5" customHeight="1" x14ac:dyDescent="0.25">
      <c r="A1233" s="68" t="str">
        <f t="shared" si="310"/>
        <v>1168.</v>
      </c>
      <c r="B1233" s="25">
        <v>1939</v>
      </c>
      <c r="C1233" s="138" t="s">
        <v>387</v>
      </c>
      <c r="D1233" s="25">
        <v>1967</v>
      </c>
      <c r="E1233" s="68" t="s">
        <v>2932</v>
      </c>
      <c r="F1233" s="68" t="s">
        <v>2934</v>
      </c>
      <c r="G1233" s="25">
        <v>2</v>
      </c>
      <c r="H1233" s="25">
        <v>2</v>
      </c>
      <c r="I1233" s="146">
        <v>663.6</v>
      </c>
      <c r="J1233" s="144">
        <v>616.79999999999995</v>
      </c>
      <c r="K1233" s="146">
        <v>616.79999999999995</v>
      </c>
      <c r="L1233" s="25">
        <v>27</v>
      </c>
      <c r="M1233" s="146">
        <f t="shared" si="311"/>
        <v>807024</v>
      </c>
      <c r="N1233" s="146"/>
      <c r="O1233" s="146"/>
      <c r="P1233" s="146"/>
      <c r="Q1233" s="144">
        <f t="shared" si="312"/>
        <v>807024</v>
      </c>
      <c r="R1233" s="146">
        <v>807024</v>
      </c>
      <c r="S1233" s="25"/>
      <c r="T1233" s="146"/>
      <c r="U1233" s="146"/>
      <c r="V1233" s="146"/>
      <c r="W1233" s="146"/>
      <c r="X1233" s="146"/>
      <c r="Y1233" s="146"/>
      <c r="Z1233" s="146"/>
      <c r="AA1233" s="146"/>
      <c r="AB1233" s="146"/>
      <c r="AC1233" s="146"/>
      <c r="AD1233" s="146"/>
      <c r="AE1233" s="146"/>
      <c r="AF1233" s="144"/>
      <c r="AG1233" s="324">
        <v>2025</v>
      </c>
      <c r="AH1233" s="128"/>
      <c r="AI1233" s="132"/>
      <c r="AJ1233" s="132"/>
      <c r="AK1233" s="141">
        <f t="shared" si="305"/>
        <v>1168</v>
      </c>
      <c r="AL1233" s="35" t="s">
        <v>153</v>
      </c>
      <c r="AM1233" s="141" t="str">
        <f t="shared" si="306"/>
        <v>1168.</v>
      </c>
      <c r="AN1233" s="147"/>
      <c r="AO1233" s="274"/>
      <c r="AP1233" s="16"/>
    </row>
    <row r="1234" spans="1:42" ht="22.5" customHeight="1" x14ac:dyDescent="0.25">
      <c r="A1234" s="68" t="str">
        <f t="shared" si="310"/>
        <v>1169.</v>
      </c>
      <c r="B1234" s="25">
        <v>1941</v>
      </c>
      <c r="C1234" s="138" t="s">
        <v>389</v>
      </c>
      <c r="D1234" s="25">
        <v>1968</v>
      </c>
      <c r="E1234" s="68" t="s">
        <v>2932</v>
      </c>
      <c r="F1234" s="68" t="s">
        <v>2934</v>
      </c>
      <c r="G1234" s="25">
        <v>2</v>
      </c>
      <c r="H1234" s="25">
        <v>2</v>
      </c>
      <c r="I1234" s="146">
        <v>661.8</v>
      </c>
      <c r="J1234" s="144">
        <v>615.20000000000005</v>
      </c>
      <c r="K1234" s="146">
        <v>615.20000000000005</v>
      </c>
      <c r="L1234" s="25">
        <v>42</v>
      </c>
      <c r="M1234" s="146">
        <f t="shared" si="311"/>
        <v>807024</v>
      </c>
      <c r="N1234" s="146"/>
      <c r="O1234" s="146"/>
      <c r="P1234" s="146"/>
      <c r="Q1234" s="144">
        <f t="shared" si="312"/>
        <v>807024</v>
      </c>
      <c r="R1234" s="146">
        <v>807024</v>
      </c>
      <c r="S1234" s="25"/>
      <c r="T1234" s="146"/>
      <c r="U1234" s="146"/>
      <c r="V1234" s="146"/>
      <c r="W1234" s="146"/>
      <c r="X1234" s="146"/>
      <c r="Y1234" s="146"/>
      <c r="Z1234" s="146"/>
      <c r="AA1234" s="146"/>
      <c r="AB1234" s="146"/>
      <c r="AC1234" s="146"/>
      <c r="AD1234" s="146"/>
      <c r="AE1234" s="146"/>
      <c r="AF1234" s="144"/>
      <c r="AG1234" s="324">
        <v>2025</v>
      </c>
      <c r="AH1234" s="128"/>
      <c r="AI1234" s="132"/>
      <c r="AJ1234" s="132"/>
      <c r="AK1234" s="141">
        <f t="shared" si="305"/>
        <v>1169</v>
      </c>
      <c r="AL1234" s="35" t="s">
        <v>153</v>
      </c>
      <c r="AM1234" s="141" t="str">
        <f t="shared" si="306"/>
        <v>1169.</v>
      </c>
      <c r="AN1234" s="147"/>
      <c r="AO1234" s="274"/>
      <c r="AP1234" s="16"/>
    </row>
    <row r="1235" spans="1:42" ht="22.5" customHeight="1" x14ac:dyDescent="0.25">
      <c r="A1235" s="68" t="str">
        <f t="shared" si="310"/>
        <v>1170.</v>
      </c>
      <c r="B1235" s="25">
        <v>1964</v>
      </c>
      <c r="C1235" s="137" t="s">
        <v>394</v>
      </c>
      <c r="D1235" s="25">
        <v>1976</v>
      </c>
      <c r="E1235" s="111" t="s">
        <v>2932</v>
      </c>
      <c r="F1235" s="111" t="s">
        <v>2933</v>
      </c>
      <c r="G1235" s="30">
        <v>5</v>
      </c>
      <c r="H1235" s="30">
        <v>4</v>
      </c>
      <c r="I1235" s="144">
        <v>3331.6</v>
      </c>
      <c r="J1235" s="144">
        <v>3331.6</v>
      </c>
      <c r="K1235" s="144">
        <v>3282.1</v>
      </c>
      <c r="L1235" s="30">
        <v>161</v>
      </c>
      <c r="M1235" s="144">
        <f t="shared" si="311"/>
        <v>881166</v>
      </c>
      <c r="N1235" s="144"/>
      <c r="O1235" s="144"/>
      <c r="P1235" s="144"/>
      <c r="Q1235" s="144">
        <f t="shared" si="312"/>
        <v>881166</v>
      </c>
      <c r="R1235" s="144">
        <v>881166</v>
      </c>
      <c r="S1235" s="30"/>
      <c r="T1235" s="144"/>
      <c r="U1235" s="146"/>
      <c r="V1235" s="146"/>
      <c r="W1235" s="144"/>
      <c r="X1235" s="144"/>
      <c r="Y1235" s="144"/>
      <c r="Z1235" s="144"/>
      <c r="AA1235" s="144"/>
      <c r="AB1235" s="144"/>
      <c r="AC1235" s="144"/>
      <c r="AD1235" s="144"/>
      <c r="AE1235" s="144"/>
      <c r="AF1235" s="144"/>
      <c r="AG1235" s="324">
        <v>2025</v>
      </c>
      <c r="AH1235" s="128"/>
      <c r="AI1235" s="132"/>
      <c r="AJ1235" s="132"/>
      <c r="AK1235" s="141">
        <f t="shared" si="305"/>
        <v>1170</v>
      </c>
      <c r="AL1235" s="35" t="s">
        <v>153</v>
      </c>
      <c r="AM1235" s="141" t="str">
        <f t="shared" si="306"/>
        <v>1170.</v>
      </c>
      <c r="AN1235" s="147"/>
      <c r="AO1235" s="274"/>
      <c r="AP1235" s="16"/>
    </row>
    <row r="1236" spans="1:42" ht="22.5" customHeight="1" x14ac:dyDescent="0.25">
      <c r="A1236" s="68" t="str">
        <f t="shared" si="310"/>
        <v>1171.</v>
      </c>
      <c r="B1236" s="25">
        <v>1982</v>
      </c>
      <c r="C1236" s="137" t="s">
        <v>397</v>
      </c>
      <c r="D1236" s="25">
        <v>1963</v>
      </c>
      <c r="E1236" s="111" t="s">
        <v>2932</v>
      </c>
      <c r="F1236" s="68" t="s">
        <v>2934</v>
      </c>
      <c r="G1236" s="30">
        <v>2</v>
      </c>
      <c r="H1236" s="30">
        <v>1</v>
      </c>
      <c r="I1236" s="144">
        <v>407.1</v>
      </c>
      <c r="J1236" s="144">
        <v>355.7</v>
      </c>
      <c r="K1236" s="144">
        <v>355.7</v>
      </c>
      <c r="L1236" s="30">
        <v>13</v>
      </c>
      <c r="M1236" s="144">
        <f t="shared" si="311"/>
        <v>713749.7</v>
      </c>
      <c r="N1236" s="144"/>
      <c r="O1236" s="144"/>
      <c r="P1236" s="144"/>
      <c r="Q1236" s="144">
        <f t="shared" si="312"/>
        <v>713749.7</v>
      </c>
      <c r="R1236" s="144">
        <v>582309</v>
      </c>
      <c r="S1236" s="30"/>
      <c r="T1236" s="144"/>
      <c r="U1236" s="144"/>
      <c r="V1236" s="144"/>
      <c r="W1236" s="144"/>
      <c r="X1236" s="144"/>
      <c r="Y1236" s="144"/>
      <c r="Z1236" s="144"/>
      <c r="AA1236" s="144">
        <v>49.1</v>
      </c>
      <c r="AB1236" s="144">
        <f>AA1236*2677</f>
        <v>131440.70000000001</v>
      </c>
      <c r="AC1236" s="144"/>
      <c r="AD1236" s="144"/>
      <c r="AE1236" s="144"/>
      <c r="AF1236" s="144"/>
      <c r="AG1236" s="324">
        <v>2025</v>
      </c>
      <c r="AH1236" s="128"/>
      <c r="AI1236" s="132"/>
      <c r="AJ1236" s="132"/>
      <c r="AK1236" s="141">
        <f t="shared" si="305"/>
        <v>1171</v>
      </c>
      <c r="AL1236" s="35" t="s">
        <v>153</v>
      </c>
      <c r="AM1236" s="141" t="str">
        <f t="shared" si="306"/>
        <v>1171.</v>
      </c>
      <c r="AN1236" s="147"/>
      <c r="AO1236" s="274"/>
      <c r="AP1236" s="16"/>
    </row>
    <row r="1237" spans="1:42" ht="22.5" customHeight="1" x14ac:dyDescent="0.25">
      <c r="A1237" s="68" t="str">
        <f t="shared" si="310"/>
        <v>1172.</v>
      </c>
      <c r="B1237" s="25">
        <v>1985</v>
      </c>
      <c r="C1237" s="138" t="s">
        <v>504</v>
      </c>
      <c r="D1237" s="25">
        <v>1963</v>
      </c>
      <c r="E1237" s="68" t="s">
        <v>2932</v>
      </c>
      <c r="F1237" s="68" t="s">
        <v>2934</v>
      </c>
      <c r="G1237" s="25">
        <v>4</v>
      </c>
      <c r="H1237" s="25">
        <v>2</v>
      </c>
      <c r="I1237" s="146">
        <v>1260</v>
      </c>
      <c r="J1237" s="144">
        <v>859.4</v>
      </c>
      <c r="K1237" s="146">
        <v>859.4</v>
      </c>
      <c r="L1237" s="25">
        <v>70</v>
      </c>
      <c r="M1237" s="146">
        <f t="shared" si="311"/>
        <v>1102620</v>
      </c>
      <c r="N1237" s="146"/>
      <c r="O1237" s="146"/>
      <c r="P1237" s="146"/>
      <c r="Q1237" s="144">
        <f t="shared" si="312"/>
        <v>1102620</v>
      </c>
      <c r="R1237" s="146">
        <v>1102620</v>
      </c>
      <c r="S1237" s="25"/>
      <c r="T1237" s="146"/>
      <c r="U1237" s="146"/>
      <c r="V1237" s="146"/>
      <c r="W1237" s="146"/>
      <c r="X1237" s="146"/>
      <c r="Y1237" s="146"/>
      <c r="Z1237" s="146"/>
      <c r="AA1237" s="146"/>
      <c r="AB1237" s="146"/>
      <c r="AC1237" s="146"/>
      <c r="AD1237" s="146"/>
      <c r="AE1237" s="144"/>
      <c r="AF1237" s="144"/>
      <c r="AG1237" s="324">
        <v>2025</v>
      </c>
      <c r="AH1237" s="128"/>
      <c r="AI1237" s="132"/>
      <c r="AJ1237" s="132"/>
      <c r="AK1237" s="141">
        <f t="shared" si="305"/>
        <v>1172</v>
      </c>
      <c r="AL1237" s="35" t="s">
        <v>153</v>
      </c>
      <c r="AM1237" s="141" t="str">
        <f t="shared" si="306"/>
        <v>1172.</v>
      </c>
      <c r="AN1237" s="147"/>
      <c r="AO1237" s="274"/>
      <c r="AP1237" s="16"/>
    </row>
    <row r="1238" spans="1:42" ht="22.5" customHeight="1" x14ac:dyDescent="0.25">
      <c r="A1238" s="68" t="str">
        <f t="shared" si="310"/>
        <v>1173.</v>
      </c>
      <c r="B1238" s="25">
        <v>1995</v>
      </c>
      <c r="C1238" s="138" t="s">
        <v>505</v>
      </c>
      <c r="D1238" s="25">
        <v>1971</v>
      </c>
      <c r="E1238" s="68" t="s">
        <v>2932</v>
      </c>
      <c r="F1238" s="68" t="s">
        <v>2934</v>
      </c>
      <c r="G1238" s="25">
        <v>2</v>
      </c>
      <c r="H1238" s="25">
        <v>2</v>
      </c>
      <c r="I1238" s="146">
        <v>557.6</v>
      </c>
      <c r="J1238" s="144">
        <v>505.4</v>
      </c>
      <c r="K1238" s="146">
        <v>505.4</v>
      </c>
      <c r="L1238" s="25">
        <v>28</v>
      </c>
      <c r="M1238" s="146">
        <f t="shared" si="311"/>
        <v>1368557</v>
      </c>
      <c r="N1238" s="146"/>
      <c r="O1238" s="146"/>
      <c r="P1238" s="146"/>
      <c r="Q1238" s="144">
        <f t="shared" si="312"/>
        <v>1368557</v>
      </c>
      <c r="R1238" s="146">
        <v>1368557</v>
      </c>
      <c r="S1238" s="25"/>
      <c r="T1238" s="146"/>
      <c r="U1238" s="146"/>
      <c r="V1238" s="146"/>
      <c r="W1238" s="146"/>
      <c r="X1238" s="146"/>
      <c r="Y1238" s="146"/>
      <c r="Z1238" s="146"/>
      <c r="AA1238" s="146"/>
      <c r="AB1238" s="146"/>
      <c r="AC1238" s="146"/>
      <c r="AD1238" s="146"/>
      <c r="AE1238" s="146"/>
      <c r="AF1238" s="144"/>
      <c r="AG1238" s="324">
        <v>2025</v>
      </c>
      <c r="AH1238" s="128"/>
      <c r="AI1238" s="132"/>
      <c r="AJ1238" s="132"/>
      <c r="AK1238" s="141">
        <f t="shared" si="305"/>
        <v>1173</v>
      </c>
      <c r="AL1238" s="35" t="s">
        <v>153</v>
      </c>
      <c r="AM1238" s="141" t="str">
        <f t="shared" si="306"/>
        <v>1173.</v>
      </c>
      <c r="AN1238" s="147"/>
      <c r="AO1238" s="274"/>
      <c r="AP1238" s="16"/>
    </row>
    <row r="1239" spans="1:42" ht="22.5" customHeight="1" x14ac:dyDescent="0.25">
      <c r="A1239" s="68" t="str">
        <f t="shared" si="310"/>
        <v>1174.</v>
      </c>
      <c r="B1239" s="25">
        <v>2024</v>
      </c>
      <c r="C1239" s="36" t="s">
        <v>1602</v>
      </c>
      <c r="D1239" s="25">
        <v>1971</v>
      </c>
      <c r="E1239" s="68" t="s">
        <v>2932</v>
      </c>
      <c r="F1239" s="68" t="s">
        <v>2933</v>
      </c>
      <c r="G1239" s="25">
        <v>2</v>
      </c>
      <c r="H1239" s="25">
        <v>2</v>
      </c>
      <c r="I1239" s="146">
        <v>502.5</v>
      </c>
      <c r="J1239" s="146">
        <v>289.7</v>
      </c>
      <c r="K1239" s="146">
        <v>289.7</v>
      </c>
      <c r="L1239" s="25">
        <v>27</v>
      </c>
      <c r="M1239" s="146">
        <f t="shared" si="311"/>
        <v>605061.80000000005</v>
      </c>
      <c r="N1239" s="146"/>
      <c r="O1239" s="146"/>
      <c r="P1239" s="146"/>
      <c r="Q1239" s="144">
        <f t="shared" si="312"/>
        <v>605061.80000000005</v>
      </c>
      <c r="R1239" s="146"/>
      <c r="S1239" s="25"/>
      <c r="T1239" s="146"/>
      <c r="U1239" s="146"/>
      <c r="V1239" s="146"/>
      <c r="W1239" s="146"/>
      <c r="X1239" s="146"/>
      <c r="Y1239" s="146">
        <v>425.8</v>
      </c>
      <c r="Z1239" s="146">
        <f>Y1239*1421</f>
        <v>605061.80000000005</v>
      </c>
      <c r="AA1239" s="146"/>
      <c r="AB1239" s="146"/>
      <c r="AC1239" s="146"/>
      <c r="AD1239" s="146"/>
      <c r="AE1239" s="146"/>
      <c r="AF1239" s="146"/>
      <c r="AG1239" s="324">
        <v>2025</v>
      </c>
      <c r="AH1239" s="128"/>
      <c r="AI1239" s="132"/>
      <c r="AJ1239" s="132"/>
      <c r="AK1239" s="141">
        <f t="shared" si="305"/>
        <v>1174</v>
      </c>
      <c r="AL1239" s="35" t="s">
        <v>153</v>
      </c>
      <c r="AM1239" s="141" t="str">
        <f t="shared" si="306"/>
        <v>1174.</v>
      </c>
      <c r="AN1239" s="147"/>
      <c r="AO1239" s="274"/>
      <c r="AP1239" s="16"/>
    </row>
    <row r="1240" spans="1:42" ht="22.5" customHeight="1" x14ac:dyDescent="0.25">
      <c r="A1240" s="68" t="str">
        <f t="shared" si="310"/>
        <v>1175.</v>
      </c>
      <c r="B1240" s="25">
        <v>2025</v>
      </c>
      <c r="C1240" s="36" t="s">
        <v>1603</v>
      </c>
      <c r="D1240" s="25">
        <v>1971</v>
      </c>
      <c r="E1240" s="68" t="s">
        <v>2932</v>
      </c>
      <c r="F1240" s="68" t="s">
        <v>2934</v>
      </c>
      <c r="G1240" s="25">
        <v>2</v>
      </c>
      <c r="H1240" s="25">
        <v>2</v>
      </c>
      <c r="I1240" s="146">
        <v>500.4</v>
      </c>
      <c r="J1240" s="146">
        <v>286.60000000000002</v>
      </c>
      <c r="K1240" s="146">
        <v>286.60000000000002</v>
      </c>
      <c r="L1240" s="25">
        <v>40</v>
      </c>
      <c r="M1240" s="146">
        <f t="shared" si="311"/>
        <v>700553</v>
      </c>
      <c r="N1240" s="146"/>
      <c r="O1240" s="146"/>
      <c r="P1240" s="146"/>
      <c r="Q1240" s="144">
        <f t="shared" si="312"/>
        <v>700553</v>
      </c>
      <c r="R1240" s="146"/>
      <c r="S1240" s="25"/>
      <c r="T1240" s="146"/>
      <c r="U1240" s="146"/>
      <c r="V1240" s="146"/>
      <c r="W1240" s="146"/>
      <c r="X1240" s="146"/>
      <c r="Y1240" s="146">
        <v>493</v>
      </c>
      <c r="Z1240" s="146">
        <f>Y1240*1421</f>
        <v>700553</v>
      </c>
      <c r="AA1240" s="146"/>
      <c r="AB1240" s="146"/>
      <c r="AC1240" s="146"/>
      <c r="AD1240" s="146"/>
      <c r="AE1240" s="146"/>
      <c r="AF1240" s="146"/>
      <c r="AG1240" s="324">
        <v>2025</v>
      </c>
      <c r="AH1240" s="128"/>
      <c r="AI1240" s="132"/>
      <c r="AJ1240" s="132"/>
      <c r="AK1240" s="141">
        <f t="shared" si="305"/>
        <v>1175</v>
      </c>
      <c r="AL1240" s="35" t="s">
        <v>153</v>
      </c>
      <c r="AM1240" s="141" t="str">
        <f t="shared" si="306"/>
        <v>1175.</v>
      </c>
      <c r="AN1240" s="147"/>
      <c r="AO1240" s="274"/>
      <c r="AP1240" s="16"/>
    </row>
    <row r="1241" spans="1:42" ht="22.5" customHeight="1" x14ac:dyDescent="0.25">
      <c r="A1241" s="68" t="str">
        <f t="shared" si="310"/>
        <v>1176.</v>
      </c>
      <c r="B1241" s="25">
        <v>2032</v>
      </c>
      <c r="C1241" s="36" t="s">
        <v>1607</v>
      </c>
      <c r="D1241" s="25">
        <v>1964</v>
      </c>
      <c r="E1241" s="111" t="s">
        <v>2932</v>
      </c>
      <c r="F1241" s="68" t="s">
        <v>2934</v>
      </c>
      <c r="G1241" s="30">
        <v>2</v>
      </c>
      <c r="H1241" s="30">
        <v>1</v>
      </c>
      <c r="I1241" s="144">
        <v>320.8</v>
      </c>
      <c r="J1241" s="144">
        <v>218.5</v>
      </c>
      <c r="K1241" s="144">
        <v>218.5</v>
      </c>
      <c r="L1241" s="30">
        <v>23</v>
      </c>
      <c r="M1241" s="146">
        <f t="shared" si="311"/>
        <v>4382016</v>
      </c>
      <c r="N1241" s="146"/>
      <c r="O1241" s="146"/>
      <c r="P1241" s="146"/>
      <c r="Q1241" s="144">
        <f t="shared" si="312"/>
        <v>4382016</v>
      </c>
      <c r="R1241" s="146"/>
      <c r="S1241" s="25"/>
      <c r="T1241" s="146"/>
      <c r="U1241" s="146"/>
      <c r="V1241" s="146"/>
      <c r="W1241" s="146"/>
      <c r="X1241" s="146"/>
      <c r="Y1241" s="146">
        <v>1392</v>
      </c>
      <c r="Z1241" s="146">
        <f>Y1241*3148</f>
        <v>4382016</v>
      </c>
      <c r="AA1241" s="146"/>
      <c r="AB1241" s="146"/>
      <c r="AC1241" s="146"/>
      <c r="AD1241" s="146"/>
      <c r="AE1241" s="146"/>
      <c r="AF1241" s="146"/>
      <c r="AG1241" s="324">
        <v>2025</v>
      </c>
      <c r="AH1241" s="128"/>
      <c r="AI1241" s="132"/>
      <c r="AJ1241" s="132"/>
      <c r="AK1241" s="141">
        <f t="shared" si="305"/>
        <v>1176</v>
      </c>
      <c r="AL1241" s="35" t="s">
        <v>153</v>
      </c>
      <c r="AM1241" s="141" t="str">
        <f t="shared" si="306"/>
        <v>1176.</v>
      </c>
      <c r="AN1241" s="147"/>
      <c r="AO1241" s="274"/>
      <c r="AP1241" s="16"/>
    </row>
    <row r="1242" spans="1:42" ht="22.5" customHeight="1" x14ac:dyDescent="0.25">
      <c r="A1242" s="68" t="str">
        <f t="shared" si="310"/>
        <v>1177.</v>
      </c>
      <c r="B1242" s="25">
        <v>2045</v>
      </c>
      <c r="C1242" s="36" t="s">
        <v>1610</v>
      </c>
      <c r="D1242" s="25">
        <v>1975</v>
      </c>
      <c r="E1242" s="111" t="s">
        <v>2932</v>
      </c>
      <c r="F1242" s="68" t="s">
        <v>2934</v>
      </c>
      <c r="G1242" s="30">
        <v>2</v>
      </c>
      <c r="H1242" s="30">
        <v>2</v>
      </c>
      <c r="I1242" s="144">
        <v>754</v>
      </c>
      <c r="J1242" s="144">
        <v>499.2</v>
      </c>
      <c r="K1242" s="144">
        <v>444</v>
      </c>
      <c r="L1242" s="30">
        <v>24</v>
      </c>
      <c r="M1242" s="146">
        <f t="shared" si="311"/>
        <v>165974</v>
      </c>
      <c r="N1242" s="146"/>
      <c r="O1242" s="146"/>
      <c r="P1242" s="146"/>
      <c r="Q1242" s="144">
        <f t="shared" si="312"/>
        <v>165974</v>
      </c>
      <c r="R1242" s="146"/>
      <c r="S1242" s="25"/>
      <c r="T1242" s="146"/>
      <c r="U1242" s="146"/>
      <c r="V1242" s="146"/>
      <c r="W1242" s="146"/>
      <c r="X1242" s="146"/>
      <c r="Y1242" s="146"/>
      <c r="Z1242" s="146"/>
      <c r="AA1242" s="146">
        <v>62</v>
      </c>
      <c r="AB1242" s="146">
        <f>AA1242*2677</f>
        <v>165974</v>
      </c>
      <c r="AC1242" s="146"/>
      <c r="AD1242" s="146"/>
      <c r="AE1242" s="146"/>
      <c r="AF1242" s="146"/>
      <c r="AG1242" s="324">
        <v>2025</v>
      </c>
      <c r="AH1242" s="128"/>
      <c r="AI1242" s="132"/>
      <c r="AJ1242" s="132"/>
      <c r="AK1242" s="141">
        <f t="shared" si="305"/>
        <v>1177</v>
      </c>
      <c r="AL1242" s="35" t="s">
        <v>153</v>
      </c>
      <c r="AM1242" s="141" t="str">
        <f t="shared" si="306"/>
        <v>1177.</v>
      </c>
      <c r="AN1242" s="147"/>
      <c r="AO1242" s="274"/>
      <c r="AP1242" s="16"/>
    </row>
    <row r="1243" spans="1:42" ht="22.5" customHeight="1" x14ac:dyDescent="0.25">
      <c r="A1243" s="68" t="str">
        <f t="shared" si="310"/>
        <v>1178.</v>
      </c>
      <c r="B1243" s="25">
        <v>2060</v>
      </c>
      <c r="C1243" s="36" t="s">
        <v>1615</v>
      </c>
      <c r="D1243" s="25">
        <v>1970</v>
      </c>
      <c r="E1243" s="111" t="s">
        <v>2932</v>
      </c>
      <c r="F1243" s="68" t="s">
        <v>2934</v>
      </c>
      <c r="G1243" s="30">
        <v>2</v>
      </c>
      <c r="H1243" s="30">
        <v>2</v>
      </c>
      <c r="I1243" s="144">
        <v>568.5</v>
      </c>
      <c r="J1243" s="144">
        <v>522</v>
      </c>
      <c r="K1243" s="144">
        <v>522</v>
      </c>
      <c r="L1243" s="30">
        <v>24</v>
      </c>
      <c r="M1243" s="144">
        <f t="shared" si="311"/>
        <v>1987027</v>
      </c>
      <c r="N1243" s="144"/>
      <c r="O1243" s="144"/>
      <c r="P1243" s="144"/>
      <c r="Q1243" s="144">
        <f t="shared" si="312"/>
        <v>1987027</v>
      </c>
      <c r="R1243" s="144">
        <f>1555363+431664</f>
        <v>1987027</v>
      </c>
      <c r="S1243" s="30"/>
      <c r="T1243" s="144"/>
      <c r="U1243" s="146"/>
      <c r="V1243" s="146"/>
      <c r="W1243" s="144"/>
      <c r="X1243" s="144"/>
      <c r="Y1243" s="144"/>
      <c r="Z1243" s="144"/>
      <c r="AA1243" s="144"/>
      <c r="AB1243" s="144"/>
      <c r="AC1243" s="323"/>
      <c r="AD1243" s="323"/>
      <c r="AE1243" s="144"/>
      <c r="AF1243" s="144"/>
      <c r="AG1243" s="324">
        <v>2025</v>
      </c>
      <c r="AH1243" s="128"/>
      <c r="AI1243" s="132"/>
      <c r="AJ1243" s="132"/>
      <c r="AK1243" s="141">
        <f t="shared" si="305"/>
        <v>1178</v>
      </c>
      <c r="AL1243" s="35" t="s">
        <v>153</v>
      </c>
      <c r="AM1243" s="141" t="str">
        <f t="shared" si="306"/>
        <v>1178.</v>
      </c>
      <c r="AN1243" s="147"/>
      <c r="AO1243" s="274"/>
      <c r="AP1243" s="16"/>
    </row>
    <row r="1244" spans="1:42" ht="22.5" customHeight="1" x14ac:dyDescent="0.25">
      <c r="A1244" s="68" t="str">
        <f t="shared" si="310"/>
        <v>1179.</v>
      </c>
      <c r="B1244" s="25">
        <v>2065</v>
      </c>
      <c r="C1244" s="138" t="s">
        <v>513</v>
      </c>
      <c r="D1244" s="25">
        <v>1973</v>
      </c>
      <c r="E1244" s="68" t="s">
        <v>2932</v>
      </c>
      <c r="F1244" s="68" t="s">
        <v>2934</v>
      </c>
      <c r="G1244" s="25">
        <v>2</v>
      </c>
      <c r="H1244" s="25">
        <v>2</v>
      </c>
      <c r="I1244" s="146">
        <v>570.29999999999995</v>
      </c>
      <c r="J1244" s="144">
        <v>526.29999999999995</v>
      </c>
      <c r="K1244" s="146">
        <v>526.29999999999995</v>
      </c>
      <c r="L1244" s="25">
        <v>22</v>
      </c>
      <c r="M1244" s="146">
        <f t="shared" si="311"/>
        <v>228640</v>
      </c>
      <c r="N1244" s="146"/>
      <c r="O1244" s="146"/>
      <c r="P1244" s="146"/>
      <c r="Q1244" s="144">
        <f t="shared" si="312"/>
        <v>228640</v>
      </c>
      <c r="R1244" s="146">
        <v>228640</v>
      </c>
      <c r="S1244" s="25"/>
      <c r="T1244" s="146"/>
      <c r="U1244" s="146"/>
      <c r="V1244" s="146"/>
      <c r="W1244" s="146"/>
      <c r="X1244" s="146"/>
      <c r="Y1244" s="146"/>
      <c r="Z1244" s="146"/>
      <c r="AA1244" s="146"/>
      <c r="AB1244" s="146"/>
      <c r="AC1244" s="146"/>
      <c r="AD1244" s="146"/>
      <c r="AE1244" s="146"/>
      <c r="AF1244" s="144"/>
      <c r="AG1244" s="324">
        <v>2025</v>
      </c>
      <c r="AH1244" s="128"/>
      <c r="AI1244" s="132"/>
      <c r="AJ1244" s="132"/>
      <c r="AK1244" s="141">
        <f t="shared" si="305"/>
        <v>1179</v>
      </c>
      <c r="AL1244" s="35" t="s">
        <v>153</v>
      </c>
      <c r="AM1244" s="141" t="str">
        <f t="shared" si="306"/>
        <v>1179.</v>
      </c>
      <c r="AN1244" s="147"/>
      <c r="AO1244" s="274"/>
      <c r="AP1244" s="16"/>
    </row>
    <row r="1245" spans="1:42" ht="22.5" customHeight="1" x14ac:dyDescent="0.25">
      <c r="A1245" s="68" t="str">
        <f t="shared" si="310"/>
        <v>1180.</v>
      </c>
      <c r="B1245" s="25">
        <v>2096</v>
      </c>
      <c r="C1245" s="36" t="s">
        <v>486</v>
      </c>
      <c r="D1245" s="25">
        <v>1976</v>
      </c>
      <c r="E1245" s="68" t="s">
        <v>2932</v>
      </c>
      <c r="F1245" s="68" t="s">
        <v>2933</v>
      </c>
      <c r="G1245" s="25">
        <v>5</v>
      </c>
      <c r="H1245" s="25">
        <v>4</v>
      </c>
      <c r="I1245" s="146">
        <v>3642.6</v>
      </c>
      <c r="J1245" s="144">
        <v>3366</v>
      </c>
      <c r="K1245" s="146">
        <v>3366</v>
      </c>
      <c r="L1245" s="25">
        <v>188</v>
      </c>
      <c r="M1245" s="146">
        <f t="shared" si="311"/>
        <v>862680</v>
      </c>
      <c r="N1245" s="146"/>
      <c r="O1245" s="146"/>
      <c r="P1245" s="146"/>
      <c r="Q1245" s="144">
        <f t="shared" si="312"/>
        <v>862680</v>
      </c>
      <c r="R1245" s="146">
        <v>862680</v>
      </c>
      <c r="S1245" s="25"/>
      <c r="T1245" s="146"/>
      <c r="U1245" s="146"/>
      <c r="V1245" s="146"/>
      <c r="W1245" s="146"/>
      <c r="X1245" s="146"/>
      <c r="Y1245" s="146"/>
      <c r="Z1245" s="146"/>
      <c r="AA1245" s="146"/>
      <c r="AB1245" s="146"/>
      <c r="AC1245" s="146"/>
      <c r="AD1245" s="146"/>
      <c r="AE1245" s="146"/>
      <c r="AF1245" s="146"/>
      <c r="AG1245" s="324">
        <v>2025</v>
      </c>
      <c r="AH1245" s="128"/>
      <c r="AI1245" s="132"/>
      <c r="AJ1245" s="132"/>
      <c r="AK1245" s="141">
        <f t="shared" si="305"/>
        <v>1180</v>
      </c>
      <c r="AL1245" s="35" t="s">
        <v>153</v>
      </c>
      <c r="AM1245" s="141" t="str">
        <f t="shared" si="306"/>
        <v>1180.</v>
      </c>
      <c r="AN1245" s="147"/>
      <c r="AO1245" s="35"/>
      <c r="AP1245" s="16"/>
    </row>
    <row r="1246" spans="1:42" ht="22.5" customHeight="1" x14ac:dyDescent="0.25">
      <c r="A1246" s="68" t="str">
        <f t="shared" si="310"/>
        <v>1181.</v>
      </c>
      <c r="B1246" s="25">
        <v>2122</v>
      </c>
      <c r="C1246" s="138" t="s">
        <v>519</v>
      </c>
      <c r="D1246" s="25">
        <v>1969</v>
      </c>
      <c r="E1246" s="68" t="s">
        <v>2932</v>
      </c>
      <c r="F1246" s="68" t="s">
        <v>2934</v>
      </c>
      <c r="G1246" s="25">
        <v>2</v>
      </c>
      <c r="H1246" s="25">
        <v>2</v>
      </c>
      <c r="I1246" s="146">
        <v>571.1</v>
      </c>
      <c r="J1246" s="144">
        <v>521.79999999999995</v>
      </c>
      <c r="K1246" s="146">
        <v>521.79999999999995</v>
      </c>
      <c r="L1246" s="25">
        <v>33</v>
      </c>
      <c r="M1246" s="146">
        <f t="shared" si="311"/>
        <v>1594754.7</v>
      </c>
      <c r="N1246" s="146"/>
      <c r="O1246" s="146"/>
      <c r="P1246" s="146"/>
      <c r="Q1246" s="144">
        <f t="shared" si="312"/>
        <v>1594754.7</v>
      </c>
      <c r="R1246" s="146">
        <v>1594754.7</v>
      </c>
      <c r="S1246" s="25"/>
      <c r="T1246" s="146"/>
      <c r="U1246" s="146"/>
      <c r="V1246" s="146"/>
      <c r="W1246" s="146"/>
      <c r="X1246" s="146"/>
      <c r="Y1246" s="146"/>
      <c r="Z1246" s="146"/>
      <c r="AA1246" s="146"/>
      <c r="AB1246" s="146"/>
      <c r="AC1246" s="146"/>
      <c r="AD1246" s="146"/>
      <c r="AE1246" s="144"/>
      <c r="AF1246" s="144"/>
      <c r="AG1246" s="324">
        <v>2025</v>
      </c>
      <c r="AH1246" s="128"/>
      <c r="AI1246" s="132"/>
      <c r="AJ1246" s="132"/>
      <c r="AK1246" s="141">
        <f t="shared" ref="AK1246:AK1309" si="313">MAX(AK1242:AK1245)+1</f>
        <v>1181</v>
      </c>
      <c r="AL1246" s="35" t="s">
        <v>153</v>
      </c>
      <c r="AM1246" s="141" t="str">
        <f t="shared" ref="AM1246:AM1309" si="314">CONCATENATE(AK1246,AL1246)</f>
        <v>1181.</v>
      </c>
      <c r="AN1246" s="147"/>
      <c r="AO1246" s="274"/>
      <c r="AP1246" s="16"/>
    </row>
    <row r="1247" spans="1:42" ht="22.5" customHeight="1" x14ac:dyDescent="0.25">
      <c r="A1247" s="68" t="str">
        <f t="shared" si="310"/>
        <v>1182.</v>
      </c>
      <c r="B1247" s="25">
        <v>2145</v>
      </c>
      <c r="C1247" s="138" t="s">
        <v>520</v>
      </c>
      <c r="D1247" s="25">
        <v>1977</v>
      </c>
      <c r="E1247" s="68" t="s">
        <v>2932</v>
      </c>
      <c r="F1247" s="68" t="s">
        <v>2934</v>
      </c>
      <c r="G1247" s="25">
        <v>2</v>
      </c>
      <c r="H1247" s="25">
        <v>1</v>
      </c>
      <c r="I1247" s="146">
        <v>390.7</v>
      </c>
      <c r="J1247" s="144">
        <v>263.89999999999998</v>
      </c>
      <c r="K1247" s="146">
        <v>263.89999999999998</v>
      </c>
      <c r="L1247" s="25">
        <v>19</v>
      </c>
      <c r="M1247" s="146">
        <f t="shared" si="311"/>
        <v>1299520</v>
      </c>
      <c r="N1247" s="146"/>
      <c r="O1247" s="146"/>
      <c r="P1247" s="146"/>
      <c r="Q1247" s="144">
        <f t="shared" si="312"/>
        <v>1299520</v>
      </c>
      <c r="R1247" s="146">
        <v>1299520</v>
      </c>
      <c r="S1247" s="25"/>
      <c r="T1247" s="146"/>
      <c r="U1247" s="146"/>
      <c r="V1247" s="146"/>
      <c r="W1247" s="146"/>
      <c r="X1247" s="146"/>
      <c r="Y1247" s="146"/>
      <c r="Z1247" s="146"/>
      <c r="AA1247" s="146"/>
      <c r="AB1247" s="146"/>
      <c r="AC1247" s="146"/>
      <c r="AD1247" s="146"/>
      <c r="AE1247" s="146"/>
      <c r="AF1247" s="144"/>
      <c r="AG1247" s="324">
        <v>2025</v>
      </c>
      <c r="AH1247" s="128"/>
      <c r="AI1247" s="132"/>
      <c r="AJ1247" s="132"/>
      <c r="AK1247" s="141">
        <f t="shared" si="313"/>
        <v>1182</v>
      </c>
      <c r="AL1247" s="35" t="s">
        <v>153</v>
      </c>
      <c r="AM1247" s="141" t="str">
        <f t="shared" si="314"/>
        <v>1182.</v>
      </c>
      <c r="AN1247" s="147"/>
      <c r="AO1247" s="274"/>
      <c r="AP1247" s="16"/>
    </row>
    <row r="1248" spans="1:42" ht="22.5" customHeight="1" x14ac:dyDescent="0.25">
      <c r="A1248" s="68" t="str">
        <f t="shared" si="310"/>
        <v>1183.</v>
      </c>
      <c r="B1248" s="25">
        <v>2147</v>
      </c>
      <c r="C1248" s="36" t="s">
        <v>488</v>
      </c>
      <c r="D1248" s="25">
        <v>1959</v>
      </c>
      <c r="E1248" s="68" t="s">
        <v>2932</v>
      </c>
      <c r="F1248" s="68" t="s">
        <v>2934</v>
      </c>
      <c r="G1248" s="25">
        <v>2</v>
      </c>
      <c r="H1248" s="25">
        <v>2</v>
      </c>
      <c r="I1248" s="146">
        <v>453.7</v>
      </c>
      <c r="J1248" s="144">
        <v>289.89999999999998</v>
      </c>
      <c r="K1248" s="146">
        <v>289.60000000000002</v>
      </c>
      <c r="L1248" s="25">
        <v>13</v>
      </c>
      <c r="M1248" s="146">
        <f t="shared" si="311"/>
        <v>1713028.9</v>
      </c>
      <c r="N1248" s="146"/>
      <c r="O1248" s="146"/>
      <c r="P1248" s="146"/>
      <c r="Q1248" s="144">
        <f t="shared" si="312"/>
        <v>1713028.9</v>
      </c>
      <c r="R1248" s="146">
        <f>1473736.9+239292</f>
        <v>1713028.9</v>
      </c>
      <c r="S1248" s="25"/>
      <c r="T1248" s="146"/>
      <c r="U1248" s="146"/>
      <c r="V1248" s="146"/>
      <c r="W1248" s="146"/>
      <c r="X1248" s="146"/>
      <c r="Y1248" s="146"/>
      <c r="Z1248" s="146"/>
      <c r="AA1248" s="146"/>
      <c r="AB1248" s="146"/>
      <c r="AC1248" s="146"/>
      <c r="AD1248" s="146"/>
      <c r="AE1248" s="146"/>
      <c r="AF1248" s="146"/>
      <c r="AG1248" s="324">
        <v>2025</v>
      </c>
      <c r="AH1248" s="128"/>
      <c r="AI1248" s="132"/>
      <c r="AJ1248" s="132"/>
      <c r="AK1248" s="141">
        <f t="shared" si="313"/>
        <v>1183</v>
      </c>
      <c r="AL1248" s="35" t="s">
        <v>153</v>
      </c>
      <c r="AM1248" s="141" t="str">
        <f t="shared" si="314"/>
        <v>1183.</v>
      </c>
      <c r="AN1248" s="147"/>
      <c r="AO1248" s="35"/>
      <c r="AP1248" s="16"/>
    </row>
    <row r="1249" spans="1:42" ht="22.5" customHeight="1" x14ac:dyDescent="0.25">
      <c r="A1249" s="68" t="str">
        <f t="shared" si="310"/>
        <v>1184.</v>
      </c>
      <c r="B1249" s="25">
        <v>2151</v>
      </c>
      <c r="C1249" s="138" t="s">
        <v>439</v>
      </c>
      <c r="D1249" s="25">
        <v>1958</v>
      </c>
      <c r="E1249" s="68" t="s">
        <v>2932</v>
      </c>
      <c r="F1249" s="68" t="s">
        <v>2934</v>
      </c>
      <c r="G1249" s="25">
        <v>2</v>
      </c>
      <c r="H1249" s="25">
        <v>1</v>
      </c>
      <c r="I1249" s="146">
        <v>436.6</v>
      </c>
      <c r="J1249" s="144">
        <v>284.7</v>
      </c>
      <c r="K1249" s="146">
        <v>284.7</v>
      </c>
      <c r="L1249" s="25">
        <v>14</v>
      </c>
      <c r="M1249" s="146">
        <f t="shared" si="311"/>
        <v>185869</v>
      </c>
      <c r="N1249" s="146"/>
      <c r="O1249" s="146"/>
      <c r="P1249" s="146"/>
      <c r="Q1249" s="144">
        <f t="shared" si="312"/>
        <v>185869</v>
      </c>
      <c r="R1249" s="146">
        <f>150144+35725</f>
        <v>185869</v>
      </c>
      <c r="S1249" s="25"/>
      <c r="T1249" s="146"/>
      <c r="U1249" s="146"/>
      <c r="V1249" s="146"/>
      <c r="W1249" s="146"/>
      <c r="X1249" s="146"/>
      <c r="Y1249" s="146"/>
      <c r="Z1249" s="146"/>
      <c r="AA1249" s="146"/>
      <c r="AB1249" s="146"/>
      <c r="AC1249" s="146"/>
      <c r="AD1249" s="146"/>
      <c r="AE1249" s="146"/>
      <c r="AF1249" s="144"/>
      <c r="AG1249" s="324">
        <v>2025</v>
      </c>
      <c r="AH1249" s="128"/>
      <c r="AI1249" s="132"/>
      <c r="AJ1249" s="132"/>
      <c r="AK1249" s="141">
        <f t="shared" si="313"/>
        <v>1184</v>
      </c>
      <c r="AL1249" s="35" t="s">
        <v>153</v>
      </c>
      <c r="AM1249" s="141" t="str">
        <f t="shared" si="314"/>
        <v>1184.</v>
      </c>
      <c r="AN1249" s="147"/>
      <c r="AO1249" s="274"/>
      <c r="AP1249" s="16"/>
    </row>
    <row r="1250" spans="1:42" ht="22.5" customHeight="1" x14ac:dyDescent="0.25">
      <c r="A1250" s="68" t="str">
        <f t="shared" si="310"/>
        <v>1185.</v>
      </c>
      <c r="B1250" s="25">
        <v>2152</v>
      </c>
      <c r="C1250" s="37" t="s">
        <v>490</v>
      </c>
      <c r="D1250" s="25">
        <v>1958</v>
      </c>
      <c r="E1250" s="68" t="s">
        <v>2932</v>
      </c>
      <c r="F1250" s="68" t="s">
        <v>2934</v>
      </c>
      <c r="G1250" s="25">
        <v>2</v>
      </c>
      <c r="H1250" s="25">
        <v>1</v>
      </c>
      <c r="I1250" s="146">
        <v>422.5</v>
      </c>
      <c r="J1250" s="144">
        <v>274.2</v>
      </c>
      <c r="K1250" s="146">
        <v>274.2</v>
      </c>
      <c r="L1250" s="25">
        <v>19</v>
      </c>
      <c r="M1250" s="146">
        <f t="shared" si="311"/>
        <v>150144</v>
      </c>
      <c r="N1250" s="146"/>
      <c r="O1250" s="146"/>
      <c r="P1250" s="146"/>
      <c r="Q1250" s="144">
        <f t="shared" si="312"/>
        <v>150144</v>
      </c>
      <c r="R1250" s="146">
        <v>150144</v>
      </c>
      <c r="S1250" s="25"/>
      <c r="T1250" s="146"/>
      <c r="U1250" s="146"/>
      <c r="V1250" s="146"/>
      <c r="W1250" s="146"/>
      <c r="X1250" s="146"/>
      <c r="Y1250" s="146"/>
      <c r="Z1250" s="146"/>
      <c r="AA1250" s="146"/>
      <c r="AB1250" s="146"/>
      <c r="AC1250" s="146"/>
      <c r="AD1250" s="146"/>
      <c r="AE1250" s="146"/>
      <c r="AF1250" s="144"/>
      <c r="AG1250" s="324">
        <v>2025</v>
      </c>
      <c r="AH1250" s="128"/>
      <c r="AI1250" s="132"/>
      <c r="AJ1250" s="132"/>
      <c r="AK1250" s="141">
        <f t="shared" si="313"/>
        <v>1185</v>
      </c>
      <c r="AL1250" s="35" t="s">
        <v>153</v>
      </c>
      <c r="AM1250" s="141" t="str">
        <f t="shared" si="314"/>
        <v>1185.</v>
      </c>
      <c r="AN1250" s="147"/>
      <c r="AO1250" s="274"/>
      <c r="AP1250" s="16"/>
    </row>
    <row r="1251" spans="1:42" ht="22.5" customHeight="1" x14ac:dyDescent="0.25">
      <c r="A1251" s="68" t="str">
        <f t="shared" si="310"/>
        <v>1186.</v>
      </c>
      <c r="B1251" s="25">
        <v>2157</v>
      </c>
      <c r="C1251" s="36" t="s">
        <v>491</v>
      </c>
      <c r="D1251" s="25">
        <v>1957</v>
      </c>
      <c r="E1251" s="68" t="s">
        <v>2932</v>
      </c>
      <c r="F1251" s="68" t="s">
        <v>2934</v>
      </c>
      <c r="G1251" s="25">
        <v>2</v>
      </c>
      <c r="H1251" s="25">
        <v>1</v>
      </c>
      <c r="I1251" s="146">
        <v>371.3</v>
      </c>
      <c r="J1251" s="144">
        <v>254.2</v>
      </c>
      <c r="K1251" s="146">
        <v>254.2</v>
      </c>
      <c r="L1251" s="25">
        <v>18</v>
      </c>
      <c r="M1251" s="146">
        <f t="shared" si="311"/>
        <v>1217069.8999999999</v>
      </c>
      <c r="N1251" s="146"/>
      <c r="O1251" s="146"/>
      <c r="P1251" s="146"/>
      <c r="Q1251" s="144">
        <f t="shared" si="312"/>
        <v>1217069.8999999999</v>
      </c>
      <c r="R1251" s="146">
        <f>1181344.9+35725</f>
        <v>1217069.8999999999</v>
      </c>
      <c r="S1251" s="25"/>
      <c r="T1251" s="146"/>
      <c r="U1251" s="146"/>
      <c r="V1251" s="146"/>
      <c r="W1251" s="146"/>
      <c r="X1251" s="146"/>
      <c r="Y1251" s="146"/>
      <c r="Z1251" s="146"/>
      <c r="AA1251" s="146"/>
      <c r="AB1251" s="146"/>
      <c r="AC1251" s="146"/>
      <c r="AD1251" s="146"/>
      <c r="AE1251" s="146"/>
      <c r="AF1251" s="146"/>
      <c r="AG1251" s="324">
        <v>2025</v>
      </c>
      <c r="AH1251" s="128"/>
      <c r="AI1251" s="132"/>
      <c r="AJ1251" s="132"/>
      <c r="AK1251" s="141">
        <f t="shared" si="313"/>
        <v>1186</v>
      </c>
      <c r="AL1251" s="35" t="s">
        <v>153</v>
      </c>
      <c r="AM1251" s="141" t="str">
        <f t="shared" si="314"/>
        <v>1186.</v>
      </c>
      <c r="AN1251" s="147"/>
      <c r="AO1251" s="35"/>
      <c r="AP1251" s="16"/>
    </row>
    <row r="1252" spans="1:42" ht="22.5" customHeight="1" x14ac:dyDescent="0.25">
      <c r="A1252" s="68" t="str">
        <f t="shared" si="310"/>
        <v>1187.</v>
      </c>
      <c r="B1252" s="25">
        <v>2183</v>
      </c>
      <c r="C1252" s="36" t="s">
        <v>470</v>
      </c>
      <c r="D1252" s="25">
        <v>1969</v>
      </c>
      <c r="E1252" s="68" t="s">
        <v>2932</v>
      </c>
      <c r="F1252" s="68" t="s">
        <v>2934</v>
      </c>
      <c r="G1252" s="25">
        <v>2</v>
      </c>
      <c r="H1252" s="25">
        <v>3</v>
      </c>
      <c r="I1252" s="146">
        <v>958.7</v>
      </c>
      <c r="J1252" s="144">
        <v>884.6</v>
      </c>
      <c r="K1252" s="146">
        <v>884.6</v>
      </c>
      <c r="L1252" s="25">
        <v>42</v>
      </c>
      <c r="M1252" s="146">
        <f t="shared" si="311"/>
        <v>905556</v>
      </c>
      <c r="N1252" s="146"/>
      <c r="O1252" s="146"/>
      <c r="P1252" s="146"/>
      <c r="Q1252" s="144">
        <f t="shared" si="312"/>
        <v>905556</v>
      </c>
      <c r="R1252" s="146">
        <v>905556</v>
      </c>
      <c r="S1252" s="25"/>
      <c r="T1252" s="146"/>
      <c r="U1252" s="146"/>
      <c r="V1252" s="146"/>
      <c r="W1252" s="146"/>
      <c r="X1252" s="146"/>
      <c r="Y1252" s="146"/>
      <c r="Z1252" s="146"/>
      <c r="AA1252" s="146"/>
      <c r="AB1252" s="146"/>
      <c r="AC1252" s="146"/>
      <c r="AD1252" s="146"/>
      <c r="AE1252" s="146"/>
      <c r="AF1252" s="146"/>
      <c r="AG1252" s="324">
        <v>2025</v>
      </c>
      <c r="AH1252" s="128"/>
      <c r="AI1252" s="132"/>
      <c r="AJ1252" s="132"/>
      <c r="AK1252" s="141">
        <f t="shared" si="313"/>
        <v>1187</v>
      </c>
      <c r="AL1252" s="35" t="s">
        <v>153</v>
      </c>
      <c r="AM1252" s="141" t="str">
        <f t="shared" si="314"/>
        <v>1187.</v>
      </c>
      <c r="AN1252" s="147"/>
      <c r="AO1252" s="35"/>
      <c r="AP1252" s="16"/>
    </row>
    <row r="1253" spans="1:42" ht="22.5" customHeight="1" x14ac:dyDescent="0.25">
      <c r="A1253" s="68" t="str">
        <f t="shared" si="310"/>
        <v>1188.</v>
      </c>
      <c r="B1253" s="25">
        <v>2187</v>
      </c>
      <c r="C1253" s="137" t="s">
        <v>415</v>
      </c>
      <c r="D1253" s="25">
        <v>1949</v>
      </c>
      <c r="E1253" s="111" t="s">
        <v>2932</v>
      </c>
      <c r="F1253" s="68" t="s">
        <v>2934</v>
      </c>
      <c r="G1253" s="30">
        <v>2</v>
      </c>
      <c r="H1253" s="30">
        <v>2</v>
      </c>
      <c r="I1253" s="144">
        <v>890.5</v>
      </c>
      <c r="J1253" s="144">
        <v>833.7</v>
      </c>
      <c r="K1253" s="144">
        <v>787.8</v>
      </c>
      <c r="L1253" s="30">
        <v>24</v>
      </c>
      <c r="M1253" s="144">
        <f t="shared" si="311"/>
        <v>2021159.7</v>
      </c>
      <c r="N1253" s="144"/>
      <c r="O1253" s="144"/>
      <c r="P1253" s="144"/>
      <c r="Q1253" s="144">
        <f t="shared" si="312"/>
        <v>2021159.7</v>
      </c>
      <c r="R1253" s="144">
        <v>2021159.7</v>
      </c>
      <c r="S1253" s="30"/>
      <c r="T1253" s="144"/>
      <c r="U1253" s="144"/>
      <c r="V1253" s="144"/>
      <c r="W1253" s="144"/>
      <c r="X1253" s="144"/>
      <c r="Y1253" s="144"/>
      <c r="Z1253" s="144"/>
      <c r="AA1253" s="144"/>
      <c r="AB1253" s="144"/>
      <c r="AC1253" s="144"/>
      <c r="AD1253" s="144"/>
      <c r="AE1253" s="144"/>
      <c r="AF1253" s="144"/>
      <c r="AG1253" s="324">
        <v>2025</v>
      </c>
      <c r="AH1253" s="128"/>
      <c r="AI1253" s="132"/>
      <c r="AJ1253" s="132"/>
      <c r="AK1253" s="141">
        <f t="shared" si="313"/>
        <v>1188</v>
      </c>
      <c r="AL1253" s="35" t="s">
        <v>153</v>
      </c>
      <c r="AM1253" s="141" t="str">
        <f t="shared" si="314"/>
        <v>1188.</v>
      </c>
      <c r="AN1253" s="147"/>
      <c r="AO1253" s="274"/>
      <c r="AP1253" s="16"/>
    </row>
    <row r="1254" spans="1:42" ht="22.5" customHeight="1" x14ac:dyDescent="0.25">
      <c r="A1254" s="68" t="str">
        <f t="shared" si="310"/>
        <v>1189.</v>
      </c>
      <c r="B1254" s="25">
        <v>2188</v>
      </c>
      <c r="C1254" s="137" t="s">
        <v>416</v>
      </c>
      <c r="D1254" s="25">
        <v>1952</v>
      </c>
      <c r="E1254" s="111" t="s">
        <v>2932</v>
      </c>
      <c r="F1254" s="68" t="s">
        <v>2934</v>
      </c>
      <c r="G1254" s="30">
        <v>2</v>
      </c>
      <c r="H1254" s="30">
        <v>2</v>
      </c>
      <c r="I1254" s="144">
        <v>783.9</v>
      </c>
      <c r="J1254" s="144">
        <v>716.9</v>
      </c>
      <c r="K1254" s="144">
        <v>716.9</v>
      </c>
      <c r="L1254" s="30">
        <v>19</v>
      </c>
      <c r="M1254" s="144">
        <f t="shared" si="311"/>
        <v>455124</v>
      </c>
      <c r="N1254" s="144"/>
      <c r="O1254" s="144"/>
      <c r="P1254" s="144"/>
      <c r="Q1254" s="144">
        <f t="shared" si="312"/>
        <v>455124</v>
      </c>
      <c r="R1254" s="144">
        <v>455124</v>
      </c>
      <c r="S1254" s="30"/>
      <c r="T1254" s="144"/>
      <c r="U1254" s="144"/>
      <c r="V1254" s="144"/>
      <c r="W1254" s="144"/>
      <c r="X1254" s="144"/>
      <c r="Y1254" s="144"/>
      <c r="Z1254" s="144"/>
      <c r="AA1254" s="144"/>
      <c r="AB1254" s="144"/>
      <c r="AC1254" s="144"/>
      <c r="AD1254" s="144"/>
      <c r="AE1254" s="144"/>
      <c r="AF1254" s="144"/>
      <c r="AG1254" s="324">
        <v>2025</v>
      </c>
      <c r="AH1254" s="128"/>
      <c r="AI1254" s="132"/>
      <c r="AJ1254" s="132"/>
      <c r="AK1254" s="141">
        <f t="shared" si="313"/>
        <v>1189</v>
      </c>
      <c r="AL1254" s="35" t="s">
        <v>153</v>
      </c>
      <c r="AM1254" s="141" t="str">
        <f t="shared" si="314"/>
        <v>1189.</v>
      </c>
      <c r="AN1254" s="147"/>
      <c r="AO1254" s="274"/>
      <c r="AP1254" s="16"/>
    </row>
    <row r="1255" spans="1:42" ht="22.5" customHeight="1" x14ac:dyDescent="0.25">
      <c r="A1255" s="68" t="str">
        <f t="shared" si="310"/>
        <v>1190.</v>
      </c>
      <c r="B1255" s="25">
        <v>2192</v>
      </c>
      <c r="C1255" s="36" t="s">
        <v>471</v>
      </c>
      <c r="D1255" s="25">
        <v>1970</v>
      </c>
      <c r="E1255" s="68" t="s">
        <v>2932</v>
      </c>
      <c r="F1255" s="68" t="s">
        <v>2934</v>
      </c>
      <c r="G1255" s="25">
        <v>2</v>
      </c>
      <c r="H1255" s="25">
        <v>3</v>
      </c>
      <c r="I1255" s="146">
        <v>998.4</v>
      </c>
      <c r="J1255" s="144">
        <v>923.2</v>
      </c>
      <c r="K1255" s="146">
        <v>923.2</v>
      </c>
      <c r="L1255" s="25">
        <v>27</v>
      </c>
      <c r="M1255" s="146">
        <f t="shared" si="311"/>
        <v>905556</v>
      </c>
      <c r="N1255" s="146"/>
      <c r="O1255" s="146"/>
      <c r="P1255" s="146"/>
      <c r="Q1255" s="144">
        <f t="shared" si="312"/>
        <v>905556</v>
      </c>
      <c r="R1255" s="146">
        <v>905556</v>
      </c>
      <c r="S1255" s="25"/>
      <c r="T1255" s="146"/>
      <c r="U1255" s="146"/>
      <c r="V1255" s="146"/>
      <c r="W1255" s="146"/>
      <c r="X1255" s="146"/>
      <c r="Y1255" s="146"/>
      <c r="Z1255" s="146"/>
      <c r="AA1255" s="146"/>
      <c r="AB1255" s="146"/>
      <c r="AC1255" s="146"/>
      <c r="AD1255" s="146"/>
      <c r="AE1255" s="146"/>
      <c r="AF1255" s="146"/>
      <c r="AG1255" s="324">
        <v>2025</v>
      </c>
      <c r="AH1255" s="128"/>
      <c r="AI1255" s="132"/>
      <c r="AJ1255" s="132"/>
      <c r="AK1255" s="141">
        <f t="shared" si="313"/>
        <v>1190</v>
      </c>
      <c r="AL1255" s="35" t="s">
        <v>153</v>
      </c>
      <c r="AM1255" s="141" t="str">
        <f t="shared" si="314"/>
        <v>1190.</v>
      </c>
      <c r="AN1255" s="147"/>
      <c r="AO1255" s="35"/>
      <c r="AP1255" s="16"/>
    </row>
    <row r="1256" spans="1:42" ht="22.5" customHeight="1" x14ac:dyDescent="0.25">
      <c r="A1256" s="68" t="str">
        <f t="shared" si="310"/>
        <v>1191.</v>
      </c>
      <c r="B1256" s="25">
        <v>2194</v>
      </c>
      <c r="C1256" s="36" t="s">
        <v>472</v>
      </c>
      <c r="D1256" s="25">
        <v>1956</v>
      </c>
      <c r="E1256" s="68" t="s">
        <v>2932</v>
      </c>
      <c r="F1256" s="68" t="s">
        <v>2934</v>
      </c>
      <c r="G1256" s="25">
        <v>2</v>
      </c>
      <c r="H1256" s="25">
        <v>3</v>
      </c>
      <c r="I1256" s="146">
        <v>1481.6</v>
      </c>
      <c r="J1256" s="144">
        <v>1363</v>
      </c>
      <c r="K1256" s="146">
        <v>1363</v>
      </c>
      <c r="L1256" s="25">
        <v>39</v>
      </c>
      <c r="M1256" s="146">
        <f t="shared" si="311"/>
        <v>858636</v>
      </c>
      <c r="N1256" s="146"/>
      <c r="O1256" s="146"/>
      <c r="P1256" s="146"/>
      <c r="Q1256" s="144">
        <f t="shared" si="312"/>
        <v>858636</v>
      </c>
      <c r="R1256" s="146">
        <v>858636</v>
      </c>
      <c r="S1256" s="25"/>
      <c r="T1256" s="146"/>
      <c r="U1256" s="146"/>
      <c r="V1256" s="146"/>
      <c r="W1256" s="146"/>
      <c r="X1256" s="146"/>
      <c r="Y1256" s="146"/>
      <c r="Z1256" s="146"/>
      <c r="AA1256" s="146"/>
      <c r="AB1256" s="146"/>
      <c r="AC1256" s="146"/>
      <c r="AD1256" s="146"/>
      <c r="AE1256" s="146"/>
      <c r="AF1256" s="146"/>
      <c r="AG1256" s="324">
        <v>2025</v>
      </c>
      <c r="AH1256" s="128"/>
      <c r="AI1256" s="132"/>
      <c r="AJ1256" s="132"/>
      <c r="AK1256" s="141">
        <f t="shared" si="313"/>
        <v>1191</v>
      </c>
      <c r="AL1256" s="35" t="s">
        <v>153</v>
      </c>
      <c r="AM1256" s="141" t="str">
        <f t="shared" si="314"/>
        <v>1191.</v>
      </c>
      <c r="AN1256" s="147"/>
      <c r="AO1256" s="35"/>
      <c r="AP1256" s="16"/>
    </row>
    <row r="1257" spans="1:42" ht="22.5" customHeight="1" x14ac:dyDescent="0.25">
      <c r="A1257" s="68" t="str">
        <f t="shared" si="310"/>
        <v>1192.</v>
      </c>
      <c r="B1257" s="25">
        <v>2197</v>
      </c>
      <c r="C1257" s="36" t="s">
        <v>474</v>
      </c>
      <c r="D1257" s="25">
        <v>1951</v>
      </c>
      <c r="E1257" s="68" t="s">
        <v>2932</v>
      </c>
      <c r="F1257" s="68" t="s">
        <v>2934</v>
      </c>
      <c r="G1257" s="25">
        <v>2</v>
      </c>
      <c r="H1257" s="25">
        <v>2</v>
      </c>
      <c r="I1257" s="146">
        <v>617.1</v>
      </c>
      <c r="J1257" s="144">
        <v>542.6</v>
      </c>
      <c r="K1257" s="146">
        <v>542.6</v>
      </c>
      <c r="L1257" s="25">
        <v>27</v>
      </c>
      <c r="M1257" s="146">
        <f t="shared" si="311"/>
        <v>1548865.4</v>
      </c>
      <c r="N1257" s="146"/>
      <c r="O1257" s="146"/>
      <c r="P1257" s="146"/>
      <c r="Q1257" s="144">
        <f t="shared" si="312"/>
        <v>1548865.4</v>
      </c>
      <c r="R1257" s="146">
        <v>1548865.4</v>
      </c>
      <c r="S1257" s="25"/>
      <c r="T1257" s="146"/>
      <c r="U1257" s="146"/>
      <c r="V1257" s="146"/>
      <c r="W1257" s="146"/>
      <c r="X1257" s="146"/>
      <c r="Y1257" s="146"/>
      <c r="Z1257" s="146"/>
      <c r="AA1257" s="146"/>
      <c r="AB1257" s="146"/>
      <c r="AC1257" s="146"/>
      <c r="AD1257" s="146"/>
      <c r="AE1257" s="146"/>
      <c r="AF1257" s="146"/>
      <c r="AG1257" s="324">
        <v>2025</v>
      </c>
      <c r="AH1257" s="128"/>
      <c r="AI1257" s="132"/>
      <c r="AJ1257" s="132"/>
      <c r="AK1257" s="141">
        <f t="shared" si="313"/>
        <v>1192</v>
      </c>
      <c r="AL1257" s="35" t="s">
        <v>153</v>
      </c>
      <c r="AM1257" s="141" t="str">
        <f t="shared" si="314"/>
        <v>1192.</v>
      </c>
      <c r="AN1257" s="147"/>
      <c r="AO1257" s="35"/>
      <c r="AP1257" s="16"/>
    </row>
    <row r="1258" spans="1:42" ht="22.5" customHeight="1" x14ac:dyDescent="0.25">
      <c r="A1258" s="68" t="str">
        <f t="shared" si="310"/>
        <v>1193.</v>
      </c>
      <c r="B1258" s="25">
        <v>2199</v>
      </c>
      <c r="C1258" s="36" t="s">
        <v>475</v>
      </c>
      <c r="D1258" s="25">
        <v>1972</v>
      </c>
      <c r="E1258" s="68" t="s">
        <v>2932</v>
      </c>
      <c r="F1258" s="68" t="s">
        <v>2934</v>
      </c>
      <c r="G1258" s="25">
        <v>2</v>
      </c>
      <c r="H1258" s="25">
        <v>3</v>
      </c>
      <c r="I1258" s="146">
        <v>976.1</v>
      </c>
      <c r="J1258" s="144">
        <v>899.8</v>
      </c>
      <c r="K1258" s="146">
        <v>899.8</v>
      </c>
      <c r="L1258" s="25">
        <v>31</v>
      </c>
      <c r="M1258" s="146">
        <f t="shared" si="311"/>
        <v>905556</v>
      </c>
      <c r="N1258" s="146"/>
      <c r="O1258" s="146"/>
      <c r="P1258" s="146"/>
      <c r="Q1258" s="144">
        <f t="shared" si="312"/>
        <v>905556</v>
      </c>
      <c r="R1258" s="146">
        <v>905556</v>
      </c>
      <c r="S1258" s="25"/>
      <c r="T1258" s="146"/>
      <c r="U1258" s="146"/>
      <c r="V1258" s="146"/>
      <c r="W1258" s="146"/>
      <c r="X1258" s="146"/>
      <c r="Y1258" s="146"/>
      <c r="Z1258" s="146"/>
      <c r="AA1258" s="146"/>
      <c r="AB1258" s="146"/>
      <c r="AC1258" s="146"/>
      <c r="AD1258" s="146"/>
      <c r="AE1258" s="146"/>
      <c r="AF1258" s="146"/>
      <c r="AG1258" s="324">
        <v>2025</v>
      </c>
      <c r="AH1258" s="128"/>
      <c r="AI1258" s="132"/>
      <c r="AJ1258" s="132"/>
      <c r="AK1258" s="141">
        <f t="shared" si="313"/>
        <v>1193</v>
      </c>
      <c r="AL1258" s="35" t="s">
        <v>153</v>
      </c>
      <c r="AM1258" s="141" t="str">
        <f t="shared" si="314"/>
        <v>1193.</v>
      </c>
      <c r="AN1258" s="147"/>
      <c r="AO1258" s="35"/>
      <c r="AP1258" s="16"/>
    </row>
    <row r="1259" spans="1:42" ht="22.5" customHeight="1" x14ac:dyDescent="0.25">
      <c r="A1259" s="68" t="str">
        <f t="shared" si="310"/>
        <v>1194.</v>
      </c>
      <c r="B1259" s="25">
        <v>2201</v>
      </c>
      <c r="C1259" s="36" t="s">
        <v>476</v>
      </c>
      <c r="D1259" s="25">
        <v>1973</v>
      </c>
      <c r="E1259" s="68" t="s">
        <v>2932</v>
      </c>
      <c r="F1259" s="68" t="s">
        <v>2934</v>
      </c>
      <c r="G1259" s="25">
        <v>2</v>
      </c>
      <c r="H1259" s="25">
        <v>3</v>
      </c>
      <c r="I1259" s="146">
        <v>987</v>
      </c>
      <c r="J1259" s="144">
        <v>911.8</v>
      </c>
      <c r="K1259" s="146">
        <v>911.8</v>
      </c>
      <c r="L1259" s="25">
        <v>39</v>
      </c>
      <c r="M1259" s="146">
        <f t="shared" si="311"/>
        <v>977436</v>
      </c>
      <c r="N1259" s="146"/>
      <c r="O1259" s="146"/>
      <c r="P1259" s="146"/>
      <c r="Q1259" s="144">
        <f t="shared" si="312"/>
        <v>977436</v>
      </c>
      <c r="R1259" s="146">
        <v>977436</v>
      </c>
      <c r="S1259" s="25"/>
      <c r="T1259" s="146"/>
      <c r="U1259" s="146"/>
      <c r="V1259" s="146"/>
      <c r="W1259" s="146"/>
      <c r="X1259" s="146"/>
      <c r="Y1259" s="146"/>
      <c r="Z1259" s="146"/>
      <c r="AA1259" s="146"/>
      <c r="AB1259" s="146"/>
      <c r="AC1259" s="146"/>
      <c r="AD1259" s="146"/>
      <c r="AE1259" s="146"/>
      <c r="AF1259" s="146"/>
      <c r="AG1259" s="324">
        <v>2025</v>
      </c>
      <c r="AH1259" s="128"/>
      <c r="AI1259" s="132"/>
      <c r="AJ1259" s="132"/>
      <c r="AK1259" s="141">
        <f t="shared" si="313"/>
        <v>1194</v>
      </c>
      <c r="AL1259" s="35" t="s">
        <v>153</v>
      </c>
      <c r="AM1259" s="141" t="str">
        <f t="shared" si="314"/>
        <v>1194.</v>
      </c>
      <c r="AN1259" s="147"/>
      <c r="AO1259" s="35"/>
      <c r="AP1259" s="16"/>
    </row>
    <row r="1260" spans="1:42" ht="22.5" customHeight="1" x14ac:dyDescent="0.25">
      <c r="A1260" s="68" t="str">
        <f t="shared" si="310"/>
        <v>1195.</v>
      </c>
      <c r="B1260" s="25">
        <v>2203</v>
      </c>
      <c r="C1260" s="36" t="s">
        <v>1641</v>
      </c>
      <c r="D1260" s="25">
        <v>1964</v>
      </c>
      <c r="E1260" s="68" t="s">
        <v>2932</v>
      </c>
      <c r="F1260" s="68" t="s">
        <v>2935</v>
      </c>
      <c r="G1260" s="25">
        <v>2</v>
      </c>
      <c r="H1260" s="25">
        <v>2</v>
      </c>
      <c r="I1260" s="146">
        <v>739.4</v>
      </c>
      <c r="J1260" s="146">
        <v>653.20000000000005</v>
      </c>
      <c r="K1260" s="146">
        <v>653.20000000000005</v>
      </c>
      <c r="L1260" s="25">
        <v>24</v>
      </c>
      <c r="M1260" s="144">
        <f t="shared" si="311"/>
        <v>261885</v>
      </c>
      <c r="N1260" s="144"/>
      <c r="O1260" s="144"/>
      <c r="P1260" s="144"/>
      <c r="Q1260" s="144">
        <f t="shared" si="312"/>
        <v>261885</v>
      </c>
      <c r="R1260" s="144">
        <v>261885</v>
      </c>
      <c r="S1260" s="30"/>
      <c r="T1260" s="144"/>
      <c r="U1260" s="146"/>
      <c r="V1260" s="146"/>
      <c r="W1260" s="144"/>
      <c r="X1260" s="144"/>
      <c r="Y1260" s="144"/>
      <c r="Z1260" s="144"/>
      <c r="AA1260" s="144"/>
      <c r="AB1260" s="144"/>
      <c r="AC1260" s="146"/>
      <c r="AD1260" s="146"/>
      <c r="AE1260" s="144"/>
      <c r="AF1260" s="144"/>
      <c r="AG1260" s="324">
        <v>2025</v>
      </c>
      <c r="AH1260" s="128"/>
      <c r="AI1260" s="132"/>
      <c r="AJ1260" s="132"/>
      <c r="AK1260" s="141">
        <f t="shared" si="313"/>
        <v>1195</v>
      </c>
      <c r="AL1260" s="35" t="s">
        <v>153</v>
      </c>
      <c r="AM1260" s="141" t="str">
        <f t="shared" si="314"/>
        <v>1195.</v>
      </c>
      <c r="AN1260" s="147"/>
      <c r="AO1260" s="274"/>
      <c r="AP1260" s="16"/>
    </row>
    <row r="1261" spans="1:42" ht="22.5" customHeight="1" x14ac:dyDescent="0.25">
      <c r="A1261" s="68" t="str">
        <f t="shared" si="310"/>
        <v>1196.</v>
      </c>
      <c r="B1261" s="25">
        <v>2204</v>
      </c>
      <c r="C1261" s="36" t="s">
        <v>477</v>
      </c>
      <c r="D1261" s="25">
        <v>1951</v>
      </c>
      <c r="E1261" s="68" t="s">
        <v>2932</v>
      </c>
      <c r="F1261" s="68" t="s">
        <v>2934</v>
      </c>
      <c r="G1261" s="25">
        <v>2</v>
      </c>
      <c r="H1261" s="25">
        <v>2</v>
      </c>
      <c r="I1261" s="146">
        <v>780.9</v>
      </c>
      <c r="J1261" s="144">
        <v>712.2</v>
      </c>
      <c r="K1261" s="146">
        <v>712.2</v>
      </c>
      <c r="L1261" s="25">
        <v>22</v>
      </c>
      <c r="M1261" s="146">
        <f t="shared" si="311"/>
        <v>455124</v>
      </c>
      <c r="N1261" s="146"/>
      <c r="O1261" s="146"/>
      <c r="P1261" s="146"/>
      <c r="Q1261" s="144">
        <f t="shared" si="312"/>
        <v>455124</v>
      </c>
      <c r="R1261" s="146">
        <v>455124</v>
      </c>
      <c r="S1261" s="25"/>
      <c r="T1261" s="146"/>
      <c r="U1261" s="146"/>
      <c r="V1261" s="146"/>
      <c r="W1261" s="146"/>
      <c r="X1261" s="146"/>
      <c r="Y1261" s="146"/>
      <c r="Z1261" s="146"/>
      <c r="AA1261" s="146"/>
      <c r="AB1261" s="146"/>
      <c r="AC1261" s="146"/>
      <c r="AD1261" s="146"/>
      <c r="AE1261" s="146"/>
      <c r="AF1261" s="146"/>
      <c r="AG1261" s="324">
        <v>2025</v>
      </c>
      <c r="AH1261" s="128"/>
      <c r="AI1261" s="132"/>
      <c r="AJ1261" s="132"/>
      <c r="AK1261" s="141">
        <f t="shared" si="313"/>
        <v>1196</v>
      </c>
      <c r="AL1261" s="35" t="s">
        <v>153</v>
      </c>
      <c r="AM1261" s="141" t="str">
        <f t="shared" si="314"/>
        <v>1196.</v>
      </c>
      <c r="AN1261" s="147"/>
      <c r="AO1261" s="35"/>
      <c r="AP1261" s="16"/>
    </row>
    <row r="1262" spans="1:42" ht="22.5" customHeight="1" x14ac:dyDescent="0.25">
      <c r="A1262" s="68" t="str">
        <f t="shared" si="310"/>
        <v>1197.</v>
      </c>
      <c r="B1262" s="25">
        <v>2209</v>
      </c>
      <c r="C1262" s="137" t="s">
        <v>1115</v>
      </c>
      <c r="D1262" s="25">
        <v>1951</v>
      </c>
      <c r="E1262" s="111" t="s">
        <v>2932</v>
      </c>
      <c r="F1262" s="68" t="s">
        <v>2934</v>
      </c>
      <c r="G1262" s="30">
        <v>2</v>
      </c>
      <c r="H1262" s="30">
        <v>2</v>
      </c>
      <c r="I1262" s="144">
        <v>855</v>
      </c>
      <c r="J1262" s="144">
        <v>573.1</v>
      </c>
      <c r="K1262" s="144">
        <v>522.5</v>
      </c>
      <c r="L1262" s="30">
        <v>23</v>
      </c>
      <c r="M1262" s="144">
        <f t="shared" si="311"/>
        <v>300288</v>
      </c>
      <c r="N1262" s="144"/>
      <c r="O1262" s="144"/>
      <c r="P1262" s="144"/>
      <c r="Q1262" s="144">
        <f t="shared" si="312"/>
        <v>300288</v>
      </c>
      <c r="R1262" s="144">
        <v>300288</v>
      </c>
      <c r="S1262" s="30"/>
      <c r="T1262" s="144"/>
      <c r="U1262" s="144"/>
      <c r="V1262" s="144"/>
      <c r="W1262" s="144"/>
      <c r="X1262" s="144"/>
      <c r="Y1262" s="144"/>
      <c r="Z1262" s="144"/>
      <c r="AA1262" s="144"/>
      <c r="AB1262" s="144"/>
      <c r="AC1262" s="144"/>
      <c r="AD1262" s="144"/>
      <c r="AE1262" s="144"/>
      <c r="AF1262" s="144"/>
      <c r="AG1262" s="324">
        <v>2025</v>
      </c>
      <c r="AH1262" s="128"/>
      <c r="AI1262" s="132"/>
      <c r="AJ1262" s="132"/>
      <c r="AK1262" s="141">
        <f t="shared" si="313"/>
        <v>1197</v>
      </c>
      <c r="AL1262" s="35" t="s">
        <v>153</v>
      </c>
      <c r="AM1262" s="141" t="str">
        <f t="shared" si="314"/>
        <v>1197.</v>
      </c>
      <c r="AN1262" s="147"/>
      <c r="AO1262" s="274"/>
      <c r="AP1262" s="16"/>
    </row>
    <row r="1263" spans="1:42" ht="22.5" customHeight="1" x14ac:dyDescent="0.25">
      <c r="A1263" s="68" t="str">
        <f t="shared" si="310"/>
        <v>1198.</v>
      </c>
      <c r="B1263" s="25">
        <v>2212</v>
      </c>
      <c r="C1263" s="36" t="s">
        <v>478</v>
      </c>
      <c r="D1263" s="25">
        <v>1954</v>
      </c>
      <c r="E1263" s="68" t="s">
        <v>2932</v>
      </c>
      <c r="F1263" s="68" t="s">
        <v>2934</v>
      </c>
      <c r="G1263" s="25">
        <v>2</v>
      </c>
      <c r="H1263" s="25">
        <v>2</v>
      </c>
      <c r="I1263" s="146">
        <v>955.9</v>
      </c>
      <c r="J1263" s="144">
        <v>876.8</v>
      </c>
      <c r="K1263" s="146">
        <v>876.8</v>
      </c>
      <c r="L1263" s="25">
        <v>22</v>
      </c>
      <c r="M1263" s="146">
        <f t="shared" si="311"/>
        <v>2201468.1</v>
      </c>
      <c r="N1263" s="146"/>
      <c r="O1263" s="146"/>
      <c r="P1263" s="146"/>
      <c r="Q1263" s="144">
        <f t="shared" si="312"/>
        <v>2201468.1</v>
      </c>
      <c r="R1263" s="146">
        <v>2201468.1</v>
      </c>
      <c r="S1263" s="25"/>
      <c r="T1263" s="146"/>
      <c r="U1263" s="146"/>
      <c r="V1263" s="146"/>
      <c r="W1263" s="146"/>
      <c r="X1263" s="146"/>
      <c r="Y1263" s="146"/>
      <c r="Z1263" s="146"/>
      <c r="AA1263" s="146"/>
      <c r="AB1263" s="146"/>
      <c r="AC1263" s="146"/>
      <c r="AD1263" s="146"/>
      <c r="AE1263" s="146"/>
      <c r="AF1263" s="146"/>
      <c r="AG1263" s="324">
        <v>2025</v>
      </c>
      <c r="AH1263" s="128"/>
      <c r="AI1263" s="132"/>
      <c r="AJ1263" s="132"/>
      <c r="AK1263" s="141">
        <f t="shared" si="313"/>
        <v>1198</v>
      </c>
      <c r="AL1263" s="35" t="s">
        <v>153</v>
      </c>
      <c r="AM1263" s="141" t="str">
        <f t="shared" si="314"/>
        <v>1198.</v>
      </c>
      <c r="AN1263" s="147"/>
      <c r="AO1263" s="35"/>
      <c r="AP1263" s="16"/>
    </row>
    <row r="1264" spans="1:42" ht="22.5" customHeight="1" x14ac:dyDescent="0.25">
      <c r="A1264" s="68" t="str">
        <f t="shared" si="310"/>
        <v>1199.</v>
      </c>
      <c r="B1264" s="25">
        <v>2217</v>
      </c>
      <c r="C1264" s="36" t="s">
        <v>1642</v>
      </c>
      <c r="D1264" s="25">
        <v>1962</v>
      </c>
      <c r="E1264" s="111" t="s">
        <v>2932</v>
      </c>
      <c r="F1264" s="68" t="s">
        <v>2934</v>
      </c>
      <c r="G1264" s="30">
        <v>2</v>
      </c>
      <c r="H1264" s="30">
        <v>2</v>
      </c>
      <c r="I1264" s="144">
        <v>617.6</v>
      </c>
      <c r="J1264" s="144">
        <v>577.9</v>
      </c>
      <c r="K1264" s="144">
        <v>577.9</v>
      </c>
      <c r="L1264" s="30">
        <v>24</v>
      </c>
      <c r="M1264" s="144">
        <f t="shared" si="311"/>
        <v>369720</v>
      </c>
      <c r="N1264" s="144"/>
      <c r="O1264" s="144"/>
      <c r="P1264" s="144"/>
      <c r="Q1264" s="144">
        <f t="shared" si="312"/>
        <v>369720</v>
      </c>
      <c r="R1264" s="144">
        <v>369720</v>
      </c>
      <c r="S1264" s="30"/>
      <c r="T1264" s="144"/>
      <c r="U1264" s="146"/>
      <c r="V1264" s="146"/>
      <c r="W1264" s="144"/>
      <c r="X1264" s="144"/>
      <c r="Y1264" s="144"/>
      <c r="Z1264" s="144"/>
      <c r="AA1264" s="144"/>
      <c r="AB1264" s="144"/>
      <c r="AC1264" s="323"/>
      <c r="AD1264" s="323"/>
      <c r="AE1264" s="144"/>
      <c r="AF1264" s="144"/>
      <c r="AG1264" s="324">
        <v>2025</v>
      </c>
      <c r="AH1264" s="128"/>
      <c r="AI1264" s="132"/>
      <c r="AJ1264" s="132"/>
      <c r="AK1264" s="141">
        <f t="shared" si="313"/>
        <v>1199</v>
      </c>
      <c r="AL1264" s="35" t="s">
        <v>153</v>
      </c>
      <c r="AM1264" s="141" t="str">
        <f t="shared" si="314"/>
        <v>1199.</v>
      </c>
      <c r="AN1264" s="147"/>
      <c r="AO1264" s="274"/>
      <c r="AP1264" s="16"/>
    </row>
    <row r="1265" spans="1:16381" ht="22.5" customHeight="1" x14ac:dyDescent="0.25">
      <c r="A1265" s="68" t="str">
        <f t="shared" si="310"/>
        <v>1200.</v>
      </c>
      <c r="B1265" s="25">
        <v>2227</v>
      </c>
      <c r="C1265" s="138" t="s">
        <v>512</v>
      </c>
      <c r="D1265" s="25">
        <v>1955</v>
      </c>
      <c r="E1265" s="68" t="s">
        <v>2932</v>
      </c>
      <c r="F1265" s="68" t="s">
        <v>2934</v>
      </c>
      <c r="G1265" s="25">
        <v>2</v>
      </c>
      <c r="H1265" s="25">
        <v>2</v>
      </c>
      <c r="I1265" s="146">
        <v>886</v>
      </c>
      <c r="J1265" s="144">
        <v>839.1</v>
      </c>
      <c r="K1265" s="146">
        <v>839.1</v>
      </c>
      <c r="L1265" s="25">
        <v>26</v>
      </c>
      <c r="M1265" s="146">
        <f t="shared" si="311"/>
        <v>950274</v>
      </c>
      <c r="N1265" s="146"/>
      <c r="O1265" s="146"/>
      <c r="P1265" s="146"/>
      <c r="Q1265" s="144">
        <f t="shared" si="312"/>
        <v>950274</v>
      </c>
      <c r="R1265" s="146">
        <v>950274</v>
      </c>
      <c r="S1265" s="25"/>
      <c r="T1265" s="146"/>
      <c r="U1265" s="146"/>
      <c r="V1265" s="146"/>
      <c r="W1265" s="146"/>
      <c r="X1265" s="146"/>
      <c r="Y1265" s="146"/>
      <c r="Z1265" s="146"/>
      <c r="AA1265" s="146"/>
      <c r="AB1265" s="146"/>
      <c r="AC1265" s="146"/>
      <c r="AD1265" s="146"/>
      <c r="AE1265" s="146"/>
      <c r="AF1265" s="144"/>
      <c r="AG1265" s="324">
        <v>2025</v>
      </c>
      <c r="AH1265" s="128"/>
      <c r="AI1265" s="132"/>
      <c r="AJ1265" s="132"/>
      <c r="AK1265" s="141">
        <f t="shared" si="313"/>
        <v>1200</v>
      </c>
      <c r="AL1265" s="35" t="s">
        <v>153</v>
      </c>
      <c r="AM1265" s="141" t="str">
        <f t="shared" si="314"/>
        <v>1200.</v>
      </c>
      <c r="AN1265" s="147"/>
      <c r="AO1265" s="274"/>
      <c r="AP1265" s="16"/>
    </row>
    <row r="1266" spans="1:16381" ht="22.5" customHeight="1" x14ac:dyDescent="0.25">
      <c r="A1266" s="68" t="str">
        <f t="shared" si="310"/>
        <v>1201.</v>
      </c>
      <c r="B1266" s="25">
        <v>2233</v>
      </c>
      <c r="C1266" s="36" t="s">
        <v>481</v>
      </c>
      <c r="D1266" s="25">
        <v>1954</v>
      </c>
      <c r="E1266" s="68" t="s">
        <v>2932</v>
      </c>
      <c r="F1266" s="68" t="s">
        <v>2934</v>
      </c>
      <c r="G1266" s="25">
        <v>2</v>
      </c>
      <c r="H1266" s="25">
        <v>3</v>
      </c>
      <c r="I1266" s="146">
        <v>1426.1</v>
      </c>
      <c r="J1266" s="144">
        <v>1332.3</v>
      </c>
      <c r="K1266" s="146">
        <v>1332.3</v>
      </c>
      <c r="L1266" s="25">
        <v>56</v>
      </c>
      <c r="M1266" s="146">
        <f t="shared" si="311"/>
        <v>675648</v>
      </c>
      <c r="N1266" s="146"/>
      <c r="O1266" s="146"/>
      <c r="P1266" s="146"/>
      <c r="Q1266" s="144">
        <f t="shared" si="312"/>
        <v>675648</v>
      </c>
      <c r="R1266" s="146">
        <v>675648</v>
      </c>
      <c r="S1266" s="25"/>
      <c r="T1266" s="146"/>
      <c r="U1266" s="146"/>
      <c r="V1266" s="146"/>
      <c r="W1266" s="146"/>
      <c r="X1266" s="146"/>
      <c r="Y1266" s="146"/>
      <c r="Z1266" s="146"/>
      <c r="AA1266" s="146"/>
      <c r="AB1266" s="146"/>
      <c r="AC1266" s="146"/>
      <c r="AD1266" s="146"/>
      <c r="AE1266" s="146"/>
      <c r="AF1266" s="146"/>
      <c r="AG1266" s="324">
        <v>2025</v>
      </c>
      <c r="AH1266" s="128"/>
      <c r="AI1266" s="132"/>
      <c r="AJ1266" s="132"/>
      <c r="AK1266" s="141">
        <f t="shared" si="313"/>
        <v>1201</v>
      </c>
      <c r="AL1266" s="35" t="s">
        <v>153</v>
      </c>
      <c r="AM1266" s="141" t="str">
        <f t="shared" si="314"/>
        <v>1201.</v>
      </c>
      <c r="AN1266" s="147"/>
      <c r="AO1266" s="35"/>
      <c r="AP1266" s="16"/>
    </row>
    <row r="1267" spans="1:16381" ht="22.5" customHeight="1" x14ac:dyDescent="0.25">
      <c r="A1267" s="68" t="str">
        <f t="shared" si="310"/>
        <v>1202.</v>
      </c>
      <c r="B1267" s="25">
        <v>2235</v>
      </c>
      <c r="C1267" s="137" t="s">
        <v>423</v>
      </c>
      <c r="D1267" s="25">
        <v>1955</v>
      </c>
      <c r="E1267" s="111" t="s">
        <v>2932</v>
      </c>
      <c r="F1267" s="111" t="s">
        <v>2935</v>
      </c>
      <c r="G1267" s="30">
        <v>2</v>
      </c>
      <c r="H1267" s="30">
        <v>2</v>
      </c>
      <c r="I1267" s="144">
        <v>873.6</v>
      </c>
      <c r="J1267" s="144">
        <v>844.8</v>
      </c>
      <c r="K1267" s="144">
        <v>844.8</v>
      </c>
      <c r="L1267" s="30">
        <v>30</v>
      </c>
      <c r="M1267" s="144">
        <f t="shared" si="311"/>
        <v>950274</v>
      </c>
      <c r="N1267" s="144"/>
      <c r="O1267" s="144"/>
      <c r="P1267" s="144"/>
      <c r="Q1267" s="144">
        <f t="shared" si="312"/>
        <v>950274</v>
      </c>
      <c r="R1267" s="144">
        <v>950274</v>
      </c>
      <c r="S1267" s="30"/>
      <c r="T1267" s="144"/>
      <c r="U1267" s="144"/>
      <c r="V1267" s="146"/>
      <c r="W1267" s="144"/>
      <c r="X1267" s="144"/>
      <c r="Y1267" s="144"/>
      <c r="Z1267" s="144"/>
      <c r="AA1267" s="144"/>
      <c r="AB1267" s="144"/>
      <c r="AC1267" s="144"/>
      <c r="AD1267" s="144"/>
      <c r="AE1267" s="144"/>
      <c r="AF1267" s="144"/>
      <c r="AG1267" s="324">
        <v>2025</v>
      </c>
      <c r="AH1267" s="128"/>
      <c r="AI1267" s="132"/>
      <c r="AJ1267" s="132"/>
      <c r="AK1267" s="141">
        <f t="shared" si="313"/>
        <v>1202</v>
      </c>
      <c r="AL1267" s="35" t="s">
        <v>153</v>
      </c>
      <c r="AM1267" s="141" t="str">
        <f t="shared" si="314"/>
        <v>1202.</v>
      </c>
      <c r="AN1267" s="147"/>
      <c r="AO1267" s="274"/>
      <c r="AP1267" s="16"/>
    </row>
    <row r="1268" spans="1:16381" ht="22.5" customHeight="1" x14ac:dyDescent="0.25">
      <c r="A1268" s="68" t="str">
        <f t="shared" si="310"/>
        <v>1203.</v>
      </c>
      <c r="B1268" s="25">
        <v>1873</v>
      </c>
      <c r="C1268" s="137" t="s">
        <v>3024</v>
      </c>
      <c r="D1268" s="68">
        <v>1978</v>
      </c>
      <c r="E1268" s="111" t="s">
        <v>2932</v>
      </c>
      <c r="F1268" s="111" t="s">
        <v>2933</v>
      </c>
      <c r="G1268" s="30">
        <v>5</v>
      </c>
      <c r="H1268" s="30">
        <v>5</v>
      </c>
      <c r="I1268" s="144">
        <v>6350.6</v>
      </c>
      <c r="J1268" s="144">
        <v>4782.2</v>
      </c>
      <c r="K1268" s="144">
        <v>4724.5</v>
      </c>
      <c r="L1268" s="30">
        <v>146</v>
      </c>
      <c r="M1268" s="144">
        <f t="shared" ref="M1268" si="315">R1268+T1268+V1268+X1268+Z1268+AB1268+AE1268+AF1268</f>
        <v>420289</v>
      </c>
      <c r="N1268" s="144"/>
      <c r="O1268" s="144"/>
      <c r="P1268" s="144"/>
      <c r="Q1268" s="144">
        <f t="shared" ref="Q1268" si="316">M1268</f>
        <v>420289</v>
      </c>
      <c r="R1268" s="144"/>
      <c r="S1268" s="30"/>
      <c r="T1268" s="144"/>
      <c r="U1268" s="144"/>
      <c r="V1268" s="146"/>
      <c r="W1268" s="144"/>
      <c r="X1268" s="144"/>
      <c r="Y1268" s="144"/>
      <c r="Z1268" s="144"/>
      <c r="AA1268" s="144">
        <v>157</v>
      </c>
      <c r="AB1268" s="144">
        <f>AA1268*2677</f>
        <v>420289</v>
      </c>
      <c r="AC1268" s="144"/>
      <c r="AD1268" s="144"/>
      <c r="AE1268" s="144"/>
      <c r="AF1268" s="144"/>
      <c r="AG1268" s="324">
        <v>2025</v>
      </c>
      <c r="AH1268" s="128"/>
      <c r="AI1268" s="132"/>
      <c r="AJ1268" s="132"/>
      <c r="AK1268" s="141">
        <f t="shared" si="313"/>
        <v>1203</v>
      </c>
      <c r="AL1268" s="35" t="s">
        <v>153</v>
      </c>
      <c r="AM1268" s="141" t="str">
        <f t="shared" si="314"/>
        <v>1203.</v>
      </c>
      <c r="AN1268" s="147"/>
      <c r="AO1268" s="274"/>
      <c r="AP1268" s="16"/>
    </row>
    <row r="1269" spans="1:16381" ht="22.5" customHeight="1" x14ac:dyDescent="0.25">
      <c r="A1269" s="68" t="str">
        <f t="shared" si="310"/>
        <v>1204.</v>
      </c>
      <c r="B1269" s="68">
        <v>2177</v>
      </c>
      <c r="C1269" s="36" t="s">
        <v>3107</v>
      </c>
      <c r="D1269" s="68">
        <v>1956</v>
      </c>
      <c r="E1269" s="68" t="s">
        <v>2932</v>
      </c>
      <c r="F1269" s="68" t="s">
        <v>2934</v>
      </c>
      <c r="G1269" s="68">
        <v>2</v>
      </c>
      <c r="H1269" s="68">
        <v>2</v>
      </c>
      <c r="I1269" s="146">
        <v>608.6</v>
      </c>
      <c r="J1269" s="144">
        <v>563.6</v>
      </c>
      <c r="K1269" s="146">
        <v>563.6</v>
      </c>
      <c r="L1269" s="25">
        <v>19</v>
      </c>
      <c r="M1269" s="144">
        <f t="shared" ref="M1269" si="317">R1269+T1269+V1269+X1269+Z1269+AB1269+AE1269+AF1269</f>
        <v>534384</v>
      </c>
      <c r="N1269" s="144"/>
      <c r="O1269" s="144"/>
      <c r="P1269" s="144"/>
      <c r="Q1269" s="144">
        <f t="shared" ref="Q1269" si="318">M1269</f>
        <v>534384</v>
      </c>
      <c r="R1269" s="144">
        <v>534384</v>
      </c>
      <c r="S1269" s="30"/>
      <c r="T1269" s="144"/>
      <c r="U1269" s="146"/>
      <c r="V1269" s="146"/>
      <c r="W1269" s="144"/>
      <c r="X1269" s="144"/>
      <c r="Y1269" s="144"/>
      <c r="Z1269" s="144"/>
      <c r="AA1269" s="144"/>
      <c r="AB1269" s="144"/>
      <c r="AC1269" s="323"/>
      <c r="AD1269" s="323"/>
      <c r="AE1269" s="144"/>
      <c r="AF1269" s="144"/>
      <c r="AG1269" s="324">
        <v>2025</v>
      </c>
      <c r="AH1269" s="128"/>
      <c r="AI1269" s="132"/>
      <c r="AJ1269" s="132"/>
      <c r="AK1269" s="141">
        <f t="shared" si="313"/>
        <v>1204</v>
      </c>
      <c r="AL1269" s="35" t="s">
        <v>153</v>
      </c>
      <c r="AM1269" s="141" t="str">
        <f t="shared" si="314"/>
        <v>1204.</v>
      </c>
      <c r="AN1269" s="147"/>
      <c r="AO1269" s="274"/>
      <c r="AP1269" s="16"/>
    </row>
    <row r="1270" spans="1:16381" ht="22.5" customHeight="1" x14ac:dyDescent="0.25">
      <c r="A1270" s="68" t="str">
        <f>AM1270</f>
        <v>1205.</v>
      </c>
      <c r="B1270" s="25">
        <v>2137</v>
      </c>
      <c r="C1270" s="137" t="s">
        <v>438</v>
      </c>
      <c r="D1270" s="25">
        <v>1969</v>
      </c>
      <c r="E1270" s="111" t="s">
        <v>2932</v>
      </c>
      <c r="F1270" s="111" t="s">
        <v>2933</v>
      </c>
      <c r="G1270" s="30">
        <v>5</v>
      </c>
      <c r="H1270" s="30">
        <v>3</v>
      </c>
      <c r="I1270" s="144">
        <v>3038.7</v>
      </c>
      <c r="J1270" s="144">
        <v>1345.7</v>
      </c>
      <c r="K1270" s="144">
        <v>1345.7</v>
      </c>
      <c r="L1270" s="30">
        <v>89</v>
      </c>
      <c r="M1270" s="144">
        <f>R1270+T1270+V1270+X1270+Z1270+AB1270+AE1270+AF1270</f>
        <v>4328620</v>
      </c>
      <c r="N1270" s="144"/>
      <c r="O1270" s="144"/>
      <c r="P1270" s="144"/>
      <c r="Q1270" s="144">
        <f>M1270</f>
        <v>4328620</v>
      </c>
      <c r="R1270" s="144">
        <v>4328620</v>
      </c>
      <c r="S1270" s="30"/>
      <c r="T1270" s="144"/>
      <c r="U1270" s="144"/>
      <c r="V1270" s="144"/>
      <c r="W1270" s="144"/>
      <c r="X1270" s="144"/>
      <c r="Y1270" s="144"/>
      <c r="Z1270" s="144"/>
      <c r="AA1270" s="144"/>
      <c r="AB1270" s="144"/>
      <c r="AC1270" s="144"/>
      <c r="AD1270" s="144"/>
      <c r="AE1270" s="144"/>
      <c r="AF1270" s="144"/>
      <c r="AG1270" s="324">
        <v>2025</v>
      </c>
      <c r="AH1270" s="128"/>
      <c r="AI1270" s="132"/>
      <c r="AJ1270" s="132"/>
      <c r="AK1270" s="141">
        <f t="shared" si="313"/>
        <v>1205</v>
      </c>
      <c r="AL1270" s="35" t="s">
        <v>153</v>
      </c>
      <c r="AM1270" s="141" t="str">
        <f t="shared" si="314"/>
        <v>1205.</v>
      </c>
      <c r="AN1270" s="147"/>
      <c r="AO1270" s="274"/>
      <c r="AP1270" s="16"/>
    </row>
    <row r="1271" spans="1:16381" ht="22.5" customHeight="1" x14ac:dyDescent="0.25">
      <c r="A1271" s="68" t="str">
        <f>AM1271</f>
        <v>1206.</v>
      </c>
      <c r="B1271" s="68">
        <v>1886</v>
      </c>
      <c r="C1271" s="36" t="s">
        <v>3133</v>
      </c>
      <c r="D1271" s="68">
        <v>1984</v>
      </c>
      <c r="E1271" s="68" t="s">
        <v>2932</v>
      </c>
      <c r="F1271" s="68" t="s">
        <v>2933</v>
      </c>
      <c r="G1271" s="68">
        <v>3</v>
      </c>
      <c r="H1271" s="68">
        <v>2</v>
      </c>
      <c r="I1271" s="146">
        <v>1279.4000000000001</v>
      </c>
      <c r="J1271" s="144">
        <v>753.2</v>
      </c>
      <c r="K1271" s="146">
        <v>753.2</v>
      </c>
      <c r="L1271" s="25">
        <v>72</v>
      </c>
      <c r="M1271" s="144">
        <f>R1271+T1271+V1271+X1271+Z1271+AB1271+AE1271+AF1271</f>
        <v>277200</v>
      </c>
      <c r="N1271" s="144"/>
      <c r="O1271" s="144"/>
      <c r="P1271" s="144"/>
      <c r="Q1271" s="144">
        <f>M1271</f>
        <v>277200</v>
      </c>
      <c r="R1271" s="146">
        <v>277200</v>
      </c>
      <c r="S1271" s="25"/>
      <c r="T1271" s="146"/>
      <c r="U1271" s="146"/>
      <c r="V1271" s="146"/>
      <c r="W1271" s="146"/>
      <c r="X1271" s="146"/>
      <c r="Y1271" s="146"/>
      <c r="Z1271" s="146"/>
      <c r="AA1271" s="146"/>
      <c r="AB1271" s="146"/>
      <c r="AC1271" s="146"/>
      <c r="AD1271" s="146"/>
      <c r="AE1271" s="146"/>
      <c r="AF1271" s="166"/>
      <c r="AG1271" s="150" t="s">
        <v>3083</v>
      </c>
      <c r="AH1271" s="131"/>
      <c r="AI1271" s="194"/>
      <c r="AJ1271" s="194"/>
      <c r="AK1271" s="141">
        <f t="shared" si="313"/>
        <v>1206</v>
      </c>
      <c r="AL1271" s="35" t="s">
        <v>153</v>
      </c>
      <c r="AM1271" s="141" t="str">
        <f t="shared" si="314"/>
        <v>1206.</v>
      </c>
      <c r="AN1271" s="147"/>
      <c r="AO1271" s="276"/>
      <c r="AP1271" s="16"/>
      <c r="AQ1271" s="14"/>
      <c r="AR1271" s="14"/>
      <c r="AS1271" s="14"/>
      <c r="AT1271" s="14"/>
      <c r="AU1271" s="14"/>
      <c r="AV1271" s="14"/>
      <c r="AW1271" s="14"/>
      <c r="AX1271" s="14"/>
      <c r="AY1271" s="14"/>
      <c r="AZ1271" s="14"/>
      <c r="BA1271" s="14"/>
      <c r="BB1271" s="14"/>
      <c r="BC1271" s="14"/>
      <c r="BD1271" s="14"/>
      <c r="BE1271" s="14"/>
      <c r="BF1271" s="14"/>
      <c r="BG1271" s="14"/>
      <c r="BH1271" s="14"/>
      <c r="BI1271" s="14"/>
      <c r="BJ1271" s="14"/>
      <c r="BK1271" s="14"/>
      <c r="BL1271" s="14"/>
      <c r="BM1271" s="14"/>
      <c r="BN1271" s="14"/>
      <c r="BO1271" s="14"/>
      <c r="BP1271" s="14"/>
      <c r="BQ1271" s="14"/>
      <c r="BR1271" s="14"/>
      <c r="BS1271" s="14"/>
      <c r="BT1271" s="14"/>
      <c r="BU1271" s="14"/>
      <c r="BV1271" s="14"/>
      <c r="BW1271" s="14"/>
      <c r="BX1271" s="14"/>
      <c r="BY1271" s="14"/>
      <c r="BZ1271" s="14"/>
      <c r="CA1271" s="14"/>
      <c r="CB1271" s="14"/>
      <c r="CC1271" s="14"/>
      <c r="CD1271" s="14"/>
      <c r="CE1271" s="14"/>
      <c r="CF1271" s="14"/>
      <c r="CG1271" s="14"/>
      <c r="CH1271" s="14"/>
      <c r="CI1271" s="14"/>
      <c r="CJ1271" s="14"/>
      <c r="CK1271" s="14"/>
      <c r="CL1271" s="14"/>
      <c r="CM1271" s="14"/>
      <c r="CN1271" s="14"/>
      <c r="CO1271" s="14"/>
      <c r="CP1271" s="14"/>
      <c r="CQ1271" s="14"/>
      <c r="CR1271" s="14"/>
      <c r="CS1271" s="14"/>
      <c r="CT1271" s="14"/>
      <c r="CU1271" s="14"/>
      <c r="CV1271" s="14"/>
      <c r="CW1271" s="14"/>
      <c r="CX1271" s="14"/>
      <c r="CY1271" s="14"/>
      <c r="CZ1271" s="14"/>
      <c r="DA1271" s="14"/>
      <c r="DB1271" s="14"/>
      <c r="DC1271" s="14"/>
      <c r="DD1271" s="14"/>
      <c r="DE1271" s="14"/>
      <c r="DF1271" s="14"/>
      <c r="DG1271" s="14"/>
      <c r="DH1271" s="14"/>
      <c r="DI1271" s="14"/>
      <c r="DJ1271" s="14"/>
      <c r="DK1271" s="14"/>
      <c r="DL1271" s="14"/>
      <c r="DM1271" s="14"/>
      <c r="DN1271" s="14"/>
      <c r="DO1271" s="14"/>
      <c r="DP1271" s="14"/>
      <c r="DQ1271" s="14"/>
      <c r="DR1271" s="14"/>
      <c r="DS1271" s="14"/>
      <c r="DT1271" s="14"/>
      <c r="DU1271" s="14"/>
      <c r="DV1271" s="14"/>
      <c r="DW1271" s="14"/>
      <c r="DX1271" s="14"/>
      <c r="DY1271" s="14"/>
      <c r="DZ1271" s="14"/>
      <c r="EA1271" s="14"/>
      <c r="EB1271" s="14"/>
      <c r="EC1271" s="14"/>
      <c r="ED1271" s="14"/>
      <c r="EE1271" s="14"/>
      <c r="EF1271" s="14"/>
      <c r="EG1271" s="14"/>
      <c r="EH1271" s="14"/>
      <c r="EI1271" s="14"/>
      <c r="EJ1271" s="14"/>
      <c r="EK1271" s="14"/>
      <c r="EL1271" s="14"/>
      <c r="EM1271" s="14"/>
      <c r="EN1271" s="14"/>
      <c r="EO1271" s="14"/>
      <c r="EP1271" s="14"/>
      <c r="EQ1271" s="14"/>
      <c r="ER1271" s="14"/>
      <c r="ES1271" s="14"/>
      <c r="ET1271" s="14"/>
      <c r="EU1271" s="14"/>
      <c r="EV1271" s="14"/>
      <c r="EW1271" s="14"/>
      <c r="EX1271" s="14"/>
      <c r="EY1271" s="14"/>
      <c r="EZ1271" s="14"/>
      <c r="FA1271" s="14"/>
      <c r="FB1271" s="14"/>
      <c r="FC1271" s="14"/>
      <c r="FD1271" s="14"/>
      <c r="FE1271" s="14"/>
      <c r="FF1271" s="14"/>
      <c r="FG1271" s="14"/>
      <c r="FH1271" s="14"/>
      <c r="FI1271" s="14"/>
      <c r="FJ1271" s="14"/>
      <c r="FK1271" s="14"/>
      <c r="FL1271" s="14"/>
      <c r="FM1271" s="14"/>
      <c r="FN1271" s="14"/>
      <c r="FO1271" s="14"/>
      <c r="FP1271" s="14"/>
      <c r="FQ1271" s="14"/>
      <c r="FR1271" s="14"/>
      <c r="FS1271" s="14"/>
      <c r="FT1271" s="14"/>
      <c r="FU1271" s="14"/>
      <c r="FV1271" s="14"/>
      <c r="FW1271" s="14"/>
      <c r="FX1271" s="14"/>
      <c r="FY1271" s="14"/>
      <c r="FZ1271" s="14"/>
      <c r="GA1271" s="14"/>
      <c r="GB1271" s="14"/>
      <c r="GC1271" s="14"/>
      <c r="GD1271" s="14"/>
      <c r="GE1271" s="14"/>
      <c r="GF1271" s="14"/>
      <c r="GG1271" s="14"/>
      <c r="GH1271" s="14"/>
      <c r="GI1271" s="14"/>
      <c r="GJ1271" s="14"/>
      <c r="GK1271" s="14"/>
      <c r="GL1271" s="14"/>
      <c r="GM1271" s="14"/>
      <c r="GN1271" s="14"/>
      <c r="GO1271" s="14"/>
      <c r="GP1271" s="14"/>
      <c r="GQ1271" s="14"/>
      <c r="GR1271" s="14"/>
      <c r="GS1271" s="14"/>
      <c r="GT1271" s="14"/>
      <c r="GU1271" s="14"/>
      <c r="GV1271" s="14"/>
      <c r="GW1271" s="14"/>
      <c r="GX1271" s="14"/>
      <c r="GY1271" s="14"/>
      <c r="GZ1271" s="14"/>
      <c r="HA1271" s="14"/>
      <c r="HB1271" s="14"/>
      <c r="HC1271" s="14"/>
      <c r="HD1271" s="14"/>
      <c r="HE1271" s="14"/>
      <c r="HF1271" s="14"/>
      <c r="HG1271" s="14"/>
      <c r="HH1271" s="14"/>
      <c r="HI1271" s="14"/>
      <c r="HJ1271" s="14"/>
      <c r="HK1271" s="14"/>
      <c r="HL1271" s="14"/>
      <c r="HM1271" s="14"/>
      <c r="HN1271" s="14"/>
      <c r="HO1271" s="14"/>
      <c r="HP1271" s="14"/>
      <c r="HQ1271" s="14"/>
      <c r="HR1271" s="14"/>
      <c r="HS1271" s="14"/>
      <c r="HT1271" s="14"/>
      <c r="HU1271" s="14"/>
      <c r="HV1271" s="14"/>
      <c r="HW1271" s="14"/>
      <c r="HX1271" s="14"/>
      <c r="HY1271" s="14"/>
      <c r="HZ1271" s="14"/>
      <c r="IA1271" s="14"/>
      <c r="IB1271" s="14"/>
      <c r="IC1271" s="14"/>
      <c r="ID1271" s="14"/>
      <c r="IE1271" s="14"/>
      <c r="IF1271" s="14"/>
      <c r="IG1271" s="14"/>
      <c r="IH1271" s="14"/>
      <c r="II1271" s="14"/>
      <c r="IJ1271" s="14"/>
      <c r="IK1271" s="14"/>
      <c r="IL1271" s="14"/>
      <c r="IM1271" s="14"/>
      <c r="IN1271" s="14"/>
      <c r="IO1271" s="14"/>
      <c r="IP1271" s="14"/>
      <c r="IQ1271" s="14"/>
      <c r="IR1271" s="14"/>
      <c r="IS1271" s="14"/>
      <c r="IT1271" s="14"/>
      <c r="IU1271" s="14"/>
      <c r="IV1271" s="14"/>
      <c r="IW1271" s="14"/>
      <c r="IX1271" s="14"/>
      <c r="IY1271" s="14"/>
      <c r="IZ1271" s="14"/>
      <c r="JA1271" s="14"/>
      <c r="JB1271" s="14"/>
      <c r="JC1271" s="14"/>
      <c r="JD1271" s="14"/>
      <c r="JE1271" s="14"/>
      <c r="JF1271" s="14"/>
      <c r="JG1271" s="14"/>
      <c r="JH1271" s="14"/>
      <c r="JI1271" s="14"/>
      <c r="JJ1271" s="14"/>
      <c r="JK1271" s="14"/>
      <c r="JL1271" s="14"/>
      <c r="JM1271" s="14"/>
      <c r="JN1271" s="14"/>
      <c r="JO1271" s="14"/>
      <c r="JP1271" s="14"/>
      <c r="JQ1271" s="14"/>
      <c r="JR1271" s="14"/>
      <c r="JS1271" s="14"/>
      <c r="JT1271" s="14"/>
      <c r="JU1271" s="14"/>
      <c r="JV1271" s="14"/>
      <c r="JW1271" s="14"/>
      <c r="JX1271" s="14"/>
      <c r="JY1271" s="14"/>
      <c r="JZ1271" s="14"/>
      <c r="KA1271" s="14"/>
      <c r="KB1271" s="14"/>
      <c r="KC1271" s="14"/>
      <c r="KD1271" s="14"/>
      <c r="KE1271" s="14"/>
      <c r="KF1271" s="14"/>
      <c r="KG1271" s="14"/>
      <c r="KH1271" s="14"/>
      <c r="KI1271" s="14"/>
      <c r="KJ1271" s="14"/>
      <c r="KK1271" s="14"/>
      <c r="KL1271" s="14"/>
      <c r="KM1271" s="14"/>
      <c r="KN1271" s="14"/>
      <c r="KO1271" s="14"/>
      <c r="KP1271" s="14"/>
      <c r="KQ1271" s="14"/>
      <c r="KR1271" s="14"/>
      <c r="KS1271" s="14"/>
      <c r="KT1271" s="14"/>
      <c r="KU1271" s="14"/>
      <c r="KV1271" s="14"/>
      <c r="KW1271" s="14"/>
      <c r="KX1271" s="14"/>
      <c r="KY1271" s="14"/>
      <c r="KZ1271" s="14"/>
      <c r="LA1271" s="14"/>
      <c r="LB1271" s="14"/>
      <c r="LC1271" s="14"/>
      <c r="LD1271" s="14"/>
      <c r="LE1271" s="14"/>
      <c r="LF1271" s="14"/>
      <c r="LG1271" s="14"/>
      <c r="LH1271" s="14"/>
      <c r="LI1271" s="14"/>
      <c r="LJ1271" s="14"/>
      <c r="LK1271" s="14"/>
      <c r="LL1271" s="14"/>
      <c r="LM1271" s="14"/>
      <c r="LN1271" s="14"/>
      <c r="LO1271" s="14"/>
      <c r="LP1271" s="14"/>
      <c r="LQ1271" s="14"/>
      <c r="LR1271" s="14"/>
      <c r="LS1271" s="14"/>
      <c r="LT1271" s="14"/>
      <c r="LU1271" s="14"/>
      <c r="LV1271" s="14"/>
      <c r="LW1271" s="14"/>
      <c r="LX1271" s="14"/>
      <c r="LY1271" s="14"/>
      <c r="LZ1271" s="14"/>
      <c r="MA1271" s="14"/>
      <c r="MB1271" s="14"/>
      <c r="MC1271" s="14"/>
      <c r="MD1271" s="14"/>
      <c r="ME1271" s="14"/>
      <c r="MF1271" s="14"/>
      <c r="MG1271" s="14"/>
      <c r="MH1271" s="14"/>
      <c r="MI1271" s="14"/>
      <c r="MJ1271" s="14"/>
      <c r="MK1271" s="14"/>
      <c r="ML1271" s="14"/>
      <c r="MM1271" s="14"/>
      <c r="MN1271" s="14"/>
      <c r="MO1271" s="14"/>
      <c r="MP1271" s="14"/>
      <c r="MQ1271" s="14"/>
      <c r="MR1271" s="14"/>
      <c r="MS1271" s="14"/>
      <c r="MT1271" s="14"/>
      <c r="MU1271" s="14"/>
      <c r="MV1271" s="14"/>
      <c r="MW1271" s="14"/>
      <c r="MX1271" s="14"/>
      <c r="MY1271" s="14"/>
      <c r="MZ1271" s="14"/>
      <c r="NA1271" s="14"/>
      <c r="NB1271" s="14"/>
      <c r="NC1271" s="14"/>
      <c r="ND1271" s="14"/>
      <c r="NE1271" s="14"/>
      <c r="NF1271" s="14"/>
      <c r="NG1271" s="14"/>
      <c r="NH1271" s="14"/>
      <c r="NI1271" s="14"/>
      <c r="NJ1271" s="14"/>
      <c r="NK1271" s="14"/>
      <c r="NL1271" s="14"/>
      <c r="NM1271" s="14"/>
      <c r="NN1271" s="14"/>
      <c r="NO1271" s="14"/>
      <c r="NP1271" s="14"/>
      <c r="NQ1271" s="14"/>
      <c r="NR1271" s="14"/>
      <c r="NS1271" s="14"/>
      <c r="NT1271" s="14"/>
      <c r="NU1271" s="14"/>
      <c r="NV1271" s="14"/>
      <c r="NW1271" s="14"/>
      <c r="NX1271" s="14"/>
      <c r="NY1271" s="14"/>
      <c r="NZ1271" s="14"/>
      <c r="OA1271" s="14"/>
      <c r="OB1271" s="14"/>
      <c r="OC1271" s="14"/>
      <c r="OD1271" s="14"/>
      <c r="OE1271" s="14"/>
      <c r="OF1271" s="14"/>
      <c r="OG1271" s="14"/>
      <c r="OH1271" s="14"/>
      <c r="OI1271" s="14"/>
      <c r="OJ1271" s="14"/>
      <c r="OK1271" s="14"/>
      <c r="OL1271" s="14"/>
      <c r="OM1271" s="14"/>
      <c r="ON1271" s="14"/>
      <c r="OO1271" s="14"/>
      <c r="OP1271" s="14"/>
      <c r="OQ1271" s="14"/>
      <c r="OR1271" s="14"/>
      <c r="OS1271" s="14"/>
      <c r="OT1271" s="14"/>
      <c r="OU1271" s="14"/>
      <c r="OV1271" s="14"/>
      <c r="OW1271" s="14"/>
      <c r="OX1271" s="14"/>
      <c r="OY1271" s="14"/>
      <c r="OZ1271" s="14"/>
      <c r="PA1271" s="14"/>
      <c r="PB1271" s="14"/>
      <c r="PC1271" s="14"/>
      <c r="PD1271" s="14"/>
      <c r="PE1271" s="14"/>
      <c r="PF1271" s="14"/>
      <c r="PG1271" s="14"/>
      <c r="PH1271" s="14"/>
      <c r="PI1271" s="14"/>
      <c r="PJ1271" s="14"/>
      <c r="PK1271" s="14"/>
      <c r="PL1271" s="14"/>
      <c r="PM1271" s="14"/>
      <c r="PN1271" s="14"/>
      <c r="PO1271" s="14"/>
      <c r="PP1271" s="14"/>
      <c r="PQ1271" s="14"/>
      <c r="PR1271" s="14"/>
      <c r="PS1271" s="14"/>
      <c r="PT1271" s="14"/>
      <c r="PU1271" s="14"/>
      <c r="PV1271" s="14"/>
      <c r="PW1271" s="14"/>
      <c r="PX1271" s="14"/>
      <c r="PY1271" s="14"/>
      <c r="PZ1271" s="14"/>
      <c r="QA1271" s="14"/>
      <c r="QB1271" s="14"/>
      <c r="QC1271" s="14"/>
      <c r="QD1271" s="14"/>
      <c r="QE1271" s="14"/>
      <c r="QF1271" s="14"/>
      <c r="QG1271" s="14"/>
      <c r="QH1271" s="14"/>
      <c r="QI1271" s="14"/>
      <c r="QJ1271" s="14"/>
      <c r="QK1271" s="14"/>
      <c r="QL1271" s="14"/>
      <c r="QM1271" s="14"/>
      <c r="QN1271" s="14"/>
      <c r="QO1271" s="14"/>
      <c r="QP1271" s="14"/>
      <c r="QQ1271" s="14"/>
      <c r="QR1271" s="14"/>
      <c r="QS1271" s="14"/>
      <c r="QT1271" s="14"/>
      <c r="QU1271" s="14"/>
      <c r="QV1271" s="14"/>
      <c r="QW1271" s="14"/>
      <c r="QX1271" s="14"/>
      <c r="QY1271" s="14"/>
      <c r="QZ1271" s="14"/>
      <c r="RA1271" s="14"/>
      <c r="RB1271" s="14"/>
      <c r="RC1271" s="14"/>
      <c r="RD1271" s="14"/>
      <c r="RE1271" s="14"/>
      <c r="RF1271" s="14"/>
      <c r="RG1271" s="14"/>
      <c r="RH1271" s="14"/>
      <c r="RI1271" s="14"/>
      <c r="RJ1271" s="14"/>
      <c r="RK1271" s="14"/>
      <c r="RL1271" s="14"/>
      <c r="RM1271" s="14"/>
      <c r="RN1271" s="14"/>
      <c r="RO1271" s="14"/>
      <c r="RP1271" s="14"/>
      <c r="RQ1271" s="14"/>
      <c r="RR1271" s="14"/>
      <c r="RS1271" s="14"/>
      <c r="RT1271" s="14"/>
      <c r="RU1271" s="14"/>
      <c r="RV1271" s="14"/>
      <c r="RW1271" s="14"/>
      <c r="RX1271" s="14"/>
      <c r="RY1271" s="14"/>
      <c r="RZ1271" s="14"/>
      <c r="SA1271" s="14"/>
      <c r="SB1271" s="14"/>
      <c r="SC1271" s="14"/>
      <c r="SD1271" s="14"/>
      <c r="SE1271" s="14"/>
      <c r="SF1271" s="14"/>
      <c r="SG1271" s="14"/>
      <c r="SH1271" s="14"/>
      <c r="SI1271" s="14"/>
      <c r="SJ1271" s="14"/>
      <c r="SK1271" s="14"/>
      <c r="SL1271" s="14"/>
      <c r="SM1271" s="14"/>
      <c r="SN1271" s="14"/>
      <c r="SO1271" s="14"/>
      <c r="SP1271" s="14"/>
      <c r="SQ1271" s="14"/>
      <c r="SR1271" s="14"/>
      <c r="SS1271" s="14"/>
      <c r="ST1271" s="14"/>
      <c r="SU1271" s="14"/>
      <c r="SV1271" s="14"/>
      <c r="SW1271" s="14"/>
      <c r="SX1271" s="14"/>
      <c r="SY1271" s="14"/>
      <c r="SZ1271" s="14"/>
      <c r="TA1271" s="14"/>
      <c r="TB1271" s="14"/>
      <c r="TC1271" s="14"/>
      <c r="TD1271" s="14"/>
      <c r="TE1271" s="14"/>
      <c r="TF1271" s="14"/>
      <c r="TG1271" s="14"/>
      <c r="TH1271" s="14"/>
      <c r="TI1271" s="14"/>
      <c r="TJ1271" s="14"/>
      <c r="TK1271" s="14"/>
      <c r="TL1271" s="14"/>
      <c r="TM1271" s="14"/>
      <c r="TN1271" s="14"/>
      <c r="TO1271" s="14"/>
      <c r="TP1271" s="14"/>
      <c r="TQ1271" s="14"/>
      <c r="TR1271" s="14"/>
      <c r="TS1271" s="14"/>
      <c r="TT1271" s="14"/>
      <c r="TU1271" s="14"/>
      <c r="TV1271" s="14"/>
      <c r="TW1271" s="14"/>
      <c r="TX1271" s="14"/>
      <c r="TY1271" s="14"/>
      <c r="TZ1271" s="14"/>
      <c r="UA1271" s="14"/>
      <c r="UB1271" s="14"/>
      <c r="UC1271" s="14"/>
      <c r="UD1271" s="14"/>
      <c r="UE1271" s="14"/>
      <c r="UF1271" s="14"/>
      <c r="UG1271" s="14"/>
      <c r="UH1271" s="14"/>
      <c r="UI1271" s="14"/>
      <c r="UJ1271" s="14"/>
      <c r="UK1271" s="14"/>
      <c r="UL1271" s="14"/>
      <c r="UM1271" s="14"/>
      <c r="UN1271" s="14"/>
      <c r="UO1271" s="14"/>
      <c r="UP1271" s="14"/>
      <c r="UQ1271" s="14"/>
      <c r="UR1271" s="14"/>
      <c r="US1271" s="14"/>
      <c r="UT1271" s="14"/>
      <c r="UU1271" s="14"/>
      <c r="UV1271" s="14"/>
      <c r="UW1271" s="14"/>
      <c r="UX1271" s="14"/>
      <c r="UY1271" s="14"/>
      <c r="UZ1271" s="14"/>
      <c r="VA1271" s="14"/>
      <c r="VB1271" s="14"/>
      <c r="VC1271" s="14"/>
      <c r="VD1271" s="14"/>
      <c r="VE1271" s="14"/>
      <c r="VF1271" s="14"/>
      <c r="VG1271" s="14"/>
      <c r="VH1271" s="14"/>
      <c r="VI1271" s="14"/>
      <c r="VJ1271" s="14"/>
      <c r="VK1271" s="14"/>
      <c r="VL1271" s="14"/>
      <c r="VM1271" s="14"/>
      <c r="VN1271" s="14"/>
      <c r="VO1271" s="14"/>
      <c r="VP1271" s="14"/>
      <c r="VQ1271" s="14"/>
      <c r="VR1271" s="14"/>
      <c r="VS1271" s="14"/>
      <c r="VT1271" s="14"/>
      <c r="VU1271" s="14"/>
      <c r="VV1271" s="14"/>
      <c r="VW1271" s="14"/>
      <c r="VX1271" s="14"/>
      <c r="VY1271" s="14"/>
      <c r="VZ1271" s="14"/>
      <c r="WA1271" s="14"/>
      <c r="WB1271" s="14"/>
      <c r="WC1271" s="14"/>
      <c r="WD1271" s="14"/>
      <c r="WE1271" s="14"/>
      <c r="WF1271" s="14"/>
      <c r="WG1271" s="14"/>
      <c r="WH1271" s="14"/>
      <c r="WI1271" s="14"/>
      <c r="WJ1271" s="14"/>
      <c r="WK1271" s="14"/>
      <c r="WL1271" s="14"/>
      <c r="WM1271" s="14"/>
      <c r="WN1271" s="14"/>
      <c r="WO1271" s="14"/>
      <c r="WP1271" s="14"/>
      <c r="WQ1271" s="14"/>
      <c r="WR1271" s="14"/>
      <c r="WS1271" s="14"/>
      <c r="WT1271" s="14"/>
      <c r="WU1271" s="14"/>
      <c r="WV1271" s="14"/>
      <c r="WW1271" s="14"/>
      <c r="WX1271" s="14"/>
      <c r="WY1271" s="14"/>
      <c r="WZ1271" s="14"/>
      <c r="XA1271" s="14"/>
      <c r="XB1271" s="14"/>
      <c r="XC1271" s="14"/>
      <c r="XD1271" s="14"/>
      <c r="XE1271" s="14"/>
      <c r="XF1271" s="14"/>
      <c r="XG1271" s="14"/>
      <c r="XH1271" s="14"/>
      <c r="XI1271" s="14"/>
      <c r="XJ1271" s="14"/>
      <c r="XK1271" s="14"/>
      <c r="XL1271" s="14"/>
      <c r="XM1271" s="14"/>
      <c r="XN1271" s="14"/>
      <c r="XO1271" s="14"/>
      <c r="XP1271" s="14"/>
      <c r="XQ1271" s="14"/>
      <c r="XR1271" s="14"/>
      <c r="XS1271" s="14"/>
      <c r="XT1271" s="14"/>
      <c r="XU1271" s="14"/>
      <c r="XV1271" s="14"/>
      <c r="XW1271" s="14"/>
      <c r="XX1271" s="14"/>
      <c r="XY1271" s="14"/>
      <c r="XZ1271" s="14"/>
      <c r="YA1271" s="14"/>
      <c r="YB1271" s="14"/>
      <c r="YC1271" s="14"/>
      <c r="YD1271" s="14"/>
      <c r="YE1271" s="14"/>
      <c r="YF1271" s="14"/>
      <c r="YG1271" s="14"/>
      <c r="YH1271" s="14"/>
      <c r="YI1271" s="14"/>
      <c r="YJ1271" s="14"/>
      <c r="YK1271" s="14"/>
      <c r="YL1271" s="14"/>
      <c r="YM1271" s="14"/>
      <c r="YN1271" s="14"/>
      <c r="YO1271" s="14"/>
      <c r="YP1271" s="14"/>
      <c r="YQ1271" s="14"/>
      <c r="YR1271" s="14"/>
      <c r="YS1271" s="14"/>
      <c r="YT1271" s="14"/>
      <c r="YU1271" s="14"/>
      <c r="YV1271" s="14"/>
      <c r="YW1271" s="14"/>
      <c r="YX1271" s="14"/>
      <c r="YY1271" s="14"/>
      <c r="YZ1271" s="14"/>
      <c r="ZA1271" s="14"/>
      <c r="ZB1271" s="14"/>
      <c r="ZC1271" s="14"/>
      <c r="ZD1271" s="14"/>
      <c r="ZE1271" s="14"/>
      <c r="ZF1271" s="14"/>
      <c r="ZG1271" s="14"/>
      <c r="ZH1271" s="14"/>
      <c r="ZI1271" s="14"/>
      <c r="ZJ1271" s="14"/>
      <c r="ZK1271" s="14"/>
      <c r="ZL1271" s="14"/>
      <c r="ZM1271" s="14"/>
      <c r="ZN1271" s="14"/>
      <c r="ZO1271" s="14"/>
      <c r="ZP1271" s="14"/>
      <c r="ZQ1271" s="14"/>
      <c r="ZR1271" s="14"/>
      <c r="ZS1271" s="14"/>
      <c r="ZT1271" s="14"/>
      <c r="ZU1271" s="14"/>
      <c r="ZV1271" s="14"/>
      <c r="ZW1271" s="14"/>
      <c r="ZX1271" s="14"/>
      <c r="ZY1271" s="14"/>
      <c r="ZZ1271" s="14"/>
      <c r="AAA1271" s="14"/>
      <c r="AAB1271" s="14"/>
      <c r="AAC1271" s="14"/>
      <c r="AAD1271" s="14"/>
      <c r="AAE1271" s="14"/>
      <c r="AAF1271" s="14"/>
      <c r="AAG1271" s="14"/>
      <c r="AAH1271" s="14"/>
      <c r="AAI1271" s="14"/>
      <c r="AAJ1271" s="14"/>
      <c r="AAK1271" s="14"/>
      <c r="AAL1271" s="14"/>
      <c r="AAM1271" s="14"/>
      <c r="AAN1271" s="14"/>
      <c r="AAO1271" s="14"/>
      <c r="AAP1271" s="14"/>
      <c r="AAQ1271" s="14"/>
      <c r="AAR1271" s="14"/>
      <c r="AAS1271" s="14"/>
      <c r="AAT1271" s="14"/>
      <c r="AAU1271" s="14"/>
      <c r="AAV1271" s="14"/>
      <c r="AAW1271" s="14"/>
      <c r="AAX1271" s="14"/>
      <c r="AAY1271" s="14"/>
      <c r="AAZ1271" s="14"/>
      <c r="ABA1271" s="14"/>
      <c r="ABB1271" s="14"/>
      <c r="ABC1271" s="14"/>
      <c r="ABD1271" s="14"/>
      <c r="ABE1271" s="14"/>
      <c r="ABF1271" s="14"/>
      <c r="ABG1271" s="14"/>
      <c r="ABH1271" s="14"/>
      <c r="ABI1271" s="14"/>
      <c r="ABJ1271" s="14"/>
      <c r="ABK1271" s="14"/>
      <c r="ABL1271" s="14"/>
      <c r="ABM1271" s="14"/>
      <c r="ABN1271" s="14"/>
      <c r="ABO1271" s="14"/>
      <c r="ABP1271" s="14"/>
      <c r="ABQ1271" s="14"/>
      <c r="ABR1271" s="14"/>
      <c r="ABS1271" s="14"/>
      <c r="ABT1271" s="14"/>
      <c r="ABU1271" s="14"/>
      <c r="ABV1271" s="14"/>
      <c r="ABW1271" s="14"/>
      <c r="ABX1271" s="14"/>
      <c r="ABY1271" s="14"/>
      <c r="ABZ1271" s="14"/>
      <c r="ACA1271" s="14"/>
      <c r="ACB1271" s="14"/>
      <c r="ACC1271" s="14"/>
      <c r="ACD1271" s="14"/>
      <c r="ACE1271" s="14"/>
      <c r="ACF1271" s="14"/>
      <c r="ACG1271" s="14"/>
      <c r="ACH1271" s="14"/>
      <c r="ACI1271" s="14"/>
      <c r="ACJ1271" s="14"/>
      <c r="ACK1271" s="14"/>
      <c r="ACL1271" s="14"/>
      <c r="ACM1271" s="14"/>
      <c r="ACN1271" s="14"/>
      <c r="ACO1271" s="14"/>
      <c r="ACP1271" s="14"/>
      <c r="ACQ1271" s="14"/>
      <c r="ACR1271" s="14"/>
      <c r="ACS1271" s="14"/>
      <c r="ACT1271" s="14"/>
      <c r="ACU1271" s="14"/>
      <c r="ACV1271" s="14"/>
      <c r="ACW1271" s="14"/>
      <c r="ACX1271" s="14"/>
      <c r="ACY1271" s="14"/>
      <c r="ACZ1271" s="14"/>
      <c r="ADA1271" s="14"/>
      <c r="ADB1271" s="14"/>
      <c r="ADC1271" s="14"/>
      <c r="ADD1271" s="14"/>
      <c r="ADE1271" s="14"/>
      <c r="ADF1271" s="14"/>
      <c r="ADG1271" s="14"/>
      <c r="ADH1271" s="14"/>
      <c r="ADI1271" s="14"/>
      <c r="ADJ1271" s="14"/>
      <c r="ADK1271" s="14"/>
      <c r="ADL1271" s="14"/>
      <c r="ADM1271" s="14"/>
      <c r="ADN1271" s="14"/>
      <c r="ADO1271" s="14"/>
      <c r="ADP1271" s="14"/>
      <c r="ADQ1271" s="14"/>
      <c r="ADR1271" s="14"/>
      <c r="ADS1271" s="14"/>
      <c r="ADT1271" s="14"/>
      <c r="ADU1271" s="14"/>
      <c r="ADV1271" s="14"/>
      <c r="ADW1271" s="14"/>
      <c r="ADX1271" s="14"/>
      <c r="ADY1271" s="14"/>
      <c r="ADZ1271" s="14"/>
      <c r="AEA1271" s="14"/>
      <c r="AEB1271" s="14"/>
      <c r="AEC1271" s="14"/>
      <c r="AED1271" s="14"/>
      <c r="AEE1271" s="14"/>
      <c r="AEF1271" s="14"/>
      <c r="AEG1271" s="14"/>
      <c r="AEH1271" s="14"/>
      <c r="AEI1271" s="14"/>
      <c r="AEJ1271" s="14"/>
      <c r="AEK1271" s="14"/>
      <c r="AEL1271" s="14"/>
      <c r="AEM1271" s="14"/>
      <c r="AEN1271" s="14"/>
      <c r="AEO1271" s="14"/>
      <c r="AEP1271" s="14"/>
      <c r="AEQ1271" s="14"/>
      <c r="AER1271" s="14"/>
      <c r="AES1271" s="14"/>
      <c r="AET1271" s="14"/>
      <c r="AEU1271" s="14"/>
      <c r="AEV1271" s="14"/>
      <c r="AEW1271" s="14"/>
      <c r="AEX1271" s="14"/>
      <c r="AEY1271" s="14"/>
      <c r="AEZ1271" s="14"/>
      <c r="AFA1271" s="14"/>
      <c r="AFB1271" s="14"/>
      <c r="AFC1271" s="14"/>
      <c r="AFD1271" s="14"/>
      <c r="AFE1271" s="14"/>
      <c r="AFF1271" s="14"/>
      <c r="AFG1271" s="14"/>
      <c r="AFH1271" s="14"/>
      <c r="AFI1271" s="14"/>
      <c r="AFJ1271" s="14"/>
      <c r="AFK1271" s="14"/>
      <c r="AFL1271" s="14"/>
      <c r="AFM1271" s="14"/>
      <c r="AFN1271" s="14"/>
      <c r="AFO1271" s="14"/>
      <c r="AFP1271" s="14"/>
      <c r="AFQ1271" s="14"/>
      <c r="AFR1271" s="14"/>
      <c r="AFS1271" s="14"/>
      <c r="AFT1271" s="14"/>
      <c r="AFU1271" s="14"/>
      <c r="AFV1271" s="14"/>
      <c r="AFW1271" s="14"/>
      <c r="AFX1271" s="14"/>
      <c r="AFY1271" s="14"/>
      <c r="AFZ1271" s="14"/>
      <c r="AGA1271" s="14"/>
      <c r="AGB1271" s="14"/>
      <c r="AGC1271" s="14"/>
      <c r="AGD1271" s="14"/>
      <c r="AGE1271" s="14"/>
      <c r="AGF1271" s="14"/>
      <c r="AGG1271" s="14"/>
      <c r="AGH1271" s="14"/>
      <c r="AGI1271" s="14"/>
      <c r="AGJ1271" s="14"/>
      <c r="AGK1271" s="14"/>
      <c r="AGL1271" s="14"/>
      <c r="AGM1271" s="14"/>
      <c r="AGN1271" s="14"/>
      <c r="AGO1271" s="14"/>
      <c r="AGP1271" s="14"/>
      <c r="AGQ1271" s="14"/>
      <c r="AGR1271" s="14"/>
      <c r="AGS1271" s="14"/>
      <c r="AGT1271" s="14"/>
      <c r="AGU1271" s="14"/>
      <c r="AGV1271" s="14"/>
      <c r="AGW1271" s="14"/>
      <c r="AGX1271" s="14"/>
      <c r="AGY1271" s="14"/>
      <c r="AGZ1271" s="14"/>
      <c r="AHA1271" s="14"/>
      <c r="AHB1271" s="14"/>
      <c r="AHC1271" s="14"/>
      <c r="AHD1271" s="14"/>
      <c r="AHE1271" s="14"/>
      <c r="AHF1271" s="14"/>
      <c r="AHG1271" s="14"/>
      <c r="AHH1271" s="14"/>
      <c r="AHI1271" s="14"/>
      <c r="AHJ1271" s="14"/>
      <c r="AHK1271" s="14"/>
      <c r="AHL1271" s="14"/>
      <c r="AHM1271" s="14"/>
      <c r="AHN1271" s="14"/>
      <c r="AHO1271" s="14"/>
      <c r="AHP1271" s="14"/>
      <c r="AHQ1271" s="14"/>
      <c r="AHR1271" s="14"/>
      <c r="AHS1271" s="14"/>
      <c r="AHT1271" s="14"/>
      <c r="AHU1271" s="14"/>
      <c r="AHV1271" s="14"/>
      <c r="AHW1271" s="14"/>
      <c r="AHX1271" s="14"/>
      <c r="AHY1271" s="14"/>
      <c r="AHZ1271" s="14"/>
      <c r="AIA1271" s="14"/>
      <c r="AIB1271" s="14"/>
      <c r="AIC1271" s="14"/>
      <c r="AID1271" s="14"/>
      <c r="AIE1271" s="14"/>
      <c r="AIF1271" s="14"/>
      <c r="AIG1271" s="14"/>
      <c r="AIH1271" s="14"/>
      <c r="AII1271" s="14"/>
      <c r="AIJ1271" s="14"/>
      <c r="AIK1271" s="14"/>
      <c r="AIL1271" s="14"/>
      <c r="AIM1271" s="14"/>
      <c r="AIN1271" s="14"/>
      <c r="AIO1271" s="14"/>
      <c r="AIP1271" s="14"/>
      <c r="AIQ1271" s="14"/>
      <c r="AIR1271" s="14"/>
      <c r="AIS1271" s="14"/>
      <c r="AIT1271" s="14"/>
      <c r="AIU1271" s="14"/>
      <c r="AIV1271" s="14"/>
      <c r="AIW1271" s="14"/>
      <c r="AIX1271" s="14"/>
      <c r="AIY1271" s="14"/>
      <c r="AIZ1271" s="14"/>
      <c r="AJA1271" s="14"/>
      <c r="AJB1271" s="14"/>
      <c r="AJC1271" s="14"/>
      <c r="AJD1271" s="14"/>
      <c r="AJE1271" s="14"/>
      <c r="AJF1271" s="14"/>
      <c r="AJG1271" s="14"/>
      <c r="AJH1271" s="14"/>
      <c r="AJI1271" s="14"/>
      <c r="AJJ1271" s="14"/>
      <c r="AJK1271" s="14"/>
      <c r="AJL1271" s="14"/>
      <c r="AJM1271" s="14"/>
      <c r="AJN1271" s="14"/>
      <c r="AJO1271" s="14"/>
      <c r="AJP1271" s="14"/>
      <c r="AJQ1271" s="14"/>
      <c r="AJR1271" s="14"/>
      <c r="AJS1271" s="14"/>
      <c r="AJT1271" s="14"/>
      <c r="AJU1271" s="14"/>
      <c r="AJV1271" s="14"/>
      <c r="AJW1271" s="14"/>
      <c r="AJX1271" s="14"/>
      <c r="AJY1271" s="14"/>
      <c r="AJZ1271" s="14"/>
      <c r="AKA1271" s="14"/>
      <c r="AKB1271" s="14"/>
      <c r="AKC1271" s="14"/>
      <c r="AKD1271" s="14"/>
      <c r="AKE1271" s="14"/>
      <c r="AKF1271" s="14"/>
      <c r="AKG1271" s="14"/>
      <c r="AKH1271" s="14"/>
      <c r="AKI1271" s="14"/>
      <c r="AKJ1271" s="14"/>
      <c r="AKK1271" s="14"/>
      <c r="AKL1271" s="14"/>
      <c r="AKM1271" s="14"/>
      <c r="AKN1271" s="14"/>
      <c r="AKO1271" s="14"/>
      <c r="AKP1271" s="14"/>
      <c r="AKQ1271" s="14"/>
      <c r="AKR1271" s="14"/>
      <c r="AKS1271" s="14"/>
      <c r="AKT1271" s="14"/>
      <c r="AKU1271" s="14"/>
      <c r="AKV1271" s="14"/>
      <c r="AKW1271" s="14"/>
      <c r="AKX1271" s="14"/>
      <c r="AKY1271" s="14"/>
      <c r="AKZ1271" s="14"/>
      <c r="ALA1271" s="14"/>
      <c r="ALB1271" s="14"/>
      <c r="ALC1271" s="14"/>
      <c r="ALD1271" s="14"/>
      <c r="ALE1271" s="14"/>
      <c r="ALF1271" s="14"/>
      <c r="ALG1271" s="14"/>
      <c r="ALH1271" s="14"/>
      <c r="ALI1271" s="14"/>
      <c r="ALJ1271" s="14"/>
      <c r="ALK1271" s="14"/>
      <c r="ALL1271" s="14"/>
      <c r="ALM1271" s="14"/>
      <c r="ALN1271" s="14"/>
      <c r="ALO1271" s="14"/>
      <c r="ALP1271" s="14"/>
      <c r="ALQ1271" s="14"/>
      <c r="ALR1271" s="14"/>
      <c r="ALS1271" s="14"/>
      <c r="ALT1271" s="14"/>
      <c r="ALU1271" s="14"/>
      <c r="ALV1271" s="14"/>
      <c r="ALW1271" s="14"/>
      <c r="ALX1271" s="14"/>
      <c r="ALY1271" s="14"/>
      <c r="ALZ1271" s="14"/>
      <c r="AMA1271" s="14"/>
      <c r="AMB1271" s="14"/>
      <c r="AMC1271" s="14"/>
      <c r="AMD1271" s="14"/>
      <c r="AME1271" s="14"/>
      <c r="AMF1271" s="14"/>
      <c r="AMG1271" s="14"/>
      <c r="AMH1271" s="14"/>
      <c r="AMI1271" s="14"/>
      <c r="AMJ1271" s="14"/>
      <c r="AMK1271" s="14"/>
      <c r="AML1271" s="14"/>
      <c r="AMM1271" s="14"/>
      <c r="AMN1271" s="14"/>
      <c r="AMO1271" s="14"/>
      <c r="AMP1271" s="14"/>
      <c r="AMQ1271" s="14"/>
      <c r="AMR1271" s="14"/>
      <c r="AMS1271" s="14"/>
      <c r="AMT1271" s="14"/>
      <c r="AMU1271" s="14"/>
      <c r="AMV1271" s="14"/>
      <c r="AMW1271" s="14"/>
      <c r="AMX1271" s="14"/>
      <c r="AMY1271" s="14"/>
      <c r="AMZ1271" s="14"/>
      <c r="ANA1271" s="14"/>
      <c r="ANB1271" s="14"/>
      <c r="ANC1271" s="14"/>
      <c r="AND1271" s="14"/>
      <c r="ANE1271" s="14"/>
      <c r="ANF1271" s="14"/>
      <c r="ANG1271" s="14"/>
      <c r="ANH1271" s="14"/>
      <c r="ANI1271" s="14"/>
      <c r="ANJ1271" s="14"/>
      <c r="ANK1271" s="14"/>
      <c r="ANL1271" s="14"/>
      <c r="ANM1271" s="14"/>
      <c r="ANN1271" s="14"/>
      <c r="ANO1271" s="14"/>
      <c r="ANP1271" s="14"/>
      <c r="ANQ1271" s="14"/>
      <c r="ANR1271" s="14"/>
      <c r="ANS1271" s="14"/>
      <c r="ANT1271" s="14"/>
      <c r="ANU1271" s="14"/>
      <c r="ANV1271" s="14"/>
      <c r="ANW1271" s="14"/>
      <c r="ANX1271" s="14"/>
      <c r="ANY1271" s="14"/>
      <c r="ANZ1271" s="14"/>
      <c r="AOA1271" s="14"/>
      <c r="AOB1271" s="14"/>
      <c r="AOC1271" s="14"/>
      <c r="AOD1271" s="14"/>
      <c r="AOE1271" s="14"/>
      <c r="AOF1271" s="14"/>
      <c r="AOG1271" s="14"/>
      <c r="AOH1271" s="14"/>
      <c r="AOI1271" s="14"/>
      <c r="AOJ1271" s="14"/>
      <c r="AOK1271" s="14"/>
      <c r="AOL1271" s="14"/>
      <c r="AOM1271" s="14"/>
      <c r="AON1271" s="14"/>
      <c r="AOO1271" s="14"/>
      <c r="AOP1271" s="14"/>
      <c r="AOQ1271" s="14"/>
      <c r="AOR1271" s="14"/>
      <c r="AOS1271" s="14"/>
      <c r="AOT1271" s="14"/>
      <c r="AOU1271" s="14"/>
      <c r="AOV1271" s="14"/>
      <c r="AOW1271" s="14"/>
      <c r="AOX1271" s="14"/>
      <c r="AOY1271" s="14"/>
      <c r="AOZ1271" s="14"/>
      <c r="APA1271" s="14"/>
      <c r="APB1271" s="14"/>
      <c r="APC1271" s="14"/>
      <c r="APD1271" s="14"/>
      <c r="APE1271" s="14"/>
      <c r="APF1271" s="14"/>
      <c r="APG1271" s="14"/>
      <c r="APH1271" s="14"/>
      <c r="API1271" s="14"/>
      <c r="APJ1271" s="14"/>
      <c r="APK1271" s="14"/>
      <c r="APL1271" s="14"/>
      <c r="APM1271" s="14"/>
      <c r="APN1271" s="14"/>
      <c r="APO1271" s="14"/>
      <c r="APP1271" s="14"/>
      <c r="APQ1271" s="14"/>
      <c r="APR1271" s="14"/>
      <c r="APS1271" s="14"/>
      <c r="APT1271" s="14"/>
      <c r="APU1271" s="14"/>
      <c r="APV1271" s="14"/>
      <c r="APW1271" s="14"/>
      <c r="APX1271" s="14"/>
      <c r="APY1271" s="14"/>
      <c r="APZ1271" s="14"/>
      <c r="AQA1271" s="14"/>
      <c r="AQB1271" s="14"/>
      <c r="AQC1271" s="14"/>
      <c r="AQD1271" s="14"/>
      <c r="AQE1271" s="14"/>
      <c r="AQF1271" s="14"/>
      <c r="AQG1271" s="14"/>
      <c r="AQH1271" s="14"/>
      <c r="AQI1271" s="14"/>
      <c r="AQJ1271" s="14"/>
      <c r="AQK1271" s="14"/>
      <c r="AQL1271" s="14"/>
      <c r="AQM1271" s="14"/>
      <c r="AQN1271" s="14"/>
      <c r="AQO1271" s="14"/>
      <c r="AQP1271" s="14"/>
      <c r="AQQ1271" s="14"/>
      <c r="AQR1271" s="14"/>
      <c r="AQS1271" s="14"/>
      <c r="AQT1271" s="14"/>
      <c r="AQU1271" s="14"/>
      <c r="AQV1271" s="14"/>
      <c r="AQW1271" s="14"/>
      <c r="AQX1271" s="14"/>
      <c r="AQY1271" s="14"/>
      <c r="AQZ1271" s="14"/>
      <c r="ARA1271" s="14"/>
      <c r="ARB1271" s="14"/>
      <c r="ARC1271" s="14"/>
      <c r="ARD1271" s="14"/>
      <c r="ARE1271" s="14"/>
      <c r="ARF1271" s="14"/>
      <c r="ARG1271" s="14"/>
      <c r="ARH1271" s="14"/>
      <c r="ARI1271" s="14"/>
      <c r="ARJ1271" s="14"/>
      <c r="ARK1271" s="14"/>
      <c r="ARL1271" s="14"/>
      <c r="ARM1271" s="14"/>
      <c r="ARN1271" s="14"/>
      <c r="ARO1271" s="14"/>
      <c r="ARP1271" s="14"/>
      <c r="ARQ1271" s="14"/>
      <c r="ARR1271" s="14"/>
      <c r="ARS1271" s="14"/>
      <c r="ART1271" s="14"/>
      <c r="ARU1271" s="14"/>
      <c r="ARV1271" s="14"/>
      <c r="ARW1271" s="14"/>
      <c r="ARX1271" s="14"/>
      <c r="ARY1271" s="14"/>
      <c r="ARZ1271" s="14"/>
      <c r="ASA1271" s="14"/>
      <c r="ASB1271" s="14"/>
      <c r="ASC1271" s="14"/>
      <c r="ASD1271" s="14"/>
      <c r="ASE1271" s="14"/>
      <c r="ASF1271" s="14"/>
      <c r="ASG1271" s="14"/>
      <c r="ASH1271" s="14"/>
      <c r="ASI1271" s="14"/>
      <c r="ASJ1271" s="14"/>
      <c r="ASK1271" s="14"/>
      <c r="ASL1271" s="14"/>
      <c r="ASM1271" s="14"/>
      <c r="ASN1271" s="14"/>
      <c r="ASO1271" s="14"/>
      <c r="ASP1271" s="14"/>
      <c r="ASQ1271" s="14"/>
      <c r="ASR1271" s="14"/>
      <c r="ASS1271" s="14"/>
      <c r="AST1271" s="14"/>
      <c r="ASU1271" s="14"/>
      <c r="ASV1271" s="14"/>
      <c r="ASW1271" s="14"/>
      <c r="ASX1271" s="14"/>
      <c r="ASY1271" s="14"/>
      <c r="ASZ1271" s="14"/>
      <c r="ATA1271" s="14"/>
      <c r="ATB1271" s="14"/>
      <c r="ATC1271" s="14"/>
      <c r="ATD1271" s="14"/>
      <c r="ATE1271" s="14"/>
      <c r="ATF1271" s="14"/>
      <c r="ATG1271" s="14"/>
      <c r="ATH1271" s="14"/>
      <c r="ATI1271" s="14"/>
      <c r="ATJ1271" s="14"/>
      <c r="ATK1271" s="14"/>
      <c r="ATL1271" s="14"/>
      <c r="ATM1271" s="14"/>
      <c r="ATN1271" s="14"/>
      <c r="ATO1271" s="14"/>
      <c r="ATP1271" s="14"/>
      <c r="ATQ1271" s="14"/>
      <c r="ATR1271" s="14"/>
      <c r="ATS1271" s="14"/>
      <c r="ATT1271" s="14"/>
      <c r="ATU1271" s="14"/>
      <c r="ATV1271" s="14"/>
      <c r="ATW1271" s="14"/>
      <c r="ATX1271" s="14"/>
      <c r="ATY1271" s="14"/>
      <c r="ATZ1271" s="14"/>
      <c r="AUA1271" s="14"/>
      <c r="AUB1271" s="14"/>
      <c r="AUC1271" s="14"/>
      <c r="AUD1271" s="14"/>
      <c r="AUE1271" s="14"/>
      <c r="AUF1271" s="14"/>
      <c r="AUG1271" s="14"/>
      <c r="AUH1271" s="14"/>
      <c r="AUI1271" s="14"/>
      <c r="AUJ1271" s="14"/>
      <c r="AUK1271" s="14"/>
      <c r="AUL1271" s="14"/>
      <c r="AUM1271" s="14"/>
      <c r="AUN1271" s="14"/>
      <c r="AUO1271" s="14"/>
      <c r="AUP1271" s="14"/>
      <c r="AUQ1271" s="14"/>
      <c r="AUR1271" s="14"/>
      <c r="AUS1271" s="14"/>
      <c r="AUT1271" s="14"/>
      <c r="AUU1271" s="14"/>
      <c r="AUV1271" s="14"/>
      <c r="AUW1271" s="14"/>
      <c r="AUX1271" s="14"/>
      <c r="AUY1271" s="14"/>
      <c r="AUZ1271" s="14"/>
      <c r="AVA1271" s="14"/>
      <c r="AVB1271" s="14"/>
      <c r="AVC1271" s="14"/>
      <c r="AVD1271" s="14"/>
      <c r="AVE1271" s="14"/>
      <c r="AVF1271" s="14"/>
      <c r="AVG1271" s="14"/>
      <c r="AVH1271" s="14"/>
      <c r="AVI1271" s="14"/>
      <c r="AVJ1271" s="14"/>
      <c r="AVK1271" s="14"/>
      <c r="AVL1271" s="14"/>
      <c r="AVM1271" s="14"/>
      <c r="AVN1271" s="14"/>
      <c r="AVO1271" s="14"/>
      <c r="AVP1271" s="14"/>
      <c r="AVQ1271" s="14"/>
      <c r="AVR1271" s="14"/>
      <c r="AVS1271" s="14"/>
      <c r="AVT1271" s="14"/>
      <c r="AVU1271" s="14"/>
      <c r="AVV1271" s="14"/>
      <c r="AVW1271" s="14"/>
      <c r="AVX1271" s="14"/>
      <c r="AVY1271" s="14"/>
      <c r="AVZ1271" s="14"/>
      <c r="AWA1271" s="14"/>
      <c r="AWB1271" s="14"/>
      <c r="AWC1271" s="14"/>
      <c r="AWD1271" s="14"/>
      <c r="AWE1271" s="14"/>
      <c r="AWF1271" s="14"/>
      <c r="AWG1271" s="14"/>
      <c r="AWH1271" s="14"/>
      <c r="AWI1271" s="14"/>
      <c r="AWJ1271" s="14"/>
      <c r="AWK1271" s="14"/>
      <c r="AWL1271" s="14"/>
      <c r="AWM1271" s="14"/>
      <c r="AWN1271" s="14"/>
      <c r="AWO1271" s="14"/>
      <c r="AWP1271" s="14"/>
      <c r="AWQ1271" s="14"/>
      <c r="AWR1271" s="14"/>
      <c r="AWS1271" s="14"/>
      <c r="AWT1271" s="14"/>
      <c r="AWU1271" s="14"/>
      <c r="AWV1271" s="14"/>
      <c r="AWW1271" s="14"/>
      <c r="AWX1271" s="14"/>
      <c r="AWY1271" s="14"/>
      <c r="AWZ1271" s="14"/>
      <c r="AXA1271" s="14"/>
      <c r="AXB1271" s="14"/>
      <c r="AXC1271" s="14"/>
      <c r="AXD1271" s="14"/>
      <c r="AXE1271" s="14"/>
      <c r="AXF1271" s="14"/>
      <c r="AXG1271" s="14"/>
      <c r="AXH1271" s="14"/>
      <c r="AXI1271" s="14"/>
      <c r="AXJ1271" s="14"/>
      <c r="AXK1271" s="14"/>
      <c r="AXL1271" s="14"/>
      <c r="AXM1271" s="14"/>
      <c r="AXN1271" s="14"/>
      <c r="AXO1271" s="14"/>
      <c r="AXP1271" s="14"/>
      <c r="AXQ1271" s="14"/>
      <c r="AXR1271" s="14"/>
      <c r="AXS1271" s="14"/>
      <c r="AXT1271" s="14"/>
      <c r="AXU1271" s="14"/>
      <c r="AXV1271" s="14"/>
      <c r="AXW1271" s="14"/>
      <c r="AXX1271" s="14"/>
      <c r="AXY1271" s="14"/>
      <c r="AXZ1271" s="14"/>
      <c r="AYA1271" s="14"/>
      <c r="AYB1271" s="14"/>
      <c r="AYC1271" s="14"/>
      <c r="AYD1271" s="14"/>
      <c r="AYE1271" s="14"/>
      <c r="AYF1271" s="14"/>
      <c r="AYG1271" s="14"/>
      <c r="AYH1271" s="14"/>
      <c r="AYI1271" s="14"/>
      <c r="AYJ1271" s="14"/>
      <c r="AYK1271" s="14"/>
      <c r="AYL1271" s="14"/>
      <c r="AYM1271" s="14"/>
      <c r="AYN1271" s="14"/>
      <c r="AYO1271" s="14"/>
      <c r="AYP1271" s="14"/>
      <c r="AYQ1271" s="14"/>
      <c r="AYR1271" s="14"/>
      <c r="AYS1271" s="14"/>
      <c r="AYT1271" s="14"/>
      <c r="AYU1271" s="14"/>
      <c r="AYV1271" s="14"/>
      <c r="AYW1271" s="14"/>
      <c r="AYX1271" s="14"/>
      <c r="AYY1271" s="14"/>
      <c r="AYZ1271" s="14"/>
      <c r="AZA1271" s="14"/>
      <c r="AZB1271" s="14"/>
      <c r="AZC1271" s="14"/>
      <c r="AZD1271" s="14"/>
      <c r="AZE1271" s="14"/>
      <c r="AZF1271" s="14"/>
      <c r="AZG1271" s="14"/>
      <c r="AZH1271" s="14"/>
      <c r="AZI1271" s="14"/>
      <c r="AZJ1271" s="14"/>
      <c r="AZK1271" s="14"/>
      <c r="AZL1271" s="14"/>
      <c r="AZM1271" s="14"/>
      <c r="AZN1271" s="14"/>
      <c r="AZO1271" s="14"/>
      <c r="AZP1271" s="14"/>
      <c r="AZQ1271" s="14"/>
      <c r="AZR1271" s="14"/>
      <c r="AZS1271" s="14"/>
      <c r="AZT1271" s="14"/>
      <c r="AZU1271" s="14"/>
      <c r="AZV1271" s="14"/>
      <c r="AZW1271" s="14"/>
      <c r="AZX1271" s="14"/>
      <c r="AZY1271" s="14"/>
      <c r="AZZ1271" s="14"/>
      <c r="BAA1271" s="14"/>
      <c r="BAB1271" s="14"/>
      <c r="BAC1271" s="14"/>
      <c r="BAD1271" s="14"/>
      <c r="BAE1271" s="14"/>
      <c r="BAF1271" s="14"/>
      <c r="BAG1271" s="14"/>
      <c r="BAH1271" s="14"/>
      <c r="BAI1271" s="14"/>
      <c r="BAJ1271" s="14"/>
      <c r="BAK1271" s="14"/>
      <c r="BAL1271" s="14"/>
      <c r="BAM1271" s="14"/>
      <c r="BAN1271" s="14"/>
      <c r="BAO1271" s="14"/>
      <c r="BAP1271" s="14"/>
      <c r="BAQ1271" s="14"/>
      <c r="BAR1271" s="14"/>
      <c r="BAS1271" s="14"/>
      <c r="BAT1271" s="14"/>
      <c r="BAU1271" s="14"/>
      <c r="BAV1271" s="14"/>
      <c r="BAW1271" s="14"/>
      <c r="BAX1271" s="14"/>
      <c r="BAY1271" s="14"/>
      <c r="BAZ1271" s="14"/>
      <c r="BBA1271" s="14"/>
      <c r="BBB1271" s="14"/>
      <c r="BBC1271" s="14"/>
      <c r="BBD1271" s="14"/>
      <c r="BBE1271" s="14"/>
      <c r="BBF1271" s="14"/>
      <c r="BBG1271" s="14"/>
      <c r="BBH1271" s="14"/>
      <c r="BBI1271" s="14"/>
      <c r="BBJ1271" s="14"/>
      <c r="BBK1271" s="14"/>
      <c r="BBL1271" s="14"/>
      <c r="BBM1271" s="14"/>
      <c r="BBN1271" s="14"/>
      <c r="BBO1271" s="14"/>
      <c r="BBP1271" s="14"/>
      <c r="BBQ1271" s="14"/>
      <c r="BBR1271" s="14"/>
      <c r="BBS1271" s="14"/>
      <c r="BBT1271" s="14"/>
      <c r="BBU1271" s="14"/>
      <c r="BBV1271" s="14"/>
      <c r="BBW1271" s="14"/>
      <c r="BBX1271" s="14"/>
      <c r="BBY1271" s="14"/>
      <c r="BBZ1271" s="14"/>
      <c r="BCA1271" s="14"/>
      <c r="BCB1271" s="14"/>
      <c r="BCC1271" s="14"/>
      <c r="BCD1271" s="14"/>
      <c r="BCE1271" s="14"/>
      <c r="BCF1271" s="14"/>
      <c r="BCG1271" s="14"/>
      <c r="BCH1271" s="14"/>
      <c r="BCI1271" s="14"/>
      <c r="BCJ1271" s="14"/>
      <c r="BCK1271" s="14"/>
      <c r="BCL1271" s="14"/>
      <c r="BCM1271" s="14"/>
      <c r="BCN1271" s="14"/>
      <c r="BCO1271" s="14"/>
      <c r="BCP1271" s="14"/>
      <c r="BCQ1271" s="14"/>
      <c r="BCR1271" s="14"/>
      <c r="BCS1271" s="14"/>
      <c r="BCT1271" s="14"/>
      <c r="BCU1271" s="14"/>
      <c r="BCV1271" s="14"/>
      <c r="BCW1271" s="14"/>
      <c r="BCX1271" s="14"/>
      <c r="BCY1271" s="14"/>
      <c r="BCZ1271" s="14"/>
      <c r="BDA1271" s="14"/>
      <c r="BDB1271" s="14"/>
      <c r="BDC1271" s="14"/>
      <c r="BDD1271" s="14"/>
      <c r="BDE1271" s="14"/>
      <c r="BDF1271" s="14"/>
      <c r="BDG1271" s="14"/>
      <c r="BDH1271" s="14"/>
      <c r="BDI1271" s="14"/>
      <c r="BDJ1271" s="14"/>
      <c r="BDK1271" s="14"/>
      <c r="BDL1271" s="14"/>
      <c r="BDM1271" s="14"/>
      <c r="BDN1271" s="14"/>
      <c r="BDO1271" s="14"/>
      <c r="BDP1271" s="14"/>
      <c r="BDQ1271" s="14"/>
      <c r="BDR1271" s="14"/>
      <c r="BDS1271" s="14"/>
      <c r="BDT1271" s="14"/>
      <c r="BDU1271" s="14"/>
      <c r="BDV1271" s="14"/>
      <c r="BDW1271" s="14"/>
      <c r="BDX1271" s="14"/>
      <c r="BDY1271" s="14"/>
      <c r="BDZ1271" s="14"/>
      <c r="BEA1271" s="14"/>
      <c r="BEB1271" s="14"/>
      <c r="BEC1271" s="14"/>
      <c r="BED1271" s="14"/>
      <c r="BEE1271" s="14"/>
      <c r="BEF1271" s="14"/>
      <c r="BEG1271" s="14"/>
      <c r="BEH1271" s="14"/>
      <c r="BEI1271" s="14"/>
      <c r="BEJ1271" s="14"/>
      <c r="BEK1271" s="14"/>
      <c r="BEL1271" s="14"/>
      <c r="BEM1271" s="14"/>
      <c r="BEN1271" s="14"/>
      <c r="BEO1271" s="14"/>
      <c r="BEP1271" s="14"/>
      <c r="BEQ1271" s="14"/>
      <c r="BER1271" s="14"/>
      <c r="BES1271" s="14"/>
      <c r="BET1271" s="14"/>
      <c r="BEU1271" s="14"/>
      <c r="BEV1271" s="14"/>
      <c r="BEW1271" s="14"/>
      <c r="BEX1271" s="14"/>
      <c r="BEY1271" s="14"/>
      <c r="BEZ1271" s="14"/>
      <c r="BFA1271" s="14"/>
      <c r="BFB1271" s="14"/>
      <c r="BFC1271" s="14"/>
      <c r="BFD1271" s="14"/>
      <c r="BFE1271" s="14"/>
      <c r="BFF1271" s="14"/>
      <c r="BFG1271" s="14"/>
      <c r="BFH1271" s="14"/>
      <c r="BFI1271" s="14"/>
      <c r="BFJ1271" s="14"/>
      <c r="BFK1271" s="14"/>
      <c r="BFL1271" s="14"/>
      <c r="BFM1271" s="14"/>
      <c r="BFN1271" s="14"/>
      <c r="BFO1271" s="14"/>
      <c r="BFP1271" s="14"/>
      <c r="BFQ1271" s="14"/>
      <c r="BFR1271" s="14"/>
      <c r="BFS1271" s="14"/>
      <c r="BFT1271" s="14"/>
      <c r="BFU1271" s="14"/>
      <c r="BFV1271" s="14"/>
      <c r="BFW1271" s="14"/>
      <c r="BFX1271" s="14"/>
      <c r="BFY1271" s="14"/>
      <c r="BFZ1271" s="14"/>
      <c r="BGA1271" s="14"/>
      <c r="BGB1271" s="14"/>
      <c r="BGC1271" s="14"/>
      <c r="BGD1271" s="14"/>
      <c r="BGE1271" s="14"/>
      <c r="BGF1271" s="14"/>
      <c r="BGG1271" s="14"/>
      <c r="BGH1271" s="14"/>
      <c r="BGI1271" s="14"/>
      <c r="BGJ1271" s="14"/>
      <c r="BGK1271" s="14"/>
      <c r="BGL1271" s="14"/>
      <c r="BGM1271" s="14"/>
      <c r="BGN1271" s="14"/>
      <c r="BGO1271" s="14"/>
      <c r="BGP1271" s="14"/>
      <c r="BGQ1271" s="14"/>
      <c r="BGR1271" s="14"/>
      <c r="BGS1271" s="14"/>
      <c r="BGT1271" s="14"/>
      <c r="BGU1271" s="14"/>
      <c r="BGV1271" s="14"/>
      <c r="BGW1271" s="14"/>
      <c r="BGX1271" s="14"/>
      <c r="BGY1271" s="14"/>
      <c r="BGZ1271" s="14"/>
      <c r="BHA1271" s="14"/>
      <c r="BHB1271" s="14"/>
      <c r="BHC1271" s="14"/>
      <c r="BHD1271" s="14"/>
      <c r="BHE1271" s="14"/>
      <c r="BHF1271" s="14"/>
      <c r="BHG1271" s="14"/>
      <c r="BHH1271" s="14"/>
      <c r="BHI1271" s="14"/>
      <c r="BHJ1271" s="14"/>
      <c r="BHK1271" s="14"/>
      <c r="BHL1271" s="14"/>
      <c r="BHM1271" s="14"/>
      <c r="BHN1271" s="14"/>
      <c r="BHO1271" s="14"/>
      <c r="BHP1271" s="14"/>
      <c r="BHQ1271" s="14"/>
      <c r="BHR1271" s="14"/>
      <c r="BHS1271" s="14"/>
      <c r="BHT1271" s="14"/>
      <c r="BHU1271" s="14"/>
      <c r="BHV1271" s="14"/>
      <c r="BHW1271" s="14"/>
      <c r="BHX1271" s="14"/>
      <c r="BHY1271" s="14"/>
      <c r="BHZ1271" s="14"/>
      <c r="BIA1271" s="14"/>
      <c r="BIB1271" s="14"/>
      <c r="BIC1271" s="14"/>
      <c r="BID1271" s="14"/>
      <c r="BIE1271" s="14"/>
      <c r="BIF1271" s="14"/>
      <c r="BIG1271" s="14"/>
      <c r="BIH1271" s="14"/>
      <c r="BII1271" s="14"/>
      <c r="BIJ1271" s="14"/>
      <c r="BIK1271" s="14"/>
      <c r="BIL1271" s="14"/>
      <c r="BIM1271" s="14"/>
      <c r="BIN1271" s="14"/>
      <c r="BIO1271" s="14"/>
      <c r="BIP1271" s="14"/>
      <c r="BIQ1271" s="14"/>
      <c r="BIR1271" s="14"/>
      <c r="BIS1271" s="14"/>
      <c r="BIT1271" s="14"/>
      <c r="BIU1271" s="14"/>
      <c r="BIV1271" s="14"/>
      <c r="BIW1271" s="14"/>
      <c r="BIX1271" s="14"/>
      <c r="BIY1271" s="14"/>
      <c r="BIZ1271" s="14"/>
      <c r="BJA1271" s="14"/>
      <c r="BJB1271" s="14"/>
      <c r="BJC1271" s="14"/>
      <c r="BJD1271" s="14"/>
      <c r="BJE1271" s="14"/>
      <c r="BJF1271" s="14"/>
      <c r="BJG1271" s="14"/>
      <c r="BJH1271" s="14"/>
      <c r="BJI1271" s="14"/>
      <c r="BJJ1271" s="14"/>
      <c r="BJK1271" s="14"/>
      <c r="BJL1271" s="14"/>
      <c r="BJM1271" s="14"/>
      <c r="BJN1271" s="14"/>
      <c r="BJO1271" s="14"/>
      <c r="BJP1271" s="14"/>
      <c r="BJQ1271" s="14"/>
      <c r="BJR1271" s="14"/>
      <c r="BJS1271" s="14"/>
      <c r="BJT1271" s="14"/>
      <c r="BJU1271" s="14"/>
      <c r="BJV1271" s="14"/>
      <c r="BJW1271" s="14"/>
      <c r="BJX1271" s="14"/>
      <c r="BJY1271" s="14"/>
      <c r="BJZ1271" s="14"/>
      <c r="BKA1271" s="14"/>
      <c r="BKB1271" s="14"/>
      <c r="BKC1271" s="14"/>
      <c r="BKD1271" s="14"/>
      <c r="BKE1271" s="14"/>
      <c r="BKF1271" s="14"/>
      <c r="BKG1271" s="14"/>
      <c r="BKH1271" s="14"/>
      <c r="BKI1271" s="14"/>
      <c r="BKJ1271" s="14"/>
      <c r="BKK1271" s="14"/>
      <c r="BKL1271" s="14"/>
      <c r="BKM1271" s="14"/>
      <c r="BKN1271" s="14"/>
      <c r="BKO1271" s="14"/>
      <c r="BKP1271" s="14"/>
      <c r="BKQ1271" s="14"/>
      <c r="BKR1271" s="14"/>
      <c r="BKS1271" s="14"/>
      <c r="BKT1271" s="14"/>
      <c r="BKU1271" s="14"/>
      <c r="BKV1271" s="14"/>
      <c r="BKW1271" s="14"/>
      <c r="BKX1271" s="14"/>
      <c r="BKY1271" s="14"/>
      <c r="BKZ1271" s="14"/>
      <c r="BLA1271" s="14"/>
      <c r="BLB1271" s="14"/>
      <c r="BLC1271" s="14"/>
      <c r="BLD1271" s="14"/>
      <c r="BLE1271" s="14"/>
      <c r="BLF1271" s="14"/>
      <c r="BLG1271" s="14"/>
      <c r="BLH1271" s="14"/>
      <c r="BLI1271" s="14"/>
      <c r="BLJ1271" s="14"/>
      <c r="BLK1271" s="14"/>
      <c r="BLL1271" s="14"/>
      <c r="BLM1271" s="14"/>
      <c r="BLN1271" s="14"/>
      <c r="BLO1271" s="14"/>
      <c r="BLP1271" s="14"/>
      <c r="BLQ1271" s="14"/>
      <c r="BLR1271" s="14"/>
      <c r="BLS1271" s="14"/>
      <c r="BLT1271" s="14"/>
      <c r="BLU1271" s="14"/>
      <c r="BLV1271" s="14"/>
      <c r="BLW1271" s="14"/>
      <c r="BLX1271" s="14"/>
      <c r="BLY1271" s="14"/>
      <c r="BLZ1271" s="14"/>
      <c r="BMA1271" s="14"/>
      <c r="BMB1271" s="14"/>
      <c r="BMC1271" s="14"/>
      <c r="BMD1271" s="14"/>
      <c r="BME1271" s="14"/>
      <c r="BMF1271" s="14"/>
      <c r="BMG1271" s="14"/>
      <c r="BMH1271" s="14"/>
      <c r="BMI1271" s="14"/>
      <c r="BMJ1271" s="14"/>
      <c r="BMK1271" s="14"/>
      <c r="BML1271" s="14"/>
      <c r="BMM1271" s="14"/>
      <c r="BMN1271" s="14"/>
      <c r="BMO1271" s="14"/>
      <c r="BMP1271" s="14"/>
      <c r="BMQ1271" s="14"/>
      <c r="BMR1271" s="14"/>
      <c r="BMS1271" s="14"/>
      <c r="BMT1271" s="14"/>
      <c r="BMU1271" s="14"/>
      <c r="BMV1271" s="14"/>
      <c r="BMW1271" s="14"/>
      <c r="BMX1271" s="14"/>
      <c r="BMY1271" s="14"/>
      <c r="BMZ1271" s="14"/>
      <c r="BNA1271" s="14"/>
      <c r="BNB1271" s="14"/>
      <c r="BNC1271" s="14"/>
      <c r="BND1271" s="14"/>
      <c r="BNE1271" s="14"/>
      <c r="BNF1271" s="14"/>
      <c r="BNG1271" s="14"/>
      <c r="BNH1271" s="14"/>
      <c r="BNI1271" s="14"/>
      <c r="BNJ1271" s="14"/>
      <c r="BNK1271" s="14"/>
      <c r="BNL1271" s="14"/>
      <c r="BNM1271" s="14"/>
      <c r="BNN1271" s="14"/>
      <c r="BNO1271" s="14"/>
      <c r="BNP1271" s="14"/>
      <c r="BNQ1271" s="14"/>
      <c r="BNR1271" s="14"/>
      <c r="BNS1271" s="14"/>
      <c r="BNT1271" s="14"/>
      <c r="BNU1271" s="14"/>
      <c r="BNV1271" s="14"/>
      <c r="BNW1271" s="14"/>
      <c r="BNX1271" s="14"/>
      <c r="BNY1271" s="14"/>
      <c r="BNZ1271" s="14"/>
      <c r="BOA1271" s="14"/>
      <c r="BOB1271" s="14"/>
      <c r="BOC1271" s="14"/>
      <c r="BOD1271" s="14"/>
      <c r="BOE1271" s="14"/>
      <c r="BOF1271" s="14"/>
      <c r="BOG1271" s="14"/>
      <c r="BOH1271" s="14"/>
      <c r="BOI1271" s="14"/>
      <c r="BOJ1271" s="14"/>
      <c r="BOK1271" s="14"/>
      <c r="BOL1271" s="14"/>
      <c r="BOM1271" s="14"/>
      <c r="BON1271" s="14"/>
      <c r="BOO1271" s="14"/>
      <c r="BOP1271" s="14"/>
      <c r="BOQ1271" s="14"/>
      <c r="BOR1271" s="14"/>
      <c r="BOS1271" s="14"/>
      <c r="BOT1271" s="14"/>
      <c r="BOU1271" s="14"/>
      <c r="BOV1271" s="14"/>
      <c r="BOW1271" s="14"/>
      <c r="BOX1271" s="14"/>
      <c r="BOY1271" s="14"/>
      <c r="BOZ1271" s="14"/>
      <c r="BPA1271" s="14"/>
      <c r="BPB1271" s="14"/>
      <c r="BPC1271" s="14"/>
      <c r="BPD1271" s="14"/>
      <c r="BPE1271" s="14"/>
      <c r="BPF1271" s="14"/>
      <c r="BPG1271" s="14"/>
      <c r="BPH1271" s="14"/>
      <c r="BPI1271" s="14"/>
      <c r="BPJ1271" s="14"/>
      <c r="BPK1271" s="14"/>
      <c r="BPL1271" s="14"/>
      <c r="BPM1271" s="14"/>
      <c r="BPN1271" s="14"/>
      <c r="BPO1271" s="14"/>
      <c r="BPP1271" s="14"/>
      <c r="BPQ1271" s="14"/>
      <c r="BPR1271" s="14"/>
      <c r="BPS1271" s="14"/>
      <c r="BPT1271" s="14"/>
      <c r="BPU1271" s="14"/>
      <c r="BPV1271" s="14"/>
      <c r="BPW1271" s="14"/>
      <c r="BPX1271" s="14"/>
      <c r="BPY1271" s="14"/>
      <c r="BPZ1271" s="14"/>
      <c r="BQA1271" s="14"/>
      <c r="BQB1271" s="14"/>
      <c r="BQC1271" s="14"/>
      <c r="BQD1271" s="14"/>
      <c r="BQE1271" s="14"/>
      <c r="BQF1271" s="14"/>
      <c r="BQG1271" s="14"/>
      <c r="BQH1271" s="14"/>
      <c r="BQI1271" s="14"/>
      <c r="BQJ1271" s="14"/>
      <c r="BQK1271" s="14"/>
      <c r="BQL1271" s="14"/>
      <c r="BQM1271" s="14"/>
      <c r="BQN1271" s="14"/>
      <c r="BQO1271" s="14"/>
      <c r="BQP1271" s="14"/>
      <c r="BQQ1271" s="14"/>
      <c r="BQR1271" s="14"/>
      <c r="BQS1271" s="14"/>
      <c r="BQT1271" s="14"/>
      <c r="BQU1271" s="14"/>
      <c r="BQV1271" s="14"/>
      <c r="BQW1271" s="14"/>
      <c r="BQX1271" s="14"/>
      <c r="BQY1271" s="14"/>
      <c r="BQZ1271" s="14"/>
      <c r="BRA1271" s="14"/>
      <c r="BRB1271" s="14"/>
      <c r="BRC1271" s="14"/>
      <c r="BRD1271" s="14"/>
      <c r="BRE1271" s="14"/>
      <c r="BRF1271" s="14"/>
      <c r="BRG1271" s="14"/>
      <c r="BRH1271" s="14"/>
      <c r="BRI1271" s="14"/>
      <c r="BRJ1271" s="14"/>
      <c r="BRK1271" s="14"/>
      <c r="BRL1271" s="14"/>
      <c r="BRM1271" s="14"/>
      <c r="BRN1271" s="14"/>
      <c r="BRO1271" s="14"/>
      <c r="BRP1271" s="14"/>
      <c r="BRQ1271" s="14"/>
      <c r="BRR1271" s="14"/>
      <c r="BRS1271" s="14"/>
      <c r="BRT1271" s="14"/>
      <c r="BRU1271" s="14"/>
      <c r="BRV1271" s="14"/>
      <c r="BRW1271" s="14"/>
      <c r="BRX1271" s="14"/>
      <c r="BRY1271" s="14"/>
      <c r="BRZ1271" s="14"/>
      <c r="BSA1271" s="14"/>
      <c r="BSB1271" s="14"/>
      <c r="BSC1271" s="14"/>
      <c r="BSD1271" s="14"/>
      <c r="BSE1271" s="14"/>
      <c r="BSF1271" s="14"/>
      <c r="BSG1271" s="14"/>
      <c r="BSH1271" s="14"/>
      <c r="BSI1271" s="14"/>
      <c r="BSJ1271" s="14"/>
      <c r="BSK1271" s="14"/>
      <c r="BSL1271" s="14"/>
      <c r="BSM1271" s="14"/>
      <c r="BSN1271" s="14"/>
      <c r="BSO1271" s="14"/>
      <c r="BSP1271" s="14"/>
      <c r="BSQ1271" s="14"/>
      <c r="BSR1271" s="14"/>
      <c r="BSS1271" s="14"/>
      <c r="BST1271" s="14"/>
      <c r="BSU1271" s="14"/>
      <c r="BSV1271" s="14"/>
      <c r="BSW1271" s="14"/>
      <c r="BSX1271" s="14"/>
      <c r="BSY1271" s="14"/>
      <c r="BSZ1271" s="14"/>
      <c r="BTA1271" s="14"/>
      <c r="BTB1271" s="14"/>
      <c r="BTC1271" s="14"/>
      <c r="BTD1271" s="14"/>
      <c r="BTE1271" s="14"/>
      <c r="BTF1271" s="14"/>
      <c r="BTG1271" s="14"/>
      <c r="BTH1271" s="14"/>
      <c r="BTI1271" s="14"/>
      <c r="BTJ1271" s="14"/>
      <c r="BTK1271" s="14"/>
      <c r="BTL1271" s="14"/>
      <c r="BTM1271" s="14"/>
      <c r="BTN1271" s="14"/>
      <c r="BTO1271" s="14"/>
      <c r="BTP1271" s="14"/>
      <c r="BTQ1271" s="14"/>
      <c r="BTR1271" s="14"/>
      <c r="BTS1271" s="14"/>
      <c r="BTT1271" s="14"/>
      <c r="BTU1271" s="14"/>
      <c r="BTV1271" s="14"/>
      <c r="BTW1271" s="14"/>
      <c r="BTX1271" s="14"/>
      <c r="BTY1271" s="14"/>
      <c r="BTZ1271" s="14"/>
      <c r="BUA1271" s="14"/>
      <c r="BUB1271" s="14"/>
      <c r="BUC1271" s="14"/>
      <c r="BUD1271" s="14"/>
      <c r="BUE1271" s="14"/>
      <c r="BUF1271" s="14"/>
      <c r="BUG1271" s="14"/>
      <c r="BUH1271" s="14"/>
      <c r="BUI1271" s="14"/>
      <c r="BUJ1271" s="14"/>
      <c r="BUK1271" s="14"/>
      <c r="BUL1271" s="14"/>
      <c r="BUM1271" s="14"/>
      <c r="BUN1271" s="14"/>
      <c r="BUO1271" s="14"/>
      <c r="BUP1271" s="14"/>
      <c r="BUQ1271" s="14"/>
      <c r="BUR1271" s="14"/>
      <c r="BUS1271" s="14"/>
      <c r="BUT1271" s="14"/>
      <c r="BUU1271" s="14"/>
      <c r="BUV1271" s="14"/>
      <c r="BUW1271" s="14"/>
      <c r="BUX1271" s="14"/>
      <c r="BUY1271" s="14"/>
      <c r="BUZ1271" s="14"/>
      <c r="BVA1271" s="14"/>
      <c r="BVB1271" s="14"/>
      <c r="BVC1271" s="14"/>
      <c r="BVD1271" s="14"/>
      <c r="BVE1271" s="14"/>
      <c r="BVF1271" s="14"/>
      <c r="BVG1271" s="14"/>
      <c r="BVH1271" s="14"/>
      <c r="BVI1271" s="14"/>
      <c r="BVJ1271" s="14"/>
      <c r="BVK1271" s="14"/>
      <c r="BVL1271" s="14"/>
      <c r="BVM1271" s="14"/>
      <c r="BVN1271" s="14"/>
      <c r="BVO1271" s="14"/>
      <c r="BVP1271" s="14"/>
      <c r="BVQ1271" s="14"/>
      <c r="BVR1271" s="14"/>
      <c r="BVS1271" s="14"/>
      <c r="BVT1271" s="14"/>
      <c r="BVU1271" s="14"/>
      <c r="BVV1271" s="14"/>
      <c r="BVW1271" s="14"/>
      <c r="BVX1271" s="14"/>
      <c r="BVY1271" s="14"/>
      <c r="BVZ1271" s="14"/>
      <c r="BWA1271" s="14"/>
      <c r="BWB1271" s="14"/>
      <c r="BWC1271" s="14"/>
      <c r="BWD1271" s="14"/>
      <c r="BWE1271" s="14"/>
      <c r="BWF1271" s="14"/>
      <c r="BWG1271" s="14"/>
      <c r="BWH1271" s="14"/>
      <c r="BWI1271" s="14"/>
      <c r="BWJ1271" s="14"/>
      <c r="BWK1271" s="14"/>
      <c r="BWL1271" s="14"/>
      <c r="BWM1271" s="14"/>
      <c r="BWN1271" s="14"/>
      <c r="BWO1271" s="14"/>
      <c r="BWP1271" s="14"/>
      <c r="BWQ1271" s="14"/>
      <c r="BWR1271" s="14"/>
      <c r="BWS1271" s="14"/>
      <c r="BWT1271" s="14"/>
      <c r="BWU1271" s="14"/>
      <c r="BWV1271" s="14"/>
      <c r="BWW1271" s="14"/>
      <c r="BWX1271" s="14"/>
      <c r="BWY1271" s="14"/>
      <c r="BWZ1271" s="14"/>
      <c r="BXA1271" s="14"/>
      <c r="BXB1271" s="14"/>
      <c r="BXC1271" s="14"/>
      <c r="BXD1271" s="14"/>
      <c r="BXE1271" s="14"/>
      <c r="BXF1271" s="14"/>
      <c r="BXG1271" s="14"/>
      <c r="BXH1271" s="14"/>
      <c r="BXI1271" s="14"/>
      <c r="BXJ1271" s="14"/>
      <c r="BXK1271" s="14"/>
      <c r="BXL1271" s="14"/>
      <c r="BXM1271" s="14"/>
      <c r="BXN1271" s="14"/>
      <c r="BXO1271" s="14"/>
      <c r="BXP1271" s="14"/>
      <c r="BXQ1271" s="14"/>
      <c r="BXR1271" s="14"/>
      <c r="BXS1271" s="14"/>
      <c r="BXT1271" s="14"/>
      <c r="BXU1271" s="14"/>
      <c r="BXV1271" s="14"/>
      <c r="BXW1271" s="14"/>
      <c r="BXX1271" s="14"/>
      <c r="BXY1271" s="14"/>
      <c r="BXZ1271" s="14"/>
      <c r="BYA1271" s="14"/>
      <c r="BYB1271" s="14"/>
      <c r="BYC1271" s="14"/>
      <c r="BYD1271" s="14"/>
      <c r="BYE1271" s="14"/>
      <c r="BYF1271" s="14"/>
      <c r="BYG1271" s="14"/>
      <c r="BYH1271" s="14"/>
      <c r="BYI1271" s="14"/>
      <c r="BYJ1271" s="14"/>
      <c r="BYK1271" s="14"/>
      <c r="BYL1271" s="14"/>
      <c r="BYM1271" s="14"/>
      <c r="BYN1271" s="14"/>
      <c r="BYO1271" s="14"/>
      <c r="BYP1271" s="14"/>
      <c r="BYQ1271" s="14"/>
      <c r="BYR1271" s="14"/>
      <c r="BYS1271" s="14"/>
      <c r="BYT1271" s="14"/>
      <c r="BYU1271" s="14"/>
      <c r="BYV1271" s="14"/>
      <c r="BYW1271" s="14"/>
      <c r="BYX1271" s="14"/>
      <c r="BYY1271" s="14"/>
      <c r="BYZ1271" s="14"/>
      <c r="BZA1271" s="14"/>
      <c r="BZB1271" s="14"/>
      <c r="BZC1271" s="14"/>
      <c r="BZD1271" s="14"/>
      <c r="BZE1271" s="14"/>
      <c r="BZF1271" s="14"/>
      <c r="BZG1271" s="14"/>
      <c r="BZH1271" s="14"/>
      <c r="BZI1271" s="14"/>
      <c r="BZJ1271" s="14"/>
      <c r="BZK1271" s="14"/>
      <c r="BZL1271" s="14"/>
      <c r="BZM1271" s="14"/>
      <c r="BZN1271" s="14"/>
      <c r="BZO1271" s="14"/>
      <c r="BZP1271" s="14"/>
      <c r="BZQ1271" s="14"/>
      <c r="BZR1271" s="14"/>
      <c r="BZS1271" s="14"/>
      <c r="BZT1271" s="14"/>
      <c r="BZU1271" s="14"/>
      <c r="BZV1271" s="14"/>
      <c r="BZW1271" s="14"/>
      <c r="BZX1271" s="14"/>
      <c r="BZY1271" s="14"/>
      <c r="BZZ1271" s="14"/>
      <c r="CAA1271" s="14"/>
      <c r="CAB1271" s="14"/>
      <c r="CAC1271" s="14"/>
      <c r="CAD1271" s="14"/>
      <c r="CAE1271" s="14"/>
      <c r="CAF1271" s="14"/>
      <c r="CAG1271" s="14"/>
      <c r="CAH1271" s="14"/>
      <c r="CAI1271" s="14"/>
      <c r="CAJ1271" s="14"/>
      <c r="CAK1271" s="14"/>
      <c r="CAL1271" s="14"/>
      <c r="CAM1271" s="14"/>
      <c r="CAN1271" s="14"/>
      <c r="CAO1271" s="14"/>
      <c r="CAP1271" s="14"/>
      <c r="CAQ1271" s="14"/>
      <c r="CAR1271" s="14"/>
      <c r="CAS1271" s="14"/>
      <c r="CAT1271" s="14"/>
      <c r="CAU1271" s="14"/>
      <c r="CAV1271" s="14"/>
      <c r="CAW1271" s="14"/>
      <c r="CAX1271" s="14"/>
      <c r="CAY1271" s="14"/>
      <c r="CAZ1271" s="14"/>
      <c r="CBA1271" s="14"/>
      <c r="CBB1271" s="14"/>
      <c r="CBC1271" s="14"/>
      <c r="CBD1271" s="14"/>
      <c r="CBE1271" s="14"/>
      <c r="CBF1271" s="14"/>
      <c r="CBG1271" s="14"/>
      <c r="CBH1271" s="14"/>
      <c r="CBI1271" s="14"/>
      <c r="CBJ1271" s="14"/>
      <c r="CBK1271" s="14"/>
      <c r="CBL1271" s="14"/>
      <c r="CBM1271" s="14"/>
      <c r="CBN1271" s="14"/>
      <c r="CBO1271" s="14"/>
      <c r="CBP1271" s="14"/>
      <c r="CBQ1271" s="14"/>
      <c r="CBR1271" s="14"/>
      <c r="CBS1271" s="14"/>
      <c r="CBT1271" s="14"/>
      <c r="CBU1271" s="14"/>
      <c r="CBV1271" s="14"/>
      <c r="CBW1271" s="14"/>
      <c r="CBX1271" s="14"/>
      <c r="CBY1271" s="14"/>
      <c r="CBZ1271" s="14"/>
      <c r="CCA1271" s="14"/>
      <c r="CCB1271" s="14"/>
      <c r="CCC1271" s="14"/>
      <c r="CCD1271" s="14"/>
      <c r="CCE1271" s="14"/>
      <c r="CCF1271" s="14"/>
      <c r="CCG1271" s="14"/>
      <c r="CCH1271" s="14"/>
      <c r="CCI1271" s="14"/>
      <c r="CCJ1271" s="14"/>
      <c r="CCK1271" s="14"/>
      <c r="CCL1271" s="14"/>
      <c r="CCM1271" s="14"/>
      <c r="CCN1271" s="14"/>
      <c r="CCO1271" s="14"/>
      <c r="CCP1271" s="14"/>
      <c r="CCQ1271" s="14"/>
      <c r="CCR1271" s="14"/>
      <c r="CCS1271" s="14"/>
      <c r="CCT1271" s="14"/>
      <c r="CCU1271" s="14"/>
      <c r="CCV1271" s="14"/>
      <c r="CCW1271" s="14"/>
      <c r="CCX1271" s="14"/>
      <c r="CCY1271" s="14"/>
      <c r="CCZ1271" s="14"/>
      <c r="CDA1271" s="14"/>
      <c r="CDB1271" s="14"/>
      <c r="CDC1271" s="14"/>
      <c r="CDD1271" s="14"/>
      <c r="CDE1271" s="14"/>
      <c r="CDF1271" s="14"/>
      <c r="CDG1271" s="14"/>
      <c r="CDH1271" s="14"/>
      <c r="CDI1271" s="14"/>
      <c r="CDJ1271" s="14"/>
      <c r="CDK1271" s="14"/>
      <c r="CDL1271" s="14"/>
      <c r="CDM1271" s="14"/>
      <c r="CDN1271" s="14"/>
      <c r="CDO1271" s="14"/>
      <c r="CDP1271" s="14"/>
      <c r="CDQ1271" s="14"/>
      <c r="CDR1271" s="14"/>
      <c r="CDS1271" s="14"/>
      <c r="CDT1271" s="14"/>
      <c r="CDU1271" s="14"/>
      <c r="CDV1271" s="14"/>
      <c r="CDW1271" s="14"/>
      <c r="CDX1271" s="14"/>
      <c r="CDY1271" s="14"/>
      <c r="CDZ1271" s="14"/>
      <c r="CEA1271" s="14"/>
      <c r="CEB1271" s="14"/>
      <c r="CEC1271" s="14"/>
      <c r="CED1271" s="14"/>
      <c r="CEE1271" s="14"/>
      <c r="CEF1271" s="14"/>
      <c r="CEG1271" s="14"/>
      <c r="CEH1271" s="14"/>
      <c r="CEI1271" s="14"/>
      <c r="CEJ1271" s="14"/>
      <c r="CEK1271" s="14"/>
      <c r="CEL1271" s="14"/>
      <c r="CEM1271" s="14"/>
      <c r="CEN1271" s="14"/>
      <c r="CEO1271" s="14"/>
      <c r="CEP1271" s="14"/>
      <c r="CEQ1271" s="14"/>
      <c r="CER1271" s="14"/>
      <c r="CES1271" s="14"/>
      <c r="CET1271" s="14"/>
      <c r="CEU1271" s="14"/>
      <c r="CEV1271" s="14"/>
      <c r="CEW1271" s="14"/>
      <c r="CEX1271" s="14"/>
      <c r="CEY1271" s="14"/>
      <c r="CEZ1271" s="14"/>
      <c r="CFA1271" s="14"/>
      <c r="CFB1271" s="14"/>
      <c r="CFC1271" s="14"/>
      <c r="CFD1271" s="14"/>
      <c r="CFE1271" s="14"/>
      <c r="CFF1271" s="14"/>
      <c r="CFG1271" s="14"/>
      <c r="CFH1271" s="14"/>
      <c r="CFI1271" s="14"/>
      <c r="CFJ1271" s="14"/>
      <c r="CFK1271" s="14"/>
      <c r="CFL1271" s="14"/>
      <c r="CFM1271" s="14"/>
      <c r="CFN1271" s="14"/>
      <c r="CFO1271" s="14"/>
      <c r="CFP1271" s="14"/>
      <c r="CFQ1271" s="14"/>
      <c r="CFR1271" s="14"/>
      <c r="CFS1271" s="14"/>
      <c r="CFT1271" s="14"/>
      <c r="CFU1271" s="14"/>
      <c r="CFV1271" s="14"/>
      <c r="CFW1271" s="14"/>
      <c r="CFX1271" s="14"/>
      <c r="CFY1271" s="14"/>
      <c r="CFZ1271" s="14"/>
      <c r="CGA1271" s="14"/>
      <c r="CGB1271" s="14"/>
      <c r="CGC1271" s="14"/>
      <c r="CGD1271" s="14"/>
      <c r="CGE1271" s="14"/>
      <c r="CGF1271" s="14"/>
      <c r="CGG1271" s="14"/>
      <c r="CGH1271" s="14"/>
      <c r="CGI1271" s="14"/>
      <c r="CGJ1271" s="14"/>
      <c r="CGK1271" s="14"/>
      <c r="CGL1271" s="14"/>
      <c r="CGM1271" s="14"/>
      <c r="CGN1271" s="14"/>
      <c r="CGO1271" s="14"/>
      <c r="CGP1271" s="14"/>
      <c r="CGQ1271" s="14"/>
      <c r="CGR1271" s="14"/>
      <c r="CGS1271" s="14"/>
      <c r="CGT1271" s="14"/>
      <c r="CGU1271" s="14"/>
      <c r="CGV1271" s="14"/>
      <c r="CGW1271" s="14"/>
      <c r="CGX1271" s="14"/>
      <c r="CGY1271" s="14"/>
      <c r="CGZ1271" s="14"/>
      <c r="CHA1271" s="14"/>
      <c r="CHB1271" s="14"/>
      <c r="CHC1271" s="14"/>
      <c r="CHD1271" s="14"/>
      <c r="CHE1271" s="14"/>
      <c r="CHF1271" s="14"/>
      <c r="CHG1271" s="14"/>
      <c r="CHH1271" s="14"/>
      <c r="CHI1271" s="14"/>
      <c r="CHJ1271" s="14"/>
      <c r="CHK1271" s="14"/>
      <c r="CHL1271" s="14"/>
      <c r="CHM1271" s="14"/>
      <c r="CHN1271" s="14"/>
      <c r="CHO1271" s="14"/>
      <c r="CHP1271" s="14"/>
      <c r="CHQ1271" s="14"/>
      <c r="CHR1271" s="14"/>
      <c r="CHS1271" s="14"/>
      <c r="CHT1271" s="14"/>
      <c r="CHU1271" s="14"/>
      <c r="CHV1271" s="14"/>
      <c r="CHW1271" s="14"/>
      <c r="CHX1271" s="14"/>
      <c r="CHY1271" s="14"/>
      <c r="CHZ1271" s="14"/>
      <c r="CIA1271" s="14"/>
      <c r="CIB1271" s="14"/>
      <c r="CIC1271" s="14"/>
      <c r="CID1271" s="14"/>
      <c r="CIE1271" s="14"/>
      <c r="CIF1271" s="14"/>
      <c r="CIG1271" s="14"/>
      <c r="CIH1271" s="14"/>
      <c r="CII1271" s="14"/>
      <c r="CIJ1271" s="14"/>
      <c r="CIK1271" s="14"/>
      <c r="CIL1271" s="14"/>
      <c r="CIM1271" s="14"/>
      <c r="CIN1271" s="14"/>
      <c r="CIO1271" s="14"/>
      <c r="CIP1271" s="14"/>
      <c r="CIQ1271" s="14"/>
      <c r="CIR1271" s="14"/>
      <c r="CIS1271" s="14"/>
      <c r="CIT1271" s="14"/>
      <c r="CIU1271" s="14"/>
      <c r="CIV1271" s="14"/>
      <c r="CIW1271" s="14"/>
      <c r="CIX1271" s="14"/>
      <c r="CIY1271" s="14"/>
      <c r="CIZ1271" s="14"/>
      <c r="CJA1271" s="14"/>
      <c r="CJB1271" s="14"/>
      <c r="CJC1271" s="14"/>
      <c r="CJD1271" s="14"/>
      <c r="CJE1271" s="14"/>
      <c r="CJF1271" s="14"/>
      <c r="CJG1271" s="14"/>
      <c r="CJH1271" s="14"/>
      <c r="CJI1271" s="14"/>
      <c r="CJJ1271" s="14"/>
      <c r="CJK1271" s="14"/>
      <c r="CJL1271" s="14"/>
      <c r="CJM1271" s="14"/>
      <c r="CJN1271" s="14"/>
      <c r="CJO1271" s="14"/>
      <c r="CJP1271" s="14"/>
      <c r="CJQ1271" s="14"/>
      <c r="CJR1271" s="14"/>
      <c r="CJS1271" s="14"/>
      <c r="CJT1271" s="14"/>
      <c r="CJU1271" s="14"/>
      <c r="CJV1271" s="14"/>
      <c r="CJW1271" s="14"/>
      <c r="CJX1271" s="14"/>
      <c r="CJY1271" s="14"/>
      <c r="CJZ1271" s="14"/>
      <c r="CKA1271" s="14"/>
      <c r="CKB1271" s="14"/>
      <c r="CKC1271" s="14"/>
      <c r="CKD1271" s="14"/>
      <c r="CKE1271" s="14"/>
      <c r="CKF1271" s="14"/>
      <c r="CKG1271" s="14"/>
      <c r="CKH1271" s="14"/>
      <c r="CKI1271" s="14"/>
      <c r="CKJ1271" s="14"/>
      <c r="CKK1271" s="14"/>
      <c r="CKL1271" s="14"/>
      <c r="CKM1271" s="14"/>
      <c r="CKN1271" s="14"/>
      <c r="CKO1271" s="14"/>
      <c r="CKP1271" s="14"/>
      <c r="CKQ1271" s="14"/>
      <c r="CKR1271" s="14"/>
      <c r="CKS1271" s="14"/>
      <c r="CKT1271" s="14"/>
      <c r="CKU1271" s="14"/>
      <c r="CKV1271" s="14"/>
      <c r="CKW1271" s="14"/>
      <c r="CKX1271" s="14"/>
      <c r="CKY1271" s="14"/>
      <c r="CKZ1271" s="14"/>
      <c r="CLA1271" s="14"/>
      <c r="CLB1271" s="14"/>
      <c r="CLC1271" s="14"/>
      <c r="CLD1271" s="14"/>
      <c r="CLE1271" s="14"/>
      <c r="CLF1271" s="14"/>
      <c r="CLG1271" s="14"/>
      <c r="CLH1271" s="14"/>
      <c r="CLI1271" s="14"/>
      <c r="CLJ1271" s="14"/>
      <c r="CLK1271" s="14"/>
      <c r="CLL1271" s="14"/>
      <c r="CLM1271" s="14"/>
      <c r="CLN1271" s="14"/>
      <c r="CLO1271" s="14"/>
      <c r="CLP1271" s="14"/>
      <c r="CLQ1271" s="14"/>
      <c r="CLR1271" s="14"/>
      <c r="CLS1271" s="14"/>
      <c r="CLT1271" s="14"/>
      <c r="CLU1271" s="14"/>
      <c r="CLV1271" s="14"/>
      <c r="CLW1271" s="14"/>
      <c r="CLX1271" s="14"/>
      <c r="CLY1271" s="14"/>
      <c r="CLZ1271" s="14"/>
      <c r="CMA1271" s="14"/>
      <c r="CMB1271" s="14"/>
      <c r="CMC1271" s="14"/>
      <c r="CMD1271" s="14"/>
      <c r="CME1271" s="14"/>
      <c r="CMF1271" s="14"/>
      <c r="CMG1271" s="14"/>
      <c r="CMH1271" s="14"/>
      <c r="CMI1271" s="14"/>
      <c r="CMJ1271" s="14"/>
      <c r="CMK1271" s="14"/>
      <c r="CML1271" s="14"/>
      <c r="CMM1271" s="14"/>
      <c r="CMN1271" s="14"/>
      <c r="CMO1271" s="14"/>
      <c r="CMP1271" s="14"/>
      <c r="CMQ1271" s="14"/>
      <c r="CMR1271" s="14"/>
      <c r="CMS1271" s="14"/>
      <c r="CMT1271" s="14"/>
      <c r="CMU1271" s="14"/>
      <c r="CMV1271" s="14"/>
      <c r="CMW1271" s="14"/>
      <c r="CMX1271" s="14"/>
      <c r="CMY1271" s="14"/>
      <c r="CMZ1271" s="14"/>
      <c r="CNA1271" s="14"/>
      <c r="CNB1271" s="14"/>
      <c r="CNC1271" s="14"/>
      <c r="CND1271" s="14"/>
      <c r="CNE1271" s="14"/>
      <c r="CNF1271" s="14"/>
      <c r="CNG1271" s="14"/>
      <c r="CNH1271" s="14"/>
      <c r="CNI1271" s="14"/>
      <c r="CNJ1271" s="14"/>
      <c r="CNK1271" s="14"/>
      <c r="CNL1271" s="14"/>
      <c r="CNM1271" s="14"/>
      <c r="CNN1271" s="14"/>
      <c r="CNO1271" s="14"/>
      <c r="CNP1271" s="14"/>
      <c r="CNQ1271" s="14"/>
      <c r="CNR1271" s="14"/>
      <c r="CNS1271" s="14"/>
      <c r="CNT1271" s="14"/>
      <c r="CNU1271" s="14"/>
      <c r="CNV1271" s="14"/>
      <c r="CNW1271" s="14"/>
      <c r="CNX1271" s="14"/>
      <c r="CNY1271" s="14"/>
      <c r="CNZ1271" s="14"/>
      <c r="COA1271" s="14"/>
      <c r="COB1271" s="14"/>
      <c r="COC1271" s="14"/>
      <c r="COD1271" s="14"/>
      <c r="COE1271" s="14"/>
      <c r="COF1271" s="14"/>
      <c r="COG1271" s="14"/>
      <c r="COH1271" s="14"/>
      <c r="COI1271" s="14"/>
      <c r="COJ1271" s="14"/>
      <c r="COK1271" s="14"/>
      <c r="COL1271" s="14"/>
      <c r="COM1271" s="14"/>
      <c r="CON1271" s="14"/>
      <c r="COO1271" s="14"/>
      <c r="COP1271" s="14"/>
      <c r="COQ1271" s="14"/>
      <c r="COR1271" s="14"/>
      <c r="COS1271" s="14"/>
      <c r="COT1271" s="14"/>
      <c r="COU1271" s="14"/>
      <c r="COV1271" s="14"/>
      <c r="COW1271" s="14"/>
      <c r="COX1271" s="14"/>
      <c r="COY1271" s="14"/>
      <c r="COZ1271" s="14"/>
      <c r="CPA1271" s="14"/>
      <c r="CPB1271" s="14"/>
      <c r="CPC1271" s="14"/>
      <c r="CPD1271" s="14"/>
      <c r="CPE1271" s="14"/>
      <c r="CPF1271" s="14"/>
      <c r="CPG1271" s="14"/>
      <c r="CPH1271" s="14"/>
      <c r="CPI1271" s="14"/>
      <c r="CPJ1271" s="14"/>
      <c r="CPK1271" s="14"/>
      <c r="CPL1271" s="14"/>
      <c r="CPM1271" s="14"/>
      <c r="CPN1271" s="14"/>
      <c r="CPO1271" s="14"/>
      <c r="CPP1271" s="14"/>
      <c r="CPQ1271" s="14"/>
      <c r="CPR1271" s="14"/>
      <c r="CPS1271" s="14"/>
      <c r="CPT1271" s="14"/>
      <c r="CPU1271" s="14"/>
      <c r="CPV1271" s="14"/>
      <c r="CPW1271" s="14"/>
      <c r="CPX1271" s="14"/>
      <c r="CPY1271" s="14"/>
      <c r="CPZ1271" s="14"/>
      <c r="CQA1271" s="14"/>
      <c r="CQB1271" s="14"/>
      <c r="CQC1271" s="14"/>
      <c r="CQD1271" s="14"/>
      <c r="CQE1271" s="14"/>
      <c r="CQF1271" s="14"/>
      <c r="CQG1271" s="14"/>
      <c r="CQH1271" s="14"/>
      <c r="CQI1271" s="14"/>
      <c r="CQJ1271" s="14"/>
      <c r="CQK1271" s="14"/>
      <c r="CQL1271" s="14"/>
      <c r="CQM1271" s="14"/>
      <c r="CQN1271" s="14"/>
      <c r="CQO1271" s="14"/>
      <c r="CQP1271" s="14"/>
      <c r="CQQ1271" s="14"/>
      <c r="CQR1271" s="14"/>
      <c r="CQS1271" s="14"/>
      <c r="CQT1271" s="14"/>
      <c r="CQU1271" s="14"/>
      <c r="CQV1271" s="14"/>
      <c r="CQW1271" s="14"/>
      <c r="CQX1271" s="14"/>
      <c r="CQY1271" s="14"/>
      <c r="CQZ1271" s="14"/>
      <c r="CRA1271" s="14"/>
      <c r="CRB1271" s="14"/>
      <c r="CRC1271" s="14"/>
      <c r="CRD1271" s="14"/>
      <c r="CRE1271" s="14"/>
      <c r="CRF1271" s="14"/>
      <c r="CRG1271" s="14"/>
      <c r="CRH1271" s="14"/>
      <c r="CRI1271" s="14"/>
      <c r="CRJ1271" s="14"/>
      <c r="CRK1271" s="14"/>
      <c r="CRL1271" s="14"/>
      <c r="CRM1271" s="14"/>
      <c r="CRN1271" s="14"/>
      <c r="CRO1271" s="14"/>
      <c r="CRP1271" s="14"/>
      <c r="CRQ1271" s="14"/>
      <c r="CRR1271" s="14"/>
      <c r="CRS1271" s="14"/>
      <c r="CRT1271" s="14"/>
      <c r="CRU1271" s="14"/>
      <c r="CRV1271" s="14"/>
      <c r="CRW1271" s="14"/>
      <c r="CRX1271" s="14"/>
      <c r="CRY1271" s="14"/>
      <c r="CRZ1271" s="14"/>
      <c r="CSA1271" s="14"/>
      <c r="CSB1271" s="14"/>
      <c r="CSC1271" s="14"/>
      <c r="CSD1271" s="14"/>
      <c r="CSE1271" s="14"/>
      <c r="CSF1271" s="14"/>
      <c r="CSG1271" s="14"/>
      <c r="CSH1271" s="14"/>
      <c r="CSI1271" s="14"/>
      <c r="CSJ1271" s="14"/>
      <c r="CSK1271" s="14"/>
      <c r="CSL1271" s="14"/>
      <c r="CSM1271" s="14"/>
      <c r="CSN1271" s="14"/>
      <c r="CSO1271" s="14"/>
      <c r="CSP1271" s="14"/>
      <c r="CSQ1271" s="14"/>
      <c r="CSR1271" s="14"/>
      <c r="CSS1271" s="14"/>
      <c r="CST1271" s="14"/>
      <c r="CSU1271" s="14"/>
      <c r="CSV1271" s="14"/>
      <c r="CSW1271" s="14"/>
      <c r="CSX1271" s="14"/>
      <c r="CSY1271" s="14"/>
      <c r="CSZ1271" s="14"/>
      <c r="CTA1271" s="14"/>
      <c r="CTB1271" s="14"/>
      <c r="CTC1271" s="14"/>
      <c r="CTD1271" s="14"/>
      <c r="CTE1271" s="14"/>
      <c r="CTF1271" s="14"/>
      <c r="CTG1271" s="14"/>
      <c r="CTH1271" s="14"/>
      <c r="CTI1271" s="14"/>
      <c r="CTJ1271" s="14"/>
      <c r="CTK1271" s="14"/>
      <c r="CTL1271" s="14"/>
      <c r="CTM1271" s="14"/>
      <c r="CTN1271" s="14"/>
      <c r="CTO1271" s="14"/>
      <c r="CTP1271" s="14"/>
      <c r="CTQ1271" s="14"/>
      <c r="CTR1271" s="14"/>
      <c r="CTS1271" s="14"/>
      <c r="CTT1271" s="14"/>
      <c r="CTU1271" s="14"/>
      <c r="CTV1271" s="14"/>
      <c r="CTW1271" s="14"/>
      <c r="CTX1271" s="14"/>
      <c r="CTY1271" s="14"/>
      <c r="CTZ1271" s="14"/>
      <c r="CUA1271" s="14"/>
      <c r="CUB1271" s="14"/>
      <c r="CUC1271" s="14"/>
      <c r="CUD1271" s="14"/>
      <c r="CUE1271" s="14"/>
      <c r="CUF1271" s="14"/>
      <c r="CUG1271" s="14"/>
      <c r="CUH1271" s="14"/>
      <c r="CUI1271" s="14"/>
      <c r="CUJ1271" s="14"/>
      <c r="CUK1271" s="14"/>
      <c r="CUL1271" s="14"/>
      <c r="CUM1271" s="14"/>
      <c r="CUN1271" s="14"/>
      <c r="CUO1271" s="14"/>
      <c r="CUP1271" s="14"/>
      <c r="CUQ1271" s="14"/>
      <c r="CUR1271" s="14"/>
      <c r="CUS1271" s="14"/>
      <c r="CUT1271" s="14"/>
      <c r="CUU1271" s="14"/>
      <c r="CUV1271" s="14"/>
      <c r="CUW1271" s="14"/>
      <c r="CUX1271" s="14"/>
      <c r="CUY1271" s="14"/>
      <c r="CUZ1271" s="14"/>
      <c r="CVA1271" s="14"/>
      <c r="CVB1271" s="14"/>
      <c r="CVC1271" s="14"/>
      <c r="CVD1271" s="14"/>
      <c r="CVE1271" s="14"/>
      <c r="CVF1271" s="14"/>
      <c r="CVG1271" s="14"/>
      <c r="CVH1271" s="14"/>
      <c r="CVI1271" s="14"/>
      <c r="CVJ1271" s="14"/>
      <c r="CVK1271" s="14"/>
      <c r="CVL1271" s="14"/>
      <c r="CVM1271" s="14"/>
      <c r="CVN1271" s="14"/>
      <c r="CVO1271" s="14"/>
      <c r="CVP1271" s="14"/>
      <c r="CVQ1271" s="14"/>
      <c r="CVR1271" s="14"/>
      <c r="CVS1271" s="14"/>
      <c r="CVT1271" s="14"/>
      <c r="CVU1271" s="14"/>
      <c r="CVV1271" s="14"/>
      <c r="CVW1271" s="14"/>
      <c r="CVX1271" s="14"/>
      <c r="CVY1271" s="14"/>
      <c r="CVZ1271" s="14"/>
      <c r="CWA1271" s="14"/>
      <c r="CWB1271" s="14"/>
      <c r="CWC1271" s="14"/>
      <c r="CWD1271" s="14"/>
      <c r="CWE1271" s="14"/>
      <c r="CWF1271" s="14"/>
      <c r="CWG1271" s="14"/>
      <c r="CWH1271" s="14"/>
      <c r="CWI1271" s="14"/>
      <c r="CWJ1271" s="14"/>
      <c r="CWK1271" s="14"/>
      <c r="CWL1271" s="14"/>
      <c r="CWM1271" s="14"/>
      <c r="CWN1271" s="14"/>
      <c r="CWO1271" s="14"/>
      <c r="CWP1271" s="14"/>
      <c r="CWQ1271" s="14"/>
      <c r="CWR1271" s="14"/>
      <c r="CWS1271" s="14"/>
      <c r="CWT1271" s="14"/>
      <c r="CWU1271" s="14"/>
      <c r="CWV1271" s="14"/>
      <c r="CWW1271" s="14"/>
      <c r="CWX1271" s="14"/>
      <c r="CWY1271" s="14"/>
      <c r="CWZ1271" s="14"/>
      <c r="CXA1271" s="14"/>
      <c r="CXB1271" s="14"/>
      <c r="CXC1271" s="14"/>
      <c r="CXD1271" s="14"/>
      <c r="CXE1271" s="14"/>
      <c r="CXF1271" s="14"/>
      <c r="CXG1271" s="14"/>
      <c r="CXH1271" s="14"/>
      <c r="CXI1271" s="14"/>
      <c r="CXJ1271" s="14"/>
      <c r="CXK1271" s="14"/>
      <c r="CXL1271" s="14"/>
      <c r="CXM1271" s="14"/>
      <c r="CXN1271" s="14"/>
      <c r="CXO1271" s="14"/>
      <c r="CXP1271" s="14"/>
      <c r="CXQ1271" s="14"/>
      <c r="CXR1271" s="14"/>
      <c r="CXS1271" s="14"/>
      <c r="CXT1271" s="14"/>
      <c r="CXU1271" s="14"/>
      <c r="CXV1271" s="14"/>
      <c r="CXW1271" s="14"/>
      <c r="CXX1271" s="14"/>
      <c r="CXY1271" s="14"/>
      <c r="CXZ1271" s="14"/>
      <c r="CYA1271" s="14"/>
      <c r="CYB1271" s="14"/>
      <c r="CYC1271" s="14"/>
      <c r="CYD1271" s="14"/>
      <c r="CYE1271" s="14"/>
      <c r="CYF1271" s="14"/>
      <c r="CYG1271" s="14"/>
      <c r="CYH1271" s="14"/>
      <c r="CYI1271" s="14"/>
      <c r="CYJ1271" s="14"/>
      <c r="CYK1271" s="14"/>
      <c r="CYL1271" s="14"/>
      <c r="CYM1271" s="14"/>
      <c r="CYN1271" s="14"/>
      <c r="CYO1271" s="14"/>
      <c r="CYP1271" s="14"/>
      <c r="CYQ1271" s="14"/>
      <c r="CYR1271" s="14"/>
      <c r="CYS1271" s="14"/>
      <c r="CYT1271" s="14"/>
      <c r="CYU1271" s="14"/>
      <c r="CYV1271" s="14"/>
      <c r="CYW1271" s="14"/>
      <c r="CYX1271" s="14"/>
      <c r="CYY1271" s="14"/>
      <c r="CYZ1271" s="14"/>
      <c r="CZA1271" s="14"/>
      <c r="CZB1271" s="14"/>
      <c r="CZC1271" s="14"/>
      <c r="CZD1271" s="14"/>
      <c r="CZE1271" s="14"/>
      <c r="CZF1271" s="14"/>
      <c r="CZG1271" s="14"/>
      <c r="CZH1271" s="14"/>
      <c r="CZI1271" s="14"/>
      <c r="CZJ1271" s="14"/>
      <c r="CZK1271" s="14"/>
      <c r="CZL1271" s="14"/>
      <c r="CZM1271" s="14"/>
      <c r="CZN1271" s="14"/>
      <c r="CZO1271" s="14"/>
      <c r="CZP1271" s="14"/>
      <c r="CZQ1271" s="14"/>
      <c r="CZR1271" s="14"/>
      <c r="CZS1271" s="14"/>
      <c r="CZT1271" s="14"/>
      <c r="CZU1271" s="14"/>
      <c r="CZV1271" s="14"/>
      <c r="CZW1271" s="14"/>
      <c r="CZX1271" s="14"/>
      <c r="CZY1271" s="14"/>
      <c r="CZZ1271" s="14"/>
      <c r="DAA1271" s="14"/>
      <c r="DAB1271" s="14"/>
      <c r="DAC1271" s="14"/>
      <c r="DAD1271" s="14"/>
      <c r="DAE1271" s="14"/>
      <c r="DAF1271" s="14"/>
      <c r="DAG1271" s="14"/>
      <c r="DAH1271" s="14"/>
      <c r="DAI1271" s="14"/>
      <c r="DAJ1271" s="14"/>
      <c r="DAK1271" s="14"/>
      <c r="DAL1271" s="14"/>
      <c r="DAM1271" s="14"/>
      <c r="DAN1271" s="14"/>
      <c r="DAO1271" s="14"/>
      <c r="DAP1271" s="14"/>
      <c r="DAQ1271" s="14"/>
      <c r="DAR1271" s="14"/>
      <c r="DAS1271" s="14"/>
      <c r="DAT1271" s="14"/>
      <c r="DAU1271" s="14"/>
      <c r="DAV1271" s="14"/>
      <c r="DAW1271" s="14"/>
      <c r="DAX1271" s="14"/>
      <c r="DAY1271" s="14"/>
      <c r="DAZ1271" s="14"/>
      <c r="DBA1271" s="14"/>
      <c r="DBB1271" s="14"/>
      <c r="DBC1271" s="14"/>
      <c r="DBD1271" s="14"/>
      <c r="DBE1271" s="14"/>
      <c r="DBF1271" s="14"/>
      <c r="DBG1271" s="14"/>
      <c r="DBH1271" s="14"/>
      <c r="DBI1271" s="14"/>
      <c r="DBJ1271" s="14"/>
      <c r="DBK1271" s="14"/>
      <c r="DBL1271" s="14"/>
      <c r="DBM1271" s="14"/>
      <c r="DBN1271" s="14"/>
      <c r="DBO1271" s="14"/>
      <c r="DBP1271" s="14"/>
      <c r="DBQ1271" s="14"/>
      <c r="DBR1271" s="14"/>
      <c r="DBS1271" s="14"/>
      <c r="DBT1271" s="14"/>
      <c r="DBU1271" s="14"/>
      <c r="DBV1271" s="14"/>
      <c r="DBW1271" s="14"/>
      <c r="DBX1271" s="14"/>
      <c r="DBY1271" s="14"/>
      <c r="DBZ1271" s="14"/>
      <c r="DCA1271" s="14"/>
      <c r="DCB1271" s="14"/>
      <c r="DCC1271" s="14"/>
      <c r="DCD1271" s="14"/>
      <c r="DCE1271" s="14"/>
      <c r="DCF1271" s="14"/>
      <c r="DCG1271" s="14"/>
      <c r="DCH1271" s="14"/>
      <c r="DCI1271" s="14"/>
      <c r="DCJ1271" s="14"/>
      <c r="DCK1271" s="14"/>
      <c r="DCL1271" s="14"/>
      <c r="DCM1271" s="14"/>
      <c r="DCN1271" s="14"/>
      <c r="DCO1271" s="14"/>
      <c r="DCP1271" s="14"/>
      <c r="DCQ1271" s="14"/>
      <c r="DCR1271" s="14"/>
      <c r="DCS1271" s="14"/>
      <c r="DCT1271" s="14"/>
      <c r="DCU1271" s="14"/>
      <c r="DCV1271" s="14"/>
      <c r="DCW1271" s="14"/>
      <c r="DCX1271" s="14"/>
      <c r="DCY1271" s="14"/>
      <c r="DCZ1271" s="14"/>
      <c r="DDA1271" s="14"/>
      <c r="DDB1271" s="14"/>
      <c r="DDC1271" s="14"/>
      <c r="DDD1271" s="14"/>
      <c r="DDE1271" s="14"/>
      <c r="DDF1271" s="14"/>
      <c r="DDG1271" s="14"/>
      <c r="DDH1271" s="14"/>
      <c r="DDI1271" s="14"/>
      <c r="DDJ1271" s="14"/>
      <c r="DDK1271" s="14"/>
      <c r="DDL1271" s="14"/>
      <c r="DDM1271" s="14"/>
      <c r="DDN1271" s="14"/>
      <c r="DDO1271" s="14"/>
      <c r="DDP1271" s="14"/>
      <c r="DDQ1271" s="14"/>
      <c r="DDR1271" s="14"/>
      <c r="DDS1271" s="14"/>
      <c r="DDT1271" s="14"/>
      <c r="DDU1271" s="14"/>
      <c r="DDV1271" s="14"/>
      <c r="DDW1271" s="14"/>
      <c r="DDX1271" s="14"/>
      <c r="DDY1271" s="14"/>
      <c r="DDZ1271" s="14"/>
      <c r="DEA1271" s="14"/>
      <c r="DEB1271" s="14"/>
      <c r="DEC1271" s="14"/>
      <c r="DED1271" s="14"/>
      <c r="DEE1271" s="14"/>
      <c r="DEF1271" s="14"/>
      <c r="DEG1271" s="14"/>
      <c r="DEH1271" s="14"/>
      <c r="DEI1271" s="14"/>
      <c r="DEJ1271" s="14"/>
      <c r="DEK1271" s="14"/>
      <c r="DEL1271" s="14"/>
      <c r="DEM1271" s="14"/>
      <c r="DEN1271" s="14"/>
      <c r="DEO1271" s="14"/>
      <c r="DEP1271" s="14"/>
      <c r="DEQ1271" s="14"/>
      <c r="DER1271" s="14"/>
      <c r="DES1271" s="14"/>
      <c r="DET1271" s="14"/>
      <c r="DEU1271" s="14"/>
      <c r="DEV1271" s="14"/>
      <c r="DEW1271" s="14"/>
      <c r="DEX1271" s="14"/>
      <c r="DEY1271" s="14"/>
      <c r="DEZ1271" s="14"/>
      <c r="DFA1271" s="14"/>
      <c r="DFB1271" s="14"/>
      <c r="DFC1271" s="14"/>
      <c r="DFD1271" s="14"/>
      <c r="DFE1271" s="14"/>
      <c r="DFF1271" s="14"/>
      <c r="DFG1271" s="14"/>
      <c r="DFH1271" s="14"/>
      <c r="DFI1271" s="14"/>
      <c r="DFJ1271" s="14"/>
      <c r="DFK1271" s="14"/>
      <c r="DFL1271" s="14"/>
      <c r="DFM1271" s="14"/>
      <c r="DFN1271" s="14"/>
      <c r="DFO1271" s="14"/>
      <c r="DFP1271" s="14"/>
      <c r="DFQ1271" s="14"/>
      <c r="DFR1271" s="14"/>
      <c r="DFS1271" s="14"/>
      <c r="DFT1271" s="14"/>
      <c r="DFU1271" s="14"/>
      <c r="DFV1271" s="14"/>
      <c r="DFW1271" s="14"/>
      <c r="DFX1271" s="14"/>
      <c r="DFY1271" s="14"/>
      <c r="DFZ1271" s="14"/>
      <c r="DGA1271" s="14"/>
      <c r="DGB1271" s="14"/>
      <c r="DGC1271" s="14"/>
      <c r="DGD1271" s="14"/>
      <c r="DGE1271" s="14"/>
      <c r="DGF1271" s="14"/>
      <c r="DGG1271" s="14"/>
      <c r="DGH1271" s="14"/>
      <c r="DGI1271" s="14"/>
      <c r="DGJ1271" s="14"/>
      <c r="DGK1271" s="14"/>
      <c r="DGL1271" s="14"/>
      <c r="DGM1271" s="14"/>
      <c r="DGN1271" s="14"/>
      <c r="DGO1271" s="14"/>
      <c r="DGP1271" s="14"/>
      <c r="DGQ1271" s="14"/>
      <c r="DGR1271" s="14"/>
      <c r="DGS1271" s="14"/>
      <c r="DGT1271" s="14"/>
      <c r="DGU1271" s="14"/>
      <c r="DGV1271" s="14"/>
      <c r="DGW1271" s="14"/>
      <c r="DGX1271" s="14"/>
      <c r="DGY1271" s="14"/>
      <c r="DGZ1271" s="14"/>
      <c r="DHA1271" s="14"/>
      <c r="DHB1271" s="14"/>
      <c r="DHC1271" s="14"/>
      <c r="DHD1271" s="14"/>
      <c r="DHE1271" s="14"/>
      <c r="DHF1271" s="14"/>
      <c r="DHG1271" s="14"/>
      <c r="DHH1271" s="14"/>
      <c r="DHI1271" s="14"/>
      <c r="DHJ1271" s="14"/>
      <c r="DHK1271" s="14"/>
      <c r="DHL1271" s="14"/>
      <c r="DHM1271" s="14"/>
      <c r="DHN1271" s="14"/>
      <c r="DHO1271" s="14"/>
      <c r="DHP1271" s="14"/>
      <c r="DHQ1271" s="14"/>
      <c r="DHR1271" s="14"/>
      <c r="DHS1271" s="14"/>
      <c r="DHT1271" s="14"/>
      <c r="DHU1271" s="14"/>
      <c r="DHV1271" s="14"/>
      <c r="DHW1271" s="14"/>
      <c r="DHX1271" s="14"/>
      <c r="DHY1271" s="14"/>
      <c r="DHZ1271" s="14"/>
      <c r="DIA1271" s="14"/>
      <c r="DIB1271" s="14"/>
      <c r="DIC1271" s="14"/>
      <c r="DID1271" s="14"/>
      <c r="DIE1271" s="14"/>
      <c r="DIF1271" s="14"/>
      <c r="DIG1271" s="14"/>
      <c r="DIH1271" s="14"/>
      <c r="DII1271" s="14"/>
      <c r="DIJ1271" s="14"/>
      <c r="DIK1271" s="14"/>
      <c r="DIL1271" s="14"/>
      <c r="DIM1271" s="14"/>
      <c r="DIN1271" s="14"/>
      <c r="DIO1271" s="14"/>
      <c r="DIP1271" s="14"/>
      <c r="DIQ1271" s="14"/>
      <c r="DIR1271" s="14"/>
      <c r="DIS1271" s="14"/>
      <c r="DIT1271" s="14"/>
      <c r="DIU1271" s="14"/>
      <c r="DIV1271" s="14"/>
      <c r="DIW1271" s="14"/>
      <c r="DIX1271" s="14"/>
      <c r="DIY1271" s="14"/>
      <c r="DIZ1271" s="14"/>
      <c r="DJA1271" s="14"/>
      <c r="DJB1271" s="14"/>
      <c r="DJC1271" s="14"/>
      <c r="DJD1271" s="14"/>
      <c r="DJE1271" s="14"/>
      <c r="DJF1271" s="14"/>
      <c r="DJG1271" s="14"/>
      <c r="DJH1271" s="14"/>
      <c r="DJI1271" s="14"/>
      <c r="DJJ1271" s="14"/>
      <c r="DJK1271" s="14"/>
      <c r="DJL1271" s="14"/>
      <c r="DJM1271" s="14"/>
      <c r="DJN1271" s="14"/>
      <c r="DJO1271" s="14"/>
      <c r="DJP1271" s="14"/>
      <c r="DJQ1271" s="14"/>
      <c r="DJR1271" s="14"/>
      <c r="DJS1271" s="14"/>
      <c r="DJT1271" s="14"/>
      <c r="DJU1271" s="14"/>
      <c r="DJV1271" s="14"/>
      <c r="DJW1271" s="14"/>
      <c r="DJX1271" s="14"/>
      <c r="DJY1271" s="14"/>
      <c r="DJZ1271" s="14"/>
      <c r="DKA1271" s="14"/>
      <c r="DKB1271" s="14"/>
      <c r="DKC1271" s="14"/>
      <c r="DKD1271" s="14"/>
      <c r="DKE1271" s="14"/>
      <c r="DKF1271" s="14"/>
      <c r="DKG1271" s="14"/>
      <c r="DKH1271" s="14"/>
      <c r="DKI1271" s="14"/>
      <c r="DKJ1271" s="14"/>
      <c r="DKK1271" s="14"/>
      <c r="DKL1271" s="14"/>
      <c r="DKM1271" s="14"/>
      <c r="DKN1271" s="14"/>
      <c r="DKO1271" s="14"/>
      <c r="DKP1271" s="14"/>
      <c r="DKQ1271" s="14"/>
      <c r="DKR1271" s="14"/>
      <c r="DKS1271" s="14"/>
      <c r="DKT1271" s="14"/>
      <c r="DKU1271" s="14"/>
      <c r="DKV1271" s="14"/>
      <c r="DKW1271" s="14"/>
      <c r="DKX1271" s="14"/>
      <c r="DKY1271" s="14"/>
      <c r="DKZ1271" s="14"/>
      <c r="DLA1271" s="14"/>
      <c r="DLB1271" s="14"/>
      <c r="DLC1271" s="14"/>
      <c r="DLD1271" s="14"/>
      <c r="DLE1271" s="14"/>
      <c r="DLF1271" s="14"/>
      <c r="DLG1271" s="14"/>
      <c r="DLH1271" s="14"/>
      <c r="DLI1271" s="14"/>
      <c r="DLJ1271" s="14"/>
      <c r="DLK1271" s="14"/>
      <c r="DLL1271" s="14"/>
      <c r="DLM1271" s="14"/>
      <c r="DLN1271" s="14"/>
      <c r="DLO1271" s="14"/>
      <c r="DLP1271" s="14"/>
      <c r="DLQ1271" s="14"/>
      <c r="DLR1271" s="14"/>
      <c r="DLS1271" s="14"/>
      <c r="DLT1271" s="14"/>
      <c r="DLU1271" s="14"/>
      <c r="DLV1271" s="14"/>
      <c r="DLW1271" s="14"/>
      <c r="DLX1271" s="14"/>
      <c r="DLY1271" s="14"/>
      <c r="DLZ1271" s="14"/>
      <c r="DMA1271" s="14"/>
      <c r="DMB1271" s="14"/>
      <c r="DMC1271" s="14"/>
      <c r="DMD1271" s="14"/>
      <c r="DME1271" s="14"/>
      <c r="DMF1271" s="14"/>
      <c r="DMG1271" s="14"/>
      <c r="DMH1271" s="14"/>
      <c r="DMI1271" s="14"/>
      <c r="DMJ1271" s="14"/>
      <c r="DMK1271" s="14"/>
      <c r="DML1271" s="14"/>
      <c r="DMM1271" s="14"/>
      <c r="DMN1271" s="14"/>
      <c r="DMO1271" s="14"/>
      <c r="DMP1271" s="14"/>
      <c r="DMQ1271" s="14"/>
      <c r="DMR1271" s="14"/>
      <c r="DMS1271" s="14"/>
      <c r="DMT1271" s="14"/>
      <c r="DMU1271" s="14"/>
      <c r="DMV1271" s="14"/>
      <c r="DMW1271" s="14"/>
      <c r="DMX1271" s="14"/>
      <c r="DMY1271" s="14"/>
      <c r="DMZ1271" s="14"/>
      <c r="DNA1271" s="14"/>
      <c r="DNB1271" s="14"/>
      <c r="DNC1271" s="14"/>
      <c r="DND1271" s="14"/>
      <c r="DNE1271" s="14"/>
      <c r="DNF1271" s="14"/>
      <c r="DNG1271" s="14"/>
      <c r="DNH1271" s="14"/>
      <c r="DNI1271" s="14"/>
      <c r="DNJ1271" s="14"/>
      <c r="DNK1271" s="14"/>
      <c r="DNL1271" s="14"/>
      <c r="DNM1271" s="14"/>
      <c r="DNN1271" s="14"/>
      <c r="DNO1271" s="14"/>
      <c r="DNP1271" s="14"/>
      <c r="DNQ1271" s="14"/>
      <c r="DNR1271" s="14"/>
      <c r="DNS1271" s="14"/>
      <c r="DNT1271" s="14"/>
      <c r="DNU1271" s="14"/>
      <c r="DNV1271" s="14"/>
      <c r="DNW1271" s="14"/>
      <c r="DNX1271" s="14"/>
      <c r="DNY1271" s="14"/>
      <c r="DNZ1271" s="14"/>
      <c r="DOA1271" s="14"/>
      <c r="DOB1271" s="14"/>
      <c r="DOC1271" s="14"/>
      <c r="DOD1271" s="14"/>
      <c r="DOE1271" s="14"/>
      <c r="DOF1271" s="14"/>
      <c r="DOG1271" s="14"/>
      <c r="DOH1271" s="14"/>
      <c r="DOI1271" s="14"/>
      <c r="DOJ1271" s="14"/>
      <c r="DOK1271" s="14"/>
      <c r="DOL1271" s="14"/>
      <c r="DOM1271" s="14"/>
      <c r="DON1271" s="14"/>
      <c r="DOO1271" s="14"/>
      <c r="DOP1271" s="14"/>
      <c r="DOQ1271" s="14"/>
      <c r="DOR1271" s="14"/>
      <c r="DOS1271" s="14"/>
      <c r="DOT1271" s="14"/>
      <c r="DOU1271" s="14"/>
      <c r="DOV1271" s="14"/>
      <c r="DOW1271" s="14"/>
      <c r="DOX1271" s="14"/>
      <c r="DOY1271" s="14"/>
      <c r="DOZ1271" s="14"/>
      <c r="DPA1271" s="14"/>
      <c r="DPB1271" s="14"/>
      <c r="DPC1271" s="14"/>
      <c r="DPD1271" s="14"/>
      <c r="DPE1271" s="14"/>
      <c r="DPF1271" s="14"/>
      <c r="DPG1271" s="14"/>
      <c r="DPH1271" s="14"/>
      <c r="DPI1271" s="14"/>
      <c r="DPJ1271" s="14"/>
      <c r="DPK1271" s="14"/>
      <c r="DPL1271" s="14"/>
      <c r="DPM1271" s="14"/>
      <c r="DPN1271" s="14"/>
      <c r="DPO1271" s="14"/>
      <c r="DPP1271" s="14"/>
      <c r="DPQ1271" s="14"/>
      <c r="DPR1271" s="14"/>
      <c r="DPS1271" s="14"/>
      <c r="DPT1271" s="14"/>
      <c r="DPU1271" s="14"/>
      <c r="DPV1271" s="14"/>
      <c r="DPW1271" s="14"/>
      <c r="DPX1271" s="14"/>
      <c r="DPY1271" s="14"/>
      <c r="DPZ1271" s="14"/>
      <c r="DQA1271" s="14"/>
      <c r="DQB1271" s="14"/>
      <c r="DQC1271" s="14"/>
      <c r="DQD1271" s="14"/>
      <c r="DQE1271" s="14"/>
      <c r="DQF1271" s="14"/>
      <c r="DQG1271" s="14"/>
      <c r="DQH1271" s="14"/>
      <c r="DQI1271" s="14"/>
      <c r="DQJ1271" s="14"/>
      <c r="DQK1271" s="14"/>
      <c r="DQL1271" s="14"/>
      <c r="DQM1271" s="14"/>
      <c r="DQN1271" s="14"/>
      <c r="DQO1271" s="14"/>
      <c r="DQP1271" s="14"/>
      <c r="DQQ1271" s="14"/>
      <c r="DQR1271" s="14"/>
      <c r="DQS1271" s="14"/>
      <c r="DQT1271" s="14"/>
      <c r="DQU1271" s="14"/>
      <c r="DQV1271" s="14"/>
      <c r="DQW1271" s="14"/>
      <c r="DQX1271" s="14"/>
      <c r="DQY1271" s="14"/>
      <c r="DQZ1271" s="14"/>
      <c r="DRA1271" s="14"/>
      <c r="DRB1271" s="14"/>
      <c r="DRC1271" s="14"/>
      <c r="DRD1271" s="14"/>
      <c r="DRE1271" s="14"/>
      <c r="DRF1271" s="14"/>
      <c r="DRG1271" s="14"/>
      <c r="DRH1271" s="14"/>
      <c r="DRI1271" s="14"/>
      <c r="DRJ1271" s="14"/>
      <c r="DRK1271" s="14"/>
      <c r="DRL1271" s="14"/>
      <c r="DRM1271" s="14"/>
      <c r="DRN1271" s="14"/>
      <c r="DRO1271" s="14"/>
      <c r="DRP1271" s="14"/>
      <c r="DRQ1271" s="14"/>
      <c r="DRR1271" s="14"/>
      <c r="DRS1271" s="14"/>
      <c r="DRT1271" s="14"/>
      <c r="DRU1271" s="14"/>
      <c r="DRV1271" s="14"/>
      <c r="DRW1271" s="14"/>
      <c r="DRX1271" s="14"/>
      <c r="DRY1271" s="14"/>
      <c r="DRZ1271" s="14"/>
      <c r="DSA1271" s="14"/>
      <c r="DSB1271" s="14"/>
      <c r="DSC1271" s="14"/>
      <c r="DSD1271" s="14"/>
      <c r="DSE1271" s="14"/>
      <c r="DSF1271" s="14"/>
      <c r="DSG1271" s="14"/>
      <c r="DSH1271" s="14"/>
      <c r="DSI1271" s="14"/>
      <c r="DSJ1271" s="14"/>
      <c r="DSK1271" s="14"/>
      <c r="DSL1271" s="14"/>
      <c r="DSM1271" s="14"/>
      <c r="DSN1271" s="14"/>
      <c r="DSO1271" s="14"/>
      <c r="DSP1271" s="14"/>
      <c r="DSQ1271" s="14"/>
      <c r="DSR1271" s="14"/>
      <c r="DSS1271" s="14"/>
      <c r="DST1271" s="14"/>
      <c r="DSU1271" s="14"/>
      <c r="DSV1271" s="14"/>
      <c r="DSW1271" s="14"/>
      <c r="DSX1271" s="14"/>
      <c r="DSY1271" s="14"/>
      <c r="DSZ1271" s="14"/>
      <c r="DTA1271" s="14"/>
      <c r="DTB1271" s="14"/>
      <c r="DTC1271" s="14"/>
      <c r="DTD1271" s="14"/>
      <c r="DTE1271" s="14"/>
      <c r="DTF1271" s="14"/>
      <c r="DTG1271" s="14"/>
      <c r="DTH1271" s="14"/>
      <c r="DTI1271" s="14"/>
      <c r="DTJ1271" s="14"/>
      <c r="DTK1271" s="14"/>
      <c r="DTL1271" s="14"/>
      <c r="DTM1271" s="14"/>
      <c r="DTN1271" s="14"/>
      <c r="DTO1271" s="14"/>
      <c r="DTP1271" s="14"/>
      <c r="DTQ1271" s="14"/>
      <c r="DTR1271" s="14"/>
      <c r="DTS1271" s="14"/>
      <c r="DTT1271" s="14"/>
      <c r="DTU1271" s="14"/>
      <c r="DTV1271" s="14"/>
      <c r="DTW1271" s="14"/>
      <c r="DTX1271" s="14"/>
      <c r="DTY1271" s="14"/>
      <c r="DTZ1271" s="14"/>
      <c r="DUA1271" s="14"/>
      <c r="DUB1271" s="14"/>
      <c r="DUC1271" s="14"/>
      <c r="DUD1271" s="14"/>
      <c r="DUE1271" s="14"/>
      <c r="DUF1271" s="14"/>
      <c r="DUG1271" s="14"/>
      <c r="DUH1271" s="14"/>
      <c r="DUI1271" s="14"/>
      <c r="DUJ1271" s="14"/>
      <c r="DUK1271" s="14"/>
      <c r="DUL1271" s="14"/>
      <c r="DUM1271" s="14"/>
      <c r="DUN1271" s="14"/>
      <c r="DUO1271" s="14"/>
      <c r="DUP1271" s="14"/>
      <c r="DUQ1271" s="14"/>
      <c r="DUR1271" s="14"/>
      <c r="DUS1271" s="14"/>
      <c r="DUT1271" s="14"/>
      <c r="DUU1271" s="14"/>
      <c r="DUV1271" s="14"/>
      <c r="DUW1271" s="14"/>
      <c r="DUX1271" s="14"/>
      <c r="DUY1271" s="14"/>
      <c r="DUZ1271" s="14"/>
      <c r="DVA1271" s="14"/>
      <c r="DVB1271" s="14"/>
      <c r="DVC1271" s="14"/>
      <c r="DVD1271" s="14"/>
      <c r="DVE1271" s="14"/>
      <c r="DVF1271" s="14"/>
      <c r="DVG1271" s="14"/>
      <c r="DVH1271" s="14"/>
      <c r="DVI1271" s="14"/>
      <c r="DVJ1271" s="14"/>
      <c r="DVK1271" s="14"/>
      <c r="DVL1271" s="14"/>
      <c r="DVM1271" s="14"/>
      <c r="DVN1271" s="14"/>
      <c r="DVO1271" s="14"/>
      <c r="DVP1271" s="14"/>
      <c r="DVQ1271" s="14"/>
      <c r="DVR1271" s="14"/>
      <c r="DVS1271" s="14"/>
      <c r="DVT1271" s="14"/>
      <c r="DVU1271" s="14"/>
      <c r="DVV1271" s="14"/>
      <c r="DVW1271" s="14"/>
      <c r="DVX1271" s="14"/>
      <c r="DVY1271" s="14"/>
      <c r="DVZ1271" s="14"/>
      <c r="DWA1271" s="14"/>
      <c r="DWB1271" s="14"/>
      <c r="DWC1271" s="14"/>
      <c r="DWD1271" s="14"/>
      <c r="DWE1271" s="14"/>
      <c r="DWF1271" s="14"/>
      <c r="DWG1271" s="14"/>
      <c r="DWH1271" s="14"/>
      <c r="DWI1271" s="14"/>
      <c r="DWJ1271" s="14"/>
      <c r="DWK1271" s="14"/>
      <c r="DWL1271" s="14"/>
      <c r="DWM1271" s="14"/>
      <c r="DWN1271" s="14"/>
      <c r="DWO1271" s="14"/>
      <c r="DWP1271" s="14"/>
      <c r="DWQ1271" s="14"/>
      <c r="DWR1271" s="14"/>
      <c r="DWS1271" s="14"/>
      <c r="DWT1271" s="14"/>
      <c r="DWU1271" s="14"/>
      <c r="DWV1271" s="14"/>
      <c r="DWW1271" s="14"/>
      <c r="DWX1271" s="14"/>
      <c r="DWY1271" s="14"/>
      <c r="DWZ1271" s="14"/>
      <c r="DXA1271" s="14"/>
      <c r="DXB1271" s="14"/>
      <c r="DXC1271" s="14"/>
      <c r="DXD1271" s="14"/>
      <c r="DXE1271" s="14"/>
      <c r="DXF1271" s="14"/>
      <c r="DXG1271" s="14"/>
      <c r="DXH1271" s="14"/>
      <c r="DXI1271" s="14"/>
      <c r="DXJ1271" s="14"/>
      <c r="DXK1271" s="14"/>
      <c r="DXL1271" s="14"/>
      <c r="DXM1271" s="14"/>
      <c r="DXN1271" s="14"/>
      <c r="DXO1271" s="14"/>
      <c r="DXP1271" s="14"/>
      <c r="DXQ1271" s="14"/>
      <c r="DXR1271" s="14"/>
      <c r="DXS1271" s="14"/>
      <c r="DXT1271" s="14"/>
      <c r="DXU1271" s="14"/>
      <c r="DXV1271" s="14"/>
      <c r="DXW1271" s="14"/>
      <c r="DXX1271" s="14"/>
      <c r="DXY1271" s="14"/>
      <c r="DXZ1271" s="14"/>
      <c r="DYA1271" s="14"/>
      <c r="DYB1271" s="14"/>
      <c r="DYC1271" s="14"/>
      <c r="DYD1271" s="14"/>
      <c r="DYE1271" s="14"/>
      <c r="DYF1271" s="14"/>
      <c r="DYG1271" s="14"/>
      <c r="DYH1271" s="14"/>
      <c r="DYI1271" s="14"/>
      <c r="DYJ1271" s="14"/>
      <c r="DYK1271" s="14"/>
      <c r="DYL1271" s="14"/>
      <c r="DYM1271" s="14"/>
      <c r="DYN1271" s="14"/>
      <c r="DYO1271" s="14"/>
      <c r="DYP1271" s="14"/>
      <c r="DYQ1271" s="14"/>
      <c r="DYR1271" s="14"/>
      <c r="DYS1271" s="14"/>
      <c r="DYT1271" s="14"/>
      <c r="DYU1271" s="14"/>
      <c r="DYV1271" s="14"/>
      <c r="DYW1271" s="14"/>
      <c r="DYX1271" s="14"/>
      <c r="DYY1271" s="14"/>
      <c r="DYZ1271" s="14"/>
      <c r="DZA1271" s="14"/>
      <c r="DZB1271" s="14"/>
      <c r="DZC1271" s="14"/>
      <c r="DZD1271" s="14"/>
      <c r="DZE1271" s="14"/>
      <c r="DZF1271" s="14"/>
      <c r="DZG1271" s="14"/>
      <c r="DZH1271" s="14"/>
      <c r="DZI1271" s="14"/>
      <c r="DZJ1271" s="14"/>
      <c r="DZK1271" s="14"/>
      <c r="DZL1271" s="14"/>
      <c r="DZM1271" s="14"/>
      <c r="DZN1271" s="14"/>
      <c r="DZO1271" s="14"/>
      <c r="DZP1271" s="14"/>
      <c r="DZQ1271" s="14"/>
      <c r="DZR1271" s="14"/>
      <c r="DZS1271" s="14"/>
      <c r="DZT1271" s="14"/>
      <c r="DZU1271" s="14"/>
      <c r="DZV1271" s="14"/>
      <c r="DZW1271" s="14"/>
      <c r="DZX1271" s="14"/>
      <c r="DZY1271" s="14"/>
      <c r="DZZ1271" s="14"/>
      <c r="EAA1271" s="14"/>
      <c r="EAB1271" s="14"/>
      <c r="EAC1271" s="14"/>
      <c r="EAD1271" s="14"/>
      <c r="EAE1271" s="14"/>
      <c r="EAF1271" s="14"/>
      <c r="EAG1271" s="14"/>
      <c r="EAH1271" s="14"/>
      <c r="EAI1271" s="14"/>
      <c r="EAJ1271" s="14"/>
      <c r="EAK1271" s="14"/>
      <c r="EAL1271" s="14"/>
      <c r="EAM1271" s="14"/>
      <c r="EAN1271" s="14"/>
      <c r="EAO1271" s="14"/>
      <c r="EAP1271" s="14"/>
      <c r="EAQ1271" s="14"/>
      <c r="EAR1271" s="14"/>
      <c r="EAS1271" s="14"/>
      <c r="EAT1271" s="14"/>
      <c r="EAU1271" s="14"/>
      <c r="EAV1271" s="14"/>
      <c r="EAW1271" s="14"/>
      <c r="EAX1271" s="14"/>
      <c r="EAY1271" s="14"/>
      <c r="EAZ1271" s="14"/>
      <c r="EBA1271" s="14"/>
      <c r="EBB1271" s="14"/>
      <c r="EBC1271" s="14"/>
      <c r="EBD1271" s="14"/>
      <c r="EBE1271" s="14"/>
      <c r="EBF1271" s="14"/>
      <c r="EBG1271" s="14"/>
      <c r="EBH1271" s="14"/>
      <c r="EBI1271" s="14"/>
      <c r="EBJ1271" s="14"/>
      <c r="EBK1271" s="14"/>
      <c r="EBL1271" s="14"/>
      <c r="EBM1271" s="14"/>
      <c r="EBN1271" s="14"/>
      <c r="EBO1271" s="14"/>
      <c r="EBP1271" s="14"/>
      <c r="EBQ1271" s="14"/>
      <c r="EBR1271" s="14"/>
      <c r="EBS1271" s="14"/>
      <c r="EBT1271" s="14"/>
      <c r="EBU1271" s="14"/>
      <c r="EBV1271" s="14"/>
      <c r="EBW1271" s="14"/>
      <c r="EBX1271" s="14"/>
      <c r="EBY1271" s="14"/>
      <c r="EBZ1271" s="14"/>
      <c r="ECA1271" s="14"/>
      <c r="ECB1271" s="14"/>
      <c r="ECC1271" s="14"/>
      <c r="ECD1271" s="14"/>
      <c r="ECE1271" s="14"/>
      <c r="ECF1271" s="14"/>
      <c r="ECG1271" s="14"/>
      <c r="ECH1271" s="14"/>
      <c r="ECI1271" s="14"/>
      <c r="ECJ1271" s="14"/>
      <c r="ECK1271" s="14"/>
      <c r="ECL1271" s="14"/>
      <c r="ECM1271" s="14"/>
      <c r="ECN1271" s="14"/>
      <c r="ECO1271" s="14"/>
      <c r="ECP1271" s="14"/>
      <c r="ECQ1271" s="14"/>
      <c r="ECR1271" s="14"/>
      <c r="ECS1271" s="14"/>
      <c r="ECT1271" s="14"/>
      <c r="ECU1271" s="14"/>
      <c r="ECV1271" s="14"/>
      <c r="ECW1271" s="14"/>
      <c r="ECX1271" s="14"/>
      <c r="ECY1271" s="14"/>
      <c r="ECZ1271" s="14"/>
      <c r="EDA1271" s="14"/>
      <c r="EDB1271" s="14"/>
      <c r="EDC1271" s="14"/>
      <c r="EDD1271" s="14"/>
      <c r="EDE1271" s="14"/>
      <c r="EDF1271" s="14"/>
      <c r="EDG1271" s="14"/>
      <c r="EDH1271" s="14"/>
      <c r="EDI1271" s="14"/>
      <c r="EDJ1271" s="14"/>
      <c r="EDK1271" s="14"/>
      <c r="EDL1271" s="14"/>
      <c r="EDM1271" s="14"/>
      <c r="EDN1271" s="14"/>
      <c r="EDO1271" s="14"/>
      <c r="EDP1271" s="14"/>
      <c r="EDQ1271" s="14"/>
      <c r="EDR1271" s="14"/>
      <c r="EDS1271" s="14"/>
      <c r="EDT1271" s="14"/>
      <c r="EDU1271" s="14"/>
      <c r="EDV1271" s="14"/>
      <c r="EDW1271" s="14"/>
      <c r="EDX1271" s="14"/>
      <c r="EDY1271" s="14"/>
      <c r="EDZ1271" s="14"/>
      <c r="EEA1271" s="14"/>
      <c r="EEB1271" s="14"/>
      <c r="EEC1271" s="14"/>
      <c r="EED1271" s="14"/>
      <c r="EEE1271" s="14"/>
      <c r="EEF1271" s="14"/>
      <c r="EEG1271" s="14"/>
      <c r="EEH1271" s="14"/>
      <c r="EEI1271" s="14"/>
      <c r="EEJ1271" s="14"/>
      <c r="EEK1271" s="14"/>
      <c r="EEL1271" s="14"/>
      <c r="EEM1271" s="14"/>
      <c r="EEN1271" s="14"/>
      <c r="EEO1271" s="14"/>
      <c r="EEP1271" s="14"/>
      <c r="EEQ1271" s="14"/>
      <c r="EER1271" s="14"/>
      <c r="EES1271" s="14"/>
      <c r="EET1271" s="14"/>
      <c r="EEU1271" s="14"/>
      <c r="EEV1271" s="14"/>
      <c r="EEW1271" s="14"/>
      <c r="EEX1271" s="14"/>
      <c r="EEY1271" s="14"/>
      <c r="EEZ1271" s="14"/>
      <c r="EFA1271" s="14"/>
      <c r="EFB1271" s="14"/>
      <c r="EFC1271" s="14"/>
      <c r="EFD1271" s="14"/>
      <c r="EFE1271" s="14"/>
      <c r="EFF1271" s="14"/>
      <c r="EFG1271" s="14"/>
      <c r="EFH1271" s="14"/>
      <c r="EFI1271" s="14"/>
      <c r="EFJ1271" s="14"/>
      <c r="EFK1271" s="14"/>
      <c r="EFL1271" s="14"/>
      <c r="EFM1271" s="14"/>
      <c r="EFN1271" s="14"/>
      <c r="EFO1271" s="14"/>
      <c r="EFP1271" s="14"/>
      <c r="EFQ1271" s="14"/>
      <c r="EFR1271" s="14"/>
      <c r="EFS1271" s="14"/>
      <c r="EFT1271" s="14"/>
      <c r="EFU1271" s="14"/>
      <c r="EFV1271" s="14"/>
      <c r="EFW1271" s="14"/>
      <c r="EFX1271" s="14"/>
      <c r="EFY1271" s="14"/>
      <c r="EFZ1271" s="14"/>
      <c r="EGA1271" s="14"/>
      <c r="EGB1271" s="14"/>
      <c r="EGC1271" s="14"/>
      <c r="EGD1271" s="14"/>
      <c r="EGE1271" s="14"/>
      <c r="EGF1271" s="14"/>
      <c r="EGG1271" s="14"/>
      <c r="EGH1271" s="14"/>
      <c r="EGI1271" s="14"/>
      <c r="EGJ1271" s="14"/>
      <c r="EGK1271" s="14"/>
      <c r="EGL1271" s="14"/>
      <c r="EGM1271" s="14"/>
      <c r="EGN1271" s="14"/>
      <c r="EGO1271" s="14"/>
      <c r="EGP1271" s="14"/>
      <c r="EGQ1271" s="14"/>
      <c r="EGR1271" s="14"/>
      <c r="EGS1271" s="14"/>
      <c r="EGT1271" s="14"/>
      <c r="EGU1271" s="14"/>
      <c r="EGV1271" s="14"/>
      <c r="EGW1271" s="14"/>
      <c r="EGX1271" s="14"/>
      <c r="EGY1271" s="14"/>
      <c r="EGZ1271" s="14"/>
      <c r="EHA1271" s="14"/>
      <c r="EHB1271" s="14"/>
      <c r="EHC1271" s="14"/>
      <c r="EHD1271" s="14"/>
      <c r="EHE1271" s="14"/>
      <c r="EHF1271" s="14"/>
      <c r="EHG1271" s="14"/>
      <c r="EHH1271" s="14"/>
      <c r="EHI1271" s="14"/>
      <c r="EHJ1271" s="14"/>
      <c r="EHK1271" s="14"/>
      <c r="EHL1271" s="14"/>
      <c r="EHM1271" s="14"/>
      <c r="EHN1271" s="14"/>
      <c r="EHO1271" s="14"/>
      <c r="EHP1271" s="14"/>
      <c r="EHQ1271" s="14"/>
      <c r="EHR1271" s="14"/>
      <c r="EHS1271" s="14"/>
      <c r="EHT1271" s="14"/>
      <c r="EHU1271" s="14"/>
      <c r="EHV1271" s="14"/>
      <c r="EHW1271" s="14"/>
      <c r="EHX1271" s="14"/>
      <c r="EHY1271" s="14"/>
      <c r="EHZ1271" s="14"/>
      <c r="EIA1271" s="14"/>
      <c r="EIB1271" s="14"/>
      <c r="EIC1271" s="14"/>
      <c r="EID1271" s="14"/>
      <c r="EIE1271" s="14"/>
      <c r="EIF1271" s="14"/>
      <c r="EIG1271" s="14"/>
      <c r="EIH1271" s="14"/>
      <c r="EII1271" s="14"/>
      <c r="EIJ1271" s="14"/>
      <c r="EIK1271" s="14"/>
      <c r="EIL1271" s="14"/>
      <c r="EIM1271" s="14"/>
      <c r="EIN1271" s="14"/>
      <c r="EIO1271" s="14"/>
      <c r="EIP1271" s="14"/>
      <c r="EIQ1271" s="14"/>
      <c r="EIR1271" s="14"/>
      <c r="EIS1271" s="14"/>
      <c r="EIT1271" s="14"/>
      <c r="EIU1271" s="14"/>
      <c r="EIV1271" s="14"/>
      <c r="EIW1271" s="14"/>
      <c r="EIX1271" s="14"/>
      <c r="EIY1271" s="14"/>
      <c r="EIZ1271" s="14"/>
      <c r="EJA1271" s="14"/>
      <c r="EJB1271" s="14"/>
      <c r="EJC1271" s="14"/>
      <c r="EJD1271" s="14"/>
      <c r="EJE1271" s="14"/>
      <c r="EJF1271" s="14"/>
      <c r="EJG1271" s="14"/>
      <c r="EJH1271" s="14"/>
      <c r="EJI1271" s="14"/>
      <c r="EJJ1271" s="14"/>
      <c r="EJK1271" s="14"/>
      <c r="EJL1271" s="14"/>
      <c r="EJM1271" s="14"/>
      <c r="EJN1271" s="14"/>
      <c r="EJO1271" s="14"/>
      <c r="EJP1271" s="14"/>
      <c r="EJQ1271" s="14"/>
      <c r="EJR1271" s="14"/>
      <c r="EJS1271" s="14"/>
      <c r="EJT1271" s="14"/>
      <c r="EJU1271" s="14"/>
      <c r="EJV1271" s="14"/>
      <c r="EJW1271" s="14"/>
      <c r="EJX1271" s="14"/>
      <c r="EJY1271" s="14"/>
      <c r="EJZ1271" s="14"/>
      <c r="EKA1271" s="14"/>
      <c r="EKB1271" s="14"/>
      <c r="EKC1271" s="14"/>
      <c r="EKD1271" s="14"/>
      <c r="EKE1271" s="14"/>
      <c r="EKF1271" s="14"/>
      <c r="EKG1271" s="14"/>
      <c r="EKH1271" s="14"/>
      <c r="EKI1271" s="14"/>
      <c r="EKJ1271" s="14"/>
      <c r="EKK1271" s="14"/>
      <c r="EKL1271" s="14"/>
      <c r="EKM1271" s="14"/>
      <c r="EKN1271" s="14"/>
      <c r="EKO1271" s="14"/>
      <c r="EKP1271" s="14"/>
      <c r="EKQ1271" s="14"/>
      <c r="EKR1271" s="14"/>
      <c r="EKS1271" s="14"/>
      <c r="EKT1271" s="14"/>
      <c r="EKU1271" s="14"/>
      <c r="EKV1271" s="14"/>
      <c r="EKW1271" s="14"/>
      <c r="EKX1271" s="14"/>
      <c r="EKY1271" s="14"/>
      <c r="EKZ1271" s="14"/>
      <c r="ELA1271" s="14"/>
      <c r="ELB1271" s="14"/>
      <c r="ELC1271" s="14"/>
      <c r="ELD1271" s="14"/>
      <c r="ELE1271" s="14"/>
      <c r="ELF1271" s="14"/>
      <c r="ELG1271" s="14"/>
      <c r="ELH1271" s="14"/>
      <c r="ELI1271" s="14"/>
      <c r="ELJ1271" s="14"/>
      <c r="ELK1271" s="14"/>
      <c r="ELL1271" s="14"/>
      <c r="ELM1271" s="14"/>
      <c r="ELN1271" s="14"/>
      <c r="ELO1271" s="14"/>
      <c r="ELP1271" s="14"/>
      <c r="ELQ1271" s="14"/>
      <c r="ELR1271" s="14"/>
      <c r="ELS1271" s="14"/>
      <c r="ELT1271" s="14"/>
      <c r="ELU1271" s="14"/>
      <c r="ELV1271" s="14"/>
      <c r="ELW1271" s="14"/>
      <c r="ELX1271" s="14"/>
      <c r="ELY1271" s="14"/>
      <c r="ELZ1271" s="14"/>
      <c r="EMA1271" s="14"/>
      <c r="EMB1271" s="14"/>
      <c r="EMC1271" s="14"/>
      <c r="EMD1271" s="14"/>
      <c r="EME1271" s="14"/>
      <c r="EMF1271" s="14"/>
      <c r="EMG1271" s="14"/>
      <c r="EMH1271" s="14"/>
      <c r="EMI1271" s="14"/>
      <c r="EMJ1271" s="14"/>
      <c r="EMK1271" s="14"/>
      <c r="EML1271" s="14"/>
      <c r="EMM1271" s="14"/>
      <c r="EMN1271" s="14"/>
      <c r="EMO1271" s="14"/>
      <c r="EMP1271" s="14"/>
      <c r="EMQ1271" s="14"/>
      <c r="EMR1271" s="14"/>
      <c r="EMS1271" s="14"/>
      <c r="EMT1271" s="14"/>
      <c r="EMU1271" s="14"/>
      <c r="EMV1271" s="14"/>
      <c r="EMW1271" s="14"/>
      <c r="EMX1271" s="14"/>
      <c r="EMY1271" s="14"/>
      <c r="EMZ1271" s="14"/>
      <c r="ENA1271" s="14"/>
      <c r="ENB1271" s="14"/>
      <c r="ENC1271" s="14"/>
      <c r="END1271" s="14"/>
      <c r="ENE1271" s="14"/>
      <c r="ENF1271" s="14"/>
      <c r="ENG1271" s="14"/>
      <c r="ENH1271" s="14"/>
      <c r="ENI1271" s="14"/>
      <c r="ENJ1271" s="14"/>
      <c r="ENK1271" s="14"/>
      <c r="ENL1271" s="14"/>
      <c r="ENM1271" s="14"/>
      <c r="ENN1271" s="14"/>
      <c r="ENO1271" s="14"/>
      <c r="ENP1271" s="14"/>
      <c r="ENQ1271" s="14"/>
      <c r="ENR1271" s="14"/>
      <c r="ENS1271" s="14"/>
      <c r="ENT1271" s="14"/>
      <c r="ENU1271" s="14"/>
      <c r="ENV1271" s="14"/>
      <c r="ENW1271" s="14"/>
      <c r="ENX1271" s="14"/>
      <c r="ENY1271" s="14"/>
      <c r="ENZ1271" s="14"/>
      <c r="EOA1271" s="14"/>
      <c r="EOB1271" s="14"/>
      <c r="EOC1271" s="14"/>
      <c r="EOD1271" s="14"/>
      <c r="EOE1271" s="14"/>
      <c r="EOF1271" s="14"/>
      <c r="EOG1271" s="14"/>
      <c r="EOH1271" s="14"/>
      <c r="EOI1271" s="14"/>
      <c r="EOJ1271" s="14"/>
      <c r="EOK1271" s="14"/>
      <c r="EOL1271" s="14"/>
      <c r="EOM1271" s="14"/>
      <c r="EON1271" s="14"/>
      <c r="EOO1271" s="14"/>
      <c r="EOP1271" s="14"/>
      <c r="EOQ1271" s="14"/>
      <c r="EOR1271" s="14"/>
      <c r="EOS1271" s="14"/>
      <c r="EOT1271" s="14"/>
      <c r="EOU1271" s="14"/>
      <c r="EOV1271" s="14"/>
      <c r="EOW1271" s="14"/>
      <c r="EOX1271" s="14"/>
      <c r="EOY1271" s="14"/>
      <c r="EOZ1271" s="14"/>
      <c r="EPA1271" s="14"/>
      <c r="EPB1271" s="14"/>
      <c r="EPC1271" s="14"/>
      <c r="EPD1271" s="14"/>
      <c r="EPE1271" s="14"/>
      <c r="EPF1271" s="14"/>
      <c r="EPG1271" s="14"/>
      <c r="EPH1271" s="14"/>
      <c r="EPI1271" s="14"/>
      <c r="EPJ1271" s="14"/>
      <c r="EPK1271" s="14"/>
      <c r="EPL1271" s="14"/>
      <c r="EPM1271" s="14"/>
      <c r="EPN1271" s="14"/>
      <c r="EPO1271" s="14"/>
      <c r="EPP1271" s="14"/>
      <c r="EPQ1271" s="14"/>
      <c r="EPR1271" s="14"/>
      <c r="EPS1271" s="14"/>
      <c r="EPT1271" s="14"/>
      <c r="EPU1271" s="14"/>
      <c r="EPV1271" s="14"/>
      <c r="EPW1271" s="14"/>
      <c r="EPX1271" s="14"/>
      <c r="EPY1271" s="14"/>
      <c r="EPZ1271" s="14"/>
      <c r="EQA1271" s="14"/>
      <c r="EQB1271" s="14"/>
      <c r="EQC1271" s="14"/>
      <c r="EQD1271" s="14"/>
      <c r="EQE1271" s="14"/>
      <c r="EQF1271" s="14"/>
      <c r="EQG1271" s="14"/>
      <c r="EQH1271" s="14"/>
      <c r="EQI1271" s="14"/>
      <c r="EQJ1271" s="14"/>
      <c r="EQK1271" s="14"/>
      <c r="EQL1271" s="14"/>
      <c r="EQM1271" s="14"/>
      <c r="EQN1271" s="14"/>
      <c r="EQO1271" s="14"/>
      <c r="EQP1271" s="14"/>
      <c r="EQQ1271" s="14"/>
      <c r="EQR1271" s="14"/>
      <c r="EQS1271" s="14"/>
      <c r="EQT1271" s="14"/>
      <c r="EQU1271" s="14"/>
      <c r="EQV1271" s="14"/>
      <c r="EQW1271" s="14"/>
      <c r="EQX1271" s="14"/>
      <c r="EQY1271" s="14"/>
      <c r="EQZ1271" s="14"/>
      <c r="ERA1271" s="14"/>
      <c r="ERB1271" s="14"/>
      <c r="ERC1271" s="14"/>
      <c r="ERD1271" s="14"/>
      <c r="ERE1271" s="14"/>
      <c r="ERF1271" s="14"/>
      <c r="ERG1271" s="14"/>
      <c r="ERH1271" s="14"/>
      <c r="ERI1271" s="14"/>
      <c r="ERJ1271" s="14"/>
      <c r="ERK1271" s="14"/>
      <c r="ERL1271" s="14"/>
      <c r="ERM1271" s="14"/>
      <c r="ERN1271" s="14"/>
      <c r="ERO1271" s="14"/>
      <c r="ERP1271" s="14"/>
      <c r="ERQ1271" s="14"/>
      <c r="ERR1271" s="14"/>
      <c r="ERS1271" s="14"/>
      <c r="ERT1271" s="14"/>
      <c r="ERU1271" s="14"/>
      <c r="ERV1271" s="14"/>
      <c r="ERW1271" s="14"/>
      <c r="ERX1271" s="14"/>
      <c r="ERY1271" s="14"/>
      <c r="ERZ1271" s="14"/>
      <c r="ESA1271" s="14"/>
      <c r="ESB1271" s="14"/>
      <c r="ESC1271" s="14"/>
      <c r="ESD1271" s="14"/>
      <c r="ESE1271" s="14"/>
      <c r="ESF1271" s="14"/>
      <c r="ESG1271" s="14"/>
      <c r="ESH1271" s="14"/>
      <c r="ESI1271" s="14"/>
      <c r="ESJ1271" s="14"/>
      <c r="ESK1271" s="14"/>
      <c r="ESL1271" s="14"/>
      <c r="ESM1271" s="14"/>
      <c r="ESN1271" s="14"/>
      <c r="ESO1271" s="14"/>
      <c r="ESP1271" s="14"/>
      <c r="ESQ1271" s="14"/>
      <c r="ESR1271" s="14"/>
      <c r="ESS1271" s="14"/>
      <c r="EST1271" s="14"/>
      <c r="ESU1271" s="14"/>
      <c r="ESV1271" s="14"/>
      <c r="ESW1271" s="14"/>
      <c r="ESX1271" s="14"/>
      <c r="ESY1271" s="14"/>
      <c r="ESZ1271" s="14"/>
      <c r="ETA1271" s="14"/>
      <c r="ETB1271" s="14"/>
      <c r="ETC1271" s="14"/>
      <c r="ETD1271" s="14"/>
      <c r="ETE1271" s="14"/>
      <c r="ETF1271" s="14"/>
      <c r="ETG1271" s="14"/>
      <c r="ETH1271" s="14"/>
      <c r="ETI1271" s="14"/>
      <c r="ETJ1271" s="14"/>
      <c r="ETK1271" s="14"/>
      <c r="ETL1271" s="14"/>
      <c r="ETM1271" s="14"/>
      <c r="ETN1271" s="14"/>
      <c r="ETO1271" s="14"/>
      <c r="ETP1271" s="14"/>
      <c r="ETQ1271" s="14"/>
      <c r="ETR1271" s="14"/>
      <c r="ETS1271" s="14"/>
      <c r="ETT1271" s="14"/>
      <c r="ETU1271" s="14"/>
      <c r="ETV1271" s="14"/>
      <c r="ETW1271" s="14"/>
      <c r="ETX1271" s="14"/>
      <c r="ETY1271" s="14"/>
      <c r="ETZ1271" s="14"/>
      <c r="EUA1271" s="14"/>
      <c r="EUB1271" s="14"/>
      <c r="EUC1271" s="14"/>
      <c r="EUD1271" s="14"/>
      <c r="EUE1271" s="14"/>
      <c r="EUF1271" s="14"/>
      <c r="EUG1271" s="14"/>
      <c r="EUH1271" s="14"/>
      <c r="EUI1271" s="14"/>
      <c r="EUJ1271" s="14"/>
      <c r="EUK1271" s="14"/>
      <c r="EUL1271" s="14"/>
      <c r="EUM1271" s="14"/>
      <c r="EUN1271" s="14"/>
      <c r="EUO1271" s="14"/>
      <c r="EUP1271" s="14"/>
      <c r="EUQ1271" s="14"/>
      <c r="EUR1271" s="14"/>
      <c r="EUS1271" s="14"/>
      <c r="EUT1271" s="14"/>
      <c r="EUU1271" s="14"/>
      <c r="EUV1271" s="14"/>
      <c r="EUW1271" s="14"/>
      <c r="EUX1271" s="14"/>
      <c r="EUY1271" s="14"/>
      <c r="EUZ1271" s="14"/>
      <c r="EVA1271" s="14"/>
      <c r="EVB1271" s="14"/>
      <c r="EVC1271" s="14"/>
      <c r="EVD1271" s="14"/>
      <c r="EVE1271" s="14"/>
      <c r="EVF1271" s="14"/>
      <c r="EVG1271" s="14"/>
      <c r="EVH1271" s="14"/>
      <c r="EVI1271" s="14"/>
      <c r="EVJ1271" s="14"/>
      <c r="EVK1271" s="14"/>
      <c r="EVL1271" s="14"/>
      <c r="EVM1271" s="14"/>
      <c r="EVN1271" s="14"/>
      <c r="EVO1271" s="14"/>
      <c r="EVP1271" s="14"/>
      <c r="EVQ1271" s="14"/>
      <c r="EVR1271" s="14"/>
      <c r="EVS1271" s="14"/>
      <c r="EVT1271" s="14"/>
      <c r="EVU1271" s="14"/>
      <c r="EVV1271" s="14"/>
      <c r="EVW1271" s="14"/>
      <c r="EVX1271" s="14"/>
      <c r="EVY1271" s="14"/>
      <c r="EVZ1271" s="14"/>
      <c r="EWA1271" s="14"/>
      <c r="EWB1271" s="14"/>
      <c r="EWC1271" s="14"/>
      <c r="EWD1271" s="14"/>
      <c r="EWE1271" s="14"/>
      <c r="EWF1271" s="14"/>
      <c r="EWG1271" s="14"/>
      <c r="EWH1271" s="14"/>
      <c r="EWI1271" s="14"/>
      <c r="EWJ1271" s="14"/>
      <c r="EWK1271" s="14"/>
      <c r="EWL1271" s="14"/>
      <c r="EWM1271" s="14"/>
      <c r="EWN1271" s="14"/>
      <c r="EWO1271" s="14"/>
      <c r="EWP1271" s="14"/>
      <c r="EWQ1271" s="14"/>
      <c r="EWR1271" s="14"/>
      <c r="EWS1271" s="14"/>
      <c r="EWT1271" s="14"/>
      <c r="EWU1271" s="14"/>
      <c r="EWV1271" s="14"/>
      <c r="EWW1271" s="14"/>
      <c r="EWX1271" s="14"/>
      <c r="EWY1271" s="14"/>
      <c r="EWZ1271" s="14"/>
      <c r="EXA1271" s="14"/>
      <c r="EXB1271" s="14"/>
      <c r="EXC1271" s="14"/>
      <c r="EXD1271" s="14"/>
      <c r="EXE1271" s="14"/>
      <c r="EXF1271" s="14"/>
      <c r="EXG1271" s="14"/>
      <c r="EXH1271" s="14"/>
      <c r="EXI1271" s="14"/>
      <c r="EXJ1271" s="14"/>
      <c r="EXK1271" s="14"/>
      <c r="EXL1271" s="14"/>
      <c r="EXM1271" s="14"/>
      <c r="EXN1271" s="14"/>
      <c r="EXO1271" s="14"/>
      <c r="EXP1271" s="14"/>
      <c r="EXQ1271" s="14"/>
      <c r="EXR1271" s="14"/>
      <c r="EXS1271" s="14"/>
      <c r="EXT1271" s="14"/>
      <c r="EXU1271" s="14"/>
      <c r="EXV1271" s="14"/>
      <c r="EXW1271" s="14"/>
      <c r="EXX1271" s="14"/>
      <c r="EXY1271" s="14"/>
      <c r="EXZ1271" s="14"/>
      <c r="EYA1271" s="14"/>
      <c r="EYB1271" s="14"/>
      <c r="EYC1271" s="14"/>
      <c r="EYD1271" s="14"/>
      <c r="EYE1271" s="14"/>
      <c r="EYF1271" s="14"/>
      <c r="EYG1271" s="14"/>
      <c r="EYH1271" s="14"/>
      <c r="EYI1271" s="14"/>
      <c r="EYJ1271" s="14"/>
      <c r="EYK1271" s="14"/>
      <c r="EYL1271" s="14"/>
      <c r="EYM1271" s="14"/>
      <c r="EYN1271" s="14"/>
      <c r="EYO1271" s="14"/>
      <c r="EYP1271" s="14"/>
      <c r="EYQ1271" s="14"/>
      <c r="EYR1271" s="14"/>
      <c r="EYS1271" s="14"/>
      <c r="EYT1271" s="14"/>
      <c r="EYU1271" s="14"/>
      <c r="EYV1271" s="14"/>
      <c r="EYW1271" s="14"/>
      <c r="EYX1271" s="14"/>
      <c r="EYY1271" s="14"/>
      <c r="EYZ1271" s="14"/>
      <c r="EZA1271" s="14"/>
      <c r="EZB1271" s="14"/>
      <c r="EZC1271" s="14"/>
      <c r="EZD1271" s="14"/>
      <c r="EZE1271" s="14"/>
      <c r="EZF1271" s="14"/>
      <c r="EZG1271" s="14"/>
      <c r="EZH1271" s="14"/>
      <c r="EZI1271" s="14"/>
      <c r="EZJ1271" s="14"/>
      <c r="EZK1271" s="14"/>
      <c r="EZL1271" s="14"/>
      <c r="EZM1271" s="14"/>
      <c r="EZN1271" s="14"/>
      <c r="EZO1271" s="14"/>
      <c r="EZP1271" s="14"/>
      <c r="EZQ1271" s="14"/>
      <c r="EZR1271" s="14"/>
      <c r="EZS1271" s="14"/>
      <c r="EZT1271" s="14"/>
      <c r="EZU1271" s="14"/>
      <c r="EZV1271" s="14"/>
      <c r="EZW1271" s="14"/>
      <c r="EZX1271" s="14"/>
      <c r="EZY1271" s="14"/>
      <c r="EZZ1271" s="14"/>
      <c r="FAA1271" s="14"/>
      <c r="FAB1271" s="14"/>
      <c r="FAC1271" s="14"/>
      <c r="FAD1271" s="14"/>
      <c r="FAE1271" s="14"/>
      <c r="FAF1271" s="14"/>
      <c r="FAG1271" s="14"/>
      <c r="FAH1271" s="14"/>
      <c r="FAI1271" s="14"/>
      <c r="FAJ1271" s="14"/>
      <c r="FAK1271" s="14"/>
      <c r="FAL1271" s="14"/>
      <c r="FAM1271" s="14"/>
      <c r="FAN1271" s="14"/>
      <c r="FAO1271" s="14"/>
      <c r="FAP1271" s="14"/>
      <c r="FAQ1271" s="14"/>
      <c r="FAR1271" s="14"/>
      <c r="FAS1271" s="14"/>
      <c r="FAT1271" s="14"/>
      <c r="FAU1271" s="14"/>
      <c r="FAV1271" s="14"/>
      <c r="FAW1271" s="14"/>
      <c r="FAX1271" s="14"/>
      <c r="FAY1271" s="14"/>
      <c r="FAZ1271" s="14"/>
      <c r="FBA1271" s="14"/>
      <c r="FBB1271" s="14"/>
      <c r="FBC1271" s="14"/>
      <c r="FBD1271" s="14"/>
      <c r="FBE1271" s="14"/>
      <c r="FBF1271" s="14"/>
      <c r="FBG1271" s="14"/>
      <c r="FBH1271" s="14"/>
      <c r="FBI1271" s="14"/>
      <c r="FBJ1271" s="14"/>
      <c r="FBK1271" s="14"/>
      <c r="FBL1271" s="14"/>
      <c r="FBM1271" s="14"/>
      <c r="FBN1271" s="14"/>
      <c r="FBO1271" s="14"/>
      <c r="FBP1271" s="14"/>
      <c r="FBQ1271" s="14"/>
      <c r="FBR1271" s="14"/>
      <c r="FBS1271" s="14"/>
      <c r="FBT1271" s="14"/>
      <c r="FBU1271" s="14"/>
      <c r="FBV1271" s="14"/>
      <c r="FBW1271" s="14"/>
      <c r="FBX1271" s="14"/>
      <c r="FBY1271" s="14"/>
      <c r="FBZ1271" s="14"/>
      <c r="FCA1271" s="14"/>
      <c r="FCB1271" s="14"/>
      <c r="FCC1271" s="14"/>
      <c r="FCD1271" s="14"/>
      <c r="FCE1271" s="14"/>
      <c r="FCF1271" s="14"/>
      <c r="FCG1271" s="14"/>
      <c r="FCH1271" s="14"/>
      <c r="FCI1271" s="14"/>
      <c r="FCJ1271" s="14"/>
      <c r="FCK1271" s="14"/>
      <c r="FCL1271" s="14"/>
      <c r="FCM1271" s="14"/>
      <c r="FCN1271" s="14"/>
      <c r="FCO1271" s="14"/>
      <c r="FCP1271" s="14"/>
      <c r="FCQ1271" s="14"/>
      <c r="FCR1271" s="14"/>
      <c r="FCS1271" s="14"/>
      <c r="FCT1271" s="14"/>
      <c r="FCU1271" s="14"/>
      <c r="FCV1271" s="14"/>
      <c r="FCW1271" s="14"/>
      <c r="FCX1271" s="14"/>
      <c r="FCY1271" s="14"/>
      <c r="FCZ1271" s="14"/>
      <c r="FDA1271" s="14"/>
      <c r="FDB1271" s="14"/>
      <c r="FDC1271" s="14"/>
      <c r="FDD1271" s="14"/>
      <c r="FDE1271" s="14"/>
      <c r="FDF1271" s="14"/>
      <c r="FDG1271" s="14"/>
      <c r="FDH1271" s="14"/>
      <c r="FDI1271" s="14"/>
      <c r="FDJ1271" s="14"/>
      <c r="FDK1271" s="14"/>
      <c r="FDL1271" s="14"/>
      <c r="FDM1271" s="14"/>
      <c r="FDN1271" s="14"/>
      <c r="FDO1271" s="14"/>
      <c r="FDP1271" s="14"/>
      <c r="FDQ1271" s="14"/>
      <c r="FDR1271" s="14"/>
      <c r="FDS1271" s="14"/>
      <c r="FDT1271" s="14"/>
      <c r="FDU1271" s="14"/>
      <c r="FDV1271" s="14"/>
      <c r="FDW1271" s="14"/>
      <c r="FDX1271" s="14"/>
      <c r="FDY1271" s="14"/>
      <c r="FDZ1271" s="14"/>
      <c r="FEA1271" s="14"/>
      <c r="FEB1271" s="14"/>
      <c r="FEC1271" s="14"/>
      <c r="FED1271" s="14"/>
      <c r="FEE1271" s="14"/>
      <c r="FEF1271" s="14"/>
      <c r="FEG1271" s="14"/>
      <c r="FEH1271" s="14"/>
      <c r="FEI1271" s="14"/>
      <c r="FEJ1271" s="14"/>
      <c r="FEK1271" s="14"/>
      <c r="FEL1271" s="14"/>
      <c r="FEM1271" s="14"/>
      <c r="FEN1271" s="14"/>
      <c r="FEO1271" s="14"/>
      <c r="FEP1271" s="14"/>
      <c r="FEQ1271" s="14"/>
      <c r="FER1271" s="14"/>
      <c r="FES1271" s="14"/>
      <c r="FET1271" s="14"/>
      <c r="FEU1271" s="14"/>
      <c r="FEV1271" s="14"/>
      <c r="FEW1271" s="14"/>
      <c r="FEX1271" s="14"/>
      <c r="FEY1271" s="14"/>
      <c r="FEZ1271" s="14"/>
      <c r="FFA1271" s="14"/>
      <c r="FFB1271" s="14"/>
      <c r="FFC1271" s="14"/>
      <c r="FFD1271" s="14"/>
      <c r="FFE1271" s="14"/>
      <c r="FFF1271" s="14"/>
      <c r="FFG1271" s="14"/>
      <c r="FFH1271" s="14"/>
      <c r="FFI1271" s="14"/>
      <c r="FFJ1271" s="14"/>
      <c r="FFK1271" s="14"/>
      <c r="FFL1271" s="14"/>
      <c r="FFM1271" s="14"/>
      <c r="FFN1271" s="14"/>
      <c r="FFO1271" s="14"/>
      <c r="FFP1271" s="14"/>
      <c r="FFQ1271" s="14"/>
      <c r="FFR1271" s="14"/>
      <c r="FFS1271" s="14"/>
      <c r="FFT1271" s="14"/>
      <c r="FFU1271" s="14"/>
      <c r="FFV1271" s="14"/>
      <c r="FFW1271" s="14"/>
      <c r="FFX1271" s="14"/>
      <c r="FFY1271" s="14"/>
      <c r="FFZ1271" s="14"/>
      <c r="FGA1271" s="14"/>
      <c r="FGB1271" s="14"/>
      <c r="FGC1271" s="14"/>
      <c r="FGD1271" s="14"/>
      <c r="FGE1271" s="14"/>
      <c r="FGF1271" s="14"/>
      <c r="FGG1271" s="14"/>
      <c r="FGH1271" s="14"/>
      <c r="FGI1271" s="14"/>
      <c r="FGJ1271" s="14"/>
      <c r="FGK1271" s="14"/>
      <c r="FGL1271" s="14"/>
      <c r="FGM1271" s="14"/>
      <c r="FGN1271" s="14"/>
      <c r="FGO1271" s="14"/>
      <c r="FGP1271" s="14"/>
      <c r="FGQ1271" s="14"/>
      <c r="FGR1271" s="14"/>
      <c r="FGS1271" s="14"/>
      <c r="FGT1271" s="14"/>
      <c r="FGU1271" s="14"/>
      <c r="FGV1271" s="14"/>
      <c r="FGW1271" s="14"/>
      <c r="FGX1271" s="14"/>
      <c r="FGY1271" s="14"/>
      <c r="FGZ1271" s="14"/>
      <c r="FHA1271" s="14"/>
      <c r="FHB1271" s="14"/>
      <c r="FHC1271" s="14"/>
      <c r="FHD1271" s="14"/>
      <c r="FHE1271" s="14"/>
      <c r="FHF1271" s="14"/>
      <c r="FHG1271" s="14"/>
      <c r="FHH1271" s="14"/>
      <c r="FHI1271" s="14"/>
      <c r="FHJ1271" s="14"/>
      <c r="FHK1271" s="14"/>
      <c r="FHL1271" s="14"/>
      <c r="FHM1271" s="14"/>
      <c r="FHN1271" s="14"/>
      <c r="FHO1271" s="14"/>
      <c r="FHP1271" s="14"/>
      <c r="FHQ1271" s="14"/>
      <c r="FHR1271" s="14"/>
      <c r="FHS1271" s="14"/>
      <c r="FHT1271" s="14"/>
      <c r="FHU1271" s="14"/>
      <c r="FHV1271" s="14"/>
      <c r="FHW1271" s="14"/>
      <c r="FHX1271" s="14"/>
      <c r="FHY1271" s="14"/>
      <c r="FHZ1271" s="14"/>
      <c r="FIA1271" s="14"/>
      <c r="FIB1271" s="14"/>
      <c r="FIC1271" s="14"/>
      <c r="FID1271" s="14"/>
      <c r="FIE1271" s="14"/>
      <c r="FIF1271" s="14"/>
      <c r="FIG1271" s="14"/>
      <c r="FIH1271" s="14"/>
      <c r="FII1271" s="14"/>
      <c r="FIJ1271" s="14"/>
      <c r="FIK1271" s="14"/>
      <c r="FIL1271" s="14"/>
      <c r="FIM1271" s="14"/>
      <c r="FIN1271" s="14"/>
      <c r="FIO1271" s="14"/>
      <c r="FIP1271" s="14"/>
      <c r="FIQ1271" s="14"/>
      <c r="FIR1271" s="14"/>
      <c r="FIS1271" s="14"/>
      <c r="FIT1271" s="14"/>
      <c r="FIU1271" s="14"/>
      <c r="FIV1271" s="14"/>
      <c r="FIW1271" s="14"/>
      <c r="FIX1271" s="14"/>
      <c r="FIY1271" s="14"/>
      <c r="FIZ1271" s="14"/>
      <c r="FJA1271" s="14"/>
      <c r="FJB1271" s="14"/>
      <c r="FJC1271" s="14"/>
      <c r="FJD1271" s="14"/>
      <c r="FJE1271" s="14"/>
      <c r="FJF1271" s="14"/>
      <c r="FJG1271" s="14"/>
      <c r="FJH1271" s="14"/>
      <c r="FJI1271" s="14"/>
      <c r="FJJ1271" s="14"/>
      <c r="FJK1271" s="14"/>
      <c r="FJL1271" s="14"/>
      <c r="FJM1271" s="14"/>
      <c r="FJN1271" s="14"/>
      <c r="FJO1271" s="14"/>
      <c r="FJP1271" s="14"/>
      <c r="FJQ1271" s="14"/>
      <c r="FJR1271" s="14"/>
      <c r="FJS1271" s="14"/>
      <c r="FJT1271" s="14"/>
      <c r="FJU1271" s="14"/>
      <c r="FJV1271" s="14"/>
      <c r="FJW1271" s="14"/>
      <c r="FJX1271" s="14"/>
      <c r="FJY1271" s="14"/>
      <c r="FJZ1271" s="14"/>
      <c r="FKA1271" s="14"/>
      <c r="FKB1271" s="14"/>
      <c r="FKC1271" s="14"/>
      <c r="FKD1271" s="14"/>
      <c r="FKE1271" s="14"/>
      <c r="FKF1271" s="14"/>
      <c r="FKG1271" s="14"/>
      <c r="FKH1271" s="14"/>
      <c r="FKI1271" s="14"/>
      <c r="FKJ1271" s="14"/>
      <c r="FKK1271" s="14"/>
      <c r="FKL1271" s="14"/>
      <c r="FKM1271" s="14"/>
      <c r="FKN1271" s="14"/>
      <c r="FKO1271" s="14"/>
      <c r="FKP1271" s="14"/>
      <c r="FKQ1271" s="14"/>
      <c r="FKR1271" s="14"/>
      <c r="FKS1271" s="14"/>
      <c r="FKT1271" s="14"/>
      <c r="FKU1271" s="14"/>
      <c r="FKV1271" s="14"/>
      <c r="FKW1271" s="14"/>
      <c r="FKX1271" s="14"/>
      <c r="FKY1271" s="14"/>
      <c r="FKZ1271" s="14"/>
      <c r="FLA1271" s="14"/>
      <c r="FLB1271" s="14"/>
      <c r="FLC1271" s="14"/>
      <c r="FLD1271" s="14"/>
      <c r="FLE1271" s="14"/>
      <c r="FLF1271" s="14"/>
      <c r="FLG1271" s="14"/>
      <c r="FLH1271" s="14"/>
      <c r="FLI1271" s="14"/>
      <c r="FLJ1271" s="14"/>
      <c r="FLK1271" s="14"/>
      <c r="FLL1271" s="14"/>
      <c r="FLM1271" s="14"/>
      <c r="FLN1271" s="14"/>
      <c r="FLO1271" s="14"/>
      <c r="FLP1271" s="14"/>
      <c r="FLQ1271" s="14"/>
      <c r="FLR1271" s="14"/>
      <c r="FLS1271" s="14"/>
      <c r="FLT1271" s="14"/>
      <c r="FLU1271" s="14"/>
      <c r="FLV1271" s="14"/>
      <c r="FLW1271" s="14"/>
      <c r="FLX1271" s="14"/>
      <c r="FLY1271" s="14"/>
      <c r="FLZ1271" s="14"/>
      <c r="FMA1271" s="14"/>
      <c r="FMB1271" s="14"/>
      <c r="FMC1271" s="14"/>
      <c r="FMD1271" s="14"/>
      <c r="FME1271" s="14"/>
      <c r="FMF1271" s="14"/>
      <c r="FMG1271" s="14"/>
      <c r="FMH1271" s="14"/>
      <c r="FMI1271" s="14"/>
      <c r="FMJ1271" s="14"/>
      <c r="FMK1271" s="14"/>
      <c r="FML1271" s="14"/>
      <c r="FMM1271" s="14"/>
      <c r="FMN1271" s="14"/>
      <c r="FMO1271" s="14"/>
      <c r="FMP1271" s="14"/>
      <c r="FMQ1271" s="14"/>
      <c r="FMR1271" s="14"/>
      <c r="FMS1271" s="14"/>
      <c r="FMT1271" s="14"/>
      <c r="FMU1271" s="14"/>
      <c r="FMV1271" s="14"/>
      <c r="FMW1271" s="14"/>
      <c r="FMX1271" s="14"/>
      <c r="FMY1271" s="14"/>
      <c r="FMZ1271" s="14"/>
      <c r="FNA1271" s="14"/>
      <c r="FNB1271" s="14"/>
      <c r="FNC1271" s="14"/>
      <c r="FND1271" s="14"/>
      <c r="FNE1271" s="14"/>
      <c r="FNF1271" s="14"/>
      <c r="FNG1271" s="14"/>
      <c r="FNH1271" s="14"/>
      <c r="FNI1271" s="14"/>
      <c r="FNJ1271" s="14"/>
      <c r="FNK1271" s="14"/>
      <c r="FNL1271" s="14"/>
      <c r="FNM1271" s="14"/>
      <c r="FNN1271" s="14"/>
      <c r="FNO1271" s="14"/>
      <c r="FNP1271" s="14"/>
      <c r="FNQ1271" s="14"/>
      <c r="FNR1271" s="14"/>
      <c r="FNS1271" s="14"/>
      <c r="FNT1271" s="14"/>
      <c r="FNU1271" s="14"/>
      <c r="FNV1271" s="14"/>
      <c r="FNW1271" s="14"/>
      <c r="FNX1271" s="14"/>
      <c r="FNY1271" s="14"/>
      <c r="FNZ1271" s="14"/>
      <c r="FOA1271" s="14"/>
      <c r="FOB1271" s="14"/>
      <c r="FOC1271" s="14"/>
      <c r="FOD1271" s="14"/>
      <c r="FOE1271" s="14"/>
      <c r="FOF1271" s="14"/>
      <c r="FOG1271" s="14"/>
      <c r="FOH1271" s="14"/>
      <c r="FOI1271" s="14"/>
      <c r="FOJ1271" s="14"/>
      <c r="FOK1271" s="14"/>
      <c r="FOL1271" s="14"/>
      <c r="FOM1271" s="14"/>
      <c r="FON1271" s="14"/>
      <c r="FOO1271" s="14"/>
      <c r="FOP1271" s="14"/>
      <c r="FOQ1271" s="14"/>
      <c r="FOR1271" s="14"/>
      <c r="FOS1271" s="14"/>
      <c r="FOT1271" s="14"/>
      <c r="FOU1271" s="14"/>
      <c r="FOV1271" s="14"/>
      <c r="FOW1271" s="14"/>
      <c r="FOX1271" s="14"/>
      <c r="FOY1271" s="14"/>
      <c r="FOZ1271" s="14"/>
      <c r="FPA1271" s="14"/>
      <c r="FPB1271" s="14"/>
      <c r="FPC1271" s="14"/>
      <c r="FPD1271" s="14"/>
      <c r="FPE1271" s="14"/>
      <c r="FPF1271" s="14"/>
      <c r="FPG1271" s="14"/>
      <c r="FPH1271" s="14"/>
      <c r="FPI1271" s="14"/>
      <c r="FPJ1271" s="14"/>
      <c r="FPK1271" s="14"/>
      <c r="FPL1271" s="14"/>
      <c r="FPM1271" s="14"/>
      <c r="FPN1271" s="14"/>
      <c r="FPO1271" s="14"/>
      <c r="FPP1271" s="14"/>
      <c r="FPQ1271" s="14"/>
      <c r="FPR1271" s="14"/>
      <c r="FPS1271" s="14"/>
      <c r="FPT1271" s="14"/>
      <c r="FPU1271" s="14"/>
      <c r="FPV1271" s="14"/>
      <c r="FPW1271" s="14"/>
      <c r="FPX1271" s="14"/>
      <c r="FPY1271" s="14"/>
      <c r="FPZ1271" s="14"/>
      <c r="FQA1271" s="14"/>
      <c r="FQB1271" s="14"/>
      <c r="FQC1271" s="14"/>
      <c r="FQD1271" s="14"/>
      <c r="FQE1271" s="14"/>
      <c r="FQF1271" s="14"/>
      <c r="FQG1271" s="14"/>
      <c r="FQH1271" s="14"/>
      <c r="FQI1271" s="14"/>
      <c r="FQJ1271" s="14"/>
      <c r="FQK1271" s="14"/>
      <c r="FQL1271" s="14"/>
      <c r="FQM1271" s="14"/>
      <c r="FQN1271" s="14"/>
      <c r="FQO1271" s="14"/>
      <c r="FQP1271" s="14"/>
      <c r="FQQ1271" s="14"/>
      <c r="FQR1271" s="14"/>
      <c r="FQS1271" s="14"/>
      <c r="FQT1271" s="14"/>
      <c r="FQU1271" s="14"/>
      <c r="FQV1271" s="14"/>
      <c r="FQW1271" s="14"/>
      <c r="FQX1271" s="14"/>
      <c r="FQY1271" s="14"/>
      <c r="FQZ1271" s="14"/>
      <c r="FRA1271" s="14"/>
      <c r="FRB1271" s="14"/>
      <c r="FRC1271" s="14"/>
      <c r="FRD1271" s="14"/>
      <c r="FRE1271" s="14"/>
      <c r="FRF1271" s="14"/>
      <c r="FRG1271" s="14"/>
      <c r="FRH1271" s="14"/>
      <c r="FRI1271" s="14"/>
      <c r="FRJ1271" s="14"/>
      <c r="FRK1271" s="14"/>
      <c r="FRL1271" s="14"/>
      <c r="FRM1271" s="14"/>
      <c r="FRN1271" s="14"/>
      <c r="FRO1271" s="14"/>
      <c r="FRP1271" s="14"/>
      <c r="FRQ1271" s="14"/>
      <c r="FRR1271" s="14"/>
      <c r="FRS1271" s="14"/>
      <c r="FRT1271" s="14"/>
      <c r="FRU1271" s="14"/>
      <c r="FRV1271" s="14"/>
      <c r="FRW1271" s="14"/>
      <c r="FRX1271" s="14"/>
      <c r="FRY1271" s="14"/>
      <c r="FRZ1271" s="14"/>
      <c r="FSA1271" s="14"/>
      <c r="FSB1271" s="14"/>
      <c r="FSC1271" s="14"/>
      <c r="FSD1271" s="14"/>
      <c r="FSE1271" s="14"/>
      <c r="FSF1271" s="14"/>
      <c r="FSG1271" s="14"/>
      <c r="FSH1271" s="14"/>
      <c r="FSI1271" s="14"/>
      <c r="FSJ1271" s="14"/>
      <c r="FSK1271" s="14"/>
      <c r="FSL1271" s="14"/>
      <c r="FSM1271" s="14"/>
      <c r="FSN1271" s="14"/>
      <c r="FSO1271" s="14"/>
      <c r="FSP1271" s="14"/>
      <c r="FSQ1271" s="14"/>
      <c r="FSR1271" s="14"/>
      <c r="FSS1271" s="14"/>
      <c r="FST1271" s="14"/>
      <c r="FSU1271" s="14"/>
      <c r="FSV1271" s="14"/>
      <c r="FSW1271" s="14"/>
      <c r="FSX1271" s="14"/>
      <c r="FSY1271" s="14"/>
      <c r="FSZ1271" s="14"/>
      <c r="FTA1271" s="14"/>
      <c r="FTB1271" s="14"/>
      <c r="FTC1271" s="14"/>
      <c r="FTD1271" s="14"/>
      <c r="FTE1271" s="14"/>
      <c r="FTF1271" s="14"/>
      <c r="FTG1271" s="14"/>
      <c r="FTH1271" s="14"/>
      <c r="FTI1271" s="14"/>
      <c r="FTJ1271" s="14"/>
      <c r="FTK1271" s="14"/>
      <c r="FTL1271" s="14"/>
      <c r="FTM1271" s="14"/>
      <c r="FTN1271" s="14"/>
      <c r="FTO1271" s="14"/>
      <c r="FTP1271" s="14"/>
      <c r="FTQ1271" s="14"/>
      <c r="FTR1271" s="14"/>
      <c r="FTS1271" s="14"/>
      <c r="FTT1271" s="14"/>
      <c r="FTU1271" s="14"/>
      <c r="FTV1271" s="14"/>
      <c r="FTW1271" s="14"/>
      <c r="FTX1271" s="14"/>
      <c r="FTY1271" s="14"/>
      <c r="FTZ1271" s="14"/>
      <c r="FUA1271" s="14"/>
      <c r="FUB1271" s="14"/>
      <c r="FUC1271" s="14"/>
      <c r="FUD1271" s="14"/>
      <c r="FUE1271" s="14"/>
      <c r="FUF1271" s="14"/>
      <c r="FUG1271" s="14"/>
      <c r="FUH1271" s="14"/>
      <c r="FUI1271" s="14"/>
      <c r="FUJ1271" s="14"/>
      <c r="FUK1271" s="14"/>
      <c r="FUL1271" s="14"/>
      <c r="FUM1271" s="14"/>
      <c r="FUN1271" s="14"/>
      <c r="FUO1271" s="14"/>
      <c r="FUP1271" s="14"/>
      <c r="FUQ1271" s="14"/>
      <c r="FUR1271" s="14"/>
      <c r="FUS1271" s="14"/>
      <c r="FUT1271" s="14"/>
      <c r="FUU1271" s="14"/>
      <c r="FUV1271" s="14"/>
      <c r="FUW1271" s="14"/>
      <c r="FUX1271" s="14"/>
      <c r="FUY1271" s="14"/>
      <c r="FUZ1271" s="14"/>
      <c r="FVA1271" s="14"/>
      <c r="FVB1271" s="14"/>
      <c r="FVC1271" s="14"/>
      <c r="FVD1271" s="14"/>
      <c r="FVE1271" s="14"/>
      <c r="FVF1271" s="14"/>
      <c r="FVG1271" s="14"/>
      <c r="FVH1271" s="14"/>
      <c r="FVI1271" s="14"/>
      <c r="FVJ1271" s="14"/>
      <c r="FVK1271" s="14"/>
      <c r="FVL1271" s="14"/>
      <c r="FVM1271" s="14"/>
      <c r="FVN1271" s="14"/>
      <c r="FVO1271" s="14"/>
      <c r="FVP1271" s="14"/>
      <c r="FVQ1271" s="14"/>
      <c r="FVR1271" s="14"/>
      <c r="FVS1271" s="14"/>
      <c r="FVT1271" s="14"/>
      <c r="FVU1271" s="14"/>
      <c r="FVV1271" s="14"/>
      <c r="FVW1271" s="14"/>
      <c r="FVX1271" s="14"/>
      <c r="FVY1271" s="14"/>
      <c r="FVZ1271" s="14"/>
      <c r="FWA1271" s="14"/>
      <c r="FWB1271" s="14"/>
      <c r="FWC1271" s="14"/>
      <c r="FWD1271" s="14"/>
      <c r="FWE1271" s="14"/>
      <c r="FWF1271" s="14"/>
      <c r="FWG1271" s="14"/>
      <c r="FWH1271" s="14"/>
      <c r="FWI1271" s="14"/>
      <c r="FWJ1271" s="14"/>
      <c r="FWK1271" s="14"/>
      <c r="FWL1271" s="14"/>
      <c r="FWM1271" s="14"/>
      <c r="FWN1271" s="14"/>
      <c r="FWO1271" s="14"/>
      <c r="FWP1271" s="14"/>
      <c r="FWQ1271" s="14"/>
      <c r="FWR1271" s="14"/>
      <c r="FWS1271" s="14"/>
      <c r="FWT1271" s="14"/>
      <c r="FWU1271" s="14"/>
      <c r="FWV1271" s="14"/>
      <c r="FWW1271" s="14"/>
      <c r="FWX1271" s="14"/>
      <c r="FWY1271" s="14"/>
      <c r="FWZ1271" s="14"/>
      <c r="FXA1271" s="14"/>
      <c r="FXB1271" s="14"/>
      <c r="FXC1271" s="14"/>
      <c r="FXD1271" s="14"/>
      <c r="FXE1271" s="14"/>
      <c r="FXF1271" s="14"/>
      <c r="FXG1271" s="14"/>
      <c r="FXH1271" s="14"/>
      <c r="FXI1271" s="14"/>
      <c r="FXJ1271" s="14"/>
      <c r="FXK1271" s="14"/>
      <c r="FXL1271" s="14"/>
      <c r="FXM1271" s="14"/>
      <c r="FXN1271" s="14"/>
      <c r="FXO1271" s="14"/>
      <c r="FXP1271" s="14"/>
      <c r="FXQ1271" s="14"/>
      <c r="FXR1271" s="14"/>
      <c r="FXS1271" s="14"/>
      <c r="FXT1271" s="14"/>
      <c r="FXU1271" s="14"/>
      <c r="FXV1271" s="14"/>
      <c r="FXW1271" s="14"/>
      <c r="FXX1271" s="14"/>
      <c r="FXY1271" s="14"/>
      <c r="FXZ1271" s="14"/>
      <c r="FYA1271" s="14"/>
      <c r="FYB1271" s="14"/>
      <c r="FYC1271" s="14"/>
      <c r="FYD1271" s="14"/>
      <c r="FYE1271" s="14"/>
      <c r="FYF1271" s="14"/>
      <c r="FYG1271" s="14"/>
      <c r="FYH1271" s="14"/>
      <c r="FYI1271" s="14"/>
      <c r="FYJ1271" s="14"/>
      <c r="FYK1271" s="14"/>
      <c r="FYL1271" s="14"/>
      <c r="FYM1271" s="14"/>
      <c r="FYN1271" s="14"/>
      <c r="FYO1271" s="14"/>
      <c r="FYP1271" s="14"/>
      <c r="FYQ1271" s="14"/>
      <c r="FYR1271" s="14"/>
      <c r="FYS1271" s="14"/>
      <c r="FYT1271" s="14"/>
      <c r="FYU1271" s="14"/>
      <c r="FYV1271" s="14"/>
      <c r="FYW1271" s="14"/>
      <c r="FYX1271" s="14"/>
      <c r="FYY1271" s="14"/>
      <c r="FYZ1271" s="14"/>
      <c r="FZA1271" s="14"/>
      <c r="FZB1271" s="14"/>
      <c r="FZC1271" s="14"/>
      <c r="FZD1271" s="14"/>
      <c r="FZE1271" s="14"/>
      <c r="FZF1271" s="14"/>
      <c r="FZG1271" s="14"/>
      <c r="FZH1271" s="14"/>
      <c r="FZI1271" s="14"/>
      <c r="FZJ1271" s="14"/>
      <c r="FZK1271" s="14"/>
      <c r="FZL1271" s="14"/>
      <c r="FZM1271" s="14"/>
      <c r="FZN1271" s="14"/>
      <c r="FZO1271" s="14"/>
      <c r="FZP1271" s="14"/>
      <c r="FZQ1271" s="14"/>
      <c r="FZR1271" s="14"/>
      <c r="FZS1271" s="14"/>
      <c r="FZT1271" s="14"/>
      <c r="FZU1271" s="14"/>
      <c r="FZV1271" s="14"/>
      <c r="FZW1271" s="14"/>
      <c r="FZX1271" s="14"/>
      <c r="FZY1271" s="14"/>
      <c r="FZZ1271" s="14"/>
      <c r="GAA1271" s="14"/>
      <c r="GAB1271" s="14"/>
      <c r="GAC1271" s="14"/>
      <c r="GAD1271" s="14"/>
      <c r="GAE1271" s="14"/>
      <c r="GAF1271" s="14"/>
      <c r="GAG1271" s="14"/>
      <c r="GAH1271" s="14"/>
      <c r="GAI1271" s="14"/>
      <c r="GAJ1271" s="14"/>
      <c r="GAK1271" s="14"/>
      <c r="GAL1271" s="14"/>
      <c r="GAM1271" s="14"/>
      <c r="GAN1271" s="14"/>
      <c r="GAO1271" s="14"/>
      <c r="GAP1271" s="14"/>
      <c r="GAQ1271" s="14"/>
      <c r="GAR1271" s="14"/>
      <c r="GAS1271" s="14"/>
      <c r="GAT1271" s="14"/>
      <c r="GAU1271" s="14"/>
      <c r="GAV1271" s="14"/>
      <c r="GAW1271" s="14"/>
      <c r="GAX1271" s="14"/>
      <c r="GAY1271" s="14"/>
      <c r="GAZ1271" s="14"/>
      <c r="GBA1271" s="14"/>
      <c r="GBB1271" s="14"/>
      <c r="GBC1271" s="14"/>
      <c r="GBD1271" s="14"/>
      <c r="GBE1271" s="14"/>
      <c r="GBF1271" s="14"/>
      <c r="GBG1271" s="14"/>
      <c r="GBH1271" s="14"/>
      <c r="GBI1271" s="14"/>
      <c r="GBJ1271" s="14"/>
      <c r="GBK1271" s="14"/>
      <c r="GBL1271" s="14"/>
      <c r="GBM1271" s="14"/>
      <c r="GBN1271" s="14"/>
      <c r="GBO1271" s="14"/>
      <c r="GBP1271" s="14"/>
      <c r="GBQ1271" s="14"/>
      <c r="GBR1271" s="14"/>
      <c r="GBS1271" s="14"/>
      <c r="GBT1271" s="14"/>
      <c r="GBU1271" s="14"/>
      <c r="GBV1271" s="14"/>
      <c r="GBW1271" s="14"/>
      <c r="GBX1271" s="14"/>
      <c r="GBY1271" s="14"/>
      <c r="GBZ1271" s="14"/>
      <c r="GCA1271" s="14"/>
      <c r="GCB1271" s="14"/>
      <c r="GCC1271" s="14"/>
      <c r="GCD1271" s="14"/>
      <c r="GCE1271" s="14"/>
      <c r="GCF1271" s="14"/>
      <c r="GCG1271" s="14"/>
      <c r="GCH1271" s="14"/>
      <c r="GCI1271" s="14"/>
      <c r="GCJ1271" s="14"/>
      <c r="GCK1271" s="14"/>
      <c r="GCL1271" s="14"/>
      <c r="GCM1271" s="14"/>
      <c r="GCN1271" s="14"/>
      <c r="GCO1271" s="14"/>
      <c r="GCP1271" s="14"/>
      <c r="GCQ1271" s="14"/>
      <c r="GCR1271" s="14"/>
      <c r="GCS1271" s="14"/>
      <c r="GCT1271" s="14"/>
      <c r="GCU1271" s="14"/>
      <c r="GCV1271" s="14"/>
      <c r="GCW1271" s="14"/>
      <c r="GCX1271" s="14"/>
      <c r="GCY1271" s="14"/>
      <c r="GCZ1271" s="14"/>
      <c r="GDA1271" s="14"/>
      <c r="GDB1271" s="14"/>
      <c r="GDC1271" s="14"/>
      <c r="GDD1271" s="14"/>
      <c r="GDE1271" s="14"/>
      <c r="GDF1271" s="14"/>
      <c r="GDG1271" s="14"/>
      <c r="GDH1271" s="14"/>
      <c r="GDI1271" s="14"/>
      <c r="GDJ1271" s="14"/>
      <c r="GDK1271" s="14"/>
      <c r="GDL1271" s="14"/>
      <c r="GDM1271" s="14"/>
      <c r="GDN1271" s="14"/>
      <c r="GDO1271" s="14"/>
      <c r="GDP1271" s="14"/>
      <c r="GDQ1271" s="14"/>
      <c r="GDR1271" s="14"/>
      <c r="GDS1271" s="14"/>
      <c r="GDT1271" s="14"/>
      <c r="GDU1271" s="14"/>
      <c r="GDV1271" s="14"/>
      <c r="GDW1271" s="14"/>
      <c r="GDX1271" s="14"/>
      <c r="GDY1271" s="14"/>
      <c r="GDZ1271" s="14"/>
      <c r="GEA1271" s="14"/>
      <c r="GEB1271" s="14"/>
      <c r="GEC1271" s="14"/>
      <c r="GED1271" s="14"/>
      <c r="GEE1271" s="14"/>
      <c r="GEF1271" s="14"/>
      <c r="GEG1271" s="14"/>
      <c r="GEH1271" s="14"/>
      <c r="GEI1271" s="14"/>
      <c r="GEJ1271" s="14"/>
      <c r="GEK1271" s="14"/>
      <c r="GEL1271" s="14"/>
      <c r="GEM1271" s="14"/>
      <c r="GEN1271" s="14"/>
      <c r="GEO1271" s="14"/>
      <c r="GEP1271" s="14"/>
      <c r="GEQ1271" s="14"/>
      <c r="GER1271" s="14"/>
      <c r="GES1271" s="14"/>
      <c r="GET1271" s="14"/>
      <c r="GEU1271" s="14"/>
      <c r="GEV1271" s="14"/>
      <c r="GEW1271" s="14"/>
      <c r="GEX1271" s="14"/>
      <c r="GEY1271" s="14"/>
      <c r="GEZ1271" s="14"/>
      <c r="GFA1271" s="14"/>
      <c r="GFB1271" s="14"/>
      <c r="GFC1271" s="14"/>
      <c r="GFD1271" s="14"/>
      <c r="GFE1271" s="14"/>
      <c r="GFF1271" s="14"/>
      <c r="GFG1271" s="14"/>
      <c r="GFH1271" s="14"/>
      <c r="GFI1271" s="14"/>
      <c r="GFJ1271" s="14"/>
      <c r="GFK1271" s="14"/>
      <c r="GFL1271" s="14"/>
      <c r="GFM1271" s="14"/>
      <c r="GFN1271" s="14"/>
      <c r="GFO1271" s="14"/>
      <c r="GFP1271" s="14"/>
      <c r="GFQ1271" s="14"/>
      <c r="GFR1271" s="14"/>
      <c r="GFS1271" s="14"/>
      <c r="GFT1271" s="14"/>
      <c r="GFU1271" s="14"/>
      <c r="GFV1271" s="14"/>
      <c r="GFW1271" s="14"/>
      <c r="GFX1271" s="14"/>
      <c r="GFY1271" s="14"/>
      <c r="GFZ1271" s="14"/>
      <c r="GGA1271" s="14"/>
      <c r="GGB1271" s="14"/>
      <c r="GGC1271" s="14"/>
      <c r="GGD1271" s="14"/>
      <c r="GGE1271" s="14"/>
      <c r="GGF1271" s="14"/>
      <c r="GGG1271" s="14"/>
      <c r="GGH1271" s="14"/>
      <c r="GGI1271" s="14"/>
      <c r="GGJ1271" s="14"/>
      <c r="GGK1271" s="14"/>
      <c r="GGL1271" s="14"/>
      <c r="GGM1271" s="14"/>
      <c r="GGN1271" s="14"/>
      <c r="GGO1271" s="14"/>
      <c r="GGP1271" s="14"/>
      <c r="GGQ1271" s="14"/>
      <c r="GGR1271" s="14"/>
      <c r="GGS1271" s="14"/>
      <c r="GGT1271" s="14"/>
      <c r="GGU1271" s="14"/>
      <c r="GGV1271" s="14"/>
      <c r="GGW1271" s="14"/>
      <c r="GGX1271" s="14"/>
      <c r="GGY1271" s="14"/>
      <c r="GGZ1271" s="14"/>
      <c r="GHA1271" s="14"/>
      <c r="GHB1271" s="14"/>
      <c r="GHC1271" s="14"/>
      <c r="GHD1271" s="14"/>
      <c r="GHE1271" s="14"/>
      <c r="GHF1271" s="14"/>
      <c r="GHG1271" s="14"/>
      <c r="GHH1271" s="14"/>
      <c r="GHI1271" s="14"/>
      <c r="GHJ1271" s="14"/>
      <c r="GHK1271" s="14"/>
      <c r="GHL1271" s="14"/>
      <c r="GHM1271" s="14"/>
      <c r="GHN1271" s="14"/>
      <c r="GHO1271" s="14"/>
      <c r="GHP1271" s="14"/>
      <c r="GHQ1271" s="14"/>
      <c r="GHR1271" s="14"/>
      <c r="GHS1271" s="14"/>
      <c r="GHT1271" s="14"/>
      <c r="GHU1271" s="14"/>
      <c r="GHV1271" s="14"/>
      <c r="GHW1271" s="14"/>
      <c r="GHX1271" s="14"/>
      <c r="GHY1271" s="14"/>
      <c r="GHZ1271" s="14"/>
      <c r="GIA1271" s="14"/>
      <c r="GIB1271" s="14"/>
      <c r="GIC1271" s="14"/>
      <c r="GID1271" s="14"/>
      <c r="GIE1271" s="14"/>
      <c r="GIF1271" s="14"/>
      <c r="GIG1271" s="14"/>
      <c r="GIH1271" s="14"/>
      <c r="GII1271" s="14"/>
      <c r="GIJ1271" s="14"/>
      <c r="GIK1271" s="14"/>
      <c r="GIL1271" s="14"/>
      <c r="GIM1271" s="14"/>
      <c r="GIN1271" s="14"/>
      <c r="GIO1271" s="14"/>
      <c r="GIP1271" s="14"/>
      <c r="GIQ1271" s="14"/>
      <c r="GIR1271" s="14"/>
      <c r="GIS1271" s="14"/>
      <c r="GIT1271" s="14"/>
      <c r="GIU1271" s="14"/>
      <c r="GIV1271" s="14"/>
      <c r="GIW1271" s="14"/>
      <c r="GIX1271" s="14"/>
      <c r="GIY1271" s="14"/>
      <c r="GIZ1271" s="14"/>
      <c r="GJA1271" s="14"/>
      <c r="GJB1271" s="14"/>
      <c r="GJC1271" s="14"/>
      <c r="GJD1271" s="14"/>
      <c r="GJE1271" s="14"/>
      <c r="GJF1271" s="14"/>
      <c r="GJG1271" s="14"/>
      <c r="GJH1271" s="14"/>
      <c r="GJI1271" s="14"/>
      <c r="GJJ1271" s="14"/>
      <c r="GJK1271" s="14"/>
      <c r="GJL1271" s="14"/>
      <c r="GJM1271" s="14"/>
      <c r="GJN1271" s="14"/>
      <c r="GJO1271" s="14"/>
      <c r="GJP1271" s="14"/>
      <c r="GJQ1271" s="14"/>
      <c r="GJR1271" s="14"/>
      <c r="GJS1271" s="14"/>
      <c r="GJT1271" s="14"/>
      <c r="GJU1271" s="14"/>
      <c r="GJV1271" s="14"/>
      <c r="GJW1271" s="14"/>
      <c r="GJX1271" s="14"/>
      <c r="GJY1271" s="14"/>
      <c r="GJZ1271" s="14"/>
      <c r="GKA1271" s="14"/>
      <c r="GKB1271" s="14"/>
      <c r="GKC1271" s="14"/>
      <c r="GKD1271" s="14"/>
      <c r="GKE1271" s="14"/>
      <c r="GKF1271" s="14"/>
      <c r="GKG1271" s="14"/>
      <c r="GKH1271" s="14"/>
      <c r="GKI1271" s="14"/>
      <c r="GKJ1271" s="14"/>
      <c r="GKK1271" s="14"/>
      <c r="GKL1271" s="14"/>
      <c r="GKM1271" s="14"/>
      <c r="GKN1271" s="14"/>
      <c r="GKO1271" s="14"/>
      <c r="GKP1271" s="14"/>
      <c r="GKQ1271" s="14"/>
      <c r="GKR1271" s="14"/>
      <c r="GKS1271" s="14"/>
      <c r="GKT1271" s="14"/>
      <c r="GKU1271" s="14"/>
      <c r="GKV1271" s="14"/>
      <c r="GKW1271" s="14"/>
      <c r="GKX1271" s="14"/>
      <c r="GKY1271" s="14"/>
      <c r="GKZ1271" s="14"/>
      <c r="GLA1271" s="14"/>
      <c r="GLB1271" s="14"/>
      <c r="GLC1271" s="14"/>
      <c r="GLD1271" s="14"/>
      <c r="GLE1271" s="14"/>
      <c r="GLF1271" s="14"/>
      <c r="GLG1271" s="14"/>
      <c r="GLH1271" s="14"/>
      <c r="GLI1271" s="14"/>
      <c r="GLJ1271" s="14"/>
      <c r="GLK1271" s="14"/>
      <c r="GLL1271" s="14"/>
      <c r="GLM1271" s="14"/>
      <c r="GLN1271" s="14"/>
      <c r="GLO1271" s="14"/>
      <c r="GLP1271" s="14"/>
      <c r="GLQ1271" s="14"/>
      <c r="GLR1271" s="14"/>
      <c r="GLS1271" s="14"/>
      <c r="GLT1271" s="14"/>
      <c r="GLU1271" s="14"/>
      <c r="GLV1271" s="14"/>
      <c r="GLW1271" s="14"/>
      <c r="GLX1271" s="14"/>
      <c r="GLY1271" s="14"/>
      <c r="GLZ1271" s="14"/>
      <c r="GMA1271" s="14"/>
      <c r="GMB1271" s="14"/>
      <c r="GMC1271" s="14"/>
      <c r="GMD1271" s="14"/>
      <c r="GME1271" s="14"/>
      <c r="GMF1271" s="14"/>
      <c r="GMG1271" s="14"/>
      <c r="GMH1271" s="14"/>
      <c r="GMI1271" s="14"/>
      <c r="GMJ1271" s="14"/>
      <c r="GMK1271" s="14"/>
      <c r="GML1271" s="14"/>
      <c r="GMM1271" s="14"/>
      <c r="GMN1271" s="14"/>
      <c r="GMO1271" s="14"/>
      <c r="GMP1271" s="14"/>
      <c r="GMQ1271" s="14"/>
      <c r="GMR1271" s="14"/>
      <c r="GMS1271" s="14"/>
      <c r="GMT1271" s="14"/>
      <c r="GMU1271" s="14"/>
      <c r="GMV1271" s="14"/>
      <c r="GMW1271" s="14"/>
      <c r="GMX1271" s="14"/>
      <c r="GMY1271" s="14"/>
      <c r="GMZ1271" s="14"/>
      <c r="GNA1271" s="14"/>
      <c r="GNB1271" s="14"/>
      <c r="GNC1271" s="14"/>
      <c r="GND1271" s="14"/>
      <c r="GNE1271" s="14"/>
      <c r="GNF1271" s="14"/>
      <c r="GNG1271" s="14"/>
      <c r="GNH1271" s="14"/>
      <c r="GNI1271" s="14"/>
      <c r="GNJ1271" s="14"/>
      <c r="GNK1271" s="14"/>
      <c r="GNL1271" s="14"/>
      <c r="GNM1271" s="14"/>
      <c r="GNN1271" s="14"/>
      <c r="GNO1271" s="14"/>
      <c r="GNP1271" s="14"/>
      <c r="GNQ1271" s="14"/>
      <c r="GNR1271" s="14"/>
      <c r="GNS1271" s="14"/>
      <c r="GNT1271" s="14"/>
      <c r="GNU1271" s="14"/>
      <c r="GNV1271" s="14"/>
      <c r="GNW1271" s="14"/>
      <c r="GNX1271" s="14"/>
      <c r="GNY1271" s="14"/>
      <c r="GNZ1271" s="14"/>
      <c r="GOA1271" s="14"/>
      <c r="GOB1271" s="14"/>
      <c r="GOC1271" s="14"/>
      <c r="GOD1271" s="14"/>
      <c r="GOE1271" s="14"/>
      <c r="GOF1271" s="14"/>
      <c r="GOG1271" s="14"/>
      <c r="GOH1271" s="14"/>
      <c r="GOI1271" s="14"/>
      <c r="GOJ1271" s="14"/>
      <c r="GOK1271" s="14"/>
      <c r="GOL1271" s="14"/>
      <c r="GOM1271" s="14"/>
      <c r="GON1271" s="14"/>
      <c r="GOO1271" s="14"/>
      <c r="GOP1271" s="14"/>
      <c r="GOQ1271" s="14"/>
      <c r="GOR1271" s="14"/>
      <c r="GOS1271" s="14"/>
      <c r="GOT1271" s="14"/>
      <c r="GOU1271" s="14"/>
      <c r="GOV1271" s="14"/>
      <c r="GOW1271" s="14"/>
      <c r="GOX1271" s="14"/>
      <c r="GOY1271" s="14"/>
      <c r="GOZ1271" s="14"/>
      <c r="GPA1271" s="14"/>
      <c r="GPB1271" s="14"/>
      <c r="GPC1271" s="14"/>
      <c r="GPD1271" s="14"/>
      <c r="GPE1271" s="14"/>
      <c r="GPF1271" s="14"/>
      <c r="GPG1271" s="14"/>
      <c r="GPH1271" s="14"/>
      <c r="GPI1271" s="14"/>
      <c r="GPJ1271" s="14"/>
      <c r="GPK1271" s="14"/>
      <c r="GPL1271" s="14"/>
      <c r="GPM1271" s="14"/>
      <c r="GPN1271" s="14"/>
      <c r="GPO1271" s="14"/>
      <c r="GPP1271" s="14"/>
      <c r="GPQ1271" s="14"/>
      <c r="GPR1271" s="14"/>
      <c r="GPS1271" s="14"/>
      <c r="GPT1271" s="14"/>
      <c r="GPU1271" s="14"/>
      <c r="GPV1271" s="14"/>
      <c r="GPW1271" s="14"/>
      <c r="GPX1271" s="14"/>
      <c r="GPY1271" s="14"/>
      <c r="GPZ1271" s="14"/>
      <c r="GQA1271" s="14"/>
      <c r="GQB1271" s="14"/>
      <c r="GQC1271" s="14"/>
      <c r="GQD1271" s="14"/>
      <c r="GQE1271" s="14"/>
      <c r="GQF1271" s="14"/>
      <c r="GQG1271" s="14"/>
      <c r="GQH1271" s="14"/>
      <c r="GQI1271" s="14"/>
      <c r="GQJ1271" s="14"/>
      <c r="GQK1271" s="14"/>
      <c r="GQL1271" s="14"/>
      <c r="GQM1271" s="14"/>
      <c r="GQN1271" s="14"/>
      <c r="GQO1271" s="14"/>
      <c r="GQP1271" s="14"/>
      <c r="GQQ1271" s="14"/>
      <c r="GQR1271" s="14"/>
      <c r="GQS1271" s="14"/>
      <c r="GQT1271" s="14"/>
      <c r="GQU1271" s="14"/>
      <c r="GQV1271" s="14"/>
      <c r="GQW1271" s="14"/>
      <c r="GQX1271" s="14"/>
      <c r="GQY1271" s="14"/>
      <c r="GQZ1271" s="14"/>
      <c r="GRA1271" s="14"/>
      <c r="GRB1271" s="14"/>
      <c r="GRC1271" s="14"/>
      <c r="GRD1271" s="14"/>
      <c r="GRE1271" s="14"/>
      <c r="GRF1271" s="14"/>
      <c r="GRG1271" s="14"/>
      <c r="GRH1271" s="14"/>
      <c r="GRI1271" s="14"/>
      <c r="GRJ1271" s="14"/>
      <c r="GRK1271" s="14"/>
      <c r="GRL1271" s="14"/>
      <c r="GRM1271" s="14"/>
      <c r="GRN1271" s="14"/>
      <c r="GRO1271" s="14"/>
      <c r="GRP1271" s="14"/>
      <c r="GRQ1271" s="14"/>
      <c r="GRR1271" s="14"/>
      <c r="GRS1271" s="14"/>
      <c r="GRT1271" s="14"/>
      <c r="GRU1271" s="14"/>
      <c r="GRV1271" s="14"/>
      <c r="GRW1271" s="14"/>
      <c r="GRX1271" s="14"/>
      <c r="GRY1271" s="14"/>
      <c r="GRZ1271" s="14"/>
      <c r="GSA1271" s="14"/>
      <c r="GSB1271" s="14"/>
      <c r="GSC1271" s="14"/>
      <c r="GSD1271" s="14"/>
      <c r="GSE1271" s="14"/>
      <c r="GSF1271" s="14"/>
      <c r="GSG1271" s="14"/>
      <c r="GSH1271" s="14"/>
      <c r="GSI1271" s="14"/>
      <c r="GSJ1271" s="14"/>
      <c r="GSK1271" s="14"/>
      <c r="GSL1271" s="14"/>
      <c r="GSM1271" s="14"/>
      <c r="GSN1271" s="14"/>
      <c r="GSO1271" s="14"/>
      <c r="GSP1271" s="14"/>
      <c r="GSQ1271" s="14"/>
      <c r="GSR1271" s="14"/>
      <c r="GSS1271" s="14"/>
      <c r="GST1271" s="14"/>
      <c r="GSU1271" s="14"/>
      <c r="GSV1271" s="14"/>
      <c r="GSW1271" s="14"/>
      <c r="GSX1271" s="14"/>
      <c r="GSY1271" s="14"/>
      <c r="GSZ1271" s="14"/>
      <c r="GTA1271" s="14"/>
      <c r="GTB1271" s="14"/>
      <c r="GTC1271" s="14"/>
      <c r="GTD1271" s="14"/>
      <c r="GTE1271" s="14"/>
      <c r="GTF1271" s="14"/>
      <c r="GTG1271" s="14"/>
      <c r="GTH1271" s="14"/>
      <c r="GTI1271" s="14"/>
      <c r="GTJ1271" s="14"/>
      <c r="GTK1271" s="14"/>
      <c r="GTL1271" s="14"/>
      <c r="GTM1271" s="14"/>
      <c r="GTN1271" s="14"/>
      <c r="GTO1271" s="14"/>
      <c r="GTP1271" s="14"/>
      <c r="GTQ1271" s="14"/>
      <c r="GTR1271" s="14"/>
      <c r="GTS1271" s="14"/>
      <c r="GTT1271" s="14"/>
      <c r="GTU1271" s="14"/>
      <c r="GTV1271" s="14"/>
      <c r="GTW1271" s="14"/>
      <c r="GTX1271" s="14"/>
      <c r="GTY1271" s="14"/>
      <c r="GTZ1271" s="14"/>
      <c r="GUA1271" s="14"/>
      <c r="GUB1271" s="14"/>
      <c r="GUC1271" s="14"/>
      <c r="GUD1271" s="14"/>
      <c r="GUE1271" s="14"/>
      <c r="GUF1271" s="14"/>
      <c r="GUG1271" s="14"/>
      <c r="GUH1271" s="14"/>
      <c r="GUI1271" s="14"/>
      <c r="GUJ1271" s="14"/>
      <c r="GUK1271" s="14"/>
      <c r="GUL1271" s="14"/>
      <c r="GUM1271" s="14"/>
      <c r="GUN1271" s="14"/>
      <c r="GUO1271" s="14"/>
      <c r="GUP1271" s="14"/>
      <c r="GUQ1271" s="14"/>
      <c r="GUR1271" s="14"/>
      <c r="GUS1271" s="14"/>
      <c r="GUT1271" s="14"/>
      <c r="GUU1271" s="14"/>
      <c r="GUV1271" s="14"/>
      <c r="GUW1271" s="14"/>
      <c r="GUX1271" s="14"/>
      <c r="GUY1271" s="14"/>
      <c r="GUZ1271" s="14"/>
      <c r="GVA1271" s="14"/>
      <c r="GVB1271" s="14"/>
      <c r="GVC1271" s="14"/>
      <c r="GVD1271" s="14"/>
      <c r="GVE1271" s="14"/>
      <c r="GVF1271" s="14"/>
      <c r="GVG1271" s="14"/>
      <c r="GVH1271" s="14"/>
      <c r="GVI1271" s="14"/>
      <c r="GVJ1271" s="14"/>
      <c r="GVK1271" s="14"/>
      <c r="GVL1271" s="14"/>
      <c r="GVM1271" s="14"/>
      <c r="GVN1271" s="14"/>
      <c r="GVO1271" s="14"/>
      <c r="GVP1271" s="14"/>
      <c r="GVQ1271" s="14"/>
      <c r="GVR1271" s="14"/>
      <c r="GVS1271" s="14"/>
      <c r="GVT1271" s="14"/>
      <c r="GVU1271" s="14"/>
      <c r="GVV1271" s="14"/>
      <c r="GVW1271" s="14"/>
      <c r="GVX1271" s="14"/>
      <c r="GVY1271" s="14"/>
      <c r="GVZ1271" s="14"/>
      <c r="GWA1271" s="14"/>
      <c r="GWB1271" s="14"/>
      <c r="GWC1271" s="14"/>
      <c r="GWD1271" s="14"/>
      <c r="GWE1271" s="14"/>
      <c r="GWF1271" s="14"/>
      <c r="GWG1271" s="14"/>
      <c r="GWH1271" s="14"/>
      <c r="GWI1271" s="14"/>
      <c r="GWJ1271" s="14"/>
      <c r="GWK1271" s="14"/>
      <c r="GWL1271" s="14"/>
      <c r="GWM1271" s="14"/>
      <c r="GWN1271" s="14"/>
      <c r="GWO1271" s="14"/>
      <c r="GWP1271" s="14"/>
      <c r="GWQ1271" s="14"/>
      <c r="GWR1271" s="14"/>
      <c r="GWS1271" s="14"/>
      <c r="GWT1271" s="14"/>
      <c r="GWU1271" s="14"/>
      <c r="GWV1271" s="14"/>
      <c r="GWW1271" s="14"/>
      <c r="GWX1271" s="14"/>
      <c r="GWY1271" s="14"/>
      <c r="GWZ1271" s="14"/>
      <c r="GXA1271" s="14"/>
      <c r="GXB1271" s="14"/>
      <c r="GXC1271" s="14"/>
      <c r="GXD1271" s="14"/>
      <c r="GXE1271" s="14"/>
      <c r="GXF1271" s="14"/>
      <c r="GXG1271" s="14"/>
      <c r="GXH1271" s="14"/>
      <c r="GXI1271" s="14"/>
      <c r="GXJ1271" s="14"/>
      <c r="GXK1271" s="14"/>
      <c r="GXL1271" s="14"/>
      <c r="GXM1271" s="14"/>
      <c r="GXN1271" s="14"/>
      <c r="GXO1271" s="14"/>
      <c r="GXP1271" s="14"/>
      <c r="GXQ1271" s="14"/>
      <c r="GXR1271" s="14"/>
      <c r="GXS1271" s="14"/>
      <c r="GXT1271" s="14"/>
      <c r="GXU1271" s="14"/>
      <c r="GXV1271" s="14"/>
      <c r="GXW1271" s="14"/>
      <c r="GXX1271" s="14"/>
      <c r="GXY1271" s="14"/>
      <c r="GXZ1271" s="14"/>
      <c r="GYA1271" s="14"/>
      <c r="GYB1271" s="14"/>
      <c r="GYC1271" s="14"/>
      <c r="GYD1271" s="14"/>
      <c r="GYE1271" s="14"/>
      <c r="GYF1271" s="14"/>
      <c r="GYG1271" s="14"/>
      <c r="GYH1271" s="14"/>
      <c r="GYI1271" s="14"/>
      <c r="GYJ1271" s="14"/>
      <c r="GYK1271" s="14"/>
      <c r="GYL1271" s="14"/>
      <c r="GYM1271" s="14"/>
      <c r="GYN1271" s="14"/>
      <c r="GYO1271" s="14"/>
      <c r="GYP1271" s="14"/>
      <c r="GYQ1271" s="14"/>
      <c r="GYR1271" s="14"/>
      <c r="GYS1271" s="14"/>
      <c r="GYT1271" s="14"/>
      <c r="GYU1271" s="14"/>
      <c r="GYV1271" s="14"/>
      <c r="GYW1271" s="14"/>
      <c r="GYX1271" s="14"/>
      <c r="GYY1271" s="14"/>
      <c r="GYZ1271" s="14"/>
      <c r="GZA1271" s="14"/>
      <c r="GZB1271" s="14"/>
      <c r="GZC1271" s="14"/>
      <c r="GZD1271" s="14"/>
      <c r="GZE1271" s="14"/>
      <c r="GZF1271" s="14"/>
      <c r="GZG1271" s="14"/>
      <c r="GZH1271" s="14"/>
      <c r="GZI1271" s="14"/>
      <c r="GZJ1271" s="14"/>
      <c r="GZK1271" s="14"/>
      <c r="GZL1271" s="14"/>
      <c r="GZM1271" s="14"/>
      <c r="GZN1271" s="14"/>
      <c r="GZO1271" s="14"/>
      <c r="GZP1271" s="14"/>
      <c r="GZQ1271" s="14"/>
      <c r="GZR1271" s="14"/>
      <c r="GZS1271" s="14"/>
      <c r="GZT1271" s="14"/>
      <c r="GZU1271" s="14"/>
      <c r="GZV1271" s="14"/>
      <c r="GZW1271" s="14"/>
      <c r="GZX1271" s="14"/>
      <c r="GZY1271" s="14"/>
      <c r="GZZ1271" s="14"/>
      <c r="HAA1271" s="14"/>
      <c r="HAB1271" s="14"/>
      <c r="HAC1271" s="14"/>
      <c r="HAD1271" s="14"/>
      <c r="HAE1271" s="14"/>
      <c r="HAF1271" s="14"/>
      <c r="HAG1271" s="14"/>
      <c r="HAH1271" s="14"/>
      <c r="HAI1271" s="14"/>
      <c r="HAJ1271" s="14"/>
      <c r="HAK1271" s="14"/>
      <c r="HAL1271" s="14"/>
      <c r="HAM1271" s="14"/>
      <c r="HAN1271" s="14"/>
      <c r="HAO1271" s="14"/>
      <c r="HAP1271" s="14"/>
      <c r="HAQ1271" s="14"/>
      <c r="HAR1271" s="14"/>
      <c r="HAS1271" s="14"/>
      <c r="HAT1271" s="14"/>
      <c r="HAU1271" s="14"/>
      <c r="HAV1271" s="14"/>
      <c r="HAW1271" s="14"/>
      <c r="HAX1271" s="14"/>
      <c r="HAY1271" s="14"/>
      <c r="HAZ1271" s="14"/>
      <c r="HBA1271" s="14"/>
      <c r="HBB1271" s="14"/>
      <c r="HBC1271" s="14"/>
      <c r="HBD1271" s="14"/>
      <c r="HBE1271" s="14"/>
      <c r="HBF1271" s="14"/>
      <c r="HBG1271" s="14"/>
      <c r="HBH1271" s="14"/>
      <c r="HBI1271" s="14"/>
      <c r="HBJ1271" s="14"/>
      <c r="HBK1271" s="14"/>
      <c r="HBL1271" s="14"/>
      <c r="HBM1271" s="14"/>
      <c r="HBN1271" s="14"/>
      <c r="HBO1271" s="14"/>
      <c r="HBP1271" s="14"/>
      <c r="HBQ1271" s="14"/>
      <c r="HBR1271" s="14"/>
      <c r="HBS1271" s="14"/>
      <c r="HBT1271" s="14"/>
      <c r="HBU1271" s="14"/>
      <c r="HBV1271" s="14"/>
      <c r="HBW1271" s="14"/>
      <c r="HBX1271" s="14"/>
      <c r="HBY1271" s="14"/>
      <c r="HBZ1271" s="14"/>
      <c r="HCA1271" s="14"/>
      <c r="HCB1271" s="14"/>
      <c r="HCC1271" s="14"/>
      <c r="HCD1271" s="14"/>
      <c r="HCE1271" s="14"/>
      <c r="HCF1271" s="14"/>
      <c r="HCG1271" s="14"/>
      <c r="HCH1271" s="14"/>
      <c r="HCI1271" s="14"/>
      <c r="HCJ1271" s="14"/>
      <c r="HCK1271" s="14"/>
      <c r="HCL1271" s="14"/>
      <c r="HCM1271" s="14"/>
      <c r="HCN1271" s="14"/>
      <c r="HCO1271" s="14"/>
      <c r="HCP1271" s="14"/>
      <c r="HCQ1271" s="14"/>
      <c r="HCR1271" s="14"/>
      <c r="HCS1271" s="14"/>
      <c r="HCT1271" s="14"/>
      <c r="HCU1271" s="14"/>
      <c r="HCV1271" s="14"/>
      <c r="HCW1271" s="14"/>
      <c r="HCX1271" s="14"/>
      <c r="HCY1271" s="14"/>
      <c r="HCZ1271" s="14"/>
      <c r="HDA1271" s="14"/>
      <c r="HDB1271" s="14"/>
      <c r="HDC1271" s="14"/>
      <c r="HDD1271" s="14"/>
      <c r="HDE1271" s="14"/>
      <c r="HDF1271" s="14"/>
      <c r="HDG1271" s="14"/>
      <c r="HDH1271" s="14"/>
      <c r="HDI1271" s="14"/>
      <c r="HDJ1271" s="14"/>
      <c r="HDK1271" s="14"/>
      <c r="HDL1271" s="14"/>
      <c r="HDM1271" s="14"/>
      <c r="HDN1271" s="14"/>
      <c r="HDO1271" s="14"/>
      <c r="HDP1271" s="14"/>
      <c r="HDQ1271" s="14"/>
      <c r="HDR1271" s="14"/>
      <c r="HDS1271" s="14"/>
      <c r="HDT1271" s="14"/>
      <c r="HDU1271" s="14"/>
      <c r="HDV1271" s="14"/>
      <c r="HDW1271" s="14"/>
      <c r="HDX1271" s="14"/>
      <c r="HDY1271" s="14"/>
      <c r="HDZ1271" s="14"/>
      <c r="HEA1271" s="14"/>
      <c r="HEB1271" s="14"/>
      <c r="HEC1271" s="14"/>
      <c r="HED1271" s="14"/>
      <c r="HEE1271" s="14"/>
      <c r="HEF1271" s="14"/>
      <c r="HEG1271" s="14"/>
      <c r="HEH1271" s="14"/>
      <c r="HEI1271" s="14"/>
      <c r="HEJ1271" s="14"/>
      <c r="HEK1271" s="14"/>
      <c r="HEL1271" s="14"/>
      <c r="HEM1271" s="14"/>
      <c r="HEN1271" s="14"/>
      <c r="HEO1271" s="14"/>
      <c r="HEP1271" s="14"/>
      <c r="HEQ1271" s="14"/>
      <c r="HER1271" s="14"/>
      <c r="HES1271" s="14"/>
      <c r="HET1271" s="14"/>
      <c r="HEU1271" s="14"/>
      <c r="HEV1271" s="14"/>
      <c r="HEW1271" s="14"/>
      <c r="HEX1271" s="14"/>
      <c r="HEY1271" s="14"/>
      <c r="HEZ1271" s="14"/>
      <c r="HFA1271" s="14"/>
      <c r="HFB1271" s="14"/>
      <c r="HFC1271" s="14"/>
      <c r="HFD1271" s="14"/>
      <c r="HFE1271" s="14"/>
      <c r="HFF1271" s="14"/>
      <c r="HFG1271" s="14"/>
      <c r="HFH1271" s="14"/>
      <c r="HFI1271" s="14"/>
      <c r="HFJ1271" s="14"/>
      <c r="HFK1271" s="14"/>
      <c r="HFL1271" s="14"/>
      <c r="HFM1271" s="14"/>
      <c r="HFN1271" s="14"/>
      <c r="HFO1271" s="14"/>
      <c r="HFP1271" s="14"/>
      <c r="HFQ1271" s="14"/>
      <c r="HFR1271" s="14"/>
      <c r="HFS1271" s="14"/>
      <c r="HFT1271" s="14"/>
      <c r="HFU1271" s="14"/>
      <c r="HFV1271" s="14"/>
      <c r="HFW1271" s="14"/>
      <c r="HFX1271" s="14"/>
      <c r="HFY1271" s="14"/>
      <c r="HFZ1271" s="14"/>
      <c r="HGA1271" s="14"/>
      <c r="HGB1271" s="14"/>
      <c r="HGC1271" s="14"/>
      <c r="HGD1271" s="14"/>
      <c r="HGE1271" s="14"/>
      <c r="HGF1271" s="14"/>
      <c r="HGG1271" s="14"/>
      <c r="HGH1271" s="14"/>
      <c r="HGI1271" s="14"/>
      <c r="HGJ1271" s="14"/>
      <c r="HGK1271" s="14"/>
      <c r="HGL1271" s="14"/>
      <c r="HGM1271" s="14"/>
      <c r="HGN1271" s="14"/>
      <c r="HGO1271" s="14"/>
      <c r="HGP1271" s="14"/>
      <c r="HGQ1271" s="14"/>
      <c r="HGR1271" s="14"/>
      <c r="HGS1271" s="14"/>
      <c r="HGT1271" s="14"/>
      <c r="HGU1271" s="14"/>
      <c r="HGV1271" s="14"/>
      <c r="HGW1271" s="14"/>
      <c r="HGX1271" s="14"/>
      <c r="HGY1271" s="14"/>
      <c r="HGZ1271" s="14"/>
      <c r="HHA1271" s="14"/>
      <c r="HHB1271" s="14"/>
      <c r="HHC1271" s="14"/>
      <c r="HHD1271" s="14"/>
      <c r="HHE1271" s="14"/>
      <c r="HHF1271" s="14"/>
      <c r="HHG1271" s="14"/>
      <c r="HHH1271" s="14"/>
      <c r="HHI1271" s="14"/>
      <c r="HHJ1271" s="14"/>
      <c r="HHK1271" s="14"/>
      <c r="HHL1271" s="14"/>
      <c r="HHM1271" s="14"/>
      <c r="HHN1271" s="14"/>
      <c r="HHO1271" s="14"/>
      <c r="HHP1271" s="14"/>
      <c r="HHQ1271" s="14"/>
      <c r="HHR1271" s="14"/>
      <c r="HHS1271" s="14"/>
      <c r="HHT1271" s="14"/>
      <c r="HHU1271" s="14"/>
      <c r="HHV1271" s="14"/>
      <c r="HHW1271" s="14"/>
      <c r="HHX1271" s="14"/>
      <c r="HHY1271" s="14"/>
      <c r="HHZ1271" s="14"/>
      <c r="HIA1271" s="14"/>
      <c r="HIB1271" s="14"/>
      <c r="HIC1271" s="14"/>
      <c r="HID1271" s="14"/>
      <c r="HIE1271" s="14"/>
      <c r="HIF1271" s="14"/>
      <c r="HIG1271" s="14"/>
      <c r="HIH1271" s="14"/>
      <c r="HII1271" s="14"/>
      <c r="HIJ1271" s="14"/>
      <c r="HIK1271" s="14"/>
      <c r="HIL1271" s="14"/>
      <c r="HIM1271" s="14"/>
      <c r="HIN1271" s="14"/>
      <c r="HIO1271" s="14"/>
      <c r="HIP1271" s="14"/>
      <c r="HIQ1271" s="14"/>
      <c r="HIR1271" s="14"/>
      <c r="HIS1271" s="14"/>
      <c r="HIT1271" s="14"/>
      <c r="HIU1271" s="14"/>
      <c r="HIV1271" s="14"/>
      <c r="HIW1271" s="14"/>
      <c r="HIX1271" s="14"/>
      <c r="HIY1271" s="14"/>
      <c r="HIZ1271" s="14"/>
      <c r="HJA1271" s="14"/>
      <c r="HJB1271" s="14"/>
      <c r="HJC1271" s="14"/>
      <c r="HJD1271" s="14"/>
      <c r="HJE1271" s="14"/>
      <c r="HJF1271" s="14"/>
      <c r="HJG1271" s="14"/>
      <c r="HJH1271" s="14"/>
      <c r="HJI1271" s="14"/>
      <c r="HJJ1271" s="14"/>
      <c r="HJK1271" s="14"/>
      <c r="HJL1271" s="14"/>
      <c r="HJM1271" s="14"/>
      <c r="HJN1271" s="14"/>
      <c r="HJO1271" s="14"/>
      <c r="HJP1271" s="14"/>
      <c r="HJQ1271" s="14"/>
      <c r="HJR1271" s="14"/>
      <c r="HJS1271" s="14"/>
      <c r="HJT1271" s="14"/>
      <c r="HJU1271" s="14"/>
      <c r="HJV1271" s="14"/>
      <c r="HJW1271" s="14"/>
      <c r="HJX1271" s="14"/>
      <c r="HJY1271" s="14"/>
      <c r="HJZ1271" s="14"/>
      <c r="HKA1271" s="14"/>
      <c r="HKB1271" s="14"/>
      <c r="HKC1271" s="14"/>
      <c r="HKD1271" s="14"/>
      <c r="HKE1271" s="14"/>
      <c r="HKF1271" s="14"/>
      <c r="HKG1271" s="14"/>
      <c r="HKH1271" s="14"/>
      <c r="HKI1271" s="14"/>
      <c r="HKJ1271" s="14"/>
      <c r="HKK1271" s="14"/>
      <c r="HKL1271" s="14"/>
      <c r="HKM1271" s="14"/>
      <c r="HKN1271" s="14"/>
      <c r="HKO1271" s="14"/>
      <c r="HKP1271" s="14"/>
      <c r="HKQ1271" s="14"/>
      <c r="HKR1271" s="14"/>
      <c r="HKS1271" s="14"/>
      <c r="HKT1271" s="14"/>
      <c r="HKU1271" s="14"/>
      <c r="HKV1271" s="14"/>
      <c r="HKW1271" s="14"/>
      <c r="HKX1271" s="14"/>
      <c r="HKY1271" s="14"/>
      <c r="HKZ1271" s="14"/>
      <c r="HLA1271" s="14"/>
      <c r="HLB1271" s="14"/>
      <c r="HLC1271" s="14"/>
      <c r="HLD1271" s="14"/>
      <c r="HLE1271" s="14"/>
      <c r="HLF1271" s="14"/>
      <c r="HLG1271" s="14"/>
      <c r="HLH1271" s="14"/>
      <c r="HLI1271" s="14"/>
      <c r="HLJ1271" s="14"/>
      <c r="HLK1271" s="14"/>
      <c r="HLL1271" s="14"/>
      <c r="HLM1271" s="14"/>
      <c r="HLN1271" s="14"/>
      <c r="HLO1271" s="14"/>
      <c r="HLP1271" s="14"/>
      <c r="HLQ1271" s="14"/>
      <c r="HLR1271" s="14"/>
      <c r="HLS1271" s="14"/>
      <c r="HLT1271" s="14"/>
      <c r="HLU1271" s="14"/>
      <c r="HLV1271" s="14"/>
      <c r="HLW1271" s="14"/>
      <c r="HLX1271" s="14"/>
      <c r="HLY1271" s="14"/>
      <c r="HLZ1271" s="14"/>
      <c r="HMA1271" s="14"/>
      <c r="HMB1271" s="14"/>
      <c r="HMC1271" s="14"/>
      <c r="HMD1271" s="14"/>
      <c r="HME1271" s="14"/>
      <c r="HMF1271" s="14"/>
      <c r="HMG1271" s="14"/>
      <c r="HMH1271" s="14"/>
      <c r="HMI1271" s="14"/>
      <c r="HMJ1271" s="14"/>
      <c r="HMK1271" s="14"/>
      <c r="HML1271" s="14"/>
      <c r="HMM1271" s="14"/>
      <c r="HMN1271" s="14"/>
      <c r="HMO1271" s="14"/>
      <c r="HMP1271" s="14"/>
      <c r="HMQ1271" s="14"/>
      <c r="HMR1271" s="14"/>
      <c r="HMS1271" s="14"/>
      <c r="HMT1271" s="14"/>
      <c r="HMU1271" s="14"/>
      <c r="HMV1271" s="14"/>
      <c r="HMW1271" s="14"/>
      <c r="HMX1271" s="14"/>
      <c r="HMY1271" s="14"/>
      <c r="HMZ1271" s="14"/>
      <c r="HNA1271" s="14"/>
      <c r="HNB1271" s="14"/>
      <c r="HNC1271" s="14"/>
      <c r="HND1271" s="14"/>
      <c r="HNE1271" s="14"/>
      <c r="HNF1271" s="14"/>
      <c r="HNG1271" s="14"/>
      <c r="HNH1271" s="14"/>
      <c r="HNI1271" s="14"/>
      <c r="HNJ1271" s="14"/>
      <c r="HNK1271" s="14"/>
      <c r="HNL1271" s="14"/>
      <c r="HNM1271" s="14"/>
      <c r="HNN1271" s="14"/>
      <c r="HNO1271" s="14"/>
      <c r="HNP1271" s="14"/>
      <c r="HNQ1271" s="14"/>
      <c r="HNR1271" s="14"/>
      <c r="HNS1271" s="14"/>
      <c r="HNT1271" s="14"/>
      <c r="HNU1271" s="14"/>
      <c r="HNV1271" s="14"/>
      <c r="HNW1271" s="14"/>
      <c r="HNX1271" s="14"/>
      <c r="HNY1271" s="14"/>
      <c r="HNZ1271" s="14"/>
      <c r="HOA1271" s="14"/>
      <c r="HOB1271" s="14"/>
      <c r="HOC1271" s="14"/>
      <c r="HOD1271" s="14"/>
      <c r="HOE1271" s="14"/>
      <c r="HOF1271" s="14"/>
      <c r="HOG1271" s="14"/>
      <c r="HOH1271" s="14"/>
      <c r="HOI1271" s="14"/>
      <c r="HOJ1271" s="14"/>
      <c r="HOK1271" s="14"/>
      <c r="HOL1271" s="14"/>
      <c r="HOM1271" s="14"/>
      <c r="HON1271" s="14"/>
      <c r="HOO1271" s="14"/>
      <c r="HOP1271" s="14"/>
      <c r="HOQ1271" s="14"/>
      <c r="HOR1271" s="14"/>
      <c r="HOS1271" s="14"/>
      <c r="HOT1271" s="14"/>
      <c r="HOU1271" s="14"/>
      <c r="HOV1271" s="14"/>
      <c r="HOW1271" s="14"/>
      <c r="HOX1271" s="14"/>
      <c r="HOY1271" s="14"/>
      <c r="HOZ1271" s="14"/>
      <c r="HPA1271" s="14"/>
      <c r="HPB1271" s="14"/>
      <c r="HPC1271" s="14"/>
      <c r="HPD1271" s="14"/>
      <c r="HPE1271" s="14"/>
      <c r="HPF1271" s="14"/>
      <c r="HPG1271" s="14"/>
      <c r="HPH1271" s="14"/>
      <c r="HPI1271" s="14"/>
      <c r="HPJ1271" s="14"/>
      <c r="HPK1271" s="14"/>
      <c r="HPL1271" s="14"/>
      <c r="HPM1271" s="14"/>
      <c r="HPN1271" s="14"/>
      <c r="HPO1271" s="14"/>
      <c r="HPP1271" s="14"/>
      <c r="HPQ1271" s="14"/>
      <c r="HPR1271" s="14"/>
      <c r="HPS1271" s="14"/>
      <c r="HPT1271" s="14"/>
      <c r="HPU1271" s="14"/>
      <c r="HPV1271" s="14"/>
      <c r="HPW1271" s="14"/>
      <c r="HPX1271" s="14"/>
      <c r="HPY1271" s="14"/>
      <c r="HPZ1271" s="14"/>
      <c r="HQA1271" s="14"/>
      <c r="HQB1271" s="14"/>
      <c r="HQC1271" s="14"/>
      <c r="HQD1271" s="14"/>
      <c r="HQE1271" s="14"/>
      <c r="HQF1271" s="14"/>
      <c r="HQG1271" s="14"/>
      <c r="HQH1271" s="14"/>
      <c r="HQI1271" s="14"/>
      <c r="HQJ1271" s="14"/>
      <c r="HQK1271" s="14"/>
      <c r="HQL1271" s="14"/>
      <c r="HQM1271" s="14"/>
      <c r="HQN1271" s="14"/>
      <c r="HQO1271" s="14"/>
      <c r="HQP1271" s="14"/>
      <c r="HQQ1271" s="14"/>
      <c r="HQR1271" s="14"/>
      <c r="HQS1271" s="14"/>
      <c r="HQT1271" s="14"/>
      <c r="HQU1271" s="14"/>
      <c r="HQV1271" s="14"/>
      <c r="HQW1271" s="14"/>
      <c r="HQX1271" s="14"/>
      <c r="HQY1271" s="14"/>
      <c r="HQZ1271" s="14"/>
      <c r="HRA1271" s="14"/>
      <c r="HRB1271" s="14"/>
      <c r="HRC1271" s="14"/>
      <c r="HRD1271" s="14"/>
      <c r="HRE1271" s="14"/>
      <c r="HRF1271" s="14"/>
      <c r="HRG1271" s="14"/>
      <c r="HRH1271" s="14"/>
      <c r="HRI1271" s="14"/>
      <c r="HRJ1271" s="14"/>
      <c r="HRK1271" s="14"/>
      <c r="HRL1271" s="14"/>
      <c r="HRM1271" s="14"/>
      <c r="HRN1271" s="14"/>
      <c r="HRO1271" s="14"/>
      <c r="HRP1271" s="14"/>
      <c r="HRQ1271" s="14"/>
      <c r="HRR1271" s="14"/>
      <c r="HRS1271" s="14"/>
      <c r="HRT1271" s="14"/>
      <c r="HRU1271" s="14"/>
      <c r="HRV1271" s="14"/>
      <c r="HRW1271" s="14"/>
      <c r="HRX1271" s="14"/>
      <c r="HRY1271" s="14"/>
      <c r="HRZ1271" s="14"/>
      <c r="HSA1271" s="14"/>
      <c r="HSB1271" s="14"/>
      <c r="HSC1271" s="14"/>
      <c r="HSD1271" s="14"/>
      <c r="HSE1271" s="14"/>
      <c r="HSF1271" s="14"/>
      <c r="HSG1271" s="14"/>
      <c r="HSH1271" s="14"/>
      <c r="HSI1271" s="14"/>
      <c r="HSJ1271" s="14"/>
      <c r="HSK1271" s="14"/>
      <c r="HSL1271" s="14"/>
      <c r="HSM1271" s="14"/>
      <c r="HSN1271" s="14"/>
      <c r="HSO1271" s="14"/>
      <c r="HSP1271" s="14"/>
      <c r="HSQ1271" s="14"/>
      <c r="HSR1271" s="14"/>
      <c r="HSS1271" s="14"/>
      <c r="HST1271" s="14"/>
      <c r="HSU1271" s="14"/>
      <c r="HSV1271" s="14"/>
      <c r="HSW1271" s="14"/>
      <c r="HSX1271" s="14"/>
      <c r="HSY1271" s="14"/>
      <c r="HSZ1271" s="14"/>
      <c r="HTA1271" s="14"/>
      <c r="HTB1271" s="14"/>
      <c r="HTC1271" s="14"/>
      <c r="HTD1271" s="14"/>
      <c r="HTE1271" s="14"/>
      <c r="HTF1271" s="14"/>
      <c r="HTG1271" s="14"/>
      <c r="HTH1271" s="14"/>
      <c r="HTI1271" s="14"/>
      <c r="HTJ1271" s="14"/>
      <c r="HTK1271" s="14"/>
      <c r="HTL1271" s="14"/>
      <c r="HTM1271" s="14"/>
      <c r="HTN1271" s="14"/>
      <c r="HTO1271" s="14"/>
      <c r="HTP1271" s="14"/>
      <c r="HTQ1271" s="14"/>
      <c r="HTR1271" s="14"/>
      <c r="HTS1271" s="14"/>
      <c r="HTT1271" s="14"/>
      <c r="HTU1271" s="14"/>
      <c r="HTV1271" s="14"/>
      <c r="HTW1271" s="14"/>
      <c r="HTX1271" s="14"/>
      <c r="HTY1271" s="14"/>
      <c r="HTZ1271" s="14"/>
      <c r="HUA1271" s="14"/>
      <c r="HUB1271" s="14"/>
      <c r="HUC1271" s="14"/>
      <c r="HUD1271" s="14"/>
      <c r="HUE1271" s="14"/>
      <c r="HUF1271" s="14"/>
      <c r="HUG1271" s="14"/>
      <c r="HUH1271" s="14"/>
      <c r="HUI1271" s="14"/>
      <c r="HUJ1271" s="14"/>
      <c r="HUK1271" s="14"/>
      <c r="HUL1271" s="14"/>
      <c r="HUM1271" s="14"/>
      <c r="HUN1271" s="14"/>
      <c r="HUO1271" s="14"/>
      <c r="HUP1271" s="14"/>
      <c r="HUQ1271" s="14"/>
      <c r="HUR1271" s="14"/>
      <c r="HUS1271" s="14"/>
      <c r="HUT1271" s="14"/>
      <c r="HUU1271" s="14"/>
      <c r="HUV1271" s="14"/>
      <c r="HUW1271" s="14"/>
      <c r="HUX1271" s="14"/>
      <c r="HUY1271" s="14"/>
      <c r="HUZ1271" s="14"/>
      <c r="HVA1271" s="14"/>
      <c r="HVB1271" s="14"/>
      <c r="HVC1271" s="14"/>
      <c r="HVD1271" s="14"/>
      <c r="HVE1271" s="14"/>
      <c r="HVF1271" s="14"/>
      <c r="HVG1271" s="14"/>
      <c r="HVH1271" s="14"/>
      <c r="HVI1271" s="14"/>
      <c r="HVJ1271" s="14"/>
      <c r="HVK1271" s="14"/>
      <c r="HVL1271" s="14"/>
      <c r="HVM1271" s="14"/>
      <c r="HVN1271" s="14"/>
      <c r="HVO1271" s="14"/>
      <c r="HVP1271" s="14"/>
      <c r="HVQ1271" s="14"/>
      <c r="HVR1271" s="14"/>
      <c r="HVS1271" s="14"/>
      <c r="HVT1271" s="14"/>
      <c r="HVU1271" s="14"/>
      <c r="HVV1271" s="14"/>
      <c r="HVW1271" s="14"/>
      <c r="HVX1271" s="14"/>
      <c r="HVY1271" s="14"/>
      <c r="HVZ1271" s="14"/>
      <c r="HWA1271" s="14"/>
      <c r="HWB1271" s="14"/>
      <c r="HWC1271" s="14"/>
      <c r="HWD1271" s="14"/>
      <c r="HWE1271" s="14"/>
      <c r="HWF1271" s="14"/>
      <c r="HWG1271" s="14"/>
      <c r="HWH1271" s="14"/>
      <c r="HWI1271" s="14"/>
      <c r="HWJ1271" s="14"/>
      <c r="HWK1271" s="14"/>
      <c r="HWL1271" s="14"/>
      <c r="HWM1271" s="14"/>
      <c r="HWN1271" s="14"/>
      <c r="HWO1271" s="14"/>
      <c r="HWP1271" s="14"/>
      <c r="HWQ1271" s="14"/>
      <c r="HWR1271" s="14"/>
      <c r="HWS1271" s="14"/>
      <c r="HWT1271" s="14"/>
      <c r="HWU1271" s="14"/>
      <c r="HWV1271" s="14"/>
      <c r="HWW1271" s="14"/>
      <c r="HWX1271" s="14"/>
      <c r="HWY1271" s="14"/>
      <c r="HWZ1271" s="14"/>
      <c r="HXA1271" s="14"/>
      <c r="HXB1271" s="14"/>
      <c r="HXC1271" s="14"/>
      <c r="HXD1271" s="14"/>
      <c r="HXE1271" s="14"/>
      <c r="HXF1271" s="14"/>
      <c r="HXG1271" s="14"/>
      <c r="HXH1271" s="14"/>
      <c r="HXI1271" s="14"/>
      <c r="HXJ1271" s="14"/>
      <c r="HXK1271" s="14"/>
      <c r="HXL1271" s="14"/>
      <c r="HXM1271" s="14"/>
      <c r="HXN1271" s="14"/>
      <c r="HXO1271" s="14"/>
      <c r="HXP1271" s="14"/>
      <c r="HXQ1271" s="14"/>
      <c r="HXR1271" s="14"/>
      <c r="HXS1271" s="14"/>
      <c r="HXT1271" s="14"/>
      <c r="HXU1271" s="14"/>
      <c r="HXV1271" s="14"/>
      <c r="HXW1271" s="14"/>
      <c r="HXX1271" s="14"/>
      <c r="HXY1271" s="14"/>
      <c r="HXZ1271" s="14"/>
      <c r="HYA1271" s="14"/>
      <c r="HYB1271" s="14"/>
      <c r="HYC1271" s="14"/>
      <c r="HYD1271" s="14"/>
      <c r="HYE1271" s="14"/>
      <c r="HYF1271" s="14"/>
      <c r="HYG1271" s="14"/>
      <c r="HYH1271" s="14"/>
      <c r="HYI1271" s="14"/>
      <c r="HYJ1271" s="14"/>
      <c r="HYK1271" s="14"/>
      <c r="HYL1271" s="14"/>
      <c r="HYM1271" s="14"/>
      <c r="HYN1271" s="14"/>
      <c r="HYO1271" s="14"/>
      <c r="HYP1271" s="14"/>
      <c r="HYQ1271" s="14"/>
      <c r="HYR1271" s="14"/>
      <c r="HYS1271" s="14"/>
      <c r="HYT1271" s="14"/>
      <c r="HYU1271" s="14"/>
      <c r="HYV1271" s="14"/>
      <c r="HYW1271" s="14"/>
      <c r="HYX1271" s="14"/>
      <c r="HYY1271" s="14"/>
      <c r="HYZ1271" s="14"/>
      <c r="HZA1271" s="14"/>
      <c r="HZB1271" s="14"/>
      <c r="HZC1271" s="14"/>
      <c r="HZD1271" s="14"/>
      <c r="HZE1271" s="14"/>
      <c r="HZF1271" s="14"/>
      <c r="HZG1271" s="14"/>
      <c r="HZH1271" s="14"/>
      <c r="HZI1271" s="14"/>
      <c r="HZJ1271" s="14"/>
      <c r="HZK1271" s="14"/>
      <c r="HZL1271" s="14"/>
      <c r="HZM1271" s="14"/>
      <c r="HZN1271" s="14"/>
      <c r="HZO1271" s="14"/>
      <c r="HZP1271" s="14"/>
      <c r="HZQ1271" s="14"/>
      <c r="HZR1271" s="14"/>
      <c r="HZS1271" s="14"/>
      <c r="HZT1271" s="14"/>
      <c r="HZU1271" s="14"/>
      <c r="HZV1271" s="14"/>
      <c r="HZW1271" s="14"/>
      <c r="HZX1271" s="14"/>
      <c r="HZY1271" s="14"/>
      <c r="HZZ1271" s="14"/>
      <c r="IAA1271" s="14"/>
      <c r="IAB1271" s="14"/>
      <c r="IAC1271" s="14"/>
      <c r="IAD1271" s="14"/>
      <c r="IAE1271" s="14"/>
      <c r="IAF1271" s="14"/>
      <c r="IAG1271" s="14"/>
      <c r="IAH1271" s="14"/>
      <c r="IAI1271" s="14"/>
      <c r="IAJ1271" s="14"/>
      <c r="IAK1271" s="14"/>
      <c r="IAL1271" s="14"/>
      <c r="IAM1271" s="14"/>
      <c r="IAN1271" s="14"/>
      <c r="IAO1271" s="14"/>
      <c r="IAP1271" s="14"/>
      <c r="IAQ1271" s="14"/>
      <c r="IAR1271" s="14"/>
      <c r="IAS1271" s="14"/>
      <c r="IAT1271" s="14"/>
      <c r="IAU1271" s="14"/>
      <c r="IAV1271" s="14"/>
      <c r="IAW1271" s="14"/>
      <c r="IAX1271" s="14"/>
      <c r="IAY1271" s="14"/>
      <c r="IAZ1271" s="14"/>
      <c r="IBA1271" s="14"/>
      <c r="IBB1271" s="14"/>
      <c r="IBC1271" s="14"/>
      <c r="IBD1271" s="14"/>
      <c r="IBE1271" s="14"/>
      <c r="IBF1271" s="14"/>
      <c r="IBG1271" s="14"/>
      <c r="IBH1271" s="14"/>
      <c r="IBI1271" s="14"/>
      <c r="IBJ1271" s="14"/>
      <c r="IBK1271" s="14"/>
      <c r="IBL1271" s="14"/>
      <c r="IBM1271" s="14"/>
      <c r="IBN1271" s="14"/>
      <c r="IBO1271" s="14"/>
      <c r="IBP1271" s="14"/>
      <c r="IBQ1271" s="14"/>
      <c r="IBR1271" s="14"/>
      <c r="IBS1271" s="14"/>
      <c r="IBT1271" s="14"/>
      <c r="IBU1271" s="14"/>
      <c r="IBV1271" s="14"/>
      <c r="IBW1271" s="14"/>
      <c r="IBX1271" s="14"/>
      <c r="IBY1271" s="14"/>
      <c r="IBZ1271" s="14"/>
      <c r="ICA1271" s="14"/>
      <c r="ICB1271" s="14"/>
      <c r="ICC1271" s="14"/>
      <c r="ICD1271" s="14"/>
      <c r="ICE1271" s="14"/>
      <c r="ICF1271" s="14"/>
      <c r="ICG1271" s="14"/>
      <c r="ICH1271" s="14"/>
      <c r="ICI1271" s="14"/>
      <c r="ICJ1271" s="14"/>
      <c r="ICK1271" s="14"/>
      <c r="ICL1271" s="14"/>
      <c r="ICM1271" s="14"/>
      <c r="ICN1271" s="14"/>
      <c r="ICO1271" s="14"/>
      <c r="ICP1271" s="14"/>
      <c r="ICQ1271" s="14"/>
      <c r="ICR1271" s="14"/>
      <c r="ICS1271" s="14"/>
      <c r="ICT1271" s="14"/>
      <c r="ICU1271" s="14"/>
      <c r="ICV1271" s="14"/>
      <c r="ICW1271" s="14"/>
      <c r="ICX1271" s="14"/>
      <c r="ICY1271" s="14"/>
      <c r="ICZ1271" s="14"/>
      <c r="IDA1271" s="14"/>
      <c r="IDB1271" s="14"/>
      <c r="IDC1271" s="14"/>
      <c r="IDD1271" s="14"/>
      <c r="IDE1271" s="14"/>
      <c r="IDF1271" s="14"/>
      <c r="IDG1271" s="14"/>
      <c r="IDH1271" s="14"/>
      <c r="IDI1271" s="14"/>
      <c r="IDJ1271" s="14"/>
      <c r="IDK1271" s="14"/>
      <c r="IDL1271" s="14"/>
      <c r="IDM1271" s="14"/>
      <c r="IDN1271" s="14"/>
      <c r="IDO1271" s="14"/>
      <c r="IDP1271" s="14"/>
      <c r="IDQ1271" s="14"/>
      <c r="IDR1271" s="14"/>
      <c r="IDS1271" s="14"/>
      <c r="IDT1271" s="14"/>
      <c r="IDU1271" s="14"/>
      <c r="IDV1271" s="14"/>
      <c r="IDW1271" s="14"/>
      <c r="IDX1271" s="14"/>
      <c r="IDY1271" s="14"/>
      <c r="IDZ1271" s="14"/>
      <c r="IEA1271" s="14"/>
      <c r="IEB1271" s="14"/>
      <c r="IEC1271" s="14"/>
      <c r="IED1271" s="14"/>
      <c r="IEE1271" s="14"/>
      <c r="IEF1271" s="14"/>
      <c r="IEG1271" s="14"/>
      <c r="IEH1271" s="14"/>
      <c r="IEI1271" s="14"/>
      <c r="IEJ1271" s="14"/>
      <c r="IEK1271" s="14"/>
      <c r="IEL1271" s="14"/>
      <c r="IEM1271" s="14"/>
      <c r="IEN1271" s="14"/>
      <c r="IEO1271" s="14"/>
      <c r="IEP1271" s="14"/>
      <c r="IEQ1271" s="14"/>
      <c r="IER1271" s="14"/>
      <c r="IES1271" s="14"/>
      <c r="IET1271" s="14"/>
      <c r="IEU1271" s="14"/>
      <c r="IEV1271" s="14"/>
      <c r="IEW1271" s="14"/>
      <c r="IEX1271" s="14"/>
      <c r="IEY1271" s="14"/>
      <c r="IEZ1271" s="14"/>
      <c r="IFA1271" s="14"/>
      <c r="IFB1271" s="14"/>
      <c r="IFC1271" s="14"/>
      <c r="IFD1271" s="14"/>
      <c r="IFE1271" s="14"/>
      <c r="IFF1271" s="14"/>
      <c r="IFG1271" s="14"/>
      <c r="IFH1271" s="14"/>
      <c r="IFI1271" s="14"/>
      <c r="IFJ1271" s="14"/>
      <c r="IFK1271" s="14"/>
      <c r="IFL1271" s="14"/>
      <c r="IFM1271" s="14"/>
      <c r="IFN1271" s="14"/>
      <c r="IFO1271" s="14"/>
      <c r="IFP1271" s="14"/>
      <c r="IFQ1271" s="14"/>
      <c r="IFR1271" s="14"/>
      <c r="IFS1271" s="14"/>
      <c r="IFT1271" s="14"/>
      <c r="IFU1271" s="14"/>
      <c r="IFV1271" s="14"/>
      <c r="IFW1271" s="14"/>
      <c r="IFX1271" s="14"/>
      <c r="IFY1271" s="14"/>
      <c r="IFZ1271" s="14"/>
      <c r="IGA1271" s="14"/>
      <c r="IGB1271" s="14"/>
      <c r="IGC1271" s="14"/>
      <c r="IGD1271" s="14"/>
      <c r="IGE1271" s="14"/>
      <c r="IGF1271" s="14"/>
      <c r="IGG1271" s="14"/>
      <c r="IGH1271" s="14"/>
      <c r="IGI1271" s="14"/>
      <c r="IGJ1271" s="14"/>
      <c r="IGK1271" s="14"/>
      <c r="IGL1271" s="14"/>
      <c r="IGM1271" s="14"/>
      <c r="IGN1271" s="14"/>
      <c r="IGO1271" s="14"/>
      <c r="IGP1271" s="14"/>
      <c r="IGQ1271" s="14"/>
      <c r="IGR1271" s="14"/>
      <c r="IGS1271" s="14"/>
      <c r="IGT1271" s="14"/>
      <c r="IGU1271" s="14"/>
      <c r="IGV1271" s="14"/>
      <c r="IGW1271" s="14"/>
      <c r="IGX1271" s="14"/>
      <c r="IGY1271" s="14"/>
      <c r="IGZ1271" s="14"/>
      <c r="IHA1271" s="14"/>
      <c r="IHB1271" s="14"/>
      <c r="IHC1271" s="14"/>
      <c r="IHD1271" s="14"/>
      <c r="IHE1271" s="14"/>
      <c r="IHF1271" s="14"/>
      <c r="IHG1271" s="14"/>
      <c r="IHH1271" s="14"/>
      <c r="IHI1271" s="14"/>
      <c r="IHJ1271" s="14"/>
      <c r="IHK1271" s="14"/>
      <c r="IHL1271" s="14"/>
      <c r="IHM1271" s="14"/>
      <c r="IHN1271" s="14"/>
      <c r="IHO1271" s="14"/>
      <c r="IHP1271" s="14"/>
      <c r="IHQ1271" s="14"/>
      <c r="IHR1271" s="14"/>
      <c r="IHS1271" s="14"/>
      <c r="IHT1271" s="14"/>
      <c r="IHU1271" s="14"/>
      <c r="IHV1271" s="14"/>
      <c r="IHW1271" s="14"/>
      <c r="IHX1271" s="14"/>
      <c r="IHY1271" s="14"/>
      <c r="IHZ1271" s="14"/>
      <c r="IIA1271" s="14"/>
      <c r="IIB1271" s="14"/>
      <c r="IIC1271" s="14"/>
      <c r="IID1271" s="14"/>
      <c r="IIE1271" s="14"/>
      <c r="IIF1271" s="14"/>
      <c r="IIG1271" s="14"/>
      <c r="IIH1271" s="14"/>
      <c r="III1271" s="14"/>
      <c r="IIJ1271" s="14"/>
      <c r="IIK1271" s="14"/>
      <c r="IIL1271" s="14"/>
      <c r="IIM1271" s="14"/>
      <c r="IIN1271" s="14"/>
      <c r="IIO1271" s="14"/>
      <c r="IIP1271" s="14"/>
      <c r="IIQ1271" s="14"/>
      <c r="IIR1271" s="14"/>
      <c r="IIS1271" s="14"/>
      <c r="IIT1271" s="14"/>
      <c r="IIU1271" s="14"/>
      <c r="IIV1271" s="14"/>
      <c r="IIW1271" s="14"/>
      <c r="IIX1271" s="14"/>
      <c r="IIY1271" s="14"/>
      <c r="IIZ1271" s="14"/>
      <c r="IJA1271" s="14"/>
      <c r="IJB1271" s="14"/>
      <c r="IJC1271" s="14"/>
      <c r="IJD1271" s="14"/>
      <c r="IJE1271" s="14"/>
      <c r="IJF1271" s="14"/>
      <c r="IJG1271" s="14"/>
      <c r="IJH1271" s="14"/>
      <c r="IJI1271" s="14"/>
      <c r="IJJ1271" s="14"/>
      <c r="IJK1271" s="14"/>
      <c r="IJL1271" s="14"/>
      <c r="IJM1271" s="14"/>
      <c r="IJN1271" s="14"/>
      <c r="IJO1271" s="14"/>
      <c r="IJP1271" s="14"/>
      <c r="IJQ1271" s="14"/>
      <c r="IJR1271" s="14"/>
      <c r="IJS1271" s="14"/>
      <c r="IJT1271" s="14"/>
      <c r="IJU1271" s="14"/>
      <c r="IJV1271" s="14"/>
      <c r="IJW1271" s="14"/>
      <c r="IJX1271" s="14"/>
      <c r="IJY1271" s="14"/>
      <c r="IJZ1271" s="14"/>
      <c r="IKA1271" s="14"/>
      <c r="IKB1271" s="14"/>
      <c r="IKC1271" s="14"/>
      <c r="IKD1271" s="14"/>
      <c r="IKE1271" s="14"/>
      <c r="IKF1271" s="14"/>
      <c r="IKG1271" s="14"/>
      <c r="IKH1271" s="14"/>
      <c r="IKI1271" s="14"/>
      <c r="IKJ1271" s="14"/>
      <c r="IKK1271" s="14"/>
      <c r="IKL1271" s="14"/>
      <c r="IKM1271" s="14"/>
      <c r="IKN1271" s="14"/>
      <c r="IKO1271" s="14"/>
      <c r="IKP1271" s="14"/>
      <c r="IKQ1271" s="14"/>
      <c r="IKR1271" s="14"/>
      <c r="IKS1271" s="14"/>
      <c r="IKT1271" s="14"/>
      <c r="IKU1271" s="14"/>
      <c r="IKV1271" s="14"/>
      <c r="IKW1271" s="14"/>
      <c r="IKX1271" s="14"/>
      <c r="IKY1271" s="14"/>
      <c r="IKZ1271" s="14"/>
      <c r="ILA1271" s="14"/>
      <c r="ILB1271" s="14"/>
      <c r="ILC1271" s="14"/>
      <c r="ILD1271" s="14"/>
      <c r="ILE1271" s="14"/>
      <c r="ILF1271" s="14"/>
      <c r="ILG1271" s="14"/>
      <c r="ILH1271" s="14"/>
      <c r="ILI1271" s="14"/>
      <c r="ILJ1271" s="14"/>
      <c r="ILK1271" s="14"/>
      <c r="ILL1271" s="14"/>
      <c r="ILM1271" s="14"/>
      <c r="ILN1271" s="14"/>
      <c r="ILO1271" s="14"/>
      <c r="ILP1271" s="14"/>
      <c r="ILQ1271" s="14"/>
      <c r="ILR1271" s="14"/>
      <c r="ILS1271" s="14"/>
      <c r="ILT1271" s="14"/>
      <c r="ILU1271" s="14"/>
      <c r="ILV1271" s="14"/>
      <c r="ILW1271" s="14"/>
      <c r="ILX1271" s="14"/>
      <c r="ILY1271" s="14"/>
      <c r="ILZ1271" s="14"/>
      <c r="IMA1271" s="14"/>
      <c r="IMB1271" s="14"/>
      <c r="IMC1271" s="14"/>
      <c r="IMD1271" s="14"/>
      <c r="IME1271" s="14"/>
      <c r="IMF1271" s="14"/>
      <c r="IMG1271" s="14"/>
      <c r="IMH1271" s="14"/>
      <c r="IMI1271" s="14"/>
      <c r="IMJ1271" s="14"/>
      <c r="IMK1271" s="14"/>
      <c r="IML1271" s="14"/>
      <c r="IMM1271" s="14"/>
      <c r="IMN1271" s="14"/>
      <c r="IMO1271" s="14"/>
      <c r="IMP1271" s="14"/>
      <c r="IMQ1271" s="14"/>
      <c r="IMR1271" s="14"/>
      <c r="IMS1271" s="14"/>
      <c r="IMT1271" s="14"/>
      <c r="IMU1271" s="14"/>
      <c r="IMV1271" s="14"/>
      <c r="IMW1271" s="14"/>
      <c r="IMX1271" s="14"/>
      <c r="IMY1271" s="14"/>
      <c r="IMZ1271" s="14"/>
      <c r="INA1271" s="14"/>
      <c r="INB1271" s="14"/>
      <c r="INC1271" s="14"/>
      <c r="IND1271" s="14"/>
      <c r="INE1271" s="14"/>
      <c r="INF1271" s="14"/>
      <c r="ING1271" s="14"/>
      <c r="INH1271" s="14"/>
      <c r="INI1271" s="14"/>
      <c r="INJ1271" s="14"/>
      <c r="INK1271" s="14"/>
      <c r="INL1271" s="14"/>
      <c r="INM1271" s="14"/>
      <c r="INN1271" s="14"/>
      <c r="INO1271" s="14"/>
      <c r="INP1271" s="14"/>
      <c r="INQ1271" s="14"/>
      <c r="INR1271" s="14"/>
      <c r="INS1271" s="14"/>
      <c r="INT1271" s="14"/>
      <c r="INU1271" s="14"/>
      <c r="INV1271" s="14"/>
      <c r="INW1271" s="14"/>
      <c r="INX1271" s="14"/>
      <c r="INY1271" s="14"/>
      <c r="INZ1271" s="14"/>
      <c r="IOA1271" s="14"/>
      <c r="IOB1271" s="14"/>
      <c r="IOC1271" s="14"/>
      <c r="IOD1271" s="14"/>
      <c r="IOE1271" s="14"/>
      <c r="IOF1271" s="14"/>
      <c r="IOG1271" s="14"/>
      <c r="IOH1271" s="14"/>
      <c r="IOI1271" s="14"/>
      <c r="IOJ1271" s="14"/>
      <c r="IOK1271" s="14"/>
      <c r="IOL1271" s="14"/>
      <c r="IOM1271" s="14"/>
      <c r="ION1271" s="14"/>
      <c r="IOO1271" s="14"/>
      <c r="IOP1271" s="14"/>
      <c r="IOQ1271" s="14"/>
      <c r="IOR1271" s="14"/>
      <c r="IOS1271" s="14"/>
      <c r="IOT1271" s="14"/>
      <c r="IOU1271" s="14"/>
      <c r="IOV1271" s="14"/>
      <c r="IOW1271" s="14"/>
      <c r="IOX1271" s="14"/>
      <c r="IOY1271" s="14"/>
      <c r="IOZ1271" s="14"/>
      <c r="IPA1271" s="14"/>
      <c r="IPB1271" s="14"/>
      <c r="IPC1271" s="14"/>
      <c r="IPD1271" s="14"/>
      <c r="IPE1271" s="14"/>
      <c r="IPF1271" s="14"/>
      <c r="IPG1271" s="14"/>
      <c r="IPH1271" s="14"/>
      <c r="IPI1271" s="14"/>
      <c r="IPJ1271" s="14"/>
      <c r="IPK1271" s="14"/>
      <c r="IPL1271" s="14"/>
      <c r="IPM1271" s="14"/>
      <c r="IPN1271" s="14"/>
      <c r="IPO1271" s="14"/>
      <c r="IPP1271" s="14"/>
      <c r="IPQ1271" s="14"/>
      <c r="IPR1271" s="14"/>
      <c r="IPS1271" s="14"/>
      <c r="IPT1271" s="14"/>
      <c r="IPU1271" s="14"/>
      <c r="IPV1271" s="14"/>
      <c r="IPW1271" s="14"/>
      <c r="IPX1271" s="14"/>
      <c r="IPY1271" s="14"/>
      <c r="IPZ1271" s="14"/>
      <c r="IQA1271" s="14"/>
      <c r="IQB1271" s="14"/>
      <c r="IQC1271" s="14"/>
      <c r="IQD1271" s="14"/>
      <c r="IQE1271" s="14"/>
      <c r="IQF1271" s="14"/>
      <c r="IQG1271" s="14"/>
      <c r="IQH1271" s="14"/>
      <c r="IQI1271" s="14"/>
      <c r="IQJ1271" s="14"/>
      <c r="IQK1271" s="14"/>
      <c r="IQL1271" s="14"/>
      <c r="IQM1271" s="14"/>
      <c r="IQN1271" s="14"/>
      <c r="IQO1271" s="14"/>
      <c r="IQP1271" s="14"/>
      <c r="IQQ1271" s="14"/>
      <c r="IQR1271" s="14"/>
      <c r="IQS1271" s="14"/>
      <c r="IQT1271" s="14"/>
      <c r="IQU1271" s="14"/>
      <c r="IQV1271" s="14"/>
      <c r="IQW1271" s="14"/>
      <c r="IQX1271" s="14"/>
      <c r="IQY1271" s="14"/>
      <c r="IQZ1271" s="14"/>
      <c r="IRA1271" s="14"/>
      <c r="IRB1271" s="14"/>
      <c r="IRC1271" s="14"/>
      <c r="IRD1271" s="14"/>
      <c r="IRE1271" s="14"/>
      <c r="IRF1271" s="14"/>
      <c r="IRG1271" s="14"/>
      <c r="IRH1271" s="14"/>
      <c r="IRI1271" s="14"/>
      <c r="IRJ1271" s="14"/>
      <c r="IRK1271" s="14"/>
      <c r="IRL1271" s="14"/>
      <c r="IRM1271" s="14"/>
      <c r="IRN1271" s="14"/>
      <c r="IRO1271" s="14"/>
      <c r="IRP1271" s="14"/>
      <c r="IRQ1271" s="14"/>
      <c r="IRR1271" s="14"/>
      <c r="IRS1271" s="14"/>
      <c r="IRT1271" s="14"/>
      <c r="IRU1271" s="14"/>
      <c r="IRV1271" s="14"/>
      <c r="IRW1271" s="14"/>
      <c r="IRX1271" s="14"/>
      <c r="IRY1271" s="14"/>
      <c r="IRZ1271" s="14"/>
      <c r="ISA1271" s="14"/>
      <c r="ISB1271" s="14"/>
      <c r="ISC1271" s="14"/>
      <c r="ISD1271" s="14"/>
      <c r="ISE1271" s="14"/>
      <c r="ISF1271" s="14"/>
      <c r="ISG1271" s="14"/>
      <c r="ISH1271" s="14"/>
      <c r="ISI1271" s="14"/>
      <c r="ISJ1271" s="14"/>
      <c r="ISK1271" s="14"/>
      <c r="ISL1271" s="14"/>
      <c r="ISM1271" s="14"/>
      <c r="ISN1271" s="14"/>
      <c r="ISO1271" s="14"/>
      <c r="ISP1271" s="14"/>
      <c r="ISQ1271" s="14"/>
      <c r="ISR1271" s="14"/>
      <c r="ISS1271" s="14"/>
      <c r="IST1271" s="14"/>
      <c r="ISU1271" s="14"/>
      <c r="ISV1271" s="14"/>
      <c r="ISW1271" s="14"/>
      <c r="ISX1271" s="14"/>
      <c r="ISY1271" s="14"/>
      <c r="ISZ1271" s="14"/>
      <c r="ITA1271" s="14"/>
      <c r="ITB1271" s="14"/>
      <c r="ITC1271" s="14"/>
      <c r="ITD1271" s="14"/>
      <c r="ITE1271" s="14"/>
      <c r="ITF1271" s="14"/>
      <c r="ITG1271" s="14"/>
      <c r="ITH1271" s="14"/>
      <c r="ITI1271" s="14"/>
      <c r="ITJ1271" s="14"/>
      <c r="ITK1271" s="14"/>
      <c r="ITL1271" s="14"/>
      <c r="ITM1271" s="14"/>
      <c r="ITN1271" s="14"/>
      <c r="ITO1271" s="14"/>
      <c r="ITP1271" s="14"/>
      <c r="ITQ1271" s="14"/>
      <c r="ITR1271" s="14"/>
      <c r="ITS1271" s="14"/>
      <c r="ITT1271" s="14"/>
      <c r="ITU1271" s="14"/>
      <c r="ITV1271" s="14"/>
      <c r="ITW1271" s="14"/>
      <c r="ITX1271" s="14"/>
      <c r="ITY1271" s="14"/>
      <c r="ITZ1271" s="14"/>
      <c r="IUA1271" s="14"/>
      <c r="IUB1271" s="14"/>
      <c r="IUC1271" s="14"/>
      <c r="IUD1271" s="14"/>
      <c r="IUE1271" s="14"/>
      <c r="IUF1271" s="14"/>
      <c r="IUG1271" s="14"/>
      <c r="IUH1271" s="14"/>
      <c r="IUI1271" s="14"/>
      <c r="IUJ1271" s="14"/>
      <c r="IUK1271" s="14"/>
      <c r="IUL1271" s="14"/>
      <c r="IUM1271" s="14"/>
      <c r="IUN1271" s="14"/>
      <c r="IUO1271" s="14"/>
      <c r="IUP1271" s="14"/>
      <c r="IUQ1271" s="14"/>
      <c r="IUR1271" s="14"/>
      <c r="IUS1271" s="14"/>
      <c r="IUT1271" s="14"/>
      <c r="IUU1271" s="14"/>
      <c r="IUV1271" s="14"/>
      <c r="IUW1271" s="14"/>
      <c r="IUX1271" s="14"/>
      <c r="IUY1271" s="14"/>
      <c r="IUZ1271" s="14"/>
      <c r="IVA1271" s="14"/>
      <c r="IVB1271" s="14"/>
      <c r="IVC1271" s="14"/>
      <c r="IVD1271" s="14"/>
      <c r="IVE1271" s="14"/>
      <c r="IVF1271" s="14"/>
      <c r="IVG1271" s="14"/>
      <c r="IVH1271" s="14"/>
      <c r="IVI1271" s="14"/>
      <c r="IVJ1271" s="14"/>
      <c r="IVK1271" s="14"/>
      <c r="IVL1271" s="14"/>
      <c r="IVM1271" s="14"/>
      <c r="IVN1271" s="14"/>
      <c r="IVO1271" s="14"/>
      <c r="IVP1271" s="14"/>
      <c r="IVQ1271" s="14"/>
      <c r="IVR1271" s="14"/>
      <c r="IVS1271" s="14"/>
      <c r="IVT1271" s="14"/>
      <c r="IVU1271" s="14"/>
      <c r="IVV1271" s="14"/>
      <c r="IVW1271" s="14"/>
      <c r="IVX1271" s="14"/>
      <c r="IVY1271" s="14"/>
      <c r="IVZ1271" s="14"/>
      <c r="IWA1271" s="14"/>
      <c r="IWB1271" s="14"/>
      <c r="IWC1271" s="14"/>
      <c r="IWD1271" s="14"/>
      <c r="IWE1271" s="14"/>
      <c r="IWF1271" s="14"/>
      <c r="IWG1271" s="14"/>
      <c r="IWH1271" s="14"/>
      <c r="IWI1271" s="14"/>
      <c r="IWJ1271" s="14"/>
      <c r="IWK1271" s="14"/>
      <c r="IWL1271" s="14"/>
      <c r="IWM1271" s="14"/>
      <c r="IWN1271" s="14"/>
      <c r="IWO1271" s="14"/>
      <c r="IWP1271" s="14"/>
      <c r="IWQ1271" s="14"/>
      <c r="IWR1271" s="14"/>
      <c r="IWS1271" s="14"/>
      <c r="IWT1271" s="14"/>
      <c r="IWU1271" s="14"/>
      <c r="IWV1271" s="14"/>
      <c r="IWW1271" s="14"/>
      <c r="IWX1271" s="14"/>
      <c r="IWY1271" s="14"/>
      <c r="IWZ1271" s="14"/>
      <c r="IXA1271" s="14"/>
      <c r="IXB1271" s="14"/>
      <c r="IXC1271" s="14"/>
      <c r="IXD1271" s="14"/>
      <c r="IXE1271" s="14"/>
      <c r="IXF1271" s="14"/>
      <c r="IXG1271" s="14"/>
      <c r="IXH1271" s="14"/>
      <c r="IXI1271" s="14"/>
      <c r="IXJ1271" s="14"/>
      <c r="IXK1271" s="14"/>
      <c r="IXL1271" s="14"/>
      <c r="IXM1271" s="14"/>
      <c r="IXN1271" s="14"/>
      <c r="IXO1271" s="14"/>
      <c r="IXP1271" s="14"/>
      <c r="IXQ1271" s="14"/>
      <c r="IXR1271" s="14"/>
      <c r="IXS1271" s="14"/>
      <c r="IXT1271" s="14"/>
      <c r="IXU1271" s="14"/>
      <c r="IXV1271" s="14"/>
      <c r="IXW1271" s="14"/>
      <c r="IXX1271" s="14"/>
      <c r="IXY1271" s="14"/>
      <c r="IXZ1271" s="14"/>
      <c r="IYA1271" s="14"/>
      <c r="IYB1271" s="14"/>
      <c r="IYC1271" s="14"/>
      <c r="IYD1271" s="14"/>
      <c r="IYE1271" s="14"/>
      <c r="IYF1271" s="14"/>
      <c r="IYG1271" s="14"/>
      <c r="IYH1271" s="14"/>
      <c r="IYI1271" s="14"/>
      <c r="IYJ1271" s="14"/>
      <c r="IYK1271" s="14"/>
      <c r="IYL1271" s="14"/>
      <c r="IYM1271" s="14"/>
      <c r="IYN1271" s="14"/>
      <c r="IYO1271" s="14"/>
      <c r="IYP1271" s="14"/>
      <c r="IYQ1271" s="14"/>
      <c r="IYR1271" s="14"/>
      <c r="IYS1271" s="14"/>
      <c r="IYT1271" s="14"/>
      <c r="IYU1271" s="14"/>
      <c r="IYV1271" s="14"/>
      <c r="IYW1271" s="14"/>
      <c r="IYX1271" s="14"/>
      <c r="IYY1271" s="14"/>
      <c r="IYZ1271" s="14"/>
      <c r="IZA1271" s="14"/>
      <c r="IZB1271" s="14"/>
      <c r="IZC1271" s="14"/>
      <c r="IZD1271" s="14"/>
      <c r="IZE1271" s="14"/>
      <c r="IZF1271" s="14"/>
      <c r="IZG1271" s="14"/>
      <c r="IZH1271" s="14"/>
      <c r="IZI1271" s="14"/>
      <c r="IZJ1271" s="14"/>
      <c r="IZK1271" s="14"/>
      <c r="IZL1271" s="14"/>
      <c r="IZM1271" s="14"/>
      <c r="IZN1271" s="14"/>
      <c r="IZO1271" s="14"/>
      <c r="IZP1271" s="14"/>
      <c r="IZQ1271" s="14"/>
      <c r="IZR1271" s="14"/>
      <c r="IZS1271" s="14"/>
      <c r="IZT1271" s="14"/>
      <c r="IZU1271" s="14"/>
      <c r="IZV1271" s="14"/>
      <c r="IZW1271" s="14"/>
      <c r="IZX1271" s="14"/>
      <c r="IZY1271" s="14"/>
      <c r="IZZ1271" s="14"/>
      <c r="JAA1271" s="14"/>
      <c r="JAB1271" s="14"/>
      <c r="JAC1271" s="14"/>
      <c r="JAD1271" s="14"/>
      <c r="JAE1271" s="14"/>
      <c r="JAF1271" s="14"/>
      <c r="JAG1271" s="14"/>
      <c r="JAH1271" s="14"/>
      <c r="JAI1271" s="14"/>
      <c r="JAJ1271" s="14"/>
      <c r="JAK1271" s="14"/>
      <c r="JAL1271" s="14"/>
      <c r="JAM1271" s="14"/>
      <c r="JAN1271" s="14"/>
      <c r="JAO1271" s="14"/>
      <c r="JAP1271" s="14"/>
      <c r="JAQ1271" s="14"/>
      <c r="JAR1271" s="14"/>
      <c r="JAS1271" s="14"/>
      <c r="JAT1271" s="14"/>
      <c r="JAU1271" s="14"/>
      <c r="JAV1271" s="14"/>
      <c r="JAW1271" s="14"/>
      <c r="JAX1271" s="14"/>
      <c r="JAY1271" s="14"/>
      <c r="JAZ1271" s="14"/>
      <c r="JBA1271" s="14"/>
      <c r="JBB1271" s="14"/>
      <c r="JBC1271" s="14"/>
      <c r="JBD1271" s="14"/>
      <c r="JBE1271" s="14"/>
      <c r="JBF1271" s="14"/>
      <c r="JBG1271" s="14"/>
      <c r="JBH1271" s="14"/>
      <c r="JBI1271" s="14"/>
      <c r="JBJ1271" s="14"/>
      <c r="JBK1271" s="14"/>
      <c r="JBL1271" s="14"/>
      <c r="JBM1271" s="14"/>
      <c r="JBN1271" s="14"/>
      <c r="JBO1271" s="14"/>
      <c r="JBP1271" s="14"/>
      <c r="JBQ1271" s="14"/>
      <c r="JBR1271" s="14"/>
      <c r="JBS1271" s="14"/>
      <c r="JBT1271" s="14"/>
      <c r="JBU1271" s="14"/>
      <c r="JBV1271" s="14"/>
      <c r="JBW1271" s="14"/>
      <c r="JBX1271" s="14"/>
      <c r="JBY1271" s="14"/>
      <c r="JBZ1271" s="14"/>
      <c r="JCA1271" s="14"/>
      <c r="JCB1271" s="14"/>
      <c r="JCC1271" s="14"/>
      <c r="JCD1271" s="14"/>
      <c r="JCE1271" s="14"/>
      <c r="JCF1271" s="14"/>
      <c r="JCG1271" s="14"/>
      <c r="JCH1271" s="14"/>
      <c r="JCI1271" s="14"/>
      <c r="JCJ1271" s="14"/>
      <c r="JCK1271" s="14"/>
      <c r="JCL1271" s="14"/>
      <c r="JCM1271" s="14"/>
      <c r="JCN1271" s="14"/>
      <c r="JCO1271" s="14"/>
      <c r="JCP1271" s="14"/>
      <c r="JCQ1271" s="14"/>
      <c r="JCR1271" s="14"/>
      <c r="JCS1271" s="14"/>
      <c r="JCT1271" s="14"/>
      <c r="JCU1271" s="14"/>
      <c r="JCV1271" s="14"/>
      <c r="JCW1271" s="14"/>
      <c r="JCX1271" s="14"/>
      <c r="JCY1271" s="14"/>
      <c r="JCZ1271" s="14"/>
      <c r="JDA1271" s="14"/>
      <c r="JDB1271" s="14"/>
      <c r="JDC1271" s="14"/>
      <c r="JDD1271" s="14"/>
      <c r="JDE1271" s="14"/>
      <c r="JDF1271" s="14"/>
      <c r="JDG1271" s="14"/>
      <c r="JDH1271" s="14"/>
      <c r="JDI1271" s="14"/>
      <c r="JDJ1271" s="14"/>
      <c r="JDK1271" s="14"/>
      <c r="JDL1271" s="14"/>
      <c r="JDM1271" s="14"/>
      <c r="JDN1271" s="14"/>
      <c r="JDO1271" s="14"/>
      <c r="JDP1271" s="14"/>
      <c r="JDQ1271" s="14"/>
      <c r="JDR1271" s="14"/>
      <c r="JDS1271" s="14"/>
      <c r="JDT1271" s="14"/>
      <c r="JDU1271" s="14"/>
      <c r="JDV1271" s="14"/>
      <c r="JDW1271" s="14"/>
      <c r="JDX1271" s="14"/>
      <c r="JDY1271" s="14"/>
      <c r="JDZ1271" s="14"/>
      <c r="JEA1271" s="14"/>
      <c r="JEB1271" s="14"/>
      <c r="JEC1271" s="14"/>
      <c r="JED1271" s="14"/>
      <c r="JEE1271" s="14"/>
      <c r="JEF1271" s="14"/>
      <c r="JEG1271" s="14"/>
      <c r="JEH1271" s="14"/>
      <c r="JEI1271" s="14"/>
      <c r="JEJ1271" s="14"/>
      <c r="JEK1271" s="14"/>
      <c r="JEL1271" s="14"/>
      <c r="JEM1271" s="14"/>
      <c r="JEN1271" s="14"/>
      <c r="JEO1271" s="14"/>
      <c r="JEP1271" s="14"/>
      <c r="JEQ1271" s="14"/>
      <c r="JER1271" s="14"/>
      <c r="JES1271" s="14"/>
      <c r="JET1271" s="14"/>
      <c r="JEU1271" s="14"/>
      <c r="JEV1271" s="14"/>
      <c r="JEW1271" s="14"/>
      <c r="JEX1271" s="14"/>
      <c r="JEY1271" s="14"/>
      <c r="JEZ1271" s="14"/>
      <c r="JFA1271" s="14"/>
      <c r="JFB1271" s="14"/>
      <c r="JFC1271" s="14"/>
      <c r="JFD1271" s="14"/>
      <c r="JFE1271" s="14"/>
      <c r="JFF1271" s="14"/>
      <c r="JFG1271" s="14"/>
      <c r="JFH1271" s="14"/>
      <c r="JFI1271" s="14"/>
      <c r="JFJ1271" s="14"/>
      <c r="JFK1271" s="14"/>
      <c r="JFL1271" s="14"/>
      <c r="JFM1271" s="14"/>
      <c r="JFN1271" s="14"/>
      <c r="JFO1271" s="14"/>
      <c r="JFP1271" s="14"/>
      <c r="JFQ1271" s="14"/>
      <c r="JFR1271" s="14"/>
      <c r="JFS1271" s="14"/>
      <c r="JFT1271" s="14"/>
      <c r="JFU1271" s="14"/>
      <c r="JFV1271" s="14"/>
      <c r="JFW1271" s="14"/>
      <c r="JFX1271" s="14"/>
      <c r="JFY1271" s="14"/>
      <c r="JFZ1271" s="14"/>
      <c r="JGA1271" s="14"/>
      <c r="JGB1271" s="14"/>
      <c r="JGC1271" s="14"/>
      <c r="JGD1271" s="14"/>
      <c r="JGE1271" s="14"/>
      <c r="JGF1271" s="14"/>
      <c r="JGG1271" s="14"/>
      <c r="JGH1271" s="14"/>
      <c r="JGI1271" s="14"/>
      <c r="JGJ1271" s="14"/>
      <c r="JGK1271" s="14"/>
      <c r="JGL1271" s="14"/>
      <c r="JGM1271" s="14"/>
      <c r="JGN1271" s="14"/>
      <c r="JGO1271" s="14"/>
      <c r="JGP1271" s="14"/>
      <c r="JGQ1271" s="14"/>
      <c r="JGR1271" s="14"/>
      <c r="JGS1271" s="14"/>
      <c r="JGT1271" s="14"/>
      <c r="JGU1271" s="14"/>
      <c r="JGV1271" s="14"/>
      <c r="JGW1271" s="14"/>
      <c r="JGX1271" s="14"/>
      <c r="JGY1271" s="14"/>
      <c r="JGZ1271" s="14"/>
      <c r="JHA1271" s="14"/>
      <c r="JHB1271" s="14"/>
      <c r="JHC1271" s="14"/>
      <c r="JHD1271" s="14"/>
      <c r="JHE1271" s="14"/>
      <c r="JHF1271" s="14"/>
      <c r="JHG1271" s="14"/>
      <c r="JHH1271" s="14"/>
      <c r="JHI1271" s="14"/>
      <c r="JHJ1271" s="14"/>
      <c r="JHK1271" s="14"/>
      <c r="JHL1271" s="14"/>
      <c r="JHM1271" s="14"/>
      <c r="JHN1271" s="14"/>
      <c r="JHO1271" s="14"/>
      <c r="JHP1271" s="14"/>
      <c r="JHQ1271" s="14"/>
      <c r="JHR1271" s="14"/>
      <c r="JHS1271" s="14"/>
      <c r="JHT1271" s="14"/>
      <c r="JHU1271" s="14"/>
      <c r="JHV1271" s="14"/>
      <c r="JHW1271" s="14"/>
      <c r="JHX1271" s="14"/>
      <c r="JHY1271" s="14"/>
      <c r="JHZ1271" s="14"/>
      <c r="JIA1271" s="14"/>
      <c r="JIB1271" s="14"/>
      <c r="JIC1271" s="14"/>
      <c r="JID1271" s="14"/>
      <c r="JIE1271" s="14"/>
      <c r="JIF1271" s="14"/>
      <c r="JIG1271" s="14"/>
      <c r="JIH1271" s="14"/>
      <c r="JII1271" s="14"/>
      <c r="JIJ1271" s="14"/>
      <c r="JIK1271" s="14"/>
      <c r="JIL1271" s="14"/>
      <c r="JIM1271" s="14"/>
      <c r="JIN1271" s="14"/>
      <c r="JIO1271" s="14"/>
      <c r="JIP1271" s="14"/>
      <c r="JIQ1271" s="14"/>
      <c r="JIR1271" s="14"/>
      <c r="JIS1271" s="14"/>
      <c r="JIT1271" s="14"/>
      <c r="JIU1271" s="14"/>
      <c r="JIV1271" s="14"/>
      <c r="JIW1271" s="14"/>
      <c r="JIX1271" s="14"/>
      <c r="JIY1271" s="14"/>
      <c r="JIZ1271" s="14"/>
      <c r="JJA1271" s="14"/>
      <c r="JJB1271" s="14"/>
      <c r="JJC1271" s="14"/>
      <c r="JJD1271" s="14"/>
      <c r="JJE1271" s="14"/>
      <c r="JJF1271" s="14"/>
      <c r="JJG1271" s="14"/>
      <c r="JJH1271" s="14"/>
      <c r="JJI1271" s="14"/>
      <c r="JJJ1271" s="14"/>
      <c r="JJK1271" s="14"/>
      <c r="JJL1271" s="14"/>
      <c r="JJM1271" s="14"/>
      <c r="JJN1271" s="14"/>
      <c r="JJO1271" s="14"/>
      <c r="JJP1271" s="14"/>
      <c r="JJQ1271" s="14"/>
      <c r="JJR1271" s="14"/>
      <c r="JJS1271" s="14"/>
      <c r="JJT1271" s="14"/>
      <c r="JJU1271" s="14"/>
      <c r="JJV1271" s="14"/>
      <c r="JJW1271" s="14"/>
      <c r="JJX1271" s="14"/>
      <c r="JJY1271" s="14"/>
      <c r="JJZ1271" s="14"/>
      <c r="JKA1271" s="14"/>
      <c r="JKB1271" s="14"/>
      <c r="JKC1271" s="14"/>
      <c r="JKD1271" s="14"/>
      <c r="JKE1271" s="14"/>
      <c r="JKF1271" s="14"/>
      <c r="JKG1271" s="14"/>
      <c r="JKH1271" s="14"/>
      <c r="JKI1271" s="14"/>
      <c r="JKJ1271" s="14"/>
      <c r="JKK1271" s="14"/>
      <c r="JKL1271" s="14"/>
      <c r="JKM1271" s="14"/>
      <c r="JKN1271" s="14"/>
      <c r="JKO1271" s="14"/>
      <c r="JKP1271" s="14"/>
      <c r="JKQ1271" s="14"/>
      <c r="JKR1271" s="14"/>
      <c r="JKS1271" s="14"/>
      <c r="JKT1271" s="14"/>
      <c r="JKU1271" s="14"/>
      <c r="JKV1271" s="14"/>
      <c r="JKW1271" s="14"/>
      <c r="JKX1271" s="14"/>
      <c r="JKY1271" s="14"/>
      <c r="JKZ1271" s="14"/>
      <c r="JLA1271" s="14"/>
      <c r="JLB1271" s="14"/>
      <c r="JLC1271" s="14"/>
      <c r="JLD1271" s="14"/>
      <c r="JLE1271" s="14"/>
      <c r="JLF1271" s="14"/>
      <c r="JLG1271" s="14"/>
      <c r="JLH1271" s="14"/>
      <c r="JLI1271" s="14"/>
      <c r="JLJ1271" s="14"/>
      <c r="JLK1271" s="14"/>
      <c r="JLL1271" s="14"/>
      <c r="JLM1271" s="14"/>
      <c r="JLN1271" s="14"/>
      <c r="JLO1271" s="14"/>
      <c r="JLP1271" s="14"/>
      <c r="JLQ1271" s="14"/>
      <c r="JLR1271" s="14"/>
      <c r="JLS1271" s="14"/>
      <c r="JLT1271" s="14"/>
      <c r="JLU1271" s="14"/>
      <c r="JLV1271" s="14"/>
      <c r="JLW1271" s="14"/>
      <c r="JLX1271" s="14"/>
      <c r="JLY1271" s="14"/>
      <c r="JLZ1271" s="14"/>
      <c r="JMA1271" s="14"/>
      <c r="JMB1271" s="14"/>
      <c r="JMC1271" s="14"/>
      <c r="JMD1271" s="14"/>
      <c r="JME1271" s="14"/>
      <c r="JMF1271" s="14"/>
      <c r="JMG1271" s="14"/>
      <c r="JMH1271" s="14"/>
      <c r="JMI1271" s="14"/>
      <c r="JMJ1271" s="14"/>
      <c r="JMK1271" s="14"/>
      <c r="JML1271" s="14"/>
      <c r="JMM1271" s="14"/>
      <c r="JMN1271" s="14"/>
      <c r="JMO1271" s="14"/>
      <c r="JMP1271" s="14"/>
      <c r="JMQ1271" s="14"/>
      <c r="JMR1271" s="14"/>
      <c r="JMS1271" s="14"/>
      <c r="JMT1271" s="14"/>
      <c r="JMU1271" s="14"/>
      <c r="JMV1271" s="14"/>
      <c r="JMW1271" s="14"/>
      <c r="JMX1271" s="14"/>
      <c r="JMY1271" s="14"/>
      <c r="JMZ1271" s="14"/>
      <c r="JNA1271" s="14"/>
      <c r="JNB1271" s="14"/>
      <c r="JNC1271" s="14"/>
      <c r="JND1271" s="14"/>
      <c r="JNE1271" s="14"/>
      <c r="JNF1271" s="14"/>
      <c r="JNG1271" s="14"/>
      <c r="JNH1271" s="14"/>
      <c r="JNI1271" s="14"/>
      <c r="JNJ1271" s="14"/>
      <c r="JNK1271" s="14"/>
      <c r="JNL1271" s="14"/>
      <c r="JNM1271" s="14"/>
      <c r="JNN1271" s="14"/>
      <c r="JNO1271" s="14"/>
      <c r="JNP1271" s="14"/>
      <c r="JNQ1271" s="14"/>
      <c r="JNR1271" s="14"/>
      <c r="JNS1271" s="14"/>
      <c r="JNT1271" s="14"/>
      <c r="JNU1271" s="14"/>
      <c r="JNV1271" s="14"/>
      <c r="JNW1271" s="14"/>
      <c r="JNX1271" s="14"/>
      <c r="JNY1271" s="14"/>
      <c r="JNZ1271" s="14"/>
      <c r="JOA1271" s="14"/>
      <c r="JOB1271" s="14"/>
      <c r="JOC1271" s="14"/>
      <c r="JOD1271" s="14"/>
      <c r="JOE1271" s="14"/>
      <c r="JOF1271" s="14"/>
      <c r="JOG1271" s="14"/>
      <c r="JOH1271" s="14"/>
      <c r="JOI1271" s="14"/>
      <c r="JOJ1271" s="14"/>
      <c r="JOK1271" s="14"/>
      <c r="JOL1271" s="14"/>
      <c r="JOM1271" s="14"/>
      <c r="JON1271" s="14"/>
      <c r="JOO1271" s="14"/>
      <c r="JOP1271" s="14"/>
      <c r="JOQ1271" s="14"/>
      <c r="JOR1271" s="14"/>
      <c r="JOS1271" s="14"/>
      <c r="JOT1271" s="14"/>
      <c r="JOU1271" s="14"/>
      <c r="JOV1271" s="14"/>
      <c r="JOW1271" s="14"/>
      <c r="JOX1271" s="14"/>
      <c r="JOY1271" s="14"/>
      <c r="JOZ1271" s="14"/>
      <c r="JPA1271" s="14"/>
      <c r="JPB1271" s="14"/>
      <c r="JPC1271" s="14"/>
      <c r="JPD1271" s="14"/>
      <c r="JPE1271" s="14"/>
      <c r="JPF1271" s="14"/>
      <c r="JPG1271" s="14"/>
      <c r="JPH1271" s="14"/>
      <c r="JPI1271" s="14"/>
      <c r="JPJ1271" s="14"/>
      <c r="JPK1271" s="14"/>
      <c r="JPL1271" s="14"/>
      <c r="JPM1271" s="14"/>
      <c r="JPN1271" s="14"/>
      <c r="JPO1271" s="14"/>
      <c r="JPP1271" s="14"/>
      <c r="JPQ1271" s="14"/>
      <c r="JPR1271" s="14"/>
      <c r="JPS1271" s="14"/>
      <c r="JPT1271" s="14"/>
      <c r="JPU1271" s="14"/>
      <c r="JPV1271" s="14"/>
      <c r="JPW1271" s="14"/>
      <c r="JPX1271" s="14"/>
      <c r="JPY1271" s="14"/>
      <c r="JPZ1271" s="14"/>
      <c r="JQA1271" s="14"/>
      <c r="JQB1271" s="14"/>
      <c r="JQC1271" s="14"/>
      <c r="JQD1271" s="14"/>
      <c r="JQE1271" s="14"/>
      <c r="JQF1271" s="14"/>
      <c r="JQG1271" s="14"/>
      <c r="JQH1271" s="14"/>
      <c r="JQI1271" s="14"/>
      <c r="JQJ1271" s="14"/>
      <c r="JQK1271" s="14"/>
      <c r="JQL1271" s="14"/>
      <c r="JQM1271" s="14"/>
      <c r="JQN1271" s="14"/>
      <c r="JQO1271" s="14"/>
      <c r="JQP1271" s="14"/>
      <c r="JQQ1271" s="14"/>
      <c r="JQR1271" s="14"/>
      <c r="JQS1271" s="14"/>
      <c r="JQT1271" s="14"/>
      <c r="JQU1271" s="14"/>
      <c r="JQV1271" s="14"/>
      <c r="JQW1271" s="14"/>
      <c r="JQX1271" s="14"/>
      <c r="JQY1271" s="14"/>
      <c r="JQZ1271" s="14"/>
      <c r="JRA1271" s="14"/>
      <c r="JRB1271" s="14"/>
      <c r="JRC1271" s="14"/>
      <c r="JRD1271" s="14"/>
      <c r="JRE1271" s="14"/>
      <c r="JRF1271" s="14"/>
      <c r="JRG1271" s="14"/>
      <c r="JRH1271" s="14"/>
      <c r="JRI1271" s="14"/>
      <c r="JRJ1271" s="14"/>
      <c r="JRK1271" s="14"/>
      <c r="JRL1271" s="14"/>
      <c r="JRM1271" s="14"/>
      <c r="JRN1271" s="14"/>
      <c r="JRO1271" s="14"/>
      <c r="JRP1271" s="14"/>
      <c r="JRQ1271" s="14"/>
      <c r="JRR1271" s="14"/>
      <c r="JRS1271" s="14"/>
      <c r="JRT1271" s="14"/>
      <c r="JRU1271" s="14"/>
      <c r="JRV1271" s="14"/>
      <c r="JRW1271" s="14"/>
      <c r="JRX1271" s="14"/>
      <c r="JRY1271" s="14"/>
      <c r="JRZ1271" s="14"/>
      <c r="JSA1271" s="14"/>
      <c r="JSB1271" s="14"/>
      <c r="JSC1271" s="14"/>
      <c r="JSD1271" s="14"/>
      <c r="JSE1271" s="14"/>
      <c r="JSF1271" s="14"/>
      <c r="JSG1271" s="14"/>
      <c r="JSH1271" s="14"/>
      <c r="JSI1271" s="14"/>
      <c r="JSJ1271" s="14"/>
      <c r="JSK1271" s="14"/>
      <c r="JSL1271" s="14"/>
      <c r="JSM1271" s="14"/>
      <c r="JSN1271" s="14"/>
      <c r="JSO1271" s="14"/>
      <c r="JSP1271" s="14"/>
      <c r="JSQ1271" s="14"/>
      <c r="JSR1271" s="14"/>
      <c r="JSS1271" s="14"/>
      <c r="JST1271" s="14"/>
      <c r="JSU1271" s="14"/>
      <c r="JSV1271" s="14"/>
      <c r="JSW1271" s="14"/>
      <c r="JSX1271" s="14"/>
      <c r="JSY1271" s="14"/>
      <c r="JSZ1271" s="14"/>
      <c r="JTA1271" s="14"/>
      <c r="JTB1271" s="14"/>
      <c r="JTC1271" s="14"/>
      <c r="JTD1271" s="14"/>
      <c r="JTE1271" s="14"/>
      <c r="JTF1271" s="14"/>
      <c r="JTG1271" s="14"/>
      <c r="JTH1271" s="14"/>
      <c r="JTI1271" s="14"/>
      <c r="JTJ1271" s="14"/>
      <c r="JTK1271" s="14"/>
      <c r="JTL1271" s="14"/>
      <c r="JTM1271" s="14"/>
      <c r="JTN1271" s="14"/>
      <c r="JTO1271" s="14"/>
      <c r="JTP1271" s="14"/>
      <c r="JTQ1271" s="14"/>
      <c r="JTR1271" s="14"/>
      <c r="JTS1271" s="14"/>
      <c r="JTT1271" s="14"/>
      <c r="JTU1271" s="14"/>
      <c r="JTV1271" s="14"/>
      <c r="JTW1271" s="14"/>
      <c r="JTX1271" s="14"/>
      <c r="JTY1271" s="14"/>
      <c r="JTZ1271" s="14"/>
      <c r="JUA1271" s="14"/>
      <c r="JUB1271" s="14"/>
      <c r="JUC1271" s="14"/>
      <c r="JUD1271" s="14"/>
      <c r="JUE1271" s="14"/>
      <c r="JUF1271" s="14"/>
      <c r="JUG1271" s="14"/>
      <c r="JUH1271" s="14"/>
      <c r="JUI1271" s="14"/>
      <c r="JUJ1271" s="14"/>
      <c r="JUK1271" s="14"/>
      <c r="JUL1271" s="14"/>
      <c r="JUM1271" s="14"/>
      <c r="JUN1271" s="14"/>
      <c r="JUO1271" s="14"/>
      <c r="JUP1271" s="14"/>
      <c r="JUQ1271" s="14"/>
      <c r="JUR1271" s="14"/>
      <c r="JUS1271" s="14"/>
      <c r="JUT1271" s="14"/>
      <c r="JUU1271" s="14"/>
      <c r="JUV1271" s="14"/>
      <c r="JUW1271" s="14"/>
      <c r="JUX1271" s="14"/>
      <c r="JUY1271" s="14"/>
      <c r="JUZ1271" s="14"/>
      <c r="JVA1271" s="14"/>
      <c r="JVB1271" s="14"/>
      <c r="JVC1271" s="14"/>
      <c r="JVD1271" s="14"/>
      <c r="JVE1271" s="14"/>
      <c r="JVF1271" s="14"/>
      <c r="JVG1271" s="14"/>
      <c r="JVH1271" s="14"/>
      <c r="JVI1271" s="14"/>
      <c r="JVJ1271" s="14"/>
      <c r="JVK1271" s="14"/>
      <c r="JVL1271" s="14"/>
      <c r="JVM1271" s="14"/>
      <c r="JVN1271" s="14"/>
      <c r="JVO1271" s="14"/>
      <c r="JVP1271" s="14"/>
      <c r="JVQ1271" s="14"/>
      <c r="JVR1271" s="14"/>
      <c r="JVS1271" s="14"/>
      <c r="JVT1271" s="14"/>
      <c r="JVU1271" s="14"/>
      <c r="JVV1271" s="14"/>
      <c r="JVW1271" s="14"/>
      <c r="JVX1271" s="14"/>
      <c r="JVY1271" s="14"/>
      <c r="JVZ1271" s="14"/>
      <c r="JWA1271" s="14"/>
      <c r="JWB1271" s="14"/>
      <c r="JWC1271" s="14"/>
      <c r="JWD1271" s="14"/>
      <c r="JWE1271" s="14"/>
      <c r="JWF1271" s="14"/>
      <c r="JWG1271" s="14"/>
      <c r="JWH1271" s="14"/>
      <c r="JWI1271" s="14"/>
      <c r="JWJ1271" s="14"/>
      <c r="JWK1271" s="14"/>
      <c r="JWL1271" s="14"/>
      <c r="JWM1271" s="14"/>
      <c r="JWN1271" s="14"/>
      <c r="JWO1271" s="14"/>
      <c r="JWP1271" s="14"/>
      <c r="JWQ1271" s="14"/>
      <c r="JWR1271" s="14"/>
      <c r="JWS1271" s="14"/>
      <c r="JWT1271" s="14"/>
      <c r="JWU1271" s="14"/>
      <c r="JWV1271" s="14"/>
      <c r="JWW1271" s="14"/>
      <c r="JWX1271" s="14"/>
      <c r="JWY1271" s="14"/>
      <c r="JWZ1271" s="14"/>
      <c r="JXA1271" s="14"/>
      <c r="JXB1271" s="14"/>
      <c r="JXC1271" s="14"/>
      <c r="JXD1271" s="14"/>
      <c r="JXE1271" s="14"/>
      <c r="JXF1271" s="14"/>
      <c r="JXG1271" s="14"/>
      <c r="JXH1271" s="14"/>
      <c r="JXI1271" s="14"/>
      <c r="JXJ1271" s="14"/>
      <c r="JXK1271" s="14"/>
      <c r="JXL1271" s="14"/>
      <c r="JXM1271" s="14"/>
      <c r="JXN1271" s="14"/>
      <c r="JXO1271" s="14"/>
      <c r="JXP1271" s="14"/>
      <c r="JXQ1271" s="14"/>
      <c r="JXR1271" s="14"/>
      <c r="JXS1271" s="14"/>
      <c r="JXT1271" s="14"/>
      <c r="JXU1271" s="14"/>
      <c r="JXV1271" s="14"/>
      <c r="JXW1271" s="14"/>
      <c r="JXX1271" s="14"/>
      <c r="JXY1271" s="14"/>
      <c r="JXZ1271" s="14"/>
      <c r="JYA1271" s="14"/>
      <c r="JYB1271" s="14"/>
      <c r="JYC1271" s="14"/>
      <c r="JYD1271" s="14"/>
      <c r="JYE1271" s="14"/>
      <c r="JYF1271" s="14"/>
      <c r="JYG1271" s="14"/>
      <c r="JYH1271" s="14"/>
      <c r="JYI1271" s="14"/>
      <c r="JYJ1271" s="14"/>
      <c r="JYK1271" s="14"/>
      <c r="JYL1271" s="14"/>
      <c r="JYM1271" s="14"/>
      <c r="JYN1271" s="14"/>
      <c r="JYO1271" s="14"/>
      <c r="JYP1271" s="14"/>
      <c r="JYQ1271" s="14"/>
      <c r="JYR1271" s="14"/>
      <c r="JYS1271" s="14"/>
      <c r="JYT1271" s="14"/>
      <c r="JYU1271" s="14"/>
      <c r="JYV1271" s="14"/>
      <c r="JYW1271" s="14"/>
      <c r="JYX1271" s="14"/>
      <c r="JYY1271" s="14"/>
      <c r="JYZ1271" s="14"/>
      <c r="JZA1271" s="14"/>
      <c r="JZB1271" s="14"/>
      <c r="JZC1271" s="14"/>
      <c r="JZD1271" s="14"/>
      <c r="JZE1271" s="14"/>
      <c r="JZF1271" s="14"/>
      <c r="JZG1271" s="14"/>
      <c r="JZH1271" s="14"/>
      <c r="JZI1271" s="14"/>
      <c r="JZJ1271" s="14"/>
      <c r="JZK1271" s="14"/>
      <c r="JZL1271" s="14"/>
      <c r="JZM1271" s="14"/>
      <c r="JZN1271" s="14"/>
      <c r="JZO1271" s="14"/>
      <c r="JZP1271" s="14"/>
      <c r="JZQ1271" s="14"/>
      <c r="JZR1271" s="14"/>
      <c r="JZS1271" s="14"/>
      <c r="JZT1271" s="14"/>
      <c r="JZU1271" s="14"/>
      <c r="JZV1271" s="14"/>
      <c r="JZW1271" s="14"/>
      <c r="JZX1271" s="14"/>
      <c r="JZY1271" s="14"/>
      <c r="JZZ1271" s="14"/>
      <c r="KAA1271" s="14"/>
      <c r="KAB1271" s="14"/>
      <c r="KAC1271" s="14"/>
      <c r="KAD1271" s="14"/>
      <c r="KAE1271" s="14"/>
      <c r="KAF1271" s="14"/>
      <c r="KAG1271" s="14"/>
      <c r="KAH1271" s="14"/>
      <c r="KAI1271" s="14"/>
      <c r="KAJ1271" s="14"/>
      <c r="KAK1271" s="14"/>
      <c r="KAL1271" s="14"/>
      <c r="KAM1271" s="14"/>
      <c r="KAN1271" s="14"/>
      <c r="KAO1271" s="14"/>
      <c r="KAP1271" s="14"/>
      <c r="KAQ1271" s="14"/>
      <c r="KAR1271" s="14"/>
      <c r="KAS1271" s="14"/>
      <c r="KAT1271" s="14"/>
      <c r="KAU1271" s="14"/>
      <c r="KAV1271" s="14"/>
      <c r="KAW1271" s="14"/>
      <c r="KAX1271" s="14"/>
      <c r="KAY1271" s="14"/>
      <c r="KAZ1271" s="14"/>
      <c r="KBA1271" s="14"/>
      <c r="KBB1271" s="14"/>
      <c r="KBC1271" s="14"/>
      <c r="KBD1271" s="14"/>
      <c r="KBE1271" s="14"/>
      <c r="KBF1271" s="14"/>
      <c r="KBG1271" s="14"/>
      <c r="KBH1271" s="14"/>
      <c r="KBI1271" s="14"/>
      <c r="KBJ1271" s="14"/>
      <c r="KBK1271" s="14"/>
      <c r="KBL1271" s="14"/>
      <c r="KBM1271" s="14"/>
      <c r="KBN1271" s="14"/>
      <c r="KBO1271" s="14"/>
      <c r="KBP1271" s="14"/>
      <c r="KBQ1271" s="14"/>
      <c r="KBR1271" s="14"/>
      <c r="KBS1271" s="14"/>
      <c r="KBT1271" s="14"/>
      <c r="KBU1271" s="14"/>
      <c r="KBV1271" s="14"/>
      <c r="KBW1271" s="14"/>
      <c r="KBX1271" s="14"/>
      <c r="KBY1271" s="14"/>
      <c r="KBZ1271" s="14"/>
      <c r="KCA1271" s="14"/>
      <c r="KCB1271" s="14"/>
      <c r="KCC1271" s="14"/>
      <c r="KCD1271" s="14"/>
      <c r="KCE1271" s="14"/>
      <c r="KCF1271" s="14"/>
      <c r="KCG1271" s="14"/>
      <c r="KCH1271" s="14"/>
      <c r="KCI1271" s="14"/>
      <c r="KCJ1271" s="14"/>
      <c r="KCK1271" s="14"/>
      <c r="KCL1271" s="14"/>
      <c r="KCM1271" s="14"/>
      <c r="KCN1271" s="14"/>
      <c r="KCO1271" s="14"/>
      <c r="KCP1271" s="14"/>
      <c r="KCQ1271" s="14"/>
      <c r="KCR1271" s="14"/>
      <c r="KCS1271" s="14"/>
      <c r="KCT1271" s="14"/>
      <c r="KCU1271" s="14"/>
      <c r="KCV1271" s="14"/>
      <c r="KCW1271" s="14"/>
      <c r="KCX1271" s="14"/>
      <c r="KCY1271" s="14"/>
      <c r="KCZ1271" s="14"/>
      <c r="KDA1271" s="14"/>
      <c r="KDB1271" s="14"/>
      <c r="KDC1271" s="14"/>
      <c r="KDD1271" s="14"/>
      <c r="KDE1271" s="14"/>
      <c r="KDF1271" s="14"/>
      <c r="KDG1271" s="14"/>
      <c r="KDH1271" s="14"/>
      <c r="KDI1271" s="14"/>
      <c r="KDJ1271" s="14"/>
      <c r="KDK1271" s="14"/>
      <c r="KDL1271" s="14"/>
      <c r="KDM1271" s="14"/>
      <c r="KDN1271" s="14"/>
      <c r="KDO1271" s="14"/>
      <c r="KDP1271" s="14"/>
      <c r="KDQ1271" s="14"/>
      <c r="KDR1271" s="14"/>
      <c r="KDS1271" s="14"/>
      <c r="KDT1271" s="14"/>
      <c r="KDU1271" s="14"/>
      <c r="KDV1271" s="14"/>
      <c r="KDW1271" s="14"/>
      <c r="KDX1271" s="14"/>
      <c r="KDY1271" s="14"/>
      <c r="KDZ1271" s="14"/>
      <c r="KEA1271" s="14"/>
      <c r="KEB1271" s="14"/>
      <c r="KEC1271" s="14"/>
      <c r="KED1271" s="14"/>
      <c r="KEE1271" s="14"/>
      <c r="KEF1271" s="14"/>
      <c r="KEG1271" s="14"/>
      <c r="KEH1271" s="14"/>
      <c r="KEI1271" s="14"/>
      <c r="KEJ1271" s="14"/>
      <c r="KEK1271" s="14"/>
      <c r="KEL1271" s="14"/>
      <c r="KEM1271" s="14"/>
      <c r="KEN1271" s="14"/>
      <c r="KEO1271" s="14"/>
      <c r="KEP1271" s="14"/>
      <c r="KEQ1271" s="14"/>
      <c r="KER1271" s="14"/>
      <c r="KES1271" s="14"/>
      <c r="KET1271" s="14"/>
      <c r="KEU1271" s="14"/>
      <c r="KEV1271" s="14"/>
      <c r="KEW1271" s="14"/>
      <c r="KEX1271" s="14"/>
      <c r="KEY1271" s="14"/>
      <c r="KEZ1271" s="14"/>
      <c r="KFA1271" s="14"/>
      <c r="KFB1271" s="14"/>
      <c r="KFC1271" s="14"/>
      <c r="KFD1271" s="14"/>
      <c r="KFE1271" s="14"/>
      <c r="KFF1271" s="14"/>
      <c r="KFG1271" s="14"/>
      <c r="KFH1271" s="14"/>
      <c r="KFI1271" s="14"/>
      <c r="KFJ1271" s="14"/>
      <c r="KFK1271" s="14"/>
      <c r="KFL1271" s="14"/>
      <c r="KFM1271" s="14"/>
      <c r="KFN1271" s="14"/>
      <c r="KFO1271" s="14"/>
      <c r="KFP1271" s="14"/>
      <c r="KFQ1271" s="14"/>
      <c r="KFR1271" s="14"/>
      <c r="KFS1271" s="14"/>
      <c r="KFT1271" s="14"/>
      <c r="KFU1271" s="14"/>
      <c r="KFV1271" s="14"/>
      <c r="KFW1271" s="14"/>
      <c r="KFX1271" s="14"/>
      <c r="KFY1271" s="14"/>
      <c r="KFZ1271" s="14"/>
      <c r="KGA1271" s="14"/>
      <c r="KGB1271" s="14"/>
      <c r="KGC1271" s="14"/>
      <c r="KGD1271" s="14"/>
      <c r="KGE1271" s="14"/>
      <c r="KGF1271" s="14"/>
      <c r="KGG1271" s="14"/>
      <c r="KGH1271" s="14"/>
      <c r="KGI1271" s="14"/>
      <c r="KGJ1271" s="14"/>
      <c r="KGK1271" s="14"/>
      <c r="KGL1271" s="14"/>
      <c r="KGM1271" s="14"/>
      <c r="KGN1271" s="14"/>
      <c r="KGO1271" s="14"/>
      <c r="KGP1271" s="14"/>
      <c r="KGQ1271" s="14"/>
      <c r="KGR1271" s="14"/>
      <c r="KGS1271" s="14"/>
      <c r="KGT1271" s="14"/>
      <c r="KGU1271" s="14"/>
      <c r="KGV1271" s="14"/>
      <c r="KGW1271" s="14"/>
      <c r="KGX1271" s="14"/>
      <c r="KGY1271" s="14"/>
      <c r="KGZ1271" s="14"/>
      <c r="KHA1271" s="14"/>
      <c r="KHB1271" s="14"/>
      <c r="KHC1271" s="14"/>
      <c r="KHD1271" s="14"/>
      <c r="KHE1271" s="14"/>
      <c r="KHF1271" s="14"/>
      <c r="KHG1271" s="14"/>
      <c r="KHH1271" s="14"/>
      <c r="KHI1271" s="14"/>
      <c r="KHJ1271" s="14"/>
      <c r="KHK1271" s="14"/>
      <c r="KHL1271" s="14"/>
      <c r="KHM1271" s="14"/>
      <c r="KHN1271" s="14"/>
      <c r="KHO1271" s="14"/>
      <c r="KHP1271" s="14"/>
      <c r="KHQ1271" s="14"/>
      <c r="KHR1271" s="14"/>
      <c r="KHS1271" s="14"/>
      <c r="KHT1271" s="14"/>
      <c r="KHU1271" s="14"/>
      <c r="KHV1271" s="14"/>
      <c r="KHW1271" s="14"/>
      <c r="KHX1271" s="14"/>
      <c r="KHY1271" s="14"/>
      <c r="KHZ1271" s="14"/>
      <c r="KIA1271" s="14"/>
      <c r="KIB1271" s="14"/>
      <c r="KIC1271" s="14"/>
      <c r="KID1271" s="14"/>
      <c r="KIE1271" s="14"/>
      <c r="KIF1271" s="14"/>
      <c r="KIG1271" s="14"/>
      <c r="KIH1271" s="14"/>
      <c r="KII1271" s="14"/>
      <c r="KIJ1271" s="14"/>
      <c r="KIK1271" s="14"/>
      <c r="KIL1271" s="14"/>
      <c r="KIM1271" s="14"/>
      <c r="KIN1271" s="14"/>
      <c r="KIO1271" s="14"/>
      <c r="KIP1271" s="14"/>
      <c r="KIQ1271" s="14"/>
      <c r="KIR1271" s="14"/>
      <c r="KIS1271" s="14"/>
      <c r="KIT1271" s="14"/>
      <c r="KIU1271" s="14"/>
      <c r="KIV1271" s="14"/>
      <c r="KIW1271" s="14"/>
      <c r="KIX1271" s="14"/>
      <c r="KIY1271" s="14"/>
      <c r="KIZ1271" s="14"/>
      <c r="KJA1271" s="14"/>
      <c r="KJB1271" s="14"/>
      <c r="KJC1271" s="14"/>
      <c r="KJD1271" s="14"/>
      <c r="KJE1271" s="14"/>
      <c r="KJF1271" s="14"/>
      <c r="KJG1271" s="14"/>
      <c r="KJH1271" s="14"/>
      <c r="KJI1271" s="14"/>
      <c r="KJJ1271" s="14"/>
      <c r="KJK1271" s="14"/>
      <c r="KJL1271" s="14"/>
      <c r="KJM1271" s="14"/>
      <c r="KJN1271" s="14"/>
      <c r="KJO1271" s="14"/>
      <c r="KJP1271" s="14"/>
      <c r="KJQ1271" s="14"/>
      <c r="KJR1271" s="14"/>
      <c r="KJS1271" s="14"/>
      <c r="KJT1271" s="14"/>
      <c r="KJU1271" s="14"/>
      <c r="KJV1271" s="14"/>
      <c r="KJW1271" s="14"/>
      <c r="KJX1271" s="14"/>
      <c r="KJY1271" s="14"/>
      <c r="KJZ1271" s="14"/>
      <c r="KKA1271" s="14"/>
      <c r="KKB1271" s="14"/>
      <c r="KKC1271" s="14"/>
      <c r="KKD1271" s="14"/>
      <c r="KKE1271" s="14"/>
      <c r="KKF1271" s="14"/>
      <c r="KKG1271" s="14"/>
      <c r="KKH1271" s="14"/>
      <c r="KKI1271" s="14"/>
      <c r="KKJ1271" s="14"/>
      <c r="KKK1271" s="14"/>
      <c r="KKL1271" s="14"/>
      <c r="KKM1271" s="14"/>
      <c r="KKN1271" s="14"/>
      <c r="KKO1271" s="14"/>
      <c r="KKP1271" s="14"/>
      <c r="KKQ1271" s="14"/>
      <c r="KKR1271" s="14"/>
      <c r="KKS1271" s="14"/>
      <c r="KKT1271" s="14"/>
      <c r="KKU1271" s="14"/>
      <c r="KKV1271" s="14"/>
      <c r="KKW1271" s="14"/>
      <c r="KKX1271" s="14"/>
      <c r="KKY1271" s="14"/>
      <c r="KKZ1271" s="14"/>
      <c r="KLA1271" s="14"/>
      <c r="KLB1271" s="14"/>
      <c r="KLC1271" s="14"/>
      <c r="KLD1271" s="14"/>
      <c r="KLE1271" s="14"/>
      <c r="KLF1271" s="14"/>
      <c r="KLG1271" s="14"/>
      <c r="KLH1271" s="14"/>
      <c r="KLI1271" s="14"/>
      <c r="KLJ1271" s="14"/>
      <c r="KLK1271" s="14"/>
      <c r="KLL1271" s="14"/>
      <c r="KLM1271" s="14"/>
      <c r="KLN1271" s="14"/>
      <c r="KLO1271" s="14"/>
      <c r="KLP1271" s="14"/>
      <c r="KLQ1271" s="14"/>
      <c r="KLR1271" s="14"/>
      <c r="KLS1271" s="14"/>
      <c r="KLT1271" s="14"/>
      <c r="KLU1271" s="14"/>
      <c r="KLV1271" s="14"/>
      <c r="KLW1271" s="14"/>
      <c r="KLX1271" s="14"/>
      <c r="KLY1271" s="14"/>
      <c r="KLZ1271" s="14"/>
      <c r="KMA1271" s="14"/>
      <c r="KMB1271" s="14"/>
      <c r="KMC1271" s="14"/>
      <c r="KMD1271" s="14"/>
      <c r="KME1271" s="14"/>
      <c r="KMF1271" s="14"/>
      <c r="KMG1271" s="14"/>
      <c r="KMH1271" s="14"/>
      <c r="KMI1271" s="14"/>
      <c r="KMJ1271" s="14"/>
      <c r="KMK1271" s="14"/>
      <c r="KML1271" s="14"/>
      <c r="KMM1271" s="14"/>
      <c r="KMN1271" s="14"/>
      <c r="KMO1271" s="14"/>
      <c r="KMP1271" s="14"/>
      <c r="KMQ1271" s="14"/>
      <c r="KMR1271" s="14"/>
      <c r="KMS1271" s="14"/>
      <c r="KMT1271" s="14"/>
      <c r="KMU1271" s="14"/>
      <c r="KMV1271" s="14"/>
      <c r="KMW1271" s="14"/>
      <c r="KMX1271" s="14"/>
      <c r="KMY1271" s="14"/>
      <c r="KMZ1271" s="14"/>
      <c r="KNA1271" s="14"/>
      <c r="KNB1271" s="14"/>
      <c r="KNC1271" s="14"/>
      <c r="KND1271" s="14"/>
      <c r="KNE1271" s="14"/>
      <c r="KNF1271" s="14"/>
      <c r="KNG1271" s="14"/>
      <c r="KNH1271" s="14"/>
      <c r="KNI1271" s="14"/>
      <c r="KNJ1271" s="14"/>
      <c r="KNK1271" s="14"/>
      <c r="KNL1271" s="14"/>
      <c r="KNM1271" s="14"/>
      <c r="KNN1271" s="14"/>
      <c r="KNO1271" s="14"/>
      <c r="KNP1271" s="14"/>
      <c r="KNQ1271" s="14"/>
      <c r="KNR1271" s="14"/>
      <c r="KNS1271" s="14"/>
      <c r="KNT1271" s="14"/>
      <c r="KNU1271" s="14"/>
      <c r="KNV1271" s="14"/>
      <c r="KNW1271" s="14"/>
      <c r="KNX1271" s="14"/>
      <c r="KNY1271" s="14"/>
      <c r="KNZ1271" s="14"/>
      <c r="KOA1271" s="14"/>
      <c r="KOB1271" s="14"/>
      <c r="KOC1271" s="14"/>
      <c r="KOD1271" s="14"/>
      <c r="KOE1271" s="14"/>
      <c r="KOF1271" s="14"/>
      <c r="KOG1271" s="14"/>
      <c r="KOH1271" s="14"/>
      <c r="KOI1271" s="14"/>
      <c r="KOJ1271" s="14"/>
      <c r="KOK1271" s="14"/>
      <c r="KOL1271" s="14"/>
      <c r="KOM1271" s="14"/>
      <c r="KON1271" s="14"/>
      <c r="KOO1271" s="14"/>
      <c r="KOP1271" s="14"/>
      <c r="KOQ1271" s="14"/>
      <c r="KOR1271" s="14"/>
      <c r="KOS1271" s="14"/>
      <c r="KOT1271" s="14"/>
      <c r="KOU1271" s="14"/>
      <c r="KOV1271" s="14"/>
      <c r="KOW1271" s="14"/>
      <c r="KOX1271" s="14"/>
      <c r="KOY1271" s="14"/>
      <c r="KOZ1271" s="14"/>
      <c r="KPA1271" s="14"/>
      <c r="KPB1271" s="14"/>
      <c r="KPC1271" s="14"/>
      <c r="KPD1271" s="14"/>
      <c r="KPE1271" s="14"/>
      <c r="KPF1271" s="14"/>
      <c r="KPG1271" s="14"/>
      <c r="KPH1271" s="14"/>
      <c r="KPI1271" s="14"/>
      <c r="KPJ1271" s="14"/>
      <c r="KPK1271" s="14"/>
      <c r="KPL1271" s="14"/>
      <c r="KPM1271" s="14"/>
      <c r="KPN1271" s="14"/>
      <c r="KPO1271" s="14"/>
      <c r="KPP1271" s="14"/>
      <c r="KPQ1271" s="14"/>
      <c r="KPR1271" s="14"/>
      <c r="KPS1271" s="14"/>
      <c r="KPT1271" s="14"/>
      <c r="KPU1271" s="14"/>
      <c r="KPV1271" s="14"/>
      <c r="KPW1271" s="14"/>
      <c r="KPX1271" s="14"/>
      <c r="KPY1271" s="14"/>
      <c r="KPZ1271" s="14"/>
      <c r="KQA1271" s="14"/>
      <c r="KQB1271" s="14"/>
      <c r="KQC1271" s="14"/>
      <c r="KQD1271" s="14"/>
      <c r="KQE1271" s="14"/>
      <c r="KQF1271" s="14"/>
      <c r="KQG1271" s="14"/>
      <c r="KQH1271" s="14"/>
      <c r="KQI1271" s="14"/>
      <c r="KQJ1271" s="14"/>
      <c r="KQK1271" s="14"/>
      <c r="KQL1271" s="14"/>
      <c r="KQM1271" s="14"/>
      <c r="KQN1271" s="14"/>
      <c r="KQO1271" s="14"/>
      <c r="KQP1271" s="14"/>
      <c r="KQQ1271" s="14"/>
      <c r="KQR1271" s="14"/>
      <c r="KQS1271" s="14"/>
      <c r="KQT1271" s="14"/>
      <c r="KQU1271" s="14"/>
      <c r="KQV1271" s="14"/>
      <c r="KQW1271" s="14"/>
      <c r="KQX1271" s="14"/>
      <c r="KQY1271" s="14"/>
      <c r="KQZ1271" s="14"/>
      <c r="KRA1271" s="14"/>
      <c r="KRB1271" s="14"/>
      <c r="KRC1271" s="14"/>
      <c r="KRD1271" s="14"/>
      <c r="KRE1271" s="14"/>
      <c r="KRF1271" s="14"/>
      <c r="KRG1271" s="14"/>
      <c r="KRH1271" s="14"/>
      <c r="KRI1271" s="14"/>
      <c r="KRJ1271" s="14"/>
      <c r="KRK1271" s="14"/>
      <c r="KRL1271" s="14"/>
      <c r="KRM1271" s="14"/>
      <c r="KRN1271" s="14"/>
      <c r="KRO1271" s="14"/>
      <c r="KRP1271" s="14"/>
      <c r="KRQ1271" s="14"/>
      <c r="KRR1271" s="14"/>
      <c r="KRS1271" s="14"/>
      <c r="KRT1271" s="14"/>
      <c r="KRU1271" s="14"/>
      <c r="KRV1271" s="14"/>
      <c r="KRW1271" s="14"/>
      <c r="KRX1271" s="14"/>
      <c r="KRY1271" s="14"/>
      <c r="KRZ1271" s="14"/>
      <c r="KSA1271" s="14"/>
      <c r="KSB1271" s="14"/>
      <c r="KSC1271" s="14"/>
      <c r="KSD1271" s="14"/>
      <c r="KSE1271" s="14"/>
      <c r="KSF1271" s="14"/>
      <c r="KSG1271" s="14"/>
      <c r="KSH1271" s="14"/>
      <c r="KSI1271" s="14"/>
      <c r="KSJ1271" s="14"/>
      <c r="KSK1271" s="14"/>
      <c r="KSL1271" s="14"/>
      <c r="KSM1271" s="14"/>
      <c r="KSN1271" s="14"/>
      <c r="KSO1271" s="14"/>
      <c r="KSP1271" s="14"/>
      <c r="KSQ1271" s="14"/>
      <c r="KSR1271" s="14"/>
      <c r="KSS1271" s="14"/>
      <c r="KST1271" s="14"/>
      <c r="KSU1271" s="14"/>
      <c r="KSV1271" s="14"/>
      <c r="KSW1271" s="14"/>
      <c r="KSX1271" s="14"/>
      <c r="KSY1271" s="14"/>
      <c r="KSZ1271" s="14"/>
      <c r="KTA1271" s="14"/>
      <c r="KTB1271" s="14"/>
      <c r="KTC1271" s="14"/>
      <c r="KTD1271" s="14"/>
      <c r="KTE1271" s="14"/>
      <c r="KTF1271" s="14"/>
      <c r="KTG1271" s="14"/>
      <c r="KTH1271" s="14"/>
      <c r="KTI1271" s="14"/>
      <c r="KTJ1271" s="14"/>
      <c r="KTK1271" s="14"/>
      <c r="KTL1271" s="14"/>
      <c r="KTM1271" s="14"/>
      <c r="KTN1271" s="14"/>
      <c r="KTO1271" s="14"/>
      <c r="KTP1271" s="14"/>
      <c r="KTQ1271" s="14"/>
      <c r="KTR1271" s="14"/>
      <c r="KTS1271" s="14"/>
      <c r="KTT1271" s="14"/>
      <c r="KTU1271" s="14"/>
      <c r="KTV1271" s="14"/>
      <c r="KTW1271" s="14"/>
      <c r="KTX1271" s="14"/>
      <c r="KTY1271" s="14"/>
      <c r="KTZ1271" s="14"/>
      <c r="KUA1271" s="14"/>
      <c r="KUB1271" s="14"/>
      <c r="KUC1271" s="14"/>
      <c r="KUD1271" s="14"/>
      <c r="KUE1271" s="14"/>
      <c r="KUF1271" s="14"/>
      <c r="KUG1271" s="14"/>
      <c r="KUH1271" s="14"/>
      <c r="KUI1271" s="14"/>
      <c r="KUJ1271" s="14"/>
      <c r="KUK1271" s="14"/>
      <c r="KUL1271" s="14"/>
      <c r="KUM1271" s="14"/>
      <c r="KUN1271" s="14"/>
      <c r="KUO1271" s="14"/>
      <c r="KUP1271" s="14"/>
      <c r="KUQ1271" s="14"/>
      <c r="KUR1271" s="14"/>
      <c r="KUS1271" s="14"/>
      <c r="KUT1271" s="14"/>
      <c r="KUU1271" s="14"/>
      <c r="KUV1271" s="14"/>
      <c r="KUW1271" s="14"/>
      <c r="KUX1271" s="14"/>
      <c r="KUY1271" s="14"/>
      <c r="KUZ1271" s="14"/>
      <c r="KVA1271" s="14"/>
      <c r="KVB1271" s="14"/>
      <c r="KVC1271" s="14"/>
      <c r="KVD1271" s="14"/>
      <c r="KVE1271" s="14"/>
      <c r="KVF1271" s="14"/>
      <c r="KVG1271" s="14"/>
      <c r="KVH1271" s="14"/>
      <c r="KVI1271" s="14"/>
      <c r="KVJ1271" s="14"/>
      <c r="KVK1271" s="14"/>
      <c r="KVL1271" s="14"/>
      <c r="KVM1271" s="14"/>
      <c r="KVN1271" s="14"/>
      <c r="KVO1271" s="14"/>
      <c r="KVP1271" s="14"/>
      <c r="KVQ1271" s="14"/>
      <c r="KVR1271" s="14"/>
      <c r="KVS1271" s="14"/>
      <c r="KVT1271" s="14"/>
      <c r="KVU1271" s="14"/>
      <c r="KVV1271" s="14"/>
      <c r="KVW1271" s="14"/>
      <c r="KVX1271" s="14"/>
      <c r="KVY1271" s="14"/>
      <c r="KVZ1271" s="14"/>
      <c r="KWA1271" s="14"/>
      <c r="KWB1271" s="14"/>
      <c r="KWC1271" s="14"/>
      <c r="KWD1271" s="14"/>
      <c r="KWE1271" s="14"/>
      <c r="KWF1271" s="14"/>
      <c r="KWG1271" s="14"/>
      <c r="KWH1271" s="14"/>
      <c r="KWI1271" s="14"/>
      <c r="KWJ1271" s="14"/>
      <c r="KWK1271" s="14"/>
      <c r="KWL1271" s="14"/>
      <c r="KWM1271" s="14"/>
      <c r="KWN1271" s="14"/>
      <c r="KWO1271" s="14"/>
      <c r="KWP1271" s="14"/>
      <c r="KWQ1271" s="14"/>
      <c r="KWR1271" s="14"/>
      <c r="KWS1271" s="14"/>
      <c r="KWT1271" s="14"/>
      <c r="KWU1271" s="14"/>
      <c r="KWV1271" s="14"/>
      <c r="KWW1271" s="14"/>
      <c r="KWX1271" s="14"/>
      <c r="KWY1271" s="14"/>
      <c r="KWZ1271" s="14"/>
      <c r="KXA1271" s="14"/>
      <c r="KXB1271" s="14"/>
      <c r="KXC1271" s="14"/>
      <c r="KXD1271" s="14"/>
      <c r="KXE1271" s="14"/>
      <c r="KXF1271" s="14"/>
      <c r="KXG1271" s="14"/>
      <c r="KXH1271" s="14"/>
      <c r="KXI1271" s="14"/>
      <c r="KXJ1271" s="14"/>
      <c r="KXK1271" s="14"/>
      <c r="KXL1271" s="14"/>
      <c r="KXM1271" s="14"/>
      <c r="KXN1271" s="14"/>
      <c r="KXO1271" s="14"/>
      <c r="KXP1271" s="14"/>
      <c r="KXQ1271" s="14"/>
      <c r="KXR1271" s="14"/>
      <c r="KXS1271" s="14"/>
      <c r="KXT1271" s="14"/>
      <c r="KXU1271" s="14"/>
      <c r="KXV1271" s="14"/>
      <c r="KXW1271" s="14"/>
      <c r="KXX1271" s="14"/>
      <c r="KXY1271" s="14"/>
      <c r="KXZ1271" s="14"/>
      <c r="KYA1271" s="14"/>
      <c r="KYB1271" s="14"/>
      <c r="KYC1271" s="14"/>
      <c r="KYD1271" s="14"/>
      <c r="KYE1271" s="14"/>
      <c r="KYF1271" s="14"/>
      <c r="KYG1271" s="14"/>
      <c r="KYH1271" s="14"/>
      <c r="KYI1271" s="14"/>
      <c r="KYJ1271" s="14"/>
      <c r="KYK1271" s="14"/>
      <c r="KYL1271" s="14"/>
      <c r="KYM1271" s="14"/>
      <c r="KYN1271" s="14"/>
      <c r="KYO1271" s="14"/>
      <c r="KYP1271" s="14"/>
      <c r="KYQ1271" s="14"/>
      <c r="KYR1271" s="14"/>
      <c r="KYS1271" s="14"/>
      <c r="KYT1271" s="14"/>
      <c r="KYU1271" s="14"/>
      <c r="KYV1271" s="14"/>
      <c r="KYW1271" s="14"/>
      <c r="KYX1271" s="14"/>
      <c r="KYY1271" s="14"/>
      <c r="KYZ1271" s="14"/>
      <c r="KZA1271" s="14"/>
      <c r="KZB1271" s="14"/>
      <c r="KZC1271" s="14"/>
      <c r="KZD1271" s="14"/>
      <c r="KZE1271" s="14"/>
      <c r="KZF1271" s="14"/>
      <c r="KZG1271" s="14"/>
      <c r="KZH1271" s="14"/>
      <c r="KZI1271" s="14"/>
      <c r="KZJ1271" s="14"/>
      <c r="KZK1271" s="14"/>
      <c r="KZL1271" s="14"/>
      <c r="KZM1271" s="14"/>
      <c r="KZN1271" s="14"/>
      <c r="KZO1271" s="14"/>
      <c r="KZP1271" s="14"/>
      <c r="KZQ1271" s="14"/>
      <c r="KZR1271" s="14"/>
      <c r="KZS1271" s="14"/>
      <c r="KZT1271" s="14"/>
      <c r="KZU1271" s="14"/>
      <c r="KZV1271" s="14"/>
      <c r="KZW1271" s="14"/>
      <c r="KZX1271" s="14"/>
      <c r="KZY1271" s="14"/>
      <c r="KZZ1271" s="14"/>
      <c r="LAA1271" s="14"/>
      <c r="LAB1271" s="14"/>
      <c r="LAC1271" s="14"/>
      <c r="LAD1271" s="14"/>
      <c r="LAE1271" s="14"/>
      <c r="LAF1271" s="14"/>
      <c r="LAG1271" s="14"/>
      <c r="LAH1271" s="14"/>
      <c r="LAI1271" s="14"/>
      <c r="LAJ1271" s="14"/>
      <c r="LAK1271" s="14"/>
      <c r="LAL1271" s="14"/>
      <c r="LAM1271" s="14"/>
      <c r="LAN1271" s="14"/>
      <c r="LAO1271" s="14"/>
      <c r="LAP1271" s="14"/>
      <c r="LAQ1271" s="14"/>
      <c r="LAR1271" s="14"/>
      <c r="LAS1271" s="14"/>
      <c r="LAT1271" s="14"/>
      <c r="LAU1271" s="14"/>
      <c r="LAV1271" s="14"/>
      <c r="LAW1271" s="14"/>
      <c r="LAX1271" s="14"/>
      <c r="LAY1271" s="14"/>
      <c r="LAZ1271" s="14"/>
      <c r="LBA1271" s="14"/>
      <c r="LBB1271" s="14"/>
      <c r="LBC1271" s="14"/>
      <c r="LBD1271" s="14"/>
      <c r="LBE1271" s="14"/>
      <c r="LBF1271" s="14"/>
      <c r="LBG1271" s="14"/>
      <c r="LBH1271" s="14"/>
      <c r="LBI1271" s="14"/>
      <c r="LBJ1271" s="14"/>
      <c r="LBK1271" s="14"/>
      <c r="LBL1271" s="14"/>
      <c r="LBM1271" s="14"/>
      <c r="LBN1271" s="14"/>
      <c r="LBO1271" s="14"/>
      <c r="LBP1271" s="14"/>
      <c r="LBQ1271" s="14"/>
      <c r="LBR1271" s="14"/>
      <c r="LBS1271" s="14"/>
      <c r="LBT1271" s="14"/>
      <c r="LBU1271" s="14"/>
      <c r="LBV1271" s="14"/>
      <c r="LBW1271" s="14"/>
      <c r="LBX1271" s="14"/>
      <c r="LBY1271" s="14"/>
      <c r="LBZ1271" s="14"/>
      <c r="LCA1271" s="14"/>
      <c r="LCB1271" s="14"/>
      <c r="LCC1271" s="14"/>
      <c r="LCD1271" s="14"/>
      <c r="LCE1271" s="14"/>
      <c r="LCF1271" s="14"/>
      <c r="LCG1271" s="14"/>
      <c r="LCH1271" s="14"/>
      <c r="LCI1271" s="14"/>
      <c r="LCJ1271" s="14"/>
      <c r="LCK1271" s="14"/>
      <c r="LCL1271" s="14"/>
      <c r="LCM1271" s="14"/>
      <c r="LCN1271" s="14"/>
      <c r="LCO1271" s="14"/>
      <c r="LCP1271" s="14"/>
      <c r="LCQ1271" s="14"/>
      <c r="LCR1271" s="14"/>
      <c r="LCS1271" s="14"/>
      <c r="LCT1271" s="14"/>
      <c r="LCU1271" s="14"/>
      <c r="LCV1271" s="14"/>
      <c r="LCW1271" s="14"/>
      <c r="LCX1271" s="14"/>
      <c r="LCY1271" s="14"/>
      <c r="LCZ1271" s="14"/>
      <c r="LDA1271" s="14"/>
      <c r="LDB1271" s="14"/>
      <c r="LDC1271" s="14"/>
      <c r="LDD1271" s="14"/>
      <c r="LDE1271" s="14"/>
      <c r="LDF1271" s="14"/>
      <c r="LDG1271" s="14"/>
      <c r="LDH1271" s="14"/>
      <c r="LDI1271" s="14"/>
      <c r="LDJ1271" s="14"/>
      <c r="LDK1271" s="14"/>
      <c r="LDL1271" s="14"/>
      <c r="LDM1271" s="14"/>
      <c r="LDN1271" s="14"/>
      <c r="LDO1271" s="14"/>
      <c r="LDP1271" s="14"/>
      <c r="LDQ1271" s="14"/>
      <c r="LDR1271" s="14"/>
      <c r="LDS1271" s="14"/>
      <c r="LDT1271" s="14"/>
      <c r="LDU1271" s="14"/>
      <c r="LDV1271" s="14"/>
      <c r="LDW1271" s="14"/>
      <c r="LDX1271" s="14"/>
      <c r="LDY1271" s="14"/>
      <c r="LDZ1271" s="14"/>
      <c r="LEA1271" s="14"/>
      <c r="LEB1271" s="14"/>
      <c r="LEC1271" s="14"/>
      <c r="LED1271" s="14"/>
      <c r="LEE1271" s="14"/>
      <c r="LEF1271" s="14"/>
      <c r="LEG1271" s="14"/>
      <c r="LEH1271" s="14"/>
      <c r="LEI1271" s="14"/>
      <c r="LEJ1271" s="14"/>
      <c r="LEK1271" s="14"/>
      <c r="LEL1271" s="14"/>
      <c r="LEM1271" s="14"/>
      <c r="LEN1271" s="14"/>
      <c r="LEO1271" s="14"/>
      <c r="LEP1271" s="14"/>
      <c r="LEQ1271" s="14"/>
      <c r="LER1271" s="14"/>
      <c r="LES1271" s="14"/>
      <c r="LET1271" s="14"/>
      <c r="LEU1271" s="14"/>
      <c r="LEV1271" s="14"/>
      <c r="LEW1271" s="14"/>
      <c r="LEX1271" s="14"/>
      <c r="LEY1271" s="14"/>
      <c r="LEZ1271" s="14"/>
      <c r="LFA1271" s="14"/>
      <c r="LFB1271" s="14"/>
      <c r="LFC1271" s="14"/>
      <c r="LFD1271" s="14"/>
      <c r="LFE1271" s="14"/>
      <c r="LFF1271" s="14"/>
      <c r="LFG1271" s="14"/>
      <c r="LFH1271" s="14"/>
      <c r="LFI1271" s="14"/>
      <c r="LFJ1271" s="14"/>
      <c r="LFK1271" s="14"/>
      <c r="LFL1271" s="14"/>
      <c r="LFM1271" s="14"/>
      <c r="LFN1271" s="14"/>
      <c r="LFO1271" s="14"/>
      <c r="LFP1271" s="14"/>
      <c r="LFQ1271" s="14"/>
      <c r="LFR1271" s="14"/>
      <c r="LFS1271" s="14"/>
      <c r="LFT1271" s="14"/>
      <c r="LFU1271" s="14"/>
      <c r="LFV1271" s="14"/>
      <c r="LFW1271" s="14"/>
      <c r="LFX1271" s="14"/>
      <c r="LFY1271" s="14"/>
      <c r="LFZ1271" s="14"/>
      <c r="LGA1271" s="14"/>
      <c r="LGB1271" s="14"/>
      <c r="LGC1271" s="14"/>
      <c r="LGD1271" s="14"/>
      <c r="LGE1271" s="14"/>
      <c r="LGF1271" s="14"/>
      <c r="LGG1271" s="14"/>
      <c r="LGH1271" s="14"/>
      <c r="LGI1271" s="14"/>
      <c r="LGJ1271" s="14"/>
      <c r="LGK1271" s="14"/>
      <c r="LGL1271" s="14"/>
      <c r="LGM1271" s="14"/>
      <c r="LGN1271" s="14"/>
      <c r="LGO1271" s="14"/>
      <c r="LGP1271" s="14"/>
      <c r="LGQ1271" s="14"/>
      <c r="LGR1271" s="14"/>
      <c r="LGS1271" s="14"/>
      <c r="LGT1271" s="14"/>
      <c r="LGU1271" s="14"/>
      <c r="LGV1271" s="14"/>
      <c r="LGW1271" s="14"/>
      <c r="LGX1271" s="14"/>
      <c r="LGY1271" s="14"/>
      <c r="LGZ1271" s="14"/>
      <c r="LHA1271" s="14"/>
      <c r="LHB1271" s="14"/>
      <c r="LHC1271" s="14"/>
      <c r="LHD1271" s="14"/>
      <c r="LHE1271" s="14"/>
      <c r="LHF1271" s="14"/>
      <c r="LHG1271" s="14"/>
      <c r="LHH1271" s="14"/>
      <c r="LHI1271" s="14"/>
      <c r="LHJ1271" s="14"/>
      <c r="LHK1271" s="14"/>
      <c r="LHL1271" s="14"/>
      <c r="LHM1271" s="14"/>
      <c r="LHN1271" s="14"/>
      <c r="LHO1271" s="14"/>
      <c r="LHP1271" s="14"/>
      <c r="LHQ1271" s="14"/>
      <c r="LHR1271" s="14"/>
      <c r="LHS1271" s="14"/>
      <c r="LHT1271" s="14"/>
      <c r="LHU1271" s="14"/>
      <c r="LHV1271" s="14"/>
      <c r="LHW1271" s="14"/>
      <c r="LHX1271" s="14"/>
      <c r="LHY1271" s="14"/>
      <c r="LHZ1271" s="14"/>
      <c r="LIA1271" s="14"/>
      <c r="LIB1271" s="14"/>
      <c r="LIC1271" s="14"/>
      <c r="LID1271" s="14"/>
      <c r="LIE1271" s="14"/>
      <c r="LIF1271" s="14"/>
      <c r="LIG1271" s="14"/>
      <c r="LIH1271" s="14"/>
      <c r="LII1271" s="14"/>
      <c r="LIJ1271" s="14"/>
      <c r="LIK1271" s="14"/>
      <c r="LIL1271" s="14"/>
      <c r="LIM1271" s="14"/>
      <c r="LIN1271" s="14"/>
      <c r="LIO1271" s="14"/>
      <c r="LIP1271" s="14"/>
      <c r="LIQ1271" s="14"/>
      <c r="LIR1271" s="14"/>
      <c r="LIS1271" s="14"/>
      <c r="LIT1271" s="14"/>
      <c r="LIU1271" s="14"/>
      <c r="LIV1271" s="14"/>
      <c r="LIW1271" s="14"/>
      <c r="LIX1271" s="14"/>
      <c r="LIY1271" s="14"/>
      <c r="LIZ1271" s="14"/>
      <c r="LJA1271" s="14"/>
      <c r="LJB1271" s="14"/>
      <c r="LJC1271" s="14"/>
      <c r="LJD1271" s="14"/>
      <c r="LJE1271" s="14"/>
      <c r="LJF1271" s="14"/>
      <c r="LJG1271" s="14"/>
      <c r="LJH1271" s="14"/>
      <c r="LJI1271" s="14"/>
      <c r="LJJ1271" s="14"/>
      <c r="LJK1271" s="14"/>
      <c r="LJL1271" s="14"/>
      <c r="LJM1271" s="14"/>
      <c r="LJN1271" s="14"/>
      <c r="LJO1271" s="14"/>
      <c r="LJP1271" s="14"/>
      <c r="LJQ1271" s="14"/>
      <c r="LJR1271" s="14"/>
      <c r="LJS1271" s="14"/>
      <c r="LJT1271" s="14"/>
      <c r="LJU1271" s="14"/>
      <c r="LJV1271" s="14"/>
      <c r="LJW1271" s="14"/>
      <c r="LJX1271" s="14"/>
      <c r="LJY1271" s="14"/>
      <c r="LJZ1271" s="14"/>
      <c r="LKA1271" s="14"/>
      <c r="LKB1271" s="14"/>
      <c r="LKC1271" s="14"/>
      <c r="LKD1271" s="14"/>
      <c r="LKE1271" s="14"/>
      <c r="LKF1271" s="14"/>
      <c r="LKG1271" s="14"/>
      <c r="LKH1271" s="14"/>
      <c r="LKI1271" s="14"/>
      <c r="LKJ1271" s="14"/>
      <c r="LKK1271" s="14"/>
      <c r="LKL1271" s="14"/>
      <c r="LKM1271" s="14"/>
      <c r="LKN1271" s="14"/>
      <c r="LKO1271" s="14"/>
      <c r="LKP1271" s="14"/>
      <c r="LKQ1271" s="14"/>
      <c r="LKR1271" s="14"/>
      <c r="LKS1271" s="14"/>
      <c r="LKT1271" s="14"/>
      <c r="LKU1271" s="14"/>
      <c r="LKV1271" s="14"/>
      <c r="LKW1271" s="14"/>
      <c r="LKX1271" s="14"/>
      <c r="LKY1271" s="14"/>
      <c r="LKZ1271" s="14"/>
      <c r="LLA1271" s="14"/>
      <c r="LLB1271" s="14"/>
      <c r="LLC1271" s="14"/>
      <c r="LLD1271" s="14"/>
      <c r="LLE1271" s="14"/>
      <c r="LLF1271" s="14"/>
      <c r="LLG1271" s="14"/>
      <c r="LLH1271" s="14"/>
      <c r="LLI1271" s="14"/>
      <c r="LLJ1271" s="14"/>
      <c r="LLK1271" s="14"/>
      <c r="LLL1271" s="14"/>
      <c r="LLM1271" s="14"/>
      <c r="LLN1271" s="14"/>
      <c r="LLO1271" s="14"/>
      <c r="LLP1271" s="14"/>
      <c r="LLQ1271" s="14"/>
      <c r="LLR1271" s="14"/>
      <c r="LLS1271" s="14"/>
      <c r="LLT1271" s="14"/>
      <c r="LLU1271" s="14"/>
      <c r="LLV1271" s="14"/>
      <c r="LLW1271" s="14"/>
      <c r="LLX1271" s="14"/>
      <c r="LLY1271" s="14"/>
      <c r="LLZ1271" s="14"/>
      <c r="LMA1271" s="14"/>
      <c r="LMB1271" s="14"/>
      <c r="LMC1271" s="14"/>
      <c r="LMD1271" s="14"/>
      <c r="LME1271" s="14"/>
      <c r="LMF1271" s="14"/>
      <c r="LMG1271" s="14"/>
      <c r="LMH1271" s="14"/>
      <c r="LMI1271" s="14"/>
      <c r="LMJ1271" s="14"/>
      <c r="LMK1271" s="14"/>
      <c r="LML1271" s="14"/>
      <c r="LMM1271" s="14"/>
      <c r="LMN1271" s="14"/>
      <c r="LMO1271" s="14"/>
      <c r="LMP1271" s="14"/>
      <c r="LMQ1271" s="14"/>
      <c r="LMR1271" s="14"/>
      <c r="LMS1271" s="14"/>
      <c r="LMT1271" s="14"/>
      <c r="LMU1271" s="14"/>
      <c r="LMV1271" s="14"/>
      <c r="LMW1271" s="14"/>
      <c r="LMX1271" s="14"/>
      <c r="LMY1271" s="14"/>
      <c r="LMZ1271" s="14"/>
      <c r="LNA1271" s="14"/>
      <c r="LNB1271" s="14"/>
      <c r="LNC1271" s="14"/>
      <c r="LND1271" s="14"/>
      <c r="LNE1271" s="14"/>
      <c r="LNF1271" s="14"/>
      <c r="LNG1271" s="14"/>
      <c r="LNH1271" s="14"/>
      <c r="LNI1271" s="14"/>
      <c r="LNJ1271" s="14"/>
      <c r="LNK1271" s="14"/>
      <c r="LNL1271" s="14"/>
      <c r="LNM1271" s="14"/>
      <c r="LNN1271" s="14"/>
      <c r="LNO1271" s="14"/>
      <c r="LNP1271" s="14"/>
      <c r="LNQ1271" s="14"/>
      <c r="LNR1271" s="14"/>
      <c r="LNS1271" s="14"/>
      <c r="LNT1271" s="14"/>
      <c r="LNU1271" s="14"/>
      <c r="LNV1271" s="14"/>
      <c r="LNW1271" s="14"/>
      <c r="LNX1271" s="14"/>
      <c r="LNY1271" s="14"/>
      <c r="LNZ1271" s="14"/>
      <c r="LOA1271" s="14"/>
      <c r="LOB1271" s="14"/>
      <c r="LOC1271" s="14"/>
      <c r="LOD1271" s="14"/>
      <c r="LOE1271" s="14"/>
      <c r="LOF1271" s="14"/>
      <c r="LOG1271" s="14"/>
      <c r="LOH1271" s="14"/>
      <c r="LOI1271" s="14"/>
      <c r="LOJ1271" s="14"/>
      <c r="LOK1271" s="14"/>
      <c r="LOL1271" s="14"/>
      <c r="LOM1271" s="14"/>
      <c r="LON1271" s="14"/>
      <c r="LOO1271" s="14"/>
      <c r="LOP1271" s="14"/>
      <c r="LOQ1271" s="14"/>
      <c r="LOR1271" s="14"/>
      <c r="LOS1271" s="14"/>
      <c r="LOT1271" s="14"/>
      <c r="LOU1271" s="14"/>
      <c r="LOV1271" s="14"/>
      <c r="LOW1271" s="14"/>
      <c r="LOX1271" s="14"/>
      <c r="LOY1271" s="14"/>
      <c r="LOZ1271" s="14"/>
      <c r="LPA1271" s="14"/>
      <c r="LPB1271" s="14"/>
      <c r="LPC1271" s="14"/>
      <c r="LPD1271" s="14"/>
      <c r="LPE1271" s="14"/>
      <c r="LPF1271" s="14"/>
      <c r="LPG1271" s="14"/>
      <c r="LPH1271" s="14"/>
      <c r="LPI1271" s="14"/>
      <c r="LPJ1271" s="14"/>
      <c r="LPK1271" s="14"/>
      <c r="LPL1271" s="14"/>
      <c r="LPM1271" s="14"/>
      <c r="LPN1271" s="14"/>
      <c r="LPO1271" s="14"/>
      <c r="LPP1271" s="14"/>
      <c r="LPQ1271" s="14"/>
      <c r="LPR1271" s="14"/>
      <c r="LPS1271" s="14"/>
      <c r="LPT1271" s="14"/>
      <c r="LPU1271" s="14"/>
      <c r="LPV1271" s="14"/>
      <c r="LPW1271" s="14"/>
      <c r="LPX1271" s="14"/>
      <c r="LPY1271" s="14"/>
      <c r="LPZ1271" s="14"/>
      <c r="LQA1271" s="14"/>
      <c r="LQB1271" s="14"/>
      <c r="LQC1271" s="14"/>
      <c r="LQD1271" s="14"/>
      <c r="LQE1271" s="14"/>
      <c r="LQF1271" s="14"/>
      <c r="LQG1271" s="14"/>
      <c r="LQH1271" s="14"/>
      <c r="LQI1271" s="14"/>
      <c r="LQJ1271" s="14"/>
      <c r="LQK1271" s="14"/>
      <c r="LQL1271" s="14"/>
      <c r="LQM1271" s="14"/>
      <c r="LQN1271" s="14"/>
      <c r="LQO1271" s="14"/>
      <c r="LQP1271" s="14"/>
      <c r="LQQ1271" s="14"/>
      <c r="LQR1271" s="14"/>
      <c r="LQS1271" s="14"/>
      <c r="LQT1271" s="14"/>
      <c r="LQU1271" s="14"/>
      <c r="LQV1271" s="14"/>
      <c r="LQW1271" s="14"/>
      <c r="LQX1271" s="14"/>
      <c r="LQY1271" s="14"/>
      <c r="LQZ1271" s="14"/>
      <c r="LRA1271" s="14"/>
      <c r="LRB1271" s="14"/>
      <c r="LRC1271" s="14"/>
      <c r="LRD1271" s="14"/>
      <c r="LRE1271" s="14"/>
      <c r="LRF1271" s="14"/>
      <c r="LRG1271" s="14"/>
      <c r="LRH1271" s="14"/>
      <c r="LRI1271" s="14"/>
      <c r="LRJ1271" s="14"/>
      <c r="LRK1271" s="14"/>
      <c r="LRL1271" s="14"/>
      <c r="LRM1271" s="14"/>
      <c r="LRN1271" s="14"/>
      <c r="LRO1271" s="14"/>
      <c r="LRP1271" s="14"/>
      <c r="LRQ1271" s="14"/>
      <c r="LRR1271" s="14"/>
      <c r="LRS1271" s="14"/>
      <c r="LRT1271" s="14"/>
      <c r="LRU1271" s="14"/>
      <c r="LRV1271" s="14"/>
      <c r="LRW1271" s="14"/>
      <c r="LRX1271" s="14"/>
      <c r="LRY1271" s="14"/>
      <c r="LRZ1271" s="14"/>
      <c r="LSA1271" s="14"/>
      <c r="LSB1271" s="14"/>
      <c r="LSC1271" s="14"/>
      <c r="LSD1271" s="14"/>
      <c r="LSE1271" s="14"/>
      <c r="LSF1271" s="14"/>
      <c r="LSG1271" s="14"/>
      <c r="LSH1271" s="14"/>
      <c r="LSI1271" s="14"/>
      <c r="LSJ1271" s="14"/>
      <c r="LSK1271" s="14"/>
      <c r="LSL1271" s="14"/>
      <c r="LSM1271" s="14"/>
      <c r="LSN1271" s="14"/>
      <c r="LSO1271" s="14"/>
      <c r="LSP1271" s="14"/>
      <c r="LSQ1271" s="14"/>
      <c r="LSR1271" s="14"/>
      <c r="LSS1271" s="14"/>
      <c r="LST1271" s="14"/>
      <c r="LSU1271" s="14"/>
      <c r="LSV1271" s="14"/>
      <c r="LSW1271" s="14"/>
      <c r="LSX1271" s="14"/>
      <c r="LSY1271" s="14"/>
      <c r="LSZ1271" s="14"/>
      <c r="LTA1271" s="14"/>
      <c r="LTB1271" s="14"/>
      <c r="LTC1271" s="14"/>
      <c r="LTD1271" s="14"/>
      <c r="LTE1271" s="14"/>
      <c r="LTF1271" s="14"/>
      <c r="LTG1271" s="14"/>
      <c r="LTH1271" s="14"/>
      <c r="LTI1271" s="14"/>
      <c r="LTJ1271" s="14"/>
      <c r="LTK1271" s="14"/>
      <c r="LTL1271" s="14"/>
      <c r="LTM1271" s="14"/>
      <c r="LTN1271" s="14"/>
      <c r="LTO1271" s="14"/>
      <c r="LTP1271" s="14"/>
      <c r="LTQ1271" s="14"/>
      <c r="LTR1271" s="14"/>
      <c r="LTS1271" s="14"/>
      <c r="LTT1271" s="14"/>
      <c r="LTU1271" s="14"/>
      <c r="LTV1271" s="14"/>
      <c r="LTW1271" s="14"/>
      <c r="LTX1271" s="14"/>
      <c r="LTY1271" s="14"/>
      <c r="LTZ1271" s="14"/>
      <c r="LUA1271" s="14"/>
      <c r="LUB1271" s="14"/>
      <c r="LUC1271" s="14"/>
      <c r="LUD1271" s="14"/>
      <c r="LUE1271" s="14"/>
      <c r="LUF1271" s="14"/>
      <c r="LUG1271" s="14"/>
      <c r="LUH1271" s="14"/>
      <c r="LUI1271" s="14"/>
      <c r="LUJ1271" s="14"/>
      <c r="LUK1271" s="14"/>
      <c r="LUL1271" s="14"/>
      <c r="LUM1271" s="14"/>
      <c r="LUN1271" s="14"/>
      <c r="LUO1271" s="14"/>
      <c r="LUP1271" s="14"/>
      <c r="LUQ1271" s="14"/>
      <c r="LUR1271" s="14"/>
      <c r="LUS1271" s="14"/>
      <c r="LUT1271" s="14"/>
      <c r="LUU1271" s="14"/>
      <c r="LUV1271" s="14"/>
      <c r="LUW1271" s="14"/>
      <c r="LUX1271" s="14"/>
      <c r="LUY1271" s="14"/>
      <c r="LUZ1271" s="14"/>
      <c r="LVA1271" s="14"/>
      <c r="LVB1271" s="14"/>
      <c r="LVC1271" s="14"/>
      <c r="LVD1271" s="14"/>
      <c r="LVE1271" s="14"/>
      <c r="LVF1271" s="14"/>
      <c r="LVG1271" s="14"/>
      <c r="LVH1271" s="14"/>
      <c r="LVI1271" s="14"/>
      <c r="LVJ1271" s="14"/>
      <c r="LVK1271" s="14"/>
      <c r="LVL1271" s="14"/>
      <c r="LVM1271" s="14"/>
      <c r="LVN1271" s="14"/>
      <c r="LVO1271" s="14"/>
      <c r="LVP1271" s="14"/>
      <c r="LVQ1271" s="14"/>
      <c r="LVR1271" s="14"/>
      <c r="LVS1271" s="14"/>
      <c r="LVT1271" s="14"/>
      <c r="LVU1271" s="14"/>
      <c r="LVV1271" s="14"/>
      <c r="LVW1271" s="14"/>
      <c r="LVX1271" s="14"/>
      <c r="LVY1271" s="14"/>
      <c r="LVZ1271" s="14"/>
      <c r="LWA1271" s="14"/>
      <c r="LWB1271" s="14"/>
      <c r="LWC1271" s="14"/>
      <c r="LWD1271" s="14"/>
      <c r="LWE1271" s="14"/>
      <c r="LWF1271" s="14"/>
      <c r="LWG1271" s="14"/>
      <c r="LWH1271" s="14"/>
      <c r="LWI1271" s="14"/>
      <c r="LWJ1271" s="14"/>
      <c r="LWK1271" s="14"/>
      <c r="LWL1271" s="14"/>
      <c r="LWM1271" s="14"/>
      <c r="LWN1271" s="14"/>
      <c r="LWO1271" s="14"/>
      <c r="LWP1271" s="14"/>
      <c r="LWQ1271" s="14"/>
      <c r="LWR1271" s="14"/>
      <c r="LWS1271" s="14"/>
      <c r="LWT1271" s="14"/>
      <c r="LWU1271" s="14"/>
      <c r="LWV1271" s="14"/>
      <c r="LWW1271" s="14"/>
      <c r="LWX1271" s="14"/>
      <c r="LWY1271" s="14"/>
      <c r="LWZ1271" s="14"/>
      <c r="LXA1271" s="14"/>
      <c r="LXB1271" s="14"/>
      <c r="LXC1271" s="14"/>
      <c r="LXD1271" s="14"/>
      <c r="LXE1271" s="14"/>
      <c r="LXF1271" s="14"/>
      <c r="LXG1271" s="14"/>
      <c r="LXH1271" s="14"/>
      <c r="LXI1271" s="14"/>
      <c r="LXJ1271" s="14"/>
      <c r="LXK1271" s="14"/>
      <c r="LXL1271" s="14"/>
      <c r="LXM1271" s="14"/>
      <c r="LXN1271" s="14"/>
      <c r="LXO1271" s="14"/>
      <c r="LXP1271" s="14"/>
      <c r="LXQ1271" s="14"/>
      <c r="LXR1271" s="14"/>
      <c r="LXS1271" s="14"/>
      <c r="LXT1271" s="14"/>
      <c r="LXU1271" s="14"/>
      <c r="LXV1271" s="14"/>
      <c r="LXW1271" s="14"/>
      <c r="LXX1271" s="14"/>
      <c r="LXY1271" s="14"/>
      <c r="LXZ1271" s="14"/>
      <c r="LYA1271" s="14"/>
      <c r="LYB1271" s="14"/>
      <c r="LYC1271" s="14"/>
      <c r="LYD1271" s="14"/>
      <c r="LYE1271" s="14"/>
      <c r="LYF1271" s="14"/>
      <c r="LYG1271" s="14"/>
      <c r="LYH1271" s="14"/>
      <c r="LYI1271" s="14"/>
      <c r="LYJ1271" s="14"/>
      <c r="LYK1271" s="14"/>
      <c r="LYL1271" s="14"/>
      <c r="LYM1271" s="14"/>
      <c r="LYN1271" s="14"/>
      <c r="LYO1271" s="14"/>
      <c r="LYP1271" s="14"/>
      <c r="LYQ1271" s="14"/>
      <c r="LYR1271" s="14"/>
      <c r="LYS1271" s="14"/>
      <c r="LYT1271" s="14"/>
      <c r="LYU1271" s="14"/>
      <c r="LYV1271" s="14"/>
      <c r="LYW1271" s="14"/>
      <c r="LYX1271" s="14"/>
      <c r="LYY1271" s="14"/>
      <c r="LYZ1271" s="14"/>
      <c r="LZA1271" s="14"/>
      <c r="LZB1271" s="14"/>
      <c r="LZC1271" s="14"/>
      <c r="LZD1271" s="14"/>
      <c r="LZE1271" s="14"/>
      <c r="LZF1271" s="14"/>
      <c r="LZG1271" s="14"/>
      <c r="LZH1271" s="14"/>
      <c r="LZI1271" s="14"/>
      <c r="LZJ1271" s="14"/>
      <c r="LZK1271" s="14"/>
      <c r="LZL1271" s="14"/>
      <c r="LZM1271" s="14"/>
      <c r="LZN1271" s="14"/>
      <c r="LZO1271" s="14"/>
      <c r="LZP1271" s="14"/>
      <c r="LZQ1271" s="14"/>
      <c r="LZR1271" s="14"/>
      <c r="LZS1271" s="14"/>
      <c r="LZT1271" s="14"/>
      <c r="LZU1271" s="14"/>
      <c r="LZV1271" s="14"/>
      <c r="LZW1271" s="14"/>
      <c r="LZX1271" s="14"/>
      <c r="LZY1271" s="14"/>
      <c r="LZZ1271" s="14"/>
      <c r="MAA1271" s="14"/>
      <c r="MAB1271" s="14"/>
      <c r="MAC1271" s="14"/>
      <c r="MAD1271" s="14"/>
      <c r="MAE1271" s="14"/>
      <c r="MAF1271" s="14"/>
      <c r="MAG1271" s="14"/>
      <c r="MAH1271" s="14"/>
      <c r="MAI1271" s="14"/>
      <c r="MAJ1271" s="14"/>
      <c r="MAK1271" s="14"/>
      <c r="MAL1271" s="14"/>
      <c r="MAM1271" s="14"/>
      <c r="MAN1271" s="14"/>
      <c r="MAO1271" s="14"/>
      <c r="MAP1271" s="14"/>
      <c r="MAQ1271" s="14"/>
      <c r="MAR1271" s="14"/>
      <c r="MAS1271" s="14"/>
      <c r="MAT1271" s="14"/>
      <c r="MAU1271" s="14"/>
      <c r="MAV1271" s="14"/>
      <c r="MAW1271" s="14"/>
      <c r="MAX1271" s="14"/>
      <c r="MAY1271" s="14"/>
      <c r="MAZ1271" s="14"/>
      <c r="MBA1271" s="14"/>
      <c r="MBB1271" s="14"/>
      <c r="MBC1271" s="14"/>
      <c r="MBD1271" s="14"/>
      <c r="MBE1271" s="14"/>
      <c r="MBF1271" s="14"/>
      <c r="MBG1271" s="14"/>
      <c r="MBH1271" s="14"/>
      <c r="MBI1271" s="14"/>
      <c r="MBJ1271" s="14"/>
      <c r="MBK1271" s="14"/>
      <c r="MBL1271" s="14"/>
      <c r="MBM1271" s="14"/>
      <c r="MBN1271" s="14"/>
      <c r="MBO1271" s="14"/>
      <c r="MBP1271" s="14"/>
      <c r="MBQ1271" s="14"/>
      <c r="MBR1271" s="14"/>
      <c r="MBS1271" s="14"/>
      <c r="MBT1271" s="14"/>
      <c r="MBU1271" s="14"/>
      <c r="MBV1271" s="14"/>
      <c r="MBW1271" s="14"/>
      <c r="MBX1271" s="14"/>
      <c r="MBY1271" s="14"/>
      <c r="MBZ1271" s="14"/>
      <c r="MCA1271" s="14"/>
      <c r="MCB1271" s="14"/>
      <c r="MCC1271" s="14"/>
      <c r="MCD1271" s="14"/>
      <c r="MCE1271" s="14"/>
      <c r="MCF1271" s="14"/>
      <c r="MCG1271" s="14"/>
      <c r="MCH1271" s="14"/>
      <c r="MCI1271" s="14"/>
      <c r="MCJ1271" s="14"/>
      <c r="MCK1271" s="14"/>
      <c r="MCL1271" s="14"/>
      <c r="MCM1271" s="14"/>
      <c r="MCN1271" s="14"/>
      <c r="MCO1271" s="14"/>
      <c r="MCP1271" s="14"/>
      <c r="MCQ1271" s="14"/>
      <c r="MCR1271" s="14"/>
      <c r="MCS1271" s="14"/>
      <c r="MCT1271" s="14"/>
      <c r="MCU1271" s="14"/>
      <c r="MCV1271" s="14"/>
      <c r="MCW1271" s="14"/>
      <c r="MCX1271" s="14"/>
      <c r="MCY1271" s="14"/>
      <c r="MCZ1271" s="14"/>
      <c r="MDA1271" s="14"/>
      <c r="MDB1271" s="14"/>
      <c r="MDC1271" s="14"/>
      <c r="MDD1271" s="14"/>
      <c r="MDE1271" s="14"/>
      <c r="MDF1271" s="14"/>
      <c r="MDG1271" s="14"/>
      <c r="MDH1271" s="14"/>
      <c r="MDI1271" s="14"/>
      <c r="MDJ1271" s="14"/>
      <c r="MDK1271" s="14"/>
      <c r="MDL1271" s="14"/>
      <c r="MDM1271" s="14"/>
      <c r="MDN1271" s="14"/>
      <c r="MDO1271" s="14"/>
      <c r="MDP1271" s="14"/>
      <c r="MDQ1271" s="14"/>
      <c r="MDR1271" s="14"/>
      <c r="MDS1271" s="14"/>
      <c r="MDT1271" s="14"/>
      <c r="MDU1271" s="14"/>
      <c r="MDV1271" s="14"/>
      <c r="MDW1271" s="14"/>
      <c r="MDX1271" s="14"/>
      <c r="MDY1271" s="14"/>
      <c r="MDZ1271" s="14"/>
      <c r="MEA1271" s="14"/>
      <c r="MEB1271" s="14"/>
      <c r="MEC1271" s="14"/>
      <c r="MED1271" s="14"/>
      <c r="MEE1271" s="14"/>
      <c r="MEF1271" s="14"/>
      <c r="MEG1271" s="14"/>
      <c r="MEH1271" s="14"/>
      <c r="MEI1271" s="14"/>
      <c r="MEJ1271" s="14"/>
      <c r="MEK1271" s="14"/>
      <c r="MEL1271" s="14"/>
      <c r="MEM1271" s="14"/>
      <c r="MEN1271" s="14"/>
      <c r="MEO1271" s="14"/>
      <c r="MEP1271" s="14"/>
      <c r="MEQ1271" s="14"/>
      <c r="MER1271" s="14"/>
      <c r="MES1271" s="14"/>
      <c r="MET1271" s="14"/>
      <c r="MEU1271" s="14"/>
      <c r="MEV1271" s="14"/>
      <c r="MEW1271" s="14"/>
      <c r="MEX1271" s="14"/>
      <c r="MEY1271" s="14"/>
      <c r="MEZ1271" s="14"/>
      <c r="MFA1271" s="14"/>
      <c r="MFB1271" s="14"/>
      <c r="MFC1271" s="14"/>
      <c r="MFD1271" s="14"/>
      <c r="MFE1271" s="14"/>
      <c r="MFF1271" s="14"/>
      <c r="MFG1271" s="14"/>
      <c r="MFH1271" s="14"/>
      <c r="MFI1271" s="14"/>
      <c r="MFJ1271" s="14"/>
      <c r="MFK1271" s="14"/>
      <c r="MFL1271" s="14"/>
      <c r="MFM1271" s="14"/>
      <c r="MFN1271" s="14"/>
      <c r="MFO1271" s="14"/>
      <c r="MFP1271" s="14"/>
      <c r="MFQ1271" s="14"/>
      <c r="MFR1271" s="14"/>
      <c r="MFS1271" s="14"/>
      <c r="MFT1271" s="14"/>
      <c r="MFU1271" s="14"/>
      <c r="MFV1271" s="14"/>
      <c r="MFW1271" s="14"/>
      <c r="MFX1271" s="14"/>
      <c r="MFY1271" s="14"/>
      <c r="MFZ1271" s="14"/>
      <c r="MGA1271" s="14"/>
      <c r="MGB1271" s="14"/>
      <c r="MGC1271" s="14"/>
      <c r="MGD1271" s="14"/>
      <c r="MGE1271" s="14"/>
      <c r="MGF1271" s="14"/>
      <c r="MGG1271" s="14"/>
      <c r="MGH1271" s="14"/>
      <c r="MGI1271" s="14"/>
      <c r="MGJ1271" s="14"/>
      <c r="MGK1271" s="14"/>
      <c r="MGL1271" s="14"/>
      <c r="MGM1271" s="14"/>
      <c r="MGN1271" s="14"/>
      <c r="MGO1271" s="14"/>
      <c r="MGP1271" s="14"/>
      <c r="MGQ1271" s="14"/>
      <c r="MGR1271" s="14"/>
      <c r="MGS1271" s="14"/>
      <c r="MGT1271" s="14"/>
      <c r="MGU1271" s="14"/>
      <c r="MGV1271" s="14"/>
      <c r="MGW1271" s="14"/>
      <c r="MGX1271" s="14"/>
      <c r="MGY1271" s="14"/>
      <c r="MGZ1271" s="14"/>
      <c r="MHA1271" s="14"/>
      <c r="MHB1271" s="14"/>
      <c r="MHC1271" s="14"/>
      <c r="MHD1271" s="14"/>
      <c r="MHE1271" s="14"/>
      <c r="MHF1271" s="14"/>
      <c r="MHG1271" s="14"/>
      <c r="MHH1271" s="14"/>
      <c r="MHI1271" s="14"/>
      <c r="MHJ1271" s="14"/>
      <c r="MHK1271" s="14"/>
      <c r="MHL1271" s="14"/>
      <c r="MHM1271" s="14"/>
      <c r="MHN1271" s="14"/>
      <c r="MHO1271" s="14"/>
      <c r="MHP1271" s="14"/>
      <c r="MHQ1271" s="14"/>
      <c r="MHR1271" s="14"/>
      <c r="MHS1271" s="14"/>
      <c r="MHT1271" s="14"/>
      <c r="MHU1271" s="14"/>
      <c r="MHV1271" s="14"/>
      <c r="MHW1271" s="14"/>
      <c r="MHX1271" s="14"/>
      <c r="MHY1271" s="14"/>
      <c r="MHZ1271" s="14"/>
      <c r="MIA1271" s="14"/>
      <c r="MIB1271" s="14"/>
      <c r="MIC1271" s="14"/>
      <c r="MID1271" s="14"/>
      <c r="MIE1271" s="14"/>
      <c r="MIF1271" s="14"/>
      <c r="MIG1271" s="14"/>
      <c r="MIH1271" s="14"/>
      <c r="MII1271" s="14"/>
      <c r="MIJ1271" s="14"/>
      <c r="MIK1271" s="14"/>
      <c r="MIL1271" s="14"/>
      <c r="MIM1271" s="14"/>
      <c r="MIN1271" s="14"/>
      <c r="MIO1271" s="14"/>
      <c r="MIP1271" s="14"/>
      <c r="MIQ1271" s="14"/>
      <c r="MIR1271" s="14"/>
      <c r="MIS1271" s="14"/>
      <c r="MIT1271" s="14"/>
      <c r="MIU1271" s="14"/>
      <c r="MIV1271" s="14"/>
      <c r="MIW1271" s="14"/>
      <c r="MIX1271" s="14"/>
      <c r="MIY1271" s="14"/>
      <c r="MIZ1271" s="14"/>
      <c r="MJA1271" s="14"/>
      <c r="MJB1271" s="14"/>
      <c r="MJC1271" s="14"/>
      <c r="MJD1271" s="14"/>
      <c r="MJE1271" s="14"/>
      <c r="MJF1271" s="14"/>
      <c r="MJG1271" s="14"/>
      <c r="MJH1271" s="14"/>
      <c r="MJI1271" s="14"/>
      <c r="MJJ1271" s="14"/>
      <c r="MJK1271" s="14"/>
      <c r="MJL1271" s="14"/>
      <c r="MJM1271" s="14"/>
      <c r="MJN1271" s="14"/>
      <c r="MJO1271" s="14"/>
      <c r="MJP1271" s="14"/>
      <c r="MJQ1271" s="14"/>
      <c r="MJR1271" s="14"/>
      <c r="MJS1271" s="14"/>
      <c r="MJT1271" s="14"/>
      <c r="MJU1271" s="14"/>
      <c r="MJV1271" s="14"/>
      <c r="MJW1271" s="14"/>
      <c r="MJX1271" s="14"/>
      <c r="MJY1271" s="14"/>
      <c r="MJZ1271" s="14"/>
      <c r="MKA1271" s="14"/>
      <c r="MKB1271" s="14"/>
      <c r="MKC1271" s="14"/>
      <c r="MKD1271" s="14"/>
      <c r="MKE1271" s="14"/>
      <c r="MKF1271" s="14"/>
      <c r="MKG1271" s="14"/>
      <c r="MKH1271" s="14"/>
      <c r="MKI1271" s="14"/>
      <c r="MKJ1271" s="14"/>
      <c r="MKK1271" s="14"/>
      <c r="MKL1271" s="14"/>
      <c r="MKM1271" s="14"/>
      <c r="MKN1271" s="14"/>
      <c r="MKO1271" s="14"/>
      <c r="MKP1271" s="14"/>
      <c r="MKQ1271" s="14"/>
      <c r="MKR1271" s="14"/>
      <c r="MKS1271" s="14"/>
      <c r="MKT1271" s="14"/>
      <c r="MKU1271" s="14"/>
      <c r="MKV1271" s="14"/>
      <c r="MKW1271" s="14"/>
      <c r="MKX1271" s="14"/>
      <c r="MKY1271" s="14"/>
      <c r="MKZ1271" s="14"/>
      <c r="MLA1271" s="14"/>
      <c r="MLB1271" s="14"/>
      <c r="MLC1271" s="14"/>
      <c r="MLD1271" s="14"/>
      <c r="MLE1271" s="14"/>
      <c r="MLF1271" s="14"/>
      <c r="MLG1271" s="14"/>
      <c r="MLH1271" s="14"/>
      <c r="MLI1271" s="14"/>
      <c r="MLJ1271" s="14"/>
      <c r="MLK1271" s="14"/>
      <c r="MLL1271" s="14"/>
      <c r="MLM1271" s="14"/>
      <c r="MLN1271" s="14"/>
      <c r="MLO1271" s="14"/>
      <c r="MLP1271" s="14"/>
      <c r="MLQ1271" s="14"/>
      <c r="MLR1271" s="14"/>
      <c r="MLS1271" s="14"/>
      <c r="MLT1271" s="14"/>
      <c r="MLU1271" s="14"/>
      <c r="MLV1271" s="14"/>
      <c r="MLW1271" s="14"/>
      <c r="MLX1271" s="14"/>
      <c r="MLY1271" s="14"/>
      <c r="MLZ1271" s="14"/>
      <c r="MMA1271" s="14"/>
      <c r="MMB1271" s="14"/>
      <c r="MMC1271" s="14"/>
      <c r="MMD1271" s="14"/>
      <c r="MME1271" s="14"/>
      <c r="MMF1271" s="14"/>
      <c r="MMG1271" s="14"/>
      <c r="MMH1271" s="14"/>
      <c r="MMI1271" s="14"/>
      <c r="MMJ1271" s="14"/>
      <c r="MMK1271" s="14"/>
      <c r="MML1271" s="14"/>
      <c r="MMM1271" s="14"/>
      <c r="MMN1271" s="14"/>
      <c r="MMO1271" s="14"/>
      <c r="MMP1271" s="14"/>
      <c r="MMQ1271" s="14"/>
      <c r="MMR1271" s="14"/>
      <c r="MMS1271" s="14"/>
      <c r="MMT1271" s="14"/>
      <c r="MMU1271" s="14"/>
      <c r="MMV1271" s="14"/>
      <c r="MMW1271" s="14"/>
      <c r="MMX1271" s="14"/>
      <c r="MMY1271" s="14"/>
      <c r="MMZ1271" s="14"/>
      <c r="MNA1271" s="14"/>
      <c r="MNB1271" s="14"/>
      <c r="MNC1271" s="14"/>
      <c r="MND1271" s="14"/>
      <c r="MNE1271" s="14"/>
      <c r="MNF1271" s="14"/>
      <c r="MNG1271" s="14"/>
      <c r="MNH1271" s="14"/>
      <c r="MNI1271" s="14"/>
      <c r="MNJ1271" s="14"/>
      <c r="MNK1271" s="14"/>
      <c r="MNL1271" s="14"/>
      <c r="MNM1271" s="14"/>
      <c r="MNN1271" s="14"/>
      <c r="MNO1271" s="14"/>
      <c r="MNP1271" s="14"/>
      <c r="MNQ1271" s="14"/>
      <c r="MNR1271" s="14"/>
      <c r="MNS1271" s="14"/>
      <c r="MNT1271" s="14"/>
      <c r="MNU1271" s="14"/>
      <c r="MNV1271" s="14"/>
      <c r="MNW1271" s="14"/>
      <c r="MNX1271" s="14"/>
      <c r="MNY1271" s="14"/>
      <c r="MNZ1271" s="14"/>
      <c r="MOA1271" s="14"/>
      <c r="MOB1271" s="14"/>
      <c r="MOC1271" s="14"/>
      <c r="MOD1271" s="14"/>
      <c r="MOE1271" s="14"/>
      <c r="MOF1271" s="14"/>
      <c r="MOG1271" s="14"/>
      <c r="MOH1271" s="14"/>
      <c r="MOI1271" s="14"/>
      <c r="MOJ1271" s="14"/>
      <c r="MOK1271" s="14"/>
      <c r="MOL1271" s="14"/>
      <c r="MOM1271" s="14"/>
      <c r="MON1271" s="14"/>
      <c r="MOO1271" s="14"/>
      <c r="MOP1271" s="14"/>
      <c r="MOQ1271" s="14"/>
      <c r="MOR1271" s="14"/>
      <c r="MOS1271" s="14"/>
      <c r="MOT1271" s="14"/>
      <c r="MOU1271" s="14"/>
      <c r="MOV1271" s="14"/>
      <c r="MOW1271" s="14"/>
      <c r="MOX1271" s="14"/>
      <c r="MOY1271" s="14"/>
      <c r="MOZ1271" s="14"/>
      <c r="MPA1271" s="14"/>
      <c r="MPB1271" s="14"/>
      <c r="MPC1271" s="14"/>
      <c r="MPD1271" s="14"/>
      <c r="MPE1271" s="14"/>
      <c r="MPF1271" s="14"/>
      <c r="MPG1271" s="14"/>
      <c r="MPH1271" s="14"/>
      <c r="MPI1271" s="14"/>
      <c r="MPJ1271" s="14"/>
      <c r="MPK1271" s="14"/>
      <c r="MPL1271" s="14"/>
      <c r="MPM1271" s="14"/>
      <c r="MPN1271" s="14"/>
      <c r="MPO1271" s="14"/>
      <c r="MPP1271" s="14"/>
      <c r="MPQ1271" s="14"/>
      <c r="MPR1271" s="14"/>
      <c r="MPS1271" s="14"/>
      <c r="MPT1271" s="14"/>
      <c r="MPU1271" s="14"/>
      <c r="MPV1271" s="14"/>
      <c r="MPW1271" s="14"/>
      <c r="MPX1271" s="14"/>
      <c r="MPY1271" s="14"/>
      <c r="MPZ1271" s="14"/>
      <c r="MQA1271" s="14"/>
      <c r="MQB1271" s="14"/>
      <c r="MQC1271" s="14"/>
      <c r="MQD1271" s="14"/>
      <c r="MQE1271" s="14"/>
      <c r="MQF1271" s="14"/>
      <c r="MQG1271" s="14"/>
      <c r="MQH1271" s="14"/>
      <c r="MQI1271" s="14"/>
      <c r="MQJ1271" s="14"/>
      <c r="MQK1271" s="14"/>
      <c r="MQL1271" s="14"/>
      <c r="MQM1271" s="14"/>
      <c r="MQN1271" s="14"/>
      <c r="MQO1271" s="14"/>
      <c r="MQP1271" s="14"/>
      <c r="MQQ1271" s="14"/>
      <c r="MQR1271" s="14"/>
      <c r="MQS1271" s="14"/>
      <c r="MQT1271" s="14"/>
      <c r="MQU1271" s="14"/>
      <c r="MQV1271" s="14"/>
      <c r="MQW1271" s="14"/>
      <c r="MQX1271" s="14"/>
      <c r="MQY1271" s="14"/>
      <c r="MQZ1271" s="14"/>
      <c r="MRA1271" s="14"/>
      <c r="MRB1271" s="14"/>
      <c r="MRC1271" s="14"/>
      <c r="MRD1271" s="14"/>
      <c r="MRE1271" s="14"/>
      <c r="MRF1271" s="14"/>
      <c r="MRG1271" s="14"/>
      <c r="MRH1271" s="14"/>
      <c r="MRI1271" s="14"/>
      <c r="MRJ1271" s="14"/>
      <c r="MRK1271" s="14"/>
      <c r="MRL1271" s="14"/>
      <c r="MRM1271" s="14"/>
      <c r="MRN1271" s="14"/>
      <c r="MRO1271" s="14"/>
      <c r="MRP1271" s="14"/>
      <c r="MRQ1271" s="14"/>
      <c r="MRR1271" s="14"/>
      <c r="MRS1271" s="14"/>
      <c r="MRT1271" s="14"/>
      <c r="MRU1271" s="14"/>
      <c r="MRV1271" s="14"/>
      <c r="MRW1271" s="14"/>
      <c r="MRX1271" s="14"/>
      <c r="MRY1271" s="14"/>
      <c r="MRZ1271" s="14"/>
      <c r="MSA1271" s="14"/>
      <c r="MSB1271" s="14"/>
      <c r="MSC1271" s="14"/>
      <c r="MSD1271" s="14"/>
      <c r="MSE1271" s="14"/>
      <c r="MSF1271" s="14"/>
      <c r="MSG1271" s="14"/>
      <c r="MSH1271" s="14"/>
      <c r="MSI1271" s="14"/>
      <c r="MSJ1271" s="14"/>
      <c r="MSK1271" s="14"/>
      <c r="MSL1271" s="14"/>
      <c r="MSM1271" s="14"/>
      <c r="MSN1271" s="14"/>
      <c r="MSO1271" s="14"/>
      <c r="MSP1271" s="14"/>
      <c r="MSQ1271" s="14"/>
      <c r="MSR1271" s="14"/>
      <c r="MSS1271" s="14"/>
      <c r="MST1271" s="14"/>
      <c r="MSU1271" s="14"/>
      <c r="MSV1271" s="14"/>
      <c r="MSW1271" s="14"/>
      <c r="MSX1271" s="14"/>
      <c r="MSY1271" s="14"/>
      <c r="MSZ1271" s="14"/>
      <c r="MTA1271" s="14"/>
      <c r="MTB1271" s="14"/>
      <c r="MTC1271" s="14"/>
      <c r="MTD1271" s="14"/>
      <c r="MTE1271" s="14"/>
      <c r="MTF1271" s="14"/>
      <c r="MTG1271" s="14"/>
      <c r="MTH1271" s="14"/>
      <c r="MTI1271" s="14"/>
      <c r="MTJ1271" s="14"/>
      <c r="MTK1271" s="14"/>
      <c r="MTL1271" s="14"/>
      <c r="MTM1271" s="14"/>
      <c r="MTN1271" s="14"/>
      <c r="MTO1271" s="14"/>
      <c r="MTP1271" s="14"/>
      <c r="MTQ1271" s="14"/>
      <c r="MTR1271" s="14"/>
      <c r="MTS1271" s="14"/>
      <c r="MTT1271" s="14"/>
      <c r="MTU1271" s="14"/>
      <c r="MTV1271" s="14"/>
      <c r="MTW1271" s="14"/>
      <c r="MTX1271" s="14"/>
      <c r="MTY1271" s="14"/>
      <c r="MTZ1271" s="14"/>
      <c r="MUA1271" s="14"/>
      <c r="MUB1271" s="14"/>
      <c r="MUC1271" s="14"/>
      <c r="MUD1271" s="14"/>
      <c r="MUE1271" s="14"/>
      <c r="MUF1271" s="14"/>
      <c r="MUG1271" s="14"/>
      <c r="MUH1271" s="14"/>
      <c r="MUI1271" s="14"/>
      <c r="MUJ1271" s="14"/>
      <c r="MUK1271" s="14"/>
      <c r="MUL1271" s="14"/>
      <c r="MUM1271" s="14"/>
      <c r="MUN1271" s="14"/>
      <c r="MUO1271" s="14"/>
      <c r="MUP1271" s="14"/>
      <c r="MUQ1271" s="14"/>
      <c r="MUR1271" s="14"/>
      <c r="MUS1271" s="14"/>
      <c r="MUT1271" s="14"/>
      <c r="MUU1271" s="14"/>
      <c r="MUV1271" s="14"/>
      <c r="MUW1271" s="14"/>
      <c r="MUX1271" s="14"/>
      <c r="MUY1271" s="14"/>
      <c r="MUZ1271" s="14"/>
      <c r="MVA1271" s="14"/>
      <c r="MVB1271" s="14"/>
      <c r="MVC1271" s="14"/>
      <c r="MVD1271" s="14"/>
      <c r="MVE1271" s="14"/>
      <c r="MVF1271" s="14"/>
      <c r="MVG1271" s="14"/>
      <c r="MVH1271" s="14"/>
      <c r="MVI1271" s="14"/>
      <c r="MVJ1271" s="14"/>
      <c r="MVK1271" s="14"/>
      <c r="MVL1271" s="14"/>
      <c r="MVM1271" s="14"/>
      <c r="MVN1271" s="14"/>
      <c r="MVO1271" s="14"/>
      <c r="MVP1271" s="14"/>
      <c r="MVQ1271" s="14"/>
      <c r="MVR1271" s="14"/>
      <c r="MVS1271" s="14"/>
      <c r="MVT1271" s="14"/>
      <c r="MVU1271" s="14"/>
      <c r="MVV1271" s="14"/>
      <c r="MVW1271" s="14"/>
      <c r="MVX1271" s="14"/>
      <c r="MVY1271" s="14"/>
      <c r="MVZ1271" s="14"/>
      <c r="MWA1271" s="14"/>
      <c r="MWB1271" s="14"/>
      <c r="MWC1271" s="14"/>
      <c r="MWD1271" s="14"/>
      <c r="MWE1271" s="14"/>
      <c r="MWF1271" s="14"/>
      <c r="MWG1271" s="14"/>
      <c r="MWH1271" s="14"/>
      <c r="MWI1271" s="14"/>
      <c r="MWJ1271" s="14"/>
      <c r="MWK1271" s="14"/>
      <c r="MWL1271" s="14"/>
      <c r="MWM1271" s="14"/>
      <c r="MWN1271" s="14"/>
      <c r="MWO1271" s="14"/>
      <c r="MWP1271" s="14"/>
      <c r="MWQ1271" s="14"/>
      <c r="MWR1271" s="14"/>
      <c r="MWS1271" s="14"/>
      <c r="MWT1271" s="14"/>
      <c r="MWU1271" s="14"/>
      <c r="MWV1271" s="14"/>
      <c r="MWW1271" s="14"/>
      <c r="MWX1271" s="14"/>
      <c r="MWY1271" s="14"/>
      <c r="MWZ1271" s="14"/>
      <c r="MXA1271" s="14"/>
      <c r="MXB1271" s="14"/>
      <c r="MXC1271" s="14"/>
      <c r="MXD1271" s="14"/>
      <c r="MXE1271" s="14"/>
      <c r="MXF1271" s="14"/>
      <c r="MXG1271" s="14"/>
      <c r="MXH1271" s="14"/>
      <c r="MXI1271" s="14"/>
      <c r="MXJ1271" s="14"/>
      <c r="MXK1271" s="14"/>
      <c r="MXL1271" s="14"/>
      <c r="MXM1271" s="14"/>
      <c r="MXN1271" s="14"/>
      <c r="MXO1271" s="14"/>
      <c r="MXP1271" s="14"/>
      <c r="MXQ1271" s="14"/>
      <c r="MXR1271" s="14"/>
      <c r="MXS1271" s="14"/>
      <c r="MXT1271" s="14"/>
      <c r="MXU1271" s="14"/>
      <c r="MXV1271" s="14"/>
      <c r="MXW1271" s="14"/>
      <c r="MXX1271" s="14"/>
      <c r="MXY1271" s="14"/>
      <c r="MXZ1271" s="14"/>
      <c r="MYA1271" s="14"/>
      <c r="MYB1271" s="14"/>
      <c r="MYC1271" s="14"/>
      <c r="MYD1271" s="14"/>
      <c r="MYE1271" s="14"/>
      <c r="MYF1271" s="14"/>
      <c r="MYG1271" s="14"/>
      <c r="MYH1271" s="14"/>
      <c r="MYI1271" s="14"/>
      <c r="MYJ1271" s="14"/>
      <c r="MYK1271" s="14"/>
      <c r="MYL1271" s="14"/>
      <c r="MYM1271" s="14"/>
      <c r="MYN1271" s="14"/>
      <c r="MYO1271" s="14"/>
      <c r="MYP1271" s="14"/>
      <c r="MYQ1271" s="14"/>
      <c r="MYR1271" s="14"/>
      <c r="MYS1271" s="14"/>
      <c r="MYT1271" s="14"/>
      <c r="MYU1271" s="14"/>
      <c r="MYV1271" s="14"/>
      <c r="MYW1271" s="14"/>
      <c r="MYX1271" s="14"/>
      <c r="MYY1271" s="14"/>
      <c r="MYZ1271" s="14"/>
      <c r="MZA1271" s="14"/>
      <c r="MZB1271" s="14"/>
      <c r="MZC1271" s="14"/>
      <c r="MZD1271" s="14"/>
      <c r="MZE1271" s="14"/>
      <c r="MZF1271" s="14"/>
      <c r="MZG1271" s="14"/>
      <c r="MZH1271" s="14"/>
      <c r="MZI1271" s="14"/>
      <c r="MZJ1271" s="14"/>
      <c r="MZK1271" s="14"/>
      <c r="MZL1271" s="14"/>
      <c r="MZM1271" s="14"/>
      <c r="MZN1271" s="14"/>
      <c r="MZO1271" s="14"/>
      <c r="MZP1271" s="14"/>
      <c r="MZQ1271" s="14"/>
      <c r="MZR1271" s="14"/>
      <c r="MZS1271" s="14"/>
      <c r="MZT1271" s="14"/>
      <c r="MZU1271" s="14"/>
      <c r="MZV1271" s="14"/>
      <c r="MZW1271" s="14"/>
      <c r="MZX1271" s="14"/>
      <c r="MZY1271" s="14"/>
      <c r="MZZ1271" s="14"/>
      <c r="NAA1271" s="14"/>
      <c r="NAB1271" s="14"/>
      <c r="NAC1271" s="14"/>
      <c r="NAD1271" s="14"/>
      <c r="NAE1271" s="14"/>
      <c r="NAF1271" s="14"/>
      <c r="NAG1271" s="14"/>
      <c r="NAH1271" s="14"/>
      <c r="NAI1271" s="14"/>
      <c r="NAJ1271" s="14"/>
      <c r="NAK1271" s="14"/>
      <c r="NAL1271" s="14"/>
      <c r="NAM1271" s="14"/>
      <c r="NAN1271" s="14"/>
      <c r="NAO1271" s="14"/>
      <c r="NAP1271" s="14"/>
      <c r="NAQ1271" s="14"/>
      <c r="NAR1271" s="14"/>
      <c r="NAS1271" s="14"/>
      <c r="NAT1271" s="14"/>
      <c r="NAU1271" s="14"/>
      <c r="NAV1271" s="14"/>
      <c r="NAW1271" s="14"/>
      <c r="NAX1271" s="14"/>
      <c r="NAY1271" s="14"/>
      <c r="NAZ1271" s="14"/>
      <c r="NBA1271" s="14"/>
      <c r="NBB1271" s="14"/>
      <c r="NBC1271" s="14"/>
      <c r="NBD1271" s="14"/>
      <c r="NBE1271" s="14"/>
      <c r="NBF1271" s="14"/>
      <c r="NBG1271" s="14"/>
      <c r="NBH1271" s="14"/>
      <c r="NBI1271" s="14"/>
      <c r="NBJ1271" s="14"/>
      <c r="NBK1271" s="14"/>
      <c r="NBL1271" s="14"/>
      <c r="NBM1271" s="14"/>
      <c r="NBN1271" s="14"/>
      <c r="NBO1271" s="14"/>
      <c r="NBP1271" s="14"/>
      <c r="NBQ1271" s="14"/>
      <c r="NBR1271" s="14"/>
      <c r="NBS1271" s="14"/>
      <c r="NBT1271" s="14"/>
      <c r="NBU1271" s="14"/>
      <c r="NBV1271" s="14"/>
      <c r="NBW1271" s="14"/>
      <c r="NBX1271" s="14"/>
      <c r="NBY1271" s="14"/>
      <c r="NBZ1271" s="14"/>
      <c r="NCA1271" s="14"/>
      <c r="NCB1271" s="14"/>
      <c r="NCC1271" s="14"/>
      <c r="NCD1271" s="14"/>
      <c r="NCE1271" s="14"/>
      <c r="NCF1271" s="14"/>
      <c r="NCG1271" s="14"/>
      <c r="NCH1271" s="14"/>
      <c r="NCI1271" s="14"/>
      <c r="NCJ1271" s="14"/>
      <c r="NCK1271" s="14"/>
      <c r="NCL1271" s="14"/>
      <c r="NCM1271" s="14"/>
      <c r="NCN1271" s="14"/>
      <c r="NCO1271" s="14"/>
      <c r="NCP1271" s="14"/>
      <c r="NCQ1271" s="14"/>
      <c r="NCR1271" s="14"/>
      <c r="NCS1271" s="14"/>
      <c r="NCT1271" s="14"/>
      <c r="NCU1271" s="14"/>
      <c r="NCV1271" s="14"/>
      <c r="NCW1271" s="14"/>
      <c r="NCX1271" s="14"/>
      <c r="NCY1271" s="14"/>
      <c r="NCZ1271" s="14"/>
      <c r="NDA1271" s="14"/>
      <c r="NDB1271" s="14"/>
      <c r="NDC1271" s="14"/>
      <c r="NDD1271" s="14"/>
      <c r="NDE1271" s="14"/>
      <c r="NDF1271" s="14"/>
      <c r="NDG1271" s="14"/>
      <c r="NDH1271" s="14"/>
      <c r="NDI1271" s="14"/>
      <c r="NDJ1271" s="14"/>
      <c r="NDK1271" s="14"/>
      <c r="NDL1271" s="14"/>
      <c r="NDM1271" s="14"/>
      <c r="NDN1271" s="14"/>
      <c r="NDO1271" s="14"/>
      <c r="NDP1271" s="14"/>
      <c r="NDQ1271" s="14"/>
      <c r="NDR1271" s="14"/>
      <c r="NDS1271" s="14"/>
      <c r="NDT1271" s="14"/>
      <c r="NDU1271" s="14"/>
      <c r="NDV1271" s="14"/>
      <c r="NDW1271" s="14"/>
      <c r="NDX1271" s="14"/>
      <c r="NDY1271" s="14"/>
      <c r="NDZ1271" s="14"/>
      <c r="NEA1271" s="14"/>
      <c r="NEB1271" s="14"/>
      <c r="NEC1271" s="14"/>
      <c r="NED1271" s="14"/>
      <c r="NEE1271" s="14"/>
      <c r="NEF1271" s="14"/>
      <c r="NEG1271" s="14"/>
      <c r="NEH1271" s="14"/>
      <c r="NEI1271" s="14"/>
      <c r="NEJ1271" s="14"/>
      <c r="NEK1271" s="14"/>
      <c r="NEL1271" s="14"/>
      <c r="NEM1271" s="14"/>
      <c r="NEN1271" s="14"/>
      <c r="NEO1271" s="14"/>
      <c r="NEP1271" s="14"/>
      <c r="NEQ1271" s="14"/>
      <c r="NER1271" s="14"/>
      <c r="NES1271" s="14"/>
      <c r="NET1271" s="14"/>
      <c r="NEU1271" s="14"/>
      <c r="NEV1271" s="14"/>
      <c r="NEW1271" s="14"/>
      <c r="NEX1271" s="14"/>
      <c r="NEY1271" s="14"/>
      <c r="NEZ1271" s="14"/>
      <c r="NFA1271" s="14"/>
      <c r="NFB1271" s="14"/>
      <c r="NFC1271" s="14"/>
      <c r="NFD1271" s="14"/>
      <c r="NFE1271" s="14"/>
      <c r="NFF1271" s="14"/>
      <c r="NFG1271" s="14"/>
      <c r="NFH1271" s="14"/>
      <c r="NFI1271" s="14"/>
      <c r="NFJ1271" s="14"/>
      <c r="NFK1271" s="14"/>
      <c r="NFL1271" s="14"/>
      <c r="NFM1271" s="14"/>
      <c r="NFN1271" s="14"/>
      <c r="NFO1271" s="14"/>
      <c r="NFP1271" s="14"/>
      <c r="NFQ1271" s="14"/>
      <c r="NFR1271" s="14"/>
      <c r="NFS1271" s="14"/>
      <c r="NFT1271" s="14"/>
      <c r="NFU1271" s="14"/>
      <c r="NFV1271" s="14"/>
      <c r="NFW1271" s="14"/>
      <c r="NFX1271" s="14"/>
      <c r="NFY1271" s="14"/>
      <c r="NFZ1271" s="14"/>
      <c r="NGA1271" s="14"/>
      <c r="NGB1271" s="14"/>
      <c r="NGC1271" s="14"/>
      <c r="NGD1271" s="14"/>
      <c r="NGE1271" s="14"/>
      <c r="NGF1271" s="14"/>
      <c r="NGG1271" s="14"/>
      <c r="NGH1271" s="14"/>
      <c r="NGI1271" s="14"/>
      <c r="NGJ1271" s="14"/>
      <c r="NGK1271" s="14"/>
      <c r="NGL1271" s="14"/>
      <c r="NGM1271" s="14"/>
      <c r="NGN1271" s="14"/>
      <c r="NGO1271" s="14"/>
      <c r="NGP1271" s="14"/>
      <c r="NGQ1271" s="14"/>
      <c r="NGR1271" s="14"/>
      <c r="NGS1271" s="14"/>
      <c r="NGT1271" s="14"/>
      <c r="NGU1271" s="14"/>
      <c r="NGV1271" s="14"/>
      <c r="NGW1271" s="14"/>
      <c r="NGX1271" s="14"/>
      <c r="NGY1271" s="14"/>
      <c r="NGZ1271" s="14"/>
      <c r="NHA1271" s="14"/>
      <c r="NHB1271" s="14"/>
      <c r="NHC1271" s="14"/>
      <c r="NHD1271" s="14"/>
      <c r="NHE1271" s="14"/>
      <c r="NHF1271" s="14"/>
      <c r="NHG1271" s="14"/>
      <c r="NHH1271" s="14"/>
      <c r="NHI1271" s="14"/>
      <c r="NHJ1271" s="14"/>
      <c r="NHK1271" s="14"/>
      <c r="NHL1271" s="14"/>
      <c r="NHM1271" s="14"/>
      <c r="NHN1271" s="14"/>
      <c r="NHO1271" s="14"/>
      <c r="NHP1271" s="14"/>
      <c r="NHQ1271" s="14"/>
      <c r="NHR1271" s="14"/>
      <c r="NHS1271" s="14"/>
      <c r="NHT1271" s="14"/>
      <c r="NHU1271" s="14"/>
      <c r="NHV1271" s="14"/>
      <c r="NHW1271" s="14"/>
      <c r="NHX1271" s="14"/>
      <c r="NHY1271" s="14"/>
      <c r="NHZ1271" s="14"/>
      <c r="NIA1271" s="14"/>
      <c r="NIB1271" s="14"/>
      <c r="NIC1271" s="14"/>
      <c r="NID1271" s="14"/>
      <c r="NIE1271" s="14"/>
      <c r="NIF1271" s="14"/>
      <c r="NIG1271" s="14"/>
      <c r="NIH1271" s="14"/>
      <c r="NII1271" s="14"/>
      <c r="NIJ1271" s="14"/>
      <c r="NIK1271" s="14"/>
      <c r="NIL1271" s="14"/>
      <c r="NIM1271" s="14"/>
      <c r="NIN1271" s="14"/>
      <c r="NIO1271" s="14"/>
      <c r="NIP1271" s="14"/>
      <c r="NIQ1271" s="14"/>
      <c r="NIR1271" s="14"/>
      <c r="NIS1271" s="14"/>
      <c r="NIT1271" s="14"/>
      <c r="NIU1271" s="14"/>
      <c r="NIV1271" s="14"/>
      <c r="NIW1271" s="14"/>
      <c r="NIX1271" s="14"/>
      <c r="NIY1271" s="14"/>
      <c r="NIZ1271" s="14"/>
      <c r="NJA1271" s="14"/>
      <c r="NJB1271" s="14"/>
      <c r="NJC1271" s="14"/>
      <c r="NJD1271" s="14"/>
      <c r="NJE1271" s="14"/>
      <c r="NJF1271" s="14"/>
      <c r="NJG1271" s="14"/>
      <c r="NJH1271" s="14"/>
      <c r="NJI1271" s="14"/>
      <c r="NJJ1271" s="14"/>
      <c r="NJK1271" s="14"/>
      <c r="NJL1271" s="14"/>
      <c r="NJM1271" s="14"/>
      <c r="NJN1271" s="14"/>
      <c r="NJO1271" s="14"/>
      <c r="NJP1271" s="14"/>
      <c r="NJQ1271" s="14"/>
      <c r="NJR1271" s="14"/>
      <c r="NJS1271" s="14"/>
      <c r="NJT1271" s="14"/>
      <c r="NJU1271" s="14"/>
      <c r="NJV1271" s="14"/>
      <c r="NJW1271" s="14"/>
      <c r="NJX1271" s="14"/>
      <c r="NJY1271" s="14"/>
      <c r="NJZ1271" s="14"/>
      <c r="NKA1271" s="14"/>
      <c r="NKB1271" s="14"/>
      <c r="NKC1271" s="14"/>
      <c r="NKD1271" s="14"/>
      <c r="NKE1271" s="14"/>
      <c r="NKF1271" s="14"/>
      <c r="NKG1271" s="14"/>
      <c r="NKH1271" s="14"/>
      <c r="NKI1271" s="14"/>
      <c r="NKJ1271" s="14"/>
      <c r="NKK1271" s="14"/>
      <c r="NKL1271" s="14"/>
      <c r="NKM1271" s="14"/>
      <c r="NKN1271" s="14"/>
      <c r="NKO1271" s="14"/>
      <c r="NKP1271" s="14"/>
      <c r="NKQ1271" s="14"/>
      <c r="NKR1271" s="14"/>
      <c r="NKS1271" s="14"/>
      <c r="NKT1271" s="14"/>
      <c r="NKU1271" s="14"/>
      <c r="NKV1271" s="14"/>
      <c r="NKW1271" s="14"/>
      <c r="NKX1271" s="14"/>
      <c r="NKY1271" s="14"/>
      <c r="NKZ1271" s="14"/>
      <c r="NLA1271" s="14"/>
      <c r="NLB1271" s="14"/>
      <c r="NLC1271" s="14"/>
      <c r="NLD1271" s="14"/>
      <c r="NLE1271" s="14"/>
      <c r="NLF1271" s="14"/>
      <c r="NLG1271" s="14"/>
      <c r="NLH1271" s="14"/>
      <c r="NLI1271" s="14"/>
      <c r="NLJ1271" s="14"/>
      <c r="NLK1271" s="14"/>
      <c r="NLL1271" s="14"/>
      <c r="NLM1271" s="14"/>
      <c r="NLN1271" s="14"/>
      <c r="NLO1271" s="14"/>
      <c r="NLP1271" s="14"/>
      <c r="NLQ1271" s="14"/>
      <c r="NLR1271" s="14"/>
      <c r="NLS1271" s="14"/>
      <c r="NLT1271" s="14"/>
      <c r="NLU1271" s="14"/>
      <c r="NLV1271" s="14"/>
      <c r="NLW1271" s="14"/>
      <c r="NLX1271" s="14"/>
      <c r="NLY1271" s="14"/>
      <c r="NLZ1271" s="14"/>
      <c r="NMA1271" s="14"/>
      <c r="NMB1271" s="14"/>
      <c r="NMC1271" s="14"/>
      <c r="NMD1271" s="14"/>
      <c r="NME1271" s="14"/>
      <c r="NMF1271" s="14"/>
      <c r="NMG1271" s="14"/>
      <c r="NMH1271" s="14"/>
      <c r="NMI1271" s="14"/>
      <c r="NMJ1271" s="14"/>
      <c r="NMK1271" s="14"/>
      <c r="NML1271" s="14"/>
      <c r="NMM1271" s="14"/>
      <c r="NMN1271" s="14"/>
      <c r="NMO1271" s="14"/>
      <c r="NMP1271" s="14"/>
      <c r="NMQ1271" s="14"/>
      <c r="NMR1271" s="14"/>
      <c r="NMS1271" s="14"/>
      <c r="NMT1271" s="14"/>
      <c r="NMU1271" s="14"/>
      <c r="NMV1271" s="14"/>
      <c r="NMW1271" s="14"/>
      <c r="NMX1271" s="14"/>
      <c r="NMY1271" s="14"/>
      <c r="NMZ1271" s="14"/>
      <c r="NNA1271" s="14"/>
      <c r="NNB1271" s="14"/>
      <c r="NNC1271" s="14"/>
      <c r="NND1271" s="14"/>
      <c r="NNE1271" s="14"/>
      <c r="NNF1271" s="14"/>
      <c r="NNG1271" s="14"/>
      <c r="NNH1271" s="14"/>
      <c r="NNI1271" s="14"/>
      <c r="NNJ1271" s="14"/>
      <c r="NNK1271" s="14"/>
      <c r="NNL1271" s="14"/>
      <c r="NNM1271" s="14"/>
      <c r="NNN1271" s="14"/>
      <c r="NNO1271" s="14"/>
      <c r="NNP1271" s="14"/>
      <c r="NNQ1271" s="14"/>
      <c r="NNR1271" s="14"/>
      <c r="NNS1271" s="14"/>
      <c r="NNT1271" s="14"/>
      <c r="NNU1271" s="14"/>
      <c r="NNV1271" s="14"/>
      <c r="NNW1271" s="14"/>
      <c r="NNX1271" s="14"/>
      <c r="NNY1271" s="14"/>
      <c r="NNZ1271" s="14"/>
      <c r="NOA1271" s="14"/>
      <c r="NOB1271" s="14"/>
      <c r="NOC1271" s="14"/>
      <c r="NOD1271" s="14"/>
      <c r="NOE1271" s="14"/>
      <c r="NOF1271" s="14"/>
      <c r="NOG1271" s="14"/>
      <c r="NOH1271" s="14"/>
      <c r="NOI1271" s="14"/>
      <c r="NOJ1271" s="14"/>
      <c r="NOK1271" s="14"/>
      <c r="NOL1271" s="14"/>
      <c r="NOM1271" s="14"/>
      <c r="NON1271" s="14"/>
      <c r="NOO1271" s="14"/>
      <c r="NOP1271" s="14"/>
      <c r="NOQ1271" s="14"/>
      <c r="NOR1271" s="14"/>
      <c r="NOS1271" s="14"/>
      <c r="NOT1271" s="14"/>
      <c r="NOU1271" s="14"/>
      <c r="NOV1271" s="14"/>
      <c r="NOW1271" s="14"/>
      <c r="NOX1271" s="14"/>
      <c r="NOY1271" s="14"/>
      <c r="NOZ1271" s="14"/>
      <c r="NPA1271" s="14"/>
      <c r="NPB1271" s="14"/>
      <c r="NPC1271" s="14"/>
      <c r="NPD1271" s="14"/>
      <c r="NPE1271" s="14"/>
      <c r="NPF1271" s="14"/>
      <c r="NPG1271" s="14"/>
      <c r="NPH1271" s="14"/>
      <c r="NPI1271" s="14"/>
      <c r="NPJ1271" s="14"/>
      <c r="NPK1271" s="14"/>
      <c r="NPL1271" s="14"/>
      <c r="NPM1271" s="14"/>
      <c r="NPN1271" s="14"/>
      <c r="NPO1271" s="14"/>
      <c r="NPP1271" s="14"/>
      <c r="NPQ1271" s="14"/>
      <c r="NPR1271" s="14"/>
      <c r="NPS1271" s="14"/>
      <c r="NPT1271" s="14"/>
      <c r="NPU1271" s="14"/>
      <c r="NPV1271" s="14"/>
      <c r="NPW1271" s="14"/>
      <c r="NPX1271" s="14"/>
      <c r="NPY1271" s="14"/>
      <c r="NPZ1271" s="14"/>
      <c r="NQA1271" s="14"/>
      <c r="NQB1271" s="14"/>
      <c r="NQC1271" s="14"/>
      <c r="NQD1271" s="14"/>
      <c r="NQE1271" s="14"/>
      <c r="NQF1271" s="14"/>
      <c r="NQG1271" s="14"/>
      <c r="NQH1271" s="14"/>
      <c r="NQI1271" s="14"/>
      <c r="NQJ1271" s="14"/>
      <c r="NQK1271" s="14"/>
      <c r="NQL1271" s="14"/>
      <c r="NQM1271" s="14"/>
      <c r="NQN1271" s="14"/>
      <c r="NQO1271" s="14"/>
      <c r="NQP1271" s="14"/>
      <c r="NQQ1271" s="14"/>
      <c r="NQR1271" s="14"/>
      <c r="NQS1271" s="14"/>
      <c r="NQT1271" s="14"/>
      <c r="NQU1271" s="14"/>
      <c r="NQV1271" s="14"/>
      <c r="NQW1271" s="14"/>
      <c r="NQX1271" s="14"/>
      <c r="NQY1271" s="14"/>
      <c r="NQZ1271" s="14"/>
      <c r="NRA1271" s="14"/>
      <c r="NRB1271" s="14"/>
      <c r="NRC1271" s="14"/>
      <c r="NRD1271" s="14"/>
      <c r="NRE1271" s="14"/>
      <c r="NRF1271" s="14"/>
      <c r="NRG1271" s="14"/>
      <c r="NRH1271" s="14"/>
      <c r="NRI1271" s="14"/>
      <c r="NRJ1271" s="14"/>
      <c r="NRK1271" s="14"/>
      <c r="NRL1271" s="14"/>
      <c r="NRM1271" s="14"/>
      <c r="NRN1271" s="14"/>
      <c r="NRO1271" s="14"/>
      <c r="NRP1271" s="14"/>
      <c r="NRQ1271" s="14"/>
      <c r="NRR1271" s="14"/>
      <c r="NRS1271" s="14"/>
      <c r="NRT1271" s="14"/>
      <c r="NRU1271" s="14"/>
      <c r="NRV1271" s="14"/>
      <c r="NRW1271" s="14"/>
      <c r="NRX1271" s="14"/>
      <c r="NRY1271" s="14"/>
      <c r="NRZ1271" s="14"/>
      <c r="NSA1271" s="14"/>
      <c r="NSB1271" s="14"/>
      <c r="NSC1271" s="14"/>
      <c r="NSD1271" s="14"/>
      <c r="NSE1271" s="14"/>
      <c r="NSF1271" s="14"/>
      <c r="NSG1271" s="14"/>
      <c r="NSH1271" s="14"/>
      <c r="NSI1271" s="14"/>
      <c r="NSJ1271" s="14"/>
      <c r="NSK1271" s="14"/>
      <c r="NSL1271" s="14"/>
      <c r="NSM1271" s="14"/>
      <c r="NSN1271" s="14"/>
      <c r="NSO1271" s="14"/>
      <c r="NSP1271" s="14"/>
      <c r="NSQ1271" s="14"/>
      <c r="NSR1271" s="14"/>
      <c r="NSS1271" s="14"/>
      <c r="NST1271" s="14"/>
      <c r="NSU1271" s="14"/>
      <c r="NSV1271" s="14"/>
      <c r="NSW1271" s="14"/>
      <c r="NSX1271" s="14"/>
      <c r="NSY1271" s="14"/>
      <c r="NSZ1271" s="14"/>
      <c r="NTA1271" s="14"/>
      <c r="NTB1271" s="14"/>
      <c r="NTC1271" s="14"/>
      <c r="NTD1271" s="14"/>
      <c r="NTE1271" s="14"/>
      <c r="NTF1271" s="14"/>
      <c r="NTG1271" s="14"/>
      <c r="NTH1271" s="14"/>
      <c r="NTI1271" s="14"/>
      <c r="NTJ1271" s="14"/>
      <c r="NTK1271" s="14"/>
      <c r="NTL1271" s="14"/>
      <c r="NTM1271" s="14"/>
      <c r="NTN1271" s="14"/>
      <c r="NTO1271" s="14"/>
      <c r="NTP1271" s="14"/>
      <c r="NTQ1271" s="14"/>
      <c r="NTR1271" s="14"/>
      <c r="NTS1271" s="14"/>
      <c r="NTT1271" s="14"/>
      <c r="NTU1271" s="14"/>
      <c r="NTV1271" s="14"/>
      <c r="NTW1271" s="14"/>
      <c r="NTX1271" s="14"/>
      <c r="NTY1271" s="14"/>
      <c r="NTZ1271" s="14"/>
      <c r="NUA1271" s="14"/>
      <c r="NUB1271" s="14"/>
      <c r="NUC1271" s="14"/>
      <c r="NUD1271" s="14"/>
      <c r="NUE1271" s="14"/>
      <c r="NUF1271" s="14"/>
      <c r="NUG1271" s="14"/>
      <c r="NUH1271" s="14"/>
      <c r="NUI1271" s="14"/>
      <c r="NUJ1271" s="14"/>
      <c r="NUK1271" s="14"/>
      <c r="NUL1271" s="14"/>
      <c r="NUM1271" s="14"/>
      <c r="NUN1271" s="14"/>
      <c r="NUO1271" s="14"/>
      <c r="NUP1271" s="14"/>
      <c r="NUQ1271" s="14"/>
      <c r="NUR1271" s="14"/>
      <c r="NUS1271" s="14"/>
      <c r="NUT1271" s="14"/>
      <c r="NUU1271" s="14"/>
      <c r="NUV1271" s="14"/>
      <c r="NUW1271" s="14"/>
      <c r="NUX1271" s="14"/>
      <c r="NUY1271" s="14"/>
      <c r="NUZ1271" s="14"/>
      <c r="NVA1271" s="14"/>
      <c r="NVB1271" s="14"/>
      <c r="NVC1271" s="14"/>
      <c r="NVD1271" s="14"/>
      <c r="NVE1271" s="14"/>
      <c r="NVF1271" s="14"/>
      <c r="NVG1271" s="14"/>
      <c r="NVH1271" s="14"/>
      <c r="NVI1271" s="14"/>
      <c r="NVJ1271" s="14"/>
      <c r="NVK1271" s="14"/>
      <c r="NVL1271" s="14"/>
      <c r="NVM1271" s="14"/>
      <c r="NVN1271" s="14"/>
      <c r="NVO1271" s="14"/>
      <c r="NVP1271" s="14"/>
      <c r="NVQ1271" s="14"/>
      <c r="NVR1271" s="14"/>
      <c r="NVS1271" s="14"/>
      <c r="NVT1271" s="14"/>
      <c r="NVU1271" s="14"/>
      <c r="NVV1271" s="14"/>
      <c r="NVW1271" s="14"/>
      <c r="NVX1271" s="14"/>
      <c r="NVY1271" s="14"/>
      <c r="NVZ1271" s="14"/>
      <c r="NWA1271" s="14"/>
      <c r="NWB1271" s="14"/>
      <c r="NWC1271" s="14"/>
      <c r="NWD1271" s="14"/>
      <c r="NWE1271" s="14"/>
      <c r="NWF1271" s="14"/>
      <c r="NWG1271" s="14"/>
      <c r="NWH1271" s="14"/>
      <c r="NWI1271" s="14"/>
      <c r="NWJ1271" s="14"/>
      <c r="NWK1271" s="14"/>
      <c r="NWL1271" s="14"/>
      <c r="NWM1271" s="14"/>
      <c r="NWN1271" s="14"/>
      <c r="NWO1271" s="14"/>
      <c r="NWP1271" s="14"/>
      <c r="NWQ1271" s="14"/>
      <c r="NWR1271" s="14"/>
      <c r="NWS1271" s="14"/>
      <c r="NWT1271" s="14"/>
      <c r="NWU1271" s="14"/>
      <c r="NWV1271" s="14"/>
      <c r="NWW1271" s="14"/>
      <c r="NWX1271" s="14"/>
      <c r="NWY1271" s="14"/>
      <c r="NWZ1271" s="14"/>
      <c r="NXA1271" s="14"/>
      <c r="NXB1271" s="14"/>
      <c r="NXC1271" s="14"/>
      <c r="NXD1271" s="14"/>
      <c r="NXE1271" s="14"/>
      <c r="NXF1271" s="14"/>
      <c r="NXG1271" s="14"/>
      <c r="NXH1271" s="14"/>
      <c r="NXI1271" s="14"/>
      <c r="NXJ1271" s="14"/>
      <c r="NXK1271" s="14"/>
      <c r="NXL1271" s="14"/>
      <c r="NXM1271" s="14"/>
      <c r="NXN1271" s="14"/>
      <c r="NXO1271" s="14"/>
      <c r="NXP1271" s="14"/>
      <c r="NXQ1271" s="14"/>
      <c r="NXR1271" s="14"/>
      <c r="NXS1271" s="14"/>
      <c r="NXT1271" s="14"/>
      <c r="NXU1271" s="14"/>
      <c r="NXV1271" s="14"/>
      <c r="NXW1271" s="14"/>
      <c r="NXX1271" s="14"/>
      <c r="NXY1271" s="14"/>
      <c r="NXZ1271" s="14"/>
      <c r="NYA1271" s="14"/>
      <c r="NYB1271" s="14"/>
      <c r="NYC1271" s="14"/>
      <c r="NYD1271" s="14"/>
      <c r="NYE1271" s="14"/>
      <c r="NYF1271" s="14"/>
      <c r="NYG1271" s="14"/>
      <c r="NYH1271" s="14"/>
      <c r="NYI1271" s="14"/>
      <c r="NYJ1271" s="14"/>
      <c r="NYK1271" s="14"/>
      <c r="NYL1271" s="14"/>
      <c r="NYM1271" s="14"/>
      <c r="NYN1271" s="14"/>
      <c r="NYO1271" s="14"/>
      <c r="NYP1271" s="14"/>
      <c r="NYQ1271" s="14"/>
      <c r="NYR1271" s="14"/>
      <c r="NYS1271" s="14"/>
      <c r="NYT1271" s="14"/>
      <c r="NYU1271" s="14"/>
      <c r="NYV1271" s="14"/>
      <c r="NYW1271" s="14"/>
      <c r="NYX1271" s="14"/>
      <c r="NYY1271" s="14"/>
      <c r="NYZ1271" s="14"/>
      <c r="NZA1271" s="14"/>
      <c r="NZB1271" s="14"/>
      <c r="NZC1271" s="14"/>
      <c r="NZD1271" s="14"/>
      <c r="NZE1271" s="14"/>
      <c r="NZF1271" s="14"/>
      <c r="NZG1271" s="14"/>
      <c r="NZH1271" s="14"/>
      <c r="NZI1271" s="14"/>
      <c r="NZJ1271" s="14"/>
      <c r="NZK1271" s="14"/>
      <c r="NZL1271" s="14"/>
      <c r="NZM1271" s="14"/>
      <c r="NZN1271" s="14"/>
      <c r="NZO1271" s="14"/>
      <c r="NZP1271" s="14"/>
      <c r="NZQ1271" s="14"/>
      <c r="NZR1271" s="14"/>
      <c r="NZS1271" s="14"/>
      <c r="NZT1271" s="14"/>
      <c r="NZU1271" s="14"/>
      <c r="NZV1271" s="14"/>
      <c r="NZW1271" s="14"/>
      <c r="NZX1271" s="14"/>
      <c r="NZY1271" s="14"/>
      <c r="NZZ1271" s="14"/>
      <c r="OAA1271" s="14"/>
      <c r="OAB1271" s="14"/>
      <c r="OAC1271" s="14"/>
      <c r="OAD1271" s="14"/>
      <c r="OAE1271" s="14"/>
      <c r="OAF1271" s="14"/>
      <c r="OAG1271" s="14"/>
      <c r="OAH1271" s="14"/>
      <c r="OAI1271" s="14"/>
      <c r="OAJ1271" s="14"/>
      <c r="OAK1271" s="14"/>
      <c r="OAL1271" s="14"/>
      <c r="OAM1271" s="14"/>
      <c r="OAN1271" s="14"/>
      <c r="OAO1271" s="14"/>
      <c r="OAP1271" s="14"/>
      <c r="OAQ1271" s="14"/>
      <c r="OAR1271" s="14"/>
      <c r="OAS1271" s="14"/>
      <c r="OAT1271" s="14"/>
      <c r="OAU1271" s="14"/>
      <c r="OAV1271" s="14"/>
      <c r="OAW1271" s="14"/>
      <c r="OAX1271" s="14"/>
      <c r="OAY1271" s="14"/>
      <c r="OAZ1271" s="14"/>
      <c r="OBA1271" s="14"/>
      <c r="OBB1271" s="14"/>
      <c r="OBC1271" s="14"/>
      <c r="OBD1271" s="14"/>
      <c r="OBE1271" s="14"/>
      <c r="OBF1271" s="14"/>
      <c r="OBG1271" s="14"/>
      <c r="OBH1271" s="14"/>
      <c r="OBI1271" s="14"/>
      <c r="OBJ1271" s="14"/>
      <c r="OBK1271" s="14"/>
      <c r="OBL1271" s="14"/>
      <c r="OBM1271" s="14"/>
      <c r="OBN1271" s="14"/>
      <c r="OBO1271" s="14"/>
      <c r="OBP1271" s="14"/>
      <c r="OBQ1271" s="14"/>
      <c r="OBR1271" s="14"/>
      <c r="OBS1271" s="14"/>
      <c r="OBT1271" s="14"/>
      <c r="OBU1271" s="14"/>
      <c r="OBV1271" s="14"/>
      <c r="OBW1271" s="14"/>
      <c r="OBX1271" s="14"/>
      <c r="OBY1271" s="14"/>
      <c r="OBZ1271" s="14"/>
      <c r="OCA1271" s="14"/>
      <c r="OCB1271" s="14"/>
      <c r="OCC1271" s="14"/>
      <c r="OCD1271" s="14"/>
      <c r="OCE1271" s="14"/>
      <c r="OCF1271" s="14"/>
      <c r="OCG1271" s="14"/>
      <c r="OCH1271" s="14"/>
      <c r="OCI1271" s="14"/>
      <c r="OCJ1271" s="14"/>
      <c r="OCK1271" s="14"/>
      <c r="OCL1271" s="14"/>
      <c r="OCM1271" s="14"/>
      <c r="OCN1271" s="14"/>
      <c r="OCO1271" s="14"/>
      <c r="OCP1271" s="14"/>
      <c r="OCQ1271" s="14"/>
      <c r="OCR1271" s="14"/>
      <c r="OCS1271" s="14"/>
      <c r="OCT1271" s="14"/>
      <c r="OCU1271" s="14"/>
      <c r="OCV1271" s="14"/>
      <c r="OCW1271" s="14"/>
      <c r="OCX1271" s="14"/>
      <c r="OCY1271" s="14"/>
      <c r="OCZ1271" s="14"/>
      <c r="ODA1271" s="14"/>
      <c r="ODB1271" s="14"/>
      <c r="ODC1271" s="14"/>
      <c r="ODD1271" s="14"/>
      <c r="ODE1271" s="14"/>
      <c r="ODF1271" s="14"/>
      <c r="ODG1271" s="14"/>
      <c r="ODH1271" s="14"/>
      <c r="ODI1271" s="14"/>
      <c r="ODJ1271" s="14"/>
      <c r="ODK1271" s="14"/>
      <c r="ODL1271" s="14"/>
      <c r="ODM1271" s="14"/>
      <c r="ODN1271" s="14"/>
      <c r="ODO1271" s="14"/>
      <c r="ODP1271" s="14"/>
      <c r="ODQ1271" s="14"/>
      <c r="ODR1271" s="14"/>
      <c r="ODS1271" s="14"/>
      <c r="ODT1271" s="14"/>
      <c r="ODU1271" s="14"/>
      <c r="ODV1271" s="14"/>
      <c r="ODW1271" s="14"/>
      <c r="ODX1271" s="14"/>
      <c r="ODY1271" s="14"/>
      <c r="ODZ1271" s="14"/>
      <c r="OEA1271" s="14"/>
      <c r="OEB1271" s="14"/>
      <c r="OEC1271" s="14"/>
      <c r="OED1271" s="14"/>
      <c r="OEE1271" s="14"/>
      <c r="OEF1271" s="14"/>
      <c r="OEG1271" s="14"/>
      <c r="OEH1271" s="14"/>
      <c r="OEI1271" s="14"/>
      <c r="OEJ1271" s="14"/>
      <c r="OEK1271" s="14"/>
      <c r="OEL1271" s="14"/>
      <c r="OEM1271" s="14"/>
      <c r="OEN1271" s="14"/>
      <c r="OEO1271" s="14"/>
      <c r="OEP1271" s="14"/>
      <c r="OEQ1271" s="14"/>
      <c r="OER1271" s="14"/>
      <c r="OES1271" s="14"/>
      <c r="OET1271" s="14"/>
      <c r="OEU1271" s="14"/>
      <c r="OEV1271" s="14"/>
      <c r="OEW1271" s="14"/>
      <c r="OEX1271" s="14"/>
      <c r="OEY1271" s="14"/>
      <c r="OEZ1271" s="14"/>
      <c r="OFA1271" s="14"/>
      <c r="OFB1271" s="14"/>
      <c r="OFC1271" s="14"/>
      <c r="OFD1271" s="14"/>
      <c r="OFE1271" s="14"/>
      <c r="OFF1271" s="14"/>
      <c r="OFG1271" s="14"/>
      <c r="OFH1271" s="14"/>
      <c r="OFI1271" s="14"/>
      <c r="OFJ1271" s="14"/>
      <c r="OFK1271" s="14"/>
      <c r="OFL1271" s="14"/>
      <c r="OFM1271" s="14"/>
      <c r="OFN1271" s="14"/>
      <c r="OFO1271" s="14"/>
      <c r="OFP1271" s="14"/>
      <c r="OFQ1271" s="14"/>
      <c r="OFR1271" s="14"/>
      <c r="OFS1271" s="14"/>
      <c r="OFT1271" s="14"/>
      <c r="OFU1271" s="14"/>
      <c r="OFV1271" s="14"/>
      <c r="OFW1271" s="14"/>
      <c r="OFX1271" s="14"/>
      <c r="OFY1271" s="14"/>
      <c r="OFZ1271" s="14"/>
      <c r="OGA1271" s="14"/>
      <c r="OGB1271" s="14"/>
      <c r="OGC1271" s="14"/>
      <c r="OGD1271" s="14"/>
      <c r="OGE1271" s="14"/>
      <c r="OGF1271" s="14"/>
      <c r="OGG1271" s="14"/>
      <c r="OGH1271" s="14"/>
      <c r="OGI1271" s="14"/>
      <c r="OGJ1271" s="14"/>
      <c r="OGK1271" s="14"/>
      <c r="OGL1271" s="14"/>
      <c r="OGM1271" s="14"/>
      <c r="OGN1271" s="14"/>
      <c r="OGO1271" s="14"/>
      <c r="OGP1271" s="14"/>
      <c r="OGQ1271" s="14"/>
      <c r="OGR1271" s="14"/>
      <c r="OGS1271" s="14"/>
      <c r="OGT1271" s="14"/>
      <c r="OGU1271" s="14"/>
      <c r="OGV1271" s="14"/>
      <c r="OGW1271" s="14"/>
      <c r="OGX1271" s="14"/>
      <c r="OGY1271" s="14"/>
      <c r="OGZ1271" s="14"/>
      <c r="OHA1271" s="14"/>
      <c r="OHB1271" s="14"/>
      <c r="OHC1271" s="14"/>
      <c r="OHD1271" s="14"/>
      <c r="OHE1271" s="14"/>
      <c r="OHF1271" s="14"/>
      <c r="OHG1271" s="14"/>
      <c r="OHH1271" s="14"/>
      <c r="OHI1271" s="14"/>
      <c r="OHJ1271" s="14"/>
      <c r="OHK1271" s="14"/>
      <c r="OHL1271" s="14"/>
      <c r="OHM1271" s="14"/>
      <c r="OHN1271" s="14"/>
      <c r="OHO1271" s="14"/>
      <c r="OHP1271" s="14"/>
      <c r="OHQ1271" s="14"/>
      <c r="OHR1271" s="14"/>
      <c r="OHS1271" s="14"/>
      <c r="OHT1271" s="14"/>
      <c r="OHU1271" s="14"/>
      <c r="OHV1271" s="14"/>
      <c r="OHW1271" s="14"/>
      <c r="OHX1271" s="14"/>
      <c r="OHY1271" s="14"/>
      <c r="OHZ1271" s="14"/>
      <c r="OIA1271" s="14"/>
      <c r="OIB1271" s="14"/>
      <c r="OIC1271" s="14"/>
      <c r="OID1271" s="14"/>
      <c r="OIE1271" s="14"/>
      <c r="OIF1271" s="14"/>
      <c r="OIG1271" s="14"/>
      <c r="OIH1271" s="14"/>
      <c r="OII1271" s="14"/>
      <c r="OIJ1271" s="14"/>
      <c r="OIK1271" s="14"/>
      <c r="OIL1271" s="14"/>
      <c r="OIM1271" s="14"/>
      <c r="OIN1271" s="14"/>
      <c r="OIO1271" s="14"/>
      <c r="OIP1271" s="14"/>
      <c r="OIQ1271" s="14"/>
      <c r="OIR1271" s="14"/>
      <c r="OIS1271" s="14"/>
      <c r="OIT1271" s="14"/>
      <c r="OIU1271" s="14"/>
      <c r="OIV1271" s="14"/>
      <c r="OIW1271" s="14"/>
      <c r="OIX1271" s="14"/>
      <c r="OIY1271" s="14"/>
      <c r="OIZ1271" s="14"/>
      <c r="OJA1271" s="14"/>
      <c r="OJB1271" s="14"/>
      <c r="OJC1271" s="14"/>
      <c r="OJD1271" s="14"/>
      <c r="OJE1271" s="14"/>
      <c r="OJF1271" s="14"/>
      <c r="OJG1271" s="14"/>
      <c r="OJH1271" s="14"/>
      <c r="OJI1271" s="14"/>
      <c r="OJJ1271" s="14"/>
      <c r="OJK1271" s="14"/>
      <c r="OJL1271" s="14"/>
      <c r="OJM1271" s="14"/>
      <c r="OJN1271" s="14"/>
      <c r="OJO1271" s="14"/>
      <c r="OJP1271" s="14"/>
      <c r="OJQ1271" s="14"/>
      <c r="OJR1271" s="14"/>
      <c r="OJS1271" s="14"/>
      <c r="OJT1271" s="14"/>
      <c r="OJU1271" s="14"/>
      <c r="OJV1271" s="14"/>
      <c r="OJW1271" s="14"/>
      <c r="OJX1271" s="14"/>
      <c r="OJY1271" s="14"/>
      <c r="OJZ1271" s="14"/>
      <c r="OKA1271" s="14"/>
      <c r="OKB1271" s="14"/>
      <c r="OKC1271" s="14"/>
      <c r="OKD1271" s="14"/>
      <c r="OKE1271" s="14"/>
      <c r="OKF1271" s="14"/>
      <c r="OKG1271" s="14"/>
      <c r="OKH1271" s="14"/>
      <c r="OKI1271" s="14"/>
      <c r="OKJ1271" s="14"/>
      <c r="OKK1271" s="14"/>
      <c r="OKL1271" s="14"/>
      <c r="OKM1271" s="14"/>
      <c r="OKN1271" s="14"/>
      <c r="OKO1271" s="14"/>
      <c r="OKP1271" s="14"/>
      <c r="OKQ1271" s="14"/>
      <c r="OKR1271" s="14"/>
      <c r="OKS1271" s="14"/>
      <c r="OKT1271" s="14"/>
      <c r="OKU1271" s="14"/>
      <c r="OKV1271" s="14"/>
      <c r="OKW1271" s="14"/>
      <c r="OKX1271" s="14"/>
      <c r="OKY1271" s="14"/>
      <c r="OKZ1271" s="14"/>
      <c r="OLA1271" s="14"/>
      <c r="OLB1271" s="14"/>
      <c r="OLC1271" s="14"/>
      <c r="OLD1271" s="14"/>
      <c r="OLE1271" s="14"/>
      <c r="OLF1271" s="14"/>
      <c r="OLG1271" s="14"/>
      <c r="OLH1271" s="14"/>
      <c r="OLI1271" s="14"/>
      <c r="OLJ1271" s="14"/>
      <c r="OLK1271" s="14"/>
      <c r="OLL1271" s="14"/>
      <c r="OLM1271" s="14"/>
      <c r="OLN1271" s="14"/>
      <c r="OLO1271" s="14"/>
      <c r="OLP1271" s="14"/>
      <c r="OLQ1271" s="14"/>
      <c r="OLR1271" s="14"/>
      <c r="OLS1271" s="14"/>
      <c r="OLT1271" s="14"/>
      <c r="OLU1271" s="14"/>
      <c r="OLV1271" s="14"/>
      <c r="OLW1271" s="14"/>
      <c r="OLX1271" s="14"/>
      <c r="OLY1271" s="14"/>
      <c r="OLZ1271" s="14"/>
      <c r="OMA1271" s="14"/>
      <c r="OMB1271" s="14"/>
      <c r="OMC1271" s="14"/>
      <c r="OMD1271" s="14"/>
      <c r="OME1271" s="14"/>
      <c r="OMF1271" s="14"/>
      <c r="OMG1271" s="14"/>
      <c r="OMH1271" s="14"/>
      <c r="OMI1271" s="14"/>
      <c r="OMJ1271" s="14"/>
      <c r="OMK1271" s="14"/>
      <c r="OML1271" s="14"/>
      <c r="OMM1271" s="14"/>
      <c r="OMN1271" s="14"/>
      <c r="OMO1271" s="14"/>
      <c r="OMP1271" s="14"/>
      <c r="OMQ1271" s="14"/>
      <c r="OMR1271" s="14"/>
      <c r="OMS1271" s="14"/>
      <c r="OMT1271" s="14"/>
      <c r="OMU1271" s="14"/>
      <c r="OMV1271" s="14"/>
      <c r="OMW1271" s="14"/>
      <c r="OMX1271" s="14"/>
      <c r="OMY1271" s="14"/>
      <c r="OMZ1271" s="14"/>
      <c r="ONA1271" s="14"/>
      <c r="ONB1271" s="14"/>
      <c r="ONC1271" s="14"/>
      <c r="OND1271" s="14"/>
      <c r="ONE1271" s="14"/>
      <c r="ONF1271" s="14"/>
      <c r="ONG1271" s="14"/>
      <c r="ONH1271" s="14"/>
      <c r="ONI1271" s="14"/>
      <c r="ONJ1271" s="14"/>
      <c r="ONK1271" s="14"/>
      <c r="ONL1271" s="14"/>
      <c r="ONM1271" s="14"/>
      <c r="ONN1271" s="14"/>
      <c r="ONO1271" s="14"/>
      <c r="ONP1271" s="14"/>
      <c r="ONQ1271" s="14"/>
      <c r="ONR1271" s="14"/>
      <c r="ONS1271" s="14"/>
      <c r="ONT1271" s="14"/>
      <c r="ONU1271" s="14"/>
      <c r="ONV1271" s="14"/>
      <c r="ONW1271" s="14"/>
      <c r="ONX1271" s="14"/>
      <c r="ONY1271" s="14"/>
      <c r="ONZ1271" s="14"/>
      <c r="OOA1271" s="14"/>
      <c r="OOB1271" s="14"/>
      <c r="OOC1271" s="14"/>
      <c r="OOD1271" s="14"/>
      <c r="OOE1271" s="14"/>
      <c r="OOF1271" s="14"/>
      <c r="OOG1271" s="14"/>
      <c r="OOH1271" s="14"/>
      <c r="OOI1271" s="14"/>
      <c r="OOJ1271" s="14"/>
      <c r="OOK1271" s="14"/>
      <c r="OOL1271" s="14"/>
      <c r="OOM1271" s="14"/>
      <c r="OON1271" s="14"/>
      <c r="OOO1271" s="14"/>
      <c r="OOP1271" s="14"/>
      <c r="OOQ1271" s="14"/>
      <c r="OOR1271" s="14"/>
      <c r="OOS1271" s="14"/>
      <c r="OOT1271" s="14"/>
      <c r="OOU1271" s="14"/>
      <c r="OOV1271" s="14"/>
      <c r="OOW1271" s="14"/>
      <c r="OOX1271" s="14"/>
      <c r="OOY1271" s="14"/>
      <c r="OOZ1271" s="14"/>
      <c r="OPA1271" s="14"/>
      <c r="OPB1271" s="14"/>
      <c r="OPC1271" s="14"/>
      <c r="OPD1271" s="14"/>
      <c r="OPE1271" s="14"/>
      <c r="OPF1271" s="14"/>
      <c r="OPG1271" s="14"/>
      <c r="OPH1271" s="14"/>
      <c r="OPI1271" s="14"/>
      <c r="OPJ1271" s="14"/>
      <c r="OPK1271" s="14"/>
      <c r="OPL1271" s="14"/>
      <c r="OPM1271" s="14"/>
      <c r="OPN1271" s="14"/>
      <c r="OPO1271" s="14"/>
      <c r="OPP1271" s="14"/>
      <c r="OPQ1271" s="14"/>
      <c r="OPR1271" s="14"/>
      <c r="OPS1271" s="14"/>
      <c r="OPT1271" s="14"/>
      <c r="OPU1271" s="14"/>
      <c r="OPV1271" s="14"/>
      <c r="OPW1271" s="14"/>
      <c r="OPX1271" s="14"/>
      <c r="OPY1271" s="14"/>
      <c r="OPZ1271" s="14"/>
      <c r="OQA1271" s="14"/>
      <c r="OQB1271" s="14"/>
      <c r="OQC1271" s="14"/>
      <c r="OQD1271" s="14"/>
      <c r="OQE1271" s="14"/>
      <c r="OQF1271" s="14"/>
      <c r="OQG1271" s="14"/>
      <c r="OQH1271" s="14"/>
      <c r="OQI1271" s="14"/>
      <c r="OQJ1271" s="14"/>
      <c r="OQK1271" s="14"/>
      <c r="OQL1271" s="14"/>
      <c r="OQM1271" s="14"/>
      <c r="OQN1271" s="14"/>
      <c r="OQO1271" s="14"/>
      <c r="OQP1271" s="14"/>
      <c r="OQQ1271" s="14"/>
      <c r="OQR1271" s="14"/>
      <c r="OQS1271" s="14"/>
      <c r="OQT1271" s="14"/>
      <c r="OQU1271" s="14"/>
      <c r="OQV1271" s="14"/>
      <c r="OQW1271" s="14"/>
      <c r="OQX1271" s="14"/>
      <c r="OQY1271" s="14"/>
      <c r="OQZ1271" s="14"/>
      <c r="ORA1271" s="14"/>
      <c r="ORB1271" s="14"/>
      <c r="ORC1271" s="14"/>
      <c r="ORD1271" s="14"/>
      <c r="ORE1271" s="14"/>
      <c r="ORF1271" s="14"/>
      <c r="ORG1271" s="14"/>
      <c r="ORH1271" s="14"/>
      <c r="ORI1271" s="14"/>
      <c r="ORJ1271" s="14"/>
      <c r="ORK1271" s="14"/>
      <c r="ORL1271" s="14"/>
      <c r="ORM1271" s="14"/>
      <c r="ORN1271" s="14"/>
      <c r="ORO1271" s="14"/>
      <c r="ORP1271" s="14"/>
      <c r="ORQ1271" s="14"/>
      <c r="ORR1271" s="14"/>
      <c r="ORS1271" s="14"/>
      <c r="ORT1271" s="14"/>
      <c r="ORU1271" s="14"/>
      <c r="ORV1271" s="14"/>
      <c r="ORW1271" s="14"/>
      <c r="ORX1271" s="14"/>
      <c r="ORY1271" s="14"/>
      <c r="ORZ1271" s="14"/>
      <c r="OSA1271" s="14"/>
      <c r="OSB1271" s="14"/>
      <c r="OSC1271" s="14"/>
      <c r="OSD1271" s="14"/>
      <c r="OSE1271" s="14"/>
      <c r="OSF1271" s="14"/>
      <c r="OSG1271" s="14"/>
      <c r="OSH1271" s="14"/>
      <c r="OSI1271" s="14"/>
      <c r="OSJ1271" s="14"/>
      <c r="OSK1271" s="14"/>
      <c r="OSL1271" s="14"/>
      <c r="OSM1271" s="14"/>
      <c r="OSN1271" s="14"/>
      <c r="OSO1271" s="14"/>
      <c r="OSP1271" s="14"/>
      <c r="OSQ1271" s="14"/>
      <c r="OSR1271" s="14"/>
      <c r="OSS1271" s="14"/>
      <c r="OST1271" s="14"/>
      <c r="OSU1271" s="14"/>
      <c r="OSV1271" s="14"/>
      <c r="OSW1271" s="14"/>
      <c r="OSX1271" s="14"/>
      <c r="OSY1271" s="14"/>
      <c r="OSZ1271" s="14"/>
      <c r="OTA1271" s="14"/>
      <c r="OTB1271" s="14"/>
      <c r="OTC1271" s="14"/>
      <c r="OTD1271" s="14"/>
      <c r="OTE1271" s="14"/>
      <c r="OTF1271" s="14"/>
      <c r="OTG1271" s="14"/>
      <c r="OTH1271" s="14"/>
      <c r="OTI1271" s="14"/>
      <c r="OTJ1271" s="14"/>
      <c r="OTK1271" s="14"/>
      <c r="OTL1271" s="14"/>
      <c r="OTM1271" s="14"/>
      <c r="OTN1271" s="14"/>
      <c r="OTO1271" s="14"/>
      <c r="OTP1271" s="14"/>
      <c r="OTQ1271" s="14"/>
      <c r="OTR1271" s="14"/>
      <c r="OTS1271" s="14"/>
      <c r="OTT1271" s="14"/>
      <c r="OTU1271" s="14"/>
      <c r="OTV1271" s="14"/>
      <c r="OTW1271" s="14"/>
      <c r="OTX1271" s="14"/>
      <c r="OTY1271" s="14"/>
      <c r="OTZ1271" s="14"/>
      <c r="OUA1271" s="14"/>
      <c r="OUB1271" s="14"/>
      <c r="OUC1271" s="14"/>
      <c r="OUD1271" s="14"/>
      <c r="OUE1271" s="14"/>
      <c r="OUF1271" s="14"/>
      <c r="OUG1271" s="14"/>
      <c r="OUH1271" s="14"/>
      <c r="OUI1271" s="14"/>
      <c r="OUJ1271" s="14"/>
      <c r="OUK1271" s="14"/>
      <c r="OUL1271" s="14"/>
      <c r="OUM1271" s="14"/>
      <c r="OUN1271" s="14"/>
      <c r="OUO1271" s="14"/>
      <c r="OUP1271" s="14"/>
      <c r="OUQ1271" s="14"/>
      <c r="OUR1271" s="14"/>
      <c r="OUS1271" s="14"/>
      <c r="OUT1271" s="14"/>
      <c r="OUU1271" s="14"/>
      <c r="OUV1271" s="14"/>
      <c r="OUW1271" s="14"/>
      <c r="OUX1271" s="14"/>
      <c r="OUY1271" s="14"/>
      <c r="OUZ1271" s="14"/>
      <c r="OVA1271" s="14"/>
      <c r="OVB1271" s="14"/>
      <c r="OVC1271" s="14"/>
      <c r="OVD1271" s="14"/>
      <c r="OVE1271" s="14"/>
      <c r="OVF1271" s="14"/>
      <c r="OVG1271" s="14"/>
      <c r="OVH1271" s="14"/>
      <c r="OVI1271" s="14"/>
      <c r="OVJ1271" s="14"/>
      <c r="OVK1271" s="14"/>
      <c r="OVL1271" s="14"/>
      <c r="OVM1271" s="14"/>
      <c r="OVN1271" s="14"/>
      <c r="OVO1271" s="14"/>
      <c r="OVP1271" s="14"/>
      <c r="OVQ1271" s="14"/>
      <c r="OVR1271" s="14"/>
      <c r="OVS1271" s="14"/>
      <c r="OVT1271" s="14"/>
      <c r="OVU1271" s="14"/>
      <c r="OVV1271" s="14"/>
      <c r="OVW1271" s="14"/>
      <c r="OVX1271" s="14"/>
      <c r="OVY1271" s="14"/>
      <c r="OVZ1271" s="14"/>
      <c r="OWA1271" s="14"/>
      <c r="OWB1271" s="14"/>
      <c r="OWC1271" s="14"/>
      <c r="OWD1271" s="14"/>
      <c r="OWE1271" s="14"/>
      <c r="OWF1271" s="14"/>
      <c r="OWG1271" s="14"/>
      <c r="OWH1271" s="14"/>
      <c r="OWI1271" s="14"/>
      <c r="OWJ1271" s="14"/>
      <c r="OWK1271" s="14"/>
      <c r="OWL1271" s="14"/>
      <c r="OWM1271" s="14"/>
      <c r="OWN1271" s="14"/>
      <c r="OWO1271" s="14"/>
      <c r="OWP1271" s="14"/>
      <c r="OWQ1271" s="14"/>
      <c r="OWR1271" s="14"/>
      <c r="OWS1271" s="14"/>
      <c r="OWT1271" s="14"/>
      <c r="OWU1271" s="14"/>
      <c r="OWV1271" s="14"/>
      <c r="OWW1271" s="14"/>
      <c r="OWX1271" s="14"/>
      <c r="OWY1271" s="14"/>
      <c r="OWZ1271" s="14"/>
      <c r="OXA1271" s="14"/>
      <c r="OXB1271" s="14"/>
      <c r="OXC1271" s="14"/>
      <c r="OXD1271" s="14"/>
      <c r="OXE1271" s="14"/>
      <c r="OXF1271" s="14"/>
      <c r="OXG1271" s="14"/>
      <c r="OXH1271" s="14"/>
      <c r="OXI1271" s="14"/>
      <c r="OXJ1271" s="14"/>
      <c r="OXK1271" s="14"/>
      <c r="OXL1271" s="14"/>
      <c r="OXM1271" s="14"/>
      <c r="OXN1271" s="14"/>
      <c r="OXO1271" s="14"/>
      <c r="OXP1271" s="14"/>
      <c r="OXQ1271" s="14"/>
      <c r="OXR1271" s="14"/>
      <c r="OXS1271" s="14"/>
      <c r="OXT1271" s="14"/>
      <c r="OXU1271" s="14"/>
      <c r="OXV1271" s="14"/>
      <c r="OXW1271" s="14"/>
      <c r="OXX1271" s="14"/>
      <c r="OXY1271" s="14"/>
      <c r="OXZ1271" s="14"/>
      <c r="OYA1271" s="14"/>
      <c r="OYB1271" s="14"/>
      <c r="OYC1271" s="14"/>
      <c r="OYD1271" s="14"/>
      <c r="OYE1271" s="14"/>
      <c r="OYF1271" s="14"/>
      <c r="OYG1271" s="14"/>
      <c r="OYH1271" s="14"/>
      <c r="OYI1271" s="14"/>
      <c r="OYJ1271" s="14"/>
      <c r="OYK1271" s="14"/>
      <c r="OYL1271" s="14"/>
      <c r="OYM1271" s="14"/>
      <c r="OYN1271" s="14"/>
      <c r="OYO1271" s="14"/>
      <c r="OYP1271" s="14"/>
      <c r="OYQ1271" s="14"/>
      <c r="OYR1271" s="14"/>
      <c r="OYS1271" s="14"/>
      <c r="OYT1271" s="14"/>
      <c r="OYU1271" s="14"/>
      <c r="OYV1271" s="14"/>
      <c r="OYW1271" s="14"/>
      <c r="OYX1271" s="14"/>
      <c r="OYY1271" s="14"/>
      <c r="OYZ1271" s="14"/>
      <c r="OZA1271" s="14"/>
      <c r="OZB1271" s="14"/>
      <c r="OZC1271" s="14"/>
      <c r="OZD1271" s="14"/>
      <c r="OZE1271" s="14"/>
      <c r="OZF1271" s="14"/>
      <c r="OZG1271" s="14"/>
      <c r="OZH1271" s="14"/>
      <c r="OZI1271" s="14"/>
      <c r="OZJ1271" s="14"/>
      <c r="OZK1271" s="14"/>
      <c r="OZL1271" s="14"/>
      <c r="OZM1271" s="14"/>
      <c r="OZN1271" s="14"/>
      <c r="OZO1271" s="14"/>
      <c r="OZP1271" s="14"/>
      <c r="OZQ1271" s="14"/>
      <c r="OZR1271" s="14"/>
      <c r="OZS1271" s="14"/>
      <c r="OZT1271" s="14"/>
      <c r="OZU1271" s="14"/>
      <c r="OZV1271" s="14"/>
      <c r="OZW1271" s="14"/>
      <c r="OZX1271" s="14"/>
      <c r="OZY1271" s="14"/>
      <c r="OZZ1271" s="14"/>
      <c r="PAA1271" s="14"/>
      <c r="PAB1271" s="14"/>
      <c r="PAC1271" s="14"/>
      <c r="PAD1271" s="14"/>
      <c r="PAE1271" s="14"/>
      <c r="PAF1271" s="14"/>
      <c r="PAG1271" s="14"/>
      <c r="PAH1271" s="14"/>
      <c r="PAI1271" s="14"/>
      <c r="PAJ1271" s="14"/>
      <c r="PAK1271" s="14"/>
      <c r="PAL1271" s="14"/>
      <c r="PAM1271" s="14"/>
      <c r="PAN1271" s="14"/>
      <c r="PAO1271" s="14"/>
      <c r="PAP1271" s="14"/>
      <c r="PAQ1271" s="14"/>
      <c r="PAR1271" s="14"/>
      <c r="PAS1271" s="14"/>
      <c r="PAT1271" s="14"/>
      <c r="PAU1271" s="14"/>
      <c r="PAV1271" s="14"/>
      <c r="PAW1271" s="14"/>
      <c r="PAX1271" s="14"/>
      <c r="PAY1271" s="14"/>
      <c r="PAZ1271" s="14"/>
      <c r="PBA1271" s="14"/>
      <c r="PBB1271" s="14"/>
      <c r="PBC1271" s="14"/>
      <c r="PBD1271" s="14"/>
      <c r="PBE1271" s="14"/>
      <c r="PBF1271" s="14"/>
      <c r="PBG1271" s="14"/>
      <c r="PBH1271" s="14"/>
      <c r="PBI1271" s="14"/>
      <c r="PBJ1271" s="14"/>
      <c r="PBK1271" s="14"/>
      <c r="PBL1271" s="14"/>
      <c r="PBM1271" s="14"/>
      <c r="PBN1271" s="14"/>
      <c r="PBO1271" s="14"/>
      <c r="PBP1271" s="14"/>
      <c r="PBQ1271" s="14"/>
      <c r="PBR1271" s="14"/>
      <c r="PBS1271" s="14"/>
      <c r="PBT1271" s="14"/>
      <c r="PBU1271" s="14"/>
      <c r="PBV1271" s="14"/>
      <c r="PBW1271" s="14"/>
      <c r="PBX1271" s="14"/>
      <c r="PBY1271" s="14"/>
      <c r="PBZ1271" s="14"/>
      <c r="PCA1271" s="14"/>
      <c r="PCB1271" s="14"/>
      <c r="PCC1271" s="14"/>
      <c r="PCD1271" s="14"/>
      <c r="PCE1271" s="14"/>
      <c r="PCF1271" s="14"/>
      <c r="PCG1271" s="14"/>
      <c r="PCH1271" s="14"/>
      <c r="PCI1271" s="14"/>
      <c r="PCJ1271" s="14"/>
      <c r="PCK1271" s="14"/>
      <c r="PCL1271" s="14"/>
      <c r="PCM1271" s="14"/>
      <c r="PCN1271" s="14"/>
      <c r="PCO1271" s="14"/>
      <c r="PCP1271" s="14"/>
      <c r="PCQ1271" s="14"/>
      <c r="PCR1271" s="14"/>
      <c r="PCS1271" s="14"/>
      <c r="PCT1271" s="14"/>
      <c r="PCU1271" s="14"/>
      <c r="PCV1271" s="14"/>
      <c r="PCW1271" s="14"/>
      <c r="PCX1271" s="14"/>
      <c r="PCY1271" s="14"/>
      <c r="PCZ1271" s="14"/>
      <c r="PDA1271" s="14"/>
      <c r="PDB1271" s="14"/>
      <c r="PDC1271" s="14"/>
      <c r="PDD1271" s="14"/>
      <c r="PDE1271" s="14"/>
      <c r="PDF1271" s="14"/>
      <c r="PDG1271" s="14"/>
      <c r="PDH1271" s="14"/>
      <c r="PDI1271" s="14"/>
      <c r="PDJ1271" s="14"/>
      <c r="PDK1271" s="14"/>
      <c r="PDL1271" s="14"/>
      <c r="PDM1271" s="14"/>
      <c r="PDN1271" s="14"/>
      <c r="PDO1271" s="14"/>
      <c r="PDP1271" s="14"/>
      <c r="PDQ1271" s="14"/>
      <c r="PDR1271" s="14"/>
      <c r="PDS1271" s="14"/>
      <c r="PDT1271" s="14"/>
      <c r="PDU1271" s="14"/>
      <c r="PDV1271" s="14"/>
      <c r="PDW1271" s="14"/>
      <c r="PDX1271" s="14"/>
      <c r="PDY1271" s="14"/>
      <c r="PDZ1271" s="14"/>
      <c r="PEA1271" s="14"/>
      <c r="PEB1271" s="14"/>
      <c r="PEC1271" s="14"/>
      <c r="PED1271" s="14"/>
      <c r="PEE1271" s="14"/>
      <c r="PEF1271" s="14"/>
      <c r="PEG1271" s="14"/>
      <c r="PEH1271" s="14"/>
      <c r="PEI1271" s="14"/>
      <c r="PEJ1271" s="14"/>
      <c r="PEK1271" s="14"/>
      <c r="PEL1271" s="14"/>
      <c r="PEM1271" s="14"/>
      <c r="PEN1271" s="14"/>
      <c r="PEO1271" s="14"/>
      <c r="PEP1271" s="14"/>
      <c r="PEQ1271" s="14"/>
      <c r="PER1271" s="14"/>
      <c r="PES1271" s="14"/>
      <c r="PET1271" s="14"/>
      <c r="PEU1271" s="14"/>
      <c r="PEV1271" s="14"/>
      <c r="PEW1271" s="14"/>
      <c r="PEX1271" s="14"/>
      <c r="PEY1271" s="14"/>
      <c r="PEZ1271" s="14"/>
      <c r="PFA1271" s="14"/>
      <c r="PFB1271" s="14"/>
      <c r="PFC1271" s="14"/>
      <c r="PFD1271" s="14"/>
      <c r="PFE1271" s="14"/>
      <c r="PFF1271" s="14"/>
      <c r="PFG1271" s="14"/>
      <c r="PFH1271" s="14"/>
      <c r="PFI1271" s="14"/>
      <c r="PFJ1271" s="14"/>
      <c r="PFK1271" s="14"/>
      <c r="PFL1271" s="14"/>
      <c r="PFM1271" s="14"/>
      <c r="PFN1271" s="14"/>
      <c r="PFO1271" s="14"/>
      <c r="PFP1271" s="14"/>
      <c r="PFQ1271" s="14"/>
      <c r="PFR1271" s="14"/>
      <c r="PFS1271" s="14"/>
      <c r="PFT1271" s="14"/>
      <c r="PFU1271" s="14"/>
      <c r="PFV1271" s="14"/>
      <c r="PFW1271" s="14"/>
      <c r="PFX1271" s="14"/>
      <c r="PFY1271" s="14"/>
      <c r="PFZ1271" s="14"/>
      <c r="PGA1271" s="14"/>
      <c r="PGB1271" s="14"/>
      <c r="PGC1271" s="14"/>
      <c r="PGD1271" s="14"/>
      <c r="PGE1271" s="14"/>
      <c r="PGF1271" s="14"/>
      <c r="PGG1271" s="14"/>
      <c r="PGH1271" s="14"/>
      <c r="PGI1271" s="14"/>
      <c r="PGJ1271" s="14"/>
      <c r="PGK1271" s="14"/>
      <c r="PGL1271" s="14"/>
      <c r="PGM1271" s="14"/>
      <c r="PGN1271" s="14"/>
      <c r="PGO1271" s="14"/>
      <c r="PGP1271" s="14"/>
      <c r="PGQ1271" s="14"/>
      <c r="PGR1271" s="14"/>
      <c r="PGS1271" s="14"/>
      <c r="PGT1271" s="14"/>
      <c r="PGU1271" s="14"/>
      <c r="PGV1271" s="14"/>
      <c r="PGW1271" s="14"/>
      <c r="PGX1271" s="14"/>
      <c r="PGY1271" s="14"/>
      <c r="PGZ1271" s="14"/>
      <c r="PHA1271" s="14"/>
      <c r="PHB1271" s="14"/>
      <c r="PHC1271" s="14"/>
      <c r="PHD1271" s="14"/>
      <c r="PHE1271" s="14"/>
      <c r="PHF1271" s="14"/>
      <c r="PHG1271" s="14"/>
      <c r="PHH1271" s="14"/>
      <c r="PHI1271" s="14"/>
      <c r="PHJ1271" s="14"/>
      <c r="PHK1271" s="14"/>
      <c r="PHL1271" s="14"/>
      <c r="PHM1271" s="14"/>
      <c r="PHN1271" s="14"/>
      <c r="PHO1271" s="14"/>
      <c r="PHP1271" s="14"/>
      <c r="PHQ1271" s="14"/>
      <c r="PHR1271" s="14"/>
      <c r="PHS1271" s="14"/>
      <c r="PHT1271" s="14"/>
      <c r="PHU1271" s="14"/>
      <c r="PHV1271" s="14"/>
      <c r="PHW1271" s="14"/>
      <c r="PHX1271" s="14"/>
      <c r="PHY1271" s="14"/>
      <c r="PHZ1271" s="14"/>
      <c r="PIA1271" s="14"/>
      <c r="PIB1271" s="14"/>
      <c r="PIC1271" s="14"/>
      <c r="PID1271" s="14"/>
      <c r="PIE1271" s="14"/>
      <c r="PIF1271" s="14"/>
      <c r="PIG1271" s="14"/>
      <c r="PIH1271" s="14"/>
      <c r="PII1271" s="14"/>
      <c r="PIJ1271" s="14"/>
      <c r="PIK1271" s="14"/>
      <c r="PIL1271" s="14"/>
      <c r="PIM1271" s="14"/>
      <c r="PIN1271" s="14"/>
      <c r="PIO1271" s="14"/>
      <c r="PIP1271" s="14"/>
      <c r="PIQ1271" s="14"/>
      <c r="PIR1271" s="14"/>
      <c r="PIS1271" s="14"/>
      <c r="PIT1271" s="14"/>
      <c r="PIU1271" s="14"/>
      <c r="PIV1271" s="14"/>
      <c r="PIW1271" s="14"/>
      <c r="PIX1271" s="14"/>
      <c r="PIY1271" s="14"/>
      <c r="PIZ1271" s="14"/>
      <c r="PJA1271" s="14"/>
      <c r="PJB1271" s="14"/>
      <c r="PJC1271" s="14"/>
      <c r="PJD1271" s="14"/>
      <c r="PJE1271" s="14"/>
      <c r="PJF1271" s="14"/>
      <c r="PJG1271" s="14"/>
      <c r="PJH1271" s="14"/>
      <c r="PJI1271" s="14"/>
      <c r="PJJ1271" s="14"/>
      <c r="PJK1271" s="14"/>
      <c r="PJL1271" s="14"/>
      <c r="PJM1271" s="14"/>
      <c r="PJN1271" s="14"/>
      <c r="PJO1271" s="14"/>
      <c r="PJP1271" s="14"/>
      <c r="PJQ1271" s="14"/>
      <c r="PJR1271" s="14"/>
      <c r="PJS1271" s="14"/>
      <c r="PJT1271" s="14"/>
      <c r="PJU1271" s="14"/>
      <c r="PJV1271" s="14"/>
      <c r="PJW1271" s="14"/>
      <c r="PJX1271" s="14"/>
      <c r="PJY1271" s="14"/>
      <c r="PJZ1271" s="14"/>
      <c r="PKA1271" s="14"/>
      <c r="PKB1271" s="14"/>
      <c r="PKC1271" s="14"/>
      <c r="PKD1271" s="14"/>
      <c r="PKE1271" s="14"/>
      <c r="PKF1271" s="14"/>
      <c r="PKG1271" s="14"/>
      <c r="PKH1271" s="14"/>
      <c r="PKI1271" s="14"/>
      <c r="PKJ1271" s="14"/>
      <c r="PKK1271" s="14"/>
      <c r="PKL1271" s="14"/>
      <c r="PKM1271" s="14"/>
      <c r="PKN1271" s="14"/>
      <c r="PKO1271" s="14"/>
      <c r="PKP1271" s="14"/>
      <c r="PKQ1271" s="14"/>
      <c r="PKR1271" s="14"/>
      <c r="PKS1271" s="14"/>
      <c r="PKT1271" s="14"/>
      <c r="PKU1271" s="14"/>
      <c r="PKV1271" s="14"/>
      <c r="PKW1271" s="14"/>
      <c r="PKX1271" s="14"/>
      <c r="PKY1271" s="14"/>
      <c r="PKZ1271" s="14"/>
      <c r="PLA1271" s="14"/>
      <c r="PLB1271" s="14"/>
      <c r="PLC1271" s="14"/>
      <c r="PLD1271" s="14"/>
      <c r="PLE1271" s="14"/>
      <c r="PLF1271" s="14"/>
      <c r="PLG1271" s="14"/>
      <c r="PLH1271" s="14"/>
      <c r="PLI1271" s="14"/>
      <c r="PLJ1271" s="14"/>
      <c r="PLK1271" s="14"/>
      <c r="PLL1271" s="14"/>
      <c r="PLM1271" s="14"/>
      <c r="PLN1271" s="14"/>
      <c r="PLO1271" s="14"/>
      <c r="PLP1271" s="14"/>
      <c r="PLQ1271" s="14"/>
      <c r="PLR1271" s="14"/>
      <c r="PLS1271" s="14"/>
      <c r="PLT1271" s="14"/>
      <c r="PLU1271" s="14"/>
      <c r="PLV1271" s="14"/>
      <c r="PLW1271" s="14"/>
      <c r="PLX1271" s="14"/>
      <c r="PLY1271" s="14"/>
      <c r="PLZ1271" s="14"/>
      <c r="PMA1271" s="14"/>
      <c r="PMB1271" s="14"/>
      <c r="PMC1271" s="14"/>
      <c r="PMD1271" s="14"/>
      <c r="PME1271" s="14"/>
      <c r="PMF1271" s="14"/>
      <c r="PMG1271" s="14"/>
      <c r="PMH1271" s="14"/>
      <c r="PMI1271" s="14"/>
      <c r="PMJ1271" s="14"/>
      <c r="PMK1271" s="14"/>
      <c r="PML1271" s="14"/>
      <c r="PMM1271" s="14"/>
      <c r="PMN1271" s="14"/>
      <c r="PMO1271" s="14"/>
      <c r="PMP1271" s="14"/>
      <c r="PMQ1271" s="14"/>
      <c r="PMR1271" s="14"/>
      <c r="PMS1271" s="14"/>
      <c r="PMT1271" s="14"/>
      <c r="PMU1271" s="14"/>
      <c r="PMV1271" s="14"/>
      <c r="PMW1271" s="14"/>
      <c r="PMX1271" s="14"/>
      <c r="PMY1271" s="14"/>
      <c r="PMZ1271" s="14"/>
      <c r="PNA1271" s="14"/>
      <c r="PNB1271" s="14"/>
      <c r="PNC1271" s="14"/>
      <c r="PND1271" s="14"/>
      <c r="PNE1271" s="14"/>
      <c r="PNF1271" s="14"/>
      <c r="PNG1271" s="14"/>
      <c r="PNH1271" s="14"/>
      <c r="PNI1271" s="14"/>
      <c r="PNJ1271" s="14"/>
      <c r="PNK1271" s="14"/>
      <c r="PNL1271" s="14"/>
      <c r="PNM1271" s="14"/>
      <c r="PNN1271" s="14"/>
      <c r="PNO1271" s="14"/>
      <c r="PNP1271" s="14"/>
      <c r="PNQ1271" s="14"/>
      <c r="PNR1271" s="14"/>
      <c r="PNS1271" s="14"/>
      <c r="PNT1271" s="14"/>
      <c r="PNU1271" s="14"/>
      <c r="PNV1271" s="14"/>
      <c r="PNW1271" s="14"/>
      <c r="PNX1271" s="14"/>
      <c r="PNY1271" s="14"/>
      <c r="PNZ1271" s="14"/>
      <c r="POA1271" s="14"/>
      <c r="POB1271" s="14"/>
      <c r="POC1271" s="14"/>
      <c r="POD1271" s="14"/>
      <c r="POE1271" s="14"/>
      <c r="POF1271" s="14"/>
      <c r="POG1271" s="14"/>
      <c r="POH1271" s="14"/>
      <c r="POI1271" s="14"/>
      <c r="POJ1271" s="14"/>
      <c r="POK1271" s="14"/>
      <c r="POL1271" s="14"/>
      <c r="POM1271" s="14"/>
      <c r="PON1271" s="14"/>
      <c r="POO1271" s="14"/>
      <c r="POP1271" s="14"/>
      <c r="POQ1271" s="14"/>
      <c r="POR1271" s="14"/>
      <c r="POS1271" s="14"/>
      <c r="POT1271" s="14"/>
      <c r="POU1271" s="14"/>
      <c r="POV1271" s="14"/>
      <c r="POW1271" s="14"/>
      <c r="POX1271" s="14"/>
      <c r="POY1271" s="14"/>
      <c r="POZ1271" s="14"/>
      <c r="PPA1271" s="14"/>
      <c r="PPB1271" s="14"/>
      <c r="PPC1271" s="14"/>
      <c r="PPD1271" s="14"/>
      <c r="PPE1271" s="14"/>
      <c r="PPF1271" s="14"/>
      <c r="PPG1271" s="14"/>
      <c r="PPH1271" s="14"/>
      <c r="PPI1271" s="14"/>
      <c r="PPJ1271" s="14"/>
      <c r="PPK1271" s="14"/>
      <c r="PPL1271" s="14"/>
      <c r="PPM1271" s="14"/>
      <c r="PPN1271" s="14"/>
      <c r="PPO1271" s="14"/>
      <c r="PPP1271" s="14"/>
      <c r="PPQ1271" s="14"/>
      <c r="PPR1271" s="14"/>
      <c r="PPS1271" s="14"/>
      <c r="PPT1271" s="14"/>
      <c r="PPU1271" s="14"/>
      <c r="PPV1271" s="14"/>
      <c r="PPW1271" s="14"/>
      <c r="PPX1271" s="14"/>
      <c r="PPY1271" s="14"/>
      <c r="PPZ1271" s="14"/>
      <c r="PQA1271" s="14"/>
      <c r="PQB1271" s="14"/>
      <c r="PQC1271" s="14"/>
      <c r="PQD1271" s="14"/>
      <c r="PQE1271" s="14"/>
      <c r="PQF1271" s="14"/>
      <c r="PQG1271" s="14"/>
      <c r="PQH1271" s="14"/>
      <c r="PQI1271" s="14"/>
      <c r="PQJ1271" s="14"/>
      <c r="PQK1271" s="14"/>
      <c r="PQL1271" s="14"/>
      <c r="PQM1271" s="14"/>
      <c r="PQN1271" s="14"/>
      <c r="PQO1271" s="14"/>
      <c r="PQP1271" s="14"/>
      <c r="PQQ1271" s="14"/>
      <c r="PQR1271" s="14"/>
      <c r="PQS1271" s="14"/>
      <c r="PQT1271" s="14"/>
      <c r="PQU1271" s="14"/>
      <c r="PQV1271" s="14"/>
      <c r="PQW1271" s="14"/>
      <c r="PQX1271" s="14"/>
      <c r="PQY1271" s="14"/>
      <c r="PQZ1271" s="14"/>
      <c r="PRA1271" s="14"/>
      <c r="PRB1271" s="14"/>
      <c r="PRC1271" s="14"/>
      <c r="PRD1271" s="14"/>
      <c r="PRE1271" s="14"/>
      <c r="PRF1271" s="14"/>
      <c r="PRG1271" s="14"/>
      <c r="PRH1271" s="14"/>
      <c r="PRI1271" s="14"/>
      <c r="PRJ1271" s="14"/>
      <c r="PRK1271" s="14"/>
      <c r="PRL1271" s="14"/>
      <c r="PRM1271" s="14"/>
      <c r="PRN1271" s="14"/>
      <c r="PRO1271" s="14"/>
      <c r="PRP1271" s="14"/>
      <c r="PRQ1271" s="14"/>
      <c r="PRR1271" s="14"/>
      <c r="PRS1271" s="14"/>
      <c r="PRT1271" s="14"/>
      <c r="PRU1271" s="14"/>
      <c r="PRV1271" s="14"/>
      <c r="PRW1271" s="14"/>
      <c r="PRX1271" s="14"/>
      <c r="PRY1271" s="14"/>
      <c r="PRZ1271" s="14"/>
      <c r="PSA1271" s="14"/>
      <c r="PSB1271" s="14"/>
      <c r="PSC1271" s="14"/>
      <c r="PSD1271" s="14"/>
      <c r="PSE1271" s="14"/>
      <c r="PSF1271" s="14"/>
      <c r="PSG1271" s="14"/>
      <c r="PSH1271" s="14"/>
      <c r="PSI1271" s="14"/>
      <c r="PSJ1271" s="14"/>
      <c r="PSK1271" s="14"/>
      <c r="PSL1271" s="14"/>
      <c r="PSM1271" s="14"/>
      <c r="PSN1271" s="14"/>
      <c r="PSO1271" s="14"/>
      <c r="PSP1271" s="14"/>
      <c r="PSQ1271" s="14"/>
      <c r="PSR1271" s="14"/>
      <c r="PSS1271" s="14"/>
      <c r="PST1271" s="14"/>
      <c r="PSU1271" s="14"/>
      <c r="PSV1271" s="14"/>
      <c r="PSW1271" s="14"/>
      <c r="PSX1271" s="14"/>
      <c r="PSY1271" s="14"/>
      <c r="PSZ1271" s="14"/>
      <c r="PTA1271" s="14"/>
      <c r="PTB1271" s="14"/>
      <c r="PTC1271" s="14"/>
      <c r="PTD1271" s="14"/>
      <c r="PTE1271" s="14"/>
      <c r="PTF1271" s="14"/>
      <c r="PTG1271" s="14"/>
      <c r="PTH1271" s="14"/>
      <c r="PTI1271" s="14"/>
      <c r="PTJ1271" s="14"/>
      <c r="PTK1271" s="14"/>
      <c r="PTL1271" s="14"/>
      <c r="PTM1271" s="14"/>
      <c r="PTN1271" s="14"/>
      <c r="PTO1271" s="14"/>
      <c r="PTP1271" s="14"/>
      <c r="PTQ1271" s="14"/>
      <c r="PTR1271" s="14"/>
      <c r="PTS1271" s="14"/>
      <c r="PTT1271" s="14"/>
      <c r="PTU1271" s="14"/>
      <c r="PTV1271" s="14"/>
      <c r="PTW1271" s="14"/>
      <c r="PTX1271" s="14"/>
      <c r="PTY1271" s="14"/>
      <c r="PTZ1271" s="14"/>
      <c r="PUA1271" s="14"/>
      <c r="PUB1271" s="14"/>
      <c r="PUC1271" s="14"/>
      <c r="PUD1271" s="14"/>
      <c r="PUE1271" s="14"/>
      <c r="PUF1271" s="14"/>
      <c r="PUG1271" s="14"/>
      <c r="PUH1271" s="14"/>
      <c r="PUI1271" s="14"/>
      <c r="PUJ1271" s="14"/>
      <c r="PUK1271" s="14"/>
      <c r="PUL1271" s="14"/>
      <c r="PUM1271" s="14"/>
      <c r="PUN1271" s="14"/>
      <c r="PUO1271" s="14"/>
      <c r="PUP1271" s="14"/>
      <c r="PUQ1271" s="14"/>
      <c r="PUR1271" s="14"/>
      <c r="PUS1271" s="14"/>
      <c r="PUT1271" s="14"/>
      <c r="PUU1271" s="14"/>
      <c r="PUV1271" s="14"/>
      <c r="PUW1271" s="14"/>
      <c r="PUX1271" s="14"/>
      <c r="PUY1271" s="14"/>
      <c r="PUZ1271" s="14"/>
      <c r="PVA1271" s="14"/>
      <c r="PVB1271" s="14"/>
      <c r="PVC1271" s="14"/>
      <c r="PVD1271" s="14"/>
      <c r="PVE1271" s="14"/>
      <c r="PVF1271" s="14"/>
      <c r="PVG1271" s="14"/>
      <c r="PVH1271" s="14"/>
      <c r="PVI1271" s="14"/>
      <c r="PVJ1271" s="14"/>
      <c r="PVK1271" s="14"/>
      <c r="PVL1271" s="14"/>
      <c r="PVM1271" s="14"/>
      <c r="PVN1271" s="14"/>
      <c r="PVO1271" s="14"/>
      <c r="PVP1271" s="14"/>
      <c r="PVQ1271" s="14"/>
      <c r="PVR1271" s="14"/>
      <c r="PVS1271" s="14"/>
      <c r="PVT1271" s="14"/>
      <c r="PVU1271" s="14"/>
      <c r="PVV1271" s="14"/>
      <c r="PVW1271" s="14"/>
      <c r="PVX1271" s="14"/>
      <c r="PVY1271" s="14"/>
      <c r="PVZ1271" s="14"/>
      <c r="PWA1271" s="14"/>
      <c r="PWB1271" s="14"/>
      <c r="PWC1271" s="14"/>
      <c r="PWD1271" s="14"/>
      <c r="PWE1271" s="14"/>
      <c r="PWF1271" s="14"/>
      <c r="PWG1271" s="14"/>
      <c r="PWH1271" s="14"/>
      <c r="PWI1271" s="14"/>
      <c r="PWJ1271" s="14"/>
      <c r="PWK1271" s="14"/>
      <c r="PWL1271" s="14"/>
      <c r="PWM1271" s="14"/>
      <c r="PWN1271" s="14"/>
      <c r="PWO1271" s="14"/>
      <c r="PWP1271" s="14"/>
      <c r="PWQ1271" s="14"/>
      <c r="PWR1271" s="14"/>
      <c r="PWS1271" s="14"/>
      <c r="PWT1271" s="14"/>
      <c r="PWU1271" s="14"/>
      <c r="PWV1271" s="14"/>
      <c r="PWW1271" s="14"/>
      <c r="PWX1271" s="14"/>
      <c r="PWY1271" s="14"/>
      <c r="PWZ1271" s="14"/>
      <c r="PXA1271" s="14"/>
      <c r="PXB1271" s="14"/>
      <c r="PXC1271" s="14"/>
      <c r="PXD1271" s="14"/>
      <c r="PXE1271" s="14"/>
      <c r="PXF1271" s="14"/>
      <c r="PXG1271" s="14"/>
      <c r="PXH1271" s="14"/>
      <c r="PXI1271" s="14"/>
      <c r="PXJ1271" s="14"/>
      <c r="PXK1271" s="14"/>
      <c r="PXL1271" s="14"/>
      <c r="PXM1271" s="14"/>
      <c r="PXN1271" s="14"/>
      <c r="PXO1271" s="14"/>
      <c r="PXP1271" s="14"/>
      <c r="PXQ1271" s="14"/>
      <c r="PXR1271" s="14"/>
      <c r="PXS1271" s="14"/>
      <c r="PXT1271" s="14"/>
      <c r="PXU1271" s="14"/>
      <c r="PXV1271" s="14"/>
      <c r="PXW1271" s="14"/>
      <c r="PXX1271" s="14"/>
      <c r="PXY1271" s="14"/>
      <c r="PXZ1271" s="14"/>
      <c r="PYA1271" s="14"/>
      <c r="PYB1271" s="14"/>
      <c r="PYC1271" s="14"/>
      <c r="PYD1271" s="14"/>
      <c r="PYE1271" s="14"/>
      <c r="PYF1271" s="14"/>
      <c r="PYG1271" s="14"/>
      <c r="PYH1271" s="14"/>
      <c r="PYI1271" s="14"/>
      <c r="PYJ1271" s="14"/>
      <c r="PYK1271" s="14"/>
      <c r="PYL1271" s="14"/>
      <c r="PYM1271" s="14"/>
      <c r="PYN1271" s="14"/>
      <c r="PYO1271" s="14"/>
      <c r="PYP1271" s="14"/>
      <c r="PYQ1271" s="14"/>
      <c r="PYR1271" s="14"/>
      <c r="PYS1271" s="14"/>
      <c r="PYT1271" s="14"/>
      <c r="PYU1271" s="14"/>
      <c r="PYV1271" s="14"/>
      <c r="PYW1271" s="14"/>
      <c r="PYX1271" s="14"/>
      <c r="PYY1271" s="14"/>
      <c r="PYZ1271" s="14"/>
      <c r="PZA1271" s="14"/>
      <c r="PZB1271" s="14"/>
      <c r="PZC1271" s="14"/>
      <c r="PZD1271" s="14"/>
      <c r="PZE1271" s="14"/>
      <c r="PZF1271" s="14"/>
      <c r="PZG1271" s="14"/>
      <c r="PZH1271" s="14"/>
      <c r="PZI1271" s="14"/>
      <c r="PZJ1271" s="14"/>
      <c r="PZK1271" s="14"/>
      <c r="PZL1271" s="14"/>
      <c r="PZM1271" s="14"/>
      <c r="PZN1271" s="14"/>
      <c r="PZO1271" s="14"/>
      <c r="PZP1271" s="14"/>
      <c r="PZQ1271" s="14"/>
      <c r="PZR1271" s="14"/>
      <c r="PZS1271" s="14"/>
      <c r="PZT1271" s="14"/>
      <c r="PZU1271" s="14"/>
      <c r="PZV1271" s="14"/>
      <c r="PZW1271" s="14"/>
      <c r="PZX1271" s="14"/>
      <c r="PZY1271" s="14"/>
      <c r="PZZ1271" s="14"/>
      <c r="QAA1271" s="14"/>
      <c r="QAB1271" s="14"/>
      <c r="QAC1271" s="14"/>
      <c r="QAD1271" s="14"/>
      <c r="QAE1271" s="14"/>
      <c r="QAF1271" s="14"/>
      <c r="QAG1271" s="14"/>
      <c r="QAH1271" s="14"/>
      <c r="QAI1271" s="14"/>
      <c r="QAJ1271" s="14"/>
      <c r="QAK1271" s="14"/>
      <c r="QAL1271" s="14"/>
      <c r="QAM1271" s="14"/>
      <c r="QAN1271" s="14"/>
      <c r="QAO1271" s="14"/>
      <c r="QAP1271" s="14"/>
      <c r="QAQ1271" s="14"/>
      <c r="QAR1271" s="14"/>
      <c r="QAS1271" s="14"/>
      <c r="QAT1271" s="14"/>
      <c r="QAU1271" s="14"/>
      <c r="QAV1271" s="14"/>
      <c r="QAW1271" s="14"/>
      <c r="QAX1271" s="14"/>
      <c r="QAY1271" s="14"/>
      <c r="QAZ1271" s="14"/>
      <c r="QBA1271" s="14"/>
      <c r="QBB1271" s="14"/>
      <c r="QBC1271" s="14"/>
      <c r="QBD1271" s="14"/>
      <c r="QBE1271" s="14"/>
      <c r="QBF1271" s="14"/>
      <c r="QBG1271" s="14"/>
      <c r="QBH1271" s="14"/>
      <c r="QBI1271" s="14"/>
      <c r="QBJ1271" s="14"/>
      <c r="QBK1271" s="14"/>
      <c r="QBL1271" s="14"/>
      <c r="QBM1271" s="14"/>
      <c r="QBN1271" s="14"/>
      <c r="QBO1271" s="14"/>
      <c r="QBP1271" s="14"/>
      <c r="QBQ1271" s="14"/>
      <c r="QBR1271" s="14"/>
      <c r="QBS1271" s="14"/>
      <c r="QBT1271" s="14"/>
      <c r="QBU1271" s="14"/>
      <c r="QBV1271" s="14"/>
      <c r="QBW1271" s="14"/>
      <c r="QBX1271" s="14"/>
      <c r="QBY1271" s="14"/>
      <c r="QBZ1271" s="14"/>
      <c r="QCA1271" s="14"/>
      <c r="QCB1271" s="14"/>
      <c r="QCC1271" s="14"/>
      <c r="QCD1271" s="14"/>
      <c r="QCE1271" s="14"/>
      <c r="QCF1271" s="14"/>
      <c r="QCG1271" s="14"/>
      <c r="QCH1271" s="14"/>
      <c r="QCI1271" s="14"/>
      <c r="QCJ1271" s="14"/>
      <c r="QCK1271" s="14"/>
      <c r="QCL1271" s="14"/>
      <c r="QCM1271" s="14"/>
      <c r="QCN1271" s="14"/>
      <c r="QCO1271" s="14"/>
      <c r="QCP1271" s="14"/>
      <c r="QCQ1271" s="14"/>
      <c r="QCR1271" s="14"/>
      <c r="QCS1271" s="14"/>
      <c r="QCT1271" s="14"/>
      <c r="QCU1271" s="14"/>
      <c r="QCV1271" s="14"/>
      <c r="QCW1271" s="14"/>
      <c r="QCX1271" s="14"/>
      <c r="QCY1271" s="14"/>
      <c r="QCZ1271" s="14"/>
      <c r="QDA1271" s="14"/>
      <c r="QDB1271" s="14"/>
      <c r="QDC1271" s="14"/>
      <c r="QDD1271" s="14"/>
      <c r="QDE1271" s="14"/>
      <c r="QDF1271" s="14"/>
      <c r="QDG1271" s="14"/>
      <c r="QDH1271" s="14"/>
      <c r="QDI1271" s="14"/>
      <c r="QDJ1271" s="14"/>
      <c r="QDK1271" s="14"/>
      <c r="QDL1271" s="14"/>
      <c r="QDM1271" s="14"/>
      <c r="QDN1271" s="14"/>
      <c r="QDO1271" s="14"/>
      <c r="QDP1271" s="14"/>
      <c r="QDQ1271" s="14"/>
      <c r="QDR1271" s="14"/>
      <c r="QDS1271" s="14"/>
      <c r="QDT1271" s="14"/>
      <c r="QDU1271" s="14"/>
      <c r="QDV1271" s="14"/>
      <c r="QDW1271" s="14"/>
      <c r="QDX1271" s="14"/>
      <c r="QDY1271" s="14"/>
      <c r="QDZ1271" s="14"/>
      <c r="QEA1271" s="14"/>
      <c r="QEB1271" s="14"/>
      <c r="QEC1271" s="14"/>
      <c r="QED1271" s="14"/>
      <c r="QEE1271" s="14"/>
      <c r="QEF1271" s="14"/>
      <c r="QEG1271" s="14"/>
      <c r="QEH1271" s="14"/>
      <c r="QEI1271" s="14"/>
      <c r="QEJ1271" s="14"/>
      <c r="QEK1271" s="14"/>
      <c r="QEL1271" s="14"/>
      <c r="QEM1271" s="14"/>
      <c r="QEN1271" s="14"/>
      <c r="QEO1271" s="14"/>
      <c r="QEP1271" s="14"/>
      <c r="QEQ1271" s="14"/>
      <c r="QER1271" s="14"/>
      <c r="QES1271" s="14"/>
      <c r="QET1271" s="14"/>
      <c r="QEU1271" s="14"/>
      <c r="QEV1271" s="14"/>
      <c r="QEW1271" s="14"/>
      <c r="QEX1271" s="14"/>
      <c r="QEY1271" s="14"/>
      <c r="QEZ1271" s="14"/>
      <c r="QFA1271" s="14"/>
      <c r="QFB1271" s="14"/>
      <c r="QFC1271" s="14"/>
      <c r="QFD1271" s="14"/>
      <c r="QFE1271" s="14"/>
      <c r="QFF1271" s="14"/>
      <c r="QFG1271" s="14"/>
      <c r="QFH1271" s="14"/>
      <c r="QFI1271" s="14"/>
      <c r="QFJ1271" s="14"/>
      <c r="QFK1271" s="14"/>
      <c r="QFL1271" s="14"/>
      <c r="QFM1271" s="14"/>
      <c r="QFN1271" s="14"/>
      <c r="QFO1271" s="14"/>
      <c r="QFP1271" s="14"/>
      <c r="QFQ1271" s="14"/>
      <c r="QFR1271" s="14"/>
      <c r="QFS1271" s="14"/>
      <c r="QFT1271" s="14"/>
      <c r="QFU1271" s="14"/>
      <c r="QFV1271" s="14"/>
      <c r="QFW1271" s="14"/>
      <c r="QFX1271" s="14"/>
      <c r="QFY1271" s="14"/>
      <c r="QFZ1271" s="14"/>
      <c r="QGA1271" s="14"/>
      <c r="QGB1271" s="14"/>
      <c r="QGC1271" s="14"/>
      <c r="QGD1271" s="14"/>
      <c r="QGE1271" s="14"/>
      <c r="QGF1271" s="14"/>
      <c r="QGG1271" s="14"/>
      <c r="QGH1271" s="14"/>
      <c r="QGI1271" s="14"/>
      <c r="QGJ1271" s="14"/>
      <c r="QGK1271" s="14"/>
      <c r="QGL1271" s="14"/>
      <c r="QGM1271" s="14"/>
      <c r="QGN1271" s="14"/>
      <c r="QGO1271" s="14"/>
      <c r="QGP1271" s="14"/>
      <c r="QGQ1271" s="14"/>
      <c r="QGR1271" s="14"/>
      <c r="QGS1271" s="14"/>
      <c r="QGT1271" s="14"/>
      <c r="QGU1271" s="14"/>
      <c r="QGV1271" s="14"/>
      <c r="QGW1271" s="14"/>
      <c r="QGX1271" s="14"/>
      <c r="QGY1271" s="14"/>
      <c r="QGZ1271" s="14"/>
      <c r="QHA1271" s="14"/>
      <c r="QHB1271" s="14"/>
      <c r="QHC1271" s="14"/>
      <c r="QHD1271" s="14"/>
      <c r="QHE1271" s="14"/>
      <c r="QHF1271" s="14"/>
      <c r="QHG1271" s="14"/>
      <c r="QHH1271" s="14"/>
      <c r="QHI1271" s="14"/>
      <c r="QHJ1271" s="14"/>
      <c r="QHK1271" s="14"/>
      <c r="QHL1271" s="14"/>
      <c r="QHM1271" s="14"/>
      <c r="QHN1271" s="14"/>
      <c r="QHO1271" s="14"/>
      <c r="QHP1271" s="14"/>
      <c r="QHQ1271" s="14"/>
      <c r="QHR1271" s="14"/>
      <c r="QHS1271" s="14"/>
      <c r="QHT1271" s="14"/>
      <c r="QHU1271" s="14"/>
      <c r="QHV1271" s="14"/>
      <c r="QHW1271" s="14"/>
      <c r="QHX1271" s="14"/>
      <c r="QHY1271" s="14"/>
      <c r="QHZ1271" s="14"/>
      <c r="QIA1271" s="14"/>
      <c r="QIB1271" s="14"/>
      <c r="QIC1271" s="14"/>
      <c r="QID1271" s="14"/>
      <c r="QIE1271" s="14"/>
      <c r="QIF1271" s="14"/>
      <c r="QIG1271" s="14"/>
      <c r="QIH1271" s="14"/>
      <c r="QII1271" s="14"/>
      <c r="QIJ1271" s="14"/>
      <c r="QIK1271" s="14"/>
      <c r="QIL1271" s="14"/>
      <c r="QIM1271" s="14"/>
      <c r="QIN1271" s="14"/>
      <c r="QIO1271" s="14"/>
      <c r="QIP1271" s="14"/>
      <c r="QIQ1271" s="14"/>
      <c r="QIR1271" s="14"/>
      <c r="QIS1271" s="14"/>
      <c r="QIT1271" s="14"/>
      <c r="QIU1271" s="14"/>
      <c r="QIV1271" s="14"/>
      <c r="QIW1271" s="14"/>
      <c r="QIX1271" s="14"/>
      <c r="QIY1271" s="14"/>
      <c r="QIZ1271" s="14"/>
      <c r="QJA1271" s="14"/>
      <c r="QJB1271" s="14"/>
      <c r="QJC1271" s="14"/>
      <c r="QJD1271" s="14"/>
      <c r="QJE1271" s="14"/>
      <c r="QJF1271" s="14"/>
      <c r="QJG1271" s="14"/>
      <c r="QJH1271" s="14"/>
      <c r="QJI1271" s="14"/>
      <c r="QJJ1271" s="14"/>
      <c r="QJK1271" s="14"/>
      <c r="QJL1271" s="14"/>
      <c r="QJM1271" s="14"/>
      <c r="QJN1271" s="14"/>
      <c r="QJO1271" s="14"/>
      <c r="QJP1271" s="14"/>
      <c r="QJQ1271" s="14"/>
      <c r="QJR1271" s="14"/>
      <c r="QJS1271" s="14"/>
      <c r="QJT1271" s="14"/>
      <c r="QJU1271" s="14"/>
      <c r="QJV1271" s="14"/>
      <c r="QJW1271" s="14"/>
      <c r="QJX1271" s="14"/>
      <c r="QJY1271" s="14"/>
      <c r="QJZ1271" s="14"/>
      <c r="QKA1271" s="14"/>
      <c r="QKB1271" s="14"/>
      <c r="QKC1271" s="14"/>
      <c r="QKD1271" s="14"/>
      <c r="QKE1271" s="14"/>
      <c r="QKF1271" s="14"/>
      <c r="QKG1271" s="14"/>
      <c r="QKH1271" s="14"/>
      <c r="QKI1271" s="14"/>
      <c r="QKJ1271" s="14"/>
      <c r="QKK1271" s="14"/>
      <c r="QKL1271" s="14"/>
      <c r="QKM1271" s="14"/>
      <c r="QKN1271" s="14"/>
      <c r="QKO1271" s="14"/>
      <c r="QKP1271" s="14"/>
      <c r="QKQ1271" s="14"/>
      <c r="QKR1271" s="14"/>
      <c r="QKS1271" s="14"/>
      <c r="QKT1271" s="14"/>
      <c r="QKU1271" s="14"/>
      <c r="QKV1271" s="14"/>
      <c r="QKW1271" s="14"/>
      <c r="QKX1271" s="14"/>
      <c r="QKY1271" s="14"/>
      <c r="QKZ1271" s="14"/>
      <c r="QLA1271" s="14"/>
      <c r="QLB1271" s="14"/>
      <c r="QLC1271" s="14"/>
      <c r="QLD1271" s="14"/>
      <c r="QLE1271" s="14"/>
      <c r="QLF1271" s="14"/>
      <c r="QLG1271" s="14"/>
      <c r="QLH1271" s="14"/>
      <c r="QLI1271" s="14"/>
      <c r="QLJ1271" s="14"/>
      <c r="QLK1271" s="14"/>
      <c r="QLL1271" s="14"/>
      <c r="QLM1271" s="14"/>
      <c r="QLN1271" s="14"/>
      <c r="QLO1271" s="14"/>
      <c r="QLP1271" s="14"/>
      <c r="QLQ1271" s="14"/>
      <c r="QLR1271" s="14"/>
      <c r="QLS1271" s="14"/>
      <c r="QLT1271" s="14"/>
      <c r="QLU1271" s="14"/>
      <c r="QLV1271" s="14"/>
      <c r="QLW1271" s="14"/>
      <c r="QLX1271" s="14"/>
      <c r="QLY1271" s="14"/>
      <c r="QLZ1271" s="14"/>
      <c r="QMA1271" s="14"/>
      <c r="QMB1271" s="14"/>
      <c r="QMC1271" s="14"/>
      <c r="QMD1271" s="14"/>
      <c r="QME1271" s="14"/>
      <c r="QMF1271" s="14"/>
      <c r="QMG1271" s="14"/>
      <c r="QMH1271" s="14"/>
      <c r="QMI1271" s="14"/>
      <c r="QMJ1271" s="14"/>
      <c r="QMK1271" s="14"/>
      <c r="QML1271" s="14"/>
      <c r="QMM1271" s="14"/>
      <c r="QMN1271" s="14"/>
      <c r="QMO1271" s="14"/>
      <c r="QMP1271" s="14"/>
      <c r="QMQ1271" s="14"/>
      <c r="QMR1271" s="14"/>
      <c r="QMS1271" s="14"/>
      <c r="QMT1271" s="14"/>
      <c r="QMU1271" s="14"/>
      <c r="QMV1271" s="14"/>
      <c r="QMW1271" s="14"/>
      <c r="QMX1271" s="14"/>
      <c r="QMY1271" s="14"/>
      <c r="QMZ1271" s="14"/>
      <c r="QNA1271" s="14"/>
      <c r="QNB1271" s="14"/>
      <c r="QNC1271" s="14"/>
      <c r="QND1271" s="14"/>
      <c r="QNE1271" s="14"/>
      <c r="QNF1271" s="14"/>
      <c r="QNG1271" s="14"/>
      <c r="QNH1271" s="14"/>
      <c r="QNI1271" s="14"/>
      <c r="QNJ1271" s="14"/>
      <c r="QNK1271" s="14"/>
      <c r="QNL1271" s="14"/>
      <c r="QNM1271" s="14"/>
      <c r="QNN1271" s="14"/>
      <c r="QNO1271" s="14"/>
      <c r="QNP1271" s="14"/>
      <c r="QNQ1271" s="14"/>
      <c r="QNR1271" s="14"/>
      <c r="QNS1271" s="14"/>
      <c r="QNT1271" s="14"/>
      <c r="QNU1271" s="14"/>
      <c r="QNV1271" s="14"/>
      <c r="QNW1271" s="14"/>
      <c r="QNX1271" s="14"/>
      <c r="QNY1271" s="14"/>
      <c r="QNZ1271" s="14"/>
      <c r="QOA1271" s="14"/>
      <c r="QOB1271" s="14"/>
      <c r="QOC1271" s="14"/>
      <c r="QOD1271" s="14"/>
      <c r="QOE1271" s="14"/>
      <c r="QOF1271" s="14"/>
      <c r="QOG1271" s="14"/>
      <c r="QOH1271" s="14"/>
      <c r="QOI1271" s="14"/>
      <c r="QOJ1271" s="14"/>
      <c r="QOK1271" s="14"/>
      <c r="QOL1271" s="14"/>
      <c r="QOM1271" s="14"/>
      <c r="QON1271" s="14"/>
      <c r="QOO1271" s="14"/>
      <c r="QOP1271" s="14"/>
      <c r="QOQ1271" s="14"/>
      <c r="QOR1271" s="14"/>
      <c r="QOS1271" s="14"/>
      <c r="QOT1271" s="14"/>
      <c r="QOU1271" s="14"/>
      <c r="QOV1271" s="14"/>
      <c r="QOW1271" s="14"/>
      <c r="QOX1271" s="14"/>
      <c r="QOY1271" s="14"/>
      <c r="QOZ1271" s="14"/>
      <c r="QPA1271" s="14"/>
      <c r="QPB1271" s="14"/>
      <c r="QPC1271" s="14"/>
      <c r="QPD1271" s="14"/>
      <c r="QPE1271" s="14"/>
      <c r="QPF1271" s="14"/>
      <c r="QPG1271" s="14"/>
      <c r="QPH1271" s="14"/>
      <c r="QPI1271" s="14"/>
      <c r="QPJ1271" s="14"/>
      <c r="QPK1271" s="14"/>
      <c r="QPL1271" s="14"/>
      <c r="QPM1271" s="14"/>
      <c r="QPN1271" s="14"/>
      <c r="QPO1271" s="14"/>
      <c r="QPP1271" s="14"/>
      <c r="QPQ1271" s="14"/>
      <c r="QPR1271" s="14"/>
      <c r="QPS1271" s="14"/>
      <c r="QPT1271" s="14"/>
      <c r="QPU1271" s="14"/>
      <c r="QPV1271" s="14"/>
      <c r="QPW1271" s="14"/>
      <c r="QPX1271" s="14"/>
      <c r="QPY1271" s="14"/>
      <c r="QPZ1271" s="14"/>
      <c r="QQA1271" s="14"/>
      <c r="QQB1271" s="14"/>
      <c r="QQC1271" s="14"/>
      <c r="QQD1271" s="14"/>
      <c r="QQE1271" s="14"/>
      <c r="QQF1271" s="14"/>
      <c r="QQG1271" s="14"/>
      <c r="QQH1271" s="14"/>
      <c r="QQI1271" s="14"/>
      <c r="QQJ1271" s="14"/>
      <c r="QQK1271" s="14"/>
      <c r="QQL1271" s="14"/>
      <c r="QQM1271" s="14"/>
      <c r="QQN1271" s="14"/>
      <c r="QQO1271" s="14"/>
      <c r="QQP1271" s="14"/>
      <c r="QQQ1271" s="14"/>
      <c r="QQR1271" s="14"/>
      <c r="QQS1271" s="14"/>
      <c r="QQT1271" s="14"/>
      <c r="QQU1271" s="14"/>
      <c r="QQV1271" s="14"/>
      <c r="QQW1271" s="14"/>
      <c r="QQX1271" s="14"/>
      <c r="QQY1271" s="14"/>
      <c r="QQZ1271" s="14"/>
      <c r="QRA1271" s="14"/>
      <c r="QRB1271" s="14"/>
      <c r="QRC1271" s="14"/>
      <c r="QRD1271" s="14"/>
      <c r="QRE1271" s="14"/>
      <c r="QRF1271" s="14"/>
      <c r="QRG1271" s="14"/>
      <c r="QRH1271" s="14"/>
      <c r="QRI1271" s="14"/>
      <c r="QRJ1271" s="14"/>
      <c r="QRK1271" s="14"/>
      <c r="QRL1271" s="14"/>
      <c r="QRM1271" s="14"/>
      <c r="QRN1271" s="14"/>
      <c r="QRO1271" s="14"/>
      <c r="QRP1271" s="14"/>
      <c r="QRQ1271" s="14"/>
      <c r="QRR1271" s="14"/>
      <c r="QRS1271" s="14"/>
      <c r="QRT1271" s="14"/>
      <c r="QRU1271" s="14"/>
      <c r="QRV1271" s="14"/>
      <c r="QRW1271" s="14"/>
      <c r="QRX1271" s="14"/>
      <c r="QRY1271" s="14"/>
      <c r="QRZ1271" s="14"/>
      <c r="QSA1271" s="14"/>
      <c r="QSB1271" s="14"/>
      <c r="QSC1271" s="14"/>
      <c r="QSD1271" s="14"/>
      <c r="QSE1271" s="14"/>
      <c r="QSF1271" s="14"/>
      <c r="QSG1271" s="14"/>
      <c r="QSH1271" s="14"/>
      <c r="QSI1271" s="14"/>
      <c r="QSJ1271" s="14"/>
      <c r="QSK1271" s="14"/>
      <c r="QSL1271" s="14"/>
      <c r="QSM1271" s="14"/>
      <c r="QSN1271" s="14"/>
      <c r="QSO1271" s="14"/>
      <c r="QSP1271" s="14"/>
      <c r="QSQ1271" s="14"/>
      <c r="QSR1271" s="14"/>
      <c r="QSS1271" s="14"/>
      <c r="QST1271" s="14"/>
      <c r="QSU1271" s="14"/>
      <c r="QSV1271" s="14"/>
      <c r="QSW1271" s="14"/>
      <c r="QSX1271" s="14"/>
      <c r="QSY1271" s="14"/>
      <c r="QSZ1271" s="14"/>
      <c r="QTA1271" s="14"/>
      <c r="QTB1271" s="14"/>
      <c r="QTC1271" s="14"/>
      <c r="QTD1271" s="14"/>
      <c r="QTE1271" s="14"/>
      <c r="QTF1271" s="14"/>
      <c r="QTG1271" s="14"/>
      <c r="QTH1271" s="14"/>
      <c r="QTI1271" s="14"/>
      <c r="QTJ1271" s="14"/>
      <c r="QTK1271" s="14"/>
      <c r="QTL1271" s="14"/>
      <c r="QTM1271" s="14"/>
      <c r="QTN1271" s="14"/>
      <c r="QTO1271" s="14"/>
      <c r="QTP1271" s="14"/>
      <c r="QTQ1271" s="14"/>
      <c r="QTR1271" s="14"/>
      <c r="QTS1271" s="14"/>
      <c r="QTT1271" s="14"/>
      <c r="QTU1271" s="14"/>
      <c r="QTV1271" s="14"/>
      <c r="QTW1271" s="14"/>
      <c r="QTX1271" s="14"/>
      <c r="QTY1271" s="14"/>
      <c r="QTZ1271" s="14"/>
      <c r="QUA1271" s="14"/>
      <c r="QUB1271" s="14"/>
      <c r="QUC1271" s="14"/>
      <c r="QUD1271" s="14"/>
      <c r="QUE1271" s="14"/>
      <c r="QUF1271" s="14"/>
      <c r="QUG1271" s="14"/>
      <c r="QUH1271" s="14"/>
      <c r="QUI1271" s="14"/>
      <c r="QUJ1271" s="14"/>
      <c r="QUK1271" s="14"/>
      <c r="QUL1271" s="14"/>
      <c r="QUM1271" s="14"/>
      <c r="QUN1271" s="14"/>
      <c r="QUO1271" s="14"/>
      <c r="QUP1271" s="14"/>
      <c r="QUQ1271" s="14"/>
      <c r="QUR1271" s="14"/>
      <c r="QUS1271" s="14"/>
      <c r="QUT1271" s="14"/>
      <c r="QUU1271" s="14"/>
      <c r="QUV1271" s="14"/>
      <c r="QUW1271" s="14"/>
      <c r="QUX1271" s="14"/>
      <c r="QUY1271" s="14"/>
      <c r="QUZ1271" s="14"/>
      <c r="QVA1271" s="14"/>
      <c r="QVB1271" s="14"/>
      <c r="QVC1271" s="14"/>
      <c r="QVD1271" s="14"/>
      <c r="QVE1271" s="14"/>
      <c r="QVF1271" s="14"/>
      <c r="QVG1271" s="14"/>
      <c r="QVH1271" s="14"/>
      <c r="QVI1271" s="14"/>
      <c r="QVJ1271" s="14"/>
      <c r="QVK1271" s="14"/>
      <c r="QVL1271" s="14"/>
      <c r="QVM1271" s="14"/>
      <c r="QVN1271" s="14"/>
      <c r="QVO1271" s="14"/>
      <c r="QVP1271" s="14"/>
      <c r="QVQ1271" s="14"/>
      <c r="QVR1271" s="14"/>
      <c r="QVS1271" s="14"/>
      <c r="QVT1271" s="14"/>
      <c r="QVU1271" s="14"/>
      <c r="QVV1271" s="14"/>
      <c r="QVW1271" s="14"/>
      <c r="QVX1271" s="14"/>
      <c r="QVY1271" s="14"/>
      <c r="QVZ1271" s="14"/>
      <c r="QWA1271" s="14"/>
      <c r="QWB1271" s="14"/>
      <c r="QWC1271" s="14"/>
      <c r="QWD1271" s="14"/>
      <c r="QWE1271" s="14"/>
      <c r="QWF1271" s="14"/>
      <c r="QWG1271" s="14"/>
      <c r="QWH1271" s="14"/>
      <c r="QWI1271" s="14"/>
      <c r="QWJ1271" s="14"/>
      <c r="QWK1271" s="14"/>
      <c r="QWL1271" s="14"/>
      <c r="QWM1271" s="14"/>
      <c r="QWN1271" s="14"/>
      <c r="QWO1271" s="14"/>
      <c r="QWP1271" s="14"/>
      <c r="QWQ1271" s="14"/>
      <c r="QWR1271" s="14"/>
      <c r="QWS1271" s="14"/>
      <c r="QWT1271" s="14"/>
      <c r="QWU1271" s="14"/>
      <c r="QWV1271" s="14"/>
      <c r="QWW1271" s="14"/>
      <c r="QWX1271" s="14"/>
      <c r="QWY1271" s="14"/>
      <c r="QWZ1271" s="14"/>
      <c r="QXA1271" s="14"/>
      <c r="QXB1271" s="14"/>
      <c r="QXC1271" s="14"/>
      <c r="QXD1271" s="14"/>
      <c r="QXE1271" s="14"/>
      <c r="QXF1271" s="14"/>
      <c r="QXG1271" s="14"/>
      <c r="QXH1271" s="14"/>
      <c r="QXI1271" s="14"/>
      <c r="QXJ1271" s="14"/>
      <c r="QXK1271" s="14"/>
      <c r="QXL1271" s="14"/>
      <c r="QXM1271" s="14"/>
      <c r="QXN1271" s="14"/>
      <c r="QXO1271" s="14"/>
      <c r="QXP1271" s="14"/>
      <c r="QXQ1271" s="14"/>
      <c r="QXR1271" s="14"/>
      <c r="QXS1271" s="14"/>
      <c r="QXT1271" s="14"/>
      <c r="QXU1271" s="14"/>
      <c r="QXV1271" s="14"/>
      <c r="QXW1271" s="14"/>
      <c r="QXX1271" s="14"/>
      <c r="QXY1271" s="14"/>
      <c r="QXZ1271" s="14"/>
      <c r="QYA1271" s="14"/>
      <c r="QYB1271" s="14"/>
      <c r="QYC1271" s="14"/>
      <c r="QYD1271" s="14"/>
      <c r="QYE1271" s="14"/>
      <c r="QYF1271" s="14"/>
      <c r="QYG1271" s="14"/>
      <c r="QYH1271" s="14"/>
      <c r="QYI1271" s="14"/>
      <c r="QYJ1271" s="14"/>
      <c r="QYK1271" s="14"/>
      <c r="QYL1271" s="14"/>
      <c r="QYM1271" s="14"/>
      <c r="QYN1271" s="14"/>
      <c r="QYO1271" s="14"/>
      <c r="QYP1271" s="14"/>
      <c r="QYQ1271" s="14"/>
      <c r="QYR1271" s="14"/>
      <c r="QYS1271" s="14"/>
      <c r="QYT1271" s="14"/>
      <c r="QYU1271" s="14"/>
      <c r="QYV1271" s="14"/>
      <c r="QYW1271" s="14"/>
      <c r="QYX1271" s="14"/>
      <c r="QYY1271" s="14"/>
      <c r="QYZ1271" s="14"/>
      <c r="QZA1271" s="14"/>
      <c r="QZB1271" s="14"/>
      <c r="QZC1271" s="14"/>
      <c r="QZD1271" s="14"/>
      <c r="QZE1271" s="14"/>
      <c r="QZF1271" s="14"/>
      <c r="QZG1271" s="14"/>
      <c r="QZH1271" s="14"/>
      <c r="QZI1271" s="14"/>
      <c r="QZJ1271" s="14"/>
      <c r="QZK1271" s="14"/>
      <c r="QZL1271" s="14"/>
      <c r="QZM1271" s="14"/>
      <c r="QZN1271" s="14"/>
      <c r="QZO1271" s="14"/>
      <c r="QZP1271" s="14"/>
      <c r="QZQ1271" s="14"/>
      <c r="QZR1271" s="14"/>
      <c r="QZS1271" s="14"/>
      <c r="QZT1271" s="14"/>
      <c r="QZU1271" s="14"/>
      <c r="QZV1271" s="14"/>
      <c r="QZW1271" s="14"/>
      <c r="QZX1271" s="14"/>
      <c r="QZY1271" s="14"/>
      <c r="QZZ1271" s="14"/>
      <c r="RAA1271" s="14"/>
      <c r="RAB1271" s="14"/>
      <c r="RAC1271" s="14"/>
      <c r="RAD1271" s="14"/>
      <c r="RAE1271" s="14"/>
      <c r="RAF1271" s="14"/>
      <c r="RAG1271" s="14"/>
      <c r="RAH1271" s="14"/>
      <c r="RAI1271" s="14"/>
      <c r="RAJ1271" s="14"/>
      <c r="RAK1271" s="14"/>
      <c r="RAL1271" s="14"/>
      <c r="RAM1271" s="14"/>
      <c r="RAN1271" s="14"/>
      <c r="RAO1271" s="14"/>
      <c r="RAP1271" s="14"/>
      <c r="RAQ1271" s="14"/>
      <c r="RAR1271" s="14"/>
      <c r="RAS1271" s="14"/>
      <c r="RAT1271" s="14"/>
      <c r="RAU1271" s="14"/>
      <c r="RAV1271" s="14"/>
      <c r="RAW1271" s="14"/>
      <c r="RAX1271" s="14"/>
      <c r="RAY1271" s="14"/>
      <c r="RAZ1271" s="14"/>
      <c r="RBA1271" s="14"/>
      <c r="RBB1271" s="14"/>
      <c r="RBC1271" s="14"/>
      <c r="RBD1271" s="14"/>
      <c r="RBE1271" s="14"/>
      <c r="RBF1271" s="14"/>
      <c r="RBG1271" s="14"/>
      <c r="RBH1271" s="14"/>
      <c r="RBI1271" s="14"/>
      <c r="RBJ1271" s="14"/>
      <c r="RBK1271" s="14"/>
      <c r="RBL1271" s="14"/>
      <c r="RBM1271" s="14"/>
      <c r="RBN1271" s="14"/>
      <c r="RBO1271" s="14"/>
      <c r="RBP1271" s="14"/>
      <c r="RBQ1271" s="14"/>
      <c r="RBR1271" s="14"/>
      <c r="RBS1271" s="14"/>
      <c r="RBT1271" s="14"/>
      <c r="RBU1271" s="14"/>
      <c r="RBV1271" s="14"/>
      <c r="RBW1271" s="14"/>
      <c r="RBX1271" s="14"/>
      <c r="RBY1271" s="14"/>
      <c r="RBZ1271" s="14"/>
      <c r="RCA1271" s="14"/>
      <c r="RCB1271" s="14"/>
      <c r="RCC1271" s="14"/>
      <c r="RCD1271" s="14"/>
      <c r="RCE1271" s="14"/>
      <c r="RCF1271" s="14"/>
      <c r="RCG1271" s="14"/>
      <c r="RCH1271" s="14"/>
      <c r="RCI1271" s="14"/>
      <c r="RCJ1271" s="14"/>
      <c r="RCK1271" s="14"/>
      <c r="RCL1271" s="14"/>
      <c r="RCM1271" s="14"/>
      <c r="RCN1271" s="14"/>
      <c r="RCO1271" s="14"/>
      <c r="RCP1271" s="14"/>
      <c r="RCQ1271" s="14"/>
      <c r="RCR1271" s="14"/>
      <c r="RCS1271" s="14"/>
      <c r="RCT1271" s="14"/>
      <c r="RCU1271" s="14"/>
      <c r="RCV1271" s="14"/>
      <c r="RCW1271" s="14"/>
      <c r="RCX1271" s="14"/>
      <c r="RCY1271" s="14"/>
      <c r="RCZ1271" s="14"/>
      <c r="RDA1271" s="14"/>
      <c r="RDB1271" s="14"/>
      <c r="RDC1271" s="14"/>
      <c r="RDD1271" s="14"/>
      <c r="RDE1271" s="14"/>
      <c r="RDF1271" s="14"/>
      <c r="RDG1271" s="14"/>
      <c r="RDH1271" s="14"/>
      <c r="RDI1271" s="14"/>
      <c r="RDJ1271" s="14"/>
      <c r="RDK1271" s="14"/>
      <c r="RDL1271" s="14"/>
      <c r="RDM1271" s="14"/>
      <c r="RDN1271" s="14"/>
      <c r="RDO1271" s="14"/>
      <c r="RDP1271" s="14"/>
      <c r="RDQ1271" s="14"/>
      <c r="RDR1271" s="14"/>
      <c r="RDS1271" s="14"/>
      <c r="RDT1271" s="14"/>
      <c r="RDU1271" s="14"/>
      <c r="RDV1271" s="14"/>
      <c r="RDW1271" s="14"/>
      <c r="RDX1271" s="14"/>
      <c r="RDY1271" s="14"/>
      <c r="RDZ1271" s="14"/>
      <c r="REA1271" s="14"/>
      <c r="REB1271" s="14"/>
      <c r="REC1271" s="14"/>
      <c r="RED1271" s="14"/>
      <c r="REE1271" s="14"/>
      <c r="REF1271" s="14"/>
      <c r="REG1271" s="14"/>
      <c r="REH1271" s="14"/>
      <c r="REI1271" s="14"/>
      <c r="REJ1271" s="14"/>
      <c r="REK1271" s="14"/>
      <c r="REL1271" s="14"/>
      <c r="REM1271" s="14"/>
      <c r="REN1271" s="14"/>
      <c r="REO1271" s="14"/>
      <c r="REP1271" s="14"/>
      <c r="REQ1271" s="14"/>
      <c r="RER1271" s="14"/>
      <c r="RES1271" s="14"/>
      <c r="RET1271" s="14"/>
      <c r="REU1271" s="14"/>
      <c r="REV1271" s="14"/>
      <c r="REW1271" s="14"/>
      <c r="REX1271" s="14"/>
      <c r="REY1271" s="14"/>
      <c r="REZ1271" s="14"/>
      <c r="RFA1271" s="14"/>
      <c r="RFB1271" s="14"/>
      <c r="RFC1271" s="14"/>
      <c r="RFD1271" s="14"/>
      <c r="RFE1271" s="14"/>
      <c r="RFF1271" s="14"/>
      <c r="RFG1271" s="14"/>
      <c r="RFH1271" s="14"/>
      <c r="RFI1271" s="14"/>
      <c r="RFJ1271" s="14"/>
      <c r="RFK1271" s="14"/>
      <c r="RFL1271" s="14"/>
      <c r="RFM1271" s="14"/>
      <c r="RFN1271" s="14"/>
      <c r="RFO1271" s="14"/>
      <c r="RFP1271" s="14"/>
      <c r="RFQ1271" s="14"/>
      <c r="RFR1271" s="14"/>
      <c r="RFS1271" s="14"/>
      <c r="RFT1271" s="14"/>
      <c r="RFU1271" s="14"/>
      <c r="RFV1271" s="14"/>
      <c r="RFW1271" s="14"/>
      <c r="RFX1271" s="14"/>
      <c r="RFY1271" s="14"/>
      <c r="RFZ1271" s="14"/>
      <c r="RGA1271" s="14"/>
      <c r="RGB1271" s="14"/>
      <c r="RGC1271" s="14"/>
      <c r="RGD1271" s="14"/>
      <c r="RGE1271" s="14"/>
      <c r="RGF1271" s="14"/>
      <c r="RGG1271" s="14"/>
      <c r="RGH1271" s="14"/>
      <c r="RGI1271" s="14"/>
      <c r="RGJ1271" s="14"/>
      <c r="RGK1271" s="14"/>
      <c r="RGL1271" s="14"/>
      <c r="RGM1271" s="14"/>
      <c r="RGN1271" s="14"/>
      <c r="RGO1271" s="14"/>
      <c r="RGP1271" s="14"/>
      <c r="RGQ1271" s="14"/>
      <c r="RGR1271" s="14"/>
      <c r="RGS1271" s="14"/>
      <c r="RGT1271" s="14"/>
      <c r="RGU1271" s="14"/>
      <c r="RGV1271" s="14"/>
      <c r="RGW1271" s="14"/>
      <c r="RGX1271" s="14"/>
      <c r="RGY1271" s="14"/>
      <c r="RGZ1271" s="14"/>
      <c r="RHA1271" s="14"/>
      <c r="RHB1271" s="14"/>
      <c r="RHC1271" s="14"/>
      <c r="RHD1271" s="14"/>
      <c r="RHE1271" s="14"/>
      <c r="RHF1271" s="14"/>
      <c r="RHG1271" s="14"/>
      <c r="RHH1271" s="14"/>
      <c r="RHI1271" s="14"/>
      <c r="RHJ1271" s="14"/>
      <c r="RHK1271" s="14"/>
      <c r="RHL1271" s="14"/>
      <c r="RHM1271" s="14"/>
      <c r="RHN1271" s="14"/>
      <c r="RHO1271" s="14"/>
      <c r="RHP1271" s="14"/>
      <c r="RHQ1271" s="14"/>
      <c r="RHR1271" s="14"/>
      <c r="RHS1271" s="14"/>
      <c r="RHT1271" s="14"/>
      <c r="RHU1271" s="14"/>
      <c r="RHV1271" s="14"/>
      <c r="RHW1271" s="14"/>
      <c r="RHX1271" s="14"/>
      <c r="RHY1271" s="14"/>
      <c r="RHZ1271" s="14"/>
      <c r="RIA1271" s="14"/>
      <c r="RIB1271" s="14"/>
      <c r="RIC1271" s="14"/>
      <c r="RID1271" s="14"/>
      <c r="RIE1271" s="14"/>
      <c r="RIF1271" s="14"/>
      <c r="RIG1271" s="14"/>
      <c r="RIH1271" s="14"/>
      <c r="RII1271" s="14"/>
      <c r="RIJ1271" s="14"/>
      <c r="RIK1271" s="14"/>
      <c r="RIL1271" s="14"/>
      <c r="RIM1271" s="14"/>
      <c r="RIN1271" s="14"/>
      <c r="RIO1271" s="14"/>
      <c r="RIP1271" s="14"/>
      <c r="RIQ1271" s="14"/>
      <c r="RIR1271" s="14"/>
      <c r="RIS1271" s="14"/>
      <c r="RIT1271" s="14"/>
      <c r="RIU1271" s="14"/>
      <c r="RIV1271" s="14"/>
      <c r="RIW1271" s="14"/>
      <c r="RIX1271" s="14"/>
      <c r="RIY1271" s="14"/>
      <c r="RIZ1271" s="14"/>
      <c r="RJA1271" s="14"/>
      <c r="RJB1271" s="14"/>
      <c r="RJC1271" s="14"/>
      <c r="RJD1271" s="14"/>
      <c r="RJE1271" s="14"/>
      <c r="RJF1271" s="14"/>
      <c r="RJG1271" s="14"/>
      <c r="RJH1271" s="14"/>
      <c r="RJI1271" s="14"/>
      <c r="RJJ1271" s="14"/>
      <c r="RJK1271" s="14"/>
      <c r="RJL1271" s="14"/>
      <c r="RJM1271" s="14"/>
      <c r="RJN1271" s="14"/>
      <c r="RJO1271" s="14"/>
      <c r="RJP1271" s="14"/>
      <c r="RJQ1271" s="14"/>
      <c r="RJR1271" s="14"/>
      <c r="RJS1271" s="14"/>
      <c r="RJT1271" s="14"/>
      <c r="RJU1271" s="14"/>
      <c r="RJV1271" s="14"/>
      <c r="RJW1271" s="14"/>
      <c r="RJX1271" s="14"/>
      <c r="RJY1271" s="14"/>
      <c r="RJZ1271" s="14"/>
      <c r="RKA1271" s="14"/>
      <c r="RKB1271" s="14"/>
      <c r="RKC1271" s="14"/>
      <c r="RKD1271" s="14"/>
      <c r="RKE1271" s="14"/>
      <c r="RKF1271" s="14"/>
      <c r="RKG1271" s="14"/>
      <c r="RKH1271" s="14"/>
      <c r="RKI1271" s="14"/>
      <c r="RKJ1271" s="14"/>
      <c r="RKK1271" s="14"/>
      <c r="RKL1271" s="14"/>
      <c r="RKM1271" s="14"/>
      <c r="RKN1271" s="14"/>
      <c r="RKO1271" s="14"/>
      <c r="RKP1271" s="14"/>
      <c r="RKQ1271" s="14"/>
      <c r="RKR1271" s="14"/>
      <c r="RKS1271" s="14"/>
      <c r="RKT1271" s="14"/>
      <c r="RKU1271" s="14"/>
      <c r="RKV1271" s="14"/>
      <c r="RKW1271" s="14"/>
      <c r="RKX1271" s="14"/>
      <c r="RKY1271" s="14"/>
      <c r="RKZ1271" s="14"/>
      <c r="RLA1271" s="14"/>
      <c r="RLB1271" s="14"/>
      <c r="RLC1271" s="14"/>
      <c r="RLD1271" s="14"/>
      <c r="RLE1271" s="14"/>
      <c r="RLF1271" s="14"/>
      <c r="RLG1271" s="14"/>
      <c r="RLH1271" s="14"/>
      <c r="RLI1271" s="14"/>
      <c r="RLJ1271" s="14"/>
      <c r="RLK1271" s="14"/>
      <c r="RLL1271" s="14"/>
      <c r="RLM1271" s="14"/>
      <c r="RLN1271" s="14"/>
      <c r="RLO1271" s="14"/>
      <c r="RLP1271" s="14"/>
      <c r="RLQ1271" s="14"/>
      <c r="RLR1271" s="14"/>
      <c r="RLS1271" s="14"/>
      <c r="RLT1271" s="14"/>
      <c r="RLU1271" s="14"/>
      <c r="RLV1271" s="14"/>
      <c r="RLW1271" s="14"/>
      <c r="RLX1271" s="14"/>
      <c r="RLY1271" s="14"/>
      <c r="RLZ1271" s="14"/>
      <c r="RMA1271" s="14"/>
      <c r="RMB1271" s="14"/>
      <c r="RMC1271" s="14"/>
      <c r="RMD1271" s="14"/>
      <c r="RME1271" s="14"/>
      <c r="RMF1271" s="14"/>
      <c r="RMG1271" s="14"/>
      <c r="RMH1271" s="14"/>
      <c r="RMI1271" s="14"/>
      <c r="RMJ1271" s="14"/>
      <c r="RMK1271" s="14"/>
      <c r="RML1271" s="14"/>
      <c r="RMM1271" s="14"/>
      <c r="RMN1271" s="14"/>
      <c r="RMO1271" s="14"/>
      <c r="RMP1271" s="14"/>
      <c r="RMQ1271" s="14"/>
      <c r="RMR1271" s="14"/>
      <c r="RMS1271" s="14"/>
      <c r="RMT1271" s="14"/>
      <c r="RMU1271" s="14"/>
      <c r="RMV1271" s="14"/>
      <c r="RMW1271" s="14"/>
      <c r="RMX1271" s="14"/>
      <c r="RMY1271" s="14"/>
      <c r="RMZ1271" s="14"/>
      <c r="RNA1271" s="14"/>
      <c r="RNB1271" s="14"/>
      <c r="RNC1271" s="14"/>
      <c r="RND1271" s="14"/>
      <c r="RNE1271" s="14"/>
      <c r="RNF1271" s="14"/>
      <c r="RNG1271" s="14"/>
      <c r="RNH1271" s="14"/>
      <c r="RNI1271" s="14"/>
      <c r="RNJ1271" s="14"/>
      <c r="RNK1271" s="14"/>
      <c r="RNL1271" s="14"/>
      <c r="RNM1271" s="14"/>
      <c r="RNN1271" s="14"/>
      <c r="RNO1271" s="14"/>
      <c r="RNP1271" s="14"/>
      <c r="RNQ1271" s="14"/>
      <c r="RNR1271" s="14"/>
      <c r="RNS1271" s="14"/>
      <c r="RNT1271" s="14"/>
      <c r="RNU1271" s="14"/>
      <c r="RNV1271" s="14"/>
      <c r="RNW1271" s="14"/>
      <c r="RNX1271" s="14"/>
      <c r="RNY1271" s="14"/>
      <c r="RNZ1271" s="14"/>
      <c r="ROA1271" s="14"/>
      <c r="ROB1271" s="14"/>
      <c r="ROC1271" s="14"/>
      <c r="ROD1271" s="14"/>
      <c r="ROE1271" s="14"/>
      <c r="ROF1271" s="14"/>
      <c r="ROG1271" s="14"/>
      <c r="ROH1271" s="14"/>
      <c r="ROI1271" s="14"/>
      <c r="ROJ1271" s="14"/>
      <c r="ROK1271" s="14"/>
      <c r="ROL1271" s="14"/>
      <c r="ROM1271" s="14"/>
      <c r="RON1271" s="14"/>
      <c r="ROO1271" s="14"/>
      <c r="ROP1271" s="14"/>
      <c r="ROQ1271" s="14"/>
      <c r="ROR1271" s="14"/>
      <c r="ROS1271" s="14"/>
      <c r="ROT1271" s="14"/>
      <c r="ROU1271" s="14"/>
      <c r="ROV1271" s="14"/>
      <c r="ROW1271" s="14"/>
      <c r="ROX1271" s="14"/>
      <c r="ROY1271" s="14"/>
      <c r="ROZ1271" s="14"/>
      <c r="RPA1271" s="14"/>
      <c r="RPB1271" s="14"/>
      <c r="RPC1271" s="14"/>
      <c r="RPD1271" s="14"/>
      <c r="RPE1271" s="14"/>
      <c r="RPF1271" s="14"/>
      <c r="RPG1271" s="14"/>
      <c r="RPH1271" s="14"/>
      <c r="RPI1271" s="14"/>
      <c r="RPJ1271" s="14"/>
      <c r="RPK1271" s="14"/>
      <c r="RPL1271" s="14"/>
      <c r="RPM1271" s="14"/>
      <c r="RPN1271" s="14"/>
      <c r="RPO1271" s="14"/>
      <c r="RPP1271" s="14"/>
      <c r="RPQ1271" s="14"/>
      <c r="RPR1271" s="14"/>
      <c r="RPS1271" s="14"/>
      <c r="RPT1271" s="14"/>
      <c r="RPU1271" s="14"/>
      <c r="RPV1271" s="14"/>
      <c r="RPW1271" s="14"/>
      <c r="RPX1271" s="14"/>
      <c r="RPY1271" s="14"/>
      <c r="RPZ1271" s="14"/>
      <c r="RQA1271" s="14"/>
      <c r="RQB1271" s="14"/>
      <c r="RQC1271" s="14"/>
      <c r="RQD1271" s="14"/>
      <c r="RQE1271" s="14"/>
      <c r="RQF1271" s="14"/>
      <c r="RQG1271" s="14"/>
      <c r="RQH1271" s="14"/>
      <c r="RQI1271" s="14"/>
      <c r="RQJ1271" s="14"/>
      <c r="RQK1271" s="14"/>
      <c r="RQL1271" s="14"/>
      <c r="RQM1271" s="14"/>
      <c r="RQN1271" s="14"/>
      <c r="RQO1271" s="14"/>
      <c r="RQP1271" s="14"/>
      <c r="RQQ1271" s="14"/>
      <c r="RQR1271" s="14"/>
      <c r="RQS1271" s="14"/>
      <c r="RQT1271" s="14"/>
      <c r="RQU1271" s="14"/>
      <c r="RQV1271" s="14"/>
      <c r="RQW1271" s="14"/>
      <c r="RQX1271" s="14"/>
      <c r="RQY1271" s="14"/>
      <c r="RQZ1271" s="14"/>
      <c r="RRA1271" s="14"/>
      <c r="RRB1271" s="14"/>
      <c r="RRC1271" s="14"/>
      <c r="RRD1271" s="14"/>
      <c r="RRE1271" s="14"/>
      <c r="RRF1271" s="14"/>
      <c r="RRG1271" s="14"/>
      <c r="RRH1271" s="14"/>
      <c r="RRI1271" s="14"/>
      <c r="RRJ1271" s="14"/>
      <c r="RRK1271" s="14"/>
      <c r="RRL1271" s="14"/>
      <c r="RRM1271" s="14"/>
      <c r="RRN1271" s="14"/>
      <c r="RRO1271" s="14"/>
      <c r="RRP1271" s="14"/>
      <c r="RRQ1271" s="14"/>
      <c r="RRR1271" s="14"/>
      <c r="RRS1271" s="14"/>
      <c r="RRT1271" s="14"/>
      <c r="RRU1271" s="14"/>
      <c r="RRV1271" s="14"/>
      <c r="RRW1271" s="14"/>
      <c r="RRX1271" s="14"/>
      <c r="RRY1271" s="14"/>
      <c r="RRZ1271" s="14"/>
      <c r="RSA1271" s="14"/>
      <c r="RSB1271" s="14"/>
      <c r="RSC1271" s="14"/>
      <c r="RSD1271" s="14"/>
      <c r="RSE1271" s="14"/>
      <c r="RSF1271" s="14"/>
      <c r="RSG1271" s="14"/>
      <c r="RSH1271" s="14"/>
      <c r="RSI1271" s="14"/>
      <c r="RSJ1271" s="14"/>
      <c r="RSK1271" s="14"/>
      <c r="RSL1271" s="14"/>
      <c r="RSM1271" s="14"/>
      <c r="RSN1271" s="14"/>
      <c r="RSO1271" s="14"/>
      <c r="RSP1271" s="14"/>
      <c r="RSQ1271" s="14"/>
      <c r="RSR1271" s="14"/>
      <c r="RSS1271" s="14"/>
      <c r="RST1271" s="14"/>
      <c r="RSU1271" s="14"/>
      <c r="RSV1271" s="14"/>
      <c r="RSW1271" s="14"/>
      <c r="RSX1271" s="14"/>
      <c r="RSY1271" s="14"/>
      <c r="RSZ1271" s="14"/>
      <c r="RTA1271" s="14"/>
      <c r="RTB1271" s="14"/>
      <c r="RTC1271" s="14"/>
      <c r="RTD1271" s="14"/>
      <c r="RTE1271" s="14"/>
      <c r="RTF1271" s="14"/>
      <c r="RTG1271" s="14"/>
      <c r="RTH1271" s="14"/>
      <c r="RTI1271" s="14"/>
      <c r="RTJ1271" s="14"/>
      <c r="RTK1271" s="14"/>
      <c r="RTL1271" s="14"/>
      <c r="RTM1271" s="14"/>
      <c r="RTN1271" s="14"/>
      <c r="RTO1271" s="14"/>
      <c r="RTP1271" s="14"/>
      <c r="RTQ1271" s="14"/>
      <c r="RTR1271" s="14"/>
      <c r="RTS1271" s="14"/>
      <c r="RTT1271" s="14"/>
      <c r="RTU1271" s="14"/>
      <c r="RTV1271" s="14"/>
      <c r="RTW1271" s="14"/>
      <c r="RTX1271" s="14"/>
      <c r="RTY1271" s="14"/>
      <c r="RTZ1271" s="14"/>
      <c r="RUA1271" s="14"/>
      <c r="RUB1271" s="14"/>
      <c r="RUC1271" s="14"/>
      <c r="RUD1271" s="14"/>
      <c r="RUE1271" s="14"/>
      <c r="RUF1271" s="14"/>
      <c r="RUG1271" s="14"/>
      <c r="RUH1271" s="14"/>
      <c r="RUI1271" s="14"/>
      <c r="RUJ1271" s="14"/>
      <c r="RUK1271" s="14"/>
      <c r="RUL1271" s="14"/>
      <c r="RUM1271" s="14"/>
      <c r="RUN1271" s="14"/>
      <c r="RUO1271" s="14"/>
      <c r="RUP1271" s="14"/>
      <c r="RUQ1271" s="14"/>
      <c r="RUR1271" s="14"/>
      <c r="RUS1271" s="14"/>
      <c r="RUT1271" s="14"/>
      <c r="RUU1271" s="14"/>
      <c r="RUV1271" s="14"/>
      <c r="RUW1271" s="14"/>
      <c r="RUX1271" s="14"/>
      <c r="RUY1271" s="14"/>
      <c r="RUZ1271" s="14"/>
      <c r="RVA1271" s="14"/>
      <c r="RVB1271" s="14"/>
      <c r="RVC1271" s="14"/>
      <c r="RVD1271" s="14"/>
      <c r="RVE1271" s="14"/>
      <c r="RVF1271" s="14"/>
      <c r="RVG1271" s="14"/>
      <c r="RVH1271" s="14"/>
      <c r="RVI1271" s="14"/>
      <c r="RVJ1271" s="14"/>
      <c r="RVK1271" s="14"/>
      <c r="RVL1271" s="14"/>
      <c r="RVM1271" s="14"/>
      <c r="RVN1271" s="14"/>
      <c r="RVO1271" s="14"/>
      <c r="RVP1271" s="14"/>
      <c r="RVQ1271" s="14"/>
      <c r="RVR1271" s="14"/>
      <c r="RVS1271" s="14"/>
      <c r="RVT1271" s="14"/>
      <c r="RVU1271" s="14"/>
      <c r="RVV1271" s="14"/>
      <c r="RVW1271" s="14"/>
      <c r="RVX1271" s="14"/>
      <c r="RVY1271" s="14"/>
      <c r="RVZ1271" s="14"/>
      <c r="RWA1271" s="14"/>
      <c r="RWB1271" s="14"/>
      <c r="RWC1271" s="14"/>
      <c r="RWD1271" s="14"/>
      <c r="RWE1271" s="14"/>
      <c r="RWF1271" s="14"/>
      <c r="RWG1271" s="14"/>
      <c r="RWH1271" s="14"/>
      <c r="RWI1271" s="14"/>
      <c r="RWJ1271" s="14"/>
      <c r="RWK1271" s="14"/>
      <c r="RWL1271" s="14"/>
      <c r="RWM1271" s="14"/>
      <c r="RWN1271" s="14"/>
      <c r="RWO1271" s="14"/>
      <c r="RWP1271" s="14"/>
      <c r="RWQ1271" s="14"/>
      <c r="RWR1271" s="14"/>
      <c r="RWS1271" s="14"/>
      <c r="RWT1271" s="14"/>
      <c r="RWU1271" s="14"/>
      <c r="RWV1271" s="14"/>
      <c r="RWW1271" s="14"/>
      <c r="RWX1271" s="14"/>
      <c r="RWY1271" s="14"/>
      <c r="RWZ1271" s="14"/>
      <c r="RXA1271" s="14"/>
      <c r="RXB1271" s="14"/>
      <c r="RXC1271" s="14"/>
      <c r="RXD1271" s="14"/>
      <c r="RXE1271" s="14"/>
      <c r="RXF1271" s="14"/>
      <c r="RXG1271" s="14"/>
      <c r="RXH1271" s="14"/>
      <c r="RXI1271" s="14"/>
      <c r="RXJ1271" s="14"/>
      <c r="RXK1271" s="14"/>
      <c r="RXL1271" s="14"/>
      <c r="RXM1271" s="14"/>
      <c r="RXN1271" s="14"/>
      <c r="RXO1271" s="14"/>
      <c r="RXP1271" s="14"/>
      <c r="RXQ1271" s="14"/>
      <c r="RXR1271" s="14"/>
      <c r="RXS1271" s="14"/>
      <c r="RXT1271" s="14"/>
      <c r="RXU1271" s="14"/>
      <c r="RXV1271" s="14"/>
      <c r="RXW1271" s="14"/>
      <c r="RXX1271" s="14"/>
      <c r="RXY1271" s="14"/>
      <c r="RXZ1271" s="14"/>
      <c r="RYA1271" s="14"/>
      <c r="RYB1271" s="14"/>
      <c r="RYC1271" s="14"/>
      <c r="RYD1271" s="14"/>
      <c r="RYE1271" s="14"/>
      <c r="RYF1271" s="14"/>
      <c r="RYG1271" s="14"/>
      <c r="RYH1271" s="14"/>
      <c r="RYI1271" s="14"/>
      <c r="RYJ1271" s="14"/>
      <c r="RYK1271" s="14"/>
      <c r="RYL1271" s="14"/>
      <c r="RYM1271" s="14"/>
      <c r="RYN1271" s="14"/>
      <c r="RYO1271" s="14"/>
      <c r="RYP1271" s="14"/>
      <c r="RYQ1271" s="14"/>
      <c r="RYR1271" s="14"/>
      <c r="RYS1271" s="14"/>
      <c r="RYT1271" s="14"/>
      <c r="RYU1271" s="14"/>
      <c r="RYV1271" s="14"/>
      <c r="RYW1271" s="14"/>
      <c r="RYX1271" s="14"/>
      <c r="RYY1271" s="14"/>
      <c r="RYZ1271" s="14"/>
      <c r="RZA1271" s="14"/>
      <c r="RZB1271" s="14"/>
      <c r="RZC1271" s="14"/>
      <c r="RZD1271" s="14"/>
      <c r="RZE1271" s="14"/>
      <c r="RZF1271" s="14"/>
      <c r="RZG1271" s="14"/>
      <c r="RZH1271" s="14"/>
      <c r="RZI1271" s="14"/>
      <c r="RZJ1271" s="14"/>
      <c r="RZK1271" s="14"/>
      <c r="RZL1271" s="14"/>
      <c r="RZM1271" s="14"/>
      <c r="RZN1271" s="14"/>
      <c r="RZO1271" s="14"/>
      <c r="RZP1271" s="14"/>
      <c r="RZQ1271" s="14"/>
      <c r="RZR1271" s="14"/>
      <c r="RZS1271" s="14"/>
      <c r="RZT1271" s="14"/>
      <c r="RZU1271" s="14"/>
      <c r="RZV1271" s="14"/>
      <c r="RZW1271" s="14"/>
      <c r="RZX1271" s="14"/>
      <c r="RZY1271" s="14"/>
      <c r="RZZ1271" s="14"/>
      <c r="SAA1271" s="14"/>
      <c r="SAB1271" s="14"/>
      <c r="SAC1271" s="14"/>
      <c r="SAD1271" s="14"/>
      <c r="SAE1271" s="14"/>
      <c r="SAF1271" s="14"/>
      <c r="SAG1271" s="14"/>
      <c r="SAH1271" s="14"/>
      <c r="SAI1271" s="14"/>
      <c r="SAJ1271" s="14"/>
      <c r="SAK1271" s="14"/>
      <c r="SAL1271" s="14"/>
      <c r="SAM1271" s="14"/>
      <c r="SAN1271" s="14"/>
      <c r="SAO1271" s="14"/>
      <c r="SAP1271" s="14"/>
      <c r="SAQ1271" s="14"/>
      <c r="SAR1271" s="14"/>
      <c r="SAS1271" s="14"/>
      <c r="SAT1271" s="14"/>
      <c r="SAU1271" s="14"/>
      <c r="SAV1271" s="14"/>
      <c r="SAW1271" s="14"/>
      <c r="SAX1271" s="14"/>
      <c r="SAY1271" s="14"/>
      <c r="SAZ1271" s="14"/>
      <c r="SBA1271" s="14"/>
      <c r="SBB1271" s="14"/>
      <c r="SBC1271" s="14"/>
      <c r="SBD1271" s="14"/>
      <c r="SBE1271" s="14"/>
      <c r="SBF1271" s="14"/>
      <c r="SBG1271" s="14"/>
      <c r="SBH1271" s="14"/>
      <c r="SBI1271" s="14"/>
      <c r="SBJ1271" s="14"/>
      <c r="SBK1271" s="14"/>
      <c r="SBL1271" s="14"/>
      <c r="SBM1271" s="14"/>
      <c r="SBN1271" s="14"/>
      <c r="SBO1271" s="14"/>
      <c r="SBP1271" s="14"/>
      <c r="SBQ1271" s="14"/>
      <c r="SBR1271" s="14"/>
      <c r="SBS1271" s="14"/>
      <c r="SBT1271" s="14"/>
      <c r="SBU1271" s="14"/>
      <c r="SBV1271" s="14"/>
      <c r="SBW1271" s="14"/>
      <c r="SBX1271" s="14"/>
      <c r="SBY1271" s="14"/>
      <c r="SBZ1271" s="14"/>
      <c r="SCA1271" s="14"/>
      <c r="SCB1271" s="14"/>
      <c r="SCC1271" s="14"/>
      <c r="SCD1271" s="14"/>
      <c r="SCE1271" s="14"/>
      <c r="SCF1271" s="14"/>
      <c r="SCG1271" s="14"/>
      <c r="SCH1271" s="14"/>
      <c r="SCI1271" s="14"/>
      <c r="SCJ1271" s="14"/>
      <c r="SCK1271" s="14"/>
      <c r="SCL1271" s="14"/>
      <c r="SCM1271" s="14"/>
      <c r="SCN1271" s="14"/>
      <c r="SCO1271" s="14"/>
      <c r="SCP1271" s="14"/>
      <c r="SCQ1271" s="14"/>
      <c r="SCR1271" s="14"/>
      <c r="SCS1271" s="14"/>
      <c r="SCT1271" s="14"/>
      <c r="SCU1271" s="14"/>
      <c r="SCV1271" s="14"/>
      <c r="SCW1271" s="14"/>
      <c r="SCX1271" s="14"/>
      <c r="SCY1271" s="14"/>
      <c r="SCZ1271" s="14"/>
      <c r="SDA1271" s="14"/>
      <c r="SDB1271" s="14"/>
      <c r="SDC1271" s="14"/>
      <c r="SDD1271" s="14"/>
      <c r="SDE1271" s="14"/>
      <c r="SDF1271" s="14"/>
      <c r="SDG1271" s="14"/>
      <c r="SDH1271" s="14"/>
      <c r="SDI1271" s="14"/>
      <c r="SDJ1271" s="14"/>
      <c r="SDK1271" s="14"/>
      <c r="SDL1271" s="14"/>
      <c r="SDM1271" s="14"/>
      <c r="SDN1271" s="14"/>
      <c r="SDO1271" s="14"/>
      <c r="SDP1271" s="14"/>
      <c r="SDQ1271" s="14"/>
      <c r="SDR1271" s="14"/>
      <c r="SDS1271" s="14"/>
      <c r="SDT1271" s="14"/>
      <c r="SDU1271" s="14"/>
      <c r="SDV1271" s="14"/>
      <c r="SDW1271" s="14"/>
      <c r="SDX1271" s="14"/>
      <c r="SDY1271" s="14"/>
      <c r="SDZ1271" s="14"/>
      <c r="SEA1271" s="14"/>
      <c r="SEB1271" s="14"/>
      <c r="SEC1271" s="14"/>
      <c r="SED1271" s="14"/>
      <c r="SEE1271" s="14"/>
      <c r="SEF1271" s="14"/>
      <c r="SEG1271" s="14"/>
      <c r="SEH1271" s="14"/>
      <c r="SEI1271" s="14"/>
      <c r="SEJ1271" s="14"/>
      <c r="SEK1271" s="14"/>
      <c r="SEL1271" s="14"/>
      <c r="SEM1271" s="14"/>
      <c r="SEN1271" s="14"/>
      <c r="SEO1271" s="14"/>
      <c r="SEP1271" s="14"/>
      <c r="SEQ1271" s="14"/>
      <c r="SER1271" s="14"/>
      <c r="SES1271" s="14"/>
      <c r="SET1271" s="14"/>
      <c r="SEU1271" s="14"/>
      <c r="SEV1271" s="14"/>
      <c r="SEW1271" s="14"/>
      <c r="SEX1271" s="14"/>
      <c r="SEY1271" s="14"/>
      <c r="SEZ1271" s="14"/>
      <c r="SFA1271" s="14"/>
      <c r="SFB1271" s="14"/>
      <c r="SFC1271" s="14"/>
      <c r="SFD1271" s="14"/>
      <c r="SFE1271" s="14"/>
      <c r="SFF1271" s="14"/>
      <c r="SFG1271" s="14"/>
      <c r="SFH1271" s="14"/>
      <c r="SFI1271" s="14"/>
      <c r="SFJ1271" s="14"/>
      <c r="SFK1271" s="14"/>
      <c r="SFL1271" s="14"/>
      <c r="SFM1271" s="14"/>
      <c r="SFN1271" s="14"/>
      <c r="SFO1271" s="14"/>
      <c r="SFP1271" s="14"/>
      <c r="SFQ1271" s="14"/>
      <c r="SFR1271" s="14"/>
      <c r="SFS1271" s="14"/>
      <c r="SFT1271" s="14"/>
      <c r="SFU1271" s="14"/>
      <c r="SFV1271" s="14"/>
      <c r="SFW1271" s="14"/>
      <c r="SFX1271" s="14"/>
      <c r="SFY1271" s="14"/>
      <c r="SFZ1271" s="14"/>
      <c r="SGA1271" s="14"/>
      <c r="SGB1271" s="14"/>
      <c r="SGC1271" s="14"/>
      <c r="SGD1271" s="14"/>
      <c r="SGE1271" s="14"/>
      <c r="SGF1271" s="14"/>
      <c r="SGG1271" s="14"/>
      <c r="SGH1271" s="14"/>
      <c r="SGI1271" s="14"/>
      <c r="SGJ1271" s="14"/>
      <c r="SGK1271" s="14"/>
      <c r="SGL1271" s="14"/>
      <c r="SGM1271" s="14"/>
      <c r="SGN1271" s="14"/>
      <c r="SGO1271" s="14"/>
      <c r="SGP1271" s="14"/>
      <c r="SGQ1271" s="14"/>
      <c r="SGR1271" s="14"/>
      <c r="SGS1271" s="14"/>
      <c r="SGT1271" s="14"/>
      <c r="SGU1271" s="14"/>
      <c r="SGV1271" s="14"/>
      <c r="SGW1271" s="14"/>
      <c r="SGX1271" s="14"/>
      <c r="SGY1271" s="14"/>
      <c r="SGZ1271" s="14"/>
      <c r="SHA1271" s="14"/>
      <c r="SHB1271" s="14"/>
      <c r="SHC1271" s="14"/>
      <c r="SHD1271" s="14"/>
      <c r="SHE1271" s="14"/>
      <c r="SHF1271" s="14"/>
      <c r="SHG1271" s="14"/>
      <c r="SHH1271" s="14"/>
      <c r="SHI1271" s="14"/>
      <c r="SHJ1271" s="14"/>
      <c r="SHK1271" s="14"/>
      <c r="SHL1271" s="14"/>
      <c r="SHM1271" s="14"/>
      <c r="SHN1271" s="14"/>
      <c r="SHO1271" s="14"/>
      <c r="SHP1271" s="14"/>
      <c r="SHQ1271" s="14"/>
      <c r="SHR1271" s="14"/>
      <c r="SHS1271" s="14"/>
      <c r="SHT1271" s="14"/>
      <c r="SHU1271" s="14"/>
      <c r="SHV1271" s="14"/>
      <c r="SHW1271" s="14"/>
      <c r="SHX1271" s="14"/>
      <c r="SHY1271" s="14"/>
      <c r="SHZ1271" s="14"/>
      <c r="SIA1271" s="14"/>
      <c r="SIB1271" s="14"/>
      <c r="SIC1271" s="14"/>
      <c r="SID1271" s="14"/>
      <c r="SIE1271" s="14"/>
      <c r="SIF1271" s="14"/>
      <c r="SIG1271" s="14"/>
      <c r="SIH1271" s="14"/>
      <c r="SII1271" s="14"/>
      <c r="SIJ1271" s="14"/>
      <c r="SIK1271" s="14"/>
      <c r="SIL1271" s="14"/>
      <c r="SIM1271" s="14"/>
      <c r="SIN1271" s="14"/>
      <c r="SIO1271" s="14"/>
      <c r="SIP1271" s="14"/>
      <c r="SIQ1271" s="14"/>
      <c r="SIR1271" s="14"/>
      <c r="SIS1271" s="14"/>
      <c r="SIT1271" s="14"/>
      <c r="SIU1271" s="14"/>
      <c r="SIV1271" s="14"/>
      <c r="SIW1271" s="14"/>
      <c r="SIX1271" s="14"/>
      <c r="SIY1271" s="14"/>
      <c r="SIZ1271" s="14"/>
      <c r="SJA1271" s="14"/>
      <c r="SJB1271" s="14"/>
      <c r="SJC1271" s="14"/>
      <c r="SJD1271" s="14"/>
      <c r="SJE1271" s="14"/>
      <c r="SJF1271" s="14"/>
      <c r="SJG1271" s="14"/>
      <c r="SJH1271" s="14"/>
      <c r="SJI1271" s="14"/>
      <c r="SJJ1271" s="14"/>
      <c r="SJK1271" s="14"/>
      <c r="SJL1271" s="14"/>
      <c r="SJM1271" s="14"/>
      <c r="SJN1271" s="14"/>
      <c r="SJO1271" s="14"/>
      <c r="SJP1271" s="14"/>
      <c r="SJQ1271" s="14"/>
      <c r="SJR1271" s="14"/>
      <c r="SJS1271" s="14"/>
      <c r="SJT1271" s="14"/>
      <c r="SJU1271" s="14"/>
      <c r="SJV1271" s="14"/>
      <c r="SJW1271" s="14"/>
      <c r="SJX1271" s="14"/>
      <c r="SJY1271" s="14"/>
      <c r="SJZ1271" s="14"/>
      <c r="SKA1271" s="14"/>
      <c r="SKB1271" s="14"/>
      <c r="SKC1271" s="14"/>
      <c r="SKD1271" s="14"/>
      <c r="SKE1271" s="14"/>
      <c r="SKF1271" s="14"/>
      <c r="SKG1271" s="14"/>
      <c r="SKH1271" s="14"/>
      <c r="SKI1271" s="14"/>
      <c r="SKJ1271" s="14"/>
      <c r="SKK1271" s="14"/>
      <c r="SKL1271" s="14"/>
      <c r="SKM1271" s="14"/>
      <c r="SKN1271" s="14"/>
      <c r="SKO1271" s="14"/>
      <c r="SKP1271" s="14"/>
      <c r="SKQ1271" s="14"/>
      <c r="SKR1271" s="14"/>
      <c r="SKS1271" s="14"/>
      <c r="SKT1271" s="14"/>
      <c r="SKU1271" s="14"/>
      <c r="SKV1271" s="14"/>
      <c r="SKW1271" s="14"/>
      <c r="SKX1271" s="14"/>
      <c r="SKY1271" s="14"/>
      <c r="SKZ1271" s="14"/>
      <c r="SLA1271" s="14"/>
      <c r="SLB1271" s="14"/>
      <c r="SLC1271" s="14"/>
      <c r="SLD1271" s="14"/>
      <c r="SLE1271" s="14"/>
      <c r="SLF1271" s="14"/>
      <c r="SLG1271" s="14"/>
      <c r="SLH1271" s="14"/>
      <c r="SLI1271" s="14"/>
      <c r="SLJ1271" s="14"/>
      <c r="SLK1271" s="14"/>
      <c r="SLL1271" s="14"/>
      <c r="SLM1271" s="14"/>
      <c r="SLN1271" s="14"/>
      <c r="SLO1271" s="14"/>
      <c r="SLP1271" s="14"/>
      <c r="SLQ1271" s="14"/>
      <c r="SLR1271" s="14"/>
      <c r="SLS1271" s="14"/>
      <c r="SLT1271" s="14"/>
      <c r="SLU1271" s="14"/>
      <c r="SLV1271" s="14"/>
      <c r="SLW1271" s="14"/>
      <c r="SLX1271" s="14"/>
      <c r="SLY1271" s="14"/>
      <c r="SLZ1271" s="14"/>
      <c r="SMA1271" s="14"/>
      <c r="SMB1271" s="14"/>
      <c r="SMC1271" s="14"/>
      <c r="SMD1271" s="14"/>
      <c r="SME1271" s="14"/>
      <c r="SMF1271" s="14"/>
      <c r="SMG1271" s="14"/>
      <c r="SMH1271" s="14"/>
      <c r="SMI1271" s="14"/>
      <c r="SMJ1271" s="14"/>
      <c r="SMK1271" s="14"/>
      <c r="SML1271" s="14"/>
      <c r="SMM1271" s="14"/>
      <c r="SMN1271" s="14"/>
      <c r="SMO1271" s="14"/>
      <c r="SMP1271" s="14"/>
      <c r="SMQ1271" s="14"/>
      <c r="SMR1271" s="14"/>
      <c r="SMS1271" s="14"/>
      <c r="SMT1271" s="14"/>
      <c r="SMU1271" s="14"/>
      <c r="SMV1271" s="14"/>
      <c r="SMW1271" s="14"/>
      <c r="SMX1271" s="14"/>
      <c r="SMY1271" s="14"/>
      <c r="SMZ1271" s="14"/>
      <c r="SNA1271" s="14"/>
      <c r="SNB1271" s="14"/>
      <c r="SNC1271" s="14"/>
      <c r="SND1271" s="14"/>
      <c r="SNE1271" s="14"/>
      <c r="SNF1271" s="14"/>
      <c r="SNG1271" s="14"/>
      <c r="SNH1271" s="14"/>
      <c r="SNI1271" s="14"/>
      <c r="SNJ1271" s="14"/>
      <c r="SNK1271" s="14"/>
      <c r="SNL1271" s="14"/>
      <c r="SNM1271" s="14"/>
      <c r="SNN1271" s="14"/>
      <c r="SNO1271" s="14"/>
      <c r="SNP1271" s="14"/>
      <c r="SNQ1271" s="14"/>
      <c r="SNR1271" s="14"/>
      <c r="SNS1271" s="14"/>
      <c r="SNT1271" s="14"/>
      <c r="SNU1271" s="14"/>
      <c r="SNV1271" s="14"/>
      <c r="SNW1271" s="14"/>
      <c r="SNX1271" s="14"/>
      <c r="SNY1271" s="14"/>
      <c r="SNZ1271" s="14"/>
      <c r="SOA1271" s="14"/>
      <c r="SOB1271" s="14"/>
      <c r="SOC1271" s="14"/>
      <c r="SOD1271" s="14"/>
      <c r="SOE1271" s="14"/>
      <c r="SOF1271" s="14"/>
      <c r="SOG1271" s="14"/>
      <c r="SOH1271" s="14"/>
      <c r="SOI1271" s="14"/>
      <c r="SOJ1271" s="14"/>
      <c r="SOK1271" s="14"/>
      <c r="SOL1271" s="14"/>
      <c r="SOM1271" s="14"/>
      <c r="SON1271" s="14"/>
      <c r="SOO1271" s="14"/>
      <c r="SOP1271" s="14"/>
      <c r="SOQ1271" s="14"/>
      <c r="SOR1271" s="14"/>
      <c r="SOS1271" s="14"/>
      <c r="SOT1271" s="14"/>
      <c r="SOU1271" s="14"/>
      <c r="SOV1271" s="14"/>
      <c r="SOW1271" s="14"/>
      <c r="SOX1271" s="14"/>
      <c r="SOY1271" s="14"/>
      <c r="SOZ1271" s="14"/>
      <c r="SPA1271" s="14"/>
      <c r="SPB1271" s="14"/>
      <c r="SPC1271" s="14"/>
      <c r="SPD1271" s="14"/>
      <c r="SPE1271" s="14"/>
      <c r="SPF1271" s="14"/>
      <c r="SPG1271" s="14"/>
      <c r="SPH1271" s="14"/>
      <c r="SPI1271" s="14"/>
      <c r="SPJ1271" s="14"/>
      <c r="SPK1271" s="14"/>
      <c r="SPL1271" s="14"/>
      <c r="SPM1271" s="14"/>
      <c r="SPN1271" s="14"/>
      <c r="SPO1271" s="14"/>
      <c r="SPP1271" s="14"/>
      <c r="SPQ1271" s="14"/>
      <c r="SPR1271" s="14"/>
      <c r="SPS1271" s="14"/>
      <c r="SPT1271" s="14"/>
      <c r="SPU1271" s="14"/>
      <c r="SPV1271" s="14"/>
      <c r="SPW1271" s="14"/>
      <c r="SPX1271" s="14"/>
      <c r="SPY1271" s="14"/>
      <c r="SPZ1271" s="14"/>
      <c r="SQA1271" s="14"/>
      <c r="SQB1271" s="14"/>
      <c r="SQC1271" s="14"/>
      <c r="SQD1271" s="14"/>
      <c r="SQE1271" s="14"/>
      <c r="SQF1271" s="14"/>
      <c r="SQG1271" s="14"/>
      <c r="SQH1271" s="14"/>
      <c r="SQI1271" s="14"/>
      <c r="SQJ1271" s="14"/>
      <c r="SQK1271" s="14"/>
      <c r="SQL1271" s="14"/>
      <c r="SQM1271" s="14"/>
      <c r="SQN1271" s="14"/>
      <c r="SQO1271" s="14"/>
      <c r="SQP1271" s="14"/>
      <c r="SQQ1271" s="14"/>
      <c r="SQR1271" s="14"/>
      <c r="SQS1271" s="14"/>
      <c r="SQT1271" s="14"/>
      <c r="SQU1271" s="14"/>
      <c r="SQV1271" s="14"/>
      <c r="SQW1271" s="14"/>
      <c r="SQX1271" s="14"/>
      <c r="SQY1271" s="14"/>
      <c r="SQZ1271" s="14"/>
      <c r="SRA1271" s="14"/>
      <c r="SRB1271" s="14"/>
      <c r="SRC1271" s="14"/>
      <c r="SRD1271" s="14"/>
      <c r="SRE1271" s="14"/>
      <c r="SRF1271" s="14"/>
      <c r="SRG1271" s="14"/>
      <c r="SRH1271" s="14"/>
      <c r="SRI1271" s="14"/>
      <c r="SRJ1271" s="14"/>
      <c r="SRK1271" s="14"/>
      <c r="SRL1271" s="14"/>
      <c r="SRM1271" s="14"/>
      <c r="SRN1271" s="14"/>
      <c r="SRO1271" s="14"/>
      <c r="SRP1271" s="14"/>
      <c r="SRQ1271" s="14"/>
      <c r="SRR1271" s="14"/>
      <c r="SRS1271" s="14"/>
      <c r="SRT1271" s="14"/>
      <c r="SRU1271" s="14"/>
      <c r="SRV1271" s="14"/>
      <c r="SRW1271" s="14"/>
      <c r="SRX1271" s="14"/>
      <c r="SRY1271" s="14"/>
      <c r="SRZ1271" s="14"/>
      <c r="SSA1271" s="14"/>
      <c r="SSB1271" s="14"/>
      <c r="SSC1271" s="14"/>
      <c r="SSD1271" s="14"/>
      <c r="SSE1271" s="14"/>
      <c r="SSF1271" s="14"/>
      <c r="SSG1271" s="14"/>
      <c r="SSH1271" s="14"/>
      <c r="SSI1271" s="14"/>
      <c r="SSJ1271" s="14"/>
      <c r="SSK1271" s="14"/>
      <c r="SSL1271" s="14"/>
      <c r="SSM1271" s="14"/>
      <c r="SSN1271" s="14"/>
      <c r="SSO1271" s="14"/>
      <c r="SSP1271" s="14"/>
      <c r="SSQ1271" s="14"/>
      <c r="SSR1271" s="14"/>
      <c r="SSS1271" s="14"/>
      <c r="SST1271" s="14"/>
      <c r="SSU1271" s="14"/>
      <c r="SSV1271" s="14"/>
      <c r="SSW1271" s="14"/>
      <c r="SSX1271" s="14"/>
      <c r="SSY1271" s="14"/>
      <c r="SSZ1271" s="14"/>
      <c r="STA1271" s="14"/>
      <c r="STB1271" s="14"/>
      <c r="STC1271" s="14"/>
      <c r="STD1271" s="14"/>
      <c r="STE1271" s="14"/>
      <c r="STF1271" s="14"/>
      <c r="STG1271" s="14"/>
      <c r="STH1271" s="14"/>
      <c r="STI1271" s="14"/>
      <c r="STJ1271" s="14"/>
      <c r="STK1271" s="14"/>
      <c r="STL1271" s="14"/>
      <c r="STM1271" s="14"/>
      <c r="STN1271" s="14"/>
      <c r="STO1271" s="14"/>
      <c r="STP1271" s="14"/>
      <c r="STQ1271" s="14"/>
      <c r="STR1271" s="14"/>
      <c r="STS1271" s="14"/>
      <c r="STT1271" s="14"/>
      <c r="STU1271" s="14"/>
      <c r="STV1271" s="14"/>
      <c r="STW1271" s="14"/>
      <c r="STX1271" s="14"/>
      <c r="STY1271" s="14"/>
      <c r="STZ1271" s="14"/>
      <c r="SUA1271" s="14"/>
      <c r="SUB1271" s="14"/>
      <c r="SUC1271" s="14"/>
      <c r="SUD1271" s="14"/>
      <c r="SUE1271" s="14"/>
      <c r="SUF1271" s="14"/>
      <c r="SUG1271" s="14"/>
      <c r="SUH1271" s="14"/>
      <c r="SUI1271" s="14"/>
      <c r="SUJ1271" s="14"/>
      <c r="SUK1271" s="14"/>
      <c r="SUL1271" s="14"/>
      <c r="SUM1271" s="14"/>
      <c r="SUN1271" s="14"/>
      <c r="SUO1271" s="14"/>
      <c r="SUP1271" s="14"/>
      <c r="SUQ1271" s="14"/>
      <c r="SUR1271" s="14"/>
      <c r="SUS1271" s="14"/>
      <c r="SUT1271" s="14"/>
      <c r="SUU1271" s="14"/>
      <c r="SUV1271" s="14"/>
      <c r="SUW1271" s="14"/>
      <c r="SUX1271" s="14"/>
      <c r="SUY1271" s="14"/>
      <c r="SUZ1271" s="14"/>
      <c r="SVA1271" s="14"/>
      <c r="SVB1271" s="14"/>
      <c r="SVC1271" s="14"/>
      <c r="SVD1271" s="14"/>
      <c r="SVE1271" s="14"/>
      <c r="SVF1271" s="14"/>
      <c r="SVG1271" s="14"/>
      <c r="SVH1271" s="14"/>
      <c r="SVI1271" s="14"/>
      <c r="SVJ1271" s="14"/>
      <c r="SVK1271" s="14"/>
      <c r="SVL1271" s="14"/>
      <c r="SVM1271" s="14"/>
      <c r="SVN1271" s="14"/>
      <c r="SVO1271" s="14"/>
      <c r="SVP1271" s="14"/>
      <c r="SVQ1271" s="14"/>
      <c r="SVR1271" s="14"/>
      <c r="SVS1271" s="14"/>
      <c r="SVT1271" s="14"/>
      <c r="SVU1271" s="14"/>
      <c r="SVV1271" s="14"/>
      <c r="SVW1271" s="14"/>
      <c r="SVX1271" s="14"/>
      <c r="SVY1271" s="14"/>
      <c r="SVZ1271" s="14"/>
      <c r="SWA1271" s="14"/>
      <c r="SWB1271" s="14"/>
      <c r="SWC1271" s="14"/>
      <c r="SWD1271" s="14"/>
      <c r="SWE1271" s="14"/>
      <c r="SWF1271" s="14"/>
      <c r="SWG1271" s="14"/>
      <c r="SWH1271" s="14"/>
      <c r="SWI1271" s="14"/>
      <c r="SWJ1271" s="14"/>
      <c r="SWK1271" s="14"/>
      <c r="SWL1271" s="14"/>
      <c r="SWM1271" s="14"/>
      <c r="SWN1271" s="14"/>
      <c r="SWO1271" s="14"/>
      <c r="SWP1271" s="14"/>
      <c r="SWQ1271" s="14"/>
      <c r="SWR1271" s="14"/>
      <c r="SWS1271" s="14"/>
      <c r="SWT1271" s="14"/>
      <c r="SWU1271" s="14"/>
      <c r="SWV1271" s="14"/>
      <c r="SWW1271" s="14"/>
      <c r="SWX1271" s="14"/>
      <c r="SWY1271" s="14"/>
      <c r="SWZ1271" s="14"/>
      <c r="SXA1271" s="14"/>
      <c r="SXB1271" s="14"/>
      <c r="SXC1271" s="14"/>
      <c r="SXD1271" s="14"/>
      <c r="SXE1271" s="14"/>
      <c r="SXF1271" s="14"/>
      <c r="SXG1271" s="14"/>
      <c r="SXH1271" s="14"/>
      <c r="SXI1271" s="14"/>
      <c r="SXJ1271" s="14"/>
      <c r="SXK1271" s="14"/>
      <c r="SXL1271" s="14"/>
      <c r="SXM1271" s="14"/>
      <c r="SXN1271" s="14"/>
      <c r="SXO1271" s="14"/>
      <c r="SXP1271" s="14"/>
      <c r="SXQ1271" s="14"/>
      <c r="SXR1271" s="14"/>
      <c r="SXS1271" s="14"/>
      <c r="SXT1271" s="14"/>
      <c r="SXU1271" s="14"/>
      <c r="SXV1271" s="14"/>
      <c r="SXW1271" s="14"/>
      <c r="SXX1271" s="14"/>
      <c r="SXY1271" s="14"/>
      <c r="SXZ1271" s="14"/>
      <c r="SYA1271" s="14"/>
      <c r="SYB1271" s="14"/>
      <c r="SYC1271" s="14"/>
      <c r="SYD1271" s="14"/>
      <c r="SYE1271" s="14"/>
      <c r="SYF1271" s="14"/>
      <c r="SYG1271" s="14"/>
      <c r="SYH1271" s="14"/>
      <c r="SYI1271" s="14"/>
      <c r="SYJ1271" s="14"/>
      <c r="SYK1271" s="14"/>
      <c r="SYL1271" s="14"/>
      <c r="SYM1271" s="14"/>
      <c r="SYN1271" s="14"/>
      <c r="SYO1271" s="14"/>
      <c r="SYP1271" s="14"/>
      <c r="SYQ1271" s="14"/>
      <c r="SYR1271" s="14"/>
      <c r="SYS1271" s="14"/>
      <c r="SYT1271" s="14"/>
      <c r="SYU1271" s="14"/>
      <c r="SYV1271" s="14"/>
      <c r="SYW1271" s="14"/>
      <c r="SYX1271" s="14"/>
      <c r="SYY1271" s="14"/>
      <c r="SYZ1271" s="14"/>
      <c r="SZA1271" s="14"/>
      <c r="SZB1271" s="14"/>
      <c r="SZC1271" s="14"/>
      <c r="SZD1271" s="14"/>
      <c r="SZE1271" s="14"/>
      <c r="SZF1271" s="14"/>
      <c r="SZG1271" s="14"/>
      <c r="SZH1271" s="14"/>
      <c r="SZI1271" s="14"/>
      <c r="SZJ1271" s="14"/>
      <c r="SZK1271" s="14"/>
      <c r="SZL1271" s="14"/>
      <c r="SZM1271" s="14"/>
      <c r="SZN1271" s="14"/>
      <c r="SZO1271" s="14"/>
      <c r="SZP1271" s="14"/>
      <c r="SZQ1271" s="14"/>
      <c r="SZR1271" s="14"/>
      <c r="SZS1271" s="14"/>
      <c r="SZT1271" s="14"/>
      <c r="SZU1271" s="14"/>
      <c r="SZV1271" s="14"/>
      <c r="SZW1271" s="14"/>
      <c r="SZX1271" s="14"/>
      <c r="SZY1271" s="14"/>
      <c r="SZZ1271" s="14"/>
      <c r="TAA1271" s="14"/>
      <c r="TAB1271" s="14"/>
      <c r="TAC1271" s="14"/>
      <c r="TAD1271" s="14"/>
      <c r="TAE1271" s="14"/>
      <c r="TAF1271" s="14"/>
      <c r="TAG1271" s="14"/>
      <c r="TAH1271" s="14"/>
      <c r="TAI1271" s="14"/>
      <c r="TAJ1271" s="14"/>
      <c r="TAK1271" s="14"/>
      <c r="TAL1271" s="14"/>
      <c r="TAM1271" s="14"/>
      <c r="TAN1271" s="14"/>
      <c r="TAO1271" s="14"/>
      <c r="TAP1271" s="14"/>
      <c r="TAQ1271" s="14"/>
      <c r="TAR1271" s="14"/>
      <c r="TAS1271" s="14"/>
      <c r="TAT1271" s="14"/>
      <c r="TAU1271" s="14"/>
      <c r="TAV1271" s="14"/>
      <c r="TAW1271" s="14"/>
      <c r="TAX1271" s="14"/>
      <c r="TAY1271" s="14"/>
      <c r="TAZ1271" s="14"/>
      <c r="TBA1271" s="14"/>
      <c r="TBB1271" s="14"/>
      <c r="TBC1271" s="14"/>
      <c r="TBD1271" s="14"/>
      <c r="TBE1271" s="14"/>
      <c r="TBF1271" s="14"/>
      <c r="TBG1271" s="14"/>
      <c r="TBH1271" s="14"/>
      <c r="TBI1271" s="14"/>
      <c r="TBJ1271" s="14"/>
      <c r="TBK1271" s="14"/>
      <c r="TBL1271" s="14"/>
      <c r="TBM1271" s="14"/>
      <c r="TBN1271" s="14"/>
      <c r="TBO1271" s="14"/>
      <c r="TBP1271" s="14"/>
      <c r="TBQ1271" s="14"/>
      <c r="TBR1271" s="14"/>
      <c r="TBS1271" s="14"/>
      <c r="TBT1271" s="14"/>
      <c r="TBU1271" s="14"/>
      <c r="TBV1271" s="14"/>
      <c r="TBW1271" s="14"/>
      <c r="TBX1271" s="14"/>
      <c r="TBY1271" s="14"/>
      <c r="TBZ1271" s="14"/>
      <c r="TCA1271" s="14"/>
      <c r="TCB1271" s="14"/>
      <c r="TCC1271" s="14"/>
      <c r="TCD1271" s="14"/>
      <c r="TCE1271" s="14"/>
      <c r="TCF1271" s="14"/>
      <c r="TCG1271" s="14"/>
      <c r="TCH1271" s="14"/>
      <c r="TCI1271" s="14"/>
      <c r="TCJ1271" s="14"/>
      <c r="TCK1271" s="14"/>
      <c r="TCL1271" s="14"/>
      <c r="TCM1271" s="14"/>
      <c r="TCN1271" s="14"/>
      <c r="TCO1271" s="14"/>
      <c r="TCP1271" s="14"/>
      <c r="TCQ1271" s="14"/>
      <c r="TCR1271" s="14"/>
      <c r="TCS1271" s="14"/>
      <c r="TCT1271" s="14"/>
      <c r="TCU1271" s="14"/>
      <c r="TCV1271" s="14"/>
      <c r="TCW1271" s="14"/>
      <c r="TCX1271" s="14"/>
      <c r="TCY1271" s="14"/>
      <c r="TCZ1271" s="14"/>
      <c r="TDA1271" s="14"/>
      <c r="TDB1271" s="14"/>
      <c r="TDC1271" s="14"/>
      <c r="TDD1271" s="14"/>
      <c r="TDE1271" s="14"/>
      <c r="TDF1271" s="14"/>
      <c r="TDG1271" s="14"/>
      <c r="TDH1271" s="14"/>
      <c r="TDI1271" s="14"/>
      <c r="TDJ1271" s="14"/>
      <c r="TDK1271" s="14"/>
      <c r="TDL1271" s="14"/>
      <c r="TDM1271" s="14"/>
      <c r="TDN1271" s="14"/>
      <c r="TDO1271" s="14"/>
      <c r="TDP1271" s="14"/>
      <c r="TDQ1271" s="14"/>
      <c r="TDR1271" s="14"/>
      <c r="TDS1271" s="14"/>
      <c r="TDT1271" s="14"/>
      <c r="TDU1271" s="14"/>
      <c r="TDV1271" s="14"/>
      <c r="TDW1271" s="14"/>
      <c r="TDX1271" s="14"/>
      <c r="TDY1271" s="14"/>
      <c r="TDZ1271" s="14"/>
      <c r="TEA1271" s="14"/>
      <c r="TEB1271" s="14"/>
      <c r="TEC1271" s="14"/>
      <c r="TED1271" s="14"/>
      <c r="TEE1271" s="14"/>
      <c r="TEF1271" s="14"/>
      <c r="TEG1271" s="14"/>
      <c r="TEH1271" s="14"/>
      <c r="TEI1271" s="14"/>
      <c r="TEJ1271" s="14"/>
      <c r="TEK1271" s="14"/>
      <c r="TEL1271" s="14"/>
      <c r="TEM1271" s="14"/>
      <c r="TEN1271" s="14"/>
      <c r="TEO1271" s="14"/>
      <c r="TEP1271" s="14"/>
      <c r="TEQ1271" s="14"/>
      <c r="TER1271" s="14"/>
      <c r="TES1271" s="14"/>
      <c r="TET1271" s="14"/>
      <c r="TEU1271" s="14"/>
      <c r="TEV1271" s="14"/>
      <c r="TEW1271" s="14"/>
      <c r="TEX1271" s="14"/>
      <c r="TEY1271" s="14"/>
      <c r="TEZ1271" s="14"/>
      <c r="TFA1271" s="14"/>
      <c r="TFB1271" s="14"/>
      <c r="TFC1271" s="14"/>
      <c r="TFD1271" s="14"/>
      <c r="TFE1271" s="14"/>
      <c r="TFF1271" s="14"/>
      <c r="TFG1271" s="14"/>
      <c r="TFH1271" s="14"/>
      <c r="TFI1271" s="14"/>
      <c r="TFJ1271" s="14"/>
      <c r="TFK1271" s="14"/>
      <c r="TFL1271" s="14"/>
      <c r="TFM1271" s="14"/>
      <c r="TFN1271" s="14"/>
      <c r="TFO1271" s="14"/>
      <c r="TFP1271" s="14"/>
      <c r="TFQ1271" s="14"/>
      <c r="TFR1271" s="14"/>
      <c r="TFS1271" s="14"/>
      <c r="TFT1271" s="14"/>
      <c r="TFU1271" s="14"/>
      <c r="TFV1271" s="14"/>
      <c r="TFW1271" s="14"/>
      <c r="TFX1271" s="14"/>
      <c r="TFY1271" s="14"/>
      <c r="TFZ1271" s="14"/>
      <c r="TGA1271" s="14"/>
      <c r="TGB1271" s="14"/>
      <c r="TGC1271" s="14"/>
      <c r="TGD1271" s="14"/>
      <c r="TGE1271" s="14"/>
      <c r="TGF1271" s="14"/>
      <c r="TGG1271" s="14"/>
      <c r="TGH1271" s="14"/>
      <c r="TGI1271" s="14"/>
      <c r="TGJ1271" s="14"/>
      <c r="TGK1271" s="14"/>
      <c r="TGL1271" s="14"/>
      <c r="TGM1271" s="14"/>
      <c r="TGN1271" s="14"/>
      <c r="TGO1271" s="14"/>
      <c r="TGP1271" s="14"/>
      <c r="TGQ1271" s="14"/>
      <c r="TGR1271" s="14"/>
      <c r="TGS1271" s="14"/>
      <c r="TGT1271" s="14"/>
      <c r="TGU1271" s="14"/>
      <c r="TGV1271" s="14"/>
      <c r="TGW1271" s="14"/>
      <c r="TGX1271" s="14"/>
      <c r="TGY1271" s="14"/>
      <c r="TGZ1271" s="14"/>
      <c r="THA1271" s="14"/>
      <c r="THB1271" s="14"/>
      <c r="THC1271" s="14"/>
      <c r="THD1271" s="14"/>
      <c r="THE1271" s="14"/>
      <c r="THF1271" s="14"/>
      <c r="THG1271" s="14"/>
      <c r="THH1271" s="14"/>
      <c r="THI1271" s="14"/>
      <c r="THJ1271" s="14"/>
      <c r="THK1271" s="14"/>
      <c r="THL1271" s="14"/>
      <c r="THM1271" s="14"/>
      <c r="THN1271" s="14"/>
      <c r="THO1271" s="14"/>
      <c r="THP1271" s="14"/>
      <c r="THQ1271" s="14"/>
      <c r="THR1271" s="14"/>
      <c r="THS1271" s="14"/>
      <c r="THT1271" s="14"/>
      <c r="THU1271" s="14"/>
      <c r="THV1271" s="14"/>
      <c r="THW1271" s="14"/>
      <c r="THX1271" s="14"/>
      <c r="THY1271" s="14"/>
      <c r="THZ1271" s="14"/>
      <c r="TIA1271" s="14"/>
      <c r="TIB1271" s="14"/>
      <c r="TIC1271" s="14"/>
      <c r="TID1271" s="14"/>
      <c r="TIE1271" s="14"/>
      <c r="TIF1271" s="14"/>
      <c r="TIG1271" s="14"/>
      <c r="TIH1271" s="14"/>
      <c r="TII1271" s="14"/>
      <c r="TIJ1271" s="14"/>
      <c r="TIK1271" s="14"/>
      <c r="TIL1271" s="14"/>
      <c r="TIM1271" s="14"/>
      <c r="TIN1271" s="14"/>
      <c r="TIO1271" s="14"/>
      <c r="TIP1271" s="14"/>
      <c r="TIQ1271" s="14"/>
      <c r="TIR1271" s="14"/>
      <c r="TIS1271" s="14"/>
      <c r="TIT1271" s="14"/>
      <c r="TIU1271" s="14"/>
      <c r="TIV1271" s="14"/>
      <c r="TIW1271" s="14"/>
      <c r="TIX1271" s="14"/>
      <c r="TIY1271" s="14"/>
      <c r="TIZ1271" s="14"/>
      <c r="TJA1271" s="14"/>
      <c r="TJB1271" s="14"/>
      <c r="TJC1271" s="14"/>
      <c r="TJD1271" s="14"/>
      <c r="TJE1271" s="14"/>
      <c r="TJF1271" s="14"/>
      <c r="TJG1271" s="14"/>
      <c r="TJH1271" s="14"/>
      <c r="TJI1271" s="14"/>
      <c r="TJJ1271" s="14"/>
      <c r="TJK1271" s="14"/>
      <c r="TJL1271" s="14"/>
      <c r="TJM1271" s="14"/>
      <c r="TJN1271" s="14"/>
      <c r="TJO1271" s="14"/>
      <c r="TJP1271" s="14"/>
      <c r="TJQ1271" s="14"/>
      <c r="TJR1271" s="14"/>
      <c r="TJS1271" s="14"/>
      <c r="TJT1271" s="14"/>
      <c r="TJU1271" s="14"/>
      <c r="TJV1271" s="14"/>
      <c r="TJW1271" s="14"/>
      <c r="TJX1271" s="14"/>
      <c r="TJY1271" s="14"/>
      <c r="TJZ1271" s="14"/>
      <c r="TKA1271" s="14"/>
      <c r="TKB1271" s="14"/>
      <c r="TKC1271" s="14"/>
      <c r="TKD1271" s="14"/>
      <c r="TKE1271" s="14"/>
      <c r="TKF1271" s="14"/>
      <c r="TKG1271" s="14"/>
      <c r="TKH1271" s="14"/>
      <c r="TKI1271" s="14"/>
      <c r="TKJ1271" s="14"/>
      <c r="TKK1271" s="14"/>
      <c r="TKL1271" s="14"/>
      <c r="TKM1271" s="14"/>
      <c r="TKN1271" s="14"/>
      <c r="TKO1271" s="14"/>
      <c r="TKP1271" s="14"/>
      <c r="TKQ1271" s="14"/>
      <c r="TKR1271" s="14"/>
      <c r="TKS1271" s="14"/>
      <c r="TKT1271" s="14"/>
      <c r="TKU1271" s="14"/>
      <c r="TKV1271" s="14"/>
      <c r="TKW1271" s="14"/>
      <c r="TKX1271" s="14"/>
      <c r="TKY1271" s="14"/>
      <c r="TKZ1271" s="14"/>
      <c r="TLA1271" s="14"/>
      <c r="TLB1271" s="14"/>
      <c r="TLC1271" s="14"/>
      <c r="TLD1271" s="14"/>
      <c r="TLE1271" s="14"/>
      <c r="TLF1271" s="14"/>
      <c r="TLG1271" s="14"/>
      <c r="TLH1271" s="14"/>
      <c r="TLI1271" s="14"/>
      <c r="TLJ1271" s="14"/>
      <c r="TLK1271" s="14"/>
      <c r="TLL1271" s="14"/>
      <c r="TLM1271" s="14"/>
      <c r="TLN1271" s="14"/>
      <c r="TLO1271" s="14"/>
      <c r="TLP1271" s="14"/>
      <c r="TLQ1271" s="14"/>
      <c r="TLR1271" s="14"/>
      <c r="TLS1271" s="14"/>
      <c r="TLT1271" s="14"/>
      <c r="TLU1271" s="14"/>
      <c r="TLV1271" s="14"/>
      <c r="TLW1271" s="14"/>
      <c r="TLX1271" s="14"/>
      <c r="TLY1271" s="14"/>
      <c r="TLZ1271" s="14"/>
      <c r="TMA1271" s="14"/>
      <c r="TMB1271" s="14"/>
      <c r="TMC1271" s="14"/>
      <c r="TMD1271" s="14"/>
      <c r="TME1271" s="14"/>
      <c r="TMF1271" s="14"/>
      <c r="TMG1271" s="14"/>
      <c r="TMH1271" s="14"/>
      <c r="TMI1271" s="14"/>
      <c r="TMJ1271" s="14"/>
      <c r="TMK1271" s="14"/>
      <c r="TML1271" s="14"/>
      <c r="TMM1271" s="14"/>
      <c r="TMN1271" s="14"/>
      <c r="TMO1271" s="14"/>
      <c r="TMP1271" s="14"/>
      <c r="TMQ1271" s="14"/>
      <c r="TMR1271" s="14"/>
      <c r="TMS1271" s="14"/>
      <c r="TMT1271" s="14"/>
      <c r="TMU1271" s="14"/>
      <c r="TMV1271" s="14"/>
      <c r="TMW1271" s="14"/>
      <c r="TMX1271" s="14"/>
      <c r="TMY1271" s="14"/>
      <c r="TMZ1271" s="14"/>
      <c r="TNA1271" s="14"/>
      <c r="TNB1271" s="14"/>
      <c r="TNC1271" s="14"/>
      <c r="TND1271" s="14"/>
      <c r="TNE1271" s="14"/>
      <c r="TNF1271" s="14"/>
      <c r="TNG1271" s="14"/>
      <c r="TNH1271" s="14"/>
      <c r="TNI1271" s="14"/>
      <c r="TNJ1271" s="14"/>
      <c r="TNK1271" s="14"/>
      <c r="TNL1271" s="14"/>
      <c r="TNM1271" s="14"/>
      <c r="TNN1271" s="14"/>
      <c r="TNO1271" s="14"/>
      <c r="TNP1271" s="14"/>
      <c r="TNQ1271" s="14"/>
      <c r="TNR1271" s="14"/>
      <c r="TNS1271" s="14"/>
      <c r="TNT1271" s="14"/>
      <c r="TNU1271" s="14"/>
      <c r="TNV1271" s="14"/>
      <c r="TNW1271" s="14"/>
      <c r="TNX1271" s="14"/>
      <c r="TNY1271" s="14"/>
      <c r="TNZ1271" s="14"/>
      <c r="TOA1271" s="14"/>
      <c r="TOB1271" s="14"/>
      <c r="TOC1271" s="14"/>
      <c r="TOD1271" s="14"/>
      <c r="TOE1271" s="14"/>
      <c r="TOF1271" s="14"/>
      <c r="TOG1271" s="14"/>
      <c r="TOH1271" s="14"/>
      <c r="TOI1271" s="14"/>
      <c r="TOJ1271" s="14"/>
      <c r="TOK1271" s="14"/>
      <c r="TOL1271" s="14"/>
      <c r="TOM1271" s="14"/>
      <c r="TON1271" s="14"/>
      <c r="TOO1271" s="14"/>
      <c r="TOP1271" s="14"/>
      <c r="TOQ1271" s="14"/>
      <c r="TOR1271" s="14"/>
      <c r="TOS1271" s="14"/>
      <c r="TOT1271" s="14"/>
      <c r="TOU1271" s="14"/>
      <c r="TOV1271" s="14"/>
      <c r="TOW1271" s="14"/>
      <c r="TOX1271" s="14"/>
      <c r="TOY1271" s="14"/>
      <c r="TOZ1271" s="14"/>
      <c r="TPA1271" s="14"/>
      <c r="TPB1271" s="14"/>
      <c r="TPC1271" s="14"/>
      <c r="TPD1271" s="14"/>
      <c r="TPE1271" s="14"/>
      <c r="TPF1271" s="14"/>
      <c r="TPG1271" s="14"/>
      <c r="TPH1271" s="14"/>
      <c r="TPI1271" s="14"/>
      <c r="TPJ1271" s="14"/>
      <c r="TPK1271" s="14"/>
      <c r="TPL1271" s="14"/>
      <c r="TPM1271" s="14"/>
      <c r="TPN1271" s="14"/>
      <c r="TPO1271" s="14"/>
      <c r="TPP1271" s="14"/>
      <c r="TPQ1271" s="14"/>
      <c r="TPR1271" s="14"/>
      <c r="TPS1271" s="14"/>
      <c r="TPT1271" s="14"/>
      <c r="TPU1271" s="14"/>
      <c r="TPV1271" s="14"/>
      <c r="TPW1271" s="14"/>
      <c r="TPX1271" s="14"/>
      <c r="TPY1271" s="14"/>
      <c r="TPZ1271" s="14"/>
      <c r="TQA1271" s="14"/>
      <c r="TQB1271" s="14"/>
      <c r="TQC1271" s="14"/>
      <c r="TQD1271" s="14"/>
      <c r="TQE1271" s="14"/>
      <c r="TQF1271" s="14"/>
      <c r="TQG1271" s="14"/>
      <c r="TQH1271" s="14"/>
      <c r="TQI1271" s="14"/>
      <c r="TQJ1271" s="14"/>
      <c r="TQK1271" s="14"/>
      <c r="TQL1271" s="14"/>
      <c r="TQM1271" s="14"/>
      <c r="TQN1271" s="14"/>
      <c r="TQO1271" s="14"/>
      <c r="TQP1271" s="14"/>
      <c r="TQQ1271" s="14"/>
      <c r="TQR1271" s="14"/>
      <c r="TQS1271" s="14"/>
      <c r="TQT1271" s="14"/>
      <c r="TQU1271" s="14"/>
      <c r="TQV1271" s="14"/>
      <c r="TQW1271" s="14"/>
      <c r="TQX1271" s="14"/>
      <c r="TQY1271" s="14"/>
      <c r="TQZ1271" s="14"/>
      <c r="TRA1271" s="14"/>
      <c r="TRB1271" s="14"/>
      <c r="TRC1271" s="14"/>
      <c r="TRD1271" s="14"/>
      <c r="TRE1271" s="14"/>
      <c r="TRF1271" s="14"/>
      <c r="TRG1271" s="14"/>
      <c r="TRH1271" s="14"/>
      <c r="TRI1271" s="14"/>
      <c r="TRJ1271" s="14"/>
      <c r="TRK1271" s="14"/>
      <c r="TRL1271" s="14"/>
      <c r="TRM1271" s="14"/>
      <c r="TRN1271" s="14"/>
      <c r="TRO1271" s="14"/>
      <c r="TRP1271" s="14"/>
      <c r="TRQ1271" s="14"/>
      <c r="TRR1271" s="14"/>
      <c r="TRS1271" s="14"/>
      <c r="TRT1271" s="14"/>
      <c r="TRU1271" s="14"/>
      <c r="TRV1271" s="14"/>
      <c r="TRW1271" s="14"/>
      <c r="TRX1271" s="14"/>
      <c r="TRY1271" s="14"/>
      <c r="TRZ1271" s="14"/>
      <c r="TSA1271" s="14"/>
      <c r="TSB1271" s="14"/>
      <c r="TSC1271" s="14"/>
      <c r="TSD1271" s="14"/>
      <c r="TSE1271" s="14"/>
      <c r="TSF1271" s="14"/>
      <c r="TSG1271" s="14"/>
      <c r="TSH1271" s="14"/>
      <c r="TSI1271" s="14"/>
      <c r="TSJ1271" s="14"/>
      <c r="TSK1271" s="14"/>
      <c r="TSL1271" s="14"/>
      <c r="TSM1271" s="14"/>
      <c r="TSN1271" s="14"/>
      <c r="TSO1271" s="14"/>
      <c r="TSP1271" s="14"/>
      <c r="TSQ1271" s="14"/>
      <c r="TSR1271" s="14"/>
      <c r="TSS1271" s="14"/>
      <c r="TST1271" s="14"/>
      <c r="TSU1271" s="14"/>
      <c r="TSV1271" s="14"/>
      <c r="TSW1271" s="14"/>
      <c r="TSX1271" s="14"/>
      <c r="TSY1271" s="14"/>
      <c r="TSZ1271" s="14"/>
      <c r="TTA1271" s="14"/>
      <c r="TTB1271" s="14"/>
      <c r="TTC1271" s="14"/>
      <c r="TTD1271" s="14"/>
      <c r="TTE1271" s="14"/>
      <c r="TTF1271" s="14"/>
      <c r="TTG1271" s="14"/>
      <c r="TTH1271" s="14"/>
      <c r="TTI1271" s="14"/>
      <c r="TTJ1271" s="14"/>
      <c r="TTK1271" s="14"/>
      <c r="TTL1271" s="14"/>
      <c r="TTM1271" s="14"/>
      <c r="TTN1271" s="14"/>
      <c r="TTO1271" s="14"/>
      <c r="TTP1271" s="14"/>
      <c r="TTQ1271" s="14"/>
      <c r="TTR1271" s="14"/>
      <c r="TTS1271" s="14"/>
      <c r="TTT1271" s="14"/>
      <c r="TTU1271" s="14"/>
      <c r="TTV1271" s="14"/>
      <c r="TTW1271" s="14"/>
      <c r="TTX1271" s="14"/>
      <c r="TTY1271" s="14"/>
      <c r="TTZ1271" s="14"/>
      <c r="TUA1271" s="14"/>
      <c r="TUB1271" s="14"/>
      <c r="TUC1271" s="14"/>
      <c r="TUD1271" s="14"/>
      <c r="TUE1271" s="14"/>
      <c r="TUF1271" s="14"/>
      <c r="TUG1271" s="14"/>
      <c r="TUH1271" s="14"/>
      <c r="TUI1271" s="14"/>
      <c r="TUJ1271" s="14"/>
      <c r="TUK1271" s="14"/>
      <c r="TUL1271" s="14"/>
      <c r="TUM1271" s="14"/>
      <c r="TUN1271" s="14"/>
      <c r="TUO1271" s="14"/>
      <c r="TUP1271" s="14"/>
      <c r="TUQ1271" s="14"/>
      <c r="TUR1271" s="14"/>
      <c r="TUS1271" s="14"/>
      <c r="TUT1271" s="14"/>
      <c r="TUU1271" s="14"/>
      <c r="TUV1271" s="14"/>
      <c r="TUW1271" s="14"/>
      <c r="TUX1271" s="14"/>
      <c r="TUY1271" s="14"/>
      <c r="TUZ1271" s="14"/>
      <c r="TVA1271" s="14"/>
      <c r="TVB1271" s="14"/>
      <c r="TVC1271" s="14"/>
      <c r="TVD1271" s="14"/>
      <c r="TVE1271" s="14"/>
      <c r="TVF1271" s="14"/>
      <c r="TVG1271" s="14"/>
      <c r="TVH1271" s="14"/>
      <c r="TVI1271" s="14"/>
      <c r="TVJ1271" s="14"/>
      <c r="TVK1271" s="14"/>
      <c r="TVL1271" s="14"/>
      <c r="TVM1271" s="14"/>
      <c r="TVN1271" s="14"/>
      <c r="TVO1271" s="14"/>
      <c r="TVP1271" s="14"/>
      <c r="TVQ1271" s="14"/>
      <c r="TVR1271" s="14"/>
      <c r="TVS1271" s="14"/>
      <c r="TVT1271" s="14"/>
      <c r="TVU1271" s="14"/>
      <c r="TVV1271" s="14"/>
      <c r="TVW1271" s="14"/>
      <c r="TVX1271" s="14"/>
      <c r="TVY1271" s="14"/>
      <c r="TVZ1271" s="14"/>
      <c r="TWA1271" s="14"/>
      <c r="TWB1271" s="14"/>
      <c r="TWC1271" s="14"/>
      <c r="TWD1271" s="14"/>
      <c r="TWE1271" s="14"/>
      <c r="TWF1271" s="14"/>
      <c r="TWG1271" s="14"/>
      <c r="TWH1271" s="14"/>
      <c r="TWI1271" s="14"/>
      <c r="TWJ1271" s="14"/>
      <c r="TWK1271" s="14"/>
      <c r="TWL1271" s="14"/>
      <c r="TWM1271" s="14"/>
      <c r="TWN1271" s="14"/>
      <c r="TWO1271" s="14"/>
      <c r="TWP1271" s="14"/>
      <c r="TWQ1271" s="14"/>
      <c r="TWR1271" s="14"/>
      <c r="TWS1271" s="14"/>
      <c r="TWT1271" s="14"/>
      <c r="TWU1271" s="14"/>
      <c r="TWV1271" s="14"/>
      <c r="TWW1271" s="14"/>
      <c r="TWX1271" s="14"/>
      <c r="TWY1271" s="14"/>
      <c r="TWZ1271" s="14"/>
      <c r="TXA1271" s="14"/>
      <c r="TXB1271" s="14"/>
      <c r="TXC1271" s="14"/>
      <c r="TXD1271" s="14"/>
      <c r="TXE1271" s="14"/>
      <c r="TXF1271" s="14"/>
      <c r="TXG1271" s="14"/>
      <c r="TXH1271" s="14"/>
      <c r="TXI1271" s="14"/>
      <c r="TXJ1271" s="14"/>
      <c r="TXK1271" s="14"/>
      <c r="TXL1271" s="14"/>
      <c r="TXM1271" s="14"/>
      <c r="TXN1271" s="14"/>
      <c r="TXO1271" s="14"/>
      <c r="TXP1271" s="14"/>
      <c r="TXQ1271" s="14"/>
      <c r="TXR1271" s="14"/>
      <c r="TXS1271" s="14"/>
      <c r="TXT1271" s="14"/>
      <c r="TXU1271" s="14"/>
      <c r="TXV1271" s="14"/>
      <c r="TXW1271" s="14"/>
      <c r="TXX1271" s="14"/>
      <c r="TXY1271" s="14"/>
      <c r="TXZ1271" s="14"/>
      <c r="TYA1271" s="14"/>
      <c r="TYB1271" s="14"/>
      <c r="TYC1271" s="14"/>
      <c r="TYD1271" s="14"/>
      <c r="TYE1271" s="14"/>
      <c r="TYF1271" s="14"/>
      <c r="TYG1271" s="14"/>
      <c r="TYH1271" s="14"/>
      <c r="TYI1271" s="14"/>
      <c r="TYJ1271" s="14"/>
      <c r="TYK1271" s="14"/>
      <c r="TYL1271" s="14"/>
      <c r="TYM1271" s="14"/>
      <c r="TYN1271" s="14"/>
      <c r="TYO1271" s="14"/>
      <c r="TYP1271" s="14"/>
      <c r="TYQ1271" s="14"/>
      <c r="TYR1271" s="14"/>
      <c r="TYS1271" s="14"/>
      <c r="TYT1271" s="14"/>
      <c r="TYU1271" s="14"/>
      <c r="TYV1271" s="14"/>
      <c r="TYW1271" s="14"/>
      <c r="TYX1271" s="14"/>
      <c r="TYY1271" s="14"/>
      <c r="TYZ1271" s="14"/>
      <c r="TZA1271" s="14"/>
      <c r="TZB1271" s="14"/>
      <c r="TZC1271" s="14"/>
      <c r="TZD1271" s="14"/>
      <c r="TZE1271" s="14"/>
      <c r="TZF1271" s="14"/>
      <c r="TZG1271" s="14"/>
      <c r="TZH1271" s="14"/>
      <c r="TZI1271" s="14"/>
      <c r="TZJ1271" s="14"/>
      <c r="TZK1271" s="14"/>
      <c r="TZL1271" s="14"/>
      <c r="TZM1271" s="14"/>
      <c r="TZN1271" s="14"/>
      <c r="TZO1271" s="14"/>
      <c r="TZP1271" s="14"/>
      <c r="TZQ1271" s="14"/>
      <c r="TZR1271" s="14"/>
      <c r="TZS1271" s="14"/>
      <c r="TZT1271" s="14"/>
      <c r="TZU1271" s="14"/>
      <c r="TZV1271" s="14"/>
      <c r="TZW1271" s="14"/>
      <c r="TZX1271" s="14"/>
      <c r="TZY1271" s="14"/>
      <c r="TZZ1271" s="14"/>
      <c r="UAA1271" s="14"/>
      <c r="UAB1271" s="14"/>
      <c r="UAC1271" s="14"/>
      <c r="UAD1271" s="14"/>
      <c r="UAE1271" s="14"/>
      <c r="UAF1271" s="14"/>
      <c r="UAG1271" s="14"/>
      <c r="UAH1271" s="14"/>
      <c r="UAI1271" s="14"/>
      <c r="UAJ1271" s="14"/>
      <c r="UAK1271" s="14"/>
      <c r="UAL1271" s="14"/>
      <c r="UAM1271" s="14"/>
      <c r="UAN1271" s="14"/>
      <c r="UAO1271" s="14"/>
      <c r="UAP1271" s="14"/>
      <c r="UAQ1271" s="14"/>
      <c r="UAR1271" s="14"/>
      <c r="UAS1271" s="14"/>
      <c r="UAT1271" s="14"/>
      <c r="UAU1271" s="14"/>
      <c r="UAV1271" s="14"/>
      <c r="UAW1271" s="14"/>
      <c r="UAX1271" s="14"/>
      <c r="UAY1271" s="14"/>
      <c r="UAZ1271" s="14"/>
      <c r="UBA1271" s="14"/>
      <c r="UBB1271" s="14"/>
      <c r="UBC1271" s="14"/>
      <c r="UBD1271" s="14"/>
      <c r="UBE1271" s="14"/>
      <c r="UBF1271" s="14"/>
      <c r="UBG1271" s="14"/>
      <c r="UBH1271" s="14"/>
      <c r="UBI1271" s="14"/>
      <c r="UBJ1271" s="14"/>
      <c r="UBK1271" s="14"/>
      <c r="UBL1271" s="14"/>
      <c r="UBM1271" s="14"/>
      <c r="UBN1271" s="14"/>
      <c r="UBO1271" s="14"/>
      <c r="UBP1271" s="14"/>
      <c r="UBQ1271" s="14"/>
      <c r="UBR1271" s="14"/>
      <c r="UBS1271" s="14"/>
      <c r="UBT1271" s="14"/>
      <c r="UBU1271" s="14"/>
      <c r="UBV1271" s="14"/>
      <c r="UBW1271" s="14"/>
      <c r="UBX1271" s="14"/>
      <c r="UBY1271" s="14"/>
      <c r="UBZ1271" s="14"/>
      <c r="UCA1271" s="14"/>
      <c r="UCB1271" s="14"/>
      <c r="UCC1271" s="14"/>
      <c r="UCD1271" s="14"/>
      <c r="UCE1271" s="14"/>
      <c r="UCF1271" s="14"/>
      <c r="UCG1271" s="14"/>
      <c r="UCH1271" s="14"/>
      <c r="UCI1271" s="14"/>
      <c r="UCJ1271" s="14"/>
      <c r="UCK1271" s="14"/>
      <c r="UCL1271" s="14"/>
      <c r="UCM1271" s="14"/>
      <c r="UCN1271" s="14"/>
      <c r="UCO1271" s="14"/>
      <c r="UCP1271" s="14"/>
      <c r="UCQ1271" s="14"/>
      <c r="UCR1271" s="14"/>
      <c r="UCS1271" s="14"/>
      <c r="UCT1271" s="14"/>
      <c r="UCU1271" s="14"/>
      <c r="UCV1271" s="14"/>
      <c r="UCW1271" s="14"/>
      <c r="UCX1271" s="14"/>
      <c r="UCY1271" s="14"/>
      <c r="UCZ1271" s="14"/>
      <c r="UDA1271" s="14"/>
      <c r="UDB1271" s="14"/>
      <c r="UDC1271" s="14"/>
      <c r="UDD1271" s="14"/>
      <c r="UDE1271" s="14"/>
      <c r="UDF1271" s="14"/>
      <c r="UDG1271" s="14"/>
      <c r="UDH1271" s="14"/>
      <c r="UDI1271" s="14"/>
      <c r="UDJ1271" s="14"/>
      <c r="UDK1271" s="14"/>
      <c r="UDL1271" s="14"/>
      <c r="UDM1271" s="14"/>
      <c r="UDN1271" s="14"/>
      <c r="UDO1271" s="14"/>
      <c r="UDP1271" s="14"/>
      <c r="UDQ1271" s="14"/>
      <c r="UDR1271" s="14"/>
      <c r="UDS1271" s="14"/>
      <c r="UDT1271" s="14"/>
      <c r="UDU1271" s="14"/>
      <c r="UDV1271" s="14"/>
      <c r="UDW1271" s="14"/>
      <c r="UDX1271" s="14"/>
      <c r="UDY1271" s="14"/>
      <c r="UDZ1271" s="14"/>
      <c r="UEA1271" s="14"/>
      <c r="UEB1271" s="14"/>
      <c r="UEC1271" s="14"/>
      <c r="UED1271" s="14"/>
      <c r="UEE1271" s="14"/>
      <c r="UEF1271" s="14"/>
      <c r="UEG1271" s="14"/>
      <c r="UEH1271" s="14"/>
      <c r="UEI1271" s="14"/>
      <c r="UEJ1271" s="14"/>
      <c r="UEK1271" s="14"/>
      <c r="UEL1271" s="14"/>
      <c r="UEM1271" s="14"/>
      <c r="UEN1271" s="14"/>
      <c r="UEO1271" s="14"/>
      <c r="UEP1271" s="14"/>
      <c r="UEQ1271" s="14"/>
      <c r="UER1271" s="14"/>
      <c r="UES1271" s="14"/>
      <c r="UET1271" s="14"/>
      <c r="UEU1271" s="14"/>
      <c r="UEV1271" s="14"/>
      <c r="UEW1271" s="14"/>
      <c r="UEX1271" s="14"/>
      <c r="UEY1271" s="14"/>
      <c r="UEZ1271" s="14"/>
      <c r="UFA1271" s="14"/>
      <c r="UFB1271" s="14"/>
      <c r="UFC1271" s="14"/>
      <c r="UFD1271" s="14"/>
      <c r="UFE1271" s="14"/>
      <c r="UFF1271" s="14"/>
      <c r="UFG1271" s="14"/>
      <c r="UFH1271" s="14"/>
      <c r="UFI1271" s="14"/>
      <c r="UFJ1271" s="14"/>
      <c r="UFK1271" s="14"/>
      <c r="UFL1271" s="14"/>
      <c r="UFM1271" s="14"/>
      <c r="UFN1271" s="14"/>
      <c r="UFO1271" s="14"/>
      <c r="UFP1271" s="14"/>
      <c r="UFQ1271" s="14"/>
      <c r="UFR1271" s="14"/>
      <c r="UFS1271" s="14"/>
      <c r="UFT1271" s="14"/>
      <c r="UFU1271" s="14"/>
      <c r="UFV1271" s="14"/>
      <c r="UFW1271" s="14"/>
      <c r="UFX1271" s="14"/>
      <c r="UFY1271" s="14"/>
      <c r="UFZ1271" s="14"/>
      <c r="UGA1271" s="14"/>
      <c r="UGB1271" s="14"/>
      <c r="UGC1271" s="14"/>
      <c r="UGD1271" s="14"/>
      <c r="UGE1271" s="14"/>
      <c r="UGF1271" s="14"/>
      <c r="UGG1271" s="14"/>
      <c r="UGH1271" s="14"/>
      <c r="UGI1271" s="14"/>
      <c r="UGJ1271" s="14"/>
      <c r="UGK1271" s="14"/>
      <c r="UGL1271" s="14"/>
      <c r="UGM1271" s="14"/>
      <c r="UGN1271" s="14"/>
      <c r="UGO1271" s="14"/>
      <c r="UGP1271" s="14"/>
      <c r="UGQ1271" s="14"/>
      <c r="UGR1271" s="14"/>
      <c r="UGS1271" s="14"/>
      <c r="UGT1271" s="14"/>
      <c r="UGU1271" s="14"/>
      <c r="UGV1271" s="14"/>
      <c r="UGW1271" s="14"/>
      <c r="UGX1271" s="14"/>
      <c r="UGY1271" s="14"/>
      <c r="UGZ1271" s="14"/>
      <c r="UHA1271" s="14"/>
      <c r="UHB1271" s="14"/>
      <c r="UHC1271" s="14"/>
      <c r="UHD1271" s="14"/>
      <c r="UHE1271" s="14"/>
      <c r="UHF1271" s="14"/>
      <c r="UHG1271" s="14"/>
      <c r="UHH1271" s="14"/>
      <c r="UHI1271" s="14"/>
      <c r="UHJ1271" s="14"/>
      <c r="UHK1271" s="14"/>
      <c r="UHL1271" s="14"/>
      <c r="UHM1271" s="14"/>
      <c r="UHN1271" s="14"/>
      <c r="UHO1271" s="14"/>
      <c r="UHP1271" s="14"/>
      <c r="UHQ1271" s="14"/>
      <c r="UHR1271" s="14"/>
      <c r="UHS1271" s="14"/>
      <c r="UHT1271" s="14"/>
      <c r="UHU1271" s="14"/>
      <c r="UHV1271" s="14"/>
      <c r="UHW1271" s="14"/>
      <c r="UHX1271" s="14"/>
      <c r="UHY1271" s="14"/>
      <c r="UHZ1271" s="14"/>
      <c r="UIA1271" s="14"/>
      <c r="UIB1271" s="14"/>
      <c r="UIC1271" s="14"/>
      <c r="UID1271" s="14"/>
      <c r="UIE1271" s="14"/>
      <c r="UIF1271" s="14"/>
      <c r="UIG1271" s="14"/>
      <c r="UIH1271" s="14"/>
      <c r="UII1271" s="14"/>
      <c r="UIJ1271" s="14"/>
      <c r="UIK1271" s="14"/>
      <c r="UIL1271" s="14"/>
      <c r="UIM1271" s="14"/>
      <c r="UIN1271" s="14"/>
      <c r="UIO1271" s="14"/>
      <c r="UIP1271" s="14"/>
      <c r="UIQ1271" s="14"/>
      <c r="UIR1271" s="14"/>
      <c r="UIS1271" s="14"/>
      <c r="UIT1271" s="14"/>
      <c r="UIU1271" s="14"/>
      <c r="UIV1271" s="14"/>
      <c r="UIW1271" s="14"/>
      <c r="UIX1271" s="14"/>
      <c r="UIY1271" s="14"/>
      <c r="UIZ1271" s="14"/>
      <c r="UJA1271" s="14"/>
      <c r="UJB1271" s="14"/>
      <c r="UJC1271" s="14"/>
      <c r="UJD1271" s="14"/>
      <c r="UJE1271" s="14"/>
      <c r="UJF1271" s="14"/>
      <c r="UJG1271" s="14"/>
      <c r="UJH1271" s="14"/>
      <c r="UJI1271" s="14"/>
      <c r="UJJ1271" s="14"/>
      <c r="UJK1271" s="14"/>
      <c r="UJL1271" s="14"/>
      <c r="UJM1271" s="14"/>
      <c r="UJN1271" s="14"/>
      <c r="UJO1271" s="14"/>
      <c r="UJP1271" s="14"/>
      <c r="UJQ1271" s="14"/>
      <c r="UJR1271" s="14"/>
      <c r="UJS1271" s="14"/>
      <c r="UJT1271" s="14"/>
      <c r="UJU1271" s="14"/>
      <c r="UJV1271" s="14"/>
      <c r="UJW1271" s="14"/>
      <c r="UJX1271" s="14"/>
      <c r="UJY1271" s="14"/>
      <c r="UJZ1271" s="14"/>
      <c r="UKA1271" s="14"/>
      <c r="UKB1271" s="14"/>
      <c r="UKC1271" s="14"/>
      <c r="UKD1271" s="14"/>
      <c r="UKE1271" s="14"/>
      <c r="UKF1271" s="14"/>
      <c r="UKG1271" s="14"/>
      <c r="UKH1271" s="14"/>
      <c r="UKI1271" s="14"/>
      <c r="UKJ1271" s="14"/>
      <c r="UKK1271" s="14"/>
      <c r="UKL1271" s="14"/>
      <c r="UKM1271" s="14"/>
      <c r="UKN1271" s="14"/>
      <c r="UKO1271" s="14"/>
      <c r="UKP1271" s="14"/>
      <c r="UKQ1271" s="14"/>
      <c r="UKR1271" s="14"/>
      <c r="UKS1271" s="14"/>
      <c r="UKT1271" s="14"/>
      <c r="UKU1271" s="14"/>
      <c r="UKV1271" s="14"/>
      <c r="UKW1271" s="14"/>
      <c r="UKX1271" s="14"/>
      <c r="UKY1271" s="14"/>
      <c r="UKZ1271" s="14"/>
      <c r="ULA1271" s="14"/>
      <c r="ULB1271" s="14"/>
      <c r="ULC1271" s="14"/>
      <c r="ULD1271" s="14"/>
      <c r="ULE1271" s="14"/>
      <c r="ULF1271" s="14"/>
      <c r="ULG1271" s="14"/>
      <c r="ULH1271" s="14"/>
      <c r="ULI1271" s="14"/>
      <c r="ULJ1271" s="14"/>
      <c r="ULK1271" s="14"/>
      <c r="ULL1271" s="14"/>
      <c r="ULM1271" s="14"/>
      <c r="ULN1271" s="14"/>
      <c r="ULO1271" s="14"/>
      <c r="ULP1271" s="14"/>
      <c r="ULQ1271" s="14"/>
      <c r="ULR1271" s="14"/>
      <c r="ULS1271" s="14"/>
      <c r="ULT1271" s="14"/>
      <c r="ULU1271" s="14"/>
      <c r="ULV1271" s="14"/>
      <c r="ULW1271" s="14"/>
      <c r="ULX1271" s="14"/>
      <c r="ULY1271" s="14"/>
      <c r="ULZ1271" s="14"/>
      <c r="UMA1271" s="14"/>
      <c r="UMB1271" s="14"/>
      <c r="UMC1271" s="14"/>
      <c r="UMD1271" s="14"/>
      <c r="UME1271" s="14"/>
      <c r="UMF1271" s="14"/>
      <c r="UMG1271" s="14"/>
      <c r="UMH1271" s="14"/>
      <c r="UMI1271" s="14"/>
      <c r="UMJ1271" s="14"/>
      <c r="UMK1271" s="14"/>
      <c r="UML1271" s="14"/>
      <c r="UMM1271" s="14"/>
      <c r="UMN1271" s="14"/>
      <c r="UMO1271" s="14"/>
      <c r="UMP1271" s="14"/>
      <c r="UMQ1271" s="14"/>
      <c r="UMR1271" s="14"/>
      <c r="UMS1271" s="14"/>
      <c r="UMT1271" s="14"/>
      <c r="UMU1271" s="14"/>
      <c r="UMV1271" s="14"/>
      <c r="UMW1271" s="14"/>
      <c r="UMX1271" s="14"/>
      <c r="UMY1271" s="14"/>
      <c r="UMZ1271" s="14"/>
      <c r="UNA1271" s="14"/>
      <c r="UNB1271" s="14"/>
      <c r="UNC1271" s="14"/>
      <c r="UND1271" s="14"/>
      <c r="UNE1271" s="14"/>
      <c r="UNF1271" s="14"/>
      <c r="UNG1271" s="14"/>
      <c r="UNH1271" s="14"/>
      <c r="UNI1271" s="14"/>
      <c r="UNJ1271" s="14"/>
      <c r="UNK1271" s="14"/>
      <c r="UNL1271" s="14"/>
      <c r="UNM1271" s="14"/>
      <c r="UNN1271" s="14"/>
      <c r="UNO1271" s="14"/>
      <c r="UNP1271" s="14"/>
      <c r="UNQ1271" s="14"/>
      <c r="UNR1271" s="14"/>
      <c r="UNS1271" s="14"/>
      <c r="UNT1271" s="14"/>
      <c r="UNU1271" s="14"/>
      <c r="UNV1271" s="14"/>
      <c r="UNW1271" s="14"/>
      <c r="UNX1271" s="14"/>
      <c r="UNY1271" s="14"/>
      <c r="UNZ1271" s="14"/>
      <c r="UOA1271" s="14"/>
      <c r="UOB1271" s="14"/>
      <c r="UOC1271" s="14"/>
      <c r="UOD1271" s="14"/>
      <c r="UOE1271" s="14"/>
      <c r="UOF1271" s="14"/>
      <c r="UOG1271" s="14"/>
      <c r="UOH1271" s="14"/>
      <c r="UOI1271" s="14"/>
      <c r="UOJ1271" s="14"/>
      <c r="UOK1271" s="14"/>
      <c r="UOL1271" s="14"/>
      <c r="UOM1271" s="14"/>
      <c r="UON1271" s="14"/>
      <c r="UOO1271" s="14"/>
      <c r="UOP1271" s="14"/>
      <c r="UOQ1271" s="14"/>
      <c r="UOR1271" s="14"/>
      <c r="UOS1271" s="14"/>
      <c r="UOT1271" s="14"/>
      <c r="UOU1271" s="14"/>
      <c r="UOV1271" s="14"/>
      <c r="UOW1271" s="14"/>
      <c r="UOX1271" s="14"/>
      <c r="UOY1271" s="14"/>
      <c r="UOZ1271" s="14"/>
      <c r="UPA1271" s="14"/>
      <c r="UPB1271" s="14"/>
      <c r="UPC1271" s="14"/>
      <c r="UPD1271" s="14"/>
      <c r="UPE1271" s="14"/>
      <c r="UPF1271" s="14"/>
      <c r="UPG1271" s="14"/>
      <c r="UPH1271" s="14"/>
      <c r="UPI1271" s="14"/>
      <c r="UPJ1271" s="14"/>
      <c r="UPK1271" s="14"/>
      <c r="UPL1271" s="14"/>
      <c r="UPM1271" s="14"/>
      <c r="UPN1271" s="14"/>
      <c r="UPO1271" s="14"/>
      <c r="UPP1271" s="14"/>
      <c r="UPQ1271" s="14"/>
      <c r="UPR1271" s="14"/>
      <c r="UPS1271" s="14"/>
      <c r="UPT1271" s="14"/>
      <c r="UPU1271" s="14"/>
      <c r="UPV1271" s="14"/>
      <c r="UPW1271" s="14"/>
      <c r="UPX1271" s="14"/>
      <c r="UPY1271" s="14"/>
      <c r="UPZ1271" s="14"/>
      <c r="UQA1271" s="14"/>
      <c r="UQB1271" s="14"/>
      <c r="UQC1271" s="14"/>
      <c r="UQD1271" s="14"/>
      <c r="UQE1271" s="14"/>
      <c r="UQF1271" s="14"/>
      <c r="UQG1271" s="14"/>
      <c r="UQH1271" s="14"/>
      <c r="UQI1271" s="14"/>
      <c r="UQJ1271" s="14"/>
      <c r="UQK1271" s="14"/>
      <c r="UQL1271" s="14"/>
      <c r="UQM1271" s="14"/>
      <c r="UQN1271" s="14"/>
      <c r="UQO1271" s="14"/>
      <c r="UQP1271" s="14"/>
      <c r="UQQ1271" s="14"/>
      <c r="UQR1271" s="14"/>
      <c r="UQS1271" s="14"/>
      <c r="UQT1271" s="14"/>
      <c r="UQU1271" s="14"/>
      <c r="UQV1271" s="14"/>
      <c r="UQW1271" s="14"/>
      <c r="UQX1271" s="14"/>
      <c r="UQY1271" s="14"/>
      <c r="UQZ1271" s="14"/>
      <c r="URA1271" s="14"/>
      <c r="URB1271" s="14"/>
      <c r="URC1271" s="14"/>
      <c r="URD1271" s="14"/>
      <c r="URE1271" s="14"/>
      <c r="URF1271" s="14"/>
      <c r="URG1271" s="14"/>
      <c r="URH1271" s="14"/>
      <c r="URI1271" s="14"/>
      <c r="URJ1271" s="14"/>
      <c r="URK1271" s="14"/>
      <c r="URL1271" s="14"/>
      <c r="URM1271" s="14"/>
      <c r="URN1271" s="14"/>
      <c r="URO1271" s="14"/>
      <c r="URP1271" s="14"/>
      <c r="URQ1271" s="14"/>
      <c r="URR1271" s="14"/>
      <c r="URS1271" s="14"/>
      <c r="URT1271" s="14"/>
      <c r="URU1271" s="14"/>
      <c r="URV1271" s="14"/>
      <c r="URW1271" s="14"/>
      <c r="URX1271" s="14"/>
      <c r="URY1271" s="14"/>
      <c r="URZ1271" s="14"/>
      <c r="USA1271" s="14"/>
      <c r="USB1271" s="14"/>
      <c r="USC1271" s="14"/>
      <c r="USD1271" s="14"/>
      <c r="USE1271" s="14"/>
      <c r="USF1271" s="14"/>
      <c r="USG1271" s="14"/>
      <c r="USH1271" s="14"/>
      <c r="USI1271" s="14"/>
      <c r="USJ1271" s="14"/>
      <c r="USK1271" s="14"/>
      <c r="USL1271" s="14"/>
      <c r="USM1271" s="14"/>
      <c r="USN1271" s="14"/>
      <c r="USO1271" s="14"/>
      <c r="USP1271" s="14"/>
      <c r="USQ1271" s="14"/>
      <c r="USR1271" s="14"/>
      <c r="USS1271" s="14"/>
      <c r="UST1271" s="14"/>
      <c r="USU1271" s="14"/>
      <c r="USV1271" s="14"/>
      <c r="USW1271" s="14"/>
      <c r="USX1271" s="14"/>
      <c r="USY1271" s="14"/>
      <c r="USZ1271" s="14"/>
      <c r="UTA1271" s="14"/>
      <c r="UTB1271" s="14"/>
      <c r="UTC1271" s="14"/>
      <c r="UTD1271" s="14"/>
      <c r="UTE1271" s="14"/>
      <c r="UTF1271" s="14"/>
      <c r="UTG1271" s="14"/>
      <c r="UTH1271" s="14"/>
      <c r="UTI1271" s="14"/>
      <c r="UTJ1271" s="14"/>
      <c r="UTK1271" s="14"/>
      <c r="UTL1271" s="14"/>
      <c r="UTM1271" s="14"/>
      <c r="UTN1271" s="14"/>
      <c r="UTO1271" s="14"/>
      <c r="UTP1271" s="14"/>
      <c r="UTQ1271" s="14"/>
      <c r="UTR1271" s="14"/>
      <c r="UTS1271" s="14"/>
      <c r="UTT1271" s="14"/>
      <c r="UTU1271" s="14"/>
      <c r="UTV1271" s="14"/>
      <c r="UTW1271" s="14"/>
      <c r="UTX1271" s="14"/>
      <c r="UTY1271" s="14"/>
      <c r="UTZ1271" s="14"/>
      <c r="UUA1271" s="14"/>
      <c r="UUB1271" s="14"/>
      <c r="UUC1271" s="14"/>
      <c r="UUD1271" s="14"/>
      <c r="UUE1271" s="14"/>
      <c r="UUF1271" s="14"/>
      <c r="UUG1271" s="14"/>
      <c r="UUH1271" s="14"/>
      <c r="UUI1271" s="14"/>
      <c r="UUJ1271" s="14"/>
      <c r="UUK1271" s="14"/>
      <c r="UUL1271" s="14"/>
      <c r="UUM1271" s="14"/>
      <c r="UUN1271" s="14"/>
      <c r="UUO1271" s="14"/>
      <c r="UUP1271" s="14"/>
      <c r="UUQ1271" s="14"/>
      <c r="UUR1271" s="14"/>
      <c r="UUS1271" s="14"/>
      <c r="UUT1271" s="14"/>
      <c r="UUU1271" s="14"/>
      <c r="UUV1271" s="14"/>
      <c r="UUW1271" s="14"/>
      <c r="UUX1271" s="14"/>
      <c r="UUY1271" s="14"/>
      <c r="UUZ1271" s="14"/>
      <c r="UVA1271" s="14"/>
      <c r="UVB1271" s="14"/>
      <c r="UVC1271" s="14"/>
      <c r="UVD1271" s="14"/>
      <c r="UVE1271" s="14"/>
      <c r="UVF1271" s="14"/>
      <c r="UVG1271" s="14"/>
      <c r="UVH1271" s="14"/>
      <c r="UVI1271" s="14"/>
      <c r="UVJ1271" s="14"/>
      <c r="UVK1271" s="14"/>
      <c r="UVL1271" s="14"/>
      <c r="UVM1271" s="14"/>
      <c r="UVN1271" s="14"/>
      <c r="UVO1271" s="14"/>
      <c r="UVP1271" s="14"/>
      <c r="UVQ1271" s="14"/>
      <c r="UVR1271" s="14"/>
      <c r="UVS1271" s="14"/>
      <c r="UVT1271" s="14"/>
      <c r="UVU1271" s="14"/>
      <c r="UVV1271" s="14"/>
      <c r="UVW1271" s="14"/>
      <c r="UVX1271" s="14"/>
      <c r="UVY1271" s="14"/>
      <c r="UVZ1271" s="14"/>
      <c r="UWA1271" s="14"/>
      <c r="UWB1271" s="14"/>
      <c r="UWC1271" s="14"/>
      <c r="UWD1271" s="14"/>
      <c r="UWE1271" s="14"/>
      <c r="UWF1271" s="14"/>
      <c r="UWG1271" s="14"/>
      <c r="UWH1271" s="14"/>
      <c r="UWI1271" s="14"/>
      <c r="UWJ1271" s="14"/>
      <c r="UWK1271" s="14"/>
      <c r="UWL1271" s="14"/>
      <c r="UWM1271" s="14"/>
      <c r="UWN1271" s="14"/>
      <c r="UWO1271" s="14"/>
      <c r="UWP1271" s="14"/>
      <c r="UWQ1271" s="14"/>
      <c r="UWR1271" s="14"/>
      <c r="UWS1271" s="14"/>
      <c r="UWT1271" s="14"/>
      <c r="UWU1271" s="14"/>
      <c r="UWV1271" s="14"/>
      <c r="UWW1271" s="14"/>
      <c r="UWX1271" s="14"/>
      <c r="UWY1271" s="14"/>
      <c r="UWZ1271" s="14"/>
      <c r="UXA1271" s="14"/>
      <c r="UXB1271" s="14"/>
      <c r="UXC1271" s="14"/>
      <c r="UXD1271" s="14"/>
      <c r="UXE1271" s="14"/>
      <c r="UXF1271" s="14"/>
      <c r="UXG1271" s="14"/>
      <c r="UXH1271" s="14"/>
      <c r="UXI1271" s="14"/>
      <c r="UXJ1271" s="14"/>
      <c r="UXK1271" s="14"/>
      <c r="UXL1271" s="14"/>
      <c r="UXM1271" s="14"/>
      <c r="UXN1271" s="14"/>
      <c r="UXO1271" s="14"/>
      <c r="UXP1271" s="14"/>
      <c r="UXQ1271" s="14"/>
      <c r="UXR1271" s="14"/>
      <c r="UXS1271" s="14"/>
      <c r="UXT1271" s="14"/>
      <c r="UXU1271" s="14"/>
      <c r="UXV1271" s="14"/>
      <c r="UXW1271" s="14"/>
      <c r="UXX1271" s="14"/>
      <c r="UXY1271" s="14"/>
      <c r="UXZ1271" s="14"/>
      <c r="UYA1271" s="14"/>
      <c r="UYB1271" s="14"/>
      <c r="UYC1271" s="14"/>
      <c r="UYD1271" s="14"/>
      <c r="UYE1271" s="14"/>
      <c r="UYF1271" s="14"/>
      <c r="UYG1271" s="14"/>
      <c r="UYH1271" s="14"/>
      <c r="UYI1271" s="14"/>
      <c r="UYJ1271" s="14"/>
      <c r="UYK1271" s="14"/>
      <c r="UYL1271" s="14"/>
      <c r="UYM1271" s="14"/>
      <c r="UYN1271" s="14"/>
      <c r="UYO1271" s="14"/>
      <c r="UYP1271" s="14"/>
      <c r="UYQ1271" s="14"/>
      <c r="UYR1271" s="14"/>
      <c r="UYS1271" s="14"/>
      <c r="UYT1271" s="14"/>
      <c r="UYU1271" s="14"/>
      <c r="UYV1271" s="14"/>
      <c r="UYW1271" s="14"/>
      <c r="UYX1271" s="14"/>
      <c r="UYY1271" s="14"/>
      <c r="UYZ1271" s="14"/>
      <c r="UZA1271" s="14"/>
      <c r="UZB1271" s="14"/>
      <c r="UZC1271" s="14"/>
      <c r="UZD1271" s="14"/>
      <c r="UZE1271" s="14"/>
      <c r="UZF1271" s="14"/>
      <c r="UZG1271" s="14"/>
      <c r="UZH1271" s="14"/>
      <c r="UZI1271" s="14"/>
      <c r="UZJ1271" s="14"/>
      <c r="UZK1271" s="14"/>
      <c r="UZL1271" s="14"/>
      <c r="UZM1271" s="14"/>
      <c r="UZN1271" s="14"/>
      <c r="UZO1271" s="14"/>
      <c r="UZP1271" s="14"/>
      <c r="UZQ1271" s="14"/>
      <c r="UZR1271" s="14"/>
      <c r="UZS1271" s="14"/>
      <c r="UZT1271" s="14"/>
      <c r="UZU1271" s="14"/>
      <c r="UZV1271" s="14"/>
      <c r="UZW1271" s="14"/>
      <c r="UZX1271" s="14"/>
      <c r="UZY1271" s="14"/>
      <c r="UZZ1271" s="14"/>
      <c r="VAA1271" s="14"/>
      <c r="VAB1271" s="14"/>
      <c r="VAC1271" s="14"/>
      <c r="VAD1271" s="14"/>
      <c r="VAE1271" s="14"/>
      <c r="VAF1271" s="14"/>
      <c r="VAG1271" s="14"/>
      <c r="VAH1271" s="14"/>
      <c r="VAI1271" s="14"/>
      <c r="VAJ1271" s="14"/>
      <c r="VAK1271" s="14"/>
      <c r="VAL1271" s="14"/>
      <c r="VAM1271" s="14"/>
      <c r="VAN1271" s="14"/>
      <c r="VAO1271" s="14"/>
      <c r="VAP1271" s="14"/>
      <c r="VAQ1271" s="14"/>
      <c r="VAR1271" s="14"/>
      <c r="VAS1271" s="14"/>
      <c r="VAT1271" s="14"/>
      <c r="VAU1271" s="14"/>
      <c r="VAV1271" s="14"/>
      <c r="VAW1271" s="14"/>
      <c r="VAX1271" s="14"/>
      <c r="VAY1271" s="14"/>
      <c r="VAZ1271" s="14"/>
      <c r="VBA1271" s="14"/>
      <c r="VBB1271" s="14"/>
      <c r="VBC1271" s="14"/>
      <c r="VBD1271" s="14"/>
      <c r="VBE1271" s="14"/>
      <c r="VBF1271" s="14"/>
      <c r="VBG1271" s="14"/>
      <c r="VBH1271" s="14"/>
      <c r="VBI1271" s="14"/>
      <c r="VBJ1271" s="14"/>
      <c r="VBK1271" s="14"/>
      <c r="VBL1271" s="14"/>
      <c r="VBM1271" s="14"/>
      <c r="VBN1271" s="14"/>
      <c r="VBO1271" s="14"/>
      <c r="VBP1271" s="14"/>
      <c r="VBQ1271" s="14"/>
      <c r="VBR1271" s="14"/>
      <c r="VBS1271" s="14"/>
      <c r="VBT1271" s="14"/>
      <c r="VBU1271" s="14"/>
      <c r="VBV1271" s="14"/>
      <c r="VBW1271" s="14"/>
      <c r="VBX1271" s="14"/>
      <c r="VBY1271" s="14"/>
      <c r="VBZ1271" s="14"/>
      <c r="VCA1271" s="14"/>
      <c r="VCB1271" s="14"/>
      <c r="VCC1271" s="14"/>
      <c r="VCD1271" s="14"/>
      <c r="VCE1271" s="14"/>
      <c r="VCF1271" s="14"/>
      <c r="VCG1271" s="14"/>
      <c r="VCH1271" s="14"/>
      <c r="VCI1271" s="14"/>
      <c r="VCJ1271" s="14"/>
      <c r="VCK1271" s="14"/>
      <c r="VCL1271" s="14"/>
      <c r="VCM1271" s="14"/>
      <c r="VCN1271" s="14"/>
      <c r="VCO1271" s="14"/>
      <c r="VCP1271" s="14"/>
      <c r="VCQ1271" s="14"/>
      <c r="VCR1271" s="14"/>
      <c r="VCS1271" s="14"/>
      <c r="VCT1271" s="14"/>
      <c r="VCU1271" s="14"/>
      <c r="VCV1271" s="14"/>
      <c r="VCW1271" s="14"/>
      <c r="VCX1271" s="14"/>
      <c r="VCY1271" s="14"/>
      <c r="VCZ1271" s="14"/>
      <c r="VDA1271" s="14"/>
      <c r="VDB1271" s="14"/>
      <c r="VDC1271" s="14"/>
      <c r="VDD1271" s="14"/>
      <c r="VDE1271" s="14"/>
      <c r="VDF1271" s="14"/>
      <c r="VDG1271" s="14"/>
      <c r="VDH1271" s="14"/>
      <c r="VDI1271" s="14"/>
      <c r="VDJ1271" s="14"/>
      <c r="VDK1271" s="14"/>
      <c r="VDL1271" s="14"/>
      <c r="VDM1271" s="14"/>
      <c r="VDN1271" s="14"/>
      <c r="VDO1271" s="14"/>
      <c r="VDP1271" s="14"/>
      <c r="VDQ1271" s="14"/>
      <c r="VDR1271" s="14"/>
      <c r="VDS1271" s="14"/>
      <c r="VDT1271" s="14"/>
      <c r="VDU1271" s="14"/>
      <c r="VDV1271" s="14"/>
      <c r="VDW1271" s="14"/>
      <c r="VDX1271" s="14"/>
      <c r="VDY1271" s="14"/>
      <c r="VDZ1271" s="14"/>
      <c r="VEA1271" s="14"/>
      <c r="VEB1271" s="14"/>
      <c r="VEC1271" s="14"/>
      <c r="VED1271" s="14"/>
      <c r="VEE1271" s="14"/>
      <c r="VEF1271" s="14"/>
      <c r="VEG1271" s="14"/>
      <c r="VEH1271" s="14"/>
      <c r="VEI1271" s="14"/>
      <c r="VEJ1271" s="14"/>
      <c r="VEK1271" s="14"/>
      <c r="VEL1271" s="14"/>
      <c r="VEM1271" s="14"/>
      <c r="VEN1271" s="14"/>
      <c r="VEO1271" s="14"/>
      <c r="VEP1271" s="14"/>
      <c r="VEQ1271" s="14"/>
      <c r="VER1271" s="14"/>
      <c r="VES1271" s="14"/>
      <c r="VET1271" s="14"/>
      <c r="VEU1271" s="14"/>
      <c r="VEV1271" s="14"/>
      <c r="VEW1271" s="14"/>
      <c r="VEX1271" s="14"/>
      <c r="VEY1271" s="14"/>
      <c r="VEZ1271" s="14"/>
      <c r="VFA1271" s="14"/>
      <c r="VFB1271" s="14"/>
      <c r="VFC1271" s="14"/>
      <c r="VFD1271" s="14"/>
      <c r="VFE1271" s="14"/>
      <c r="VFF1271" s="14"/>
      <c r="VFG1271" s="14"/>
      <c r="VFH1271" s="14"/>
      <c r="VFI1271" s="14"/>
      <c r="VFJ1271" s="14"/>
      <c r="VFK1271" s="14"/>
      <c r="VFL1271" s="14"/>
      <c r="VFM1271" s="14"/>
      <c r="VFN1271" s="14"/>
      <c r="VFO1271" s="14"/>
      <c r="VFP1271" s="14"/>
      <c r="VFQ1271" s="14"/>
      <c r="VFR1271" s="14"/>
      <c r="VFS1271" s="14"/>
      <c r="VFT1271" s="14"/>
      <c r="VFU1271" s="14"/>
      <c r="VFV1271" s="14"/>
      <c r="VFW1271" s="14"/>
      <c r="VFX1271" s="14"/>
      <c r="VFY1271" s="14"/>
      <c r="VFZ1271" s="14"/>
      <c r="VGA1271" s="14"/>
      <c r="VGB1271" s="14"/>
      <c r="VGC1271" s="14"/>
      <c r="VGD1271" s="14"/>
      <c r="VGE1271" s="14"/>
      <c r="VGF1271" s="14"/>
      <c r="VGG1271" s="14"/>
      <c r="VGH1271" s="14"/>
      <c r="VGI1271" s="14"/>
      <c r="VGJ1271" s="14"/>
      <c r="VGK1271" s="14"/>
      <c r="VGL1271" s="14"/>
      <c r="VGM1271" s="14"/>
      <c r="VGN1271" s="14"/>
      <c r="VGO1271" s="14"/>
      <c r="VGP1271" s="14"/>
      <c r="VGQ1271" s="14"/>
      <c r="VGR1271" s="14"/>
      <c r="VGS1271" s="14"/>
      <c r="VGT1271" s="14"/>
      <c r="VGU1271" s="14"/>
      <c r="VGV1271" s="14"/>
      <c r="VGW1271" s="14"/>
      <c r="VGX1271" s="14"/>
      <c r="VGY1271" s="14"/>
      <c r="VGZ1271" s="14"/>
      <c r="VHA1271" s="14"/>
      <c r="VHB1271" s="14"/>
      <c r="VHC1271" s="14"/>
      <c r="VHD1271" s="14"/>
      <c r="VHE1271" s="14"/>
      <c r="VHF1271" s="14"/>
      <c r="VHG1271" s="14"/>
      <c r="VHH1271" s="14"/>
      <c r="VHI1271" s="14"/>
      <c r="VHJ1271" s="14"/>
      <c r="VHK1271" s="14"/>
      <c r="VHL1271" s="14"/>
      <c r="VHM1271" s="14"/>
      <c r="VHN1271" s="14"/>
      <c r="VHO1271" s="14"/>
      <c r="VHP1271" s="14"/>
      <c r="VHQ1271" s="14"/>
      <c r="VHR1271" s="14"/>
      <c r="VHS1271" s="14"/>
      <c r="VHT1271" s="14"/>
      <c r="VHU1271" s="14"/>
      <c r="VHV1271" s="14"/>
      <c r="VHW1271" s="14"/>
      <c r="VHX1271" s="14"/>
      <c r="VHY1271" s="14"/>
      <c r="VHZ1271" s="14"/>
      <c r="VIA1271" s="14"/>
      <c r="VIB1271" s="14"/>
      <c r="VIC1271" s="14"/>
      <c r="VID1271" s="14"/>
      <c r="VIE1271" s="14"/>
      <c r="VIF1271" s="14"/>
      <c r="VIG1271" s="14"/>
      <c r="VIH1271" s="14"/>
      <c r="VII1271" s="14"/>
      <c r="VIJ1271" s="14"/>
      <c r="VIK1271" s="14"/>
      <c r="VIL1271" s="14"/>
      <c r="VIM1271" s="14"/>
      <c r="VIN1271" s="14"/>
      <c r="VIO1271" s="14"/>
      <c r="VIP1271" s="14"/>
      <c r="VIQ1271" s="14"/>
      <c r="VIR1271" s="14"/>
      <c r="VIS1271" s="14"/>
      <c r="VIT1271" s="14"/>
      <c r="VIU1271" s="14"/>
      <c r="VIV1271" s="14"/>
      <c r="VIW1271" s="14"/>
      <c r="VIX1271" s="14"/>
      <c r="VIY1271" s="14"/>
      <c r="VIZ1271" s="14"/>
      <c r="VJA1271" s="14"/>
      <c r="VJB1271" s="14"/>
      <c r="VJC1271" s="14"/>
      <c r="VJD1271" s="14"/>
      <c r="VJE1271" s="14"/>
      <c r="VJF1271" s="14"/>
      <c r="VJG1271" s="14"/>
      <c r="VJH1271" s="14"/>
      <c r="VJI1271" s="14"/>
      <c r="VJJ1271" s="14"/>
      <c r="VJK1271" s="14"/>
      <c r="VJL1271" s="14"/>
      <c r="VJM1271" s="14"/>
      <c r="VJN1271" s="14"/>
      <c r="VJO1271" s="14"/>
      <c r="VJP1271" s="14"/>
      <c r="VJQ1271" s="14"/>
      <c r="VJR1271" s="14"/>
      <c r="VJS1271" s="14"/>
      <c r="VJT1271" s="14"/>
      <c r="VJU1271" s="14"/>
      <c r="VJV1271" s="14"/>
      <c r="VJW1271" s="14"/>
      <c r="VJX1271" s="14"/>
      <c r="VJY1271" s="14"/>
      <c r="VJZ1271" s="14"/>
      <c r="VKA1271" s="14"/>
      <c r="VKB1271" s="14"/>
      <c r="VKC1271" s="14"/>
      <c r="VKD1271" s="14"/>
      <c r="VKE1271" s="14"/>
      <c r="VKF1271" s="14"/>
      <c r="VKG1271" s="14"/>
      <c r="VKH1271" s="14"/>
      <c r="VKI1271" s="14"/>
      <c r="VKJ1271" s="14"/>
      <c r="VKK1271" s="14"/>
      <c r="VKL1271" s="14"/>
      <c r="VKM1271" s="14"/>
      <c r="VKN1271" s="14"/>
      <c r="VKO1271" s="14"/>
      <c r="VKP1271" s="14"/>
      <c r="VKQ1271" s="14"/>
      <c r="VKR1271" s="14"/>
      <c r="VKS1271" s="14"/>
      <c r="VKT1271" s="14"/>
      <c r="VKU1271" s="14"/>
      <c r="VKV1271" s="14"/>
      <c r="VKW1271" s="14"/>
      <c r="VKX1271" s="14"/>
      <c r="VKY1271" s="14"/>
      <c r="VKZ1271" s="14"/>
      <c r="VLA1271" s="14"/>
      <c r="VLB1271" s="14"/>
      <c r="VLC1271" s="14"/>
      <c r="VLD1271" s="14"/>
      <c r="VLE1271" s="14"/>
      <c r="VLF1271" s="14"/>
      <c r="VLG1271" s="14"/>
      <c r="VLH1271" s="14"/>
      <c r="VLI1271" s="14"/>
      <c r="VLJ1271" s="14"/>
      <c r="VLK1271" s="14"/>
      <c r="VLL1271" s="14"/>
      <c r="VLM1271" s="14"/>
      <c r="VLN1271" s="14"/>
      <c r="VLO1271" s="14"/>
      <c r="VLP1271" s="14"/>
      <c r="VLQ1271" s="14"/>
      <c r="VLR1271" s="14"/>
      <c r="VLS1271" s="14"/>
      <c r="VLT1271" s="14"/>
      <c r="VLU1271" s="14"/>
      <c r="VLV1271" s="14"/>
      <c r="VLW1271" s="14"/>
      <c r="VLX1271" s="14"/>
      <c r="VLY1271" s="14"/>
      <c r="VLZ1271" s="14"/>
      <c r="VMA1271" s="14"/>
      <c r="VMB1271" s="14"/>
      <c r="VMC1271" s="14"/>
      <c r="VMD1271" s="14"/>
      <c r="VME1271" s="14"/>
      <c r="VMF1271" s="14"/>
      <c r="VMG1271" s="14"/>
      <c r="VMH1271" s="14"/>
      <c r="VMI1271" s="14"/>
      <c r="VMJ1271" s="14"/>
      <c r="VMK1271" s="14"/>
      <c r="VML1271" s="14"/>
      <c r="VMM1271" s="14"/>
      <c r="VMN1271" s="14"/>
      <c r="VMO1271" s="14"/>
      <c r="VMP1271" s="14"/>
      <c r="VMQ1271" s="14"/>
      <c r="VMR1271" s="14"/>
      <c r="VMS1271" s="14"/>
      <c r="VMT1271" s="14"/>
      <c r="VMU1271" s="14"/>
      <c r="VMV1271" s="14"/>
      <c r="VMW1271" s="14"/>
      <c r="VMX1271" s="14"/>
      <c r="VMY1271" s="14"/>
      <c r="VMZ1271" s="14"/>
      <c r="VNA1271" s="14"/>
      <c r="VNB1271" s="14"/>
      <c r="VNC1271" s="14"/>
      <c r="VND1271" s="14"/>
      <c r="VNE1271" s="14"/>
      <c r="VNF1271" s="14"/>
      <c r="VNG1271" s="14"/>
      <c r="VNH1271" s="14"/>
      <c r="VNI1271" s="14"/>
      <c r="VNJ1271" s="14"/>
      <c r="VNK1271" s="14"/>
      <c r="VNL1271" s="14"/>
      <c r="VNM1271" s="14"/>
      <c r="VNN1271" s="14"/>
      <c r="VNO1271" s="14"/>
      <c r="VNP1271" s="14"/>
      <c r="VNQ1271" s="14"/>
      <c r="VNR1271" s="14"/>
      <c r="VNS1271" s="14"/>
      <c r="VNT1271" s="14"/>
      <c r="VNU1271" s="14"/>
      <c r="VNV1271" s="14"/>
      <c r="VNW1271" s="14"/>
      <c r="VNX1271" s="14"/>
      <c r="VNY1271" s="14"/>
      <c r="VNZ1271" s="14"/>
      <c r="VOA1271" s="14"/>
      <c r="VOB1271" s="14"/>
      <c r="VOC1271" s="14"/>
      <c r="VOD1271" s="14"/>
      <c r="VOE1271" s="14"/>
      <c r="VOF1271" s="14"/>
      <c r="VOG1271" s="14"/>
      <c r="VOH1271" s="14"/>
      <c r="VOI1271" s="14"/>
      <c r="VOJ1271" s="14"/>
      <c r="VOK1271" s="14"/>
      <c r="VOL1271" s="14"/>
      <c r="VOM1271" s="14"/>
      <c r="VON1271" s="14"/>
      <c r="VOO1271" s="14"/>
      <c r="VOP1271" s="14"/>
      <c r="VOQ1271" s="14"/>
      <c r="VOR1271" s="14"/>
      <c r="VOS1271" s="14"/>
      <c r="VOT1271" s="14"/>
      <c r="VOU1271" s="14"/>
      <c r="VOV1271" s="14"/>
      <c r="VOW1271" s="14"/>
      <c r="VOX1271" s="14"/>
      <c r="VOY1271" s="14"/>
      <c r="VOZ1271" s="14"/>
      <c r="VPA1271" s="14"/>
      <c r="VPB1271" s="14"/>
      <c r="VPC1271" s="14"/>
      <c r="VPD1271" s="14"/>
      <c r="VPE1271" s="14"/>
      <c r="VPF1271" s="14"/>
      <c r="VPG1271" s="14"/>
      <c r="VPH1271" s="14"/>
      <c r="VPI1271" s="14"/>
      <c r="VPJ1271" s="14"/>
      <c r="VPK1271" s="14"/>
      <c r="VPL1271" s="14"/>
      <c r="VPM1271" s="14"/>
      <c r="VPN1271" s="14"/>
      <c r="VPO1271" s="14"/>
      <c r="VPP1271" s="14"/>
      <c r="VPQ1271" s="14"/>
      <c r="VPR1271" s="14"/>
      <c r="VPS1271" s="14"/>
      <c r="VPT1271" s="14"/>
      <c r="VPU1271" s="14"/>
      <c r="VPV1271" s="14"/>
      <c r="VPW1271" s="14"/>
      <c r="VPX1271" s="14"/>
      <c r="VPY1271" s="14"/>
      <c r="VPZ1271" s="14"/>
      <c r="VQA1271" s="14"/>
      <c r="VQB1271" s="14"/>
      <c r="VQC1271" s="14"/>
      <c r="VQD1271" s="14"/>
      <c r="VQE1271" s="14"/>
      <c r="VQF1271" s="14"/>
      <c r="VQG1271" s="14"/>
      <c r="VQH1271" s="14"/>
      <c r="VQI1271" s="14"/>
      <c r="VQJ1271" s="14"/>
      <c r="VQK1271" s="14"/>
      <c r="VQL1271" s="14"/>
      <c r="VQM1271" s="14"/>
      <c r="VQN1271" s="14"/>
      <c r="VQO1271" s="14"/>
      <c r="VQP1271" s="14"/>
      <c r="VQQ1271" s="14"/>
      <c r="VQR1271" s="14"/>
      <c r="VQS1271" s="14"/>
      <c r="VQT1271" s="14"/>
      <c r="VQU1271" s="14"/>
      <c r="VQV1271" s="14"/>
      <c r="VQW1271" s="14"/>
      <c r="VQX1271" s="14"/>
      <c r="VQY1271" s="14"/>
      <c r="VQZ1271" s="14"/>
      <c r="VRA1271" s="14"/>
      <c r="VRB1271" s="14"/>
      <c r="VRC1271" s="14"/>
      <c r="VRD1271" s="14"/>
      <c r="VRE1271" s="14"/>
      <c r="VRF1271" s="14"/>
      <c r="VRG1271" s="14"/>
      <c r="VRH1271" s="14"/>
      <c r="VRI1271" s="14"/>
      <c r="VRJ1271" s="14"/>
      <c r="VRK1271" s="14"/>
      <c r="VRL1271" s="14"/>
      <c r="VRM1271" s="14"/>
      <c r="VRN1271" s="14"/>
      <c r="VRO1271" s="14"/>
      <c r="VRP1271" s="14"/>
      <c r="VRQ1271" s="14"/>
      <c r="VRR1271" s="14"/>
      <c r="VRS1271" s="14"/>
      <c r="VRT1271" s="14"/>
      <c r="VRU1271" s="14"/>
      <c r="VRV1271" s="14"/>
      <c r="VRW1271" s="14"/>
      <c r="VRX1271" s="14"/>
      <c r="VRY1271" s="14"/>
      <c r="VRZ1271" s="14"/>
      <c r="VSA1271" s="14"/>
      <c r="VSB1271" s="14"/>
      <c r="VSC1271" s="14"/>
      <c r="VSD1271" s="14"/>
      <c r="VSE1271" s="14"/>
      <c r="VSF1271" s="14"/>
      <c r="VSG1271" s="14"/>
      <c r="VSH1271" s="14"/>
      <c r="VSI1271" s="14"/>
      <c r="VSJ1271" s="14"/>
      <c r="VSK1271" s="14"/>
      <c r="VSL1271" s="14"/>
      <c r="VSM1271" s="14"/>
      <c r="VSN1271" s="14"/>
      <c r="VSO1271" s="14"/>
      <c r="VSP1271" s="14"/>
      <c r="VSQ1271" s="14"/>
      <c r="VSR1271" s="14"/>
      <c r="VSS1271" s="14"/>
      <c r="VST1271" s="14"/>
      <c r="VSU1271" s="14"/>
      <c r="VSV1271" s="14"/>
      <c r="VSW1271" s="14"/>
      <c r="VSX1271" s="14"/>
      <c r="VSY1271" s="14"/>
      <c r="VSZ1271" s="14"/>
      <c r="VTA1271" s="14"/>
      <c r="VTB1271" s="14"/>
      <c r="VTC1271" s="14"/>
      <c r="VTD1271" s="14"/>
      <c r="VTE1271" s="14"/>
      <c r="VTF1271" s="14"/>
      <c r="VTG1271" s="14"/>
      <c r="VTH1271" s="14"/>
      <c r="VTI1271" s="14"/>
      <c r="VTJ1271" s="14"/>
      <c r="VTK1271" s="14"/>
      <c r="VTL1271" s="14"/>
      <c r="VTM1271" s="14"/>
      <c r="VTN1271" s="14"/>
      <c r="VTO1271" s="14"/>
      <c r="VTP1271" s="14"/>
      <c r="VTQ1271" s="14"/>
      <c r="VTR1271" s="14"/>
      <c r="VTS1271" s="14"/>
      <c r="VTT1271" s="14"/>
      <c r="VTU1271" s="14"/>
      <c r="VTV1271" s="14"/>
      <c r="VTW1271" s="14"/>
      <c r="VTX1271" s="14"/>
      <c r="VTY1271" s="14"/>
      <c r="VTZ1271" s="14"/>
      <c r="VUA1271" s="14"/>
      <c r="VUB1271" s="14"/>
      <c r="VUC1271" s="14"/>
      <c r="VUD1271" s="14"/>
      <c r="VUE1271" s="14"/>
      <c r="VUF1271" s="14"/>
      <c r="VUG1271" s="14"/>
      <c r="VUH1271" s="14"/>
      <c r="VUI1271" s="14"/>
      <c r="VUJ1271" s="14"/>
      <c r="VUK1271" s="14"/>
      <c r="VUL1271" s="14"/>
      <c r="VUM1271" s="14"/>
      <c r="VUN1271" s="14"/>
      <c r="VUO1271" s="14"/>
      <c r="VUP1271" s="14"/>
      <c r="VUQ1271" s="14"/>
      <c r="VUR1271" s="14"/>
      <c r="VUS1271" s="14"/>
      <c r="VUT1271" s="14"/>
      <c r="VUU1271" s="14"/>
      <c r="VUV1271" s="14"/>
      <c r="VUW1271" s="14"/>
      <c r="VUX1271" s="14"/>
      <c r="VUY1271" s="14"/>
      <c r="VUZ1271" s="14"/>
      <c r="VVA1271" s="14"/>
      <c r="VVB1271" s="14"/>
      <c r="VVC1271" s="14"/>
      <c r="VVD1271" s="14"/>
      <c r="VVE1271" s="14"/>
      <c r="VVF1271" s="14"/>
      <c r="VVG1271" s="14"/>
      <c r="VVH1271" s="14"/>
      <c r="VVI1271" s="14"/>
      <c r="VVJ1271" s="14"/>
      <c r="VVK1271" s="14"/>
      <c r="VVL1271" s="14"/>
      <c r="VVM1271" s="14"/>
      <c r="VVN1271" s="14"/>
      <c r="VVO1271" s="14"/>
      <c r="VVP1271" s="14"/>
      <c r="VVQ1271" s="14"/>
      <c r="VVR1271" s="14"/>
      <c r="VVS1271" s="14"/>
      <c r="VVT1271" s="14"/>
      <c r="VVU1271" s="14"/>
      <c r="VVV1271" s="14"/>
      <c r="VVW1271" s="14"/>
      <c r="VVX1271" s="14"/>
      <c r="VVY1271" s="14"/>
      <c r="VVZ1271" s="14"/>
      <c r="VWA1271" s="14"/>
      <c r="VWB1271" s="14"/>
      <c r="VWC1271" s="14"/>
      <c r="VWD1271" s="14"/>
      <c r="VWE1271" s="14"/>
      <c r="VWF1271" s="14"/>
      <c r="VWG1271" s="14"/>
      <c r="VWH1271" s="14"/>
      <c r="VWI1271" s="14"/>
      <c r="VWJ1271" s="14"/>
      <c r="VWK1271" s="14"/>
      <c r="VWL1271" s="14"/>
      <c r="VWM1271" s="14"/>
      <c r="VWN1271" s="14"/>
      <c r="VWO1271" s="14"/>
      <c r="VWP1271" s="14"/>
      <c r="VWQ1271" s="14"/>
      <c r="VWR1271" s="14"/>
      <c r="VWS1271" s="14"/>
      <c r="VWT1271" s="14"/>
      <c r="VWU1271" s="14"/>
      <c r="VWV1271" s="14"/>
      <c r="VWW1271" s="14"/>
      <c r="VWX1271" s="14"/>
      <c r="VWY1271" s="14"/>
      <c r="VWZ1271" s="14"/>
      <c r="VXA1271" s="14"/>
      <c r="VXB1271" s="14"/>
      <c r="VXC1271" s="14"/>
      <c r="VXD1271" s="14"/>
      <c r="VXE1271" s="14"/>
      <c r="VXF1271" s="14"/>
      <c r="VXG1271" s="14"/>
      <c r="VXH1271" s="14"/>
      <c r="VXI1271" s="14"/>
      <c r="VXJ1271" s="14"/>
      <c r="VXK1271" s="14"/>
      <c r="VXL1271" s="14"/>
      <c r="VXM1271" s="14"/>
      <c r="VXN1271" s="14"/>
      <c r="VXO1271" s="14"/>
      <c r="VXP1271" s="14"/>
      <c r="VXQ1271" s="14"/>
      <c r="VXR1271" s="14"/>
      <c r="VXS1271" s="14"/>
      <c r="VXT1271" s="14"/>
      <c r="VXU1271" s="14"/>
      <c r="VXV1271" s="14"/>
      <c r="VXW1271" s="14"/>
      <c r="VXX1271" s="14"/>
      <c r="VXY1271" s="14"/>
      <c r="VXZ1271" s="14"/>
      <c r="VYA1271" s="14"/>
      <c r="VYB1271" s="14"/>
      <c r="VYC1271" s="14"/>
      <c r="VYD1271" s="14"/>
      <c r="VYE1271" s="14"/>
      <c r="VYF1271" s="14"/>
      <c r="VYG1271" s="14"/>
      <c r="VYH1271" s="14"/>
      <c r="VYI1271" s="14"/>
      <c r="VYJ1271" s="14"/>
      <c r="VYK1271" s="14"/>
      <c r="VYL1271" s="14"/>
      <c r="VYM1271" s="14"/>
      <c r="VYN1271" s="14"/>
      <c r="VYO1271" s="14"/>
      <c r="VYP1271" s="14"/>
      <c r="VYQ1271" s="14"/>
      <c r="VYR1271" s="14"/>
      <c r="VYS1271" s="14"/>
      <c r="VYT1271" s="14"/>
      <c r="VYU1271" s="14"/>
      <c r="VYV1271" s="14"/>
      <c r="VYW1271" s="14"/>
      <c r="VYX1271" s="14"/>
      <c r="VYY1271" s="14"/>
      <c r="VYZ1271" s="14"/>
      <c r="VZA1271" s="14"/>
      <c r="VZB1271" s="14"/>
      <c r="VZC1271" s="14"/>
      <c r="VZD1271" s="14"/>
      <c r="VZE1271" s="14"/>
      <c r="VZF1271" s="14"/>
      <c r="VZG1271" s="14"/>
      <c r="VZH1271" s="14"/>
      <c r="VZI1271" s="14"/>
      <c r="VZJ1271" s="14"/>
      <c r="VZK1271" s="14"/>
      <c r="VZL1271" s="14"/>
      <c r="VZM1271" s="14"/>
      <c r="VZN1271" s="14"/>
      <c r="VZO1271" s="14"/>
      <c r="VZP1271" s="14"/>
      <c r="VZQ1271" s="14"/>
      <c r="VZR1271" s="14"/>
      <c r="VZS1271" s="14"/>
      <c r="VZT1271" s="14"/>
      <c r="VZU1271" s="14"/>
      <c r="VZV1271" s="14"/>
      <c r="VZW1271" s="14"/>
      <c r="VZX1271" s="14"/>
      <c r="VZY1271" s="14"/>
      <c r="VZZ1271" s="14"/>
      <c r="WAA1271" s="14"/>
      <c r="WAB1271" s="14"/>
      <c r="WAC1271" s="14"/>
      <c r="WAD1271" s="14"/>
      <c r="WAE1271" s="14"/>
      <c r="WAF1271" s="14"/>
      <c r="WAG1271" s="14"/>
      <c r="WAH1271" s="14"/>
      <c r="WAI1271" s="14"/>
      <c r="WAJ1271" s="14"/>
      <c r="WAK1271" s="14"/>
      <c r="WAL1271" s="14"/>
      <c r="WAM1271" s="14"/>
      <c r="WAN1271" s="14"/>
      <c r="WAO1271" s="14"/>
      <c r="WAP1271" s="14"/>
      <c r="WAQ1271" s="14"/>
      <c r="WAR1271" s="14"/>
      <c r="WAS1271" s="14"/>
      <c r="WAT1271" s="14"/>
      <c r="WAU1271" s="14"/>
      <c r="WAV1271" s="14"/>
      <c r="WAW1271" s="14"/>
      <c r="WAX1271" s="14"/>
      <c r="WAY1271" s="14"/>
      <c r="WAZ1271" s="14"/>
      <c r="WBA1271" s="14"/>
      <c r="WBB1271" s="14"/>
      <c r="WBC1271" s="14"/>
      <c r="WBD1271" s="14"/>
      <c r="WBE1271" s="14"/>
      <c r="WBF1271" s="14"/>
      <c r="WBG1271" s="14"/>
      <c r="WBH1271" s="14"/>
      <c r="WBI1271" s="14"/>
      <c r="WBJ1271" s="14"/>
      <c r="WBK1271" s="14"/>
      <c r="WBL1271" s="14"/>
      <c r="WBM1271" s="14"/>
      <c r="WBN1271" s="14"/>
      <c r="WBO1271" s="14"/>
      <c r="WBP1271" s="14"/>
      <c r="WBQ1271" s="14"/>
      <c r="WBR1271" s="14"/>
      <c r="WBS1271" s="14"/>
      <c r="WBT1271" s="14"/>
      <c r="WBU1271" s="14"/>
      <c r="WBV1271" s="14"/>
      <c r="WBW1271" s="14"/>
      <c r="WBX1271" s="14"/>
      <c r="WBY1271" s="14"/>
      <c r="WBZ1271" s="14"/>
      <c r="WCA1271" s="14"/>
      <c r="WCB1271" s="14"/>
      <c r="WCC1271" s="14"/>
      <c r="WCD1271" s="14"/>
      <c r="WCE1271" s="14"/>
      <c r="WCF1271" s="14"/>
      <c r="WCG1271" s="14"/>
      <c r="WCH1271" s="14"/>
      <c r="WCI1271" s="14"/>
      <c r="WCJ1271" s="14"/>
      <c r="WCK1271" s="14"/>
      <c r="WCL1271" s="14"/>
      <c r="WCM1271" s="14"/>
      <c r="WCN1271" s="14"/>
      <c r="WCO1271" s="14"/>
      <c r="WCP1271" s="14"/>
      <c r="WCQ1271" s="14"/>
      <c r="WCR1271" s="14"/>
      <c r="WCS1271" s="14"/>
      <c r="WCT1271" s="14"/>
      <c r="WCU1271" s="14"/>
      <c r="WCV1271" s="14"/>
      <c r="WCW1271" s="14"/>
      <c r="WCX1271" s="14"/>
      <c r="WCY1271" s="14"/>
      <c r="WCZ1271" s="14"/>
      <c r="WDA1271" s="14"/>
      <c r="WDB1271" s="14"/>
      <c r="WDC1271" s="14"/>
      <c r="WDD1271" s="14"/>
      <c r="WDE1271" s="14"/>
      <c r="WDF1271" s="14"/>
      <c r="WDG1271" s="14"/>
      <c r="WDH1271" s="14"/>
      <c r="WDI1271" s="14"/>
      <c r="WDJ1271" s="14"/>
      <c r="WDK1271" s="14"/>
      <c r="WDL1271" s="14"/>
      <c r="WDM1271" s="14"/>
      <c r="WDN1271" s="14"/>
      <c r="WDO1271" s="14"/>
      <c r="WDP1271" s="14"/>
      <c r="WDQ1271" s="14"/>
      <c r="WDR1271" s="14"/>
      <c r="WDS1271" s="14"/>
      <c r="WDT1271" s="14"/>
      <c r="WDU1271" s="14"/>
      <c r="WDV1271" s="14"/>
      <c r="WDW1271" s="14"/>
      <c r="WDX1271" s="14"/>
      <c r="WDY1271" s="14"/>
      <c r="WDZ1271" s="14"/>
      <c r="WEA1271" s="14"/>
      <c r="WEB1271" s="14"/>
      <c r="WEC1271" s="14"/>
      <c r="WED1271" s="14"/>
      <c r="WEE1271" s="14"/>
      <c r="WEF1271" s="14"/>
      <c r="WEG1271" s="14"/>
      <c r="WEH1271" s="14"/>
      <c r="WEI1271" s="14"/>
      <c r="WEJ1271" s="14"/>
      <c r="WEK1271" s="14"/>
      <c r="WEL1271" s="14"/>
      <c r="WEM1271" s="14"/>
      <c r="WEN1271" s="14"/>
      <c r="WEO1271" s="14"/>
      <c r="WEP1271" s="14"/>
      <c r="WEQ1271" s="14"/>
      <c r="WER1271" s="14"/>
      <c r="WES1271" s="14"/>
      <c r="WET1271" s="14"/>
      <c r="WEU1271" s="14"/>
      <c r="WEV1271" s="14"/>
      <c r="WEW1271" s="14"/>
      <c r="WEX1271" s="14"/>
      <c r="WEY1271" s="14"/>
      <c r="WEZ1271" s="14"/>
      <c r="WFA1271" s="14"/>
      <c r="WFB1271" s="14"/>
      <c r="WFC1271" s="14"/>
      <c r="WFD1271" s="14"/>
      <c r="WFE1271" s="14"/>
      <c r="WFF1271" s="14"/>
      <c r="WFG1271" s="14"/>
      <c r="WFH1271" s="14"/>
      <c r="WFI1271" s="14"/>
      <c r="WFJ1271" s="14"/>
      <c r="WFK1271" s="14"/>
      <c r="WFL1271" s="14"/>
      <c r="WFM1271" s="14"/>
      <c r="WFN1271" s="14"/>
      <c r="WFO1271" s="14"/>
      <c r="WFP1271" s="14"/>
      <c r="WFQ1271" s="14"/>
      <c r="WFR1271" s="14"/>
      <c r="WFS1271" s="14"/>
      <c r="WFT1271" s="14"/>
      <c r="WFU1271" s="14"/>
      <c r="WFV1271" s="14"/>
      <c r="WFW1271" s="14"/>
      <c r="WFX1271" s="14"/>
      <c r="WFY1271" s="14"/>
      <c r="WFZ1271" s="14"/>
      <c r="WGA1271" s="14"/>
      <c r="WGB1271" s="14"/>
      <c r="WGC1271" s="14"/>
      <c r="WGD1271" s="14"/>
      <c r="WGE1271" s="14"/>
      <c r="WGF1271" s="14"/>
      <c r="WGG1271" s="14"/>
      <c r="WGH1271" s="14"/>
      <c r="WGI1271" s="14"/>
      <c r="WGJ1271" s="14"/>
      <c r="WGK1271" s="14"/>
      <c r="WGL1271" s="14"/>
      <c r="WGM1271" s="14"/>
      <c r="WGN1271" s="14"/>
      <c r="WGO1271" s="14"/>
      <c r="WGP1271" s="14"/>
      <c r="WGQ1271" s="14"/>
      <c r="WGR1271" s="14"/>
      <c r="WGS1271" s="14"/>
      <c r="WGT1271" s="14"/>
      <c r="WGU1271" s="14"/>
      <c r="WGV1271" s="14"/>
      <c r="WGW1271" s="14"/>
      <c r="WGX1271" s="14"/>
      <c r="WGY1271" s="14"/>
      <c r="WGZ1271" s="14"/>
      <c r="WHA1271" s="14"/>
      <c r="WHB1271" s="14"/>
      <c r="WHC1271" s="14"/>
      <c r="WHD1271" s="14"/>
      <c r="WHE1271" s="14"/>
      <c r="WHF1271" s="14"/>
      <c r="WHG1271" s="14"/>
      <c r="WHH1271" s="14"/>
      <c r="WHI1271" s="14"/>
      <c r="WHJ1271" s="14"/>
      <c r="WHK1271" s="14"/>
      <c r="WHL1271" s="14"/>
      <c r="WHM1271" s="14"/>
      <c r="WHN1271" s="14"/>
      <c r="WHO1271" s="14"/>
      <c r="WHP1271" s="14"/>
      <c r="WHQ1271" s="14"/>
      <c r="WHR1271" s="14"/>
      <c r="WHS1271" s="14"/>
      <c r="WHT1271" s="14"/>
      <c r="WHU1271" s="14"/>
      <c r="WHV1271" s="14"/>
      <c r="WHW1271" s="14"/>
      <c r="WHX1271" s="14"/>
      <c r="WHY1271" s="14"/>
      <c r="WHZ1271" s="14"/>
      <c r="WIA1271" s="14"/>
      <c r="WIB1271" s="14"/>
      <c r="WIC1271" s="14"/>
      <c r="WID1271" s="14"/>
      <c r="WIE1271" s="14"/>
      <c r="WIF1271" s="14"/>
      <c r="WIG1271" s="14"/>
      <c r="WIH1271" s="14"/>
      <c r="WII1271" s="14"/>
      <c r="WIJ1271" s="14"/>
      <c r="WIK1271" s="14"/>
      <c r="WIL1271" s="14"/>
      <c r="WIM1271" s="14"/>
      <c r="WIN1271" s="14"/>
      <c r="WIO1271" s="14"/>
      <c r="WIP1271" s="14"/>
      <c r="WIQ1271" s="14"/>
      <c r="WIR1271" s="14"/>
      <c r="WIS1271" s="14"/>
      <c r="WIT1271" s="14"/>
      <c r="WIU1271" s="14"/>
      <c r="WIV1271" s="14"/>
      <c r="WIW1271" s="14"/>
      <c r="WIX1271" s="14"/>
      <c r="WIY1271" s="14"/>
      <c r="WIZ1271" s="14"/>
      <c r="WJA1271" s="14"/>
      <c r="WJB1271" s="14"/>
      <c r="WJC1271" s="14"/>
      <c r="WJD1271" s="14"/>
      <c r="WJE1271" s="14"/>
      <c r="WJF1271" s="14"/>
      <c r="WJG1271" s="14"/>
      <c r="WJH1271" s="14"/>
      <c r="WJI1271" s="14"/>
      <c r="WJJ1271" s="14"/>
      <c r="WJK1271" s="14"/>
      <c r="WJL1271" s="14"/>
      <c r="WJM1271" s="14"/>
      <c r="WJN1271" s="14"/>
      <c r="WJO1271" s="14"/>
      <c r="WJP1271" s="14"/>
      <c r="WJQ1271" s="14"/>
      <c r="WJR1271" s="14"/>
      <c r="WJS1271" s="14"/>
      <c r="WJT1271" s="14"/>
      <c r="WJU1271" s="14"/>
      <c r="WJV1271" s="14"/>
      <c r="WJW1271" s="14"/>
      <c r="WJX1271" s="14"/>
      <c r="WJY1271" s="14"/>
      <c r="WJZ1271" s="14"/>
      <c r="WKA1271" s="14"/>
      <c r="WKB1271" s="14"/>
      <c r="WKC1271" s="14"/>
      <c r="WKD1271" s="14"/>
      <c r="WKE1271" s="14"/>
      <c r="WKF1271" s="14"/>
      <c r="WKG1271" s="14"/>
      <c r="WKH1271" s="14"/>
      <c r="WKI1271" s="14"/>
      <c r="WKJ1271" s="14"/>
      <c r="WKK1271" s="14"/>
      <c r="WKL1271" s="14"/>
      <c r="WKM1271" s="14"/>
      <c r="WKN1271" s="14"/>
      <c r="WKO1271" s="14"/>
      <c r="WKP1271" s="14"/>
      <c r="WKQ1271" s="14"/>
      <c r="WKR1271" s="14"/>
      <c r="WKS1271" s="14"/>
      <c r="WKT1271" s="14"/>
      <c r="WKU1271" s="14"/>
      <c r="WKV1271" s="14"/>
      <c r="WKW1271" s="14"/>
      <c r="WKX1271" s="14"/>
      <c r="WKY1271" s="14"/>
      <c r="WKZ1271" s="14"/>
      <c r="WLA1271" s="14"/>
      <c r="WLB1271" s="14"/>
      <c r="WLC1271" s="14"/>
      <c r="WLD1271" s="14"/>
      <c r="WLE1271" s="14"/>
      <c r="WLF1271" s="14"/>
      <c r="WLG1271" s="14"/>
      <c r="WLH1271" s="14"/>
      <c r="WLI1271" s="14"/>
      <c r="WLJ1271" s="14"/>
      <c r="WLK1271" s="14"/>
      <c r="WLL1271" s="14"/>
      <c r="WLM1271" s="14"/>
      <c r="WLN1271" s="14"/>
      <c r="WLO1271" s="14"/>
      <c r="WLP1271" s="14"/>
      <c r="WLQ1271" s="14"/>
      <c r="WLR1271" s="14"/>
      <c r="WLS1271" s="14"/>
      <c r="WLT1271" s="14"/>
      <c r="WLU1271" s="14"/>
      <c r="WLV1271" s="14"/>
      <c r="WLW1271" s="14"/>
      <c r="WLX1271" s="14"/>
      <c r="WLY1271" s="14"/>
      <c r="WLZ1271" s="14"/>
      <c r="WMA1271" s="14"/>
      <c r="WMB1271" s="14"/>
      <c r="WMC1271" s="14"/>
      <c r="WMD1271" s="14"/>
      <c r="WME1271" s="14"/>
      <c r="WMF1271" s="14"/>
      <c r="WMG1271" s="14"/>
      <c r="WMH1271" s="14"/>
      <c r="WMI1271" s="14"/>
      <c r="WMJ1271" s="14"/>
      <c r="WMK1271" s="14"/>
      <c r="WML1271" s="14"/>
      <c r="WMM1271" s="14"/>
      <c r="WMN1271" s="14"/>
      <c r="WMO1271" s="14"/>
      <c r="WMP1271" s="14"/>
      <c r="WMQ1271" s="14"/>
      <c r="WMR1271" s="14"/>
      <c r="WMS1271" s="14"/>
      <c r="WMT1271" s="14"/>
      <c r="WMU1271" s="14"/>
      <c r="WMV1271" s="14"/>
      <c r="WMW1271" s="14"/>
      <c r="WMX1271" s="14"/>
      <c r="WMY1271" s="14"/>
      <c r="WMZ1271" s="14"/>
      <c r="WNA1271" s="14"/>
      <c r="WNB1271" s="14"/>
      <c r="WNC1271" s="14"/>
      <c r="WND1271" s="14"/>
      <c r="WNE1271" s="14"/>
      <c r="WNF1271" s="14"/>
      <c r="WNG1271" s="14"/>
      <c r="WNH1271" s="14"/>
      <c r="WNI1271" s="14"/>
      <c r="WNJ1271" s="14"/>
      <c r="WNK1271" s="14"/>
      <c r="WNL1271" s="14"/>
      <c r="WNM1271" s="14"/>
      <c r="WNN1271" s="14"/>
      <c r="WNO1271" s="14"/>
      <c r="WNP1271" s="14"/>
      <c r="WNQ1271" s="14"/>
      <c r="WNR1271" s="14"/>
      <c r="WNS1271" s="14"/>
      <c r="WNT1271" s="14"/>
      <c r="WNU1271" s="14"/>
      <c r="WNV1271" s="14"/>
      <c r="WNW1271" s="14"/>
      <c r="WNX1271" s="14"/>
      <c r="WNY1271" s="14"/>
      <c r="WNZ1271" s="14"/>
      <c r="WOA1271" s="14"/>
      <c r="WOB1271" s="14"/>
      <c r="WOC1271" s="14"/>
      <c r="WOD1271" s="14"/>
      <c r="WOE1271" s="14"/>
      <c r="WOF1271" s="14"/>
      <c r="WOG1271" s="14"/>
      <c r="WOH1271" s="14"/>
      <c r="WOI1271" s="14"/>
      <c r="WOJ1271" s="14"/>
      <c r="WOK1271" s="14"/>
      <c r="WOL1271" s="14"/>
      <c r="WOM1271" s="14"/>
      <c r="WON1271" s="14"/>
      <c r="WOO1271" s="14"/>
      <c r="WOP1271" s="14"/>
      <c r="WOQ1271" s="14"/>
      <c r="WOR1271" s="14"/>
      <c r="WOS1271" s="14"/>
      <c r="WOT1271" s="14"/>
      <c r="WOU1271" s="14"/>
      <c r="WOV1271" s="14"/>
      <c r="WOW1271" s="14"/>
      <c r="WOX1271" s="14"/>
      <c r="WOY1271" s="14"/>
      <c r="WOZ1271" s="14"/>
      <c r="WPA1271" s="14"/>
      <c r="WPB1271" s="14"/>
      <c r="WPC1271" s="14"/>
      <c r="WPD1271" s="14"/>
      <c r="WPE1271" s="14"/>
      <c r="WPF1271" s="14"/>
      <c r="WPG1271" s="14"/>
      <c r="WPH1271" s="14"/>
      <c r="WPI1271" s="14"/>
      <c r="WPJ1271" s="14"/>
      <c r="WPK1271" s="14"/>
      <c r="WPL1271" s="14"/>
      <c r="WPM1271" s="14"/>
      <c r="WPN1271" s="14"/>
      <c r="WPO1271" s="14"/>
      <c r="WPP1271" s="14"/>
      <c r="WPQ1271" s="14"/>
      <c r="WPR1271" s="14"/>
      <c r="WPS1271" s="14"/>
      <c r="WPT1271" s="14"/>
      <c r="WPU1271" s="14"/>
      <c r="WPV1271" s="14"/>
      <c r="WPW1271" s="14"/>
      <c r="WPX1271" s="14"/>
      <c r="WPY1271" s="14"/>
      <c r="WPZ1271" s="14"/>
      <c r="WQA1271" s="14"/>
      <c r="WQB1271" s="14"/>
      <c r="WQC1271" s="14"/>
      <c r="WQD1271" s="14"/>
      <c r="WQE1271" s="14"/>
      <c r="WQF1271" s="14"/>
      <c r="WQG1271" s="14"/>
      <c r="WQH1271" s="14"/>
      <c r="WQI1271" s="14"/>
      <c r="WQJ1271" s="14"/>
      <c r="WQK1271" s="14"/>
      <c r="WQL1271" s="14"/>
      <c r="WQM1271" s="14"/>
      <c r="WQN1271" s="14"/>
      <c r="WQO1271" s="14"/>
      <c r="WQP1271" s="14"/>
      <c r="WQQ1271" s="14"/>
      <c r="WQR1271" s="14"/>
      <c r="WQS1271" s="14"/>
      <c r="WQT1271" s="14"/>
      <c r="WQU1271" s="14"/>
      <c r="WQV1271" s="14"/>
      <c r="WQW1271" s="14"/>
      <c r="WQX1271" s="14"/>
      <c r="WQY1271" s="14"/>
      <c r="WQZ1271" s="14"/>
      <c r="WRA1271" s="14"/>
      <c r="WRB1271" s="14"/>
      <c r="WRC1271" s="14"/>
      <c r="WRD1271" s="14"/>
      <c r="WRE1271" s="14"/>
      <c r="WRF1271" s="14"/>
      <c r="WRG1271" s="14"/>
      <c r="WRH1271" s="14"/>
      <c r="WRI1271" s="14"/>
      <c r="WRJ1271" s="14"/>
      <c r="WRK1271" s="14"/>
      <c r="WRL1271" s="14"/>
      <c r="WRM1271" s="14"/>
      <c r="WRN1271" s="14"/>
      <c r="WRO1271" s="14"/>
      <c r="WRP1271" s="14"/>
      <c r="WRQ1271" s="14"/>
      <c r="WRR1271" s="14"/>
      <c r="WRS1271" s="14"/>
      <c r="WRT1271" s="14"/>
      <c r="WRU1271" s="14"/>
      <c r="WRV1271" s="14"/>
      <c r="WRW1271" s="14"/>
      <c r="WRX1271" s="14"/>
      <c r="WRY1271" s="14"/>
      <c r="WRZ1271" s="14"/>
      <c r="WSA1271" s="14"/>
      <c r="WSB1271" s="14"/>
      <c r="WSC1271" s="14"/>
      <c r="WSD1271" s="14"/>
      <c r="WSE1271" s="14"/>
      <c r="WSF1271" s="14"/>
      <c r="WSG1271" s="14"/>
      <c r="WSH1271" s="14"/>
      <c r="WSI1271" s="14"/>
      <c r="WSJ1271" s="14"/>
      <c r="WSK1271" s="14"/>
      <c r="WSL1271" s="14"/>
      <c r="WSM1271" s="14"/>
      <c r="WSN1271" s="14"/>
      <c r="WSO1271" s="14"/>
      <c r="WSP1271" s="14"/>
      <c r="WSQ1271" s="14"/>
      <c r="WSR1271" s="14"/>
      <c r="WSS1271" s="14"/>
      <c r="WST1271" s="14"/>
      <c r="WSU1271" s="14"/>
      <c r="WSV1271" s="14"/>
      <c r="WSW1271" s="14"/>
      <c r="WSX1271" s="14"/>
      <c r="WSY1271" s="14"/>
      <c r="WSZ1271" s="14"/>
      <c r="WTA1271" s="14"/>
      <c r="WTB1271" s="14"/>
      <c r="WTC1271" s="14"/>
      <c r="WTD1271" s="14"/>
      <c r="WTE1271" s="14"/>
      <c r="WTF1271" s="14"/>
      <c r="WTG1271" s="14"/>
      <c r="WTH1271" s="14"/>
      <c r="WTI1271" s="14"/>
      <c r="WTJ1271" s="14"/>
      <c r="WTK1271" s="14"/>
      <c r="WTL1271" s="14"/>
      <c r="WTM1271" s="14"/>
      <c r="WTN1271" s="14"/>
      <c r="WTO1271" s="14"/>
      <c r="WTP1271" s="14"/>
      <c r="WTQ1271" s="14"/>
      <c r="WTR1271" s="14"/>
      <c r="WTS1271" s="14"/>
      <c r="WTT1271" s="14"/>
      <c r="WTU1271" s="14"/>
      <c r="WTV1271" s="14"/>
      <c r="WTW1271" s="14"/>
      <c r="WTX1271" s="14"/>
      <c r="WTY1271" s="14"/>
      <c r="WTZ1271" s="14"/>
      <c r="WUA1271" s="14"/>
      <c r="WUB1271" s="14"/>
      <c r="WUC1271" s="14"/>
      <c r="WUD1271" s="14"/>
      <c r="WUE1271" s="14"/>
      <c r="WUF1271" s="14"/>
      <c r="WUG1271" s="14"/>
      <c r="WUH1271" s="14"/>
      <c r="WUI1271" s="14"/>
      <c r="WUJ1271" s="14"/>
      <c r="WUK1271" s="14"/>
      <c r="WUL1271" s="14"/>
      <c r="WUM1271" s="14"/>
      <c r="WUN1271" s="14"/>
      <c r="WUO1271" s="14"/>
      <c r="WUP1271" s="14"/>
      <c r="WUQ1271" s="14"/>
      <c r="WUR1271" s="14"/>
      <c r="WUS1271" s="14"/>
      <c r="WUT1271" s="14"/>
      <c r="WUU1271" s="14"/>
      <c r="WUV1271" s="14"/>
      <c r="WUW1271" s="14"/>
      <c r="WUX1271" s="14"/>
      <c r="WUY1271" s="14"/>
      <c r="WUZ1271" s="14"/>
      <c r="WVA1271" s="14"/>
      <c r="WVB1271" s="14"/>
      <c r="WVC1271" s="14"/>
      <c r="WVD1271" s="14"/>
      <c r="WVE1271" s="14"/>
      <c r="WVF1271" s="14"/>
      <c r="WVG1271" s="14"/>
      <c r="WVH1271" s="14"/>
      <c r="WVI1271" s="14"/>
      <c r="WVJ1271" s="14"/>
      <c r="WVK1271" s="14"/>
      <c r="WVL1271" s="14"/>
      <c r="WVM1271" s="14"/>
      <c r="WVN1271" s="14"/>
      <c r="WVO1271" s="14"/>
      <c r="WVP1271" s="14"/>
      <c r="WVQ1271" s="14"/>
      <c r="WVR1271" s="14"/>
      <c r="WVS1271" s="14"/>
      <c r="WVT1271" s="14"/>
      <c r="WVU1271" s="14"/>
      <c r="WVV1271" s="14"/>
      <c r="WVW1271" s="14"/>
      <c r="WVX1271" s="14"/>
      <c r="WVY1271" s="14"/>
      <c r="WVZ1271" s="14"/>
      <c r="WWA1271" s="14"/>
      <c r="WWB1271" s="14"/>
      <c r="WWC1271" s="14"/>
      <c r="WWD1271" s="14"/>
      <c r="WWE1271" s="14"/>
      <c r="WWF1271" s="14"/>
      <c r="WWG1271" s="14"/>
      <c r="WWH1271" s="14"/>
      <c r="WWI1271" s="14"/>
      <c r="WWJ1271" s="14"/>
      <c r="WWK1271" s="14"/>
      <c r="WWL1271" s="14"/>
      <c r="WWM1271" s="14"/>
      <c r="WWN1271" s="14"/>
      <c r="WWO1271" s="14"/>
      <c r="WWP1271" s="14"/>
      <c r="WWQ1271" s="14"/>
      <c r="WWR1271" s="14"/>
      <c r="WWS1271" s="14"/>
      <c r="WWT1271" s="14"/>
      <c r="WWU1271" s="14"/>
      <c r="WWV1271" s="14"/>
      <c r="WWW1271" s="14"/>
      <c r="WWX1271" s="14"/>
      <c r="WWY1271" s="14"/>
      <c r="WWZ1271" s="14"/>
      <c r="WXA1271" s="14"/>
      <c r="WXB1271" s="14"/>
      <c r="WXC1271" s="14"/>
      <c r="WXD1271" s="14"/>
      <c r="WXE1271" s="14"/>
      <c r="WXF1271" s="14"/>
      <c r="WXG1271" s="14"/>
      <c r="WXH1271" s="14"/>
      <c r="WXI1271" s="14"/>
      <c r="WXJ1271" s="14"/>
      <c r="WXK1271" s="14"/>
      <c r="WXL1271" s="14"/>
      <c r="WXM1271" s="14"/>
      <c r="WXN1271" s="14"/>
      <c r="WXO1271" s="14"/>
      <c r="WXP1271" s="14"/>
      <c r="WXQ1271" s="14"/>
      <c r="WXR1271" s="14"/>
      <c r="WXS1271" s="14"/>
      <c r="WXT1271" s="14"/>
      <c r="WXU1271" s="14"/>
      <c r="WXV1271" s="14"/>
      <c r="WXW1271" s="14"/>
      <c r="WXX1271" s="14"/>
      <c r="WXY1271" s="14"/>
      <c r="WXZ1271" s="14"/>
      <c r="WYA1271" s="14"/>
      <c r="WYB1271" s="14"/>
      <c r="WYC1271" s="14"/>
      <c r="WYD1271" s="14"/>
      <c r="WYE1271" s="14"/>
      <c r="WYF1271" s="14"/>
      <c r="WYG1271" s="14"/>
      <c r="WYH1271" s="14"/>
      <c r="WYI1271" s="14"/>
      <c r="WYJ1271" s="14"/>
      <c r="WYK1271" s="14"/>
      <c r="WYL1271" s="14"/>
      <c r="WYM1271" s="14"/>
      <c r="WYN1271" s="14"/>
      <c r="WYO1271" s="14"/>
      <c r="WYP1271" s="14"/>
      <c r="WYQ1271" s="14"/>
      <c r="WYR1271" s="14"/>
      <c r="WYS1271" s="14"/>
      <c r="WYT1271" s="14"/>
      <c r="WYU1271" s="14"/>
      <c r="WYV1271" s="14"/>
      <c r="WYW1271" s="14"/>
      <c r="WYX1271" s="14"/>
      <c r="WYY1271" s="14"/>
      <c r="WYZ1271" s="14"/>
      <c r="WZA1271" s="14"/>
      <c r="WZB1271" s="14"/>
      <c r="WZC1271" s="14"/>
      <c r="WZD1271" s="14"/>
      <c r="WZE1271" s="14"/>
      <c r="WZF1271" s="14"/>
      <c r="WZG1271" s="14"/>
      <c r="WZH1271" s="14"/>
      <c r="WZI1271" s="14"/>
      <c r="WZJ1271" s="14"/>
      <c r="WZK1271" s="14"/>
      <c r="WZL1271" s="14"/>
      <c r="WZM1271" s="14"/>
      <c r="WZN1271" s="14"/>
      <c r="WZO1271" s="14"/>
      <c r="WZP1271" s="14"/>
      <c r="WZQ1271" s="14"/>
      <c r="WZR1271" s="14"/>
      <c r="WZS1271" s="14"/>
      <c r="WZT1271" s="14"/>
      <c r="WZU1271" s="14"/>
      <c r="WZV1271" s="14"/>
      <c r="WZW1271" s="14"/>
      <c r="WZX1271" s="14"/>
      <c r="WZY1271" s="14"/>
      <c r="WZZ1271" s="14"/>
      <c r="XAA1271" s="14"/>
      <c r="XAB1271" s="14"/>
      <c r="XAC1271" s="14"/>
      <c r="XAD1271" s="14"/>
      <c r="XAE1271" s="14"/>
      <c r="XAF1271" s="14"/>
      <c r="XAG1271" s="14"/>
      <c r="XAH1271" s="14"/>
      <c r="XAI1271" s="14"/>
      <c r="XAJ1271" s="14"/>
      <c r="XAK1271" s="14"/>
      <c r="XAL1271" s="14"/>
      <c r="XAM1271" s="14"/>
      <c r="XAN1271" s="14"/>
      <c r="XAO1271" s="14"/>
      <c r="XAP1271" s="14"/>
      <c r="XAQ1271" s="14"/>
      <c r="XAR1271" s="14"/>
      <c r="XAS1271" s="14"/>
      <c r="XAT1271" s="14"/>
      <c r="XAU1271" s="14"/>
      <c r="XAV1271" s="14"/>
      <c r="XAW1271" s="14"/>
      <c r="XAX1271" s="14"/>
      <c r="XAY1271" s="14"/>
      <c r="XAZ1271" s="14"/>
      <c r="XBA1271" s="14"/>
      <c r="XBB1271" s="14"/>
      <c r="XBC1271" s="14"/>
      <c r="XBD1271" s="14"/>
      <c r="XBE1271" s="14"/>
      <c r="XBF1271" s="14"/>
      <c r="XBG1271" s="14"/>
      <c r="XBH1271" s="14"/>
      <c r="XBI1271" s="14"/>
      <c r="XBJ1271" s="14"/>
      <c r="XBK1271" s="14"/>
      <c r="XBL1271" s="14"/>
      <c r="XBM1271" s="14"/>
      <c r="XBN1271" s="14"/>
      <c r="XBO1271" s="14"/>
      <c r="XBP1271" s="14"/>
      <c r="XBQ1271" s="14"/>
      <c r="XBR1271" s="14"/>
      <c r="XBS1271" s="14"/>
      <c r="XBT1271" s="14"/>
      <c r="XBU1271" s="14"/>
      <c r="XBV1271" s="14"/>
      <c r="XBW1271" s="14"/>
      <c r="XBX1271" s="14"/>
      <c r="XBY1271" s="14"/>
      <c r="XBZ1271" s="14"/>
      <c r="XCA1271" s="14"/>
      <c r="XCB1271" s="14"/>
      <c r="XCC1271" s="14"/>
      <c r="XCD1271" s="14"/>
      <c r="XCE1271" s="14"/>
      <c r="XCF1271" s="14"/>
      <c r="XCG1271" s="14"/>
      <c r="XCH1271" s="14"/>
      <c r="XCI1271" s="14"/>
      <c r="XCJ1271" s="14"/>
      <c r="XCK1271" s="14"/>
      <c r="XCL1271" s="14"/>
      <c r="XCM1271" s="14"/>
      <c r="XCN1271" s="14"/>
      <c r="XCO1271" s="14"/>
      <c r="XCP1271" s="14"/>
      <c r="XCQ1271" s="14"/>
      <c r="XCR1271" s="14"/>
      <c r="XCS1271" s="14"/>
      <c r="XCT1271" s="14"/>
      <c r="XCU1271" s="14"/>
      <c r="XCV1271" s="14"/>
      <c r="XCW1271" s="14"/>
      <c r="XCX1271" s="14"/>
      <c r="XCY1271" s="14"/>
      <c r="XCZ1271" s="14"/>
      <c r="XDA1271" s="14"/>
      <c r="XDB1271" s="14"/>
      <c r="XDC1271" s="14"/>
      <c r="XDD1271" s="14"/>
      <c r="XDE1271" s="14"/>
      <c r="XDF1271" s="14"/>
      <c r="XDG1271" s="14"/>
      <c r="XDH1271" s="14"/>
      <c r="XDI1271" s="14"/>
      <c r="XDJ1271" s="14"/>
      <c r="XDK1271" s="14"/>
      <c r="XDL1271" s="14"/>
      <c r="XDM1271" s="14"/>
      <c r="XDN1271" s="14"/>
      <c r="XDO1271" s="14"/>
      <c r="XDP1271" s="14"/>
      <c r="XDQ1271" s="14"/>
      <c r="XDR1271" s="14"/>
      <c r="XDS1271" s="14"/>
      <c r="XDT1271" s="14"/>
      <c r="XDU1271" s="14"/>
      <c r="XDV1271" s="14"/>
      <c r="XDW1271" s="14"/>
      <c r="XDX1271" s="14"/>
      <c r="XDY1271" s="14"/>
      <c r="XDZ1271" s="14"/>
      <c r="XEA1271" s="14"/>
      <c r="XEB1271" s="14"/>
      <c r="XEC1271" s="14"/>
      <c r="XED1271" s="14"/>
      <c r="XEE1271" s="14"/>
      <c r="XEF1271" s="14"/>
      <c r="XEG1271" s="14"/>
      <c r="XEH1271" s="14"/>
      <c r="XEI1271" s="14"/>
      <c r="XEJ1271" s="14"/>
      <c r="XEK1271" s="14"/>
      <c r="XEL1271" s="14"/>
      <c r="XEM1271" s="14"/>
      <c r="XEN1271" s="14"/>
      <c r="XEO1271" s="14"/>
      <c r="XEP1271" s="14"/>
      <c r="XEQ1271" s="14"/>
      <c r="XER1271" s="14"/>
      <c r="XES1271" s="14"/>
      <c r="XET1271" s="14"/>
      <c r="XEU1271" s="14"/>
      <c r="XEV1271" s="14"/>
      <c r="XEW1271" s="14"/>
      <c r="XEX1271" s="14"/>
      <c r="XEY1271" s="14"/>
      <c r="XEZ1271" s="14"/>
      <c r="XFA1271" s="14"/>
    </row>
    <row r="1272" spans="1:16381" ht="22.5" customHeight="1" x14ac:dyDescent="0.25">
      <c r="A1272" s="68"/>
      <c r="B1272" s="25"/>
      <c r="C1272" s="200" t="s">
        <v>64</v>
      </c>
      <c r="D1272" s="25"/>
      <c r="E1272" s="111"/>
      <c r="F1272" s="111"/>
      <c r="G1272" s="25"/>
      <c r="H1272" s="25"/>
      <c r="I1272" s="142">
        <f>I1273+I1277+I1282</f>
        <v>205102.31000000014</v>
      </c>
      <c r="J1272" s="142">
        <f t="shared" ref="J1272:AF1272" si="319">J1273+J1277+J1282</f>
        <v>139285.71</v>
      </c>
      <c r="K1272" s="142">
        <f t="shared" si="319"/>
        <v>138646.40999999997</v>
      </c>
      <c r="L1272" s="103">
        <f t="shared" si="319"/>
        <v>7843</v>
      </c>
      <c r="M1272" s="142">
        <f t="shared" si="319"/>
        <v>228128055.92000008</v>
      </c>
      <c r="N1272" s="142"/>
      <c r="O1272" s="142"/>
      <c r="P1272" s="142"/>
      <c r="Q1272" s="142">
        <f>M1272</f>
        <v>228128055.92000008</v>
      </c>
      <c r="R1272" s="142">
        <f t="shared" si="319"/>
        <v>52292910.899999999</v>
      </c>
      <c r="S1272" s="103"/>
      <c r="T1272" s="142"/>
      <c r="U1272" s="142">
        <f t="shared" si="319"/>
        <v>32253.399999999991</v>
      </c>
      <c r="V1272" s="142">
        <f t="shared" si="319"/>
        <v>168362248.20000002</v>
      </c>
      <c r="W1272" s="142"/>
      <c r="X1272" s="142"/>
      <c r="Y1272" s="142">
        <f t="shared" si="319"/>
        <v>2064</v>
      </c>
      <c r="Z1272" s="142">
        <f t="shared" si="319"/>
        <v>2932944</v>
      </c>
      <c r="AA1272" s="142">
        <f t="shared" si="319"/>
        <v>1517.52</v>
      </c>
      <c r="AB1272" s="142">
        <f t="shared" si="319"/>
        <v>4062401.0399999991</v>
      </c>
      <c r="AC1272" s="142"/>
      <c r="AD1272" s="142"/>
      <c r="AE1272" s="142"/>
      <c r="AF1272" s="142">
        <f t="shared" si="319"/>
        <v>477551.77999999997</v>
      </c>
      <c r="AG1272" s="150"/>
      <c r="AH1272" s="128"/>
      <c r="AI1272" s="132"/>
      <c r="AJ1272" s="132"/>
      <c r="AN1272" s="151"/>
      <c r="AO1272" s="35"/>
      <c r="AP1272" s="16"/>
    </row>
    <row r="1273" spans="1:16381" ht="22.5" customHeight="1" x14ac:dyDescent="0.25">
      <c r="A1273" s="68"/>
      <c r="B1273" s="25"/>
      <c r="C1273" s="200" t="s">
        <v>1190</v>
      </c>
      <c r="D1273" s="25"/>
      <c r="E1273" s="111"/>
      <c r="F1273" s="111"/>
      <c r="G1273" s="30"/>
      <c r="H1273" s="30"/>
      <c r="I1273" s="142">
        <f>SUM(I1274:I1276)</f>
        <v>6352.7</v>
      </c>
      <c r="J1273" s="142">
        <f t="shared" ref="J1273:AF1273" si="320">SUM(J1274:J1276)</f>
        <v>5103</v>
      </c>
      <c r="K1273" s="142">
        <f t="shared" si="320"/>
        <v>5103</v>
      </c>
      <c r="L1273" s="103">
        <f t="shared" si="320"/>
        <v>225</v>
      </c>
      <c r="M1273" s="142">
        <f t="shared" si="320"/>
        <v>5889671.7799999993</v>
      </c>
      <c r="N1273" s="142"/>
      <c r="O1273" s="142"/>
      <c r="P1273" s="142"/>
      <c r="Q1273" s="142">
        <f>M1273</f>
        <v>5889671.7799999993</v>
      </c>
      <c r="R1273" s="142">
        <f t="shared" si="320"/>
        <v>55440</v>
      </c>
      <c r="S1273" s="103"/>
      <c r="T1273" s="142"/>
      <c r="U1273" s="142">
        <f t="shared" si="320"/>
        <v>840</v>
      </c>
      <c r="V1273" s="142">
        <f t="shared" si="320"/>
        <v>5356680</v>
      </c>
      <c r="W1273" s="142"/>
      <c r="X1273" s="142"/>
      <c r="Y1273" s="142"/>
      <c r="Z1273" s="142"/>
      <c r="AA1273" s="142"/>
      <c r="AB1273" s="142"/>
      <c r="AC1273" s="142"/>
      <c r="AD1273" s="142"/>
      <c r="AE1273" s="142"/>
      <c r="AF1273" s="142">
        <f t="shared" si="320"/>
        <v>477551.77999999997</v>
      </c>
      <c r="AG1273" s="150"/>
      <c r="AH1273" s="128"/>
      <c r="AI1273" s="132"/>
      <c r="AJ1273" s="132"/>
      <c r="AN1273" s="151"/>
      <c r="AO1273" s="35"/>
      <c r="AP1273" s="16"/>
    </row>
    <row r="1274" spans="1:16381" ht="22.5" customHeight="1" x14ac:dyDescent="0.25">
      <c r="A1274" s="68" t="str">
        <f>AM1274</f>
        <v>1207.</v>
      </c>
      <c r="B1274" s="25">
        <v>2324</v>
      </c>
      <c r="C1274" s="36" t="s">
        <v>65</v>
      </c>
      <c r="D1274" s="25">
        <v>1976</v>
      </c>
      <c r="E1274" s="111" t="s">
        <v>2932</v>
      </c>
      <c r="F1274" s="68" t="s">
        <v>2934</v>
      </c>
      <c r="G1274" s="25">
        <v>2</v>
      </c>
      <c r="H1274" s="25">
        <v>2</v>
      </c>
      <c r="I1274" s="144">
        <v>577.1</v>
      </c>
      <c r="J1274" s="144">
        <v>334.7</v>
      </c>
      <c r="K1274" s="144">
        <v>334.7</v>
      </c>
      <c r="L1274" s="30">
        <v>23</v>
      </c>
      <c r="M1274" s="144">
        <f>R1274+T1274+V1274+X1274+Z1274+AB1274+AE1274+AF1274</f>
        <v>107540.35</v>
      </c>
      <c r="N1274" s="144"/>
      <c r="O1274" s="144"/>
      <c r="P1274" s="144"/>
      <c r="Q1274" s="144">
        <f t="shared" ref="Q1274" si="321">M1274</f>
        <v>107540.35</v>
      </c>
      <c r="R1274" s="144">
        <v>55440</v>
      </c>
      <c r="S1274" s="30"/>
      <c r="T1274" s="144"/>
      <c r="U1274" s="144"/>
      <c r="V1274" s="144"/>
      <c r="W1274" s="144"/>
      <c r="X1274" s="144"/>
      <c r="Y1274" s="144"/>
      <c r="Z1274" s="144"/>
      <c r="AA1274" s="144"/>
      <c r="AB1274" s="144"/>
      <c r="AC1274" s="144"/>
      <c r="AD1274" s="144"/>
      <c r="AE1274" s="144"/>
      <c r="AF1274" s="144">
        <v>52100.35</v>
      </c>
      <c r="AG1274" s="324">
        <v>2025</v>
      </c>
      <c r="AH1274" s="128"/>
      <c r="AI1274" s="172"/>
      <c r="AJ1274" s="177"/>
      <c r="AK1274" s="141">
        <f t="shared" si="313"/>
        <v>1207</v>
      </c>
      <c r="AL1274" s="35" t="s">
        <v>153</v>
      </c>
      <c r="AM1274" s="141" t="str">
        <f t="shared" si="314"/>
        <v>1207.</v>
      </c>
      <c r="AN1274" s="147"/>
      <c r="AO1274" s="274"/>
      <c r="AP1274" s="16"/>
    </row>
    <row r="1275" spans="1:16381" ht="22.5" customHeight="1" x14ac:dyDescent="0.25">
      <c r="A1275" s="68" t="str">
        <f>AM1275</f>
        <v>1208.</v>
      </c>
      <c r="B1275" s="25">
        <v>2459</v>
      </c>
      <c r="C1275" s="137" t="s">
        <v>528</v>
      </c>
      <c r="D1275" s="25">
        <v>1977</v>
      </c>
      <c r="E1275" s="111" t="s">
        <v>2932</v>
      </c>
      <c r="F1275" s="68" t="s">
        <v>2934</v>
      </c>
      <c r="G1275" s="30">
        <v>5</v>
      </c>
      <c r="H1275" s="30">
        <v>4</v>
      </c>
      <c r="I1275" s="144">
        <v>3146.4</v>
      </c>
      <c r="J1275" s="144">
        <v>2139.1</v>
      </c>
      <c r="K1275" s="144">
        <v>2139.1</v>
      </c>
      <c r="L1275" s="30">
        <v>133</v>
      </c>
      <c r="M1275" s="144">
        <f>R1275+T1275+V1275+X1275+Z1275+AB1275+AE1275+AF1275</f>
        <v>5356680</v>
      </c>
      <c r="N1275" s="144"/>
      <c r="O1275" s="144"/>
      <c r="P1275" s="144"/>
      <c r="Q1275" s="144">
        <f>M1275</f>
        <v>5356680</v>
      </c>
      <c r="R1275" s="144"/>
      <c r="S1275" s="30"/>
      <c r="T1275" s="144"/>
      <c r="U1275" s="144">
        <v>840</v>
      </c>
      <c r="V1275" s="144">
        <f>U1275*6377</f>
        <v>5356680</v>
      </c>
      <c r="W1275" s="144"/>
      <c r="X1275" s="144"/>
      <c r="Y1275" s="144"/>
      <c r="Z1275" s="144"/>
      <c r="AA1275" s="144"/>
      <c r="AB1275" s="144"/>
      <c r="AC1275" s="144"/>
      <c r="AD1275" s="144"/>
      <c r="AE1275" s="144"/>
      <c r="AF1275" s="144"/>
      <c r="AG1275" s="324">
        <v>2025</v>
      </c>
      <c r="AH1275" s="128"/>
      <c r="AI1275" s="132"/>
      <c r="AJ1275" s="132"/>
      <c r="AK1275" s="141">
        <f t="shared" si="313"/>
        <v>1208</v>
      </c>
      <c r="AL1275" s="35" t="s">
        <v>153</v>
      </c>
      <c r="AM1275" s="141" t="str">
        <f t="shared" si="314"/>
        <v>1208.</v>
      </c>
      <c r="AN1275" s="147"/>
      <c r="AO1275" s="274"/>
      <c r="AP1275" s="16"/>
    </row>
    <row r="1276" spans="1:16381" ht="22.5" customHeight="1" x14ac:dyDescent="0.25">
      <c r="A1276" s="68" t="str">
        <f>AM1276</f>
        <v>1209.</v>
      </c>
      <c r="B1276" s="25">
        <v>2456</v>
      </c>
      <c r="C1276" s="37" t="s">
        <v>544</v>
      </c>
      <c r="D1276" s="25">
        <v>2012</v>
      </c>
      <c r="E1276" s="111" t="s">
        <v>2932</v>
      </c>
      <c r="F1276" s="68" t="s">
        <v>2934</v>
      </c>
      <c r="G1276" s="30">
        <v>2</v>
      </c>
      <c r="H1276" s="30">
        <v>2</v>
      </c>
      <c r="I1276" s="144">
        <v>2629.2</v>
      </c>
      <c r="J1276" s="144">
        <v>2629.2</v>
      </c>
      <c r="K1276" s="144">
        <v>2629.2</v>
      </c>
      <c r="L1276" s="30">
        <v>69</v>
      </c>
      <c r="M1276" s="144">
        <f>R1276+T1276+V1276+X1276+Z1276+AB1276+AE1276+AF1276</f>
        <v>425451.43</v>
      </c>
      <c r="N1276" s="144"/>
      <c r="O1276" s="144"/>
      <c r="P1276" s="144"/>
      <c r="Q1276" s="144">
        <f>M1276</f>
        <v>425451.43</v>
      </c>
      <c r="R1276" s="144"/>
      <c r="S1276" s="30"/>
      <c r="T1276" s="144"/>
      <c r="U1276" s="144"/>
      <c r="V1276" s="144"/>
      <c r="W1276" s="144"/>
      <c r="X1276" s="144"/>
      <c r="Y1276" s="144"/>
      <c r="Z1276" s="144"/>
      <c r="AA1276" s="144"/>
      <c r="AB1276" s="144"/>
      <c r="AC1276" s="144"/>
      <c r="AD1276" s="144"/>
      <c r="AE1276" s="144"/>
      <c r="AF1276" s="144">
        <v>425451.43</v>
      </c>
      <c r="AG1276" s="324">
        <v>2025</v>
      </c>
      <c r="AH1276" s="128"/>
      <c r="AI1276" s="132"/>
      <c r="AJ1276" s="132"/>
      <c r="AK1276" s="141">
        <f t="shared" si="313"/>
        <v>1209</v>
      </c>
      <c r="AL1276" s="35" t="s">
        <v>153</v>
      </c>
      <c r="AM1276" s="141" t="str">
        <f t="shared" si="314"/>
        <v>1209.</v>
      </c>
      <c r="AN1276" s="147"/>
      <c r="AO1276" s="35"/>
      <c r="AP1276" s="16"/>
    </row>
    <row r="1277" spans="1:16381" s="33" customFormat="1" ht="22.5" customHeight="1" x14ac:dyDescent="0.25">
      <c r="A1277" s="70"/>
      <c r="B1277" s="45"/>
      <c r="C1277" s="200" t="s">
        <v>1191</v>
      </c>
      <c r="D1277" s="25"/>
      <c r="E1277" s="111"/>
      <c r="F1277" s="111"/>
      <c r="G1277" s="30"/>
      <c r="H1277" s="30"/>
      <c r="I1277" s="142">
        <f>SUM(I1278:I1281)</f>
        <v>8767.2999999999993</v>
      </c>
      <c r="J1277" s="142">
        <f t="shared" ref="J1277:AB1277" si="322">SUM(J1278:J1281)</f>
        <v>8458.2999999999993</v>
      </c>
      <c r="K1277" s="142">
        <f t="shared" si="322"/>
        <v>6282.4</v>
      </c>
      <c r="L1277" s="103">
        <f t="shared" si="322"/>
        <v>305</v>
      </c>
      <c r="M1277" s="142">
        <f t="shared" si="322"/>
        <v>5881311.3000000007</v>
      </c>
      <c r="N1277" s="142"/>
      <c r="O1277" s="142"/>
      <c r="P1277" s="142"/>
      <c r="Q1277" s="142">
        <f>M1277</f>
        <v>5881311.3000000007</v>
      </c>
      <c r="R1277" s="142">
        <f t="shared" si="322"/>
        <v>1913301</v>
      </c>
      <c r="S1277" s="103"/>
      <c r="T1277" s="142"/>
      <c r="U1277" s="142">
        <f t="shared" si="322"/>
        <v>506.1</v>
      </c>
      <c r="V1277" s="142">
        <f t="shared" si="322"/>
        <v>3807390.3000000003</v>
      </c>
      <c r="W1277" s="142"/>
      <c r="X1277" s="142"/>
      <c r="Y1277" s="142"/>
      <c r="Z1277" s="142"/>
      <c r="AA1277" s="142">
        <f t="shared" si="322"/>
        <v>60</v>
      </c>
      <c r="AB1277" s="142">
        <f t="shared" si="322"/>
        <v>160620</v>
      </c>
      <c r="AC1277" s="142"/>
      <c r="AD1277" s="142"/>
      <c r="AE1277" s="142"/>
      <c r="AF1277" s="142"/>
      <c r="AG1277" s="159"/>
      <c r="AH1277" s="128"/>
      <c r="AI1277" s="128"/>
      <c r="AJ1277" s="128"/>
      <c r="AK1277" s="141"/>
      <c r="AL1277" s="35"/>
      <c r="AM1277" s="141"/>
      <c r="AN1277" s="160"/>
      <c r="AO1277" s="275"/>
      <c r="AP1277" s="16"/>
    </row>
    <row r="1278" spans="1:16381" ht="22.5" customHeight="1" x14ac:dyDescent="0.25">
      <c r="A1278" s="68" t="str">
        <f>AM1278</f>
        <v>1210.</v>
      </c>
      <c r="B1278" s="25">
        <v>2399</v>
      </c>
      <c r="C1278" s="37" t="s">
        <v>2961</v>
      </c>
      <c r="D1278" s="25">
        <v>1966</v>
      </c>
      <c r="E1278" s="111" t="s">
        <v>2932</v>
      </c>
      <c r="F1278" s="68" t="s">
        <v>2934</v>
      </c>
      <c r="G1278" s="30">
        <v>2</v>
      </c>
      <c r="H1278" s="30">
        <v>1</v>
      </c>
      <c r="I1278" s="144">
        <v>326.60000000000002</v>
      </c>
      <c r="J1278" s="144">
        <v>213.5</v>
      </c>
      <c r="K1278" s="144">
        <v>213.5</v>
      </c>
      <c r="L1278" s="30">
        <v>13</v>
      </c>
      <c r="M1278" s="144">
        <f t="shared" ref="M1278:M1280" si="323">R1278+T1278+V1278+X1278+Z1278+AB1278+AE1278+AF1278</f>
        <v>123240</v>
      </c>
      <c r="N1278" s="144"/>
      <c r="O1278" s="144"/>
      <c r="P1278" s="144"/>
      <c r="Q1278" s="144">
        <f>M1278</f>
        <v>123240</v>
      </c>
      <c r="R1278" s="144">
        <v>123240</v>
      </c>
      <c r="S1278" s="30"/>
      <c r="T1278" s="144"/>
      <c r="U1278" s="144"/>
      <c r="V1278" s="144"/>
      <c r="W1278" s="144"/>
      <c r="X1278" s="144"/>
      <c r="Y1278" s="144"/>
      <c r="Z1278" s="144"/>
      <c r="AA1278" s="144"/>
      <c r="AB1278" s="144"/>
      <c r="AC1278" s="144"/>
      <c r="AD1278" s="144"/>
      <c r="AE1278" s="144"/>
      <c r="AF1278" s="144"/>
      <c r="AG1278" s="324">
        <v>2025</v>
      </c>
      <c r="AH1278" s="128"/>
      <c r="AI1278" s="172"/>
      <c r="AJ1278" s="172"/>
      <c r="AK1278" s="141">
        <f t="shared" si="313"/>
        <v>1210</v>
      </c>
      <c r="AL1278" s="35" t="s">
        <v>153</v>
      </c>
      <c r="AM1278" s="141" t="str">
        <f t="shared" si="314"/>
        <v>1210.</v>
      </c>
      <c r="AN1278" s="147"/>
      <c r="AO1278" s="35"/>
      <c r="AP1278" s="16"/>
    </row>
    <row r="1279" spans="1:16381" ht="22.5" customHeight="1" x14ac:dyDescent="0.25">
      <c r="A1279" s="68" t="str">
        <f t="shared" ref="A1279:A1280" si="324">AM1279</f>
        <v>1211.</v>
      </c>
      <c r="B1279" s="25">
        <v>2520</v>
      </c>
      <c r="C1279" s="36" t="s">
        <v>2963</v>
      </c>
      <c r="D1279" s="25">
        <v>1983</v>
      </c>
      <c r="E1279" s="111" t="s">
        <v>2932</v>
      </c>
      <c r="F1279" s="68" t="s">
        <v>2934</v>
      </c>
      <c r="G1279" s="25">
        <v>5</v>
      </c>
      <c r="H1279" s="25">
        <v>8</v>
      </c>
      <c r="I1279" s="144">
        <v>5472.7</v>
      </c>
      <c r="J1279" s="144">
        <v>5398.3</v>
      </c>
      <c r="K1279" s="144">
        <v>3222.4</v>
      </c>
      <c r="L1279" s="30">
        <v>212</v>
      </c>
      <c r="M1279" s="144">
        <f t="shared" si="323"/>
        <v>1790061</v>
      </c>
      <c r="N1279" s="144"/>
      <c r="O1279" s="144"/>
      <c r="P1279" s="144"/>
      <c r="Q1279" s="144">
        <f>M1279</f>
        <v>1790061</v>
      </c>
      <c r="R1279" s="144">
        <v>1790061</v>
      </c>
      <c r="S1279" s="30"/>
      <c r="T1279" s="144"/>
      <c r="U1279" s="144"/>
      <c r="V1279" s="144"/>
      <c r="W1279" s="144"/>
      <c r="X1279" s="144"/>
      <c r="Y1279" s="144"/>
      <c r="Z1279" s="144"/>
      <c r="AA1279" s="144"/>
      <c r="AB1279" s="144"/>
      <c r="AC1279" s="144"/>
      <c r="AD1279" s="144"/>
      <c r="AE1279" s="144"/>
      <c r="AF1279" s="144"/>
      <c r="AG1279" s="324">
        <v>2025</v>
      </c>
      <c r="AH1279" s="128"/>
      <c r="AI1279" s="172"/>
      <c r="AJ1279" s="172"/>
      <c r="AK1279" s="141">
        <f t="shared" si="313"/>
        <v>1211</v>
      </c>
      <c r="AL1279" s="35" t="s">
        <v>153</v>
      </c>
      <c r="AM1279" s="141" t="str">
        <f t="shared" si="314"/>
        <v>1211.</v>
      </c>
      <c r="AN1279" s="147"/>
      <c r="AO1279" s="274"/>
      <c r="AP1279" s="16"/>
    </row>
    <row r="1280" spans="1:16381" ht="22.5" customHeight="1" x14ac:dyDescent="0.25">
      <c r="A1280" s="68" t="str">
        <f t="shared" si="324"/>
        <v>1212.</v>
      </c>
      <c r="B1280" s="25">
        <v>2277</v>
      </c>
      <c r="C1280" s="36" t="s">
        <v>2948</v>
      </c>
      <c r="D1280" s="25">
        <v>1974</v>
      </c>
      <c r="E1280" s="111" t="s">
        <v>2932</v>
      </c>
      <c r="F1280" s="68" t="s">
        <v>2934</v>
      </c>
      <c r="G1280" s="30">
        <v>2</v>
      </c>
      <c r="H1280" s="30">
        <v>1</v>
      </c>
      <c r="I1280" s="144">
        <v>338.8</v>
      </c>
      <c r="J1280" s="144">
        <v>217.3</v>
      </c>
      <c r="K1280" s="144">
        <v>217.3</v>
      </c>
      <c r="L1280" s="30">
        <v>11</v>
      </c>
      <c r="M1280" s="144">
        <f t="shared" si="323"/>
        <v>160620</v>
      </c>
      <c r="N1280" s="144"/>
      <c r="O1280" s="144"/>
      <c r="P1280" s="144"/>
      <c r="Q1280" s="144">
        <f t="shared" ref="Q1280" si="325">M1280</f>
        <v>160620</v>
      </c>
      <c r="R1280" s="144"/>
      <c r="S1280" s="30"/>
      <c r="T1280" s="144"/>
      <c r="U1280" s="144"/>
      <c r="V1280" s="144"/>
      <c r="W1280" s="144"/>
      <c r="X1280" s="144"/>
      <c r="Y1280" s="144"/>
      <c r="Z1280" s="144"/>
      <c r="AA1280" s="144">
        <v>60</v>
      </c>
      <c r="AB1280" s="144">
        <f>AA1280*2677</f>
        <v>160620</v>
      </c>
      <c r="AC1280" s="144"/>
      <c r="AD1280" s="144"/>
      <c r="AE1280" s="144"/>
      <c r="AF1280" s="144"/>
      <c r="AG1280" s="324">
        <v>2025</v>
      </c>
      <c r="AH1280" s="128"/>
      <c r="AI1280" s="172"/>
      <c r="AJ1280" s="172"/>
      <c r="AK1280" s="141">
        <f t="shared" si="313"/>
        <v>1212</v>
      </c>
      <c r="AL1280" s="35" t="s">
        <v>153</v>
      </c>
      <c r="AM1280" s="141" t="str">
        <f t="shared" si="314"/>
        <v>1212.</v>
      </c>
      <c r="AN1280" s="147"/>
      <c r="AO1280" s="35"/>
      <c r="AP1280" s="16"/>
    </row>
    <row r="1281" spans="1:44" ht="22.5" customHeight="1" x14ac:dyDescent="0.25">
      <c r="A1281" s="68" t="str">
        <f>AM1281</f>
        <v>1213.</v>
      </c>
      <c r="B1281" s="25">
        <v>2456</v>
      </c>
      <c r="C1281" s="37" t="s">
        <v>544</v>
      </c>
      <c r="D1281" s="25">
        <v>2012</v>
      </c>
      <c r="E1281" s="111" t="s">
        <v>2932</v>
      </c>
      <c r="F1281" s="68" t="s">
        <v>2934</v>
      </c>
      <c r="G1281" s="30">
        <v>2</v>
      </c>
      <c r="H1281" s="30">
        <v>2</v>
      </c>
      <c r="I1281" s="144">
        <v>2629.2</v>
      </c>
      <c r="J1281" s="144">
        <v>2629.2</v>
      </c>
      <c r="K1281" s="144">
        <v>2629.2</v>
      </c>
      <c r="L1281" s="30">
        <v>69</v>
      </c>
      <c r="M1281" s="144">
        <f>R1281+T1281+V1281+X1281+Z1281+AB1281+AE1281+AF1281</f>
        <v>3807390.3000000003</v>
      </c>
      <c r="N1281" s="144"/>
      <c r="O1281" s="144"/>
      <c r="P1281" s="144"/>
      <c r="Q1281" s="144">
        <f>M1281</f>
        <v>3807390.3000000003</v>
      </c>
      <c r="R1281" s="144"/>
      <c r="S1281" s="30"/>
      <c r="T1281" s="144"/>
      <c r="U1281" s="144">
        <v>506.1</v>
      </c>
      <c r="V1281" s="144">
        <f>U1281*7523</f>
        <v>3807390.3000000003</v>
      </c>
      <c r="W1281" s="144"/>
      <c r="X1281" s="144"/>
      <c r="Y1281" s="144"/>
      <c r="Z1281" s="144"/>
      <c r="AA1281" s="144"/>
      <c r="AB1281" s="144"/>
      <c r="AC1281" s="144"/>
      <c r="AD1281" s="144"/>
      <c r="AE1281" s="144"/>
      <c r="AF1281" s="144"/>
      <c r="AG1281" s="324">
        <v>2025</v>
      </c>
      <c r="AH1281" s="128"/>
      <c r="AI1281" s="132"/>
      <c r="AJ1281" s="132"/>
      <c r="AK1281" s="141">
        <f t="shared" si="313"/>
        <v>1213</v>
      </c>
      <c r="AL1281" s="35" t="s">
        <v>153</v>
      </c>
      <c r="AM1281" s="141" t="str">
        <f t="shared" si="314"/>
        <v>1213.</v>
      </c>
      <c r="AN1281" s="147"/>
      <c r="AO1281" s="35"/>
      <c r="AP1281" s="16"/>
    </row>
    <row r="1282" spans="1:44" s="33" customFormat="1" ht="22.5" customHeight="1" x14ac:dyDescent="0.25">
      <c r="A1282" s="70"/>
      <c r="B1282" s="45"/>
      <c r="C1282" s="200" t="s">
        <v>1192</v>
      </c>
      <c r="D1282" s="25"/>
      <c r="E1282" s="111"/>
      <c r="F1282" s="111"/>
      <c r="G1282" s="30"/>
      <c r="H1282" s="30"/>
      <c r="I1282" s="142">
        <f>SUM(I1283:I1419)</f>
        <v>189982.31000000014</v>
      </c>
      <c r="J1282" s="142">
        <f t="shared" ref="J1282:AB1282" si="326">SUM(J1283:J1419)</f>
        <v>125724.41</v>
      </c>
      <c r="K1282" s="142">
        <f t="shared" si="326"/>
        <v>127261.00999999998</v>
      </c>
      <c r="L1282" s="103">
        <f t="shared" si="326"/>
        <v>7313</v>
      </c>
      <c r="M1282" s="142">
        <f t="shared" si="326"/>
        <v>216357072.84000006</v>
      </c>
      <c r="N1282" s="142"/>
      <c r="O1282" s="142"/>
      <c r="P1282" s="142"/>
      <c r="Q1282" s="142">
        <f t="shared" si="326"/>
        <v>216357072.84000006</v>
      </c>
      <c r="R1282" s="142">
        <f t="shared" si="326"/>
        <v>50324169.899999999</v>
      </c>
      <c r="S1282" s="103"/>
      <c r="T1282" s="142"/>
      <c r="U1282" s="142">
        <f t="shared" si="326"/>
        <v>30907.299999999992</v>
      </c>
      <c r="V1282" s="142">
        <f t="shared" si="326"/>
        <v>159198177.90000001</v>
      </c>
      <c r="W1282" s="142"/>
      <c r="X1282" s="142"/>
      <c r="Y1282" s="142">
        <f t="shared" si="326"/>
        <v>2064</v>
      </c>
      <c r="Z1282" s="142">
        <f t="shared" si="326"/>
        <v>2932944</v>
      </c>
      <c r="AA1282" s="142">
        <f t="shared" si="326"/>
        <v>1457.52</v>
      </c>
      <c r="AB1282" s="142">
        <f t="shared" si="326"/>
        <v>3901781.0399999991</v>
      </c>
      <c r="AC1282" s="142"/>
      <c r="AD1282" s="142"/>
      <c r="AE1282" s="142"/>
      <c r="AF1282" s="142"/>
      <c r="AG1282" s="159"/>
      <c r="AH1282" s="128"/>
      <c r="AI1282" s="128"/>
      <c r="AJ1282" s="128"/>
      <c r="AK1282" s="141"/>
      <c r="AL1282" s="35"/>
      <c r="AM1282" s="141"/>
      <c r="AN1282" s="160"/>
      <c r="AO1282" s="275"/>
      <c r="AP1282" s="16"/>
    </row>
    <row r="1283" spans="1:44" ht="22.5" customHeight="1" x14ac:dyDescent="0.25">
      <c r="A1283" s="68" t="str">
        <f>AM1283</f>
        <v>1214.</v>
      </c>
      <c r="B1283" s="25">
        <v>2456</v>
      </c>
      <c r="C1283" s="37" t="s">
        <v>544</v>
      </c>
      <c r="D1283" s="25">
        <v>2012</v>
      </c>
      <c r="E1283" s="111" t="s">
        <v>2932</v>
      </c>
      <c r="F1283" s="68" t="s">
        <v>2934</v>
      </c>
      <c r="G1283" s="30">
        <v>2</v>
      </c>
      <c r="H1283" s="30">
        <v>2</v>
      </c>
      <c r="I1283" s="144">
        <v>2629.2</v>
      </c>
      <c r="J1283" s="144">
        <v>2629.2</v>
      </c>
      <c r="K1283" s="144">
        <v>2629.2</v>
      </c>
      <c r="L1283" s="30">
        <v>69</v>
      </c>
      <c r="M1283" s="144">
        <f>R1283+T1283+V1283+X1283+Z1283+AB1283+AE1283+AF1283</f>
        <v>165759.84</v>
      </c>
      <c r="N1283" s="144"/>
      <c r="O1283" s="144"/>
      <c r="P1283" s="144"/>
      <c r="Q1283" s="144">
        <f>M1283</f>
        <v>165759.84</v>
      </c>
      <c r="R1283" s="144"/>
      <c r="S1283" s="30"/>
      <c r="T1283" s="144"/>
      <c r="U1283" s="144"/>
      <c r="V1283" s="144"/>
      <c r="W1283" s="144"/>
      <c r="X1283" s="144"/>
      <c r="Y1283" s="144"/>
      <c r="Z1283" s="144"/>
      <c r="AA1283" s="144">
        <v>61.92</v>
      </c>
      <c r="AB1283" s="144">
        <f>AA1283*2677</f>
        <v>165759.84</v>
      </c>
      <c r="AC1283" s="144"/>
      <c r="AD1283" s="144"/>
      <c r="AE1283" s="144"/>
      <c r="AF1283" s="144"/>
      <c r="AG1283" s="324">
        <v>2025</v>
      </c>
      <c r="AH1283" s="128"/>
      <c r="AI1283" s="132"/>
      <c r="AJ1283" s="132"/>
      <c r="AK1283" s="141">
        <f t="shared" si="313"/>
        <v>1214</v>
      </c>
      <c r="AL1283" s="35" t="s">
        <v>153</v>
      </c>
      <c r="AM1283" s="141" t="str">
        <f t="shared" si="314"/>
        <v>1214.</v>
      </c>
      <c r="AN1283" s="147"/>
      <c r="AO1283" s="35"/>
      <c r="AP1283" s="16"/>
    </row>
    <row r="1284" spans="1:44" ht="22.5" customHeight="1" x14ac:dyDescent="0.25">
      <c r="A1284" s="68" t="str">
        <f t="shared" ref="A1284:A1335" si="327">AM1284</f>
        <v>1215.</v>
      </c>
      <c r="B1284" s="25">
        <v>2296</v>
      </c>
      <c r="C1284" s="300" t="s">
        <v>1140</v>
      </c>
      <c r="D1284" s="25">
        <v>1970</v>
      </c>
      <c r="E1284" s="111" t="s">
        <v>2932</v>
      </c>
      <c r="F1284" s="68" t="s">
        <v>2934</v>
      </c>
      <c r="G1284" s="30">
        <v>5</v>
      </c>
      <c r="H1284" s="30">
        <v>4</v>
      </c>
      <c r="I1284" s="144">
        <v>3415.8</v>
      </c>
      <c r="J1284" s="144">
        <v>3362.1</v>
      </c>
      <c r="K1284" s="144">
        <v>3308.4</v>
      </c>
      <c r="L1284" s="30">
        <v>110</v>
      </c>
      <c r="M1284" s="144">
        <f t="shared" ref="M1284:M1335" si="328">R1284+T1284+V1284+X1284+Z1284+AB1284+AE1284+AF1284</f>
        <v>2717002</v>
      </c>
      <c r="N1284" s="144"/>
      <c r="O1284" s="144"/>
      <c r="P1284" s="144"/>
      <c r="Q1284" s="144">
        <f t="shared" ref="Q1284:Q1335" si="329">M1284</f>
        <v>2717002</v>
      </c>
      <c r="R1284" s="144"/>
      <c r="S1284" s="30"/>
      <c r="T1284" s="144"/>
      <c r="U1284" s="144">
        <v>766</v>
      </c>
      <c r="V1284" s="144">
        <f>U1284*3547</f>
        <v>2717002</v>
      </c>
      <c r="W1284" s="144"/>
      <c r="X1284" s="144"/>
      <c r="Y1284" s="144"/>
      <c r="Z1284" s="144"/>
      <c r="AA1284" s="144"/>
      <c r="AB1284" s="144"/>
      <c r="AC1284" s="144"/>
      <c r="AD1284" s="144"/>
      <c r="AE1284" s="144"/>
      <c r="AF1284" s="144"/>
      <c r="AG1284" s="324">
        <v>2025</v>
      </c>
      <c r="AH1284" s="128"/>
      <c r="AI1284" s="172"/>
      <c r="AJ1284" s="172"/>
      <c r="AK1284" s="141">
        <f t="shared" si="313"/>
        <v>1215</v>
      </c>
      <c r="AL1284" s="35" t="s">
        <v>153</v>
      </c>
      <c r="AM1284" s="141" t="str">
        <f t="shared" si="314"/>
        <v>1215.</v>
      </c>
      <c r="AN1284" s="147"/>
      <c r="AO1284" s="35"/>
      <c r="AP1284" s="16"/>
    </row>
    <row r="1285" spans="1:44" ht="22.5" customHeight="1" x14ac:dyDescent="0.25">
      <c r="A1285" s="68" t="str">
        <f t="shared" si="327"/>
        <v>1216.</v>
      </c>
      <c r="B1285" s="25">
        <v>2297</v>
      </c>
      <c r="C1285" s="36" t="s">
        <v>1472</v>
      </c>
      <c r="D1285" s="25">
        <v>1973</v>
      </c>
      <c r="E1285" s="111" t="s">
        <v>2932</v>
      </c>
      <c r="F1285" s="111" t="s">
        <v>2933</v>
      </c>
      <c r="G1285" s="30">
        <v>5</v>
      </c>
      <c r="H1285" s="30">
        <v>3</v>
      </c>
      <c r="I1285" s="144">
        <v>2061.1999999999998</v>
      </c>
      <c r="J1285" s="144">
        <v>1349</v>
      </c>
      <c r="K1285" s="144">
        <v>2061.1999999999998</v>
      </c>
      <c r="L1285" s="30">
        <v>80</v>
      </c>
      <c r="M1285" s="144">
        <f t="shared" si="328"/>
        <v>245213.19999999998</v>
      </c>
      <c r="N1285" s="144"/>
      <c r="O1285" s="144"/>
      <c r="P1285" s="144"/>
      <c r="Q1285" s="144">
        <f t="shared" si="329"/>
        <v>245213.19999999998</v>
      </c>
      <c r="R1285" s="144"/>
      <c r="S1285" s="30"/>
      <c r="T1285" s="144"/>
      <c r="U1285" s="144"/>
      <c r="V1285" s="144"/>
      <c r="W1285" s="144"/>
      <c r="X1285" s="144"/>
      <c r="Y1285" s="144"/>
      <c r="Z1285" s="144"/>
      <c r="AA1285" s="144">
        <v>91.6</v>
      </c>
      <c r="AB1285" s="144">
        <f>AA1285*2677</f>
        <v>245213.19999999998</v>
      </c>
      <c r="AC1285" s="144"/>
      <c r="AD1285" s="144"/>
      <c r="AE1285" s="144"/>
      <c r="AF1285" s="144"/>
      <c r="AG1285" s="324">
        <v>2025</v>
      </c>
      <c r="AH1285" s="128"/>
      <c r="AI1285" s="172"/>
      <c r="AJ1285" s="172"/>
      <c r="AK1285" s="141">
        <f t="shared" si="313"/>
        <v>1216</v>
      </c>
      <c r="AL1285" s="35" t="s">
        <v>153</v>
      </c>
      <c r="AM1285" s="141" t="str">
        <f t="shared" si="314"/>
        <v>1216.</v>
      </c>
      <c r="AN1285" s="147"/>
      <c r="AO1285" s="274"/>
      <c r="AP1285" s="16"/>
    </row>
    <row r="1286" spans="1:44" ht="22.5" customHeight="1" x14ac:dyDescent="0.25">
      <c r="A1286" s="68" t="str">
        <f t="shared" si="327"/>
        <v>1217.</v>
      </c>
      <c r="B1286" s="25">
        <v>2334</v>
      </c>
      <c r="C1286" s="37" t="s">
        <v>559</v>
      </c>
      <c r="D1286" s="25">
        <v>1969</v>
      </c>
      <c r="E1286" s="111" t="s">
        <v>2932</v>
      </c>
      <c r="F1286" s="111" t="s">
        <v>2935</v>
      </c>
      <c r="G1286" s="30">
        <v>2</v>
      </c>
      <c r="H1286" s="30">
        <v>1</v>
      </c>
      <c r="I1286" s="144">
        <v>210.5</v>
      </c>
      <c r="J1286" s="144">
        <v>208.3</v>
      </c>
      <c r="K1286" s="144">
        <v>208.3</v>
      </c>
      <c r="L1286" s="30">
        <v>16</v>
      </c>
      <c r="M1286" s="144">
        <f t="shared" si="328"/>
        <v>1579830</v>
      </c>
      <c r="N1286" s="144"/>
      <c r="O1286" s="144"/>
      <c r="P1286" s="144"/>
      <c r="Q1286" s="144">
        <f t="shared" si="329"/>
        <v>1579830</v>
      </c>
      <c r="R1286" s="144"/>
      <c r="S1286" s="30"/>
      <c r="T1286" s="144"/>
      <c r="U1286" s="144">
        <v>210</v>
      </c>
      <c r="V1286" s="144">
        <f t="shared" ref="V1286:V1291" si="330">U1286*7523</f>
        <v>1579830</v>
      </c>
      <c r="W1286" s="144"/>
      <c r="X1286" s="144"/>
      <c r="Y1286" s="144"/>
      <c r="Z1286" s="144"/>
      <c r="AA1286" s="144"/>
      <c r="AB1286" s="144"/>
      <c r="AC1286" s="144"/>
      <c r="AD1286" s="144"/>
      <c r="AE1286" s="144"/>
      <c r="AF1286" s="144"/>
      <c r="AG1286" s="324">
        <v>2025</v>
      </c>
      <c r="AH1286" s="128"/>
      <c r="AI1286" s="172"/>
      <c r="AJ1286" s="172"/>
      <c r="AK1286" s="141">
        <f t="shared" si="313"/>
        <v>1217</v>
      </c>
      <c r="AL1286" s="35" t="s">
        <v>153</v>
      </c>
      <c r="AM1286" s="141" t="str">
        <f t="shared" si="314"/>
        <v>1217.</v>
      </c>
      <c r="AN1286" s="147"/>
      <c r="AO1286" s="35"/>
      <c r="AP1286" s="16"/>
    </row>
    <row r="1287" spans="1:44" ht="22.5" customHeight="1" x14ac:dyDescent="0.25">
      <c r="A1287" s="68" t="str">
        <f>AM1287</f>
        <v>1218.</v>
      </c>
      <c r="B1287" s="25">
        <v>2352</v>
      </c>
      <c r="C1287" s="36" t="s">
        <v>1476</v>
      </c>
      <c r="D1287" s="25">
        <v>1975</v>
      </c>
      <c r="E1287" s="111" t="s">
        <v>2932</v>
      </c>
      <c r="F1287" s="68" t="s">
        <v>2934</v>
      </c>
      <c r="G1287" s="30">
        <v>5</v>
      </c>
      <c r="H1287" s="30">
        <v>4</v>
      </c>
      <c r="I1287" s="144">
        <v>3501.7</v>
      </c>
      <c r="J1287" s="144">
        <v>2241.3000000000002</v>
      </c>
      <c r="K1287" s="144">
        <v>3327.4</v>
      </c>
      <c r="L1287" s="30">
        <v>110</v>
      </c>
      <c r="M1287" s="144">
        <f>R1287+T1287+V1287+X1287+Z1287+AB1287+AE1287+AF1287</f>
        <v>2819865</v>
      </c>
      <c r="N1287" s="144"/>
      <c r="O1287" s="144"/>
      <c r="P1287" s="144"/>
      <c r="Q1287" s="144">
        <f>M1287</f>
        <v>2819865</v>
      </c>
      <c r="R1287" s="144"/>
      <c r="S1287" s="30"/>
      <c r="T1287" s="144"/>
      <c r="U1287" s="144">
        <v>795</v>
      </c>
      <c r="V1287" s="144">
        <f>U1287*3547</f>
        <v>2819865</v>
      </c>
      <c r="W1287" s="144"/>
      <c r="X1287" s="144"/>
      <c r="Y1287" s="144"/>
      <c r="Z1287" s="144"/>
      <c r="AA1287" s="144"/>
      <c r="AB1287" s="144"/>
      <c r="AC1287" s="144"/>
      <c r="AD1287" s="144"/>
      <c r="AE1287" s="144"/>
      <c r="AF1287" s="144"/>
      <c r="AG1287" s="324">
        <v>2025</v>
      </c>
      <c r="AH1287" s="128"/>
      <c r="AI1287" s="172"/>
      <c r="AJ1287" s="172"/>
      <c r="AK1287" s="141">
        <f t="shared" si="313"/>
        <v>1218</v>
      </c>
      <c r="AL1287" s="35" t="s">
        <v>153</v>
      </c>
      <c r="AM1287" s="141" t="str">
        <f t="shared" si="314"/>
        <v>1218.</v>
      </c>
      <c r="AN1287" s="147"/>
      <c r="AO1287" s="274"/>
      <c r="AP1287" s="16"/>
    </row>
    <row r="1288" spans="1:44" ht="22.5" customHeight="1" x14ac:dyDescent="0.25">
      <c r="A1288" s="68" t="str">
        <f t="shared" si="327"/>
        <v>1219.</v>
      </c>
      <c r="B1288" s="25">
        <v>2366</v>
      </c>
      <c r="C1288" s="36" t="s">
        <v>80</v>
      </c>
      <c r="D1288" s="25">
        <v>1962</v>
      </c>
      <c r="E1288" s="111" t="s">
        <v>2932</v>
      </c>
      <c r="F1288" s="68" t="s">
        <v>2934</v>
      </c>
      <c r="G1288" s="25">
        <v>2</v>
      </c>
      <c r="H1288" s="25">
        <v>2</v>
      </c>
      <c r="I1288" s="144">
        <v>460.9</v>
      </c>
      <c r="J1288" s="144">
        <v>293.8</v>
      </c>
      <c r="K1288" s="144">
        <v>293.8</v>
      </c>
      <c r="L1288" s="30">
        <v>21</v>
      </c>
      <c r="M1288" s="144">
        <f t="shared" si="328"/>
        <v>2347176</v>
      </c>
      <c r="N1288" s="144"/>
      <c r="O1288" s="144"/>
      <c r="P1288" s="144"/>
      <c r="Q1288" s="144">
        <f t="shared" si="329"/>
        <v>2347176</v>
      </c>
      <c r="R1288" s="144"/>
      <c r="S1288" s="30"/>
      <c r="T1288" s="144"/>
      <c r="U1288" s="144">
        <v>312</v>
      </c>
      <c r="V1288" s="144">
        <f t="shared" si="330"/>
        <v>2347176</v>
      </c>
      <c r="W1288" s="144"/>
      <c r="X1288" s="144"/>
      <c r="Y1288" s="144"/>
      <c r="Z1288" s="144"/>
      <c r="AA1288" s="144"/>
      <c r="AB1288" s="144"/>
      <c r="AC1288" s="144"/>
      <c r="AD1288" s="144"/>
      <c r="AE1288" s="144"/>
      <c r="AF1288" s="144"/>
      <c r="AG1288" s="324">
        <v>2025</v>
      </c>
      <c r="AH1288" s="128"/>
      <c r="AI1288" s="172"/>
      <c r="AJ1288" s="172"/>
      <c r="AK1288" s="141">
        <f t="shared" si="313"/>
        <v>1219</v>
      </c>
      <c r="AL1288" s="35" t="s">
        <v>153</v>
      </c>
      <c r="AM1288" s="141" t="str">
        <f t="shared" si="314"/>
        <v>1219.</v>
      </c>
      <c r="AN1288" s="147"/>
      <c r="AO1288" s="274"/>
      <c r="AP1288" s="16"/>
    </row>
    <row r="1289" spans="1:44" ht="22.5" customHeight="1" x14ac:dyDescent="0.25">
      <c r="A1289" s="68" t="str">
        <f t="shared" si="327"/>
        <v>1220.</v>
      </c>
      <c r="B1289" s="25">
        <v>2367</v>
      </c>
      <c r="C1289" s="36" t="s">
        <v>81</v>
      </c>
      <c r="D1289" s="25">
        <v>1962</v>
      </c>
      <c r="E1289" s="111" t="s">
        <v>2932</v>
      </c>
      <c r="F1289" s="68" t="s">
        <v>2934</v>
      </c>
      <c r="G1289" s="25">
        <v>2</v>
      </c>
      <c r="H1289" s="25">
        <v>2</v>
      </c>
      <c r="I1289" s="144">
        <v>695.3</v>
      </c>
      <c r="J1289" s="144">
        <v>436.8</v>
      </c>
      <c r="K1289" s="144">
        <v>300.39999999999998</v>
      </c>
      <c r="L1289" s="30">
        <v>22</v>
      </c>
      <c r="M1289" s="144">
        <f t="shared" si="328"/>
        <v>5230741.8999999994</v>
      </c>
      <c r="N1289" s="144"/>
      <c r="O1289" s="144"/>
      <c r="P1289" s="144"/>
      <c r="Q1289" s="144">
        <f t="shared" si="329"/>
        <v>5230741.8999999994</v>
      </c>
      <c r="R1289" s="144"/>
      <c r="S1289" s="30"/>
      <c r="T1289" s="144"/>
      <c r="U1289" s="144">
        <v>695.3</v>
      </c>
      <c r="V1289" s="144">
        <f t="shared" si="330"/>
        <v>5230741.8999999994</v>
      </c>
      <c r="W1289" s="144"/>
      <c r="X1289" s="144"/>
      <c r="Y1289" s="144"/>
      <c r="Z1289" s="144"/>
      <c r="AA1289" s="144"/>
      <c r="AB1289" s="144"/>
      <c r="AC1289" s="144"/>
      <c r="AD1289" s="144"/>
      <c r="AE1289" s="144"/>
      <c r="AF1289" s="144"/>
      <c r="AG1289" s="324">
        <v>2025</v>
      </c>
      <c r="AH1289" s="128"/>
      <c r="AI1289" s="172"/>
      <c r="AJ1289" s="172"/>
      <c r="AK1289" s="141">
        <f t="shared" si="313"/>
        <v>1220</v>
      </c>
      <c r="AL1289" s="35" t="s">
        <v>153</v>
      </c>
      <c r="AM1289" s="141" t="str">
        <f t="shared" si="314"/>
        <v>1220.</v>
      </c>
      <c r="AN1289" s="147"/>
      <c r="AO1289" s="274"/>
      <c r="AP1289" s="16"/>
    </row>
    <row r="1290" spans="1:44" ht="22.5" customHeight="1" x14ac:dyDescent="0.25">
      <c r="A1290" s="68" t="str">
        <f t="shared" si="327"/>
        <v>1221.</v>
      </c>
      <c r="B1290" s="25">
        <v>2417</v>
      </c>
      <c r="C1290" s="202" t="s">
        <v>527</v>
      </c>
      <c r="D1290" s="25">
        <v>1974</v>
      </c>
      <c r="E1290" s="111" t="s">
        <v>2932</v>
      </c>
      <c r="F1290" s="111" t="s">
        <v>2935</v>
      </c>
      <c r="G1290" s="30">
        <v>2</v>
      </c>
      <c r="H1290" s="30">
        <v>1</v>
      </c>
      <c r="I1290" s="144">
        <v>168</v>
      </c>
      <c r="J1290" s="144">
        <v>121.8</v>
      </c>
      <c r="K1290" s="144">
        <v>121.8</v>
      </c>
      <c r="L1290" s="30">
        <v>10</v>
      </c>
      <c r="M1290" s="144">
        <f t="shared" si="328"/>
        <v>1031403.2999999999</v>
      </c>
      <c r="N1290" s="144"/>
      <c r="O1290" s="144"/>
      <c r="P1290" s="144"/>
      <c r="Q1290" s="144">
        <f t="shared" si="329"/>
        <v>1031403.2999999999</v>
      </c>
      <c r="R1290" s="144"/>
      <c r="S1290" s="30"/>
      <c r="T1290" s="144"/>
      <c r="U1290" s="144">
        <v>137.1</v>
      </c>
      <c r="V1290" s="144">
        <f t="shared" si="330"/>
        <v>1031403.2999999999</v>
      </c>
      <c r="W1290" s="144"/>
      <c r="X1290" s="144"/>
      <c r="Y1290" s="144"/>
      <c r="Z1290" s="144"/>
      <c r="AA1290" s="144"/>
      <c r="AB1290" s="144"/>
      <c r="AC1290" s="144"/>
      <c r="AD1290" s="144"/>
      <c r="AE1290" s="144"/>
      <c r="AF1290" s="144"/>
      <c r="AG1290" s="324">
        <v>2025</v>
      </c>
      <c r="AH1290" s="128"/>
      <c r="AI1290" s="172"/>
      <c r="AJ1290" s="172"/>
      <c r="AK1290" s="141">
        <f t="shared" si="313"/>
        <v>1221</v>
      </c>
      <c r="AL1290" s="35" t="s">
        <v>153</v>
      </c>
      <c r="AM1290" s="141" t="str">
        <f t="shared" si="314"/>
        <v>1221.</v>
      </c>
      <c r="AN1290" s="147"/>
      <c r="AO1290" s="274"/>
      <c r="AP1290" s="16"/>
    </row>
    <row r="1291" spans="1:44" ht="22.5" customHeight="1" x14ac:dyDescent="0.25">
      <c r="A1291" s="68" t="str">
        <f t="shared" si="327"/>
        <v>1222.</v>
      </c>
      <c r="B1291" s="25">
        <v>2444</v>
      </c>
      <c r="C1291" s="36" t="s">
        <v>1492</v>
      </c>
      <c r="D1291" s="25">
        <v>1959</v>
      </c>
      <c r="E1291" s="111" t="s">
        <v>2932</v>
      </c>
      <c r="F1291" s="111" t="s">
        <v>2935</v>
      </c>
      <c r="G1291" s="30">
        <v>2</v>
      </c>
      <c r="H1291" s="30">
        <v>2</v>
      </c>
      <c r="I1291" s="144">
        <v>414.3</v>
      </c>
      <c r="J1291" s="144">
        <v>263.60000000000002</v>
      </c>
      <c r="K1291" s="144">
        <v>263.60000000000002</v>
      </c>
      <c r="L1291" s="30">
        <v>14</v>
      </c>
      <c r="M1291" s="144">
        <f t="shared" si="328"/>
        <v>1564784</v>
      </c>
      <c r="N1291" s="144"/>
      <c r="O1291" s="144"/>
      <c r="P1291" s="144"/>
      <c r="Q1291" s="144">
        <f t="shared" si="329"/>
        <v>1564784</v>
      </c>
      <c r="R1291" s="144"/>
      <c r="S1291" s="30"/>
      <c r="T1291" s="144"/>
      <c r="U1291" s="144">
        <v>208</v>
      </c>
      <c r="V1291" s="144">
        <f t="shared" si="330"/>
        <v>1564784</v>
      </c>
      <c r="W1291" s="144"/>
      <c r="X1291" s="144"/>
      <c r="Y1291" s="144"/>
      <c r="Z1291" s="144"/>
      <c r="AA1291" s="144"/>
      <c r="AB1291" s="144"/>
      <c r="AC1291" s="144"/>
      <c r="AD1291" s="144"/>
      <c r="AE1291" s="144"/>
      <c r="AF1291" s="144"/>
      <c r="AG1291" s="324">
        <v>2025</v>
      </c>
      <c r="AH1291" s="128"/>
      <c r="AI1291" s="172"/>
      <c r="AJ1291" s="172"/>
      <c r="AK1291" s="141">
        <f t="shared" si="313"/>
        <v>1222</v>
      </c>
      <c r="AL1291" s="35" t="s">
        <v>153</v>
      </c>
      <c r="AM1291" s="141" t="str">
        <f t="shared" si="314"/>
        <v>1222.</v>
      </c>
      <c r="AN1291" s="147"/>
      <c r="AO1291" s="274"/>
      <c r="AP1291" s="16"/>
    </row>
    <row r="1292" spans="1:44" ht="22.5" customHeight="1" x14ac:dyDescent="0.25">
      <c r="A1292" s="68" t="str">
        <f t="shared" si="327"/>
        <v>1223.</v>
      </c>
      <c r="B1292" s="25">
        <v>2279</v>
      </c>
      <c r="C1292" s="36" t="s">
        <v>1469</v>
      </c>
      <c r="D1292" s="25">
        <v>1984</v>
      </c>
      <c r="E1292" s="111" t="s">
        <v>2932</v>
      </c>
      <c r="F1292" s="68" t="s">
        <v>2934</v>
      </c>
      <c r="G1292" s="30">
        <v>3</v>
      </c>
      <c r="H1292" s="30">
        <v>2</v>
      </c>
      <c r="I1292" s="144">
        <v>1323.7</v>
      </c>
      <c r="J1292" s="144">
        <v>764.6</v>
      </c>
      <c r="K1292" s="144">
        <v>1322.8</v>
      </c>
      <c r="L1292" s="30">
        <v>64</v>
      </c>
      <c r="M1292" s="144">
        <f t="shared" si="328"/>
        <v>273054</v>
      </c>
      <c r="N1292" s="144"/>
      <c r="O1292" s="144"/>
      <c r="P1292" s="144"/>
      <c r="Q1292" s="144">
        <f t="shared" si="329"/>
        <v>273054</v>
      </c>
      <c r="R1292" s="144"/>
      <c r="S1292" s="30"/>
      <c r="T1292" s="144"/>
      <c r="U1292" s="144"/>
      <c r="V1292" s="144"/>
      <c r="W1292" s="144"/>
      <c r="X1292" s="144"/>
      <c r="Y1292" s="144"/>
      <c r="Z1292" s="144"/>
      <c r="AA1292" s="144">
        <v>102</v>
      </c>
      <c r="AB1292" s="144">
        <f>AA1292*2677</f>
        <v>273054</v>
      </c>
      <c r="AC1292" s="144"/>
      <c r="AD1292" s="144"/>
      <c r="AE1292" s="144"/>
      <c r="AF1292" s="144"/>
      <c r="AG1292" s="324">
        <v>2025</v>
      </c>
      <c r="AH1292" s="128"/>
      <c r="AI1292" s="172"/>
      <c r="AJ1292" s="172"/>
      <c r="AK1292" s="141">
        <f t="shared" si="313"/>
        <v>1223</v>
      </c>
      <c r="AL1292" s="35" t="s">
        <v>153</v>
      </c>
      <c r="AM1292" s="141" t="str">
        <f t="shared" si="314"/>
        <v>1223.</v>
      </c>
      <c r="AN1292" s="147"/>
      <c r="AO1292" s="274"/>
      <c r="AP1292" s="16"/>
    </row>
    <row r="1293" spans="1:44" s="26" customFormat="1" ht="22.5" customHeight="1" x14ac:dyDescent="0.25">
      <c r="A1293" s="68" t="str">
        <f t="shared" si="327"/>
        <v>1224.</v>
      </c>
      <c r="B1293" s="25">
        <v>2280</v>
      </c>
      <c r="C1293" s="36" t="s">
        <v>74</v>
      </c>
      <c r="D1293" s="25">
        <v>1986</v>
      </c>
      <c r="E1293" s="111" t="s">
        <v>2932</v>
      </c>
      <c r="F1293" s="68" t="s">
        <v>2934</v>
      </c>
      <c r="G1293" s="25">
        <v>3</v>
      </c>
      <c r="H1293" s="25">
        <v>2</v>
      </c>
      <c r="I1293" s="144">
        <v>1293.9000000000001</v>
      </c>
      <c r="J1293" s="144">
        <v>750.4</v>
      </c>
      <c r="K1293" s="144">
        <v>750.4</v>
      </c>
      <c r="L1293" s="30">
        <v>60</v>
      </c>
      <c r="M1293" s="144">
        <f t="shared" si="328"/>
        <v>1890162</v>
      </c>
      <c r="N1293" s="144"/>
      <c r="O1293" s="144"/>
      <c r="P1293" s="144"/>
      <c r="Q1293" s="144">
        <f t="shared" si="329"/>
        <v>1890162</v>
      </c>
      <c r="R1293" s="144">
        <f>1242666+647496</f>
        <v>1890162</v>
      </c>
      <c r="S1293" s="30"/>
      <c r="T1293" s="144"/>
      <c r="U1293" s="144"/>
      <c r="V1293" s="144"/>
      <c r="W1293" s="144"/>
      <c r="X1293" s="144"/>
      <c r="Y1293" s="144"/>
      <c r="Z1293" s="144"/>
      <c r="AA1293" s="144"/>
      <c r="AB1293" s="144"/>
      <c r="AC1293" s="144"/>
      <c r="AD1293" s="144"/>
      <c r="AE1293" s="144"/>
      <c r="AF1293" s="144"/>
      <c r="AG1293" s="324">
        <v>2025</v>
      </c>
      <c r="AH1293" s="128"/>
      <c r="AI1293" s="172"/>
      <c r="AJ1293" s="172"/>
      <c r="AK1293" s="141">
        <f t="shared" si="313"/>
        <v>1224</v>
      </c>
      <c r="AL1293" s="35" t="s">
        <v>153</v>
      </c>
      <c r="AM1293" s="141" t="str">
        <f t="shared" si="314"/>
        <v>1224.</v>
      </c>
      <c r="AN1293" s="147"/>
      <c r="AO1293" s="281"/>
      <c r="AP1293" s="16"/>
      <c r="AR1293" s="15"/>
    </row>
    <row r="1294" spans="1:44" ht="22.5" customHeight="1" x14ac:dyDescent="0.25">
      <c r="A1294" s="68" t="str">
        <f t="shared" si="327"/>
        <v>1225.</v>
      </c>
      <c r="B1294" s="25">
        <v>2294</v>
      </c>
      <c r="C1294" s="36" t="s">
        <v>1138</v>
      </c>
      <c r="D1294" s="25">
        <v>1967</v>
      </c>
      <c r="E1294" s="111" t="s">
        <v>2932</v>
      </c>
      <c r="F1294" s="111" t="s">
        <v>2935</v>
      </c>
      <c r="G1294" s="25">
        <v>2</v>
      </c>
      <c r="H1294" s="25">
        <v>2</v>
      </c>
      <c r="I1294" s="144">
        <v>407.45</v>
      </c>
      <c r="J1294" s="144">
        <v>271.39999999999998</v>
      </c>
      <c r="K1294" s="144">
        <v>271.39999999999998</v>
      </c>
      <c r="L1294" s="30">
        <v>23</v>
      </c>
      <c r="M1294" s="144">
        <f t="shared" si="328"/>
        <v>3799115</v>
      </c>
      <c r="N1294" s="144"/>
      <c r="O1294" s="144"/>
      <c r="P1294" s="144"/>
      <c r="Q1294" s="144">
        <f t="shared" si="329"/>
        <v>3799115</v>
      </c>
      <c r="R1294" s="144"/>
      <c r="S1294" s="30"/>
      <c r="T1294" s="144"/>
      <c r="U1294" s="144">
        <v>505</v>
      </c>
      <c r="V1294" s="144">
        <f>U1294*7523</f>
        <v>3799115</v>
      </c>
      <c r="W1294" s="144"/>
      <c r="X1294" s="144"/>
      <c r="Y1294" s="144"/>
      <c r="Z1294" s="144"/>
      <c r="AA1294" s="144"/>
      <c r="AB1294" s="144"/>
      <c r="AC1294" s="144"/>
      <c r="AD1294" s="144"/>
      <c r="AE1294" s="144"/>
      <c r="AF1294" s="144"/>
      <c r="AG1294" s="324">
        <v>2025</v>
      </c>
      <c r="AH1294" s="128"/>
      <c r="AI1294" s="172"/>
      <c r="AJ1294" s="172"/>
      <c r="AK1294" s="141">
        <f t="shared" si="313"/>
        <v>1225</v>
      </c>
      <c r="AL1294" s="35" t="s">
        <v>153</v>
      </c>
      <c r="AM1294" s="141" t="str">
        <f t="shared" si="314"/>
        <v>1225.</v>
      </c>
      <c r="AN1294" s="147"/>
      <c r="AO1294" s="274"/>
      <c r="AP1294" s="16"/>
    </row>
    <row r="1295" spans="1:44" ht="22.5" customHeight="1" x14ac:dyDescent="0.25">
      <c r="A1295" s="68" t="str">
        <f t="shared" si="327"/>
        <v>1226.</v>
      </c>
      <c r="B1295" s="25">
        <v>2307</v>
      </c>
      <c r="C1295" s="36" t="s">
        <v>538</v>
      </c>
      <c r="D1295" s="25">
        <v>1983</v>
      </c>
      <c r="E1295" s="111" t="s">
        <v>2932</v>
      </c>
      <c r="F1295" s="68" t="s">
        <v>2934</v>
      </c>
      <c r="G1295" s="25">
        <v>2</v>
      </c>
      <c r="H1295" s="25">
        <v>2</v>
      </c>
      <c r="I1295" s="144">
        <v>574.4</v>
      </c>
      <c r="J1295" s="144">
        <v>324.5</v>
      </c>
      <c r="K1295" s="144">
        <v>324.5</v>
      </c>
      <c r="L1295" s="30">
        <v>28</v>
      </c>
      <c r="M1295" s="144">
        <f t="shared" si="328"/>
        <v>1865722</v>
      </c>
      <c r="N1295" s="144"/>
      <c r="O1295" s="144"/>
      <c r="P1295" s="144"/>
      <c r="Q1295" s="144">
        <f t="shared" si="329"/>
        <v>1865722</v>
      </c>
      <c r="R1295" s="144"/>
      <c r="S1295" s="30"/>
      <c r="T1295" s="144"/>
      <c r="U1295" s="144">
        <v>526</v>
      </c>
      <c r="V1295" s="144">
        <f>U1295*3547</f>
        <v>1865722</v>
      </c>
      <c r="W1295" s="144"/>
      <c r="X1295" s="144"/>
      <c r="Y1295" s="144"/>
      <c r="Z1295" s="144"/>
      <c r="AA1295" s="144"/>
      <c r="AB1295" s="144"/>
      <c r="AC1295" s="144"/>
      <c r="AD1295" s="144"/>
      <c r="AE1295" s="144"/>
      <c r="AF1295" s="144"/>
      <c r="AG1295" s="324">
        <v>2025</v>
      </c>
      <c r="AH1295" s="128"/>
      <c r="AI1295" s="172"/>
      <c r="AJ1295" s="172"/>
      <c r="AK1295" s="141">
        <f t="shared" si="313"/>
        <v>1226</v>
      </c>
      <c r="AL1295" s="35" t="s">
        <v>153</v>
      </c>
      <c r="AM1295" s="141" t="str">
        <f t="shared" si="314"/>
        <v>1226.</v>
      </c>
      <c r="AN1295" s="147"/>
      <c r="AO1295" s="274"/>
      <c r="AP1295" s="16"/>
    </row>
    <row r="1296" spans="1:44" ht="22.5" customHeight="1" x14ac:dyDescent="0.25">
      <c r="A1296" s="68" t="str">
        <f t="shared" si="327"/>
        <v>1227.</v>
      </c>
      <c r="B1296" s="25">
        <v>2318</v>
      </c>
      <c r="C1296" s="300" t="s">
        <v>557</v>
      </c>
      <c r="D1296" s="25">
        <v>1976</v>
      </c>
      <c r="E1296" s="111" t="s">
        <v>2932</v>
      </c>
      <c r="F1296" s="68" t="s">
        <v>2934</v>
      </c>
      <c r="G1296" s="30">
        <v>5</v>
      </c>
      <c r="H1296" s="30">
        <v>4</v>
      </c>
      <c r="I1296" s="144">
        <v>3356.2</v>
      </c>
      <c r="J1296" s="144">
        <v>2241.8000000000002</v>
      </c>
      <c r="K1296" s="144">
        <v>2241.8000000000002</v>
      </c>
      <c r="L1296" s="30">
        <v>132</v>
      </c>
      <c r="M1296" s="144">
        <f t="shared" si="328"/>
        <v>875004</v>
      </c>
      <c r="N1296" s="144"/>
      <c r="O1296" s="144"/>
      <c r="P1296" s="144"/>
      <c r="Q1296" s="144">
        <f t="shared" si="329"/>
        <v>875004</v>
      </c>
      <c r="R1296" s="144">
        <v>875004</v>
      </c>
      <c r="S1296" s="30"/>
      <c r="T1296" s="144"/>
      <c r="U1296" s="144"/>
      <c r="V1296" s="144"/>
      <c r="W1296" s="144"/>
      <c r="X1296" s="144"/>
      <c r="Y1296" s="144"/>
      <c r="Z1296" s="144"/>
      <c r="AA1296" s="144"/>
      <c r="AB1296" s="144"/>
      <c r="AC1296" s="144"/>
      <c r="AD1296" s="144"/>
      <c r="AE1296" s="144"/>
      <c r="AF1296" s="144"/>
      <c r="AG1296" s="324">
        <v>2025</v>
      </c>
      <c r="AH1296" s="128"/>
      <c r="AI1296" s="172"/>
      <c r="AJ1296" s="172"/>
      <c r="AK1296" s="141">
        <f t="shared" si="313"/>
        <v>1227</v>
      </c>
      <c r="AL1296" s="35" t="s">
        <v>153</v>
      </c>
      <c r="AM1296" s="141" t="str">
        <f t="shared" si="314"/>
        <v>1227.</v>
      </c>
      <c r="AN1296" s="147"/>
      <c r="AO1296" s="35"/>
      <c r="AP1296" s="16"/>
    </row>
    <row r="1297" spans="1:42" ht="22.5" customHeight="1" x14ac:dyDescent="0.25">
      <c r="A1297" s="68" t="str">
        <f t="shared" si="327"/>
        <v>1228.</v>
      </c>
      <c r="B1297" s="25">
        <v>2319</v>
      </c>
      <c r="C1297" s="202" t="s">
        <v>521</v>
      </c>
      <c r="D1297" s="25">
        <v>1993</v>
      </c>
      <c r="E1297" s="111" t="s">
        <v>2932</v>
      </c>
      <c r="F1297" s="68" t="s">
        <v>2934</v>
      </c>
      <c r="G1297" s="30">
        <v>5</v>
      </c>
      <c r="H1297" s="30">
        <v>4</v>
      </c>
      <c r="I1297" s="144">
        <v>3133.7</v>
      </c>
      <c r="J1297" s="144">
        <v>1873.9</v>
      </c>
      <c r="K1297" s="144">
        <v>1873.9</v>
      </c>
      <c r="L1297" s="30">
        <v>114</v>
      </c>
      <c r="M1297" s="144">
        <f t="shared" si="328"/>
        <v>2442440</v>
      </c>
      <c r="N1297" s="144"/>
      <c r="O1297" s="144"/>
      <c r="P1297" s="144"/>
      <c r="Q1297" s="144">
        <f t="shared" si="329"/>
        <v>2442440</v>
      </c>
      <c r="R1297" s="144">
        <v>2442440</v>
      </c>
      <c r="S1297" s="30"/>
      <c r="T1297" s="144"/>
      <c r="U1297" s="144"/>
      <c r="V1297" s="144"/>
      <c r="W1297" s="144"/>
      <c r="X1297" s="144"/>
      <c r="Y1297" s="144"/>
      <c r="Z1297" s="144"/>
      <c r="AA1297" s="144"/>
      <c r="AB1297" s="144"/>
      <c r="AC1297" s="144"/>
      <c r="AD1297" s="144"/>
      <c r="AE1297" s="144"/>
      <c r="AF1297" s="144"/>
      <c r="AG1297" s="324">
        <v>2025</v>
      </c>
      <c r="AH1297" s="128"/>
      <c r="AI1297" s="172"/>
      <c r="AJ1297" s="172"/>
      <c r="AK1297" s="141">
        <f t="shared" si="313"/>
        <v>1228</v>
      </c>
      <c r="AL1297" s="35" t="s">
        <v>153</v>
      </c>
      <c r="AM1297" s="141" t="str">
        <f t="shared" si="314"/>
        <v>1228.</v>
      </c>
      <c r="AN1297" s="147"/>
      <c r="AO1297" s="274"/>
      <c r="AP1297" s="16"/>
    </row>
    <row r="1298" spans="1:42" ht="22.5" customHeight="1" x14ac:dyDescent="0.25">
      <c r="A1298" s="68" t="str">
        <f t="shared" si="327"/>
        <v>1229.</v>
      </c>
      <c r="B1298" s="25">
        <v>2320</v>
      </c>
      <c r="C1298" s="300" t="s">
        <v>558</v>
      </c>
      <c r="D1298" s="25">
        <v>1970</v>
      </c>
      <c r="E1298" s="111" t="s">
        <v>2932</v>
      </c>
      <c r="F1298" s="111" t="s">
        <v>2935</v>
      </c>
      <c r="G1298" s="30">
        <v>2</v>
      </c>
      <c r="H1298" s="30">
        <v>1</v>
      </c>
      <c r="I1298" s="144">
        <v>323.60000000000002</v>
      </c>
      <c r="J1298" s="144">
        <v>211.7</v>
      </c>
      <c r="K1298" s="144">
        <v>211.7</v>
      </c>
      <c r="L1298" s="30">
        <v>16</v>
      </c>
      <c r="M1298" s="144">
        <f t="shared" si="328"/>
        <v>2437452</v>
      </c>
      <c r="N1298" s="144"/>
      <c r="O1298" s="144"/>
      <c r="P1298" s="144"/>
      <c r="Q1298" s="144">
        <f t="shared" si="329"/>
        <v>2437452</v>
      </c>
      <c r="R1298" s="144"/>
      <c r="S1298" s="30"/>
      <c r="T1298" s="144"/>
      <c r="U1298" s="144">
        <v>324</v>
      </c>
      <c r="V1298" s="144">
        <f>U1298*7523</f>
        <v>2437452</v>
      </c>
      <c r="W1298" s="144"/>
      <c r="X1298" s="144"/>
      <c r="Y1298" s="144"/>
      <c r="Z1298" s="144"/>
      <c r="AA1298" s="144"/>
      <c r="AB1298" s="144"/>
      <c r="AC1298" s="144"/>
      <c r="AD1298" s="144"/>
      <c r="AE1298" s="144"/>
      <c r="AF1298" s="144"/>
      <c r="AG1298" s="324">
        <v>2025</v>
      </c>
      <c r="AH1298" s="128"/>
      <c r="AI1298" s="172"/>
      <c r="AJ1298" s="172"/>
      <c r="AK1298" s="141">
        <f t="shared" si="313"/>
        <v>1229</v>
      </c>
      <c r="AL1298" s="35" t="s">
        <v>153</v>
      </c>
      <c r="AM1298" s="141" t="str">
        <f t="shared" si="314"/>
        <v>1229.</v>
      </c>
      <c r="AN1298" s="147"/>
      <c r="AO1298" s="35"/>
      <c r="AP1298" s="16"/>
    </row>
    <row r="1299" spans="1:42" ht="22.5" customHeight="1" x14ac:dyDescent="0.25">
      <c r="A1299" s="68" t="str">
        <f t="shared" si="327"/>
        <v>1230.</v>
      </c>
      <c r="B1299" s="25">
        <v>2325</v>
      </c>
      <c r="C1299" s="300" t="s">
        <v>1120</v>
      </c>
      <c r="D1299" s="25">
        <v>1971</v>
      </c>
      <c r="E1299" s="111" t="s">
        <v>2932</v>
      </c>
      <c r="F1299" s="68" t="s">
        <v>2934</v>
      </c>
      <c r="G1299" s="30">
        <v>2</v>
      </c>
      <c r="H1299" s="30">
        <v>2</v>
      </c>
      <c r="I1299" s="144">
        <v>748.6</v>
      </c>
      <c r="J1299" s="144">
        <v>489.2</v>
      </c>
      <c r="K1299" s="144">
        <v>489.2</v>
      </c>
      <c r="L1299" s="30">
        <v>24</v>
      </c>
      <c r="M1299" s="144">
        <f t="shared" si="328"/>
        <v>246480</v>
      </c>
      <c r="N1299" s="144"/>
      <c r="O1299" s="144"/>
      <c r="P1299" s="144"/>
      <c r="Q1299" s="144">
        <f t="shared" si="329"/>
        <v>246480</v>
      </c>
      <c r="R1299" s="144">
        <v>246480</v>
      </c>
      <c r="S1299" s="30"/>
      <c r="T1299" s="144"/>
      <c r="U1299" s="144"/>
      <c r="V1299" s="144"/>
      <c r="W1299" s="144"/>
      <c r="X1299" s="144"/>
      <c r="Y1299" s="144"/>
      <c r="Z1299" s="144"/>
      <c r="AA1299" s="144"/>
      <c r="AB1299" s="144"/>
      <c r="AC1299" s="144"/>
      <c r="AD1299" s="144"/>
      <c r="AE1299" s="144"/>
      <c r="AF1299" s="144"/>
      <c r="AG1299" s="324">
        <v>2025</v>
      </c>
      <c r="AH1299" s="128"/>
      <c r="AI1299" s="172"/>
      <c r="AJ1299" s="172"/>
      <c r="AK1299" s="141">
        <f t="shared" si="313"/>
        <v>1230</v>
      </c>
      <c r="AL1299" s="35" t="s">
        <v>153</v>
      </c>
      <c r="AM1299" s="141" t="str">
        <f t="shared" si="314"/>
        <v>1230.</v>
      </c>
      <c r="AN1299" s="147"/>
      <c r="AO1299" s="35"/>
      <c r="AP1299" s="16"/>
    </row>
    <row r="1300" spans="1:42" ht="22.5" customHeight="1" x14ac:dyDescent="0.25">
      <c r="A1300" s="68" t="str">
        <f t="shared" si="327"/>
        <v>1231.</v>
      </c>
      <c r="B1300" s="25">
        <v>2326</v>
      </c>
      <c r="C1300" s="36" t="s">
        <v>3065</v>
      </c>
      <c r="D1300" s="25">
        <v>1973</v>
      </c>
      <c r="E1300" s="111" t="s">
        <v>2932</v>
      </c>
      <c r="F1300" s="68" t="s">
        <v>2934</v>
      </c>
      <c r="G1300" s="30">
        <v>2</v>
      </c>
      <c r="H1300" s="30">
        <v>2</v>
      </c>
      <c r="I1300" s="144">
        <v>724.3</v>
      </c>
      <c r="J1300" s="144">
        <v>470</v>
      </c>
      <c r="K1300" s="144">
        <v>470</v>
      </c>
      <c r="L1300" s="30">
        <v>35</v>
      </c>
      <c r="M1300" s="144">
        <f t="shared" si="328"/>
        <v>246480</v>
      </c>
      <c r="N1300" s="144"/>
      <c r="O1300" s="144"/>
      <c r="P1300" s="144"/>
      <c r="Q1300" s="144">
        <f t="shared" si="329"/>
        <v>246480</v>
      </c>
      <c r="R1300" s="144">
        <v>246480</v>
      </c>
      <c r="S1300" s="30"/>
      <c r="T1300" s="144"/>
      <c r="U1300" s="144"/>
      <c r="V1300" s="144"/>
      <c r="W1300" s="144"/>
      <c r="X1300" s="144"/>
      <c r="Y1300" s="144"/>
      <c r="Z1300" s="144"/>
      <c r="AA1300" s="144"/>
      <c r="AB1300" s="144"/>
      <c r="AC1300" s="144"/>
      <c r="AD1300" s="144"/>
      <c r="AE1300" s="144"/>
      <c r="AF1300" s="144"/>
      <c r="AG1300" s="324">
        <v>2025</v>
      </c>
      <c r="AH1300" s="128"/>
      <c r="AI1300" s="172"/>
      <c r="AJ1300" s="172"/>
      <c r="AK1300" s="141">
        <f t="shared" si="313"/>
        <v>1231</v>
      </c>
      <c r="AL1300" s="35" t="s">
        <v>153</v>
      </c>
      <c r="AM1300" s="141" t="str">
        <f t="shared" si="314"/>
        <v>1231.</v>
      </c>
      <c r="AN1300" s="147"/>
      <c r="AO1300" s="274"/>
      <c r="AP1300" s="16"/>
    </row>
    <row r="1301" spans="1:42" ht="22.5" customHeight="1" x14ac:dyDescent="0.25">
      <c r="A1301" s="68" t="str">
        <f t="shared" si="327"/>
        <v>1232.</v>
      </c>
      <c r="B1301" s="25">
        <v>2327</v>
      </c>
      <c r="C1301" s="36" t="s">
        <v>3066</v>
      </c>
      <c r="D1301" s="25">
        <v>1974</v>
      </c>
      <c r="E1301" s="111" t="s">
        <v>2932</v>
      </c>
      <c r="F1301" s="68" t="s">
        <v>2934</v>
      </c>
      <c r="G1301" s="30">
        <v>2</v>
      </c>
      <c r="H1301" s="30">
        <v>2</v>
      </c>
      <c r="I1301" s="144">
        <v>755.4</v>
      </c>
      <c r="J1301" s="144">
        <v>492.9</v>
      </c>
      <c r="K1301" s="144">
        <v>492.9</v>
      </c>
      <c r="L1301" s="30">
        <v>34</v>
      </c>
      <c r="M1301" s="144">
        <f t="shared" si="328"/>
        <v>246480</v>
      </c>
      <c r="N1301" s="144"/>
      <c r="O1301" s="144"/>
      <c r="P1301" s="144"/>
      <c r="Q1301" s="144">
        <f t="shared" si="329"/>
        <v>246480</v>
      </c>
      <c r="R1301" s="144">
        <v>246480</v>
      </c>
      <c r="S1301" s="30"/>
      <c r="T1301" s="144"/>
      <c r="U1301" s="144"/>
      <c r="V1301" s="144"/>
      <c r="W1301" s="144"/>
      <c r="X1301" s="144"/>
      <c r="Y1301" s="144"/>
      <c r="Z1301" s="144"/>
      <c r="AA1301" s="144"/>
      <c r="AB1301" s="144"/>
      <c r="AC1301" s="144"/>
      <c r="AD1301" s="144"/>
      <c r="AE1301" s="144"/>
      <c r="AF1301" s="144"/>
      <c r="AG1301" s="324">
        <v>2025</v>
      </c>
      <c r="AH1301" s="128"/>
      <c r="AI1301" s="172"/>
      <c r="AJ1301" s="172"/>
      <c r="AK1301" s="141">
        <f t="shared" si="313"/>
        <v>1232</v>
      </c>
      <c r="AL1301" s="35" t="s">
        <v>153</v>
      </c>
      <c r="AM1301" s="141" t="str">
        <f t="shared" si="314"/>
        <v>1232.</v>
      </c>
      <c r="AN1301" s="147"/>
      <c r="AO1301" s="274"/>
      <c r="AP1301" s="16"/>
    </row>
    <row r="1302" spans="1:42" ht="22.5" customHeight="1" x14ac:dyDescent="0.25">
      <c r="A1302" s="68" t="str">
        <f t="shared" si="327"/>
        <v>1233.</v>
      </c>
      <c r="B1302" s="25">
        <v>2328</v>
      </c>
      <c r="C1302" s="36" t="s">
        <v>3067</v>
      </c>
      <c r="D1302" s="25">
        <v>1975</v>
      </c>
      <c r="E1302" s="111" t="s">
        <v>2932</v>
      </c>
      <c r="F1302" s="68" t="s">
        <v>2934</v>
      </c>
      <c r="G1302" s="30">
        <v>2</v>
      </c>
      <c r="H1302" s="30">
        <v>2</v>
      </c>
      <c r="I1302" s="144">
        <v>753</v>
      </c>
      <c r="J1302" s="144">
        <v>501.7</v>
      </c>
      <c r="K1302" s="144">
        <v>501.7</v>
      </c>
      <c r="L1302" s="30">
        <v>34</v>
      </c>
      <c r="M1302" s="144">
        <f t="shared" si="328"/>
        <v>321240</v>
      </c>
      <c r="N1302" s="144"/>
      <c r="O1302" s="144"/>
      <c r="P1302" s="144"/>
      <c r="Q1302" s="144">
        <f t="shared" si="329"/>
        <v>321240</v>
      </c>
      <c r="R1302" s="144"/>
      <c r="S1302" s="30"/>
      <c r="T1302" s="144"/>
      <c r="U1302" s="144"/>
      <c r="V1302" s="144"/>
      <c r="W1302" s="144"/>
      <c r="X1302" s="144"/>
      <c r="Y1302" s="144"/>
      <c r="Z1302" s="144"/>
      <c r="AA1302" s="144">
        <v>120</v>
      </c>
      <c r="AB1302" s="144">
        <f>AA1302*2677</f>
        <v>321240</v>
      </c>
      <c r="AC1302" s="144"/>
      <c r="AD1302" s="144"/>
      <c r="AE1302" s="144"/>
      <c r="AF1302" s="144"/>
      <c r="AG1302" s="324">
        <v>2025</v>
      </c>
      <c r="AH1302" s="128"/>
      <c r="AI1302" s="172"/>
      <c r="AJ1302" s="172"/>
      <c r="AK1302" s="141">
        <f t="shared" si="313"/>
        <v>1233</v>
      </c>
      <c r="AL1302" s="35" t="s">
        <v>153</v>
      </c>
      <c r="AM1302" s="141" t="str">
        <f t="shared" si="314"/>
        <v>1233.</v>
      </c>
      <c r="AN1302" s="147"/>
      <c r="AO1302" s="35"/>
      <c r="AP1302" s="16"/>
    </row>
    <row r="1303" spans="1:42" ht="22.5" customHeight="1" x14ac:dyDescent="0.25">
      <c r="A1303" s="68" t="str">
        <f t="shared" si="327"/>
        <v>1234.</v>
      </c>
      <c r="B1303" s="25">
        <v>2329</v>
      </c>
      <c r="C1303" s="202" t="s">
        <v>1121</v>
      </c>
      <c r="D1303" s="25">
        <v>1976</v>
      </c>
      <c r="E1303" s="111" t="s">
        <v>2932</v>
      </c>
      <c r="F1303" s="68" t="s">
        <v>2934</v>
      </c>
      <c r="G1303" s="30">
        <v>2</v>
      </c>
      <c r="H1303" s="30">
        <v>3</v>
      </c>
      <c r="I1303" s="144">
        <v>900</v>
      </c>
      <c r="J1303" s="144">
        <v>539.6</v>
      </c>
      <c r="K1303" s="144">
        <v>539.6</v>
      </c>
      <c r="L1303" s="30">
        <v>35</v>
      </c>
      <c r="M1303" s="144">
        <f t="shared" si="328"/>
        <v>777140</v>
      </c>
      <c r="N1303" s="144"/>
      <c r="O1303" s="144"/>
      <c r="P1303" s="144"/>
      <c r="Q1303" s="144">
        <f t="shared" si="329"/>
        <v>777140</v>
      </c>
      <c r="R1303" s="144">
        <v>777140</v>
      </c>
      <c r="S1303" s="30"/>
      <c r="T1303" s="144"/>
      <c r="U1303" s="144"/>
      <c r="V1303" s="144"/>
      <c r="W1303" s="144"/>
      <c r="X1303" s="144"/>
      <c r="Y1303" s="144"/>
      <c r="Z1303" s="144"/>
      <c r="AA1303" s="144"/>
      <c r="AB1303" s="144"/>
      <c r="AC1303" s="144"/>
      <c r="AD1303" s="144"/>
      <c r="AE1303" s="144"/>
      <c r="AF1303" s="144"/>
      <c r="AG1303" s="324">
        <v>2025</v>
      </c>
      <c r="AH1303" s="128"/>
      <c r="AI1303" s="172"/>
      <c r="AJ1303" s="172"/>
      <c r="AK1303" s="141">
        <f t="shared" si="313"/>
        <v>1234</v>
      </c>
      <c r="AL1303" s="35" t="s">
        <v>153</v>
      </c>
      <c r="AM1303" s="141" t="str">
        <f t="shared" si="314"/>
        <v>1234.</v>
      </c>
      <c r="AN1303" s="147"/>
      <c r="AO1303" s="274"/>
      <c r="AP1303" s="16"/>
    </row>
    <row r="1304" spans="1:42" ht="22.5" customHeight="1" x14ac:dyDescent="0.25">
      <c r="A1304" s="68" t="str">
        <f t="shared" si="327"/>
        <v>1235.</v>
      </c>
      <c r="B1304" s="25">
        <v>2330</v>
      </c>
      <c r="C1304" s="202" t="s">
        <v>1122</v>
      </c>
      <c r="D1304" s="25">
        <v>1978</v>
      </c>
      <c r="E1304" s="111" t="s">
        <v>2932</v>
      </c>
      <c r="F1304" s="68" t="s">
        <v>2934</v>
      </c>
      <c r="G1304" s="30">
        <v>2</v>
      </c>
      <c r="H1304" s="30">
        <v>3</v>
      </c>
      <c r="I1304" s="144">
        <v>847.9</v>
      </c>
      <c r="J1304" s="144">
        <v>493.5</v>
      </c>
      <c r="K1304" s="144">
        <v>493.5</v>
      </c>
      <c r="L1304" s="30">
        <v>37</v>
      </c>
      <c r="M1304" s="144">
        <f t="shared" si="328"/>
        <v>777140</v>
      </c>
      <c r="N1304" s="144"/>
      <c r="O1304" s="144"/>
      <c r="P1304" s="144"/>
      <c r="Q1304" s="144">
        <f t="shared" si="329"/>
        <v>777140</v>
      </c>
      <c r="R1304" s="144">
        <v>777140</v>
      </c>
      <c r="S1304" s="30"/>
      <c r="T1304" s="144"/>
      <c r="U1304" s="144"/>
      <c r="V1304" s="144"/>
      <c r="W1304" s="144"/>
      <c r="X1304" s="144"/>
      <c r="Y1304" s="144"/>
      <c r="Z1304" s="144"/>
      <c r="AA1304" s="144"/>
      <c r="AB1304" s="144"/>
      <c r="AC1304" s="144"/>
      <c r="AD1304" s="144"/>
      <c r="AE1304" s="144"/>
      <c r="AF1304" s="144"/>
      <c r="AG1304" s="324">
        <v>2025</v>
      </c>
      <c r="AH1304" s="128"/>
      <c r="AI1304" s="172"/>
      <c r="AJ1304" s="172"/>
      <c r="AK1304" s="141">
        <f t="shared" si="313"/>
        <v>1235</v>
      </c>
      <c r="AL1304" s="35" t="s">
        <v>153</v>
      </c>
      <c r="AM1304" s="141" t="str">
        <f t="shared" si="314"/>
        <v>1235.</v>
      </c>
      <c r="AN1304" s="147"/>
      <c r="AO1304" s="274"/>
      <c r="AP1304" s="16"/>
    </row>
    <row r="1305" spans="1:42" ht="22.5" customHeight="1" x14ac:dyDescent="0.25">
      <c r="A1305" s="68" t="str">
        <f t="shared" si="327"/>
        <v>1236.</v>
      </c>
      <c r="B1305" s="25">
        <v>2336</v>
      </c>
      <c r="C1305" s="202" t="s">
        <v>66</v>
      </c>
      <c r="D1305" s="25">
        <v>1960</v>
      </c>
      <c r="E1305" s="111" t="s">
        <v>2932</v>
      </c>
      <c r="F1305" s="68" t="s">
        <v>2934</v>
      </c>
      <c r="G1305" s="30">
        <v>2</v>
      </c>
      <c r="H1305" s="30">
        <v>2</v>
      </c>
      <c r="I1305" s="144">
        <v>635.9</v>
      </c>
      <c r="J1305" s="144">
        <v>401.9</v>
      </c>
      <c r="K1305" s="144">
        <v>401.9</v>
      </c>
      <c r="L1305" s="30">
        <v>25</v>
      </c>
      <c r="M1305" s="144">
        <f t="shared" si="328"/>
        <v>758594.8</v>
      </c>
      <c r="N1305" s="144"/>
      <c r="O1305" s="144"/>
      <c r="P1305" s="144"/>
      <c r="Q1305" s="144">
        <f t="shared" si="329"/>
        <v>758594.8</v>
      </c>
      <c r="R1305" s="144">
        <v>758594.8</v>
      </c>
      <c r="S1305" s="30"/>
      <c r="T1305" s="144"/>
      <c r="U1305" s="144"/>
      <c r="V1305" s="144"/>
      <c r="W1305" s="144"/>
      <c r="X1305" s="144"/>
      <c r="Y1305" s="144"/>
      <c r="Z1305" s="144"/>
      <c r="AA1305" s="144"/>
      <c r="AB1305" s="144"/>
      <c r="AC1305" s="144"/>
      <c r="AD1305" s="144"/>
      <c r="AE1305" s="144"/>
      <c r="AF1305" s="144"/>
      <c r="AG1305" s="324">
        <v>2025</v>
      </c>
      <c r="AH1305" s="128"/>
      <c r="AI1305" s="172"/>
      <c r="AJ1305" s="172"/>
      <c r="AK1305" s="141">
        <f t="shared" si="313"/>
        <v>1236</v>
      </c>
      <c r="AL1305" s="35" t="s">
        <v>153</v>
      </c>
      <c r="AM1305" s="141" t="str">
        <f t="shared" si="314"/>
        <v>1236.</v>
      </c>
      <c r="AN1305" s="147"/>
      <c r="AO1305" s="274"/>
      <c r="AP1305" s="16"/>
    </row>
    <row r="1306" spans="1:42" ht="22.5" customHeight="1" x14ac:dyDescent="0.25">
      <c r="A1306" s="68" t="str">
        <f t="shared" si="327"/>
        <v>1237.</v>
      </c>
      <c r="B1306" s="25">
        <v>2347</v>
      </c>
      <c r="C1306" s="36" t="s">
        <v>77</v>
      </c>
      <c r="D1306" s="25">
        <v>1968</v>
      </c>
      <c r="E1306" s="111" t="s">
        <v>2932</v>
      </c>
      <c r="F1306" s="111" t="s">
        <v>2933</v>
      </c>
      <c r="G1306" s="25">
        <v>5</v>
      </c>
      <c r="H1306" s="25">
        <v>3</v>
      </c>
      <c r="I1306" s="144">
        <v>2068.4</v>
      </c>
      <c r="J1306" s="144">
        <v>1327</v>
      </c>
      <c r="K1306" s="144">
        <v>1327</v>
      </c>
      <c r="L1306" s="30">
        <v>91</v>
      </c>
      <c r="M1306" s="144">
        <f t="shared" si="328"/>
        <v>2213698.5</v>
      </c>
      <c r="N1306" s="144"/>
      <c r="O1306" s="144"/>
      <c r="P1306" s="144"/>
      <c r="Q1306" s="144">
        <f t="shared" si="329"/>
        <v>2213698.5</v>
      </c>
      <c r="R1306" s="144">
        <v>2213698.5</v>
      </c>
      <c r="S1306" s="30"/>
      <c r="T1306" s="144"/>
      <c r="U1306" s="144"/>
      <c r="V1306" s="144"/>
      <c r="W1306" s="144"/>
      <c r="X1306" s="144"/>
      <c r="Y1306" s="144"/>
      <c r="Z1306" s="144"/>
      <c r="AA1306" s="144"/>
      <c r="AB1306" s="144"/>
      <c r="AC1306" s="144"/>
      <c r="AD1306" s="144"/>
      <c r="AE1306" s="144"/>
      <c r="AF1306" s="144"/>
      <c r="AG1306" s="324">
        <v>2025</v>
      </c>
      <c r="AH1306" s="128"/>
      <c r="AI1306" s="172"/>
      <c r="AJ1306" s="172"/>
      <c r="AK1306" s="141">
        <f t="shared" si="313"/>
        <v>1237</v>
      </c>
      <c r="AL1306" s="35" t="s">
        <v>153</v>
      </c>
      <c r="AM1306" s="141" t="str">
        <f t="shared" si="314"/>
        <v>1237.</v>
      </c>
      <c r="AN1306" s="147"/>
      <c r="AO1306" s="274"/>
      <c r="AP1306" s="16"/>
    </row>
    <row r="1307" spans="1:42" ht="22.5" customHeight="1" x14ac:dyDescent="0.25">
      <c r="A1307" s="68" t="str">
        <f t="shared" si="327"/>
        <v>1238.</v>
      </c>
      <c r="B1307" s="25">
        <v>2350</v>
      </c>
      <c r="C1307" s="36" t="s">
        <v>1475</v>
      </c>
      <c r="D1307" s="25">
        <v>1983</v>
      </c>
      <c r="E1307" s="111" t="s">
        <v>2932</v>
      </c>
      <c r="F1307" s="68" t="s">
        <v>2934</v>
      </c>
      <c r="G1307" s="25">
        <v>2</v>
      </c>
      <c r="H1307" s="25">
        <v>3</v>
      </c>
      <c r="I1307" s="144">
        <v>904</v>
      </c>
      <c r="J1307" s="144">
        <v>535.20000000000005</v>
      </c>
      <c r="K1307" s="144">
        <v>535.20000000000005</v>
      </c>
      <c r="L1307" s="30">
        <v>49</v>
      </c>
      <c r="M1307" s="144">
        <f t="shared" si="328"/>
        <v>7119014.8999999994</v>
      </c>
      <c r="N1307" s="144"/>
      <c r="O1307" s="144"/>
      <c r="P1307" s="144"/>
      <c r="Q1307" s="144">
        <f t="shared" si="329"/>
        <v>7119014.8999999994</v>
      </c>
      <c r="R1307" s="144"/>
      <c r="S1307" s="30"/>
      <c r="T1307" s="144"/>
      <c r="U1307" s="144">
        <v>946.3</v>
      </c>
      <c r="V1307" s="144">
        <f>U1307*7523</f>
        <v>7119014.8999999994</v>
      </c>
      <c r="W1307" s="144"/>
      <c r="X1307" s="144"/>
      <c r="Y1307" s="144"/>
      <c r="Z1307" s="144"/>
      <c r="AA1307" s="144"/>
      <c r="AB1307" s="144"/>
      <c r="AC1307" s="144"/>
      <c r="AD1307" s="144"/>
      <c r="AE1307" s="144"/>
      <c r="AF1307" s="144"/>
      <c r="AG1307" s="324">
        <v>2025</v>
      </c>
      <c r="AH1307" s="128"/>
      <c r="AI1307" s="172"/>
      <c r="AJ1307" s="172"/>
      <c r="AK1307" s="141">
        <f t="shared" si="313"/>
        <v>1238</v>
      </c>
      <c r="AL1307" s="35" t="s">
        <v>153</v>
      </c>
      <c r="AM1307" s="141" t="str">
        <f t="shared" si="314"/>
        <v>1238.</v>
      </c>
      <c r="AN1307" s="147"/>
      <c r="AO1307" s="274"/>
      <c r="AP1307" s="16"/>
    </row>
    <row r="1308" spans="1:42" ht="22.5" customHeight="1" x14ac:dyDescent="0.25">
      <c r="A1308" s="68" t="str">
        <f t="shared" si="327"/>
        <v>1239.</v>
      </c>
      <c r="B1308" s="25">
        <v>2354</v>
      </c>
      <c r="C1308" s="36" t="s">
        <v>1477</v>
      </c>
      <c r="D1308" s="25">
        <v>1990</v>
      </c>
      <c r="E1308" s="111" t="s">
        <v>2932</v>
      </c>
      <c r="F1308" s="111" t="s">
        <v>2933</v>
      </c>
      <c r="G1308" s="25">
        <v>3</v>
      </c>
      <c r="H1308" s="25">
        <v>2</v>
      </c>
      <c r="I1308" s="144">
        <v>1290</v>
      </c>
      <c r="J1308" s="144">
        <v>754.8</v>
      </c>
      <c r="K1308" s="144">
        <v>754.8</v>
      </c>
      <c r="L1308" s="30">
        <v>51</v>
      </c>
      <c r="M1308" s="144">
        <f t="shared" si="328"/>
        <v>2225428</v>
      </c>
      <c r="N1308" s="144"/>
      <c r="O1308" s="144"/>
      <c r="P1308" s="144"/>
      <c r="Q1308" s="144">
        <f t="shared" si="329"/>
        <v>2225428</v>
      </c>
      <c r="R1308" s="144">
        <v>2225428</v>
      </c>
      <c r="S1308" s="30"/>
      <c r="T1308" s="144"/>
      <c r="U1308" s="144"/>
      <c r="V1308" s="144"/>
      <c r="W1308" s="144"/>
      <c r="X1308" s="144"/>
      <c r="Y1308" s="144"/>
      <c r="Z1308" s="144"/>
      <c r="AA1308" s="144"/>
      <c r="AB1308" s="144"/>
      <c r="AC1308" s="144"/>
      <c r="AD1308" s="144"/>
      <c r="AE1308" s="144"/>
      <c r="AF1308" s="144"/>
      <c r="AG1308" s="324">
        <v>2025</v>
      </c>
      <c r="AH1308" s="128"/>
      <c r="AI1308" s="172"/>
      <c r="AJ1308" s="172"/>
      <c r="AK1308" s="141">
        <f t="shared" si="313"/>
        <v>1239</v>
      </c>
      <c r="AL1308" s="35" t="s">
        <v>153</v>
      </c>
      <c r="AM1308" s="141" t="str">
        <f t="shared" si="314"/>
        <v>1239.</v>
      </c>
      <c r="AN1308" s="147"/>
      <c r="AO1308" s="274"/>
      <c r="AP1308" s="16"/>
    </row>
    <row r="1309" spans="1:42" ht="22.5" customHeight="1" x14ac:dyDescent="0.25">
      <c r="A1309" s="68" t="str">
        <f t="shared" si="327"/>
        <v>1240.</v>
      </c>
      <c r="B1309" s="25">
        <v>2356</v>
      </c>
      <c r="C1309" s="300" t="s">
        <v>1123</v>
      </c>
      <c r="D1309" s="25">
        <v>1965</v>
      </c>
      <c r="E1309" s="111" t="s">
        <v>2932</v>
      </c>
      <c r="F1309" s="68" t="s">
        <v>2934</v>
      </c>
      <c r="G1309" s="30">
        <v>2</v>
      </c>
      <c r="H1309" s="30">
        <v>1</v>
      </c>
      <c r="I1309" s="144">
        <v>362.7</v>
      </c>
      <c r="J1309" s="144">
        <v>238.9</v>
      </c>
      <c r="K1309" s="144">
        <v>238.9</v>
      </c>
      <c r="L1309" s="30">
        <v>11</v>
      </c>
      <c r="M1309" s="144">
        <f t="shared" si="328"/>
        <v>258804</v>
      </c>
      <c r="N1309" s="144"/>
      <c r="O1309" s="144"/>
      <c r="P1309" s="144"/>
      <c r="Q1309" s="144">
        <f t="shared" si="329"/>
        <v>258804</v>
      </c>
      <c r="R1309" s="144">
        <v>258804</v>
      </c>
      <c r="S1309" s="30"/>
      <c r="T1309" s="144"/>
      <c r="U1309" s="144"/>
      <c r="V1309" s="144"/>
      <c r="W1309" s="144"/>
      <c r="X1309" s="144"/>
      <c r="Y1309" s="144"/>
      <c r="Z1309" s="144"/>
      <c r="AA1309" s="144"/>
      <c r="AB1309" s="144"/>
      <c r="AC1309" s="144"/>
      <c r="AD1309" s="144"/>
      <c r="AE1309" s="144"/>
      <c r="AF1309" s="144"/>
      <c r="AG1309" s="324">
        <v>2025</v>
      </c>
      <c r="AH1309" s="128"/>
      <c r="AI1309" s="172"/>
      <c r="AJ1309" s="172"/>
      <c r="AK1309" s="141">
        <f t="shared" si="313"/>
        <v>1240</v>
      </c>
      <c r="AL1309" s="35" t="s">
        <v>153</v>
      </c>
      <c r="AM1309" s="141" t="str">
        <f t="shared" si="314"/>
        <v>1240.</v>
      </c>
      <c r="AN1309" s="147"/>
      <c r="AP1309" s="16"/>
    </row>
    <row r="1310" spans="1:42" ht="34.5" customHeight="1" x14ac:dyDescent="0.25">
      <c r="A1310" s="68" t="str">
        <f>AM1310</f>
        <v>1241.</v>
      </c>
      <c r="B1310" s="25">
        <v>2358</v>
      </c>
      <c r="C1310" s="300" t="s">
        <v>3144</v>
      </c>
      <c r="D1310" s="25">
        <v>1981</v>
      </c>
      <c r="E1310" s="111" t="s">
        <v>2932</v>
      </c>
      <c r="F1310" s="68" t="s">
        <v>2934</v>
      </c>
      <c r="G1310" s="30">
        <v>5</v>
      </c>
      <c r="H1310" s="30">
        <v>4</v>
      </c>
      <c r="I1310" s="144">
        <v>4472.3</v>
      </c>
      <c r="J1310" s="144">
        <v>1841.9</v>
      </c>
      <c r="K1310" s="144">
        <v>3456.2</v>
      </c>
      <c r="L1310" s="30">
        <v>94</v>
      </c>
      <c r="M1310" s="144">
        <f>R1310+T1310+V1310+X1310+Z1310+AB1310+AE1310+AF1310</f>
        <v>3295163</v>
      </c>
      <c r="N1310" s="144"/>
      <c r="O1310" s="144"/>
      <c r="P1310" s="144"/>
      <c r="Q1310" s="144">
        <f>M1310</f>
        <v>3295163</v>
      </c>
      <c r="R1310" s="144"/>
      <c r="S1310" s="30"/>
      <c r="T1310" s="144"/>
      <c r="U1310" s="144">
        <v>929</v>
      </c>
      <c r="V1310" s="144">
        <f>U1310*3547</f>
        <v>3295163</v>
      </c>
      <c r="W1310" s="144"/>
      <c r="X1310" s="144"/>
      <c r="Y1310" s="144"/>
      <c r="Z1310" s="144"/>
      <c r="AA1310" s="144"/>
      <c r="AB1310" s="144"/>
      <c r="AC1310" s="144"/>
      <c r="AD1310" s="144"/>
      <c r="AE1310" s="144"/>
      <c r="AF1310" s="144"/>
      <c r="AG1310" s="324">
        <v>2025</v>
      </c>
      <c r="AH1310" s="128"/>
      <c r="AI1310" s="172"/>
      <c r="AJ1310" s="172"/>
      <c r="AK1310" s="141">
        <f t="shared" ref="AK1310:AK1373" si="331">MAX(AK1306:AK1309)+1</f>
        <v>1241</v>
      </c>
      <c r="AL1310" s="35" t="s">
        <v>153</v>
      </c>
      <c r="AM1310" s="141" t="str">
        <f t="shared" ref="AM1310:AM1373" si="332">CONCATENATE(AK1310,AL1310)</f>
        <v>1241.</v>
      </c>
      <c r="AN1310" s="147"/>
      <c r="AO1310" s="274"/>
      <c r="AP1310" s="16"/>
    </row>
    <row r="1311" spans="1:42" ht="22.5" customHeight="1" x14ac:dyDescent="0.25">
      <c r="A1311" s="68" t="str">
        <f t="shared" si="327"/>
        <v>1242.</v>
      </c>
      <c r="B1311" s="25">
        <v>2369</v>
      </c>
      <c r="C1311" s="36" t="s">
        <v>1479</v>
      </c>
      <c r="D1311" s="25">
        <v>1854</v>
      </c>
      <c r="E1311" s="111">
        <v>2015</v>
      </c>
      <c r="F1311" s="111" t="s">
        <v>2935</v>
      </c>
      <c r="G1311" s="30">
        <v>1</v>
      </c>
      <c r="H1311" s="30">
        <v>2</v>
      </c>
      <c r="I1311" s="144">
        <v>349.4</v>
      </c>
      <c r="J1311" s="144">
        <v>220</v>
      </c>
      <c r="K1311" s="144">
        <v>220</v>
      </c>
      <c r="L1311" s="30">
        <v>24</v>
      </c>
      <c r="M1311" s="144">
        <f t="shared" si="328"/>
        <v>2628536.1999999997</v>
      </c>
      <c r="N1311" s="144"/>
      <c r="O1311" s="144"/>
      <c r="P1311" s="144"/>
      <c r="Q1311" s="144">
        <f t="shared" si="329"/>
        <v>2628536.1999999997</v>
      </c>
      <c r="R1311" s="144"/>
      <c r="S1311" s="30"/>
      <c r="T1311" s="144"/>
      <c r="U1311" s="144">
        <v>349.4</v>
      </c>
      <c r="V1311" s="144">
        <f>U1311*7523</f>
        <v>2628536.1999999997</v>
      </c>
      <c r="W1311" s="144"/>
      <c r="X1311" s="144"/>
      <c r="Y1311" s="144"/>
      <c r="Z1311" s="144"/>
      <c r="AA1311" s="144"/>
      <c r="AB1311" s="144"/>
      <c r="AC1311" s="144"/>
      <c r="AD1311" s="144"/>
      <c r="AE1311" s="144"/>
      <c r="AF1311" s="144"/>
      <c r="AG1311" s="324">
        <v>2025</v>
      </c>
      <c r="AH1311" s="128"/>
      <c r="AI1311" s="172"/>
      <c r="AJ1311" s="172"/>
      <c r="AK1311" s="141">
        <f t="shared" si="331"/>
        <v>1242</v>
      </c>
      <c r="AL1311" s="35" t="s">
        <v>153</v>
      </c>
      <c r="AM1311" s="141" t="str">
        <f t="shared" si="332"/>
        <v>1242.</v>
      </c>
      <c r="AN1311" s="147"/>
      <c r="AO1311" s="274"/>
      <c r="AP1311" s="16"/>
    </row>
    <row r="1312" spans="1:42" ht="22.5" customHeight="1" x14ac:dyDescent="0.25">
      <c r="A1312" s="68" t="str">
        <f t="shared" si="327"/>
        <v>1243.</v>
      </c>
      <c r="B1312" s="25">
        <v>2375</v>
      </c>
      <c r="C1312" s="36" t="s">
        <v>1482</v>
      </c>
      <c r="D1312" s="25">
        <v>1928</v>
      </c>
      <c r="E1312" s="111" t="s">
        <v>2932</v>
      </c>
      <c r="F1312" s="111" t="s">
        <v>2935</v>
      </c>
      <c r="G1312" s="25">
        <v>2</v>
      </c>
      <c r="H1312" s="25">
        <v>1</v>
      </c>
      <c r="I1312" s="144">
        <v>207.9</v>
      </c>
      <c r="J1312" s="144">
        <v>149</v>
      </c>
      <c r="K1312" s="144">
        <v>149</v>
      </c>
      <c r="L1312" s="30">
        <v>9</v>
      </c>
      <c r="M1312" s="144">
        <f t="shared" si="328"/>
        <v>1976244</v>
      </c>
      <c r="N1312" s="144"/>
      <c r="O1312" s="144"/>
      <c r="P1312" s="144"/>
      <c r="Q1312" s="144">
        <f t="shared" si="329"/>
        <v>1976244</v>
      </c>
      <c r="R1312" s="144">
        <v>185770</v>
      </c>
      <c r="S1312" s="30"/>
      <c r="T1312" s="144"/>
      <c r="U1312" s="144">
        <v>238</v>
      </c>
      <c r="V1312" s="144">
        <f>U1312*7523</f>
        <v>1790474</v>
      </c>
      <c r="W1312" s="144"/>
      <c r="X1312" s="144"/>
      <c r="Y1312" s="144"/>
      <c r="Z1312" s="144"/>
      <c r="AA1312" s="144"/>
      <c r="AB1312" s="144"/>
      <c r="AC1312" s="144"/>
      <c r="AD1312" s="144"/>
      <c r="AE1312" s="144"/>
      <c r="AF1312" s="144"/>
      <c r="AG1312" s="324">
        <v>2025</v>
      </c>
      <c r="AH1312" s="128"/>
      <c r="AI1312" s="172"/>
      <c r="AJ1312" s="172"/>
      <c r="AK1312" s="141">
        <f t="shared" si="331"/>
        <v>1243</v>
      </c>
      <c r="AL1312" s="35" t="s">
        <v>153</v>
      </c>
      <c r="AM1312" s="141" t="str">
        <f t="shared" si="332"/>
        <v>1243.</v>
      </c>
      <c r="AN1312" s="147"/>
      <c r="AO1312" s="274"/>
      <c r="AP1312" s="16"/>
    </row>
    <row r="1313" spans="1:42" ht="22.5" customHeight="1" x14ac:dyDescent="0.25">
      <c r="A1313" s="68" t="str">
        <f t="shared" si="327"/>
        <v>1244.</v>
      </c>
      <c r="B1313" s="25">
        <v>2377</v>
      </c>
      <c r="C1313" s="202" t="s">
        <v>525</v>
      </c>
      <c r="D1313" s="25">
        <v>1917</v>
      </c>
      <c r="E1313" s="111" t="s">
        <v>2932</v>
      </c>
      <c r="F1313" s="111" t="s">
        <v>2935</v>
      </c>
      <c r="G1313" s="30">
        <v>2</v>
      </c>
      <c r="H1313" s="30">
        <v>2</v>
      </c>
      <c r="I1313" s="144">
        <v>145.30000000000001</v>
      </c>
      <c r="J1313" s="144">
        <v>100</v>
      </c>
      <c r="K1313" s="144">
        <v>100</v>
      </c>
      <c r="L1313" s="30">
        <v>9</v>
      </c>
      <c r="M1313" s="144">
        <f t="shared" si="328"/>
        <v>1677629</v>
      </c>
      <c r="N1313" s="144"/>
      <c r="O1313" s="144"/>
      <c r="P1313" s="144"/>
      <c r="Q1313" s="144">
        <f t="shared" si="329"/>
        <v>1677629</v>
      </c>
      <c r="R1313" s="144"/>
      <c r="S1313" s="30"/>
      <c r="T1313" s="144"/>
      <c r="U1313" s="144">
        <v>223</v>
      </c>
      <c r="V1313" s="144">
        <f>U1313*7523</f>
        <v>1677629</v>
      </c>
      <c r="W1313" s="144"/>
      <c r="X1313" s="144"/>
      <c r="Y1313" s="144"/>
      <c r="Z1313" s="144"/>
      <c r="AA1313" s="144"/>
      <c r="AB1313" s="144"/>
      <c r="AC1313" s="144"/>
      <c r="AD1313" s="144"/>
      <c r="AE1313" s="144"/>
      <c r="AF1313" s="144"/>
      <c r="AG1313" s="324">
        <v>2025</v>
      </c>
      <c r="AH1313" s="128"/>
      <c r="AI1313" s="172"/>
      <c r="AJ1313" s="172"/>
      <c r="AK1313" s="141">
        <f t="shared" si="331"/>
        <v>1244</v>
      </c>
      <c r="AL1313" s="35" t="s">
        <v>153</v>
      </c>
      <c r="AM1313" s="141" t="str">
        <f t="shared" si="332"/>
        <v>1244.</v>
      </c>
      <c r="AN1313" s="147"/>
      <c r="AO1313" s="274"/>
      <c r="AP1313" s="16"/>
    </row>
    <row r="1314" spans="1:42" ht="22.5" customHeight="1" x14ac:dyDescent="0.25">
      <c r="A1314" s="68" t="str">
        <f t="shared" si="327"/>
        <v>1245.</v>
      </c>
      <c r="B1314" s="25">
        <v>2381</v>
      </c>
      <c r="C1314" s="36" t="s">
        <v>1483</v>
      </c>
      <c r="D1314" s="25">
        <v>1991</v>
      </c>
      <c r="E1314" s="111" t="s">
        <v>2932</v>
      </c>
      <c r="F1314" s="68" t="s">
        <v>2934</v>
      </c>
      <c r="G1314" s="30">
        <v>4</v>
      </c>
      <c r="H1314" s="30">
        <v>2</v>
      </c>
      <c r="I1314" s="144">
        <v>1893.5</v>
      </c>
      <c r="J1314" s="144">
        <v>957.6</v>
      </c>
      <c r="K1314" s="144">
        <v>957.6</v>
      </c>
      <c r="L1314" s="30">
        <v>75</v>
      </c>
      <c r="M1314" s="144">
        <f t="shared" si="328"/>
        <v>2180340.9000000004</v>
      </c>
      <c r="N1314" s="144"/>
      <c r="O1314" s="144"/>
      <c r="P1314" s="144"/>
      <c r="Q1314" s="144">
        <f t="shared" si="329"/>
        <v>2180340.9000000004</v>
      </c>
      <c r="R1314" s="144"/>
      <c r="S1314" s="30"/>
      <c r="T1314" s="144"/>
      <c r="U1314" s="144">
        <v>614.70000000000005</v>
      </c>
      <c r="V1314" s="144">
        <f>U1314*3547</f>
        <v>2180340.9000000004</v>
      </c>
      <c r="W1314" s="144"/>
      <c r="X1314" s="144"/>
      <c r="Y1314" s="144"/>
      <c r="Z1314" s="144"/>
      <c r="AA1314" s="144"/>
      <c r="AB1314" s="144"/>
      <c r="AC1314" s="144"/>
      <c r="AD1314" s="144"/>
      <c r="AE1314" s="144"/>
      <c r="AF1314" s="144"/>
      <c r="AG1314" s="324">
        <v>2025</v>
      </c>
      <c r="AH1314" s="128"/>
      <c r="AI1314" s="172"/>
      <c r="AJ1314" s="172"/>
      <c r="AK1314" s="141">
        <f t="shared" si="331"/>
        <v>1245</v>
      </c>
      <c r="AL1314" s="35" t="s">
        <v>153</v>
      </c>
      <c r="AM1314" s="141" t="str">
        <f t="shared" si="332"/>
        <v>1245.</v>
      </c>
      <c r="AN1314" s="147"/>
      <c r="AO1314" s="35"/>
      <c r="AP1314" s="16"/>
    </row>
    <row r="1315" spans="1:42" ht="22.5" customHeight="1" x14ac:dyDescent="0.25">
      <c r="A1315" s="68" t="str">
        <f t="shared" si="327"/>
        <v>1246.</v>
      </c>
      <c r="B1315" s="25">
        <v>2385</v>
      </c>
      <c r="C1315" s="36" t="s">
        <v>1484</v>
      </c>
      <c r="D1315" s="25">
        <v>1994</v>
      </c>
      <c r="E1315" s="111" t="s">
        <v>2932</v>
      </c>
      <c r="F1315" s="68" t="s">
        <v>2934</v>
      </c>
      <c r="G1315" s="30">
        <v>3</v>
      </c>
      <c r="H1315" s="30">
        <v>2</v>
      </c>
      <c r="I1315" s="144">
        <v>852.9</v>
      </c>
      <c r="J1315" s="144">
        <v>479.4</v>
      </c>
      <c r="K1315" s="144">
        <v>852.9</v>
      </c>
      <c r="L1315" s="30">
        <v>33</v>
      </c>
      <c r="M1315" s="144">
        <f t="shared" si="328"/>
        <v>1659996</v>
      </c>
      <c r="N1315" s="144"/>
      <c r="O1315" s="144"/>
      <c r="P1315" s="144"/>
      <c r="Q1315" s="144">
        <f t="shared" si="329"/>
        <v>1659996</v>
      </c>
      <c r="R1315" s="144"/>
      <c r="S1315" s="30"/>
      <c r="T1315" s="144"/>
      <c r="U1315" s="144">
        <v>468</v>
      </c>
      <c r="V1315" s="144">
        <f>U1315*3547</f>
        <v>1659996</v>
      </c>
      <c r="W1315" s="144"/>
      <c r="X1315" s="144"/>
      <c r="Y1315" s="144"/>
      <c r="Z1315" s="144"/>
      <c r="AA1315" s="144"/>
      <c r="AB1315" s="144"/>
      <c r="AC1315" s="144"/>
      <c r="AD1315" s="144"/>
      <c r="AE1315" s="144"/>
      <c r="AF1315" s="144"/>
      <c r="AG1315" s="324">
        <v>2025</v>
      </c>
      <c r="AH1315" s="128"/>
      <c r="AI1315" s="172"/>
      <c r="AJ1315" s="172"/>
      <c r="AK1315" s="141">
        <f t="shared" si="331"/>
        <v>1246</v>
      </c>
      <c r="AL1315" s="35" t="s">
        <v>153</v>
      </c>
      <c r="AM1315" s="141" t="str">
        <f t="shared" si="332"/>
        <v>1246.</v>
      </c>
      <c r="AN1315" s="147"/>
      <c r="AO1315" s="274"/>
      <c r="AP1315" s="16"/>
    </row>
    <row r="1316" spans="1:42" ht="22.5" customHeight="1" x14ac:dyDescent="0.25">
      <c r="A1316" s="68" t="str">
        <f t="shared" si="327"/>
        <v>1247.</v>
      </c>
      <c r="B1316" s="25">
        <v>2394</v>
      </c>
      <c r="C1316" s="37" t="s">
        <v>560</v>
      </c>
      <c r="D1316" s="25">
        <v>1967</v>
      </c>
      <c r="E1316" s="111" t="s">
        <v>2932</v>
      </c>
      <c r="F1316" s="68" t="s">
        <v>2934</v>
      </c>
      <c r="G1316" s="30">
        <v>2</v>
      </c>
      <c r="H1316" s="30">
        <v>2</v>
      </c>
      <c r="I1316" s="144">
        <v>505.6</v>
      </c>
      <c r="J1316" s="144">
        <v>341.1</v>
      </c>
      <c r="K1316" s="144">
        <v>293.2</v>
      </c>
      <c r="L1316" s="30">
        <v>18</v>
      </c>
      <c r="M1316" s="144">
        <f t="shared" si="328"/>
        <v>215670</v>
      </c>
      <c r="N1316" s="144"/>
      <c r="O1316" s="144"/>
      <c r="P1316" s="144"/>
      <c r="Q1316" s="144">
        <f t="shared" si="329"/>
        <v>215670</v>
      </c>
      <c r="R1316" s="144">
        <v>215670</v>
      </c>
      <c r="S1316" s="30"/>
      <c r="T1316" s="144"/>
      <c r="U1316" s="144"/>
      <c r="V1316" s="144"/>
      <c r="W1316" s="144"/>
      <c r="X1316" s="144"/>
      <c r="Y1316" s="144"/>
      <c r="Z1316" s="144"/>
      <c r="AA1316" s="144"/>
      <c r="AB1316" s="144"/>
      <c r="AC1316" s="144"/>
      <c r="AD1316" s="144"/>
      <c r="AE1316" s="144"/>
      <c r="AF1316" s="144"/>
      <c r="AG1316" s="324">
        <v>2025</v>
      </c>
      <c r="AH1316" s="128"/>
      <c r="AI1316" s="172"/>
      <c r="AJ1316" s="172"/>
      <c r="AK1316" s="141">
        <f t="shared" si="331"/>
        <v>1247</v>
      </c>
      <c r="AL1316" s="35" t="s">
        <v>153</v>
      </c>
      <c r="AM1316" s="141" t="str">
        <f t="shared" si="332"/>
        <v>1247.</v>
      </c>
      <c r="AN1316" s="147"/>
      <c r="AO1316" s="35"/>
      <c r="AP1316" s="16"/>
    </row>
    <row r="1317" spans="1:42" ht="22.5" customHeight="1" x14ac:dyDescent="0.25">
      <c r="A1317" s="68" t="str">
        <f t="shared" si="327"/>
        <v>1248.</v>
      </c>
      <c r="B1317" s="25">
        <v>2400</v>
      </c>
      <c r="C1317" s="37" t="s">
        <v>561</v>
      </c>
      <c r="D1317" s="25">
        <v>1967</v>
      </c>
      <c r="E1317" s="111" t="s">
        <v>2932</v>
      </c>
      <c r="F1317" s="68" t="s">
        <v>2934</v>
      </c>
      <c r="G1317" s="30">
        <v>2</v>
      </c>
      <c r="H1317" s="30">
        <v>1</v>
      </c>
      <c r="I1317" s="144">
        <v>324.39999999999998</v>
      </c>
      <c r="J1317" s="144">
        <v>208.3</v>
      </c>
      <c r="K1317" s="144">
        <v>208.3</v>
      </c>
      <c r="L1317" s="30">
        <v>19</v>
      </c>
      <c r="M1317" s="144">
        <f t="shared" si="328"/>
        <v>123240</v>
      </c>
      <c r="N1317" s="144"/>
      <c r="O1317" s="144"/>
      <c r="P1317" s="144"/>
      <c r="Q1317" s="144">
        <f t="shared" si="329"/>
        <v>123240</v>
      </c>
      <c r="R1317" s="144">
        <v>123240</v>
      </c>
      <c r="S1317" s="30"/>
      <c r="T1317" s="144"/>
      <c r="U1317" s="144"/>
      <c r="V1317" s="144"/>
      <c r="W1317" s="144"/>
      <c r="X1317" s="144"/>
      <c r="Y1317" s="144"/>
      <c r="Z1317" s="144"/>
      <c r="AA1317" s="144"/>
      <c r="AB1317" s="144"/>
      <c r="AC1317" s="144"/>
      <c r="AD1317" s="144"/>
      <c r="AE1317" s="144"/>
      <c r="AF1317" s="144"/>
      <c r="AG1317" s="324">
        <v>2025</v>
      </c>
      <c r="AH1317" s="128"/>
      <c r="AI1317" s="172"/>
      <c r="AJ1317" s="172"/>
      <c r="AK1317" s="141">
        <f t="shared" si="331"/>
        <v>1248</v>
      </c>
      <c r="AL1317" s="35" t="s">
        <v>153</v>
      </c>
      <c r="AM1317" s="141" t="str">
        <f t="shared" si="332"/>
        <v>1248.</v>
      </c>
      <c r="AN1317" s="147"/>
      <c r="AO1317" s="35"/>
      <c r="AP1317" s="16"/>
    </row>
    <row r="1318" spans="1:42" ht="22.5" customHeight="1" x14ac:dyDescent="0.25">
      <c r="A1318" s="68" t="str">
        <f t="shared" si="327"/>
        <v>1249.</v>
      </c>
      <c r="B1318" s="25">
        <v>2407</v>
      </c>
      <c r="C1318" s="36" t="s">
        <v>1485</v>
      </c>
      <c r="D1318" s="25">
        <v>1979</v>
      </c>
      <c r="E1318" s="111" t="s">
        <v>2932</v>
      </c>
      <c r="F1318" s="68" t="s">
        <v>2934</v>
      </c>
      <c r="G1318" s="30">
        <v>2</v>
      </c>
      <c r="H1318" s="30">
        <v>2</v>
      </c>
      <c r="I1318" s="144">
        <v>1111.08</v>
      </c>
      <c r="J1318" s="144">
        <v>472.2</v>
      </c>
      <c r="K1318" s="144">
        <v>815.5</v>
      </c>
      <c r="L1318" s="30">
        <v>37</v>
      </c>
      <c r="M1318" s="144">
        <f t="shared" si="328"/>
        <v>6494605.8999999994</v>
      </c>
      <c r="N1318" s="144"/>
      <c r="O1318" s="144"/>
      <c r="P1318" s="144"/>
      <c r="Q1318" s="144">
        <f t="shared" si="329"/>
        <v>6494605.8999999994</v>
      </c>
      <c r="R1318" s="144"/>
      <c r="S1318" s="30"/>
      <c r="T1318" s="144"/>
      <c r="U1318" s="144">
        <v>863.3</v>
      </c>
      <c r="V1318" s="144">
        <f>U1318*7523</f>
        <v>6494605.8999999994</v>
      </c>
      <c r="W1318" s="144"/>
      <c r="X1318" s="144"/>
      <c r="Y1318" s="144"/>
      <c r="Z1318" s="144"/>
      <c r="AA1318" s="144"/>
      <c r="AB1318" s="144"/>
      <c r="AC1318" s="144"/>
      <c r="AD1318" s="144"/>
      <c r="AE1318" s="144"/>
      <c r="AF1318" s="144"/>
      <c r="AG1318" s="324">
        <v>2025</v>
      </c>
      <c r="AH1318" s="128"/>
      <c r="AI1318" s="172"/>
      <c r="AJ1318" s="172"/>
      <c r="AK1318" s="141">
        <f t="shared" si="331"/>
        <v>1249</v>
      </c>
      <c r="AL1318" s="35" t="s">
        <v>153</v>
      </c>
      <c r="AM1318" s="141" t="str">
        <f t="shared" si="332"/>
        <v>1249.</v>
      </c>
      <c r="AN1318" s="147"/>
      <c r="AO1318" s="274"/>
      <c r="AP1318" s="16"/>
    </row>
    <row r="1319" spans="1:42" ht="22.5" customHeight="1" x14ac:dyDescent="0.25">
      <c r="A1319" s="68" t="str">
        <f t="shared" si="327"/>
        <v>1250.</v>
      </c>
      <c r="B1319" s="25">
        <v>2410</v>
      </c>
      <c r="C1319" s="37" t="s">
        <v>568</v>
      </c>
      <c r="D1319" s="25">
        <v>1988</v>
      </c>
      <c r="E1319" s="111" t="s">
        <v>2932</v>
      </c>
      <c r="F1319" s="68" t="s">
        <v>2934</v>
      </c>
      <c r="G1319" s="30">
        <v>2</v>
      </c>
      <c r="H1319" s="30">
        <v>1</v>
      </c>
      <c r="I1319" s="144">
        <v>376.8</v>
      </c>
      <c r="J1319" s="144">
        <v>183.4</v>
      </c>
      <c r="K1319" s="144">
        <v>183.4</v>
      </c>
      <c r="L1319" s="30">
        <v>13</v>
      </c>
      <c r="M1319" s="144">
        <f t="shared" si="328"/>
        <v>214350</v>
      </c>
      <c r="N1319" s="144"/>
      <c r="O1319" s="144"/>
      <c r="P1319" s="144"/>
      <c r="Q1319" s="144">
        <f t="shared" si="329"/>
        <v>214350</v>
      </c>
      <c r="R1319" s="144">
        <v>214350</v>
      </c>
      <c r="S1319" s="30"/>
      <c r="T1319" s="144"/>
      <c r="U1319" s="144"/>
      <c r="V1319" s="144"/>
      <c r="W1319" s="144"/>
      <c r="X1319" s="144"/>
      <c r="Y1319" s="144"/>
      <c r="Z1319" s="144"/>
      <c r="AA1319" s="144"/>
      <c r="AB1319" s="144"/>
      <c r="AC1319" s="144"/>
      <c r="AD1319" s="144"/>
      <c r="AE1319" s="144"/>
      <c r="AF1319" s="144"/>
      <c r="AG1319" s="324">
        <v>2025</v>
      </c>
      <c r="AH1319" s="128"/>
      <c r="AI1319" s="172"/>
      <c r="AJ1319" s="172"/>
      <c r="AK1319" s="141">
        <f t="shared" si="331"/>
        <v>1250</v>
      </c>
      <c r="AL1319" s="35" t="s">
        <v>153</v>
      </c>
      <c r="AM1319" s="141" t="str">
        <f t="shared" si="332"/>
        <v>1250.</v>
      </c>
      <c r="AN1319" s="147"/>
      <c r="AO1319" s="35"/>
      <c r="AP1319" s="16"/>
    </row>
    <row r="1320" spans="1:42" ht="22.5" customHeight="1" x14ac:dyDescent="0.25">
      <c r="A1320" s="68" t="str">
        <f t="shared" si="327"/>
        <v>1251.</v>
      </c>
      <c r="B1320" s="25">
        <v>2412</v>
      </c>
      <c r="C1320" s="202" t="s">
        <v>526</v>
      </c>
      <c r="D1320" s="25">
        <v>1976</v>
      </c>
      <c r="E1320" s="111" t="s">
        <v>2932</v>
      </c>
      <c r="F1320" s="68" t="s">
        <v>2934</v>
      </c>
      <c r="G1320" s="30">
        <v>5</v>
      </c>
      <c r="H1320" s="30">
        <v>2</v>
      </c>
      <c r="I1320" s="144">
        <v>1769.9</v>
      </c>
      <c r="J1320" s="144">
        <v>1738</v>
      </c>
      <c r="K1320" s="144">
        <v>1680.2</v>
      </c>
      <c r="L1320" s="30">
        <v>68</v>
      </c>
      <c r="M1320" s="144">
        <f t="shared" si="328"/>
        <v>449826</v>
      </c>
      <c r="N1320" s="144"/>
      <c r="O1320" s="144"/>
      <c r="P1320" s="144"/>
      <c r="Q1320" s="144">
        <f t="shared" si="329"/>
        <v>449826</v>
      </c>
      <c r="R1320" s="144">
        <v>449826</v>
      </c>
      <c r="S1320" s="30"/>
      <c r="T1320" s="144"/>
      <c r="U1320" s="144"/>
      <c r="V1320" s="144"/>
      <c r="W1320" s="144"/>
      <c r="X1320" s="144"/>
      <c r="Y1320" s="144"/>
      <c r="Z1320" s="144"/>
      <c r="AA1320" s="144"/>
      <c r="AB1320" s="144"/>
      <c r="AC1320" s="144"/>
      <c r="AD1320" s="144"/>
      <c r="AE1320" s="144"/>
      <c r="AF1320" s="144"/>
      <c r="AG1320" s="324">
        <v>2025</v>
      </c>
      <c r="AH1320" s="128"/>
      <c r="AI1320" s="172"/>
      <c r="AJ1320" s="172"/>
      <c r="AK1320" s="141">
        <f t="shared" si="331"/>
        <v>1251</v>
      </c>
      <c r="AL1320" s="35" t="s">
        <v>153</v>
      </c>
      <c r="AM1320" s="141" t="str">
        <f t="shared" si="332"/>
        <v>1251.</v>
      </c>
      <c r="AN1320" s="147"/>
      <c r="AO1320" s="274"/>
      <c r="AP1320" s="16"/>
    </row>
    <row r="1321" spans="1:42" ht="22.5" customHeight="1" x14ac:dyDescent="0.25">
      <c r="A1321" s="68" t="str">
        <f t="shared" si="327"/>
        <v>1252.</v>
      </c>
      <c r="B1321" s="25">
        <v>2413</v>
      </c>
      <c r="C1321" s="36" t="s">
        <v>1486</v>
      </c>
      <c r="D1321" s="25">
        <v>1972</v>
      </c>
      <c r="E1321" s="111" t="s">
        <v>2932</v>
      </c>
      <c r="F1321" s="68" t="s">
        <v>2934</v>
      </c>
      <c r="G1321" s="30">
        <v>5</v>
      </c>
      <c r="H1321" s="30">
        <v>2</v>
      </c>
      <c r="I1321" s="144">
        <v>1793</v>
      </c>
      <c r="J1321" s="144">
        <v>1131</v>
      </c>
      <c r="K1321" s="144">
        <v>2037</v>
      </c>
      <c r="L1321" s="30">
        <v>57</v>
      </c>
      <c r="M1321" s="144">
        <f t="shared" si="328"/>
        <v>359788.79999999999</v>
      </c>
      <c r="N1321" s="144"/>
      <c r="O1321" s="144"/>
      <c r="P1321" s="144"/>
      <c r="Q1321" s="144">
        <f t="shared" si="329"/>
        <v>359788.79999999999</v>
      </c>
      <c r="R1321" s="144"/>
      <c r="S1321" s="30"/>
      <c r="T1321" s="144"/>
      <c r="U1321" s="144"/>
      <c r="V1321" s="144"/>
      <c r="W1321" s="144"/>
      <c r="X1321" s="144"/>
      <c r="Y1321" s="144"/>
      <c r="Z1321" s="144"/>
      <c r="AA1321" s="144">
        <v>134.4</v>
      </c>
      <c r="AB1321" s="144">
        <f>AA1321*2677</f>
        <v>359788.79999999999</v>
      </c>
      <c r="AC1321" s="144"/>
      <c r="AD1321" s="144"/>
      <c r="AE1321" s="144"/>
      <c r="AF1321" s="144"/>
      <c r="AG1321" s="324">
        <v>2025</v>
      </c>
      <c r="AH1321" s="128"/>
      <c r="AI1321" s="172"/>
      <c r="AJ1321" s="172"/>
      <c r="AK1321" s="141">
        <f t="shared" si="331"/>
        <v>1252</v>
      </c>
      <c r="AL1321" s="35" t="s">
        <v>153</v>
      </c>
      <c r="AM1321" s="141" t="str">
        <f t="shared" si="332"/>
        <v>1252.</v>
      </c>
      <c r="AN1321" s="147"/>
      <c r="AO1321" s="35"/>
      <c r="AP1321" s="16"/>
    </row>
    <row r="1322" spans="1:42" ht="22.5" customHeight="1" x14ac:dyDescent="0.25">
      <c r="A1322" s="68" t="str">
        <f t="shared" si="327"/>
        <v>1253.</v>
      </c>
      <c r="B1322" s="25">
        <v>2419</v>
      </c>
      <c r="C1322" s="36" t="s">
        <v>1487</v>
      </c>
      <c r="D1322" s="25">
        <v>2000</v>
      </c>
      <c r="E1322" s="111" t="s">
        <v>2932</v>
      </c>
      <c r="F1322" s="68" t="s">
        <v>2934</v>
      </c>
      <c r="G1322" s="25">
        <v>4</v>
      </c>
      <c r="H1322" s="25">
        <v>2</v>
      </c>
      <c r="I1322" s="144">
        <v>1634.3</v>
      </c>
      <c r="J1322" s="144">
        <v>1634.3</v>
      </c>
      <c r="K1322" s="144">
        <v>1634.3</v>
      </c>
      <c r="L1322" s="30">
        <v>71</v>
      </c>
      <c r="M1322" s="144">
        <f t="shared" si="328"/>
        <v>6770700</v>
      </c>
      <c r="N1322" s="144"/>
      <c r="O1322" s="144"/>
      <c r="P1322" s="144"/>
      <c r="Q1322" s="144">
        <f t="shared" si="329"/>
        <v>6770700</v>
      </c>
      <c r="R1322" s="144"/>
      <c r="S1322" s="30"/>
      <c r="T1322" s="144"/>
      <c r="U1322" s="144">
        <v>900</v>
      </c>
      <c r="V1322" s="144">
        <f>U1322*7523</f>
        <v>6770700</v>
      </c>
      <c r="W1322" s="144"/>
      <c r="X1322" s="144"/>
      <c r="Y1322" s="144"/>
      <c r="Z1322" s="144"/>
      <c r="AA1322" s="144"/>
      <c r="AB1322" s="144"/>
      <c r="AC1322" s="144"/>
      <c r="AD1322" s="144"/>
      <c r="AE1322" s="144"/>
      <c r="AF1322" s="144"/>
      <c r="AG1322" s="324">
        <v>2025</v>
      </c>
      <c r="AH1322" s="128"/>
      <c r="AI1322" s="172"/>
      <c r="AJ1322" s="172"/>
      <c r="AK1322" s="141">
        <f t="shared" si="331"/>
        <v>1253</v>
      </c>
      <c r="AL1322" s="35" t="s">
        <v>153</v>
      </c>
      <c r="AM1322" s="141" t="str">
        <f t="shared" si="332"/>
        <v>1253.</v>
      </c>
      <c r="AN1322" s="147"/>
      <c r="AO1322" s="274"/>
      <c r="AP1322" s="16"/>
    </row>
    <row r="1323" spans="1:42" ht="22.5" customHeight="1" x14ac:dyDescent="0.25">
      <c r="A1323" s="68" t="str">
        <f t="shared" si="327"/>
        <v>1254.</v>
      </c>
      <c r="B1323" s="25">
        <v>2421</v>
      </c>
      <c r="C1323" s="36" t="s">
        <v>541</v>
      </c>
      <c r="D1323" s="25">
        <v>1984</v>
      </c>
      <c r="E1323" s="111" t="s">
        <v>2932</v>
      </c>
      <c r="F1323" s="111" t="s">
        <v>2935</v>
      </c>
      <c r="G1323" s="25">
        <v>2</v>
      </c>
      <c r="H1323" s="25">
        <v>1</v>
      </c>
      <c r="I1323" s="144">
        <v>380.4</v>
      </c>
      <c r="J1323" s="144">
        <v>170.8</v>
      </c>
      <c r="K1323" s="144">
        <v>170.8</v>
      </c>
      <c r="L1323" s="30">
        <v>18</v>
      </c>
      <c r="M1323" s="144">
        <f t="shared" si="328"/>
        <v>1861942.5</v>
      </c>
      <c r="N1323" s="144"/>
      <c r="O1323" s="144"/>
      <c r="P1323" s="144"/>
      <c r="Q1323" s="144">
        <f t="shared" si="329"/>
        <v>1861942.5</v>
      </c>
      <c r="R1323" s="144"/>
      <c r="S1323" s="30"/>
      <c r="T1323" s="144"/>
      <c r="U1323" s="144">
        <v>247.5</v>
      </c>
      <c r="V1323" s="144">
        <f>U1323*7523</f>
        <v>1861942.5</v>
      </c>
      <c r="W1323" s="144"/>
      <c r="X1323" s="144"/>
      <c r="Y1323" s="144"/>
      <c r="Z1323" s="144"/>
      <c r="AA1323" s="144"/>
      <c r="AB1323" s="144"/>
      <c r="AC1323" s="144"/>
      <c r="AD1323" s="144"/>
      <c r="AE1323" s="144"/>
      <c r="AF1323" s="144"/>
      <c r="AG1323" s="324">
        <v>2025</v>
      </c>
      <c r="AH1323" s="128"/>
      <c r="AI1323" s="172"/>
      <c r="AJ1323" s="172"/>
      <c r="AK1323" s="141">
        <f t="shared" si="331"/>
        <v>1254</v>
      </c>
      <c r="AL1323" s="35" t="s">
        <v>153</v>
      </c>
      <c r="AM1323" s="141" t="str">
        <f t="shared" si="332"/>
        <v>1254.</v>
      </c>
      <c r="AN1323" s="147"/>
      <c r="AO1323" s="274"/>
      <c r="AP1323" s="16"/>
    </row>
    <row r="1324" spans="1:42" ht="22.5" customHeight="1" x14ac:dyDescent="0.25">
      <c r="A1324" s="68" t="str">
        <f t="shared" si="327"/>
        <v>1255.</v>
      </c>
      <c r="B1324" s="25">
        <v>2422</v>
      </c>
      <c r="C1324" s="36" t="s">
        <v>1488</v>
      </c>
      <c r="D1324" s="25">
        <v>1993</v>
      </c>
      <c r="E1324" s="111" t="s">
        <v>2932</v>
      </c>
      <c r="F1324" s="68" t="s">
        <v>2934</v>
      </c>
      <c r="G1324" s="25">
        <v>2</v>
      </c>
      <c r="H1324" s="25">
        <v>1</v>
      </c>
      <c r="I1324" s="144">
        <v>383</v>
      </c>
      <c r="J1324" s="144">
        <v>226.6</v>
      </c>
      <c r="K1324" s="144">
        <v>226.6</v>
      </c>
      <c r="L1324" s="30">
        <v>14</v>
      </c>
      <c r="M1324" s="144">
        <f t="shared" si="328"/>
        <v>2259156.9</v>
      </c>
      <c r="N1324" s="144"/>
      <c r="O1324" s="144"/>
      <c r="P1324" s="144"/>
      <c r="Q1324" s="144">
        <f t="shared" si="329"/>
        <v>2259156.9</v>
      </c>
      <c r="R1324" s="144"/>
      <c r="S1324" s="30"/>
      <c r="T1324" s="144"/>
      <c r="U1324" s="144">
        <v>300.3</v>
      </c>
      <c r="V1324" s="144">
        <f>U1324*7523</f>
        <v>2259156.9</v>
      </c>
      <c r="W1324" s="144"/>
      <c r="X1324" s="144"/>
      <c r="Y1324" s="144"/>
      <c r="Z1324" s="144"/>
      <c r="AA1324" s="144"/>
      <c r="AB1324" s="144"/>
      <c r="AC1324" s="144"/>
      <c r="AD1324" s="144"/>
      <c r="AE1324" s="144"/>
      <c r="AF1324" s="144"/>
      <c r="AG1324" s="324">
        <v>2025</v>
      </c>
      <c r="AH1324" s="128"/>
      <c r="AI1324" s="172"/>
      <c r="AJ1324" s="172"/>
      <c r="AK1324" s="141">
        <f t="shared" si="331"/>
        <v>1255</v>
      </c>
      <c r="AL1324" s="35" t="s">
        <v>153</v>
      </c>
      <c r="AM1324" s="141" t="str">
        <f t="shared" si="332"/>
        <v>1255.</v>
      </c>
      <c r="AN1324" s="147"/>
      <c r="AO1324" s="274"/>
      <c r="AP1324" s="16"/>
    </row>
    <row r="1325" spans="1:42" ht="22.5" customHeight="1" x14ac:dyDescent="0.25">
      <c r="A1325" s="68" t="str">
        <f t="shared" si="327"/>
        <v>1256.</v>
      </c>
      <c r="B1325" s="25">
        <v>2423</v>
      </c>
      <c r="C1325" s="36" t="s">
        <v>1489</v>
      </c>
      <c r="D1325" s="25">
        <v>1990</v>
      </c>
      <c r="E1325" s="111" t="s">
        <v>2932</v>
      </c>
      <c r="F1325" s="111" t="s">
        <v>2933</v>
      </c>
      <c r="G1325" s="25">
        <v>3</v>
      </c>
      <c r="H1325" s="25">
        <v>2</v>
      </c>
      <c r="I1325" s="144">
        <v>1288.7</v>
      </c>
      <c r="J1325" s="144">
        <v>739</v>
      </c>
      <c r="K1325" s="144">
        <v>739</v>
      </c>
      <c r="L1325" s="30">
        <v>62</v>
      </c>
      <c r="M1325" s="144">
        <f t="shared" si="328"/>
        <v>2221840.7999999998</v>
      </c>
      <c r="N1325" s="144"/>
      <c r="O1325" s="144"/>
      <c r="P1325" s="144"/>
      <c r="Q1325" s="144">
        <f t="shared" si="329"/>
        <v>2221840.7999999998</v>
      </c>
      <c r="R1325" s="144"/>
      <c r="S1325" s="30"/>
      <c r="T1325" s="144"/>
      <c r="U1325" s="144">
        <v>626.4</v>
      </c>
      <c r="V1325" s="144">
        <f>U1325*3547</f>
        <v>2221840.7999999998</v>
      </c>
      <c r="W1325" s="144"/>
      <c r="X1325" s="144"/>
      <c r="Y1325" s="144"/>
      <c r="Z1325" s="144"/>
      <c r="AA1325" s="144"/>
      <c r="AB1325" s="144"/>
      <c r="AC1325" s="144"/>
      <c r="AD1325" s="144"/>
      <c r="AE1325" s="144"/>
      <c r="AF1325" s="144"/>
      <c r="AG1325" s="324">
        <v>2025</v>
      </c>
      <c r="AH1325" s="128"/>
      <c r="AI1325" s="172"/>
      <c r="AJ1325" s="172"/>
      <c r="AK1325" s="141">
        <f t="shared" si="331"/>
        <v>1256</v>
      </c>
      <c r="AL1325" s="35" t="s">
        <v>153</v>
      </c>
      <c r="AM1325" s="141" t="str">
        <f t="shared" si="332"/>
        <v>1256.</v>
      </c>
      <c r="AN1325" s="147"/>
      <c r="AO1325" s="274"/>
      <c r="AP1325" s="16"/>
    </row>
    <row r="1326" spans="1:42" ht="22.5" customHeight="1" x14ac:dyDescent="0.25">
      <c r="A1326" s="68" t="str">
        <f t="shared" si="327"/>
        <v>1257.</v>
      </c>
      <c r="B1326" s="25">
        <v>2424</v>
      </c>
      <c r="C1326" s="37" t="s">
        <v>566</v>
      </c>
      <c r="D1326" s="25">
        <v>1968</v>
      </c>
      <c r="E1326" s="111" t="s">
        <v>2932</v>
      </c>
      <c r="F1326" s="68" t="s">
        <v>2934</v>
      </c>
      <c r="G1326" s="30">
        <v>2</v>
      </c>
      <c r="H1326" s="30">
        <v>1</v>
      </c>
      <c r="I1326" s="144">
        <v>392.8</v>
      </c>
      <c r="J1326" s="144">
        <v>275.60000000000002</v>
      </c>
      <c r="K1326" s="144">
        <v>275.60000000000002</v>
      </c>
      <c r="L1326" s="30">
        <v>16</v>
      </c>
      <c r="M1326" s="144">
        <f t="shared" si="328"/>
        <v>2951272.9</v>
      </c>
      <c r="N1326" s="144"/>
      <c r="O1326" s="144"/>
      <c r="P1326" s="144"/>
      <c r="Q1326" s="144">
        <f t="shared" si="329"/>
        <v>2951272.9</v>
      </c>
      <c r="R1326" s="144"/>
      <c r="S1326" s="30"/>
      <c r="T1326" s="144"/>
      <c r="U1326" s="144">
        <v>392.3</v>
      </c>
      <c r="V1326" s="144">
        <f>U1326*7523</f>
        <v>2951272.9</v>
      </c>
      <c r="W1326" s="144"/>
      <c r="X1326" s="144"/>
      <c r="Y1326" s="144"/>
      <c r="Z1326" s="144"/>
      <c r="AA1326" s="144"/>
      <c r="AB1326" s="144"/>
      <c r="AC1326" s="144"/>
      <c r="AD1326" s="144"/>
      <c r="AE1326" s="144"/>
      <c r="AF1326" s="144"/>
      <c r="AG1326" s="324">
        <v>2025</v>
      </c>
      <c r="AH1326" s="128"/>
      <c r="AI1326" s="172"/>
      <c r="AJ1326" s="172"/>
      <c r="AK1326" s="141">
        <f t="shared" si="331"/>
        <v>1257</v>
      </c>
      <c r="AL1326" s="35" t="s">
        <v>153</v>
      </c>
      <c r="AM1326" s="141" t="str">
        <f t="shared" si="332"/>
        <v>1257.</v>
      </c>
      <c r="AN1326" s="147"/>
      <c r="AO1326" s="35"/>
      <c r="AP1326" s="16"/>
    </row>
    <row r="1327" spans="1:42" ht="22.5" customHeight="1" x14ac:dyDescent="0.25">
      <c r="A1327" s="68" t="str">
        <f t="shared" si="327"/>
        <v>1258.</v>
      </c>
      <c r="B1327" s="25">
        <v>2425</v>
      </c>
      <c r="C1327" s="36" t="s">
        <v>1490</v>
      </c>
      <c r="D1327" s="25">
        <v>1990</v>
      </c>
      <c r="E1327" s="111" t="s">
        <v>2932</v>
      </c>
      <c r="F1327" s="111" t="s">
        <v>2933</v>
      </c>
      <c r="G1327" s="30">
        <v>3</v>
      </c>
      <c r="H1327" s="30">
        <v>2</v>
      </c>
      <c r="I1327" s="144">
        <v>1306.8</v>
      </c>
      <c r="J1327" s="144">
        <v>739</v>
      </c>
      <c r="K1327" s="144">
        <v>739</v>
      </c>
      <c r="L1327" s="30">
        <v>52</v>
      </c>
      <c r="M1327" s="144">
        <f t="shared" si="328"/>
        <v>2221840.7999999998</v>
      </c>
      <c r="N1327" s="144"/>
      <c r="O1327" s="144"/>
      <c r="P1327" s="144"/>
      <c r="Q1327" s="144">
        <f t="shared" si="329"/>
        <v>2221840.7999999998</v>
      </c>
      <c r="R1327" s="144"/>
      <c r="S1327" s="30"/>
      <c r="T1327" s="144"/>
      <c r="U1327" s="144">
        <v>626.4</v>
      </c>
      <c r="V1327" s="144">
        <f>U1327*3547</f>
        <v>2221840.7999999998</v>
      </c>
      <c r="W1327" s="144"/>
      <c r="X1327" s="144"/>
      <c r="Y1327" s="144"/>
      <c r="Z1327" s="144"/>
      <c r="AA1327" s="144"/>
      <c r="AB1327" s="144"/>
      <c r="AC1327" s="144"/>
      <c r="AD1327" s="144"/>
      <c r="AE1327" s="144"/>
      <c r="AF1327" s="144"/>
      <c r="AG1327" s="324">
        <v>2025</v>
      </c>
      <c r="AH1327" s="128"/>
      <c r="AI1327" s="172"/>
      <c r="AJ1327" s="172"/>
      <c r="AK1327" s="141">
        <f t="shared" si="331"/>
        <v>1258</v>
      </c>
      <c r="AL1327" s="35" t="s">
        <v>153</v>
      </c>
      <c r="AM1327" s="141" t="str">
        <f t="shared" si="332"/>
        <v>1258.</v>
      </c>
      <c r="AN1327" s="147"/>
      <c r="AO1327" s="274"/>
      <c r="AP1327" s="16"/>
    </row>
    <row r="1328" spans="1:42" ht="22.5" customHeight="1" x14ac:dyDescent="0.25">
      <c r="A1328" s="68" t="str">
        <f t="shared" si="327"/>
        <v>1259.</v>
      </c>
      <c r="B1328" s="25">
        <v>2433</v>
      </c>
      <c r="C1328" s="37" t="s">
        <v>562</v>
      </c>
      <c r="D1328" s="25">
        <v>1969</v>
      </c>
      <c r="E1328" s="111" t="s">
        <v>2932</v>
      </c>
      <c r="F1328" s="111" t="s">
        <v>2935</v>
      </c>
      <c r="G1328" s="30">
        <v>2</v>
      </c>
      <c r="H1328" s="30">
        <v>2</v>
      </c>
      <c r="I1328" s="144">
        <v>290.60000000000002</v>
      </c>
      <c r="J1328" s="144">
        <v>202.3</v>
      </c>
      <c r="K1328" s="144">
        <v>202.3</v>
      </c>
      <c r="L1328" s="30">
        <v>22</v>
      </c>
      <c r="M1328" s="144">
        <f t="shared" si="328"/>
        <v>1940934</v>
      </c>
      <c r="N1328" s="144"/>
      <c r="O1328" s="144"/>
      <c r="P1328" s="144"/>
      <c r="Q1328" s="144">
        <f t="shared" si="329"/>
        <v>1940934</v>
      </c>
      <c r="R1328" s="144"/>
      <c r="S1328" s="30"/>
      <c r="T1328" s="144"/>
      <c r="U1328" s="144">
        <v>258</v>
      </c>
      <c r="V1328" s="144">
        <f>U1328*7523</f>
        <v>1940934</v>
      </c>
      <c r="W1328" s="144"/>
      <c r="X1328" s="144"/>
      <c r="Y1328" s="144"/>
      <c r="Z1328" s="144"/>
      <c r="AA1328" s="144"/>
      <c r="AB1328" s="144"/>
      <c r="AC1328" s="144"/>
      <c r="AD1328" s="144"/>
      <c r="AE1328" s="144"/>
      <c r="AF1328" s="144"/>
      <c r="AG1328" s="324">
        <v>2025</v>
      </c>
      <c r="AH1328" s="128"/>
      <c r="AI1328" s="172"/>
      <c r="AJ1328" s="172"/>
      <c r="AK1328" s="141">
        <f t="shared" si="331"/>
        <v>1259</v>
      </c>
      <c r="AL1328" s="35" t="s">
        <v>153</v>
      </c>
      <c r="AM1328" s="141" t="str">
        <f t="shared" si="332"/>
        <v>1259.</v>
      </c>
      <c r="AN1328" s="147"/>
      <c r="AO1328" s="35"/>
      <c r="AP1328" s="16"/>
    </row>
    <row r="1329" spans="1:42" ht="22.5" customHeight="1" x14ac:dyDescent="0.25">
      <c r="A1329" s="68" t="str">
        <f t="shared" si="327"/>
        <v>1260.</v>
      </c>
      <c r="B1329" s="25">
        <v>2436</v>
      </c>
      <c r="C1329" s="202" t="s">
        <v>70</v>
      </c>
      <c r="D1329" s="25">
        <v>1976</v>
      </c>
      <c r="E1329" s="111" t="s">
        <v>2932</v>
      </c>
      <c r="F1329" s="111" t="s">
        <v>2933</v>
      </c>
      <c r="G1329" s="30">
        <v>5</v>
      </c>
      <c r="H1329" s="30">
        <v>4</v>
      </c>
      <c r="I1329" s="144">
        <v>3332</v>
      </c>
      <c r="J1329" s="144">
        <v>2278</v>
      </c>
      <c r="K1329" s="144">
        <v>2278</v>
      </c>
      <c r="L1329" s="30">
        <v>129</v>
      </c>
      <c r="M1329" s="144">
        <f t="shared" si="328"/>
        <v>5307060</v>
      </c>
      <c r="N1329" s="144"/>
      <c r="O1329" s="144"/>
      <c r="P1329" s="144"/>
      <c r="Q1329" s="144">
        <f t="shared" si="329"/>
        <v>5307060</v>
      </c>
      <c r="R1329" s="144">
        <v>1689120</v>
      </c>
      <c r="S1329" s="30"/>
      <c r="T1329" s="144"/>
      <c r="U1329" s="144">
        <v>1020</v>
      </c>
      <c r="V1329" s="144">
        <f>U1329*3547</f>
        <v>3617940</v>
      </c>
      <c r="W1329" s="144"/>
      <c r="X1329" s="144"/>
      <c r="Y1329" s="144"/>
      <c r="Z1329" s="144"/>
      <c r="AA1329" s="144"/>
      <c r="AB1329" s="144"/>
      <c r="AC1329" s="144"/>
      <c r="AD1329" s="144"/>
      <c r="AE1329" s="144"/>
      <c r="AF1329" s="144"/>
      <c r="AG1329" s="324">
        <v>2025</v>
      </c>
      <c r="AH1329" s="128"/>
      <c r="AI1329" s="172"/>
      <c r="AJ1329" s="172"/>
      <c r="AK1329" s="141">
        <f t="shared" si="331"/>
        <v>1260</v>
      </c>
      <c r="AL1329" s="35" t="s">
        <v>153</v>
      </c>
      <c r="AM1329" s="141" t="str">
        <f t="shared" si="332"/>
        <v>1260.</v>
      </c>
      <c r="AN1329" s="147"/>
      <c r="AO1329" s="274"/>
      <c r="AP1329" s="16"/>
    </row>
    <row r="1330" spans="1:42" ht="22.5" customHeight="1" x14ac:dyDescent="0.25">
      <c r="A1330" s="68" t="str">
        <f t="shared" si="327"/>
        <v>1261.</v>
      </c>
      <c r="B1330" s="25">
        <v>2541</v>
      </c>
      <c r="C1330" s="36" t="s">
        <v>1507</v>
      </c>
      <c r="D1330" s="25">
        <v>1992</v>
      </c>
      <c r="E1330" s="111" t="s">
        <v>2932</v>
      </c>
      <c r="F1330" s="68" t="s">
        <v>2934</v>
      </c>
      <c r="G1330" s="30">
        <v>5</v>
      </c>
      <c r="H1330" s="30">
        <v>1</v>
      </c>
      <c r="I1330" s="144">
        <v>1823.2</v>
      </c>
      <c r="J1330" s="144">
        <v>1061.7</v>
      </c>
      <c r="K1330" s="144">
        <v>1061.7</v>
      </c>
      <c r="L1330" s="30">
        <v>59</v>
      </c>
      <c r="M1330" s="144">
        <f t="shared" si="328"/>
        <v>1418800</v>
      </c>
      <c r="N1330" s="144"/>
      <c r="O1330" s="144"/>
      <c r="P1330" s="144"/>
      <c r="Q1330" s="144">
        <f t="shared" si="329"/>
        <v>1418800</v>
      </c>
      <c r="R1330" s="144"/>
      <c r="S1330" s="30"/>
      <c r="T1330" s="144"/>
      <c r="U1330" s="144">
        <v>400</v>
      </c>
      <c r="V1330" s="144">
        <f>U1330*3547</f>
        <v>1418800</v>
      </c>
      <c r="W1330" s="144"/>
      <c r="X1330" s="144"/>
      <c r="Y1330" s="144"/>
      <c r="Z1330" s="144"/>
      <c r="AA1330" s="144"/>
      <c r="AB1330" s="144"/>
      <c r="AC1330" s="144"/>
      <c r="AD1330" s="144"/>
      <c r="AE1330" s="144"/>
      <c r="AF1330" s="144"/>
      <c r="AG1330" s="324">
        <v>2025</v>
      </c>
      <c r="AH1330" s="128"/>
      <c r="AI1330" s="172"/>
      <c r="AJ1330" s="172"/>
      <c r="AK1330" s="141">
        <f t="shared" si="331"/>
        <v>1261</v>
      </c>
      <c r="AL1330" s="35" t="s">
        <v>153</v>
      </c>
      <c r="AM1330" s="141" t="str">
        <f t="shared" si="332"/>
        <v>1261.</v>
      </c>
      <c r="AN1330" s="147"/>
      <c r="AO1330" s="274"/>
      <c r="AP1330" s="16"/>
    </row>
    <row r="1331" spans="1:42" ht="22.5" customHeight="1" x14ac:dyDescent="0.25">
      <c r="A1331" s="68" t="str">
        <f t="shared" si="327"/>
        <v>1262.</v>
      </c>
      <c r="B1331" s="25">
        <v>2437</v>
      </c>
      <c r="C1331" s="36" t="s">
        <v>1491</v>
      </c>
      <c r="D1331" s="25">
        <v>1976</v>
      </c>
      <c r="E1331" s="111" t="s">
        <v>2932</v>
      </c>
      <c r="F1331" s="111" t="s">
        <v>2933</v>
      </c>
      <c r="G1331" s="25">
        <v>5</v>
      </c>
      <c r="H1331" s="25">
        <v>4</v>
      </c>
      <c r="I1331" s="144">
        <v>3332</v>
      </c>
      <c r="J1331" s="144">
        <v>2278</v>
      </c>
      <c r="K1331" s="144">
        <v>2278</v>
      </c>
      <c r="L1331" s="30">
        <v>129</v>
      </c>
      <c r="M1331" s="144">
        <f t="shared" si="328"/>
        <v>3259693</v>
      </c>
      <c r="N1331" s="144"/>
      <c r="O1331" s="144"/>
      <c r="P1331" s="144"/>
      <c r="Q1331" s="144">
        <f t="shared" si="329"/>
        <v>3259693</v>
      </c>
      <c r="R1331" s="144"/>
      <c r="S1331" s="30"/>
      <c r="T1331" s="144"/>
      <c r="U1331" s="144">
        <v>919</v>
      </c>
      <c r="V1331" s="144">
        <f>U1331*3547</f>
        <v>3259693</v>
      </c>
      <c r="W1331" s="144"/>
      <c r="X1331" s="144"/>
      <c r="Y1331" s="144"/>
      <c r="Z1331" s="144"/>
      <c r="AA1331" s="144"/>
      <c r="AB1331" s="144"/>
      <c r="AC1331" s="144"/>
      <c r="AD1331" s="144"/>
      <c r="AE1331" s="144"/>
      <c r="AF1331" s="144"/>
      <c r="AG1331" s="324">
        <v>2025</v>
      </c>
      <c r="AH1331" s="128"/>
      <c r="AI1331" s="172"/>
      <c r="AJ1331" s="172"/>
      <c r="AK1331" s="141">
        <f t="shared" si="331"/>
        <v>1262</v>
      </c>
      <c r="AL1331" s="35" t="s">
        <v>153</v>
      </c>
      <c r="AM1331" s="141" t="str">
        <f t="shared" si="332"/>
        <v>1262.</v>
      </c>
      <c r="AN1331" s="147"/>
      <c r="AO1331" s="274"/>
      <c r="AP1331" s="16"/>
    </row>
    <row r="1332" spans="1:42" ht="22.5" customHeight="1" x14ac:dyDescent="0.25">
      <c r="A1332" s="68" t="str">
        <f t="shared" si="327"/>
        <v>1263.</v>
      </c>
      <c r="B1332" s="25">
        <v>2438</v>
      </c>
      <c r="C1332" s="36" t="s">
        <v>542</v>
      </c>
      <c r="D1332" s="25">
        <v>1983</v>
      </c>
      <c r="E1332" s="111" t="s">
        <v>2932</v>
      </c>
      <c r="F1332" s="68" t="s">
        <v>2934</v>
      </c>
      <c r="G1332" s="25">
        <v>5</v>
      </c>
      <c r="H1332" s="25">
        <v>4</v>
      </c>
      <c r="I1332" s="144">
        <v>3320.2</v>
      </c>
      <c r="J1332" s="144">
        <v>2258</v>
      </c>
      <c r="K1332" s="144">
        <v>2258</v>
      </c>
      <c r="L1332" s="30">
        <v>146</v>
      </c>
      <c r="M1332" s="144">
        <f t="shared" si="328"/>
        <v>3259693</v>
      </c>
      <c r="N1332" s="144"/>
      <c r="O1332" s="144"/>
      <c r="P1332" s="144"/>
      <c r="Q1332" s="144">
        <f t="shared" si="329"/>
        <v>3259693</v>
      </c>
      <c r="R1332" s="144"/>
      <c r="S1332" s="30"/>
      <c r="T1332" s="144"/>
      <c r="U1332" s="144">
        <v>919</v>
      </c>
      <c r="V1332" s="144">
        <f>U1332*3547</f>
        <v>3259693</v>
      </c>
      <c r="W1332" s="144"/>
      <c r="X1332" s="144"/>
      <c r="Y1332" s="144"/>
      <c r="Z1332" s="144"/>
      <c r="AA1332" s="144"/>
      <c r="AB1332" s="144"/>
      <c r="AC1332" s="144"/>
      <c r="AD1332" s="144"/>
      <c r="AE1332" s="144"/>
      <c r="AF1332" s="144"/>
      <c r="AG1332" s="324">
        <v>2025</v>
      </c>
      <c r="AH1332" s="128"/>
      <c r="AI1332" s="172"/>
      <c r="AJ1332" s="172"/>
      <c r="AK1332" s="141">
        <f t="shared" si="331"/>
        <v>1263</v>
      </c>
      <c r="AL1332" s="35" t="s">
        <v>153</v>
      </c>
      <c r="AM1332" s="141" t="str">
        <f t="shared" si="332"/>
        <v>1263.</v>
      </c>
      <c r="AN1332" s="147"/>
      <c r="AO1332" s="274"/>
      <c r="AP1332" s="16"/>
    </row>
    <row r="1333" spans="1:42" ht="22.5" customHeight="1" x14ac:dyDescent="0.25">
      <c r="A1333" s="68" t="str">
        <f t="shared" si="327"/>
        <v>1264.</v>
      </c>
      <c r="B1333" s="25">
        <v>2452</v>
      </c>
      <c r="C1333" s="36" t="s">
        <v>1493</v>
      </c>
      <c r="D1333" s="25">
        <v>1980</v>
      </c>
      <c r="E1333" s="111" t="s">
        <v>2932</v>
      </c>
      <c r="F1333" s="68" t="s">
        <v>2934</v>
      </c>
      <c r="G1333" s="30">
        <v>2</v>
      </c>
      <c r="H1333" s="30">
        <v>2</v>
      </c>
      <c r="I1333" s="144">
        <v>764.9</v>
      </c>
      <c r="J1333" s="144">
        <v>327.8</v>
      </c>
      <c r="K1333" s="144">
        <v>327.8</v>
      </c>
      <c r="L1333" s="30">
        <v>30</v>
      </c>
      <c r="M1333" s="144">
        <f t="shared" si="328"/>
        <v>227009.6</v>
      </c>
      <c r="N1333" s="144"/>
      <c r="O1333" s="144"/>
      <c r="P1333" s="144"/>
      <c r="Q1333" s="144">
        <f t="shared" si="329"/>
        <v>227009.6</v>
      </c>
      <c r="R1333" s="144"/>
      <c r="S1333" s="30"/>
      <c r="T1333" s="144"/>
      <c r="U1333" s="144"/>
      <c r="V1333" s="144"/>
      <c r="W1333" s="144"/>
      <c r="X1333" s="144"/>
      <c r="Y1333" s="144"/>
      <c r="Z1333" s="144"/>
      <c r="AA1333" s="144">
        <v>84.8</v>
      </c>
      <c r="AB1333" s="144">
        <f>AA1333*2677</f>
        <v>227009.6</v>
      </c>
      <c r="AC1333" s="144"/>
      <c r="AD1333" s="144"/>
      <c r="AE1333" s="144"/>
      <c r="AF1333" s="144"/>
      <c r="AG1333" s="324">
        <v>2025</v>
      </c>
      <c r="AH1333" s="128"/>
      <c r="AI1333" s="172"/>
      <c r="AJ1333" s="172"/>
      <c r="AK1333" s="141">
        <f t="shared" si="331"/>
        <v>1264</v>
      </c>
      <c r="AL1333" s="35" t="s">
        <v>153</v>
      </c>
      <c r="AM1333" s="141" t="str">
        <f t="shared" si="332"/>
        <v>1264.</v>
      </c>
      <c r="AN1333" s="147"/>
      <c r="AO1333" s="35"/>
      <c r="AP1333" s="16"/>
    </row>
    <row r="1334" spans="1:42" ht="22.5" customHeight="1" x14ac:dyDescent="0.25">
      <c r="A1334" s="68" t="str">
        <f t="shared" si="327"/>
        <v>1265.</v>
      </c>
      <c r="B1334" s="25">
        <v>2453</v>
      </c>
      <c r="C1334" s="36" t="s">
        <v>543</v>
      </c>
      <c r="D1334" s="25">
        <v>1966</v>
      </c>
      <c r="E1334" s="111" t="s">
        <v>2932</v>
      </c>
      <c r="F1334" s="68" t="s">
        <v>2934</v>
      </c>
      <c r="G1334" s="25">
        <v>2</v>
      </c>
      <c r="H1334" s="25">
        <v>2</v>
      </c>
      <c r="I1334" s="144">
        <v>438.6</v>
      </c>
      <c r="J1334" s="144">
        <v>298.2</v>
      </c>
      <c r="K1334" s="144">
        <v>298.2</v>
      </c>
      <c r="L1334" s="30">
        <v>30</v>
      </c>
      <c r="M1334" s="144">
        <f t="shared" si="328"/>
        <v>114320</v>
      </c>
      <c r="N1334" s="144"/>
      <c r="O1334" s="144"/>
      <c r="P1334" s="144"/>
      <c r="Q1334" s="144">
        <f t="shared" si="329"/>
        <v>114320</v>
      </c>
      <c r="R1334" s="144">
        <v>114320</v>
      </c>
      <c r="S1334" s="30"/>
      <c r="T1334" s="144"/>
      <c r="U1334" s="144"/>
      <c r="V1334" s="144"/>
      <c r="W1334" s="144"/>
      <c r="X1334" s="144"/>
      <c r="Y1334" s="144"/>
      <c r="Z1334" s="144"/>
      <c r="AA1334" s="144"/>
      <c r="AB1334" s="144"/>
      <c r="AC1334" s="144"/>
      <c r="AD1334" s="144"/>
      <c r="AE1334" s="144"/>
      <c r="AF1334" s="144"/>
      <c r="AG1334" s="324">
        <v>2025</v>
      </c>
      <c r="AH1334" s="128"/>
      <c r="AI1334" s="172"/>
      <c r="AJ1334" s="172"/>
      <c r="AK1334" s="141">
        <f t="shared" si="331"/>
        <v>1265</v>
      </c>
      <c r="AL1334" s="35" t="s">
        <v>153</v>
      </c>
      <c r="AM1334" s="141" t="str">
        <f t="shared" si="332"/>
        <v>1265.</v>
      </c>
      <c r="AN1334" s="147"/>
      <c r="AO1334" s="274"/>
      <c r="AP1334" s="16"/>
    </row>
    <row r="1335" spans="1:42" ht="22.5" customHeight="1" x14ac:dyDescent="0.25">
      <c r="A1335" s="68" t="str">
        <f t="shared" si="327"/>
        <v>1266.</v>
      </c>
      <c r="B1335" s="25">
        <v>2457</v>
      </c>
      <c r="C1335" s="36" t="s">
        <v>1494</v>
      </c>
      <c r="D1335" s="25">
        <v>1984</v>
      </c>
      <c r="E1335" s="111" t="s">
        <v>2932</v>
      </c>
      <c r="F1335" s="68" t="s">
        <v>2934</v>
      </c>
      <c r="G1335" s="30">
        <v>5</v>
      </c>
      <c r="H1335" s="30">
        <v>4</v>
      </c>
      <c r="I1335" s="144">
        <v>3317.9</v>
      </c>
      <c r="J1335" s="144">
        <v>3288.8</v>
      </c>
      <c r="K1335" s="144">
        <v>2207.1</v>
      </c>
      <c r="L1335" s="30">
        <v>141</v>
      </c>
      <c r="M1335" s="144">
        <f t="shared" si="328"/>
        <v>3914804</v>
      </c>
      <c r="N1335" s="144"/>
      <c r="O1335" s="144"/>
      <c r="P1335" s="144"/>
      <c r="Q1335" s="144">
        <f t="shared" si="329"/>
        <v>3914804</v>
      </c>
      <c r="R1335" s="144">
        <v>3914804</v>
      </c>
      <c r="S1335" s="30"/>
      <c r="T1335" s="144"/>
      <c r="U1335" s="144"/>
      <c r="V1335" s="144"/>
      <c r="W1335" s="144"/>
      <c r="X1335" s="144"/>
      <c r="Y1335" s="144"/>
      <c r="Z1335" s="144"/>
      <c r="AA1335" s="144"/>
      <c r="AB1335" s="144"/>
      <c r="AC1335" s="144"/>
      <c r="AD1335" s="144"/>
      <c r="AE1335" s="144"/>
      <c r="AF1335" s="144"/>
      <c r="AG1335" s="324">
        <v>2025</v>
      </c>
      <c r="AH1335" s="128"/>
      <c r="AI1335" s="172"/>
      <c r="AJ1335" s="172"/>
      <c r="AK1335" s="141">
        <f t="shared" si="331"/>
        <v>1266</v>
      </c>
      <c r="AL1335" s="35" t="s">
        <v>153</v>
      </c>
      <c r="AM1335" s="141" t="str">
        <f t="shared" si="332"/>
        <v>1266.</v>
      </c>
      <c r="AN1335" s="147"/>
      <c r="AO1335" s="35"/>
      <c r="AP1335" s="16"/>
    </row>
    <row r="1336" spans="1:42" ht="22.5" customHeight="1" x14ac:dyDescent="0.25">
      <c r="A1336" s="68" t="str">
        <f t="shared" ref="A1336:A1345" si="333">AM1336</f>
        <v>1267.</v>
      </c>
      <c r="B1336" s="25">
        <v>2460</v>
      </c>
      <c r="C1336" s="202" t="s">
        <v>529</v>
      </c>
      <c r="D1336" s="25">
        <v>1978</v>
      </c>
      <c r="E1336" s="111" t="s">
        <v>2932</v>
      </c>
      <c r="F1336" s="111" t="s">
        <v>2933</v>
      </c>
      <c r="G1336" s="30">
        <v>5</v>
      </c>
      <c r="H1336" s="30">
        <v>4</v>
      </c>
      <c r="I1336" s="144">
        <v>3347.5</v>
      </c>
      <c r="J1336" s="144">
        <v>2286</v>
      </c>
      <c r="K1336" s="144">
        <v>2286</v>
      </c>
      <c r="L1336" s="30">
        <v>131</v>
      </c>
      <c r="M1336" s="144">
        <f t="shared" ref="M1336:M1376" si="334">R1336+T1336+V1336+X1336+Z1336+AB1336+AE1336+AF1336</f>
        <v>2932944</v>
      </c>
      <c r="N1336" s="144"/>
      <c r="O1336" s="144"/>
      <c r="P1336" s="144"/>
      <c r="Q1336" s="144">
        <f t="shared" ref="Q1336:Q1376" si="335">M1336</f>
        <v>2932944</v>
      </c>
      <c r="R1336" s="144"/>
      <c r="S1336" s="30"/>
      <c r="T1336" s="144"/>
      <c r="U1336" s="144"/>
      <c r="V1336" s="144"/>
      <c r="W1336" s="144"/>
      <c r="X1336" s="144"/>
      <c r="Y1336" s="144">
        <v>2064</v>
      </c>
      <c r="Z1336" s="144">
        <f>Y1336*1421</f>
        <v>2932944</v>
      </c>
      <c r="AA1336" s="144"/>
      <c r="AB1336" s="144"/>
      <c r="AC1336" s="144"/>
      <c r="AD1336" s="144"/>
      <c r="AE1336" s="144"/>
      <c r="AF1336" s="144"/>
      <c r="AG1336" s="324">
        <v>2025</v>
      </c>
      <c r="AH1336" s="128"/>
      <c r="AI1336" s="172"/>
      <c r="AJ1336" s="172"/>
      <c r="AK1336" s="141">
        <f t="shared" si="331"/>
        <v>1267</v>
      </c>
      <c r="AL1336" s="35" t="s">
        <v>153</v>
      </c>
      <c r="AM1336" s="141" t="str">
        <f t="shared" si="332"/>
        <v>1267.</v>
      </c>
      <c r="AN1336" s="147"/>
      <c r="AO1336" s="274"/>
      <c r="AP1336" s="16"/>
    </row>
    <row r="1337" spans="1:42" ht="22.5" customHeight="1" x14ac:dyDescent="0.25">
      <c r="A1337" s="68" t="str">
        <f t="shared" si="333"/>
        <v>1268.</v>
      </c>
      <c r="B1337" s="25">
        <v>2461</v>
      </c>
      <c r="C1337" s="36" t="s">
        <v>1495</v>
      </c>
      <c r="D1337" s="25">
        <v>1982</v>
      </c>
      <c r="E1337" s="111" t="s">
        <v>2932</v>
      </c>
      <c r="F1337" s="68" t="s">
        <v>2934</v>
      </c>
      <c r="G1337" s="25">
        <v>5</v>
      </c>
      <c r="H1337" s="25">
        <v>4</v>
      </c>
      <c r="I1337" s="144">
        <v>3458</v>
      </c>
      <c r="J1337" s="144">
        <v>2839.8</v>
      </c>
      <c r="K1337" s="144">
        <v>2839.8</v>
      </c>
      <c r="L1337" s="30">
        <v>139</v>
      </c>
      <c r="M1337" s="144">
        <f t="shared" si="334"/>
        <v>3722576.5</v>
      </c>
      <c r="N1337" s="144"/>
      <c r="O1337" s="144"/>
      <c r="P1337" s="144"/>
      <c r="Q1337" s="144">
        <f t="shared" si="335"/>
        <v>3722576.5</v>
      </c>
      <c r="R1337" s="144"/>
      <c r="S1337" s="30"/>
      <c r="T1337" s="144"/>
      <c r="U1337" s="144">
        <v>1049.5</v>
      </c>
      <c r="V1337" s="144">
        <f>U1337*3547</f>
        <v>3722576.5</v>
      </c>
      <c r="W1337" s="144"/>
      <c r="X1337" s="144"/>
      <c r="Y1337" s="144"/>
      <c r="Z1337" s="144"/>
      <c r="AA1337" s="144"/>
      <c r="AB1337" s="144"/>
      <c r="AC1337" s="144"/>
      <c r="AD1337" s="144"/>
      <c r="AE1337" s="144"/>
      <c r="AF1337" s="144"/>
      <c r="AG1337" s="324">
        <v>2025</v>
      </c>
      <c r="AH1337" s="128"/>
      <c r="AI1337" s="172"/>
      <c r="AJ1337" s="172"/>
      <c r="AK1337" s="141">
        <f t="shared" si="331"/>
        <v>1268</v>
      </c>
      <c r="AL1337" s="35" t="s">
        <v>153</v>
      </c>
      <c r="AM1337" s="141" t="str">
        <f t="shared" si="332"/>
        <v>1268.</v>
      </c>
      <c r="AN1337" s="147"/>
      <c r="AO1337" s="35"/>
      <c r="AP1337" s="16"/>
    </row>
    <row r="1338" spans="1:42" ht="22.5" customHeight="1" x14ac:dyDescent="0.25">
      <c r="A1338" s="68" t="str">
        <f t="shared" si="333"/>
        <v>1269.</v>
      </c>
      <c r="B1338" s="25">
        <v>2462</v>
      </c>
      <c r="C1338" s="36" t="s">
        <v>1496</v>
      </c>
      <c r="D1338" s="25">
        <v>1992</v>
      </c>
      <c r="E1338" s="111" t="s">
        <v>2932</v>
      </c>
      <c r="F1338" s="111" t="s">
        <v>2933</v>
      </c>
      <c r="G1338" s="30">
        <v>5</v>
      </c>
      <c r="H1338" s="30">
        <v>4</v>
      </c>
      <c r="I1338" s="144">
        <v>4321.5</v>
      </c>
      <c r="J1338" s="144">
        <v>2532.8000000000002</v>
      </c>
      <c r="K1338" s="144">
        <v>2532.8000000000002</v>
      </c>
      <c r="L1338" s="30">
        <v>161</v>
      </c>
      <c r="M1338" s="144">
        <f t="shared" si="334"/>
        <v>4167725</v>
      </c>
      <c r="N1338" s="144"/>
      <c r="O1338" s="144"/>
      <c r="P1338" s="144"/>
      <c r="Q1338" s="144">
        <f t="shared" si="335"/>
        <v>4167725</v>
      </c>
      <c r="R1338" s="144"/>
      <c r="S1338" s="30"/>
      <c r="T1338" s="144"/>
      <c r="U1338" s="144">
        <v>1175</v>
      </c>
      <c r="V1338" s="144">
        <f>U1338*3547</f>
        <v>4167725</v>
      </c>
      <c r="W1338" s="144"/>
      <c r="X1338" s="144"/>
      <c r="Y1338" s="144"/>
      <c r="Z1338" s="144"/>
      <c r="AA1338" s="144"/>
      <c r="AB1338" s="144"/>
      <c r="AC1338" s="144"/>
      <c r="AD1338" s="144"/>
      <c r="AE1338" s="144"/>
      <c r="AF1338" s="144"/>
      <c r="AG1338" s="324">
        <v>2025</v>
      </c>
      <c r="AH1338" s="128"/>
      <c r="AI1338" s="172"/>
      <c r="AJ1338" s="172"/>
      <c r="AK1338" s="141">
        <f t="shared" si="331"/>
        <v>1269</v>
      </c>
      <c r="AL1338" s="35" t="s">
        <v>153</v>
      </c>
      <c r="AM1338" s="141" t="str">
        <f t="shared" si="332"/>
        <v>1269.</v>
      </c>
      <c r="AN1338" s="147"/>
      <c r="AO1338" s="35"/>
      <c r="AP1338" s="16"/>
    </row>
    <row r="1339" spans="1:42" ht="22.5" customHeight="1" x14ac:dyDescent="0.25">
      <c r="A1339" s="68" t="str">
        <f t="shared" si="333"/>
        <v>1270.</v>
      </c>
      <c r="B1339" s="25">
        <v>2471</v>
      </c>
      <c r="C1339" s="36" t="s">
        <v>549</v>
      </c>
      <c r="D1339" s="25">
        <v>1983</v>
      </c>
      <c r="E1339" s="111" t="s">
        <v>2932</v>
      </c>
      <c r="F1339" s="68" t="s">
        <v>2934</v>
      </c>
      <c r="G1339" s="25">
        <v>2</v>
      </c>
      <c r="H1339" s="25">
        <v>2</v>
      </c>
      <c r="I1339" s="144">
        <v>582.1</v>
      </c>
      <c r="J1339" s="144">
        <v>331.2</v>
      </c>
      <c r="K1339" s="144">
        <v>331.2</v>
      </c>
      <c r="L1339" s="30">
        <v>24</v>
      </c>
      <c r="M1339" s="144">
        <f t="shared" si="334"/>
        <v>1511022</v>
      </c>
      <c r="N1339" s="144"/>
      <c r="O1339" s="144"/>
      <c r="P1339" s="144"/>
      <c r="Q1339" s="144">
        <f t="shared" si="335"/>
        <v>1511022</v>
      </c>
      <c r="R1339" s="144"/>
      <c r="S1339" s="30"/>
      <c r="T1339" s="144"/>
      <c r="U1339" s="144">
        <v>426</v>
      </c>
      <c r="V1339" s="144">
        <f>U1339*3547</f>
        <v>1511022</v>
      </c>
      <c r="W1339" s="144"/>
      <c r="X1339" s="144"/>
      <c r="Y1339" s="144"/>
      <c r="Z1339" s="144"/>
      <c r="AA1339" s="144"/>
      <c r="AB1339" s="144"/>
      <c r="AC1339" s="144"/>
      <c r="AD1339" s="144"/>
      <c r="AE1339" s="144"/>
      <c r="AF1339" s="144"/>
      <c r="AG1339" s="324">
        <v>2025</v>
      </c>
      <c r="AH1339" s="128"/>
      <c r="AI1339" s="172"/>
      <c r="AJ1339" s="172"/>
      <c r="AK1339" s="141">
        <f t="shared" si="331"/>
        <v>1270</v>
      </c>
      <c r="AL1339" s="35" t="s">
        <v>153</v>
      </c>
      <c r="AM1339" s="141" t="str">
        <f t="shared" si="332"/>
        <v>1270.</v>
      </c>
      <c r="AN1339" s="147"/>
      <c r="AO1339" s="274"/>
      <c r="AP1339" s="16"/>
    </row>
    <row r="1340" spans="1:42" ht="22.5" customHeight="1" x14ac:dyDescent="0.25">
      <c r="A1340" s="68" t="str">
        <f t="shared" si="333"/>
        <v>1271.</v>
      </c>
      <c r="B1340" s="25">
        <v>2476</v>
      </c>
      <c r="C1340" s="202" t="s">
        <v>84</v>
      </c>
      <c r="D1340" s="25">
        <v>1990</v>
      </c>
      <c r="E1340" s="111" t="s">
        <v>2932</v>
      </c>
      <c r="F1340" s="68" t="s">
        <v>2934</v>
      </c>
      <c r="G1340" s="30">
        <v>3</v>
      </c>
      <c r="H1340" s="30">
        <v>3</v>
      </c>
      <c r="I1340" s="144">
        <v>1766.4</v>
      </c>
      <c r="J1340" s="144">
        <v>1005.4</v>
      </c>
      <c r="K1340" s="144">
        <v>1005.4</v>
      </c>
      <c r="L1340" s="30">
        <v>61</v>
      </c>
      <c r="M1340" s="144">
        <f t="shared" si="334"/>
        <v>401454.30000000005</v>
      </c>
      <c r="N1340" s="144"/>
      <c r="O1340" s="144"/>
      <c r="P1340" s="144"/>
      <c r="Q1340" s="144">
        <f t="shared" si="335"/>
        <v>401454.30000000005</v>
      </c>
      <c r="R1340" s="144">
        <v>401454.30000000005</v>
      </c>
      <c r="S1340" s="30"/>
      <c r="T1340" s="144"/>
      <c r="U1340" s="144"/>
      <c r="V1340" s="144"/>
      <c r="W1340" s="144"/>
      <c r="X1340" s="144"/>
      <c r="Y1340" s="144"/>
      <c r="Z1340" s="144"/>
      <c r="AA1340" s="144"/>
      <c r="AB1340" s="144"/>
      <c r="AC1340" s="144"/>
      <c r="AD1340" s="144"/>
      <c r="AE1340" s="144"/>
      <c r="AF1340" s="144"/>
      <c r="AG1340" s="324">
        <v>2025</v>
      </c>
      <c r="AH1340" s="128"/>
      <c r="AI1340" s="172"/>
      <c r="AJ1340" s="172"/>
      <c r="AK1340" s="141">
        <f t="shared" si="331"/>
        <v>1271</v>
      </c>
      <c r="AL1340" s="35" t="s">
        <v>153</v>
      </c>
      <c r="AM1340" s="141" t="str">
        <f t="shared" si="332"/>
        <v>1271.</v>
      </c>
      <c r="AN1340" s="147"/>
      <c r="AO1340" s="274"/>
      <c r="AP1340" s="16"/>
    </row>
    <row r="1341" spans="1:42" ht="22.5" customHeight="1" x14ac:dyDescent="0.25">
      <c r="A1341" s="68" t="str">
        <f t="shared" si="333"/>
        <v>1272.</v>
      </c>
      <c r="B1341" s="25">
        <v>2478</v>
      </c>
      <c r="C1341" s="36" t="s">
        <v>545</v>
      </c>
      <c r="D1341" s="25">
        <v>1965</v>
      </c>
      <c r="E1341" s="111" t="s">
        <v>2932</v>
      </c>
      <c r="F1341" s="68" t="s">
        <v>2934</v>
      </c>
      <c r="G1341" s="25">
        <v>2</v>
      </c>
      <c r="H1341" s="25">
        <v>2</v>
      </c>
      <c r="I1341" s="144">
        <v>475.1</v>
      </c>
      <c r="J1341" s="144">
        <v>293.8</v>
      </c>
      <c r="K1341" s="144">
        <v>293.8</v>
      </c>
      <c r="L1341" s="30">
        <v>20</v>
      </c>
      <c r="M1341" s="144">
        <f t="shared" si="334"/>
        <v>215670</v>
      </c>
      <c r="N1341" s="144"/>
      <c r="O1341" s="144"/>
      <c r="P1341" s="144"/>
      <c r="Q1341" s="144">
        <f t="shared" si="335"/>
        <v>215670</v>
      </c>
      <c r="R1341" s="144">
        <v>215670</v>
      </c>
      <c r="S1341" s="30"/>
      <c r="T1341" s="144"/>
      <c r="U1341" s="144"/>
      <c r="V1341" s="144"/>
      <c r="W1341" s="144"/>
      <c r="X1341" s="144"/>
      <c r="Y1341" s="144"/>
      <c r="Z1341" s="144"/>
      <c r="AA1341" s="144"/>
      <c r="AB1341" s="144"/>
      <c r="AC1341" s="144"/>
      <c r="AD1341" s="144"/>
      <c r="AE1341" s="144"/>
      <c r="AF1341" s="144"/>
      <c r="AG1341" s="324">
        <v>2025</v>
      </c>
      <c r="AH1341" s="128"/>
      <c r="AI1341" s="172"/>
      <c r="AJ1341" s="172"/>
      <c r="AK1341" s="141">
        <f t="shared" si="331"/>
        <v>1272</v>
      </c>
      <c r="AL1341" s="35" t="s">
        <v>153</v>
      </c>
      <c r="AM1341" s="141" t="str">
        <f t="shared" si="332"/>
        <v>1272.</v>
      </c>
      <c r="AN1341" s="147"/>
      <c r="AO1341" s="274"/>
      <c r="AP1341" s="16"/>
    </row>
    <row r="1342" spans="1:42" ht="22.5" customHeight="1" x14ac:dyDescent="0.25">
      <c r="A1342" s="68" t="str">
        <f t="shared" si="333"/>
        <v>1273.</v>
      </c>
      <c r="B1342" s="25">
        <v>2480</v>
      </c>
      <c r="C1342" s="36" t="s">
        <v>546</v>
      </c>
      <c r="D1342" s="25">
        <v>1964</v>
      </c>
      <c r="E1342" s="111" t="s">
        <v>2932</v>
      </c>
      <c r="F1342" s="68" t="s">
        <v>2934</v>
      </c>
      <c r="G1342" s="25">
        <v>2</v>
      </c>
      <c r="H1342" s="25">
        <v>2</v>
      </c>
      <c r="I1342" s="144">
        <v>455.9</v>
      </c>
      <c r="J1342" s="144">
        <v>289.8</v>
      </c>
      <c r="K1342" s="144">
        <v>289.8</v>
      </c>
      <c r="L1342" s="30">
        <v>18</v>
      </c>
      <c r="M1342" s="144">
        <f t="shared" si="334"/>
        <v>240318</v>
      </c>
      <c r="N1342" s="144"/>
      <c r="O1342" s="144"/>
      <c r="P1342" s="144"/>
      <c r="Q1342" s="144">
        <f t="shared" si="335"/>
        <v>240318</v>
      </c>
      <c r="R1342" s="144">
        <v>240318</v>
      </c>
      <c r="S1342" s="30"/>
      <c r="T1342" s="144"/>
      <c r="U1342" s="144"/>
      <c r="V1342" s="144"/>
      <c r="W1342" s="144"/>
      <c r="X1342" s="144"/>
      <c r="Y1342" s="144"/>
      <c r="Z1342" s="144"/>
      <c r="AA1342" s="144"/>
      <c r="AB1342" s="144"/>
      <c r="AC1342" s="144"/>
      <c r="AD1342" s="144"/>
      <c r="AE1342" s="144"/>
      <c r="AF1342" s="144"/>
      <c r="AG1342" s="324">
        <v>2025</v>
      </c>
      <c r="AH1342" s="128"/>
      <c r="AI1342" s="172"/>
      <c r="AJ1342" s="172"/>
      <c r="AK1342" s="141">
        <f t="shared" si="331"/>
        <v>1273</v>
      </c>
      <c r="AL1342" s="35" t="s">
        <v>153</v>
      </c>
      <c r="AM1342" s="141" t="str">
        <f t="shared" si="332"/>
        <v>1273.</v>
      </c>
      <c r="AN1342" s="147"/>
      <c r="AO1342" s="274"/>
      <c r="AP1342" s="16"/>
    </row>
    <row r="1343" spans="1:42" ht="22.5" customHeight="1" x14ac:dyDescent="0.25">
      <c r="A1343" s="68" t="str">
        <f t="shared" si="333"/>
        <v>1274.</v>
      </c>
      <c r="B1343" s="25">
        <v>2482</v>
      </c>
      <c r="C1343" s="37" t="s">
        <v>563</v>
      </c>
      <c r="D1343" s="25">
        <v>1972</v>
      </c>
      <c r="E1343" s="111" t="s">
        <v>2932</v>
      </c>
      <c r="F1343" s="68" t="s">
        <v>2934</v>
      </c>
      <c r="G1343" s="30">
        <v>2</v>
      </c>
      <c r="H1343" s="30">
        <v>2</v>
      </c>
      <c r="I1343" s="144">
        <v>510.7</v>
      </c>
      <c r="J1343" s="144">
        <v>296.39999999999998</v>
      </c>
      <c r="K1343" s="144">
        <v>296.39999999999998</v>
      </c>
      <c r="L1343" s="30">
        <v>32</v>
      </c>
      <c r="M1343" s="144">
        <f t="shared" si="334"/>
        <v>227009.6</v>
      </c>
      <c r="N1343" s="144"/>
      <c r="O1343" s="144"/>
      <c r="P1343" s="144"/>
      <c r="Q1343" s="144">
        <f t="shared" si="335"/>
        <v>227009.6</v>
      </c>
      <c r="R1343" s="144"/>
      <c r="S1343" s="30"/>
      <c r="T1343" s="144"/>
      <c r="U1343" s="144"/>
      <c r="V1343" s="144"/>
      <c r="W1343" s="144"/>
      <c r="X1343" s="144"/>
      <c r="Y1343" s="144"/>
      <c r="Z1343" s="144"/>
      <c r="AA1343" s="144">
        <v>84.8</v>
      </c>
      <c r="AB1343" s="144">
        <f>AA1343*2677</f>
        <v>227009.6</v>
      </c>
      <c r="AC1343" s="144"/>
      <c r="AD1343" s="144"/>
      <c r="AE1343" s="144"/>
      <c r="AF1343" s="144"/>
      <c r="AG1343" s="324">
        <v>2025</v>
      </c>
      <c r="AH1343" s="128"/>
      <c r="AI1343" s="172"/>
      <c r="AJ1343" s="172"/>
      <c r="AK1343" s="141">
        <f t="shared" si="331"/>
        <v>1274</v>
      </c>
      <c r="AL1343" s="35" t="s">
        <v>153</v>
      </c>
      <c r="AM1343" s="141" t="str">
        <f t="shared" si="332"/>
        <v>1274.</v>
      </c>
      <c r="AN1343" s="147"/>
      <c r="AO1343" s="35"/>
      <c r="AP1343" s="16"/>
    </row>
    <row r="1344" spans="1:42" ht="22.5" customHeight="1" x14ac:dyDescent="0.25">
      <c r="A1344" s="68" t="str">
        <f t="shared" si="333"/>
        <v>1275.</v>
      </c>
      <c r="B1344" s="25">
        <v>2483</v>
      </c>
      <c r="C1344" s="300" t="s">
        <v>72</v>
      </c>
      <c r="D1344" s="25">
        <v>1970</v>
      </c>
      <c r="E1344" s="111" t="s">
        <v>2932</v>
      </c>
      <c r="F1344" s="68" t="s">
        <v>2934</v>
      </c>
      <c r="G1344" s="30">
        <v>2</v>
      </c>
      <c r="H1344" s="30">
        <v>1</v>
      </c>
      <c r="I1344" s="144">
        <v>323.89999999999998</v>
      </c>
      <c r="J1344" s="144">
        <v>209.8</v>
      </c>
      <c r="K1344" s="144">
        <v>209.8</v>
      </c>
      <c r="L1344" s="30">
        <v>15</v>
      </c>
      <c r="M1344" s="144">
        <f t="shared" si="334"/>
        <v>2306551.8000000003</v>
      </c>
      <c r="N1344" s="144"/>
      <c r="O1344" s="144"/>
      <c r="P1344" s="144"/>
      <c r="Q1344" s="144">
        <f t="shared" si="335"/>
        <v>2306551.8000000003</v>
      </c>
      <c r="R1344" s="144"/>
      <c r="S1344" s="30"/>
      <c r="T1344" s="144"/>
      <c r="U1344" s="144">
        <v>306.60000000000002</v>
      </c>
      <c r="V1344" s="144">
        <f>U1344*7523</f>
        <v>2306551.8000000003</v>
      </c>
      <c r="W1344" s="144"/>
      <c r="X1344" s="144"/>
      <c r="Y1344" s="144"/>
      <c r="Z1344" s="144"/>
      <c r="AA1344" s="144"/>
      <c r="AB1344" s="144"/>
      <c r="AC1344" s="144"/>
      <c r="AD1344" s="144"/>
      <c r="AE1344" s="144"/>
      <c r="AF1344" s="144"/>
      <c r="AG1344" s="324">
        <v>2025</v>
      </c>
      <c r="AH1344" s="128"/>
      <c r="AI1344" s="172"/>
      <c r="AJ1344" s="172"/>
      <c r="AK1344" s="141">
        <f t="shared" si="331"/>
        <v>1275</v>
      </c>
      <c r="AL1344" s="35" t="s">
        <v>153</v>
      </c>
      <c r="AM1344" s="141" t="str">
        <f t="shared" si="332"/>
        <v>1275.</v>
      </c>
      <c r="AN1344" s="147"/>
      <c r="AO1344" s="35"/>
      <c r="AP1344" s="16"/>
    </row>
    <row r="1345" spans="1:42" ht="22.5" customHeight="1" x14ac:dyDescent="0.25">
      <c r="A1345" s="68" t="str">
        <f t="shared" si="333"/>
        <v>1276.</v>
      </c>
      <c r="B1345" s="25">
        <v>2484</v>
      </c>
      <c r="C1345" s="202" t="s">
        <v>531</v>
      </c>
      <c r="D1345" s="25">
        <v>1970</v>
      </c>
      <c r="E1345" s="111" t="s">
        <v>2932</v>
      </c>
      <c r="F1345" s="68" t="s">
        <v>2934</v>
      </c>
      <c r="G1345" s="30">
        <v>2</v>
      </c>
      <c r="H1345" s="30">
        <v>1</v>
      </c>
      <c r="I1345" s="144">
        <v>323.89999999999998</v>
      </c>
      <c r="J1345" s="144">
        <v>209.8</v>
      </c>
      <c r="K1345" s="144">
        <v>209.8</v>
      </c>
      <c r="L1345" s="30">
        <v>15</v>
      </c>
      <c r="M1345" s="144">
        <f t="shared" si="334"/>
        <v>357396</v>
      </c>
      <c r="N1345" s="144"/>
      <c r="O1345" s="144"/>
      <c r="P1345" s="144"/>
      <c r="Q1345" s="144">
        <f t="shared" si="335"/>
        <v>357396</v>
      </c>
      <c r="R1345" s="144">
        <v>357396</v>
      </c>
      <c r="S1345" s="30"/>
      <c r="T1345" s="144"/>
      <c r="U1345" s="144"/>
      <c r="V1345" s="144"/>
      <c r="W1345" s="144"/>
      <c r="X1345" s="144"/>
      <c r="Y1345" s="144"/>
      <c r="Z1345" s="144"/>
      <c r="AA1345" s="144"/>
      <c r="AB1345" s="144"/>
      <c r="AC1345" s="144"/>
      <c r="AD1345" s="144"/>
      <c r="AE1345" s="144"/>
      <c r="AF1345" s="144"/>
      <c r="AG1345" s="324">
        <v>2025</v>
      </c>
      <c r="AH1345" s="128"/>
      <c r="AI1345" s="172"/>
      <c r="AJ1345" s="172"/>
      <c r="AK1345" s="141">
        <f t="shared" si="331"/>
        <v>1276</v>
      </c>
      <c r="AL1345" s="35" t="s">
        <v>153</v>
      </c>
      <c r="AM1345" s="141" t="str">
        <f t="shared" si="332"/>
        <v>1276.</v>
      </c>
      <c r="AN1345" s="147"/>
      <c r="AO1345" s="274"/>
      <c r="AP1345" s="16"/>
    </row>
    <row r="1346" spans="1:42" ht="22.5" customHeight="1" x14ac:dyDescent="0.25">
      <c r="A1346" s="68" t="str">
        <f t="shared" ref="A1346:A1406" si="336">AM1346</f>
        <v>1277.</v>
      </c>
      <c r="B1346" s="25">
        <v>2485</v>
      </c>
      <c r="C1346" s="36" t="s">
        <v>1499</v>
      </c>
      <c r="D1346" s="25">
        <v>1972</v>
      </c>
      <c r="E1346" s="111" t="s">
        <v>2932</v>
      </c>
      <c r="F1346" s="68" t="s">
        <v>2934</v>
      </c>
      <c r="G1346" s="30">
        <v>2</v>
      </c>
      <c r="H1346" s="30">
        <v>2</v>
      </c>
      <c r="I1346" s="144">
        <v>505.7</v>
      </c>
      <c r="J1346" s="144">
        <v>284.2</v>
      </c>
      <c r="K1346" s="144">
        <v>284.2</v>
      </c>
      <c r="L1346" s="30">
        <v>28</v>
      </c>
      <c r="M1346" s="144">
        <f t="shared" si="334"/>
        <v>3483149</v>
      </c>
      <c r="N1346" s="144"/>
      <c r="O1346" s="144"/>
      <c r="P1346" s="144"/>
      <c r="Q1346" s="144">
        <f t="shared" si="335"/>
        <v>3483149</v>
      </c>
      <c r="R1346" s="144"/>
      <c r="S1346" s="30"/>
      <c r="T1346" s="144"/>
      <c r="U1346" s="144">
        <v>463</v>
      </c>
      <c r="V1346" s="144">
        <f>U1346*7523</f>
        <v>3483149</v>
      </c>
      <c r="W1346" s="144"/>
      <c r="X1346" s="144"/>
      <c r="Y1346" s="144"/>
      <c r="Z1346" s="144"/>
      <c r="AA1346" s="144"/>
      <c r="AB1346" s="144"/>
      <c r="AC1346" s="144"/>
      <c r="AD1346" s="144"/>
      <c r="AE1346" s="144"/>
      <c r="AF1346" s="144"/>
      <c r="AG1346" s="324">
        <v>2025</v>
      </c>
      <c r="AH1346" s="128"/>
      <c r="AI1346" s="172"/>
      <c r="AJ1346" s="172"/>
      <c r="AK1346" s="141">
        <f t="shared" si="331"/>
        <v>1277</v>
      </c>
      <c r="AL1346" s="35" t="s">
        <v>153</v>
      </c>
      <c r="AM1346" s="141" t="str">
        <f t="shared" si="332"/>
        <v>1277.</v>
      </c>
      <c r="AN1346" s="147"/>
      <c r="AO1346" s="274"/>
      <c r="AP1346" s="16"/>
    </row>
    <row r="1347" spans="1:42" ht="22.5" customHeight="1" x14ac:dyDescent="0.25">
      <c r="A1347" s="68" t="str">
        <f t="shared" si="336"/>
        <v>1278.</v>
      </c>
      <c r="B1347" s="25">
        <v>2486</v>
      </c>
      <c r="C1347" s="36" t="s">
        <v>69</v>
      </c>
      <c r="D1347" s="25">
        <v>1989</v>
      </c>
      <c r="E1347" s="111" t="s">
        <v>2932</v>
      </c>
      <c r="F1347" s="68" t="s">
        <v>2934</v>
      </c>
      <c r="G1347" s="25">
        <v>2</v>
      </c>
      <c r="H1347" s="25">
        <v>2</v>
      </c>
      <c r="I1347" s="144">
        <v>1866.6</v>
      </c>
      <c r="J1347" s="144">
        <v>572.5</v>
      </c>
      <c r="K1347" s="144">
        <v>330.1</v>
      </c>
      <c r="L1347" s="30">
        <v>34</v>
      </c>
      <c r="M1347" s="144">
        <f t="shared" si="334"/>
        <v>324880</v>
      </c>
      <c r="N1347" s="144"/>
      <c r="O1347" s="144"/>
      <c r="P1347" s="144"/>
      <c r="Q1347" s="144">
        <f t="shared" si="335"/>
        <v>324880</v>
      </c>
      <c r="R1347" s="144">
        <v>324880</v>
      </c>
      <c r="S1347" s="30"/>
      <c r="T1347" s="144"/>
      <c r="U1347" s="144"/>
      <c r="V1347" s="144"/>
      <c r="W1347" s="144"/>
      <c r="X1347" s="144"/>
      <c r="Y1347" s="144"/>
      <c r="Z1347" s="144"/>
      <c r="AA1347" s="144"/>
      <c r="AB1347" s="144"/>
      <c r="AC1347" s="144"/>
      <c r="AD1347" s="144"/>
      <c r="AE1347" s="144"/>
      <c r="AF1347" s="144"/>
      <c r="AG1347" s="324">
        <v>2025</v>
      </c>
      <c r="AH1347" s="128"/>
      <c r="AI1347" s="172"/>
      <c r="AJ1347" s="172"/>
      <c r="AK1347" s="141">
        <f t="shared" si="331"/>
        <v>1278</v>
      </c>
      <c r="AL1347" s="35" t="s">
        <v>153</v>
      </c>
      <c r="AM1347" s="141" t="str">
        <f t="shared" si="332"/>
        <v>1278.</v>
      </c>
      <c r="AN1347" s="147"/>
      <c r="AO1347" s="274"/>
      <c r="AP1347" s="16"/>
    </row>
    <row r="1348" spans="1:42" ht="22.5" customHeight="1" x14ac:dyDescent="0.25">
      <c r="A1348" s="68" t="str">
        <f t="shared" si="336"/>
        <v>1279.</v>
      </c>
      <c r="B1348" s="25">
        <v>2488</v>
      </c>
      <c r="C1348" s="202" t="s">
        <v>1149</v>
      </c>
      <c r="D1348" s="25">
        <v>1952</v>
      </c>
      <c r="E1348" s="111">
        <v>2016</v>
      </c>
      <c r="F1348" s="111" t="s">
        <v>2935</v>
      </c>
      <c r="G1348" s="30">
        <v>2</v>
      </c>
      <c r="H1348" s="30">
        <v>1</v>
      </c>
      <c r="I1348" s="144">
        <v>340.5</v>
      </c>
      <c r="J1348" s="144">
        <v>206.2</v>
      </c>
      <c r="K1348" s="144">
        <v>191.4</v>
      </c>
      <c r="L1348" s="30">
        <v>10</v>
      </c>
      <c r="M1348" s="144">
        <f t="shared" si="334"/>
        <v>125396.70000000001</v>
      </c>
      <c r="N1348" s="144"/>
      <c r="O1348" s="144"/>
      <c r="P1348" s="144"/>
      <c r="Q1348" s="144">
        <f t="shared" si="335"/>
        <v>125396.70000000001</v>
      </c>
      <c r="R1348" s="144">
        <v>125396.70000000001</v>
      </c>
      <c r="S1348" s="30"/>
      <c r="T1348" s="144"/>
      <c r="U1348" s="144"/>
      <c r="V1348" s="144"/>
      <c r="W1348" s="144"/>
      <c r="X1348" s="144"/>
      <c r="Y1348" s="144"/>
      <c r="Z1348" s="144"/>
      <c r="AA1348" s="144"/>
      <c r="AB1348" s="144"/>
      <c r="AC1348" s="144"/>
      <c r="AD1348" s="144"/>
      <c r="AE1348" s="144"/>
      <c r="AF1348" s="144"/>
      <c r="AG1348" s="324">
        <v>2025</v>
      </c>
      <c r="AH1348" s="128"/>
      <c r="AI1348" s="172"/>
      <c r="AJ1348" s="172"/>
      <c r="AK1348" s="141">
        <f t="shared" si="331"/>
        <v>1279</v>
      </c>
      <c r="AL1348" s="35" t="s">
        <v>153</v>
      </c>
      <c r="AM1348" s="141" t="str">
        <f t="shared" si="332"/>
        <v>1279.</v>
      </c>
      <c r="AN1348" s="147"/>
      <c r="AO1348" s="274"/>
      <c r="AP1348" s="16"/>
    </row>
    <row r="1349" spans="1:42" ht="22.5" customHeight="1" x14ac:dyDescent="0.25">
      <c r="A1349" s="68" t="str">
        <f t="shared" si="336"/>
        <v>1280.</v>
      </c>
      <c r="B1349" s="25">
        <v>2492</v>
      </c>
      <c r="C1349" s="36" t="s">
        <v>1165</v>
      </c>
      <c r="D1349" s="25">
        <v>1984</v>
      </c>
      <c r="E1349" s="111" t="s">
        <v>2932</v>
      </c>
      <c r="F1349" s="68" t="s">
        <v>2934</v>
      </c>
      <c r="G1349" s="25">
        <v>5</v>
      </c>
      <c r="H1349" s="25">
        <v>4</v>
      </c>
      <c r="I1349" s="144">
        <v>3653.1</v>
      </c>
      <c r="J1349" s="144">
        <v>3540.9</v>
      </c>
      <c r="K1349" s="144">
        <v>2101.1999999999998</v>
      </c>
      <c r="L1349" s="30">
        <v>145</v>
      </c>
      <c r="M1349" s="144">
        <f t="shared" si="334"/>
        <v>2936916</v>
      </c>
      <c r="N1349" s="144"/>
      <c r="O1349" s="144"/>
      <c r="P1349" s="144"/>
      <c r="Q1349" s="144">
        <f t="shared" si="335"/>
        <v>2936916</v>
      </c>
      <c r="R1349" s="144"/>
      <c r="S1349" s="30"/>
      <c r="T1349" s="144"/>
      <c r="U1349" s="144">
        <v>828</v>
      </c>
      <c r="V1349" s="144">
        <f>U1349*3547</f>
        <v>2936916</v>
      </c>
      <c r="W1349" s="144"/>
      <c r="X1349" s="144"/>
      <c r="Y1349" s="144"/>
      <c r="Z1349" s="144"/>
      <c r="AA1349" s="144"/>
      <c r="AB1349" s="144"/>
      <c r="AC1349" s="144"/>
      <c r="AD1349" s="144"/>
      <c r="AE1349" s="144"/>
      <c r="AF1349" s="144"/>
      <c r="AG1349" s="324">
        <v>2025</v>
      </c>
      <c r="AH1349" s="128"/>
      <c r="AI1349" s="172"/>
      <c r="AJ1349" s="172"/>
      <c r="AK1349" s="141">
        <f t="shared" si="331"/>
        <v>1280</v>
      </c>
      <c r="AL1349" s="35" t="s">
        <v>153</v>
      </c>
      <c r="AM1349" s="141" t="str">
        <f t="shared" si="332"/>
        <v>1280.</v>
      </c>
      <c r="AN1349" s="147"/>
      <c r="AO1349" s="274"/>
      <c r="AP1349" s="16"/>
    </row>
    <row r="1350" spans="1:42" ht="22.5" customHeight="1" x14ac:dyDescent="0.25">
      <c r="A1350" s="68" t="str">
        <f t="shared" si="336"/>
        <v>1281.</v>
      </c>
      <c r="B1350" s="25">
        <v>2496</v>
      </c>
      <c r="C1350" s="36" t="s">
        <v>547</v>
      </c>
      <c r="D1350" s="25">
        <v>1982</v>
      </c>
      <c r="E1350" s="111" t="s">
        <v>2932</v>
      </c>
      <c r="F1350" s="68" t="s">
        <v>2934</v>
      </c>
      <c r="G1350" s="25">
        <v>5</v>
      </c>
      <c r="H1350" s="25">
        <v>3</v>
      </c>
      <c r="I1350" s="144">
        <v>2748.1</v>
      </c>
      <c r="J1350" s="144">
        <v>2748.1</v>
      </c>
      <c r="K1350" s="144">
        <v>1676.2</v>
      </c>
      <c r="L1350" s="30">
        <v>108</v>
      </c>
      <c r="M1350" s="144">
        <f t="shared" si="334"/>
        <v>2709908</v>
      </c>
      <c r="N1350" s="144"/>
      <c r="O1350" s="144"/>
      <c r="P1350" s="144"/>
      <c r="Q1350" s="144">
        <f t="shared" si="335"/>
        <v>2709908</v>
      </c>
      <c r="R1350" s="144"/>
      <c r="S1350" s="30"/>
      <c r="T1350" s="144"/>
      <c r="U1350" s="144">
        <v>764</v>
      </c>
      <c r="V1350" s="144">
        <f>U1350*3547</f>
        <v>2709908</v>
      </c>
      <c r="W1350" s="144"/>
      <c r="X1350" s="144"/>
      <c r="Y1350" s="144"/>
      <c r="Z1350" s="144"/>
      <c r="AA1350" s="144"/>
      <c r="AB1350" s="144"/>
      <c r="AC1350" s="144"/>
      <c r="AD1350" s="144"/>
      <c r="AE1350" s="144"/>
      <c r="AF1350" s="144"/>
      <c r="AG1350" s="324">
        <v>2025</v>
      </c>
      <c r="AH1350" s="128"/>
      <c r="AI1350" s="172"/>
      <c r="AJ1350" s="172"/>
      <c r="AK1350" s="141">
        <f t="shared" si="331"/>
        <v>1281</v>
      </c>
      <c r="AL1350" s="35" t="s">
        <v>153</v>
      </c>
      <c r="AM1350" s="141" t="str">
        <f t="shared" si="332"/>
        <v>1281.</v>
      </c>
      <c r="AN1350" s="147"/>
      <c r="AO1350" s="274"/>
      <c r="AP1350" s="16"/>
    </row>
    <row r="1351" spans="1:42" ht="22.5" customHeight="1" x14ac:dyDescent="0.25">
      <c r="A1351" s="68" t="str">
        <f t="shared" si="336"/>
        <v>1282.</v>
      </c>
      <c r="B1351" s="25">
        <v>2498</v>
      </c>
      <c r="C1351" s="36" t="s">
        <v>1500</v>
      </c>
      <c r="D1351" s="25">
        <v>1992</v>
      </c>
      <c r="E1351" s="111" t="s">
        <v>2932</v>
      </c>
      <c r="F1351" s="111" t="s">
        <v>2933</v>
      </c>
      <c r="G1351" s="25">
        <v>5</v>
      </c>
      <c r="H1351" s="25">
        <v>4</v>
      </c>
      <c r="I1351" s="144">
        <v>3277</v>
      </c>
      <c r="J1351" s="144">
        <v>1969</v>
      </c>
      <c r="K1351" s="144">
        <v>1969</v>
      </c>
      <c r="L1351" s="30">
        <v>126</v>
      </c>
      <c r="M1351" s="144">
        <f t="shared" si="334"/>
        <v>269841.59999999998</v>
      </c>
      <c r="N1351" s="144"/>
      <c r="O1351" s="144"/>
      <c r="P1351" s="144"/>
      <c r="Q1351" s="144">
        <f t="shared" si="335"/>
        <v>269841.59999999998</v>
      </c>
      <c r="R1351" s="144"/>
      <c r="S1351" s="30"/>
      <c r="T1351" s="144"/>
      <c r="U1351" s="144"/>
      <c r="V1351" s="144"/>
      <c r="W1351" s="144"/>
      <c r="X1351" s="144"/>
      <c r="Y1351" s="144"/>
      <c r="Z1351" s="144"/>
      <c r="AA1351" s="144">
        <v>100.8</v>
      </c>
      <c r="AB1351" s="144">
        <f>AA1351*2677</f>
        <v>269841.59999999998</v>
      </c>
      <c r="AC1351" s="144"/>
      <c r="AD1351" s="144"/>
      <c r="AE1351" s="144"/>
      <c r="AF1351" s="144"/>
      <c r="AG1351" s="324">
        <v>2025</v>
      </c>
      <c r="AH1351" s="128"/>
      <c r="AI1351" s="172"/>
      <c r="AJ1351" s="172"/>
      <c r="AK1351" s="141">
        <f t="shared" si="331"/>
        <v>1282</v>
      </c>
      <c r="AL1351" s="35" t="s">
        <v>153</v>
      </c>
      <c r="AM1351" s="141" t="str">
        <f t="shared" si="332"/>
        <v>1282.</v>
      </c>
      <c r="AN1351" s="147"/>
      <c r="AO1351" s="35"/>
      <c r="AP1351" s="16"/>
    </row>
    <row r="1352" spans="1:42" ht="22.5" customHeight="1" x14ac:dyDescent="0.25">
      <c r="A1352" s="68" t="str">
        <f t="shared" si="336"/>
        <v>1283.</v>
      </c>
      <c r="B1352" s="25">
        <v>2504</v>
      </c>
      <c r="C1352" s="36" t="s">
        <v>1501</v>
      </c>
      <c r="D1352" s="25">
        <v>1968</v>
      </c>
      <c r="E1352" s="111" t="s">
        <v>2932</v>
      </c>
      <c r="F1352" s="68" t="s">
        <v>2934</v>
      </c>
      <c r="G1352" s="25">
        <v>2</v>
      </c>
      <c r="H1352" s="25">
        <v>2</v>
      </c>
      <c r="I1352" s="144">
        <v>375.7</v>
      </c>
      <c r="J1352" s="144">
        <v>375.7</v>
      </c>
      <c r="K1352" s="144">
        <v>361.8</v>
      </c>
      <c r="L1352" s="30">
        <v>20</v>
      </c>
      <c r="M1352" s="144">
        <f t="shared" si="334"/>
        <v>2730849</v>
      </c>
      <c r="N1352" s="144"/>
      <c r="O1352" s="144"/>
      <c r="P1352" s="144"/>
      <c r="Q1352" s="144">
        <f t="shared" si="335"/>
        <v>2730849</v>
      </c>
      <c r="R1352" s="144"/>
      <c r="S1352" s="30"/>
      <c r="T1352" s="144"/>
      <c r="U1352" s="144">
        <v>363</v>
      </c>
      <c r="V1352" s="144">
        <f>U1352*7523</f>
        <v>2730849</v>
      </c>
      <c r="W1352" s="144"/>
      <c r="X1352" s="144"/>
      <c r="Y1352" s="144"/>
      <c r="Z1352" s="144"/>
      <c r="AA1352" s="144"/>
      <c r="AB1352" s="144"/>
      <c r="AC1352" s="144"/>
      <c r="AD1352" s="144"/>
      <c r="AE1352" s="144"/>
      <c r="AF1352" s="144"/>
      <c r="AG1352" s="324">
        <v>2025</v>
      </c>
      <c r="AH1352" s="128"/>
      <c r="AI1352" s="172"/>
      <c r="AJ1352" s="172"/>
      <c r="AK1352" s="141">
        <f t="shared" si="331"/>
        <v>1283</v>
      </c>
      <c r="AL1352" s="35" t="s">
        <v>153</v>
      </c>
      <c r="AM1352" s="141" t="str">
        <f t="shared" si="332"/>
        <v>1283.</v>
      </c>
      <c r="AN1352" s="147"/>
      <c r="AO1352" s="35"/>
      <c r="AP1352" s="16"/>
    </row>
    <row r="1353" spans="1:42" ht="22.5" customHeight="1" x14ac:dyDescent="0.25">
      <c r="A1353" s="68" t="str">
        <f t="shared" si="336"/>
        <v>1284.</v>
      </c>
      <c r="B1353" s="25">
        <v>2517</v>
      </c>
      <c r="C1353" s="36" t="s">
        <v>548</v>
      </c>
      <c r="D1353" s="25">
        <v>1988</v>
      </c>
      <c r="E1353" s="111" t="s">
        <v>2932</v>
      </c>
      <c r="F1353" s="68" t="s">
        <v>2934</v>
      </c>
      <c r="G1353" s="25">
        <v>3</v>
      </c>
      <c r="H1353" s="25">
        <v>2</v>
      </c>
      <c r="I1353" s="144">
        <v>1305.7</v>
      </c>
      <c r="J1353" s="144">
        <v>708.4</v>
      </c>
      <c r="K1353" s="144">
        <v>708.4</v>
      </c>
      <c r="L1353" s="30">
        <v>61</v>
      </c>
      <c r="M1353" s="144">
        <f t="shared" si="334"/>
        <v>536710.19999999995</v>
      </c>
      <c r="N1353" s="144"/>
      <c r="O1353" s="144"/>
      <c r="P1353" s="144"/>
      <c r="Q1353" s="144">
        <f t="shared" si="335"/>
        <v>536710.19999999995</v>
      </c>
      <c r="R1353" s="144">
        <v>536710.19999999995</v>
      </c>
      <c r="S1353" s="30"/>
      <c r="T1353" s="144"/>
      <c r="U1353" s="144"/>
      <c r="V1353" s="144"/>
      <c r="W1353" s="144"/>
      <c r="X1353" s="144"/>
      <c r="Y1353" s="144"/>
      <c r="Z1353" s="144"/>
      <c r="AA1353" s="144"/>
      <c r="AB1353" s="144"/>
      <c r="AC1353" s="144"/>
      <c r="AD1353" s="144"/>
      <c r="AE1353" s="144"/>
      <c r="AF1353" s="144"/>
      <c r="AG1353" s="324">
        <v>2025</v>
      </c>
      <c r="AH1353" s="128"/>
      <c r="AI1353" s="172"/>
      <c r="AJ1353" s="172"/>
      <c r="AK1353" s="141">
        <f t="shared" si="331"/>
        <v>1284</v>
      </c>
      <c r="AL1353" s="35" t="s">
        <v>153</v>
      </c>
      <c r="AM1353" s="141" t="str">
        <f t="shared" si="332"/>
        <v>1284.</v>
      </c>
      <c r="AN1353" s="147"/>
      <c r="AO1353" s="274"/>
      <c r="AP1353" s="16"/>
    </row>
    <row r="1354" spans="1:42" ht="22.5" customHeight="1" x14ac:dyDescent="0.25">
      <c r="A1354" s="68" t="str">
        <f t="shared" si="336"/>
        <v>1285.</v>
      </c>
      <c r="B1354" s="25">
        <v>2519</v>
      </c>
      <c r="C1354" s="36" t="s">
        <v>1502</v>
      </c>
      <c r="D1354" s="25">
        <v>1973</v>
      </c>
      <c r="E1354" s="111" t="s">
        <v>2932</v>
      </c>
      <c r="F1354" s="68" t="s">
        <v>2934</v>
      </c>
      <c r="G1354" s="25">
        <v>5</v>
      </c>
      <c r="H1354" s="25">
        <v>4</v>
      </c>
      <c r="I1354" s="144">
        <v>4206.3999999999996</v>
      </c>
      <c r="J1354" s="144">
        <v>1836</v>
      </c>
      <c r="K1354" s="144">
        <v>3481.3</v>
      </c>
      <c r="L1354" s="30">
        <v>109</v>
      </c>
      <c r="M1354" s="144">
        <f t="shared" si="334"/>
        <v>367819.8</v>
      </c>
      <c r="N1354" s="144"/>
      <c r="O1354" s="144"/>
      <c r="P1354" s="144"/>
      <c r="Q1354" s="144">
        <f t="shared" si="335"/>
        <v>367819.8</v>
      </c>
      <c r="R1354" s="144"/>
      <c r="S1354" s="30"/>
      <c r="T1354" s="144"/>
      <c r="U1354" s="144"/>
      <c r="V1354" s="144"/>
      <c r="W1354" s="144"/>
      <c r="X1354" s="144"/>
      <c r="Y1354" s="144"/>
      <c r="Z1354" s="144"/>
      <c r="AA1354" s="144">
        <v>137.4</v>
      </c>
      <c r="AB1354" s="144">
        <f>AA1354*2677</f>
        <v>367819.8</v>
      </c>
      <c r="AC1354" s="144"/>
      <c r="AD1354" s="144"/>
      <c r="AE1354" s="144"/>
      <c r="AF1354" s="144"/>
      <c r="AG1354" s="324">
        <v>2025</v>
      </c>
      <c r="AH1354" s="128"/>
      <c r="AI1354" s="172"/>
      <c r="AJ1354" s="172"/>
      <c r="AK1354" s="141">
        <f t="shared" si="331"/>
        <v>1285</v>
      </c>
      <c r="AL1354" s="35" t="s">
        <v>153</v>
      </c>
      <c r="AM1354" s="141" t="str">
        <f t="shared" si="332"/>
        <v>1285.</v>
      </c>
      <c r="AN1354" s="147"/>
      <c r="AO1354" s="274"/>
      <c r="AP1354" s="16"/>
    </row>
    <row r="1355" spans="1:42" ht="22.5" customHeight="1" x14ac:dyDescent="0.25">
      <c r="A1355" s="68" t="str">
        <f t="shared" si="336"/>
        <v>1286.</v>
      </c>
      <c r="B1355" s="25">
        <v>2524</v>
      </c>
      <c r="C1355" s="300" t="s">
        <v>564</v>
      </c>
      <c r="D1355" s="25">
        <v>1989</v>
      </c>
      <c r="E1355" s="111" t="s">
        <v>2932</v>
      </c>
      <c r="F1355" s="68" t="s">
        <v>2934</v>
      </c>
      <c r="G1355" s="30">
        <v>3</v>
      </c>
      <c r="H1355" s="30">
        <v>2</v>
      </c>
      <c r="I1355" s="144">
        <v>1290.5</v>
      </c>
      <c r="J1355" s="144">
        <v>1206.5</v>
      </c>
      <c r="K1355" s="144">
        <v>666.5</v>
      </c>
      <c r="L1355" s="30">
        <v>51</v>
      </c>
      <c r="M1355" s="144">
        <f t="shared" si="334"/>
        <v>338910</v>
      </c>
      <c r="N1355" s="144"/>
      <c r="O1355" s="144"/>
      <c r="P1355" s="144"/>
      <c r="Q1355" s="144">
        <f t="shared" si="335"/>
        <v>338910</v>
      </c>
      <c r="R1355" s="144">
        <v>338910</v>
      </c>
      <c r="S1355" s="30"/>
      <c r="T1355" s="144"/>
      <c r="U1355" s="144"/>
      <c r="V1355" s="144"/>
      <c r="W1355" s="144"/>
      <c r="X1355" s="144"/>
      <c r="Y1355" s="144"/>
      <c r="Z1355" s="144"/>
      <c r="AA1355" s="144"/>
      <c r="AB1355" s="144"/>
      <c r="AC1355" s="144"/>
      <c r="AD1355" s="144"/>
      <c r="AE1355" s="144"/>
      <c r="AF1355" s="144"/>
      <c r="AG1355" s="324">
        <v>2025</v>
      </c>
      <c r="AH1355" s="128"/>
      <c r="AI1355" s="172"/>
      <c r="AJ1355" s="172"/>
      <c r="AK1355" s="141">
        <f t="shared" si="331"/>
        <v>1286</v>
      </c>
      <c r="AL1355" s="35" t="s">
        <v>153</v>
      </c>
      <c r="AM1355" s="141" t="str">
        <f t="shared" si="332"/>
        <v>1286.</v>
      </c>
      <c r="AN1355" s="147"/>
      <c r="AO1355" s="35"/>
      <c r="AP1355" s="16"/>
    </row>
    <row r="1356" spans="1:42" ht="22.5" customHeight="1" x14ac:dyDescent="0.25">
      <c r="A1356" s="68" t="str">
        <f t="shared" si="336"/>
        <v>1287.</v>
      </c>
      <c r="B1356" s="25">
        <v>2526</v>
      </c>
      <c r="C1356" s="202" t="s">
        <v>1119</v>
      </c>
      <c r="D1356" s="25">
        <v>1980</v>
      </c>
      <c r="E1356" s="111" t="s">
        <v>2932</v>
      </c>
      <c r="F1356" s="68" t="s">
        <v>2934</v>
      </c>
      <c r="G1356" s="30">
        <v>3</v>
      </c>
      <c r="H1356" s="30">
        <v>3</v>
      </c>
      <c r="I1356" s="144">
        <v>720.8</v>
      </c>
      <c r="J1356" s="144">
        <v>479.31</v>
      </c>
      <c r="K1356" s="144">
        <v>479.31</v>
      </c>
      <c r="L1356" s="30">
        <v>50</v>
      </c>
      <c r="M1356" s="144">
        <f t="shared" si="334"/>
        <v>2305550</v>
      </c>
      <c r="N1356" s="144"/>
      <c r="O1356" s="144"/>
      <c r="P1356" s="144"/>
      <c r="Q1356" s="144">
        <f t="shared" si="335"/>
        <v>2305550</v>
      </c>
      <c r="R1356" s="144"/>
      <c r="S1356" s="30"/>
      <c r="T1356" s="144"/>
      <c r="U1356" s="144">
        <v>650</v>
      </c>
      <c r="V1356" s="144">
        <f>U1356*3547</f>
        <v>2305550</v>
      </c>
      <c r="W1356" s="144"/>
      <c r="X1356" s="144"/>
      <c r="Y1356" s="144"/>
      <c r="Z1356" s="144"/>
      <c r="AA1356" s="144"/>
      <c r="AB1356" s="144"/>
      <c r="AC1356" s="144"/>
      <c r="AD1356" s="144"/>
      <c r="AE1356" s="144"/>
      <c r="AF1356" s="144"/>
      <c r="AG1356" s="324">
        <v>2025</v>
      </c>
      <c r="AH1356" s="128"/>
      <c r="AI1356" s="172"/>
      <c r="AJ1356" s="172"/>
      <c r="AK1356" s="141">
        <f t="shared" si="331"/>
        <v>1287</v>
      </c>
      <c r="AL1356" s="35" t="s">
        <v>153</v>
      </c>
      <c r="AM1356" s="141" t="str">
        <f t="shared" si="332"/>
        <v>1287.</v>
      </c>
      <c r="AN1356" s="147"/>
      <c r="AO1356" s="274"/>
      <c r="AP1356" s="16"/>
    </row>
    <row r="1357" spans="1:42" ht="22.5" customHeight="1" x14ac:dyDescent="0.25">
      <c r="A1357" s="68" t="str">
        <f t="shared" si="336"/>
        <v>1288.</v>
      </c>
      <c r="B1357" s="25">
        <v>2529</v>
      </c>
      <c r="C1357" s="36" t="s">
        <v>1503</v>
      </c>
      <c r="D1357" s="25">
        <v>1990</v>
      </c>
      <c r="E1357" s="111" t="s">
        <v>2932</v>
      </c>
      <c r="F1357" s="68" t="s">
        <v>2934</v>
      </c>
      <c r="G1357" s="30">
        <v>3</v>
      </c>
      <c r="H1357" s="30">
        <v>3</v>
      </c>
      <c r="I1357" s="144">
        <v>1307.7</v>
      </c>
      <c r="J1357" s="144">
        <v>755.3</v>
      </c>
      <c r="K1357" s="144">
        <v>755.3</v>
      </c>
      <c r="L1357" s="30">
        <v>66</v>
      </c>
      <c r="M1357" s="144">
        <f t="shared" si="334"/>
        <v>199168.80000000002</v>
      </c>
      <c r="N1357" s="144"/>
      <c r="O1357" s="144"/>
      <c r="P1357" s="144"/>
      <c r="Q1357" s="144">
        <f t="shared" si="335"/>
        <v>199168.80000000002</v>
      </c>
      <c r="R1357" s="144"/>
      <c r="S1357" s="30"/>
      <c r="T1357" s="144"/>
      <c r="U1357" s="144"/>
      <c r="V1357" s="144"/>
      <c r="W1357" s="144"/>
      <c r="X1357" s="144"/>
      <c r="Y1357" s="144"/>
      <c r="Z1357" s="144"/>
      <c r="AA1357" s="144">
        <v>74.400000000000006</v>
      </c>
      <c r="AB1357" s="144">
        <f>AA1357*2677</f>
        <v>199168.80000000002</v>
      </c>
      <c r="AC1357" s="144"/>
      <c r="AD1357" s="144"/>
      <c r="AE1357" s="144"/>
      <c r="AF1357" s="144"/>
      <c r="AG1357" s="324">
        <v>2025</v>
      </c>
      <c r="AH1357" s="128"/>
      <c r="AI1357" s="172"/>
      <c r="AJ1357" s="172"/>
      <c r="AK1357" s="141">
        <f t="shared" si="331"/>
        <v>1288</v>
      </c>
      <c r="AL1357" s="35" t="s">
        <v>153</v>
      </c>
      <c r="AM1357" s="141" t="str">
        <f t="shared" si="332"/>
        <v>1288.</v>
      </c>
      <c r="AN1357" s="147"/>
      <c r="AO1357" s="35"/>
      <c r="AP1357" s="16"/>
    </row>
    <row r="1358" spans="1:42" ht="22.5" customHeight="1" x14ac:dyDescent="0.25">
      <c r="A1358" s="68" t="str">
        <f t="shared" si="336"/>
        <v>1289.</v>
      </c>
      <c r="B1358" s="25">
        <v>2531</v>
      </c>
      <c r="C1358" s="36" t="s">
        <v>1504</v>
      </c>
      <c r="D1358" s="25">
        <v>1975</v>
      </c>
      <c r="E1358" s="111" t="s">
        <v>2932</v>
      </c>
      <c r="F1358" s="68" t="s">
        <v>2934</v>
      </c>
      <c r="G1358" s="30">
        <v>5</v>
      </c>
      <c r="H1358" s="30">
        <v>4</v>
      </c>
      <c r="I1358" s="144">
        <v>3464</v>
      </c>
      <c r="J1358" s="144">
        <v>2197.4</v>
      </c>
      <c r="K1358" s="144">
        <v>2197.4</v>
      </c>
      <c r="L1358" s="30">
        <v>127</v>
      </c>
      <c r="M1358" s="144">
        <f t="shared" si="334"/>
        <v>381204.8</v>
      </c>
      <c r="N1358" s="144"/>
      <c r="O1358" s="144"/>
      <c r="P1358" s="144"/>
      <c r="Q1358" s="144">
        <f t="shared" si="335"/>
        <v>381204.8</v>
      </c>
      <c r="R1358" s="144"/>
      <c r="S1358" s="30"/>
      <c r="T1358" s="144"/>
      <c r="U1358" s="144"/>
      <c r="V1358" s="144"/>
      <c r="W1358" s="144"/>
      <c r="X1358" s="144"/>
      <c r="Y1358" s="144"/>
      <c r="Z1358" s="144"/>
      <c r="AA1358" s="144">
        <v>142.4</v>
      </c>
      <c r="AB1358" s="144">
        <f>AA1358*2677</f>
        <v>381204.8</v>
      </c>
      <c r="AC1358" s="144"/>
      <c r="AD1358" s="144"/>
      <c r="AE1358" s="144"/>
      <c r="AF1358" s="144"/>
      <c r="AG1358" s="324">
        <v>2025</v>
      </c>
      <c r="AH1358" s="128"/>
      <c r="AI1358" s="172"/>
      <c r="AJ1358" s="172"/>
      <c r="AK1358" s="141">
        <f t="shared" si="331"/>
        <v>1289</v>
      </c>
      <c r="AL1358" s="35" t="s">
        <v>153</v>
      </c>
      <c r="AM1358" s="141" t="str">
        <f t="shared" si="332"/>
        <v>1289.</v>
      </c>
      <c r="AN1358" s="147"/>
      <c r="AO1358" s="35"/>
      <c r="AP1358" s="16"/>
    </row>
    <row r="1359" spans="1:42" ht="22.5" customHeight="1" x14ac:dyDescent="0.25">
      <c r="A1359" s="68" t="str">
        <f t="shared" si="336"/>
        <v>1290.</v>
      </c>
      <c r="B1359" s="25">
        <v>2532</v>
      </c>
      <c r="C1359" s="137" t="s">
        <v>86</v>
      </c>
      <c r="D1359" s="25">
        <v>1961</v>
      </c>
      <c r="E1359" s="111" t="s">
        <v>2932</v>
      </c>
      <c r="F1359" s="68" t="s">
        <v>2934</v>
      </c>
      <c r="G1359" s="25">
        <v>2</v>
      </c>
      <c r="H1359" s="25">
        <v>3</v>
      </c>
      <c r="I1359" s="144">
        <v>655.7</v>
      </c>
      <c r="J1359" s="144">
        <v>397</v>
      </c>
      <c r="K1359" s="144">
        <v>397</v>
      </c>
      <c r="L1359" s="30">
        <v>28</v>
      </c>
      <c r="M1359" s="144">
        <f t="shared" si="334"/>
        <v>777140</v>
      </c>
      <c r="N1359" s="144"/>
      <c r="O1359" s="144"/>
      <c r="P1359" s="144"/>
      <c r="Q1359" s="144">
        <f t="shared" si="335"/>
        <v>777140</v>
      </c>
      <c r="R1359" s="144">
        <v>777140</v>
      </c>
      <c r="S1359" s="30"/>
      <c r="T1359" s="144"/>
      <c r="U1359" s="144"/>
      <c r="V1359" s="144"/>
      <c r="W1359" s="144"/>
      <c r="X1359" s="144"/>
      <c r="Y1359" s="144"/>
      <c r="Z1359" s="144"/>
      <c r="AA1359" s="144"/>
      <c r="AB1359" s="144"/>
      <c r="AC1359" s="144"/>
      <c r="AD1359" s="144"/>
      <c r="AE1359" s="144"/>
      <c r="AF1359" s="144"/>
      <c r="AG1359" s="324">
        <v>2025</v>
      </c>
      <c r="AH1359" s="128"/>
      <c r="AI1359" s="172"/>
      <c r="AJ1359" s="172"/>
      <c r="AK1359" s="141">
        <f t="shared" si="331"/>
        <v>1290</v>
      </c>
      <c r="AL1359" s="35" t="s">
        <v>153</v>
      </c>
      <c r="AM1359" s="141" t="str">
        <f t="shared" si="332"/>
        <v>1290.</v>
      </c>
      <c r="AN1359" s="147"/>
      <c r="AO1359" s="274"/>
      <c r="AP1359" s="16"/>
    </row>
    <row r="1360" spans="1:42" ht="22.5" customHeight="1" x14ac:dyDescent="0.25">
      <c r="A1360" s="68" t="str">
        <f t="shared" si="336"/>
        <v>1291.</v>
      </c>
      <c r="B1360" s="25">
        <v>2534</v>
      </c>
      <c r="C1360" s="300" t="s">
        <v>554</v>
      </c>
      <c r="D1360" s="25">
        <v>1981</v>
      </c>
      <c r="E1360" s="111" t="s">
        <v>2932</v>
      </c>
      <c r="F1360" s="68" t="s">
        <v>2934</v>
      </c>
      <c r="G1360" s="25">
        <v>5</v>
      </c>
      <c r="H1360" s="25">
        <v>3</v>
      </c>
      <c r="I1360" s="144">
        <v>2892.3</v>
      </c>
      <c r="J1360" s="144">
        <v>1745.9</v>
      </c>
      <c r="K1360" s="144">
        <v>1745.9</v>
      </c>
      <c r="L1360" s="30">
        <v>107</v>
      </c>
      <c r="M1360" s="144">
        <f t="shared" si="334"/>
        <v>2411960</v>
      </c>
      <c r="N1360" s="144"/>
      <c r="O1360" s="144"/>
      <c r="P1360" s="144"/>
      <c r="Q1360" s="144">
        <f t="shared" si="335"/>
        <v>2411960</v>
      </c>
      <c r="R1360" s="144"/>
      <c r="S1360" s="30"/>
      <c r="T1360" s="144"/>
      <c r="U1360" s="144">
        <v>680</v>
      </c>
      <c r="V1360" s="144">
        <f>U1360*3547</f>
        <v>2411960</v>
      </c>
      <c r="W1360" s="144"/>
      <c r="X1360" s="144"/>
      <c r="Y1360" s="144"/>
      <c r="Z1360" s="144"/>
      <c r="AA1360" s="144"/>
      <c r="AB1360" s="144"/>
      <c r="AC1360" s="144"/>
      <c r="AD1360" s="144"/>
      <c r="AE1360" s="144"/>
      <c r="AF1360" s="144"/>
      <c r="AG1360" s="324">
        <v>2025</v>
      </c>
      <c r="AH1360" s="128"/>
      <c r="AI1360" s="172"/>
      <c r="AJ1360" s="172"/>
      <c r="AK1360" s="141">
        <f t="shared" si="331"/>
        <v>1291</v>
      </c>
      <c r="AL1360" s="35" t="s">
        <v>153</v>
      </c>
      <c r="AM1360" s="141" t="str">
        <f t="shared" si="332"/>
        <v>1291.</v>
      </c>
      <c r="AN1360" s="147"/>
      <c r="AO1360" s="274"/>
      <c r="AP1360" s="16"/>
    </row>
    <row r="1361" spans="1:42" ht="22.5" customHeight="1" x14ac:dyDescent="0.25">
      <c r="A1361" s="68" t="str">
        <f t="shared" si="336"/>
        <v>1292.</v>
      </c>
      <c r="B1361" s="25">
        <v>2535</v>
      </c>
      <c r="C1361" s="300" t="s">
        <v>569</v>
      </c>
      <c r="D1361" s="25">
        <v>1970</v>
      </c>
      <c r="E1361" s="111" t="s">
        <v>2932</v>
      </c>
      <c r="F1361" s="68" t="s">
        <v>2934</v>
      </c>
      <c r="G1361" s="30">
        <v>5</v>
      </c>
      <c r="H1361" s="30">
        <v>4</v>
      </c>
      <c r="I1361" s="144">
        <v>3194.6</v>
      </c>
      <c r="J1361" s="144">
        <v>2133.6</v>
      </c>
      <c r="K1361" s="144">
        <v>2133.6</v>
      </c>
      <c r="L1361" s="30">
        <v>115</v>
      </c>
      <c r="M1361" s="144">
        <f t="shared" si="334"/>
        <v>2773754</v>
      </c>
      <c r="N1361" s="144"/>
      <c r="O1361" s="144"/>
      <c r="P1361" s="144"/>
      <c r="Q1361" s="144">
        <f t="shared" si="335"/>
        <v>2773754</v>
      </c>
      <c r="R1361" s="144"/>
      <c r="S1361" s="30"/>
      <c r="T1361" s="144"/>
      <c r="U1361" s="144">
        <v>782</v>
      </c>
      <c r="V1361" s="144">
        <f>U1361*3547</f>
        <v>2773754</v>
      </c>
      <c r="W1361" s="144"/>
      <c r="X1361" s="144"/>
      <c r="Y1361" s="144"/>
      <c r="Z1361" s="144"/>
      <c r="AA1361" s="144"/>
      <c r="AB1361" s="144"/>
      <c r="AC1361" s="144"/>
      <c r="AD1361" s="144"/>
      <c r="AE1361" s="144"/>
      <c r="AF1361" s="144"/>
      <c r="AG1361" s="324">
        <v>2025</v>
      </c>
      <c r="AH1361" s="128"/>
      <c r="AI1361" s="172"/>
      <c r="AJ1361" s="172"/>
      <c r="AK1361" s="141">
        <f t="shared" si="331"/>
        <v>1292</v>
      </c>
      <c r="AL1361" s="35" t="s">
        <v>153</v>
      </c>
      <c r="AM1361" s="141" t="str">
        <f t="shared" si="332"/>
        <v>1292.</v>
      </c>
      <c r="AN1361" s="147"/>
      <c r="AO1361" s="35"/>
      <c r="AP1361" s="16"/>
    </row>
    <row r="1362" spans="1:42" ht="22.5" customHeight="1" x14ac:dyDescent="0.25">
      <c r="A1362" s="68" t="str">
        <f t="shared" si="336"/>
        <v>1293.</v>
      </c>
      <c r="B1362" s="25">
        <v>2536</v>
      </c>
      <c r="C1362" s="36" t="s">
        <v>1505</v>
      </c>
      <c r="D1362" s="25">
        <v>1987</v>
      </c>
      <c r="E1362" s="111" t="s">
        <v>2932</v>
      </c>
      <c r="F1362" s="68" t="s">
        <v>2934</v>
      </c>
      <c r="G1362" s="25">
        <v>5</v>
      </c>
      <c r="H1362" s="25">
        <v>5</v>
      </c>
      <c r="I1362" s="144">
        <v>2709.8</v>
      </c>
      <c r="J1362" s="144">
        <v>1501.4</v>
      </c>
      <c r="K1362" s="144">
        <v>1501.4</v>
      </c>
      <c r="L1362" s="30">
        <v>107</v>
      </c>
      <c r="M1362" s="144">
        <f t="shared" si="334"/>
        <v>2326832</v>
      </c>
      <c r="N1362" s="144"/>
      <c r="O1362" s="144"/>
      <c r="P1362" s="144"/>
      <c r="Q1362" s="144">
        <f t="shared" si="335"/>
        <v>2326832</v>
      </c>
      <c r="R1362" s="144"/>
      <c r="S1362" s="30"/>
      <c r="T1362" s="144"/>
      <c r="U1362" s="144">
        <v>656</v>
      </c>
      <c r="V1362" s="144">
        <f>U1362*3547</f>
        <v>2326832</v>
      </c>
      <c r="W1362" s="144"/>
      <c r="X1362" s="144"/>
      <c r="Y1362" s="144"/>
      <c r="Z1362" s="144"/>
      <c r="AA1362" s="144"/>
      <c r="AB1362" s="144"/>
      <c r="AC1362" s="144"/>
      <c r="AD1362" s="144"/>
      <c r="AE1362" s="144"/>
      <c r="AF1362" s="144"/>
      <c r="AG1362" s="324">
        <v>2025</v>
      </c>
      <c r="AH1362" s="128"/>
      <c r="AI1362" s="172"/>
      <c r="AJ1362" s="172"/>
      <c r="AK1362" s="141">
        <f t="shared" si="331"/>
        <v>1293</v>
      </c>
      <c r="AL1362" s="35" t="s">
        <v>153</v>
      </c>
      <c r="AM1362" s="141" t="str">
        <f t="shared" si="332"/>
        <v>1293.</v>
      </c>
      <c r="AN1362" s="147"/>
      <c r="AO1362" s="274"/>
      <c r="AP1362" s="16"/>
    </row>
    <row r="1363" spans="1:42" ht="22.5" customHeight="1" x14ac:dyDescent="0.25">
      <c r="A1363" s="68" t="str">
        <f t="shared" si="336"/>
        <v>1294.</v>
      </c>
      <c r="B1363" s="25">
        <v>2537</v>
      </c>
      <c r="C1363" s="36" t="s">
        <v>1506</v>
      </c>
      <c r="D1363" s="25">
        <v>1972</v>
      </c>
      <c r="E1363" s="111" t="s">
        <v>2932</v>
      </c>
      <c r="F1363" s="68" t="s">
        <v>2934</v>
      </c>
      <c r="G1363" s="30">
        <v>5</v>
      </c>
      <c r="H1363" s="30">
        <v>4</v>
      </c>
      <c r="I1363" s="144">
        <v>3410.2</v>
      </c>
      <c r="J1363" s="144">
        <v>2076.4</v>
      </c>
      <c r="K1363" s="144">
        <v>2076.4</v>
      </c>
      <c r="L1363" s="30">
        <v>128</v>
      </c>
      <c r="M1363" s="144">
        <f t="shared" si="334"/>
        <v>381204.8</v>
      </c>
      <c r="N1363" s="144"/>
      <c r="O1363" s="144"/>
      <c r="P1363" s="144"/>
      <c r="Q1363" s="144">
        <f t="shared" si="335"/>
        <v>381204.8</v>
      </c>
      <c r="R1363" s="144"/>
      <c r="S1363" s="30"/>
      <c r="T1363" s="144"/>
      <c r="U1363" s="144"/>
      <c r="V1363" s="144"/>
      <c r="W1363" s="144"/>
      <c r="X1363" s="144"/>
      <c r="Y1363" s="144"/>
      <c r="Z1363" s="144"/>
      <c r="AA1363" s="144">
        <v>142.4</v>
      </c>
      <c r="AB1363" s="144">
        <f>AA1363*2677</f>
        <v>381204.8</v>
      </c>
      <c r="AC1363" s="144"/>
      <c r="AD1363" s="144"/>
      <c r="AE1363" s="144"/>
      <c r="AF1363" s="144"/>
      <c r="AG1363" s="324">
        <v>2025</v>
      </c>
      <c r="AH1363" s="128"/>
      <c r="AI1363" s="172"/>
      <c r="AJ1363" s="172"/>
      <c r="AK1363" s="141">
        <f t="shared" si="331"/>
        <v>1294</v>
      </c>
      <c r="AL1363" s="35" t="s">
        <v>153</v>
      </c>
      <c r="AM1363" s="141" t="str">
        <f t="shared" si="332"/>
        <v>1294.</v>
      </c>
      <c r="AN1363" s="147"/>
      <c r="AO1363" s="274"/>
      <c r="AP1363" s="16"/>
    </row>
    <row r="1364" spans="1:42" ht="22.5" customHeight="1" x14ac:dyDescent="0.25">
      <c r="A1364" s="68" t="str">
        <f t="shared" si="336"/>
        <v>1295.</v>
      </c>
      <c r="B1364" s="25">
        <v>2539</v>
      </c>
      <c r="C1364" s="202" t="s">
        <v>536</v>
      </c>
      <c r="D1364" s="25">
        <v>1977</v>
      </c>
      <c r="E1364" s="111" t="s">
        <v>2932</v>
      </c>
      <c r="F1364" s="68" t="s">
        <v>2934</v>
      </c>
      <c r="G1364" s="30">
        <v>5</v>
      </c>
      <c r="H1364" s="30">
        <v>4</v>
      </c>
      <c r="I1364" s="144">
        <v>3421.38</v>
      </c>
      <c r="J1364" s="144">
        <v>3130</v>
      </c>
      <c r="K1364" s="144">
        <v>2113.4</v>
      </c>
      <c r="L1364" s="30">
        <v>119</v>
      </c>
      <c r="M1364" s="144">
        <f t="shared" si="334"/>
        <v>5051410</v>
      </c>
      <c r="N1364" s="144"/>
      <c r="O1364" s="144"/>
      <c r="P1364" s="144"/>
      <c r="Q1364" s="144">
        <f t="shared" si="335"/>
        <v>5051410</v>
      </c>
      <c r="R1364" s="144">
        <v>5051410</v>
      </c>
      <c r="S1364" s="30"/>
      <c r="T1364" s="144"/>
      <c r="U1364" s="144"/>
      <c r="V1364" s="144"/>
      <c r="W1364" s="144"/>
      <c r="X1364" s="144"/>
      <c r="Y1364" s="144"/>
      <c r="Z1364" s="144"/>
      <c r="AA1364" s="144"/>
      <c r="AB1364" s="144"/>
      <c r="AC1364" s="144"/>
      <c r="AD1364" s="144"/>
      <c r="AE1364" s="144"/>
      <c r="AF1364" s="144"/>
      <c r="AG1364" s="324">
        <v>2025</v>
      </c>
      <c r="AH1364" s="128"/>
      <c r="AI1364" s="172"/>
      <c r="AJ1364" s="172"/>
      <c r="AK1364" s="141">
        <f t="shared" si="331"/>
        <v>1295</v>
      </c>
      <c r="AL1364" s="35" t="s">
        <v>153</v>
      </c>
      <c r="AM1364" s="141" t="str">
        <f t="shared" si="332"/>
        <v>1295.</v>
      </c>
      <c r="AN1364" s="147"/>
      <c r="AO1364" s="274"/>
      <c r="AP1364" s="16"/>
    </row>
    <row r="1365" spans="1:42" ht="22.5" customHeight="1" x14ac:dyDescent="0.25">
      <c r="A1365" s="68" t="str">
        <f t="shared" si="336"/>
        <v>1296.</v>
      </c>
      <c r="B1365" s="25">
        <v>2546</v>
      </c>
      <c r="C1365" s="202" t="s">
        <v>532</v>
      </c>
      <c r="D1365" s="25">
        <v>1978</v>
      </c>
      <c r="E1365" s="111" t="s">
        <v>2932</v>
      </c>
      <c r="F1365" s="68" t="s">
        <v>2934</v>
      </c>
      <c r="G1365" s="30">
        <v>5</v>
      </c>
      <c r="H1365" s="30">
        <v>2</v>
      </c>
      <c r="I1365" s="144">
        <v>3166.38</v>
      </c>
      <c r="J1365" s="144">
        <v>2268</v>
      </c>
      <c r="K1365" s="144">
        <v>2268</v>
      </c>
      <c r="L1365" s="30">
        <v>205</v>
      </c>
      <c r="M1365" s="144">
        <f t="shared" si="334"/>
        <v>1287832</v>
      </c>
      <c r="N1365" s="144"/>
      <c r="O1365" s="144"/>
      <c r="P1365" s="144"/>
      <c r="Q1365" s="144">
        <f t="shared" si="335"/>
        <v>1287832</v>
      </c>
      <c r="R1365" s="144">
        <v>1287832</v>
      </c>
      <c r="S1365" s="30"/>
      <c r="T1365" s="144"/>
      <c r="U1365" s="144"/>
      <c r="V1365" s="144"/>
      <c r="W1365" s="144"/>
      <c r="X1365" s="144"/>
      <c r="Y1365" s="144"/>
      <c r="Z1365" s="144"/>
      <c r="AA1365" s="144"/>
      <c r="AB1365" s="144"/>
      <c r="AC1365" s="144"/>
      <c r="AD1365" s="144"/>
      <c r="AE1365" s="144"/>
      <c r="AF1365" s="144"/>
      <c r="AG1365" s="324">
        <v>2025</v>
      </c>
      <c r="AH1365" s="128"/>
      <c r="AI1365" s="172"/>
      <c r="AJ1365" s="172"/>
      <c r="AK1365" s="141">
        <f t="shared" si="331"/>
        <v>1296</v>
      </c>
      <c r="AL1365" s="35" t="s">
        <v>153</v>
      </c>
      <c r="AM1365" s="141" t="str">
        <f t="shared" si="332"/>
        <v>1296.</v>
      </c>
      <c r="AN1365" s="147"/>
      <c r="AO1365" s="274"/>
      <c r="AP1365" s="16"/>
    </row>
    <row r="1366" spans="1:42" ht="22.5" customHeight="1" x14ac:dyDescent="0.25">
      <c r="A1366" s="68" t="str">
        <f t="shared" si="336"/>
        <v>1297.</v>
      </c>
      <c r="B1366" s="25">
        <v>2271</v>
      </c>
      <c r="C1366" s="36" t="s">
        <v>1466</v>
      </c>
      <c r="D1366" s="25">
        <v>1976</v>
      </c>
      <c r="E1366" s="111" t="s">
        <v>2932</v>
      </c>
      <c r="F1366" s="68" t="s">
        <v>2934</v>
      </c>
      <c r="G1366" s="25">
        <v>2</v>
      </c>
      <c r="H1366" s="25">
        <v>2</v>
      </c>
      <c r="I1366" s="144">
        <v>904</v>
      </c>
      <c r="J1366" s="144">
        <v>512.20000000000005</v>
      </c>
      <c r="K1366" s="144">
        <v>512.20000000000005</v>
      </c>
      <c r="L1366" s="30">
        <v>23</v>
      </c>
      <c r="M1366" s="144">
        <f t="shared" si="334"/>
        <v>5586165</v>
      </c>
      <c r="N1366" s="144"/>
      <c r="O1366" s="144"/>
      <c r="P1366" s="144"/>
      <c r="Q1366" s="144">
        <f t="shared" si="335"/>
        <v>5586165</v>
      </c>
      <c r="R1366" s="144">
        <v>305019</v>
      </c>
      <c r="S1366" s="30"/>
      <c r="T1366" s="144"/>
      <c r="U1366" s="144">
        <v>702</v>
      </c>
      <c r="V1366" s="144">
        <f>U1366*7523</f>
        <v>5281146</v>
      </c>
      <c r="W1366" s="144"/>
      <c r="X1366" s="144"/>
      <c r="Y1366" s="144"/>
      <c r="Z1366" s="144"/>
      <c r="AA1366" s="144"/>
      <c r="AB1366" s="144"/>
      <c r="AC1366" s="144"/>
      <c r="AD1366" s="144"/>
      <c r="AE1366" s="144"/>
      <c r="AF1366" s="144"/>
      <c r="AG1366" s="324">
        <v>2025</v>
      </c>
      <c r="AH1366" s="128"/>
      <c r="AI1366" s="172"/>
      <c r="AJ1366" s="172"/>
      <c r="AK1366" s="141">
        <f t="shared" si="331"/>
        <v>1297</v>
      </c>
      <c r="AL1366" s="35" t="s">
        <v>153</v>
      </c>
      <c r="AM1366" s="141" t="str">
        <f t="shared" si="332"/>
        <v>1297.</v>
      </c>
      <c r="AN1366" s="147"/>
      <c r="AO1366" s="35"/>
      <c r="AP1366" s="16"/>
    </row>
    <row r="1367" spans="1:42" ht="22.5" customHeight="1" x14ac:dyDescent="0.25">
      <c r="A1367" s="68" t="str">
        <f t="shared" si="336"/>
        <v>1298.</v>
      </c>
      <c r="B1367" s="25">
        <v>2272</v>
      </c>
      <c r="C1367" s="36" t="s">
        <v>1467</v>
      </c>
      <c r="D1367" s="25">
        <v>1976</v>
      </c>
      <c r="E1367" s="111" t="s">
        <v>2932</v>
      </c>
      <c r="F1367" s="68" t="s">
        <v>2934</v>
      </c>
      <c r="G1367" s="25">
        <v>2</v>
      </c>
      <c r="H1367" s="25">
        <v>2</v>
      </c>
      <c r="I1367" s="144">
        <v>911.6</v>
      </c>
      <c r="J1367" s="144">
        <v>512.20000000000005</v>
      </c>
      <c r="K1367" s="144">
        <v>512.20000000000005</v>
      </c>
      <c r="L1367" s="30">
        <v>46</v>
      </c>
      <c r="M1367" s="144">
        <f t="shared" si="334"/>
        <v>5281146</v>
      </c>
      <c r="N1367" s="144"/>
      <c r="O1367" s="144"/>
      <c r="P1367" s="144"/>
      <c r="Q1367" s="144">
        <f t="shared" si="335"/>
        <v>5281146</v>
      </c>
      <c r="R1367" s="144"/>
      <c r="S1367" s="30"/>
      <c r="T1367" s="144"/>
      <c r="U1367" s="144">
        <v>702</v>
      </c>
      <c r="V1367" s="144">
        <f>U1367*7523</f>
        <v>5281146</v>
      </c>
      <c r="W1367" s="144"/>
      <c r="X1367" s="144"/>
      <c r="Y1367" s="144"/>
      <c r="Z1367" s="144"/>
      <c r="AA1367" s="144"/>
      <c r="AB1367" s="144"/>
      <c r="AC1367" s="144"/>
      <c r="AD1367" s="144"/>
      <c r="AE1367" s="144"/>
      <c r="AF1367" s="144"/>
      <c r="AG1367" s="324">
        <v>2025</v>
      </c>
      <c r="AH1367" s="128"/>
      <c r="AI1367" s="172"/>
      <c r="AJ1367" s="172"/>
      <c r="AK1367" s="141">
        <f t="shared" si="331"/>
        <v>1298</v>
      </c>
      <c r="AL1367" s="35" t="s">
        <v>153</v>
      </c>
      <c r="AM1367" s="141" t="str">
        <f t="shared" si="332"/>
        <v>1298.</v>
      </c>
      <c r="AN1367" s="147"/>
      <c r="AO1367" s="35"/>
      <c r="AP1367" s="16"/>
    </row>
    <row r="1368" spans="1:42" ht="22.5" customHeight="1" x14ac:dyDescent="0.25">
      <c r="A1368" s="68" t="str">
        <f t="shared" si="336"/>
        <v>1299.</v>
      </c>
      <c r="B1368" s="25">
        <v>2274</v>
      </c>
      <c r="C1368" s="36" t="s">
        <v>550</v>
      </c>
      <c r="D1368" s="25">
        <v>1982</v>
      </c>
      <c r="E1368" s="111" t="s">
        <v>2932</v>
      </c>
      <c r="F1368" s="68" t="s">
        <v>2934</v>
      </c>
      <c r="G1368" s="25">
        <v>3</v>
      </c>
      <c r="H1368" s="25">
        <v>2</v>
      </c>
      <c r="I1368" s="144">
        <v>1213.9000000000001</v>
      </c>
      <c r="J1368" s="144">
        <v>752.1</v>
      </c>
      <c r="K1368" s="144">
        <v>752.1</v>
      </c>
      <c r="L1368" s="30">
        <v>55</v>
      </c>
      <c r="M1368" s="144">
        <f t="shared" si="334"/>
        <v>502203</v>
      </c>
      <c r="N1368" s="144"/>
      <c r="O1368" s="144"/>
      <c r="P1368" s="144"/>
      <c r="Q1368" s="144">
        <f t="shared" si="335"/>
        <v>502203</v>
      </c>
      <c r="R1368" s="144">
        <v>502203</v>
      </c>
      <c r="S1368" s="30"/>
      <c r="T1368" s="144"/>
      <c r="U1368" s="144"/>
      <c r="V1368" s="144"/>
      <c r="W1368" s="144"/>
      <c r="X1368" s="144"/>
      <c r="Y1368" s="144"/>
      <c r="Z1368" s="144"/>
      <c r="AA1368" s="144"/>
      <c r="AB1368" s="144"/>
      <c r="AC1368" s="144"/>
      <c r="AD1368" s="144"/>
      <c r="AE1368" s="144"/>
      <c r="AF1368" s="144"/>
      <c r="AG1368" s="324">
        <v>2025</v>
      </c>
      <c r="AH1368" s="128"/>
      <c r="AI1368" s="172"/>
      <c r="AJ1368" s="172"/>
      <c r="AK1368" s="141">
        <f t="shared" si="331"/>
        <v>1299</v>
      </c>
      <c r="AL1368" s="35" t="s">
        <v>153</v>
      </c>
      <c r="AM1368" s="141" t="str">
        <f t="shared" si="332"/>
        <v>1299.</v>
      </c>
      <c r="AN1368" s="147"/>
      <c r="AO1368" s="274"/>
      <c r="AP1368" s="16"/>
    </row>
    <row r="1369" spans="1:42" ht="22.5" customHeight="1" x14ac:dyDescent="0.25">
      <c r="A1369" s="68" t="str">
        <f t="shared" si="336"/>
        <v>1300.</v>
      </c>
      <c r="B1369" s="25">
        <v>2276</v>
      </c>
      <c r="C1369" s="300" t="s">
        <v>565</v>
      </c>
      <c r="D1369" s="25">
        <v>1989</v>
      </c>
      <c r="E1369" s="111" t="s">
        <v>2932</v>
      </c>
      <c r="F1369" s="111" t="s">
        <v>2933</v>
      </c>
      <c r="G1369" s="30">
        <v>3</v>
      </c>
      <c r="H1369" s="30">
        <v>2</v>
      </c>
      <c r="I1369" s="144">
        <v>1490.3</v>
      </c>
      <c r="J1369" s="144">
        <v>633.5</v>
      </c>
      <c r="K1369" s="144">
        <v>633.5</v>
      </c>
      <c r="L1369" s="30">
        <v>46</v>
      </c>
      <c r="M1369" s="144">
        <f t="shared" si="334"/>
        <v>502203</v>
      </c>
      <c r="N1369" s="144"/>
      <c r="O1369" s="144"/>
      <c r="P1369" s="144"/>
      <c r="Q1369" s="144">
        <f t="shared" si="335"/>
        <v>502203</v>
      </c>
      <c r="R1369" s="144">
        <v>502203</v>
      </c>
      <c r="S1369" s="30"/>
      <c r="T1369" s="144"/>
      <c r="U1369" s="144"/>
      <c r="V1369" s="144"/>
      <c r="W1369" s="144"/>
      <c r="X1369" s="144"/>
      <c r="Y1369" s="144"/>
      <c r="Z1369" s="144"/>
      <c r="AA1369" s="144"/>
      <c r="AB1369" s="144"/>
      <c r="AC1369" s="144"/>
      <c r="AD1369" s="144"/>
      <c r="AE1369" s="144"/>
      <c r="AF1369" s="144"/>
      <c r="AG1369" s="324">
        <v>2025</v>
      </c>
      <c r="AH1369" s="128"/>
      <c r="AI1369" s="172"/>
      <c r="AJ1369" s="172"/>
      <c r="AK1369" s="141">
        <f t="shared" si="331"/>
        <v>1300</v>
      </c>
      <c r="AL1369" s="35" t="s">
        <v>153</v>
      </c>
      <c r="AM1369" s="141" t="str">
        <f t="shared" si="332"/>
        <v>1300.</v>
      </c>
      <c r="AN1369" s="147"/>
      <c r="AO1369" s="35"/>
      <c r="AP1369" s="16"/>
    </row>
    <row r="1370" spans="1:42" ht="22.5" customHeight="1" x14ac:dyDescent="0.25">
      <c r="A1370" s="68" t="str">
        <f t="shared" si="336"/>
        <v>1301.</v>
      </c>
      <c r="B1370" s="25">
        <v>2278</v>
      </c>
      <c r="C1370" s="36" t="s">
        <v>1468</v>
      </c>
      <c r="D1370" s="25">
        <v>1976</v>
      </c>
      <c r="E1370" s="111" t="s">
        <v>2932</v>
      </c>
      <c r="F1370" s="68" t="s">
        <v>2934</v>
      </c>
      <c r="G1370" s="30">
        <v>2</v>
      </c>
      <c r="H1370" s="30">
        <v>1</v>
      </c>
      <c r="I1370" s="144">
        <v>338.1</v>
      </c>
      <c r="J1370" s="144">
        <v>221.5</v>
      </c>
      <c r="K1370" s="144">
        <v>221.5</v>
      </c>
      <c r="L1370" s="30">
        <v>16</v>
      </c>
      <c r="M1370" s="144">
        <f t="shared" si="334"/>
        <v>1256341</v>
      </c>
      <c r="N1370" s="144"/>
      <c r="O1370" s="144"/>
      <c r="P1370" s="144"/>
      <c r="Q1370" s="144">
        <f t="shared" si="335"/>
        <v>1256341</v>
      </c>
      <c r="R1370" s="144"/>
      <c r="S1370" s="30"/>
      <c r="T1370" s="144"/>
      <c r="U1370" s="144">
        <v>167</v>
      </c>
      <c r="V1370" s="144">
        <f>U1370*7523</f>
        <v>1256341</v>
      </c>
      <c r="W1370" s="144"/>
      <c r="X1370" s="144"/>
      <c r="Y1370" s="144"/>
      <c r="Z1370" s="144"/>
      <c r="AA1370" s="144"/>
      <c r="AB1370" s="144"/>
      <c r="AC1370" s="144"/>
      <c r="AD1370" s="144"/>
      <c r="AE1370" s="144"/>
      <c r="AF1370" s="144"/>
      <c r="AG1370" s="324">
        <v>2025</v>
      </c>
      <c r="AH1370" s="128"/>
      <c r="AI1370" s="172"/>
      <c r="AJ1370" s="172"/>
      <c r="AK1370" s="141">
        <f t="shared" si="331"/>
        <v>1301</v>
      </c>
      <c r="AL1370" s="35" t="s">
        <v>153</v>
      </c>
      <c r="AM1370" s="141" t="str">
        <f t="shared" si="332"/>
        <v>1301.</v>
      </c>
      <c r="AN1370" s="147"/>
      <c r="AO1370" s="35"/>
      <c r="AP1370" s="16"/>
    </row>
    <row r="1371" spans="1:42" ht="22.5" customHeight="1" x14ac:dyDescent="0.25">
      <c r="A1371" s="68" t="str">
        <f t="shared" si="336"/>
        <v>1302.</v>
      </c>
      <c r="B1371" s="25">
        <v>2283</v>
      </c>
      <c r="C1371" s="36" t="s">
        <v>3040</v>
      </c>
      <c r="D1371" s="25">
        <v>1915</v>
      </c>
      <c r="E1371" s="111" t="s">
        <v>2932</v>
      </c>
      <c r="F1371" s="111" t="s">
        <v>2935</v>
      </c>
      <c r="G1371" s="25">
        <v>2</v>
      </c>
      <c r="H1371" s="25">
        <v>2</v>
      </c>
      <c r="I1371" s="144">
        <v>490.6</v>
      </c>
      <c r="J1371" s="144">
        <v>490.6</v>
      </c>
      <c r="K1371" s="144">
        <v>490.6</v>
      </c>
      <c r="L1371" s="30">
        <v>16</v>
      </c>
      <c r="M1371" s="144">
        <f t="shared" si="334"/>
        <v>1579830</v>
      </c>
      <c r="N1371" s="144"/>
      <c r="O1371" s="144"/>
      <c r="P1371" s="144"/>
      <c r="Q1371" s="144">
        <f t="shared" si="335"/>
        <v>1579830</v>
      </c>
      <c r="R1371" s="144"/>
      <c r="S1371" s="30"/>
      <c r="T1371" s="144"/>
      <c r="U1371" s="144">
        <v>210</v>
      </c>
      <c r="V1371" s="144">
        <f>U1371*7523</f>
        <v>1579830</v>
      </c>
      <c r="W1371" s="144"/>
      <c r="X1371" s="144"/>
      <c r="Y1371" s="144"/>
      <c r="Z1371" s="144"/>
      <c r="AA1371" s="144"/>
      <c r="AB1371" s="144"/>
      <c r="AC1371" s="144"/>
      <c r="AD1371" s="144"/>
      <c r="AE1371" s="144"/>
      <c r="AF1371" s="144"/>
      <c r="AG1371" s="324">
        <v>2025</v>
      </c>
      <c r="AH1371" s="128"/>
      <c r="AI1371" s="172"/>
      <c r="AJ1371" s="172"/>
      <c r="AK1371" s="141">
        <f t="shared" si="331"/>
        <v>1302</v>
      </c>
      <c r="AL1371" s="35" t="s">
        <v>153</v>
      </c>
      <c r="AM1371" s="141" t="str">
        <f t="shared" si="332"/>
        <v>1302.</v>
      </c>
      <c r="AN1371" s="147"/>
      <c r="AO1371" s="274"/>
      <c r="AP1371" s="16"/>
    </row>
    <row r="1372" spans="1:42" ht="22.5" customHeight="1" x14ac:dyDescent="0.25">
      <c r="A1372" s="68" t="str">
        <f t="shared" si="336"/>
        <v>1303.</v>
      </c>
      <c r="B1372" s="25">
        <v>2543</v>
      </c>
      <c r="C1372" s="37" t="s">
        <v>570</v>
      </c>
      <c r="D1372" s="25">
        <v>1958</v>
      </c>
      <c r="E1372" s="111" t="s">
        <v>2932</v>
      </c>
      <c r="F1372" s="68" t="s">
        <v>2934</v>
      </c>
      <c r="G1372" s="30">
        <v>2</v>
      </c>
      <c r="H1372" s="30">
        <v>3</v>
      </c>
      <c r="I1372" s="144">
        <v>1136.7</v>
      </c>
      <c r="J1372" s="144">
        <v>750.7</v>
      </c>
      <c r="K1372" s="144">
        <v>750.7</v>
      </c>
      <c r="L1372" s="30">
        <v>15</v>
      </c>
      <c r="M1372" s="144">
        <f t="shared" si="334"/>
        <v>316758</v>
      </c>
      <c r="N1372" s="144"/>
      <c r="O1372" s="144"/>
      <c r="P1372" s="144"/>
      <c r="Q1372" s="144">
        <f t="shared" si="335"/>
        <v>316758</v>
      </c>
      <c r="R1372" s="144">
        <v>316758</v>
      </c>
      <c r="S1372" s="30"/>
      <c r="T1372" s="144"/>
      <c r="U1372" s="144"/>
      <c r="V1372" s="144"/>
      <c r="W1372" s="144"/>
      <c r="X1372" s="144"/>
      <c r="Y1372" s="144"/>
      <c r="Z1372" s="144"/>
      <c r="AA1372" s="144"/>
      <c r="AB1372" s="144"/>
      <c r="AC1372" s="144"/>
      <c r="AD1372" s="144"/>
      <c r="AE1372" s="144"/>
      <c r="AF1372" s="144"/>
      <c r="AG1372" s="324">
        <v>2025</v>
      </c>
      <c r="AH1372" s="128"/>
      <c r="AI1372" s="172"/>
      <c r="AJ1372" s="172"/>
      <c r="AK1372" s="141">
        <f t="shared" si="331"/>
        <v>1303</v>
      </c>
      <c r="AL1372" s="35" t="s">
        <v>153</v>
      </c>
      <c r="AM1372" s="141" t="str">
        <f t="shared" si="332"/>
        <v>1303.</v>
      </c>
      <c r="AN1372" s="147"/>
      <c r="AO1372" s="35"/>
      <c r="AP1372" s="16"/>
    </row>
    <row r="1373" spans="1:42" ht="22.5" customHeight="1" x14ac:dyDescent="0.25">
      <c r="A1373" s="68" t="str">
        <f t="shared" si="336"/>
        <v>1304.</v>
      </c>
      <c r="B1373" s="25">
        <v>2544</v>
      </c>
      <c r="C1373" s="300" t="s">
        <v>556</v>
      </c>
      <c r="D1373" s="25">
        <v>1963</v>
      </c>
      <c r="E1373" s="111" t="s">
        <v>2932</v>
      </c>
      <c r="F1373" s="68" t="s">
        <v>2934</v>
      </c>
      <c r="G1373" s="30">
        <v>4</v>
      </c>
      <c r="H1373" s="30">
        <v>2</v>
      </c>
      <c r="I1373" s="144">
        <v>1293.7</v>
      </c>
      <c r="J1373" s="144">
        <v>1185.3</v>
      </c>
      <c r="K1373" s="144">
        <v>761</v>
      </c>
      <c r="L1373" s="30">
        <v>45</v>
      </c>
      <c r="M1373" s="144">
        <f t="shared" si="334"/>
        <v>2220400</v>
      </c>
      <c r="N1373" s="144"/>
      <c r="O1373" s="144"/>
      <c r="P1373" s="144"/>
      <c r="Q1373" s="144">
        <f t="shared" si="335"/>
        <v>2220400</v>
      </c>
      <c r="R1373" s="144">
        <v>2220400</v>
      </c>
      <c r="S1373" s="30"/>
      <c r="T1373" s="144"/>
      <c r="U1373" s="144"/>
      <c r="V1373" s="144"/>
      <c r="W1373" s="144"/>
      <c r="X1373" s="144"/>
      <c r="Y1373" s="144"/>
      <c r="Z1373" s="144"/>
      <c r="AA1373" s="144"/>
      <c r="AB1373" s="144"/>
      <c r="AC1373" s="144"/>
      <c r="AD1373" s="144"/>
      <c r="AE1373" s="144"/>
      <c r="AF1373" s="144"/>
      <c r="AG1373" s="324">
        <v>2025</v>
      </c>
      <c r="AH1373" s="128"/>
      <c r="AI1373" s="172"/>
      <c r="AJ1373" s="172"/>
      <c r="AK1373" s="141">
        <f t="shared" si="331"/>
        <v>1304</v>
      </c>
      <c r="AL1373" s="35" t="s">
        <v>153</v>
      </c>
      <c r="AM1373" s="141" t="str">
        <f t="shared" si="332"/>
        <v>1304.</v>
      </c>
      <c r="AN1373" s="147"/>
      <c r="AO1373" s="35"/>
      <c r="AP1373" s="16"/>
    </row>
    <row r="1374" spans="1:42" ht="22.5" customHeight="1" x14ac:dyDescent="0.25">
      <c r="A1374" s="68" t="str">
        <f t="shared" si="336"/>
        <v>1305.</v>
      </c>
      <c r="B1374" s="25">
        <v>2285</v>
      </c>
      <c r="C1374" s="36" t="s">
        <v>1470</v>
      </c>
      <c r="D1374" s="25">
        <v>1929</v>
      </c>
      <c r="E1374" s="111" t="s">
        <v>2932</v>
      </c>
      <c r="F1374" s="68" t="s">
        <v>2934</v>
      </c>
      <c r="G1374" s="30">
        <v>2</v>
      </c>
      <c r="H1374" s="30">
        <v>2</v>
      </c>
      <c r="I1374" s="144">
        <v>346.8</v>
      </c>
      <c r="J1374" s="144">
        <v>232.1</v>
      </c>
      <c r="K1374" s="144">
        <v>232.1</v>
      </c>
      <c r="L1374" s="30">
        <v>11</v>
      </c>
      <c r="M1374" s="144">
        <f t="shared" si="334"/>
        <v>993972</v>
      </c>
      <c r="N1374" s="144"/>
      <c r="O1374" s="144"/>
      <c r="P1374" s="144"/>
      <c r="Q1374" s="144">
        <f t="shared" si="335"/>
        <v>993972</v>
      </c>
      <c r="R1374" s="144">
        <f>92430+901542</f>
        <v>993972</v>
      </c>
      <c r="S1374" s="30"/>
      <c r="T1374" s="144"/>
      <c r="U1374" s="144"/>
      <c r="V1374" s="144"/>
      <c r="W1374" s="144"/>
      <c r="X1374" s="144"/>
      <c r="Y1374" s="144"/>
      <c r="Z1374" s="144"/>
      <c r="AA1374" s="144"/>
      <c r="AB1374" s="144"/>
      <c r="AC1374" s="144"/>
      <c r="AD1374" s="144"/>
      <c r="AE1374" s="144"/>
      <c r="AF1374" s="144"/>
      <c r="AG1374" s="324">
        <v>2025</v>
      </c>
      <c r="AH1374" s="128"/>
      <c r="AI1374" s="172"/>
      <c r="AJ1374" s="172"/>
      <c r="AK1374" s="141">
        <f t="shared" ref="AK1374:AK1437" si="337">MAX(AK1370:AK1373)+1</f>
        <v>1305</v>
      </c>
      <c r="AL1374" s="35" t="s">
        <v>153</v>
      </c>
      <c r="AM1374" s="141" t="str">
        <f t="shared" ref="AM1374:AM1437" si="338">CONCATENATE(AK1374,AL1374)</f>
        <v>1305.</v>
      </c>
      <c r="AN1374" s="147"/>
      <c r="AO1374" s="274"/>
      <c r="AP1374" s="16"/>
    </row>
    <row r="1375" spans="1:42" ht="22.5" customHeight="1" x14ac:dyDescent="0.25">
      <c r="A1375" s="68" t="str">
        <f t="shared" si="336"/>
        <v>1306.</v>
      </c>
      <c r="B1375" s="25">
        <v>2289</v>
      </c>
      <c r="C1375" s="36" t="s">
        <v>1471</v>
      </c>
      <c r="D1375" s="25">
        <v>1946</v>
      </c>
      <c r="E1375" s="111" t="s">
        <v>2932</v>
      </c>
      <c r="F1375" s="68" t="s">
        <v>2934</v>
      </c>
      <c r="G1375" s="30">
        <v>2</v>
      </c>
      <c r="H1375" s="30">
        <v>2</v>
      </c>
      <c r="I1375" s="144">
        <v>456</v>
      </c>
      <c r="J1375" s="144">
        <v>309.8</v>
      </c>
      <c r="K1375" s="144">
        <v>309.8</v>
      </c>
      <c r="L1375" s="30">
        <v>20</v>
      </c>
      <c r="M1375" s="144">
        <f t="shared" si="334"/>
        <v>107835</v>
      </c>
      <c r="N1375" s="144"/>
      <c r="O1375" s="144"/>
      <c r="P1375" s="144"/>
      <c r="Q1375" s="144">
        <f t="shared" si="335"/>
        <v>107835</v>
      </c>
      <c r="R1375" s="144">
        <v>107835</v>
      </c>
      <c r="S1375" s="30"/>
      <c r="T1375" s="144"/>
      <c r="U1375" s="144"/>
      <c r="V1375" s="144"/>
      <c r="W1375" s="144"/>
      <c r="X1375" s="144"/>
      <c r="Y1375" s="144"/>
      <c r="Z1375" s="144"/>
      <c r="AA1375" s="144"/>
      <c r="AB1375" s="144"/>
      <c r="AC1375" s="144"/>
      <c r="AD1375" s="144"/>
      <c r="AE1375" s="144"/>
      <c r="AF1375" s="144"/>
      <c r="AG1375" s="324">
        <v>2025</v>
      </c>
      <c r="AH1375" s="128"/>
      <c r="AI1375" s="172"/>
      <c r="AJ1375" s="172"/>
      <c r="AK1375" s="141">
        <f t="shared" si="337"/>
        <v>1306</v>
      </c>
      <c r="AL1375" s="35" t="s">
        <v>153</v>
      </c>
      <c r="AM1375" s="141" t="str">
        <f t="shared" si="338"/>
        <v>1306.</v>
      </c>
      <c r="AN1375" s="147"/>
      <c r="AO1375" s="274"/>
      <c r="AP1375" s="16"/>
    </row>
    <row r="1376" spans="1:42" ht="22.5" customHeight="1" x14ac:dyDescent="0.25">
      <c r="A1376" s="68" t="str">
        <f t="shared" si="336"/>
        <v>1307.</v>
      </c>
      <c r="B1376" s="25">
        <v>2291</v>
      </c>
      <c r="C1376" s="202" t="s">
        <v>522</v>
      </c>
      <c r="D1376" s="25">
        <v>1853</v>
      </c>
      <c r="E1376" s="111" t="s">
        <v>2932</v>
      </c>
      <c r="F1376" s="111" t="s">
        <v>2935</v>
      </c>
      <c r="G1376" s="30">
        <v>2</v>
      </c>
      <c r="H1376" s="30">
        <v>2</v>
      </c>
      <c r="I1376" s="144">
        <v>507.2</v>
      </c>
      <c r="J1376" s="144">
        <v>223.3</v>
      </c>
      <c r="K1376" s="144">
        <v>223.3</v>
      </c>
      <c r="L1376" s="30">
        <v>17</v>
      </c>
      <c r="M1376" s="144">
        <f t="shared" si="334"/>
        <v>178698</v>
      </c>
      <c r="N1376" s="144"/>
      <c r="O1376" s="144"/>
      <c r="P1376" s="144"/>
      <c r="Q1376" s="144">
        <f t="shared" si="335"/>
        <v>178698</v>
      </c>
      <c r="R1376" s="144">
        <v>178698</v>
      </c>
      <c r="S1376" s="30"/>
      <c r="T1376" s="144"/>
      <c r="U1376" s="144"/>
      <c r="V1376" s="144"/>
      <c r="W1376" s="144"/>
      <c r="X1376" s="144"/>
      <c r="Y1376" s="144"/>
      <c r="Z1376" s="144"/>
      <c r="AA1376" s="144"/>
      <c r="AB1376" s="144"/>
      <c r="AC1376" s="144"/>
      <c r="AD1376" s="144"/>
      <c r="AE1376" s="144"/>
      <c r="AF1376" s="144"/>
      <c r="AG1376" s="324">
        <v>2025</v>
      </c>
      <c r="AH1376" s="128"/>
      <c r="AI1376" s="172"/>
      <c r="AJ1376" s="172"/>
      <c r="AK1376" s="141">
        <f t="shared" si="337"/>
        <v>1307</v>
      </c>
      <c r="AL1376" s="35" t="s">
        <v>153</v>
      </c>
      <c r="AM1376" s="141" t="str">
        <f t="shared" si="338"/>
        <v>1307.</v>
      </c>
      <c r="AN1376" s="147"/>
      <c r="AO1376" s="274"/>
      <c r="AP1376" s="16"/>
    </row>
    <row r="1377" spans="1:42" ht="22.5" customHeight="1" x14ac:dyDescent="0.25">
      <c r="A1377" s="68" t="str">
        <f t="shared" si="336"/>
        <v>1308.</v>
      </c>
      <c r="B1377" s="25">
        <v>2293</v>
      </c>
      <c r="C1377" s="202" t="s">
        <v>523</v>
      </c>
      <c r="D1377" s="25">
        <v>1854</v>
      </c>
      <c r="E1377" s="111" t="s">
        <v>2932</v>
      </c>
      <c r="F1377" s="111" t="s">
        <v>2935</v>
      </c>
      <c r="G1377" s="30">
        <v>2</v>
      </c>
      <c r="H1377" s="30">
        <v>2</v>
      </c>
      <c r="I1377" s="144">
        <v>394</v>
      </c>
      <c r="J1377" s="144">
        <v>231.3</v>
      </c>
      <c r="K1377" s="144">
        <v>231.3</v>
      </c>
      <c r="L1377" s="30">
        <v>15</v>
      </c>
      <c r="M1377" s="144">
        <f t="shared" ref="M1377:M1408" si="339">R1377+T1377+V1377+X1377+Z1377+AB1377+AE1377+AF1377</f>
        <v>289614</v>
      </c>
      <c r="N1377" s="144"/>
      <c r="O1377" s="144"/>
      <c r="P1377" s="144"/>
      <c r="Q1377" s="144">
        <f t="shared" ref="Q1377:Q1408" si="340">M1377</f>
        <v>289614</v>
      </c>
      <c r="R1377" s="144">
        <v>289614</v>
      </c>
      <c r="S1377" s="30"/>
      <c r="T1377" s="144"/>
      <c r="U1377" s="144"/>
      <c r="V1377" s="144"/>
      <c r="W1377" s="144"/>
      <c r="X1377" s="144"/>
      <c r="Y1377" s="144"/>
      <c r="Z1377" s="144"/>
      <c r="AA1377" s="144"/>
      <c r="AB1377" s="144"/>
      <c r="AC1377" s="144"/>
      <c r="AD1377" s="144"/>
      <c r="AE1377" s="144"/>
      <c r="AF1377" s="144"/>
      <c r="AG1377" s="324">
        <v>2025</v>
      </c>
      <c r="AH1377" s="128"/>
      <c r="AI1377" s="172"/>
      <c r="AJ1377" s="172"/>
      <c r="AK1377" s="141">
        <f t="shared" si="337"/>
        <v>1308</v>
      </c>
      <c r="AL1377" s="35" t="s">
        <v>153</v>
      </c>
      <c r="AM1377" s="141" t="str">
        <f t="shared" si="338"/>
        <v>1308.</v>
      </c>
      <c r="AN1377" s="147"/>
      <c r="AO1377" s="274"/>
      <c r="AP1377" s="16"/>
    </row>
    <row r="1378" spans="1:42" ht="22.5" customHeight="1" x14ac:dyDescent="0.25">
      <c r="A1378" s="68" t="str">
        <f t="shared" si="336"/>
        <v>1309.</v>
      </c>
      <c r="B1378" s="25">
        <v>2298</v>
      </c>
      <c r="C1378" s="36" t="s">
        <v>1139</v>
      </c>
      <c r="D1378" s="25">
        <v>1963</v>
      </c>
      <c r="E1378" s="111" t="s">
        <v>2932</v>
      </c>
      <c r="F1378" s="111" t="s">
        <v>2935</v>
      </c>
      <c r="G1378" s="25">
        <v>1</v>
      </c>
      <c r="H1378" s="25">
        <v>2</v>
      </c>
      <c r="I1378" s="144">
        <v>321.42</v>
      </c>
      <c r="J1378" s="144">
        <v>216</v>
      </c>
      <c r="K1378" s="144">
        <v>216</v>
      </c>
      <c r="L1378" s="30">
        <v>12</v>
      </c>
      <c r="M1378" s="144">
        <f t="shared" si="339"/>
        <v>179894.39999999999</v>
      </c>
      <c r="N1378" s="144"/>
      <c r="O1378" s="144"/>
      <c r="P1378" s="144"/>
      <c r="Q1378" s="144">
        <f t="shared" si="340"/>
        <v>179894.39999999999</v>
      </c>
      <c r="R1378" s="144"/>
      <c r="S1378" s="30"/>
      <c r="T1378" s="144"/>
      <c r="U1378" s="144"/>
      <c r="V1378" s="144"/>
      <c r="W1378" s="144"/>
      <c r="X1378" s="144"/>
      <c r="Y1378" s="144"/>
      <c r="Z1378" s="144"/>
      <c r="AA1378" s="144">
        <v>67.2</v>
      </c>
      <c r="AB1378" s="144">
        <f>AA1378*2677</f>
        <v>179894.39999999999</v>
      </c>
      <c r="AC1378" s="144"/>
      <c r="AD1378" s="144"/>
      <c r="AE1378" s="144"/>
      <c r="AF1378" s="144"/>
      <c r="AG1378" s="324">
        <v>2025</v>
      </c>
      <c r="AH1378" s="128"/>
      <c r="AI1378" s="172"/>
      <c r="AJ1378" s="172"/>
      <c r="AK1378" s="141">
        <f t="shared" si="337"/>
        <v>1309</v>
      </c>
      <c r="AL1378" s="35" t="s">
        <v>153</v>
      </c>
      <c r="AM1378" s="141" t="str">
        <f t="shared" si="338"/>
        <v>1309.</v>
      </c>
      <c r="AN1378" s="147"/>
      <c r="AO1378" s="274"/>
      <c r="AP1378" s="16"/>
    </row>
    <row r="1379" spans="1:42" ht="22.5" customHeight="1" x14ac:dyDescent="0.25">
      <c r="A1379" s="68" t="str">
        <f t="shared" si="336"/>
        <v>1310.</v>
      </c>
      <c r="B1379" s="25">
        <v>2301</v>
      </c>
      <c r="C1379" s="36" t="s">
        <v>1473</v>
      </c>
      <c r="D1379" s="25">
        <v>1956</v>
      </c>
      <c r="E1379" s="111" t="s">
        <v>2932</v>
      </c>
      <c r="F1379" s="68" t="s">
        <v>2934</v>
      </c>
      <c r="G1379" s="30">
        <v>2</v>
      </c>
      <c r="H1379" s="30">
        <v>1</v>
      </c>
      <c r="I1379" s="144">
        <v>456.5</v>
      </c>
      <c r="J1379" s="144">
        <v>423.6</v>
      </c>
      <c r="K1379" s="144">
        <v>456.5</v>
      </c>
      <c r="L1379" s="30">
        <v>27</v>
      </c>
      <c r="M1379" s="144">
        <f t="shared" si="339"/>
        <v>207205</v>
      </c>
      <c r="N1379" s="144"/>
      <c r="O1379" s="144"/>
      <c r="P1379" s="144"/>
      <c r="Q1379" s="144">
        <f t="shared" si="340"/>
        <v>207205</v>
      </c>
      <c r="R1379" s="144">
        <v>207205</v>
      </c>
      <c r="S1379" s="30"/>
      <c r="T1379" s="144"/>
      <c r="U1379" s="144"/>
      <c r="V1379" s="144"/>
      <c r="W1379" s="144"/>
      <c r="X1379" s="144"/>
      <c r="Y1379" s="144"/>
      <c r="Z1379" s="144"/>
      <c r="AA1379" s="144"/>
      <c r="AB1379" s="144"/>
      <c r="AC1379" s="144"/>
      <c r="AD1379" s="144"/>
      <c r="AE1379" s="144"/>
      <c r="AF1379" s="144"/>
      <c r="AG1379" s="324">
        <v>2025</v>
      </c>
      <c r="AH1379" s="128"/>
      <c r="AI1379" s="172"/>
      <c r="AJ1379" s="172"/>
      <c r="AK1379" s="141">
        <f t="shared" si="337"/>
        <v>1310</v>
      </c>
      <c r="AL1379" s="35" t="s">
        <v>153</v>
      </c>
      <c r="AM1379" s="141" t="str">
        <f t="shared" si="338"/>
        <v>1310.</v>
      </c>
      <c r="AN1379" s="147"/>
      <c r="AO1379" s="274"/>
      <c r="AP1379" s="16"/>
    </row>
    <row r="1380" spans="1:42" ht="22.5" customHeight="1" x14ac:dyDescent="0.25">
      <c r="A1380" s="68" t="str">
        <f t="shared" si="336"/>
        <v>1311.</v>
      </c>
      <c r="B1380" s="25">
        <v>2321</v>
      </c>
      <c r="C1380" s="300" t="s">
        <v>87</v>
      </c>
      <c r="D1380" s="25">
        <v>1999</v>
      </c>
      <c r="E1380" s="111" t="s">
        <v>2932</v>
      </c>
      <c r="F1380" s="68" t="s">
        <v>2934</v>
      </c>
      <c r="G1380" s="30">
        <v>3</v>
      </c>
      <c r="H1380" s="30">
        <v>3</v>
      </c>
      <c r="I1380" s="144">
        <v>1785.6</v>
      </c>
      <c r="J1380" s="144">
        <v>1035.5999999999999</v>
      </c>
      <c r="K1380" s="144">
        <v>999.9</v>
      </c>
      <c r="L1380" s="30">
        <v>65</v>
      </c>
      <c r="M1380" s="144">
        <f t="shared" si="339"/>
        <v>1039616</v>
      </c>
      <c r="N1380" s="144"/>
      <c r="O1380" s="144"/>
      <c r="P1380" s="144"/>
      <c r="Q1380" s="144">
        <f t="shared" si="340"/>
        <v>1039616</v>
      </c>
      <c r="R1380" s="144">
        <v>1039616</v>
      </c>
      <c r="S1380" s="30"/>
      <c r="T1380" s="144"/>
      <c r="U1380" s="144"/>
      <c r="V1380" s="144"/>
      <c r="W1380" s="144"/>
      <c r="X1380" s="144"/>
      <c r="Y1380" s="144"/>
      <c r="Z1380" s="144"/>
      <c r="AA1380" s="144"/>
      <c r="AB1380" s="144"/>
      <c r="AC1380" s="144"/>
      <c r="AD1380" s="144"/>
      <c r="AE1380" s="144"/>
      <c r="AF1380" s="144"/>
      <c r="AG1380" s="324">
        <v>2025</v>
      </c>
      <c r="AH1380" s="128"/>
      <c r="AI1380" s="172"/>
      <c r="AJ1380" s="172"/>
      <c r="AK1380" s="141">
        <f t="shared" si="337"/>
        <v>1311</v>
      </c>
      <c r="AL1380" s="35" t="s">
        <v>153</v>
      </c>
      <c r="AM1380" s="141" t="str">
        <f t="shared" si="338"/>
        <v>1311.</v>
      </c>
      <c r="AN1380" s="147"/>
      <c r="AO1380" s="35"/>
      <c r="AP1380" s="16"/>
    </row>
    <row r="1381" spans="1:42" ht="22.5" customHeight="1" x14ac:dyDescent="0.25">
      <c r="A1381" s="68" t="str">
        <f t="shared" si="336"/>
        <v>1312.</v>
      </c>
      <c r="B1381" s="25">
        <v>2323</v>
      </c>
      <c r="C1381" s="36" t="s">
        <v>73</v>
      </c>
      <c r="D1381" s="25">
        <v>1979</v>
      </c>
      <c r="E1381" s="111" t="s">
        <v>2932</v>
      </c>
      <c r="F1381" s="68" t="s">
        <v>2934</v>
      </c>
      <c r="G1381" s="25">
        <v>2</v>
      </c>
      <c r="H1381" s="25">
        <v>2</v>
      </c>
      <c r="I1381" s="144">
        <v>583.6</v>
      </c>
      <c r="J1381" s="144">
        <v>332.6</v>
      </c>
      <c r="K1381" s="144">
        <v>332.6</v>
      </c>
      <c r="L1381" s="30">
        <v>24</v>
      </c>
      <c r="M1381" s="144">
        <f t="shared" si="339"/>
        <v>171480</v>
      </c>
      <c r="N1381" s="144"/>
      <c r="O1381" s="144"/>
      <c r="P1381" s="144"/>
      <c r="Q1381" s="144">
        <f t="shared" si="340"/>
        <v>171480</v>
      </c>
      <c r="R1381" s="144">
        <v>171480</v>
      </c>
      <c r="S1381" s="30"/>
      <c r="T1381" s="144"/>
      <c r="U1381" s="144"/>
      <c r="V1381" s="144"/>
      <c r="W1381" s="144"/>
      <c r="X1381" s="144"/>
      <c r="Y1381" s="144"/>
      <c r="Z1381" s="144"/>
      <c r="AA1381" s="144"/>
      <c r="AB1381" s="144"/>
      <c r="AC1381" s="144"/>
      <c r="AD1381" s="144"/>
      <c r="AE1381" s="144"/>
      <c r="AF1381" s="144"/>
      <c r="AG1381" s="324">
        <v>2025</v>
      </c>
      <c r="AH1381" s="128"/>
      <c r="AI1381" s="172"/>
      <c r="AJ1381" s="172"/>
      <c r="AK1381" s="141">
        <f t="shared" si="337"/>
        <v>1312</v>
      </c>
      <c r="AL1381" s="35" t="s">
        <v>153</v>
      </c>
      <c r="AM1381" s="141" t="str">
        <f t="shared" si="338"/>
        <v>1312.</v>
      </c>
      <c r="AN1381" s="147"/>
      <c r="AO1381" s="274"/>
      <c r="AP1381" s="16"/>
    </row>
    <row r="1382" spans="1:42" ht="22.5" customHeight="1" x14ac:dyDescent="0.25">
      <c r="A1382" s="68" t="str">
        <f t="shared" si="336"/>
        <v>1313.</v>
      </c>
      <c r="B1382" s="25">
        <v>2339</v>
      </c>
      <c r="C1382" s="37" t="s">
        <v>75</v>
      </c>
      <c r="D1382" s="25">
        <v>1958</v>
      </c>
      <c r="E1382" s="111" t="s">
        <v>2932</v>
      </c>
      <c r="F1382" s="68" t="s">
        <v>2934</v>
      </c>
      <c r="G1382" s="30">
        <v>2</v>
      </c>
      <c r="H1382" s="30">
        <v>2</v>
      </c>
      <c r="I1382" s="144">
        <v>868.9</v>
      </c>
      <c r="J1382" s="144">
        <v>812</v>
      </c>
      <c r="K1382" s="144">
        <v>545.5</v>
      </c>
      <c r="L1382" s="30">
        <v>30</v>
      </c>
      <c r="M1382" s="144">
        <f t="shared" si="339"/>
        <v>357558</v>
      </c>
      <c r="N1382" s="144"/>
      <c r="O1382" s="144"/>
      <c r="P1382" s="144"/>
      <c r="Q1382" s="144">
        <f t="shared" si="340"/>
        <v>357558</v>
      </c>
      <c r="R1382" s="144">
        <f>141726+215832</f>
        <v>357558</v>
      </c>
      <c r="S1382" s="30"/>
      <c r="T1382" s="144"/>
      <c r="U1382" s="144"/>
      <c r="V1382" s="144"/>
      <c r="W1382" s="144"/>
      <c r="X1382" s="144"/>
      <c r="Y1382" s="144"/>
      <c r="Z1382" s="144"/>
      <c r="AA1382" s="144"/>
      <c r="AB1382" s="144"/>
      <c r="AC1382" s="144"/>
      <c r="AD1382" s="144"/>
      <c r="AE1382" s="144"/>
      <c r="AF1382" s="144"/>
      <c r="AG1382" s="324">
        <v>2025</v>
      </c>
      <c r="AH1382" s="128"/>
      <c r="AI1382" s="172"/>
      <c r="AJ1382" s="172"/>
      <c r="AK1382" s="141">
        <f t="shared" si="337"/>
        <v>1313</v>
      </c>
      <c r="AL1382" s="35" t="s">
        <v>153</v>
      </c>
      <c r="AM1382" s="141" t="str">
        <f t="shared" si="338"/>
        <v>1313.</v>
      </c>
      <c r="AN1382" s="147"/>
      <c r="AO1382" s="35"/>
      <c r="AP1382" s="16"/>
    </row>
    <row r="1383" spans="1:42" ht="22.5" customHeight="1" x14ac:dyDescent="0.25">
      <c r="A1383" s="68" t="str">
        <f t="shared" si="336"/>
        <v>1314.</v>
      </c>
      <c r="B1383" s="25">
        <v>2345</v>
      </c>
      <c r="C1383" s="202" t="s">
        <v>533</v>
      </c>
      <c r="D1383" s="25">
        <v>1979</v>
      </c>
      <c r="E1383" s="111" t="s">
        <v>2932</v>
      </c>
      <c r="F1383" s="68" t="s">
        <v>2934</v>
      </c>
      <c r="G1383" s="30">
        <v>5</v>
      </c>
      <c r="H1383" s="30">
        <v>3</v>
      </c>
      <c r="I1383" s="144">
        <v>3374.8</v>
      </c>
      <c r="J1383" s="144">
        <v>173</v>
      </c>
      <c r="K1383" s="144">
        <v>1773</v>
      </c>
      <c r="L1383" s="30">
        <v>106</v>
      </c>
      <c r="M1383" s="144">
        <f t="shared" si="339"/>
        <v>3547000</v>
      </c>
      <c r="N1383" s="144"/>
      <c r="O1383" s="144"/>
      <c r="P1383" s="144"/>
      <c r="Q1383" s="144">
        <f t="shared" si="340"/>
        <v>3547000</v>
      </c>
      <c r="R1383" s="144"/>
      <c r="S1383" s="30"/>
      <c r="T1383" s="144"/>
      <c r="U1383" s="144">
        <v>1000</v>
      </c>
      <c r="V1383" s="144">
        <f>U1383*3547</f>
        <v>3547000</v>
      </c>
      <c r="W1383" s="144"/>
      <c r="X1383" s="144"/>
      <c r="Y1383" s="144"/>
      <c r="Z1383" s="144"/>
      <c r="AA1383" s="144"/>
      <c r="AB1383" s="144"/>
      <c r="AC1383" s="144"/>
      <c r="AD1383" s="144"/>
      <c r="AE1383" s="144"/>
      <c r="AF1383" s="144"/>
      <c r="AG1383" s="324">
        <v>2025</v>
      </c>
      <c r="AH1383" s="128"/>
      <c r="AI1383" s="172"/>
      <c r="AJ1383" s="172"/>
      <c r="AK1383" s="141">
        <f t="shared" si="337"/>
        <v>1314</v>
      </c>
      <c r="AL1383" s="35" t="s">
        <v>153</v>
      </c>
      <c r="AM1383" s="141" t="str">
        <f t="shared" si="338"/>
        <v>1314.</v>
      </c>
      <c r="AN1383" s="147"/>
      <c r="AO1383" s="274"/>
      <c r="AP1383" s="16"/>
    </row>
    <row r="1384" spans="1:42" ht="22.5" customHeight="1" x14ac:dyDescent="0.25">
      <c r="A1384" s="68" t="str">
        <f t="shared" si="336"/>
        <v>1315.</v>
      </c>
      <c r="B1384" s="25">
        <v>2346</v>
      </c>
      <c r="C1384" s="36" t="s">
        <v>76</v>
      </c>
      <c r="D1384" s="25">
        <v>1956</v>
      </c>
      <c r="E1384" s="111" t="s">
        <v>2932</v>
      </c>
      <c r="F1384" s="68" t="s">
        <v>2934</v>
      </c>
      <c r="G1384" s="25">
        <v>2</v>
      </c>
      <c r="H1384" s="25">
        <v>2</v>
      </c>
      <c r="I1384" s="144">
        <v>1135.29</v>
      </c>
      <c r="J1384" s="144">
        <v>688.4</v>
      </c>
      <c r="K1384" s="144">
        <v>633.70000000000005</v>
      </c>
      <c r="L1384" s="30">
        <v>39</v>
      </c>
      <c r="M1384" s="144">
        <f t="shared" si="339"/>
        <v>185770</v>
      </c>
      <c r="N1384" s="144"/>
      <c r="O1384" s="144"/>
      <c r="P1384" s="144"/>
      <c r="Q1384" s="144">
        <f t="shared" si="340"/>
        <v>185770</v>
      </c>
      <c r="R1384" s="144">
        <v>185770</v>
      </c>
      <c r="S1384" s="30"/>
      <c r="T1384" s="144"/>
      <c r="U1384" s="144"/>
      <c r="V1384" s="144"/>
      <c r="W1384" s="144"/>
      <c r="X1384" s="144"/>
      <c r="Y1384" s="144"/>
      <c r="Z1384" s="144"/>
      <c r="AA1384" s="144"/>
      <c r="AB1384" s="144"/>
      <c r="AC1384" s="144"/>
      <c r="AD1384" s="144"/>
      <c r="AE1384" s="144"/>
      <c r="AF1384" s="144"/>
      <c r="AG1384" s="324">
        <v>2025</v>
      </c>
      <c r="AH1384" s="128"/>
      <c r="AI1384" s="172"/>
      <c r="AJ1384" s="172"/>
      <c r="AK1384" s="141">
        <f t="shared" si="337"/>
        <v>1315</v>
      </c>
      <c r="AL1384" s="35" t="s">
        <v>153</v>
      </c>
      <c r="AM1384" s="141" t="str">
        <f t="shared" si="338"/>
        <v>1315.</v>
      </c>
      <c r="AN1384" s="147"/>
      <c r="AO1384" s="274"/>
      <c r="AP1384" s="16"/>
    </row>
    <row r="1385" spans="1:42" ht="22.5" customHeight="1" x14ac:dyDescent="0.25">
      <c r="A1385" s="68" t="str">
        <f t="shared" si="336"/>
        <v>1316.</v>
      </c>
      <c r="B1385" s="25">
        <v>2348</v>
      </c>
      <c r="C1385" s="36" t="s">
        <v>1474</v>
      </c>
      <c r="D1385" s="25">
        <v>1928</v>
      </c>
      <c r="E1385" s="111" t="s">
        <v>2932</v>
      </c>
      <c r="F1385" s="111" t="s">
        <v>2935</v>
      </c>
      <c r="G1385" s="30">
        <v>2</v>
      </c>
      <c r="H1385" s="30">
        <v>3</v>
      </c>
      <c r="I1385" s="144">
        <v>434.2</v>
      </c>
      <c r="J1385" s="144">
        <v>323</v>
      </c>
      <c r="K1385" s="144">
        <v>434.2</v>
      </c>
      <c r="L1385" s="30">
        <v>21</v>
      </c>
      <c r="M1385" s="144">
        <f t="shared" si="339"/>
        <v>627018.4</v>
      </c>
      <c r="N1385" s="144"/>
      <c r="O1385" s="144"/>
      <c r="P1385" s="144"/>
      <c r="Q1385" s="144">
        <f t="shared" si="340"/>
        <v>627018.4</v>
      </c>
      <c r="R1385" s="144">
        <v>627018.4</v>
      </c>
      <c r="S1385" s="30"/>
      <c r="T1385" s="144"/>
      <c r="U1385" s="144"/>
      <c r="V1385" s="144"/>
      <c r="W1385" s="144"/>
      <c r="X1385" s="144"/>
      <c r="Y1385" s="144"/>
      <c r="Z1385" s="144"/>
      <c r="AA1385" s="144"/>
      <c r="AB1385" s="144"/>
      <c r="AC1385" s="144"/>
      <c r="AD1385" s="144"/>
      <c r="AE1385" s="144"/>
      <c r="AF1385" s="144"/>
      <c r="AG1385" s="324">
        <v>2025</v>
      </c>
      <c r="AH1385" s="128"/>
      <c r="AI1385" s="172"/>
      <c r="AJ1385" s="172"/>
      <c r="AK1385" s="141">
        <f t="shared" si="337"/>
        <v>1316</v>
      </c>
      <c r="AL1385" s="35" t="s">
        <v>153</v>
      </c>
      <c r="AM1385" s="141" t="str">
        <f t="shared" si="338"/>
        <v>1316.</v>
      </c>
      <c r="AN1385" s="147"/>
      <c r="AO1385" s="274"/>
      <c r="AP1385" s="16"/>
    </row>
    <row r="1386" spans="1:42" ht="22.5" customHeight="1" x14ac:dyDescent="0.25">
      <c r="A1386" s="68" t="str">
        <f t="shared" si="336"/>
        <v>1317.</v>
      </c>
      <c r="B1386" s="67">
        <v>2353</v>
      </c>
      <c r="C1386" s="206" t="s">
        <v>78</v>
      </c>
      <c r="D1386" s="25">
        <v>1990</v>
      </c>
      <c r="E1386" s="111" t="s">
        <v>2932</v>
      </c>
      <c r="F1386" s="111" t="s">
        <v>2933</v>
      </c>
      <c r="G1386" s="30">
        <v>3</v>
      </c>
      <c r="H1386" s="30">
        <v>2</v>
      </c>
      <c r="I1386" s="255">
        <v>1290</v>
      </c>
      <c r="J1386" s="255">
        <v>754.8</v>
      </c>
      <c r="K1386" s="255">
        <v>754.8</v>
      </c>
      <c r="L1386" s="258">
        <v>60</v>
      </c>
      <c r="M1386" s="255">
        <f t="shared" si="339"/>
        <v>603876</v>
      </c>
      <c r="N1386" s="255"/>
      <c r="O1386" s="255"/>
      <c r="P1386" s="255"/>
      <c r="Q1386" s="255">
        <f t="shared" si="340"/>
        <v>603876</v>
      </c>
      <c r="R1386" s="255">
        <v>603876</v>
      </c>
      <c r="S1386" s="258"/>
      <c r="T1386" s="255"/>
      <c r="U1386" s="255"/>
      <c r="V1386" s="255"/>
      <c r="W1386" s="255"/>
      <c r="X1386" s="255"/>
      <c r="Y1386" s="255"/>
      <c r="Z1386" s="255"/>
      <c r="AA1386" s="255"/>
      <c r="AB1386" s="255"/>
      <c r="AC1386" s="255"/>
      <c r="AD1386" s="255"/>
      <c r="AE1386" s="255"/>
      <c r="AF1386" s="255"/>
      <c r="AG1386" s="259">
        <v>2025</v>
      </c>
      <c r="AH1386" s="128"/>
      <c r="AI1386" s="172"/>
      <c r="AJ1386" s="172"/>
      <c r="AK1386" s="141">
        <f t="shared" si="337"/>
        <v>1317</v>
      </c>
      <c r="AL1386" s="35" t="s">
        <v>153</v>
      </c>
      <c r="AM1386" s="141" t="str">
        <f t="shared" si="338"/>
        <v>1317.</v>
      </c>
      <c r="AN1386" s="147"/>
      <c r="AO1386" s="274"/>
      <c r="AP1386" s="16"/>
    </row>
    <row r="1387" spans="1:42" ht="35.25" customHeight="1" x14ac:dyDescent="0.25">
      <c r="A1387" s="68" t="str">
        <f t="shared" si="336"/>
        <v>1318.</v>
      </c>
      <c r="B1387" s="25">
        <v>2357</v>
      </c>
      <c r="C1387" s="175" t="s">
        <v>2939</v>
      </c>
      <c r="D1387" s="25">
        <v>1959</v>
      </c>
      <c r="E1387" s="111" t="s">
        <v>2932</v>
      </c>
      <c r="F1387" s="68" t="s">
        <v>2934</v>
      </c>
      <c r="G1387" s="30">
        <v>2</v>
      </c>
      <c r="H1387" s="30">
        <v>1</v>
      </c>
      <c r="I1387" s="144">
        <v>424.5</v>
      </c>
      <c r="J1387" s="144">
        <v>283.8</v>
      </c>
      <c r="K1387" s="144">
        <v>283.8</v>
      </c>
      <c r="L1387" s="30">
        <v>21</v>
      </c>
      <c r="M1387" s="144">
        <f t="shared" si="339"/>
        <v>206448</v>
      </c>
      <c r="N1387" s="144"/>
      <c r="O1387" s="144"/>
      <c r="P1387" s="144"/>
      <c r="Q1387" s="144">
        <f t="shared" si="340"/>
        <v>206448</v>
      </c>
      <c r="R1387" s="144">
        <v>206448</v>
      </c>
      <c r="S1387" s="30"/>
      <c r="T1387" s="144"/>
      <c r="U1387" s="144"/>
      <c r="V1387" s="144"/>
      <c r="W1387" s="144"/>
      <c r="X1387" s="144"/>
      <c r="Y1387" s="144"/>
      <c r="Z1387" s="144"/>
      <c r="AA1387" s="144"/>
      <c r="AB1387" s="144"/>
      <c r="AC1387" s="144"/>
      <c r="AD1387" s="144"/>
      <c r="AE1387" s="144"/>
      <c r="AF1387" s="144"/>
      <c r="AG1387" s="324">
        <v>2025</v>
      </c>
      <c r="AH1387" s="128"/>
      <c r="AI1387" s="172"/>
      <c r="AJ1387" s="172"/>
      <c r="AK1387" s="141">
        <f t="shared" si="337"/>
        <v>1318</v>
      </c>
      <c r="AL1387" s="35" t="s">
        <v>153</v>
      </c>
      <c r="AM1387" s="141" t="str">
        <f t="shared" si="338"/>
        <v>1318.</v>
      </c>
      <c r="AN1387" s="147"/>
      <c r="AO1387" s="35"/>
      <c r="AP1387" s="16"/>
    </row>
    <row r="1388" spans="1:42" ht="22.5" customHeight="1" x14ac:dyDescent="0.25">
      <c r="A1388" s="68" t="str">
        <f t="shared" si="336"/>
        <v>1319.</v>
      </c>
      <c r="B1388" s="112">
        <v>2359</v>
      </c>
      <c r="C1388" s="207" t="s">
        <v>524</v>
      </c>
      <c r="D1388" s="25">
        <v>1969</v>
      </c>
      <c r="E1388" s="111" t="s">
        <v>2932</v>
      </c>
      <c r="F1388" s="68" t="s">
        <v>2934</v>
      </c>
      <c r="G1388" s="30">
        <v>5</v>
      </c>
      <c r="H1388" s="30">
        <v>2</v>
      </c>
      <c r="I1388" s="260">
        <v>1768.6</v>
      </c>
      <c r="J1388" s="260">
        <v>1200</v>
      </c>
      <c r="K1388" s="260">
        <v>1200</v>
      </c>
      <c r="L1388" s="261">
        <v>75</v>
      </c>
      <c r="M1388" s="260">
        <f t="shared" si="339"/>
        <v>449826</v>
      </c>
      <c r="N1388" s="260"/>
      <c r="O1388" s="260"/>
      <c r="P1388" s="260"/>
      <c r="Q1388" s="260">
        <f t="shared" si="340"/>
        <v>449826</v>
      </c>
      <c r="R1388" s="260">
        <v>449826</v>
      </c>
      <c r="S1388" s="261"/>
      <c r="T1388" s="260"/>
      <c r="U1388" s="260"/>
      <c r="V1388" s="260"/>
      <c r="W1388" s="260"/>
      <c r="X1388" s="260"/>
      <c r="Y1388" s="260"/>
      <c r="Z1388" s="260"/>
      <c r="AA1388" s="260"/>
      <c r="AB1388" s="260"/>
      <c r="AC1388" s="260"/>
      <c r="AD1388" s="260"/>
      <c r="AE1388" s="260"/>
      <c r="AF1388" s="260"/>
      <c r="AG1388" s="262">
        <v>2025</v>
      </c>
      <c r="AH1388" s="128"/>
      <c r="AI1388" s="172"/>
      <c r="AJ1388" s="172"/>
      <c r="AK1388" s="141">
        <f t="shared" si="337"/>
        <v>1319</v>
      </c>
      <c r="AL1388" s="35" t="s">
        <v>153</v>
      </c>
      <c r="AM1388" s="141" t="str">
        <f t="shared" si="338"/>
        <v>1319.</v>
      </c>
      <c r="AN1388" s="147"/>
      <c r="AO1388" s="274"/>
      <c r="AP1388" s="16"/>
    </row>
    <row r="1389" spans="1:42" ht="22.5" customHeight="1" x14ac:dyDescent="0.25">
      <c r="A1389" s="68" t="str">
        <f t="shared" si="336"/>
        <v>1320.</v>
      </c>
      <c r="B1389" s="25">
        <v>2360</v>
      </c>
      <c r="C1389" s="36" t="s">
        <v>67</v>
      </c>
      <c r="D1389" s="25">
        <v>1959</v>
      </c>
      <c r="E1389" s="111" t="s">
        <v>2932</v>
      </c>
      <c r="F1389" s="68" t="s">
        <v>2934</v>
      </c>
      <c r="G1389" s="25">
        <v>2</v>
      </c>
      <c r="H1389" s="25">
        <v>1</v>
      </c>
      <c r="I1389" s="144">
        <v>331.5</v>
      </c>
      <c r="J1389" s="144">
        <v>208.8</v>
      </c>
      <c r="K1389" s="144">
        <v>208.8</v>
      </c>
      <c r="L1389" s="30">
        <v>16</v>
      </c>
      <c r="M1389" s="144">
        <f t="shared" si="339"/>
        <v>206448</v>
      </c>
      <c r="N1389" s="144"/>
      <c r="O1389" s="144"/>
      <c r="P1389" s="144"/>
      <c r="Q1389" s="144">
        <f t="shared" si="340"/>
        <v>206448</v>
      </c>
      <c r="R1389" s="144">
        <v>206448</v>
      </c>
      <c r="S1389" s="30"/>
      <c r="T1389" s="144"/>
      <c r="U1389" s="144"/>
      <c r="V1389" s="144"/>
      <c r="W1389" s="144"/>
      <c r="X1389" s="144"/>
      <c r="Y1389" s="144"/>
      <c r="Z1389" s="144"/>
      <c r="AA1389" s="144"/>
      <c r="AB1389" s="144"/>
      <c r="AC1389" s="144"/>
      <c r="AD1389" s="144"/>
      <c r="AE1389" s="144"/>
      <c r="AF1389" s="144"/>
      <c r="AG1389" s="324">
        <v>2025</v>
      </c>
      <c r="AH1389" s="128"/>
      <c r="AI1389" s="172"/>
      <c r="AJ1389" s="172"/>
      <c r="AK1389" s="141">
        <f t="shared" si="337"/>
        <v>1320</v>
      </c>
      <c r="AL1389" s="35" t="s">
        <v>153</v>
      </c>
      <c r="AM1389" s="141" t="str">
        <f t="shared" si="338"/>
        <v>1320.</v>
      </c>
      <c r="AN1389" s="147"/>
      <c r="AO1389" s="274"/>
      <c r="AP1389" s="16"/>
    </row>
    <row r="1390" spans="1:42" ht="22.5" customHeight="1" x14ac:dyDescent="0.25">
      <c r="A1390" s="68" t="str">
        <f t="shared" si="336"/>
        <v>1321.</v>
      </c>
      <c r="B1390" s="25">
        <v>2361</v>
      </c>
      <c r="C1390" s="36" t="s">
        <v>68</v>
      </c>
      <c r="D1390" s="25">
        <v>1960</v>
      </c>
      <c r="E1390" s="111" t="s">
        <v>2932</v>
      </c>
      <c r="F1390" s="68" t="s">
        <v>2934</v>
      </c>
      <c r="G1390" s="25">
        <v>2</v>
      </c>
      <c r="H1390" s="25">
        <v>1</v>
      </c>
      <c r="I1390" s="144">
        <v>306.60000000000002</v>
      </c>
      <c r="J1390" s="144">
        <v>200</v>
      </c>
      <c r="K1390" s="144">
        <v>200</v>
      </c>
      <c r="L1390" s="30">
        <v>13</v>
      </c>
      <c r="M1390" s="144">
        <f t="shared" si="339"/>
        <v>206448</v>
      </c>
      <c r="N1390" s="144"/>
      <c r="O1390" s="144"/>
      <c r="P1390" s="144"/>
      <c r="Q1390" s="144">
        <f t="shared" si="340"/>
        <v>206448</v>
      </c>
      <c r="R1390" s="144">
        <v>206448</v>
      </c>
      <c r="S1390" s="30"/>
      <c r="T1390" s="144"/>
      <c r="U1390" s="144"/>
      <c r="V1390" s="144"/>
      <c r="W1390" s="144"/>
      <c r="X1390" s="144"/>
      <c r="Y1390" s="144"/>
      <c r="Z1390" s="144"/>
      <c r="AA1390" s="144"/>
      <c r="AB1390" s="144"/>
      <c r="AC1390" s="144"/>
      <c r="AD1390" s="144"/>
      <c r="AE1390" s="144"/>
      <c r="AF1390" s="144"/>
      <c r="AG1390" s="324">
        <v>2025</v>
      </c>
      <c r="AH1390" s="128"/>
      <c r="AI1390" s="172"/>
      <c r="AJ1390" s="172"/>
      <c r="AK1390" s="141">
        <f t="shared" si="337"/>
        <v>1321</v>
      </c>
      <c r="AL1390" s="35" t="s">
        <v>153</v>
      </c>
      <c r="AM1390" s="141" t="str">
        <f t="shared" si="338"/>
        <v>1321.</v>
      </c>
      <c r="AN1390" s="147"/>
      <c r="AO1390" s="274"/>
      <c r="AP1390" s="16"/>
    </row>
    <row r="1391" spans="1:42" ht="22.5" customHeight="1" x14ac:dyDescent="0.25">
      <c r="A1391" s="68" t="str">
        <f t="shared" si="336"/>
        <v>1322.</v>
      </c>
      <c r="B1391" s="25">
        <v>2365</v>
      </c>
      <c r="C1391" s="36" t="s">
        <v>79</v>
      </c>
      <c r="D1391" s="25">
        <v>1961</v>
      </c>
      <c r="E1391" s="111" t="s">
        <v>2932</v>
      </c>
      <c r="F1391" s="68" t="s">
        <v>2934</v>
      </c>
      <c r="G1391" s="25">
        <v>2</v>
      </c>
      <c r="H1391" s="25">
        <v>1</v>
      </c>
      <c r="I1391" s="144">
        <v>301.35000000000002</v>
      </c>
      <c r="J1391" s="144">
        <v>201.9</v>
      </c>
      <c r="K1391" s="144">
        <v>201.9</v>
      </c>
      <c r="L1391" s="30">
        <v>12</v>
      </c>
      <c r="M1391" s="144">
        <f t="shared" si="339"/>
        <v>71450</v>
      </c>
      <c r="N1391" s="144"/>
      <c r="O1391" s="144"/>
      <c r="P1391" s="144"/>
      <c r="Q1391" s="144">
        <f t="shared" si="340"/>
        <v>71450</v>
      </c>
      <c r="R1391" s="144">
        <v>71450</v>
      </c>
      <c r="S1391" s="30"/>
      <c r="T1391" s="144"/>
      <c r="U1391" s="144"/>
      <c r="V1391" s="144"/>
      <c r="W1391" s="144"/>
      <c r="X1391" s="144"/>
      <c r="Y1391" s="144"/>
      <c r="Z1391" s="144"/>
      <c r="AA1391" s="144"/>
      <c r="AB1391" s="144"/>
      <c r="AC1391" s="144"/>
      <c r="AD1391" s="144"/>
      <c r="AE1391" s="144"/>
      <c r="AF1391" s="144"/>
      <c r="AG1391" s="324">
        <v>2025</v>
      </c>
      <c r="AH1391" s="128"/>
      <c r="AI1391" s="172"/>
      <c r="AJ1391" s="172"/>
      <c r="AK1391" s="141">
        <f t="shared" si="337"/>
        <v>1322</v>
      </c>
      <c r="AL1391" s="35" t="s">
        <v>153</v>
      </c>
      <c r="AM1391" s="141" t="str">
        <f t="shared" si="338"/>
        <v>1322.</v>
      </c>
      <c r="AN1391" s="147"/>
      <c r="AO1391" s="274"/>
      <c r="AP1391" s="16"/>
    </row>
    <row r="1392" spans="1:42" ht="22.5" customHeight="1" x14ac:dyDescent="0.25">
      <c r="A1392" s="68" t="str">
        <f t="shared" si="336"/>
        <v>1323.</v>
      </c>
      <c r="B1392" s="25">
        <v>2368</v>
      </c>
      <c r="C1392" s="36" t="s">
        <v>1478</v>
      </c>
      <c r="D1392" s="25">
        <v>1962</v>
      </c>
      <c r="E1392" s="111" t="s">
        <v>2932</v>
      </c>
      <c r="F1392" s="68" t="s">
        <v>2934</v>
      </c>
      <c r="G1392" s="30">
        <v>2</v>
      </c>
      <c r="H1392" s="30">
        <v>2</v>
      </c>
      <c r="I1392" s="144">
        <v>695.3</v>
      </c>
      <c r="J1392" s="144">
        <v>299.60000000000002</v>
      </c>
      <c r="K1392" s="144">
        <v>463.7</v>
      </c>
      <c r="L1392" s="30">
        <v>18</v>
      </c>
      <c r="M1392" s="144">
        <f t="shared" si="339"/>
        <v>5230741.8999999994</v>
      </c>
      <c r="N1392" s="144"/>
      <c r="O1392" s="144"/>
      <c r="P1392" s="144"/>
      <c r="Q1392" s="144">
        <f t="shared" si="340"/>
        <v>5230741.8999999994</v>
      </c>
      <c r="R1392" s="144"/>
      <c r="S1392" s="30"/>
      <c r="T1392" s="144"/>
      <c r="U1392" s="144">
        <v>695.3</v>
      </c>
      <c r="V1392" s="144">
        <f t="shared" ref="V1392:V1395" si="341">U1392*7523</f>
        <v>5230741.8999999994</v>
      </c>
      <c r="W1392" s="144"/>
      <c r="X1392" s="144"/>
      <c r="Y1392" s="144"/>
      <c r="Z1392" s="144"/>
      <c r="AA1392" s="144"/>
      <c r="AB1392" s="144"/>
      <c r="AC1392" s="144"/>
      <c r="AD1392" s="144"/>
      <c r="AE1392" s="144"/>
      <c r="AF1392" s="144"/>
      <c r="AG1392" s="324">
        <v>2025</v>
      </c>
      <c r="AH1392" s="128"/>
      <c r="AI1392" s="172"/>
      <c r="AJ1392" s="172"/>
      <c r="AK1392" s="141">
        <f t="shared" si="337"/>
        <v>1323</v>
      </c>
      <c r="AL1392" s="35" t="s">
        <v>153</v>
      </c>
      <c r="AM1392" s="141" t="str">
        <f t="shared" si="338"/>
        <v>1323.</v>
      </c>
      <c r="AN1392" s="147"/>
      <c r="AO1392" s="274"/>
      <c r="AP1392" s="16"/>
    </row>
    <row r="1393" spans="1:42" ht="22.5" customHeight="1" x14ac:dyDescent="0.25">
      <c r="A1393" s="68" t="str">
        <f t="shared" si="336"/>
        <v>1324.</v>
      </c>
      <c r="B1393" s="25">
        <v>2370</v>
      </c>
      <c r="C1393" s="36" t="s">
        <v>1480</v>
      </c>
      <c r="D1393" s="25">
        <v>1929</v>
      </c>
      <c r="E1393" s="111">
        <v>2016</v>
      </c>
      <c r="F1393" s="68" t="s">
        <v>2934</v>
      </c>
      <c r="G1393" s="30">
        <v>2</v>
      </c>
      <c r="H1393" s="30">
        <v>2</v>
      </c>
      <c r="I1393" s="144">
        <v>430.6</v>
      </c>
      <c r="J1393" s="144">
        <v>298.7</v>
      </c>
      <c r="K1393" s="144">
        <v>298.7</v>
      </c>
      <c r="L1393" s="30">
        <v>24</v>
      </c>
      <c r="M1393" s="144">
        <f t="shared" si="339"/>
        <v>3239403.8000000003</v>
      </c>
      <c r="N1393" s="144"/>
      <c r="O1393" s="144"/>
      <c r="P1393" s="144"/>
      <c r="Q1393" s="144">
        <f t="shared" si="340"/>
        <v>3239403.8000000003</v>
      </c>
      <c r="R1393" s="144"/>
      <c r="S1393" s="30"/>
      <c r="T1393" s="144"/>
      <c r="U1393" s="144">
        <v>430.6</v>
      </c>
      <c r="V1393" s="144">
        <f t="shared" si="341"/>
        <v>3239403.8000000003</v>
      </c>
      <c r="W1393" s="144"/>
      <c r="X1393" s="144"/>
      <c r="Y1393" s="144"/>
      <c r="Z1393" s="144"/>
      <c r="AA1393" s="144"/>
      <c r="AB1393" s="144"/>
      <c r="AC1393" s="144"/>
      <c r="AD1393" s="144"/>
      <c r="AE1393" s="144"/>
      <c r="AF1393" s="144"/>
      <c r="AG1393" s="324">
        <v>2025</v>
      </c>
      <c r="AH1393" s="128"/>
      <c r="AI1393" s="172"/>
      <c r="AJ1393" s="172"/>
      <c r="AK1393" s="141">
        <f t="shared" si="337"/>
        <v>1324</v>
      </c>
      <c r="AL1393" s="35" t="s">
        <v>153</v>
      </c>
      <c r="AM1393" s="141" t="str">
        <f t="shared" si="338"/>
        <v>1324.</v>
      </c>
      <c r="AN1393" s="147"/>
      <c r="AO1393" s="274"/>
      <c r="AP1393" s="16"/>
    </row>
    <row r="1394" spans="1:42" ht="22.5" customHeight="1" x14ac:dyDescent="0.25">
      <c r="A1394" s="68" t="str">
        <f t="shared" si="336"/>
        <v>1325.</v>
      </c>
      <c r="B1394" s="25">
        <v>2371</v>
      </c>
      <c r="C1394" s="36" t="s">
        <v>1481</v>
      </c>
      <c r="D1394" s="25">
        <v>1929</v>
      </c>
      <c r="E1394" s="111">
        <v>2016</v>
      </c>
      <c r="F1394" s="68" t="s">
        <v>2934</v>
      </c>
      <c r="G1394" s="30">
        <v>2</v>
      </c>
      <c r="H1394" s="30">
        <v>2</v>
      </c>
      <c r="I1394" s="144">
        <v>219.6</v>
      </c>
      <c r="J1394" s="144">
        <v>139.5</v>
      </c>
      <c r="K1394" s="144">
        <v>139.5</v>
      </c>
      <c r="L1394" s="30">
        <v>18</v>
      </c>
      <c r="M1394" s="144">
        <f t="shared" si="339"/>
        <v>2701509.3000000003</v>
      </c>
      <c r="N1394" s="144"/>
      <c r="O1394" s="144"/>
      <c r="P1394" s="144"/>
      <c r="Q1394" s="144">
        <f t="shared" si="340"/>
        <v>2701509.3000000003</v>
      </c>
      <c r="R1394" s="144"/>
      <c r="S1394" s="30"/>
      <c r="T1394" s="144"/>
      <c r="U1394" s="144">
        <v>359.1</v>
      </c>
      <c r="V1394" s="144">
        <f t="shared" si="341"/>
        <v>2701509.3000000003</v>
      </c>
      <c r="W1394" s="144"/>
      <c r="X1394" s="144"/>
      <c r="Y1394" s="144"/>
      <c r="Z1394" s="144"/>
      <c r="AA1394" s="144"/>
      <c r="AB1394" s="144"/>
      <c r="AC1394" s="144"/>
      <c r="AD1394" s="144"/>
      <c r="AE1394" s="144"/>
      <c r="AF1394" s="144"/>
      <c r="AG1394" s="324">
        <v>2025</v>
      </c>
      <c r="AH1394" s="128"/>
      <c r="AI1394" s="172"/>
      <c r="AJ1394" s="172"/>
      <c r="AK1394" s="141">
        <f t="shared" si="337"/>
        <v>1325</v>
      </c>
      <c r="AL1394" s="35" t="s">
        <v>153</v>
      </c>
      <c r="AM1394" s="141" t="str">
        <f t="shared" si="338"/>
        <v>1325.</v>
      </c>
      <c r="AN1394" s="147"/>
      <c r="AO1394" s="274"/>
      <c r="AP1394" s="16"/>
    </row>
    <row r="1395" spans="1:42" ht="22.5" customHeight="1" x14ac:dyDescent="0.25">
      <c r="A1395" s="68" t="str">
        <f t="shared" si="336"/>
        <v>1326.</v>
      </c>
      <c r="B1395" s="25">
        <v>2373</v>
      </c>
      <c r="C1395" s="36" t="s">
        <v>1821</v>
      </c>
      <c r="D1395" s="25">
        <v>1946</v>
      </c>
      <c r="E1395" s="111">
        <v>2016</v>
      </c>
      <c r="F1395" s="68" t="s">
        <v>2934</v>
      </c>
      <c r="G1395" s="30">
        <v>2</v>
      </c>
      <c r="H1395" s="30">
        <v>2</v>
      </c>
      <c r="I1395" s="144">
        <v>491.2</v>
      </c>
      <c r="J1395" s="144">
        <v>319.39999999999998</v>
      </c>
      <c r="K1395" s="144">
        <v>319.39999999999998</v>
      </c>
      <c r="L1395" s="30">
        <v>24</v>
      </c>
      <c r="M1395" s="144">
        <f t="shared" si="339"/>
        <v>3695297.6</v>
      </c>
      <c r="N1395" s="144"/>
      <c r="O1395" s="144"/>
      <c r="P1395" s="144"/>
      <c r="Q1395" s="144">
        <f t="shared" si="340"/>
        <v>3695297.6</v>
      </c>
      <c r="R1395" s="144"/>
      <c r="S1395" s="30"/>
      <c r="T1395" s="144"/>
      <c r="U1395" s="144">
        <v>491.2</v>
      </c>
      <c r="V1395" s="144">
        <f t="shared" si="341"/>
        <v>3695297.6</v>
      </c>
      <c r="W1395" s="144"/>
      <c r="X1395" s="144"/>
      <c r="Y1395" s="144"/>
      <c r="Z1395" s="144"/>
      <c r="AA1395" s="144"/>
      <c r="AB1395" s="144"/>
      <c r="AC1395" s="144"/>
      <c r="AD1395" s="144"/>
      <c r="AE1395" s="144"/>
      <c r="AF1395" s="144"/>
      <c r="AG1395" s="324">
        <v>2025</v>
      </c>
      <c r="AH1395" s="128"/>
      <c r="AI1395" s="172"/>
      <c r="AJ1395" s="172"/>
      <c r="AK1395" s="141">
        <f t="shared" si="337"/>
        <v>1326</v>
      </c>
      <c r="AL1395" s="35" t="s">
        <v>153</v>
      </c>
      <c r="AM1395" s="141" t="str">
        <f t="shared" si="338"/>
        <v>1326.</v>
      </c>
      <c r="AN1395" s="147"/>
      <c r="AO1395" s="274"/>
      <c r="AP1395" s="16"/>
    </row>
    <row r="1396" spans="1:42" ht="22.5" customHeight="1" x14ac:dyDescent="0.25">
      <c r="A1396" s="68" t="str">
        <f t="shared" si="336"/>
        <v>1327.</v>
      </c>
      <c r="B1396" s="25">
        <v>2374</v>
      </c>
      <c r="C1396" s="36" t="s">
        <v>85</v>
      </c>
      <c r="D1396" s="25">
        <v>1936</v>
      </c>
      <c r="E1396" s="111" t="s">
        <v>2932</v>
      </c>
      <c r="F1396" s="111" t="s">
        <v>2935</v>
      </c>
      <c r="G1396" s="25">
        <v>2</v>
      </c>
      <c r="H1396" s="25">
        <v>1</v>
      </c>
      <c r="I1396" s="144">
        <v>475.8</v>
      </c>
      <c r="J1396" s="144">
        <v>274.2</v>
      </c>
      <c r="K1396" s="144">
        <v>274.2</v>
      </c>
      <c r="L1396" s="30">
        <v>18</v>
      </c>
      <c r="M1396" s="144">
        <f t="shared" si="339"/>
        <v>28580</v>
      </c>
      <c r="N1396" s="144"/>
      <c r="O1396" s="144"/>
      <c r="P1396" s="144"/>
      <c r="Q1396" s="144">
        <f t="shared" si="340"/>
        <v>28580</v>
      </c>
      <c r="R1396" s="144">
        <v>28580</v>
      </c>
      <c r="S1396" s="30"/>
      <c r="T1396" s="144"/>
      <c r="U1396" s="144"/>
      <c r="V1396" s="144"/>
      <c r="W1396" s="144"/>
      <c r="X1396" s="144"/>
      <c r="Y1396" s="144"/>
      <c r="Z1396" s="144"/>
      <c r="AA1396" s="144"/>
      <c r="AB1396" s="144"/>
      <c r="AC1396" s="144"/>
      <c r="AD1396" s="144"/>
      <c r="AE1396" s="144"/>
      <c r="AF1396" s="144"/>
      <c r="AG1396" s="324">
        <v>2025</v>
      </c>
      <c r="AH1396" s="128"/>
      <c r="AI1396" s="172"/>
      <c r="AJ1396" s="172"/>
      <c r="AK1396" s="141">
        <f t="shared" si="337"/>
        <v>1327</v>
      </c>
      <c r="AL1396" s="35" t="s">
        <v>153</v>
      </c>
      <c r="AM1396" s="141" t="str">
        <f t="shared" si="338"/>
        <v>1327.</v>
      </c>
      <c r="AN1396" s="147"/>
      <c r="AO1396" s="274"/>
      <c r="AP1396" s="16"/>
    </row>
    <row r="1397" spans="1:42" ht="22.5" customHeight="1" x14ac:dyDescent="0.25">
      <c r="A1397" s="68" t="str">
        <f t="shared" si="336"/>
        <v>1328.</v>
      </c>
      <c r="B1397" s="25">
        <v>2382</v>
      </c>
      <c r="C1397" s="36" t="s">
        <v>3043</v>
      </c>
      <c r="D1397" s="25">
        <v>1994</v>
      </c>
      <c r="E1397" s="111" t="s">
        <v>2932</v>
      </c>
      <c r="F1397" s="68" t="s">
        <v>2934</v>
      </c>
      <c r="G1397" s="30">
        <v>3</v>
      </c>
      <c r="H1397" s="30">
        <v>2</v>
      </c>
      <c r="I1397" s="144">
        <v>1445.9</v>
      </c>
      <c r="J1397" s="144">
        <v>729.8</v>
      </c>
      <c r="K1397" s="144">
        <v>729.8</v>
      </c>
      <c r="L1397" s="30">
        <v>51</v>
      </c>
      <c r="M1397" s="144">
        <f t="shared" si="339"/>
        <v>943670</v>
      </c>
      <c r="N1397" s="144"/>
      <c r="O1397" s="144"/>
      <c r="P1397" s="144"/>
      <c r="Q1397" s="144">
        <f t="shared" si="340"/>
        <v>943670</v>
      </c>
      <c r="R1397" s="144">
        <v>943670</v>
      </c>
      <c r="S1397" s="30"/>
      <c r="T1397" s="144"/>
      <c r="U1397" s="144"/>
      <c r="V1397" s="144"/>
      <c r="W1397" s="144"/>
      <c r="X1397" s="144"/>
      <c r="Y1397" s="144"/>
      <c r="Z1397" s="144"/>
      <c r="AA1397" s="144"/>
      <c r="AB1397" s="144"/>
      <c r="AC1397" s="144"/>
      <c r="AD1397" s="144"/>
      <c r="AE1397" s="144"/>
      <c r="AF1397" s="144"/>
      <c r="AG1397" s="324">
        <v>2025</v>
      </c>
      <c r="AH1397" s="128"/>
      <c r="AI1397" s="172"/>
      <c r="AJ1397" s="172"/>
      <c r="AK1397" s="141">
        <f t="shared" si="337"/>
        <v>1328</v>
      </c>
      <c r="AL1397" s="35" t="s">
        <v>153</v>
      </c>
      <c r="AM1397" s="141" t="str">
        <f t="shared" si="338"/>
        <v>1328.</v>
      </c>
      <c r="AN1397" s="147"/>
      <c r="AO1397" s="274"/>
      <c r="AP1397" s="16"/>
    </row>
    <row r="1398" spans="1:42" ht="22.5" customHeight="1" x14ac:dyDescent="0.25">
      <c r="A1398" s="68" t="str">
        <f t="shared" si="336"/>
        <v>1329.</v>
      </c>
      <c r="B1398" s="25">
        <v>2383</v>
      </c>
      <c r="C1398" s="37" t="s">
        <v>567</v>
      </c>
      <c r="D1398" s="25">
        <v>1988</v>
      </c>
      <c r="E1398" s="111" t="s">
        <v>2932</v>
      </c>
      <c r="F1398" s="111" t="s">
        <v>2933</v>
      </c>
      <c r="G1398" s="30">
        <v>5</v>
      </c>
      <c r="H1398" s="30">
        <v>4</v>
      </c>
      <c r="I1398" s="144">
        <v>4407.5</v>
      </c>
      <c r="J1398" s="144">
        <v>2653</v>
      </c>
      <c r="K1398" s="144">
        <v>2653</v>
      </c>
      <c r="L1398" s="30">
        <v>139</v>
      </c>
      <c r="M1398" s="144">
        <f t="shared" si="339"/>
        <v>491576</v>
      </c>
      <c r="N1398" s="144"/>
      <c r="O1398" s="144"/>
      <c r="P1398" s="144"/>
      <c r="Q1398" s="144">
        <f t="shared" si="340"/>
        <v>491576</v>
      </c>
      <c r="R1398" s="144">
        <v>491576</v>
      </c>
      <c r="S1398" s="30"/>
      <c r="T1398" s="144"/>
      <c r="U1398" s="144"/>
      <c r="V1398" s="144"/>
      <c r="W1398" s="144"/>
      <c r="X1398" s="144"/>
      <c r="Y1398" s="144"/>
      <c r="Z1398" s="144"/>
      <c r="AA1398" s="144"/>
      <c r="AB1398" s="144"/>
      <c r="AC1398" s="144"/>
      <c r="AD1398" s="144"/>
      <c r="AE1398" s="144"/>
      <c r="AF1398" s="144"/>
      <c r="AG1398" s="324">
        <v>2025</v>
      </c>
      <c r="AH1398" s="128"/>
      <c r="AI1398" s="172"/>
      <c r="AJ1398" s="172"/>
      <c r="AK1398" s="141">
        <f t="shared" si="337"/>
        <v>1329</v>
      </c>
      <c r="AL1398" s="35" t="s">
        <v>153</v>
      </c>
      <c r="AM1398" s="141" t="str">
        <f t="shared" si="338"/>
        <v>1329.</v>
      </c>
      <c r="AN1398" s="147"/>
      <c r="AP1398" s="16"/>
    </row>
    <row r="1399" spans="1:42" ht="22.5" customHeight="1" x14ac:dyDescent="0.25">
      <c r="A1399" s="68" t="str">
        <f t="shared" si="336"/>
        <v>1330.</v>
      </c>
      <c r="B1399" s="25">
        <v>2386</v>
      </c>
      <c r="C1399" s="37" t="s">
        <v>82</v>
      </c>
      <c r="D1399" s="25">
        <v>1961</v>
      </c>
      <c r="E1399" s="111" t="s">
        <v>2932</v>
      </c>
      <c r="F1399" s="68" t="s">
        <v>2934</v>
      </c>
      <c r="G1399" s="30">
        <v>2</v>
      </c>
      <c r="H1399" s="30">
        <v>2</v>
      </c>
      <c r="I1399" s="144">
        <v>698.21</v>
      </c>
      <c r="J1399" s="144">
        <v>353</v>
      </c>
      <c r="K1399" s="144">
        <v>328.2</v>
      </c>
      <c r="L1399" s="30">
        <v>22</v>
      </c>
      <c r="M1399" s="144">
        <f t="shared" si="339"/>
        <v>384744</v>
      </c>
      <c r="N1399" s="144"/>
      <c r="O1399" s="144"/>
      <c r="P1399" s="144"/>
      <c r="Q1399" s="144">
        <f t="shared" si="340"/>
        <v>384744</v>
      </c>
      <c r="R1399" s="144">
        <v>384744</v>
      </c>
      <c r="S1399" s="30"/>
      <c r="T1399" s="144"/>
      <c r="U1399" s="144"/>
      <c r="V1399" s="144"/>
      <c r="W1399" s="144"/>
      <c r="X1399" s="144"/>
      <c r="Y1399" s="144"/>
      <c r="Z1399" s="144"/>
      <c r="AA1399" s="144"/>
      <c r="AB1399" s="144"/>
      <c r="AC1399" s="144"/>
      <c r="AD1399" s="144"/>
      <c r="AE1399" s="144"/>
      <c r="AF1399" s="144"/>
      <c r="AG1399" s="324">
        <v>2025</v>
      </c>
      <c r="AH1399" s="128"/>
      <c r="AI1399" s="172"/>
      <c r="AJ1399" s="172"/>
      <c r="AK1399" s="141">
        <f t="shared" si="337"/>
        <v>1330</v>
      </c>
      <c r="AL1399" s="35" t="s">
        <v>153</v>
      </c>
      <c r="AM1399" s="141" t="str">
        <f t="shared" si="338"/>
        <v>1330.</v>
      </c>
      <c r="AN1399" s="147"/>
      <c r="AO1399" s="35"/>
      <c r="AP1399" s="16"/>
    </row>
    <row r="1400" spans="1:42" ht="22.5" customHeight="1" x14ac:dyDescent="0.25">
      <c r="A1400" s="68" t="str">
        <f t="shared" si="336"/>
        <v>1331.</v>
      </c>
      <c r="B1400" s="25">
        <v>2387</v>
      </c>
      <c r="C1400" s="36" t="s">
        <v>539</v>
      </c>
      <c r="D1400" s="25">
        <v>1912</v>
      </c>
      <c r="E1400" s="111" t="s">
        <v>2932</v>
      </c>
      <c r="F1400" s="68" t="s">
        <v>2934</v>
      </c>
      <c r="G1400" s="25">
        <v>2</v>
      </c>
      <c r="H1400" s="25">
        <v>2</v>
      </c>
      <c r="I1400" s="144">
        <v>640.35</v>
      </c>
      <c r="J1400" s="144">
        <v>390.2</v>
      </c>
      <c r="K1400" s="144">
        <v>390.2</v>
      </c>
      <c r="L1400" s="30">
        <v>21</v>
      </c>
      <c r="M1400" s="144">
        <f t="shared" si="339"/>
        <v>215670</v>
      </c>
      <c r="N1400" s="144"/>
      <c r="O1400" s="144"/>
      <c r="P1400" s="144"/>
      <c r="Q1400" s="144">
        <f t="shared" si="340"/>
        <v>215670</v>
      </c>
      <c r="R1400" s="144">
        <v>215670</v>
      </c>
      <c r="S1400" s="30"/>
      <c r="T1400" s="144"/>
      <c r="U1400" s="144"/>
      <c r="V1400" s="144"/>
      <c r="W1400" s="144"/>
      <c r="X1400" s="144"/>
      <c r="Y1400" s="144"/>
      <c r="Z1400" s="144"/>
      <c r="AA1400" s="144"/>
      <c r="AB1400" s="144"/>
      <c r="AC1400" s="144"/>
      <c r="AD1400" s="144"/>
      <c r="AE1400" s="144"/>
      <c r="AF1400" s="144"/>
      <c r="AG1400" s="324">
        <v>2025</v>
      </c>
      <c r="AH1400" s="128"/>
      <c r="AI1400" s="172"/>
      <c r="AJ1400" s="172"/>
      <c r="AK1400" s="141">
        <f t="shared" si="337"/>
        <v>1331</v>
      </c>
      <c r="AL1400" s="35" t="s">
        <v>153</v>
      </c>
      <c r="AM1400" s="141" t="str">
        <f t="shared" si="338"/>
        <v>1331.</v>
      </c>
      <c r="AN1400" s="147"/>
      <c r="AO1400" s="274"/>
      <c r="AP1400" s="16"/>
    </row>
    <row r="1401" spans="1:42" ht="22.5" customHeight="1" x14ac:dyDescent="0.25">
      <c r="A1401" s="68" t="str">
        <f t="shared" si="336"/>
        <v>1332.</v>
      </c>
      <c r="B1401" s="25">
        <v>2388</v>
      </c>
      <c r="C1401" s="36" t="s">
        <v>83</v>
      </c>
      <c r="D1401" s="25">
        <v>1958</v>
      </c>
      <c r="E1401" s="111" t="s">
        <v>2932</v>
      </c>
      <c r="F1401" s="68" t="s">
        <v>2934</v>
      </c>
      <c r="G1401" s="25">
        <v>2</v>
      </c>
      <c r="H1401" s="25">
        <v>2</v>
      </c>
      <c r="I1401" s="144">
        <v>565.9</v>
      </c>
      <c r="J1401" s="144">
        <v>353</v>
      </c>
      <c r="K1401" s="144">
        <v>328.2</v>
      </c>
      <c r="L1401" s="30">
        <v>34</v>
      </c>
      <c r="M1401" s="144">
        <f t="shared" si="339"/>
        <v>200060</v>
      </c>
      <c r="N1401" s="144"/>
      <c r="O1401" s="144"/>
      <c r="P1401" s="144"/>
      <c r="Q1401" s="144">
        <f t="shared" si="340"/>
        <v>200060</v>
      </c>
      <c r="R1401" s="144">
        <v>200060</v>
      </c>
      <c r="S1401" s="30"/>
      <c r="T1401" s="144"/>
      <c r="U1401" s="144"/>
      <c r="V1401" s="144"/>
      <c r="W1401" s="144"/>
      <c r="X1401" s="144"/>
      <c r="Y1401" s="144"/>
      <c r="Z1401" s="144"/>
      <c r="AA1401" s="144"/>
      <c r="AB1401" s="144"/>
      <c r="AC1401" s="144"/>
      <c r="AD1401" s="144"/>
      <c r="AE1401" s="144"/>
      <c r="AF1401" s="144"/>
      <c r="AG1401" s="324">
        <v>2025</v>
      </c>
      <c r="AH1401" s="128"/>
      <c r="AI1401" s="172"/>
      <c r="AJ1401" s="172"/>
      <c r="AK1401" s="141">
        <f t="shared" si="337"/>
        <v>1332</v>
      </c>
      <c r="AL1401" s="35" t="s">
        <v>153</v>
      </c>
      <c r="AM1401" s="141" t="str">
        <f t="shared" si="338"/>
        <v>1332.</v>
      </c>
      <c r="AN1401" s="147"/>
      <c r="AO1401" s="274"/>
      <c r="AP1401" s="16"/>
    </row>
    <row r="1402" spans="1:42" ht="22.5" customHeight="1" x14ac:dyDescent="0.25">
      <c r="A1402" s="68" t="str">
        <f t="shared" si="336"/>
        <v>1333.</v>
      </c>
      <c r="B1402" s="25">
        <v>2393</v>
      </c>
      <c r="C1402" s="36" t="s">
        <v>540</v>
      </c>
      <c r="D1402" s="25">
        <v>1986</v>
      </c>
      <c r="E1402" s="111" t="s">
        <v>2932</v>
      </c>
      <c r="F1402" s="68" t="s">
        <v>2934</v>
      </c>
      <c r="G1402" s="25">
        <v>2</v>
      </c>
      <c r="H1402" s="25">
        <v>3</v>
      </c>
      <c r="I1402" s="144">
        <v>288.2</v>
      </c>
      <c r="J1402" s="144">
        <v>179.2</v>
      </c>
      <c r="K1402" s="144">
        <v>179.2</v>
      </c>
      <c r="L1402" s="30">
        <v>14</v>
      </c>
      <c r="M1402" s="144">
        <f t="shared" si="339"/>
        <v>338910</v>
      </c>
      <c r="N1402" s="144"/>
      <c r="O1402" s="144"/>
      <c r="P1402" s="144"/>
      <c r="Q1402" s="144">
        <f t="shared" si="340"/>
        <v>338910</v>
      </c>
      <c r="R1402" s="144">
        <v>338910</v>
      </c>
      <c r="S1402" s="30"/>
      <c r="T1402" s="144"/>
      <c r="U1402" s="144"/>
      <c r="V1402" s="144"/>
      <c r="W1402" s="144"/>
      <c r="X1402" s="144"/>
      <c r="Y1402" s="144"/>
      <c r="Z1402" s="144"/>
      <c r="AA1402" s="144"/>
      <c r="AB1402" s="144"/>
      <c r="AC1402" s="144"/>
      <c r="AD1402" s="144"/>
      <c r="AE1402" s="144"/>
      <c r="AF1402" s="144"/>
      <c r="AG1402" s="324">
        <v>2025</v>
      </c>
      <c r="AH1402" s="128"/>
      <c r="AI1402" s="172"/>
      <c r="AJ1402" s="172"/>
      <c r="AK1402" s="141">
        <f t="shared" si="337"/>
        <v>1333</v>
      </c>
      <c r="AL1402" s="35" t="s">
        <v>153</v>
      </c>
      <c r="AM1402" s="141" t="str">
        <f t="shared" si="338"/>
        <v>1333.</v>
      </c>
      <c r="AN1402" s="147"/>
      <c r="AO1402" s="274"/>
      <c r="AP1402" s="16"/>
    </row>
    <row r="1403" spans="1:42" ht="22.5" customHeight="1" x14ac:dyDescent="0.25">
      <c r="A1403" s="68" t="str">
        <f t="shared" si="336"/>
        <v>1334.</v>
      </c>
      <c r="B1403" s="25">
        <v>2401</v>
      </c>
      <c r="C1403" s="37" t="s">
        <v>71</v>
      </c>
      <c r="D1403" s="25">
        <v>1969</v>
      </c>
      <c r="E1403" s="111" t="s">
        <v>2932</v>
      </c>
      <c r="F1403" s="68" t="s">
        <v>2934</v>
      </c>
      <c r="G1403" s="30">
        <v>2</v>
      </c>
      <c r="H1403" s="30">
        <v>1</v>
      </c>
      <c r="I1403" s="144">
        <v>325.5</v>
      </c>
      <c r="J1403" s="144">
        <v>319.5</v>
      </c>
      <c r="K1403" s="144">
        <v>211.4</v>
      </c>
      <c r="L1403" s="30">
        <v>14</v>
      </c>
      <c r="M1403" s="144">
        <f t="shared" si="339"/>
        <v>123240</v>
      </c>
      <c r="N1403" s="144"/>
      <c r="O1403" s="144"/>
      <c r="P1403" s="144"/>
      <c r="Q1403" s="144">
        <f t="shared" si="340"/>
        <v>123240</v>
      </c>
      <c r="R1403" s="144">
        <v>123240</v>
      </c>
      <c r="S1403" s="30"/>
      <c r="T1403" s="144"/>
      <c r="U1403" s="144"/>
      <c r="V1403" s="144"/>
      <c r="W1403" s="144"/>
      <c r="X1403" s="144"/>
      <c r="Y1403" s="144"/>
      <c r="Z1403" s="144"/>
      <c r="AA1403" s="144"/>
      <c r="AB1403" s="144"/>
      <c r="AC1403" s="144"/>
      <c r="AD1403" s="144"/>
      <c r="AE1403" s="144"/>
      <c r="AF1403" s="144"/>
      <c r="AG1403" s="324">
        <v>2025</v>
      </c>
      <c r="AH1403" s="128"/>
      <c r="AI1403" s="172"/>
      <c r="AJ1403" s="172"/>
      <c r="AK1403" s="141">
        <f t="shared" si="337"/>
        <v>1334</v>
      </c>
      <c r="AL1403" s="35" t="s">
        <v>153</v>
      </c>
      <c r="AM1403" s="141" t="str">
        <f t="shared" si="338"/>
        <v>1334.</v>
      </c>
      <c r="AN1403" s="147"/>
      <c r="AO1403" s="35"/>
      <c r="AP1403" s="16"/>
    </row>
    <row r="1404" spans="1:42" ht="22.5" customHeight="1" x14ac:dyDescent="0.25">
      <c r="A1404" s="68" t="str">
        <f t="shared" si="336"/>
        <v>1335.</v>
      </c>
      <c r="B1404" s="25">
        <v>2405</v>
      </c>
      <c r="C1404" s="36" t="s">
        <v>551</v>
      </c>
      <c r="D1404" s="25">
        <v>1965</v>
      </c>
      <c r="E1404" s="111" t="s">
        <v>2932</v>
      </c>
      <c r="F1404" s="111" t="s">
        <v>2935</v>
      </c>
      <c r="G1404" s="25">
        <v>2</v>
      </c>
      <c r="H1404" s="25">
        <v>1</v>
      </c>
      <c r="I1404" s="144">
        <v>462.7</v>
      </c>
      <c r="J1404" s="144">
        <v>257.7</v>
      </c>
      <c r="K1404" s="144">
        <v>257.7</v>
      </c>
      <c r="L1404" s="30">
        <v>26</v>
      </c>
      <c r="M1404" s="144">
        <f t="shared" si="339"/>
        <v>114320</v>
      </c>
      <c r="N1404" s="144"/>
      <c r="O1404" s="144"/>
      <c r="P1404" s="144"/>
      <c r="Q1404" s="144">
        <f t="shared" si="340"/>
        <v>114320</v>
      </c>
      <c r="R1404" s="144">
        <v>114320</v>
      </c>
      <c r="S1404" s="30"/>
      <c r="T1404" s="144"/>
      <c r="U1404" s="144"/>
      <c r="V1404" s="144"/>
      <c r="W1404" s="144"/>
      <c r="X1404" s="144"/>
      <c r="Y1404" s="144"/>
      <c r="Z1404" s="144"/>
      <c r="AA1404" s="144"/>
      <c r="AB1404" s="144"/>
      <c r="AC1404" s="144"/>
      <c r="AD1404" s="144"/>
      <c r="AE1404" s="144"/>
      <c r="AF1404" s="144"/>
      <c r="AG1404" s="324">
        <v>2025</v>
      </c>
      <c r="AH1404" s="128"/>
      <c r="AI1404" s="172"/>
      <c r="AJ1404" s="172"/>
      <c r="AK1404" s="141">
        <f t="shared" si="337"/>
        <v>1335</v>
      </c>
      <c r="AL1404" s="35" t="s">
        <v>153</v>
      </c>
      <c r="AM1404" s="141" t="str">
        <f t="shared" si="338"/>
        <v>1335.</v>
      </c>
      <c r="AN1404" s="147"/>
      <c r="AO1404" s="274"/>
      <c r="AP1404" s="16"/>
    </row>
    <row r="1405" spans="1:42" ht="22.5" customHeight="1" x14ac:dyDescent="0.25">
      <c r="A1405" s="68" t="str">
        <f t="shared" si="336"/>
        <v>1336.</v>
      </c>
      <c r="B1405" s="25">
        <v>2426</v>
      </c>
      <c r="C1405" s="202" t="s">
        <v>534</v>
      </c>
      <c r="D1405" s="25">
        <v>1980</v>
      </c>
      <c r="E1405" s="111" t="s">
        <v>2932</v>
      </c>
      <c r="F1405" s="68" t="s">
        <v>2934</v>
      </c>
      <c r="G1405" s="30">
        <v>3</v>
      </c>
      <c r="H1405" s="30">
        <v>2</v>
      </c>
      <c r="I1405" s="144">
        <v>855.7</v>
      </c>
      <c r="J1405" s="144">
        <v>501.2</v>
      </c>
      <c r="K1405" s="144">
        <v>501.2</v>
      </c>
      <c r="L1405" s="30">
        <v>45</v>
      </c>
      <c r="M1405" s="144">
        <f t="shared" si="339"/>
        <v>502203</v>
      </c>
      <c r="N1405" s="144"/>
      <c r="O1405" s="144"/>
      <c r="P1405" s="144"/>
      <c r="Q1405" s="144">
        <f t="shared" si="340"/>
        <v>502203</v>
      </c>
      <c r="R1405" s="144">
        <v>502203</v>
      </c>
      <c r="S1405" s="30"/>
      <c r="T1405" s="144"/>
      <c r="U1405" s="144"/>
      <c r="V1405" s="144"/>
      <c r="W1405" s="144"/>
      <c r="X1405" s="144"/>
      <c r="Y1405" s="144"/>
      <c r="Z1405" s="144"/>
      <c r="AA1405" s="144"/>
      <c r="AB1405" s="144"/>
      <c r="AC1405" s="144"/>
      <c r="AD1405" s="144"/>
      <c r="AE1405" s="144"/>
      <c r="AF1405" s="144"/>
      <c r="AG1405" s="324">
        <v>2025</v>
      </c>
      <c r="AH1405" s="128"/>
      <c r="AI1405" s="172"/>
      <c r="AJ1405" s="172"/>
      <c r="AK1405" s="141">
        <f t="shared" si="337"/>
        <v>1336</v>
      </c>
      <c r="AL1405" s="35" t="s">
        <v>153</v>
      </c>
      <c r="AM1405" s="141" t="str">
        <f t="shared" si="338"/>
        <v>1336.</v>
      </c>
      <c r="AN1405" s="147"/>
      <c r="AO1405" s="274"/>
      <c r="AP1405" s="16"/>
    </row>
    <row r="1406" spans="1:42" ht="22.5" customHeight="1" x14ac:dyDescent="0.25">
      <c r="A1406" s="68" t="str">
        <f t="shared" si="336"/>
        <v>1337.</v>
      </c>
      <c r="B1406" s="25">
        <v>2428</v>
      </c>
      <c r="C1406" s="202" t="s">
        <v>535</v>
      </c>
      <c r="D1406" s="25">
        <v>1980</v>
      </c>
      <c r="E1406" s="111" t="s">
        <v>2932</v>
      </c>
      <c r="F1406" s="68" t="s">
        <v>2934</v>
      </c>
      <c r="G1406" s="30">
        <v>3</v>
      </c>
      <c r="H1406" s="30">
        <v>2</v>
      </c>
      <c r="I1406" s="144">
        <v>855.7</v>
      </c>
      <c r="J1406" s="144">
        <v>501.2</v>
      </c>
      <c r="K1406" s="144">
        <v>501.2</v>
      </c>
      <c r="L1406" s="30">
        <v>37</v>
      </c>
      <c r="M1406" s="144">
        <f t="shared" si="339"/>
        <v>502203</v>
      </c>
      <c r="N1406" s="144"/>
      <c r="O1406" s="144"/>
      <c r="P1406" s="144"/>
      <c r="Q1406" s="144">
        <f t="shared" si="340"/>
        <v>502203</v>
      </c>
      <c r="R1406" s="144">
        <v>502203</v>
      </c>
      <c r="S1406" s="30"/>
      <c r="T1406" s="144"/>
      <c r="U1406" s="144"/>
      <c r="V1406" s="144"/>
      <c r="W1406" s="144"/>
      <c r="X1406" s="144"/>
      <c r="Y1406" s="144"/>
      <c r="Z1406" s="144"/>
      <c r="AA1406" s="144"/>
      <c r="AB1406" s="144"/>
      <c r="AC1406" s="144"/>
      <c r="AD1406" s="144"/>
      <c r="AE1406" s="144"/>
      <c r="AF1406" s="144"/>
      <c r="AG1406" s="324">
        <v>2025</v>
      </c>
      <c r="AH1406" s="128"/>
      <c r="AI1406" s="172"/>
      <c r="AJ1406" s="172"/>
      <c r="AK1406" s="141">
        <f t="shared" si="337"/>
        <v>1337</v>
      </c>
      <c r="AL1406" s="35" t="s">
        <v>153</v>
      </c>
      <c r="AM1406" s="141" t="str">
        <f t="shared" si="338"/>
        <v>1337.</v>
      </c>
      <c r="AN1406" s="147"/>
      <c r="AO1406" s="274"/>
      <c r="AP1406" s="16"/>
    </row>
    <row r="1407" spans="1:42" ht="22.5" customHeight="1" x14ac:dyDescent="0.25">
      <c r="A1407" s="68" t="str">
        <f t="shared" ref="A1407:A1408" si="342">AM1407</f>
        <v>1338.</v>
      </c>
      <c r="B1407" s="25">
        <v>2441</v>
      </c>
      <c r="C1407" s="36" t="s">
        <v>552</v>
      </c>
      <c r="D1407" s="25">
        <v>1966</v>
      </c>
      <c r="E1407" s="111" t="s">
        <v>2932</v>
      </c>
      <c r="F1407" s="111" t="s">
        <v>2935</v>
      </c>
      <c r="G1407" s="25">
        <v>2</v>
      </c>
      <c r="H1407" s="25">
        <v>2</v>
      </c>
      <c r="I1407" s="144">
        <v>459.7</v>
      </c>
      <c r="J1407" s="144">
        <v>293.5</v>
      </c>
      <c r="K1407" s="144">
        <v>293.5</v>
      </c>
      <c r="L1407" s="30">
        <v>23</v>
      </c>
      <c r="M1407" s="144">
        <f t="shared" si="339"/>
        <v>171480</v>
      </c>
      <c r="N1407" s="144"/>
      <c r="O1407" s="144"/>
      <c r="P1407" s="144"/>
      <c r="Q1407" s="144">
        <f t="shared" si="340"/>
        <v>171480</v>
      </c>
      <c r="R1407" s="144">
        <v>171480</v>
      </c>
      <c r="S1407" s="30"/>
      <c r="T1407" s="144"/>
      <c r="U1407" s="144"/>
      <c r="V1407" s="144"/>
      <c r="W1407" s="144"/>
      <c r="X1407" s="144"/>
      <c r="Y1407" s="144"/>
      <c r="Z1407" s="144"/>
      <c r="AA1407" s="144"/>
      <c r="AB1407" s="144"/>
      <c r="AC1407" s="144"/>
      <c r="AD1407" s="144"/>
      <c r="AE1407" s="144"/>
      <c r="AF1407" s="144"/>
      <c r="AG1407" s="324">
        <v>2025</v>
      </c>
      <c r="AH1407" s="128"/>
      <c r="AI1407" s="172"/>
      <c r="AJ1407" s="172"/>
      <c r="AK1407" s="141">
        <f t="shared" si="337"/>
        <v>1338</v>
      </c>
      <c r="AL1407" s="35" t="s">
        <v>153</v>
      </c>
      <c r="AM1407" s="141" t="str">
        <f t="shared" si="338"/>
        <v>1338.</v>
      </c>
      <c r="AN1407" s="147"/>
      <c r="AO1407" s="274"/>
      <c r="AP1407" s="16"/>
    </row>
    <row r="1408" spans="1:42" ht="22.5" customHeight="1" x14ac:dyDescent="0.25">
      <c r="A1408" s="68" t="str">
        <f t="shared" si="342"/>
        <v>1339.</v>
      </c>
      <c r="B1408" s="25">
        <v>2455</v>
      </c>
      <c r="C1408" s="37" t="s">
        <v>88</v>
      </c>
      <c r="D1408" s="25">
        <v>1980</v>
      </c>
      <c r="E1408" s="111" t="s">
        <v>2932</v>
      </c>
      <c r="F1408" s="68" t="s">
        <v>2934</v>
      </c>
      <c r="G1408" s="30">
        <v>2</v>
      </c>
      <c r="H1408" s="30">
        <v>2</v>
      </c>
      <c r="I1408" s="144">
        <v>497.4</v>
      </c>
      <c r="J1408" s="144">
        <v>497.4</v>
      </c>
      <c r="K1408" s="144">
        <v>363.5</v>
      </c>
      <c r="L1408" s="30">
        <v>32</v>
      </c>
      <c r="M1408" s="144">
        <f t="shared" si="339"/>
        <v>375360</v>
      </c>
      <c r="N1408" s="144"/>
      <c r="O1408" s="144"/>
      <c r="P1408" s="144"/>
      <c r="Q1408" s="144">
        <f t="shared" si="340"/>
        <v>375360</v>
      </c>
      <c r="R1408" s="144">
        <v>375360</v>
      </c>
      <c r="S1408" s="30"/>
      <c r="T1408" s="144"/>
      <c r="U1408" s="144"/>
      <c r="V1408" s="144"/>
      <c r="W1408" s="144"/>
      <c r="X1408" s="144"/>
      <c r="Y1408" s="144"/>
      <c r="Z1408" s="144"/>
      <c r="AA1408" s="144"/>
      <c r="AB1408" s="144"/>
      <c r="AC1408" s="144"/>
      <c r="AD1408" s="144"/>
      <c r="AE1408" s="144"/>
      <c r="AF1408" s="144"/>
      <c r="AG1408" s="324">
        <v>2025</v>
      </c>
      <c r="AH1408" s="128"/>
      <c r="AI1408" s="172"/>
      <c r="AJ1408" s="172"/>
      <c r="AK1408" s="141">
        <f t="shared" si="337"/>
        <v>1339</v>
      </c>
      <c r="AL1408" s="35" t="s">
        <v>153</v>
      </c>
      <c r="AM1408" s="141" t="str">
        <f t="shared" si="338"/>
        <v>1339.</v>
      </c>
      <c r="AN1408" s="147"/>
      <c r="AO1408" s="35"/>
      <c r="AP1408" s="16"/>
    </row>
    <row r="1409" spans="1:16382" ht="22.5" customHeight="1" x14ac:dyDescent="0.25">
      <c r="A1409" s="68" t="str">
        <f t="shared" ref="A1409:A1423" si="343">AM1409</f>
        <v>1340.</v>
      </c>
      <c r="B1409" s="25">
        <v>2458</v>
      </c>
      <c r="C1409" s="37" t="s">
        <v>89</v>
      </c>
      <c r="D1409" s="25">
        <v>1976</v>
      </c>
      <c r="E1409" s="111" t="s">
        <v>2932</v>
      </c>
      <c r="F1409" s="68" t="s">
        <v>2934</v>
      </c>
      <c r="G1409" s="30">
        <v>5</v>
      </c>
      <c r="H1409" s="30">
        <v>4</v>
      </c>
      <c r="I1409" s="144">
        <v>3304.7</v>
      </c>
      <c r="J1409" s="144">
        <v>2091.8000000000002</v>
      </c>
      <c r="K1409" s="144">
        <v>2091.8000000000002</v>
      </c>
      <c r="L1409" s="30">
        <v>140</v>
      </c>
      <c r="M1409" s="144">
        <f t="shared" ref="M1409:M1418" si="344">R1409+T1409+V1409+X1409+Z1409+AB1409+AE1409+AF1409</f>
        <v>1689120</v>
      </c>
      <c r="N1409" s="144"/>
      <c r="O1409" s="144"/>
      <c r="P1409" s="144"/>
      <c r="Q1409" s="144">
        <f t="shared" ref="Q1409:Q1418" si="345">M1409</f>
        <v>1689120</v>
      </c>
      <c r="R1409" s="144">
        <v>1689120</v>
      </c>
      <c r="S1409" s="30"/>
      <c r="T1409" s="144"/>
      <c r="U1409" s="144"/>
      <c r="V1409" s="144"/>
      <c r="W1409" s="144"/>
      <c r="X1409" s="144"/>
      <c r="Y1409" s="144"/>
      <c r="Z1409" s="144"/>
      <c r="AA1409" s="144"/>
      <c r="AB1409" s="144"/>
      <c r="AC1409" s="144"/>
      <c r="AD1409" s="144"/>
      <c r="AE1409" s="144"/>
      <c r="AF1409" s="144"/>
      <c r="AG1409" s="324">
        <v>2025</v>
      </c>
      <c r="AH1409" s="128"/>
      <c r="AI1409" s="172"/>
      <c r="AJ1409" s="172"/>
      <c r="AK1409" s="141">
        <f t="shared" si="337"/>
        <v>1340</v>
      </c>
      <c r="AL1409" s="35" t="s">
        <v>153</v>
      </c>
      <c r="AM1409" s="141" t="str">
        <f t="shared" si="338"/>
        <v>1340.</v>
      </c>
      <c r="AN1409" s="147"/>
      <c r="AO1409" s="35"/>
      <c r="AP1409" s="16"/>
    </row>
    <row r="1410" spans="1:16382" ht="22.5" customHeight="1" x14ac:dyDescent="0.25">
      <c r="A1410" s="68" t="str">
        <f t="shared" si="343"/>
        <v>1341.</v>
      </c>
      <c r="B1410" s="25">
        <v>2466</v>
      </c>
      <c r="C1410" s="36" t="s">
        <v>1497</v>
      </c>
      <c r="D1410" s="25">
        <v>2008</v>
      </c>
      <c r="E1410" s="111" t="s">
        <v>2932</v>
      </c>
      <c r="F1410" s="68" t="s">
        <v>2934</v>
      </c>
      <c r="G1410" s="25">
        <v>6</v>
      </c>
      <c r="H1410" s="25">
        <v>2</v>
      </c>
      <c r="I1410" s="144">
        <v>5636.9</v>
      </c>
      <c r="J1410" s="144">
        <v>5536.9</v>
      </c>
      <c r="K1410" s="144">
        <v>5536.9</v>
      </c>
      <c r="L1410" s="30">
        <v>122</v>
      </c>
      <c r="M1410" s="144">
        <f t="shared" si="344"/>
        <v>4256400</v>
      </c>
      <c r="N1410" s="144"/>
      <c r="O1410" s="144"/>
      <c r="P1410" s="144"/>
      <c r="Q1410" s="144">
        <f t="shared" si="345"/>
        <v>4256400</v>
      </c>
      <c r="R1410" s="144"/>
      <c r="S1410" s="30"/>
      <c r="T1410" s="144"/>
      <c r="U1410" s="144">
        <v>1200</v>
      </c>
      <c r="V1410" s="144">
        <f>U1410*3547</f>
        <v>4256400</v>
      </c>
      <c r="W1410" s="144"/>
      <c r="X1410" s="144"/>
      <c r="Y1410" s="144"/>
      <c r="Z1410" s="144"/>
      <c r="AA1410" s="144"/>
      <c r="AB1410" s="144"/>
      <c r="AC1410" s="144"/>
      <c r="AD1410" s="144"/>
      <c r="AE1410" s="144"/>
      <c r="AF1410" s="144"/>
      <c r="AG1410" s="324">
        <v>2025</v>
      </c>
      <c r="AH1410" s="128"/>
      <c r="AI1410" s="172"/>
      <c r="AJ1410" s="172"/>
      <c r="AK1410" s="141">
        <f t="shared" si="337"/>
        <v>1341</v>
      </c>
      <c r="AL1410" s="35" t="s">
        <v>153</v>
      </c>
      <c r="AM1410" s="141" t="str">
        <f t="shared" si="338"/>
        <v>1341.</v>
      </c>
      <c r="AN1410" s="147"/>
      <c r="AO1410" s="274"/>
      <c r="AP1410" s="16"/>
    </row>
    <row r="1411" spans="1:16382" ht="22.5" customHeight="1" x14ac:dyDescent="0.25">
      <c r="A1411" s="68" t="str">
        <f t="shared" si="343"/>
        <v>1342.</v>
      </c>
      <c r="B1411" s="25">
        <v>2467</v>
      </c>
      <c r="C1411" s="36" t="s">
        <v>1498</v>
      </c>
      <c r="D1411" s="25">
        <v>1994</v>
      </c>
      <c r="E1411" s="111" t="s">
        <v>2932</v>
      </c>
      <c r="F1411" s="111" t="s">
        <v>2933</v>
      </c>
      <c r="G1411" s="30">
        <v>5</v>
      </c>
      <c r="H1411" s="30">
        <v>2</v>
      </c>
      <c r="I1411" s="144">
        <v>2202.1999999999998</v>
      </c>
      <c r="J1411" s="144">
        <v>1278.8</v>
      </c>
      <c r="K1411" s="144">
        <v>1278.8</v>
      </c>
      <c r="L1411" s="30">
        <v>84</v>
      </c>
      <c r="M1411" s="144">
        <f t="shared" si="344"/>
        <v>2199140</v>
      </c>
      <c r="N1411" s="144"/>
      <c r="O1411" s="144"/>
      <c r="P1411" s="144"/>
      <c r="Q1411" s="144">
        <f t="shared" si="345"/>
        <v>2199140</v>
      </c>
      <c r="R1411" s="144"/>
      <c r="S1411" s="30"/>
      <c r="T1411" s="144"/>
      <c r="U1411" s="144">
        <v>620</v>
      </c>
      <c r="V1411" s="144">
        <f>U1411*3547</f>
        <v>2199140</v>
      </c>
      <c r="W1411" s="144"/>
      <c r="X1411" s="144"/>
      <c r="Y1411" s="144"/>
      <c r="Z1411" s="144"/>
      <c r="AA1411" s="144"/>
      <c r="AB1411" s="144"/>
      <c r="AC1411" s="144"/>
      <c r="AD1411" s="144"/>
      <c r="AE1411" s="144"/>
      <c r="AF1411" s="144"/>
      <c r="AG1411" s="324">
        <v>2025</v>
      </c>
      <c r="AH1411" s="128"/>
      <c r="AI1411" s="172"/>
      <c r="AJ1411" s="172"/>
      <c r="AK1411" s="141">
        <f t="shared" si="337"/>
        <v>1342</v>
      </c>
      <c r="AL1411" s="35" t="s">
        <v>153</v>
      </c>
      <c r="AM1411" s="141" t="str">
        <f t="shared" si="338"/>
        <v>1342.</v>
      </c>
      <c r="AN1411" s="147"/>
      <c r="AO1411" s="274"/>
      <c r="AP1411" s="16"/>
    </row>
    <row r="1412" spans="1:16382" ht="22.5" customHeight="1" x14ac:dyDescent="0.25">
      <c r="A1412" s="68" t="str">
        <f t="shared" si="343"/>
        <v>1343.</v>
      </c>
      <c r="B1412" s="25">
        <v>2472</v>
      </c>
      <c r="C1412" s="202" t="s">
        <v>530</v>
      </c>
      <c r="D1412" s="25">
        <v>1990</v>
      </c>
      <c r="E1412" s="111" t="s">
        <v>2932</v>
      </c>
      <c r="F1412" s="68" t="s">
        <v>2934</v>
      </c>
      <c r="G1412" s="30">
        <v>4</v>
      </c>
      <c r="H1412" s="30">
        <v>2</v>
      </c>
      <c r="I1412" s="144">
        <v>1737</v>
      </c>
      <c r="J1412" s="144">
        <v>1553</v>
      </c>
      <c r="K1412" s="144">
        <v>864.3</v>
      </c>
      <c r="L1412" s="30">
        <v>70</v>
      </c>
      <c r="M1412" s="144">
        <f t="shared" si="344"/>
        <v>394368</v>
      </c>
      <c r="N1412" s="144"/>
      <c r="O1412" s="144"/>
      <c r="P1412" s="144"/>
      <c r="Q1412" s="144">
        <f t="shared" si="345"/>
        <v>394368</v>
      </c>
      <c r="R1412" s="144">
        <v>394368</v>
      </c>
      <c r="S1412" s="30"/>
      <c r="T1412" s="144"/>
      <c r="U1412" s="144"/>
      <c r="V1412" s="144"/>
      <c r="W1412" s="144"/>
      <c r="X1412" s="144"/>
      <c r="Y1412" s="144"/>
      <c r="Z1412" s="144"/>
      <c r="AA1412" s="144"/>
      <c r="AB1412" s="144"/>
      <c r="AC1412" s="144"/>
      <c r="AD1412" s="144"/>
      <c r="AE1412" s="144"/>
      <c r="AF1412" s="144"/>
      <c r="AG1412" s="324">
        <v>2025</v>
      </c>
      <c r="AH1412" s="128"/>
      <c r="AI1412" s="172"/>
      <c r="AJ1412" s="172"/>
      <c r="AK1412" s="141">
        <f t="shared" si="337"/>
        <v>1343</v>
      </c>
      <c r="AL1412" s="35" t="s">
        <v>153</v>
      </c>
      <c r="AM1412" s="141" t="str">
        <f t="shared" si="338"/>
        <v>1343.</v>
      </c>
      <c r="AN1412" s="147"/>
      <c r="AO1412" s="274"/>
      <c r="AP1412" s="16"/>
    </row>
    <row r="1413" spans="1:16382" ht="22.5" customHeight="1" x14ac:dyDescent="0.25">
      <c r="A1413" s="68" t="str">
        <f t="shared" si="343"/>
        <v>1344.</v>
      </c>
      <c r="B1413" s="25">
        <v>2473</v>
      </c>
      <c r="C1413" s="37" t="s">
        <v>90</v>
      </c>
      <c r="D1413" s="25">
        <v>1992</v>
      </c>
      <c r="E1413" s="111" t="s">
        <v>2932</v>
      </c>
      <c r="F1413" s="68" t="s">
        <v>2934</v>
      </c>
      <c r="G1413" s="30">
        <v>3</v>
      </c>
      <c r="H1413" s="30">
        <v>2</v>
      </c>
      <c r="I1413" s="144">
        <v>1315.9</v>
      </c>
      <c r="J1413" s="144">
        <v>763.2</v>
      </c>
      <c r="K1413" s="144">
        <v>740.5</v>
      </c>
      <c r="L1413" s="30">
        <v>52</v>
      </c>
      <c r="M1413" s="144">
        <f t="shared" si="344"/>
        <v>1176812</v>
      </c>
      <c r="N1413" s="144"/>
      <c r="O1413" s="144"/>
      <c r="P1413" s="144"/>
      <c r="Q1413" s="144">
        <f t="shared" si="345"/>
        <v>1176812</v>
      </c>
      <c r="R1413" s="144">
        <v>1176812</v>
      </c>
      <c r="S1413" s="30"/>
      <c r="T1413" s="144"/>
      <c r="U1413" s="144"/>
      <c r="V1413" s="144"/>
      <c r="W1413" s="144"/>
      <c r="X1413" s="144"/>
      <c r="Y1413" s="144"/>
      <c r="Z1413" s="144"/>
      <c r="AA1413" s="144"/>
      <c r="AB1413" s="144"/>
      <c r="AC1413" s="144"/>
      <c r="AD1413" s="144"/>
      <c r="AE1413" s="144"/>
      <c r="AF1413" s="144"/>
      <c r="AG1413" s="324">
        <v>2025</v>
      </c>
      <c r="AH1413" s="128"/>
      <c r="AI1413" s="172"/>
      <c r="AJ1413" s="172"/>
      <c r="AK1413" s="141">
        <f t="shared" si="337"/>
        <v>1344</v>
      </c>
      <c r="AL1413" s="35" t="s">
        <v>153</v>
      </c>
      <c r="AM1413" s="141" t="str">
        <f t="shared" si="338"/>
        <v>1344.</v>
      </c>
      <c r="AN1413" s="147"/>
      <c r="AO1413" s="35"/>
      <c r="AP1413" s="16"/>
    </row>
    <row r="1414" spans="1:16382" ht="22.5" customHeight="1" x14ac:dyDescent="0.25">
      <c r="A1414" s="68" t="str">
        <f t="shared" si="343"/>
        <v>1345.</v>
      </c>
      <c r="B1414" s="25">
        <v>2475</v>
      </c>
      <c r="C1414" s="37" t="s">
        <v>91</v>
      </c>
      <c r="D1414" s="25">
        <v>1995</v>
      </c>
      <c r="E1414" s="111" t="s">
        <v>2932</v>
      </c>
      <c r="F1414" s="68" t="s">
        <v>2934</v>
      </c>
      <c r="G1414" s="30">
        <v>4</v>
      </c>
      <c r="H1414" s="30">
        <v>4</v>
      </c>
      <c r="I1414" s="144">
        <v>2368.9</v>
      </c>
      <c r="J1414" s="144">
        <v>1373.9</v>
      </c>
      <c r="K1414" s="144">
        <v>1303.3</v>
      </c>
      <c r="L1414" s="30">
        <v>117</v>
      </c>
      <c r="M1414" s="144">
        <f t="shared" si="344"/>
        <v>2542358</v>
      </c>
      <c r="N1414" s="144"/>
      <c r="O1414" s="144"/>
      <c r="P1414" s="144"/>
      <c r="Q1414" s="144">
        <f t="shared" si="345"/>
        <v>2542358</v>
      </c>
      <c r="R1414" s="144">
        <v>2542358</v>
      </c>
      <c r="S1414" s="30"/>
      <c r="T1414" s="144"/>
      <c r="U1414" s="144"/>
      <c r="V1414" s="144"/>
      <c r="W1414" s="144"/>
      <c r="X1414" s="144"/>
      <c r="Y1414" s="144"/>
      <c r="Z1414" s="144"/>
      <c r="AA1414" s="144"/>
      <c r="AB1414" s="144"/>
      <c r="AC1414" s="144"/>
      <c r="AD1414" s="144"/>
      <c r="AE1414" s="144"/>
      <c r="AF1414" s="144"/>
      <c r="AG1414" s="324">
        <v>2025</v>
      </c>
      <c r="AH1414" s="128"/>
      <c r="AI1414" s="172"/>
      <c r="AJ1414" s="172"/>
      <c r="AK1414" s="141">
        <f t="shared" si="337"/>
        <v>1345</v>
      </c>
      <c r="AL1414" s="35" t="s">
        <v>153</v>
      </c>
      <c r="AM1414" s="141" t="str">
        <f t="shared" si="338"/>
        <v>1345.</v>
      </c>
      <c r="AN1414" s="147"/>
      <c r="AO1414" s="35"/>
      <c r="AP1414" s="16"/>
    </row>
    <row r="1415" spans="1:16382" ht="22.5" customHeight="1" x14ac:dyDescent="0.25">
      <c r="A1415" s="68" t="str">
        <f t="shared" si="343"/>
        <v>1346.</v>
      </c>
      <c r="B1415" s="25">
        <v>2491</v>
      </c>
      <c r="C1415" s="36" t="s">
        <v>553</v>
      </c>
      <c r="D1415" s="25">
        <v>1993</v>
      </c>
      <c r="E1415" s="111" t="s">
        <v>2932</v>
      </c>
      <c r="F1415" s="68" t="s">
        <v>2934</v>
      </c>
      <c r="G1415" s="25">
        <v>2</v>
      </c>
      <c r="H1415" s="25">
        <v>3</v>
      </c>
      <c r="I1415" s="144">
        <v>859.1</v>
      </c>
      <c r="J1415" s="144">
        <v>503.9</v>
      </c>
      <c r="K1415" s="144">
        <v>503.9</v>
      </c>
      <c r="L1415" s="30">
        <v>46</v>
      </c>
      <c r="M1415" s="144">
        <f t="shared" si="344"/>
        <v>614652</v>
      </c>
      <c r="N1415" s="144"/>
      <c r="O1415" s="144"/>
      <c r="P1415" s="144"/>
      <c r="Q1415" s="144">
        <f t="shared" si="345"/>
        <v>614652</v>
      </c>
      <c r="R1415" s="144">
        <v>614652</v>
      </c>
      <c r="S1415" s="30"/>
      <c r="T1415" s="144"/>
      <c r="U1415" s="144"/>
      <c r="V1415" s="144"/>
      <c r="W1415" s="144"/>
      <c r="X1415" s="144"/>
      <c r="Y1415" s="144"/>
      <c r="Z1415" s="144"/>
      <c r="AA1415" s="144"/>
      <c r="AB1415" s="144"/>
      <c r="AC1415" s="144"/>
      <c r="AD1415" s="144"/>
      <c r="AE1415" s="144"/>
      <c r="AF1415" s="144"/>
      <c r="AG1415" s="324">
        <v>2025</v>
      </c>
      <c r="AH1415" s="128"/>
      <c r="AI1415" s="172"/>
      <c r="AJ1415" s="172"/>
      <c r="AK1415" s="141">
        <f t="shared" si="337"/>
        <v>1346</v>
      </c>
      <c r="AL1415" s="35" t="s">
        <v>153</v>
      </c>
      <c r="AM1415" s="141" t="str">
        <f t="shared" si="338"/>
        <v>1346.</v>
      </c>
      <c r="AN1415" s="147"/>
      <c r="AO1415" s="274"/>
      <c r="AP1415" s="16"/>
    </row>
    <row r="1416" spans="1:16382" ht="22.5" customHeight="1" x14ac:dyDescent="0.25">
      <c r="A1416" s="68" t="str">
        <f t="shared" si="343"/>
        <v>1347.</v>
      </c>
      <c r="B1416" s="25">
        <v>2540</v>
      </c>
      <c r="C1416" s="36" t="s">
        <v>555</v>
      </c>
      <c r="D1416" s="25">
        <v>1993</v>
      </c>
      <c r="E1416" s="111" t="s">
        <v>2932</v>
      </c>
      <c r="F1416" s="68" t="s">
        <v>2934</v>
      </c>
      <c r="G1416" s="25">
        <v>4</v>
      </c>
      <c r="H1416" s="25">
        <v>2</v>
      </c>
      <c r="I1416" s="144">
        <v>1756</v>
      </c>
      <c r="J1416" s="144">
        <v>1034.5</v>
      </c>
      <c r="K1416" s="144">
        <v>995.6</v>
      </c>
      <c r="L1416" s="30">
        <v>72</v>
      </c>
      <c r="M1416" s="144">
        <f t="shared" si="344"/>
        <v>200775</v>
      </c>
      <c r="N1416" s="144"/>
      <c r="O1416" s="144"/>
      <c r="P1416" s="144"/>
      <c r="Q1416" s="144">
        <f t="shared" si="345"/>
        <v>200775</v>
      </c>
      <c r="R1416" s="144"/>
      <c r="S1416" s="30"/>
      <c r="T1416" s="144"/>
      <c r="U1416" s="144"/>
      <c r="V1416" s="144"/>
      <c r="W1416" s="144"/>
      <c r="X1416" s="144"/>
      <c r="Y1416" s="144"/>
      <c r="Z1416" s="144"/>
      <c r="AA1416" s="144">
        <v>75</v>
      </c>
      <c r="AB1416" s="144">
        <f>AA1416*2677</f>
        <v>200775</v>
      </c>
      <c r="AC1416" s="144"/>
      <c r="AD1416" s="144"/>
      <c r="AE1416" s="144"/>
      <c r="AF1416" s="144"/>
      <c r="AG1416" s="324">
        <v>2025</v>
      </c>
      <c r="AH1416" s="128"/>
      <c r="AI1416" s="172"/>
      <c r="AJ1416" s="172"/>
      <c r="AK1416" s="141">
        <f t="shared" si="337"/>
        <v>1347</v>
      </c>
      <c r="AL1416" s="35" t="s">
        <v>153</v>
      </c>
      <c r="AM1416" s="141" t="str">
        <f t="shared" si="338"/>
        <v>1347.</v>
      </c>
      <c r="AN1416" s="147"/>
      <c r="AO1416" s="274"/>
      <c r="AP1416" s="16"/>
    </row>
    <row r="1417" spans="1:16382" ht="22.5" customHeight="1" x14ac:dyDescent="0.25">
      <c r="A1417" s="68" t="str">
        <f t="shared" si="343"/>
        <v>1348.</v>
      </c>
      <c r="B1417" s="25">
        <v>2542</v>
      </c>
      <c r="C1417" s="36" t="s">
        <v>1508</v>
      </c>
      <c r="D1417" s="25">
        <v>1995</v>
      </c>
      <c r="E1417" s="111" t="s">
        <v>2932</v>
      </c>
      <c r="F1417" s="68" t="s">
        <v>2934</v>
      </c>
      <c r="G1417" s="30">
        <v>2</v>
      </c>
      <c r="H1417" s="30">
        <v>1</v>
      </c>
      <c r="I1417" s="144">
        <v>288.2</v>
      </c>
      <c r="J1417" s="144">
        <v>236</v>
      </c>
      <c r="K1417" s="144">
        <v>236</v>
      </c>
      <c r="L1417" s="30">
        <v>9</v>
      </c>
      <c r="M1417" s="144">
        <f t="shared" si="344"/>
        <v>102796.8</v>
      </c>
      <c r="N1417" s="144"/>
      <c r="O1417" s="144"/>
      <c r="P1417" s="144"/>
      <c r="Q1417" s="144">
        <f t="shared" si="345"/>
        <v>102796.8</v>
      </c>
      <c r="R1417" s="144"/>
      <c r="S1417" s="30"/>
      <c r="T1417" s="144"/>
      <c r="U1417" s="144"/>
      <c r="V1417" s="144"/>
      <c r="W1417" s="144"/>
      <c r="X1417" s="144"/>
      <c r="Y1417" s="144"/>
      <c r="Z1417" s="144"/>
      <c r="AA1417" s="144">
        <v>38.4</v>
      </c>
      <c r="AB1417" s="144">
        <f>AA1417*2677</f>
        <v>102796.8</v>
      </c>
      <c r="AC1417" s="144"/>
      <c r="AD1417" s="144"/>
      <c r="AE1417" s="144"/>
      <c r="AF1417" s="144"/>
      <c r="AG1417" s="324">
        <v>2025</v>
      </c>
      <c r="AH1417" s="128"/>
      <c r="AI1417" s="172"/>
      <c r="AJ1417" s="172"/>
      <c r="AK1417" s="141">
        <f t="shared" si="337"/>
        <v>1348</v>
      </c>
      <c r="AL1417" s="35" t="s">
        <v>153</v>
      </c>
      <c r="AM1417" s="141" t="str">
        <f t="shared" si="338"/>
        <v>1348.</v>
      </c>
      <c r="AN1417" s="147"/>
      <c r="AO1417" s="274"/>
      <c r="AP1417" s="16"/>
    </row>
    <row r="1418" spans="1:16382" ht="22.5" customHeight="1" x14ac:dyDescent="0.25">
      <c r="A1418" s="68" t="str">
        <f t="shared" si="343"/>
        <v>1349.</v>
      </c>
      <c r="B1418" s="25">
        <v>2545</v>
      </c>
      <c r="C1418" s="202" t="s">
        <v>537</v>
      </c>
      <c r="D1418" s="25">
        <v>1978</v>
      </c>
      <c r="E1418" s="111" t="s">
        <v>2932</v>
      </c>
      <c r="F1418" s="68" t="s">
        <v>2934</v>
      </c>
      <c r="G1418" s="30">
        <v>3</v>
      </c>
      <c r="H1418" s="30">
        <v>2</v>
      </c>
      <c r="I1418" s="144">
        <v>1169.2</v>
      </c>
      <c r="J1418" s="144">
        <v>750.6</v>
      </c>
      <c r="K1418" s="144">
        <v>750.6</v>
      </c>
      <c r="L1418" s="30">
        <v>37</v>
      </c>
      <c r="M1418" s="144">
        <f t="shared" si="344"/>
        <v>3520764</v>
      </c>
      <c r="N1418" s="144"/>
      <c r="O1418" s="144"/>
      <c r="P1418" s="144"/>
      <c r="Q1418" s="144">
        <f t="shared" si="345"/>
        <v>3520764</v>
      </c>
      <c r="R1418" s="144"/>
      <c r="S1418" s="30"/>
      <c r="T1418" s="144"/>
      <c r="U1418" s="144">
        <v>468</v>
      </c>
      <c r="V1418" s="144">
        <f>U1418*7523</f>
        <v>3520764</v>
      </c>
      <c r="W1418" s="144"/>
      <c r="X1418" s="144"/>
      <c r="Y1418" s="144"/>
      <c r="Z1418" s="144"/>
      <c r="AA1418" s="144"/>
      <c r="AB1418" s="144"/>
      <c r="AC1418" s="144"/>
      <c r="AD1418" s="144"/>
      <c r="AE1418" s="144"/>
      <c r="AF1418" s="144"/>
      <c r="AG1418" s="324">
        <v>2025</v>
      </c>
      <c r="AH1418" s="128"/>
      <c r="AI1418" s="172"/>
      <c r="AJ1418" s="172"/>
      <c r="AK1418" s="141">
        <f t="shared" si="337"/>
        <v>1349</v>
      </c>
      <c r="AL1418" s="35" t="s">
        <v>153</v>
      </c>
      <c r="AM1418" s="141" t="str">
        <f t="shared" si="338"/>
        <v>1349.</v>
      </c>
      <c r="AN1418" s="147"/>
      <c r="AO1418" s="274"/>
      <c r="AP1418" s="16"/>
    </row>
    <row r="1419" spans="1:16382" ht="22.5" customHeight="1" x14ac:dyDescent="0.25">
      <c r="A1419" s="68" t="str">
        <f>AM1419</f>
        <v>1350.</v>
      </c>
      <c r="B1419" s="25">
        <v>2463</v>
      </c>
      <c r="C1419" s="36" t="s">
        <v>2962</v>
      </c>
      <c r="D1419" s="25">
        <v>1984</v>
      </c>
      <c r="E1419" s="111" t="s">
        <v>2932</v>
      </c>
      <c r="F1419" s="68" t="s">
        <v>2934</v>
      </c>
      <c r="G1419" s="25">
        <v>5</v>
      </c>
      <c r="H1419" s="25">
        <v>3</v>
      </c>
      <c r="I1419" s="144">
        <v>2818.5</v>
      </c>
      <c r="J1419" s="144">
        <v>1718.1</v>
      </c>
      <c r="K1419" s="144">
        <v>1718.1</v>
      </c>
      <c r="L1419" s="30">
        <v>108</v>
      </c>
      <c r="M1419" s="144">
        <f>R1419+T1419+V1419+X1419+Z1419+AB1419+AE1419+AF1419</f>
        <v>242930</v>
      </c>
      <c r="N1419" s="144"/>
      <c r="O1419" s="144"/>
      <c r="P1419" s="144"/>
      <c r="Q1419" s="144">
        <f>M1419</f>
        <v>242930</v>
      </c>
      <c r="R1419" s="144">
        <v>242930</v>
      </c>
      <c r="S1419" s="30"/>
      <c r="T1419" s="144"/>
      <c r="U1419" s="144"/>
      <c r="V1419" s="144"/>
      <c r="W1419" s="144"/>
      <c r="X1419" s="144"/>
      <c r="Y1419" s="144"/>
      <c r="Z1419" s="144"/>
      <c r="AA1419" s="144"/>
      <c r="AB1419" s="144"/>
      <c r="AC1419" s="144"/>
      <c r="AD1419" s="144"/>
      <c r="AE1419" s="144"/>
      <c r="AF1419" s="144"/>
      <c r="AG1419" s="324">
        <v>2025</v>
      </c>
      <c r="AH1419" s="128"/>
      <c r="AI1419" s="172"/>
      <c r="AJ1419" s="172"/>
      <c r="AK1419" s="141">
        <f t="shared" si="337"/>
        <v>1350</v>
      </c>
      <c r="AL1419" s="35" t="s">
        <v>153</v>
      </c>
      <c r="AM1419" s="141" t="str">
        <f t="shared" si="338"/>
        <v>1350.</v>
      </c>
      <c r="AN1419" s="147"/>
      <c r="AO1419" s="274"/>
      <c r="AP1419" s="16"/>
    </row>
    <row r="1420" spans="1:16382" ht="22.5" customHeight="1" x14ac:dyDescent="0.25">
      <c r="A1420" s="68"/>
      <c r="B1420" s="25"/>
      <c r="C1420" s="200" t="s">
        <v>92</v>
      </c>
      <c r="D1420" s="25"/>
      <c r="E1420" s="111"/>
      <c r="F1420" s="111"/>
      <c r="G1420" s="25"/>
      <c r="H1420" s="25"/>
      <c r="I1420" s="142">
        <f>I1421+I1424+I1425</f>
        <v>84446.399999999965</v>
      </c>
      <c r="J1420" s="142">
        <f t="shared" ref="J1420:AB1420" si="346">J1421+J1424+J1425</f>
        <v>71256.800000000003</v>
      </c>
      <c r="K1420" s="142">
        <f t="shared" si="346"/>
        <v>70637.099999999991</v>
      </c>
      <c r="L1420" s="103">
        <f t="shared" si="346"/>
        <v>3272</v>
      </c>
      <c r="M1420" s="142">
        <f t="shared" si="346"/>
        <v>145029642.69</v>
      </c>
      <c r="N1420" s="142"/>
      <c r="O1420" s="142"/>
      <c r="P1420" s="142"/>
      <c r="Q1420" s="142">
        <f t="shared" si="346"/>
        <v>145029642.69</v>
      </c>
      <c r="R1420" s="142">
        <f t="shared" si="346"/>
        <v>37585545.43</v>
      </c>
      <c r="S1420" s="103"/>
      <c r="T1420" s="142"/>
      <c r="U1420" s="142">
        <f t="shared" si="346"/>
        <v>19923.7</v>
      </c>
      <c r="V1420" s="142">
        <f t="shared" si="346"/>
        <v>104929286.86</v>
      </c>
      <c r="W1420" s="142"/>
      <c r="X1420" s="142"/>
      <c r="Y1420" s="142">
        <f t="shared" si="346"/>
        <v>707.54</v>
      </c>
      <c r="Z1420" s="142">
        <f t="shared" si="346"/>
        <v>2322134.4</v>
      </c>
      <c r="AA1420" s="142">
        <f t="shared" si="346"/>
        <v>12.28</v>
      </c>
      <c r="AB1420" s="142">
        <f t="shared" si="346"/>
        <v>192676</v>
      </c>
      <c r="AC1420" s="142"/>
      <c r="AD1420" s="142"/>
      <c r="AE1420" s="142"/>
      <c r="AF1420" s="142"/>
      <c r="AG1420" s="162"/>
      <c r="AH1420" s="128"/>
      <c r="AI1420" s="132"/>
      <c r="AJ1420" s="132"/>
      <c r="AN1420" s="147"/>
      <c r="AO1420" s="35"/>
      <c r="AP1420" s="16"/>
    </row>
    <row r="1421" spans="1:16382" ht="22.5" customHeight="1" x14ac:dyDescent="0.25">
      <c r="A1421" s="68"/>
      <c r="B1421" s="25"/>
      <c r="C1421" s="200" t="s">
        <v>1190</v>
      </c>
      <c r="D1421" s="25"/>
      <c r="E1421" s="111"/>
      <c r="F1421" s="111"/>
      <c r="G1421" s="25"/>
      <c r="H1421" s="25"/>
      <c r="I1421" s="142">
        <f>SUM(I1422:I1423)</f>
        <v>5022.8999999999996</v>
      </c>
      <c r="J1421" s="142">
        <f t="shared" ref="J1421:R1421" si="347">SUM(J1422:J1423)</f>
        <v>4129.5</v>
      </c>
      <c r="K1421" s="142">
        <f t="shared" si="347"/>
        <v>4129.5</v>
      </c>
      <c r="L1421" s="103">
        <f t="shared" si="347"/>
        <v>182</v>
      </c>
      <c r="M1421" s="142">
        <f t="shared" si="347"/>
        <v>1837530</v>
      </c>
      <c r="N1421" s="142"/>
      <c r="O1421" s="142"/>
      <c r="P1421" s="142"/>
      <c r="Q1421" s="142">
        <f t="shared" si="347"/>
        <v>1837530</v>
      </c>
      <c r="R1421" s="142">
        <f t="shared" si="347"/>
        <v>1837530</v>
      </c>
      <c r="S1421" s="103"/>
      <c r="T1421" s="142"/>
      <c r="U1421" s="142"/>
      <c r="V1421" s="142"/>
      <c r="W1421" s="142"/>
      <c r="X1421" s="142"/>
      <c r="Y1421" s="142"/>
      <c r="Z1421" s="142"/>
      <c r="AA1421" s="142"/>
      <c r="AB1421" s="142"/>
      <c r="AC1421" s="142"/>
      <c r="AD1421" s="142"/>
      <c r="AE1421" s="142"/>
      <c r="AF1421" s="142"/>
      <c r="AG1421" s="162"/>
      <c r="AH1421" s="128"/>
      <c r="AI1421" s="132"/>
      <c r="AJ1421" s="132"/>
      <c r="AN1421" s="147"/>
      <c r="AO1421" s="35"/>
      <c r="AP1421" s="16"/>
    </row>
    <row r="1422" spans="1:16382" ht="22.5" customHeight="1" x14ac:dyDescent="0.25">
      <c r="A1422" s="68" t="str">
        <f t="shared" si="343"/>
        <v>1351.</v>
      </c>
      <c r="B1422" s="68">
        <v>2627</v>
      </c>
      <c r="C1422" s="137" t="s">
        <v>3048</v>
      </c>
      <c r="D1422" s="68">
        <v>1974</v>
      </c>
      <c r="E1422" s="111" t="s">
        <v>2932</v>
      </c>
      <c r="F1422" s="111" t="s">
        <v>2934</v>
      </c>
      <c r="G1422" s="25">
        <v>5</v>
      </c>
      <c r="H1422" s="25">
        <v>4</v>
      </c>
      <c r="I1422" s="144">
        <v>3759.7</v>
      </c>
      <c r="J1422" s="144">
        <v>3449.7</v>
      </c>
      <c r="K1422" s="144">
        <v>3449.7</v>
      </c>
      <c r="L1422" s="30">
        <v>130</v>
      </c>
      <c r="M1422" s="144">
        <f>R1422+T1422+V1422+X1422+Z1422+AB1422+AE1422+AF1422</f>
        <v>660718</v>
      </c>
      <c r="N1422" s="144"/>
      <c r="O1422" s="144"/>
      <c r="P1422" s="144"/>
      <c r="Q1422" s="144">
        <f>M1422</f>
        <v>660718</v>
      </c>
      <c r="R1422" s="144">
        <v>660718</v>
      </c>
      <c r="S1422" s="30"/>
      <c r="T1422" s="144"/>
      <c r="U1422" s="144"/>
      <c r="V1422" s="144"/>
      <c r="W1422" s="144"/>
      <c r="X1422" s="144"/>
      <c r="Y1422" s="144"/>
      <c r="Z1422" s="144"/>
      <c r="AA1422" s="144"/>
      <c r="AB1422" s="144"/>
      <c r="AC1422" s="144"/>
      <c r="AD1422" s="144"/>
      <c r="AE1422" s="144"/>
      <c r="AF1422" s="190"/>
      <c r="AG1422" s="324">
        <v>2025</v>
      </c>
      <c r="AH1422" s="195"/>
      <c r="AI1422" s="196"/>
      <c r="AJ1422" s="196"/>
      <c r="AK1422" s="141">
        <f t="shared" si="337"/>
        <v>1351</v>
      </c>
      <c r="AL1422" s="35" t="s">
        <v>153</v>
      </c>
      <c r="AM1422" s="141" t="str">
        <f t="shared" si="338"/>
        <v>1351.</v>
      </c>
      <c r="AN1422" s="147"/>
      <c r="AO1422" s="276"/>
      <c r="AP1422" s="16"/>
      <c r="AQ1422" s="14"/>
      <c r="AR1422" s="14"/>
      <c r="AS1422" s="14"/>
      <c r="AT1422" s="14"/>
      <c r="AU1422" s="14"/>
      <c r="AV1422" s="14"/>
      <c r="AW1422" s="14"/>
      <c r="AX1422" s="14"/>
      <c r="AY1422" s="14"/>
      <c r="AZ1422" s="14"/>
      <c r="BA1422" s="14"/>
      <c r="BB1422" s="14"/>
      <c r="BC1422" s="14"/>
      <c r="BD1422" s="14"/>
      <c r="BE1422" s="14"/>
      <c r="BF1422" s="14"/>
      <c r="BG1422" s="14"/>
      <c r="BH1422" s="14"/>
      <c r="BI1422" s="14"/>
      <c r="BJ1422" s="14"/>
      <c r="BK1422" s="14"/>
      <c r="BL1422" s="14"/>
      <c r="BM1422" s="14"/>
      <c r="BN1422" s="14"/>
      <c r="BO1422" s="14"/>
      <c r="BP1422" s="14"/>
      <c r="BQ1422" s="14"/>
      <c r="BR1422" s="14"/>
      <c r="BS1422" s="14"/>
      <c r="BT1422" s="14"/>
      <c r="BU1422" s="14"/>
      <c r="BV1422" s="14"/>
      <c r="BW1422" s="14"/>
      <c r="BX1422" s="14"/>
      <c r="BY1422" s="14"/>
      <c r="BZ1422" s="14"/>
      <c r="CA1422" s="14"/>
      <c r="CB1422" s="14"/>
      <c r="CC1422" s="14"/>
      <c r="CD1422" s="14"/>
      <c r="CE1422" s="14"/>
      <c r="CF1422" s="14"/>
      <c r="CG1422" s="14"/>
      <c r="CH1422" s="14"/>
      <c r="CI1422" s="14"/>
      <c r="CJ1422" s="14"/>
      <c r="CK1422" s="14"/>
      <c r="CL1422" s="14"/>
      <c r="CM1422" s="14"/>
      <c r="CN1422" s="14"/>
      <c r="CO1422" s="14"/>
      <c r="CP1422" s="14"/>
      <c r="CQ1422" s="14"/>
      <c r="CR1422" s="14"/>
      <c r="CS1422" s="14"/>
      <c r="CT1422" s="14"/>
      <c r="CU1422" s="14"/>
      <c r="CV1422" s="14"/>
      <c r="CW1422" s="14"/>
      <c r="CX1422" s="14"/>
      <c r="CY1422" s="14"/>
      <c r="CZ1422" s="14"/>
      <c r="DA1422" s="14"/>
      <c r="DB1422" s="14"/>
      <c r="DC1422" s="14"/>
      <c r="DD1422" s="14"/>
      <c r="DE1422" s="14"/>
      <c r="DF1422" s="14"/>
      <c r="DG1422" s="14"/>
      <c r="DH1422" s="14"/>
      <c r="DI1422" s="14"/>
      <c r="DJ1422" s="14"/>
      <c r="DK1422" s="14"/>
      <c r="DL1422" s="14"/>
      <c r="DM1422" s="14"/>
      <c r="DN1422" s="14"/>
      <c r="DO1422" s="14"/>
      <c r="DP1422" s="14"/>
      <c r="DQ1422" s="14"/>
      <c r="DR1422" s="14"/>
      <c r="DS1422" s="14"/>
      <c r="DT1422" s="14"/>
      <c r="DU1422" s="14"/>
      <c r="DV1422" s="14"/>
      <c r="DW1422" s="14"/>
      <c r="DX1422" s="14"/>
      <c r="DY1422" s="14"/>
      <c r="DZ1422" s="14"/>
      <c r="EA1422" s="14"/>
      <c r="EB1422" s="14"/>
      <c r="EC1422" s="14"/>
      <c r="ED1422" s="14"/>
      <c r="EE1422" s="14"/>
      <c r="EF1422" s="14"/>
      <c r="EG1422" s="14"/>
      <c r="EH1422" s="14"/>
      <c r="EI1422" s="14"/>
      <c r="EJ1422" s="14"/>
      <c r="EK1422" s="14"/>
      <c r="EL1422" s="14"/>
      <c r="EM1422" s="14"/>
      <c r="EN1422" s="14"/>
      <c r="EO1422" s="14"/>
      <c r="EP1422" s="14"/>
      <c r="EQ1422" s="14"/>
      <c r="ER1422" s="14"/>
      <c r="ES1422" s="14"/>
      <c r="ET1422" s="14"/>
      <c r="EU1422" s="14"/>
      <c r="EV1422" s="14"/>
      <c r="EW1422" s="14"/>
      <c r="EX1422" s="14"/>
      <c r="EY1422" s="14"/>
      <c r="EZ1422" s="14"/>
      <c r="FA1422" s="14"/>
      <c r="FB1422" s="14"/>
      <c r="FC1422" s="14"/>
      <c r="FD1422" s="14"/>
      <c r="FE1422" s="14"/>
      <c r="FF1422" s="14"/>
      <c r="FG1422" s="14"/>
      <c r="FH1422" s="14"/>
      <c r="FI1422" s="14"/>
      <c r="FJ1422" s="14"/>
      <c r="FK1422" s="14"/>
      <c r="FL1422" s="14"/>
      <c r="FM1422" s="14"/>
      <c r="FN1422" s="14"/>
      <c r="FO1422" s="14"/>
      <c r="FP1422" s="14"/>
      <c r="FQ1422" s="14"/>
      <c r="FR1422" s="14"/>
      <c r="FS1422" s="14"/>
      <c r="FT1422" s="14"/>
      <c r="FU1422" s="14"/>
      <c r="FV1422" s="14"/>
      <c r="FW1422" s="14"/>
      <c r="FX1422" s="14"/>
      <c r="FY1422" s="14"/>
      <c r="FZ1422" s="14"/>
      <c r="GA1422" s="14"/>
      <c r="GB1422" s="14"/>
      <c r="GC1422" s="14"/>
      <c r="GD1422" s="14"/>
      <c r="GE1422" s="14"/>
      <c r="GF1422" s="14"/>
      <c r="GG1422" s="14"/>
      <c r="GH1422" s="14"/>
      <c r="GI1422" s="14"/>
      <c r="GJ1422" s="14"/>
      <c r="GK1422" s="14"/>
      <c r="GL1422" s="14"/>
      <c r="GM1422" s="14"/>
      <c r="GN1422" s="14"/>
      <c r="GO1422" s="14"/>
      <c r="GP1422" s="14"/>
      <c r="GQ1422" s="14"/>
      <c r="GR1422" s="14"/>
      <c r="GS1422" s="14"/>
      <c r="GT1422" s="14"/>
      <c r="GU1422" s="14"/>
      <c r="GV1422" s="14"/>
      <c r="GW1422" s="14"/>
      <c r="GX1422" s="14"/>
      <c r="GY1422" s="14"/>
      <c r="GZ1422" s="14"/>
      <c r="HA1422" s="14"/>
      <c r="HB1422" s="14"/>
      <c r="HC1422" s="14"/>
      <c r="HD1422" s="14"/>
      <c r="HE1422" s="14"/>
      <c r="HF1422" s="14"/>
      <c r="HG1422" s="14"/>
      <c r="HH1422" s="14"/>
      <c r="HI1422" s="14"/>
      <c r="HJ1422" s="14"/>
      <c r="HK1422" s="14"/>
      <c r="HL1422" s="14"/>
      <c r="HM1422" s="14"/>
      <c r="HN1422" s="14"/>
      <c r="HO1422" s="14"/>
      <c r="HP1422" s="14"/>
      <c r="HQ1422" s="14"/>
      <c r="HR1422" s="14"/>
      <c r="HS1422" s="14"/>
      <c r="HT1422" s="14"/>
      <c r="HU1422" s="14"/>
      <c r="HV1422" s="14"/>
      <c r="HW1422" s="14"/>
      <c r="HX1422" s="14"/>
      <c r="HY1422" s="14"/>
      <c r="HZ1422" s="14"/>
      <c r="IA1422" s="14"/>
      <c r="IB1422" s="14"/>
      <c r="IC1422" s="14"/>
      <c r="ID1422" s="14"/>
      <c r="IE1422" s="14"/>
      <c r="IF1422" s="14"/>
      <c r="IG1422" s="14"/>
      <c r="IH1422" s="14"/>
      <c r="II1422" s="14"/>
      <c r="IJ1422" s="14"/>
      <c r="IK1422" s="14"/>
      <c r="IL1422" s="14"/>
      <c r="IM1422" s="14"/>
      <c r="IN1422" s="14"/>
      <c r="IO1422" s="14"/>
      <c r="IP1422" s="14"/>
      <c r="IQ1422" s="14"/>
      <c r="IR1422" s="14"/>
      <c r="IS1422" s="14"/>
      <c r="IT1422" s="14"/>
      <c r="IU1422" s="14"/>
      <c r="IV1422" s="14"/>
      <c r="IW1422" s="14"/>
      <c r="IX1422" s="14"/>
      <c r="IY1422" s="14"/>
      <c r="IZ1422" s="14"/>
      <c r="JA1422" s="14"/>
      <c r="JB1422" s="14"/>
      <c r="JC1422" s="14"/>
      <c r="JD1422" s="14"/>
      <c r="JE1422" s="14"/>
      <c r="JF1422" s="14"/>
      <c r="JG1422" s="14"/>
      <c r="JH1422" s="14"/>
      <c r="JI1422" s="14"/>
      <c r="JJ1422" s="14"/>
      <c r="JK1422" s="14"/>
      <c r="JL1422" s="14"/>
      <c r="JM1422" s="14"/>
      <c r="JN1422" s="14"/>
      <c r="JO1422" s="14"/>
      <c r="JP1422" s="14"/>
      <c r="JQ1422" s="14"/>
      <c r="JR1422" s="14"/>
      <c r="JS1422" s="14"/>
      <c r="JT1422" s="14"/>
      <c r="JU1422" s="14"/>
      <c r="JV1422" s="14"/>
      <c r="JW1422" s="14"/>
      <c r="JX1422" s="14"/>
      <c r="JY1422" s="14"/>
      <c r="JZ1422" s="14"/>
      <c r="KA1422" s="14"/>
      <c r="KB1422" s="14"/>
      <c r="KC1422" s="14"/>
      <c r="KD1422" s="14"/>
      <c r="KE1422" s="14"/>
      <c r="KF1422" s="14"/>
      <c r="KG1422" s="14"/>
      <c r="KH1422" s="14"/>
      <c r="KI1422" s="14"/>
      <c r="KJ1422" s="14"/>
      <c r="KK1422" s="14"/>
      <c r="KL1422" s="14"/>
      <c r="KM1422" s="14"/>
      <c r="KN1422" s="14"/>
      <c r="KO1422" s="14"/>
      <c r="KP1422" s="14"/>
      <c r="KQ1422" s="14"/>
      <c r="KR1422" s="14"/>
      <c r="KS1422" s="14"/>
      <c r="KT1422" s="14"/>
      <c r="KU1422" s="14"/>
      <c r="KV1422" s="14"/>
      <c r="KW1422" s="14"/>
      <c r="KX1422" s="14"/>
      <c r="KY1422" s="14"/>
      <c r="KZ1422" s="14"/>
      <c r="LA1422" s="14"/>
      <c r="LB1422" s="14"/>
      <c r="LC1422" s="14"/>
      <c r="LD1422" s="14"/>
      <c r="LE1422" s="14"/>
      <c r="LF1422" s="14"/>
      <c r="LG1422" s="14"/>
      <c r="LH1422" s="14"/>
      <c r="LI1422" s="14"/>
      <c r="LJ1422" s="14"/>
      <c r="LK1422" s="14"/>
      <c r="LL1422" s="14"/>
      <c r="LM1422" s="14"/>
      <c r="LN1422" s="14"/>
      <c r="LO1422" s="14"/>
      <c r="LP1422" s="14"/>
      <c r="LQ1422" s="14"/>
      <c r="LR1422" s="14"/>
      <c r="LS1422" s="14"/>
      <c r="LT1422" s="14"/>
      <c r="LU1422" s="14"/>
      <c r="LV1422" s="14"/>
      <c r="LW1422" s="14"/>
      <c r="LX1422" s="14"/>
      <c r="LY1422" s="14"/>
      <c r="LZ1422" s="14"/>
      <c r="MA1422" s="14"/>
      <c r="MB1422" s="14"/>
      <c r="MC1422" s="14"/>
      <c r="MD1422" s="14"/>
      <c r="ME1422" s="14"/>
      <c r="MF1422" s="14"/>
      <c r="MG1422" s="14"/>
      <c r="MH1422" s="14"/>
      <c r="MI1422" s="14"/>
      <c r="MJ1422" s="14"/>
      <c r="MK1422" s="14"/>
      <c r="ML1422" s="14"/>
      <c r="MM1422" s="14"/>
      <c r="MN1422" s="14"/>
      <c r="MO1422" s="14"/>
      <c r="MP1422" s="14"/>
      <c r="MQ1422" s="14"/>
      <c r="MR1422" s="14"/>
      <c r="MS1422" s="14"/>
      <c r="MT1422" s="14"/>
      <c r="MU1422" s="14"/>
      <c r="MV1422" s="14"/>
      <c r="MW1422" s="14"/>
      <c r="MX1422" s="14"/>
      <c r="MY1422" s="14"/>
      <c r="MZ1422" s="14"/>
      <c r="NA1422" s="14"/>
      <c r="NB1422" s="14"/>
      <c r="NC1422" s="14"/>
      <c r="ND1422" s="14"/>
      <c r="NE1422" s="14"/>
      <c r="NF1422" s="14"/>
      <c r="NG1422" s="14"/>
      <c r="NH1422" s="14"/>
      <c r="NI1422" s="14"/>
      <c r="NJ1422" s="14"/>
      <c r="NK1422" s="14"/>
      <c r="NL1422" s="14"/>
      <c r="NM1422" s="14"/>
      <c r="NN1422" s="14"/>
      <c r="NO1422" s="14"/>
      <c r="NP1422" s="14"/>
      <c r="NQ1422" s="14"/>
      <c r="NR1422" s="14"/>
      <c r="NS1422" s="14"/>
      <c r="NT1422" s="14"/>
      <c r="NU1422" s="14"/>
      <c r="NV1422" s="14"/>
      <c r="NW1422" s="14"/>
      <c r="NX1422" s="14"/>
      <c r="NY1422" s="14"/>
      <c r="NZ1422" s="14"/>
      <c r="OA1422" s="14"/>
      <c r="OB1422" s="14"/>
      <c r="OC1422" s="14"/>
      <c r="OD1422" s="14"/>
      <c r="OE1422" s="14"/>
      <c r="OF1422" s="14"/>
      <c r="OG1422" s="14"/>
      <c r="OH1422" s="14"/>
      <c r="OI1422" s="14"/>
      <c r="OJ1422" s="14"/>
      <c r="OK1422" s="14"/>
      <c r="OL1422" s="14"/>
      <c r="OM1422" s="14"/>
      <c r="ON1422" s="14"/>
      <c r="OO1422" s="14"/>
      <c r="OP1422" s="14"/>
      <c r="OQ1422" s="14"/>
      <c r="OR1422" s="14"/>
      <c r="OS1422" s="14"/>
      <c r="OT1422" s="14"/>
      <c r="OU1422" s="14"/>
      <c r="OV1422" s="14"/>
      <c r="OW1422" s="14"/>
      <c r="OX1422" s="14"/>
      <c r="OY1422" s="14"/>
      <c r="OZ1422" s="14"/>
      <c r="PA1422" s="14"/>
      <c r="PB1422" s="14"/>
      <c r="PC1422" s="14"/>
      <c r="PD1422" s="14"/>
      <c r="PE1422" s="14"/>
      <c r="PF1422" s="14"/>
      <c r="PG1422" s="14"/>
      <c r="PH1422" s="14"/>
      <c r="PI1422" s="14"/>
      <c r="PJ1422" s="14"/>
      <c r="PK1422" s="14"/>
      <c r="PL1422" s="14"/>
      <c r="PM1422" s="14"/>
      <c r="PN1422" s="14"/>
      <c r="PO1422" s="14"/>
      <c r="PP1422" s="14"/>
      <c r="PQ1422" s="14"/>
      <c r="PR1422" s="14"/>
      <c r="PS1422" s="14"/>
      <c r="PT1422" s="14"/>
      <c r="PU1422" s="14"/>
      <c r="PV1422" s="14"/>
      <c r="PW1422" s="14"/>
      <c r="PX1422" s="14"/>
      <c r="PY1422" s="14"/>
      <c r="PZ1422" s="14"/>
      <c r="QA1422" s="14"/>
      <c r="QB1422" s="14"/>
      <c r="QC1422" s="14"/>
      <c r="QD1422" s="14"/>
      <c r="QE1422" s="14"/>
      <c r="QF1422" s="14"/>
      <c r="QG1422" s="14"/>
      <c r="QH1422" s="14"/>
      <c r="QI1422" s="14"/>
      <c r="QJ1422" s="14"/>
      <c r="QK1422" s="14"/>
      <c r="QL1422" s="14"/>
      <c r="QM1422" s="14"/>
      <c r="QN1422" s="14"/>
      <c r="QO1422" s="14"/>
      <c r="QP1422" s="14"/>
      <c r="QQ1422" s="14"/>
      <c r="QR1422" s="14"/>
      <c r="QS1422" s="14"/>
      <c r="QT1422" s="14"/>
      <c r="QU1422" s="14"/>
      <c r="QV1422" s="14"/>
      <c r="QW1422" s="14"/>
      <c r="QX1422" s="14"/>
      <c r="QY1422" s="14"/>
      <c r="QZ1422" s="14"/>
      <c r="RA1422" s="14"/>
      <c r="RB1422" s="14"/>
      <c r="RC1422" s="14"/>
      <c r="RD1422" s="14"/>
      <c r="RE1422" s="14"/>
      <c r="RF1422" s="14"/>
      <c r="RG1422" s="14"/>
      <c r="RH1422" s="14"/>
      <c r="RI1422" s="14"/>
      <c r="RJ1422" s="14"/>
      <c r="RK1422" s="14"/>
      <c r="RL1422" s="14"/>
      <c r="RM1422" s="14"/>
      <c r="RN1422" s="14"/>
      <c r="RO1422" s="14"/>
      <c r="RP1422" s="14"/>
      <c r="RQ1422" s="14"/>
      <c r="RR1422" s="14"/>
      <c r="RS1422" s="14"/>
      <c r="RT1422" s="14"/>
      <c r="RU1422" s="14"/>
      <c r="RV1422" s="14"/>
      <c r="RW1422" s="14"/>
      <c r="RX1422" s="14"/>
      <c r="RY1422" s="14"/>
      <c r="RZ1422" s="14"/>
      <c r="SA1422" s="14"/>
      <c r="SB1422" s="14"/>
      <c r="SC1422" s="14"/>
      <c r="SD1422" s="14"/>
      <c r="SE1422" s="14"/>
      <c r="SF1422" s="14"/>
      <c r="SG1422" s="14"/>
      <c r="SH1422" s="14"/>
      <c r="SI1422" s="14"/>
      <c r="SJ1422" s="14"/>
      <c r="SK1422" s="14"/>
      <c r="SL1422" s="14"/>
      <c r="SM1422" s="14"/>
      <c r="SN1422" s="14"/>
      <c r="SO1422" s="14"/>
      <c r="SP1422" s="14"/>
      <c r="SQ1422" s="14"/>
      <c r="SR1422" s="14"/>
      <c r="SS1422" s="14"/>
      <c r="ST1422" s="14"/>
      <c r="SU1422" s="14"/>
      <c r="SV1422" s="14"/>
      <c r="SW1422" s="14"/>
      <c r="SX1422" s="14"/>
      <c r="SY1422" s="14"/>
      <c r="SZ1422" s="14"/>
      <c r="TA1422" s="14"/>
      <c r="TB1422" s="14"/>
      <c r="TC1422" s="14"/>
      <c r="TD1422" s="14"/>
      <c r="TE1422" s="14"/>
      <c r="TF1422" s="14"/>
      <c r="TG1422" s="14"/>
      <c r="TH1422" s="14"/>
      <c r="TI1422" s="14"/>
      <c r="TJ1422" s="14"/>
      <c r="TK1422" s="14"/>
      <c r="TL1422" s="14"/>
      <c r="TM1422" s="14"/>
      <c r="TN1422" s="14"/>
      <c r="TO1422" s="14"/>
      <c r="TP1422" s="14"/>
      <c r="TQ1422" s="14"/>
      <c r="TR1422" s="14"/>
      <c r="TS1422" s="14"/>
      <c r="TT1422" s="14"/>
      <c r="TU1422" s="14"/>
      <c r="TV1422" s="14"/>
      <c r="TW1422" s="14"/>
      <c r="TX1422" s="14"/>
      <c r="TY1422" s="14"/>
      <c r="TZ1422" s="14"/>
      <c r="UA1422" s="14"/>
      <c r="UB1422" s="14"/>
      <c r="UC1422" s="14"/>
      <c r="UD1422" s="14"/>
      <c r="UE1422" s="14"/>
      <c r="UF1422" s="14"/>
      <c r="UG1422" s="14"/>
      <c r="UH1422" s="14"/>
      <c r="UI1422" s="14"/>
      <c r="UJ1422" s="14"/>
      <c r="UK1422" s="14"/>
      <c r="UL1422" s="14"/>
      <c r="UM1422" s="14"/>
      <c r="UN1422" s="14"/>
      <c r="UO1422" s="14"/>
      <c r="UP1422" s="14"/>
      <c r="UQ1422" s="14"/>
      <c r="UR1422" s="14"/>
      <c r="US1422" s="14"/>
      <c r="UT1422" s="14"/>
      <c r="UU1422" s="14"/>
      <c r="UV1422" s="14"/>
      <c r="UW1422" s="14"/>
      <c r="UX1422" s="14"/>
      <c r="UY1422" s="14"/>
      <c r="UZ1422" s="14"/>
      <c r="VA1422" s="14"/>
      <c r="VB1422" s="14"/>
      <c r="VC1422" s="14"/>
      <c r="VD1422" s="14"/>
      <c r="VE1422" s="14"/>
      <c r="VF1422" s="14"/>
      <c r="VG1422" s="14"/>
      <c r="VH1422" s="14"/>
      <c r="VI1422" s="14"/>
      <c r="VJ1422" s="14"/>
      <c r="VK1422" s="14"/>
      <c r="VL1422" s="14"/>
      <c r="VM1422" s="14"/>
      <c r="VN1422" s="14"/>
      <c r="VO1422" s="14"/>
      <c r="VP1422" s="14"/>
      <c r="VQ1422" s="14"/>
      <c r="VR1422" s="14"/>
      <c r="VS1422" s="14"/>
      <c r="VT1422" s="14"/>
      <c r="VU1422" s="14"/>
      <c r="VV1422" s="14"/>
      <c r="VW1422" s="14"/>
      <c r="VX1422" s="14"/>
      <c r="VY1422" s="14"/>
      <c r="VZ1422" s="14"/>
      <c r="WA1422" s="14"/>
      <c r="WB1422" s="14"/>
      <c r="WC1422" s="14"/>
      <c r="WD1422" s="14"/>
      <c r="WE1422" s="14"/>
      <c r="WF1422" s="14"/>
      <c r="WG1422" s="14"/>
      <c r="WH1422" s="14"/>
      <c r="WI1422" s="14"/>
      <c r="WJ1422" s="14"/>
      <c r="WK1422" s="14"/>
      <c r="WL1422" s="14"/>
      <c r="WM1422" s="14"/>
      <c r="WN1422" s="14"/>
      <c r="WO1422" s="14"/>
      <c r="WP1422" s="14"/>
      <c r="WQ1422" s="14"/>
      <c r="WR1422" s="14"/>
      <c r="WS1422" s="14"/>
      <c r="WT1422" s="14"/>
      <c r="WU1422" s="14"/>
      <c r="WV1422" s="14"/>
      <c r="WW1422" s="14"/>
      <c r="WX1422" s="14"/>
      <c r="WY1422" s="14"/>
      <c r="WZ1422" s="14"/>
      <c r="XA1422" s="14"/>
      <c r="XB1422" s="14"/>
      <c r="XC1422" s="14"/>
      <c r="XD1422" s="14"/>
      <c r="XE1422" s="14"/>
      <c r="XF1422" s="14"/>
      <c r="XG1422" s="14"/>
      <c r="XH1422" s="14"/>
      <c r="XI1422" s="14"/>
      <c r="XJ1422" s="14"/>
      <c r="XK1422" s="14"/>
      <c r="XL1422" s="14"/>
      <c r="XM1422" s="14"/>
      <c r="XN1422" s="14"/>
      <c r="XO1422" s="14"/>
      <c r="XP1422" s="14"/>
      <c r="XQ1422" s="14"/>
      <c r="XR1422" s="14"/>
      <c r="XS1422" s="14"/>
      <c r="XT1422" s="14"/>
      <c r="XU1422" s="14"/>
      <c r="XV1422" s="14"/>
      <c r="XW1422" s="14"/>
      <c r="XX1422" s="14"/>
      <c r="XY1422" s="14"/>
      <c r="XZ1422" s="14"/>
      <c r="YA1422" s="14"/>
      <c r="YB1422" s="14"/>
      <c r="YC1422" s="14"/>
      <c r="YD1422" s="14"/>
      <c r="YE1422" s="14"/>
      <c r="YF1422" s="14"/>
      <c r="YG1422" s="14"/>
      <c r="YH1422" s="14"/>
      <c r="YI1422" s="14"/>
      <c r="YJ1422" s="14"/>
      <c r="YK1422" s="14"/>
      <c r="YL1422" s="14"/>
      <c r="YM1422" s="14"/>
      <c r="YN1422" s="14"/>
      <c r="YO1422" s="14"/>
      <c r="YP1422" s="14"/>
      <c r="YQ1422" s="14"/>
      <c r="YR1422" s="14"/>
      <c r="YS1422" s="14"/>
      <c r="YT1422" s="14"/>
      <c r="YU1422" s="14"/>
      <c r="YV1422" s="14"/>
      <c r="YW1422" s="14"/>
      <c r="YX1422" s="14"/>
      <c r="YY1422" s="14"/>
      <c r="YZ1422" s="14"/>
      <c r="ZA1422" s="14"/>
      <c r="ZB1422" s="14"/>
      <c r="ZC1422" s="14"/>
      <c r="ZD1422" s="14"/>
      <c r="ZE1422" s="14"/>
      <c r="ZF1422" s="14"/>
      <c r="ZG1422" s="14"/>
      <c r="ZH1422" s="14"/>
      <c r="ZI1422" s="14"/>
      <c r="ZJ1422" s="14"/>
      <c r="ZK1422" s="14"/>
      <c r="ZL1422" s="14"/>
      <c r="ZM1422" s="14"/>
      <c r="ZN1422" s="14"/>
      <c r="ZO1422" s="14"/>
      <c r="ZP1422" s="14"/>
      <c r="ZQ1422" s="14"/>
      <c r="ZR1422" s="14"/>
      <c r="ZS1422" s="14"/>
      <c r="ZT1422" s="14"/>
      <c r="ZU1422" s="14"/>
      <c r="ZV1422" s="14"/>
      <c r="ZW1422" s="14"/>
      <c r="ZX1422" s="14"/>
      <c r="ZY1422" s="14"/>
      <c r="ZZ1422" s="14"/>
      <c r="AAA1422" s="14"/>
      <c r="AAB1422" s="14"/>
      <c r="AAC1422" s="14"/>
      <c r="AAD1422" s="14"/>
      <c r="AAE1422" s="14"/>
      <c r="AAF1422" s="14"/>
      <c r="AAG1422" s="14"/>
      <c r="AAH1422" s="14"/>
      <c r="AAI1422" s="14"/>
      <c r="AAJ1422" s="14"/>
      <c r="AAK1422" s="14"/>
      <c r="AAL1422" s="14"/>
      <c r="AAM1422" s="14"/>
      <c r="AAN1422" s="14"/>
      <c r="AAO1422" s="14"/>
      <c r="AAP1422" s="14"/>
      <c r="AAQ1422" s="14"/>
      <c r="AAR1422" s="14"/>
      <c r="AAS1422" s="14"/>
      <c r="AAT1422" s="14"/>
      <c r="AAU1422" s="14"/>
      <c r="AAV1422" s="14"/>
      <c r="AAW1422" s="14"/>
      <c r="AAX1422" s="14"/>
      <c r="AAY1422" s="14"/>
      <c r="AAZ1422" s="14"/>
      <c r="ABA1422" s="14"/>
      <c r="ABB1422" s="14"/>
      <c r="ABC1422" s="14"/>
      <c r="ABD1422" s="14"/>
      <c r="ABE1422" s="14"/>
      <c r="ABF1422" s="14"/>
      <c r="ABG1422" s="14"/>
      <c r="ABH1422" s="14"/>
      <c r="ABI1422" s="14"/>
      <c r="ABJ1422" s="14"/>
      <c r="ABK1422" s="14"/>
      <c r="ABL1422" s="14"/>
      <c r="ABM1422" s="14"/>
      <c r="ABN1422" s="14"/>
      <c r="ABO1422" s="14"/>
      <c r="ABP1422" s="14"/>
      <c r="ABQ1422" s="14"/>
      <c r="ABR1422" s="14"/>
      <c r="ABS1422" s="14"/>
      <c r="ABT1422" s="14"/>
      <c r="ABU1422" s="14"/>
      <c r="ABV1422" s="14"/>
      <c r="ABW1422" s="14"/>
      <c r="ABX1422" s="14"/>
      <c r="ABY1422" s="14"/>
      <c r="ABZ1422" s="14"/>
      <c r="ACA1422" s="14"/>
      <c r="ACB1422" s="14"/>
      <c r="ACC1422" s="14"/>
      <c r="ACD1422" s="14"/>
      <c r="ACE1422" s="14"/>
      <c r="ACF1422" s="14"/>
      <c r="ACG1422" s="14"/>
      <c r="ACH1422" s="14"/>
      <c r="ACI1422" s="14"/>
      <c r="ACJ1422" s="14"/>
      <c r="ACK1422" s="14"/>
      <c r="ACL1422" s="14"/>
      <c r="ACM1422" s="14"/>
      <c r="ACN1422" s="14"/>
      <c r="ACO1422" s="14"/>
      <c r="ACP1422" s="14"/>
      <c r="ACQ1422" s="14"/>
      <c r="ACR1422" s="14"/>
      <c r="ACS1422" s="14"/>
      <c r="ACT1422" s="14"/>
      <c r="ACU1422" s="14"/>
      <c r="ACV1422" s="14"/>
      <c r="ACW1422" s="14"/>
      <c r="ACX1422" s="14"/>
      <c r="ACY1422" s="14"/>
      <c r="ACZ1422" s="14"/>
      <c r="ADA1422" s="14"/>
      <c r="ADB1422" s="14"/>
      <c r="ADC1422" s="14"/>
      <c r="ADD1422" s="14"/>
      <c r="ADE1422" s="14"/>
      <c r="ADF1422" s="14"/>
      <c r="ADG1422" s="14"/>
      <c r="ADH1422" s="14"/>
      <c r="ADI1422" s="14"/>
      <c r="ADJ1422" s="14"/>
      <c r="ADK1422" s="14"/>
      <c r="ADL1422" s="14"/>
      <c r="ADM1422" s="14"/>
      <c r="ADN1422" s="14"/>
      <c r="ADO1422" s="14"/>
      <c r="ADP1422" s="14"/>
      <c r="ADQ1422" s="14"/>
      <c r="ADR1422" s="14"/>
      <c r="ADS1422" s="14"/>
      <c r="ADT1422" s="14"/>
      <c r="ADU1422" s="14"/>
      <c r="ADV1422" s="14"/>
      <c r="ADW1422" s="14"/>
      <c r="ADX1422" s="14"/>
      <c r="ADY1422" s="14"/>
      <c r="ADZ1422" s="14"/>
      <c r="AEA1422" s="14"/>
      <c r="AEB1422" s="14"/>
      <c r="AEC1422" s="14"/>
      <c r="AED1422" s="14"/>
      <c r="AEE1422" s="14"/>
      <c r="AEF1422" s="14"/>
      <c r="AEG1422" s="14"/>
      <c r="AEH1422" s="14"/>
      <c r="AEI1422" s="14"/>
      <c r="AEJ1422" s="14"/>
      <c r="AEK1422" s="14"/>
      <c r="AEL1422" s="14"/>
      <c r="AEM1422" s="14"/>
      <c r="AEN1422" s="14"/>
      <c r="AEO1422" s="14"/>
      <c r="AEP1422" s="14"/>
      <c r="AEQ1422" s="14"/>
      <c r="AER1422" s="14"/>
      <c r="AES1422" s="14"/>
      <c r="AET1422" s="14"/>
      <c r="AEU1422" s="14"/>
      <c r="AEV1422" s="14"/>
      <c r="AEW1422" s="14"/>
      <c r="AEX1422" s="14"/>
      <c r="AEY1422" s="14"/>
      <c r="AEZ1422" s="14"/>
      <c r="AFA1422" s="14"/>
      <c r="AFB1422" s="14"/>
      <c r="AFC1422" s="14"/>
      <c r="AFD1422" s="14"/>
      <c r="AFE1422" s="14"/>
      <c r="AFF1422" s="14"/>
      <c r="AFG1422" s="14"/>
      <c r="AFH1422" s="14"/>
      <c r="AFI1422" s="14"/>
      <c r="AFJ1422" s="14"/>
      <c r="AFK1422" s="14"/>
      <c r="AFL1422" s="14"/>
      <c r="AFM1422" s="14"/>
      <c r="AFN1422" s="14"/>
      <c r="AFO1422" s="14"/>
      <c r="AFP1422" s="14"/>
      <c r="AFQ1422" s="14"/>
      <c r="AFR1422" s="14"/>
      <c r="AFS1422" s="14"/>
      <c r="AFT1422" s="14"/>
      <c r="AFU1422" s="14"/>
      <c r="AFV1422" s="14"/>
      <c r="AFW1422" s="14"/>
      <c r="AFX1422" s="14"/>
      <c r="AFY1422" s="14"/>
      <c r="AFZ1422" s="14"/>
      <c r="AGA1422" s="14"/>
      <c r="AGB1422" s="14"/>
      <c r="AGC1422" s="14"/>
      <c r="AGD1422" s="14"/>
      <c r="AGE1422" s="14"/>
      <c r="AGF1422" s="14"/>
      <c r="AGG1422" s="14"/>
      <c r="AGH1422" s="14"/>
      <c r="AGI1422" s="14"/>
      <c r="AGJ1422" s="14"/>
      <c r="AGK1422" s="14"/>
      <c r="AGL1422" s="14"/>
      <c r="AGM1422" s="14"/>
      <c r="AGN1422" s="14"/>
      <c r="AGO1422" s="14"/>
      <c r="AGP1422" s="14"/>
      <c r="AGQ1422" s="14"/>
      <c r="AGR1422" s="14"/>
      <c r="AGS1422" s="14"/>
      <c r="AGT1422" s="14"/>
      <c r="AGU1422" s="14"/>
      <c r="AGV1422" s="14"/>
      <c r="AGW1422" s="14"/>
      <c r="AGX1422" s="14"/>
      <c r="AGY1422" s="14"/>
      <c r="AGZ1422" s="14"/>
      <c r="AHA1422" s="14"/>
      <c r="AHB1422" s="14"/>
      <c r="AHC1422" s="14"/>
      <c r="AHD1422" s="14"/>
      <c r="AHE1422" s="14"/>
      <c r="AHF1422" s="14"/>
      <c r="AHG1422" s="14"/>
      <c r="AHH1422" s="14"/>
      <c r="AHI1422" s="14"/>
      <c r="AHJ1422" s="14"/>
      <c r="AHK1422" s="14"/>
      <c r="AHL1422" s="14"/>
      <c r="AHM1422" s="14"/>
      <c r="AHN1422" s="14"/>
      <c r="AHO1422" s="14"/>
      <c r="AHP1422" s="14"/>
      <c r="AHQ1422" s="14"/>
      <c r="AHR1422" s="14"/>
      <c r="AHS1422" s="14"/>
      <c r="AHT1422" s="14"/>
      <c r="AHU1422" s="14"/>
      <c r="AHV1422" s="14"/>
      <c r="AHW1422" s="14"/>
      <c r="AHX1422" s="14"/>
      <c r="AHY1422" s="14"/>
      <c r="AHZ1422" s="14"/>
      <c r="AIA1422" s="14"/>
      <c r="AIB1422" s="14"/>
      <c r="AIC1422" s="14"/>
      <c r="AID1422" s="14"/>
      <c r="AIE1422" s="14"/>
      <c r="AIF1422" s="14"/>
      <c r="AIG1422" s="14"/>
      <c r="AIH1422" s="14"/>
      <c r="AII1422" s="14"/>
      <c r="AIJ1422" s="14"/>
      <c r="AIK1422" s="14"/>
      <c r="AIL1422" s="14"/>
      <c r="AIM1422" s="14"/>
      <c r="AIN1422" s="14"/>
      <c r="AIO1422" s="14"/>
      <c r="AIP1422" s="14"/>
      <c r="AIQ1422" s="14"/>
      <c r="AIR1422" s="14"/>
      <c r="AIS1422" s="14"/>
      <c r="AIT1422" s="14"/>
      <c r="AIU1422" s="14"/>
      <c r="AIV1422" s="14"/>
      <c r="AIW1422" s="14"/>
      <c r="AIX1422" s="14"/>
      <c r="AIY1422" s="14"/>
      <c r="AIZ1422" s="14"/>
      <c r="AJA1422" s="14"/>
      <c r="AJB1422" s="14"/>
      <c r="AJC1422" s="14"/>
      <c r="AJD1422" s="14"/>
      <c r="AJE1422" s="14"/>
      <c r="AJF1422" s="14"/>
      <c r="AJG1422" s="14"/>
      <c r="AJH1422" s="14"/>
      <c r="AJI1422" s="14"/>
      <c r="AJJ1422" s="14"/>
      <c r="AJK1422" s="14"/>
      <c r="AJL1422" s="14"/>
      <c r="AJM1422" s="14"/>
      <c r="AJN1422" s="14"/>
      <c r="AJO1422" s="14"/>
      <c r="AJP1422" s="14"/>
      <c r="AJQ1422" s="14"/>
      <c r="AJR1422" s="14"/>
      <c r="AJS1422" s="14"/>
      <c r="AJT1422" s="14"/>
      <c r="AJU1422" s="14"/>
      <c r="AJV1422" s="14"/>
      <c r="AJW1422" s="14"/>
      <c r="AJX1422" s="14"/>
      <c r="AJY1422" s="14"/>
      <c r="AJZ1422" s="14"/>
      <c r="AKA1422" s="14"/>
      <c r="AKB1422" s="14"/>
      <c r="AKC1422" s="14"/>
      <c r="AKD1422" s="14"/>
      <c r="AKE1422" s="14"/>
      <c r="AKF1422" s="14"/>
      <c r="AKG1422" s="14"/>
      <c r="AKH1422" s="14"/>
      <c r="AKI1422" s="14"/>
      <c r="AKJ1422" s="14"/>
      <c r="AKK1422" s="14"/>
      <c r="AKL1422" s="14"/>
      <c r="AKM1422" s="14"/>
      <c r="AKN1422" s="14"/>
      <c r="AKO1422" s="14"/>
      <c r="AKP1422" s="14"/>
      <c r="AKQ1422" s="14"/>
      <c r="AKR1422" s="14"/>
      <c r="AKS1422" s="14"/>
      <c r="AKT1422" s="14"/>
      <c r="AKU1422" s="14"/>
      <c r="AKV1422" s="14"/>
      <c r="AKW1422" s="14"/>
      <c r="AKX1422" s="14"/>
      <c r="AKY1422" s="14"/>
      <c r="AKZ1422" s="14"/>
      <c r="ALA1422" s="14"/>
      <c r="ALB1422" s="14"/>
      <c r="ALC1422" s="14"/>
      <c r="ALD1422" s="14"/>
      <c r="ALE1422" s="14"/>
      <c r="ALF1422" s="14"/>
      <c r="ALG1422" s="14"/>
      <c r="ALH1422" s="14"/>
      <c r="ALI1422" s="14"/>
      <c r="ALJ1422" s="14"/>
      <c r="ALK1422" s="14"/>
      <c r="ALL1422" s="14"/>
      <c r="ALM1422" s="14"/>
      <c r="ALN1422" s="14"/>
      <c r="ALO1422" s="14"/>
      <c r="ALP1422" s="14"/>
      <c r="ALQ1422" s="14"/>
      <c r="ALR1422" s="14"/>
      <c r="ALS1422" s="14"/>
      <c r="ALT1422" s="14"/>
      <c r="ALU1422" s="14"/>
      <c r="ALV1422" s="14"/>
      <c r="ALW1422" s="14"/>
      <c r="ALX1422" s="14"/>
      <c r="ALY1422" s="14"/>
      <c r="ALZ1422" s="14"/>
      <c r="AMA1422" s="14"/>
      <c r="AMB1422" s="14"/>
      <c r="AMC1422" s="14"/>
      <c r="AMD1422" s="14"/>
      <c r="AME1422" s="14"/>
      <c r="AMF1422" s="14"/>
      <c r="AMG1422" s="14"/>
      <c r="AMH1422" s="14"/>
      <c r="AMI1422" s="14"/>
      <c r="AMJ1422" s="14"/>
      <c r="AMK1422" s="14"/>
      <c r="AML1422" s="14"/>
      <c r="AMM1422" s="14"/>
      <c r="AMN1422" s="14"/>
      <c r="AMO1422" s="14"/>
      <c r="AMP1422" s="14"/>
      <c r="AMQ1422" s="14"/>
      <c r="AMR1422" s="14"/>
      <c r="AMS1422" s="14"/>
      <c r="AMT1422" s="14"/>
      <c r="AMU1422" s="14"/>
      <c r="AMV1422" s="14"/>
      <c r="AMW1422" s="14"/>
      <c r="AMX1422" s="14"/>
      <c r="AMY1422" s="14"/>
      <c r="AMZ1422" s="14"/>
      <c r="ANA1422" s="14"/>
      <c r="ANB1422" s="14"/>
      <c r="ANC1422" s="14"/>
      <c r="AND1422" s="14"/>
      <c r="ANE1422" s="14"/>
      <c r="ANF1422" s="14"/>
      <c r="ANG1422" s="14"/>
      <c r="ANH1422" s="14"/>
      <c r="ANI1422" s="14"/>
      <c r="ANJ1422" s="14"/>
      <c r="ANK1422" s="14"/>
      <c r="ANL1422" s="14"/>
      <c r="ANM1422" s="14"/>
      <c r="ANN1422" s="14"/>
      <c r="ANO1422" s="14"/>
      <c r="ANP1422" s="14"/>
      <c r="ANQ1422" s="14"/>
      <c r="ANR1422" s="14"/>
      <c r="ANS1422" s="14"/>
      <c r="ANT1422" s="14"/>
      <c r="ANU1422" s="14"/>
      <c r="ANV1422" s="14"/>
      <c r="ANW1422" s="14"/>
      <c r="ANX1422" s="14"/>
      <c r="ANY1422" s="14"/>
      <c r="ANZ1422" s="14"/>
      <c r="AOA1422" s="14"/>
      <c r="AOB1422" s="14"/>
      <c r="AOC1422" s="14"/>
      <c r="AOD1422" s="14"/>
      <c r="AOE1422" s="14"/>
      <c r="AOF1422" s="14"/>
      <c r="AOG1422" s="14"/>
      <c r="AOH1422" s="14"/>
      <c r="AOI1422" s="14"/>
      <c r="AOJ1422" s="14"/>
      <c r="AOK1422" s="14"/>
      <c r="AOL1422" s="14"/>
      <c r="AOM1422" s="14"/>
      <c r="AON1422" s="14"/>
      <c r="AOO1422" s="14"/>
      <c r="AOP1422" s="14"/>
      <c r="AOQ1422" s="14"/>
      <c r="AOR1422" s="14"/>
      <c r="AOS1422" s="14"/>
      <c r="AOT1422" s="14"/>
      <c r="AOU1422" s="14"/>
      <c r="AOV1422" s="14"/>
      <c r="AOW1422" s="14"/>
      <c r="AOX1422" s="14"/>
      <c r="AOY1422" s="14"/>
      <c r="AOZ1422" s="14"/>
      <c r="APA1422" s="14"/>
      <c r="APB1422" s="14"/>
      <c r="APC1422" s="14"/>
      <c r="APD1422" s="14"/>
      <c r="APE1422" s="14"/>
      <c r="APF1422" s="14"/>
      <c r="APG1422" s="14"/>
      <c r="APH1422" s="14"/>
      <c r="API1422" s="14"/>
      <c r="APJ1422" s="14"/>
      <c r="APK1422" s="14"/>
      <c r="APL1422" s="14"/>
      <c r="APM1422" s="14"/>
      <c r="APN1422" s="14"/>
      <c r="APO1422" s="14"/>
      <c r="APP1422" s="14"/>
      <c r="APQ1422" s="14"/>
      <c r="APR1422" s="14"/>
      <c r="APS1422" s="14"/>
      <c r="APT1422" s="14"/>
      <c r="APU1422" s="14"/>
      <c r="APV1422" s="14"/>
      <c r="APW1422" s="14"/>
      <c r="APX1422" s="14"/>
      <c r="APY1422" s="14"/>
      <c r="APZ1422" s="14"/>
      <c r="AQA1422" s="14"/>
      <c r="AQB1422" s="14"/>
      <c r="AQC1422" s="14"/>
      <c r="AQD1422" s="14"/>
      <c r="AQE1422" s="14"/>
      <c r="AQF1422" s="14"/>
      <c r="AQG1422" s="14"/>
      <c r="AQH1422" s="14"/>
      <c r="AQI1422" s="14"/>
      <c r="AQJ1422" s="14"/>
      <c r="AQK1422" s="14"/>
      <c r="AQL1422" s="14"/>
      <c r="AQM1422" s="14"/>
      <c r="AQN1422" s="14"/>
      <c r="AQO1422" s="14"/>
      <c r="AQP1422" s="14"/>
      <c r="AQQ1422" s="14"/>
      <c r="AQR1422" s="14"/>
      <c r="AQS1422" s="14"/>
      <c r="AQT1422" s="14"/>
      <c r="AQU1422" s="14"/>
      <c r="AQV1422" s="14"/>
      <c r="AQW1422" s="14"/>
      <c r="AQX1422" s="14"/>
      <c r="AQY1422" s="14"/>
      <c r="AQZ1422" s="14"/>
      <c r="ARA1422" s="14"/>
      <c r="ARB1422" s="14"/>
      <c r="ARC1422" s="14"/>
      <c r="ARD1422" s="14"/>
      <c r="ARE1422" s="14"/>
      <c r="ARF1422" s="14"/>
      <c r="ARG1422" s="14"/>
      <c r="ARH1422" s="14"/>
      <c r="ARI1422" s="14"/>
      <c r="ARJ1422" s="14"/>
      <c r="ARK1422" s="14"/>
      <c r="ARL1422" s="14"/>
      <c r="ARM1422" s="14"/>
      <c r="ARN1422" s="14"/>
      <c r="ARO1422" s="14"/>
      <c r="ARP1422" s="14"/>
      <c r="ARQ1422" s="14"/>
      <c r="ARR1422" s="14"/>
      <c r="ARS1422" s="14"/>
      <c r="ART1422" s="14"/>
      <c r="ARU1422" s="14"/>
      <c r="ARV1422" s="14"/>
      <c r="ARW1422" s="14"/>
      <c r="ARX1422" s="14"/>
      <c r="ARY1422" s="14"/>
      <c r="ARZ1422" s="14"/>
      <c r="ASA1422" s="14"/>
      <c r="ASB1422" s="14"/>
      <c r="ASC1422" s="14"/>
      <c r="ASD1422" s="14"/>
      <c r="ASE1422" s="14"/>
      <c r="ASF1422" s="14"/>
      <c r="ASG1422" s="14"/>
      <c r="ASH1422" s="14"/>
      <c r="ASI1422" s="14"/>
      <c r="ASJ1422" s="14"/>
      <c r="ASK1422" s="14"/>
      <c r="ASL1422" s="14"/>
      <c r="ASM1422" s="14"/>
      <c r="ASN1422" s="14"/>
      <c r="ASO1422" s="14"/>
      <c r="ASP1422" s="14"/>
      <c r="ASQ1422" s="14"/>
      <c r="ASR1422" s="14"/>
      <c r="ASS1422" s="14"/>
      <c r="AST1422" s="14"/>
      <c r="ASU1422" s="14"/>
      <c r="ASV1422" s="14"/>
      <c r="ASW1422" s="14"/>
      <c r="ASX1422" s="14"/>
      <c r="ASY1422" s="14"/>
      <c r="ASZ1422" s="14"/>
      <c r="ATA1422" s="14"/>
      <c r="ATB1422" s="14"/>
      <c r="ATC1422" s="14"/>
      <c r="ATD1422" s="14"/>
      <c r="ATE1422" s="14"/>
      <c r="ATF1422" s="14"/>
      <c r="ATG1422" s="14"/>
      <c r="ATH1422" s="14"/>
      <c r="ATI1422" s="14"/>
      <c r="ATJ1422" s="14"/>
      <c r="ATK1422" s="14"/>
      <c r="ATL1422" s="14"/>
      <c r="ATM1422" s="14"/>
      <c r="ATN1422" s="14"/>
      <c r="ATO1422" s="14"/>
      <c r="ATP1422" s="14"/>
      <c r="ATQ1422" s="14"/>
      <c r="ATR1422" s="14"/>
      <c r="ATS1422" s="14"/>
      <c r="ATT1422" s="14"/>
      <c r="ATU1422" s="14"/>
      <c r="ATV1422" s="14"/>
      <c r="ATW1422" s="14"/>
      <c r="ATX1422" s="14"/>
      <c r="ATY1422" s="14"/>
      <c r="ATZ1422" s="14"/>
      <c r="AUA1422" s="14"/>
      <c r="AUB1422" s="14"/>
      <c r="AUC1422" s="14"/>
      <c r="AUD1422" s="14"/>
      <c r="AUE1422" s="14"/>
      <c r="AUF1422" s="14"/>
      <c r="AUG1422" s="14"/>
      <c r="AUH1422" s="14"/>
      <c r="AUI1422" s="14"/>
      <c r="AUJ1422" s="14"/>
      <c r="AUK1422" s="14"/>
      <c r="AUL1422" s="14"/>
      <c r="AUM1422" s="14"/>
      <c r="AUN1422" s="14"/>
      <c r="AUO1422" s="14"/>
      <c r="AUP1422" s="14"/>
      <c r="AUQ1422" s="14"/>
      <c r="AUR1422" s="14"/>
      <c r="AUS1422" s="14"/>
      <c r="AUT1422" s="14"/>
      <c r="AUU1422" s="14"/>
      <c r="AUV1422" s="14"/>
      <c r="AUW1422" s="14"/>
      <c r="AUX1422" s="14"/>
      <c r="AUY1422" s="14"/>
      <c r="AUZ1422" s="14"/>
      <c r="AVA1422" s="14"/>
      <c r="AVB1422" s="14"/>
      <c r="AVC1422" s="14"/>
      <c r="AVD1422" s="14"/>
      <c r="AVE1422" s="14"/>
      <c r="AVF1422" s="14"/>
      <c r="AVG1422" s="14"/>
      <c r="AVH1422" s="14"/>
      <c r="AVI1422" s="14"/>
      <c r="AVJ1422" s="14"/>
      <c r="AVK1422" s="14"/>
      <c r="AVL1422" s="14"/>
      <c r="AVM1422" s="14"/>
      <c r="AVN1422" s="14"/>
      <c r="AVO1422" s="14"/>
      <c r="AVP1422" s="14"/>
      <c r="AVQ1422" s="14"/>
      <c r="AVR1422" s="14"/>
      <c r="AVS1422" s="14"/>
      <c r="AVT1422" s="14"/>
      <c r="AVU1422" s="14"/>
      <c r="AVV1422" s="14"/>
      <c r="AVW1422" s="14"/>
      <c r="AVX1422" s="14"/>
      <c r="AVY1422" s="14"/>
      <c r="AVZ1422" s="14"/>
      <c r="AWA1422" s="14"/>
      <c r="AWB1422" s="14"/>
      <c r="AWC1422" s="14"/>
      <c r="AWD1422" s="14"/>
      <c r="AWE1422" s="14"/>
      <c r="AWF1422" s="14"/>
      <c r="AWG1422" s="14"/>
      <c r="AWH1422" s="14"/>
      <c r="AWI1422" s="14"/>
      <c r="AWJ1422" s="14"/>
      <c r="AWK1422" s="14"/>
      <c r="AWL1422" s="14"/>
      <c r="AWM1422" s="14"/>
      <c r="AWN1422" s="14"/>
      <c r="AWO1422" s="14"/>
      <c r="AWP1422" s="14"/>
      <c r="AWQ1422" s="14"/>
      <c r="AWR1422" s="14"/>
      <c r="AWS1422" s="14"/>
      <c r="AWT1422" s="14"/>
      <c r="AWU1422" s="14"/>
      <c r="AWV1422" s="14"/>
      <c r="AWW1422" s="14"/>
      <c r="AWX1422" s="14"/>
      <c r="AWY1422" s="14"/>
      <c r="AWZ1422" s="14"/>
      <c r="AXA1422" s="14"/>
      <c r="AXB1422" s="14"/>
      <c r="AXC1422" s="14"/>
      <c r="AXD1422" s="14"/>
      <c r="AXE1422" s="14"/>
      <c r="AXF1422" s="14"/>
      <c r="AXG1422" s="14"/>
      <c r="AXH1422" s="14"/>
      <c r="AXI1422" s="14"/>
      <c r="AXJ1422" s="14"/>
      <c r="AXK1422" s="14"/>
      <c r="AXL1422" s="14"/>
      <c r="AXM1422" s="14"/>
      <c r="AXN1422" s="14"/>
      <c r="AXO1422" s="14"/>
      <c r="AXP1422" s="14"/>
      <c r="AXQ1422" s="14"/>
      <c r="AXR1422" s="14"/>
      <c r="AXS1422" s="14"/>
      <c r="AXT1422" s="14"/>
      <c r="AXU1422" s="14"/>
      <c r="AXV1422" s="14"/>
      <c r="AXW1422" s="14"/>
      <c r="AXX1422" s="14"/>
      <c r="AXY1422" s="14"/>
      <c r="AXZ1422" s="14"/>
      <c r="AYA1422" s="14"/>
      <c r="AYB1422" s="14"/>
      <c r="AYC1422" s="14"/>
      <c r="AYD1422" s="14"/>
      <c r="AYE1422" s="14"/>
      <c r="AYF1422" s="14"/>
      <c r="AYG1422" s="14"/>
      <c r="AYH1422" s="14"/>
      <c r="AYI1422" s="14"/>
      <c r="AYJ1422" s="14"/>
      <c r="AYK1422" s="14"/>
      <c r="AYL1422" s="14"/>
      <c r="AYM1422" s="14"/>
      <c r="AYN1422" s="14"/>
      <c r="AYO1422" s="14"/>
      <c r="AYP1422" s="14"/>
      <c r="AYQ1422" s="14"/>
      <c r="AYR1422" s="14"/>
      <c r="AYS1422" s="14"/>
      <c r="AYT1422" s="14"/>
      <c r="AYU1422" s="14"/>
      <c r="AYV1422" s="14"/>
      <c r="AYW1422" s="14"/>
      <c r="AYX1422" s="14"/>
      <c r="AYY1422" s="14"/>
      <c r="AYZ1422" s="14"/>
      <c r="AZA1422" s="14"/>
      <c r="AZB1422" s="14"/>
      <c r="AZC1422" s="14"/>
      <c r="AZD1422" s="14"/>
      <c r="AZE1422" s="14"/>
      <c r="AZF1422" s="14"/>
      <c r="AZG1422" s="14"/>
      <c r="AZH1422" s="14"/>
      <c r="AZI1422" s="14"/>
      <c r="AZJ1422" s="14"/>
      <c r="AZK1422" s="14"/>
      <c r="AZL1422" s="14"/>
      <c r="AZM1422" s="14"/>
      <c r="AZN1422" s="14"/>
      <c r="AZO1422" s="14"/>
      <c r="AZP1422" s="14"/>
      <c r="AZQ1422" s="14"/>
      <c r="AZR1422" s="14"/>
      <c r="AZS1422" s="14"/>
      <c r="AZT1422" s="14"/>
      <c r="AZU1422" s="14"/>
      <c r="AZV1422" s="14"/>
      <c r="AZW1422" s="14"/>
      <c r="AZX1422" s="14"/>
      <c r="AZY1422" s="14"/>
      <c r="AZZ1422" s="14"/>
      <c r="BAA1422" s="14"/>
      <c r="BAB1422" s="14"/>
      <c r="BAC1422" s="14"/>
      <c r="BAD1422" s="14"/>
      <c r="BAE1422" s="14"/>
      <c r="BAF1422" s="14"/>
      <c r="BAG1422" s="14"/>
      <c r="BAH1422" s="14"/>
      <c r="BAI1422" s="14"/>
      <c r="BAJ1422" s="14"/>
      <c r="BAK1422" s="14"/>
      <c r="BAL1422" s="14"/>
      <c r="BAM1422" s="14"/>
      <c r="BAN1422" s="14"/>
      <c r="BAO1422" s="14"/>
      <c r="BAP1422" s="14"/>
      <c r="BAQ1422" s="14"/>
      <c r="BAR1422" s="14"/>
      <c r="BAS1422" s="14"/>
      <c r="BAT1422" s="14"/>
      <c r="BAU1422" s="14"/>
      <c r="BAV1422" s="14"/>
      <c r="BAW1422" s="14"/>
      <c r="BAX1422" s="14"/>
      <c r="BAY1422" s="14"/>
      <c r="BAZ1422" s="14"/>
      <c r="BBA1422" s="14"/>
      <c r="BBB1422" s="14"/>
      <c r="BBC1422" s="14"/>
      <c r="BBD1422" s="14"/>
      <c r="BBE1422" s="14"/>
      <c r="BBF1422" s="14"/>
      <c r="BBG1422" s="14"/>
      <c r="BBH1422" s="14"/>
      <c r="BBI1422" s="14"/>
      <c r="BBJ1422" s="14"/>
      <c r="BBK1422" s="14"/>
      <c r="BBL1422" s="14"/>
      <c r="BBM1422" s="14"/>
      <c r="BBN1422" s="14"/>
      <c r="BBO1422" s="14"/>
      <c r="BBP1422" s="14"/>
      <c r="BBQ1422" s="14"/>
      <c r="BBR1422" s="14"/>
      <c r="BBS1422" s="14"/>
      <c r="BBT1422" s="14"/>
      <c r="BBU1422" s="14"/>
      <c r="BBV1422" s="14"/>
      <c r="BBW1422" s="14"/>
      <c r="BBX1422" s="14"/>
      <c r="BBY1422" s="14"/>
      <c r="BBZ1422" s="14"/>
      <c r="BCA1422" s="14"/>
      <c r="BCB1422" s="14"/>
      <c r="BCC1422" s="14"/>
      <c r="BCD1422" s="14"/>
      <c r="BCE1422" s="14"/>
      <c r="BCF1422" s="14"/>
      <c r="BCG1422" s="14"/>
      <c r="BCH1422" s="14"/>
      <c r="BCI1422" s="14"/>
      <c r="BCJ1422" s="14"/>
      <c r="BCK1422" s="14"/>
      <c r="BCL1422" s="14"/>
      <c r="BCM1422" s="14"/>
      <c r="BCN1422" s="14"/>
      <c r="BCO1422" s="14"/>
      <c r="BCP1422" s="14"/>
      <c r="BCQ1422" s="14"/>
      <c r="BCR1422" s="14"/>
      <c r="BCS1422" s="14"/>
      <c r="BCT1422" s="14"/>
      <c r="BCU1422" s="14"/>
      <c r="BCV1422" s="14"/>
      <c r="BCW1422" s="14"/>
      <c r="BCX1422" s="14"/>
      <c r="BCY1422" s="14"/>
      <c r="BCZ1422" s="14"/>
      <c r="BDA1422" s="14"/>
      <c r="BDB1422" s="14"/>
      <c r="BDC1422" s="14"/>
      <c r="BDD1422" s="14"/>
      <c r="BDE1422" s="14"/>
      <c r="BDF1422" s="14"/>
      <c r="BDG1422" s="14"/>
      <c r="BDH1422" s="14"/>
      <c r="BDI1422" s="14"/>
      <c r="BDJ1422" s="14"/>
      <c r="BDK1422" s="14"/>
      <c r="BDL1422" s="14"/>
      <c r="BDM1422" s="14"/>
      <c r="BDN1422" s="14"/>
      <c r="BDO1422" s="14"/>
      <c r="BDP1422" s="14"/>
      <c r="BDQ1422" s="14"/>
      <c r="BDR1422" s="14"/>
      <c r="BDS1422" s="14"/>
      <c r="BDT1422" s="14"/>
      <c r="BDU1422" s="14"/>
      <c r="BDV1422" s="14"/>
      <c r="BDW1422" s="14"/>
      <c r="BDX1422" s="14"/>
      <c r="BDY1422" s="14"/>
      <c r="BDZ1422" s="14"/>
      <c r="BEA1422" s="14"/>
      <c r="BEB1422" s="14"/>
      <c r="BEC1422" s="14"/>
      <c r="BED1422" s="14"/>
      <c r="BEE1422" s="14"/>
      <c r="BEF1422" s="14"/>
      <c r="BEG1422" s="14"/>
      <c r="BEH1422" s="14"/>
      <c r="BEI1422" s="14"/>
      <c r="BEJ1422" s="14"/>
      <c r="BEK1422" s="14"/>
      <c r="BEL1422" s="14"/>
      <c r="BEM1422" s="14"/>
      <c r="BEN1422" s="14"/>
      <c r="BEO1422" s="14"/>
      <c r="BEP1422" s="14"/>
      <c r="BEQ1422" s="14"/>
      <c r="BER1422" s="14"/>
      <c r="BES1422" s="14"/>
      <c r="BET1422" s="14"/>
      <c r="BEU1422" s="14"/>
      <c r="BEV1422" s="14"/>
      <c r="BEW1422" s="14"/>
      <c r="BEX1422" s="14"/>
      <c r="BEY1422" s="14"/>
      <c r="BEZ1422" s="14"/>
      <c r="BFA1422" s="14"/>
      <c r="BFB1422" s="14"/>
      <c r="BFC1422" s="14"/>
      <c r="BFD1422" s="14"/>
      <c r="BFE1422" s="14"/>
      <c r="BFF1422" s="14"/>
      <c r="BFG1422" s="14"/>
      <c r="BFH1422" s="14"/>
      <c r="BFI1422" s="14"/>
      <c r="BFJ1422" s="14"/>
      <c r="BFK1422" s="14"/>
      <c r="BFL1422" s="14"/>
      <c r="BFM1422" s="14"/>
      <c r="BFN1422" s="14"/>
      <c r="BFO1422" s="14"/>
      <c r="BFP1422" s="14"/>
      <c r="BFQ1422" s="14"/>
      <c r="BFR1422" s="14"/>
      <c r="BFS1422" s="14"/>
      <c r="BFT1422" s="14"/>
      <c r="BFU1422" s="14"/>
      <c r="BFV1422" s="14"/>
      <c r="BFW1422" s="14"/>
      <c r="BFX1422" s="14"/>
      <c r="BFY1422" s="14"/>
      <c r="BFZ1422" s="14"/>
      <c r="BGA1422" s="14"/>
      <c r="BGB1422" s="14"/>
      <c r="BGC1422" s="14"/>
      <c r="BGD1422" s="14"/>
      <c r="BGE1422" s="14"/>
      <c r="BGF1422" s="14"/>
      <c r="BGG1422" s="14"/>
      <c r="BGH1422" s="14"/>
      <c r="BGI1422" s="14"/>
      <c r="BGJ1422" s="14"/>
      <c r="BGK1422" s="14"/>
      <c r="BGL1422" s="14"/>
      <c r="BGM1422" s="14"/>
      <c r="BGN1422" s="14"/>
      <c r="BGO1422" s="14"/>
      <c r="BGP1422" s="14"/>
      <c r="BGQ1422" s="14"/>
      <c r="BGR1422" s="14"/>
      <c r="BGS1422" s="14"/>
      <c r="BGT1422" s="14"/>
      <c r="BGU1422" s="14"/>
      <c r="BGV1422" s="14"/>
      <c r="BGW1422" s="14"/>
      <c r="BGX1422" s="14"/>
      <c r="BGY1422" s="14"/>
      <c r="BGZ1422" s="14"/>
      <c r="BHA1422" s="14"/>
      <c r="BHB1422" s="14"/>
      <c r="BHC1422" s="14"/>
      <c r="BHD1422" s="14"/>
      <c r="BHE1422" s="14"/>
      <c r="BHF1422" s="14"/>
      <c r="BHG1422" s="14"/>
      <c r="BHH1422" s="14"/>
      <c r="BHI1422" s="14"/>
      <c r="BHJ1422" s="14"/>
      <c r="BHK1422" s="14"/>
      <c r="BHL1422" s="14"/>
      <c r="BHM1422" s="14"/>
      <c r="BHN1422" s="14"/>
      <c r="BHO1422" s="14"/>
      <c r="BHP1422" s="14"/>
      <c r="BHQ1422" s="14"/>
      <c r="BHR1422" s="14"/>
      <c r="BHS1422" s="14"/>
      <c r="BHT1422" s="14"/>
      <c r="BHU1422" s="14"/>
      <c r="BHV1422" s="14"/>
      <c r="BHW1422" s="14"/>
      <c r="BHX1422" s="14"/>
      <c r="BHY1422" s="14"/>
      <c r="BHZ1422" s="14"/>
      <c r="BIA1422" s="14"/>
      <c r="BIB1422" s="14"/>
      <c r="BIC1422" s="14"/>
      <c r="BID1422" s="14"/>
      <c r="BIE1422" s="14"/>
      <c r="BIF1422" s="14"/>
      <c r="BIG1422" s="14"/>
      <c r="BIH1422" s="14"/>
      <c r="BII1422" s="14"/>
      <c r="BIJ1422" s="14"/>
      <c r="BIK1422" s="14"/>
      <c r="BIL1422" s="14"/>
      <c r="BIM1422" s="14"/>
      <c r="BIN1422" s="14"/>
      <c r="BIO1422" s="14"/>
      <c r="BIP1422" s="14"/>
      <c r="BIQ1422" s="14"/>
      <c r="BIR1422" s="14"/>
      <c r="BIS1422" s="14"/>
      <c r="BIT1422" s="14"/>
      <c r="BIU1422" s="14"/>
      <c r="BIV1422" s="14"/>
      <c r="BIW1422" s="14"/>
      <c r="BIX1422" s="14"/>
      <c r="BIY1422" s="14"/>
      <c r="BIZ1422" s="14"/>
      <c r="BJA1422" s="14"/>
      <c r="BJB1422" s="14"/>
      <c r="BJC1422" s="14"/>
      <c r="BJD1422" s="14"/>
      <c r="BJE1422" s="14"/>
      <c r="BJF1422" s="14"/>
      <c r="BJG1422" s="14"/>
      <c r="BJH1422" s="14"/>
      <c r="BJI1422" s="14"/>
      <c r="BJJ1422" s="14"/>
      <c r="BJK1422" s="14"/>
      <c r="BJL1422" s="14"/>
      <c r="BJM1422" s="14"/>
      <c r="BJN1422" s="14"/>
      <c r="BJO1422" s="14"/>
      <c r="BJP1422" s="14"/>
      <c r="BJQ1422" s="14"/>
      <c r="BJR1422" s="14"/>
      <c r="BJS1422" s="14"/>
      <c r="BJT1422" s="14"/>
      <c r="BJU1422" s="14"/>
      <c r="BJV1422" s="14"/>
      <c r="BJW1422" s="14"/>
      <c r="BJX1422" s="14"/>
      <c r="BJY1422" s="14"/>
      <c r="BJZ1422" s="14"/>
      <c r="BKA1422" s="14"/>
      <c r="BKB1422" s="14"/>
      <c r="BKC1422" s="14"/>
      <c r="BKD1422" s="14"/>
      <c r="BKE1422" s="14"/>
      <c r="BKF1422" s="14"/>
      <c r="BKG1422" s="14"/>
      <c r="BKH1422" s="14"/>
      <c r="BKI1422" s="14"/>
      <c r="BKJ1422" s="14"/>
      <c r="BKK1422" s="14"/>
      <c r="BKL1422" s="14"/>
      <c r="BKM1422" s="14"/>
      <c r="BKN1422" s="14"/>
      <c r="BKO1422" s="14"/>
      <c r="BKP1422" s="14"/>
      <c r="BKQ1422" s="14"/>
      <c r="BKR1422" s="14"/>
      <c r="BKS1422" s="14"/>
      <c r="BKT1422" s="14"/>
      <c r="BKU1422" s="14"/>
      <c r="BKV1422" s="14"/>
      <c r="BKW1422" s="14"/>
      <c r="BKX1422" s="14"/>
      <c r="BKY1422" s="14"/>
      <c r="BKZ1422" s="14"/>
      <c r="BLA1422" s="14"/>
      <c r="BLB1422" s="14"/>
      <c r="BLC1422" s="14"/>
      <c r="BLD1422" s="14"/>
      <c r="BLE1422" s="14"/>
      <c r="BLF1422" s="14"/>
      <c r="BLG1422" s="14"/>
      <c r="BLH1422" s="14"/>
      <c r="BLI1422" s="14"/>
      <c r="BLJ1422" s="14"/>
      <c r="BLK1422" s="14"/>
      <c r="BLL1422" s="14"/>
      <c r="BLM1422" s="14"/>
      <c r="BLN1422" s="14"/>
      <c r="BLO1422" s="14"/>
      <c r="BLP1422" s="14"/>
      <c r="BLQ1422" s="14"/>
      <c r="BLR1422" s="14"/>
      <c r="BLS1422" s="14"/>
      <c r="BLT1422" s="14"/>
      <c r="BLU1422" s="14"/>
      <c r="BLV1422" s="14"/>
      <c r="BLW1422" s="14"/>
      <c r="BLX1422" s="14"/>
      <c r="BLY1422" s="14"/>
      <c r="BLZ1422" s="14"/>
      <c r="BMA1422" s="14"/>
      <c r="BMB1422" s="14"/>
      <c r="BMC1422" s="14"/>
      <c r="BMD1422" s="14"/>
      <c r="BME1422" s="14"/>
      <c r="BMF1422" s="14"/>
      <c r="BMG1422" s="14"/>
      <c r="BMH1422" s="14"/>
      <c r="BMI1422" s="14"/>
      <c r="BMJ1422" s="14"/>
      <c r="BMK1422" s="14"/>
      <c r="BML1422" s="14"/>
      <c r="BMM1422" s="14"/>
      <c r="BMN1422" s="14"/>
      <c r="BMO1422" s="14"/>
      <c r="BMP1422" s="14"/>
      <c r="BMQ1422" s="14"/>
      <c r="BMR1422" s="14"/>
      <c r="BMS1422" s="14"/>
      <c r="BMT1422" s="14"/>
      <c r="BMU1422" s="14"/>
      <c r="BMV1422" s="14"/>
      <c r="BMW1422" s="14"/>
      <c r="BMX1422" s="14"/>
      <c r="BMY1422" s="14"/>
      <c r="BMZ1422" s="14"/>
      <c r="BNA1422" s="14"/>
      <c r="BNB1422" s="14"/>
      <c r="BNC1422" s="14"/>
      <c r="BND1422" s="14"/>
      <c r="BNE1422" s="14"/>
      <c r="BNF1422" s="14"/>
      <c r="BNG1422" s="14"/>
      <c r="BNH1422" s="14"/>
      <c r="BNI1422" s="14"/>
      <c r="BNJ1422" s="14"/>
      <c r="BNK1422" s="14"/>
      <c r="BNL1422" s="14"/>
      <c r="BNM1422" s="14"/>
      <c r="BNN1422" s="14"/>
      <c r="BNO1422" s="14"/>
      <c r="BNP1422" s="14"/>
      <c r="BNQ1422" s="14"/>
      <c r="BNR1422" s="14"/>
      <c r="BNS1422" s="14"/>
      <c r="BNT1422" s="14"/>
      <c r="BNU1422" s="14"/>
      <c r="BNV1422" s="14"/>
      <c r="BNW1422" s="14"/>
      <c r="BNX1422" s="14"/>
      <c r="BNY1422" s="14"/>
      <c r="BNZ1422" s="14"/>
      <c r="BOA1422" s="14"/>
      <c r="BOB1422" s="14"/>
      <c r="BOC1422" s="14"/>
      <c r="BOD1422" s="14"/>
      <c r="BOE1422" s="14"/>
      <c r="BOF1422" s="14"/>
      <c r="BOG1422" s="14"/>
      <c r="BOH1422" s="14"/>
      <c r="BOI1422" s="14"/>
      <c r="BOJ1422" s="14"/>
      <c r="BOK1422" s="14"/>
      <c r="BOL1422" s="14"/>
      <c r="BOM1422" s="14"/>
      <c r="BON1422" s="14"/>
      <c r="BOO1422" s="14"/>
      <c r="BOP1422" s="14"/>
      <c r="BOQ1422" s="14"/>
      <c r="BOR1422" s="14"/>
      <c r="BOS1422" s="14"/>
      <c r="BOT1422" s="14"/>
      <c r="BOU1422" s="14"/>
      <c r="BOV1422" s="14"/>
      <c r="BOW1422" s="14"/>
      <c r="BOX1422" s="14"/>
      <c r="BOY1422" s="14"/>
      <c r="BOZ1422" s="14"/>
      <c r="BPA1422" s="14"/>
      <c r="BPB1422" s="14"/>
      <c r="BPC1422" s="14"/>
      <c r="BPD1422" s="14"/>
      <c r="BPE1422" s="14"/>
      <c r="BPF1422" s="14"/>
      <c r="BPG1422" s="14"/>
      <c r="BPH1422" s="14"/>
      <c r="BPI1422" s="14"/>
      <c r="BPJ1422" s="14"/>
      <c r="BPK1422" s="14"/>
      <c r="BPL1422" s="14"/>
      <c r="BPM1422" s="14"/>
      <c r="BPN1422" s="14"/>
      <c r="BPO1422" s="14"/>
      <c r="BPP1422" s="14"/>
      <c r="BPQ1422" s="14"/>
      <c r="BPR1422" s="14"/>
      <c r="BPS1422" s="14"/>
      <c r="BPT1422" s="14"/>
      <c r="BPU1422" s="14"/>
      <c r="BPV1422" s="14"/>
      <c r="BPW1422" s="14"/>
      <c r="BPX1422" s="14"/>
      <c r="BPY1422" s="14"/>
      <c r="BPZ1422" s="14"/>
      <c r="BQA1422" s="14"/>
      <c r="BQB1422" s="14"/>
      <c r="BQC1422" s="14"/>
      <c r="BQD1422" s="14"/>
      <c r="BQE1422" s="14"/>
      <c r="BQF1422" s="14"/>
      <c r="BQG1422" s="14"/>
      <c r="BQH1422" s="14"/>
      <c r="BQI1422" s="14"/>
      <c r="BQJ1422" s="14"/>
      <c r="BQK1422" s="14"/>
      <c r="BQL1422" s="14"/>
      <c r="BQM1422" s="14"/>
      <c r="BQN1422" s="14"/>
      <c r="BQO1422" s="14"/>
      <c r="BQP1422" s="14"/>
      <c r="BQQ1422" s="14"/>
      <c r="BQR1422" s="14"/>
      <c r="BQS1422" s="14"/>
      <c r="BQT1422" s="14"/>
      <c r="BQU1422" s="14"/>
      <c r="BQV1422" s="14"/>
      <c r="BQW1422" s="14"/>
      <c r="BQX1422" s="14"/>
      <c r="BQY1422" s="14"/>
      <c r="BQZ1422" s="14"/>
      <c r="BRA1422" s="14"/>
      <c r="BRB1422" s="14"/>
      <c r="BRC1422" s="14"/>
      <c r="BRD1422" s="14"/>
      <c r="BRE1422" s="14"/>
      <c r="BRF1422" s="14"/>
      <c r="BRG1422" s="14"/>
      <c r="BRH1422" s="14"/>
      <c r="BRI1422" s="14"/>
      <c r="BRJ1422" s="14"/>
      <c r="BRK1422" s="14"/>
      <c r="BRL1422" s="14"/>
      <c r="BRM1422" s="14"/>
      <c r="BRN1422" s="14"/>
      <c r="BRO1422" s="14"/>
      <c r="BRP1422" s="14"/>
      <c r="BRQ1422" s="14"/>
      <c r="BRR1422" s="14"/>
      <c r="BRS1422" s="14"/>
      <c r="BRT1422" s="14"/>
      <c r="BRU1422" s="14"/>
      <c r="BRV1422" s="14"/>
      <c r="BRW1422" s="14"/>
      <c r="BRX1422" s="14"/>
      <c r="BRY1422" s="14"/>
      <c r="BRZ1422" s="14"/>
      <c r="BSA1422" s="14"/>
      <c r="BSB1422" s="14"/>
      <c r="BSC1422" s="14"/>
      <c r="BSD1422" s="14"/>
      <c r="BSE1422" s="14"/>
      <c r="BSF1422" s="14"/>
      <c r="BSG1422" s="14"/>
      <c r="BSH1422" s="14"/>
      <c r="BSI1422" s="14"/>
      <c r="BSJ1422" s="14"/>
      <c r="BSK1422" s="14"/>
      <c r="BSL1422" s="14"/>
      <c r="BSM1422" s="14"/>
      <c r="BSN1422" s="14"/>
      <c r="BSO1422" s="14"/>
      <c r="BSP1422" s="14"/>
      <c r="BSQ1422" s="14"/>
      <c r="BSR1422" s="14"/>
      <c r="BSS1422" s="14"/>
      <c r="BST1422" s="14"/>
      <c r="BSU1422" s="14"/>
      <c r="BSV1422" s="14"/>
      <c r="BSW1422" s="14"/>
      <c r="BSX1422" s="14"/>
      <c r="BSY1422" s="14"/>
      <c r="BSZ1422" s="14"/>
      <c r="BTA1422" s="14"/>
      <c r="BTB1422" s="14"/>
      <c r="BTC1422" s="14"/>
      <c r="BTD1422" s="14"/>
      <c r="BTE1422" s="14"/>
      <c r="BTF1422" s="14"/>
      <c r="BTG1422" s="14"/>
      <c r="BTH1422" s="14"/>
      <c r="BTI1422" s="14"/>
      <c r="BTJ1422" s="14"/>
      <c r="BTK1422" s="14"/>
      <c r="BTL1422" s="14"/>
      <c r="BTM1422" s="14"/>
      <c r="BTN1422" s="14"/>
      <c r="BTO1422" s="14"/>
      <c r="BTP1422" s="14"/>
      <c r="BTQ1422" s="14"/>
      <c r="BTR1422" s="14"/>
      <c r="BTS1422" s="14"/>
      <c r="BTT1422" s="14"/>
      <c r="BTU1422" s="14"/>
      <c r="BTV1422" s="14"/>
      <c r="BTW1422" s="14"/>
      <c r="BTX1422" s="14"/>
      <c r="BTY1422" s="14"/>
      <c r="BTZ1422" s="14"/>
      <c r="BUA1422" s="14"/>
      <c r="BUB1422" s="14"/>
      <c r="BUC1422" s="14"/>
      <c r="BUD1422" s="14"/>
      <c r="BUE1422" s="14"/>
      <c r="BUF1422" s="14"/>
      <c r="BUG1422" s="14"/>
      <c r="BUH1422" s="14"/>
      <c r="BUI1422" s="14"/>
      <c r="BUJ1422" s="14"/>
      <c r="BUK1422" s="14"/>
      <c r="BUL1422" s="14"/>
      <c r="BUM1422" s="14"/>
      <c r="BUN1422" s="14"/>
      <c r="BUO1422" s="14"/>
      <c r="BUP1422" s="14"/>
      <c r="BUQ1422" s="14"/>
      <c r="BUR1422" s="14"/>
      <c r="BUS1422" s="14"/>
      <c r="BUT1422" s="14"/>
      <c r="BUU1422" s="14"/>
      <c r="BUV1422" s="14"/>
      <c r="BUW1422" s="14"/>
      <c r="BUX1422" s="14"/>
      <c r="BUY1422" s="14"/>
      <c r="BUZ1422" s="14"/>
      <c r="BVA1422" s="14"/>
      <c r="BVB1422" s="14"/>
      <c r="BVC1422" s="14"/>
      <c r="BVD1422" s="14"/>
      <c r="BVE1422" s="14"/>
      <c r="BVF1422" s="14"/>
      <c r="BVG1422" s="14"/>
      <c r="BVH1422" s="14"/>
      <c r="BVI1422" s="14"/>
      <c r="BVJ1422" s="14"/>
      <c r="BVK1422" s="14"/>
      <c r="BVL1422" s="14"/>
      <c r="BVM1422" s="14"/>
      <c r="BVN1422" s="14"/>
      <c r="BVO1422" s="14"/>
      <c r="BVP1422" s="14"/>
      <c r="BVQ1422" s="14"/>
      <c r="BVR1422" s="14"/>
      <c r="BVS1422" s="14"/>
      <c r="BVT1422" s="14"/>
      <c r="BVU1422" s="14"/>
      <c r="BVV1422" s="14"/>
      <c r="BVW1422" s="14"/>
      <c r="BVX1422" s="14"/>
      <c r="BVY1422" s="14"/>
      <c r="BVZ1422" s="14"/>
      <c r="BWA1422" s="14"/>
      <c r="BWB1422" s="14"/>
      <c r="BWC1422" s="14"/>
      <c r="BWD1422" s="14"/>
      <c r="BWE1422" s="14"/>
      <c r="BWF1422" s="14"/>
      <c r="BWG1422" s="14"/>
      <c r="BWH1422" s="14"/>
      <c r="BWI1422" s="14"/>
      <c r="BWJ1422" s="14"/>
      <c r="BWK1422" s="14"/>
      <c r="BWL1422" s="14"/>
      <c r="BWM1422" s="14"/>
      <c r="BWN1422" s="14"/>
      <c r="BWO1422" s="14"/>
      <c r="BWP1422" s="14"/>
      <c r="BWQ1422" s="14"/>
      <c r="BWR1422" s="14"/>
      <c r="BWS1422" s="14"/>
      <c r="BWT1422" s="14"/>
      <c r="BWU1422" s="14"/>
      <c r="BWV1422" s="14"/>
      <c r="BWW1422" s="14"/>
      <c r="BWX1422" s="14"/>
      <c r="BWY1422" s="14"/>
      <c r="BWZ1422" s="14"/>
      <c r="BXA1422" s="14"/>
      <c r="BXB1422" s="14"/>
      <c r="BXC1422" s="14"/>
      <c r="BXD1422" s="14"/>
      <c r="BXE1422" s="14"/>
      <c r="BXF1422" s="14"/>
      <c r="BXG1422" s="14"/>
      <c r="BXH1422" s="14"/>
      <c r="BXI1422" s="14"/>
      <c r="BXJ1422" s="14"/>
      <c r="BXK1422" s="14"/>
      <c r="BXL1422" s="14"/>
      <c r="BXM1422" s="14"/>
      <c r="BXN1422" s="14"/>
      <c r="BXO1422" s="14"/>
      <c r="BXP1422" s="14"/>
      <c r="BXQ1422" s="14"/>
      <c r="BXR1422" s="14"/>
      <c r="BXS1422" s="14"/>
      <c r="BXT1422" s="14"/>
      <c r="BXU1422" s="14"/>
      <c r="BXV1422" s="14"/>
      <c r="BXW1422" s="14"/>
      <c r="BXX1422" s="14"/>
      <c r="BXY1422" s="14"/>
      <c r="BXZ1422" s="14"/>
      <c r="BYA1422" s="14"/>
      <c r="BYB1422" s="14"/>
      <c r="BYC1422" s="14"/>
      <c r="BYD1422" s="14"/>
      <c r="BYE1422" s="14"/>
      <c r="BYF1422" s="14"/>
      <c r="BYG1422" s="14"/>
      <c r="BYH1422" s="14"/>
      <c r="BYI1422" s="14"/>
      <c r="BYJ1422" s="14"/>
      <c r="BYK1422" s="14"/>
      <c r="BYL1422" s="14"/>
      <c r="BYM1422" s="14"/>
      <c r="BYN1422" s="14"/>
      <c r="BYO1422" s="14"/>
      <c r="BYP1422" s="14"/>
      <c r="BYQ1422" s="14"/>
      <c r="BYR1422" s="14"/>
      <c r="BYS1422" s="14"/>
      <c r="BYT1422" s="14"/>
      <c r="BYU1422" s="14"/>
      <c r="BYV1422" s="14"/>
      <c r="BYW1422" s="14"/>
      <c r="BYX1422" s="14"/>
      <c r="BYY1422" s="14"/>
      <c r="BYZ1422" s="14"/>
      <c r="BZA1422" s="14"/>
      <c r="BZB1422" s="14"/>
      <c r="BZC1422" s="14"/>
      <c r="BZD1422" s="14"/>
      <c r="BZE1422" s="14"/>
      <c r="BZF1422" s="14"/>
      <c r="BZG1422" s="14"/>
      <c r="BZH1422" s="14"/>
      <c r="BZI1422" s="14"/>
      <c r="BZJ1422" s="14"/>
      <c r="BZK1422" s="14"/>
      <c r="BZL1422" s="14"/>
      <c r="BZM1422" s="14"/>
      <c r="BZN1422" s="14"/>
      <c r="BZO1422" s="14"/>
      <c r="BZP1422" s="14"/>
      <c r="BZQ1422" s="14"/>
      <c r="BZR1422" s="14"/>
      <c r="BZS1422" s="14"/>
      <c r="BZT1422" s="14"/>
      <c r="BZU1422" s="14"/>
      <c r="BZV1422" s="14"/>
      <c r="BZW1422" s="14"/>
      <c r="BZX1422" s="14"/>
      <c r="BZY1422" s="14"/>
      <c r="BZZ1422" s="14"/>
      <c r="CAA1422" s="14"/>
      <c r="CAB1422" s="14"/>
      <c r="CAC1422" s="14"/>
      <c r="CAD1422" s="14"/>
      <c r="CAE1422" s="14"/>
      <c r="CAF1422" s="14"/>
      <c r="CAG1422" s="14"/>
      <c r="CAH1422" s="14"/>
      <c r="CAI1422" s="14"/>
      <c r="CAJ1422" s="14"/>
      <c r="CAK1422" s="14"/>
      <c r="CAL1422" s="14"/>
      <c r="CAM1422" s="14"/>
      <c r="CAN1422" s="14"/>
      <c r="CAO1422" s="14"/>
      <c r="CAP1422" s="14"/>
      <c r="CAQ1422" s="14"/>
      <c r="CAR1422" s="14"/>
      <c r="CAS1422" s="14"/>
      <c r="CAT1422" s="14"/>
      <c r="CAU1422" s="14"/>
      <c r="CAV1422" s="14"/>
      <c r="CAW1422" s="14"/>
      <c r="CAX1422" s="14"/>
      <c r="CAY1422" s="14"/>
      <c r="CAZ1422" s="14"/>
      <c r="CBA1422" s="14"/>
      <c r="CBB1422" s="14"/>
      <c r="CBC1422" s="14"/>
      <c r="CBD1422" s="14"/>
      <c r="CBE1422" s="14"/>
      <c r="CBF1422" s="14"/>
      <c r="CBG1422" s="14"/>
      <c r="CBH1422" s="14"/>
      <c r="CBI1422" s="14"/>
      <c r="CBJ1422" s="14"/>
      <c r="CBK1422" s="14"/>
      <c r="CBL1422" s="14"/>
      <c r="CBM1422" s="14"/>
      <c r="CBN1422" s="14"/>
      <c r="CBO1422" s="14"/>
      <c r="CBP1422" s="14"/>
      <c r="CBQ1422" s="14"/>
      <c r="CBR1422" s="14"/>
      <c r="CBS1422" s="14"/>
      <c r="CBT1422" s="14"/>
      <c r="CBU1422" s="14"/>
      <c r="CBV1422" s="14"/>
      <c r="CBW1422" s="14"/>
      <c r="CBX1422" s="14"/>
      <c r="CBY1422" s="14"/>
      <c r="CBZ1422" s="14"/>
      <c r="CCA1422" s="14"/>
      <c r="CCB1422" s="14"/>
      <c r="CCC1422" s="14"/>
      <c r="CCD1422" s="14"/>
      <c r="CCE1422" s="14"/>
      <c r="CCF1422" s="14"/>
      <c r="CCG1422" s="14"/>
      <c r="CCH1422" s="14"/>
      <c r="CCI1422" s="14"/>
      <c r="CCJ1422" s="14"/>
      <c r="CCK1422" s="14"/>
      <c r="CCL1422" s="14"/>
      <c r="CCM1422" s="14"/>
      <c r="CCN1422" s="14"/>
      <c r="CCO1422" s="14"/>
      <c r="CCP1422" s="14"/>
      <c r="CCQ1422" s="14"/>
      <c r="CCR1422" s="14"/>
      <c r="CCS1422" s="14"/>
      <c r="CCT1422" s="14"/>
      <c r="CCU1422" s="14"/>
      <c r="CCV1422" s="14"/>
      <c r="CCW1422" s="14"/>
      <c r="CCX1422" s="14"/>
      <c r="CCY1422" s="14"/>
      <c r="CCZ1422" s="14"/>
      <c r="CDA1422" s="14"/>
      <c r="CDB1422" s="14"/>
      <c r="CDC1422" s="14"/>
      <c r="CDD1422" s="14"/>
      <c r="CDE1422" s="14"/>
      <c r="CDF1422" s="14"/>
      <c r="CDG1422" s="14"/>
      <c r="CDH1422" s="14"/>
      <c r="CDI1422" s="14"/>
      <c r="CDJ1422" s="14"/>
      <c r="CDK1422" s="14"/>
      <c r="CDL1422" s="14"/>
      <c r="CDM1422" s="14"/>
      <c r="CDN1422" s="14"/>
      <c r="CDO1422" s="14"/>
      <c r="CDP1422" s="14"/>
      <c r="CDQ1422" s="14"/>
      <c r="CDR1422" s="14"/>
      <c r="CDS1422" s="14"/>
      <c r="CDT1422" s="14"/>
      <c r="CDU1422" s="14"/>
      <c r="CDV1422" s="14"/>
      <c r="CDW1422" s="14"/>
      <c r="CDX1422" s="14"/>
      <c r="CDY1422" s="14"/>
      <c r="CDZ1422" s="14"/>
      <c r="CEA1422" s="14"/>
      <c r="CEB1422" s="14"/>
      <c r="CEC1422" s="14"/>
      <c r="CED1422" s="14"/>
      <c r="CEE1422" s="14"/>
      <c r="CEF1422" s="14"/>
      <c r="CEG1422" s="14"/>
      <c r="CEH1422" s="14"/>
      <c r="CEI1422" s="14"/>
      <c r="CEJ1422" s="14"/>
      <c r="CEK1422" s="14"/>
      <c r="CEL1422" s="14"/>
      <c r="CEM1422" s="14"/>
      <c r="CEN1422" s="14"/>
      <c r="CEO1422" s="14"/>
      <c r="CEP1422" s="14"/>
      <c r="CEQ1422" s="14"/>
      <c r="CER1422" s="14"/>
      <c r="CES1422" s="14"/>
      <c r="CET1422" s="14"/>
      <c r="CEU1422" s="14"/>
      <c r="CEV1422" s="14"/>
      <c r="CEW1422" s="14"/>
      <c r="CEX1422" s="14"/>
      <c r="CEY1422" s="14"/>
      <c r="CEZ1422" s="14"/>
      <c r="CFA1422" s="14"/>
      <c r="CFB1422" s="14"/>
      <c r="CFC1422" s="14"/>
      <c r="CFD1422" s="14"/>
      <c r="CFE1422" s="14"/>
      <c r="CFF1422" s="14"/>
      <c r="CFG1422" s="14"/>
      <c r="CFH1422" s="14"/>
      <c r="CFI1422" s="14"/>
      <c r="CFJ1422" s="14"/>
      <c r="CFK1422" s="14"/>
      <c r="CFL1422" s="14"/>
      <c r="CFM1422" s="14"/>
      <c r="CFN1422" s="14"/>
      <c r="CFO1422" s="14"/>
      <c r="CFP1422" s="14"/>
      <c r="CFQ1422" s="14"/>
      <c r="CFR1422" s="14"/>
      <c r="CFS1422" s="14"/>
      <c r="CFT1422" s="14"/>
      <c r="CFU1422" s="14"/>
      <c r="CFV1422" s="14"/>
      <c r="CFW1422" s="14"/>
      <c r="CFX1422" s="14"/>
      <c r="CFY1422" s="14"/>
      <c r="CFZ1422" s="14"/>
      <c r="CGA1422" s="14"/>
      <c r="CGB1422" s="14"/>
      <c r="CGC1422" s="14"/>
      <c r="CGD1422" s="14"/>
      <c r="CGE1422" s="14"/>
      <c r="CGF1422" s="14"/>
      <c r="CGG1422" s="14"/>
      <c r="CGH1422" s="14"/>
      <c r="CGI1422" s="14"/>
      <c r="CGJ1422" s="14"/>
      <c r="CGK1422" s="14"/>
      <c r="CGL1422" s="14"/>
      <c r="CGM1422" s="14"/>
      <c r="CGN1422" s="14"/>
      <c r="CGO1422" s="14"/>
      <c r="CGP1422" s="14"/>
      <c r="CGQ1422" s="14"/>
      <c r="CGR1422" s="14"/>
      <c r="CGS1422" s="14"/>
      <c r="CGT1422" s="14"/>
      <c r="CGU1422" s="14"/>
      <c r="CGV1422" s="14"/>
      <c r="CGW1422" s="14"/>
      <c r="CGX1422" s="14"/>
      <c r="CGY1422" s="14"/>
      <c r="CGZ1422" s="14"/>
      <c r="CHA1422" s="14"/>
      <c r="CHB1422" s="14"/>
      <c r="CHC1422" s="14"/>
      <c r="CHD1422" s="14"/>
      <c r="CHE1422" s="14"/>
      <c r="CHF1422" s="14"/>
      <c r="CHG1422" s="14"/>
      <c r="CHH1422" s="14"/>
      <c r="CHI1422" s="14"/>
      <c r="CHJ1422" s="14"/>
      <c r="CHK1422" s="14"/>
      <c r="CHL1422" s="14"/>
      <c r="CHM1422" s="14"/>
      <c r="CHN1422" s="14"/>
      <c r="CHO1422" s="14"/>
      <c r="CHP1422" s="14"/>
      <c r="CHQ1422" s="14"/>
      <c r="CHR1422" s="14"/>
      <c r="CHS1422" s="14"/>
      <c r="CHT1422" s="14"/>
      <c r="CHU1422" s="14"/>
      <c r="CHV1422" s="14"/>
      <c r="CHW1422" s="14"/>
      <c r="CHX1422" s="14"/>
      <c r="CHY1422" s="14"/>
      <c r="CHZ1422" s="14"/>
      <c r="CIA1422" s="14"/>
      <c r="CIB1422" s="14"/>
      <c r="CIC1422" s="14"/>
      <c r="CID1422" s="14"/>
      <c r="CIE1422" s="14"/>
      <c r="CIF1422" s="14"/>
      <c r="CIG1422" s="14"/>
      <c r="CIH1422" s="14"/>
      <c r="CII1422" s="14"/>
      <c r="CIJ1422" s="14"/>
      <c r="CIK1422" s="14"/>
      <c r="CIL1422" s="14"/>
      <c r="CIM1422" s="14"/>
      <c r="CIN1422" s="14"/>
      <c r="CIO1422" s="14"/>
      <c r="CIP1422" s="14"/>
      <c r="CIQ1422" s="14"/>
      <c r="CIR1422" s="14"/>
      <c r="CIS1422" s="14"/>
      <c r="CIT1422" s="14"/>
      <c r="CIU1422" s="14"/>
      <c r="CIV1422" s="14"/>
      <c r="CIW1422" s="14"/>
      <c r="CIX1422" s="14"/>
      <c r="CIY1422" s="14"/>
      <c r="CIZ1422" s="14"/>
      <c r="CJA1422" s="14"/>
      <c r="CJB1422" s="14"/>
      <c r="CJC1422" s="14"/>
      <c r="CJD1422" s="14"/>
      <c r="CJE1422" s="14"/>
      <c r="CJF1422" s="14"/>
      <c r="CJG1422" s="14"/>
      <c r="CJH1422" s="14"/>
      <c r="CJI1422" s="14"/>
      <c r="CJJ1422" s="14"/>
      <c r="CJK1422" s="14"/>
      <c r="CJL1422" s="14"/>
      <c r="CJM1422" s="14"/>
      <c r="CJN1422" s="14"/>
      <c r="CJO1422" s="14"/>
      <c r="CJP1422" s="14"/>
      <c r="CJQ1422" s="14"/>
      <c r="CJR1422" s="14"/>
      <c r="CJS1422" s="14"/>
      <c r="CJT1422" s="14"/>
      <c r="CJU1422" s="14"/>
      <c r="CJV1422" s="14"/>
      <c r="CJW1422" s="14"/>
      <c r="CJX1422" s="14"/>
      <c r="CJY1422" s="14"/>
      <c r="CJZ1422" s="14"/>
      <c r="CKA1422" s="14"/>
      <c r="CKB1422" s="14"/>
      <c r="CKC1422" s="14"/>
      <c r="CKD1422" s="14"/>
      <c r="CKE1422" s="14"/>
      <c r="CKF1422" s="14"/>
      <c r="CKG1422" s="14"/>
      <c r="CKH1422" s="14"/>
      <c r="CKI1422" s="14"/>
      <c r="CKJ1422" s="14"/>
      <c r="CKK1422" s="14"/>
      <c r="CKL1422" s="14"/>
      <c r="CKM1422" s="14"/>
      <c r="CKN1422" s="14"/>
      <c r="CKO1422" s="14"/>
      <c r="CKP1422" s="14"/>
      <c r="CKQ1422" s="14"/>
      <c r="CKR1422" s="14"/>
      <c r="CKS1422" s="14"/>
      <c r="CKT1422" s="14"/>
      <c r="CKU1422" s="14"/>
      <c r="CKV1422" s="14"/>
      <c r="CKW1422" s="14"/>
      <c r="CKX1422" s="14"/>
      <c r="CKY1422" s="14"/>
      <c r="CKZ1422" s="14"/>
      <c r="CLA1422" s="14"/>
      <c r="CLB1422" s="14"/>
      <c r="CLC1422" s="14"/>
      <c r="CLD1422" s="14"/>
      <c r="CLE1422" s="14"/>
      <c r="CLF1422" s="14"/>
      <c r="CLG1422" s="14"/>
      <c r="CLH1422" s="14"/>
      <c r="CLI1422" s="14"/>
      <c r="CLJ1422" s="14"/>
      <c r="CLK1422" s="14"/>
      <c r="CLL1422" s="14"/>
      <c r="CLM1422" s="14"/>
      <c r="CLN1422" s="14"/>
      <c r="CLO1422" s="14"/>
      <c r="CLP1422" s="14"/>
      <c r="CLQ1422" s="14"/>
      <c r="CLR1422" s="14"/>
      <c r="CLS1422" s="14"/>
      <c r="CLT1422" s="14"/>
      <c r="CLU1422" s="14"/>
      <c r="CLV1422" s="14"/>
      <c r="CLW1422" s="14"/>
      <c r="CLX1422" s="14"/>
      <c r="CLY1422" s="14"/>
      <c r="CLZ1422" s="14"/>
      <c r="CMA1422" s="14"/>
      <c r="CMB1422" s="14"/>
      <c r="CMC1422" s="14"/>
      <c r="CMD1422" s="14"/>
      <c r="CME1422" s="14"/>
      <c r="CMF1422" s="14"/>
      <c r="CMG1422" s="14"/>
      <c r="CMH1422" s="14"/>
      <c r="CMI1422" s="14"/>
      <c r="CMJ1422" s="14"/>
      <c r="CMK1422" s="14"/>
      <c r="CML1422" s="14"/>
      <c r="CMM1422" s="14"/>
      <c r="CMN1422" s="14"/>
      <c r="CMO1422" s="14"/>
      <c r="CMP1422" s="14"/>
      <c r="CMQ1422" s="14"/>
      <c r="CMR1422" s="14"/>
      <c r="CMS1422" s="14"/>
      <c r="CMT1422" s="14"/>
      <c r="CMU1422" s="14"/>
      <c r="CMV1422" s="14"/>
      <c r="CMW1422" s="14"/>
      <c r="CMX1422" s="14"/>
      <c r="CMY1422" s="14"/>
      <c r="CMZ1422" s="14"/>
      <c r="CNA1422" s="14"/>
      <c r="CNB1422" s="14"/>
      <c r="CNC1422" s="14"/>
      <c r="CND1422" s="14"/>
      <c r="CNE1422" s="14"/>
      <c r="CNF1422" s="14"/>
      <c r="CNG1422" s="14"/>
      <c r="CNH1422" s="14"/>
      <c r="CNI1422" s="14"/>
      <c r="CNJ1422" s="14"/>
      <c r="CNK1422" s="14"/>
      <c r="CNL1422" s="14"/>
      <c r="CNM1422" s="14"/>
      <c r="CNN1422" s="14"/>
      <c r="CNO1422" s="14"/>
      <c r="CNP1422" s="14"/>
      <c r="CNQ1422" s="14"/>
      <c r="CNR1422" s="14"/>
      <c r="CNS1422" s="14"/>
      <c r="CNT1422" s="14"/>
      <c r="CNU1422" s="14"/>
      <c r="CNV1422" s="14"/>
      <c r="CNW1422" s="14"/>
      <c r="CNX1422" s="14"/>
      <c r="CNY1422" s="14"/>
      <c r="CNZ1422" s="14"/>
      <c r="COA1422" s="14"/>
      <c r="COB1422" s="14"/>
      <c r="COC1422" s="14"/>
      <c r="COD1422" s="14"/>
      <c r="COE1422" s="14"/>
      <c r="COF1422" s="14"/>
      <c r="COG1422" s="14"/>
      <c r="COH1422" s="14"/>
      <c r="COI1422" s="14"/>
      <c r="COJ1422" s="14"/>
      <c r="COK1422" s="14"/>
      <c r="COL1422" s="14"/>
      <c r="COM1422" s="14"/>
      <c r="CON1422" s="14"/>
      <c r="COO1422" s="14"/>
      <c r="COP1422" s="14"/>
      <c r="COQ1422" s="14"/>
      <c r="COR1422" s="14"/>
      <c r="COS1422" s="14"/>
      <c r="COT1422" s="14"/>
      <c r="COU1422" s="14"/>
      <c r="COV1422" s="14"/>
      <c r="COW1422" s="14"/>
      <c r="COX1422" s="14"/>
      <c r="COY1422" s="14"/>
      <c r="COZ1422" s="14"/>
      <c r="CPA1422" s="14"/>
      <c r="CPB1422" s="14"/>
      <c r="CPC1422" s="14"/>
      <c r="CPD1422" s="14"/>
      <c r="CPE1422" s="14"/>
      <c r="CPF1422" s="14"/>
      <c r="CPG1422" s="14"/>
      <c r="CPH1422" s="14"/>
      <c r="CPI1422" s="14"/>
      <c r="CPJ1422" s="14"/>
      <c r="CPK1422" s="14"/>
      <c r="CPL1422" s="14"/>
      <c r="CPM1422" s="14"/>
      <c r="CPN1422" s="14"/>
      <c r="CPO1422" s="14"/>
      <c r="CPP1422" s="14"/>
      <c r="CPQ1422" s="14"/>
      <c r="CPR1422" s="14"/>
      <c r="CPS1422" s="14"/>
      <c r="CPT1422" s="14"/>
      <c r="CPU1422" s="14"/>
      <c r="CPV1422" s="14"/>
      <c r="CPW1422" s="14"/>
      <c r="CPX1422" s="14"/>
      <c r="CPY1422" s="14"/>
      <c r="CPZ1422" s="14"/>
      <c r="CQA1422" s="14"/>
      <c r="CQB1422" s="14"/>
      <c r="CQC1422" s="14"/>
      <c r="CQD1422" s="14"/>
      <c r="CQE1422" s="14"/>
      <c r="CQF1422" s="14"/>
      <c r="CQG1422" s="14"/>
      <c r="CQH1422" s="14"/>
      <c r="CQI1422" s="14"/>
      <c r="CQJ1422" s="14"/>
      <c r="CQK1422" s="14"/>
      <c r="CQL1422" s="14"/>
      <c r="CQM1422" s="14"/>
      <c r="CQN1422" s="14"/>
      <c r="CQO1422" s="14"/>
      <c r="CQP1422" s="14"/>
      <c r="CQQ1422" s="14"/>
      <c r="CQR1422" s="14"/>
      <c r="CQS1422" s="14"/>
      <c r="CQT1422" s="14"/>
      <c r="CQU1422" s="14"/>
      <c r="CQV1422" s="14"/>
      <c r="CQW1422" s="14"/>
      <c r="CQX1422" s="14"/>
      <c r="CQY1422" s="14"/>
      <c r="CQZ1422" s="14"/>
      <c r="CRA1422" s="14"/>
      <c r="CRB1422" s="14"/>
      <c r="CRC1422" s="14"/>
      <c r="CRD1422" s="14"/>
      <c r="CRE1422" s="14"/>
      <c r="CRF1422" s="14"/>
      <c r="CRG1422" s="14"/>
      <c r="CRH1422" s="14"/>
      <c r="CRI1422" s="14"/>
      <c r="CRJ1422" s="14"/>
      <c r="CRK1422" s="14"/>
      <c r="CRL1422" s="14"/>
      <c r="CRM1422" s="14"/>
      <c r="CRN1422" s="14"/>
      <c r="CRO1422" s="14"/>
      <c r="CRP1422" s="14"/>
      <c r="CRQ1422" s="14"/>
      <c r="CRR1422" s="14"/>
      <c r="CRS1422" s="14"/>
      <c r="CRT1422" s="14"/>
      <c r="CRU1422" s="14"/>
      <c r="CRV1422" s="14"/>
      <c r="CRW1422" s="14"/>
      <c r="CRX1422" s="14"/>
      <c r="CRY1422" s="14"/>
      <c r="CRZ1422" s="14"/>
      <c r="CSA1422" s="14"/>
      <c r="CSB1422" s="14"/>
      <c r="CSC1422" s="14"/>
      <c r="CSD1422" s="14"/>
      <c r="CSE1422" s="14"/>
      <c r="CSF1422" s="14"/>
      <c r="CSG1422" s="14"/>
      <c r="CSH1422" s="14"/>
      <c r="CSI1422" s="14"/>
      <c r="CSJ1422" s="14"/>
      <c r="CSK1422" s="14"/>
      <c r="CSL1422" s="14"/>
      <c r="CSM1422" s="14"/>
      <c r="CSN1422" s="14"/>
      <c r="CSO1422" s="14"/>
      <c r="CSP1422" s="14"/>
      <c r="CSQ1422" s="14"/>
      <c r="CSR1422" s="14"/>
      <c r="CSS1422" s="14"/>
      <c r="CST1422" s="14"/>
      <c r="CSU1422" s="14"/>
      <c r="CSV1422" s="14"/>
      <c r="CSW1422" s="14"/>
      <c r="CSX1422" s="14"/>
      <c r="CSY1422" s="14"/>
      <c r="CSZ1422" s="14"/>
      <c r="CTA1422" s="14"/>
      <c r="CTB1422" s="14"/>
      <c r="CTC1422" s="14"/>
      <c r="CTD1422" s="14"/>
      <c r="CTE1422" s="14"/>
      <c r="CTF1422" s="14"/>
      <c r="CTG1422" s="14"/>
      <c r="CTH1422" s="14"/>
      <c r="CTI1422" s="14"/>
      <c r="CTJ1422" s="14"/>
      <c r="CTK1422" s="14"/>
      <c r="CTL1422" s="14"/>
      <c r="CTM1422" s="14"/>
      <c r="CTN1422" s="14"/>
      <c r="CTO1422" s="14"/>
      <c r="CTP1422" s="14"/>
      <c r="CTQ1422" s="14"/>
      <c r="CTR1422" s="14"/>
      <c r="CTS1422" s="14"/>
      <c r="CTT1422" s="14"/>
      <c r="CTU1422" s="14"/>
      <c r="CTV1422" s="14"/>
      <c r="CTW1422" s="14"/>
      <c r="CTX1422" s="14"/>
      <c r="CTY1422" s="14"/>
      <c r="CTZ1422" s="14"/>
      <c r="CUA1422" s="14"/>
      <c r="CUB1422" s="14"/>
      <c r="CUC1422" s="14"/>
      <c r="CUD1422" s="14"/>
      <c r="CUE1422" s="14"/>
      <c r="CUF1422" s="14"/>
      <c r="CUG1422" s="14"/>
      <c r="CUH1422" s="14"/>
      <c r="CUI1422" s="14"/>
      <c r="CUJ1422" s="14"/>
      <c r="CUK1422" s="14"/>
      <c r="CUL1422" s="14"/>
      <c r="CUM1422" s="14"/>
      <c r="CUN1422" s="14"/>
      <c r="CUO1422" s="14"/>
      <c r="CUP1422" s="14"/>
      <c r="CUQ1422" s="14"/>
      <c r="CUR1422" s="14"/>
      <c r="CUS1422" s="14"/>
      <c r="CUT1422" s="14"/>
      <c r="CUU1422" s="14"/>
      <c r="CUV1422" s="14"/>
      <c r="CUW1422" s="14"/>
      <c r="CUX1422" s="14"/>
      <c r="CUY1422" s="14"/>
      <c r="CUZ1422" s="14"/>
      <c r="CVA1422" s="14"/>
      <c r="CVB1422" s="14"/>
      <c r="CVC1422" s="14"/>
      <c r="CVD1422" s="14"/>
      <c r="CVE1422" s="14"/>
      <c r="CVF1422" s="14"/>
      <c r="CVG1422" s="14"/>
      <c r="CVH1422" s="14"/>
      <c r="CVI1422" s="14"/>
      <c r="CVJ1422" s="14"/>
      <c r="CVK1422" s="14"/>
      <c r="CVL1422" s="14"/>
      <c r="CVM1422" s="14"/>
      <c r="CVN1422" s="14"/>
      <c r="CVO1422" s="14"/>
      <c r="CVP1422" s="14"/>
      <c r="CVQ1422" s="14"/>
      <c r="CVR1422" s="14"/>
      <c r="CVS1422" s="14"/>
      <c r="CVT1422" s="14"/>
      <c r="CVU1422" s="14"/>
      <c r="CVV1422" s="14"/>
      <c r="CVW1422" s="14"/>
      <c r="CVX1422" s="14"/>
      <c r="CVY1422" s="14"/>
      <c r="CVZ1422" s="14"/>
      <c r="CWA1422" s="14"/>
      <c r="CWB1422" s="14"/>
      <c r="CWC1422" s="14"/>
      <c r="CWD1422" s="14"/>
      <c r="CWE1422" s="14"/>
      <c r="CWF1422" s="14"/>
      <c r="CWG1422" s="14"/>
      <c r="CWH1422" s="14"/>
      <c r="CWI1422" s="14"/>
      <c r="CWJ1422" s="14"/>
      <c r="CWK1422" s="14"/>
      <c r="CWL1422" s="14"/>
      <c r="CWM1422" s="14"/>
      <c r="CWN1422" s="14"/>
      <c r="CWO1422" s="14"/>
      <c r="CWP1422" s="14"/>
      <c r="CWQ1422" s="14"/>
      <c r="CWR1422" s="14"/>
      <c r="CWS1422" s="14"/>
      <c r="CWT1422" s="14"/>
      <c r="CWU1422" s="14"/>
      <c r="CWV1422" s="14"/>
      <c r="CWW1422" s="14"/>
      <c r="CWX1422" s="14"/>
      <c r="CWY1422" s="14"/>
      <c r="CWZ1422" s="14"/>
      <c r="CXA1422" s="14"/>
      <c r="CXB1422" s="14"/>
      <c r="CXC1422" s="14"/>
      <c r="CXD1422" s="14"/>
      <c r="CXE1422" s="14"/>
      <c r="CXF1422" s="14"/>
      <c r="CXG1422" s="14"/>
      <c r="CXH1422" s="14"/>
      <c r="CXI1422" s="14"/>
      <c r="CXJ1422" s="14"/>
      <c r="CXK1422" s="14"/>
      <c r="CXL1422" s="14"/>
      <c r="CXM1422" s="14"/>
      <c r="CXN1422" s="14"/>
      <c r="CXO1422" s="14"/>
      <c r="CXP1422" s="14"/>
      <c r="CXQ1422" s="14"/>
      <c r="CXR1422" s="14"/>
      <c r="CXS1422" s="14"/>
      <c r="CXT1422" s="14"/>
      <c r="CXU1422" s="14"/>
      <c r="CXV1422" s="14"/>
      <c r="CXW1422" s="14"/>
      <c r="CXX1422" s="14"/>
      <c r="CXY1422" s="14"/>
      <c r="CXZ1422" s="14"/>
      <c r="CYA1422" s="14"/>
      <c r="CYB1422" s="14"/>
      <c r="CYC1422" s="14"/>
      <c r="CYD1422" s="14"/>
      <c r="CYE1422" s="14"/>
      <c r="CYF1422" s="14"/>
      <c r="CYG1422" s="14"/>
      <c r="CYH1422" s="14"/>
      <c r="CYI1422" s="14"/>
      <c r="CYJ1422" s="14"/>
      <c r="CYK1422" s="14"/>
      <c r="CYL1422" s="14"/>
      <c r="CYM1422" s="14"/>
      <c r="CYN1422" s="14"/>
      <c r="CYO1422" s="14"/>
      <c r="CYP1422" s="14"/>
      <c r="CYQ1422" s="14"/>
      <c r="CYR1422" s="14"/>
      <c r="CYS1422" s="14"/>
      <c r="CYT1422" s="14"/>
      <c r="CYU1422" s="14"/>
      <c r="CYV1422" s="14"/>
      <c r="CYW1422" s="14"/>
      <c r="CYX1422" s="14"/>
      <c r="CYY1422" s="14"/>
      <c r="CYZ1422" s="14"/>
      <c r="CZA1422" s="14"/>
      <c r="CZB1422" s="14"/>
      <c r="CZC1422" s="14"/>
      <c r="CZD1422" s="14"/>
      <c r="CZE1422" s="14"/>
      <c r="CZF1422" s="14"/>
      <c r="CZG1422" s="14"/>
      <c r="CZH1422" s="14"/>
      <c r="CZI1422" s="14"/>
      <c r="CZJ1422" s="14"/>
      <c r="CZK1422" s="14"/>
      <c r="CZL1422" s="14"/>
      <c r="CZM1422" s="14"/>
      <c r="CZN1422" s="14"/>
      <c r="CZO1422" s="14"/>
      <c r="CZP1422" s="14"/>
      <c r="CZQ1422" s="14"/>
      <c r="CZR1422" s="14"/>
      <c r="CZS1422" s="14"/>
      <c r="CZT1422" s="14"/>
      <c r="CZU1422" s="14"/>
      <c r="CZV1422" s="14"/>
      <c r="CZW1422" s="14"/>
      <c r="CZX1422" s="14"/>
      <c r="CZY1422" s="14"/>
      <c r="CZZ1422" s="14"/>
      <c r="DAA1422" s="14"/>
      <c r="DAB1422" s="14"/>
      <c r="DAC1422" s="14"/>
      <c r="DAD1422" s="14"/>
      <c r="DAE1422" s="14"/>
      <c r="DAF1422" s="14"/>
      <c r="DAG1422" s="14"/>
      <c r="DAH1422" s="14"/>
      <c r="DAI1422" s="14"/>
      <c r="DAJ1422" s="14"/>
      <c r="DAK1422" s="14"/>
      <c r="DAL1422" s="14"/>
      <c r="DAM1422" s="14"/>
      <c r="DAN1422" s="14"/>
      <c r="DAO1422" s="14"/>
      <c r="DAP1422" s="14"/>
      <c r="DAQ1422" s="14"/>
      <c r="DAR1422" s="14"/>
      <c r="DAS1422" s="14"/>
      <c r="DAT1422" s="14"/>
      <c r="DAU1422" s="14"/>
      <c r="DAV1422" s="14"/>
      <c r="DAW1422" s="14"/>
      <c r="DAX1422" s="14"/>
      <c r="DAY1422" s="14"/>
      <c r="DAZ1422" s="14"/>
      <c r="DBA1422" s="14"/>
      <c r="DBB1422" s="14"/>
      <c r="DBC1422" s="14"/>
      <c r="DBD1422" s="14"/>
      <c r="DBE1422" s="14"/>
      <c r="DBF1422" s="14"/>
      <c r="DBG1422" s="14"/>
      <c r="DBH1422" s="14"/>
      <c r="DBI1422" s="14"/>
      <c r="DBJ1422" s="14"/>
      <c r="DBK1422" s="14"/>
      <c r="DBL1422" s="14"/>
      <c r="DBM1422" s="14"/>
      <c r="DBN1422" s="14"/>
      <c r="DBO1422" s="14"/>
      <c r="DBP1422" s="14"/>
      <c r="DBQ1422" s="14"/>
      <c r="DBR1422" s="14"/>
      <c r="DBS1422" s="14"/>
      <c r="DBT1422" s="14"/>
      <c r="DBU1422" s="14"/>
      <c r="DBV1422" s="14"/>
      <c r="DBW1422" s="14"/>
      <c r="DBX1422" s="14"/>
      <c r="DBY1422" s="14"/>
      <c r="DBZ1422" s="14"/>
      <c r="DCA1422" s="14"/>
      <c r="DCB1422" s="14"/>
      <c r="DCC1422" s="14"/>
      <c r="DCD1422" s="14"/>
      <c r="DCE1422" s="14"/>
      <c r="DCF1422" s="14"/>
      <c r="DCG1422" s="14"/>
      <c r="DCH1422" s="14"/>
      <c r="DCI1422" s="14"/>
      <c r="DCJ1422" s="14"/>
      <c r="DCK1422" s="14"/>
      <c r="DCL1422" s="14"/>
      <c r="DCM1422" s="14"/>
      <c r="DCN1422" s="14"/>
      <c r="DCO1422" s="14"/>
      <c r="DCP1422" s="14"/>
      <c r="DCQ1422" s="14"/>
      <c r="DCR1422" s="14"/>
      <c r="DCS1422" s="14"/>
      <c r="DCT1422" s="14"/>
      <c r="DCU1422" s="14"/>
      <c r="DCV1422" s="14"/>
      <c r="DCW1422" s="14"/>
      <c r="DCX1422" s="14"/>
      <c r="DCY1422" s="14"/>
      <c r="DCZ1422" s="14"/>
      <c r="DDA1422" s="14"/>
      <c r="DDB1422" s="14"/>
      <c r="DDC1422" s="14"/>
      <c r="DDD1422" s="14"/>
      <c r="DDE1422" s="14"/>
      <c r="DDF1422" s="14"/>
      <c r="DDG1422" s="14"/>
      <c r="DDH1422" s="14"/>
      <c r="DDI1422" s="14"/>
      <c r="DDJ1422" s="14"/>
      <c r="DDK1422" s="14"/>
      <c r="DDL1422" s="14"/>
      <c r="DDM1422" s="14"/>
      <c r="DDN1422" s="14"/>
      <c r="DDO1422" s="14"/>
      <c r="DDP1422" s="14"/>
      <c r="DDQ1422" s="14"/>
      <c r="DDR1422" s="14"/>
      <c r="DDS1422" s="14"/>
      <c r="DDT1422" s="14"/>
      <c r="DDU1422" s="14"/>
      <c r="DDV1422" s="14"/>
      <c r="DDW1422" s="14"/>
      <c r="DDX1422" s="14"/>
      <c r="DDY1422" s="14"/>
      <c r="DDZ1422" s="14"/>
      <c r="DEA1422" s="14"/>
      <c r="DEB1422" s="14"/>
      <c r="DEC1422" s="14"/>
      <c r="DED1422" s="14"/>
      <c r="DEE1422" s="14"/>
      <c r="DEF1422" s="14"/>
      <c r="DEG1422" s="14"/>
      <c r="DEH1422" s="14"/>
      <c r="DEI1422" s="14"/>
      <c r="DEJ1422" s="14"/>
      <c r="DEK1422" s="14"/>
      <c r="DEL1422" s="14"/>
      <c r="DEM1422" s="14"/>
      <c r="DEN1422" s="14"/>
      <c r="DEO1422" s="14"/>
      <c r="DEP1422" s="14"/>
      <c r="DEQ1422" s="14"/>
      <c r="DER1422" s="14"/>
      <c r="DES1422" s="14"/>
      <c r="DET1422" s="14"/>
      <c r="DEU1422" s="14"/>
      <c r="DEV1422" s="14"/>
      <c r="DEW1422" s="14"/>
      <c r="DEX1422" s="14"/>
      <c r="DEY1422" s="14"/>
      <c r="DEZ1422" s="14"/>
      <c r="DFA1422" s="14"/>
      <c r="DFB1422" s="14"/>
      <c r="DFC1422" s="14"/>
      <c r="DFD1422" s="14"/>
      <c r="DFE1422" s="14"/>
      <c r="DFF1422" s="14"/>
      <c r="DFG1422" s="14"/>
      <c r="DFH1422" s="14"/>
      <c r="DFI1422" s="14"/>
      <c r="DFJ1422" s="14"/>
      <c r="DFK1422" s="14"/>
      <c r="DFL1422" s="14"/>
      <c r="DFM1422" s="14"/>
      <c r="DFN1422" s="14"/>
      <c r="DFO1422" s="14"/>
      <c r="DFP1422" s="14"/>
      <c r="DFQ1422" s="14"/>
      <c r="DFR1422" s="14"/>
      <c r="DFS1422" s="14"/>
      <c r="DFT1422" s="14"/>
      <c r="DFU1422" s="14"/>
      <c r="DFV1422" s="14"/>
      <c r="DFW1422" s="14"/>
      <c r="DFX1422" s="14"/>
      <c r="DFY1422" s="14"/>
      <c r="DFZ1422" s="14"/>
      <c r="DGA1422" s="14"/>
      <c r="DGB1422" s="14"/>
      <c r="DGC1422" s="14"/>
      <c r="DGD1422" s="14"/>
      <c r="DGE1422" s="14"/>
      <c r="DGF1422" s="14"/>
      <c r="DGG1422" s="14"/>
      <c r="DGH1422" s="14"/>
      <c r="DGI1422" s="14"/>
      <c r="DGJ1422" s="14"/>
      <c r="DGK1422" s="14"/>
      <c r="DGL1422" s="14"/>
      <c r="DGM1422" s="14"/>
      <c r="DGN1422" s="14"/>
      <c r="DGO1422" s="14"/>
      <c r="DGP1422" s="14"/>
      <c r="DGQ1422" s="14"/>
      <c r="DGR1422" s="14"/>
      <c r="DGS1422" s="14"/>
      <c r="DGT1422" s="14"/>
      <c r="DGU1422" s="14"/>
      <c r="DGV1422" s="14"/>
      <c r="DGW1422" s="14"/>
      <c r="DGX1422" s="14"/>
      <c r="DGY1422" s="14"/>
      <c r="DGZ1422" s="14"/>
      <c r="DHA1422" s="14"/>
      <c r="DHB1422" s="14"/>
      <c r="DHC1422" s="14"/>
      <c r="DHD1422" s="14"/>
      <c r="DHE1422" s="14"/>
      <c r="DHF1422" s="14"/>
      <c r="DHG1422" s="14"/>
      <c r="DHH1422" s="14"/>
      <c r="DHI1422" s="14"/>
      <c r="DHJ1422" s="14"/>
      <c r="DHK1422" s="14"/>
      <c r="DHL1422" s="14"/>
      <c r="DHM1422" s="14"/>
      <c r="DHN1422" s="14"/>
      <c r="DHO1422" s="14"/>
      <c r="DHP1422" s="14"/>
      <c r="DHQ1422" s="14"/>
      <c r="DHR1422" s="14"/>
      <c r="DHS1422" s="14"/>
      <c r="DHT1422" s="14"/>
      <c r="DHU1422" s="14"/>
      <c r="DHV1422" s="14"/>
      <c r="DHW1422" s="14"/>
      <c r="DHX1422" s="14"/>
      <c r="DHY1422" s="14"/>
      <c r="DHZ1422" s="14"/>
      <c r="DIA1422" s="14"/>
      <c r="DIB1422" s="14"/>
      <c r="DIC1422" s="14"/>
      <c r="DID1422" s="14"/>
      <c r="DIE1422" s="14"/>
      <c r="DIF1422" s="14"/>
      <c r="DIG1422" s="14"/>
      <c r="DIH1422" s="14"/>
      <c r="DII1422" s="14"/>
      <c r="DIJ1422" s="14"/>
      <c r="DIK1422" s="14"/>
      <c r="DIL1422" s="14"/>
      <c r="DIM1422" s="14"/>
      <c r="DIN1422" s="14"/>
      <c r="DIO1422" s="14"/>
      <c r="DIP1422" s="14"/>
      <c r="DIQ1422" s="14"/>
      <c r="DIR1422" s="14"/>
      <c r="DIS1422" s="14"/>
      <c r="DIT1422" s="14"/>
      <c r="DIU1422" s="14"/>
      <c r="DIV1422" s="14"/>
      <c r="DIW1422" s="14"/>
      <c r="DIX1422" s="14"/>
      <c r="DIY1422" s="14"/>
      <c r="DIZ1422" s="14"/>
      <c r="DJA1422" s="14"/>
      <c r="DJB1422" s="14"/>
      <c r="DJC1422" s="14"/>
      <c r="DJD1422" s="14"/>
      <c r="DJE1422" s="14"/>
      <c r="DJF1422" s="14"/>
      <c r="DJG1422" s="14"/>
      <c r="DJH1422" s="14"/>
      <c r="DJI1422" s="14"/>
      <c r="DJJ1422" s="14"/>
      <c r="DJK1422" s="14"/>
      <c r="DJL1422" s="14"/>
      <c r="DJM1422" s="14"/>
      <c r="DJN1422" s="14"/>
      <c r="DJO1422" s="14"/>
      <c r="DJP1422" s="14"/>
      <c r="DJQ1422" s="14"/>
      <c r="DJR1422" s="14"/>
      <c r="DJS1422" s="14"/>
      <c r="DJT1422" s="14"/>
      <c r="DJU1422" s="14"/>
      <c r="DJV1422" s="14"/>
      <c r="DJW1422" s="14"/>
      <c r="DJX1422" s="14"/>
      <c r="DJY1422" s="14"/>
      <c r="DJZ1422" s="14"/>
      <c r="DKA1422" s="14"/>
      <c r="DKB1422" s="14"/>
      <c r="DKC1422" s="14"/>
      <c r="DKD1422" s="14"/>
      <c r="DKE1422" s="14"/>
      <c r="DKF1422" s="14"/>
      <c r="DKG1422" s="14"/>
      <c r="DKH1422" s="14"/>
      <c r="DKI1422" s="14"/>
      <c r="DKJ1422" s="14"/>
      <c r="DKK1422" s="14"/>
      <c r="DKL1422" s="14"/>
      <c r="DKM1422" s="14"/>
      <c r="DKN1422" s="14"/>
      <c r="DKO1422" s="14"/>
      <c r="DKP1422" s="14"/>
      <c r="DKQ1422" s="14"/>
      <c r="DKR1422" s="14"/>
      <c r="DKS1422" s="14"/>
      <c r="DKT1422" s="14"/>
      <c r="DKU1422" s="14"/>
      <c r="DKV1422" s="14"/>
      <c r="DKW1422" s="14"/>
      <c r="DKX1422" s="14"/>
      <c r="DKY1422" s="14"/>
      <c r="DKZ1422" s="14"/>
      <c r="DLA1422" s="14"/>
      <c r="DLB1422" s="14"/>
      <c r="DLC1422" s="14"/>
      <c r="DLD1422" s="14"/>
      <c r="DLE1422" s="14"/>
      <c r="DLF1422" s="14"/>
      <c r="DLG1422" s="14"/>
      <c r="DLH1422" s="14"/>
      <c r="DLI1422" s="14"/>
      <c r="DLJ1422" s="14"/>
      <c r="DLK1422" s="14"/>
      <c r="DLL1422" s="14"/>
      <c r="DLM1422" s="14"/>
      <c r="DLN1422" s="14"/>
      <c r="DLO1422" s="14"/>
      <c r="DLP1422" s="14"/>
      <c r="DLQ1422" s="14"/>
      <c r="DLR1422" s="14"/>
      <c r="DLS1422" s="14"/>
      <c r="DLT1422" s="14"/>
      <c r="DLU1422" s="14"/>
      <c r="DLV1422" s="14"/>
      <c r="DLW1422" s="14"/>
      <c r="DLX1422" s="14"/>
      <c r="DLY1422" s="14"/>
      <c r="DLZ1422" s="14"/>
      <c r="DMA1422" s="14"/>
      <c r="DMB1422" s="14"/>
      <c r="DMC1422" s="14"/>
      <c r="DMD1422" s="14"/>
      <c r="DME1422" s="14"/>
      <c r="DMF1422" s="14"/>
      <c r="DMG1422" s="14"/>
      <c r="DMH1422" s="14"/>
      <c r="DMI1422" s="14"/>
      <c r="DMJ1422" s="14"/>
      <c r="DMK1422" s="14"/>
      <c r="DML1422" s="14"/>
      <c r="DMM1422" s="14"/>
      <c r="DMN1422" s="14"/>
      <c r="DMO1422" s="14"/>
      <c r="DMP1422" s="14"/>
      <c r="DMQ1422" s="14"/>
      <c r="DMR1422" s="14"/>
      <c r="DMS1422" s="14"/>
      <c r="DMT1422" s="14"/>
      <c r="DMU1422" s="14"/>
      <c r="DMV1422" s="14"/>
      <c r="DMW1422" s="14"/>
      <c r="DMX1422" s="14"/>
      <c r="DMY1422" s="14"/>
      <c r="DMZ1422" s="14"/>
      <c r="DNA1422" s="14"/>
      <c r="DNB1422" s="14"/>
      <c r="DNC1422" s="14"/>
      <c r="DND1422" s="14"/>
      <c r="DNE1422" s="14"/>
      <c r="DNF1422" s="14"/>
      <c r="DNG1422" s="14"/>
      <c r="DNH1422" s="14"/>
      <c r="DNI1422" s="14"/>
      <c r="DNJ1422" s="14"/>
      <c r="DNK1422" s="14"/>
      <c r="DNL1422" s="14"/>
      <c r="DNM1422" s="14"/>
      <c r="DNN1422" s="14"/>
      <c r="DNO1422" s="14"/>
      <c r="DNP1422" s="14"/>
      <c r="DNQ1422" s="14"/>
      <c r="DNR1422" s="14"/>
      <c r="DNS1422" s="14"/>
      <c r="DNT1422" s="14"/>
      <c r="DNU1422" s="14"/>
      <c r="DNV1422" s="14"/>
      <c r="DNW1422" s="14"/>
      <c r="DNX1422" s="14"/>
      <c r="DNY1422" s="14"/>
      <c r="DNZ1422" s="14"/>
      <c r="DOA1422" s="14"/>
      <c r="DOB1422" s="14"/>
      <c r="DOC1422" s="14"/>
      <c r="DOD1422" s="14"/>
      <c r="DOE1422" s="14"/>
      <c r="DOF1422" s="14"/>
      <c r="DOG1422" s="14"/>
      <c r="DOH1422" s="14"/>
      <c r="DOI1422" s="14"/>
      <c r="DOJ1422" s="14"/>
      <c r="DOK1422" s="14"/>
      <c r="DOL1422" s="14"/>
      <c r="DOM1422" s="14"/>
      <c r="DON1422" s="14"/>
      <c r="DOO1422" s="14"/>
      <c r="DOP1422" s="14"/>
      <c r="DOQ1422" s="14"/>
      <c r="DOR1422" s="14"/>
      <c r="DOS1422" s="14"/>
      <c r="DOT1422" s="14"/>
      <c r="DOU1422" s="14"/>
      <c r="DOV1422" s="14"/>
      <c r="DOW1422" s="14"/>
      <c r="DOX1422" s="14"/>
      <c r="DOY1422" s="14"/>
      <c r="DOZ1422" s="14"/>
      <c r="DPA1422" s="14"/>
      <c r="DPB1422" s="14"/>
      <c r="DPC1422" s="14"/>
      <c r="DPD1422" s="14"/>
      <c r="DPE1422" s="14"/>
      <c r="DPF1422" s="14"/>
      <c r="DPG1422" s="14"/>
      <c r="DPH1422" s="14"/>
      <c r="DPI1422" s="14"/>
      <c r="DPJ1422" s="14"/>
      <c r="DPK1422" s="14"/>
      <c r="DPL1422" s="14"/>
      <c r="DPM1422" s="14"/>
      <c r="DPN1422" s="14"/>
      <c r="DPO1422" s="14"/>
      <c r="DPP1422" s="14"/>
      <c r="DPQ1422" s="14"/>
      <c r="DPR1422" s="14"/>
      <c r="DPS1422" s="14"/>
      <c r="DPT1422" s="14"/>
      <c r="DPU1422" s="14"/>
      <c r="DPV1422" s="14"/>
      <c r="DPW1422" s="14"/>
      <c r="DPX1422" s="14"/>
      <c r="DPY1422" s="14"/>
      <c r="DPZ1422" s="14"/>
      <c r="DQA1422" s="14"/>
      <c r="DQB1422" s="14"/>
      <c r="DQC1422" s="14"/>
      <c r="DQD1422" s="14"/>
      <c r="DQE1422" s="14"/>
      <c r="DQF1422" s="14"/>
      <c r="DQG1422" s="14"/>
      <c r="DQH1422" s="14"/>
      <c r="DQI1422" s="14"/>
      <c r="DQJ1422" s="14"/>
      <c r="DQK1422" s="14"/>
      <c r="DQL1422" s="14"/>
      <c r="DQM1422" s="14"/>
      <c r="DQN1422" s="14"/>
      <c r="DQO1422" s="14"/>
      <c r="DQP1422" s="14"/>
      <c r="DQQ1422" s="14"/>
      <c r="DQR1422" s="14"/>
      <c r="DQS1422" s="14"/>
      <c r="DQT1422" s="14"/>
      <c r="DQU1422" s="14"/>
      <c r="DQV1422" s="14"/>
      <c r="DQW1422" s="14"/>
      <c r="DQX1422" s="14"/>
      <c r="DQY1422" s="14"/>
      <c r="DQZ1422" s="14"/>
      <c r="DRA1422" s="14"/>
      <c r="DRB1422" s="14"/>
      <c r="DRC1422" s="14"/>
      <c r="DRD1422" s="14"/>
      <c r="DRE1422" s="14"/>
      <c r="DRF1422" s="14"/>
      <c r="DRG1422" s="14"/>
      <c r="DRH1422" s="14"/>
      <c r="DRI1422" s="14"/>
      <c r="DRJ1422" s="14"/>
      <c r="DRK1422" s="14"/>
      <c r="DRL1422" s="14"/>
      <c r="DRM1422" s="14"/>
      <c r="DRN1422" s="14"/>
      <c r="DRO1422" s="14"/>
      <c r="DRP1422" s="14"/>
      <c r="DRQ1422" s="14"/>
      <c r="DRR1422" s="14"/>
      <c r="DRS1422" s="14"/>
      <c r="DRT1422" s="14"/>
      <c r="DRU1422" s="14"/>
      <c r="DRV1422" s="14"/>
      <c r="DRW1422" s="14"/>
      <c r="DRX1422" s="14"/>
      <c r="DRY1422" s="14"/>
      <c r="DRZ1422" s="14"/>
      <c r="DSA1422" s="14"/>
      <c r="DSB1422" s="14"/>
      <c r="DSC1422" s="14"/>
      <c r="DSD1422" s="14"/>
      <c r="DSE1422" s="14"/>
      <c r="DSF1422" s="14"/>
      <c r="DSG1422" s="14"/>
      <c r="DSH1422" s="14"/>
      <c r="DSI1422" s="14"/>
      <c r="DSJ1422" s="14"/>
      <c r="DSK1422" s="14"/>
      <c r="DSL1422" s="14"/>
      <c r="DSM1422" s="14"/>
      <c r="DSN1422" s="14"/>
      <c r="DSO1422" s="14"/>
      <c r="DSP1422" s="14"/>
      <c r="DSQ1422" s="14"/>
      <c r="DSR1422" s="14"/>
      <c r="DSS1422" s="14"/>
      <c r="DST1422" s="14"/>
      <c r="DSU1422" s="14"/>
      <c r="DSV1422" s="14"/>
      <c r="DSW1422" s="14"/>
      <c r="DSX1422" s="14"/>
      <c r="DSY1422" s="14"/>
      <c r="DSZ1422" s="14"/>
      <c r="DTA1422" s="14"/>
      <c r="DTB1422" s="14"/>
      <c r="DTC1422" s="14"/>
      <c r="DTD1422" s="14"/>
      <c r="DTE1422" s="14"/>
      <c r="DTF1422" s="14"/>
      <c r="DTG1422" s="14"/>
      <c r="DTH1422" s="14"/>
      <c r="DTI1422" s="14"/>
      <c r="DTJ1422" s="14"/>
      <c r="DTK1422" s="14"/>
      <c r="DTL1422" s="14"/>
      <c r="DTM1422" s="14"/>
      <c r="DTN1422" s="14"/>
      <c r="DTO1422" s="14"/>
      <c r="DTP1422" s="14"/>
      <c r="DTQ1422" s="14"/>
      <c r="DTR1422" s="14"/>
      <c r="DTS1422" s="14"/>
      <c r="DTT1422" s="14"/>
      <c r="DTU1422" s="14"/>
      <c r="DTV1422" s="14"/>
      <c r="DTW1422" s="14"/>
      <c r="DTX1422" s="14"/>
      <c r="DTY1422" s="14"/>
      <c r="DTZ1422" s="14"/>
      <c r="DUA1422" s="14"/>
      <c r="DUB1422" s="14"/>
      <c r="DUC1422" s="14"/>
      <c r="DUD1422" s="14"/>
      <c r="DUE1422" s="14"/>
      <c r="DUF1422" s="14"/>
      <c r="DUG1422" s="14"/>
      <c r="DUH1422" s="14"/>
      <c r="DUI1422" s="14"/>
      <c r="DUJ1422" s="14"/>
      <c r="DUK1422" s="14"/>
      <c r="DUL1422" s="14"/>
      <c r="DUM1422" s="14"/>
      <c r="DUN1422" s="14"/>
      <c r="DUO1422" s="14"/>
      <c r="DUP1422" s="14"/>
      <c r="DUQ1422" s="14"/>
      <c r="DUR1422" s="14"/>
      <c r="DUS1422" s="14"/>
      <c r="DUT1422" s="14"/>
      <c r="DUU1422" s="14"/>
      <c r="DUV1422" s="14"/>
      <c r="DUW1422" s="14"/>
      <c r="DUX1422" s="14"/>
      <c r="DUY1422" s="14"/>
      <c r="DUZ1422" s="14"/>
      <c r="DVA1422" s="14"/>
      <c r="DVB1422" s="14"/>
      <c r="DVC1422" s="14"/>
      <c r="DVD1422" s="14"/>
      <c r="DVE1422" s="14"/>
      <c r="DVF1422" s="14"/>
      <c r="DVG1422" s="14"/>
      <c r="DVH1422" s="14"/>
      <c r="DVI1422" s="14"/>
      <c r="DVJ1422" s="14"/>
      <c r="DVK1422" s="14"/>
      <c r="DVL1422" s="14"/>
      <c r="DVM1422" s="14"/>
      <c r="DVN1422" s="14"/>
      <c r="DVO1422" s="14"/>
      <c r="DVP1422" s="14"/>
      <c r="DVQ1422" s="14"/>
      <c r="DVR1422" s="14"/>
      <c r="DVS1422" s="14"/>
      <c r="DVT1422" s="14"/>
      <c r="DVU1422" s="14"/>
      <c r="DVV1422" s="14"/>
      <c r="DVW1422" s="14"/>
      <c r="DVX1422" s="14"/>
      <c r="DVY1422" s="14"/>
      <c r="DVZ1422" s="14"/>
      <c r="DWA1422" s="14"/>
      <c r="DWB1422" s="14"/>
      <c r="DWC1422" s="14"/>
      <c r="DWD1422" s="14"/>
      <c r="DWE1422" s="14"/>
      <c r="DWF1422" s="14"/>
      <c r="DWG1422" s="14"/>
      <c r="DWH1422" s="14"/>
      <c r="DWI1422" s="14"/>
      <c r="DWJ1422" s="14"/>
      <c r="DWK1422" s="14"/>
      <c r="DWL1422" s="14"/>
      <c r="DWM1422" s="14"/>
      <c r="DWN1422" s="14"/>
      <c r="DWO1422" s="14"/>
      <c r="DWP1422" s="14"/>
      <c r="DWQ1422" s="14"/>
      <c r="DWR1422" s="14"/>
      <c r="DWS1422" s="14"/>
      <c r="DWT1422" s="14"/>
      <c r="DWU1422" s="14"/>
      <c r="DWV1422" s="14"/>
      <c r="DWW1422" s="14"/>
      <c r="DWX1422" s="14"/>
      <c r="DWY1422" s="14"/>
      <c r="DWZ1422" s="14"/>
      <c r="DXA1422" s="14"/>
      <c r="DXB1422" s="14"/>
      <c r="DXC1422" s="14"/>
      <c r="DXD1422" s="14"/>
      <c r="DXE1422" s="14"/>
      <c r="DXF1422" s="14"/>
      <c r="DXG1422" s="14"/>
      <c r="DXH1422" s="14"/>
      <c r="DXI1422" s="14"/>
      <c r="DXJ1422" s="14"/>
      <c r="DXK1422" s="14"/>
      <c r="DXL1422" s="14"/>
      <c r="DXM1422" s="14"/>
      <c r="DXN1422" s="14"/>
      <c r="DXO1422" s="14"/>
      <c r="DXP1422" s="14"/>
      <c r="DXQ1422" s="14"/>
      <c r="DXR1422" s="14"/>
      <c r="DXS1422" s="14"/>
      <c r="DXT1422" s="14"/>
      <c r="DXU1422" s="14"/>
      <c r="DXV1422" s="14"/>
      <c r="DXW1422" s="14"/>
      <c r="DXX1422" s="14"/>
      <c r="DXY1422" s="14"/>
      <c r="DXZ1422" s="14"/>
      <c r="DYA1422" s="14"/>
      <c r="DYB1422" s="14"/>
      <c r="DYC1422" s="14"/>
      <c r="DYD1422" s="14"/>
      <c r="DYE1422" s="14"/>
      <c r="DYF1422" s="14"/>
      <c r="DYG1422" s="14"/>
      <c r="DYH1422" s="14"/>
      <c r="DYI1422" s="14"/>
      <c r="DYJ1422" s="14"/>
      <c r="DYK1422" s="14"/>
      <c r="DYL1422" s="14"/>
      <c r="DYM1422" s="14"/>
      <c r="DYN1422" s="14"/>
      <c r="DYO1422" s="14"/>
      <c r="DYP1422" s="14"/>
      <c r="DYQ1422" s="14"/>
      <c r="DYR1422" s="14"/>
      <c r="DYS1422" s="14"/>
      <c r="DYT1422" s="14"/>
      <c r="DYU1422" s="14"/>
      <c r="DYV1422" s="14"/>
      <c r="DYW1422" s="14"/>
      <c r="DYX1422" s="14"/>
      <c r="DYY1422" s="14"/>
      <c r="DYZ1422" s="14"/>
      <c r="DZA1422" s="14"/>
      <c r="DZB1422" s="14"/>
      <c r="DZC1422" s="14"/>
      <c r="DZD1422" s="14"/>
      <c r="DZE1422" s="14"/>
      <c r="DZF1422" s="14"/>
      <c r="DZG1422" s="14"/>
      <c r="DZH1422" s="14"/>
      <c r="DZI1422" s="14"/>
      <c r="DZJ1422" s="14"/>
      <c r="DZK1422" s="14"/>
      <c r="DZL1422" s="14"/>
      <c r="DZM1422" s="14"/>
      <c r="DZN1422" s="14"/>
      <c r="DZO1422" s="14"/>
      <c r="DZP1422" s="14"/>
      <c r="DZQ1422" s="14"/>
      <c r="DZR1422" s="14"/>
      <c r="DZS1422" s="14"/>
      <c r="DZT1422" s="14"/>
      <c r="DZU1422" s="14"/>
      <c r="DZV1422" s="14"/>
      <c r="DZW1422" s="14"/>
      <c r="DZX1422" s="14"/>
      <c r="DZY1422" s="14"/>
      <c r="DZZ1422" s="14"/>
      <c r="EAA1422" s="14"/>
      <c r="EAB1422" s="14"/>
      <c r="EAC1422" s="14"/>
      <c r="EAD1422" s="14"/>
      <c r="EAE1422" s="14"/>
      <c r="EAF1422" s="14"/>
      <c r="EAG1422" s="14"/>
      <c r="EAH1422" s="14"/>
      <c r="EAI1422" s="14"/>
      <c r="EAJ1422" s="14"/>
      <c r="EAK1422" s="14"/>
      <c r="EAL1422" s="14"/>
      <c r="EAM1422" s="14"/>
      <c r="EAN1422" s="14"/>
      <c r="EAO1422" s="14"/>
      <c r="EAP1422" s="14"/>
      <c r="EAQ1422" s="14"/>
      <c r="EAR1422" s="14"/>
      <c r="EAS1422" s="14"/>
      <c r="EAT1422" s="14"/>
      <c r="EAU1422" s="14"/>
      <c r="EAV1422" s="14"/>
      <c r="EAW1422" s="14"/>
      <c r="EAX1422" s="14"/>
      <c r="EAY1422" s="14"/>
      <c r="EAZ1422" s="14"/>
      <c r="EBA1422" s="14"/>
      <c r="EBB1422" s="14"/>
      <c r="EBC1422" s="14"/>
      <c r="EBD1422" s="14"/>
      <c r="EBE1422" s="14"/>
      <c r="EBF1422" s="14"/>
      <c r="EBG1422" s="14"/>
      <c r="EBH1422" s="14"/>
      <c r="EBI1422" s="14"/>
      <c r="EBJ1422" s="14"/>
      <c r="EBK1422" s="14"/>
      <c r="EBL1422" s="14"/>
      <c r="EBM1422" s="14"/>
      <c r="EBN1422" s="14"/>
      <c r="EBO1422" s="14"/>
      <c r="EBP1422" s="14"/>
      <c r="EBQ1422" s="14"/>
      <c r="EBR1422" s="14"/>
      <c r="EBS1422" s="14"/>
      <c r="EBT1422" s="14"/>
      <c r="EBU1422" s="14"/>
      <c r="EBV1422" s="14"/>
      <c r="EBW1422" s="14"/>
      <c r="EBX1422" s="14"/>
      <c r="EBY1422" s="14"/>
      <c r="EBZ1422" s="14"/>
      <c r="ECA1422" s="14"/>
      <c r="ECB1422" s="14"/>
      <c r="ECC1422" s="14"/>
      <c r="ECD1422" s="14"/>
      <c r="ECE1422" s="14"/>
      <c r="ECF1422" s="14"/>
      <c r="ECG1422" s="14"/>
      <c r="ECH1422" s="14"/>
      <c r="ECI1422" s="14"/>
      <c r="ECJ1422" s="14"/>
      <c r="ECK1422" s="14"/>
      <c r="ECL1422" s="14"/>
      <c r="ECM1422" s="14"/>
      <c r="ECN1422" s="14"/>
      <c r="ECO1422" s="14"/>
      <c r="ECP1422" s="14"/>
      <c r="ECQ1422" s="14"/>
      <c r="ECR1422" s="14"/>
      <c r="ECS1422" s="14"/>
      <c r="ECT1422" s="14"/>
      <c r="ECU1422" s="14"/>
      <c r="ECV1422" s="14"/>
      <c r="ECW1422" s="14"/>
      <c r="ECX1422" s="14"/>
      <c r="ECY1422" s="14"/>
      <c r="ECZ1422" s="14"/>
      <c r="EDA1422" s="14"/>
      <c r="EDB1422" s="14"/>
      <c r="EDC1422" s="14"/>
      <c r="EDD1422" s="14"/>
      <c r="EDE1422" s="14"/>
      <c r="EDF1422" s="14"/>
      <c r="EDG1422" s="14"/>
      <c r="EDH1422" s="14"/>
      <c r="EDI1422" s="14"/>
      <c r="EDJ1422" s="14"/>
      <c r="EDK1422" s="14"/>
      <c r="EDL1422" s="14"/>
      <c r="EDM1422" s="14"/>
      <c r="EDN1422" s="14"/>
      <c r="EDO1422" s="14"/>
      <c r="EDP1422" s="14"/>
      <c r="EDQ1422" s="14"/>
      <c r="EDR1422" s="14"/>
      <c r="EDS1422" s="14"/>
      <c r="EDT1422" s="14"/>
      <c r="EDU1422" s="14"/>
      <c r="EDV1422" s="14"/>
      <c r="EDW1422" s="14"/>
      <c r="EDX1422" s="14"/>
      <c r="EDY1422" s="14"/>
      <c r="EDZ1422" s="14"/>
      <c r="EEA1422" s="14"/>
      <c r="EEB1422" s="14"/>
      <c r="EEC1422" s="14"/>
      <c r="EED1422" s="14"/>
      <c r="EEE1422" s="14"/>
      <c r="EEF1422" s="14"/>
      <c r="EEG1422" s="14"/>
      <c r="EEH1422" s="14"/>
      <c r="EEI1422" s="14"/>
      <c r="EEJ1422" s="14"/>
      <c r="EEK1422" s="14"/>
      <c r="EEL1422" s="14"/>
      <c r="EEM1422" s="14"/>
      <c r="EEN1422" s="14"/>
      <c r="EEO1422" s="14"/>
      <c r="EEP1422" s="14"/>
      <c r="EEQ1422" s="14"/>
      <c r="EER1422" s="14"/>
      <c r="EES1422" s="14"/>
      <c r="EET1422" s="14"/>
      <c r="EEU1422" s="14"/>
      <c r="EEV1422" s="14"/>
      <c r="EEW1422" s="14"/>
      <c r="EEX1422" s="14"/>
      <c r="EEY1422" s="14"/>
      <c r="EEZ1422" s="14"/>
      <c r="EFA1422" s="14"/>
      <c r="EFB1422" s="14"/>
      <c r="EFC1422" s="14"/>
      <c r="EFD1422" s="14"/>
      <c r="EFE1422" s="14"/>
      <c r="EFF1422" s="14"/>
      <c r="EFG1422" s="14"/>
      <c r="EFH1422" s="14"/>
      <c r="EFI1422" s="14"/>
      <c r="EFJ1422" s="14"/>
      <c r="EFK1422" s="14"/>
      <c r="EFL1422" s="14"/>
      <c r="EFM1422" s="14"/>
      <c r="EFN1422" s="14"/>
      <c r="EFO1422" s="14"/>
      <c r="EFP1422" s="14"/>
      <c r="EFQ1422" s="14"/>
      <c r="EFR1422" s="14"/>
      <c r="EFS1422" s="14"/>
      <c r="EFT1422" s="14"/>
      <c r="EFU1422" s="14"/>
      <c r="EFV1422" s="14"/>
      <c r="EFW1422" s="14"/>
      <c r="EFX1422" s="14"/>
      <c r="EFY1422" s="14"/>
      <c r="EFZ1422" s="14"/>
      <c r="EGA1422" s="14"/>
      <c r="EGB1422" s="14"/>
      <c r="EGC1422" s="14"/>
      <c r="EGD1422" s="14"/>
      <c r="EGE1422" s="14"/>
      <c r="EGF1422" s="14"/>
      <c r="EGG1422" s="14"/>
      <c r="EGH1422" s="14"/>
      <c r="EGI1422" s="14"/>
      <c r="EGJ1422" s="14"/>
      <c r="EGK1422" s="14"/>
      <c r="EGL1422" s="14"/>
      <c r="EGM1422" s="14"/>
      <c r="EGN1422" s="14"/>
      <c r="EGO1422" s="14"/>
      <c r="EGP1422" s="14"/>
      <c r="EGQ1422" s="14"/>
      <c r="EGR1422" s="14"/>
      <c r="EGS1422" s="14"/>
      <c r="EGT1422" s="14"/>
      <c r="EGU1422" s="14"/>
      <c r="EGV1422" s="14"/>
      <c r="EGW1422" s="14"/>
      <c r="EGX1422" s="14"/>
      <c r="EGY1422" s="14"/>
      <c r="EGZ1422" s="14"/>
      <c r="EHA1422" s="14"/>
      <c r="EHB1422" s="14"/>
      <c r="EHC1422" s="14"/>
      <c r="EHD1422" s="14"/>
      <c r="EHE1422" s="14"/>
      <c r="EHF1422" s="14"/>
      <c r="EHG1422" s="14"/>
      <c r="EHH1422" s="14"/>
      <c r="EHI1422" s="14"/>
      <c r="EHJ1422" s="14"/>
      <c r="EHK1422" s="14"/>
      <c r="EHL1422" s="14"/>
      <c r="EHM1422" s="14"/>
      <c r="EHN1422" s="14"/>
      <c r="EHO1422" s="14"/>
      <c r="EHP1422" s="14"/>
      <c r="EHQ1422" s="14"/>
      <c r="EHR1422" s="14"/>
      <c r="EHS1422" s="14"/>
      <c r="EHT1422" s="14"/>
      <c r="EHU1422" s="14"/>
      <c r="EHV1422" s="14"/>
      <c r="EHW1422" s="14"/>
      <c r="EHX1422" s="14"/>
      <c r="EHY1422" s="14"/>
      <c r="EHZ1422" s="14"/>
      <c r="EIA1422" s="14"/>
      <c r="EIB1422" s="14"/>
      <c r="EIC1422" s="14"/>
      <c r="EID1422" s="14"/>
      <c r="EIE1422" s="14"/>
      <c r="EIF1422" s="14"/>
      <c r="EIG1422" s="14"/>
      <c r="EIH1422" s="14"/>
      <c r="EII1422" s="14"/>
      <c r="EIJ1422" s="14"/>
      <c r="EIK1422" s="14"/>
      <c r="EIL1422" s="14"/>
      <c r="EIM1422" s="14"/>
      <c r="EIN1422" s="14"/>
      <c r="EIO1422" s="14"/>
      <c r="EIP1422" s="14"/>
      <c r="EIQ1422" s="14"/>
      <c r="EIR1422" s="14"/>
      <c r="EIS1422" s="14"/>
      <c r="EIT1422" s="14"/>
      <c r="EIU1422" s="14"/>
      <c r="EIV1422" s="14"/>
      <c r="EIW1422" s="14"/>
      <c r="EIX1422" s="14"/>
      <c r="EIY1422" s="14"/>
      <c r="EIZ1422" s="14"/>
      <c r="EJA1422" s="14"/>
      <c r="EJB1422" s="14"/>
      <c r="EJC1422" s="14"/>
      <c r="EJD1422" s="14"/>
      <c r="EJE1422" s="14"/>
      <c r="EJF1422" s="14"/>
      <c r="EJG1422" s="14"/>
      <c r="EJH1422" s="14"/>
      <c r="EJI1422" s="14"/>
      <c r="EJJ1422" s="14"/>
      <c r="EJK1422" s="14"/>
      <c r="EJL1422" s="14"/>
      <c r="EJM1422" s="14"/>
      <c r="EJN1422" s="14"/>
      <c r="EJO1422" s="14"/>
      <c r="EJP1422" s="14"/>
      <c r="EJQ1422" s="14"/>
      <c r="EJR1422" s="14"/>
      <c r="EJS1422" s="14"/>
      <c r="EJT1422" s="14"/>
      <c r="EJU1422" s="14"/>
      <c r="EJV1422" s="14"/>
      <c r="EJW1422" s="14"/>
      <c r="EJX1422" s="14"/>
      <c r="EJY1422" s="14"/>
      <c r="EJZ1422" s="14"/>
      <c r="EKA1422" s="14"/>
      <c r="EKB1422" s="14"/>
      <c r="EKC1422" s="14"/>
      <c r="EKD1422" s="14"/>
      <c r="EKE1422" s="14"/>
      <c r="EKF1422" s="14"/>
      <c r="EKG1422" s="14"/>
      <c r="EKH1422" s="14"/>
      <c r="EKI1422" s="14"/>
      <c r="EKJ1422" s="14"/>
      <c r="EKK1422" s="14"/>
      <c r="EKL1422" s="14"/>
      <c r="EKM1422" s="14"/>
      <c r="EKN1422" s="14"/>
      <c r="EKO1422" s="14"/>
      <c r="EKP1422" s="14"/>
      <c r="EKQ1422" s="14"/>
      <c r="EKR1422" s="14"/>
      <c r="EKS1422" s="14"/>
      <c r="EKT1422" s="14"/>
      <c r="EKU1422" s="14"/>
      <c r="EKV1422" s="14"/>
      <c r="EKW1422" s="14"/>
      <c r="EKX1422" s="14"/>
      <c r="EKY1422" s="14"/>
      <c r="EKZ1422" s="14"/>
      <c r="ELA1422" s="14"/>
      <c r="ELB1422" s="14"/>
      <c r="ELC1422" s="14"/>
      <c r="ELD1422" s="14"/>
      <c r="ELE1422" s="14"/>
      <c r="ELF1422" s="14"/>
      <c r="ELG1422" s="14"/>
      <c r="ELH1422" s="14"/>
      <c r="ELI1422" s="14"/>
      <c r="ELJ1422" s="14"/>
      <c r="ELK1422" s="14"/>
      <c r="ELL1422" s="14"/>
      <c r="ELM1422" s="14"/>
      <c r="ELN1422" s="14"/>
      <c r="ELO1422" s="14"/>
      <c r="ELP1422" s="14"/>
      <c r="ELQ1422" s="14"/>
      <c r="ELR1422" s="14"/>
      <c r="ELS1422" s="14"/>
      <c r="ELT1422" s="14"/>
      <c r="ELU1422" s="14"/>
      <c r="ELV1422" s="14"/>
      <c r="ELW1422" s="14"/>
      <c r="ELX1422" s="14"/>
      <c r="ELY1422" s="14"/>
      <c r="ELZ1422" s="14"/>
      <c r="EMA1422" s="14"/>
      <c r="EMB1422" s="14"/>
      <c r="EMC1422" s="14"/>
      <c r="EMD1422" s="14"/>
      <c r="EME1422" s="14"/>
      <c r="EMF1422" s="14"/>
      <c r="EMG1422" s="14"/>
      <c r="EMH1422" s="14"/>
      <c r="EMI1422" s="14"/>
      <c r="EMJ1422" s="14"/>
      <c r="EMK1422" s="14"/>
      <c r="EML1422" s="14"/>
      <c r="EMM1422" s="14"/>
      <c r="EMN1422" s="14"/>
      <c r="EMO1422" s="14"/>
      <c r="EMP1422" s="14"/>
      <c r="EMQ1422" s="14"/>
      <c r="EMR1422" s="14"/>
      <c r="EMS1422" s="14"/>
      <c r="EMT1422" s="14"/>
      <c r="EMU1422" s="14"/>
      <c r="EMV1422" s="14"/>
      <c r="EMW1422" s="14"/>
      <c r="EMX1422" s="14"/>
      <c r="EMY1422" s="14"/>
      <c r="EMZ1422" s="14"/>
      <c r="ENA1422" s="14"/>
      <c r="ENB1422" s="14"/>
      <c r="ENC1422" s="14"/>
      <c r="END1422" s="14"/>
      <c r="ENE1422" s="14"/>
      <c r="ENF1422" s="14"/>
      <c r="ENG1422" s="14"/>
      <c r="ENH1422" s="14"/>
      <c r="ENI1422" s="14"/>
      <c r="ENJ1422" s="14"/>
      <c r="ENK1422" s="14"/>
      <c r="ENL1422" s="14"/>
      <c r="ENM1422" s="14"/>
      <c r="ENN1422" s="14"/>
      <c r="ENO1422" s="14"/>
      <c r="ENP1422" s="14"/>
      <c r="ENQ1422" s="14"/>
      <c r="ENR1422" s="14"/>
      <c r="ENS1422" s="14"/>
      <c r="ENT1422" s="14"/>
      <c r="ENU1422" s="14"/>
      <c r="ENV1422" s="14"/>
      <c r="ENW1422" s="14"/>
      <c r="ENX1422" s="14"/>
      <c r="ENY1422" s="14"/>
      <c r="ENZ1422" s="14"/>
      <c r="EOA1422" s="14"/>
      <c r="EOB1422" s="14"/>
      <c r="EOC1422" s="14"/>
      <c r="EOD1422" s="14"/>
      <c r="EOE1422" s="14"/>
      <c r="EOF1422" s="14"/>
      <c r="EOG1422" s="14"/>
      <c r="EOH1422" s="14"/>
      <c r="EOI1422" s="14"/>
      <c r="EOJ1422" s="14"/>
      <c r="EOK1422" s="14"/>
      <c r="EOL1422" s="14"/>
      <c r="EOM1422" s="14"/>
      <c r="EON1422" s="14"/>
      <c r="EOO1422" s="14"/>
      <c r="EOP1422" s="14"/>
      <c r="EOQ1422" s="14"/>
      <c r="EOR1422" s="14"/>
      <c r="EOS1422" s="14"/>
      <c r="EOT1422" s="14"/>
      <c r="EOU1422" s="14"/>
      <c r="EOV1422" s="14"/>
      <c r="EOW1422" s="14"/>
      <c r="EOX1422" s="14"/>
      <c r="EOY1422" s="14"/>
      <c r="EOZ1422" s="14"/>
      <c r="EPA1422" s="14"/>
      <c r="EPB1422" s="14"/>
      <c r="EPC1422" s="14"/>
      <c r="EPD1422" s="14"/>
      <c r="EPE1422" s="14"/>
      <c r="EPF1422" s="14"/>
      <c r="EPG1422" s="14"/>
      <c r="EPH1422" s="14"/>
      <c r="EPI1422" s="14"/>
      <c r="EPJ1422" s="14"/>
      <c r="EPK1422" s="14"/>
      <c r="EPL1422" s="14"/>
      <c r="EPM1422" s="14"/>
      <c r="EPN1422" s="14"/>
      <c r="EPO1422" s="14"/>
      <c r="EPP1422" s="14"/>
      <c r="EPQ1422" s="14"/>
      <c r="EPR1422" s="14"/>
      <c r="EPS1422" s="14"/>
      <c r="EPT1422" s="14"/>
      <c r="EPU1422" s="14"/>
      <c r="EPV1422" s="14"/>
      <c r="EPW1422" s="14"/>
      <c r="EPX1422" s="14"/>
      <c r="EPY1422" s="14"/>
      <c r="EPZ1422" s="14"/>
      <c r="EQA1422" s="14"/>
      <c r="EQB1422" s="14"/>
      <c r="EQC1422" s="14"/>
      <c r="EQD1422" s="14"/>
      <c r="EQE1422" s="14"/>
      <c r="EQF1422" s="14"/>
      <c r="EQG1422" s="14"/>
      <c r="EQH1422" s="14"/>
      <c r="EQI1422" s="14"/>
      <c r="EQJ1422" s="14"/>
      <c r="EQK1422" s="14"/>
      <c r="EQL1422" s="14"/>
      <c r="EQM1422" s="14"/>
      <c r="EQN1422" s="14"/>
      <c r="EQO1422" s="14"/>
      <c r="EQP1422" s="14"/>
      <c r="EQQ1422" s="14"/>
      <c r="EQR1422" s="14"/>
      <c r="EQS1422" s="14"/>
      <c r="EQT1422" s="14"/>
      <c r="EQU1422" s="14"/>
      <c r="EQV1422" s="14"/>
      <c r="EQW1422" s="14"/>
      <c r="EQX1422" s="14"/>
      <c r="EQY1422" s="14"/>
      <c r="EQZ1422" s="14"/>
      <c r="ERA1422" s="14"/>
      <c r="ERB1422" s="14"/>
      <c r="ERC1422" s="14"/>
      <c r="ERD1422" s="14"/>
      <c r="ERE1422" s="14"/>
      <c r="ERF1422" s="14"/>
      <c r="ERG1422" s="14"/>
      <c r="ERH1422" s="14"/>
      <c r="ERI1422" s="14"/>
      <c r="ERJ1422" s="14"/>
      <c r="ERK1422" s="14"/>
      <c r="ERL1422" s="14"/>
      <c r="ERM1422" s="14"/>
      <c r="ERN1422" s="14"/>
      <c r="ERO1422" s="14"/>
      <c r="ERP1422" s="14"/>
      <c r="ERQ1422" s="14"/>
      <c r="ERR1422" s="14"/>
      <c r="ERS1422" s="14"/>
      <c r="ERT1422" s="14"/>
      <c r="ERU1422" s="14"/>
      <c r="ERV1422" s="14"/>
      <c r="ERW1422" s="14"/>
      <c r="ERX1422" s="14"/>
      <c r="ERY1422" s="14"/>
      <c r="ERZ1422" s="14"/>
      <c r="ESA1422" s="14"/>
      <c r="ESB1422" s="14"/>
      <c r="ESC1422" s="14"/>
      <c r="ESD1422" s="14"/>
      <c r="ESE1422" s="14"/>
      <c r="ESF1422" s="14"/>
      <c r="ESG1422" s="14"/>
      <c r="ESH1422" s="14"/>
      <c r="ESI1422" s="14"/>
      <c r="ESJ1422" s="14"/>
      <c r="ESK1422" s="14"/>
      <c r="ESL1422" s="14"/>
      <c r="ESM1422" s="14"/>
      <c r="ESN1422" s="14"/>
      <c r="ESO1422" s="14"/>
      <c r="ESP1422" s="14"/>
      <c r="ESQ1422" s="14"/>
      <c r="ESR1422" s="14"/>
      <c r="ESS1422" s="14"/>
      <c r="EST1422" s="14"/>
      <c r="ESU1422" s="14"/>
      <c r="ESV1422" s="14"/>
      <c r="ESW1422" s="14"/>
      <c r="ESX1422" s="14"/>
      <c r="ESY1422" s="14"/>
      <c r="ESZ1422" s="14"/>
      <c r="ETA1422" s="14"/>
      <c r="ETB1422" s="14"/>
      <c r="ETC1422" s="14"/>
      <c r="ETD1422" s="14"/>
      <c r="ETE1422" s="14"/>
      <c r="ETF1422" s="14"/>
      <c r="ETG1422" s="14"/>
      <c r="ETH1422" s="14"/>
      <c r="ETI1422" s="14"/>
      <c r="ETJ1422" s="14"/>
      <c r="ETK1422" s="14"/>
      <c r="ETL1422" s="14"/>
      <c r="ETM1422" s="14"/>
      <c r="ETN1422" s="14"/>
      <c r="ETO1422" s="14"/>
      <c r="ETP1422" s="14"/>
      <c r="ETQ1422" s="14"/>
      <c r="ETR1422" s="14"/>
      <c r="ETS1422" s="14"/>
      <c r="ETT1422" s="14"/>
      <c r="ETU1422" s="14"/>
      <c r="ETV1422" s="14"/>
      <c r="ETW1422" s="14"/>
      <c r="ETX1422" s="14"/>
      <c r="ETY1422" s="14"/>
      <c r="ETZ1422" s="14"/>
      <c r="EUA1422" s="14"/>
      <c r="EUB1422" s="14"/>
      <c r="EUC1422" s="14"/>
      <c r="EUD1422" s="14"/>
      <c r="EUE1422" s="14"/>
      <c r="EUF1422" s="14"/>
      <c r="EUG1422" s="14"/>
      <c r="EUH1422" s="14"/>
      <c r="EUI1422" s="14"/>
      <c r="EUJ1422" s="14"/>
      <c r="EUK1422" s="14"/>
      <c r="EUL1422" s="14"/>
      <c r="EUM1422" s="14"/>
      <c r="EUN1422" s="14"/>
      <c r="EUO1422" s="14"/>
      <c r="EUP1422" s="14"/>
      <c r="EUQ1422" s="14"/>
      <c r="EUR1422" s="14"/>
      <c r="EUS1422" s="14"/>
      <c r="EUT1422" s="14"/>
      <c r="EUU1422" s="14"/>
      <c r="EUV1422" s="14"/>
      <c r="EUW1422" s="14"/>
      <c r="EUX1422" s="14"/>
      <c r="EUY1422" s="14"/>
      <c r="EUZ1422" s="14"/>
      <c r="EVA1422" s="14"/>
      <c r="EVB1422" s="14"/>
      <c r="EVC1422" s="14"/>
      <c r="EVD1422" s="14"/>
      <c r="EVE1422" s="14"/>
      <c r="EVF1422" s="14"/>
      <c r="EVG1422" s="14"/>
      <c r="EVH1422" s="14"/>
      <c r="EVI1422" s="14"/>
      <c r="EVJ1422" s="14"/>
      <c r="EVK1422" s="14"/>
      <c r="EVL1422" s="14"/>
      <c r="EVM1422" s="14"/>
      <c r="EVN1422" s="14"/>
      <c r="EVO1422" s="14"/>
      <c r="EVP1422" s="14"/>
      <c r="EVQ1422" s="14"/>
      <c r="EVR1422" s="14"/>
      <c r="EVS1422" s="14"/>
      <c r="EVT1422" s="14"/>
      <c r="EVU1422" s="14"/>
      <c r="EVV1422" s="14"/>
      <c r="EVW1422" s="14"/>
      <c r="EVX1422" s="14"/>
      <c r="EVY1422" s="14"/>
      <c r="EVZ1422" s="14"/>
      <c r="EWA1422" s="14"/>
      <c r="EWB1422" s="14"/>
      <c r="EWC1422" s="14"/>
      <c r="EWD1422" s="14"/>
      <c r="EWE1422" s="14"/>
      <c r="EWF1422" s="14"/>
      <c r="EWG1422" s="14"/>
      <c r="EWH1422" s="14"/>
      <c r="EWI1422" s="14"/>
      <c r="EWJ1422" s="14"/>
      <c r="EWK1422" s="14"/>
      <c r="EWL1422" s="14"/>
      <c r="EWM1422" s="14"/>
      <c r="EWN1422" s="14"/>
      <c r="EWO1422" s="14"/>
      <c r="EWP1422" s="14"/>
      <c r="EWQ1422" s="14"/>
      <c r="EWR1422" s="14"/>
      <c r="EWS1422" s="14"/>
      <c r="EWT1422" s="14"/>
      <c r="EWU1422" s="14"/>
      <c r="EWV1422" s="14"/>
      <c r="EWW1422" s="14"/>
      <c r="EWX1422" s="14"/>
      <c r="EWY1422" s="14"/>
      <c r="EWZ1422" s="14"/>
      <c r="EXA1422" s="14"/>
      <c r="EXB1422" s="14"/>
      <c r="EXC1422" s="14"/>
      <c r="EXD1422" s="14"/>
      <c r="EXE1422" s="14"/>
      <c r="EXF1422" s="14"/>
      <c r="EXG1422" s="14"/>
      <c r="EXH1422" s="14"/>
      <c r="EXI1422" s="14"/>
      <c r="EXJ1422" s="14"/>
      <c r="EXK1422" s="14"/>
      <c r="EXL1422" s="14"/>
      <c r="EXM1422" s="14"/>
      <c r="EXN1422" s="14"/>
      <c r="EXO1422" s="14"/>
      <c r="EXP1422" s="14"/>
      <c r="EXQ1422" s="14"/>
      <c r="EXR1422" s="14"/>
      <c r="EXS1422" s="14"/>
      <c r="EXT1422" s="14"/>
      <c r="EXU1422" s="14"/>
      <c r="EXV1422" s="14"/>
      <c r="EXW1422" s="14"/>
      <c r="EXX1422" s="14"/>
      <c r="EXY1422" s="14"/>
      <c r="EXZ1422" s="14"/>
      <c r="EYA1422" s="14"/>
      <c r="EYB1422" s="14"/>
      <c r="EYC1422" s="14"/>
      <c r="EYD1422" s="14"/>
      <c r="EYE1422" s="14"/>
      <c r="EYF1422" s="14"/>
      <c r="EYG1422" s="14"/>
      <c r="EYH1422" s="14"/>
      <c r="EYI1422" s="14"/>
      <c r="EYJ1422" s="14"/>
      <c r="EYK1422" s="14"/>
      <c r="EYL1422" s="14"/>
      <c r="EYM1422" s="14"/>
      <c r="EYN1422" s="14"/>
      <c r="EYO1422" s="14"/>
      <c r="EYP1422" s="14"/>
      <c r="EYQ1422" s="14"/>
      <c r="EYR1422" s="14"/>
      <c r="EYS1422" s="14"/>
      <c r="EYT1422" s="14"/>
      <c r="EYU1422" s="14"/>
      <c r="EYV1422" s="14"/>
      <c r="EYW1422" s="14"/>
      <c r="EYX1422" s="14"/>
      <c r="EYY1422" s="14"/>
      <c r="EYZ1422" s="14"/>
      <c r="EZA1422" s="14"/>
      <c r="EZB1422" s="14"/>
      <c r="EZC1422" s="14"/>
      <c r="EZD1422" s="14"/>
      <c r="EZE1422" s="14"/>
      <c r="EZF1422" s="14"/>
      <c r="EZG1422" s="14"/>
      <c r="EZH1422" s="14"/>
      <c r="EZI1422" s="14"/>
      <c r="EZJ1422" s="14"/>
      <c r="EZK1422" s="14"/>
      <c r="EZL1422" s="14"/>
      <c r="EZM1422" s="14"/>
      <c r="EZN1422" s="14"/>
      <c r="EZO1422" s="14"/>
      <c r="EZP1422" s="14"/>
      <c r="EZQ1422" s="14"/>
      <c r="EZR1422" s="14"/>
      <c r="EZS1422" s="14"/>
      <c r="EZT1422" s="14"/>
      <c r="EZU1422" s="14"/>
      <c r="EZV1422" s="14"/>
      <c r="EZW1422" s="14"/>
      <c r="EZX1422" s="14"/>
      <c r="EZY1422" s="14"/>
      <c r="EZZ1422" s="14"/>
      <c r="FAA1422" s="14"/>
      <c r="FAB1422" s="14"/>
      <c r="FAC1422" s="14"/>
      <c r="FAD1422" s="14"/>
      <c r="FAE1422" s="14"/>
      <c r="FAF1422" s="14"/>
      <c r="FAG1422" s="14"/>
      <c r="FAH1422" s="14"/>
      <c r="FAI1422" s="14"/>
      <c r="FAJ1422" s="14"/>
      <c r="FAK1422" s="14"/>
      <c r="FAL1422" s="14"/>
      <c r="FAM1422" s="14"/>
      <c r="FAN1422" s="14"/>
      <c r="FAO1422" s="14"/>
      <c r="FAP1422" s="14"/>
      <c r="FAQ1422" s="14"/>
      <c r="FAR1422" s="14"/>
      <c r="FAS1422" s="14"/>
      <c r="FAT1422" s="14"/>
      <c r="FAU1422" s="14"/>
      <c r="FAV1422" s="14"/>
      <c r="FAW1422" s="14"/>
      <c r="FAX1422" s="14"/>
      <c r="FAY1422" s="14"/>
      <c r="FAZ1422" s="14"/>
      <c r="FBA1422" s="14"/>
      <c r="FBB1422" s="14"/>
      <c r="FBC1422" s="14"/>
      <c r="FBD1422" s="14"/>
      <c r="FBE1422" s="14"/>
      <c r="FBF1422" s="14"/>
      <c r="FBG1422" s="14"/>
      <c r="FBH1422" s="14"/>
      <c r="FBI1422" s="14"/>
      <c r="FBJ1422" s="14"/>
      <c r="FBK1422" s="14"/>
      <c r="FBL1422" s="14"/>
      <c r="FBM1422" s="14"/>
      <c r="FBN1422" s="14"/>
      <c r="FBO1422" s="14"/>
      <c r="FBP1422" s="14"/>
      <c r="FBQ1422" s="14"/>
      <c r="FBR1422" s="14"/>
      <c r="FBS1422" s="14"/>
      <c r="FBT1422" s="14"/>
      <c r="FBU1422" s="14"/>
      <c r="FBV1422" s="14"/>
      <c r="FBW1422" s="14"/>
      <c r="FBX1422" s="14"/>
      <c r="FBY1422" s="14"/>
      <c r="FBZ1422" s="14"/>
      <c r="FCA1422" s="14"/>
      <c r="FCB1422" s="14"/>
      <c r="FCC1422" s="14"/>
      <c r="FCD1422" s="14"/>
      <c r="FCE1422" s="14"/>
      <c r="FCF1422" s="14"/>
      <c r="FCG1422" s="14"/>
      <c r="FCH1422" s="14"/>
      <c r="FCI1422" s="14"/>
      <c r="FCJ1422" s="14"/>
      <c r="FCK1422" s="14"/>
      <c r="FCL1422" s="14"/>
      <c r="FCM1422" s="14"/>
      <c r="FCN1422" s="14"/>
      <c r="FCO1422" s="14"/>
      <c r="FCP1422" s="14"/>
      <c r="FCQ1422" s="14"/>
      <c r="FCR1422" s="14"/>
      <c r="FCS1422" s="14"/>
      <c r="FCT1422" s="14"/>
      <c r="FCU1422" s="14"/>
      <c r="FCV1422" s="14"/>
      <c r="FCW1422" s="14"/>
      <c r="FCX1422" s="14"/>
      <c r="FCY1422" s="14"/>
      <c r="FCZ1422" s="14"/>
      <c r="FDA1422" s="14"/>
      <c r="FDB1422" s="14"/>
      <c r="FDC1422" s="14"/>
      <c r="FDD1422" s="14"/>
      <c r="FDE1422" s="14"/>
      <c r="FDF1422" s="14"/>
      <c r="FDG1422" s="14"/>
      <c r="FDH1422" s="14"/>
      <c r="FDI1422" s="14"/>
      <c r="FDJ1422" s="14"/>
      <c r="FDK1422" s="14"/>
      <c r="FDL1422" s="14"/>
      <c r="FDM1422" s="14"/>
      <c r="FDN1422" s="14"/>
      <c r="FDO1422" s="14"/>
      <c r="FDP1422" s="14"/>
      <c r="FDQ1422" s="14"/>
      <c r="FDR1422" s="14"/>
      <c r="FDS1422" s="14"/>
      <c r="FDT1422" s="14"/>
      <c r="FDU1422" s="14"/>
      <c r="FDV1422" s="14"/>
      <c r="FDW1422" s="14"/>
      <c r="FDX1422" s="14"/>
      <c r="FDY1422" s="14"/>
      <c r="FDZ1422" s="14"/>
      <c r="FEA1422" s="14"/>
      <c r="FEB1422" s="14"/>
      <c r="FEC1422" s="14"/>
      <c r="FED1422" s="14"/>
      <c r="FEE1422" s="14"/>
      <c r="FEF1422" s="14"/>
      <c r="FEG1422" s="14"/>
      <c r="FEH1422" s="14"/>
      <c r="FEI1422" s="14"/>
      <c r="FEJ1422" s="14"/>
      <c r="FEK1422" s="14"/>
      <c r="FEL1422" s="14"/>
      <c r="FEM1422" s="14"/>
      <c r="FEN1422" s="14"/>
      <c r="FEO1422" s="14"/>
      <c r="FEP1422" s="14"/>
      <c r="FEQ1422" s="14"/>
      <c r="FER1422" s="14"/>
      <c r="FES1422" s="14"/>
      <c r="FET1422" s="14"/>
      <c r="FEU1422" s="14"/>
      <c r="FEV1422" s="14"/>
      <c r="FEW1422" s="14"/>
      <c r="FEX1422" s="14"/>
      <c r="FEY1422" s="14"/>
      <c r="FEZ1422" s="14"/>
      <c r="FFA1422" s="14"/>
      <c r="FFB1422" s="14"/>
      <c r="FFC1422" s="14"/>
      <c r="FFD1422" s="14"/>
      <c r="FFE1422" s="14"/>
      <c r="FFF1422" s="14"/>
      <c r="FFG1422" s="14"/>
      <c r="FFH1422" s="14"/>
      <c r="FFI1422" s="14"/>
      <c r="FFJ1422" s="14"/>
      <c r="FFK1422" s="14"/>
      <c r="FFL1422" s="14"/>
      <c r="FFM1422" s="14"/>
      <c r="FFN1422" s="14"/>
      <c r="FFO1422" s="14"/>
      <c r="FFP1422" s="14"/>
      <c r="FFQ1422" s="14"/>
      <c r="FFR1422" s="14"/>
      <c r="FFS1422" s="14"/>
      <c r="FFT1422" s="14"/>
      <c r="FFU1422" s="14"/>
      <c r="FFV1422" s="14"/>
      <c r="FFW1422" s="14"/>
      <c r="FFX1422" s="14"/>
      <c r="FFY1422" s="14"/>
      <c r="FFZ1422" s="14"/>
      <c r="FGA1422" s="14"/>
      <c r="FGB1422" s="14"/>
      <c r="FGC1422" s="14"/>
      <c r="FGD1422" s="14"/>
      <c r="FGE1422" s="14"/>
      <c r="FGF1422" s="14"/>
      <c r="FGG1422" s="14"/>
      <c r="FGH1422" s="14"/>
      <c r="FGI1422" s="14"/>
      <c r="FGJ1422" s="14"/>
      <c r="FGK1422" s="14"/>
      <c r="FGL1422" s="14"/>
      <c r="FGM1422" s="14"/>
      <c r="FGN1422" s="14"/>
      <c r="FGO1422" s="14"/>
      <c r="FGP1422" s="14"/>
      <c r="FGQ1422" s="14"/>
      <c r="FGR1422" s="14"/>
      <c r="FGS1422" s="14"/>
      <c r="FGT1422" s="14"/>
      <c r="FGU1422" s="14"/>
      <c r="FGV1422" s="14"/>
      <c r="FGW1422" s="14"/>
      <c r="FGX1422" s="14"/>
      <c r="FGY1422" s="14"/>
      <c r="FGZ1422" s="14"/>
      <c r="FHA1422" s="14"/>
      <c r="FHB1422" s="14"/>
      <c r="FHC1422" s="14"/>
      <c r="FHD1422" s="14"/>
      <c r="FHE1422" s="14"/>
      <c r="FHF1422" s="14"/>
      <c r="FHG1422" s="14"/>
      <c r="FHH1422" s="14"/>
      <c r="FHI1422" s="14"/>
      <c r="FHJ1422" s="14"/>
      <c r="FHK1422" s="14"/>
      <c r="FHL1422" s="14"/>
      <c r="FHM1422" s="14"/>
      <c r="FHN1422" s="14"/>
      <c r="FHO1422" s="14"/>
      <c r="FHP1422" s="14"/>
      <c r="FHQ1422" s="14"/>
      <c r="FHR1422" s="14"/>
      <c r="FHS1422" s="14"/>
      <c r="FHT1422" s="14"/>
      <c r="FHU1422" s="14"/>
      <c r="FHV1422" s="14"/>
      <c r="FHW1422" s="14"/>
      <c r="FHX1422" s="14"/>
      <c r="FHY1422" s="14"/>
      <c r="FHZ1422" s="14"/>
      <c r="FIA1422" s="14"/>
      <c r="FIB1422" s="14"/>
      <c r="FIC1422" s="14"/>
      <c r="FID1422" s="14"/>
      <c r="FIE1422" s="14"/>
      <c r="FIF1422" s="14"/>
      <c r="FIG1422" s="14"/>
      <c r="FIH1422" s="14"/>
      <c r="FII1422" s="14"/>
      <c r="FIJ1422" s="14"/>
      <c r="FIK1422" s="14"/>
      <c r="FIL1422" s="14"/>
      <c r="FIM1422" s="14"/>
      <c r="FIN1422" s="14"/>
      <c r="FIO1422" s="14"/>
      <c r="FIP1422" s="14"/>
      <c r="FIQ1422" s="14"/>
      <c r="FIR1422" s="14"/>
      <c r="FIS1422" s="14"/>
      <c r="FIT1422" s="14"/>
      <c r="FIU1422" s="14"/>
      <c r="FIV1422" s="14"/>
      <c r="FIW1422" s="14"/>
      <c r="FIX1422" s="14"/>
      <c r="FIY1422" s="14"/>
      <c r="FIZ1422" s="14"/>
      <c r="FJA1422" s="14"/>
      <c r="FJB1422" s="14"/>
      <c r="FJC1422" s="14"/>
      <c r="FJD1422" s="14"/>
      <c r="FJE1422" s="14"/>
      <c r="FJF1422" s="14"/>
      <c r="FJG1422" s="14"/>
      <c r="FJH1422" s="14"/>
      <c r="FJI1422" s="14"/>
      <c r="FJJ1422" s="14"/>
      <c r="FJK1422" s="14"/>
      <c r="FJL1422" s="14"/>
      <c r="FJM1422" s="14"/>
      <c r="FJN1422" s="14"/>
      <c r="FJO1422" s="14"/>
      <c r="FJP1422" s="14"/>
      <c r="FJQ1422" s="14"/>
      <c r="FJR1422" s="14"/>
      <c r="FJS1422" s="14"/>
      <c r="FJT1422" s="14"/>
      <c r="FJU1422" s="14"/>
      <c r="FJV1422" s="14"/>
      <c r="FJW1422" s="14"/>
      <c r="FJX1422" s="14"/>
      <c r="FJY1422" s="14"/>
      <c r="FJZ1422" s="14"/>
      <c r="FKA1422" s="14"/>
      <c r="FKB1422" s="14"/>
      <c r="FKC1422" s="14"/>
      <c r="FKD1422" s="14"/>
      <c r="FKE1422" s="14"/>
      <c r="FKF1422" s="14"/>
      <c r="FKG1422" s="14"/>
      <c r="FKH1422" s="14"/>
      <c r="FKI1422" s="14"/>
      <c r="FKJ1422" s="14"/>
      <c r="FKK1422" s="14"/>
      <c r="FKL1422" s="14"/>
      <c r="FKM1422" s="14"/>
      <c r="FKN1422" s="14"/>
      <c r="FKO1422" s="14"/>
      <c r="FKP1422" s="14"/>
      <c r="FKQ1422" s="14"/>
      <c r="FKR1422" s="14"/>
      <c r="FKS1422" s="14"/>
      <c r="FKT1422" s="14"/>
      <c r="FKU1422" s="14"/>
      <c r="FKV1422" s="14"/>
      <c r="FKW1422" s="14"/>
      <c r="FKX1422" s="14"/>
      <c r="FKY1422" s="14"/>
      <c r="FKZ1422" s="14"/>
      <c r="FLA1422" s="14"/>
      <c r="FLB1422" s="14"/>
      <c r="FLC1422" s="14"/>
      <c r="FLD1422" s="14"/>
      <c r="FLE1422" s="14"/>
      <c r="FLF1422" s="14"/>
      <c r="FLG1422" s="14"/>
      <c r="FLH1422" s="14"/>
      <c r="FLI1422" s="14"/>
      <c r="FLJ1422" s="14"/>
      <c r="FLK1422" s="14"/>
      <c r="FLL1422" s="14"/>
      <c r="FLM1422" s="14"/>
      <c r="FLN1422" s="14"/>
      <c r="FLO1422" s="14"/>
      <c r="FLP1422" s="14"/>
      <c r="FLQ1422" s="14"/>
      <c r="FLR1422" s="14"/>
      <c r="FLS1422" s="14"/>
      <c r="FLT1422" s="14"/>
      <c r="FLU1422" s="14"/>
      <c r="FLV1422" s="14"/>
      <c r="FLW1422" s="14"/>
      <c r="FLX1422" s="14"/>
      <c r="FLY1422" s="14"/>
      <c r="FLZ1422" s="14"/>
      <c r="FMA1422" s="14"/>
      <c r="FMB1422" s="14"/>
      <c r="FMC1422" s="14"/>
      <c r="FMD1422" s="14"/>
      <c r="FME1422" s="14"/>
      <c r="FMF1422" s="14"/>
      <c r="FMG1422" s="14"/>
      <c r="FMH1422" s="14"/>
      <c r="FMI1422" s="14"/>
      <c r="FMJ1422" s="14"/>
      <c r="FMK1422" s="14"/>
      <c r="FML1422" s="14"/>
      <c r="FMM1422" s="14"/>
      <c r="FMN1422" s="14"/>
      <c r="FMO1422" s="14"/>
      <c r="FMP1422" s="14"/>
      <c r="FMQ1422" s="14"/>
      <c r="FMR1422" s="14"/>
      <c r="FMS1422" s="14"/>
      <c r="FMT1422" s="14"/>
      <c r="FMU1422" s="14"/>
      <c r="FMV1422" s="14"/>
      <c r="FMW1422" s="14"/>
      <c r="FMX1422" s="14"/>
      <c r="FMY1422" s="14"/>
      <c r="FMZ1422" s="14"/>
      <c r="FNA1422" s="14"/>
      <c r="FNB1422" s="14"/>
      <c r="FNC1422" s="14"/>
      <c r="FND1422" s="14"/>
      <c r="FNE1422" s="14"/>
      <c r="FNF1422" s="14"/>
      <c r="FNG1422" s="14"/>
      <c r="FNH1422" s="14"/>
      <c r="FNI1422" s="14"/>
      <c r="FNJ1422" s="14"/>
      <c r="FNK1422" s="14"/>
      <c r="FNL1422" s="14"/>
      <c r="FNM1422" s="14"/>
      <c r="FNN1422" s="14"/>
      <c r="FNO1422" s="14"/>
      <c r="FNP1422" s="14"/>
      <c r="FNQ1422" s="14"/>
      <c r="FNR1422" s="14"/>
      <c r="FNS1422" s="14"/>
      <c r="FNT1422" s="14"/>
      <c r="FNU1422" s="14"/>
      <c r="FNV1422" s="14"/>
      <c r="FNW1422" s="14"/>
      <c r="FNX1422" s="14"/>
      <c r="FNY1422" s="14"/>
      <c r="FNZ1422" s="14"/>
      <c r="FOA1422" s="14"/>
      <c r="FOB1422" s="14"/>
      <c r="FOC1422" s="14"/>
      <c r="FOD1422" s="14"/>
      <c r="FOE1422" s="14"/>
      <c r="FOF1422" s="14"/>
      <c r="FOG1422" s="14"/>
      <c r="FOH1422" s="14"/>
      <c r="FOI1422" s="14"/>
      <c r="FOJ1422" s="14"/>
      <c r="FOK1422" s="14"/>
      <c r="FOL1422" s="14"/>
      <c r="FOM1422" s="14"/>
      <c r="FON1422" s="14"/>
      <c r="FOO1422" s="14"/>
      <c r="FOP1422" s="14"/>
      <c r="FOQ1422" s="14"/>
      <c r="FOR1422" s="14"/>
      <c r="FOS1422" s="14"/>
      <c r="FOT1422" s="14"/>
      <c r="FOU1422" s="14"/>
      <c r="FOV1422" s="14"/>
      <c r="FOW1422" s="14"/>
      <c r="FOX1422" s="14"/>
      <c r="FOY1422" s="14"/>
      <c r="FOZ1422" s="14"/>
      <c r="FPA1422" s="14"/>
      <c r="FPB1422" s="14"/>
      <c r="FPC1422" s="14"/>
      <c r="FPD1422" s="14"/>
      <c r="FPE1422" s="14"/>
      <c r="FPF1422" s="14"/>
      <c r="FPG1422" s="14"/>
      <c r="FPH1422" s="14"/>
      <c r="FPI1422" s="14"/>
      <c r="FPJ1422" s="14"/>
      <c r="FPK1422" s="14"/>
      <c r="FPL1422" s="14"/>
      <c r="FPM1422" s="14"/>
      <c r="FPN1422" s="14"/>
      <c r="FPO1422" s="14"/>
      <c r="FPP1422" s="14"/>
      <c r="FPQ1422" s="14"/>
      <c r="FPR1422" s="14"/>
      <c r="FPS1422" s="14"/>
      <c r="FPT1422" s="14"/>
      <c r="FPU1422" s="14"/>
      <c r="FPV1422" s="14"/>
      <c r="FPW1422" s="14"/>
      <c r="FPX1422" s="14"/>
      <c r="FPY1422" s="14"/>
      <c r="FPZ1422" s="14"/>
      <c r="FQA1422" s="14"/>
      <c r="FQB1422" s="14"/>
      <c r="FQC1422" s="14"/>
      <c r="FQD1422" s="14"/>
      <c r="FQE1422" s="14"/>
      <c r="FQF1422" s="14"/>
      <c r="FQG1422" s="14"/>
      <c r="FQH1422" s="14"/>
      <c r="FQI1422" s="14"/>
      <c r="FQJ1422" s="14"/>
      <c r="FQK1422" s="14"/>
      <c r="FQL1422" s="14"/>
      <c r="FQM1422" s="14"/>
      <c r="FQN1422" s="14"/>
      <c r="FQO1422" s="14"/>
      <c r="FQP1422" s="14"/>
      <c r="FQQ1422" s="14"/>
      <c r="FQR1422" s="14"/>
      <c r="FQS1422" s="14"/>
      <c r="FQT1422" s="14"/>
      <c r="FQU1422" s="14"/>
      <c r="FQV1422" s="14"/>
      <c r="FQW1422" s="14"/>
      <c r="FQX1422" s="14"/>
      <c r="FQY1422" s="14"/>
      <c r="FQZ1422" s="14"/>
      <c r="FRA1422" s="14"/>
      <c r="FRB1422" s="14"/>
      <c r="FRC1422" s="14"/>
      <c r="FRD1422" s="14"/>
      <c r="FRE1422" s="14"/>
      <c r="FRF1422" s="14"/>
      <c r="FRG1422" s="14"/>
      <c r="FRH1422" s="14"/>
      <c r="FRI1422" s="14"/>
      <c r="FRJ1422" s="14"/>
      <c r="FRK1422" s="14"/>
      <c r="FRL1422" s="14"/>
      <c r="FRM1422" s="14"/>
      <c r="FRN1422" s="14"/>
      <c r="FRO1422" s="14"/>
      <c r="FRP1422" s="14"/>
      <c r="FRQ1422" s="14"/>
      <c r="FRR1422" s="14"/>
      <c r="FRS1422" s="14"/>
      <c r="FRT1422" s="14"/>
      <c r="FRU1422" s="14"/>
      <c r="FRV1422" s="14"/>
      <c r="FRW1422" s="14"/>
      <c r="FRX1422" s="14"/>
      <c r="FRY1422" s="14"/>
      <c r="FRZ1422" s="14"/>
      <c r="FSA1422" s="14"/>
      <c r="FSB1422" s="14"/>
      <c r="FSC1422" s="14"/>
      <c r="FSD1422" s="14"/>
      <c r="FSE1422" s="14"/>
      <c r="FSF1422" s="14"/>
      <c r="FSG1422" s="14"/>
      <c r="FSH1422" s="14"/>
      <c r="FSI1422" s="14"/>
      <c r="FSJ1422" s="14"/>
      <c r="FSK1422" s="14"/>
      <c r="FSL1422" s="14"/>
      <c r="FSM1422" s="14"/>
      <c r="FSN1422" s="14"/>
      <c r="FSO1422" s="14"/>
      <c r="FSP1422" s="14"/>
      <c r="FSQ1422" s="14"/>
      <c r="FSR1422" s="14"/>
      <c r="FSS1422" s="14"/>
      <c r="FST1422" s="14"/>
      <c r="FSU1422" s="14"/>
      <c r="FSV1422" s="14"/>
      <c r="FSW1422" s="14"/>
      <c r="FSX1422" s="14"/>
      <c r="FSY1422" s="14"/>
      <c r="FSZ1422" s="14"/>
      <c r="FTA1422" s="14"/>
      <c r="FTB1422" s="14"/>
      <c r="FTC1422" s="14"/>
      <c r="FTD1422" s="14"/>
      <c r="FTE1422" s="14"/>
      <c r="FTF1422" s="14"/>
      <c r="FTG1422" s="14"/>
      <c r="FTH1422" s="14"/>
      <c r="FTI1422" s="14"/>
      <c r="FTJ1422" s="14"/>
      <c r="FTK1422" s="14"/>
      <c r="FTL1422" s="14"/>
      <c r="FTM1422" s="14"/>
      <c r="FTN1422" s="14"/>
      <c r="FTO1422" s="14"/>
      <c r="FTP1422" s="14"/>
      <c r="FTQ1422" s="14"/>
      <c r="FTR1422" s="14"/>
      <c r="FTS1422" s="14"/>
      <c r="FTT1422" s="14"/>
      <c r="FTU1422" s="14"/>
      <c r="FTV1422" s="14"/>
      <c r="FTW1422" s="14"/>
      <c r="FTX1422" s="14"/>
      <c r="FTY1422" s="14"/>
      <c r="FTZ1422" s="14"/>
      <c r="FUA1422" s="14"/>
      <c r="FUB1422" s="14"/>
      <c r="FUC1422" s="14"/>
      <c r="FUD1422" s="14"/>
      <c r="FUE1422" s="14"/>
      <c r="FUF1422" s="14"/>
      <c r="FUG1422" s="14"/>
      <c r="FUH1422" s="14"/>
      <c r="FUI1422" s="14"/>
      <c r="FUJ1422" s="14"/>
      <c r="FUK1422" s="14"/>
      <c r="FUL1422" s="14"/>
      <c r="FUM1422" s="14"/>
      <c r="FUN1422" s="14"/>
      <c r="FUO1422" s="14"/>
      <c r="FUP1422" s="14"/>
      <c r="FUQ1422" s="14"/>
      <c r="FUR1422" s="14"/>
      <c r="FUS1422" s="14"/>
      <c r="FUT1422" s="14"/>
      <c r="FUU1422" s="14"/>
      <c r="FUV1422" s="14"/>
      <c r="FUW1422" s="14"/>
      <c r="FUX1422" s="14"/>
      <c r="FUY1422" s="14"/>
      <c r="FUZ1422" s="14"/>
      <c r="FVA1422" s="14"/>
      <c r="FVB1422" s="14"/>
      <c r="FVC1422" s="14"/>
      <c r="FVD1422" s="14"/>
      <c r="FVE1422" s="14"/>
      <c r="FVF1422" s="14"/>
      <c r="FVG1422" s="14"/>
      <c r="FVH1422" s="14"/>
      <c r="FVI1422" s="14"/>
      <c r="FVJ1422" s="14"/>
      <c r="FVK1422" s="14"/>
      <c r="FVL1422" s="14"/>
      <c r="FVM1422" s="14"/>
      <c r="FVN1422" s="14"/>
      <c r="FVO1422" s="14"/>
      <c r="FVP1422" s="14"/>
      <c r="FVQ1422" s="14"/>
      <c r="FVR1422" s="14"/>
      <c r="FVS1422" s="14"/>
      <c r="FVT1422" s="14"/>
      <c r="FVU1422" s="14"/>
      <c r="FVV1422" s="14"/>
      <c r="FVW1422" s="14"/>
      <c r="FVX1422" s="14"/>
      <c r="FVY1422" s="14"/>
      <c r="FVZ1422" s="14"/>
      <c r="FWA1422" s="14"/>
      <c r="FWB1422" s="14"/>
      <c r="FWC1422" s="14"/>
      <c r="FWD1422" s="14"/>
      <c r="FWE1422" s="14"/>
      <c r="FWF1422" s="14"/>
      <c r="FWG1422" s="14"/>
      <c r="FWH1422" s="14"/>
      <c r="FWI1422" s="14"/>
      <c r="FWJ1422" s="14"/>
      <c r="FWK1422" s="14"/>
      <c r="FWL1422" s="14"/>
      <c r="FWM1422" s="14"/>
      <c r="FWN1422" s="14"/>
      <c r="FWO1422" s="14"/>
      <c r="FWP1422" s="14"/>
      <c r="FWQ1422" s="14"/>
      <c r="FWR1422" s="14"/>
      <c r="FWS1422" s="14"/>
      <c r="FWT1422" s="14"/>
      <c r="FWU1422" s="14"/>
      <c r="FWV1422" s="14"/>
      <c r="FWW1422" s="14"/>
      <c r="FWX1422" s="14"/>
      <c r="FWY1422" s="14"/>
      <c r="FWZ1422" s="14"/>
      <c r="FXA1422" s="14"/>
      <c r="FXB1422" s="14"/>
      <c r="FXC1422" s="14"/>
      <c r="FXD1422" s="14"/>
      <c r="FXE1422" s="14"/>
      <c r="FXF1422" s="14"/>
      <c r="FXG1422" s="14"/>
      <c r="FXH1422" s="14"/>
      <c r="FXI1422" s="14"/>
      <c r="FXJ1422" s="14"/>
      <c r="FXK1422" s="14"/>
      <c r="FXL1422" s="14"/>
      <c r="FXM1422" s="14"/>
      <c r="FXN1422" s="14"/>
      <c r="FXO1422" s="14"/>
      <c r="FXP1422" s="14"/>
      <c r="FXQ1422" s="14"/>
      <c r="FXR1422" s="14"/>
      <c r="FXS1422" s="14"/>
      <c r="FXT1422" s="14"/>
      <c r="FXU1422" s="14"/>
      <c r="FXV1422" s="14"/>
      <c r="FXW1422" s="14"/>
      <c r="FXX1422" s="14"/>
      <c r="FXY1422" s="14"/>
      <c r="FXZ1422" s="14"/>
      <c r="FYA1422" s="14"/>
      <c r="FYB1422" s="14"/>
      <c r="FYC1422" s="14"/>
      <c r="FYD1422" s="14"/>
      <c r="FYE1422" s="14"/>
      <c r="FYF1422" s="14"/>
      <c r="FYG1422" s="14"/>
      <c r="FYH1422" s="14"/>
      <c r="FYI1422" s="14"/>
      <c r="FYJ1422" s="14"/>
      <c r="FYK1422" s="14"/>
      <c r="FYL1422" s="14"/>
      <c r="FYM1422" s="14"/>
      <c r="FYN1422" s="14"/>
      <c r="FYO1422" s="14"/>
      <c r="FYP1422" s="14"/>
      <c r="FYQ1422" s="14"/>
      <c r="FYR1422" s="14"/>
      <c r="FYS1422" s="14"/>
      <c r="FYT1422" s="14"/>
      <c r="FYU1422" s="14"/>
      <c r="FYV1422" s="14"/>
      <c r="FYW1422" s="14"/>
      <c r="FYX1422" s="14"/>
      <c r="FYY1422" s="14"/>
      <c r="FYZ1422" s="14"/>
      <c r="FZA1422" s="14"/>
      <c r="FZB1422" s="14"/>
      <c r="FZC1422" s="14"/>
      <c r="FZD1422" s="14"/>
      <c r="FZE1422" s="14"/>
      <c r="FZF1422" s="14"/>
      <c r="FZG1422" s="14"/>
      <c r="FZH1422" s="14"/>
      <c r="FZI1422" s="14"/>
      <c r="FZJ1422" s="14"/>
      <c r="FZK1422" s="14"/>
      <c r="FZL1422" s="14"/>
      <c r="FZM1422" s="14"/>
      <c r="FZN1422" s="14"/>
      <c r="FZO1422" s="14"/>
      <c r="FZP1422" s="14"/>
      <c r="FZQ1422" s="14"/>
      <c r="FZR1422" s="14"/>
      <c r="FZS1422" s="14"/>
      <c r="FZT1422" s="14"/>
      <c r="FZU1422" s="14"/>
      <c r="FZV1422" s="14"/>
      <c r="FZW1422" s="14"/>
      <c r="FZX1422" s="14"/>
      <c r="FZY1422" s="14"/>
      <c r="FZZ1422" s="14"/>
      <c r="GAA1422" s="14"/>
      <c r="GAB1422" s="14"/>
      <c r="GAC1422" s="14"/>
      <c r="GAD1422" s="14"/>
      <c r="GAE1422" s="14"/>
      <c r="GAF1422" s="14"/>
      <c r="GAG1422" s="14"/>
      <c r="GAH1422" s="14"/>
      <c r="GAI1422" s="14"/>
      <c r="GAJ1422" s="14"/>
      <c r="GAK1422" s="14"/>
      <c r="GAL1422" s="14"/>
      <c r="GAM1422" s="14"/>
      <c r="GAN1422" s="14"/>
      <c r="GAO1422" s="14"/>
      <c r="GAP1422" s="14"/>
      <c r="GAQ1422" s="14"/>
      <c r="GAR1422" s="14"/>
      <c r="GAS1422" s="14"/>
      <c r="GAT1422" s="14"/>
      <c r="GAU1422" s="14"/>
      <c r="GAV1422" s="14"/>
      <c r="GAW1422" s="14"/>
      <c r="GAX1422" s="14"/>
      <c r="GAY1422" s="14"/>
      <c r="GAZ1422" s="14"/>
      <c r="GBA1422" s="14"/>
      <c r="GBB1422" s="14"/>
      <c r="GBC1422" s="14"/>
      <c r="GBD1422" s="14"/>
      <c r="GBE1422" s="14"/>
      <c r="GBF1422" s="14"/>
      <c r="GBG1422" s="14"/>
      <c r="GBH1422" s="14"/>
      <c r="GBI1422" s="14"/>
      <c r="GBJ1422" s="14"/>
      <c r="GBK1422" s="14"/>
      <c r="GBL1422" s="14"/>
      <c r="GBM1422" s="14"/>
      <c r="GBN1422" s="14"/>
      <c r="GBO1422" s="14"/>
      <c r="GBP1422" s="14"/>
      <c r="GBQ1422" s="14"/>
      <c r="GBR1422" s="14"/>
      <c r="GBS1422" s="14"/>
      <c r="GBT1422" s="14"/>
      <c r="GBU1422" s="14"/>
      <c r="GBV1422" s="14"/>
      <c r="GBW1422" s="14"/>
      <c r="GBX1422" s="14"/>
      <c r="GBY1422" s="14"/>
      <c r="GBZ1422" s="14"/>
      <c r="GCA1422" s="14"/>
      <c r="GCB1422" s="14"/>
      <c r="GCC1422" s="14"/>
      <c r="GCD1422" s="14"/>
      <c r="GCE1422" s="14"/>
      <c r="GCF1422" s="14"/>
      <c r="GCG1422" s="14"/>
      <c r="GCH1422" s="14"/>
      <c r="GCI1422" s="14"/>
      <c r="GCJ1422" s="14"/>
      <c r="GCK1422" s="14"/>
      <c r="GCL1422" s="14"/>
      <c r="GCM1422" s="14"/>
      <c r="GCN1422" s="14"/>
      <c r="GCO1422" s="14"/>
      <c r="GCP1422" s="14"/>
      <c r="GCQ1422" s="14"/>
      <c r="GCR1422" s="14"/>
      <c r="GCS1422" s="14"/>
      <c r="GCT1422" s="14"/>
      <c r="GCU1422" s="14"/>
      <c r="GCV1422" s="14"/>
      <c r="GCW1422" s="14"/>
      <c r="GCX1422" s="14"/>
      <c r="GCY1422" s="14"/>
      <c r="GCZ1422" s="14"/>
      <c r="GDA1422" s="14"/>
      <c r="GDB1422" s="14"/>
      <c r="GDC1422" s="14"/>
      <c r="GDD1422" s="14"/>
      <c r="GDE1422" s="14"/>
      <c r="GDF1422" s="14"/>
      <c r="GDG1422" s="14"/>
      <c r="GDH1422" s="14"/>
      <c r="GDI1422" s="14"/>
      <c r="GDJ1422" s="14"/>
      <c r="GDK1422" s="14"/>
      <c r="GDL1422" s="14"/>
      <c r="GDM1422" s="14"/>
      <c r="GDN1422" s="14"/>
      <c r="GDO1422" s="14"/>
      <c r="GDP1422" s="14"/>
      <c r="GDQ1422" s="14"/>
      <c r="GDR1422" s="14"/>
      <c r="GDS1422" s="14"/>
      <c r="GDT1422" s="14"/>
      <c r="GDU1422" s="14"/>
      <c r="GDV1422" s="14"/>
      <c r="GDW1422" s="14"/>
      <c r="GDX1422" s="14"/>
      <c r="GDY1422" s="14"/>
      <c r="GDZ1422" s="14"/>
      <c r="GEA1422" s="14"/>
      <c r="GEB1422" s="14"/>
      <c r="GEC1422" s="14"/>
      <c r="GED1422" s="14"/>
      <c r="GEE1422" s="14"/>
      <c r="GEF1422" s="14"/>
      <c r="GEG1422" s="14"/>
      <c r="GEH1422" s="14"/>
      <c r="GEI1422" s="14"/>
      <c r="GEJ1422" s="14"/>
      <c r="GEK1422" s="14"/>
      <c r="GEL1422" s="14"/>
      <c r="GEM1422" s="14"/>
      <c r="GEN1422" s="14"/>
      <c r="GEO1422" s="14"/>
      <c r="GEP1422" s="14"/>
      <c r="GEQ1422" s="14"/>
      <c r="GER1422" s="14"/>
      <c r="GES1422" s="14"/>
      <c r="GET1422" s="14"/>
      <c r="GEU1422" s="14"/>
      <c r="GEV1422" s="14"/>
      <c r="GEW1422" s="14"/>
      <c r="GEX1422" s="14"/>
      <c r="GEY1422" s="14"/>
      <c r="GEZ1422" s="14"/>
      <c r="GFA1422" s="14"/>
      <c r="GFB1422" s="14"/>
      <c r="GFC1422" s="14"/>
      <c r="GFD1422" s="14"/>
      <c r="GFE1422" s="14"/>
      <c r="GFF1422" s="14"/>
      <c r="GFG1422" s="14"/>
      <c r="GFH1422" s="14"/>
      <c r="GFI1422" s="14"/>
      <c r="GFJ1422" s="14"/>
      <c r="GFK1422" s="14"/>
      <c r="GFL1422" s="14"/>
      <c r="GFM1422" s="14"/>
      <c r="GFN1422" s="14"/>
      <c r="GFO1422" s="14"/>
      <c r="GFP1422" s="14"/>
      <c r="GFQ1422" s="14"/>
      <c r="GFR1422" s="14"/>
      <c r="GFS1422" s="14"/>
      <c r="GFT1422" s="14"/>
      <c r="GFU1422" s="14"/>
      <c r="GFV1422" s="14"/>
      <c r="GFW1422" s="14"/>
      <c r="GFX1422" s="14"/>
      <c r="GFY1422" s="14"/>
      <c r="GFZ1422" s="14"/>
      <c r="GGA1422" s="14"/>
      <c r="GGB1422" s="14"/>
      <c r="GGC1422" s="14"/>
      <c r="GGD1422" s="14"/>
      <c r="GGE1422" s="14"/>
      <c r="GGF1422" s="14"/>
      <c r="GGG1422" s="14"/>
      <c r="GGH1422" s="14"/>
      <c r="GGI1422" s="14"/>
      <c r="GGJ1422" s="14"/>
      <c r="GGK1422" s="14"/>
      <c r="GGL1422" s="14"/>
      <c r="GGM1422" s="14"/>
      <c r="GGN1422" s="14"/>
      <c r="GGO1422" s="14"/>
      <c r="GGP1422" s="14"/>
      <c r="GGQ1422" s="14"/>
      <c r="GGR1422" s="14"/>
      <c r="GGS1422" s="14"/>
      <c r="GGT1422" s="14"/>
      <c r="GGU1422" s="14"/>
      <c r="GGV1422" s="14"/>
      <c r="GGW1422" s="14"/>
      <c r="GGX1422" s="14"/>
      <c r="GGY1422" s="14"/>
      <c r="GGZ1422" s="14"/>
      <c r="GHA1422" s="14"/>
      <c r="GHB1422" s="14"/>
      <c r="GHC1422" s="14"/>
      <c r="GHD1422" s="14"/>
      <c r="GHE1422" s="14"/>
      <c r="GHF1422" s="14"/>
      <c r="GHG1422" s="14"/>
      <c r="GHH1422" s="14"/>
      <c r="GHI1422" s="14"/>
      <c r="GHJ1422" s="14"/>
      <c r="GHK1422" s="14"/>
      <c r="GHL1422" s="14"/>
      <c r="GHM1422" s="14"/>
      <c r="GHN1422" s="14"/>
      <c r="GHO1422" s="14"/>
      <c r="GHP1422" s="14"/>
      <c r="GHQ1422" s="14"/>
      <c r="GHR1422" s="14"/>
      <c r="GHS1422" s="14"/>
      <c r="GHT1422" s="14"/>
      <c r="GHU1422" s="14"/>
      <c r="GHV1422" s="14"/>
      <c r="GHW1422" s="14"/>
      <c r="GHX1422" s="14"/>
      <c r="GHY1422" s="14"/>
      <c r="GHZ1422" s="14"/>
      <c r="GIA1422" s="14"/>
      <c r="GIB1422" s="14"/>
      <c r="GIC1422" s="14"/>
      <c r="GID1422" s="14"/>
      <c r="GIE1422" s="14"/>
      <c r="GIF1422" s="14"/>
      <c r="GIG1422" s="14"/>
      <c r="GIH1422" s="14"/>
      <c r="GII1422" s="14"/>
      <c r="GIJ1422" s="14"/>
      <c r="GIK1422" s="14"/>
      <c r="GIL1422" s="14"/>
      <c r="GIM1422" s="14"/>
      <c r="GIN1422" s="14"/>
      <c r="GIO1422" s="14"/>
      <c r="GIP1422" s="14"/>
      <c r="GIQ1422" s="14"/>
      <c r="GIR1422" s="14"/>
      <c r="GIS1422" s="14"/>
      <c r="GIT1422" s="14"/>
      <c r="GIU1422" s="14"/>
      <c r="GIV1422" s="14"/>
      <c r="GIW1422" s="14"/>
      <c r="GIX1422" s="14"/>
      <c r="GIY1422" s="14"/>
      <c r="GIZ1422" s="14"/>
      <c r="GJA1422" s="14"/>
      <c r="GJB1422" s="14"/>
      <c r="GJC1422" s="14"/>
      <c r="GJD1422" s="14"/>
      <c r="GJE1422" s="14"/>
      <c r="GJF1422" s="14"/>
      <c r="GJG1422" s="14"/>
      <c r="GJH1422" s="14"/>
      <c r="GJI1422" s="14"/>
      <c r="GJJ1422" s="14"/>
      <c r="GJK1422" s="14"/>
      <c r="GJL1422" s="14"/>
      <c r="GJM1422" s="14"/>
      <c r="GJN1422" s="14"/>
      <c r="GJO1422" s="14"/>
      <c r="GJP1422" s="14"/>
      <c r="GJQ1422" s="14"/>
      <c r="GJR1422" s="14"/>
      <c r="GJS1422" s="14"/>
      <c r="GJT1422" s="14"/>
      <c r="GJU1422" s="14"/>
      <c r="GJV1422" s="14"/>
      <c r="GJW1422" s="14"/>
      <c r="GJX1422" s="14"/>
      <c r="GJY1422" s="14"/>
      <c r="GJZ1422" s="14"/>
      <c r="GKA1422" s="14"/>
      <c r="GKB1422" s="14"/>
      <c r="GKC1422" s="14"/>
      <c r="GKD1422" s="14"/>
      <c r="GKE1422" s="14"/>
      <c r="GKF1422" s="14"/>
      <c r="GKG1422" s="14"/>
      <c r="GKH1422" s="14"/>
      <c r="GKI1422" s="14"/>
      <c r="GKJ1422" s="14"/>
      <c r="GKK1422" s="14"/>
      <c r="GKL1422" s="14"/>
      <c r="GKM1422" s="14"/>
      <c r="GKN1422" s="14"/>
      <c r="GKO1422" s="14"/>
      <c r="GKP1422" s="14"/>
      <c r="GKQ1422" s="14"/>
      <c r="GKR1422" s="14"/>
      <c r="GKS1422" s="14"/>
      <c r="GKT1422" s="14"/>
      <c r="GKU1422" s="14"/>
      <c r="GKV1422" s="14"/>
      <c r="GKW1422" s="14"/>
      <c r="GKX1422" s="14"/>
      <c r="GKY1422" s="14"/>
      <c r="GKZ1422" s="14"/>
      <c r="GLA1422" s="14"/>
      <c r="GLB1422" s="14"/>
      <c r="GLC1422" s="14"/>
      <c r="GLD1422" s="14"/>
      <c r="GLE1422" s="14"/>
      <c r="GLF1422" s="14"/>
      <c r="GLG1422" s="14"/>
      <c r="GLH1422" s="14"/>
      <c r="GLI1422" s="14"/>
      <c r="GLJ1422" s="14"/>
      <c r="GLK1422" s="14"/>
      <c r="GLL1422" s="14"/>
      <c r="GLM1422" s="14"/>
      <c r="GLN1422" s="14"/>
      <c r="GLO1422" s="14"/>
      <c r="GLP1422" s="14"/>
      <c r="GLQ1422" s="14"/>
      <c r="GLR1422" s="14"/>
      <c r="GLS1422" s="14"/>
      <c r="GLT1422" s="14"/>
      <c r="GLU1422" s="14"/>
      <c r="GLV1422" s="14"/>
      <c r="GLW1422" s="14"/>
      <c r="GLX1422" s="14"/>
      <c r="GLY1422" s="14"/>
      <c r="GLZ1422" s="14"/>
      <c r="GMA1422" s="14"/>
      <c r="GMB1422" s="14"/>
      <c r="GMC1422" s="14"/>
      <c r="GMD1422" s="14"/>
      <c r="GME1422" s="14"/>
      <c r="GMF1422" s="14"/>
      <c r="GMG1422" s="14"/>
      <c r="GMH1422" s="14"/>
      <c r="GMI1422" s="14"/>
      <c r="GMJ1422" s="14"/>
      <c r="GMK1422" s="14"/>
      <c r="GML1422" s="14"/>
      <c r="GMM1422" s="14"/>
      <c r="GMN1422" s="14"/>
      <c r="GMO1422" s="14"/>
      <c r="GMP1422" s="14"/>
      <c r="GMQ1422" s="14"/>
      <c r="GMR1422" s="14"/>
      <c r="GMS1422" s="14"/>
      <c r="GMT1422" s="14"/>
      <c r="GMU1422" s="14"/>
      <c r="GMV1422" s="14"/>
      <c r="GMW1422" s="14"/>
      <c r="GMX1422" s="14"/>
      <c r="GMY1422" s="14"/>
      <c r="GMZ1422" s="14"/>
      <c r="GNA1422" s="14"/>
      <c r="GNB1422" s="14"/>
      <c r="GNC1422" s="14"/>
      <c r="GND1422" s="14"/>
      <c r="GNE1422" s="14"/>
      <c r="GNF1422" s="14"/>
      <c r="GNG1422" s="14"/>
      <c r="GNH1422" s="14"/>
      <c r="GNI1422" s="14"/>
      <c r="GNJ1422" s="14"/>
      <c r="GNK1422" s="14"/>
      <c r="GNL1422" s="14"/>
      <c r="GNM1422" s="14"/>
      <c r="GNN1422" s="14"/>
      <c r="GNO1422" s="14"/>
      <c r="GNP1422" s="14"/>
      <c r="GNQ1422" s="14"/>
      <c r="GNR1422" s="14"/>
      <c r="GNS1422" s="14"/>
      <c r="GNT1422" s="14"/>
      <c r="GNU1422" s="14"/>
      <c r="GNV1422" s="14"/>
      <c r="GNW1422" s="14"/>
      <c r="GNX1422" s="14"/>
      <c r="GNY1422" s="14"/>
      <c r="GNZ1422" s="14"/>
      <c r="GOA1422" s="14"/>
      <c r="GOB1422" s="14"/>
      <c r="GOC1422" s="14"/>
      <c r="GOD1422" s="14"/>
      <c r="GOE1422" s="14"/>
      <c r="GOF1422" s="14"/>
      <c r="GOG1422" s="14"/>
      <c r="GOH1422" s="14"/>
      <c r="GOI1422" s="14"/>
      <c r="GOJ1422" s="14"/>
      <c r="GOK1422" s="14"/>
      <c r="GOL1422" s="14"/>
      <c r="GOM1422" s="14"/>
      <c r="GON1422" s="14"/>
      <c r="GOO1422" s="14"/>
      <c r="GOP1422" s="14"/>
      <c r="GOQ1422" s="14"/>
      <c r="GOR1422" s="14"/>
      <c r="GOS1422" s="14"/>
      <c r="GOT1422" s="14"/>
      <c r="GOU1422" s="14"/>
      <c r="GOV1422" s="14"/>
      <c r="GOW1422" s="14"/>
      <c r="GOX1422" s="14"/>
      <c r="GOY1422" s="14"/>
      <c r="GOZ1422" s="14"/>
      <c r="GPA1422" s="14"/>
      <c r="GPB1422" s="14"/>
      <c r="GPC1422" s="14"/>
      <c r="GPD1422" s="14"/>
      <c r="GPE1422" s="14"/>
      <c r="GPF1422" s="14"/>
      <c r="GPG1422" s="14"/>
      <c r="GPH1422" s="14"/>
      <c r="GPI1422" s="14"/>
      <c r="GPJ1422" s="14"/>
      <c r="GPK1422" s="14"/>
      <c r="GPL1422" s="14"/>
      <c r="GPM1422" s="14"/>
      <c r="GPN1422" s="14"/>
      <c r="GPO1422" s="14"/>
      <c r="GPP1422" s="14"/>
      <c r="GPQ1422" s="14"/>
      <c r="GPR1422" s="14"/>
      <c r="GPS1422" s="14"/>
      <c r="GPT1422" s="14"/>
      <c r="GPU1422" s="14"/>
      <c r="GPV1422" s="14"/>
      <c r="GPW1422" s="14"/>
      <c r="GPX1422" s="14"/>
      <c r="GPY1422" s="14"/>
      <c r="GPZ1422" s="14"/>
      <c r="GQA1422" s="14"/>
      <c r="GQB1422" s="14"/>
      <c r="GQC1422" s="14"/>
      <c r="GQD1422" s="14"/>
      <c r="GQE1422" s="14"/>
      <c r="GQF1422" s="14"/>
      <c r="GQG1422" s="14"/>
      <c r="GQH1422" s="14"/>
      <c r="GQI1422" s="14"/>
      <c r="GQJ1422" s="14"/>
      <c r="GQK1422" s="14"/>
      <c r="GQL1422" s="14"/>
      <c r="GQM1422" s="14"/>
      <c r="GQN1422" s="14"/>
      <c r="GQO1422" s="14"/>
      <c r="GQP1422" s="14"/>
      <c r="GQQ1422" s="14"/>
      <c r="GQR1422" s="14"/>
      <c r="GQS1422" s="14"/>
      <c r="GQT1422" s="14"/>
      <c r="GQU1422" s="14"/>
      <c r="GQV1422" s="14"/>
      <c r="GQW1422" s="14"/>
      <c r="GQX1422" s="14"/>
      <c r="GQY1422" s="14"/>
      <c r="GQZ1422" s="14"/>
      <c r="GRA1422" s="14"/>
      <c r="GRB1422" s="14"/>
      <c r="GRC1422" s="14"/>
      <c r="GRD1422" s="14"/>
      <c r="GRE1422" s="14"/>
      <c r="GRF1422" s="14"/>
      <c r="GRG1422" s="14"/>
      <c r="GRH1422" s="14"/>
      <c r="GRI1422" s="14"/>
      <c r="GRJ1422" s="14"/>
      <c r="GRK1422" s="14"/>
      <c r="GRL1422" s="14"/>
      <c r="GRM1422" s="14"/>
      <c r="GRN1422" s="14"/>
      <c r="GRO1422" s="14"/>
      <c r="GRP1422" s="14"/>
      <c r="GRQ1422" s="14"/>
      <c r="GRR1422" s="14"/>
      <c r="GRS1422" s="14"/>
      <c r="GRT1422" s="14"/>
      <c r="GRU1422" s="14"/>
      <c r="GRV1422" s="14"/>
      <c r="GRW1422" s="14"/>
      <c r="GRX1422" s="14"/>
      <c r="GRY1422" s="14"/>
      <c r="GRZ1422" s="14"/>
      <c r="GSA1422" s="14"/>
      <c r="GSB1422" s="14"/>
      <c r="GSC1422" s="14"/>
      <c r="GSD1422" s="14"/>
      <c r="GSE1422" s="14"/>
      <c r="GSF1422" s="14"/>
      <c r="GSG1422" s="14"/>
      <c r="GSH1422" s="14"/>
      <c r="GSI1422" s="14"/>
      <c r="GSJ1422" s="14"/>
      <c r="GSK1422" s="14"/>
      <c r="GSL1422" s="14"/>
      <c r="GSM1422" s="14"/>
      <c r="GSN1422" s="14"/>
      <c r="GSO1422" s="14"/>
      <c r="GSP1422" s="14"/>
      <c r="GSQ1422" s="14"/>
      <c r="GSR1422" s="14"/>
      <c r="GSS1422" s="14"/>
      <c r="GST1422" s="14"/>
      <c r="GSU1422" s="14"/>
      <c r="GSV1422" s="14"/>
      <c r="GSW1422" s="14"/>
      <c r="GSX1422" s="14"/>
      <c r="GSY1422" s="14"/>
      <c r="GSZ1422" s="14"/>
      <c r="GTA1422" s="14"/>
      <c r="GTB1422" s="14"/>
      <c r="GTC1422" s="14"/>
      <c r="GTD1422" s="14"/>
      <c r="GTE1422" s="14"/>
      <c r="GTF1422" s="14"/>
      <c r="GTG1422" s="14"/>
      <c r="GTH1422" s="14"/>
      <c r="GTI1422" s="14"/>
      <c r="GTJ1422" s="14"/>
      <c r="GTK1422" s="14"/>
      <c r="GTL1422" s="14"/>
      <c r="GTM1422" s="14"/>
      <c r="GTN1422" s="14"/>
      <c r="GTO1422" s="14"/>
      <c r="GTP1422" s="14"/>
      <c r="GTQ1422" s="14"/>
      <c r="GTR1422" s="14"/>
      <c r="GTS1422" s="14"/>
      <c r="GTT1422" s="14"/>
      <c r="GTU1422" s="14"/>
      <c r="GTV1422" s="14"/>
      <c r="GTW1422" s="14"/>
      <c r="GTX1422" s="14"/>
      <c r="GTY1422" s="14"/>
      <c r="GTZ1422" s="14"/>
      <c r="GUA1422" s="14"/>
      <c r="GUB1422" s="14"/>
      <c r="GUC1422" s="14"/>
      <c r="GUD1422" s="14"/>
      <c r="GUE1422" s="14"/>
      <c r="GUF1422" s="14"/>
      <c r="GUG1422" s="14"/>
      <c r="GUH1422" s="14"/>
      <c r="GUI1422" s="14"/>
      <c r="GUJ1422" s="14"/>
      <c r="GUK1422" s="14"/>
      <c r="GUL1422" s="14"/>
      <c r="GUM1422" s="14"/>
      <c r="GUN1422" s="14"/>
      <c r="GUO1422" s="14"/>
      <c r="GUP1422" s="14"/>
      <c r="GUQ1422" s="14"/>
      <c r="GUR1422" s="14"/>
      <c r="GUS1422" s="14"/>
      <c r="GUT1422" s="14"/>
      <c r="GUU1422" s="14"/>
      <c r="GUV1422" s="14"/>
      <c r="GUW1422" s="14"/>
      <c r="GUX1422" s="14"/>
      <c r="GUY1422" s="14"/>
      <c r="GUZ1422" s="14"/>
      <c r="GVA1422" s="14"/>
      <c r="GVB1422" s="14"/>
      <c r="GVC1422" s="14"/>
      <c r="GVD1422" s="14"/>
      <c r="GVE1422" s="14"/>
      <c r="GVF1422" s="14"/>
      <c r="GVG1422" s="14"/>
      <c r="GVH1422" s="14"/>
      <c r="GVI1422" s="14"/>
      <c r="GVJ1422" s="14"/>
      <c r="GVK1422" s="14"/>
      <c r="GVL1422" s="14"/>
      <c r="GVM1422" s="14"/>
      <c r="GVN1422" s="14"/>
      <c r="GVO1422" s="14"/>
      <c r="GVP1422" s="14"/>
      <c r="GVQ1422" s="14"/>
      <c r="GVR1422" s="14"/>
      <c r="GVS1422" s="14"/>
      <c r="GVT1422" s="14"/>
      <c r="GVU1422" s="14"/>
      <c r="GVV1422" s="14"/>
      <c r="GVW1422" s="14"/>
      <c r="GVX1422" s="14"/>
      <c r="GVY1422" s="14"/>
      <c r="GVZ1422" s="14"/>
      <c r="GWA1422" s="14"/>
      <c r="GWB1422" s="14"/>
      <c r="GWC1422" s="14"/>
      <c r="GWD1422" s="14"/>
      <c r="GWE1422" s="14"/>
      <c r="GWF1422" s="14"/>
      <c r="GWG1422" s="14"/>
      <c r="GWH1422" s="14"/>
      <c r="GWI1422" s="14"/>
      <c r="GWJ1422" s="14"/>
      <c r="GWK1422" s="14"/>
      <c r="GWL1422" s="14"/>
      <c r="GWM1422" s="14"/>
      <c r="GWN1422" s="14"/>
      <c r="GWO1422" s="14"/>
      <c r="GWP1422" s="14"/>
      <c r="GWQ1422" s="14"/>
      <c r="GWR1422" s="14"/>
      <c r="GWS1422" s="14"/>
      <c r="GWT1422" s="14"/>
      <c r="GWU1422" s="14"/>
      <c r="GWV1422" s="14"/>
      <c r="GWW1422" s="14"/>
      <c r="GWX1422" s="14"/>
      <c r="GWY1422" s="14"/>
      <c r="GWZ1422" s="14"/>
      <c r="GXA1422" s="14"/>
      <c r="GXB1422" s="14"/>
      <c r="GXC1422" s="14"/>
      <c r="GXD1422" s="14"/>
      <c r="GXE1422" s="14"/>
      <c r="GXF1422" s="14"/>
      <c r="GXG1422" s="14"/>
      <c r="GXH1422" s="14"/>
      <c r="GXI1422" s="14"/>
      <c r="GXJ1422" s="14"/>
      <c r="GXK1422" s="14"/>
      <c r="GXL1422" s="14"/>
      <c r="GXM1422" s="14"/>
      <c r="GXN1422" s="14"/>
      <c r="GXO1422" s="14"/>
      <c r="GXP1422" s="14"/>
      <c r="GXQ1422" s="14"/>
      <c r="GXR1422" s="14"/>
      <c r="GXS1422" s="14"/>
      <c r="GXT1422" s="14"/>
      <c r="GXU1422" s="14"/>
      <c r="GXV1422" s="14"/>
      <c r="GXW1422" s="14"/>
      <c r="GXX1422" s="14"/>
      <c r="GXY1422" s="14"/>
      <c r="GXZ1422" s="14"/>
      <c r="GYA1422" s="14"/>
      <c r="GYB1422" s="14"/>
      <c r="GYC1422" s="14"/>
      <c r="GYD1422" s="14"/>
      <c r="GYE1422" s="14"/>
      <c r="GYF1422" s="14"/>
      <c r="GYG1422" s="14"/>
      <c r="GYH1422" s="14"/>
      <c r="GYI1422" s="14"/>
      <c r="GYJ1422" s="14"/>
      <c r="GYK1422" s="14"/>
      <c r="GYL1422" s="14"/>
      <c r="GYM1422" s="14"/>
      <c r="GYN1422" s="14"/>
      <c r="GYO1422" s="14"/>
      <c r="GYP1422" s="14"/>
      <c r="GYQ1422" s="14"/>
      <c r="GYR1422" s="14"/>
      <c r="GYS1422" s="14"/>
      <c r="GYT1422" s="14"/>
      <c r="GYU1422" s="14"/>
      <c r="GYV1422" s="14"/>
      <c r="GYW1422" s="14"/>
      <c r="GYX1422" s="14"/>
      <c r="GYY1422" s="14"/>
      <c r="GYZ1422" s="14"/>
      <c r="GZA1422" s="14"/>
      <c r="GZB1422" s="14"/>
      <c r="GZC1422" s="14"/>
      <c r="GZD1422" s="14"/>
      <c r="GZE1422" s="14"/>
      <c r="GZF1422" s="14"/>
      <c r="GZG1422" s="14"/>
      <c r="GZH1422" s="14"/>
      <c r="GZI1422" s="14"/>
      <c r="GZJ1422" s="14"/>
      <c r="GZK1422" s="14"/>
      <c r="GZL1422" s="14"/>
      <c r="GZM1422" s="14"/>
      <c r="GZN1422" s="14"/>
      <c r="GZO1422" s="14"/>
      <c r="GZP1422" s="14"/>
      <c r="GZQ1422" s="14"/>
      <c r="GZR1422" s="14"/>
      <c r="GZS1422" s="14"/>
      <c r="GZT1422" s="14"/>
      <c r="GZU1422" s="14"/>
      <c r="GZV1422" s="14"/>
      <c r="GZW1422" s="14"/>
      <c r="GZX1422" s="14"/>
      <c r="GZY1422" s="14"/>
      <c r="GZZ1422" s="14"/>
      <c r="HAA1422" s="14"/>
      <c r="HAB1422" s="14"/>
      <c r="HAC1422" s="14"/>
      <c r="HAD1422" s="14"/>
      <c r="HAE1422" s="14"/>
      <c r="HAF1422" s="14"/>
      <c r="HAG1422" s="14"/>
      <c r="HAH1422" s="14"/>
      <c r="HAI1422" s="14"/>
      <c r="HAJ1422" s="14"/>
      <c r="HAK1422" s="14"/>
      <c r="HAL1422" s="14"/>
      <c r="HAM1422" s="14"/>
      <c r="HAN1422" s="14"/>
      <c r="HAO1422" s="14"/>
      <c r="HAP1422" s="14"/>
      <c r="HAQ1422" s="14"/>
      <c r="HAR1422" s="14"/>
      <c r="HAS1422" s="14"/>
      <c r="HAT1422" s="14"/>
      <c r="HAU1422" s="14"/>
      <c r="HAV1422" s="14"/>
      <c r="HAW1422" s="14"/>
      <c r="HAX1422" s="14"/>
      <c r="HAY1422" s="14"/>
      <c r="HAZ1422" s="14"/>
      <c r="HBA1422" s="14"/>
      <c r="HBB1422" s="14"/>
      <c r="HBC1422" s="14"/>
      <c r="HBD1422" s="14"/>
      <c r="HBE1422" s="14"/>
      <c r="HBF1422" s="14"/>
      <c r="HBG1422" s="14"/>
      <c r="HBH1422" s="14"/>
      <c r="HBI1422" s="14"/>
      <c r="HBJ1422" s="14"/>
      <c r="HBK1422" s="14"/>
      <c r="HBL1422" s="14"/>
      <c r="HBM1422" s="14"/>
      <c r="HBN1422" s="14"/>
      <c r="HBO1422" s="14"/>
      <c r="HBP1422" s="14"/>
      <c r="HBQ1422" s="14"/>
      <c r="HBR1422" s="14"/>
      <c r="HBS1422" s="14"/>
      <c r="HBT1422" s="14"/>
      <c r="HBU1422" s="14"/>
      <c r="HBV1422" s="14"/>
      <c r="HBW1422" s="14"/>
      <c r="HBX1422" s="14"/>
      <c r="HBY1422" s="14"/>
      <c r="HBZ1422" s="14"/>
      <c r="HCA1422" s="14"/>
      <c r="HCB1422" s="14"/>
      <c r="HCC1422" s="14"/>
      <c r="HCD1422" s="14"/>
      <c r="HCE1422" s="14"/>
      <c r="HCF1422" s="14"/>
      <c r="HCG1422" s="14"/>
      <c r="HCH1422" s="14"/>
      <c r="HCI1422" s="14"/>
      <c r="HCJ1422" s="14"/>
      <c r="HCK1422" s="14"/>
      <c r="HCL1422" s="14"/>
      <c r="HCM1422" s="14"/>
      <c r="HCN1422" s="14"/>
      <c r="HCO1422" s="14"/>
      <c r="HCP1422" s="14"/>
      <c r="HCQ1422" s="14"/>
      <c r="HCR1422" s="14"/>
      <c r="HCS1422" s="14"/>
      <c r="HCT1422" s="14"/>
      <c r="HCU1422" s="14"/>
      <c r="HCV1422" s="14"/>
      <c r="HCW1422" s="14"/>
      <c r="HCX1422" s="14"/>
      <c r="HCY1422" s="14"/>
      <c r="HCZ1422" s="14"/>
      <c r="HDA1422" s="14"/>
      <c r="HDB1422" s="14"/>
      <c r="HDC1422" s="14"/>
      <c r="HDD1422" s="14"/>
      <c r="HDE1422" s="14"/>
      <c r="HDF1422" s="14"/>
      <c r="HDG1422" s="14"/>
      <c r="HDH1422" s="14"/>
      <c r="HDI1422" s="14"/>
      <c r="HDJ1422" s="14"/>
      <c r="HDK1422" s="14"/>
      <c r="HDL1422" s="14"/>
      <c r="HDM1422" s="14"/>
      <c r="HDN1422" s="14"/>
      <c r="HDO1422" s="14"/>
      <c r="HDP1422" s="14"/>
      <c r="HDQ1422" s="14"/>
      <c r="HDR1422" s="14"/>
      <c r="HDS1422" s="14"/>
      <c r="HDT1422" s="14"/>
      <c r="HDU1422" s="14"/>
      <c r="HDV1422" s="14"/>
      <c r="HDW1422" s="14"/>
      <c r="HDX1422" s="14"/>
      <c r="HDY1422" s="14"/>
      <c r="HDZ1422" s="14"/>
      <c r="HEA1422" s="14"/>
      <c r="HEB1422" s="14"/>
      <c r="HEC1422" s="14"/>
      <c r="HED1422" s="14"/>
      <c r="HEE1422" s="14"/>
      <c r="HEF1422" s="14"/>
      <c r="HEG1422" s="14"/>
      <c r="HEH1422" s="14"/>
      <c r="HEI1422" s="14"/>
      <c r="HEJ1422" s="14"/>
      <c r="HEK1422" s="14"/>
      <c r="HEL1422" s="14"/>
      <c r="HEM1422" s="14"/>
      <c r="HEN1422" s="14"/>
      <c r="HEO1422" s="14"/>
      <c r="HEP1422" s="14"/>
      <c r="HEQ1422" s="14"/>
      <c r="HER1422" s="14"/>
      <c r="HES1422" s="14"/>
      <c r="HET1422" s="14"/>
      <c r="HEU1422" s="14"/>
      <c r="HEV1422" s="14"/>
      <c r="HEW1422" s="14"/>
      <c r="HEX1422" s="14"/>
      <c r="HEY1422" s="14"/>
      <c r="HEZ1422" s="14"/>
      <c r="HFA1422" s="14"/>
      <c r="HFB1422" s="14"/>
      <c r="HFC1422" s="14"/>
      <c r="HFD1422" s="14"/>
      <c r="HFE1422" s="14"/>
      <c r="HFF1422" s="14"/>
      <c r="HFG1422" s="14"/>
      <c r="HFH1422" s="14"/>
      <c r="HFI1422" s="14"/>
      <c r="HFJ1422" s="14"/>
      <c r="HFK1422" s="14"/>
      <c r="HFL1422" s="14"/>
      <c r="HFM1422" s="14"/>
      <c r="HFN1422" s="14"/>
      <c r="HFO1422" s="14"/>
      <c r="HFP1422" s="14"/>
      <c r="HFQ1422" s="14"/>
      <c r="HFR1422" s="14"/>
      <c r="HFS1422" s="14"/>
      <c r="HFT1422" s="14"/>
      <c r="HFU1422" s="14"/>
      <c r="HFV1422" s="14"/>
      <c r="HFW1422" s="14"/>
      <c r="HFX1422" s="14"/>
      <c r="HFY1422" s="14"/>
      <c r="HFZ1422" s="14"/>
      <c r="HGA1422" s="14"/>
      <c r="HGB1422" s="14"/>
      <c r="HGC1422" s="14"/>
      <c r="HGD1422" s="14"/>
      <c r="HGE1422" s="14"/>
      <c r="HGF1422" s="14"/>
      <c r="HGG1422" s="14"/>
      <c r="HGH1422" s="14"/>
      <c r="HGI1422" s="14"/>
      <c r="HGJ1422" s="14"/>
      <c r="HGK1422" s="14"/>
      <c r="HGL1422" s="14"/>
      <c r="HGM1422" s="14"/>
      <c r="HGN1422" s="14"/>
      <c r="HGO1422" s="14"/>
      <c r="HGP1422" s="14"/>
      <c r="HGQ1422" s="14"/>
      <c r="HGR1422" s="14"/>
      <c r="HGS1422" s="14"/>
      <c r="HGT1422" s="14"/>
      <c r="HGU1422" s="14"/>
      <c r="HGV1422" s="14"/>
      <c r="HGW1422" s="14"/>
      <c r="HGX1422" s="14"/>
      <c r="HGY1422" s="14"/>
      <c r="HGZ1422" s="14"/>
      <c r="HHA1422" s="14"/>
      <c r="HHB1422" s="14"/>
      <c r="HHC1422" s="14"/>
      <c r="HHD1422" s="14"/>
      <c r="HHE1422" s="14"/>
      <c r="HHF1422" s="14"/>
      <c r="HHG1422" s="14"/>
      <c r="HHH1422" s="14"/>
      <c r="HHI1422" s="14"/>
      <c r="HHJ1422" s="14"/>
      <c r="HHK1422" s="14"/>
      <c r="HHL1422" s="14"/>
      <c r="HHM1422" s="14"/>
      <c r="HHN1422" s="14"/>
      <c r="HHO1422" s="14"/>
      <c r="HHP1422" s="14"/>
      <c r="HHQ1422" s="14"/>
      <c r="HHR1422" s="14"/>
      <c r="HHS1422" s="14"/>
      <c r="HHT1422" s="14"/>
      <c r="HHU1422" s="14"/>
      <c r="HHV1422" s="14"/>
      <c r="HHW1422" s="14"/>
      <c r="HHX1422" s="14"/>
      <c r="HHY1422" s="14"/>
      <c r="HHZ1422" s="14"/>
      <c r="HIA1422" s="14"/>
      <c r="HIB1422" s="14"/>
      <c r="HIC1422" s="14"/>
      <c r="HID1422" s="14"/>
      <c r="HIE1422" s="14"/>
      <c r="HIF1422" s="14"/>
      <c r="HIG1422" s="14"/>
      <c r="HIH1422" s="14"/>
      <c r="HII1422" s="14"/>
      <c r="HIJ1422" s="14"/>
      <c r="HIK1422" s="14"/>
      <c r="HIL1422" s="14"/>
      <c r="HIM1422" s="14"/>
      <c r="HIN1422" s="14"/>
      <c r="HIO1422" s="14"/>
      <c r="HIP1422" s="14"/>
      <c r="HIQ1422" s="14"/>
      <c r="HIR1422" s="14"/>
      <c r="HIS1422" s="14"/>
      <c r="HIT1422" s="14"/>
      <c r="HIU1422" s="14"/>
      <c r="HIV1422" s="14"/>
      <c r="HIW1422" s="14"/>
      <c r="HIX1422" s="14"/>
      <c r="HIY1422" s="14"/>
      <c r="HIZ1422" s="14"/>
      <c r="HJA1422" s="14"/>
      <c r="HJB1422" s="14"/>
      <c r="HJC1422" s="14"/>
      <c r="HJD1422" s="14"/>
      <c r="HJE1422" s="14"/>
      <c r="HJF1422" s="14"/>
      <c r="HJG1422" s="14"/>
      <c r="HJH1422" s="14"/>
      <c r="HJI1422" s="14"/>
      <c r="HJJ1422" s="14"/>
      <c r="HJK1422" s="14"/>
      <c r="HJL1422" s="14"/>
      <c r="HJM1422" s="14"/>
      <c r="HJN1422" s="14"/>
      <c r="HJO1422" s="14"/>
      <c r="HJP1422" s="14"/>
      <c r="HJQ1422" s="14"/>
      <c r="HJR1422" s="14"/>
      <c r="HJS1422" s="14"/>
      <c r="HJT1422" s="14"/>
      <c r="HJU1422" s="14"/>
      <c r="HJV1422" s="14"/>
      <c r="HJW1422" s="14"/>
      <c r="HJX1422" s="14"/>
      <c r="HJY1422" s="14"/>
      <c r="HJZ1422" s="14"/>
      <c r="HKA1422" s="14"/>
      <c r="HKB1422" s="14"/>
      <c r="HKC1422" s="14"/>
      <c r="HKD1422" s="14"/>
      <c r="HKE1422" s="14"/>
      <c r="HKF1422" s="14"/>
      <c r="HKG1422" s="14"/>
      <c r="HKH1422" s="14"/>
      <c r="HKI1422" s="14"/>
      <c r="HKJ1422" s="14"/>
      <c r="HKK1422" s="14"/>
      <c r="HKL1422" s="14"/>
      <c r="HKM1422" s="14"/>
      <c r="HKN1422" s="14"/>
      <c r="HKO1422" s="14"/>
      <c r="HKP1422" s="14"/>
      <c r="HKQ1422" s="14"/>
      <c r="HKR1422" s="14"/>
      <c r="HKS1422" s="14"/>
      <c r="HKT1422" s="14"/>
      <c r="HKU1422" s="14"/>
      <c r="HKV1422" s="14"/>
      <c r="HKW1422" s="14"/>
      <c r="HKX1422" s="14"/>
      <c r="HKY1422" s="14"/>
      <c r="HKZ1422" s="14"/>
      <c r="HLA1422" s="14"/>
      <c r="HLB1422" s="14"/>
      <c r="HLC1422" s="14"/>
      <c r="HLD1422" s="14"/>
      <c r="HLE1422" s="14"/>
      <c r="HLF1422" s="14"/>
      <c r="HLG1422" s="14"/>
      <c r="HLH1422" s="14"/>
      <c r="HLI1422" s="14"/>
      <c r="HLJ1422" s="14"/>
      <c r="HLK1422" s="14"/>
      <c r="HLL1422" s="14"/>
      <c r="HLM1422" s="14"/>
      <c r="HLN1422" s="14"/>
      <c r="HLO1422" s="14"/>
      <c r="HLP1422" s="14"/>
      <c r="HLQ1422" s="14"/>
      <c r="HLR1422" s="14"/>
      <c r="HLS1422" s="14"/>
      <c r="HLT1422" s="14"/>
      <c r="HLU1422" s="14"/>
      <c r="HLV1422" s="14"/>
      <c r="HLW1422" s="14"/>
      <c r="HLX1422" s="14"/>
      <c r="HLY1422" s="14"/>
      <c r="HLZ1422" s="14"/>
      <c r="HMA1422" s="14"/>
      <c r="HMB1422" s="14"/>
      <c r="HMC1422" s="14"/>
      <c r="HMD1422" s="14"/>
      <c r="HME1422" s="14"/>
      <c r="HMF1422" s="14"/>
      <c r="HMG1422" s="14"/>
      <c r="HMH1422" s="14"/>
      <c r="HMI1422" s="14"/>
      <c r="HMJ1422" s="14"/>
      <c r="HMK1422" s="14"/>
      <c r="HML1422" s="14"/>
      <c r="HMM1422" s="14"/>
      <c r="HMN1422" s="14"/>
      <c r="HMO1422" s="14"/>
      <c r="HMP1422" s="14"/>
      <c r="HMQ1422" s="14"/>
      <c r="HMR1422" s="14"/>
      <c r="HMS1422" s="14"/>
      <c r="HMT1422" s="14"/>
      <c r="HMU1422" s="14"/>
      <c r="HMV1422" s="14"/>
      <c r="HMW1422" s="14"/>
      <c r="HMX1422" s="14"/>
      <c r="HMY1422" s="14"/>
      <c r="HMZ1422" s="14"/>
      <c r="HNA1422" s="14"/>
      <c r="HNB1422" s="14"/>
      <c r="HNC1422" s="14"/>
      <c r="HND1422" s="14"/>
      <c r="HNE1422" s="14"/>
      <c r="HNF1422" s="14"/>
      <c r="HNG1422" s="14"/>
      <c r="HNH1422" s="14"/>
      <c r="HNI1422" s="14"/>
      <c r="HNJ1422" s="14"/>
      <c r="HNK1422" s="14"/>
      <c r="HNL1422" s="14"/>
      <c r="HNM1422" s="14"/>
      <c r="HNN1422" s="14"/>
      <c r="HNO1422" s="14"/>
      <c r="HNP1422" s="14"/>
      <c r="HNQ1422" s="14"/>
      <c r="HNR1422" s="14"/>
      <c r="HNS1422" s="14"/>
      <c r="HNT1422" s="14"/>
      <c r="HNU1422" s="14"/>
      <c r="HNV1422" s="14"/>
      <c r="HNW1422" s="14"/>
      <c r="HNX1422" s="14"/>
      <c r="HNY1422" s="14"/>
      <c r="HNZ1422" s="14"/>
      <c r="HOA1422" s="14"/>
      <c r="HOB1422" s="14"/>
      <c r="HOC1422" s="14"/>
      <c r="HOD1422" s="14"/>
      <c r="HOE1422" s="14"/>
      <c r="HOF1422" s="14"/>
      <c r="HOG1422" s="14"/>
      <c r="HOH1422" s="14"/>
      <c r="HOI1422" s="14"/>
      <c r="HOJ1422" s="14"/>
      <c r="HOK1422" s="14"/>
      <c r="HOL1422" s="14"/>
      <c r="HOM1422" s="14"/>
      <c r="HON1422" s="14"/>
      <c r="HOO1422" s="14"/>
      <c r="HOP1422" s="14"/>
      <c r="HOQ1422" s="14"/>
      <c r="HOR1422" s="14"/>
      <c r="HOS1422" s="14"/>
      <c r="HOT1422" s="14"/>
      <c r="HOU1422" s="14"/>
      <c r="HOV1422" s="14"/>
      <c r="HOW1422" s="14"/>
      <c r="HOX1422" s="14"/>
      <c r="HOY1422" s="14"/>
      <c r="HOZ1422" s="14"/>
      <c r="HPA1422" s="14"/>
      <c r="HPB1422" s="14"/>
      <c r="HPC1422" s="14"/>
      <c r="HPD1422" s="14"/>
      <c r="HPE1422" s="14"/>
      <c r="HPF1422" s="14"/>
      <c r="HPG1422" s="14"/>
      <c r="HPH1422" s="14"/>
      <c r="HPI1422" s="14"/>
      <c r="HPJ1422" s="14"/>
      <c r="HPK1422" s="14"/>
      <c r="HPL1422" s="14"/>
      <c r="HPM1422" s="14"/>
      <c r="HPN1422" s="14"/>
      <c r="HPO1422" s="14"/>
      <c r="HPP1422" s="14"/>
      <c r="HPQ1422" s="14"/>
      <c r="HPR1422" s="14"/>
      <c r="HPS1422" s="14"/>
      <c r="HPT1422" s="14"/>
      <c r="HPU1422" s="14"/>
      <c r="HPV1422" s="14"/>
      <c r="HPW1422" s="14"/>
      <c r="HPX1422" s="14"/>
      <c r="HPY1422" s="14"/>
      <c r="HPZ1422" s="14"/>
      <c r="HQA1422" s="14"/>
      <c r="HQB1422" s="14"/>
      <c r="HQC1422" s="14"/>
      <c r="HQD1422" s="14"/>
      <c r="HQE1422" s="14"/>
      <c r="HQF1422" s="14"/>
      <c r="HQG1422" s="14"/>
      <c r="HQH1422" s="14"/>
      <c r="HQI1422" s="14"/>
      <c r="HQJ1422" s="14"/>
      <c r="HQK1422" s="14"/>
      <c r="HQL1422" s="14"/>
      <c r="HQM1422" s="14"/>
      <c r="HQN1422" s="14"/>
      <c r="HQO1422" s="14"/>
      <c r="HQP1422" s="14"/>
      <c r="HQQ1422" s="14"/>
      <c r="HQR1422" s="14"/>
      <c r="HQS1422" s="14"/>
      <c r="HQT1422" s="14"/>
      <c r="HQU1422" s="14"/>
      <c r="HQV1422" s="14"/>
      <c r="HQW1422" s="14"/>
      <c r="HQX1422" s="14"/>
      <c r="HQY1422" s="14"/>
      <c r="HQZ1422" s="14"/>
      <c r="HRA1422" s="14"/>
      <c r="HRB1422" s="14"/>
      <c r="HRC1422" s="14"/>
      <c r="HRD1422" s="14"/>
      <c r="HRE1422" s="14"/>
      <c r="HRF1422" s="14"/>
      <c r="HRG1422" s="14"/>
      <c r="HRH1422" s="14"/>
      <c r="HRI1422" s="14"/>
      <c r="HRJ1422" s="14"/>
      <c r="HRK1422" s="14"/>
      <c r="HRL1422" s="14"/>
      <c r="HRM1422" s="14"/>
      <c r="HRN1422" s="14"/>
      <c r="HRO1422" s="14"/>
      <c r="HRP1422" s="14"/>
      <c r="HRQ1422" s="14"/>
      <c r="HRR1422" s="14"/>
      <c r="HRS1422" s="14"/>
      <c r="HRT1422" s="14"/>
      <c r="HRU1422" s="14"/>
      <c r="HRV1422" s="14"/>
      <c r="HRW1422" s="14"/>
      <c r="HRX1422" s="14"/>
      <c r="HRY1422" s="14"/>
      <c r="HRZ1422" s="14"/>
      <c r="HSA1422" s="14"/>
      <c r="HSB1422" s="14"/>
      <c r="HSC1422" s="14"/>
      <c r="HSD1422" s="14"/>
      <c r="HSE1422" s="14"/>
      <c r="HSF1422" s="14"/>
      <c r="HSG1422" s="14"/>
      <c r="HSH1422" s="14"/>
      <c r="HSI1422" s="14"/>
      <c r="HSJ1422" s="14"/>
      <c r="HSK1422" s="14"/>
      <c r="HSL1422" s="14"/>
      <c r="HSM1422" s="14"/>
      <c r="HSN1422" s="14"/>
      <c r="HSO1422" s="14"/>
      <c r="HSP1422" s="14"/>
      <c r="HSQ1422" s="14"/>
      <c r="HSR1422" s="14"/>
      <c r="HSS1422" s="14"/>
      <c r="HST1422" s="14"/>
      <c r="HSU1422" s="14"/>
      <c r="HSV1422" s="14"/>
      <c r="HSW1422" s="14"/>
      <c r="HSX1422" s="14"/>
      <c r="HSY1422" s="14"/>
      <c r="HSZ1422" s="14"/>
      <c r="HTA1422" s="14"/>
      <c r="HTB1422" s="14"/>
      <c r="HTC1422" s="14"/>
      <c r="HTD1422" s="14"/>
      <c r="HTE1422" s="14"/>
      <c r="HTF1422" s="14"/>
      <c r="HTG1422" s="14"/>
      <c r="HTH1422" s="14"/>
      <c r="HTI1422" s="14"/>
      <c r="HTJ1422" s="14"/>
      <c r="HTK1422" s="14"/>
      <c r="HTL1422" s="14"/>
      <c r="HTM1422" s="14"/>
      <c r="HTN1422" s="14"/>
      <c r="HTO1422" s="14"/>
      <c r="HTP1422" s="14"/>
      <c r="HTQ1422" s="14"/>
      <c r="HTR1422" s="14"/>
      <c r="HTS1422" s="14"/>
      <c r="HTT1422" s="14"/>
      <c r="HTU1422" s="14"/>
      <c r="HTV1422" s="14"/>
      <c r="HTW1422" s="14"/>
      <c r="HTX1422" s="14"/>
      <c r="HTY1422" s="14"/>
      <c r="HTZ1422" s="14"/>
      <c r="HUA1422" s="14"/>
      <c r="HUB1422" s="14"/>
      <c r="HUC1422" s="14"/>
      <c r="HUD1422" s="14"/>
      <c r="HUE1422" s="14"/>
      <c r="HUF1422" s="14"/>
      <c r="HUG1422" s="14"/>
      <c r="HUH1422" s="14"/>
      <c r="HUI1422" s="14"/>
      <c r="HUJ1422" s="14"/>
      <c r="HUK1422" s="14"/>
      <c r="HUL1422" s="14"/>
      <c r="HUM1422" s="14"/>
      <c r="HUN1422" s="14"/>
      <c r="HUO1422" s="14"/>
      <c r="HUP1422" s="14"/>
      <c r="HUQ1422" s="14"/>
      <c r="HUR1422" s="14"/>
      <c r="HUS1422" s="14"/>
      <c r="HUT1422" s="14"/>
      <c r="HUU1422" s="14"/>
      <c r="HUV1422" s="14"/>
      <c r="HUW1422" s="14"/>
      <c r="HUX1422" s="14"/>
      <c r="HUY1422" s="14"/>
      <c r="HUZ1422" s="14"/>
      <c r="HVA1422" s="14"/>
      <c r="HVB1422" s="14"/>
      <c r="HVC1422" s="14"/>
      <c r="HVD1422" s="14"/>
      <c r="HVE1422" s="14"/>
      <c r="HVF1422" s="14"/>
      <c r="HVG1422" s="14"/>
      <c r="HVH1422" s="14"/>
      <c r="HVI1422" s="14"/>
      <c r="HVJ1422" s="14"/>
      <c r="HVK1422" s="14"/>
      <c r="HVL1422" s="14"/>
      <c r="HVM1422" s="14"/>
      <c r="HVN1422" s="14"/>
      <c r="HVO1422" s="14"/>
      <c r="HVP1422" s="14"/>
      <c r="HVQ1422" s="14"/>
      <c r="HVR1422" s="14"/>
      <c r="HVS1422" s="14"/>
      <c r="HVT1422" s="14"/>
      <c r="HVU1422" s="14"/>
      <c r="HVV1422" s="14"/>
      <c r="HVW1422" s="14"/>
      <c r="HVX1422" s="14"/>
      <c r="HVY1422" s="14"/>
      <c r="HVZ1422" s="14"/>
      <c r="HWA1422" s="14"/>
      <c r="HWB1422" s="14"/>
      <c r="HWC1422" s="14"/>
      <c r="HWD1422" s="14"/>
      <c r="HWE1422" s="14"/>
      <c r="HWF1422" s="14"/>
      <c r="HWG1422" s="14"/>
      <c r="HWH1422" s="14"/>
      <c r="HWI1422" s="14"/>
      <c r="HWJ1422" s="14"/>
      <c r="HWK1422" s="14"/>
      <c r="HWL1422" s="14"/>
      <c r="HWM1422" s="14"/>
      <c r="HWN1422" s="14"/>
      <c r="HWO1422" s="14"/>
      <c r="HWP1422" s="14"/>
      <c r="HWQ1422" s="14"/>
      <c r="HWR1422" s="14"/>
      <c r="HWS1422" s="14"/>
      <c r="HWT1422" s="14"/>
      <c r="HWU1422" s="14"/>
      <c r="HWV1422" s="14"/>
      <c r="HWW1422" s="14"/>
      <c r="HWX1422" s="14"/>
      <c r="HWY1422" s="14"/>
      <c r="HWZ1422" s="14"/>
      <c r="HXA1422" s="14"/>
      <c r="HXB1422" s="14"/>
      <c r="HXC1422" s="14"/>
      <c r="HXD1422" s="14"/>
      <c r="HXE1422" s="14"/>
      <c r="HXF1422" s="14"/>
      <c r="HXG1422" s="14"/>
      <c r="HXH1422" s="14"/>
      <c r="HXI1422" s="14"/>
      <c r="HXJ1422" s="14"/>
      <c r="HXK1422" s="14"/>
      <c r="HXL1422" s="14"/>
      <c r="HXM1422" s="14"/>
      <c r="HXN1422" s="14"/>
      <c r="HXO1422" s="14"/>
      <c r="HXP1422" s="14"/>
      <c r="HXQ1422" s="14"/>
      <c r="HXR1422" s="14"/>
      <c r="HXS1422" s="14"/>
      <c r="HXT1422" s="14"/>
      <c r="HXU1422" s="14"/>
      <c r="HXV1422" s="14"/>
      <c r="HXW1422" s="14"/>
      <c r="HXX1422" s="14"/>
      <c r="HXY1422" s="14"/>
      <c r="HXZ1422" s="14"/>
      <c r="HYA1422" s="14"/>
      <c r="HYB1422" s="14"/>
      <c r="HYC1422" s="14"/>
      <c r="HYD1422" s="14"/>
      <c r="HYE1422" s="14"/>
      <c r="HYF1422" s="14"/>
      <c r="HYG1422" s="14"/>
      <c r="HYH1422" s="14"/>
      <c r="HYI1422" s="14"/>
      <c r="HYJ1422" s="14"/>
      <c r="HYK1422" s="14"/>
      <c r="HYL1422" s="14"/>
      <c r="HYM1422" s="14"/>
      <c r="HYN1422" s="14"/>
      <c r="HYO1422" s="14"/>
      <c r="HYP1422" s="14"/>
      <c r="HYQ1422" s="14"/>
      <c r="HYR1422" s="14"/>
      <c r="HYS1422" s="14"/>
      <c r="HYT1422" s="14"/>
      <c r="HYU1422" s="14"/>
      <c r="HYV1422" s="14"/>
      <c r="HYW1422" s="14"/>
      <c r="HYX1422" s="14"/>
      <c r="HYY1422" s="14"/>
      <c r="HYZ1422" s="14"/>
      <c r="HZA1422" s="14"/>
      <c r="HZB1422" s="14"/>
      <c r="HZC1422" s="14"/>
      <c r="HZD1422" s="14"/>
      <c r="HZE1422" s="14"/>
      <c r="HZF1422" s="14"/>
      <c r="HZG1422" s="14"/>
      <c r="HZH1422" s="14"/>
      <c r="HZI1422" s="14"/>
      <c r="HZJ1422" s="14"/>
      <c r="HZK1422" s="14"/>
      <c r="HZL1422" s="14"/>
      <c r="HZM1422" s="14"/>
      <c r="HZN1422" s="14"/>
      <c r="HZO1422" s="14"/>
      <c r="HZP1422" s="14"/>
      <c r="HZQ1422" s="14"/>
      <c r="HZR1422" s="14"/>
      <c r="HZS1422" s="14"/>
      <c r="HZT1422" s="14"/>
      <c r="HZU1422" s="14"/>
      <c r="HZV1422" s="14"/>
      <c r="HZW1422" s="14"/>
      <c r="HZX1422" s="14"/>
      <c r="HZY1422" s="14"/>
      <c r="HZZ1422" s="14"/>
      <c r="IAA1422" s="14"/>
      <c r="IAB1422" s="14"/>
      <c r="IAC1422" s="14"/>
      <c r="IAD1422" s="14"/>
      <c r="IAE1422" s="14"/>
      <c r="IAF1422" s="14"/>
      <c r="IAG1422" s="14"/>
      <c r="IAH1422" s="14"/>
      <c r="IAI1422" s="14"/>
      <c r="IAJ1422" s="14"/>
      <c r="IAK1422" s="14"/>
      <c r="IAL1422" s="14"/>
      <c r="IAM1422" s="14"/>
      <c r="IAN1422" s="14"/>
      <c r="IAO1422" s="14"/>
      <c r="IAP1422" s="14"/>
      <c r="IAQ1422" s="14"/>
      <c r="IAR1422" s="14"/>
      <c r="IAS1422" s="14"/>
      <c r="IAT1422" s="14"/>
      <c r="IAU1422" s="14"/>
      <c r="IAV1422" s="14"/>
      <c r="IAW1422" s="14"/>
      <c r="IAX1422" s="14"/>
      <c r="IAY1422" s="14"/>
      <c r="IAZ1422" s="14"/>
      <c r="IBA1422" s="14"/>
      <c r="IBB1422" s="14"/>
      <c r="IBC1422" s="14"/>
      <c r="IBD1422" s="14"/>
      <c r="IBE1422" s="14"/>
      <c r="IBF1422" s="14"/>
      <c r="IBG1422" s="14"/>
      <c r="IBH1422" s="14"/>
      <c r="IBI1422" s="14"/>
      <c r="IBJ1422" s="14"/>
      <c r="IBK1422" s="14"/>
      <c r="IBL1422" s="14"/>
      <c r="IBM1422" s="14"/>
      <c r="IBN1422" s="14"/>
      <c r="IBO1422" s="14"/>
      <c r="IBP1422" s="14"/>
      <c r="IBQ1422" s="14"/>
      <c r="IBR1422" s="14"/>
      <c r="IBS1422" s="14"/>
      <c r="IBT1422" s="14"/>
      <c r="IBU1422" s="14"/>
      <c r="IBV1422" s="14"/>
      <c r="IBW1422" s="14"/>
      <c r="IBX1422" s="14"/>
      <c r="IBY1422" s="14"/>
      <c r="IBZ1422" s="14"/>
      <c r="ICA1422" s="14"/>
      <c r="ICB1422" s="14"/>
      <c r="ICC1422" s="14"/>
      <c r="ICD1422" s="14"/>
      <c r="ICE1422" s="14"/>
      <c r="ICF1422" s="14"/>
      <c r="ICG1422" s="14"/>
      <c r="ICH1422" s="14"/>
      <c r="ICI1422" s="14"/>
      <c r="ICJ1422" s="14"/>
      <c r="ICK1422" s="14"/>
      <c r="ICL1422" s="14"/>
      <c r="ICM1422" s="14"/>
      <c r="ICN1422" s="14"/>
      <c r="ICO1422" s="14"/>
      <c r="ICP1422" s="14"/>
      <c r="ICQ1422" s="14"/>
      <c r="ICR1422" s="14"/>
      <c r="ICS1422" s="14"/>
      <c r="ICT1422" s="14"/>
      <c r="ICU1422" s="14"/>
      <c r="ICV1422" s="14"/>
      <c r="ICW1422" s="14"/>
      <c r="ICX1422" s="14"/>
      <c r="ICY1422" s="14"/>
      <c r="ICZ1422" s="14"/>
      <c r="IDA1422" s="14"/>
      <c r="IDB1422" s="14"/>
      <c r="IDC1422" s="14"/>
      <c r="IDD1422" s="14"/>
      <c r="IDE1422" s="14"/>
      <c r="IDF1422" s="14"/>
      <c r="IDG1422" s="14"/>
      <c r="IDH1422" s="14"/>
      <c r="IDI1422" s="14"/>
      <c r="IDJ1422" s="14"/>
      <c r="IDK1422" s="14"/>
      <c r="IDL1422" s="14"/>
      <c r="IDM1422" s="14"/>
      <c r="IDN1422" s="14"/>
      <c r="IDO1422" s="14"/>
      <c r="IDP1422" s="14"/>
      <c r="IDQ1422" s="14"/>
      <c r="IDR1422" s="14"/>
      <c r="IDS1422" s="14"/>
      <c r="IDT1422" s="14"/>
      <c r="IDU1422" s="14"/>
      <c r="IDV1422" s="14"/>
      <c r="IDW1422" s="14"/>
      <c r="IDX1422" s="14"/>
      <c r="IDY1422" s="14"/>
      <c r="IDZ1422" s="14"/>
      <c r="IEA1422" s="14"/>
      <c r="IEB1422" s="14"/>
      <c r="IEC1422" s="14"/>
      <c r="IED1422" s="14"/>
      <c r="IEE1422" s="14"/>
      <c r="IEF1422" s="14"/>
      <c r="IEG1422" s="14"/>
      <c r="IEH1422" s="14"/>
      <c r="IEI1422" s="14"/>
      <c r="IEJ1422" s="14"/>
      <c r="IEK1422" s="14"/>
      <c r="IEL1422" s="14"/>
      <c r="IEM1422" s="14"/>
      <c r="IEN1422" s="14"/>
      <c r="IEO1422" s="14"/>
      <c r="IEP1422" s="14"/>
      <c r="IEQ1422" s="14"/>
      <c r="IER1422" s="14"/>
      <c r="IES1422" s="14"/>
      <c r="IET1422" s="14"/>
      <c r="IEU1422" s="14"/>
      <c r="IEV1422" s="14"/>
      <c r="IEW1422" s="14"/>
      <c r="IEX1422" s="14"/>
      <c r="IEY1422" s="14"/>
      <c r="IEZ1422" s="14"/>
      <c r="IFA1422" s="14"/>
      <c r="IFB1422" s="14"/>
      <c r="IFC1422" s="14"/>
      <c r="IFD1422" s="14"/>
      <c r="IFE1422" s="14"/>
      <c r="IFF1422" s="14"/>
      <c r="IFG1422" s="14"/>
      <c r="IFH1422" s="14"/>
      <c r="IFI1422" s="14"/>
      <c r="IFJ1422" s="14"/>
      <c r="IFK1422" s="14"/>
      <c r="IFL1422" s="14"/>
      <c r="IFM1422" s="14"/>
      <c r="IFN1422" s="14"/>
      <c r="IFO1422" s="14"/>
      <c r="IFP1422" s="14"/>
      <c r="IFQ1422" s="14"/>
      <c r="IFR1422" s="14"/>
      <c r="IFS1422" s="14"/>
      <c r="IFT1422" s="14"/>
      <c r="IFU1422" s="14"/>
      <c r="IFV1422" s="14"/>
      <c r="IFW1422" s="14"/>
      <c r="IFX1422" s="14"/>
      <c r="IFY1422" s="14"/>
      <c r="IFZ1422" s="14"/>
      <c r="IGA1422" s="14"/>
      <c r="IGB1422" s="14"/>
      <c r="IGC1422" s="14"/>
      <c r="IGD1422" s="14"/>
      <c r="IGE1422" s="14"/>
      <c r="IGF1422" s="14"/>
      <c r="IGG1422" s="14"/>
      <c r="IGH1422" s="14"/>
      <c r="IGI1422" s="14"/>
      <c r="IGJ1422" s="14"/>
      <c r="IGK1422" s="14"/>
      <c r="IGL1422" s="14"/>
      <c r="IGM1422" s="14"/>
      <c r="IGN1422" s="14"/>
      <c r="IGO1422" s="14"/>
      <c r="IGP1422" s="14"/>
      <c r="IGQ1422" s="14"/>
      <c r="IGR1422" s="14"/>
      <c r="IGS1422" s="14"/>
      <c r="IGT1422" s="14"/>
      <c r="IGU1422" s="14"/>
      <c r="IGV1422" s="14"/>
      <c r="IGW1422" s="14"/>
      <c r="IGX1422" s="14"/>
      <c r="IGY1422" s="14"/>
      <c r="IGZ1422" s="14"/>
      <c r="IHA1422" s="14"/>
      <c r="IHB1422" s="14"/>
      <c r="IHC1422" s="14"/>
      <c r="IHD1422" s="14"/>
      <c r="IHE1422" s="14"/>
      <c r="IHF1422" s="14"/>
      <c r="IHG1422" s="14"/>
      <c r="IHH1422" s="14"/>
      <c r="IHI1422" s="14"/>
      <c r="IHJ1422" s="14"/>
      <c r="IHK1422" s="14"/>
      <c r="IHL1422" s="14"/>
      <c r="IHM1422" s="14"/>
      <c r="IHN1422" s="14"/>
      <c r="IHO1422" s="14"/>
      <c r="IHP1422" s="14"/>
      <c r="IHQ1422" s="14"/>
      <c r="IHR1422" s="14"/>
      <c r="IHS1422" s="14"/>
      <c r="IHT1422" s="14"/>
      <c r="IHU1422" s="14"/>
      <c r="IHV1422" s="14"/>
      <c r="IHW1422" s="14"/>
      <c r="IHX1422" s="14"/>
      <c r="IHY1422" s="14"/>
      <c r="IHZ1422" s="14"/>
      <c r="IIA1422" s="14"/>
      <c r="IIB1422" s="14"/>
      <c r="IIC1422" s="14"/>
      <c r="IID1422" s="14"/>
      <c r="IIE1422" s="14"/>
      <c r="IIF1422" s="14"/>
      <c r="IIG1422" s="14"/>
      <c r="IIH1422" s="14"/>
      <c r="III1422" s="14"/>
      <c r="IIJ1422" s="14"/>
      <c r="IIK1422" s="14"/>
      <c r="IIL1422" s="14"/>
      <c r="IIM1422" s="14"/>
      <c r="IIN1422" s="14"/>
      <c r="IIO1422" s="14"/>
      <c r="IIP1422" s="14"/>
      <c r="IIQ1422" s="14"/>
      <c r="IIR1422" s="14"/>
      <c r="IIS1422" s="14"/>
      <c r="IIT1422" s="14"/>
      <c r="IIU1422" s="14"/>
      <c r="IIV1422" s="14"/>
      <c r="IIW1422" s="14"/>
      <c r="IIX1422" s="14"/>
      <c r="IIY1422" s="14"/>
      <c r="IIZ1422" s="14"/>
      <c r="IJA1422" s="14"/>
      <c r="IJB1422" s="14"/>
      <c r="IJC1422" s="14"/>
      <c r="IJD1422" s="14"/>
      <c r="IJE1422" s="14"/>
      <c r="IJF1422" s="14"/>
      <c r="IJG1422" s="14"/>
      <c r="IJH1422" s="14"/>
      <c r="IJI1422" s="14"/>
      <c r="IJJ1422" s="14"/>
      <c r="IJK1422" s="14"/>
      <c r="IJL1422" s="14"/>
      <c r="IJM1422" s="14"/>
      <c r="IJN1422" s="14"/>
      <c r="IJO1422" s="14"/>
      <c r="IJP1422" s="14"/>
      <c r="IJQ1422" s="14"/>
      <c r="IJR1422" s="14"/>
      <c r="IJS1422" s="14"/>
      <c r="IJT1422" s="14"/>
      <c r="IJU1422" s="14"/>
      <c r="IJV1422" s="14"/>
      <c r="IJW1422" s="14"/>
      <c r="IJX1422" s="14"/>
      <c r="IJY1422" s="14"/>
      <c r="IJZ1422" s="14"/>
      <c r="IKA1422" s="14"/>
      <c r="IKB1422" s="14"/>
      <c r="IKC1422" s="14"/>
      <c r="IKD1422" s="14"/>
      <c r="IKE1422" s="14"/>
      <c r="IKF1422" s="14"/>
      <c r="IKG1422" s="14"/>
      <c r="IKH1422" s="14"/>
      <c r="IKI1422" s="14"/>
      <c r="IKJ1422" s="14"/>
      <c r="IKK1422" s="14"/>
      <c r="IKL1422" s="14"/>
      <c r="IKM1422" s="14"/>
      <c r="IKN1422" s="14"/>
      <c r="IKO1422" s="14"/>
      <c r="IKP1422" s="14"/>
      <c r="IKQ1422" s="14"/>
      <c r="IKR1422" s="14"/>
      <c r="IKS1422" s="14"/>
      <c r="IKT1422" s="14"/>
      <c r="IKU1422" s="14"/>
      <c r="IKV1422" s="14"/>
      <c r="IKW1422" s="14"/>
      <c r="IKX1422" s="14"/>
      <c r="IKY1422" s="14"/>
      <c r="IKZ1422" s="14"/>
      <c r="ILA1422" s="14"/>
      <c r="ILB1422" s="14"/>
      <c r="ILC1422" s="14"/>
      <c r="ILD1422" s="14"/>
      <c r="ILE1422" s="14"/>
      <c r="ILF1422" s="14"/>
      <c r="ILG1422" s="14"/>
      <c r="ILH1422" s="14"/>
      <c r="ILI1422" s="14"/>
      <c r="ILJ1422" s="14"/>
      <c r="ILK1422" s="14"/>
      <c r="ILL1422" s="14"/>
      <c r="ILM1422" s="14"/>
      <c r="ILN1422" s="14"/>
      <c r="ILO1422" s="14"/>
      <c r="ILP1422" s="14"/>
      <c r="ILQ1422" s="14"/>
      <c r="ILR1422" s="14"/>
      <c r="ILS1422" s="14"/>
      <c r="ILT1422" s="14"/>
      <c r="ILU1422" s="14"/>
      <c r="ILV1422" s="14"/>
      <c r="ILW1422" s="14"/>
      <c r="ILX1422" s="14"/>
      <c r="ILY1422" s="14"/>
      <c r="ILZ1422" s="14"/>
      <c r="IMA1422" s="14"/>
      <c r="IMB1422" s="14"/>
      <c r="IMC1422" s="14"/>
      <c r="IMD1422" s="14"/>
      <c r="IME1422" s="14"/>
      <c r="IMF1422" s="14"/>
      <c r="IMG1422" s="14"/>
      <c r="IMH1422" s="14"/>
      <c r="IMI1422" s="14"/>
      <c r="IMJ1422" s="14"/>
      <c r="IMK1422" s="14"/>
      <c r="IML1422" s="14"/>
      <c r="IMM1422" s="14"/>
      <c r="IMN1422" s="14"/>
      <c r="IMO1422" s="14"/>
      <c r="IMP1422" s="14"/>
      <c r="IMQ1422" s="14"/>
      <c r="IMR1422" s="14"/>
      <c r="IMS1422" s="14"/>
      <c r="IMT1422" s="14"/>
      <c r="IMU1422" s="14"/>
      <c r="IMV1422" s="14"/>
      <c r="IMW1422" s="14"/>
      <c r="IMX1422" s="14"/>
      <c r="IMY1422" s="14"/>
      <c r="IMZ1422" s="14"/>
      <c r="INA1422" s="14"/>
      <c r="INB1422" s="14"/>
      <c r="INC1422" s="14"/>
      <c r="IND1422" s="14"/>
      <c r="INE1422" s="14"/>
      <c r="INF1422" s="14"/>
      <c r="ING1422" s="14"/>
      <c r="INH1422" s="14"/>
      <c r="INI1422" s="14"/>
      <c r="INJ1422" s="14"/>
      <c r="INK1422" s="14"/>
      <c r="INL1422" s="14"/>
      <c r="INM1422" s="14"/>
      <c r="INN1422" s="14"/>
      <c r="INO1422" s="14"/>
      <c r="INP1422" s="14"/>
      <c r="INQ1422" s="14"/>
      <c r="INR1422" s="14"/>
      <c r="INS1422" s="14"/>
      <c r="INT1422" s="14"/>
      <c r="INU1422" s="14"/>
      <c r="INV1422" s="14"/>
      <c r="INW1422" s="14"/>
      <c r="INX1422" s="14"/>
      <c r="INY1422" s="14"/>
      <c r="INZ1422" s="14"/>
      <c r="IOA1422" s="14"/>
      <c r="IOB1422" s="14"/>
      <c r="IOC1422" s="14"/>
      <c r="IOD1422" s="14"/>
      <c r="IOE1422" s="14"/>
      <c r="IOF1422" s="14"/>
      <c r="IOG1422" s="14"/>
      <c r="IOH1422" s="14"/>
      <c r="IOI1422" s="14"/>
      <c r="IOJ1422" s="14"/>
      <c r="IOK1422" s="14"/>
      <c r="IOL1422" s="14"/>
      <c r="IOM1422" s="14"/>
      <c r="ION1422" s="14"/>
      <c r="IOO1422" s="14"/>
      <c r="IOP1422" s="14"/>
      <c r="IOQ1422" s="14"/>
      <c r="IOR1422" s="14"/>
      <c r="IOS1422" s="14"/>
      <c r="IOT1422" s="14"/>
      <c r="IOU1422" s="14"/>
      <c r="IOV1422" s="14"/>
      <c r="IOW1422" s="14"/>
      <c r="IOX1422" s="14"/>
      <c r="IOY1422" s="14"/>
      <c r="IOZ1422" s="14"/>
      <c r="IPA1422" s="14"/>
      <c r="IPB1422" s="14"/>
      <c r="IPC1422" s="14"/>
      <c r="IPD1422" s="14"/>
      <c r="IPE1422" s="14"/>
      <c r="IPF1422" s="14"/>
      <c r="IPG1422" s="14"/>
      <c r="IPH1422" s="14"/>
      <c r="IPI1422" s="14"/>
      <c r="IPJ1422" s="14"/>
      <c r="IPK1422" s="14"/>
      <c r="IPL1422" s="14"/>
      <c r="IPM1422" s="14"/>
      <c r="IPN1422" s="14"/>
      <c r="IPO1422" s="14"/>
      <c r="IPP1422" s="14"/>
      <c r="IPQ1422" s="14"/>
      <c r="IPR1422" s="14"/>
      <c r="IPS1422" s="14"/>
      <c r="IPT1422" s="14"/>
      <c r="IPU1422" s="14"/>
      <c r="IPV1422" s="14"/>
      <c r="IPW1422" s="14"/>
      <c r="IPX1422" s="14"/>
      <c r="IPY1422" s="14"/>
      <c r="IPZ1422" s="14"/>
      <c r="IQA1422" s="14"/>
      <c r="IQB1422" s="14"/>
      <c r="IQC1422" s="14"/>
      <c r="IQD1422" s="14"/>
      <c r="IQE1422" s="14"/>
      <c r="IQF1422" s="14"/>
      <c r="IQG1422" s="14"/>
      <c r="IQH1422" s="14"/>
      <c r="IQI1422" s="14"/>
      <c r="IQJ1422" s="14"/>
      <c r="IQK1422" s="14"/>
      <c r="IQL1422" s="14"/>
      <c r="IQM1422" s="14"/>
      <c r="IQN1422" s="14"/>
      <c r="IQO1422" s="14"/>
      <c r="IQP1422" s="14"/>
      <c r="IQQ1422" s="14"/>
      <c r="IQR1422" s="14"/>
      <c r="IQS1422" s="14"/>
      <c r="IQT1422" s="14"/>
      <c r="IQU1422" s="14"/>
      <c r="IQV1422" s="14"/>
      <c r="IQW1422" s="14"/>
      <c r="IQX1422" s="14"/>
      <c r="IQY1422" s="14"/>
      <c r="IQZ1422" s="14"/>
      <c r="IRA1422" s="14"/>
      <c r="IRB1422" s="14"/>
      <c r="IRC1422" s="14"/>
      <c r="IRD1422" s="14"/>
      <c r="IRE1422" s="14"/>
      <c r="IRF1422" s="14"/>
      <c r="IRG1422" s="14"/>
      <c r="IRH1422" s="14"/>
      <c r="IRI1422" s="14"/>
      <c r="IRJ1422" s="14"/>
      <c r="IRK1422" s="14"/>
      <c r="IRL1422" s="14"/>
      <c r="IRM1422" s="14"/>
      <c r="IRN1422" s="14"/>
      <c r="IRO1422" s="14"/>
      <c r="IRP1422" s="14"/>
      <c r="IRQ1422" s="14"/>
      <c r="IRR1422" s="14"/>
      <c r="IRS1422" s="14"/>
      <c r="IRT1422" s="14"/>
      <c r="IRU1422" s="14"/>
      <c r="IRV1422" s="14"/>
      <c r="IRW1422" s="14"/>
      <c r="IRX1422" s="14"/>
      <c r="IRY1422" s="14"/>
      <c r="IRZ1422" s="14"/>
      <c r="ISA1422" s="14"/>
      <c r="ISB1422" s="14"/>
      <c r="ISC1422" s="14"/>
      <c r="ISD1422" s="14"/>
      <c r="ISE1422" s="14"/>
      <c r="ISF1422" s="14"/>
      <c r="ISG1422" s="14"/>
      <c r="ISH1422" s="14"/>
      <c r="ISI1422" s="14"/>
      <c r="ISJ1422" s="14"/>
      <c r="ISK1422" s="14"/>
      <c r="ISL1422" s="14"/>
      <c r="ISM1422" s="14"/>
      <c r="ISN1422" s="14"/>
      <c r="ISO1422" s="14"/>
      <c r="ISP1422" s="14"/>
      <c r="ISQ1422" s="14"/>
      <c r="ISR1422" s="14"/>
      <c r="ISS1422" s="14"/>
      <c r="IST1422" s="14"/>
      <c r="ISU1422" s="14"/>
      <c r="ISV1422" s="14"/>
      <c r="ISW1422" s="14"/>
      <c r="ISX1422" s="14"/>
      <c r="ISY1422" s="14"/>
      <c r="ISZ1422" s="14"/>
      <c r="ITA1422" s="14"/>
      <c r="ITB1422" s="14"/>
      <c r="ITC1422" s="14"/>
      <c r="ITD1422" s="14"/>
      <c r="ITE1422" s="14"/>
      <c r="ITF1422" s="14"/>
      <c r="ITG1422" s="14"/>
      <c r="ITH1422" s="14"/>
      <c r="ITI1422" s="14"/>
      <c r="ITJ1422" s="14"/>
      <c r="ITK1422" s="14"/>
      <c r="ITL1422" s="14"/>
      <c r="ITM1422" s="14"/>
      <c r="ITN1422" s="14"/>
      <c r="ITO1422" s="14"/>
      <c r="ITP1422" s="14"/>
      <c r="ITQ1422" s="14"/>
      <c r="ITR1422" s="14"/>
      <c r="ITS1422" s="14"/>
      <c r="ITT1422" s="14"/>
      <c r="ITU1422" s="14"/>
      <c r="ITV1422" s="14"/>
      <c r="ITW1422" s="14"/>
      <c r="ITX1422" s="14"/>
      <c r="ITY1422" s="14"/>
      <c r="ITZ1422" s="14"/>
      <c r="IUA1422" s="14"/>
      <c r="IUB1422" s="14"/>
      <c r="IUC1422" s="14"/>
      <c r="IUD1422" s="14"/>
      <c r="IUE1422" s="14"/>
      <c r="IUF1422" s="14"/>
      <c r="IUG1422" s="14"/>
      <c r="IUH1422" s="14"/>
      <c r="IUI1422" s="14"/>
      <c r="IUJ1422" s="14"/>
      <c r="IUK1422" s="14"/>
      <c r="IUL1422" s="14"/>
      <c r="IUM1422" s="14"/>
      <c r="IUN1422" s="14"/>
      <c r="IUO1422" s="14"/>
      <c r="IUP1422" s="14"/>
      <c r="IUQ1422" s="14"/>
      <c r="IUR1422" s="14"/>
      <c r="IUS1422" s="14"/>
      <c r="IUT1422" s="14"/>
      <c r="IUU1422" s="14"/>
      <c r="IUV1422" s="14"/>
      <c r="IUW1422" s="14"/>
      <c r="IUX1422" s="14"/>
      <c r="IUY1422" s="14"/>
      <c r="IUZ1422" s="14"/>
      <c r="IVA1422" s="14"/>
      <c r="IVB1422" s="14"/>
      <c r="IVC1422" s="14"/>
      <c r="IVD1422" s="14"/>
      <c r="IVE1422" s="14"/>
      <c r="IVF1422" s="14"/>
      <c r="IVG1422" s="14"/>
      <c r="IVH1422" s="14"/>
      <c r="IVI1422" s="14"/>
      <c r="IVJ1422" s="14"/>
      <c r="IVK1422" s="14"/>
      <c r="IVL1422" s="14"/>
      <c r="IVM1422" s="14"/>
      <c r="IVN1422" s="14"/>
      <c r="IVO1422" s="14"/>
      <c r="IVP1422" s="14"/>
      <c r="IVQ1422" s="14"/>
      <c r="IVR1422" s="14"/>
      <c r="IVS1422" s="14"/>
      <c r="IVT1422" s="14"/>
      <c r="IVU1422" s="14"/>
      <c r="IVV1422" s="14"/>
      <c r="IVW1422" s="14"/>
      <c r="IVX1422" s="14"/>
      <c r="IVY1422" s="14"/>
      <c r="IVZ1422" s="14"/>
      <c r="IWA1422" s="14"/>
      <c r="IWB1422" s="14"/>
      <c r="IWC1422" s="14"/>
      <c r="IWD1422" s="14"/>
      <c r="IWE1422" s="14"/>
      <c r="IWF1422" s="14"/>
      <c r="IWG1422" s="14"/>
      <c r="IWH1422" s="14"/>
      <c r="IWI1422" s="14"/>
      <c r="IWJ1422" s="14"/>
      <c r="IWK1422" s="14"/>
      <c r="IWL1422" s="14"/>
      <c r="IWM1422" s="14"/>
      <c r="IWN1422" s="14"/>
      <c r="IWO1422" s="14"/>
      <c r="IWP1422" s="14"/>
      <c r="IWQ1422" s="14"/>
      <c r="IWR1422" s="14"/>
      <c r="IWS1422" s="14"/>
      <c r="IWT1422" s="14"/>
      <c r="IWU1422" s="14"/>
      <c r="IWV1422" s="14"/>
      <c r="IWW1422" s="14"/>
      <c r="IWX1422" s="14"/>
      <c r="IWY1422" s="14"/>
      <c r="IWZ1422" s="14"/>
      <c r="IXA1422" s="14"/>
      <c r="IXB1422" s="14"/>
      <c r="IXC1422" s="14"/>
      <c r="IXD1422" s="14"/>
      <c r="IXE1422" s="14"/>
      <c r="IXF1422" s="14"/>
      <c r="IXG1422" s="14"/>
      <c r="IXH1422" s="14"/>
      <c r="IXI1422" s="14"/>
      <c r="IXJ1422" s="14"/>
      <c r="IXK1422" s="14"/>
      <c r="IXL1422" s="14"/>
      <c r="IXM1422" s="14"/>
      <c r="IXN1422" s="14"/>
      <c r="IXO1422" s="14"/>
      <c r="IXP1422" s="14"/>
      <c r="IXQ1422" s="14"/>
      <c r="IXR1422" s="14"/>
      <c r="IXS1422" s="14"/>
      <c r="IXT1422" s="14"/>
      <c r="IXU1422" s="14"/>
      <c r="IXV1422" s="14"/>
      <c r="IXW1422" s="14"/>
      <c r="IXX1422" s="14"/>
      <c r="IXY1422" s="14"/>
      <c r="IXZ1422" s="14"/>
      <c r="IYA1422" s="14"/>
      <c r="IYB1422" s="14"/>
      <c r="IYC1422" s="14"/>
      <c r="IYD1422" s="14"/>
      <c r="IYE1422" s="14"/>
      <c r="IYF1422" s="14"/>
      <c r="IYG1422" s="14"/>
      <c r="IYH1422" s="14"/>
      <c r="IYI1422" s="14"/>
      <c r="IYJ1422" s="14"/>
      <c r="IYK1422" s="14"/>
      <c r="IYL1422" s="14"/>
      <c r="IYM1422" s="14"/>
      <c r="IYN1422" s="14"/>
      <c r="IYO1422" s="14"/>
      <c r="IYP1422" s="14"/>
      <c r="IYQ1422" s="14"/>
      <c r="IYR1422" s="14"/>
      <c r="IYS1422" s="14"/>
      <c r="IYT1422" s="14"/>
      <c r="IYU1422" s="14"/>
      <c r="IYV1422" s="14"/>
      <c r="IYW1422" s="14"/>
      <c r="IYX1422" s="14"/>
      <c r="IYY1422" s="14"/>
      <c r="IYZ1422" s="14"/>
      <c r="IZA1422" s="14"/>
      <c r="IZB1422" s="14"/>
      <c r="IZC1422" s="14"/>
      <c r="IZD1422" s="14"/>
      <c r="IZE1422" s="14"/>
      <c r="IZF1422" s="14"/>
      <c r="IZG1422" s="14"/>
      <c r="IZH1422" s="14"/>
      <c r="IZI1422" s="14"/>
      <c r="IZJ1422" s="14"/>
      <c r="IZK1422" s="14"/>
      <c r="IZL1422" s="14"/>
      <c r="IZM1422" s="14"/>
      <c r="IZN1422" s="14"/>
      <c r="IZO1422" s="14"/>
      <c r="IZP1422" s="14"/>
      <c r="IZQ1422" s="14"/>
      <c r="IZR1422" s="14"/>
      <c r="IZS1422" s="14"/>
      <c r="IZT1422" s="14"/>
      <c r="IZU1422" s="14"/>
      <c r="IZV1422" s="14"/>
      <c r="IZW1422" s="14"/>
      <c r="IZX1422" s="14"/>
      <c r="IZY1422" s="14"/>
      <c r="IZZ1422" s="14"/>
      <c r="JAA1422" s="14"/>
      <c r="JAB1422" s="14"/>
      <c r="JAC1422" s="14"/>
      <c r="JAD1422" s="14"/>
      <c r="JAE1422" s="14"/>
      <c r="JAF1422" s="14"/>
      <c r="JAG1422" s="14"/>
      <c r="JAH1422" s="14"/>
      <c r="JAI1422" s="14"/>
      <c r="JAJ1422" s="14"/>
      <c r="JAK1422" s="14"/>
      <c r="JAL1422" s="14"/>
      <c r="JAM1422" s="14"/>
      <c r="JAN1422" s="14"/>
      <c r="JAO1422" s="14"/>
      <c r="JAP1422" s="14"/>
      <c r="JAQ1422" s="14"/>
      <c r="JAR1422" s="14"/>
      <c r="JAS1422" s="14"/>
      <c r="JAT1422" s="14"/>
      <c r="JAU1422" s="14"/>
      <c r="JAV1422" s="14"/>
      <c r="JAW1422" s="14"/>
      <c r="JAX1422" s="14"/>
      <c r="JAY1422" s="14"/>
      <c r="JAZ1422" s="14"/>
      <c r="JBA1422" s="14"/>
      <c r="JBB1422" s="14"/>
      <c r="JBC1422" s="14"/>
      <c r="JBD1422" s="14"/>
      <c r="JBE1422" s="14"/>
      <c r="JBF1422" s="14"/>
      <c r="JBG1422" s="14"/>
      <c r="JBH1422" s="14"/>
      <c r="JBI1422" s="14"/>
      <c r="JBJ1422" s="14"/>
      <c r="JBK1422" s="14"/>
      <c r="JBL1422" s="14"/>
      <c r="JBM1422" s="14"/>
      <c r="JBN1422" s="14"/>
      <c r="JBO1422" s="14"/>
      <c r="JBP1422" s="14"/>
      <c r="JBQ1422" s="14"/>
      <c r="JBR1422" s="14"/>
      <c r="JBS1422" s="14"/>
      <c r="JBT1422" s="14"/>
      <c r="JBU1422" s="14"/>
      <c r="JBV1422" s="14"/>
      <c r="JBW1422" s="14"/>
      <c r="JBX1422" s="14"/>
      <c r="JBY1422" s="14"/>
      <c r="JBZ1422" s="14"/>
      <c r="JCA1422" s="14"/>
      <c r="JCB1422" s="14"/>
      <c r="JCC1422" s="14"/>
      <c r="JCD1422" s="14"/>
      <c r="JCE1422" s="14"/>
      <c r="JCF1422" s="14"/>
      <c r="JCG1422" s="14"/>
      <c r="JCH1422" s="14"/>
      <c r="JCI1422" s="14"/>
      <c r="JCJ1422" s="14"/>
      <c r="JCK1422" s="14"/>
      <c r="JCL1422" s="14"/>
      <c r="JCM1422" s="14"/>
      <c r="JCN1422" s="14"/>
      <c r="JCO1422" s="14"/>
      <c r="JCP1422" s="14"/>
      <c r="JCQ1422" s="14"/>
      <c r="JCR1422" s="14"/>
      <c r="JCS1422" s="14"/>
      <c r="JCT1422" s="14"/>
      <c r="JCU1422" s="14"/>
      <c r="JCV1422" s="14"/>
      <c r="JCW1422" s="14"/>
      <c r="JCX1422" s="14"/>
      <c r="JCY1422" s="14"/>
      <c r="JCZ1422" s="14"/>
      <c r="JDA1422" s="14"/>
      <c r="JDB1422" s="14"/>
      <c r="JDC1422" s="14"/>
      <c r="JDD1422" s="14"/>
      <c r="JDE1422" s="14"/>
      <c r="JDF1422" s="14"/>
      <c r="JDG1422" s="14"/>
      <c r="JDH1422" s="14"/>
      <c r="JDI1422" s="14"/>
      <c r="JDJ1422" s="14"/>
      <c r="JDK1422" s="14"/>
      <c r="JDL1422" s="14"/>
      <c r="JDM1422" s="14"/>
      <c r="JDN1422" s="14"/>
      <c r="JDO1422" s="14"/>
      <c r="JDP1422" s="14"/>
      <c r="JDQ1422" s="14"/>
      <c r="JDR1422" s="14"/>
      <c r="JDS1422" s="14"/>
      <c r="JDT1422" s="14"/>
      <c r="JDU1422" s="14"/>
      <c r="JDV1422" s="14"/>
      <c r="JDW1422" s="14"/>
      <c r="JDX1422" s="14"/>
      <c r="JDY1422" s="14"/>
      <c r="JDZ1422" s="14"/>
      <c r="JEA1422" s="14"/>
      <c r="JEB1422" s="14"/>
      <c r="JEC1422" s="14"/>
      <c r="JED1422" s="14"/>
      <c r="JEE1422" s="14"/>
      <c r="JEF1422" s="14"/>
      <c r="JEG1422" s="14"/>
      <c r="JEH1422" s="14"/>
      <c r="JEI1422" s="14"/>
      <c r="JEJ1422" s="14"/>
      <c r="JEK1422" s="14"/>
      <c r="JEL1422" s="14"/>
      <c r="JEM1422" s="14"/>
      <c r="JEN1422" s="14"/>
      <c r="JEO1422" s="14"/>
      <c r="JEP1422" s="14"/>
      <c r="JEQ1422" s="14"/>
      <c r="JER1422" s="14"/>
      <c r="JES1422" s="14"/>
      <c r="JET1422" s="14"/>
      <c r="JEU1422" s="14"/>
      <c r="JEV1422" s="14"/>
      <c r="JEW1422" s="14"/>
      <c r="JEX1422" s="14"/>
      <c r="JEY1422" s="14"/>
      <c r="JEZ1422" s="14"/>
      <c r="JFA1422" s="14"/>
      <c r="JFB1422" s="14"/>
      <c r="JFC1422" s="14"/>
      <c r="JFD1422" s="14"/>
      <c r="JFE1422" s="14"/>
      <c r="JFF1422" s="14"/>
      <c r="JFG1422" s="14"/>
      <c r="JFH1422" s="14"/>
      <c r="JFI1422" s="14"/>
      <c r="JFJ1422" s="14"/>
      <c r="JFK1422" s="14"/>
      <c r="JFL1422" s="14"/>
      <c r="JFM1422" s="14"/>
      <c r="JFN1422" s="14"/>
      <c r="JFO1422" s="14"/>
      <c r="JFP1422" s="14"/>
      <c r="JFQ1422" s="14"/>
      <c r="JFR1422" s="14"/>
      <c r="JFS1422" s="14"/>
      <c r="JFT1422" s="14"/>
      <c r="JFU1422" s="14"/>
      <c r="JFV1422" s="14"/>
      <c r="JFW1422" s="14"/>
      <c r="JFX1422" s="14"/>
      <c r="JFY1422" s="14"/>
      <c r="JFZ1422" s="14"/>
      <c r="JGA1422" s="14"/>
      <c r="JGB1422" s="14"/>
      <c r="JGC1422" s="14"/>
      <c r="JGD1422" s="14"/>
      <c r="JGE1422" s="14"/>
      <c r="JGF1422" s="14"/>
      <c r="JGG1422" s="14"/>
      <c r="JGH1422" s="14"/>
      <c r="JGI1422" s="14"/>
      <c r="JGJ1422" s="14"/>
      <c r="JGK1422" s="14"/>
      <c r="JGL1422" s="14"/>
      <c r="JGM1422" s="14"/>
      <c r="JGN1422" s="14"/>
      <c r="JGO1422" s="14"/>
      <c r="JGP1422" s="14"/>
      <c r="JGQ1422" s="14"/>
      <c r="JGR1422" s="14"/>
      <c r="JGS1422" s="14"/>
      <c r="JGT1422" s="14"/>
      <c r="JGU1422" s="14"/>
      <c r="JGV1422" s="14"/>
      <c r="JGW1422" s="14"/>
      <c r="JGX1422" s="14"/>
      <c r="JGY1422" s="14"/>
      <c r="JGZ1422" s="14"/>
      <c r="JHA1422" s="14"/>
      <c r="JHB1422" s="14"/>
      <c r="JHC1422" s="14"/>
      <c r="JHD1422" s="14"/>
      <c r="JHE1422" s="14"/>
      <c r="JHF1422" s="14"/>
      <c r="JHG1422" s="14"/>
      <c r="JHH1422" s="14"/>
      <c r="JHI1422" s="14"/>
      <c r="JHJ1422" s="14"/>
      <c r="JHK1422" s="14"/>
      <c r="JHL1422" s="14"/>
      <c r="JHM1422" s="14"/>
      <c r="JHN1422" s="14"/>
      <c r="JHO1422" s="14"/>
      <c r="JHP1422" s="14"/>
      <c r="JHQ1422" s="14"/>
      <c r="JHR1422" s="14"/>
      <c r="JHS1422" s="14"/>
      <c r="JHT1422" s="14"/>
      <c r="JHU1422" s="14"/>
      <c r="JHV1422" s="14"/>
      <c r="JHW1422" s="14"/>
      <c r="JHX1422" s="14"/>
      <c r="JHY1422" s="14"/>
      <c r="JHZ1422" s="14"/>
      <c r="JIA1422" s="14"/>
      <c r="JIB1422" s="14"/>
      <c r="JIC1422" s="14"/>
      <c r="JID1422" s="14"/>
      <c r="JIE1422" s="14"/>
      <c r="JIF1422" s="14"/>
      <c r="JIG1422" s="14"/>
      <c r="JIH1422" s="14"/>
      <c r="JII1422" s="14"/>
      <c r="JIJ1422" s="14"/>
      <c r="JIK1422" s="14"/>
      <c r="JIL1422" s="14"/>
      <c r="JIM1422" s="14"/>
      <c r="JIN1422" s="14"/>
      <c r="JIO1422" s="14"/>
      <c r="JIP1422" s="14"/>
      <c r="JIQ1422" s="14"/>
      <c r="JIR1422" s="14"/>
      <c r="JIS1422" s="14"/>
      <c r="JIT1422" s="14"/>
      <c r="JIU1422" s="14"/>
      <c r="JIV1422" s="14"/>
      <c r="JIW1422" s="14"/>
      <c r="JIX1422" s="14"/>
      <c r="JIY1422" s="14"/>
      <c r="JIZ1422" s="14"/>
      <c r="JJA1422" s="14"/>
      <c r="JJB1422" s="14"/>
      <c r="JJC1422" s="14"/>
      <c r="JJD1422" s="14"/>
      <c r="JJE1422" s="14"/>
      <c r="JJF1422" s="14"/>
      <c r="JJG1422" s="14"/>
      <c r="JJH1422" s="14"/>
      <c r="JJI1422" s="14"/>
      <c r="JJJ1422" s="14"/>
      <c r="JJK1422" s="14"/>
      <c r="JJL1422" s="14"/>
      <c r="JJM1422" s="14"/>
      <c r="JJN1422" s="14"/>
      <c r="JJO1422" s="14"/>
      <c r="JJP1422" s="14"/>
      <c r="JJQ1422" s="14"/>
      <c r="JJR1422" s="14"/>
      <c r="JJS1422" s="14"/>
      <c r="JJT1422" s="14"/>
      <c r="JJU1422" s="14"/>
      <c r="JJV1422" s="14"/>
      <c r="JJW1422" s="14"/>
      <c r="JJX1422" s="14"/>
      <c r="JJY1422" s="14"/>
      <c r="JJZ1422" s="14"/>
      <c r="JKA1422" s="14"/>
      <c r="JKB1422" s="14"/>
      <c r="JKC1422" s="14"/>
      <c r="JKD1422" s="14"/>
      <c r="JKE1422" s="14"/>
      <c r="JKF1422" s="14"/>
      <c r="JKG1422" s="14"/>
      <c r="JKH1422" s="14"/>
      <c r="JKI1422" s="14"/>
      <c r="JKJ1422" s="14"/>
      <c r="JKK1422" s="14"/>
      <c r="JKL1422" s="14"/>
      <c r="JKM1422" s="14"/>
      <c r="JKN1422" s="14"/>
      <c r="JKO1422" s="14"/>
      <c r="JKP1422" s="14"/>
      <c r="JKQ1422" s="14"/>
      <c r="JKR1422" s="14"/>
      <c r="JKS1422" s="14"/>
      <c r="JKT1422" s="14"/>
      <c r="JKU1422" s="14"/>
      <c r="JKV1422" s="14"/>
      <c r="JKW1422" s="14"/>
      <c r="JKX1422" s="14"/>
      <c r="JKY1422" s="14"/>
      <c r="JKZ1422" s="14"/>
      <c r="JLA1422" s="14"/>
      <c r="JLB1422" s="14"/>
      <c r="JLC1422" s="14"/>
      <c r="JLD1422" s="14"/>
      <c r="JLE1422" s="14"/>
      <c r="JLF1422" s="14"/>
      <c r="JLG1422" s="14"/>
      <c r="JLH1422" s="14"/>
      <c r="JLI1422" s="14"/>
      <c r="JLJ1422" s="14"/>
      <c r="JLK1422" s="14"/>
      <c r="JLL1422" s="14"/>
      <c r="JLM1422" s="14"/>
      <c r="JLN1422" s="14"/>
      <c r="JLO1422" s="14"/>
      <c r="JLP1422" s="14"/>
      <c r="JLQ1422" s="14"/>
      <c r="JLR1422" s="14"/>
      <c r="JLS1422" s="14"/>
      <c r="JLT1422" s="14"/>
      <c r="JLU1422" s="14"/>
      <c r="JLV1422" s="14"/>
      <c r="JLW1422" s="14"/>
      <c r="JLX1422" s="14"/>
      <c r="JLY1422" s="14"/>
      <c r="JLZ1422" s="14"/>
      <c r="JMA1422" s="14"/>
      <c r="JMB1422" s="14"/>
      <c r="JMC1422" s="14"/>
      <c r="JMD1422" s="14"/>
      <c r="JME1422" s="14"/>
      <c r="JMF1422" s="14"/>
      <c r="JMG1422" s="14"/>
      <c r="JMH1422" s="14"/>
      <c r="JMI1422" s="14"/>
      <c r="JMJ1422" s="14"/>
      <c r="JMK1422" s="14"/>
      <c r="JML1422" s="14"/>
      <c r="JMM1422" s="14"/>
      <c r="JMN1422" s="14"/>
      <c r="JMO1422" s="14"/>
      <c r="JMP1422" s="14"/>
      <c r="JMQ1422" s="14"/>
      <c r="JMR1422" s="14"/>
      <c r="JMS1422" s="14"/>
      <c r="JMT1422" s="14"/>
      <c r="JMU1422" s="14"/>
      <c r="JMV1422" s="14"/>
      <c r="JMW1422" s="14"/>
      <c r="JMX1422" s="14"/>
      <c r="JMY1422" s="14"/>
      <c r="JMZ1422" s="14"/>
      <c r="JNA1422" s="14"/>
      <c r="JNB1422" s="14"/>
      <c r="JNC1422" s="14"/>
      <c r="JND1422" s="14"/>
      <c r="JNE1422" s="14"/>
      <c r="JNF1422" s="14"/>
      <c r="JNG1422" s="14"/>
      <c r="JNH1422" s="14"/>
      <c r="JNI1422" s="14"/>
      <c r="JNJ1422" s="14"/>
      <c r="JNK1422" s="14"/>
      <c r="JNL1422" s="14"/>
      <c r="JNM1422" s="14"/>
      <c r="JNN1422" s="14"/>
      <c r="JNO1422" s="14"/>
      <c r="JNP1422" s="14"/>
      <c r="JNQ1422" s="14"/>
      <c r="JNR1422" s="14"/>
      <c r="JNS1422" s="14"/>
      <c r="JNT1422" s="14"/>
      <c r="JNU1422" s="14"/>
      <c r="JNV1422" s="14"/>
      <c r="JNW1422" s="14"/>
      <c r="JNX1422" s="14"/>
      <c r="JNY1422" s="14"/>
      <c r="JNZ1422" s="14"/>
      <c r="JOA1422" s="14"/>
      <c r="JOB1422" s="14"/>
      <c r="JOC1422" s="14"/>
      <c r="JOD1422" s="14"/>
      <c r="JOE1422" s="14"/>
      <c r="JOF1422" s="14"/>
      <c r="JOG1422" s="14"/>
      <c r="JOH1422" s="14"/>
      <c r="JOI1422" s="14"/>
      <c r="JOJ1422" s="14"/>
      <c r="JOK1422" s="14"/>
      <c r="JOL1422" s="14"/>
      <c r="JOM1422" s="14"/>
      <c r="JON1422" s="14"/>
      <c r="JOO1422" s="14"/>
      <c r="JOP1422" s="14"/>
      <c r="JOQ1422" s="14"/>
      <c r="JOR1422" s="14"/>
      <c r="JOS1422" s="14"/>
      <c r="JOT1422" s="14"/>
      <c r="JOU1422" s="14"/>
      <c r="JOV1422" s="14"/>
      <c r="JOW1422" s="14"/>
      <c r="JOX1422" s="14"/>
      <c r="JOY1422" s="14"/>
      <c r="JOZ1422" s="14"/>
      <c r="JPA1422" s="14"/>
      <c r="JPB1422" s="14"/>
      <c r="JPC1422" s="14"/>
      <c r="JPD1422" s="14"/>
      <c r="JPE1422" s="14"/>
      <c r="JPF1422" s="14"/>
      <c r="JPG1422" s="14"/>
      <c r="JPH1422" s="14"/>
      <c r="JPI1422" s="14"/>
      <c r="JPJ1422" s="14"/>
      <c r="JPK1422" s="14"/>
      <c r="JPL1422" s="14"/>
      <c r="JPM1422" s="14"/>
      <c r="JPN1422" s="14"/>
      <c r="JPO1422" s="14"/>
      <c r="JPP1422" s="14"/>
      <c r="JPQ1422" s="14"/>
      <c r="JPR1422" s="14"/>
      <c r="JPS1422" s="14"/>
      <c r="JPT1422" s="14"/>
      <c r="JPU1422" s="14"/>
      <c r="JPV1422" s="14"/>
      <c r="JPW1422" s="14"/>
      <c r="JPX1422" s="14"/>
      <c r="JPY1422" s="14"/>
      <c r="JPZ1422" s="14"/>
      <c r="JQA1422" s="14"/>
      <c r="JQB1422" s="14"/>
      <c r="JQC1422" s="14"/>
      <c r="JQD1422" s="14"/>
      <c r="JQE1422" s="14"/>
      <c r="JQF1422" s="14"/>
      <c r="JQG1422" s="14"/>
      <c r="JQH1422" s="14"/>
      <c r="JQI1422" s="14"/>
      <c r="JQJ1422" s="14"/>
      <c r="JQK1422" s="14"/>
      <c r="JQL1422" s="14"/>
      <c r="JQM1422" s="14"/>
      <c r="JQN1422" s="14"/>
      <c r="JQO1422" s="14"/>
      <c r="JQP1422" s="14"/>
      <c r="JQQ1422" s="14"/>
      <c r="JQR1422" s="14"/>
      <c r="JQS1422" s="14"/>
      <c r="JQT1422" s="14"/>
      <c r="JQU1422" s="14"/>
      <c r="JQV1422" s="14"/>
      <c r="JQW1422" s="14"/>
      <c r="JQX1422" s="14"/>
      <c r="JQY1422" s="14"/>
      <c r="JQZ1422" s="14"/>
      <c r="JRA1422" s="14"/>
      <c r="JRB1422" s="14"/>
      <c r="JRC1422" s="14"/>
      <c r="JRD1422" s="14"/>
      <c r="JRE1422" s="14"/>
      <c r="JRF1422" s="14"/>
      <c r="JRG1422" s="14"/>
      <c r="JRH1422" s="14"/>
      <c r="JRI1422" s="14"/>
      <c r="JRJ1422" s="14"/>
      <c r="JRK1422" s="14"/>
      <c r="JRL1422" s="14"/>
      <c r="JRM1422" s="14"/>
      <c r="JRN1422" s="14"/>
      <c r="JRO1422" s="14"/>
      <c r="JRP1422" s="14"/>
      <c r="JRQ1422" s="14"/>
      <c r="JRR1422" s="14"/>
      <c r="JRS1422" s="14"/>
      <c r="JRT1422" s="14"/>
      <c r="JRU1422" s="14"/>
      <c r="JRV1422" s="14"/>
      <c r="JRW1422" s="14"/>
      <c r="JRX1422" s="14"/>
      <c r="JRY1422" s="14"/>
      <c r="JRZ1422" s="14"/>
      <c r="JSA1422" s="14"/>
      <c r="JSB1422" s="14"/>
      <c r="JSC1422" s="14"/>
      <c r="JSD1422" s="14"/>
      <c r="JSE1422" s="14"/>
      <c r="JSF1422" s="14"/>
      <c r="JSG1422" s="14"/>
      <c r="JSH1422" s="14"/>
      <c r="JSI1422" s="14"/>
      <c r="JSJ1422" s="14"/>
      <c r="JSK1422" s="14"/>
      <c r="JSL1422" s="14"/>
      <c r="JSM1422" s="14"/>
      <c r="JSN1422" s="14"/>
      <c r="JSO1422" s="14"/>
      <c r="JSP1422" s="14"/>
      <c r="JSQ1422" s="14"/>
      <c r="JSR1422" s="14"/>
      <c r="JSS1422" s="14"/>
      <c r="JST1422" s="14"/>
      <c r="JSU1422" s="14"/>
      <c r="JSV1422" s="14"/>
      <c r="JSW1422" s="14"/>
      <c r="JSX1422" s="14"/>
      <c r="JSY1422" s="14"/>
      <c r="JSZ1422" s="14"/>
      <c r="JTA1422" s="14"/>
      <c r="JTB1422" s="14"/>
      <c r="JTC1422" s="14"/>
      <c r="JTD1422" s="14"/>
      <c r="JTE1422" s="14"/>
      <c r="JTF1422" s="14"/>
      <c r="JTG1422" s="14"/>
      <c r="JTH1422" s="14"/>
      <c r="JTI1422" s="14"/>
      <c r="JTJ1422" s="14"/>
      <c r="JTK1422" s="14"/>
      <c r="JTL1422" s="14"/>
      <c r="JTM1422" s="14"/>
      <c r="JTN1422" s="14"/>
      <c r="JTO1422" s="14"/>
      <c r="JTP1422" s="14"/>
      <c r="JTQ1422" s="14"/>
      <c r="JTR1422" s="14"/>
      <c r="JTS1422" s="14"/>
      <c r="JTT1422" s="14"/>
      <c r="JTU1422" s="14"/>
      <c r="JTV1422" s="14"/>
      <c r="JTW1422" s="14"/>
      <c r="JTX1422" s="14"/>
      <c r="JTY1422" s="14"/>
      <c r="JTZ1422" s="14"/>
      <c r="JUA1422" s="14"/>
      <c r="JUB1422" s="14"/>
      <c r="JUC1422" s="14"/>
      <c r="JUD1422" s="14"/>
      <c r="JUE1422" s="14"/>
      <c r="JUF1422" s="14"/>
      <c r="JUG1422" s="14"/>
      <c r="JUH1422" s="14"/>
      <c r="JUI1422" s="14"/>
      <c r="JUJ1422" s="14"/>
      <c r="JUK1422" s="14"/>
      <c r="JUL1422" s="14"/>
      <c r="JUM1422" s="14"/>
      <c r="JUN1422" s="14"/>
      <c r="JUO1422" s="14"/>
      <c r="JUP1422" s="14"/>
      <c r="JUQ1422" s="14"/>
      <c r="JUR1422" s="14"/>
      <c r="JUS1422" s="14"/>
      <c r="JUT1422" s="14"/>
      <c r="JUU1422" s="14"/>
      <c r="JUV1422" s="14"/>
      <c r="JUW1422" s="14"/>
      <c r="JUX1422" s="14"/>
      <c r="JUY1422" s="14"/>
      <c r="JUZ1422" s="14"/>
      <c r="JVA1422" s="14"/>
      <c r="JVB1422" s="14"/>
      <c r="JVC1422" s="14"/>
      <c r="JVD1422" s="14"/>
      <c r="JVE1422" s="14"/>
      <c r="JVF1422" s="14"/>
      <c r="JVG1422" s="14"/>
      <c r="JVH1422" s="14"/>
      <c r="JVI1422" s="14"/>
      <c r="JVJ1422" s="14"/>
      <c r="JVK1422" s="14"/>
      <c r="JVL1422" s="14"/>
      <c r="JVM1422" s="14"/>
      <c r="JVN1422" s="14"/>
      <c r="JVO1422" s="14"/>
      <c r="JVP1422" s="14"/>
      <c r="JVQ1422" s="14"/>
      <c r="JVR1422" s="14"/>
      <c r="JVS1422" s="14"/>
      <c r="JVT1422" s="14"/>
      <c r="JVU1422" s="14"/>
      <c r="JVV1422" s="14"/>
      <c r="JVW1422" s="14"/>
      <c r="JVX1422" s="14"/>
      <c r="JVY1422" s="14"/>
      <c r="JVZ1422" s="14"/>
      <c r="JWA1422" s="14"/>
      <c r="JWB1422" s="14"/>
      <c r="JWC1422" s="14"/>
      <c r="JWD1422" s="14"/>
      <c r="JWE1422" s="14"/>
      <c r="JWF1422" s="14"/>
      <c r="JWG1422" s="14"/>
      <c r="JWH1422" s="14"/>
      <c r="JWI1422" s="14"/>
      <c r="JWJ1422" s="14"/>
      <c r="JWK1422" s="14"/>
      <c r="JWL1422" s="14"/>
      <c r="JWM1422" s="14"/>
      <c r="JWN1422" s="14"/>
      <c r="JWO1422" s="14"/>
      <c r="JWP1422" s="14"/>
      <c r="JWQ1422" s="14"/>
      <c r="JWR1422" s="14"/>
      <c r="JWS1422" s="14"/>
      <c r="JWT1422" s="14"/>
      <c r="JWU1422" s="14"/>
      <c r="JWV1422" s="14"/>
      <c r="JWW1422" s="14"/>
      <c r="JWX1422" s="14"/>
      <c r="JWY1422" s="14"/>
      <c r="JWZ1422" s="14"/>
      <c r="JXA1422" s="14"/>
      <c r="JXB1422" s="14"/>
      <c r="JXC1422" s="14"/>
      <c r="JXD1422" s="14"/>
      <c r="JXE1422" s="14"/>
      <c r="JXF1422" s="14"/>
      <c r="JXG1422" s="14"/>
      <c r="JXH1422" s="14"/>
      <c r="JXI1422" s="14"/>
      <c r="JXJ1422" s="14"/>
      <c r="JXK1422" s="14"/>
      <c r="JXL1422" s="14"/>
      <c r="JXM1422" s="14"/>
      <c r="JXN1422" s="14"/>
      <c r="JXO1422" s="14"/>
      <c r="JXP1422" s="14"/>
      <c r="JXQ1422" s="14"/>
      <c r="JXR1422" s="14"/>
      <c r="JXS1422" s="14"/>
      <c r="JXT1422" s="14"/>
      <c r="JXU1422" s="14"/>
      <c r="JXV1422" s="14"/>
      <c r="JXW1422" s="14"/>
      <c r="JXX1422" s="14"/>
      <c r="JXY1422" s="14"/>
      <c r="JXZ1422" s="14"/>
      <c r="JYA1422" s="14"/>
      <c r="JYB1422" s="14"/>
      <c r="JYC1422" s="14"/>
      <c r="JYD1422" s="14"/>
      <c r="JYE1422" s="14"/>
      <c r="JYF1422" s="14"/>
      <c r="JYG1422" s="14"/>
      <c r="JYH1422" s="14"/>
      <c r="JYI1422" s="14"/>
      <c r="JYJ1422" s="14"/>
      <c r="JYK1422" s="14"/>
      <c r="JYL1422" s="14"/>
      <c r="JYM1422" s="14"/>
      <c r="JYN1422" s="14"/>
      <c r="JYO1422" s="14"/>
      <c r="JYP1422" s="14"/>
      <c r="JYQ1422" s="14"/>
      <c r="JYR1422" s="14"/>
      <c r="JYS1422" s="14"/>
      <c r="JYT1422" s="14"/>
      <c r="JYU1422" s="14"/>
      <c r="JYV1422" s="14"/>
      <c r="JYW1422" s="14"/>
      <c r="JYX1422" s="14"/>
      <c r="JYY1422" s="14"/>
      <c r="JYZ1422" s="14"/>
      <c r="JZA1422" s="14"/>
      <c r="JZB1422" s="14"/>
      <c r="JZC1422" s="14"/>
      <c r="JZD1422" s="14"/>
      <c r="JZE1422" s="14"/>
      <c r="JZF1422" s="14"/>
      <c r="JZG1422" s="14"/>
      <c r="JZH1422" s="14"/>
      <c r="JZI1422" s="14"/>
      <c r="JZJ1422" s="14"/>
      <c r="JZK1422" s="14"/>
      <c r="JZL1422" s="14"/>
      <c r="JZM1422" s="14"/>
      <c r="JZN1422" s="14"/>
      <c r="JZO1422" s="14"/>
      <c r="JZP1422" s="14"/>
      <c r="JZQ1422" s="14"/>
      <c r="JZR1422" s="14"/>
      <c r="JZS1422" s="14"/>
      <c r="JZT1422" s="14"/>
      <c r="JZU1422" s="14"/>
      <c r="JZV1422" s="14"/>
      <c r="JZW1422" s="14"/>
      <c r="JZX1422" s="14"/>
      <c r="JZY1422" s="14"/>
      <c r="JZZ1422" s="14"/>
      <c r="KAA1422" s="14"/>
      <c r="KAB1422" s="14"/>
      <c r="KAC1422" s="14"/>
      <c r="KAD1422" s="14"/>
      <c r="KAE1422" s="14"/>
      <c r="KAF1422" s="14"/>
      <c r="KAG1422" s="14"/>
      <c r="KAH1422" s="14"/>
      <c r="KAI1422" s="14"/>
      <c r="KAJ1422" s="14"/>
      <c r="KAK1422" s="14"/>
      <c r="KAL1422" s="14"/>
      <c r="KAM1422" s="14"/>
      <c r="KAN1422" s="14"/>
      <c r="KAO1422" s="14"/>
      <c r="KAP1422" s="14"/>
      <c r="KAQ1422" s="14"/>
      <c r="KAR1422" s="14"/>
      <c r="KAS1422" s="14"/>
      <c r="KAT1422" s="14"/>
      <c r="KAU1422" s="14"/>
      <c r="KAV1422" s="14"/>
      <c r="KAW1422" s="14"/>
      <c r="KAX1422" s="14"/>
      <c r="KAY1422" s="14"/>
      <c r="KAZ1422" s="14"/>
      <c r="KBA1422" s="14"/>
      <c r="KBB1422" s="14"/>
      <c r="KBC1422" s="14"/>
      <c r="KBD1422" s="14"/>
      <c r="KBE1422" s="14"/>
      <c r="KBF1422" s="14"/>
      <c r="KBG1422" s="14"/>
      <c r="KBH1422" s="14"/>
      <c r="KBI1422" s="14"/>
      <c r="KBJ1422" s="14"/>
      <c r="KBK1422" s="14"/>
      <c r="KBL1422" s="14"/>
      <c r="KBM1422" s="14"/>
      <c r="KBN1422" s="14"/>
      <c r="KBO1422" s="14"/>
      <c r="KBP1422" s="14"/>
      <c r="KBQ1422" s="14"/>
      <c r="KBR1422" s="14"/>
      <c r="KBS1422" s="14"/>
      <c r="KBT1422" s="14"/>
      <c r="KBU1422" s="14"/>
      <c r="KBV1422" s="14"/>
      <c r="KBW1422" s="14"/>
      <c r="KBX1422" s="14"/>
      <c r="KBY1422" s="14"/>
      <c r="KBZ1422" s="14"/>
      <c r="KCA1422" s="14"/>
      <c r="KCB1422" s="14"/>
      <c r="KCC1422" s="14"/>
      <c r="KCD1422" s="14"/>
      <c r="KCE1422" s="14"/>
      <c r="KCF1422" s="14"/>
      <c r="KCG1422" s="14"/>
      <c r="KCH1422" s="14"/>
      <c r="KCI1422" s="14"/>
      <c r="KCJ1422" s="14"/>
      <c r="KCK1422" s="14"/>
      <c r="KCL1422" s="14"/>
      <c r="KCM1422" s="14"/>
      <c r="KCN1422" s="14"/>
      <c r="KCO1422" s="14"/>
      <c r="KCP1422" s="14"/>
      <c r="KCQ1422" s="14"/>
      <c r="KCR1422" s="14"/>
      <c r="KCS1422" s="14"/>
      <c r="KCT1422" s="14"/>
      <c r="KCU1422" s="14"/>
      <c r="KCV1422" s="14"/>
      <c r="KCW1422" s="14"/>
      <c r="KCX1422" s="14"/>
      <c r="KCY1422" s="14"/>
      <c r="KCZ1422" s="14"/>
      <c r="KDA1422" s="14"/>
      <c r="KDB1422" s="14"/>
      <c r="KDC1422" s="14"/>
      <c r="KDD1422" s="14"/>
      <c r="KDE1422" s="14"/>
      <c r="KDF1422" s="14"/>
      <c r="KDG1422" s="14"/>
      <c r="KDH1422" s="14"/>
      <c r="KDI1422" s="14"/>
      <c r="KDJ1422" s="14"/>
      <c r="KDK1422" s="14"/>
      <c r="KDL1422" s="14"/>
      <c r="KDM1422" s="14"/>
      <c r="KDN1422" s="14"/>
      <c r="KDO1422" s="14"/>
      <c r="KDP1422" s="14"/>
      <c r="KDQ1422" s="14"/>
      <c r="KDR1422" s="14"/>
      <c r="KDS1422" s="14"/>
      <c r="KDT1422" s="14"/>
      <c r="KDU1422" s="14"/>
      <c r="KDV1422" s="14"/>
      <c r="KDW1422" s="14"/>
      <c r="KDX1422" s="14"/>
      <c r="KDY1422" s="14"/>
      <c r="KDZ1422" s="14"/>
      <c r="KEA1422" s="14"/>
      <c r="KEB1422" s="14"/>
      <c r="KEC1422" s="14"/>
      <c r="KED1422" s="14"/>
      <c r="KEE1422" s="14"/>
      <c r="KEF1422" s="14"/>
      <c r="KEG1422" s="14"/>
      <c r="KEH1422" s="14"/>
      <c r="KEI1422" s="14"/>
      <c r="KEJ1422" s="14"/>
      <c r="KEK1422" s="14"/>
      <c r="KEL1422" s="14"/>
      <c r="KEM1422" s="14"/>
      <c r="KEN1422" s="14"/>
      <c r="KEO1422" s="14"/>
      <c r="KEP1422" s="14"/>
      <c r="KEQ1422" s="14"/>
      <c r="KER1422" s="14"/>
      <c r="KES1422" s="14"/>
      <c r="KET1422" s="14"/>
      <c r="KEU1422" s="14"/>
      <c r="KEV1422" s="14"/>
      <c r="KEW1422" s="14"/>
      <c r="KEX1422" s="14"/>
      <c r="KEY1422" s="14"/>
      <c r="KEZ1422" s="14"/>
      <c r="KFA1422" s="14"/>
      <c r="KFB1422" s="14"/>
      <c r="KFC1422" s="14"/>
      <c r="KFD1422" s="14"/>
      <c r="KFE1422" s="14"/>
      <c r="KFF1422" s="14"/>
      <c r="KFG1422" s="14"/>
      <c r="KFH1422" s="14"/>
      <c r="KFI1422" s="14"/>
      <c r="KFJ1422" s="14"/>
      <c r="KFK1422" s="14"/>
      <c r="KFL1422" s="14"/>
      <c r="KFM1422" s="14"/>
      <c r="KFN1422" s="14"/>
      <c r="KFO1422" s="14"/>
      <c r="KFP1422" s="14"/>
      <c r="KFQ1422" s="14"/>
      <c r="KFR1422" s="14"/>
      <c r="KFS1422" s="14"/>
      <c r="KFT1422" s="14"/>
      <c r="KFU1422" s="14"/>
      <c r="KFV1422" s="14"/>
      <c r="KFW1422" s="14"/>
      <c r="KFX1422" s="14"/>
      <c r="KFY1422" s="14"/>
      <c r="KFZ1422" s="14"/>
      <c r="KGA1422" s="14"/>
      <c r="KGB1422" s="14"/>
      <c r="KGC1422" s="14"/>
      <c r="KGD1422" s="14"/>
      <c r="KGE1422" s="14"/>
      <c r="KGF1422" s="14"/>
      <c r="KGG1422" s="14"/>
      <c r="KGH1422" s="14"/>
      <c r="KGI1422" s="14"/>
      <c r="KGJ1422" s="14"/>
      <c r="KGK1422" s="14"/>
      <c r="KGL1422" s="14"/>
      <c r="KGM1422" s="14"/>
      <c r="KGN1422" s="14"/>
      <c r="KGO1422" s="14"/>
      <c r="KGP1422" s="14"/>
      <c r="KGQ1422" s="14"/>
      <c r="KGR1422" s="14"/>
      <c r="KGS1422" s="14"/>
      <c r="KGT1422" s="14"/>
      <c r="KGU1422" s="14"/>
      <c r="KGV1422" s="14"/>
      <c r="KGW1422" s="14"/>
      <c r="KGX1422" s="14"/>
      <c r="KGY1422" s="14"/>
      <c r="KGZ1422" s="14"/>
      <c r="KHA1422" s="14"/>
      <c r="KHB1422" s="14"/>
      <c r="KHC1422" s="14"/>
      <c r="KHD1422" s="14"/>
      <c r="KHE1422" s="14"/>
      <c r="KHF1422" s="14"/>
      <c r="KHG1422" s="14"/>
      <c r="KHH1422" s="14"/>
      <c r="KHI1422" s="14"/>
      <c r="KHJ1422" s="14"/>
      <c r="KHK1422" s="14"/>
      <c r="KHL1422" s="14"/>
      <c r="KHM1422" s="14"/>
      <c r="KHN1422" s="14"/>
      <c r="KHO1422" s="14"/>
      <c r="KHP1422" s="14"/>
      <c r="KHQ1422" s="14"/>
      <c r="KHR1422" s="14"/>
      <c r="KHS1422" s="14"/>
      <c r="KHT1422" s="14"/>
      <c r="KHU1422" s="14"/>
      <c r="KHV1422" s="14"/>
      <c r="KHW1422" s="14"/>
      <c r="KHX1422" s="14"/>
      <c r="KHY1422" s="14"/>
      <c r="KHZ1422" s="14"/>
      <c r="KIA1422" s="14"/>
      <c r="KIB1422" s="14"/>
      <c r="KIC1422" s="14"/>
      <c r="KID1422" s="14"/>
      <c r="KIE1422" s="14"/>
      <c r="KIF1422" s="14"/>
      <c r="KIG1422" s="14"/>
      <c r="KIH1422" s="14"/>
      <c r="KII1422" s="14"/>
      <c r="KIJ1422" s="14"/>
      <c r="KIK1422" s="14"/>
      <c r="KIL1422" s="14"/>
      <c r="KIM1422" s="14"/>
      <c r="KIN1422" s="14"/>
      <c r="KIO1422" s="14"/>
      <c r="KIP1422" s="14"/>
      <c r="KIQ1422" s="14"/>
      <c r="KIR1422" s="14"/>
      <c r="KIS1422" s="14"/>
      <c r="KIT1422" s="14"/>
      <c r="KIU1422" s="14"/>
      <c r="KIV1422" s="14"/>
      <c r="KIW1422" s="14"/>
      <c r="KIX1422" s="14"/>
      <c r="KIY1422" s="14"/>
      <c r="KIZ1422" s="14"/>
      <c r="KJA1422" s="14"/>
      <c r="KJB1422" s="14"/>
      <c r="KJC1422" s="14"/>
      <c r="KJD1422" s="14"/>
      <c r="KJE1422" s="14"/>
      <c r="KJF1422" s="14"/>
      <c r="KJG1422" s="14"/>
      <c r="KJH1422" s="14"/>
      <c r="KJI1422" s="14"/>
      <c r="KJJ1422" s="14"/>
      <c r="KJK1422" s="14"/>
      <c r="KJL1422" s="14"/>
      <c r="KJM1422" s="14"/>
      <c r="KJN1422" s="14"/>
      <c r="KJO1422" s="14"/>
      <c r="KJP1422" s="14"/>
      <c r="KJQ1422" s="14"/>
      <c r="KJR1422" s="14"/>
      <c r="KJS1422" s="14"/>
      <c r="KJT1422" s="14"/>
      <c r="KJU1422" s="14"/>
      <c r="KJV1422" s="14"/>
      <c r="KJW1422" s="14"/>
      <c r="KJX1422" s="14"/>
      <c r="KJY1422" s="14"/>
      <c r="KJZ1422" s="14"/>
      <c r="KKA1422" s="14"/>
      <c r="KKB1422" s="14"/>
      <c r="KKC1422" s="14"/>
      <c r="KKD1422" s="14"/>
      <c r="KKE1422" s="14"/>
      <c r="KKF1422" s="14"/>
      <c r="KKG1422" s="14"/>
      <c r="KKH1422" s="14"/>
      <c r="KKI1422" s="14"/>
      <c r="KKJ1422" s="14"/>
      <c r="KKK1422" s="14"/>
      <c r="KKL1422" s="14"/>
      <c r="KKM1422" s="14"/>
      <c r="KKN1422" s="14"/>
      <c r="KKO1422" s="14"/>
      <c r="KKP1422" s="14"/>
      <c r="KKQ1422" s="14"/>
      <c r="KKR1422" s="14"/>
      <c r="KKS1422" s="14"/>
      <c r="KKT1422" s="14"/>
      <c r="KKU1422" s="14"/>
      <c r="KKV1422" s="14"/>
      <c r="KKW1422" s="14"/>
      <c r="KKX1422" s="14"/>
      <c r="KKY1422" s="14"/>
      <c r="KKZ1422" s="14"/>
      <c r="KLA1422" s="14"/>
      <c r="KLB1422" s="14"/>
      <c r="KLC1422" s="14"/>
      <c r="KLD1422" s="14"/>
      <c r="KLE1422" s="14"/>
      <c r="KLF1422" s="14"/>
      <c r="KLG1422" s="14"/>
      <c r="KLH1422" s="14"/>
      <c r="KLI1422" s="14"/>
      <c r="KLJ1422" s="14"/>
      <c r="KLK1422" s="14"/>
      <c r="KLL1422" s="14"/>
      <c r="KLM1422" s="14"/>
      <c r="KLN1422" s="14"/>
      <c r="KLO1422" s="14"/>
      <c r="KLP1422" s="14"/>
      <c r="KLQ1422" s="14"/>
      <c r="KLR1422" s="14"/>
      <c r="KLS1422" s="14"/>
      <c r="KLT1422" s="14"/>
      <c r="KLU1422" s="14"/>
      <c r="KLV1422" s="14"/>
      <c r="KLW1422" s="14"/>
      <c r="KLX1422" s="14"/>
      <c r="KLY1422" s="14"/>
      <c r="KLZ1422" s="14"/>
      <c r="KMA1422" s="14"/>
      <c r="KMB1422" s="14"/>
      <c r="KMC1422" s="14"/>
      <c r="KMD1422" s="14"/>
      <c r="KME1422" s="14"/>
      <c r="KMF1422" s="14"/>
      <c r="KMG1422" s="14"/>
      <c r="KMH1422" s="14"/>
      <c r="KMI1422" s="14"/>
      <c r="KMJ1422" s="14"/>
      <c r="KMK1422" s="14"/>
      <c r="KML1422" s="14"/>
      <c r="KMM1422" s="14"/>
      <c r="KMN1422" s="14"/>
      <c r="KMO1422" s="14"/>
      <c r="KMP1422" s="14"/>
      <c r="KMQ1422" s="14"/>
      <c r="KMR1422" s="14"/>
      <c r="KMS1422" s="14"/>
      <c r="KMT1422" s="14"/>
      <c r="KMU1422" s="14"/>
      <c r="KMV1422" s="14"/>
      <c r="KMW1422" s="14"/>
      <c r="KMX1422" s="14"/>
      <c r="KMY1422" s="14"/>
      <c r="KMZ1422" s="14"/>
      <c r="KNA1422" s="14"/>
      <c r="KNB1422" s="14"/>
      <c r="KNC1422" s="14"/>
      <c r="KND1422" s="14"/>
      <c r="KNE1422" s="14"/>
      <c r="KNF1422" s="14"/>
      <c r="KNG1422" s="14"/>
      <c r="KNH1422" s="14"/>
      <c r="KNI1422" s="14"/>
      <c r="KNJ1422" s="14"/>
      <c r="KNK1422" s="14"/>
      <c r="KNL1422" s="14"/>
      <c r="KNM1422" s="14"/>
      <c r="KNN1422" s="14"/>
      <c r="KNO1422" s="14"/>
      <c r="KNP1422" s="14"/>
      <c r="KNQ1422" s="14"/>
      <c r="KNR1422" s="14"/>
      <c r="KNS1422" s="14"/>
      <c r="KNT1422" s="14"/>
      <c r="KNU1422" s="14"/>
      <c r="KNV1422" s="14"/>
      <c r="KNW1422" s="14"/>
      <c r="KNX1422" s="14"/>
      <c r="KNY1422" s="14"/>
      <c r="KNZ1422" s="14"/>
      <c r="KOA1422" s="14"/>
      <c r="KOB1422" s="14"/>
      <c r="KOC1422" s="14"/>
      <c r="KOD1422" s="14"/>
      <c r="KOE1422" s="14"/>
      <c r="KOF1422" s="14"/>
      <c r="KOG1422" s="14"/>
      <c r="KOH1422" s="14"/>
      <c r="KOI1422" s="14"/>
      <c r="KOJ1422" s="14"/>
      <c r="KOK1422" s="14"/>
      <c r="KOL1422" s="14"/>
      <c r="KOM1422" s="14"/>
      <c r="KON1422" s="14"/>
      <c r="KOO1422" s="14"/>
      <c r="KOP1422" s="14"/>
      <c r="KOQ1422" s="14"/>
      <c r="KOR1422" s="14"/>
      <c r="KOS1422" s="14"/>
      <c r="KOT1422" s="14"/>
      <c r="KOU1422" s="14"/>
      <c r="KOV1422" s="14"/>
      <c r="KOW1422" s="14"/>
      <c r="KOX1422" s="14"/>
      <c r="KOY1422" s="14"/>
      <c r="KOZ1422" s="14"/>
      <c r="KPA1422" s="14"/>
      <c r="KPB1422" s="14"/>
      <c r="KPC1422" s="14"/>
      <c r="KPD1422" s="14"/>
      <c r="KPE1422" s="14"/>
      <c r="KPF1422" s="14"/>
      <c r="KPG1422" s="14"/>
      <c r="KPH1422" s="14"/>
      <c r="KPI1422" s="14"/>
      <c r="KPJ1422" s="14"/>
      <c r="KPK1422" s="14"/>
      <c r="KPL1422" s="14"/>
      <c r="KPM1422" s="14"/>
      <c r="KPN1422" s="14"/>
      <c r="KPO1422" s="14"/>
      <c r="KPP1422" s="14"/>
      <c r="KPQ1422" s="14"/>
      <c r="KPR1422" s="14"/>
      <c r="KPS1422" s="14"/>
      <c r="KPT1422" s="14"/>
      <c r="KPU1422" s="14"/>
      <c r="KPV1422" s="14"/>
      <c r="KPW1422" s="14"/>
      <c r="KPX1422" s="14"/>
      <c r="KPY1422" s="14"/>
      <c r="KPZ1422" s="14"/>
      <c r="KQA1422" s="14"/>
      <c r="KQB1422" s="14"/>
      <c r="KQC1422" s="14"/>
      <c r="KQD1422" s="14"/>
      <c r="KQE1422" s="14"/>
      <c r="KQF1422" s="14"/>
      <c r="KQG1422" s="14"/>
      <c r="KQH1422" s="14"/>
      <c r="KQI1422" s="14"/>
      <c r="KQJ1422" s="14"/>
      <c r="KQK1422" s="14"/>
      <c r="KQL1422" s="14"/>
      <c r="KQM1422" s="14"/>
      <c r="KQN1422" s="14"/>
      <c r="KQO1422" s="14"/>
      <c r="KQP1422" s="14"/>
      <c r="KQQ1422" s="14"/>
      <c r="KQR1422" s="14"/>
      <c r="KQS1422" s="14"/>
      <c r="KQT1422" s="14"/>
      <c r="KQU1422" s="14"/>
      <c r="KQV1422" s="14"/>
      <c r="KQW1422" s="14"/>
      <c r="KQX1422" s="14"/>
      <c r="KQY1422" s="14"/>
      <c r="KQZ1422" s="14"/>
      <c r="KRA1422" s="14"/>
      <c r="KRB1422" s="14"/>
      <c r="KRC1422" s="14"/>
      <c r="KRD1422" s="14"/>
      <c r="KRE1422" s="14"/>
      <c r="KRF1422" s="14"/>
      <c r="KRG1422" s="14"/>
      <c r="KRH1422" s="14"/>
      <c r="KRI1422" s="14"/>
      <c r="KRJ1422" s="14"/>
      <c r="KRK1422" s="14"/>
      <c r="KRL1422" s="14"/>
      <c r="KRM1422" s="14"/>
      <c r="KRN1422" s="14"/>
      <c r="KRO1422" s="14"/>
      <c r="KRP1422" s="14"/>
      <c r="KRQ1422" s="14"/>
      <c r="KRR1422" s="14"/>
      <c r="KRS1422" s="14"/>
      <c r="KRT1422" s="14"/>
      <c r="KRU1422" s="14"/>
      <c r="KRV1422" s="14"/>
      <c r="KRW1422" s="14"/>
      <c r="KRX1422" s="14"/>
      <c r="KRY1422" s="14"/>
      <c r="KRZ1422" s="14"/>
      <c r="KSA1422" s="14"/>
      <c r="KSB1422" s="14"/>
      <c r="KSC1422" s="14"/>
      <c r="KSD1422" s="14"/>
      <c r="KSE1422" s="14"/>
      <c r="KSF1422" s="14"/>
      <c r="KSG1422" s="14"/>
      <c r="KSH1422" s="14"/>
      <c r="KSI1422" s="14"/>
      <c r="KSJ1422" s="14"/>
      <c r="KSK1422" s="14"/>
      <c r="KSL1422" s="14"/>
      <c r="KSM1422" s="14"/>
      <c r="KSN1422" s="14"/>
      <c r="KSO1422" s="14"/>
      <c r="KSP1422" s="14"/>
      <c r="KSQ1422" s="14"/>
      <c r="KSR1422" s="14"/>
      <c r="KSS1422" s="14"/>
      <c r="KST1422" s="14"/>
      <c r="KSU1422" s="14"/>
      <c r="KSV1422" s="14"/>
      <c r="KSW1422" s="14"/>
      <c r="KSX1422" s="14"/>
      <c r="KSY1422" s="14"/>
      <c r="KSZ1422" s="14"/>
      <c r="KTA1422" s="14"/>
      <c r="KTB1422" s="14"/>
      <c r="KTC1422" s="14"/>
      <c r="KTD1422" s="14"/>
      <c r="KTE1422" s="14"/>
      <c r="KTF1422" s="14"/>
      <c r="KTG1422" s="14"/>
      <c r="KTH1422" s="14"/>
      <c r="KTI1422" s="14"/>
      <c r="KTJ1422" s="14"/>
      <c r="KTK1422" s="14"/>
      <c r="KTL1422" s="14"/>
      <c r="KTM1422" s="14"/>
      <c r="KTN1422" s="14"/>
      <c r="KTO1422" s="14"/>
      <c r="KTP1422" s="14"/>
      <c r="KTQ1422" s="14"/>
      <c r="KTR1422" s="14"/>
      <c r="KTS1422" s="14"/>
      <c r="KTT1422" s="14"/>
      <c r="KTU1422" s="14"/>
      <c r="KTV1422" s="14"/>
      <c r="KTW1422" s="14"/>
      <c r="KTX1422" s="14"/>
      <c r="KTY1422" s="14"/>
      <c r="KTZ1422" s="14"/>
      <c r="KUA1422" s="14"/>
      <c r="KUB1422" s="14"/>
      <c r="KUC1422" s="14"/>
      <c r="KUD1422" s="14"/>
      <c r="KUE1422" s="14"/>
      <c r="KUF1422" s="14"/>
      <c r="KUG1422" s="14"/>
      <c r="KUH1422" s="14"/>
      <c r="KUI1422" s="14"/>
      <c r="KUJ1422" s="14"/>
      <c r="KUK1422" s="14"/>
      <c r="KUL1422" s="14"/>
      <c r="KUM1422" s="14"/>
      <c r="KUN1422" s="14"/>
      <c r="KUO1422" s="14"/>
      <c r="KUP1422" s="14"/>
      <c r="KUQ1422" s="14"/>
      <c r="KUR1422" s="14"/>
      <c r="KUS1422" s="14"/>
      <c r="KUT1422" s="14"/>
      <c r="KUU1422" s="14"/>
      <c r="KUV1422" s="14"/>
      <c r="KUW1422" s="14"/>
      <c r="KUX1422" s="14"/>
      <c r="KUY1422" s="14"/>
      <c r="KUZ1422" s="14"/>
      <c r="KVA1422" s="14"/>
      <c r="KVB1422" s="14"/>
      <c r="KVC1422" s="14"/>
      <c r="KVD1422" s="14"/>
      <c r="KVE1422" s="14"/>
      <c r="KVF1422" s="14"/>
      <c r="KVG1422" s="14"/>
      <c r="KVH1422" s="14"/>
      <c r="KVI1422" s="14"/>
      <c r="KVJ1422" s="14"/>
      <c r="KVK1422" s="14"/>
      <c r="KVL1422" s="14"/>
      <c r="KVM1422" s="14"/>
      <c r="KVN1422" s="14"/>
      <c r="KVO1422" s="14"/>
      <c r="KVP1422" s="14"/>
      <c r="KVQ1422" s="14"/>
      <c r="KVR1422" s="14"/>
      <c r="KVS1422" s="14"/>
      <c r="KVT1422" s="14"/>
      <c r="KVU1422" s="14"/>
      <c r="KVV1422" s="14"/>
      <c r="KVW1422" s="14"/>
      <c r="KVX1422" s="14"/>
      <c r="KVY1422" s="14"/>
      <c r="KVZ1422" s="14"/>
      <c r="KWA1422" s="14"/>
      <c r="KWB1422" s="14"/>
      <c r="KWC1422" s="14"/>
      <c r="KWD1422" s="14"/>
      <c r="KWE1422" s="14"/>
      <c r="KWF1422" s="14"/>
      <c r="KWG1422" s="14"/>
      <c r="KWH1422" s="14"/>
      <c r="KWI1422" s="14"/>
      <c r="KWJ1422" s="14"/>
      <c r="KWK1422" s="14"/>
      <c r="KWL1422" s="14"/>
      <c r="KWM1422" s="14"/>
      <c r="KWN1422" s="14"/>
      <c r="KWO1422" s="14"/>
      <c r="KWP1422" s="14"/>
      <c r="KWQ1422" s="14"/>
      <c r="KWR1422" s="14"/>
      <c r="KWS1422" s="14"/>
      <c r="KWT1422" s="14"/>
      <c r="KWU1422" s="14"/>
      <c r="KWV1422" s="14"/>
      <c r="KWW1422" s="14"/>
      <c r="KWX1422" s="14"/>
      <c r="KWY1422" s="14"/>
      <c r="KWZ1422" s="14"/>
      <c r="KXA1422" s="14"/>
      <c r="KXB1422" s="14"/>
      <c r="KXC1422" s="14"/>
      <c r="KXD1422" s="14"/>
      <c r="KXE1422" s="14"/>
      <c r="KXF1422" s="14"/>
      <c r="KXG1422" s="14"/>
      <c r="KXH1422" s="14"/>
      <c r="KXI1422" s="14"/>
      <c r="KXJ1422" s="14"/>
      <c r="KXK1422" s="14"/>
      <c r="KXL1422" s="14"/>
      <c r="KXM1422" s="14"/>
      <c r="KXN1422" s="14"/>
      <c r="KXO1422" s="14"/>
      <c r="KXP1422" s="14"/>
      <c r="KXQ1422" s="14"/>
      <c r="KXR1422" s="14"/>
      <c r="KXS1422" s="14"/>
      <c r="KXT1422" s="14"/>
      <c r="KXU1422" s="14"/>
      <c r="KXV1422" s="14"/>
      <c r="KXW1422" s="14"/>
      <c r="KXX1422" s="14"/>
      <c r="KXY1422" s="14"/>
      <c r="KXZ1422" s="14"/>
      <c r="KYA1422" s="14"/>
      <c r="KYB1422" s="14"/>
      <c r="KYC1422" s="14"/>
      <c r="KYD1422" s="14"/>
      <c r="KYE1422" s="14"/>
      <c r="KYF1422" s="14"/>
      <c r="KYG1422" s="14"/>
      <c r="KYH1422" s="14"/>
      <c r="KYI1422" s="14"/>
      <c r="KYJ1422" s="14"/>
      <c r="KYK1422" s="14"/>
      <c r="KYL1422" s="14"/>
      <c r="KYM1422" s="14"/>
      <c r="KYN1422" s="14"/>
      <c r="KYO1422" s="14"/>
      <c r="KYP1422" s="14"/>
      <c r="KYQ1422" s="14"/>
      <c r="KYR1422" s="14"/>
      <c r="KYS1422" s="14"/>
      <c r="KYT1422" s="14"/>
      <c r="KYU1422" s="14"/>
      <c r="KYV1422" s="14"/>
      <c r="KYW1422" s="14"/>
      <c r="KYX1422" s="14"/>
      <c r="KYY1422" s="14"/>
      <c r="KYZ1422" s="14"/>
      <c r="KZA1422" s="14"/>
      <c r="KZB1422" s="14"/>
      <c r="KZC1422" s="14"/>
      <c r="KZD1422" s="14"/>
      <c r="KZE1422" s="14"/>
      <c r="KZF1422" s="14"/>
      <c r="KZG1422" s="14"/>
      <c r="KZH1422" s="14"/>
      <c r="KZI1422" s="14"/>
      <c r="KZJ1422" s="14"/>
      <c r="KZK1422" s="14"/>
      <c r="KZL1422" s="14"/>
      <c r="KZM1422" s="14"/>
      <c r="KZN1422" s="14"/>
      <c r="KZO1422" s="14"/>
      <c r="KZP1422" s="14"/>
      <c r="KZQ1422" s="14"/>
      <c r="KZR1422" s="14"/>
      <c r="KZS1422" s="14"/>
      <c r="KZT1422" s="14"/>
      <c r="KZU1422" s="14"/>
      <c r="KZV1422" s="14"/>
      <c r="KZW1422" s="14"/>
      <c r="KZX1422" s="14"/>
      <c r="KZY1422" s="14"/>
      <c r="KZZ1422" s="14"/>
      <c r="LAA1422" s="14"/>
      <c r="LAB1422" s="14"/>
      <c r="LAC1422" s="14"/>
      <c r="LAD1422" s="14"/>
      <c r="LAE1422" s="14"/>
      <c r="LAF1422" s="14"/>
      <c r="LAG1422" s="14"/>
      <c r="LAH1422" s="14"/>
      <c r="LAI1422" s="14"/>
      <c r="LAJ1422" s="14"/>
      <c r="LAK1422" s="14"/>
      <c r="LAL1422" s="14"/>
      <c r="LAM1422" s="14"/>
      <c r="LAN1422" s="14"/>
      <c r="LAO1422" s="14"/>
      <c r="LAP1422" s="14"/>
      <c r="LAQ1422" s="14"/>
      <c r="LAR1422" s="14"/>
      <c r="LAS1422" s="14"/>
      <c r="LAT1422" s="14"/>
      <c r="LAU1422" s="14"/>
      <c r="LAV1422" s="14"/>
      <c r="LAW1422" s="14"/>
      <c r="LAX1422" s="14"/>
      <c r="LAY1422" s="14"/>
      <c r="LAZ1422" s="14"/>
      <c r="LBA1422" s="14"/>
      <c r="LBB1422" s="14"/>
      <c r="LBC1422" s="14"/>
      <c r="LBD1422" s="14"/>
      <c r="LBE1422" s="14"/>
      <c r="LBF1422" s="14"/>
      <c r="LBG1422" s="14"/>
      <c r="LBH1422" s="14"/>
      <c r="LBI1422" s="14"/>
      <c r="LBJ1422" s="14"/>
      <c r="LBK1422" s="14"/>
      <c r="LBL1422" s="14"/>
      <c r="LBM1422" s="14"/>
      <c r="LBN1422" s="14"/>
      <c r="LBO1422" s="14"/>
      <c r="LBP1422" s="14"/>
      <c r="LBQ1422" s="14"/>
      <c r="LBR1422" s="14"/>
      <c r="LBS1422" s="14"/>
      <c r="LBT1422" s="14"/>
      <c r="LBU1422" s="14"/>
      <c r="LBV1422" s="14"/>
      <c r="LBW1422" s="14"/>
      <c r="LBX1422" s="14"/>
      <c r="LBY1422" s="14"/>
      <c r="LBZ1422" s="14"/>
      <c r="LCA1422" s="14"/>
      <c r="LCB1422" s="14"/>
      <c r="LCC1422" s="14"/>
      <c r="LCD1422" s="14"/>
      <c r="LCE1422" s="14"/>
      <c r="LCF1422" s="14"/>
      <c r="LCG1422" s="14"/>
      <c r="LCH1422" s="14"/>
      <c r="LCI1422" s="14"/>
      <c r="LCJ1422" s="14"/>
      <c r="LCK1422" s="14"/>
      <c r="LCL1422" s="14"/>
      <c r="LCM1422" s="14"/>
      <c r="LCN1422" s="14"/>
      <c r="LCO1422" s="14"/>
      <c r="LCP1422" s="14"/>
      <c r="LCQ1422" s="14"/>
      <c r="LCR1422" s="14"/>
      <c r="LCS1422" s="14"/>
      <c r="LCT1422" s="14"/>
      <c r="LCU1422" s="14"/>
      <c r="LCV1422" s="14"/>
      <c r="LCW1422" s="14"/>
      <c r="LCX1422" s="14"/>
      <c r="LCY1422" s="14"/>
      <c r="LCZ1422" s="14"/>
      <c r="LDA1422" s="14"/>
      <c r="LDB1422" s="14"/>
      <c r="LDC1422" s="14"/>
      <c r="LDD1422" s="14"/>
      <c r="LDE1422" s="14"/>
      <c r="LDF1422" s="14"/>
      <c r="LDG1422" s="14"/>
      <c r="LDH1422" s="14"/>
      <c r="LDI1422" s="14"/>
      <c r="LDJ1422" s="14"/>
      <c r="LDK1422" s="14"/>
      <c r="LDL1422" s="14"/>
      <c r="LDM1422" s="14"/>
      <c r="LDN1422" s="14"/>
      <c r="LDO1422" s="14"/>
      <c r="LDP1422" s="14"/>
      <c r="LDQ1422" s="14"/>
      <c r="LDR1422" s="14"/>
      <c r="LDS1422" s="14"/>
      <c r="LDT1422" s="14"/>
      <c r="LDU1422" s="14"/>
      <c r="LDV1422" s="14"/>
      <c r="LDW1422" s="14"/>
      <c r="LDX1422" s="14"/>
      <c r="LDY1422" s="14"/>
      <c r="LDZ1422" s="14"/>
      <c r="LEA1422" s="14"/>
      <c r="LEB1422" s="14"/>
      <c r="LEC1422" s="14"/>
      <c r="LED1422" s="14"/>
      <c r="LEE1422" s="14"/>
      <c r="LEF1422" s="14"/>
      <c r="LEG1422" s="14"/>
      <c r="LEH1422" s="14"/>
      <c r="LEI1422" s="14"/>
      <c r="LEJ1422" s="14"/>
      <c r="LEK1422" s="14"/>
      <c r="LEL1422" s="14"/>
      <c r="LEM1422" s="14"/>
      <c r="LEN1422" s="14"/>
      <c r="LEO1422" s="14"/>
      <c r="LEP1422" s="14"/>
      <c r="LEQ1422" s="14"/>
      <c r="LER1422" s="14"/>
      <c r="LES1422" s="14"/>
      <c r="LET1422" s="14"/>
      <c r="LEU1422" s="14"/>
      <c r="LEV1422" s="14"/>
      <c r="LEW1422" s="14"/>
      <c r="LEX1422" s="14"/>
      <c r="LEY1422" s="14"/>
      <c r="LEZ1422" s="14"/>
      <c r="LFA1422" s="14"/>
      <c r="LFB1422" s="14"/>
      <c r="LFC1422" s="14"/>
      <c r="LFD1422" s="14"/>
      <c r="LFE1422" s="14"/>
      <c r="LFF1422" s="14"/>
      <c r="LFG1422" s="14"/>
      <c r="LFH1422" s="14"/>
      <c r="LFI1422" s="14"/>
      <c r="LFJ1422" s="14"/>
      <c r="LFK1422" s="14"/>
      <c r="LFL1422" s="14"/>
      <c r="LFM1422" s="14"/>
      <c r="LFN1422" s="14"/>
      <c r="LFO1422" s="14"/>
      <c r="LFP1422" s="14"/>
      <c r="LFQ1422" s="14"/>
      <c r="LFR1422" s="14"/>
      <c r="LFS1422" s="14"/>
      <c r="LFT1422" s="14"/>
      <c r="LFU1422" s="14"/>
      <c r="LFV1422" s="14"/>
      <c r="LFW1422" s="14"/>
      <c r="LFX1422" s="14"/>
      <c r="LFY1422" s="14"/>
      <c r="LFZ1422" s="14"/>
      <c r="LGA1422" s="14"/>
      <c r="LGB1422" s="14"/>
      <c r="LGC1422" s="14"/>
      <c r="LGD1422" s="14"/>
      <c r="LGE1422" s="14"/>
      <c r="LGF1422" s="14"/>
      <c r="LGG1422" s="14"/>
      <c r="LGH1422" s="14"/>
      <c r="LGI1422" s="14"/>
      <c r="LGJ1422" s="14"/>
      <c r="LGK1422" s="14"/>
      <c r="LGL1422" s="14"/>
      <c r="LGM1422" s="14"/>
      <c r="LGN1422" s="14"/>
      <c r="LGO1422" s="14"/>
      <c r="LGP1422" s="14"/>
      <c r="LGQ1422" s="14"/>
      <c r="LGR1422" s="14"/>
      <c r="LGS1422" s="14"/>
      <c r="LGT1422" s="14"/>
      <c r="LGU1422" s="14"/>
      <c r="LGV1422" s="14"/>
      <c r="LGW1422" s="14"/>
      <c r="LGX1422" s="14"/>
      <c r="LGY1422" s="14"/>
      <c r="LGZ1422" s="14"/>
      <c r="LHA1422" s="14"/>
      <c r="LHB1422" s="14"/>
      <c r="LHC1422" s="14"/>
      <c r="LHD1422" s="14"/>
      <c r="LHE1422" s="14"/>
      <c r="LHF1422" s="14"/>
      <c r="LHG1422" s="14"/>
      <c r="LHH1422" s="14"/>
      <c r="LHI1422" s="14"/>
      <c r="LHJ1422" s="14"/>
      <c r="LHK1422" s="14"/>
      <c r="LHL1422" s="14"/>
      <c r="LHM1422" s="14"/>
      <c r="LHN1422" s="14"/>
      <c r="LHO1422" s="14"/>
      <c r="LHP1422" s="14"/>
      <c r="LHQ1422" s="14"/>
      <c r="LHR1422" s="14"/>
      <c r="LHS1422" s="14"/>
      <c r="LHT1422" s="14"/>
      <c r="LHU1422" s="14"/>
      <c r="LHV1422" s="14"/>
      <c r="LHW1422" s="14"/>
      <c r="LHX1422" s="14"/>
      <c r="LHY1422" s="14"/>
      <c r="LHZ1422" s="14"/>
      <c r="LIA1422" s="14"/>
      <c r="LIB1422" s="14"/>
      <c r="LIC1422" s="14"/>
      <c r="LID1422" s="14"/>
      <c r="LIE1422" s="14"/>
      <c r="LIF1422" s="14"/>
      <c r="LIG1422" s="14"/>
      <c r="LIH1422" s="14"/>
      <c r="LII1422" s="14"/>
      <c r="LIJ1422" s="14"/>
      <c r="LIK1422" s="14"/>
      <c r="LIL1422" s="14"/>
      <c r="LIM1422" s="14"/>
      <c r="LIN1422" s="14"/>
      <c r="LIO1422" s="14"/>
      <c r="LIP1422" s="14"/>
      <c r="LIQ1422" s="14"/>
      <c r="LIR1422" s="14"/>
      <c r="LIS1422" s="14"/>
      <c r="LIT1422" s="14"/>
      <c r="LIU1422" s="14"/>
      <c r="LIV1422" s="14"/>
      <c r="LIW1422" s="14"/>
      <c r="LIX1422" s="14"/>
      <c r="LIY1422" s="14"/>
      <c r="LIZ1422" s="14"/>
      <c r="LJA1422" s="14"/>
      <c r="LJB1422" s="14"/>
      <c r="LJC1422" s="14"/>
      <c r="LJD1422" s="14"/>
      <c r="LJE1422" s="14"/>
      <c r="LJF1422" s="14"/>
      <c r="LJG1422" s="14"/>
      <c r="LJH1422" s="14"/>
      <c r="LJI1422" s="14"/>
      <c r="LJJ1422" s="14"/>
      <c r="LJK1422" s="14"/>
      <c r="LJL1422" s="14"/>
      <c r="LJM1422" s="14"/>
      <c r="LJN1422" s="14"/>
      <c r="LJO1422" s="14"/>
      <c r="LJP1422" s="14"/>
      <c r="LJQ1422" s="14"/>
      <c r="LJR1422" s="14"/>
      <c r="LJS1422" s="14"/>
      <c r="LJT1422" s="14"/>
      <c r="LJU1422" s="14"/>
      <c r="LJV1422" s="14"/>
      <c r="LJW1422" s="14"/>
      <c r="LJX1422" s="14"/>
      <c r="LJY1422" s="14"/>
      <c r="LJZ1422" s="14"/>
      <c r="LKA1422" s="14"/>
      <c r="LKB1422" s="14"/>
      <c r="LKC1422" s="14"/>
      <c r="LKD1422" s="14"/>
      <c r="LKE1422" s="14"/>
      <c r="LKF1422" s="14"/>
      <c r="LKG1422" s="14"/>
      <c r="LKH1422" s="14"/>
      <c r="LKI1422" s="14"/>
      <c r="LKJ1422" s="14"/>
      <c r="LKK1422" s="14"/>
      <c r="LKL1422" s="14"/>
      <c r="LKM1422" s="14"/>
      <c r="LKN1422" s="14"/>
      <c r="LKO1422" s="14"/>
      <c r="LKP1422" s="14"/>
      <c r="LKQ1422" s="14"/>
      <c r="LKR1422" s="14"/>
      <c r="LKS1422" s="14"/>
      <c r="LKT1422" s="14"/>
      <c r="LKU1422" s="14"/>
      <c r="LKV1422" s="14"/>
      <c r="LKW1422" s="14"/>
      <c r="LKX1422" s="14"/>
      <c r="LKY1422" s="14"/>
      <c r="LKZ1422" s="14"/>
      <c r="LLA1422" s="14"/>
      <c r="LLB1422" s="14"/>
      <c r="LLC1422" s="14"/>
      <c r="LLD1422" s="14"/>
      <c r="LLE1422" s="14"/>
      <c r="LLF1422" s="14"/>
      <c r="LLG1422" s="14"/>
      <c r="LLH1422" s="14"/>
      <c r="LLI1422" s="14"/>
      <c r="LLJ1422" s="14"/>
      <c r="LLK1422" s="14"/>
      <c r="LLL1422" s="14"/>
      <c r="LLM1422" s="14"/>
      <c r="LLN1422" s="14"/>
      <c r="LLO1422" s="14"/>
      <c r="LLP1422" s="14"/>
      <c r="LLQ1422" s="14"/>
      <c r="LLR1422" s="14"/>
      <c r="LLS1422" s="14"/>
      <c r="LLT1422" s="14"/>
      <c r="LLU1422" s="14"/>
      <c r="LLV1422" s="14"/>
      <c r="LLW1422" s="14"/>
      <c r="LLX1422" s="14"/>
      <c r="LLY1422" s="14"/>
      <c r="LLZ1422" s="14"/>
      <c r="LMA1422" s="14"/>
      <c r="LMB1422" s="14"/>
      <c r="LMC1422" s="14"/>
      <c r="LMD1422" s="14"/>
      <c r="LME1422" s="14"/>
      <c r="LMF1422" s="14"/>
      <c r="LMG1422" s="14"/>
      <c r="LMH1422" s="14"/>
      <c r="LMI1422" s="14"/>
      <c r="LMJ1422" s="14"/>
      <c r="LMK1422" s="14"/>
      <c r="LML1422" s="14"/>
      <c r="LMM1422" s="14"/>
      <c r="LMN1422" s="14"/>
      <c r="LMO1422" s="14"/>
      <c r="LMP1422" s="14"/>
      <c r="LMQ1422" s="14"/>
      <c r="LMR1422" s="14"/>
      <c r="LMS1422" s="14"/>
      <c r="LMT1422" s="14"/>
      <c r="LMU1422" s="14"/>
      <c r="LMV1422" s="14"/>
      <c r="LMW1422" s="14"/>
      <c r="LMX1422" s="14"/>
      <c r="LMY1422" s="14"/>
      <c r="LMZ1422" s="14"/>
      <c r="LNA1422" s="14"/>
      <c r="LNB1422" s="14"/>
      <c r="LNC1422" s="14"/>
      <c r="LND1422" s="14"/>
      <c r="LNE1422" s="14"/>
      <c r="LNF1422" s="14"/>
      <c r="LNG1422" s="14"/>
      <c r="LNH1422" s="14"/>
      <c r="LNI1422" s="14"/>
      <c r="LNJ1422" s="14"/>
      <c r="LNK1422" s="14"/>
      <c r="LNL1422" s="14"/>
      <c r="LNM1422" s="14"/>
      <c r="LNN1422" s="14"/>
      <c r="LNO1422" s="14"/>
      <c r="LNP1422" s="14"/>
      <c r="LNQ1422" s="14"/>
      <c r="LNR1422" s="14"/>
      <c r="LNS1422" s="14"/>
      <c r="LNT1422" s="14"/>
      <c r="LNU1422" s="14"/>
      <c r="LNV1422" s="14"/>
      <c r="LNW1422" s="14"/>
      <c r="LNX1422" s="14"/>
      <c r="LNY1422" s="14"/>
      <c r="LNZ1422" s="14"/>
      <c r="LOA1422" s="14"/>
      <c r="LOB1422" s="14"/>
      <c r="LOC1422" s="14"/>
      <c r="LOD1422" s="14"/>
      <c r="LOE1422" s="14"/>
      <c r="LOF1422" s="14"/>
      <c r="LOG1422" s="14"/>
      <c r="LOH1422" s="14"/>
      <c r="LOI1422" s="14"/>
      <c r="LOJ1422" s="14"/>
      <c r="LOK1422" s="14"/>
      <c r="LOL1422" s="14"/>
      <c r="LOM1422" s="14"/>
      <c r="LON1422" s="14"/>
      <c r="LOO1422" s="14"/>
      <c r="LOP1422" s="14"/>
      <c r="LOQ1422" s="14"/>
      <c r="LOR1422" s="14"/>
      <c r="LOS1422" s="14"/>
      <c r="LOT1422" s="14"/>
      <c r="LOU1422" s="14"/>
      <c r="LOV1422" s="14"/>
      <c r="LOW1422" s="14"/>
      <c r="LOX1422" s="14"/>
      <c r="LOY1422" s="14"/>
      <c r="LOZ1422" s="14"/>
      <c r="LPA1422" s="14"/>
      <c r="LPB1422" s="14"/>
      <c r="LPC1422" s="14"/>
      <c r="LPD1422" s="14"/>
      <c r="LPE1422" s="14"/>
      <c r="LPF1422" s="14"/>
      <c r="LPG1422" s="14"/>
      <c r="LPH1422" s="14"/>
      <c r="LPI1422" s="14"/>
      <c r="LPJ1422" s="14"/>
      <c r="LPK1422" s="14"/>
      <c r="LPL1422" s="14"/>
      <c r="LPM1422" s="14"/>
      <c r="LPN1422" s="14"/>
      <c r="LPO1422" s="14"/>
      <c r="LPP1422" s="14"/>
      <c r="LPQ1422" s="14"/>
      <c r="LPR1422" s="14"/>
      <c r="LPS1422" s="14"/>
      <c r="LPT1422" s="14"/>
      <c r="LPU1422" s="14"/>
      <c r="LPV1422" s="14"/>
      <c r="LPW1422" s="14"/>
      <c r="LPX1422" s="14"/>
      <c r="LPY1422" s="14"/>
      <c r="LPZ1422" s="14"/>
      <c r="LQA1422" s="14"/>
      <c r="LQB1422" s="14"/>
      <c r="LQC1422" s="14"/>
      <c r="LQD1422" s="14"/>
      <c r="LQE1422" s="14"/>
      <c r="LQF1422" s="14"/>
      <c r="LQG1422" s="14"/>
      <c r="LQH1422" s="14"/>
      <c r="LQI1422" s="14"/>
      <c r="LQJ1422" s="14"/>
      <c r="LQK1422" s="14"/>
      <c r="LQL1422" s="14"/>
      <c r="LQM1422" s="14"/>
      <c r="LQN1422" s="14"/>
      <c r="LQO1422" s="14"/>
      <c r="LQP1422" s="14"/>
      <c r="LQQ1422" s="14"/>
      <c r="LQR1422" s="14"/>
      <c r="LQS1422" s="14"/>
      <c r="LQT1422" s="14"/>
      <c r="LQU1422" s="14"/>
      <c r="LQV1422" s="14"/>
      <c r="LQW1422" s="14"/>
      <c r="LQX1422" s="14"/>
      <c r="LQY1422" s="14"/>
      <c r="LQZ1422" s="14"/>
      <c r="LRA1422" s="14"/>
      <c r="LRB1422" s="14"/>
      <c r="LRC1422" s="14"/>
      <c r="LRD1422" s="14"/>
      <c r="LRE1422" s="14"/>
      <c r="LRF1422" s="14"/>
      <c r="LRG1422" s="14"/>
      <c r="LRH1422" s="14"/>
      <c r="LRI1422" s="14"/>
      <c r="LRJ1422" s="14"/>
      <c r="LRK1422" s="14"/>
      <c r="LRL1422" s="14"/>
      <c r="LRM1422" s="14"/>
      <c r="LRN1422" s="14"/>
      <c r="LRO1422" s="14"/>
      <c r="LRP1422" s="14"/>
      <c r="LRQ1422" s="14"/>
      <c r="LRR1422" s="14"/>
      <c r="LRS1422" s="14"/>
      <c r="LRT1422" s="14"/>
      <c r="LRU1422" s="14"/>
      <c r="LRV1422" s="14"/>
      <c r="LRW1422" s="14"/>
      <c r="LRX1422" s="14"/>
      <c r="LRY1422" s="14"/>
      <c r="LRZ1422" s="14"/>
      <c r="LSA1422" s="14"/>
      <c r="LSB1422" s="14"/>
      <c r="LSC1422" s="14"/>
      <c r="LSD1422" s="14"/>
      <c r="LSE1422" s="14"/>
      <c r="LSF1422" s="14"/>
      <c r="LSG1422" s="14"/>
      <c r="LSH1422" s="14"/>
      <c r="LSI1422" s="14"/>
      <c r="LSJ1422" s="14"/>
      <c r="LSK1422" s="14"/>
      <c r="LSL1422" s="14"/>
      <c r="LSM1422" s="14"/>
      <c r="LSN1422" s="14"/>
      <c r="LSO1422" s="14"/>
      <c r="LSP1422" s="14"/>
      <c r="LSQ1422" s="14"/>
      <c r="LSR1422" s="14"/>
      <c r="LSS1422" s="14"/>
      <c r="LST1422" s="14"/>
      <c r="LSU1422" s="14"/>
      <c r="LSV1422" s="14"/>
      <c r="LSW1422" s="14"/>
      <c r="LSX1422" s="14"/>
      <c r="LSY1422" s="14"/>
      <c r="LSZ1422" s="14"/>
      <c r="LTA1422" s="14"/>
      <c r="LTB1422" s="14"/>
      <c r="LTC1422" s="14"/>
      <c r="LTD1422" s="14"/>
      <c r="LTE1422" s="14"/>
      <c r="LTF1422" s="14"/>
      <c r="LTG1422" s="14"/>
      <c r="LTH1422" s="14"/>
      <c r="LTI1422" s="14"/>
      <c r="LTJ1422" s="14"/>
      <c r="LTK1422" s="14"/>
      <c r="LTL1422" s="14"/>
      <c r="LTM1422" s="14"/>
      <c r="LTN1422" s="14"/>
      <c r="LTO1422" s="14"/>
      <c r="LTP1422" s="14"/>
      <c r="LTQ1422" s="14"/>
      <c r="LTR1422" s="14"/>
      <c r="LTS1422" s="14"/>
      <c r="LTT1422" s="14"/>
      <c r="LTU1422" s="14"/>
      <c r="LTV1422" s="14"/>
      <c r="LTW1422" s="14"/>
      <c r="LTX1422" s="14"/>
      <c r="LTY1422" s="14"/>
      <c r="LTZ1422" s="14"/>
      <c r="LUA1422" s="14"/>
      <c r="LUB1422" s="14"/>
      <c r="LUC1422" s="14"/>
      <c r="LUD1422" s="14"/>
      <c r="LUE1422" s="14"/>
      <c r="LUF1422" s="14"/>
      <c r="LUG1422" s="14"/>
      <c r="LUH1422" s="14"/>
      <c r="LUI1422" s="14"/>
      <c r="LUJ1422" s="14"/>
      <c r="LUK1422" s="14"/>
      <c r="LUL1422" s="14"/>
      <c r="LUM1422" s="14"/>
      <c r="LUN1422" s="14"/>
      <c r="LUO1422" s="14"/>
      <c r="LUP1422" s="14"/>
      <c r="LUQ1422" s="14"/>
      <c r="LUR1422" s="14"/>
      <c r="LUS1422" s="14"/>
      <c r="LUT1422" s="14"/>
      <c r="LUU1422" s="14"/>
      <c r="LUV1422" s="14"/>
      <c r="LUW1422" s="14"/>
      <c r="LUX1422" s="14"/>
      <c r="LUY1422" s="14"/>
      <c r="LUZ1422" s="14"/>
      <c r="LVA1422" s="14"/>
      <c r="LVB1422" s="14"/>
      <c r="LVC1422" s="14"/>
      <c r="LVD1422" s="14"/>
      <c r="LVE1422" s="14"/>
      <c r="LVF1422" s="14"/>
      <c r="LVG1422" s="14"/>
      <c r="LVH1422" s="14"/>
      <c r="LVI1422" s="14"/>
      <c r="LVJ1422" s="14"/>
      <c r="LVK1422" s="14"/>
      <c r="LVL1422" s="14"/>
      <c r="LVM1422" s="14"/>
      <c r="LVN1422" s="14"/>
      <c r="LVO1422" s="14"/>
      <c r="LVP1422" s="14"/>
      <c r="LVQ1422" s="14"/>
      <c r="LVR1422" s="14"/>
      <c r="LVS1422" s="14"/>
      <c r="LVT1422" s="14"/>
      <c r="LVU1422" s="14"/>
      <c r="LVV1422" s="14"/>
      <c r="LVW1422" s="14"/>
      <c r="LVX1422" s="14"/>
      <c r="LVY1422" s="14"/>
      <c r="LVZ1422" s="14"/>
      <c r="LWA1422" s="14"/>
      <c r="LWB1422" s="14"/>
      <c r="LWC1422" s="14"/>
      <c r="LWD1422" s="14"/>
      <c r="LWE1422" s="14"/>
      <c r="LWF1422" s="14"/>
      <c r="LWG1422" s="14"/>
      <c r="LWH1422" s="14"/>
      <c r="LWI1422" s="14"/>
      <c r="LWJ1422" s="14"/>
      <c r="LWK1422" s="14"/>
      <c r="LWL1422" s="14"/>
      <c r="LWM1422" s="14"/>
      <c r="LWN1422" s="14"/>
      <c r="LWO1422" s="14"/>
      <c r="LWP1422" s="14"/>
      <c r="LWQ1422" s="14"/>
      <c r="LWR1422" s="14"/>
      <c r="LWS1422" s="14"/>
      <c r="LWT1422" s="14"/>
      <c r="LWU1422" s="14"/>
      <c r="LWV1422" s="14"/>
      <c r="LWW1422" s="14"/>
      <c r="LWX1422" s="14"/>
      <c r="LWY1422" s="14"/>
      <c r="LWZ1422" s="14"/>
      <c r="LXA1422" s="14"/>
      <c r="LXB1422" s="14"/>
      <c r="LXC1422" s="14"/>
      <c r="LXD1422" s="14"/>
      <c r="LXE1422" s="14"/>
      <c r="LXF1422" s="14"/>
      <c r="LXG1422" s="14"/>
      <c r="LXH1422" s="14"/>
      <c r="LXI1422" s="14"/>
      <c r="LXJ1422" s="14"/>
      <c r="LXK1422" s="14"/>
      <c r="LXL1422" s="14"/>
      <c r="LXM1422" s="14"/>
      <c r="LXN1422" s="14"/>
      <c r="LXO1422" s="14"/>
      <c r="LXP1422" s="14"/>
      <c r="LXQ1422" s="14"/>
      <c r="LXR1422" s="14"/>
      <c r="LXS1422" s="14"/>
      <c r="LXT1422" s="14"/>
      <c r="LXU1422" s="14"/>
      <c r="LXV1422" s="14"/>
      <c r="LXW1422" s="14"/>
      <c r="LXX1422" s="14"/>
      <c r="LXY1422" s="14"/>
      <c r="LXZ1422" s="14"/>
      <c r="LYA1422" s="14"/>
      <c r="LYB1422" s="14"/>
      <c r="LYC1422" s="14"/>
      <c r="LYD1422" s="14"/>
      <c r="LYE1422" s="14"/>
      <c r="LYF1422" s="14"/>
      <c r="LYG1422" s="14"/>
      <c r="LYH1422" s="14"/>
      <c r="LYI1422" s="14"/>
      <c r="LYJ1422" s="14"/>
      <c r="LYK1422" s="14"/>
      <c r="LYL1422" s="14"/>
      <c r="LYM1422" s="14"/>
      <c r="LYN1422" s="14"/>
      <c r="LYO1422" s="14"/>
      <c r="LYP1422" s="14"/>
      <c r="LYQ1422" s="14"/>
      <c r="LYR1422" s="14"/>
      <c r="LYS1422" s="14"/>
      <c r="LYT1422" s="14"/>
      <c r="LYU1422" s="14"/>
      <c r="LYV1422" s="14"/>
      <c r="LYW1422" s="14"/>
      <c r="LYX1422" s="14"/>
      <c r="LYY1422" s="14"/>
      <c r="LYZ1422" s="14"/>
      <c r="LZA1422" s="14"/>
      <c r="LZB1422" s="14"/>
      <c r="LZC1422" s="14"/>
      <c r="LZD1422" s="14"/>
      <c r="LZE1422" s="14"/>
      <c r="LZF1422" s="14"/>
      <c r="LZG1422" s="14"/>
      <c r="LZH1422" s="14"/>
      <c r="LZI1422" s="14"/>
      <c r="LZJ1422" s="14"/>
      <c r="LZK1422" s="14"/>
      <c r="LZL1422" s="14"/>
      <c r="LZM1422" s="14"/>
      <c r="LZN1422" s="14"/>
      <c r="LZO1422" s="14"/>
      <c r="LZP1422" s="14"/>
      <c r="LZQ1422" s="14"/>
      <c r="LZR1422" s="14"/>
      <c r="LZS1422" s="14"/>
      <c r="LZT1422" s="14"/>
      <c r="LZU1422" s="14"/>
      <c r="LZV1422" s="14"/>
      <c r="LZW1422" s="14"/>
      <c r="LZX1422" s="14"/>
      <c r="LZY1422" s="14"/>
      <c r="LZZ1422" s="14"/>
      <c r="MAA1422" s="14"/>
      <c r="MAB1422" s="14"/>
      <c r="MAC1422" s="14"/>
      <c r="MAD1422" s="14"/>
      <c r="MAE1422" s="14"/>
      <c r="MAF1422" s="14"/>
      <c r="MAG1422" s="14"/>
      <c r="MAH1422" s="14"/>
      <c r="MAI1422" s="14"/>
      <c r="MAJ1422" s="14"/>
      <c r="MAK1422" s="14"/>
      <c r="MAL1422" s="14"/>
      <c r="MAM1422" s="14"/>
      <c r="MAN1422" s="14"/>
      <c r="MAO1422" s="14"/>
      <c r="MAP1422" s="14"/>
      <c r="MAQ1422" s="14"/>
      <c r="MAR1422" s="14"/>
      <c r="MAS1422" s="14"/>
      <c r="MAT1422" s="14"/>
      <c r="MAU1422" s="14"/>
      <c r="MAV1422" s="14"/>
      <c r="MAW1422" s="14"/>
      <c r="MAX1422" s="14"/>
      <c r="MAY1422" s="14"/>
      <c r="MAZ1422" s="14"/>
      <c r="MBA1422" s="14"/>
      <c r="MBB1422" s="14"/>
      <c r="MBC1422" s="14"/>
      <c r="MBD1422" s="14"/>
      <c r="MBE1422" s="14"/>
      <c r="MBF1422" s="14"/>
      <c r="MBG1422" s="14"/>
      <c r="MBH1422" s="14"/>
      <c r="MBI1422" s="14"/>
      <c r="MBJ1422" s="14"/>
      <c r="MBK1422" s="14"/>
      <c r="MBL1422" s="14"/>
      <c r="MBM1422" s="14"/>
      <c r="MBN1422" s="14"/>
      <c r="MBO1422" s="14"/>
      <c r="MBP1422" s="14"/>
      <c r="MBQ1422" s="14"/>
      <c r="MBR1422" s="14"/>
      <c r="MBS1422" s="14"/>
      <c r="MBT1422" s="14"/>
      <c r="MBU1422" s="14"/>
      <c r="MBV1422" s="14"/>
      <c r="MBW1422" s="14"/>
      <c r="MBX1422" s="14"/>
      <c r="MBY1422" s="14"/>
      <c r="MBZ1422" s="14"/>
      <c r="MCA1422" s="14"/>
      <c r="MCB1422" s="14"/>
      <c r="MCC1422" s="14"/>
      <c r="MCD1422" s="14"/>
      <c r="MCE1422" s="14"/>
      <c r="MCF1422" s="14"/>
      <c r="MCG1422" s="14"/>
      <c r="MCH1422" s="14"/>
      <c r="MCI1422" s="14"/>
      <c r="MCJ1422" s="14"/>
      <c r="MCK1422" s="14"/>
      <c r="MCL1422" s="14"/>
      <c r="MCM1422" s="14"/>
      <c r="MCN1422" s="14"/>
      <c r="MCO1422" s="14"/>
      <c r="MCP1422" s="14"/>
      <c r="MCQ1422" s="14"/>
      <c r="MCR1422" s="14"/>
      <c r="MCS1422" s="14"/>
      <c r="MCT1422" s="14"/>
      <c r="MCU1422" s="14"/>
      <c r="MCV1422" s="14"/>
      <c r="MCW1422" s="14"/>
      <c r="MCX1422" s="14"/>
      <c r="MCY1422" s="14"/>
      <c r="MCZ1422" s="14"/>
      <c r="MDA1422" s="14"/>
      <c r="MDB1422" s="14"/>
      <c r="MDC1422" s="14"/>
      <c r="MDD1422" s="14"/>
      <c r="MDE1422" s="14"/>
      <c r="MDF1422" s="14"/>
      <c r="MDG1422" s="14"/>
      <c r="MDH1422" s="14"/>
      <c r="MDI1422" s="14"/>
      <c r="MDJ1422" s="14"/>
      <c r="MDK1422" s="14"/>
      <c r="MDL1422" s="14"/>
      <c r="MDM1422" s="14"/>
      <c r="MDN1422" s="14"/>
      <c r="MDO1422" s="14"/>
      <c r="MDP1422" s="14"/>
      <c r="MDQ1422" s="14"/>
      <c r="MDR1422" s="14"/>
      <c r="MDS1422" s="14"/>
      <c r="MDT1422" s="14"/>
      <c r="MDU1422" s="14"/>
      <c r="MDV1422" s="14"/>
      <c r="MDW1422" s="14"/>
      <c r="MDX1422" s="14"/>
      <c r="MDY1422" s="14"/>
      <c r="MDZ1422" s="14"/>
      <c r="MEA1422" s="14"/>
      <c r="MEB1422" s="14"/>
      <c r="MEC1422" s="14"/>
      <c r="MED1422" s="14"/>
      <c r="MEE1422" s="14"/>
      <c r="MEF1422" s="14"/>
      <c r="MEG1422" s="14"/>
      <c r="MEH1422" s="14"/>
      <c r="MEI1422" s="14"/>
      <c r="MEJ1422" s="14"/>
      <c r="MEK1422" s="14"/>
      <c r="MEL1422" s="14"/>
      <c r="MEM1422" s="14"/>
      <c r="MEN1422" s="14"/>
      <c r="MEO1422" s="14"/>
      <c r="MEP1422" s="14"/>
      <c r="MEQ1422" s="14"/>
      <c r="MER1422" s="14"/>
      <c r="MES1422" s="14"/>
      <c r="MET1422" s="14"/>
      <c r="MEU1422" s="14"/>
      <c r="MEV1422" s="14"/>
      <c r="MEW1422" s="14"/>
      <c r="MEX1422" s="14"/>
      <c r="MEY1422" s="14"/>
      <c r="MEZ1422" s="14"/>
      <c r="MFA1422" s="14"/>
      <c r="MFB1422" s="14"/>
      <c r="MFC1422" s="14"/>
      <c r="MFD1422" s="14"/>
      <c r="MFE1422" s="14"/>
      <c r="MFF1422" s="14"/>
      <c r="MFG1422" s="14"/>
      <c r="MFH1422" s="14"/>
      <c r="MFI1422" s="14"/>
      <c r="MFJ1422" s="14"/>
      <c r="MFK1422" s="14"/>
      <c r="MFL1422" s="14"/>
      <c r="MFM1422" s="14"/>
      <c r="MFN1422" s="14"/>
      <c r="MFO1422" s="14"/>
      <c r="MFP1422" s="14"/>
      <c r="MFQ1422" s="14"/>
      <c r="MFR1422" s="14"/>
      <c r="MFS1422" s="14"/>
      <c r="MFT1422" s="14"/>
      <c r="MFU1422" s="14"/>
      <c r="MFV1422" s="14"/>
      <c r="MFW1422" s="14"/>
      <c r="MFX1422" s="14"/>
      <c r="MFY1422" s="14"/>
      <c r="MFZ1422" s="14"/>
      <c r="MGA1422" s="14"/>
      <c r="MGB1422" s="14"/>
      <c r="MGC1422" s="14"/>
      <c r="MGD1422" s="14"/>
      <c r="MGE1422" s="14"/>
      <c r="MGF1422" s="14"/>
      <c r="MGG1422" s="14"/>
      <c r="MGH1422" s="14"/>
      <c r="MGI1422" s="14"/>
      <c r="MGJ1422" s="14"/>
      <c r="MGK1422" s="14"/>
      <c r="MGL1422" s="14"/>
      <c r="MGM1422" s="14"/>
      <c r="MGN1422" s="14"/>
      <c r="MGO1422" s="14"/>
      <c r="MGP1422" s="14"/>
      <c r="MGQ1422" s="14"/>
      <c r="MGR1422" s="14"/>
      <c r="MGS1422" s="14"/>
      <c r="MGT1422" s="14"/>
      <c r="MGU1422" s="14"/>
      <c r="MGV1422" s="14"/>
      <c r="MGW1422" s="14"/>
      <c r="MGX1422" s="14"/>
      <c r="MGY1422" s="14"/>
      <c r="MGZ1422" s="14"/>
      <c r="MHA1422" s="14"/>
      <c r="MHB1422" s="14"/>
      <c r="MHC1422" s="14"/>
      <c r="MHD1422" s="14"/>
      <c r="MHE1422" s="14"/>
      <c r="MHF1422" s="14"/>
      <c r="MHG1422" s="14"/>
      <c r="MHH1422" s="14"/>
      <c r="MHI1422" s="14"/>
      <c r="MHJ1422" s="14"/>
      <c r="MHK1422" s="14"/>
      <c r="MHL1422" s="14"/>
      <c r="MHM1422" s="14"/>
      <c r="MHN1422" s="14"/>
      <c r="MHO1422" s="14"/>
      <c r="MHP1422" s="14"/>
      <c r="MHQ1422" s="14"/>
      <c r="MHR1422" s="14"/>
      <c r="MHS1422" s="14"/>
      <c r="MHT1422" s="14"/>
      <c r="MHU1422" s="14"/>
      <c r="MHV1422" s="14"/>
      <c r="MHW1422" s="14"/>
      <c r="MHX1422" s="14"/>
      <c r="MHY1422" s="14"/>
      <c r="MHZ1422" s="14"/>
      <c r="MIA1422" s="14"/>
      <c r="MIB1422" s="14"/>
      <c r="MIC1422" s="14"/>
      <c r="MID1422" s="14"/>
      <c r="MIE1422" s="14"/>
      <c r="MIF1422" s="14"/>
      <c r="MIG1422" s="14"/>
      <c r="MIH1422" s="14"/>
      <c r="MII1422" s="14"/>
      <c r="MIJ1422" s="14"/>
      <c r="MIK1422" s="14"/>
      <c r="MIL1422" s="14"/>
      <c r="MIM1422" s="14"/>
      <c r="MIN1422" s="14"/>
      <c r="MIO1422" s="14"/>
      <c r="MIP1422" s="14"/>
      <c r="MIQ1422" s="14"/>
      <c r="MIR1422" s="14"/>
      <c r="MIS1422" s="14"/>
      <c r="MIT1422" s="14"/>
      <c r="MIU1422" s="14"/>
      <c r="MIV1422" s="14"/>
      <c r="MIW1422" s="14"/>
      <c r="MIX1422" s="14"/>
      <c r="MIY1422" s="14"/>
      <c r="MIZ1422" s="14"/>
      <c r="MJA1422" s="14"/>
      <c r="MJB1422" s="14"/>
      <c r="MJC1422" s="14"/>
      <c r="MJD1422" s="14"/>
      <c r="MJE1422" s="14"/>
      <c r="MJF1422" s="14"/>
      <c r="MJG1422" s="14"/>
      <c r="MJH1422" s="14"/>
      <c r="MJI1422" s="14"/>
      <c r="MJJ1422" s="14"/>
      <c r="MJK1422" s="14"/>
      <c r="MJL1422" s="14"/>
      <c r="MJM1422" s="14"/>
      <c r="MJN1422" s="14"/>
      <c r="MJO1422" s="14"/>
      <c r="MJP1422" s="14"/>
      <c r="MJQ1422" s="14"/>
      <c r="MJR1422" s="14"/>
      <c r="MJS1422" s="14"/>
      <c r="MJT1422" s="14"/>
      <c r="MJU1422" s="14"/>
      <c r="MJV1422" s="14"/>
      <c r="MJW1422" s="14"/>
      <c r="MJX1422" s="14"/>
      <c r="MJY1422" s="14"/>
      <c r="MJZ1422" s="14"/>
      <c r="MKA1422" s="14"/>
      <c r="MKB1422" s="14"/>
      <c r="MKC1422" s="14"/>
      <c r="MKD1422" s="14"/>
      <c r="MKE1422" s="14"/>
      <c r="MKF1422" s="14"/>
      <c r="MKG1422" s="14"/>
      <c r="MKH1422" s="14"/>
      <c r="MKI1422" s="14"/>
      <c r="MKJ1422" s="14"/>
      <c r="MKK1422" s="14"/>
      <c r="MKL1422" s="14"/>
      <c r="MKM1422" s="14"/>
      <c r="MKN1422" s="14"/>
      <c r="MKO1422" s="14"/>
      <c r="MKP1422" s="14"/>
      <c r="MKQ1422" s="14"/>
      <c r="MKR1422" s="14"/>
      <c r="MKS1422" s="14"/>
      <c r="MKT1422" s="14"/>
      <c r="MKU1422" s="14"/>
      <c r="MKV1422" s="14"/>
      <c r="MKW1422" s="14"/>
      <c r="MKX1422" s="14"/>
      <c r="MKY1422" s="14"/>
      <c r="MKZ1422" s="14"/>
      <c r="MLA1422" s="14"/>
      <c r="MLB1422" s="14"/>
      <c r="MLC1422" s="14"/>
      <c r="MLD1422" s="14"/>
      <c r="MLE1422" s="14"/>
      <c r="MLF1422" s="14"/>
      <c r="MLG1422" s="14"/>
      <c r="MLH1422" s="14"/>
      <c r="MLI1422" s="14"/>
      <c r="MLJ1422" s="14"/>
      <c r="MLK1422" s="14"/>
      <c r="MLL1422" s="14"/>
      <c r="MLM1422" s="14"/>
      <c r="MLN1422" s="14"/>
      <c r="MLO1422" s="14"/>
      <c r="MLP1422" s="14"/>
      <c r="MLQ1422" s="14"/>
      <c r="MLR1422" s="14"/>
      <c r="MLS1422" s="14"/>
      <c r="MLT1422" s="14"/>
      <c r="MLU1422" s="14"/>
      <c r="MLV1422" s="14"/>
      <c r="MLW1422" s="14"/>
      <c r="MLX1422" s="14"/>
      <c r="MLY1422" s="14"/>
      <c r="MLZ1422" s="14"/>
      <c r="MMA1422" s="14"/>
      <c r="MMB1422" s="14"/>
      <c r="MMC1422" s="14"/>
      <c r="MMD1422" s="14"/>
      <c r="MME1422" s="14"/>
      <c r="MMF1422" s="14"/>
      <c r="MMG1422" s="14"/>
      <c r="MMH1422" s="14"/>
      <c r="MMI1422" s="14"/>
      <c r="MMJ1422" s="14"/>
      <c r="MMK1422" s="14"/>
      <c r="MML1422" s="14"/>
      <c r="MMM1422" s="14"/>
      <c r="MMN1422" s="14"/>
      <c r="MMO1422" s="14"/>
      <c r="MMP1422" s="14"/>
      <c r="MMQ1422" s="14"/>
      <c r="MMR1422" s="14"/>
      <c r="MMS1422" s="14"/>
      <c r="MMT1422" s="14"/>
      <c r="MMU1422" s="14"/>
      <c r="MMV1422" s="14"/>
      <c r="MMW1422" s="14"/>
      <c r="MMX1422" s="14"/>
      <c r="MMY1422" s="14"/>
      <c r="MMZ1422" s="14"/>
      <c r="MNA1422" s="14"/>
      <c r="MNB1422" s="14"/>
      <c r="MNC1422" s="14"/>
      <c r="MND1422" s="14"/>
      <c r="MNE1422" s="14"/>
      <c r="MNF1422" s="14"/>
      <c r="MNG1422" s="14"/>
      <c r="MNH1422" s="14"/>
      <c r="MNI1422" s="14"/>
      <c r="MNJ1422" s="14"/>
      <c r="MNK1422" s="14"/>
      <c r="MNL1422" s="14"/>
      <c r="MNM1422" s="14"/>
      <c r="MNN1422" s="14"/>
      <c r="MNO1422" s="14"/>
      <c r="MNP1422" s="14"/>
      <c r="MNQ1422" s="14"/>
      <c r="MNR1422" s="14"/>
      <c r="MNS1422" s="14"/>
      <c r="MNT1422" s="14"/>
      <c r="MNU1422" s="14"/>
      <c r="MNV1422" s="14"/>
      <c r="MNW1422" s="14"/>
      <c r="MNX1422" s="14"/>
      <c r="MNY1422" s="14"/>
      <c r="MNZ1422" s="14"/>
      <c r="MOA1422" s="14"/>
      <c r="MOB1422" s="14"/>
      <c r="MOC1422" s="14"/>
      <c r="MOD1422" s="14"/>
      <c r="MOE1422" s="14"/>
      <c r="MOF1422" s="14"/>
      <c r="MOG1422" s="14"/>
      <c r="MOH1422" s="14"/>
      <c r="MOI1422" s="14"/>
      <c r="MOJ1422" s="14"/>
      <c r="MOK1422" s="14"/>
      <c r="MOL1422" s="14"/>
      <c r="MOM1422" s="14"/>
      <c r="MON1422" s="14"/>
      <c r="MOO1422" s="14"/>
      <c r="MOP1422" s="14"/>
      <c r="MOQ1422" s="14"/>
      <c r="MOR1422" s="14"/>
      <c r="MOS1422" s="14"/>
      <c r="MOT1422" s="14"/>
      <c r="MOU1422" s="14"/>
      <c r="MOV1422" s="14"/>
      <c r="MOW1422" s="14"/>
      <c r="MOX1422" s="14"/>
      <c r="MOY1422" s="14"/>
      <c r="MOZ1422" s="14"/>
      <c r="MPA1422" s="14"/>
      <c r="MPB1422" s="14"/>
      <c r="MPC1422" s="14"/>
      <c r="MPD1422" s="14"/>
      <c r="MPE1422" s="14"/>
      <c r="MPF1422" s="14"/>
      <c r="MPG1422" s="14"/>
      <c r="MPH1422" s="14"/>
      <c r="MPI1422" s="14"/>
      <c r="MPJ1422" s="14"/>
      <c r="MPK1422" s="14"/>
      <c r="MPL1422" s="14"/>
      <c r="MPM1422" s="14"/>
      <c r="MPN1422" s="14"/>
      <c r="MPO1422" s="14"/>
      <c r="MPP1422" s="14"/>
      <c r="MPQ1422" s="14"/>
      <c r="MPR1422" s="14"/>
      <c r="MPS1422" s="14"/>
      <c r="MPT1422" s="14"/>
      <c r="MPU1422" s="14"/>
      <c r="MPV1422" s="14"/>
      <c r="MPW1422" s="14"/>
      <c r="MPX1422" s="14"/>
      <c r="MPY1422" s="14"/>
      <c r="MPZ1422" s="14"/>
      <c r="MQA1422" s="14"/>
      <c r="MQB1422" s="14"/>
      <c r="MQC1422" s="14"/>
      <c r="MQD1422" s="14"/>
      <c r="MQE1422" s="14"/>
      <c r="MQF1422" s="14"/>
      <c r="MQG1422" s="14"/>
      <c r="MQH1422" s="14"/>
      <c r="MQI1422" s="14"/>
      <c r="MQJ1422" s="14"/>
      <c r="MQK1422" s="14"/>
      <c r="MQL1422" s="14"/>
      <c r="MQM1422" s="14"/>
      <c r="MQN1422" s="14"/>
      <c r="MQO1422" s="14"/>
      <c r="MQP1422" s="14"/>
      <c r="MQQ1422" s="14"/>
      <c r="MQR1422" s="14"/>
      <c r="MQS1422" s="14"/>
      <c r="MQT1422" s="14"/>
      <c r="MQU1422" s="14"/>
      <c r="MQV1422" s="14"/>
      <c r="MQW1422" s="14"/>
      <c r="MQX1422" s="14"/>
      <c r="MQY1422" s="14"/>
      <c r="MQZ1422" s="14"/>
      <c r="MRA1422" s="14"/>
      <c r="MRB1422" s="14"/>
      <c r="MRC1422" s="14"/>
      <c r="MRD1422" s="14"/>
      <c r="MRE1422" s="14"/>
      <c r="MRF1422" s="14"/>
      <c r="MRG1422" s="14"/>
      <c r="MRH1422" s="14"/>
      <c r="MRI1422" s="14"/>
      <c r="MRJ1422" s="14"/>
      <c r="MRK1422" s="14"/>
      <c r="MRL1422" s="14"/>
      <c r="MRM1422" s="14"/>
      <c r="MRN1422" s="14"/>
      <c r="MRO1422" s="14"/>
      <c r="MRP1422" s="14"/>
      <c r="MRQ1422" s="14"/>
      <c r="MRR1422" s="14"/>
      <c r="MRS1422" s="14"/>
      <c r="MRT1422" s="14"/>
      <c r="MRU1422" s="14"/>
      <c r="MRV1422" s="14"/>
      <c r="MRW1422" s="14"/>
      <c r="MRX1422" s="14"/>
      <c r="MRY1422" s="14"/>
      <c r="MRZ1422" s="14"/>
      <c r="MSA1422" s="14"/>
      <c r="MSB1422" s="14"/>
      <c r="MSC1422" s="14"/>
      <c r="MSD1422" s="14"/>
      <c r="MSE1422" s="14"/>
      <c r="MSF1422" s="14"/>
      <c r="MSG1422" s="14"/>
      <c r="MSH1422" s="14"/>
      <c r="MSI1422" s="14"/>
      <c r="MSJ1422" s="14"/>
      <c r="MSK1422" s="14"/>
      <c r="MSL1422" s="14"/>
      <c r="MSM1422" s="14"/>
      <c r="MSN1422" s="14"/>
      <c r="MSO1422" s="14"/>
      <c r="MSP1422" s="14"/>
      <c r="MSQ1422" s="14"/>
      <c r="MSR1422" s="14"/>
      <c r="MSS1422" s="14"/>
      <c r="MST1422" s="14"/>
      <c r="MSU1422" s="14"/>
      <c r="MSV1422" s="14"/>
      <c r="MSW1422" s="14"/>
      <c r="MSX1422" s="14"/>
      <c r="MSY1422" s="14"/>
      <c r="MSZ1422" s="14"/>
      <c r="MTA1422" s="14"/>
      <c r="MTB1422" s="14"/>
      <c r="MTC1422" s="14"/>
      <c r="MTD1422" s="14"/>
      <c r="MTE1422" s="14"/>
      <c r="MTF1422" s="14"/>
      <c r="MTG1422" s="14"/>
      <c r="MTH1422" s="14"/>
      <c r="MTI1422" s="14"/>
      <c r="MTJ1422" s="14"/>
      <c r="MTK1422" s="14"/>
      <c r="MTL1422" s="14"/>
      <c r="MTM1422" s="14"/>
      <c r="MTN1422" s="14"/>
      <c r="MTO1422" s="14"/>
      <c r="MTP1422" s="14"/>
      <c r="MTQ1422" s="14"/>
      <c r="MTR1422" s="14"/>
      <c r="MTS1422" s="14"/>
      <c r="MTT1422" s="14"/>
      <c r="MTU1422" s="14"/>
      <c r="MTV1422" s="14"/>
      <c r="MTW1422" s="14"/>
      <c r="MTX1422" s="14"/>
      <c r="MTY1422" s="14"/>
      <c r="MTZ1422" s="14"/>
      <c r="MUA1422" s="14"/>
      <c r="MUB1422" s="14"/>
      <c r="MUC1422" s="14"/>
      <c r="MUD1422" s="14"/>
      <c r="MUE1422" s="14"/>
      <c r="MUF1422" s="14"/>
      <c r="MUG1422" s="14"/>
      <c r="MUH1422" s="14"/>
      <c r="MUI1422" s="14"/>
      <c r="MUJ1422" s="14"/>
      <c r="MUK1422" s="14"/>
      <c r="MUL1422" s="14"/>
      <c r="MUM1422" s="14"/>
      <c r="MUN1422" s="14"/>
      <c r="MUO1422" s="14"/>
      <c r="MUP1422" s="14"/>
      <c r="MUQ1422" s="14"/>
      <c r="MUR1422" s="14"/>
      <c r="MUS1422" s="14"/>
      <c r="MUT1422" s="14"/>
      <c r="MUU1422" s="14"/>
      <c r="MUV1422" s="14"/>
      <c r="MUW1422" s="14"/>
      <c r="MUX1422" s="14"/>
      <c r="MUY1422" s="14"/>
      <c r="MUZ1422" s="14"/>
      <c r="MVA1422" s="14"/>
      <c r="MVB1422" s="14"/>
      <c r="MVC1422" s="14"/>
      <c r="MVD1422" s="14"/>
      <c r="MVE1422" s="14"/>
      <c r="MVF1422" s="14"/>
      <c r="MVG1422" s="14"/>
      <c r="MVH1422" s="14"/>
      <c r="MVI1422" s="14"/>
      <c r="MVJ1422" s="14"/>
      <c r="MVK1422" s="14"/>
      <c r="MVL1422" s="14"/>
      <c r="MVM1422" s="14"/>
      <c r="MVN1422" s="14"/>
      <c r="MVO1422" s="14"/>
      <c r="MVP1422" s="14"/>
      <c r="MVQ1422" s="14"/>
      <c r="MVR1422" s="14"/>
      <c r="MVS1422" s="14"/>
      <c r="MVT1422" s="14"/>
      <c r="MVU1422" s="14"/>
      <c r="MVV1422" s="14"/>
      <c r="MVW1422" s="14"/>
      <c r="MVX1422" s="14"/>
      <c r="MVY1422" s="14"/>
      <c r="MVZ1422" s="14"/>
      <c r="MWA1422" s="14"/>
      <c r="MWB1422" s="14"/>
      <c r="MWC1422" s="14"/>
      <c r="MWD1422" s="14"/>
      <c r="MWE1422" s="14"/>
      <c r="MWF1422" s="14"/>
      <c r="MWG1422" s="14"/>
      <c r="MWH1422" s="14"/>
      <c r="MWI1422" s="14"/>
      <c r="MWJ1422" s="14"/>
      <c r="MWK1422" s="14"/>
      <c r="MWL1422" s="14"/>
      <c r="MWM1422" s="14"/>
      <c r="MWN1422" s="14"/>
      <c r="MWO1422" s="14"/>
      <c r="MWP1422" s="14"/>
      <c r="MWQ1422" s="14"/>
      <c r="MWR1422" s="14"/>
      <c r="MWS1422" s="14"/>
      <c r="MWT1422" s="14"/>
      <c r="MWU1422" s="14"/>
      <c r="MWV1422" s="14"/>
      <c r="MWW1422" s="14"/>
      <c r="MWX1422" s="14"/>
      <c r="MWY1422" s="14"/>
      <c r="MWZ1422" s="14"/>
      <c r="MXA1422" s="14"/>
      <c r="MXB1422" s="14"/>
      <c r="MXC1422" s="14"/>
      <c r="MXD1422" s="14"/>
      <c r="MXE1422" s="14"/>
      <c r="MXF1422" s="14"/>
      <c r="MXG1422" s="14"/>
      <c r="MXH1422" s="14"/>
      <c r="MXI1422" s="14"/>
      <c r="MXJ1422" s="14"/>
      <c r="MXK1422" s="14"/>
      <c r="MXL1422" s="14"/>
      <c r="MXM1422" s="14"/>
      <c r="MXN1422" s="14"/>
      <c r="MXO1422" s="14"/>
      <c r="MXP1422" s="14"/>
      <c r="MXQ1422" s="14"/>
      <c r="MXR1422" s="14"/>
      <c r="MXS1422" s="14"/>
      <c r="MXT1422" s="14"/>
      <c r="MXU1422" s="14"/>
      <c r="MXV1422" s="14"/>
      <c r="MXW1422" s="14"/>
      <c r="MXX1422" s="14"/>
      <c r="MXY1422" s="14"/>
      <c r="MXZ1422" s="14"/>
      <c r="MYA1422" s="14"/>
      <c r="MYB1422" s="14"/>
      <c r="MYC1422" s="14"/>
      <c r="MYD1422" s="14"/>
      <c r="MYE1422" s="14"/>
      <c r="MYF1422" s="14"/>
      <c r="MYG1422" s="14"/>
      <c r="MYH1422" s="14"/>
      <c r="MYI1422" s="14"/>
      <c r="MYJ1422" s="14"/>
      <c r="MYK1422" s="14"/>
      <c r="MYL1422" s="14"/>
      <c r="MYM1422" s="14"/>
      <c r="MYN1422" s="14"/>
      <c r="MYO1422" s="14"/>
      <c r="MYP1422" s="14"/>
      <c r="MYQ1422" s="14"/>
      <c r="MYR1422" s="14"/>
      <c r="MYS1422" s="14"/>
      <c r="MYT1422" s="14"/>
      <c r="MYU1422" s="14"/>
      <c r="MYV1422" s="14"/>
      <c r="MYW1422" s="14"/>
      <c r="MYX1422" s="14"/>
      <c r="MYY1422" s="14"/>
      <c r="MYZ1422" s="14"/>
      <c r="MZA1422" s="14"/>
      <c r="MZB1422" s="14"/>
      <c r="MZC1422" s="14"/>
      <c r="MZD1422" s="14"/>
      <c r="MZE1422" s="14"/>
      <c r="MZF1422" s="14"/>
      <c r="MZG1422" s="14"/>
      <c r="MZH1422" s="14"/>
      <c r="MZI1422" s="14"/>
      <c r="MZJ1422" s="14"/>
      <c r="MZK1422" s="14"/>
      <c r="MZL1422" s="14"/>
      <c r="MZM1422" s="14"/>
      <c r="MZN1422" s="14"/>
      <c r="MZO1422" s="14"/>
      <c r="MZP1422" s="14"/>
      <c r="MZQ1422" s="14"/>
      <c r="MZR1422" s="14"/>
      <c r="MZS1422" s="14"/>
      <c r="MZT1422" s="14"/>
      <c r="MZU1422" s="14"/>
      <c r="MZV1422" s="14"/>
      <c r="MZW1422" s="14"/>
      <c r="MZX1422" s="14"/>
      <c r="MZY1422" s="14"/>
      <c r="MZZ1422" s="14"/>
      <c r="NAA1422" s="14"/>
      <c r="NAB1422" s="14"/>
      <c r="NAC1422" s="14"/>
      <c r="NAD1422" s="14"/>
      <c r="NAE1422" s="14"/>
      <c r="NAF1422" s="14"/>
      <c r="NAG1422" s="14"/>
      <c r="NAH1422" s="14"/>
      <c r="NAI1422" s="14"/>
      <c r="NAJ1422" s="14"/>
      <c r="NAK1422" s="14"/>
      <c r="NAL1422" s="14"/>
      <c r="NAM1422" s="14"/>
      <c r="NAN1422" s="14"/>
      <c r="NAO1422" s="14"/>
      <c r="NAP1422" s="14"/>
      <c r="NAQ1422" s="14"/>
      <c r="NAR1422" s="14"/>
      <c r="NAS1422" s="14"/>
      <c r="NAT1422" s="14"/>
      <c r="NAU1422" s="14"/>
      <c r="NAV1422" s="14"/>
      <c r="NAW1422" s="14"/>
      <c r="NAX1422" s="14"/>
      <c r="NAY1422" s="14"/>
      <c r="NAZ1422" s="14"/>
      <c r="NBA1422" s="14"/>
      <c r="NBB1422" s="14"/>
      <c r="NBC1422" s="14"/>
      <c r="NBD1422" s="14"/>
      <c r="NBE1422" s="14"/>
      <c r="NBF1422" s="14"/>
      <c r="NBG1422" s="14"/>
      <c r="NBH1422" s="14"/>
      <c r="NBI1422" s="14"/>
      <c r="NBJ1422" s="14"/>
      <c r="NBK1422" s="14"/>
      <c r="NBL1422" s="14"/>
      <c r="NBM1422" s="14"/>
      <c r="NBN1422" s="14"/>
      <c r="NBO1422" s="14"/>
      <c r="NBP1422" s="14"/>
      <c r="NBQ1422" s="14"/>
      <c r="NBR1422" s="14"/>
      <c r="NBS1422" s="14"/>
      <c r="NBT1422" s="14"/>
      <c r="NBU1422" s="14"/>
      <c r="NBV1422" s="14"/>
      <c r="NBW1422" s="14"/>
      <c r="NBX1422" s="14"/>
      <c r="NBY1422" s="14"/>
      <c r="NBZ1422" s="14"/>
      <c r="NCA1422" s="14"/>
      <c r="NCB1422" s="14"/>
      <c r="NCC1422" s="14"/>
      <c r="NCD1422" s="14"/>
      <c r="NCE1422" s="14"/>
      <c r="NCF1422" s="14"/>
      <c r="NCG1422" s="14"/>
      <c r="NCH1422" s="14"/>
      <c r="NCI1422" s="14"/>
      <c r="NCJ1422" s="14"/>
      <c r="NCK1422" s="14"/>
      <c r="NCL1422" s="14"/>
      <c r="NCM1422" s="14"/>
      <c r="NCN1422" s="14"/>
      <c r="NCO1422" s="14"/>
      <c r="NCP1422" s="14"/>
      <c r="NCQ1422" s="14"/>
      <c r="NCR1422" s="14"/>
      <c r="NCS1422" s="14"/>
      <c r="NCT1422" s="14"/>
      <c r="NCU1422" s="14"/>
      <c r="NCV1422" s="14"/>
      <c r="NCW1422" s="14"/>
      <c r="NCX1422" s="14"/>
      <c r="NCY1422" s="14"/>
      <c r="NCZ1422" s="14"/>
      <c r="NDA1422" s="14"/>
      <c r="NDB1422" s="14"/>
      <c r="NDC1422" s="14"/>
      <c r="NDD1422" s="14"/>
      <c r="NDE1422" s="14"/>
      <c r="NDF1422" s="14"/>
      <c r="NDG1422" s="14"/>
      <c r="NDH1422" s="14"/>
      <c r="NDI1422" s="14"/>
      <c r="NDJ1422" s="14"/>
      <c r="NDK1422" s="14"/>
      <c r="NDL1422" s="14"/>
      <c r="NDM1422" s="14"/>
      <c r="NDN1422" s="14"/>
      <c r="NDO1422" s="14"/>
      <c r="NDP1422" s="14"/>
      <c r="NDQ1422" s="14"/>
      <c r="NDR1422" s="14"/>
      <c r="NDS1422" s="14"/>
      <c r="NDT1422" s="14"/>
      <c r="NDU1422" s="14"/>
      <c r="NDV1422" s="14"/>
      <c r="NDW1422" s="14"/>
      <c r="NDX1422" s="14"/>
      <c r="NDY1422" s="14"/>
      <c r="NDZ1422" s="14"/>
      <c r="NEA1422" s="14"/>
      <c r="NEB1422" s="14"/>
      <c r="NEC1422" s="14"/>
      <c r="NED1422" s="14"/>
      <c r="NEE1422" s="14"/>
      <c r="NEF1422" s="14"/>
      <c r="NEG1422" s="14"/>
      <c r="NEH1422" s="14"/>
      <c r="NEI1422" s="14"/>
      <c r="NEJ1422" s="14"/>
      <c r="NEK1422" s="14"/>
      <c r="NEL1422" s="14"/>
      <c r="NEM1422" s="14"/>
      <c r="NEN1422" s="14"/>
      <c r="NEO1422" s="14"/>
      <c r="NEP1422" s="14"/>
      <c r="NEQ1422" s="14"/>
      <c r="NER1422" s="14"/>
      <c r="NES1422" s="14"/>
      <c r="NET1422" s="14"/>
      <c r="NEU1422" s="14"/>
      <c r="NEV1422" s="14"/>
      <c r="NEW1422" s="14"/>
      <c r="NEX1422" s="14"/>
      <c r="NEY1422" s="14"/>
      <c r="NEZ1422" s="14"/>
      <c r="NFA1422" s="14"/>
      <c r="NFB1422" s="14"/>
      <c r="NFC1422" s="14"/>
      <c r="NFD1422" s="14"/>
      <c r="NFE1422" s="14"/>
      <c r="NFF1422" s="14"/>
      <c r="NFG1422" s="14"/>
      <c r="NFH1422" s="14"/>
      <c r="NFI1422" s="14"/>
      <c r="NFJ1422" s="14"/>
      <c r="NFK1422" s="14"/>
      <c r="NFL1422" s="14"/>
      <c r="NFM1422" s="14"/>
      <c r="NFN1422" s="14"/>
      <c r="NFO1422" s="14"/>
      <c r="NFP1422" s="14"/>
      <c r="NFQ1422" s="14"/>
      <c r="NFR1422" s="14"/>
      <c r="NFS1422" s="14"/>
      <c r="NFT1422" s="14"/>
      <c r="NFU1422" s="14"/>
      <c r="NFV1422" s="14"/>
      <c r="NFW1422" s="14"/>
      <c r="NFX1422" s="14"/>
      <c r="NFY1422" s="14"/>
      <c r="NFZ1422" s="14"/>
      <c r="NGA1422" s="14"/>
      <c r="NGB1422" s="14"/>
      <c r="NGC1422" s="14"/>
      <c r="NGD1422" s="14"/>
      <c r="NGE1422" s="14"/>
      <c r="NGF1422" s="14"/>
      <c r="NGG1422" s="14"/>
      <c r="NGH1422" s="14"/>
      <c r="NGI1422" s="14"/>
      <c r="NGJ1422" s="14"/>
      <c r="NGK1422" s="14"/>
      <c r="NGL1422" s="14"/>
      <c r="NGM1422" s="14"/>
      <c r="NGN1422" s="14"/>
      <c r="NGO1422" s="14"/>
      <c r="NGP1422" s="14"/>
      <c r="NGQ1422" s="14"/>
      <c r="NGR1422" s="14"/>
      <c r="NGS1422" s="14"/>
      <c r="NGT1422" s="14"/>
      <c r="NGU1422" s="14"/>
      <c r="NGV1422" s="14"/>
      <c r="NGW1422" s="14"/>
      <c r="NGX1422" s="14"/>
      <c r="NGY1422" s="14"/>
      <c r="NGZ1422" s="14"/>
      <c r="NHA1422" s="14"/>
      <c r="NHB1422" s="14"/>
      <c r="NHC1422" s="14"/>
      <c r="NHD1422" s="14"/>
      <c r="NHE1422" s="14"/>
      <c r="NHF1422" s="14"/>
      <c r="NHG1422" s="14"/>
      <c r="NHH1422" s="14"/>
      <c r="NHI1422" s="14"/>
      <c r="NHJ1422" s="14"/>
      <c r="NHK1422" s="14"/>
      <c r="NHL1422" s="14"/>
      <c r="NHM1422" s="14"/>
      <c r="NHN1422" s="14"/>
      <c r="NHO1422" s="14"/>
      <c r="NHP1422" s="14"/>
      <c r="NHQ1422" s="14"/>
      <c r="NHR1422" s="14"/>
      <c r="NHS1422" s="14"/>
      <c r="NHT1422" s="14"/>
      <c r="NHU1422" s="14"/>
      <c r="NHV1422" s="14"/>
      <c r="NHW1422" s="14"/>
      <c r="NHX1422" s="14"/>
      <c r="NHY1422" s="14"/>
      <c r="NHZ1422" s="14"/>
      <c r="NIA1422" s="14"/>
      <c r="NIB1422" s="14"/>
      <c r="NIC1422" s="14"/>
      <c r="NID1422" s="14"/>
      <c r="NIE1422" s="14"/>
      <c r="NIF1422" s="14"/>
      <c r="NIG1422" s="14"/>
      <c r="NIH1422" s="14"/>
      <c r="NII1422" s="14"/>
      <c r="NIJ1422" s="14"/>
      <c r="NIK1422" s="14"/>
      <c r="NIL1422" s="14"/>
      <c r="NIM1422" s="14"/>
      <c r="NIN1422" s="14"/>
      <c r="NIO1422" s="14"/>
      <c r="NIP1422" s="14"/>
      <c r="NIQ1422" s="14"/>
      <c r="NIR1422" s="14"/>
      <c r="NIS1422" s="14"/>
      <c r="NIT1422" s="14"/>
      <c r="NIU1422" s="14"/>
      <c r="NIV1422" s="14"/>
      <c r="NIW1422" s="14"/>
      <c r="NIX1422" s="14"/>
      <c r="NIY1422" s="14"/>
      <c r="NIZ1422" s="14"/>
      <c r="NJA1422" s="14"/>
      <c r="NJB1422" s="14"/>
      <c r="NJC1422" s="14"/>
      <c r="NJD1422" s="14"/>
      <c r="NJE1422" s="14"/>
      <c r="NJF1422" s="14"/>
      <c r="NJG1422" s="14"/>
      <c r="NJH1422" s="14"/>
      <c r="NJI1422" s="14"/>
      <c r="NJJ1422" s="14"/>
      <c r="NJK1422" s="14"/>
      <c r="NJL1422" s="14"/>
      <c r="NJM1422" s="14"/>
      <c r="NJN1422" s="14"/>
      <c r="NJO1422" s="14"/>
      <c r="NJP1422" s="14"/>
      <c r="NJQ1422" s="14"/>
      <c r="NJR1422" s="14"/>
      <c r="NJS1422" s="14"/>
      <c r="NJT1422" s="14"/>
      <c r="NJU1422" s="14"/>
      <c r="NJV1422" s="14"/>
      <c r="NJW1422" s="14"/>
      <c r="NJX1422" s="14"/>
      <c r="NJY1422" s="14"/>
      <c r="NJZ1422" s="14"/>
      <c r="NKA1422" s="14"/>
      <c r="NKB1422" s="14"/>
      <c r="NKC1422" s="14"/>
      <c r="NKD1422" s="14"/>
      <c r="NKE1422" s="14"/>
      <c r="NKF1422" s="14"/>
      <c r="NKG1422" s="14"/>
      <c r="NKH1422" s="14"/>
      <c r="NKI1422" s="14"/>
      <c r="NKJ1422" s="14"/>
      <c r="NKK1422" s="14"/>
      <c r="NKL1422" s="14"/>
      <c r="NKM1422" s="14"/>
      <c r="NKN1422" s="14"/>
      <c r="NKO1422" s="14"/>
      <c r="NKP1422" s="14"/>
      <c r="NKQ1422" s="14"/>
      <c r="NKR1422" s="14"/>
      <c r="NKS1422" s="14"/>
      <c r="NKT1422" s="14"/>
      <c r="NKU1422" s="14"/>
      <c r="NKV1422" s="14"/>
      <c r="NKW1422" s="14"/>
      <c r="NKX1422" s="14"/>
      <c r="NKY1422" s="14"/>
      <c r="NKZ1422" s="14"/>
      <c r="NLA1422" s="14"/>
      <c r="NLB1422" s="14"/>
      <c r="NLC1422" s="14"/>
      <c r="NLD1422" s="14"/>
      <c r="NLE1422" s="14"/>
      <c r="NLF1422" s="14"/>
      <c r="NLG1422" s="14"/>
      <c r="NLH1422" s="14"/>
      <c r="NLI1422" s="14"/>
      <c r="NLJ1422" s="14"/>
      <c r="NLK1422" s="14"/>
      <c r="NLL1422" s="14"/>
      <c r="NLM1422" s="14"/>
      <c r="NLN1422" s="14"/>
      <c r="NLO1422" s="14"/>
      <c r="NLP1422" s="14"/>
      <c r="NLQ1422" s="14"/>
      <c r="NLR1422" s="14"/>
      <c r="NLS1422" s="14"/>
      <c r="NLT1422" s="14"/>
      <c r="NLU1422" s="14"/>
      <c r="NLV1422" s="14"/>
      <c r="NLW1422" s="14"/>
      <c r="NLX1422" s="14"/>
      <c r="NLY1422" s="14"/>
      <c r="NLZ1422" s="14"/>
      <c r="NMA1422" s="14"/>
      <c r="NMB1422" s="14"/>
      <c r="NMC1422" s="14"/>
      <c r="NMD1422" s="14"/>
      <c r="NME1422" s="14"/>
      <c r="NMF1422" s="14"/>
      <c r="NMG1422" s="14"/>
      <c r="NMH1422" s="14"/>
      <c r="NMI1422" s="14"/>
      <c r="NMJ1422" s="14"/>
      <c r="NMK1422" s="14"/>
      <c r="NML1422" s="14"/>
      <c r="NMM1422" s="14"/>
      <c r="NMN1422" s="14"/>
      <c r="NMO1422" s="14"/>
      <c r="NMP1422" s="14"/>
      <c r="NMQ1422" s="14"/>
      <c r="NMR1422" s="14"/>
      <c r="NMS1422" s="14"/>
      <c r="NMT1422" s="14"/>
      <c r="NMU1422" s="14"/>
      <c r="NMV1422" s="14"/>
      <c r="NMW1422" s="14"/>
      <c r="NMX1422" s="14"/>
      <c r="NMY1422" s="14"/>
      <c r="NMZ1422" s="14"/>
      <c r="NNA1422" s="14"/>
      <c r="NNB1422" s="14"/>
      <c r="NNC1422" s="14"/>
      <c r="NND1422" s="14"/>
      <c r="NNE1422" s="14"/>
      <c r="NNF1422" s="14"/>
      <c r="NNG1422" s="14"/>
      <c r="NNH1422" s="14"/>
      <c r="NNI1422" s="14"/>
      <c r="NNJ1422" s="14"/>
      <c r="NNK1422" s="14"/>
      <c r="NNL1422" s="14"/>
      <c r="NNM1422" s="14"/>
      <c r="NNN1422" s="14"/>
      <c r="NNO1422" s="14"/>
      <c r="NNP1422" s="14"/>
      <c r="NNQ1422" s="14"/>
      <c r="NNR1422" s="14"/>
      <c r="NNS1422" s="14"/>
      <c r="NNT1422" s="14"/>
      <c r="NNU1422" s="14"/>
      <c r="NNV1422" s="14"/>
      <c r="NNW1422" s="14"/>
      <c r="NNX1422" s="14"/>
      <c r="NNY1422" s="14"/>
      <c r="NNZ1422" s="14"/>
      <c r="NOA1422" s="14"/>
      <c r="NOB1422" s="14"/>
      <c r="NOC1422" s="14"/>
      <c r="NOD1422" s="14"/>
      <c r="NOE1422" s="14"/>
      <c r="NOF1422" s="14"/>
      <c r="NOG1422" s="14"/>
      <c r="NOH1422" s="14"/>
      <c r="NOI1422" s="14"/>
      <c r="NOJ1422" s="14"/>
      <c r="NOK1422" s="14"/>
      <c r="NOL1422" s="14"/>
      <c r="NOM1422" s="14"/>
      <c r="NON1422" s="14"/>
      <c r="NOO1422" s="14"/>
      <c r="NOP1422" s="14"/>
      <c r="NOQ1422" s="14"/>
      <c r="NOR1422" s="14"/>
      <c r="NOS1422" s="14"/>
      <c r="NOT1422" s="14"/>
      <c r="NOU1422" s="14"/>
      <c r="NOV1422" s="14"/>
      <c r="NOW1422" s="14"/>
      <c r="NOX1422" s="14"/>
      <c r="NOY1422" s="14"/>
      <c r="NOZ1422" s="14"/>
      <c r="NPA1422" s="14"/>
      <c r="NPB1422" s="14"/>
      <c r="NPC1422" s="14"/>
      <c r="NPD1422" s="14"/>
      <c r="NPE1422" s="14"/>
      <c r="NPF1422" s="14"/>
      <c r="NPG1422" s="14"/>
      <c r="NPH1422" s="14"/>
      <c r="NPI1422" s="14"/>
      <c r="NPJ1422" s="14"/>
      <c r="NPK1422" s="14"/>
      <c r="NPL1422" s="14"/>
      <c r="NPM1422" s="14"/>
      <c r="NPN1422" s="14"/>
      <c r="NPO1422" s="14"/>
      <c r="NPP1422" s="14"/>
      <c r="NPQ1422" s="14"/>
      <c r="NPR1422" s="14"/>
      <c r="NPS1422" s="14"/>
      <c r="NPT1422" s="14"/>
      <c r="NPU1422" s="14"/>
      <c r="NPV1422" s="14"/>
      <c r="NPW1422" s="14"/>
      <c r="NPX1422" s="14"/>
      <c r="NPY1422" s="14"/>
      <c r="NPZ1422" s="14"/>
      <c r="NQA1422" s="14"/>
      <c r="NQB1422" s="14"/>
      <c r="NQC1422" s="14"/>
      <c r="NQD1422" s="14"/>
      <c r="NQE1422" s="14"/>
      <c r="NQF1422" s="14"/>
      <c r="NQG1422" s="14"/>
      <c r="NQH1422" s="14"/>
      <c r="NQI1422" s="14"/>
      <c r="NQJ1422" s="14"/>
      <c r="NQK1422" s="14"/>
      <c r="NQL1422" s="14"/>
      <c r="NQM1422" s="14"/>
      <c r="NQN1422" s="14"/>
      <c r="NQO1422" s="14"/>
      <c r="NQP1422" s="14"/>
      <c r="NQQ1422" s="14"/>
      <c r="NQR1422" s="14"/>
      <c r="NQS1422" s="14"/>
      <c r="NQT1422" s="14"/>
      <c r="NQU1422" s="14"/>
      <c r="NQV1422" s="14"/>
      <c r="NQW1422" s="14"/>
      <c r="NQX1422" s="14"/>
      <c r="NQY1422" s="14"/>
      <c r="NQZ1422" s="14"/>
      <c r="NRA1422" s="14"/>
      <c r="NRB1422" s="14"/>
      <c r="NRC1422" s="14"/>
      <c r="NRD1422" s="14"/>
      <c r="NRE1422" s="14"/>
      <c r="NRF1422" s="14"/>
      <c r="NRG1422" s="14"/>
      <c r="NRH1422" s="14"/>
      <c r="NRI1422" s="14"/>
      <c r="NRJ1422" s="14"/>
      <c r="NRK1422" s="14"/>
      <c r="NRL1422" s="14"/>
      <c r="NRM1422" s="14"/>
      <c r="NRN1422" s="14"/>
      <c r="NRO1422" s="14"/>
      <c r="NRP1422" s="14"/>
      <c r="NRQ1422" s="14"/>
      <c r="NRR1422" s="14"/>
      <c r="NRS1422" s="14"/>
      <c r="NRT1422" s="14"/>
      <c r="NRU1422" s="14"/>
      <c r="NRV1422" s="14"/>
      <c r="NRW1422" s="14"/>
      <c r="NRX1422" s="14"/>
      <c r="NRY1422" s="14"/>
      <c r="NRZ1422" s="14"/>
      <c r="NSA1422" s="14"/>
      <c r="NSB1422" s="14"/>
      <c r="NSC1422" s="14"/>
      <c r="NSD1422" s="14"/>
      <c r="NSE1422" s="14"/>
      <c r="NSF1422" s="14"/>
      <c r="NSG1422" s="14"/>
      <c r="NSH1422" s="14"/>
      <c r="NSI1422" s="14"/>
      <c r="NSJ1422" s="14"/>
      <c r="NSK1422" s="14"/>
      <c r="NSL1422" s="14"/>
      <c r="NSM1422" s="14"/>
      <c r="NSN1422" s="14"/>
      <c r="NSO1422" s="14"/>
      <c r="NSP1422" s="14"/>
      <c r="NSQ1422" s="14"/>
      <c r="NSR1422" s="14"/>
      <c r="NSS1422" s="14"/>
      <c r="NST1422" s="14"/>
      <c r="NSU1422" s="14"/>
      <c r="NSV1422" s="14"/>
      <c r="NSW1422" s="14"/>
      <c r="NSX1422" s="14"/>
      <c r="NSY1422" s="14"/>
      <c r="NSZ1422" s="14"/>
      <c r="NTA1422" s="14"/>
      <c r="NTB1422" s="14"/>
      <c r="NTC1422" s="14"/>
      <c r="NTD1422" s="14"/>
      <c r="NTE1422" s="14"/>
      <c r="NTF1422" s="14"/>
      <c r="NTG1422" s="14"/>
      <c r="NTH1422" s="14"/>
      <c r="NTI1422" s="14"/>
      <c r="NTJ1422" s="14"/>
      <c r="NTK1422" s="14"/>
      <c r="NTL1422" s="14"/>
      <c r="NTM1422" s="14"/>
      <c r="NTN1422" s="14"/>
      <c r="NTO1422" s="14"/>
      <c r="NTP1422" s="14"/>
      <c r="NTQ1422" s="14"/>
      <c r="NTR1422" s="14"/>
      <c r="NTS1422" s="14"/>
      <c r="NTT1422" s="14"/>
      <c r="NTU1422" s="14"/>
      <c r="NTV1422" s="14"/>
      <c r="NTW1422" s="14"/>
      <c r="NTX1422" s="14"/>
      <c r="NTY1422" s="14"/>
      <c r="NTZ1422" s="14"/>
      <c r="NUA1422" s="14"/>
      <c r="NUB1422" s="14"/>
      <c r="NUC1422" s="14"/>
      <c r="NUD1422" s="14"/>
      <c r="NUE1422" s="14"/>
      <c r="NUF1422" s="14"/>
      <c r="NUG1422" s="14"/>
      <c r="NUH1422" s="14"/>
      <c r="NUI1422" s="14"/>
      <c r="NUJ1422" s="14"/>
      <c r="NUK1422" s="14"/>
      <c r="NUL1422" s="14"/>
      <c r="NUM1422" s="14"/>
      <c r="NUN1422" s="14"/>
      <c r="NUO1422" s="14"/>
      <c r="NUP1422" s="14"/>
      <c r="NUQ1422" s="14"/>
      <c r="NUR1422" s="14"/>
      <c r="NUS1422" s="14"/>
      <c r="NUT1422" s="14"/>
      <c r="NUU1422" s="14"/>
      <c r="NUV1422" s="14"/>
      <c r="NUW1422" s="14"/>
      <c r="NUX1422" s="14"/>
      <c r="NUY1422" s="14"/>
      <c r="NUZ1422" s="14"/>
      <c r="NVA1422" s="14"/>
      <c r="NVB1422" s="14"/>
      <c r="NVC1422" s="14"/>
      <c r="NVD1422" s="14"/>
      <c r="NVE1422" s="14"/>
      <c r="NVF1422" s="14"/>
      <c r="NVG1422" s="14"/>
      <c r="NVH1422" s="14"/>
      <c r="NVI1422" s="14"/>
      <c r="NVJ1422" s="14"/>
      <c r="NVK1422" s="14"/>
      <c r="NVL1422" s="14"/>
      <c r="NVM1422" s="14"/>
      <c r="NVN1422" s="14"/>
      <c r="NVO1422" s="14"/>
      <c r="NVP1422" s="14"/>
      <c r="NVQ1422" s="14"/>
      <c r="NVR1422" s="14"/>
      <c r="NVS1422" s="14"/>
      <c r="NVT1422" s="14"/>
      <c r="NVU1422" s="14"/>
      <c r="NVV1422" s="14"/>
      <c r="NVW1422" s="14"/>
      <c r="NVX1422" s="14"/>
      <c r="NVY1422" s="14"/>
      <c r="NVZ1422" s="14"/>
      <c r="NWA1422" s="14"/>
      <c r="NWB1422" s="14"/>
      <c r="NWC1422" s="14"/>
      <c r="NWD1422" s="14"/>
      <c r="NWE1422" s="14"/>
      <c r="NWF1422" s="14"/>
      <c r="NWG1422" s="14"/>
      <c r="NWH1422" s="14"/>
      <c r="NWI1422" s="14"/>
      <c r="NWJ1422" s="14"/>
      <c r="NWK1422" s="14"/>
      <c r="NWL1422" s="14"/>
      <c r="NWM1422" s="14"/>
      <c r="NWN1422" s="14"/>
      <c r="NWO1422" s="14"/>
      <c r="NWP1422" s="14"/>
      <c r="NWQ1422" s="14"/>
      <c r="NWR1422" s="14"/>
      <c r="NWS1422" s="14"/>
      <c r="NWT1422" s="14"/>
      <c r="NWU1422" s="14"/>
      <c r="NWV1422" s="14"/>
      <c r="NWW1422" s="14"/>
      <c r="NWX1422" s="14"/>
      <c r="NWY1422" s="14"/>
      <c r="NWZ1422" s="14"/>
      <c r="NXA1422" s="14"/>
      <c r="NXB1422" s="14"/>
      <c r="NXC1422" s="14"/>
      <c r="NXD1422" s="14"/>
      <c r="NXE1422" s="14"/>
      <c r="NXF1422" s="14"/>
      <c r="NXG1422" s="14"/>
      <c r="NXH1422" s="14"/>
      <c r="NXI1422" s="14"/>
      <c r="NXJ1422" s="14"/>
      <c r="NXK1422" s="14"/>
      <c r="NXL1422" s="14"/>
      <c r="NXM1422" s="14"/>
      <c r="NXN1422" s="14"/>
      <c r="NXO1422" s="14"/>
      <c r="NXP1422" s="14"/>
      <c r="NXQ1422" s="14"/>
      <c r="NXR1422" s="14"/>
      <c r="NXS1422" s="14"/>
      <c r="NXT1422" s="14"/>
      <c r="NXU1422" s="14"/>
      <c r="NXV1422" s="14"/>
      <c r="NXW1422" s="14"/>
      <c r="NXX1422" s="14"/>
      <c r="NXY1422" s="14"/>
      <c r="NXZ1422" s="14"/>
      <c r="NYA1422" s="14"/>
      <c r="NYB1422" s="14"/>
      <c r="NYC1422" s="14"/>
      <c r="NYD1422" s="14"/>
      <c r="NYE1422" s="14"/>
      <c r="NYF1422" s="14"/>
      <c r="NYG1422" s="14"/>
      <c r="NYH1422" s="14"/>
      <c r="NYI1422" s="14"/>
      <c r="NYJ1422" s="14"/>
      <c r="NYK1422" s="14"/>
      <c r="NYL1422" s="14"/>
      <c r="NYM1422" s="14"/>
      <c r="NYN1422" s="14"/>
      <c r="NYO1422" s="14"/>
      <c r="NYP1422" s="14"/>
      <c r="NYQ1422" s="14"/>
      <c r="NYR1422" s="14"/>
      <c r="NYS1422" s="14"/>
      <c r="NYT1422" s="14"/>
      <c r="NYU1422" s="14"/>
      <c r="NYV1422" s="14"/>
      <c r="NYW1422" s="14"/>
      <c r="NYX1422" s="14"/>
      <c r="NYY1422" s="14"/>
      <c r="NYZ1422" s="14"/>
      <c r="NZA1422" s="14"/>
      <c r="NZB1422" s="14"/>
      <c r="NZC1422" s="14"/>
      <c r="NZD1422" s="14"/>
      <c r="NZE1422" s="14"/>
      <c r="NZF1422" s="14"/>
      <c r="NZG1422" s="14"/>
      <c r="NZH1422" s="14"/>
      <c r="NZI1422" s="14"/>
      <c r="NZJ1422" s="14"/>
      <c r="NZK1422" s="14"/>
      <c r="NZL1422" s="14"/>
      <c r="NZM1422" s="14"/>
      <c r="NZN1422" s="14"/>
      <c r="NZO1422" s="14"/>
      <c r="NZP1422" s="14"/>
      <c r="NZQ1422" s="14"/>
      <c r="NZR1422" s="14"/>
      <c r="NZS1422" s="14"/>
      <c r="NZT1422" s="14"/>
      <c r="NZU1422" s="14"/>
      <c r="NZV1422" s="14"/>
      <c r="NZW1422" s="14"/>
      <c r="NZX1422" s="14"/>
      <c r="NZY1422" s="14"/>
      <c r="NZZ1422" s="14"/>
      <c r="OAA1422" s="14"/>
      <c r="OAB1422" s="14"/>
      <c r="OAC1422" s="14"/>
      <c r="OAD1422" s="14"/>
      <c r="OAE1422" s="14"/>
      <c r="OAF1422" s="14"/>
      <c r="OAG1422" s="14"/>
      <c r="OAH1422" s="14"/>
      <c r="OAI1422" s="14"/>
      <c r="OAJ1422" s="14"/>
      <c r="OAK1422" s="14"/>
      <c r="OAL1422" s="14"/>
      <c r="OAM1422" s="14"/>
      <c r="OAN1422" s="14"/>
      <c r="OAO1422" s="14"/>
      <c r="OAP1422" s="14"/>
      <c r="OAQ1422" s="14"/>
      <c r="OAR1422" s="14"/>
      <c r="OAS1422" s="14"/>
      <c r="OAT1422" s="14"/>
      <c r="OAU1422" s="14"/>
      <c r="OAV1422" s="14"/>
      <c r="OAW1422" s="14"/>
      <c r="OAX1422" s="14"/>
      <c r="OAY1422" s="14"/>
      <c r="OAZ1422" s="14"/>
      <c r="OBA1422" s="14"/>
      <c r="OBB1422" s="14"/>
      <c r="OBC1422" s="14"/>
      <c r="OBD1422" s="14"/>
      <c r="OBE1422" s="14"/>
      <c r="OBF1422" s="14"/>
      <c r="OBG1422" s="14"/>
      <c r="OBH1422" s="14"/>
      <c r="OBI1422" s="14"/>
      <c r="OBJ1422" s="14"/>
      <c r="OBK1422" s="14"/>
      <c r="OBL1422" s="14"/>
      <c r="OBM1422" s="14"/>
      <c r="OBN1422" s="14"/>
      <c r="OBO1422" s="14"/>
      <c r="OBP1422" s="14"/>
      <c r="OBQ1422" s="14"/>
      <c r="OBR1422" s="14"/>
      <c r="OBS1422" s="14"/>
      <c r="OBT1422" s="14"/>
      <c r="OBU1422" s="14"/>
      <c r="OBV1422" s="14"/>
      <c r="OBW1422" s="14"/>
      <c r="OBX1422" s="14"/>
      <c r="OBY1422" s="14"/>
      <c r="OBZ1422" s="14"/>
      <c r="OCA1422" s="14"/>
      <c r="OCB1422" s="14"/>
      <c r="OCC1422" s="14"/>
      <c r="OCD1422" s="14"/>
      <c r="OCE1422" s="14"/>
      <c r="OCF1422" s="14"/>
      <c r="OCG1422" s="14"/>
      <c r="OCH1422" s="14"/>
      <c r="OCI1422" s="14"/>
      <c r="OCJ1422" s="14"/>
      <c r="OCK1422" s="14"/>
      <c r="OCL1422" s="14"/>
      <c r="OCM1422" s="14"/>
      <c r="OCN1422" s="14"/>
      <c r="OCO1422" s="14"/>
      <c r="OCP1422" s="14"/>
      <c r="OCQ1422" s="14"/>
      <c r="OCR1422" s="14"/>
      <c r="OCS1422" s="14"/>
      <c r="OCT1422" s="14"/>
      <c r="OCU1422" s="14"/>
      <c r="OCV1422" s="14"/>
      <c r="OCW1422" s="14"/>
      <c r="OCX1422" s="14"/>
      <c r="OCY1422" s="14"/>
      <c r="OCZ1422" s="14"/>
      <c r="ODA1422" s="14"/>
      <c r="ODB1422" s="14"/>
      <c r="ODC1422" s="14"/>
      <c r="ODD1422" s="14"/>
      <c r="ODE1422" s="14"/>
      <c r="ODF1422" s="14"/>
      <c r="ODG1422" s="14"/>
      <c r="ODH1422" s="14"/>
      <c r="ODI1422" s="14"/>
      <c r="ODJ1422" s="14"/>
      <c r="ODK1422" s="14"/>
      <c r="ODL1422" s="14"/>
      <c r="ODM1422" s="14"/>
      <c r="ODN1422" s="14"/>
      <c r="ODO1422" s="14"/>
      <c r="ODP1422" s="14"/>
      <c r="ODQ1422" s="14"/>
      <c r="ODR1422" s="14"/>
      <c r="ODS1422" s="14"/>
      <c r="ODT1422" s="14"/>
      <c r="ODU1422" s="14"/>
      <c r="ODV1422" s="14"/>
      <c r="ODW1422" s="14"/>
      <c r="ODX1422" s="14"/>
      <c r="ODY1422" s="14"/>
      <c r="ODZ1422" s="14"/>
      <c r="OEA1422" s="14"/>
      <c r="OEB1422" s="14"/>
      <c r="OEC1422" s="14"/>
      <c r="OED1422" s="14"/>
      <c r="OEE1422" s="14"/>
      <c r="OEF1422" s="14"/>
      <c r="OEG1422" s="14"/>
      <c r="OEH1422" s="14"/>
      <c r="OEI1422" s="14"/>
      <c r="OEJ1422" s="14"/>
      <c r="OEK1422" s="14"/>
      <c r="OEL1422" s="14"/>
      <c r="OEM1422" s="14"/>
      <c r="OEN1422" s="14"/>
      <c r="OEO1422" s="14"/>
      <c r="OEP1422" s="14"/>
      <c r="OEQ1422" s="14"/>
      <c r="OER1422" s="14"/>
      <c r="OES1422" s="14"/>
      <c r="OET1422" s="14"/>
      <c r="OEU1422" s="14"/>
      <c r="OEV1422" s="14"/>
      <c r="OEW1422" s="14"/>
      <c r="OEX1422" s="14"/>
      <c r="OEY1422" s="14"/>
      <c r="OEZ1422" s="14"/>
      <c r="OFA1422" s="14"/>
      <c r="OFB1422" s="14"/>
      <c r="OFC1422" s="14"/>
      <c r="OFD1422" s="14"/>
      <c r="OFE1422" s="14"/>
      <c r="OFF1422" s="14"/>
      <c r="OFG1422" s="14"/>
      <c r="OFH1422" s="14"/>
      <c r="OFI1422" s="14"/>
      <c r="OFJ1422" s="14"/>
      <c r="OFK1422" s="14"/>
      <c r="OFL1422" s="14"/>
      <c r="OFM1422" s="14"/>
      <c r="OFN1422" s="14"/>
      <c r="OFO1422" s="14"/>
      <c r="OFP1422" s="14"/>
      <c r="OFQ1422" s="14"/>
      <c r="OFR1422" s="14"/>
      <c r="OFS1422" s="14"/>
      <c r="OFT1422" s="14"/>
      <c r="OFU1422" s="14"/>
      <c r="OFV1422" s="14"/>
      <c r="OFW1422" s="14"/>
      <c r="OFX1422" s="14"/>
      <c r="OFY1422" s="14"/>
      <c r="OFZ1422" s="14"/>
      <c r="OGA1422" s="14"/>
      <c r="OGB1422" s="14"/>
      <c r="OGC1422" s="14"/>
      <c r="OGD1422" s="14"/>
      <c r="OGE1422" s="14"/>
      <c r="OGF1422" s="14"/>
      <c r="OGG1422" s="14"/>
      <c r="OGH1422" s="14"/>
      <c r="OGI1422" s="14"/>
      <c r="OGJ1422" s="14"/>
      <c r="OGK1422" s="14"/>
      <c r="OGL1422" s="14"/>
      <c r="OGM1422" s="14"/>
      <c r="OGN1422" s="14"/>
      <c r="OGO1422" s="14"/>
      <c r="OGP1422" s="14"/>
      <c r="OGQ1422" s="14"/>
      <c r="OGR1422" s="14"/>
      <c r="OGS1422" s="14"/>
      <c r="OGT1422" s="14"/>
      <c r="OGU1422" s="14"/>
      <c r="OGV1422" s="14"/>
      <c r="OGW1422" s="14"/>
      <c r="OGX1422" s="14"/>
      <c r="OGY1422" s="14"/>
      <c r="OGZ1422" s="14"/>
      <c r="OHA1422" s="14"/>
      <c r="OHB1422" s="14"/>
      <c r="OHC1422" s="14"/>
      <c r="OHD1422" s="14"/>
      <c r="OHE1422" s="14"/>
      <c r="OHF1422" s="14"/>
      <c r="OHG1422" s="14"/>
      <c r="OHH1422" s="14"/>
      <c r="OHI1422" s="14"/>
      <c r="OHJ1422" s="14"/>
      <c r="OHK1422" s="14"/>
      <c r="OHL1422" s="14"/>
      <c r="OHM1422" s="14"/>
      <c r="OHN1422" s="14"/>
      <c r="OHO1422" s="14"/>
      <c r="OHP1422" s="14"/>
      <c r="OHQ1422" s="14"/>
      <c r="OHR1422" s="14"/>
      <c r="OHS1422" s="14"/>
      <c r="OHT1422" s="14"/>
      <c r="OHU1422" s="14"/>
      <c r="OHV1422" s="14"/>
      <c r="OHW1422" s="14"/>
      <c r="OHX1422" s="14"/>
      <c r="OHY1422" s="14"/>
      <c r="OHZ1422" s="14"/>
      <c r="OIA1422" s="14"/>
      <c r="OIB1422" s="14"/>
      <c r="OIC1422" s="14"/>
      <c r="OID1422" s="14"/>
      <c r="OIE1422" s="14"/>
      <c r="OIF1422" s="14"/>
      <c r="OIG1422" s="14"/>
      <c r="OIH1422" s="14"/>
      <c r="OII1422" s="14"/>
      <c r="OIJ1422" s="14"/>
      <c r="OIK1422" s="14"/>
      <c r="OIL1422" s="14"/>
      <c r="OIM1422" s="14"/>
      <c r="OIN1422" s="14"/>
      <c r="OIO1422" s="14"/>
      <c r="OIP1422" s="14"/>
      <c r="OIQ1422" s="14"/>
      <c r="OIR1422" s="14"/>
      <c r="OIS1422" s="14"/>
      <c r="OIT1422" s="14"/>
      <c r="OIU1422" s="14"/>
      <c r="OIV1422" s="14"/>
      <c r="OIW1422" s="14"/>
      <c r="OIX1422" s="14"/>
      <c r="OIY1422" s="14"/>
      <c r="OIZ1422" s="14"/>
      <c r="OJA1422" s="14"/>
      <c r="OJB1422" s="14"/>
      <c r="OJC1422" s="14"/>
      <c r="OJD1422" s="14"/>
      <c r="OJE1422" s="14"/>
      <c r="OJF1422" s="14"/>
      <c r="OJG1422" s="14"/>
      <c r="OJH1422" s="14"/>
      <c r="OJI1422" s="14"/>
      <c r="OJJ1422" s="14"/>
      <c r="OJK1422" s="14"/>
      <c r="OJL1422" s="14"/>
      <c r="OJM1422" s="14"/>
      <c r="OJN1422" s="14"/>
      <c r="OJO1422" s="14"/>
      <c r="OJP1422" s="14"/>
      <c r="OJQ1422" s="14"/>
      <c r="OJR1422" s="14"/>
      <c r="OJS1422" s="14"/>
      <c r="OJT1422" s="14"/>
      <c r="OJU1422" s="14"/>
      <c r="OJV1422" s="14"/>
      <c r="OJW1422" s="14"/>
      <c r="OJX1422" s="14"/>
      <c r="OJY1422" s="14"/>
      <c r="OJZ1422" s="14"/>
      <c r="OKA1422" s="14"/>
      <c r="OKB1422" s="14"/>
      <c r="OKC1422" s="14"/>
      <c r="OKD1422" s="14"/>
      <c r="OKE1422" s="14"/>
      <c r="OKF1422" s="14"/>
      <c r="OKG1422" s="14"/>
      <c r="OKH1422" s="14"/>
      <c r="OKI1422" s="14"/>
      <c r="OKJ1422" s="14"/>
      <c r="OKK1422" s="14"/>
      <c r="OKL1422" s="14"/>
      <c r="OKM1422" s="14"/>
      <c r="OKN1422" s="14"/>
      <c r="OKO1422" s="14"/>
      <c r="OKP1422" s="14"/>
      <c r="OKQ1422" s="14"/>
      <c r="OKR1422" s="14"/>
      <c r="OKS1422" s="14"/>
      <c r="OKT1422" s="14"/>
      <c r="OKU1422" s="14"/>
      <c r="OKV1422" s="14"/>
      <c r="OKW1422" s="14"/>
      <c r="OKX1422" s="14"/>
      <c r="OKY1422" s="14"/>
      <c r="OKZ1422" s="14"/>
      <c r="OLA1422" s="14"/>
      <c r="OLB1422" s="14"/>
      <c r="OLC1422" s="14"/>
      <c r="OLD1422" s="14"/>
      <c r="OLE1422" s="14"/>
      <c r="OLF1422" s="14"/>
      <c r="OLG1422" s="14"/>
      <c r="OLH1422" s="14"/>
      <c r="OLI1422" s="14"/>
      <c r="OLJ1422" s="14"/>
      <c r="OLK1422" s="14"/>
      <c r="OLL1422" s="14"/>
      <c r="OLM1422" s="14"/>
      <c r="OLN1422" s="14"/>
      <c r="OLO1422" s="14"/>
      <c r="OLP1422" s="14"/>
      <c r="OLQ1422" s="14"/>
      <c r="OLR1422" s="14"/>
      <c r="OLS1422" s="14"/>
      <c r="OLT1422" s="14"/>
      <c r="OLU1422" s="14"/>
      <c r="OLV1422" s="14"/>
      <c r="OLW1422" s="14"/>
      <c r="OLX1422" s="14"/>
      <c r="OLY1422" s="14"/>
      <c r="OLZ1422" s="14"/>
      <c r="OMA1422" s="14"/>
      <c r="OMB1422" s="14"/>
      <c r="OMC1422" s="14"/>
      <c r="OMD1422" s="14"/>
      <c r="OME1422" s="14"/>
      <c r="OMF1422" s="14"/>
      <c r="OMG1422" s="14"/>
      <c r="OMH1422" s="14"/>
      <c r="OMI1422" s="14"/>
      <c r="OMJ1422" s="14"/>
      <c r="OMK1422" s="14"/>
      <c r="OML1422" s="14"/>
      <c r="OMM1422" s="14"/>
      <c r="OMN1422" s="14"/>
      <c r="OMO1422" s="14"/>
      <c r="OMP1422" s="14"/>
      <c r="OMQ1422" s="14"/>
      <c r="OMR1422" s="14"/>
      <c r="OMS1422" s="14"/>
      <c r="OMT1422" s="14"/>
      <c r="OMU1422" s="14"/>
      <c r="OMV1422" s="14"/>
      <c r="OMW1422" s="14"/>
      <c r="OMX1422" s="14"/>
      <c r="OMY1422" s="14"/>
      <c r="OMZ1422" s="14"/>
      <c r="ONA1422" s="14"/>
      <c r="ONB1422" s="14"/>
      <c r="ONC1422" s="14"/>
      <c r="OND1422" s="14"/>
      <c r="ONE1422" s="14"/>
      <c r="ONF1422" s="14"/>
      <c r="ONG1422" s="14"/>
      <c r="ONH1422" s="14"/>
      <c r="ONI1422" s="14"/>
      <c r="ONJ1422" s="14"/>
      <c r="ONK1422" s="14"/>
      <c r="ONL1422" s="14"/>
      <c r="ONM1422" s="14"/>
      <c r="ONN1422" s="14"/>
      <c r="ONO1422" s="14"/>
      <c r="ONP1422" s="14"/>
      <c r="ONQ1422" s="14"/>
      <c r="ONR1422" s="14"/>
      <c r="ONS1422" s="14"/>
      <c r="ONT1422" s="14"/>
      <c r="ONU1422" s="14"/>
      <c r="ONV1422" s="14"/>
      <c r="ONW1422" s="14"/>
      <c r="ONX1422" s="14"/>
      <c r="ONY1422" s="14"/>
      <c r="ONZ1422" s="14"/>
      <c r="OOA1422" s="14"/>
      <c r="OOB1422" s="14"/>
      <c r="OOC1422" s="14"/>
      <c r="OOD1422" s="14"/>
      <c r="OOE1422" s="14"/>
      <c r="OOF1422" s="14"/>
      <c r="OOG1422" s="14"/>
      <c r="OOH1422" s="14"/>
      <c r="OOI1422" s="14"/>
      <c r="OOJ1422" s="14"/>
      <c r="OOK1422" s="14"/>
      <c r="OOL1422" s="14"/>
      <c r="OOM1422" s="14"/>
      <c r="OON1422" s="14"/>
      <c r="OOO1422" s="14"/>
      <c r="OOP1422" s="14"/>
      <c r="OOQ1422" s="14"/>
      <c r="OOR1422" s="14"/>
      <c r="OOS1422" s="14"/>
      <c r="OOT1422" s="14"/>
      <c r="OOU1422" s="14"/>
      <c r="OOV1422" s="14"/>
      <c r="OOW1422" s="14"/>
      <c r="OOX1422" s="14"/>
      <c r="OOY1422" s="14"/>
      <c r="OOZ1422" s="14"/>
      <c r="OPA1422" s="14"/>
      <c r="OPB1422" s="14"/>
      <c r="OPC1422" s="14"/>
      <c r="OPD1422" s="14"/>
      <c r="OPE1422" s="14"/>
      <c r="OPF1422" s="14"/>
      <c r="OPG1422" s="14"/>
      <c r="OPH1422" s="14"/>
      <c r="OPI1422" s="14"/>
      <c r="OPJ1422" s="14"/>
      <c r="OPK1422" s="14"/>
      <c r="OPL1422" s="14"/>
      <c r="OPM1422" s="14"/>
      <c r="OPN1422" s="14"/>
      <c r="OPO1422" s="14"/>
      <c r="OPP1422" s="14"/>
      <c r="OPQ1422" s="14"/>
      <c r="OPR1422" s="14"/>
      <c r="OPS1422" s="14"/>
      <c r="OPT1422" s="14"/>
      <c r="OPU1422" s="14"/>
      <c r="OPV1422" s="14"/>
      <c r="OPW1422" s="14"/>
      <c r="OPX1422" s="14"/>
      <c r="OPY1422" s="14"/>
      <c r="OPZ1422" s="14"/>
      <c r="OQA1422" s="14"/>
      <c r="OQB1422" s="14"/>
      <c r="OQC1422" s="14"/>
      <c r="OQD1422" s="14"/>
      <c r="OQE1422" s="14"/>
      <c r="OQF1422" s="14"/>
      <c r="OQG1422" s="14"/>
      <c r="OQH1422" s="14"/>
      <c r="OQI1422" s="14"/>
      <c r="OQJ1422" s="14"/>
      <c r="OQK1422" s="14"/>
      <c r="OQL1422" s="14"/>
      <c r="OQM1422" s="14"/>
      <c r="OQN1422" s="14"/>
      <c r="OQO1422" s="14"/>
      <c r="OQP1422" s="14"/>
      <c r="OQQ1422" s="14"/>
      <c r="OQR1422" s="14"/>
      <c r="OQS1422" s="14"/>
      <c r="OQT1422" s="14"/>
      <c r="OQU1422" s="14"/>
      <c r="OQV1422" s="14"/>
      <c r="OQW1422" s="14"/>
      <c r="OQX1422" s="14"/>
      <c r="OQY1422" s="14"/>
      <c r="OQZ1422" s="14"/>
      <c r="ORA1422" s="14"/>
      <c r="ORB1422" s="14"/>
      <c r="ORC1422" s="14"/>
      <c r="ORD1422" s="14"/>
      <c r="ORE1422" s="14"/>
      <c r="ORF1422" s="14"/>
      <c r="ORG1422" s="14"/>
      <c r="ORH1422" s="14"/>
      <c r="ORI1422" s="14"/>
      <c r="ORJ1422" s="14"/>
      <c r="ORK1422" s="14"/>
      <c r="ORL1422" s="14"/>
      <c r="ORM1422" s="14"/>
      <c r="ORN1422" s="14"/>
      <c r="ORO1422" s="14"/>
      <c r="ORP1422" s="14"/>
      <c r="ORQ1422" s="14"/>
      <c r="ORR1422" s="14"/>
      <c r="ORS1422" s="14"/>
      <c r="ORT1422" s="14"/>
      <c r="ORU1422" s="14"/>
      <c r="ORV1422" s="14"/>
      <c r="ORW1422" s="14"/>
      <c r="ORX1422" s="14"/>
      <c r="ORY1422" s="14"/>
      <c r="ORZ1422" s="14"/>
      <c r="OSA1422" s="14"/>
      <c r="OSB1422" s="14"/>
      <c r="OSC1422" s="14"/>
      <c r="OSD1422" s="14"/>
      <c r="OSE1422" s="14"/>
      <c r="OSF1422" s="14"/>
      <c r="OSG1422" s="14"/>
      <c r="OSH1422" s="14"/>
      <c r="OSI1422" s="14"/>
      <c r="OSJ1422" s="14"/>
      <c r="OSK1422" s="14"/>
      <c r="OSL1422" s="14"/>
      <c r="OSM1422" s="14"/>
      <c r="OSN1422" s="14"/>
      <c r="OSO1422" s="14"/>
      <c r="OSP1422" s="14"/>
      <c r="OSQ1422" s="14"/>
      <c r="OSR1422" s="14"/>
      <c r="OSS1422" s="14"/>
      <c r="OST1422" s="14"/>
      <c r="OSU1422" s="14"/>
      <c r="OSV1422" s="14"/>
      <c r="OSW1422" s="14"/>
      <c r="OSX1422" s="14"/>
      <c r="OSY1422" s="14"/>
      <c r="OSZ1422" s="14"/>
      <c r="OTA1422" s="14"/>
      <c r="OTB1422" s="14"/>
      <c r="OTC1422" s="14"/>
      <c r="OTD1422" s="14"/>
      <c r="OTE1422" s="14"/>
      <c r="OTF1422" s="14"/>
      <c r="OTG1422" s="14"/>
      <c r="OTH1422" s="14"/>
      <c r="OTI1422" s="14"/>
      <c r="OTJ1422" s="14"/>
      <c r="OTK1422" s="14"/>
      <c r="OTL1422" s="14"/>
      <c r="OTM1422" s="14"/>
      <c r="OTN1422" s="14"/>
      <c r="OTO1422" s="14"/>
      <c r="OTP1422" s="14"/>
      <c r="OTQ1422" s="14"/>
      <c r="OTR1422" s="14"/>
      <c r="OTS1422" s="14"/>
      <c r="OTT1422" s="14"/>
      <c r="OTU1422" s="14"/>
      <c r="OTV1422" s="14"/>
      <c r="OTW1422" s="14"/>
      <c r="OTX1422" s="14"/>
      <c r="OTY1422" s="14"/>
      <c r="OTZ1422" s="14"/>
      <c r="OUA1422" s="14"/>
      <c r="OUB1422" s="14"/>
      <c r="OUC1422" s="14"/>
      <c r="OUD1422" s="14"/>
      <c r="OUE1422" s="14"/>
      <c r="OUF1422" s="14"/>
      <c r="OUG1422" s="14"/>
      <c r="OUH1422" s="14"/>
      <c r="OUI1422" s="14"/>
      <c r="OUJ1422" s="14"/>
      <c r="OUK1422" s="14"/>
      <c r="OUL1422" s="14"/>
      <c r="OUM1422" s="14"/>
      <c r="OUN1422" s="14"/>
      <c r="OUO1422" s="14"/>
      <c r="OUP1422" s="14"/>
      <c r="OUQ1422" s="14"/>
      <c r="OUR1422" s="14"/>
      <c r="OUS1422" s="14"/>
      <c r="OUT1422" s="14"/>
      <c r="OUU1422" s="14"/>
      <c r="OUV1422" s="14"/>
      <c r="OUW1422" s="14"/>
      <c r="OUX1422" s="14"/>
      <c r="OUY1422" s="14"/>
      <c r="OUZ1422" s="14"/>
      <c r="OVA1422" s="14"/>
      <c r="OVB1422" s="14"/>
      <c r="OVC1422" s="14"/>
      <c r="OVD1422" s="14"/>
      <c r="OVE1422" s="14"/>
      <c r="OVF1422" s="14"/>
      <c r="OVG1422" s="14"/>
      <c r="OVH1422" s="14"/>
      <c r="OVI1422" s="14"/>
      <c r="OVJ1422" s="14"/>
      <c r="OVK1422" s="14"/>
      <c r="OVL1422" s="14"/>
      <c r="OVM1422" s="14"/>
      <c r="OVN1422" s="14"/>
      <c r="OVO1422" s="14"/>
      <c r="OVP1422" s="14"/>
      <c r="OVQ1422" s="14"/>
      <c r="OVR1422" s="14"/>
      <c r="OVS1422" s="14"/>
      <c r="OVT1422" s="14"/>
      <c r="OVU1422" s="14"/>
      <c r="OVV1422" s="14"/>
      <c r="OVW1422" s="14"/>
      <c r="OVX1422" s="14"/>
      <c r="OVY1422" s="14"/>
      <c r="OVZ1422" s="14"/>
      <c r="OWA1422" s="14"/>
      <c r="OWB1422" s="14"/>
      <c r="OWC1422" s="14"/>
      <c r="OWD1422" s="14"/>
      <c r="OWE1422" s="14"/>
      <c r="OWF1422" s="14"/>
      <c r="OWG1422" s="14"/>
      <c r="OWH1422" s="14"/>
      <c r="OWI1422" s="14"/>
      <c r="OWJ1422" s="14"/>
      <c r="OWK1422" s="14"/>
      <c r="OWL1422" s="14"/>
      <c r="OWM1422" s="14"/>
      <c r="OWN1422" s="14"/>
      <c r="OWO1422" s="14"/>
      <c r="OWP1422" s="14"/>
      <c r="OWQ1422" s="14"/>
      <c r="OWR1422" s="14"/>
      <c r="OWS1422" s="14"/>
      <c r="OWT1422" s="14"/>
      <c r="OWU1422" s="14"/>
      <c r="OWV1422" s="14"/>
      <c r="OWW1422" s="14"/>
      <c r="OWX1422" s="14"/>
      <c r="OWY1422" s="14"/>
      <c r="OWZ1422" s="14"/>
      <c r="OXA1422" s="14"/>
      <c r="OXB1422" s="14"/>
      <c r="OXC1422" s="14"/>
      <c r="OXD1422" s="14"/>
      <c r="OXE1422" s="14"/>
      <c r="OXF1422" s="14"/>
      <c r="OXG1422" s="14"/>
      <c r="OXH1422" s="14"/>
      <c r="OXI1422" s="14"/>
      <c r="OXJ1422" s="14"/>
      <c r="OXK1422" s="14"/>
      <c r="OXL1422" s="14"/>
      <c r="OXM1422" s="14"/>
      <c r="OXN1422" s="14"/>
      <c r="OXO1422" s="14"/>
      <c r="OXP1422" s="14"/>
      <c r="OXQ1422" s="14"/>
      <c r="OXR1422" s="14"/>
      <c r="OXS1422" s="14"/>
      <c r="OXT1422" s="14"/>
      <c r="OXU1422" s="14"/>
      <c r="OXV1422" s="14"/>
      <c r="OXW1422" s="14"/>
      <c r="OXX1422" s="14"/>
      <c r="OXY1422" s="14"/>
      <c r="OXZ1422" s="14"/>
      <c r="OYA1422" s="14"/>
      <c r="OYB1422" s="14"/>
      <c r="OYC1422" s="14"/>
      <c r="OYD1422" s="14"/>
      <c r="OYE1422" s="14"/>
      <c r="OYF1422" s="14"/>
      <c r="OYG1422" s="14"/>
      <c r="OYH1422" s="14"/>
      <c r="OYI1422" s="14"/>
      <c r="OYJ1422" s="14"/>
      <c r="OYK1422" s="14"/>
      <c r="OYL1422" s="14"/>
      <c r="OYM1422" s="14"/>
      <c r="OYN1422" s="14"/>
      <c r="OYO1422" s="14"/>
      <c r="OYP1422" s="14"/>
      <c r="OYQ1422" s="14"/>
      <c r="OYR1422" s="14"/>
      <c r="OYS1422" s="14"/>
      <c r="OYT1422" s="14"/>
      <c r="OYU1422" s="14"/>
      <c r="OYV1422" s="14"/>
      <c r="OYW1422" s="14"/>
      <c r="OYX1422" s="14"/>
      <c r="OYY1422" s="14"/>
      <c r="OYZ1422" s="14"/>
      <c r="OZA1422" s="14"/>
      <c r="OZB1422" s="14"/>
      <c r="OZC1422" s="14"/>
      <c r="OZD1422" s="14"/>
      <c r="OZE1422" s="14"/>
      <c r="OZF1422" s="14"/>
      <c r="OZG1422" s="14"/>
      <c r="OZH1422" s="14"/>
      <c r="OZI1422" s="14"/>
      <c r="OZJ1422" s="14"/>
      <c r="OZK1422" s="14"/>
      <c r="OZL1422" s="14"/>
      <c r="OZM1422" s="14"/>
      <c r="OZN1422" s="14"/>
      <c r="OZO1422" s="14"/>
      <c r="OZP1422" s="14"/>
      <c r="OZQ1422" s="14"/>
      <c r="OZR1422" s="14"/>
      <c r="OZS1422" s="14"/>
      <c r="OZT1422" s="14"/>
      <c r="OZU1422" s="14"/>
      <c r="OZV1422" s="14"/>
      <c r="OZW1422" s="14"/>
      <c r="OZX1422" s="14"/>
      <c r="OZY1422" s="14"/>
      <c r="OZZ1422" s="14"/>
      <c r="PAA1422" s="14"/>
      <c r="PAB1422" s="14"/>
      <c r="PAC1422" s="14"/>
      <c r="PAD1422" s="14"/>
      <c r="PAE1422" s="14"/>
      <c r="PAF1422" s="14"/>
      <c r="PAG1422" s="14"/>
      <c r="PAH1422" s="14"/>
      <c r="PAI1422" s="14"/>
      <c r="PAJ1422" s="14"/>
      <c r="PAK1422" s="14"/>
      <c r="PAL1422" s="14"/>
      <c r="PAM1422" s="14"/>
      <c r="PAN1422" s="14"/>
      <c r="PAO1422" s="14"/>
      <c r="PAP1422" s="14"/>
      <c r="PAQ1422" s="14"/>
      <c r="PAR1422" s="14"/>
      <c r="PAS1422" s="14"/>
      <c r="PAT1422" s="14"/>
      <c r="PAU1422" s="14"/>
      <c r="PAV1422" s="14"/>
      <c r="PAW1422" s="14"/>
      <c r="PAX1422" s="14"/>
      <c r="PAY1422" s="14"/>
      <c r="PAZ1422" s="14"/>
      <c r="PBA1422" s="14"/>
      <c r="PBB1422" s="14"/>
      <c r="PBC1422" s="14"/>
      <c r="PBD1422" s="14"/>
      <c r="PBE1422" s="14"/>
      <c r="PBF1422" s="14"/>
      <c r="PBG1422" s="14"/>
      <c r="PBH1422" s="14"/>
      <c r="PBI1422" s="14"/>
      <c r="PBJ1422" s="14"/>
      <c r="PBK1422" s="14"/>
      <c r="PBL1422" s="14"/>
      <c r="PBM1422" s="14"/>
      <c r="PBN1422" s="14"/>
      <c r="PBO1422" s="14"/>
      <c r="PBP1422" s="14"/>
      <c r="PBQ1422" s="14"/>
      <c r="PBR1422" s="14"/>
      <c r="PBS1422" s="14"/>
      <c r="PBT1422" s="14"/>
      <c r="PBU1422" s="14"/>
      <c r="PBV1422" s="14"/>
      <c r="PBW1422" s="14"/>
      <c r="PBX1422" s="14"/>
      <c r="PBY1422" s="14"/>
      <c r="PBZ1422" s="14"/>
      <c r="PCA1422" s="14"/>
      <c r="PCB1422" s="14"/>
      <c r="PCC1422" s="14"/>
      <c r="PCD1422" s="14"/>
      <c r="PCE1422" s="14"/>
      <c r="PCF1422" s="14"/>
      <c r="PCG1422" s="14"/>
      <c r="PCH1422" s="14"/>
      <c r="PCI1422" s="14"/>
      <c r="PCJ1422" s="14"/>
      <c r="PCK1422" s="14"/>
      <c r="PCL1422" s="14"/>
      <c r="PCM1422" s="14"/>
      <c r="PCN1422" s="14"/>
      <c r="PCO1422" s="14"/>
      <c r="PCP1422" s="14"/>
      <c r="PCQ1422" s="14"/>
      <c r="PCR1422" s="14"/>
      <c r="PCS1422" s="14"/>
      <c r="PCT1422" s="14"/>
      <c r="PCU1422" s="14"/>
      <c r="PCV1422" s="14"/>
      <c r="PCW1422" s="14"/>
      <c r="PCX1422" s="14"/>
      <c r="PCY1422" s="14"/>
      <c r="PCZ1422" s="14"/>
      <c r="PDA1422" s="14"/>
      <c r="PDB1422" s="14"/>
      <c r="PDC1422" s="14"/>
      <c r="PDD1422" s="14"/>
      <c r="PDE1422" s="14"/>
      <c r="PDF1422" s="14"/>
      <c r="PDG1422" s="14"/>
      <c r="PDH1422" s="14"/>
      <c r="PDI1422" s="14"/>
      <c r="PDJ1422" s="14"/>
      <c r="PDK1422" s="14"/>
      <c r="PDL1422" s="14"/>
      <c r="PDM1422" s="14"/>
      <c r="PDN1422" s="14"/>
      <c r="PDO1422" s="14"/>
      <c r="PDP1422" s="14"/>
      <c r="PDQ1422" s="14"/>
      <c r="PDR1422" s="14"/>
      <c r="PDS1422" s="14"/>
      <c r="PDT1422" s="14"/>
      <c r="PDU1422" s="14"/>
      <c r="PDV1422" s="14"/>
      <c r="PDW1422" s="14"/>
      <c r="PDX1422" s="14"/>
      <c r="PDY1422" s="14"/>
      <c r="PDZ1422" s="14"/>
      <c r="PEA1422" s="14"/>
      <c r="PEB1422" s="14"/>
      <c r="PEC1422" s="14"/>
      <c r="PED1422" s="14"/>
      <c r="PEE1422" s="14"/>
      <c r="PEF1422" s="14"/>
      <c r="PEG1422" s="14"/>
      <c r="PEH1422" s="14"/>
      <c r="PEI1422" s="14"/>
      <c r="PEJ1422" s="14"/>
      <c r="PEK1422" s="14"/>
      <c r="PEL1422" s="14"/>
      <c r="PEM1422" s="14"/>
      <c r="PEN1422" s="14"/>
      <c r="PEO1422" s="14"/>
      <c r="PEP1422" s="14"/>
      <c r="PEQ1422" s="14"/>
      <c r="PER1422" s="14"/>
      <c r="PES1422" s="14"/>
      <c r="PET1422" s="14"/>
      <c r="PEU1422" s="14"/>
      <c r="PEV1422" s="14"/>
      <c r="PEW1422" s="14"/>
      <c r="PEX1422" s="14"/>
      <c r="PEY1422" s="14"/>
      <c r="PEZ1422" s="14"/>
      <c r="PFA1422" s="14"/>
      <c r="PFB1422" s="14"/>
      <c r="PFC1422" s="14"/>
      <c r="PFD1422" s="14"/>
      <c r="PFE1422" s="14"/>
      <c r="PFF1422" s="14"/>
      <c r="PFG1422" s="14"/>
      <c r="PFH1422" s="14"/>
      <c r="PFI1422" s="14"/>
      <c r="PFJ1422" s="14"/>
      <c r="PFK1422" s="14"/>
      <c r="PFL1422" s="14"/>
      <c r="PFM1422" s="14"/>
      <c r="PFN1422" s="14"/>
      <c r="PFO1422" s="14"/>
      <c r="PFP1422" s="14"/>
      <c r="PFQ1422" s="14"/>
      <c r="PFR1422" s="14"/>
      <c r="PFS1422" s="14"/>
      <c r="PFT1422" s="14"/>
      <c r="PFU1422" s="14"/>
      <c r="PFV1422" s="14"/>
      <c r="PFW1422" s="14"/>
      <c r="PFX1422" s="14"/>
      <c r="PFY1422" s="14"/>
      <c r="PFZ1422" s="14"/>
      <c r="PGA1422" s="14"/>
      <c r="PGB1422" s="14"/>
      <c r="PGC1422" s="14"/>
      <c r="PGD1422" s="14"/>
      <c r="PGE1422" s="14"/>
      <c r="PGF1422" s="14"/>
      <c r="PGG1422" s="14"/>
      <c r="PGH1422" s="14"/>
      <c r="PGI1422" s="14"/>
      <c r="PGJ1422" s="14"/>
      <c r="PGK1422" s="14"/>
      <c r="PGL1422" s="14"/>
      <c r="PGM1422" s="14"/>
      <c r="PGN1422" s="14"/>
      <c r="PGO1422" s="14"/>
      <c r="PGP1422" s="14"/>
      <c r="PGQ1422" s="14"/>
      <c r="PGR1422" s="14"/>
      <c r="PGS1422" s="14"/>
      <c r="PGT1422" s="14"/>
      <c r="PGU1422" s="14"/>
      <c r="PGV1422" s="14"/>
      <c r="PGW1422" s="14"/>
      <c r="PGX1422" s="14"/>
      <c r="PGY1422" s="14"/>
      <c r="PGZ1422" s="14"/>
      <c r="PHA1422" s="14"/>
      <c r="PHB1422" s="14"/>
      <c r="PHC1422" s="14"/>
      <c r="PHD1422" s="14"/>
      <c r="PHE1422" s="14"/>
      <c r="PHF1422" s="14"/>
      <c r="PHG1422" s="14"/>
      <c r="PHH1422" s="14"/>
      <c r="PHI1422" s="14"/>
      <c r="PHJ1422" s="14"/>
      <c r="PHK1422" s="14"/>
      <c r="PHL1422" s="14"/>
      <c r="PHM1422" s="14"/>
      <c r="PHN1422" s="14"/>
      <c r="PHO1422" s="14"/>
      <c r="PHP1422" s="14"/>
      <c r="PHQ1422" s="14"/>
      <c r="PHR1422" s="14"/>
      <c r="PHS1422" s="14"/>
      <c r="PHT1422" s="14"/>
      <c r="PHU1422" s="14"/>
      <c r="PHV1422" s="14"/>
      <c r="PHW1422" s="14"/>
      <c r="PHX1422" s="14"/>
      <c r="PHY1422" s="14"/>
      <c r="PHZ1422" s="14"/>
      <c r="PIA1422" s="14"/>
      <c r="PIB1422" s="14"/>
      <c r="PIC1422" s="14"/>
      <c r="PID1422" s="14"/>
      <c r="PIE1422" s="14"/>
      <c r="PIF1422" s="14"/>
      <c r="PIG1422" s="14"/>
      <c r="PIH1422" s="14"/>
      <c r="PII1422" s="14"/>
      <c r="PIJ1422" s="14"/>
      <c r="PIK1422" s="14"/>
      <c r="PIL1422" s="14"/>
      <c r="PIM1422" s="14"/>
      <c r="PIN1422" s="14"/>
      <c r="PIO1422" s="14"/>
      <c r="PIP1422" s="14"/>
      <c r="PIQ1422" s="14"/>
      <c r="PIR1422" s="14"/>
      <c r="PIS1422" s="14"/>
      <c r="PIT1422" s="14"/>
      <c r="PIU1422" s="14"/>
      <c r="PIV1422" s="14"/>
      <c r="PIW1422" s="14"/>
      <c r="PIX1422" s="14"/>
      <c r="PIY1422" s="14"/>
      <c r="PIZ1422" s="14"/>
      <c r="PJA1422" s="14"/>
      <c r="PJB1422" s="14"/>
      <c r="PJC1422" s="14"/>
      <c r="PJD1422" s="14"/>
      <c r="PJE1422" s="14"/>
      <c r="PJF1422" s="14"/>
      <c r="PJG1422" s="14"/>
      <c r="PJH1422" s="14"/>
      <c r="PJI1422" s="14"/>
      <c r="PJJ1422" s="14"/>
      <c r="PJK1422" s="14"/>
      <c r="PJL1422" s="14"/>
      <c r="PJM1422" s="14"/>
      <c r="PJN1422" s="14"/>
      <c r="PJO1422" s="14"/>
      <c r="PJP1422" s="14"/>
      <c r="PJQ1422" s="14"/>
      <c r="PJR1422" s="14"/>
      <c r="PJS1422" s="14"/>
      <c r="PJT1422" s="14"/>
      <c r="PJU1422" s="14"/>
      <c r="PJV1422" s="14"/>
      <c r="PJW1422" s="14"/>
      <c r="PJX1422" s="14"/>
      <c r="PJY1422" s="14"/>
      <c r="PJZ1422" s="14"/>
      <c r="PKA1422" s="14"/>
      <c r="PKB1422" s="14"/>
      <c r="PKC1422" s="14"/>
      <c r="PKD1422" s="14"/>
      <c r="PKE1422" s="14"/>
      <c r="PKF1422" s="14"/>
      <c r="PKG1422" s="14"/>
      <c r="PKH1422" s="14"/>
      <c r="PKI1422" s="14"/>
      <c r="PKJ1422" s="14"/>
      <c r="PKK1422" s="14"/>
      <c r="PKL1422" s="14"/>
      <c r="PKM1422" s="14"/>
      <c r="PKN1422" s="14"/>
      <c r="PKO1422" s="14"/>
      <c r="PKP1422" s="14"/>
      <c r="PKQ1422" s="14"/>
      <c r="PKR1422" s="14"/>
      <c r="PKS1422" s="14"/>
      <c r="PKT1422" s="14"/>
      <c r="PKU1422" s="14"/>
      <c r="PKV1422" s="14"/>
      <c r="PKW1422" s="14"/>
      <c r="PKX1422" s="14"/>
      <c r="PKY1422" s="14"/>
      <c r="PKZ1422" s="14"/>
      <c r="PLA1422" s="14"/>
      <c r="PLB1422" s="14"/>
      <c r="PLC1422" s="14"/>
      <c r="PLD1422" s="14"/>
      <c r="PLE1422" s="14"/>
      <c r="PLF1422" s="14"/>
      <c r="PLG1422" s="14"/>
      <c r="PLH1422" s="14"/>
      <c r="PLI1422" s="14"/>
      <c r="PLJ1422" s="14"/>
      <c r="PLK1422" s="14"/>
      <c r="PLL1422" s="14"/>
      <c r="PLM1422" s="14"/>
      <c r="PLN1422" s="14"/>
      <c r="PLO1422" s="14"/>
      <c r="PLP1422" s="14"/>
      <c r="PLQ1422" s="14"/>
      <c r="PLR1422" s="14"/>
      <c r="PLS1422" s="14"/>
      <c r="PLT1422" s="14"/>
      <c r="PLU1422" s="14"/>
      <c r="PLV1422" s="14"/>
      <c r="PLW1422" s="14"/>
      <c r="PLX1422" s="14"/>
      <c r="PLY1422" s="14"/>
      <c r="PLZ1422" s="14"/>
      <c r="PMA1422" s="14"/>
      <c r="PMB1422" s="14"/>
      <c r="PMC1422" s="14"/>
      <c r="PMD1422" s="14"/>
      <c r="PME1422" s="14"/>
      <c r="PMF1422" s="14"/>
      <c r="PMG1422" s="14"/>
      <c r="PMH1422" s="14"/>
      <c r="PMI1422" s="14"/>
      <c r="PMJ1422" s="14"/>
      <c r="PMK1422" s="14"/>
      <c r="PML1422" s="14"/>
      <c r="PMM1422" s="14"/>
      <c r="PMN1422" s="14"/>
      <c r="PMO1422" s="14"/>
      <c r="PMP1422" s="14"/>
      <c r="PMQ1422" s="14"/>
      <c r="PMR1422" s="14"/>
      <c r="PMS1422" s="14"/>
      <c r="PMT1422" s="14"/>
      <c r="PMU1422" s="14"/>
      <c r="PMV1422" s="14"/>
      <c r="PMW1422" s="14"/>
      <c r="PMX1422" s="14"/>
      <c r="PMY1422" s="14"/>
      <c r="PMZ1422" s="14"/>
      <c r="PNA1422" s="14"/>
      <c r="PNB1422" s="14"/>
      <c r="PNC1422" s="14"/>
      <c r="PND1422" s="14"/>
      <c r="PNE1422" s="14"/>
      <c r="PNF1422" s="14"/>
      <c r="PNG1422" s="14"/>
      <c r="PNH1422" s="14"/>
      <c r="PNI1422" s="14"/>
      <c r="PNJ1422" s="14"/>
      <c r="PNK1422" s="14"/>
      <c r="PNL1422" s="14"/>
      <c r="PNM1422" s="14"/>
      <c r="PNN1422" s="14"/>
      <c r="PNO1422" s="14"/>
      <c r="PNP1422" s="14"/>
      <c r="PNQ1422" s="14"/>
      <c r="PNR1422" s="14"/>
      <c r="PNS1422" s="14"/>
      <c r="PNT1422" s="14"/>
      <c r="PNU1422" s="14"/>
      <c r="PNV1422" s="14"/>
      <c r="PNW1422" s="14"/>
      <c r="PNX1422" s="14"/>
      <c r="PNY1422" s="14"/>
      <c r="PNZ1422" s="14"/>
      <c r="POA1422" s="14"/>
      <c r="POB1422" s="14"/>
      <c r="POC1422" s="14"/>
      <c r="POD1422" s="14"/>
      <c r="POE1422" s="14"/>
      <c r="POF1422" s="14"/>
      <c r="POG1422" s="14"/>
      <c r="POH1422" s="14"/>
      <c r="POI1422" s="14"/>
      <c r="POJ1422" s="14"/>
      <c r="POK1422" s="14"/>
      <c r="POL1422" s="14"/>
      <c r="POM1422" s="14"/>
      <c r="PON1422" s="14"/>
      <c r="POO1422" s="14"/>
      <c r="POP1422" s="14"/>
      <c r="POQ1422" s="14"/>
      <c r="POR1422" s="14"/>
      <c r="POS1422" s="14"/>
      <c r="POT1422" s="14"/>
      <c r="POU1422" s="14"/>
      <c r="POV1422" s="14"/>
      <c r="POW1422" s="14"/>
      <c r="POX1422" s="14"/>
      <c r="POY1422" s="14"/>
      <c r="POZ1422" s="14"/>
      <c r="PPA1422" s="14"/>
      <c r="PPB1422" s="14"/>
      <c r="PPC1422" s="14"/>
      <c r="PPD1422" s="14"/>
      <c r="PPE1422" s="14"/>
      <c r="PPF1422" s="14"/>
      <c r="PPG1422" s="14"/>
      <c r="PPH1422" s="14"/>
      <c r="PPI1422" s="14"/>
      <c r="PPJ1422" s="14"/>
      <c r="PPK1422" s="14"/>
      <c r="PPL1422" s="14"/>
      <c r="PPM1422" s="14"/>
      <c r="PPN1422" s="14"/>
      <c r="PPO1422" s="14"/>
      <c r="PPP1422" s="14"/>
      <c r="PPQ1422" s="14"/>
      <c r="PPR1422" s="14"/>
      <c r="PPS1422" s="14"/>
      <c r="PPT1422" s="14"/>
      <c r="PPU1422" s="14"/>
      <c r="PPV1422" s="14"/>
      <c r="PPW1422" s="14"/>
      <c r="PPX1422" s="14"/>
      <c r="PPY1422" s="14"/>
      <c r="PPZ1422" s="14"/>
      <c r="PQA1422" s="14"/>
      <c r="PQB1422" s="14"/>
      <c r="PQC1422" s="14"/>
      <c r="PQD1422" s="14"/>
      <c r="PQE1422" s="14"/>
      <c r="PQF1422" s="14"/>
      <c r="PQG1422" s="14"/>
      <c r="PQH1422" s="14"/>
      <c r="PQI1422" s="14"/>
      <c r="PQJ1422" s="14"/>
      <c r="PQK1422" s="14"/>
      <c r="PQL1422" s="14"/>
      <c r="PQM1422" s="14"/>
      <c r="PQN1422" s="14"/>
      <c r="PQO1422" s="14"/>
      <c r="PQP1422" s="14"/>
      <c r="PQQ1422" s="14"/>
      <c r="PQR1422" s="14"/>
      <c r="PQS1422" s="14"/>
      <c r="PQT1422" s="14"/>
      <c r="PQU1422" s="14"/>
      <c r="PQV1422" s="14"/>
      <c r="PQW1422" s="14"/>
      <c r="PQX1422" s="14"/>
      <c r="PQY1422" s="14"/>
      <c r="PQZ1422" s="14"/>
      <c r="PRA1422" s="14"/>
      <c r="PRB1422" s="14"/>
      <c r="PRC1422" s="14"/>
      <c r="PRD1422" s="14"/>
      <c r="PRE1422" s="14"/>
      <c r="PRF1422" s="14"/>
      <c r="PRG1422" s="14"/>
      <c r="PRH1422" s="14"/>
      <c r="PRI1422" s="14"/>
      <c r="PRJ1422" s="14"/>
      <c r="PRK1422" s="14"/>
      <c r="PRL1422" s="14"/>
      <c r="PRM1422" s="14"/>
      <c r="PRN1422" s="14"/>
      <c r="PRO1422" s="14"/>
      <c r="PRP1422" s="14"/>
      <c r="PRQ1422" s="14"/>
      <c r="PRR1422" s="14"/>
      <c r="PRS1422" s="14"/>
      <c r="PRT1422" s="14"/>
      <c r="PRU1422" s="14"/>
      <c r="PRV1422" s="14"/>
      <c r="PRW1422" s="14"/>
      <c r="PRX1422" s="14"/>
      <c r="PRY1422" s="14"/>
      <c r="PRZ1422" s="14"/>
      <c r="PSA1422" s="14"/>
      <c r="PSB1422" s="14"/>
      <c r="PSC1422" s="14"/>
      <c r="PSD1422" s="14"/>
      <c r="PSE1422" s="14"/>
      <c r="PSF1422" s="14"/>
      <c r="PSG1422" s="14"/>
      <c r="PSH1422" s="14"/>
      <c r="PSI1422" s="14"/>
      <c r="PSJ1422" s="14"/>
      <c r="PSK1422" s="14"/>
      <c r="PSL1422" s="14"/>
      <c r="PSM1422" s="14"/>
      <c r="PSN1422" s="14"/>
      <c r="PSO1422" s="14"/>
      <c r="PSP1422" s="14"/>
      <c r="PSQ1422" s="14"/>
      <c r="PSR1422" s="14"/>
      <c r="PSS1422" s="14"/>
      <c r="PST1422" s="14"/>
      <c r="PSU1422" s="14"/>
      <c r="PSV1422" s="14"/>
      <c r="PSW1422" s="14"/>
      <c r="PSX1422" s="14"/>
      <c r="PSY1422" s="14"/>
      <c r="PSZ1422" s="14"/>
      <c r="PTA1422" s="14"/>
      <c r="PTB1422" s="14"/>
      <c r="PTC1422" s="14"/>
      <c r="PTD1422" s="14"/>
      <c r="PTE1422" s="14"/>
      <c r="PTF1422" s="14"/>
      <c r="PTG1422" s="14"/>
      <c r="PTH1422" s="14"/>
      <c r="PTI1422" s="14"/>
      <c r="PTJ1422" s="14"/>
      <c r="PTK1422" s="14"/>
      <c r="PTL1422" s="14"/>
      <c r="PTM1422" s="14"/>
      <c r="PTN1422" s="14"/>
      <c r="PTO1422" s="14"/>
      <c r="PTP1422" s="14"/>
      <c r="PTQ1422" s="14"/>
      <c r="PTR1422" s="14"/>
      <c r="PTS1422" s="14"/>
      <c r="PTT1422" s="14"/>
      <c r="PTU1422" s="14"/>
      <c r="PTV1422" s="14"/>
      <c r="PTW1422" s="14"/>
      <c r="PTX1422" s="14"/>
      <c r="PTY1422" s="14"/>
      <c r="PTZ1422" s="14"/>
      <c r="PUA1422" s="14"/>
      <c r="PUB1422" s="14"/>
      <c r="PUC1422" s="14"/>
      <c r="PUD1422" s="14"/>
      <c r="PUE1422" s="14"/>
      <c r="PUF1422" s="14"/>
      <c r="PUG1422" s="14"/>
      <c r="PUH1422" s="14"/>
      <c r="PUI1422" s="14"/>
      <c r="PUJ1422" s="14"/>
      <c r="PUK1422" s="14"/>
      <c r="PUL1422" s="14"/>
      <c r="PUM1422" s="14"/>
      <c r="PUN1422" s="14"/>
      <c r="PUO1422" s="14"/>
      <c r="PUP1422" s="14"/>
      <c r="PUQ1422" s="14"/>
      <c r="PUR1422" s="14"/>
      <c r="PUS1422" s="14"/>
      <c r="PUT1422" s="14"/>
      <c r="PUU1422" s="14"/>
      <c r="PUV1422" s="14"/>
      <c r="PUW1422" s="14"/>
      <c r="PUX1422" s="14"/>
      <c r="PUY1422" s="14"/>
      <c r="PUZ1422" s="14"/>
      <c r="PVA1422" s="14"/>
      <c r="PVB1422" s="14"/>
      <c r="PVC1422" s="14"/>
      <c r="PVD1422" s="14"/>
      <c r="PVE1422" s="14"/>
      <c r="PVF1422" s="14"/>
      <c r="PVG1422" s="14"/>
      <c r="PVH1422" s="14"/>
      <c r="PVI1422" s="14"/>
      <c r="PVJ1422" s="14"/>
      <c r="PVK1422" s="14"/>
      <c r="PVL1422" s="14"/>
      <c r="PVM1422" s="14"/>
      <c r="PVN1422" s="14"/>
      <c r="PVO1422" s="14"/>
      <c r="PVP1422" s="14"/>
      <c r="PVQ1422" s="14"/>
      <c r="PVR1422" s="14"/>
      <c r="PVS1422" s="14"/>
      <c r="PVT1422" s="14"/>
      <c r="PVU1422" s="14"/>
      <c r="PVV1422" s="14"/>
      <c r="PVW1422" s="14"/>
      <c r="PVX1422" s="14"/>
      <c r="PVY1422" s="14"/>
      <c r="PVZ1422" s="14"/>
      <c r="PWA1422" s="14"/>
      <c r="PWB1422" s="14"/>
      <c r="PWC1422" s="14"/>
      <c r="PWD1422" s="14"/>
      <c r="PWE1422" s="14"/>
      <c r="PWF1422" s="14"/>
      <c r="PWG1422" s="14"/>
      <c r="PWH1422" s="14"/>
      <c r="PWI1422" s="14"/>
      <c r="PWJ1422" s="14"/>
      <c r="PWK1422" s="14"/>
      <c r="PWL1422" s="14"/>
      <c r="PWM1422" s="14"/>
      <c r="PWN1422" s="14"/>
      <c r="PWO1422" s="14"/>
      <c r="PWP1422" s="14"/>
      <c r="PWQ1422" s="14"/>
      <c r="PWR1422" s="14"/>
      <c r="PWS1422" s="14"/>
      <c r="PWT1422" s="14"/>
      <c r="PWU1422" s="14"/>
      <c r="PWV1422" s="14"/>
      <c r="PWW1422" s="14"/>
      <c r="PWX1422" s="14"/>
      <c r="PWY1422" s="14"/>
      <c r="PWZ1422" s="14"/>
      <c r="PXA1422" s="14"/>
      <c r="PXB1422" s="14"/>
      <c r="PXC1422" s="14"/>
      <c r="PXD1422" s="14"/>
      <c r="PXE1422" s="14"/>
      <c r="PXF1422" s="14"/>
      <c r="PXG1422" s="14"/>
      <c r="PXH1422" s="14"/>
      <c r="PXI1422" s="14"/>
      <c r="PXJ1422" s="14"/>
      <c r="PXK1422" s="14"/>
      <c r="PXL1422" s="14"/>
      <c r="PXM1422" s="14"/>
      <c r="PXN1422" s="14"/>
      <c r="PXO1422" s="14"/>
      <c r="PXP1422" s="14"/>
      <c r="PXQ1422" s="14"/>
      <c r="PXR1422" s="14"/>
      <c r="PXS1422" s="14"/>
      <c r="PXT1422" s="14"/>
      <c r="PXU1422" s="14"/>
      <c r="PXV1422" s="14"/>
      <c r="PXW1422" s="14"/>
      <c r="PXX1422" s="14"/>
      <c r="PXY1422" s="14"/>
      <c r="PXZ1422" s="14"/>
      <c r="PYA1422" s="14"/>
      <c r="PYB1422" s="14"/>
      <c r="PYC1422" s="14"/>
      <c r="PYD1422" s="14"/>
      <c r="PYE1422" s="14"/>
      <c r="PYF1422" s="14"/>
      <c r="PYG1422" s="14"/>
      <c r="PYH1422" s="14"/>
      <c r="PYI1422" s="14"/>
      <c r="PYJ1422" s="14"/>
      <c r="PYK1422" s="14"/>
      <c r="PYL1422" s="14"/>
      <c r="PYM1422" s="14"/>
      <c r="PYN1422" s="14"/>
      <c r="PYO1422" s="14"/>
      <c r="PYP1422" s="14"/>
      <c r="PYQ1422" s="14"/>
      <c r="PYR1422" s="14"/>
      <c r="PYS1422" s="14"/>
      <c r="PYT1422" s="14"/>
      <c r="PYU1422" s="14"/>
      <c r="PYV1422" s="14"/>
      <c r="PYW1422" s="14"/>
      <c r="PYX1422" s="14"/>
      <c r="PYY1422" s="14"/>
      <c r="PYZ1422" s="14"/>
      <c r="PZA1422" s="14"/>
      <c r="PZB1422" s="14"/>
      <c r="PZC1422" s="14"/>
      <c r="PZD1422" s="14"/>
      <c r="PZE1422" s="14"/>
      <c r="PZF1422" s="14"/>
      <c r="PZG1422" s="14"/>
      <c r="PZH1422" s="14"/>
      <c r="PZI1422" s="14"/>
      <c r="PZJ1422" s="14"/>
      <c r="PZK1422" s="14"/>
      <c r="PZL1422" s="14"/>
      <c r="PZM1422" s="14"/>
      <c r="PZN1422" s="14"/>
      <c r="PZO1422" s="14"/>
      <c r="PZP1422" s="14"/>
      <c r="PZQ1422" s="14"/>
      <c r="PZR1422" s="14"/>
      <c r="PZS1422" s="14"/>
      <c r="PZT1422" s="14"/>
      <c r="PZU1422" s="14"/>
      <c r="PZV1422" s="14"/>
      <c r="PZW1422" s="14"/>
      <c r="PZX1422" s="14"/>
      <c r="PZY1422" s="14"/>
      <c r="PZZ1422" s="14"/>
      <c r="QAA1422" s="14"/>
      <c r="QAB1422" s="14"/>
      <c r="QAC1422" s="14"/>
      <c r="QAD1422" s="14"/>
      <c r="QAE1422" s="14"/>
      <c r="QAF1422" s="14"/>
      <c r="QAG1422" s="14"/>
      <c r="QAH1422" s="14"/>
      <c r="QAI1422" s="14"/>
      <c r="QAJ1422" s="14"/>
      <c r="QAK1422" s="14"/>
      <c r="QAL1422" s="14"/>
      <c r="QAM1422" s="14"/>
      <c r="QAN1422" s="14"/>
      <c r="QAO1422" s="14"/>
      <c r="QAP1422" s="14"/>
      <c r="QAQ1422" s="14"/>
      <c r="QAR1422" s="14"/>
      <c r="QAS1422" s="14"/>
      <c r="QAT1422" s="14"/>
      <c r="QAU1422" s="14"/>
      <c r="QAV1422" s="14"/>
      <c r="QAW1422" s="14"/>
      <c r="QAX1422" s="14"/>
      <c r="QAY1422" s="14"/>
      <c r="QAZ1422" s="14"/>
      <c r="QBA1422" s="14"/>
      <c r="QBB1422" s="14"/>
      <c r="QBC1422" s="14"/>
      <c r="QBD1422" s="14"/>
      <c r="QBE1422" s="14"/>
      <c r="QBF1422" s="14"/>
      <c r="QBG1422" s="14"/>
      <c r="QBH1422" s="14"/>
      <c r="QBI1422" s="14"/>
      <c r="QBJ1422" s="14"/>
      <c r="QBK1422" s="14"/>
      <c r="QBL1422" s="14"/>
      <c r="QBM1422" s="14"/>
      <c r="QBN1422" s="14"/>
      <c r="QBO1422" s="14"/>
      <c r="QBP1422" s="14"/>
      <c r="QBQ1422" s="14"/>
      <c r="QBR1422" s="14"/>
      <c r="QBS1422" s="14"/>
      <c r="QBT1422" s="14"/>
      <c r="QBU1422" s="14"/>
      <c r="QBV1422" s="14"/>
      <c r="QBW1422" s="14"/>
      <c r="QBX1422" s="14"/>
      <c r="QBY1422" s="14"/>
      <c r="QBZ1422" s="14"/>
      <c r="QCA1422" s="14"/>
      <c r="QCB1422" s="14"/>
      <c r="QCC1422" s="14"/>
      <c r="QCD1422" s="14"/>
      <c r="QCE1422" s="14"/>
      <c r="QCF1422" s="14"/>
      <c r="QCG1422" s="14"/>
      <c r="QCH1422" s="14"/>
      <c r="QCI1422" s="14"/>
      <c r="QCJ1422" s="14"/>
      <c r="QCK1422" s="14"/>
      <c r="QCL1422" s="14"/>
      <c r="QCM1422" s="14"/>
      <c r="QCN1422" s="14"/>
      <c r="QCO1422" s="14"/>
      <c r="QCP1422" s="14"/>
      <c r="QCQ1422" s="14"/>
      <c r="QCR1422" s="14"/>
      <c r="QCS1422" s="14"/>
      <c r="QCT1422" s="14"/>
      <c r="QCU1422" s="14"/>
      <c r="QCV1422" s="14"/>
      <c r="QCW1422" s="14"/>
      <c r="QCX1422" s="14"/>
      <c r="QCY1422" s="14"/>
      <c r="QCZ1422" s="14"/>
      <c r="QDA1422" s="14"/>
      <c r="QDB1422" s="14"/>
      <c r="QDC1422" s="14"/>
      <c r="QDD1422" s="14"/>
      <c r="QDE1422" s="14"/>
      <c r="QDF1422" s="14"/>
      <c r="QDG1422" s="14"/>
      <c r="QDH1422" s="14"/>
      <c r="QDI1422" s="14"/>
      <c r="QDJ1422" s="14"/>
      <c r="QDK1422" s="14"/>
      <c r="QDL1422" s="14"/>
      <c r="QDM1422" s="14"/>
      <c r="QDN1422" s="14"/>
      <c r="QDO1422" s="14"/>
      <c r="QDP1422" s="14"/>
      <c r="QDQ1422" s="14"/>
      <c r="QDR1422" s="14"/>
      <c r="QDS1422" s="14"/>
      <c r="QDT1422" s="14"/>
      <c r="QDU1422" s="14"/>
      <c r="QDV1422" s="14"/>
      <c r="QDW1422" s="14"/>
      <c r="QDX1422" s="14"/>
      <c r="QDY1422" s="14"/>
      <c r="QDZ1422" s="14"/>
      <c r="QEA1422" s="14"/>
      <c r="QEB1422" s="14"/>
      <c r="QEC1422" s="14"/>
      <c r="QED1422" s="14"/>
      <c r="QEE1422" s="14"/>
      <c r="QEF1422" s="14"/>
      <c r="QEG1422" s="14"/>
      <c r="QEH1422" s="14"/>
      <c r="QEI1422" s="14"/>
      <c r="QEJ1422" s="14"/>
      <c r="QEK1422" s="14"/>
      <c r="QEL1422" s="14"/>
      <c r="QEM1422" s="14"/>
      <c r="QEN1422" s="14"/>
      <c r="QEO1422" s="14"/>
      <c r="QEP1422" s="14"/>
      <c r="QEQ1422" s="14"/>
      <c r="QER1422" s="14"/>
      <c r="QES1422" s="14"/>
      <c r="QET1422" s="14"/>
      <c r="QEU1422" s="14"/>
      <c r="QEV1422" s="14"/>
      <c r="QEW1422" s="14"/>
      <c r="QEX1422" s="14"/>
      <c r="QEY1422" s="14"/>
      <c r="QEZ1422" s="14"/>
      <c r="QFA1422" s="14"/>
      <c r="QFB1422" s="14"/>
      <c r="QFC1422" s="14"/>
      <c r="QFD1422" s="14"/>
      <c r="QFE1422" s="14"/>
      <c r="QFF1422" s="14"/>
      <c r="QFG1422" s="14"/>
      <c r="QFH1422" s="14"/>
      <c r="QFI1422" s="14"/>
      <c r="QFJ1422" s="14"/>
      <c r="QFK1422" s="14"/>
      <c r="QFL1422" s="14"/>
      <c r="QFM1422" s="14"/>
      <c r="QFN1422" s="14"/>
      <c r="QFO1422" s="14"/>
      <c r="QFP1422" s="14"/>
      <c r="QFQ1422" s="14"/>
      <c r="QFR1422" s="14"/>
      <c r="QFS1422" s="14"/>
      <c r="QFT1422" s="14"/>
      <c r="QFU1422" s="14"/>
      <c r="QFV1422" s="14"/>
      <c r="QFW1422" s="14"/>
      <c r="QFX1422" s="14"/>
      <c r="QFY1422" s="14"/>
      <c r="QFZ1422" s="14"/>
      <c r="QGA1422" s="14"/>
      <c r="QGB1422" s="14"/>
      <c r="QGC1422" s="14"/>
      <c r="QGD1422" s="14"/>
      <c r="QGE1422" s="14"/>
      <c r="QGF1422" s="14"/>
      <c r="QGG1422" s="14"/>
      <c r="QGH1422" s="14"/>
      <c r="QGI1422" s="14"/>
      <c r="QGJ1422" s="14"/>
      <c r="QGK1422" s="14"/>
      <c r="QGL1422" s="14"/>
      <c r="QGM1422" s="14"/>
      <c r="QGN1422" s="14"/>
      <c r="QGO1422" s="14"/>
      <c r="QGP1422" s="14"/>
      <c r="QGQ1422" s="14"/>
      <c r="QGR1422" s="14"/>
      <c r="QGS1422" s="14"/>
      <c r="QGT1422" s="14"/>
      <c r="QGU1422" s="14"/>
      <c r="QGV1422" s="14"/>
      <c r="QGW1422" s="14"/>
      <c r="QGX1422" s="14"/>
      <c r="QGY1422" s="14"/>
      <c r="QGZ1422" s="14"/>
      <c r="QHA1422" s="14"/>
      <c r="QHB1422" s="14"/>
      <c r="QHC1422" s="14"/>
      <c r="QHD1422" s="14"/>
      <c r="QHE1422" s="14"/>
      <c r="QHF1422" s="14"/>
      <c r="QHG1422" s="14"/>
      <c r="QHH1422" s="14"/>
      <c r="QHI1422" s="14"/>
      <c r="QHJ1422" s="14"/>
      <c r="QHK1422" s="14"/>
      <c r="QHL1422" s="14"/>
      <c r="QHM1422" s="14"/>
      <c r="QHN1422" s="14"/>
      <c r="QHO1422" s="14"/>
      <c r="QHP1422" s="14"/>
      <c r="QHQ1422" s="14"/>
      <c r="QHR1422" s="14"/>
      <c r="QHS1422" s="14"/>
      <c r="QHT1422" s="14"/>
      <c r="QHU1422" s="14"/>
      <c r="QHV1422" s="14"/>
      <c r="QHW1422" s="14"/>
      <c r="QHX1422" s="14"/>
      <c r="QHY1422" s="14"/>
      <c r="QHZ1422" s="14"/>
      <c r="QIA1422" s="14"/>
      <c r="QIB1422" s="14"/>
      <c r="QIC1422" s="14"/>
      <c r="QID1422" s="14"/>
      <c r="QIE1422" s="14"/>
      <c r="QIF1422" s="14"/>
      <c r="QIG1422" s="14"/>
      <c r="QIH1422" s="14"/>
      <c r="QII1422" s="14"/>
      <c r="QIJ1422" s="14"/>
      <c r="QIK1422" s="14"/>
      <c r="QIL1422" s="14"/>
      <c r="QIM1422" s="14"/>
      <c r="QIN1422" s="14"/>
      <c r="QIO1422" s="14"/>
      <c r="QIP1422" s="14"/>
      <c r="QIQ1422" s="14"/>
      <c r="QIR1422" s="14"/>
      <c r="QIS1422" s="14"/>
      <c r="QIT1422" s="14"/>
      <c r="QIU1422" s="14"/>
      <c r="QIV1422" s="14"/>
      <c r="QIW1422" s="14"/>
      <c r="QIX1422" s="14"/>
      <c r="QIY1422" s="14"/>
      <c r="QIZ1422" s="14"/>
      <c r="QJA1422" s="14"/>
      <c r="QJB1422" s="14"/>
      <c r="QJC1422" s="14"/>
      <c r="QJD1422" s="14"/>
      <c r="QJE1422" s="14"/>
      <c r="QJF1422" s="14"/>
      <c r="QJG1422" s="14"/>
      <c r="QJH1422" s="14"/>
      <c r="QJI1422" s="14"/>
      <c r="QJJ1422" s="14"/>
      <c r="QJK1422" s="14"/>
      <c r="QJL1422" s="14"/>
      <c r="QJM1422" s="14"/>
      <c r="QJN1422" s="14"/>
      <c r="QJO1422" s="14"/>
      <c r="QJP1422" s="14"/>
      <c r="QJQ1422" s="14"/>
      <c r="QJR1422" s="14"/>
      <c r="QJS1422" s="14"/>
      <c r="QJT1422" s="14"/>
      <c r="QJU1422" s="14"/>
      <c r="QJV1422" s="14"/>
      <c r="QJW1422" s="14"/>
      <c r="QJX1422" s="14"/>
      <c r="QJY1422" s="14"/>
      <c r="QJZ1422" s="14"/>
      <c r="QKA1422" s="14"/>
      <c r="QKB1422" s="14"/>
      <c r="QKC1422" s="14"/>
      <c r="QKD1422" s="14"/>
      <c r="QKE1422" s="14"/>
      <c r="QKF1422" s="14"/>
      <c r="QKG1422" s="14"/>
      <c r="QKH1422" s="14"/>
      <c r="QKI1422" s="14"/>
      <c r="QKJ1422" s="14"/>
      <c r="QKK1422" s="14"/>
      <c r="QKL1422" s="14"/>
      <c r="QKM1422" s="14"/>
      <c r="QKN1422" s="14"/>
      <c r="QKO1422" s="14"/>
      <c r="QKP1422" s="14"/>
      <c r="QKQ1422" s="14"/>
      <c r="QKR1422" s="14"/>
      <c r="QKS1422" s="14"/>
      <c r="QKT1422" s="14"/>
      <c r="QKU1422" s="14"/>
      <c r="QKV1422" s="14"/>
      <c r="QKW1422" s="14"/>
      <c r="QKX1422" s="14"/>
      <c r="QKY1422" s="14"/>
      <c r="QKZ1422" s="14"/>
      <c r="QLA1422" s="14"/>
      <c r="QLB1422" s="14"/>
      <c r="QLC1422" s="14"/>
      <c r="QLD1422" s="14"/>
      <c r="QLE1422" s="14"/>
      <c r="QLF1422" s="14"/>
      <c r="QLG1422" s="14"/>
      <c r="QLH1422" s="14"/>
      <c r="QLI1422" s="14"/>
      <c r="QLJ1422" s="14"/>
      <c r="QLK1422" s="14"/>
      <c r="QLL1422" s="14"/>
      <c r="QLM1422" s="14"/>
      <c r="QLN1422" s="14"/>
      <c r="QLO1422" s="14"/>
      <c r="QLP1422" s="14"/>
      <c r="QLQ1422" s="14"/>
      <c r="QLR1422" s="14"/>
      <c r="QLS1422" s="14"/>
      <c r="QLT1422" s="14"/>
      <c r="QLU1422" s="14"/>
      <c r="QLV1422" s="14"/>
      <c r="QLW1422" s="14"/>
      <c r="QLX1422" s="14"/>
      <c r="QLY1422" s="14"/>
      <c r="QLZ1422" s="14"/>
      <c r="QMA1422" s="14"/>
      <c r="QMB1422" s="14"/>
      <c r="QMC1422" s="14"/>
      <c r="QMD1422" s="14"/>
      <c r="QME1422" s="14"/>
      <c r="QMF1422" s="14"/>
      <c r="QMG1422" s="14"/>
      <c r="QMH1422" s="14"/>
      <c r="QMI1422" s="14"/>
      <c r="QMJ1422" s="14"/>
      <c r="QMK1422" s="14"/>
      <c r="QML1422" s="14"/>
      <c r="QMM1422" s="14"/>
      <c r="QMN1422" s="14"/>
      <c r="QMO1422" s="14"/>
      <c r="QMP1422" s="14"/>
      <c r="QMQ1422" s="14"/>
      <c r="QMR1422" s="14"/>
      <c r="QMS1422" s="14"/>
      <c r="QMT1422" s="14"/>
      <c r="QMU1422" s="14"/>
      <c r="QMV1422" s="14"/>
      <c r="QMW1422" s="14"/>
      <c r="QMX1422" s="14"/>
      <c r="QMY1422" s="14"/>
      <c r="QMZ1422" s="14"/>
      <c r="QNA1422" s="14"/>
      <c r="QNB1422" s="14"/>
      <c r="QNC1422" s="14"/>
      <c r="QND1422" s="14"/>
      <c r="QNE1422" s="14"/>
      <c r="QNF1422" s="14"/>
      <c r="QNG1422" s="14"/>
      <c r="QNH1422" s="14"/>
      <c r="QNI1422" s="14"/>
      <c r="QNJ1422" s="14"/>
      <c r="QNK1422" s="14"/>
      <c r="QNL1422" s="14"/>
      <c r="QNM1422" s="14"/>
      <c r="QNN1422" s="14"/>
      <c r="QNO1422" s="14"/>
      <c r="QNP1422" s="14"/>
      <c r="QNQ1422" s="14"/>
      <c r="QNR1422" s="14"/>
      <c r="QNS1422" s="14"/>
      <c r="QNT1422" s="14"/>
      <c r="QNU1422" s="14"/>
      <c r="QNV1422" s="14"/>
      <c r="QNW1422" s="14"/>
      <c r="QNX1422" s="14"/>
      <c r="QNY1422" s="14"/>
      <c r="QNZ1422" s="14"/>
      <c r="QOA1422" s="14"/>
      <c r="QOB1422" s="14"/>
      <c r="QOC1422" s="14"/>
      <c r="QOD1422" s="14"/>
      <c r="QOE1422" s="14"/>
      <c r="QOF1422" s="14"/>
      <c r="QOG1422" s="14"/>
      <c r="QOH1422" s="14"/>
      <c r="QOI1422" s="14"/>
      <c r="QOJ1422" s="14"/>
      <c r="QOK1422" s="14"/>
      <c r="QOL1422" s="14"/>
      <c r="QOM1422" s="14"/>
      <c r="QON1422" s="14"/>
      <c r="QOO1422" s="14"/>
      <c r="QOP1422" s="14"/>
      <c r="QOQ1422" s="14"/>
      <c r="QOR1422" s="14"/>
      <c r="QOS1422" s="14"/>
      <c r="QOT1422" s="14"/>
      <c r="QOU1422" s="14"/>
      <c r="QOV1422" s="14"/>
      <c r="QOW1422" s="14"/>
      <c r="QOX1422" s="14"/>
      <c r="QOY1422" s="14"/>
      <c r="QOZ1422" s="14"/>
      <c r="QPA1422" s="14"/>
      <c r="QPB1422" s="14"/>
      <c r="QPC1422" s="14"/>
      <c r="QPD1422" s="14"/>
      <c r="QPE1422" s="14"/>
      <c r="QPF1422" s="14"/>
      <c r="QPG1422" s="14"/>
      <c r="QPH1422" s="14"/>
      <c r="QPI1422" s="14"/>
      <c r="QPJ1422" s="14"/>
      <c r="QPK1422" s="14"/>
      <c r="QPL1422" s="14"/>
      <c r="QPM1422" s="14"/>
      <c r="QPN1422" s="14"/>
      <c r="QPO1422" s="14"/>
      <c r="QPP1422" s="14"/>
      <c r="QPQ1422" s="14"/>
      <c r="QPR1422" s="14"/>
      <c r="QPS1422" s="14"/>
      <c r="QPT1422" s="14"/>
      <c r="QPU1422" s="14"/>
      <c r="QPV1422" s="14"/>
      <c r="QPW1422" s="14"/>
      <c r="QPX1422" s="14"/>
      <c r="QPY1422" s="14"/>
      <c r="QPZ1422" s="14"/>
      <c r="QQA1422" s="14"/>
      <c r="QQB1422" s="14"/>
      <c r="QQC1422" s="14"/>
      <c r="QQD1422" s="14"/>
      <c r="QQE1422" s="14"/>
      <c r="QQF1422" s="14"/>
      <c r="QQG1422" s="14"/>
      <c r="QQH1422" s="14"/>
      <c r="QQI1422" s="14"/>
      <c r="QQJ1422" s="14"/>
      <c r="QQK1422" s="14"/>
      <c r="QQL1422" s="14"/>
      <c r="QQM1422" s="14"/>
      <c r="QQN1422" s="14"/>
      <c r="QQO1422" s="14"/>
      <c r="QQP1422" s="14"/>
      <c r="QQQ1422" s="14"/>
      <c r="QQR1422" s="14"/>
      <c r="QQS1422" s="14"/>
      <c r="QQT1422" s="14"/>
      <c r="QQU1422" s="14"/>
      <c r="QQV1422" s="14"/>
      <c r="QQW1422" s="14"/>
      <c r="QQX1422" s="14"/>
      <c r="QQY1422" s="14"/>
      <c r="QQZ1422" s="14"/>
      <c r="QRA1422" s="14"/>
      <c r="QRB1422" s="14"/>
      <c r="QRC1422" s="14"/>
      <c r="QRD1422" s="14"/>
      <c r="QRE1422" s="14"/>
      <c r="QRF1422" s="14"/>
      <c r="QRG1422" s="14"/>
      <c r="QRH1422" s="14"/>
      <c r="QRI1422" s="14"/>
      <c r="QRJ1422" s="14"/>
      <c r="QRK1422" s="14"/>
      <c r="QRL1422" s="14"/>
      <c r="QRM1422" s="14"/>
      <c r="QRN1422" s="14"/>
      <c r="QRO1422" s="14"/>
      <c r="QRP1422" s="14"/>
      <c r="QRQ1422" s="14"/>
      <c r="QRR1422" s="14"/>
      <c r="QRS1422" s="14"/>
      <c r="QRT1422" s="14"/>
      <c r="QRU1422" s="14"/>
      <c r="QRV1422" s="14"/>
      <c r="QRW1422" s="14"/>
      <c r="QRX1422" s="14"/>
      <c r="QRY1422" s="14"/>
      <c r="QRZ1422" s="14"/>
      <c r="QSA1422" s="14"/>
      <c r="QSB1422" s="14"/>
      <c r="QSC1422" s="14"/>
      <c r="QSD1422" s="14"/>
      <c r="QSE1422" s="14"/>
      <c r="QSF1422" s="14"/>
      <c r="QSG1422" s="14"/>
      <c r="QSH1422" s="14"/>
      <c r="QSI1422" s="14"/>
      <c r="QSJ1422" s="14"/>
      <c r="QSK1422" s="14"/>
      <c r="QSL1422" s="14"/>
      <c r="QSM1422" s="14"/>
      <c r="QSN1422" s="14"/>
      <c r="QSO1422" s="14"/>
      <c r="QSP1422" s="14"/>
      <c r="QSQ1422" s="14"/>
      <c r="QSR1422" s="14"/>
      <c r="QSS1422" s="14"/>
      <c r="QST1422" s="14"/>
      <c r="QSU1422" s="14"/>
      <c r="QSV1422" s="14"/>
      <c r="QSW1422" s="14"/>
      <c r="QSX1422" s="14"/>
      <c r="QSY1422" s="14"/>
      <c r="QSZ1422" s="14"/>
      <c r="QTA1422" s="14"/>
      <c r="QTB1422" s="14"/>
      <c r="QTC1422" s="14"/>
      <c r="QTD1422" s="14"/>
      <c r="QTE1422" s="14"/>
      <c r="QTF1422" s="14"/>
      <c r="QTG1422" s="14"/>
      <c r="QTH1422" s="14"/>
      <c r="QTI1422" s="14"/>
      <c r="QTJ1422" s="14"/>
      <c r="QTK1422" s="14"/>
      <c r="QTL1422" s="14"/>
      <c r="QTM1422" s="14"/>
      <c r="QTN1422" s="14"/>
      <c r="QTO1422" s="14"/>
      <c r="QTP1422" s="14"/>
      <c r="QTQ1422" s="14"/>
      <c r="QTR1422" s="14"/>
      <c r="QTS1422" s="14"/>
      <c r="QTT1422" s="14"/>
      <c r="QTU1422" s="14"/>
      <c r="QTV1422" s="14"/>
      <c r="QTW1422" s="14"/>
      <c r="QTX1422" s="14"/>
      <c r="QTY1422" s="14"/>
      <c r="QTZ1422" s="14"/>
      <c r="QUA1422" s="14"/>
      <c r="QUB1422" s="14"/>
      <c r="QUC1422" s="14"/>
      <c r="QUD1422" s="14"/>
      <c r="QUE1422" s="14"/>
      <c r="QUF1422" s="14"/>
      <c r="QUG1422" s="14"/>
      <c r="QUH1422" s="14"/>
      <c r="QUI1422" s="14"/>
      <c r="QUJ1422" s="14"/>
      <c r="QUK1422" s="14"/>
      <c r="QUL1422" s="14"/>
      <c r="QUM1422" s="14"/>
      <c r="QUN1422" s="14"/>
      <c r="QUO1422" s="14"/>
      <c r="QUP1422" s="14"/>
      <c r="QUQ1422" s="14"/>
      <c r="QUR1422" s="14"/>
      <c r="QUS1422" s="14"/>
      <c r="QUT1422" s="14"/>
      <c r="QUU1422" s="14"/>
      <c r="QUV1422" s="14"/>
      <c r="QUW1422" s="14"/>
      <c r="QUX1422" s="14"/>
      <c r="QUY1422" s="14"/>
      <c r="QUZ1422" s="14"/>
      <c r="QVA1422" s="14"/>
      <c r="QVB1422" s="14"/>
      <c r="QVC1422" s="14"/>
      <c r="QVD1422" s="14"/>
      <c r="QVE1422" s="14"/>
      <c r="QVF1422" s="14"/>
      <c r="QVG1422" s="14"/>
      <c r="QVH1422" s="14"/>
      <c r="QVI1422" s="14"/>
      <c r="QVJ1422" s="14"/>
      <c r="QVK1422" s="14"/>
      <c r="QVL1422" s="14"/>
      <c r="QVM1422" s="14"/>
      <c r="QVN1422" s="14"/>
      <c r="QVO1422" s="14"/>
      <c r="QVP1422" s="14"/>
      <c r="QVQ1422" s="14"/>
      <c r="QVR1422" s="14"/>
      <c r="QVS1422" s="14"/>
      <c r="QVT1422" s="14"/>
      <c r="QVU1422" s="14"/>
      <c r="QVV1422" s="14"/>
      <c r="QVW1422" s="14"/>
      <c r="QVX1422" s="14"/>
      <c r="QVY1422" s="14"/>
      <c r="QVZ1422" s="14"/>
      <c r="QWA1422" s="14"/>
      <c r="QWB1422" s="14"/>
      <c r="QWC1422" s="14"/>
      <c r="QWD1422" s="14"/>
      <c r="QWE1422" s="14"/>
      <c r="QWF1422" s="14"/>
      <c r="QWG1422" s="14"/>
      <c r="QWH1422" s="14"/>
      <c r="QWI1422" s="14"/>
      <c r="QWJ1422" s="14"/>
      <c r="QWK1422" s="14"/>
      <c r="QWL1422" s="14"/>
      <c r="QWM1422" s="14"/>
      <c r="QWN1422" s="14"/>
      <c r="QWO1422" s="14"/>
      <c r="QWP1422" s="14"/>
      <c r="QWQ1422" s="14"/>
      <c r="QWR1422" s="14"/>
      <c r="QWS1422" s="14"/>
      <c r="QWT1422" s="14"/>
      <c r="QWU1422" s="14"/>
      <c r="QWV1422" s="14"/>
      <c r="QWW1422" s="14"/>
      <c r="QWX1422" s="14"/>
      <c r="QWY1422" s="14"/>
      <c r="QWZ1422" s="14"/>
      <c r="QXA1422" s="14"/>
      <c r="QXB1422" s="14"/>
      <c r="QXC1422" s="14"/>
      <c r="QXD1422" s="14"/>
      <c r="QXE1422" s="14"/>
      <c r="QXF1422" s="14"/>
      <c r="QXG1422" s="14"/>
      <c r="QXH1422" s="14"/>
      <c r="QXI1422" s="14"/>
      <c r="QXJ1422" s="14"/>
      <c r="QXK1422" s="14"/>
      <c r="QXL1422" s="14"/>
      <c r="QXM1422" s="14"/>
      <c r="QXN1422" s="14"/>
      <c r="QXO1422" s="14"/>
      <c r="QXP1422" s="14"/>
      <c r="QXQ1422" s="14"/>
      <c r="QXR1422" s="14"/>
      <c r="QXS1422" s="14"/>
      <c r="QXT1422" s="14"/>
      <c r="QXU1422" s="14"/>
      <c r="QXV1422" s="14"/>
      <c r="QXW1422" s="14"/>
      <c r="QXX1422" s="14"/>
      <c r="QXY1422" s="14"/>
      <c r="QXZ1422" s="14"/>
      <c r="QYA1422" s="14"/>
      <c r="QYB1422" s="14"/>
      <c r="QYC1422" s="14"/>
      <c r="QYD1422" s="14"/>
      <c r="QYE1422" s="14"/>
      <c r="QYF1422" s="14"/>
      <c r="QYG1422" s="14"/>
      <c r="QYH1422" s="14"/>
      <c r="QYI1422" s="14"/>
      <c r="QYJ1422" s="14"/>
      <c r="QYK1422" s="14"/>
      <c r="QYL1422" s="14"/>
      <c r="QYM1422" s="14"/>
      <c r="QYN1422" s="14"/>
      <c r="QYO1422" s="14"/>
      <c r="QYP1422" s="14"/>
      <c r="QYQ1422" s="14"/>
      <c r="QYR1422" s="14"/>
      <c r="QYS1422" s="14"/>
      <c r="QYT1422" s="14"/>
      <c r="QYU1422" s="14"/>
      <c r="QYV1422" s="14"/>
      <c r="QYW1422" s="14"/>
      <c r="QYX1422" s="14"/>
      <c r="QYY1422" s="14"/>
      <c r="QYZ1422" s="14"/>
      <c r="QZA1422" s="14"/>
      <c r="QZB1422" s="14"/>
      <c r="QZC1422" s="14"/>
      <c r="QZD1422" s="14"/>
      <c r="QZE1422" s="14"/>
      <c r="QZF1422" s="14"/>
      <c r="QZG1422" s="14"/>
      <c r="QZH1422" s="14"/>
      <c r="QZI1422" s="14"/>
      <c r="QZJ1422" s="14"/>
      <c r="QZK1422" s="14"/>
      <c r="QZL1422" s="14"/>
      <c r="QZM1422" s="14"/>
      <c r="QZN1422" s="14"/>
      <c r="QZO1422" s="14"/>
      <c r="QZP1422" s="14"/>
      <c r="QZQ1422" s="14"/>
      <c r="QZR1422" s="14"/>
      <c r="QZS1422" s="14"/>
      <c r="QZT1422" s="14"/>
      <c r="QZU1422" s="14"/>
      <c r="QZV1422" s="14"/>
      <c r="QZW1422" s="14"/>
      <c r="QZX1422" s="14"/>
      <c r="QZY1422" s="14"/>
      <c r="QZZ1422" s="14"/>
      <c r="RAA1422" s="14"/>
      <c r="RAB1422" s="14"/>
      <c r="RAC1422" s="14"/>
      <c r="RAD1422" s="14"/>
      <c r="RAE1422" s="14"/>
      <c r="RAF1422" s="14"/>
      <c r="RAG1422" s="14"/>
      <c r="RAH1422" s="14"/>
      <c r="RAI1422" s="14"/>
      <c r="RAJ1422" s="14"/>
      <c r="RAK1422" s="14"/>
      <c r="RAL1422" s="14"/>
      <c r="RAM1422" s="14"/>
      <c r="RAN1422" s="14"/>
      <c r="RAO1422" s="14"/>
      <c r="RAP1422" s="14"/>
      <c r="RAQ1422" s="14"/>
      <c r="RAR1422" s="14"/>
      <c r="RAS1422" s="14"/>
      <c r="RAT1422" s="14"/>
      <c r="RAU1422" s="14"/>
      <c r="RAV1422" s="14"/>
      <c r="RAW1422" s="14"/>
      <c r="RAX1422" s="14"/>
      <c r="RAY1422" s="14"/>
      <c r="RAZ1422" s="14"/>
      <c r="RBA1422" s="14"/>
      <c r="RBB1422" s="14"/>
      <c r="RBC1422" s="14"/>
      <c r="RBD1422" s="14"/>
      <c r="RBE1422" s="14"/>
      <c r="RBF1422" s="14"/>
      <c r="RBG1422" s="14"/>
      <c r="RBH1422" s="14"/>
      <c r="RBI1422" s="14"/>
      <c r="RBJ1422" s="14"/>
      <c r="RBK1422" s="14"/>
      <c r="RBL1422" s="14"/>
      <c r="RBM1422" s="14"/>
      <c r="RBN1422" s="14"/>
      <c r="RBO1422" s="14"/>
      <c r="RBP1422" s="14"/>
      <c r="RBQ1422" s="14"/>
      <c r="RBR1422" s="14"/>
      <c r="RBS1422" s="14"/>
      <c r="RBT1422" s="14"/>
      <c r="RBU1422" s="14"/>
      <c r="RBV1422" s="14"/>
      <c r="RBW1422" s="14"/>
      <c r="RBX1422" s="14"/>
      <c r="RBY1422" s="14"/>
      <c r="RBZ1422" s="14"/>
      <c r="RCA1422" s="14"/>
      <c r="RCB1422" s="14"/>
      <c r="RCC1422" s="14"/>
      <c r="RCD1422" s="14"/>
      <c r="RCE1422" s="14"/>
      <c r="RCF1422" s="14"/>
      <c r="RCG1422" s="14"/>
      <c r="RCH1422" s="14"/>
      <c r="RCI1422" s="14"/>
      <c r="RCJ1422" s="14"/>
      <c r="RCK1422" s="14"/>
      <c r="RCL1422" s="14"/>
      <c r="RCM1422" s="14"/>
      <c r="RCN1422" s="14"/>
      <c r="RCO1422" s="14"/>
      <c r="RCP1422" s="14"/>
      <c r="RCQ1422" s="14"/>
      <c r="RCR1422" s="14"/>
      <c r="RCS1422" s="14"/>
      <c r="RCT1422" s="14"/>
      <c r="RCU1422" s="14"/>
      <c r="RCV1422" s="14"/>
      <c r="RCW1422" s="14"/>
      <c r="RCX1422" s="14"/>
      <c r="RCY1422" s="14"/>
      <c r="RCZ1422" s="14"/>
      <c r="RDA1422" s="14"/>
      <c r="RDB1422" s="14"/>
      <c r="RDC1422" s="14"/>
      <c r="RDD1422" s="14"/>
      <c r="RDE1422" s="14"/>
      <c r="RDF1422" s="14"/>
      <c r="RDG1422" s="14"/>
      <c r="RDH1422" s="14"/>
      <c r="RDI1422" s="14"/>
      <c r="RDJ1422" s="14"/>
      <c r="RDK1422" s="14"/>
      <c r="RDL1422" s="14"/>
      <c r="RDM1422" s="14"/>
      <c r="RDN1422" s="14"/>
      <c r="RDO1422" s="14"/>
      <c r="RDP1422" s="14"/>
      <c r="RDQ1422" s="14"/>
      <c r="RDR1422" s="14"/>
      <c r="RDS1422" s="14"/>
      <c r="RDT1422" s="14"/>
      <c r="RDU1422" s="14"/>
      <c r="RDV1422" s="14"/>
      <c r="RDW1422" s="14"/>
      <c r="RDX1422" s="14"/>
      <c r="RDY1422" s="14"/>
      <c r="RDZ1422" s="14"/>
      <c r="REA1422" s="14"/>
      <c r="REB1422" s="14"/>
      <c r="REC1422" s="14"/>
      <c r="RED1422" s="14"/>
      <c r="REE1422" s="14"/>
      <c r="REF1422" s="14"/>
      <c r="REG1422" s="14"/>
      <c r="REH1422" s="14"/>
      <c r="REI1422" s="14"/>
      <c r="REJ1422" s="14"/>
      <c r="REK1422" s="14"/>
      <c r="REL1422" s="14"/>
      <c r="REM1422" s="14"/>
      <c r="REN1422" s="14"/>
      <c r="REO1422" s="14"/>
      <c r="REP1422" s="14"/>
      <c r="REQ1422" s="14"/>
      <c r="RER1422" s="14"/>
      <c r="RES1422" s="14"/>
      <c r="RET1422" s="14"/>
      <c r="REU1422" s="14"/>
      <c r="REV1422" s="14"/>
      <c r="REW1422" s="14"/>
      <c r="REX1422" s="14"/>
      <c r="REY1422" s="14"/>
      <c r="REZ1422" s="14"/>
      <c r="RFA1422" s="14"/>
      <c r="RFB1422" s="14"/>
      <c r="RFC1422" s="14"/>
      <c r="RFD1422" s="14"/>
      <c r="RFE1422" s="14"/>
      <c r="RFF1422" s="14"/>
      <c r="RFG1422" s="14"/>
      <c r="RFH1422" s="14"/>
      <c r="RFI1422" s="14"/>
      <c r="RFJ1422" s="14"/>
      <c r="RFK1422" s="14"/>
      <c r="RFL1422" s="14"/>
      <c r="RFM1422" s="14"/>
      <c r="RFN1422" s="14"/>
      <c r="RFO1422" s="14"/>
      <c r="RFP1422" s="14"/>
      <c r="RFQ1422" s="14"/>
      <c r="RFR1422" s="14"/>
      <c r="RFS1422" s="14"/>
      <c r="RFT1422" s="14"/>
      <c r="RFU1422" s="14"/>
      <c r="RFV1422" s="14"/>
      <c r="RFW1422" s="14"/>
      <c r="RFX1422" s="14"/>
      <c r="RFY1422" s="14"/>
      <c r="RFZ1422" s="14"/>
      <c r="RGA1422" s="14"/>
      <c r="RGB1422" s="14"/>
      <c r="RGC1422" s="14"/>
      <c r="RGD1422" s="14"/>
      <c r="RGE1422" s="14"/>
      <c r="RGF1422" s="14"/>
      <c r="RGG1422" s="14"/>
      <c r="RGH1422" s="14"/>
      <c r="RGI1422" s="14"/>
      <c r="RGJ1422" s="14"/>
      <c r="RGK1422" s="14"/>
      <c r="RGL1422" s="14"/>
      <c r="RGM1422" s="14"/>
      <c r="RGN1422" s="14"/>
      <c r="RGO1422" s="14"/>
      <c r="RGP1422" s="14"/>
      <c r="RGQ1422" s="14"/>
      <c r="RGR1422" s="14"/>
      <c r="RGS1422" s="14"/>
      <c r="RGT1422" s="14"/>
      <c r="RGU1422" s="14"/>
      <c r="RGV1422" s="14"/>
      <c r="RGW1422" s="14"/>
      <c r="RGX1422" s="14"/>
      <c r="RGY1422" s="14"/>
      <c r="RGZ1422" s="14"/>
      <c r="RHA1422" s="14"/>
      <c r="RHB1422" s="14"/>
      <c r="RHC1422" s="14"/>
      <c r="RHD1422" s="14"/>
      <c r="RHE1422" s="14"/>
      <c r="RHF1422" s="14"/>
      <c r="RHG1422" s="14"/>
      <c r="RHH1422" s="14"/>
      <c r="RHI1422" s="14"/>
      <c r="RHJ1422" s="14"/>
      <c r="RHK1422" s="14"/>
      <c r="RHL1422" s="14"/>
      <c r="RHM1422" s="14"/>
      <c r="RHN1422" s="14"/>
      <c r="RHO1422" s="14"/>
      <c r="RHP1422" s="14"/>
      <c r="RHQ1422" s="14"/>
      <c r="RHR1422" s="14"/>
      <c r="RHS1422" s="14"/>
      <c r="RHT1422" s="14"/>
      <c r="RHU1422" s="14"/>
      <c r="RHV1422" s="14"/>
      <c r="RHW1422" s="14"/>
      <c r="RHX1422" s="14"/>
      <c r="RHY1422" s="14"/>
      <c r="RHZ1422" s="14"/>
      <c r="RIA1422" s="14"/>
      <c r="RIB1422" s="14"/>
      <c r="RIC1422" s="14"/>
      <c r="RID1422" s="14"/>
      <c r="RIE1422" s="14"/>
      <c r="RIF1422" s="14"/>
      <c r="RIG1422" s="14"/>
      <c r="RIH1422" s="14"/>
      <c r="RII1422" s="14"/>
      <c r="RIJ1422" s="14"/>
      <c r="RIK1422" s="14"/>
      <c r="RIL1422" s="14"/>
      <c r="RIM1422" s="14"/>
      <c r="RIN1422" s="14"/>
      <c r="RIO1422" s="14"/>
      <c r="RIP1422" s="14"/>
      <c r="RIQ1422" s="14"/>
      <c r="RIR1422" s="14"/>
      <c r="RIS1422" s="14"/>
      <c r="RIT1422" s="14"/>
      <c r="RIU1422" s="14"/>
      <c r="RIV1422" s="14"/>
      <c r="RIW1422" s="14"/>
      <c r="RIX1422" s="14"/>
      <c r="RIY1422" s="14"/>
      <c r="RIZ1422" s="14"/>
      <c r="RJA1422" s="14"/>
      <c r="RJB1422" s="14"/>
      <c r="RJC1422" s="14"/>
      <c r="RJD1422" s="14"/>
      <c r="RJE1422" s="14"/>
      <c r="RJF1422" s="14"/>
      <c r="RJG1422" s="14"/>
      <c r="RJH1422" s="14"/>
      <c r="RJI1422" s="14"/>
      <c r="RJJ1422" s="14"/>
      <c r="RJK1422" s="14"/>
      <c r="RJL1422" s="14"/>
      <c r="RJM1422" s="14"/>
      <c r="RJN1422" s="14"/>
      <c r="RJO1422" s="14"/>
      <c r="RJP1422" s="14"/>
      <c r="RJQ1422" s="14"/>
      <c r="RJR1422" s="14"/>
      <c r="RJS1422" s="14"/>
      <c r="RJT1422" s="14"/>
      <c r="RJU1422" s="14"/>
      <c r="RJV1422" s="14"/>
      <c r="RJW1422" s="14"/>
      <c r="RJX1422" s="14"/>
      <c r="RJY1422" s="14"/>
      <c r="RJZ1422" s="14"/>
      <c r="RKA1422" s="14"/>
      <c r="RKB1422" s="14"/>
      <c r="RKC1422" s="14"/>
      <c r="RKD1422" s="14"/>
      <c r="RKE1422" s="14"/>
      <c r="RKF1422" s="14"/>
      <c r="RKG1422" s="14"/>
      <c r="RKH1422" s="14"/>
      <c r="RKI1422" s="14"/>
      <c r="RKJ1422" s="14"/>
      <c r="RKK1422" s="14"/>
      <c r="RKL1422" s="14"/>
      <c r="RKM1422" s="14"/>
      <c r="RKN1422" s="14"/>
      <c r="RKO1422" s="14"/>
      <c r="RKP1422" s="14"/>
      <c r="RKQ1422" s="14"/>
      <c r="RKR1422" s="14"/>
      <c r="RKS1422" s="14"/>
      <c r="RKT1422" s="14"/>
      <c r="RKU1422" s="14"/>
      <c r="RKV1422" s="14"/>
      <c r="RKW1422" s="14"/>
      <c r="RKX1422" s="14"/>
      <c r="RKY1422" s="14"/>
      <c r="RKZ1422" s="14"/>
      <c r="RLA1422" s="14"/>
      <c r="RLB1422" s="14"/>
      <c r="RLC1422" s="14"/>
      <c r="RLD1422" s="14"/>
      <c r="RLE1422" s="14"/>
      <c r="RLF1422" s="14"/>
      <c r="RLG1422" s="14"/>
      <c r="RLH1422" s="14"/>
      <c r="RLI1422" s="14"/>
      <c r="RLJ1422" s="14"/>
      <c r="RLK1422" s="14"/>
      <c r="RLL1422" s="14"/>
      <c r="RLM1422" s="14"/>
      <c r="RLN1422" s="14"/>
      <c r="RLO1422" s="14"/>
      <c r="RLP1422" s="14"/>
      <c r="RLQ1422" s="14"/>
      <c r="RLR1422" s="14"/>
      <c r="RLS1422" s="14"/>
      <c r="RLT1422" s="14"/>
      <c r="RLU1422" s="14"/>
      <c r="RLV1422" s="14"/>
      <c r="RLW1422" s="14"/>
      <c r="RLX1422" s="14"/>
      <c r="RLY1422" s="14"/>
      <c r="RLZ1422" s="14"/>
      <c r="RMA1422" s="14"/>
      <c r="RMB1422" s="14"/>
      <c r="RMC1422" s="14"/>
      <c r="RMD1422" s="14"/>
      <c r="RME1422" s="14"/>
      <c r="RMF1422" s="14"/>
      <c r="RMG1422" s="14"/>
      <c r="RMH1422" s="14"/>
      <c r="RMI1422" s="14"/>
      <c r="RMJ1422" s="14"/>
      <c r="RMK1422" s="14"/>
      <c r="RML1422" s="14"/>
      <c r="RMM1422" s="14"/>
      <c r="RMN1422" s="14"/>
      <c r="RMO1422" s="14"/>
      <c r="RMP1422" s="14"/>
      <c r="RMQ1422" s="14"/>
      <c r="RMR1422" s="14"/>
      <c r="RMS1422" s="14"/>
      <c r="RMT1422" s="14"/>
      <c r="RMU1422" s="14"/>
      <c r="RMV1422" s="14"/>
      <c r="RMW1422" s="14"/>
      <c r="RMX1422" s="14"/>
      <c r="RMY1422" s="14"/>
      <c r="RMZ1422" s="14"/>
      <c r="RNA1422" s="14"/>
      <c r="RNB1422" s="14"/>
      <c r="RNC1422" s="14"/>
      <c r="RND1422" s="14"/>
      <c r="RNE1422" s="14"/>
      <c r="RNF1422" s="14"/>
      <c r="RNG1422" s="14"/>
      <c r="RNH1422" s="14"/>
      <c r="RNI1422" s="14"/>
      <c r="RNJ1422" s="14"/>
      <c r="RNK1422" s="14"/>
      <c r="RNL1422" s="14"/>
      <c r="RNM1422" s="14"/>
      <c r="RNN1422" s="14"/>
      <c r="RNO1422" s="14"/>
      <c r="RNP1422" s="14"/>
      <c r="RNQ1422" s="14"/>
      <c r="RNR1422" s="14"/>
      <c r="RNS1422" s="14"/>
      <c r="RNT1422" s="14"/>
      <c r="RNU1422" s="14"/>
      <c r="RNV1422" s="14"/>
      <c r="RNW1422" s="14"/>
      <c r="RNX1422" s="14"/>
      <c r="RNY1422" s="14"/>
      <c r="RNZ1422" s="14"/>
      <c r="ROA1422" s="14"/>
      <c r="ROB1422" s="14"/>
      <c r="ROC1422" s="14"/>
      <c r="ROD1422" s="14"/>
      <c r="ROE1422" s="14"/>
      <c r="ROF1422" s="14"/>
      <c r="ROG1422" s="14"/>
      <c r="ROH1422" s="14"/>
      <c r="ROI1422" s="14"/>
      <c r="ROJ1422" s="14"/>
      <c r="ROK1422" s="14"/>
      <c r="ROL1422" s="14"/>
      <c r="ROM1422" s="14"/>
      <c r="RON1422" s="14"/>
      <c r="ROO1422" s="14"/>
      <c r="ROP1422" s="14"/>
      <c r="ROQ1422" s="14"/>
      <c r="ROR1422" s="14"/>
      <c r="ROS1422" s="14"/>
      <c r="ROT1422" s="14"/>
      <c r="ROU1422" s="14"/>
      <c r="ROV1422" s="14"/>
      <c r="ROW1422" s="14"/>
      <c r="ROX1422" s="14"/>
      <c r="ROY1422" s="14"/>
      <c r="ROZ1422" s="14"/>
      <c r="RPA1422" s="14"/>
      <c r="RPB1422" s="14"/>
      <c r="RPC1422" s="14"/>
      <c r="RPD1422" s="14"/>
      <c r="RPE1422" s="14"/>
      <c r="RPF1422" s="14"/>
      <c r="RPG1422" s="14"/>
      <c r="RPH1422" s="14"/>
      <c r="RPI1422" s="14"/>
      <c r="RPJ1422" s="14"/>
      <c r="RPK1422" s="14"/>
      <c r="RPL1422" s="14"/>
      <c r="RPM1422" s="14"/>
      <c r="RPN1422" s="14"/>
      <c r="RPO1422" s="14"/>
      <c r="RPP1422" s="14"/>
      <c r="RPQ1422" s="14"/>
      <c r="RPR1422" s="14"/>
      <c r="RPS1422" s="14"/>
      <c r="RPT1422" s="14"/>
      <c r="RPU1422" s="14"/>
      <c r="RPV1422" s="14"/>
      <c r="RPW1422" s="14"/>
      <c r="RPX1422" s="14"/>
      <c r="RPY1422" s="14"/>
      <c r="RPZ1422" s="14"/>
      <c r="RQA1422" s="14"/>
      <c r="RQB1422" s="14"/>
      <c r="RQC1422" s="14"/>
      <c r="RQD1422" s="14"/>
      <c r="RQE1422" s="14"/>
      <c r="RQF1422" s="14"/>
      <c r="RQG1422" s="14"/>
      <c r="RQH1422" s="14"/>
      <c r="RQI1422" s="14"/>
      <c r="RQJ1422" s="14"/>
      <c r="RQK1422" s="14"/>
      <c r="RQL1422" s="14"/>
      <c r="RQM1422" s="14"/>
      <c r="RQN1422" s="14"/>
      <c r="RQO1422" s="14"/>
      <c r="RQP1422" s="14"/>
      <c r="RQQ1422" s="14"/>
      <c r="RQR1422" s="14"/>
      <c r="RQS1422" s="14"/>
      <c r="RQT1422" s="14"/>
      <c r="RQU1422" s="14"/>
      <c r="RQV1422" s="14"/>
      <c r="RQW1422" s="14"/>
      <c r="RQX1422" s="14"/>
      <c r="RQY1422" s="14"/>
      <c r="RQZ1422" s="14"/>
      <c r="RRA1422" s="14"/>
      <c r="RRB1422" s="14"/>
      <c r="RRC1422" s="14"/>
      <c r="RRD1422" s="14"/>
      <c r="RRE1422" s="14"/>
      <c r="RRF1422" s="14"/>
      <c r="RRG1422" s="14"/>
      <c r="RRH1422" s="14"/>
      <c r="RRI1422" s="14"/>
      <c r="RRJ1422" s="14"/>
      <c r="RRK1422" s="14"/>
      <c r="RRL1422" s="14"/>
      <c r="RRM1422" s="14"/>
      <c r="RRN1422" s="14"/>
      <c r="RRO1422" s="14"/>
      <c r="RRP1422" s="14"/>
      <c r="RRQ1422" s="14"/>
      <c r="RRR1422" s="14"/>
      <c r="RRS1422" s="14"/>
      <c r="RRT1422" s="14"/>
      <c r="RRU1422" s="14"/>
      <c r="RRV1422" s="14"/>
      <c r="RRW1422" s="14"/>
      <c r="RRX1422" s="14"/>
      <c r="RRY1422" s="14"/>
      <c r="RRZ1422" s="14"/>
      <c r="RSA1422" s="14"/>
      <c r="RSB1422" s="14"/>
      <c r="RSC1422" s="14"/>
      <c r="RSD1422" s="14"/>
      <c r="RSE1422" s="14"/>
      <c r="RSF1422" s="14"/>
      <c r="RSG1422" s="14"/>
      <c r="RSH1422" s="14"/>
      <c r="RSI1422" s="14"/>
      <c r="RSJ1422" s="14"/>
      <c r="RSK1422" s="14"/>
      <c r="RSL1422" s="14"/>
      <c r="RSM1422" s="14"/>
      <c r="RSN1422" s="14"/>
      <c r="RSO1422" s="14"/>
      <c r="RSP1422" s="14"/>
      <c r="RSQ1422" s="14"/>
      <c r="RSR1422" s="14"/>
      <c r="RSS1422" s="14"/>
      <c r="RST1422" s="14"/>
      <c r="RSU1422" s="14"/>
      <c r="RSV1422" s="14"/>
      <c r="RSW1422" s="14"/>
      <c r="RSX1422" s="14"/>
      <c r="RSY1422" s="14"/>
      <c r="RSZ1422" s="14"/>
      <c r="RTA1422" s="14"/>
      <c r="RTB1422" s="14"/>
      <c r="RTC1422" s="14"/>
      <c r="RTD1422" s="14"/>
      <c r="RTE1422" s="14"/>
      <c r="RTF1422" s="14"/>
      <c r="RTG1422" s="14"/>
      <c r="RTH1422" s="14"/>
      <c r="RTI1422" s="14"/>
      <c r="RTJ1422" s="14"/>
      <c r="RTK1422" s="14"/>
      <c r="RTL1422" s="14"/>
      <c r="RTM1422" s="14"/>
      <c r="RTN1422" s="14"/>
      <c r="RTO1422" s="14"/>
      <c r="RTP1422" s="14"/>
      <c r="RTQ1422" s="14"/>
      <c r="RTR1422" s="14"/>
      <c r="RTS1422" s="14"/>
      <c r="RTT1422" s="14"/>
      <c r="RTU1422" s="14"/>
      <c r="RTV1422" s="14"/>
      <c r="RTW1422" s="14"/>
      <c r="RTX1422" s="14"/>
      <c r="RTY1422" s="14"/>
      <c r="RTZ1422" s="14"/>
      <c r="RUA1422" s="14"/>
      <c r="RUB1422" s="14"/>
      <c r="RUC1422" s="14"/>
      <c r="RUD1422" s="14"/>
      <c r="RUE1422" s="14"/>
      <c r="RUF1422" s="14"/>
      <c r="RUG1422" s="14"/>
      <c r="RUH1422" s="14"/>
      <c r="RUI1422" s="14"/>
      <c r="RUJ1422" s="14"/>
      <c r="RUK1422" s="14"/>
      <c r="RUL1422" s="14"/>
      <c r="RUM1422" s="14"/>
      <c r="RUN1422" s="14"/>
      <c r="RUO1422" s="14"/>
      <c r="RUP1422" s="14"/>
      <c r="RUQ1422" s="14"/>
      <c r="RUR1422" s="14"/>
      <c r="RUS1422" s="14"/>
      <c r="RUT1422" s="14"/>
      <c r="RUU1422" s="14"/>
      <c r="RUV1422" s="14"/>
      <c r="RUW1422" s="14"/>
      <c r="RUX1422" s="14"/>
      <c r="RUY1422" s="14"/>
      <c r="RUZ1422" s="14"/>
      <c r="RVA1422" s="14"/>
      <c r="RVB1422" s="14"/>
      <c r="RVC1422" s="14"/>
      <c r="RVD1422" s="14"/>
      <c r="RVE1422" s="14"/>
      <c r="RVF1422" s="14"/>
      <c r="RVG1422" s="14"/>
      <c r="RVH1422" s="14"/>
      <c r="RVI1422" s="14"/>
      <c r="RVJ1422" s="14"/>
      <c r="RVK1422" s="14"/>
      <c r="RVL1422" s="14"/>
      <c r="RVM1422" s="14"/>
      <c r="RVN1422" s="14"/>
      <c r="RVO1422" s="14"/>
      <c r="RVP1422" s="14"/>
      <c r="RVQ1422" s="14"/>
      <c r="RVR1422" s="14"/>
      <c r="RVS1422" s="14"/>
      <c r="RVT1422" s="14"/>
      <c r="RVU1422" s="14"/>
      <c r="RVV1422" s="14"/>
      <c r="RVW1422" s="14"/>
      <c r="RVX1422" s="14"/>
      <c r="RVY1422" s="14"/>
      <c r="RVZ1422" s="14"/>
      <c r="RWA1422" s="14"/>
      <c r="RWB1422" s="14"/>
      <c r="RWC1422" s="14"/>
      <c r="RWD1422" s="14"/>
      <c r="RWE1422" s="14"/>
      <c r="RWF1422" s="14"/>
      <c r="RWG1422" s="14"/>
      <c r="RWH1422" s="14"/>
      <c r="RWI1422" s="14"/>
      <c r="RWJ1422" s="14"/>
      <c r="RWK1422" s="14"/>
      <c r="RWL1422" s="14"/>
      <c r="RWM1422" s="14"/>
      <c r="RWN1422" s="14"/>
      <c r="RWO1422" s="14"/>
      <c r="RWP1422" s="14"/>
      <c r="RWQ1422" s="14"/>
      <c r="RWR1422" s="14"/>
      <c r="RWS1422" s="14"/>
      <c r="RWT1422" s="14"/>
      <c r="RWU1422" s="14"/>
      <c r="RWV1422" s="14"/>
      <c r="RWW1422" s="14"/>
      <c r="RWX1422" s="14"/>
      <c r="RWY1422" s="14"/>
      <c r="RWZ1422" s="14"/>
      <c r="RXA1422" s="14"/>
      <c r="RXB1422" s="14"/>
      <c r="RXC1422" s="14"/>
      <c r="RXD1422" s="14"/>
      <c r="RXE1422" s="14"/>
      <c r="RXF1422" s="14"/>
      <c r="RXG1422" s="14"/>
      <c r="RXH1422" s="14"/>
      <c r="RXI1422" s="14"/>
      <c r="RXJ1422" s="14"/>
      <c r="RXK1422" s="14"/>
      <c r="RXL1422" s="14"/>
      <c r="RXM1422" s="14"/>
      <c r="RXN1422" s="14"/>
      <c r="RXO1422" s="14"/>
      <c r="RXP1422" s="14"/>
      <c r="RXQ1422" s="14"/>
      <c r="RXR1422" s="14"/>
      <c r="RXS1422" s="14"/>
      <c r="RXT1422" s="14"/>
      <c r="RXU1422" s="14"/>
      <c r="RXV1422" s="14"/>
      <c r="RXW1422" s="14"/>
      <c r="RXX1422" s="14"/>
      <c r="RXY1422" s="14"/>
      <c r="RXZ1422" s="14"/>
      <c r="RYA1422" s="14"/>
      <c r="RYB1422" s="14"/>
      <c r="RYC1422" s="14"/>
      <c r="RYD1422" s="14"/>
      <c r="RYE1422" s="14"/>
      <c r="RYF1422" s="14"/>
      <c r="RYG1422" s="14"/>
      <c r="RYH1422" s="14"/>
      <c r="RYI1422" s="14"/>
      <c r="RYJ1422" s="14"/>
      <c r="RYK1422" s="14"/>
      <c r="RYL1422" s="14"/>
      <c r="RYM1422" s="14"/>
      <c r="RYN1422" s="14"/>
      <c r="RYO1422" s="14"/>
      <c r="RYP1422" s="14"/>
      <c r="RYQ1422" s="14"/>
      <c r="RYR1422" s="14"/>
      <c r="RYS1422" s="14"/>
      <c r="RYT1422" s="14"/>
      <c r="RYU1422" s="14"/>
      <c r="RYV1422" s="14"/>
      <c r="RYW1422" s="14"/>
      <c r="RYX1422" s="14"/>
      <c r="RYY1422" s="14"/>
      <c r="RYZ1422" s="14"/>
      <c r="RZA1422" s="14"/>
      <c r="RZB1422" s="14"/>
      <c r="RZC1422" s="14"/>
      <c r="RZD1422" s="14"/>
      <c r="RZE1422" s="14"/>
      <c r="RZF1422" s="14"/>
      <c r="RZG1422" s="14"/>
      <c r="RZH1422" s="14"/>
      <c r="RZI1422" s="14"/>
      <c r="RZJ1422" s="14"/>
      <c r="RZK1422" s="14"/>
      <c r="RZL1422" s="14"/>
      <c r="RZM1422" s="14"/>
      <c r="RZN1422" s="14"/>
      <c r="RZO1422" s="14"/>
      <c r="RZP1422" s="14"/>
      <c r="RZQ1422" s="14"/>
      <c r="RZR1422" s="14"/>
      <c r="RZS1422" s="14"/>
      <c r="RZT1422" s="14"/>
      <c r="RZU1422" s="14"/>
      <c r="RZV1422" s="14"/>
      <c r="RZW1422" s="14"/>
      <c r="RZX1422" s="14"/>
      <c r="RZY1422" s="14"/>
      <c r="RZZ1422" s="14"/>
      <c r="SAA1422" s="14"/>
      <c r="SAB1422" s="14"/>
      <c r="SAC1422" s="14"/>
      <c r="SAD1422" s="14"/>
      <c r="SAE1422" s="14"/>
      <c r="SAF1422" s="14"/>
      <c r="SAG1422" s="14"/>
      <c r="SAH1422" s="14"/>
      <c r="SAI1422" s="14"/>
      <c r="SAJ1422" s="14"/>
      <c r="SAK1422" s="14"/>
      <c r="SAL1422" s="14"/>
      <c r="SAM1422" s="14"/>
      <c r="SAN1422" s="14"/>
      <c r="SAO1422" s="14"/>
      <c r="SAP1422" s="14"/>
      <c r="SAQ1422" s="14"/>
      <c r="SAR1422" s="14"/>
      <c r="SAS1422" s="14"/>
      <c r="SAT1422" s="14"/>
      <c r="SAU1422" s="14"/>
      <c r="SAV1422" s="14"/>
      <c r="SAW1422" s="14"/>
      <c r="SAX1422" s="14"/>
      <c r="SAY1422" s="14"/>
      <c r="SAZ1422" s="14"/>
      <c r="SBA1422" s="14"/>
      <c r="SBB1422" s="14"/>
      <c r="SBC1422" s="14"/>
      <c r="SBD1422" s="14"/>
      <c r="SBE1422" s="14"/>
      <c r="SBF1422" s="14"/>
      <c r="SBG1422" s="14"/>
      <c r="SBH1422" s="14"/>
      <c r="SBI1422" s="14"/>
      <c r="SBJ1422" s="14"/>
      <c r="SBK1422" s="14"/>
      <c r="SBL1422" s="14"/>
      <c r="SBM1422" s="14"/>
      <c r="SBN1422" s="14"/>
      <c r="SBO1422" s="14"/>
      <c r="SBP1422" s="14"/>
      <c r="SBQ1422" s="14"/>
      <c r="SBR1422" s="14"/>
      <c r="SBS1422" s="14"/>
      <c r="SBT1422" s="14"/>
      <c r="SBU1422" s="14"/>
      <c r="SBV1422" s="14"/>
      <c r="SBW1422" s="14"/>
      <c r="SBX1422" s="14"/>
      <c r="SBY1422" s="14"/>
      <c r="SBZ1422" s="14"/>
      <c r="SCA1422" s="14"/>
      <c r="SCB1422" s="14"/>
      <c r="SCC1422" s="14"/>
      <c r="SCD1422" s="14"/>
      <c r="SCE1422" s="14"/>
      <c r="SCF1422" s="14"/>
      <c r="SCG1422" s="14"/>
      <c r="SCH1422" s="14"/>
      <c r="SCI1422" s="14"/>
      <c r="SCJ1422" s="14"/>
      <c r="SCK1422" s="14"/>
      <c r="SCL1422" s="14"/>
      <c r="SCM1422" s="14"/>
      <c r="SCN1422" s="14"/>
      <c r="SCO1422" s="14"/>
      <c r="SCP1422" s="14"/>
      <c r="SCQ1422" s="14"/>
      <c r="SCR1422" s="14"/>
      <c r="SCS1422" s="14"/>
      <c r="SCT1422" s="14"/>
      <c r="SCU1422" s="14"/>
      <c r="SCV1422" s="14"/>
      <c r="SCW1422" s="14"/>
      <c r="SCX1422" s="14"/>
      <c r="SCY1422" s="14"/>
      <c r="SCZ1422" s="14"/>
      <c r="SDA1422" s="14"/>
      <c r="SDB1422" s="14"/>
      <c r="SDC1422" s="14"/>
      <c r="SDD1422" s="14"/>
      <c r="SDE1422" s="14"/>
      <c r="SDF1422" s="14"/>
      <c r="SDG1422" s="14"/>
      <c r="SDH1422" s="14"/>
      <c r="SDI1422" s="14"/>
      <c r="SDJ1422" s="14"/>
      <c r="SDK1422" s="14"/>
      <c r="SDL1422" s="14"/>
      <c r="SDM1422" s="14"/>
      <c r="SDN1422" s="14"/>
      <c r="SDO1422" s="14"/>
      <c r="SDP1422" s="14"/>
      <c r="SDQ1422" s="14"/>
      <c r="SDR1422" s="14"/>
      <c r="SDS1422" s="14"/>
      <c r="SDT1422" s="14"/>
      <c r="SDU1422" s="14"/>
      <c r="SDV1422" s="14"/>
      <c r="SDW1422" s="14"/>
      <c r="SDX1422" s="14"/>
      <c r="SDY1422" s="14"/>
      <c r="SDZ1422" s="14"/>
      <c r="SEA1422" s="14"/>
      <c r="SEB1422" s="14"/>
      <c r="SEC1422" s="14"/>
      <c r="SED1422" s="14"/>
      <c r="SEE1422" s="14"/>
      <c r="SEF1422" s="14"/>
      <c r="SEG1422" s="14"/>
      <c r="SEH1422" s="14"/>
      <c r="SEI1422" s="14"/>
      <c r="SEJ1422" s="14"/>
      <c r="SEK1422" s="14"/>
      <c r="SEL1422" s="14"/>
      <c r="SEM1422" s="14"/>
      <c r="SEN1422" s="14"/>
      <c r="SEO1422" s="14"/>
      <c r="SEP1422" s="14"/>
      <c r="SEQ1422" s="14"/>
      <c r="SER1422" s="14"/>
      <c r="SES1422" s="14"/>
      <c r="SET1422" s="14"/>
      <c r="SEU1422" s="14"/>
      <c r="SEV1422" s="14"/>
      <c r="SEW1422" s="14"/>
      <c r="SEX1422" s="14"/>
      <c r="SEY1422" s="14"/>
      <c r="SEZ1422" s="14"/>
      <c r="SFA1422" s="14"/>
      <c r="SFB1422" s="14"/>
      <c r="SFC1422" s="14"/>
      <c r="SFD1422" s="14"/>
      <c r="SFE1422" s="14"/>
      <c r="SFF1422" s="14"/>
      <c r="SFG1422" s="14"/>
      <c r="SFH1422" s="14"/>
      <c r="SFI1422" s="14"/>
      <c r="SFJ1422" s="14"/>
      <c r="SFK1422" s="14"/>
      <c r="SFL1422" s="14"/>
      <c r="SFM1422" s="14"/>
      <c r="SFN1422" s="14"/>
      <c r="SFO1422" s="14"/>
      <c r="SFP1422" s="14"/>
      <c r="SFQ1422" s="14"/>
      <c r="SFR1422" s="14"/>
      <c r="SFS1422" s="14"/>
      <c r="SFT1422" s="14"/>
      <c r="SFU1422" s="14"/>
      <c r="SFV1422" s="14"/>
      <c r="SFW1422" s="14"/>
      <c r="SFX1422" s="14"/>
      <c r="SFY1422" s="14"/>
      <c r="SFZ1422" s="14"/>
      <c r="SGA1422" s="14"/>
      <c r="SGB1422" s="14"/>
      <c r="SGC1422" s="14"/>
      <c r="SGD1422" s="14"/>
      <c r="SGE1422" s="14"/>
      <c r="SGF1422" s="14"/>
      <c r="SGG1422" s="14"/>
      <c r="SGH1422" s="14"/>
      <c r="SGI1422" s="14"/>
      <c r="SGJ1422" s="14"/>
      <c r="SGK1422" s="14"/>
      <c r="SGL1422" s="14"/>
      <c r="SGM1422" s="14"/>
      <c r="SGN1422" s="14"/>
      <c r="SGO1422" s="14"/>
      <c r="SGP1422" s="14"/>
      <c r="SGQ1422" s="14"/>
      <c r="SGR1422" s="14"/>
      <c r="SGS1422" s="14"/>
      <c r="SGT1422" s="14"/>
      <c r="SGU1422" s="14"/>
      <c r="SGV1422" s="14"/>
      <c r="SGW1422" s="14"/>
      <c r="SGX1422" s="14"/>
      <c r="SGY1422" s="14"/>
      <c r="SGZ1422" s="14"/>
      <c r="SHA1422" s="14"/>
      <c r="SHB1422" s="14"/>
      <c r="SHC1422" s="14"/>
      <c r="SHD1422" s="14"/>
      <c r="SHE1422" s="14"/>
      <c r="SHF1422" s="14"/>
      <c r="SHG1422" s="14"/>
      <c r="SHH1422" s="14"/>
      <c r="SHI1422" s="14"/>
      <c r="SHJ1422" s="14"/>
      <c r="SHK1422" s="14"/>
      <c r="SHL1422" s="14"/>
      <c r="SHM1422" s="14"/>
      <c r="SHN1422" s="14"/>
      <c r="SHO1422" s="14"/>
      <c r="SHP1422" s="14"/>
      <c r="SHQ1422" s="14"/>
      <c r="SHR1422" s="14"/>
      <c r="SHS1422" s="14"/>
      <c r="SHT1422" s="14"/>
      <c r="SHU1422" s="14"/>
      <c r="SHV1422" s="14"/>
      <c r="SHW1422" s="14"/>
      <c r="SHX1422" s="14"/>
      <c r="SHY1422" s="14"/>
      <c r="SHZ1422" s="14"/>
      <c r="SIA1422" s="14"/>
      <c r="SIB1422" s="14"/>
      <c r="SIC1422" s="14"/>
      <c r="SID1422" s="14"/>
      <c r="SIE1422" s="14"/>
      <c r="SIF1422" s="14"/>
      <c r="SIG1422" s="14"/>
      <c r="SIH1422" s="14"/>
      <c r="SII1422" s="14"/>
      <c r="SIJ1422" s="14"/>
      <c r="SIK1422" s="14"/>
      <c r="SIL1422" s="14"/>
      <c r="SIM1422" s="14"/>
      <c r="SIN1422" s="14"/>
      <c r="SIO1422" s="14"/>
      <c r="SIP1422" s="14"/>
      <c r="SIQ1422" s="14"/>
      <c r="SIR1422" s="14"/>
      <c r="SIS1422" s="14"/>
      <c r="SIT1422" s="14"/>
      <c r="SIU1422" s="14"/>
      <c r="SIV1422" s="14"/>
      <c r="SIW1422" s="14"/>
      <c r="SIX1422" s="14"/>
      <c r="SIY1422" s="14"/>
      <c r="SIZ1422" s="14"/>
      <c r="SJA1422" s="14"/>
      <c r="SJB1422" s="14"/>
      <c r="SJC1422" s="14"/>
      <c r="SJD1422" s="14"/>
      <c r="SJE1422" s="14"/>
      <c r="SJF1422" s="14"/>
      <c r="SJG1422" s="14"/>
      <c r="SJH1422" s="14"/>
      <c r="SJI1422" s="14"/>
      <c r="SJJ1422" s="14"/>
      <c r="SJK1422" s="14"/>
      <c r="SJL1422" s="14"/>
      <c r="SJM1422" s="14"/>
      <c r="SJN1422" s="14"/>
      <c r="SJO1422" s="14"/>
      <c r="SJP1422" s="14"/>
      <c r="SJQ1422" s="14"/>
      <c r="SJR1422" s="14"/>
      <c r="SJS1422" s="14"/>
      <c r="SJT1422" s="14"/>
      <c r="SJU1422" s="14"/>
      <c r="SJV1422" s="14"/>
      <c r="SJW1422" s="14"/>
      <c r="SJX1422" s="14"/>
      <c r="SJY1422" s="14"/>
      <c r="SJZ1422" s="14"/>
      <c r="SKA1422" s="14"/>
      <c r="SKB1422" s="14"/>
      <c r="SKC1422" s="14"/>
      <c r="SKD1422" s="14"/>
      <c r="SKE1422" s="14"/>
      <c r="SKF1422" s="14"/>
      <c r="SKG1422" s="14"/>
      <c r="SKH1422" s="14"/>
      <c r="SKI1422" s="14"/>
      <c r="SKJ1422" s="14"/>
      <c r="SKK1422" s="14"/>
      <c r="SKL1422" s="14"/>
      <c r="SKM1422" s="14"/>
      <c r="SKN1422" s="14"/>
      <c r="SKO1422" s="14"/>
      <c r="SKP1422" s="14"/>
      <c r="SKQ1422" s="14"/>
      <c r="SKR1422" s="14"/>
      <c r="SKS1422" s="14"/>
      <c r="SKT1422" s="14"/>
      <c r="SKU1422" s="14"/>
      <c r="SKV1422" s="14"/>
      <c r="SKW1422" s="14"/>
      <c r="SKX1422" s="14"/>
      <c r="SKY1422" s="14"/>
      <c r="SKZ1422" s="14"/>
      <c r="SLA1422" s="14"/>
      <c r="SLB1422" s="14"/>
      <c r="SLC1422" s="14"/>
      <c r="SLD1422" s="14"/>
      <c r="SLE1422" s="14"/>
      <c r="SLF1422" s="14"/>
      <c r="SLG1422" s="14"/>
      <c r="SLH1422" s="14"/>
      <c r="SLI1422" s="14"/>
      <c r="SLJ1422" s="14"/>
      <c r="SLK1422" s="14"/>
      <c r="SLL1422" s="14"/>
      <c r="SLM1422" s="14"/>
      <c r="SLN1422" s="14"/>
      <c r="SLO1422" s="14"/>
      <c r="SLP1422" s="14"/>
      <c r="SLQ1422" s="14"/>
      <c r="SLR1422" s="14"/>
      <c r="SLS1422" s="14"/>
      <c r="SLT1422" s="14"/>
      <c r="SLU1422" s="14"/>
      <c r="SLV1422" s="14"/>
      <c r="SLW1422" s="14"/>
      <c r="SLX1422" s="14"/>
      <c r="SLY1422" s="14"/>
      <c r="SLZ1422" s="14"/>
      <c r="SMA1422" s="14"/>
      <c r="SMB1422" s="14"/>
      <c r="SMC1422" s="14"/>
      <c r="SMD1422" s="14"/>
      <c r="SME1422" s="14"/>
      <c r="SMF1422" s="14"/>
      <c r="SMG1422" s="14"/>
      <c r="SMH1422" s="14"/>
      <c r="SMI1422" s="14"/>
      <c r="SMJ1422" s="14"/>
      <c r="SMK1422" s="14"/>
      <c r="SML1422" s="14"/>
      <c r="SMM1422" s="14"/>
      <c r="SMN1422" s="14"/>
      <c r="SMO1422" s="14"/>
      <c r="SMP1422" s="14"/>
      <c r="SMQ1422" s="14"/>
      <c r="SMR1422" s="14"/>
      <c r="SMS1422" s="14"/>
      <c r="SMT1422" s="14"/>
      <c r="SMU1422" s="14"/>
      <c r="SMV1422" s="14"/>
      <c r="SMW1422" s="14"/>
      <c r="SMX1422" s="14"/>
      <c r="SMY1422" s="14"/>
      <c r="SMZ1422" s="14"/>
      <c r="SNA1422" s="14"/>
      <c r="SNB1422" s="14"/>
      <c r="SNC1422" s="14"/>
      <c r="SND1422" s="14"/>
      <c r="SNE1422" s="14"/>
      <c r="SNF1422" s="14"/>
      <c r="SNG1422" s="14"/>
      <c r="SNH1422" s="14"/>
      <c r="SNI1422" s="14"/>
      <c r="SNJ1422" s="14"/>
      <c r="SNK1422" s="14"/>
      <c r="SNL1422" s="14"/>
      <c r="SNM1422" s="14"/>
      <c r="SNN1422" s="14"/>
      <c r="SNO1422" s="14"/>
      <c r="SNP1422" s="14"/>
      <c r="SNQ1422" s="14"/>
      <c r="SNR1422" s="14"/>
      <c r="SNS1422" s="14"/>
      <c r="SNT1422" s="14"/>
      <c r="SNU1422" s="14"/>
      <c r="SNV1422" s="14"/>
      <c r="SNW1422" s="14"/>
      <c r="SNX1422" s="14"/>
      <c r="SNY1422" s="14"/>
      <c r="SNZ1422" s="14"/>
      <c r="SOA1422" s="14"/>
      <c r="SOB1422" s="14"/>
      <c r="SOC1422" s="14"/>
      <c r="SOD1422" s="14"/>
      <c r="SOE1422" s="14"/>
      <c r="SOF1422" s="14"/>
      <c r="SOG1422" s="14"/>
      <c r="SOH1422" s="14"/>
      <c r="SOI1422" s="14"/>
      <c r="SOJ1422" s="14"/>
      <c r="SOK1422" s="14"/>
      <c r="SOL1422" s="14"/>
      <c r="SOM1422" s="14"/>
      <c r="SON1422" s="14"/>
      <c r="SOO1422" s="14"/>
      <c r="SOP1422" s="14"/>
      <c r="SOQ1422" s="14"/>
      <c r="SOR1422" s="14"/>
      <c r="SOS1422" s="14"/>
      <c r="SOT1422" s="14"/>
      <c r="SOU1422" s="14"/>
      <c r="SOV1422" s="14"/>
      <c r="SOW1422" s="14"/>
      <c r="SOX1422" s="14"/>
      <c r="SOY1422" s="14"/>
      <c r="SOZ1422" s="14"/>
      <c r="SPA1422" s="14"/>
      <c r="SPB1422" s="14"/>
      <c r="SPC1422" s="14"/>
      <c r="SPD1422" s="14"/>
      <c r="SPE1422" s="14"/>
      <c r="SPF1422" s="14"/>
      <c r="SPG1422" s="14"/>
      <c r="SPH1422" s="14"/>
      <c r="SPI1422" s="14"/>
      <c r="SPJ1422" s="14"/>
      <c r="SPK1422" s="14"/>
      <c r="SPL1422" s="14"/>
      <c r="SPM1422" s="14"/>
      <c r="SPN1422" s="14"/>
      <c r="SPO1422" s="14"/>
      <c r="SPP1422" s="14"/>
      <c r="SPQ1422" s="14"/>
      <c r="SPR1422" s="14"/>
      <c r="SPS1422" s="14"/>
      <c r="SPT1422" s="14"/>
      <c r="SPU1422" s="14"/>
      <c r="SPV1422" s="14"/>
      <c r="SPW1422" s="14"/>
      <c r="SPX1422" s="14"/>
      <c r="SPY1422" s="14"/>
      <c r="SPZ1422" s="14"/>
      <c r="SQA1422" s="14"/>
      <c r="SQB1422" s="14"/>
      <c r="SQC1422" s="14"/>
      <c r="SQD1422" s="14"/>
      <c r="SQE1422" s="14"/>
      <c r="SQF1422" s="14"/>
      <c r="SQG1422" s="14"/>
      <c r="SQH1422" s="14"/>
      <c r="SQI1422" s="14"/>
      <c r="SQJ1422" s="14"/>
      <c r="SQK1422" s="14"/>
      <c r="SQL1422" s="14"/>
      <c r="SQM1422" s="14"/>
      <c r="SQN1422" s="14"/>
      <c r="SQO1422" s="14"/>
      <c r="SQP1422" s="14"/>
      <c r="SQQ1422" s="14"/>
      <c r="SQR1422" s="14"/>
      <c r="SQS1422" s="14"/>
      <c r="SQT1422" s="14"/>
      <c r="SQU1422" s="14"/>
      <c r="SQV1422" s="14"/>
      <c r="SQW1422" s="14"/>
      <c r="SQX1422" s="14"/>
      <c r="SQY1422" s="14"/>
      <c r="SQZ1422" s="14"/>
      <c r="SRA1422" s="14"/>
      <c r="SRB1422" s="14"/>
      <c r="SRC1422" s="14"/>
      <c r="SRD1422" s="14"/>
      <c r="SRE1422" s="14"/>
      <c r="SRF1422" s="14"/>
      <c r="SRG1422" s="14"/>
      <c r="SRH1422" s="14"/>
      <c r="SRI1422" s="14"/>
      <c r="SRJ1422" s="14"/>
      <c r="SRK1422" s="14"/>
      <c r="SRL1422" s="14"/>
      <c r="SRM1422" s="14"/>
      <c r="SRN1422" s="14"/>
      <c r="SRO1422" s="14"/>
      <c r="SRP1422" s="14"/>
      <c r="SRQ1422" s="14"/>
      <c r="SRR1422" s="14"/>
      <c r="SRS1422" s="14"/>
      <c r="SRT1422" s="14"/>
      <c r="SRU1422" s="14"/>
      <c r="SRV1422" s="14"/>
      <c r="SRW1422" s="14"/>
      <c r="SRX1422" s="14"/>
      <c r="SRY1422" s="14"/>
      <c r="SRZ1422" s="14"/>
      <c r="SSA1422" s="14"/>
      <c r="SSB1422" s="14"/>
      <c r="SSC1422" s="14"/>
      <c r="SSD1422" s="14"/>
      <c r="SSE1422" s="14"/>
      <c r="SSF1422" s="14"/>
      <c r="SSG1422" s="14"/>
      <c r="SSH1422" s="14"/>
      <c r="SSI1422" s="14"/>
      <c r="SSJ1422" s="14"/>
      <c r="SSK1422" s="14"/>
      <c r="SSL1422" s="14"/>
      <c r="SSM1422" s="14"/>
      <c r="SSN1422" s="14"/>
      <c r="SSO1422" s="14"/>
      <c r="SSP1422" s="14"/>
      <c r="SSQ1422" s="14"/>
      <c r="SSR1422" s="14"/>
      <c r="SSS1422" s="14"/>
      <c r="SST1422" s="14"/>
      <c r="SSU1422" s="14"/>
      <c r="SSV1422" s="14"/>
      <c r="SSW1422" s="14"/>
      <c r="SSX1422" s="14"/>
      <c r="SSY1422" s="14"/>
      <c r="SSZ1422" s="14"/>
      <c r="STA1422" s="14"/>
      <c r="STB1422" s="14"/>
      <c r="STC1422" s="14"/>
      <c r="STD1422" s="14"/>
      <c r="STE1422" s="14"/>
      <c r="STF1422" s="14"/>
      <c r="STG1422" s="14"/>
      <c r="STH1422" s="14"/>
      <c r="STI1422" s="14"/>
      <c r="STJ1422" s="14"/>
      <c r="STK1422" s="14"/>
      <c r="STL1422" s="14"/>
      <c r="STM1422" s="14"/>
      <c r="STN1422" s="14"/>
      <c r="STO1422" s="14"/>
      <c r="STP1422" s="14"/>
      <c r="STQ1422" s="14"/>
      <c r="STR1422" s="14"/>
      <c r="STS1422" s="14"/>
      <c r="STT1422" s="14"/>
      <c r="STU1422" s="14"/>
      <c r="STV1422" s="14"/>
      <c r="STW1422" s="14"/>
      <c r="STX1422" s="14"/>
      <c r="STY1422" s="14"/>
      <c r="STZ1422" s="14"/>
      <c r="SUA1422" s="14"/>
      <c r="SUB1422" s="14"/>
      <c r="SUC1422" s="14"/>
      <c r="SUD1422" s="14"/>
      <c r="SUE1422" s="14"/>
      <c r="SUF1422" s="14"/>
      <c r="SUG1422" s="14"/>
      <c r="SUH1422" s="14"/>
      <c r="SUI1422" s="14"/>
      <c r="SUJ1422" s="14"/>
      <c r="SUK1422" s="14"/>
      <c r="SUL1422" s="14"/>
      <c r="SUM1422" s="14"/>
      <c r="SUN1422" s="14"/>
      <c r="SUO1422" s="14"/>
      <c r="SUP1422" s="14"/>
      <c r="SUQ1422" s="14"/>
      <c r="SUR1422" s="14"/>
      <c r="SUS1422" s="14"/>
      <c r="SUT1422" s="14"/>
      <c r="SUU1422" s="14"/>
      <c r="SUV1422" s="14"/>
      <c r="SUW1422" s="14"/>
      <c r="SUX1422" s="14"/>
      <c r="SUY1422" s="14"/>
      <c r="SUZ1422" s="14"/>
      <c r="SVA1422" s="14"/>
      <c r="SVB1422" s="14"/>
      <c r="SVC1422" s="14"/>
      <c r="SVD1422" s="14"/>
      <c r="SVE1422" s="14"/>
      <c r="SVF1422" s="14"/>
      <c r="SVG1422" s="14"/>
      <c r="SVH1422" s="14"/>
      <c r="SVI1422" s="14"/>
      <c r="SVJ1422" s="14"/>
      <c r="SVK1422" s="14"/>
      <c r="SVL1422" s="14"/>
      <c r="SVM1422" s="14"/>
      <c r="SVN1422" s="14"/>
      <c r="SVO1422" s="14"/>
      <c r="SVP1422" s="14"/>
      <c r="SVQ1422" s="14"/>
      <c r="SVR1422" s="14"/>
      <c r="SVS1422" s="14"/>
      <c r="SVT1422" s="14"/>
      <c r="SVU1422" s="14"/>
      <c r="SVV1422" s="14"/>
      <c r="SVW1422" s="14"/>
      <c r="SVX1422" s="14"/>
      <c r="SVY1422" s="14"/>
      <c r="SVZ1422" s="14"/>
      <c r="SWA1422" s="14"/>
      <c r="SWB1422" s="14"/>
      <c r="SWC1422" s="14"/>
      <c r="SWD1422" s="14"/>
      <c r="SWE1422" s="14"/>
      <c r="SWF1422" s="14"/>
      <c r="SWG1422" s="14"/>
      <c r="SWH1422" s="14"/>
      <c r="SWI1422" s="14"/>
      <c r="SWJ1422" s="14"/>
      <c r="SWK1422" s="14"/>
      <c r="SWL1422" s="14"/>
      <c r="SWM1422" s="14"/>
      <c r="SWN1422" s="14"/>
      <c r="SWO1422" s="14"/>
      <c r="SWP1422" s="14"/>
      <c r="SWQ1422" s="14"/>
      <c r="SWR1422" s="14"/>
      <c r="SWS1422" s="14"/>
      <c r="SWT1422" s="14"/>
      <c r="SWU1422" s="14"/>
      <c r="SWV1422" s="14"/>
      <c r="SWW1422" s="14"/>
      <c r="SWX1422" s="14"/>
      <c r="SWY1422" s="14"/>
      <c r="SWZ1422" s="14"/>
      <c r="SXA1422" s="14"/>
      <c r="SXB1422" s="14"/>
      <c r="SXC1422" s="14"/>
      <c r="SXD1422" s="14"/>
      <c r="SXE1422" s="14"/>
      <c r="SXF1422" s="14"/>
      <c r="SXG1422" s="14"/>
      <c r="SXH1422" s="14"/>
      <c r="SXI1422" s="14"/>
      <c r="SXJ1422" s="14"/>
      <c r="SXK1422" s="14"/>
      <c r="SXL1422" s="14"/>
      <c r="SXM1422" s="14"/>
      <c r="SXN1422" s="14"/>
      <c r="SXO1422" s="14"/>
      <c r="SXP1422" s="14"/>
      <c r="SXQ1422" s="14"/>
      <c r="SXR1422" s="14"/>
      <c r="SXS1422" s="14"/>
      <c r="SXT1422" s="14"/>
      <c r="SXU1422" s="14"/>
      <c r="SXV1422" s="14"/>
      <c r="SXW1422" s="14"/>
      <c r="SXX1422" s="14"/>
      <c r="SXY1422" s="14"/>
      <c r="SXZ1422" s="14"/>
      <c r="SYA1422" s="14"/>
      <c r="SYB1422" s="14"/>
      <c r="SYC1422" s="14"/>
      <c r="SYD1422" s="14"/>
      <c r="SYE1422" s="14"/>
      <c r="SYF1422" s="14"/>
      <c r="SYG1422" s="14"/>
      <c r="SYH1422" s="14"/>
      <c r="SYI1422" s="14"/>
      <c r="SYJ1422" s="14"/>
      <c r="SYK1422" s="14"/>
      <c r="SYL1422" s="14"/>
      <c r="SYM1422" s="14"/>
      <c r="SYN1422" s="14"/>
      <c r="SYO1422" s="14"/>
      <c r="SYP1422" s="14"/>
      <c r="SYQ1422" s="14"/>
      <c r="SYR1422" s="14"/>
      <c r="SYS1422" s="14"/>
      <c r="SYT1422" s="14"/>
      <c r="SYU1422" s="14"/>
      <c r="SYV1422" s="14"/>
      <c r="SYW1422" s="14"/>
      <c r="SYX1422" s="14"/>
      <c r="SYY1422" s="14"/>
      <c r="SYZ1422" s="14"/>
      <c r="SZA1422" s="14"/>
      <c r="SZB1422" s="14"/>
      <c r="SZC1422" s="14"/>
      <c r="SZD1422" s="14"/>
      <c r="SZE1422" s="14"/>
      <c r="SZF1422" s="14"/>
      <c r="SZG1422" s="14"/>
      <c r="SZH1422" s="14"/>
      <c r="SZI1422" s="14"/>
      <c r="SZJ1422" s="14"/>
      <c r="SZK1422" s="14"/>
      <c r="SZL1422" s="14"/>
      <c r="SZM1422" s="14"/>
      <c r="SZN1422" s="14"/>
      <c r="SZO1422" s="14"/>
      <c r="SZP1422" s="14"/>
      <c r="SZQ1422" s="14"/>
      <c r="SZR1422" s="14"/>
      <c r="SZS1422" s="14"/>
      <c r="SZT1422" s="14"/>
      <c r="SZU1422" s="14"/>
      <c r="SZV1422" s="14"/>
      <c r="SZW1422" s="14"/>
      <c r="SZX1422" s="14"/>
      <c r="SZY1422" s="14"/>
      <c r="SZZ1422" s="14"/>
      <c r="TAA1422" s="14"/>
      <c r="TAB1422" s="14"/>
      <c r="TAC1422" s="14"/>
      <c r="TAD1422" s="14"/>
      <c r="TAE1422" s="14"/>
      <c r="TAF1422" s="14"/>
      <c r="TAG1422" s="14"/>
      <c r="TAH1422" s="14"/>
      <c r="TAI1422" s="14"/>
      <c r="TAJ1422" s="14"/>
      <c r="TAK1422" s="14"/>
      <c r="TAL1422" s="14"/>
      <c r="TAM1422" s="14"/>
      <c r="TAN1422" s="14"/>
      <c r="TAO1422" s="14"/>
      <c r="TAP1422" s="14"/>
      <c r="TAQ1422" s="14"/>
      <c r="TAR1422" s="14"/>
      <c r="TAS1422" s="14"/>
      <c r="TAT1422" s="14"/>
      <c r="TAU1422" s="14"/>
      <c r="TAV1422" s="14"/>
      <c r="TAW1422" s="14"/>
      <c r="TAX1422" s="14"/>
      <c r="TAY1422" s="14"/>
      <c r="TAZ1422" s="14"/>
      <c r="TBA1422" s="14"/>
      <c r="TBB1422" s="14"/>
      <c r="TBC1422" s="14"/>
      <c r="TBD1422" s="14"/>
      <c r="TBE1422" s="14"/>
      <c r="TBF1422" s="14"/>
      <c r="TBG1422" s="14"/>
      <c r="TBH1422" s="14"/>
      <c r="TBI1422" s="14"/>
      <c r="TBJ1422" s="14"/>
      <c r="TBK1422" s="14"/>
      <c r="TBL1422" s="14"/>
      <c r="TBM1422" s="14"/>
      <c r="TBN1422" s="14"/>
      <c r="TBO1422" s="14"/>
      <c r="TBP1422" s="14"/>
      <c r="TBQ1422" s="14"/>
      <c r="TBR1422" s="14"/>
      <c r="TBS1422" s="14"/>
      <c r="TBT1422" s="14"/>
      <c r="TBU1422" s="14"/>
      <c r="TBV1422" s="14"/>
      <c r="TBW1422" s="14"/>
      <c r="TBX1422" s="14"/>
      <c r="TBY1422" s="14"/>
      <c r="TBZ1422" s="14"/>
      <c r="TCA1422" s="14"/>
      <c r="TCB1422" s="14"/>
      <c r="TCC1422" s="14"/>
      <c r="TCD1422" s="14"/>
      <c r="TCE1422" s="14"/>
      <c r="TCF1422" s="14"/>
      <c r="TCG1422" s="14"/>
      <c r="TCH1422" s="14"/>
      <c r="TCI1422" s="14"/>
      <c r="TCJ1422" s="14"/>
      <c r="TCK1422" s="14"/>
      <c r="TCL1422" s="14"/>
      <c r="TCM1422" s="14"/>
      <c r="TCN1422" s="14"/>
      <c r="TCO1422" s="14"/>
      <c r="TCP1422" s="14"/>
      <c r="TCQ1422" s="14"/>
      <c r="TCR1422" s="14"/>
      <c r="TCS1422" s="14"/>
      <c r="TCT1422" s="14"/>
      <c r="TCU1422" s="14"/>
      <c r="TCV1422" s="14"/>
      <c r="TCW1422" s="14"/>
      <c r="TCX1422" s="14"/>
      <c r="TCY1422" s="14"/>
      <c r="TCZ1422" s="14"/>
      <c r="TDA1422" s="14"/>
      <c r="TDB1422" s="14"/>
      <c r="TDC1422" s="14"/>
      <c r="TDD1422" s="14"/>
      <c r="TDE1422" s="14"/>
      <c r="TDF1422" s="14"/>
      <c r="TDG1422" s="14"/>
      <c r="TDH1422" s="14"/>
      <c r="TDI1422" s="14"/>
      <c r="TDJ1422" s="14"/>
      <c r="TDK1422" s="14"/>
      <c r="TDL1422" s="14"/>
      <c r="TDM1422" s="14"/>
      <c r="TDN1422" s="14"/>
      <c r="TDO1422" s="14"/>
      <c r="TDP1422" s="14"/>
      <c r="TDQ1422" s="14"/>
      <c r="TDR1422" s="14"/>
      <c r="TDS1422" s="14"/>
      <c r="TDT1422" s="14"/>
      <c r="TDU1422" s="14"/>
      <c r="TDV1422" s="14"/>
      <c r="TDW1422" s="14"/>
      <c r="TDX1422" s="14"/>
      <c r="TDY1422" s="14"/>
      <c r="TDZ1422" s="14"/>
      <c r="TEA1422" s="14"/>
      <c r="TEB1422" s="14"/>
      <c r="TEC1422" s="14"/>
      <c r="TED1422" s="14"/>
      <c r="TEE1422" s="14"/>
      <c r="TEF1422" s="14"/>
      <c r="TEG1422" s="14"/>
      <c r="TEH1422" s="14"/>
      <c r="TEI1422" s="14"/>
      <c r="TEJ1422" s="14"/>
      <c r="TEK1422" s="14"/>
      <c r="TEL1422" s="14"/>
      <c r="TEM1422" s="14"/>
      <c r="TEN1422" s="14"/>
      <c r="TEO1422" s="14"/>
      <c r="TEP1422" s="14"/>
      <c r="TEQ1422" s="14"/>
      <c r="TER1422" s="14"/>
      <c r="TES1422" s="14"/>
      <c r="TET1422" s="14"/>
      <c r="TEU1422" s="14"/>
      <c r="TEV1422" s="14"/>
      <c r="TEW1422" s="14"/>
      <c r="TEX1422" s="14"/>
      <c r="TEY1422" s="14"/>
      <c r="TEZ1422" s="14"/>
      <c r="TFA1422" s="14"/>
      <c r="TFB1422" s="14"/>
      <c r="TFC1422" s="14"/>
      <c r="TFD1422" s="14"/>
      <c r="TFE1422" s="14"/>
      <c r="TFF1422" s="14"/>
      <c r="TFG1422" s="14"/>
      <c r="TFH1422" s="14"/>
      <c r="TFI1422" s="14"/>
      <c r="TFJ1422" s="14"/>
      <c r="TFK1422" s="14"/>
      <c r="TFL1422" s="14"/>
      <c r="TFM1422" s="14"/>
      <c r="TFN1422" s="14"/>
      <c r="TFO1422" s="14"/>
      <c r="TFP1422" s="14"/>
      <c r="TFQ1422" s="14"/>
      <c r="TFR1422" s="14"/>
      <c r="TFS1422" s="14"/>
      <c r="TFT1422" s="14"/>
      <c r="TFU1422" s="14"/>
      <c r="TFV1422" s="14"/>
      <c r="TFW1422" s="14"/>
      <c r="TFX1422" s="14"/>
      <c r="TFY1422" s="14"/>
      <c r="TFZ1422" s="14"/>
      <c r="TGA1422" s="14"/>
      <c r="TGB1422" s="14"/>
      <c r="TGC1422" s="14"/>
      <c r="TGD1422" s="14"/>
      <c r="TGE1422" s="14"/>
      <c r="TGF1422" s="14"/>
      <c r="TGG1422" s="14"/>
      <c r="TGH1422" s="14"/>
      <c r="TGI1422" s="14"/>
      <c r="TGJ1422" s="14"/>
      <c r="TGK1422" s="14"/>
      <c r="TGL1422" s="14"/>
      <c r="TGM1422" s="14"/>
      <c r="TGN1422" s="14"/>
      <c r="TGO1422" s="14"/>
      <c r="TGP1422" s="14"/>
      <c r="TGQ1422" s="14"/>
      <c r="TGR1422" s="14"/>
      <c r="TGS1422" s="14"/>
      <c r="TGT1422" s="14"/>
      <c r="TGU1422" s="14"/>
      <c r="TGV1422" s="14"/>
      <c r="TGW1422" s="14"/>
      <c r="TGX1422" s="14"/>
      <c r="TGY1422" s="14"/>
      <c r="TGZ1422" s="14"/>
      <c r="THA1422" s="14"/>
      <c r="THB1422" s="14"/>
      <c r="THC1422" s="14"/>
      <c r="THD1422" s="14"/>
      <c r="THE1422" s="14"/>
      <c r="THF1422" s="14"/>
      <c r="THG1422" s="14"/>
      <c r="THH1422" s="14"/>
      <c r="THI1422" s="14"/>
      <c r="THJ1422" s="14"/>
      <c r="THK1422" s="14"/>
      <c r="THL1422" s="14"/>
      <c r="THM1422" s="14"/>
      <c r="THN1422" s="14"/>
      <c r="THO1422" s="14"/>
      <c r="THP1422" s="14"/>
      <c r="THQ1422" s="14"/>
      <c r="THR1422" s="14"/>
      <c r="THS1422" s="14"/>
      <c r="THT1422" s="14"/>
      <c r="THU1422" s="14"/>
      <c r="THV1422" s="14"/>
      <c r="THW1422" s="14"/>
      <c r="THX1422" s="14"/>
      <c r="THY1422" s="14"/>
      <c r="THZ1422" s="14"/>
      <c r="TIA1422" s="14"/>
      <c r="TIB1422" s="14"/>
      <c r="TIC1422" s="14"/>
      <c r="TID1422" s="14"/>
      <c r="TIE1422" s="14"/>
      <c r="TIF1422" s="14"/>
      <c r="TIG1422" s="14"/>
      <c r="TIH1422" s="14"/>
      <c r="TII1422" s="14"/>
      <c r="TIJ1422" s="14"/>
      <c r="TIK1422" s="14"/>
      <c r="TIL1422" s="14"/>
      <c r="TIM1422" s="14"/>
      <c r="TIN1422" s="14"/>
      <c r="TIO1422" s="14"/>
      <c r="TIP1422" s="14"/>
      <c r="TIQ1422" s="14"/>
      <c r="TIR1422" s="14"/>
      <c r="TIS1422" s="14"/>
      <c r="TIT1422" s="14"/>
      <c r="TIU1422" s="14"/>
      <c r="TIV1422" s="14"/>
      <c r="TIW1422" s="14"/>
      <c r="TIX1422" s="14"/>
      <c r="TIY1422" s="14"/>
      <c r="TIZ1422" s="14"/>
      <c r="TJA1422" s="14"/>
      <c r="TJB1422" s="14"/>
      <c r="TJC1422" s="14"/>
      <c r="TJD1422" s="14"/>
      <c r="TJE1422" s="14"/>
      <c r="TJF1422" s="14"/>
      <c r="TJG1422" s="14"/>
      <c r="TJH1422" s="14"/>
      <c r="TJI1422" s="14"/>
      <c r="TJJ1422" s="14"/>
      <c r="TJK1422" s="14"/>
      <c r="TJL1422" s="14"/>
      <c r="TJM1422" s="14"/>
      <c r="TJN1422" s="14"/>
      <c r="TJO1422" s="14"/>
      <c r="TJP1422" s="14"/>
      <c r="TJQ1422" s="14"/>
      <c r="TJR1422" s="14"/>
      <c r="TJS1422" s="14"/>
      <c r="TJT1422" s="14"/>
      <c r="TJU1422" s="14"/>
      <c r="TJV1422" s="14"/>
      <c r="TJW1422" s="14"/>
      <c r="TJX1422" s="14"/>
      <c r="TJY1422" s="14"/>
      <c r="TJZ1422" s="14"/>
      <c r="TKA1422" s="14"/>
      <c r="TKB1422" s="14"/>
      <c r="TKC1422" s="14"/>
      <c r="TKD1422" s="14"/>
      <c r="TKE1422" s="14"/>
      <c r="TKF1422" s="14"/>
      <c r="TKG1422" s="14"/>
      <c r="TKH1422" s="14"/>
      <c r="TKI1422" s="14"/>
      <c r="TKJ1422" s="14"/>
      <c r="TKK1422" s="14"/>
      <c r="TKL1422" s="14"/>
      <c r="TKM1422" s="14"/>
      <c r="TKN1422" s="14"/>
      <c r="TKO1422" s="14"/>
      <c r="TKP1422" s="14"/>
      <c r="TKQ1422" s="14"/>
      <c r="TKR1422" s="14"/>
      <c r="TKS1422" s="14"/>
      <c r="TKT1422" s="14"/>
      <c r="TKU1422" s="14"/>
      <c r="TKV1422" s="14"/>
      <c r="TKW1422" s="14"/>
      <c r="TKX1422" s="14"/>
      <c r="TKY1422" s="14"/>
      <c r="TKZ1422" s="14"/>
      <c r="TLA1422" s="14"/>
      <c r="TLB1422" s="14"/>
      <c r="TLC1422" s="14"/>
      <c r="TLD1422" s="14"/>
      <c r="TLE1422" s="14"/>
      <c r="TLF1422" s="14"/>
      <c r="TLG1422" s="14"/>
      <c r="TLH1422" s="14"/>
      <c r="TLI1422" s="14"/>
      <c r="TLJ1422" s="14"/>
      <c r="TLK1422" s="14"/>
      <c r="TLL1422" s="14"/>
      <c r="TLM1422" s="14"/>
      <c r="TLN1422" s="14"/>
      <c r="TLO1422" s="14"/>
      <c r="TLP1422" s="14"/>
      <c r="TLQ1422" s="14"/>
      <c r="TLR1422" s="14"/>
      <c r="TLS1422" s="14"/>
      <c r="TLT1422" s="14"/>
      <c r="TLU1422" s="14"/>
      <c r="TLV1422" s="14"/>
      <c r="TLW1422" s="14"/>
      <c r="TLX1422" s="14"/>
      <c r="TLY1422" s="14"/>
      <c r="TLZ1422" s="14"/>
      <c r="TMA1422" s="14"/>
      <c r="TMB1422" s="14"/>
      <c r="TMC1422" s="14"/>
      <c r="TMD1422" s="14"/>
      <c r="TME1422" s="14"/>
      <c r="TMF1422" s="14"/>
      <c r="TMG1422" s="14"/>
      <c r="TMH1422" s="14"/>
      <c r="TMI1422" s="14"/>
      <c r="TMJ1422" s="14"/>
      <c r="TMK1422" s="14"/>
      <c r="TML1422" s="14"/>
      <c r="TMM1422" s="14"/>
      <c r="TMN1422" s="14"/>
      <c r="TMO1422" s="14"/>
      <c r="TMP1422" s="14"/>
      <c r="TMQ1422" s="14"/>
      <c r="TMR1422" s="14"/>
      <c r="TMS1422" s="14"/>
      <c r="TMT1422" s="14"/>
      <c r="TMU1422" s="14"/>
      <c r="TMV1422" s="14"/>
      <c r="TMW1422" s="14"/>
      <c r="TMX1422" s="14"/>
      <c r="TMY1422" s="14"/>
      <c r="TMZ1422" s="14"/>
      <c r="TNA1422" s="14"/>
      <c r="TNB1422" s="14"/>
      <c r="TNC1422" s="14"/>
      <c r="TND1422" s="14"/>
      <c r="TNE1422" s="14"/>
      <c r="TNF1422" s="14"/>
      <c r="TNG1422" s="14"/>
      <c r="TNH1422" s="14"/>
      <c r="TNI1422" s="14"/>
      <c r="TNJ1422" s="14"/>
      <c r="TNK1422" s="14"/>
      <c r="TNL1422" s="14"/>
      <c r="TNM1422" s="14"/>
      <c r="TNN1422" s="14"/>
      <c r="TNO1422" s="14"/>
      <c r="TNP1422" s="14"/>
      <c r="TNQ1422" s="14"/>
      <c r="TNR1422" s="14"/>
      <c r="TNS1422" s="14"/>
      <c r="TNT1422" s="14"/>
      <c r="TNU1422" s="14"/>
      <c r="TNV1422" s="14"/>
      <c r="TNW1422" s="14"/>
      <c r="TNX1422" s="14"/>
      <c r="TNY1422" s="14"/>
      <c r="TNZ1422" s="14"/>
      <c r="TOA1422" s="14"/>
      <c r="TOB1422" s="14"/>
      <c r="TOC1422" s="14"/>
      <c r="TOD1422" s="14"/>
      <c r="TOE1422" s="14"/>
      <c r="TOF1422" s="14"/>
      <c r="TOG1422" s="14"/>
      <c r="TOH1422" s="14"/>
      <c r="TOI1422" s="14"/>
      <c r="TOJ1422" s="14"/>
      <c r="TOK1422" s="14"/>
      <c r="TOL1422" s="14"/>
      <c r="TOM1422" s="14"/>
      <c r="TON1422" s="14"/>
      <c r="TOO1422" s="14"/>
      <c r="TOP1422" s="14"/>
      <c r="TOQ1422" s="14"/>
      <c r="TOR1422" s="14"/>
      <c r="TOS1422" s="14"/>
      <c r="TOT1422" s="14"/>
      <c r="TOU1422" s="14"/>
      <c r="TOV1422" s="14"/>
      <c r="TOW1422" s="14"/>
      <c r="TOX1422" s="14"/>
      <c r="TOY1422" s="14"/>
      <c r="TOZ1422" s="14"/>
      <c r="TPA1422" s="14"/>
      <c r="TPB1422" s="14"/>
      <c r="TPC1422" s="14"/>
      <c r="TPD1422" s="14"/>
      <c r="TPE1422" s="14"/>
      <c r="TPF1422" s="14"/>
      <c r="TPG1422" s="14"/>
      <c r="TPH1422" s="14"/>
      <c r="TPI1422" s="14"/>
      <c r="TPJ1422" s="14"/>
      <c r="TPK1422" s="14"/>
      <c r="TPL1422" s="14"/>
      <c r="TPM1422" s="14"/>
      <c r="TPN1422" s="14"/>
      <c r="TPO1422" s="14"/>
      <c r="TPP1422" s="14"/>
      <c r="TPQ1422" s="14"/>
      <c r="TPR1422" s="14"/>
      <c r="TPS1422" s="14"/>
      <c r="TPT1422" s="14"/>
      <c r="TPU1422" s="14"/>
      <c r="TPV1422" s="14"/>
      <c r="TPW1422" s="14"/>
      <c r="TPX1422" s="14"/>
      <c r="TPY1422" s="14"/>
      <c r="TPZ1422" s="14"/>
      <c r="TQA1422" s="14"/>
      <c r="TQB1422" s="14"/>
      <c r="TQC1422" s="14"/>
      <c r="TQD1422" s="14"/>
      <c r="TQE1422" s="14"/>
      <c r="TQF1422" s="14"/>
      <c r="TQG1422" s="14"/>
      <c r="TQH1422" s="14"/>
      <c r="TQI1422" s="14"/>
      <c r="TQJ1422" s="14"/>
      <c r="TQK1422" s="14"/>
      <c r="TQL1422" s="14"/>
      <c r="TQM1422" s="14"/>
      <c r="TQN1422" s="14"/>
      <c r="TQO1422" s="14"/>
      <c r="TQP1422" s="14"/>
      <c r="TQQ1422" s="14"/>
      <c r="TQR1422" s="14"/>
      <c r="TQS1422" s="14"/>
      <c r="TQT1422" s="14"/>
      <c r="TQU1422" s="14"/>
      <c r="TQV1422" s="14"/>
      <c r="TQW1422" s="14"/>
      <c r="TQX1422" s="14"/>
      <c r="TQY1422" s="14"/>
      <c r="TQZ1422" s="14"/>
      <c r="TRA1422" s="14"/>
      <c r="TRB1422" s="14"/>
      <c r="TRC1422" s="14"/>
      <c r="TRD1422" s="14"/>
      <c r="TRE1422" s="14"/>
      <c r="TRF1422" s="14"/>
      <c r="TRG1422" s="14"/>
      <c r="TRH1422" s="14"/>
      <c r="TRI1422" s="14"/>
      <c r="TRJ1422" s="14"/>
      <c r="TRK1422" s="14"/>
      <c r="TRL1422" s="14"/>
      <c r="TRM1422" s="14"/>
      <c r="TRN1422" s="14"/>
      <c r="TRO1422" s="14"/>
      <c r="TRP1422" s="14"/>
      <c r="TRQ1422" s="14"/>
      <c r="TRR1422" s="14"/>
      <c r="TRS1422" s="14"/>
      <c r="TRT1422" s="14"/>
      <c r="TRU1422" s="14"/>
      <c r="TRV1422" s="14"/>
      <c r="TRW1422" s="14"/>
      <c r="TRX1422" s="14"/>
      <c r="TRY1422" s="14"/>
      <c r="TRZ1422" s="14"/>
      <c r="TSA1422" s="14"/>
      <c r="TSB1422" s="14"/>
      <c r="TSC1422" s="14"/>
      <c r="TSD1422" s="14"/>
      <c r="TSE1422" s="14"/>
      <c r="TSF1422" s="14"/>
      <c r="TSG1422" s="14"/>
      <c r="TSH1422" s="14"/>
      <c r="TSI1422" s="14"/>
      <c r="TSJ1422" s="14"/>
      <c r="TSK1422" s="14"/>
      <c r="TSL1422" s="14"/>
      <c r="TSM1422" s="14"/>
      <c r="TSN1422" s="14"/>
      <c r="TSO1422" s="14"/>
      <c r="TSP1422" s="14"/>
      <c r="TSQ1422" s="14"/>
      <c r="TSR1422" s="14"/>
      <c r="TSS1422" s="14"/>
      <c r="TST1422" s="14"/>
      <c r="TSU1422" s="14"/>
      <c r="TSV1422" s="14"/>
      <c r="TSW1422" s="14"/>
      <c r="TSX1422" s="14"/>
      <c r="TSY1422" s="14"/>
      <c r="TSZ1422" s="14"/>
      <c r="TTA1422" s="14"/>
      <c r="TTB1422" s="14"/>
      <c r="TTC1422" s="14"/>
      <c r="TTD1422" s="14"/>
      <c r="TTE1422" s="14"/>
      <c r="TTF1422" s="14"/>
      <c r="TTG1422" s="14"/>
      <c r="TTH1422" s="14"/>
      <c r="TTI1422" s="14"/>
      <c r="TTJ1422" s="14"/>
      <c r="TTK1422" s="14"/>
      <c r="TTL1422" s="14"/>
      <c r="TTM1422" s="14"/>
      <c r="TTN1422" s="14"/>
      <c r="TTO1422" s="14"/>
      <c r="TTP1422" s="14"/>
      <c r="TTQ1422" s="14"/>
      <c r="TTR1422" s="14"/>
      <c r="TTS1422" s="14"/>
      <c r="TTT1422" s="14"/>
      <c r="TTU1422" s="14"/>
      <c r="TTV1422" s="14"/>
      <c r="TTW1422" s="14"/>
      <c r="TTX1422" s="14"/>
      <c r="TTY1422" s="14"/>
      <c r="TTZ1422" s="14"/>
      <c r="TUA1422" s="14"/>
      <c r="TUB1422" s="14"/>
      <c r="TUC1422" s="14"/>
      <c r="TUD1422" s="14"/>
      <c r="TUE1422" s="14"/>
      <c r="TUF1422" s="14"/>
      <c r="TUG1422" s="14"/>
      <c r="TUH1422" s="14"/>
      <c r="TUI1422" s="14"/>
      <c r="TUJ1422" s="14"/>
      <c r="TUK1422" s="14"/>
      <c r="TUL1422" s="14"/>
      <c r="TUM1422" s="14"/>
      <c r="TUN1422" s="14"/>
      <c r="TUO1422" s="14"/>
      <c r="TUP1422" s="14"/>
      <c r="TUQ1422" s="14"/>
      <c r="TUR1422" s="14"/>
      <c r="TUS1422" s="14"/>
      <c r="TUT1422" s="14"/>
      <c r="TUU1422" s="14"/>
      <c r="TUV1422" s="14"/>
      <c r="TUW1422" s="14"/>
      <c r="TUX1422" s="14"/>
      <c r="TUY1422" s="14"/>
      <c r="TUZ1422" s="14"/>
      <c r="TVA1422" s="14"/>
      <c r="TVB1422" s="14"/>
      <c r="TVC1422" s="14"/>
      <c r="TVD1422" s="14"/>
      <c r="TVE1422" s="14"/>
      <c r="TVF1422" s="14"/>
      <c r="TVG1422" s="14"/>
      <c r="TVH1422" s="14"/>
      <c r="TVI1422" s="14"/>
      <c r="TVJ1422" s="14"/>
      <c r="TVK1422" s="14"/>
      <c r="TVL1422" s="14"/>
      <c r="TVM1422" s="14"/>
      <c r="TVN1422" s="14"/>
      <c r="TVO1422" s="14"/>
      <c r="TVP1422" s="14"/>
      <c r="TVQ1422" s="14"/>
      <c r="TVR1422" s="14"/>
      <c r="TVS1422" s="14"/>
      <c r="TVT1422" s="14"/>
      <c r="TVU1422" s="14"/>
      <c r="TVV1422" s="14"/>
      <c r="TVW1422" s="14"/>
      <c r="TVX1422" s="14"/>
      <c r="TVY1422" s="14"/>
      <c r="TVZ1422" s="14"/>
      <c r="TWA1422" s="14"/>
      <c r="TWB1422" s="14"/>
      <c r="TWC1422" s="14"/>
      <c r="TWD1422" s="14"/>
      <c r="TWE1422" s="14"/>
      <c r="TWF1422" s="14"/>
      <c r="TWG1422" s="14"/>
      <c r="TWH1422" s="14"/>
      <c r="TWI1422" s="14"/>
      <c r="TWJ1422" s="14"/>
      <c r="TWK1422" s="14"/>
      <c r="TWL1422" s="14"/>
      <c r="TWM1422" s="14"/>
      <c r="TWN1422" s="14"/>
      <c r="TWO1422" s="14"/>
      <c r="TWP1422" s="14"/>
      <c r="TWQ1422" s="14"/>
      <c r="TWR1422" s="14"/>
      <c r="TWS1422" s="14"/>
      <c r="TWT1422" s="14"/>
      <c r="TWU1422" s="14"/>
      <c r="TWV1422" s="14"/>
      <c r="TWW1422" s="14"/>
      <c r="TWX1422" s="14"/>
      <c r="TWY1422" s="14"/>
      <c r="TWZ1422" s="14"/>
      <c r="TXA1422" s="14"/>
      <c r="TXB1422" s="14"/>
      <c r="TXC1422" s="14"/>
      <c r="TXD1422" s="14"/>
      <c r="TXE1422" s="14"/>
      <c r="TXF1422" s="14"/>
      <c r="TXG1422" s="14"/>
      <c r="TXH1422" s="14"/>
      <c r="TXI1422" s="14"/>
      <c r="TXJ1422" s="14"/>
      <c r="TXK1422" s="14"/>
      <c r="TXL1422" s="14"/>
      <c r="TXM1422" s="14"/>
      <c r="TXN1422" s="14"/>
      <c r="TXO1422" s="14"/>
      <c r="TXP1422" s="14"/>
      <c r="TXQ1422" s="14"/>
      <c r="TXR1422" s="14"/>
      <c r="TXS1422" s="14"/>
      <c r="TXT1422" s="14"/>
      <c r="TXU1422" s="14"/>
      <c r="TXV1422" s="14"/>
      <c r="TXW1422" s="14"/>
      <c r="TXX1422" s="14"/>
      <c r="TXY1422" s="14"/>
      <c r="TXZ1422" s="14"/>
      <c r="TYA1422" s="14"/>
      <c r="TYB1422" s="14"/>
      <c r="TYC1422" s="14"/>
      <c r="TYD1422" s="14"/>
      <c r="TYE1422" s="14"/>
      <c r="TYF1422" s="14"/>
      <c r="TYG1422" s="14"/>
      <c r="TYH1422" s="14"/>
      <c r="TYI1422" s="14"/>
      <c r="TYJ1422" s="14"/>
      <c r="TYK1422" s="14"/>
      <c r="TYL1422" s="14"/>
      <c r="TYM1422" s="14"/>
      <c r="TYN1422" s="14"/>
      <c r="TYO1422" s="14"/>
      <c r="TYP1422" s="14"/>
      <c r="TYQ1422" s="14"/>
      <c r="TYR1422" s="14"/>
      <c r="TYS1422" s="14"/>
      <c r="TYT1422" s="14"/>
      <c r="TYU1422" s="14"/>
      <c r="TYV1422" s="14"/>
      <c r="TYW1422" s="14"/>
      <c r="TYX1422" s="14"/>
      <c r="TYY1422" s="14"/>
      <c r="TYZ1422" s="14"/>
      <c r="TZA1422" s="14"/>
      <c r="TZB1422" s="14"/>
      <c r="TZC1422" s="14"/>
      <c r="TZD1422" s="14"/>
      <c r="TZE1422" s="14"/>
      <c r="TZF1422" s="14"/>
      <c r="TZG1422" s="14"/>
      <c r="TZH1422" s="14"/>
      <c r="TZI1422" s="14"/>
      <c r="TZJ1422" s="14"/>
      <c r="TZK1422" s="14"/>
      <c r="TZL1422" s="14"/>
      <c r="TZM1422" s="14"/>
      <c r="TZN1422" s="14"/>
      <c r="TZO1422" s="14"/>
      <c r="TZP1422" s="14"/>
      <c r="TZQ1422" s="14"/>
      <c r="TZR1422" s="14"/>
      <c r="TZS1422" s="14"/>
      <c r="TZT1422" s="14"/>
      <c r="TZU1422" s="14"/>
      <c r="TZV1422" s="14"/>
      <c r="TZW1422" s="14"/>
      <c r="TZX1422" s="14"/>
      <c r="TZY1422" s="14"/>
      <c r="TZZ1422" s="14"/>
      <c r="UAA1422" s="14"/>
      <c r="UAB1422" s="14"/>
      <c r="UAC1422" s="14"/>
      <c r="UAD1422" s="14"/>
      <c r="UAE1422" s="14"/>
      <c r="UAF1422" s="14"/>
      <c r="UAG1422" s="14"/>
      <c r="UAH1422" s="14"/>
      <c r="UAI1422" s="14"/>
      <c r="UAJ1422" s="14"/>
      <c r="UAK1422" s="14"/>
      <c r="UAL1422" s="14"/>
      <c r="UAM1422" s="14"/>
      <c r="UAN1422" s="14"/>
      <c r="UAO1422" s="14"/>
      <c r="UAP1422" s="14"/>
      <c r="UAQ1422" s="14"/>
      <c r="UAR1422" s="14"/>
      <c r="UAS1422" s="14"/>
      <c r="UAT1422" s="14"/>
      <c r="UAU1422" s="14"/>
      <c r="UAV1422" s="14"/>
      <c r="UAW1422" s="14"/>
      <c r="UAX1422" s="14"/>
      <c r="UAY1422" s="14"/>
      <c r="UAZ1422" s="14"/>
      <c r="UBA1422" s="14"/>
      <c r="UBB1422" s="14"/>
      <c r="UBC1422" s="14"/>
      <c r="UBD1422" s="14"/>
      <c r="UBE1422" s="14"/>
      <c r="UBF1422" s="14"/>
      <c r="UBG1422" s="14"/>
      <c r="UBH1422" s="14"/>
      <c r="UBI1422" s="14"/>
      <c r="UBJ1422" s="14"/>
      <c r="UBK1422" s="14"/>
      <c r="UBL1422" s="14"/>
      <c r="UBM1422" s="14"/>
      <c r="UBN1422" s="14"/>
      <c r="UBO1422" s="14"/>
      <c r="UBP1422" s="14"/>
      <c r="UBQ1422" s="14"/>
      <c r="UBR1422" s="14"/>
      <c r="UBS1422" s="14"/>
      <c r="UBT1422" s="14"/>
      <c r="UBU1422" s="14"/>
      <c r="UBV1422" s="14"/>
      <c r="UBW1422" s="14"/>
      <c r="UBX1422" s="14"/>
      <c r="UBY1422" s="14"/>
      <c r="UBZ1422" s="14"/>
      <c r="UCA1422" s="14"/>
      <c r="UCB1422" s="14"/>
      <c r="UCC1422" s="14"/>
      <c r="UCD1422" s="14"/>
      <c r="UCE1422" s="14"/>
      <c r="UCF1422" s="14"/>
      <c r="UCG1422" s="14"/>
      <c r="UCH1422" s="14"/>
      <c r="UCI1422" s="14"/>
      <c r="UCJ1422" s="14"/>
      <c r="UCK1422" s="14"/>
      <c r="UCL1422" s="14"/>
      <c r="UCM1422" s="14"/>
      <c r="UCN1422" s="14"/>
      <c r="UCO1422" s="14"/>
      <c r="UCP1422" s="14"/>
      <c r="UCQ1422" s="14"/>
      <c r="UCR1422" s="14"/>
      <c r="UCS1422" s="14"/>
      <c r="UCT1422" s="14"/>
      <c r="UCU1422" s="14"/>
      <c r="UCV1422" s="14"/>
      <c r="UCW1422" s="14"/>
      <c r="UCX1422" s="14"/>
      <c r="UCY1422" s="14"/>
      <c r="UCZ1422" s="14"/>
      <c r="UDA1422" s="14"/>
      <c r="UDB1422" s="14"/>
      <c r="UDC1422" s="14"/>
      <c r="UDD1422" s="14"/>
      <c r="UDE1422" s="14"/>
      <c r="UDF1422" s="14"/>
      <c r="UDG1422" s="14"/>
      <c r="UDH1422" s="14"/>
      <c r="UDI1422" s="14"/>
      <c r="UDJ1422" s="14"/>
      <c r="UDK1422" s="14"/>
      <c r="UDL1422" s="14"/>
      <c r="UDM1422" s="14"/>
      <c r="UDN1422" s="14"/>
      <c r="UDO1422" s="14"/>
      <c r="UDP1422" s="14"/>
      <c r="UDQ1422" s="14"/>
      <c r="UDR1422" s="14"/>
      <c r="UDS1422" s="14"/>
      <c r="UDT1422" s="14"/>
      <c r="UDU1422" s="14"/>
      <c r="UDV1422" s="14"/>
      <c r="UDW1422" s="14"/>
      <c r="UDX1422" s="14"/>
      <c r="UDY1422" s="14"/>
      <c r="UDZ1422" s="14"/>
      <c r="UEA1422" s="14"/>
      <c r="UEB1422" s="14"/>
      <c r="UEC1422" s="14"/>
      <c r="UED1422" s="14"/>
      <c r="UEE1422" s="14"/>
      <c r="UEF1422" s="14"/>
      <c r="UEG1422" s="14"/>
      <c r="UEH1422" s="14"/>
      <c r="UEI1422" s="14"/>
      <c r="UEJ1422" s="14"/>
      <c r="UEK1422" s="14"/>
      <c r="UEL1422" s="14"/>
      <c r="UEM1422" s="14"/>
      <c r="UEN1422" s="14"/>
      <c r="UEO1422" s="14"/>
      <c r="UEP1422" s="14"/>
      <c r="UEQ1422" s="14"/>
      <c r="UER1422" s="14"/>
      <c r="UES1422" s="14"/>
      <c r="UET1422" s="14"/>
      <c r="UEU1422" s="14"/>
      <c r="UEV1422" s="14"/>
      <c r="UEW1422" s="14"/>
      <c r="UEX1422" s="14"/>
      <c r="UEY1422" s="14"/>
      <c r="UEZ1422" s="14"/>
      <c r="UFA1422" s="14"/>
      <c r="UFB1422" s="14"/>
      <c r="UFC1422" s="14"/>
      <c r="UFD1422" s="14"/>
      <c r="UFE1422" s="14"/>
      <c r="UFF1422" s="14"/>
      <c r="UFG1422" s="14"/>
      <c r="UFH1422" s="14"/>
      <c r="UFI1422" s="14"/>
      <c r="UFJ1422" s="14"/>
      <c r="UFK1422" s="14"/>
      <c r="UFL1422" s="14"/>
      <c r="UFM1422" s="14"/>
      <c r="UFN1422" s="14"/>
      <c r="UFO1422" s="14"/>
      <c r="UFP1422" s="14"/>
      <c r="UFQ1422" s="14"/>
      <c r="UFR1422" s="14"/>
      <c r="UFS1422" s="14"/>
      <c r="UFT1422" s="14"/>
      <c r="UFU1422" s="14"/>
      <c r="UFV1422" s="14"/>
      <c r="UFW1422" s="14"/>
      <c r="UFX1422" s="14"/>
      <c r="UFY1422" s="14"/>
      <c r="UFZ1422" s="14"/>
      <c r="UGA1422" s="14"/>
      <c r="UGB1422" s="14"/>
      <c r="UGC1422" s="14"/>
      <c r="UGD1422" s="14"/>
      <c r="UGE1422" s="14"/>
      <c r="UGF1422" s="14"/>
      <c r="UGG1422" s="14"/>
      <c r="UGH1422" s="14"/>
      <c r="UGI1422" s="14"/>
      <c r="UGJ1422" s="14"/>
      <c r="UGK1422" s="14"/>
      <c r="UGL1422" s="14"/>
      <c r="UGM1422" s="14"/>
      <c r="UGN1422" s="14"/>
      <c r="UGO1422" s="14"/>
      <c r="UGP1422" s="14"/>
      <c r="UGQ1422" s="14"/>
      <c r="UGR1422" s="14"/>
      <c r="UGS1422" s="14"/>
      <c r="UGT1422" s="14"/>
      <c r="UGU1422" s="14"/>
      <c r="UGV1422" s="14"/>
      <c r="UGW1422" s="14"/>
      <c r="UGX1422" s="14"/>
      <c r="UGY1422" s="14"/>
      <c r="UGZ1422" s="14"/>
      <c r="UHA1422" s="14"/>
      <c r="UHB1422" s="14"/>
      <c r="UHC1422" s="14"/>
      <c r="UHD1422" s="14"/>
      <c r="UHE1422" s="14"/>
      <c r="UHF1422" s="14"/>
      <c r="UHG1422" s="14"/>
      <c r="UHH1422" s="14"/>
      <c r="UHI1422" s="14"/>
      <c r="UHJ1422" s="14"/>
      <c r="UHK1422" s="14"/>
      <c r="UHL1422" s="14"/>
      <c r="UHM1422" s="14"/>
      <c r="UHN1422" s="14"/>
      <c r="UHO1422" s="14"/>
      <c r="UHP1422" s="14"/>
      <c r="UHQ1422" s="14"/>
      <c r="UHR1422" s="14"/>
      <c r="UHS1422" s="14"/>
      <c r="UHT1422" s="14"/>
      <c r="UHU1422" s="14"/>
      <c r="UHV1422" s="14"/>
      <c r="UHW1422" s="14"/>
      <c r="UHX1422" s="14"/>
      <c r="UHY1422" s="14"/>
      <c r="UHZ1422" s="14"/>
      <c r="UIA1422" s="14"/>
      <c r="UIB1422" s="14"/>
      <c r="UIC1422" s="14"/>
      <c r="UID1422" s="14"/>
      <c r="UIE1422" s="14"/>
      <c r="UIF1422" s="14"/>
      <c r="UIG1422" s="14"/>
      <c r="UIH1422" s="14"/>
      <c r="UII1422" s="14"/>
      <c r="UIJ1422" s="14"/>
      <c r="UIK1422" s="14"/>
      <c r="UIL1422" s="14"/>
      <c r="UIM1422" s="14"/>
      <c r="UIN1422" s="14"/>
      <c r="UIO1422" s="14"/>
      <c r="UIP1422" s="14"/>
      <c r="UIQ1422" s="14"/>
      <c r="UIR1422" s="14"/>
      <c r="UIS1422" s="14"/>
      <c r="UIT1422" s="14"/>
      <c r="UIU1422" s="14"/>
      <c r="UIV1422" s="14"/>
      <c r="UIW1422" s="14"/>
      <c r="UIX1422" s="14"/>
      <c r="UIY1422" s="14"/>
      <c r="UIZ1422" s="14"/>
      <c r="UJA1422" s="14"/>
      <c r="UJB1422" s="14"/>
      <c r="UJC1422" s="14"/>
      <c r="UJD1422" s="14"/>
      <c r="UJE1422" s="14"/>
      <c r="UJF1422" s="14"/>
      <c r="UJG1422" s="14"/>
      <c r="UJH1422" s="14"/>
      <c r="UJI1422" s="14"/>
      <c r="UJJ1422" s="14"/>
      <c r="UJK1422" s="14"/>
      <c r="UJL1422" s="14"/>
      <c r="UJM1422" s="14"/>
      <c r="UJN1422" s="14"/>
      <c r="UJO1422" s="14"/>
      <c r="UJP1422" s="14"/>
      <c r="UJQ1422" s="14"/>
      <c r="UJR1422" s="14"/>
      <c r="UJS1422" s="14"/>
      <c r="UJT1422" s="14"/>
      <c r="UJU1422" s="14"/>
      <c r="UJV1422" s="14"/>
      <c r="UJW1422" s="14"/>
      <c r="UJX1422" s="14"/>
      <c r="UJY1422" s="14"/>
      <c r="UJZ1422" s="14"/>
      <c r="UKA1422" s="14"/>
      <c r="UKB1422" s="14"/>
      <c r="UKC1422" s="14"/>
      <c r="UKD1422" s="14"/>
      <c r="UKE1422" s="14"/>
      <c r="UKF1422" s="14"/>
      <c r="UKG1422" s="14"/>
      <c r="UKH1422" s="14"/>
      <c r="UKI1422" s="14"/>
      <c r="UKJ1422" s="14"/>
      <c r="UKK1422" s="14"/>
      <c r="UKL1422" s="14"/>
      <c r="UKM1422" s="14"/>
      <c r="UKN1422" s="14"/>
      <c r="UKO1422" s="14"/>
      <c r="UKP1422" s="14"/>
      <c r="UKQ1422" s="14"/>
      <c r="UKR1422" s="14"/>
      <c r="UKS1422" s="14"/>
      <c r="UKT1422" s="14"/>
      <c r="UKU1422" s="14"/>
      <c r="UKV1422" s="14"/>
      <c r="UKW1422" s="14"/>
      <c r="UKX1422" s="14"/>
      <c r="UKY1422" s="14"/>
      <c r="UKZ1422" s="14"/>
      <c r="ULA1422" s="14"/>
      <c r="ULB1422" s="14"/>
      <c r="ULC1422" s="14"/>
      <c r="ULD1422" s="14"/>
      <c r="ULE1422" s="14"/>
      <c r="ULF1422" s="14"/>
      <c r="ULG1422" s="14"/>
      <c r="ULH1422" s="14"/>
      <c r="ULI1422" s="14"/>
      <c r="ULJ1422" s="14"/>
      <c r="ULK1422" s="14"/>
      <c r="ULL1422" s="14"/>
      <c r="ULM1422" s="14"/>
      <c r="ULN1422" s="14"/>
      <c r="ULO1422" s="14"/>
      <c r="ULP1422" s="14"/>
      <c r="ULQ1422" s="14"/>
      <c r="ULR1422" s="14"/>
      <c r="ULS1422" s="14"/>
      <c r="ULT1422" s="14"/>
      <c r="ULU1422" s="14"/>
      <c r="ULV1422" s="14"/>
      <c r="ULW1422" s="14"/>
      <c r="ULX1422" s="14"/>
      <c r="ULY1422" s="14"/>
      <c r="ULZ1422" s="14"/>
      <c r="UMA1422" s="14"/>
      <c r="UMB1422" s="14"/>
      <c r="UMC1422" s="14"/>
      <c r="UMD1422" s="14"/>
      <c r="UME1422" s="14"/>
      <c r="UMF1422" s="14"/>
      <c r="UMG1422" s="14"/>
      <c r="UMH1422" s="14"/>
      <c r="UMI1422" s="14"/>
      <c r="UMJ1422" s="14"/>
      <c r="UMK1422" s="14"/>
      <c r="UML1422" s="14"/>
      <c r="UMM1422" s="14"/>
      <c r="UMN1422" s="14"/>
      <c r="UMO1422" s="14"/>
      <c r="UMP1422" s="14"/>
      <c r="UMQ1422" s="14"/>
      <c r="UMR1422" s="14"/>
      <c r="UMS1422" s="14"/>
      <c r="UMT1422" s="14"/>
      <c r="UMU1422" s="14"/>
      <c r="UMV1422" s="14"/>
      <c r="UMW1422" s="14"/>
      <c r="UMX1422" s="14"/>
      <c r="UMY1422" s="14"/>
      <c r="UMZ1422" s="14"/>
      <c r="UNA1422" s="14"/>
      <c r="UNB1422" s="14"/>
      <c r="UNC1422" s="14"/>
      <c r="UND1422" s="14"/>
      <c r="UNE1422" s="14"/>
      <c r="UNF1422" s="14"/>
      <c r="UNG1422" s="14"/>
      <c r="UNH1422" s="14"/>
      <c r="UNI1422" s="14"/>
      <c r="UNJ1422" s="14"/>
      <c r="UNK1422" s="14"/>
      <c r="UNL1422" s="14"/>
      <c r="UNM1422" s="14"/>
      <c r="UNN1422" s="14"/>
      <c r="UNO1422" s="14"/>
      <c r="UNP1422" s="14"/>
      <c r="UNQ1422" s="14"/>
      <c r="UNR1422" s="14"/>
      <c r="UNS1422" s="14"/>
      <c r="UNT1422" s="14"/>
      <c r="UNU1422" s="14"/>
      <c r="UNV1422" s="14"/>
      <c r="UNW1422" s="14"/>
      <c r="UNX1422" s="14"/>
      <c r="UNY1422" s="14"/>
      <c r="UNZ1422" s="14"/>
      <c r="UOA1422" s="14"/>
      <c r="UOB1422" s="14"/>
      <c r="UOC1422" s="14"/>
      <c r="UOD1422" s="14"/>
      <c r="UOE1422" s="14"/>
      <c r="UOF1422" s="14"/>
      <c r="UOG1422" s="14"/>
      <c r="UOH1422" s="14"/>
      <c r="UOI1422" s="14"/>
      <c r="UOJ1422" s="14"/>
      <c r="UOK1422" s="14"/>
      <c r="UOL1422" s="14"/>
      <c r="UOM1422" s="14"/>
      <c r="UON1422" s="14"/>
      <c r="UOO1422" s="14"/>
      <c r="UOP1422" s="14"/>
      <c r="UOQ1422" s="14"/>
      <c r="UOR1422" s="14"/>
      <c r="UOS1422" s="14"/>
      <c r="UOT1422" s="14"/>
      <c r="UOU1422" s="14"/>
      <c r="UOV1422" s="14"/>
      <c r="UOW1422" s="14"/>
      <c r="UOX1422" s="14"/>
      <c r="UOY1422" s="14"/>
      <c r="UOZ1422" s="14"/>
      <c r="UPA1422" s="14"/>
      <c r="UPB1422" s="14"/>
      <c r="UPC1422" s="14"/>
      <c r="UPD1422" s="14"/>
      <c r="UPE1422" s="14"/>
      <c r="UPF1422" s="14"/>
      <c r="UPG1422" s="14"/>
      <c r="UPH1422" s="14"/>
      <c r="UPI1422" s="14"/>
      <c r="UPJ1422" s="14"/>
      <c r="UPK1422" s="14"/>
      <c r="UPL1422" s="14"/>
      <c r="UPM1422" s="14"/>
      <c r="UPN1422" s="14"/>
      <c r="UPO1422" s="14"/>
      <c r="UPP1422" s="14"/>
      <c r="UPQ1422" s="14"/>
      <c r="UPR1422" s="14"/>
      <c r="UPS1422" s="14"/>
      <c r="UPT1422" s="14"/>
      <c r="UPU1422" s="14"/>
      <c r="UPV1422" s="14"/>
      <c r="UPW1422" s="14"/>
      <c r="UPX1422" s="14"/>
      <c r="UPY1422" s="14"/>
      <c r="UPZ1422" s="14"/>
      <c r="UQA1422" s="14"/>
      <c r="UQB1422" s="14"/>
      <c r="UQC1422" s="14"/>
      <c r="UQD1422" s="14"/>
      <c r="UQE1422" s="14"/>
      <c r="UQF1422" s="14"/>
      <c r="UQG1422" s="14"/>
      <c r="UQH1422" s="14"/>
      <c r="UQI1422" s="14"/>
      <c r="UQJ1422" s="14"/>
      <c r="UQK1422" s="14"/>
      <c r="UQL1422" s="14"/>
      <c r="UQM1422" s="14"/>
      <c r="UQN1422" s="14"/>
      <c r="UQO1422" s="14"/>
      <c r="UQP1422" s="14"/>
      <c r="UQQ1422" s="14"/>
      <c r="UQR1422" s="14"/>
      <c r="UQS1422" s="14"/>
      <c r="UQT1422" s="14"/>
      <c r="UQU1422" s="14"/>
      <c r="UQV1422" s="14"/>
      <c r="UQW1422" s="14"/>
      <c r="UQX1422" s="14"/>
      <c r="UQY1422" s="14"/>
      <c r="UQZ1422" s="14"/>
      <c r="URA1422" s="14"/>
      <c r="URB1422" s="14"/>
      <c r="URC1422" s="14"/>
      <c r="URD1422" s="14"/>
      <c r="URE1422" s="14"/>
      <c r="URF1422" s="14"/>
      <c r="URG1422" s="14"/>
      <c r="URH1422" s="14"/>
      <c r="URI1422" s="14"/>
      <c r="URJ1422" s="14"/>
      <c r="URK1422" s="14"/>
      <c r="URL1422" s="14"/>
      <c r="URM1422" s="14"/>
      <c r="URN1422" s="14"/>
      <c r="URO1422" s="14"/>
      <c r="URP1422" s="14"/>
      <c r="URQ1422" s="14"/>
      <c r="URR1422" s="14"/>
      <c r="URS1422" s="14"/>
      <c r="URT1422" s="14"/>
      <c r="URU1422" s="14"/>
      <c r="URV1422" s="14"/>
      <c r="URW1422" s="14"/>
      <c r="URX1422" s="14"/>
      <c r="URY1422" s="14"/>
      <c r="URZ1422" s="14"/>
      <c r="USA1422" s="14"/>
      <c r="USB1422" s="14"/>
      <c r="USC1422" s="14"/>
      <c r="USD1422" s="14"/>
      <c r="USE1422" s="14"/>
      <c r="USF1422" s="14"/>
      <c r="USG1422" s="14"/>
      <c r="USH1422" s="14"/>
      <c r="USI1422" s="14"/>
      <c r="USJ1422" s="14"/>
      <c r="USK1422" s="14"/>
      <c r="USL1422" s="14"/>
      <c r="USM1422" s="14"/>
      <c r="USN1422" s="14"/>
      <c r="USO1422" s="14"/>
      <c r="USP1422" s="14"/>
      <c r="USQ1422" s="14"/>
      <c r="USR1422" s="14"/>
      <c r="USS1422" s="14"/>
      <c r="UST1422" s="14"/>
      <c r="USU1422" s="14"/>
      <c r="USV1422" s="14"/>
      <c r="USW1422" s="14"/>
      <c r="USX1422" s="14"/>
      <c r="USY1422" s="14"/>
      <c r="USZ1422" s="14"/>
      <c r="UTA1422" s="14"/>
      <c r="UTB1422" s="14"/>
      <c r="UTC1422" s="14"/>
      <c r="UTD1422" s="14"/>
      <c r="UTE1422" s="14"/>
      <c r="UTF1422" s="14"/>
      <c r="UTG1422" s="14"/>
      <c r="UTH1422" s="14"/>
      <c r="UTI1422" s="14"/>
      <c r="UTJ1422" s="14"/>
      <c r="UTK1422" s="14"/>
      <c r="UTL1422" s="14"/>
      <c r="UTM1422" s="14"/>
      <c r="UTN1422" s="14"/>
      <c r="UTO1422" s="14"/>
      <c r="UTP1422" s="14"/>
      <c r="UTQ1422" s="14"/>
      <c r="UTR1422" s="14"/>
      <c r="UTS1422" s="14"/>
      <c r="UTT1422" s="14"/>
      <c r="UTU1422" s="14"/>
      <c r="UTV1422" s="14"/>
      <c r="UTW1422" s="14"/>
      <c r="UTX1422" s="14"/>
      <c r="UTY1422" s="14"/>
      <c r="UTZ1422" s="14"/>
      <c r="UUA1422" s="14"/>
      <c r="UUB1422" s="14"/>
      <c r="UUC1422" s="14"/>
      <c r="UUD1422" s="14"/>
      <c r="UUE1422" s="14"/>
      <c r="UUF1422" s="14"/>
      <c r="UUG1422" s="14"/>
      <c r="UUH1422" s="14"/>
      <c r="UUI1422" s="14"/>
      <c r="UUJ1422" s="14"/>
      <c r="UUK1422" s="14"/>
      <c r="UUL1422" s="14"/>
      <c r="UUM1422" s="14"/>
      <c r="UUN1422" s="14"/>
      <c r="UUO1422" s="14"/>
      <c r="UUP1422" s="14"/>
      <c r="UUQ1422" s="14"/>
      <c r="UUR1422" s="14"/>
      <c r="UUS1422" s="14"/>
      <c r="UUT1422" s="14"/>
      <c r="UUU1422" s="14"/>
      <c r="UUV1422" s="14"/>
      <c r="UUW1422" s="14"/>
      <c r="UUX1422" s="14"/>
      <c r="UUY1422" s="14"/>
      <c r="UUZ1422" s="14"/>
      <c r="UVA1422" s="14"/>
      <c r="UVB1422" s="14"/>
      <c r="UVC1422" s="14"/>
      <c r="UVD1422" s="14"/>
      <c r="UVE1422" s="14"/>
      <c r="UVF1422" s="14"/>
      <c r="UVG1422" s="14"/>
      <c r="UVH1422" s="14"/>
      <c r="UVI1422" s="14"/>
      <c r="UVJ1422" s="14"/>
      <c r="UVK1422" s="14"/>
      <c r="UVL1422" s="14"/>
      <c r="UVM1422" s="14"/>
      <c r="UVN1422" s="14"/>
      <c r="UVO1422" s="14"/>
      <c r="UVP1422" s="14"/>
      <c r="UVQ1422" s="14"/>
      <c r="UVR1422" s="14"/>
      <c r="UVS1422" s="14"/>
      <c r="UVT1422" s="14"/>
      <c r="UVU1422" s="14"/>
      <c r="UVV1422" s="14"/>
      <c r="UVW1422" s="14"/>
      <c r="UVX1422" s="14"/>
      <c r="UVY1422" s="14"/>
      <c r="UVZ1422" s="14"/>
      <c r="UWA1422" s="14"/>
      <c r="UWB1422" s="14"/>
      <c r="UWC1422" s="14"/>
      <c r="UWD1422" s="14"/>
      <c r="UWE1422" s="14"/>
      <c r="UWF1422" s="14"/>
      <c r="UWG1422" s="14"/>
      <c r="UWH1422" s="14"/>
      <c r="UWI1422" s="14"/>
      <c r="UWJ1422" s="14"/>
      <c r="UWK1422" s="14"/>
      <c r="UWL1422" s="14"/>
      <c r="UWM1422" s="14"/>
      <c r="UWN1422" s="14"/>
      <c r="UWO1422" s="14"/>
      <c r="UWP1422" s="14"/>
      <c r="UWQ1422" s="14"/>
      <c r="UWR1422" s="14"/>
      <c r="UWS1422" s="14"/>
      <c r="UWT1422" s="14"/>
      <c r="UWU1422" s="14"/>
      <c r="UWV1422" s="14"/>
      <c r="UWW1422" s="14"/>
      <c r="UWX1422" s="14"/>
      <c r="UWY1422" s="14"/>
      <c r="UWZ1422" s="14"/>
      <c r="UXA1422" s="14"/>
      <c r="UXB1422" s="14"/>
      <c r="UXC1422" s="14"/>
      <c r="UXD1422" s="14"/>
      <c r="UXE1422" s="14"/>
      <c r="UXF1422" s="14"/>
      <c r="UXG1422" s="14"/>
      <c r="UXH1422" s="14"/>
      <c r="UXI1422" s="14"/>
      <c r="UXJ1422" s="14"/>
      <c r="UXK1422" s="14"/>
      <c r="UXL1422" s="14"/>
      <c r="UXM1422" s="14"/>
      <c r="UXN1422" s="14"/>
      <c r="UXO1422" s="14"/>
      <c r="UXP1422" s="14"/>
      <c r="UXQ1422" s="14"/>
      <c r="UXR1422" s="14"/>
      <c r="UXS1422" s="14"/>
      <c r="UXT1422" s="14"/>
      <c r="UXU1422" s="14"/>
      <c r="UXV1422" s="14"/>
      <c r="UXW1422" s="14"/>
      <c r="UXX1422" s="14"/>
      <c r="UXY1422" s="14"/>
      <c r="UXZ1422" s="14"/>
      <c r="UYA1422" s="14"/>
      <c r="UYB1422" s="14"/>
      <c r="UYC1422" s="14"/>
      <c r="UYD1422" s="14"/>
      <c r="UYE1422" s="14"/>
      <c r="UYF1422" s="14"/>
      <c r="UYG1422" s="14"/>
      <c r="UYH1422" s="14"/>
      <c r="UYI1422" s="14"/>
      <c r="UYJ1422" s="14"/>
      <c r="UYK1422" s="14"/>
      <c r="UYL1422" s="14"/>
      <c r="UYM1422" s="14"/>
      <c r="UYN1422" s="14"/>
      <c r="UYO1422" s="14"/>
      <c r="UYP1422" s="14"/>
      <c r="UYQ1422" s="14"/>
      <c r="UYR1422" s="14"/>
      <c r="UYS1422" s="14"/>
      <c r="UYT1422" s="14"/>
      <c r="UYU1422" s="14"/>
      <c r="UYV1422" s="14"/>
      <c r="UYW1422" s="14"/>
      <c r="UYX1422" s="14"/>
      <c r="UYY1422" s="14"/>
      <c r="UYZ1422" s="14"/>
      <c r="UZA1422" s="14"/>
      <c r="UZB1422" s="14"/>
      <c r="UZC1422" s="14"/>
      <c r="UZD1422" s="14"/>
      <c r="UZE1422" s="14"/>
      <c r="UZF1422" s="14"/>
      <c r="UZG1422" s="14"/>
      <c r="UZH1422" s="14"/>
      <c r="UZI1422" s="14"/>
      <c r="UZJ1422" s="14"/>
      <c r="UZK1422" s="14"/>
      <c r="UZL1422" s="14"/>
      <c r="UZM1422" s="14"/>
      <c r="UZN1422" s="14"/>
      <c r="UZO1422" s="14"/>
      <c r="UZP1422" s="14"/>
      <c r="UZQ1422" s="14"/>
      <c r="UZR1422" s="14"/>
      <c r="UZS1422" s="14"/>
      <c r="UZT1422" s="14"/>
      <c r="UZU1422" s="14"/>
      <c r="UZV1422" s="14"/>
      <c r="UZW1422" s="14"/>
      <c r="UZX1422" s="14"/>
      <c r="UZY1422" s="14"/>
      <c r="UZZ1422" s="14"/>
      <c r="VAA1422" s="14"/>
      <c r="VAB1422" s="14"/>
      <c r="VAC1422" s="14"/>
      <c r="VAD1422" s="14"/>
      <c r="VAE1422" s="14"/>
      <c r="VAF1422" s="14"/>
      <c r="VAG1422" s="14"/>
      <c r="VAH1422" s="14"/>
      <c r="VAI1422" s="14"/>
      <c r="VAJ1422" s="14"/>
      <c r="VAK1422" s="14"/>
      <c r="VAL1422" s="14"/>
      <c r="VAM1422" s="14"/>
      <c r="VAN1422" s="14"/>
      <c r="VAO1422" s="14"/>
      <c r="VAP1422" s="14"/>
      <c r="VAQ1422" s="14"/>
      <c r="VAR1422" s="14"/>
      <c r="VAS1422" s="14"/>
      <c r="VAT1422" s="14"/>
      <c r="VAU1422" s="14"/>
      <c r="VAV1422" s="14"/>
      <c r="VAW1422" s="14"/>
      <c r="VAX1422" s="14"/>
      <c r="VAY1422" s="14"/>
      <c r="VAZ1422" s="14"/>
      <c r="VBA1422" s="14"/>
      <c r="VBB1422" s="14"/>
      <c r="VBC1422" s="14"/>
      <c r="VBD1422" s="14"/>
      <c r="VBE1422" s="14"/>
      <c r="VBF1422" s="14"/>
      <c r="VBG1422" s="14"/>
      <c r="VBH1422" s="14"/>
      <c r="VBI1422" s="14"/>
      <c r="VBJ1422" s="14"/>
      <c r="VBK1422" s="14"/>
      <c r="VBL1422" s="14"/>
      <c r="VBM1422" s="14"/>
      <c r="VBN1422" s="14"/>
      <c r="VBO1422" s="14"/>
      <c r="VBP1422" s="14"/>
      <c r="VBQ1422" s="14"/>
      <c r="VBR1422" s="14"/>
      <c r="VBS1422" s="14"/>
      <c r="VBT1422" s="14"/>
      <c r="VBU1422" s="14"/>
      <c r="VBV1422" s="14"/>
      <c r="VBW1422" s="14"/>
      <c r="VBX1422" s="14"/>
      <c r="VBY1422" s="14"/>
      <c r="VBZ1422" s="14"/>
      <c r="VCA1422" s="14"/>
      <c r="VCB1422" s="14"/>
      <c r="VCC1422" s="14"/>
      <c r="VCD1422" s="14"/>
      <c r="VCE1422" s="14"/>
      <c r="VCF1422" s="14"/>
      <c r="VCG1422" s="14"/>
      <c r="VCH1422" s="14"/>
      <c r="VCI1422" s="14"/>
      <c r="VCJ1422" s="14"/>
      <c r="VCK1422" s="14"/>
      <c r="VCL1422" s="14"/>
      <c r="VCM1422" s="14"/>
      <c r="VCN1422" s="14"/>
      <c r="VCO1422" s="14"/>
      <c r="VCP1422" s="14"/>
      <c r="VCQ1422" s="14"/>
      <c r="VCR1422" s="14"/>
      <c r="VCS1422" s="14"/>
      <c r="VCT1422" s="14"/>
      <c r="VCU1422" s="14"/>
      <c r="VCV1422" s="14"/>
      <c r="VCW1422" s="14"/>
      <c r="VCX1422" s="14"/>
      <c r="VCY1422" s="14"/>
      <c r="VCZ1422" s="14"/>
      <c r="VDA1422" s="14"/>
      <c r="VDB1422" s="14"/>
      <c r="VDC1422" s="14"/>
      <c r="VDD1422" s="14"/>
      <c r="VDE1422" s="14"/>
      <c r="VDF1422" s="14"/>
      <c r="VDG1422" s="14"/>
      <c r="VDH1422" s="14"/>
      <c r="VDI1422" s="14"/>
      <c r="VDJ1422" s="14"/>
      <c r="VDK1422" s="14"/>
      <c r="VDL1422" s="14"/>
      <c r="VDM1422" s="14"/>
      <c r="VDN1422" s="14"/>
      <c r="VDO1422" s="14"/>
      <c r="VDP1422" s="14"/>
      <c r="VDQ1422" s="14"/>
      <c r="VDR1422" s="14"/>
      <c r="VDS1422" s="14"/>
      <c r="VDT1422" s="14"/>
      <c r="VDU1422" s="14"/>
      <c r="VDV1422" s="14"/>
      <c r="VDW1422" s="14"/>
      <c r="VDX1422" s="14"/>
      <c r="VDY1422" s="14"/>
      <c r="VDZ1422" s="14"/>
      <c r="VEA1422" s="14"/>
      <c r="VEB1422" s="14"/>
      <c r="VEC1422" s="14"/>
      <c r="VED1422" s="14"/>
      <c r="VEE1422" s="14"/>
      <c r="VEF1422" s="14"/>
      <c r="VEG1422" s="14"/>
      <c r="VEH1422" s="14"/>
      <c r="VEI1422" s="14"/>
      <c r="VEJ1422" s="14"/>
      <c r="VEK1422" s="14"/>
      <c r="VEL1422" s="14"/>
      <c r="VEM1422" s="14"/>
      <c r="VEN1422" s="14"/>
      <c r="VEO1422" s="14"/>
      <c r="VEP1422" s="14"/>
      <c r="VEQ1422" s="14"/>
      <c r="VER1422" s="14"/>
      <c r="VES1422" s="14"/>
      <c r="VET1422" s="14"/>
      <c r="VEU1422" s="14"/>
      <c r="VEV1422" s="14"/>
      <c r="VEW1422" s="14"/>
      <c r="VEX1422" s="14"/>
      <c r="VEY1422" s="14"/>
      <c r="VEZ1422" s="14"/>
      <c r="VFA1422" s="14"/>
      <c r="VFB1422" s="14"/>
      <c r="VFC1422" s="14"/>
      <c r="VFD1422" s="14"/>
      <c r="VFE1422" s="14"/>
      <c r="VFF1422" s="14"/>
      <c r="VFG1422" s="14"/>
      <c r="VFH1422" s="14"/>
      <c r="VFI1422" s="14"/>
      <c r="VFJ1422" s="14"/>
      <c r="VFK1422" s="14"/>
      <c r="VFL1422" s="14"/>
      <c r="VFM1422" s="14"/>
      <c r="VFN1422" s="14"/>
      <c r="VFO1422" s="14"/>
      <c r="VFP1422" s="14"/>
      <c r="VFQ1422" s="14"/>
      <c r="VFR1422" s="14"/>
      <c r="VFS1422" s="14"/>
      <c r="VFT1422" s="14"/>
      <c r="VFU1422" s="14"/>
      <c r="VFV1422" s="14"/>
      <c r="VFW1422" s="14"/>
      <c r="VFX1422" s="14"/>
      <c r="VFY1422" s="14"/>
      <c r="VFZ1422" s="14"/>
      <c r="VGA1422" s="14"/>
      <c r="VGB1422" s="14"/>
      <c r="VGC1422" s="14"/>
      <c r="VGD1422" s="14"/>
      <c r="VGE1422" s="14"/>
      <c r="VGF1422" s="14"/>
      <c r="VGG1422" s="14"/>
      <c r="VGH1422" s="14"/>
      <c r="VGI1422" s="14"/>
      <c r="VGJ1422" s="14"/>
      <c r="VGK1422" s="14"/>
      <c r="VGL1422" s="14"/>
      <c r="VGM1422" s="14"/>
      <c r="VGN1422" s="14"/>
      <c r="VGO1422" s="14"/>
      <c r="VGP1422" s="14"/>
      <c r="VGQ1422" s="14"/>
      <c r="VGR1422" s="14"/>
      <c r="VGS1422" s="14"/>
      <c r="VGT1422" s="14"/>
      <c r="VGU1422" s="14"/>
      <c r="VGV1422" s="14"/>
      <c r="VGW1422" s="14"/>
      <c r="VGX1422" s="14"/>
      <c r="VGY1422" s="14"/>
      <c r="VGZ1422" s="14"/>
      <c r="VHA1422" s="14"/>
      <c r="VHB1422" s="14"/>
      <c r="VHC1422" s="14"/>
      <c r="VHD1422" s="14"/>
      <c r="VHE1422" s="14"/>
      <c r="VHF1422" s="14"/>
      <c r="VHG1422" s="14"/>
      <c r="VHH1422" s="14"/>
      <c r="VHI1422" s="14"/>
      <c r="VHJ1422" s="14"/>
      <c r="VHK1422" s="14"/>
      <c r="VHL1422" s="14"/>
      <c r="VHM1422" s="14"/>
      <c r="VHN1422" s="14"/>
      <c r="VHO1422" s="14"/>
      <c r="VHP1422" s="14"/>
      <c r="VHQ1422" s="14"/>
      <c r="VHR1422" s="14"/>
      <c r="VHS1422" s="14"/>
      <c r="VHT1422" s="14"/>
      <c r="VHU1422" s="14"/>
      <c r="VHV1422" s="14"/>
      <c r="VHW1422" s="14"/>
      <c r="VHX1422" s="14"/>
      <c r="VHY1422" s="14"/>
      <c r="VHZ1422" s="14"/>
      <c r="VIA1422" s="14"/>
      <c r="VIB1422" s="14"/>
      <c r="VIC1422" s="14"/>
      <c r="VID1422" s="14"/>
      <c r="VIE1422" s="14"/>
      <c r="VIF1422" s="14"/>
      <c r="VIG1422" s="14"/>
      <c r="VIH1422" s="14"/>
      <c r="VII1422" s="14"/>
      <c r="VIJ1422" s="14"/>
      <c r="VIK1422" s="14"/>
      <c r="VIL1422" s="14"/>
      <c r="VIM1422" s="14"/>
      <c r="VIN1422" s="14"/>
      <c r="VIO1422" s="14"/>
      <c r="VIP1422" s="14"/>
      <c r="VIQ1422" s="14"/>
      <c r="VIR1422" s="14"/>
      <c r="VIS1422" s="14"/>
      <c r="VIT1422" s="14"/>
      <c r="VIU1422" s="14"/>
      <c r="VIV1422" s="14"/>
      <c r="VIW1422" s="14"/>
      <c r="VIX1422" s="14"/>
      <c r="VIY1422" s="14"/>
      <c r="VIZ1422" s="14"/>
      <c r="VJA1422" s="14"/>
      <c r="VJB1422" s="14"/>
      <c r="VJC1422" s="14"/>
      <c r="VJD1422" s="14"/>
      <c r="VJE1422" s="14"/>
      <c r="VJF1422" s="14"/>
      <c r="VJG1422" s="14"/>
      <c r="VJH1422" s="14"/>
      <c r="VJI1422" s="14"/>
      <c r="VJJ1422" s="14"/>
      <c r="VJK1422" s="14"/>
      <c r="VJL1422" s="14"/>
      <c r="VJM1422" s="14"/>
      <c r="VJN1422" s="14"/>
      <c r="VJO1422" s="14"/>
      <c r="VJP1422" s="14"/>
      <c r="VJQ1422" s="14"/>
      <c r="VJR1422" s="14"/>
      <c r="VJS1422" s="14"/>
      <c r="VJT1422" s="14"/>
      <c r="VJU1422" s="14"/>
      <c r="VJV1422" s="14"/>
      <c r="VJW1422" s="14"/>
      <c r="VJX1422" s="14"/>
      <c r="VJY1422" s="14"/>
      <c r="VJZ1422" s="14"/>
      <c r="VKA1422" s="14"/>
      <c r="VKB1422" s="14"/>
      <c r="VKC1422" s="14"/>
      <c r="VKD1422" s="14"/>
      <c r="VKE1422" s="14"/>
      <c r="VKF1422" s="14"/>
      <c r="VKG1422" s="14"/>
      <c r="VKH1422" s="14"/>
      <c r="VKI1422" s="14"/>
      <c r="VKJ1422" s="14"/>
      <c r="VKK1422" s="14"/>
      <c r="VKL1422" s="14"/>
      <c r="VKM1422" s="14"/>
      <c r="VKN1422" s="14"/>
      <c r="VKO1422" s="14"/>
      <c r="VKP1422" s="14"/>
      <c r="VKQ1422" s="14"/>
      <c r="VKR1422" s="14"/>
      <c r="VKS1422" s="14"/>
      <c r="VKT1422" s="14"/>
      <c r="VKU1422" s="14"/>
      <c r="VKV1422" s="14"/>
      <c r="VKW1422" s="14"/>
      <c r="VKX1422" s="14"/>
      <c r="VKY1422" s="14"/>
      <c r="VKZ1422" s="14"/>
      <c r="VLA1422" s="14"/>
      <c r="VLB1422" s="14"/>
      <c r="VLC1422" s="14"/>
      <c r="VLD1422" s="14"/>
      <c r="VLE1422" s="14"/>
      <c r="VLF1422" s="14"/>
      <c r="VLG1422" s="14"/>
      <c r="VLH1422" s="14"/>
      <c r="VLI1422" s="14"/>
      <c r="VLJ1422" s="14"/>
      <c r="VLK1422" s="14"/>
      <c r="VLL1422" s="14"/>
      <c r="VLM1422" s="14"/>
      <c r="VLN1422" s="14"/>
      <c r="VLO1422" s="14"/>
      <c r="VLP1422" s="14"/>
      <c r="VLQ1422" s="14"/>
      <c r="VLR1422" s="14"/>
      <c r="VLS1422" s="14"/>
      <c r="VLT1422" s="14"/>
      <c r="VLU1422" s="14"/>
      <c r="VLV1422" s="14"/>
      <c r="VLW1422" s="14"/>
      <c r="VLX1422" s="14"/>
      <c r="VLY1422" s="14"/>
      <c r="VLZ1422" s="14"/>
      <c r="VMA1422" s="14"/>
      <c r="VMB1422" s="14"/>
      <c r="VMC1422" s="14"/>
      <c r="VMD1422" s="14"/>
      <c r="VME1422" s="14"/>
      <c r="VMF1422" s="14"/>
      <c r="VMG1422" s="14"/>
      <c r="VMH1422" s="14"/>
      <c r="VMI1422" s="14"/>
      <c r="VMJ1422" s="14"/>
      <c r="VMK1422" s="14"/>
      <c r="VML1422" s="14"/>
      <c r="VMM1422" s="14"/>
      <c r="VMN1422" s="14"/>
      <c r="VMO1422" s="14"/>
      <c r="VMP1422" s="14"/>
      <c r="VMQ1422" s="14"/>
      <c r="VMR1422" s="14"/>
      <c r="VMS1422" s="14"/>
      <c r="VMT1422" s="14"/>
      <c r="VMU1422" s="14"/>
      <c r="VMV1422" s="14"/>
      <c r="VMW1422" s="14"/>
      <c r="VMX1422" s="14"/>
      <c r="VMY1422" s="14"/>
      <c r="VMZ1422" s="14"/>
      <c r="VNA1422" s="14"/>
      <c r="VNB1422" s="14"/>
      <c r="VNC1422" s="14"/>
      <c r="VND1422" s="14"/>
      <c r="VNE1422" s="14"/>
      <c r="VNF1422" s="14"/>
      <c r="VNG1422" s="14"/>
      <c r="VNH1422" s="14"/>
      <c r="VNI1422" s="14"/>
      <c r="VNJ1422" s="14"/>
      <c r="VNK1422" s="14"/>
      <c r="VNL1422" s="14"/>
      <c r="VNM1422" s="14"/>
      <c r="VNN1422" s="14"/>
      <c r="VNO1422" s="14"/>
      <c r="VNP1422" s="14"/>
      <c r="VNQ1422" s="14"/>
      <c r="VNR1422" s="14"/>
      <c r="VNS1422" s="14"/>
      <c r="VNT1422" s="14"/>
      <c r="VNU1422" s="14"/>
      <c r="VNV1422" s="14"/>
      <c r="VNW1422" s="14"/>
      <c r="VNX1422" s="14"/>
      <c r="VNY1422" s="14"/>
      <c r="VNZ1422" s="14"/>
      <c r="VOA1422" s="14"/>
      <c r="VOB1422" s="14"/>
      <c r="VOC1422" s="14"/>
      <c r="VOD1422" s="14"/>
      <c r="VOE1422" s="14"/>
      <c r="VOF1422" s="14"/>
      <c r="VOG1422" s="14"/>
      <c r="VOH1422" s="14"/>
      <c r="VOI1422" s="14"/>
      <c r="VOJ1422" s="14"/>
      <c r="VOK1422" s="14"/>
      <c r="VOL1422" s="14"/>
      <c r="VOM1422" s="14"/>
      <c r="VON1422" s="14"/>
      <c r="VOO1422" s="14"/>
      <c r="VOP1422" s="14"/>
      <c r="VOQ1422" s="14"/>
      <c r="VOR1422" s="14"/>
      <c r="VOS1422" s="14"/>
      <c r="VOT1422" s="14"/>
      <c r="VOU1422" s="14"/>
      <c r="VOV1422" s="14"/>
      <c r="VOW1422" s="14"/>
      <c r="VOX1422" s="14"/>
      <c r="VOY1422" s="14"/>
      <c r="VOZ1422" s="14"/>
      <c r="VPA1422" s="14"/>
      <c r="VPB1422" s="14"/>
      <c r="VPC1422" s="14"/>
      <c r="VPD1422" s="14"/>
      <c r="VPE1422" s="14"/>
      <c r="VPF1422" s="14"/>
      <c r="VPG1422" s="14"/>
      <c r="VPH1422" s="14"/>
      <c r="VPI1422" s="14"/>
      <c r="VPJ1422" s="14"/>
      <c r="VPK1422" s="14"/>
      <c r="VPL1422" s="14"/>
      <c r="VPM1422" s="14"/>
      <c r="VPN1422" s="14"/>
      <c r="VPO1422" s="14"/>
      <c r="VPP1422" s="14"/>
      <c r="VPQ1422" s="14"/>
      <c r="VPR1422" s="14"/>
      <c r="VPS1422" s="14"/>
      <c r="VPT1422" s="14"/>
      <c r="VPU1422" s="14"/>
      <c r="VPV1422" s="14"/>
      <c r="VPW1422" s="14"/>
      <c r="VPX1422" s="14"/>
      <c r="VPY1422" s="14"/>
      <c r="VPZ1422" s="14"/>
      <c r="VQA1422" s="14"/>
      <c r="VQB1422" s="14"/>
      <c r="VQC1422" s="14"/>
      <c r="VQD1422" s="14"/>
      <c r="VQE1422" s="14"/>
      <c r="VQF1422" s="14"/>
      <c r="VQG1422" s="14"/>
      <c r="VQH1422" s="14"/>
      <c r="VQI1422" s="14"/>
      <c r="VQJ1422" s="14"/>
      <c r="VQK1422" s="14"/>
      <c r="VQL1422" s="14"/>
      <c r="VQM1422" s="14"/>
      <c r="VQN1422" s="14"/>
      <c r="VQO1422" s="14"/>
      <c r="VQP1422" s="14"/>
      <c r="VQQ1422" s="14"/>
      <c r="VQR1422" s="14"/>
      <c r="VQS1422" s="14"/>
      <c r="VQT1422" s="14"/>
      <c r="VQU1422" s="14"/>
      <c r="VQV1422" s="14"/>
      <c r="VQW1422" s="14"/>
      <c r="VQX1422" s="14"/>
      <c r="VQY1422" s="14"/>
      <c r="VQZ1422" s="14"/>
      <c r="VRA1422" s="14"/>
      <c r="VRB1422" s="14"/>
      <c r="VRC1422" s="14"/>
      <c r="VRD1422" s="14"/>
      <c r="VRE1422" s="14"/>
      <c r="VRF1422" s="14"/>
      <c r="VRG1422" s="14"/>
      <c r="VRH1422" s="14"/>
      <c r="VRI1422" s="14"/>
      <c r="VRJ1422" s="14"/>
      <c r="VRK1422" s="14"/>
      <c r="VRL1422" s="14"/>
      <c r="VRM1422" s="14"/>
      <c r="VRN1422" s="14"/>
      <c r="VRO1422" s="14"/>
      <c r="VRP1422" s="14"/>
      <c r="VRQ1422" s="14"/>
      <c r="VRR1422" s="14"/>
      <c r="VRS1422" s="14"/>
      <c r="VRT1422" s="14"/>
      <c r="VRU1422" s="14"/>
      <c r="VRV1422" s="14"/>
      <c r="VRW1422" s="14"/>
      <c r="VRX1422" s="14"/>
      <c r="VRY1422" s="14"/>
      <c r="VRZ1422" s="14"/>
      <c r="VSA1422" s="14"/>
      <c r="VSB1422" s="14"/>
      <c r="VSC1422" s="14"/>
      <c r="VSD1422" s="14"/>
      <c r="VSE1422" s="14"/>
      <c r="VSF1422" s="14"/>
      <c r="VSG1422" s="14"/>
      <c r="VSH1422" s="14"/>
      <c r="VSI1422" s="14"/>
      <c r="VSJ1422" s="14"/>
      <c r="VSK1422" s="14"/>
      <c r="VSL1422" s="14"/>
      <c r="VSM1422" s="14"/>
      <c r="VSN1422" s="14"/>
      <c r="VSO1422" s="14"/>
      <c r="VSP1422" s="14"/>
      <c r="VSQ1422" s="14"/>
      <c r="VSR1422" s="14"/>
      <c r="VSS1422" s="14"/>
      <c r="VST1422" s="14"/>
      <c r="VSU1422" s="14"/>
      <c r="VSV1422" s="14"/>
      <c r="VSW1422" s="14"/>
      <c r="VSX1422" s="14"/>
      <c r="VSY1422" s="14"/>
      <c r="VSZ1422" s="14"/>
      <c r="VTA1422" s="14"/>
      <c r="VTB1422" s="14"/>
      <c r="VTC1422" s="14"/>
      <c r="VTD1422" s="14"/>
      <c r="VTE1422" s="14"/>
      <c r="VTF1422" s="14"/>
      <c r="VTG1422" s="14"/>
      <c r="VTH1422" s="14"/>
      <c r="VTI1422" s="14"/>
      <c r="VTJ1422" s="14"/>
      <c r="VTK1422" s="14"/>
      <c r="VTL1422" s="14"/>
      <c r="VTM1422" s="14"/>
      <c r="VTN1422" s="14"/>
      <c r="VTO1422" s="14"/>
      <c r="VTP1422" s="14"/>
      <c r="VTQ1422" s="14"/>
      <c r="VTR1422" s="14"/>
      <c r="VTS1422" s="14"/>
      <c r="VTT1422" s="14"/>
      <c r="VTU1422" s="14"/>
      <c r="VTV1422" s="14"/>
      <c r="VTW1422" s="14"/>
      <c r="VTX1422" s="14"/>
      <c r="VTY1422" s="14"/>
      <c r="VTZ1422" s="14"/>
      <c r="VUA1422" s="14"/>
      <c r="VUB1422" s="14"/>
      <c r="VUC1422" s="14"/>
      <c r="VUD1422" s="14"/>
      <c r="VUE1422" s="14"/>
      <c r="VUF1422" s="14"/>
      <c r="VUG1422" s="14"/>
      <c r="VUH1422" s="14"/>
      <c r="VUI1422" s="14"/>
      <c r="VUJ1422" s="14"/>
      <c r="VUK1422" s="14"/>
      <c r="VUL1422" s="14"/>
      <c r="VUM1422" s="14"/>
      <c r="VUN1422" s="14"/>
      <c r="VUO1422" s="14"/>
      <c r="VUP1422" s="14"/>
      <c r="VUQ1422" s="14"/>
      <c r="VUR1422" s="14"/>
      <c r="VUS1422" s="14"/>
      <c r="VUT1422" s="14"/>
      <c r="VUU1422" s="14"/>
      <c r="VUV1422" s="14"/>
      <c r="VUW1422" s="14"/>
      <c r="VUX1422" s="14"/>
      <c r="VUY1422" s="14"/>
      <c r="VUZ1422" s="14"/>
      <c r="VVA1422" s="14"/>
      <c r="VVB1422" s="14"/>
      <c r="VVC1422" s="14"/>
      <c r="VVD1422" s="14"/>
      <c r="VVE1422" s="14"/>
      <c r="VVF1422" s="14"/>
      <c r="VVG1422" s="14"/>
      <c r="VVH1422" s="14"/>
      <c r="VVI1422" s="14"/>
      <c r="VVJ1422" s="14"/>
      <c r="VVK1422" s="14"/>
      <c r="VVL1422" s="14"/>
      <c r="VVM1422" s="14"/>
      <c r="VVN1422" s="14"/>
      <c r="VVO1422" s="14"/>
      <c r="VVP1422" s="14"/>
      <c r="VVQ1422" s="14"/>
      <c r="VVR1422" s="14"/>
      <c r="VVS1422" s="14"/>
      <c r="VVT1422" s="14"/>
      <c r="VVU1422" s="14"/>
      <c r="VVV1422" s="14"/>
      <c r="VVW1422" s="14"/>
      <c r="VVX1422" s="14"/>
      <c r="VVY1422" s="14"/>
      <c r="VVZ1422" s="14"/>
      <c r="VWA1422" s="14"/>
      <c r="VWB1422" s="14"/>
      <c r="VWC1422" s="14"/>
      <c r="VWD1422" s="14"/>
      <c r="VWE1422" s="14"/>
      <c r="VWF1422" s="14"/>
      <c r="VWG1422" s="14"/>
      <c r="VWH1422" s="14"/>
      <c r="VWI1422" s="14"/>
      <c r="VWJ1422" s="14"/>
      <c r="VWK1422" s="14"/>
      <c r="VWL1422" s="14"/>
      <c r="VWM1422" s="14"/>
      <c r="VWN1422" s="14"/>
      <c r="VWO1422" s="14"/>
      <c r="VWP1422" s="14"/>
      <c r="VWQ1422" s="14"/>
      <c r="VWR1422" s="14"/>
      <c r="VWS1422" s="14"/>
      <c r="VWT1422" s="14"/>
      <c r="VWU1422" s="14"/>
      <c r="VWV1422" s="14"/>
      <c r="VWW1422" s="14"/>
      <c r="VWX1422" s="14"/>
      <c r="VWY1422" s="14"/>
      <c r="VWZ1422" s="14"/>
      <c r="VXA1422" s="14"/>
      <c r="VXB1422" s="14"/>
      <c r="VXC1422" s="14"/>
      <c r="VXD1422" s="14"/>
      <c r="VXE1422" s="14"/>
      <c r="VXF1422" s="14"/>
      <c r="VXG1422" s="14"/>
      <c r="VXH1422" s="14"/>
      <c r="VXI1422" s="14"/>
      <c r="VXJ1422" s="14"/>
      <c r="VXK1422" s="14"/>
      <c r="VXL1422" s="14"/>
      <c r="VXM1422" s="14"/>
      <c r="VXN1422" s="14"/>
      <c r="VXO1422" s="14"/>
      <c r="VXP1422" s="14"/>
      <c r="VXQ1422" s="14"/>
      <c r="VXR1422" s="14"/>
      <c r="VXS1422" s="14"/>
      <c r="VXT1422" s="14"/>
      <c r="VXU1422" s="14"/>
      <c r="VXV1422" s="14"/>
      <c r="VXW1422" s="14"/>
      <c r="VXX1422" s="14"/>
      <c r="VXY1422" s="14"/>
      <c r="VXZ1422" s="14"/>
      <c r="VYA1422" s="14"/>
      <c r="VYB1422" s="14"/>
      <c r="VYC1422" s="14"/>
      <c r="VYD1422" s="14"/>
      <c r="VYE1422" s="14"/>
      <c r="VYF1422" s="14"/>
      <c r="VYG1422" s="14"/>
      <c r="VYH1422" s="14"/>
      <c r="VYI1422" s="14"/>
      <c r="VYJ1422" s="14"/>
      <c r="VYK1422" s="14"/>
      <c r="VYL1422" s="14"/>
      <c r="VYM1422" s="14"/>
      <c r="VYN1422" s="14"/>
      <c r="VYO1422" s="14"/>
      <c r="VYP1422" s="14"/>
      <c r="VYQ1422" s="14"/>
      <c r="VYR1422" s="14"/>
      <c r="VYS1422" s="14"/>
      <c r="VYT1422" s="14"/>
      <c r="VYU1422" s="14"/>
      <c r="VYV1422" s="14"/>
      <c r="VYW1422" s="14"/>
      <c r="VYX1422" s="14"/>
      <c r="VYY1422" s="14"/>
      <c r="VYZ1422" s="14"/>
      <c r="VZA1422" s="14"/>
      <c r="VZB1422" s="14"/>
      <c r="VZC1422" s="14"/>
      <c r="VZD1422" s="14"/>
      <c r="VZE1422" s="14"/>
      <c r="VZF1422" s="14"/>
      <c r="VZG1422" s="14"/>
      <c r="VZH1422" s="14"/>
      <c r="VZI1422" s="14"/>
      <c r="VZJ1422" s="14"/>
      <c r="VZK1422" s="14"/>
      <c r="VZL1422" s="14"/>
      <c r="VZM1422" s="14"/>
      <c r="VZN1422" s="14"/>
      <c r="VZO1422" s="14"/>
      <c r="VZP1422" s="14"/>
      <c r="VZQ1422" s="14"/>
      <c r="VZR1422" s="14"/>
      <c r="VZS1422" s="14"/>
      <c r="VZT1422" s="14"/>
      <c r="VZU1422" s="14"/>
      <c r="VZV1422" s="14"/>
      <c r="VZW1422" s="14"/>
      <c r="VZX1422" s="14"/>
      <c r="VZY1422" s="14"/>
      <c r="VZZ1422" s="14"/>
      <c r="WAA1422" s="14"/>
      <c r="WAB1422" s="14"/>
      <c r="WAC1422" s="14"/>
      <c r="WAD1422" s="14"/>
      <c r="WAE1422" s="14"/>
      <c r="WAF1422" s="14"/>
      <c r="WAG1422" s="14"/>
      <c r="WAH1422" s="14"/>
      <c r="WAI1422" s="14"/>
      <c r="WAJ1422" s="14"/>
      <c r="WAK1422" s="14"/>
      <c r="WAL1422" s="14"/>
      <c r="WAM1422" s="14"/>
      <c r="WAN1422" s="14"/>
      <c r="WAO1422" s="14"/>
      <c r="WAP1422" s="14"/>
      <c r="WAQ1422" s="14"/>
      <c r="WAR1422" s="14"/>
      <c r="WAS1422" s="14"/>
      <c r="WAT1422" s="14"/>
      <c r="WAU1422" s="14"/>
      <c r="WAV1422" s="14"/>
      <c r="WAW1422" s="14"/>
      <c r="WAX1422" s="14"/>
      <c r="WAY1422" s="14"/>
      <c r="WAZ1422" s="14"/>
      <c r="WBA1422" s="14"/>
      <c r="WBB1422" s="14"/>
      <c r="WBC1422" s="14"/>
      <c r="WBD1422" s="14"/>
      <c r="WBE1422" s="14"/>
      <c r="WBF1422" s="14"/>
      <c r="WBG1422" s="14"/>
      <c r="WBH1422" s="14"/>
      <c r="WBI1422" s="14"/>
      <c r="WBJ1422" s="14"/>
      <c r="WBK1422" s="14"/>
      <c r="WBL1422" s="14"/>
      <c r="WBM1422" s="14"/>
      <c r="WBN1422" s="14"/>
      <c r="WBO1422" s="14"/>
      <c r="WBP1422" s="14"/>
      <c r="WBQ1422" s="14"/>
      <c r="WBR1422" s="14"/>
      <c r="WBS1422" s="14"/>
      <c r="WBT1422" s="14"/>
      <c r="WBU1422" s="14"/>
      <c r="WBV1422" s="14"/>
      <c r="WBW1422" s="14"/>
      <c r="WBX1422" s="14"/>
      <c r="WBY1422" s="14"/>
      <c r="WBZ1422" s="14"/>
      <c r="WCA1422" s="14"/>
      <c r="WCB1422" s="14"/>
      <c r="WCC1422" s="14"/>
      <c r="WCD1422" s="14"/>
      <c r="WCE1422" s="14"/>
      <c r="WCF1422" s="14"/>
      <c r="WCG1422" s="14"/>
      <c r="WCH1422" s="14"/>
      <c r="WCI1422" s="14"/>
      <c r="WCJ1422" s="14"/>
      <c r="WCK1422" s="14"/>
      <c r="WCL1422" s="14"/>
      <c r="WCM1422" s="14"/>
      <c r="WCN1422" s="14"/>
      <c r="WCO1422" s="14"/>
      <c r="WCP1422" s="14"/>
      <c r="WCQ1422" s="14"/>
      <c r="WCR1422" s="14"/>
      <c r="WCS1422" s="14"/>
      <c r="WCT1422" s="14"/>
      <c r="WCU1422" s="14"/>
      <c r="WCV1422" s="14"/>
      <c r="WCW1422" s="14"/>
      <c r="WCX1422" s="14"/>
      <c r="WCY1422" s="14"/>
      <c r="WCZ1422" s="14"/>
      <c r="WDA1422" s="14"/>
      <c r="WDB1422" s="14"/>
      <c r="WDC1422" s="14"/>
      <c r="WDD1422" s="14"/>
      <c r="WDE1422" s="14"/>
      <c r="WDF1422" s="14"/>
      <c r="WDG1422" s="14"/>
      <c r="WDH1422" s="14"/>
      <c r="WDI1422" s="14"/>
      <c r="WDJ1422" s="14"/>
      <c r="WDK1422" s="14"/>
      <c r="WDL1422" s="14"/>
      <c r="WDM1422" s="14"/>
      <c r="WDN1422" s="14"/>
      <c r="WDO1422" s="14"/>
      <c r="WDP1422" s="14"/>
      <c r="WDQ1422" s="14"/>
      <c r="WDR1422" s="14"/>
      <c r="WDS1422" s="14"/>
      <c r="WDT1422" s="14"/>
      <c r="WDU1422" s="14"/>
      <c r="WDV1422" s="14"/>
      <c r="WDW1422" s="14"/>
      <c r="WDX1422" s="14"/>
      <c r="WDY1422" s="14"/>
      <c r="WDZ1422" s="14"/>
      <c r="WEA1422" s="14"/>
      <c r="WEB1422" s="14"/>
      <c r="WEC1422" s="14"/>
      <c r="WED1422" s="14"/>
      <c r="WEE1422" s="14"/>
      <c r="WEF1422" s="14"/>
      <c r="WEG1422" s="14"/>
      <c r="WEH1422" s="14"/>
      <c r="WEI1422" s="14"/>
      <c r="WEJ1422" s="14"/>
      <c r="WEK1422" s="14"/>
      <c r="WEL1422" s="14"/>
      <c r="WEM1422" s="14"/>
      <c r="WEN1422" s="14"/>
      <c r="WEO1422" s="14"/>
      <c r="WEP1422" s="14"/>
      <c r="WEQ1422" s="14"/>
      <c r="WER1422" s="14"/>
      <c r="WES1422" s="14"/>
      <c r="WET1422" s="14"/>
      <c r="WEU1422" s="14"/>
      <c r="WEV1422" s="14"/>
      <c r="WEW1422" s="14"/>
      <c r="WEX1422" s="14"/>
      <c r="WEY1422" s="14"/>
      <c r="WEZ1422" s="14"/>
      <c r="WFA1422" s="14"/>
      <c r="WFB1422" s="14"/>
      <c r="WFC1422" s="14"/>
      <c r="WFD1422" s="14"/>
      <c r="WFE1422" s="14"/>
      <c r="WFF1422" s="14"/>
      <c r="WFG1422" s="14"/>
      <c r="WFH1422" s="14"/>
      <c r="WFI1422" s="14"/>
      <c r="WFJ1422" s="14"/>
      <c r="WFK1422" s="14"/>
      <c r="WFL1422" s="14"/>
      <c r="WFM1422" s="14"/>
      <c r="WFN1422" s="14"/>
      <c r="WFO1422" s="14"/>
      <c r="WFP1422" s="14"/>
      <c r="WFQ1422" s="14"/>
      <c r="WFR1422" s="14"/>
      <c r="WFS1422" s="14"/>
      <c r="WFT1422" s="14"/>
      <c r="WFU1422" s="14"/>
      <c r="WFV1422" s="14"/>
      <c r="WFW1422" s="14"/>
      <c r="WFX1422" s="14"/>
      <c r="WFY1422" s="14"/>
      <c r="WFZ1422" s="14"/>
      <c r="WGA1422" s="14"/>
      <c r="WGB1422" s="14"/>
      <c r="WGC1422" s="14"/>
      <c r="WGD1422" s="14"/>
      <c r="WGE1422" s="14"/>
      <c r="WGF1422" s="14"/>
      <c r="WGG1422" s="14"/>
      <c r="WGH1422" s="14"/>
      <c r="WGI1422" s="14"/>
      <c r="WGJ1422" s="14"/>
      <c r="WGK1422" s="14"/>
      <c r="WGL1422" s="14"/>
      <c r="WGM1422" s="14"/>
      <c r="WGN1422" s="14"/>
      <c r="WGO1422" s="14"/>
      <c r="WGP1422" s="14"/>
      <c r="WGQ1422" s="14"/>
      <c r="WGR1422" s="14"/>
      <c r="WGS1422" s="14"/>
      <c r="WGT1422" s="14"/>
      <c r="WGU1422" s="14"/>
      <c r="WGV1422" s="14"/>
      <c r="WGW1422" s="14"/>
      <c r="WGX1422" s="14"/>
      <c r="WGY1422" s="14"/>
      <c r="WGZ1422" s="14"/>
      <c r="WHA1422" s="14"/>
      <c r="WHB1422" s="14"/>
      <c r="WHC1422" s="14"/>
      <c r="WHD1422" s="14"/>
      <c r="WHE1422" s="14"/>
      <c r="WHF1422" s="14"/>
      <c r="WHG1422" s="14"/>
      <c r="WHH1422" s="14"/>
      <c r="WHI1422" s="14"/>
      <c r="WHJ1422" s="14"/>
      <c r="WHK1422" s="14"/>
      <c r="WHL1422" s="14"/>
      <c r="WHM1422" s="14"/>
      <c r="WHN1422" s="14"/>
      <c r="WHO1422" s="14"/>
      <c r="WHP1422" s="14"/>
      <c r="WHQ1422" s="14"/>
      <c r="WHR1422" s="14"/>
      <c r="WHS1422" s="14"/>
      <c r="WHT1422" s="14"/>
      <c r="WHU1422" s="14"/>
      <c r="WHV1422" s="14"/>
      <c r="WHW1422" s="14"/>
      <c r="WHX1422" s="14"/>
      <c r="WHY1422" s="14"/>
      <c r="WHZ1422" s="14"/>
      <c r="WIA1422" s="14"/>
      <c r="WIB1422" s="14"/>
      <c r="WIC1422" s="14"/>
      <c r="WID1422" s="14"/>
      <c r="WIE1422" s="14"/>
      <c r="WIF1422" s="14"/>
      <c r="WIG1422" s="14"/>
      <c r="WIH1422" s="14"/>
      <c r="WII1422" s="14"/>
      <c r="WIJ1422" s="14"/>
      <c r="WIK1422" s="14"/>
      <c r="WIL1422" s="14"/>
      <c r="WIM1422" s="14"/>
      <c r="WIN1422" s="14"/>
      <c r="WIO1422" s="14"/>
      <c r="WIP1422" s="14"/>
      <c r="WIQ1422" s="14"/>
      <c r="WIR1422" s="14"/>
      <c r="WIS1422" s="14"/>
      <c r="WIT1422" s="14"/>
      <c r="WIU1422" s="14"/>
      <c r="WIV1422" s="14"/>
      <c r="WIW1422" s="14"/>
      <c r="WIX1422" s="14"/>
      <c r="WIY1422" s="14"/>
      <c r="WIZ1422" s="14"/>
      <c r="WJA1422" s="14"/>
      <c r="WJB1422" s="14"/>
      <c r="WJC1422" s="14"/>
      <c r="WJD1422" s="14"/>
      <c r="WJE1422" s="14"/>
      <c r="WJF1422" s="14"/>
      <c r="WJG1422" s="14"/>
      <c r="WJH1422" s="14"/>
      <c r="WJI1422" s="14"/>
      <c r="WJJ1422" s="14"/>
      <c r="WJK1422" s="14"/>
      <c r="WJL1422" s="14"/>
      <c r="WJM1422" s="14"/>
      <c r="WJN1422" s="14"/>
      <c r="WJO1422" s="14"/>
      <c r="WJP1422" s="14"/>
      <c r="WJQ1422" s="14"/>
      <c r="WJR1422" s="14"/>
      <c r="WJS1422" s="14"/>
      <c r="WJT1422" s="14"/>
      <c r="WJU1422" s="14"/>
      <c r="WJV1422" s="14"/>
      <c r="WJW1422" s="14"/>
      <c r="WJX1422" s="14"/>
      <c r="WJY1422" s="14"/>
      <c r="WJZ1422" s="14"/>
      <c r="WKA1422" s="14"/>
      <c r="WKB1422" s="14"/>
      <c r="WKC1422" s="14"/>
      <c r="WKD1422" s="14"/>
      <c r="WKE1422" s="14"/>
      <c r="WKF1422" s="14"/>
      <c r="WKG1422" s="14"/>
      <c r="WKH1422" s="14"/>
      <c r="WKI1422" s="14"/>
      <c r="WKJ1422" s="14"/>
      <c r="WKK1422" s="14"/>
      <c r="WKL1422" s="14"/>
      <c r="WKM1422" s="14"/>
      <c r="WKN1422" s="14"/>
      <c r="WKO1422" s="14"/>
      <c r="WKP1422" s="14"/>
      <c r="WKQ1422" s="14"/>
      <c r="WKR1422" s="14"/>
      <c r="WKS1422" s="14"/>
      <c r="WKT1422" s="14"/>
      <c r="WKU1422" s="14"/>
      <c r="WKV1422" s="14"/>
      <c r="WKW1422" s="14"/>
      <c r="WKX1422" s="14"/>
      <c r="WKY1422" s="14"/>
      <c r="WKZ1422" s="14"/>
      <c r="WLA1422" s="14"/>
      <c r="WLB1422" s="14"/>
      <c r="WLC1422" s="14"/>
      <c r="WLD1422" s="14"/>
      <c r="WLE1422" s="14"/>
      <c r="WLF1422" s="14"/>
      <c r="WLG1422" s="14"/>
      <c r="WLH1422" s="14"/>
      <c r="WLI1422" s="14"/>
      <c r="WLJ1422" s="14"/>
      <c r="WLK1422" s="14"/>
      <c r="WLL1422" s="14"/>
      <c r="WLM1422" s="14"/>
      <c r="WLN1422" s="14"/>
      <c r="WLO1422" s="14"/>
      <c r="WLP1422" s="14"/>
      <c r="WLQ1422" s="14"/>
      <c r="WLR1422" s="14"/>
      <c r="WLS1422" s="14"/>
      <c r="WLT1422" s="14"/>
      <c r="WLU1422" s="14"/>
      <c r="WLV1422" s="14"/>
      <c r="WLW1422" s="14"/>
      <c r="WLX1422" s="14"/>
      <c r="WLY1422" s="14"/>
      <c r="WLZ1422" s="14"/>
      <c r="WMA1422" s="14"/>
      <c r="WMB1422" s="14"/>
      <c r="WMC1422" s="14"/>
      <c r="WMD1422" s="14"/>
      <c r="WME1422" s="14"/>
      <c r="WMF1422" s="14"/>
      <c r="WMG1422" s="14"/>
      <c r="WMH1422" s="14"/>
      <c r="WMI1422" s="14"/>
      <c r="WMJ1422" s="14"/>
      <c r="WMK1422" s="14"/>
      <c r="WML1422" s="14"/>
      <c r="WMM1422" s="14"/>
      <c r="WMN1422" s="14"/>
      <c r="WMO1422" s="14"/>
      <c r="WMP1422" s="14"/>
      <c r="WMQ1422" s="14"/>
      <c r="WMR1422" s="14"/>
      <c r="WMS1422" s="14"/>
      <c r="WMT1422" s="14"/>
      <c r="WMU1422" s="14"/>
      <c r="WMV1422" s="14"/>
      <c r="WMW1422" s="14"/>
      <c r="WMX1422" s="14"/>
      <c r="WMY1422" s="14"/>
      <c r="WMZ1422" s="14"/>
      <c r="WNA1422" s="14"/>
      <c r="WNB1422" s="14"/>
      <c r="WNC1422" s="14"/>
      <c r="WND1422" s="14"/>
      <c r="WNE1422" s="14"/>
      <c r="WNF1422" s="14"/>
      <c r="WNG1422" s="14"/>
      <c r="WNH1422" s="14"/>
      <c r="WNI1422" s="14"/>
      <c r="WNJ1422" s="14"/>
      <c r="WNK1422" s="14"/>
      <c r="WNL1422" s="14"/>
      <c r="WNM1422" s="14"/>
      <c r="WNN1422" s="14"/>
      <c r="WNO1422" s="14"/>
      <c r="WNP1422" s="14"/>
      <c r="WNQ1422" s="14"/>
      <c r="WNR1422" s="14"/>
      <c r="WNS1422" s="14"/>
      <c r="WNT1422" s="14"/>
      <c r="WNU1422" s="14"/>
      <c r="WNV1422" s="14"/>
      <c r="WNW1422" s="14"/>
      <c r="WNX1422" s="14"/>
      <c r="WNY1422" s="14"/>
      <c r="WNZ1422" s="14"/>
      <c r="WOA1422" s="14"/>
      <c r="WOB1422" s="14"/>
      <c r="WOC1422" s="14"/>
      <c r="WOD1422" s="14"/>
      <c r="WOE1422" s="14"/>
      <c r="WOF1422" s="14"/>
      <c r="WOG1422" s="14"/>
      <c r="WOH1422" s="14"/>
      <c r="WOI1422" s="14"/>
      <c r="WOJ1422" s="14"/>
      <c r="WOK1422" s="14"/>
      <c r="WOL1422" s="14"/>
      <c r="WOM1422" s="14"/>
      <c r="WON1422" s="14"/>
      <c r="WOO1422" s="14"/>
      <c r="WOP1422" s="14"/>
      <c r="WOQ1422" s="14"/>
      <c r="WOR1422" s="14"/>
      <c r="WOS1422" s="14"/>
      <c r="WOT1422" s="14"/>
      <c r="WOU1422" s="14"/>
      <c r="WOV1422" s="14"/>
      <c r="WOW1422" s="14"/>
      <c r="WOX1422" s="14"/>
      <c r="WOY1422" s="14"/>
      <c r="WOZ1422" s="14"/>
      <c r="WPA1422" s="14"/>
      <c r="WPB1422" s="14"/>
      <c r="WPC1422" s="14"/>
      <c r="WPD1422" s="14"/>
      <c r="WPE1422" s="14"/>
      <c r="WPF1422" s="14"/>
      <c r="WPG1422" s="14"/>
      <c r="WPH1422" s="14"/>
      <c r="WPI1422" s="14"/>
      <c r="WPJ1422" s="14"/>
      <c r="WPK1422" s="14"/>
      <c r="WPL1422" s="14"/>
      <c r="WPM1422" s="14"/>
      <c r="WPN1422" s="14"/>
      <c r="WPO1422" s="14"/>
      <c r="WPP1422" s="14"/>
      <c r="WPQ1422" s="14"/>
      <c r="WPR1422" s="14"/>
      <c r="WPS1422" s="14"/>
      <c r="WPT1422" s="14"/>
      <c r="WPU1422" s="14"/>
      <c r="WPV1422" s="14"/>
      <c r="WPW1422" s="14"/>
      <c r="WPX1422" s="14"/>
      <c r="WPY1422" s="14"/>
      <c r="WPZ1422" s="14"/>
      <c r="WQA1422" s="14"/>
      <c r="WQB1422" s="14"/>
      <c r="WQC1422" s="14"/>
      <c r="WQD1422" s="14"/>
      <c r="WQE1422" s="14"/>
      <c r="WQF1422" s="14"/>
      <c r="WQG1422" s="14"/>
      <c r="WQH1422" s="14"/>
      <c r="WQI1422" s="14"/>
      <c r="WQJ1422" s="14"/>
      <c r="WQK1422" s="14"/>
      <c r="WQL1422" s="14"/>
      <c r="WQM1422" s="14"/>
      <c r="WQN1422" s="14"/>
      <c r="WQO1422" s="14"/>
      <c r="WQP1422" s="14"/>
      <c r="WQQ1422" s="14"/>
      <c r="WQR1422" s="14"/>
      <c r="WQS1422" s="14"/>
      <c r="WQT1422" s="14"/>
      <c r="WQU1422" s="14"/>
      <c r="WQV1422" s="14"/>
      <c r="WQW1422" s="14"/>
      <c r="WQX1422" s="14"/>
      <c r="WQY1422" s="14"/>
      <c r="WQZ1422" s="14"/>
      <c r="WRA1422" s="14"/>
      <c r="WRB1422" s="14"/>
      <c r="WRC1422" s="14"/>
      <c r="WRD1422" s="14"/>
      <c r="WRE1422" s="14"/>
      <c r="WRF1422" s="14"/>
      <c r="WRG1422" s="14"/>
      <c r="WRH1422" s="14"/>
      <c r="WRI1422" s="14"/>
      <c r="WRJ1422" s="14"/>
      <c r="WRK1422" s="14"/>
      <c r="WRL1422" s="14"/>
      <c r="WRM1422" s="14"/>
      <c r="WRN1422" s="14"/>
      <c r="WRO1422" s="14"/>
      <c r="WRP1422" s="14"/>
      <c r="WRQ1422" s="14"/>
      <c r="WRR1422" s="14"/>
      <c r="WRS1422" s="14"/>
      <c r="WRT1422" s="14"/>
      <c r="WRU1422" s="14"/>
      <c r="WRV1422" s="14"/>
      <c r="WRW1422" s="14"/>
      <c r="WRX1422" s="14"/>
      <c r="WRY1422" s="14"/>
      <c r="WRZ1422" s="14"/>
      <c r="WSA1422" s="14"/>
      <c r="WSB1422" s="14"/>
      <c r="WSC1422" s="14"/>
      <c r="WSD1422" s="14"/>
      <c r="WSE1422" s="14"/>
      <c r="WSF1422" s="14"/>
      <c r="WSG1422" s="14"/>
      <c r="WSH1422" s="14"/>
      <c r="WSI1422" s="14"/>
      <c r="WSJ1422" s="14"/>
      <c r="WSK1422" s="14"/>
      <c r="WSL1422" s="14"/>
      <c r="WSM1422" s="14"/>
      <c r="WSN1422" s="14"/>
      <c r="WSO1422" s="14"/>
      <c r="WSP1422" s="14"/>
      <c r="WSQ1422" s="14"/>
      <c r="WSR1422" s="14"/>
      <c r="WSS1422" s="14"/>
      <c r="WST1422" s="14"/>
      <c r="WSU1422" s="14"/>
      <c r="WSV1422" s="14"/>
      <c r="WSW1422" s="14"/>
      <c r="WSX1422" s="14"/>
      <c r="WSY1422" s="14"/>
      <c r="WSZ1422" s="14"/>
      <c r="WTA1422" s="14"/>
      <c r="WTB1422" s="14"/>
      <c r="WTC1422" s="14"/>
      <c r="WTD1422" s="14"/>
      <c r="WTE1422" s="14"/>
      <c r="WTF1422" s="14"/>
      <c r="WTG1422" s="14"/>
      <c r="WTH1422" s="14"/>
      <c r="WTI1422" s="14"/>
      <c r="WTJ1422" s="14"/>
      <c r="WTK1422" s="14"/>
      <c r="WTL1422" s="14"/>
      <c r="WTM1422" s="14"/>
      <c r="WTN1422" s="14"/>
      <c r="WTO1422" s="14"/>
      <c r="WTP1422" s="14"/>
      <c r="WTQ1422" s="14"/>
      <c r="WTR1422" s="14"/>
      <c r="WTS1422" s="14"/>
      <c r="WTT1422" s="14"/>
      <c r="WTU1422" s="14"/>
      <c r="WTV1422" s="14"/>
      <c r="WTW1422" s="14"/>
      <c r="WTX1422" s="14"/>
      <c r="WTY1422" s="14"/>
      <c r="WTZ1422" s="14"/>
      <c r="WUA1422" s="14"/>
      <c r="WUB1422" s="14"/>
      <c r="WUC1422" s="14"/>
      <c r="WUD1422" s="14"/>
      <c r="WUE1422" s="14"/>
      <c r="WUF1422" s="14"/>
      <c r="WUG1422" s="14"/>
      <c r="WUH1422" s="14"/>
      <c r="WUI1422" s="14"/>
      <c r="WUJ1422" s="14"/>
      <c r="WUK1422" s="14"/>
      <c r="WUL1422" s="14"/>
      <c r="WUM1422" s="14"/>
      <c r="WUN1422" s="14"/>
      <c r="WUO1422" s="14"/>
      <c r="WUP1422" s="14"/>
      <c r="WUQ1422" s="14"/>
      <c r="WUR1422" s="14"/>
      <c r="WUS1422" s="14"/>
      <c r="WUT1422" s="14"/>
      <c r="WUU1422" s="14"/>
      <c r="WUV1422" s="14"/>
      <c r="WUW1422" s="14"/>
      <c r="WUX1422" s="14"/>
      <c r="WUY1422" s="14"/>
      <c r="WUZ1422" s="14"/>
      <c r="WVA1422" s="14"/>
      <c r="WVB1422" s="14"/>
      <c r="WVC1422" s="14"/>
      <c r="WVD1422" s="14"/>
      <c r="WVE1422" s="14"/>
      <c r="WVF1422" s="14"/>
      <c r="WVG1422" s="14"/>
      <c r="WVH1422" s="14"/>
      <c r="WVI1422" s="14"/>
      <c r="WVJ1422" s="14"/>
      <c r="WVK1422" s="14"/>
      <c r="WVL1422" s="14"/>
      <c r="WVM1422" s="14"/>
      <c r="WVN1422" s="14"/>
      <c r="WVO1422" s="14"/>
      <c r="WVP1422" s="14"/>
      <c r="WVQ1422" s="14"/>
      <c r="WVR1422" s="14"/>
      <c r="WVS1422" s="14"/>
      <c r="WVT1422" s="14"/>
      <c r="WVU1422" s="14"/>
      <c r="WVV1422" s="14"/>
      <c r="WVW1422" s="14"/>
      <c r="WVX1422" s="14"/>
      <c r="WVY1422" s="14"/>
      <c r="WVZ1422" s="14"/>
      <c r="WWA1422" s="14"/>
      <c r="WWB1422" s="14"/>
      <c r="WWC1422" s="14"/>
      <c r="WWD1422" s="14"/>
      <c r="WWE1422" s="14"/>
      <c r="WWF1422" s="14"/>
      <c r="WWG1422" s="14"/>
      <c r="WWH1422" s="14"/>
      <c r="WWI1422" s="14"/>
      <c r="WWJ1422" s="14"/>
      <c r="WWK1422" s="14"/>
      <c r="WWL1422" s="14"/>
      <c r="WWM1422" s="14"/>
      <c r="WWN1422" s="14"/>
      <c r="WWO1422" s="14"/>
      <c r="WWP1422" s="14"/>
      <c r="WWQ1422" s="14"/>
      <c r="WWR1422" s="14"/>
      <c r="WWS1422" s="14"/>
      <c r="WWT1422" s="14"/>
      <c r="WWU1422" s="14"/>
      <c r="WWV1422" s="14"/>
      <c r="WWW1422" s="14"/>
      <c r="WWX1422" s="14"/>
      <c r="WWY1422" s="14"/>
      <c r="WWZ1422" s="14"/>
      <c r="WXA1422" s="14"/>
      <c r="WXB1422" s="14"/>
      <c r="WXC1422" s="14"/>
      <c r="WXD1422" s="14"/>
      <c r="WXE1422" s="14"/>
      <c r="WXF1422" s="14"/>
      <c r="WXG1422" s="14"/>
      <c r="WXH1422" s="14"/>
      <c r="WXI1422" s="14"/>
      <c r="WXJ1422" s="14"/>
      <c r="WXK1422" s="14"/>
      <c r="WXL1422" s="14"/>
      <c r="WXM1422" s="14"/>
      <c r="WXN1422" s="14"/>
      <c r="WXO1422" s="14"/>
      <c r="WXP1422" s="14"/>
      <c r="WXQ1422" s="14"/>
      <c r="WXR1422" s="14"/>
      <c r="WXS1422" s="14"/>
      <c r="WXT1422" s="14"/>
      <c r="WXU1422" s="14"/>
      <c r="WXV1422" s="14"/>
      <c r="WXW1422" s="14"/>
      <c r="WXX1422" s="14"/>
      <c r="WXY1422" s="14"/>
      <c r="WXZ1422" s="14"/>
      <c r="WYA1422" s="14"/>
      <c r="WYB1422" s="14"/>
      <c r="WYC1422" s="14"/>
      <c r="WYD1422" s="14"/>
      <c r="WYE1422" s="14"/>
      <c r="WYF1422" s="14"/>
      <c r="WYG1422" s="14"/>
      <c r="WYH1422" s="14"/>
      <c r="WYI1422" s="14"/>
      <c r="WYJ1422" s="14"/>
      <c r="WYK1422" s="14"/>
      <c r="WYL1422" s="14"/>
      <c r="WYM1422" s="14"/>
      <c r="WYN1422" s="14"/>
      <c r="WYO1422" s="14"/>
      <c r="WYP1422" s="14"/>
      <c r="WYQ1422" s="14"/>
      <c r="WYR1422" s="14"/>
      <c r="WYS1422" s="14"/>
      <c r="WYT1422" s="14"/>
      <c r="WYU1422" s="14"/>
      <c r="WYV1422" s="14"/>
      <c r="WYW1422" s="14"/>
      <c r="WYX1422" s="14"/>
      <c r="WYY1422" s="14"/>
      <c r="WYZ1422" s="14"/>
      <c r="WZA1422" s="14"/>
      <c r="WZB1422" s="14"/>
      <c r="WZC1422" s="14"/>
      <c r="WZD1422" s="14"/>
      <c r="WZE1422" s="14"/>
      <c r="WZF1422" s="14"/>
      <c r="WZG1422" s="14"/>
      <c r="WZH1422" s="14"/>
      <c r="WZI1422" s="14"/>
      <c r="WZJ1422" s="14"/>
      <c r="WZK1422" s="14"/>
      <c r="WZL1422" s="14"/>
      <c r="WZM1422" s="14"/>
      <c r="WZN1422" s="14"/>
      <c r="WZO1422" s="14"/>
      <c r="WZP1422" s="14"/>
      <c r="WZQ1422" s="14"/>
      <c r="WZR1422" s="14"/>
      <c r="WZS1422" s="14"/>
      <c r="WZT1422" s="14"/>
      <c r="WZU1422" s="14"/>
      <c r="WZV1422" s="14"/>
      <c r="WZW1422" s="14"/>
      <c r="WZX1422" s="14"/>
      <c r="WZY1422" s="14"/>
      <c r="WZZ1422" s="14"/>
      <c r="XAA1422" s="14"/>
      <c r="XAB1422" s="14"/>
      <c r="XAC1422" s="14"/>
      <c r="XAD1422" s="14"/>
      <c r="XAE1422" s="14"/>
      <c r="XAF1422" s="14"/>
      <c r="XAG1422" s="14"/>
      <c r="XAH1422" s="14"/>
      <c r="XAI1422" s="14"/>
      <c r="XAJ1422" s="14"/>
      <c r="XAK1422" s="14"/>
      <c r="XAL1422" s="14"/>
      <c r="XAM1422" s="14"/>
      <c r="XAN1422" s="14"/>
      <c r="XAO1422" s="14"/>
      <c r="XAP1422" s="14"/>
      <c r="XAQ1422" s="14"/>
      <c r="XAR1422" s="14"/>
      <c r="XAS1422" s="14"/>
      <c r="XAT1422" s="14"/>
      <c r="XAU1422" s="14"/>
      <c r="XAV1422" s="14"/>
      <c r="XAW1422" s="14"/>
      <c r="XAX1422" s="14"/>
      <c r="XAY1422" s="14"/>
      <c r="XAZ1422" s="14"/>
      <c r="XBA1422" s="14"/>
      <c r="XBB1422" s="14"/>
      <c r="XBC1422" s="14"/>
      <c r="XBD1422" s="14"/>
      <c r="XBE1422" s="14"/>
      <c r="XBF1422" s="14"/>
      <c r="XBG1422" s="14"/>
      <c r="XBH1422" s="14"/>
      <c r="XBI1422" s="14"/>
      <c r="XBJ1422" s="14"/>
      <c r="XBK1422" s="14"/>
      <c r="XBL1422" s="14"/>
      <c r="XBM1422" s="14"/>
      <c r="XBN1422" s="14"/>
      <c r="XBO1422" s="14"/>
      <c r="XBP1422" s="14"/>
      <c r="XBQ1422" s="14"/>
      <c r="XBR1422" s="14"/>
      <c r="XBS1422" s="14"/>
      <c r="XBT1422" s="14"/>
      <c r="XBU1422" s="14"/>
      <c r="XBV1422" s="14"/>
      <c r="XBW1422" s="14"/>
      <c r="XBX1422" s="14"/>
      <c r="XBY1422" s="14"/>
      <c r="XBZ1422" s="14"/>
      <c r="XCA1422" s="14"/>
      <c r="XCB1422" s="14"/>
      <c r="XCC1422" s="14"/>
      <c r="XCD1422" s="14"/>
      <c r="XCE1422" s="14"/>
      <c r="XCF1422" s="14"/>
      <c r="XCG1422" s="14"/>
      <c r="XCH1422" s="14"/>
      <c r="XCI1422" s="14"/>
      <c r="XCJ1422" s="14"/>
      <c r="XCK1422" s="14"/>
      <c r="XCL1422" s="14"/>
      <c r="XCM1422" s="14"/>
      <c r="XCN1422" s="14"/>
      <c r="XCO1422" s="14"/>
      <c r="XCP1422" s="14"/>
      <c r="XCQ1422" s="14"/>
      <c r="XCR1422" s="14"/>
      <c r="XCS1422" s="14"/>
      <c r="XCT1422" s="14"/>
      <c r="XCU1422" s="14"/>
      <c r="XCV1422" s="14"/>
      <c r="XCW1422" s="14"/>
      <c r="XCX1422" s="14"/>
      <c r="XCY1422" s="14"/>
      <c r="XCZ1422" s="14"/>
      <c r="XDA1422" s="14"/>
      <c r="XDB1422" s="14"/>
      <c r="XDC1422" s="14"/>
      <c r="XDD1422" s="14"/>
      <c r="XDE1422" s="14"/>
      <c r="XDF1422" s="14"/>
      <c r="XDG1422" s="14"/>
      <c r="XDH1422" s="14"/>
      <c r="XDI1422" s="14"/>
      <c r="XDJ1422" s="14"/>
      <c r="XDK1422" s="14"/>
      <c r="XDL1422" s="14"/>
      <c r="XDM1422" s="14"/>
      <c r="XDN1422" s="14"/>
      <c r="XDO1422" s="14"/>
      <c r="XDP1422" s="14"/>
      <c r="XDQ1422" s="14"/>
      <c r="XDR1422" s="14"/>
      <c r="XDS1422" s="14"/>
      <c r="XDT1422" s="14"/>
      <c r="XDU1422" s="14"/>
      <c r="XDV1422" s="14"/>
      <c r="XDW1422" s="14"/>
      <c r="XDX1422" s="14"/>
      <c r="XDY1422" s="14"/>
      <c r="XDZ1422" s="14"/>
      <c r="XEA1422" s="14"/>
      <c r="XEB1422" s="14"/>
      <c r="XEC1422" s="14"/>
      <c r="XED1422" s="14"/>
      <c r="XEE1422" s="14"/>
      <c r="XEF1422" s="14"/>
      <c r="XEG1422" s="14"/>
      <c r="XEH1422" s="14"/>
      <c r="XEI1422" s="14"/>
      <c r="XEJ1422" s="14"/>
      <c r="XEK1422" s="14"/>
      <c r="XEL1422" s="14"/>
      <c r="XEM1422" s="14"/>
      <c r="XEN1422" s="14"/>
      <c r="XEO1422" s="14"/>
      <c r="XEP1422" s="14"/>
      <c r="XEQ1422" s="14"/>
      <c r="XER1422" s="14"/>
      <c r="XES1422" s="14"/>
      <c r="XET1422" s="14"/>
      <c r="XEU1422" s="14"/>
      <c r="XEV1422" s="14"/>
      <c r="XEW1422" s="14"/>
      <c r="XEX1422" s="14"/>
      <c r="XEY1422" s="14"/>
      <c r="XEZ1422" s="14"/>
      <c r="XFA1422" s="14"/>
      <c r="XFB1422" s="14"/>
    </row>
    <row r="1423" spans="1:16382" ht="22.5" customHeight="1" x14ac:dyDescent="0.25">
      <c r="A1423" s="68" t="str">
        <f t="shared" si="343"/>
        <v>1352.</v>
      </c>
      <c r="B1423" s="25">
        <v>2598</v>
      </c>
      <c r="C1423" s="36" t="s">
        <v>1289</v>
      </c>
      <c r="D1423" s="25">
        <v>1988</v>
      </c>
      <c r="E1423" s="111" t="s">
        <v>2932</v>
      </c>
      <c r="F1423" s="68" t="s">
        <v>2934</v>
      </c>
      <c r="G1423" s="25">
        <v>2</v>
      </c>
      <c r="H1423" s="25">
        <v>4</v>
      </c>
      <c r="I1423" s="144">
        <v>1263.2</v>
      </c>
      <c r="J1423" s="144">
        <v>679.8</v>
      </c>
      <c r="K1423" s="144">
        <v>679.8</v>
      </c>
      <c r="L1423" s="30">
        <v>52</v>
      </c>
      <c r="M1423" s="144">
        <f t="shared" ref="M1423" si="348">R1423+T1423+V1423+X1423+Z1423+AB1423+AE1423+AF1423</f>
        <v>1176812</v>
      </c>
      <c r="N1423" s="144"/>
      <c r="O1423" s="144"/>
      <c r="P1423" s="144"/>
      <c r="Q1423" s="144">
        <f t="shared" ref="Q1423" si="349">M1423</f>
        <v>1176812</v>
      </c>
      <c r="R1423" s="144">
        <v>1176812</v>
      </c>
      <c r="S1423" s="30"/>
      <c r="T1423" s="144"/>
      <c r="U1423" s="144"/>
      <c r="V1423" s="144"/>
      <c r="W1423" s="144"/>
      <c r="X1423" s="144"/>
      <c r="Y1423" s="144"/>
      <c r="Z1423" s="144"/>
      <c r="AA1423" s="144"/>
      <c r="AB1423" s="144"/>
      <c r="AC1423" s="144"/>
      <c r="AD1423" s="144"/>
      <c r="AE1423" s="144"/>
      <c r="AF1423" s="144"/>
      <c r="AG1423" s="324">
        <v>2025</v>
      </c>
      <c r="AH1423" s="128"/>
      <c r="AI1423" s="172"/>
      <c r="AJ1423" s="172"/>
      <c r="AK1423" s="141">
        <f t="shared" si="337"/>
        <v>1352</v>
      </c>
      <c r="AL1423" s="35" t="s">
        <v>153</v>
      </c>
      <c r="AM1423" s="141" t="str">
        <f t="shared" si="338"/>
        <v>1352.</v>
      </c>
      <c r="AN1423" s="147"/>
      <c r="AO1423" s="35"/>
      <c r="AP1423" s="16"/>
    </row>
    <row r="1424" spans="1:16382" s="33" customFormat="1" ht="22.5" customHeight="1" x14ac:dyDescent="0.25">
      <c r="A1424" s="70"/>
      <c r="B1424" s="45"/>
      <c r="C1424" s="200" t="s">
        <v>1191</v>
      </c>
      <c r="D1424" s="25"/>
      <c r="E1424" s="68"/>
      <c r="F1424" s="68"/>
      <c r="G1424" s="25"/>
      <c r="H1424" s="25"/>
      <c r="I1424" s="142"/>
      <c r="J1424" s="142"/>
      <c r="K1424" s="142"/>
      <c r="L1424" s="103"/>
      <c r="M1424" s="142"/>
      <c r="N1424" s="142"/>
      <c r="O1424" s="142"/>
      <c r="P1424" s="142"/>
      <c r="Q1424" s="142"/>
      <c r="R1424" s="142"/>
      <c r="S1424" s="103"/>
      <c r="T1424" s="142"/>
      <c r="U1424" s="142"/>
      <c r="V1424" s="142"/>
      <c r="W1424" s="142"/>
      <c r="X1424" s="142"/>
      <c r="Y1424" s="142"/>
      <c r="Z1424" s="142"/>
      <c r="AA1424" s="142"/>
      <c r="AB1424" s="142"/>
      <c r="AC1424" s="142"/>
      <c r="AD1424" s="142"/>
      <c r="AE1424" s="142"/>
      <c r="AF1424" s="142"/>
      <c r="AG1424" s="163"/>
      <c r="AH1424" s="128"/>
      <c r="AI1424" s="128"/>
      <c r="AJ1424" s="128"/>
      <c r="AK1424" s="141"/>
      <c r="AL1424" s="35"/>
      <c r="AM1424" s="141"/>
      <c r="AN1424" s="133"/>
      <c r="AO1424" s="275"/>
      <c r="AP1424" s="16"/>
    </row>
    <row r="1425" spans="1:42" s="33" customFormat="1" ht="22.5" customHeight="1" x14ac:dyDescent="0.25">
      <c r="A1425" s="70"/>
      <c r="B1425" s="45"/>
      <c r="C1425" s="200" t="s">
        <v>1192</v>
      </c>
      <c r="D1425" s="25"/>
      <c r="E1425" s="68"/>
      <c r="F1425" s="68"/>
      <c r="G1425" s="25"/>
      <c r="H1425" s="25"/>
      <c r="I1425" s="142">
        <f>SUM(I1426:I1477)</f>
        <v>79423.499999999971</v>
      </c>
      <c r="J1425" s="142">
        <f t="shared" ref="J1425:AB1425" si="350">SUM(J1426:J1477)</f>
        <v>67127.3</v>
      </c>
      <c r="K1425" s="142">
        <f t="shared" si="350"/>
        <v>66507.599999999991</v>
      </c>
      <c r="L1425" s="103">
        <f t="shared" si="350"/>
        <v>3090</v>
      </c>
      <c r="M1425" s="142">
        <f t="shared" si="350"/>
        <v>143192112.69</v>
      </c>
      <c r="N1425" s="142"/>
      <c r="O1425" s="142"/>
      <c r="P1425" s="142"/>
      <c r="Q1425" s="142">
        <f>M1425</f>
        <v>143192112.69</v>
      </c>
      <c r="R1425" s="142">
        <f t="shared" si="350"/>
        <v>35748015.43</v>
      </c>
      <c r="S1425" s="103"/>
      <c r="T1425" s="142"/>
      <c r="U1425" s="142">
        <f t="shared" si="350"/>
        <v>19923.7</v>
      </c>
      <c r="V1425" s="142">
        <f t="shared" si="350"/>
        <v>104929286.86</v>
      </c>
      <c r="W1425" s="142"/>
      <c r="X1425" s="142"/>
      <c r="Y1425" s="142">
        <f t="shared" si="350"/>
        <v>707.54</v>
      </c>
      <c r="Z1425" s="142">
        <f t="shared" si="350"/>
        <v>2322134.4</v>
      </c>
      <c r="AA1425" s="142">
        <f t="shared" si="350"/>
        <v>12.28</v>
      </c>
      <c r="AB1425" s="142">
        <f t="shared" si="350"/>
        <v>192676</v>
      </c>
      <c r="AC1425" s="142"/>
      <c r="AD1425" s="142"/>
      <c r="AE1425" s="142"/>
      <c r="AF1425" s="142"/>
      <c r="AG1425" s="163"/>
      <c r="AH1425" s="128"/>
      <c r="AI1425" s="128"/>
      <c r="AJ1425" s="128"/>
      <c r="AK1425" s="141"/>
      <c r="AL1425" s="35"/>
      <c r="AM1425" s="141"/>
      <c r="AN1425" s="133"/>
      <c r="AO1425" s="275"/>
      <c r="AP1425" s="16"/>
    </row>
    <row r="1426" spans="1:42" ht="22.5" customHeight="1" x14ac:dyDescent="0.25">
      <c r="A1426" s="68" t="str">
        <f t="shared" ref="A1426:A1475" si="351">AM1426</f>
        <v>1353.</v>
      </c>
      <c r="B1426" s="25">
        <v>2578</v>
      </c>
      <c r="C1426" s="36" t="s">
        <v>1282</v>
      </c>
      <c r="D1426" s="25">
        <v>1980</v>
      </c>
      <c r="E1426" s="68" t="s">
        <v>2932</v>
      </c>
      <c r="F1426" s="68" t="s">
        <v>2934</v>
      </c>
      <c r="G1426" s="25">
        <v>2</v>
      </c>
      <c r="H1426" s="25">
        <v>2</v>
      </c>
      <c r="I1426" s="144">
        <v>705.6</v>
      </c>
      <c r="J1426" s="144">
        <v>626.20000000000005</v>
      </c>
      <c r="K1426" s="144">
        <v>626.20000000000005</v>
      </c>
      <c r="L1426" s="30">
        <v>37</v>
      </c>
      <c r="M1426" s="144">
        <f t="shared" ref="M1426:M1444" si="352">R1426+T1426+V1426+X1426+Z1426+AB1426+AE1426+AF1426</f>
        <v>4506277</v>
      </c>
      <c r="N1426" s="144"/>
      <c r="O1426" s="144"/>
      <c r="P1426" s="144"/>
      <c r="Q1426" s="144">
        <f t="shared" ref="Q1426:Q1444" si="353">M1426</f>
        <v>4506277</v>
      </c>
      <c r="R1426" s="144"/>
      <c r="S1426" s="30"/>
      <c r="T1426" s="144"/>
      <c r="U1426" s="144">
        <v>599</v>
      </c>
      <c r="V1426" s="144">
        <f>U1426*7523</f>
        <v>4506277</v>
      </c>
      <c r="W1426" s="144"/>
      <c r="X1426" s="144"/>
      <c r="Y1426" s="144"/>
      <c r="Z1426" s="144"/>
      <c r="AA1426" s="144"/>
      <c r="AB1426" s="144"/>
      <c r="AC1426" s="144"/>
      <c r="AD1426" s="144"/>
      <c r="AE1426" s="144"/>
      <c r="AF1426" s="144"/>
      <c r="AG1426" s="324">
        <v>2025</v>
      </c>
      <c r="AH1426" s="128"/>
      <c r="AI1426" s="172"/>
      <c r="AJ1426" s="172"/>
      <c r="AK1426" s="141">
        <f t="shared" si="337"/>
        <v>1353</v>
      </c>
      <c r="AL1426" s="35" t="s">
        <v>153</v>
      </c>
      <c r="AM1426" s="141" t="str">
        <f t="shared" si="338"/>
        <v>1353.</v>
      </c>
      <c r="AN1426" s="147"/>
      <c r="AO1426" s="35"/>
      <c r="AP1426" s="16"/>
    </row>
    <row r="1427" spans="1:42" ht="22.5" customHeight="1" x14ac:dyDescent="0.25">
      <c r="A1427" s="68" t="str">
        <f t="shared" si="351"/>
        <v>1354.</v>
      </c>
      <c r="B1427" s="25">
        <v>2597</v>
      </c>
      <c r="C1427" s="161" t="s">
        <v>591</v>
      </c>
      <c r="D1427" s="25">
        <v>1987</v>
      </c>
      <c r="E1427" s="111" t="s">
        <v>2932</v>
      </c>
      <c r="F1427" s="68" t="s">
        <v>2934</v>
      </c>
      <c r="G1427" s="25">
        <v>4</v>
      </c>
      <c r="H1427" s="25">
        <v>1</v>
      </c>
      <c r="I1427" s="144">
        <v>818.2</v>
      </c>
      <c r="J1427" s="144">
        <v>515.1</v>
      </c>
      <c r="K1427" s="144">
        <v>515.1</v>
      </c>
      <c r="L1427" s="30">
        <v>49</v>
      </c>
      <c r="M1427" s="144">
        <f t="shared" si="352"/>
        <v>3009200</v>
      </c>
      <c r="N1427" s="144"/>
      <c r="O1427" s="144"/>
      <c r="P1427" s="144"/>
      <c r="Q1427" s="144">
        <f t="shared" si="353"/>
        <v>3009200</v>
      </c>
      <c r="R1427" s="144"/>
      <c r="S1427" s="30"/>
      <c r="T1427" s="144"/>
      <c r="U1427" s="144">
        <v>400</v>
      </c>
      <c r="V1427" s="144">
        <f>U1427*7523</f>
        <v>3009200</v>
      </c>
      <c r="W1427" s="144"/>
      <c r="X1427" s="144"/>
      <c r="Y1427" s="144"/>
      <c r="Z1427" s="144"/>
      <c r="AA1427" s="144"/>
      <c r="AB1427" s="144"/>
      <c r="AC1427" s="144"/>
      <c r="AD1427" s="144"/>
      <c r="AE1427" s="144"/>
      <c r="AF1427" s="144"/>
      <c r="AG1427" s="324">
        <v>2025</v>
      </c>
      <c r="AH1427" s="128"/>
      <c r="AI1427" s="172"/>
      <c r="AJ1427" s="172"/>
      <c r="AK1427" s="141">
        <f t="shared" si="337"/>
        <v>1354</v>
      </c>
      <c r="AL1427" s="35" t="s">
        <v>153</v>
      </c>
      <c r="AM1427" s="141" t="str">
        <f t="shared" si="338"/>
        <v>1354.</v>
      </c>
      <c r="AN1427" s="147"/>
      <c r="AO1427" s="274"/>
      <c r="AP1427" s="16"/>
    </row>
    <row r="1428" spans="1:42" ht="22.5" customHeight="1" x14ac:dyDescent="0.25">
      <c r="A1428" s="68" t="str">
        <f t="shared" si="351"/>
        <v>1355.</v>
      </c>
      <c r="B1428" s="25">
        <v>2595</v>
      </c>
      <c r="C1428" s="36" t="s">
        <v>1287</v>
      </c>
      <c r="D1428" s="25">
        <v>1988</v>
      </c>
      <c r="E1428" s="111" t="s">
        <v>2932</v>
      </c>
      <c r="F1428" s="68" t="s">
        <v>2934</v>
      </c>
      <c r="G1428" s="25">
        <v>2</v>
      </c>
      <c r="H1428" s="25">
        <v>2</v>
      </c>
      <c r="I1428" s="144">
        <v>622.70000000000005</v>
      </c>
      <c r="J1428" s="144">
        <v>328.5</v>
      </c>
      <c r="K1428" s="144">
        <v>328.5</v>
      </c>
      <c r="L1428" s="30">
        <v>24</v>
      </c>
      <c r="M1428" s="144">
        <f t="shared" si="352"/>
        <v>4694352</v>
      </c>
      <c r="N1428" s="144"/>
      <c r="O1428" s="144"/>
      <c r="P1428" s="144"/>
      <c r="Q1428" s="144">
        <f t="shared" si="353"/>
        <v>4694352</v>
      </c>
      <c r="R1428" s="144"/>
      <c r="S1428" s="30"/>
      <c r="T1428" s="144"/>
      <c r="U1428" s="144">
        <v>624</v>
      </c>
      <c r="V1428" s="144">
        <f>U1428*7523</f>
        <v>4694352</v>
      </c>
      <c r="W1428" s="144"/>
      <c r="X1428" s="144"/>
      <c r="Y1428" s="144"/>
      <c r="Z1428" s="144"/>
      <c r="AA1428" s="144"/>
      <c r="AB1428" s="144"/>
      <c r="AC1428" s="144"/>
      <c r="AD1428" s="144"/>
      <c r="AE1428" s="144"/>
      <c r="AF1428" s="144"/>
      <c r="AG1428" s="324">
        <v>2025</v>
      </c>
      <c r="AH1428" s="128"/>
      <c r="AI1428" s="172"/>
      <c r="AJ1428" s="172"/>
      <c r="AK1428" s="141">
        <f t="shared" si="337"/>
        <v>1355</v>
      </c>
      <c r="AL1428" s="35" t="s">
        <v>153</v>
      </c>
      <c r="AM1428" s="141" t="str">
        <f t="shared" si="338"/>
        <v>1355.</v>
      </c>
      <c r="AN1428" s="147"/>
      <c r="AO1428" s="35"/>
      <c r="AP1428" s="16"/>
    </row>
    <row r="1429" spans="1:42" ht="22.5" customHeight="1" x14ac:dyDescent="0.25">
      <c r="A1429" s="68" t="str">
        <f t="shared" si="351"/>
        <v>1356.</v>
      </c>
      <c r="B1429" s="25">
        <v>2638</v>
      </c>
      <c r="C1429" s="36" t="s">
        <v>1297</v>
      </c>
      <c r="D1429" s="25">
        <v>1987</v>
      </c>
      <c r="E1429" s="111" t="s">
        <v>2932</v>
      </c>
      <c r="F1429" s="68" t="s">
        <v>2934</v>
      </c>
      <c r="G1429" s="25">
        <v>3</v>
      </c>
      <c r="H1429" s="25">
        <v>1</v>
      </c>
      <c r="I1429" s="144">
        <v>1976.4</v>
      </c>
      <c r="J1429" s="144">
        <v>1797.2</v>
      </c>
      <c r="K1429" s="144">
        <v>1797.2</v>
      </c>
      <c r="L1429" s="30">
        <v>85</v>
      </c>
      <c r="M1429" s="144">
        <f t="shared" si="352"/>
        <v>6168860</v>
      </c>
      <c r="N1429" s="144"/>
      <c r="O1429" s="144"/>
      <c r="P1429" s="144"/>
      <c r="Q1429" s="144">
        <f t="shared" si="353"/>
        <v>6168860</v>
      </c>
      <c r="R1429" s="144"/>
      <c r="S1429" s="30"/>
      <c r="T1429" s="144"/>
      <c r="U1429" s="144">
        <v>820</v>
      </c>
      <c r="V1429" s="144">
        <f>U1429*7523</f>
        <v>6168860</v>
      </c>
      <c r="W1429" s="144"/>
      <c r="X1429" s="144"/>
      <c r="Y1429" s="144"/>
      <c r="Z1429" s="144"/>
      <c r="AA1429" s="144"/>
      <c r="AB1429" s="144"/>
      <c r="AC1429" s="144"/>
      <c r="AD1429" s="144"/>
      <c r="AE1429" s="144"/>
      <c r="AF1429" s="144"/>
      <c r="AG1429" s="324">
        <v>2025</v>
      </c>
      <c r="AH1429" s="128"/>
      <c r="AI1429" s="172"/>
      <c r="AJ1429" s="172"/>
      <c r="AK1429" s="141">
        <f t="shared" si="337"/>
        <v>1356</v>
      </c>
      <c r="AL1429" s="35" t="s">
        <v>153</v>
      </c>
      <c r="AM1429" s="141" t="str">
        <f t="shared" si="338"/>
        <v>1356.</v>
      </c>
      <c r="AN1429" s="147"/>
      <c r="AO1429" s="35"/>
      <c r="AP1429" s="16"/>
    </row>
    <row r="1430" spans="1:42" ht="22.5" customHeight="1" x14ac:dyDescent="0.25">
      <c r="A1430" s="68" t="str">
        <f t="shared" si="351"/>
        <v>1357.</v>
      </c>
      <c r="B1430" s="25">
        <v>2589</v>
      </c>
      <c r="C1430" s="161" t="s">
        <v>583</v>
      </c>
      <c r="D1430" s="25">
        <v>1976</v>
      </c>
      <c r="E1430" s="111" t="s">
        <v>2932</v>
      </c>
      <c r="F1430" s="111" t="s">
        <v>2933</v>
      </c>
      <c r="G1430" s="25">
        <v>3</v>
      </c>
      <c r="H1430" s="25">
        <v>2</v>
      </c>
      <c r="I1430" s="144">
        <v>844.7</v>
      </c>
      <c r="J1430" s="144">
        <v>475</v>
      </c>
      <c r="K1430" s="144">
        <v>475</v>
      </c>
      <c r="L1430" s="30">
        <v>48</v>
      </c>
      <c r="M1430" s="144">
        <f t="shared" si="352"/>
        <v>1412770.1</v>
      </c>
      <c r="N1430" s="144"/>
      <c r="O1430" s="144"/>
      <c r="P1430" s="144"/>
      <c r="Q1430" s="144">
        <f t="shared" si="353"/>
        <v>1412770.1</v>
      </c>
      <c r="R1430" s="144"/>
      <c r="S1430" s="30"/>
      <c r="T1430" s="144"/>
      <c r="U1430" s="144">
        <v>398.3</v>
      </c>
      <c r="V1430" s="144">
        <f>U1430*3547</f>
        <v>1412770.1</v>
      </c>
      <c r="W1430" s="144"/>
      <c r="X1430" s="144"/>
      <c r="Y1430" s="144"/>
      <c r="Z1430" s="144"/>
      <c r="AA1430" s="144"/>
      <c r="AB1430" s="144"/>
      <c r="AC1430" s="144"/>
      <c r="AD1430" s="144"/>
      <c r="AE1430" s="144"/>
      <c r="AF1430" s="144"/>
      <c r="AG1430" s="324">
        <v>2025</v>
      </c>
      <c r="AH1430" s="128"/>
      <c r="AI1430" s="172"/>
      <c r="AJ1430" s="172"/>
      <c r="AK1430" s="141">
        <f t="shared" si="337"/>
        <v>1357</v>
      </c>
      <c r="AL1430" s="35" t="s">
        <v>153</v>
      </c>
      <c r="AM1430" s="141" t="str">
        <f t="shared" si="338"/>
        <v>1357.</v>
      </c>
      <c r="AN1430" s="147"/>
      <c r="AO1430" s="35"/>
      <c r="AP1430" s="16"/>
    </row>
    <row r="1431" spans="1:42" ht="22.5" customHeight="1" x14ac:dyDescent="0.25">
      <c r="A1431" s="68" t="str">
        <f t="shared" si="351"/>
        <v>1358.</v>
      </c>
      <c r="B1431" s="25">
        <v>2654</v>
      </c>
      <c r="C1431" s="202" t="s">
        <v>577</v>
      </c>
      <c r="D1431" s="25">
        <v>1979</v>
      </c>
      <c r="E1431" s="111" t="s">
        <v>2932</v>
      </c>
      <c r="F1431" s="68" t="s">
        <v>2934</v>
      </c>
      <c r="G1431" s="25">
        <v>2</v>
      </c>
      <c r="H1431" s="25">
        <v>2</v>
      </c>
      <c r="I1431" s="144">
        <v>945.8</v>
      </c>
      <c r="J1431" s="144">
        <v>866</v>
      </c>
      <c r="K1431" s="144">
        <v>866</v>
      </c>
      <c r="L1431" s="30">
        <v>38</v>
      </c>
      <c r="M1431" s="144">
        <f t="shared" si="352"/>
        <v>320424</v>
      </c>
      <c r="N1431" s="144"/>
      <c r="O1431" s="144"/>
      <c r="P1431" s="144"/>
      <c r="Q1431" s="144">
        <f t="shared" si="353"/>
        <v>320424</v>
      </c>
      <c r="R1431" s="144">
        <v>320424</v>
      </c>
      <c r="S1431" s="30"/>
      <c r="T1431" s="144"/>
      <c r="U1431" s="144"/>
      <c r="V1431" s="144"/>
      <c r="W1431" s="144"/>
      <c r="X1431" s="144"/>
      <c r="Y1431" s="144"/>
      <c r="Z1431" s="144"/>
      <c r="AA1431" s="144"/>
      <c r="AB1431" s="144"/>
      <c r="AC1431" s="144"/>
      <c r="AD1431" s="144"/>
      <c r="AE1431" s="144"/>
      <c r="AF1431" s="144"/>
      <c r="AG1431" s="324">
        <v>2025</v>
      </c>
      <c r="AH1431" s="128"/>
      <c r="AI1431" s="172"/>
      <c r="AJ1431" s="172"/>
      <c r="AK1431" s="141">
        <f t="shared" si="337"/>
        <v>1358</v>
      </c>
      <c r="AL1431" s="35" t="s">
        <v>153</v>
      </c>
      <c r="AM1431" s="141" t="str">
        <f t="shared" si="338"/>
        <v>1358.</v>
      </c>
      <c r="AN1431" s="147"/>
      <c r="AO1431" s="35"/>
      <c r="AP1431" s="16"/>
    </row>
    <row r="1432" spans="1:42" ht="22.5" customHeight="1" x14ac:dyDescent="0.25">
      <c r="A1432" s="68" t="str">
        <f t="shared" si="351"/>
        <v>1359.</v>
      </c>
      <c r="B1432" s="25">
        <v>2551</v>
      </c>
      <c r="C1432" s="36" t="s">
        <v>1279</v>
      </c>
      <c r="D1432" s="25">
        <v>1986</v>
      </c>
      <c r="E1432" s="111" t="s">
        <v>2932</v>
      </c>
      <c r="F1432" s="68" t="s">
        <v>2934</v>
      </c>
      <c r="G1432" s="25">
        <v>2</v>
      </c>
      <c r="H1432" s="25">
        <v>3</v>
      </c>
      <c r="I1432" s="144">
        <v>903.8</v>
      </c>
      <c r="J1432" s="144">
        <v>534.1</v>
      </c>
      <c r="K1432" s="144">
        <v>534.1</v>
      </c>
      <c r="L1432" s="30">
        <v>30</v>
      </c>
      <c r="M1432" s="144">
        <f t="shared" si="352"/>
        <v>6635286</v>
      </c>
      <c r="N1432" s="144"/>
      <c r="O1432" s="144"/>
      <c r="P1432" s="144"/>
      <c r="Q1432" s="144">
        <f t="shared" si="353"/>
        <v>6635286</v>
      </c>
      <c r="R1432" s="144"/>
      <c r="S1432" s="30"/>
      <c r="T1432" s="144"/>
      <c r="U1432" s="144">
        <v>882</v>
      </c>
      <c r="V1432" s="144">
        <f t="shared" ref="V1432:V1436" si="354">U1432*7523</f>
        <v>6635286</v>
      </c>
      <c r="W1432" s="144"/>
      <c r="X1432" s="144"/>
      <c r="Y1432" s="144"/>
      <c r="Z1432" s="144"/>
      <c r="AA1432" s="144"/>
      <c r="AB1432" s="144"/>
      <c r="AC1432" s="144"/>
      <c r="AD1432" s="144"/>
      <c r="AE1432" s="144"/>
      <c r="AF1432" s="144"/>
      <c r="AG1432" s="324">
        <v>2025</v>
      </c>
      <c r="AH1432" s="128"/>
      <c r="AI1432" s="172"/>
      <c r="AJ1432" s="172"/>
      <c r="AK1432" s="141">
        <f t="shared" si="337"/>
        <v>1359</v>
      </c>
      <c r="AL1432" s="35" t="s">
        <v>153</v>
      </c>
      <c r="AM1432" s="141" t="str">
        <f t="shared" si="338"/>
        <v>1359.</v>
      </c>
      <c r="AN1432" s="147"/>
      <c r="AO1432" s="35"/>
      <c r="AP1432" s="16"/>
    </row>
    <row r="1433" spans="1:42" ht="22.5" customHeight="1" x14ac:dyDescent="0.25">
      <c r="A1433" s="68" t="str">
        <f t="shared" si="351"/>
        <v>1360.</v>
      </c>
      <c r="B1433" s="25">
        <v>2552</v>
      </c>
      <c r="C1433" s="36" t="s">
        <v>1280</v>
      </c>
      <c r="D1433" s="25">
        <v>1986</v>
      </c>
      <c r="E1433" s="111" t="s">
        <v>2932</v>
      </c>
      <c r="F1433" s="68" t="s">
        <v>2934</v>
      </c>
      <c r="G1433" s="25">
        <v>2</v>
      </c>
      <c r="H1433" s="25">
        <v>3</v>
      </c>
      <c r="I1433" s="144">
        <v>918.9</v>
      </c>
      <c r="J1433" s="144">
        <v>536</v>
      </c>
      <c r="K1433" s="144">
        <v>536</v>
      </c>
      <c r="L1433" s="30">
        <v>33</v>
      </c>
      <c r="M1433" s="144">
        <f t="shared" si="352"/>
        <v>6537487</v>
      </c>
      <c r="N1433" s="144"/>
      <c r="O1433" s="144"/>
      <c r="P1433" s="144"/>
      <c r="Q1433" s="144">
        <f t="shared" si="353"/>
        <v>6537487</v>
      </c>
      <c r="R1433" s="144"/>
      <c r="S1433" s="30"/>
      <c r="T1433" s="144"/>
      <c r="U1433" s="144">
        <v>869</v>
      </c>
      <c r="V1433" s="144">
        <f t="shared" si="354"/>
        <v>6537487</v>
      </c>
      <c r="W1433" s="144"/>
      <c r="X1433" s="144"/>
      <c r="Y1433" s="144"/>
      <c r="Z1433" s="144"/>
      <c r="AA1433" s="144"/>
      <c r="AB1433" s="144"/>
      <c r="AC1433" s="144"/>
      <c r="AD1433" s="144"/>
      <c r="AE1433" s="144"/>
      <c r="AF1433" s="144"/>
      <c r="AG1433" s="324">
        <v>2025</v>
      </c>
      <c r="AH1433" s="128"/>
      <c r="AI1433" s="172"/>
      <c r="AJ1433" s="172"/>
      <c r="AK1433" s="141">
        <f t="shared" si="337"/>
        <v>1360</v>
      </c>
      <c r="AL1433" s="35" t="s">
        <v>153</v>
      </c>
      <c r="AM1433" s="141" t="str">
        <f t="shared" si="338"/>
        <v>1360.</v>
      </c>
      <c r="AN1433" s="147"/>
      <c r="AO1433" s="35"/>
      <c r="AP1433" s="16"/>
    </row>
    <row r="1434" spans="1:42" ht="22.5" customHeight="1" x14ac:dyDescent="0.25">
      <c r="A1434" s="68" t="str">
        <f t="shared" si="351"/>
        <v>1361.</v>
      </c>
      <c r="B1434" s="25">
        <v>2580</v>
      </c>
      <c r="C1434" s="36" t="s">
        <v>1284</v>
      </c>
      <c r="D1434" s="25">
        <v>1975</v>
      </c>
      <c r="E1434" s="111" t="s">
        <v>2932</v>
      </c>
      <c r="F1434" s="68" t="s">
        <v>2934</v>
      </c>
      <c r="G1434" s="25">
        <v>2</v>
      </c>
      <c r="H1434" s="25">
        <v>2</v>
      </c>
      <c r="I1434" s="144">
        <v>573.9</v>
      </c>
      <c r="J1434" s="144">
        <v>286.8</v>
      </c>
      <c r="K1434" s="144">
        <v>286.8</v>
      </c>
      <c r="L1434" s="30">
        <v>23</v>
      </c>
      <c r="M1434" s="144">
        <f t="shared" si="352"/>
        <v>3671224</v>
      </c>
      <c r="N1434" s="144"/>
      <c r="O1434" s="144"/>
      <c r="P1434" s="144"/>
      <c r="Q1434" s="144">
        <f t="shared" si="353"/>
        <v>3671224</v>
      </c>
      <c r="R1434" s="144"/>
      <c r="S1434" s="30"/>
      <c r="T1434" s="144"/>
      <c r="U1434" s="144">
        <v>488</v>
      </c>
      <c r="V1434" s="144">
        <f t="shared" si="354"/>
        <v>3671224</v>
      </c>
      <c r="W1434" s="144"/>
      <c r="X1434" s="144"/>
      <c r="Y1434" s="144"/>
      <c r="Z1434" s="144"/>
      <c r="AA1434" s="144"/>
      <c r="AB1434" s="144"/>
      <c r="AC1434" s="144"/>
      <c r="AD1434" s="144"/>
      <c r="AE1434" s="144"/>
      <c r="AF1434" s="144"/>
      <c r="AG1434" s="324">
        <v>2025</v>
      </c>
      <c r="AH1434" s="128"/>
      <c r="AI1434" s="172"/>
      <c r="AJ1434" s="172"/>
      <c r="AK1434" s="141">
        <f t="shared" si="337"/>
        <v>1361</v>
      </c>
      <c r="AL1434" s="35" t="s">
        <v>153</v>
      </c>
      <c r="AM1434" s="141" t="str">
        <f t="shared" si="338"/>
        <v>1361.</v>
      </c>
      <c r="AN1434" s="147"/>
      <c r="AO1434" s="35"/>
      <c r="AP1434" s="16"/>
    </row>
    <row r="1435" spans="1:42" ht="22.5" customHeight="1" x14ac:dyDescent="0.25">
      <c r="A1435" s="68" t="str">
        <f t="shared" si="351"/>
        <v>1362.</v>
      </c>
      <c r="B1435" s="25">
        <v>2598</v>
      </c>
      <c r="C1435" s="36" t="s">
        <v>1289</v>
      </c>
      <c r="D1435" s="25">
        <v>1988</v>
      </c>
      <c r="E1435" s="111" t="s">
        <v>2932</v>
      </c>
      <c r="F1435" s="68" t="s">
        <v>2934</v>
      </c>
      <c r="G1435" s="25">
        <v>2</v>
      </c>
      <c r="H1435" s="25">
        <v>4</v>
      </c>
      <c r="I1435" s="144">
        <v>1263.2</v>
      </c>
      <c r="J1435" s="144">
        <v>679.8</v>
      </c>
      <c r="K1435" s="144">
        <v>679.8</v>
      </c>
      <c r="L1435" s="30">
        <v>52</v>
      </c>
      <c r="M1435" s="144">
        <f t="shared" si="352"/>
        <v>9501549</v>
      </c>
      <c r="N1435" s="144"/>
      <c r="O1435" s="144"/>
      <c r="P1435" s="144"/>
      <c r="Q1435" s="144">
        <f t="shared" si="353"/>
        <v>9501549</v>
      </c>
      <c r="R1435" s="144"/>
      <c r="S1435" s="30"/>
      <c r="T1435" s="144"/>
      <c r="U1435" s="144">
        <v>1263</v>
      </c>
      <c r="V1435" s="144">
        <f t="shared" si="354"/>
        <v>9501549</v>
      </c>
      <c r="W1435" s="144"/>
      <c r="X1435" s="144"/>
      <c r="Y1435" s="144"/>
      <c r="Z1435" s="144"/>
      <c r="AA1435" s="144"/>
      <c r="AB1435" s="144"/>
      <c r="AC1435" s="144"/>
      <c r="AD1435" s="144"/>
      <c r="AE1435" s="144"/>
      <c r="AF1435" s="144"/>
      <c r="AG1435" s="324">
        <v>2025</v>
      </c>
      <c r="AH1435" s="128"/>
      <c r="AI1435" s="172"/>
      <c r="AJ1435" s="172"/>
      <c r="AK1435" s="141">
        <f t="shared" si="337"/>
        <v>1362</v>
      </c>
      <c r="AL1435" s="35" t="s">
        <v>153</v>
      </c>
      <c r="AM1435" s="141" t="str">
        <f t="shared" si="338"/>
        <v>1362.</v>
      </c>
      <c r="AN1435" s="147"/>
      <c r="AO1435" s="35"/>
      <c r="AP1435" s="16"/>
    </row>
    <row r="1436" spans="1:42" ht="22.5" customHeight="1" x14ac:dyDescent="0.25">
      <c r="A1436" s="68" t="str">
        <f t="shared" si="351"/>
        <v>1363.</v>
      </c>
      <c r="B1436" s="25">
        <v>2599</v>
      </c>
      <c r="C1436" s="36" t="s">
        <v>1290</v>
      </c>
      <c r="D1436" s="25">
        <v>1988</v>
      </c>
      <c r="E1436" s="111" t="s">
        <v>2932</v>
      </c>
      <c r="F1436" s="68" t="s">
        <v>2934</v>
      </c>
      <c r="G1436" s="25">
        <v>2</v>
      </c>
      <c r="H1436" s="25">
        <v>2</v>
      </c>
      <c r="I1436" s="144">
        <v>593</v>
      </c>
      <c r="J1436" s="144">
        <v>311.89999999999998</v>
      </c>
      <c r="K1436" s="144">
        <v>311.89999999999998</v>
      </c>
      <c r="L1436" s="30">
        <v>40</v>
      </c>
      <c r="M1436" s="144">
        <f t="shared" si="352"/>
        <v>4453616</v>
      </c>
      <c r="N1436" s="144"/>
      <c r="O1436" s="144"/>
      <c r="P1436" s="144"/>
      <c r="Q1436" s="144">
        <f t="shared" si="353"/>
        <v>4453616</v>
      </c>
      <c r="R1436" s="144"/>
      <c r="S1436" s="30"/>
      <c r="T1436" s="144"/>
      <c r="U1436" s="144">
        <v>592</v>
      </c>
      <c r="V1436" s="144">
        <f t="shared" si="354"/>
        <v>4453616</v>
      </c>
      <c r="W1436" s="144"/>
      <c r="X1436" s="144"/>
      <c r="Y1436" s="144"/>
      <c r="Z1436" s="144"/>
      <c r="AA1436" s="144"/>
      <c r="AB1436" s="144"/>
      <c r="AC1436" s="144"/>
      <c r="AD1436" s="144"/>
      <c r="AE1436" s="144"/>
      <c r="AF1436" s="144"/>
      <c r="AG1436" s="324">
        <v>2025</v>
      </c>
      <c r="AH1436" s="128"/>
      <c r="AI1436" s="172"/>
      <c r="AJ1436" s="172"/>
      <c r="AK1436" s="141">
        <f t="shared" si="337"/>
        <v>1363</v>
      </c>
      <c r="AL1436" s="35" t="s">
        <v>153</v>
      </c>
      <c r="AM1436" s="141" t="str">
        <f t="shared" si="338"/>
        <v>1363.</v>
      </c>
      <c r="AN1436" s="147"/>
      <c r="AO1436" s="35"/>
      <c r="AP1436" s="16"/>
    </row>
    <row r="1437" spans="1:42" ht="22.5" customHeight="1" x14ac:dyDescent="0.25">
      <c r="A1437" s="68" t="str">
        <f t="shared" si="351"/>
        <v>1364.</v>
      </c>
      <c r="B1437" s="25">
        <v>2602</v>
      </c>
      <c r="C1437" s="161" t="s">
        <v>574</v>
      </c>
      <c r="D1437" s="25">
        <v>1971</v>
      </c>
      <c r="E1437" s="111" t="s">
        <v>2932</v>
      </c>
      <c r="F1437" s="68" t="s">
        <v>2934</v>
      </c>
      <c r="G1437" s="25">
        <v>2</v>
      </c>
      <c r="H1437" s="25">
        <v>1</v>
      </c>
      <c r="I1437" s="144">
        <v>362.4</v>
      </c>
      <c r="J1437" s="144">
        <v>239.7</v>
      </c>
      <c r="K1437" s="144">
        <v>239.7</v>
      </c>
      <c r="L1437" s="30">
        <v>26</v>
      </c>
      <c r="M1437" s="144">
        <f>R1437+T1437+V1437+X1437+Z1437+AB1437+AE1437+AF1437</f>
        <v>2848882</v>
      </c>
      <c r="N1437" s="144"/>
      <c r="O1437" s="144"/>
      <c r="P1437" s="144"/>
      <c r="Q1437" s="144">
        <f>M1437</f>
        <v>2848882</v>
      </c>
      <c r="R1437" s="144">
        <v>215832</v>
      </c>
      <c r="S1437" s="30"/>
      <c r="T1437" s="144"/>
      <c r="U1437" s="144">
        <v>350</v>
      </c>
      <c r="V1437" s="144">
        <f>U1437*7523</f>
        <v>2633050</v>
      </c>
      <c r="W1437" s="144"/>
      <c r="X1437" s="144"/>
      <c r="Y1437" s="144"/>
      <c r="Z1437" s="144"/>
      <c r="AA1437" s="144"/>
      <c r="AB1437" s="144"/>
      <c r="AC1437" s="144"/>
      <c r="AD1437" s="144"/>
      <c r="AE1437" s="144"/>
      <c r="AF1437" s="144"/>
      <c r="AG1437" s="324">
        <v>2025</v>
      </c>
      <c r="AH1437" s="128"/>
      <c r="AI1437" s="172"/>
      <c r="AJ1437" s="172"/>
      <c r="AK1437" s="141">
        <f t="shared" si="337"/>
        <v>1364</v>
      </c>
      <c r="AL1437" s="35" t="s">
        <v>153</v>
      </c>
      <c r="AM1437" s="141" t="str">
        <f t="shared" si="338"/>
        <v>1364.</v>
      </c>
      <c r="AN1437" s="147"/>
      <c r="AO1437" s="35"/>
      <c r="AP1437" s="16"/>
    </row>
    <row r="1438" spans="1:42" ht="22.5" customHeight="1" x14ac:dyDescent="0.25">
      <c r="A1438" s="68" t="str">
        <f t="shared" si="351"/>
        <v>1365.</v>
      </c>
      <c r="B1438" s="25">
        <v>2621</v>
      </c>
      <c r="C1438" s="36" t="s">
        <v>1294</v>
      </c>
      <c r="D1438" s="25">
        <v>1987</v>
      </c>
      <c r="E1438" s="111" t="s">
        <v>2932</v>
      </c>
      <c r="F1438" s="111" t="s">
        <v>2933</v>
      </c>
      <c r="G1438" s="25">
        <v>3</v>
      </c>
      <c r="H1438" s="25">
        <v>3</v>
      </c>
      <c r="I1438" s="144">
        <v>1447</v>
      </c>
      <c r="J1438" s="144">
        <v>1275.7</v>
      </c>
      <c r="K1438" s="144">
        <v>1275.7</v>
      </c>
      <c r="L1438" s="30">
        <v>52</v>
      </c>
      <c r="M1438" s="144">
        <f t="shared" si="352"/>
        <v>690333</v>
      </c>
      <c r="N1438" s="144"/>
      <c r="O1438" s="144"/>
      <c r="P1438" s="144"/>
      <c r="Q1438" s="144">
        <f t="shared" si="353"/>
        <v>690333</v>
      </c>
      <c r="R1438" s="144"/>
      <c r="S1438" s="30"/>
      <c r="T1438" s="144"/>
      <c r="U1438" s="144">
        <v>760</v>
      </c>
      <c r="V1438" s="144">
        <v>638013</v>
      </c>
      <c r="W1438" s="144"/>
      <c r="X1438" s="144"/>
      <c r="Y1438" s="144">
        <v>16.62</v>
      </c>
      <c r="Z1438" s="144">
        <v>52320</v>
      </c>
      <c r="AA1438" s="144"/>
      <c r="AB1438" s="144"/>
      <c r="AC1438" s="144"/>
      <c r="AD1438" s="144"/>
      <c r="AE1438" s="144"/>
      <c r="AF1438" s="144"/>
      <c r="AG1438" s="324">
        <v>2025</v>
      </c>
      <c r="AH1438" s="128"/>
      <c r="AI1438" s="172"/>
      <c r="AJ1438" s="172"/>
      <c r="AK1438" s="141">
        <f t="shared" ref="AK1438:AK1501" si="355">MAX(AK1434:AK1437)+1</f>
        <v>1365</v>
      </c>
      <c r="AL1438" s="35" t="s">
        <v>153</v>
      </c>
      <c r="AM1438" s="141" t="str">
        <f t="shared" ref="AM1438:AM1501" si="356">CONCATENATE(AK1438,AL1438)</f>
        <v>1365.</v>
      </c>
      <c r="AN1438" s="147"/>
      <c r="AO1438" s="35"/>
      <c r="AP1438" s="16"/>
    </row>
    <row r="1439" spans="1:42" ht="22.5" customHeight="1" x14ac:dyDescent="0.25">
      <c r="A1439" s="68" t="str">
        <f t="shared" si="351"/>
        <v>1366.</v>
      </c>
      <c r="B1439" s="25">
        <v>2653</v>
      </c>
      <c r="C1439" s="36" t="s">
        <v>1301</v>
      </c>
      <c r="D1439" s="25">
        <v>1976</v>
      </c>
      <c r="E1439" s="111" t="s">
        <v>2932</v>
      </c>
      <c r="F1439" s="111" t="s">
        <v>2933</v>
      </c>
      <c r="G1439" s="25">
        <v>3</v>
      </c>
      <c r="H1439" s="25">
        <v>2</v>
      </c>
      <c r="I1439" s="144">
        <v>844.7</v>
      </c>
      <c r="J1439" s="144">
        <v>475</v>
      </c>
      <c r="K1439" s="144">
        <v>475</v>
      </c>
      <c r="L1439" s="30">
        <v>48</v>
      </c>
      <c r="M1439" s="144">
        <f t="shared" si="352"/>
        <v>831870</v>
      </c>
      <c r="N1439" s="144"/>
      <c r="O1439" s="144"/>
      <c r="P1439" s="144"/>
      <c r="Q1439" s="144">
        <f t="shared" si="353"/>
        <v>831870</v>
      </c>
      <c r="R1439" s="144">
        <v>831870</v>
      </c>
      <c r="S1439" s="30"/>
      <c r="T1439" s="144"/>
      <c r="U1439" s="144"/>
      <c r="V1439" s="144"/>
      <c r="W1439" s="144"/>
      <c r="X1439" s="144"/>
      <c r="Y1439" s="144"/>
      <c r="Z1439" s="144"/>
      <c r="AA1439" s="144"/>
      <c r="AB1439" s="144"/>
      <c r="AC1439" s="144"/>
      <c r="AD1439" s="144"/>
      <c r="AE1439" s="144"/>
      <c r="AF1439" s="144"/>
      <c r="AG1439" s="324">
        <v>2025</v>
      </c>
      <c r="AH1439" s="128"/>
      <c r="AI1439" s="172"/>
      <c r="AJ1439" s="172"/>
      <c r="AK1439" s="141">
        <f t="shared" si="355"/>
        <v>1366</v>
      </c>
      <c r="AL1439" s="35" t="s">
        <v>153</v>
      </c>
      <c r="AM1439" s="141" t="str">
        <f t="shared" si="356"/>
        <v>1366.</v>
      </c>
      <c r="AN1439" s="147"/>
      <c r="AO1439" s="274"/>
      <c r="AP1439" s="16"/>
    </row>
    <row r="1440" spans="1:42" ht="22.5" customHeight="1" x14ac:dyDescent="0.25">
      <c r="A1440" s="68" t="str">
        <f t="shared" si="351"/>
        <v>1367.</v>
      </c>
      <c r="B1440" s="25">
        <v>2683</v>
      </c>
      <c r="C1440" s="36" t="s">
        <v>1303</v>
      </c>
      <c r="D1440" s="25">
        <v>1989</v>
      </c>
      <c r="E1440" s="111" t="s">
        <v>2932</v>
      </c>
      <c r="F1440" s="68" t="s">
        <v>2934</v>
      </c>
      <c r="G1440" s="25">
        <v>3</v>
      </c>
      <c r="H1440" s="25">
        <v>3</v>
      </c>
      <c r="I1440" s="144">
        <v>1976.4</v>
      </c>
      <c r="J1440" s="144">
        <v>1797.2</v>
      </c>
      <c r="K1440" s="144">
        <v>1797.2</v>
      </c>
      <c r="L1440" s="30">
        <v>90</v>
      </c>
      <c r="M1440" s="144">
        <f t="shared" si="352"/>
        <v>6161337</v>
      </c>
      <c r="N1440" s="144"/>
      <c r="O1440" s="144"/>
      <c r="P1440" s="144"/>
      <c r="Q1440" s="144">
        <f t="shared" si="353"/>
        <v>6161337</v>
      </c>
      <c r="R1440" s="144"/>
      <c r="S1440" s="30"/>
      <c r="T1440" s="144"/>
      <c r="U1440" s="144">
        <v>819</v>
      </c>
      <c r="V1440" s="144">
        <f>U1440*7523</f>
        <v>6161337</v>
      </c>
      <c r="W1440" s="144"/>
      <c r="X1440" s="144"/>
      <c r="Y1440" s="144"/>
      <c r="Z1440" s="144"/>
      <c r="AA1440" s="144"/>
      <c r="AB1440" s="144"/>
      <c r="AC1440" s="144"/>
      <c r="AD1440" s="144"/>
      <c r="AE1440" s="144"/>
      <c r="AF1440" s="144"/>
      <c r="AG1440" s="324">
        <v>2025</v>
      </c>
      <c r="AH1440" s="128"/>
      <c r="AI1440" s="172"/>
      <c r="AJ1440" s="172"/>
      <c r="AK1440" s="141">
        <f t="shared" si="355"/>
        <v>1367</v>
      </c>
      <c r="AL1440" s="35" t="s">
        <v>153</v>
      </c>
      <c r="AM1440" s="141" t="str">
        <f t="shared" si="356"/>
        <v>1367.</v>
      </c>
      <c r="AN1440" s="147"/>
      <c r="AO1440" s="35"/>
      <c r="AP1440" s="16"/>
    </row>
    <row r="1441" spans="1:42" ht="22.5" customHeight="1" x14ac:dyDescent="0.25">
      <c r="A1441" s="68" t="str">
        <f t="shared" si="351"/>
        <v>1368.</v>
      </c>
      <c r="B1441" s="25">
        <v>2691</v>
      </c>
      <c r="C1441" s="161" t="s">
        <v>590</v>
      </c>
      <c r="D1441" s="25">
        <v>1977</v>
      </c>
      <c r="E1441" s="111" t="s">
        <v>2932</v>
      </c>
      <c r="F1441" s="68" t="s">
        <v>2934</v>
      </c>
      <c r="G1441" s="25">
        <v>2</v>
      </c>
      <c r="H1441" s="25">
        <v>2</v>
      </c>
      <c r="I1441" s="144">
        <v>826.56</v>
      </c>
      <c r="J1441" s="144">
        <v>760.56</v>
      </c>
      <c r="K1441" s="144">
        <v>760.56</v>
      </c>
      <c r="L1441" s="30">
        <v>26</v>
      </c>
      <c r="M1441" s="144">
        <f>R1441+T1441+V1441+X1441+Z1441+AB1441+AE1441+AF1441</f>
        <v>3761500</v>
      </c>
      <c r="N1441" s="144"/>
      <c r="O1441" s="144"/>
      <c r="P1441" s="144"/>
      <c r="Q1441" s="144">
        <f>M1441</f>
        <v>3761500</v>
      </c>
      <c r="R1441" s="144"/>
      <c r="S1441" s="30"/>
      <c r="T1441" s="144"/>
      <c r="U1441" s="144">
        <v>500</v>
      </c>
      <c r="V1441" s="144">
        <f>U1441*7523</f>
        <v>3761500</v>
      </c>
      <c r="W1441" s="144"/>
      <c r="X1441" s="144"/>
      <c r="Y1441" s="144"/>
      <c r="Z1441" s="144"/>
      <c r="AA1441" s="144"/>
      <c r="AB1441" s="144"/>
      <c r="AC1441" s="144"/>
      <c r="AD1441" s="144"/>
      <c r="AE1441" s="144"/>
      <c r="AF1441" s="144"/>
      <c r="AG1441" s="324">
        <v>2025</v>
      </c>
      <c r="AH1441" s="128"/>
      <c r="AI1441" s="172"/>
      <c r="AJ1441" s="172"/>
      <c r="AK1441" s="141">
        <f t="shared" si="355"/>
        <v>1368</v>
      </c>
      <c r="AL1441" s="35" t="s">
        <v>153</v>
      </c>
      <c r="AM1441" s="141" t="str">
        <f t="shared" si="356"/>
        <v>1368.</v>
      </c>
      <c r="AN1441" s="147"/>
      <c r="AO1441" s="35"/>
      <c r="AP1441" s="16"/>
    </row>
    <row r="1442" spans="1:42" ht="22.5" customHeight="1" x14ac:dyDescent="0.25">
      <c r="A1442" s="68" t="str">
        <f t="shared" si="351"/>
        <v>1369.</v>
      </c>
      <c r="B1442" s="25">
        <v>2579</v>
      </c>
      <c r="C1442" s="36" t="s">
        <v>1283</v>
      </c>
      <c r="D1442" s="25">
        <v>1978</v>
      </c>
      <c r="E1442" s="111" t="s">
        <v>2932</v>
      </c>
      <c r="F1442" s="68" t="s">
        <v>2934</v>
      </c>
      <c r="G1442" s="25">
        <v>2</v>
      </c>
      <c r="H1442" s="25">
        <v>2</v>
      </c>
      <c r="I1442" s="144">
        <v>807.6</v>
      </c>
      <c r="J1442" s="144">
        <v>509.9</v>
      </c>
      <c r="K1442" s="144">
        <v>509.9</v>
      </c>
      <c r="L1442" s="30">
        <v>41</v>
      </c>
      <c r="M1442" s="144">
        <f t="shared" si="352"/>
        <v>5341330</v>
      </c>
      <c r="N1442" s="144"/>
      <c r="O1442" s="144"/>
      <c r="P1442" s="144"/>
      <c r="Q1442" s="144">
        <f t="shared" si="353"/>
        <v>5341330</v>
      </c>
      <c r="R1442" s="144"/>
      <c r="S1442" s="30"/>
      <c r="T1442" s="144"/>
      <c r="U1442" s="144">
        <v>710</v>
      </c>
      <c r="V1442" s="144">
        <f>U1442*7523</f>
        <v>5341330</v>
      </c>
      <c r="W1442" s="144"/>
      <c r="X1442" s="144"/>
      <c r="Y1442" s="144"/>
      <c r="Z1442" s="144"/>
      <c r="AA1442" s="144"/>
      <c r="AB1442" s="144"/>
      <c r="AC1442" s="144"/>
      <c r="AD1442" s="144"/>
      <c r="AE1442" s="144"/>
      <c r="AF1442" s="144"/>
      <c r="AG1442" s="324">
        <v>2025</v>
      </c>
      <c r="AH1442" s="128"/>
      <c r="AI1442" s="172"/>
      <c r="AJ1442" s="172"/>
      <c r="AK1442" s="141">
        <f t="shared" si="355"/>
        <v>1369</v>
      </c>
      <c r="AL1442" s="35" t="s">
        <v>153</v>
      </c>
      <c r="AM1442" s="141" t="str">
        <f t="shared" si="356"/>
        <v>1369.</v>
      </c>
      <c r="AN1442" s="147"/>
      <c r="AO1442" s="35"/>
      <c r="AP1442" s="16"/>
    </row>
    <row r="1443" spans="1:42" ht="22.5" customHeight="1" x14ac:dyDescent="0.25">
      <c r="A1443" s="68" t="str">
        <f t="shared" si="351"/>
        <v>1370.</v>
      </c>
      <c r="B1443" s="25">
        <v>2693</v>
      </c>
      <c r="C1443" s="208" t="s">
        <v>581</v>
      </c>
      <c r="D1443" s="25">
        <v>1972</v>
      </c>
      <c r="E1443" s="111" t="s">
        <v>2932</v>
      </c>
      <c r="F1443" s="68" t="s">
        <v>2934</v>
      </c>
      <c r="G1443" s="25">
        <v>2</v>
      </c>
      <c r="H1443" s="25">
        <v>3</v>
      </c>
      <c r="I1443" s="144">
        <v>1067.5999999999999</v>
      </c>
      <c r="J1443" s="144">
        <v>975.2</v>
      </c>
      <c r="K1443" s="144">
        <v>975.2</v>
      </c>
      <c r="L1443" s="30">
        <v>41</v>
      </c>
      <c r="M1443" s="144">
        <f>R1443+T1443+V1443+X1443+Z1443+AB1443+AE1443+AF1443</f>
        <v>351120</v>
      </c>
      <c r="N1443" s="144"/>
      <c r="O1443" s="144"/>
      <c r="P1443" s="144"/>
      <c r="Q1443" s="144">
        <f>M1443</f>
        <v>351120</v>
      </c>
      <c r="R1443" s="144">
        <v>351120</v>
      </c>
      <c r="S1443" s="30"/>
      <c r="T1443" s="144"/>
      <c r="U1443" s="144"/>
      <c r="V1443" s="144"/>
      <c r="W1443" s="144"/>
      <c r="X1443" s="144"/>
      <c r="Y1443" s="144"/>
      <c r="Z1443" s="144"/>
      <c r="AA1443" s="144"/>
      <c r="AB1443" s="144"/>
      <c r="AC1443" s="144"/>
      <c r="AD1443" s="144"/>
      <c r="AE1443" s="144"/>
      <c r="AF1443" s="144"/>
      <c r="AG1443" s="324">
        <v>2025</v>
      </c>
      <c r="AH1443" s="128"/>
      <c r="AI1443" s="172"/>
      <c r="AJ1443" s="172"/>
      <c r="AK1443" s="141">
        <f t="shared" si="355"/>
        <v>1370</v>
      </c>
      <c r="AL1443" s="35" t="s">
        <v>153</v>
      </c>
      <c r="AM1443" s="141" t="str">
        <f t="shared" si="356"/>
        <v>1370.</v>
      </c>
      <c r="AN1443" s="147"/>
      <c r="AO1443" s="274"/>
      <c r="AP1443" s="16"/>
    </row>
    <row r="1444" spans="1:42" ht="22.5" customHeight="1" x14ac:dyDescent="0.25">
      <c r="A1444" s="68" t="str">
        <f t="shared" si="351"/>
        <v>1371.</v>
      </c>
      <c r="B1444" s="25">
        <v>2582</v>
      </c>
      <c r="C1444" s="161" t="s">
        <v>1141</v>
      </c>
      <c r="D1444" s="25">
        <v>1970</v>
      </c>
      <c r="E1444" s="111" t="s">
        <v>2932</v>
      </c>
      <c r="F1444" s="68" t="s">
        <v>2934</v>
      </c>
      <c r="G1444" s="25">
        <v>2</v>
      </c>
      <c r="H1444" s="25">
        <v>1</v>
      </c>
      <c r="I1444" s="144">
        <v>330.5</v>
      </c>
      <c r="J1444" s="144">
        <v>208.9</v>
      </c>
      <c r="K1444" s="144">
        <v>208.9</v>
      </c>
      <c r="L1444" s="30">
        <v>20</v>
      </c>
      <c r="M1444" s="144">
        <f t="shared" si="352"/>
        <v>471076</v>
      </c>
      <c r="N1444" s="144"/>
      <c r="O1444" s="144"/>
      <c r="P1444" s="144"/>
      <c r="Q1444" s="144">
        <f t="shared" si="353"/>
        <v>471076</v>
      </c>
      <c r="R1444" s="144">
        <v>471076</v>
      </c>
      <c r="S1444" s="30"/>
      <c r="T1444" s="144"/>
      <c r="U1444" s="144"/>
      <c r="V1444" s="144"/>
      <c r="W1444" s="144"/>
      <c r="X1444" s="144"/>
      <c r="Y1444" s="144"/>
      <c r="Z1444" s="144"/>
      <c r="AA1444" s="144"/>
      <c r="AB1444" s="144"/>
      <c r="AC1444" s="144"/>
      <c r="AD1444" s="144"/>
      <c r="AE1444" s="144"/>
      <c r="AF1444" s="144"/>
      <c r="AG1444" s="324">
        <v>2025</v>
      </c>
      <c r="AH1444" s="128"/>
      <c r="AI1444" s="172"/>
      <c r="AJ1444" s="172"/>
      <c r="AK1444" s="141">
        <f t="shared" si="355"/>
        <v>1371</v>
      </c>
      <c r="AL1444" s="35" t="s">
        <v>153</v>
      </c>
      <c r="AM1444" s="141" t="str">
        <f t="shared" si="356"/>
        <v>1371.</v>
      </c>
      <c r="AN1444" s="147"/>
      <c r="AO1444" s="274"/>
      <c r="AP1444" s="16"/>
    </row>
    <row r="1445" spans="1:42" ht="22.5" customHeight="1" x14ac:dyDescent="0.25">
      <c r="A1445" s="68" t="str">
        <f t="shared" si="351"/>
        <v>1372.</v>
      </c>
      <c r="B1445" s="25">
        <v>2587</v>
      </c>
      <c r="C1445" s="36" t="s">
        <v>1285</v>
      </c>
      <c r="D1445" s="25">
        <v>1994</v>
      </c>
      <c r="E1445" s="111" t="s">
        <v>2932</v>
      </c>
      <c r="F1445" s="68" t="s">
        <v>2934</v>
      </c>
      <c r="G1445" s="25">
        <v>3</v>
      </c>
      <c r="H1445" s="25">
        <v>2</v>
      </c>
      <c r="I1445" s="144">
        <v>1227.5999999999999</v>
      </c>
      <c r="J1445" s="144">
        <v>669.5</v>
      </c>
      <c r="K1445" s="144">
        <v>669.5</v>
      </c>
      <c r="L1445" s="30">
        <v>55</v>
      </c>
      <c r="M1445" s="144">
        <f>R1445+T1445+V1445+X1445+Z1445+AB1445+AE1445+AF1445</f>
        <v>2363502</v>
      </c>
      <c r="N1445" s="144"/>
      <c r="O1445" s="144"/>
      <c r="P1445" s="144"/>
      <c r="Q1445" s="144">
        <f>M1445</f>
        <v>2363502</v>
      </c>
      <c r="R1445" s="144">
        <v>2363502</v>
      </c>
      <c r="S1445" s="30"/>
      <c r="T1445" s="144"/>
      <c r="U1445" s="144"/>
      <c r="V1445" s="144"/>
      <c r="W1445" s="144"/>
      <c r="X1445" s="144"/>
      <c r="Y1445" s="144"/>
      <c r="Z1445" s="144"/>
      <c r="AA1445" s="144"/>
      <c r="AB1445" s="144"/>
      <c r="AC1445" s="144"/>
      <c r="AD1445" s="144"/>
      <c r="AE1445" s="144"/>
      <c r="AF1445" s="144"/>
      <c r="AG1445" s="324">
        <v>2025</v>
      </c>
      <c r="AH1445" s="128"/>
      <c r="AI1445" s="172"/>
      <c r="AJ1445" s="172"/>
      <c r="AK1445" s="141">
        <f t="shared" si="355"/>
        <v>1372</v>
      </c>
      <c r="AL1445" s="35" t="s">
        <v>153</v>
      </c>
      <c r="AM1445" s="141" t="str">
        <f t="shared" si="356"/>
        <v>1372.</v>
      </c>
      <c r="AN1445" s="147"/>
      <c r="AO1445" s="35"/>
      <c r="AP1445" s="16"/>
    </row>
    <row r="1446" spans="1:42" ht="22.5" customHeight="1" x14ac:dyDescent="0.25">
      <c r="A1446" s="68" t="str">
        <f t="shared" si="351"/>
        <v>1373.</v>
      </c>
      <c r="B1446" s="25">
        <v>2593</v>
      </c>
      <c r="C1446" s="36" t="s">
        <v>1286</v>
      </c>
      <c r="D1446" s="25">
        <v>1983</v>
      </c>
      <c r="E1446" s="111" t="s">
        <v>2932</v>
      </c>
      <c r="F1446" s="111" t="s">
        <v>2933</v>
      </c>
      <c r="G1446" s="25">
        <v>3</v>
      </c>
      <c r="H1446" s="25">
        <v>3</v>
      </c>
      <c r="I1446" s="144">
        <v>1282.0999999999999</v>
      </c>
      <c r="J1446" s="144">
        <v>701.1</v>
      </c>
      <c r="K1446" s="144">
        <v>701.1</v>
      </c>
      <c r="L1446" s="30">
        <v>66</v>
      </c>
      <c r="M1446" s="144">
        <f>R1446+T1446+V1446+X1446+Z1446+AB1446+AE1446+AF1446</f>
        <v>265794</v>
      </c>
      <c r="N1446" s="144"/>
      <c r="O1446" s="144"/>
      <c r="P1446" s="144"/>
      <c r="Q1446" s="144">
        <f>M1446</f>
        <v>265794</v>
      </c>
      <c r="R1446" s="144">
        <v>265794</v>
      </c>
      <c r="S1446" s="30"/>
      <c r="T1446" s="144"/>
      <c r="U1446" s="144"/>
      <c r="V1446" s="144"/>
      <c r="W1446" s="144"/>
      <c r="X1446" s="144"/>
      <c r="Y1446" s="144"/>
      <c r="Z1446" s="144"/>
      <c r="AA1446" s="144"/>
      <c r="AB1446" s="144"/>
      <c r="AC1446" s="144"/>
      <c r="AD1446" s="144"/>
      <c r="AE1446" s="144"/>
      <c r="AF1446" s="144"/>
      <c r="AG1446" s="324">
        <v>2025</v>
      </c>
      <c r="AH1446" s="128"/>
      <c r="AI1446" s="172"/>
      <c r="AJ1446" s="172"/>
      <c r="AK1446" s="141">
        <f t="shared" si="355"/>
        <v>1373</v>
      </c>
      <c r="AL1446" s="35" t="s">
        <v>153</v>
      </c>
      <c r="AM1446" s="141" t="str">
        <f t="shared" si="356"/>
        <v>1373.</v>
      </c>
      <c r="AN1446" s="147"/>
      <c r="AO1446" s="274"/>
      <c r="AP1446" s="16"/>
    </row>
    <row r="1447" spans="1:42" ht="22.5" customHeight="1" x14ac:dyDescent="0.25">
      <c r="A1447" s="68" t="str">
        <f t="shared" si="351"/>
        <v>1374.</v>
      </c>
      <c r="B1447" s="25">
        <v>2596</v>
      </c>
      <c r="C1447" s="36" t="s">
        <v>1288</v>
      </c>
      <c r="D1447" s="25">
        <v>1986</v>
      </c>
      <c r="E1447" s="111" t="s">
        <v>2932</v>
      </c>
      <c r="F1447" s="111" t="s">
        <v>2933</v>
      </c>
      <c r="G1447" s="25">
        <v>3</v>
      </c>
      <c r="H1447" s="25">
        <v>3</v>
      </c>
      <c r="I1447" s="144">
        <v>1280.9000000000001</v>
      </c>
      <c r="J1447" s="144">
        <v>723.9</v>
      </c>
      <c r="K1447" s="144">
        <v>723.9</v>
      </c>
      <c r="L1447" s="30">
        <v>68</v>
      </c>
      <c r="M1447" s="144">
        <f>R1447+T1447+V1447+X1447+Z1447+AB1447+AE1447+AF1447</f>
        <v>214350</v>
      </c>
      <c r="N1447" s="144"/>
      <c r="O1447" s="144"/>
      <c r="P1447" s="144"/>
      <c r="Q1447" s="144">
        <f>M1447</f>
        <v>214350</v>
      </c>
      <c r="R1447" s="144">
        <v>214350</v>
      </c>
      <c r="S1447" s="30"/>
      <c r="T1447" s="144"/>
      <c r="U1447" s="144"/>
      <c r="V1447" s="144"/>
      <c r="W1447" s="144"/>
      <c r="X1447" s="144"/>
      <c r="Y1447" s="144"/>
      <c r="Z1447" s="144"/>
      <c r="AA1447" s="144"/>
      <c r="AB1447" s="144"/>
      <c r="AC1447" s="144"/>
      <c r="AD1447" s="144"/>
      <c r="AE1447" s="144"/>
      <c r="AF1447" s="144"/>
      <c r="AG1447" s="324">
        <v>2025</v>
      </c>
      <c r="AH1447" s="128"/>
      <c r="AI1447" s="172"/>
      <c r="AJ1447" s="172"/>
      <c r="AK1447" s="141">
        <f t="shared" si="355"/>
        <v>1374</v>
      </c>
      <c r="AL1447" s="35" t="s">
        <v>153</v>
      </c>
      <c r="AM1447" s="141" t="str">
        <f t="shared" si="356"/>
        <v>1374.</v>
      </c>
      <c r="AN1447" s="147"/>
      <c r="AO1447" s="35"/>
      <c r="AP1447" s="16"/>
    </row>
    <row r="1448" spans="1:42" ht="22.5" customHeight="1" x14ac:dyDescent="0.25">
      <c r="A1448" s="68" t="str">
        <f t="shared" si="351"/>
        <v>1375.</v>
      </c>
      <c r="B1448" s="25">
        <v>2641</v>
      </c>
      <c r="C1448" s="36" t="s">
        <v>1299</v>
      </c>
      <c r="D1448" s="25">
        <v>1990</v>
      </c>
      <c r="E1448" s="111" t="s">
        <v>2932</v>
      </c>
      <c r="F1448" s="111" t="s">
        <v>2933</v>
      </c>
      <c r="G1448" s="25">
        <v>3</v>
      </c>
      <c r="H1448" s="25">
        <v>2</v>
      </c>
      <c r="I1448" s="144">
        <v>1341</v>
      </c>
      <c r="J1448" s="144">
        <v>1200</v>
      </c>
      <c r="K1448" s="144">
        <v>1200</v>
      </c>
      <c r="L1448" s="30">
        <v>43</v>
      </c>
      <c r="M1448" s="144">
        <f>R1448+T1448+V1448+X1448+Z1448+AB1448+AE1448+AF1448</f>
        <v>1418800</v>
      </c>
      <c r="N1448" s="144"/>
      <c r="O1448" s="144"/>
      <c r="P1448" s="144"/>
      <c r="Q1448" s="144">
        <f>M1448</f>
        <v>1418800</v>
      </c>
      <c r="R1448" s="144"/>
      <c r="S1448" s="30"/>
      <c r="T1448" s="144"/>
      <c r="U1448" s="144">
        <v>400</v>
      </c>
      <c r="V1448" s="144">
        <f>U1448*3547</f>
        <v>1418800</v>
      </c>
      <c r="W1448" s="144"/>
      <c r="X1448" s="144"/>
      <c r="Y1448" s="144"/>
      <c r="Z1448" s="144"/>
      <c r="AA1448" s="144"/>
      <c r="AB1448" s="144"/>
      <c r="AC1448" s="144"/>
      <c r="AD1448" s="144"/>
      <c r="AE1448" s="144"/>
      <c r="AF1448" s="144"/>
      <c r="AG1448" s="324">
        <v>2025</v>
      </c>
      <c r="AH1448" s="128"/>
      <c r="AI1448" s="172"/>
      <c r="AJ1448" s="172"/>
      <c r="AK1448" s="141">
        <f t="shared" si="355"/>
        <v>1375</v>
      </c>
      <c r="AL1448" s="35" t="s">
        <v>153</v>
      </c>
      <c r="AM1448" s="141" t="str">
        <f t="shared" si="356"/>
        <v>1375.</v>
      </c>
      <c r="AN1448" s="147"/>
      <c r="AO1448" s="35"/>
      <c r="AP1448" s="16"/>
    </row>
    <row r="1449" spans="1:42" ht="22.5" customHeight="1" x14ac:dyDescent="0.25">
      <c r="A1449" s="68" t="str">
        <f t="shared" si="351"/>
        <v>1376.</v>
      </c>
      <c r="B1449" s="25">
        <v>2652</v>
      </c>
      <c r="C1449" s="161" t="s">
        <v>584</v>
      </c>
      <c r="D1449" s="25">
        <v>1978</v>
      </c>
      <c r="E1449" s="111" t="s">
        <v>2932</v>
      </c>
      <c r="F1449" s="68" t="s">
        <v>2934</v>
      </c>
      <c r="G1449" s="25">
        <v>2</v>
      </c>
      <c r="H1449" s="25">
        <v>3</v>
      </c>
      <c r="I1449" s="144">
        <v>958.8</v>
      </c>
      <c r="J1449" s="144">
        <v>879</v>
      </c>
      <c r="K1449" s="144">
        <v>879</v>
      </c>
      <c r="L1449" s="30">
        <v>37</v>
      </c>
      <c r="M1449" s="144">
        <f t="shared" ref="M1449:M1473" si="357">R1449+T1449+V1449+X1449+Z1449+AB1449+AE1449+AF1449</f>
        <v>3520764</v>
      </c>
      <c r="N1449" s="144"/>
      <c r="O1449" s="144"/>
      <c r="P1449" s="144"/>
      <c r="Q1449" s="144">
        <f t="shared" ref="Q1449:Q1473" si="358">M1449</f>
        <v>3520764</v>
      </c>
      <c r="R1449" s="144"/>
      <c r="S1449" s="30"/>
      <c r="T1449" s="144"/>
      <c r="U1449" s="144">
        <v>468</v>
      </c>
      <c r="V1449" s="144">
        <f>U1449*7523</f>
        <v>3520764</v>
      </c>
      <c r="W1449" s="144"/>
      <c r="X1449" s="144"/>
      <c r="Y1449" s="144"/>
      <c r="Z1449" s="144"/>
      <c r="AA1449" s="144"/>
      <c r="AB1449" s="144"/>
      <c r="AC1449" s="144"/>
      <c r="AD1449" s="144"/>
      <c r="AE1449" s="144"/>
      <c r="AF1449" s="144"/>
      <c r="AG1449" s="324">
        <v>2025</v>
      </c>
      <c r="AH1449" s="128"/>
      <c r="AI1449" s="172"/>
      <c r="AJ1449" s="172"/>
      <c r="AK1449" s="141">
        <f t="shared" si="355"/>
        <v>1376</v>
      </c>
      <c r="AL1449" s="35" t="s">
        <v>153</v>
      </c>
      <c r="AM1449" s="141" t="str">
        <f t="shared" si="356"/>
        <v>1376.</v>
      </c>
      <c r="AN1449" s="147"/>
      <c r="AO1449" s="35"/>
      <c r="AP1449" s="16"/>
    </row>
    <row r="1450" spans="1:42" ht="22.5" customHeight="1" x14ac:dyDescent="0.25">
      <c r="A1450" s="68" t="str">
        <f t="shared" si="351"/>
        <v>1377.</v>
      </c>
      <c r="B1450" s="25">
        <v>2673</v>
      </c>
      <c r="C1450" s="161" t="s">
        <v>585</v>
      </c>
      <c r="D1450" s="25">
        <v>1975</v>
      </c>
      <c r="E1450" s="111" t="s">
        <v>2932</v>
      </c>
      <c r="F1450" s="68" t="s">
        <v>2934</v>
      </c>
      <c r="G1450" s="25">
        <v>5</v>
      </c>
      <c r="H1450" s="25">
        <v>4</v>
      </c>
      <c r="I1450" s="144">
        <v>3752</v>
      </c>
      <c r="J1450" s="144">
        <v>3433</v>
      </c>
      <c r="K1450" s="144">
        <v>3392</v>
      </c>
      <c r="L1450" s="30">
        <v>143</v>
      </c>
      <c r="M1450" s="144">
        <f t="shared" si="357"/>
        <v>6059850</v>
      </c>
      <c r="N1450" s="144"/>
      <c r="O1450" s="144"/>
      <c r="P1450" s="144"/>
      <c r="Q1450" s="144">
        <f t="shared" si="358"/>
        <v>6059850</v>
      </c>
      <c r="R1450" s="144">
        <f>5482350+577500</f>
        <v>6059850</v>
      </c>
      <c r="S1450" s="30"/>
      <c r="T1450" s="144"/>
      <c r="U1450" s="144"/>
      <c r="V1450" s="144"/>
      <c r="W1450" s="144"/>
      <c r="X1450" s="144"/>
      <c r="Y1450" s="144"/>
      <c r="Z1450" s="144"/>
      <c r="AA1450" s="144"/>
      <c r="AB1450" s="144"/>
      <c r="AC1450" s="144"/>
      <c r="AD1450" s="144"/>
      <c r="AE1450" s="144"/>
      <c r="AF1450" s="144"/>
      <c r="AG1450" s="324">
        <v>2025</v>
      </c>
      <c r="AH1450" s="128"/>
      <c r="AI1450" s="172"/>
      <c r="AJ1450" s="172"/>
      <c r="AK1450" s="141">
        <f t="shared" si="355"/>
        <v>1377</v>
      </c>
      <c r="AL1450" s="35" t="s">
        <v>153</v>
      </c>
      <c r="AM1450" s="141" t="str">
        <f t="shared" si="356"/>
        <v>1377.</v>
      </c>
      <c r="AN1450" s="147"/>
      <c r="AO1450" s="35"/>
      <c r="AP1450" s="16"/>
    </row>
    <row r="1451" spans="1:42" ht="22.5" customHeight="1" x14ac:dyDescent="0.25">
      <c r="A1451" s="68" t="str">
        <f t="shared" si="351"/>
        <v>1378.</v>
      </c>
      <c r="B1451" s="25">
        <v>2680</v>
      </c>
      <c r="C1451" s="161" t="s">
        <v>579</v>
      </c>
      <c r="D1451" s="25">
        <v>1971</v>
      </c>
      <c r="E1451" s="111" t="s">
        <v>2932</v>
      </c>
      <c r="F1451" s="68" t="s">
        <v>2934</v>
      </c>
      <c r="G1451" s="25">
        <v>2</v>
      </c>
      <c r="H1451" s="25">
        <v>2</v>
      </c>
      <c r="I1451" s="144">
        <v>565.1</v>
      </c>
      <c r="J1451" s="144">
        <v>515.79999999999995</v>
      </c>
      <c r="K1451" s="144">
        <v>515.79999999999995</v>
      </c>
      <c r="L1451" s="30">
        <v>19</v>
      </c>
      <c r="M1451" s="144">
        <f t="shared" si="357"/>
        <v>320070</v>
      </c>
      <c r="N1451" s="144"/>
      <c r="O1451" s="144"/>
      <c r="P1451" s="144"/>
      <c r="Q1451" s="144">
        <f t="shared" si="358"/>
        <v>320070</v>
      </c>
      <c r="R1451" s="144">
        <f>277200+42870</f>
        <v>320070</v>
      </c>
      <c r="S1451" s="30"/>
      <c r="T1451" s="144"/>
      <c r="U1451" s="144"/>
      <c r="V1451" s="144"/>
      <c r="W1451" s="144"/>
      <c r="X1451" s="144"/>
      <c r="Y1451" s="144"/>
      <c r="Z1451" s="144"/>
      <c r="AA1451" s="144"/>
      <c r="AB1451" s="144"/>
      <c r="AC1451" s="144"/>
      <c r="AD1451" s="144"/>
      <c r="AE1451" s="144"/>
      <c r="AF1451" s="144"/>
      <c r="AG1451" s="324">
        <v>2025</v>
      </c>
      <c r="AH1451" s="128"/>
      <c r="AI1451" s="172"/>
      <c r="AJ1451" s="172"/>
      <c r="AK1451" s="141">
        <f t="shared" si="355"/>
        <v>1378</v>
      </c>
      <c r="AL1451" s="35" t="s">
        <v>153</v>
      </c>
      <c r="AM1451" s="141" t="str">
        <f t="shared" si="356"/>
        <v>1378.</v>
      </c>
      <c r="AN1451" s="147"/>
      <c r="AO1451" s="35"/>
      <c r="AP1451" s="16"/>
    </row>
    <row r="1452" spans="1:42" ht="22.5" customHeight="1" x14ac:dyDescent="0.25">
      <c r="A1452" s="68" t="str">
        <f t="shared" si="351"/>
        <v>1379.</v>
      </c>
      <c r="B1452" s="25">
        <v>2681</v>
      </c>
      <c r="C1452" s="161" t="s">
        <v>586</v>
      </c>
      <c r="D1452" s="25">
        <v>1971</v>
      </c>
      <c r="E1452" s="111" t="s">
        <v>2932</v>
      </c>
      <c r="F1452" s="68" t="s">
        <v>2934</v>
      </c>
      <c r="G1452" s="25">
        <v>2</v>
      </c>
      <c r="H1452" s="25">
        <v>1</v>
      </c>
      <c r="I1452" s="144">
        <v>939.4</v>
      </c>
      <c r="J1452" s="144">
        <v>421.5</v>
      </c>
      <c r="K1452" s="144">
        <v>421.5</v>
      </c>
      <c r="L1452" s="30">
        <v>15</v>
      </c>
      <c r="M1452" s="144">
        <f t="shared" si="357"/>
        <v>42870</v>
      </c>
      <c r="N1452" s="144"/>
      <c r="O1452" s="144"/>
      <c r="P1452" s="144"/>
      <c r="Q1452" s="144">
        <f t="shared" si="358"/>
        <v>42870</v>
      </c>
      <c r="R1452" s="144">
        <v>42870</v>
      </c>
      <c r="S1452" s="30"/>
      <c r="T1452" s="144"/>
      <c r="U1452" s="144"/>
      <c r="V1452" s="144"/>
      <c r="W1452" s="144"/>
      <c r="X1452" s="144"/>
      <c r="Y1452" s="144"/>
      <c r="Z1452" s="144"/>
      <c r="AA1452" s="144"/>
      <c r="AB1452" s="144"/>
      <c r="AC1452" s="144"/>
      <c r="AD1452" s="144"/>
      <c r="AE1452" s="144"/>
      <c r="AF1452" s="144"/>
      <c r="AG1452" s="324">
        <v>2025</v>
      </c>
      <c r="AH1452" s="128"/>
      <c r="AI1452" s="172"/>
      <c r="AJ1452" s="172"/>
      <c r="AK1452" s="141">
        <f t="shared" si="355"/>
        <v>1379</v>
      </c>
      <c r="AL1452" s="35" t="s">
        <v>153</v>
      </c>
      <c r="AM1452" s="141" t="str">
        <f t="shared" si="356"/>
        <v>1379.</v>
      </c>
      <c r="AN1452" s="147"/>
      <c r="AO1452" s="274"/>
      <c r="AP1452" s="16"/>
    </row>
    <row r="1453" spans="1:42" ht="22.5" customHeight="1" x14ac:dyDescent="0.25">
      <c r="A1453" s="68" t="str">
        <f t="shared" si="351"/>
        <v>1380.</v>
      </c>
      <c r="B1453" s="25">
        <v>2682</v>
      </c>
      <c r="C1453" s="36" t="s">
        <v>1302</v>
      </c>
      <c r="D1453" s="25">
        <v>1979</v>
      </c>
      <c r="E1453" s="111" t="s">
        <v>2932</v>
      </c>
      <c r="F1453" s="68" t="s">
        <v>2934</v>
      </c>
      <c r="G1453" s="25">
        <v>2</v>
      </c>
      <c r="H1453" s="25">
        <v>2</v>
      </c>
      <c r="I1453" s="144">
        <v>809.5</v>
      </c>
      <c r="J1453" s="144">
        <v>744.7</v>
      </c>
      <c r="K1453" s="144">
        <v>744.7</v>
      </c>
      <c r="L1453" s="30">
        <v>24</v>
      </c>
      <c r="M1453" s="144">
        <f t="shared" si="357"/>
        <v>901542</v>
      </c>
      <c r="N1453" s="144"/>
      <c r="O1453" s="144"/>
      <c r="P1453" s="144"/>
      <c r="Q1453" s="144">
        <f t="shared" si="358"/>
        <v>901542</v>
      </c>
      <c r="R1453" s="144">
        <v>901542</v>
      </c>
      <c r="S1453" s="30"/>
      <c r="T1453" s="144"/>
      <c r="U1453" s="144"/>
      <c r="V1453" s="144"/>
      <c r="W1453" s="144"/>
      <c r="X1453" s="144"/>
      <c r="Y1453" s="144"/>
      <c r="Z1453" s="144"/>
      <c r="AA1453" s="144"/>
      <c r="AB1453" s="144"/>
      <c r="AC1453" s="144"/>
      <c r="AD1453" s="144"/>
      <c r="AE1453" s="144"/>
      <c r="AF1453" s="144"/>
      <c r="AG1453" s="324">
        <v>2025</v>
      </c>
      <c r="AH1453" s="128"/>
      <c r="AI1453" s="172"/>
      <c r="AJ1453" s="172"/>
      <c r="AK1453" s="141">
        <f t="shared" si="355"/>
        <v>1380</v>
      </c>
      <c r="AL1453" s="35" t="s">
        <v>153</v>
      </c>
      <c r="AM1453" s="141" t="str">
        <f t="shared" si="356"/>
        <v>1380.</v>
      </c>
      <c r="AN1453" s="147"/>
      <c r="AO1453" s="35"/>
      <c r="AP1453" s="16"/>
    </row>
    <row r="1454" spans="1:42" ht="22.5" customHeight="1" x14ac:dyDescent="0.25">
      <c r="A1454" s="68" t="str">
        <f t="shared" si="351"/>
        <v>1381.</v>
      </c>
      <c r="B1454" s="25">
        <v>2685</v>
      </c>
      <c r="C1454" s="161" t="s">
        <v>588</v>
      </c>
      <c r="D1454" s="25">
        <v>1992</v>
      </c>
      <c r="E1454" s="111" t="s">
        <v>2932</v>
      </c>
      <c r="F1454" s="68" t="s">
        <v>2934</v>
      </c>
      <c r="G1454" s="25">
        <v>2</v>
      </c>
      <c r="H1454" s="25">
        <v>2</v>
      </c>
      <c r="I1454" s="144">
        <v>939.4</v>
      </c>
      <c r="J1454" s="144">
        <v>851.6</v>
      </c>
      <c r="K1454" s="144">
        <v>851.6</v>
      </c>
      <c r="L1454" s="30">
        <v>37</v>
      </c>
      <c r="M1454" s="144">
        <f t="shared" si="357"/>
        <v>2822395</v>
      </c>
      <c r="N1454" s="144"/>
      <c r="O1454" s="144"/>
      <c r="P1454" s="144"/>
      <c r="Q1454" s="144">
        <f t="shared" si="358"/>
        <v>2822395</v>
      </c>
      <c r="R1454" s="144">
        <v>2822395</v>
      </c>
      <c r="S1454" s="30"/>
      <c r="T1454" s="144"/>
      <c r="U1454" s="144"/>
      <c r="V1454" s="144"/>
      <c r="W1454" s="144"/>
      <c r="X1454" s="144"/>
      <c r="Y1454" s="144"/>
      <c r="Z1454" s="144"/>
      <c r="AA1454" s="144"/>
      <c r="AB1454" s="144"/>
      <c r="AC1454" s="144"/>
      <c r="AD1454" s="144"/>
      <c r="AE1454" s="144"/>
      <c r="AF1454" s="144"/>
      <c r="AG1454" s="324">
        <v>2025</v>
      </c>
      <c r="AH1454" s="128"/>
      <c r="AI1454" s="172"/>
      <c r="AJ1454" s="172"/>
      <c r="AK1454" s="141">
        <f t="shared" si="355"/>
        <v>1381</v>
      </c>
      <c r="AL1454" s="35" t="s">
        <v>153</v>
      </c>
      <c r="AM1454" s="141" t="str">
        <f t="shared" si="356"/>
        <v>1381.</v>
      </c>
      <c r="AN1454" s="147"/>
      <c r="AO1454" s="35"/>
      <c r="AP1454" s="16"/>
    </row>
    <row r="1455" spans="1:42" ht="22.5" customHeight="1" x14ac:dyDescent="0.25">
      <c r="A1455" s="68" t="str">
        <f t="shared" si="351"/>
        <v>1382.</v>
      </c>
      <c r="B1455" s="25">
        <v>2684</v>
      </c>
      <c r="C1455" s="161" t="s">
        <v>587</v>
      </c>
      <c r="D1455" s="25">
        <v>1979</v>
      </c>
      <c r="E1455" s="111" t="s">
        <v>2932</v>
      </c>
      <c r="F1455" s="68" t="s">
        <v>2934</v>
      </c>
      <c r="G1455" s="25">
        <v>2</v>
      </c>
      <c r="H1455" s="25">
        <v>2</v>
      </c>
      <c r="I1455" s="144">
        <v>938.8</v>
      </c>
      <c r="J1455" s="144">
        <v>851.6</v>
      </c>
      <c r="K1455" s="144">
        <v>851.6</v>
      </c>
      <c r="L1455" s="30">
        <v>36</v>
      </c>
      <c r="M1455" s="144">
        <f t="shared" si="357"/>
        <v>717556</v>
      </c>
      <c r="N1455" s="144"/>
      <c r="O1455" s="144"/>
      <c r="P1455" s="144"/>
      <c r="Q1455" s="144">
        <f t="shared" si="358"/>
        <v>717556</v>
      </c>
      <c r="R1455" s="144">
        <f>246480+471076</f>
        <v>717556</v>
      </c>
      <c r="S1455" s="30"/>
      <c r="T1455" s="144"/>
      <c r="U1455" s="144"/>
      <c r="V1455" s="144"/>
      <c r="W1455" s="144"/>
      <c r="X1455" s="144"/>
      <c r="Y1455" s="144"/>
      <c r="Z1455" s="144"/>
      <c r="AA1455" s="144"/>
      <c r="AB1455" s="144"/>
      <c r="AC1455" s="144"/>
      <c r="AD1455" s="144"/>
      <c r="AE1455" s="144"/>
      <c r="AF1455" s="144"/>
      <c r="AG1455" s="324">
        <v>2025</v>
      </c>
      <c r="AH1455" s="128"/>
      <c r="AI1455" s="172"/>
      <c r="AJ1455" s="172"/>
      <c r="AK1455" s="141">
        <f t="shared" si="355"/>
        <v>1382</v>
      </c>
      <c r="AL1455" s="35" t="s">
        <v>153</v>
      </c>
      <c r="AM1455" s="141" t="str">
        <f t="shared" si="356"/>
        <v>1382.</v>
      </c>
      <c r="AN1455" s="147"/>
      <c r="AO1455" s="35"/>
      <c r="AP1455" s="16"/>
    </row>
    <row r="1456" spans="1:42" ht="22.5" customHeight="1" x14ac:dyDescent="0.25">
      <c r="A1456" s="68" t="str">
        <f t="shared" si="351"/>
        <v>1383.</v>
      </c>
      <c r="B1456" s="25">
        <v>2688</v>
      </c>
      <c r="C1456" s="161" t="s">
        <v>589</v>
      </c>
      <c r="D1456" s="25">
        <v>1980</v>
      </c>
      <c r="E1456" s="111" t="s">
        <v>2932</v>
      </c>
      <c r="F1456" s="68" t="s">
        <v>2934</v>
      </c>
      <c r="G1456" s="25">
        <v>5</v>
      </c>
      <c r="H1456" s="25">
        <v>4</v>
      </c>
      <c r="I1456" s="144">
        <v>3670.5</v>
      </c>
      <c r="J1456" s="144">
        <v>3395</v>
      </c>
      <c r="K1456" s="144">
        <v>3395</v>
      </c>
      <c r="L1456" s="30">
        <v>143</v>
      </c>
      <c r="M1456" s="144">
        <f t="shared" si="357"/>
        <v>2599040</v>
      </c>
      <c r="N1456" s="144"/>
      <c r="O1456" s="144"/>
      <c r="P1456" s="144"/>
      <c r="Q1456" s="144">
        <f t="shared" si="358"/>
        <v>2599040</v>
      </c>
      <c r="R1456" s="144">
        <v>2599040</v>
      </c>
      <c r="S1456" s="30"/>
      <c r="T1456" s="144"/>
      <c r="U1456" s="144"/>
      <c r="V1456" s="144"/>
      <c r="W1456" s="144"/>
      <c r="X1456" s="144"/>
      <c r="Y1456" s="144"/>
      <c r="Z1456" s="144"/>
      <c r="AA1456" s="144"/>
      <c r="AB1456" s="144"/>
      <c r="AC1456" s="144"/>
      <c r="AD1456" s="144"/>
      <c r="AE1456" s="144"/>
      <c r="AF1456" s="144"/>
      <c r="AG1456" s="324">
        <v>2025</v>
      </c>
      <c r="AH1456" s="128"/>
      <c r="AI1456" s="172"/>
      <c r="AJ1456" s="172"/>
      <c r="AK1456" s="141">
        <f t="shared" si="355"/>
        <v>1383</v>
      </c>
      <c r="AL1456" s="35" t="s">
        <v>153</v>
      </c>
      <c r="AM1456" s="141" t="str">
        <f t="shared" si="356"/>
        <v>1383.</v>
      </c>
      <c r="AN1456" s="147"/>
      <c r="AO1456" s="35"/>
      <c r="AP1456" s="16"/>
    </row>
    <row r="1457" spans="1:42" ht="22.5" customHeight="1" x14ac:dyDescent="0.25">
      <c r="A1457" s="68" t="str">
        <f t="shared" si="351"/>
        <v>1384.</v>
      </c>
      <c r="B1457" s="25">
        <v>2633</v>
      </c>
      <c r="C1457" s="161" t="s">
        <v>576</v>
      </c>
      <c r="D1457" s="25">
        <v>1964</v>
      </c>
      <c r="E1457" s="111" t="s">
        <v>2932</v>
      </c>
      <c r="F1457" s="68" t="s">
        <v>2934</v>
      </c>
      <c r="G1457" s="25">
        <v>3</v>
      </c>
      <c r="H1457" s="25">
        <v>3</v>
      </c>
      <c r="I1457" s="144">
        <v>1320</v>
      </c>
      <c r="J1457" s="144">
        <v>1288.7</v>
      </c>
      <c r="K1457" s="144">
        <v>1158</v>
      </c>
      <c r="L1457" s="30">
        <v>45</v>
      </c>
      <c r="M1457" s="144">
        <f t="shared" si="357"/>
        <v>2639650</v>
      </c>
      <c r="N1457" s="144"/>
      <c r="O1457" s="144"/>
      <c r="P1457" s="144"/>
      <c r="Q1457" s="144">
        <f t="shared" si="358"/>
        <v>2639650</v>
      </c>
      <c r="R1457" s="144">
        <v>2639650</v>
      </c>
      <c r="S1457" s="30"/>
      <c r="T1457" s="144"/>
      <c r="U1457" s="144"/>
      <c r="V1457" s="144"/>
      <c r="W1457" s="144"/>
      <c r="X1457" s="144"/>
      <c r="Y1457" s="144"/>
      <c r="Z1457" s="144"/>
      <c r="AA1457" s="144"/>
      <c r="AB1457" s="144"/>
      <c r="AC1457" s="144"/>
      <c r="AD1457" s="144"/>
      <c r="AE1457" s="144"/>
      <c r="AF1457" s="144"/>
      <c r="AG1457" s="324">
        <v>2025</v>
      </c>
      <c r="AH1457" s="128"/>
      <c r="AI1457" s="172"/>
      <c r="AJ1457" s="172"/>
      <c r="AK1457" s="141">
        <f t="shared" si="355"/>
        <v>1384</v>
      </c>
      <c r="AL1457" s="35" t="s">
        <v>153</v>
      </c>
      <c r="AM1457" s="141" t="str">
        <f t="shared" si="356"/>
        <v>1384.</v>
      </c>
      <c r="AN1457" s="147"/>
      <c r="AO1457" s="35"/>
      <c r="AP1457" s="16"/>
    </row>
    <row r="1458" spans="1:42" ht="22.5" customHeight="1" x14ac:dyDescent="0.25">
      <c r="A1458" s="68" t="str">
        <f t="shared" si="351"/>
        <v>1385.</v>
      </c>
      <c r="B1458" s="25">
        <v>2608</v>
      </c>
      <c r="C1458" s="36" t="s">
        <v>1291</v>
      </c>
      <c r="D1458" s="25">
        <v>1986</v>
      </c>
      <c r="E1458" s="111" t="s">
        <v>2932</v>
      </c>
      <c r="F1458" s="111" t="s">
        <v>2933</v>
      </c>
      <c r="G1458" s="25">
        <v>5</v>
      </c>
      <c r="H1458" s="25">
        <v>3</v>
      </c>
      <c r="I1458" s="144">
        <v>3571.6</v>
      </c>
      <c r="J1458" s="144">
        <v>3138.6</v>
      </c>
      <c r="K1458" s="144">
        <v>3138.6</v>
      </c>
      <c r="L1458" s="30">
        <v>123</v>
      </c>
      <c r="M1458" s="144">
        <f t="shared" si="357"/>
        <v>2944010</v>
      </c>
      <c r="N1458" s="144"/>
      <c r="O1458" s="144"/>
      <c r="P1458" s="144"/>
      <c r="Q1458" s="144">
        <f t="shared" si="358"/>
        <v>2944010</v>
      </c>
      <c r="R1458" s="144"/>
      <c r="S1458" s="30"/>
      <c r="T1458" s="144"/>
      <c r="U1458" s="144">
        <v>830</v>
      </c>
      <c r="V1458" s="144">
        <f>U1458*3547</f>
        <v>2944010</v>
      </c>
      <c r="W1458" s="144"/>
      <c r="X1458" s="144"/>
      <c r="Y1458" s="144"/>
      <c r="Z1458" s="144"/>
      <c r="AA1458" s="144"/>
      <c r="AB1458" s="144"/>
      <c r="AC1458" s="144"/>
      <c r="AD1458" s="144"/>
      <c r="AE1458" s="144"/>
      <c r="AF1458" s="144"/>
      <c r="AG1458" s="324">
        <v>2025</v>
      </c>
      <c r="AH1458" s="128"/>
      <c r="AI1458" s="172"/>
      <c r="AJ1458" s="172"/>
      <c r="AK1458" s="141">
        <f t="shared" si="355"/>
        <v>1385</v>
      </c>
      <c r="AL1458" s="35" t="s">
        <v>153</v>
      </c>
      <c r="AM1458" s="141" t="str">
        <f t="shared" si="356"/>
        <v>1385.</v>
      </c>
      <c r="AN1458" s="147"/>
      <c r="AO1458" s="35"/>
      <c r="AP1458" s="16"/>
    </row>
    <row r="1459" spans="1:42" ht="22.5" customHeight="1" x14ac:dyDescent="0.25">
      <c r="A1459" s="68" t="str">
        <f t="shared" si="351"/>
        <v>1386.</v>
      </c>
      <c r="B1459" s="25">
        <v>2609</v>
      </c>
      <c r="C1459" s="36" t="s">
        <v>1292</v>
      </c>
      <c r="D1459" s="25">
        <v>1989</v>
      </c>
      <c r="E1459" s="111" t="s">
        <v>2932</v>
      </c>
      <c r="F1459" s="111" t="s">
        <v>2933</v>
      </c>
      <c r="G1459" s="25">
        <v>5</v>
      </c>
      <c r="H1459" s="25">
        <v>4</v>
      </c>
      <c r="I1459" s="144">
        <v>4984.7</v>
      </c>
      <c r="J1459" s="144">
        <v>4551.7</v>
      </c>
      <c r="K1459" s="144">
        <v>4551.7</v>
      </c>
      <c r="L1459" s="30">
        <v>178</v>
      </c>
      <c r="M1459" s="144">
        <f t="shared" si="357"/>
        <v>4330887</v>
      </c>
      <c r="N1459" s="144"/>
      <c r="O1459" s="144"/>
      <c r="P1459" s="144"/>
      <c r="Q1459" s="144">
        <f t="shared" si="358"/>
        <v>4330887</v>
      </c>
      <c r="R1459" s="144"/>
      <c r="S1459" s="30"/>
      <c r="T1459" s="144"/>
      <c r="U1459" s="144">
        <v>1221</v>
      </c>
      <c r="V1459" s="144">
        <f>U1459*3547</f>
        <v>4330887</v>
      </c>
      <c r="W1459" s="144"/>
      <c r="X1459" s="144"/>
      <c r="Y1459" s="144"/>
      <c r="Z1459" s="144"/>
      <c r="AA1459" s="144"/>
      <c r="AB1459" s="144"/>
      <c r="AC1459" s="144"/>
      <c r="AD1459" s="144"/>
      <c r="AE1459" s="144"/>
      <c r="AF1459" s="144"/>
      <c r="AG1459" s="324">
        <v>2025</v>
      </c>
      <c r="AH1459" s="128"/>
      <c r="AI1459" s="172"/>
      <c r="AJ1459" s="172"/>
      <c r="AK1459" s="141">
        <f t="shared" si="355"/>
        <v>1386</v>
      </c>
      <c r="AL1459" s="35" t="s">
        <v>153</v>
      </c>
      <c r="AM1459" s="141" t="str">
        <f t="shared" si="356"/>
        <v>1386.</v>
      </c>
      <c r="AN1459" s="147"/>
      <c r="AO1459" s="35"/>
      <c r="AP1459" s="16"/>
    </row>
    <row r="1460" spans="1:42" ht="22.5" customHeight="1" x14ac:dyDescent="0.25">
      <c r="A1460" s="68" t="str">
        <f t="shared" si="351"/>
        <v>1387.</v>
      </c>
      <c r="B1460" s="25">
        <v>2610</v>
      </c>
      <c r="C1460" s="36" t="s">
        <v>1293</v>
      </c>
      <c r="D1460" s="25">
        <v>1991</v>
      </c>
      <c r="E1460" s="111" t="s">
        <v>2932</v>
      </c>
      <c r="F1460" s="111" t="s">
        <v>2933</v>
      </c>
      <c r="G1460" s="25">
        <v>5</v>
      </c>
      <c r="H1460" s="25">
        <v>4</v>
      </c>
      <c r="I1460" s="144">
        <v>4778.04</v>
      </c>
      <c r="J1460" s="144">
        <v>4345.04</v>
      </c>
      <c r="K1460" s="144">
        <v>4345.04</v>
      </c>
      <c r="L1460" s="30">
        <v>174</v>
      </c>
      <c r="M1460" s="144">
        <f t="shared" si="357"/>
        <v>1109160</v>
      </c>
      <c r="N1460" s="144"/>
      <c r="O1460" s="144"/>
      <c r="P1460" s="144"/>
      <c r="Q1460" s="144">
        <f t="shared" si="358"/>
        <v>1109160</v>
      </c>
      <c r="R1460" s="144">
        <v>1109160</v>
      </c>
      <c r="S1460" s="30"/>
      <c r="T1460" s="144"/>
      <c r="U1460" s="144"/>
      <c r="V1460" s="144"/>
      <c r="W1460" s="144"/>
      <c r="X1460" s="144"/>
      <c r="Y1460" s="144"/>
      <c r="Z1460" s="144"/>
      <c r="AA1460" s="144"/>
      <c r="AB1460" s="144"/>
      <c r="AC1460" s="144"/>
      <c r="AD1460" s="144"/>
      <c r="AE1460" s="144"/>
      <c r="AF1460" s="144"/>
      <c r="AG1460" s="324">
        <v>2025</v>
      </c>
      <c r="AH1460" s="128"/>
      <c r="AI1460" s="172"/>
      <c r="AJ1460" s="172"/>
      <c r="AK1460" s="141">
        <f t="shared" si="355"/>
        <v>1387</v>
      </c>
      <c r="AL1460" s="35" t="s">
        <v>153</v>
      </c>
      <c r="AM1460" s="141" t="str">
        <f t="shared" si="356"/>
        <v>1387.</v>
      </c>
      <c r="AN1460" s="147"/>
      <c r="AO1460" s="274"/>
      <c r="AP1460" s="16"/>
    </row>
    <row r="1461" spans="1:42" ht="22.5" customHeight="1" x14ac:dyDescent="0.25">
      <c r="A1461" s="68" t="str">
        <f t="shared" si="351"/>
        <v>1388.</v>
      </c>
      <c r="B1461" s="25">
        <v>2632</v>
      </c>
      <c r="C1461" s="36" t="s">
        <v>1295</v>
      </c>
      <c r="D1461" s="25">
        <v>1969</v>
      </c>
      <c r="E1461" s="111" t="s">
        <v>2932</v>
      </c>
      <c r="F1461" s="68" t="s">
        <v>2934</v>
      </c>
      <c r="G1461" s="25">
        <v>5</v>
      </c>
      <c r="H1461" s="25">
        <v>4</v>
      </c>
      <c r="I1461" s="144">
        <v>2914.1</v>
      </c>
      <c r="J1461" s="144">
        <v>2912.1</v>
      </c>
      <c r="K1461" s="144">
        <v>2482.1</v>
      </c>
      <c r="L1461" s="30">
        <v>95</v>
      </c>
      <c r="M1461" s="144">
        <f t="shared" si="357"/>
        <v>3674692</v>
      </c>
      <c r="N1461" s="144"/>
      <c r="O1461" s="144"/>
      <c r="P1461" s="144"/>
      <c r="Q1461" s="144">
        <f t="shared" si="358"/>
        <v>3674692</v>
      </c>
      <c r="R1461" s="144"/>
      <c r="S1461" s="30"/>
      <c r="T1461" s="144"/>
      <c r="U1461" s="144">
        <v>1036</v>
      </c>
      <c r="V1461" s="144">
        <f>U1461*3547</f>
        <v>3674692</v>
      </c>
      <c r="W1461" s="144"/>
      <c r="X1461" s="144"/>
      <c r="Y1461" s="144"/>
      <c r="Z1461" s="144"/>
      <c r="AA1461" s="144"/>
      <c r="AB1461" s="144"/>
      <c r="AC1461" s="144"/>
      <c r="AD1461" s="144"/>
      <c r="AE1461" s="144"/>
      <c r="AF1461" s="144"/>
      <c r="AG1461" s="324">
        <v>2025</v>
      </c>
      <c r="AH1461" s="128"/>
      <c r="AI1461" s="172"/>
      <c r="AJ1461" s="172"/>
      <c r="AK1461" s="141">
        <f t="shared" si="355"/>
        <v>1388</v>
      </c>
      <c r="AL1461" s="35" t="s">
        <v>153</v>
      </c>
      <c r="AM1461" s="141" t="str">
        <f t="shared" si="356"/>
        <v>1388.</v>
      </c>
      <c r="AN1461" s="147"/>
      <c r="AO1461" s="35"/>
      <c r="AP1461" s="16"/>
    </row>
    <row r="1462" spans="1:42" ht="22.5" customHeight="1" x14ac:dyDescent="0.25">
      <c r="A1462" s="68" t="str">
        <f t="shared" si="351"/>
        <v>1389.</v>
      </c>
      <c r="B1462" s="25">
        <v>2594</v>
      </c>
      <c r="C1462" s="202" t="s">
        <v>573</v>
      </c>
      <c r="D1462" s="25">
        <v>1984</v>
      </c>
      <c r="E1462" s="111" t="s">
        <v>2932</v>
      </c>
      <c r="F1462" s="111" t="s">
        <v>2933</v>
      </c>
      <c r="G1462" s="25">
        <v>3</v>
      </c>
      <c r="H1462" s="25">
        <v>3</v>
      </c>
      <c r="I1462" s="144">
        <v>1287.0999999999999</v>
      </c>
      <c r="J1462" s="144">
        <v>729</v>
      </c>
      <c r="K1462" s="144">
        <v>729</v>
      </c>
      <c r="L1462" s="30">
        <v>52</v>
      </c>
      <c r="M1462" s="144">
        <f t="shared" si="357"/>
        <v>1013472</v>
      </c>
      <c r="N1462" s="144"/>
      <c r="O1462" s="144"/>
      <c r="P1462" s="144"/>
      <c r="Q1462" s="144">
        <f t="shared" si="358"/>
        <v>1013472</v>
      </c>
      <c r="R1462" s="144">
        <v>1013472</v>
      </c>
      <c r="S1462" s="30"/>
      <c r="T1462" s="144"/>
      <c r="U1462" s="144"/>
      <c r="V1462" s="144"/>
      <c r="W1462" s="144"/>
      <c r="X1462" s="144"/>
      <c r="Y1462" s="144"/>
      <c r="Z1462" s="144"/>
      <c r="AA1462" s="144"/>
      <c r="AB1462" s="144"/>
      <c r="AC1462" s="144"/>
      <c r="AD1462" s="144"/>
      <c r="AE1462" s="144"/>
      <c r="AF1462" s="144"/>
      <c r="AG1462" s="324">
        <v>2025</v>
      </c>
      <c r="AH1462" s="128"/>
      <c r="AI1462" s="172"/>
      <c r="AJ1462" s="172"/>
      <c r="AK1462" s="141">
        <f t="shared" si="355"/>
        <v>1389</v>
      </c>
      <c r="AL1462" s="35" t="s">
        <v>153</v>
      </c>
      <c r="AM1462" s="141" t="str">
        <f t="shared" si="356"/>
        <v>1389.</v>
      </c>
      <c r="AN1462" s="147"/>
      <c r="AO1462" s="35"/>
      <c r="AP1462" s="16"/>
    </row>
    <row r="1463" spans="1:42" ht="22.5" customHeight="1" x14ac:dyDescent="0.25">
      <c r="A1463" s="68" t="str">
        <f t="shared" si="351"/>
        <v>1390.</v>
      </c>
      <c r="B1463" s="25">
        <v>2561</v>
      </c>
      <c r="C1463" s="36" t="s">
        <v>2642</v>
      </c>
      <c r="D1463" s="25">
        <v>1969</v>
      </c>
      <c r="E1463" s="111" t="s">
        <v>2932</v>
      </c>
      <c r="F1463" s="111" t="s">
        <v>2935</v>
      </c>
      <c r="G1463" s="25">
        <v>2</v>
      </c>
      <c r="H1463" s="25">
        <v>1</v>
      </c>
      <c r="I1463" s="144">
        <v>370.2</v>
      </c>
      <c r="J1463" s="144">
        <v>337.4</v>
      </c>
      <c r="K1463" s="144">
        <v>337.4</v>
      </c>
      <c r="L1463" s="30">
        <v>10</v>
      </c>
      <c r="M1463" s="144">
        <f t="shared" si="357"/>
        <v>3099273.6999999997</v>
      </c>
      <c r="N1463" s="144"/>
      <c r="O1463" s="144"/>
      <c r="P1463" s="144"/>
      <c r="Q1463" s="144">
        <f t="shared" si="358"/>
        <v>3099273.6999999997</v>
      </c>
      <c r="R1463" s="144"/>
      <c r="S1463" s="30"/>
      <c r="T1463" s="144"/>
      <c r="U1463" s="144">
        <v>260.7</v>
      </c>
      <c r="V1463" s="144">
        <f>U1463*7523</f>
        <v>1961246.0999999999</v>
      </c>
      <c r="W1463" s="144"/>
      <c r="X1463" s="144"/>
      <c r="Y1463" s="144">
        <v>331.4</v>
      </c>
      <c r="Z1463" s="144">
        <f>Y1463*3434</f>
        <v>1138027.5999999999</v>
      </c>
      <c r="AA1463" s="144"/>
      <c r="AB1463" s="144"/>
      <c r="AC1463" s="144"/>
      <c r="AD1463" s="144"/>
      <c r="AE1463" s="144"/>
      <c r="AF1463" s="144"/>
      <c r="AG1463" s="324">
        <v>2025</v>
      </c>
      <c r="AH1463" s="128"/>
      <c r="AI1463" s="172"/>
      <c r="AJ1463" s="172"/>
      <c r="AK1463" s="141">
        <f t="shared" si="355"/>
        <v>1390</v>
      </c>
      <c r="AL1463" s="35" t="s">
        <v>153</v>
      </c>
      <c r="AM1463" s="141" t="str">
        <f t="shared" si="356"/>
        <v>1390.</v>
      </c>
      <c r="AN1463" s="147"/>
      <c r="AO1463" s="35"/>
      <c r="AP1463" s="16"/>
    </row>
    <row r="1464" spans="1:42" ht="22.5" customHeight="1" x14ac:dyDescent="0.25">
      <c r="A1464" s="68" t="str">
        <f t="shared" si="351"/>
        <v>1391.</v>
      </c>
      <c r="B1464" s="25">
        <v>2562</v>
      </c>
      <c r="C1464" s="36" t="s">
        <v>1281</v>
      </c>
      <c r="D1464" s="25">
        <v>1972</v>
      </c>
      <c r="E1464" s="111" t="s">
        <v>2932</v>
      </c>
      <c r="F1464" s="68" t="s">
        <v>2934</v>
      </c>
      <c r="G1464" s="25">
        <v>2</v>
      </c>
      <c r="H1464" s="25">
        <v>2</v>
      </c>
      <c r="I1464" s="144">
        <v>495</v>
      </c>
      <c r="J1464" s="144">
        <v>469.8</v>
      </c>
      <c r="K1464" s="144">
        <v>469.8</v>
      </c>
      <c r="L1464" s="30">
        <v>29</v>
      </c>
      <c r="M1464" s="144">
        <f t="shared" si="357"/>
        <v>60018</v>
      </c>
      <c r="N1464" s="144"/>
      <c r="O1464" s="144"/>
      <c r="P1464" s="144"/>
      <c r="Q1464" s="144">
        <f t="shared" si="358"/>
        <v>60018</v>
      </c>
      <c r="R1464" s="144">
        <v>60018</v>
      </c>
      <c r="S1464" s="30"/>
      <c r="T1464" s="144"/>
      <c r="U1464" s="144"/>
      <c r="V1464" s="144"/>
      <c r="W1464" s="144"/>
      <c r="X1464" s="144"/>
      <c r="Y1464" s="144"/>
      <c r="Z1464" s="144"/>
      <c r="AA1464" s="144"/>
      <c r="AB1464" s="144"/>
      <c r="AC1464" s="144"/>
      <c r="AD1464" s="144"/>
      <c r="AE1464" s="144"/>
      <c r="AF1464" s="144"/>
      <c r="AG1464" s="324">
        <v>2025</v>
      </c>
      <c r="AH1464" s="128"/>
      <c r="AI1464" s="172"/>
      <c r="AJ1464" s="172"/>
      <c r="AK1464" s="141">
        <f t="shared" si="355"/>
        <v>1391</v>
      </c>
      <c r="AL1464" s="35" t="s">
        <v>153</v>
      </c>
      <c r="AM1464" s="141" t="str">
        <f t="shared" si="356"/>
        <v>1391.</v>
      </c>
      <c r="AN1464" s="147"/>
      <c r="AO1464" s="274"/>
      <c r="AP1464" s="16"/>
    </row>
    <row r="1465" spans="1:42" ht="22.5" customHeight="1" x14ac:dyDescent="0.25">
      <c r="A1465" s="68" t="str">
        <f t="shared" si="351"/>
        <v>1392.</v>
      </c>
      <c r="B1465" s="25">
        <v>2567</v>
      </c>
      <c r="C1465" s="202" t="s">
        <v>572</v>
      </c>
      <c r="D1465" s="25">
        <v>1963</v>
      </c>
      <c r="E1465" s="111" t="s">
        <v>2932</v>
      </c>
      <c r="F1465" s="111" t="s">
        <v>2935</v>
      </c>
      <c r="G1465" s="25">
        <v>2</v>
      </c>
      <c r="H1465" s="25">
        <v>2</v>
      </c>
      <c r="I1465" s="144">
        <v>369.2</v>
      </c>
      <c r="J1465" s="144">
        <v>335.6</v>
      </c>
      <c r="K1465" s="144">
        <v>335.6</v>
      </c>
      <c r="L1465" s="30">
        <v>12</v>
      </c>
      <c r="M1465" s="144">
        <f t="shared" si="357"/>
        <v>1067486.8</v>
      </c>
      <c r="N1465" s="144"/>
      <c r="O1465" s="144"/>
      <c r="P1465" s="144"/>
      <c r="Q1465" s="144">
        <f t="shared" si="358"/>
        <v>1067486.8</v>
      </c>
      <c r="R1465" s="144"/>
      <c r="S1465" s="30"/>
      <c r="T1465" s="144"/>
      <c r="U1465" s="144"/>
      <c r="V1465" s="144"/>
      <c r="W1465" s="144"/>
      <c r="X1465" s="144"/>
      <c r="Y1465" s="144">
        <v>339.1</v>
      </c>
      <c r="Z1465" s="144">
        <f>Y1465*3148</f>
        <v>1067486.8</v>
      </c>
      <c r="AA1465" s="144"/>
      <c r="AB1465" s="144"/>
      <c r="AC1465" s="144"/>
      <c r="AD1465" s="144"/>
      <c r="AE1465" s="144"/>
      <c r="AF1465" s="144"/>
      <c r="AG1465" s="324">
        <v>2025</v>
      </c>
      <c r="AH1465" s="128"/>
      <c r="AI1465" s="172"/>
      <c r="AJ1465" s="172"/>
      <c r="AK1465" s="141">
        <f t="shared" si="355"/>
        <v>1392</v>
      </c>
      <c r="AL1465" s="35" t="s">
        <v>153</v>
      </c>
      <c r="AM1465" s="141" t="str">
        <f t="shared" si="356"/>
        <v>1392.</v>
      </c>
      <c r="AN1465" s="147"/>
      <c r="AO1465" s="35"/>
      <c r="AP1465" s="16"/>
    </row>
    <row r="1466" spans="1:42" ht="22.5" customHeight="1" x14ac:dyDescent="0.25">
      <c r="A1466" s="68" t="str">
        <f t="shared" si="351"/>
        <v>1393.</v>
      </c>
      <c r="B1466" s="25">
        <v>2689</v>
      </c>
      <c r="C1466" s="202" t="s">
        <v>580</v>
      </c>
      <c r="D1466" s="25">
        <v>1972</v>
      </c>
      <c r="E1466" s="111" t="s">
        <v>2932</v>
      </c>
      <c r="F1466" s="111" t="s">
        <v>2933</v>
      </c>
      <c r="G1466" s="25">
        <v>5</v>
      </c>
      <c r="H1466" s="25">
        <v>4</v>
      </c>
      <c r="I1466" s="144">
        <v>3782.9</v>
      </c>
      <c r="J1466" s="144">
        <v>3349.9</v>
      </c>
      <c r="K1466" s="144">
        <v>3349.9</v>
      </c>
      <c r="L1466" s="30">
        <v>149</v>
      </c>
      <c r="M1466" s="144">
        <f t="shared" si="357"/>
        <v>3227770</v>
      </c>
      <c r="N1466" s="144"/>
      <c r="O1466" s="144"/>
      <c r="P1466" s="144"/>
      <c r="Q1466" s="144">
        <f t="shared" si="358"/>
        <v>3227770</v>
      </c>
      <c r="R1466" s="144"/>
      <c r="S1466" s="30"/>
      <c r="T1466" s="144"/>
      <c r="U1466" s="144">
        <v>910</v>
      </c>
      <c r="V1466" s="144">
        <f>U1466*3547</f>
        <v>3227770</v>
      </c>
      <c r="W1466" s="144"/>
      <c r="X1466" s="144"/>
      <c r="Y1466" s="144"/>
      <c r="Z1466" s="144"/>
      <c r="AA1466" s="144"/>
      <c r="AB1466" s="144"/>
      <c r="AC1466" s="144"/>
      <c r="AD1466" s="144"/>
      <c r="AE1466" s="144"/>
      <c r="AF1466" s="144"/>
      <c r="AG1466" s="324">
        <v>2025</v>
      </c>
      <c r="AH1466" s="128"/>
      <c r="AI1466" s="172"/>
      <c r="AJ1466" s="172"/>
      <c r="AK1466" s="141">
        <f t="shared" si="355"/>
        <v>1393</v>
      </c>
      <c r="AL1466" s="35" t="s">
        <v>153</v>
      </c>
      <c r="AM1466" s="141" t="str">
        <f t="shared" si="356"/>
        <v>1393.</v>
      </c>
      <c r="AN1466" s="147"/>
      <c r="AO1466" s="35"/>
      <c r="AP1466" s="16"/>
    </row>
    <row r="1467" spans="1:42" ht="22.5" customHeight="1" x14ac:dyDescent="0.25">
      <c r="A1467" s="68" t="str">
        <f t="shared" si="351"/>
        <v>1394.</v>
      </c>
      <c r="B1467" s="25">
        <v>2624</v>
      </c>
      <c r="C1467" s="202" t="s">
        <v>575</v>
      </c>
      <c r="D1467" s="25">
        <v>1973</v>
      </c>
      <c r="E1467" s="111" t="s">
        <v>2932</v>
      </c>
      <c r="F1467" s="111" t="s">
        <v>2933</v>
      </c>
      <c r="G1467" s="25">
        <v>5</v>
      </c>
      <c r="H1467" s="25">
        <v>4</v>
      </c>
      <c r="I1467" s="144">
        <v>3583.8</v>
      </c>
      <c r="J1467" s="144">
        <v>3361.8</v>
      </c>
      <c r="K1467" s="144">
        <v>3361.8</v>
      </c>
      <c r="L1467" s="30">
        <v>127</v>
      </c>
      <c r="M1467" s="144">
        <f t="shared" si="357"/>
        <v>10053499</v>
      </c>
      <c r="N1467" s="144"/>
      <c r="O1467" s="144"/>
      <c r="P1467" s="144"/>
      <c r="Q1467" s="144">
        <f t="shared" si="358"/>
        <v>10053499</v>
      </c>
      <c r="R1467" s="144">
        <v>6091500</v>
      </c>
      <c r="S1467" s="30"/>
      <c r="T1467" s="144"/>
      <c r="U1467" s="144">
        <v>1117</v>
      </c>
      <c r="V1467" s="144">
        <f>U1467*3547</f>
        <v>3961999</v>
      </c>
      <c r="W1467" s="144"/>
      <c r="X1467" s="144"/>
      <c r="Y1467" s="144"/>
      <c r="Z1467" s="144"/>
      <c r="AA1467" s="144"/>
      <c r="AB1467" s="144"/>
      <c r="AC1467" s="144"/>
      <c r="AD1467" s="144"/>
      <c r="AE1467" s="144"/>
      <c r="AF1467" s="144"/>
      <c r="AG1467" s="324">
        <v>2025</v>
      </c>
      <c r="AH1467" s="128"/>
      <c r="AI1467" s="172"/>
      <c r="AJ1467" s="172"/>
      <c r="AK1467" s="141">
        <f t="shared" si="355"/>
        <v>1394</v>
      </c>
      <c r="AL1467" s="35" t="s">
        <v>153</v>
      </c>
      <c r="AM1467" s="141" t="str">
        <f t="shared" si="356"/>
        <v>1394.</v>
      </c>
      <c r="AN1467" s="147"/>
      <c r="AO1467" s="35"/>
      <c r="AP1467" s="16"/>
    </row>
    <row r="1468" spans="1:42" ht="22.5" customHeight="1" x14ac:dyDescent="0.25">
      <c r="A1468" s="68" t="str">
        <f t="shared" si="351"/>
        <v>1395.</v>
      </c>
      <c r="B1468" s="25">
        <v>2637</v>
      </c>
      <c r="C1468" s="36" t="s">
        <v>1296</v>
      </c>
      <c r="D1468" s="25">
        <v>1987</v>
      </c>
      <c r="E1468" s="111" t="s">
        <v>2932</v>
      </c>
      <c r="F1468" s="111" t="s">
        <v>2933</v>
      </c>
      <c r="G1468" s="25">
        <v>5</v>
      </c>
      <c r="H1468" s="25">
        <v>3</v>
      </c>
      <c r="I1468" s="144">
        <v>3520.5</v>
      </c>
      <c r="J1468" s="144">
        <v>3347.6</v>
      </c>
      <c r="K1468" s="144">
        <v>3347.6</v>
      </c>
      <c r="L1468" s="30">
        <v>137</v>
      </c>
      <c r="M1468" s="144">
        <f t="shared" si="357"/>
        <v>3092984</v>
      </c>
      <c r="N1468" s="144"/>
      <c r="O1468" s="144"/>
      <c r="P1468" s="144"/>
      <c r="Q1468" s="144">
        <f t="shared" si="358"/>
        <v>3092984</v>
      </c>
      <c r="R1468" s="144"/>
      <c r="S1468" s="30"/>
      <c r="T1468" s="144"/>
      <c r="U1468" s="144">
        <v>872</v>
      </c>
      <c r="V1468" s="144">
        <f>U1468*3547</f>
        <v>3092984</v>
      </c>
      <c r="W1468" s="144"/>
      <c r="X1468" s="144"/>
      <c r="Y1468" s="144"/>
      <c r="Z1468" s="144"/>
      <c r="AA1468" s="144"/>
      <c r="AB1468" s="144"/>
      <c r="AC1468" s="144"/>
      <c r="AD1468" s="144"/>
      <c r="AE1468" s="144"/>
      <c r="AF1468" s="144"/>
      <c r="AG1468" s="324">
        <v>2025</v>
      </c>
      <c r="AH1468" s="128"/>
      <c r="AI1468" s="172"/>
      <c r="AJ1468" s="172"/>
      <c r="AK1468" s="141">
        <f t="shared" si="355"/>
        <v>1395</v>
      </c>
      <c r="AL1468" s="35" t="s">
        <v>153</v>
      </c>
      <c r="AM1468" s="141" t="str">
        <f t="shared" si="356"/>
        <v>1395.</v>
      </c>
      <c r="AN1468" s="147"/>
      <c r="AO1468" s="35"/>
      <c r="AP1468" s="16"/>
    </row>
    <row r="1469" spans="1:42" ht="22.5" customHeight="1" x14ac:dyDescent="0.25">
      <c r="A1469" s="68" t="str">
        <f t="shared" si="351"/>
        <v>1396.</v>
      </c>
      <c r="B1469" s="25">
        <v>2690</v>
      </c>
      <c r="C1469" s="202" t="s">
        <v>1093</v>
      </c>
      <c r="D1469" s="25">
        <v>1974</v>
      </c>
      <c r="E1469" s="111" t="s">
        <v>2932</v>
      </c>
      <c r="F1469" s="68" t="s">
        <v>2934</v>
      </c>
      <c r="G1469" s="25">
        <v>2</v>
      </c>
      <c r="H1469" s="25">
        <v>2</v>
      </c>
      <c r="I1469" s="144">
        <v>590.79999999999995</v>
      </c>
      <c r="J1469" s="144">
        <v>540.79999999999995</v>
      </c>
      <c r="K1469" s="144">
        <v>540.79999999999995</v>
      </c>
      <c r="L1469" s="30">
        <v>21</v>
      </c>
      <c r="M1469" s="144">
        <f t="shared" si="357"/>
        <v>2030500</v>
      </c>
      <c r="N1469" s="144"/>
      <c r="O1469" s="144"/>
      <c r="P1469" s="144"/>
      <c r="Q1469" s="144">
        <f t="shared" si="358"/>
        <v>2030500</v>
      </c>
      <c r="R1469" s="144">
        <v>2030500</v>
      </c>
      <c r="S1469" s="30"/>
      <c r="T1469" s="144"/>
      <c r="U1469" s="144"/>
      <c r="V1469" s="153"/>
      <c r="W1469" s="144"/>
      <c r="X1469" s="144"/>
      <c r="Y1469" s="144"/>
      <c r="Z1469" s="144"/>
      <c r="AA1469" s="144"/>
      <c r="AB1469" s="144"/>
      <c r="AC1469" s="144"/>
      <c r="AD1469" s="144"/>
      <c r="AE1469" s="144"/>
      <c r="AF1469" s="144"/>
      <c r="AG1469" s="324">
        <v>2025</v>
      </c>
      <c r="AH1469" s="128"/>
      <c r="AI1469" s="172"/>
      <c r="AJ1469" s="172"/>
      <c r="AK1469" s="141">
        <f t="shared" si="355"/>
        <v>1396</v>
      </c>
      <c r="AL1469" s="35" t="s">
        <v>153</v>
      </c>
      <c r="AM1469" s="141" t="str">
        <f t="shared" si="356"/>
        <v>1396.</v>
      </c>
      <c r="AN1469" s="147"/>
      <c r="AO1469" s="35"/>
      <c r="AP1469" s="16"/>
    </row>
    <row r="1470" spans="1:42" ht="22.5" customHeight="1" x14ac:dyDescent="0.25">
      <c r="A1470" s="68" t="str">
        <f t="shared" si="351"/>
        <v>1397.</v>
      </c>
      <c r="B1470" s="25">
        <v>2639</v>
      </c>
      <c r="C1470" s="36" t="s">
        <v>1298</v>
      </c>
      <c r="D1470" s="25">
        <v>1976</v>
      </c>
      <c r="E1470" s="111" t="s">
        <v>2932</v>
      </c>
      <c r="F1470" s="68" t="s">
        <v>2934</v>
      </c>
      <c r="G1470" s="25">
        <v>2</v>
      </c>
      <c r="H1470" s="25">
        <v>2</v>
      </c>
      <c r="I1470" s="144">
        <v>629.9</v>
      </c>
      <c r="J1470" s="144">
        <v>564.70000000000005</v>
      </c>
      <c r="K1470" s="144">
        <v>564.70000000000005</v>
      </c>
      <c r="L1470" s="30">
        <v>31</v>
      </c>
      <c r="M1470" s="144">
        <f t="shared" si="357"/>
        <v>974640</v>
      </c>
      <c r="N1470" s="144"/>
      <c r="O1470" s="144"/>
      <c r="P1470" s="144"/>
      <c r="Q1470" s="144">
        <f t="shared" si="358"/>
        <v>974640</v>
      </c>
      <c r="R1470" s="144">
        <v>974640</v>
      </c>
      <c r="S1470" s="30"/>
      <c r="T1470" s="144"/>
      <c r="U1470" s="144"/>
      <c r="V1470" s="144"/>
      <c r="W1470" s="144"/>
      <c r="X1470" s="144"/>
      <c r="Y1470" s="144"/>
      <c r="Z1470" s="144"/>
      <c r="AA1470" s="144"/>
      <c r="AB1470" s="144"/>
      <c r="AC1470" s="144"/>
      <c r="AD1470" s="144"/>
      <c r="AE1470" s="144"/>
      <c r="AF1470" s="144"/>
      <c r="AG1470" s="324">
        <v>2025</v>
      </c>
      <c r="AH1470" s="128"/>
      <c r="AI1470" s="172"/>
      <c r="AJ1470" s="172"/>
      <c r="AK1470" s="141">
        <f t="shared" si="355"/>
        <v>1397</v>
      </c>
      <c r="AL1470" s="35" t="s">
        <v>153</v>
      </c>
      <c r="AM1470" s="141" t="str">
        <f t="shared" si="356"/>
        <v>1397.</v>
      </c>
      <c r="AN1470" s="147"/>
      <c r="AO1470" s="35"/>
      <c r="AP1470" s="16"/>
    </row>
    <row r="1471" spans="1:42" ht="22.5" customHeight="1" x14ac:dyDescent="0.25">
      <c r="A1471" s="68" t="str">
        <f t="shared" si="351"/>
        <v>1398.</v>
      </c>
      <c r="B1471" s="25">
        <v>2642</v>
      </c>
      <c r="C1471" s="36" t="s">
        <v>1300</v>
      </c>
      <c r="D1471" s="25">
        <v>1985</v>
      </c>
      <c r="E1471" s="111" t="s">
        <v>2932</v>
      </c>
      <c r="F1471" s="111" t="s">
        <v>2933</v>
      </c>
      <c r="G1471" s="25">
        <v>5</v>
      </c>
      <c r="H1471" s="25">
        <v>3</v>
      </c>
      <c r="I1471" s="144">
        <v>3698.5</v>
      </c>
      <c r="J1471" s="144">
        <v>3223.7</v>
      </c>
      <c r="K1471" s="144">
        <v>3223.7</v>
      </c>
      <c r="L1471" s="30">
        <v>127</v>
      </c>
      <c r="M1471" s="144">
        <f t="shared" si="357"/>
        <v>3042261.9000000004</v>
      </c>
      <c r="N1471" s="144"/>
      <c r="O1471" s="144"/>
      <c r="P1471" s="144"/>
      <c r="Q1471" s="144">
        <f t="shared" si="358"/>
        <v>3042261.9000000004</v>
      </c>
      <c r="R1471" s="144"/>
      <c r="S1471" s="30"/>
      <c r="T1471" s="144"/>
      <c r="U1471" s="144">
        <v>857.7</v>
      </c>
      <c r="V1471" s="144">
        <f>U1471*3547</f>
        <v>3042261.9000000004</v>
      </c>
      <c r="W1471" s="144"/>
      <c r="X1471" s="144"/>
      <c r="Y1471" s="144"/>
      <c r="Z1471" s="144"/>
      <c r="AA1471" s="144"/>
      <c r="AB1471" s="144"/>
      <c r="AC1471" s="144"/>
      <c r="AD1471" s="144"/>
      <c r="AE1471" s="144"/>
      <c r="AF1471" s="144"/>
      <c r="AG1471" s="324">
        <v>2025</v>
      </c>
      <c r="AH1471" s="128"/>
      <c r="AI1471" s="172"/>
      <c r="AJ1471" s="172"/>
      <c r="AK1471" s="141">
        <f t="shared" si="355"/>
        <v>1398</v>
      </c>
      <c r="AL1471" s="35" t="s">
        <v>153</v>
      </c>
      <c r="AM1471" s="141" t="str">
        <f t="shared" si="356"/>
        <v>1398.</v>
      </c>
      <c r="AN1471" s="147"/>
      <c r="AO1471" s="35"/>
      <c r="AP1471" s="16"/>
    </row>
    <row r="1472" spans="1:42" ht="22.5" customHeight="1" x14ac:dyDescent="0.25">
      <c r="A1472" s="68" t="str">
        <f t="shared" si="351"/>
        <v>1399.</v>
      </c>
      <c r="B1472" s="25">
        <v>2686</v>
      </c>
      <c r="C1472" s="36" t="s">
        <v>1304</v>
      </c>
      <c r="D1472" s="25">
        <v>1992</v>
      </c>
      <c r="E1472" s="111" t="s">
        <v>2932</v>
      </c>
      <c r="F1472" s="68" t="s">
        <v>2934</v>
      </c>
      <c r="G1472" s="25">
        <v>2</v>
      </c>
      <c r="H1472" s="25">
        <v>2</v>
      </c>
      <c r="I1472" s="144">
        <v>925.2</v>
      </c>
      <c r="J1472" s="144">
        <v>851.6</v>
      </c>
      <c r="K1472" s="144">
        <v>851.6</v>
      </c>
      <c r="L1472" s="30">
        <v>33</v>
      </c>
      <c r="M1472" s="144">
        <f t="shared" si="357"/>
        <v>296635.43</v>
      </c>
      <c r="N1472" s="144"/>
      <c r="O1472" s="144"/>
      <c r="P1472" s="144"/>
      <c r="Q1472" s="144">
        <f t="shared" si="358"/>
        <v>296635.43</v>
      </c>
      <c r="R1472" s="144">
        <v>103959.43</v>
      </c>
      <c r="S1472" s="30"/>
      <c r="T1472" s="144"/>
      <c r="U1472" s="144"/>
      <c r="V1472" s="144"/>
      <c r="W1472" s="144"/>
      <c r="X1472" s="144"/>
      <c r="Y1472" s="144"/>
      <c r="Z1472" s="144"/>
      <c r="AA1472" s="144">
        <v>12.28</v>
      </c>
      <c r="AB1472" s="144">
        <v>192676</v>
      </c>
      <c r="AC1472" s="144"/>
      <c r="AD1472" s="144"/>
      <c r="AE1472" s="144"/>
      <c r="AF1472" s="144"/>
      <c r="AG1472" s="324">
        <v>2025</v>
      </c>
      <c r="AH1472" s="128"/>
      <c r="AI1472" s="172"/>
      <c r="AJ1472" s="172"/>
      <c r="AK1472" s="141">
        <f t="shared" si="355"/>
        <v>1399</v>
      </c>
      <c r="AL1472" s="35" t="s">
        <v>153</v>
      </c>
      <c r="AM1472" s="141" t="str">
        <f t="shared" si="356"/>
        <v>1399.</v>
      </c>
      <c r="AN1472" s="147"/>
      <c r="AO1472" s="274"/>
      <c r="AP1472" s="16"/>
    </row>
    <row r="1473" spans="1:16382" ht="22.5" customHeight="1" x14ac:dyDescent="0.25">
      <c r="A1473" s="68" t="str">
        <f t="shared" si="351"/>
        <v>1400.</v>
      </c>
      <c r="B1473" s="25">
        <v>2583</v>
      </c>
      <c r="C1473" s="161" t="s">
        <v>582</v>
      </c>
      <c r="D1473" s="25">
        <v>1983</v>
      </c>
      <c r="E1473" s="111" t="s">
        <v>2932</v>
      </c>
      <c r="F1473" s="68" t="s">
        <v>2934</v>
      </c>
      <c r="G1473" s="25">
        <v>2</v>
      </c>
      <c r="H1473" s="25">
        <v>2</v>
      </c>
      <c r="I1473" s="144">
        <v>652.5</v>
      </c>
      <c r="J1473" s="144">
        <v>366.5</v>
      </c>
      <c r="K1473" s="144">
        <v>366.5</v>
      </c>
      <c r="L1473" s="30">
        <v>33</v>
      </c>
      <c r="M1473" s="144">
        <f t="shared" si="357"/>
        <v>187941</v>
      </c>
      <c r="N1473" s="144"/>
      <c r="O1473" s="144"/>
      <c r="P1473" s="144"/>
      <c r="Q1473" s="144">
        <f t="shared" si="358"/>
        <v>187941</v>
      </c>
      <c r="R1473" s="144">
        <v>187941</v>
      </c>
      <c r="S1473" s="30"/>
      <c r="T1473" s="144"/>
      <c r="U1473" s="144"/>
      <c r="V1473" s="144"/>
      <c r="W1473" s="144"/>
      <c r="X1473" s="144"/>
      <c r="Y1473" s="144"/>
      <c r="Z1473" s="144"/>
      <c r="AA1473" s="144"/>
      <c r="AB1473" s="144"/>
      <c r="AC1473" s="144"/>
      <c r="AD1473" s="144"/>
      <c r="AE1473" s="144"/>
      <c r="AF1473" s="144"/>
      <c r="AG1473" s="324">
        <v>2025</v>
      </c>
      <c r="AH1473" s="128"/>
      <c r="AI1473" s="172"/>
      <c r="AJ1473" s="172"/>
      <c r="AK1473" s="141">
        <f t="shared" si="355"/>
        <v>1400</v>
      </c>
      <c r="AL1473" s="35" t="s">
        <v>153</v>
      </c>
      <c r="AM1473" s="141" t="str">
        <f t="shared" si="356"/>
        <v>1400.</v>
      </c>
      <c r="AN1473" s="147"/>
      <c r="AO1473" s="35"/>
      <c r="AP1473" s="16"/>
    </row>
    <row r="1474" spans="1:16382" ht="22.5" customHeight="1" x14ac:dyDescent="0.25">
      <c r="A1474" s="68" t="str">
        <f t="shared" si="351"/>
        <v>1401.</v>
      </c>
      <c r="B1474" s="25">
        <v>2675</v>
      </c>
      <c r="C1474" s="161" t="s">
        <v>578</v>
      </c>
      <c r="D1474" s="25">
        <v>1974</v>
      </c>
      <c r="E1474" s="111" t="s">
        <v>2932</v>
      </c>
      <c r="F1474" s="68" t="s">
        <v>2934</v>
      </c>
      <c r="G1474" s="25">
        <v>2</v>
      </c>
      <c r="H1474" s="25">
        <v>2</v>
      </c>
      <c r="I1474" s="144">
        <v>626</v>
      </c>
      <c r="J1474" s="144">
        <v>576</v>
      </c>
      <c r="K1474" s="144">
        <v>576</v>
      </c>
      <c r="L1474" s="30">
        <v>20</v>
      </c>
      <c r="M1474" s="144">
        <f>R1474+T1474+V1474+X1474+Z1474+AB1474+AE1474+AF1474</f>
        <v>197184</v>
      </c>
      <c r="N1474" s="144"/>
      <c r="O1474" s="144"/>
      <c r="P1474" s="144"/>
      <c r="Q1474" s="144">
        <f>M1474</f>
        <v>197184</v>
      </c>
      <c r="R1474" s="144">
        <v>197184</v>
      </c>
      <c r="S1474" s="30"/>
      <c r="T1474" s="144"/>
      <c r="U1474" s="144"/>
      <c r="V1474" s="144"/>
      <c r="W1474" s="144"/>
      <c r="X1474" s="144"/>
      <c r="Y1474" s="144"/>
      <c r="Z1474" s="144"/>
      <c r="AA1474" s="144"/>
      <c r="AB1474" s="144"/>
      <c r="AC1474" s="144"/>
      <c r="AD1474" s="144"/>
      <c r="AE1474" s="144"/>
      <c r="AF1474" s="144"/>
      <c r="AG1474" s="324">
        <v>2025</v>
      </c>
      <c r="AH1474" s="128"/>
      <c r="AI1474" s="172"/>
      <c r="AJ1474" s="172"/>
      <c r="AK1474" s="141">
        <f t="shared" si="355"/>
        <v>1401</v>
      </c>
      <c r="AL1474" s="35" t="s">
        <v>153</v>
      </c>
      <c r="AM1474" s="141" t="str">
        <f t="shared" si="356"/>
        <v>1401.</v>
      </c>
      <c r="AN1474" s="147"/>
      <c r="AO1474" s="274"/>
      <c r="AP1474" s="16"/>
    </row>
    <row r="1475" spans="1:16382" ht="22.5" customHeight="1" x14ac:dyDescent="0.25">
      <c r="A1475" s="68" t="str">
        <f t="shared" si="351"/>
        <v>1402.</v>
      </c>
      <c r="B1475" s="25">
        <v>2555</v>
      </c>
      <c r="C1475" s="175" t="s">
        <v>571</v>
      </c>
      <c r="D1475" s="25">
        <v>1972</v>
      </c>
      <c r="E1475" s="111" t="s">
        <v>2932</v>
      </c>
      <c r="F1475" s="68" t="s">
        <v>2934</v>
      </c>
      <c r="G1475" s="25">
        <v>2</v>
      </c>
      <c r="H1475" s="25">
        <v>2</v>
      </c>
      <c r="I1475" s="144">
        <v>582.70000000000005</v>
      </c>
      <c r="J1475" s="144">
        <v>525.9</v>
      </c>
      <c r="K1475" s="144">
        <v>525.9</v>
      </c>
      <c r="L1475" s="30">
        <v>20</v>
      </c>
      <c r="M1475" s="144">
        <f>R1475+T1475+V1475+X1475+Z1475+AB1475+AE1475+AF1475</f>
        <v>552296</v>
      </c>
      <c r="N1475" s="144"/>
      <c r="O1475" s="144"/>
      <c r="P1475" s="144"/>
      <c r="Q1475" s="144">
        <f>M1475</f>
        <v>552296</v>
      </c>
      <c r="R1475" s="144">
        <v>552296</v>
      </c>
      <c r="S1475" s="30"/>
      <c r="T1475" s="144"/>
      <c r="U1475" s="144"/>
      <c r="V1475" s="144"/>
      <c r="W1475" s="144"/>
      <c r="X1475" s="144"/>
      <c r="Y1475" s="144"/>
      <c r="Z1475" s="144"/>
      <c r="AA1475" s="144"/>
      <c r="AB1475" s="144"/>
      <c r="AC1475" s="144"/>
      <c r="AD1475" s="144"/>
      <c r="AE1475" s="144"/>
      <c r="AF1475" s="144"/>
      <c r="AG1475" s="324">
        <v>2025</v>
      </c>
      <c r="AH1475" s="128"/>
      <c r="AI1475" s="172"/>
      <c r="AJ1475" s="172"/>
      <c r="AK1475" s="141">
        <f t="shared" si="355"/>
        <v>1402</v>
      </c>
      <c r="AL1475" s="35" t="s">
        <v>153</v>
      </c>
      <c r="AM1475" s="141" t="str">
        <f t="shared" si="356"/>
        <v>1402.</v>
      </c>
      <c r="AN1475" s="147"/>
      <c r="AO1475" s="35"/>
      <c r="AP1475" s="16"/>
    </row>
    <row r="1476" spans="1:16382" ht="22.5" customHeight="1" x14ac:dyDescent="0.25">
      <c r="A1476" s="68" t="str">
        <f t="shared" ref="A1476:A1477" si="359">AM1476</f>
        <v>1403.</v>
      </c>
      <c r="B1476" s="68">
        <v>2627</v>
      </c>
      <c r="C1476" s="137" t="s">
        <v>3048</v>
      </c>
      <c r="D1476" s="68">
        <v>1974</v>
      </c>
      <c r="E1476" s="111" t="s">
        <v>2932</v>
      </c>
      <c r="F1476" s="111" t="s">
        <v>2934</v>
      </c>
      <c r="G1476" s="25">
        <v>5</v>
      </c>
      <c r="H1476" s="25">
        <v>4</v>
      </c>
      <c r="I1476" s="144">
        <v>3759.7</v>
      </c>
      <c r="J1476" s="144">
        <v>3449.7</v>
      </c>
      <c r="K1476" s="144">
        <v>3449.7</v>
      </c>
      <c r="L1476" s="30">
        <v>130</v>
      </c>
      <c r="M1476" s="144">
        <f>R1476+T1476+V1476+X1476+Z1476+AB1476+AE1476+AF1476</f>
        <v>3961999</v>
      </c>
      <c r="N1476" s="144"/>
      <c r="O1476" s="144"/>
      <c r="P1476" s="144"/>
      <c r="Q1476" s="144">
        <f>M1476</f>
        <v>3961999</v>
      </c>
      <c r="R1476" s="144"/>
      <c r="S1476" s="30"/>
      <c r="T1476" s="144"/>
      <c r="U1476" s="144">
        <v>1117</v>
      </c>
      <c r="V1476" s="144">
        <f>U1476*3547</f>
        <v>3961999</v>
      </c>
      <c r="W1476" s="144"/>
      <c r="X1476" s="144"/>
      <c r="Y1476" s="144"/>
      <c r="Z1476" s="144"/>
      <c r="AA1476" s="144"/>
      <c r="AB1476" s="144"/>
      <c r="AC1476" s="144"/>
      <c r="AD1476" s="144"/>
      <c r="AE1476" s="144"/>
      <c r="AF1476" s="190"/>
      <c r="AG1476" s="324">
        <v>2025</v>
      </c>
      <c r="AH1476" s="195"/>
      <c r="AI1476" s="196"/>
      <c r="AJ1476" s="196"/>
      <c r="AK1476" s="141">
        <f t="shared" si="355"/>
        <v>1403</v>
      </c>
      <c r="AL1476" s="35" t="s">
        <v>153</v>
      </c>
      <c r="AM1476" s="141" t="str">
        <f t="shared" si="356"/>
        <v>1403.</v>
      </c>
      <c r="AN1476" s="147"/>
      <c r="AO1476" s="276"/>
      <c r="AP1476" s="16"/>
      <c r="AQ1476" s="14"/>
      <c r="AR1476" s="14"/>
      <c r="AS1476" s="14"/>
      <c r="AT1476" s="14"/>
      <c r="AU1476" s="14"/>
      <c r="AV1476" s="14"/>
      <c r="AW1476" s="14"/>
      <c r="AX1476" s="14"/>
      <c r="AY1476" s="14"/>
      <c r="AZ1476" s="14"/>
      <c r="BA1476" s="14"/>
      <c r="BB1476" s="14"/>
      <c r="BC1476" s="14"/>
      <c r="BD1476" s="14"/>
      <c r="BE1476" s="14"/>
      <c r="BF1476" s="14"/>
      <c r="BG1476" s="14"/>
      <c r="BH1476" s="14"/>
      <c r="BI1476" s="14"/>
      <c r="BJ1476" s="14"/>
      <c r="BK1476" s="14"/>
      <c r="BL1476" s="14"/>
      <c r="BM1476" s="14"/>
      <c r="BN1476" s="14"/>
      <c r="BO1476" s="14"/>
      <c r="BP1476" s="14"/>
      <c r="BQ1476" s="14"/>
      <c r="BR1476" s="14"/>
      <c r="BS1476" s="14"/>
      <c r="BT1476" s="14"/>
      <c r="BU1476" s="14"/>
      <c r="BV1476" s="14"/>
      <c r="BW1476" s="14"/>
      <c r="BX1476" s="14"/>
      <c r="BY1476" s="14"/>
      <c r="BZ1476" s="14"/>
      <c r="CA1476" s="14"/>
      <c r="CB1476" s="14"/>
      <c r="CC1476" s="14"/>
      <c r="CD1476" s="14"/>
      <c r="CE1476" s="14"/>
      <c r="CF1476" s="14"/>
      <c r="CG1476" s="14"/>
      <c r="CH1476" s="14"/>
      <c r="CI1476" s="14"/>
      <c r="CJ1476" s="14"/>
      <c r="CK1476" s="14"/>
      <c r="CL1476" s="14"/>
      <c r="CM1476" s="14"/>
      <c r="CN1476" s="14"/>
      <c r="CO1476" s="14"/>
      <c r="CP1476" s="14"/>
      <c r="CQ1476" s="14"/>
      <c r="CR1476" s="14"/>
      <c r="CS1476" s="14"/>
      <c r="CT1476" s="14"/>
      <c r="CU1476" s="14"/>
      <c r="CV1476" s="14"/>
      <c r="CW1476" s="14"/>
      <c r="CX1476" s="14"/>
      <c r="CY1476" s="14"/>
      <c r="CZ1476" s="14"/>
      <c r="DA1476" s="14"/>
      <c r="DB1476" s="14"/>
      <c r="DC1476" s="14"/>
      <c r="DD1476" s="14"/>
      <c r="DE1476" s="14"/>
      <c r="DF1476" s="14"/>
      <c r="DG1476" s="14"/>
      <c r="DH1476" s="14"/>
      <c r="DI1476" s="14"/>
      <c r="DJ1476" s="14"/>
      <c r="DK1476" s="14"/>
      <c r="DL1476" s="14"/>
      <c r="DM1476" s="14"/>
      <c r="DN1476" s="14"/>
      <c r="DO1476" s="14"/>
      <c r="DP1476" s="14"/>
      <c r="DQ1476" s="14"/>
      <c r="DR1476" s="14"/>
      <c r="DS1476" s="14"/>
      <c r="DT1476" s="14"/>
      <c r="DU1476" s="14"/>
      <c r="DV1476" s="14"/>
      <c r="DW1476" s="14"/>
      <c r="DX1476" s="14"/>
      <c r="DY1476" s="14"/>
      <c r="DZ1476" s="14"/>
      <c r="EA1476" s="14"/>
      <c r="EB1476" s="14"/>
      <c r="EC1476" s="14"/>
      <c r="ED1476" s="14"/>
      <c r="EE1476" s="14"/>
      <c r="EF1476" s="14"/>
      <c r="EG1476" s="14"/>
      <c r="EH1476" s="14"/>
      <c r="EI1476" s="14"/>
      <c r="EJ1476" s="14"/>
      <c r="EK1476" s="14"/>
      <c r="EL1476" s="14"/>
      <c r="EM1476" s="14"/>
      <c r="EN1476" s="14"/>
      <c r="EO1476" s="14"/>
      <c r="EP1476" s="14"/>
      <c r="EQ1476" s="14"/>
      <c r="ER1476" s="14"/>
      <c r="ES1476" s="14"/>
      <c r="ET1476" s="14"/>
      <c r="EU1476" s="14"/>
      <c r="EV1476" s="14"/>
      <c r="EW1476" s="14"/>
      <c r="EX1476" s="14"/>
      <c r="EY1476" s="14"/>
      <c r="EZ1476" s="14"/>
      <c r="FA1476" s="14"/>
      <c r="FB1476" s="14"/>
      <c r="FC1476" s="14"/>
      <c r="FD1476" s="14"/>
      <c r="FE1476" s="14"/>
      <c r="FF1476" s="14"/>
      <c r="FG1476" s="14"/>
      <c r="FH1476" s="14"/>
      <c r="FI1476" s="14"/>
      <c r="FJ1476" s="14"/>
      <c r="FK1476" s="14"/>
      <c r="FL1476" s="14"/>
      <c r="FM1476" s="14"/>
      <c r="FN1476" s="14"/>
      <c r="FO1476" s="14"/>
      <c r="FP1476" s="14"/>
      <c r="FQ1476" s="14"/>
      <c r="FR1476" s="14"/>
      <c r="FS1476" s="14"/>
      <c r="FT1476" s="14"/>
      <c r="FU1476" s="14"/>
      <c r="FV1476" s="14"/>
      <c r="FW1476" s="14"/>
      <c r="FX1476" s="14"/>
      <c r="FY1476" s="14"/>
      <c r="FZ1476" s="14"/>
      <c r="GA1476" s="14"/>
      <c r="GB1476" s="14"/>
      <c r="GC1476" s="14"/>
      <c r="GD1476" s="14"/>
      <c r="GE1476" s="14"/>
      <c r="GF1476" s="14"/>
      <c r="GG1476" s="14"/>
      <c r="GH1476" s="14"/>
      <c r="GI1476" s="14"/>
      <c r="GJ1476" s="14"/>
      <c r="GK1476" s="14"/>
      <c r="GL1476" s="14"/>
      <c r="GM1476" s="14"/>
      <c r="GN1476" s="14"/>
      <c r="GO1476" s="14"/>
      <c r="GP1476" s="14"/>
      <c r="GQ1476" s="14"/>
      <c r="GR1476" s="14"/>
      <c r="GS1476" s="14"/>
      <c r="GT1476" s="14"/>
      <c r="GU1476" s="14"/>
      <c r="GV1476" s="14"/>
      <c r="GW1476" s="14"/>
      <c r="GX1476" s="14"/>
      <c r="GY1476" s="14"/>
      <c r="GZ1476" s="14"/>
      <c r="HA1476" s="14"/>
      <c r="HB1476" s="14"/>
      <c r="HC1476" s="14"/>
      <c r="HD1476" s="14"/>
      <c r="HE1476" s="14"/>
      <c r="HF1476" s="14"/>
      <c r="HG1476" s="14"/>
      <c r="HH1476" s="14"/>
      <c r="HI1476" s="14"/>
      <c r="HJ1476" s="14"/>
      <c r="HK1476" s="14"/>
      <c r="HL1476" s="14"/>
      <c r="HM1476" s="14"/>
      <c r="HN1476" s="14"/>
      <c r="HO1476" s="14"/>
      <c r="HP1476" s="14"/>
      <c r="HQ1476" s="14"/>
      <c r="HR1476" s="14"/>
      <c r="HS1476" s="14"/>
      <c r="HT1476" s="14"/>
      <c r="HU1476" s="14"/>
      <c r="HV1476" s="14"/>
      <c r="HW1476" s="14"/>
      <c r="HX1476" s="14"/>
      <c r="HY1476" s="14"/>
      <c r="HZ1476" s="14"/>
      <c r="IA1476" s="14"/>
      <c r="IB1476" s="14"/>
      <c r="IC1476" s="14"/>
      <c r="ID1476" s="14"/>
      <c r="IE1476" s="14"/>
      <c r="IF1476" s="14"/>
      <c r="IG1476" s="14"/>
      <c r="IH1476" s="14"/>
      <c r="II1476" s="14"/>
      <c r="IJ1476" s="14"/>
      <c r="IK1476" s="14"/>
      <c r="IL1476" s="14"/>
      <c r="IM1476" s="14"/>
      <c r="IN1476" s="14"/>
      <c r="IO1476" s="14"/>
      <c r="IP1476" s="14"/>
      <c r="IQ1476" s="14"/>
      <c r="IR1476" s="14"/>
      <c r="IS1476" s="14"/>
      <c r="IT1476" s="14"/>
      <c r="IU1476" s="14"/>
      <c r="IV1476" s="14"/>
      <c r="IW1476" s="14"/>
      <c r="IX1476" s="14"/>
      <c r="IY1476" s="14"/>
      <c r="IZ1476" s="14"/>
      <c r="JA1476" s="14"/>
      <c r="JB1476" s="14"/>
      <c r="JC1476" s="14"/>
      <c r="JD1476" s="14"/>
      <c r="JE1476" s="14"/>
      <c r="JF1476" s="14"/>
      <c r="JG1476" s="14"/>
      <c r="JH1476" s="14"/>
      <c r="JI1476" s="14"/>
      <c r="JJ1476" s="14"/>
      <c r="JK1476" s="14"/>
      <c r="JL1476" s="14"/>
      <c r="JM1476" s="14"/>
      <c r="JN1476" s="14"/>
      <c r="JO1476" s="14"/>
      <c r="JP1476" s="14"/>
      <c r="JQ1476" s="14"/>
      <c r="JR1476" s="14"/>
      <c r="JS1476" s="14"/>
      <c r="JT1476" s="14"/>
      <c r="JU1476" s="14"/>
      <c r="JV1476" s="14"/>
      <c r="JW1476" s="14"/>
      <c r="JX1476" s="14"/>
      <c r="JY1476" s="14"/>
      <c r="JZ1476" s="14"/>
      <c r="KA1476" s="14"/>
      <c r="KB1476" s="14"/>
      <c r="KC1476" s="14"/>
      <c r="KD1476" s="14"/>
      <c r="KE1476" s="14"/>
      <c r="KF1476" s="14"/>
      <c r="KG1476" s="14"/>
      <c r="KH1476" s="14"/>
      <c r="KI1476" s="14"/>
      <c r="KJ1476" s="14"/>
      <c r="KK1476" s="14"/>
      <c r="KL1476" s="14"/>
      <c r="KM1476" s="14"/>
      <c r="KN1476" s="14"/>
      <c r="KO1476" s="14"/>
      <c r="KP1476" s="14"/>
      <c r="KQ1476" s="14"/>
      <c r="KR1476" s="14"/>
      <c r="KS1476" s="14"/>
      <c r="KT1476" s="14"/>
      <c r="KU1476" s="14"/>
      <c r="KV1476" s="14"/>
      <c r="KW1476" s="14"/>
      <c r="KX1476" s="14"/>
      <c r="KY1476" s="14"/>
      <c r="KZ1476" s="14"/>
      <c r="LA1476" s="14"/>
      <c r="LB1476" s="14"/>
      <c r="LC1476" s="14"/>
      <c r="LD1476" s="14"/>
      <c r="LE1476" s="14"/>
      <c r="LF1476" s="14"/>
      <c r="LG1476" s="14"/>
      <c r="LH1476" s="14"/>
      <c r="LI1476" s="14"/>
      <c r="LJ1476" s="14"/>
      <c r="LK1476" s="14"/>
      <c r="LL1476" s="14"/>
      <c r="LM1476" s="14"/>
      <c r="LN1476" s="14"/>
      <c r="LO1476" s="14"/>
      <c r="LP1476" s="14"/>
      <c r="LQ1476" s="14"/>
      <c r="LR1476" s="14"/>
      <c r="LS1476" s="14"/>
      <c r="LT1476" s="14"/>
      <c r="LU1476" s="14"/>
      <c r="LV1476" s="14"/>
      <c r="LW1476" s="14"/>
      <c r="LX1476" s="14"/>
      <c r="LY1476" s="14"/>
      <c r="LZ1476" s="14"/>
      <c r="MA1476" s="14"/>
      <c r="MB1476" s="14"/>
      <c r="MC1476" s="14"/>
      <c r="MD1476" s="14"/>
      <c r="ME1476" s="14"/>
      <c r="MF1476" s="14"/>
      <c r="MG1476" s="14"/>
      <c r="MH1476" s="14"/>
      <c r="MI1476" s="14"/>
      <c r="MJ1476" s="14"/>
      <c r="MK1476" s="14"/>
      <c r="ML1476" s="14"/>
      <c r="MM1476" s="14"/>
      <c r="MN1476" s="14"/>
      <c r="MO1476" s="14"/>
      <c r="MP1476" s="14"/>
      <c r="MQ1476" s="14"/>
      <c r="MR1476" s="14"/>
      <c r="MS1476" s="14"/>
      <c r="MT1476" s="14"/>
      <c r="MU1476" s="14"/>
      <c r="MV1476" s="14"/>
      <c r="MW1476" s="14"/>
      <c r="MX1476" s="14"/>
      <c r="MY1476" s="14"/>
      <c r="MZ1476" s="14"/>
      <c r="NA1476" s="14"/>
      <c r="NB1476" s="14"/>
      <c r="NC1476" s="14"/>
      <c r="ND1476" s="14"/>
      <c r="NE1476" s="14"/>
      <c r="NF1476" s="14"/>
      <c r="NG1476" s="14"/>
      <c r="NH1476" s="14"/>
      <c r="NI1476" s="14"/>
      <c r="NJ1476" s="14"/>
      <c r="NK1476" s="14"/>
      <c r="NL1476" s="14"/>
      <c r="NM1476" s="14"/>
      <c r="NN1476" s="14"/>
      <c r="NO1476" s="14"/>
      <c r="NP1476" s="14"/>
      <c r="NQ1476" s="14"/>
      <c r="NR1476" s="14"/>
      <c r="NS1476" s="14"/>
      <c r="NT1476" s="14"/>
      <c r="NU1476" s="14"/>
      <c r="NV1476" s="14"/>
      <c r="NW1476" s="14"/>
      <c r="NX1476" s="14"/>
      <c r="NY1476" s="14"/>
      <c r="NZ1476" s="14"/>
      <c r="OA1476" s="14"/>
      <c r="OB1476" s="14"/>
      <c r="OC1476" s="14"/>
      <c r="OD1476" s="14"/>
      <c r="OE1476" s="14"/>
      <c r="OF1476" s="14"/>
      <c r="OG1476" s="14"/>
      <c r="OH1476" s="14"/>
      <c r="OI1476" s="14"/>
      <c r="OJ1476" s="14"/>
      <c r="OK1476" s="14"/>
      <c r="OL1476" s="14"/>
      <c r="OM1476" s="14"/>
      <c r="ON1476" s="14"/>
      <c r="OO1476" s="14"/>
      <c r="OP1476" s="14"/>
      <c r="OQ1476" s="14"/>
      <c r="OR1476" s="14"/>
      <c r="OS1476" s="14"/>
      <c r="OT1476" s="14"/>
      <c r="OU1476" s="14"/>
      <c r="OV1476" s="14"/>
      <c r="OW1476" s="14"/>
      <c r="OX1476" s="14"/>
      <c r="OY1476" s="14"/>
      <c r="OZ1476" s="14"/>
      <c r="PA1476" s="14"/>
      <c r="PB1476" s="14"/>
      <c r="PC1476" s="14"/>
      <c r="PD1476" s="14"/>
      <c r="PE1476" s="14"/>
      <c r="PF1476" s="14"/>
      <c r="PG1476" s="14"/>
      <c r="PH1476" s="14"/>
      <c r="PI1476" s="14"/>
      <c r="PJ1476" s="14"/>
      <c r="PK1476" s="14"/>
      <c r="PL1476" s="14"/>
      <c r="PM1476" s="14"/>
      <c r="PN1476" s="14"/>
      <c r="PO1476" s="14"/>
      <c r="PP1476" s="14"/>
      <c r="PQ1476" s="14"/>
      <c r="PR1476" s="14"/>
      <c r="PS1476" s="14"/>
      <c r="PT1476" s="14"/>
      <c r="PU1476" s="14"/>
      <c r="PV1476" s="14"/>
      <c r="PW1476" s="14"/>
      <c r="PX1476" s="14"/>
      <c r="PY1476" s="14"/>
      <c r="PZ1476" s="14"/>
      <c r="QA1476" s="14"/>
      <c r="QB1476" s="14"/>
      <c r="QC1476" s="14"/>
      <c r="QD1476" s="14"/>
      <c r="QE1476" s="14"/>
      <c r="QF1476" s="14"/>
      <c r="QG1476" s="14"/>
      <c r="QH1476" s="14"/>
      <c r="QI1476" s="14"/>
      <c r="QJ1476" s="14"/>
      <c r="QK1476" s="14"/>
      <c r="QL1476" s="14"/>
      <c r="QM1476" s="14"/>
      <c r="QN1476" s="14"/>
      <c r="QO1476" s="14"/>
      <c r="QP1476" s="14"/>
      <c r="QQ1476" s="14"/>
      <c r="QR1476" s="14"/>
      <c r="QS1476" s="14"/>
      <c r="QT1476" s="14"/>
      <c r="QU1476" s="14"/>
      <c r="QV1476" s="14"/>
      <c r="QW1476" s="14"/>
      <c r="QX1476" s="14"/>
      <c r="QY1476" s="14"/>
      <c r="QZ1476" s="14"/>
      <c r="RA1476" s="14"/>
      <c r="RB1476" s="14"/>
      <c r="RC1476" s="14"/>
      <c r="RD1476" s="14"/>
      <c r="RE1476" s="14"/>
      <c r="RF1476" s="14"/>
      <c r="RG1476" s="14"/>
      <c r="RH1476" s="14"/>
      <c r="RI1476" s="14"/>
      <c r="RJ1476" s="14"/>
      <c r="RK1476" s="14"/>
      <c r="RL1476" s="14"/>
      <c r="RM1476" s="14"/>
      <c r="RN1476" s="14"/>
      <c r="RO1476" s="14"/>
      <c r="RP1476" s="14"/>
      <c r="RQ1476" s="14"/>
      <c r="RR1476" s="14"/>
      <c r="RS1476" s="14"/>
      <c r="RT1476" s="14"/>
      <c r="RU1476" s="14"/>
      <c r="RV1476" s="14"/>
      <c r="RW1476" s="14"/>
      <c r="RX1476" s="14"/>
      <c r="RY1476" s="14"/>
      <c r="RZ1476" s="14"/>
      <c r="SA1476" s="14"/>
      <c r="SB1476" s="14"/>
      <c r="SC1476" s="14"/>
      <c r="SD1476" s="14"/>
      <c r="SE1476" s="14"/>
      <c r="SF1476" s="14"/>
      <c r="SG1476" s="14"/>
      <c r="SH1476" s="14"/>
      <c r="SI1476" s="14"/>
      <c r="SJ1476" s="14"/>
      <c r="SK1476" s="14"/>
      <c r="SL1476" s="14"/>
      <c r="SM1476" s="14"/>
      <c r="SN1476" s="14"/>
      <c r="SO1476" s="14"/>
      <c r="SP1476" s="14"/>
      <c r="SQ1476" s="14"/>
      <c r="SR1476" s="14"/>
      <c r="SS1476" s="14"/>
      <c r="ST1476" s="14"/>
      <c r="SU1476" s="14"/>
      <c r="SV1476" s="14"/>
      <c r="SW1476" s="14"/>
      <c r="SX1476" s="14"/>
      <c r="SY1476" s="14"/>
      <c r="SZ1476" s="14"/>
      <c r="TA1476" s="14"/>
      <c r="TB1476" s="14"/>
      <c r="TC1476" s="14"/>
      <c r="TD1476" s="14"/>
      <c r="TE1476" s="14"/>
      <c r="TF1476" s="14"/>
      <c r="TG1476" s="14"/>
      <c r="TH1476" s="14"/>
      <c r="TI1476" s="14"/>
      <c r="TJ1476" s="14"/>
      <c r="TK1476" s="14"/>
      <c r="TL1476" s="14"/>
      <c r="TM1476" s="14"/>
      <c r="TN1476" s="14"/>
      <c r="TO1476" s="14"/>
      <c r="TP1476" s="14"/>
      <c r="TQ1476" s="14"/>
      <c r="TR1476" s="14"/>
      <c r="TS1476" s="14"/>
      <c r="TT1476" s="14"/>
      <c r="TU1476" s="14"/>
      <c r="TV1476" s="14"/>
      <c r="TW1476" s="14"/>
      <c r="TX1476" s="14"/>
      <c r="TY1476" s="14"/>
      <c r="TZ1476" s="14"/>
      <c r="UA1476" s="14"/>
      <c r="UB1476" s="14"/>
      <c r="UC1476" s="14"/>
      <c r="UD1476" s="14"/>
      <c r="UE1476" s="14"/>
      <c r="UF1476" s="14"/>
      <c r="UG1476" s="14"/>
      <c r="UH1476" s="14"/>
      <c r="UI1476" s="14"/>
      <c r="UJ1476" s="14"/>
      <c r="UK1476" s="14"/>
      <c r="UL1476" s="14"/>
      <c r="UM1476" s="14"/>
      <c r="UN1476" s="14"/>
      <c r="UO1476" s="14"/>
      <c r="UP1476" s="14"/>
      <c r="UQ1476" s="14"/>
      <c r="UR1476" s="14"/>
      <c r="US1476" s="14"/>
      <c r="UT1476" s="14"/>
      <c r="UU1476" s="14"/>
      <c r="UV1476" s="14"/>
      <c r="UW1476" s="14"/>
      <c r="UX1476" s="14"/>
      <c r="UY1476" s="14"/>
      <c r="UZ1476" s="14"/>
      <c r="VA1476" s="14"/>
      <c r="VB1476" s="14"/>
      <c r="VC1476" s="14"/>
      <c r="VD1476" s="14"/>
      <c r="VE1476" s="14"/>
      <c r="VF1476" s="14"/>
      <c r="VG1476" s="14"/>
      <c r="VH1476" s="14"/>
      <c r="VI1476" s="14"/>
      <c r="VJ1476" s="14"/>
      <c r="VK1476" s="14"/>
      <c r="VL1476" s="14"/>
      <c r="VM1476" s="14"/>
      <c r="VN1476" s="14"/>
      <c r="VO1476" s="14"/>
      <c r="VP1476" s="14"/>
      <c r="VQ1476" s="14"/>
      <c r="VR1476" s="14"/>
      <c r="VS1476" s="14"/>
      <c r="VT1476" s="14"/>
      <c r="VU1476" s="14"/>
      <c r="VV1476" s="14"/>
      <c r="VW1476" s="14"/>
      <c r="VX1476" s="14"/>
      <c r="VY1476" s="14"/>
      <c r="VZ1476" s="14"/>
      <c r="WA1476" s="14"/>
      <c r="WB1476" s="14"/>
      <c r="WC1476" s="14"/>
      <c r="WD1476" s="14"/>
      <c r="WE1476" s="14"/>
      <c r="WF1476" s="14"/>
      <c r="WG1476" s="14"/>
      <c r="WH1476" s="14"/>
      <c r="WI1476" s="14"/>
      <c r="WJ1476" s="14"/>
      <c r="WK1476" s="14"/>
      <c r="WL1476" s="14"/>
      <c r="WM1476" s="14"/>
      <c r="WN1476" s="14"/>
      <c r="WO1476" s="14"/>
      <c r="WP1476" s="14"/>
      <c r="WQ1476" s="14"/>
      <c r="WR1476" s="14"/>
      <c r="WS1476" s="14"/>
      <c r="WT1476" s="14"/>
      <c r="WU1476" s="14"/>
      <c r="WV1476" s="14"/>
      <c r="WW1476" s="14"/>
      <c r="WX1476" s="14"/>
      <c r="WY1476" s="14"/>
      <c r="WZ1476" s="14"/>
      <c r="XA1476" s="14"/>
      <c r="XB1476" s="14"/>
      <c r="XC1476" s="14"/>
      <c r="XD1476" s="14"/>
      <c r="XE1476" s="14"/>
      <c r="XF1476" s="14"/>
      <c r="XG1476" s="14"/>
      <c r="XH1476" s="14"/>
      <c r="XI1476" s="14"/>
      <c r="XJ1476" s="14"/>
      <c r="XK1476" s="14"/>
      <c r="XL1476" s="14"/>
      <c r="XM1476" s="14"/>
      <c r="XN1476" s="14"/>
      <c r="XO1476" s="14"/>
      <c r="XP1476" s="14"/>
      <c r="XQ1476" s="14"/>
      <c r="XR1476" s="14"/>
      <c r="XS1476" s="14"/>
      <c r="XT1476" s="14"/>
      <c r="XU1476" s="14"/>
      <c r="XV1476" s="14"/>
      <c r="XW1476" s="14"/>
      <c r="XX1476" s="14"/>
      <c r="XY1476" s="14"/>
      <c r="XZ1476" s="14"/>
      <c r="YA1476" s="14"/>
      <c r="YB1476" s="14"/>
      <c r="YC1476" s="14"/>
      <c r="YD1476" s="14"/>
      <c r="YE1476" s="14"/>
      <c r="YF1476" s="14"/>
      <c r="YG1476" s="14"/>
      <c r="YH1476" s="14"/>
      <c r="YI1476" s="14"/>
      <c r="YJ1476" s="14"/>
      <c r="YK1476" s="14"/>
      <c r="YL1476" s="14"/>
      <c r="YM1476" s="14"/>
      <c r="YN1476" s="14"/>
      <c r="YO1476" s="14"/>
      <c r="YP1476" s="14"/>
      <c r="YQ1476" s="14"/>
      <c r="YR1476" s="14"/>
      <c r="YS1476" s="14"/>
      <c r="YT1476" s="14"/>
      <c r="YU1476" s="14"/>
      <c r="YV1476" s="14"/>
      <c r="YW1476" s="14"/>
      <c r="YX1476" s="14"/>
      <c r="YY1476" s="14"/>
      <c r="YZ1476" s="14"/>
      <c r="ZA1476" s="14"/>
      <c r="ZB1476" s="14"/>
      <c r="ZC1476" s="14"/>
      <c r="ZD1476" s="14"/>
      <c r="ZE1476" s="14"/>
      <c r="ZF1476" s="14"/>
      <c r="ZG1476" s="14"/>
      <c r="ZH1476" s="14"/>
      <c r="ZI1476" s="14"/>
      <c r="ZJ1476" s="14"/>
      <c r="ZK1476" s="14"/>
      <c r="ZL1476" s="14"/>
      <c r="ZM1476" s="14"/>
      <c r="ZN1476" s="14"/>
      <c r="ZO1476" s="14"/>
      <c r="ZP1476" s="14"/>
      <c r="ZQ1476" s="14"/>
      <c r="ZR1476" s="14"/>
      <c r="ZS1476" s="14"/>
      <c r="ZT1476" s="14"/>
      <c r="ZU1476" s="14"/>
      <c r="ZV1476" s="14"/>
      <c r="ZW1476" s="14"/>
      <c r="ZX1476" s="14"/>
      <c r="ZY1476" s="14"/>
      <c r="ZZ1476" s="14"/>
      <c r="AAA1476" s="14"/>
      <c r="AAB1476" s="14"/>
      <c r="AAC1476" s="14"/>
      <c r="AAD1476" s="14"/>
      <c r="AAE1476" s="14"/>
      <c r="AAF1476" s="14"/>
      <c r="AAG1476" s="14"/>
      <c r="AAH1476" s="14"/>
      <c r="AAI1476" s="14"/>
      <c r="AAJ1476" s="14"/>
      <c r="AAK1476" s="14"/>
      <c r="AAL1476" s="14"/>
      <c r="AAM1476" s="14"/>
      <c r="AAN1476" s="14"/>
      <c r="AAO1476" s="14"/>
      <c r="AAP1476" s="14"/>
      <c r="AAQ1476" s="14"/>
      <c r="AAR1476" s="14"/>
      <c r="AAS1476" s="14"/>
      <c r="AAT1476" s="14"/>
      <c r="AAU1476" s="14"/>
      <c r="AAV1476" s="14"/>
      <c r="AAW1476" s="14"/>
      <c r="AAX1476" s="14"/>
      <c r="AAY1476" s="14"/>
      <c r="AAZ1476" s="14"/>
      <c r="ABA1476" s="14"/>
      <c r="ABB1476" s="14"/>
      <c r="ABC1476" s="14"/>
      <c r="ABD1476" s="14"/>
      <c r="ABE1476" s="14"/>
      <c r="ABF1476" s="14"/>
      <c r="ABG1476" s="14"/>
      <c r="ABH1476" s="14"/>
      <c r="ABI1476" s="14"/>
      <c r="ABJ1476" s="14"/>
      <c r="ABK1476" s="14"/>
      <c r="ABL1476" s="14"/>
      <c r="ABM1476" s="14"/>
      <c r="ABN1476" s="14"/>
      <c r="ABO1476" s="14"/>
      <c r="ABP1476" s="14"/>
      <c r="ABQ1476" s="14"/>
      <c r="ABR1476" s="14"/>
      <c r="ABS1476" s="14"/>
      <c r="ABT1476" s="14"/>
      <c r="ABU1476" s="14"/>
      <c r="ABV1476" s="14"/>
      <c r="ABW1476" s="14"/>
      <c r="ABX1476" s="14"/>
      <c r="ABY1476" s="14"/>
      <c r="ABZ1476" s="14"/>
      <c r="ACA1476" s="14"/>
      <c r="ACB1476" s="14"/>
      <c r="ACC1476" s="14"/>
      <c r="ACD1476" s="14"/>
      <c r="ACE1476" s="14"/>
      <c r="ACF1476" s="14"/>
      <c r="ACG1476" s="14"/>
      <c r="ACH1476" s="14"/>
      <c r="ACI1476" s="14"/>
      <c r="ACJ1476" s="14"/>
      <c r="ACK1476" s="14"/>
      <c r="ACL1476" s="14"/>
      <c r="ACM1476" s="14"/>
      <c r="ACN1476" s="14"/>
      <c r="ACO1476" s="14"/>
      <c r="ACP1476" s="14"/>
      <c r="ACQ1476" s="14"/>
      <c r="ACR1476" s="14"/>
      <c r="ACS1476" s="14"/>
      <c r="ACT1476" s="14"/>
      <c r="ACU1476" s="14"/>
      <c r="ACV1476" s="14"/>
      <c r="ACW1476" s="14"/>
      <c r="ACX1476" s="14"/>
      <c r="ACY1476" s="14"/>
      <c r="ACZ1476" s="14"/>
      <c r="ADA1476" s="14"/>
      <c r="ADB1476" s="14"/>
      <c r="ADC1476" s="14"/>
      <c r="ADD1476" s="14"/>
      <c r="ADE1476" s="14"/>
      <c r="ADF1476" s="14"/>
      <c r="ADG1476" s="14"/>
      <c r="ADH1476" s="14"/>
      <c r="ADI1476" s="14"/>
      <c r="ADJ1476" s="14"/>
      <c r="ADK1476" s="14"/>
      <c r="ADL1476" s="14"/>
      <c r="ADM1476" s="14"/>
      <c r="ADN1476" s="14"/>
      <c r="ADO1476" s="14"/>
      <c r="ADP1476" s="14"/>
      <c r="ADQ1476" s="14"/>
      <c r="ADR1476" s="14"/>
      <c r="ADS1476" s="14"/>
      <c r="ADT1476" s="14"/>
      <c r="ADU1476" s="14"/>
      <c r="ADV1476" s="14"/>
      <c r="ADW1476" s="14"/>
      <c r="ADX1476" s="14"/>
      <c r="ADY1476" s="14"/>
      <c r="ADZ1476" s="14"/>
      <c r="AEA1476" s="14"/>
      <c r="AEB1476" s="14"/>
      <c r="AEC1476" s="14"/>
      <c r="AED1476" s="14"/>
      <c r="AEE1476" s="14"/>
      <c r="AEF1476" s="14"/>
      <c r="AEG1476" s="14"/>
      <c r="AEH1476" s="14"/>
      <c r="AEI1476" s="14"/>
      <c r="AEJ1476" s="14"/>
      <c r="AEK1476" s="14"/>
      <c r="AEL1476" s="14"/>
      <c r="AEM1476" s="14"/>
      <c r="AEN1476" s="14"/>
      <c r="AEO1476" s="14"/>
      <c r="AEP1476" s="14"/>
      <c r="AEQ1476" s="14"/>
      <c r="AER1476" s="14"/>
      <c r="AES1476" s="14"/>
      <c r="AET1476" s="14"/>
      <c r="AEU1476" s="14"/>
      <c r="AEV1476" s="14"/>
      <c r="AEW1476" s="14"/>
      <c r="AEX1476" s="14"/>
      <c r="AEY1476" s="14"/>
      <c r="AEZ1476" s="14"/>
      <c r="AFA1476" s="14"/>
      <c r="AFB1476" s="14"/>
      <c r="AFC1476" s="14"/>
      <c r="AFD1476" s="14"/>
      <c r="AFE1476" s="14"/>
      <c r="AFF1476" s="14"/>
      <c r="AFG1476" s="14"/>
      <c r="AFH1476" s="14"/>
      <c r="AFI1476" s="14"/>
      <c r="AFJ1476" s="14"/>
      <c r="AFK1476" s="14"/>
      <c r="AFL1476" s="14"/>
      <c r="AFM1476" s="14"/>
      <c r="AFN1476" s="14"/>
      <c r="AFO1476" s="14"/>
      <c r="AFP1476" s="14"/>
      <c r="AFQ1476" s="14"/>
      <c r="AFR1476" s="14"/>
      <c r="AFS1476" s="14"/>
      <c r="AFT1476" s="14"/>
      <c r="AFU1476" s="14"/>
      <c r="AFV1476" s="14"/>
      <c r="AFW1476" s="14"/>
      <c r="AFX1476" s="14"/>
      <c r="AFY1476" s="14"/>
      <c r="AFZ1476" s="14"/>
      <c r="AGA1476" s="14"/>
      <c r="AGB1476" s="14"/>
      <c r="AGC1476" s="14"/>
      <c r="AGD1476" s="14"/>
      <c r="AGE1476" s="14"/>
      <c r="AGF1476" s="14"/>
      <c r="AGG1476" s="14"/>
      <c r="AGH1476" s="14"/>
      <c r="AGI1476" s="14"/>
      <c r="AGJ1476" s="14"/>
      <c r="AGK1476" s="14"/>
      <c r="AGL1476" s="14"/>
      <c r="AGM1476" s="14"/>
      <c r="AGN1476" s="14"/>
      <c r="AGO1476" s="14"/>
      <c r="AGP1476" s="14"/>
      <c r="AGQ1476" s="14"/>
      <c r="AGR1476" s="14"/>
      <c r="AGS1476" s="14"/>
      <c r="AGT1476" s="14"/>
      <c r="AGU1476" s="14"/>
      <c r="AGV1476" s="14"/>
      <c r="AGW1476" s="14"/>
      <c r="AGX1476" s="14"/>
      <c r="AGY1476" s="14"/>
      <c r="AGZ1476" s="14"/>
      <c r="AHA1476" s="14"/>
      <c r="AHB1476" s="14"/>
      <c r="AHC1476" s="14"/>
      <c r="AHD1476" s="14"/>
      <c r="AHE1476" s="14"/>
      <c r="AHF1476" s="14"/>
      <c r="AHG1476" s="14"/>
      <c r="AHH1476" s="14"/>
      <c r="AHI1476" s="14"/>
      <c r="AHJ1476" s="14"/>
      <c r="AHK1476" s="14"/>
      <c r="AHL1476" s="14"/>
      <c r="AHM1476" s="14"/>
      <c r="AHN1476" s="14"/>
      <c r="AHO1476" s="14"/>
      <c r="AHP1476" s="14"/>
      <c r="AHQ1476" s="14"/>
      <c r="AHR1476" s="14"/>
      <c r="AHS1476" s="14"/>
      <c r="AHT1476" s="14"/>
      <c r="AHU1476" s="14"/>
      <c r="AHV1476" s="14"/>
      <c r="AHW1476" s="14"/>
      <c r="AHX1476" s="14"/>
      <c r="AHY1476" s="14"/>
      <c r="AHZ1476" s="14"/>
      <c r="AIA1476" s="14"/>
      <c r="AIB1476" s="14"/>
      <c r="AIC1476" s="14"/>
      <c r="AID1476" s="14"/>
      <c r="AIE1476" s="14"/>
      <c r="AIF1476" s="14"/>
      <c r="AIG1476" s="14"/>
      <c r="AIH1476" s="14"/>
      <c r="AII1476" s="14"/>
      <c r="AIJ1476" s="14"/>
      <c r="AIK1476" s="14"/>
      <c r="AIL1476" s="14"/>
      <c r="AIM1476" s="14"/>
      <c r="AIN1476" s="14"/>
      <c r="AIO1476" s="14"/>
      <c r="AIP1476" s="14"/>
      <c r="AIQ1476" s="14"/>
      <c r="AIR1476" s="14"/>
      <c r="AIS1476" s="14"/>
      <c r="AIT1476" s="14"/>
      <c r="AIU1476" s="14"/>
      <c r="AIV1476" s="14"/>
      <c r="AIW1476" s="14"/>
      <c r="AIX1476" s="14"/>
      <c r="AIY1476" s="14"/>
      <c r="AIZ1476" s="14"/>
      <c r="AJA1476" s="14"/>
      <c r="AJB1476" s="14"/>
      <c r="AJC1476" s="14"/>
      <c r="AJD1476" s="14"/>
      <c r="AJE1476" s="14"/>
      <c r="AJF1476" s="14"/>
      <c r="AJG1476" s="14"/>
      <c r="AJH1476" s="14"/>
      <c r="AJI1476" s="14"/>
      <c r="AJJ1476" s="14"/>
      <c r="AJK1476" s="14"/>
      <c r="AJL1476" s="14"/>
      <c r="AJM1476" s="14"/>
      <c r="AJN1476" s="14"/>
      <c r="AJO1476" s="14"/>
      <c r="AJP1476" s="14"/>
      <c r="AJQ1476" s="14"/>
      <c r="AJR1476" s="14"/>
      <c r="AJS1476" s="14"/>
      <c r="AJT1476" s="14"/>
      <c r="AJU1476" s="14"/>
      <c r="AJV1476" s="14"/>
      <c r="AJW1476" s="14"/>
      <c r="AJX1476" s="14"/>
      <c r="AJY1476" s="14"/>
      <c r="AJZ1476" s="14"/>
      <c r="AKA1476" s="14"/>
      <c r="AKB1476" s="14"/>
      <c r="AKC1476" s="14"/>
      <c r="AKD1476" s="14"/>
      <c r="AKE1476" s="14"/>
      <c r="AKF1476" s="14"/>
      <c r="AKG1476" s="14"/>
      <c r="AKH1476" s="14"/>
      <c r="AKI1476" s="14"/>
      <c r="AKJ1476" s="14"/>
      <c r="AKK1476" s="14"/>
      <c r="AKL1476" s="14"/>
      <c r="AKM1476" s="14"/>
      <c r="AKN1476" s="14"/>
      <c r="AKO1476" s="14"/>
      <c r="AKP1476" s="14"/>
      <c r="AKQ1476" s="14"/>
      <c r="AKR1476" s="14"/>
      <c r="AKS1476" s="14"/>
      <c r="AKT1476" s="14"/>
      <c r="AKU1476" s="14"/>
      <c r="AKV1476" s="14"/>
      <c r="AKW1476" s="14"/>
      <c r="AKX1476" s="14"/>
      <c r="AKY1476" s="14"/>
      <c r="AKZ1476" s="14"/>
      <c r="ALA1476" s="14"/>
      <c r="ALB1476" s="14"/>
      <c r="ALC1476" s="14"/>
      <c r="ALD1476" s="14"/>
      <c r="ALE1476" s="14"/>
      <c r="ALF1476" s="14"/>
      <c r="ALG1476" s="14"/>
      <c r="ALH1476" s="14"/>
      <c r="ALI1476" s="14"/>
      <c r="ALJ1476" s="14"/>
      <c r="ALK1476" s="14"/>
      <c r="ALL1476" s="14"/>
      <c r="ALM1476" s="14"/>
      <c r="ALN1476" s="14"/>
      <c r="ALO1476" s="14"/>
      <c r="ALP1476" s="14"/>
      <c r="ALQ1476" s="14"/>
      <c r="ALR1476" s="14"/>
      <c r="ALS1476" s="14"/>
      <c r="ALT1476" s="14"/>
      <c r="ALU1476" s="14"/>
      <c r="ALV1476" s="14"/>
      <c r="ALW1476" s="14"/>
      <c r="ALX1476" s="14"/>
      <c r="ALY1476" s="14"/>
      <c r="ALZ1476" s="14"/>
      <c r="AMA1476" s="14"/>
      <c r="AMB1476" s="14"/>
      <c r="AMC1476" s="14"/>
      <c r="AMD1476" s="14"/>
      <c r="AME1476" s="14"/>
      <c r="AMF1476" s="14"/>
      <c r="AMG1476" s="14"/>
      <c r="AMH1476" s="14"/>
      <c r="AMI1476" s="14"/>
      <c r="AMJ1476" s="14"/>
      <c r="AMK1476" s="14"/>
      <c r="AML1476" s="14"/>
      <c r="AMM1476" s="14"/>
      <c r="AMN1476" s="14"/>
      <c r="AMO1476" s="14"/>
      <c r="AMP1476" s="14"/>
      <c r="AMQ1476" s="14"/>
      <c r="AMR1476" s="14"/>
      <c r="AMS1476" s="14"/>
      <c r="AMT1476" s="14"/>
      <c r="AMU1476" s="14"/>
      <c r="AMV1476" s="14"/>
      <c r="AMW1476" s="14"/>
      <c r="AMX1476" s="14"/>
      <c r="AMY1476" s="14"/>
      <c r="AMZ1476" s="14"/>
      <c r="ANA1476" s="14"/>
      <c r="ANB1476" s="14"/>
      <c r="ANC1476" s="14"/>
      <c r="AND1476" s="14"/>
      <c r="ANE1476" s="14"/>
      <c r="ANF1476" s="14"/>
      <c r="ANG1476" s="14"/>
      <c r="ANH1476" s="14"/>
      <c r="ANI1476" s="14"/>
      <c r="ANJ1476" s="14"/>
      <c r="ANK1476" s="14"/>
      <c r="ANL1476" s="14"/>
      <c r="ANM1476" s="14"/>
      <c r="ANN1476" s="14"/>
      <c r="ANO1476" s="14"/>
      <c r="ANP1476" s="14"/>
      <c r="ANQ1476" s="14"/>
      <c r="ANR1476" s="14"/>
      <c r="ANS1476" s="14"/>
      <c r="ANT1476" s="14"/>
      <c r="ANU1476" s="14"/>
      <c r="ANV1476" s="14"/>
      <c r="ANW1476" s="14"/>
      <c r="ANX1476" s="14"/>
      <c r="ANY1476" s="14"/>
      <c r="ANZ1476" s="14"/>
      <c r="AOA1476" s="14"/>
      <c r="AOB1476" s="14"/>
      <c r="AOC1476" s="14"/>
      <c r="AOD1476" s="14"/>
      <c r="AOE1476" s="14"/>
      <c r="AOF1476" s="14"/>
      <c r="AOG1476" s="14"/>
      <c r="AOH1476" s="14"/>
      <c r="AOI1476" s="14"/>
      <c r="AOJ1476" s="14"/>
      <c r="AOK1476" s="14"/>
      <c r="AOL1476" s="14"/>
      <c r="AOM1476" s="14"/>
      <c r="AON1476" s="14"/>
      <c r="AOO1476" s="14"/>
      <c r="AOP1476" s="14"/>
      <c r="AOQ1476" s="14"/>
      <c r="AOR1476" s="14"/>
      <c r="AOS1476" s="14"/>
      <c r="AOT1476" s="14"/>
      <c r="AOU1476" s="14"/>
      <c r="AOV1476" s="14"/>
      <c r="AOW1476" s="14"/>
      <c r="AOX1476" s="14"/>
      <c r="AOY1476" s="14"/>
      <c r="AOZ1476" s="14"/>
      <c r="APA1476" s="14"/>
      <c r="APB1476" s="14"/>
      <c r="APC1476" s="14"/>
      <c r="APD1476" s="14"/>
      <c r="APE1476" s="14"/>
      <c r="APF1476" s="14"/>
      <c r="APG1476" s="14"/>
      <c r="APH1476" s="14"/>
      <c r="API1476" s="14"/>
      <c r="APJ1476" s="14"/>
      <c r="APK1476" s="14"/>
      <c r="APL1476" s="14"/>
      <c r="APM1476" s="14"/>
      <c r="APN1476" s="14"/>
      <c r="APO1476" s="14"/>
      <c r="APP1476" s="14"/>
      <c r="APQ1476" s="14"/>
      <c r="APR1476" s="14"/>
      <c r="APS1476" s="14"/>
      <c r="APT1476" s="14"/>
      <c r="APU1476" s="14"/>
      <c r="APV1476" s="14"/>
      <c r="APW1476" s="14"/>
      <c r="APX1476" s="14"/>
      <c r="APY1476" s="14"/>
      <c r="APZ1476" s="14"/>
      <c r="AQA1476" s="14"/>
      <c r="AQB1476" s="14"/>
      <c r="AQC1476" s="14"/>
      <c r="AQD1476" s="14"/>
      <c r="AQE1476" s="14"/>
      <c r="AQF1476" s="14"/>
      <c r="AQG1476" s="14"/>
      <c r="AQH1476" s="14"/>
      <c r="AQI1476" s="14"/>
      <c r="AQJ1476" s="14"/>
      <c r="AQK1476" s="14"/>
      <c r="AQL1476" s="14"/>
      <c r="AQM1476" s="14"/>
      <c r="AQN1476" s="14"/>
      <c r="AQO1476" s="14"/>
      <c r="AQP1476" s="14"/>
      <c r="AQQ1476" s="14"/>
      <c r="AQR1476" s="14"/>
      <c r="AQS1476" s="14"/>
      <c r="AQT1476" s="14"/>
      <c r="AQU1476" s="14"/>
      <c r="AQV1476" s="14"/>
      <c r="AQW1476" s="14"/>
      <c r="AQX1476" s="14"/>
      <c r="AQY1476" s="14"/>
      <c r="AQZ1476" s="14"/>
      <c r="ARA1476" s="14"/>
      <c r="ARB1476" s="14"/>
      <c r="ARC1476" s="14"/>
      <c r="ARD1476" s="14"/>
      <c r="ARE1476" s="14"/>
      <c r="ARF1476" s="14"/>
      <c r="ARG1476" s="14"/>
      <c r="ARH1476" s="14"/>
      <c r="ARI1476" s="14"/>
      <c r="ARJ1476" s="14"/>
      <c r="ARK1476" s="14"/>
      <c r="ARL1476" s="14"/>
      <c r="ARM1476" s="14"/>
      <c r="ARN1476" s="14"/>
      <c r="ARO1476" s="14"/>
      <c r="ARP1476" s="14"/>
      <c r="ARQ1476" s="14"/>
      <c r="ARR1476" s="14"/>
      <c r="ARS1476" s="14"/>
      <c r="ART1476" s="14"/>
      <c r="ARU1476" s="14"/>
      <c r="ARV1476" s="14"/>
      <c r="ARW1476" s="14"/>
      <c r="ARX1476" s="14"/>
      <c r="ARY1476" s="14"/>
      <c r="ARZ1476" s="14"/>
      <c r="ASA1476" s="14"/>
      <c r="ASB1476" s="14"/>
      <c r="ASC1476" s="14"/>
      <c r="ASD1476" s="14"/>
      <c r="ASE1476" s="14"/>
      <c r="ASF1476" s="14"/>
      <c r="ASG1476" s="14"/>
      <c r="ASH1476" s="14"/>
      <c r="ASI1476" s="14"/>
      <c r="ASJ1476" s="14"/>
      <c r="ASK1476" s="14"/>
      <c r="ASL1476" s="14"/>
      <c r="ASM1476" s="14"/>
      <c r="ASN1476" s="14"/>
      <c r="ASO1476" s="14"/>
      <c r="ASP1476" s="14"/>
      <c r="ASQ1476" s="14"/>
      <c r="ASR1476" s="14"/>
      <c r="ASS1476" s="14"/>
      <c r="AST1476" s="14"/>
      <c r="ASU1476" s="14"/>
      <c r="ASV1476" s="14"/>
      <c r="ASW1476" s="14"/>
      <c r="ASX1476" s="14"/>
      <c r="ASY1476" s="14"/>
      <c r="ASZ1476" s="14"/>
      <c r="ATA1476" s="14"/>
      <c r="ATB1476" s="14"/>
      <c r="ATC1476" s="14"/>
      <c r="ATD1476" s="14"/>
      <c r="ATE1476" s="14"/>
      <c r="ATF1476" s="14"/>
      <c r="ATG1476" s="14"/>
      <c r="ATH1476" s="14"/>
      <c r="ATI1476" s="14"/>
      <c r="ATJ1476" s="14"/>
      <c r="ATK1476" s="14"/>
      <c r="ATL1476" s="14"/>
      <c r="ATM1476" s="14"/>
      <c r="ATN1476" s="14"/>
      <c r="ATO1476" s="14"/>
      <c r="ATP1476" s="14"/>
      <c r="ATQ1476" s="14"/>
      <c r="ATR1476" s="14"/>
      <c r="ATS1476" s="14"/>
      <c r="ATT1476" s="14"/>
      <c r="ATU1476" s="14"/>
      <c r="ATV1476" s="14"/>
      <c r="ATW1476" s="14"/>
      <c r="ATX1476" s="14"/>
      <c r="ATY1476" s="14"/>
      <c r="ATZ1476" s="14"/>
      <c r="AUA1476" s="14"/>
      <c r="AUB1476" s="14"/>
      <c r="AUC1476" s="14"/>
      <c r="AUD1476" s="14"/>
      <c r="AUE1476" s="14"/>
      <c r="AUF1476" s="14"/>
      <c r="AUG1476" s="14"/>
      <c r="AUH1476" s="14"/>
      <c r="AUI1476" s="14"/>
      <c r="AUJ1476" s="14"/>
      <c r="AUK1476" s="14"/>
      <c r="AUL1476" s="14"/>
      <c r="AUM1476" s="14"/>
      <c r="AUN1476" s="14"/>
      <c r="AUO1476" s="14"/>
      <c r="AUP1476" s="14"/>
      <c r="AUQ1476" s="14"/>
      <c r="AUR1476" s="14"/>
      <c r="AUS1476" s="14"/>
      <c r="AUT1476" s="14"/>
      <c r="AUU1476" s="14"/>
      <c r="AUV1476" s="14"/>
      <c r="AUW1476" s="14"/>
      <c r="AUX1476" s="14"/>
      <c r="AUY1476" s="14"/>
      <c r="AUZ1476" s="14"/>
      <c r="AVA1476" s="14"/>
      <c r="AVB1476" s="14"/>
      <c r="AVC1476" s="14"/>
      <c r="AVD1476" s="14"/>
      <c r="AVE1476" s="14"/>
      <c r="AVF1476" s="14"/>
      <c r="AVG1476" s="14"/>
      <c r="AVH1476" s="14"/>
      <c r="AVI1476" s="14"/>
      <c r="AVJ1476" s="14"/>
      <c r="AVK1476" s="14"/>
      <c r="AVL1476" s="14"/>
      <c r="AVM1476" s="14"/>
      <c r="AVN1476" s="14"/>
      <c r="AVO1476" s="14"/>
      <c r="AVP1476" s="14"/>
      <c r="AVQ1476" s="14"/>
      <c r="AVR1476" s="14"/>
      <c r="AVS1476" s="14"/>
      <c r="AVT1476" s="14"/>
      <c r="AVU1476" s="14"/>
      <c r="AVV1476" s="14"/>
      <c r="AVW1476" s="14"/>
      <c r="AVX1476" s="14"/>
      <c r="AVY1476" s="14"/>
      <c r="AVZ1476" s="14"/>
      <c r="AWA1476" s="14"/>
      <c r="AWB1476" s="14"/>
      <c r="AWC1476" s="14"/>
      <c r="AWD1476" s="14"/>
      <c r="AWE1476" s="14"/>
      <c r="AWF1476" s="14"/>
      <c r="AWG1476" s="14"/>
      <c r="AWH1476" s="14"/>
      <c r="AWI1476" s="14"/>
      <c r="AWJ1476" s="14"/>
      <c r="AWK1476" s="14"/>
      <c r="AWL1476" s="14"/>
      <c r="AWM1476" s="14"/>
      <c r="AWN1476" s="14"/>
      <c r="AWO1476" s="14"/>
      <c r="AWP1476" s="14"/>
      <c r="AWQ1476" s="14"/>
      <c r="AWR1476" s="14"/>
      <c r="AWS1476" s="14"/>
      <c r="AWT1476" s="14"/>
      <c r="AWU1476" s="14"/>
      <c r="AWV1476" s="14"/>
      <c r="AWW1476" s="14"/>
      <c r="AWX1476" s="14"/>
      <c r="AWY1476" s="14"/>
      <c r="AWZ1476" s="14"/>
      <c r="AXA1476" s="14"/>
      <c r="AXB1476" s="14"/>
      <c r="AXC1476" s="14"/>
      <c r="AXD1476" s="14"/>
      <c r="AXE1476" s="14"/>
      <c r="AXF1476" s="14"/>
      <c r="AXG1476" s="14"/>
      <c r="AXH1476" s="14"/>
      <c r="AXI1476" s="14"/>
      <c r="AXJ1476" s="14"/>
      <c r="AXK1476" s="14"/>
      <c r="AXL1476" s="14"/>
      <c r="AXM1476" s="14"/>
      <c r="AXN1476" s="14"/>
      <c r="AXO1476" s="14"/>
      <c r="AXP1476" s="14"/>
      <c r="AXQ1476" s="14"/>
      <c r="AXR1476" s="14"/>
      <c r="AXS1476" s="14"/>
      <c r="AXT1476" s="14"/>
      <c r="AXU1476" s="14"/>
      <c r="AXV1476" s="14"/>
      <c r="AXW1476" s="14"/>
      <c r="AXX1476" s="14"/>
      <c r="AXY1476" s="14"/>
      <c r="AXZ1476" s="14"/>
      <c r="AYA1476" s="14"/>
      <c r="AYB1476" s="14"/>
      <c r="AYC1476" s="14"/>
      <c r="AYD1476" s="14"/>
      <c r="AYE1476" s="14"/>
      <c r="AYF1476" s="14"/>
      <c r="AYG1476" s="14"/>
      <c r="AYH1476" s="14"/>
      <c r="AYI1476" s="14"/>
      <c r="AYJ1476" s="14"/>
      <c r="AYK1476" s="14"/>
      <c r="AYL1476" s="14"/>
      <c r="AYM1476" s="14"/>
      <c r="AYN1476" s="14"/>
      <c r="AYO1476" s="14"/>
      <c r="AYP1476" s="14"/>
      <c r="AYQ1476" s="14"/>
      <c r="AYR1476" s="14"/>
      <c r="AYS1476" s="14"/>
      <c r="AYT1476" s="14"/>
      <c r="AYU1476" s="14"/>
      <c r="AYV1476" s="14"/>
      <c r="AYW1476" s="14"/>
      <c r="AYX1476" s="14"/>
      <c r="AYY1476" s="14"/>
      <c r="AYZ1476" s="14"/>
      <c r="AZA1476" s="14"/>
      <c r="AZB1476" s="14"/>
      <c r="AZC1476" s="14"/>
      <c r="AZD1476" s="14"/>
      <c r="AZE1476" s="14"/>
      <c r="AZF1476" s="14"/>
      <c r="AZG1476" s="14"/>
      <c r="AZH1476" s="14"/>
      <c r="AZI1476" s="14"/>
      <c r="AZJ1476" s="14"/>
      <c r="AZK1476" s="14"/>
      <c r="AZL1476" s="14"/>
      <c r="AZM1476" s="14"/>
      <c r="AZN1476" s="14"/>
      <c r="AZO1476" s="14"/>
      <c r="AZP1476" s="14"/>
      <c r="AZQ1476" s="14"/>
      <c r="AZR1476" s="14"/>
      <c r="AZS1476" s="14"/>
      <c r="AZT1476" s="14"/>
      <c r="AZU1476" s="14"/>
      <c r="AZV1476" s="14"/>
      <c r="AZW1476" s="14"/>
      <c r="AZX1476" s="14"/>
      <c r="AZY1476" s="14"/>
      <c r="AZZ1476" s="14"/>
      <c r="BAA1476" s="14"/>
      <c r="BAB1476" s="14"/>
      <c r="BAC1476" s="14"/>
      <c r="BAD1476" s="14"/>
      <c r="BAE1476" s="14"/>
      <c r="BAF1476" s="14"/>
      <c r="BAG1476" s="14"/>
      <c r="BAH1476" s="14"/>
      <c r="BAI1476" s="14"/>
      <c r="BAJ1476" s="14"/>
      <c r="BAK1476" s="14"/>
      <c r="BAL1476" s="14"/>
      <c r="BAM1476" s="14"/>
      <c r="BAN1476" s="14"/>
      <c r="BAO1476" s="14"/>
      <c r="BAP1476" s="14"/>
      <c r="BAQ1476" s="14"/>
      <c r="BAR1476" s="14"/>
      <c r="BAS1476" s="14"/>
      <c r="BAT1476" s="14"/>
      <c r="BAU1476" s="14"/>
      <c r="BAV1476" s="14"/>
      <c r="BAW1476" s="14"/>
      <c r="BAX1476" s="14"/>
      <c r="BAY1476" s="14"/>
      <c r="BAZ1476" s="14"/>
      <c r="BBA1476" s="14"/>
      <c r="BBB1476" s="14"/>
      <c r="BBC1476" s="14"/>
      <c r="BBD1476" s="14"/>
      <c r="BBE1476" s="14"/>
      <c r="BBF1476" s="14"/>
      <c r="BBG1476" s="14"/>
      <c r="BBH1476" s="14"/>
      <c r="BBI1476" s="14"/>
      <c r="BBJ1476" s="14"/>
      <c r="BBK1476" s="14"/>
      <c r="BBL1476" s="14"/>
      <c r="BBM1476" s="14"/>
      <c r="BBN1476" s="14"/>
      <c r="BBO1476" s="14"/>
      <c r="BBP1476" s="14"/>
      <c r="BBQ1476" s="14"/>
      <c r="BBR1476" s="14"/>
      <c r="BBS1476" s="14"/>
      <c r="BBT1476" s="14"/>
      <c r="BBU1476" s="14"/>
      <c r="BBV1476" s="14"/>
      <c r="BBW1476" s="14"/>
      <c r="BBX1476" s="14"/>
      <c r="BBY1476" s="14"/>
      <c r="BBZ1476" s="14"/>
      <c r="BCA1476" s="14"/>
      <c r="BCB1476" s="14"/>
      <c r="BCC1476" s="14"/>
      <c r="BCD1476" s="14"/>
      <c r="BCE1476" s="14"/>
      <c r="BCF1476" s="14"/>
      <c r="BCG1476" s="14"/>
      <c r="BCH1476" s="14"/>
      <c r="BCI1476" s="14"/>
      <c r="BCJ1476" s="14"/>
      <c r="BCK1476" s="14"/>
      <c r="BCL1476" s="14"/>
      <c r="BCM1476" s="14"/>
      <c r="BCN1476" s="14"/>
      <c r="BCO1476" s="14"/>
      <c r="BCP1476" s="14"/>
      <c r="BCQ1476" s="14"/>
      <c r="BCR1476" s="14"/>
      <c r="BCS1476" s="14"/>
      <c r="BCT1476" s="14"/>
      <c r="BCU1476" s="14"/>
      <c r="BCV1476" s="14"/>
      <c r="BCW1476" s="14"/>
      <c r="BCX1476" s="14"/>
      <c r="BCY1476" s="14"/>
      <c r="BCZ1476" s="14"/>
      <c r="BDA1476" s="14"/>
      <c r="BDB1476" s="14"/>
      <c r="BDC1476" s="14"/>
      <c r="BDD1476" s="14"/>
      <c r="BDE1476" s="14"/>
      <c r="BDF1476" s="14"/>
      <c r="BDG1476" s="14"/>
      <c r="BDH1476" s="14"/>
      <c r="BDI1476" s="14"/>
      <c r="BDJ1476" s="14"/>
      <c r="BDK1476" s="14"/>
      <c r="BDL1476" s="14"/>
      <c r="BDM1476" s="14"/>
      <c r="BDN1476" s="14"/>
      <c r="BDO1476" s="14"/>
      <c r="BDP1476" s="14"/>
      <c r="BDQ1476" s="14"/>
      <c r="BDR1476" s="14"/>
      <c r="BDS1476" s="14"/>
      <c r="BDT1476" s="14"/>
      <c r="BDU1476" s="14"/>
      <c r="BDV1476" s="14"/>
      <c r="BDW1476" s="14"/>
      <c r="BDX1476" s="14"/>
      <c r="BDY1476" s="14"/>
      <c r="BDZ1476" s="14"/>
      <c r="BEA1476" s="14"/>
      <c r="BEB1476" s="14"/>
      <c r="BEC1476" s="14"/>
      <c r="BED1476" s="14"/>
      <c r="BEE1476" s="14"/>
      <c r="BEF1476" s="14"/>
      <c r="BEG1476" s="14"/>
      <c r="BEH1476" s="14"/>
      <c r="BEI1476" s="14"/>
      <c r="BEJ1476" s="14"/>
      <c r="BEK1476" s="14"/>
      <c r="BEL1476" s="14"/>
      <c r="BEM1476" s="14"/>
      <c r="BEN1476" s="14"/>
      <c r="BEO1476" s="14"/>
      <c r="BEP1476" s="14"/>
      <c r="BEQ1476" s="14"/>
      <c r="BER1476" s="14"/>
      <c r="BES1476" s="14"/>
      <c r="BET1476" s="14"/>
      <c r="BEU1476" s="14"/>
      <c r="BEV1476" s="14"/>
      <c r="BEW1476" s="14"/>
      <c r="BEX1476" s="14"/>
      <c r="BEY1476" s="14"/>
      <c r="BEZ1476" s="14"/>
      <c r="BFA1476" s="14"/>
      <c r="BFB1476" s="14"/>
      <c r="BFC1476" s="14"/>
      <c r="BFD1476" s="14"/>
      <c r="BFE1476" s="14"/>
      <c r="BFF1476" s="14"/>
      <c r="BFG1476" s="14"/>
      <c r="BFH1476" s="14"/>
      <c r="BFI1476" s="14"/>
      <c r="BFJ1476" s="14"/>
      <c r="BFK1476" s="14"/>
      <c r="BFL1476" s="14"/>
      <c r="BFM1476" s="14"/>
      <c r="BFN1476" s="14"/>
      <c r="BFO1476" s="14"/>
      <c r="BFP1476" s="14"/>
      <c r="BFQ1476" s="14"/>
      <c r="BFR1476" s="14"/>
      <c r="BFS1476" s="14"/>
      <c r="BFT1476" s="14"/>
      <c r="BFU1476" s="14"/>
      <c r="BFV1476" s="14"/>
      <c r="BFW1476" s="14"/>
      <c r="BFX1476" s="14"/>
      <c r="BFY1476" s="14"/>
      <c r="BFZ1476" s="14"/>
      <c r="BGA1476" s="14"/>
      <c r="BGB1476" s="14"/>
      <c r="BGC1476" s="14"/>
      <c r="BGD1476" s="14"/>
      <c r="BGE1476" s="14"/>
      <c r="BGF1476" s="14"/>
      <c r="BGG1476" s="14"/>
      <c r="BGH1476" s="14"/>
      <c r="BGI1476" s="14"/>
      <c r="BGJ1476" s="14"/>
      <c r="BGK1476" s="14"/>
      <c r="BGL1476" s="14"/>
      <c r="BGM1476" s="14"/>
      <c r="BGN1476" s="14"/>
      <c r="BGO1476" s="14"/>
      <c r="BGP1476" s="14"/>
      <c r="BGQ1476" s="14"/>
      <c r="BGR1476" s="14"/>
      <c r="BGS1476" s="14"/>
      <c r="BGT1476" s="14"/>
      <c r="BGU1476" s="14"/>
      <c r="BGV1476" s="14"/>
      <c r="BGW1476" s="14"/>
      <c r="BGX1476" s="14"/>
      <c r="BGY1476" s="14"/>
      <c r="BGZ1476" s="14"/>
      <c r="BHA1476" s="14"/>
      <c r="BHB1476" s="14"/>
      <c r="BHC1476" s="14"/>
      <c r="BHD1476" s="14"/>
      <c r="BHE1476" s="14"/>
      <c r="BHF1476" s="14"/>
      <c r="BHG1476" s="14"/>
      <c r="BHH1476" s="14"/>
      <c r="BHI1476" s="14"/>
      <c r="BHJ1476" s="14"/>
      <c r="BHK1476" s="14"/>
      <c r="BHL1476" s="14"/>
      <c r="BHM1476" s="14"/>
      <c r="BHN1476" s="14"/>
      <c r="BHO1476" s="14"/>
      <c r="BHP1476" s="14"/>
      <c r="BHQ1476" s="14"/>
      <c r="BHR1476" s="14"/>
      <c r="BHS1476" s="14"/>
      <c r="BHT1476" s="14"/>
      <c r="BHU1476" s="14"/>
      <c r="BHV1476" s="14"/>
      <c r="BHW1476" s="14"/>
      <c r="BHX1476" s="14"/>
      <c r="BHY1476" s="14"/>
      <c r="BHZ1476" s="14"/>
      <c r="BIA1476" s="14"/>
      <c r="BIB1476" s="14"/>
      <c r="BIC1476" s="14"/>
      <c r="BID1476" s="14"/>
      <c r="BIE1476" s="14"/>
      <c r="BIF1476" s="14"/>
      <c r="BIG1476" s="14"/>
      <c r="BIH1476" s="14"/>
      <c r="BII1476" s="14"/>
      <c r="BIJ1476" s="14"/>
      <c r="BIK1476" s="14"/>
      <c r="BIL1476" s="14"/>
      <c r="BIM1476" s="14"/>
      <c r="BIN1476" s="14"/>
      <c r="BIO1476" s="14"/>
      <c r="BIP1476" s="14"/>
      <c r="BIQ1476" s="14"/>
      <c r="BIR1476" s="14"/>
      <c r="BIS1476" s="14"/>
      <c r="BIT1476" s="14"/>
      <c r="BIU1476" s="14"/>
      <c r="BIV1476" s="14"/>
      <c r="BIW1476" s="14"/>
      <c r="BIX1476" s="14"/>
      <c r="BIY1476" s="14"/>
      <c r="BIZ1476" s="14"/>
      <c r="BJA1476" s="14"/>
      <c r="BJB1476" s="14"/>
      <c r="BJC1476" s="14"/>
      <c r="BJD1476" s="14"/>
      <c r="BJE1476" s="14"/>
      <c r="BJF1476" s="14"/>
      <c r="BJG1476" s="14"/>
      <c r="BJH1476" s="14"/>
      <c r="BJI1476" s="14"/>
      <c r="BJJ1476" s="14"/>
      <c r="BJK1476" s="14"/>
      <c r="BJL1476" s="14"/>
      <c r="BJM1476" s="14"/>
      <c r="BJN1476" s="14"/>
      <c r="BJO1476" s="14"/>
      <c r="BJP1476" s="14"/>
      <c r="BJQ1476" s="14"/>
      <c r="BJR1476" s="14"/>
      <c r="BJS1476" s="14"/>
      <c r="BJT1476" s="14"/>
      <c r="BJU1476" s="14"/>
      <c r="BJV1476" s="14"/>
      <c r="BJW1476" s="14"/>
      <c r="BJX1476" s="14"/>
      <c r="BJY1476" s="14"/>
      <c r="BJZ1476" s="14"/>
      <c r="BKA1476" s="14"/>
      <c r="BKB1476" s="14"/>
      <c r="BKC1476" s="14"/>
      <c r="BKD1476" s="14"/>
      <c r="BKE1476" s="14"/>
      <c r="BKF1476" s="14"/>
      <c r="BKG1476" s="14"/>
      <c r="BKH1476" s="14"/>
      <c r="BKI1476" s="14"/>
      <c r="BKJ1476" s="14"/>
      <c r="BKK1476" s="14"/>
      <c r="BKL1476" s="14"/>
      <c r="BKM1476" s="14"/>
      <c r="BKN1476" s="14"/>
      <c r="BKO1476" s="14"/>
      <c r="BKP1476" s="14"/>
      <c r="BKQ1476" s="14"/>
      <c r="BKR1476" s="14"/>
      <c r="BKS1476" s="14"/>
      <c r="BKT1476" s="14"/>
      <c r="BKU1476" s="14"/>
      <c r="BKV1476" s="14"/>
      <c r="BKW1476" s="14"/>
      <c r="BKX1476" s="14"/>
      <c r="BKY1476" s="14"/>
      <c r="BKZ1476" s="14"/>
      <c r="BLA1476" s="14"/>
      <c r="BLB1476" s="14"/>
      <c r="BLC1476" s="14"/>
      <c r="BLD1476" s="14"/>
      <c r="BLE1476" s="14"/>
      <c r="BLF1476" s="14"/>
      <c r="BLG1476" s="14"/>
      <c r="BLH1476" s="14"/>
      <c r="BLI1476" s="14"/>
      <c r="BLJ1476" s="14"/>
      <c r="BLK1476" s="14"/>
      <c r="BLL1476" s="14"/>
      <c r="BLM1476" s="14"/>
      <c r="BLN1476" s="14"/>
      <c r="BLO1476" s="14"/>
      <c r="BLP1476" s="14"/>
      <c r="BLQ1476" s="14"/>
      <c r="BLR1476" s="14"/>
      <c r="BLS1476" s="14"/>
      <c r="BLT1476" s="14"/>
      <c r="BLU1476" s="14"/>
      <c r="BLV1476" s="14"/>
      <c r="BLW1476" s="14"/>
      <c r="BLX1476" s="14"/>
      <c r="BLY1476" s="14"/>
      <c r="BLZ1476" s="14"/>
      <c r="BMA1476" s="14"/>
      <c r="BMB1476" s="14"/>
      <c r="BMC1476" s="14"/>
      <c r="BMD1476" s="14"/>
      <c r="BME1476" s="14"/>
      <c r="BMF1476" s="14"/>
      <c r="BMG1476" s="14"/>
      <c r="BMH1476" s="14"/>
      <c r="BMI1476" s="14"/>
      <c r="BMJ1476" s="14"/>
      <c r="BMK1476" s="14"/>
      <c r="BML1476" s="14"/>
      <c r="BMM1476" s="14"/>
      <c r="BMN1476" s="14"/>
      <c r="BMO1476" s="14"/>
      <c r="BMP1476" s="14"/>
      <c r="BMQ1476" s="14"/>
      <c r="BMR1476" s="14"/>
      <c r="BMS1476" s="14"/>
      <c r="BMT1476" s="14"/>
      <c r="BMU1476" s="14"/>
      <c r="BMV1476" s="14"/>
      <c r="BMW1476" s="14"/>
      <c r="BMX1476" s="14"/>
      <c r="BMY1476" s="14"/>
      <c r="BMZ1476" s="14"/>
      <c r="BNA1476" s="14"/>
      <c r="BNB1476" s="14"/>
      <c r="BNC1476" s="14"/>
      <c r="BND1476" s="14"/>
      <c r="BNE1476" s="14"/>
      <c r="BNF1476" s="14"/>
      <c r="BNG1476" s="14"/>
      <c r="BNH1476" s="14"/>
      <c r="BNI1476" s="14"/>
      <c r="BNJ1476" s="14"/>
      <c r="BNK1476" s="14"/>
      <c r="BNL1476" s="14"/>
      <c r="BNM1476" s="14"/>
      <c r="BNN1476" s="14"/>
      <c r="BNO1476" s="14"/>
      <c r="BNP1476" s="14"/>
      <c r="BNQ1476" s="14"/>
      <c r="BNR1476" s="14"/>
      <c r="BNS1476" s="14"/>
      <c r="BNT1476" s="14"/>
      <c r="BNU1476" s="14"/>
      <c r="BNV1476" s="14"/>
      <c r="BNW1476" s="14"/>
      <c r="BNX1476" s="14"/>
      <c r="BNY1476" s="14"/>
      <c r="BNZ1476" s="14"/>
      <c r="BOA1476" s="14"/>
      <c r="BOB1476" s="14"/>
      <c r="BOC1476" s="14"/>
      <c r="BOD1476" s="14"/>
      <c r="BOE1476" s="14"/>
      <c r="BOF1476" s="14"/>
      <c r="BOG1476" s="14"/>
      <c r="BOH1476" s="14"/>
      <c r="BOI1476" s="14"/>
      <c r="BOJ1476" s="14"/>
      <c r="BOK1476" s="14"/>
      <c r="BOL1476" s="14"/>
      <c r="BOM1476" s="14"/>
      <c r="BON1476" s="14"/>
      <c r="BOO1476" s="14"/>
      <c r="BOP1476" s="14"/>
      <c r="BOQ1476" s="14"/>
      <c r="BOR1476" s="14"/>
      <c r="BOS1476" s="14"/>
      <c r="BOT1476" s="14"/>
      <c r="BOU1476" s="14"/>
      <c r="BOV1476" s="14"/>
      <c r="BOW1476" s="14"/>
      <c r="BOX1476" s="14"/>
      <c r="BOY1476" s="14"/>
      <c r="BOZ1476" s="14"/>
      <c r="BPA1476" s="14"/>
      <c r="BPB1476" s="14"/>
      <c r="BPC1476" s="14"/>
      <c r="BPD1476" s="14"/>
      <c r="BPE1476" s="14"/>
      <c r="BPF1476" s="14"/>
      <c r="BPG1476" s="14"/>
      <c r="BPH1476" s="14"/>
      <c r="BPI1476" s="14"/>
      <c r="BPJ1476" s="14"/>
      <c r="BPK1476" s="14"/>
      <c r="BPL1476" s="14"/>
      <c r="BPM1476" s="14"/>
      <c r="BPN1476" s="14"/>
      <c r="BPO1476" s="14"/>
      <c r="BPP1476" s="14"/>
      <c r="BPQ1476" s="14"/>
      <c r="BPR1476" s="14"/>
      <c r="BPS1476" s="14"/>
      <c r="BPT1476" s="14"/>
      <c r="BPU1476" s="14"/>
      <c r="BPV1476" s="14"/>
      <c r="BPW1476" s="14"/>
      <c r="BPX1476" s="14"/>
      <c r="BPY1476" s="14"/>
      <c r="BPZ1476" s="14"/>
      <c r="BQA1476" s="14"/>
      <c r="BQB1476" s="14"/>
      <c r="BQC1476" s="14"/>
      <c r="BQD1476" s="14"/>
      <c r="BQE1476" s="14"/>
      <c r="BQF1476" s="14"/>
      <c r="BQG1476" s="14"/>
      <c r="BQH1476" s="14"/>
      <c r="BQI1476" s="14"/>
      <c r="BQJ1476" s="14"/>
      <c r="BQK1476" s="14"/>
      <c r="BQL1476" s="14"/>
      <c r="BQM1476" s="14"/>
      <c r="BQN1476" s="14"/>
      <c r="BQO1476" s="14"/>
      <c r="BQP1476" s="14"/>
      <c r="BQQ1476" s="14"/>
      <c r="BQR1476" s="14"/>
      <c r="BQS1476" s="14"/>
      <c r="BQT1476" s="14"/>
      <c r="BQU1476" s="14"/>
      <c r="BQV1476" s="14"/>
      <c r="BQW1476" s="14"/>
      <c r="BQX1476" s="14"/>
      <c r="BQY1476" s="14"/>
      <c r="BQZ1476" s="14"/>
      <c r="BRA1476" s="14"/>
      <c r="BRB1476" s="14"/>
      <c r="BRC1476" s="14"/>
      <c r="BRD1476" s="14"/>
      <c r="BRE1476" s="14"/>
      <c r="BRF1476" s="14"/>
      <c r="BRG1476" s="14"/>
      <c r="BRH1476" s="14"/>
      <c r="BRI1476" s="14"/>
      <c r="BRJ1476" s="14"/>
      <c r="BRK1476" s="14"/>
      <c r="BRL1476" s="14"/>
      <c r="BRM1476" s="14"/>
      <c r="BRN1476" s="14"/>
      <c r="BRO1476" s="14"/>
      <c r="BRP1476" s="14"/>
      <c r="BRQ1476" s="14"/>
      <c r="BRR1476" s="14"/>
      <c r="BRS1476" s="14"/>
      <c r="BRT1476" s="14"/>
      <c r="BRU1476" s="14"/>
      <c r="BRV1476" s="14"/>
      <c r="BRW1476" s="14"/>
      <c r="BRX1476" s="14"/>
      <c r="BRY1476" s="14"/>
      <c r="BRZ1476" s="14"/>
      <c r="BSA1476" s="14"/>
      <c r="BSB1476" s="14"/>
      <c r="BSC1476" s="14"/>
      <c r="BSD1476" s="14"/>
      <c r="BSE1476" s="14"/>
      <c r="BSF1476" s="14"/>
      <c r="BSG1476" s="14"/>
      <c r="BSH1476" s="14"/>
      <c r="BSI1476" s="14"/>
      <c r="BSJ1476" s="14"/>
      <c r="BSK1476" s="14"/>
      <c r="BSL1476" s="14"/>
      <c r="BSM1476" s="14"/>
      <c r="BSN1476" s="14"/>
      <c r="BSO1476" s="14"/>
      <c r="BSP1476" s="14"/>
      <c r="BSQ1476" s="14"/>
      <c r="BSR1476" s="14"/>
      <c r="BSS1476" s="14"/>
      <c r="BST1476" s="14"/>
      <c r="BSU1476" s="14"/>
      <c r="BSV1476" s="14"/>
      <c r="BSW1476" s="14"/>
      <c r="BSX1476" s="14"/>
      <c r="BSY1476" s="14"/>
      <c r="BSZ1476" s="14"/>
      <c r="BTA1476" s="14"/>
      <c r="BTB1476" s="14"/>
      <c r="BTC1476" s="14"/>
      <c r="BTD1476" s="14"/>
      <c r="BTE1476" s="14"/>
      <c r="BTF1476" s="14"/>
      <c r="BTG1476" s="14"/>
      <c r="BTH1476" s="14"/>
      <c r="BTI1476" s="14"/>
      <c r="BTJ1476" s="14"/>
      <c r="BTK1476" s="14"/>
      <c r="BTL1476" s="14"/>
      <c r="BTM1476" s="14"/>
      <c r="BTN1476" s="14"/>
      <c r="BTO1476" s="14"/>
      <c r="BTP1476" s="14"/>
      <c r="BTQ1476" s="14"/>
      <c r="BTR1476" s="14"/>
      <c r="BTS1476" s="14"/>
      <c r="BTT1476" s="14"/>
      <c r="BTU1476" s="14"/>
      <c r="BTV1476" s="14"/>
      <c r="BTW1476" s="14"/>
      <c r="BTX1476" s="14"/>
      <c r="BTY1476" s="14"/>
      <c r="BTZ1476" s="14"/>
      <c r="BUA1476" s="14"/>
      <c r="BUB1476" s="14"/>
      <c r="BUC1476" s="14"/>
      <c r="BUD1476" s="14"/>
      <c r="BUE1476" s="14"/>
      <c r="BUF1476" s="14"/>
      <c r="BUG1476" s="14"/>
      <c r="BUH1476" s="14"/>
      <c r="BUI1476" s="14"/>
      <c r="BUJ1476" s="14"/>
      <c r="BUK1476" s="14"/>
      <c r="BUL1476" s="14"/>
      <c r="BUM1476" s="14"/>
      <c r="BUN1476" s="14"/>
      <c r="BUO1476" s="14"/>
      <c r="BUP1476" s="14"/>
      <c r="BUQ1476" s="14"/>
      <c r="BUR1476" s="14"/>
      <c r="BUS1476" s="14"/>
      <c r="BUT1476" s="14"/>
      <c r="BUU1476" s="14"/>
      <c r="BUV1476" s="14"/>
      <c r="BUW1476" s="14"/>
      <c r="BUX1476" s="14"/>
      <c r="BUY1476" s="14"/>
      <c r="BUZ1476" s="14"/>
      <c r="BVA1476" s="14"/>
      <c r="BVB1476" s="14"/>
      <c r="BVC1476" s="14"/>
      <c r="BVD1476" s="14"/>
      <c r="BVE1476" s="14"/>
      <c r="BVF1476" s="14"/>
      <c r="BVG1476" s="14"/>
      <c r="BVH1476" s="14"/>
      <c r="BVI1476" s="14"/>
      <c r="BVJ1476" s="14"/>
      <c r="BVK1476" s="14"/>
      <c r="BVL1476" s="14"/>
      <c r="BVM1476" s="14"/>
      <c r="BVN1476" s="14"/>
      <c r="BVO1476" s="14"/>
      <c r="BVP1476" s="14"/>
      <c r="BVQ1476" s="14"/>
      <c r="BVR1476" s="14"/>
      <c r="BVS1476" s="14"/>
      <c r="BVT1476" s="14"/>
      <c r="BVU1476" s="14"/>
      <c r="BVV1476" s="14"/>
      <c r="BVW1476" s="14"/>
      <c r="BVX1476" s="14"/>
      <c r="BVY1476" s="14"/>
      <c r="BVZ1476" s="14"/>
      <c r="BWA1476" s="14"/>
      <c r="BWB1476" s="14"/>
      <c r="BWC1476" s="14"/>
      <c r="BWD1476" s="14"/>
      <c r="BWE1476" s="14"/>
      <c r="BWF1476" s="14"/>
      <c r="BWG1476" s="14"/>
      <c r="BWH1476" s="14"/>
      <c r="BWI1476" s="14"/>
      <c r="BWJ1476" s="14"/>
      <c r="BWK1476" s="14"/>
      <c r="BWL1476" s="14"/>
      <c r="BWM1476" s="14"/>
      <c r="BWN1476" s="14"/>
      <c r="BWO1476" s="14"/>
      <c r="BWP1476" s="14"/>
      <c r="BWQ1476" s="14"/>
      <c r="BWR1476" s="14"/>
      <c r="BWS1476" s="14"/>
      <c r="BWT1476" s="14"/>
      <c r="BWU1476" s="14"/>
      <c r="BWV1476" s="14"/>
      <c r="BWW1476" s="14"/>
      <c r="BWX1476" s="14"/>
      <c r="BWY1476" s="14"/>
      <c r="BWZ1476" s="14"/>
      <c r="BXA1476" s="14"/>
      <c r="BXB1476" s="14"/>
      <c r="BXC1476" s="14"/>
      <c r="BXD1476" s="14"/>
      <c r="BXE1476" s="14"/>
      <c r="BXF1476" s="14"/>
      <c r="BXG1476" s="14"/>
      <c r="BXH1476" s="14"/>
      <c r="BXI1476" s="14"/>
      <c r="BXJ1476" s="14"/>
      <c r="BXK1476" s="14"/>
      <c r="BXL1476" s="14"/>
      <c r="BXM1476" s="14"/>
      <c r="BXN1476" s="14"/>
      <c r="BXO1476" s="14"/>
      <c r="BXP1476" s="14"/>
      <c r="BXQ1476" s="14"/>
      <c r="BXR1476" s="14"/>
      <c r="BXS1476" s="14"/>
      <c r="BXT1476" s="14"/>
      <c r="BXU1476" s="14"/>
      <c r="BXV1476" s="14"/>
      <c r="BXW1476" s="14"/>
      <c r="BXX1476" s="14"/>
      <c r="BXY1476" s="14"/>
      <c r="BXZ1476" s="14"/>
      <c r="BYA1476" s="14"/>
      <c r="BYB1476" s="14"/>
      <c r="BYC1476" s="14"/>
      <c r="BYD1476" s="14"/>
      <c r="BYE1476" s="14"/>
      <c r="BYF1476" s="14"/>
      <c r="BYG1476" s="14"/>
      <c r="BYH1476" s="14"/>
      <c r="BYI1476" s="14"/>
      <c r="BYJ1476" s="14"/>
      <c r="BYK1476" s="14"/>
      <c r="BYL1476" s="14"/>
      <c r="BYM1476" s="14"/>
      <c r="BYN1476" s="14"/>
      <c r="BYO1476" s="14"/>
      <c r="BYP1476" s="14"/>
      <c r="BYQ1476" s="14"/>
      <c r="BYR1476" s="14"/>
      <c r="BYS1476" s="14"/>
      <c r="BYT1476" s="14"/>
      <c r="BYU1476" s="14"/>
      <c r="BYV1476" s="14"/>
      <c r="BYW1476" s="14"/>
      <c r="BYX1476" s="14"/>
      <c r="BYY1476" s="14"/>
      <c r="BYZ1476" s="14"/>
      <c r="BZA1476" s="14"/>
      <c r="BZB1476" s="14"/>
      <c r="BZC1476" s="14"/>
      <c r="BZD1476" s="14"/>
      <c r="BZE1476" s="14"/>
      <c r="BZF1476" s="14"/>
      <c r="BZG1476" s="14"/>
      <c r="BZH1476" s="14"/>
      <c r="BZI1476" s="14"/>
      <c r="BZJ1476" s="14"/>
      <c r="BZK1476" s="14"/>
      <c r="BZL1476" s="14"/>
      <c r="BZM1476" s="14"/>
      <c r="BZN1476" s="14"/>
      <c r="BZO1476" s="14"/>
      <c r="BZP1476" s="14"/>
      <c r="BZQ1476" s="14"/>
      <c r="BZR1476" s="14"/>
      <c r="BZS1476" s="14"/>
      <c r="BZT1476" s="14"/>
      <c r="BZU1476" s="14"/>
      <c r="BZV1476" s="14"/>
      <c r="BZW1476" s="14"/>
      <c r="BZX1476" s="14"/>
      <c r="BZY1476" s="14"/>
      <c r="BZZ1476" s="14"/>
      <c r="CAA1476" s="14"/>
      <c r="CAB1476" s="14"/>
      <c r="CAC1476" s="14"/>
      <c r="CAD1476" s="14"/>
      <c r="CAE1476" s="14"/>
      <c r="CAF1476" s="14"/>
      <c r="CAG1476" s="14"/>
      <c r="CAH1476" s="14"/>
      <c r="CAI1476" s="14"/>
      <c r="CAJ1476" s="14"/>
      <c r="CAK1476" s="14"/>
      <c r="CAL1476" s="14"/>
      <c r="CAM1476" s="14"/>
      <c r="CAN1476" s="14"/>
      <c r="CAO1476" s="14"/>
      <c r="CAP1476" s="14"/>
      <c r="CAQ1476" s="14"/>
      <c r="CAR1476" s="14"/>
      <c r="CAS1476" s="14"/>
      <c r="CAT1476" s="14"/>
      <c r="CAU1476" s="14"/>
      <c r="CAV1476" s="14"/>
      <c r="CAW1476" s="14"/>
      <c r="CAX1476" s="14"/>
      <c r="CAY1476" s="14"/>
      <c r="CAZ1476" s="14"/>
      <c r="CBA1476" s="14"/>
      <c r="CBB1476" s="14"/>
      <c r="CBC1476" s="14"/>
      <c r="CBD1476" s="14"/>
      <c r="CBE1476" s="14"/>
      <c r="CBF1476" s="14"/>
      <c r="CBG1476" s="14"/>
      <c r="CBH1476" s="14"/>
      <c r="CBI1476" s="14"/>
      <c r="CBJ1476" s="14"/>
      <c r="CBK1476" s="14"/>
      <c r="CBL1476" s="14"/>
      <c r="CBM1476" s="14"/>
      <c r="CBN1476" s="14"/>
      <c r="CBO1476" s="14"/>
      <c r="CBP1476" s="14"/>
      <c r="CBQ1476" s="14"/>
      <c r="CBR1476" s="14"/>
      <c r="CBS1476" s="14"/>
      <c r="CBT1476" s="14"/>
      <c r="CBU1476" s="14"/>
      <c r="CBV1476" s="14"/>
      <c r="CBW1476" s="14"/>
      <c r="CBX1476" s="14"/>
      <c r="CBY1476" s="14"/>
      <c r="CBZ1476" s="14"/>
      <c r="CCA1476" s="14"/>
      <c r="CCB1476" s="14"/>
      <c r="CCC1476" s="14"/>
      <c r="CCD1476" s="14"/>
      <c r="CCE1476" s="14"/>
      <c r="CCF1476" s="14"/>
      <c r="CCG1476" s="14"/>
      <c r="CCH1476" s="14"/>
      <c r="CCI1476" s="14"/>
      <c r="CCJ1476" s="14"/>
      <c r="CCK1476" s="14"/>
      <c r="CCL1476" s="14"/>
      <c r="CCM1476" s="14"/>
      <c r="CCN1476" s="14"/>
      <c r="CCO1476" s="14"/>
      <c r="CCP1476" s="14"/>
      <c r="CCQ1476" s="14"/>
      <c r="CCR1476" s="14"/>
      <c r="CCS1476" s="14"/>
      <c r="CCT1476" s="14"/>
      <c r="CCU1476" s="14"/>
      <c r="CCV1476" s="14"/>
      <c r="CCW1476" s="14"/>
      <c r="CCX1476" s="14"/>
      <c r="CCY1476" s="14"/>
      <c r="CCZ1476" s="14"/>
      <c r="CDA1476" s="14"/>
      <c r="CDB1476" s="14"/>
      <c r="CDC1476" s="14"/>
      <c r="CDD1476" s="14"/>
      <c r="CDE1476" s="14"/>
      <c r="CDF1476" s="14"/>
      <c r="CDG1476" s="14"/>
      <c r="CDH1476" s="14"/>
      <c r="CDI1476" s="14"/>
      <c r="CDJ1476" s="14"/>
      <c r="CDK1476" s="14"/>
      <c r="CDL1476" s="14"/>
      <c r="CDM1476" s="14"/>
      <c r="CDN1476" s="14"/>
      <c r="CDO1476" s="14"/>
      <c r="CDP1476" s="14"/>
      <c r="CDQ1476" s="14"/>
      <c r="CDR1476" s="14"/>
      <c r="CDS1476" s="14"/>
      <c r="CDT1476" s="14"/>
      <c r="CDU1476" s="14"/>
      <c r="CDV1476" s="14"/>
      <c r="CDW1476" s="14"/>
      <c r="CDX1476" s="14"/>
      <c r="CDY1476" s="14"/>
      <c r="CDZ1476" s="14"/>
      <c r="CEA1476" s="14"/>
      <c r="CEB1476" s="14"/>
      <c r="CEC1476" s="14"/>
      <c r="CED1476" s="14"/>
      <c r="CEE1476" s="14"/>
      <c r="CEF1476" s="14"/>
      <c r="CEG1476" s="14"/>
      <c r="CEH1476" s="14"/>
      <c r="CEI1476" s="14"/>
      <c r="CEJ1476" s="14"/>
      <c r="CEK1476" s="14"/>
      <c r="CEL1476" s="14"/>
      <c r="CEM1476" s="14"/>
      <c r="CEN1476" s="14"/>
      <c r="CEO1476" s="14"/>
      <c r="CEP1476" s="14"/>
      <c r="CEQ1476" s="14"/>
      <c r="CER1476" s="14"/>
      <c r="CES1476" s="14"/>
      <c r="CET1476" s="14"/>
      <c r="CEU1476" s="14"/>
      <c r="CEV1476" s="14"/>
      <c r="CEW1476" s="14"/>
      <c r="CEX1476" s="14"/>
      <c r="CEY1476" s="14"/>
      <c r="CEZ1476" s="14"/>
      <c r="CFA1476" s="14"/>
      <c r="CFB1476" s="14"/>
      <c r="CFC1476" s="14"/>
      <c r="CFD1476" s="14"/>
      <c r="CFE1476" s="14"/>
      <c r="CFF1476" s="14"/>
      <c r="CFG1476" s="14"/>
      <c r="CFH1476" s="14"/>
      <c r="CFI1476" s="14"/>
      <c r="CFJ1476" s="14"/>
      <c r="CFK1476" s="14"/>
      <c r="CFL1476" s="14"/>
      <c r="CFM1476" s="14"/>
      <c r="CFN1476" s="14"/>
      <c r="CFO1476" s="14"/>
      <c r="CFP1476" s="14"/>
      <c r="CFQ1476" s="14"/>
      <c r="CFR1476" s="14"/>
      <c r="CFS1476" s="14"/>
      <c r="CFT1476" s="14"/>
      <c r="CFU1476" s="14"/>
      <c r="CFV1476" s="14"/>
      <c r="CFW1476" s="14"/>
      <c r="CFX1476" s="14"/>
      <c r="CFY1476" s="14"/>
      <c r="CFZ1476" s="14"/>
      <c r="CGA1476" s="14"/>
      <c r="CGB1476" s="14"/>
      <c r="CGC1476" s="14"/>
      <c r="CGD1476" s="14"/>
      <c r="CGE1476" s="14"/>
      <c r="CGF1476" s="14"/>
      <c r="CGG1476" s="14"/>
      <c r="CGH1476" s="14"/>
      <c r="CGI1476" s="14"/>
      <c r="CGJ1476" s="14"/>
      <c r="CGK1476" s="14"/>
      <c r="CGL1476" s="14"/>
      <c r="CGM1476" s="14"/>
      <c r="CGN1476" s="14"/>
      <c r="CGO1476" s="14"/>
      <c r="CGP1476" s="14"/>
      <c r="CGQ1476" s="14"/>
      <c r="CGR1476" s="14"/>
      <c r="CGS1476" s="14"/>
      <c r="CGT1476" s="14"/>
      <c r="CGU1476" s="14"/>
      <c r="CGV1476" s="14"/>
      <c r="CGW1476" s="14"/>
      <c r="CGX1476" s="14"/>
      <c r="CGY1476" s="14"/>
      <c r="CGZ1476" s="14"/>
      <c r="CHA1476" s="14"/>
      <c r="CHB1476" s="14"/>
      <c r="CHC1476" s="14"/>
      <c r="CHD1476" s="14"/>
      <c r="CHE1476" s="14"/>
      <c r="CHF1476" s="14"/>
      <c r="CHG1476" s="14"/>
      <c r="CHH1476" s="14"/>
      <c r="CHI1476" s="14"/>
      <c r="CHJ1476" s="14"/>
      <c r="CHK1476" s="14"/>
      <c r="CHL1476" s="14"/>
      <c r="CHM1476" s="14"/>
      <c r="CHN1476" s="14"/>
      <c r="CHO1476" s="14"/>
      <c r="CHP1476" s="14"/>
      <c r="CHQ1476" s="14"/>
      <c r="CHR1476" s="14"/>
      <c r="CHS1476" s="14"/>
      <c r="CHT1476" s="14"/>
      <c r="CHU1476" s="14"/>
      <c r="CHV1476" s="14"/>
      <c r="CHW1476" s="14"/>
      <c r="CHX1476" s="14"/>
      <c r="CHY1476" s="14"/>
      <c r="CHZ1476" s="14"/>
      <c r="CIA1476" s="14"/>
      <c r="CIB1476" s="14"/>
      <c r="CIC1476" s="14"/>
      <c r="CID1476" s="14"/>
      <c r="CIE1476" s="14"/>
      <c r="CIF1476" s="14"/>
      <c r="CIG1476" s="14"/>
      <c r="CIH1476" s="14"/>
      <c r="CII1476" s="14"/>
      <c r="CIJ1476" s="14"/>
      <c r="CIK1476" s="14"/>
      <c r="CIL1476" s="14"/>
      <c r="CIM1476" s="14"/>
      <c r="CIN1476" s="14"/>
      <c r="CIO1476" s="14"/>
      <c r="CIP1476" s="14"/>
      <c r="CIQ1476" s="14"/>
      <c r="CIR1476" s="14"/>
      <c r="CIS1476" s="14"/>
      <c r="CIT1476" s="14"/>
      <c r="CIU1476" s="14"/>
      <c r="CIV1476" s="14"/>
      <c r="CIW1476" s="14"/>
      <c r="CIX1476" s="14"/>
      <c r="CIY1476" s="14"/>
      <c r="CIZ1476" s="14"/>
      <c r="CJA1476" s="14"/>
      <c r="CJB1476" s="14"/>
      <c r="CJC1476" s="14"/>
      <c r="CJD1476" s="14"/>
      <c r="CJE1476" s="14"/>
      <c r="CJF1476" s="14"/>
      <c r="CJG1476" s="14"/>
      <c r="CJH1476" s="14"/>
      <c r="CJI1476" s="14"/>
      <c r="CJJ1476" s="14"/>
      <c r="CJK1476" s="14"/>
      <c r="CJL1476" s="14"/>
      <c r="CJM1476" s="14"/>
      <c r="CJN1476" s="14"/>
      <c r="CJO1476" s="14"/>
      <c r="CJP1476" s="14"/>
      <c r="CJQ1476" s="14"/>
      <c r="CJR1476" s="14"/>
      <c r="CJS1476" s="14"/>
      <c r="CJT1476" s="14"/>
      <c r="CJU1476" s="14"/>
      <c r="CJV1476" s="14"/>
      <c r="CJW1476" s="14"/>
      <c r="CJX1476" s="14"/>
      <c r="CJY1476" s="14"/>
      <c r="CJZ1476" s="14"/>
      <c r="CKA1476" s="14"/>
      <c r="CKB1476" s="14"/>
      <c r="CKC1476" s="14"/>
      <c r="CKD1476" s="14"/>
      <c r="CKE1476" s="14"/>
      <c r="CKF1476" s="14"/>
      <c r="CKG1476" s="14"/>
      <c r="CKH1476" s="14"/>
      <c r="CKI1476" s="14"/>
      <c r="CKJ1476" s="14"/>
      <c r="CKK1476" s="14"/>
      <c r="CKL1476" s="14"/>
      <c r="CKM1476" s="14"/>
      <c r="CKN1476" s="14"/>
      <c r="CKO1476" s="14"/>
      <c r="CKP1476" s="14"/>
      <c r="CKQ1476" s="14"/>
      <c r="CKR1476" s="14"/>
      <c r="CKS1476" s="14"/>
      <c r="CKT1476" s="14"/>
      <c r="CKU1476" s="14"/>
      <c r="CKV1476" s="14"/>
      <c r="CKW1476" s="14"/>
      <c r="CKX1476" s="14"/>
      <c r="CKY1476" s="14"/>
      <c r="CKZ1476" s="14"/>
      <c r="CLA1476" s="14"/>
      <c r="CLB1476" s="14"/>
      <c r="CLC1476" s="14"/>
      <c r="CLD1476" s="14"/>
      <c r="CLE1476" s="14"/>
      <c r="CLF1476" s="14"/>
      <c r="CLG1476" s="14"/>
      <c r="CLH1476" s="14"/>
      <c r="CLI1476" s="14"/>
      <c r="CLJ1476" s="14"/>
      <c r="CLK1476" s="14"/>
      <c r="CLL1476" s="14"/>
      <c r="CLM1476" s="14"/>
      <c r="CLN1476" s="14"/>
      <c r="CLO1476" s="14"/>
      <c r="CLP1476" s="14"/>
      <c r="CLQ1476" s="14"/>
      <c r="CLR1476" s="14"/>
      <c r="CLS1476" s="14"/>
      <c r="CLT1476" s="14"/>
      <c r="CLU1476" s="14"/>
      <c r="CLV1476" s="14"/>
      <c r="CLW1476" s="14"/>
      <c r="CLX1476" s="14"/>
      <c r="CLY1476" s="14"/>
      <c r="CLZ1476" s="14"/>
      <c r="CMA1476" s="14"/>
      <c r="CMB1476" s="14"/>
      <c r="CMC1476" s="14"/>
      <c r="CMD1476" s="14"/>
      <c r="CME1476" s="14"/>
      <c r="CMF1476" s="14"/>
      <c r="CMG1476" s="14"/>
      <c r="CMH1476" s="14"/>
      <c r="CMI1476" s="14"/>
      <c r="CMJ1476" s="14"/>
      <c r="CMK1476" s="14"/>
      <c r="CML1476" s="14"/>
      <c r="CMM1476" s="14"/>
      <c r="CMN1476" s="14"/>
      <c r="CMO1476" s="14"/>
      <c r="CMP1476" s="14"/>
      <c r="CMQ1476" s="14"/>
      <c r="CMR1476" s="14"/>
      <c r="CMS1476" s="14"/>
      <c r="CMT1476" s="14"/>
      <c r="CMU1476" s="14"/>
      <c r="CMV1476" s="14"/>
      <c r="CMW1476" s="14"/>
      <c r="CMX1476" s="14"/>
      <c r="CMY1476" s="14"/>
      <c r="CMZ1476" s="14"/>
      <c r="CNA1476" s="14"/>
      <c r="CNB1476" s="14"/>
      <c r="CNC1476" s="14"/>
      <c r="CND1476" s="14"/>
      <c r="CNE1476" s="14"/>
      <c r="CNF1476" s="14"/>
      <c r="CNG1476" s="14"/>
      <c r="CNH1476" s="14"/>
      <c r="CNI1476" s="14"/>
      <c r="CNJ1476" s="14"/>
      <c r="CNK1476" s="14"/>
      <c r="CNL1476" s="14"/>
      <c r="CNM1476" s="14"/>
      <c r="CNN1476" s="14"/>
      <c r="CNO1476" s="14"/>
      <c r="CNP1476" s="14"/>
      <c r="CNQ1476" s="14"/>
      <c r="CNR1476" s="14"/>
      <c r="CNS1476" s="14"/>
      <c r="CNT1476" s="14"/>
      <c r="CNU1476" s="14"/>
      <c r="CNV1476" s="14"/>
      <c r="CNW1476" s="14"/>
      <c r="CNX1476" s="14"/>
      <c r="CNY1476" s="14"/>
      <c r="CNZ1476" s="14"/>
      <c r="COA1476" s="14"/>
      <c r="COB1476" s="14"/>
      <c r="COC1476" s="14"/>
      <c r="COD1476" s="14"/>
      <c r="COE1476" s="14"/>
      <c r="COF1476" s="14"/>
      <c r="COG1476" s="14"/>
      <c r="COH1476" s="14"/>
      <c r="COI1476" s="14"/>
      <c r="COJ1476" s="14"/>
      <c r="COK1476" s="14"/>
      <c r="COL1476" s="14"/>
      <c r="COM1476" s="14"/>
      <c r="CON1476" s="14"/>
      <c r="COO1476" s="14"/>
      <c r="COP1476" s="14"/>
      <c r="COQ1476" s="14"/>
      <c r="COR1476" s="14"/>
      <c r="COS1476" s="14"/>
      <c r="COT1476" s="14"/>
      <c r="COU1476" s="14"/>
      <c r="COV1476" s="14"/>
      <c r="COW1476" s="14"/>
      <c r="COX1476" s="14"/>
      <c r="COY1476" s="14"/>
      <c r="COZ1476" s="14"/>
      <c r="CPA1476" s="14"/>
      <c r="CPB1476" s="14"/>
      <c r="CPC1476" s="14"/>
      <c r="CPD1476" s="14"/>
      <c r="CPE1476" s="14"/>
      <c r="CPF1476" s="14"/>
      <c r="CPG1476" s="14"/>
      <c r="CPH1476" s="14"/>
      <c r="CPI1476" s="14"/>
      <c r="CPJ1476" s="14"/>
      <c r="CPK1476" s="14"/>
      <c r="CPL1476" s="14"/>
      <c r="CPM1476" s="14"/>
      <c r="CPN1476" s="14"/>
      <c r="CPO1476" s="14"/>
      <c r="CPP1476" s="14"/>
      <c r="CPQ1476" s="14"/>
      <c r="CPR1476" s="14"/>
      <c r="CPS1476" s="14"/>
      <c r="CPT1476" s="14"/>
      <c r="CPU1476" s="14"/>
      <c r="CPV1476" s="14"/>
      <c r="CPW1476" s="14"/>
      <c r="CPX1476" s="14"/>
      <c r="CPY1476" s="14"/>
      <c r="CPZ1476" s="14"/>
      <c r="CQA1476" s="14"/>
      <c r="CQB1476" s="14"/>
      <c r="CQC1476" s="14"/>
      <c r="CQD1476" s="14"/>
      <c r="CQE1476" s="14"/>
      <c r="CQF1476" s="14"/>
      <c r="CQG1476" s="14"/>
      <c r="CQH1476" s="14"/>
      <c r="CQI1476" s="14"/>
      <c r="CQJ1476" s="14"/>
      <c r="CQK1476" s="14"/>
      <c r="CQL1476" s="14"/>
      <c r="CQM1476" s="14"/>
      <c r="CQN1476" s="14"/>
      <c r="CQO1476" s="14"/>
      <c r="CQP1476" s="14"/>
      <c r="CQQ1476" s="14"/>
      <c r="CQR1476" s="14"/>
      <c r="CQS1476" s="14"/>
      <c r="CQT1476" s="14"/>
      <c r="CQU1476" s="14"/>
      <c r="CQV1476" s="14"/>
      <c r="CQW1476" s="14"/>
      <c r="CQX1476" s="14"/>
      <c r="CQY1476" s="14"/>
      <c r="CQZ1476" s="14"/>
      <c r="CRA1476" s="14"/>
      <c r="CRB1476" s="14"/>
      <c r="CRC1476" s="14"/>
      <c r="CRD1476" s="14"/>
      <c r="CRE1476" s="14"/>
      <c r="CRF1476" s="14"/>
      <c r="CRG1476" s="14"/>
      <c r="CRH1476" s="14"/>
      <c r="CRI1476" s="14"/>
      <c r="CRJ1476" s="14"/>
      <c r="CRK1476" s="14"/>
      <c r="CRL1476" s="14"/>
      <c r="CRM1476" s="14"/>
      <c r="CRN1476" s="14"/>
      <c r="CRO1476" s="14"/>
      <c r="CRP1476" s="14"/>
      <c r="CRQ1476" s="14"/>
      <c r="CRR1476" s="14"/>
      <c r="CRS1476" s="14"/>
      <c r="CRT1476" s="14"/>
      <c r="CRU1476" s="14"/>
      <c r="CRV1476" s="14"/>
      <c r="CRW1476" s="14"/>
      <c r="CRX1476" s="14"/>
      <c r="CRY1476" s="14"/>
      <c r="CRZ1476" s="14"/>
      <c r="CSA1476" s="14"/>
      <c r="CSB1476" s="14"/>
      <c r="CSC1476" s="14"/>
      <c r="CSD1476" s="14"/>
      <c r="CSE1476" s="14"/>
      <c r="CSF1476" s="14"/>
      <c r="CSG1476" s="14"/>
      <c r="CSH1476" s="14"/>
      <c r="CSI1476" s="14"/>
      <c r="CSJ1476" s="14"/>
      <c r="CSK1476" s="14"/>
      <c r="CSL1476" s="14"/>
      <c r="CSM1476" s="14"/>
      <c r="CSN1476" s="14"/>
      <c r="CSO1476" s="14"/>
      <c r="CSP1476" s="14"/>
      <c r="CSQ1476" s="14"/>
      <c r="CSR1476" s="14"/>
      <c r="CSS1476" s="14"/>
      <c r="CST1476" s="14"/>
      <c r="CSU1476" s="14"/>
      <c r="CSV1476" s="14"/>
      <c r="CSW1476" s="14"/>
      <c r="CSX1476" s="14"/>
      <c r="CSY1476" s="14"/>
      <c r="CSZ1476" s="14"/>
      <c r="CTA1476" s="14"/>
      <c r="CTB1476" s="14"/>
      <c r="CTC1476" s="14"/>
      <c r="CTD1476" s="14"/>
      <c r="CTE1476" s="14"/>
      <c r="CTF1476" s="14"/>
      <c r="CTG1476" s="14"/>
      <c r="CTH1476" s="14"/>
      <c r="CTI1476" s="14"/>
      <c r="CTJ1476" s="14"/>
      <c r="CTK1476" s="14"/>
      <c r="CTL1476" s="14"/>
      <c r="CTM1476" s="14"/>
      <c r="CTN1476" s="14"/>
      <c r="CTO1476" s="14"/>
      <c r="CTP1476" s="14"/>
      <c r="CTQ1476" s="14"/>
      <c r="CTR1476" s="14"/>
      <c r="CTS1476" s="14"/>
      <c r="CTT1476" s="14"/>
      <c r="CTU1476" s="14"/>
      <c r="CTV1476" s="14"/>
      <c r="CTW1476" s="14"/>
      <c r="CTX1476" s="14"/>
      <c r="CTY1476" s="14"/>
      <c r="CTZ1476" s="14"/>
      <c r="CUA1476" s="14"/>
      <c r="CUB1476" s="14"/>
      <c r="CUC1476" s="14"/>
      <c r="CUD1476" s="14"/>
      <c r="CUE1476" s="14"/>
      <c r="CUF1476" s="14"/>
      <c r="CUG1476" s="14"/>
      <c r="CUH1476" s="14"/>
      <c r="CUI1476" s="14"/>
      <c r="CUJ1476" s="14"/>
      <c r="CUK1476" s="14"/>
      <c r="CUL1476" s="14"/>
      <c r="CUM1476" s="14"/>
      <c r="CUN1476" s="14"/>
      <c r="CUO1476" s="14"/>
      <c r="CUP1476" s="14"/>
      <c r="CUQ1476" s="14"/>
      <c r="CUR1476" s="14"/>
      <c r="CUS1476" s="14"/>
      <c r="CUT1476" s="14"/>
      <c r="CUU1476" s="14"/>
      <c r="CUV1476" s="14"/>
      <c r="CUW1476" s="14"/>
      <c r="CUX1476" s="14"/>
      <c r="CUY1476" s="14"/>
      <c r="CUZ1476" s="14"/>
      <c r="CVA1476" s="14"/>
      <c r="CVB1476" s="14"/>
      <c r="CVC1476" s="14"/>
      <c r="CVD1476" s="14"/>
      <c r="CVE1476" s="14"/>
      <c r="CVF1476" s="14"/>
      <c r="CVG1476" s="14"/>
      <c r="CVH1476" s="14"/>
      <c r="CVI1476" s="14"/>
      <c r="CVJ1476" s="14"/>
      <c r="CVK1476" s="14"/>
      <c r="CVL1476" s="14"/>
      <c r="CVM1476" s="14"/>
      <c r="CVN1476" s="14"/>
      <c r="CVO1476" s="14"/>
      <c r="CVP1476" s="14"/>
      <c r="CVQ1476" s="14"/>
      <c r="CVR1476" s="14"/>
      <c r="CVS1476" s="14"/>
      <c r="CVT1476" s="14"/>
      <c r="CVU1476" s="14"/>
      <c r="CVV1476" s="14"/>
      <c r="CVW1476" s="14"/>
      <c r="CVX1476" s="14"/>
      <c r="CVY1476" s="14"/>
      <c r="CVZ1476" s="14"/>
      <c r="CWA1476" s="14"/>
      <c r="CWB1476" s="14"/>
      <c r="CWC1476" s="14"/>
      <c r="CWD1476" s="14"/>
      <c r="CWE1476" s="14"/>
      <c r="CWF1476" s="14"/>
      <c r="CWG1476" s="14"/>
      <c r="CWH1476" s="14"/>
      <c r="CWI1476" s="14"/>
      <c r="CWJ1476" s="14"/>
      <c r="CWK1476" s="14"/>
      <c r="CWL1476" s="14"/>
      <c r="CWM1476" s="14"/>
      <c r="CWN1476" s="14"/>
      <c r="CWO1476" s="14"/>
      <c r="CWP1476" s="14"/>
      <c r="CWQ1476" s="14"/>
      <c r="CWR1476" s="14"/>
      <c r="CWS1476" s="14"/>
      <c r="CWT1476" s="14"/>
      <c r="CWU1476" s="14"/>
      <c r="CWV1476" s="14"/>
      <c r="CWW1476" s="14"/>
      <c r="CWX1476" s="14"/>
      <c r="CWY1476" s="14"/>
      <c r="CWZ1476" s="14"/>
      <c r="CXA1476" s="14"/>
      <c r="CXB1476" s="14"/>
      <c r="CXC1476" s="14"/>
      <c r="CXD1476" s="14"/>
      <c r="CXE1476" s="14"/>
      <c r="CXF1476" s="14"/>
      <c r="CXG1476" s="14"/>
      <c r="CXH1476" s="14"/>
      <c r="CXI1476" s="14"/>
      <c r="CXJ1476" s="14"/>
      <c r="CXK1476" s="14"/>
      <c r="CXL1476" s="14"/>
      <c r="CXM1476" s="14"/>
      <c r="CXN1476" s="14"/>
      <c r="CXO1476" s="14"/>
      <c r="CXP1476" s="14"/>
      <c r="CXQ1476" s="14"/>
      <c r="CXR1476" s="14"/>
      <c r="CXS1476" s="14"/>
      <c r="CXT1476" s="14"/>
      <c r="CXU1476" s="14"/>
      <c r="CXV1476" s="14"/>
      <c r="CXW1476" s="14"/>
      <c r="CXX1476" s="14"/>
      <c r="CXY1476" s="14"/>
      <c r="CXZ1476" s="14"/>
      <c r="CYA1476" s="14"/>
      <c r="CYB1476" s="14"/>
      <c r="CYC1476" s="14"/>
      <c r="CYD1476" s="14"/>
      <c r="CYE1476" s="14"/>
      <c r="CYF1476" s="14"/>
      <c r="CYG1476" s="14"/>
      <c r="CYH1476" s="14"/>
      <c r="CYI1476" s="14"/>
      <c r="CYJ1476" s="14"/>
      <c r="CYK1476" s="14"/>
      <c r="CYL1476" s="14"/>
      <c r="CYM1476" s="14"/>
      <c r="CYN1476" s="14"/>
      <c r="CYO1476" s="14"/>
      <c r="CYP1476" s="14"/>
      <c r="CYQ1476" s="14"/>
      <c r="CYR1476" s="14"/>
      <c r="CYS1476" s="14"/>
      <c r="CYT1476" s="14"/>
      <c r="CYU1476" s="14"/>
      <c r="CYV1476" s="14"/>
      <c r="CYW1476" s="14"/>
      <c r="CYX1476" s="14"/>
      <c r="CYY1476" s="14"/>
      <c r="CYZ1476" s="14"/>
      <c r="CZA1476" s="14"/>
      <c r="CZB1476" s="14"/>
      <c r="CZC1476" s="14"/>
      <c r="CZD1476" s="14"/>
      <c r="CZE1476" s="14"/>
      <c r="CZF1476" s="14"/>
      <c r="CZG1476" s="14"/>
      <c r="CZH1476" s="14"/>
      <c r="CZI1476" s="14"/>
      <c r="CZJ1476" s="14"/>
      <c r="CZK1476" s="14"/>
      <c r="CZL1476" s="14"/>
      <c r="CZM1476" s="14"/>
      <c r="CZN1476" s="14"/>
      <c r="CZO1476" s="14"/>
      <c r="CZP1476" s="14"/>
      <c r="CZQ1476" s="14"/>
      <c r="CZR1476" s="14"/>
      <c r="CZS1476" s="14"/>
      <c r="CZT1476" s="14"/>
      <c r="CZU1476" s="14"/>
      <c r="CZV1476" s="14"/>
      <c r="CZW1476" s="14"/>
      <c r="CZX1476" s="14"/>
      <c r="CZY1476" s="14"/>
      <c r="CZZ1476" s="14"/>
      <c r="DAA1476" s="14"/>
      <c r="DAB1476" s="14"/>
      <c r="DAC1476" s="14"/>
      <c r="DAD1476" s="14"/>
      <c r="DAE1476" s="14"/>
      <c r="DAF1476" s="14"/>
      <c r="DAG1476" s="14"/>
      <c r="DAH1476" s="14"/>
      <c r="DAI1476" s="14"/>
      <c r="DAJ1476" s="14"/>
      <c r="DAK1476" s="14"/>
      <c r="DAL1476" s="14"/>
      <c r="DAM1476" s="14"/>
      <c r="DAN1476" s="14"/>
      <c r="DAO1476" s="14"/>
      <c r="DAP1476" s="14"/>
      <c r="DAQ1476" s="14"/>
      <c r="DAR1476" s="14"/>
      <c r="DAS1476" s="14"/>
      <c r="DAT1476" s="14"/>
      <c r="DAU1476" s="14"/>
      <c r="DAV1476" s="14"/>
      <c r="DAW1476" s="14"/>
      <c r="DAX1476" s="14"/>
      <c r="DAY1476" s="14"/>
      <c r="DAZ1476" s="14"/>
      <c r="DBA1476" s="14"/>
      <c r="DBB1476" s="14"/>
      <c r="DBC1476" s="14"/>
      <c r="DBD1476" s="14"/>
      <c r="DBE1476" s="14"/>
      <c r="DBF1476" s="14"/>
      <c r="DBG1476" s="14"/>
      <c r="DBH1476" s="14"/>
      <c r="DBI1476" s="14"/>
      <c r="DBJ1476" s="14"/>
      <c r="DBK1476" s="14"/>
      <c r="DBL1476" s="14"/>
      <c r="DBM1476" s="14"/>
      <c r="DBN1476" s="14"/>
      <c r="DBO1476" s="14"/>
      <c r="DBP1476" s="14"/>
      <c r="DBQ1476" s="14"/>
      <c r="DBR1476" s="14"/>
      <c r="DBS1476" s="14"/>
      <c r="DBT1476" s="14"/>
      <c r="DBU1476" s="14"/>
      <c r="DBV1476" s="14"/>
      <c r="DBW1476" s="14"/>
      <c r="DBX1476" s="14"/>
      <c r="DBY1476" s="14"/>
      <c r="DBZ1476" s="14"/>
      <c r="DCA1476" s="14"/>
      <c r="DCB1476" s="14"/>
      <c r="DCC1476" s="14"/>
      <c r="DCD1476" s="14"/>
      <c r="DCE1476" s="14"/>
      <c r="DCF1476" s="14"/>
      <c r="DCG1476" s="14"/>
      <c r="DCH1476" s="14"/>
      <c r="DCI1476" s="14"/>
      <c r="DCJ1476" s="14"/>
      <c r="DCK1476" s="14"/>
      <c r="DCL1476" s="14"/>
      <c r="DCM1476" s="14"/>
      <c r="DCN1476" s="14"/>
      <c r="DCO1476" s="14"/>
      <c r="DCP1476" s="14"/>
      <c r="DCQ1476" s="14"/>
      <c r="DCR1476" s="14"/>
      <c r="DCS1476" s="14"/>
      <c r="DCT1476" s="14"/>
      <c r="DCU1476" s="14"/>
      <c r="DCV1476" s="14"/>
      <c r="DCW1476" s="14"/>
      <c r="DCX1476" s="14"/>
      <c r="DCY1476" s="14"/>
      <c r="DCZ1476" s="14"/>
      <c r="DDA1476" s="14"/>
      <c r="DDB1476" s="14"/>
      <c r="DDC1476" s="14"/>
      <c r="DDD1476" s="14"/>
      <c r="DDE1476" s="14"/>
      <c r="DDF1476" s="14"/>
      <c r="DDG1476" s="14"/>
      <c r="DDH1476" s="14"/>
      <c r="DDI1476" s="14"/>
      <c r="DDJ1476" s="14"/>
      <c r="DDK1476" s="14"/>
      <c r="DDL1476" s="14"/>
      <c r="DDM1476" s="14"/>
      <c r="DDN1476" s="14"/>
      <c r="DDO1476" s="14"/>
      <c r="DDP1476" s="14"/>
      <c r="DDQ1476" s="14"/>
      <c r="DDR1476" s="14"/>
      <c r="DDS1476" s="14"/>
      <c r="DDT1476" s="14"/>
      <c r="DDU1476" s="14"/>
      <c r="DDV1476" s="14"/>
      <c r="DDW1476" s="14"/>
      <c r="DDX1476" s="14"/>
      <c r="DDY1476" s="14"/>
      <c r="DDZ1476" s="14"/>
      <c r="DEA1476" s="14"/>
      <c r="DEB1476" s="14"/>
      <c r="DEC1476" s="14"/>
      <c r="DED1476" s="14"/>
      <c r="DEE1476" s="14"/>
      <c r="DEF1476" s="14"/>
      <c r="DEG1476" s="14"/>
      <c r="DEH1476" s="14"/>
      <c r="DEI1476" s="14"/>
      <c r="DEJ1476" s="14"/>
      <c r="DEK1476" s="14"/>
      <c r="DEL1476" s="14"/>
      <c r="DEM1476" s="14"/>
      <c r="DEN1476" s="14"/>
      <c r="DEO1476" s="14"/>
      <c r="DEP1476" s="14"/>
      <c r="DEQ1476" s="14"/>
      <c r="DER1476" s="14"/>
      <c r="DES1476" s="14"/>
      <c r="DET1476" s="14"/>
      <c r="DEU1476" s="14"/>
      <c r="DEV1476" s="14"/>
      <c r="DEW1476" s="14"/>
      <c r="DEX1476" s="14"/>
      <c r="DEY1476" s="14"/>
      <c r="DEZ1476" s="14"/>
      <c r="DFA1476" s="14"/>
      <c r="DFB1476" s="14"/>
      <c r="DFC1476" s="14"/>
      <c r="DFD1476" s="14"/>
      <c r="DFE1476" s="14"/>
      <c r="DFF1476" s="14"/>
      <c r="DFG1476" s="14"/>
      <c r="DFH1476" s="14"/>
      <c r="DFI1476" s="14"/>
      <c r="DFJ1476" s="14"/>
      <c r="DFK1476" s="14"/>
      <c r="DFL1476" s="14"/>
      <c r="DFM1476" s="14"/>
      <c r="DFN1476" s="14"/>
      <c r="DFO1476" s="14"/>
      <c r="DFP1476" s="14"/>
      <c r="DFQ1476" s="14"/>
      <c r="DFR1476" s="14"/>
      <c r="DFS1476" s="14"/>
      <c r="DFT1476" s="14"/>
      <c r="DFU1476" s="14"/>
      <c r="DFV1476" s="14"/>
      <c r="DFW1476" s="14"/>
      <c r="DFX1476" s="14"/>
      <c r="DFY1476" s="14"/>
      <c r="DFZ1476" s="14"/>
      <c r="DGA1476" s="14"/>
      <c r="DGB1476" s="14"/>
      <c r="DGC1476" s="14"/>
      <c r="DGD1476" s="14"/>
      <c r="DGE1476" s="14"/>
      <c r="DGF1476" s="14"/>
      <c r="DGG1476" s="14"/>
      <c r="DGH1476" s="14"/>
      <c r="DGI1476" s="14"/>
      <c r="DGJ1476" s="14"/>
      <c r="DGK1476" s="14"/>
      <c r="DGL1476" s="14"/>
      <c r="DGM1476" s="14"/>
      <c r="DGN1476" s="14"/>
      <c r="DGO1476" s="14"/>
      <c r="DGP1476" s="14"/>
      <c r="DGQ1476" s="14"/>
      <c r="DGR1476" s="14"/>
      <c r="DGS1476" s="14"/>
      <c r="DGT1476" s="14"/>
      <c r="DGU1476" s="14"/>
      <c r="DGV1476" s="14"/>
      <c r="DGW1476" s="14"/>
      <c r="DGX1476" s="14"/>
      <c r="DGY1476" s="14"/>
      <c r="DGZ1476" s="14"/>
      <c r="DHA1476" s="14"/>
      <c r="DHB1476" s="14"/>
      <c r="DHC1476" s="14"/>
      <c r="DHD1476" s="14"/>
      <c r="DHE1476" s="14"/>
      <c r="DHF1476" s="14"/>
      <c r="DHG1476" s="14"/>
      <c r="DHH1476" s="14"/>
      <c r="DHI1476" s="14"/>
      <c r="DHJ1476" s="14"/>
      <c r="DHK1476" s="14"/>
      <c r="DHL1476" s="14"/>
      <c r="DHM1476" s="14"/>
      <c r="DHN1476" s="14"/>
      <c r="DHO1476" s="14"/>
      <c r="DHP1476" s="14"/>
      <c r="DHQ1476" s="14"/>
      <c r="DHR1476" s="14"/>
      <c r="DHS1476" s="14"/>
      <c r="DHT1476" s="14"/>
      <c r="DHU1476" s="14"/>
      <c r="DHV1476" s="14"/>
      <c r="DHW1476" s="14"/>
      <c r="DHX1476" s="14"/>
      <c r="DHY1476" s="14"/>
      <c r="DHZ1476" s="14"/>
      <c r="DIA1476" s="14"/>
      <c r="DIB1476" s="14"/>
      <c r="DIC1476" s="14"/>
      <c r="DID1476" s="14"/>
      <c r="DIE1476" s="14"/>
      <c r="DIF1476" s="14"/>
      <c r="DIG1476" s="14"/>
      <c r="DIH1476" s="14"/>
      <c r="DII1476" s="14"/>
      <c r="DIJ1476" s="14"/>
      <c r="DIK1476" s="14"/>
      <c r="DIL1476" s="14"/>
      <c r="DIM1476" s="14"/>
      <c r="DIN1476" s="14"/>
      <c r="DIO1476" s="14"/>
      <c r="DIP1476" s="14"/>
      <c r="DIQ1476" s="14"/>
      <c r="DIR1476" s="14"/>
      <c r="DIS1476" s="14"/>
      <c r="DIT1476" s="14"/>
      <c r="DIU1476" s="14"/>
      <c r="DIV1476" s="14"/>
      <c r="DIW1476" s="14"/>
      <c r="DIX1476" s="14"/>
      <c r="DIY1476" s="14"/>
      <c r="DIZ1476" s="14"/>
      <c r="DJA1476" s="14"/>
      <c r="DJB1476" s="14"/>
      <c r="DJC1476" s="14"/>
      <c r="DJD1476" s="14"/>
      <c r="DJE1476" s="14"/>
      <c r="DJF1476" s="14"/>
      <c r="DJG1476" s="14"/>
      <c r="DJH1476" s="14"/>
      <c r="DJI1476" s="14"/>
      <c r="DJJ1476" s="14"/>
      <c r="DJK1476" s="14"/>
      <c r="DJL1476" s="14"/>
      <c r="DJM1476" s="14"/>
      <c r="DJN1476" s="14"/>
      <c r="DJO1476" s="14"/>
      <c r="DJP1476" s="14"/>
      <c r="DJQ1476" s="14"/>
      <c r="DJR1476" s="14"/>
      <c r="DJS1476" s="14"/>
      <c r="DJT1476" s="14"/>
      <c r="DJU1476" s="14"/>
      <c r="DJV1476" s="14"/>
      <c r="DJW1476" s="14"/>
      <c r="DJX1476" s="14"/>
      <c r="DJY1476" s="14"/>
      <c r="DJZ1476" s="14"/>
      <c r="DKA1476" s="14"/>
      <c r="DKB1476" s="14"/>
      <c r="DKC1476" s="14"/>
      <c r="DKD1476" s="14"/>
      <c r="DKE1476" s="14"/>
      <c r="DKF1476" s="14"/>
      <c r="DKG1476" s="14"/>
      <c r="DKH1476" s="14"/>
      <c r="DKI1476" s="14"/>
      <c r="DKJ1476" s="14"/>
      <c r="DKK1476" s="14"/>
      <c r="DKL1476" s="14"/>
      <c r="DKM1476" s="14"/>
      <c r="DKN1476" s="14"/>
      <c r="DKO1476" s="14"/>
      <c r="DKP1476" s="14"/>
      <c r="DKQ1476" s="14"/>
      <c r="DKR1476" s="14"/>
      <c r="DKS1476" s="14"/>
      <c r="DKT1476" s="14"/>
      <c r="DKU1476" s="14"/>
      <c r="DKV1476" s="14"/>
      <c r="DKW1476" s="14"/>
      <c r="DKX1476" s="14"/>
      <c r="DKY1476" s="14"/>
      <c r="DKZ1476" s="14"/>
      <c r="DLA1476" s="14"/>
      <c r="DLB1476" s="14"/>
      <c r="DLC1476" s="14"/>
      <c r="DLD1476" s="14"/>
      <c r="DLE1476" s="14"/>
      <c r="DLF1476" s="14"/>
      <c r="DLG1476" s="14"/>
      <c r="DLH1476" s="14"/>
      <c r="DLI1476" s="14"/>
      <c r="DLJ1476" s="14"/>
      <c r="DLK1476" s="14"/>
      <c r="DLL1476" s="14"/>
      <c r="DLM1476" s="14"/>
      <c r="DLN1476" s="14"/>
      <c r="DLO1476" s="14"/>
      <c r="DLP1476" s="14"/>
      <c r="DLQ1476" s="14"/>
      <c r="DLR1476" s="14"/>
      <c r="DLS1476" s="14"/>
      <c r="DLT1476" s="14"/>
      <c r="DLU1476" s="14"/>
      <c r="DLV1476" s="14"/>
      <c r="DLW1476" s="14"/>
      <c r="DLX1476" s="14"/>
      <c r="DLY1476" s="14"/>
      <c r="DLZ1476" s="14"/>
      <c r="DMA1476" s="14"/>
      <c r="DMB1476" s="14"/>
      <c r="DMC1476" s="14"/>
      <c r="DMD1476" s="14"/>
      <c r="DME1476" s="14"/>
      <c r="DMF1476" s="14"/>
      <c r="DMG1476" s="14"/>
      <c r="DMH1476" s="14"/>
      <c r="DMI1476" s="14"/>
      <c r="DMJ1476" s="14"/>
      <c r="DMK1476" s="14"/>
      <c r="DML1476" s="14"/>
      <c r="DMM1476" s="14"/>
      <c r="DMN1476" s="14"/>
      <c r="DMO1476" s="14"/>
      <c r="DMP1476" s="14"/>
      <c r="DMQ1476" s="14"/>
      <c r="DMR1476" s="14"/>
      <c r="DMS1476" s="14"/>
      <c r="DMT1476" s="14"/>
      <c r="DMU1476" s="14"/>
      <c r="DMV1476" s="14"/>
      <c r="DMW1476" s="14"/>
      <c r="DMX1476" s="14"/>
      <c r="DMY1476" s="14"/>
      <c r="DMZ1476" s="14"/>
      <c r="DNA1476" s="14"/>
      <c r="DNB1476" s="14"/>
      <c r="DNC1476" s="14"/>
      <c r="DND1476" s="14"/>
      <c r="DNE1476" s="14"/>
      <c r="DNF1476" s="14"/>
      <c r="DNG1476" s="14"/>
      <c r="DNH1476" s="14"/>
      <c r="DNI1476" s="14"/>
      <c r="DNJ1476" s="14"/>
      <c r="DNK1476" s="14"/>
      <c r="DNL1476" s="14"/>
      <c r="DNM1476" s="14"/>
      <c r="DNN1476" s="14"/>
      <c r="DNO1476" s="14"/>
      <c r="DNP1476" s="14"/>
      <c r="DNQ1476" s="14"/>
      <c r="DNR1476" s="14"/>
      <c r="DNS1476" s="14"/>
      <c r="DNT1476" s="14"/>
      <c r="DNU1476" s="14"/>
      <c r="DNV1476" s="14"/>
      <c r="DNW1476" s="14"/>
      <c r="DNX1476" s="14"/>
      <c r="DNY1476" s="14"/>
      <c r="DNZ1476" s="14"/>
      <c r="DOA1476" s="14"/>
      <c r="DOB1476" s="14"/>
      <c r="DOC1476" s="14"/>
      <c r="DOD1476" s="14"/>
      <c r="DOE1476" s="14"/>
      <c r="DOF1476" s="14"/>
      <c r="DOG1476" s="14"/>
      <c r="DOH1476" s="14"/>
      <c r="DOI1476" s="14"/>
      <c r="DOJ1476" s="14"/>
      <c r="DOK1476" s="14"/>
      <c r="DOL1476" s="14"/>
      <c r="DOM1476" s="14"/>
      <c r="DON1476" s="14"/>
      <c r="DOO1476" s="14"/>
      <c r="DOP1476" s="14"/>
      <c r="DOQ1476" s="14"/>
      <c r="DOR1476" s="14"/>
      <c r="DOS1476" s="14"/>
      <c r="DOT1476" s="14"/>
      <c r="DOU1476" s="14"/>
      <c r="DOV1476" s="14"/>
      <c r="DOW1476" s="14"/>
      <c r="DOX1476" s="14"/>
      <c r="DOY1476" s="14"/>
      <c r="DOZ1476" s="14"/>
      <c r="DPA1476" s="14"/>
      <c r="DPB1476" s="14"/>
      <c r="DPC1476" s="14"/>
      <c r="DPD1476" s="14"/>
      <c r="DPE1476" s="14"/>
      <c r="DPF1476" s="14"/>
      <c r="DPG1476" s="14"/>
      <c r="DPH1476" s="14"/>
      <c r="DPI1476" s="14"/>
      <c r="DPJ1476" s="14"/>
      <c r="DPK1476" s="14"/>
      <c r="DPL1476" s="14"/>
      <c r="DPM1476" s="14"/>
      <c r="DPN1476" s="14"/>
      <c r="DPO1476" s="14"/>
      <c r="DPP1476" s="14"/>
      <c r="DPQ1476" s="14"/>
      <c r="DPR1476" s="14"/>
      <c r="DPS1476" s="14"/>
      <c r="DPT1476" s="14"/>
      <c r="DPU1476" s="14"/>
      <c r="DPV1476" s="14"/>
      <c r="DPW1476" s="14"/>
      <c r="DPX1476" s="14"/>
      <c r="DPY1476" s="14"/>
      <c r="DPZ1476" s="14"/>
      <c r="DQA1476" s="14"/>
      <c r="DQB1476" s="14"/>
      <c r="DQC1476" s="14"/>
      <c r="DQD1476" s="14"/>
      <c r="DQE1476" s="14"/>
      <c r="DQF1476" s="14"/>
      <c r="DQG1476" s="14"/>
      <c r="DQH1476" s="14"/>
      <c r="DQI1476" s="14"/>
      <c r="DQJ1476" s="14"/>
      <c r="DQK1476" s="14"/>
      <c r="DQL1476" s="14"/>
      <c r="DQM1476" s="14"/>
      <c r="DQN1476" s="14"/>
      <c r="DQO1476" s="14"/>
      <c r="DQP1476" s="14"/>
      <c r="DQQ1476" s="14"/>
      <c r="DQR1476" s="14"/>
      <c r="DQS1476" s="14"/>
      <c r="DQT1476" s="14"/>
      <c r="DQU1476" s="14"/>
      <c r="DQV1476" s="14"/>
      <c r="DQW1476" s="14"/>
      <c r="DQX1476" s="14"/>
      <c r="DQY1476" s="14"/>
      <c r="DQZ1476" s="14"/>
      <c r="DRA1476" s="14"/>
      <c r="DRB1476" s="14"/>
      <c r="DRC1476" s="14"/>
      <c r="DRD1476" s="14"/>
      <c r="DRE1476" s="14"/>
      <c r="DRF1476" s="14"/>
      <c r="DRG1476" s="14"/>
      <c r="DRH1476" s="14"/>
      <c r="DRI1476" s="14"/>
      <c r="DRJ1476" s="14"/>
      <c r="DRK1476" s="14"/>
      <c r="DRL1476" s="14"/>
      <c r="DRM1476" s="14"/>
      <c r="DRN1476" s="14"/>
      <c r="DRO1476" s="14"/>
      <c r="DRP1476" s="14"/>
      <c r="DRQ1476" s="14"/>
      <c r="DRR1476" s="14"/>
      <c r="DRS1476" s="14"/>
      <c r="DRT1476" s="14"/>
      <c r="DRU1476" s="14"/>
      <c r="DRV1476" s="14"/>
      <c r="DRW1476" s="14"/>
      <c r="DRX1476" s="14"/>
      <c r="DRY1476" s="14"/>
      <c r="DRZ1476" s="14"/>
      <c r="DSA1476" s="14"/>
      <c r="DSB1476" s="14"/>
      <c r="DSC1476" s="14"/>
      <c r="DSD1476" s="14"/>
      <c r="DSE1476" s="14"/>
      <c r="DSF1476" s="14"/>
      <c r="DSG1476" s="14"/>
      <c r="DSH1476" s="14"/>
      <c r="DSI1476" s="14"/>
      <c r="DSJ1476" s="14"/>
      <c r="DSK1476" s="14"/>
      <c r="DSL1476" s="14"/>
      <c r="DSM1476" s="14"/>
      <c r="DSN1476" s="14"/>
      <c r="DSO1476" s="14"/>
      <c r="DSP1476" s="14"/>
      <c r="DSQ1476" s="14"/>
      <c r="DSR1476" s="14"/>
      <c r="DSS1476" s="14"/>
      <c r="DST1476" s="14"/>
      <c r="DSU1476" s="14"/>
      <c r="DSV1476" s="14"/>
      <c r="DSW1476" s="14"/>
      <c r="DSX1476" s="14"/>
      <c r="DSY1476" s="14"/>
      <c r="DSZ1476" s="14"/>
      <c r="DTA1476" s="14"/>
      <c r="DTB1476" s="14"/>
      <c r="DTC1476" s="14"/>
      <c r="DTD1476" s="14"/>
      <c r="DTE1476" s="14"/>
      <c r="DTF1476" s="14"/>
      <c r="DTG1476" s="14"/>
      <c r="DTH1476" s="14"/>
      <c r="DTI1476" s="14"/>
      <c r="DTJ1476" s="14"/>
      <c r="DTK1476" s="14"/>
      <c r="DTL1476" s="14"/>
      <c r="DTM1476" s="14"/>
      <c r="DTN1476" s="14"/>
      <c r="DTO1476" s="14"/>
      <c r="DTP1476" s="14"/>
      <c r="DTQ1476" s="14"/>
      <c r="DTR1476" s="14"/>
      <c r="DTS1476" s="14"/>
      <c r="DTT1476" s="14"/>
      <c r="DTU1476" s="14"/>
      <c r="DTV1476" s="14"/>
      <c r="DTW1476" s="14"/>
      <c r="DTX1476" s="14"/>
      <c r="DTY1476" s="14"/>
      <c r="DTZ1476" s="14"/>
      <c r="DUA1476" s="14"/>
      <c r="DUB1476" s="14"/>
      <c r="DUC1476" s="14"/>
      <c r="DUD1476" s="14"/>
      <c r="DUE1476" s="14"/>
      <c r="DUF1476" s="14"/>
      <c r="DUG1476" s="14"/>
      <c r="DUH1476" s="14"/>
      <c r="DUI1476" s="14"/>
      <c r="DUJ1476" s="14"/>
      <c r="DUK1476" s="14"/>
      <c r="DUL1476" s="14"/>
      <c r="DUM1476" s="14"/>
      <c r="DUN1476" s="14"/>
      <c r="DUO1476" s="14"/>
      <c r="DUP1476" s="14"/>
      <c r="DUQ1476" s="14"/>
      <c r="DUR1476" s="14"/>
      <c r="DUS1476" s="14"/>
      <c r="DUT1476" s="14"/>
      <c r="DUU1476" s="14"/>
      <c r="DUV1476" s="14"/>
      <c r="DUW1476" s="14"/>
      <c r="DUX1476" s="14"/>
      <c r="DUY1476" s="14"/>
      <c r="DUZ1476" s="14"/>
      <c r="DVA1476" s="14"/>
      <c r="DVB1476" s="14"/>
      <c r="DVC1476" s="14"/>
      <c r="DVD1476" s="14"/>
      <c r="DVE1476" s="14"/>
      <c r="DVF1476" s="14"/>
      <c r="DVG1476" s="14"/>
      <c r="DVH1476" s="14"/>
      <c r="DVI1476" s="14"/>
      <c r="DVJ1476" s="14"/>
      <c r="DVK1476" s="14"/>
      <c r="DVL1476" s="14"/>
      <c r="DVM1476" s="14"/>
      <c r="DVN1476" s="14"/>
      <c r="DVO1476" s="14"/>
      <c r="DVP1476" s="14"/>
      <c r="DVQ1476" s="14"/>
      <c r="DVR1476" s="14"/>
      <c r="DVS1476" s="14"/>
      <c r="DVT1476" s="14"/>
      <c r="DVU1476" s="14"/>
      <c r="DVV1476" s="14"/>
      <c r="DVW1476" s="14"/>
      <c r="DVX1476" s="14"/>
      <c r="DVY1476" s="14"/>
      <c r="DVZ1476" s="14"/>
      <c r="DWA1476" s="14"/>
      <c r="DWB1476" s="14"/>
      <c r="DWC1476" s="14"/>
      <c r="DWD1476" s="14"/>
      <c r="DWE1476" s="14"/>
      <c r="DWF1476" s="14"/>
      <c r="DWG1476" s="14"/>
      <c r="DWH1476" s="14"/>
      <c r="DWI1476" s="14"/>
      <c r="DWJ1476" s="14"/>
      <c r="DWK1476" s="14"/>
      <c r="DWL1476" s="14"/>
      <c r="DWM1476" s="14"/>
      <c r="DWN1476" s="14"/>
      <c r="DWO1476" s="14"/>
      <c r="DWP1476" s="14"/>
      <c r="DWQ1476" s="14"/>
      <c r="DWR1476" s="14"/>
      <c r="DWS1476" s="14"/>
      <c r="DWT1476" s="14"/>
      <c r="DWU1476" s="14"/>
      <c r="DWV1476" s="14"/>
      <c r="DWW1476" s="14"/>
      <c r="DWX1476" s="14"/>
      <c r="DWY1476" s="14"/>
      <c r="DWZ1476" s="14"/>
      <c r="DXA1476" s="14"/>
      <c r="DXB1476" s="14"/>
      <c r="DXC1476" s="14"/>
      <c r="DXD1476" s="14"/>
      <c r="DXE1476" s="14"/>
      <c r="DXF1476" s="14"/>
      <c r="DXG1476" s="14"/>
      <c r="DXH1476" s="14"/>
      <c r="DXI1476" s="14"/>
      <c r="DXJ1476" s="14"/>
      <c r="DXK1476" s="14"/>
      <c r="DXL1476" s="14"/>
      <c r="DXM1476" s="14"/>
      <c r="DXN1476" s="14"/>
      <c r="DXO1476" s="14"/>
      <c r="DXP1476" s="14"/>
      <c r="DXQ1476" s="14"/>
      <c r="DXR1476" s="14"/>
      <c r="DXS1476" s="14"/>
      <c r="DXT1476" s="14"/>
      <c r="DXU1476" s="14"/>
      <c r="DXV1476" s="14"/>
      <c r="DXW1476" s="14"/>
      <c r="DXX1476" s="14"/>
      <c r="DXY1476" s="14"/>
      <c r="DXZ1476" s="14"/>
      <c r="DYA1476" s="14"/>
      <c r="DYB1476" s="14"/>
      <c r="DYC1476" s="14"/>
      <c r="DYD1476" s="14"/>
      <c r="DYE1476" s="14"/>
      <c r="DYF1476" s="14"/>
      <c r="DYG1476" s="14"/>
      <c r="DYH1476" s="14"/>
      <c r="DYI1476" s="14"/>
      <c r="DYJ1476" s="14"/>
      <c r="DYK1476" s="14"/>
      <c r="DYL1476" s="14"/>
      <c r="DYM1476" s="14"/>
      <c r="DYN1476" s="14"/>
      <c r="DYO1476" s="14"/>
      <c r="DYP1476" s="14"/>
      <c r="DYQ1476" s="14"/>
      <c r="DYR1476" s="14"/>
      <c r="DYS1476" s="14"/>
      <c r="DYT1476" s="14"/>
      <c r="DYU1476" s="14"/>
      <c r="DYV1476" s="14"/>
      <c r="DYW1476" s="14"/>
      <c r="DYX1476" s="14"/>
      <c r="DYY1476" s="14"/>
      <c r="DYZ1476" s="14"/>
      <c r="DZA1476" s="14"/>
      <c r="DZB1476" s="14"/>
      <c r="DZC1476" s="14"/>
      <c r="DZD1476" s="14"/>
      <c r="DZE1476" s="14"/>
      <c r="DZF1476" s="14"/>
      <c r="DZG1476" s="14"/>
      <c r="DZH1476" s="14"/>
      <c r="DZI1476" s="14"/>
      <c r="DZJ1476" s="14"/>
      <c r="DZK1476" s="14"/>
      <c r="DZL1476" s="14"/>
      <c r="DZM1476" s="14"/>
      <c r="DZN1476" s="14"/>
      <c r="DZO1476" s="14"/>
      <c r="DZP1476" s="14"/>
      <c r="DZQ1476" s="14"/>
      <c r="DZR1476" s="14"/>
      <c r="DZS1476" s="14"/>
      <c r="DZT1476" s="14"/>
      <c r="DZU1476" s="14"/>
      <c r="DZV1476" s="14"/>
      <c r="DZW1476" s="14"/>
      <c r="DZX1476" s="14"/>
      <c r="DZY1476" s="14"/>
      <c r="DZZ1476" s="14"/>
      <c r="EAA1476" s="14"/>
      <c r="EAB1476" s="14"/>
      <c r="EAC1476" s="14"/>
      <c r="EAD1476" s="14"/>
      <c r="EAE1476" s="14"/>
      <c r="EAF1476" s="14"/>
      <c r="EAG1476" s="14"/>
      <c r="EAH1476" s="14"/>
      <c r="EAI1476" s="14"/>
      <c r="EAJ1476" s="14"/>
      <c r="EAK1476" s="14"/>
      <c r="EAL1476" s="14"/>
      <c r="EAM1476" s="14"/>
      <c r="EAN1476" s="14"/>
      <c r="EAO1476" s="14"/>
      <c r="EAP1476" s="14"/>
      <c r="EAQ1476" s="14"/>
      <c r="EAR1476" s="14"/>
      <c r="EAS1476" s="14"/>
      <c r="EAT1476" s="14"/>
      <c r="EAU1476" s="14"/>
      <c r="EAV1476" s="14"/>
      <c r="EAW1476" s="14"/>
      <c r="EAX1476" s="14"/>
      <c r="EAY1476" s="14"/>
      <c r="EAZ1476" s="14"/>
      <c r="EBA1476" s="14"/>
      <c r="EBB1476" s="14"/>
      <c r="EBC1476" s="14"/>
      <c r="EBD1476" s="14"/>
      <c r="EBE1476" s="14"/>
      <c r="EBF1476" s="14"/>
      <c r="EBG1476" s="14"/>
      <c r="EBH1476" s="14"/>
      <c r="EBI1476" s="14"/>
      <c r="EBJ1476" s="14"/>
      <c r="EBK1476" s="14"/>
      <c r="EBL1476" s="14"/>
      <c r="EBM1476" s="14"/>
      <c r="EBN1476" s="14"/>
      <c r="EBO1476" s="14"/>
      <c r="EBP1476" s="14"/>
      <c r="EBQ1476" s="14"/>
      <c r="EBR1476" s="14"/>
      <c r="EBS1476" s="14"/>
      <c r="EBT1476" s="14"/>
      <c r="EBU1476" s="14"/>
      <c r="EBV1476" s="14"/>
      <c r="EBW1476" s="14"/>
      <c r="EBX1476" s="14"/>
      <c r="EBY1476" s="14"/>
      <c r="EBZ1476" s="14"/>
      <c r="ECA1476" s="14"/>
      <c r="ECB1476" s="14"/>
      <c r="ECC1476" s="14"/>
      <c r="ECD1476" s="14"/>
      <c r="ECE1476" s="14"/>
      <c r="ECF1476" s="14"/>
      <c r="ECG1476" s="14"/>
      <c r="ECH1476" s="14"/>
      <c r="ECI1476" s="14"/>
      <c r="ECJ1476" s="14"/>
      <c r="ECK1476" s="14"/>
      <c r="ECL1476" s="14"/>
      <c r="ECM1476" s="14"/>
      <c r="ECN1476" s="14"/>
      <c r="ECO1476" s="14"/>
      <c r="ECP1476" s="14"/>
      <c r="ECQ1476" s="14"/>
      <c r="ECR1476" s="14"/>
      <c r="ECS1476" s="14"/>
      <c r="ECT1476" s="14"/>
      <c r="ECU1476" s="14"/>
      <c r="ECV1476" s="14"/>
      <c r="ECW1476" s="14"/>
      <c r="ECX1476" s="14"/>
      <c r="ECY1476" s="14"/>
      <c r="ECZ1476" s="14"/>
      <c r="EDA1476" s="14"/>
      <c r="EDB1476" s="14"/>
      <c r="EDC1476" s="14"/>
      <c r="EDD1476" s="14"/>
      <c r="EDE1476" s="14"/>
      <c r="EDF1476" s="14"/>
      <c r="EDG1476" s="14"/>
      <c r="EDH1476" s="14"/>
      <c r="EDI1476" s="14"/>
      <c r="EDJ1476" s="14"/>
      <c r="EDK1476" s="14"/>
      <c r="EDL1476" s="14"/>
      <c r="EDM1476" s="14"/>
      <c r="EDN1476" s="14"/>
      <c r="EDO1476" s="14"/>
      <c r="EDP1476" s="14"/>
      <c r="EDQ1476" s="14"/>
      <c r="EDR1476" s="14"/>
      <c r="EDS1476" s="14"/>
      <c r="EDT1476" s="14"/>
      <c r="EDU1476" s="14"/>
      <c r="EDV1476" s="14"/>
      <c r="EDW1476" s="14"/>
      <c r="EDX1476" s="14"/>
      <c r="EDY1476" s="14"/>
      <c r="EDZ1476" s="14"/>
      <c r="EEA1476" s="14"/>
      <c r="EEB1476" s="14"/>
      <c r="EEC1476" s="14"/>
      <c r="EED1476" s="14"/>
      <c r="EEE1476" s="14"/>
      <c r="EEF1476" s="14"/>
      <c r="EEG1476" s="14"/>
      <c r="EEH1476" s="14"/>
      <c r="EEI1476" s="14"/>
      <c r="EEJ1476" s="14"/>
      <c r="EEK1476" s="14"/>
      <c r="EEL1476" s="14"/>
      <c r="EEM1476" s="14"/>
      <c r="EEN1476" s="14"/>
      <c r="EEO1476" s="14"/>
      <c r="EEP1476" s="14"/>
      <c r="EEQ1476" s="14"/>
      <c r="EER1476" s="14"/>
      <c r="EES1476" s="14"/>
      <c r="EET1476" s="14"/>
      <c r="EEU1476" s="14"/>
      <c r="EEV1476" s="14"/>
      <c r="EEW1476" s="14"/>
      <c r="EEX1476" s="14"/>
      <c r="EEY1476" s="14"/>
      <c r="EEZ1476" s="14"/>
      <c r="EFA1476" s="14"/>
      <c r="EFB1476" s="14"/>
      <c r="EFC1476" s="14"/>
      <c r="EFD1476" s="14"/>
      <c r="EFE1476" s="14"/>
      <c r="EFF1476" s="14"/>
      <c r="EFG1476" s="14"/>
      <c r="EFH1476" s="14"/>
      <c r="EFI1476" s="14"/>
      <c r="EFJ1476" s="14"/>
      <c r="EFK1476" s="14"/>
      <c r="EFL1476" s="14"/>
      <c r="EFM1476" s="14"/>
      <c r="EFN1476" s="14"/>
      <c r="EFO1476" s="14"/>
      <c r="EFP1476" s="14"/>
      <c r="EFQ1476" s="14"/>
      <c r="EFR1476" s="14"/>
      <c r="EFS1476" s="14"/>
      <c r="EFT1476" s="14"/>
      <c r="EFU1476" s="14"/>
      <c r="EFV1476" s="14"/>
      <c r="EFW1476" s="14"/>
      <c r="EFX1476" s="14"/>
      <c r="EFY1476" s="14"/>
      <c r="EFZ1476" s="14"/>
      <c r="EGA1476" s="14"/>
      <c r="EGB1476" s="14"/>
      <c r="EGC1476" s="14"/>
      <c r="EGD1476" s="14"/>
      <c r="EGE1476" s="14"/>
      <c r="EGF1476" s="14"/>
      <c r="EGG1476" s="14"/>
      <c r="EGH1476" s="14"/>
      <c r="EGI1476" s="14"/>
      <c r="EGJ1476" s="14"/>
      <c r="EGK1476" s="14"/>
      <c r="EGL1476" s="14"/>
      <c r="EGM1476" s="14"/>
      <c r="EGN1476" s="14"/>
      <c r="EGO1476" s="14"/>
      <c r="EGP1476" s="14"/>
      <c r="EGQ1476" s="14"/>
      <c r="EGR1476" s="14"/>
      <c r="EGS1476" s="14"/>
      <c r="EGT1476" s="14"/>
      <c r="EGU1476" s="14"/>
      <c r="EGV1476" s="14"/>
      <c r="EGW1476" s="14"/>
      <c r="EGX1476" s="14"/>
      <c r="EGY1476" s="14"/>
      <c r="EGZ1476" s="14"/>
      <c r="EHA1476" s="14"/>
      <c r="EHB1476" s="14"/>
      <c r="EHC1476" s="14"/>
      <c r="EHD1476" s="14"/>
      <c r="EHE1476" s="14"/>
      <c r="EHF1476" s="14"/>
      <c r="EHG1476" s="14"/>
      <c r="EHH1476" s="14"/>
      <c r="EHI1476" s="14"/>
      <c r="EHJ1476" s="14"/>
      <c r="EHK1476" s="14"/>
      <c r="EHL1476" s="14"/>
      <c r="EHM1476" s="14"/>
      <c r="EHN1476" s="14"/>
      <c r="EHO1476" s="14"/>
      <c r="EHP1476" s="14"/>
      <c r="EHQ1476" s="14"/>
      <c r="EHR1476" s="14"/>
      <c r="EHS1476" s="14"/>
      <c r="EHT1476" s="14"/>
      <c r="EHU1476" s="14"/>
      <c r="EHV1476" s="14"/>
      <c r="EHW1476" s="14"/>
      <c r="EHX1476" s="14"/>
      <c r="EHY1476" s="14"/>
      <c r="EHZ1476" s="14"/>
      <c r="EIA1476" s="14"/>
      <c r="EIB1476" s="14"/>
      <c r="EIC1476" s="14"/>
      <c r="EID1476" s="14"/>
      <c r="EIE1476" s="14"/>
      <c r="EIF1476" s="14"/>
      <c r="EIG1476" s="14"/>
      <c r="EIH1476" s="14"/>
      <c r="EII1476" s="14"/>
      <c r="EIJ1476" s="14"/>
      <c r="EIK1476" s="14"/>
      <c r="EIL1476" s="14"/>
      <c r="EIM1476" s="14"/>
      <c r="EIN1476" s="14"/>
      <c r="EIO1476" s="14"/>
      <c r="EIP1476" s="14"/>
      <c r="EIQ1476" s="14"/>
      <c r="EIR1476" s="14"/>
      <c r="EIS1476" s="14"/>
      <c r="EIT1476" s="14"/>
      <c r="EIU1476" s="14"/>
      <c r="EIV1476" s="14"/>
      <c r="EIW1476" s="14"/>
      <c r="EIX1476" s="14"/>
      <c r="EIY1476" s="14"/>
      <c r="EIZ1476" s="14"/>
      <c r="EJA1476" s="14"/>
      <c r="EJB1476" s="14"/>
      <c r="EJC1476" s="14"/>
      <c r="EJD1476" s="14"/>
      <c r="EJE1476" s="14"/>
      <c r="EJF1476" s="14"/>
      <c r="EJG1476" s="14"/>
      <c r="EJH1476" s="14"/>
      <c r="EJI1476" s="14"/>
      <c r="EJJ1476" s="14"/>
      <c r="EJK1476" s="14"/>
      <c r="EJL1476" s="14"/>
      <c r="EJM1476" s="14"/>
      <c r="EJN1476" s="14"/>
      <c r="EJO1476" s="14"/>
      <c r="EJP1476" s="14"/>
      <c r="EJQ1476" s="14"/>
      <c r="EJR1476" s="14"/>
      <c r="EJS1476" s="14"/>
      <c r="EJT1476" s="14"/>
      <c r="EJU1476" s="14"/>
      <c r="EJV1476" s="14"/>
      <c r="EJW1476" s="14"/>
      <c r="EJX1476" s="14"/>
      <c r="EJY1476" s="14"/>
      <c r="EJZ1476" s="14"/>
      <c r="EKA1476" s="14"/>
      <c r="EKB1476" s="14"/>
      <c r="EKC1476" s="14"/>
      <c r="EKD1476" s="14"/>
      <c r="EKE1476" s="14"/>
      <c r="EKF1476" s="14"/>
      <c r="EKG1476" s="14"/>
      <c r="EKH1476" s="14"/>
      <c r="EKI1476" s="14"/>
      <c r="EKJ1476" s="14"/>
      <c r="EKK1476" s="14"/>
      <c r="EKL1476" s="14"/>
      <c r="EKM1476" s="14"/>
      <c r="EKN1476" s="14"/>
      <c r="EKO1476" s="14"/>
      <c r="EKP1476" s="14"/>
      <c r="EKQ1476" s="14"/>
      <c r="EKR1476" s="14"/>
      <c r="EKS1476" s="14"/>
      <c r="EKT1476" s="14"/>
      <c r="EKU1476" s="14"/>
      <c r="EKV1476" s="14"/>
      <c r="EKW1476" s="14"/>
      <c r="EKX1476" s="14"/>
      <c r="EKY1476" s="14"/>
      <c r="EKZ1476" s="14"/>
      <c r="ELA1476" s="14"/>
      <c r="ELB1476" s="14"/>
      <c r="ELC1476" s="14"/>
      <c r="ELD1476" s="14"/>
      <c r="ELE1476" s="14"/>
      <c r="ELF1476" s="14"/>
      <c r="ELG1476" s="14"/>
      <c r="ELH1476" s="14"/>
      <c r="ELI1476" s="14"/>
      <c r="ELJ1476" s="14"/>
      <c r="ELK1476" s="14"/>
      <c r="ELL1476" s="14"/>
      <c r="ELM1476" s="14"/>
      <c r="ELN1476" s="14"/>
      <c r="ELO1476" s="14"/>
      <c r="ELP1476" s="14"/>
      <c r="ELQ1476" s="14"/>
      <c r="ELR1476" s="14"/>
      <c r="ELS1476" s="14"/>
      <c r="ELT1476" s="14"/>
      <c r="ELU1476" s="14"/>
      <c r="ELV1476" s="14"/>
      <c r="ELW1476" s="14"/>
      <c r="ELX1476" s="14"/>
      <c r="ELY1476" s="14"/>
      <c r="ELZ1476" s="14"/>
      <c r="EMA1476" s="14"/>
      <c r="EMB1476" s="14"/>
      <c r="EMC1476" s="14"/>
      <c r="EMD1476" s="14"/>
      <c r="EME1476" s="14"/>
      <c r="EMF1476" s="14"/>
      <c r="EMG1476" s="14"/>
      <c r="EMH1476" s="14"/>
      <c r="EMI1476" s="14"/>
      <c r="EMJ1476" s="14"/>
      <c r="EMK1476" s="14"/>
      <c r="EML1476" s="14"/>
      <c r="EMM1476" s="14"/>
      <c r="EMN1476" s="14"/>
      <c r="EMO1476" s="14"/>
      <c r="EMP1476" s="14"/>
      <c r="EMQ1476" s="14"/>
      <c r="EMR1476" s="14"/>
      <c r="EMS1476" s="14"/>
      <c r="EMT1476" s="14"/>
      <c r="EMU1476" s="14"/>
      <c r="EMV1476" s="14"/>
      <c r="EMW1476" s="14"/>
      <c r="EMX1476" s="14"/>
      <c r="EMY1476" s="14"/>
      <c r="EMZ1476" s="14"/>
      <c r="ENA1476" s="14"/>
      <c r="ENB1476" s="14"/>
      <c r="ENC1476" s="14"/>
      <c r="END1476" s="14"/>
      <c r="ENE1476" s="14"/>
      <c r="ENF1476" s="14"/>
      <c r="ENG1476" s="14"/>
      <c r="ENH1476" s="14"/>
      <c r="ENI1476" s="14"/>
      <c r="ENJ1476" s="14"/>
      <c r="ENK1476" s="14"/>
      <c r="ENL1476" s="14"/>
      <c r="ENM1476" s="14"/>
      <c r="ENN1476" s="14"/>
      <c r="ENO1476" s="14"/>
      <c r="ENP1476" s="14"/>
      <c r="ENQ1476" s="14"/>
      <c r="ENR1476" s="14"/>
      <c r="ENS1476" s="14"/>
      <c r="ENT1476" s="14"/>
      <c r="ENU1476" s="14"/>
      <c r="ENV1476" s="14"/>
      <c r="ENW1476" s="14"/>
      <c r="ENX1476" s="14"/>
      <c r="ENY1476" s="14"/>
      <c r="ENZ1476" s="14"/>
      <c r="EOA1476" s="14"/>
      <c r="EOB1476" s="14"/>
      <c r="EOC1476" s="14"/>
      <c r="EOD1476" s="14"/>
      <c r="EOE1476" s="14"/>
      <c r="EOF1476" s="14"/>
      <c r="EOG1476" s="14"/>
      <c r="EOH1476" s="14"/>
      <c r="EOI1476" s="14"/>
      <c r="EOJ1476" s="14"/>
      <c r="EOK1476" s="14"/>
      <c r="EOL1476" s="14"/>
      <c r="EOM1476" s="14"/>
      <c r="EON1476" s="14"/>
      <c r="EOO1476" s="14"/>
      <c r="EOP1476" s="14"/>
      <c r="EOQ1476" s="14"/>
      <c r="EOR1476" s="14"/>
      <c r="EOS1476" s="14"/>
      <c r="EOT1476" s="14"/>
      <c r="EOU1476" s="14"/>
      <c r="EOV1476" s="14"/>
      <c r="EOW1476" s="14"/>
      <c r="EOX1476" s="14"/>
      <c r="EOY1476" s="14"/>
      <c r="EOZ1476" s="14"/>
      <c r="EPA1476" s="14"/>
      <c r="EPB1476" s="14"/>
      <c r="EPC1476" s="14"/>
      <c r="EPD1476" s="14"/>
      <c r="EPE1476" s="14"/>
      <c r="EPF1476" s="14"/>
      <c r="EPG1476" s="14"/>
      <c r="EPH1476" s="14"/>
      <c r="EPI1476" s="14"/>
      <c r="EPJ1476" s="14"/>
      <c r="EPK1476" s="14"/>
      <c r="EPL1476" s="14"/>
      <c r="EPM1476" s="14"/>
      <c r="EPN1476" s="14"/>
      <c r="EPO1476" s="14"/>
      <c r="EPP1476" s="14"/>
      <c r="EPQ1476" s="14"/>
      <c r="EPR1476" s="14"/>
      <c r="EPS1476" s="14"/>
      <c r="EPT1476" s="14"/>
      <c r="EPU1476" s="14"/>
      <c r="EPV1476" s="14"/>
      <c r="EPW1476" s="14"/>
      <c r="EPX1476" s="14"/>
      <c r="EPY1476" s="14"/>
      <c r="EPZ1476" s="14"/>
      <c r="EQA1476" s="14"/>
      <c r="EQB1476" s="14"/>
      <c r="EQC1476" s="14"/>
      <c r="EQD1476" s="14"/>
      <c r="EQE1476" s="14"/>
      <c r="EQF1476" s="14"/>
      <c r="EQG1476" s="14"/>
      <c r="EQH1476" s="14"/>
      <c r="EQI1476" s="14"/>
      <c r="EQJ1476" s="14"/>
      <c r="EQK1476" s="14"/>
      <c r="EQL1476" s="14"/>
      <c r="EQM1476" s="14"/>
      <c r="EQN1476" s="14"/>
      <c r="EQO1476" s="14"/>
      <c r="EQP1476" s="14"/>
      <c r="EQQ1476" s="14"/>
      <c r="EQR1476" s="14"/>
      <c r="EQS1476" s="14"/>
      <c r="EQT1476" s="14"/>
      <c r="EQU1476" s="14"/>
      <c r="EQV1476" s="14"/>
      <c r="EQW1476" s="14"/>
      <c r="EQX1476" s="14"/>
      <c r="EQY1476" s="14"/>
      <c r="EQZ1476" s="14"/>
      <c r="ERA1476" s="14"/>
      <c r="ERB1476" s="14"/>
      <c r="ERC1476" s="14"/>
      <c r="ERD1476" s="14"/>
      <c r="ERE1476" s="14"/>
      <c r="ERF1476" s="14"/>
      <c r="ERG1476" s="14"/>
      <c r="ERH1476" s="14"/>
      <c r="ERI1476" s="14"/>
      <c r="ERJ1476" s="14"/>
      <c r="ERK1476" s="14"/>
      <c r="ERL1476" s="14"/>
      <c r="ERM1476" s="14"/>
      <c r="ERN1476" s="14"/>
      <c r="ERO1476" s="14"/>
      <c r="ERP1476" s="14"/>
      <c r="ERQ1476" s="14"/>
      <c r="ERR1476" s="14"/>
      <c r="ERS1476" s="14"/>
      <c r="ERT1476" s="14"/>
      <c r="ERU1476" s="14"/>
      <c r="ERV1476" s="14"/>
      <c r="ERW1476" s="14"/>
      <c r="ERX1476" s="14"/>
      <c r="ERY1476" s="14"/>
      <c r="ERZ1476" s="14"/>
      <c r="ESA1476" s="14"/>
      <c r="ESB1476" s="14"/>
      <c r="ESC1476" s="14"/>
      <c r="ESD1476" s="14"/>
      <c r="ESE1476" s="14"/>
      <c r="ESF1476" s="14"/>
      <c r="ESG1476" s="14"/>
      <c r="ESH1476" s="14"/>
      <c r="ESI1476" s="14"/>
      <c r="ESJ1476" s="14"/>
      <c r="ESK1476" s="14"/>
      <c r="ESL1476" s="14"/>
      <c r="ESM1476" s="14"/>
      <c r="ESN1476" s="14"/>
      <c r="ESO1476" s="14"/>
      <c r="ESP1476" s="14"/>
      <c r="ESQ1476" s="14"/>
      <c r="ESR1476" s="14"/>
      <c r="ESS1476" s="14"/>
      <c r="EST1476" s="14"/>
      <c r="ESU1476" s="14"/>
      <c r="ESV1476" s="14"/>
      <c r="ESW1476" s="14"/>
      <c r="ESX1476" s="14"/>
      <c r="ESY1476" s="14"/>
      <c r="ESZ1476" s="14"/>
      <c r="ETA1476" s="14"/>
      <c r="ETB1476" s="14"/>
      <c r="ETC1476" s="14"/>
      <c r="ETD1476" s="14"/>
      <c r="ETE1476" s="14"/>
      <c r="ETF1476" s="14"/>
      <c r="ETG1476" s="14"/>
      <c r="ETH1476" s="14"/>
      <c r="ETI1476" s="14"/>
      <c r="ETJ1476" s="14"/>
      <c r="ETK1476" s="14"/>
      <c r="ETL1476" s="14"/>
      <c r="ETM1476" s="14"/>
      <c r="ETN1476" s="14"/>
      <c r="ETO1476" s="14"/>
      <c r="ETP1476" s="14"/>
      <c r="ETQ1476" s="14"/>
      <c r="ETR1476" s="14"/>
      <c r="ETS1476" s="14"/>
      <c r="ETT1476" s="14"/>
      <c r="ETU1476" s="14"/>
      <c r="ETV1476" s="14"/>
      <c r="ETW1476" s="14"/>
      <c r="ETX1476" s="14"/>
      <c r="ETY1476" s="14"/>
      <c r="ETZ1476" s="14"/>
      <c r="EUA1476" s="14"/>
      <c r="EUB1476" s="14"/>
      <c r="EUC1476" s="14"/>
      <c r="EUD1476" s="14"/>
      <c r="EUE1476" s="14"/>
      <c r="EUF1476" s="14"/>
      <c r="EUG1476" s="14"/>
      <c r="EUH1476" s="14"/>
      <c r="EUI1476" s="14"/>
      <c r="EUJ1476" s="14"/>
      <c r="EUK1476" s="14"/>
      <c r="EUL1476" s="14"/>
      <c r="EUM1476" s="14"/>
      <c r="EUN1476" s="14"/>
      <c r="EUO1476" s="14"/>
      <c r="EUP1476" s="14"/>
      <c r="EUQ1476" s="14"/>
      <c r="EUR1476" s="14"/>
      <c r="EUS1476" s="14"/>
      <c r="EUT1476" s="14"/>
      <c r="EUU1476" s="14"/>
      <c r="EUV1476" s="14"/>
      <c r="EUW1476" s="14"/>
      <c r="EUX1476" s="14"/>
      <c r="EUY1476" s="14"/>
      <c r="EUZ1476" s="14"/>
      <c r="EVA1476" s="14"/>
      <c r="EVB1476" s="14"/>
      <c r="EVC1476" s="14"/>
      <c r="EVD1476" s="14"/>
      <c r="EVE1476" s="14"/>
      <c r="EVF1476" s="14"/>
      <c r="EVG1476" s="14"/>
      <c r="EVH1476" s="14"/>
      <c r="EVI1476" s="14"/>
      <c r="EVJ1476" s="14"/>
      <c r="EVK1476" s="14"/>
      <c r="EVL1476" s="14"/>
      <c r="EVM1476" s="14"/>
      <c r="EVN1476" s="14"/>
      <c r="EVO1476" s="14"/>
      <c r="EVP1476" s="14"/>
      <c r="EVQ1476" s="14"/>
      <c r="EVR1476" s="14"/>
      <c r="EVS1476" s="14"/>
      <c r="EVT1476" s="14"/>
      <c r="EVU1476" s="14"/>
      <c r="EVV1476" s="14"/>
      <c r="EVW1476" s="14"/>
      <c r="EVX1476" s="14"/>
      <c r="EVY1476" s="14"/>
      <c r="EVZ1476" s="14"/>
      <c r="EWA1476" s="14"/>
      <c r="EWB1476" s="14"/>
      <c r="EWC1476" s="14"/>
      <c r="EWD1476" s="14"/>
      <c r="EWE1476" s="14"/>
      <c r="EWF1476" s="14"/>
      <c r="EWG1476" s="14"/>
      <c r="EWH1476" s="14"/>
      <c r="EWI1476" s="14"/>
      <c r="EWJ1476" s="14"/>
      <c r="EWK1476" s="14"/>
      <c r="EWL1476" s="14"/>
      <c r="EWM1476" s="14"/>
      <c r="EWN1476" s="14"/>
      <c r="EWO1476" s="14"/>
      <c r="EWP1476" s="14"/>
      <c r="EWQ1476" s="14"/>
      <c r="EWR1476" s="14"/>
      <c r="EWS1476" s="14"/>
      <c r="EWT1476" s="14"/>
      <c r="EWU1476" s="14"/>
      <c r="EWV1476" s="14"/>
      <c r="EWW1476" s="14"/>
      <c r="EWX1476" s="14"/>
      <c r="EWY1476" s="14"/>
      <c r="EWZ1476" s="14"/>
      <c r="EXA1476" s="14"/>
      <c r="EXB1476" s="14"/>
      <c r="EXC1476" s="14"/>
      <c r="EXD1476" s="14"/>
      <c r="EXE1476" s="14"/>
      <c r="EXF1476" s="14"/>
      <c r="EXG1476" s="14"/>
      <c r="EXH1476" s="14"/>
      <c r="EXI1476" s="14"/>
      <c r="EXJ1476" s="14"/>
      <c r="EXK1476" s="14"/>
      <c r="EXL1476" s="14"/>
      <c r="EXM1476" s="14"/>
      <c r="EXN1476" s="14"/>
      <c r="EXO1476" s="14"/>
      <c r="EXP1476" s="14"/>
      <c r="EXQ1476" s="14"/>
      <c r="EXR1476" s="14"/>
      <c r="EXS1476" s="14"/>
      <c r="EXT1476" s="14"/>
      <c r="EXU1476" s="14"/>
      <c r="EXV1476" s="14"/>
      <c r="EXW1476" s="14"/>
      <c r="EXX1476" s="14"/>
      <c r="EXY1476" s="14"/>
      <c r="EXZ1476" s="14"/>
      <c r="EYA1476" s="14"/>
      <c r="EYB1476" s="14"/>
      <c r="EYC1476" s="14"/>
      <c r="EYD1476" s="14"/>
      <c r="EYE1476" s="14"/>
      <c r="EYF1476" s="14"/>
      <c r="EYG1476" s="14"/>
      <c r="EYH1476" s="14"/>
      <c r="EYI1476" s="14"/>
      <c r="EYJ1476" s="14"/>
      <c r="EYK1476" s="14"/>
      <c r="EYL1476" s="14"/>
      <c r="EYM1476" s="14"/>
      <c r="EYN1476" s="14"/>
      <c r="EYO1476" s="14"/>
      <c r="EYP1476" s="14"/>
      <c r="EYQ1476" s="14"/>
      <c r="EYR1476" s="14"/>
      <c r="EYS1476" s="14"/>
      <c r="EYT1476" s="14"/>
      <c r="EYU1476" s="14"/>
      <c r="EYV1476" s="14"/>
      <c r="EYW1476" s="14"/>
      <c r="EYX1476" s="14"/>
      <c r="EYY1476" s="14"/>
      <c r="EYZ1476" s="14"/>
      <c r="EZA1476" s="14"/>
      <c r="EZB1476" s="14"/>
      <c r="EZC1476" s="14"/>
      <c r="EZD1476" s="14"/>
      <c r="EZE1476" s="14"/>
      <c r="EZF1476" s="14"/>
      <c r="EZG1476" s="14"/>
      <c r="EZH1476" s="14"/>
      <c r="EZI1476" s="14"/>
      <c r="EZJ1476" s="14"/>
      <c r="EZK1476" s="14"/>
      <c r="EZL1476" s="14"/>
      <c r="EZM1476" s="14"/>
      <c r="EZN1476" s="14"/>
      <c r="EZO1476" s="14"/>
      <c r="EZP1476" s="14"/>
      <c r="EZQ1476" s="14"/>
      <c r="EZR1476" s="14"/>
      <c r="EZS1476" s="14"/>
      <c r="EZT1476" s="14"/>
      <c r="EZU1476" s="14"/>
      <c r="EZV1476" s="14"/>
      <c r="EZW1476" s="14"/>
      <c r="EZX1476" s="14"/>
      <c r="EZY1476" s="14"/>
      <c r="EZZ1476" s="14"/>
      <c r="FAA1476" s="14"/>
      <c r="FAB1476" s="14"/>
      <c r="FAC1476" s="14"/>
      <c r="FAD1476" s="14"/>
      <c r="FAE1476" s="14"/>
      <c r="FAF1476" s="14"/>
      <c r="FAG1476" s="14"/>
      <c r="FAH1476" s="14"/>
      <c r="FAI1476" s="14"/>
      <c r="FAJ1476" s="14"/>
      <c r="FAK1476" s="14"/>
      <c r="FAL1476" s="14"/>
      <c r="FAM1476" s="14"/>
      <c r="FAN1476" s="14"/>
      <c r="FAO1476" s="14"/>
      <c r="FAP1476" s="14"/>
      <c r="FAQ1476" s="14"/>
      <c r="FAR1476" s="14"/>
      <c r="FAS1476" s="14"/>
      <c r="FAT1476" s="14"/>
      <c r="FAU1476" s="14"/>
      <c r="FAV1476" s="14"/>
      <c r="FAW1476" s="14"/>
      <c r="FAX1476" s="14"/>
      <c r="FAY1476" s="14"/>
      <c r="FAZ1476" s="14"/>
      <c r="FBA1476" s="14"/>
      <c r="FBB1476" s="14"/>
      <c r="FBC1476" s="14"/>
      <c r="FBD1476" s="14"/>
      <c r="FBE1476" s="14"/>
      <c r="FBF1476" s="14"/>
      <c r="FBG1476" s="14"/>
      <c r="FBH1476" s="14"/>
      <c r="FBI1476" s="14"/>
      <c r="FBJ1476" s="14"/>
      <c r="FBK1476" s="14"/>
      <c r="FBL1476" s="14"/>
      <c r="FBM1476" s="14"/>
      <c r="FBN1476" s="14"/>
      <c r="FBO1476" s="14"/>
      <c r="FBP1476" s="14"/>
      <c r="FBQ1476" s="14"/>
      <c r="FBR1476" s="14"/>
      <c r="FBS1476" s="14"/>
      <c r="FBT1476" s="14"/>
      <c r="FBU1476" s="14"/>
      <c r="FBV1476" s="14"/>
      <c r="FBW1476" s="14"/>
      <c r="FBX1476" s="14"/>
      <c r="FBY1476" s="14"/>
      <c r="FBZ1476" s="14"/>
      <c r="FCA1476" s="14"/>
      <c r="FCB1476" s="14"/>
      <c r="FCC1476" s="14"/>
      <c r="FCD1476" s="14"/>
      <c r="FCE1476" s="14"/>
      <c r="FCF1476" s="14"/>
      <c r="FCG1476" s="14"/>
      <c r="FCH1476" s="14"/>
      <c r="FCI1476" s="14"/>
      <c r="FCJ1476" s="14"/>
      <c r="FCK1476" s="14"/>
      <c r="FCL1476" s="14"/>
      <c r="FCM1476" s="14"/>
      <c r="FCN1476" s="14"/>
      <c r="FCO1476" s="14"/>
      <c r="FCP1476" s="14"/>
      <c r="FCQ1476" s="14"/>
      <c r="FCR1476" s="14"/>
      <c r="FCS1476" s="14"/>
      <c r="FCT1476" s="14"/>
      <c r="FCU1476" s="14"/>
      <c r="FCV1476" s="14"/>
      <c r="FCW1476" s="14"/>
      <c r="FCX1476" s="14"/>
      <c r="FCY1476" s="14"/>
      <c r="FCZ1476" s="14"/>
      <c r="FDA1476" s="14"/>
      <c r="FDB1476" s="14"/>
      <c r="FDC1476" s="14"/>
      <c r="FDD1476" s="14"/>
      <c r="FDE1476" s="14"/>
      <c r="FDF1476" s="14"/>
      <c r="FDG1476" s="14"/>
      <c r="FDH1476" s="14"/>
      <c r="FDI1476" s="14"/>
      <c r="FDJ1476" s="14"/>
      <c r="FDK1476" s="14"/>
      <c r="FDL1476" s="14"/>
      <c r="FDM1476" s="14"/>
      <c r="FDN1476" s="14"/>
      <c r="FDO1476" s="14"/>
      <c r="FDP1476" s="14"/>
      <c r="FDQ1476" s="14"/>
      <c r="FDR1476" s="14"/>
      <c r="FDS1476" s="14"/>
      <c r="FDT1476" s="14"/>
      <c r="FDU1476" s="14"/>
      <c r="FDV1476" s="14"/>
      <c r="FDW1476" s="14"/>
      <c r="FDX1476" s="14"/>
      <c r="FDY1476" s="14"/>
      <c r="FDZ1476" s="14"/>
      <c r="FEA1476" s="14"/>
      <c r="FEB1476" s="14"/>
      <c r="FEC1476" s="14"/>
      <c r="FED1476" s="14"/>
      <c r="FEE1476" s="14"/>
      <c r="FEF1476" s="14"/>
      <c r="FEG1476" s="14"/>
      <c r="FEH1476" s="14"/>
      <c r="FEI1476" s="14"/>
      <c r="FEJ1476" s="14"/>
      <c r="FEK1476" s="14"/>
      <c r="FEL1476" s="14"/>
      <c r="FEM1476" s="14"/>
      <c r="FEN1476" s="14"/>
      <c r="FEO1476" s="14"/>
      <c r="FEP1476" s="14"/>
      <c r="FEQ1476" s="14"/>
      <c r="FER1476" s="14"/>
      <c r="FES1476" s="14"/>
      <c r="FET1476" s="14"/>
      <c r="FEU1476" s="14"/>
      <c r="FEV1476" s="14"/>
      <c r="FEW1476" s="14"/>
      <c r="FEX1476" s="14"/>
      <c r="FEY1476" s="14"/>
      <c r="FEZ1476" s="14"/>
      <c r="FFA1476" s="14"/>
      <c r="FFB1476" s="14"/>
      <c r="FFC1476" s="14"/>
      <c r="FFD1476" s="14"/>
      <c r="FFE1476" s="14"/>
      <c r="FFF1476" s="14"/>
      <c r="FFG1476" s="14"/>
      <c r="FFH1476" s="14"/>
      <c r="FFI1476" s="14"/>
      <c r="FFJ1476" s="14"/>
      <c r="FFK1476" s="14"/>
      <c r="FFL1476" s="14"/>
      <c r="FFM1476" s="14"/>
      <c r="FFN1476" s="14"/>
      <c r="FFO1476" s="14"/>
      <c r="FFP1476" s="14"/>
      <c r="FFQ1476" s="14"/>
      <c r="FFR1476" s="14"/>
      <c r="FFS1476" s="14"/>
      <c r="FFT1476" s="14"/>
      <c r="FFU1476" s="14"/>
      <c r="FFV1476" s="14"/>
      <c r="FFW1476" s="14"/>
      <c r="FFX1476" s="14"/>
      <c r="FFY1476" s="14"/>
      <c r="FFZ1476" s="14"/>
      <c r="FGA1476" s="14"/>
      <c r="FGB1476" s="14"/>
      <c r="FGC1476" s="14"/>
      <c r="FGD1476" s="14"/>
      <c r="FGE1476" s="14"/>
      <c r="FGF1476" s="14"/>
      <c r="FGG1476" s="14"/>
      <c r="FGH1476" s="14"/>
      <c r="FGI1476" s="14"/>
      <c r="FGJ1476" s="14"/>
      <c r="FGK1476" s="14"/>
      <c r="FGL1476" s="14"/>
      <c r="FGM1476" s="14"/>
      <c r="FGN1476" s="14"/>
      <c r="FGO1476" s="14"/>
      <c r="FGP1476" s="14"/>
      <c r="FGQ1476" s="14"/>
      <c r="FGR1476" s="14"/>
      <c r="FGS1476" s="14"/>
      <c r="FGT1476" s="14"/>
      <c r="FGU1476" s="14"/>
      <c r="FGV1476" s="14"/>
      <c r="FGW1476" s="14"/>
      <c r="FGX1476" s="14"/>
      <c r="FGY1476" s="14"/>
      <c r="FGZ1476" s="14"/>
      <c r="FHA1476" s="14"/>
      <c r="FHB1476" s="14"/>
      <c r="FHC1476" s="14"/>
      <c r="FHD1476" s="14"/>
      <c r="FHE1476" s="14"/>
      <c r="FHF1476" s="14"/>
      <c r="FHG1476" s="14"/>
      <c r="FHH1476" s="14"/>
      <c r="FHI1476" s="14"/>
      <c r="FHJ1476" s="14"/>
      <c r="FHK1476" s="14"/>
      <c r="FHL1476" s="14"/>
      <c r="FHM1476" s="14"/>
      <c r="FHN1476" s="14"/>
      <c r="FHO1476" s="14"/>
      <c r="FHP1476" s="14"/>
      <c r="FHQ1476" s="14"/>
      <c r="FHR1476" s="14"/>
      <c r="FHS1476" s="14"/>
      <c r="FHT1476" s="14"/>
      <c r="FHU1476" s="14"/>
      <c r="FHV1476" s="14"/>
      <c r="FHW1476" s="14"/>
      <c r="FHX1476" s="14"/>
      <c r="FHY1476" s="14"/>
      <c r="FHZ1476" s="14"/>
      <c r="FIA1476" s="14"/>
      <c r="FIB1476" s="14"/>
      <c r="FIC1476" s="14"/>
      <c r="FID1476" s="14"/>
      <c r="FIE1476" s="14"/>
      <c r="FIF1476" s="14"/>
      <c r="FIG1476" s="14"/>
      <c r="FIH1476" s="14"/>
      <c r="FII1476" s="14"/>
      <c r="FIJ1476" s="14"/>
      <c r="FIK1476" s="14"/>
      <c r="FIL1476" s="14"/>
      <c r="FIM1476" s="14"/>
      <c r="FIN1476" s="14"/>
      <c r="FIO1476" s="14"/>
      <c r="FIP1476" s="14"/>
      <c r="FIQ1476" s="14"/>
      <c r="FIR1476" s="14"/>
      <c r="FIS1476" s="14"/>
      <c r="FIT1476" s="14"/>
      <c r="FIU1476" s="14"/>
      <c r="FIV1476" s="14"/>
      <c r="FIW1476" s="14"/>
      <c r="FIX1476" s="14"/>
      <c r="FIY1476" s="14"/>
      <c r="FIZ1476" s="14"/>
      <c r="FJA1476" s="14"/>
      <c r="FJB1476" s="14"/>
      <c r="FJC1476" s="14"/>
      <c r="FJD1476" s="14"/>
      <c r="FJE1476" s="14"/>
      <c r="FJF1476" s="14"/>
      <c r="FJG1476" s="14"/>
      <c r="FJH1476" s="14"/>
      <c r="FJI1476" s="14"/>
      <c r="FJJ1476" s="14"/>
      <c r="FJK1476" s="14"/>
      <c r="FJL1476" s="14"/>
      <c r="FJM1476" s="14"/>
      <c r="FJN1476" s="14"/>
      <c r="FJO1476" s="14"/>
      <c r="FJP1476" s="14"/>
      <c r="FJQ1476" s="14"/>
      <c r="FJR1476" s="14"/>
      <c r="FJS1476" s="14"/>
      <c r="FJT1476" s="14"/>
      <c r="FJU1476" s="14"/>
      <c r="FJV1476" s="14"/>
      <c r="FJW1476" s="14"/>
      <c r="FJX1476" s="14"/>
      <c r="FJY1476" s="14"/>
      <c r="FJZ1476" s="14"/>
      <c r="FKA1476" s="14"/>
      <c r="FKB1476" s="14"/>
      <c r="FKC1476" s="14"/>
      <c r="FKD1476" s="14"/>
      <c r="FKE1476" s="14"/>
      <c r="FKF1476" s="14"/>
      <c r="FKG1476" s="14"/>
      <c r="FKH1476" s="14"/>
      <c r="FKI1476" s="14"/>
      <c r="FKJ1476" s="14"/>
      <c r="FKK1476" s="14"/>
      <c r="FKL1476" s="14"/>
      <c r="FKM1476" s="14"/>
      <c r="FKN1476" s="14"/>
      <c r="FKO1476" s="14"/>
      <c r="FKP1476" s="14"/>
      <c r="FKQ1476" s="14"/>
      <c r="FKR1476" s="14"/>
      <c r="FKS1476" s="14"/>
      <c r="FKT1476" s="14"/>
      <c r="FKU1476" s="14"/>
      <c r="FKV1476" s="14"/>
      <c r="FKW1476" s="14"/>
      <c r="FKX1476" s="14"/>
      <c r="FKY1476" s="14"/>
      <c r="FKZ1476" s="14"/>
      <c r="FLA1476" s="14"/>
      <c r="FLB1476" s="14"/>
      <c r="FLC1476" s="14"/>
      <c r="FLD1476" s="14"/>
      <c r="FLE1476" s="14"/>
      <c r="FLF1476" s="14"/>
      <c r="FLG1476" s="14"/>
      <c r="FLH1476" s="14"/>
      <c r="FLI1476" s="14"/>
      <c r="FLJ1476" s="14"/>
      <c r="FLK1476" s="14"/>
      <c r="FLL1476" s="14"/>
      <c r="FLM1476" s="14"/>
      <c r="FLN1476" s="14"/>
      <c r="FLO1476" s="14"/>
      <c r="FLP1476" s="14"/>
      <c r="FLQ1476" s="14"/>
      <c r="FLR1476" s="14"/>
      <c r="FLS1476" s="14"/>
      <c r="FLT1476" s="14"/>
      <c r="FLU1476" s="14"/>
      <c r="FLV1476" s="14"/>
      <c r="FLW1476" s="14"/>
      <c r="FLX1476" s="14"/>
      <c r="FLY1476" s="14"/>
      <c r="FLZ1476" s="14"/>
      <c r="FMA1476" s="14"/>
      <c r="FMB1476" s="14"/>
      <c r="FMC1476" s="14"/>
      <c r="FMD1476" s="14"/>
      <c r="FME1476" s="14"/>
      <c r="FMF1476" s="14"/>
      <c r="FMG1476" s="14"/>
      <c r="FMH1476" s="14"/>
      <c r="FMI1476" s="14"/>
      <c r="FMJ1476" s="14"/>
      <c r="FMK1476" s="14"/>
      <c r="FML1476" s="14"/>
      <c r="FMM1476" s="14"/>
      <c r="FMN1476" s="14"/>
      <c r="FMO1476" s="14"/>
      <c r="FMP1476" s="14"/>
      <c r="FMQ1476" s="14"/>
      <c r="FMR1476" s="14"/>
      <c r="FMS1476" s="14"/>
      <c r="FMT1476" s="14"/>
      <c r="FMU1476" s="14"/>
      <c r="FMV1476" s="14"/>
      <c r="FMW1476" s="14"/>
      <c r="FMX1476" s="14"/>
      <c r="FMY1476" s="14"/>
      <c r="FMZ1476" s="14"/>
      <c r="FNA1476" s="14"/>
      <c r="FNB1476" s="14"/>
      <c r="FNC1476" s="14"/>
      <c r="FND1476" s="14"/>
      <c r="FNE1476" s="14"/>
      <c r="FNF1476" s="14"/>
      <c r="FNG1476" s="14"/>
      <c r="FNH1476" s="14"/>
      <c r="FNI1476" s="14"/>
      <c r="FNJ1476" s="14"/>
      <c r="FNK1476" s="14"/>
      <c r="FNL1476" s="14"/>
      <c r="FNM1476" s="14"/>
      <c r="FNN1476" s="14"/>
      <c r="FNO1476" s="14"/>
      <c r="FNP1476" s="14"/>
      <c r="FNQ1476" s="14"/>
      <c r="FNR1476" s="14"/>
      <c r="FNS1476" s="14"/>
      <c r="FNT1476" s="14"/>
      <c r="FNU1476" s="14"/>
      <c r="FNV1476" s="14"/>
      <c r="FNW1476" s="14"/>
      <c r="FNX1476" s="14"/>
      <c r="FNY1476" s="14"/>
      <c r="FNZ1476" s="14"/>
      <c r="FOA1476" s="14"/>
      <c r="FOB1476" s="14"/>
      <c r="FOC1476" s="14"/>
      <c r="FOD1476" s="14"/>
      <c r="FOE1476" s="14"/>
      <c r="FOF1476" s="14"/>
      <c r="FOG1476" s="14"/>
      <c r="FOH1476" s="14"/>
      <c r="FOI1476" s="14"/>
      <c r="FOJ1476" s="14"/>
      <c r="FOK1476" s="14"/>
      <c r="FOL1476" s="14"/>
      <c r="FOM1476" s="14"/>
      <c r="FON1476" s="14"/>
      <c r="FOO1476" s="14"/>
      <c r="FOP1476" s="14"/>
      <c r="FOQ1476" s="14"/>
      <c r="FOR1476" s="14"/>
      <c r="FOS1476" s="14"/>
      <c r="FOT1476" s="14"/>
      <c r="FOU1476" s="14"/>
      <c r="FOV1476" s="14"/>
      <c r="FOW1476" s="14"/>
      <c r="FOX1476" s="14"/>
      <c r="FOY1476" s="14"/>
      <c r="FOZ1476" s="14"/>
      <c r="FPA1476" s="14"/>
      <c r="FPB1476" s="14"/>
      <c r="FPC1476" s="14"/>
      <c r="FPD1476" s="14"/>
      <c r="FPE1476" s="14"/>
      <c r="FPF1476" s="14"/>
      <c r="FPG1476" s="14"/>
      <c r="FPH1476" s="14"/>
      <c r="FPI1476" s="14"/>
      <c r="FPJ1476" s="14"/>
      <c r="FPK1476" s="14"/>
      <c r="FPL1476" s="14"/>
      <c r="FPM1476" s="14"/>
      <c r="FPN1476" s="14"/>
      <c r="FPO1476" s="14"/>
      <c r="FPP1476" s="14"/>
      <c r="FPQ1476" s="14"/>
      <c r="FPR1476" s="14"/>
      <c r="FPS1476" s="14"/>
      <c r="FPT1476" s="14"/>
      <c r="FPU1476" s="14"/>
      <c r="FPV1476" s="14"/>
      <c r="FPW1476" s="14"/>
      <c r="FPX1476" s="14"/>
      <c r="FPY1476" s="14"/>
      <c r="FPZ1476" s="14"/>
      <c r="FQA1476" s="14"/>
      <c r="FQB1476" s="14"/>
      <c r="FQC1476" s="14"/>
      <c r="FQD1476" s="14"/>
      <c r="FQE1476" s="14"/>
      <c r="FQF1476" s="14"/>
      <c r="FQG1476" s="14"/>
      <c r="FQH1476" s="14"/>
      <c r="FQI1476" s="14"/>
      <c r="FQJ1476" s="14"/>
      <c r="FQK1476" s="14"/>
      <c r="FQL1476" s="14"/>
      <c r="FQM1476" s="14"/>
      <c r="FQN1476" s="14"/>
      <c r="FQO1476" s="14"/>
      <c r="FQP1476" s="14"/>
      <c r="FQQ1476" s="14"/>
      <c r="FQR1476" s="14"/>
      <c r="FQS1476" s="14"/>
      <c r="FQT1476" s="14"/>
      <c r="FQU1476" s="14"/>
      <c r="FQV1476" s="14"/>
      <c r="FQW1476" s="14"/>
      <c r="FQX1476" s="14"/>
      <c r="FQY1476" s="14"/>
      <c r="FQZ1476" s="14"/>
      <c r="FRA1476" s="14"/>
      <c r="FRB1476" s="14"/>
      <c r="FRC1476" s="14"/>
      <c r="FRD1476" s="14"/>
      <c r="FRE1476" s="14"/>
      <c r="FRF1476" s="14"/>
      <c r="FRG1476" s="14"/>
      <c r="FRH1476" s="14"/>
      <c r="FRI1476" s="14"/>
      <c r="FRJ1476" s="14"/>
      <c r="FRK1476" s="14"/>
      <c r="FRL1476" s="14"/>
      <c r="FRM1476" s="14"/>
      <c r="FRN1476" s="14"/>
      <c r="FRO1476" s="14"/>
      <c r="FRP1476" s="14"/>
      <c r="FRQ1476" s="14"/>
      <c r="FRR1476" s="14"/>
      <c r="FRS1476" s="14"/>
      <c r="FRT1476" s="14"/>
      <c r="FRU1476" s="14"/>
      <c r="FRV1476" s="14"/>
      <c r="FRW1476" s="14"/>
      <c r="FRX1476" s="14"/>
      <c r="FRY1476" s="14"/>
      <c r="FRZ1476" s="14"/>
      <c r="FSA1476" s="14"/>
      <c r="FSB1476" s="14"/>
      <c r="FSC1476" s="14"/>
      <c r="FSD1476" s="14"/>
      <c r="FSE1476" s="14"/>
      <c r="FSF1476" s="14"/>
      <c r="FSG1476" s="14"/>
      <c r="FSH1476" s="14"/>
      <c r="FSI1476" s="14"/>
      <c r="FSJ1476" s="14"/>
      <c r="FSK1476" s="14"/>
      <c r="FSL1476" s="14"/>
      <c r="FSM1476" s="14"/>
      <c r="FSN1476" s="14"/>
      <c r="FSO1476" s="14"/>
      <c r="FSP1476" s="14"/>
      <c r="FSQ1476" s="14"/>
      <c r="FSR1476" s="14"/>
      <c r="FSS1476" s="14"/>
      <c r="FST1476" s="14"/>
      <c r="FSU1476" s="14"/>
      <c r="FSV1476" s="14"/>
      <c r="FSW1476" s="14"/>
      <c r="FSX1476" s="14"/>
      <c r="FSY1476" s="14"/>
      <c r="FSZ1476" s="14"/>
      <c r="FTA1476" s="14"/>
      <c r="FTB1476" s="14"/>
      <c r="FTC1476" s="14"/>
      <c r="FTD1476" s="14"/>
      <c r="FTE1476" s="14"/>
      <c r="FTF1476" s="14"/>
      <c r="FTG1476" s="14"/>
      <c r="FTH1476" s="14"/>
      <c r="FTI1476" s="14"/>
      <c r="FTJ1476" s="14"/>
      <c r="FTK1476" s="14"/>
      <c r="FTL1476" s="14"/>
      <c r="FTM1476" s="14"/>
      <c r="FTN1476" s="14"/>
      <c r="FTO1476" s="14"/>
      <c r="FTP1476" s="14"/>
      <c r="FTQ1476" s="14"/>
      <c r="FTR1476" s="14"/>
      <c r="FTS1476" s="14"/>
      <c r="FTT1476" s="14"/>
      <c r="FTU1476" s="14"/>
      <c r="FTV1476" s="14"/>
      <c r="FTW1476" s="14"/>
      <c r="FTX1476" s="14"/>
      <c r="FTY1476" s="14"/>
      <c r="FTZ1476" s="14"/>
      <c r="FUA1476" s="14"/>
      <c r="FUB1476" s="14"/>
      <c r="FUC1476" s="14"/>
      <c r="FUD1476" s="14"/>
      <c r="FUE1476" s="14"/>
      <c r="FUF1476" s="14"/>
      <c r="FUG1476" s="14"/>
      <c r="FUH1476" s="14"/>
      <c r="FUI1476" s="14"/>
      <c r="FUJ1476" s="14"/>
      <c r="FUK1476" s="14"/>
      <c r="FUL1476" s="14"/>
      <c r="FUM1476" s="14"/>
      <c r="FUN1476" s="14"/>
      <c r="FUO1476" s="14"/>
      <c r="FUP1476" s="14"/>
      <c r="FUQ1476" s="14"/>
      <c r="FUR1476" s="14"/>
      <c r="FUS1476" s="14"/>
      <c r="FUT1476" s="14"/>
      <c r="FUU1476" s="14"/>
      <c r="FUV1476" s="14"/>
      <c r="FUW1476" s="14"/>
      <c r="FUX1476" s="14"/>
      <c r="FUY1476" s="14"/>
      <c r="FUZ1476" s="14"/>
      <c r="FVA1476" s="14"/>
      <c r="FVB1476" s="14"/>
      <c r="FVC1476" s="14"/>
      <c r="FVD1476" s="14"/>
      <c r="FVE1476" s="14"/>
      <c r="FVF1476" s="14"/>
      <c r="FVG1476" s="14"/>
      <c r="FVH1476" s="14"/>
      <c r="FVI1476" s="14"/>
      <c r="FVJ1476" s="14"/>
      <c r="FVK1476" s="14"/>
      <c r="FVL1476" s="14"/>
      <c r="FVM1476" s="14"/>
      <c r="FVN1476" s="14"/>
      <c r="FVO1476" s="14"/>
      <c r="FVP1476" s="14"/>
      <c r="FVQ1476" s="14"/>
      <c r="FVR1476" s="14"/>
      <c r="FVS1476" s="14"/>
      <c r="FVT1476" s="14"/>
      <c r="FVU1476" s="14"/>
      <c r="FVV1476" s="14"/>
      <c r="FVW1476" s="14"/>
      <c r="FVX1476" s="14"/>
      <c r="FVY1476" s="14"/>
      <c r="FVZ1476" s="14"/>
      <c r="FWA1476" s="14"/>
      <c r="FWB1476" s="14"/>
      <c r="FWC1476" s="14"/>
      <c r="FWD1476" s="14"/>
      <c r="FWE1476" s="14"/>
      <c r="FWF1476" s="14"/>
      <c r="FWG1476" s="14"/>
      <c r="FWH1476" s="14"/>
      <c r="FWI1476" s="14"/>
      <c r="FWJ1476" s="14"/>
      <c r="FWK1476" s="14"/>
      <c r="FWL1476" s="14"/>
      <c r="FWM1476" s="14"/>
      <c r="FWN1476" s="14"/>
      <c r="FWO1476" s="14"/>
      <c r="FWP1476" s="14"/>
      <c r="FWQ1476" s="14"/>
      <c r="FWR1476" s="14"/>
      <c r="FWS1476" s="14"/>
      <c r="FWT1476" s="14"/>
      <c r="FWU1476" s="14"/>
      <c r="FWV1476" s="14"/>
      <c r="FWW1476" s="14"/>
      <c r="FWX1476" s="14"/>
      <c r="FWY1476" s="14"/>
      <c r="FWZ1476" s="14"/>
      <c r="FXA1476" s="14"/>
      <c r="FXB1476" s="14"/>
      <c r="FXC1476" s="14"/>
      <c r="FXD1476" s="14"/>
      <c r="FXE1476" s="14"/>
      <c r="FXF1476" s="14"/>
      <c r="FXG1476" s="14"/>
      <c r="FXH1476" s="14"/>
      <c r="FXI1476" s="14"/>
      <c r="FXJ1476" s="14"/>
      <c r="FXK1476" s="14"/>
      <c r="FXL1476" s="14"/>
      <c r="FXM1476" s="14"/>
      <c r="FXN1476" s="14"/>
      <c r="FXO1476" s="14"/>
      <c r="FXP1476" s="14"/>
      <c r="FXQ1476" s="14"/>
      <c r="FXR1476" s="14"/>
      <c r="FXS1476" s="14"/>
      <c r="FXT1476" s="14"/>
      <c r="FXU1476" s="14"/>
      <c r="FXV1476" s="14"/>
      <c r="FXW1476" s="14"/>
      <c r="FXX1476" s="14"/>
      <c r="FXY1476" s="14"/>
      <c r="FXZ1476" s="14"/>
      <c r="FYA1476" s="14"/>
      <c r="FYB1476" s="14"/>
      <c r="FYC1476" s="14"/>
      <c r="FYD1476" s="14"/>
      <c r="FYE1476" s="14"/>
      <c r="FYF1476" s="14"/>
      <c r="FYG1476" s="14"/>
      <c r="FYH1476" s="14"/>
      <c r="FYI1476" s="14"/>
      <c r="FYJ1476" s="14"/>
      <c r="FYK1476" s="14"/>
      <c r="FYL1476" s="14"/>
      <c r="FYM1476" s="14"/>
      <c r="FYN1476" s="14"/>
      <c r="FYO1476" s="14"/>
      <c r="FYP1476" s="14"/>
      <c r="FYQ1476" s="14"/>
      <c r="FYR1476" s="14"/>
      <c r="FYS1476" s="14"/>
      <c r="FYT1476" s="14"/>
      <c r="FYU1476" s="14"/>
      <c r="FYV1476" s="14"/>
      <c r="FYW1476" s="14"/>
      <c r="FYX1476" s="14"/>
      <c r="FYY1476" s="14"/>
      <c r="FYZ1476" s="14"/>
      <c r="FZA1476" s="14"/>
      <c r="FZB1476" s="14"/>
      <c r="FZC1476" s="14"/>
      <c r="FZD1476" s="14"/>
      <c r="FZE1476" s="14"/>
      <c r="FZF1476" s="14"/>
      <c r="FZG1476" s="14"/>
      <c r="FZH1476" s="14"/>
      <c r="FZI1476" s="14"/>
      <c r="FZJ1476" s="14"/>
      <c r="FZK1476" s="14"/>
      <c r="FZL1476" s="14"/>
      <c r="FZM1476" s="14"/>
      <c r="FZN1476" s="14"/>
      <c r="FZO1476" s="14"/>
      <c r="FZP1476" s="14"/>
      <c r="FZQ1476" s="14"/>
      <c r="FZR1476" s="14"/>
      <c r="FZS1476" s="14"/>
      <c r="FZT1476" s="14"/>
      <c r="FZU1476" s="14"/>
      <c r="FZV1476" s="14"/>
      <c r="FZW1476" s="14"/>
      <c r="FZX1476" s="14"/>
      <c r="FZY1476" s="14"/>
      <c r="FZZ1476" s="14"/>
      <c r="GAA1476" s="14"/>
      <c r="GAB1476" s="14"/>
      <c r="GAC1476" s="14"/>
      <c r="GAD1476" s="14"/>
      <c r="GAE1476" s="14"/>
      <c r="GAF1476" s="14"/>
      <c r="GAG1476" s="14"/>
      <c r="GAH1476" s="14"/>
      <c r="GAI1476" s="14"/>
      <c r="GAJ1476" s="14"/>
      <c r="GAK1476" s="14"/>
      <c r="GAL1476" s="14"/>
      <c r="GAM1476" s="14"/>
      <c r="GAN1476" s="14"/>
      <c r="GAO1476" s="14"/>
      <c r="GAP1476" s="14"/>
      <c r="GAQ1476" s="14"/>
      <c r="GAR1476" s="14"/>
      <c r="GAS1476" s="14"/>
      <c r="GAT1476" s="14"/>
      <c r="GAU1476" s="14"/>
      <c r="GAV1476" s="14"/>
      <c r="GAW1476" s="14"/>
      <c r="GAX1476" s="14"/>
      <c r="GAY1476" s="14"/>
      <c r="GAZ1476" s="14"/>
      <c r="GBA1476" s="14"/>
      <c r="GBB1476" s="14"/>
      <c r="GBC1476" s="14"/>
      <c r="GBD1476" s="14"/>
      <c r="GBE1476" s="14"/>
      <c r="GBF1476" s="14"/>
      <c r="GBG1476" s="14"/>
      <c r="GBH1476" s="14"/>
      <c r="GBI1476" s="14"/>
      <c r="GBJ1476" s="14"/>
      <c r="GBK1476" s="14"/>
      <c r="GBL1476" s="14"/>
      <c r="GBM1476" s="14"/>
      <c r="GBN1476" s="14"/>
      <c r="GBO1476" s="14"/>
      <c r="GBP1476" s="14"/>
      <c r="GBQ1476" s="14"/>
      <c r="GBR1476" s="14"/>
      <c r="GBS1476" s="14"/>
      <c r="GBT1476" s="14"/>
      <c r="GBU1476" s="14"/>
      <c r="GBV1476" s="14"/>
      <c r="GBW1476" s="14"/>
      <c r="GBX1476" s="14"/>
      <c r="GBY1476" s="14"/>
      <c r="GBZ1476" s="14"/>
      <c r="GCA1476" s="14"/>
      <c r="GCB1476" s="14"/>
      <c r="GCC1476" s="14"/>
      <c r="GCD1476" s="14"/>
      <c r="GCE1476" s="14"/>
      <c r="GCF1476" s="14"/>
      <c r="GCG1476" s="14"/>
      <c r="GCH1476" s="14"/>
      <c r="GCI1476" s="14"/>
      <c r="GCJ1476" s="14"/>
      <c r="GCK1476" s="14"/>
      <c r="GCL1476" s="14"/>
      <c r="GCM1476" s="14"/>
      <c r="GCN1476" s="14"/>
      <c r="GCO1476" s="14"/>
      <c r="GCP1476" s="14"/>
      <c r="GCQ1476" s="14"/>
      <c r="GCR1476" s="14"/>
      <c r="GCS1476" s="14"/>
      <c r="GCT1476" s="14"/>
      <c r="GCU1476" s="14"/>
      <c r="GCV1476" s="14"/>
      <c r="GCW1476" s="14"/>
      <c r="GCX1476" s="14"/>
      <c r="GCY1476" s="14"/>
      <c r="GCZ1476" s="14"/>
      <c r="GDA1476" s="14"/>
      <c r="GDB1476" s="14"/>
      <c r="GDC1476" s="14"/>
      <c r="GDD1476" s="14"/>
      <c r="GDE1476" s="14"/>
      <c r="GDF1476" s="14"/>
      <c r="GDG1476" s="14"/>
      <c r="GDH1476" s="14"/>
      <c r="GDI1476" s="14"/>
      <c r="GDJ1476" s="14"/>
      <c r="GDK1476" s="14"/>
      <c r="GDL1476" s="14"/>
      <c r="GDM1476" s="14"/>
      <c r="GDN1476" s="14"/>
      <c r="GDO1476" s="14"/>
      <c r="GDP1476" s="14"/>
      <c r="GDQ1476" s="14"/>
      <c r="GDR1476" s="14"/>
      <c r="GDS1476" s="14"/>
      <c r="GDT1476" s="14"/>
      <c r="GDU1476" s="14"/>
      <c r="GDV1476" s="14"/>
      <c r="GDW1476" s="14"/>
      <c r="GDX1476" s="14"/>
      <c r="GDY1476" s="14"/>
      <c r="GDZ1476" s="14"/>
      <c r="GEA1476" s="14"/>
      <c r="GEB1476" s="14"/>
      <c r="GEC1476" s="14"/>
      <c r="GED1476" s="14"/>
      <c r="GEE1476" s="14"/>
      <c r="GEF1476" s="14"/>
      <c r="GEG1476" s="14"/>
      <c r="GEH1476" s="14"/>
      <c r="GEI1476" s="14"/>
      <c r="GEJ1476" s="14"/>
      <c r="GEK1476" s="14"/>
      <c r="GEL1476" s="14"/>
      <c r="GEM1476" s="14"/>
      <c r="GEN1476" s="14"/>
      <c r="GEO1476" s="14"/>
      <c r="GEP1476" s="14"/>
      <c r="GEQ1476" s="14"/>
      <c r="GER1476" s="14"/>
      <c r="GES1476" s="14"/>
      <c r="GET1476" s="14"/>
      <c r="GEU1476" s="14"/>
      <c r="GEV1476" s="14"/>
      <c r="GEW1476" s="14"/>
      <c r="GEX1476" s="14"/>
      <c r="GEY1476" s="14"/>
      <c r="GEZ1476" s="14"/>
      <c r="GFA1476" s="14"/>
      <c r="GFB1476" s="14"/>
      <c r="GFC1476" s="14"/>
      <c r="GFD1476" s="14"/>
      <c r="GFE1476" s="14"/>
      <c r="GFF1476" s="14"/>
      <c r="GFG1476" s="14"/>
      <c r="GFH1476" s="14"/>
      <c r="GFI1476" s="14"/>
      <c r="GFJ1476" s="14"/>
      <c r="GFK1476" s="14"/>
      <c r="GFL1476" s="14"/>
      <c r="GFM1476" s="14"/>
      <c r="GFN1476" s="14"/>
      <c r="GFO1476" s="14"/>
      <c r="GFP1476" s="14"/>
      <c r="GFQ1476" s="14"/>
      <c r="GFR1476" s="14"/>
      <c r="GFS1476" s="14"/>
      <c r="GFT1476" s="14"/>
      <c r="GFU1476" s="14"/>
      <c r="GFV1476" s="14"/>
      <c r="GFW1476" s="14"/>
      <c r="GFX1476" s="14"/>
      <c r="GFY1476" s="14"/>
      <c r="GFZ1476" s="14"/>
      <c r="GGA1476" s="14"/>
      <c r="GGB1476" s="14"/>
      <c r="GGC1476" s="14"/>
      <c r="GGD1476" s="14"/>
      <c r="GGE1476" s="14"/>
      <c r="GGF1476" s="14"/>
      <c r="GGG1476" s="14"/>
      <c r="GGH1476" s="14"/>
      <c r="GGI1476" s="14"/>
      <c r="GGJ1476" s="14"/>
      <c r="GGK1476" s="14"/>
      <c r="GGL1476" s="14"/>
      <c r="GGM1476" s="14"/>
      <c r="GGN1476" s="14"/>
      <c r="GGO1476" s="14"/>
      <c r="GGP1476" s="14"/>
      <c r="GGQ1476" s="14"/>
      <c r="GGR1476" s="14"/>
      <c r="GGS1476" s="14"/>
      <c r="GGT1476" s="14"/>
      <c r="GGU1476" s="14"/>
      <c r="GGV1476" s="14"/>
      <c r="GGW1476" s="14"/>
      <c r="GGX1476" s="14"/>
      <c r="GGY1476" s="14"/>
      <c r="GGZ1476" s="14"/>
      <c r="GHA1476" s="14"/>
      <c r="GHB1476" s="14"/>
      <c r="GHC1476" s="14"/>
      <c r="GHD1476" s="14"/>
      <c r="GHE1476" s="14"/>
      <c r="GHF1476" s="14"/>
      <c r="GHG1476" s="14"/>
      <c r="GHH1476" s="14"/>
      <c r="GHI1476" s="14"/>
      <c r="GHJ1476" s="14"/>
      <c r="GHK1476" s="14"/>
      <c r="GHL1476" s="14"/>
      <c r="GHM1476" s="14"/>
      <c r="GHN1476" s="14"/>
      <c r="GHO1476" s="14"/>
      <c r="GHP1476" s="14"/>
      <c r="GHQ1476" s="14"/>
      <c r="GHR1476" s="14"/>
      <c r="GHS1476" s="14"/>
      <c r="GHT1476" s="14"/>
      <c r="GHU1476" s="14"/>
      <c r="GHV1476" s="14"/>
      <c r="GHW1476" s="14"/>
      <c r="GHX1476" s="14"/>
      <c r="GHY1476" s="14"/>
      <c r="GHZ1476" s="14"/>
      <c r="GIA1476" s="14"/>
      <c r="GIB1476" s="14"/>
      <c r="GIC1476" s="14"/>
      <c r="GID1476" s="14"/>
      <c r="GIE1476" s="14"/>
      <c r="GIF1476" s="14"/>
      <c r="GIG1476" s="14"/>
      <c r="GIH1476" s="14"/>
      <c r="GII1476" s="14"/>
      <c r="GIJ1476" s="14"/>
      <c r="GIK1476" s="14"/>
      <c r="GIL1476" s="14"/>
      <c r="GIM1476" s="14"/>
      <c r="GIN1476" s="14"/>
      <c r="GIO1476" s="14"/>
      <c r="GIP1476" s="14"/>
      <c r="GIQ1476" s="14"/>
      <c r="GIR1476" s="14"/>
      <c r="GIS1476" s="14"/>
      <c r="GIT1476" s="14"/>
      <c r="GIU1476" s="14"/>
      <c r="GIV1476" s="14"/>
      <c r="GIW1476" s="14"/>
      <c r="GIX1476" s="14"/>
      <c r="GIY1476" s="14"/>
      <c r="GIZ1476" s="14"/>
      <c r="GJA1476" s="14"/>
      <c r="GJB1476" s="14"/>
      <c r="GJC1476" s="14"/>
      <c r="GJD1476" s="14"/>
      <c r="GJE1476" s="14"/>
      <c r="GJF1476" s="14"/>
      <c r="GJG1476" s="14"/>
      <c r="GJH1476" s="14"/>
      <c r="GJI1476" s="14"/>
      <c r="GJJ1476" s="14"/>
      <c r="GJK1476" s="14"/>
      <c r="GJL1476" s="14"/>
      <c r="GJM1476" s="14"/>
      <c r="GJN1476" s="14"/>
      <c r="GJO1476" s="14"/>
      <c r="GJP1476" s="14"/>
      <c r="GJQ1476" s="14"/>
      <c r="GJR1476" s="14"/>
      <c r="GJS1476" s="14"/>
      <c r="GJT1476" s="14"/>
      <c r="GJU1476" s="14"/>
      <c r="GJV1476" s="14"/>
      <c r="GJW1476" s="14"/>
      <c r="GJX1476" s="14"/>
      <c r="GJY1476" s="14"/>
      <c r="GJZ1476" s="14"/>
      <c r="GKA1476" s="14"/>
      <c r="GKB1476" s="14"/>
      <c r="GKC1476" s="14"/>
      <c r="GKD1476" s="14"/>
      <c r="GKE1476" s="14"/>
      <c r="GKF1476" s="14"/>
      <c r="GKG1476" s="14"/>
      <c r="GKH1476" s="14"/>
      <c r="GKI1476" s="14"/>
      <c r="GKJ1476" s="14"/>
      <c r="GKK1476" s="14"/>
      <c r="GKL1476" s="14"/>
      <c r="GKM1476" s="14"/>
      <c r="GKN1476" s="14"/>
      <c r="GKO1476" s="14"/>
      <c r="GKP1476" s="14"/>
      <c r="GKQ1476" s="14"/>
      <c r="GKR1476" s="14"/>
      <c r="GKS1476" s="14"/>
      <c r="GKT1476" s="14"/>
      <c r="GKU1476" s="14"/>
      <c r="GKV1476" s="14"/>
      <c r="GKW1476" s="14"/>
      <c r="GKX1476" s="14"/>
      <c r="GKY1476" s="14"/>
      <c r="GKZ1476" s="14"/>
      <c r="GLA1476" s="14"/>
      <c r="GLB1476" s="14"/>
      <c r="GLC1476" s="14"/>
      <c r="GLD1476" s="14"/>
      <c r="GLE1476" s="14"/>
      <c r="GLF1476" s="14"/>
      <c r="GLG1476" s="14"/>
      <c r="GLH1476" s="14"/>
      <c r="GLI1476" s="14"/>
      <c r="GLJ1476" s="14"/>
      <c r="GLK1476" s="14"/>
      <c r="GLL1476" s="14"/>
      <c r="GLM1476" s="14"/>
      <c r="GLN1476" s="14"/>
      <c r="GLO1476" s="14"/>
      <c r="GLP1476" s="14"/>
      <c r="GLQ1476" s="14"/>
      <c r="GLR1476" s="14"/>
      <c r="GLS1476" s="14"/>
      <c r="GLT1476" s="14"/>
      <c r="GLU1476" s="14"/>
      <c r="GLV1476" s="14"/>
      <c r="GLW1476" s="14"/>
      <c r="GLX1476" s="14"/>
      <c r="GLY1476" s="14"/>
      <c r="GLZ1476" s="14"/>
      <c r="GMA1476" s="14"/>
      <c r="GMB1476" s="14"/>
      <c r="GMC1476" s="14"/>
      <c r="GMD1476" s="14"/>
      <c r="GME1476" s="14"/>
      <c r="GMF1476" s="14"/>
      <c r="GMG1476" s="14"/>
      <c r="GMH1476" s="14"/>
      <c r="GMI1476" s="14"/>
      <c r="GMJ1476" s="14"/>
      <c r="GMK1476" s="14"/>
      <c r="GML1476" s="14"/>
      <c r="GMM1476" s="14"/>
      <c r="GMN1476" s="14"/>
      <c r="GMO1476" s="14"/>
      <c r="GMP1476" s="14"/>
      <c r="GMQ1476" s="14"/>
      <c r="GMR1476" s="14"/>
      <c r="GMS1476" s="14"/>
      <c r="GMT1476" s="14"/>
      <c r="GMU1476" s="14"/>
      <c r="GMV1476" s="14"/>
      <c r="GMW1476" s="14"/>
      <c r="GMX1476" s="14"/>
      <c r="GMY1476" s="14"/>
      <c r="GMZ1476" s="14"/>
      <c r="GNA1476" s="14"/>
      <c r="GNB1476" s="14"/>
      <c r="GNC1476" s="14"/>
      <c r="GND1476" s="14"/>
      <c r="GNE1476" s="14"/>
      <c r="GNF1476" s="14"/>
      <c r="GNG1476" s="14"/>
      <c r="GNH1476" s="14"/>
      <c r="GNI1476" s="14"/>
      <c r="GNJ1476" s="14"/>
      <c r="GNK1476" s="14"/>
      <c r="GNL1476" s="14"/>
      <c r="GNM1476" s="14"/>
      <c r="GNN1476" s="14"/>
      <c r="GNO1476" s="14"/>
      <c r="GNP1476" s="14"/>
      <c r="GNQ1476" s="14"/>
      <c r="GNR1476" s="14"/>
      <c r="GNS1476" s="14"/>
      <c r="GNT1476" s="14"/>
      <c r="GNU1476" s="14"/>
      <c r="GNV1476" s="14"/>
      <c r="GNW1476" s="14"/>
      <c r="GNX1476" s="14"/>
      <c r="GNY1476" s="14"/>
      <c r="GNZ1476" s="14"/>
      <c r="GOA1476" s="14"/>
      <c r="GOB1476" s="14"/>
      <c r="GOC1476" s="14"/>
      <c r="GOD1476" s="14"/>
      <c r="GOE1476" s="14"/>
      <c r="GOF1476" s="14"/>
      <c r="GOG1476" s="14"/>
      <c r="GOH1476" s="14"/>
      <c r="GOI1476" s="14"/>
      <c r="GOJ1476" s="14"/>
      <c r="GOK1476" s="14"/>
      <c r="GOL1476" s="14"/>
      <c r="GOM1476" s="14"/>
      <c r="GON1476" s="14"/>
      <c r="GOO1476" s="14"/>
      <c r="GOP1476" s="14"/>
      <c r="GOQ1476" s="14"/>
      <c r="GOR1476" s="14"/>
      <c r="GOS1476" s="14"/>
      <c r="GOT1476" s="14"/>
      <c r="GOU1476" s="14"/>
      <c r="GOV1476" s="14"/>
      <c r="GOW1476" s="14"/>
      <c r="GOX1476" s="14"/>
      <c r="GOY1476" s="14"/>
      <c r="GOZ1476" s="14"/>
      <c r="GPA1476" s="14"/>
      <c r="GPB1476" s="14"/>
      <c r="GPC1476" s="14"/>
      <c r="GPD1476" s="14"/>
      <c r="GPE1476" s="14"/>
      <c r="GPF1476" s="14"/>
      <c r="GPG1476" s="14"/>
      <c r="GPH1476" s="14"/>
      <c r="GPI1476" s="14"/>
      <c r="GPJ1476" s="14"/>
      <c r="GPK1476" s="14"/>
      <c r="GPL1476" s="14"/>
      <c r="GPM1476" s="14"/>
      <c r="GPN1476" s="14"/>
      <c r="GPO1476" s="14"/>
      <c r="GPP1476" s="14"/>
      <c r="GPQ1476" s="14"/>
      <c r="GPR1476" s="14"/>
      <c r="GPS1476" s="14"/>
      <c r="GPT1476" s="14"/>
      <c r="GPU1476" s="14"/>
      <c r="GPV1476" s="14"/>
      <c r="GPW1476" s="14"/>
      <c r="GPX1476" s="14"/>
      <c r="GPY1476" s="14"/>
      <c r="GPZ1476" s="14"/>
      <c r="GQA1476" s="14"/>
      <c r="GQB1476" s="14"/>
      <c r="GQC1476" s="14"/>
      <c r="GQD1476" s="14"/>
      <c r="GQE1476" s="14"/>
      <c r="GQF1476" s="14"/>
      <c r="GQG1476" s="14"/>
      <c r="GQH1476" s="14"/>
      <c r="GQI1476" s="14"/>
      <c r="GQJ1476" s="14"/>
      <c r="GQK1476" s="14"/>
      <c r="GQL1476" s="14"/>
      <c r="GQM1476" s="14"/>
      <c r="GQN1476" s="14"/>
      <c r="GQO1476" s="14"/>
      <c r="GQP1476" s="14"/>
      <c r="GQQ1476" s="14"/>
      <c r="GQR1476" s="14"/>
      <c r="GQS1476" s="14"/>
      <c r="GQT1476" s="14"/>
      <c r="GQU1476" s="14"/>
      <c r="GQV1476" s="14"/>
      <c r="GQW1476" s="14"/>
      <c r="GQX1476" s="14"/>
      <c r="GQY1476" s="14"/>
      <c r="GQZ1476" s="14"/>
      <c r="GRA1476" s="14"/>
      <c r="GRB1476" s="14"/>
      <c r="GRC1476" s="14"/>
      <c r="GRD1476" s="14"/>
      <c r="GRE1476" s="14"/>
      <c r="GRF1476" s="14"/>
      <c r="GRG1476" s="14"/>
      <c r="GRH1476" s="14"/>
      <c r="GRI1476" s="14"/>
      <c r="GRJ1476" s="14"/>
      <c r="GRK1476" s="14"/>
      <c r="GRL1476" s="14"/>
      <c r="GRM1476" s="14"/>
      <c r="GRN1476" s="14"/>
      <c r="GRO1476" s="14"/>
      <c r="GRP1476" s="14"/>
      <c r="GRQ1476" s="14"/>
      <c r="GRR1476" s="14"/>
      <c r="GRS1476" s="14"/>
      <c r="GRT1476" s="14"/>
      <c r="GRU1476" s="14"/>
      <c r="GRV1476" s="14"/>
      <c r="GRW1476" s="14"/>
      <c r="GRX1476" s="14"/>
      <c r="GRY1476" s="14"/>
      <c r="GRZ1476" s="14"/>
      <c r="GSA1476" s="14"/>
      <c r="GSB1476" s="14"/>
      <c r="GSC1476" s="14"/>
      <c r="GSD1476" s="14"/>
      <c r="GSE1476" s="14"/>
      <c r="GSF1476" s="14"/>
      <c r="GSG1476" s="14"/>
      <c r="GSH1476" s="14"/>
      <c r="GSI1476" s="14"/>
      <c r="GSJ1476" s="14"/>
      <c r="GSK1476" s="14"/>
      <c r="GSL1476" s="14"/>
      <c r="GSM1476" s="14"/>
      <c r="GSN1476" s="14"/>
      <c r="GSO1476" s="14"/>
      <c r="GSP1476" s="14"/>
      <c r="GSQ1476" s="14"/>
      <c r="GSR1476" s="14"/>
      <c r="GSS1476" s="14"/>
      <c r="GST1476" s="14"/>
      <c r="GSU1476" s="14"/>
      <c r="GSV1476" s="14"/>
      <c r="GSW1476" s="14"/>
      <c r="GSX1476" s="14"/>
      <c r="GSY1476" s="14"/>
      <c r="GSZ1476" s="14"/>
      <c r="GTA1476" s="14"/>
      <c r="GTB1476" s="14"/>
      <c r="GTC1476" s="14"/>
      <c r="GTD1476" s="14"/>
      <c r="GTE1476" s="14"/>
      <c r="GTF1476" s="14"/>
      <c r="GTG1476" s="14"/>
      <c r="GTH1476" s="14"/>
      <c r="GTI1476" s="14"/>
      <c r="GTJ1476" s="14"/>
      <c r="GTK1476" s="14"/>
      <c r="GTL1476" s="14"/>
      <c r="GTM1476" s="14"/>
      <c r="GTN1476" s="14"/>
      <c r="GTO1476" s="14"/>
      <c r="GTP1476" s="14"/>
      <c r="GTQ1476" s="14"/>
      <c r="GTR1476" s="14"/>
      <c r="GTS1476" s="14"/>
      <c r="GTT1476" s="14"/>
      <c r="GTU1476" s="14"/>
      <c r="GTV1476" s="14"/>
      <c r="GTW1476" s="14"/>
      <c r="GTX1476" s="14"/>
      <c r="GTY1476" s="14"/>
      <c r="GTZ1476" s="14"/>
      <c r="GUA1476" s="14"/>
      <c r="GUB1476" s="14"/>
      <c r="GUC1476" s="14"/>
      <c r="GUD1476" s="14"/>
      <c r="GUE1476" s="14"/>
      <c r="GUF1476" s="14"/>
      <c r="GUG1476" s="14"/>
      <c r="GUH1476" s="14"/>
      <c r="GUI1476" s="14"/>
      <c r="GUJ1476" s="14"/>
      <c r="GUK1476" s="14"/>
      <c r="GUL1476" s="14"/>
      <c r="GUM1476" s="14"/>
      <c r="GUN1476" s="14"/>
      <c r="GUO1476" s="14"/>
      <c r="GUP1476" s="14"/>
      <c r="GUQ1476" s="14"/>
      <c r="GUR1476" s="14"/>
      <c r="GUS1476" s="14"/>
      <c r="GUT1476" s="14"/>
      <c r="GUU1476" s="14"/>
      <c r="GUV1476" s="14"/>
      <c r="GUW1476" s="14"/>
      <c r="GUX1476" s="14"/>
      <c r="GUY1476" s="14"/>
      <c r="GUZ1476" s="14"/>
      <c r="GVA1476" s="14"/>
      <c r="GVB1476" s="14"/>
      <c r="GVC1476" s="14"/>
      <c r="GVD1476" s="14"/>
      <c r="GVE1476" s="14"/>
      <c r="GVF1476" s="14"/>
      <c r="GVG1476" s="14"/>
      <c r="GVH1476" s="14"/>
      <c r="GVI1476" s="14"/>
      <c r="GVJ1476" s="14"/>
      <c r="GVK1476" s="14"/>
      <c r="GVL1476" s="14"/>
      <c r="GVM1476" s="14"/>
      <c r="GVN1476" s="14"/>
      <c r="GVO1476" s="14"/>
      <c r="GVP1476" s="14"/>
      <c r="GVQ1476" s="14"/>
      <c r="GVR1476" s="14"/>
      <c r="GVS1476" s="14"/>
      <c r="GVT1476" s="14"/>
      <c r="GVU1476" s="14"/>
      <c r="GVV1476" s="14"/>
      <c r="GVW1476" s="14"/>
      <c r="GVX1476" s="14"/>
      <c r="GVY1476" s="14"/>
      <c r="GVZ1476" s="14"/>
      <c r="GWA1476" s="14"/>
      <c r="GWB1476" s="14"/>
      <c r="GWC1476" s="14"/>
      <c r="GWD1476" s="14"/>
      <c r="GWE1476" s="14"/>
      <c r="GWF1476" s="14"/>
      <c r="GWG1476" s="14"/>
      <c r="GWH1476" s="14"/>
      <c r="GWI1476" s="14"/>
      <c r="GWJ1476" s="14"/>
      <c r="GWK1476" s="14"/>
      <c r="GWL1476" s="14"/>
      <c r="GWM1476" s="14"/>
      <c r="GWN1476" s="14"/>
      <c r="GWO1476" s="14"/>
      <c r="GWP1476" s="14"/>
      <c r="GWQ1476" s="14"/>
      <c r="GWR1476" s="14"/>
      <c r="GWS1476" s="14"/>
      <c r="GWT1476" s="14"/>
      <c r="GWU1476" s="14"/>
      <c r="GWV1476" s="14"/>
      <c r="GWW1476" s="14"/>
      <c r="GWX1476" s="14"/>
      <c r="GWY1476" s="14"/>
      <c r="GWZ1476" s="14"/>
      <c r="GXA1476" s="14"/>
      <c r="GXB1476" s="14"/>
      <c r="GXC1476" s="14"/>
      <c r="GXD1476" s="14"/>
      <c r="GXE1476" s="14"/>
      <c r="GXF1476" s="14"/>
      <c r="GXG1476" s="14"/>
      <c r="GXH1476" s="14"/>
      <c r="GXI1476" s="14"/>
      <c r="GXJ1476" s="14"/>
      <c r="GXK1476" s="14"/>
      <c r="GXL1476" s="14"/>
      <c r="GXM1476" s="14"/>
      <c r="GXN1476" s="14"/>
      <c r="GXO1476" s="14"/>
      <c r="GXP1476" s="14"/>
      <c r="GXQ1476" s="14"/>
      <c r="GXR1476" s="14"/>
      <c r="GXS1476" s="14"/>
      <c r="GXT1476" s="14"/>
      <c r="GXU1476" s="14"/>
      <c r="GXV1476" s="14"/>
      <c r="GXW1476" s="14"/>
      <c r="GXX1476" s="14"/>
      <c r="GXY1476" s="14"/>
      <c r="GXZ1476" s="14"/>
      <c r="GYA1476" s="14"/>
      <c r="GYB1476" s="14"/>
      <c r="GYC1476" s="14"/>
      <c r="GYD1476" s="14"/>
      <c r="GYE1476" s="14"/>
      <c r="GYF1476" s="14"/>
      <c r="GYG1476" s="14"/>
      <c r="GYH1476" s="14"/>
      <c r="GYI1476" s="14"/>
      <c r="GYJ1476" s="14"/>
      <c r="GYK1476" s="14"/>
      <c r="GYL1476" s="14"/>
      <c r="GYM1476" s="14"/>
      <c r="GYN1476" s="14"/>
      <c r="GYO1476" s="14"/>
      <c r="GYP1476" s="14"/>
      <c r="GYQ1476" s="14"/>
      <c r="GYR1476" s="14"/>
      <c r="GYS1476" s="14"/>
      <c r="GYT1476" s="14"/>
      <c r="GYU1476" s="14"/>
      <c r="GYV1476" s="14"/>
      <c r="GYW1476" s="14"/>
      <c r="GYX1476" s="14"/>
      <c r="GYY1476" s="14"/>
      <c r="GYZ1476" s="14"/>
      <c r="GZA1476" s="14"/>
      <c r="GZB1476" s="14"/>
      <c r="GZC1476" s="14"/>
      <c r="GZD1476" s="14"/>
      <c r="GZE1476" s="14"/>
      <c r="GZF1476" s="14"/>
      <c r="GZG1476" s="14"/>
      <c r="GZH1476" s="14"/>
      <c r="GZI1476" s="14"/>
      <c r="GZJ1476" s="14"/>
      <c r="GZK1476" s="14"/>
      <c r="GZL1476" s="14"/>
      <c r="GZM1476" s="14"/>
      <c r="GZN1476" s="14"/>
      <c r="GZO1476" s="14"/>
      <c r="GZP1476" s="14"/>
      <c r="GZQ1476" s="14"/>
      <c r="GZR1476" s="14"/>
      <c r="GZS1476" s="14"/>
      <c r="GZT1476" s="14"/>
      <c r="GZU1476" s="14"/>
      <c r="GZV1476" s="14"/>
      <c r="GZW1476" s="14"/>
      <c r="GZX1476" s="14"/>
      <c r="GZY1476" s="14"/>
      <c r="GZZ1476" s="14"/>
      <c r="HAA1476" s="14"/>
      <c r="HAB1476" s="14"/>
      <c r="HAC1476" s="14"/>
      <c r="HAD1476" s="14"/>
      <c r="HAE1476" s="14"/>
      <c r="HAF1476" s="14"/>
      <c r="HAG1476" s="14"/>
      <c r="HAH1476" s="14"/>
      <c r="HAI1476" s="14"/>
      <c r="HAJ1476" s="14"/>
      <c r="HAK1476" s="14"/>
      <c r="HAL1476" s="14"/>
      <c r="HAM1476" s="14"/>
      <c r="HAN1476" s="14"/>
      <c r="HAO1476" s="14"/>
      <c r="HAP1476" s="14"/>
      <c r="HAQ1476" s="14"/>
      <c r="HAR1476" s="14"/>
      <c r="HAS1476" s="14"/>
      <c r="HAT1476" s="14"/>
      <c r="HAU1476" s="14"/>
      <c r="HAV1476" s="14"/>
      <c r="HAW1476" s="14"/>
      <c r="HAX1476" s="14"/>
      <c r="HAY1476" s="14"/>
      <c r="HAZ1476" s="14"/>
      <c r="HBA1476" s="14"/>
      <c r="HBB1476" s="14"/>
      <c r="HBC1476" s="14"/>
      <c r="HBD1476" s="14"/>
      <c r="HBE1476" s="14"/>
      <c r="HBF1476" s="14"/>
      <c r="HBG1476" s="14"/>
      <c r="HBH1476" s="14"/>
      <c r="HBI1476" s="14"/>
      <c r="HBJ1476" s="14"/>
      <c r="HBK1476" s="14"/>
      <c r="HBL1476" s="14"/>
      <c r="HBM1476" s="14"/>
      <c r="HBN1476" s="14"/>
      <c r="HBO1476" s="14"/>
      <c r="HBP1476" s="14"/>
      <c r="HBQ1476" s="14"/>
      <c r="HBR1476" s="14"/>
      <c r="HBS1476" s="14"/>
      <c r="HBT1476" s="14"/>
      <c r="HBU1476" s="14"/>
      <c r="HBV1476" s="14"/>
      <c r="HBW1476" s="14"/>
      <c r="HBX1476" s="14"/>
      <c r="HBY1476" s="14"/>
      <c r="HBZ1476" s="14"/>
      <c r="HCA1476" s="14"/>
      <c r="HCB1476" s="14"/>
      <c r="HCC1476" s="14"/>
      <c r="HCD1476" s="14"/>
      <c r="HCE1476" s="14"/>
      <c r="HCF1476" s="14"/>
      <c r="HCG1476" s="14"/>
      <c r="HCH1476" s="14"/>
      <c r="HCI1476" s="14"/>
      <c r="HCJ1476" s="14"/>
      <c r="HCK1476" s="14"/>
      <c r="HCL1476" s="14"/>
      <c r="HCM1476" s="14"/>
      <c r="HCN1476" s="14"/>
      <c r="HCO1476" s="14"/>
      <c r="HCP1476" s="14"/>
      <c r="HCQ1476" s="14"/>
      <c r="HCR1476" s="14"/>
      <c r="HCS1476" s="14"/>
      <c r="HCT1476" s="14"/>
      <c r="HCU1476" s="14"/>
      <c r="HCV1476" s="14"/>
      <c r="HCW1476" s="14"/>
      <c r="HCX1476" s="14"/>
      <c r="HCY1476" s="14"/>
      <c r="HCZ1476" s="14"/>
      <c r="HDA1476" s="14"/>
      <c r="HDB1476" s="14"/>
      <c r="HDC1476" s="14"/>
      <c r="HDD1476" s="14"/>
      <c r="HDE1476" s="14"/>
      <c r="HDF1476" s="14"/>
      <c r="HDG1476" s="14"/>
      <c r="HDH1476" s="14"/>
      <c r="HDI1476" s="14"/>
      <c r="HDJ1476" s="14"/>
      <c r="HDK1476" s="14"/>
      <c r="HDL1476" s="14"/>
      <c r="HDM1476" s="14"/>
      <c r="HDN1476" s="14"/>
      <c r="HDO1476" s="14"/>
      <c r="HDP1476" s="14"/>
      <c r="HDQ1476" s="14"/>
      <c r="HDR1476" s="14"/>
      <c r="HDS1476" s="14"/>
      <c r="HDT1476" s="14"/>
      <c r="HDU1476" s="14"/>
      <c r="HDV1476" s="14"/>
      <c r="HDW1476" s="14"/>
      <c r="HDX1476" s="14"/>
      <c r="HDY1476" s="14"/>
      <c r="HDZ1476" s="14"/>
      <c r="HEA1476" s="14"/>
      <c r="HEB1476" s="14"/>
      <c r="HEC1476" s="14"/>
      <c r="HED1476" s="14"/>
      <c r="HEE1476" s="14"/>
      <c r="HEF1476" s="14"/>
      <c r="HEG1476" s="14"/>
      <c r="HEH1476" s="14"/>
      <c r="HEI1476" s="14"/>
      <c r="HEJ1476" s="14"/>
      <c r="HEK1476" s="14"/>
      <c r="HEL1476" s="14"/>
      <c r="HEM1476" s="14"/>
      <c r="HEN1476" s="14"/>
      <c r="HEO1476" s="14"/>
      <c r="HEP1476" s="14"/>
      <c r="HEQ1476" s="14"/>
      <c r="HER1476" s="14"/>
      <c r="HES1476" s="14"/>
      <c r="HET1476" s="14"/>
      <c r="HEU1476" s="14"/>
      <c r="HEV1476" s="14"/>
      <c r="HEW1476" s="14"/>
      <c r="HEX1476" s="14"/>
      <c r="HEY1476" s="14"/>
      <c r="HEZ1476" s="14"/>
      <c r="HFA1476" s="14"/>
      <c r="HFB1476" s="14"/>
      <c r="HFC1476" s="14"/>
      <c r="HFD1476" s="14"/>
      <c r="HFE1476" s="14"/>
      <c r="HFF1476" s="14"/>
      <c r="HFG1476" s="14"/>
      <c r="HFH1476" s="14"/>
      <c r="HFI1476" s="14"/>
      <c r="HFJ1476" s="14"/>
      <c r="HFK1476" s="14"/>
      <c r="HFL1476" s="14"/>
      <c r="HFM1476" s="14"/>
      <c r="HFN1476" s="14"/>
      <c r="HFO1476" s="14"/>
      <c r="HFP1476" s="14"/>
      <c r="HFQ1476" s="14"/>
      <c r="HFR1476" s="14"/>
      <c r="HFS1476" s="14"/>
      <c r="HFT1476" s="14"/>
      <c r="HFU1476" s="14"/>
      <c r="HFV1476" s="14"/>
      <c r="HFW1476" s="14"/>
      <c r="HFX1476" s="14"/>
      <c r="HFY1476" s="14"/>
      <c r="HFZ1476" s="14"/>
      <c r="HGA1476" s="14"/>
      <c r="HGB1476" s="14"/>
      <c r="HGC1476" s="14"/>
      <c r="HGD1476" s="14"/>
      <c r="HGE1476" s="14"/>
      <c r="HGF1476" s="14"/>
      <c r="HGG1476" s="14"/>
      <c r="HGH1476" s="14"/>
      <c r="HGI1476" s="14"/>
      <c r="HGJ1476" s="14"/>
      <c r="HGK1476" s="14"/>
      <c r="HGL1476" s="14"/>
      <c r="HGM1476" s="14"/>
      <c r="HGN1476" s="14"/>
      <c r="HGO1476" s="14"/>
      <c r="HGP1476" s="14"/>
      <c r="HGQ1476" s="14"/>
      <c r="HGR1476" s="14"/>
      <c r="HGS1476" s="14"/>
      <c r="HGT1476" s="14"/>
      <c r="HGU1476" s="14"/>
      <c r="HGV1476" s="14"/>
      <c r="HGW1476" s="14"/>
      <c r="HGX1476" s="14"/>
      <c r="HGY1476" s="14"/>
      <c r="HGZ1476" s="14"/>
      <c r="HHA1476" s="14"/>
      <c r="HHB1476" s="14"/>
      <c r="HHC1476" s="14"/>
      <c r="HHD1476" s="14"/>
      <c r="HHE1476" s="14"/>
      <c r="HHF1476" s="14"/>
      <c r="HHG1476" s="14"/>
      <c r="HHH1476" s="14"/>
      <c r="HHI1476" s="14"/>
      <c r="HHJ1476" s="14"/>
      <c r="HHK1476" s="14"/>
      <c r="HHL1476" s="14"/>
      <c r="HHM1476" s="14"/>
      <c r="HHN1476" s="14"/>
      <c r="HHO1476" s="14"/>
      <c r="HHP1476" s="14"/>
      <c r="HHQ1476" s="14"/>
      <c r="HHR1476" s="14"/>
      <c r="HHS1476" s="14"/>
      <c r="HHT1476" s="14"/>
      <c r="HHU1476" s="14"/>
      <c r="HHV1476" s="14"/>
      <c r="HHW1476" s="14"/>
      <c r="HHX1476" s="14"/>
      <c r="HHY1476" s="14"/>
      <c r="HHZ1476" s="14"/>
      <c r="HIA1476" s="14"/>
      <c r="HIB1476" s="14"/>
      <c r="HIC1476" s="14"/>
      <c r="HID1476" s="14"/>
      <c r="HIE1476" s="14"/>
      <c r="HIF1476" s="14"/>
      <c r="HIG1476" s="14"/>
      <c r="HIH1476" s="14"/>
      <c r="HII1476" s="14"/>
      <c r="HIJ1476" s="14"/>
      <c r="HIK1476" s="14"/>
      <c r="HIL1476" s="14"/>
      <c r="HIM1476" s="14"/>
      <c r="HIN1476" s="14"/>
      <c r="HIO1476" s="14"/>
      <c r="HIP1476" s="14"/>
      <c r="HIQ1476" s="14"/>
      <c r="HIR1476" s="14"/>
      <c r="HIS1476" s="14"/>
      <c r="HIT1476" s="14"/>
      <c r="HIU1476" s="14"/>
      <c r="HIV1476" s="14"/>
      <c r="HIW1476" s="14"/>
      <c r="HIX1476" s="14"/>
      <c r="HIY1476" s="14"/>
      <c r="HIZ1476" s="14"/>
      <c r="HJA1476" s="14"/>
      <c r="HJB1476" s="14"/>
      <c r="HJC1476" s="14"/>
      <c r="HJD1476" s="14"/>
      <c r="HJE1476" s="14"/>
      <c r="HJF1476" s="14"/>
      <c r="HJG1476" s="14"/>
      <c r="HJH1476" s="14"/>
      <c r="HJI1476" s="14"/>
      <c r="HJJ1476" s="14"/>
      <c r="HJK1476" s="14"/>
      <c r="HJL1476" s="14"/>
      <c r="HJM1476" s="14"/>
      <c r="HJN1476" s="14"/>
      <c r="HJO1476" s="14"/>
      <c r="HJP1476" s="14"/>
      <c r="HJQ1476" s="14"/>
      <c r="HJR1476" s="14"/>
      <c r="HJS1476" s="14"/>
      <c r="HJT1476" s="14"/>
      <c r="HJU1476" s="14"/>
      <c r="HJV1476" s="14"/>
      <c r="HJW1476" s="14"/>
      <c r="HJX1476" s="14"/>
      <c r="HJY1476" s="14"/>
      <c r="HJZ1476" s="14"/>
      <c r="HKA1476" s="14"/>
      <c r="HKB1476" s="14"/>
      <c r="HKC1476" s="14"/>
      <c r="HKD1476" s="14"/>
      <c r="HKE1476" s="14"/>
      <c r="HKF1476" s="14"/>
      <c r="HKG1476" s="14"/>
      <c r="HKH1476" s="14"/>
      <c r="HKI1476" s="14"/>
      <c r="HKJ1476" s="14"/>
      <c r="HKK1476" s="14"/>
      <c r="HKL1476" s="14"/>
      <c r="HKM1476" s="14"/>
      <c r="HKN1476" s="14"/>
      <c r="HKO1476" s="14"/>
      <c r="HKP1476" s="14"/>
      <c r="HKQ1476" s="14"/>
      <c r="HKR1476" s="14"/>
      <c r="HKS1476" s="14"/>
      <c r="HKT1476" s="14"/>
      <c r="HKU1476" s="14"/>
      <c r="HKV1476" s="14"/>
      <c r="HKW1476" s="14"/>
      <c r="HKX1476" s="14"/>
      <c r="HKY1476" s="14"/>
      <c r="HKZ1476" s="14"/>
      <c r="HLA1476" s="14"/>
      <c r="HLB1476" s="14"/>
      <c r="HLC1476" s="14"/>
      <c r="HLD1476" s="14"/>
      <c r="HLE1476" s="14"/>
      <c r="HLF1476" s="14"/>
      <c r="HLG1476" s="14"/>
      <c r="HLH1476" s="14"/>
      <c r="HLI1476" s="14"/>
      <c r="HLJ1476" s="14"/>
      <c r="HLK1476" s="14"/>
      <c r="HLL1476" s="14"/>
      <c r="HLM1476" s="14"/>
      <c r="HLN1476" s="14"/>
      <c r="HLO1476" s="14"/>
      <c r="HLP1476" s="14"/>
      <c r="HLQ1476" s="14"/>
      <c r="HLR1476" s="14"/>
      <c r="HLS1476" s="14"/>
      <c r="HLT1476" s="14"/>
      <c r="HLU1476" s="14"/>
      <c r="HLV1476" s="14"/>
      <c r="HLW1476" s="14"/>
      <c r="HLX1476" s="14"/>
      <c r="HLY1476" s="14"/>
      <c r="HLZ1476" s="14"/>
      <c r="HMA1476" s="14"/>
      <c r="HMB1476" s="14"/>
      <c r="HMC1476" s="14"/>
      <c r="HMD1476" s="14"/>
      <c r="HME1476" s="14"/>
      <c r="HMF1476" s="14"/>
      <c r="HMG1476" s="14"/>
      <c r="HMH1476" s="14"/>
      <c r="HMI1476" s="14"/>
      <c r="HMJ1476" s="14"/>
      <c r="HMK1476" s="14"/>
      <c r="HML1476" s="14"/>
      <c r="HMM1476" s="14"/>
      <c r="HMN1476" s="14"/>
      <c r="HMO1476" s="14"/>
      <c r="HMP1476" s="14"/>
      <c r="HMQ1476" s="14"/>
      <c r="HMR1476" s="14"/>
      <c r="HMS1476" s="14"/>
      <c r="HMT1476" s="14"/>
      <c r="HMU1476" s="14"/>
      <c r="HMV1476" s="14"/>
      <c r="HMW1476" s="14"/>
      <c r="HMX1476" s="14"/>
      <c r="HMY1476" s="14"/>
      <c r="HMZ1476" s="14"/>
      <c r="HNA1476" s="14"/>
      <c r="HNB1476" s="14"/>
      <c r="HNC1476" s="14"/>
      <c r="HND1476" s="14"/>
      <c r="HNE1476" s="14"/>
      <c r="HNF1476" s="14"/>
      <c r="HNG1476" s="14"/>
      <c r="HNH1476" s="14"/>
      <c r="HNI1476" s="14"/>
      <c r="HNJ1476" s="14"/>
      <c r="HNK1476" s="14"/>
      <c r="HNL1476" s="14"/>
      <c r="HNM1476" s="14"/>
      <c r="HNN1476" s="14"/>
      <c r="HNO1476" s="14"/>
      <c r="HNP1476" s="14"/>
      <c r="HNQ1476" s="14"/>
      <c r="HNR1476" s="14"/>
      <c r="HNS1476" s="14"/>
      <c r="HNT1476" s="14"/>
      <c r="HNU1476" s="14"/>
      <c r="HNV1476" s="14"/>
      <c r="HNW1476" s="14"/>
      <c r="HNX1476" s="14"/>
      <c r="HNY1476" s="14"/>
      <c r="HNZ1476" s="14"/>
      <c r="HOA1476" s="14"/>
      <c r="HOB1476" s="14"/>
      <c r="HOC1476" s="14"/>
      <c r="HOD1476" s="14"/>
      <c r="HOE1476" s="14"/>
      <c r="HOF1476" s="14"/>
      <c r="HOG1476" s="14"/>
      <c r="HOH1476" s="14"/>
      <c r="HOI1476" s="14"/>
      <c r="HOJ1476" s="14"/>
      <c r="HOK1476" s="14"/>
      <c r="HOL1476" s="14"/>
      <c r="HOM1476" s="14"/>
      <c r="HON1476" s="14"/>
      <c r="HOO1476" s="14"/>
      <c r="HOP1476" s="14"/>
      <c r="HOQ1476" s="14"/>
      <c r="HOR1476" s="14"/>
      <c r="HOS1476" s="14"/>
      <c r="HOT1476" s="14"/>
      <c r="HOU1476" s="14"/>
      <c r="HOV1476" s="14"/>
      <c r="HOW1476" s="14"/>
      <c r="HOX1476" s="14"/>
      <c r="HOY1476" s="14"/>
      <c r="HOZ1476" s="14"/>
      <c r="HPA1476" s="14"/>
      <c r="HPB1476" s="14"/>
      <c r="HPC1476" s="14"/>
      <c r="HPD1476" s="14"/>
      <c r="HPE1476" s="14"/>
      <c r="HPF1476" s="14"/>
      <c r="HPG1476" s="14"/>
      <c r="HPH1476" s="14"/>
      <c r="HPI1476" s="14"/>
      <c r="HPJ1476" s="14"/>
      <c r="HPK1476" s="14"/>
      <c r="HPL1476" s="14"/>
      <c r="HPM1476" s="14"/>
      <c r="HPN1476" s="14"/>
      <c r="HPO1476" s="14"/>
      <c r="HPP1476" s="14"/>
      <c r="HPQ1476" s="14"/>
      <c r="HPR1476" s="14"/>
      <c r="HPS1476" s="14"/>
      <c r="HPT1476" s="14"/>
      <c r="HPU1476" s="14"/>
      <c r="HPV1476" s="14"/>
      <c r="HPW1476" s="14"/>
      <c r="HPX1476" s="14"/>
      <c r="HPY1476" s="14"/>
      <c r="HPZ1476" s="14"/>
      <c r="HQA1476" s="14"/>
      <c r="HQB1476" s="14"/>
      <c r="HQC1476" s="14"/>
      <c r="HQD1476" s="14"/>
      <c r="HQE1476" s="14"/>
      <c r="HQF1476" s="14"/>
      <c r="HQG1476" s="14"/>
      <c r="HQH1476" s="14"/>
      <c r="HQI1476" s="14"/>
      <c r="HQJ1476" s="14"/>
      <c r="HQK1476" s="14"/>
      <c r="HQL1476" s="14"/>
      <c r="HQM1476" s="14"/>
      <c r="HQN1476" s="14"/>
      <c r="HQO1476" s="14"/>
      <c r="HQP1476" s="14"/>
      <c r="HQQ1476" s="14"/>
      <c r="HQR1476" s="14"/>
      <c r="HQS1476" s="14"/>
      <c r="HQT1476" s="14"/>
      <c r="HQU1476" s="14"/>
      <c r="HQV1476" s="14"/>
      <c r="HQW1476" s="14"/>
      <c r="HQX1476" s="14"/>
      <c r="HQY1476" s="14"/>
      <c r="HQZ1476" s="14"/>
      <c r="HRA1476" s="14"/>
      <c r="HRB1476" s="14"/>
      <c r="HRC1476" s="14"/>
      <c r="HRD1476" s="14"/>
      <c r="HRE1476" s="14"/>
      <c r="HRF1476" s="14"/>
      <c r="HRG1476" s="14"/>
      <c r="HRH1476" s="14"/>
      <c r="HRI1476" s="14"/>
      <c r="HRJ1476" s="14"/>
      <c r="HRK1476" s="14"/>
      <c r="HRL1476" s="14"/>
      <c r="HRM1476" s="14"/>
      <c r="HRN1476" s="14"/>
      <c r="HRO1476" s="14"/>
      <c r="HRP1476" s="14"/>
      <c r="HRQ1476" s="14"/>
      <c r="HRR1476" s="14"/>
      <c r="HRS1476" s="14"/>
      <c r="HRT1476" s="14"/>
      <c r="HRU1476" s="14"/>
      <c r="HRV1476" s="14"/>
      <c r="HRW1476" s="14"/>
      <c r="HRX1476" s="14"/>
      <c r="HRY1476" s="14"/>
      <c r="HRZ1476" s="14"/>
      <c r="HSA1476" s="14"/>
      <c r="HSB1476" s="14"/>
      <c r="HSC1476" s="14"/>
      <c r="HSD1476" s="14"/>
      <c r="HSE1476" s="14"/>
      <c r="HSF1476" s="14"/>
      <c r="HSG1476" s="14"/>
      <c r="HSH1476" s="14"/>
      <c r="HSI1476" s="14"/>
      <c r="HSJ1476" s="14"/>
      <c r="HSK1476" s="14"/>
      <c r="HSL1476" s="14"/>
      <c r="HSM1476" s="14"/>
      <c r="HSN1476" s="14"/>
      <c r="HSO1476" s="14"/>
      <c r="HSP1476" s="14"/>
      <c r="HSQ1476" s="14"/>
      <c r="HSR1476" s="14"/>
      <c r="HSS1476" s="14"/>
      <c r="HST1476" s="14"/>
      <c r="HSU1476" s="14"/>
      <c r="HSV1476" s="14"/>
      <c r="HSW1476" s="14"/>
      <c r="HSX1476" s="14"/>
      <c r="HSY1476" s="14"/>
      <c r="HSZ1476" s="14"/>
      <c r="HTA1476" s="14"/>
      <c r="HTB1476" s="14"/>
      <c r="HTC1476" s="14"/>
      <c r="HTD1476" s="14"/>
      <c r="HTE1476" s="14"/>
      <c r="HTF1476" s="14"/>
      <c r="HTG1476" s="14"/>
      <c r="HTH1476" s="14"/>
      <c r="HTI1476" s="14"/>
      <c r="HTJ1476" s="14"/>
      <c r="HTK1476" s="14"/>
      <c r="HTL1476" s="14"/>
      <c r="HTM1476" s="14"/>
      <c r="HTN1476" s="14"/>
      <c r="HTO1476" s="14"/>
      <c r="HTP1476" s="14"/>
      <c r="HTQ1476" s="14"/>
      <c r="HTR1476" s="14"/>
      <c r="HTS1476" s="14"/>
      <c r="HTT1476" s="14"/>
      <c r="HTU1476" s="14"/>
      <c r="HTV1476" s="14"/>
      <c r="HTW1476" s="14"/>
      <c r="HTX1476" s="14"/>
      <c r="HTY1476" s="14"/>
      <c r="HTZ1476" s="14"/>
      <c r="HUA1476" s="14"/>
      <c r="HUB1476" s="14"/>
      <c r="HUC1476" s="14"/>
      <c r="HUD1476" s="14"/>
      <c r="HUE1476" s="14"/>
      <c r="HUF1476" s="14"/>
      <c r="HUG1476" s="14"/>
      <c r="HUH1476" s="14"/>
      <c r="HUI1476" s="14"/>
      <c r="HUJ1476" s="14"/>
      <c r="HUK1476" s="14"/>
      <c r="HUL1476" s="14"/>
      <c r="HUM1476" s="14"/>
      <c r="HUN1476" s="14"/>
      <c r="HUO1476" s="14"/>
      <c r="HUP1476" s="14"/>
      <c r="HUQ1476" s="14"/>
      <c r="HUR1476" s="14"/>
      <c r="HUS1476" s="14"/>
      <c r="HUT1476" s="14"/>
      <c r="HUU1476" s="14"/>
      <c r="HUV1476" s="14"/>
      <c r="HUW1476" s="14"/>
      <c r="HUX1476" s="14"/>
      <c r="HUY1476" s="14"/>
      <c r="HUZ1476" s="14"/>
      <c r="HVA1476" s="14"/>
      <c r="HVB1476" s="14"/>
      <c r="HVC1476" s="14"/>
      <c r="HVD1476" s="14"/>
      <c r="HVE1476" s="14"/>
      <c r="HVF1476" s="14"/>
      <c r="HVG1476" s="14"/>
      <c r="HVH1476" s="14"/>
      <c r="HVI1476" s="14"/>
      <c r="HVJ1476" s="14"/>
      <c r="HVK1476" s="14"/>
      <c r="HVL1476" s="14"/>
      <c r="HVM1476" s="14"/>
      <c r="HVN1476" s="14"/>
      <c r="HVO1476" s="14"/>
      <c r="HVP1476" s="14"/>
      <c r="HVQ1476" s="14"/>
      <c r="HVR1476" s="14"/>
      <c r="HVS1476" s="14"/>
      <c r="HVT1476" s="14"/>
      <c r="HVU1476" s="14"/>
      <c r="HVV1476" s="14"/>
      <c r="HVW1476" s="14"/>
      <c r="HVX1476" s="14"/>
      <c r="HVY1476" s="14"/>
      <c r="HVZ1476" s="14"/>
      <c r="HWA1476" s="14"/>
      <c r="HWB1476" s="14"/>
      <c r="HWC1476" s="14"/>
      <c r="HWD1476" s="14"/>
      <c r="HWE1476" s="14"/>
      <c r="HWF1476" s="14"/>
      <c r="HWG1476" s="14"/>
      <c r="HWH1476" s="14"/>
      <c r="HWI1476" s="14"/>
      <c r="HWJ1476" s="14"/>
      <c r="HWK1476" s="14"/>
      <c r="HWL1476" s="14"/>
      <c r="HWM1476" s="14"/>
      <c r="HWN1476" s="14"/>
      <c r="HWO1476" s="14"/>
      <c r="HWP1476" s="14"/>
      <c r="HWQ1476" s="14"/>
      <c r="HWR1476" s="14"/>
      <c r="HWS1476" s="14"/>
      <c r="HWT1476" s="14"/>
      <c r="HWU1476" s="14"/>
      <c r="HWV1476" s="14"/>
      <c r="HWW1476" s="14"/>
      <c r="HWX1476" s="14"/>
      <c r="HWY1476" s="14"/>
      <c r="HWZ1476" s="14"/>
      <c r="HXA1476" s="14"/>
      <c r="HXB1476" s="14"/>
      <c r="HXC1476" s="14"/>
      <c r="HXD1476" s="14"/>
      <c r="HXE1476" s="14"/>
      <c r="HXF1476" s="14"/>
      <c r="HXG1476" s="14"/>
      <c r="HXH1476" s="14"/>
      <c r="HXI1476" s="14"/>
      <c r="HXJ1476" s="14"/>
      <c r="HXK1476" s="14"/>
      <c r="HXL1476" s="14"/>
      <c r="HXM1476" s="14"/>
      <c r="HXN1476" s="14"/>
      <c r="HXO1476" s="14"/>
      <c r="HXP1476" s="14"/>
      <c r="HXQ1476" s="14"/>
      <c r="HXR1476" s="14"/>
      <c r="HXS1476" s="14"/>
      <c r="HXT1476" s="14"/>
      <c r="HXU1476" s="14"/>
      <c r="HXV1476" s="14"/>
      <c r="HXW1476" s="14"/>
      <c r="HXX1476" s="14"/>
      <c r="HXY1476" s="14"/>
      <c r="HXZ1476" s="14"/>
      <c r="HYA1476" s="14"/>
      <c r="HYB1476" s="14"/>
      <c r="HYC1476" s="14"/>
      <c r="HYD1476" s="14"/>
      <c r="HYE1476" s="14"/>
      <c r="HYF1476" s="14"/>
      <c r="HYG1476" s="14"/>
      <c r="HYH1476" s="14"/>
      <c r="HYI1476" s="14"/>
      <c r="HYJ1476" s="14"/>
      <c r="HYK1476" s="14"/>
      <c r="HYL1476" s="14"/>
      <c r="HYM1476" s="14"/>
      <c r="HYN1476" s="14"/>
      <c r="HYO1476" s="14"/>
      <c r="HYP1476" s="14"/>
      <c r="HYQ1476" s="14"/>
      <c r="HYR1476" s="14"/>
      <c r="HYS1476" s="14"/>
      <c r="HYT1476" s="14"/>
      <c r="HYU1476" s="14"/>
      <c r="HYV1476" s="14"/>
      <c r="HYW1476" s="14"/>
      <c r="HYX1476" s="14"/>
      <c r="HYY1476" s="14"/>
      <c r="HYZ1476" s="14"/>
      <c r="HZA1476" s="14"/>
      <c r="HZB1476" s="14"/>
      <c r="HZC1476" s="14"/>
      <c r="HZD1476" s="14"/>
      <c r="HZE1476" s="14"/>
      <c r="HZF1476" s="14"/>
      <c r="HZG1476" s="14"/>
      <c r="HZH1476" s="14"/>
      <c r="HZI1476" s="14"/>
      <c r="HZJ1476" s="14"/>
      <c r="HZK1476" s="14"/>
      <c r="HZL1476" s="14"/>
      <c r="HZM1476" s="14"/>
      <c r="HZN1476" s="14"/>
      <c r="HZO1476" s="14"/>
      <c r="HZP1476" s="14"/>
      <c r="HZQ1476" s="14"/>
      <c r="HZR1476" s="14"/>
      <c r="HZS1476" s="14"/>
      <c r="HZT1476" s="14"/>
      <c r="HZU1476" s="14"/>
      <c r="HZV1476" s="14"/>
      <c r="HZW1476" s="14"/>
      <c r="HZX1476" s="14"/>
      <c r="HZY1476" s="14"/>
      <c r="HZZ1476" s="14"/>
      <c r="IAA1476" s="14"/>
      <c r="IAB1476" s="14"/>
      <c r="IAC1476" s="14"/>
      <c r="IAD1476" s="14"/>
      <c r="IAE1476" s="14"/>
      <c r="IAF1476" s="14"/>
      <c r="IAG1476" s="14"/>
      <c r="IAH1476" s="14"/>
      <c r="IAI1476" s="14"/>
      <c r="IAJ1476" s="14"/>
      <c r="IAK1476" s="14"/>
      <c r="IAL1476" s="14"/>
      <c r="IAM1476" s="14"/>
      <c r="IAN1476" s="14"/>
      <c r="IAO1476" s="14"/>
      <c r="IAP1476" s="14"/>
      <c r="IAQ1476" s="14"/>
      <c r="IAR1476" s="14"/>
      <c r="IAS1476" s="14"/>
      <c r="IAT1476" s="14"/>
      <c r="IAU1476" s="14"/>
      <c r="IAV1476" s="14"/>
      <c r="IAW1476" s="14"/>
      <c r="IAX1476" s="14"/>
      <c r="IAY1476" s="14"/>
      <c r="IAZ1476" s="14"/>
      <c r="IBA1476" s="14"/>
      <c r="IBB1476" s="14"/>
      <c r="IBC1476" s="14"/>
      <c r="IBD1476" s="14"/>
      <c r="IBE1476" s="14"/>
      <c r="IBF1476" s="14"/>
      <c r="IBG1476" s="14"/>
      <c r="IBH1476" s="14"/>
      <c r="IBI1476" s="14"/>
      <c r="IBJ1476" s="14"/>
      <c r="IBK1476" s="14"/>
      <c r="IBL1476" s="14"/>
      <c r="IBM1476" s="14"/>
      <c r="IBN1476" s="14"/>
      <c r="IBO1476" s="14"/>
      <c r="IBP1476" s="14"/>
      <c r="IBQ1476" s="14"/>
      <c r="IBR1476" s="14"/>
      <c r="IBS1476" s="14"/>
      <c r="IBT1476" s="14"/>
      <c r="IBU1476" s="14"/>
      <c r="IBV1476" s="14"/>
      <c r="IBW1476" s="14"/>
      <c r="IBX1476" s="14"/>
      <c r="IBY1476" s="14"/>
      <c r="IBZ1476" s="14"/>
      <c r="ICA1476" s="14"/>
      <c r="ICB1476" s="14"/>
      <c r="ICC1476" s="14"/>
      <c r="ICD1476" s="14"/>
      <c r="ICE1476" s="14"/>
      <c r="ICF1476" s="14"/>
      <c r="ICG1476" s="14"/>
      <c r="ICH1476" s="14"/>
      <c r="ICI1476" s="14"/>
      <c r="ICJ1476" s="14"/>
      <c r="ICK1476" s="14"/>
      <c r="ICL1476" s="14"/>
      <c r="ICM1476" s="14"/>
      <c r="ICN1476" s="14"/>
      <c r="ICO1476" s="14"/>
      <c r="ICP1476" s="14"/>
      <c r="ICQ1476" s="14"/>
      <c r="ICR1476" s="14"/>
      <c r="ICS1476" s="14"/>
      <c r="ICT1476" s="14"/>
      <c r="ICU1476" s="14"/>
      <c r="ICV1476" s="14"/>
      <c r="ICW1476" s="14"/>
      <c r="ICX1476" s="14"/>
      <c r="ICY1476" s="14"/>
      <c r="ICZ1476" s="14"/>
      <c r="IDA1476" s="14"/>
      <c r="IDB1476" s="14"/>
      <c r="IDC1476" s="14"/>
      <c r="IDD1476" s="14"/>
      <c r="IDE1476" s="14"/>
      <c r="IDF1476" s="14"/>
      <c r="IDG1476" s="14"/>
      <c r="IDH1476" s="14"/>
      <c r="IDI1476" s="14"/>
      <c r="IDJ1476" s="14"/>
      <c r="IDK1476" s="14"/>
      <c r="IDL1476" s="14"/>
      <c r="IDM1476" s="14"/>
      <c r="IDN1476" s="14"/>
      <c r="IDO1476" s="14"/>
      <c r="IDP1476" s="14"/>
      <c r="IDQ1476" s="14"/>
      <c r="IDR1476" s="14"/>
      <c r="IDS1476" s="14"/>
      <c r="IDT1476" s="14"/>
      <c r="IDU1476" s="14"/>
      <c r="IDV1476" s="14"/>
      <c r="IDW1476" s="14"/>
      <c r="IDX1476" s="14"/>
      <c r="IDY1476" s="14"/>
      <c r="IDZ1476" s="14"/>
      <c r="IEA1476" s="14"/>
      <c r="IEB1476" s="14"/>
      <c r="IEC1476" s="14"/>
      <c r="IED1476" s="14"/>
      <c r="IEE1476" s="14"/>
      <c r="IEF1476" s="14"/>
      <c r="IEG1476" s="14"/>
      <c r="IEH1476" s="14"/>
      <c r="IEI1476" s="14"/>
      <c r="IEJ1476" s="14"/>
      <c r="IEK1476" s="14"/>
      <c r="IEL1476" s="14"/>
      <c r="IEM1476" s="14"/>
      <c r="IEN1476" s="14"/>
      <c r="IEO1476" s="14"/>
      <c r="IEP1476" s="14"/>
      <c r="IEQ1476" s="14"/>
      <c r="IER1476" s="14"/>
      <c r="IES1476" s="14"/>
      <c r="IET1476" s="14"/>
      <c r="IEU1476" s="14"/>
      <c r="IEV1476" s="14"/>
      <c r="IEW1476" s="14"/>
      <c r="IEX1476" s="14"/>
      <c r="IEY1476" s="14"/>
      <c r="IEZ1476" s="14"/>
      <c r="IFA1476" s="14"/>
      <c r="IFB1476" s="14"/>
      <c r="IFC1476" s="14"/>
      <c r="IFD1476" s="14"/>
      <c r="IFE1476" s="14"/>
      <c r="IFF1476" s="14"/>
      <c r="IFG1476" s="14"/>
      <c r="IFH1476" s="14"/>
      <c r="IFI1476" s="14"/>
      <c r="IFJ1476" s="14"/>
      <c r="IFK1476" s="14"/>
      <c r="IFL1476" s="14"/>
      <c r="IFM1476" s="14"/>
      <c r="IFN1476" s="14"/>
      <c r="IFO1476" s="14"/>
      <c r="IFP1476" s="14"/>
      <c r="IFQ1476" s="14"/>
      <c r="IFR1476" s="14"/>
      <c r="IFS1476" s="14"/>
      <c r="IFT1476" s="14"/>
      <c r="IFU1476" s="14"/>
      <c r="IFV1476" s="14"/>
      <c r="IFW1476" s="14"/>
      <c r="IFX1476" s="14"/>
      <c r="IFY1476" s="14"/>
      <c r="IFZ1476" s="14"/>
      <c r="IGA1476" s="14"/>
      <c r="IGB1476" s="14"/>
      <c r="IGC1476" s="14"/>
      <c r="IGD1476" s="14"/>
      <c r="IGE1476" s="14"/>
      <c r="IGF1476" s="14"/>
      <c r="IGG1476" s="14"/>
      <c r="IGH1476" s="14"/>
      <c r="IGI1476" s="14"/>
      <c r="IGJ1476" s="14"/>
      <c r="IGK1476" s="14"/>
      <c r="IGL1476" s="14"/>
      <c r="IGM1476" s="14"/>
      <c r="IGN1476" s="14"/>
      <c r="IGO1476" s="14"/>
      <c r="IGP1476" s="14"/>
      <c r="IGQ1476" s="14"/>
      <c r="IGR1476" s="14"/>
      <c r="IGS1476" s="14"/>
      <c r="IGT1476" s="14"/>
      <c r="IGU1476" s="14"/>
      <c r="IGV1476" s="14"/>
      <c r="IGW1476" s="14"/>
      <c r="IGX1476" s="14"/>
      <c r="IGY1476" s="14"/>
      <c r="IGZ1476" s="14"/>
      <c r="IHA1476" s="14"/>
      <c r="IHB1476" s="14"/>
      <c r="IHC1476" s="14"/>
      <c r="IHD1476" s="14"/>
      <c r="IHE1476" s="14"/>
      <c r="IHF1476" s="14"/>
      <c r="IHG1476" s="14"/>
      <c r="IHH1476" s="14"/>
      <c r="IHI1476" s="14"/>
      <c r="IHJ1476" s="14"/>
      <c r="IHK1476" s="14"/>
      <c r="IHL1476" s="14"/>
      <c r="IHM1476" s="14"/>
      <c r="IHN1476" s="14"/>
      <c r="IHO1476" s="14"/>
      <c r="IHP1476" s="14"/>
      <c r="IHQ1476" s="14"/>
      <c r="IHR1476" s="14"/>
      <c r="IHS1476" s="14"/>
      <c r="IHT1476" s="14"/>
      <c r="IHU1476" s="14"/>
      <c r="IHV1476" s="14"/>
      <c r="IHW1476" s="14"/>
      <c r="IHX1476" s="14"/>
      <c r="IHY1476" s="14"/>
      <c r="IHZ1476" s="14"/>
      <c r="IIA1476" s="14"/>
      <c r="IIB1476" s="14"/>
      <c r="IIC1476" s="14"/>
      <c r="IID1476" s="14"/>
      <c r="IIE1476" s="14"/>
      <c r="IIF1476" s="14"/>
      <c r="IIG1476" s="14"/>
      <c r="IIH1476" s="14"/>
      <c r="III1476" s="14"/>
      <c r="IIJ1476" s="14"/>
      <c r="IIK1476" s="14"/>
      <c r="IIL1476" s="14"/>
      <c r="IIM1476" s="14"/>
      <c r="IIN1476" s="14"/>
      <c r="IIO1476" s="14"/>
      <c r="IIP1476" s="14"/>
      <c r="IIQ1476" s="14"/>
      <c r="IIR1476" s="14"/>
      <c r="IIS1476" s="14"/>
      <c r="IIT1476" s="14"/>
      <c r="IIU1476" s="14"/>
      <c r="IIV1476" s="14"/>
      <c r="IIW1476" s="14"/>
      <c r="IIX1476" s="14"/>
      <c r="IIY1476" s="14"/>
      <c r="IIZ1476" s="14"/>
      <c r="IJA1476" s="14"/>
      <c r="IJB1476" s="14"/>
      <c r="IJC1476" s="14"/>
      <c r="IJD1476" s="14"/>
      <c r="IJE1476" s="14"/>
      <c r="IJF1476" s="14"/>
      <c r="IJG1476" s="14"/>
      <c r="IJH1476" s="14"/>
      <c r="IJI1476" s="14"/>
      <c r="IJJ1476" s="14"/>
      <c r="IJK1476" s="14"/>
      <c r="IJL1476" s="14"/>
      <c r="IJM1476" s="14"/>
      <c r="IJN1476" s="14"/>
      <c r="IJO1476" s="14"/>
      <c r="IJP1476" s="14"/>
      <c r="IJQ1476" s="14"/>
      <c r="IJR1476" s="14"/>
      <c r="IJS1476" s="14"/>
      <c r="IJT1476" s="14"/>
      <c r="IJU1476" s="14"/>
      <c r="IJV1476" s="14"/>
      <c r="IJW1476" s="14"/>
      <c r="IJX1476" s="14"/>
      <c r="IJY1476" s="14"/>
      <c r="IJZ1476" s="14"/>
      <c r="IKA1476" s="14"/>
      <c r="IKB1476" s="14"/>
      <c r="IKC1476" s="14"/>
      <c r="IKD1476" s="14"/>
      <c r="IKE1476" s="14"/>
      <c r="IKF1476" s="14"/>
      <c r="IKG1476" s="14"/>
      <c r="IKH1476" s="14"/>
      <c r="IKI1476" s="14"/>
      <c r="IKJ1476" s="14"/>
      <c r="IKK1476" s="14"/>
      <c r="IKL1476" s="14"/>
      <c r="IKM1476" s="14"/>
      <c r="IKN1476" s="14"/>
      <c r="IKO1476" s="14"/>
      <c r="IKP1476" s="14"/>
      <c r="IKQ1476" s="14"/>
      <c r="IKR1476" s="14"/>
      <c r="IKS1476" s="14"/>
      <c r="IKT1476" s="14"/>
      <c r="IKU1476" s="14"/>
      <c r="IKV1476" s="14"/>
      <c r="IKW1476" s="14"/>
      <c r="IKX1476" s="14"/>
      <c r="IKY1476" s="14"/>
      <c r="IKZ1476" s="14"/>
      <c r="ILA1476" s="14"/>
      <c r="ILB1476" s="14"/>
      <c r="ILC1476" s="14"/>
      <c r="ILD1476" s="14"/>
      <c r="ILE1476" s="14"/>
      <c r="ILF1476" s="14"/>
      <c r="ILG1476" s="14"/>
      <c r="ILH1476" s="14"/>
      <c r="ILI1476" s="14"/>
      <c r="ILJ1476" s="14"/>
      <c r="ILK1476" s="14"/>
      <c r="ILL1476" s="14"/>
      <c r="ILM1476" s="14"/>
      <c r="ILN1476" s="14"/>
      <c r="ILO1476" s="14"/>
      <c r="ILP1476" s="14"/>
      <c r="ILQ1476" s="14"/>
      <c r="ILR1476" s="14"/>
      <c r="ILS1476" s="14"/>
      <c r="ILT1476" s="14"/>
      <c r="ILU1476" s="14"/>
      <c r="ILV1476" s="14"/>
      <c r="ILW1476" s="14"/>
      <c r="ILX1476" s="14"/>
      <c r="ILY1476" s="14"/>
      <c r="ILZ1476" s="14"/>
      <c r="IMA1476" s="14"/>
      <c r="IMB1476" s="14"/>
      <c r="IMC1476" s="14"/>
      <c r="IMD1476" s="14"/>
      <c r="IME1476" s="14"/>
      <c r="IMF1476" s="14"/>
      <c r="IMG1476" s="14"/>
      <c r="IMH1476" s="14"/>
      <c r="IMI1476" s="14"/>
      <c r="IMJ1476" s="14"/>
      <c r="IMK1476" s="14"/>
      <c r="IML1476" s="14"/>
      <c r="IMM1476" s="14"/>
      <c r="IMN1476" s="14"/>
      <c r="IMO1476" s="14"/>
      <c r="IMP1476" s="14"/>
      <c r="IMQ1476" s="14"/>
      <c r="IMR1476" s="14"/>
      <c r="IMS1476" s="14"/>
      <c r="IMT1476" s="14"/>
      <c r="IMU1476" s="14"/>
      <c r="IMV1476" s="14"/>
      <c r="IMW1476" s="14"/>
      <c r="IMX1476" s="14"/>
      <c r="IMY1476" s="14"/>
      <c r="IMZ1476" s="14"/>
      <c r="INA1476" s="14"/>
      <c r="INB1476" s="14"/>
      <c r="INC1476" s="14"/>
      <c r="IND1476" s="14"/>
      <c r="INE1476" s="14"/>
      <c r="INF1476" s="14"/>
      <c r="ING1476" s="14"/>
      <c r="INH1476" s="14"/>
      <c r="INI1476" s="14"/>
      <c r="INJ1476" s="14"/>
      <c r="INK1476" s="14"/>
      <c r="INL1476" s="14"/>
      <c r="INM1476" s="14"/>
      <c r="INN1476" s="14"/>
      <c r="INO1476" s="14"/>
      <c r="INP1476" s="14"/>
      <c r="INQ1476" s="14"/>
      <c r="INR1476" s="14"/>
      <c r="INS1476" s="14"/>
      <c r="INT1476" s="14"/>
      <c r="INU1476" s="14"/>
      <c r="INV1476" s="14"/>
      <c r="INW1476" s="14"/>
      <c r="INX1476" s="14"/>
      <c r="INY1476" s="14"/>
      <c r="INZ1476" s="14"/>
      <c r="IOA1476" s="14"/>
      <c r="IOB1476" s="14"/>
      <c r="IOC1476" s="14"/>
      <c r="IOD1476" s="14"/>
      <c r="IOE1476" s="14"/>
      <c r="IOF1476" s="14"/>
      <c r="IOG1476" s="14"/>
      <c r="IOH1476" s="14"/>
      <c r="IOI1476" s="14"/>
      <c r="IOJ1476" s="14"/>
      <c r="IOK1476" s="14"/>
      <c r="IOL1476" s="14"/>
      <c r="IOM1476" s="14"/>
      <c r="ION1476" s="14"/>
      <c r="IOO1476" s="14"/>
      <c r="IOP1476" s="14"/>
      <c r="IOQ1476" s="14"/>
      <c r="IOR1476" s="14"/>
      <c r="IOS1476" s="14"/>
      <c r="IOT1476" s="14"/>
      <c r="IOU1476" s="14"/>
      <c r="IOV1476" s="14"/>
      <c r="IOW1476" s="14"/>
      <c r="IOX1476" s="14"/>
      <c r="IOY1476" s="14"/>
      <c r="IOZ1476" s="14"/>
      <c r="IPA1476" s="14"/>
      <c r="IPB1476" s="14"/>
      <c r="IPC1476" s="14"/>
      <c r="IPD1476" s="14"/>
      <c r="IPE1476" s="14"/>
      <c r="IPF1476" s="14"/>
      <c r="IPG1476" s="14"/>
      <c r="IPH1476" s="14"/>
      <c r="IPI1476" s="14"/>
      <c r="IPJ1476" s="14"/>
      <c r="IPK1476" s="14"/>
      <c r="IPL1476" s="14"/>
      <c r="IPM1476" s="14"/>
      <c r="IPN1476" s="14"/>
      <c r="IPO1476" s="14"/>
      <c r="IPP1476" s="14"/>
      <c r="IPQ1476" s="14"/>
      <c r="IPR1476" s="14"/>
      <c r="IPS1476" s="14"/>
      <c r="IPT1476" s="14"/>
      <c r="IPU1476" s="14"/>
      <c r="IPV1476" s="14"/>
      <c r="IPW1476" s="14"/>
      <c r="IPX1476" s="14"/>
      <c r="IPY1476" s="14"/>
      <c r="IPZ1476" s="14"/>
      <c r="IQA1476" s="14"/>
      <c r="IQB1476" s="14"/>
      <c r="IQC1476" s="14"/>
      <c r="IQD1476" s="14"/>
      <c r="IQE1476" s="14"/>
      <c r="IQF1476" s="14"/>
      <c r="IQG1476" s="14"/>
      <c r="IQH1476" s="14"/>
      <c r="IQI1476" s="14"/>
      <c r="IQJ1476" s="14"/>
      <c r="IQK1476" s="14"/>
      <c r="IQL1476" s="14"/>
      <c r="IQM1476" s="14"/>
      <c r="IQN1476" s="14"/>
      <c r="IQO1476" s="14"/>
      <c r="IQP1476" s="14"/>
      <c r="IQQ1476" s="14"/>
      <c r="IQR1476" s="14"/>
      <c r="IQS1476" s="14"/>
      <c r="IQT1476" s="14"/>
      <c r="IQU1476" s="14"/>
      <c r="IQV1476" s="14"/>
      <c r="IQW1476" s="14"/>
      <c r="IQX1476" s="14"/>
      <c r="IQY1476" s="14"/>
      <c r="IQZ1476" s="14"/>
      <c r="IRA1476" s="14"/>
      <c r="IRB1476" s="14"/>
      <c r="IRC1476" s="14"/>
      <c r="IRD1476" s="14"/>
      <c r="IRE1476" s="14"/>
      <c r="IRF1476" s="14"/>
      <c r="IRG1476" s="14"/>
      <c r="IRH1476" s="14"/>
      <c r="IRI1476" s="14"/>
      <c r="IRJ1476" s="14"/>
      <c r="IRK1476" s="14"/>
      <c r="IRL1476" s="14"/>
      <c r="IRM1476" s="14"/>
      <c r="IRN1476" s="14"/>
      <c r="IRO1476" s="14"/>
      <c r="IRP1476" s="14"/>
      <c r="IRQ1476" s="14"/>
      <c r="IRR1476" s="14"/>
      <c r="IRS1476" s="14"/>
      <c r="IRT1476" s="14"/>
      <c r="IRU1476" s="14"/>
      <c r="IRV1476" s="14"/>
      <c r="IRW1476" s="14"/>
      <c r="IRX1476" s="14"/>
      <c r="IRY1476" s="14"/>
      <c r="IRZ1476" s="14"/>
      <c r="ISA1476" s="14"/>
      <c r="ISB1476" s="14"/>
      <c r="ISC1476" s="14"/>
      <c r="ISD1476" s="14"/>
      <c r="ISE1476" s="14"/>
      <c r="ISF1476" s="14"/>
      <c r="ISG1476" s="14"/>
      <c r="ISH1476" s="14"/>
      <c r="ISI1476" s="14"/>
      <c r="ISJ1476" s="14"/>
      <c r="ISK1476" s="14"/>
      <c r="ISL1476" s="14"/>
      <c r="ISM1476" s="14"/>
      <c r="ISN1476" s="14"/>
      <c r="ISO1476" s="14"/>
      <c r="ISP1476" s="14"/>
      <c r="ISQ1476" s="14"/>
      <c r="ISR1476" s="14"/>
      <c r="ISS1476" s="14"/>
      <c r="IST1476" s="14"/>
      <c r="ISU1476" s="14"/>
      <c r="ISV1476" s="14"/>
      <c r="ISW1476" s="14"/>
      <c r="ISX1476" s="14"/>
      <c r="ISY1476" s="14"/>
      <c r="ISZ1476" s="14"/>
      <c r="ITA1476" s="14"/>
      <c r="ITB1476" s="14"/>
      <c r="ITC1476" s="14"/>
      <c r="ITD1476" s="14"/>
      <c r="ITE1476" s="14"/>
      <c r="ITF1476" s="14"/>
      <c r="ITG1476" s="14"/>
      <c r="ITH1476" s="14"/>
      <c r="ITI1476" s="14"/>
      <c r="ITJ1476" s="14"/>
      <c r="ITK1476" s="14"/>
      <c r="ITL1476" s="14"/>
      <c r="ITM1476" s="14"/>
      <c r="ITN1476" s="14"/>
      <c r="ITO1476" s="14"/>
      <c r="ITP1476" s="14"/>
      <c r="ITQ1476" s="14"/>
      <c r="ITR1476" s="14"/>
      <c r="ITS1476" s="14"/>
      <c r="ITT1476" s="14"/>
      <c r="ITU1476" s="14"/>
      <c r="ITV1476" s="14"/>
      <c r="ITW1476" s="14"/>
      <c r="ITX1476" s="14"/>
      <c r="ITY1476" s="14"/>
      <c r="ITZ1476" s="14"/>
      <c r="IUA1476" s="14"/>
      <c r="IUB1476" s="14"/>
      <c r="IUC1476" s="14"/>
      <c r="IUD1476" s="14"/>
      <c r="IUE1476" s="14"/>
      <c r="IUF1476" s="14"/>
      <c r="IUG1476" s="14"/>
      <c r="IUH1476" s="14"/>
      <c r="IUI1476" s="14"/>
      <c r="IUJ1476" s="14"/>
      <c r="IUK1476" s="14"/>
      <c r="IUL1476" s="14"/>
      <c r="IUM1476" s="14"/>
      <c r="IUN1476" s="14"/>
      <c r="IUO1476" s="14"/>
      <c r="IUP1476" s="14"/>
      <c r="IUQ1476" s="14"/>
      <c r="IUR1476" s="14"/>
      <c r="IUS1476" s="14"/>
      <c r="IUT1476" s="14"/>
      <c r="IUU1476" s="14"/>
      <c r="IUV1476" s="14"/>
      <c r="IUW1476" s="14"/>
      <c r="IUX1476" s="14"/>
      <c r="IUY1476" s="14"/>
      <c r="IUZ1476" s="14"/>
      <c r="IVA1476" s="14"/>
      <c r="IVB1476" s="14"/>
      <c r="IVC1476" s="14"/>
      <c r="IVD1476" s="14"/>
      <c r="IVE1476" s="14"/>
      <c r="IVF1476" s="14"/>
      <c r="IVG1476" s="14"/>
      <c r="IVH1476" s="14"/>
      <c r="IVI1476" s="14"/>
      <c r="IVJ1476" s="14"/>
      <c r="IVK1476" s="14"/>
      <c r="IVL1476" s="14"/>
      <c r="IVM1476" s="14"/>
      <c r="IVN1476" s="14"/>
      <c r="IVO1476" s="14"/>
      <c r="IVP1476" s="14"/>
      <c r="IVQ1476" s="14"/>
      <c r="IVR1476" s="14"/>
      <c r="IVS1476" s="14"/>
      <c r="IVT1476" s="14"/>
      <c r="IVU1476" s="14"/>
      <c r="IVV1476" s="14"/>
      <c r="IVW1476" s="14"/>
      <c r="IVX1476" s="14"/>
      <c r="IVY1476" s="14"/>
      <c r="IVZ1476" s="14"/>
      <c r="IWA1476" s="14"/>
      <c r="IWB1476" s="14"/>
      <c r="IWC1476" s="14"/>
      <c r="IWD1476" s="14"/>
      <c r="IWE1476" s="14"/>
      <c r="IWF1476" s="14"/>
      <c r="IWG1476" s="14"/>
      <c r="IWH1476" s="14"/>
      <c r="IWI1476" s="14"/>
      <c r="IWJ1476" s="14"/>
      <c r="IWK1476" s="14"/>
      <c r="IWL1476" s="14"/>
      <c r="IWM1476" s="14"/>
      <c r="IWN1476" s="14"/>
      <c r="IWO1476" s="14"/>
      <c r="IWP1476" s="14"/>
      <c r="IWQ1476" s="14"/>
      <c r="IWR1476" s="14"/>
      <c r="IWS1476" s="14"/>
      <c r="IWT1476" s="14"/>
      <c r="IWU1476" s="14"/>
      <c r="IWV1476" s="14"/>
      <c r="IWW1476" s="14"/>
      <c r="IWX1476" s="14"/>
      <c r="IWY1476" s="14"/>
      <c r="IWZ1476" s="14"/>
      <c r="IXA1476" s="14"/>
      <c r="IXB1476" s="14"/>
      <c r="IXC1476" s="14"/>
      <c r="IXD1476" s="14"/>
      <c r="IXE1476" s="14"/>
      <c r="IXF1476" s="14"/>
      <c r="IXG1476" s="14"/>
      <c r="IXH1476" s="14"/>
      <c r="IXI1476" s="14"/>
      <c r="IXJ1476" s="14"/>
      <c r="IXK1476" s="14"/>
      <c r="IXL1476" s="14"/>
      <c r="IXM1476" s="14"/>
      <c r="IXN1476" s="14"/>
      <c r="IXO1476" s="14"/>
      <c r="IXP1476" s="14"/>
      <c r="IXQ1476" s="14"/>
      <c r="IXR1476" s="14"/>
      <c r="IXS1476" s="14"/>
      <c r="IXT1476" s="14"/>
      <c r="IXU1476" s="14"/>
      <c r="IXV1476" s="14"/>
      <c r="IXW1476" s="14"/>
      <c r="IXX1476" s="14"/>
      <c r="IXY1476" s="14"/>
      <c r="IXZ1476" s="14"/>
      <c r="IYA1476" s="14"/>
      <c r="IYB1476" s="14"/>
      <c r="IYC1476" s="14"/>
      <c r="IYD1476" s="14"/>
      <c r="IYE1476" s="14"/>
      <c r="IYF1476" s="14"/>
      <c r="IYG1476" s="14"/>
      <c r="IYH1476" s="14"/>
      <c r="IYI1476" s="14"/>
      <c r="IYJ1476" s="14"/>
      <c r="IYK1476" s="14"/>
      <c r="IYL1476" s="14"/>
      <c r="IYM1476" s="14"/>
      <c r="IYN1476" s="14"/>
      <c r="IYO1476" s="14"/>
      <c r="IYP1476" s="14"/>
      <c r="IYQ1476" s="14"/>
      <c r="IYR1476" s="14"/>
      <c r="IYS1476" s="14"/>
      <c r="IYT1476" s="14"/>
      <c r="IYU1476" s="14"/>
      <c r="IYV1476" s="14"/>
      <c r="IYW1476" s="14"/>
      <c r="IYX1476" s="14"/>
      <c r="IYY1476" s="14"/>
      <c r="IYZ1476" s="14"/>
      <c r="IZA1476" s="14"/>
      <c r="IZB1476" s="14"/>
      <c r="IZC1476" s="14"/>
      <c r="IZD1476" s="14"/>
      <c r="IZE1476" s="14"/>
      <c r="IZF1476" s="14"/>
      <c r="IZG1476" s="14"/>
      <c r="IZH1476" s="14"/>
      <c r="IZI1476" s="14"/>
      <c r="IZJ1476" s="14"/>
      <c r="IZK1476" s="14"/>
      <c r="IZL1476" s="14"/>
      <c r="IZM1476" s="14"/>
      <c r="IZN1476" s="14"/>
      <c r="IZO1476" s="14"/>
      <c r="IZP1476" s="14"/>
      <c r="IZQ1476" s="14"/>
      <c r="IZR1476" s="14"/>
      <c r="IZS1476" s="14"/>
      <c r="IZT1476" s="14"/>
      <c r="IZU1476" s="14"/>
      <c r="IZV1476" s="14"/>
      <c r="IZW1476" s="14"/>
      <c r="IZX1476" s="14"/>
      <c r="IZY1476" s="14"/>
      <c r="IZZ1476" s="14"/>
      <c r="JAA1476" s="14"/>
      <c r="JAB1476" s="14"/>
      <c r="JAC1476" s="14"/>
      <c r="JAD1476" s="14"/>
      <c r="JAE1476" s="14"/>
      <c r="JAF1476" s="14"/>
      <c r="JAG1476" s="14"/>
      <c r="JAH1476" s="14"/>
      <c r="JAI1476" s="14"/>
      <c r="JAJ1476" s="14"/>
      <c r="JAK1476" s="14"/>
      <c r="JAL1476" s="14"/>
      <c r="JAM1476" s="14"/>
      <c r="JAN1476" s="14"/>
      <c r="JAO1476" s="14"/>
      <c r="JAP1476" s="14"/>
      <c r="JAQ1476" s="14"/>
      <c r="JAR1476" s="14"/>
      <c r="JAS1476" s="14"/>
      <c r="JAT1476" s="14"/>
      <c r="JAU1476" s="14"/>
      <c r="JAV1476" s="14"/>
      <c r="JAW1476" s="14"/>
      <c r="JAX1476" s="14"/>
      <c r="JAY1476" s="14"/>
      <c r="JAZ1476" s="14"/>
      <c r="JBA1476" s="14"/>
      <c r="JBB1476" s="14"/>
      <c r="JBC1476" s="14"/>
      <c r="JBD1476" s="14"/>
      <c r="JBE1476" s="14"/>
      <c r="JBF1476" s="14"/>
      <c r="JBG1476" s="14"/>
      <c r="JBH1476" s="14"/>
      <c r="JBI1476" s="14"/>
      <c r="JBJ1476" s="14"/>
      <c r="JBK1476" s="14"/>
      <c r="JBL1476" s="14"/>
      <c r="JBM1476" s="14"/>
      <c r="JBN1476" s="14"/>
      <c r="JBO1476" s="14"/>
      <c r="JBP1476" s="14"/>
      <c r="JBQ1476" s="14"/>
      <c r="JBR1476" s="14"/>
      <c r="JBS1476" s="14"/>
      <c r="JBT1476" s="14"/>
      <c r="JBU1476" s="14"/>
      <c r="JBV1476" s="14"/>
      <c r="JBW1476" s="14"/>
      <c r="JBX1476" s="14"/>
      <c r="JBY1476" s="14"/>
      <c r="JBZ1476" s="14"/>
      <c r="JCA1476" s="14"/>
      <c r="JCB1476" s="14"/>
      <c r="JCC1476" s="14"/>
      <c r="JCD1476" s="14"/>
      <c r="JCE1476" s="14"/>
      <c r="JCF1476" s="14"/>
      <c r="JCG1476" s="14"/>
      <c r="JCH1476" s="14"/>
      <c r="JCI1476" s="14"/>
      <c r="JCJ1476" s="14"/>
      <c r="JCK1476" s="14"/>
      <c r="JCL1476" s="14"/>
      <c r="JCM1476" s="14"/>
      <c r="JCN1476" s="14"/>
      <c r="JCO1476" s="14"/>
      <c r="JCP1476" s="14"/>
      <c r="JCQ1476" s="14"/>
      <c r="JCR1476" s="14"/>
      <c r="JCS1476" s="14"/>
      <c r="JCT1476" s="14"/>
      <c r="JCU1476" s="14"/>
      <c r="JCV1476" s="14"/>
      <c r="JCW1476" s="14"/>
      <c r="JCX1476" s="14"/>
      <c r="JCY1476" s="14"/>
      <c r="JCZ1476" s="14"/>
      <c r="JDA1476" s="14"/>
      <c r="JDB1476" s="14"/>
      <c r="JDC1476" s="14"/>
      <c r="JDD1476" s="14"/>
      <c r="JDE1476" s="14"/>
      <c r="JDF1476" s="14"/>
      <c r="JDG1476" s="14"/>
      <c r="JDH1476" s="14"/>
      <c r="JDI1476" s="14"/>
      <c r="JDJ1476" s="14"/>
      <c r="JDK1476" s="14"/>
      <c r="JDL1476" s="14"/>
      <c r="JDM1476" s="14"/>
      <c r="JDN1476" s="14"/>
      <c r="JDO1476" s="14"/>
      <c r="JDP1476" s="14"/>
      <c r="JDQ1476" s="14"/>
      <c r="JDR1476" s="14"/>
      <c r="JDS1476" s="14"/>
      <c r="JDT1476" s="14"/>
      <c r="JDU1476" s="14"/>
      <c r="JDV1476" s="14"/>
      <c r="JDW1476" s="14"/>
      <c r="JDX1476" s="14"/>
      <c r="JDY1476" s="14"/>
      <c r="JDZ1476" s="14"/>
      <c r="JEA1476" s="14"/>
      <c r="JEB1476" s="14"/>
      <c r="JEC1476" s="14"/>
      <c r="JED1476" s="14"/>
      <c r="JEE1476" s="14"/>
      <c r="JEF1476" s="14"/>
      <c r="JEG1476" s="14"/>
      <c r="JEH1476" s="14"/>
      <c r="JEI1476" s="14"/>
      <c r="JEJ1476" s="14"/>
      <c r="JEK1476" s="14"/>
      <c r="JEL1476" s="14"/>
      <c r="JEM1476" s="14"/>
      <c r="JEN1476" s="14"/>
      <c r="JEO1476" s="14"/>
      <c r="JEP1476" s="14"/>
      <c r="JEQ1476" s="14"/>
      <c r="JER1476" s="14"/>
      <c r="JES1476" s="14"/>
      <c r="JET1476" s="14"/>
      <c r="JEU1476" s="14"/>
      <c r="JEV1476" s="14"/>
      <c r="JEW1476" s="14"/>
      <c r="JEX1476" s="14"/>
      <c r="JEY1476" s="14"/>
      <c r="JEZ1476" s="14"/>
      <c r="JFA1476" s="14"/>
      <c r="JFB1476" s="14"/>
      <c r="JFC1476" s="14"/>
      <c r="JFD1476" s="14"/>
      <c r="JFE1476" s="14"/>
      <c r="JFF1476" s="14"/>
      <c r="JFG1476" s="14"/>
      <c r="JFH1476" s="14"/>
      <c r="JFI1476" s="14"/>
      <c r="JFJ1476" s="14"/>
      <c r="JFK1476" s="14"/>
      <c r="JFL1476" s="14"/>
      <c r="JFM1476" s="14"/>
      <c r="JFN1476" s="14"/>
      <c r="JFO1476" s="14"/>
      <c r="JFP1476" s="14"/>
      <c r="JFQ1476" s="14"/>
      <c r="JFR1476" s="14"/>
      <c r="JFS1476" s="14"/>
      <c r="JFT1476" s="14"/>
      <c r="JFU1476" s="14"/>
      <c r="JFV1476" s="14"/>
      <c r="JFW1476" s="14"/>
      <c r="JFX1476" s="14"/>
      <c r="JFY1476" s="14"/>
      <c r="JFZ1476" s="14"/>
      <c r="JGA1476" s="14"/>
      <c r="JGB1476" s="14"/>
      <c r="JGC1476" s="14"/>
      <c r="JGD1476" s="14"/>
      <c r="JGE1476" s="14"/>
      <c r="JGF1476" s="14"/>
      <c r="JGG1476" s="14"/>
      <c r="JGH1476" s="14"/>
      <c r="JGI1476" s="14"/>
      <c r="JGJ1476" s="14"/>
      <c r="JGK1476" s="14"/>
      <c r="JGL1476" s="14"/>
      <c r="JGM1476" s="14"/>
      <c r="JGN1476" s="14"/>
      <c r="JGO1476" s="14"/>
      <c r="JGP1476" s="14"/>
      <c r="JGQ1476" s="14"/>
      <c r="JGR1476" s="14"/>
      <c r="JGS1476" s="14"/>
      <c r="JGT1476" s="14"/>
      <c r="JGU1476" s="14"/>
      <c r="JGV1476" s="14"/>
      <c r="JGW1476" s="14"/>
      <c r="JGX1476" s="14"/>
      <c r="JGY1476" s="14"/>
      <c r="JGZ1476" s="14"/>
      <c r="JHA1476" s="14"/>
      <c r="JHB1476" s="14"/>
      <c r="JHC1476" s="14"/>
      <c r="JHD1476" s="14"/>
      <c r="JHE1476" s="14"/>
      <c r="JHF1476" s="14"/>
      <c r="JHG1476" s="14"/>
      <c r="JHH1476" s="14"/>
      <c r="JHI1476" s="14"/>
      <c r="JHJ1476" s="14"/>
      <c r="JHK1476" s="14"/>
      <c r="JHL1476" s="14"/>
      <c r="JHM1476" s="14"/>
      <c r="JHN1476" s="14"/>
      <c r="JHO1476" s="14"/>
      <c r="JHP1476" s="14"/>
      <c r="JHQ1476" s="14"/>
      <c r="JHR1476" s="14"/>
      <c r="JHS1476" s="14"/>
      <c r="JHT1476" s="14"/>
      <c r="JHU1476" s="14"/>
      <c r="JHV1476" s="14"/>
      <c r="JHW1476" s="14"/>
      <c r="JHX1476" s="14"/>
      <c r="JHY1476" s="14"/>
      <c r="JHZ1476" s="14"/>
      <c r="JIA1476" s="14"/>
      <c r="JIB1476" s="14"/>
      <c r="JIC1476" s="14"/>
      <c r="JID1476" s="14"/>
      <c r="JIE1476" s="14"/>
      <c r="JIF1476" s="14"/>
      <c r="JIG1476" s="14"/>
      <c r="JIH1476" s="14"/>
      <c r="JII1476" s="14"/>
      <c r="JIJ1476" s="14"/>
      <c r="JIK1476" s="14"/>
      <c r="JIL1476" s="14"/>
      <c r="JIM1476" s="14"/>
      <c r="JIN1476" s="14"/>
      <c r="JIO1476" s="14"/>
      <c r="JIP1476" s="14"/>
      <c r="JIQ1476" s="14"/>
      <c r="JIR1476" s="14"/>
      <c r="JIS1476" s="14"/>
      <c r="JIT1476" s="14"/>
      <c r="JIU1476" s="14"/>
      <c r="JIV1476" s="14"/>
      <c r="JIW1476" s="14"/>
      <c r="JIX1476" s="14"/>
      <c r="JIY1476" s="14"/>
      <c r="JIZ1476" s="14"/>
      <c r="JJA1476" s="14"/>
      <c r="JJB1476" s="14"/>
      <c r="JJC1476" s="14"/>
      <c r="JJD1476" s="14"/>
      <c r="JJE1476" s="14"/>
      <c r="JJF1476" s="14"/>
      <c r="JJG1476" s="14"/>
      <c r="JJH1476" s="14"/>
      <c r="JJI1476" s="14"/>
      <c r="JJJ1476" s="14"/>
      <c r="JJK1476" s="14"/>
      <c r="JJL1476" s="14"/>
      <c r="JJM1476" s="14"/>
      <c r="JJN1476" s="14"/>
      <c r="JJO1476" s="14"/>
      <c r="JJP1476" s="14"/>
      <c r="JJQ1476" s="14"/>
      <c r="JJR1476" s="14"/>
      <c r="JJS1476" s="14"/>
      <c r="JJT1476" s="14"/>
      <c r="JJU1476" s="14"/>
      <c r="JJV1476" s="14"/>
      <c r="JJW1476" s="14"/>
      <c r="JJX1476" s="14"/>
      <c r="JJY1476" s="14"/>
      <c r="JJZ1476" s="14"/>
      <c r="JKA1476" s="14"/>
      <c r="JKB1476" s="14"/>
      <c r="JKC1476" s="14"/>
      <c r="JKD1476" s="14"/>
      <c r="JKE1476" s="14"/>
      <c r="JKF1476" s="14"/>
      <c r="JKG1476" s="14"/>
      <c r="JKH1476" s="14"/>
      <c r="JKI1476" s="14"/>
      <c r="JKJ1476" s="14"/>
      <c r="JKK1476" s="14"/>
      <c r="JKL1476" s="14"/>
      <c r="JKM1476" s="14"/>
      <c r="JKN1476" s="14"/>
      <c r="JKO1476" s="14"/>
      <c r="JKP1476" s="14"/>
      <c r="JKQ1476" s="14"/>
      <c r="JKR1476" s="14"/>
      <c r="JKS1476" s="14"/>
      <c r="JKT1476" s="14"/>
      <c r="JKU1476" s="14"/>
      <c r="JKV1476" s="14"/>
      <c r="JKW1476" s="14"/>
      <c r="JKX1476" s="14"/>
      <c r="JKY1476" s="14"/>
      <c r="JKZ1476" s="14"/>
      <c r="JLA1476" s="14"/>
      <c r="JLB1476" s="14"/>
      <c r="JLC1476" s="14"/>
      <c r="JLD1476" s="14"/>
      <c r="JLE1476" s="14"/>
      <c r="JLF1476" s="14"/>
      <c r="JLG1476" s="14"/>
      <c r="JLH1476" s="14"/>
      <c r="JLI1476" s="14"/>
      <c r="JLJ1476" s="14"/>
      <c r="JLK1476" s="14"/>
      <c r="JLL1476" s="14"/>
      <c r="JLM1476" s="14"/>
      <c r="JLN1476" s="14"/>
      <c r="JLO1476" s="14"/>
      <c r="JLP1476" s="14"/>
      <c r="JLQ1476" s="14"/>
      <c r="JLR1476" s="14"/>
      <c r="JLS1476" s="14"/>
      <c r="JLT1476" s="14"/>
      <c r="JLU1476" s="14"/>
      <c r="JLV1476" s="14"/>
      <c r="JLW1476" s="14"/>
      <c r="JLX1476" s="14"/>
      <c r="JLY1476" s="14"/>
      <c r="JLZ1476" s="14"/>
      <c r="JMA1476" s="14"/>
      <c r="JMB1476" s="14"/>
      <c r="JMC1476" s="14"/>
      <c r="JMD1476" s="14"/>
      <c r="JME1476" s="14"/>
      <c r="JMF1476" s="14"/>
      <c r="JMG1476" s="14"/>
      <c r="JMH1476" s="14"/>
      <c r="JMI1476" s="14"/>
      <c r="JMJ1476" s="14"/>
      <c r="JMK1476" s="14"/>
      <c r="JML1476" s="14"/>
      <c r="JMM1476" s="14"/>
      <c r="JMN1476" s="14"/>
      <c r="JMO1476" s="14"/>
      <c r="JMP1476" s="14"/>
      <c r="JMQ1476" s="14"/>
      <c r="JMR1476" s="14"/>
      <c r="JMS1476" s="14"/>
      <c r="JMT1476" s="14"/>
      <c r="JMU1476" s="14"/>
      <c r="JMV1476" s="14"/>
      <c r="JMW1476" s="14"/>
      <c r="JMX1476" s="14"/>
      <c r="JMY1476" s="14"/>
      <c r="JMZ1476" s="14"/>
      <c r="JNA1476" s="14"/>
      <c r="JNB1476" s="14"/>
      <c r="JNC1476" s="14"/>
      <c r="JND1476" s="14"/>
      <c r="JNE1476" s="14"/>
      <c r="JNF1476" s="14"/>
      <c r="JNG1476" s="14"/>
      <c r="JNH1476" s="14"/>
      <c r="JNI1476" s="14"/>
      <c r="JNJ1476" s="14"/>
      <c r="JNK1476" s="14"/>
      <c r="JNL1476" s="14"/>
      <c r="JNM1476" s="14"/>
      <c r="JNN1476" s="14"/>
      <c r="JNO1476" s="14"/>
      <c r="JNP1476" s="14"/>
      <c r="JNQ1476" s="14"/>
      <c r="JNR1476" s="14"/>
      <c r="JNS1476" s="14"/>
      <c r="JNT1476" s="14"/>
      <c r="JNU1476" s="14"/>
      <c r="JNV1476" s="14"/>
      <c r="JNW1476" s="14"/>
      <c r="JNX1476" s="14"/>
      <c r="JNY1476" s="14"/>
      <c r="JNZ1476" s="14"/>
      <c r="JOA1476" s="14"/>
      <c r="JOB1476" s="14"/>
      <c r="JOC1476" s="14"/>
      <c r="JOD1476" s="14"/>
      <c r="JOE1476" s="14"/>
      <c r="JOF1476" s="14"/>
      <c r="JOG1476" s="14"/>
      <c r="JOH1476" s="14"/>
      <c r="JOI1476" s="14"/>
      <c r="JOJ1476" s="14"/>
      <c r="JOK1476" s="14"/>
      <c r="JOL1476" s="14"/>
      <c r="JOM1476" s="14"/>
      <c r="JON1476" s="14"/>
      <c r="JOO1476" s="14"/>
      <c r="JOP1476" s="14"/>
      <c r="JOQ1476" s="14"/>
      <c r="JOR1476" s="14"/>
      <c r="JOS1476" s="14"/>
      <c r="JOT1476" s="14"/>
      <c r="JOU1476" s="14"/>
      <c r="JOV1476" s="14"/>
      <c r="JOW1476" s="14"/>
      <c r="JOX1476" s="14"/>
      <c r="JOY1476" s="14"/>
      <c r="JOZ1476" s="14"/>
      <c r="JPA1476" s="14"/>
      <c r="JPB1476" s="14"/>
      <c r="JPC1476" s="14"/>
      <c r="JPD1476" s="14"/>
      <c r="JPE1476" s="14"/>
      <c r="JPF1476" s="14"/>
      <c r="JPG1476" s="14"/>
      <c r="JPH1476" s="14"/>
      <c r="JPI1476" s="14"/>
      <c r="JPJ1476" s="14"/>
      <c r="JPK1476" s="14"/>
      <c r="JPL1476" s="14"/>
      <c r="JPM1476" s="14"/>
      <c r="JPN1476" s="14"/>
      <c r="JPO1476" s="14"/>
      <c r="JPP1476" s="14"/>
      <c r="JPQ1476" s="14"/>
      <c r="JPR1476" s="14"/>
      <c r="JPS1476" s="14"/>
      <c r="JPT1476" s="14"/>
      <c r="JPU1476" s="14"/>
      <c r="JPV1476" s="14"/>
      <c r="JPW1476" s="14"/>
      <c r="JPX1476" s="14"/>
      <c r="JPY1476" s="14"/>
      <c r="JPZ1476" s="14"/>
      <c r="JQA1476" s="14"/>
      <c r="JQB1476" s="14"/>
      <c r="JQC1476" s="14"/>
      <c r="JQD1476" s="14"/>
      <c r="JQE1476" s="14"/>
      <c r="JQF1476" s="14"/>
      <c r="JQG1476" s="14"/>
      <c r="JQH1476" s="14"/>
      <c r="JQI1476" s="14"/>
      <c r="JQJ1476" s="14"/>
      <c r="JQK1476" s="14"/>
      <c r="JQL1476" s="14"/>
      <c r="JQM1476" s="14"/>
      <c r="JQN1476" s="14"/>
      <c r="JQO1476" s="14"/>
      <c r="JQP1476" s="14"/>
      <c r="JQQ1476" s="14"/>
      <c r="JQR1476" s="14"/>
      <c r="JQS1476" s="14"/>
      <c r="JQT1476" s="14"/>
      <c r="JQU1476" s="14"/>
      <c r="JQV1476" s="14"/>
      <c r="JQW1476" s="14"/>
      <c r="JQX1476" s="14"/>
      <c r="JQY1476" s="14"/>
      <c r="JQZ1476" s="14"/>
      <c r="JRA1476" s="14"/>
      <c r="JRB1476" s="14"/>
      <c r="JRC1476" s="14"/>
      <c r="JRD1476" s="14"/>
      <c r="JRE1476" s="14"/>
      <c r="JRF1476" s="14"/>
      <c r="JRG1476" s="14"/>
      <c r="JRH1476" s="14"/>
      <c r="JRI1476" s="14"/>
      <c r="JRJ1476" s="14"/>
      <c r="JRK1476" s="14"/>
      <c r="JRL1476" s="14"/>
      <c r="JRM1476" s="14"/>
      <c r="JRN1476" s="14"/>
      <c r="JRO1476" s="14"/>
      <c r="JRP1476" s="14"/>
      <c r="JRQ1476" s="14"/>
      <c r="JRR1476" s="14"/>
      <c r="JRS1476" s="14"/>
      <c r="JRT1476" s="14"/>
      <c r="JRU1476" s="14"/>
      <c r="JRV1476" s="14"/>
      <c r="JRW1476" s="14"/>
      <c r="JRX1476" s="14"/>
      <c r="JRY1476" s="14"/>
      <c r="JRZ1476" s="14"/>
      <c r="JSA1476" s="14"/>
      <c r="JSB1476" s="14"/>
      <c r="JSC1476" s="14"/>
      <c r="JSD1476" s="14"/>
      <c r="JSE1476" s="14"/>
      <c r="JSF1476" s="14"/>
      <c r="JSG1476" s="14"/>
      <c r="JSH1476" s="14"/>
      <c r="JSI1476" s="14"/>
      <c r="JSJ1476" s="14"/>
      <c r="JSK1476" s="14"/>
      <c r="JSL1476" s="14"/>
      <c r="JSM1476" s="14"/>
      <c r="JSN1476" s="14"/>
      <c r="JSO1476" s="14"/>
      <c r="JSP1476" s="14"/>
      <c r="JSQ1476" s="14"/>
      <c r="JSR1476" s="14"/>
      <c r="JSS1476" s="14"/>
      <c r="JST1476" s="14"/>
      <c r="JSU1476" s="14"/>
      <c r="JSV1476" s="14"/>
      <c r="JSW1476" s="14"/>
      <c r="JSX1476" s="14"/>
      <c r="JSY1476" s="14"/>
      <c r="JSZ1476" s="14"/>
      <c r="JTA1476" s="14"/>
      <c r="JTB1476" s="14"/>
      <c r="JTC1476" s="14"/>
      <c r="JTD1476" s="14"/>
      <c r="JTE1476" s="14"/>
      <c r="JTF1476" s="14"/>
      <c r="JTG1476" s="14"/>
      <c r="JTH1476" s="14"/>
      <c r="JTI1476" s="14"/>
      <c r="JTJ1476" s="14"/>
      <c r="JTK1476" s="14"/>
      <c r="JTL1476" s="14"/>
      <c r="JTM1476" s="14"/>
      <c r="JTN1476" s="14"/>
      <c r="JTO1476" s="14"/>
      <c r="JTP1476" s="14"/>
      <c r="JTQ1476" s="14"/>
      <c r="JTR1476" s="14"/>
      <c r="JTS1476" s="14"/>
      <c r="JTT1476" s="14"/>
      <c r="JTU1476" s="14"/>
      <c r="JTV1476" s="14"/>
      <c r="JTW1476" s="14"/>
      <c r="JTX1476" s="14"/>
      <c r="JTY1476" s="14"/>
      <c r="JTZ1476" s="14"/>
      <c r="JUA1476" s="14"/>
      <c r="JUB1476" s="14"/>
      <c r="JUC1476" s="14"/>
      <c r="JUD1476" s="14"/>
      <c r="JUE1476" s="14"/>
      <c r="JUF1476" s="14"/>
      <c r="JUG1476" s="14"/>
      <c r="JUH1476" s="14"/>
      <c r="JUI1476" s="14"/>
      <c r="JUJ1476" s="14"/>
      <c r="JUK1476" s="14"/>
      <c r="JUL1476" s="14"/>
      <c r="JUM1476" s="14"/>
      <c r="JUN1476" s="14"/>
      <c r="JUO1476" s="14"/>
      <c r="JUP1476" s="14"/>
      <c r="JUQ1476" s="14"/>
      <c r="JUR1476" s="14"/>
      <c r="JUS1476" s="14"/>
      <c r="JUT1476" s="14"/>
      <c r="JUU1476" s="14"/>
      <c r="JUV1476" s="14"/>
      <c r="JUW1476" s="14"/>
      <c r="JUX1476" s="14"/>
      <c r="JUY1476" s="14"/>
      <c r="JUZ1476" s="14"/>
      <c r="JVA1476" s="14"/>
      <c r="JVB1476" s="14"/>
      <c r="JVC1476" s="14"/>
      <c r="JVD1476" s="14"/>
      <c r="JVE1476" s="14"/>
      <c r="JVF1476" s="14"/>
      <c r="JVG1476" s="14"/>
      <c r="JVH1476" s="14"/>
      <c r="JVI1476" s="14"/>
      <c r="JVJ1476" s="14"/>
      <c r="JVK1476" s="14"/>
      <c r="JVL1476" s="14"/>
      <c r="JVM1476" s="14"/>
      <c r="JVN1476" s="14"/>
      <c r="JVO1476" s="14"/>
      <c r="JVP1476" s="14"/>
      <c r="JVQ1476" s="14"/>
      <c r="JVR1476" s="14"/>
      <c r="JVS1476" s="14"/>
      <c r="JVT1476" s="14"/>
      <c r="JVU1476" s="14"/>
      <c r="JVV1476" s="14"/>
      <c r="JVW1476" s="14"/>
      <c r="JVX1476" s="14"/>
      <c r="JVY1476" s="14"/>
      <c r="JVZ1476" s="14"/>
      <c r="JWA1476" s="14"/>
      <c r="JWB1476" s="14"/>
      <c r="JWC1476" s="14"/>
      <c r="JWD1476" s="14"/>
      <c r="JWE1476" s="14"/>
      <c r="JWF1476" s="14"/>
      <c r="JWG1476" s="14"/>
      <c r="JWH1476" s="14"/>
      <c r="JWI1476" s="14"/>
      <c r="JWJ1476" s="14"/>
      <c r="JWK1476" s="14"/>
      <c r="JWL1476" s="14"/>
      <c r="JWM1476" s="14"/>
      <c r="JWN1476" s="14"/>
      <c r="JWO1476" s="14"/>
      <c r="JWP1476" s="14"/>
      <c r="JWQ1476" s="14"/>
      <c r="JWR1476" s="14"/>
      <c r="JWS1476" s="14"/>
      <c r="JWT1476" s="14"/>
      <c r="JWU1476" s="14"/>
      <c r="JWV1476" s="14"/>
      <c r="JWW1476" s="14"/>
      <c r="JWX1476" s="14"/>
      <c r="JWY1476" s="14"/>
      <c r="JWZ1476" s="14"/>
      <c r="JXA1476" s="14"/>
      <c r="JXB1476" s="14"/>
      <c r="JXC1476" s="14"/>
      <c r="JXD1476" s="14"/>
      <c r="JXE1476" s="14"/>
      <c r="JXF1476" s="14"/>
      <c r="JXG1476" s="14"/>
      <c r="JXH1476" s="14"/>
      <c r="JXI1476" s="14"/>
      <c r="JXJ1476" s="14"/>
      <c r="JXK1476" s="14"/>
      <c r="JXL1476" s="14"/>
      <c r="JXM1476" s="14"/>
      <c r="JXN1476" s="14"/>
      <c r="JXO1476" s="14"/>
      <c r="JXP1476" s="14"/>
      <c r="JXQ1476" s="14"/>
      <c r="JXR1476" s="14"/>
      <c r="JXS1476" s="14"/>
      <c r="JXT1476" s="14"/>
      <c r="JXU1476" s="14"/>
      <c r="JXV1476" s="14"/>
      <c r="JXW1476" s="14"/>
      <c r="JXX1476" s="14"/>
      <c r="JXY1476" s="14"/>
      <c r="JXZ1476" s="14"/>
      <c r="JYA1476" s="14"/>
      <c r="JYB1476" s="14"/>
      <c r="JYC1476" s="14"/>
      <c r="JYD1476" s="14"/>
      <c r="JYE1476" s="14"/>
      <c r="JYF1476" s="14"/>
      <c r="JYG1476" s="14"/>
      <c r="JYH1476" s="14"/>
      <c r="JYI1476" s="14"/>
      <c r="JYJ1476" s="14"/>
      <c r="JYK1476" s="14"/>
      <c r="JYL1476" s="14"/>
      <c r="JYM1476" s="14"/>
      <c r="JYN1476" s="14"/>
      <c r="JYO1476" s="14"/>
      <c r="JYP1476" s="14"/>
      <c r="JYQ1476" s="14"/>
      <c r="JYR1476" s="14"/>
      <c r="JYS1476" s="14"/>
      <c r="JYT1476" s="14"/>
      <c r="JYU1476" s="14"/>
      <c r="JYV1476" s="14"/>
      <c r="JYW1476" s="14"/>
      <c r="JYX1476" s="14"/>
      <c r="JYY1476" s="14"/>
      <c r="JYZ1476" s="14"/>
      <c r="JZA1476" s="14"/>
      <c r="JZB1476" s="14"/>
      <c r="JZC1476" s="14"/>
      <c r="JZD1476" s="14"/>
      <c r="JZE1476" s="14"/>
      <c r="JZF1476" s="14"/>
      <c r="JZG1476" s="14"/>
      <c r="JZH1476" s="14"/>
      <c r="JZI1476" s="14"/>
      <c r="JZJ1476" s="14"/>
      <c r="JZK1476" s="14"/>
      <c r="JZL1476" s="14"/>
      <c r="JZM1476" s="14"/>
      <c r="JZN1476" s="14"/>
      <c r="JZO1476" s="14"/>
      <c r="JZP1476" s="14"/>
      <c r="JZQ1476" s="14"/>
      <c r="JZR1476" s="14"/>
      <c r="JZS1476" s="14"/>
      <c r="JZT1476" s="14"/>
      <c r="JZU1476" s="14"/>
      <c r="JZV1476" s="14"/>
      <c r="JZW1476" s="14"/>
      <c r="JZX1476" s="14"/>
      <c r="JZY1476" s="14"/>
      <c r="JZZ1476" s="14"/>
      <c r="KAA1476" s="14"/>
      <c r="KAB1476" s="14"/>
      <c r="KAC1476" s="14"/>
      <c r="KAD1476" s="14"/>
      <c r="KAE1476" s="14"/>
      <c r="KAF1476" s="14"/>
      <c r="KAG1476" s="14"/>
      <c r="KAH1476" s="14"/>
      <c r="KAI1476" s="14"/>
      <c r="KAJ1476" s="14"/>
      <c r="KAK1476" s="14"/>
      <c r="KAL1476" s="14"/>
      <c r="KAM1476" s="14"/>
      <c r="KAN1476" s="14"/>
      <c r="KAO1476" s="14"/>
      <c r="KAP1476" s="14"/>
      <c r="KAQ1476" s="14"/>
      <c r="KAR1476" s="14"/>
      <c r="KAS1476" s="14"/>
      <c r="KAT1476" s="14"/>
      <c r="KAU1476" s="14"/>
      <c r="KAV1476" s="14"/>
      <c r="KAW1476" s="14"/>
      <c r="KAX1476" s="14"/>
      <c r="KAY1476" s="14"/>
      <c r="KAZ1476" s="14"/>
      <c r="KBA1476" s="14"/>
      <c r="KBB1476" s="14"/>
      <c r="KBC1476" s="14"/>
      <c r="KBD1476" s="14"/>
      <c r="KBE1476" s="14"/>
      <c r="KBF1476" s="14"/>
      <c r="KBG1476" s="14"/>
      <c r="KBH1476" s="14"/>
      <c r="KBI1476" s="14"/>
      <c r="KBJ1476" s="14"/>
      <c r="KBK1476" s="14"/>
      <c r="KBL1476" s="14"/>
      <c r="KBM1476" s="14"/>
      <c r="KBN1476" s="14"/>
      <c r="KBO1476" s="14"/>
      <c r="KBP1476" s="14"/>
      <c r="KBQ1476" s="14"/>
      <c r="KBR1476" s="14"/>
      <c r="KBS1476" s="14"/>
      <c r="KBT1476" s="14"/>
      <c r="KBU1476" s="14"/>
      <c r="KBV1476" s="14"/>
      <c r="KBW1476" s="14"/>
      <c r="KBX1476" s="14"/>
      <c r="KBY1476" s="14"/>
      <c r="KBZ1476" s="14"/>
      <c r="KCA1476" s="14"/>
      <c r="KCB1476" s="14"/>
      <c r="KCC1476" s="14"/>
      <c r="KCD1476" s="14"/>
      <c r="KCE1476" s="14"/>
      <c r="KCF1476" s="14"/>
      <c r="KCG1476" s="14"/>
      <c r="KCH1476" s="14"/>
      <c r="KCI1476" s="14"/>
      <c r="KCJ1476" s="14"/>
      <c r="KCK1476" s="14"/>
      <c r="KCL1476" s="14"/>
      <c r="KCM1476" s="14"/>
      <c r="KCN1476" s="14"/>
      <c r="KCO1476" s="14"/>
      <c r="KCP1476" s="14"/>
      <c r="KCQ1476" s="14"/>
      <c r="KCR1476" s="14"/>
      <c r="KCS1476" s="14"/>
      <c r="KCT1476" s="14"/>
      <c r="KCU1476" s="14"/>
      <c r="KCV1476" s="14"/>
      <c r="KCW1476" s="14"/>
      <c r="KCX1476" s="14"/>
      <c r="KCY1476" s="14"/>
      <c r="KCZ1476" s="14"/>
      <c r="KDA1476" s="14"/>
      <c r="KDB1476" s="14"/>
      <c r="KDC1476" s="14"/>
      <c r="KDD1476" s="14"/>
      <c r="KDE1476" s="14"/>
      <c r="KDF1476" s="14"/>
      <c r="KDG1476" s="14"/>
      <c r="KDH1476" s="14"/>
      <c r="KDI1476" s="14"/>
      <c r="KDJ1476" s="14"/>
      <c r="KDK1476" s="14"/>
      <c r="KDL1476" s="14"/>
      <c r="KDM1476" s="14"/>
      <c r="KDN1476" s="14"/>
      <c r="KDO1476" s="14"/>
      <c r="KDP1476" s="14"/>
      <c r="KDQ1476" s="14"/>
      <c r="KDR1476" s="14"/>
      <c r="KDS1476" s="14"/>
      <c r="KDT1476" s="14"/>
      <c r="KDU1476" s="14"/>
      <c r="KDV1476" s="14"/>
      <c r="KDW1476" s="14"/>
      <c r="KDX1476" s="14"/>
      <c r="KDY1476" s="14"/>
      <c r="KDZ1476" s="14"/>
      <c r="KEA1476" s="14"/>
      <c r="KEB1476" s="14"/>
      <c r="KEC1476" s="14"/>
      <c r="KED1476" s="14"/>
      <c r="KEE1476" s="14"/>
      <c r="KEF1476" s="14"/>
      <c r="KEG1476" s="14"/>
      <c r="KEH1476" s="14"/>
      <c r="KEI1476" s="14"/>
      <c r="KEJ1476" s="14"/>
      <c r="KEK1476" s="14"/>
      <c r="KEL1476" s="14"/>
      <c r="KEM1476" s="14"/>
      <c r="KEN1476" s="14"/>
      <c r="KEO1476" s="14"/>
      <c r="KEP1476" s="14"/>
      <c r="KEQ1476" s="14"/>
      <c r="KER1476" s="14"/>
      <c r="KES1476" s="14"/>
      <c r="KET1476" s="14"/>
      <c r="KEU1476" s="14"/>
      <c r="KEV1476" s="14"/>
      <c r="KEW1476" s="14"/>
      <c r="KEX1476" s="14"/>
      <c r="KEY1476" s="14"/>
      <c r="KEZ1476" s="14"/>
      <c r="KFA1476" s="14"/>
      <c r="KFB1476" s="14"/>
      <c r="KFC1476" s="14"/>
      <c r="KFD1476" s="14"/>
      <c r="KFE1476" s="14"/>
      <c r="KFF1476" s="14"/>
      <c r="KFG1476" s="14"/>
      <c r="KFH1476" s="14"/>
      <c r="KFI1476" s="14"/>
      <c r="KFJ1476" s="14"/>
      <c r="KFK1476" s="14"/>
      <c r="KFL1476" s="14"/>
      <c r="KFM1476" s="14"/>
      <c r="KFN1476" s="14"/>
      <c r="KFO1476" s="14"/>
      <c r="KFP1476" s="14"/>
      <c r="KFQ1476" s="14"/>
      <c r="KFR1476" s="14"/>
      <c r="KFS1476" s="14"/>
      <c r="KFT1476" s="14"/>
      <c r="KFU1476" s="14"/>
      <c r="KFV1476" s="14"/>
      <c r="KFW1476" s="14"/>
      <c r="KFX1476" s="14"/>
      <c r="KFY1476" s="14"/>
      <c r="KFZ1476" s="14"/>
      <c r="KGA1476" s="14"/>
      <c r="KGB1476" s="14"/>
      <c r="KGC1476" s="14"/>
      <c r="KGD1476" s="14"/>
      <c r="KGE1476" s="14"/>
      <c r="KGF1476" s="14"/>
      <c r="KGG1476" s="14"/>
      <c r="KGH1476" s="14"/>
      <c r="KGI1476" s="14"/>
      <c r="KGJ1476" s="14"/>
      <c r="KGK1476" s="14"/>
      <c r="KGL1476" s="14"/>
      <c r="KGM1476" s="14"/>
      <c r="KGN1476" s="14"/>
      <c r="KGO1476" s="14"/>
      <c r="KGP1476" s="14"/>
      <c r="KGQ1476" s="14"/>
      <c r="KGR1476" s="14"/>
      <c r="KGS1476" s="14"/>
      <c r="KGT1476" s="14"/>
      <c r="KGU1476" s="14"/>
      <c r="KGV1476" s="14"/>
      <c r="KGW1476" s="14"/>
      <c r="KGX1476" s="14"/>
      <c r="KGY1476" s="14"/>
      <c r="KGZ1476" s="14"/>
      <c r="KHA1476" s="14"/>
      <c r="KHB1476" s="14"/>
      <c r="KHC1476" s="14"/>
      <c r="KHD1476" s="14"/>
      <c r="KHE1476" s="14"/>
      <c r="KHF1476" s="14"/>
      <c r="KHG1476" s="14"/>
      <c r="KHH1476" s="14"/>
      <c r="KHI1476" s="14"/>
      <c r="KHJ1476" s="14"/>
      <c r="KHK1476" s="14"/>
      <c r="KHL1476" s="14"/>
      <c r="KHM1476" s="14"/>
      <c r="KHN1476" s="14"/>
      <c r="KHO1476" s="14"/>
      <c r="KHP1476" s="14"/>
      <c r="KHQ1476" s="14"/>
      <c r="KHR1476" s="14"/>
      <c r="KHS1476" s="14"/>
      <c r="KHT1476" s="14"/>
      <c r="KHU1476" s="14"/>
      <c r="KHV1476" s="14"/>
      <c r="KHW1476" s="14"/>
      <c r="KHX1476" s="14"/>
      <c r="KHY1476" s="14"/>
      <c r="KHZ1476" s="14"/>
      <c r="KIA1476" s="14"/>
      <c r="KIB1476" s="14"/>
      <c r="KIC1476" s="14"/>
      <c r="KID1476" s="14"/>
      <c r="KIE1476" s="14"/>
      <c r="KIF1476" s="14"/>
      <c r="KIG1476" s="14"/>
      <c r="KIH1476" s="14"/>
      <c r="KII1476" s="14"/>
      <c r="KIJ1476" s="14"/>
      <c r="KIK1476" s="14"/>
      <c r="KIL1476" s="14"/>
      <c r="KIM1476" s="14"/>
      <c r="KIN1476" s="14"/>
      <c r="KIO1476" s="14"/>
      <c r="KIP1476" s="14"/>
      <c r="KIQ1476" s="14"/>
      <c r="KIR1476" s="14"/>
      <c r="KIS1476" s="14"/>
      <c r="KIT1476" s="14"/>
      <c r="KIU1476" s="14"/>
      <c r="KIV1476" s="14"/>
      <c r="KIW1476" s="14"/>
      <c r="KIX1476" s="14"/>
      <c r="KIY1476" s="14"/>
      <c r="KIZ1476" s="14"/>
      <c r="KJA1476" s="14"/>
      <c r="KJB1476" s="14"/>
      <c r="KJC1476" s="14"/>
      <c r="KJD1476" s="14"/>
      <c r="KJE1476" s="14"/>
      <c r="KJF1476" s="14"/>
      <c r="KJG1476" s="14"/>
      <c r="KJH1476" s="14"/>
      <c r="KJI1476" s="14"/>
      <c r="KJJ1476" s="14"/>
      <c r="KJK1476" s="14"/>
      <c r="KJL1476" s="14"/>
      <c r="KJM1476" s="14"/>
      <c r="KJN1476" s="14"/>
      <c r="KJO1476" s="14"/>
      <c r="KJP1476" s="14"/>
      <c r="KJQ1476" s="14"/>
      <c r="KJR1476" s="14"/>
      <c r="KJS1476" s="14"/>
      <c r="KJT1476" s="14"/>
      <c r="KJU1476" s="14"/>
      <c r="KJV1476" s="14"/>
      <c r="KJW1476" s="14"/>
      <c r="KJX1476" s="14"/>
      <c r="KJY1476" s="14"/>
      <c r="KJZ1476" s="14"/>
      <c r="KKA1476" s="14"/>
      <c r="KKB1476" s="14"/>
      <c r="KKC1476" s="14"/>
      <c r="KKD1476" s="14"/>
      <c r="KKE1476" s="14"/>
      <c r="KKF1476" s="14"/>
      <c r="KKG1476" s="14"/>
      <c r="KKH1476" s="14"/>
      <c r="KKI1476" s="14"/>
      <c r="KKJ1476" s="14"/>
      <c r="KKK1476" s="14"/>
      <c r="KKL1476" s="14"/>
      <c r="KKM1476" s="14"/>
      <c r="KKN1476" s="14"/>
      <c r="KKO1476" s="14"/>
      <c r="KKP1476" s="14"/>
      <c r="KKQ1476" s="14"/>
      <c r="KKR1476" s="14"/>
      <c r="KKS1476" s="14"/>
      <c r="KKT1476" s="14"/>
      <c r="KKU1476" s="14"/>
      <c r="KKV1476" s="14"/>
      <c r="KKW1476" s="14"/>
      <c r="KKX1476" s="14"/>
      <c r="KKY1476" s="14"/>
      <c r="KKZ1476" s="14"/>
      <c r="KLA1476" s="14"/>
      <c r="KLB1476" s="14"/>
      <c r="KLC1476" s="14"/>
      <c r="KLD1476" s="14"/>
      <c r="KLE1476" s="14"/>
      <c r="KLF1476" s="14"/>
      <c r="KLG1476" s="14"/>
      <c r="KLH1476" s="14"/>
      <c r="KLI1476" s="14"/>
      <c r="KLJ1476" s="14"/>
      <c r="KLK1476" s="14"/>
      <c r="KLL1476" s="14"/>
      <c r="KLM1476" s="14"/>
      <c r="KLN1476" s="14"/>
      <c r="KLO1476" s="14"/>
      <c r="KLP1476" s="14"/>
      <c r="KLQ1476" s="14"/>
      <c r="KLR1476" s="14"/>
      <c r="KLS1476" s="14"/>
      <c r="KLT1476" s="14"/>
      <c r="KLU1476" s="14"/>
      <c r="KLV1476" s="14"/>
      <c r="KLW1476" s="14"/>
      <c r="KLX1476" s="14"/>
      <c r="KLY1476" s="14"/>
      <c r="KLZ1476" s="14"/>
      <c r="KMA1476" s="14"/>
      <c r="KMB1476" s="14"/>
      <c r="KMC1476" s="14"/>
      <c r="KMD1476" s="14"/>
      <c r="KME1476" s="14"/>
      <c r="KMF1476" s="14"/>
      <c r="KMG1476" s="14"/>
      <c r="KMH1476" s="14"/>
      <c r="KMI1476" s="14"/>
      <c r="KMJ1476" s="14"/>
      <c r="KMK1476" s="14"/>
      <c r="KML1476" s="14"/>
      <c r="KMM1476" s="14"/>
      <c r="KMN1476" s="14"/>
      <c r="KMO1476" s="14"/>
      <c r="KMP1476" s="14"/>
      <c r="KMQ1476" s="14"/>
      <c r="KMR1476" s="14"/>
      <c r="KMS1476" s="14"/>
      <c r="KMT1476" s="14"/>
      <c r="KMU1476" s="14"/>
      <c r="KMV1476" s="14"/>
      <c r="KMW1476" s="14"/>
      <c r="KMX1476" s="14"/>
      <c r="KMY1476" s="14"/>
      <c r="KMZ1476" s="14"/>
      <c r="KNA1476" s="14"/>
      <c r="KNB1476" s="14"/>
      <c r="KNC1476" s="14"/>
      <c r="KND1476" s="14"/>
      <c r="KNE1476" s="14"/>
      <c r="KNF1476" s="14"/>
      <c r="KNG1476" s="14"/>
      <c r="KNH1476" s="14"/>
      <c r="KNI1476" s="14"/>
      <c r="KNJ1476" s="14"/>
      <c r="KNK1476" s="14"/>
      <c r="KNL1476" s="14"/>
      <c r="KNM1476" s="14"/>
      <c r="KNN1476" s="14"/>
      <c r="KNO1476" s="14"/>
      <c r="KNP1476" s="14"/>
      <c r="KNQ1476" s="14"/>
      <c r="KNR1476" s="14"/>
      <c r="KNS1476" s="14"/>
      <c r="KNT1476" s="14"/>
      <c r="KNU1476" s="14"/>
      <c r="KNV1476" s="14"/>
      <c r="KNW1476" s="14"/>
      <c r="KNX1476" s="14"/>
      <c r="KNY1476" s="14"/>
      <c r="KNZ1476" s="14"/>
      <c r="KOA1476" s="14"/>
      <c r="KOB1476" s="14"/>
      <c r="KOC1476" s="14"/>
      <c r="KOD1476" s="14"/>
      <c r="KOE1476" s="14"/>
      <c r="KOF1476" s="14"/>
      <c r="KOG1476" s="14"/>
      <c r="KOH1476" s="14"/>
      <c r="KOI1476" s="14"/>
      <c r="KOJ1476" s="14"/>
      <c r="KOK1476" s="14"/>
      <c r="KOL1476" s="14"/>
      <c r="KOM1476" s="14"/>
      <c r="KON1476" s="14"/>
      <c r="KOO1476" s="14"/>
      <c r="KOP1476" s="14"/>
      <c r="KOQ1476" s="14"/>
      <c r="KOR1476" s="14"/>
      <c r="KOS1476" s="14"/>
      <c r="KOT1476" s="14"/>
      <c r="KOU1476" s="14"/>
      <c r="KOV1476" s="14"/>
      <c r="KOW1476" s="14"/>
      <c r="KOX1476" s="14"/>
      <c r="KOY1476" s="14"/>
      <c r="KOZ1476" s="14"/>
      <c r="KPA1476" s="14"/>
      <c r="KPB1476" s="14"/>
      <c r="KPC1476" s="14"/>
      <c r="KPD1476" s="14"/>
      <c r="KPE1476" s="14"/>
      <c r="KPF1476" s="14"/>
      <c r="KPG1476" s="14"/>
      <c r="KPH1476" s="14"/>
      <c r="KPI1476" s="14"/>
      <c r="KPJ1476" s="14"/>
      <c r="KPK1476" s="14"/>
      <c r="KPL1476" s="14"/>
      <c r="KPM1476" s="14"/>
      <c r="KPN1476" s="14"/>
      <c r="KPO1476" s="14"/>
      <c r="KPP1476" s="14"/>
      <c r="KPQ1476" s="14"/>
      <c r="KPR1476" s="14"/>
      <c r="KPS1476" s="14"/>
      <c r="KPT1476" s="14"/>
      <c r="KPU1476" s="14"/>
      <c r="KPV1476" s="14"/>
      <c r="KPW1476" s="14"/>
      <c r="KPX1476" s="14"/>
      <c r="KPY1476" s="14"/>
      <c r="KPZ1476" s="14"/>
      <c r="KQA1476" s="14"/>
      <c r="KQB1476" s="14"/>
      <c r="KQC1476" s="14"/>
      <c r="KQD1476" s="14"/>
      <c r="KQE1476" s="14"/>
      <c r="KQF1476" s="14"/>
      <c r="KQG1476" s="14"/>
      <c r="KQH1476" s="14"/>
      <c r="KQI1476" s="14"/>
      <c r="KQJ1476" s="14"/>
      <c r="KQK1476" s="14"/>
      <c r="KQL1476" s="14"/>
      <c r="KQM1476" s="14"/>
      <c r="KQN1476" s="14"/>
      <c r="KQO1476" s="14"/>
      <c r="KQP1476" s="14"/>
      <c r="KQQ1476" s="14"/>
      <c r="KQR1476" s="14"/>
      <c r="KQS1476" s="14"/>
      <c r="KQT1476" s="14"/>
      <c r="KQU1476" s="14"/>
      <c r="KQV1476" s="14"/>
      <c r="KQW1476" s="14"/>
      <c r="KQX1476" s="14"/>
      <c r="KQY1476" s="14"/>
      <c r="KQZ1476" s="14"/>
      <c r="KRA1476" s="14"/>
      <c r="KRB1476" s="14"/>
      <c r="KRC1476" s="14"/>
      <c r="KRD1476" s="14"/>
      <c r="KRE1476" s="14"/>
      <c r="KRF1476" s="14"/>
      <c r="KRG1476" s="14"/>
      <c r="KRH1476" s="14"/>
      <c r="KRI1476" s="14"/>
      <c r="KRJ1476" s="14"/>
      <c r="KRK1476" s="14"/>
      <c r="KRL1476" s="14"/>
      <c r="KRM1476" s="14"/>
      <c r="KRN1476" s="14"/>
      <c r="KRO1476" s="14"/>
      <c r="KRP1476" s="14"/>
      <c r="KRQ1476" s="14"/>
      <c r="KRR1476" s="14"/>
      <c r="KRS1476" s="14"/>
      <c r="KRT1476" s="14"/>
      <c r="KRU1476" s="14"/>
      <c r="KRV1476" s="14"/>
      <c r="KRW1476" s="14"/>
      <c r="KRX1476" s="14"/>
      <c r="KRY1476" s="14"/>
      <c r="KRZ1476" s="14"/>
      <c r="KSA1476" s="14"/>
      <c r="KSB1476" s="14"/>
      <c r="KSC1476" s="14"/>
      <c r="KSD1476" s="14"/>
      <c r="KSE1476" s="14"/>
      <c r="KSF1476" s="14"/>
      <c r="KSG1476" s="14"/>
      <c r="KSH1476" s="14"/>
      <c r="KSI1476" s="14"/>
      <c r="KSJ1476" s="14"/>
      <c r="KSK1476" s="14"/>
      <c r="KSL1476" s="14"/>
      <c r="KSM1476" s="14"/>
      <c r="KSN1476" s="14"/>
      <c r="KSO1476" s="14"/>
      <c r="KSP1476" s="14"/>
      <c r="KSQ1476" s="14"/>
      <c r="KSR1476" s="14"/>
      <c r="KSS1476" s="14"/>
      <c r="KST1476" s="14"/>
      <c r="KSU1476" s="14"/>
      <c r="KSV1476" s="14"/>
      <c r="KSW1476" s="14"/>
      <c r="KSX1476" s="14"/>
      <c r="KSY1476" s="14"/>
      <c r="KSZ1476" s="14"/>
      <c r="KTA1476" s="14"/>
      <c r="KTB1476" s="14"/>
      <c r="KTC1476" s="14"/>
      <c r="KTD1476" s="14"/>
      <c r="KTE1476" s="14"/>
      <c r="KTF1476" s="14"/>
      <c r="KTG1476" s="14"/>
      <c r="KTH1476" s="14"/>
      <c r="KTI1476" s="14"/>
      <c r="KTJ1476" s="14"/>
      <c r="KTK1476" s="14"/>
      <c r="KTL1476" s="14"/>
      <c r="KTM1476" s="14"/>
      <c r="KTN1476" s="14"/>
      <c r="KTO1476" s="14"/>
      <c r="KTP1476" s="14"/>
      <c r="KTQ1476" s="14"/>
      <c r="KTR1476" s="14"/>
      <c r="KTS1476" s="14"/>
      <c r="KTT1476" s="14"/>
      <c r="KTU1476" s="14"/>
      <c r="KTV1476" s="14"/>
      <c r="KTW1476" s="14"/>
      <c r="KTX1476" s="14"/>
      <c r="KTY1476" s="14"/>
      <c r="KTZ1476" s="14"/>
      <c r="KUA1476" s="14"/>
      <c r="KUB1476" s="14"/>
      <c r="KUC1476" s="14"/>
      <c r="KUD1476" s="14"/>
      <c r="KUE1476" s="14"/>
      <c r="KUF1476" s="14"/>
      <c r="KUG1476" s="14"/>
      <c r="KUH1476" s="14"/>
      <c r="KUI1476" s="14"/>
      <c r="KUJ1476" s="14"/>
      <c r="KUK1476" s="14"/>
      <c r="KUL1476" s="14"/>
      <c r="KUM1476" s="14"/>
      <c r="KUN1476" s="14"/>
      <c r="KUO1476" s="14"/>
      <c r="KUP1476" s="14"/>
      <c r="KUQ1476" s="14"/>
      <c r="KUR1476" s="14"/>
      <c r="KUS1476" s="14"/>
      <c r="KUT1476" s="14"/>
      <c r="KUU1476" s="14"/>
      <c r="KUV1476" s="14"/>
      <c r="KUW1476" s="14"/>
      <c r="KUX1476" s="14"/>
      <c r="KUY1476" s="14"/>
      <c r="KUZ1476" s="14"/>
      <c r="KVA1476" s="14"/>
      <c r="KVB1476" s="14"/>
      <c r="KVC1476" s="14"/>
      <c r="KVD1476" s="14"/>
      <c r="KVE1476" s="14"/>
      <c r="KVF1476" s="14"/>
      <c r="KVG1476" s="14"/>
      <c r="KVH1476" s="14"/>
      <c r="KVI1476" s="14"/>
      <c r="KVJ1476" s="14"/>
      <c r="KVK1476" s="14"/>
      <c r="KVL1476" s="14"/>
      <c r="KVM1476" s="14"/>
      <c r="KVN1476" s="14"/>
      <c r="KVO1476" s="14"/>
      <c r="KVP1476" s="14"/>
      <c r="KVQ1476" s="14"/>
      <c r="KVR1476" s="14"/>
      <c r="KVS1476" s="14"/>
      <c r="KVT1476" s="14"/>
      <c r="KVU1476" s="14"/>
      <c r="KVV1476" s="14"/>
      <c r="KVW1476" s="14"/>
      <c r="KVX1476" s="14"/>
      <c r="KVY1476" s="14"/>
      <c r="KVZ1476" s="14"/>
      <c r="KWA1476" s="14"/>
      <c r="KWB1476" s="14"/>
      <c r="KWC1476" s="14"/>
      <c r="KWD1476" s="14"/>
      <c r="KWE1476" s="14"/>
      <c r="KWF1476" s="14"/>
      <c r="KWG1476" s="14"/>
      <c r="KWH1476" s="14"/>
      <c r="KWI1476" s="14"/>
      <c r="KWJ1476" s="14"/>
      <c r="KWK1476" s="14"/>
      <c r="KWL1476" s="14"/>
      <c r="KWM1476" s="14"/>
      <c r="KWN1476" s="14"/>
      <c r="KWO1476" s="14"/>
      <c r="KWP1476" s="14"/>
      <c r="KWQ1476" s="14"/>
      <c r="KWR1476" s="14"/>
      <c r="KWS1476" s="14"/>
      <c r="KWT1476" s="14"/>
      <c r="KWU1476" s="14"/>
      <c r="KWV1476" s="14"/>
      <c r="KWW1476" s="14"/>
      <c r="KWX1476" s="14"/>
      <c r="KWY1476" s="14"/>
      <c r="KWZ1476" s="14"/>
      <c r="KXA1476" s="14"/>
      <c r="KXB1476" s="14"/>
      <c r="KXC1476" s="14"/>
      <c r="KXD1476" s="14"/>
      <c r="KXE1476" s="14"/>
      <c r="KXF1476" s="14"/>
      <c r="KXG1476" s="14"/>
      <c r="KXH1476" s="14"/>
      <c r="KXI1476" s="14"/>
      <c r="KXJ1476" s="14"/>
      <c r="KXK1476" s="14"/>
      <c r="KXL1476" s="14"/>
      <c r="KXM1476" s="14"/>
      <c r="KXN1476" s="14"/>
      <c r="KXO1476" s="14"/>
      <c r="KXP1476" s="14"/>
      <c r="KXQ1476" s="14"/>
      <c r="KXR1476" s="14"/>
      <c r="KXS1476" s="14"/>
      <c r="KXT1476" s="14"/>
      <c r="KXU1476" s="14"/>
      <c r="KXV1476" s="14"/>
      <c r="KXW1476" s="14"/>
      <c r="KXX1476" s="14"/>
      <c r="KXY1476" s="14"/>
      <c r="KXZ1476" s="14"/>
      <c r="KYA1476" s="14"/>
      <c r="KYB1476" s="14"/>
      <c r="KYC1476" s="14"/>
      <c r="KYD1476" s="14"/>
      <c r="KYE1476" s="14"/>
      <c r="KYF1476" s="14"/>
      <c r="KYG1476" s="14"/>
      <c r="KYH1476" s="14"/>
      <c r="KYI1476" s="14"/>
      <c r="KYJ1476" s="14"/>
      <c r="KYK1476" s="14"/>
      <c r="KYL1476" s="14"/>
      <c r="KYM1476" s="14"/>
      <c r="KYN1476" s="14"/>
      <c r="KYO1476" s="14"/>
      <c r="KYP1476" s="14"/>
      <c r="KYQ1476" s="14"/>
      <c r="KYR1476" s="14"/>
      <c r="KYS1476" s="14"/>
      <c r="KYT1476" s="14"/>
      <c r="KYU1476" s="14"/>
      <c r="KYV1476" s="14"/>
      <c r="KYW1476" s="14"/>
      <c r="KYX1476" s="14"/>
      <c r="KYY1476" s="14"/>
      <c r="KYZ1476" s="14"/>
      <c r="KZA1476" s="14"/>
      <c r="KZB1476" s="14"/>
      <c r="KZC1476" s="14"/>
      <c r="KZD1476" s="14"/>
      <c r="KZE1476" s="14"/>
      <c r="KZF1476" s="14"/>
      <c r="KZG1476" s="14"/>
      <c r="KZH1476" s="14"/>
      <c r="KZI1476" s="14"/>
      <c r="KZJ1476" s="14"/>
      <c r="KZK1476" s="14"/>
      <c r="KZL1476" s="14"/>
      <c r="KZM1476" s="14"/>
      <c r="KZN1476" s="14"/>
      <c r="KZO1476" s="14"/>
      <c r="KZP1476" s="14"/>
      <c r="KZQ1476" s="14"/>
      <c r="KZR1476" s="14"/>
      <c r="KZS1476" s="14"/>
      <c r="KZT1476" s="14"/>
      <c r="KZU1476" s="14"/>
      <c r="KZV1476" s="14"/>
      <c r="KZW1476" s="14"/>
      <c r="KZX1476" s="14"/>
      <c r="KZY1476" s="14"/>
      <c r="KZZ1476" s="14"/>
      <c r="LAA1476" s="14"/>
      <c r="LAB1476" s="14"/>
      <c r="LAC1476" s="14"/>
      <c r="LAD1476" s="14"/>
      <c r="LAE1476" s="14"/>
      <c r="LAF1476" s="14"/>
      <c r="LAG1476" s="14"/>
      <c r="LAH1476" s="14"/>
      <c r="LAI1476" s="14"/>
      <c r="LAJ1476" s="14"/>
      <c r="LAK1476" s="14"/>
      <c r="LAL1476" s="14"/>
      <c r="LAM1476" s="14"/>
      <c r="LAN1476" s="14"/>
      <c r="LAO1476" s="14"/>
      <c r="LAP1476" s="14"/>
      <c r="LAQ1476" s="14"/>
      <c r="LAR1476" s="14"/>
      <c r="LAS1476" s="14"/>
      <c r="LAT1476" s="14"/>
      <c r="LAU1476" s="14"/>
      <c r="LAV1476" s="14"/>
      <c r="LAW1476" s="14"/>
      <c r="LAX1476" s="14"/>
      <c r="LAY1476" s="14"/>
      <c r="LAZ1476" s="14"/>
      <c r="LBA1476" s="14"/>
      <c r="LBB1476" s="14"/>
      <c r="LBC1476" s="14"/>
      <c r="LBD1476" s="14"/>
      <c r="LBE1476" s="14"/>
      <c r="LBF1476" s="14"/>
      <c r="LBG1476" s="14"/>
      <c r="LBH1476" s="14"/>
      <c r="LBI1476" s="14"/>
      <c r="LBJ1476" s="14"/>
      <c r="LBK1476" s="14"/>
      <c r="LBL1476" s="14"/>
      <c r="LBM1476" s="14"/>
      <c r="LBN1476" s="14"/>
      <c r="LBO1476" s="14"/>
      <c r="LBP1476" s="14"/>
      <c r="LBQ1476" s="14"/>
      <c r="LBR1476" s="14"/>
      <c r="LBS1476" s="14"/>
      <c r="LBT1476" s="14"/>
      <c r="LBU1476" s="14"/>
      <c r="LBV1476" s="14"/>
      <c r="LBW1476" s="14"/>
      <c r="LBX1476" s="14"/>
      <c r="LBY1476" s="14"/>
      <c r="LBZ1476" s="14"/>
      <c r="LCA1476" s="14"/>
      <c r="LCB1476" s="14"/>
      <c r="LCC1476" s="14"/>
      <c r="LCD1476" s="14"/>
      <c r="LCE1476" s="14"/>
      <c r="LCF1476" s="14"/>
      <c r="LCG1476" s="14"/>
      <c r="LCH1476" s="14"/>
      <c r="LCI1476" s="14"/>
      <c r="LCJ1476" s="14"/>
      <c r="LCK1476" s="14"/>
      <c r="LCL1476" s="14"/>
      <c r="LCM1476" s="14"/>
      <c r="LCN1476" s="14"/>
      <c r="LCO1476" s="14"/>
      <c r="LCP1476" s="14"/>
      <c r="LCQ1476" s="14"/>
      <c r="LCR1476" s="14"/>
      <c r="LCS1476" s="14"/>
      <c r="LCT1476" s="14"/>
      <c r="LCU1476" s="14"/>
      <c r="LCV1476" s="14"/>
      <c r="LCW1476" s="14"/>
      <c r="LCX1476" s="14"/>
      <c r="LCY1476" s="14"/>
      <c r="LCZ1476" s="14"/>
      <c r="LDA1476" s="14"/>
      <c r="LDB1476" s="14"/>
      <c r="LDC1476" s="14"/>
      <c r="LDD1476" s="14"/>
      <c r="LDE1476" s="14"/>
      <c r="LDF1476" s="14"/>
      <c r="LDG1476" s="14"/>
      <c r="LDH1476" s="14"/>
      <c r="LDI1476" s="14"/>
      <c r="LDJ1476" s="14"/>
      <c r="LDK1476" s="14"/>
      <c r="LDL1476" s="14"/>
      <c r="LDM1476" s="14"/>
      <c r="LDN1476" s="14"/>
      <c r="LDO1476" s="14"/>
      <c r="LDP1476" s="14"/>
      <c r="LDQ1476" s="14"/>
      <c r="LDR1476" s="14"/>
      <c r="LDS1476" s="14"/>
      <c r="LDT1476" s="14"/>
      <c r="LDU1476" s="14"/>
      <c r="LDV1476" s="14"/>
      <c r="LDW1476" s="14"/>
      <c r="LDX1476" s="14"/>
      <c r="LDY1476" s="14"/>
      <c r="LDZ1476" s="14"/>
      <c r="LEA1476" s="14"/>
      <c r="LEB1476" s="14"/>
      <c r="LEC1476" s="14"/>
      <c r="LED1476" s="14"/>
      <c r="LEE1476" s="14"/>
      <c r="LEF1476" s="14"/>
      <c r="LEG1476" s="14"/>
      <c r="LEH1476" s="14"/>
      <c r="LEI1476" s="14"/>
      <c r="LEJ1476" s="14"/>
      <c r="LEK1476" s="14"/>
      <c r="LEL1476" s="14"/>
      <c r="LEM1476" s="14"/>
      <c r="LEN1476" s="14"/>
      <c r="LEO1476" s="14"/>
      <c r="LEP1476" s="14"/>
      <c r="LEQ1476" s="14"/>
      <c r="LER1476" s="14"/>
      <c r="LES1476" s="14"/>
      <c r="LET1476" s="14"/>
      <c r="LEU1476" s="14"/>
      <c r="LEV1476" s="14"/>
      <c r="LEW1476" s="14"/>
      <c r="LEX1476" s="14"/>
      <c r="LEY1476" s="14"/>
      <c r="LEZ1476" s="14"/>
      <c r="LFA1476" s="14"/>
      <c r="LFB1476" s="14"/>
      <c r="LFC1476" s="14"/>
      <c r="LFD1476" s="14"/>
      <c r="LFE1476" s="14"/>
      <c r="LFF1476" s="14"/>
      <c r="LFG1476" s="14"/>
      <c r="LFH1476" s="14"/>
      <c r="LFI1476" s="14"/>
      <c r="LFJ1476" s="14"/>
      <c r="LFK1476" s="14"/>
      <c r="LFL1476" s="14"/>
      <c r="LFM1476" s="14"/>
      <c r="LFN1476" s="14"/>
      <c r="LFO1476" s="14"/>
      <c r="LFP1476" s="14"/>
      <c r="LFQ1476" s="14"/>
      <c r="LFR1476" s="14"/>
      <c r="LFS1476" s="14"/>
      <c r="LFT1476" s="14"/>
      <c r="LFU1476" s="14"/>
      <c r="LFV1476" s="14"/>
      <c r="LFW1476" s="14"/>
      <c r="LFX1476" s="14"/>
      <c r="LFY1476" s="14"/>
      <c r="LFZ1476" s="14"/>
      <c r="LGA1476" s="14"/>
      <c r="LGB1476" s="14"/>
      <c r="LGC1476" s="14"/>
      <c r="LGD1476" s="14"/>
      <c r="LGE1476" s="14"/>
      <c r="LGF1476" s="14"/>
      <c r="LGG1476" s="14"/>
      <c r="LGH1476" s="14"/>
      <c r="LGI1476" s="14"/>
      <c r="LGJ1476" s="14"/>
      <c r="LGK1476" s="14"/>
      <c r="LGL1476" s="14"/>
      <c r="LGM1476" s="14"/>
      <c r="LGN1476" s="14"/>
      <c r="LGO1476" s="14"/>
      <c r="LGP1476" s="14"/>
      <c r="LGQ1476" s="14"/>
      <c r="LGR1476" s="14"/>
      <c r="LGS1476" s="14"/>
      <c r="LGT1476" s="14"/>
      <c r="LGU1476" s="14"/>
      <c r="LGV1476" s="14"/>
      <c r="LGW1476" s="14"/>
      <c r="LGX1476" s="14"/>
      <c r="LGY1476" s="14"/>
      <c r="LGZ1476" s="14"/>
      <c r="LHA1476" s="14"/>
      <c r="LHB1476" s="14"/>
      <c r="LHC1476" s="14"/>
      <c r="LHD1476" s="14"/>
      <c r="LHE1476" s="14"/>
      <c r="LHF1476" s="14"/>
      <c r="LHG1476" s="14"/>
      <c r="LHH1476" s="14"/>
      <c r="LHI1476" s="14"/>
      <c r="LHJ1476" s="14"/>
      <c r="LHK1476" s="14"/>
      <c r="LHL1476" s="14"/>
      <c r="LHM1476" s="14"/>
      <c r="LHN1476" s="14"/>
      <c r="LHO1476" s="14"/>
      <c r="LHP1476" s="14"/>
      <c r="LHQ1476" s="14"/>
      <c r="LHR1476" s="14"/>
      <c r="LHS1476" s="14"/>
      <c r="LHT1476" s="14"/>
      <c r="LHU1476" s="14"/>
      <c r="LHV1476" s="14"/>
      <c r="LHW1476" s="14"/>
      <c r="LHX1476" s="14"/>
      <c r="LHY1476" s="14"/>
      <c r="LHZ1476" s="14"/>
      <c r="LIA1476" s="14"/>
      <c r="LIB1476" s="14"/>
      <c r="LIC1476" s="14"/>
      <c r="LID1476" s="14"/>
      <c r="LIE1476" s="14"/>
      <c r="LIF1476" s="14"/>
      <c r="LIG1476" s="14"/>
      <c r="LIH1476" s="14"/>
      <c r="LII1476" s="14"/>
      <c r="LIJ1476" s="14"/>
      <c r="LIK1476" s="14"/>
      <c r="LIL1476" s="14"/>
      <c r="LIM1476" s="14"/>
      <c r="LIN1476" s="14"/>
      <c r="LIO1476" s="14"/>
      <c r="LIP1476" s="14"/>
      <c r="LIQ1476" s="14"/>
      <c r="LIR1476" s="14"/>
      <c r="LIS1476" s="14"/>
      <c r="LIT1476" s="14"/>
      <c r="LIU1476" s="14"/>
      <c r="LIV1476" s="14"/>
      <c r="LIW1476" s="14"/>
      <c r="LIX1476" s="14"/>
      <c r="LIY1476" s="14"/>
      <c r="LIZ1476" s="14"/>
      <c r="LJA1476" s="14"/>
      <c r="LJB1476" s="14"/>
      <c r="LJC1476" s="14"/>
      <c r="LJD1476" s="14"/>
      <c r="LJE1476" s="14"/>
      <c r="LJF1476" s="14"/>
      <c r="LJG1476" s="14"/>
      <c r="LJH1476" s="14"/>
      <c r="LJI1476" s="14"/>
      <c r="LJJ1476" s="14"/>
      <c r="LJK1476" s="14"/>
      <c r="LJL1476" s="14"/>
      <c r="LJM1476" s="14"/>
      <c r="LJN1476" s="14"/>
      <c r="LJO1476" s="14"/>
      <c r="LJP1476" s="14"/>
      <c r="LJQ1476" s="14"/>
      <c r="LJR1476" s="14"/>
      <c r="LJS1476" s="14"/>
      <c r="LJT1476" s="14"/>
      <c r="LJU1476" s="14"/>
      <c r="LJV1476" s="14"/>
      <c r="LJW1476" s="14"/>
      <c r="LJX1476" s="14"/>
      <c r="LJY1476" s="14"/>
      <c r="LJZ1476" s="14"/>
      <c r="LKA1476" s="14"/>
      <c r="LKB1476" s="14"/>
      <c r="LKC1476" s="14"/>
      <c r="LKD1476" s="14"/>
      <c r="LKE1476" s="14"/>
      <c r="LKF1476" s="14"/>
      <c r="LKG1476" s="14"/>
      <c r="LKH1476" s="14"/>
      <c r="LKI1476" s="14"/>
      <c r="LKJ1476" s="14"/>
      <c r="LKK1476" s="14"/>
      <c r="LKL1476" s="14"/>
      <c r="LKM1476" s="14"/>
      <c r="LKN1476" s="14"/>
      <c r="LKO1476" s="14"/>
      <c r="LKP1476" s="14"/>
      <c r="LKQ1476" s="14"/>
      <c r="LKR1476" s="14"/>
      <c r="LKS1476" s="14"/>
      <c r="LKT1476" s="14"/>
      <c r="LKU1476" s="14"/>
      <c r="LKV1476" s="14"/>
      <c r="LKW1476" s="14"/>
      <c r="LKX1476" s="14"/>
      <c r="LKY1476" s="14"/>
      <c r="LKZ1476" s="14"/>
      <c r="LLA1476" s="14"/>
      <c r="LLB1476" s="14"/>
      <c r="LLC1476" s="14"/>
      <c r="LLD1476" s="14"/>
      <c r="LLE1476" s="14"/>
      <c r="LLF1476" s="14"/>
      <c r="LLG1476" s="14"/>
      <c r="LLH1476" s="14"/>
      <c r="LLI1476" s="14"/>
      <c r="LLJ1476" s="14"/>
      <c r="LLK1476" s="14"/>
      <c r="LLL1476" s="14"/>
      <c r="LLM1476" s="14"/>
      <c r="LLN1476" s="14"/>
      <c r="LLO1476" s="14"/>
      <c r="LLP1476" s="14"/>
      <c r="LLQ1476" s="14"/>
      <c r="LLR1476" s="14"/>
      <c r="LLS1476" s="14"/>
      <c r="LLT1476" s="14"/>
      <c r="LLU1476" s="14"/>
      <c r="LLV1476" s="14"/>
      <c r="LLW1476" s="14"/>
      <c r="LLX1476" s="14"/>
      <c r="LLY1476" s="14"/>
      <c r="LLZ1476" s="14"/>
      <c r="LMA1476" s="14"/>
      <c r="LMB1476" s="14"/>
      <c r="LMC1476" s="14"/>
      <c r="LMD1476" s="14"/>
      <c r="LME1476" s="14"/>
      <c r="LMF1476" s="14"/>
      <c r="LMG1476" s="14"/>
      <c r="LMH1476" s="14"/>
      <c r="LMI1476" s="14"/>
      <c r="LMJ1476" s="14"/>
      <c r="LMK1476" s="14"/>
      <c r="LML1476" s="14"/>
      <c r="LMM1476" s="14"/>
      <c r="LMN1476" s="14"/>
      <c r="LMO1476" s="14"/>
      <c r="LMP1476" s="14"/>
      <c r="LMQ1476" s="14"/>
      <c r="LMR1476" s="14"/>
      <c r="LMS1476" s="14"/>
      <c r="LMT1476" s="14"/>
      <c r="LMU1476" s="14"/>
      <c r="LMV1476" s="14"/>
      <c r="LMW1476" s="14"/>
      <c r="LMX1476" s="14"/>
      <c r="LMY1476" s="14"/>
      <c r="LMZ1476" s="14"/>
      <c r="LNA1476" s="14"/>
      <c r="LNB1476" s="14"/>
      <c r="LNC1476" s="14"/>
      <c r="LND1476" s="14"/>
      <c r="LNE1476" s="14"/>
      <c r="LNF1476" s="14"/>
      <c r="LNG1476" s="14"/>
      <c r="LNH1476" s="14"/>
      <c r="LNI1476" s="14"/>
      <c r="LNJ1476" s="14"/>
      <c r="LNK1476" s="14"/>
      <c r="LNL1476" s="14"/>
      <c r="LNM1476" s="14"/>
      <c r="LNN1476" s="14"/>
      <c r="LNO1476" s="14"/>
      <c r="LNP1476" s="14"/>
      <c r="LNQ1476" s="14"/>
      <c r="LNR1476" s="14"/>
      <c r="LNS1476" s="14"/>
      <c r="LNT1476" s="14"/>
      <c r="LNU1476" s="14"/>
      <c r="LNV1476" s="14"/>
      <c r="LNW1476" s="14"/>
      <c r="LNX1476" s="14"/>
      <c r="LNY1476" s="14"/>
      <c r="LNZ1476" s="14"/>
      <c r="LOA1476" s="14"/>
      <c r="LOB1476" s="14"/>
      <c r="LOC1476" s="14"/>
      <c r="LOD1476" s="14"/>
      <c r="LOE1476" s="14"/>
      <c r="LOF1476" s="14"/>
      <c r="LOG1476" s="14"/>
      <c r="LOH1476" s="14"/>
      <c r="LOI1476" s="14"/>
      <c r="LOJ1476" s="14"/>
      <c r="LOK1476" s="14"/>
      <c r="LOL1476" s="14"/>
      <c r="LOM1476" s="14"/>
      <c r="LON1476" s="14"/>
      <c r="LOO1476" s="14"/>
      <c r="LOP1476" s="14"/>
      <c r="LOQ1476" s="14"/>
      <c r="LOR1476" s="14"/>
      <c r="LOS1476" s="14"/>
      <c r="LOT1476" s="14"/>
      <c r="LOU1476" s="14"/>
      <c r="LOV1476" s="14"/>
      <c r="LOW1476" s="14"/>
      <c r="LOX1476" s="14"/>
      <c r="LOY1476" s="14"/>
      <c r="LOZ1476" s="14"/>
      <c r="LPA1476" s="14"/>
      <c r="LPB1476" s="14"/>
      <c r="LPC1476" s="14"/>
      <c r="LPD1476" s="14"/>
      <c r="LPE1476" s="14"/>
      <c r="LPF1476" s="14"/>
      <c r="LPG1476" s="14"/>
      <c r="LPH1476" s="14"/>
      <c r="LPI1476" s="14"/>
      <c r="LPJ1476" s="14"/>
      <c r="LPK1476" s="14"/>
      <c r="LPL1476" s="14"/>
      <c r="LPM1476" s="14"/>
      <c r="LPN1476" s="14"/>
      <c r="LPO1476" s="14"/>
      <c r="LPP1476" s="14"/>
      <c r="LPQ1476" s="14"/>
      <c r="LPR1476" s="14"/>
      <c r="LPS1476" s="14"/>
      <c r="LPT1476" s="14"/>
      <c r="LPU1476" s="14"/>
      <c r="LPV1476" s="14"/>
      <c r="LPW1476" s="14"/>
      <c r="LPX1476" s="14"/>
      <c r="LPY1476" s="14"/>
      <c r="LPZ1476" s="14"/>
      <c r="LQA1476" s="14"/>
      <c r="LQB1476" s="14"/>
      <c r="LQC1476" s="14"/>
      <c r="LQD1476" s="14"/>
      <c r="LQE1476" s="14"/>
      <c r="LQF1476" s="14"/>
      <c r="LQG1476" s="14"/>
      <c r="LQH1476" s="14"/>
      <c r="LQI1476" s="14"/>
      <c r="LQJ1476" s="14"/>
      <c r="LQK1476" s="14"/>
      <c r="LQL1476" s="14"/>
      <c r="LQM1476" s="14"/>
      <c r="LQN1476" s="14"/>
      <c r="LQO1476" s="14"/>
      <c r="LQP1476" s="14"/>
      <c r="LQQ1476" s="14"/>
      <c r="LQR1476" s="14"/>
      <c r="LQS1476" s="14"/>
      <c r="LQT1476" s="14"/>
      <c r="LQU1476" s="14"/>
      <c r="LQV1476" s="14"/>
      <c r="LQW1476" s="14"/>
      <c r="LQX1476" s="14"/>
      <c r="LQY1476" s="14"/>
      <c r="LQZ1476" s="14"/>
      <c r="LRA1476" s="14"/>
      <c r="LRB1476" s="14"/>
      <c r="LRC1476" s="14"/>
      <c r="LRD1476" s="14"/>
      <c r="LRE1476" s="14"/>
      <c r="LRF1476" s="14"/>
      <c r="LRG1476" s="14"/>
      <c r="LRH1476" s="14"/>
      <c r="LRI1476" s="14"/>
      <c r="LRJ1476" s="14"/>
      <c r="LRK1476" s="14"/>
      <c r="LRL1476" s="14"/>
      <c r="LRM1476" s="14"/>
      <c r="LRN1476" s="14"/>
      <c r="LRO1476" s="14"/>
      <c r="LRP1476" s="14"/>
      <c r="LRQ1476" s="14"/>
      <c r="LRR1476" s="14"/>
      <c r="LRS1476" s="14"/>
      <c r="LRT1476" s="14"/>
      <c r="LRU1476" s="14"/>
      <c r="LRV1476" s="14"/>
      <c r="LRW1476" s="14"/>
      <c r="LRX1476" s="14"/>
      <c r="LRY1476" s="14"/>
      <c r="LRZ1476" s="14"/>
      <c r="LSA1476" s="14"/>
      <c r="LSB1476" s="14"/>
      <c r="LSC1476" s="14"/>
      <c r="LSD1476" s="14"/>
      <c r="LSE1476" s="14"/>
      <c r="LSF1476" s="14"/>
      <c r="LSG1476" s="14"/>
      <c r="LSH1476" s="14"/>
      <c r="LSI1476" s="14"/>
      <c r="LSJ1476" s="14"/>
      <c r="LSK1476" s="14"/>
      <c r="LSL1476" s="14"/>
      <c r="LSM1476" s="14"/>
      <c r="LSN1476" s="14"/>
      <c r="LSO1476" s="14"/>
      <c r="LSP1476" s="14"/>
      <c r="LSQ1476" s="14"/>
      <c r="LSR1476" s="14"/>
      <c r="LSS1476" s="14"/>
      <c r="LST1476" s="14"/>
      <c r="LSU1476" s="14"/>
      <c r="LSV1476" s="14"/>
      <c r="LSW1476" s="14"/>
      <c r="LSX1476" s="14"/>
      <c r="LSY1476" s="14"/>
      <c r="LSZ1476" s="14"/>
      <c r="LTA1476" s="14"/>
      <c r="LTB1476" s="14"/>
      <c r="LTC1476" s="14"/>
      <c r="LTD1476" s="14"/>
      <c r="LTE1476" s="14"/>
      <c r="LTF1476" s="14"/>
      <c r="LTG1476" s="14"/>
      <c r="LTH1476" s="14"/>
      <c r="LTI1476" s="14"/>
      <c r="LTJ1476" s="14"/>
      <c r="LTK1476" s="14"/>
      <c r="LTL1476" s="14"/>
      <c r="LTM1476" s="14"/>
      <c r="LTN1476" s="14"/>
      <c r="LTO1476" s="14"/>
      <c r="LTP1476" s="14"/>
      <c r="LTQ1476" s="14"/>
      <c r="LTR1476" s="14"/>
      <c r="LTS1476" s="14"/>
      <c r="LTT1476" s="14"/>
      <c r="LTU1476" s="14"/>
      <c r="LTV1476" s="14"/>
      <c r="LTW1476" s="14"/>
      <c r="LTX1476" s="14"/>
      <c r="LTY1476" s="14"/>
      <c r="LTZ1476" s="14"/>
      <c r="LUA1476" s="14"/>
      <c r="LUB1476" s="14"/>
      <c r="LUC1476" s="14"/>
      <c r="LUD1476" s="14"/>
      <c r="LUE1476" s="14"/>
      <c r="LUF1476" s="14"/>
      <c r="LUG1476" s="14"/>
      <c r="LUH1476" s="14"/>
      <c r="LUI1476" s="14"/>
      <c r="LUJ1476" s="14"/>
      <c r="LUK1476" s="14"/>
      <c r="LUL1476" s="14"/>
      <c r="LUM1476" s="14"/>
      <c r="LUN1476" s="14"/>
      <c r="LUO1476" s="14"/>
      <c r="LUP1476" s="14"/>
      <c r="LUQ1476" s="14"/>
      <c r="LUR1476" s="14"/>
      <c r="LUS1476" s="14"/>
      <c r="LUT1476" s="14"/>
      <c r="LUU1476" s="14"/>
      <c r="LUV1476" s="14"/>
      <c r="LUW1476" s="14"/>
      <c r="LUX1476" s="14"/>
      <c r="LUY1476" s="14"/>
      <c r="LUZ1476" s="14"/>
      <c r="LVA1476" s="14"/>
      <c r="LVB1476" s="14"/>
      <c r="LVC1476" s="14"/>
      <c r="LVD1476" s="14"/>
      <c r="LVE1476" s="14"/>
      <c r="LVF1476" s="14"/>
      <c r="LVG1476" s="14"/>
      <c r="LVH1476" s="14"/>
      <c r="LVI1476" s="14"/>
      <c r="LVJ1476" s="14"/>
      <c r="LVK1476" s="14"/>
      <c r="LVL1476" s="14"/>
      <c r="LVM1476" s="14"/>
      <c r="LVN1476" s="14"/>
      <c r="LVO1476" s="14"/>
      <c r="LVP1476" s="14"/>
      <c r="LVQ1476" s="14"/>
      <c r="LVR1476" s="14"/>
      <c r="LVS1476" s="14"/>
      <c r="LVT1476" s="14"/>
      <c r="LVU1476" s="14"/>
      <c r="LVV1476" s="14"/>
      <c r="LVW1476" s="14"/>
      <c r="LVX1476" s="14"/>
      <c r="LVY1476" s="14"/>
      <c r="LVZ1476" s="14"/>
      <c r="LWA1476" s="14"/>
      <c r="LWB1476" s="14"/>
      <c r="LWC1476" s="14"/>
      <c r="LWD1476" s="14"/>
      <c r="LWE1476" s="14"/>
      <c r="LWF1476" s="14"/>
      <c r="LWG1476" s="14"/>
      <c r="LWH1476" s="14"/>
      <c r="LWI1476" s="14"/>
      <c r="LWJ1476" s="14"/>
      <c r="LWK1476" s="14"/>
      <c r="LWL1476" s="14"/>
      <c r="LWM1476" s="14"/>
      <c r="LWN1476" s="14"/>
      <c r="LWO1476" s="14"/>
      <c r="LWP1476" s="14"/>
      <c r="LWQ1476" s="14"/>
      <c r="LWR1476" s="14"/>
      <c r="LWS1476" s="14"/>
      <c r="LWT1476" s="14"/>
      <c r="LWU1476" s="14"/>
      <c r="LWV1476" s="14"/>
      <c r="LWW1476" s="14"/>
      <c r="LWX1476" s="14"/>
      <c r="LWY1476" s="14"/>
      <c r="LWZ1476" s="14"/>
      <c r="LXA1476" s="14"/>
      <c r="LXB1476" s="14"/>
      <c r="LXC1476" s="14"/>
      <c r="LXD1476" s="14"/>
      <c r="LXE1476" s="14"/>
      <c r="LXF1476" s="14"/>
      <c r="LXG1476" s="14"/>
      <c r="LXH1476" s="14"/>
      <c r="LXI1476" s="14"/>
      <c r="LXJ1476" s="14"/>
      <c r="LXK1476" s="14"/>
      <c r="LXL1476" s="14"/>
      <c r="LXM1476" s="14"/>
      <c r="LXN1476" s="14"/>
      <c r="LXO1476" s="14"/>
      <c r="LXP1476" s="14"/>
      <c r="LXQ1476" s="14"/>
      <c r="LXR1476" s="14"/>
      <c r="LXS1476" s="14"/>
      <c r="LXT1476" s="14"/>
      <c r="LXU1476" s="14"/>
      <c r="LXV1476" s="14"/>
      <c r="LXW1476" s="14"/>
      <c r="LXX1476" s="14"/>
      <c r="LXY1476" s="14"/>
      <c r="LXZ1476" s="14"/>
      <c r="LYA1476" s="14"/>
      <c r="LYB1476" s="14"/>
      <c r="LYC1476" s="14"/>
      <c r="LYD1476" s="14"/>
      <c r="LYE1476" s="14"/>
      <c r="LYF1476" s="14"/>
      <c r="LYG1476" s="14"/>
      <c r="LYH1476" s="14"/>
      <c r="LYI1476" s="14"/>
      <c r="LYJ1476" s="14"/>
      <c r="LYK1476" s="14"/>
      <c r="LYL1476" s="14"/>
      <c r="LYM1476" s="14"/>
      <c r="LYN1476" s="14"/>
      <c r="LYO1476" s="14"/>
      <c r="LYP1476" s="14"/>
      <c r="LYQ1476" s="14"/>
      <c r="LYR1476" s="14"/>
      <c r="LYS1476" s="14"/>
      <c r="LYT1476" s="14"/>
      <c r="LYU1476" s="14"/>
      <c r="LYV1476" s="14"/>
      <c r="LYW1476" s="14"/>
      <c r="LYX1476" s="14"/>
      <c r="LYY1476" s="14"/>
      <c r="LYZ1476" s="14"/>
      <c r="LZA1476" s="14"/>
      <c r="LZB1476" s="14"/>
      <c r="LZC1476" s="14"/>
      <c r="LZD1476" s="14"/>
      <c r="LZE1476" s="14"/>
      <c r="LZF1476" s="14"/>
      <c r="LZG1476" s="14"/>
      <c r="LZH1476" s="14"/>
      <c r="LZI1476" s="14"/>
      <c r="LZJ1476" s="14"/>
      <c r="LZK1476" s="14"/>
      <c r="LZL1476" s="14"/>
      <c r="LZM1476" s="14"/>
      <c r="LZN1476" s="14"/>
      <c r="LZO1476" s="14"/>
      <c r="LZP1476" s="14"/>
      <c r="LZQ1476" s="14"/>
      <c r="LZR1476" s="14"/>
      <c r="LZS1476" s="14"/>
      <c r="LZT1476" s="14"/>
      <c r="LZU1476" s="14"/>
      <c r="LZV1476" s="14"/>
      <c r="LZW1476" s="14"/>
      <c r="LZX1476" s="14"/>
      <c r="LZY1476" s="14"/>
      <c r="LZZ1476" s="14"/>
      <c r="MAA1476" s="14"/>
      <c r="MAB1476" s="14"/>
      <c r="MAC1476" s="14"/>
      <c r="MAD1476" s="14"/>
      <c r="MAE1476" s="14"/>
      <c r="MAF1476" s="14"/>
      <c r="MAG1476" s="14"/>
      <c r="MAH1476" s="14"/>
      <c r="MAI1476" s="14"/>
      <c r="MAJ1476" s="14"/>
      <c r="MAK1476" s="14"/>
      <c r="MAL1476" s="14"/>
      <c r="MAM1476" s="14"/>
      <c r="MAN1476" s="14"/>
      <c r="MAO1476" s="14"/>
      <c r="MAP1476" s="14"/>
      <c r="MAQ1476" s="14"/>
      <c r="MAR1476" s="14"/>
      <c r="MAS1476" s="14"/>
      <c r="MAT1476" s="14"/>
      <c r="MAU1476" s="14"/>
      <c r="MAV1476" s="14"/>
      <c r="MAW1476" s="14"/>
      <c r="MAX1476" s="14"/>
      <c r="MAY1476" s="14"/>
      <c r="MAZ1476" s="14"/>
      <c r="MBA1476" s="14"/>
      <c r="MBB1476" s="14"/>
      <c r="MBC1476" s="14"/>
      <c r="MBD1476" s="14"/>
      <c r="MBE1476" s="14"/>
      <c r="MBF1476" s="14"/>
      <c r="MBG1476" s="14"/>
      <c r="MBH1476" s="14"/>
      <c r="MBI1476" s="14"/>
      <c r="MBJ1476" s="14"/>
      <c r="MBK1476" s="14"/>
      <c r="MBL1476" s="14"/>
      <c r="MBM1476" s="14"/>
      <c r="MBN1476" s="14"/>
      <c r="MBO1476" s="14"/>
      <c r="MBP1476" s="14"/>
      <c r="MBQ1476" s="14"/>
      <c r="MBR1476" s="14"/>
      <c r="MBS1476" s="14"/>
      <c r="MBT1476" s="14"/>
      <c r="MBU1476" s="14"/>
      <c r="MBV1476" s="14"/>
      <c r="MBW1476" s="14"/>
      <c r="MBX1476" s="14"/>
      <c r="MBY1476" s="14"/>
      <c r="MBZ1476" s="14"/>
      <c r="MCA1476" s="14"/>
      <c r="MCB1476" s="14"/>
      <c r="MCC1476" s="14"/>
      <c r="MCD1476" s="14"/>
      <c r="MCE1476" s="14"/>
      <c r="MCF1476" s="14"/>
      <c r="MCG1476" s="14"/>
      <c r="MCH1476" s="14"/>
      <c r="MCI1476" s="14"/>
      <c r="MCJ1476" s="14"/>
      <c r="MCK1476" s="14"/>
      <c r="MCL1476" s="14"/>
      <c r="MCM1476" s="14"/>
      <c r="MCN1476" s="14"/>
      <c r="MCO1476" s="14"/>
      <c r="MCP1476" s="14"/>
      <c r="MCQ1476" s="14"/>
      <c r="MCR1476" s="14"/>
      <c r="MCS1476" s="14"/>
      <c r="MCT1476" s="14"/>
      <c r="MCU1476" s="14"/>
      <c r="MCV1476" s="14"/>
      <c r="MCW1476" s="14"/>
      <c r="MCX1476" s="14"/>
      <c r="MCY1476" s="14"/>
      <c r="MCZ1476" s="14"/>
      <c r="MDA1476" s="14"/>
      <c r="MDB1476" s="14"/>
      <c r="MDC1476" s="14"/>
      <c r="MDD1476" s="14"/>
      <c r="MDE1476" s="14"/>
      <c r="MDF1476" s="14"/>
      <c r="MDG1476" s="14"/>
      <c r="MDH1476" s="14"/>
      <c r="MDI1476" s="14"/>
      <c r="MDJ1476" s="14"/>
      <c r="MDK1476" s="14"/>
      <c r="MDL1476" s="14"/>
      <c r="MDM1476" s="14"/>
      <c r="MDN1476" s="14"/>
      <c r="MDO1476" s="14"/>
      <c r="MDP1476" s="14"/>
      <c r="MDQ1476" s="14"/>
      <c r="MDR1476" s="14"/>
      <c r="MDS1476" s="14"/>
      <c r="MDT1476" s="14"/>
      <c r="MDU1476" s="14"/>
      <c r="MDV1476" s="14"/>
      <c r="MDW1476" s="14"/>
      <c r="MDX1476" s="14"/>
      <c r="MDY1476" s="14"/>
      <c r="MDZ1476" s="14"/>
      <c r="MEA1476" s="14"/>
      <c r="MEB1476" s="14"/>
      <c r="MEC1476" s="14"/>
      <c r="MED1476" s="14"/>
      <c r="MEE1476" s="14"/>
      <c r="MEF1476" s="14"/>
      <c r="MEG1476" s="14"/>
      <c r="MEH1476" s="14"/>
      <c r="MEI1476" s="14"/>
      <c r="MEJ1476" s="14"/>
      <c r="MEK1476" s="14"/>
      <c r="MEL1476" s="14"/>
      <c r="MEM1476" s="14"/>
      <c r="MEN1476" s="14"/>
      <c r="MEO1476" s="14"/>
      <c r="MEP1476" s="14"/>
      <c r="MEQ1476" s="14"/>
      <c r="MER1476" s="14"/>
      <c r="MES1476" s="14"/>
      <c r="MET1476" s="14"/>
      <c r="MEU1476" s="14"/>
      <c r="MEV1476" s="14"/>
      <c r="MEW1476" s="14"/>
      <c r="MEX1476" s="14"/>
      <c r="MEY1476" s="14"/>
      <c r="MEZ1476" s="14"/>
      <c r="MFA1476" s="14"/>
      <c r="MFB1476" s="14"/>
      <c r="MFC1476" s="14"/>
      <c r="MFD1476" s="14"/>
      <c r="MFE1476" s="14"/>
      <c r="MFF1476" s="14"/>
      <c r="MFG1476" s="14"/>
      <c r="MFH1476" s="14"/>
      <c r="MFI1476" s="14"/>
      <c r="MFJ1476" s="14"/>
      <c r="MFK1476" s="14"/>
      <c r="MFL1476" s="14"/>
      <c r="MFM1476" s="14"/>
      <c r="MFN1476" s="14"/>
      <c r="MFO1476" s="14"/>
      <c r="MFP1476" s="14"/>
      <c r="MFQ1476" s="14"/>
      <c r="MFR1476" s="14"/>
      <c r="MFS1476" s="14"/>
      <c r="MFT1476" s="14"/>
      <c r="MFU1476" s="14"/>
      <c r="MFV1476" s="14"/>
      <c r="MFW1476" s="14"/>
      <c r="MFX1476" s="14"/>
      <c r="MFY1476" s="14"/>
      <c r="MFZ1476" s="14"/>
      <c r="MGA1476" s="14"/>
      <c r="MGB1476" s="14"/>
      <c r="MGC1476" s="14"/>
      <c r="MGD1476" s="14"/>
      <c r="MGE1476" s="14"/>
      <c r="MGF1476" s="14"/>
      <c r="MGG1476" s="14"/>
      <c r="MGH1476" s="14"/>
      <c r="MGI1476" s="14"/>
      <c r="MGJ1476" s="14"/>
      <c r="MGK1476" s="14"/>
      <c r="MGL1476" s="14"/>
      <c r="MGM1476" s="14"/>
      <c r="MGN1476" s="14"/>
      <c r="MGO1476" s="14"/>
      <c r="MGP1476" s="14"/>
      <c r="MGQ1476" s="14"/>
      <c r="MGR1476" s="14"/>
      <c r="MGS1476" s="14"/>
      <c r="MGT1476" s="14"/>
      <c r="MGU1476" s="14"/>
      <c r="MGV1476" s="14"/>
      <c r="MGW1476" s="14"/>
      <c r="MGX1476" s="14"/>
      <c r="MGY1476" s="14"/>
      <c r="MGZ1476" s="14"/>
      <c r="MHA1476" s="14"/>
      <c r="MHB1476" s="14"/>
      <c r="MHC1476" s="14"/>
      <c r="MHD1476" s="14"/>
      <c r="MHE1476" s="14"/>
      <c r="MHF1476" s="14"/>
      <c r="MHG1476" s="14"/>
      <c r="MHH1476" s="14"/>
      <c r="MHI1476" s="14"/>
      <c r="MHJ1476" s="14"/>
      <c r="MHK1476" s="14"/>
      <c r="MHL1476" s="14"/>
      <c r="MHM1476" s="14"/>
      <c r="MHN1476" s="14"/>
      <c r="MHO1476" s="14"/>
      <c r="MHP1476" s="14"/>
      <c r="MHQ1476" s="14"/>
      <c r="MHR1476" s="14"/>
      <c r="MHS1476" s="14"/>
      <c r="MHT1476" s="14"/>
      <c r="MHU1476" s="14"/>
      <c r="MHV1476" s="14"/>
      <c r="MHW1476" s="14"/>
      <c r="MHX1476" s="14"/>
      <c r="MHY1476" s="14"/>
      <c r="MHZ1476" s="14"/>
      <c r="MIA1476" s="14"/>
      <c r="MIB1476" s="14"/>
      <c r="MIC1476" s="14"/>
      <c r="MID1476" s="14"/>
      <c r="MIE1476" s="14"/>
      <c r="MIF1476" s="14"/>
      <c r="MIG1476" s="14"/>
      <c r="MIH1476" s="14"/>
      <c r="MII1476" s="14"/>
      <c r="MIJ1476" s="14"/>
      <c r="MIK1476" s="14"/>
      <c r="MIL1476" s="14"/>
      <c r="MIM1476" s="14"/>
      <c r="MIN1476" s="14"/>
      <c r="MIO1476" s="14"/>
      <c r="MIP1476" s="14"/>
      <c r="MIQ1476" s="14"/>
      <c r="MIR1476" s="14"/>
      <c r="MIS1476" s="14"/>
      <c r="MIT1476" s="14"/>
      <c r="MIU1476" s="14"/>
      <c r="MIV1476" s="14"/>
      <c r="MIW1476" s="14"/>
      <c r="MIX1476" s="14"/>
      <c r="MIY1476" s="14"/>
      <c r="MIZ1476" s="14"/>
      <c r="MJA1476" s="14"/>
      <c r="MJB1476" s="14"/>
      <c r="MJC1476" s="14"/>
      <c r="MJD1476" s="14"/>
      <c r="MJE1476" s="14"/>
      <c r="MJF1476" s="14"/>
      <c r="MJG1476" s="14"/>
      <c r="MJH1476" s="14"/>
      <c r="MJI1476" s="14"/>
      <c r="MJJ1476" s="14"/>
      <c r="MJK1476" s="14"/>
      <c r="MJL1476" s="14"/>
      <c r="MJM1476" s="14"/>
      <c r="MJN1476" s="14"/>
      <c r="MJO1476" s="14"/>
      <c r="MJP1476" s="14"/>
      <c r="MJQ1476" s="14"/>
      <c r="MJR1476" s="14"/>
      <c r="MJS1476" s="14"/>
      <c r="MJT1476" s="14"/>
      <c r="MJU1476" s="14"/>
      <c r="MJV1476" s="14"/>
      <c r="MJW1476" s="14"/>
      <c r="MJX1476" s="14"/>
      <c r="MJY1476" s="14"/>
      <c r="MJZ1476" s="14"/>
      <c r="MKA1476" s="14"/>
      <c r="MKB1476" s="14"/>
      <c r="MKC1476" s="14"/>
      <c r="MKD1476" s="14"/>
      <c r="MKE1476" s="14"/>
      <c r="MKF1476" s="14"/>
      <c r="MKG1476" s="14"/>
      <c r="MKH1476" s="14"/>
      <c r="MKI1476" s="14"/>
      <c r="MKJ1476" s="14"/>
      <c r="MKK1476" s="14"/>
      <c r="MKL1476" s="14"/>
      <c r="MKM1476" s="14"/>
      <c r="MKN1476" s="14"/>
      <c r="MKO1476" s="14"/>
      <c r="MKP1476" s="14"/>
      <c r="MKQ1476" s="14"/>
      <c r="MKR1476" s="14"/>
      <c r="MKS1476" s="14"/>
      <c r="MKT1476" s="14"/>
      <c r="MKU1476" s="14"/>
      <c r="MKV1476" s="14"/>
      <c r="MKW1476" s="14"/>
      <c r="MKX1476" s="14"/>
      <c r="MKY1476" s="14"/>
      <c r="MKZ1476" s="14"/>
      <c r="MLA1476" s="14"/>
      <c r="MLB1476" s="14"/>
      <c r="MLC1476" s="14"/>
      <c r="MLD1476" s="14"/>
      <c r="MLE1476" s="14"/>
      <c r="MLF1476" s="14"/>
      <c r="MLG1476" s="14"/>
      <c r="MLH1476" s="14"/>
      <c r="MLI1476" s="14"/>
      <c r="MLJ1476" s="14"/>
      <c r="MLK1476" s="14"/>
      <c r="MLL1476" s="14"/>
      <c r="MLM1476" s="14"/>
      <c r="MLN1476" s="14"/>
      <c r="MLO1476" s="14"/>
      <c r="MLP1476" s="14"/>
      <c r="MLQ1476" s="14"/>
      <c r="MLR1476" s="14"/>
      <c r="MLS1476" s="14"/>
      <c r="MLT1476" s="14"/>
      <c r="MLU1476" s="14"/>
      <c r="MLV1476" s="14"/>
      <c r="MLW1476" s="14"/>
      <c r="MLX1476" s="14"/>
      <c r="MLY1476" s="14"/>
      <c r="MLZ1476" s="14"/>
      <c r="MMA1476" s="14"/>
      <c r="MMB1476" s="14"/>
      <c r="MMC1476" s="14"/>
      <c r="MMD1476" s="14"/>
      <c r="MME1476" s="14"/>
      <c r="MMF1476" s="14"/>
      <c r="MMG1476" s="14"/>
      <c r="MMH1476" s="14"/>
      <c r="MMI1476" s="14"/>
      <c r="MMJ1476" s="14"/>
      <c r="MMK1476" s="14"/>
      <c r="MML1476" s="14"/>
      <c r="MMM1476" s="14"/>
      <c r="MMN1476" s="14"/>
      <c r="MMO1476" s="14"/>
      <c r="MMP1476" s="14"/>
      <c r="MMQ1476" s="14"/>
      <c r="MMR1476" s="14"/>
      <c r="MMS1476" s="14"/>
      <c r="MMT1476" s="14"/>
      <c r="MMU1476" s="14"/>
      <c r="MMV1476" s="14"/>
      <c r="MMW1476" s="14"/>
      <c r="MMX1476" s="14"/>
      <c r="MMY1476" s="14"/>
      <c r="MMZ1476" s="14"/>
      <c r="MNA1476" s="14"/>
      <c r="MNB1476" s="14"/>
      <c r="MNC1476" s="14"/>
      <c r="MND1476" s="14"/>
      <c r="MNE1476" s="14"/>
      <c r="MNF1476" s="14"/>
      <c r="MNG1476" s="14"/>
      <c r="MNH1476" s="14"/>
      <c r="MNI1476" s="14"/>
      <c r="MNJ1476" s="14"/>
      <c r="MNK1476" s="14"/>
      <c r="MNL1476" s="14"/>
      <c r="MNM1476" s="14"/>
      <c r="MNN1476" s="14"/>
      <c r="MNO1476" s="14"/>
      <c r="MNP1476" s="14"/>
      <c r="MNQ1476" s="14"/>
      <c r="MNR1476" s="14"/>
      <c r="MNS1476" s="14"/>
      <c r="MNT1476" s="14"/>
      <c r="MNU1476" s="14"/>
      <c r="MNV1476" s="14"/>
      <c r="MNW1476" s="14"/>
      <c r="MNX1476" s="14"/>
      <c r="MNY1476" s="14"/>
      <c r="MNZ1476" s="14"/>
      <c r="MOA1476" s="14"/>
      <c r="MOB1476" s="14"/>
      <c r="MOC1476" s="14"/>
      <c r="MOD1476" s="14"/>
      <c r="MOE1476" s="14"/>
      <c r="MOF1476" s="14"/>
      <c r="MOG1476" s="14"/>
      <c r="MOH1476" s="14"/>
      <c r="MOI1476" s="14"/>
      <c r="MOJ1476" s="14"/>
      <c r="MOK1476" s="14"/>
      <c r="MOL1476" s="14"/>
      <c r="MOM1476" s="14"/>
      <c r="MON1476" s="14"/>
      <c r="MOO1476" s="14"/>
      <c r="MOP1476" s="14"/>
      <c r="MOQ1476" s="14"/>
      <c r="MOR1476" s="14"/>
      <c r="MOS1476" s="14"/>
      <c r="MOT1476" s="14"/>
      <c r="MOU1476" s="14"/>
      <c r="MOV1476" s="14"/>
      <c r="MOW1476" s="14"/>
      <c r="MOX1476" s="14"/>
      <c r="MOY1476" s="14"/>
      <c r="MOZ1476" s="14"/>
      <c r="MPA1476" s="14"/>
      <c r="MPB1476" s="14"/>
      <c r="MPC1476" s="14"/>
      <c r="MPD1476" s="14"/>
      <c r="MPE1476" s="14"/>
      <c r="MPF1476" s="14"/>
      <c r="MPG1476" s="14"/>
      <c r="MPH1476" s="14"/>
      <c r="MPI1476" s="14"/>
      <c r="MPJ1476" s="14"/>
      <c r="MPK1476" s="14"/>
      <c r="MPL1476" s="14"/>
      <c r="MPM1476" s="14"/>
      <c r="MPN1476" s="14"/>
      <c r="MPO1476" s="14"/>
      <c r="MPP1476" s="14"/>
      <c r="MPQ1476" s="14"/>
      <c r="MPR1476" s="14"/>
      <c r="MPS1476" s="14"/>
      <c r="MPT1476" s="14"/>
      <c r="MPU1476" s="14"/>
      <c r="MPV1476" s="14"/>
      <c r="MPW1476" s="14"/>
      <c r="MPX1476" s="14"/>
      <c r="MPY1476" s="14"/>
      <c r="MPZ1476" s="14"/>
      <c r="MQA1476" s="14"/>
      <c r="MQB1476" s="14"/>
      <c r="MQC1476" s="14"/>
      <c r="MQD1476" s="14"/>
      <c r="MQE1476" s="14"/>
      <c r="MQF1476" s="14"/>
      <c r="MQG1476" s="14"/>
      <c r="MQH1476" s="14"/>
      <c r="MQI1476" s="14"/>
      <c r="MQJ1476" s="14"/>
      <c r="MQK1476" s="14"/>
      <c r="MQL1476" s="14"/>
      <c r="MQM1476" s="14"/>
      <c r="MQN1476" s="14"/>
      <c r="MQO1476" s="14"/>
      <c r="MQP1476" s="14"/>
      <c r="MQQ1476" s="14"/>
      <c r="MQR1476" s="14"/>
      <c r="MQS1476" s="14"/>
      <c r="MQT1476" s="14"/>
      <c r="MQU1476" s="14"/>
      <c r="MQV1476" s="14"/>
      <c r="MQW1476" s="14"/>
      <c r="MQX1476" s="14"/>
      <c r="MQY1476" s="14"/>
      <c r="MQZ1476" s="14"/>
      <c r="MRA1476" s="14"/>
      <c r="MRB1476" s="14"/>
      <c r="MRC1476" s="14"/>
      <c r="MRD1476" s="14"/>
      <c r="MRE1476" s="14"/>
      <c r="MRF1476" s="14"/>
      <c r="MRG1476" s="14"/>
      <c r="MRH1476" s="14"/>
      <c r="MRI1476" s="14"/>
      <c r="MRJ1476" s="14"/>
      <c r="MRK1476" s="14"/>
      <c r="MRL1476" s="14"/>
      <c r="MRM1476" s="14"/>
      <c r="MRN1476" s="14"/>
      <c r="MRO1476" s="14"/>
      <c r="MRP1476" s="14"/>
      <c r="MRQ1476" s="14"/>
      <c r="MRR1476" s="14"/>
      <c r="MRS1476" s="14"/>
      <c r="MRT1476" s="14"/>
      <c r="MRU1476" s="14"/>
      <c r="MRV1476" s="14"/>
      <c r="MRW1476" s="14"/>
      <c r="MRX1476" s="14"/>
      <c r="MRY1476" s="14"/>
      <c r="MRZ1476" s="14"/>
      <c r="MSA1476" s="14"/>
      <c r="MSB1476" s="14"/>
      <c r="MSC1476" s="14"/>
      <c r="MSD1476" s="14"/>
      <c r="MSE1476" s="14"/>
      <c r="MSF1476" s="14"/>
      <c r="MSG1476" s="14"/>
      <c r="MSH1476" s="14"/>
      <c r="MSI1476" s="14"/>
      <c r="MSJ1476" s="14"/>
      <c r="MSK1476" s="14"/>
      <c r="MSL1476" s="14"/>
      <c r="MSM1476" s="14"/>
      <c r="MSN1476" s="14"/>
      <c r="MSO1476" s="14"/>
      <c r="MSP1476" s="14"/>
      <c r="MSQ1476" s="14"/>
      <c r="MSR1476" s="14"/>
      <c r="MSS1476" s="14"/>
      <c r="MST1476" s="14"/>
      <c r="MSU1476" s="14"/>
      <c r="MSV1476" s="14"/>
      <c r="MSW1476" s="14"/>
      <c r="MSX1476" s="14"/>
      <c r="MSY1476" s="14"/>
      <c r="MSZ1476" s="14"/>
      <c r="MTA1476" s="14"/>
      <c r="MTB1476" s="14"/>
      <c r="MTC1476" s="14"/>
      <c r="MTD1476" s="14"/>
      <c r="MTE1476" s="14"/>
      <c r="MTF1476" s="14"/>
      <c r="MTG1476" s="14"/>
      <c r="MTH1476" s="14"/>
      <c r="MTI1476" s="14"/>
      <c r="MTJ1476" s="14"/>
      <c r="MTK1476" s="14"/>
      <c r="MTL1476" s="14"/>
      <c r="MTM1476" s="14"/>
      <c r="MTN1476" s="14"/>
      <c r="MTO1476" s="14"/>
      <c r="MTP1476" s="14"/>
      <c r="MTQ1476" s="14"/>
      <c r="MTR1476" s="14"/>
      <c r="MTS1476" s="14"/>
      <c r="MTT1476" s="14"/>
      <c r="MTU1476" s="14"/>
      <c r="MTV1476" s="14"/>
      <c r="MTW1476" s="14"/>
      <c r="MTX1476" s="14"/>
      <c r="MTY1476" s="14"/>
      <c r="MTZ1476" s="14"/>
      <c r="MUA1476" s="14"/>
      <c r="MUB1476" s="14"/>
      <c r="MUC1476" s="14"/>
      <c r="MUD1476" s="14"/>
      <c r="MUE1476" s="14"/>
      <c r="MUF1476" s="14"/>
      <c r="MUG1476" s="14"/>
      <c r="MUH1476" s="14"/>
      <c r="MUI1476" s="14"/>
      <c r="MUJ1476" s="14"/>
      <c r="MUK1476" s="14"/>
      <c r="MUL1476" s="14"/>
      <c r="MUM1476" s="14"/>
      <c r="MUN1476" s="14"/>
      <c r="MUO1476" s="14"/>
      <c r="MUP1476" s="14"/>
      <c r="MUQ1476" s="14"/>
      <c r="MUR1476" s="14"/>
      <c r="MUS1476" s="14"/>
      <c r="MUT1476" s="14"/>
      <c r="MUU1476" s="14"/>
      <c r="MUV1476" s="14"/>
      <c r="MUW1476" s="14"/>
      <c r="MUX1476" s="14"/>
      <c r="MUY1476" s="14"/>
      <c r="MUZ1476" s="14"/>
      <c r="MVA1476" s="14"/>
      <c r="MVB1476" s="14"/>
      <c r="MVC1476" s="14"/>
      <c r="MVD1476" s="14"/>
      <c r="MVE1476" s="14"/>
      <c r="MVF1476" s="14"/>
      <c r="MVG1476" s="14"/>
      <c r="MVH1476" s="14"/>
      <c r="MVI1476" s="14"/>
      <c r="MVJ1476" s="14"/>
      <c r="MVK1476" s="14"/>
      <c r="MVL1476" s="14"/>
      <c r="MVM1476" s="14"/>
      <c r="MVN1476" s="14"/>
      <c r="MVO1476" s="14"/>
      <c r="MVP1476" s="14"/>
      <c r="MVQ1476" s="14"/>
      <c r="MVR1476" s="14"/>
      <c r="MVS1476" s="14"/>
      <c r="MVT1476" s="14"/>
      <c r="MVU1476" s="14"/>
      <c r="MVV1476" s="14"/>
      <c r="MVW1476" s="14"/>
      <c r="MVX1476" s="14"/>
      <c r="MVY1476" s="14"/>
      <c r="MVZ1476" s="14"/>
      <c r="MWA1476" s="14"/>
      <c r="MWB1476" s="14"/>
      <c r="MWC1476" s="14"/>
      <c r="MWD1476" s="14"/>
      <c r="MWE1476" s="14"/>
      <c r="MWF1476" s="14"/>
      <c r="MWG1476" s="14"/>
      <c r="MWH1476" s="14"/>
      <c r="MWI1476" s="14"/>
      <c r="MWJ1476" s="14"/>
      <c r="MWK1476" s="14"/>
      <c r="MWL1476" s="14"/>
      <c r="MWM1476" s="14"/>
      <c r="MWN1476" s="14"/>
      <c r="MWO1476" s="14"/>
      <c r="MWP1476" s="14"/>
      <c r="MWQ1476" s="14"/>
      <c r="MWR1476" s="14"/>
      <c r="MWS1476" s="14"/>
      <c r="MWT1476" s="14"/>
      <c r="MWU1476" s="14"/>
      <c r="MWV1476" s="14"/>
      <c r="MWW1476" s="14"/>
      <c r="MWX1476" s="14"/>
      <c r="MWY1476" s="14"/>
      <c r="MWZ1476" s="14"/>
      <c r="MXA1476" s="14"/>
      <c r="MXB1476" s="14"/>
      <c r="MXC1476" s="14"/>
      <c r="MXD1476" s="14"/>
      <c r="MXE1476" s="14"/>
      <c r="MXF1476" s="14"/>
      <c r="MXG1476" s="14"/>
      <c r="MXH1476" s="14"/>
      <c r="MXI1476" s="14"/>
      <c r="MXJ1476" s="14"/>
      <c r="MXK1476" s="14"/>
      <c r="MXL1476" s="14"/>
      <c r="MXM1476" s="14"/>
      <c r="MXN1476" s="14"/>
      <c r="MXO1476" s="14"/>
      <c r="MXP1476" s="14"/>
      <c r="MXQ1476" s="14"/>
      <c r="MXR1476" s="14"/>
      <c r="MXS1476" s="14"/>
      <c r="MXT1476" s="14"/>
      <c r="MXU1476" s="14"/>
      <c r="MXV1476" s="14"/>
      <c r="MXW1476" s="14"/>
      <c r="MXX1476" s="14"/>
      <c r="MXY1476" s="14"/>
      <c r="MXZ1476" s="14"/>
      <c r="MYA1476" s="14"/>
      <c r="MYB1476" s="14"/>
      <c r="MYC1476" s="14"/>
      <c r="MYD1476" s="14"/>
      <c r="MYE1476" s="14"/>
      <c r="MYF1476" s="14"/>
      <c r="MYG1476" s="14"/>
      <c r="MYH1476" s="14"/>
      <c r="MYI1476" s="14"/>
      <c r="MYJ1476" s="14"/>
      <c r="MYK1476" s="14"/>
      <c r="MYL1476" s="14"/>
      <c r="MYM1476" s="14"/>
      <c r="MYN1476" s="14"/>
      <c r="MYO1476" s="14"/>
      <c r="MYP1476" s="14"/>
      <c r="MYQ1476" s="14"/>
      <c r="MYR1476" s="14"/>
      <c r="MYS1476" s="14"/>
      <c r="MYT1476" s="14"/>
      <c r="MYU1476" s="14"/>
      <c r="MYV1476" s="14"/>
      <c r="MYW1476" s="14"/>
      <c r="MYX1476" s="14"/>
      <c r="MYY1476" s="14"/>
      <c r="MYZ1476" s="14"/>
      <c r="MZA1476" s="14"/>
      <c r="MZB1476" s="14"/>
      <c r="MZC1476" s="14"/>
      <c r="MZD1476" s="14"/>
      <c r="MZE1476" s="14"/>
      <c r="MZF1476" s="14"/>
      <c r="MZG1476" s="14"/>
      <c r="MZH1476" s="14"/>
      <c r="MZI1476" s="14"/>
      <c r="MZJ1476" s="14"/>
      <c r="MZK1476" s="14"/>
      <c r="MZL1476" s="14"/>
      <c r="MZM1476" s="14"/>
      <c r="MZN1476" s="14"/>
      <c r="MZO1476" s="14"/>
      <c r="MZP1476" s="14"/>
      <c r="MZQ1476" s="14"/>
      <c r="MZR1476" s="14"/>
      <c r="MZS1476" s="14"/>
      <c r="MZT1476" s="14"/>
      <c r="MZU1476" s="14"/>
      <c r="MZV1476" s="14"/>
      <c r="MZW1476" s="14"/>
      <c r="MZX1476" s="14"/>
      <c r="MZY1476" s="14"/>
      <c r="MZZ1476" s="14"/>
      <c r="NAA1476" s="14"/>
      <c r="NAB1476" s="14"/>
      <c r="NAC1476" s="14"/>
      <c r="NAD1476" s="14"/>
      <c r="NAE1476" s="14"/>
      <c r="NAF1476" s="14"/>
      <c r="NAG1476" s="14"/>
      <c r="NAH1476" s="14"/>
      <c r="NAI1476" s="14"/>
      <c r="NAJ1476" s="14"/>
      <c r="NAK1476" s="14"/>
      <c r="NAL1476" s="14"/>
      <c r="NAM1476" s="14"/>
      <c r="NAN1476" s="14"/>
      <c r="NAO1476" s="14"/>
      <c r="NAP1476" s="14"/>
      <c r="NAQ1476" s="14"/>
      <c r="NAR1476" s="14"/>
      <c r="NAS1476" s="14"/>
      <c r="NAT1476" s="14"/>
      <c r="NAU1476" s="14"/>
      <c r="NAV1476" s="14"/>
      <c r="NAW1476" s="14"/>
      <c r="NAX1476" s="14"/>
      <c r="NAY1476" s="14"/>
      <c r="NAZ1476" s="14"/>
      <c r="NBA1476" s="14"/>
      <c r="NBB1476" s="14"/>
      <c r="NBC1476" s="14"/>
      <c r="NBD1476" s="14"/>
      <c r="NBE1476" s="14"/>
      <c r="NBF1476" s="14"/>
      <c r="NBG1476" s="14"/>
      <c r="NBH1476" s="14"/>
      <c r="NBI1476" s="14"/>
      <c r="NBJ1476" s="14"/>
      <c r="NBK1476" s="14"/>
      <c r="NBL1476" s="14"/>
      <c r="NBM1476" s="14"/>
      <c r="NBN1476" s="14"/>
      <c r="NBO1476" s="14"/>
      <c r="NBP1476" s="14"/>
      <c r="NBQ1476" s="14"/>
      <c r="NBR1476" s="14"/>
      <c r="NBS1476" s="14"/>
      <c r="NBT1476" s="14"/>
      <c r="NBU1476" s="14"/>
      <c r="NBV1476" s="14"/>
      <c r="NBW1476" s="14"/>
      <c r="NBX1476" s="14"/>
      <c r="NBY1476" s="14"/>
      <c r="NBZ1476" s="14"/>
      <c r="NCA1476" s="14"/>
      <c r="NCB1476" s="14"/>
      <c r="NCC1476" s="14"/>
      <c r="NCD1476" s="14"/>
      <c r="NCE1476" s="14"/>
      <c r="NCF1476" s="14"/>
      <c r="NCG1476" s="14"/>
      <c r="NCH1476" s="14"/>
      <c r="NCI1476" s="14"/>
      <c r="NCJ1476" s="14"/>
      <c r="NCK1476" s="14"/>
      <c r="NCL1476" s="14"/>
      <c r="NCM1476" s="14"/>
      <c r="NCN1476" s="14"/>
      <c r="NCO1476" s="14"/>
      <c r="NCP1476" s="14"/>
      <c r="NCQ1476" s="14"/>
      <c r="NCR1476" s="14"/>
      <c r="NCS1476" s="14"/>
      <c r="NCT1476" s="14"/>
      <c r="NCU1476" s="14"/>
      <c r="NCV1476" s="14"/>
      <c r="NCW1476" s="14"/>
      <c r="NCX1476" s="14"/>
      <c r="NCY1476" s="14"/>
      <c r="NCZ1476" s="14"/>
      <c r="NDA1476" s="14"/>
      <c r="NDB1476" s="14"/>
      <c r="NDC1476" s="14"/>
      <c r="NDD1476" s="14"/>
      <c r="NDE1476" s="14"/>
      <c r="NDF1476" s="14"/>
      <c r="NDG1476" s="14"/>
      <c r="NDH1476" s="14"/>
      <c r="NDI1476" s="14"/>
      <c r="NDJ1476" s="14"/>
      <c r="NDK1476" s="14"/>
      <c r="NDL1476" s="14"/>
      <c r="NDM1476" s="14"/>
      <c r="NDN1476" s="14"/>
      <c r="NDO1476" s="14"/>
      <c r="NDP1476" s="14"/>
      <c r="NDQ1476" s="14"/>
      <c r="NDR1476" s="14"/>
      <c r="NDS1476" s="14"/>
      <c r="NDT1476" s="14"/>
      <c r="NDU1476" s="14"/>
      <c r="NDV1476" s="14"/>
      <c r="NDW1476" s="14"/>
      <c r="NDX1476" s="14"/>
      <c r="NDY1476" s="14"/>
      <c r="NDZ1476" s="14"/>
      <c r="NEA1476" s="14"/>
      <c r="NEB1476" s="14"/>
      <c r="NEC1476" s="14"/>
      <c r="NED1476" s="14"/>
      <c r="NEE1476" s="14"/>
      <c r="NEF1476" s="14"/>
      <c r="NEG1476" s="14"/>
      <c r="NEH1476" s="14"/>
      <c r="NEI1476" s="14"/>
      <c r="NEJ1476" s="14"/>
      <c r="NEK1476" s="14"/>
      <c r="NEL1476" s="14"/>
      <c r="NEM1476" s="14"/>
      <c r="NEN1476" s="14"/>
      <c r="NEO1476" s="14"/>
      <c r="NEP1476" s="14"/>
      <c r="NEQ1476" s="14"/>
      <c r="NER1476" s="14"/>
      <c r="NES1476" s="14"/>
      <c r="NET1476" s="14"/>
      <c r="NEU1476" s="14"/>
      <c r="NEV1476" s="14"/>
      <c r="NEW1476" s="14"/>
      <c r="NEX1476" s="14"/>
      <c r="NEY1476" s="14"/>
      <c r="NEZ1476" s="14"/>
      <c r="NFA1476" s="14"/>
      <c r="NFB1476" s="14"/>
      <c r="NFC1476" s="14"/>
      <c r="NFD1476" s="14"/>
      <c r="NFE1476" s="14"/>
      <c r="NFF1476" s="14"/>
      <c r="NFG1476" s="14"/>
      <c r="NFH1476" s="14"/>
      <c r="NFI1476" s="14"/>
      <c r="NFJ1476" s="14"/>
      <c r="NFK1476" s="14"/>
      <c r="NFL1476" s="14"/>
      <c r="NFM1476" s="14"/>
      <c r="NFN1476" s="14"/>
      <c r="NFO1476" s="14"/>
      <c r="NFP1476" s="14"/>
      <c r="NFQ1476" s="14"/>
      <c r="NFR1476" s="14"/>
      <c r="NFS1476" s="14"/>
      <c r="NFT1476" s="14"/>
      <c r="NFU1476" s="14"/>
      <c r="NFV1476" s="14"/>
      <c r="NFW1476" s="14"/>
      <c r="NFX1476" s="14"/>
      <c r="NFY1476" s="14"/>
      <c r="NFZ1476" s="14"/>
      <c r="NGA1476" s="14"/>
      <c r="NGB1476" s="14"/>
      <c r="NGC1476" s="14"/>
      <c r="NGD1476" s="14"/>
      <c r="NGE1476" s="14"/>
      <c r="NGF1476" s="14"/>
      <c r="NGG1476" s="14"/>
      <c r="NGH1476" s="14"/>
      <c r="NGI1476" s="14"/>
      <c r="NGJ1476" s="14"/>
      <c r="NGK1476" s="14"/>
      <c r="NGL1476" s="14"/>
      <c r="NGM1476" s="14"/>
      <c r="NGN1476" s="14"/>
      <c r="NGO1476" s="14"/>
      <c r="NGP1476" s="14"/>
      <c r="NGQ1476" s="14"/>
      <c r="NGR1476" s="14"/>
      <c r="NGS1476" s="14"/>
      <c r="NGT1476" s="14"/>
      <c r="NGU1476" s="14"/>
      <c r="NGV1476" s="14"/>
      <c r="NGW1476" s="14"/>
      <c r="NGX1476" s="14"/>
      <c r="NGY1476" s="14"/>
      <c r="NGZ1476" s="14"/>
      <c r="NHA1476" s="14"/>
      <c r="NHB1476" s="14"/>
      <c r="NHC1476" s="14"/>
      <c r="NHD1476" s="14"/>
      <c r="NHE1476" s="14"/>
      <c r="NHF1476" s="14"/>
      <c r="NHG1476" s="14"/>
      <c r="NHH1476" s="14"/>
      <c r="NHI1476" s="14"/>
      <c r="NHJ1476" s="14"/>
      <c r="NHK1476" s="14"/>
      <c r="NHL1476" s="14"/>
      <c r="NHM1476" s="14"/>
      <c r="NHN1476" s="14"/>
      <c r="NHO1476" s="14"/>
      <c r="NHP1476" s="14"/>
      <c r="NHQ1476" s="14"/>
      <c r="NHR1476" s="14"/>
      <c r="NHS1476" s="14"/>
      <c r="NHT1476" s="14"/>
      <c r="NHU1476" s="14"/>
      <c r="NHV1476" s="14"/>
      <c r="NHW1476" s="14"/>
      <c r="NHX1476" s="14"/>
      <c r="NHY1476" s="14"/>
      <c r="NHZ1476" s="14"/>
      <c r="NIA1476" s="14"/>
      <c r="NIB1476" s="14"/>
      <c r="NIC1476" s="14"/>
      <c r="NID1476" s="14"/>
      <c r="NIE1476" s="14"/>
      <c r="NIF1476" s="14"/>
      <c r="NIG1476" s="14"/>
      <c r="NIH1476" s="14"/>
      <c r="NII1476" s="14"/>
      <c r="NIJ1476" s="14"/>
      <c r="NIK1476" s="14"/>
      <c r="NIL1476" s="14"/>
      <c r="NIM1476" s="14"/>
      <c r="NIN1476" s="14"/>
      <c r="NIO1476" s="14"/>
      <c r="NIP1476" s="14"/>
      <c r="NIQ1476" s="14"/>
      <c r="NIR1476" s="14"/>
      <c r="NIS1476" s="14"/>
      <c r="NIT1476" s="14"/>
      <c r="NIU1476" s="14"/>
      <c r="NIV1476" s="14"/>
      <c r="NIW1476" s="14"/>
      <c r="NIX1476" s="14"/>
      <c r="NIY1476" s="14"/>
      <c r="NIZ1476" s="14"/>
      <c r="NJA1476" s="14"/>
      <c r="NJB1476" s="14"/>
      <c r="NJC1476" s="14"/>
      <c r="NJD1476" s="14"/>
      <c r="NJE1476" s="14"/>
      <c r="NJF1476" s="14"/>
      <c r="NJG1476" s="14"/>
      <c r="NJH1476" s="14"/>
      <c r="NJI1476" s="14"/>
      <c r="NJJ1476" s="14"/>
      <c r="NJK1476" s="14"/>
      <c r="NJL1476" s="14"/>
      <c r="NJM1476" s="14"/>
      <c r="NJN1476" s="14"/>
      <c r="NJO1476" s="14"/>
      <c r="NJP1476" s="14"/>
      <c r="NJQ1476" s="14"/>
      <c r="NJR1476" s="14"/>
      <c r="NJS1476" s="14"/>
      <c r="NJT1476" s="14"/>
      <c r="NJU1476" s="14"/>
      <c r="NJV1476" s="14"/>
      <c r="NJW1476" s="14"/>
      <c r="NJX1476" s="14"/>
      <c r="NJY1476" s="14"/>
      <c r="NJZ1476" s="14"/>
      <c r="NKA1476" s="14"/>
      <c r="NKB1476" s="14"/>
      <c r="NKC1476" s="14"/>
      <c r="NKD1476" s="14"/>
      <c r="NKE1476" s="14"/>
      <c r="NKF1476" s="14"/>
      <c r="NKG1476" s="14"/>
      <c r="NKH1476" s="14"/>
      <c r="NKI1476" s="14"/>
      <c r="NKJ1476" s="14"/>
      <c r="NKK1476" s="14"/>
      <c r="NKL1476" s="14"/>
      <c r="NKM1476" s="14"/>
      <c r="NKN1476" s="14"/>
      <c r="NKO1476" s="14"/>
      <c r="NKP1476" s="14"/>
      <c r="NKQ1476" s="14"/>
      <c r="NKR1476" s="14"/>
      <c r="NKS1476" s="14"/>
      <c r="NKT1476" s="14"/>
      <c r="NKU1476" s="14"/>
      <c r="NKV1476" s="14"/>
      <c r="NKW1476" s="14"/>
      <c r="NKX1476" s="14"/>
      <c r="NKY1476" s="14"/>
      <c r="NKZ1476" s="14"/>
      <c r="NLA1476" s="14"/>
      <c r="NLB1476" s="14"/>
      <c r="NLC1476" s="14"/>
      <c r="NLD1476" s="14"/>
      <c r="NLE1476" s="14"/>
      <c r="NLF1476" s="14"/>
      <c r="NLG1476" s="14"/>
      <c r="NLH1476" s="14"/>
      <c r="NLI1476" s="14"/>
      <c r="NLJ1476" s="14"/>
      <c r="NLK1476" s="14"/>
      <c r="NLL1476" s="14"/>
      <c r="NLM1476" s="14"/>
      <c r="NLN1476" s="14"/>
      <c r="NLO1476" s="14"/>
      <c r="NLP1476" s="14"/>
      <c r="NLQ1476" s="14"/>
      <c r="NLR1476" s="14"/>
      <c r="NLS1476" s="14"/>
      <c r="NLT1476" s="14"/>
      <c r="NLU1476" s="14"/>
      <c r="NLV1476" s="14"/>
      <c r="NLW1476" s="14"/>
      <c r="NLX1476" s="14"/>
      <c r="NLY1476" s="14"/>
      <c r="NLZ1476" s="14"/>
      <c r="NMA1476" s="14"/>
      <c r="NMB1476" s="14"/>
      <c r="NMC1476" s="14"/>
      <c r="NMD1476" s="14"/>
      <c r="NME1476" s="14"/>
      <c r="NMF1476" s="14"/>
      <c r="NMG1476" s="14"/>
      <c r="NMH1476" s="14"/>
      <c r="NMI1476" s="14"/>
      <c r="NMJ1476" s="14"/>
      <c r="NMK1476" s="14"/>
      <c r="NML1476" s="14"/>
      <c r="NMM1476" s="14"/>
      <c r="NMN1476" s="14"/>
      <c r="NMO1476" s="14"/>
      <c r="NMP1476" s="14"/>
      <c r="NMQ1476" s="14"/>
      <c r="NMR1476" s="14"/>
      <c r="NMS1476" s="14"/>
      <c r="NMT1476" s="14"/>
      <c r="NMU1476" s="14"/>
      <c r="NMV1476" s="14"/>
      <c r="NMW1476" s="14"/>
      <c r="NMX1476" s="14"/>
      <c r="NMY1476" s="14"/>
      <c r="NMZ1476" s="14"/>
      <c r="NNA1476" s="14"/>
      <c r="NNB1476" s="14"/>
      <c r="NNC1476" s="14"/>
      <c r="NND1476" s="14"/>
      <c r="NNE1476" s="14"/>
      <c r="NNF1476" s="14"/>
      <c r="NNG1476" s="14"/>
      <c r="NNH1476" s="14"/>
      <c r="NNI1476" s="14"/>
      <c r="NNJ1476" s="14"/>
      <c r="NNK1476" s="14"/>
      <c r="NNL1476" s="14"/>
      <c r="NNM1476" s="14"/>
      <c r="NNN1476" s="14"/>
      <c r="NNO1476" s="14"/>
      <c r="NNP1476" s="14"/>
      <c r="NNQ1476" s="14"/>
      <c r="NNR1476" s="14"/>
      <c r="NNS1476" s="14"/>
      <c r="NNT1476" s="14"/>
      <c r="NNU1476" s="14"/>
      <c r="NNV1476" s="14"/>
      <c r="NNW1476" s="14"/>
      <c r="NNX1476" s="14"/>
      <c r="NNY1476" s="14"/>
      <c r="NNZ1476" s="14"/>
      <c r="NOA1476" s="14"/>
      <c r="NOB1476" s="14"/>
      <c r="NOC1476" s="14"/>
      <c r="NOD1476" s="14"/>
      <c r="NOE1476" s="14"/>
      <c r="NOF1476" s="14"/>
      <c r="NOG1476" s="14"/>
      <c r="NOH1476" s="14"/>
      <c r="NOI1476" s="14"/>
      <c r="NOJ1476" s="14"/>
      <c r="NOK1476" s="14"/>
      <c r="NOL1476" s="14"/>
      <c r="NOM1476" s="14"/>
      <c r="NON1476" s="14"/>
      <c r="NOO1476" s="14"/>
      <c r="NOP1476" s="14"/>
      <c r="NOQ1476" s="14"/>
      <c r="NOR1476" s="14"/>
      <c r="NOS1476" s="14"/>
      <c r="NOT1476" s="14"/>
      <c r="NOU1476" s="14"/>
      <c r="NOV1476" s="14"/>
      <c r="NOW1476" s="14"/>
      <c r="NOX1476" s="14"/>
      <c r="NOY1476" s="14"/>
      <c r="NOZ1476" s="14"/>
      <c r="NPA1476" s="14"/>
      <c r="NPB1476" s="14"/>
      <c r="NPC1476" s="14"/>
      <c r="NPD1476" s="14"/>
      <c r="NPE1476" s="14"/>
      <c r="NPF1476" s="14"/>
      <c r="NPG1476" s="14"/>
      <c r="NPH1476" s="14"/>
      <c r="NPI1476" s="14"/>
      <c r="NPJ1476" s="14"/>
      <c r="NPK1476" s="14"/>
      <c r="NPL1476" s="14"/>
      <c r="NPM1476" s="14"/>
      <c r="NPN1476" s="14"/>
      <c r="NPO1476" s="14"/>
      <c r="NPP1476" s="14"/>
      <c r="NPQ1476" s="14"/>
      <c r="NPR1476" s="14"/>
      <c r="NPS1476" s="14"/>
      <c r="NPT1476" s="14"/>
      <c r="NPU1476" s="14"/>
      <c r="NPV1476" s="14"/>
      <c r="NPW1476" s="14"/>
      <c r="NPX1476" s="14"/>
      <c r="NPY1476" s="14"/>
      <c r="NPZ1476" s="14"/>
      <c r="NQA1476" s="14"/>
      <c r="NQB1476" s="14"/>
      <c r="NQC1476" s="14"/>
      <c r="NQD1476" s="14"/>
      <c r="NQE1476" s="14"/>
      <c r="NQF1476" s="14"/>
      <c r="NQG1476" s="14"/>
      <c r="NQH1476" s="14"/>
      <c r="NQI1476" s="14"/>
      <c r="NQJ1476" s="14"/>
      <c r="NQK1476" s="14"/>
      <c r="NQL1476" s="14"/>
      <c r="NQM1476" s="14"/>
      <c r="NQN1476" s="14"/>
      <c r="NQO1476" s="14"/>
      <c r="NQP1476" s="14"/>
      <c r="NQQ1476" s="14"/>
      <c r="NQR1476" s="14"/>
      <c r="NQS1476" s="14"/>
      <c r="NQT1476" s="14"/>
      <c r="NQU1476" s="14"/>
      <c r="NQV1476" s="14"/>
      <c r="NQW1476" s="14"/>
      <c r="NQX1476" s="14"/>
      <c r="NQY1476" s="14"/>
      <c r="NQZ1476" s="14"/>
      <c r="NRA1476" s="14"/>
      <c r="NRB1476" s="14"/>
      <c r="NRC1476" s="14"/>
      <c r="NRD1476" s="14"/>
      <c r="NRE1476" s="14"/>
      <c r="NRF1476" s="14"/>
      <c r="NRG1476" s="14"/>
      <c r="NRH1476" s="14"/>
      <c r="NRI1476" s="14"/>
      <c r="NRJ1476" s="14"/>
      <c r="NRK1476" s="14"/>
      <c r="NRL1476" s="14"/>
      <c r="NRM1476" s="14"/>
      <c r="NRN1476" s="14"/>
      <c r="NRO1476" s="14"/>
      <c r="NRP1476" s="14"/>
      <c r="NRQ1476" s="14"/>
      <c r="NRR1476" s="14"/>
      <c r="NRS1476" s="14"/>
      <c r="NRT1476" s="14"/>
      <c r="NRU1476" s="14"/>
      <c r="NRV1476" s="14"/>
      <c r="NRW1476" s="14"/>
      <c r="NRX1476" s="14"/>
      <c r="NRY1476" s="14"/>
      <c r="NRZ1476" s="14"/>
      <c r="NSA1476" s="14"/>
      <c r="NSB1476" s="14"/>
      <c r="NSC1476" s="14"/>
      <c r="NSD1476" s="14"/>
      <c r="NSE1476" s="14"/>
      <c r="NSF1476" s="14"/>
      <c r="NSG1476" s="14"/>
      <c r="NSH1476" s="14"/>
      <c r="NSI1476" s="14"/>
      <c r="NSJ1476" s="14"/>
      <c r="NSK1476" s="14"/>
      <c r="NSL1476" s="14"/>
      <c r="NSM1476" s="14"/>
      <c r="NSN1476" s="14"/>
      <c r="NSO1476" s="14"/>
      <c r="NSP1476" s="14"/>
      <c r="NSQ1476" s="14"/>
      <c r="NSR1476" s="14"/>
      <c r="NSS1476" s="14"/>
      <c r="NST1476" s="14"/>
      <c r="NSU1476" s="14"/>
      <c r="NSV1476" s="14"/>
      <c r="NSW1476" s="14"/>
      <c r="NSX1476" s="14"/>
      <c r="NSY1476" s="14"/>
      <c r="NSZ1476" s="14"/>
      <c r="NTA1476" s="14"/>
      <c r="NTB1476" s="14"/>
      <c r="NTC1476" s="14"/>
      <c r="NTD1476" s="14"/>
      <c r="NTE1476" s="14"/>
      <c r="NTF1476" s="14"/>
      <c r="NTG1476" s="14"/>
      <c r="NTH1476" s="14"/>
      <c r="NTI1476" s="14"/>
      <c r="NTJ1476" s="14"/>
      <c r="NTK1476" s="14"/>
      <c r="NTL1476" s="14"/>
      <c r="NTM1476" s="14"/>
      <c r="NTN1476" s="14"/>
      <c r="NTO1476" s="14"/>
      <c r="NTP1476" s="14"/>
      <c r="NTQ1476" s="14"/>
      <c r="NTR1476" s="14"/>
      <c r="NTS1476" s="14"/>
      <c r="NTT1476" s="14"/>
      <c r="NTU1476" s="14"/>
      <c r="NTV1476" s="14"/>
      <c r="NTW1476" s="14"/>
      <c r="NTX1476" s="14"/>
      <c r="NTY1476" s="14"/>
      <c r="NTZ1476" s="14"/>
      <c r="NUA1476" s="14"/>
      <c r="NUB1476" s="14"/>
      <c r="NUC1476" s="14"/>
      <c r="NUD1476" s="14"/>
      <c r="NUE1476" s="14"/>
      <c r="NUF1476" s="14"/>
      <c r="NUG1476" s="14"/>
      <c r="NUH1476" s="14"/>
      <c r="NUI1476" s="14"/>
      <c r="NUJ1476" s="14"/>
      <c r="NUK1476" s="14"/>
      <c r="NUL1476" s="14"/>
      <c r="NUM1476" s="14"/>
      <c r="NUN1476" s="14"/>
      <c r="NUO1476" s="14"/>
      <c r="NUP1476" s="14"/>
      <c r="NUQ1476" s="14"/>
      <c r="NUR1476" s="14"/>
      <c r="NUS1476" s="14"/>
      <c r="NUT1476" s="14"/>
      <c r="NUU1476" s="14"/>
      <c r="NUV1476" s="14"/>
      <c r="NUW1476" s="14"/>
      <c r="NUX1476" s="14"/>
      <c r="NUY1476" s="14"/>
      <c r="NUZ1476" s="14"/>
      <c r="NVA1476" s="14"/>
      <c r="NVB1476" s="14"/>
      <c r="NVC1476" s="14"/>
      <c r="NVD1476" s="14"/>
      <c r="NVE1476" s="14"/>
      <c r="NVF1476" s="14"/>
      <c r="NVG1476" s="14"/>
      <c r="NVH1476" s="14"/>
      <c r="NVI1476" s="14"/>
      <c r="NVJ1476" s="14"/>
      <c r="NVK1476" s="14"/>
      <c r="NVL1476" s="14"/>
      <c r="NVM1476" s="14"/>
      <c r="NVN1476" s="14"/>
      <c r="NVO1476" s="14"/>
      <c r="NVP1476" s="14"/>
      <c r="NVQ1476" s="14"/>
      <c r="NVR1476" s="14"/>
      <c r="NVS1476" s="14"/>
      <c r="NVT1476" s="14"/>
      <c r="NVU1476" s="14"/>
      <c r="NVV1476" s="14"/>
      <c r="NVW1476" s="14"/>
      <c r="NVX1476" s="14"/>
      <c r="NVY1476" s="14"/>
      <c r="NVZ1476" s="14"/>
      <c r="NWA1476" s="14"/>
      <c r="NWB1476" s="14"/>
      <c r="NWC1476" s="14"/>
      <c r="NWD1476" s="14"/>
      <c r="NWE1476" s="14"/>
      <c r="NWF1476" s="14"/>
      <c r="NWG1476" s="14"/>
      <c r="NWH1476" s="14"/>
      <c r="NWI1476" s="14"/>
      <c r="NWJ1476" s="14"/>
      <c r="NWK1476" s="14"/>
      <c r="NWL1476" s="14"/>
      <c r="NWM1476" s="14"/>
      <c r="NWN1476" s="14"/>
      <c r="NWO1476" s="14"/>
      <c r="NWP1476" s="14"/>
      <c r="NWQ1476" s="14"/>
      <c r="NWR1476" s="14"/>
      <c r="NWS1476" s="14"/>
      <c r="NWT1476" s="14"/>
      <c r="NWU1476" s="14"/>
      <c r="NWV1476" s="14"/>
      <c r="NWW1476" s="14"/>
      <c r="NWX1476" s="14"/>
      <c r="NWY1476" s="14"/>
      <c r="NWZ1476" s="14"/>
      <c r="NXA1476" s="14"/>
      <c r="NXB1476" s="14"/>
      <c r="NXC1476" s="14"/>
      <c r="NXD1476" s="14"/>
      <c r="NXE1476" s="14"/>
      <c r="NXF1476" s="14"/>
      <c r="NXG1476" s="14"/>
      <c r="NXH1476" s="14"/>
      <c r="NXI1476" s="14"/>
      <c r="NXJ1476" s="14"/>
      <c r="NXK1476" s="14"/>
      <c r="NXL1476" s="14"/>
      <c r="NXM1476" s="14"/>
      <c r="NXN1476" s="14"/>
      <c r="NXO1476" s="14"/>
      <c r="NXP1476" s="14"/>
      <c r="NXQ1476" s="14"/>
      <c r="NXR1476" s="14"/>
      <c r="NXS1476" s="14"/>
      <c r="NXT1476" s="14"/>
      <c r="NXU1476" s="14"/>
      <c r="NXV1476" s="14"/>
      <c r="NXW1476" s="14"/>
      <c r="NXX1476" s="14"/>
      <c r="NXY1476" s="14"/>
      <c r="NXZ1476" s="14"/>
      <c r="NYA1476" s="14"/>
      <c r="NYB1476" s="14"/>
      <c r="NYC1476" s="14"/>
      <c r="NYD1476" s="14"/>
      <c r="NYE1476" s="14"/>
      <c r="NYF1476" s="14"/>
      <c r="NYG1476" s="14"/>
      <c r="NYH1476" s="14"/>
      <c r="NYI1476" s="14"/>
      <c r="NYJ1476" s="14"/>
      <c r="NYK1476" s="14"/>
      <c r="NYL1476" s="14"/>
      <c r="NYM1476" s="14"/>
      <c r="NYN1476" s="14"/>
      <c r="NYO1476" s="14"/>
      <c r="NYP1476" s="14"/>
      <c r="NYQ1476" s="14"/>
      <c r="NYR1476" s="14"/>
      <c r="NYS1476" s="14"/>
      <c r="NYT1476" s="14"/>
      <c r="NYU1476" s="14"/>
      <c r="NYV1476" s="14"/>
      <c r="NYW1476" s="14"/>
      <c r="NYX1476" s="14"/>
      <c r="NYY1476" s="14"/>
      <c r="NYZ1476" s="14"/>
      <c r="NZA1476" s="14"/>
      <c r="NZB1476" s="14"/>
      <c r="NZC1476" s="14"/>
      <c r="NZD1476" s="14"/>
      <c r="NZE1476" s="14"/>
      <c r="NZF1476" s="14"/>
      <c r="NZG1476" s="14"/>
      <c r="NZH1476" s="14"/>
      <c r="NZI1476" s="14"/>
      <c r="NZJ1476" s="14"/>
      <c r="NZK1476" s="14"/>
      <c r="NZL1476" s="14"/>
      <c r="NZM1476" s="14"/>
      <c r="NZN1476" s="14"/>
      <c r="NZO1476" s="14"/>
      <c r="NZP1476" s="14"/>
      <c r="NZQ1476" s="14"/>
      <c r="NZR1476" s="14"/>
      <c r="NZS1476" s="14"/>
      <c r="NZT1476" s="14"/>
      <c r="NZU1476" s="14"/>
      <c r="NZV1476" s="14"/>
      <c r="NZW1476" s="14"/>
      <c r="NZX1476" s="14"/>
      <c r="NZY1476" s="14"/>
      <c r="NZZ1476" s="14"/>
      <c r="OAA1476" s="14"/>
      <c r="OAB1476" s="14"/>
      <c r="OAC1476" s="14"/>
      <c r="OAD1476" s="14"/>
      <c r="OAE1476" s="14"/>
      <c r="OAF1476" s="14"/>
      <c r="OAG1476" s="14"/>
      <c r="OAH1476" s="14"/>
      <c r="OAI1476" s="14"/>
      <c r="OAJ1476" s="14"/>
      <c r="OAK1476" s="14"/>
      <c r="OAL1476" s="14"/>
      <c r="OAM1476" s="14"/>
      <c r="OAN1476" s="14"/>
      <c r="OAO1476" s="14"/>
      <c r="OAP1476" s="14"/>
      <c r="OAQ1476" s="14"/>
      <c r="OAR1476" s="14"/>
      <c r="OAS1476" s="14"/>
      <c r="OAT1476" s="14"/>
      <c r="OAU1476" s="14"/>
      <c r="OAV1476" s="14"/>
      <c r="OAW1476" s="14"/>
      <c r="OAX1476" s="14"/>
      <c r="OAY1476" s="14"/>
      <c r="OAZ1476" s="14"/>
      <c r="OBA1476" s="14"/>
      <c r="OBB1476" s="14"/>
      <c r="OBC1476" s="14"/>
      <c r="OBD1476" s="14"/>
      <c r="OBE1476" s="14"/>
      <c r="OBF1476" s="14"/>
      <c r="OBG1476" s="14"/>
      <c r="OBH1476" s="14"/>
      <c r="OBI1476" s="14"/>
      <c r="OBJ1476" s="14"/>
      <c r="OBK1476" s="14"/>
      <c r="OBL1476" s="14"/>
      <c r="OBM1476" s="14"/>
      <c r="OBN1476" s="14"/>
      <c r="OBO1476" s="14"/>
      <c r="OBP1476" s="14"/>
      <c r="OBQ1476" s="14"/>
      <c r="OBR1476" s="14"/>
      <c r="OBS1476" s="14"/>
      <c r="OBT1476" s="14"/>
      <c r="OBU1476" s="14"/>
      <c r="OBV1476" s="14"/>
      <c r="OBW1476" s="14"/>
      <c r="OBX1476" s="14"/>
      <c r="OBY1476" s="14"/>
      <c r="OBZ1476" s="14"/>
      <c r="OCA1476" s="14"/>
      <c r="OCB1476" s="14"/>
      <c r="OCC1476" s="14"/>
      <c r="OCD1476" s="14"/>
      <c r="OCE1476" s="14"/>
      <c r="OCF1476" s="14"/>
      <c r="OCG1476" s="14"/>
      <c r="OCH1476" s="14"/>
      <c r="OCI1476" s="14"/>
      <c r="OCJ1476" s="14"/>
      <c r="OCK1476" s="14"/>
      <c r="OCL1476" s="14"/>
      <c r="OCM1476" s="14"/>
      <c r="OCN1476" s="14"/>
      <c r="OCO1476" s="14"/>
      <c r="OCP1476" s="14"/>
      <c r="OCQ1476" s="14"/>
      <c r="OCR1476" s="14"/>
      <c r="OCS1476" s="14"/>
      <c r="OCT1476" s="14"/>
      <c r="OCU1476" s="14"/>
      <c r="OCV1476" s="14"/>
      <c r="OCW1476" s="14"/>
      <c r="OCX1476" s="14"/>
      <c r="OCY1476" s="14"/>
      <c r="OCZ1476" s="14"/>
      <c r="ODA1476" s="14"/>
      <c r="ODB1476" s="14"/>
      <c r="ODC1476" s="14"/>
      <c r="ODD1476" s="14"/>
      <c r="ODE1476" s="14"/>
      <c r="ODF1476" s="14"/>
      <c r="ODG1476" s="14"/>
      <c r="ODH1476" s="14"/>
      <c r="ODI1476" s="14"/>
      <c r="ODJ1476" s="14"/>
      <c r="ODK1476" s="14"/>
      <c r="ODL1476" s="14"/>
      <c r="ODM1476" s="14"/>
      <c r="ODN1476" s="14"/>
      <c r="ODO1476" s="14"/>
      <c r="ODP1476" s="14"/>
      <c r="ODQ1476" s="14"/>
      <c r="ODR1476" s="14"/>
      <c r="ODS1476" s="14"/>
      <c r="ODT1476" s="14"/>
      <c r="ODU1476" s="14"/>
      <c r="ODV1476" s="14"/>
      <c r="ODW1476" s="14"/>
      <c r="ODX1476" s="14"/>
      <c r="ODY1476" s="14"/>
      <c r="ODZ1476" s="14"/>
      <c r="OEA1476" s="14"/>
      <c r="OEB1476" s="14"/>
      <c r="OEC1476" s="14"/>
      <c r="OED1476" s="14"/>
      <c r="OEE1476" s="14"/>
      <c r="OEF1476" s="14"/>
      <c r="OEG1476" s="14"/>
      <c r="OEH1476" s="14"/>
      <c r="OEI1476" s="14"/>
      <c r="OEJ1476" s="14"/>
      <c r="OEK1476" s="14"/>
      <c r="OEL1476" s="14"/>
      <c r="OEM1476" s="14"/>
      <c r="OEN1476" s="14"/>
      <c r="OEO1476" s="14"/>
      <c r="OEP1476" s="14"/>
      <c r="OEQ1476" s="14"/>
      <c r="OER1476" s="14"/>
      <c r="OES1476" s="14"/>
      <c r="OET1476" s="14"/>
      <c r="OEU1476" s="14"/>
      <c r="OEV1476" s="14"/>
      <c r="OEW1476" s="14"/>
      <c r="OEX1476" s="14"/>
      <c r="OEY1476" s="14"/>
      <c r="OEZ1476" s="14"/>
      <c r="OFA1476" s="14"/>
      <c r="OFB1476" s="14"/>
      <c r="OFC1476" s="14"/>
      <c r="OFD1476" s="14"/>
      <c r="OFE1476" s="14"/>
      <c r="OFF1476" s="14"/>
      <c r="OFG1476" s="14"/>
      <c r="OFH1476" s="14"/>
      <c r="OFI1476" s="14"/>
      <c r="OFJ1476" s="14"/>
      <c r="OFK1476" s="14"/>
      <c r="OFL1476" s="14"/>
      <c r="OFM1476" s="14"/>
      <c r="OFN1476" s="14"/>
      <c r="OFO1476" s="14"/>
      <c r="OFP1476" s="14"/>
      <c r="OFQ1476" s="14"/>
      <c r="OFR1476" s="14"/>
      <c r="OFS1476" s="14"/>
      <c r="OFT1476" s="14"/>
      <c r="OFU1476" s="14"/>
      <c r="OFV1476" s="14"/>
      <c r="OFW1476" s="14"/>
      <c r="OFX1476" s="14"/>
      <c r="OFY1476" s="14"/>
      <c r="OFZ1476" s="14"/>
      <c r="OGA1476" s="14"/>
      <c r="OGB1476" s="14"/>
      <c r="OGC1476" s="14"/>
      <c r="OGD1476" s="14"/>
      <c r="OGE1476" s="14"/>
      <c r="OGF1476" s="14"/>
      <c r="OGG1476" s="14"/>
      <c r="OGH1476" s="14"/>
      <c r="OGI1476" s="14"/>
      <c r="OGJ1476" s="14"/>
      <c r="OGK1476" s="14"/>
      <c r="OGL1476" s="14"/>
      <c r="OGM1476" s="14"/>
      <c r="OGN1476" s="14"/>
      <c r="OGO1476" s="14"/>
      <c r="OGP1476" s="14"/>
      <c r="OGQ1476" s="14"/>
      <c r="OGR1476" s="14"/>
      <c r="OGS1476" s="14"/>
      <c r="OGT1476" s="14"/>
      <c r="OGU1476" s="14"/>
      <c r="OGV1476" s="14"/>
      <c r="OGW1476" s="14"/>
      <c r="OGX1476" s="14"/>
      <c r="OGY1476" s="14"/>
      <c r="OGZ1476" s="14"/>
      <c r="OHA1476" s="14"/>
      <c r="OHB1476" s="14"/>
      <c r="OHC1476" s="14"/>
      <c r="OHD1476" s="14"/>
      <c r="OHE1476" s="14"/>
      <c r="OHF1476" s="14"/>
      <c r="OHG1476" s="14"/>
      <c r="OHH1476" s="14"/>
      <c r="OHI1476" s="14"/>
      <c r="OHJ1476" s="14"/>
      <c r="OHK1476" s="14"/>
      <c r="OHL1476" s="14"/>
      <c r="OHM1476" s="14"/>
      <c r="OHN1476" s="14"/>
      <c r="OHO1476" s="14"/>
      <c r="OHP1476" s="14"/>
      <c r="OHQ1476" s="14"/>
      <c r="OHR1476" s="14"/>
      <c r="OHS1476" s="14"/>
      <c r="OHT1476" s="14"/>
      <c r="OHU1476" s="14"/>
      <c r="OHV1476" s="14"/>
      <c r="OHW1476" s="14"/>
      <c r="OHX1476" s="14"/>
      <c r="OHY1476" s="14"/>
      <c r="OHZ1476" s="14"/>
      <c r="OIA1476" s="14"/>
      <c r="OIB1476" s="14"/>
      <c r="OIC1476" s="14"/>
      <c r="OID1476" s="14"/>
      <c r="OIE1476" s="14"/>
      <c r="OIF1476" s="14"/>
      <c r="OIG1476" s="14"/>
      <c r="OIH1476" s="14"/>
      <c r="OII1476" s="14"/>
      <c r="OIJ1476" s="14"/>
      <c r="OIK1476" s="14"/>
      <c r="OIL1476" s="14"/>
      <c r="OIM1476" s="14"/>
      <c r="OIN1476" s="14"/>
      <c r="OIO1476" s="14"/>
      <c r="OIP1476" s="14"/>
      <c r="OIQ1476" s="14"/>
      <c r="OIR1476" s="14"/>
      <c r="OIS1476" s="14"/>
      <c r="OIT1476" s="14"/>
      <c r="OIU1476" s="14"/>
      <c r="OIV1476" s="14"/>
      <c r="OIW1476" s="14"/>
      <c r="OIX1476" s="14"/>
      <c r="OIY1476" s="14"/>
      <c r="OIZ1476" s="14"/>
      <c r="OJA1476" s="14"/>
      <c r="OJB1476" s="14"/>
      <c r="OJC1476" s="14"/>
      <c r="OJD1476" s="14"/>
      <c r="OJE1476" s="14"/>
      <c r="OJF1476" s="14"/>
      <c r="OJG1476" s="14"/>
      <c r="OJH1476" s="14"/>
      <c r="OJI1476" s="14"/>
      <c r="OJJ1476" s="14"/>
      <c r="OJK1476" s="14"/>
      <c r="OJL1476" s="14"/>
      <c r="OJM1476" s="14"/>
      <c r="OJN1476" s="14"/>
      <c r="OJO1476" s="14"/>
      <c r="OJP1476" s="14"/>
      <c r="OJQ1476" s="14"/>
      <c r="OJR1476" s="14"/>
      <c r="OJS1476" s="14"/>
      <c r="OJT1476" s="14"/>
      <c r="OJU1476" s="14"/>
      <c r="OJV1476" s="14"/>
      <c r="OJW1476" s="14"/>
      <c r="OJX1476" s="14"/>
      <c r="OJY1476" s="14"/>
      <c r="OJZ1476" s="14"/>
      <c r="OKA1476" s="14"/>
      <c r="OKB1476" s="14"/>
      <c r="OKC1476" s="14"/>
      <c r="OKD1476" s="14"/>
      <c r="OKE1476" s="14"/>
      <c r="OKF1476" s="14"/>
      <c r="OKG1476" s="14"/>
      <c r="OKH1476" s="14"/>
      <c r="OKI1476" s="14"/>
      <c r="OKJ1476" s="14"/>
      <c r="OKK1476" s="14"/>
      <c r="OKL1476" s="14"/>
      <c r="OKM1476" s="14"/>
      <c r="OKN1476" s="14"/>
      <c r="OKO1476" s="14"/>
      <c r="OKP1476" s="14"/>
      <c r="OKQ1476" s="14"/>
      <c r="OKR1476" s="14"/>
      <c r="OKS1476" s="14"/>
      <c r="OKT1476" s="14"/>
      <c r="OKU1476" s="14"/>
      <c r="OKV1476" s="14"/>
      <c r="OKW1476" s="14"/>
      <c r="OKX1476" s="14"/>
      <c r="OKY1476" s="14"/>
      <c r="OKZ1476" s="14"/>
      <c r="OLA1476" s="14"/>
      <c r="OLB1476" s="14"/>
      <c r="OLC1476" s="14"/>
      <c r="OLD1476" s="14"/>
      <c r="OLE1476" s="14"/>
      <c r="OLF1476" s="14"/>
      <c r="OLG1476" s="14"/>
      <c r="OLH1476" s="14"/>
      <c r="OLI1476" s="14"/>
      <c r="OLJ1476" s="14"/>
      <c r="OLK1476" s="14"/>
      <c r="OLL1476" s="14"/>
      <c r="OLM1476" s="14"/>
      <c r="OLN1476" s="14"/>
      <c r="OLO1476" s="14"/>
      <c r="OLP1476" s="14"/>
      <c r="OLQ1476" s="14"/>
      <c r="OLR1476" s="14"/>
      <c r="OLS1476" s="14"/>
      <c r="OLT1476" s="14"/>
      <c r="OLU1476" s="14"/>
      <c r="OLV1476" s="14"/>
      <c r="OLW1476" s="14"/>
      <c r="OLX1476" s="14"/>
      <c r="OLY1476" s="14"/>
      <c r="OLZ1476" s="14"/>
      <c r="OMA1476" s="14"/>
      <c r="OMB1476" s="14"/>
      <c r="OMC1476" s="14"/>
      <c r="OMD1476" s="14"/>
      <c r="OME1476" s="14"/>
      <c r="OMF1476" s="14"/>
      <c r="OMG1476" s="14"/>
      <c r="OMH1476" s="14"/>
      <c r="OMI1476" s="14"/>
      <c r="OMJ1476" s="14"/>
      <c r="OMK1476" s="14"/>
      <c r="OML1476" s="14"/>
      <c r="OMM1476" s="14"/>
      <c r="OMN1476" s="14"/>
      <c r="OMO1476" s="14"/>
      <c r="OMP1476" s="14"/>
      <c r="OMQ1476" s="14"/>
      <c r="OMR1476" s="14"/>
      <c r="OMS1476" s="14"/>
      <c r="OMT1476" s="14"/>
      <c r="OMU1476" s="14"/>
      <c r="OMV1476" s="14"/>
      <c r="OMW1476" s="14"/>
      <c r="OMX1476" s="14"/>
      <c r="OMY1476" s="14"/>
      <c r="OMZ1476" s="14"/>
      <c r="ONA1476" s="14"/>
      <c r="ONB1476" s="14"/>
      <c r="ONC1476" s="14"/>
      <c r="OND1476" s="14"/>
      <c r="ONE1476" s="14"/>
      <c r="ONF1476" s="14"/>
      <c r="ONG1476" s="14"/>
      <c r="ONH1476" s="14"/>
      <c r="ONI1476" s="14"/>
      <c r="ONJ1476" s="14"/>
      <c r="ONK1476" s="14"/>
      <c r="ONL1476" s="14"/>
      <c r="ONM1476" s="14"/>
      <c r="ONN1476" s="14"/>
      <c r="ONO1476" s="14"/>
      <c r="ONP1476" s="14"/>
      <c r="ONQ1476" s="14"/>
      <c r="ONR1476" s="14"/>
      <c r="ONS1476" s="14"/>
      <c r="ONT1476" s="14"/>
      <c r="ONU1476" s="14"/>
      <c r="ONV1476" s="14"/>
      <c r="ONW1476" s="14"/>
      <c r="ONX1476" s="14"/>
      <c r="ONY1476" s="14"/>
      <c r="ONZ1476" s="14"/>
      <c r="OOA1476" s="14"/>
      <c r="OOB1476" s="14"/>
      <c r="OOC1476" s="14"/>
      <c r="OOD1476" s="14"/>
      <c r="OOE1476" s="14"/>
      <c r="OOF1476" s="14"/>
      <c r="OOG1476" s="14"/>
      <c r="OOH1476" s="14"/>
      <c r="OOI1476" s="14"/>
      <c r="OOJ1476" s="14"/>
      <c r="OOK1476" s="14"/>
      <c r="OOL1476" s="14"/>
      <c r="OOM1476" s="14"/>
      <c r="OON1476" s="14"/>
      <c r="OOO1476" s="14"/>
      <c r="OOP1476" s="14"/>
      <c r="OOQ1476" s="14"/>
      <c r="OOR1476" s="14"/>
      <c r="OOS1476" s="14"/>
      <c r="OOT1476" s="14"/>
      <c r="OOU1476" s="14"/>
      <c r="OOV1476" s="14"/>
      <c r="OOW1476" s="14"/>
      <c r="OOX1476" s="14"/>
      <c r="OOY1476" s="14"/>
      <c r="OOZ1476" s="14"/>
      <c r="OPA1476" s="14"/>
      <c r="OPB1476" s="14"/>
      <c r="OPC1476" s="14"/>
      <c r="OPD1476" s="14"/>
      <c r="OPE1476" s="14"/>
      <c r="OPF1476" s="14"/>
      <c r="OPG1476" s="14"/>
      <c r="OPH1476" s="14"/>
      <c r="OPI1476" s="14"/>
      <c r="OPJ1476" s="14"/>
      <c r="OPK1476" s="14"/>
      <c r="OPL1476" s="14"/>
      <c r="OPM1476" s="14"/>
      <c r="OPN1476" s="14"/>
      <c r="OPO1476" s="14"/>
      <c r="OPP1476" s="14"/>
      <c r="OPQ1476" s="14"/>
      <c r="OPR1476" s="14"/>
      <c r="OPS1476" s="14"/>
      <c r="OPT1476" s="14"/>
      <c r="OPU1476" s="14"/>
      <c r="OPV1476" s="14"/>
      <c r="OPW1476" s="14"/>
      <c r="OPX1476" s="14"/>
      <c r="OPY1476" s="14"/>
      <c r="OPZ1476" s="14"/>
      <c r="OQA1476" s="14"/>
      <c r="OQB1476" s="14"/>
      <c r="OQC1476" s="14"/>
      <c r="OQD1476" s="14"/>
      <c r="OQE1476" s="14"/>
      <c r="OQF1476" s="14"/>
      <c r="OQG1476" s="14"/>
      <c r="OQH1476" s="14"/>
      <c r="OQI1476" s="14"/>
      <c r="OQJ1476" s="14"/>
      <c r="OQK1476" s="14"/>
      <c r="OQL1476" s="14"/>
      <c r="OQM1476" s="14"/>
      <c r="OQN1476" s="14"/>
      <c r="OQO1476" s="14"/>
      <c r="OQP1476" s="14"/>
      <c r="OQQ1476" s="14"/>
      <c r="OQR1476" s="14"/>
      <c r="OQS1476" s="14"/>
      <c r="OQT1476" s="14"/>
      <c r="OQU1476" s="14"/>
      <c r="OQV1476" s="14"/>
      <c r="OQW1476" s="14"/>
      <c r="OQX1476" s="14"/>
      <c r="OQY1476" s="14"/>
      <c r="OQZ1476" s="14"/>
      <c r="ORA1476" s="14"/>
      <c r="ORB1476" s="14"/>
      <c r="ORC1476" s="14"/>
      <c r="ORD1476" s="14"/>
      <c r="ORE1476" s="14"/>
      <c r="ORF1476" s="14"/>
      <c r="ORG1476" s="14"/>
      <c r="ORH1476" s="14"/>
      <c r="ORI1476" s="14"/>
      <c r="ORJ1476" s="14"/>
      <c r="ORK1476" s="14"/>
      <c r="ORL1476" s="14"/>
      <c r="ORM1476" s="14"/>
      <c r="ORN1476" s="14"/>
      <c r="ORO1476" s="14"/>
      <c r="ORP1476" s="14"/>
      <c r="ORQ1476" s="14"/>
      <c r="ORR1476" s="14"/>
      <c r="ORS1476" s="14"/>
      <c r="ORT1476" s="14"/>
      <c r="ORU1476" s="14"/>
      <c r="ORV1476" s="14"/>
      <c r="ORW1476" s="14"/>
      <c r="ORX1476" s="14"/>
      <c r="ORY1476" s="14"/>
      <c r="ORZ1476" s="14"/>
      <c r="OSA1476" s="14"/>
      <c r="OSB1476" s="14"/>
      <c r="OSC1476" s="14"/>
      <c r="OSD1476" s="14"/>
      <c r="OSE1476" s="14"/>
      <c r="OSF1476" s="14"/>
      <c r="OSG1476" s="14"/>
      <c r="OSH1476" s="14"/>
      <c r="OSI1476" s="14"/>
      <c r="OSJ1476" s="14"/>
      <c r="OSK1476" s="14"/>
      <c r="OSL1476" s="14"/>
      <c r="OSM1476" s="14"/>
      <c r="OSN1476" s="14"/>
      <c r="OSO1476" s="14"/>
      <c r="OSP1476" s="14"/>
      <c r="OSQ1476" s="14"/>
      <c r="OSR1476" s="14"/>
      <c r="OSS1476" s="14"/>
      <c r="OST1476" s="14"/>
      <c r="OSU1476" s="14"/>
      <c r="OSV1476" s="14"/>
      <c r="OSW1476" s="14"/>
      <c r="OSX1476" s="14"/>
      <c r="OSY1476" s="14"/>
      <c r="OSZ1476" s="14"/>
      <c r="OTA1476" s="14"/>
      <c r="OTB1476" s="14"/>
      <c r="OTC1476" s="14"/>
      <c r="OTD1476" s="14"/>
      <c r="OTE1476" s="14"/>
      <c r="OTF1476" s="14"/>
      <c r="OTG1476" s="14"/>
      <c r="OTH1476" s="14"/>
      <c r="OTI1476" s="14"/>
      <c r="OTJ1476" s="14"/>
      <c r="OTK1476" s="14"/>
      <c r="OTL1476" s="14"/>
      <c r="OTM1476" s="14"/>
      <c r="OTN1476" s="14"/>
      <c r="OTO1476" s="14"/>
      <c r="OTP1476" s="14"/>
      <c r="OTQ1476" s="14"/>
      <c r="OTR1476" s="14"/>
      <c r="OTS1476" s="14"/>
      <c r="OTT1476" s="14"/>
      <c r="OTU1476" s="14"/>
      <c r="OTV1476" s="14"/>
      <c r="OTW1476" s="14"/>
      <c r="OTX1476" s="14"/>
      <c r="OTY1476" s="14"/>
      <c r="OTZ1476" s="14"/>
      <c r="OUA1476" s="14"/>
      <c r="OUB1476" s="14"/>
      <c r="OUC1476" s="14"/>
      <c r="OUD1476" s="14"/>
      <c r="OUE1476" s="14"/>
      <c r="OUF1476" s="14"/>
      <c r="OUG1476" s="14"/>
      <c r="OUH1476" s="14"/>
      <c r="OUI1476" s="14"/>
      <c r="OUJ1476" s="14"/>
      <c r="OUK1476" s="14"/>
      <c r="OUL1476" s="14"/>
      <c r="OUM1476" s="14"/>
      <c r="OUN1476" s="14"/>
      <c r="OUO1476" s="14"/>
      <c r="OUP1476" s="14"/>
      <c r="OUQ1476" s="14"/>
      <c r="OUR1476" s="14"/>
      <c r="OUS1476" s="14"/>
      <c r="OUT1476" s="14"/>
      <c r="OUU1476" s="14"/>
      <c r="OUV1476" s="14"/>
      <c r="OUW1476" s="14"/>
      <c r="OUX1476" s="14"/>
      <c r="OUY1476" s="14"/>
      <c r="OUZ1476" s="14"/>
      <c r="OVA1476" s="14"/>
      <c r="OVB1476" s="14"/>
      <c r="OVC1476" s="14"/>
      <c r="OVD1476" s="14"/>
      <c r="OVE1476" s="14"/>
      <c r="OVF1476" s="14"/>
      <c r="OVG1476" s="14"/>
      <c r="OVH1476" s="14"/>
      <c r="OVI1476" s="14"/>
      <c r="OVJ1476" s="14"/>
      <c r="OVK1476" s="14"/>
      <c r="OVL1476" s="14"/>
      <c r="OVM1476" s="14"/>
      <c r="OVN1476" s="14"/>
      <c r="OVO1476" s="14"/>
      <c r="OVP1476" s="14"/>
      <c r="OVQ1476" s="14"/>
      <c r="OVR1476" s="14"/>
      <c r="OVS1476" s="14"/>
      <c r="OVT1476" s="14"/>
      <c r="OVU1476" s="14"/>
      <c r="OVV1476" s="14"/>
      <c r="OVW1476" s="14"/>
      <c r="OVX1476" s="14"/>
      <c r="OVY1476" s="14"/>
      <c r="OVZ1476" s="14"/>
      <c r="OWA1476" s="14"/>
      <c r="OWB1476" s="14"/>
      <c r="OWC1476" s="14"/>
      <c r="OWD1476" s="14"/>
      <c r="OWE1476" s="14"/>
      <c r="OWF1476" s="14"/>
      <c r="OWG1476" s="14"/>
      <c r="OWH1476" s="14"/>
      <c r="OWI1476" s="14"/>
      <c r="OWJ1476" s="14"/>
      <c r="OWK1476" s="14"/>
      <c r="OWL1476" s="14"/>
      <c r="OWM1476" s="14"/>
      <c r="OWN1476" s="14"/>
      <c r="OWO1476" s="14"/>
      <c r="OWP1476" s="14"/>
      <c r="OWQ1476" s="14"/>
      <c r="OWR1476" s="14"/>
      <c r="OWS1476" s="14"/>
      <c r="OWT1476" s="14"/>
      <c r="OWU1476" s="14"/>
      <c r="OWV1476" s="14"/>
      <c r="OWW1476" s="14"/>
      <c r="OWX1476" s="14"/>
      <c r="OWY1476" s="14"/>
      <c r="OWZ1476" s="14"/>
      <c r="OXA1476" s="14"/>
      <c r="OXB1476" s="14"/>
      <c r="OXC1476" s="14"/>
      <c r="OXD1476" s="14"/>
      <c r="OXE1476" s="14"/>
      <c r="OXF1476" s="14"/>
      <c r="OXG1476" s="14"/>
      <c r="OXH1476" s="14"/>
      <c r="OXI1476" s="14"/>
      <c r="OXJ1476" s="14"/>
      <c r="OXK1476" s="14"/>
      <c r="OXL1476" s="14"/>
      <c r="OXM1476" s="14"/>
      <c r="OXN1476" s="14"/>
      <c r="OXO1476" s="14"/>
      <c r="OXP1476" s="14"/>
      <c r="OXQ1476" s="14"/>
      <c r="OXR1476" s="14"/>
      <c r="OXS1476" s="14"/>
      <c r="OXT1476" s="14"/>
      <c r="OXU1476" s="14"/>
      <c r="OXV1476" s="14"/>
      <c r="OXW1476" s="14"/>
      <c r="OXX1476" s="14"/>
      <c r="OXY1476" s="14"/>
      <c r="OXZ1476" s="14"/>
      <c r="OYA1476" s="14"/>
      <c r="OYB1476" s="14"/>
      <c r="OYC1476" s="14"/>
      <c r="OYD1476" s="14"/>
      <c r="OYE1476" s="14"/>
      <c r="OYF1476" s="14"/>
      <c r="OYG1476" s="14"/>
      <c r="OYH1476" s="14"/>
      <c r="OYI1476" s="14"/>
      <c r="OYJ1476" s="14"/>
      <c r="OYK1476" s="14"/>
      <c r="OYL1476" s="14"/>
      <c r="OYM1476" s="14"/>
      <c r="OYN1476" s="14"/>
      <c r="OYO1476" s="14"/>
      <c r="OYP1476" s="14"/>
      <c r="OYQ1476" s="14"/>
      <c r="OYR1476" s="14"/>
      <c r="OYS1476" s="14"/>
      <c r="OYT1476" s="14"/>
      <c r="OYU1476" s="14"/>
      <c r="OYV1476" s="14"/>
      <c r="OYW1476" s="14"/>
      <c r="OYX1476" s="14"/>
      <c r="OYY1476" s="14"/>
      <c r="OYZ1476" s="14"/>
      <c r="OZA1476" s="14"/>
      <c r="OZB1476" s="14"/>
      <c r="OZC1476" s="14"/>
      <c r="OZD1476" s="14"/>
      <c r="OZE1476" s="14"/>
      <c r="OZF1476" s="14"/>
      <c r="OZG1476" s="14"/>
      <c r="OZH1476" s="14"/>
      <c r="OZI1476" s="14"/>
      <c r="OZJ1476" s="14"/>
      <c r="OZK1476" s="14"/>
      <c r="OZL1476" s="14"/>
      <c r="OZM1476" s="14"/>
      <c r="OZN1476" s="14"/>
      <c r="OZO1476" s="14"/>
      <c r="OZP1476" s="14"/>
      <c r="OZQ1476" s="14"/>
      <c r="OZR1476" s="14"/>
      <c r="OZS1476" s="14"/>
      <c r="OZT1476" s="14"/>
      <c r="OZU1476" s="14"/>
      <c r="OZV1476" s="14"/>
      <c r="OZW1476" s="14"/>
      <c r="OZX1476" s="14"/>
      <c r="OZY1476" s="14"/>
      <c r="OZZ1476" s="14"/>
      <c r="PAA1476" s="14"/>
      <c r="PAB1476" s="14"/>
      <c r="PAC1476" s="14"/>
      <c r="PAD1476" s="14"/>
      <c r="PAE1476" s="14"/>
      <c r="PAF1476" s="14"/>
      <c r="PAG1476" s="14"/>
      <c r="PAH1476" s="14"/>
      <c r="PAI1476" s="14"/>
      <c r="PAJ1476" s="14"/>
      <c r="PAK1476" s="14"/>
      <c r="PAL1476" s="14"/>
      <c r="PAM1476" s="14"/>
      <c r="PAN1476" s="14"/>
      <c r="PAO1476" s="14"/>
      <c r="PAP1476" s="14"/>
      <c r="PAQ1476" s="14"/>
      <c r="PAR1476" s="14"/>
      <c r="PAS1476" s="14"/>
      <c r="PAT1476" s="14"/>
      <c r="PAU1476" s="14"/>
      <c r="PAV1476" s="14"/>
      <c r="PAW1476" s="14"/>
      <c r="PAX1476" s="14"/>
      <c r="PAY1476" s="14"/>
      <c r="PAZ1476" s="14"/>
      <c r="PBA1476" s="14"/>
      <c r="PBB1476" s="14"/>
      <c r="PBC1476" s="14"/>
      <c r="PBD1476" s="14"/>
      <c r="PBE1476" s="14"/>
      <c r="PBF1476" s="14"/>
      <c r="PBG1476" s="14"/>
      <c r="PBH1476" s="14"/>
      <c r="PBI1476" s="14"/>
      <c r="PBJ1476" s="14"/>
      <c r="PBK1476" s="14"/>
      <c r="PBL1476" s="14"/>
      <c r="PBM1476" s="14"/>
      <c r="PBN1476" s="14"/>
      <c r="PBO1476" s="14"/>
      <c r="PBP1476" s="14"/>
      <c r="PBQ1476" s="14"/>
      <c r="PBR1476" s="14"/>
      <c r="PBS1476" s="14"/>
      <c r="PBT1476" s="14"/>
      <c r="PBU1476" s="14"/>
      <c r="PBV1476" s="14"/>
      <c r="PBW1476" s="14"/>
      <c r="PBX1476" s="14"/>
      <c r="PBY1476" s="14"/>
      <c r="PBZ1476" s="14"/>
      <c r="PCA1476" s="14"/>
      <c r="PCB1476" s="14"/>
      <c r="PCC1476" s="14"/>
      <c r="PCD1476" s="14"/>
      <c r="PCE1476" s="14"/>
      <c r="PCF1476" s="14"/>
      <c r="PCG1476" s="14"/>
      <c r="PCH1476" s="14"/>
      <c r="PCI1476" s="14"/>
      <c r="PCJ1476" s="14"/>
      <c r="PCK1476" s="14"/>
      <c r="PCL1476" s="14"/>
      <c r="PCM1476" s="14"/>
      <c r="PCN1476" s="14"/>
      <c r="PCO1476" s="14"/>
      <c r="PCP1476" s="14"/>
      <c r="PCQ1476" s="14"/>
      <c r="PCR1476" s="14"/>
      <c r="PCS1476" s="14"/>
      <c r="PCT1476" s="14"/>
      <c r="PCU1476" s="14"/>
      <c r="PCV1476" s="14"/>
      <c r="PCW1476" s="14"/>
      <c r="PCX1476" s="14"/>
      <c r="PCY1476" s="14"/>
      <c r="PCZ1476" s="14"/>
      <c r="PDA1476" s="14"/>
      <c r="PDB1476" s="14"/>
      <c r="PDC1476" s="14"/>
      <c r="PDD1476" s="14"/>
      <c r="PDE1476" s="14"/>
      <c r="PDF1476" s="14"/>
      <c r="PDG1476" s="14"/>
      <c r="PDH1476" s="14"/>
      <c r="PDI1476" s="14"/>
      <c r="PDJ1476" s="14"/>
      <c r="PDK1476" s="14"/>
      <c r="PDL1476" s="14"/>
      <c r="PDM1476" s="14"/>
      <c r="PDN1476" s="14"/>
      <c r="PDO1476" s="14"/>
      <c r="PDP1476" s="14"/>
      <c r="PDQ1476" s="14"/>
      <c r="PDR1476" s="14"/>
      <c r="PDS1476" s="14"/>
      <c r="PDT1476" s="14"/>
      <c r="PDU1476" s="14"/>
      <c r="PDV1476" s="14"/>
      <c r="PDW1476" s="14"/>
      <c r="PDX1476" s="14"/>
      <c r="PDY1476" s="14"/>
      <c r="PDZ1476" s="14"/>
      <c r="PEA1476" s="14"/>
      <c r="PEB1476" s="14"/>
      <c r="PEC1476" s="14"/>
      <c r="PED1476" s="14"/>
      <c r="PEE1476" s="14"/>
      <c r="PEF1476" s="14"/>
      <c r="PEG1476" s="14"/>
      <c r="PEH1476" s="14"/>
      <c r="PEI1476" s="14"/>
      <c r="PEJ1476" s="14"/>
      <c r="PEK1476" s="14"/>
      <c r="PEL1476" s="14"/>
      <c r="PEM1476" s="14"/>
      <c r="PEN1476" s="14"/>
      <c r="PEO1476" s="14"/>
      <c r="PEP1476" s="14"/>
      <c r="PEQ1476" s="14"/>
      <c r="PER1476" s="14"/>
      <c r="PES1476" s="14"/>
      <c r="PET1476" s="14"/>
      <c r="PEU1476" s="14"/>
      <c r="PEV1476" s="14"/>
      <c r="PEW1476" s="14"/>
      <c r="PEX1476" s="14"/>
      <c r="PEY1476" s="14"/>
      <c r="PEZ1476" s="14"/>
      <c r="PFA1476" s="14"/>
      <c r="PFB1476" s="14"/>
      <c r="PFC1476" s="14"/>
      <c r="PFD1476" s="14"/>
      <c r="PFE1476" s="14"/>
      <c r="PFF1476" s="14"/>
      <c r="PFG1476" s="14"/>
      <c r="PFH1476" s="14"/>
      <c r="PFI1476" s="14"/>
      <c r="PFJ1476" s="14"/>
      <c r="PFK1476" s="14"/>
      <c r="PFL1476" s="14"/>
      <c r="PFM1476" s="14"/>
      <c r="PFN1476" s="14"/>
      <c r="PFO1476" s="14"/>
      <c r="PFP1476" s="14"/>
      <c r="PFQ1476" s="14"/>
      <c r="PFR1476" s="14"/>
      <c r="PFS1476" s="14"/>
      <c r="PFT1476" s="14"/>
      <c r="PFU1476" s="14"/>
      <c r="PFV1476" s="14"/>
      <c r="PFW1476" s="14"/>
      <c r="PFX1476" s="14"/>
      <c r="PFY1476" s="14"/>
      <c r="PFZ1476" s="14"/>
      <c r="PGA1476" s="14"/>
      <c r="PGB1476" s="14"/>
      <c r="PGC1476" s="14"/>
      <c r="PGD1476" s="14"/>
      <c r="PGE1476" s="14"/>
      <c r="PGF1476" s="14"/>
      <c r="PGG1476" s="14"/>
      <c r="PGH1476" s="14"/>
      <c r="PGI1476" s="14"/>
      <c r="PGJ1476" s="14"/>
      <c r="PGK1476" s="14"/>
      <c r="PGL1476" s="14"/>
      <c r="PGM1476" s="14"/>
      <c r="PGN1476" s="14"/>
      <c r="PGO1476" s="14"/>
      <c r="PGP1476" s="14"/>
      <c r="PGQ1476" s="14"/>
      <c r="PGR1476" s="14"/>
      <c r="PGS1476" s="14"/>
      <c r="PGT1476" s="14"/>
      <c r="PGU1476" s="14"/>
      <c r="PGV1476" s="14"/>
      <c r="PGW1476" s="14"/>
      <c r="PGX1476" s="14"/>
      <c r="PGY1476" s="14"/>
      <c r="PGZ1476" s="14"/>
      <c r="PHA1476" s="14"/>
      <c r="PHB1476" s="14"/>
      <c r="PHC1476" s="14"/>
      <c r="PHD1476" s="14"/>
      <c r="PHE1476" s="14"/>
      <c r="PHF1476" s="14"/>
      <c r="PHG1476" s="14"/>
      <c r="PHH1476" s="14"/>
      <c r="PHI1476" s="14"/>
      <c r="PHJ1476" s="14"/>
      <c r="PHK1476" s="14"/>
      <c r="PHL1476" s="14"/>
      <c r="PHM1476" s="14"/>
      <c r="PHN1476" s="14"/>
      <c r="PHO1476" s="14"/>
      <c r="PHP1476" s="14"/>
      <c r="PHQ1476" s="14"/>
      <c r="PHR1476" s="14"/>
      <c r="PHS1476" s="14"/>
      <c r="PHT1476" s="14"/>
      <c r="PHU1476" s="14"/>
      <c r="PHV1476" s="14"/>
      <c r="PHW1476" s="14"/>
      <c r="PHX1476" s="14"/>
      <c r="PHY1476" s="14"/>
      <c r="PHZ1476" s="14"/>
      <c r="PIA1476" s="14"/>
      <c r="PIB1476" s="14"/>
      <c r="PIC1476" s="14"/>
      <c r="PID1476" s="14"/>
      <c r="PIE1476" s="14"/>
      <c r="PIF1476" s="14"/>
      <c r="PIG1476" s="14"/>
      <c r="PIH1476" s="14"/>
      <c r="PII1476" s="14"/>
      <c r="PIJ1476" s="14"/>
      <c r="PIK1476" s="14"/>
      <c r="PIL1476" s="14"/>
      <c r="PIM1476" s="14"/>
      <c r="PIN1476" s="14"/>
      <c r="PIO1476" s="14"/>
      <c r="PIP1476" s="14"/>
      <c r="PIQ1476" s="14"/>
      <c r="PIR1476" s="14"/>
      <c r="PIS1476" s="14"/>
      <c r="PIT1476" s="14"/>
      <c r="PIU1476" s="14"/>
      <c r="PIV1476" s="14"/>
      <c r="PIW1476" s="14"/>
      <c r="PIX1476" s="14"/>
      <c r="PIY1476" s="14"/>
      <c r="PIZ1476" s="14"/>
      <c r="PJA1476" s="14"/>
      <c r="PJB1476" s="14"/>
      <c r="PJC1476" s="14"/>
      <c r="PJD1476" s="14"/>
      <c r="PJE1476" s="14"/>
      <c r="PJF1476" s="14"/>
      <c r="PJG1476" s="14"/>
      <c r="PJH1476" s="14"/>
      <c r="PJI1476" s="14"/>
      <c r="PJJ1476" s="14"/>
      <c r="PJK1476" s="14"/>
      <c r="PJL1476" s="14"/>
      <c r="PJM1476" s="14"/>
      <c r="PJN1476" s="14"/>
      <c r="PJO1476" s="14"/>
      <c r="PJP1476" s="14"/>
      <c r="PJQ1476" s="14"/>
      <c r="PJR1476" s="14"/>
      <c r="PJS1476" s="14"/>
      <c r="PJT1476" s="14"/>
      <c r="PJU1476" s="14"/>
      <c r="PJV1476" s="14"/>
      <c r="PJW1476" s="14"/>
      <c r="PJX1476" s="14"/>
      <c r="PJY1476" s="14"/>
      <c r="PJZ1476" s="14"/>
      <c r="PKA1476" s="14"/>
      <c r="PKB1476" s="14"/>
      <c r="PKC1476" s="14"/>
      <c r="PKD1476" s="14"/>
      <c r="PKE1476" s="14"/>
      <c r="PKF1476" s="14"/>
      <c r="PKG1476" s="14"/>
      <c r="PKH1476" s="14"/>
      <c r="PKI1476" s="14"/>
      <c r="PKJ1476" s="14"/>
      <c r="PKK1476" s="14"/>
      <c r="PKL1476" s="14"/>
      <c r="PKM1476" s="14"/>
      <c r="PKN1476" s="14"/>
      <c r="PKO1476" s="14"/>
      <c r="PKP1476" s="14"/>
      <c r="PKQ1476" s="14"/>
      <c r="PKR1476" s="14"/>
      <c r="PKS1476" s="14"/>
      <c r="PKT1476" s="14"/>
      <c r="PKU1476" s="14"/>
      <c r="PKV1476" s="14"/>
      <c r="PKW1476" s="14"/>
      <c r="PKX1476" s="14"/>
      <c r="PKY1476" s="14"/>
      <c r="PKZ1476" s="14"/>
      <c r="PLA1476" s="14"/>
      <c r="PLB1476" s="14"/>
      <c r="PLC1476" s="14"/>
      <c r="PLD1476" s="14"/>
      <c r="PLE1476" s="14"/>
      <c r="PLF1476" s="14"/>
      <c r="PLG1476" s="14"/>
      <c r="PLH1476" s="14"/>
      <c r="PLI1476" s="14"/>
      <c r="PLJ1476" s="14"/>
      <c r="PLK1476" s="14"/>
      <c r="PLL1476" s="14"/>
      <c r="PLM1476" s="14"/>
      <c r="PLN1476" s="14"/>
      <c r="PLO1476" s="14"/>
      <c r="PLP1476" s="14"/>
      <c r="PLQ1476" s="14"/>
      <c r="PLR1476" s="14"/>
      <c r="PLS1476" s="14"/>
      <c r="PLT1476" s="14"/>
      <c r="PLU1476" s="14"/>
      <c r="PLV1476" s="14"/>
      <c r="PLW1476" s="14"/>
      <c r="PLX1476" s="14"/>
      <c r="PLY1476" s="14"/>
      <c r="PLZ1476" s="14"/>
      <c r="PMA1476" s="14"/>
      <c r="PMB1476" s="14"/>
      <c r="PMC1476" s="14"/>
      <c r="PMD1476" s="14"/>
      <c r="PME1476" s="14"/>
      <c r="PMF1476" s="14"/>
      <c r="PMG1476" s="14"/>
      <c r="PMH1476" s="14"/>
      <c r="PMI1476" s="14"/>
      <c r="PMJ1476" s="14"/>
      <c r="PMK1476" s="14"/>
      <c r="PML1476" s="14"/>
      <c r="PMM1476" s="14"/>
      <c r="PMN1476" s="14"/>
      <c r="PMO1476" s="14"/>
      <c r="PMP1476" s="14"/>
      <c r="PMQ1476" s="14"/>
      <c r="PMR1476" s="14"/>
      <c r="PMS1476" s="14"/>
      <c r="PMT1476" s="14"/>
      <c r="PMU1476" s="14"/>
      <c r="PMV1476" s="14"/>
      <c r="PMW1476" s="14"/>
      <c r="PMX1476" s="14"/>
      <c r="PMY1476" s="14"/>
      <c r="PMZ1476" s="14"/>
      <c r="PNA1476" s="14"/>
      <c r="PNB1476" s="14"/>
      <c r="PNC1476" s="14"/>
      <c r="PND1476" s="14"/>
      <c r="PNE1476" s="14"/>
      <c r="PNF1476" s="14"/>
      <c r="PNG1476" s="14"/>
      <c r="PNH1476" s="14"/>
      <c r="PNI1476" s="14"/>
      <c r="PNJ1476" s="14"/>
      <c r="PNK1476" s="14"/>
      <c r="PNL1476" s="14"/>
      <c r="PNM1476" s="14"/>
      <c r="PNN1476" s="14"/>
      <c r="PNO1476" s="14"/>
      <c r="PNP1476" s="14"/>
      <c r="PNQ1476" s="14"/>
      <c r="PNR1476" s="14"/>
      <c r="PNS1476" s="14"/>
      <c r="PNT1476" s="14"/>
      <c r="PNU1476" s="14"/>
      <c r="PNV1476" s="14"/>
      <c r="PNW1476" s="14"/>
      <c r="PNX1476" s="14"/>
      <c r="PNY1476" s="14"/>
      <c r="PNZ1476" s="14"/>
      <c r="POA1476" s="14"/>
      <c r="POB1476" s="14"/>
      <c r="POC1476" s="14"/>
      <c r="POD1476" s="14"/>
      <c r="POE1476" s="14"/>
      <c r="POF1476" s="14"/>
      <c r="POG1476" s="14"/>
      <c r="POH1476" s="14"/>
      <c r="POI1476" s="14"/>
      <c r="POJ1476" s="14"/>
      <c r="POK1476" s="14"/>
      <c r="POL1476" s="14"/>
      <c r="POM1476" s="14"/>
      <c r="PON1476" s="14"/>
      <c r="POO1476" s="14"/>
      <c r="POP1476" s="14"/>
      <c r="POQ1476" s="14"/>
      <c r="POR1476" s="14"/>
      <c r="POS1476" s="14"/>
      <c r="POT1476" s="14"/>
      <c r="POU1476" s="14"/>
      <c r="POV1476" s="14"/>
      <c r="POW1476" s="14"/>
      <c r="POX1476" s="14"/>
      <c r="POY1476" s="14"/>
      <c r="POZ1476" s="14"/>
      <c r="PPA1476" s="14"/>
      <c r="PPB1476" s="14"/>
      <c r="PPC1476" s="14"/>
      <c r="PPD1476" s="14"/>
      <c r="PPE1476" s="14"/>
      <c r="PPF1476" s="14"/>
      <c r="PPG1476" s="14"/>
      <c r="PPH1476" s="14"/>
      <c r="PPI1476" s="14"/>
      <c r="PPJ1476" s="14"/>
      <c r="PPK1476" s="14"/>
      <c r="PPL1476" s="14"/>
      <c r="PPM1476" s="14"/>
      <c r="PPN1476" s="14"/>
      <c r="PPO1476" s="14"/>
      <c r="PPP1476" s="14"/>
      <c r="PPQ1476" s="14"/>
      <c r="PPR1476" s="14"/>
      <c r="PPS1476" s="14"/>
      <c r="PPT1476" s="14"/>
      <c r="PPU1476" s="14"/>
      <c r="PPV1476" s="14"/>
      <c r="PPW1476" s="14"/>
      <c r="PPX1476" s="14"/>
      <c r="PPY1476" s="14"/>
      <c r="PPZ1476" s="14"/>
      <c r="PQA1476" s="14"/>
      <c r="PQB1476" s="14"/>
      <c r="PQC1476" s="14"/>
      <c r="PQD1476" s="14"/>
      <c r="PQE1476" s="14"/>
      <c r="PQF1476" s="14"/>
      <c r="PQG1476" s="14"/>
      <c r="PQH1476" s="14"/>
      <c r="PQI1476" s="14"/>
      <c r="PQJ1476" s="14"/>
      <c r="PQK1476" s="14"/>
      <c r="PQL1476" s="14"/>
      <c r="PQM1476" s="14"/>
      <c r="PQN1476" s="14"/>
      <c r="PQO1476" s="14"/>
      <c r="PQP1476" s="14"/>
      <c r="PQQ1476" s="14"/>
      <c r="PQR1476" s="14"/>
      <c r="PQS1476" s="14"/>
      <c r="PQT1476" s="14"/>
      <c r="PQU1476" s="14"/>
      <c r="PQV1476" s="14"/>
      <c r="PQW1476" s="14"/>
      <c r="PQX1476" s="14"/>
      <c r="PQY1476" s="14"/>
      <c r="PQZ1476" s="14"/>
      <c r="PRA1476" s="14"/>
      <c r="PRB1476" s="14"/>
      <c r="PRC1476" s="14"/>
      <c r="PRD1476" s="14"/>
      <c r="PRE1476" s="14"/>
      <c r="PRF1476" s="14"/>
      <c r="PRG1476" s="14"/>
      <c r="PRH1476" s="14"/>
      <c r="PRI1476" s="14"/>
      <c r="PRJ1476" s="14"/>
      <c r="PRK1476" s="14"/>
      <c r="PRL1476" s="14"/>
      <c r="PRM1476" s="14"/>
      <c r="PRN1476" s="14"/>
      <c r="PRO1476" s="14"/>
      <c r="PRP1476" s="14"/>
      <c r="PRQ1476" s="14"/>
      <c r="PRR1476" s="14"/>
      <c r="PRS1476" s="14"/>
      <c r="PRT1476" s="14"/>
      <c r="PRU1476" s="14"/>
      <c r="PRV1476" s="14"/>
      <c r="PRW1476" s="14"/>
      <c r="PRX1476" s="14"/>
      <c r="PRY1476" s="14"/>
      <c r="PRZ1476" s="14"/>
      <c r="PSA1476" s="14"/>
      <c r="PSB1476" s="14"/>
      <c r="PSC1476" s="14"/>
      <c r="PSD1476" s="14"/>
      <c r="PSE1476" s="14"/>
      <c r="PSF1476" s="14"/>
      <c r="PSG1476" s="14"/>
      <c r="PSH1476" s="14"/>
      <c r="PSI1476" s="14"/>
      <c r="PSJ1476" s="14"/>
      <c r="PSK1476" s="14"/>
      <c r="PSL1476" s="14"/>
      <c r="PSM1476" s="14"/>
      <c r="PSN1476" s="14"/>
      <c r="PSO1476" s="14"/>
      <c r="PSP1476" s="14"/>
      <c r="PSQ1476" s="14"/>
      <c r="PSR1476" s="14"/>
      <c r="PSS1476" s="14"/>
      <c r="PST1476" s="14"/>
      <c r="PSU1476" s="14"/>
      <c r="PSV1476" s="14"/>
      <c r="PSW1476" s="14"/>
      <c r="PSX1476" s="14"/>
      <c r="PSY1476" s="14"/>
      <c r="PSZ1476" s="14"/>
      <c r="PTA1476" s="14"/>
      <c r="PTB1476" s="14"/>
      <c r="PTC1476" s="14"/>
      <c r="PTD1476" s="14"/>
      <c r="PTE1476" s="14"/>
      <c r="PTF1476" s="14"/>
      <c r="PTG1476" s="14"/>
      <c r="PTH1476" s="14"/>
      <c r="PTI1476" s="14"/>
      <c r="PTJ1476" s="14"/>
      <c r="PTK1476" s="14"/>
      <c r="PTL1476" s="14"/>
      <c r="PTM1476" s="14"/>
      <c r="PTN1476" s="14"/>
      <c r="PTO1476" s="14"/>
      <c r="PTP1476" s="14"/>
      <c r="PTQ1476" s="14"/>
      <c r="PTR1476" s="14"/>
      <c r="PTS1476" s="14"/>
      <c r="PTT1476" s="14"/>
      <c r="PTU1476" s="14"/>
      <c r="PTV1476" s="14"/>
      <c r="PTW1476" s="14"/>
      <c r="PTX1476" s="14"/>
      <c r="PTY1476" s="14"/>
      <c r="PTZ1476" s="14"/>
      <c r="PUA1476" s="14"/>
      <c r="PUB1476" s="14"/>
      <c r="PUC1476" s="14"/>
      <c r="PUD1476" s="14"/>
      <c r="PUE1476" s="14"/>
      <c r="PUF1476" s="14"/>
      <c r="PUG1476" s="14"/>
      <c r="PUH1476" s="14"/>
      <c r="PUI1476" s="14"/>
      <c r="PUJ1476" s="14"/>
      <c r="PUK1476" s="14"/>
      <c r="PUL1476" s="14"/>
      <c r="PUM1476" s="14"/>
      <c r="PUN1476" s="14"/>
      <c r="PUO1476" s="14"/>
      <c r="PUP1476" s="14"/>
      <c r="PUQ1476" s="14"/>
      <c r="PUR1476" s="14"/>
      <c r="PUS1476" s="14"/>
      <c r="PUT1476" s="14"/>
      <c r="PUU1476" s="14"/>
      <c r="PUV1476" s="14"/>
      <c r="PUW1476" s="14"/>
      <c r="PUX1476" s="14"/>
      <c r="PUY1476" s="14"/>
      <c r="PUZ1476" s="14"/>
      <c r="PVA1476" s="14"/>
      <c r="PVB1476" s="14"/>
      <c r="PVC1476" s="14"/>
      <c r="PVD1476" s="14"/>
      <c r="PVE1476" s="14"/>
      <c r="PVF1476" s="14"/>
      <c r="PVG1476" s="14"/>
      <c r="PVH1476" s="14"/>
      <c r="PVI1476" s="14"/>
      <c r="PVJ1476" s="14"/>
      <c r="PVK1476" s="14"/>
      <c r="PVL1476" s="14"/>
      <c r="PVM1476" s="14"/>
      <c r="PVN1476" s="14"/>
      <c r="PVO1476" s="14"/>
      <c r="PVP1476" s="14"/>
      <c r="PVQ1476" s="14"/>
      <c r="PVR1476" s="14"/>
      <c r="PVS1476" s="14"/>
      <c r="PVT1476" s="14"/>
      <c r="PVU1476" s="14"/>
      <c r="PVV1476" s="14"/>
      <c r="PVW1476" s="14"/>
      <c r="PVX1476" s="14"/>
      <c r="PVY1476" s="14"/>
      <c r="PVZ1476" s="14"/>
      <c r="PWA1476" s="14"/>
      <c r="PWB1476" s="14"/>
      <c r="PWC1476" s="14"/>
      <c r="PWD1476" s="14"/>
      <c r="PWE1476" s="14"/>
      <c r="PWF1476" s="14"/>
      <c r="PWG1476" s="14"/>
      <c r="PWH1476" s="14"/>
      <c r="PWI1476" s="14"/>
      <c r="PWJ1476" s="14"/>
      <c r="PWK1476" s="14"/>
      <c r="PWL1476" s="14"/>
      <c r="PWM1476" s="14"/>
      <c r="PWN1476" s="14"/>
      <c r="PWO1476" s="14"/>
      <c r="PWP1476" s="14"/>
      <c r="PWQ1476" s="14"/>
      <c r="PWR1476" s="14"/>
      <c r="PWS1476" s="14"/>
      <c r="PWT1476" s="14"/>
      <c r="PWU1476" s="14"/>
      <c r="PWV1476" s="14"/>
      <c r="PWW1476" s="14"/>
      <c r="PWX1476" s="14"/>
      <c r="PWY1476" s="14"/>
      <c r="PWZ1476" s="14"/>
      <c r="PXA1476" s="14"/>
      <c r="PXB1476" s="14"/>
      <c r="PXC1476" s="14"/>
      <c r="PXD1476" s="14"/>
      <c r="PXE1476" s="14"/>
      <c r="PXF1476" s="14"/>
      <c r="PXG1476" s="14"/>
      <c r="PXH1476" s="14"/>
      <c r="PXI1476" s="14"/>
      <c r="PXJ1476" s="14"/>
      <c r="PXK1476" s="14"/>
      <c r="PXL1476" s="14"/>
      <c r="PXM1476" s="14"/>
      <c r="PXN1476" s="14"/>
      <c r="PXO1476" s="14"/>
      <c r="PXP1476" s="14"/>
      <c r="PXQ1476" s="14"/>
      <c r="PXR1476" s="14"/>
      <c r="PXS1476" s="14"/>
      <c r="PXT1476" s="14"/>
      <c r="PXU1476" s="14"/>
      <c r="PXV1476" s="14"/>
      <c r="PXW1476" s="14"/>
      <c r="PXX1476" s="14"/>
      <c r="PXY1476" s="14"/>
      <c r="PXZ1476" s="14"/>
      <c r="PYA1476" s="14"/>
      <c r="PYB1476" s="14"/>
      <c r="PYC1476" s="14"/>
      <c r="PYD1476" s="14"/>
      <c r="PYE1476" s="14"/>
      <c r="PYF1476" s="14"/>
      <c r="PYG1476" s="14"/>
      <c r="PYH1476" s="14"/>
      <c r="PYI1476" s="14"/>
      <c r="PYJ1476" s="14"/>
      <c r="PYK1476" s="14"/>
      <c r="PYL1476" s="14"/>
      <c r="PYM1476" s="14"/>
      <c r="PYN1476" s="14"/>
      <c r="PYO1476" s="14"/>
      <c r="PYP1476" s="14"/>
      <c r="PYQ1476" s="14"/>
      <c r="PYR1476" s="14"/>
      <c r="PYS1476" s="14"/>
      <c r="PYT1476" s="14"/>
      <c r="PYU1476" s="14"/>
      <c r="PYV1476" s="14"/>
      <c r="PYW1476" s="14"/>
      <c r="PYX1476" s="14"/>
      <c r="PYY1476" s="14"/>
      <c r="PYZ1476" s="14"/>
      <c r="PZA1476" s="14"/>
      <c r="PZB1476" s="14"/>
      <c r="PZC1476" s="14"/>
      <c r="PZD1476" s="14"/>
      <c r="PZE1476" s="14"/>
      <c r="PZF1476" s="14"/>
      <c r="PZG1476" s="14"/>
      <c r="PZH1476" s="14"/>
      <c r="PZI1476" s="14"/>
      <c r="PZJ1476" s="14"/>
      <c r="PZK1476" s="14"/>
      <c r="PZL1476" s="14"/>
      <c r="PZM1476" s="14"/>
      <c r="PZN1476" s="14"/>
      <c r="PZO1476" s="14"/>
      <c r="PZP1476" s="14"/>
      <c r="PZQ1476" s="14"/>
      <c r="PZR1476" s="14"/>
      <c r="PZS1476" s="14"/>
      <c r="PZT1476" s="14"/>
      <c r="PZU1476" s="14"/>
      <c r="PZV1476" s="14"/>
      <c r="PZW1476" s="14"/>
      <c r="PZX1476" s="14"/>
      <c r="PZY1476" s="14"/>
      <c r="PZZ1476" s="14"/>
      <c r="QAA1476" s="14"/>
      <c r="QAB1476" s="14"/>
      <c r="QAC1476" s="14"/>
      <c r="QAD1476" s="14"/>
      <c r="QAE1476" s="14"/>
      <c r="QAF1476" s="14"/>
      <c r="QAG1476" s="14"/>
      <c r="QAH1476" s="14"/>
      <c r="QAI1476" s="14"/>
      <c r="QAJ1476" s="14"/>
      <c r="QAK1476" s="14"/>
      <c r="QAL1476" s="14"/>
      <c r="QAM1476" s="14"/>
      <c r="QAN1476" s="14"/>
      <c r="QAO1476" s="14"/>
      <c r="QAP1476" s="14"/>
      <c r="QAQ1476" s="14"/>
      <c r="QAR1476" s="14"/>
      <c r="QAS1476" s="14"/>
      <c r="QAT1476" s="14"/>
      <c r="QAU1476" s="14"/>
      <c r="QAV1476" s="14"/>
      <c r="QAW1476" s="14"/>
      <c r="QAX1476" s="14"/>
      <c r="QAY1476" s="14"/>
      <c r="QAZ1476" s="14"/>
      <c r="QBA1476" s="14"/>
      <c r="QBB1476" s="14"/>
      <c r="QBC1476" s="14"/>
      <c r="QBD1476" s="14"/>
      <c r="QBE1476" s="14"/>
      <c r="QBF1476" s="14"/>
      <c r="QBG1476" s="14"/>
      <c r="QBH1476" s="14"/>
      <c r="QBI1476" s="14"/>
      <c r="QBJ1476" s="14"/>
      <c r="QBK1476" s="14"/>
      <c r="QBL1476" s="14"/>
      <c r="QBM1476" s="14"/>
      <c r="QBN1476" s="14"/>
      <c r="QBO1476" s="14"/>
      <c r="QBP1476" s="14"/>
      <c r="QBQ1476" s="14"/>
      <c r="QBR1476" s="14"/>
      <c r="QBS1476" s="14"/>
      <c r="QBT1476" s="14"/>
      <c r="QBU1476" s="14"/>
      <c r="QBV1476" s="14"/>
      <c r="QBW1476" s="14"/>
      <c r="QBX1476" s="14"/>
      <c r="QBY1476" s="14"/>
      <c r="QBZ1476" s="14"/>
      <c r="QCA1476" s="14"/>
      <c r="QCB1476" s="14"/>
      <c r="QCC1476" s="14"/>
      <c r="QCD1476" s="14"/>
      <c r="QCE1476" s="14"/>
      <c r="QCF1476" s="14"/>
      <c r="QCG1476" s="14"/>
      <c r="QCH1476" s="14"/>
      <c r="QCI1476" s="14"/>
      <c r="QCJ1476" s="14"/>
      <c r="QCK1476" s="14"/>
      <c r="QCL1476" s="14"/>
      <c r="QCM1476" s="14"/>
      <c r="QCN1476" s="14"/>
      <c r="QCO1476" s="14"/>
      <c r="QCP1476" s="14"/>
      <c r="QCQ1476" s="14"/>
      <c r="QCR1476" s="14"/>
      <c r="QCS1476" s="14"/>
      <c r="QCT1476" s="14"/>
      <c r="QCU1476" s="14"/>
      <c r="QCV1476" s="14"/>
      <c r="QCW1476" s="14"/>
      <c r="QCX1476" s="14"/>
      <c r="QCY1476" s="14"/>
      <c r="QCZ1476" s="14"/>
      <c r="QDA1476" s="14"/>
      <c r="QDB1476" s="14"/>
      <c r="QDC1476" s="14"/>
      <c r="QDD1476" s="14"/>
      <c r="QDE1476" s="14"/>
      <c r="QDF1476" s="14"/>
      <c r="QDG1476" s="14"/>
      <c r="QDH1476" s="14"/>
      <c r="QDI1476" s="14"/>
      <c r="QDJ1476" s="14"/>
      <c r="QDK1476" s="14"/>
      <c r="QDL1476" s="14"/>
      <c r="QDM1476" s="14"/>
      <c r="QDN1476" s="14"/>
      <c r="QDO1476" s="14"/>
      <c r="QDP1476" s="14"/>
      <c r="QDQ1476" s="14"/>
      <c r="QDR1476" s="14"/>
      <c r="QDS1476" s="14"/>
      <c r="QDT1476" s="14"/>
      <c r="QDU1476" s="14"/>
      <c r="QDV1476" s="14"/>
      <c r="QDW1476" s="14"/>
      <c r="QDX1476" s="14"/>
      <c r="QDY1476" s="14"/>
      <c r="QDZ1476" s="14"/>
      <c r="QEA1476" s="14"/>
      <c r="QEB1476" s="14"/>
      <c r="QEC1476" s="14"/>
      <c r="QED1476" s="14"/>
      <c r="QEE1476" s="14"/>
      <c r="QEF1476" s="14"/>
      <c r="QEG1476" s="14"/>
      <c r="QEH1476" s="14"/>
      <c r="QEI1476" s="14"/>
      <c r="QEJ1476" s="14"/>
      <c r="QEK1476" s="14"/>
      <c r="QEL1476" s="14"/>
      <c r="QEM1476" s="14"/>
      <c r="QEN1476" s="14"/>
      <c r="QEO1476" s="14"/>
      <c r="QEP1476" s="14"/>
      <c r="QEQ1476" s="14"/>
      <c r="QER1476" s="14"/>
      <c r="QES1476" s="14"/>
      <c r="QET1476" s="14"/>
      <c r="QEU1476" s="14"/>
      <c r="QEV1476" s="14"/>
      <c r="QEW1476" s="14"/>
      <c r="QEX1476" s="14"/>
      <c r="QEY1476" s="14"/>
      <c r="QEZ1476" s="14"/>
      <c r="QFA1476" s="14"/>
      <c r="QFB1476" s="14"/>
      <c r="QFC1476" s="14"/>
      <c r="QFD1476" s="14"/>
      <c r="QFE1476" s="14"/>
      <c r="QFF1476" s="14"/>
      <c r="QFG1476" s="14"/>
      <c r="QFH1476" s="14"/>
      <c r="QFI1476" s="14"/>
      <c r="QFJ1476" s="14"/>
      <c r="QFK1476" s="14"/>
      <c r="QFL1476" s="14"/>
      <c r="QFM1476" s="14"/>
      <c r="QFN1476" s="14"/>
      <c r="QFO1476" s="14"/>
      <c r="QFP1476" s="14"/>
      <c r="QFQ1476" s="14"/>
      <c r="QFR1476" s="14"/>
      <c r="QFS1476" s="14"/>
      <c r="QFT1476" s="14"/>
      <c r="QFU1476" s="14"/>
      <c r="QFV1476" s="14"/>
      <c r="QFW1476" s="14"/>
      <c r="QFX1476" s="14"/>
      <c r="QFY1476" s="14"/>
      <c r="QFZ1476" s="14"/>
      <c r="QGA1476" s="14"/>
      <c r="QGB1476" s="14"/>
      <c r="QGC1476" s="14"/>
      <c r="QGD1476" s="14"/>
      <c r="QGE1476" s="14"/>
      <c r="QGF1476" s="14"/>
      <c r="QGG1476" s="14"/>
      <c r="QGH1476" s="14"/>
      <c r="QGI1476" s="14"/>
      <c r="QGJ1476" s="14"/>
      <c r="QGK1476" s="14"/>
      <c r="QGL1476" s="14"/>
      <c r="QGM1476" s="14"/>
      <c r="QGN1476" s="14"/>
      <c r="QGO1476" s="14"/>
      <c r="QGP1476" s="14"/>
      <c r="QGQ1476" s="14"/>
      <c r="QGR1476" s="14"/>
      <c r="QGS1476" s="14"/>
      <c r="QGT1476" s="14"/>
      <c r="QGU1476" s="14"/>
      <c r="QGV1476" s="14"/>
      <c r="QGW1476" s="14"/>
      <c r="QGX1476" s="14"/>
      <c r="QGY1476" s="14"/>
      <c r="QGZ1476" s="14"/>
      <c r="QHA1476" s="14"/>
      <c r="QHB1476" s="14"/>
      <c r="QHC1476" s="14"/>
      <c r="QHD1476" s="14"/>
      <c r="QHE1476" s="14"/>
      <c r="QHF1476" s="14"/>
      <c r="QHG1476" s="14"/>
      <c r="QHH1476" s="14"/>
      <c r="QHI1476" s="14"/>
      <c r="QHJ1476" s="14"/>
      <c r="QHK1476" s="14"/>
      <c r="QHL1476" s="14"/>
      <c r="QHM1476" s="14"/>
      <c r="QHN1476" s="14"/>
      <c r="QHO1476" s="14"/>
      <c r="QHP1476" s="14"/>
      <c r="QHQ1476" s="14"/>
      <c r="QHR1476" s="14"/>
      <c r="QHS1476" s="14"/>
      <c r="QHT1476" s="14"/>
      <c r="QHU1476" s="14"/>
      <c r="QHV1476" s="14"/>
      <c r="QHW1476" s="14"/>
      <c r="QHX1476" s="14"/>
      <c r="QHY1476" s="14"/>
      <c r="QHZ1476" s="14"/>
      <c r="QIA1476" s="14"/>
      <c r="QIB1476" s="14"/>
      <c r="QIC1476" s="14"/>
      <c r="QID1476" s="14"/>
      <c r="QIE1476" s="14"/>
      <c r="QIF1476" s="14"/>
      <c r="QIG1476" s="14"/>
      <c r="QIH1476" s="14"/>
      <c r="QII1476" s="14"/>
      <c r="QIJ1476" s="14"/>
      <c r="QIK1476" s="14"/>
      <c r="QIL1476" s="14"/>
      <c r="QIM1476" s="14"/>
      <c r="QIN1476" s="14"/>
      <c r="QIO1476" s="14"/>
      <c r="QIP1476" s="14"/>
      <c r="QIQ1476" s="14"/>
      <c r="QIR1476" s="14"/>
      <c r="QIS1476" s="14"/>
      <c r="QIT1476" s="14"/>
      <c r="QIU1476" s="14"/>
      <c r="QIV1476" s="14"/>
      <c r="QIW1476" s="14"/>
      <c r="QIX1476" s="14"/>
      <c r="QIY1476" s="14"/>
      <c r="QIZ1476" s="14"/>
      <c r="QJA1476" s="14"/>
      <c r="QJB1476" s="14"/>
      <c r="QJC1476" s="14"/>
      <c r="QJD1476" s="14"/>
      <c r="QJE1476" s="14"/>
      <c r="QJF1476" s="14"/>
      <c r="QJG1476" s="14"/>
      <c r="QJH1476" s="14"/>
      <c r="QJI1476" s="14"/>
      <c r="QJJ1476" s="14"/>
      <c r="QJK1476" s="14"/>
      <c r="QJL1476" s="14"/>
      <c r="QJM1476" s="14"/>
      <c r="QJN1476" s="14"/>
      <c r="QJO1476" s="14"/>
      <c r="QJP1476" s="14"/>
      <c r="QJQ1476" s="14"/>
      <c r="QJR1476" s="14"/>
      <c r="QJS1476" s="14"/>
      <c r="QJT1476" s="14"/>
      <c r="QJU1476" s="14"/>
      <c r="QJV1476" s="14"/>
      <c r="QJW1476" s="14"/>
      <c r="QJX1476" s="14"/>
      <c r="QJY1476" s="14"/>
      <c r="QJZ1476" s="14"/>
      <c r="QKA1476" s="14"/>
      <c r="QKB1476" s="14"/>
      <c r="QKC1476" s="14"/>
      <c r="QKD1476" s="14"/>
      <c r="QKE1476" s="14"/>
      <c r="QKF1476" s="14"/>
      <c r="QKG1476" s="14"/>
      <c r="QKH1476" s="14"/>
      <c r="QKI1476" s="14"/>
      <c r="QKJ1476" s="14"/>
      <c r="QKK1476" s="14"/>
      <c r="QKL1476" s="14"/>
      <c r="QKM1476" s="14"/>
      <c r="QKN1476" s="14"/>
      <c r="QKO1476" s="14"/>
      <c r="QKP1476" s="14"/>
      <c r="QKQ1476" s="14"/>
      <c r="QKR1476" s="14"/>
      <c r="QKS1476" s="14"/>
      <c r="QKT1476" s="14"/>
      <c r="QKU1476" s="14"/>
      <c r="QKV1476" s="14"/>
      <c r="QKW1476" s="14"/>
      <c r="QKX1476" s="14"/>
      <c r="QKY1476" s="14"/>
      <c r="QKZ1476" s="14"/>
      <c r="QLA1476" s="14"/>
      <c r="QLB1476" s="14"/>
      <c r="QLC1476" s="14"/>
      <c r="QLD1476" s="14"/>
      <c r="QLE1476" s="14"/>
      <c r="QLF1476" s="14"/>
      <c r="QLG1476" s="14"/>
      <c r="QLH1476" s="14"/>
      <c r="QLI1476" s="14"/>
      <c r="QLJ1476" s="14"/>
      <c r="QLK1476" s="14"/>
      <c r="QLL1476" s="14"/>
      <c r="QLM1476" s="14"/>
      <c r="QLN1476" s="14"/>
      <c r="QLO1476" s="14"/>
      <c r="QLP1476" s="14"/>
      <c r="QLQ1476" s="14"/>
      <c r="QLR1476" s="14"/>
      <c r="QLS1476" s="14"/>
      <c r="QLT1476" s="14"/>
      <c r="QLU1476" s="14"/>
      <c r="QLV1476" s="14"/>
      <c r="QLW1476" s="14"/>
      <c r="QLX1476" s="14"/>
      <c r="QLY1476" s="14"/>
      <c r="QLZ1476" s="14"/>
      <c r="QMA1476" s="14"/>
      <c r="QMB1476" s="14"/>
      <c r="QMC1476" s="14"/>
      <c r="QMD1476" s="14"/>
      <c r="QME1476" s="14"/>
      <c r="QMF1476" s="14"/>
      <c r="QMG1476" s="14"/>
      <c r="QMH1476" s="14"/>
      <c r="QMI1476" s="14"/>
      <c r="QMJ1476" s="14"/>
      <c r="QMK1476" s="14"/>
      <c r="QML1476" s="14"/>
      <c r="QMM1476" s="14"/>
      <c r="QMN1476" s="14"/>
      <c r="QMO1476" s="14"/>
      <c r="QMP1476" s="14"/>
      <c r="QMQ1476" s="14"/>
      <c r="QMR1476" s="14"/>
      <c r="QMS1476" s="14"/>
      <c r="QMT1476" s="14"/>
      <c r="QMU1476" s="14"/>
      <c r="QMV1476" s="14"/>
      <c r="QMW1476" s="14"/>
      <c r="QMX1476" s="14"/>
      <c r="QMY1476" s="14"/>
      <c r="QMZ1476" s="14"/>
      <c r="QNA1476" s="14"/>
      <c r="QNB1476" s="14"/>
      <c r="QNC1476" s="14"/>
      <c r="QND1476" s="14"/>
      <c r="QNE1476" s="14"/>
      <c r="QNF1476" s="14"/>
      <c r="QNG1476" s="14"/>
      <c r="QNH1476" s="14"/>
      <c r="QNI1476" s="14"/>
      <c r="QNJ1476" s="14"/>
      <c r="QNK1476" s="14"/>
      <c r="QNL1476" s="14"/>
      <c r="QNM1476" s="14"/>
      <c r="QNN1476" s="14"/>
      <c r="QNO1476" s="14"/>
      <c r="QNP1476" s="14"/>
      <c r="QNQ1476" s="14"/>
      <c r="QNR1476" s="14"/>
      <c r="QNS1476" s="14"/>
      <c r="QNT1476" s="14"/>
      <c r="QNU1476" s="14"/>
      <c r="QNV1476" s="14"/>
      <c r="QNW1476" s="14"/>
      <c r="QNX1476" s="14"/>
      <c r="QNY1476" s="14"/>
      <c r="QNZ1476" s="14"/>
      <c r="QOA1476" s="14"/>
      <c r="QOB1476" s="14"/>
      <c r="QOC1476" s="14"/>
      <c r="QOD1476" s="14"/>
      <c r="QOE1476" s="14"/>
      <c r="QOF1476" s="14"/>
      <c r="QOG1476" s="14"/>
      <c r="QOH1476" s="14"/>
      <c r="QOI1476" s="14"/>
      <c r="QOJ1476" s="14"/>
      <c r="QOK1476" s="14"/>
      <c r="QOL1476" s="14"/>
      <c r="QOM1476" s="14"/>
      <c r="QON1476" s="14"/>
      <c r="QOO1476" s="14"/>
      <c r="QOP1476" s="14"/>
      <c r="QOQ1476" s="14"/>
      <c r="QOR1476" s="14"/>
      <c r="QOS1476" s="14"/>
      <c r="QOT1476" s="14"/>
      <c r="QOU1476" s="14"/>
      <c r="QOV1476" s="14"/>
      <c r="QOW1476" s="14"/>
      <c r="QOX1476" s="14"/>
      <c r="QOY1476" s="14"/>
      <c r="QOZ1476" s="14"/>
      <c r="QPA1476" s="14"/>
      <c r="QPB1476" s="14"/>
      <c r="QPC1476" s="14"/>
      <c r="QPD1476" s="14"/>
      <c r="QPE1476" s="14"/>
      <c r="QPF1476" s="14"/>
      <c r="QPG1476" s="14"/>
      <c r="QPH1476" s="14"/>
      <c r="QPI1476" s="14"/>
      <c r="QPJ1476" s="14"/>
      <c r="QPK1476" s="14"/>
      <c r="QPL1476" s="14"/>
      <c r="QPM1476" s="14"/>
      <c r="QPN1476" s="14"/>
      <c r="QPO1476" s="14"/>
      <c r="QPP1476" s="14"/>
      <c r="QPQ1476" s="14"/>
      <c r="QPR1476" s="14"/>
      <c r="QPS1476" s="14"/>
      <c r="QPT1476" s="14"/>
      <c r="QPU1476" s="14"/>
      <c r="QPV1476" s="14"/>
      <c r="QPW1476" s="14"/>
      <c r="QPX1476" s="14"/>
      <c r="QPY1476" s="14"/>
      <c r="QPZ1476" s="14"/>
      <c r="QQA1476" s="14"/>
      <c r="QQB1476" s="14"/>
      <c r="QQC1476" s="14"/>
      <c r="QQD1476" s="14"/>
      <c r="QQE1476" s="14"/>
      <c r="QQF1476" s="14"/>
      <c r="QQG1476" s="14"/>
      <c r="QQH1476" s="14"/>
      <c r="QQI1476" s="14"/>
      <c r="QQJ1476" s="14"/>
      <c r="QQK1476" s="14"/>
      <c r="QQL1476" s="14"/>
      <c r="QQM1476" s="14"/>
      <c r="QQN1476" s="14"/>
      <c r="QQO1476" s="14"/>
      <c r="QQP1476" s="14"/>
      <c r="QQQ1476" s="14"/>
      <c r="QQR1476" s="14"/>
      <c r="QQS1476" s="14"/>
      <c r="QQT1476" s="14"/>
      <c r="QQU1476" s="14"/>
      <c r="QQV1476" s="14"/>
      <c r="QQW1476" s="14"/>
      <c r="QQX1476" s="14"/>
      <c r="QQY1476" s="14"/>
      <c r="QQZ1476" s="14"/>
      <c r="QRA1476" s="14"/>
      <c r="QRB1476" s="14"/>
      <c r="QRC1476" s="14"/>
      <c r="QRD1476" s="14"/>
      <c r="QRE1476" s="14"/>
      <c r="QRF1476" s="14"/>
      <c r="QRG1476" s="14"/>
      <c r="QRH1476" s="14"/>
      <c r="QRI1476" s="14"/>
      <c r="QRJ1476" s="14"/>
      <c r="QRK1476" s="14"/>
      <c r="QRL1476" s="14"/>
      <c r="QRM1476" s="14"/>
      <c r="QRN1476" s="14"/>
      <c r="QRO1476" s="14"/>
      <c r="QRP1476" s="14"/>
      <c r="QRQ1476" s="14"/>
      <c r="QRR1476" s="14"/>
      <c r="QRS1476" s="14"/>
      <c r="QRT1476" s="14"/>
      <c r="QRU1476" s="14"/>
      <c r="QRV1476" s="14"/>
      <c r="QRW1476" s="14"/>
      <c r="QRX1476" s="14"/>
      <c r="QRY1476" s="14"/>
      <c r="QRZ1476" s="14"/>
      <c r="QSA1476" s="14"/>
      <c r="QSB1476" s="14"/>
      <c r="QSC1476" s="14"/>
      <c r="QSD1476" s="14"/>
      <c r="QSE1476" s="14"/>
      <c r="QSF1476" s="14"/>
      <c r="QSG1476" s="14"/>
      <c r="QSH1476" s="14"/>
      <c r="QSI1476" s="14"/>
      <c r="QSJ1476" s="14"/>
      <c r="QSK1476" s="14"/>
      <c r="QSL1476" s="14"/>
      <c r="QSM1476" s="14"/>
      <c r="QSN1476" s="14"/>
      <c r="QSO1476" s="14"/>
      <c r="QSP1476" s="14"/>
      <c r="QSQ1476" s="14"/>
      <c r="QSR1476" s="14"/>
      <c r="QSS1476" s="14"/>
      <c r="QST1476" s="14"/>
      <c r="QSU1476" s="14"/>
      <c r="QSV1476" s="14"/>
      <c r="QSW1476" s="14"/>
      <c r="QSX1476" s="14"/>
      <c r="QSY1476" s="14"/>
      <c r="QSZ1476" s="14"/>
      <c r="QTA1476" s="14"/>
      <c r="QTB1476" s="14"/>
      <c r="QTC1476" s="14"/>
      <c r="QTD1476" s="14"/>
      <c r="QTE1476" s="14"/>
      <c r="QTF1476" s="14"/>
      <c r="QTG1476" s="14"/>
      <c r="QTH1476" s="14"/>
      <c r="QTI1476" s="14"/>
      <c r="QTJ1476" s="14"/>
      <c r="QTK1476" s="14"/>
      <c r="QTL1476" s="14"/>
      <c r="QTM1476" s="14"/>
      <c r="QTN1476" s="14"/>
      <c r="QTO1476" s="14"/>
      <c r="QTP1476" s="14"/>
      <c r="QTQ1476" s="14"/>
      <c r="QTR1476" s="14"/>
      <c r="QTS1476" s="14"/>
      <c r="QTT1476" s="14"/>
      <c r="QTU1476" s="14"/>
      <c r="QTV1476" s="14"/>
      <c r="QTW1476" s="14"/>
      <c r="QTX1476" s="14"/>
      <c r="QTY1476" s="14"/>
      <c r="QTZ1476" s="14"/>
      <c r="QUA1476" s="14"/>
      <c r="QUB1476" s="14"/>
      <c r="QUC1476" s="14"/>
      <c r="QUD1476" s="14"/>
      <c r="QUE1476" s="14"/>
      <c r="QUF1476" s="14"/>
      <c r="QUG1476" s="14"/>
      <c r="QUH1476" s="14"/>
      <c r="QUI1476" s="14"/>
      <c r="QUJ1476" s="14"/>
      <c r="QUK1476" s="14"/>
      <c r="QUL1476" s="14"/>
      <c r="QUM1476" s="14"/>
      <c r="QUN1476" s="14"/>
      <c r="QUO1476" s="14"/>
      <c r="QUP1476" s="14"/>
      <c r="QUQ1476" s="14"/>
      <c r="QUR1476" s="14"/>
      <c r="QUS1476" s="14"/>
      <c r="QUT1476" s="14"/>
      <c r="QUU1476" s="14"/>
      <c r="QUV1476" s="14"/>
      <c r="QUW1476" s="14"/>
      <c r="QUX1476" s="14"/>
      <c r="QUY1476" s="14"/>
      <c r="QUZ1476" s="14"/>
      <c r="QVA1476" s="14"/>
      <c r="QVB1476" s="14"/>
      <c r="QVC1476" s="14"/>
      <c r="QVD1476" s="14"/>
      <c r="QVE1476" s="14"/>
      <c r="QVF1476" s="14"/>
      <c r="QVG1476" s="14"/>
      <c r="QVH1476" s="14"/>
      <c r="QVI1476" s="14"/>
      <c r="QVJ1476" s="14"/>
      <c r="QVK1476" s="14"/>
      <c r="QVL1476" s="14"/>
      <c r="QVM1476" s="14"/>
      <c r="QVN1476" s="14"/>
      <c r="QVO1476" s="14"/>
      <c r="QVP1476" s="14"/>
      <c r="QVQ1476" s="14"/>
      <c r="QVR1476" s="14"/>
      <c r="QVS1476" s="14"/>
      <c r="QVT1476" s="14"/>
      <c r="QVU1476" s="14"/>
      <c r="QVV1476" s="14"/>
      <c r="QVW1476" s="14"/>
      <c r="QVX1476" s="14"/>
      <c r="QVY1476" s="14"/>
      <c r="QVZ1476" s="14"/>
      <c r="QWA1476" s="14"/>
      <c r="QWB1476" s="14"/>
      <c r="QWC1476" s="14"/>
      <c r="QWD1476" s="14"/>
      <c r="QWE1476" s="14"/>
      <c r="QWF1476" s="14"/>
      <c r="QWG1476" s="14"/>
      <c r="QWH1476" s="14"/>
      <c r="QWI1476" s="14"/>
      <c r="QWJ1476" s="14"/>
      <c r="QWK1476" s="14"/>
      <c r="QWL1476" s="14"/>
      <c r="QWM1476" s="14"/>
      <c r="QWN1476" s="14"/>
      <c r="QWO1476" s="14"/>
      <c r="QWP1476" s="14"/>
      <c r="QWQ1476" s="14"/>
      <c r="QWR1476" s="14"/>
      <c r="QWS1476" s="14"/>
      <c r="QWT1476" s="14"/>
      <c r="QWU1476" s="14"/>
      <c r="QWV1476" s="14"/>
      <c r="QWW1476" s="14"/>
      <c r="QWX1476" s="14"/>
      <c r="QWY1476" s="14"/>
      <c r="QWZ1476" s="14"/>
      <c r="QXA1476" s="14"/>
      <c r="QXB1476" s="14"/>
      <c r="QXC1476" s="14"/>
      <c r="QXD1476" s="14"/>
      <c r="QXE1476" s="14"/>
      <c r="QXF1476" s="14"/>
      <c r="QXG1476" s="14"/>
      <c r="QXH1476" s="14"/>
      <c r="QXI1476" s="14"/>
      <c r="QXJ1476" s="14"/>
      <c r="QXK1476" s="14"/>
      <c r="QXL1476" s="14"/>
      <c r="QXM1476" s="14"/>
      <c r="QXN1476" s="14"/>
      <c r="QXO1476" s="14"/>
      <c r="QXP1476" s="14"/>
      <c r="QXQ1476" s="14"/>
      <c r="QXR1476" s="14"/>
      <c r="QXS1476" s="14"/>
      <c r="QXT1476" s="14"/>
      <c r="QXU1476" s="14"/>
      <c r="QXV1476" s="14"/>
      <c r="QXW1476" s="14"/>
      <c r="QXX1476" s="14"/>
      <c r="QXY1476" s="14"/>
      <c r="QXZ1476" s="14"/>
      <c r="QYA1476" s="14"/>
      <c r="QYB1476" s="14"/>
      <c r="QYC1476" s="14"/>
      <c r="QYD1476" s="14"/>
      <c r="QYE1476" s="14"/>
      <c r="QYF1476" s="14"/>
      <c r="QYG1476" s="14"/>
      <c r="QYH1476" s="14"/>
      <c r="QYI1476" s="14"/>
      <c r="QYJ1476" s="14"/>
      <c r="QYK1476" s="14"/>
      <c r="QYL1476" s="14"/>
      <c r="QYM1476" s="14"/>
      <c r="QYN1476" s="14"/>
      <c r="QYO1476" s="14"/>
      <c r="QYP1476" s="14"/>
      <c r="QYQ1476" s="14"/>
      <c r="QYR1476" s="14"/>
      <c r="QYS1476" s="14"/>
      <c r="QYT1476" s="14"/>
      <c r="QYU1476" s="14"/>
      <c r="QYV1476" s="14"/>
      <c r="QYW1476" s="14"/>
      <c r="QYX1476" s="14"/>
      <c r="QYY1476" s="14"/>
      <c r="QYZ1476" s="14"/>
      <c r="QZA1476" s="14"/>
      <c r="QZB1476" s="14"/>
      <c r="QZC1476" s="14"/>
      <c r="QZD1476" s="14"/>
      <c r="QZE1476" s="14"/>
      <c r="QZF1476" s="14"/>
      <c r="QZG1476" s="14"/>
      <c r="QZH1476" s="14"/>
      <c r="QZI1476" s="14"/>
      <c r="QZJ1476" s="14"/>
      <c r="QZK1476" s="14"/>
      <c r="QZL1476" s="14"/>
      <c r="QZM1476" s="14"/>
      <c r="QZN1476" s="14"/>
      <c r="QZO1476" s="14"/>
      <c r="QZP1476" s="14"/>
      <c r="QZQ1476" s="14"/>
      <c r="QZR1476" s="14"/>
      <c r="QZS1476" s="14"/>
      <c r="QZT1476" s="14"/>
      <c r="QZU1476" s="14"/>
      <c r="QZV1476" s="14"/>
      <c r="QZW1476" s="14"/>
      <c r="QZX1476" s="14"/>
      <c r="QZY1476" s="14"/>
      <c r="QZZ1476" s="14"/>
      <c r="RAA1476" s="14"/>
      <c r="RAB1476" s="14"/>
      <c r="RAC1476" s="14"/>
      <c r="RAD1476" s="14"/>
      <c r="RAE1476" s="14"/>
      <c r="RAF1476" s="14"/>
      <c r="RAG1476" s="14"/>
      <c r="RAH1476" s="14"/>
      <c r="RAI1476" s="14"/>
      <c r="RAJ1476" s="14"/>
      <c r="RAK1476" s="14"/>
      <c r="RAL1476" s="14"/>
      <c r="RAM1476" s="14"/>
      <c r="RAN1476" s="14"/>
      <c r="RAO1476" s="14"/>
      <c r="RAP1476" s="14"/>
      <c r="RAQ1476" s="14"/>
      <c r="RAR1476" s="14"/>
      <c r="RAS1476" s="14"/>
      <c r="RAT1476" s="14"/>
      <c r="RAU1476" s="14"/>
      <c r="RAV1476" s="14"/>
      <c r="RAW1476" s="14"/>
      <c r="RAX1476" s="14"/>
      <c r="RAY1476" s="14"/>
      <c r="RAZ1476" s="14"/>
      <c r="RBA1476" s="14"/>
      <c r="RBB1476" s="14"/>
      <c r="RBC1476" s="14"/>
      <c r="RBD1476" s="14"/>
      <c r="RBE1476" s="14"/>
      <c r="RBF1476" s="14"/>
      <c r="RBG1476" s="14"/>
      <c r="RBH1476" s="14"/>
      <c r="RBI1476" s="14"/>
      <c r="RBJ1476" s="14"/>
      <c r="RBK1476" s="14"/>
      <c r="RBL1476" s="14"/>
      <c r="RBM1476" s="14"/>
      <c r="RBN1476" s="14"/>
      <c r="RBO1476" s="14"/>
      <c r="RBP1476" s="14"/>
      <c r="RBQ1476" s="14"/>
      <c r="RBR1476" s="14"/>
      <c r="RBS1476" s="14"/>
      <c r="RBT1476" s="14"/>
      <c r="RBU1476" s="14"/>
      <c r="RBV1476" s="14"/>
      <c r="RBW1476" s="14"/>
      <c r="RBX1476" s="14"/>
      <c r="RBY1476" s="14"/>
      <c r="RBZ1476" s="14"/>
      <c r="RCA1476" s="14"/>
      <c r="RCB1476" s="14"/>
      <c r="RCC1476" s="14"/>
      <c r="RCD1476" s="14"/>
      <c r="RCE1476" s="14"/>
      <c r="RCF1476" s="14"/>
      <c r="RCG1476" s="14"/>
      <c r="RCH1476" s="14"/>
      <c r="RCI1476" s="14"/>
      <c r="RCJ1476" s="14"/>
      <c r="RCK1476" s="14"/>
      <c r="RCL1476" s="14"/>
      <c r="RCM1476" s="14"/>
      <c r="RCN1476" s="14"/>
      <c r="RCO1476" s="14"/>
      <c r="RCP1476" s="14"/>
      <c r="RCQ1476" s="14"/>
      <c r="RCR1476" s="14"/>
      <c r="RCS1476" s="14"/>
      <c r="RCT1476" s="14"/>
      <c r="RCU1476" s="14"/>
      <c r="RCV1476" s="14"/>
      <c r="RCW1476" s="14"/>
      <c r="RCX1476" s="14"/>
      <c r="RCY1476" s="14"/>
      <c r="RCZ1476" s="14"/>
      <c r="RDA1476" s="14"/>
      <c r="RDB1476" s="14"/>
      <c r="RDC1476" s="14"/>
      <c r="RDD1476" s="14"/>
      <c r="RDE1476" s="14"/>
      <c r="RDF1476" s="14"/>
      <c r="RDG1476" s="14"/>
      <c r="RDH1476" s="14"/>
      <c r="RDI1476" s="14"/>
      <c r="RDJ1476" s="14"/>
      <c r="RDK1476" s="14"/>
      <c r="RDL1476" s="14"/>
      <c r="RDM1476" s="14"/>
      <c r="RDN1476" s="14"/>
      <c r="RDO1476" s="14"/>
      <c r="RDP1476" s="14"/>
      <c r="RDQ1476" s="14"/>
      <c r="RDR1476" s="14"/>
      <c r="RDS1476" s="14"/>
      <c r="RDT1476" s="14"/>
      <c r="RDU1476" s="14"/>
      <c r="RDV1476" s="14"/>
      <c r="RDW1476" s="14"/>
      <c r="RDX1476" s="14"/>
      <c r="RDY1476" s="14"/>
      <c r="RDZ1476" s="14"/>
      <c r="REA1476" s="14"/>
      <c r="REB1476" s="14"/>
      <c r="REC1476" s="14"/>
      <c r="RED1476" s="14"/>
      <c r="REE1476" s="14"/>
      <c r="REF1476" s="14"/>
      <c r="REG1476" s="14"/>
      <c r="REH1476" s="14"/>
      <c r="REI1476" s="14"/>
      <c r="REJ1476" s="14"/>
      <c r="REK1476" s="14"/>
      <c r="REL1476" s="14"/>
      <c r="REM1476" s="14"/>
      <c r="REN1476" s="14"/>
      <c r="REO1476" s="14"/>
      <c r="REP1476" s="14"/>
      <c r="REQ1476" s="14"/>
      <c r="RER1476" s="14"/>
      <c r="RES1476" s="14"/>
      <c r="RET1476" s="14"/>
      <c r="REU1476" s="14"/>
      <c r="REV1476" s="14"/>
      <c r="REW1476" s="14"/>
      <c r="REX1476" s="14"/>
      <c r="REY1476" s="14"/>
      <c r="REZ1476" s="14"/>
      <c r="RFA1476" s="14"/>
      <c r="RFB1476" s="14"/>
      <c r="RFC1476" s="14"/>
      <c r="RFD1476" s="14"/>
      <c r="RFE1476" s="14"/>
      <c r="RFF1476" s="14"/>
      <c r="RFG1476" s="14"/>
      <c r="RFH1476" s="14"/>
      <c r="RFI1476" s="14"/>
      <c r="RFJ1476" s="14"/>
      <c r="RFK1476" s="14"/>
      <c r="RFL1476" s="14"/>
      <c r="RFM1476" s="14"/>
      <c r="RFN1476" s="14"/>
      <c r="RFO1476" s="14"/>
      <c r="RFP1476" s="14"/>
      <c r="RFQ1476" s="14"/>
      <c r="RFR1476" s="14"/>
      <c r="RFS1476" s="14"/>
      <c r="RFT1476" s="14"/>
      <c r="RFU1476" s="14"/>
      <c r="RFV1476" s="14"/>
      <c r="RFW1476" s="14"/>
      <c r="RFX1476" s="14"/>
      <c r="RFY1476" s="14"/>
      <c r="RFZ1476" s="14"/>
      <c r="RGA1476" s="14"/>
      <c r="RGB1476" s="14"/>
      <c r="RGC1476" s="14"/>
      <c r="RGD1476" s="14"/>
      <c r="RGE1476" s="14"/>
      <c r="RGF1476" s="14"/>
      <c r="RGG1476" s="14"/>
      <c r="RGH1476" s="14"/>
      <c r="RGI1476" s="14"/>
      <c r="RGJ1476" s="14"/>
      <c r="RGK1476" s="14"/>
      <c r="RGL1476" s="14"/>
      <c r="RGM1476" s="14"/>
      <c r="RGN1476" s="14"/>
      <c r="RGO1476" s="14"/>
      <c r="RGP1476" s="14"/>
      <c r="RGQ1476" s="14"/>
      <c r="RGR1476" s="14"/>
      <c r="RGS1476" s="14"/>
      <c r="RGT1476" s="14"/>
      <c r="RGU1476" s="14"/>
      <c r="RGV1476" s="14"/>
      <c r="RGW1476" s="14"/>
      <c r="RGX1476" s="14"/>
      <c r="RGY1476" s="14"/>
      <c r="RGZ1476" s="14"/>
      <c r="RHA1476" s="14"/>
      <c r="RHB1476" s="14"/>
      <c r="RHC1476" s="14"/>
      <c r="RHD1476" s="14"/>
      <c r="RHE1476" s="14"/>
      <c r="RHF1476" s="14"/>
      <c r="RHG1476" s="14"/>
      <c r="RHH1476" s="14"/>
      <c r="RHI1476" s="14"/>
      <c r="RHJ1476" s="14"/>
      <c r="RHK1476" s="14"/>
      <c r="RHL1476" s="14"/>
      <c r="RHM1476" s="14"/>
      <c r="RHN1476" s="14"/>
      <c r="RHO1476" s="14"/>
      <c r="RHP1476" s="14"/>
      <c r="RHQ1476" s="14"/>
      <c r="RHR1476" s="14"/>
      <c r="RHS1476" s="14"/>
      <c r="RHT1476" s="14"/>
      <c r="RHU1476" s="14"/>
      <c r="RHV1476" s="14"/>
      <c r="RHW1476" s="14"/>
      <c r="RHX1476" s="14"/>
      <c r="RHY1476" s="14"/>
      <c r="RHZ1476" s="14"/>
      <c r="RIA1476" s="14"/>
      <c r="RIB1476" s="14"/>
      <c r="RIC1476" s="14"/>
      <c r="RID1476" s="14"/>
      <c r="RIE1476" s="14"/>
      <c r="RIF1476" s="14"/>
      <c r="RIG1476" s="14"/>
      <c r="RIH1476" s="14"/>
      <c r="RII1476" s="14"/>
      <c r="RIJ1476" s="14"/>
      <c r="RIK1476" s="14"/>
      <c r="RIL1476" s="14"/>
      <c r="RIM1476" s="14"/>
      <c r="RIN1476" s="14"/>
      <c r="RIO1476" s="14"/>
      <c r="RIP1476" s="14"/>
      <c r="RIQ1476" s="14"/>
      <c r="RIR1476" s="14"/>
      <c r="RIS1476" s="14"/>
      <c r="RIT1476" s="14"/>
      <c r="RIU1476" s="14"/>
      <c r="RIV1476" s="14"/>
      <c r="RIW1476" s="14"/>
      <c r="RIX1476" s="14"/>
      <c r="RIY1476" s="14"/>
      <c r="RIZ1476" s="14"/>
      <c r="RJA1476" s="14"/>
      <c r="RJB1476" s="14"/>
      <c r="RJC1476" s="14"/>
      <c r="RJD1476" s="14"/>
      <c r="RJE1476" s="14"/>
      <c r="RJF1476" s="14"/>
      <c r="RJG1476" s="14"/>
      <c r="RJH1476" s="14"/>
      <c r="RJI1476" s="14"/>
      <c r="RJJ1476" s="14"/>
      <c r="RJK1476" s="14"/>
      <c r="RJL1476" s="14"/>
      <c r="RJM1476" s="14"/>
      <c r="RJN1476" s="14"/>
      <c r="RJO1476" s="14"/>
      <c r="RJP1476" s="14"/>
      <c r="RJQ1476" s="14"/>
      <c r="RJR1476" s="14"/>
      <c r="RJS1476" s="14"/>
      <c r="RJT1476" s="14"/>
      <c r="RJU1476" s="14"/>
      <c r="RJV1476" s="14"/>
      <c r="RJW1476" s="14"/>
      <c r="RJX1476" s="14"/>
      <c r="RJY1476" s="14"/>
      <c r="RJZ1476" s="14"/>
      <c r="RKA1476" s="14"/>
      <c r="RKB1476" s="14"/>
      <c r="RKC1476" s="14"/>
      <c r="RKD1476" s="14"/>
      <c r="RKE1476" s="14"/>
      <c r="RKF1476" s="14"/>
      <c r="RKG1476" s="14"/>
      <c r="RKH1476" s="14"/>
      <c r="RKI1476" s="14"/>
      <c r="RKJ1476" s="14"/>
      <c r="RKK1476" s="14"/>
      <c r="RKL1476" s="14"/>
      <c r="RKM1476" s="14"/>
      <c r="RKN1476" s="14"/>
      <c r="RKO1476" s="14"/>
      <c r="RKP1476" s="14"/>
      <c r="RKQ1476" s="14"/>
      <c r="RKR1476" s="14"/>
      <c r="RKS1476" s="14"/>
      <c r="RKT1476" s="14"/>
      <c r="RKU1476" s="14"/>
      <c r="RKV1476" s="14"/>
      <c r="RKW1476" s="14"/>
      <c r="RKX1476" s="14"/>
      <c r="RKY1476" s="14"/>
      <c r="RKZ1476" s="14"/>
      <c r="RLA1476" s="14"/>
      <c r="RLB1476" s="14"/>
      <c r="RLC1476" s="14"/>
      <c r="RLD1476" s="14"/>
      <c r="RLE1476" s="14"/>
      <c r="RLF1476" s="14"/>
      <c r="RLG1476" s="14"/>
      <c r="RLH1476" s="14"/>
      <c r="RLI1476" s="14"/>
      <c r="RLJ1476" s="14"/>
      <c r="RLK1476" s="14"/>
      <c r="RLL1476" s="14"/>
      <c r="RLM1476" s="14"/>
      <c r="RLN1476" s="14"/>
      <c r="RLO1476" s="14"/>
      <c r="RLP1476" s="14"/>
      <c r="RLQ1476" s="14"/>
      <c r="RLR1476" s="14"/>
      <c r="RLS1476" s="14"/>
      <c r="RLT1476" s="14"/>
      <c r="RLU1476" s="14"/>
      <c r="RLV1476" s="14"/>
      <c r="RLW1476" s="14"/>
      <c r="RLX1476" s="14"/>
      <c r="RLY1476" s="14"/>
      <c r="RLZ1476" s="14"/>
      <c r="RMA1476" s="14"/>
      <c r="RMB1476" s="14"/>
      <c r="RMC1476" s="14"/>
      <c r="RMD1476" s="14"/>
      <c r="RME1476" s="14"/>
      <c r="RMF1476" s="14"/>
      <c r="RMG1476" s="14"/>
      <c r="RMH1476" s="14"/>
      <c r="RMI1476" s="14"/>
      <c r="RMJ1476" s="14"/>
      <c r="RMK1476" s="14"/>
      <c r="RML1476" s="14"/>
      <c r="RMM1476" s="14"/>
      <c r="RMN1476" s="14"/>
      <c r="RMO1476" s="14"/>
      <c r="RMP1476" s="14"/>
      <c r="RMQ1476" s="14"/>
      <c r="RMR1476" s="14"/>
      <c r="RMS1476" s="14"/>
      <c r="RMT1476" s="14"/>
      <c r="RMU1476" s="14"/>
      <c r="RMV1476" s="14"/>
      <c r="RMW1476" s="14"/>
      <c r="RMX1476" s="14"/>
      <c r="RMY1476" s="14"/>
      <c r="RMZ1476" s="14"/>
      <c r="RNA1476" s="14"/>
      <c r="RNB1476" s="14"/>
      <c r="RNC1476" s="14"/>
      <c r="RND1476" s="14"/>
      <c r="RNE1476" s="14"/>
      <c r="RNF1476" s="14"/>
      <c r="RNG1476" s="14"/>
      <c r="RNH1476" s="14"/>
      <c r="RNI1476" s="14"/>
      <c r="RNJ1476" s="14"/>
      <c r="RNK1476" s="14"/>
      <c r="RNL1476" s="14"/>
      <c r="RNM1476" s="14"/>
      <c r="RNN1476" s="14"/>
      <c r="RNO1476" s="14"/>
      <c r="RNP1476" s="14"/>
      <c r="RNQ1476" s="14"/>
      <c r="RNR1476" s="14"/>
      <c r="RNS1476" s="14"/>
      <c r="RNT1476" s="14"/>
      <c r="RNU1476" s="14"/>
      <c r="RNV1476" s="14"/>
      <c r="RNW1476" s="14"/>
      <c r="RNX1476" s="14"/>
      <c r="RNY1476" s="14"/>
      <c r="RNZ1476" s="14"/>
      <c r="ROA1476" s="14"/>
      <c r="ROB1476" s="14"/>
      <c r="ROC1476" s="14"/>
      <c r="ROD1476" s="14"/>
      <c r="ROE1476" s="14"/>
      <c r="ROF1476" s="14"/>
      <c r="ROG1476" s="14"/>
      <c r="ROH1476" s="14"/>
      <c r="ROI1476" s="14"/>
      <c r="ROJ1476" s="14"/>
      <c r="ROK1476" s="14"/>
      <c r="ROL1476" s="14"/>
      <c r="ROM1476" s="14"/>
      <c r="RON1476" s="14"/>
      <c r="ROO1476" s="14"/>
      <c r="ROP1476" s="14"/>
      <c r="ROQ1476" s="14"/>
      <c r="ROR1476" s="14"/>
      <c r="ROS1476" s="14"/>
      <c r="ROT1476" s="14"/>
      <c r="ROU1476" s="14"/>
      <c r="ROV1476" s="14"/>
      <c r="ROW1476" s="14"/>
      <c r="ROX1476" s="14"/>
      <c r="ROY1476" s="14"/>
      <c r="ROZ1476" s="14"/>
      <c r="RPA1476" s="14"/>
      <c r="RPB1476" s="14"/>
      <c r="RPC1476" s="14"/>
      <c r="RPD1476" s="14"/>
      <c r="RPE1476" s="14"/>
      <c r="RPF1476" s="14"/>
      <c r="RPG1476" s="14"/>
      <c r="RPH1476" s="14"/>
      <c r="RPI1476" s="14"/>
      <c r="RPJ1476" s="14"/>
      <c r="RPK1476" s="14"/>
      <c r="RPL1476" s="14"/>
      <c r="RPM1476" s="14"/>
      <c r="RPN1476" s="14"/>
      <c r="RPO1476" s="14"/>
      <c r="RPP1476" s="14"/>
      <c r="RPQ1476" s="14"/>
      <c r="RPR1476" s="14"/>
      <c r="RPS1476" s="14"/>
      <c r="RPT1476" s="14"/>
      <c r="RPU1476" s="14"/>
      <c r="RPV1476" s="14"/>
      <c r="RPW1476" s="14"/>
      <c r="RPX1476" s="14"/>
      <c r="RPY1476" s="14"/>
      <c r="RPZ1476" s="14"/>
      <c r="RQA1476" s="14"/>
      <c r="RQB1476" s="14"/>
      <c r="RQC1476" s="14"/>
      <c r="RQD1476" s="14"/>
      <c r="RQE1476" s="14"/>
      <c r="RQF1476" s="14"/>
      <c r="RQG1476" s="14"/>
      <c r="RQH1476" s="14"/>
      <c r="RQI1476" s="14"/>
      <c r="RQJ1476" s="14"/>
      <c r="RQK1476" s="14"/>
      <c r="RQL1476" s="14"/>
      <c r="RQM1476" s="14"/>
      <c r="RQN1476" s="14"/>
      <c r="RQO1476" s="14"/>
      <c r="RQP1476" s="14"/>
      <c r="RQQ1476" s="14"/>
      <c r="RQR1476" s="14"/>
      <c r="RQS1476" s="14"/>
      <c r="RQT1476" s="14"/>
      <c r="RQU1476" s="14"/>
      <c r="RQV1476" s="14"/>
      <c r="RQW1476" s="14"/>
      <c r="RQX1476" s="14"/>
      <c r="RQY1476" s="14"/>
      <c r="RQZ1476" s="14"/>
      <c r="RRA1476" s="14"/>
      <c r="RRB1476" s="14"/>
      <c r="RRC1476" s="14"/>
      <c r="RRD1476" s="14"/>
      <c r="RRE1476" s="14"/>
      <c r="RRF1476" s="14"/>
      <c r="RRG1476" s="14"/>
      <c r="RRH1476" s="14"/>
      <c r="RRI1476" s="14"/>
      <c r="RRJ1476" s="14"/>
      <c r="RRK1476" s="14"/>
      <c r="RRL1476" s="14"/>
      <c r="RRM1476" s="14"/>
      <c r="RRN1476" s="14"/>
      <c r="RRO1476" s="14"/>
      <c r="RRP1476" s="14"/>
      <c r="RRQ1476" s="14"/>
      <c r="RRR1476" s="14"/>
      <c r="RRS1476" s="14"/>
      <c r="RRT1476" s="14"/>
      <c r="RRU1476" s="14"/>
      <c r="RRV1476" s="14"/>
      <c r="RRW1476" s="14"/>
      <c r="RRX1476" s="14"/>
      <c r="RRY1476" s="14"/>
      <c r="RRZ1476" s="14"/>
      <c r="RSA1476" s="14"/>
      <c r="RSB1476" s="14"/>
      <c r="RSC1476" s="14"/>
      <c r="RSD1476" s="14"/>
      <c r="RSE1476" s="14"/>
      <c r="RSF1476" s="14"/>
      <c r="RSG1476" s="14"/>
      <c r="RSH1476" s="14"/>
      <c r="RSI1476" s="14"/>
      <c r="RSJ1476" s="14"/>
      <c r="RSK1476" s="14"/>
      <c r="RSL1476" s="14"/>
      <c r="RSM1476" s="14"/>
      <c r="RSN1476" s="14"/>
      <c r="RSO1476" s="14"/>
      <c r="RSP1476" s="14"/>
      <c r="RSQ1476" s="14"/>
      <c r="RSR1476" s="14"/>
      <c r="RSS1476" s="14"/>
      <c r="RST1476" s="14"/>
      <c r="RSU1476" s="14"/>
      <c r="RSV1476" s="14"/>
      <c r="RSW1476" s="14"/>
      <c r="RSX1476" s="14"/>
      <c r="RSY1476" s="14"/>
      <c r="RSZ1476" s="14"/>
      <c r="RTA1476" s="14"/>
      <c r="RTB1476" s="14"/>
      <c r="RTC1476" s="14"/>
      <c r="RTD1476" s="14"/>
      <c r="RTE1476" s="14"/>
      <c r="RTF1476" s="14"/>
      <c r="RTG1476" s="14"/>
      <c r="RTH1476" s="14"/>
      <c r="RTI1476" s="14"/>
      <c r="RTJ1476" s="14"/>
      <c r="RTK1476" s="14"/>
      <c r="RTL1476" s="14"/>
      <c r="RTM1476" s="14"/>
      <c r="RTN1476" s="14"/>
      <c r="RTO1476" s="14"/>
      <c r="RTP1476" s="14"/>
      <c r="RTQ1476" s="14"/>
      <c r="RTR1476" s="14"/>
      <c r="RTS1476" s="14"/>
      <c r="RTT1476" s="14"/>
      <c r="RTU1476" s="14"/>
      <c r="RTV1476" s="14"/>
      <c r="RTW1476" s="14"/>
      <c r="RTX1476" s="14"/>
      <c r="RTY1476" s="14"/>
      <c r="RTZ1476" s="14"/>
      <c r="RUA1476" s="14"/>
      <c r="RUB1476" s="14"/>
      <c r="RUC1476" s="14"/>
      <c r="RUD1476" s="14"/>
      <c r="RUE1476" s="14"/>
      <c r="RUF1476" s="14"/>
      <c r="RUG1476" s="14"/>
      <c r="RUH1476" s="14"/>
      <c r="RUI1476" s="14"/>
      <c r="RUJ1476" s="14"/>
      <c r="RUK1476" s="14"/>
      <c r="RUL1476" s="14"/>
      <c r="RUM1476" s="14"/>
      <c r="RUN1476" s="14"/>
      <c r="RUO1476" s="14"/>
      <c r="RUP1476" s="14"/>
      <c r="RUQ1476" s="14"/>
      <c r="RUR1476" s="14"/>
      <c r="RUS1476" s="14"/>
      <c r="RUT1476" s="14"/>
      <c r="RUU1476" s="14"/>
      <c r="RUV1476" s="14"/>
      <c r="RUW1476" s="14"/>
      <c r="RUX1476" s="14"/>
      <c r="RUY1476" s="14"/>
      <c r="RUZ1476" s="14"/>
      <c r="RVA1476" s="14"/>
      <c r="RVB1476" s="14"/>
      <c r="RVC1476" s="14"/>
      <c r="RVD1476" s="14"/>
      <c r="RVE1476" s="14"/>
      <c r="RVF1476" s="14"/>
      <c r="RVG1476" s="14"/>
      <c r="RVH1476" s="14"/>
      <c r="RVI1476" s="14"/>
      <c r="RVJ1476" s="14"/>
      <c r="RVK1476" s="14"/>
      <c r="RVL1476" s="14"/>
      <c r="RVM1476" s="14"/>
      <c r="RVN1476" s="14"/>
      <c r="RVO1476" s="14"/>
      <c r="RVP1476" s="14"/>
      <c r="RVQ1476" s="14"/>
      <c r="RVR1476" s="14"/>
      <c r="RVS1476" s="14"/>
      <c r="RVT1476" s="14"/>
      <c r="RVU1476" s="14"/>
      <c r="RVV1476" s="14"/>
      <c r="RVW1476" s="14"/>
      <c r="RVX1476" s="14"/>
      <c r="RVY1476" s="14"/>
      <c r="RVZ1476" s="14"/>
      <c r="RWA1476" s="14"/>
      <c r="RWB1476" s="14"/>
      <c r="RWC1476" s="14"/>
      <c r="RWD1476" s="14"/>
      <c r="RWE1476" s="14"/>
      <c r="RWF1476" s="14"/>
      <c r="RWG1476" s="14"/>
      <c r="RWH1476" s="14"/>
      <c r="RWI1476" s="14"/>
      <c r="RWJ1476" s="14"/>
      <c r="RWK1476" s="14"/>
      <c r="RWL1476" s="14"/>
      <c r="RWM1476" s="14"/>
      <c r="RWN1476" s="14"/>
      <c r="RWO1476" s="14"/>
      <c r="RWP1476" s="14"/>
      <c r="RWQ1476" s="14"/>
      <c r="RWR1476" s="14"/>
      <c r="RWS1476" s="14"/>
      <c r="RWT1476" s="14"/>
      <c r="RWU1476" s="14"/>
      <c r="RWV1476" s="14"/>
      <c r="RWW1476" s="14"/>
      <c r="RWX1476" s="14"/>
      <c r="RWY1476" s="14"/>
      <c r="RWZ1476" s="14"/>
      <c r="RXA1476" s="14"/>
      <c r="RXB1476" s="14"/>
      <c r="RXC1476" s="14"/>
      <c r="RXD1476" s="14"/>
      <c r="RXE1476" s="14"/>
      <c r="RXF1476" s="14"/>
      <c r="RXG1476" s="14"/>
      <c r="RXH1476" s="14"/>
      <c r="RXI1476" s="14"/>
      <c r="RXJ1476" s="14"/>
      <c r="RXK1476" s="14"/>
      <c r="RXL1476" s="14"/>
      <c r="RXM1476" s="14"/>
      <c r="RXN1476" s="14"/>
      <c r="RXO1476" s="14"/>
      <c r="RXP1476" s="14"/>
      <c r="RXQ1476" s="14"/>
      <c r="RXR1476" s="14"/>
      <c r="RXS1476" s="14"/>
      <c r="RXT1476" s="14"/>
      <c r="RXU1476" s="14"/>
      <c r="RXV1476" s="14"/>
      <c r="RXW1476" s="14"/>
      <c r="RXX1476" s="14"/>
      <c r="RXY1476" s="14"/>
      <c r="RXZ1476" s="14"/>
      <c r="RYA1476" s="14"/>
      <c r="RYB1476" s="14"/>
      <c r="RYC1476" s="14"/>
      <c r="RYD1476" s="14"/>
      <c r="RYE1476" s="14"/>
      <c r="RYF1476" s="14"/>
      <c r="RYG1476" s="14"/>
      <c r="RYH1476" s="14"/>
      <c r="RYI1476" s="14"/>
      <c r="RYJ1476" s="14"/>
      <c r="RYK1476" s="14"/>
      <c r="RYL1476" s="14"/>
      <c r="RYM1476" s="14"/>
      <c r="RYN1476" s="14"/>
      <c r="RYO1476" s="14"/>
      <c r="RYP1476" s="14"/>
      <c r="RYQ1476" s="14"/>
      <c r="RYR1476" s="14"/>
      <c r="RYS1476" s="14"/>
      <c r="RYT1476" s="14"/>
      <c r="RYU1476" s="14"/>
      <c r="RYV1476" s="14"/>
      <c r="RYW1476" s="14"/>
      <c r="RYX1476" s="14"/>
      <c r="RYY1476" s="14"/>
      <c r="RYZ1476" s="14"/>
      <c r="RZA1476" s="14"/>
      <c r="RZB1476" s="14"/>
      <c r="RZC1476" s="14"/>
      <c r="RZD1476" s="14"/>
      <c r="RZE1476" s="14"/>
      <c r="RZF1476" s="14"/>
      <c r="RZG1476" s="14"/>
      <c r="RZH1476" s="14"/>
      <c r="RZI1476" s="14"/>
      <c r="RZJ1476" s="14"/>
      <c r="RZK1476" s="14"/>
      <c r="RZL1476" s="14"/>
      <c r="RZM1476" s="14"/>
      <c r="RZN1476" s="14"/>
      <c r="RZO1476" s="14"/>
      <c r="RZP1476" s="14"/>
      <c r="RZQ1476" s="14"/>
      <c r="RZR1476" s="14"/>
      <c r="RZS1476" s="14"/>
      <c r="RZT1476" s="14"/>
      <c r="RZU1476" s="14"/>
      <c r="RZV1476" s="14"/>
      <c r="RZW1476" s="14"/>
      <c r="RZX1476" s="14"/>
      <c r="RZY1476" s="14"/>
      <c r="RZZ1476" s="14"/>
      <c r="SAA1476" s="14"/>
      <c r="SAB1476" s="14"/>
      <c r="SAC1476" s="14"/>
      <c r="SAD1476" s="14"/>
      <c r="SAE1476" s="14"/>
      <c r="SAF1476" s="14"/>
      <c r="SAG1476" s="14"/>
      <c r="SAH1476" s="14"/>
      <c r="SAI1476" s="14"/>
      <c r="SAJ1476" s="14"/>
      <c r="SAK1476" s="14"/>
      <c r="SAL1476" s="14"/>
      <c r="SAM1476" s="14"/>
      <c r="SAN1476" s="14"/>
      <c r="SAO1476" s="14"/>
      <c r="SAP1476" s="14"/>
      <c r="SAQ1476" s="14"/>
      <c r="SAR1476" s="14"/>
      <c r="SAS1476" s="14"/>
      <c r="SAT1476" s="14"/>
      <c r="SAU1476" s="14"/>
      <c r="SAV1476" s="14"/>
      <c r="SAW1476" s="14"/>
      <c r="SAX1476" s="14"/>
      <c r="SAY1476" s="14"/>
      <c r="SAZ1476" s="14"/>
      <c r="SBA1476" s="14"/>
      <c r="SBB1476" s="14"/>
      <c r="SBC1476" s="14"/>
      <c r="SBD1476" s="14"/>
      <c r="SBE1476" s="14"/>
      <c r="SBF1476" s="14"/>
      <c r="SBG1476" s="14"/>
      <c r="SBH1476" s="14"/>
      <c r="SBI1476" s="14"/>
      <c r="SBJ1476" s="14"/>
      <c r="SBK1476" s="14"/>
      <c r="SBL1476" s="14"/>
      <c r="SBM1476" s="14"/>
      <c r="SBN1476" s="14"/>
      <c r="SBO1476" s="14"/>
      <c r="SBP1476" s="14"/>
      <c r="SBQ1476" s="14"/>
      <c r="SBR1476" s="14"/>
      <c r="SBS1476" s="14"/>
      <c r="SBT1476" s="14"/>
      <c r="SBU1476" s="14"/>
      <c r="SBV1476" s="14"/>
      <c r="SBW1476" s="14"/>
      <c r="SBX1476" s="14"/>
      <c r="SBY1476" s="14"/>
      <c r="SBZ1476" s="14"/>
      <c r="SCA1476" s="14"/>
      <c r="SCB1476" s="14"/>
      <c r="SCC1476" s="14"/>
      <c r="SCD1476" s="14"/>
      <c r="SCE1476" s="14"/>
      <c r="SCF1476" s="14"/>
      <c r="SCG1476" s="14"/>
      <c r="SCH1476" s="14"/>
      <c r="SCI1476" s="14"/>
      <c r="SCJ1476" s="14"/>
      <c r="SCK1476" s="14"/>
      <c r="SCL1476" s="14"/>
      <c r="SCM1476" s="14"/>
      <c r="SCN1476" s="14"/>
      <c r="SCO1476" s="14"/>
      <c r="SCP1476" s="14"/>
      <c r="SCQ1476" s="14"/>
      <c r="SCR1476" s="14"/>
      <c r="SCS1476" s="14"/>
      <c r="SCT1476" s="14"/>
      <c r="SCU1476" s="14"/>
      <c r="SCV1476" s="14"/>
      <c r="SCW1476" s="14"/>
      <c r="SCX1476" s="14"/>
      <c r="SCY1476" s="14"/>
      <c r="SCZ1476" s="14"/>
      <c r="SDA1476" s="14"/>
      <c r="SDB1476" s="14"/>
      <c r="SDC1476" s="14"/>
      <c r="SDD1476" s="14"/>
      <c r="SDE1476" s="14"/>
      <c r="SDF1476" s="14"/>
      <c r="SDG1476" s="14"/>
      <c r="SDH1476" s="14"/>
      <c r="SDI1476" s="14"/>
      <c r="SDJ1476" s="14"/>
      <c r="SDK1476" s="14"/>
      <c r="SDL1476" s="14"/>
      <c r="SDM1476" s="14"/>
      <c r="SDN1476" s="14"/>
      <c r="SDO1476" s="14"/>
      <c r="SDP1476" s="14"/>
      <c r="SDQ1476" s="14"/>
      <c r="SDR1476" s="14"/>
      <c r="SDS1476" s="14"/>
      <c r="SDT1476" s="14"/>
      <c r="SDU1476" s="14"/>
      <c r="SDV1476" s="14"/>
      <c r="SDW1476" s="14"/>
      <c r="SDX1476" s="14"/>
      <c r="SDY1476" s="14"/>
      <c r="SDZ1476" s="14"/>
      <c r="SEA1476" s="14"/>
      <c r="SEB1476" s="14"/>
      <c r="SEC1476" s="14"/>
      <c r="SED1476" s="14"/>
      <c r="SEE1476" s="14"/>
      <c r="SEF1476" s="14"/>
      <c r="SEG1476" s="14"/>
      <c r="SEH1476" s="14"/>
      <c r="SEI1476" s="14"/>
      <c r="SEJ1476" s="14"/>
      <c r="SEK1476" s="14"/>
      <c r="SEL1476" s="14"/>
      <c r="SEM1476" s="14"/>
      <c r="SEN1476" s="14"/>
      <c r="SEO1476" s="14"/>
      <c r="SEP1476" s="14"/>
      <c r="SEQ1476" s="14"/>
      <c r="SER1476" s="14"/>
      <c r="SES1476" s="14"/>
      <c r="SET1476" s="14"/>
      <c r="SEU1476" s="14"/>
      <c r="SEV1476" s="14"/>
      <c r="SEW1476" s="14"/>
      <c r="SEX1476" s="14"/>
      <c r="SEY1476" s="14"/>
      <c r="SEZ1476" s="14"/>
      <c r="SFA1476" s="14"/>
      <c r="SFB1476" s="14"/>
      <c r="SFC1476" s="14"/>
      <c r="SFD1476" s="14"/>
      <c r="SFE1476" s="14"/>
      <c r="SFF1476" s="14"/>
      <c r="SFG1476" s="14"/>
      <c r="SFH1476" s="14"/>
      <c r="SFI1476" s="14"/>
      <c r="SFJ1476" s="14"/>
      <c r="SFK1476" s="14"/>
      <c r="SFL1476" s="14"/>
      <c r="SFM1476" s="14"/>
      <c r="SFN1476" s="14"/>
      <c r="SFO1476" s="14"/>
      <c r="SFP1476" s="14"/>
      <c r="SFQ1476" s="14"/>
      <c r="SFR1476" s="14"/>
      <c r="SFS1476" s="14"/>
      <c r="SFT1476" s="14"/>
      <c r="SFU1476" s="14"/>
      <c r="SFV1476" s="14"/>
      <c r="SFW1476" s="14"/>
      <c r="SFX1476" s="14"/>
      <c r="SFY1476" s="14"/>
      <c r="SFZ1476" s="14"/>
      <c r="SGA1476" s="14"/>
      <c r="SGB1476" s="14"/>
      <c r="SGC1476" s="14"/>
      <c r="SGD1476" s="14"/>
      <c r="SGE1476" s="14"/>
      <c r="SGF1476" s="14"/>
      <c r="SGG1476" s="14"/>
      <c r="SGH1476" s="14"/>
      <c r="SGI1476" s="14"/>
      <c r="SGJ1476" s="14"/>
      <c r="SGK1476" s="14"/>
      <c r="SGL1476" s="14"/>
      <c r="SGM1476" s="14"/>
      <c r="SGN1476" s="14"/>
      <c r="SGO1476" s="14"/>
      <c r="SGP1476" s="14"/>
      <c r="SGQ1476" s="14"/>
      <c r="SGR1476" s="14"/>
      <c r="SGS1476" s="14"/>
      <c r="SGT1476" s="14"/>
      <c r="SGU1476" s="14"/>
      <c r="SGV1476" s="14"/>
      <c r="SGW1476" s="14"/>
      <c r="SGX1476" s="14"/>
      <c r="SGY1476" s="14"/>
      <c r="SGZ1476" s="14"/>
      <c r="SHA1476" s="14"/>
      <c r="SHB1476" s="14"/>
      <c r="SHC1476" s="14"/>
      <c r="SHD1476" s="14"/>
      <c r="SHE1476" s="14"/>
      <c r="SHF1476" s="14"/>
      <c r="SHG1476" s="14"/>
      <c r="SHH1476" s="14"/>
      <c r="SHI1476" s="14"/>
      <c r="SHJ1476" s="14"/>
      <c r="SHK1476" s="14"/>
      <c r="SHL1476" s="14"/>
      <c r="SHM1476" s="14"/>
      <c r="SHN1476" s="14"/>
      <c r="SHO1476" s="14"/>
      <c r="SHP1476" s="14"/>
      <c r="SHQ1476" s="14"/>
      <c r="SHR1476" s="14"/>
      <c r="SHS1476" s="14"/>
      <c r="SHT1476" s="14"/>
      <c r="SHU1476" s="14"/>
      <c r="SHV1476" s="14"/>
      <c r="SHW1476" s="14"/>
      <c r="SHX1476" s="14"/>
      <c r="SHY1476" s="14"/>
      <c r="SHZ1476" s="14"/>
      <c r="SIA1476" s="14"/>
      <c r="SIB1476" s="14"/>
      <c r="SIC1476" s="14"/>
      <c r="SID1476" s="14"/>
      <c r="SIE1476" s="14"/>
      <c r="SIF1476" s="14"/>
      <c r="SIG1476" s="14"/>
      <c r="SIH1476" s="14"/>
      <c r="SII1476" s="14"/>
      <c r="SIJ1476" s="14"/>
      <c r="SIK1476" s="14"/>
      <c r="SIL1476" s="14"/>
      <c r="SIM1476" s="14"/>
      <c r="SIN1476" s="14"/>
      <c r="SIO1476" s="14"/>
      <c r="SIP1476" s="14"/>
      <c r="SIQ1476" s="14"/>
      <c r="SIR1476" s="14"/>
      <c r="SIS1476" s="14"/>
      <c r="SIT1476" s="14"/>
      <c r="SIU1476" s="14"/>
      <c r="SIV1476" s="14"/>
      <c r="SIW1476" s="14"/>
      <c r="SIX1476" s="14"/>
      <c r="SIY1476" s="14"/>
      <c r="SIZ1476" s="14"/>
      <c r="SJA1476" s="14"/>
      <c r="SJB1476" s="14"/>
      <c r="SJC1476" s="14"/>
      <c r="SJD1476" s="14"/>
      <c r="SJE1476" s="14"/>
      <c r="SJF1476" s="14"/>
      <c r="SJG1476" s="14"/>
      <c r="SJH1476" s="14"/>
      <c r="SJI1476" s="14"/>
      <c r="SJJ1476" s="14"/>
      <c r="SJK1476" s="14"/>
      <c r="SJL1476" s="14"/>
      <c r="SJM1476" s="14"/>
      <c r="SJN1476" s="14"/>
      <c r="SJO1476" s="14"/>
      <c r="SJP1476" s="14"/>
      <c r="SJQ1476" s="14"/>
      <c r="SJR1476" s="14"/>
      <c r="SJS1476" s="14"/>
      <c r="SJT1476" s="14"/>
      <c r="SJU1476" s="14"/>
      <c r="SJV1476" s="14"/>
      <c r="SJW1476" s="14"/>
      <c r="SJX1476" s="14"/>
      <c r="SJY1476" s="14"/>
      <c r="SJZ1476" s="14"/>
      <c r="SKA1476" s="14"/>
      <c r="SKB1476" s="14"/>
      <c r="SKC1476" s="14"/>
      <c r="SKD1476" s="14"/>
      <c r="SKE1476" s="14"/>
      <c r="SKF1476" s="14"/>
      <c r="SKG1476" s="14"/>
      <c r="SKH1476" s="14"/>
      <c r="SKI1476" s="14"/>
      <c r="SKJ1476" s="14"/>
      <c r="SKK1476" s="14"/>
      <c r="SKL1476" s="14"/>
      <c r="SKM1476" s="14"/>
      <c r="SKN1476" s="14"/>
      <c r="SKO1476" s="14"/>
      <c r="SKP1476" s="14"/>
      <c r="SKQ1476" s="14"/>
      <c r="SKR1476" s="14"/>
      <c r="SKS1476" s="14"/>
      <c r="SKT1476" s="14"/>
      <c r="SKU1476" s="14"/>
      <c r="SKV1476" s="14"/>
      <c r="SKW1476" s="14"/>
      <c r="SKX1476" s="14"/>
      <c r="SKY1476" s="14"/>
      <c r="SKZ1476" s="14"/>
      <c r="SLA1476" s="14"/>
      <c r="SLB1476" s="14"/>
      <c r="SLC1476" s="14"/>
      <c r="SLD1476" s="14"/>
      <c r="SLE1476" s="14"/>
      <c r="SLF1476" s="14"/>
      <c r="SLG1476" s="14"/>
      <c r="SLH1476" s="14"/>
      <c r="SLI1476" s="14"/>
      <c r="SLJ1476" s="14"/>
      <c r="SLK1476" s="14"/>
      <c r="SLL1476" s="14"/>
      <c r="SLM1476" s="14"/>
      <c r="SLN1476" s="14"/>
      <c r="SLO1476" s="14"/>
      <c r="SLP1476" s="14"/>
      <c r="SLQ1476" s="14"/>
      <c r="SLR1476" s="14"/>
      <c r="SLS1476" s="14"/>
      <c r="SLT1476" s="14"/>
      <c r="SLU1476" s="14"/>
      <c r="SLV1476" s="14"/>
      <c r="SLW1476" s="14"/>
      <c r="SLX1476" s="14"/>
      <c r="SLY1476" s="14"/>
      <c r="SLZ1476" s="14"/>
      <c r="SMA1476" s="14"/>
      <c r="SMB1476" s="14"/>
      <c r="SMC1476" s="14"/>
      <c r="SMD1476" s="14"/>
      <c r="SME1476" s="14"/>
      <c r="SMF1476" s="14"/>
      <c r="SMG1476" s="14"/>
      <c r="SMH1476" s="14"/>
      <c r="SMI1476" s="14"/>
      <c r="SMJ1476" s="14"/>
      <c r="SMK1476" s="14"/>
      <c r="SML1476" s="14"/>
      <c r="SMM1476" s="14"/>
      <c r="SMN1476" s="14"/>
      <c r="SMO1476" s="14"/>
      <c r="SMP1476" s="14"/>
      <c r="SMQ1476" s="14"/>
      <c r="SMR1476" s="14"/>
      <c r="SMS1476" s="14"/>
      <c r="SMT1476" s="14"/>
      <c r="SMU1476" s="14"/>
      <c r="SMV1476" s="14"/>
      <c r="SMW1476" s="14"/>
      <c r="SMX1476" s="14"/>
      <c r="SMY1476" s="14"/>
      <c r="SMZ1476" s="14"/>
      <c r="SNA1476" s="14"/>
      <c r="SNB1476" s="14"/>
      <c r="SNC1476" s="14"/>
      <c r="SND1476" s="14"/>
      <c r="SNE1476" s="14"/>
      <c r="SNF1476" s="14"/>
      <c r="SNG1476" s="14"/>
      <c r="SNH1476" s="14"/>
      <c r="SNI1476" s="14"/>
      <c r="SNJ1476" s="14"/>
      <c r="SNK1476" s="14"/>
      <c r="SNL1476" s="14"/>
      <c r="SNM1476" s="14"/>
      <c r="SNN1476" s="14"/>
      <c r="SNO1476" s="14"/>
      <c r="SNP1476" s="14"/>
      <c r="SNQ1476" s="14"/>
      <c r="SNR1476" s="14"/>
      <c r="SNS1476" s="14"/>
      <c r="SNT1476" s="14"/>
      <c r="SNU1476" s="14"/>
      <c r="SNV1476" s="14"/>
      <c r="SNW1476" s="14"/>
      <c r="SNX1476" s="14"/>
      <c r="SNY1476" s="14"/>
      <c r="SNZ1476" s="14"/>
      <c r="SOA1476" s="14"/>
      <c r="SOB1476" s="14"/>
      <c r="SOC1476" s="14"/>
      <c r="SOD1476" s="14"/>
      <c r="SOE1476" s="14"/>
      <c r="SOF1476" s="14"/>
      <c r="SOG1476" s="14"/>
      <c r="SOH1476" s="14"/>
      <c r="SOI1476" s="14"/>
      <c r="SOJ1476" s="14"/>
      <c r="SOK1476" s="14"/>
      <c r="SOL1476" s="14"/>
      <c r="SOM1476" s="14"/>
      <c r="SON1476" s="14"/>
      <c r="SOO1476" s="14"/>
      <c r="SOP1476" s="14"/>
      <c r="SOQ1476" s="14"/>
      <c r="SOR1476" s="14"/>
      <c r="SOS1476" s="14"/>
      <c r="SOT1476" s="14"/>
      <c r="SOU1476" s="14"/>
      <c r="SOV1476" s="14"/>
      <c r="SOW1476" s="14"/>
      <c r="SOX1476" s="14"/>
      <c r="SOY1476" s="14"/>
      <c r="SOZ1476" s="14"/>
      <c r="SPA1476" s="14"/>
      <c r="SPB1476" s="14"/>
      <c r="SPC1476" s="14"/>
      <c r="SPD1476" s="14"/>
      <c r="SPE1476" s="14"/>
      <c r="SPF1476" s="14"/>
      <c r="SPG1476" s="14"/>
      <c r="SPH1476" s="14"/>
      <c r="SPI1476" s="14"/>
      <c r="SPJ1476" s="14"/>
      <c r="SPK1476" s="14"/>
      <c r="SPL1476" s="14"/>
      <c r="SPM1476" s="14"/>
      <c r="SPN1476" s="14"/>
      <c r="SPO1476" s="14"/>
      <c r="SPP1476" s="14"/>
      <c r="SPQ1476" s="14"/>
      <c r="SPR1476" s="14"/>
      <c r="SPS1476" s="14"/>
      <c r="SPT1476" s="14"/>
      <c r="SPU1476" s="14"/>
      <c r="SPV1476" s="14"/>
      <c r="SPW1476" s="14"/>
      <c r="SPX1476" s="14"/>
      <c r="SPY1476" s="14"/>
      <c r="SPZ1476" s="14"/>
      <c r="SQA1476" s="14"/>
      <c r="SQB1476" s="14"/>
      <c r="SQC1476" s="14"/>
      <c r="SQD1476" s="14"/>
      <c r="SQE1476" s="14"/>
      <c r="SQF1476" s="14"/>
      <c r="SQG1476" s="14"/>
      <c r="SQH1476" s="14"/>
      <c r="SQI1476" s="14"/>
      <c r="SQJ1476" s="14"/>
      <c r="SQK1476" s="14"/>
      <c r="SQL1476" s="14"/>
      <c r="SQM1476" s="14"/>
      <c r="SQN1476" s="14"/>
      <c r="SQO1476" s="14"/>
      <c r="SQP1476" s="14"/>
      <c r="SQQ1476" s="14"/>
      <c r="SQR1476" s="14"/>
      <c r="SQS1476" s="14"/>
      <c r="SQT1476" s="14"/>
      <c r="SQU1476" s="14"/>
      <c r="SQV1476" s="14"/>
      <c r="SQW1476" s="14"/>
      <c r="SQX1476" s="14"/>
      <c r="SQY1476" s="14"/>
      <c r="SQZ1476" s="14"/>
      <c r="SRA1476" s="14"/>
      <c r="SRB1476" s="14"/>
      <c r="SRC1476" s="14"/>
      <c r="SRD1476" s="14"/>
      <c r="SRE1476" s="14"/>
      <c r="SRF1476" s="14"/>
      <c r="SRG1476" s="14"/>
      <c r="SRH1476" s="14"/>
      <c r="SRI1476" s="14"/>
      <c r="SRJ1476" s="14"/>
      <c r="SRK1476" s="14"/>
      <c r="SRL1476" s="14"/>
      <c r="SRM1476" s="14"/>
      <c r="SRN1476" s="14"/>
      <c r="SRO1476" s="14"/>
      <c r="SRP1476" s="14"/>
      <c r="SRQ1476" s="14"/>
      <c r="SRR1476" s="14"/>
      <c r="SRS1476" s="14"/>
      <c r="SRT1476" s="14"/>
      <c r="SRU1476" s="14"/>
      <c r="SRV1476" s="14"/>
      <c r="SRW1476" s="14"/>
      <c r="SRX1476" s="14"/>
      <c r="SRY1476" s="14"/>
      <c r="SRZ1476" s="14"/>
      <c r="SSA1476" s="14"/>
      <c r="SSB1476" s="14"/>
      <c r="SSC1476" s="14"/>
      <c r="SSD1476" s="14"/>
      <c r="SSE1476" s="14"/>
      <c r="SSF1476" s="14"/>
      <c r="SSG1476" s="14"/>
      <c r="SSH1476" s="14"/>
      <c r="SSI1476" s="14"/>
      <c r="SSJ1476" s="14"/>
      <c r="SSK1476" s="14"/>
      <c r="SSL1476" s="14"/>
      <c r="SSM1476" s="14"/>
      <c r="SSN1476" s="14"/>
      <c r="SSO1476" s="14"/>
      <c r="SSP1476" s="14"/>
      <c r="SSQ1476" s="14"/>
      <c r="SSR1476" s="14"/>
      <c r="SSS1476" s="14"/>
      <c r="SST1476" s="14"/>
      <c r="SSU1476" s="14"/>
      <c r="SSV1476" s="14"/>
      <c r="SSW1476" s="14"/>
      <c r="SSX1476" s="14"/>
      <c r="SSY1476" s="14"/>
      <c r="SSZ1476" s="14"/>
      <c r="STA1476" s="14"/>
      <c r="STB1476" s="14"/>
      <c r="STC1476" s="14"/>
      <c r="STD1476" s="14"/>
      <c r="STE1476" s="14"/>
      <c r="STF1476" s="14"/>
      <c r="STG1476" s="14"/>
      <c r="STH1476" s="14"/>
      <c r="STI1476" s="14"/>
      <c r="STJ1476" s="14"/>
      <c r="STK1476" s="14"/>
      <c r="STL1476" s="14"/>
      <c r="STM1476" s="14"/>
      <c r="STN1476" s="14"/>
      <c r="STO1476" s="14"/>
      <c r="STP1476" s="14"/>
      <c r="STQ1476" s="14"/>
      <c r="STR1476" s="14"/>
      <c r="STS1476" s="14"/>
      <c r="STT1476" s="14"/>
      <c r="STU1476" s="14"/>
      <c r="STV1476" s="14"/>
      <c r="STW1476" s="14"/>
      <c r="STX1476" s="14"/>
      <c r="STY1476" s="14"/>
      <c r="STZ1476" s="14"/>
      <c r="SUA1476" s="14"/>
      <c r="SUB1476" s="14"/>
      <c r="SUC1476" s="14"/>
      <c r="SUD1476" s="14"/>
      <c r="SUE1476" s="14"/>
      <c r="SUF1476" s="14"/>
      <c r="SUG1476" s="14"/>
      <c r="SUH1476" s="14"/>
      <c r="SUI1476" s="14"/>
      <c r="SUJ1476" s="14"/>
      <c r="SUK1476" s="14"/>
      <c r="SUL1476" s="14"/>
      <c r="SUM1476" s="14"/>
      <c r="SUN1476" s="14"/>
      <c r="SUO1476" s="14"/>
      <c r="SUP1476" s="14"/>
      <c r="SUQ1476" s="14"/>
      <c r="SUR1476" s="14"/>
      <c r="SUS1476" s="14"/>
      <c r="SUT1476" s="14"/>
      <c r="SUU1476" s="14"/>
      <c r="SUV1476" s="14"/>
      <c r="SUW1476" s="14"/>
      <c r="SUX1476" s="14"/>
      <c r="SUY1476" s="14"/>
      <c r="SUZ1476" s="14"/>
      <c r="SVA1476" s="14"/>
      <c r="SVB1476" s="14"/>
      <c r="SVC1476" s="14"/>
      <c r="SVD1476" s="14"/>
      <c r="SVE1476" s="14"/>
      <c r="SVF1476" s="14"/>
      <c r="SVG1476" s="14"/>
      <c r="SVH1476" s="14"/>
      <c r="SVI1476" s="14"/>
      <c r="SVJ1476" s="14"/>
      <c r="SVK1476" s="14"/>
      <c r="SVL1476" s="14"/>
      <c r="SVM1476" s="14"/>
      <c r="SVN1476" s="14"/>
      <c r="SVO1476" s="14"/>
      <c r="SVP1476" s="14"/>
      <c r="SVQ1476" s="14"/>
      <c r="SVR1476" s="14"/>
      <c r="SVS1476" s="14"/>
      <c r="SVT1476" s="14"/>
      <c r="SVU1476" s="14"/>
      <c r="SVV1476" s="14"/>
      <c r="SVW1476" s="14"/>
      <c r="SVX1476" s="14"/>
      <c r="SVY1476" s="14"/>
      <c r="SVZ1476" s="14"/>
      <c r="SWA1476" s="14"/>
      <c r="SWB1476" s="14"/>
      <c r="SWC1476" s="14"/>
      <c r="SWD1476" s="14"/>
      <c r="SWE1476" s="14"/>
      <c r="SWF1476" s="14"/>
      <c r="SWG1476" s="14"/>
      <c r="SWH1476" s="14"/>
      <c r="SWI1476" s="14"/>
      <c r="SWJ1476" s="14"/>
      <c r="SWK1476" s="14"/>
      <c r="SWL1476" s="14"/>
      <c r="SWM1476" s="14"/>
      <c r="SWN1476" s="14"/>
      <c r="SWO1476" s="14"/>
      <c r="SWP1476" s="14"/>
      <c r="SWQ1476" s="14"/>
      <c r="SWR1476" s="14"/>
      <c r="SWS1476" s="14"/>
      <c r="SWT1476" s="14"/>
      <c r="SWU1476" s="14"/>
      <c r="SWV1476" s="14"/>
      <c r="SWW1476" s="14"/>
      <c r="SWX1476" s="14"/>
      <c r="SWY1476" s="14"/>
      <c r="SWZ1476" s="14"/>
      <c r="SXA1476" s="14"/>
      <c r="SXB1476" s="14"/>
      <c r="SXC1476" s="14"/>
      <c r="SXD1476" s="14"/>
      <c r="SXE1476" s="14"/>
      <c r="SXF1476" s="14"/>
      <c r="SXG1476" s="14"/>
      <c r="SXH1476" s="14"/>
      <c r="SXI1476" s="14"/>
      <c r="SXJ1476" s="14"/>
      <c r="SXK1476" s="14"/>
      <c r="SXL1476" s="14"/>
      <c r="SXM1476" s="14"/>
      <c r="SXN1476" s="14"/>
      <c r="SXO1476" s="14"/>
      <c r="SXP1476" s="14"/>
      <c r="SXQ1476" s="14"/>
      <c r="SXR1476" s="14"/>
      <c r="SXS1476" s="14"/>
      <c r="SXT1476" s="14"/>
      <c r="SXU1476" s="14"/>
      <c r="SXV1476" s="14"/>
      <c r="SXW1476" s="14"/>
      <c r="SXX1476" s="14"/>
      <c r="SXY1476" s="14"/>
      <c r="SXZ1476" s="14"/>
      <c r="SYA1476" s="14"/>
      <c r="SYB1476" s="14"/>
      <c r="SYC1476" s="14"/>
      <c r="SYD1476" s="14"/>
      <c r="SYE1476" s="14"/>
      <c r="SYF1476" s="14"/>
      <c r="SYG1476" s="14"/>
      <c r="SYH1476" s="14"/>
      <c r="SYI1476" s="14"/>
      <c r="SYJ1476" s="14"/>
      <c r="SYK1476" s="14"/>
      <c r="SYL1476" s="14"/>
      <c r="SYM1476" s="14"/>
      <c r="SYN1476" s="14"/>
      <c r="SYO1476" s="14"/>
      <c r="SYP1476" s="14"/>
      <c r="SYQ1476" s="14"/>
      <c r="SYR1476" s="14"/>
      <c r="SYS1476" s="14"/>
      <c r="SYT1476" s="14"/>
      <c r="SYU1476" s="14"/>
      <c r="SYV1476" s="14"/>
      <c r="SYW1476" s="14"/>
      <c r="SYX1476" s="14"/>
      <c r="SYY1476" s="14"/>
      <c r="SYZ1476" s="14"/>
      <c r="SZA1476" s="14"/>
      <c r="SZB1476" s="14"/>
      <c r="SZC1476" s="14"/>
      <c r="SZD1476" s="14"/>
      <c r="SZE1476" s="14"/>
      <c r="SZF1476" s="14"/>
      <c r="SZG1476" s="14"/>
      <c r="SZH1476" s="14"/>
      <c r="SZI1476" s="14"/>
      <c r="SZJ1476" s="14"/>
      <c r="SZK1476" s="14"/>
      <c r="SZL1476" s="14"/>
      <c r="SZM1476" s="14"/>
      <c r="SZN1476" s="14"/>
      <c r="SZO1476" s="14"/>
      <c r="SZP1476" s="14"/>
      <c r="SZQ1476" s="14"/>
      <c r="SZR1476" s="14"/>
      <c r="SZS1476" s="14"/>
      <c r="SZT1476" s="14"/>
      <c r="SZU1476" s="14"/>
      <c r="SZV1476" s="14"/>
      <c r="SZW1476" s="14"/>
      <c r="SZX1476" s="14"/>
      <c r="SZY1476" s="14"/>
      <c r="SZZ1476" s="14"/>
      <c r="TAA1476" s="14"/>
      <c r="TAB1476" s="14"/>
      <c r="TAC1476" s="14"/>
      <c r="TAD1476" s="14"/>
      <c r="TAE1476" s="14"/>
      <c r="TAF1476" s="14"/>
      <c r="TAG1476" s="14"/>
      <c r="TAH1476" s="14"/>
      <c r="TAI1476" s="14"/>
      <c r="TAJ1476" s="14"/>
      <c r="TAK1476" s="14"/>
      <c r="TAL1476" s="14"/>
      <c r="TAM1476" s="14"/>
      <c r="TAN1476" s="14"/>
      <c r="TAO1476" s="14"/>
      <c r="TAP1476" s="14"/>
      <c r="TAQ1476" s="14"/>
      <c r="TAR1476" s="14"/>
      <c r="TAS1476" s="14"/>
      <c r="TAT1476" s="14"/>
      <c r="TAU1476" s="14"/>
      <c r="TAV1476" s="14"/>
      <c r="TAW1476" s="14"/>
      <c r="TAX1476" s="14"/>
      <c r="TAY1476" s="14"/>
      <c r="TAZ1476" s="14"/>
      <c r="TBA1476" s="14"/>
      <c r="TBB1476" s="14"/>
      <c r="TBC1476" s="14"/>
      <c r="TBD1476" s="14"/>
      <c r="TBE1476" s="14"/>
      <c r="TBF1476" s="14"/>
      <c r="TBG1476" s="14"/>
      <c r="TBH1476" s="14"/>
      <c r="TBI1476" s="14"/>
      <c r="TBJ1476" s="14"/>
      <c r="TBK1476" s="14"/>
      <c r="TBL1476" s="14"/>
      <c r="TBM1476" s="14"/>
      <c r="TBN1476" s="14"/>
      <c r="TBO1476" s="14"/>
      <c r="TBP1476" s="14"/>
      <c r="TBQ1476" s="14"/>
      <c r="TBR1476" s="14"/>
      <c r="TBS1476" s="14"/>
      <c r="TBT1476" s="14"/>
      <c r="TBU1476" s="14"/>
      <c r="TBV1476" s="14"/>
      <c r="TBW1476" s="14"/>
      <c r="TBX1476" s="14"/>
      <c r="TBY1476" s="14"/>
      <c r="TBZ1476" s="14"/>
      <c r="TCA1476" s="14"/>
      <c r="TCB1476" s="14"/>
      <c r="TCC1476" s="14"/>
      <c r="TCD1476" s="14"/>
      <c r="TCE1476" s="14"/>
      <c r="TCF1476" s="14"/>
      <c r="TCG1476" s="14"/>
      <c r="TCH1476" s="14"/>
      <c r="TCI1476" s="14"/>
      <c r="TCJ1476" s="14"/>
      <c r="TCK1476" s="14"/>
      <c r="TCL1476" s="14"/>
      <c r="TCM1476" s="14"/>
      <c r="TCN1476" s="14"/>
      <c r="TCO1476" s="14"/>
      <c r="TCP1476" s="14"/>
      <c r="TCQ1476" s="14"/>
      <c r="TCR1476" s="14"/>
      <c r="TCS1476" s="14"/>
      <c r="TCT1476" s="14"/>
      <c r="TCU1476" s="14"/>
      <c r="TCV1476" s="14"/>
      <c r="TCW1476" s="14"/>
      <c r="TCX1476" s="14"/>
      <c r="TCY1476" s="14"/>
      <c r="TCZ1476" s="14"/>
      <c r="TDA1476" s="14"/>
      <c r="TDB1476" s="14"/>
      <c r="TDC1476" s="14"/>
      <c r="TDD1476" s="14"/>
      <c r="TDE1476" s="14"/>
      <c r="TDF1476" s="14"/>
      <c r="TDG1476" s="14"/>
      <c r="TDH1476" s="14"/>
      <c r="TDI1476" s="14"/>
      <c r="TDJ1476" s="14"/>
      <c r="TDK1476" s="14"/>
      <c r="TDL1476" s="14"/>
      <c r="TDM1476" s="14"/>
      <c r="TDN1476" s="14"/>
      <c r="TDO1476" s="14"/>
      <c r="TDP1476" s="14"/>
      <c r="TDQ1476" s="14"/>
      <c r="TDR1476" s="14"/>
      <c r="TDS1476" s="14"/>
      <c r="TDT1476" s="14"/>
      <c r="TDU1476" s="14"/>
      <c r="TDV1476" s="14"/>
      <c r="TDW1476" s="14"/>
      <c r="TDX1476" s="14"/>
      <c r="TDY1476" s="14"/>
      <c r="TDZ1476" s="14"/>
      <c r="TEA1476" s="14"/>
      <c r="TEB1476" s="14"/>
      <c r="TEC1476" s="14"/>
      <c r="TED1476" s="14"/>
      <c r="TEE1476" s="14"/>
      <c r="TEF1476" s="14"/>
      <c r="TEG1476" s="14"/>
      <c r="TEH1476" s="14"/>
      <c r="TEI1476" s="14"/>
      <c r="TEJ1476" s="14"/>
      <c r="TEK1476" s="14"/>
      <c r="TEL1476" s="14"/>
      <c r="TEM1476" s="14"/>
      <c r="TEN1476" s="14"/>
      <c r="TEO1476" s="14"/>
      <c r="TEP1476" s="14"/>
      <c r="TEQ1476" s="14"/>
      <c r="TER1476" s="14"/>
      <c r="TES1476" s="14"/>
      <c r="TET1476" s="14"/>
      <c r="TEU1476" s="14"/>
      <c r="TEV1476" s="14"/>
      <c r="TEW1476" s="14"/>
      <c r="TEX1476" s="14"/>
      <c r="TEY1476" s="14"/>
      <c r="TEZ1476" s="14"/>
      <c r="TFA1476" s="14"/>
      <c r="TFB1476" s="14"/>
      <c r="TFC1476" s="14"/>
      <c r="TFD1476" s="14"/>
      <c r="TFE1476" s="14"/>
      <c r="TFF1476" s="14"/>
      <c r="TFG1476" s="14"/>
      <c r="TFH1476" s="14"/>
      <c r="TFI1476" s="14"/>
      <c r="TFJ1476" s="14"/>
      <c r="TFK1476" s="14"/>
      <c r="TFL1476" s="14"/>
      <c r="TFM1476" s="14"/>
      <c r="TFN1476" s="14"/>
      <c r="TFO1476" s="14"/>
      <c r="TFP1476" s="14"/>
      <c r="TFQ1476" s="14"/>
      <c r="TFR1476" s="14"/>
      <c r="TFS1476" s="14"/>
      <c r="TFT1476" s="14"/>
      <c r="TFU1476" s="14"/>
      <c r="TFV1476" s="14"/>
      <c r="TFW1476" s="14"/>
      <c r="TFX1476" s="14"/>
      <c r="TFY1476" s="14"/>
      <c r="TFZ1476" s="14"/>
      <c r="TGA1476" s="14"/>
      <c r="TGB1476" s="14"/>
      <c r="TGC1476" s="14"/>
      <c r="TGD1476" s="14"/>
      <c r="TGE1476" s="14"/>
      <c r="TGF1476" s="14"/>
      <c r="TGG1476" s="14"/>
      <c r="TGH1476" s="14"/>
      <c r="TGI1476" s="14"/>
      <c r="TGJ1476" s="14"/>
      <c r="TGK1476" s="14"/>
      <c r="TGL1476" s="14"/>
      <c r="TGM1476" s="14"/>
      <c r="TGN1476" s="14"/>
      <c r="TGO1476" s="14"/>
      <c r="TGP1476" s="14"/>
      <c r="TGQ1476" s="14"/>
      <c r="TGR1476" s="14"/>
      <c r="TGS1476" s="14"/>
      <c r="TGT1476" s="14"/>
      <c r="TGU1476" s="14"/>
      <c r="TGV1476" s="14"/>
      <c r="TGW1476" s="14"/>
      <c r="TGX1476" s="14"/>
      <c r="TGY1476" s="14"/>
      <c r="TGZ1476" s="14"/>
      <c r="THA1476" s="14"/>
      <c r="THB1476" s="14"/>
      <c r="THC1476" s="14"/>
      <c r="THD1476" s="14"/>
      <c r="THE1476" s="14"/>
      <c r="THF1476" s="14"/>
      <c r="THG1476" s="14"/>
      <c r="THH1476" s="14"/>
      <c r="THI1476" s="14"/>
      <c r="THJ1476" s="14"/>
      <c r="THK1476" s="14"/>
      <c r="THL1476" s="14"/>
      <c r="THM1476" s="14"/>
      <c r="THN1476" s="14"/>
      <c r="THO1476" s="14"/>
      <c r="THP1476" s="14"/>
      <c r="THQ1476" s="14"/>
      <c r="THR1476" s="14"/>
      <c r="THS1476" s="14"/>
      <c r="THT1476" s="14"/>
      <c r="THU1476" s="14"/>
      <c r="THV1476" s="14"/>
      <c r="THW1476" s="14"/>
      <c r="THX1476" s="14"/>
      <c r="THY1476" s="14"/>
      <c r="THZ1476" s="14"/>
      <c r="TIA1476" s="14"/>
      <c r="TIB1476" s="14"/>
      <c r="TIC1476" s="14"/>
      <c r="TID1476" s="14"/>
      <c r="TIE1476" s="14"/>
      <c r="TIF1476" s="14"/>
      <c r="TIG1476" s="14"/>
      <c r="TIH1476" s="14"/>
      <c r="TII1476" s="14"/>
      <c r="TIJ1476" s="14"/>
      <c r="TIK1476" s="14"/>
      <c r="TIL1476" s="14"/>
      <c r="TIM1476" s="14"/>
      <c r="TIN1476" s="14"/>
      <c r="TIO1476" s="14"/>
      <c r="TIP1476" s="14"/>
      <c r="TIQ1476" s="14"/>
      <c r="TIR1476" s="14"/>
      <c r="TIS1476" s="14"/>
      <c r="TIT1476" s="14"/>
      <c r="TIU1476" s="14"/>
      <c r="TIV1476" s="14"/>
      <c r="TIW1476" s="14"/>
      <c r="TIX1476" s="14"/>
      <c r="TIY1476" s="14"/>
      <c r="TIZ1476" s="14"/>
      <c r="TJA1476" s="14"/>
      <c r="TJB1476" s="14"/>
      <c r="TJC1476" s="14"/>
      <c r="TJD1476" s="14"/>
      <c r="TJE1476" s="14"/>
      <c r="TJF1476" s="14"/>
      <c r="TJG1476" s="14"/>
      <c r="TJH1476" s="14"/>
      <c r="TJI1476" s="14"/>
      <c r="TJJ1476" s="14"/>
      <c r="TJK1476" s="14"/>
      <c r="TJL1476" s="14"/>
      <c r="TJM1476" s="14"/>
      <c r="TJN1476" s="14"/>
      <c r="TJO1476" s="14"/>
      <c r="TJP1476" s="14"/>
      <c r="TJQ1476" s="14"/>
      <c r="TJR1476" s="14"/>
      <c r="TJS1476" s="14"/>
      <c r="TJT1476" s="14"/>
      <c r="TJU1476" s="14"/>
      <c r="TJV1476" s="14"/>
      <c r="TJW1476" s="14"/>
      <c r="TJX1476" s="14"/>
      <c r="TJY1476" s="14"/>
      <c r="TJZ1476" s="14"/>
      <c r="TKA1476" s="14"/>
      <c r="TKB1476" s="14"/>
      <c r="TKC1476" s="14"/>
      <c r="TKD1476" s="14"/>
      <c r="TKE1476" s="14"/>
      <c r="TKF1476" s="14"/>
      <c r="TKG1476" s="14"/>
      <c r="TKH1476" s="14"/>
      <c r="TKI1476" s="14"/>
      <c r="TKJ1476" s="14"/>
      <c r="TKK1476" s="14"/>
      <c r="TKL1476" s="14"/>
      <c r="TKM1476" s="14"/>
      <c r="TKN1476" s="14"/>
      <c r="TKO1476" s="14"/>
      <c r="TKP1476" s="14"/>
      <c r="TKQ1476" s="14"/>
      <c r="TKR1476" s="14"/>
      <c r="TKS1476" s="14"/>
      <c r="TKT1476" s="14"/>
      <c r="TKU1476" s="14"/>
      <c r="TKV1476" s="14"/>
      <c r="TKW1476" s="14"/>
      <c r="TKX1476" s="14"/>
      <c r="TKY1476" s="14"/>
      <c r="TKZ1476" s="14"/>
      <c r="TLA1476" s="14"/>
      <c r="TLB1476" s="14"/>
      <c r="TLC1476" s="14"/>
      <c r="TLD1476" s="14"/>
      <c r="TLE1476" s="14"/>
      <c r="TLF1476" s="14"/>
      <c r="TLG1476" s="14"/>
      <c r="TLH1476" s="14"/>
      <c r="TLI1476" s="14"/>
      <c r="TLJ1476" s="14"/>
      <c r="TLK1476" s="14"/>
      <c r="TLL1476" s="14"/>
      <c r="TLM1476" s="14"/>
      <c r="TLN1476" s="14"/>
      <c r="TLO1476" s="14"/>
      <c r="TLP1476" s="14"/>
      <c r="TLQ1476" s="14"/>
      <c r="TLR1476" s="14"/>
      <c r="TLS1476" s="14"/>
      <c r="TLT1476" s="14"/>
      <c r="TLU1476" s="14"/>
      <c r="TLV1476" s="14"/>
      <c r="TLW1476" s="14"/>
      <c r="TLX1476" s="14"/>
      <c r="TLY1476" s="14"/>
      <c r="TLZ1476" s="14"/>
      <c r="TMA1476" s="14"/>
      <c r="TMB1476" s="14"/>
      <c r="TMC1476" s="14"/>
      <c r="TMD1476" s="14"/>
      <c r="TME1476" s="14"/>
      <c r="TMF1476" s="14"/>
      <c r="TMG1476" s="14"/>
      <c r="TMH1476" s="14"/>
      <c r="TMI1476" s="14"/>
      <c r="TMJ1476" s="14"/>
      <c r="TMK1476" s="14"/>
      <c r="TML1476" s="14"/>
      <c r="TMM1476" s="14"/>
      <c r="TMN1476" s="14"/>
      <c r="TMO1476" s="14"/>
      <c r="TMP1476" s="14"/>
      <c r="TMQ1476" s="14"/>
      <c r="TMR1476" s="14"/>
      <c r="TMS1476" s="14"/>
      <c r="TMT1476" s="14"/>
      <c r="TMU1476" s="14"/>
      <c r="TMV1476" s="14"/>
      <c r="TMW1476" s="14"/>
      <c r="TMX1476" s="14"/>
      <c r="TMY1476" s="14"/>
      <c r="TMZ1476" s="14"/>
      <c r="TNA1476" s="14"/>
      <c r="TNB1476" s="14"/>
      <c r="TNC1476" s="14"/>
      <c r="TND1476" s="14"/>
      <c r="TNE1476" s="14"/>
      <c r="TNF1476" s="14"/>
      <c r="TNG1476" s="14"/>
      <c r="TNH1476" s="14"/>
      <c r="TNI1476" s="14"/>
      <c r="TNJ1476" s="14"/>
      <c r="TNK1476" s="14"/>
      <c r="TNL1476" s="14"/>
      <c r="TNM1476" s="14"/>
      <c r="TNN1476" s="14"/>
      <c r="TNO1476" s="14"/>
      <c r="TNP1476" s="14"/>
      <c r="TNQ1476" s="14"/>
      <c r="TNR1476" s="14"/>
      <c r="TNS1476" s="14"/>
      <c r="TNT1476" s="14"/>
      <c r="TNU1476" s="14"/>
      <c r="TNV1476" s="14"/>
      <c r="TNW1476" s="14"/>
      <c r="TNX1476" s="14"/>
      <c r="TNY1476" s="14"/>
      <c r="TNZ1476" s="14"/>
      <c r="TOA1476" s="14"/>
      <c r="TOB1476" s="14"/>
      <c r="TOC1476" s="14"/>
      <c r="TOD1476" s="14"/>
      <c r="TOE1476" s="14"/>
      <c r="TOF1476" s="14"/>
      <c r="TOG1476" s="14"/>
      <c r="TOH1476" s="14"/>
      <c r="TOI1476" s="14"/>
      <c r="TOJ1476" s="14"/>
      <c r="TOK1476" s="14"/>
      <c r="TOL1476" s="14"/>
      <c r="TOM1476" s="14"/>
      <c r="TON1476" s="14"/>
      <c r="TOO1476" s="14"/>
      <c r="TOP1476" s="14"/>
      <c r="TOQ1476" s="14"/>
      <c r="TOR1476" s="14"/>
      <c r="TOS1476" s="14"/>
      <c r="TOT1476" s="14"/>
      <c r="TOU1476" s="14"/>
      <c r="TOV1476" s="14"/>
      <c r="TOW1476" s="14"/>
      <c r="TOX1476" s="14"/>
      <c r="TOY1476" s="14"/>
      <c r="TOZ1476" s="14"/>
      <c r="TPA1476" s="14"/>
      <c r="TPB1476" s="14"/>
      <c r="TPC1476" s="14"/>
      <c r="TPD1476" s="14"/>
      <c r="TPE1476" s="14"/>
      <c r="TPF1476" s="14"/>
      <c r="TPG1476" s="14"/>
      <c r="TPH1476" s="14"/>
      <c r="TPI1476" s="14"/>
      <c r="TPJ1476" s="14"/>
      <c r="TPK1476" s="14"/>
      <c r="TPL1476" s="14"/>
      <c r="TPM1476" s="14"/>
      <c r="TPN1476" s="14"/>
      <c r="TPO1476" s="14"/>
      <c r="TPP1476" s="14"/>
      <c r="TPQ1476" s="14"/>
      <c r="TPR1476" s="14"/>
      <c r="TPS1476" s="14"/>
      <c r="TPT1476" s="14"/>
      <c r="TPU1476" s="14"/>
      <c r="TPV1476" s="14"/>
      <c r="TPW1476" s="14"/>
      <c r="TPX1476" s="14"/>
      <c r="TPY1476" s="14"/>
      <c r="TPZ1476" s="14"/>
      <c r="TQA1476" s="14"/>
      <c r="TQB1476" s="14"/>
      <c r="TQC1476" s="14"/>
      <c r="TQD1476" s="14"/>
      <c r="TQE1476" s="14"/>
      <c r="TQF1476" s="14"/>
      <c r="TQG1476" s="14"/>
      <c r="TQH1476" s="14"/>
      <c r="TQI1476" s="14"/>
      <c r="TQJ1476" s="14"/>
      <c r="TQK1476" s="14"/>
      <c r="TQL1476" s="14"/>
      <c r="TQM1476" s="14"/>
      <c r="TQN1476" s="14"/>
      <c r="TQO1476" s="14"/>
      <c r="TQP1476" s="14"/>
      <c r="TQQ1476" s="14"/>
      <c r="TQR1476" s="14"/>
      <c r="TQS1476" s="14"/>
      <c r="TQT1476" s="14"/>
      <c r="TQU1476" s="14"/>
      <c r="TQV1476" s="14"/>
      <c r="TQW1476" s="14"/>
      <c r="TQX1476" s="14"/>
      <c r="TQY1476" s="14"/>
      <c r="TQZ1476" s="14"/>
      <c r="TRA1476" s="14"/>
      <c r="TRB1476" s="14"/>
      <c r="TRC1476" s="14"/>
      <c r="TRD1476" s="14"/>
      <c r="TRE1476" s="14"/>
      <c r="TRF1476" s="14"/>
      <c r="TRG1476" s="14"/>
      <c r="TRH1476" s="14"/>
      <c r="TRI1476" s="14"/>
      <c r="TRJ1476" s="14"/>
      <c r="TRK1476" s="14"/>
      <c r="TRL1476" s="14"/>
      <c r="TRM1476" s="14"/>
      <c r="TRN1476" s="14"/>
      <c r="TRO1476" s="14"/>
      <c r="TRP1476" s="14"/>
      <c r="TRQ1476" s="14"/>
      <c r="TRR1476" s="14"/>
      <c r="TRS1476" s="14"/>
      <c r="TRT1476" s="14"/>
      <c r="TRU1476" s="14"/>
      <c r="TRV1476" s="14"/>
      <c r="TRW1476" s="14"/>
      <c r="TRX1476" s="14"/>
      <c r="TRY1476" s="14"/>
      <c r="TRZ1476" s="14"/>
      <c r="TSA1476" s="14"/>
      <c r="TSB1476" s="14"/>
      <c r="TSC1476" s="14"/>
      <c r="TSD1476" s="14"/>
      <c r="TSE1476" s="14"/>
      <c r="TSF1476" s="14"/>
      <c r="TSG1476" s="14"/>
      <c r="TSH1476" s="14"/>
      <c r="TSI1476" s="14"/>
      <c r="TSJ1476" s="14"/>
      <c r="TSK1476" s="14"/>
      <c r="TSL1476" s="14"/>
      <c r="TSM1476" s="14"/>
      <c r="TSN1476" s="14"/>
      <c r="TSO1476" s="14"/>
      <c r="TSP1476" s="14"/>
      <c r="TSQ1476" s="14"/>
      <c r="TSR1476" s="14"/>
      <c r="TSS1476" s="14"/>
      <c r="TST1476" s="14"/>
      <c r="TSU1476" s="14"/>
      <c r="TSV1476" s="14"/>
      <c r="TSW1476" s="14"/>
      <c r="TSX1476" s="14"/>
      <c r="TSY1476" s="14"/>
      <c r="TSZ1476" s="14"/>
      <c r="TTA1476" s="14"/>
      <c r="TTB1476" s="14"/>
      <c r="TTC1476" s="14"/>
      <c r="TTD1476" s="14"/>
      <c r="TTE1476" s="14"/>
      <c r="TTF1476" s="14"/>
      <c r="TTG1476" s="14"/>
      <c r="TTH1476" s="14"/>
      <c r="TTI1476" s="14"/>
      <c r="TTJ1476" s="14"/>
      <c r="TTK1476" s="14"/>
      <c r="TTL1476" s="14"/>
      <c r="TTM1476" s="14"/>
      <c r="TTN1476" s="14"/>
      <c r="TTO1476" s="14"/>
      <c r="TTP1476" s="14"/>
      <c r="TTQ1476" s="14"/>
      <c r="TTR1476" s="14"/>
      <c r="TTS1476" s="14"/>
      <c r="TTT1476" s="14"/>
      <c r="TTU1476" s="14"/>
      <c r="TTV1476" s="14"/>
      <c r="TTW1476" s="14"/>
      <c r="TTX1476" s="14"/>
      <c r="TTY1476" s="14"/>
      <c r="TTZ1476" s="14"/>
      <c r="TUA1476" s="14"/>
      <c r="TUB1476" s="14"/>
      <c r="TUC1476" s="14"/>
      <c r="TUD1476" s="14"/>
      <c r="TUE1476" s="14"/>
      <c r="TUF1476" s="14"/>
      <c r="TUG1476" s="14"/>
      <c r="TUH1476" s="14"/>
      <c r="TUI1476" s="14"/>
      <c r="TUJ1476" s="14"/>
      <c r="TUK1476" s="14"/>
      <c r="TUL1476" s="14"/>
      <c r="TUM1476" s="14"/>
      <c r="TUN1476" s="14"/>
      <c r="TUO1476" s="14"/>
      <c r="TUP1476" s="14"/>
      <c r="TUQ1476" s="14"/>
      <c r="TUR1476" s="14"/>
      <c r="TUS1476" s="14"/>
      <c r="TUT1476" s="14"/>
      <c r="TUU1476" s="14"/>
      <c r="TUV1476" s="14"/>
      <c r="TUW1476" s="14"/>
      <c r="TUX1476" s="14"/>
      <c r="TUY1476" s="14"/>
      <c r="TUZ1476" s="14"/>
      <c r="TVA1476" s="14"/>
      <c r="TVB1476" s="14"/>
      <c r="TVC1476" s="14"/>
      <c r="TVD1476" s="14"/>
      <c r="TVE1476" s="14"/>
      <c r="TVF1476" s="14"/>
      <c r="TVG1476" s="14"/>
      <c r="TVH1476" s="14"/>
      <c r="TVI1476" s="14"/>
      <c r="TVJ1476" s="14"/>
      <c r="TVK1476" s="14"/>
      <c r="TVL1476" s="14"/>
      <c r="TVM1476" s="14"/>
      <c r="TVN1476" s="14"/>
      <c r="TVO1476" s="14"/>
      <c r="TVP1476" s="14"/>
      <c r="TVQ1476" s="14"/>
      <c r="TVR1476" s="14"/>
      <c r="TVS1476" s="14"/>
      <c r="TVT1476" s="14"/>
      <c r="TVU1476" s="14"/>
      <c r="TVV1476" s="14"/>
      <c r="TVW1476" s="14"/>
      <c r="TVX1476" s="14"/>
      <c r="TVY1476" s="14"/>
      <c r="TVZ1476" s="14"/>
      <c r="TWA1476" s="14"/>
      <c r="TWB1476" s="14"/>
      <c r="TWC1476" s="14"/>
      <c r="TWD1476" s="14"/>
      <c r="TWE1476" s="14"/>
      <c r="TWF1476" s="14"/>
      <c r="TWG1476" s="14"/>
      <c r="TWH1476" s="14"/>
      <c r="TWI1476" s="14"/>
      <c r="TWJ1476" s="14"/>
      <c r="TWK1476" s="14"/>
      <c r="TWL1476" s="14"/>
      <c r="TWM1476" s="14"/>
      <c r="TWN1476" s="14"/>
      <c r="TWO1476" s="14"/>
      <c r="TWP1476" s="14"/>
      <c r="TWQ1476" s="14"/>
      <c r="TWR1476" s="14"/>
      <c r="TWS1476" s="14"/>
      <c r="TWT1476" s="14"/>
      <c r="TWU1476" s="14"/>
      <c r="TWV1476" s="14"/>
      <c r="TWW1476" s="14"/>
      <c r="TWX1476" s="14"/>
      <c r="TWY1476" s="14"/>
      <c r="TWZ1476" s="14"/>
      <c r="TXA1476" s="14"/>
      <c r="TXB1476" s="14"/>
      <c r="TXC1476" s="14"/>
      <c r="TXD1476" s="14"/>
      <c r="TXE1476" s="14"/>
      <c r="TXF1476" s="14"/>
      <c r="TXG1476" s="14"/>
      <c r="TXH1476" s="14"/>
      <c r="TXI1476" s="14"/>
      <c r="TXJ1476" s="14"/>
      <c r="TXK1476" s="14"/>
      <c r="TXL1476" s="14"/>
      <c r="TXM1476" s="14"/>
      <c r="TXN1476" s="14"/>
      <c r="TXO1476" s="14"/>
      <c r="TXP1476" s="14"/>
      <c r="TXQ1476" s="14"/>
      <c r="TXR1476" s="14"/>
      <c r="TXS1476" s="14"/>
      <c r="TXT1476" s="14"/>
      <c r="TXU1476" s="14"/>
      <c r="TXV1476" s="14"/>
      <c r="TXW1476" s="14"/>
      <c r="TXX1476" s="14"/>
      <c r="TXY1476" s="14"/>
      <c r="TXZ1476" s="14"/>
      <c r="TYA1476" s="14"/>
      <c r="TYB1476" s="14"/>
      <c r="TYC1476" s="14"/>
      <c r="TYD1476" s="14"/>
      <c r="TYE1476" s="14"/>
      <c r="TYF1476" s="14"/>
      <c r="TYG1476" s="14"/>
      <c r="TYH1476" s="14"/>
      <c r="TYI1476" s="14"/>
      <c r="TYJ1476" s="14"/>
      <c r="TYK1476" s="14"/>
      <c r="TYL1476" s="14"/>
      <c r="TYM1476" s="14"/>
      <c r="TYN1476" s="14"/>
      <c r="TYO1476" s="14"/>
      <c r="TYP1476" s="14"/>
      <c r="TYQ1476" s="14"/>
      <c r="TYR1476" s="14"/>
      <c r="TYS1476" s="14"/>
      <c r="TYT1476" s="14"/>
      <c r="TYU1476" s="14"/>
      <c r="TYV1476" s="14"/>
      <c r="TYW1476" s="14"/>
      <c r="TYX1476" s="14"/>
      <c r="TYY1476" s="14"/>
      <c r="TYZ1476" s="14"/>
      <c r="TZA1476" s="14"/>
      <c r="TZB1476" s="14"/>
      <c r="TZC1476" s="14"/>
      <c r="TZD1476" s="14"/>
      <c r="TZE1476" s="14"/>
      <c r="TZF1476" s="14"/>
      <c r="TZG1476" s="14"/>
      <c r="TZH1476" s="14"/>
      <c r="TZI1476" s="14"/>
      <c r="TZJ1476" s="14"/>
      <c r="TZK1476" s="14"/>
      <c r="TZL1476" s="14"/>
      <c r="TZM1476" s="14"/>
      <c r="TZN1476" s="14"/>
      <c r="TZO1476" s="14"/>
      <c r="TZP1476" s="14"/>
      <c r="TZQ1476" s="14"/>
      <c r="TZR1476" s="14"/>
      <c r="TZS1476" s="14"/>
      <c r="TZT1476" s="14"/>
      <c r="TZU1476" s="14"/>
      <c r="TZV1476" s="14"/>
      <c r="TZW1476" s="14"/>
      <c r="TZX1476" s="14"/>
      <c r="TZY1476" s="14"/>
      <c r="TZZ1476" s="14"/>
      <c r="UAA1476" s="14"/>
      <c r="UAB1476" s="14"/>
      <c r="UAC1476" s="14"/>
      <c r="UAD1476" s="14"/>
      <c r="UAE1476" s="14"/>
      <c r="UAF1476" s="14"/>
      <c r="UAG1476" s="14"/>
      <c r="UAH1476" s="14"/>
      <c r="UAI1476" s="14"/>
      <c r="UAJ1476" s="14"/>
      <c r="UAK1476" s="14"/>
      <c r="UAL1476" s="14"/>
      <c r="UAM1476" s="14"/>
      <c r="UAN1476" s="14"/>
      <c r="UAO1476" s="14"/>
      <c r="UAP1476" s="14"/>
      <c r="UAQ1476" s="14"/>
      <c r="UAR1476" s="14"/>
      <c r="UAS1476" s="14"/>
      <c r="UAT1476" s="14"/>
      <c r="UAU1476" s="14"/>
      <c r="UAV1476" s="14"/>
      <c r="UAW1476" s="14"/>
      <c r="UAX1476" s="14"/>
      <c r="UAY1476" s="14"/>
      <c r="UAZ1476" s="14"/>
      <c r="UBA1476" s="14"/>
      <c r="UBB1476" s="14"/>
      <c r="UBC1476" s="14"/>
      <c r="UBD1476" s="14"/>
      <c r="UBE1476" s="14"/>
      <c r="UBF1476" s="14"/>
      <c r="UBG1476" s="14"/>
      <c r="UBH1476" s="14"/>
      <c r="UBI1476" s="14"/>
      <c r="UBJ1476" s="14"/>
      <c r="UBK1476" s="14"/>
      <c r="UBL1476" s="14"/>
      <c r="UBM1476" s="14"/>
      <c r="UBN1476" s="14"/>
      <c r="UBO1476" s="14"/>
      <c r="UBP1476" s="14"/>
      <c r="UBQ1476" s="14"/>
      <c r="UBR1476" s="14"/>
      <c r="UBS1476" s="14"/>
      <c r="UBT1476" s="14"/>
      <c r="UBU1476" s="14"/>
      <c r="UBV1476" s="14"/>
      <c r="UBW1476" s="14"/>
      <c r="UBX1476" s="14"/>
      <c r="UBY1476" s="14"/>
      <c r="UBZ1476" s="14"/>
      <c r="UCA1476" s="14"/>
      <c r="UCB1476" s="14"/>
      <c r="UCC1476" s="14"/>
      <c r="UCD1476" s="14"/>
      <c r="UCE1476" s="14"/>
      <c r="UCF1476" s="14"/>
      <c r="UCG1476" s="14"/>
      <c r="UCH1476" s="14"/>
      <c r="UCI1476" s="14"/>
      <c r="UCJ1476" s="14"/>
      <c r="UCK1476" s="14"/>
      <c r="UCL1476" s="14"/>
      <c r="UCM1476" s="14"/>
      <c r="UCN1476" s="14"/>
      <c r="UCO1476" s="14"/>
      <c r="UCP1476" s="14"/>
      <c r="UCQ1476" s="14"/>
      <c r="UCR1476" s="14"/>
      <c r="UCS1476" s="14"/>
      <c r="UCT1476" s="14"/>
      <c r="UCU1476" s="14"/>
      <c r="UCV1476" s="14"/>
      <c r="UCW1476" s="14"/>
      <c r="UCX1476" s="14"/>
      <c r="UCY1476" s="14"/>
      <c r="UCZ1476" s="14"/>
      <c r="UDA1476" s="14"/>
      <c r="UDB1476" s="14"/>
      <c r="UDC1476" s="14"/>
      <c r="UDD1476" s="14"/>
      <c r="UDE1476" s="14"/>
      <c r="UDF1476" s="14"/>
      <c r="UDG1476" s="14"/>
      <c r="UDH1476" s="14"/>
      <c r="UDI1476" s="14"/>
      <c r="UDJ1476" s="14"/>
      <c r="UDK1476" s="14"/>
      <c r="UDL1476" s="14"/>
      <c r="UDM1476" s="14"/>
      <c r="UDN1476" s="14"/>
      <c r="UDO1476" s="14"/>
      <c r="UDP1476" s="14"/>
      <c r="UDQ1476" s="14"/>
      <c r="UDR1476" s="14"/>
      <c r="UDS1476" s="14"/>
      <c r="UDT1476" s="14"/>
      <c r="UDU1476" s="14"/>
      <c r="UDV1476" s="14"/>
      <c r="UDW1476" s="14"/>
      <c r="UDX1476" s="14"/>
      <c r="UDY1476" s="14"/>
      <c r="UDZ1476" s="14"/>
      <c r="UEA1476" s="14"/>
      <c r="UEB1476" s="14"/>
      <c r="UEC1476" s="14"/>
      <c r="UED1476" s="14"/>
      <c r="UEE1476" s="14"/>
      <c r="UEF1476" s="14"/>
      <c r="UEG1476" s="14"/>
      <c r="UEH1476" s="14"/>
      <c r="UEI1476" s="14"/>
      <c r="UEJ1476" s="14"/>
      <c r="UEK1476" s="14"/>
      <c r="UEL1476" s="14"/>
      <c r="UEM1476" s="14"/>
      <c r="UEN1476" s="14"/>
      <c r="UEO1476" s="14"/>
      <c r="UEP1476" s="14"/>
      <c r="UEQ1476" s="14"/>
      <c r="UER1476" s="14"/>
      <c r="UES1476" s="14"/>
      <c r="UET1476" s="14"/>
      <c r="UEU1476" s="14"/>
      <c r="UEV1476" s="14"/>
      <c r="UEW1476" s="14"/>
      <c r="UEX1476" s="14"/>
      <c r="UEY1476" s="14"/>
      <c r="UEZ1476" s="14"/>
      <c r="UFA1476" s="14"/>
      <c r="UFB1476" s="14"/>
      <c r="UFC1476" s="14"/>
      <c r="UFD1476" s="14"/>
      <c r="UFE1476" s="14"/>
      <c r="UFF1476" s="14"/>
      <c r="UFG1476" s="14"/>
      <c r="UFH1476" s="14"/>
      <c r="UFI1476" s="14"/>
      <c r="UFJ1476" s="14"/>
      <c r="UFK1476" s="14"/>
      <c r="UFL1476" s="14"/>
      <c r="UFM1476" s="14"/>
      <c r="UFN1476" s="14"/>
      <c r="UFO1476" s="14"/>
      <c r="UFP1476" s="14"/>
      <c r="UFQ1476" s="14"/>
      <c r="UFR1476" s="14"/>
      <c r="UFS1476" s="14"/>
      <c r="UFT1476" s="14"/>
      <c r="UFU1476" s="14"/>
      <c r="UFV1476" s="14"/>
      <c r="UFW1476" s="14"/>
      <c r="UFX1476" s="14"/>
      <c r="UFY1476" s="14"/>
      <c r="UFZ1476" s="14"/>
      <c r="UGA1476" s="14"/>
      <c r="UGB1476" s="14"/>
      <c r="UGC1476" s="14"/>
      <c r="UGD1476" s="14"/>
      <c r="UGE1476" s="14"/>
      <c r="UGF1476" s="14"/>
      <c r="UGG1476" s="14"/>
      <c r="UGH1476" s="14"/>
      <c r="UGI1476" s="14"/>
      <c r="UGJ1476" s="14"/>
      <c r="UGK1476" s="14"/>
      <c r="UGL1476" s="14"/>
      <c r="UGM1476" s="14"/>
      <c r="UGN1476" s="14"/>
      <c r="UGO1476" s="14"/>
      <c r="UGP1476" s="14"/>
      <c r="UGQ1476" s="14"/>
      <c r="UGR1476" s="14"/>
      <c r="UGS1476" s="14"/>
      <c r="UGT1476" s="14"/>
      <c r="UGU1476" s="14"/>
      <c r="UGV1476" s="14"/>
      <c r="UGW1476" s="14"/>
      <c r="UGX1476" s="14"/>
      <c r="UGY1476" s="14"/>
      <c r="UGZ1476" s="14"/>
      <c r="UHA1476" s="14"/>
      <c r="UHB1476" s="14"/>
      <c r="UHC1476" s="14"/>
      <c r="UHD1476" s="14"/>
      <c r="UHE1476" s="14"/>
      <c r="UHF1476" s="14"/>
      <c r="UHG1476" s="14"/>
      <c r="UHH1476" s="14"/>
      <c r="UHI1476" s="14"/>
      <c r="UHJ1476" s="14"/>
      <c r="UHK1476" s="14"/>
      <c r="UHL1476" s="14"/>
      <c r="UHM1476" s="14"/>
      <c r="UHN1476" s="14"/>
      <c r="UHO1476" s="14"/>
      <c r="UHP1476" s="14"/>
      <c r="UHQ1476" s="14"/>
      <c r="UHR1476" s="14"/>
      <c r="UHS1476" s="14"/>
      <c r="UHT1476" s="14"/>
      <c r="UHU1476" s="14"/>
      <c r="UHV1476" s="14"/>
      <c r="UHW1476" s="14"/>
      <c r="UHX1476" s="14"/>
      <c r="UHY1476" s="14"/>
      <c r="UHZ1476" s="14"/>
      <c r="UIA1476" s="14"/>
      <c r="UIB1476" s="14"/>
      <c r="UIC1476" s="14"/>
      <c r="UID1476" s="14"/>
      <c r="UIE1476" s="14"/>
      <c r="UIF1476" s="14"/>
      <c r="UIG1476" s="14"/>
      <c r="UIH1476" s="14"/>
      <c r="UII1476" s="14"/>
      <c r="UIJ1476" s="14"/>
      <c r="UIK1476" s="14"/>
      <c r="UIL1476" s="14"/>
      <c r="UIM1476" s="14"/>
      <c r="UIN1476" s="14"/>
      <c r="UIO1476" s="14"/>
      <c r="UIP1476" s="14"/>
      <c r="UIQ1476" s="14"/>
      <c r="UIR1476" s="14"/>
      <c r="UIS1476" s="14"/>
      <c r="UIT1476" s="14"/>
      <c r="UIU1476" s="14"/>
      <c r="UIV1476" s="14"/>
      <c r="UIW1476" s="14"/>
      <c r="UIX1476" s="14"/>
      <c r="UIY1476" s="14"/>
      <c r="UIZ1476" s="14"/>
      <c r="UJA1476" s="14"/>
      <c r="UJB1476" s="14"/>
      <c r="UJC1476" s="14"/>
      <c r="UJD1476" s="14"/>
      <c r="UJE1476" s="14"/>
      <c r="UJF1476" s="14"/>
      <c r="UJG1476" s="14"/>
      <c r="UJH1476" s="14"/>
      <c r="UJI1476" s="14"/>
      <c r="UJJ1476" s="14"/>
      <c r="UJK1476" s="14"/>
      <c r="UJL1476" s="14"/>
      <c r="UJM1476" s="14"/>
      <c r="UJN1476" s="14"/>
      <c r="UJO1476" s="14"/>
      <c r="UJP1476" s="14"/>
      <c r="UJQ1476" s="14"/>
      <c r="UJR1476" s="14"/>
      <c r="UJS1476" s="14"/>
      <c r="UJT1476" s="14"/>
      <c r="UJU1476" s="14"/>
      <c r="UJV1476" s="14"/>
      <c r="UJW1476" s="14"/>
      <c r="UJX1476" s="14"/>
      <c r="UJY1476" s="14"/>
      <c r="UJZ1476" s="14"/>
      <c r="UKA1476" s="14"/>
      <c r="UKB1476" s="14"/>
      <c r="UKC1476" s="14"/>
      <c r="UKD1476" s="14"/>
      <c r="UKE1476" s="14"/>
      <c r="UKF1476" s="14"/>
      <c r="UKG1476" s="14"/>
      <c r="UKH1476" s="14"/>
      <c r="UKI1476" s="14"/>
      <c r="UKJ1476" s="14"/>
      <c r="UKK1476" s="14"/>
      <c r="UKL1476" s="14"/>
      <c r="UKM1476" s="14"/>
      <c r="UKN1476" s="14"/>
      <c r="UKO1476" s="14"/>
      <c r="UKP1476" s="14"/>
      <c r="UKQ1476" s="14"/>
      <c r="UKR1476" s="14"/>
      <c r="UKS1476" s="14"/>
      <c r="UKT1476" s="14"/>
      <c r="UKU1476" s="14"/>
      <c r="UKV1476" s="14"/>
      <c r="UKW1476" s="14"/>
      <c r="UKX1476" s="14"/>
      <c r="UKY1476" s="14"/>
      <c r="UKZ1476" s="14"/>
      <c r="ULA1476" s="14"/>
      <c r="ULB1476" s="14"/>
      <c r="ULC1476" s="14"/>
      <c r="ULD1476" s="14"/>
      <c r="ULE1476" s="14"/>
      <c r="ULF1476" s="14"/>
      <c r="ULG1476" s="14"/>
      <c r="ULH1476" s="14"/>
      <c r="ULI1476" s="14"/>
      <c r="ULJ1476" s="14"/>
      <c r="ULK1476" s="14"/>
      <c r="ULL1476" s="14"/>
      <c r="ULM1476" s="14"/>
      <c r="ULN1476" s="14"/>
      <c r="ULO1476" s="14"/>
      <c r="ULP1476" s="14"/>
      <c r="ULQ1476" s="14"/>
      <c r="ULR1476" s="14"/>
      <c r="ULS1476" s="14"/>
      <c r="ULT1476" s="14"/>
      <c r="ULU1476" s="14"/>
      <c r="ULV1476" s="14"/>
      <c r="ULW1476" s="14"/>
      <c r="ULX1476" s="14"/>
      <c r="ULY1476" s="14"/>
      <c r="ULZ1476" s="14"/>
      <c r="UMA1476" s="14"/>
      <c r="UMB1476" s="14"/>
      <c r="UMC1476" s="14"/>
      <c r="UMD1476" s="14"/>
      <c r="UME1476" s="14"/>
      <c r="UMF1476" s="14"/>
      <c r="UMG1476" s="14"/>
      <c r="UMH1476" s="14"/>
      <c r="UMI1476" s="14"/>
      <c r="UMJ1476" s="14"/>
      <c r="UMK1476" s="14"/>
      <c r="UML1476" s="14"/>
      <c r="UMM1476" s="14"/>
      <c r="UMN1476" s="14"/>
      <c r="UMO1476" s="14"/>
      <c r="UMP1476" s="14"/>
      <c r="UMQ1476" s="14"/>
      <c r="UMR1476" s="14"/>
      <c r="UMS1476" s="14"/>
      <c r="UMT1476" s="14"/>
      <c r="UMU1476" s="14"/>
      <c r="UMV1476" s="14"/>
      <c r="UMW1476" s="14"/>
      <c r="UMX1476" s="14"/>
      <c r="UMY1476" s="14"/>
      <c r="UMZ1476" s="14"/>
      <c r="UNA1476" s="14"/>
      <c r="UNB1476" s="14"/>
      <c r="UNC1476" s="14"/>
      <c r="UND1476" s="14"/>
      <c r="UNE1476" s="14"/>
      <c r="UNF1476" s="14"/>
      <c r="UNG1476" s="14"/>
      <c r="UNH1476" s="14"/>
      <c r="UNI1476" s="14"/>
      <c r="UNJ1476" s="14"/>
      <c r="UNK1476" s="14"/>
      <c r="UNL1476" s="14"/>
      <c r="UNM1476" s="14"/>
      <c r="UNN1476" s="14"/>
      <c r="UNO1476" s="14"/>
      <c r="UNP1476" s="14"/>
      <c r="UNQ1476" s="14"/>
      <c r="UNR1476" s="14"/>
      <c r="UNS1476" s="14"/>
      <c r="UNT1476" s="14"/>
      <c r="UNU1476" s="14"/>
      <c r="UNV1476" s="14"/>
      <c r="UNW1476" s="14"/>
      <c r="UNX1476" s="14"/>
      <c r="UNY1476" s="14"/>
      <c r="UNZ1476" s="14"/>
      <c r="UOA1476" s="14"/>
      <c r="UOB1476" s="14"/>
      <c r="UOC1476" s="14"/>
      <c r="UOD1476" s="14"/>
      <c r="UOE1476" s="14"/>
      <c r="UOF1476" s="14"/>
      <c r="UOG1476" s="14"/>
      <c r="UOH1476" s="14"/>
      <c r="UOI1476" s="14"/>
      <c r="UOJ1476" s="14"/>
      <c r="UOK1476" s="14"/>
      <c r="UOL1476" s="14"/>
      <c r="UOM1476" s="14"/>
      <c r="UON1476" s="14"/>
      <c r="UOO1476" s="14"/>
      <c r="UOP1476" s="14"/>
      <c r="UOQ1476" s="14"/>
      <c r="UOR1476" s="14"/>
      <c r="UOS1476" s="14"/>
      <c r="UOT1476" s="14"/>
      <c r="UOU1476" s="14"/>
      <c r="UOV1476" s="14"/>
      <c r="UOW1476" s="14"/>
      <c r="UOX1476" s="14"/>
      <c r="UOY1476" s="14"/>
      <c r="UOZ1476" s="14"/>
      <c r="UPA1476" s="14"/>
      <c r="UPB1476" s="14"/>
      <c r="UPC1476" s="14"/>
      <c r="UPD1476" s="14"/>
      <c r="UPE1476" s="14"/>
      <c r="UPF1476" s="14"/>
      <c r="UPG1476" s="14"/>
      <c r="UPH1476" s="14"/>
      <c r="UPI1476" s="14"/>
      <c r="UPJ1476" s="14"/>
      <c r="UPK1476" s="14"/>
      <c r="UPL1476" s="14"/>
      <c r="UPM1476" s="14"/>
      <c r="UPN1476" s="14"/>
      <c r="UPO1476" s="14"/>
      <c r="UPP1476" s="14"/>
      <c r="UPQ1476" s="14"/>
      <c r="UPR1476" s="14"/>
      <c r="UPS1476" s="14"/>
      <c r="UPT1476" s="14"/>
      <c r="UPU1476" s="14"/>
      <c r="UPV1476" s="14"/>
      <c r="UPW1476" s="14"/>
      <c r="UPX1476" s="14"/>
      <c r="UPY1476" s="14"/>
      <c r="UPZ1476" s="14"/>
      <c r="UQA1476" s="14"/>
      <c r="UQB1476" s="14"/>
      <c r="UQC1476" s="14"/>
      <c r="UQD1476" s="14"/>
      <c r="UQE1476" s="14"/>
      <c r="UQF1476" s="14"/>
      <c r="UQG1476" s="14"/>
      <c r="UQH1476" s="14"/>
      <c r="UQI1476" s="14"/>
      <c r="UQJ1476" s="14"/>
      <c r="UQK1476" s="14"/>
      <c r="UQL1476" s="14"/>
      <c r="UQM1476" s="14"/>
      <c r="UQN1476" s="14"/>
      <c r="UQO1476" s="14"/>
      <c r="UQP1476" s="14"/>
      <c r="UQQ1476" s="14"/>
      <c r="UQR1476" s="14"/>
      <c r="UQS1476" s="14"/>
      <c r="UQT1476" s="14"/>
      <c r="UQU1476" s="14"/>
      <c r="UQV1476" s="14"/>
      <c r="UQW1476" s="14"/>
      <c r="UQX1476" s="14"/>
      <c r="UQY1476" s="14"/>
      <c r="UQZ1476" s="14"/>
      <c r="URA1476" s="14"/>
      <c r="URB1476" s="14"/>
      <c r="URC1476" s="14"/>
      <c r="URD1476" s="14"/>
      <c r="URE1476" s="14"/>
      <c r="URF1476" s="14"/>
      <c r="URG1476" s="14"/>
      <c r="URH1476" s="14"/>
      <c r="URI1476" s="14"/>
      <c r="URJ1476" s="14"/>
      <c r="URK1476" s="14"/>
      <c r="URL1476" s="14"/>
      <c r="URM1476" s="14"/>
      <c r="URN1476" s="14"/>
      <c r="URO1476" s="14"/>
      <c r="URP1476" s="14"/>
      <c r="URQ1476" s="14"/>
      <c r="URR1476" s="14"/>
      <c r="URS1476" s="14"/>
      <c r="URT1476" s="14"/>
      <c r="URU1476" s="14"/>
      <c r="URV1476" s="14"/>
      <c r="URW1476" s="14"/>
      <c r="URX1476" s="14"/>
      <c r="URY1476" s="14"/>
      <c r="URZ1476" s="14"/>
      <c r="USA1476" s="14"/>
      <c r="USB1476" s="14"/>
      <c r="USC1476" s="14"/>
      <c r="USD1476" s="14"/>
      <c r="USE1476" s="14"/>
      <c r="USF1476" s="14"/>
      <c r="USG1476" s="14"/>
      <c r="USH1476" s="14"/>
      <c r="USI1476" s="14"/>
      <c r="USJ1476" s="14"/>
      <c r="USK1476" s="14"/>
      <c r="USL1476" s="14"/>
      <c r="USM1476" s="14"/>
      <c r="USN1476" s="14"/>
      <c r="USO1476" s="14"/>
      <c r="USP1476" s="14"/>
      <c r="USQ1476" s="14"/>
      <c r="USR1476" s="14"/>
      <c r="USS1476" s="14"/>
      <c r="UST1476" s="14"/>
      <c r="USU1476" s="14"/>
      <c r="USV1476" s="14"/>
      <c r="USW1476" s="14"/>
      <c r="USX1476" s="14"/>
      <c r="USY1476" s="14"/>
      <c r="USZ1476" s="14"/>
      <c r="UTA1476" s="14"/>
      <c r="UTB1476" s="14"/>
      <c r="UTC1476" s="14"/>
      <c r="UTD1476" s="14"/>
      <c r="UTE1476" s="14"/>
      <c r="UTF1476" s="14"/>
      <c r="UTG1476" s="14"/>
      <c r="UTH1476" s="14"/>
      <c r="UTI1476" s="14"/>
      <c r="UTJ1476" s="14"/>
      <c r="UTK1476" s="14"/>
      <c r="UTL1476" s="14"/>
      <c r="UTM1476" s="14"/>
      <c r="UTN1476" s="14"/>
      <c r="UTO1476" s="14"/>
      <c r="UTP1476" s="14"/>
      <c r="UTQ1476" s="14"/>
      <c r="UTR1476" s="14"/>
      <c r="UTS1476" s="14"/>
      <c r="UTT1476" s="14"/>
      <c r="UTU1476" s="14"/>
      <c r="UTV1476" s="14"/>
      <c r="UTW1476" s="14"/>
      <c r="UTX1476" s="14"/>
      <c r="UTY1476" s="14"/>
      <c r="UTZ1476" s="14"/>
      <c r="UUA1476" s="14"/>
      <c r="UUB1476" s="14"/>
      <c r="UUC1476" s="14"/>
      <c r="UUD1476" s="14"/>
      <c r="UUE1476" s="14"/>
      <c r="UUF1476" s="14"/>
      <c r="UUG1476" s="14"/>
      <c r="UUH1476" s="14"/>
      <c r="UUI1476" s="14"/>
      <c r="UUJ1476" s="14"/>
      <c r="UUK1476" s="14"/>
      <c r="UUL1476" s="14"/>
      <c r="UUM1476" s="14"/>
      <c r="UUN1476" s="14"/>
      <c r="UUO1476" s="14"/>
      <c r="UUP1476" s="14"/>
      <c r="UUQ1476" s="14"/>
      <c r="UUR1476" s="14"/>
      <c r="UUS1476" s="14"/>
      <c r="UUT1476" s="14"/>
      <c r="UUU1476" s="14"/>
      <c r="UUV1476" s="14"/>
      <c r="UUW1476" s="14"/>
      <c r="UUX1476" s="14"/>
      <c r="UUY1476" s="14"/>
      <c r="UUZ1476" s="14"/>
      <c r="UVA1476" s="14"/>
      <c r="UVB1476" s="14"/>
      <c r="UVC1476" s="14"/>
      <c r="UVD1476" s="14"/>
      <c r="UVE1476" s="14"/>
      <c r="UVF1476" s="14"/>
      <c r="UVG1476" s="14"/>
      <c r="UVH1476" s="14"/>
      <c r="UVI1476" s="14"/>
      <c r="UVJ1476" s="14"/>
      <c r="UVK1476" s="14"/>
      <c r="UVL1476" s="14"/>
      <c r="UVM1476" s="14"/>
      <c r="UVN1476" s="14"/>
      <c r="UVO1476" s="14"/>
      <c r="UVP1476" s="14"/>
      <c r="UVQ1476" s="14"/>
      <c r="UVR1476" s="14"/>
      <c r="UVS1476" s="14"/>
      <c r="UVT1476" s="14"/>
      <c r="UVU1476" s="14"/>
      <c r="UVV1476" s="14"/>
      <c r="UVW1476" s="14"/>
      <c r="UVX1476" s="14"/>
      <c r="UVY1476" s="14"/>
      <c r="UVZ1476" s="14"/>
      <c r="UWA1476" s="14"/>
      <c r="UWB1476" s="14"/>
      <c r="UWC1476" s="14"/>
      <c r="UWD1476" s="14"/>
      <c r="UWE1476" s="14"/>
      <c r="UWF1476" s="14"/>
      <c r="UWG1476" s="14"/>
      <c r="UWH1476" s="14"/>
      <c r="UWI1476" s="14"/>
      <c r="UWJ1476" s="14"/>
      <c r="UWK1476" s="14"/>
      <c r="UWL1476" s="14"/>
      <c r="UWM1476" s="14"/>
      <c r="UWN1476" s="14"/>
      <c r="UWO1476" s="14"/>
      <c r="UWP1476" s="14"/>
      <c r="UWQ1476" s="14"/>
      <c r="UWR1476" s="14"/>
      <c r="UWS1476" s="14"/>
      <c r="UWT1476" s="14"/>
      <c r="UWU1476" s="14"/>
      <c r="UWV1476" s="14"/>
      <c r="UWW1476" s="14"/>
      <c r="UWX1476" s="14"/>
      <c r="UWY1476" s="14"/>
      <c r="UWZ1476" s="14"/>
      <c r="UXA1476" s="14"/>
      <c r="UXB1476" s="14"/>
      <c r="UXC1476" s="14"/>
      <c r="UXD1476" s="14"/>
      <c r="UXE1476" s="14"/>
      <c r="UXF1476" s="14"/>
      <c r="UXG1476" s="14"/>
      <c r="UXH1476" s="14"/>
      <c r="UXI1476" s="14"/>
      <c r="UXJ1476" s="14"/>
      <c r="UXK1476" s="14"/>
      <c r="UXL1476" s="14"/>
      <c r="UXM1476" s="14"/>
      <c r="UXN1476" s="14"/>
      <c r="UXO1476" s="14"/>
      <c r="UXP1476" s="14"/>
      <c r="UXQ1476" s="14"/>
      <c r="UXR1476" s="14"/>
      <c r="UXS1476" s="14"/>
      <c r="UXT1476" s="14"/>
      <c r="UXU1476" s="14"/>
      <c r="UXV1476" s="14"/>
      <c r="UXW1476" s="14"/>
      <c r="UXX1476" s="14"/>
      <c r="UXY1476" s="14"/>
      <c r="UXZ1476" s="14"/>
      <c r="UYA1476" s="14"/>
      <c r="UYB1476" s="14"/>
      <c r="UYC1476" s="14"/>
      <c r="UYD1476" s="14"/>
      <c r="UYE1476" s="14"/>
      <c r="UYF1476" s="14"/>
      <c r="UYG1476" s="14"/>
      <c r="UYH1476" s="14"/>
      <c r="UYI1476" s="14"/>
      <c r="UYJ1476" s="14"/>
      <c r="UYK1476" s="14"/>
      <c r="UYL1476" s="14"/>
      <c r="UYM1476" s="14"/>
      <c r="UYN1476" s="14"/>
      <c r="UYO1476" s="14"/>
      <c r="UYP1476" s="14"/>
      <c r="UYQ1476" s="14"/>
      <c r="UYR1476" s="14"/>
      <c r="UYS1476" s="14"/>
      <c r="UYT1476" s="14"/>
      <c r="UYU1476" s="14"/>
      <c r="UYV1476" s="14"/>
      <c r="UYW1476" s="14"/>
      <c r="UYX1476" s="14"/>
      <c r="UYY1476" s="14"/>
      <c r="UYZ1476" s="14"/>
      <c r="UZA1476" s="14"/>
      <c r="UZB1476" s="14"/>
      <c r="UZC1476" s="14"/>
      <c r="UZD1476" s="14"/>
      <c r="UZE1476" s="14"/>
      <c r="UZF1476" s="14"/>
      <c r="UZG1476" s="14"/>
      <c r="UZH1476" s="14"/>
      <c r="UZI1476" s="14"/>
      <c r="UZJ1476" s="14"/>
      <c r="UZK1476" s="14"/>
      <c r="UZL1476" s="14"/>
      <c r="UZM1476" s="14"/>
      <c r="UZN1476" s="14"/>
      <c r="UZO1476" s="14"/>
      <c r="UZP1476" s="14"/>
      <c r="UZQ1476" s="14"/>
      <c r="UZR1476" s="14"/>
      <c r="UZS1476" s="14"/>
      <c r="UZT1476" s="14"/>
      <c r="UZU1476" s="14"/>
      <c r="UZV1476" s="14"/>
      <c r="UZW1476" s="14"/>
      <c r="UZX1476" s="14"/>
      <c r="UZY1476" s="14"/>
      <c r="UZZ1476" s="14"/>
      <c r="VAA1476" s="14"/>
      <c r="VAB1476" s="14"/>
      <c r="VAC1476" s="14"/>
      <c r="VAD1476" s="14"/>
      <c r="VAE1476" s="14"/>
      <c r="VAF1476" s="14"/>
      <c r="VAG1476" s="14"/>
      <c r="VAH1476" s="14"/>
      <c r="VAI1476" s="14"/>
      <c r="VAJ1476" s="14"/>
      <c r="VAK1476" s="14"/>
      <c r="VAL1476" s="14"/>
      <c r="VAM1476" s="14"/>
      <c r="VAN1476" s="14"/>
      <c r="VAO1476" s="14"/>
      <c r="VAP1476" s="14"/>
      <c r="VAQ1476" s="14"/>
      <c r="VAR1476" s="14"/>
      <c r="VAS1476" s="14"/>
      <c r="VAT1476" s="14"/>
      <c r="VAU1476" s="14"/>
      <c r="VAV1476" s="14"/>
      <c r="VAW1476" s="14"/>
      <c r="VAX1476" s="14"/>
      <c r="VAY1476" s="14"/>
      <c r="VAZ1476" s="14"/>
      <c r="VBA1476" s="14"/>
      <c r="VBB1476" s="14"/>
      <c r="VBC1476" s="14"/>
      <c r="VBD1476" s="14"/>
      <c r="VBE1476" s="14"/>
      <c r="VBF1476" s="14"/>
      <c r="VBG1476" s="14"/>
      <c r="VBH1476" s="14"/>
      <c r="VBI1476" s="14"/>
      <c r="VBJ1476" s="14"/>
      <c r="VBK1476" s="14"/>
      <c r="VBL1476" s="14"/>
      <c r="VBM1476" s="14"/>
      <c r="VBN1476" s="14"/>
      <c r="VBO1476" s="14"/>
      <c r="VBP1476" s="14"/>
      <c r="VBQ1476" s="14"/>
      <c r="VBR1476" s="14"/>
      <c r="VBS1476" s="14"/>
      <c r="VBT1476" s="14"/>
      <c r="VBU1476" s="14"/>
      <c r="VBV1476" s="14"/>
      <c r="VBW1476" s="14"/>
      <c r="VBX1476" s="14"/>
      <c r="VBY1476" s="14"/>
      <c r="VBZ1476" s="14"/>
      <c r="VCA1476" s="14"/>
      <c r="VCB1476" s="14"/>
      <c r="VCC1476" s="14"/>
      <c r="VCD1476" s="14"/>
      <c r="VCE1476" s="14"/>
      <c r="VCF1476" s="14"/>
      <c r="VCG1476" s="14"/>
      <c r="VCH1476" s="14"/>
      <c r="VCI1476" s="14"/>
      <c r="VCJ1476" s="14"/>
      <c r="VCK1476" s="14"/>
      <c r="VCL1476" s="14"/>
      <c r="VCM1476" s="14"/>
      <c r="VCN1476" s="14"/>
      <c r="VCO1476" s="14"/>
      <c r="VCP1476" s="14"/>
      <c r="VCQ1476" s="14"/>
      <c r="VCR1476" s="14"/>
      <c r="VCS1476" s="14"/>
      <c r="VCT1476" s="14"/>
      <c r="VCU1476" s="14"/>
      <c r="VCV1476" s="14"/>
      <c r="VCW1476" s="14"/>
      <c r="VCX1476" s="14"/>
      <c r="VCY1476" s="14"/>
      <c r="VCZ1476" s="14"/>
      <c r="VDA1476" s="14"/>
      <c r="VDB1476" s="14"/>
      <c r="VDC1476" s="14"/>
      <c r="VDD1476" s="14"/>
      <c r="VDE1476" s="14"/>
      <c r="VDF1476" s="14"/>
      <c r="VDG1476" s="14"/>
      <c r="VDH1476" s="14"/>
      <c r="VDI1476" s="14"/>
      <c r="VDJ1476" s="14"/>
      <c r="VDK1476" s="14"/>
      <c r="VDL1476" s="14"/>
      <c r="VDM1476" s="14"/>
      <c r="VDN1476" s="14"/>
      <c r="VDO1476" s="14"/>
      <c r="VDP1476" s="14"/>
      <c r="VDQ1476" s="14"/>
      <c r="VDR1476" s="14"/>
      <c r="VDS1476" s="14"/>
      <c r="VDT1476" s="14"/>
      <c r="VDU1476" s="14"/>
      <c r="VDV1476" s="14"/>
      <c r="VDW1476" s="14"/>
      <c r="VDX1476" s="14"/>
      <c r="VDY1476" s="14"/>
      <c r="VDZ1476" s="14"/>
      <c r="VEA1476" s="14"/>
      <c r="VEB1476" s="14"/>
      <c r="VEC1476" s="14"/>
      <c r="VED1476" s="14"/>
      <c r="VEE1476" s="14"/>
      <c r="VEF1476" s="14"/>
      <c r="VEG1476" s="14"/>
      <c r="VEH1476" s="14"/>
      <c r="VEI1476" s="14"/>
      <c r="VEJ1476" s="14"/>
      <c r="VEK1476" s="14"/>
      <c r="VEL1476" s="14"/>
      <c r="VEM1476" s="14"/>
      <c r="VEN1476" s="14"/>
      <c r="VEO1476" s="14"/>
      <c r="VEP1476" s="14"/>
      <c r="VEQ1476" s="14"/>
      <c r="VER1476" s="14"/>
      <c r="VES1476" s="14"/>
      <c r="VET1476" s="14"/>
      <c r="VEU1476" s="14"/>
      <c r="VEV1476" s="14"/>
      <c r="VEW1476" s="14"/>
      <c r="VEX1476" s="14"/>
      <c r="VEY1476" s="14"/>
      <c r="VEZ1476" s="14"/>
      <c r="VFA1476" s="14"/>
      <c r="VFB1476" s="14"/>
      <c r="VFC1476" s="14"/>
      <c r="VFD1476" s="14"/>
      <c r="VFE1476" s="14"/>
      <c r="VFF1476" s="14"/>
      <c r="VFG1476" s="14"/>
      <c r="VFH1476" s="14"/>
      <c r="VFI1476" s="14"/>
      <c r="VFJ1476" s="14"/>
      <c r="VFK1476" s="14"/>
      <c r="VFL1476" s="14"/>
      <c r="VFM1476" s="14"/>
      <c r="VFN1476" s="14"/>
      <c r="VFO1476" s="14"/>
      <c r="VFP1476" s="14"/>
      <c r="VFQ1476" s="14"/>
      <c r="VFR1476" s="14"/>
      <c r="VFS1476" s="14"/>
      <c r="VFT1476" s="14"/>
      <c r="VFU1476" s="14"/>
      <c r="VFV1476" s="14"/>
      <c r="VFW1476" s="14"/>
      <c r="VFX1476" s="14"/>
      <c r="VFY1476" s="14"/>
      <c r="VFZ1476" s="14"/>
      <c r="VGA1476" s="14"/>
      <c r="VGB1476" s="14"/>
      <c r="VGC1476" s="14"/>
      <c r="VGD1476" s="14"/>
      <c r="VGE1476" s="14"/>
      <c r="VGF1476" s="14"/>
      <c r="VGG1476" s="14"/>
      <c r="VGH1476" s="14"/>
      <c r="VGI1476" s="14"/>
      <c r="VGJ1476" s="14"/>
      <c r="VGK1476" s="14"/>
      <c r="VGL1476" s="14"/>
      <c r="VGM1476" s="14"/>
      <c r="VGN1476" s="14"/>
      <c r="VGO1476" s="14"/>
      <c r="VGP1476" s="14"/>
      <c r="VGQ1476" s="14"/>
      <c r="VGR1476" s="14"/>
      <c r="VGS1476" s="14"/>
      <c r="VGT1476" s="14"/>
      <c r="VGU1476" s="14"/>
      <c r="VGV1476" s="14"/>
      <c r="VGW1476" s="14"/>
      <c r="VGX1476" s="14"/>
      <c r="VGY1476" s="14"/>
      <c r="VGZ1476" s="14"/>
      <c r="VHA1476" s="14"/>
      <c r="VHB1476" s="14"/>
      <c r="VHC1476" s="14"/>
      <c r="VHD1476" s="14"/>
      <c r="VHE1476" s="14"/>
      <c r="VHF1476" s="14"/>
      <c r="VHG1476" s="14"/>
      <c r="VHH1476" s="14"/>
      <c r="VHI1476" s="14"/>
      <c r="VHJ1476" s="14"/>
      <c r="VHK1476" s="14"/>
      <c r="VHL1476" s="14"/>
      <c r="VHM1476" s="14"/>
      <c r="VHN1476" s="14"/>
      <c r="VHO1476" s="14"/>
      <c r="VHP1476" s="14"/>
      <c r="VHQ1476" s="14"/>
      <c r="VHR1476" s="14"/>
      <c r="VHS1476" s="14"/>
      <c r="VHT1476" s="14"/>
      <c r="VHU1476" s="14"/>
      <c r="VHV1476" s="14"/>
      <c r="VHW1476" s="14"/>
      <c r="VHX1476" s="14"/>
      <c r="VHY1476" s="14"/>
      <c r="VHZ1476" s="14"/>
      <c r="VIA1476" s="14"/>
      <c r="VIB1476" s="14"/>
      <c r="VIC1476" s="14"/>
      <c r="VID1476" s="14"/>
      <c r="VIE1476" s="14"/>
      <c r="VIF1476" s="14"/>
      <c r="VIG1476" s="14"/>
      <c r="VIH1476" s="14"/>
      <c r="VII1476" s="14"/>
      <c r="VIJ1476" s="14"/>
      <c r="VIK1476" s="14"/>
      <c r="VIL1476" s="14"/>
      <c r="VIM1476" s="14"/>
      <c r="VIN1476" s="14"/>
      <c r="VIO1476" s="14"/>
      <c r="VIP1476" s="14"/>
      <c r="VIQ1476" s="14"/>
      <c r="VIR1476" s="14"/>
      <c r="VIS1476" s="14"/>
      <c r="VIT1476" s="14"/>
      <c r="VIU1476" s="14"/>
      <c r="VIV1476" s="14"/>
      <c r="VIW1476" s="14"/>
      <c r="VIX1476" s="14"/>
      <c r="VIY1476" s="14"/>
      <c r="VIZ1476" s="14"/>
      <c r="VJA1476" s="14"/>
      <c r="VJB1476" s="14"/>
      <c r="VJC1476" s="14"/>
      <c r="VJD1476" s="14"/>
      <c r="VJE1476" s="14"/>
      <c r="VJF1476" s="14"/>
      <c r="VJG1476" s="14"/>
      <c r="VJH1476" s="14"/>
      <c r="VJI1476" s="14"/>
      <c r="VJJ1476" s="14"/>
      <c r="VJK1476" s="14"/>
      <c r="VJL1476" s="14"/>
      <c r="VJM1476" s="14"/>
      <c r="VJN1476" s="14"/>
      <c r="VJO1476" s="14"/>
      <c r="VJP1476" s="14"/>
      <c r="VJQ1476" s="14"/>
      <c r="VJR1476" s="14"/>
      <c r="VJS1476" s="14"/>
      <c r="VJT1476" s="14"/>
      <c r="VJU1476" s="14"/>
      <c r="VJV1476" s="14"/>
      <c r="VJW1476" s="14"/>
      <c r="VJX1476" s="14"/>
      <c r="VJY1476" s="14"/>
      <c r="VJZ1476" s="14"/>
      <c r="VKA1476" s="14"/>
      <c r="VKB1476" s="14"/>
      <c r="VKC1476" s="14"/>
      <c r="VKD1476" s="14"/>
      <c r="VKE1476" s="14"/>
      <c r="VKF1476" s="14"/>
      <c r="VKG1476" s="14"/>
      <c r="VKH1476" s="14"/>
      <c r="VKI1476" s="14"/>
      <c r="VKJ1476" s="14"/>
      <c r="VKK1476" s="14"/>
      <c r="VKL1476" s="14"/>
      <c r="VKM1476" s="14"/>
      <c r="VKN1476" s="14"/>
      <c r="VKO1476" s="14"/>
      <c r="VKP1476" s="14"/>
      <c r="VKQ1476" s="14"/>
      <c r="VKR1476" s="14"/>
      <c r="VKS1476" s="14"/>
      <c r="VKT1476" s="14"/>
      <c r="VKU1476" s="14"/>
      <c r="VKV1476" s="14"/>
      <c r="VKW1476" s="14"/>
      <c r="VKX1476" s="14"/>
      <c r="VKY1476" s="14"/>
      <c r="VKZ1476" s="14"/>
      <c r="VLA1476" s="14"/>
      <c r="VLB1476" s="14"/>
      <c r="VLC1476" s="14"/>
      <c r="VLD1476" s="14"/>
      <c r="VLE1476" s="14"/>
      <c r="VLF1476" s="14"/>
      <c r="VLG1476" s="14"/>
      <c r="VLH1476" s="14"/>
      <c r="VLI1476" s="14"/>
      <c r="VLJ1476" s="14"/>
      <c r="VLK1476" s="14"/>
      <c r="VLL1476" s="14"/>
      <c r="VLM1476" s="14"/>
      <c r="VLN1476" s="14"/>
      <c r="VLO1476" s="14"/>
      <c r="VLP1476" s="14"/>
      <c r="VLQ1476" s="14"/>
      <c r="VLR1476" s="14"/>
      <c r="VLS1476" s="14"/>
      <c r="VLT1476" s="14"/>
      <c r="VLU1476" s="14"/>
      <c r="VLV1476" s="14"/>
      <c r="VLW1476" s="14"/>
      <c r="VLX1476" s="14"/>
      <c r="VLY1476" s="14"/>
      <c r="VLZ1476" s="14"/>
      <c r="VMA1476" s="14"/>
      <c r="VMB1476" s="14"/>
      <c r="VMC1476" s="14"/>
      <c r="VMD1476" s="14"/>
      <c r="VME1476" s="14"/>
      <c r="VMF1476" s="14"/>
      <c r="VMG1476" s="14"/>
      <c r="VMH1476" s="14"/>
      <c r="VMI1476" s="14"/>
      <c r="VMJ1476" s="14"/>
      <c r="VMK1476" s="14"/>
      <c r="VML1476" s="14"/>
      <c r="VMM1476" s="14"/>
      <c r="VMN1476" s="14"/>
      <c r="VMO1476" s="14"/>
      <c r="VMP1476" s="14"/>
      <c r="VMQ1476" s="14"/>
      <c r="VMR1476" s="14"/>
      <c r="VMS1476" s="14"/>
      <c r="VMT1476" s="14"/>
      <c r="VMU1476" s="14"/>
      <c r="VMV1476" s="14"/>
      <c r="VMW1476" s="14"/>
      <c r="VMX1476" s="14"/>
      <c r="VMY1476" s="14"/>
      <c r="VMZ1476" s="14"/>
      <c r="VNA1476" s="14"/>
      <c r="VNB1476" s="14"/>
      <c r="VNC1476" s="14"/>
      <c r="VND1476" s="14"/>
      <c r="VNE1476" s="14"/>
      <c r="VNF1476" s="14"/>
      <c r="VNG1476" s="14"/>
      <c r="VNH1476" s="14"/>
      <c r="VNI1476" s="14"/>
      <c r="VNJ1476" s="14"/>
      <c r="VNK1476" s="14"/>
      <c r="VNL1476" s="14"/>
      <c r="VNM1476" s="14"/>
      <c r="VNN1476" s="14"/>
      <c r="VNO1476" s="14"/>
      <c r="VNP1476" s="14"/>
      <c r="VNQ1476" s="14"/>
      <c r="VNR1476" s="14"/>
      <c r="VNS1476" s="14"/>
      <c r="VNT1476" s="14"/>
      <c r="VNU1476" s="14"/>
      <c r="VNV1476" s="14"/>
      <c r="VNW1476" s="14"/>
      <c r="VNX1476" s="14"/>
      <c r="VNY1476" s="14"/>
      <c r="VNZ1476" s="14"/>
      <c r="VOA1476" s="14"/>
      <c r="VOB1476" s="14"/>
      <c r="VOC1476" s="14"/>
      <c r="VOD1476" s="14"/>
      <c r="VOE1476" s="14"/>
      <c r="VOF1476" s="14"/>
      <c r="VOG1476" s="14"/>
      <c r="VOH1476" s="14"/>
      <c r="VOI1476" s="14"/>
      <c r="VOJ1476" s="14"/>
      <c r="VOK1476" s="14"/>
      <c r="VOL1476" s="14"/>
      <c r="VOM1476" s="14"/>
      <c r="VON1476" s="14"/>
      <c r="VOO1476" s="14"/>
      <c r="VOP1476" s="14"/>
      <c r="VOQ1476" s="14"/>
      <c r="VOR1476" s="14"/>
      <c r="VOS1476" s="14"/>
      <c r="VOT1476" s="14"/>
      <c r="VOU1476" s="14"/>
      <c r="VOV1476" s="14"/>
      <c r="VOW1476" s="14"/>
      <c r="VOX1476" s="14"/>
      <c r="VOY1476" s="14"/>
      <c r="VOZ1476" s="14"/>
      <c r="VPA1476" s="14"/>
      <c r="VPB1476" s="14"/>
      <c r="VPC1476" s="14"/>
      <c r="VPD1476" s="14"/>
      <c r="VPE1476" s="14"/>
      <c r="VPF1476" s="14"/>
      <c r="VPG1476" s="14"/>
      <c r="VPH1476" s="14"/>
      <c r="VPI1476" s="14"/>
      <c r="VPJ1476" s="14"/>
      <c r="VPK1476" s="14"/>
      <c r="VPL1476" s="14"/>
      <c r="VPM1476" s="14"/>
      <c r="VPN1476" s="14"/>
      <c r="VPO1476" s="14"/>
      <c r="VPP1476" s="14"/>
      <c r="VPQ1476" s="14"/>
      <c r="VPR1476" s="14"/>
      <c r="VPS1476" s="14"/>
      <c r="VPT1476" s="14"/>
      <c r="VPU1476" s="14"/>
      <c r="VPV1476" s="14"/>
      <c r="VPW1476" s="14"/>
      <c r="VPX1476" s="14"/>
      <c r="VPY1476" s="14"/>
      <c r="VPZ1476" s="14"/>
      <c r="VQA1476" s="14"/>
      <c r="VQB1476" s="14"/>
      <c r="VQC1476" s="14"/>
      <c r="VQD1476" s="14"/>
      <c r="VQE1476" s="14"/>
      <c r="VQF1476" s="14"/>
      <c r="VQG1476" s="14"/>
      <c r="VQH1476" s="14"/>
      <c r="VQI1476" s="14"/>
      <c r="VQJ1476" s="14"/>
      <c r="VQK1476" s="14"/>
      <c r="VQL1476" s="14"/>
      <c r="VQM1476" s="14"/>
      <c r="VQN1476" s="14"/>
      <c r="VQO1476" s="14"/>
      <c r="VQP1476" s="14"/>
      <c r="VQQ1476" s="14"/>
      <c r="VQR1476" s="14"/>
      <c r="VQS1476" s="14"/>
      <c r="VQT1476" s="14"/>
      <c r="VQU1476" s="14"/>
      <c r="VQV1476" s="14"/>
      <c r="VQW1476" s="14"/>
      <c r="VQX1476" s="14"/>
      <c r="VQY1476" s="14"/>
      <c r="VQZ1476" s="14"/>
      <c r="VRA1476" s="14"/>
      <c r="VRB1476" s="14"/>
      <c r="VRC1476" s="14"/>
      <c r="VRD1476" s="14"/>
      <c r="VRE1476" s="14"/>
      <c r="VRF1476" s="14"/>
      <c r="VRG1476" s="14"/>
      <c r="VRH1476" s="14"/>
      <c r="VRI1476" s="14"/>
      <c r="VRJ1476" s="14"/>
      <c r="VRK1476" s="14"/>
      <c r="VRL1476" s="14"/>
      <c r="VRM1476" s="14"/>
      <c r="VRN1476" s="14"/>
      <c r="VRO1476" s="14"/>
      <c r="VRP1476" s="14"/>
      <c r="VRQ1476" s="14"/>
      <c r="VRR1476" s="14"/>
      <c r="VRS1476" s="14"/>
      <c r="VRT1476" s="14"/>
      <c r="VRU1476" s="14"/>
      <c r="VRV1476" s="14"/>
      <c r="VRW1476" s="14"/>
      <c r="VRX1476" s="14"/>
      <c r="VRY1476" s="14"/>
      <c r="VRZ1476" s="14"/>
      <c r="VSA1476" s="14"/>
      <c r="VSB1476" s="14"/>
      <c r="VSC1476" s="14"/>
      <c r="VSD1476" s="14"/>
      <c r="VSE1476" s="14"/>
      <c r="VSF1476" s="14"/>
      <c r="VSG1476" s="14"/>
      <c r="VSH1476" s="14"/>
      <c r="VSI1476" s="14"/>
      <c r="VSJ1476" s="14"/>
      <c r="VSK1476" s="14"/>
      <c r="VSL1476" s="14"/>
      <c r="VSM1476" s="14"/>
      <c r="VSN1476" s="14"/>
      <c r="VSO1476" s="14"/>
      <c r="VSP1476" s="14"/>
      <c r="VSQ1476" s="14"/>
      <c r="VSR1476" s="14"/>
      <c r="VSS1476" s="14"/>
      <c r="VST1476" s="14"/>
      <c r="VSU1476" s="14"/>
      <c r="VSV1476" s="14"/>
      <c r="VSW1476" s="14"/>
      <c r="VSX1476" s="14"/>
      <c r="VSY1476" s="14"/>
      <c r="VSZ1476" s="14"/>
      <c r="VTA1476" s="14"/>
      <c r="VTB1476" s="14"/>
      <c r="VTC1476" s="14"/>
      <c r="VTD1476" s="14"/>
      <c r="VTE1476" s="14"/>
      <c r="VTF1476" s="14"/>
      <c r="VTG1476" s="14"/>
      <c r="VTH1476" s="14"/>
      <c r="VTI1476" s="14"/>
      <c r="VTJ1476" s="14"/>
      <c r="VTK1476" s="14"/>
      <c r="VTL1476" s="14"/>
      <c r="VTM1476" s="14"/>
      <c r="VTN1476" s="14"/>
      <c r="VTO1476" s="14"/>
      <c r="VTP1476" s="14"/>
      <c r="VTQ1476" s="14"/>
      <c r="VTR1476" s="14"/>
      <c r="VTS1476" s="14"/>
      <c r="VTT1476" s="14"/>
      <c r="VTU1476" s="14"/>
      <c r="VTV1476" s="14"/>
      <c r="VTW1476" s="14"/>
      <c r="VTX1476" s="14"/>
      <c r="VTY1476" s="14"/>
      <c r="VTZ1476" s="14"/>
      <c r="VUA1476" s="14"/>
      <c r="VUB1476" s="14"/>
      <c r="VUC1476" s="14"/>
      <c r="VUD1476" s="14"/>
      <c r="VUE1476" s="14"/>
      <c r="VUF1476" s="14"/>
      <c r="VUG1476" s="14"/>
      <c r="VUH1476" s="14"/>
      <c r="VUI1476" s="14"/>
      <c r="VUJ1476" s="14"/>
      <c r="VUK1476" s="14"/>
      <c r="VUL1476" s="14"/>
      <c r="VUM1476" s="14"/>
      <c r="VUN1476" s="14"/>
      <c r="VUO1476" s="14"/>
      <c r="VUP1476" s="14"/>
      <c r="VUQ1476" s="14"/>
      <c r="VUR1476" s="14"/>
      <c r="VUS1476" s="14"/>
      <c r="VUT1476" s="14"/>
      <c r="VUU1476" s="14"/>
      <c r="VUV1476" s="14"/>
      <c r="VUW1476" s="14"/>
      <c r="VUX1476" s="14"/>
      <c r="VUY1476" s="14"/>
      <c r="VUZ1476" s="14"/>
      <c r="VVA1476" s="14"/>
      <c r="VVB1476" s="14"/>
      <c r="VVC1476" s="14"/>
      <c r="VVD1476" s="14"/>
      <c r="VVE1476" s="14"/>
      <c r="VVF1476" s="14"/>
      <c r="VVG1476" s="14"/>
      <c r="VVH1476" s="14"/>
      <c r="VVI1476" s="14"/>
      <c r="VVJ1476" s="14"/>
      <c r="VVK1476" s="14"/>
      <c r="VVL1476" s="14"/>
      <c r="VVM1476" s="14"/>
      <c r="VVN1476" s="14"/>
      <c r="VVO1476" s="14"/>
      <c r="VVP1476" s="14"/>
      <c r="VVQ1476" s="14"/>
      <c r="VVR1476" s="14"/>
      <c r="VVS1476" s="14"/>
      <c r="VVT1476" s="14"/>
      <c r="VVU1476" s="14"/>
      <c r="VVV1476" s="14"/>
      <c r="VVW1476" s="14"/>
      <c r="VVX1476" s="14"/>
      <c r="VVY1476" s="14"/>
      <c r="VVZ1476" s="14"/>
      <c r="VWA1476" s="14"/>
      <c r="VWB1476" s="14"/>
      <c r="VWC1476" s="14"/>
      <c r="VWD1476" s="14"/>
      <c r="VWE1476" s="14"/>
      <c r="VWF1476" s="14"/>
      <c r="VWG1476" s="14"/>
      <c r="VWH1476" s="14"/>
      <c r="VWI1476" s="14"/>
      <c r="VWJ1476" s="14"/>
      <c r="VWK1476" s="14"/>
      <c r="VWL1476" s="14"/>
      <c r="VWM1476" s="14"/>
      <c r="VWN1476" s="14"/>
      <c r="VWO1476" s="14"/>
      <c r="VWP1476" s="14"/>
      <c r="VWQ1476" s="14"/>
      <c r="VWR1476" s="14"/>
      <c r="VWS1476" s="14"/>
      <c r="VWT1476" s="14"/>
      <c r="VWU1476" s="14"/>
      <c r="VWV1476" s="14"/>
      <c r="VWW1476" s="14"/>
      <c r="VWX1476" s="14"/>
      <c r="VWY1476" s="14"/>
      <c r="VWZ1476" s="14"/>
      <c r="VXA1476" s="14"/>
      <c r="VXB1476" s="14"/>
      <c r="VXC1476" s="14"/>
      <c r="VXD1476" s="14"/>
      <c r="VXE1476" s="14"/>
      <c r="VXF1476" s="14"/>
      <c r="VXG1476" s="14"/>
      <c r="VXH1476" s="14"/>
      <c r="VXI1476" s="14"/>
      <c r="VXJ1476" s="14"/>
      <c r="VXK1476" s="14"/>
      <c r="VXL1476" s="14"/>
      <c r="VXM1476" s="14"/>
      <c r="VXN1476" s="14"/>
      <c r="VXO1476" s="14"/>
      <c r="VXP1476" s="14"/>
      <c r="VXQ1476" s="14"/>
      <c r="VXR1476" s="14"/>
      <c r="VXS1476" s="14"/>
      <c r="VXT1476" s="14"/>
      <c r="VXU1476" s="14"/>
      <c r="VXV1476" s="14"/>
      <c r="VXW1476" s="14"/>
      <c r="VXX1476" s="14"/>
      <c r="VXY1476" s="14"/>
      <c r="VXZ1476" s="14"/>
      <c r="VYA1476" s="14"/>
      <c r="VYB1476" s="14"/>
      <c r="VYC1476" s="14"/>
      <c r="VYD1476" s="14"/>
      <c r="VYE1476" s="14"/>
      <c r="VYF1476" s="14"/>
      <c r="VYG1476" s="14"/>
      <c r="VYH1476" s="14"/>
      <c r="VYI1476" s="14"/>
      <c r="VYJ1476" s="14"/>
      <c r="VYK1476" s="14"/>
      <c r="VYL1476" s="14"/>
      <c r="VYM1476" s="14"/>
      <c r="VYN1476" s="14"/>
      <c r="VYO1476" s="14"/>
      <c r="VYP1476" s="14"/>
      <c r="VYQ1476" s="14"/>
      <c r="VYR1476" s="14"/>
      <c r="VYS1476" s="14"/>
      <c r="VYT1476" s="14"/>
      <c r="VYU1476" s="14"/>
      <c r="VYV1476" s="14"/>
      <c r="VYW1476" s="14"/>
      <c r="VYX1476" s="14"/>
      <c r="VYY1476" s="14"/>
      <c r="VYZ1476" s="14"/>
      <c r="VZA1476" s="14"/>
      <c r="VZB1476" s="14"/>
      <c r="VZC1476" s="14"/>
      <c r="VZD1476" s="14"/>
      <c r="VZE1476" s="14"/>
      <c r="VZF1476" s="14"/>
      <c r="VZG1476" s="14"/>
      <c r="VZH1476" s="14"/>
      <c r="VZI1476" s="14"/>
      <c r="VZJ1476" s="14"/>
      <c r="VZK1476" s="14"/>
      <c r="VZL1476" s="14"/>
      <c r="VZM1476" s="14"/>
      <c r="VZN1476" s="14"/>
      <c r="VZO1476" s="14"/>
      <c r="VZP1476" s="14"/>
      <c r="VZQ1476" s="14"/>
      <c r="VZR1476" s="14"/>
      <c r="VZS1476" s="14"/>
      <c r="VZT1476" s="14"/>
      <c r="VZU1476" s="14"/>
      <c r="VZV1476" s="14"/>
      <c r="VZW1476" s="14"/>
      <c r="VZX1476" s="14"/>
      <c r="VZY1476" s="14"/>
      <c r="VZZ1476" s="14"/>
      <c r="WAA1476" s="14"/>
      <c r="WAB1476" s="14"/>
      <c r="WAC1476" s="14"/>
      <c r="WAD1476" s="14"/>
      <c r="WAE1476" s="14"/>
      <c r="WAF1476" s="14"/>
      <c r="WAG1476" s="14"/>
      <c r="WAH1476" s="14"/>
      <c r="WAI1476" s="14"/>
      <c r="WAJ1476" s="14"/>
      <c r="WAK1476" s="14"/>
      <c r="WAL1476" s="14"/>
      <c r="WAM1476" s="14"/>
      <c r="WAN1476" s="14"/>
      <c r="WAO1476" s="14"/>
      <c r="WAP1476" s="14"/>
      <c r="WAQ1476" s="14"/>
      <c r="WAR1476" s="14"/>
      <c r="WAS1476" s="14"/>
      <c r="WAT1476" s="14"/>
      <c r="WAU1476" s="14"/>
      <c r="WAV1476" s="14"/>
      <c r="WAW1476" s="14"/>
      <c r="WAX1476" s="14"/>
      <c r="WAY1476" s="14"/>
      <c r="WAZ1476" s="14"/>
      <c r="WBA1476" s="14"/>
      <c r="WBB1476" s="14"/>
      <c r="WBC1476" s="14"/>
      <c r="WBD1476" s="14"/>
      <c r="WBE1476" s="14"/>
      <c r="WBF1476" s="14"/>
      <c r="WBG1476" s="14"/>
      <c r="WBH1476" s="14"/>
      <c r="WBI1476" s="14"/>
      <c r="WBJ1476" s="14"/>
      <c r="WBK1476" s="14"/>
      <c r="WBL1476" s="14"/>
      <c r="WBM1476" s="14"/>
      <c r="WBN1476" s="14"/>
      <c r="WBO1476" s="14"/>
      <c r="WBP1476" s="14"/>
      <c r="WBQ1476" s="14"/>
      <c r="WBR1476" s="14"/>
      <c r="WBS1476" s="14"/>
      <c r="WBT1476" s="14"/>
      <c r="WBU1476" s="14"/>
      <c r="WBV1476" s="14"/>
      <c r="WBW1476" s="14"/>
      <c r="WBX1476" s="14"/>
      <c r="WBY1476" s="14"/>
      <c r="WBZ1476" s="14"/>
      <c r="WCA1476" s="14"/>
      <c r="WCB1476" s="14"/>
      <c r="WCC1476" s="14"/>
      <c r="WCD1476" s="14"/>
      <c r="WCE1476" s="14"/>
      <c r="WCF1476" s="14"/>
      <c r="WCG1476" s="14"/>
      <c r="WCH1476" s="14"/>
      <c r="WCI1476" s="14"/>
      <c r="WCJ1476" s="14"/>
      <c r="WCK1476" s="14"/>
      <c r="WCL1476" s="14"/>
      <c r="WCM1476" s="14"/>
      <c r="WCN1476" s="14"/>
      <c r="WCO1476" s="14"/>
      <c r="WCP1476" s="14"/>
      <c r="WCQ1476" s="14"/>
      <c r="WCR1476" s="14"/>
      <c r="WCS1476" s="14"/>
      <c r="WCT1476" s="14"/>
      <c r="WCU1476" s="14"/>
      <c r="WCV1476" s="14"/>
      <c r="WCW1476" s="14"/>
      <c r="WCX1476" s="14"/>
      <c r="WCY1476" s="14"/>
      <c r="WCZ1476" s="14"/>
      <c r="WDA1476" s="14"/>
      <c r="WDB1476" s="14"/>
      <c r="WDC1476" s="14"/>
      <c r="WDD1476" s="14"/>
      <c r="WDE1476" s="14"/>
      <c r="WDF1476" s="14"/>
      <c r="WDG1476" s="14"/>
      <c r="WDH1476" s="14"/>
      <c r="WDI1476" s="14"/>
      <c r="WDJ1476" s="14"/>
      <c r="WDK1476" s="14"/>
      <c r="WDL1476" s="14"/>
      <c r="WDM1476" s="14"/>
      <c r="WDN1476" s="14"/>
      <c r="WDO1476" s="14"/>
      <c r="WDP1476" s="14"/>
      <c r="WDQ1476" s="14"/>
      <c r="WDR1476" s="14"/>
      <c r="WDS1476" s="14"/>
      <c r="WDT1476" s="14"/>
      <c r="WDU1476" s="14"/>
      <c r="WDV1476" s="14"/>
      <c r="WDW1476" s="14"/>
      <c r="WDX1476" s="14"/>
      <c r="WDY1476" s="14"/>
      <c r="WDZ1476" s="14"/>
      <c r="WEA1476" s="14"/>
      <c r="WEB1476" s="14"/>
      <c r="WEC1476" s="14"/>
      <c r="WED1476" s="14"/>
      <c r="WEE1476" s="14"/>
      <c r="WEF1476" s="14"/>
      <c r="WEG1476" s="14"/>
      <c r="WEH1476" s="14"/>
      <c r="WEI1476" s="14"/>
      <c r="WEJ1476" s="14"/>
      <c r="WEK1476" s="14"/>
      <c r="WEL1476" s="14"/>
      <c r="WEM1476" s="14"/>
      <c r="WEN1476" s="14"/>
      <c r="WEO1476" s="14"/>
      <c r="WEP1476" s="14"/>
      <c r="WEQ1476" s="14"/>
      <c r="WER1476" s="14"/>
      <c r="WES1476" s="14"/>
      <c r="WET1476" s="14"/>
      <c r="WEU1476" s="14"/>
      <c r="WEV1476" s="14"/>
      <c r="WEW1476" s="14"/>
      <c r="WEX1476" s="14"/>
      <c r="WEY1476" s="14"/>
      <c r="WEZ1476" s="14"/>
      <c r="WFA1476" s="14"/>
      <c r="WFB1476" s="14"/>
      <c r="WFC1476" s="14"/>
      <c r="WFD1476" s="14"/>
      <c r="WFE1476" s="14"/>
      <c r="WFF1476" s="14"/>
      <c r="WFG1476" s="14"/>
      <c r="WFH1476" s="14"/>
      <c r="WFI1476" s="14"/>
      <c r="WFJ1476" s="14"/>
      <c r="WFK1476" s="14"/>
      <c r="WFL1476" s="14"/>
      <c r="WFM1476" s="14"/>
      <c r="WFN1476" s="14"/>
      <c r="WFO1476" s="14"/>
      <c r="WFP1476" s="14"/>
      <c r="WFQ1476" s="14"/>
      <c r="WFR1476" s="14"/>
      <c r="WFS1476" s="14"/>
      <c r="WFT1476" s="14"/>
      <c r="WFU1476" s="14"/>
      <c r="WFV1476" s="14"/>
      <c r="WFW1476" s="14"/>
      <c r="WFX1476" s="14"/>
      <c r="WFY1476" s="14"/>
      <c r="WFZ1476" s="14"/>
      <c r="WGA1476" s="14"/>
      <c r="WGB1476" s="14"/>
      <c r="WGC1476" s="14"/>
      <c r="WGD1476" s="14"/>
      <c r="WGE1476" s="14"/>
      <c r="WGF1476" s="14"/>
      <c r="WGG1476" s="14"/>
      <c r="WGH1476" s="14"/>
      <c r="WGI1476" s="14"/>
      <c r="WGJ1476" s="14"/>
      <c r="WGK1476" s="14"/>
      <c r="WGL1476" s="14"/>
      <c r="WGM1476" s="14"/>
      <c r="WGN1476" s="14"/>
      <c r="WGO1476" s="14"/>
      <c r="WGP1476" s="14"/>
      <c r="WGQ1476" s="14"/>
      <c r="WGR1476" s="14"/>
      <c r="WGS1476" s="14"/>
      <c r="WGT1476" s="14"/>
      <c r="WGU1476" s="14"/>
      <c r="WGV1476" s="14"/>
      <c r="WGW1476" s="14"/>
      <c r="WGX1476" s="14"/>
      <c r="WGY1476" s="14"/>
      <c r="WGZ1476" s="14"/>
      <c r="WHA1476" s="14"/>
      <c r="WHB1476" s="14"/>
      <c r="WHC1476" s="14"/>
      <c r="WHD1476" s="14"/>
      <c r="WHE1476" s="14"/>
      <c r="WHF1476" s="14"/>
      <c r="WHG1476" s="14"/>
      <c r="WHH1476" s="14"/>
      <c r="WHI1476" s="14"/>
      <c r="WHJ1476" s="14"/>
      <c r="WHK1476" s="14"/>
      <c r="WHL1476" s="14"/>
      <c r="WHM1476" s="14"/>
      <c r="WHN1476" s="14"/>
      <c r="WHO1476" s="14"/>
      <c r="WHP1476" s="14"/>
      <c r="WHQ1476" s="14"/>
      <c r="WHR1476" s="14"/>
      <c r="WHS1476" s="14"/>
      <c r="WHT1476" s="14"/>
      <c r="WHU1476" s="14"/>
      <c r="WHV1476" s="14"/>
      <c r="WHW1476" s="14"/>
      <c r="WHX1476" s="14"/>
      <c r="WHY1476" s="14"/>
      <c r="WHZ1476" s="14"/>
      <c r="WIA1476" s="14"/>
      <c r="WIB1476" s="14"/>
      <c r="WIC1476" s="14"/>
      <c r="WID1476" s="14"/>
      <c r="WIE1476" s="14"/>
      <c r="WIF1476" s="14"/>
      <c r="WIG1476" s="14"/>
      <c r="WIH1476" s="14"/>
      <c r="WII1476" s="14"/>
      <c r="WIJ1476" s="14"/>
      <c r="WIK1476" s="14"/>
      <c r="WIL1476" s="14"/>
      <c r="WIM1476" s="14"/>
      <c r="WIN1476" s="14"/>
      <c r="WIO1476" s="14"/>
      <c r="WIP1476" s="14"/>
      <c r="WIQ1476" s="14"/>
      <c r="WIR1476" s="14"/>
      <c r="WIS1476" s="14"/>
      <c r="WIT1476" s="14"/>
      <c r="WIU1476" s="14"/>
      <c r="WIV1476" s="14"/>
      <c r="WIW1476" s="14"/>
      <c r="WIX1476" s="14"/>
      <c r="WIY1476" s="14"/>
      <c r="WIZ1476" s="14"/>
      <c r="WJA1476" s="14"/>
      <c r="WJB1476" s="14"/>
      <c r="WJC1476" s="14"/>
      <c r="WJD1476" s="14"/>
      <c r="WJE1476" s="14"/>
      <c r="WJF1476" s="14"/>
      <c r="WJG1476" s="14"/>
      <c r="WJH1476" s="14"/>
      <c r="WJI1476" s="14"/>
      <c r="WJJ1476" s="14"/>
      <c r="WJK1476" s="14"/>
      <c r="WJL1476" s="14"/>
      <c r="WJM1476" s="14"/>
      <c r="WJN1476" s="14"/>
      <c r="WJO1476" s="14"/>
      <c r="WJP1476" s="14"/>
      <c r="WJQ1476" s="14"/>
      <c r="WJR1476" s="14"/>
      <c r="WJS1476" s="14"/>
      <c r="WJT1476" s="14"/>
      <c r="WJU1476" s="14"/>
      <c r="WJV1476" s="14"/>
      <c r="WJW1476" s="14"/>
      <c r="WJX1476" s="14"/>
      <c r="WJY1476" s="14"/>
      <c r="WJZ1476" s="14"/>
      <c r="WKA1476" s="14"/>
      <c r="WKB1476" s="14"/>
      <c r="WKC1476" s="14"/>
      <c r="WKD1476" s="14"/>
      <c r="WKE1476" s="14"/>
      <c r="WKF1476" s="14"/>
      <c r="WKG1476" s="14"/>
      <c r="WKH1476" s="14"/>
      <c r="WKI1476" s="14"/>
      <c r="WKJ1476" s="14"/>
      <c r="WKK1476" s="14"/>
      <c r="WKL1476" s="14"/>
      <c r="WKM1476" s="14"/>
      <c r="WKN1476" s="14"/>
      <c r="WKO1476" s="14"/>
      <c r="WKP1476" s="14"/>
      <c r="WKQ1476" s="14"/>
      <c r="WKR1476" s="14"/>
      <c r="WKS1476" s="14"/>
      <c r="WKT1476" s="14"/>
      <c r="WKU1476" s="14"/>
      <c r="WKV1476" s="14"/>
      <c r="WKW1476" s="14"/>
      <c r="WKX1476" s="14"/>
      <c r="WKY1476" s="14"/>
      <c r="WKZ1476" s="14"/>
      <c r="WLA1476" s="14"/>
      <c r="WLB1476" s="14"/>
      <c r="WLC1476" s="14"/>
      <c r="WLD1476" s="14"/>
      <c r="WLE1476" s="14"/>
      <c r="WLF1476" s="14"/>
      <c r="WLG1476" s="14"/>
      <c r="WLH1476" s="14"/>
      <c r="WLI1476" s="14"/>
      <c r="WLJ1476" s="14"/>
      <c r="WLK1476" s="14"/>
      <c r="WLL1476" s="14"/>
      <c r="WLM1476" s="14"/>
      <c r="WLN1476" s="14"/>
      <c r="WLO1476" s="14"/>
      <c r="WLP1476" s="14"/>
      <c r="WLQ1476" s="14"/>
      <c r="WLR1476" s="14"/>
      <c r="WLS1476" s="14"/>
      <c r="WLT1476" s="14"/>
      <c r="WLU1476" s="14"/>
      <c r="WLV1476" s="14"/>
      <c r="WLW1476" s="14"/>
      <c r="WLX1476" s="14"/>
      <c r="WLY1476" s="14"/>
      <c r="WLZ1476" s="14"/>
      <c r="WMA1476" s="14"/>
      <c r="WMB1476" s="14"/>
      <c r="WMC1476" s="14"/>
      <c r="WMD1476" s="14"/>
      <c r="WME1476" s="14"/>
      <c r="WMF1476" s="14"/>
      <c r="WMG1476" s="14"/>
      <c r="WMH1476" s="14"/>
      <c r="WMI1476" s="14"/>
      <c r="WMJ1476" s="14"/>
      <c r="WMK1476" s="14"/>
      <c r="WML1476" s="14"/>
      <c r="WMM1476" s="14"/>
      <c r="WMN1476" s="14"/>
      <c r="WMO1476" s="14"/>
      <c r="WMP1476" s="14"/>
      <c r="WMQ1476" s="14"/>
      <c r="WMR1476" s="14"/>
      <c r="WMS1476" s="14"/>
      <c r="WMT1476" s="14"/>
      <c r="WMU1476" s="14"/>
      <c r="WMV1476" s="14"/>
      <c r="WMW1476" s="14"/>
      <c r="WMX1476" s="14"/>
      <c r="WMY1476" s="14"/>
      <c r="WMZ1476" s="14"/>
      <c r="WNA1476" s="14"/>
      <c r="WNB1476" s="14"/>
      <c r="WNC1476" s="14"/>
      <c r="WND1476" s="14"/>
      <c r="WNE1476" s="14"/>
      <c r="WNF1476" s="14"/>
      <c r="WNG1476" s="14"/>
      <c r="WNH1476" s="14"/>
      <c r="WNI1476" s="14"/>
      <c r="WNJ1476" s="14"/>
      <c r="WNK1476" s="14"/>
      <c r="WNL1476" s="14"/>
      <c r="WNM1476" s="14"/>
      <c r="WNN1476" s="14"/>
      <c r="WNO1476" s="14"/>
      <c r="WNP1476" s="14"/>
      <c r="WNQ1476" s="14"/>
      <c r="WNR1476" s="14"/>
      <c r="WNS1476" s="14"/>
      <c r="WNT1476" s="14"/>
      <c r="WNU1476" s="14"/>
      <c r="WNV1476" s="14"/>
      <c r="WNW1476" s="14"/>
      <c r="WNX1476" s="14"/>
      <c r="WNY1476" s="14"/>
      <c r="WNZ1476" s="14"/>
      <c r="WOA1476" s="14"/>
      <c r="WOB1476" s="14"/>
      <c r="WOC1476" s="14"/>
      <c r="WOD1476" s="14"/>
      <c r="WOE1476" s="14"/>
      <c r="WOF1476" s="14"/>
      <c r="WOG1476" s="14"/>
      <c r="WOH1476" s="14"/>
      <c r="WOI1476" s="14"/>
      <c r="WOJ1476" s="14"/>
      <c r="WOK1476" s="14"/>
      <c r="WOL1476" s="14"/>
      <c r="WOM1476" s="14"/>
      <c r="WON1476" s="14"/>
      <c r="WOO1476" s="14"/>
      <c r="WOP1476" s="14"/>
      <c r="WOQ1476" s="14"/>
      <c r="WOR1476" s="14"/>
      <c r="WOS1476" s="14"/>
      <c r="WOT1476" s="14"/>
      <c r="WOU1476" s="14"/>
      <c r="WOV1476" s="14"/>
      <c r="WOW1476" s="14"/>
      <c r="WOX1476" s="14"/>
      <c r="WOY1476" s="14"/>
      <c r="WOZ1476" s="14"/>
      <c r="WPA1476" s="14"/>
      <c r="WPB1476" s="14"/>
      <c r="WPC1476" s="14"/>
      <c r="WPD1476" s="14"/>
      <c r="WPE1476" s="14"/>
      <c r="WPF1476" s="14"/>
      <c r="WPG1476" s="14"/>
      <c r="WPH1476" s="14"/>
      <c r="WPI1476" s="14"/>
      <c r="WPJ1476" s="14"/>
      <c r="WPK1476" s="14"/>
      <c r="WPL1476" s="14"/>
      <c r="WPM1476" s="14"/>
      <c r="WPN1476" s="14"/>
      <c r="WPO1476" s="14"/>
      <c r="WPP1476" s="14"/>
      <c r="WPQ1476" s="14"/>
      <c r="WPR1476" s="14"/>
      <c r="WPS1476" s="14"/>
      <c r="WPT1476" s="14"/>
      <c r="WPU1476" s="14"/>
      <c r="WPV1476" s="14"/>
      <c r="WPW1476" s="14"/>
      <c r="WPX1476" s="14"/>
      <c r="WPY1476" s="14"/>
      <c r="WPZ1476" s="14"/>
      <c r="WQA1476" s="14"/>
      <c r="WQB1476" s="14"/>
      <c r="WQC1476" s="14"/>
      <c r="WQD1476" s="14"/>
      <c r="WQE1476" s="14"/>
      <c r="WQF1476" s="14"/>
      <c r="WQG1476" s="14"/>
      <c r="WQH1476" s="14"/>
      <c r="WQI1476" s="14"/>
      <c r="WQJ1476" s="14"/>
      <c r="WQK1476" s="14"/>
      <c r="WQL1476" s="14"/>
      <c r="WQM1476" s="14"/>
      <c r="WQN1476" s="14"/>
      <c r="WQO1476" s="14"/>
      <c r="WQP1476" s="14"/>
      <c r="WQQ1476" s="14"/>
      <c r="WQR1476" s="14"/>
      <c r="WQS1476" s="14"/>
      <c r="WQT1476" s="14"/>
      <c r="WQU1476" s="14"/>
      <c r="WQV1476" s="14"/>
      <c r="WQW1476" s="14"/>
      <c r="WQX1476" s="14"/>
      <c r="WQY1476" s="14"/>
      <c r="WQZ1476" s="14"/>
      <c r="WRA1476" s="14"/>
      <c r="WRB1476" s="14"/>
      <c r="WRC1476" s="14"/>
      <c r="WRD1476" s="14"/>
      <c r="WRE1476" s="14"/>
      <c r="WRF1476" s="14"/>
      <c r="WRG1476" s="14"/>
      <c r="WRH1476" s="14"/>
      <c r="WRI1476" s="14"/>
      <c r="WRJ1476" s="14"/>
      <c r="WRK1476" s="14"/>
      <c r="WRL1476" s="14"/>
      <c r="WRM1476" s="14"/>
      <c r="WRN1476" s="14"/>
      <c r="WRO1476" s="14"/>
      <c r="WRP1476" s="14"/>
      <c r="WRQ1476" s="14"/>
      <c r="WRR1476" s="14"/>
      <c r="WRS1476" s="14"/>
      <c r="WRT1476" s="14"/>
      <c r="WRU1476" s="14"/>
      <c r="WRV1476" s="14"/>
      <c r="WRW1476" s="14"/>
      <c r="WRX1476" s="14"/>
      <c r="WRY1476" s="14"/>
      <c r="WRZ1476" s="14"/>
      <c r="WSA1476" s="14"/>
      <c r="WSB1476" s="14"/>
      <c r="WSC1476" s="14"/>
      <c r="WSD1476" s="14"/>
      <c r="WSE1476" s="14"/>
      <c r="WSF1476" s="14"/>
      <c r="WSG1476" s="14"/>
      <c r="WSH1476" s="14"/>
      <c r="WSI1476" s="14"/>
      <c r="WSJ1476" s="14"/>
      <c r="WSK1476" s="14"/>
      <c r="WSL1476" s="14"/>
      <c r="WSM1476" s="14"/>
      <c r="WSN1476" s="14"/>
      <c r="WSO1476" s="14"/>
      <c r="WSP1476" s="14"/>
      <c r="WSQ1476" s="14"/>
      <c r="WSR1476" s="14"/>
      <c r="WSS1476" s="14"/>
      <c r="WST1476" s="14"/>
      <c r="WSU1476" s="14"/>
      <c r="WSV1476" s="14"/>
      <c r="WSW1476" s="14"/>
      <c r="WSX1476" s="14"/>
      <c r="WSY1476" s="14"/>
      <c r="WSZ1476" s="14"/>
      <c r="WTA1476" s="14"/>
      <c r="WTB1476" s="14"/>
      <c r="WTC1476" s="14"/>
      <c r="WTD1476" s="14"/>
      <c r="WTE1476" s="14"/>
      <c r="WTF1476" s="14"/>
      <c r="WTG1476" s="14"/>
      <c r="WTH1476" s="14"/>
      <c r="WTI1476" s="14"/>
      <c r="WTJ1476" s="14"/>
      <c r="WTK1476" s="14"/>
      <c r="WTL1476" s="14"/>
      <c r="WTM1476" s="14"/>
      <c r="WTN1476" s="14"/>
      <c r="WTO1476" s="14"/>
      <c r="WTP1476" s="14"/>
      <c r="WTQ1476" s="14"/>
      <c r="WTR1476" s="14"/>
      <c r="WTS1476" s="14"/>
      <c r="WTT1476" s="14"/>
      <c r="WTU1476" s="14"/>
      <c r="WTV1476" s="14"/>
      <c r="WTW1476" s="14"/>
      <c r="WTX1476" s="14"/>
      <c r="WTY1476" s="14"/>
      <c r="WTZ1476" s="14"/>
      <c r="WUA1476" s="14"/>
      <c r="WUB1476" s="14"/>
      <c r="WUC1476" s="14"/>
      <c r="WUD1476" s="14"/>
      <c r="WUE1476" s="14"/>
      <c r="WUF1476" s="14"/>
      <c r="WUG1476" s="14"/>
      <c r="WUH1476" s="14"/>
      <c r="WUI1476" s="14"/>
      <c r="WUJ1476" s="14"/>
      <c r="WUK1476" s="14"/>
      <c r="WUL1476" s="14"/>
      <c r="WUM1476" s="14"/>
      <c r="WUN1476" s="14"/>
      <c r="WUO1476" s="14"/>
      <c r="WUP1476" s="14"/>
      <c r="WUQ1476" s="14"/>
      <c r="WUR1476" s="14"/>
      <c r="WUS1476" s="14"/>
      <c r="WUT1476" s="14"/>
      <c r="WUU1476" s="14"/>
      <c r="WUV1476" s="14"/>
      <c r="WUW1476" s="14"/>
      <c r="WUX1476" s="14"/>
      <c r="WUY1476" s="14"/>
      <c r="WUZ1476" s="14"/>
      <c r="WVA1476" s="14"/>
      <c r="WVB1476" s="14"/>
      <c r="WVC1476" s="14"/>
      <c r="WVD1476" s="14"/>
      <c r="WVE1476" s="14"/>
      <c r="WVF1476" s="14"/>
      <c r="WVG1476" s="14"/>
      <c r="WVH1476" s="14"/>
      <c r="WVI1476" s="14"/>
      <c r="WVJ1476" s="14"/>
      <c r="WVK1476" s="14"/>
      <c r="WVL1476" s="14"/>
      <c r="WVM1476" s="14"/>
      <c r="WVN1476" s="14"/>
      <c r="WVO1476" s="14"/>
      <c r="WVP1476" s="14"/>
      <c r="WVQ1476" s="14"/>
      <c r="WVR1476" s="14"/>
      <c r="WVS1476" s="14"/>
      <c r="WVT1476" s="14"/>
      <c r="WVU1476" s="14"/>
      <c r="WVV1476" s="14"/>
      <c r="WVW1476" s="14"/>
      <c r="WVX1476" s="14"/>
      <c r="WVY1476" s="14"/>
      <c r="WVZ1476" s="14"/>
      <c r="WWA1476" s="14"/>
      <c r="WWB1476" s="14"/>
      <c r="WWC1476" s="14"/>
      <c r="WWD1476" s="14"/>
      <c r="WWE1476" s="14"/>
      <c r="WWF1476" s="14"/>
      <c r="WWG1476" s="14"/>
      <c r="WWH1476" s="14"/>
      <c r="WWI1476" s="14"/>
      <c r="WWJ1476" s="14"/>
      <c r="WWK1476" s="14"/>
      <c r="WWL1476" s="14"/>
      <c r="WWM1476" s="14"/>
      <c r="WWN1476" s="14"/>
      <c r="WWO1476" s="14"/>
      <c r="WWP1476" s="14"/>
      <c r="WWQ1476" s="14"/>
      <c r="WWR1476" s="14"/>
      <c r="WWS1476" s="14"/>
      <c r="WWT1476" s="14"/>
      <c r="WWU1476" s="14"/>
      <c r="WWV1476" s="14"/>
      <c r="WWW1476" s="14"/>
      <c r="WWX1476" s="14"/>
      <c r="WWY1476" s="14"/>
      <c r="WWZ1476" s="14"/>
      <c r="WXA1476" s="14"/>
      <c r="WXB1476" s="14"/>
      <c r="WXC1476" s="14"/>
      <c r="WXD1476" s="14"/>
      <c r="WXE1476" s="14"/>
      <c r="WXF1476" s="14"/>
      <c r="WXG1476" s="14"/>
      <c r="WXH1476" s="14"/>
      <c r="WXI1476" s="14"/>
      <c r="WXJ1476" s="14"/>
      <c r="WXK1476" s="14"/>
      <c r="WXL1476" s="14"/>
      <c r="WXM1476" s="14"/>
      <c r="WXN1476" s="14"/>
      <c r="WXO1476" s="14"/>
      <c r="WXP1476" s="14"/>
      <c r="WXQ1476" s="14"/>
      <c r="WXR1476" s="14"/>
      <c r="WXS1476" s="14"/>
      <c r="WXT1476" s="14"/>
      <c r="WXU1476" s="14"/>
      <c r="WXV1476" s="14"/>
      <c r="WXW1476" s="14"/>
      <c r="WXX1476" s="14"/>
      <c r="WXY1476" s="14"/>
      <c r="WXZ1476" s="14"/>
      <c r="WYA1476" s="14"/>
      <c r="WYB1476" s="14"/>
      <c r="WYC1476" s="14"/>
      <c r="WYD1476" s="14"/>
      <c r="WYE1476" s="14"/>
      <c r="WYF1476" s="14"/>
      <c r="WYG1476" s="14"/>
      <c r="WYH1476" s="14"/>
      <c r="WYI1476" s="14"/>
      <c r="WYJ1476" s="14"/>
      <c r="WYK1476" s="14"/>
      <c r="WYL1476" s="14"/>
      <c r="WYM1476" s="14"/>
      <c r="WYN1476" s="14"/>
      <c r="WYO1476" s="14"/>
      <c r="WYP1476" s="14"/>
      <c r="WYQ1476" s="14"/>
      <c r="WYR1476" s="14"/>
      <c r="WYS1476" s="14"/>
      <c r="WYT1476" s="14"/>
      <c r="WYU1476" s="14"/>
      <c r="WYV1476" s="14"/>
      <c r="WYW1476" s="14"/>
      <c r="WYX1476" s="14"/>
      <c r="WYY1476" s="14"/>
      <c r="WYZ1476" s="14"/>
      <c r="WZA1476" s="14"/>
      <c r="WZB1476" s="14"/>
      <c r="WZC1476" s="14"/>
      <c r="WZD1476" s="14"/>
      <c r="WZE1476" s="14"/>
      <c r="WZF1476" s="14"/>
      <c r="WZG1476" s="14"/>
      <c r="WZH1476" s="14"/>
      <c r="WZI1476" s="14"/>
      <c r="WZJ1476" s="14"/>
      <c r="WZK1476" s="14"/>
      <c r="WZL1476" s="14"/>
      <c r="WZM1476" s="14"/>
      <c r="WZN1476" s="14"/>
      <c r="WZO1476" s="14"/>
      <c r="WZP1476" s="14"/>
      <c r="WZQ1476" s="14"/>
      <c r="WZR1476" s="14"/>
      <c r="WZS1476" s="14"/>
      <c r="WZT1476" s="14"/>
      <c r="WZU1476" s="14"/>
      <c r="WZV1476" s="14"/>
      <c r="WZW1476" s="14"/>
      <c r="WZX1476" s="14"/>
      <c r="WZY1476" s="14"/>
      <c r="WZZ1476" s="14"/>
      <c r="XAA1476" s="14"/>
      <c r="XAB1476" s="14"/>
      <c r="XAC1476" s="14"/>
      <c r="XAD1476" s="14"/>
      <c r="XAE1476" s="14"/>
      <c r="XAF1476" s="14"/>
      <c r="XAG1476" s="14"/>
      <c r="XAH1476" s="14"/>
      <c r="XAI1476" s="14"/>
      <c r="XAJ1476" s="14"/>
      <c r="XAK1476" s="14"/>
      <c r="XAL1476" s="14"/>
      <c r="XAM1476" s="14"/>
      <c r="XAN1476" s="14"/>
      <c r="XAO1476" s="14"/>
      <c r="XAP1476" s="14"/>
      <c r="XAQ1476" s="14"/>
      <c r="XAR1476" s="14"/>
      <c r="XAS1476" s="14"/>
      <c r="XAT1476" s="14"/>
      <c r="XAU1476" s="14"/>
      <c r="XAV1476" s="14"/>
      <c r="XAW1476" s="14"/>
      <c r="XAX1476" s="14"/>
      <c r="XAY1476" s="14"/>
      <c r="XAZ1476" s="14"/>
      <c r="XBA1476" s="14"/>
      <c r="XBB1476" s="14"/>
      <c r="XBC1476" s="14"/>
      <c r="XBD1476" s="14"/>
      <c r="XBE1476" s="14"/>
      <c r="XBF1476" s="14"/>
      <c r="XBG1476" s="14"/>
      <c r="XBH1476" s="14"/>
      <c r="XBI1476" s="14"/>
      <c r="XBJ1476" s="14"/>
      <c r="XBK1476" s="14"/>
      <c r="XBL1476" s="14"/>
      <c r="XBM1476" s="14"/>
      <c r="XBN1476" s="14"/>
      <c r="XBO1476" s="14"/>
      <c r="XBP1476" s="14"/>
      <c r="XBQ1476" s="14"/>
      <c r="XBR1476" s="14"/>
      <c r="XBS1476" s="14"/>
      <c r="XBT1476" s="14"/>
      <c r="XBU1476" s="14"/>
      <c r="XBV1476" s="14"/>
      <c r="XBW1476" s="14"/>
      <c r="XBX1476" s="14"/>
      <c r="XBY1476" s="14"/>
      <c r="XBZ1476" s="14"/>
      <c r="XCA1476" s="14"/>
      <c r="XCB1476" s="14"/>
      <c r="XCC1476" s="14"/>
      <c r="XCD1476" s="14"/>
      <c r="XCE1476" s="14"/>
      <c r="XCF1476" s="14"/>
      <c r="XCG1476" s="14"/>
      <c r="XCH1476" s="14"/>
      <c r="XCI1476" s="14"/>
      <c r="XCJ1476" s="14"/>
      <c r="XCK1476" s="14"/>
      <c r="XCL1476" s="14"/>
      <c r="XCM1476" s="14"/>
      <c r="XCN1476" s="14"/>
      <c r="XCO1476" s="14"/>
      <c r="XCP1476" s="14"/>
      <c r="XCQ1476" s="14"/>
      <c r="XCR1476" s="14"/>
      <c r="XCS1476" s="14"/>
      <c r="XCT1476" s="14"/>
      <c r="XCU1476" s="14"/>
      <c r="XCV1476" s="14"/>
      <c r="XCW1476" s="14"/>
      <c r="XCX1476" s="14"/>
      <c r="XCY1476" s="14"/>
      <c r="XCZ1476" s="14"/>
      <c r="XDA1476" s="14"/>
      <c r="XDB1476" s="14"/>
      <c r="XDC1476" s="14"/>
      <c r="XDD1476" s="14"/>
      <c r="XDE1476" s="14"/>
      <c r="XDF1476" s="14"/>
      <c r="XDG1476" s="14"/>
      <c r="XDH1476" s="14"/>
      <c r="XDI1476" s="14"/>
      <c r="XDJ1476" s="14"/>
      <c r="XDK1476" s="14"/>
      <c r="XDL1476" s="14"/>
      <c r="XDM1476" s="14"/>
      <c r="XDN1476" s="14"/>
      <c r="XDO1476" s="14"/>
      <c r="XDP1476" s="14"/>
      <c r="XDQ1476" s="14"/>
      <c r="XDR1476" s="14"/>
      <c r="XDS1476" s="14"/>
      <c r="XDT1476" s="14"/>
      <c r="XDU1476" s="14"/>
      <c r="XDV1476" s="14"/>
      <c r="XDW1476" s="14"/>
      <c r="XDX1476" s="14"/>
      <c r="XDY1476" s="14"/>
      <c r="XDZ1476" s="14"/>
      <c r="XEA1476" s="14"/>
      <c r="XEB1476" s="14"/>
      <c r="XEC1476" s="14"/>
      <c r="XED1476" s="14"/>
      <c r="XEE1476" s="14"/>
      <c r="XEF1476" s="14"/>
      <c r="XEG1476" s="14"/>
      <c r="XEH1476" s="14"/>
      <c r="XEI1476" s="14"/>
      <c r="XEJ1476" s="14"/>
      <c r="XEK1476" s="14"/>
      <c r="XEL1476" s="14"/>
      <c r="XEM1476" s="14"/>
      <c r="XEN1476" s="14"/>
      <c r="XEO1476" s="14"/>
      <c r="XEP1476" s="14"/>
      <c r="XEQ1476" s="14"/>
      <c r="XER1476" s="14"/>
      <c r="XES1476" s="14"/>
      <c r="XET1476" s="14"/>
      <c r="XEU1476" s="14"/>
      <c r="XEV1476" s="14"/>
      <c r="XEW1476" s="14"/>
      <c r="XEX1476" s="14"/>
      <c r="XEY1476" s="14"/>
      <c r="XEZ1476" s="14"/>
      <c r="XFA1476" s="14"/>
      <c r="XFB1476" s="14"/>
    </row>
    <row r="1477" spans="1:16382" ht="22.5" customHeight="1" x14ac:dyDescent="0.25">
      <c r="A1477" s="68" t="str">
        <f t="shared" si="359"/>
        <v>1404.</v>
      </c>
      <c r="B1477" s="68">
        <v>2623</v>
      </c>
      <c r="C1477" s="161" t="s">
        <v>3125</v>
      </c>
      <c r="D1477" s="317">
        <v>1984</v>
      </c>
      <c r="E1477" s="111" t="s">
        <v>2932</v>
      </c>
      <c r="F1477" s="111" t="s">
        <v>2933</v>
      </c>
      <c r="G1477" s="12">
        <v>3</v>
      </c>
      <c r="H1477" s="12">
        <v>3</v>
      </c>
      <c r="I1477" s="144">
        <v>1447</v>
      </c>
      <c r="J1477" s="144">
        <v>1275.7</v>
      </c>
      <c r="K1477" s="144">
        <v>1257.7</v>
      </c>
      <c r="L1477" s="30">
        <v>55</v>
      </c>
      <c r="M1477" s="144">
        <f>R1477+T1477+V1477+X1477+Z1477+AB1477+AE1477+AF1477</f>
        <v>3020726.76</v>
      </c>
      <c r="N1477" s="144"/>
      <c r="O1477" s="144"/>
      <c r="P1477" s="144"/>
      <c r="Q1477" s="144">
        <f>M1477</f>
        <v>3020726.76</v>
      </c>
      <c r="R1477" s="144">
        <v>2290404</v>
      </c>
      <c r="S1477" s="30"/>
      <c r="T1477" s="144"/>
      <c r="U1477" s="144">
        <v>760</v>
      </c>
      <c r="V1477" s="144">
        <v>666022.76</v>
      </c>
      <c r="W1477" s="144"/>
      <c r="X1477" s="144"/>
      <c r="Y1477" s="144">
        <v>20.420000000000002</v>
      </c>
      <c r="Z1477" s="144">
        <v>64300</v>
      </c>
      <c r="AA1477" s="144"/>
      <c r="AB1477" s="144"/>
      <c r="AC1477" s="144"/>
      <c r="AD1477" s="144"/>
      <c r="AE1477" s="144"/>
      <c r="AF1477" s="190"/>
      <c r="AG1477" s="150" t="s">
        <v>3083</v>
      </c>
      <c r="AH1477" s="128"/>
      <c r="AI1477" s="194"/>
      <c r="AJ1477" s="194"/>
      <c r="AK1477" s="141">
        <f t="shared" si="355"/>
        <v>1404</v>
      </c>
      <c r="AL1477" s="35" t="s">
        <v>153</v>
      </c>
      <c r="AM1477" s="141" t="str">
        <f t="shared" si="356"/>
        <v>1404.</v>
      </c>
      <c r="AN1477" s="147"/>
      <c r="AO1477" s="276"/>
      <c r="AP1477" s="16"/>
      <c r="AQ1477" s="14"/>
      <c r="AR1477" s="14"/>
      <c r="AS1477" s="14"/>
      <c r="AT1477" s="14"/>
      <c r="AU1477" s="14"/>
      <c r="AV1477" s="14"/>
      <c r="AW1477" s="14"/>
      <c r="AX1477" s="14"/>
      <c r="AY1477" s="14"/>
      <c r="AZ1477" s="14"/>
      <c r="BA1477" s="14"/>
      <c r="BB1477" s="14"/>
      <c r="BC1477" s="14"/>
      <c r="BD1477" s="14"/>
      <c r="BE1477" s="14"/>
      <c r="BF1477" s="14"/>
      <c r="BG1477" s="14"/>
      <c r="BH1477" s="14"/>
      <c r="BI1477" s="14"/>
      <c r="BJ1477" s="14"/>
      <c r="BK1477" s="14"/>
      <c r="BL1477" s="14"/>
      <c r="BM1477" s="14"/>
      <c r="BN1477" s="14"/>
      <c r="BO1477" s="14"/>
      <c r="BP1477" s="14"/>
      <c r="BQ1477" s="14"/>
      <c r="BR1477" s="14"/>
      <c r="BS1477" s="14"/>
      <c r="BT1477" s="14"/>
      <c r="BU1477" s="14"/>
      <c r="BV1477" s="14"/>
      <c r="BW1477" s="14"/>
      <c r="BX1477" s="14"/>
      <c r="BY1477" s="14"/>
      <c r="BZ1477" s="14"/>
      <c r="CA1477" s="14"/>
      <c r="CB1477" s="14"/>
      <c r="CC1477" s="14"/>
      <c r="CD1477" s="14"/>
      <c r="CE1477" s="14"/>
      <c r="CF1477" s="14"/>
      <c r="CG1477" s="14"/>
      <c r="CH1477" s="14"/>
      <c r="CI1477" s="14"/>
      <c r="CJ1477" s="14"/>
      <c r="CK1477" s="14"/>
      <c r="CL1477" s="14"/>
      <c r="CM1477" s="14"/>
      <c r="CN1477" s="14"/>
      <c r="CO1477" s="14"/>
      <c r="CP1477" s="14"/>
      <c r="CQ1477" s="14"/>
      <c r="CR1477" s="14"/>
      <c r="CS1477" s="14"/>
      <c r="CT1477" s="14"/>
      <c r="CU1477" s="14"/>
      <c r="CV1477" s="14"/>
      <c r="CW1477" s="14"/>
      <c r="CX1477" s="14"/>
      <c r="CY1477" s="14"/>
      <c r="CZ1477" s="14"/>
      <c r="DA1477" s="14"/>
      <c r="DB1477" s="14"/>
      <c r="DC1477" s="14"/>
      <c r="DD1477" s="14"/>
      <c r="DE1477" s="14"/>
      <c r="DF1477" s="14"/>
      <c r="DG1477" s="14"/>
      <c r="DH1477" s="14"/>
      <c r="DI1477" s="14"/>
      <c r="DJ1477" s="14"/>
      <c r="DK1477" s="14"/>
      <c r="DL1477" s="14"/>
      <c r="DM1477" s="14"/>
      <c r="DN1477" s="14"/>
      <c r="DO1477" s="14"/>
      <c r="DP1477" s="14"/>
      <c r="DQ1477" s="14"/>
      <c r="DR1477" s="14"/>
      <c r="DS1477" s="14"/>
      <c r="DT1477" s="14"/>
      <c r="DU1477" s="14"/>
      <c r="DV1477" s="14"/>
      <c r="DW1477" s="14"/>
      <c r="DX1477" s="14"/>
      <c r="DY1477" s="14"/>
      <c r="DZ1477" s="14"/>
      <c r="EA1477" s="14"/>
      <c r="EB1477" s="14"/>
      <c r="EC1477" s="14"/>
      <c r="ED1477" s="14"/>
      <c r="EE1477" s="14"/>
      <c r="EF1477" s="14"/>
      <c r="EG1477" s="14"/>
      <c r="EH1477" s="14"/>
      <c r="EI1477" s="14"/>
      <c r="EJ1477" s="14"/>
      <c r="EK1477" s="14"/>
      <c r="EL1477" s="14"/>
      <c r="EM1477" s="14"/>
      <c r="EN1477" s="14"/>
      <c r="EO1477" s="14"/>
      <c r="EP1477" s="14"/>
      <c r="EQ1477" s="14"/>
      <c r="ER1477" s="14"/>
      <c r="ES1477" s="14"/>
      <c r="ET1477" s="14"/>
      <c r="EU1477" s="14"/>
      <c r="EV1477" s="14"/>
      <c r="EW1477" s="14"/>
      <c r="EX1477" s="14"/>
      <c r="EY1477" s="14"/>
      <c r="EZ1477" s="14"/>
      <c r="FA1477" s="14"/>
      <c r="FB1477" s="14"/>
      <c r="FC1477" s="14"/>
      <c r="FD1477" s="14"/>
      <c r="FE1477" s="14"/>
      <c r="FF1477" s="14"/>
      <c r="FG1477" s="14"/>
      <c r="FH1477" s="14"/>
      <c r="FI1477" s="14"/>
      <c r="FJ1477" s="14"/>
      <c r="FK1477" s="14"/>
      <c r="FL1477" s="14"/>
      <c r="FM1477" s="14"/>
      <c r="FN1477" s="14"/>
      <c r="FO1477" s="14"/>
      <c r="FP1477" s="14"/>
      <c r="FQ1477" s="14"/>
      <c r="FR1477" s="14"/>
      <c r="FS1477" s="14"/>
      <c r="FT1477" s="14"/>
      <c r="FU1477" s="14"/>
      <c r="FV1477" s="14"/>
      <c r="FW1477" s="14"/>
      <c r="FX1477" s="14"/>
      <c r="FY1477" s="14"/>
      <c r="FZ1477" s="14"/>
      <c r="GA1477" s="14"/>
      <c r="GB1477" s="14"/>
      <c r="GC1477" s="14"/>
      <c r="GD1477" s="14"/>
      <c r="GE1477" s="14"/>
      <c r="GF1477" s="14"/>
      <c r="GG1477" s="14"/>
      <c r="GH1477" s="14"/>
      <c r="GI1477" s="14"/>
      <c r="GJ1477" s="14"/>
      <c r="GK1477" s="14"/>
      <c r="GL1477" s="14"/>
      <c r="GM1477" s="14"/>
      <c r="GN1477" s="14"/>
      <c r="GO1477" s="14"/>
      <c r="GP1477" s="14"/>
      <c r="GQ1477" s="14"/>
      <c r="GR1477" s="14"/>
      <c r="GS1477" s="14"/>
      <c r="GT1477" s="14"/>
      <c r="GU1477" s="14"/>
      <c r="GV1477" s="14"/>
      <c r="GW1477" s="14"/>
      <c r="GX1477" s="14"/>
      <c r="GY1477" s="14"/>
      <c r="GZ1477" s="14"/>
      <c r="HA1477" s="14"/>
      <c r="HB1477" s="14"/>
      <c r="HC1477" s="14"/>
      <c r="HD1477" s="14"/>
      <c r="HE1477" s="14"/>
      <c r="HF1477" s="14"/>
      <c r="HG1477" s="14"/>
      <c r="HH1477" s="14"/>
      <c r="HI1477" s="14"/>
      <c r="HJ1477" s="14"/>
      <c r="HK1477" s="14"/>
      <c r="HL1477" s="14"/>
      <c r="HM1477" s="14"/>
      <c r="HN1477" s="14"/>
      <c r="HO1477" s="14"/>
      <c r="HP1477" s="14"/>
      <c r="HQ1477" s="14"/>
      <c r="HR1477" s="14"/>
      <c r="HS1477" s="14"/>
      <c r="HT1477" s="14"/>
      <c r="HU1477" s="14"/>
      <c r="HV1477" s="14"/>
      <c r="HW1477" s="14"/>
      <c r="HX1477" s="14"/>
      <c r="HY1477" s="14"/>
      <c r="HZ1477" s="14"/>
      <c r="IA1477" s="14"/>
      <c r="IB1477" s="14"/>
      <c r="IC1477" s="14"/>
      <c r="ID1477" s="14"/>
      <c r="IE1477" s="14"/>
      <c r="IF1477" s="14"/>
      <c r="IG1477" s="14"/>
      <c r="IH1477" s="14"/>
      <c r="II1477" s="14"/>
      <c r="IJ1477" s="14"/>
      <c r="IK1477" s="14"/>
      <c r="IL1477" s="14"/>
      <c r="IM1477" s="14"/>
      <c r="IN1477" s="14"/>
      <c r="IO1477" s="14"/>
      <c r="IP1477" s="14"/>
      <c r="IQ1477" s="14"/>
      <c r="IR1477" s="14"/>
      <c r="IS1477" s="14"/>
      <c r="IT1477" s="14"/>
      <c r="IU1477" s="14"/>
      <c r="IV1477" s="14"/>
      <c r="IW1477" s="14"/>
      <c r="IX1477" s="14"/>
      <c r="IY1477" s="14"/>
      <c r="IZ1477" s="14"/>
      <c r="JA1477" s="14"/>
      <c r="JB1477" s="14"/>
      <c r="JC1477" s="14"/>
      <c r="JD1477" s="14"/>
      <c r="JE1477" s="14"/>
      <c r="JF1477" s="14"/>
      <c r="JG1477" s="14"/>
      <c r="JH1477" s="14"/>
      <c r="JI1477" s="14"/>
      <c r="JJ1477" s="14"/>
      <c r="JK1477" s="14"/>
      <c r="JL1477" s="14"/>
      <c r="JM1477" s="14"/>
      <c r="JN1477" s="14"/>
      <c r="JO1477" s="14"/>
      <c r="JP1477" s="14"/>
      <c r="JQ1477" s="14"/>
      <c r="JR1477" s="14"/>
      <c r="JS1477" s="14"/>
      <c r="JT1477" s="14"/>
      <c r="JU1477" s="14"/>
      <c r="JV1477" s="14"/>
      <c r="JW1477" s="14"/>
      <c r="JX1477" s="14"/>
      <c r="JY1477" s="14"/>
      <c r="JZ1477" s="14"/>
      <c r="KA1477" s="14"/>
      <c r="KB1477" s="14"/>
      <c r="KC1477" s="14"/>
      <c r="KD1477" s="14"/>
      <c r="KE1477" s="14"/>
      <c r="KF1477" s="14"/>
      <c r="KG1477" s="14"/>
      <c r="KH1477" s="14"/>
      <c r="KI1477" s="14"/>
      <c r="KJ1477" s="14"/>
      <c r="KK1477" s="14"/>
      <c r="KL1477" s="14"/>
      <c r="KM1477" s="14"/>
      <c r="KN1477" s="14"/>
      <c r="KO1477" s="14"/>
      <c r="KP1477" s="14"/>
      <c r="KQ1477" s="14"/>
      <c r="KR1477" s="14"/>
      <c r="KS1477" s="14"/>
      <c r="KT1477" s="14"/>
      <c r="KU1477" s="14"/>
      <c r="KV1477" s="14"/>
      <c r="KW1477" s="14"/>
      <c r="KX1477" s="14"/>
      <c r="KY1477" s="14"/>
      <c r="KZ1477" s="14"/>
      <c r="LA1477" s="14"/>
      <c r="LB1477" s="14"/>
      <c r="LC1477" s="14"/>
      <c r="LD1477" s="14"/>
      <c r="LE1477" s="14"/>
      <c r="LF1477" s="14"/>
      <c r="LG1477" s="14"/>
      <c r="LH1477" s="14"/>
      <c r="LI1477" s="14"/>
      <c r="LJ1477" s="14"/>
      <c r="LK1477" s="14"/>
      <c r="LL1477" s="14"/>
      <c r="LM1477" s="14"/>
      <c r="LN1477" s="14"/>
      <c r="LO1477" s="14"/>
      <c r="LP1477" s="14"/>
      <c r="LQ1477" s="14"/>
      <c r="LR1477" s="14"/>
      <c r="LS1477" s="14"/>
      <c r="LT1477" s="14"/>
      <c r="LU1477" s="14"/>
      <c r="LV1477" s="14"/>
      <c r="LW1477" s="14"/>
      <c r="LX1477" s="14"/>
      <c r="LY1477" s="14"/>
      <c r="LZ1477" s="14"/>
      <c r="MA1477" s="14"/>
      <c r="MB1477" s="14"/>
      <c r="MC1477" s="14"/>
      <c r="MD1477" s="14"/>
      <c r="ME1477" s="14"/>
      <c r="MF1477" s="14"/>
      <c r="MG1477" s="14"/>
      <c r="MH1477" s="14"/>
      <c r="MI1477" s="14"/>
      <c r="MJ1477" s="14"/>
      <c r="MK1477" s="14"/>
      <c r="ML1477" s="14"/>
      <c r="MM1477" s="14"/>
      <c r="MN1477" s="14"/>
      <c r="MO1477" s="14"/>
      <c r="MP1477" s="14"/>
      <c r="MQ1477" s="14"/>
      <c r="MR1477" s="14"/>
      <c r="MS1477" s="14"/>
      <c r="MT1477" s="14"/>
      <c r="MU1477" s="14"/>
      <c r="MV1477" s="14"/>
      <c r="MW1477" s="14"/>
      <c r="MX1477" s="14"/>
      <c r="MY1477" s="14"/>
      <c r="MZ1477" s="14"/>
      <c r="NA1477" s="14"/>
      <c r="NB1477" s="14"/>
      <c r="NC1477" s="14"/>
      <c r="ND1477" s="14"/>
      <c r="NE1477" s="14"/>
      <c r="NF1477" s="14"/>
      <c r="NG1477" s="14"/>
      <c r="NH1477" s="14"/>
      <c r="NI1477" s="14"/>
      <c r="NJ1477" s="14"/>
      <c r="NK1477" s="14"/>
      <c r="NL1477" s="14"/>
      <c r="NM1477" s="14"/>
      <c r="NN1477" s="14"/>
      <c r="NO1477" s="14"/>
      <c r="NP1477" s="14"/>
      <c r="NQ1477" s="14"/>
      <c r="NR1477" s="14"/>
      <c r="NS1477" s="14"/>
      <c r="NT1477" s="14"/>
      <c r="NU1477" s="14"/>
      <c r="NV1477" s="14"/>
      <c r="NW1477" s="14"/>
      <c r="NX1477" s="14"/>
      <c r="NY1477" s="14"/>
      <c r="NZ1477" s="14"/>
      <c r="OA1477" s="14"/>
      <c r="OB1477" s="14"/>
      <c r="OC1477" s="14"/>
      <c r="OD1477" s="14"/>
      <c r="OE1477" s="14"/>
      <c r="OF1477" s="14"/>
      <c r="OG1477" s="14"/>
      <c r="OH1477" s="14"/>
      <c r="OI1477" s="14"/>
      <c r="OJ1477" s="14"/>
      <c r="OK1477" s="14"/>
      <c r="OL1477" s="14"/>
      <c r="OM1477" s="14"/>
      <c r="ON1477" s="14"/>
      <c r="OO1477" s="14"/>
      <c r="OP1477" s="14"/>
      <c r="OQ1477" s="14"/>
      <c r="OR1477" s="14"/>
      <c r="OS1477" s="14"/>
      <c r="OT1477" s="14"/>
      <c r="OU1477" s="14"/>
      <c r="OV1477" s="14"/>
      <c r="OW1477" s="14"/>
      <c r="OX1477" s="14"/>
      <c r="OY1477" s="14"/>
      <c r="OZ1477" s="14"/>
      <c r="PA1477" s="14"/>
      <c r="PB1477" s="14"/>
      <c r="PC1477" s="14"/>
      <c r="PD1477" s="14"/>
      <c r="PE1477" s="14"/>
      <c r="PF1477" s="14"/>
      <c r="PG1477" s="14"/>
      <c r="PH1477" s="14"/>
      <c r="PI1477" s="14"/>
      <c r="PJ1477" s="14"/>
      <c r="PK1477" s="14"/>
      <c r="PL1477" s="14"/>
      <c r="PM1477" s="14"/>
      <c r="PN1477" s="14"/>
      <c r="PO1477" s="14"/>
      <c r="PP1477" s="14"/>
      <c r="PQ1477" s="14"/>
      <c r="PR1477" s="14"/>
      <c r="PS1477" s="14"/>
      <c r="PT1477" s="14"/>
      <c r="PU1477" s="14"/>
      <c r="PV1477" s="14"/>
      <c r="PW1477" s="14"/>
      <c r="PX1477" s="14"/>
      <c r="PY1477" s="14"/>
      <c r="PZ1477" s="14"/>
      <c r="QA1477" s="14"/>
      <c r="QB1477" s="14"/>
      <c r="QC1477" s="14"/>
      <c r="QD1477" s="14"/>
      <c r="QE1477" s="14"/>
      <c r="QF1477" s="14"/>
      <c r="QG1477" s="14"/>
      <c r="QH1477" s="14"/>
      <c r="QI1477" s="14"/>
      <c r="QJ1477" s="14"/>
      <c r="QK1477" s="14"/>
      <c r="QL1477" s="14"/>
      <c r="QM1477" s="14"/>
      <c r="QN1477" s="14"/>
      <c r="QO1477" s="14"/>
      <c r="QP1477" s="14"/>
      <c r="QQ1477" s="14"/>
      <c r="QR1477" s="14"/>
      <c r="QS1477" s="14"/>
      <c r="QT1477" s="14"/>
      <c r="QU1477" s="14"/>
      <c r="QV1477" s="14"/>
      <c r="QW1477" s="14"/>
      <c r="QX1477" s="14"/>
      <c r="QY1477" s="14"/>
      <c r="QZ1477" s="14"/>
      <c r="RA1477" s="14"/>
      <c r="RB1477" s="14"/>
      <c r="RC1477" s="14"/>
      <c r="RD1477" s="14"/>
      <c r="RE1477" s="14"/>
      <c r="RF1477" s="14"/>
      <c r="RG1477" s="14"/>
      <c r="RH1477" s="14"/>
      <c r="RI1477" s="14"/>
      <c r="RJ1477" s="14"/>
      <c r="RK1477" s="14"/>
      <c r="RL1477" s="14"/>
      <c r="RM1477" s="14"/>
      <c r="RN1477" s="14"/>
      <c r="RO1477" s="14"/>
      <c r="RP1477" s="14"/>
      <c r="RQ1477" s="14"/>
      <c r="RR1477" s="14"/>
      <c r="RS1477" s="14"/>
      <c r="RT1477" s="14"/>
      <c r="RU1477" s="14"/>
      <c r="RV1477" s="14"/>
      <c r="RW1477" s="14"/>
      <c r="RX1477" s="14"/>
      <c r="RY1477" s="14"/>
      <c r="RZ1477" s="14"/>
      <c r="SA1477" s="14"/>
      <c r="SB1477" s="14"/>
      <c r="SC1477" s="14"/>
      <c r="SD1477" s="14"/>
      <c r="SE1477" s="14"/>
      <c r="SF1477" s="14"/>
      <c r="SG1477" s="14"/>
      <c r="SH1477" s="14"/>
      <c r="SI1477" s="14"/>
      <c r="SJ1477" s="14"/>
      <c r="SK1477" s="14"/>
      <c r="SL1477" s="14"/>
      <c r="SM1477" s="14"/>
      <c r="SN1477" s="14"/>
      <c r="SO1477" s="14"/>
      <c r="SP1477" s="14"/>
      <c r="SQ1477" s="14"/>
      <c r="SR1477" s="14"/>
      <c r="SS1477" s="14"/>
      <c r="ST1477" s="14"/>
      <c r="SU1477" s="14"/>
      <c r="SV1477" s="14"/>
      <c r="SW1477" s="14"/>
      <c r="SX1477" s="14"/>
      <c r="SY1477" s="14"/>
      <c r="SZ1477" s="14"/>
      <c r="TA1477" s="14"/>
      <c r="TB1477" s="14"/>
      <c r="TC1477" s="14"/>
      <c r="TD1477" s="14"/>
      <c r="TE1477" s="14"/>
      <c r="TF1477" s="14"/>
      <c r="TG1477" s="14"/>
      <c r="TH1477" s="14"/>
      <c r="TI1477" s="14"/>
      <c r="TJ1477" s="14"/>
      <c r="TK1477" s="14"/>
      <c r="TL1477" s="14"/>
      <c r="TM1477" s="14"/>
      <c r="TN1477" s="14"/>
      <c r="TO1477" s="14"/>
      <c r="TP1477" s="14"/>
      <c r="TQ1477" s="14"/>
      <c r="TR1477" s="14"/>
      <c r="TS1477" s="14"/>
      <c r="TT1477" s="14"/>
      <c r="TU1477" s="14"/>
      <c r="TV1477" s="14"/>
      <c r="TW1477" s="14"/>
      <c r="TX1477" s="14"/>
      <c r="TY1477" s="14"/>
      <c r="TZ1477" s="14"/>
      <c r="UA1477" s="14"/>
      <c r="UB1477" s="14"/>
      <c r="UC1477" s="14"/>
      <c r="UD1477" s="14"/>
      <c r="UE1477" s="14"/>
      <c r="UF1477" s="14"/>
      <c r="UG1477" s="14"/>
      <c r="UH1477" s="14"/>
      <c r="UI1477" s="14"/>
      <c r="UJ1477" s="14"/>
      <c r="UK1477" s="14"/>
      <c r="UL1477" s="14"/>
      <c r="UM1477" s="14"/>
      <c r="UN1477" s="14"/>
      <c r="UO1477" s="14"/>
      <c r="UP1477" s="14"/>
      <c r="UQ1477" s="14"/>
      <c r="UR1477" s="14"/>
      <c r="US1477" s="14"/>
      <c r="UT1477" s="14"/>
      <c r="UU1477" s="14"/>
      <c r="UV1477" s="14"/>
      <c r="UW1477" s="14"/>
      <c r="UX1477" s="14"/>
      <c r="UY1477" s="14"/>
      <c r="UZ1477" s="14"/>
      <c r="VA1477" s="14"/>
      <c r="VB1477" s="14"/>
      <c r="VC1477" s="14"/>
      <c r="VD1477" s="14"/>
      <c r="VE1477" s="14"/>
      <c r="VF1477" s="14"/>
      <c r="VG1477" s="14"/>
      <c r="VH1477" s="14"/>
      <c r="VI1477" s="14"/>
      <c r="VJ1477" s="14"/>
      <c r="VK1477" s="14"/>
      <c r="VL1477" s="14"/>
      <c r="VM1477" s="14"/>
      <c r="VN1477" s="14"/>
      <c r="VO1477" s="14"/>
      <c r="VP1477" s="14"/>
      <c r="VQ1477" s="14"/>
      <c r="VR1477" s="14"/>
      <c r="VS1477" s="14"/>
      <c r="VT1477" s="14"/>
      <c r="VU1477" s="14"/>
      <c r="VV1477" s="14"/>
      <c r="VW1477" s="14"/>
      <c r="VX1477" s="14"/>
      <c r="VY1477" s="14"/>
      <c r="VZ1477" s="14"/>
      <c r="WA1477" s="14"/>
      <c r="WB1477" s="14"/>
      <c r="WC1477" s="14"/>
      <c r="WD1477" s="14"/>
      <c r="WE1477" s="14"/>
      <c r="WF1477" s="14"/>
      <c r="WG1477" s="14"/>
      <c r="WH1477" s="14"/>
      <c r="WI1477" s="14"/>
      <c r="WJ1477" s="14"/>
      <c r="WK1477" s="14"/>
      <c r="WL1477" s="14"/>
      <c r="WM1477" s="14"/>
      <c r="WN1477" s="14"/>
      <c r="WO1477" s="14"/>
      <c r="WP1477" s="14"/>
      <c r="WQ1477" s="14"/>
      <c r="WR1477" s="14"/>
      <c r="WS1477" s="14"/>
      <c r="WT1477" s="14"/>
      <c r="WU1477" s="14"/>
      <c r="WV1477" s="14"/>
      <c r="WW1477" s="14"/>
      <c r="WX1477" s="14"/>
      <c r="WY1477" s="14"/>
      <c r="WZ1477" s="14"/>
      <c r="XA1477" s="14"/>
      <c r="XB1477" s="14"/>
      <c r="XC1477" s="14"/>
      <c r="XD1477" s="14"/>
      <c r="XE1477" s="14"/>
      <c r="XF1477" s="14"/>
      <c r="XG1477" s="14"/>
      <c r="XH1477" s="14"/>
      <c r="XI1477" s="14"/>
      <c r="XJ1477" s="14"/>
      <c r="XK1477" s="14"/>
      <c r="XL1477" s="14"/>
      <c r="XM1477" s="14"/>
      <c r="XN1477" s="14"/>
      <c r="XO1477" s="14"/>
      <c r="XP1477" s="14"/>
      <c r="XQ1477" s="14"/>
      <c r="XR1477" s="14"/>
      <c r="XS1477" s="14"/>
      <c r="XT1477" s="14"/>
      <c r="XU1477" s="14"/>
      <c r="XV1477" s="14"/>
      <c r="XW1477" s="14"/>
      <c r="XX1477" s="14"/>
      <c r="XY1477" s="14"/>
      <c r="XZ1477" s="14"/>
      <c r="YA1477" s="14"/>
      <c r="YB1477" s="14"/>
      <c r="YC1477" s="14"/>
      <c r="YD1477" s="14"/>
      <c r="YE1477" s="14"/>
      <c r="YF1477" s="14"/>
      <c r="YG1477" s="14"/>
      <c r="YH1477" s="14"/>
      <c r="YI1477" s="14"/>
      <c r="YJ1477" s="14"/>
      <c r="YK1477" s="14"/>
      <c r="YL1477" s="14"/>
      <c r="YM1477" s="14"/>
      <c r="YN1477" s="14"/>
      <c r="YO1477" s="14"/>
      <c r="YP1477" s="14"/>
      <c r="YQ1477" s="14"/>
      <c r="YR1477" s="14"/>
      <c r="YS1477" s="14"/>
      <c r="YT1477" s="14"/>
      <c r="YU1477" s="14"/>
      <c r="YV1477" s="14"/>
      <c r="YW1477" s="14"/>
      <c r="YX1477" s="14"/>
      <c r="YY1477" s="14"/>
      <c r="YZ1477" s="14"/>
      <c r="ZA1477" s="14"/>
      <c r="ZB1477" s="14"/>
      <c r="ZC1477" s="14"/>
      <c r="ZD1477" s="14"/>
      <c r="ZE1477" s="14"/>
      <c r="ZF1477" s="14"/>
      <c r="ZG1477" s="14"/>
      <c r="ZH1477" s="14"/>
      <c r="ZI1477" s="14"/>
      <c r="ZJ1477" s="14"/>
      <c r="ZK1477" s="14"/>
      <c r="ZL1477" s="14"/>
      <c r="ZM1477" s="14"/>
      <c r="ZN1477" s="14"/>
      <c r="ZO1477" s="14"/>
      <c r="ZP1477" s="14"/>
      <c r="ZQ1477" s="14"/>
      <c r="ZR1477" s="14"/>
      <c r="ZS1477" s="14"/>
      <c r="ZT1477" s="14"/>
      <c r="ZU1477" s="14"/>
      <c r="ZV1477" s="14"/>
      <c r="ZW1477" s="14"/>
      <c r="ZX1477" s="14"/>
      <c r="ZY1477" s="14"/>
      <c r="ZZ1477" s="14"/>
      <c r="AAA1477" s="14"/>
      <c r="AAB1477" s="14"/>
      <c r="AAC1477" s="14"/>
      <c r="AAD1477" s="14"/>
      <c r="AAE1477" s="14"/>
      <c r="AAF1477" s="14"/>
      <c r="AAG1477" s="14"/>
      <c r="AAH1477" s="14"/>
      <c r="AAI1477" s="14"/>
      <c r="AAJ1477" s="14"/>
      <c r="AAK1477" s="14"/>
      <c r="AAL1477" s="14"/>
      <c r="AAM1477" s="14"/>
      <c r="AAN1477" s="14"/>
      <c r="AAO1477" s="14"/>
      <c r="AAP1477" s="14"/>
      <c r="AAQ1477" s="14"/>
      <c r="AAR1477" s="14"/>
      <c r="AAS1477" s="14"/>
      <c r="AAT1477" s="14"/>
      <c r="AAU1477" s="14"/>
      <c r="AAV1477" s="14"/>
      <c r="AAW1477" s="14"/>
      <c r="AAX1477" s="14"/>
      <c r="AAY1477" s="14"/>
      <c r="AAZ1477" s="14"/>
      <c r="ABA1477" s="14"/>
      <c r="ABB1477" s="14"/>
      <c r="ABC1477" s="14"/>
      <c r="ABD1477" s="14"/>
      <c r="ABE1477" s="14"/>
      <c r="ABF1477" s="14"/>
      <c r="ABG1477" s="14"/>
      <c r="ABH1477" s="14"/>
      <c r="ABI1477" s="14"/>
      <c r="ABJ1477" s="14"/>
      <c r="ABK1477" s="14"/>
      <c r="ABL1477" s="14"/>
      <c r="ABM1477" s="14"/>
      <c r="ABN1477" s="14"/>
      <c r="ABO1477" s="14"/>
      <c r="ABP1477" s="14"/>
      <c r="ABQ1477" s="14"/>
      <c r="ABR1477" s="14"/>
      <c r="ABS1477" s="14"/>
      <c r="ABT1477" s="14"/>
      <c r="ABU1477" s="14"/>
      <c r="ABV1477" s="14"/>
      <c r="ABW1477" s="14"/>
      <c r="ABX1477" s="14"/>
      <c r="ABY1477" s="14"/>
      <c r="ABZ1477" s="14"/>
      <c r="ACA1477" s="14"/>
      <c r="ACB1477" s="14"/>
      <c r="ACC1477" s="14"/>
      <c r="ACD1477" s="14"/>
      <c r="ACE1477" s="14"/>
      <c r="ACF1477" s="14"/>
      <c r="ACG1477" s="14"/>
      <c r="ACH1477" s="14"/>
      <c r="ACI1477" s="14"/>
      <c r="ACJ1477" s="14"/>
      <c r="ACK1477" s="14"/>
      <c r="ACL1477" s="14"/>
      <c r="ACM1477" s="14"/>
      <c r="ACN1477" s="14"/>
      <c r="ACO1477" s="14"/>
      <c r="ACP1477" s="14"/>
      <c r="ACQ1477" s="14"/>
      <c r="ACR1477" s="14"/>
      <c r="ACS1477" s="14"/>
      <c r="ACT1477" s="14"/>
      <c r="ACU1477" s="14"/>
      <c r="ACV1477" s="14"/>
      <c r="ACW1477" s="14"/>
      <c r="ACX1477" s="14"/>
      <c r="ACY1477" s="14"/>
      <c r="ACZ1477" s="14"/>
      <c r="ADA1477" s="14"/>
      <c r="ADB1477" s="14"/>
      <c r="ADC1477" s="14"/>
      <c r="ADD1477" s="14"/>
      <c r="ADE1477" s="14"/>
      <c r="ADF1477" s="14"/>
      <c r="ADG1477" s="14"/>
      <c r="ADH1477" s="14"/>
      <c r="ADI1477" s="14"/>
      <c r="ADJ1477" s="14"/>
      <c r="ADK1477" s="14"/>
      <c r="ADL1477" s="14"/>
      <c r="ADM1477" s="14"/>
      <c r="ADN1477" s="14"/>
      <c r="ADO1477" s="14"/>
      <c r="ADP1477" s="14"/>
      <c r="ADQ1477" s="14"/>
      <c r="ADR1477" s="14"/>
      <c r="ADS1477" s="14"/>
      <c r="ADT1477" s="14"/>
      <c r="ADU1477" s="14"/>
      <c r="ADV1477" s="14"/>
      <c r="ADW1477" s="14"/>
      <c r="ADX1477" s="14"/>
      <c r="ADY1477" s="14"/>
      <c r="ADZ1477" s="14"/>
      <c r="AEA1477" s="14"/>
      <c r="AEB1477" s="14"/>
      <c r="AEC1477" s="14"/>
      <c r="AED1477" s="14"/>
      <c r="AEE1477" s="14"/>
      <c r="AEF1477" s="14"/>
      <c r="AEG1477" s="14"/>
      <c r="AEH1477" s="14"/>
      <c r="AEI1477" s="14"/>
      <c r="AEJ1477" s="14"/>
      <c r="AEK1477" s="14"/>
      <c r="AEL1477" s="14"/>
      <c r="AEM1477" s="14"/>
      <c r="AEN1477" s="14"/>
      <c r="AEO1477" s="14"/>
      <c r="AEP1477" s="14"/>
      <c r="AEQ1477" s="14"/>
      <c r="AER1477" s="14"/>
      <c r="AES1477" s="14"/>
      <c r="AET1477" s="14"/>
      <c r="AEU1477" s="14"/>
      <c r="AEV1477" s="14"/>
      <c r="AEW1477" s="14"/>
      <c r="AEX1477" s="14"/>
      <c r="AEY1477" s="14"/>
      <c r="AEZ1477" s="14"/>
      <c r="AFA1477" s="14"/>
      <c r="AFB1477" s="14"/>
      <c r="AFC1477" s="14"/>
      <c r="AFD1477" s="14"/>
      <c r="AFE1477" s="14"/>
      <c r="AFF1477" s="14"/>
      <c r="AFG1477" s="14"/>
      <c r="AFH1477" s="14"/>
      <c r="AFI1477" s="14"/>
      <c r="AFJ1477" s="14"/>
      <c r="AFK1477" s="14"/>
      <c r="AFL1477" s="14"/>
      <c r="AFM1477" s="14"/>
      <c r="AFN1477" s="14"/>
      <c r="AFO1477" s="14"/>
      <c r="AFP1477" s="14"/>
      <c r="AFQ1477" s="14"/>
      <c r="AFR1477" s="14"/>
      <c r="AFS1477" s="14"/>
      <c r="AFT1477" s="14"/>
      <c r="AFU1477" s="14"/>
      <c r="AFV1477" s="14"/>
      <c r="AFW1477" s="14"/>
      <c r="AFX1477" s="14"/>
      <c r="AFY1477" s="14"/>
      <c r="AFZ1477" s="14"/>
      <c r="AGA1477" s="14"/>
      <c r="AGB1477" s="14"/>
      <c r="AGC1477" s="14"/>
      <c r="AGD1477" s="14"/>
      <c r="AGE1477" s="14"/>
      <c r="AGF1477" s="14"/>
      <c r="AGG1477" s="14"/>
      <c r="AGH1477" s="14"/>
      <c r="AGI1477" s="14"/>
      <c r="AGJ1477" s="14"/>
      <c r="AGK1477" s="14"/>
      <c r="AGL1477" s="14"/>
      <c r="AGM1477" s="14"/>
      <c r="AGN1477" s="14"/>
      <c r="AGO1477" s="14"/>
      <c r="AGP1477" s="14"/>
      <c r="AGQ1477" s="14"/>
      <c r="AGR1477" s="14"/>
      <c r="AGS1477" s="14"/>
      <c r="AGT1477" s="14"/>
      <c r="AGU1477" s="14"/>
      <c r="AGV1477" s="14"/>
      <c r="AGW1477" s="14"/>
      <c r="AGX1477" s="14"/>
      <c r="AGY1477" s="14"/>
      <c r="AGZ1477" s="14"/>
      <c r="AHA1477" s="14"/>
      <c r="AHB1477" s="14"/>
      <c r="AHC1477" s="14"/>
      <c r="AHD1477" s="14"/>
      <c r="AHE1477" s="14"/>
      <c r="AHF1477" s="14"/>
      <c r="AHG1477" s="14"/>
      <c r="AHH1477" s="14"/>
      <c r="AHI1477" s="14"/>
      <c r="AHJ1477" s="14"/>
      <c r="AHK1477" s="14"/>
      <c r="AHL1477" s="14"/>
      <c r="AHM1477" s="14"/>
      <c r="AHN1477" s="14"/>
      <c r="AHO1477" s="14"/>
      <c r="AHP1477" s="14"/>
      <c r="AHQ1477" s="14"/>
      <c r="AHR1477" s="14"/>
      <c r="AHS1477" s="14"/>
      <c r="AHT1477" s="14"/>
      <c r="AHU1477" s="14"/>
      <c r="AHV1477" s="14"/>
      <c r="AHW1477" s="14"/>
      <c r="AHX1477" s="14"/>
      <c r="AHY1477" s="14"/>
      <c r="AHZ1477" s="14"/>
      <c r="AIA1477" s="14"/>
      <c r="AIB1477" s="14"/>
      <c r="AIC1477" s="14"/>
      <c r="AID1477" s="14"/>
      <c r="AIE1477" s="14"/>
      <c r="AIF1477" s="14"/>
      <c r="AIG1477" s="14"/>
      <c r="AIH1477" s="14"/>
      <c r="AII1477" s="14"/>
      <c r="AIJ1477" s="14"/>
      <c r="AIK1477" s="14"/>
      <c r="AIL1477" s="14"/>
      <c r="AIM1477" s="14"/>
      <c r="AIN1477" s="14"/>
      <c r="AIO1477" s="14"/>
      <c r="AIP1477" s="14"/>
      <c r="AIQ1477" s="14"/>
      <c r="AIR1477" s="14"/>
      <c r="AIS1477" s="14"/>
      <c r="AIT1477" s="14"/>
      <c r="AIU1477" s="14"/>
      <c r="AIV1477" s="14"/>
      <c r="AIW1477" s="14"/>
      <c r="AIX1477" s="14"/>
      <c r="AIY1477" s="14"/>
      <c r="AIZ1477" s="14"/>
      <c r="AJA1477" s="14"/>
      <c r="AJB1477" s="14"/>
      <c r="AJC1477" s="14"/>
      <c r="AJD1477" s="14"/>
      <c r="AJE1477" s="14"/>
      <c r="AJF1477" s="14"/>
      <c r="AJG1477" s="14"/>
      <c r="AJH1477" s="14"/>
      <c r="AJI1477" s="14"/>
      <c r="AJJ1477" s="14"/>
      <c r="AJK1477" s="14"/>
      <c r="AJL1477" s="14"/>
      <c r="AJM1477" s="14"/>
      <c r="AJN1477" s="14"/>
      <c r="AJO1477" s="14"/>
      <c r="AJP1477" s="14"/>
      <c r="AJQ1477" s="14"/>
      <c r="AJR1477" s="14"/>
      <c r="AJS1477" s="14"/>
      <c r="AJT1477" s="14"/>
      <c r="AJU1477" s="14"/>
      <c r="AJV1477" s="14"/>
      <c r="AJW1477" s="14"/>
      <c r="AJX1477" s="14"/>
      <c r="AJY1477" s="14"/>
      <c r="AJZ1477" s="14"/>
      <c r="AKA1477" s="14"/>
      <c r="AKB1477" s="14"/>
      <c r="AKC1477" s="14"/>
      <c r="AKD1477" s="14"/>
      <c r="AKE1477" s="14"/>
      <c r="AKF1477" s="14"/>
      <c r="AKG1477" s="14"/>
      <c r="AKH1477" s="14"/>
      <c r="AKI1477" s="14"/>
      <c r="AKJ1477" s="14"/>
      <c r="AKK1477" s="14"/>
      <c r="AKL1477" s="14"/>
      <c r="AKM1477" s="14"/>
      <c r="AKN1477" s="14"/>
      <c r="AKO1477" s="14"/>
      <c r="AKP1477" s="14"/>
      <c r="AKQ1477" s="14"/>
      <c r="AKR1477" s="14"/>
      <c r="AKS1477" s="14"/>
      <c r="AKT1477" s="14"/>
      <c r="AKU1477" s="14"/>
      <c r="AKV1477" s="14"/>
      <c r="AKW1477" s="14"/>
      <c r="AKX1477" s="14"/>
      <c r="AKY1477" s="14"/>
      <c r="AKZ1477" s="14"/>
      <c r="ALA1477" s="14"/>
      <c r="ALB1477" s="14"/>
      <c r="ALC1477" s="14"/>
      <c r="ALD1477" s="14"/>
      <c r="ALE1477" s="14"/>
      <c r="ALF1477" s="14"/>
      <c r="ALG1477" s="14"/>
      <c r="ALH1477" s="14"/>
      <c r="ALI1477" s="14"/>
      <c r="ALJ1477" s="14"/>
      <c r="ALK1477" s="14"/>
      <c r="ALL1477" s="14"/>
      <c r="ALM1477" s="14"/>
      <c r="ALN1477" s="14"/>
      <c r="ALO1477" s="14"/>
      <c r="ALP1477" s="14"/>
      <c r="ALQ1477" s="14"/>
      <c r="ALR1477" s="14"/>
      <c r="ALS1477" s="14"/>
      <c r="ALT1477" s="14"/>
      <c r="ALU1477" s="14"/>
      <c r="ALV1477" s="14"/>
      <c r="ALW1477" s="14"/>
      <c r="ALX1477" s="14"/>
      <c r="ALY1477" s="14"/>
      <c r="ALZ1477" s="14"/>
      <c r="AMA1477" s="14"/>
      <c r="AMB1477" s="14"/>
      <c r="AMC1477" s="14"/>
      <c r="AMD1477" s="14"/>
      <c r="AME1477" s="14"/>
      <c r="AMF1477" s="14"/>
      <c r="AMG1477" s="14"/>
      <c r="AMH1477" s="14"/>
      <c r="AMI1477" s="14"/>
      <c r="AMJ1477" s="14"/>
      <c r="AMK1477" s="14"/>
      <c r="AML1477" s="14"/>
      <c r="AMM1477" s="14"/>
      <c r="AMN1477" s="14"/>
      <c r="AMO1477" s="14"/>
      <c r="AMP1477" s="14"/>
      <c r="AMQ1477" s="14"/>
      <c r="AMR1477" s="14"/>
      <c r="AMS1477" s="14"/>
      <c r="AMT1477" s="14"/>
      <c r="AMU1477" s="14"/>
      <c r="AMV1477" s="14"/>
      <c r="AMW1477" s="14"/>
      <c r="AMX1477" s="14"/>
      <c r="AMY1477" s="14"/>
      <c r="AMZ1477" s="14"/>
      <c r="ANA1477" s="14"/>
      <c r="ANB1477" s="14"/>
      <c r="ANC1477" s="14"/>
      <c r="AND1477" s="14"/>
      <c r="ANE1477" s="14"/>
      <c r="ANF1477" s="14"/>
      <c r="ANG1477" s="14"/>
      <c r="ANH1477" s="14"/>
      <c r="ANI1477" s="14"/>
      <c r="ANJ1477" s="14"/>
      <c r="ANK1477" s="14"/>
      <c r="ANL1477" s="14"/>
      <c r="ANM1477" s="14"/>
      <c r="ANN1477" s="14"/>
      <c r="ANO1477" s="14"/>
      <c r="ANP1477" s="14"/>
      <c r="ANQ1477" s="14"/>
      <c r="ANR1477" s="14"/>
      <c r="ANS1477" s="14"/>
      <c r="ANT1477" s="14"/>
      <c r="ANU1477" s="14"/>
      <c r="ANV1477" s="14"/>
      <c r="ANW1477" s="14"/>
      <c r="ANX1477" s="14"/>
      <c r="ANY1477" s="14"/>
      <c r="ANZ1477" s="14"/>
      <c r="AOA1477" s="14"/>
      <c r="AOB1477" s="14"/>
      <c r="AOC1477" s="14"/>
      <c r="AOD1477" s="14"/>
      <c r="AOE1477" s="14"/>
      <c r="AOF1477" s="14"/>
      <c r="AOG1477" s="14"/>
      <c r="AOH1477" s="14"/>
      <c r="AOI1477" s="14"/>
      <c r="AOJ1477" s="14"/>
      <c r="AOK1477" s="14"/>
      <c r="AOL1477" s="14"/>
      <c r="AOM1477" s="14"/>
      <c r="AON1477" s="14"/>
      <c r="AOO1477" s="14"/>
      <c r="AOP1477" s="14"/>
      <c r="AOQ1477" s="14"/>
      <c r="AOR1477" s="14"/>
      <c r="AOS1477" s="14"/>
      <c r="AOT1477" s="14"/>
      <c r="AOU1477" s="14"/>
      <c r="AOV1477" s="14"/>
      <c r="AOW1477" s="14"/>
      <c r="AOX1477" s="14"/>
      <c r="AOY1477" s="14"/>
      <c r="AOZ1477" s="14"/>
      <c r="APA1477" s="14"/>
      <c r="APB1477" s="14"/>
      <c r="APC1477" s="14"/>
      <c r="APD1477" s="14"/>
      <c r="APE1477" s="14"/>
      <c r="APF1477" s="14"/>
      <c r="APG1477" s="14"/>
      <c r="APH1477" s="14"/>
      <c r="API1477" s="14"/>
      <c r="APJ1477" s="14"/>
      <c r="APK1477" s="14"/>
      <c r="APL1477" s="14"/>
      <c r="APM1477" s="14"/>
      <c r="APN1477" s="14"/>
      <c r="APO1477" s="14"/>
      <c r="APP1477" s="14"/>
      <c r="APQ1477" s="14"/>
      <c r="APR1477" s="14"/>
      <c r="APS1477" s="14"/>
      <c r="APT1477" s="14"/>
      <c r="APU1477" s="14"/>
      <c r="APV1477" s="14"/>
      <c r="APW1477" s="14"/>
      <c r="APX1477" s="14"/>
      <c r="APY1477" s="14"/>
      <c r="APZ1477" s="14"/>
      <c r="AQA1477" s="14"/>
      <c r="AQB1477" s="14"/>
      <c r="AQC1477" s="14"/>
      <c r="AQD1477" s="14"/>
      <c r="AQE1477" s="14"/>
      <c r="AQF1477" s="14"/>
      <c r="AQG1477" s="14"/>
      <c r="AQH1477" s="14"/>
      <c r="AQI1477" s="14"/>
      <c r="AQJ1477" s="14"/>
      <c r="AQK1477" s="14"/>
      <c r="AQL1477" s="14"/>
      <c r="AQM1477" s="14"/>
      <c r="AQN1477" s="14"/>
      <c r="AQO1477" s="14"/>
      <c r="AQP1477" s="14"/>
      <c r="AQQ1477" s="14"/>
      <c r="AQR1477" s="14"/>
      <c r="AQS1477" s="14"/>
      <c r="AQT1477" s="14"/>
      <c r="AQU1477" s="14"/>
      <c r="AQV1477" s="14"/>
      <c r="AQW1477" s="14"/>
      <c r="AQX1477" s="14"/>
      <c r="AQY1477" s="14"/>
      <c r="AQZ1477" s="14"/>
      <c r="ARA1477" s="14"/>
      <c r="ARB1477" s="14"/>
      <c r="ARC1477" s="14"/>
      <c r="ARD1477" s="14"/>
      <c r="ARE1477" s="14"/>
      <c r="ARF1477" s="14"/>
      <c r="ARG1477" s="14"/>
      <c r="ARH1477" s="14"/>
      <c r="ARI1477" s="14"/>
      <c r="ARJ1477" s="14"/>
      <c r="ARK1477" s="14"/>
      <c r="ARL1477" s="14"/>
      <c r="ARM1477" s="14"/>
      <c r="ARN1477" s="14"/>
      <c r="ARO1477" s="14"/>
      <c r="ARP1477" s="14"/>
      <c r="ARQ1477" s="14"/>
      <c r="ARR1477" s="14"/>
      <c r="ARS1477" s="14"/>
      <c r="ART1477" s="14"/>
      <c r="ARU1477" s="14"/>
      <c r="ARV1477" s="14"/>
      <c r="ARW1477" s="14"/>
      <c r="ARX1477" s="14"/>
      <c r="ARY1477" s="14"/>
      <c r="ARZ1477" s="14"/>
      <c r="ASA1477" s="14"/>
      <c r="ASB1477" s="14"/>
      <c r="ASC1477" s="14"/>
      <c r="ASD1477" s="14"/>
      <c r="ASE1477" s="14"/>
      <c r="ASF1477" s="14"/>
      <c r="ASG1477" s="14"/>
      <c r="ASH1477" s="14"/>
      <c r="ASI1477" s="14"/>
      <c r="ASJ1477" s="14"/>
      <c r="ASK1477" s="14"/>
      <c r="ASL1477" s="14"/>
      <c r="ASM1477" s="14"/>
      <c r="ASN1477" s="14"/>
      <c r="ASO1477" s="14"/>
      <c r="ASP1477" s="14"/>
      <c r="ASQ1477" s="14"/>
      <c r="ASR1477" s="14"/>
      <c r="ASS1477" s="14"/>
      <c r="AST1477" s="14"/>
      <c r="ASU1477" s="14"/>
      <c r="ASV1477" s="14"/>
      <c r="ASW1477" s="14"/>
      <c r="ASX1477" s="14"/>
      <c r="ASY1477" s="14"/>
      <c r="ASZ1477" s="14"/>
      <c r="ATA1477" s="14"/>
      <c r="ATB1477" s="14"/>
      <c r="ATC1477" s="14"/>
      <c r="ATD1477" s="14"/>
      <c r="ATE1477" s="14"/>
      <c r="ATF1477" s="14"/>
      <c r="ATG1477" s="14"/>
      <c r="ATH1477" s="14"/>
      <c r="ATI1477" s="14"/>
      <c r="ATJ1477" s="14"/>
      <c r="ATK1477" s="14"/>
      <c r="ATL1477" s="14"/>
      <c r="ATM1477" s="14"/>
      <c r="ATN1477" s="14"/>
      <c r="ATO1477" s="14"/>
      <c r="ATP1477" s="14"/>
      <c r="ATQ1477" s="14"/>
      <c r="ATR1477" s="14"/>
      <c r="ATS1477" s="14"/>
      <c r="ATT1477" s="14"/>
      <c r="ATU1477" s="14"/>
      <c r="ATV1477" s="14"/>
      <c r="ATW1477" s="14"/>
      <c r="ATX1477" s="14"/>
      <c r="ATY1477" s="14"/>
      <c r="ATZ1477" s="14"/>
      <c r="AUA1477" s="14"/>
      <c r="AUB1477" s="14"/>
      <c r="AUC1477" s="14"/>
      <c r="AUD1477" s="14"/>
      <c r="AUE1477" s="14"/>
      <c r="AUF1477" s="14"/>
      <c r="AUG1477" s="14"/>
      <c r="AUH1477" s="14"/>
      <c r="AUI1477" s="14"/>
      <c r="AUJ1477" s="14"/>
      <c r="AUK1477" s="14"/>
      <c r="AUL1477" s="14"/>
      <c r="AUM1477" s="14"/>
      <c r="AUN1477" s="14"/>
      <c r="AUO1477" s="14"/>
      <c r="AUP1477" s="14"/>
      <c r="AUQ1477" s="14"/>
      <c r="AUR1477" s="14"/>
      <c r="AUS1477" s="14"/>
      <c r="AUT1477" s="14"/>
      <c r="AUU1477" s="14"/>
      <c r="AUV1477" s="14"/>
      <c r="AUW1477" s="14"/>
      <c r="AUX1477" s="14"/>
      <c r="AUY1477" s="14"/>
      <c r="AUZ1477" s="14"/>
      <c r="AVA1477" s="14"/>
      <c r="AVB1477" s="14"/>
      <c r="AVC1477" s="14"/>
      <c r="AVD1477" s="14"/>
      <c r="AVE1477" s="14"/>
      <c r="AVF1477" s="14"/>
      <c r="AVG1477" s="14"/>
      <c r="AVH1477" s="14"/>
      <c r="AVI1477" s="14"/>
      <c r="AVJ1477" s="14"/>
      <c r="AVK1477" s="14"/>
      <c r="AVL1477" s="14"/>
      <c r="AVM1477" s="14"/>
      <c r="AVN1477" s="14"/>
      <c r="AVO1477" s="14"/>
      <c r="AVP1477" s="14"/>
      <c r="AVQ1477" s="14"/>
      <c r="AVR1477" s="14"/>
      <c r="AVS1477" s="14"/>
      <c r="AVT1477" s="14"/>
      <c r="AVU1477" s="14"/>
      <c r="AVV1477" s="14"/>
      <c r="AVW1477" s="14"/>
      <c r="AVX1477" s="14"/>
      <c r="AVY1477" s="14"/>
      <c r="AVZ1477" s="14"/>
      <c r="AWA1477" s="14"/>
      <c r="AWB1477" s="14"/>
      <c r="AWC1477" s="14"/>
      <c r="AWD1477" s="14"/>
      <c r="AWE1477" s="14"/>
      <c r="AWF1477" s="14"/>
      <c r="AWG1477" s="14"/>
      <c r="AWH1477" s="14"/>
      <c r="AWI1477" s="14"/>
      <c r="AWJ1477" s="14"/>
      <c r="AWK1477" s="14"/>
      <c r="AWL1477" s="14"/>
      <c r="AWM1477" s="14"/>
      <c r="AWN1477" s="14"/>
      <c r="AWO1477" s="14"/>
      <c r="AWP1477" s="14"/>
      <c r="AWQ1477" s="14"/>
      <c r="AWR1477" s="14"/>
      <c r="AWS1477" s="14"/>
      <c r="AWT1477" s="14"/>
      <c r="AWU1477" s="14"/>
      <c r="AWV1477" s="14"/>
      <c r="AWW1477" s="14"/>
      <c r="AWX1477" s="14"/>
      <c r="AWY1477" s="14"/>
      <c r="AWZ1477" s="14"/>
      <c r="AXA1477" s="14"/>
      <c r="AXB1477" s="14"/>
      <c r="AXC1477" s="14"/>
      <c r="AXD1477" s="14"/>
      <c r="AXE1477" s="14"/>
      <c r="AXF1477" s="14"/>
      <c r="AXG1477" s="14"/>
      <c r="AXH1477" s="14"/>
      <c r="AXI1477" s="14"/>
      <c r="AXJ1477" s="14"/>
      <c r="AXK1477" s="14"/>
      <c r="AXL1477" s="14"/>
      <c r="AXM1477" s="14"/>
      <c r="AXN1477" s="14"/>
      <c r="AXO1477" s="14"/>
      <c r="AXP1477" s="14"/>
      <c r="AXQ1477" s="14"/>
      <c r="AXR1477" s="14"/>
      <c r="AXS1477" s="14"/>
      <c r="AXT1477" s="14"/>
      <c r="AXU1477" s="14"/>
      <c r="AXV1477" s="14"/>
      <c r="AXW1477" s="14"/>
      <c r="AXX1477" s="14"/>
      <c r="AXY1477" s="14"/>
      <c r="AXZ1477" s="14"/>
      <c r="AYA1477" s="14"/>
      <c r="AYB1477" s="14"/>
      <c r="AYC1477" s="14"/>
      <c r="AYD1477" s="14"/>
      <c r="AYE1477" s="14"/>
      <c r="AYF1477" s="14"/>
      <c r="AYG1477" s="14"/>
      <c r="AYH1477" s="14"/>
      <c r="AYI1477" s="14"/>
      <c r="AYJ1477" s="14"/>
      <c r="AYK1477" s="14"/>
      <c r="AYL1477" s="14"/>
      <c r="AYM1477" s="14"/>
      <c r="AYN1477" s="14"/>
      <c r="AYO1477" s="14"/>
      <c r="AYP1477" s="14"/>
      <c r="AYQ1477" s="14"/>
      <c r="AYR1477" s="14"/>
      <c r="AYS1477" s="14"/>
      <c r="AYT1477" s="14"/>
      <c r="AYU1477" s="14"/>
      <c r="AYV1477" s="14"/>
      <c r="AYW1477" s="14"/>
      <c r="AYX1477" s="14"/>
      <c r="AYY1477" s="14"/>
      <c r="AYZ1477" s="14"/>
      <c r="AZA1477" s="14"/>
      <c r="AZB1477" s="14"/>
      <c r="AZC1477" s="14"/>
      <c r="AZD1477" s="14"/>
      <c r="AZE1477" s="14"/>
      <c r="AZF1477" s="14"/>
      <c r="AZG1477" s="14"/>
      <c r="AZH1477" s="14"/>
      <c r="AZI1477" s="14"/>
      <c r="AZJ1477" s="14"/>
      <c r="AZK1477" s="14"/>
      <c r="AZL1477" s="14"/>
      <c r="AZM1477" s="14"/>
      <c r="AZN1477" s="14"/>
      <c r="AZO1477" s="14"/>
      <c r="AZP1477" s="14"/>
      <c r="AZQ1477" s="14"/>
      <c r="AZR1477" s="14"/>
      <c r="AZS1477" s="14"/>
      <c r="AZT1477" s="14"/>
      <c r="AZU1477" s="14"/>
      <c r="AZV1477" s="14"/>
      <c r="AZW1477" s="14"/>
      <c r="AZX1477" s="14"/>
      <c r="AZY1477" s="14"/>
      <c r="AZZ1477" s="14"/>
      <c r="BAA1477" s="14"/>
      <c r="BAB1477" s="14"/>
      <c r="BAC1477" s="14"/>
      <c r="BAD1477" s="14"/>
      <c r="BAE1477" s="14"/>
      <c r="BAF1477" s="14"/>
      <c r="BAG1477" s="14"/>
      <c r="BAH1477" s="14"/>
      <c r="BAI1477" s="14"/>
      <c r="BAJ1477" s="14"/>
      <c r="BAK1477" s="14"/>
      <c r="BAL1477" s="14"/>
      <c r="BAM1477" s="14"/>
      <c r="BAN1477" s="14"/>
      <c r="BAO1477" s="14"/>
      <c r="BAP1477" s="14"/>
      <c r="BAQ1477" s="14"/>
      <c r="BAR1477" s="14"/>
      <c r="BAS1477" s="14"/>
      <c r="BAT1477" s="14"/>
      <c r="BAU1477" s="14"/>
      <c r="BAV1477" s="14"/>
      <c r="BAW1477" s="14"/>
      <c r="BAX1477" s="14"/>
      <c r="BAY1477" s="14"/>
      <c r="BAZ1477" s="14"/>
      <c r="BBA1477" s="14"/>
      <c r="BBB1477" s="14"/>
      <c r="BBC1477" s="14"/>
      <c r="BBD1477" s="14"/>
      <c r="BBE1477" s="14"/>
      <c r="BBF1477" s="14"/>
      <c r="BBG1477" s="14"/>
      <c r="BBH1477" s="14"/>
      <c r="BBI1477" s="14"/>
      <c r="BBJ1477" s="14"/>
      <c r="BBK1477" s="14"/>
      <c r="BBL1477" s="14"/>
      <c r="BBM1477" s="14"/>
      <c r="BBN1477" s="14"/>
      <c r="BBO1477" s="14"/>
      <c r="BBP1477" s="14"/>
      <c r="BBQ1477" s="14"/>
      <c r="BBR1477" s="14"/>
      <c r="BBS1477" s="14"/>
      <c r="BBT1477" s="14"/>
      <c r="BBU1477" s="14"/>
      <c r="BBV1477" s="14"/>
      <c r="BBW1477" s="14"/>
      <c r="BBX1477" s="14"/>
      <c r="BBY1477" s="14"/>
      <c r="BBZ1477" s="14"/>
      <c r="BCA1477" s="14"/>
      <c r="BCB1477" s="14"/>
      <c r="BCC1477" s="14"/>
      <c r="BCD1477" s="14"/>
      <c r="BCE1477" s="14"/>
      <c r="BCF1477" s="14"/>
      <c r="BCG1477" s="14"/>
      <c r="BCH1477" s="14"/>
      <c r="BCI1477" s="14"/>
      <c r="BCJ1477" s="14"/>
      <c r="BCK1477" s="14"/>
      <c r="BCL1477" s="14"/>
      <c r="BCM1477" s="14"/>
      <c r="BCN1477" s="14"/>
      <c r="BCO1477" s="14"/>
      <c r="BCP1477" s="14"/>
      <c r="BCQ1477" s="14"/>
      <c r="BCR1477" s="14"/>
      <c r="BCS1477" s="14"/>
      <c r="BCT1477" s="14"/>
      <c r="BCU1477" s="14"/>
      <c r="BCV1477" s="14"/>
      <c r="BCW1477" s="14"/>
      <c r="BCX1477" s="14"/>
      <c r="BCY1477" s="14"/>
      <c r="BCZ1477" s="14"/>
      <c r="BDA1477" s="14"/>
      <c r="BDB1477" s="14"/>
      <c r="BDC1477" s="14"/>
      <c r="BDD1477" s="14"/>
      <c r="BDE1477" s="14"/>
      <c r="BDF1477" s="14"/>
      <c r="BDG1477" s="14"/>
      <c r="BDH1477" s="14"/>
      <c r="BDI1477" s="14"/>
      <c r="BDJ1477" s="14"/>
      <c r="BDK1477" s="14"/>
      <c r="BDL1477" s="14"/>
      <c r="BDM1477" s="14"/>
      <c r="BDN1477" s="14"/>
      <c r="BDO1477" s="14"/>
      <c r="BDP1477" s="14"/>
      <c r="BDQ1477" s="14"/>
      <c r="BDR1477" s="14"/>
      <c r="BDS1477" s="14"/>
      <c r="BDT1477" s="14"/>
      <c r="BDU1477" s="14"/>
      <c r="BDV1477" s="14"/>
      <c r="BDW1477" s="14"/>
      <c r="BDX1477" s="14"/>
      <c r="BDY1477" s="14"/>
      <c r="BDZ1477" s="14"/>
      <c r="BEA1477" s="14"/>
      <c r="BEB1477" s="14"/>
      <c r="BEC1477" s="14"/>
      <c r="BED1477" s="14"/>
      <c r="BEE1477" s="14"/>
      <c r="BEF1477" s="14"/>
      <c r="BEG1477" s="14"/>
      <c r="BEH1477" s="14"/>
      <c r="BEI1477" s="14"/>
      <c r="BEJ1477" s="14"/>
      <c r="BEK1477" s="14"/>
      <c r="BEL1477" s="14"/>
      <c r="BEM1477" s="14"/>
      <c r="BEN1477" s="14"/>
      <c r="BEO1477" s="14"/>
      <c r="BEP1477" s="14"/>
      <c r="BEQ1477" s="14"/>
      <c r="BER1477" s="14"/>
      <c r="BES1477" s="14"/>
      <c r="BET1477" s="14"/>
      <c r="BEU1477" s="14"/>
      <c r="BEV1477" s="14"/>
      <c r="BEW1477" s="14"/>
      <c r="BEX1477" s="14"/>
      <c r="BEY1477" s="14"/>
      <c r="BEZ1477" s="14"/>
      <c r="BFA1477" s="14"/>
      <c r="BFB1477" s="14"/>
      <c r="BFC1477" s="14"/>
      <c r="BFD1477" s="14"/>
      <c r="BFE1477" s="14"/>
      <c r="BFF1477" s="14"/>
      <c r="BFG1477" s="14"/>
      <c r="BFH1477" s="14"/>
      <c r="BFI1477" s="14"/>
      <c r="BFJ1477" s="14"/>
      <c r="BFK1477" s="14"/>
      <c r="BFL1477" s="14"/>
      <c r="BFM1477" s="14"/>
      <c r="BFN1477" s="14"/>
      <c r="BFO1477" s="14"/>
      <c r="BFP1477" s="14"/>
      <c r="BFQ1477" s="14"/>
      <c r="BFR1477" s="14"/>
      <c r="BFS1477" s="14"/>
      <c r="BFT1477" s="14"/>
      <c r="BFU1477" s="14"/>
      <c r="BFV1477" s="14"/>
      <c r="BFW1477" s="14"/>
      <c r="BFX1477" s="14"/>
      <c r="BFY1477" s="14"/>
      <c r="BFZ1477" s="14"/>
      <c r="BGA1477" s="14"/>
      <c r="BGB1477" s="14"/>
      <c r="BGC1477" s="14"/>
      <c r="BGD1477" s="14"/>
      <c r="BGE1477" s="14"/>
      <c r="BGF1477" s="14"/>
      <c r="BGG1477" s="14"/>
      <c r="BGH1477" s="14"/>
      <c r="BGI1477" s="14"/>
      <c r="BGJ1477" s="14"/>
      <c r="BGK1477" s="14"/>
      <c r="BGL1477" s="14"/>
      <c r="BGM1477" s="14"/>
      <c r="BGN1477" s="14"/>
      <c r="BGO1477" s="14"/>
      <c r="BGP1477" s="14"/>
      <c r="BGQ1477" s="14"/>
      <c r="BGR1477" s="14"/>
      <c r="BGS1477" s="14"/>
      <c r="BGT1477" s="14"/>
      <c r="BGU1477" s="14"/>
      <c r="BGV1477" s="14"/>
      <c r="BGW1477" s="14"/>
      <c r="BGX1477" s="14"/>
      <c r="BGY1477" s="14"/>
      <c r="BGZ1477" s="14"/>
      <c r="BHA1477" s="14"/>
      <c r="BHB1477" s="14"/>
      <c r="BHC1477" s="14"/>
      <c r="BHD1477" s="14"/>
      <c r="BHE1477" s="14"/>
      <c r="BHF1477" s="14"/>
      <c r="BHG1477" s="14"/>
      <c r="BHH1477" s="14"/>
      <c r="BHI1477" s="14"/>
      <c r="BHJ1477" s="14"/>
      <c r="BHK1477" s="14"/>
      <c r="BHL1477" s="14"/>
      <c r="BHM1477" s="14"/>
      <c r="BHN1477" s="14"/>
      <c r="BHO1477" s="14"/>
      <c r="BHP1477" s="14"/>
      <c r="BHQ1477" s="14"/>
      <c r="BHR1477" s="14"/>
      <c r="BHS1477" s="14"/>
      <c r="BHT1477" s="14"/>
      <c r="BHU1477" s="14"/>
      <c r="BHV1477" s="14"/>
      <c r="BHW1477" s="14"/>
      <c r="BHX1477" s="14"/>
      <c r="BHY1477" s="14"/>
      <c r="BHZ1477" s="14"/>
      <c r="BIA1477" s="14"/>
      <c r="BIB1477" s="14"/>
      <c r="BIC1477" s="14"/>
      <c r="BID1477" s="14"/>
      <c r="BIE1477" s="14"/>
      <c r="BIF1477" s="14"/>
      <c r="BIG1477" s="14"/>
      <c r="BIH1477" s="14"/>
      <c r="BII1477" s="14"/>
      <c r="BIJ1477" s="14"/>
      <c r="BIK1477" s="14"/>
      <c r="BIL1477" s="14"/>
      <c r="BIM1477" s="14"/>
      <c r="BIN1477" s="14"/>
      <c r="BIO1477" s="14"/>
      <c r="BIP1477" s="14"/>
      <c r="BIQ1477" s="14"/>
      <c r="BIR1477" s="14"/>
      <c r="BIS1477" s="14"/>
      <c r="BIT1477" s="14"/>
      <c r="BIU1477" s="14"/>
      <c r="BIV1477" s="14"/>
      <c r="BIW1477" s="14"/>
      <c r="BIX1477" s="14"/>
      <c r="BIY1477" s="14"/>
      <c r="BIZ1477" s="14"/>
      <c r="BJA1477" s="14"/>
      <c r="BJB1477" s="14"/>
      <c r="BJC1477" s="14"/>
      <c r="BJD1477" s="14"/>
      <c r="BJE1477" s="14"/>
      <c r="BJF1477" s="14"/>
      <c r="BJG1477" s="14"/>
      <c r="BJH1477" s="14"/>
      <c r="BJI1477" s="14"/>
      <c r="BJJ1477" s="14"/>
      <c r="BJK1477" s="14"/>
      <c r="BJL1477" s="14"/>
      <c r="BJM1477" s="14"/>
      <c r="BJN1477" s="14"/>
      <c r="BJO1477" s="14"/>
      <c r="BJP1477" s="14"/>
      <c r="BJQ1477" s="14"/>
      <c r="BJR1477" s="14"/>
      <c r="BJS1477" s="14"/>
      <c r="BJT1477" s="14"/>
      <c r="BJU1477" s="14"/>
      <c r="BJV1477" s="14"/>
      <c r="BJW1477" s="14"/>
      <c r="BJX1477" s="14"/>
      <c r="BJY1477" s="14"/>
      <c r="BJZ1477" s="14"/>
      <c r="BKA1477" s="14"/>
      <c r="BKB1477" s="14"/>
      <c r="BKC1477" s="14"/>
      <c r="BKD1477" s="14"/>
      <c r="BKE1477" s="14"/>
      <c r="BKF1477" s="14"/>
      <c r="BKG1477" s="14"/>
      <c r="BKH1477" s="14"/>
      <c r="BKI1477" s="14"/>
      <c r="BKJ1477" s="14"/>
      <c r="BKK1477" s="14"/>
      <c r="BKL1477" s="14"/>
      <c r="BKM1477" s="14"/>
      <c r="BKN1477" s="14"/>
      <c r="BKO1477" s="14"/>
      <c r="BKP1477" s="14"/>
      <c r="BKQ1477" s="14"/>
      <c r="BKR1477" s="14"/>
      <c r="BKS1477" s="14"/>
      <c r="BKT1477" s="14"/>
      <c r="BKU1477" s="14"/>
      <c r="BKV1477" s="14"/>
      <c r="BKW1477" s="14"/>
      <c r="BKX1477" s="14"/>
      <c r="BKY1477" s="14"/>
      <c r="BKZ1477" s="14"/>
      <c r="BLA1477" s="14"/>
      <c r="BLB1477" s="14"/>
      <c r="BLC1477" s="14"/>
      <c r="BLD1477" s="14"/>
      <c r="BLE1477" s="14"/>
      <c r="BLF1477" s="14"/>
      <c r="BLG1477" s="14"/>
      <c r="BLH1477" s="14"/>
      <c r="BLI1477" s="14"/>
      <c r="BLJ1477" s="14"/>
      <c r="BLK1477" s="14"/>
      <c r="BLL1477" s="14"/>
      <c r="BLM1477" s="14"/>
      <c r="BLN1477" s="14"/>
      <c r="BLO1477" s="14"/>
      <c r="BLP1477" s="14"/>
      <c r="BLQ1477" s="14"/>
      <c r="BLR1477" s="14"/>
      <c r="BLS1477" s="14"/>
      <c r="BLT1477" s="14"/>
      <c r="BLU1477" s="14"/>
      <c r="BLV1477" s="14"/>
      <c r="BLW1477" s="14"/>
      <c r="BLX1477" s="14"/>
      <c r="BLY1477" s="14"/>
      <c r="BLZ1477" s="14"/>
      <c r="BMA1477" s="14"/>
      <c r="BMB1477" s="14"/>
      <c r="BMC1477" s="14"/>
      <c r="BMD1477" s="14"/>
      <c r="BME1477" s="14"/>
      <c r="BMF1477" s="14"/>
      <c r="BMG1477" s="14"/>
      <c r="BMH1477" s="14"/>
      <c r="BMI1477" s="14"/>
      <c r="BMJ1477" s="14"/>
      <c r="BMK1477" s="14"/>
      <c r="BML1477" s="14"/>
      <c r="BMM1477" s="14"/>
      <c r="BMN1477" s="14"/>
      <c r="BMO1477" s="14"/>
      <c r="BMP1477" s="14"/>
      <c r="BMQ1477" s="14"/>
      <c r="BMR1477" s="14"/>
      <c r="BMS1477" s="14"/>
      <c r="BMT1477" s="14"/>
      <c r="BMU1477" s="14"/>
      <c r="BMV1477" s="14"/>
      <c r="BMW1477" s="14"/>
      <c r="BMX1477" s="14"/>
      <c r="BMY1477" s="14"/>
      <c r="BMZ1477" s="14"/>
      <c r="BNA1477" s="14"/>
      <c r="BNB1477" s="14"/>
      <c r="BNC1477" s="14"/>
      <c r="BND1477" s="14"/>
      <c r="BNE1477" s="14"/>
      <c r="BNF1477" s="14"/>
      <c r="BNG1477" s="14"/>
      <c r="BNH1477" s="14"/>
      <c r="BNI1477" s="14"/>
      <c r="BNJ1477" s="14"/>
      <c r="BNK1477" s="14"/>
      <c r="BNL1477" s="14"/>
      <c r="BNM1477" s="14"/>
      <c r="BNN1477" s="14"/>
      <c r="BNO1477" s="14"/>
      <c r="BNP1477" s="14"/>
      <c r="BNQ1477" s="14"/>
      <c r="BNR1477" s="14"/>
      <c r="BNS1477" s="14"/>
      <c r="BNT1477" s="14"/>
      <c r="BNU1477" s="14"/>
      <c r="BNV1477" s="14"/>
      <c r="BNW1477" s="14"/>
      <c r="BNX1477" s="14"/>
      <c r="BNY1477" s="14"/>
      <c r="BNZ1477" s="14"/>
      <c r="BOA1477" s="14"/>
      <c r="BOB1477" s="14"/>
      <c r="BOC1477" s="14"/>
      <c r="BOD1477" s="14"/>
      <c r="BOE1477" s="14"/>
      <c r="BOF1477" s="14"/>
      <c r="BOG1477" s="14"/>
      <c r="BOH1477" s="14"/>
      <c r="BOI1477" s="14"/>
      <c r="BOJ1477" s="14"/>
      <c r="BOK1477" s="14"/>
      <c r="BOL1477" s="14"/>
      <c r="BOM1477" s="14"/>
      <c r="BON1477" s="14"/>
      <c r="BOO1477" s="14"/>
      <c r="BOP1477" s="14"/>
      <c r="BOQ1477" s="14"/>
      <c r="BOR1477" s="14"/>
      <c r="BOS1477" s="14"/>
      <c r="BOT1477" s="14"/>
      <c r="BOU1477" s="14"/>
      <c r="BOV1477" s="14"/>
      <c r="BOW1477" s="14"/>
      <c r="BOX1477" s="14"/>
      <c r="BOY1477" s="14"/>
      <c r="BOZ1477" s="14"/>
      <c r="BPA1477" s="14"/>
      <c r="BPB1477" s="14"/>
      <c r="BPC1477" s="14"/>
      <c r="BPD1477" s="14"/>
      <c r="BPE1477" s="14"/>
      <c r="BPF1477" s="14"/>
      <c r="BPG1477" s="14"/>
      <c r="BPH1477" s="14"/>
      <c r="BPI1477" s="14"/>
      <c r="BPJ1477" s="14"/>
      <c r="BPK1477" s="14"/>
      <c r="BPL1477" s="14"/>
      <c r="BPM1477" s="14"/>
      <c r="BPN1477" s="14"/>
      <c r="BPO1477" s="14"/>
      <c r="BPP1477" s="14"/>
      <c r="BPQ1477" s="14"/>
      <c r="BPR1477" s="14"/>
      <c r="BPS1477" s="14"/>
      <c r="BPT1477" s="14"/>
      <c r="BPU1477" s="14"/>
      <c r="BPV1477" s="14"/>
      <c r="BPW1477" s="14"/>
      <c r="BPX1477" s="14"/>
      <c r="BPY1477" s="14"/>
      <c r="BPZ1477" s="14"/>
      <c r="BQA1477" s="14"/>
      <c r="BQB1477" s="14"/>
      <c r="BQC1477" s="14"/>
      <c r="BQD1477" s="14"/>
      <c r="BQE1477" s="14"/>
      <c r="BQF1477" s="14"/>
      <c r="BQG1477" s="14"/>
      <c r="BQH1477" s="14"/>
      <c r="BQI1477" s="14"/>
      <c r="BQJ1477" s="14"/>
      <c r="BQK1477" s="14"/>
      <c r="BQL1477" s="14"/>
      <c r="BQM1477" s="14"/>
      <c r="BQN1477" s="14"/>
      <c r="BQO1477" s="14"/>
      <c r="BQP1477" s="14"/>
      <c r="BQQ1477" s="14"/>
      <c r="BQR1477" s="14"/>
      <c r="BQS1477" s="14"/>
      <c r="BQT1477" s="14"/>
      <c r="BQU1477" s="14"/>
      <c r="BQV1477" s="14"/>
      <c r="BQW1477" s="14"/>
      <c r="BQX1477" s="14"/>
      <c r="BQY1477" s="14"/>
      <c r="BQZ1477" s="14"/>
      <c r="BRA1477" s="14"/>
      <c r="BRB1477" s="14"/>
      <c r="BRC1477" s="14"/>
      <c r="BRD1477" s="14"/>
      <c r="BRE1477" s="14"/>
      <c r="BRF1477" s="14"/>
      <c r="BRG1477" s="14"/>
      <c r="BRH1477" s="14"/>
      <c r="BRI1477" s="14"/>
      <c r="BRJ1477" s="14"/>
      <c r="BRK1477" s="14"/>
      <c r="BRL1477" s="14"/>
      <c r="BRM1477" s="14"/>
      <c r="BRN1477" s="14"/>
      <c r="BRO1477" s="14"/>
      <c r="BRP1477" s="14"/>
      <c r="BRQ1477" s="14"/>
      <c r="BRR1477" s="14"/>
      <c r="BRS1477" s="14"/>
      <c r="BRT1477" s="14"/>
      <c r="BRU1477" s="14"/>
      <c r="BRV1477" s="14"/>
      <c r="BRW1477" s="14"/>
      <c r="BRX1477" s="14"/>
      <c r="BRY1477" s="14"/>
      <c r="BRZ1477" s="14"/>
      <c r="BSA1477" s="14"/>
      <c r="BSB1477" s="14"/>
      <c r="BSC1477" s="14"/>
      <c r="BSD1477" s="14"/>
      <c r="BSE1477" s="14"/>
      <c r="BSF1477" s="14"/>
      <c r="BSG1477" s="14"/>
      <c r="BSH1477" s="14"/>
      <c r="BSI1477" s="14"/>
      <c r="BSJ1477" s="14"/>
      <c r="BSK1477" s="14"/>
      <c r="BSL1477" s="14"/>
      <c r="BSM1477" s="14"/>
      <c r="BSN1477" s="14"/>
      <c r="BSO1477" s="14"/>
      <c r="BSP1477" s="14"/>
      <c r="BSQ1477" s="14"/>
      <c r="BSR1477" s="14"/>
      <c r="BSS1477" s="14"/>
      <c r="BST1477" s="14"/>
      <c r="BSU1477" s="14"/>
      <c r="BSV1477" s="14"/>
      <c r="BSW1477" s="14"/>
      <c r="BSX1477" s="14"/>
      <c r="BSY1477" s="14"/>
      <c r="BSZ1477" s="14"/>
      <c r="BTA1477" s="14"/>
      <c r="BTB1477" s="14"/>
      <c r="BTC1477" s="14"/>
      <c r="BTD1477" s="14"/>
      <c r="BTE1477" s="14"/>
      <c r="BTF1477" s="14"/>
      <c r="BTG1477" s="14"/>
      <c r="BTH1477" s="14"/>
      <c r="BTI1477" s="14"/>
      <c r="BTJ1477" s="14"/>
      <c r="BTK1477" s="14"/>
      <c r="BTL1477" s="14"/>
      <c r="BTM1477" s="14"/>
      <c r="BTN1477" s="14"/>
      <c r="BTO1477" s="14"/>
      <c r="BTP1477" s="14"/>
      <c r="BTQ1477" s="14"/>
      <c r="BTR1477" s="14"/>
      <c r="BTS1477" s="14"/>
      <c r="BTT1477" s="14"/>
      <c r="BTU1477" s="14"/>
      <c r="BTV1477" s="14"/>
      <c r="BTW1477" s="14"/>
      <c r="BTX1477" s="14"/>
      <c r="BTY1477" s="14"/>
      <c r="BTZ1477" s="14"/>
      <c r="BUA1477" s="14"/>
      <c r="BUB1477" s="14"/>
      <c r="BUC1477" s="14"/>
      <c r="BUD1477" s="14"/>
      <c r="BUE1477" s="14"/>
      <c r="BUF1477" s="14"/>
      <c r="BUG1477" s="14"/>
      <c r="BUH1477" s="14"/>
      <c r="BUI1477" s="14"/>
      <c r="BUJ1477" s="14"/>
      <c r="BUK1477" s="14"/>
      <c r="BUL1477" s="14"/>
      <c r="BUM1477" s="14"/>
      <c r="BUN1477" s="14"/>
      <c r="BUO1477" s="14"/>
      <c r="BUP1477" s="14"/>
      <c r="BUQ1477" s="14"/>
      <c r="BUR1477" s="14"/>
      <c r="BUS1477" s="14"/>
      <c r="BUT1477" s="14"/>
      <c r="BUU1477" s="14"/>
      <c r="BUV1477" s="14"/>
      <c r="BUW1477" s="14"/>
      <c r="BUX1477" s="14"/>
      <c r="BUY1477" s="14"/>
      <c r="BUZ1477" s="14"/>
      <c r="BVA1477" s="14"/>
      <c r="BVB1477" s="14"/>
      <c r="BVC1477" s="14"/>
      <c r="BVD1477" s="14"/>
      <c r="BVE1477" s="14"/>
      <c r="BVF1477" s="14"/>
      <c r="BVG1477" s="14"/>
      <c r="BVH1477" s="14"/>
      <c r="BVI1477" s="14"/>
      <c r="BVJ1477" s="14"/>
      <c r="BVK1477" s="14"/>
      <c r="BVL1477" s="14"/>
      <c r="BVM1477" s="14"/>
      <c r="BVN1477" s="14"/>
      <c r="BVO1477" s="14"/>
      <c r="BVP1477" s="14"/>
      <c r="BVQ1477" s="14"/>
      <c r="BVR1477" s="14"/>
      <c r="BVS1477" s="14"/>
      <c r="BVT1477" s="14"/>
      <c r="BVU1477" s="14"/>
      <c r="BVV1477" s="14"/>
      <c r="BVW1477" s="14"/>
      <c r="BVX1477" s="14"/>
      <c r="BVY1477" s="14"/>
      <c r="BVZ1477" s="14"/>
      <c r="BWA1477" s="14"/>
      <c r="BWB1477" s="14"/>
      <c r="BWC1477" s="14"/>
      <c r="BWD1477" s="14"/>
      <c r="BWE1477" s="14"/>
      <c r="BWF1477" s="14"/>
      <c r="BWG1477" s="14"/>
      <c r="BWH1477" s="14"/>
      <c r="BWI1477" s="14"/>
      <c r="BWJ1477" s="14"/>
      <c r="BWK1477" s="14"/>
      <c r="BWL1477" s="14"/>
      <c r="BWM1477" s="14"/>
      <c r="BWN1477" s="14"/>
      <c r="BWO1477" s="14"/>
      <c r="BWP1477" s="14"/>
      <c r="BWQ1477" s="14"/>
      <c r="BWR1477" s="14"/>
      <c r="BWS1477" s="14"/>
      <c r="BWT1477" s="14"/>
      <c r="BWU1477" s="14"/>
      <c r="BWV1477" s="14"/>
      <c r="BWW1477" s="14"/>
      <c r="BWX1477" s="14"/>
      <c r="BWY1477" s="14"/>
      <c r="BWZ1477" s="14"/>
      <c r="BXA1477" s="14"/>
      <c r="BXB1477" s="14"/>
      <c r="BXC1477" s="14"/>
      <c r="BXD1477" s="14"/>
      <c r="BXE1477" s="14"/>
      <c r="BXF1477" s="14"/>
      <c r="BXG1477" s="14"/>
      <c r="BXH1477" s="14"/>
      <c r="BXI1477" s="14"/>
      <c r="BXJ1477" s="14"/>
      <c r="BXK1477" s="14"/>
      <c r="BXL1477" s="14"/>
      <c r="BXM1477" s="14"/>
      <c r="BXN1477" s="14"/>
      <c r="BXO1477" s="14"/>
      <c r="BXP1477" s="14"/>
      <c r="BXQ1477" s="14"/>
      <c r="BXR1477" s="14"/>
      <c r="BXS1477" s="14"/>
      <c r="BXT1477" s="14"/>
      <c r="BXU1477" s="14"/>
      <c r="BXV1477" s="14"/>
      <c r="BXW1477" s="14"/>
      <c r="BXX1477" s="14"/>
      <c r="BXY1477" s="14"/>
      <c r="BXZ1477" s="14"/>
      <c r="BYA1477" s="14"/>
      <c r="BYB1477" s="14"/>
      <c r="BYC1477" s="14"/>
      <c r="BYD1477" s="14"/>
      <c r="BYE1477" s="14"/>
      <c r="BYF1477" s="14"/>
      <c r="BYG1477" s="14"/>
      <c r="BYH1477" s="14"/>
      <c r="BYI1477" s="14"/>
      <c r="BYJ1477" s="14"/>
      <c r="BYK1477" s="14"/>
      <c r="BYL1477" s="14"/>
      <c r="BYM1477" s="14"/>
      <c r="BYN1477" s="14"/>
      <c r="BYO1477" s="14"/>
      <c r="BYP1477" s="14"/>
      <c r="BYQ1477" s="14"/>
      <c r="BYR1477" s="14"/>
      <c r="BYS1477" s="14"/>
      <c r="BYT1477" s="14"/>
      <c r="BYU1477" s="14"/>
      <c r="BYV1477" s="14"/>
      <c r="BYW1477" s="14"/>
      <c r="BYX1477" s="14"/>
      <c r="BYY1477" s="14"/>
      <c r="BYZ1477" s="14"/>
      <c r="BZA1477" s="14"/>
      <c r="BZB1477" s="14"/>
      <c r="BZC1477" s="14"/>
      <c r="BZD1477" s="14"/>
      <c r="BZE1477" s="14"/>
      <c r="BZF1477" s="14"/>
      <c r="BZG1477" s="14"/>
      <c r="BZH1477" s="14"/>
      <c r="BZI1477" s="14"/>
      <c r="BZJ1477" s="14"/>
      <c r="BZK1477" s="14"/>
      <c r="BZL1477" s="14"/>
      <c r="BZM1477" s="14"/>
      <c r="BZN1477" s="14"/>
      <c r="BZO1477" s="14"/>
      <c r="BZP1477" s="14"/>
      <c r="BZQ1477" s="14"/>
      <c r="BZR1477" s="14"/>
      <c r="BZS1477" s="14"/>
      <c r="BZT1477" s="14"/>
      <c r="BZU1477" s="14"/>
      <c r="BZV1477" s="14"/>
      <c r="BZW1477" s="14"/>
      <c r="BZX1477" s="14"/>
      <c r="BZY1477" s="14"/>
      <c r="BZZ1477" s="14"/>
      <c r="CAA1477" s="14"/>
      <c r="CAB1477" s="14"/>
      <c r="CAC1477" s="14"/>
      <c r="CAD1477" s="14"/>
      <c r="CAE1477" s="14"/>
      <c r="CAF1477" s="14"/>
      <c r="CAG1477" s="14"/>
      <c r="CAH1477" s="14"/>
      <c r="CAI1477" s="14"/>
      <c r="CAJ1477" s="14"/>
      <c r="CAK1477" s="14"/>
      <c r="CAL1477" s="14"/>
      <c r="CAM1477" s="14"/>
      <c r="CAN1477" s="14"/>
      <c r="CAO1477" s="14"/>
      <c r="CAP1477" s="14"/>
      <c r="CAQ1477" s="14"/>
      <c r="CAR1477" s="14"/>
      <c r="CAS1477" s="14"/>
      <c r="CAT1477" s="14"/>
      <c r="CAU1477" s="14"/>
      <c r="CAV1477" s="14"/>
      <c r="CAW1477" s="14"/>
      <c r="CAX1477" s="14"/>
      <c r="CAY1477" s="14"/>
      <c r="CAZ1477" s="14"/>
      <c r="CBA1477" s="14"/>
      <c r="CBB1477" s="14"/>
      <c r="CBC1477" s="14"/>
      <c r="CBD1477" s="14"/>
      <c r="CBE1477" s="14"/>
      <c r="CBF1477" s="14"/>
      <c r="CBG1477" s="14"/>
      <c r="CBH1477" s="14"/>
      <c r="CBI1477" s="14"/>
      <c r="CBJ1477" s="14"/>
      <c r="CBK1477" s="14"/>
      <c r="CBL1477" s="14"/>
      <c r="CBM1477" s="14"/>
      <c r="CBN1477" s="14"/>
      <c r="CBO1477" s="14"/>
      <c r="CBP1477" s="14"/>
      <c r="CBQ1477" s="14"/>
      <c r="CBR1477" s="14"/>
      <c r="CBS1477" s="14"/>
      <c r="CBT1477" s="14"/>
      <c r="CBU1477" s="14"/>
      <c r="CBV1477" s="14"/>
      <c r="CBW1477" s="14"/>
      <c r="CBX1477" s="14"/>
      <c r="CBY1477" s="14"/>
      <c r="CBZ1477" s="14"/>
      <c r="CCA1477" s="14"/>
      <c r="CCB1477" s="14"/>
      <c r="CCC1477" s="14"/>
      <c r="CCD1477" s="14"/>
      <c r="CCE1477" s="14"/>
      <c r="CCF1477" s="14"/>
      <c r="CCG1477" s="14"/>
      <c r="CCH1477" s="14"/>
      <c r="CCI1477" s="14"/>
      <c r="CCJ1477" s="14"/>
      <c r="CCK1477" s="14"/>
      <c r="CCL1477" s="14"/>
      <c r="CCM1477" s="14"/>
      <c r="CCN1477" s="14"/>
      <c r="CCO1477" s="14"/>
      <c r="CCP1477" s="14"/>
      <c r="CCQ1477" s="14"/>
      <c r="CCR1477" s="14"/>
      <c r="CCS1477" s="14"/>
      <c r="CCT1477" s="14"/>
      <c r="CCU1477" s="14"/>
      <c r="CCV1477" s="14"/>
      <c r="CCW1477" s="14"/>
      <c r="CCX1477" s="14"/>
      <c r="CCY1477" s="14"/>
      <c r="CCZ1477" s="14"/>
      <c r="CDA1477" s="14"/>
      <c r="CDB1477" s="14"/>
      <c r="CDC1477" s="14"/>
      <c r="CDD1477" s="14"/>
      <c r="CDE1477" s="14"/>
      <c r="CDF1477" s="14"/>
      <c r="CDG1477" s="14"/>
      <c r="CDH1477" s="14"/>
      <c r="CDI1477" s="14"/>
      <c r="CDJ1477" s="14"/>
      <c r="CDK1477" s="14"/>
      <c r="CDL1477" s="14"/>
      <c r="CDM1477" s="14"/>
      <c r="CDN1477" s="14"/>
      <c r="CDO1477" s="14"/>
      <c r="CDP1477" s="14"/>
      <c r="CDQ1477" s="14"/>
      <c r="CDR1477" s="14"/>
      <c r="CDS1477" s="14"/>
      <c r="CDT1477" s="14"/>
      <c r="CDU1477" s="14"/>
      <c r="CDV1477" s="14"/>
      <c r="CDW1477" s="14"/>
      <c r="CDX1477" s="14"/>
      <c r="CDY1477" s="14"/>
      <c r="CDZ1477" s="14"/>
      <c r="CEA1477" s="14"/>
      <c r="CEB1477" s="14"/>
      <c r="CEC1477" s="14"/>
      <c r="CED1477" s="14"/>
      <c r="CEE1477" s="14"/>
      <c r="CEF1477" s="14"/>
      <c r="CEG1477" s="14"/>
      <c r="CEH1477" s="14"/>
      <c r="CEI1477" s="14"/>
      <c r="CEJ1477" s="14"/>
      <c r="CEK1477" s="14"/>
      <c r="CEL1477" s="14"/>
      <c r="CEM1477" s="14"/>
      <c r="CEN1477" s="14"/>
      <c r="CEO1477" s="14"/>
      <c r="CEP1477" s="14"/>
      <c r="CEQ1477" s="14"/>
      <c r="CER1477" s="14"/>
      <c r="CES1477" s="14"/>
      <c r="CET1477" s="14"/>
      <c r="CEU1477" s="14"/>
      <c r="CEV1477" s="14"/>
      <c r="CEW1477" s="14"/>
      <c r="CEX1477" s="14"/>
      <c r="CEY1477" s="14"/>
      <c r="CEZ1477" s="14"/>
      <c r="CFA1477" s="14"/>
      <c r="CFB1477" s="14"/>
      <c r="CFC1477" s="14"/>
      <c r="CFD1477" s="14"/>
      <c r="CFE1477" s="14"/>
      <c r="CFF1477" s="14"/>
      <c r="CFG1477" s="14"/>
      <c r="CFH1477" s="14"/>
      <c r="CFI1477" s="14"/>
      <c r="CFJ1477" s="14"/>
      <c r="CFK1477" s="14"/>
      <c r="CFL1477" s="14"/>
      <c r="CFM1477" s="14"/>
      <c r="CFN1477" s="14"/>
      <c r="CFO1477" s="14"/>
      <c r="CFP1477" s="14"/>
      <c r="CFQ1477" s="14"/>
      <c r="CFR1477" s="14"/>
      <c r="CFS1477" s="14"/>
      <c r="CFT1477" s="14"/>
      <c r="CFU1477" s="14"/>
      <c r="CFV1477" s="14"/>
      <c r="CFW1477" s="14"/>
      <c r="CFX1477" s="14"/>
      <c r="CFY1477" s="14"/>
      <c r="CFZ1477" s="14"/>
      <c r="CGA1477" s="14"/>
      <c r="CGB1477" s="14"/>
      <c r="CGC1477" s="14"/>
      <c r="CGD1477" s="14"/>
      <c r="CGE1477" s="14"/>
      <c r="CGF1477" s="14"/>
      <c r="CGG1477" s="14"/>
      <c r="CGH1477" s="14"/>
      <c r="CGI1477" s="14"/>
      <c r="CGJ1477" s="14"/>
      <c r="CGK1477" s="14"/>
      <c r="CGL1477" s="14"/>
      <c r="CGM1477" s="14"/>
      <c r="CGN1477" s="14"/>
      <c r="CGO1477" s="14"/>
      <c r="CGP1477" s="14"/>
      <c r="CGQ1477" s="14"/>
      <c r="CGR1477" s="14"/>
      <c r="CGS1477" s="14"/>
      <c r="CGT1477" s="14"/>
      <c r="CGU1477" s="14"/>
      <c r="CGV1477" s="14"/>
      <c r="CGW1477" s="14"/>
      <c r="CGX1477" s="14"/>
      <c r="CGY1477" s="14"/>
      <c r="CGZ1477" s="14"/>
      <c r="CHA1477" s="14"/>
      <c r="CHB1477" s="14"/>
      <c r="CHC1477" s="14"/>
      <c r="CHD1477" s="14"/>
      <c r="CHE1477" s="14"/>
      <c r="CHF1477" s="14"/>
      <c r="CHG1477" s="14"/>
      <c r="CHH1477" s="14"/>
      <c r="CHI1477" s="14"/>
      <c r="CHJ1477" s="14"/>
      <c r="CHK1477" s="14"/>
      <c r="CHL1477" s="14"/>
      <c r="CHM1477" s="14"/>
      <c r="CHN1477" s="14"/>
      <c r="CHO1477" s="14"/>
      <c r="CHP1477" s="14"/>
      <c r="CHQ1477" s="14"/>
      <c r="CHR1477" s="14"/>
      <c r="CHS1477" s="14"/>
      <c r="CHT1477" s="14"/>
      <c r="CHU1477" s="14"/>
      <c r="CHV1477" s="14"/>
      <c r="CHW1477" s="14"/>
      <c r="CHX1477" s="14"/>
      <c r="CHY1477" s="14"/>
      <c r="CHZ1477" s="14"/>
      <c r="CIA1477" s="14"/>
      <c r="CIB1477" s="14"/>
      <c r="CIC1477" s="14"/>
      <c r="CID1477" s="14"/>
      <c r="CIE1477" s="14"/>
      <c r="CIF1477" s="14"/>
      <c r="CIG1477" s="14"/>
      <c r="CIH1477" s="14"/>
      <c r="CII1477" s="14"/>
      <c r="CIJ1477" s="14"/>
      <c r="CIK1477" s="14"/>
      <c r="CIL1477" s="14"/>
      <c r="CIM1477" s="14"/>
      <c r="CIN1477" s="14"/>
      <c r="CIO1477" s="14"/>
      <c r="CIP1477" s="14"/>
      <c r="CIQ1477" s="14"/>
      <c r="CIR1477" s="14"/>
      <c r="CIS1477" s="14"/>
      <c r="CIT1477" s="14"/>
      <c r="CIU1477" s="14"/>
      <c r="CIV1477" s="14"/>
      <c r="CIW1477" s="14"/>
      <c r="CIX1477" s="14"/>
      <c r="CIY1477" s="14"/>
      <c r="CIZ1477" s="14"/>
      <c r="CJA1477" s="14"/>
      <c r="CJB1477" s="14"/>
      <c r="CJC1477" s="14"/>
      <c r="CJD1477" s="14"/>
      <c r="CJE1477" s="14"/>
      <c r="CJF1477" s="14"/>
      <c r="CJG1477" s="14"/>
      <c r="CJH1477" s="14"/>
      <c r="CJI1477" s="14"/>
      <c r="CJJ1477" s="14"/>
      <c r="CJK1477" s="14"/>
      <c r="CJL1477" s="14"/>
      <c r="CJM1477" s="14"/>
      <c r="CJN1477" s="14"/>
      <c r="CJO1477" s="14"/>
      <c r="CJP1477" s="14"/>
      <c r="CJQ1477" s="14"/>
      <c r="CJR1477" s="14"/>
      <c r="CJS1477" s="14"/>
      <c r="CJT1477" s="14"/>
      <c r="CJU1477" s="14"/>
      <c r="CJV1477" s="14"/>
      <c r="CJW1477" s="14"/>
      <c r="CJX1477" s="14"/>
      <c r="CJY1477" s="14"/>
      <c r="CJZ1477" s="14"/>
      <c r="CKA1477" s="14"/>
      <c r="CKB1477" s="14"/>
      <c r="CKC1477" s="14"/>
      <c r="CKD1477" s="14"/>
      <c r="CKE1477" s="14"/>
      <c r="CKF1477" s="14"/>
      <c r="CKG1477" s="14"/>
      <c r="CKH1477" s="14"/>
      <c r="CKI1477" s="14"/>
      <c r="CKJ1477" s="14"/>
      <c r="CKK1477" s="14"/>
      <c r="CKL1477" s="14"/>
      <c r="CKM1477" s="14"/>
      <c r="CKN1477" s="14"/>
      <c r="CKO1477" s="14"/>
      <c r="CKP1477" s="14"/>
      <c r="CKQ1477" s="14"/>
      <c r="CKR1477" s="14"/>
      <c r="CKS1477" s="14"/>
      <c r="CKT1477" s="14"/>
      <c r="CKU1477" s="14"/>
      <c r="CKV1477" s="14"/>
      <c r="CKW1477" s="14"/>
      <c r="CKX1477" s="14"/>
      <c r="CKY1477" s="14"/>
      <c r="CKZ1477" s="14"/>
      <c r="CLA1477" s="14"/>
      <c r="CLB1477" s="14"/>
      <c r="CLC1477" s="14"/>
      <c r="CLD1477" s="14"/>
      <c r="CLE1477" s="14"/>
      <c r="CLF1477" s="14"/>
      <c r="CLG1477" s="14"/>
      <c r="CLH1477" s="14"/>
      <c r="CLI1477" s="14"/>
      <c r="CLJ1477" s="14"/>
      <c r="CLK1477" s="14"/>
      <c r="CLL1477" s="14"/>
      <c r="CLM1477" s="14"/>
      <c r="CLN1477" s="14"/>
      <c r="CLO1477" s="14"/>
      <c r="CLP1477" s="14"/>
      <c r="CLQ1477" s="14"/>
      <c r="CLR1477" s="14"/>
      <c r="CLS1477" s="14"/>
      <c r="CLT1477" s="14"/>
      <c r="CLU1477" s="14"/>
      <c r="CLV1477" s="14"/>
      <c r="CLW1477" s="14"/>
      <c r="CLX1477" s="14"/>
      <c r="CLY1477" s="14"/>
      <c r="CLZ1477" s="14"/>
      <c r="CMA1477" s="14"/>
      <c r="CMB1477" s="14"/>
      <c r="CMC1477" s="14"/>
      <c r="CMD1477" s="14"/>
      <c r="CME1477" s="14"/>
      <c r="CMF1477" s="14"/>
      <c r="CMG1477" s="14"/>
      <c r="CMH1477" s="14"/>
      <c r="CMI1477" s="14"/>
      <c r="CMJ1477" s="14"/>
      <c r="CMK1477" s="14"/>
      <c r="CML1477" s="14"/>
      <c r="CMM1477" s="14"/>
      <c r="CMN1477" s="14"/>
      <c r="CMO1477" s="14"/>
      <c r="CMP1477" s="14"/>
      <c r="CMQ1477" s="14"/>
      <c r="CMR1477" s="14"/>
      <c r="CMS1477" s="14"/>
      <c r="CMT1477" s="14"/>
      <c r="CMU1477" s="14"/>
      <c r="CMV1477" s="14"/>
      <c r="CMW1477" s="14"/>
      <c r="CMX1477" s="14"/>
      <c r="CMY1477" s="14"/>
      <c r="CMZ1477" s="14"/>
      <c r="CNA1477" s="14"/>
      <c r="CNB1477" s="14"/>
      <c r="CNC1477" s="14"/>
      <c r="CND1477" s="14"/>
      <c r="CNE1477" s="14"/>
      <c r="CNF1477" s="14"/>
      <c r="CNG1477" s="14"/>
      <c r="CNH1477" s="14"/>
      <c r="CNI1477" s="14"/>
      <c r="CNJ1477" s="14"/>
      <c r="CNK1477" s="14"/>
      <c r="CNL1477" s="14"/>
      <c r="CNM1477" s="14"/>
      <c r="CNN1477" s="14"/>
      <c r="CNO1477" s="14"/>
      <c r="CNP1477" s="14"/>
      <c r="CNQ1477" s="14"/>
      <c r="CNR1477" s="14"/>
      <c r="CNS1477" s="14"/>
      <c r="CNT1477" s="14"/>
      <c r="CNU1477" s="14"/>
      <c r="CNV1477" s="14"/>
      <c r="CNW1477" s="14"/>
      <c r="CNX1477" s="14"/>
      <c r="CNY1477" s="14"/>
      <c r="CNZ1477" s="14"/>
      <c r="COA1477" s="14"/>
      <c r="COB1477" s="14"/>
      <c r="COC1477" s="14"/>
      <c r="COD1477" s="14"/>
      <c r="COE1477" s="14"/>
      <c r="COF1477" s="14"/>
      <c r="COG1477" s="14"/>
      <c r="COH1477" s="14"/>
      <c r="COI1477" s="14"/>
      <c r="COJ1477" s="14"/>
      <c r="COK1477" s="14"/>
      <c r="COL1477" s="14"/>
      <c r="COM1477" s="14"/>
      <c r="CON1477" s="14"/>
      <c r="COO1477" s="14"/>
      <c r="COP1477" s="14"/>
      <c r="COQ1477" s="14"/>
      <c r="COR1477" s="14"/>
      <c r="COS1477" s="14"/>
      <c r="COT1477" s="14"/>
      <c r="COU1477" s="14"/>
      <c r="COV1477" s="14"/>
      <c r="COW1477" s="14"/>
      <c r="COX1477" s="14"/>
      <c r="COY1477" s="14"/>
      <c r="COZ1477" s="14"/>
      <c r="CPA1477" s="14"/>
      <c r="CPB1477" s="14"/>
      <c r="CPC1477" s="14"/>
      <c r="CPD1477" s="14"/>
      <c r="CPE1477" s="14"/>
      <c r="CPF1477" s="14"/>
      <c r="CPG1477" s="14"/>
      <c r="CPH1477" s="14"/>
      <c r="CPI1477" s="14"/>
      <c r="CPJ1477" s="14"/>
      <c r="CPK1477" s="14"/>
      <c r="CPL1477" s="14"/>
      <c r="CPM1477" s="14"/>
      <c r="CPN1477" s="14"/>
      <c r="CPO1477" s="14"/>
      <c r="CPP1477" s="14"/>
      <c r="CPQ1477" s="14"/>
      <c r="CPR1477" s="14"/>
      <c r="CPS1477" s="14"/>
      <c r="CPT1477" s="14"/>
      <c r="CPU1477" s="14"/>
      <c r="CPV1477" s="14"/>
      <c r="CPW1477" s="14"/>
      <c r="CPX1477" s="14"/>
      <c r="CPY1477" s="14"/>
      <c r="CPZ1477" s="14"/>
      <c r="CQA1477" s="14"/>
      <c r="CQB1477" s="14"/>
      <c r="CQC1477" s="14"/>
      <c r="CQD1477" s="14"/>
      <c r="CQE1477" s="14"/>
      <c r="CQF1477" s="14"/>
      <c r="CQG1477" s="14"/>
      <c r="CQH1477" s="14"/>
      <c r="CQI1477" s="14"/>
      <c r="CQJ1477" s="14"/>
      <c r="CQK1477" s="14"/>
      <c r="CQL1477" s="14"/>
      <c r="CQM1477" s="14"/>
      <c r="CQN1477" s="14"/>
      <c r="CQO1477" s="14"/>
      <c r="CQP1477" s="14"/>
      <c r="CQQ1477" s="14"/>
      <c r="CQR1477" s="14"/>
      <c r="CQS1477" s="14"/>
      <c r="CQT1477" s="14"/>
      <c r="CQU1477" s="14"/>
      <c r="CQV1477" s="14"/>
      <c r="CQW1477" s="14"/>
      <c r="CQX1477" s="14"/>
      <c r="CQY1477" s="14"/>
      <c r="CQZ1477" s="14"/>
      <c r="CRA1477" s="14"/>
      <c r="CRB1477" s="14"/>
      <c r="CRC1477" s="14"/>
      <c r="CRD1477" s="14"/>
      <c r="CRE1477" s="14"/>
      <c r="CRF1477" s="14"/>
      <c r="CRG1477" s="14"/>
      <c r="CRH1477" s="14"/>
      <c r="CRI1477" s="14"/>
      <c r="CRJ1477" s="14"/>
      <c r="CRK1477" s="14"/>
      <c r="CRL1477" s="14"/>
      <c r="CRM1477" s="14"/>
      <c r="CRN1477" s="14"/>
      <c r="CRO1477" s="14"/>
      <c r="CRP1477" s="14"/>
      <c r="CRQ1477" s="14"/>
      <c r="CRR1477" s="14"/>
      <c r="CRS1477" s="14"/>
      <c r="CRT1477" s="14"/>
      <c r="CRU1477" s="14"/>
      <c r="CRV1477" s="14"/>
      <c r="CRW1477" s="14"/>
      <c r="CRX1477" s="14"/>
      <c r="CRY1477" s="14"/>
      <c r="CRZ1477" s="14"/>
      <c r="CSA1477" s="14"/>
      <c r="CSB1477" s="14"/>
      <c r="CSC1477" s="14"/>
      <c r="CSD1477" s="14"/>
      <c r="CSE1477" s="14"/>
      <c r="CSF1477" s="14"/>
      <c r="CSG1477" s="14"/>
      <c r="CSH1477" s="14"/>
      <c r="CSI1477" s="14"/>
      <c r="CSJ1477" s="14"/>
      <c r="CSK1477" s="14"/>
      <c r="CSL1477" s="14"/>
      <c r="CSM1477" s="14"/>
      <c r="CSN1477" s="14"/>
      <c r="CSO1477" s="14"/>
      <c r="CSP1477" s="14"/>
      <c r="CSQ1477" s="14"/>
      <c r="CSR1477" s="14"/>
      <c r="CSS1477" s="14"/>
      <c r="CST1477" s="14"/>
      <c r="CSU1477" s="14"/>
      <c r="CSV1477" s="14"/>
      <c r="CSW1477" s="14"/>
      <c r="CSX1477" s="14"/>
      <c r="CSY1477" s="14"/>
      <c r="CSZ1477" s="14"/>
      <c r="CTA1477" s="14"/>
      <c r="CTB1477" s="14"/>
      <c r="CTC1477" s="14"/>
      <c r="CTD1477" s="14"/>
      <c r="CTE1477" s="14"/>
      <c r="CTF1477" s="14"/>
      <c r="CTG1477" s="14"/>
      <c r="CTH1477" s="14"/>
      <c r="CTI1477" s="14"/>
      <c r="CTJ1477" s="14"/>
      <c r="CTK1477" s="14"/>
      <c r="CTL1477" s="14"/>
      <c r="CTM1477" s="14"/>
      <c r="CTN1477" s="14"/>
      <c r="CTO1477" s="14"/>
      <c r="CTP1477" s="14"/>
      <c r="CTQ1477" s="14"/>
      <c r="CTR1477" s="14"/>
      <c r="CTS1477" s="14"/>
      <c r="CTT1477" s="14"/>
      <c r="CTU1477" s="14"/>
      <c r="CTV1477" s="14"/>
      <c r="CTW1477" s="14"/>
      <c r="CTX1477" s="14"/>
      <c r="CTY1477" s="14"/>
      <c r="CTZ1477" s="14"/>
      <c r="CUA1477" s="14"/>
      <c r="CUB1477" s="14"/>
      <c r="CUC1477" s="14"/>
      <c r="CUD1477" s="14"/>
      <c r="CUE1477" s="14"/>
      <c r="CUF1477" s="14"/>
      <c r="CUG1477" s="14"/>
      <c r="CUH1477" s="14"/>
      <c r="CUI1477" s="14"/>
      <c r="CUJ1477" s="14"/>
      <c r="CUK1477" s="14"/>
      <c r="CUL1477" s="14"/>
      <c r="CUM1477" s="14"/>
      <c r="CUN1477" s="14"/>
      <c r="CUO1477" s="14"/>
      <c r="CUP1477" s="14"/>
      <c r="CUQ1477" s="14"/>
      <c r="CUR1477" s="14"/>
      <c r="CUS1477" s="14"/>
      <c r="CUT1477" s="14"/>
      <c r="CUU1477" s="14"/>
      <c r="CUV1477" s="14"/>
      <c r="CUW1477" s="14"/>
      <c r="CUX1477" s="14"/>
      <c r="CUY1477" s="14"/>
      <c r="CUZ1477" s="14"/>
      <c r="CVA1477" s="14"/>
      <c r="CVB1477" s="14"/>
      <c r="CVC1477" s="14"/>
      <c r="CVD1477" s="14"/>
      <c r="CVE1477" s="14"/>
      <c r="CVF1477" s="14"/>
      <c r="CVG1477" s="14"/>
      <c r="CVH1477" s="14"/>
      <c r="CVI1477" s="14"/>
      <c r="CVJ1477" s="14"/>
      <c r="CVK1477" s="14"/>
      <c r="CVL1477" s="14"/>
      <c r="CVM1477" s="14"/>
      <c r="CVN1477" s="14"/>
      <c r="CVO1477" s="14"/>
      <c r="CVP1477" s="14"/>
      <c r="CVQ1477" s="14"/>
      <c r="CVR1477" s="14"/>
      <c r="CVS1477" s="14"/>
      <c r="CVT1477" s="14"/>
      <c r="CVU1477" s="14"/>
      <c r="CVV1477" s="14"/>
      <c r="CVW1477" s="14"/>
      <c r="CVX1477" s="14"/>
      <c r="CVY1477" s="14"/>
      <c r="CVZ1477" s="14"/>
      <c r="CWA1477" s="14"/>
      <c r="CWB1477" s="14"/>
      <c r="CWC1477" s="14"/>
      <c r="CWD1477" s="14"/>
      <c r="CWE1477" s="14"/>
      <c r="CWF1477" s="14"/>
      <c r="CWG1477" s="14"/>
      <c r="CWH1477" s="14"/>
      <c r="CWI1477" s="14"/>
      <c r="CWJ1477" s="14"/>
      <c r="CWK1477" s="14"/>
      <c r="CWL1477" s="14"/>
      <c r="CWM1477" s="14"/>
      <c r="CWN1477" s="14"/>
      <c r="CWO1477" s="14"/>
      <c r="CWP1477" s="14"/>
      <c r="CWQ1477" s="14"/>
      <c r="CWR1477" s="14"/>
      <c r="CWS1477" s="14"/>
      <c r="CWT1477" s="14"/>
      <c r="CWU1477" s="14"/>
      <c r="CWV1477" s="14"/>
      <c r="CWW1477" s="14"/>
      <c r="CWX1477" s="14"/>
      <c r="CWY1477" s="14"/>
      <c r="CWZ1477" s="14"/>
      <c r="CXA1477" s="14"/>
      <c r="CXB1477" s="14"/>
      <c r="CXC1477" s="14"/>
      <c r="CXD1477" s="14"/>
      <c r="CXE1477" s="14"/>
      <c r="CXF1477" s="14"/>
      <c r="CXG1477" s="14"/>
      <c r="CXH1477" s="14"/>
      <c r="CXI1477" s="14"/>
      <c r="CXJ1477" s="14"/>
      <c r="CXK1477" s="14"/>
      <c r="CXL1477" s="14"/>
      <c r="CXM1477" s="14"/>
      <c r="CXN1477" s="14"/>
      <c r="CXO1477" s="14"/>
      <c r="CXP1477" s="14"/>
      <c r="CXQ1477" s="14"/>
      <c r="CXR1477" s="14"/>
      <c r="CXS1477" s="14"/>
      <c r="CXT1477" s="14"/>
      <c r="CXU1477" s="14"/>
      <c r="CXV1477" s="14"/>
      <c r="CXW1477" s="14"/>
      <c r="CXX1477" s="14"/>
      <c r="CXY1477" s="14"/>
      <c r="CXZ1477" s="14"/>
      <c r="CYA1477" s="14"/>
      <c r="CYB1477" s="14"/>
      <c r="CYC1477" s="14"/>
      <c r="CYD1477" s="14"/>
      <c r="CYE1477" s="14"/>
      <c r="CYF1477" s="14"/>
      <c r="CYG1477" s="14"/>
      <c r="CYH1477" s="14"/>
      <c r="CYI1477" s="14"/>
      <c r="CYJ1477" s="14"/>
      <c r="CYK1477" s="14"/>
      <c r="CYL1477" s="14"/>
      <c r="CYM1477" s="14"/>
      <c r="CYN1477" s="14"/>
      <c r="CYO1477" s="14"/>
      <c r="CYP1477" s="14"/>
      <c r="CYQ1477" s="14"/>
      <c r="CYR1477" s="14"/>
      <c r="CYS1477" s="14"/>
      <c r="CYT1477" s="14"/>
      <c r="CYU1477" s="14"/>
      <c r="CYV1477" s="14"/>
      <c r="CYW1477" s="14"/>
      <c r="CYX1477" s="14"/>
      <c r="CYY1477" s="14"/>
      <c r="CYZ1477" s="14"/>
      <c r="CZA1477" s="14"/>
      <c r="CZB1477" s="14"/>
      <c r="CZC1477" s="14"/>
      <c r="CZD1477" s="14"/>
      <c r="CZE1477" s="14"/>
      <c r="CZF1477" s="14"/>
      <c r="CZG1477" s="14"/>
      <c r="CZH1477" s="14"/>
      <c r="CZI1477" s="14"/>
      <c r="CZJ1477" s="14"/>
      <c r="CZK1477" s="14"/>
      <c r="CZL1477" s="14"/>
      <c r="CZM1477" s="14"/>
      <c r="CZN1477" s="14"/>
      <c r="CZO1477" s="14"/>
      <c r="CZP1477" s="14"/>
      <c r="CZQ1477" s="14"/>
      <c r="CZR1477" s="14"/>
      <c r="CZS1477" s="14"/>
      <c r="CZT1477" s="14"/>
      <c r="CZU1477" s="14"/>
      <c r="CZV1477" s="14"/>
      <c r="CZW1477" s="14"/>
      <c r="CZX1477" s="14"/>
      <c r="CZY1477" s="14"/>
      <c r="CZZ1477" s="14"/>
      <c r="DAA1477" s="14"/>
      <c r="DAB1477" s="14"/>
      <c r="DAC1477" s="14"/>
      <c r="DAD1477" s="14"/>
      <c r="DAE1477" s="14"/>
      <c r="DAF1477" s="14"/>
      <c r="DAG1477" s="14"/>
      <c r="DAH1477" s="14"/>
      <c r="DAI1477" s="14"/>
      <c r="DAJ1477" s="14"/>
      <c r="DAK1477" s="14"/>
      <c r="DAL1477" s="14"/>
      <c r="DAM1477" s="14"/>
      <c r="DAN1477" s="14"/>
      <c r="DAO1477" s="14"/>
      <c r="DAP1477" s="14"/>
      <c r="DAQ1477" s="14"/>
      <c r="DAR1477" s="14"/>
      <c r="DAS1477" s="14"/>
      <c r="DAT1477" s="14"/>
      <c r="DAU1477" s="14"/>
      <c r="DAV1477" s="14"/>
      <c r="DAW1477" s="14"/>
      <c r="DAX1477" s="14"/>
      <c r="DAY1477" s="14"/>
      <c r="DAZ1477" s="14"/>
      <c r="DBA1477" s="14"/>
      <c r="DBB1477" s="14"/>
      <c r="DBC1477" s="14"/>
      <c r="DBD1477" s="14"/>
      <c r="DBE1477" s="14"/>
      <c r="DBF1477" s="14"/>
      <c r="DBG1477" s="14"/>
      <c r="DBH1477" s="14"/>
      <c r="DBI1477" s="14"/>
      <c r="DBJ1477" s="14"/>
      <c r="DBK1477" s="14"/>
      <c r="DBL1477" s="14"/>
      <c r="DBM1477" s="14"/>
      <c r="DBN1477" s="14"/>
      <c r="DBO1477" s="14"/>
      <c r="DBP1477" s="14"/>
      <c r="DBQ1477" s="14"/>
      <c r="DBR1477" s="14"/>
      <c r="DBS1477" s="14"/>
      <c r="DBT1477" s="14"/>
      <c r="DBU1477" s="14"/>
      <c r="DBV1477" s="14"/>
      <c r="DBW1477" s="14"/>
      <c r="DBX1477" s="14"/>
      <c r="DBY1477" s="14"/>
      <c r="DBZ1477" s="14"/>
      <c r="DCA1477" s="14"/>
      <c r="DCB1477" s="14"/>
      <c r="DCC1477" s="14"/>
      <c r="DCD1477" s="14"/>
      <c r="DCE1477" s="14"/>
      <c r="DCF1477" s="14"/>
      <c r="DCG1477" s="14"/>
      <c r="DCH1477" s="14"/>
      <c r="DCI1477" s="14"/>
      <c r="DCJ1477" s="14"/>
      <c r="DCK1477" s="14"/>
      <c r="DCL1477" s="14"/>
      <c r="DCM1477" s="14"/>
      <c r="DCN1477" s="14"/>
      <c r="DCO1477" s="14"/>
      <c r="DCP1477" s="14"/>
      <c r="DCQ1477" s="14"/>
      <c r="DCR1477" s="14"/>
      <c r="DCS1477" s="14"/>
      <c r="DCT1477" s="14"/>
      <c r="DCU1477" s="14"/>
      <c r="DCV1477" s="14"/>
      <c r="DCW1477" s="14"/>
      <c r="DCX1477" s="14"/>
      <c r="DCY1477" s="14"/>
      <c r="DCZ1477" s="14"/>
      <c r="DDA1477" s="14"/>
      <c r="DDB1477" s="14"/>
      <c r="DDC1477" s="14"/>
      <c r="DDD1477" s="14"/>
      <c r="DDE1477" s="14"/>
      <c r="DDF1477" s="14"/>
      <c r="DDG1477" s="14"/>
      <c r="DDH1477" s="14"/>
      <c r="DDI1477" s="14"/>
      <c r="DDJ1477" s="14"/>
      <c r="DDK1477" s="14"/>
      <c r="DDL1477" s="14"/>
      <c r="DDM1477" s="14"/>
      <c r="DDN1477" s="14"/>
      <c r="DDO1477" s="14"/>
      <c r="DDP1477" s="14"/>
      <c r="DDQ1477" s="14"/>
      <c r="DDR1477" s="14"/>
      <c r="DDS1477" s="14"/>
      <c r="DDT1477" s="14"/>
      <c r="DDU1477" s="14"/>
      <c r="DDV1477" s="14"/>
      <c r="DDW1477" s="14"/>
      <c r="DDX1477" s="14"/>
      <c r="DDY1477" s="14"/>
      <c r="DDZ1477" s="14"/>
      <c r="DEA1477" s="14"/>
      <c r="DEB1477" s="14"/>
      <c r="DEC1477" s="14"/>
      <c r="DED1477" s="14"/>
      <c r="DEE1477" s="14"/>
      <c r="DEF1477" s="14"/>
      <c r="DEG1477" s="14"/>
      <c r="DEH1477" s="14"/>
      <c r="DEI1477" s="14"/>
      <c r="DEJ1477" s="14"/>
      <c r="DEK1477" s="14"/>
      <c r="DEL1477" s="14"/>
      <c r="DEM1477" s="14"/>
      <c r="DEN1477" s="14"/>
      <c r="DEO1477" s="14"/>
      <c r="DEP1477" s="14"/>
      <c r="DEQ1477" s="14"/>
      <c r="DER1477" s="14"/>
      <c r="DES1477" s="14"/>
      <c r="DET1477" s="14"/>
      <c r="DEU1477" s="14"/>
      <c r="DEV1477" s="14"/>
      <c r="DEW1477" s="14"/>
      <c r="DEX1477" s="14"/>
      <c r="DEY1477" s="14"/>
      <c r="DEZ1477" s="14"/>
      <c r="DFA1477" s="14"/>
      <c r="DFB1477" s="14"/>
      <c r="DFC1477" s="14"/>
      <c r="DFD1477" s="14"/>
      <c r="DFE1477" s="14"/>
      <c r="DFF1477" s="14"/>
      <c r="DFG1477" s="14"/>
      <c r="DFH1477" s="14"/>
      <c r="DFI1477" s="14"/>
      <c r="DFJ1477" s="14"/>
      <c r="DFK1477" s="14"/>
      <c r="DFL1477" s="14"/>
      <c r="DFM1477" s="14"/>
      <c r="DFN1477" s="14"/>
      <c r="DFO1477" s="14"/>
      <c r="DFP1477" s="14"/>
      <c r="DFQ1477" s="14"/>
      <c r="DFR1477" s="14"/>
      <c r="DFS1477" s="14"/>
      <c r="DFT1477" s="14"/>
      <c r="DFU1477" s="14"/>
      <c r="DFV1477" s="14"/>
      <c r="DFW1477" s="14"/>
      <c r="DFX1477" s="14"/>
      <c r="DFY1477" s="14"/>
      <c r="DFZ1477" s="14"/>
      <c r="DGA1477" s="14"/>
      <c r="DGB1477" s="14"/>
      <c r="DGC1477" s="14"/>
      <c r="DGD1477" s="14"/>
      <c r="DGE1477" s="14"/>
      <c r="DGF1477" s="14"/>
      <c r="DGG1477" s="14"/>
      <c r="DGH1477" s="14"/>
      <c r="DGI1477" s="14"/>
      <c r="DGJ1477" s="14"/>
      <c r="DGK1477" s="14"/>
      <c r="DGL1477" s="14"/>
      <c r="DGM1477" s="14"/>
      <c r="DGN1477" s="14"/>
      <c r="DGO1477" s="14"/>
      <c r="DGP1477" s="14"/>
      <c r="DGQ1477" s="14"/>
      <c r="DGR1477" s="14"/>
      <c r="DGS1477" s="14"/>
      <c r="DGT1477" s="14"/>
      <c r="DGU1477" s="14"/>
      <c r="DGV1477" s="14"/>
      <c r="DGW1477" s="14"/>
      <c r="DGX1477" s="14"/>
      <c r="DGY1477" s="14"/>
      <c r="DGZ1477" s="14"/>
      <c r="DHA1477" s="14"/>
      <c r="DHB1477" s="14"/>
      <c r="DHC1477" s="14"/>
      <c r="DHD1477" s="14"/>
      <c r="DHE1477" s="14"/>
      <c r="DHF1477" s="14"/>
      <c r="DHG1477" s="14"/>
      <c r="DHH1477" s="14"/>
      <c r="DHI1477" s="14"/>
      <c r="DHJ1477" s="14"/>
      <c r="DHK1477" s="14"/>
      <c r="DHL1477" s="14"/>
      <c r="DHM1477" s="14"/>
      <c r="DHN1477" s="14"/>
      <c r="DHO1477" s="14"/>
      <c r="DHP1477" s="14"/>
      <c r="DHQ1477" s="14"/>
      <c r="DHR1477" s="14"/>
      <c r="DHS1477" s="14"/>
      <c r="DHT1477" s="14"/>
      <c r="DHU1477" s="14"/>
      <c r="DHV1477" s="14"/>
      <c r="DHW1477" s="14"/>
      <c r="DHX1477" s="14"/>
      <c r="DHY1477" s="14"/>
      <c r="DHZ1477" s="14"/>
      <c r="DIA1477" s="14"/>
      <c r="DIB1477" s="14"/>
      <c r="DIC1477" s="14"/>
      <c r="DID1477" s="14"/>
      <c r="DIE1477" s="14"/>
      <c r="DIF1477" s="14"/>
      <c r="DIG1477" s="14"/>
      <c r="DIH1477" s="14"/>
      <c r="DII1477" s="14"/>
      <c r="DIJ1477" s="14"/>
      <c r="DIK1477" s="14"/>
      <c r="DIL1477" s="14"/>
      <c r="DIM1477" s="14"/>
      <c r="DIN1477" s="14"/>
      <c r="DIO1477" s="14"/>
      <c r="DIP1477" s="14"/>
      <c r="DIQ1477" s="14"/>
      <c r="DIR1477" s="14"/>
      <c r="DIS1477" s="14"/>
      <c r="DIT1477" s="14"/>
      <c r="DIU1477" s="14"/>
      <c r="DIV1477" s="14"/>
      <c r="DIW1477" s="14"/>
      <c r="DIX1477" s="14"/>
      <c r="DIY1477" s="14"/>
      <c r="DIZ1477" s="14"/>
      <c r="DJA1477" s="14"/>
      <c r="DJB1477" s="14"/>
      <c r="DJC1477" s="14"/>
      <c r="DJD1477" s="14"/>
      <c r="DJE1477" s="14"/>
      <c r="DJF1477" s="14"/>
      <c r="DJG1477" s="14"/>
      <c r="DJH1477" s="14"/>
      <c r="DJI1477" s="14"/>
      <c r="DJJ1477" s="14"/>
      <c r="DJK1477" s="14"/>
      <c r="DJL1477" s="14"/>
      <c r="DJM1477" s="14"/>
      <c r="DJN1477" s="14"/>
      <c r="DJO1477" s="14"/>
      <c r="DJP1477" s="14"/>
      <c r="DJQ1477" s="14"/>
      <c r="DJR1477" s="14"/>
      <c r="DJS1477" s="14"/>
      <c r="DJT1477" s="14"/>
      <c r="DJU1477" s="14"/>
      <c r="DJV1477" s="14"/>
      <c r="DJW1477" s="14"/>
      <c r="DJX1477" s="14"/>
      <c r="DJY1477" s="14"/>
      <c r="DJZ1477" s="14"/>
      <c r="DKA1477" s="14"/>
      <c r="DKB1477" s="14"/>
      <c r="DKC1477" s="14"/>
      <c r="DKD1477" s="14"/>
      <c r="DKE1477" s="14"/>
      <c r="DKF1477" s="14"/>
      <c r="DKG1477" s="14"/>
      <c r="DKH1477" s="14"/>
      <c r="DKI1477" s="14"/>
      <c r="DKJ1477" s="14"/>
      <c r="DKK1477" s="14"/>
      <c r="DKL1477" s="14"/>
      <c r="DKM1477" s="14"/>
      <c r="DKN1477" s="14"/>
      <c r="DKO1477" s="14"/>
      <c r="DKP1477" s="14"/>
      <c r="DKQ1477" s="14"/>
      <c r="DKR1477" s="14"/>
      <c r="DKS1477" s="14"/>
      <c r="DKT1477" s="14"/>
      <c r="DKU1477" s="14"/>
      <c r="DKV1477" s="14"/>
      <c r="DKW1477" s="14"/>
      <c r="DKX1477" s="14"/>
      <c r="DKY1477" s="14"/>
      <c r="DKZ1477" s="14"/>
      <c r="DLA1477" s="14"/>
      <c r="DLB1477" s="14"/>
      <c r="DLC1477" s="14"/>
      <c r="DLD1477" s="14"/>
      <c r="DLE1477" s="14"/>
      <c r="DLF1477" s="14"/>
      <c r="DLG1477" s="14"/>
      <c r="DLH1477" s="14"/>
      <c r="DLI1477" s="14"/>
      <c r="DLJ1477" s="14"/>
      <c r="DLK1477" s="14"/>
      <c r="DLL1477" s="14"/>
      <c r="DLM1477" s="14"/>
      <c r="DLN1477" s="14"/>
      <c r="DLO1477" s="14"/>
      <c r="DLP1477" s="14"/>
      <c r="DLQ1477" s="14"/>
      <c r="DLR1477" s="14"/>
      <c r="DLS1477" s="14"/>
      <c r="DLT1477" s="14"/>
      <c r="DLU1477" s="14"/>
      <c r="DLV1477" s="14"/>
      <c r="DLW1477" s="14"/>
      <c r="DLX1477" s="14"/>
      <c r="DLY1477" s="14"/>
      <c r="DLZ1477" s="14"/>
      <c r="DMA1477" s="14"/>
      <c r="DMB1477" s="14"/>
      <c r="DMC1477" s="14"/>
      <c r="DMD1477" s="14"/>
      <c r="DME1477" s="14"/>
      <c r="DMF1477" s="14"/>
      <c r="DMG1477" s="14"/>
      <c r="DMH1477" s="14"/>
      <c r="DMI1477" s="14"/>
      <c r="DMJ1477" s="14"/>
      <c r="DMK1477" s="14"/>
      <c r="DML1477" s="14"/>
      <c r="DMM1477" s="14"/>
      <c r="DMN1477" s="14"/>
      <c r="DMO1477" s="14"/>
      <c r="DMP1477" s="14"/>
      <c r="DMQ1477" s="14"/>
      <c r="DMR1477" s="14"/>
      <c r="DMS1477" s="14"/>
      <c r="DMT1477" s="14"/>
      <c r="DMU1477" s="14"/>
      <c r="DMV1477" s="14"/>
      <c r="DMW1477" s="14"/>
      <c r="DMX1477" s="14"/>
      <c r="DMY1477" s="14"/>
      <c r="DMZ1477" s="14"/>
      <c r="DNA1477" s="14"/>
      <c r="DNB1477" s="14"/>
      <c r="DNC1477" s="14"/>
      <c r="DND1477" s="14"/>
      <c r="DNE1477" s="14"/>
      <c r="DNF1477" s="14"/>
      <c r="DNG1477" s="14"/>
      <c r="DNH1477" s="14"/>
      <c r="DNI1477" s="14"/>
      <c r="DNJ1477" s="14"/>
      <c r="DNK1477" s="14"/>
      <c r="DNL1477" s="14"/>
      <c r="DNM1477" s="14"/>
      <c r="DNN1477" s="14"/>
      <c r="DNO1477" s="14"/>
      <c r="DNP1477" s="14"/>
      <c r="DNQ1477" s="14"/>
      <c r="DNR1477" s="14"/>
      <c r="DNS1477" s="14"/>
      <c r="DNT1477" s="14"/>
      <c r="DNU1477" s="14"/>
      <c r="DNV1477" s="14"/>
      <c r="DNW1477" s="14"/>
      <c r="DNX1477" s="14"/>
      <c r="DNY1477" s="14"/>
      <c r="DNZ1477" s="14"/>
      <c r="DOA1477" s="14"/>
      <c r="DOB1477" s="14"/>
      <c r="DOC1477" s="14"/>
      <c r="DOD1477" s="14"/>
      <c r="DOE1477" s="14"/>
      <c r="DOF1477" s="14"/>
      <c r="DOG1477" s="14"/>
      <c r="DOH1477" s="14"/>
      <c r="DOI1477" s="14"/>
      <c r="DOJ1477" s="14"/>
      <c r="DOK1477" s="14"/>
      <c r="DOL1477" s="14"/>
      <c r="DOM1477" s="14"/>
      <c r="DON1477" s="14"/>
      <c r="DOO1477" s="14"/>
      <c r="DOP1477" s="14"/>
      <c r="DOQ1477" s="14"/>
      <c r="DOR1477" s="14"/>
      <c r="DOS1477" s="14"/>
      <c r="DOT1477" s="14"/>
      <c r="DOU1477" s="14"/>
      <c r="DOV1477" s="14"/>
      <c r="DOW1477" s="14"/>
      <c r="DOX1477" s="14"/>
      <c r="DOY1477" s="14"/>
      <c r="DOZ1477" s="14"/>
      <c r="DPA1477" s="14"/>
      <c r="DPB1477" s="14"/>
      <c r="DPC1477" s="14"/>
      <c r="DPD1477" s="14"/>
      <c r="DPE1477" s="14"/>
      <c r="DPF1477" s="14"/>
      <c r="DPG1477" s="14"/>
      <c r="DPH1477" s="14"/>
      <c r="DPI1477" s="14"/>
      <c r="DPJ1477" s="14"/>
      <c r="DPK1477" s="14"/>
      <c r="DPL1477" s="14"/>
      <c r="DPM1477" s="14"/>
      <c r="DPN1477" s="14"/>
      <c r="DPO1477" s="14"/>
      <c r="DPP1477" s="14"/>
      <c r="DPQ1477" s="14"/>
      <c r="DPR1477" s="14"/>
      <c r="DPS1477" s="14"/>
      <c r="DPT1477" s="14"/>
      <c r="DPU1477" s="14"/>
      <c r="DPV1477" s="14"/>
      <c r="DPW1477" s="14"/>
      <c r="DPX1477" s="14"/>
      <c r="DPY1477" s="14"/>
      <c r="DPZ1477" s="14"/>
      <c r="DQA1477" s="14"/>
      <c r="DQB1477" s="14"/>
      <c r="DQC1477" s="14"/>
      <c r="DQD1477" s="14"/>
      <c r="DQE1477" s="14"/>
      <c r="DQF1477" s="14"/>
      <c r="DQG1477" s="14"/>
      <c r="DQH1477" s="14"/>
      <c r="DQI1477" s="14"/>
      <c r="DQJ1477" s="14"/>
      <c r="DQK1477" s="14"/>
      <c r="DQL1477" s="14"/>
      <c r="DQM1477" s="14"/>
      <c r="DQN1477" s="14"/>
      <c r="DQO1477" s="14"/>
      <c r="DQP1477" s="14"/>
      <c r="DQQ1477" s="14"/>
      <c r="DQR1477" s="14"/>
      <c r="DQS1477" s="14"/>
      <c r="DQT1477" s="14"/>
      <c r="DQU1477" s="14"/>
      <c r="DQV1477" s="14"/>
      <c r="DQW1477" s="14"/>
      <c r="DQX1477" s="14"/>
      <c r="DQY1477" s="14"/>
      <c r="DQZ1477" s="14"/>
      <c r="DRA1477" s="14"/>
      <c r="DRB1477" s="14"/>
      <c r="DRC1477" s="14"/>
      <c r="DRD1477" s="14"/>
      <c r="DRE1477" s="14"/>
      <c r="DRF1477" s="14"/>
      <c r="DRG1477" s="14"/>
      <c r="DRH1477" s="14"/>
      <c r="DRI1477" s="14"/>
      <c r="DRJ1477" s="14"/>
      <c r="DRK1477" s="14"/>
      <c r="DRL1477" s="14"/>
      <c r="DRM1477" s="14"/>
      <c r="DRN1477" s="14"/>
      <c r="DRO1477" s="14"/>
      <c r="DRP1477" s="14"/>
      <c r="DRQ1477" s="14"/>
      <c r="DRR1477" s="14"/>
      <c r="DRS1477" s="14"/>
      <c r="DRT1477" s="14"/>
      <c r="DRU1477" s="14"/>
      <c r="DRV1477" s="14"/>
      <c r="DRW1477" s="14"/>
      <c r="DRX1477" s="14"/>
      <c r="DRY1477" s="14"/>
      <c r="DRZ1477" s="14"/>
      <c r="DSA1477" s="14"/>
      <c r="DSB1477" s="14"/>
      <c r="DSC1477" s="14"/>
      <c r="DSD1477" s="14"/>
      <c r="DSE1477" s="14"/>
      <c r="DSF1477" s="14"/>
      <c r="DSG1477" s="14"/>
      <c r="DSH1477" s="14"/>
      <c r="DSI1477" s="14"/>
      <c r="DSJ1477" s="14"/>
      <c r="DSK1477" s="14"/>
      <c r="DSL1477" s="14"/>
      <c r="DSM1477" s="14"/>
      <c r="DSN1477" s="14"/>
      <c r="DSO1477" s="14"/>
      <c r="DSP1477" s="14"/>
      <c r="DSQ1477" s="14"/>
      <c r="DSR1477" s="14"/>
      <c r="DSS1477" s="14"/>
      <c r="DST1477" s="14"/>
      <c r="DSU1477" s="14"/>
      <c r="DSV1477" s="14"/>
      <c r="DSW1477" s="14"/>
      <c r="DSX1477" s="14"/>
      <c r="DSY1477" s="14"/>
      <c r="DSZ1477" s="14"/>
      <c r="DTA1477" s="14"/>
      <c r="DTB1477" s="14"/>
      <c r="DTC1477" s="14"/>
      <c r="DTD1477" s="14"/>
      <c r="DTE1477" s="14"/>
      <c r="DTF1477" s="14"/>
      <c r="DTG1477" s="14"/>
      <c r="DTH1477" s="14"/>
      <c r="DTI1477" s="14"/>
      <c r="DTJ1477" s="14"/>
      <c r="DTK1477" s="14"/>
      <c r="DTL1477" s="14"/>
      <c r="DTM1477" s="14"/>
      <c r="DTN1477" s="14"/>
      <c r="DTO1477" s="14"/>
      <c r="DTP1477" s="14"/>
      <c r="DTQ1477" s="14"/>
      <c r="DTR1477" s="14"/>
      <c r="DTS1477" s="14"/>
      <c r="DTT1477" s="14"/>
      <c r="DTU1477" s="14"/>
      <c r="DTV1477" s="14"/>
      <c r="DTW1477" s="14"/>
      <c r="DTX1477" s="14"/>
      <c r="DTY1477" s="14"/>
      <c r="DTZ1477" s="14"/>
      <c r="DUA1477" s="14"/>
      <c r="DUB1477" s="14"/>
      <c r="DUC1477" s="14"/>
      <c r="DUD1477" s="14"/>
      <c r="DUE1477" s="14"/>
      <c r="DUF1477" s="14"/>
      <c r="DUG1477" s="14"/>
      <c r="DUH1477" s="14"/>
      <c r="DUI1477" s="14"/>
      <c r="DUJ1477" s="14"/>
      <c r="DUK1477" s="14"/>
      <c r="DUL1477" s="14"/>
      <c r="DUM1477" s="14"/>
      <c r="DUN1477" s="14"/>
      <c r="DUO1477" s="14"/>
      <c r="DUP1477" s="14"/>
      <c r="DUQ1477" s="14"/>
      <c r="DUR1477" s="14"/>
      <c r="DUS1477" s="14"/>
      <c r="DUT1477" s="14"/>
      <c r="DUU1477" s="14"/>
      <c r="DUV1477" s="14"/>
      <c r="DUW1477" s="14"/>
      <c r="DUX1477" s="14"/>
      <c r="DUY1477" s="14"/>
      <c r="DUZ1477" s="14"/>
      <c r="DVA1477" s="14"/>
      <c r="DVB1477" s="14"/>
      <c r="DVC1477" s="14"/>
      <c r="DVD1477" s="14"/>
      <c r="DVE1477" s="14"/>
      <c r="DVF1477" s="14"/>
      <c r="DVG1477" s="14"/>
      <c r="DVH1477" s="14"/>
      <c r="DVI1477" s="14"/>
      <c r="DVJ1477" s="14"/>
      <c r="DVK1477" s="14"/>
      <c r="DVL1477" s="14"/>
      <c r="DVM1477" s="14"/>
      <c r="DVN1477" s="14"/>
      <c r="DVO1477" s="14"/>
      <c r="DVP1477" s="14"/>
      <c r="DVQ1477" s="14"/>
      <c r="DVR1477" s="14"/>
      <c r="DVS1477" s="14"/>
      <c r="DVT1477" s="14"/>
      <c r="DVU1477" s="14"/>
      <c r="DVV1477" s="14"/>
      <c r="DVW1477" s="14"/>
      <c r="DVX1477" s="14"/>
      <c r="DVY1477" s="14"/>
      <c r="DVZ1477" s="14"/>
      <c r="DWA1477" s="14"/>
      <c r="DWB1477" s="14"/>
      <c r="DWC1477" s="14"/>
      <c r="DWD1477" s="14"/>
      <c r="DWE1477" s="14"/>
      <c r="DWF1477" s="14"/>
      <c r="DWG1477" s="14"/>
      <c r="DWH1477" s="14"/>
      <c r="DWI1477" s="14"/>
      <c r="DWJ1477" s="14"/>
      <c r="DWK1477" s="14"/>
      <c r="DWL1477" s="14"/>
      <c r="DWM1477" s="14"/>
      <c r="DWN1477" s="14"/>
      <c r="DWO1477" s="14"/>
      <c r="DWP1477" s="14"/>
      <c r="DWQ1477" s="14"/>
      <c r="DWR1477" s="14"/>
      <c r="DWS1477" s="14"/>
      <c r="DWT1477" s="14"/>
      <c r="DWU1477" s="14"/>
      <c r="DWV1477" s="14"/>
      <c r="DWW1477" s="14"/>
      <c r="DWX1477" s="14"/>
      <c r="DWY1477" s="14"/>
      <c r="DWZ1477" s="14"/>
      <c r="DXA1477" s="14"/>
      <c r="DXB1477" s="14"/>
      <c r="DXC1477" s="14"/>
      <c r="DXD1477" s="14"/>
      <c r="DXE1477" s="14"/>
      <c r="DXF1477" s="14"/>
      <c r="DXG1477" s="14"/>
      <c r="DXH1477" s="14"/>
      <c r="DXI1477" s="14"/>
      <c r="DXJ1477" s="14"/>
      <c r="DXK1477" s="14"/>
      <c r="DXL1477" s="14"/>
      <c r="DXM1477" s="14"/>
      <c r="DXN1477" s="14"/>
      <c r="DXO1477" s="14"/>
      <c r="DXP1477" s="14"/>
      <c r="DXQ1477" s="14"/>
      <c r="DXR1477" s="14"/>
      <c r="DXS1477" s="14"/>
      <c r="DXT1477" s="14"/>
      <c r="DXU1477" s="14"/>
      <c r="DXV1477" s="14"/>
      <c r="DXW1477" s="14"/>
      <c r="DXX1477" s="14"/>
      <c r="DXY1477" s="14"/>
      <c r="DXZ1477" s="14"/>
      <c r="DYA1477" s="14"/>
      <c r="DYB1477" s="14"/>
      <c r="DYC1477" s="14"/>
      <c r="DYD1477" s="14"/>
      <c r="DYE1477" s="14"/>
      <c r="DYF1477" s="14"/>
      <c r="DYG1477" s="14"/>
      <c r="DYH1477" s="14"/>
      <c r="DYI1477" s="14"/>
      <c r="DYJ1477" s="14"/>
      <c r="DYK1477" s="14"/>
      <c r="DYL1477" s="14"/>
      <c r="DYM1477" s="14"/>
      <c r="DYN1477" s="14"/>
      <c r="DYO1477" s="14"/>
      <c r="DYP1477" s="14"/>
      <c r="DYQ1477" s="14"/>
      <c r="DYR1477" s="14"/>
      <c r="DYS1477" s="14"/>
      <c r="DYT1477" s="14"/>
      <c r="DYU1477" s="14"/>
      <c r="DYV1477" s="14"/>
      <c r="DYW1477" s="14"/>
      <c r="DYX1477" s="14"/>
      <c r="DYY1477" s="14"/>
      <c r="DYZ1477" s="14"/>
      <c r="DZA1477" s="14"/>
      <c r="DZB1477" s="14"/>
      <c r="DZC1477" s="14"/>
      <c r="DZD1477" s="14"/>
      <c r="DZE1477" s="14"/>
      <c r="DZF1477" s="14"/>
      <c r="DZG1477" s="14"/>
      <c r="DZH1477" s="14"/>
      <c r="DZI1477" s="14"/>
      <c r="DZJ1477" s="14"/>
      <c r="DZK1477" s="14"/>
      <c r="DZL1477" s="14"/>
      <c r="DZM1477" s="14"/>
      <c r="DZN1477" s="14"/>
      <c r="DZO1477" s="14"/>
      <c r="DZP1477" s="14"/>
      <c r="DZQ1477" s="14"/>
      <c r="DZR1477" s="14"/>
      <c r="DZS1477" s="14"/>
      <c r="DZT1477" s="14"/>
      <c r="DZU1477" s="14"/>
      <c r="DZV1477" s="14"/>
      <c r="DZW1477" s="14"/>
      <c r="DZX1477" s="14"/>
      <c r="DZY1477" s="14"/>
      <c r="DZZ1477" s="14"/>
      <c r="EAA1477" s="14"/>
      <c r="EAB1477" s="14"/>
      <c r="EAC1477" s="14"/>
      <c r="EAD1477" s="14"/>
      <c r="EAE1477" s="14"/>
      <c r="EAF1477" s="14"/>
      <c r="EAG1477" s="14"/>
      <c r="EAH1477" s="14"/>
      <c r="EAI1477" s="14"/>
      <c r="EAJ1477" s="14"/>
      <c r="EAK1477" s="14"/>
      <c r="EAL1477" s="14"/>
      <c r="EAM1477" s="14"/>
      <c r="EAN1477" s="14"/>
      <c r="EAO1477" s="14"/>
      <c r="EAP1477" s="14"/>
      <c r="EAQ1477" s="14"/>
      <c r="EAR1477" s="14"/>
      <c r="EAS1477" s="14"/>
      <c r="EAT1477" s="14"/>
      <c r="EAU1477" s="14"/>
      <c r="EAV1477" s="14"/>
      <c r="EAW1477" s="14"/>
      <c r="EAX1477" s="14"/>
      <c r="EAY1477" s="14"/>
      <c r="EAZ1477" s="14"/>
      <c r="EBA1477" s="14"/>
      <c r="EBB1477" s="14"/>
      <c r="EBC1477" s="14"/>
      <c r="EBD1477" s="14"/>
      <c r="EBE1477" s="14"/>
      <c r="EBF1477" s="14"/>
      <c r="EBG1477" s="14"/>
      <c r="EBH1477" s="14"/>
      <c r="EBI1477" s="14"/>
      <c r="EBJ1477" s="14"/>
      <c r="EBK1477" s="14"/>
      <c r="EBL1477" s="14"/>
      <c r="EBM1477" s="14"/>
      <c r="EBN1477" s="14"/>
      <c r="EBO1477" s="14"/>
      <c r="EBP1477" s="14"/>
      <c r="EBQ1477" s="14"/>
      <c r="EBR1477" s="14"/>
      <c r="EBS1477" s="14"/>
      <c r="EBT1477" s="14"/>
      <c r="EBU1477" s="14"/>
      <c r="EBV1477" s="14"/>
      <c r="EBW1477" s="14"/>
      <c r="EBX1477" s="14"/>
      <c r="EBY1477" s="14"/>
      <c r="EBZ1477" s="14"/>
      <c r="ECA1477" s="14"/>
      <c r="ECB1477" s="14"/>
      <c r="ECC1477" s="14"/>
      <c r="ECD1477" s="14"/>
      <c r="ECE1477" s="14"/>
      <c r="ECF1477" s="14"/>
      <c r="ECG1477" s="14"/>
      <c r="ECH1477" s="14"/>
      <c r="ECI1477" s="14"/>
      <c r="ECJ1477" s="14"/>
      <c r="ECK1477" s="14"/>
      <c r="ECL1477" s="14"/>
      <c r="ECM1477" s="14"/>
      <c r="ECN1477" s="14"/>
      <c r="ECO1477" s="14"/>
      <c r="ECP1477" s="14"/>
      <c r="ECQ1477" s="14"/>
      <c r="ECR1477" s="14"/>
      <c r="ECS1477" s="14"/>
      <c r="ECT1477" s="14"/>
      <c r="ECU1477" s="14"/>
      <c r="ECV1477" s="14"/>
      <c r="ECW1477" s="14"/>
      <c r="ECX1477" s="14"/>
      <c r="ECY1477" s="14"/>
      <c r="ECZ1477" s="14"/>
      <c r="EDA1477" s="14"/>
      <c r="EDB1477" s="14"/>
      <c r="EDC1477" s="14"/>
      <c r="EDD1477" s="14"/>
      <c r="EDE1477" s="14"/>
      <c r="EDF1477" s="14"/>
      <c r="EDG1477" s="14"/>
      <c r="EDH1477" s="14"/>
      <c r="EDI1477" s="14"/>
      <c r="EDJ1477" s="14"/>
      <c r="EDK1477" s="14"/>
      <c r="EDL1477" s="14"/>
      <c r="EDM1477" s="14"/>
      <c r="EDN1477" s="14"/>
      <c r="EDO1477" s="14"/>
      <c r="EDP1477" s="14"/>
      <c r="EDQ1477" s="14"/>
      <c r="EDR1477" s="14"/>
      <c r="EDS1477" s="14"/>
      <c r="EDT1477" s="14"/>
      <c r="EDU1477" s="14"/>
      <c r="EDV1477" s="14"/>
      <c r="EDW1477" s="14"/>
      <c r="EDX1477" s="14"/>
      <c r="EDY1477" s="14"/>
      <c r="EDZ1477" s="14"/>
      <c r="EEA1477" s="14"/>
      <c r="EEB1477" s="14"/>
      <c r="EEC1477" s="14"/>
      <c r="EED1477" s="14"/>
      <c r="EEE1477" s="14"/>
      <c r="EEF1477" s="14"/>
      <c r="EEG1477" s="14"/>
      <c r="EEH1477" s="14"/>
      <c r="EEI1477" s="14"/>
      <c r="EEJ1477" s="14"/>
      <c r="EEK1477" s="14"/>
      <c r="EEL1477" s="14"/>
      <c r="EEM1477" s="14"/>
      <c r="EEN1477" s="14"/>
      <c r="EEO1477" s="14"/>
      <c r="EEP1477" s="14"/>
      <c r="EEQ1477" s="14"/>
      <c r="EER1477" s="14"/>
      <c r="EES1477" s="14"/>
      <c r="EET1477" s="14"/>
      <c r="EEU1477" s="14"/>
      <c r="EEV1477" s="14"/>
      <c r="EEW1477" s="14"/>
      <c r="EEX1477" s="14"/>
      <c r="EEY1477" s="14"/>
      <c r="EEZ1477" s="14"/>
      <c r="EFA1477" s="14"/>
      <c r="EFB1477" s="14"/>
      <c r="EFC1477" s="14"/>
      <c r="EFD1477" s="14"/>
      <c r="EFE1477" s="14"/>
      <c r="EFF1477" s="14"/>
      <c r="EFG1477" s="14"/>
      <c r="EFH1477" s="14"/>
      <c r="EFI1477" s="14"/>
      <c r="EFJ1477" s="14"/>
      <c r="EFK1477" s="14"/>
      <c r="EFL1477" s="14"/>
      <c r="EFM1477" s="14"/>
      <c r="EFN1477" s="14"/>
      <c r="EFO1477" s="14"/>
      <c r="EFP1477" s="14"/>
      <c r="EFQ1477" s="14"/>
      <c r="EFR1477" s="14"/>
      <c r="EFS1477" s="14"/>
      <c r="EFT1477" s="14"/>
      <c r="EFU1477" s="14"/>
      <c r="EFV1477" s="14"/>
      <c r="EFW1477" s="14"/>
      <c r="EFX1477" s="14"/>
      <c r="EFY1477" s="14"/>
      <c r="EFZ1477" s="14"/>
      <c r="EGA1477" s="14"/>
      <c r="EGB1477" s="14"/>
      <c r="EGC1477" s="14"/>
      <c r="EGD1477" s="14"/>
      <c r="EGE1477" s="14"/>
      <c r="EGF1477" s="14"/>
      <c r="EGG1477" s="14"/>
      <c r="EGH1477" s="14"/>
      <c r="EGI1477" s="14"/>
      <c r="EGJ1477" s="14"/>
      <c r="EGK1477" s="14"/>
      <c r="EGL1477" s="14"/>
      <c r="EGM1477" s="14"/>
      <c r="EGN1477" s="14"/>
      <c r="EGO1477" s="14"/>
      <c r="EGP1477" s="14"/>
      <c r="EGQ1477" s="14"/>
      <c r="EGR1477" s="14"/>
      <c r="EGS1477" s="14"/>
      <c r="EGT1477" s="14"/>
      <c r="EGU1477" s="14"/>
      <c r="EGV1477" s="14"/>
      <c r="EGW1477" s="14"/>
      <c r="EGX1477" s="14"/>
      <c r="EGY1477" s="14"/>
      <c r="EGZ1477" s="14"/>
      <c r="EHA1477" s="14"/>
      <c r="EHB1477" s="14"/>
      <c r="EHC1477" s="14"/>
      <c r="EHD1477" s="14"/>
      <c r="EHE1477" s="14"/>
      <c r="EHF1477" s="14"/>
      <c r="EHG1477" s="14"/>
      <c r="EHH1477" s="14"/>
      <c r="EHI1477" s="14"/>
      <c r="EHJ1477" s="14"/>
      <c r="EHK1477" s="14"/>
      <c r="EHL1477" s="14"/>
      <c r="EHM1477" s="14"/>
      <c r="EHN1477" s="14"/>
      <c r="EHO1477" s="14"/>
      <c r="EHP1477" s="14"/>
      <c r="EHQ1477" s="14"/>
      <c r="EHR1477" s="14"/>
      <c r="EHS1477" s="14"/>
      <c r="EHT1477" s="14"/>
      <c r="EHU1477" s="14"/>
      <c r="EHV1477" s="14"/>
      <c r="EHW1477" s="14"/>
      <c r="EHX1477" s="14"/>
      <c r="EHY1477" s="14"/>
      <c r="EHZ1477" s="14"/>
      <c r="EIA1477" s="14"/>
      <c r="EIB1477" s="14"/>
      <c r="EIC1477" s="14"/>
      <c r="EID1477" s="14"/>
      <c r="EIE1477" s="14"/>
      <c r="EIF1477" s="14"/>
      <c r="EIG1477" s="14"/>
      <c r="EIH1477" s="14"/>
      <c r="EII1477" s="14"/>
      <c r="EIJ1477" s="14"/>
      <c r="EIK1477" s="14"/>
      <c r="EIL1477" s="14"/>
      <c r="EIM1477" s="14"/>
      <c r="EIN1477" s="14"/>
      <c r="EIO1477" s="14"/>
      <c r="EIP1477" s="14"/>
      <c r="EIQ1477" s="14"/>
      <c r="EIR1477" s="14"/>
      <c r="EIS1477" s="14"/>
      <c r="EIT1477" s="14"/>
      <c r="EIU1477" s="14"/>
      <c r="EIV1477" s="14"/>
      <c r="EIW1477" s="14"/>
      <c r="EIX1477" s="14"/>
      <c r="EIY1477" s="14"/>
      <c r="EIZ1477" s="14"/>
      <c r="EJA1477" s="14"/>
      <c r="EJB1477" s="14"/>
      <c r="EJC1477" s="14"/>
      <c r="EJD1477" s="14"/>
      <c r="EJE1477" s="14"/>
      <c r="EJF1477" s="14"/>
      <c r="EJG1477" s="14"/>
      <c r="EJH1477" s="14"/>
      <c r="EJI1477" s="14"/>
      <c r="EJJ1477" s="14"/>
      <c r="EJK1477" s="14"/>
      <c r="EJL1477" s="14"/>
      <c r="EJM1477" s="14"/>
      <c r="EJN1477" s="14"/>
      <c r="EJO1477" s="14"/>
      <c r="EJP1477" s="14"/>
      <c r="EJQ1477" s="14"/>
      <c r="EJR1477" s="14"/>
      <c r="EJS1477" s="14"/>
      <c r="EJT1477" s="14"/>
      <c r="EJU1477" s="14"/>
      <c r="EJV1477" s="14"/>
      <c r="EJW1477" s="14"/>
      <c r="EJX1477" s="14"/>
      <c r="EJY1477" s="14"/>
      <c r="EJZ1477" s="14"/>
      <c r="EKA1477" s="14"/>
      <c r="EKB1477" s="14"/>
      <c r="EKC1477" s="14"/>
      <c r="EKD1477" s="14"/>
      <c r="EKE1477" s="14"/>
      <c r="EKF1477" s="14"/>
      <c r="EKG1477" s="14"/>
      <c r="EKH1477" s="14"/>
      <c r="EKI1477" s="14"/>
      <c r="EKJ1477" s="14"/>
      <c r="EKK1477" s="14"/>
      <c r="EKL1477" s="14"/>
      <c r="EKM1477" s="14"/>
      <c r="EKN1477" s="14"/>
      <c r="EKO1477" s="14"/>
      <c r="EKP1477" s="14"/>
      <c r="EKQ1477" s="14"/>
      <c r="EKR1477" s="14"/>
      <c r="EKS1477" s="14"/>
      <c r="EKT1477" s="14"/>
      <c r="EKU1477" s="14"/>
      <c r="EKV1477" s="14"/>
      <c r="EKW1477" s="14"/>
      <c r="EKX1477" s="14"/>
      <c r="EKY1477" s="14"/>
      <c r="EKZ1477" s="14"/>
      <c r="ELA1477" s="14"/>
      <c r="ELB1477" s="14"/>
      <c r="ELC1477" s="14"/>
      <c r="ELD1477" s="14"/>
      <c r="ELE1477" s="14"/>
      <c r="ELF1477" s="14"/>
      <c r="ELG1477" s="14"/>
      <c r="ELH1477" s="14"/>
      <c r="ELI1477" s="14"/>
      <c r="ELJ1477" s="14"/>
      <c r="ELK1477" s="14"/>
      <c r="ELL1477" s="14"/>
      <c r="ELM1477" s="14"/>
      <c r="ELN1477" s="14"/>
      <c r="ELO1477" s="14"/>
      <c r="ELP1477" s="14"/>
      <c r="ELQ1477" s="14"/>
      <c r="ELR1477" s="14"/>
      <c r="ELS1477" s="14"/>
      <c r="ELT1477" s="14"/>
      <c r="ELU1477" s="14"/>
      <c r="ELV1477" s="14"/>
      <c r="ELW1477" s="14"/>
      <c r="ELX1477" s="14"/>
      <c r="ELY1477" s="14"/>
      <c r="ELZ1477" s="14"/>
      <c r="EMA1477" s="14"/>
      <c r="EMB1477" s="14"/>
      <c r="EMC1477" s="14"/>
      <c r="EMD1477" s="14"/>
      <c r="EME1477" s="14"/>
      <c r="EMF1477" s="14"/>
      <c r="EMG1477" s="14"/>
      <c r="EMH1477" s="14"/>
      <c r="EMI1477" s="14"/>
      <c r="EMJ1477" s="14"/>
      <c r="EMK1477" s="14"/>
      <c r="EML1477" s="14"/>
      <c r="EMM1477" s="14"/>
      <c r="EMN1477" s="14"/>
      <c r="EMO1477" s="14"/>
      <c r="EMP1477" s="14"/>
      <c r="EMQ1477" s="14"/>
      <c r="EMR1477" s="14"/>
      <c r="EMS1477" s="14"/>
      <c r="EMT1477" s="14"/>
      <c r="EMU1477" s="14"/>
      <c r="EMV1477" s="14"/>
      <c r="EMW1477" s="14"/>
      <c r="EMX1477" s="14"/>
      <c r="EMY1477" s="14"/>
      <c r="EMZ1477" s="14"/>
      <c r="ENA1477" s="14"/>
      <c r="ENB1477" s="14"/>
      <c r="ENC1477" s="14"/>
      <c r="END1477" s="14"/>
      <c r="ENE1477" s="14"/>
      <c r="ENF1477" s="14"/>
      <c r="ENG1477" s="14"/>
      <c r="ENH1477" s="14"/>
      <c r="ENI1477" s="14"/>
      <c r="ENJ1477" s="14"/>
      <c r="ENK1477" s="14"/>
      <c r="ENL1477" s="14"/>
      <c r="ENM1477" s="14"/>
      <c r="ENN1477" s="14"/>
      <c r="ENO1477" s="14"/>
      <c r="ENP1477" s="14"/>
      <c r="ENQ1477" s="14"/>
      <c r="ENR1477" s="14"/>
      <c r="ENS1477" s="14"/>
      <c r="ENT1477" s="14"/>
      <c r="ENU1477" s="14"/>
      <c r="ENV1477" s="14"/>
      <c r="ENW1477" s="14"/>
      <c r="ENX1477" s="14"/>
      <c r="ENY1477" s="14"/>
      <c r="ENZ1477" s="14"/>
      <c r="EOA1477" s="14"/>
      <c r="EOB1477" s="14"/>
      <c r="EOC1477" s="14"/>
      <c r="EOD1477" s="14"/>
      <c r="EOE1477" s="14"/>
      <c r="EOF1477" s="14"/>
      <c r="EOG1477" s="14"/>
      <c r="EOH1477" s="14"/>
      <c r="EOI1477" s="14"/>
      <c r="EOJ1477" s="14"/>
      <c r="EOK1477" s="14"/>
      <c r="EOL1477" s="14"/>
      <c r="EOM1477" s="14"/>
      <c r="EON1477" s="14"/>
      <c r="EOO1477" s="14"/>
      <c r="EOP1477" s="14"/>
      <c r="EOQ1477" s="14"/>
      <c r="EOR1477" s="14"/>
      <c r="EOS1477" s="14"/>
      <c r="EOT1477" s="14"/>
      <c r="EOU1477" s="14"/>
      <c r="EOV1477" s="14"/>
      <c r="EOW1477" s="14"/>
      <c r="EOX1477" s="14"/>
      <c r="EOY1477" s="14"/>
      <c r="EOZ1477" s="14"/>
      <c r="EPA1477" s="14"/>
      <c r="EPB1477" s="14"/>
      <c r="EPC1477" s="14"/>
      <c r="EPD1477" s="14"/>
      <c r="EPE1477" s="14"/>
      <c r="EPF1477" s="14"/>
      <c r="EPG1477" s="14"/>
      <c r="EPH1477" s="14"/>
      <c r="EPI1477" s="14"/>
      <c r="EPJ1477" s="14"/>
      <c r="EPK1477" s="14"/>
      <c r="EPL1477" s="14"/>
      <c r="EPM1477" s="14"/>
      <c r="EPN1477" s="14"/>
      <c r="EPO1477" s="14"/>
      <c r="EPP1477" s="14"/>
      <c r="EPQ1477" s="14"/>
      <c r="EPR1477" s="14"/>
      <c r="EPS1477" s="14"/>
      <c r="EPT1477" s="14"/>
      <c r="EPU1477" s="14"/>
      <c r="EPV1477" s="14"/>
      <c r="EPW1477" s="14"/>
      <c r="EPX1477" s="14"/>
      <c r="EPY1477" s="14"/>
      <c r="EPZ1477" s="14"/>
      <c r="EQA1477" s="14"/>
      <c r="EQB1477" s="14"/>
      <c r="EQC1477" s="14"/>
      <c r="EQD1477" s="14"/>
      <c r="EQE1477" s="14"/>
      <c r="EQF1477" s="14"/>
      <c r="EQG1477" s="14"/>
      <c r="EQH1477" s="14"/>
      <c r="EQI1477" s="14"/>
      <c r="EQJ1477" s="14"/>
      <c r="EQK1477" s="14"/>
      <c r="EQL1477" s="14"/>
      <c r="EQM1477" s="14"/>
      <c r="EQN1477" s="14"/>
      <c r="EQO1477" s="14"/>
      <c r="EQP1477" s="14"/>
      <c r="EQQ1477" s="14"/>
      <c r="EQR1477" s="14"/>
      <c r="EQS1477" s="14"/>
      <c r="EQT1477" s="14"/>
      <c r="EQU1477" s="14"/>
      <c r="EQV1477" s="14"/>
      <c r="EQW1477" s="14"/>
      <c r="EQX1477" s="14"/>
      <c r="EQY1477" s="14"/>
      <c r="EQZ1477" s="14"/>
      <c r="ERA1477" s="14"/>
      <c r="ERB1477" s="14"/>
      <c r="ERC1477" s="14"/>
      <c r="ERD1477" s="14"/>
      <c r="ERE1477" s="14"/>
      <c r="ERF1477" s="14"/>
      <c r="ERG1477" s="14"/>
      <c r="ERH1477" s="14"/>
      <c r="ERI1477" s="14"/>
      <c r="ERJ1477" s="14"/>
      <c r="ERK1477" s="14"/>
      <c r="ERL1477" s="14"/>
      <c r="ERM1477" s="14"/>
      <c r="ERN1477" s="14"/>
      <c r="ERO1477" s="14"/>
      <c r="ERP1477" s="14"/>
      <c r="ERQ1477" s="14"/>
      <c r="ERR1477" s="14"/>
      <c r="ERS1477" s="14"/>
      <c r="ERT1477" s="14"/>
      <c r="ERU1477" s="14"/>
      <c r="ERV1477" s="14"/>
      <c r="ERW1477" s="14"/>
      <c r="ERX1477" s="14"/>
      <c r="ERY1477" s="14"/>
      <c r="ERZ1477" s="14"/>
      <c r="ESA1477" s="14"/>
      <c r="ESB1477" s="14"/>
      <c r="ESC1477" s="14"/>
      <c r="ESD1477" s="14"/>
      <c r="ESE1477" s="14"/>
      <c r="ESF1477" s="14"/>
      <c r="ESG1477" s="14"/>
      <c r="ESH1477" s="14"/>
      <c r="ESI1477" s="14"/>
      <c r="ESJ1477" s="14"/>
      <c r="ESK1477" s="14"/>
      <c r="ESL1477" s="14"/>
      <c r="ESM1477" s="14"/>
      <c r="ESN1477" s="14"/>
      <c r="ESO1477" s="14"/>
      <c r="ESP1477" s="14"/>
      <c r="ESQ1477" s="14"/>
      <c r="ESR1477" s="14"/>
      <c r="ESS1477" s="14"/>
      <c r="EST1477" s="14"/>
      <c r="ESU1477" s="14"/>
      <c r="ESV1477" s="14"/>
      <c r="ESW1477" s="14"/>
      <c r="ESX1477" s="14"/>
      <c r="ESY1477" s="14"/>
      <c r="ESZ1477" s="14"/>
      <c r="ETA1477" s="14"/>
      <c r="ETB1477" s="14"/>
      <c r="ETC1477" s="14"/>
      <c r="ETD1477" s="14"/>
      <c r="ETE1477" s="14"/>
      <c r="ETF1477" s="14"/>
      <c r="ETG1477" s="14"/>
      <c r="ETH1477" s="14"/>
      <c r="ETI1477" s="14"/>
      <c r="ETJ1477" s="14"/>
      <c r="ETK1477" s="14"/>
      <c r="ETL1477" s="14"/>
      <c r="ETM1477" s="14"/>
      <c r="ETN1477" s="14"/>
      <c r="ETO1477" s="14"/>
      <c r="ETP1477" s="14"/>
      <c r="ETQ1477" s="14"/>
      <c r="ETR1477" s="14"/>
      <c r="ETS1477" s="14"/>
      <c r="ETT1477" s="14"/>
      <c r="ETU1477" s="14"/>
      <c r="ETV1477" s="14"/>
      <c r="ETW1477" s="14"/>
      <c r="ETX1477" s="14"/>
      <c r="ETY1477" s="14"/>
      <c r="ETZ1477" s="14"/>
      <c r="EUA1477" s="14"/>
      <c r="EUB1477" s="14"/>
      <c r="EUC1477" s="14"/>
      <c r="EUD1477" s="14"/>
      <c r="EUE1477" s="14"/>
      <c r="EUF1477" s="14"/>
      <c r="EUG1477" s="14"/>
      <c r="EUH1477" s="14"/>
      <c r="EUI1477" s="14"/>
      <c r="EUJ1477" s="14"/>
      <c r="EUK1477" s="14"/>
      <c r="EUL1477" s="14"/>
      <c r="EUM1477" s="14"/>
      <c r="EUN1477" s="14"/>
      <c r="EUO1477" s="14"/>
      <c r="EUP1477" s="14"/>
      <c r="EUQ1477" s="14"/>
      <c r="EUR1477" s="14"/>
      <c r="EUS1477" s="14"/>
      <c r="EUT1477" s="14"/>
      <c r="EUU1477" s="14"/>
      <c r="EUV1477" s="14"/>
      <c r="EUW1477" s="14"/>
      <c r="EUX1477" s="14"/>
      <c r="EUY1477" s="14"/>
      <c r="EUZ1477" s="14"/>
      <c r="EVA1477" s="14"/>
      <c r="EVB1477" s="14"/>
      <c r="EVC1477" s="14"/>
      <c r="EVD1477" s="14"/>
      <c r="EVE1477" s="14"/>
      <c r="EVF1477" s="14"/>
      <c r="EVG1477" s="14"/>
      <c r="EVH1477" s="14"/>
      <c r="EVI1477" s="14"/>
      <c r="EVJ1477" s="14"/>
      <c r="EVK1477" s="14"/>
      <c r="EVL1477" s="14"/>
      <c r="EVM1477" s="14"/>
      <c r="EVN1477" s="14"/>
      <c r="EVO1477" s="14"/>
      <c r="EVP1477" s="14"/>
      <c r="EVQ1477" s="14"/>
      <c r="EVR1477" s="14"/>
      <c r="EVS1477" s="14"/>
      <c r="EVT1477" s="14"/>
      <c r="EVU1477" s="14"/>
      <c r="EVV1477" s="14"/>
      <c r="EVW1477" s="14"/>
      <c r="EVX1477" s="14"/>
      <c r="EVY1477" s="14"/>
      <c r="EVZ1477" s="14"/>
      <c r="EWA1477" s="14"/>
      <c r="EWB1477" s="14"/>
      <c r="EWC1477" s="14"/>
      <c r="EWD1477" s="14"/>
      <c r="EWE1477" s="14"/>
      <c r="EWF1477" s="14"/>
      <c r="EWG1477" s="14"/>
      <c r="EWH1477" s="14"/>
      <c r="EWI1477" s="14"/>
      <c r="EWJ1477" s="14"/>
      <c r="EWK1477" s="14"/>
      <c r="EWL1477" s="14"/>
      <c r="EWM1477" s="14"/>
      <c r="EWN1477" s="14"/>
      <c r="EWO1477" s="14"/>
      <c r="EWP1477" s="14"/>
      <c r="EWQ1477" s="14"/>
      <c r="EWR1477" s="14"/>
      <c r="EWS1477" s="14"/>
      <c r="EWT1477" s="14"/>
      <c r="EWU1477" s="14"/>
      <c r="EWV1477" s="14"/>
      <c r="EWW1477" s="14"/>
      <c r="EWX1477" s="14"/>
      <c r="EWY1477" s="14"/>
      <c r="EWZ1477" s="14"/>
      <c r="EXA1477" s="14"/>
      <c r="EXB1477" s="14"/>
      <c r="EXC1477" s="14"/>
      <c r="EXD1477" s="14"/>
      <c r="EXE1477" s="14"/>
      <c r="EXF1477" s="14"/>
      <c r="EXG1477" s="14"/>
      <c r="EXH1477" s="14"/>
      <c r="EXI1477" s="14"/>
      <c r="EXJ1477" s="14"/>
      <c r="EXK1477" s="14"/>
      <c r="EXL1477" s="14"/>
      <c r="EXM1477" s="14"/>
      <c r="EXN1477" s="14"/>
      <c r="EXO1477" s="14"/>
      <c r="EXP1477" s="14"/>
      <c r="EXQ1477" s="14"/>
      <c r="EXR1477" s="14"/>
      <c r="EXS1477" s="14"/>
      <c r="EXT1477" s="14"/>
      <c r="EXU1477" s="14"/>
      <c r="EXV1477" s="14"/>
      <c r="EXW1477" s="14"/>
      <c r="EXX1477" s="14"/>
      <c r="EXY1477" s="14"/>
      <c r="EXZ1477" s="14"/>
      <c r="EYA1477" s="14"/>
      <c r="EYB1477" s="14"/>
      <c r="EYC1477" s="14"/>
      <c r="EYD1477" s="14"/>
      <c r="EYE1477" s="14"/>
      <c r="EYF1477" s="14"/>
      <c r="EYG1477" s="14"/>
      <c r="EYH1477" s="14"/>
      <c r="EYI1477" s="14"/>
      <c r="EYJ1477" s="14"/>
      <c r="EYK1477" s="14"/>
      <c r="EYL1477" s="14"/>
      <c r="EYM1477" s="14"/>
      <c r="EYN1477" s="14"/>
      <c r="EYO1477" s="14"/>
      <c r="EYP1477" s="14"/>
      <c r="EYQ1477" s="14"/>
      <c r="EYR1477" s="14"/>
      <c r="EYS1477" s="14"/>
      <c r="EYT1477" s="14"/>
      <c r="EYU1477" s="14"/>
      <c r="EYV1477" s="14"/>
      <c r="EYW1477" s="14"/>
      <c r="EYX1477" s="14"/>
      <c r="EYY1477" s="14"/>
      <c r="EYZ1477" s="14"/>
      <c r="EZA1477" s="14"/>
      <c r="EZB1477" s="14"/>
      <c r="EZC1477" s="14"/>
      <c r="EZD1477" s="14"/>
      <c r="EZE1477" s="14"/>
      <c r="EZF1477" s="14"/>
      <c r="EZG1477" s="14"/>
      <c r="EZH1477" s="14"/>
      <c r="EZI1477" s="14"/>
      <c r="EZJ1477" s="14"/>
      <c r="EZK1477" s="14"/>
      <c r="EZL1477" s="14"/>
      <c r="EZM1477" s="14"/>
      <c r="EZN1477" s="14"/>
      <c r="EZO1477" s="14"/>
      <c r="EZP1477" s="14"/>
      <c r="EZQ1477" s="14"/>
      <c r="EZR1477" s="14"/>
      <c r="EZS1477" s="14"/>
      <c r="EZT1477" s="14"/>
      <c r="EZU1477" s="14"/>
      <c r="EZV1477" s="14"/>
      <c r="EZW1477" s="14"/>
      <c r="EZX1477" s="14"/>
      <c r="EZY1477" s="14"/>
      <c r="EZZ1477" s="14"/>
      <c r="FAA1477" s="14"/>
      <c r="FAB1477" s="14"/>
      <c r="FAC1477" s="14"/>
      <c r="FAD1477" s="14"/>
      <c r="FAE1477" s="14"/>
      <c r="FAF1477" s="14"/>
      <c r="FAG1477" s="14"/>
      <c r="FAH1477" s="14"/>
      <c r="FAI1477" s="14"/>
      <c r="FAJ1477" s="14"/>
      <c r="FAK1477" s="14"/>
      <c r="FAL1477" s="14"/>
      <c r="FAM1477" s="14"/>
      <c r="FAN1477" s="14"/>
      <c r="FAO1477" s="14"/>
      <c r="FAP1477" s="14"/>
      <c r="FAQ1477" s="14"/>
      <c r="FAR1477" s="14"/>
      <c r="FAS1477" s="14"/>
      <c r="FAT1477" s="14"/>
      <c r="FAU1477" s="14"/>
      <c r="FAV1477" s="14"/>
      <c r="FAW1477" s="14"/>
      <c r="FAX1477" s="14"/>
      <c r="FAY1477" s="14"/>
      <c r="FAZ1477" s="14"/>
      <c r="FBA1477" s="14"/>
      <c r="FBB1477" s="14"/>
      <c r="FBC1477" s="14"/>
      <c r="FBD1477" s="14"/>
      <c r="FBE1477" s="14"/>
      <c r="FBF1477" s="14"/>
      <c r="FBG1477" s="14"/>
      <c r="FBH1477" s="14"/>
      <c r="FBI1477" s="14"/>
      <c r="FBJ1477" s="14"/>
      <c r="FBK1477" s="14"/>
      <c r="FBL1477" s="14"/>
      <c r="FBM1477" s="14"/>
      <c r="FBN1477" s="14"/>
      <c r="FBO1477" s="14"/>
      <c r="FBP1477" s="14"/>
      <c r="FBQ1477" s="14"/>
      <c r="FBR1477" s="14"/>
      <c r="FBS1477" s="14"/>
      <c r="FBT1477" s="14"/>
      <c r="FBU1477" s="14"/>
      <c r="FBV1477" s="14"/>
      <c r="FBW1477" s="14"/>
      <c r="FBX1477" s="14"/>
      <c r="FBY1477" s="14"/>
      <c r="FBZ1477" s="14"/>
      <c r="FCA1477" s="14"/>
      <c r="FCB1477" s="14"/>
      <c r="FCC1477" s="14"/>
      <c r="FCD1477" s="14"/>
      <c r="FCE1477" s="14"/>
      <c r="FCF1477" s="14"/>
      <c r="FCG1477" s="14"/>
      <c r="FCH1477" s="14"/>
      <c r="FCI1477" s="14"/>
      <c r="FCJ1477" s="14"/>
      <c r="FCK1477" s="14"/>
      <c r="FCL1477" s="14"/>
      <c r="FCM1477" s="14"/>
      <c r="FCN1477" s="14"/>
      <c r="FCO1477" s="14"/>
      <c r="FCP1477" s="14"/>
      <c r="FCQ1477" s="14"/>
      <c r="FCR1477" s="14"/>
      <c r="FCS1477" s="14"/>
      <c r="FCT1477" s="14"/>
      <c r="FCU1477" s="14"/>
      <c r="FCV1477" s="14"/>
      <c r="FCW1477" s="14"/>
      <c r="FCX1477" s="14"/>
      <c r="FCY1477" s="14"/>
      <c r="FCZ1477" s="14"/>
      <c r="FDA1477" s="14"/>
      <c r="FDB1477" s="14"/>
      <c r="FDC1477" s="14"/>
      <c r="FDD1477" s="14"/>
      <c r="FDE1477" s="14"/>
      <c r="FDF1477" s="14"/>
      <c r="FDG1477" s="14"/>
      <c r="FDH1477" s="14"/>
      <c r="FDI1477" s="14"/>
      <c r="FDJ1477" s="14"/>
      <c r="FDK1477" s="14"/>
      <c r="FDL1477" s="14"/>
      <c r="FDM1477" s="14"/>
      <c r="FDN1477" s="14"/>
      <c r="FDO1477" s="14"/>
      <c r="FDP1477" s="14"/>
      <c r="FDQ1477" s="14"/>
      <c r="FDR1477" s="14"/>
      <c r="FDS1477" s="14"/>
      <c r="FDT1477" s="14"/>
      <c r="FDU1477" s="14"/>
      <c r="FDV1477" s="14"/>
      <c r="FDW1477" s="14"/>
      <c r="FDX1477" s="14"/>
      <c r="FDY1477" s="14"/>
      <c r="FDZ1477" s="14"/>
      <c r="FEA1477" s="14"/>
      <c r="FEB1477" s="14"/>
      <c r="FEC1477" s="14"/>
      <c r="FED1477" s="14"/>
      <c r="FEE1477" s="14"/>
      <c r="FEF1477" s="14"/>
      <c r="FEG1477" s="14"/>
      <c r="FEH1477" s="14"/>
      <c r="FEI1477" s="14"/>
      <c r="FEJ1477" s="14"/>
      <c r="FEK1477" s="14"/>
      <c r="FEL1477" s="14"/>
      <c r="FEM1477" s="14"/>
      <c r="FEN1477" s="14"/>
      <c r="FEO1477" s="14"/>
      <c r="FEP1477" s="14"/>
      <c r="FEQ1477" s="14"/>
      <c r="FER1477" s="14"/>
      <c r="FES1477" s="14"/>
      <c r="FET1477" s="14"/>
      <c r="FEU1477" s="14"/>
      <c r="FEV1477" s="14"/>
      <c r="FEW1477" s="14"/>
      <c r="FEX1477" s="14"/>
      <c r="FEY1477" s="14"/>
      <c r="FEZ1477" s="14"/>
      <c r="FFA1477" s="14"/>
      <c r="FFB1477" s="14"/>
      <c r="FFC1477" s="14"/>
      <c r="FFD1477" s="14"/>
      <c r="FFE1477" s="14"/>
      <c r="FFF1477" s="14"/>
      <c r="FFG1477" s="14"/>
      <c r="FFH1477" s="14"/>
      <c r="FFI1477" s="14"/>
      <c r="FFJ1477" s="14"/>
      <c r="FFK1477" s="14"/>
      <c r="FFL1477" s="14"/>
      <c r="FFM1477" s="14"/>
      <c r="FFN1477" s="14"/>
      <c r="FFO1477" s="14"/>
      <c r="FFP1477" s="14"/>
      <c r="FFQ1477" s="14"/>
      <c r="FFR1477" s="14"/>
      <c r="FFS1477" s="14"/>
      <c r="FFT1477" s="14"/>
      <c r="FFU1477" s="14"/>
      <c r="FFV1477" s="14"/>
      <c r="FFW1477" s="14"/>
      <c r="FFX1477" s="14"/>
      <c r="FFY1477" s="14"/>
      <c r="FFZ1477" s="14"/>
      <c r="FGA1477" s="14"/>
      <c r="FGB1477" s="14"/>
      <c r="FGC1477" s="14"/>
      <c r="FGD1477" s="14"/>
      <c r="FGE1477" s="14"/>
      <c r="FGF1477" s="14"/>
      <c r="FGG1477" s="14"/>
      <c r="FGH1477" s="14"/>
      <c r="FGI1477" s="14"/>
      <c r="FGJ1477" s="14"/>
      <c r="FGK1477" s="14"/>
      <c r="FGL1477" s="14"/>
      <c r="FGM1477" s="14"/>
      <c r="FGN1477" s="14"/>
      <c r="FGO1477" s="14"/>
      <c r="FGP1477" s="14"/>
      <c r="FGQ1477" s="14"/>
      <c r="FGR1477" s="14"/>
      <c r="FGS1477" s="14"/>
      <c r="FGT1477" s="14"/>
      <c r="FGU1477" s="14"/>
      <c r="FGV1477" s="14"/>
      <c r="FGW1477" s="14"/>
      <c r="FGX1477" s="14"/>
      <c r="FGY1477" s="14"/>
      <c r="FGZ1477" s="14"/>
      <c r="FHA1477" s="14"/>
      <c r="FHB1477" s="14"/>
      <c r="FHC1477" s="14"/>
      <c r="FHD1477" s="14"/>
      <c r="FHE1477" s="14"/>
      <c r="FHF1477" s="14"/>
      <c r="FHG1477" s="14"/>
      <c r="FHH1477" s="14"/>
      <c r="FHI1477" s="14"/>
      <c r="FHJ1477" s="14"/>
      <c r="FHK1477" s="14"/>
      <c r="FHL1477" s="14"/>
      <c r="FHM1477" s="14"/>
      <c r="FHN1477" s="14"/>
      <c r="FHO1477" s="14"/>
      <c r="FHP1477" s="14"/>
      <c r="FHQ1477" s="14"/>
      <c r="FHR1477" s="14"/>
      <c r="FHS1477" s="14"/>
      <c r="FHT1477" s="14"/>
      <c r="FHU1477" s="14"/>
      <c r="FHV1477" s="14"/>
      <c r="FHW1477" s="14"/>
      <c r="FHX1477" s="14"/>
      <c r="FHY1477" s="14"/>
      <c r="FHZ1477" s="14"/>
      <c r="FIA1477" s="14"/>
      <c r="FIB1477" s="14"/>
      <c r="FIC1477" s="14"/>
      <c r="FID1477" s="14"/>
      <c r="FIE1477" s="14"/>
      <c r="FIF1477" s="14"/>
      <c r="FIG1477" s="14"/>
      <c r="FIH1477" s="14"/>
      <c r="FII1477" s="14"/>
      <c r="FIJ1477" s="14"/>
      <c r="FIK1477" s="14"/>
      <c r="FIL1477" s="14"/>
      <c r="FIM1477" s="14"/>
      <c r="FIN1477" s="14"/>
      <c r="FIO1477" s="14"/>
      <c r="FIP1477" s="14"/>
      <c r="FIQ1477" s="14"/>
      <c r="FIR1477" s="14"/>
      <c r="FIS1477" s="14"/>
      <c r="FIT1477" s="14"/>
      <c r="FIU1477" s="14"/>
      <c r="FIV1477" s="14"/>
      <c r="FIW1477" s="14"/>
      <c r="FIX1477" s="14"/>
      <c r="FIY1477" s="14"/>
      <c r="FIZ1477" s="14"/>
      <c r="FJA1477" s="14"/>
      <c r="FJB1477" s="14"/>
      <c r="FJC1477" s="14"/>
      <c r="FJD1477" s="14"/>
      <c r="FJE1477" s="14"/>
      <c r="FJF1477" s="14"/>
      <c r="FJG1477" s="14"/>
      <c r="FJH1477" s="14"/>
      <c r="FJI1477" s="14"/>
      <c r="FJJ1477" s="14"/>
      <c r="FJK1477" s="14"/>
      <c r="FJL1477" s="14"/>
      <c r="FJM1477" s="14"/>
      <c r="FJN1477" s="14"/>
      <c r="FJO1477" s="14"/>
      <c r="FJP1477" s="14"/>
      <c r="FJQ1477" s="14"/>
      <c r="FJR1477" s="14"/>
      <c r="FJS1477" s="14"/>
      <c r="FJT1477" s="14"/>
      <c r="FJU1477" s="14"/>
      <c r="FJV1477" s="14"/>
      <c r="FJW1477" s="14"/>
      <c r="FJX1477" s="14"/>
      <c r="FJY1477" s="14"/>
      <c r="FJZ1477" s="14"/>
      <c r="FKA1477" s="14"/>
      <c r="FKB1477" s="14"/>
      <c r="FKC1477" s="14"/>
      <c r="FKD1477" s="14"/>
      <c r="FKE1477" s="14"/>
      <c r="FKF1477" s="14"/>
      <c r="FKG1477" s="14"/>
      <c r="FKH1477" s="14"/>
      <c r="FKI1477" s="14"/>
      <c r="FKJ1477" s="14"/>
      <c r="FKK1477" s="14"/>
      <c r="FKL1477" s="14"/>
      <c r="FKM1477" s="14"/>
      <c r="FKN1477" s="14"/>
      <c r="FKO1477" s="14"/>
      <c r="FKP1477" s="14"/>
      <c r="FKQ1477" s="14"/>
      <c r="FKR1477" s="14"/>
      <c r="FKS1477" s="14"/>
      <c r="FKT1477" s="14"/>
      <c r="FKU1477" s="14"/>
      <c r="FKV1477" s="14"/>
      <c r="FKW1477" s="14"/>
      <c r="FKX1477" s="14"/>
      <c r="FKY1477" s="14"/>
      <c r="FKZ1477" s="14"/>
      <c r="FLA1477" s="14"/>
      <c r="FLB1477" s="14"/>
      <c r="FLC1477" s="14"/>
      <c r="FLD1477" s="14"/>
      <c r="FLE1477" s="14"/>
      <c r="FLF1477" s="14"/>
      <c r="FLG1477" s="14"/>
      <c r="FLH1477" s="14"/>
      <c r="FLI1477" s="14"/>
      <c r="FLJ1477" s="14"/>
      <c r="FLK1477" s="14"/>
      <c r="FLL1477" s="14"/>
      <c r="FLM1477" s="14"/>
      <c r="FLN1477" s="14"/>
      <c r="FLO1477" s="14"/>
      <c r="FLP1477" s="14"/>
      <c r="FLQ1477" s="14"/>
      <c r="FLR1477" s="14"/>
      <c r="FLS1477" s="14"/>
      <c r="FLT1477" s="14"/>
      <c r="FLU1477" s="14"/>
      <c r="FLV1477" s="14"/>
      <c r="FLW1477" s="14"/>
      <c r="FLX1477" s="14"/>
      <c r="FLY1477" s="14"/>
      <c r="FLZ1477" s="14"/>
      <c r="FMA1477" s="14"/>
      <c r="FMB1477" s="14"/>
      <c r="FMC1477" s="14"/>
      <c r="FMD1477" s="14"/>
      <c r="FME1477" s="14"/>
      <c r="FMF1477" s="14"/>
      <c r="FMG1477" s="14"/>
      <c r="FMH1477" s="14"/>
      <c r="FMI1477" s="14"/>
      <c r="FMJ1477" s="14"/>
      <c r="FMK1477" s="14"/>
      <c r="FML1477" s="14"/>
      <c r="FMM1477" s="14"/>
      <c r="FMN1477" s="14"/>
      <c r="FMO1477" s="14"/>
      <c r="FMP1477" s="14"/>
      <c r="FMQ1477" s="14"/>
      <c r="FMR1477" s="14"/>
      <c r="FMS1477" s="14"/>
      <c r="FMT1477" s="14"/>
      <c r="FMU1477" s="14"/>
      <c r="FMV1477" s="14"/>
      <c r="FMW1477" s="14"/>
      <c r="FMX1477" s="14"/>
      <c r="FMY1477" s="14"/>
      <c r="FMZ1477" s="14"/>
      <c r="FNA1477" s="14"/>
      <c r="FNB1477" s="14"/>
      <c r="FNC1477" s="14"/>
      <c r="FND1477" s="14"/>
      <c r="FNE1477" s="14"/>
      <c r="FNF1477" s="14"/>
      <c r="FNG1477" s="14"/>
      <c r="FNH1477" s="14"/>
      <c r="FNI1477" s="14"/>
      <c r="FNJ1477" s="14"/>
      <c r="FNK1477" s="14"/>
      <c r="FNL1477" s="14"/>
      <c r="FNM1477" s="14"/>
      <c r="FNN1477" s="14"/>
      <c r="FNO1477" s="14"/>
      <c r="FNP1477" s="14"/>
      <c r="FNQ1477" s="14"/>
      <c r="FNR1477" s="14"/>
      <c r="FNS1477" s="14"/>
      <c r="FNT1477" s="14"/>
      <c r="FNU1477" s="14"/>
      <c r="FNV1477" s="14"/>
      <c r="FNW1477" s="14"/>
      <c r="FNX1477" s="14"/>
      <c r="FNY1477" s="14"/>
      <c r="FNZ1477" s="14"/>
      <c r="FOA1477" s="14"/>
      <c r="FOB1477" s="14"/>
      <c r="FOC1477" s="14"/>
      <c r="FOD1477" s="14"/>
      <c r="FOE1477" s="14"/>
      <c r="FOF1477" s="14"/>
      <c r="FOG1477" s="14"/>
      <c r="FOH1477" s="14"/>
      <c r="FOI1477" s="14"/>
      <c r="FOJ1477" s="14"/>
      <c r="FOK1477" s="14"/>
      <c r="FOL1477" s="14"/>
      <c r="FOM1477" s="14"/>
      <c r="FON1477" s="14"/>
      <c r="FOO1477" s="14"/>
      <c r="FOP1477" s="14"/>
      <c r="FOQ1477" s="14"/>
      <c r="FOR1477" s="14"/>
      <c r="FOS1477" s="14"/>
      <c r="FOT1477" s="14"/>
      <c r="FOU1477" s="14"/>
      <c r="FOV1477" s="14"/>
      <c r="FOW1477" s="14"/>
      <c r="FOX1477" s="14"/>
      <c r="FOY1477" s="14"/>
      <c r="FOZ1477" s="14"/>
      <c r="FPA1477" s="14"/>
      <c r="FPB1477" s="14"/>
      <c r="FPC1477" s="14"/>
      <c r="FPD1477" s="14"/>
      <c r="FPE1477" s="14"/>
      <c r="FPF1477" s="14"/>
      <c r="FPG1477" s="14"/>
      <c r="FPH1477" s="14"/>
      <c r="FPI1477" s="14"/>
      <c r="FPJ1477" s="14"/>
      <c r="FPK1477" s="14"/>
      <c r="FPL1477" s="14"/>
      <c r="FPM1477" s="14"/>
      <c r="FPN1477" s="14"/>
      <c r="FPO1477" s="14"/>
      <c r="FPP1477" s="14"/>
      <c r="FPQ1477" s="14"/>
      <c r="FPR1477" s="14"/>
      <c r="FPS1477" s="14"/>
      <c r="FPT1477" s="14"/>
      <c r="FPU1477" s="14"/>
      <c r="FPV1477" s="14"/>
      <c r="FPW1477" s="14"/>
      <c r="FPX1477" s="14"/>
      <c r="FPY1477" s="14"/>
      <c r="FPZ1477" s="14"/>
      <c r="FQA1477" s="14"/>
      <c r="FQB1477" s="14"/>
      <c r="FQC1477" s="14"/>
      <c r="FQD1477" s="14"/>
      <c r="FQE1477" s="14"/>
      <c r="FQF1477" s="14"/>
      <c r="FQG1477" s="14"/>
      <c r="FQH1477" s="14"/>
      <c r="FQI1477" s="14"/>
      <c r="FQJ1477" s="14"/>
      <c r="FQK1477" s="14"/>
      <c r="FQL1477" s="14"/>
      <c r="FQM1477" s="14"/>
      <c r="FQN1477" s="14"/>
      <c r="FQO1477" s="14"/>
      <c r="FQP1477" s="14"/>
      <c r="FQQ1477" s="14"/>
      <c r="FQR1477" s="14"/>
      <c r="FQS1477" s="14"/>
      <c r="FQT1477" s="14"/>
      <c r="FQU1477" s="14"/>
      <c r="FQV1477" s="14"/>
      <c r="FQW1477" s="14"/>
      <c r="FQX1477" s="14"/>
      <c r="FQY1477" s="14"/>
      <c r="FQZ1477" s="14"/>
      <c r="FRA1477" s="14"/>
      <c r="FRB1477" s="14"/>
      <c r="FRC1477" s="14"/>
      <c r="FRD1477" s="14"/>
      <c r="FRE1477" s="14"/>
      <c r="FRF1477" s="14"/>
      <c r="FRG1477" s="14"/>
      <c r="FRH1477" s="14"/>
      <c r="FRI1477" s="14"/>
      <c r="FRJ1477" s="14"/>
      <c r="FRK1477" s="14"/>
      <c r="FRL1477" s="14"/>
      <c r="FRM1477" s="14"/>
      <c r="FRN1477" s="14"/>
      <c r="FRO1477" s="14"/>
      <c r="FRP1477" s="14"/>
      <c r="FRQ1477" s="14"/>
      <c r="FRR1477" s="14"/>
      <c r="FRS1477" s="14"/>
      <c r="FRT1477" s="14"/>
      <c r="FRU1477" s="14"/>
      <c r="FRV1477" s="14"/>
      <c r="FRW1477" s="14"/>
      <c r="FRX1477" s="14"/>
      <c r="FRY1477" s="14"/>
      <c r="FRZ1477" s="14"/>
      <c r="FSA1477" s="14"/>
      <c r="FSB1477" s="14"/>
      <c r="FSC1477" s="14"/>
      <c r="FSD1477" s="14"/>
      <c r="FSE1477" s="14"/>
      <c r="FSF1477" s="14"/>
      <c r="FSG1477" s="14"/>
      <c r="FSH1477" s="14"/>
      <c r="FSI1477" s="14"/>
      <c r="FSJ1477" s="14"/>
      <c r="FSK1477" s="14"/>
      <c r="FSL1477" s="14"/>
      <c r="FSM1477" s="14"/>
      <c r="FSN1477" s="14"/>
      <c r="FSO1477" s="14"/>
      <c r="FSP1477" s="14"/>
      <c r="FSQ1477" s="14"/>
      <c r="FSR1477" s="14"/>
      <c r="FSS1477" s="14"/>
      <c r="FST1477" s="14"/>
      <c r="FSU1477" s="14"/>
      <c r="FSV1477" s="14"/>
      <c r="FSW1477" s="14"/>
      <c r="FSX1477" s="14"/>
      <c r="FSY1477" s="14"/>
      <c r="FSZ1477" s="14"/>
      <c r="FTA1477" s="14"/>
      <c r="FTB1477" s="14"/>
      <c r="FTC1477" s="14"/>
      <c r="FTD1477" s="14"/>
      <c r="FTE1477" s="14"/>
      <c r="FTF1477" s="14"/>
      <c r="FTG1477" s="14"/>
      <c r="FTH1477" s="14"/>
      <c r="FTI1477" s="14"/>
      <c r="FTJ1477" s="14"/>
      <c r="FTK1477" s="14"/>
      <c r="FTL1477" s="14"/>
      <c r="FTM1477" s="14"/>
      <c r="FTN1477" s="14"/>
      <c r="FTO1477" s="14"/>
      <c r="FTP1477" s="14"/>
      <c r="FTQ1477" s="14"/>
      <c r="FTR1477" s="14"/>
      <c r="FTS1477" s="14"/>
      <c r="FTT1477" s="14"/>
      <c r="FTU1477" s="14"/>
      <c r="FTV1477" s="14"/>
      <c r="FTW1477" s="14"/>
      <c r="FTX1477" s="14"/>
      <c r="FTY1477" s="14"/>
      <c r="FTZ1477" s="14"/>
      <c r="FUA1477" s="14"/>
      <c r="FUB1477" s="14"/>
      <c r="FUC1477" s="14"/>
      <c r="FUD1477" s="14"/>
      <c r="FUE1477" s="14"/>
      <c r="FUF1477" s="14"/>
      <c r="FUG1477" s="14"/>
      <c r="FUH1477" s="14"/>
      <c r="FUI1477" s="14"/>
      <c r="FUJ1477" s="14"/>
      <c r="FUK1477" s="14"/>
      <c r="FUL1477" s="14"/>
      <c r="FUM1477" s="14"/>
      <c r="FUN1477" s="14"/>
      <c r="FUO1477" s="14"/>
      <c r="FUP1477" s="14"/>
      <c r="FUQ1477" s="14"/>
      <c r="FUR1477" s="14"/>
      <c r="FUS1477" s="14"/>
      <c r="FUT1477" s="14"/>
      <c r="FUU1477" s="14"/>
      <c r="FUV1477" s="14"/>
      <c r="FUW1477" s="14"/>
      <c r="FUX1477" s="14"/>
      <c r="FUY1477" s="14"/>
      <c r="FUZ1477" s="14"/>
      <c r="FVA1477" s="14"/>
      <c r="FVB1477" s="14"/>
      <c r="FVC1477" s="14"/>
      <c r="FVD1477" s="14"/>
      <c r="FVE1477" s="14"/>
      <c r="FVF1477" s="14"/>
      <c r="FVG1477" s="14"/>
      <c r="FVH1477" s="14"/>
      <c r="FVI1477" s="14"/>
      <c r="FVJ1477" s="14"/>
      <c r="FVK1477" s="14"/>
      <c r="FVL1477" s="14"/>
      <c r="FVM1477" s="14"/>
      <c r="FVN1477" s="14"/>
      <c r="FVO1477" s="14"/>
      <c r="FVP1477" s="14"/>
      <c r="FVQ1477" s="14"/>
      <c r="FVR1477" s="14"/>
      <c r="FVS1477" s="14"/>
      <c r="FVT1477" s="14"/>
      <c r="FVU1477" s="14"/>
      <c r="FVV1477" s="14"/>
      <c r="FVW1477" s="14"/>
      <c r="FVX1477" s="14"/>
      <c r="FVY1477" s="14"/>
      <c r="FVZ1477" s="14"/>
      <c r="FWA1477" s="14"/>
      <c r="FWB1477" s="14"/>
      <c r="FWC1477" s="14"/>
      <c r="FWD1477" s="14"/>
      <c r="FWE1477" s="14"/>
      <c r="FWF1477" s="14"/>
      <c r="FWG1477" s="14"/>
      <c r="FWH1477" s="14"/>
      <c r="FWI1477" s="14"/>
      <c r="FWJ1477" s="14"/>
      <c r="FWK1477" s="14"/>
      <c r="FWL1477" s="14"/>
      <c r="FWM1477" s="14"/>
      <c r="FWN1477" s="14"/>
      <c r="FWO1477" s="14"/>
      <c r="FWP1477" s="14"/>
      <c r="FWQ1477" s="14"/>
      <c r="FWR1477" s="14"/>
      <c r="FWS1477" s="14"/>
      <c r="FWT1477" s="14"/>
      <c r="FWU1477" s="14"/>
      <c r="FWV1477" s="14"/>
      <c r="FWW1477" s="14"/>
      <c r="FWX1477" s="14"/>
      <c r="FWY1477" s="14"/>
      <c r="FWZ1477" s="14"/>
      <c r="FXA1477" s="14"/>
      <c r="FXB1477" s="14"/>
      <c r="FXC1477" s="14"/>
      <c r="FXD1477" s="14"/>
      <c r="FXE1477" s="14"/>
      <c r="FXF1477" s="14"/>
      <c r="FXG1477" s="14"/>
      <c r="FXH1477" s="14"/>
      <c r="FXI1477" s="14"/>
      <c r="FXJ1477" s="14"/>
      <c r="FXK1477" s="14"/>
      <c r="FXL1477" s="14"/>
      <c r="FXM1477" s="14"/>
      <c r="FXN1477" s="14"/>
      <c r="FXO1477" s="14"/>
      <c r="FXP1477" s="14"/>
      <c r="FXQ1477" s="14"/>
      <c r="FXR1477" s="14"/>
      <c r="FXS1477" s="14"/>
      <c r="FXT1477" s="14"/>
      <c r="FXU1477" s="14"/>
      <c r="FXV1477" s="14"/>
      <c r="FXW1477" s="14"/>
      <c r="FXX1477" s="14"/>
      <c r="FXY1477" s="14"/>
      <c r="FXZ1477" s="14"/>
      <c r="FYA1477" s="14"/>
      <c r="FYB1477" s="14"/>
      <c r="FYC1477" s="14"/>
      <c r="FYD1477" s="14"/>
      <c r="FYE1477" s="14"/>
      <c r="FYF1477" s="14"/>
      <c r="FYG1477" s="14"/>
      <c r="FYH1477" s="14"/>
      <c r="FYI1477" s="14"/>
      <c r="FYJ1477" s="14"/>
      <c r="FYK1477" s="14"/>
      <c r="FYL1477" s="14"/>
      <c r="FYM1477" s="14"/>
      <c r="FYN1477" s="14"/>
      <c r="FYO1477" s="14"/>
      <c r="FYP1477" s="14"/>
      <c r="FYQ1477" s="14"/>
      <c r="FYR1477" s="14"/>
      <c r="FYS1477" s="14"/>
      <c r="FYT1477" s="14"/>
      <c r="FYU1477" s="14"/>
      <c r="FYV1477" s="14"/>
      <c r="FYW1477" s="14"/>
      <c r="FYX1477" s="14"/>
      <c r="FYY1477" s="14"/>
      <c r="FYZ1477" s="14"/>
      <c r="FZA1477" s="14"/>
      <c r="FZB1477" s="14"/>
      <c r="FZC1477" s="14"/>
      <c r="FZD1477" s="14"/>
      <c r="FZE1477" s="14"/>
      <c r="FZF1477" s="14"/>
      <c r="FZG1477" s="14"/>
      <c r="FZH1477" s="14"/>
      <c r="FZI1477" s="14"/>
      <c r="FZJ1477" s="14"/>
      <c r="FZK1477" s="14"/>
      <c r="FZL1477" s="14"/>
      <c r="FZM1477" s="14"/>
      <c r="FZN1477" s="14"/>
      <c r="FZO1477" s="14"/>
      <c r="FZP1477" s="14"/>
      <c r="FZQ1477" s="14"/>
      <c r="FZR1477" s="14"/>
      <c r="FZS1477" s="14"/>
      <c r="FZT1477" s="14"/>
      <c r="FZU1477" s="14"/>
      <c r="FZV1477" s="14"/>
      <c r="FZW1477" s="14"/>
      <c r="FZX1477" s="14"/>
      <c r="FZY1477" s="14"/>
      <c r="FZZ1477" s="14"/>
      <c r="GAA1477" s="14"/>
      <c r="GAB1477" s="14"/>
      <c r="GAC1477" s="14"/>
      <c r="GAD1477" s="14"/>
      <c r="GAE1477" s="14"/>
      <c r="GAF1477" s="14"/>
      <c r="GAG1477" s="14"/>
      <c r="GAH1477" s="14"/>
      <c r="GAI1477" s="14"/>
      <c r="GAJ1477" s="14"/>
      <c r="GAK1477" s="14"/>
      <c r="GAL1477" s="14"/>
      <c r="GAM1477" s="14"/>
      <c r="GAN1477" s="14"/>
      <c r="GAO1477" s="14"/>
      <c r="GAP1477" s="14"/>
      <c r="GAQ1477" s="14"/>
      <c r="GAR1477" s="14"/>
      <c r="GAS1477" s="14"/>
      <c r="GAT1477" s="14"/>
      <c r="GAU1477" s="14"/>
      <c r="GAV1477" s="14"/>
      <c r="GAW1477" s="14"/>
      <c r="GAX1477" s="14"/>
      <c r="GAY1477" s="14"/>
      <c r="GAZ1477" s="14"/>
      <c r="GBA1477" s="14"/>
      <c r="GBB1477" s="14"/>
      <c r="GBC1477" s="14"/>
      <c r="GBD1477" s="14"/>
      <c r="GBE1477" s="14"/>
      <c r="GBF1477" s="14"/>
      <c r="GBG1477" s="14"/>
      <c r="GBH1477" s="14"/>
      <c r="GBI1477" s="14"/>
      <c r="GBJ1477" s="14"/>
      <c r="GBK1477" s="14"/>
      <c r="GBL1477" s="14"/>
      <c r="GBM1477" s="14"/>
      <c r="GBN1477" s="14"/>
      <c r="GBO1477" s="14"/>
      <c r="GBP1477" s="14"/>
      <c r="GBQ1477" s="14"/>
      <c r="GBR1477" s="14"/>
      <c r="GBS1477" s="14"/>
      <c r="GBT1477" s="14"/>
      <c r="GBU1477" s="14"/>
      <c r="GBV1477" s="14"/>
      <c r="GBW1477" s="14"/>
      <c r="GBX1477" s="14"/>
      <c r="GBY1477" s="14"/>
      <c r="GBZ1477" s="14"/>
      <c r="GCA1477" s="14"/>
      <c r="GCB1477" s="14"/>
      <c r="GCC1477" s="14"/>
      <c r="GCD1477" s="14"/>
      <c r="GCE1477" s="14"/>
      <c r="GCF1477" s="14"/>
      <c r="GCG1477" s="14"/>
      <c r="GCH1477" s="14"/>
      <c r="GCI1477" s="14"/>
      <c r="GCJ1477" s="14"/>
      <c r="GCK1477" s="14"/>
      <c r="GCL1477" s="14"/>
      <c r="GCM1477" s="14"/>
      <c r="GCN1477" s="14"/>
      <c r="GCO1477" s="14"/>
      <c r="GCP1477" s="14"/>
      <c r="GCQ1477" s="14"/>
      <c r="GCR1477" s="14"/>
      <c r="GCS1477" s="14"/>
      <c r="GCT1477" s="14"/>
      <c r="GCU1477" s="14"/>
      <c r="GCV1477" s="14"/>
      <c r="GCW1477" s="14"/>
      <c r="GCX1477" s="14"/>
      <c r="GCY1477" s="14"/>
      <c r="GCZ1477" s="14"/>
      <c r="GDA1477" s="14"/>
      <c r="GDB1477" s="14"/>
      <c r="GDC1477" s="14"/>
      <c r="GDD1477" s="14"/>
      <c r="GDE1477" s="14"/>
      <c r="GDF1477" s="14"/>
      <c r="GDG1477" s="14"/>
      <c r="GDH1477" s="14"/>
      <c r="GDI1477" s="14"/>
      <c r="GDJ1477" s="14"/>
      <c r="GDK1477" s="14"/>
      <c r="GDL1477" s="14"/>
      <c r="GDM1477" s="14"/>
      <c r="GDN1477" s="14"/>
      <c r="GDO1477" s="14"/>
      <c r="GDP1477" s="14"/>
      <c r="GDQ1477" s="14"/>
      <c r="GDR1477" s="14"/>
      <c r="GDS1477" s="14"/>
      <c r="GDT1477" s="14"/>
      <c r="GDU1477" s="14"/>
      <c r="GDV1477" s="14"/>
      <c r="GDW1477" s="14"/>
      <c r="GDX1477" s="14"/>
      <c r="GDY1477" s="14"/>
      <c r="GDZ1477" s="14"/>
      <c r="GEA1477" s="14"/>
      <c r="GEB1477" s="14"/>
      <c r="GEC1477" s="14"/>
      <c r="GED1477" s="14"/>
      <c r="GEE1477" s="14"/>
      <c r="GEF1477" s="14"/>
      <c r="GEG1477" s="14"/>
      <c r="GEH1477" s="14"/>
      <c r="GEI1477" s="14"/>
      <c r="GEJ1477" s="14"/>
      <c r="GEK1477" s="14"/>
      <c r="GEL1477" s="14"/>
      <c r="GEM1477" s="14"/>
      <c r="GEN1477" s="14"/>
      <c r="GEO1477" s="14"/>
      <c r="GEP1477" s="14"/>
      <c r="GEQ1477" s="14"/>
      <c r="GER1477" s="14"/>
      <c r="GES1477" s="14"/>
      <c r="GET1477" s="14"/>
      <c r="GEU1477" s="14"/>
      <c r="GEV1477" s="14"/>
      <c r="GEW1477" s="14"/>
      <c r="GEX1477" s="14"/>
      <c r="GEY1477" s="14"/>
      <c r="GEZ1477" s="14"/>
      <c r="GFA1477" s="14"/>
      <c r="GFB1477" s="14"/>
      <c r="GFC1477" s="14"/>
      <c r="GFD1477" s="14"/>
      <c r="GFE1477" s="14"/>
      <c r="GFF1477" s="14"/>
      <c r="GFG1477" s="14"/>
      <c r="GFH1477" s="14"/>
      <c r="GFI1477" s="14"/>
      <c r="GFJ1477" s="14"/>
      <c r="GFK1477" s="14"/>
      <c r="GFL1477" s="14"/>
      <c r="GFM1477" s="14"/>
      <c r="GFN1477" s="14"/>
      <c r="GFO1477" s="14"/>
      <c r="GFP1477" s="14"/>
      <c r="GFQ1477" s="14"/>
      <c r="GFR1477" s="14"/>
      <c r="GFS1477" s="14"/>
      <c r="GFT1477" s="14"/>
      <c r="GFU1477" s="14"/>
      <c r="GFV1477" s="14"/>
      <c r="GFW1477" s="14"/>
      <c r="GFX1477" s="14"/>
      <c r="GFY1477" s="14"/>
      <c r="GFZ1477" s="14"/>
      <c r="GGA1477" s="14"/>
      <c r="GGB1477" s="14"/>
      <c r="GGC1477" s="14"/>
      <c r="GGD1477" s="14"/>
      <c r="GGE1477" s="14"/>
      <c r="GGF1477" s="14"/>
      <c r="GGG1477" s="14"/>
      <c r="GGH1477" s="14"/>
      <c r="GGI1477" s="14"/>
      <c r="GGJ1477" s="14"/>
      <c r="GGK1477" s="14"/>
      <c r="GGL1477" s="14"/>
      <c r="GGM1477" s="14"/>
      <c r="GGN1477" s="14"/>
      <c r="GGO1477" s="14"/>
      <c r="GGP1477" s="14"/>
      <c r="GGQ1477" s="14"/>
      <c r="GGR1477" s="14"/>
      <c r="GGS1477" s="14"/>
      <c r="GGT1477" s="14"/>
      <c r="GGU1477" s="14"/>
      <c r="GGV1477" s="14"/>
      <c r="GGW1477" s="14"/>
      <c r="GGX1477" s="14"/>
      <c r="GGY1477" s="14"/>
      <c r="GGZ1477" s="14"/>
      <c r="GHA1477" s="14"/>
      <c r="GHB1477" s="14"/>
      <c r="GHC1477" s="14"/>
      <c r="GHD1477" s="14"/>
      <c r="GHE1477" s="14"/>
      <c r="GHF1477" s="14"/>
      <c r="GHG1477" s="14"/>
      <c r="GHH1477" s="14"/>
      <c r="GHI1477" s="14"/>
      <c r="GHJ1477" s="14"/>
      <c r="GHK1477" s="14"/>
      <c r="GHL1477" s="14"/>
      <c r="GHM1477" s="14"/>
      <c r="GHN1477" s="14"/>
      <c r="GHO1477" s="14"/>
      <c r="GHP1477" s="14"/>
      <c r="GHQ1477" s="14"/>
      <c r="GHR1477" s="14"/>
      <c r="GHS1477" s="14"/>
      <c r="GHT1477" s="14"/>
      <c r="GHU1477" s="14"/>
      <c r="GHV1477" s="14"/>
      <c r="GHW1477" s="14"/>
      <c r="GHX1477" s="14"/>
      <c r="GHY1477" s="14"/>
      <c r="GHZ1477" s="14"/>
      <c r="GIA1477" s="14"/>
      <c r="GIB1477" s="14"/>
      <c r="GIC1477" s="14"/>
      <c r="GID1477" s="14"/>
      <c r="GIE1477" s="14"/>
      <c r="GIF1477" s="14"/>
      <c r="GIG1477" s="14"/>
      <c r="GIH1477" s="14"/>
      <c r="GII1477" s="14"/>
      <c r="GIJ1477" s="14"/>
      <c r="GIK1477" s="14"/>
      <c r="GIL1477" s="14"/>
      <c r="GIM1477" s="14"/>
      <c r="GIN1477" s="14"/>
      <c r="GIO1477" s="14"/>
      <c r="GIP1477" s="14"/>
      <c r="GIQ1477" s="14"/>
      <c r="GIR1477" s="14"/>
      <c r="GIS1477" s="14"/>
      <c r="GIT1477" s="14"/>
      <c r="GIU1477" s="14"/>
      <c r="GIV1477" s="14"/>
      <c r="GIW1477" s="14"/>
      <c r="GIX1477" s="14"/>
      <c r="GIY1477" s="14"/>
      <c r="GIZ1477" s="14"/>
      <c r="GJA1477" s="14"/>
      <c r="GJB1477" s="14"/>
      <c r="GJC1477" s="14"/>
      <c r="GJD1477" s="14"/>
      <c r="GJE1477" s="14"/>
      <c r="GJF1477" s="14"/>
      <c r="GJG1477" s="14"/>
      <c r="GJH1477" s="14"/>
      <c r="GJI1477" s="14"/>
      <c r="GJJ1477" s="14"/>
      <c r="GJK1477" s="14"/>
      <c r="GJL1477" s="14"/>
      <c r="GJM1477" s="14"/>
      <c r="GJN1477" s="14"/>
      <c r="GJO1477" s="14"/>
      <c r="GJP1477" s="14"/>
      <c r="GJQ1477" s="14"/>
      <c r="GJR1477" s="14"/>
      <c r="GJS1477" s="14"/>
      <c r="GJT1477" s="14"/>
      <c r="GJU1477" s="14"/>
      <c r="GJV1477" s="14"/>
      <c r="GJW1477" s="14"/>
      <c r="GJX1477" s="14"/>
      <c r="GJY1477" s="14"/>
      <c r="GJZ1477" s="14"/>
      <c r="GKA1477" s="14"/>
      <c r="GKB1477" s="14"/>
      <c r="GKC1477" s="14"/>
      <c r="GKD1477" s="14"/>
      <c r="GKE1477" s="14"/>
      <c r="GKF1477" s="14"/>
      <c r="GKG1477" s="14"/>
      <c r="GKH1477" s="14"/>
      <c r="GKI1477" s="14"/>
      <c r="GKJ1477" s="14"/>
      <c r="GKK1477" s="14"/>
      <c r="GKL1477" s="14"/>
      <c r="GKM1477" s="14"/>
      <c r="GKN1477" s="14"/>
      <c r="GKO1477" s="14"/>
      <c r="GKP1477" s="14"/>
      <c r="GKQ1477" s="14"/>
      <c r="GKR1477" s="14"/>
      <c r="GKS1477" s="14"/>
      <c r="GKT1477" s="14"/>
      <c r="GKU1477" s="14"/>
      <c r="GKV1477" s="14"/>
      <c r="GKW1477" s="14"/>
      <c r="GKX1477" s="14"/>
      <c r="GKY1477" s="14"/>
      <c r="GKZ1477" s="14"/>
      <c r="GLA1477" s="14"/>
      <c r="GLB1477" s="14"/>
      <c r="GLC1477" s="14"/>
      <c r="GLD1477" s="14"/>
      <c r="GLE1477" s="14"/>
      <c r="GLF1477" s="14"/>
      <c r="GLG1477" s="14"/>
      <c r="GLH1477" s="14"/>
      <c r="GLI1477" s="14"/>
      <c r="GLJ1477" s="14"/>
      <c r="GLK1477" s="14"/>
      <c r="GLL1477" s="14"/>
      <c r="GLM1477" s="14"/>
      <c r="GLN1477" s="14"/>
      <c r="GLO1477" s="14"/>
      <c r="GLP1477" s="14"/>
      <c r="GLQ1477" s="14"/>
      <c r="GLR1477" s="14"/>
      <c r="GLS1477" s="14"/>
      <c r="GLT1477" s="14"/>
      <c r="GLU1477" s="14"/>
      <c r="GLV1477" s="14"/>
      <c r="GLW1477" s="14"/>
      <c r="GLX1477" s="14"/>
      <c r="GLY1477" s="14"/>
      <c r="GLZ1477" s="14"/>
      <c r="GMA1477" s="14"/>
      <c r="GMB1477" s="14"/>
      <c r="GMC1477" s="14"/>
      <c r="GMD1477" s="14"/>
      <c r="GME1477" s="14"/>
      <c r="GMF1477" s="14"/>
      <c r="GMG1477" s="14"/>
      <c r="GMH1477" s="14"/>
      <c r="GMI1477" s="14"/>
      <c r="GMJ1477" s="14"/>
      <c r="GMK1477" s="14"/>
      <c r="GML1477" s="14"/>
      <c r="GMM1477" s="14"/>
      <c r="GMN1477" s="14"/>
      <c r="GMO1477" s="14"/>
      <c r="GMP1477" s="14"/>
      <c r="GMQ1477" s="14"/>
      <c r="GMR1477" s="14"/>
      <c r="GMS1477" s="14"/>
      <c r="GMT1477" s="14"/>
      <c r="GMU1477" s="14"/>
      <c r="GMV1477" s="14"/>
      <c r="GMW1477" s="14"/>
      <c r="GMX1477" s="14"/>
      <c r="GMY1477" s="14"/>
      <c r="GMZ1477" s="14"/>
      <c r="GNA1477" s="14"/>
      <c r="GNB1477" s="14"/>
      <c r="GNC1477" s="14"/>
      <c r="GND1477" s="14"/>
      <c r="GNE1477" s="14"/>
      <c r="GNF1477" s="14"/>
      <c r="GNG1477" s="14"/>
      <c r="GNH1477" s="14"/>
      <c r="GNI1477" s="14"/>
      <c r="GNJ1477" s="14"/>
      <c r="GNK1477" s="14"/>
      <c r="GNL1477" s="14"/>
      <c r="GNM1477" s="14"/>
      <c r="GNN1477" s="14"/>
      <c r="GNO1477" s="14"/>
      <c r="GNP1477" s="14"/>
      <c r="GNQ1477" s="14"/>
      <c r="GNR1477" s="14"/>
      <c r="GNS1477" s="14"/>
      <c r="GNT1477" s="14"/>
      <c r="GNU1477" s="14"/>
      <c r="GNV1477" s="14"/>
      <c r="GNW1477" s="14"/>
      <c r="GNX1477" s="14"/>
      <c r="GNY1477" s="14"/>
      <c r="GNZ1477" s="14"/>
      <c r="GOA1477" s="14"/>
      <c r="GOB1477" s="14"/>
      <c r="GOC1477" s="14"/>
      <c r="GOD1477" s="14"/>
      <c r="GOE1477" s="14"/>
      <c r="GOF1477" s="14"/>
      <c r="GOG1477" s="14"/>
      <c r="GOH1477" s="14"/>
      <c r="GOI1477" s="14"/>
      <c r="GOJ1477" s="14"/>
      <c r="GOK1477" s="14"/>
      <c r="GOL1477" s="14"/>
      <c r="GOM1477" s="14"/>
      <c r="GON1477" s="14"/>
      <c r="GOO1477" s="14"/>
      <c r="GOP1477" s="14"/>
      <c r="GOQ1477" s="14"/>
      <c r="GOR1477" s="14"/>
      <c r="GOS1477" s="14"/>
      <c r="GOT1477" s="14"/>
      <c r="GOU1477" s="14"/>
      <c r="GOV1477" s="14"/>
      <c r="GOW1477" s="14"/>
      <c r="GOX1477" s="14"/>
      <c r="GOY1477" s="14"/>
      <c r="GOZ1477" s="14"/>
      <c r="GPA1477" s="14"/>
      <c r="GPB1477" s="14"/>
      <c r="GPC1477" s="14"/>
      <c r="GPD1477" s="14"/>
      <c r="GPE1477" s="14"/>
      <c r="GPF1477" s="14"/>
      <c r="GPG1477" s="14"/>
      <c r="GPH1477" s="14"/>
      <c r="GPI1477" s="14"/>
      <c r="GPJ1477" s="14"/>
      <c r="GPK1477" s="14"/>
      <c r="GPL1477" s="14"/>
      <c r="GPM1477" s="14"/>
      <c r="GPN1477" s="14"/>
      <c r="GPO1477" s="14"/>
      <c r="GPP1477" s="14"/>
      <c r="GPQ1477" s="14"/>
      <c r="GPR1477" s="14"/>
      <c r="GPS1477" s="14"/>
      <c r="GPT1477" s="14"/>
      <c r="GPU1477" s="14"/>
      <c r="GPV1477" s="14"/>
      <c r="GPW1477" s="14"/>
      <c r="GPX1477" s="14"/>
      <c r="GPY1477" s="14"/>
      <c r="GPZ1477" s="14"/>
      <c r="GQA1477" s="14"/>
      <c r="GQB1477" s="14"/>
      <c r="GQC1477" s="14"/>
      <c r="GQD1477" s="14"/>
      <c r="GQE1477" s="14"/>
      <c r="GQF1477" s="14"/>
      <c r="GQG1477" s="14"/>
      <c r="GQH1477" s="14"/>
      <c r="GQI1477" s="14"/>
      <c r="GQJ1477" s="14"/>
      <c r="GQK1477" s="14"/>
      <c r="GQL1477" s="14"/>
      <c r="GQM1477" s="14"/>
      <c r="GQN1477" s="14"/>
      <c r="GQO1477" s="14"/>
      <c r="GQP1477" s="14"/>
      <c r="GQQ1477" s="14"/>
      <c r="GQR1477" s="14"/>
      <c r="GQS1477" s="14"/>
      <c r="GQT1477" s="14"/>
      <c r="GQU1477" s="14"/>
      <c r="GQV1477" s="14"/>
      <c r="GQW1477" s="14"/>
      <c r="GQX1477" s="14"/>
      <c r="GQY1477" s="14"/>
      <c r="GQZ1477" s="14"/>
      <c r="GRA1477" s="14"/>
      <c r="GRB1477" s="14"/>
      <c r="GRC1477" s="14"/>
      <c r="GRD1477" s="14"/>
      <c r="GRE1477" s="14"/>
      <c r="GRF1477" s="14"/>
      <c r="GRG1477" s="14"/>
      <c r="GRH1477" s="14"/>
      <c r="GRI1477" s="14"/>
      <c r="GRJ1477" s="14"/>
      <c r="GRK1477" s="14"/>
      <c r="GRL1477" s="14"/>
      <c r="GRM1477" s="14"/>
      <c r="GRN1477" s="14"/>
      <c r="GRO1477" s="14"/>
      <c r="GRP1477" s="14"/>
      <c r="GRQ1477" s="14"/>
      <c r="GRR1477" s="14"/>
      <c r="GRS1477" s="14"/>
      <c r="GRT1477" s="14"/>
      <c r="GRU1477" s="14"/>
      <c r="GRV1477" s="14"/>
      <c r="GRW1477" s="14"/>
      <c r="GRX1477" s="14"/>
      <c r="GRY1477" s="14"/>
      <c r="GRZ1477" s="14"/>
      <c r="GSA1477" s="14"/>
      <c r="GSB1477" s="14"/>
      <c r="GSC1477" s="14"/>
      <c r="GSD1477" s="14"/>
      <c r="GSE1477" s="14"/>
      <c r="GSF1477" s="14"/>
      <c r="GSG1477" s="14"/>
      <c r="GSH1477" s="14"/>
      <c r="GSI1477" s="14"/>
      <c r="GSJ1477" s="14"/>
      <c r="GSK1477" s="14"/>
      <c r="GSL1477" s="14"/>
      <c r="GSM1477" s="14"/>
      <c r="GSN1477" s="14"/>
      <c r="GSO1477" s="14"/>
      <c r="GSP1477" s="14"/>
      <c r="GSQ1477" s="14"/>
      <c r="GSR1477" s="14"/>
      <c r="GSS1477" s="14"/>
      <c r="GST1477" s="14"/>
      <c r="GSU1477" s="14"/>
      <c r="GSV1477" s="14"/>
      <c r="GSW1477" s="14"/>
      <c r="GSX1477" s="14"/>
      <c r="GSY1477" s="14"/>
      <c r="GSZ1477" s="14"/>
      <c r="GTA1477" s="14"/>
      <c r="GTB1477" s="14"/>
      <c r="GTC1477" s="14"/>
      <c r="GTD1477" s="14"/>
      <c r="GTE1477" s="14"/>
      <c r="GTF1477" s="14"/>
      <c r="GTG1477" s="14"/>
      <c r="GTH1477" s="14"/>
      <c r="GTI1477" s="14"/>
      <c r="GTJ1477" s="14"/>
      <c r="GTK1477" s="14"/>
      <c r="GTL1477" s="14"/>
      <c r="GTM1477" s="14"/>
      <c r="GTN1477" s="14"/>
      <c r="GTO1477" s="14"/>
      <c r="GTP1477" s="14"/>
      <c r="GTQ1477" s="14"/>
      <c r="GTR1477" s="14"/>
      <c r="GTS1477" s="14"/>
      <c r="GTT1477" s="14"/>
      <c r="GTU1477" s="14"/>
      <c r="GTV1477" s="14"/>
      <c r="GTW1477" s="14"/>
      <c r="GTX1477" s="14"/>
      <c r="GTY1477" s="14"/>
      <c r="GTZ1477" s="14"/>
      <c r="GUA1477" s="14"/>
      <c r="GUB1477" s="14"/>
      <c r="GUC1477" s="14"/>
      <c r="GUD1477" s="14"/>
      <c r="GUE1477" s="14"/>
      <c r="GUF1477" s="14"/>
      <c r="GUG1477" s="14"/>
      <c r="GUH1477" s="14"/>
      <c r="GUI1477" s="14"/>
      <c r="GUJ1477" s="14"/>
      <c r="GUK1477" s="14"/>
      <c r="GUL1477" s="14"/>
      <c r="GUM1477" s="14"/>
      <c r="GUN1477" s="14"/>
      <c r="GUO1477" s="14"/>
      <c r="GUP1477" s="14"/>
      <c r="GUQ1477" s="14"/>
      <c r="GUR1477" s="14"/>
      <c r="GUS1477" s="14"/>
      <c r="GUT1477" s="14"/>
      <c r="GUU1477" s="14"/>
      <c r="GUV1477" s="14"/>
      <c r="GUW1477" s="14"/>
      <c r="GUX1477" s="14"/>
      <c r="GUY1477" s="14"/>
      <c r="GUZ1477" s="14"/>
      <c r="GVA1477" s="14"/>
      <c r="GVB1477" s="14"/>
      <c r="GVC1477" s="14"/>
      <c r="GVD1477" s="14"/>
      <c r="GVE1477" s="14"/>
      <c r="GVF1477" s="14"/>
      <c r="GVG1477" s="14"/>
      <c r="GVH1477" s="14"/>
      <c r="GVI1477" s="14"/>
      <c r="GVJ1477" s="14"/>
      <c r="GVK1477" s="14"/>
      <c r="GVL1477" s="14"/>
      <c r="GVM1477" s="14"/>
      <c r="GVN1477" s="14"/>
      <c r="GVO1477" s="14"/>
      <c r="GVP1477" s="14"/>
      <c r="GVQ1477" s="14"/>
      <c r="GVR1477" s="14"/>
      <c r="GVS1477" s="14"/>
      <c r="GVT1477" s="14"/>
      <c r="GVU1477" s="14"/>
      <c r="GVV1477" s="14"/>
      <c r="GVW1477" s="14"/>
      <c r="GVX1477" s="14"/>
      <c r="GVY1477" s="14"/>
      <c r="GVZ1477" s="14"/>
      <c r="GWA1477" s="14"/>
      <c r="GWB1477" s="14"/>
      <c r="GWC1477" s="14"/>
      <c r="GWD1477" s="14"/>
      <c r="GWE1477" s="14"/>
      <c r="GWF1477" s="14"/>
      <c r="GWG1477" s="14"/>
      <c r="GWH1477" s="14"/>
      <c r="GWI1477" s="14"/>
      <c r="GWJ1477" s="14"/>
      <c r="GWK1477" s="14"/>
      <c r="GWL1477" s="14"/>
      <c r="GWM1477" s="14"/>
      <c r="GWN1477" s="14"/>
      <c r="GWO1477" s="14"/>
      <c r="GWP1477" s="14"/>
      <c r="GWQ1477" s="14"/>
      <c r="GWR1477" s="14"/>
      <c r="GWS1477" s="14"/>
      <c r="GWT1477" s="14"/>
      <c r="GWU1477" s="14"/>
      <c r="GWV1477" s="14"/>
      <c r="GWW1477" s="14"/>
      <c r="GWX1477" s="14"/>
      <c r="GWY1477" s="14"/>
      <c r="GWZ1477" s="14"/>
      <c r="GXA1477" s="14"/>
      <c r="GXB1477" s="14"/>
      <c r="GXC1477" s="14"/>
      <c r="GXD1477" s="14"/>
      <c r="GXE1477" s="14"/>
      <c r="GXF1477" s="14"/>
      <c r="GXG1477" s="14"/>
      <c r="GXH1477" s="14"/>
      <c r="GXI1477" s="14"/>
      <c r="GXJ1477" s="14"/>
      <c r="GXK1477" s="14"/>
      <c r="GXL1477" s="14"/>
      <c r="GXM1477" s="14"/>
      <c r="GXN1477" s="14"/>
      <c r="GXO1477" s="14"/>
      <c r="GXP1477" s="14"/>
      <c r="GXQ1477" s="14"/>
      <c r="GXR1477" s="14"/>
      <c r="GXS1477" s="14"/>
      <c r="GXT1477" s="14"/>
      <c r="GXU1477" s="14"/>
      <c r="GXV1477" s="14"/>
      <c r="GXW1477" s="14"/>
      <c r="GXX1477" s="14"/>
      <c r="GXY1477" s="14"/>
      <c r="GXZ1477" s="14"/>
      <c r="GYA1477" s="14"/>
      <c r="GYB1477" s="14"/>
      <c r="GYC1477" s="14"/>
      <c r="GYD1477" s="14"/>
      <c r="GYE1477" s="14"/>
      <c r="GYF1477" s="14"/>
      <c r="GYG1477" s="14"/>
      <c r="GYH1477" s="14"/>
      <c r="GYI1477" s="14"/>
      <c r="GYJ1477" s="14"/>
      <c r="GYK1477" s="14"/>
      <c r="GYL1477" s="14"/>
      <c r="GYM1477" s="14"/>
      <c r="GYN1477" s="14"/>
      <c r="GYO1477" s="14"/>
      <c r="GYP1477" s="14"/>
      <c r="GYQ1477" s="14"/>
      <c r="GYR1477" s="14"/>
      <c r="GYS1477" s="14"/>
      <c r="GYT1477" s="14"/>
      <c r="GYU1477" s="14"/>
      <c r="GYV1477" s="14"/>
      <c r="GYW1477" s="14"/>
      <c r="GYX1477" s="14"/>
      <c r="GYY1477" s="14"/>
      <c r="GYZ1477" s="14"/>
      <c r="GZA1477" s="14"/>
      <c r="GZB1477" s="14"/>
      <c r="GZC1477" s="14"/>
      <c r="GZD1477" s="14"/>
      <c r="GZE1477" s="14"/>
      <c r="GZF1477" s="14"/>
      <c r="GZG1477" s="14"/>
      <c r="GZH1477" s="14"/>
      <c r="GZI1477" s="14"/>
      <c r="GZJ1477" s="14"/>
      <c r="GZK1477" s="14"/>
      <c r="GZL1477" s="14"/>
      <c r="GZM1477" s="14"/>
      <c r="GZN1477" s="14"/>
      <c r="GZO1477" s="14"/>
      <c r="GZP1477" s="14"/>
      <c r="GZQ1477" s="14"/>
      <c r="GZR1477" s="14"/>
      <c r="GZS1477" s="14"/>
      <c r="GZT1477" s="14"/>
      <c r="GZU1477" s="14"/>
      <c r="GZV1477" s="14"/>
      <c r="GZW1477" s="14"/>
      <c r="GZX1477" s="14"/>
      <c r="GZY1477" s="14"/>
      <c r="GZZ1477" s="14"/>
      <c r="HAA1477" s="14"/>
      <c r="HAB1477" s="14"/>
      <c r="HAC1477" s="14"/>
      <c r="HAD1477" s="14"/>
      <c r="HAE1477" s="14"/>
      <c r="HAF1477" s="14"/>
      <c r="HAG1477" s="14"/>
      <c r="HAH1477" s="14"/>
      <c r="HAI1477" s="14"/>
      <c r="HAJ1477" s="14"/>
      <c r="HAK1477" s="14"/>
      <c r="HAL1477" s="14"/>
      <c r="HAM1477" s="14"/>
      <c r="HAN1477" s="14"/>
      <c r="HAO1477" s="14"/>
      <c r="HAP1477" s="14"/>
      <c r="HAQ1477" s="14"/>
      <c r="HAR1477" s="14"/>
      <c r="HAS1477" s="14"/>
      <c r="HAT1477" s="14"/>
      <c r="HAU1477" s="14"/>
      <c r="HAV1477" s="14"/>
      <c r="HAW1477" s="14"/>
      <c r="HAX1477" s="14"/>
      <c r="HAY1477" s="14"/>
      <c r="HAZ1477" s="14"/>
      <c r="HBA1477" s="14"/>
      <c r="HBB1477" s="14"/>
      <c r="HBC1477" s="14"/>
      <c r="HBD1477" s="14"/>
      <c r="HBE1477" s="14"/>
      <c r="HBF1477" s="14"/>
      <c r="HBG1477" s="14"/>
      <c r="HBH1477" s="14"/>
      <c r="HBI1477" s="14"/>
      <c r="HBJ1477" s="14"/>
      <c r="HBK1477" s="14"/>
      <c r="HBL1477" s="14"/>
      <c r="HBM1477" s="14"/>
      <c r="HBN1477" s="14"/>
      <c r="HBO1477" s="14"/>
      <c r="HBP1477" s="14"/>
      <c r="HBQ1477" s="14"/>
      <c r="HBR1477" s="14"/>
      <c r="HBS1477" s="14"/>
      <c r="HBT1477" s="14"/>
      <c r="HBU1477" s="14"/>
      <c r="HBV1477" s="14"/>
      <c r="HBW1477" s="14"/>
      <c r="HBX1477" s="14"/>
      <c r="HBY1477" s="14"/>
      <c r="HBZ1477" s="14"/>
      <c r="HCA1477" s="14"/>
      <c r="HCB1477" s="14"/>
      <c r="HCC1477" s="14"/>
      <c r="HCD1477" s="14"/>
      <c r="HCE1477" s="14"/>
      <c r="HCF1477" s="14"/>
      <c r="HCG1477" s="14"/>
      <c r="HCH1477" s="14"/>
      <c r="HCI1477" s="14"/>
      <c r="HCJ1477" s="14"/>
      <c r="HCK1477" s="14"/>
      <c r="HCL1477" s="14"/>
      <c r="HCM1477" s="14"/>
      <c r="HCN1477" s="14"/>
      <c r="HCO1477" s="14"/>
      <c r="HCP1477" s="14"/>
      <c r="HCQ1477" s="14"/>
      <c r="HCR1477" s="14"/>
      <c r="HCS1477" s="14"/>
      <c r="HCT1477" s="14"/>
      <c r="HCU1477" s="14"/>
      <c r="HCV1477" s="14"/>
      <c r="HCW1477" s="14"/>
      <c r="HCX1477" s="14"/>
      <c r="HCY1477" s="14"/>
      <c r="HCZ1477" s="14"/>
      <c r="HDA1477" s="14"/>
      <c r="HDB1477" s="14"/>
      <c r="HDC1477" s="14"/>
      <c r="HDD1477" s="14"/>
      <c r="HDE1477" s="14"/>
      <c r="HDF1477" s="14"/>
      <c r="HDG1477" s="14"/>
      <c r="HDH1477" s="14"/>
      <c r="HDI1477" s="14"/>
      <c r="HDJ1477" s="14"/>
      <c r="HDK1477" s="14"/>
      <c r="HDL1477" s="14"/>
      <c r="HDM1477" s="14"/>
      <c r="HDN1477" s="14"/>
      <c r="HDO1477" s="14"/>
      <c r="HDP1477" s="14"/>
      <c r="HDQ1477" s="14"/>
      <c r="HDR1477" s="14"/>
      <c r="HDS1477" s="14"/>
      <c r="HDT1477" s="14"/>
      <c r="HDU1477" s="14"/>
      <c r="HDV1477" s="14"/>
      <c r="HDW1477" s="14"/>
      <c r="HDX1477" s="14"/>
      <c r="HDY1477" s="14"/>
      <c r="HDZ1477" s="14"/>
      <c r="HEA1477" s="14"/>
      <c r="HEB1477" s="14"/>
      <c r="HEC1477" s="14"/>
      <c r="HED1477" s="14"/>
      <c r="HEE1477" s="14"/>
      <c r="HEF1477" s="14"/>
      <c r="HEG1477" s="14"/>
      <c r="HEH1477" s="14"/>
      <c r="HEI1477" s="14"/>
      <c r="HEJ1477" s="14"/>
      <c r="HEK1477" s="14"/>
      <c r="HEL1477" s="14"/>
      <c r="HEM1477" s="14"/>
      <c r="HEN1477" s="14"/>
      <c r="HEO1477" s="14"/>
      <c r="HEP1477" s="14"/>
      <c r="HEQ1477" s="14"/>
      <c r="HER1477" s="14"/>
      <c r="HES1477" s="14"/>
      <c r="HET1477" s="14"/>
      <c r="HEU1477" s="14"/>
      <c r="HEV1477" s="14"/>
      <c r="HEW1477" s="14"/>
      <c r="HEX1477" s="14"/>
      <c r="HEY1477" s="14"/>
      <c r="HEZ1477" s="14"/>
      <c r="HFA1477" s="14"/>
      <c r="HFB1477" s="14"/>
      <c r="HFC1477" s="14"/>
      <c r="HFD1477" s="14"/>
      <c r="HFE1477" s="14"/>
      <c r="HFF1477" s="14"/>
      <c r="HFG1477" s="14"/>
      <c r="HFH1477" s="14"/>
      <c r="HFI1477" s="14"/>
      <c r="HFJ1477" s="14"/>
      <c r="HFK1477" s="14"/>
      <c r="HFL1477" s="14"/>
      <c r="HFM1477" s="14"/>
      <c r="HFN1477" s="14"/>
      <c r="HFO1477" s="14"/>
      <c r="HFP1477" s="14"/>
      <c r="HFQ1477" s="14"/>
      <c r="HFR1477" s="14"/>
      <c r="HFS1477" s="14"/>
      <c r="HFT1477" s="14"/>
      <c r="HFU1477" s="14"/>
      <c r="HFV1477" s="14"/>
      <c r="HFW1477" s="14"/>
      <c r="HFX1477" s="14"/>
      <c r="HFY1477" s="14"/>
      <c r="HFZ1477" s="14"/>
      <c r="HGA1477" s="14"/>
      <c r="HGB1477" s="14"/>
      <c r="HGC1477" s="14"/>
      <c r="HGD1477" s="14"/>
      <c r="HGE1477" s="14"/>
      <c r="HGF1477" s="14"/>
      <c r="HGG1477" s="14"/>
      <c r="HGH1477" s="14"/>
      <c r="HGI1477" s="14"/>
      <c r="HGJ1477" s="14"/>
      <c r="HGK1477" s="14"/>
      <c r="HGL1477" s="14"/>
      <c r="HGM1477" s="14"/>
      <c r="HGN1477" s="14"/>
      <c r="HGO1477" s="14"/>
      <c r="HGP1477" s="14"/>
      <c r="HGQ1477" s="14"/>
      <c r="HGR1477" s="14"/>
      <c r="HGS1477" s="14"/>
      <c r="HGT1477" s="14"/>
      <c r="HGU1477" s="14"/>
      <c r="HGV1477" s="14"/>
      <c r="HGW1477" s="14"/>
      <c r="HGX1477" s="14"/>
      <c r="HGY1477" s="14"/>
      <c r="HGZ1477" s="14"/>
      <c r="HHA1477" s="14"/>
      <c r="HHB1477" s="14"/>
      <c r="HHC1477" s="14"/>
      <c r="HHD1477" s="14"/>
      <c r="HHE1477" s="14"/>
      <c r="HHF1477" s="14"/>
      <c r="HHG1477" s="14"/>
      <c r="HHH1477" s="14"/>
      <c r="HHI1477" s="14"/>
      <c r="HHJ1477" s="14"/>
      <c r="HHK1477" s="14"/>
      <c r="HHL1477" s="14"/>
      <c r="HHM1477" s="14"/>
      <c r="HHN1477" s="14"/>
      <c r="HHO1477" s="14"/>
      <c r="HHP1477" s="14"/>
      <c r="HHQ1477" s="14"/>
      <c r="HHR1477" s="14"/>
      <c r="HHS1477" s="14"/>
      <c r="HHT1477" s="14"/>
      <c r="HHU1477" s="14"/>
      <c r="HHV1477" s="14"/>
      <c r="HHW1477" s="14"/>
      <c r="HHX1477" s="14"/>
      <c r="HHY1477" s="14"/>
      <c r="HHZ1477" s="14"/>
      <c r="HIA1477" s="14"/>
      <c r="HIB1477" s="14"/>
      <c r="HIC1477" s="14"/>
      <c r="HID1477" s="14"/>
      <c r="HIE1477" s="14"/>
      <c r="HIF1477" s="14"/>
      <c r="HIG1477" s="14"/>
      <c r="HIH1477" s="14"/>
      <c r="HII1477" s="14"/>
      <c r="HIJ1477" s="14"/>
      <c r="HIK1477" s="14"/>
      <c r="HIL1477" s="14"/>
      <c r="HIM1477" s="14"/>
      <c r="HIN1477" s="14"/>
      <c r="HIO1477" s="14"/>
      <c r="HIP1477" s="14"/>
      <c r="HIQ1477" s="14"/>
      <c r="HIR1477" s="14"/>
      <c r="HIS1477" s="14"/>
      <c r="HIT1477" s="14"/>
      <c r="HIU1477" s="14"/>
      <c r="HIV1477" s="14"/>
      <c r="HIW1477" s="14"/>
      <c r="HIX1477" s="14"/>
      <c r="HIY1477" s="14"/>
      <c r="HIZ1477" s="14"/>
      <c r="HJA1477" s="14"/>
      <c r="HJB1477" s="14"/>
      <c r="HJC1477" s="14"/>
      <c r="HJD1477" s="14"/>
      <c r="HJE1477" s="14"/>
      <c r="HJF1477" s="14"/>
      <c r="HJG1477" s="14"/>
      <c r="HJH1477" s="14"/>
      <c r="HJI1477" s="14"/>
      <c r="HJJ1477" s="14"/>
      <c r="HJK1477" s="14"/>
      <c r="HJL1477" s="14"/>
      <c r="HJM1477" s="14"/>
      <c r="HJN1477" s="14"/>
      <c r="HJO1477" s="14"/>
      <c r="HJP1477" s="14"/>
      <c r="HJQ1477" s="14"/>
      <c r="HJR1477" s="14"/>
      <c r="HJS1477" s="14"/>
      <c r="HJT1477" s="14"/>
      <c r="HJU1477" s="14"/>
      <c r="HJV1477" s="14"/>
      <c r="HJW1477" s="14"/>
      <c r="HJX1477" s="14"/>
      <c r="HJY1477" s="14"/>
      <c r="HJZ1477" s="14"/>
      <c r="HKA1477" s="14"/>
      <c r="HKB1477" s="14"/>
      <c r="HKC1477" s="14"/>
      <c r="HKD1477" s="14"/>
      <c r="HKE1477" s="14"/>
      <c r="HKF1477" s="14"/>
      <c r="HKG1477" s="14"/>
      <c r="HKH1477" s="14"/>
      <c r="HKI1477" s="14"/>
      <c r="HKJ1477" s="14"/>
      <c r="HKK1477" s="14"/>
      <c r="HKL1477" s="14"/>
      <c r="HKM1477" s="14"/>
      <c r="HKN1477" s="14"/>
      <c r="HKO1477" s="14"/>
      <c r="HKP1477" s="14"/>
      <c r="HKQ1477" s="14"/>
      <c r="HKR1477" s="14"/>
      <c r="HKS1477" s="14"/>
      <c r="HKT1477" s="14"/>
      <c r="HKU1477" s="14"/>
      <c r="HKV1477" s="14"/>
      <c r="HKW1477" s="14"/>
      <c r="HKX1477" s="14"/>
      <c r="HKY1477" s="14"/>
      <c r="HKZ1477" s="14"/>
      <c r="HLA1477" s="14"/>
      <c r="HLB1477" s="14"/>
      <c r="HLC1477" s="14"/>
      <c r="HLD1477" s="14"/>
      <c r="HLE1477" s="14"/>
      <c r="HLF1477" s="14"/>
      <c r="HLG1477" s="14"/>
      <c r="HLH1477" s="14"/>
      <c r="HLI1477" s="14"/>
      <c r="HLJ1477" s="14"/>
      <c r="HLK1477" s="14"/>
      <c r="HLL1477" s="14"/>
      <c r="HLM1477" s="14"/>
      <c r="HLN1477" s="14"/>
      <c r="HLO1477" s="14"/>
      <c r="HLP1477" s="14"/>
      <c r="HLQ1477" s="14"/>
      <c r="HLR1477" s="14"/>
      <c r="HLS1477" s="14"/>
      <c r="HLT1477" s="14"/>
      <c r="HLU1477" s="14"/>
      <c r="HLV1477" s="14"/>
      <c r="HLW1477" s="14"/>
      <c r="HLX1477" s="14"/>
      <c r="HLY1477" s="14"/>
      <c r="HLZ1477" s="14"/>
      <c r="HMA1477" s="14"/>
      <c r="HMB1477" s="14"/>
      <c r="HMC1477" s="14"/>
      <c r="HMD1477" s="14"/>
      <c r="HME1477" s="14"/>
      <c r="HMF1477" s="14"/>
      <c r="HMG1477" s="14"/>
      <c r="HMH1477" s="14"/>
      <c r="HMI1477" s="14"/>
      <c r="HMJ1477" s="14"/>
      <c r="HMK1477" s="14"/>
      <c r="HML1477" s="14"/>
      <c r="HMM1477" s="14"/>
      <c r="HMN1477" s="14"/>
      <c r="HMO1477" s="14"/>
      <c r="HMP1477" s="14"/>
      <c r="HMQ1477" s="14"/>
      <c r="HMR1477" s="14"/>
      <c r="HMS1477" s="14"/>
      <c r="HMT1477" s="14"/>
      <c r="HMU1477" s="14"/>
      <c r="HMV1477" s="14"/>
      <c r="HMW1477" s="14"/>
      <c r="HMX1477" s="14"/>
      <c r="HMY1477" s="14"/>
      <c r="HMZ1477" s="14"/>
      <c r="HNA1477" s="14"/>
      <c r="HNB1477" s="14"/>
      <c r="HNC1477" s="14"/>
      <c r="HND1477" s="14"/>
      <c r="HNE1477" s="14"/>
      <c r="HNF1477" s="14"/>
      <c r="HNG1477" s="14"/>
      <c r="HNH1477" s="14"/>
      <c r="HNI1477" s="14"/>
      <c r="HNJ1477" s="14"/>
      <c r="HNK1477" s="14"/>
      <c r="HNL1477" s="14"/>
      <c r="HNM1477" s="14"/>
      <c r="HNN1477" s="14"/>
      <c r="HNO1477" s="14"/>
      <c r="HNP1477" s="14"/>
      <c r="HNQ1477" s="14"/>
      <c r="HNR1477" s="14"/>
      <c r="HNS1477" s="14"/>
      <c r="HNT1477" s="14"/>
      <c r="HNU1477" s="14"/>
      <c r="HNV1477" s="14"/>
      <c r="HNW1477" s="14"/>
      <c r="HNX1477" s="14"/>
      <c r="HNY1477" s="14"/>
      <c r="HNZ1477" s="14"/>
      <c r="HOA1477" s="14"/>
      <c r="HOB1477" s="14"/>
      <c r="HOC1477" s="14"/>
      <c r="HOD1477" s="14"/>
      <c r="HOE1477" s="14"/>
      <c r="HOF1477" s="14"/>
      <c r="HOG1477" s="14"/>
      <c r="HOH1477" s="14"/>
      <c r="HOI1477" s="14"/>
      <c r="HOJ1477" s="14"/>
      <c r="HOK1477" s="14"/>
      <c r="HOL1477" s="14"/>
      <c r="HOM1477" s="14"/>
      <c r="HON1477" s="14"/>
      <c r="HOO1477" s="14"/>
      <c r="HOP1477" s="14"/>
      <c r="HOQ1477" s="14"/>
      <c r="HOR1477" s="14"/>
      <c r="HOS1477" s="14"/>
      <c r="HOT1477" s="14"/>
      <c r="HOU1477" s="14"/>
      <c r="HOV1477" s="14"/>
      <c r="HOW1477" s="14"/>
      <c r="HOX1477" s="14"/>
      <c r="HOY1477" s="14"/>
      <c r="HOZ1477" s="14"/>
      <c r="HPA1477" s="14"/>
      <c r="HPB1477" s="14"/>
      <c r="HPC1477" s="14"/>
      <c r="HPD1477" s="14"/>
      <c r="HPE1477" s="14"/>
      <c r="HPF1477" s="14"/>
      <c r="HPG1477" s="14"/>
      <c r="HPH1477" s="14"/>
      <c r="HPI1477" s="14"/>
      <c r="HPJ1477" s="14"/>
      <c r="HPK1477" s="14"/>
      <c r="HPL1477" s="14"/>
      <c r="HPM1477" s="14"/>
      <c r="HPN1477" s="14"/>
      <c r="HPO1477" s="14"/>
      <c r="HPP1477" s="14"/>
      <c r="HPQ1477" s="14"/>
      <c r="HPR1477" s="14"/>
      <c r="HPS1477" s="14"/>
      <c r="HPT1477" s="14"/>
      <c r="HPU1477" s="14"/>
      <c r="HPV1477" s="14"/>
      <c r="HPW1477" s="14"/>
      <c r="HPX1477" s="14"/>
      <c r="HPY1477" s="14"/>
      <c r="HPZ1477" s="14"/>
      <c r="HQA1477" s="14"/>
      <c r="HQB1477" s="14"/>
      <c r="HQC1477" s="14"/>
      <c r="HQD1477" s="14"/>
      <c r="HQE1477" s="14"/>
      <c r="HQF1477" s="14"/>
      <c r="HQG1477" s="14"/>
      <c r="HQH1477" s="14"/>
      <c r="HQI1477" s="14"/>
      <c r="HQJ1477" s="14"/>
      <c r="HQK1477" s="14"/>
      <c r="HQL1477" s="14"/>
      <c r="HQM1477" s="14"/>
      <c r="HQN1477" s="14"/>
      <c r="HQO1477" s="14"/>
      <c r="HQP1477" s="14"/>
      <c r="HQQ1477" s="14"/>
      <c r="HQR1477" s="14"/>
      <c r="HQS1477" s="14"/>
      <c r="HQT1477" s="14"/>
      <c r="HQU1477" s="14"/>
      <c r="HQV1477" s="14"/>
      <c r="HQW1477" s="14"/>
      <c r="HQX1477" s="14"/>
      <c r="HQY1477" s="14"/>
      <c r="HQZ1477" s="14"/>
      <c r="HRA1477" s="14"/>
      <c r="HRB1477" s="14"/>
      <c r="HRC1477" s="14"/>
      <c r="HRD1477" s="14"/>
      <c r="HRE1477" s="14"/>
      <c r="HRF1477" s="14"/>
      <c r="HRG1477" s="14"/>
      <c r="HRH1477" s="14"/>
      <c r="HRI1477" s="14"/>
      <c r="HRJ1477" s="14"/>
      <c r="HRK1477" s="14"/>
      <c r="HRL1477" s="14"/>
      <c r="HRM1477" s="14"/>
      <c r="HRN1477" s="14"/>
      <c r="HRO1477" s="14"/>
      <c r="HRP1477" s="14"/>
      <c r="HRQ1477" s="14"/>
      <c r="HRR1477" s="14"/>
      <c r="HRS1477" s="14"/>
      <c r="HRT1477" s="14"/>
      <c r="HRU1477" s="14"/>
      <c r="HRV1477" s="14"/>
      <c r="HRW1477" s="14"/>
      <c r="HRX1477" s="14"/>
      <c r="HRY1477" s="14"/>
      <c r="HRZ1477" s="14"/>
      <c r="HSA1477" s="14"/>
      <c r="HSB1477" s="14"/>
      <c r="HSC1477" s="14"/>
      <c r="HSD1477" s="14"/>
      <c r="HSE1477" s="14"/>
      <c r="HSF1477" s="14"/>
      <c r="HSG1477" s="14"/>
      <c r="HSH1477" s="14"/>
      <c r="HSI1477" s="14"/>
      <c r="HSJ1477" s="14"/>
      <c r="HSK1477" s="14"/>
      <c r="HSL1477" s="14"/>
      <c r="HSM1477" s="14"/>
      <c r="HSN1477" s="14"/>
      <c r="HSO1477" s="14"/>
      <c r="HSP1477" s="14"/>
      <c r="HSQ1477" s="14"/>
      <c r="HSR1477" s="14"/>
      <c r="HSS1477" s="14"/>
      <c r="HST1477" s="14"/>
      <c r="HSU1477" s="14"/>
      <c r="HSV1477" s="14"/>
      <c r="HSW1477" s="14"/>
      <c r="HSX1477" s="14"/>
      <c r="HSY1477" s="14"/>
      <c r="HSZ1477" s="14"/>
      <c r="HTA1477" s="14"/>
      <c r="HTB1477" s="14"/>
      <c r="HTC1477" s="14"/>
      <c r="HTD1477" s="14"/>
      <c r="HTE1477" s="14"/>
      <c r="HTF1477" s="14"/>
      <c r="HTG1477" s="14"/>
      <c r="HTH1477" s="14"/>
      <c r="HTI1477" s="14"/>
      <c r="HTJ1477" s="14"/>
      <c r="HTK1477" s="14"/>
      <c r="HTL1477" s="14"/>
      <c r="HTM1477" s="14"/>
      <c r="HTN1477" s="14"/>
      <c r="HTO1477" s="14"/>
      <c r="HTP1477" s="14"/>
      <c r="HTQ1477" s="14"/>
      <c r="HTR1477" s="14"/>
      <c r="HTS1477" s="14"/>
      <c r="HTT1477" s="14"/>
      <c r="HTU1477" s="14"/>
      <c r="HTV1477" s="14"/>
      <c r="HTW1477" s="14"/>
      <c r="HTX1477" s="14"/>
      <c r="HTY1477" s="14"/>
      <c r="HTZ1477" s="14"/>
      <c r="HUA1477" s="14"/>
      <c r="HUB1477" s="14"/>
      <c r="HUC1477" s="14"/>
      <c r="HUD1477" s="14"/>
      <c r="HUE1477" s="14"/>
      <c r="HUF1477" s="14"/>
      <c r="HUG1477" s="14"/>
      <c r="HUH1477" s="14"/>
      <c r="HUI1477" s="14"/>
      <c r="HUJ1477" s="14"/>
      <c r="HUK1477" s="14"/>
      <c r="HUL1477" s="14"/>
      <c r="HUM1477" s="14"/>
      <c r="HUN1477" s="14"/>
      <c r="HUO1477" s="14"/>
      <c r="HUP1477" s="14"/>
      <c r="HUQ1477" s="14"/>
      <c r="HUR1477" s="14"/>
      <c r="HUS1477" s="14"/>
      <c r="HUT1477" s="14"/>
      <c r="HUU1477" s="14"/>
      <c r="HUV1477" s="14"/>
      <c r="HUW1477" s="14"/>
      <c r="HUX1477" s="14"/>
      <c r="HUY1477" s="14"/>
      <c r="HUZ1477" s="14"/>
      <c r="HVA1477" s="14"/>
      <c r="HVB1477" s="14"/>
      <c r="HVC1477" s="14"/>
      <c r="HVD1477" s="14"/>
      <c r="HVE1477" s="14"/>
      <c r="HVF1477" s="14"/>
      <c r="HVG1477" s="14"/>
      <c r="HVH1477" s="14"/>
      <c r="HVI1477" s="14"/>
      <c r="HVJ1477" s="14"/>
      <c r="HVK1477" s="14"/>
      <c r="HVL1477" s="14"/>
      <c r="HVM1477" s="14"/>
      <c r="HVN1477" s="14"/>
      <c r="HVO1477" s="14"/>
      <c r="HVP1477" s="14"/>
      <c r="HVQ1477" s="14"/>
      <c r="HVR1477" s="14"/>
      <c r="HVS1477" s="14"/>
      <c r="HVT1477" s="14"/>
      <c r="HVU1477" s="14"/>
      <c r="HVV1477" s="14"/>
      <c r="HVW1477" s="14"/>
      <c r="HVX1477" s="14"/>
      <c r="HVY1477" s="14"/>
      <c r="HVZ1477" s="14"/>
      <c r="HWA1477" s="14"/>
      <c r="HWB1477" s="14"/>
      <c r="HWC1477" s="14"/>
      <c r="HWD1477" s="14"/>
      <c r="HWE1477" s="14"/>
      <c r="HWF1477" s="14"/>
      <c r="HWG1477" s="14"/>
      <c r="HWH1477" s="14"/>
      <c r="HWI1477" s="14"/>
      <c r="HWJ1477" s="14"/>
      <c r="HWK1477" s="14"/>
      <c r="HWL1477" s="14"/>
      <c r="HWM1477" s="14"/>
      <c r="HWN1477" s="14"/>
      <c r="HWO1477" s="14"/>
      <c r="HWP1477" s="14"/>
      <c r="HWQ1477" s="14"/>
      <c r="HWR1477" s="14"/>
      <c r="HWS1477" s="14"/>
      <c r="HWT1477" s="14"/>
      <c r="HWU1477" s="14"/>
      <c r="HWV1477" s="14"/>
      <c r="HWW1477" s="14"/>
      <c r="HWX1477" s="14"/>
      <c r="HWY1477" s="14"/>
      <c r="HWZ1477" s="14"/>
      <c r="HXA1477" s="14"/>
      <c r="HXB1477" s="14"/>
      <c r="HXC1477" s="14"/>
      <c r="HXD1477" s="14"/>
      <c r="HXE1477" s="14"/>
      <c r="HXF1477" s="14"/>
      <c r="HXG1477" s="14"/>
      <c r="HXH1477" s="14"/>
      <c r="HXI1477" s="14"/>
      <c r="HXJ1477" s="14"/>
      <c r="HXK1477" s="14"/>
      <c r="HXL1477" s="14"/>
      <c r="HXM1477" s="14"/>
      <c r="HXN1477" s="14"/>
      <c r="HXO1477" s="14"/>
      <c r="HXP1477" s="14"/>
      <c r="HXQ1477" s="14"/>
      <c r="HXR1477" s="14"/>
      <c r="HXS1477" s="14"/>
      <c r="HXT1477" s="14"/>
      <c r="HXU1477" s="14"/>
      <c r="HXV1477" s="14"/>
      <c r="HXW1477" s="14"/>
      <c r="HXX1477" s="14"/>
      <c r="HXY1477" s="14"/>
      <c r="HXZ1477" s="14"/>
      <c r="HYA1477" s="14"/>
      <c r="HYB1477" s="14"/>
      <c r="HYC1477" s="14"/>
      <c r="HYD1477" s="14"/>
      <c r="HYE1477" s="14"/>
      <c r="HYF1477" s="14"/>
      <c r="HYG1477" s="14"/>
      <c r="HYH1477" s="14"/>
      <c r="HYI1477" s="14"/>
      <c r="HYJ1477" s="14"/>
      <c r="HYK1477" s="14"/>
      <c r="HYL1477" s="14"/>
      <c r="HYM1477" s="14"/>
      <c r="HYN1477" s="14"/>
      <c r="HYO1477" s="14"/>
      <c r="HYP1477" s="14"/>
      <c r="HYQ1477" s="14"/>
      <c r="HYR1477" s="14"/>
      <c r="HYS1477" s="14"/>
      <c r="HYT1477" s="14"/>
      <c r="HYU1477" s="14"/>
      <c r="HYV1477" s="14"/>
      <c r="HYW1477" s="14"/>
      <c r="HYX1477" s="14"/>
      <c r="HYY1477" s="14"/>
      <c r="HYZ1477" s="14"/>
      <c r="HZA1477" s="14"/>
      <c r="HZB1477" s="14"/>
      <c r="HZC1477" s="14"/>
      <c r="HZD1477" s="14"/>
      <c r="HZE1477" s="14"/>
      <c r="HZF1477" s="14"/>
      <c r="HZG1477" s="14"/>
      <c r="HZH1477" s="14"/>
      <c r="HZI1477" s="14"/>
      <c r="HZJ1477" s="14"/>
      <c r="HZK1477" s="14"/>
      <c r="HZL1477" s="14"/>
      <c r="HZM1477" s="14"/>
      <c r="HZN1477" s="14"/>
      <c r="HZO1477" s="14"/>
      <c r="HZP1477" s="14"/>
      <c r="HZQ1477" s="14"/>
      <c r="HZR1477" s="14"/>
      <c r="HZS1477" s="14"/>
      <c r="HZT1477" s="14"/>
      <c r="HZU1477" s="14"/>
      <c r="HZV1477" s="14"/>
      <c r="HZW1477" s="14"/>
      <c r="HZX1477" s="14"/>
      <c r="HZY1477" s="14"/>
      <c r="HZZ1477" s="14"/>
      <c r="IAA1477" s="14"/>
      <c r="IAB1477" s="14"/>
      <c r="IAC1477" s="14"/>
      <c r="IAD1477" s="14"/>
      <c r="IAE1477" s="14"/>
      <c r="IAF1477" s="14"/>
      <c r="IAG1477" s="14"/>
      <c r="IAH1477" s="14"/>
      <c r="IAI1477" s="14"/>
      <c r="IAJ1477" s="14"/>
      <c r="IAK1477" s="14"/>
      <c r="IAL1477" s="14"/>
      <c r="IAM1477" s="14"/>
      <c r="IAN1477" s="14"/>
      <c r="IAO1477" s="14"/>
      <c r="IAP1477" s="14"/>
      <c r="IAQ1477" s="14"/>
      <c r="IAR1477" s="14"/>
      <c r="IAS1477" s="14"/>
      <c r="IAT1477" s="14"/>
      <c r="IAU1477" s="14"/>
      <c r="IAV1477" s="14"/>
      <c r="IAW1477" s="14"/>
      <c r="IAX1477" s="14"/>
      <c r="IAY1477" s="14"/>
      <c r="IAZ1477" s="14"/>
      <c r="IBA1477" s="14"/>
      <c r="IBB1477" s="14"/>
      <c r="IBC1477" s="14"/>
      <c r="IBD1477" s="14"/>
      <c r="IBE1477" s="14"/>
      <c r="IBF1477" s="14"/>
      <c r="IBG1477" s="14"/>
      <c r="IBH1477" s="14"/>
      <c r="IBI1477" s="14"/>
      <c r="IBJ1477" s="14"/>
      <c r="IBK1477" s="14"/>
      <c r="IBL1477" s="14"/>
      <c r="IBM1477" s="14"/>
      <c r="IBN1477" s="14"/>
      <c r="IBO1477" s="14"/>
      <c r="IBP1477" s="14"/>
      <c r="IBQ1477" s="14"/>
      <c r="IBR1477" s="14"/>
      <c r="IBS1477" s="14"/>
      <c r="IBT1477" s="14"/>
      <c r="IBU1477" s="14"/>
      <c r="IBV1477" s="14"/>
      <c r="IBW1477" s="14"/>
      <c r="IBX1477" s="14"/>
      <c r="IBY1477" s="14"/>
      <c r="IBZ1477" s="14"/>
      <c r="ICA1477" s="14"/>
      <c r="ICB1477" s="14"/>
      <c r="ICC1477" s="14"/>
      <c r="ICD1477" s="14"/>
      <c r="ICE1477" s="14"/>
      <c r="ICF1477" s="14"/>
      <c r="ICG1477" s="14"/>
      <c r="ICH1477" s="14"/>
      <c r="ICI1477" s="14"/>
      <c r="ICJ1477" s="14"/>
      <c r="ICK1477" s="14"/>
      <c r="ICL1477" s="14"/>
      <c r="ICM1477" s="14"/>
      <c r="ICN1477" s="14"/>
      <c r="ICO1477" s="14"/>
      <c r="ICP1477" s="14"/>
      <c r="ICQ1477" s="14"/>
      <c r="ICR1477" s="14"/>
      <c r="ICS1477" s="14"/>
      <c r="ICT1477" s="14"/>
      <c r="ICU1477" s="14"/>
      <c r="ICV1477" s="14"/>
      <c r="ICW1477" s="14"/>
      <c r="ICX1477" s="14"/>
      <c r="ICY1477" s="14"/>
      <c r="ICZ1477" s="14"/>
      <c r="IDA1477" s="14"/>
      <c r="IDB1477" s="14"/>
      <c r="IDC1477" s="14"/>
      <c r="IDD1477" s="14"/>
      <c r="IDE1477" s="14"/>
      <c r="IDF1477" s="14"/>
      <c r="IDG1477" s="14"/>
      <c r="IDH1477" s="14"/>
      <c r="IDI1477" s="14"/>
      <c r="IDJ1477" s="14"/>
      <c r="IDK1477" s="14"/>
      <c r="IDL1477" s="14"/>
      <c r="IDM1477" s="14"/>
      <c r="IDN1477" s="14"/>
      <c r="IDO1477" s="14"/>
      <c r="IDP1477" s="14"/>
      <c r="IDQ1477" s="14"/>
      <c r="IDR1477" s="14"/>
      <c r="IDS1477" s="14"/>
      <c r="IDT1477" s="14"/>
      <c r="IDU1477" s="14"/>
      <c r="IDV1477" s="14"/>
      <c r="IDW1477" s="14"/>
      <c r="IDX1477" s="14"/>
      <c r="IDY1477" s="14"/>
      <c r="IDZ1477" s="14"/>
      <c r="IEA1477" s="14"/>
      <c r="IEB1477" s="14"/>
      <c r="IEC1477" s="14"/>
      <c r="IED1477" s="14"/>
      <c r="IEE1477" s="14"/>
      <c r="IEF1477" s="14"/>
      <c r="IEG1477" s="14"/>
      <c r="IEH1477" s="14"/>
      <c r="IEI1477" s="14"/>
      <c r="IEJ1477" s="14"/>
      <c r="IEK1477" s="14"/>
      <c r="IEL1477" s="14"/>
      <c r="IEM1477" s="14"/>
      <c r="IEN1477" s="14"/>
      <c r="IEO1477" s="14"/>
      <c r="IEP1477" s="14"/>
      <c r="IEQ1477" s="14"/>
      <c r="IER1477" s="14"/>
      <c r="IES1477" s="14"/>
      <c r="IET1477" s="14"/>
      <c r="IEU1477" s="14"/>
      <c r="IEV1477" s="14"/>
      <c r="IEW1477" s="14"/>
      <c r="IEX1477" s="14"/>
      <c r="IEY1477" s="14"/>
      <c r="IEZ1477" s="14"/>
      <c r="IFA1477" s="14"/>
      <c r="IFB1477" s="14"/>
      <c r="IFC1477" s="14"/>
      <c r="IFD1477" s="14"/>
      <c r="IFE1477" s="14"/>
      <c r="IFF1477" s="14"/>
      <c r="IFG1477" s="14"/>
      <c r="IFH1477" s="14"/>
      <c r="IFI1477" s="14"/>
      <c r="IFJ1477" s="14"/>
      <c r="IFK1477" s="14"/>
      <c r="IFL1477" s="14"/>
      <c r="IFM1477" s="14"/>
      <c r="IFN1477" s="14"/>
      <c r="IFO1477" s="14"/>
      <c r="IFP1477" s="14"/>
      <c r="IFQ1477" s="14"/>
      <c r="IFR1477" s="14"/>
      <c r="IFS1477" s="14"/>
      <c r="IFT1477" s="14"/>
      <c r="IFU1477" s="14"/>
      <c r="IFV1477" s="14"/>
      <c r="IFW1477" s="14"/>
      <c r="IFX1477" s="14"/>
      <c r="IFY1477" s="14"/>
      <c r="IFZ1477" s="14"/>
      <c r="IGA1477" s="14"/>
      <c r="IGB1477" s="14"/>
      <c r="IGC1477" s="14"/>
      <c r="IGD1477" s="14"/>
      <c r="IGE1477" s="14"/>
      <c r="IGF1477" s="14"/>
      <c r="IGG1477" s="14"/>
      <c r="IGH1477" s="14"/>
      <c r="IGI1477" s="14"/>
      <c r="IGJ1477" s="14"/>
      <c r="IGK1477" s="14"/>
      <c r="IGL1477" s="14"/>
      <c r="IGM1477" s="14"/>
      <c r="IGN1477" s="14"/>
      <c r="IGO1477" s="14"/>
      <c r="IGP1477" s="14"/>
      <c r="IGQ1477" s="14"/>
      <c r="IGR1477" s="14"/>
      <c r="IGS1477" s="14"/>
      <c r="IGT1477" s="14"/>
      <c r="IGU1477" s="14"/>
      <c r="IGV1477" s="14"/>
      <c r="IGW1477" s="14"/>
      <c r="IGX1477" s="14"/>
      <c r="IGY1477" s="14"/>
      <c r="IGZ1477" s="14"/>
      <c r="IHA1477" s="14"/>
      <c r="IHB1477" s="14"/>
      <c r="IHC1477" s="14"/>
      <c r="IHD1477" s="14"/>
      <c r="IHE1477" s="14"/>
      <c r="IHF1477" s="14"/>
      <c r="IHG1477" s="14"/>
      <c r="IHH1477" s="14"/>
      <c r="IHI1477" s="14"/>
      <c r="IHJ1477" s="14"/>
      <c r="IHK1477" s="14"/>
      <c r="IHL1477" s="14"/>
      <c r="IHM1477" s="14"/>
      <c r="IHN1477" s="14"/>
      <c r="IHO1477" s="14"/>
      <c r="IHP1477" s="14"/>
      <c r="IHQ1477" s="14"/>
      <c r="IHR1477" s="14"/>
      <c r="IHS1477" s="14"/>
      <c r="IHT1477" s="14"/>
      <c r="IHU1477" s="14"/>
      <c r="IHV1477" s="14"/>
      <c r="IHW1477" s="14"/>
      <c r="IHX1477" s="14"/>
      <c r="IHY1477" s="14"/>
      <c r="IHZ1477" s="14"/>
      <c r="IIA1477" s="14"/>
      <c r="IIB1477" s="14"/>
      <c r="IIC1477" s="14"/>
      <c r="IID1477" s="14"/>
      <c r="IIE1477" s="14"/>
      <c r="IIF1477" s="14"/>
      <c r="IIG1477" s="14"/>
      <c r="IIH1477" s="14"/>
      <c r="III1477" s="14"/>
      <c r="IIJ1477" s="14"/>
      <c r="IIK1477" s="14"/>
      <c r="IIL1477" s="14"/>
      <c r="IIM1477" s="14"/>
      <c r="IIN1477" s="14"/>
      <c r="IIO1477" s="14"/>
      <c r="IIP1477" s="14"/>
      <c r="IIQ1477" s="14"/>
      <c r="IIR1477" s="14"/>
      <c r="IIS1477" s="14"/>
      <c r="IIT1477" s="14"/>
      <c r="IIU1477" s="14"/>
      <c r="IIV1477" s="14"/>
      <c r="IIW1477" s="14"/>
      <c r="IIX1477" s="14"/>
      <c r="IIY1477" s="14"/>
      <c r="IIZ1477" s="14"/>
      <c r="IJA1477" s="14"/>
      <c r="IJB1477" s="14"/>
      <c r="IJC1477" s="14"/>
      <c r="IJD1477" s="14"/>
      <c r="IJE1477" s="14"/>
      <c r="IJF1477" s="14"/>
      <c r="IJG1477" s="14"/>
      <c r="IJH1477" s="14"/>
      <c r="IJI1477" s="14"/>
      <c r="IJJ1477" s="14"/>
      <c r="IJK1477" s="14"/>
      <c r="IJL1477" s="14"/>
      <c r="IJM1477" s="14"/>
      <c r="IJN1477" s="14"/>
      <c r="IJO1477" s="14"/>
      <c r="IJP1477" s="14"/>
      <c r="IJQ1477" s="14"/>
      <c r="IJR1477" s="14"/>
      <c r="IJS1477" s="14"/>
      <c r="IJT1477" s="14"/>
      <c r="IJU1477" s="14"/>
      <c r="IJV1477" s="14"/>
      <c r="IJW1477" s="14"/>
      <c r="IJX1477" s="14"/>
      <c r="IJY1477" s="14"/>
      <c r="IJZ1477" s="14"/>
      <c r="IKA1477" s="14"/>
      <c r="IKB1477" s="14"/>
      <c r="IKC1477" s="14"/>
      <c r="IKD1477" s="14"/>
      <c r="IKE1477" s="14"/>
      <c r="IKF1477" s="14"/>
      <c r="IKG1477" s="14"/>
      <c r="IKH1477" s="14"/>
      <c r="IKI1477" s="14"/>
      <c r="IKJ1477" s="14"/>
      <c r="IKK1477" s="14"/>
      <c r="IKL1477" s="14"/>
      <c r="IKM1477" s="14"/>
      <c r="IKN1477" s="14"/>
      <c r="IKO1477" s="14"/>
      <c r="IKP1477" s="14"/>
      <c r="IKQ1477" s="14"/>
      <c r="IKR1477" s="14"/>
      <c r="IKS1477" s="14"/>
      <c r="IKT1477" s="14"/>
      <c r="IKU1477" s="14"/>
      <c r="IKV1477" s="14"/>
      <c r="IKW1477" s="14"/>
      <c r="IKX1477" s="14"/>
      <c r="IKY1477" s="14"/>
      <c r="IKZ1477" s="14"/>
      <c r="ILA1477" s="14"/>
      <c r="ILB1477" s="14"/>
      <c r="ILC1477" s="14"/>
      <c r="ILD1477" s="14"/>
      <c r="ILE1477" s="14"/>
      <c r="ILF1477" s="14"/>
      <c r="ILG1477" s="14"/>
      <c r="ILH1477" s="14"/>
      <c r="ILI1477" s="14"/>
      <c r="ILJ1477" s="14"/>
      <c r="ILK1477" s="14"/>
      <c r="ILL1477" s="14"/>
      <c r="ILM1477" s="14"/>
      <c r="ILN1477" s="14"/>
      <c r="ILO1477" s="14"/>
      <c r="ILP1477" s="14"/>
      <c r="ILQ1477" s="14"/>
      <c r="ILR1477" s="14"/>
      <c r="ILS1477" s="14"/>
      <c r="ILT1477" s="14"/>
      <c r="ILU1477" s="14"/>
      <c r="ILV1477" s="14"/>
      <c r="ILW1477" s="14"/>
      <c r="ILX1477" s="14"/>
      <c r="ILY1477" s="14"/>
      <c r="ILZ1477" s="14"/>
      <c r="IMA1477" s="14"/>
      <c r="IMB1477" s="14"/>
      <c r="IMC1477" s="14"/>
      <c r="IMD1477" s="14"/>
      <c r="IME1477" s="14"/>
      <c r="IMF1477" s="14"/>
      <c r="IMG1477" s="14"/>
      <c r="IMH1477" s="14"/>
      <c r="IMI1477" s="14"/>
      <c r="IMJ1477" s="14"/>
      <c r="IMK1477" s="14"/>
      <c r="IML1477" s="14"/>
      <c r="IMM1477" s="14"/>
      <c r="IMN1477" s="14"/>
      <c r="IMO1477" s="14"/>
      <c r="IMP1477" s="14"/>
      <c r="IMQ1477" s="14"/>
      <c r="IMR1477" s="14"/>
      <c r="IMS1477" s="14"/>
      <c r="IMT1477" s="14"/>
      <c r="IMU1477" s="14"/>
      <c r="IMV1477" s="14"/>
      <c r="IMW1477" s="14"/>
      <c r="IMX1477" s="14"/>
      <c r="IMY1477" s="14"/>
      <c r="IMZ1477" s="14"/>
      <c r="INA1477" s="14"/>
      <c r="INB1477" s="14"/>
      <c r="INC1477" s="14"/>
      <c r="IND1477" s="14"/>
      <c r="INE1477" s="14"/>
      <c r="INF1477" s="14"/>
      <c r="ING1477" s="14"/>
      <c r="INH1477" s="14"/>
      <c r="INI1477" s="14"/>
      <c r="INJ1477" s="14"/>
      <c r="INK1477" s="14"/>
      <c r="INL1477" s="14"/>
      <c r="INM1477" s="14"/>
      <c r="INN1477" s="14"/>
      <c r="INO1477" s="14"/>
      <c r="INP1477" s="14"/>
      <c r="INQ1477" s="14"/>
      <c r="INR1477" s="14"/>
      <c r="INS1477" s="14"/>
      <c r="INT1477" s="14"/>
      <c r="INU1477" s="14"/>
      <c r="INV1477" s="14"/>
      <c r="INW1477" s="14"/>
      <c r="INX1477" s="14"/>
      <c r="INY1477" s="14"/>
      <c r="INZ1477" s="14"/>
      <c r="IOA1477" s="14"/>
      <c r="IOB1477" s="14"/>
      <c r="IOC1477" s="14"/>
      <c r="IOD1477" s="14"/>
      <c r="IOE1477" s="14"/>
      <c r="IOF1477" s="14"/>
      <c r="IOG1477" s="14"/>
      <c r="IOH1477" s="14"/>
      <c r="IOI1477" s="14"/>
      <c r="IOJ1477" s="14"/>
      <c r="IOK1477" s="14"/>
      <c r="IOL1477" s="14"/>
      <c r="IOM1477" s="14"/>
      <c r="ION1477" s="14"/>
      <c r="IOO1477" s="14"/>
      <c r="IOP1477" s="14"/>
      <c r="IOQ1477" s="14"/>
      <c r="IOR1477" s="14"/>
      <c r="IOS1477" s="14"/>
      <c r="IOT1477" s="14"/>
      <c r="IOU1477" s="14"/>
      <c r="IOV1477" s="14"/>
      <c r="IOW1477" s="14"/>
      <c r="IOX1477" s="14"/>
      <c r="IOY1477" s="14"/>
      <c r="IOZ1477" s="14"/>
      <c r="IPA1477" s="14"/>
      <c r="IPB1477" s="14"/>
      <c r="IPC1477" s="14"/>
      <c r="IPD1477" s="14"/>
      <c r="IPE1477" s="14"/>
      <c r="IPF1477" s="14"/>
      <c r="IPG1477" s="14"/>
      <c r="IPH1477" s="14"/>
      <c r="IPI1477" s="14"/>
      <c r="IPJ1477" s="14"/>
      <c r="IPK1477" s="14"/>
      <c r="IPL1477" s="14"/>
      <c r="IPM1477" s="14"/>
      <c r="IPN1477" s="14"/>
      <c r="IPO1477" s="14"/>
      <c r="IPP1477" s="14"/>
      <c r="IPQ1477" s="14"/>
      <c r="IPR1477" s="14"/>
      <c r="IPS1477" s="14"/>
      <c r="IPT1477" s="14"/>
      <c r="IPU1477" s="14"/>
      <c r="IPV1477" s="14"/>
      <c r="IPW1477" s="14"/>
      <c r="IPX1477" s="14"/>
      <c r="IPY1477" s="14"/>
      <c r="IPZ1477" s="14"/>
      <c r="IQA1477" s="14"/>
      <c r="IQB1477" s="14"/>
      <c r="IQC1477" s="14"/>
      <c r="IQD1477" s="14"/>
      <c r="IQE1477" s="14"/>
      <c r="IQF1477" s="14"/>
      <c r="IQG1477" s="14"/>
      <c r="IQH1477" s="14"/>
      <c r="IQI1477" s="14"/>
      <c r="IQJ1477" s="14"/>
      <c r="IQK1477" s="14"/>
      <c r="IQL1477" s="14"/>
      <c r="IQM1477" s="14"/>
      <c r="IQN1477" s="14"/>
      <c r="IQO1477" s="14"/>
      <c r="IQP1477" s="14"/>
      <c r="IQQ1477" s="14"/>
      <c r="IQR1477" s="14"/>
      <c r="IQS1477" s="14"/>
      <c r="IQT1477" s="14"/>
      <c r="IQU1477" s="14"/>
      <c r="IQV1477" s="14"/>
      <c r="IQW1477" s="14"/>
      <c r="IQX1477" s="14"/>
      <c r="IQY1477" s="14"/>
      <c r="IQZ1477" s="14"/>
      <c r="IRA1477" s="14"/>
      <c r="IRB1477" s="14"/>
      <c r="IRC1477" s="14"/>
      <c r="IRD1477" s="14"/>
      <c r="IRE1477" s="14"/>
      <c r="IRF1477" s="14"/>
      <c r="IRG1477" s="14"/>
      <c r="IRH1477" s="14"/>
      <c r="IRI1477" s="14"/>
      <c r="IRJ1477" s="14"/>
      <c r="IRK1477" s="14"/>
      <c r="IRL1477" s="14"/>
      <c r="IRM1477" s="14"/>
      <c r="IRN1477" s="14"/>
      <c r="IRO1477" s="14"/>
      <c r="IRP1477" s="14"/>
      <c r="IRQ1477" s="14"/>
      <c r="IRR1477" s="14"/>
      <c r="IRS1477" s="14"/>
      <c r="IRT1477" s="14"/>
      <c r="IRU1477" s="14"/>
      <c r="IRV1477" s="14"/>
      <c r="IRW1477" s="14"/>
      <c r="IRX1477" s="14"/>
      <c r="IRY1477" s="14"/>
      <c r="IRZ1477" s="14"/>
      <c r="ISA1477" s="14"/>
      <c r="ISB1477" s="14"/>
      <c r="ISC1477" s="14"/>
      <c r="ISD1477" s="14"/>
      <c r="ISE1477" s="14"/>
      <c r="ISF1477" s="14"/>
      <c r="ISG1477" s="14"/>
      <c r="ISH1477" s="14"/>
      <c r="ISI1477" s="14"/>
      <c r="ISJ1477" s="14"/>
      <c r="ISK1477" s="14"/>
      <c r="ISL1477" s="14"/>
      <c r="ISM1477" s="14"/>
      <c r="ISN1477" s="14"/>
      <c r="ISO1477" s="14"/>
      <c r="ISP1477" s="14"/>
      <c r="ISQ1477" s="14"/>
      <c r="ISR1477" s="14"/>
      <c r="ISS1477" s="14"/>
      <c r="IST1477" s="14"/>
      <c r="ISU1477" s="14"/>
      <c r="ISV1477" s="14"/>
      <c r="ISW1477" s="14"/>
      <c r="ISX1477" s="14"/>
      <c r="ISY1477" s="14"/>
      <c r="ISZ1477" s="14"/>
      <c r="ITA1477" s="14"/>
      <c r="ITB1477" s="14"/>
      <c r="ITC1477" s="14"/>
      <c r="ITD1477" s="14"/>
      <c r="ITE1477" s="14"/>
      <c r="ITF1477" s="14"/>
      <c r="ITG1477" s="14"/>
      <c r="ITH1477" s="14"/>
      <c r="ITI1477" s="14"/>
      <c r="ITJ1477" s="14"/>
      <c r="ITK1477" s="14"/>
      <c r="ITL1477" s="14"/>
      <c r="ITM1477" s="14"/>
      <c r="ITN1477" s="14"/>
      <c r="ITO1477" s="14"/>
      <c r="ITP1477" s="14"/>
      <c r="ITQ1477" s="14"/>
      <c r="ITR1477" s="14"/>
      <c r="ITS1477" s="14"/>
      <c r="ITT1477" s="14"/>
      <c r="ITU1477" s="14"/>
      <c r="ITV1477" s="14"/>
      <c r="ITW1477" s="14"/>
      <c r="ITX1477" s="14"/>
      <c r="ITY1477" s="14"/>
      <c r="ITZ1477" s="14"/>
      <c r="IUA1477" s="14"/>
      <c r="IUB1477" s="14"/>
      <c r="IUC1477" s="14"/>
      <c r="IUD1477" s="14"/>
      <c r="IUE1477" s="14"/>
      <c r="IUF1477" s="14"/>
      <c r="IUG1477" s="14"/>
      <c r="IUH1477" s="14"/>
      <c r="IUI1477" s="14"/>
      <c r="IUJ1477" s="14"/>
      <c r="IUK1477" s="14"/>
      <c r="IUL1477" s="14"/>
      <c r="IUM1477" s="14"/>
      <c r="IUN1477" s="14"/>
      <c r="IUO1477" s="14"/>
      <c r="IUP1477" s="14"/>
      <c r="IUQ1477" s="14"/>
      <c r="IUR1477" s="14"/>
      <c r="IUS1477" s="14"/>
      <c r="IUT1477" s="14"/>
      <c r="IUU1477" s="14"/>
      <c r="IUV1477" s="14"/>
      <c r="IUW1477" s="14"/>
      <c r="IUX1477" s="14"/>
      <c r="IUY1477" s="14"/>
      <c r="IUZ1477" s="14"/>
      <c r="IVA1477" s="14"/>
      <c r="IVB1477" s="14"/>
      <c r="IVC1477" s="14"/>
      <c r="IVD1477" s="14"/>
      <c r="IVE1477" s="14"/>
      <c r="IVF1477" s="14"/>
      <c r="IVG1477" s="14"/>
      <c r="IVH1477" s="14"/>
      <c r="IVI1477" s="14"/>
      <c r="IVJ1477" s="14"/>
      <c r="IVK1477" s="14"/>
      <c r="IVL1477" s="14"/>
      <c r="IVM1477" s="14"/>
      <c r="IVN1477" s="14"/>
      <c r="IVO1477" s="14"/>
      <c r="IVP1477" s="14"/>
      <c r="IVQ1477" s="14"/>
      <c r="IVR1477" s="14"/>
      <c r="IVS1477" s="14"/>
      <c r="IVT1477" s="14"/>
      <c r="IVU1477" s="14"/>
      <c r="IVV1477" s="14"/>
      <c r="IVW1477" s="14"/>
      <c r="IVX1477" s="14"/>
      <c r="IVY1477" s="14"/>
      <c r="IVZ1477" s="14"/>
      <c r="IWA1477" s="14"/>
      <c r="IWB1477" s="14"/>
      <c r="IWC1477" s="14"/>
      <c r="IWD1477" s="14"/>
      <c r="IWE1477" s="14"/>
      <c r="IWF1477" s="14"/>
      <c r="IWG1477" s="14"/>
      <c r="IWH1477" s="14"/>
      <c r="IWI1477" s="14"/>
      <c r="IWJ1477" s="14"/>
      <c r="IWK1477" s="14"/>
      <c r="IWL1477" s="14"/>
      <c r="IWM1477" s="14"/>
      <c r="IWN1477" s="14"/>
      <c r="IWO1477" s="14"/>
      <c r="IWP1477" s="14"/>
      <c r="IWQ1477" s="14"/>
      <c r="IWR1477" s="14"/>
      <c r="IWS1477" s="14"/>
      <c r="IWT1477" s="14"/>
      <c r="IWU1477" s="14"/>
      <c r="IWV1477" s="14"/>
      <c r="IWW1477" s="14"/>
      <c r="IWX1477" s="14"/>
      <c r="IWY1477" s="14"/>
      <c r="IWZ1477" s="14"/>
      <c r="IXA1477" s="14"/>
      <c r="IXB1477" s="14"/>
      <c r="IXC1477" s="14"/>
      <c r="IXD1477" s="14"/>
      <c r="IXE1477" s="14"/>
      <c r="IXF1477" s="14"/>
      <c r="IXG1477" s="14"/>
      <c r="IXH1477" s="14"/>
      <c r="IXI1477" s="14"/>
      <c r="IXJ1477" s="14"/>
      <c r="IXK1477" s="14"/>
      <c r="IXL1477" s="14"/>
      <c r="IXM1477" s="14"/>
      <c r="IXN1477" s="14"/>
      <c r="IXO1477" s="14"/>
      <c r="IXP1477" s="14"/>
      <c r="IXQ1477" s="14"/>
      <c r="IXR1477" s="14"/>
      <c r="IXS1477" s="14"/>
      <c r="IXT1477" s="14"/>
      <c r="IXU1477" s="14"/>
      <c r="IXV1477" s="14"/>
      <c r="IXW1477" s="14"/>
      <c r="IXX1477" s="14"/>
      <c r="IXY1477" s="14"/>
      <c r="IXZ1477" s="14"/>
      <c r="IYA1477" s="14"/>
      <c r="IYB1477" s="14"/>
      <c r="IYC1477" s="14"/>
      <c r="IYD1477" s="14"/>
      <c r="IYE1477" s="14"/>
      <c r="IYF1477" s="14"/>
      <c r="IYG1477" s="14"/>
      <c r="IYH1477" s="14"/>
      <c r="IYI1477" s="14"/>
      <c r="IYJ1477" s="14"/>
      <c r="IYK1477" s="14"/>
      <c r="IYL1477" s="14"/>
      <c r="IYM1477" s="14"/>
      <c r="IYN1477" s="14"/>
      <c r="IYO1477" s="14"/>
      <c r="IYP1477" s="14"/>
      <c r="IYQ1477" s="14"/>
      <c r="IYR1477" s="14"/>
      <c r="IYS1477" s="14"/>
      <c r="IYT1477" s="14"/>
      <c r="IYU1477" s="14"/>
      <c r="IYV1477" s="14"/>
      <c r="IYW1477" s="14"/>
      <c r="IYX1477" s="14"/>
      <c r="IYY1477" s="14"/>
      <c r="IYZ1477" s="14"/>
      <c r="IZA1477" s="14"/>
      <c r="IZB1477" s="14"/>
      <c r="IZC1477" s="14"/>
      <c r="IZD1477" s="14"/>
      <c r="IZE1477" s="14"/>
      <c r="IZF1477" s="14"/>
      <c r="IZG1477" s="14"/>
      <c r="IZH1477" s="14"/>
      <c r="IZI1477" s="14"/>
      <c r="IZJ1477" s="14"/>
      <c r="IZK1477" s="14"/>
      <c r="IZL1477" s="14"/>
      <c r="IZM1477" s="14"/>
      <c r="IZN1477" s="14"/>
      <c r="IZO1477" s="14"/>
      <c r="IZP1477" s="14"/>
      <c r="IZQ1477" s="14"/>
      <c r="IZR1477" s="14"/>
      <c r="IZS1477" s="14"/>
      <c r="IZT1477" s="14"/>
      <c r="IZU1477" s="14"/>
      <c r="IZV1477" s="14"/>
      <c r="IZW1477" s="14"/>
      <c r="IZX1477" s="14"/>
      <c r="IZY1477" s="14"/>
      <c r="IZZ1477" s="14"/>
      <c r="JAA1477" s="14"/>
      <c r="JAB1477" s="14"/>
      <c r="JAC1477" s="14"/>
      <c r="JAD1477" s="14"/>
      <c r="JAE1477" s="14"/>
      <c r="JAF1477" s="14"/>
      <c r="JAG1477" s="14"/>
      <c r="JAH1477" s="14"/>
      <c r="JAI1477" s="14"/>
      <c r="JAJ1477" s="14"/>
      <c r="JAK1477" s="14"/>
      <c r="JAL1477" s="14"/>
      <c r="JAM1477" s="14"/>
      <c r="JAN1477" s="14"/>
      <c r="JAO1477" s="14"/>
      <c r="JAP1477" s="14"/>
      <c r="JAQ1477" s="14"/>
      <c r="JAR1477" s="14"/>
      <c r="JAS1477" s="14"/>
      <c r="JAT1477" s="14"/>
      <c r="JAU1477" s="14"/>
      <c r="JAV1477" s="14"/>
      <c r="JAW1477" s="14"/>
      <c r="JAX1477" s="14"/>
      <c r="JAY1477" s="14"/>
      <c r="JAZ1477" s="14"/>
      <c r="JBA1477" s="14"/>
      <c r="JBB1477" s="14"/>
      <c r="JBC1477" s="14"/>
      <c r="JBD1477" s="14"/>
      <c r="JBE1477" s="14"/>
      <c r="JBF1477" s="14"/>
      <c r="JBG1477" s="14"/>
      <c r="JBH1477" s="14"/>
      <c r="JBI1477" s="14"/>
      <c r="JBJ1477" s="14"/>
      <c r="JBK1477" s="14"/>
      <c r="JBL1477" s="14"/>
      <c r="JBM1477" s="14"/>
      <c r="JBN1477" s="14"/>
      <c r="JBO1477" s="14"/>
      <c r="JBP1477" s="14"/>
      <c r="JBQ1477" s="14"/>
      <c r="JBR1477" s="14"/>
      <c r="JBS1477" s="14"/>
      <c r="JBT1477" s="14"/>
      <c r="JBU1477" s="14"/>
      <c r="JBV1477" s="14"/>
      <c r="JBW1477" s="14"/>
      <c r="JBX1477" s="14"/>
      <c r="JBY1477" s="14"/>
      <c r="JBZ1477" s="14"/>
      <c r="JCA1477" s="14"/>
      <c r="JCB1477" s="14"/>
      <c r="JCC1477" s="14"/>
      <c r="JCD1477" s="14"/>
      <c r="JCE1477" s="14"/>
      <c r="JCF1477" s="14"/>
      <c r="JCG1477" s="14"/>
      <c r="JCH1477" s="14"/>
      <c r="JCI1477" s="14"/>
      <c r="JCJ1477" s="14"/>
      <c r="JCK1477" s="14"/>
      <c r="JCL1477" s="14"/>
      <c r="JCM1477" s="14"/>
      <c r="JCN1477" s="14"/>
      <c r="JCO1477" s="14"/>
      <c r="JCP1477" s="14"/>
      <c r="JCQ1477" s="14"/>
      <c r="JCR1477" s="14"/>
      <c r="JCS1477" s="14"/>
      <c r="JCT1477" s="14"/>
      <c r="JCU1477" s="14"/>
      <c r="JCV1477" s="14"/>
      <c r="JCW1477" s="14"/>
      <c r="JCX1477" s="14"/>
      <c r="JCY1477" s="14"/>
      <c r="JCZ1477" s="14"/>
      <c r="JDA1477" s="14"/>
      <c r="JDB1477" s="14"/>
      <c r="JDC1477" s="14"/>
      <c r="JDD1477" s="14"/>
      <c r="JDE1477" s="14"/>
      <c r="JDF1477" s="14"/>
      <c r="JDG1477" s="14"/>
      <c r="JDH1477" s="14"/>
      <c r="JDI1477" s="14"/>
      <c r="JDJ1477" s="14"/>
      <c r="JDK1477" s="14"/>
      <c r="JDL1477" s="14"/>
      <c r="JDM1477" s="14"/>
      <c r="JDN1477" s="14"/>
      <c r="JDO1477" s="14"/>
      <c r="JDP1477" s="14"/>
      <c r="JDQ1477" s="14"/>
      <c r="JDR1477" s="14"/>
      <c r="JDS1477" s="14"/>
      <c r="JDT1477" s="14"/>
      <c r="JDU1477" s="14"/>
      <c r="JDV1477" s="14"/>
      <c r="JDW1477" s="14"/>
      <c r="JDX1477" s="14"/>
      <c r="JDY1477" s="14"/>
      <c r="JDZ1477" s="14"/>
      <c r="JEA1477" s="14"/>
      <c r="JEB1477" s="14"/>
      <c r="JEC1477" s="14"/>
      <c r="JED1477" s="14"/>
      <c r="JEE1477" s="14"/>
      <c r="JEF1477" s="14"/>
      <c r="JEG1477" s="14"/>
      <c r="JEH1477" s="14"/>
      <c r="JEI1477" s="14"/>
      <c r="JEJ1477" s="14"/>
      <c r="JEK1477" s="14"/>
      <c r="JEL1477" s="14"/>
      <c r="JEM1477" s="14"/>
      <c r="JEN1477" s="14"/>
      <c r="JEO1477" s="14"/>
      <c r="JEP1477" s="14"/>
      <c r="JEQ1477" s="14"/>
      <c r="JER1477" s="14"/>
      <c r="JES1477" s="14"/>
      <c r="JET1477" s="14"/>
      <c r="JEU1477" s="14"/>
      <c r="JEV1477" s="14"/>
      <c r="JEW1477" s="14"/>
      <c r="JEX1477" s="14"/>
      <c r="JEY1477" s="14"/>
      <c r="JEZ1477" s="14"/>
      <c r="JFA1477" s="14"/>
      <c r="JFB1477" s="14"/>
      <c r="JFC1477" s="14"/>
      <c r="JFD1477" s="14"/>
      <c r="JFE1477" s="14"/>
      <c r="JFF1477" s="14"/>
      <c r="JFG1477" s="14"/>
      <c r="JFH1477" s="14"/>
      <c r="JFI1477" s="14"/>
      <c r="JFJ1477" s="14"/>
      <c r="JFK1477" s="14"/>
      <c r="JFL1477" s="14"/>
      <c r="JFM1477" s="14"/>
      <c r="JFN1477" s="14"/>
      <c r="JFO1477" s="14"/>
      <c r="JFP1477" s="14"/>
      <c r="JFQ1477" s="14"/>
      <c r="JFR1477" s="14"/>
      <c r="JFS1477" s="14"/>
      <c r="JFT1477" s="14"/>
      <c r="JFU1477" s="14"/>
      <c r="JFV1477" s="14"/>
      <c r="JFW1477" s="14"/>
      <c r="JFX1477" s="14"/>
      <c r="JFY1477" s="14"/>
      <c r="JFZ1477" s="14"/>
      <c r="JGA1477" s="14"/>
      <c r="JGB1477" s="14"/>
      <c r="JGC1477" s="14"/>
      <c r="JGD1477" s="14"/>
      <c r="JGE1477" s="14"/>
      <c r="JGF1477" s="14"/>
      <c r="JGG1477" s="14"/>
      <c r="JGH1477" s="14"/>
      <c r="JGI1477" s="14"/>
      <c r="JGJ1477" s="14"/>
      <c r="JGK1477" s="14"/>
      <c r="JGL1477" s="14"/>
      <c r="JGM1477" s="14"/>
      <c r="JGN1477" s="14"/>
      <c r="JGO1477" s="14"/>
      <c r="JGP1477" s="14"/>
      <c r="JGQ1477" s="14"/>
      <c r="JGR1477" s="14"/>
      <c r="JGS1477" s="14"/>
      <c r="JGT1477" s="14"/>
      <c r="JGU1477" s="14"/>
      <c r="JGV1477" s="14"/>
      <c r="JGW1477" s="14"/>
      <c r="JGX1477" s="14"/>
      <c r="JGY1477" s="14"/>
      <c r="JGZ1477" s="14"/>
      <c r="JHA1477" s="14"/>
      <c r="JHB1477" s="14"/>
      <c r="JHC1477" s="14"/>
      <c r="JHD1477" s="14"/>
      <c r="JHE1477" s="14"/>
      <c r="JHF1477" s="14"/>
      <c r="JHG1477" s="14"/>
      <c r="JHH1477" s="14"/>
      <c r="JHI1477" s="14"/>
      <c r="JHJ1477" s="14"/>
      <c r="JHK1477" s="14"/>
      <c r="JHL1477" s="14"/>
      <c r="JHM1477" s="14"/>
      <c r="JHN1477" s="14"/>
      <c r="JHO1477" s="14"/>
      <c r="JHP1477" s="14"/>
      <c r="JHQ1477" s="14"/>
      <c r="JHR1477" s="14"/>
      <c r="JHS1477" s="14"/>
      <c r="JHT1477" s="14"/>
      <c r="JHU1477" s="14"/>
      <c r="JHV1477" s="14"/>
      <c r="JHW1477" s="14"/>
      <c r="JHX1477" s="14"/>
      <c r="JHY1477" s="14"/>
      <c r="JHZ1477" s="14"/>
      <c r="JIA1477" s="14"/>
      <c r="JIB1477" s="14"/>
      <c r="JIC1477" s="14"/>
      <c r="JID1477" s="14"/>
      <c r="JIE1477" s="14"/>
      <c r="JIF1477" s="14"/>
      <c r="JIG1477" s="14"/>
      <c r="JIH1477" s="14"/>
      <c r="JII1477" s="14"/>
      <c r="JIJ1477" s="14"/>
      <c r="JIK1477" s="14"/>
      <c r="JIL1477" s="14"/>
      <c r="JIM1477" s="14"/>
      <c r="JIN1477" s="14"/>
      <c r="JIO1477" s="14"/>
      <c r="JIP1477" s="14"/>
      <c r="JIQ1477" s="14"/>
      <c r="JIR1477" s="14"/>
      <c r="JIS1477" s="14"/>
      <c r="JIT1477" s="14"/>
      <c r="JIU1477" s="14"/>
      <c r="JIV1477" s="14"/>
      <c r="JIW1477" s="14"/>
      <c r="JIX1477" s="14"/>
      <c r="JIY1477" s="14"/>
      <c r="JIZ1477" s="14"/>
      <c r="JJA1477" s="14"/>
      <c r="JJB1477" s="14"/>
      <c r="JJC1477" s="14"/>
      <c r="JJD1477" s="14"/>
      <c r="JJE1477" s="14"/>
      <c r="JJF1477" s="14"/>
      <c r="JJG1477" s="14"/>
      <c r="JJH1477" s="14"/>
      <c r="JJI1477" s="14"/>
      <c r="JJJ1477" s="14"/>
      <c r="JJK1477" s="14"/>
      <c r="JJL1477" s="14"/>
      <c r="JJM1477" s="14"/>
      <c r="JJN1477" s="14"/>
      <c r="JJO1477" s="14"/>
      <c r="JJP1477" s="14"/>
      <c r="JJQ1477" s="14"/>
      <c r="JJR1477" s="14"/>
      <c r="JJS1477" s="14"/>
      <c r="JJT1477" s="14"/>
      <c r="JJU1477" s="14"/>
      <c r="JJV1477" s="14"/>
      <c r="JJW1477" s="14"/>
      <c r="JJX1477" s="14"/>
      <c r="JJY1477" s="14"/>
      <c r="JJZ1477" s="14"/>
      <c r="JKA1477" s="14"/>
      <c r="JKB1477" s="14"/>
      <c r="JKC1477" s="14"/>
      <c r="JKD1477" s="14"/>
      <c r="JKE1477" s="14"/>
      <c r="JKF1477" s="14"/>
      <c r="JKG1477" s="14"/>
      <c r="JKH1477" s="14"/>
      <c r="JKI1477" s="14"/>
      <c r="JKJ1477" s="14"/>
      <c r="JKK1477" s="14"/>
      <c r="JKL1477" s="14"/>
      <c r="JKM1477" s="14"/>
      <c r="JKN1477" s="14"/>
      <c r="JKO1477" s="14"/>
      <c r="JKP1477" s="14"/>
      <c r="JKQ1477" s="14"/>
      <c r="JKR1477" s="14"/>
      <c r="JKS1477" s="14"/>
      <c r="JKT1477" s="14"/>
      <c r="JKU1477" s="14"/>
      <c r="JKV1477" s="14"/>
      <c r="JKW1477" s="14"/>
      <c r="JKX1477" s="14"/>
      <c r="JKY1477" s="14"/>
      <c r="JKZ1477" s="14"/>
      <c r="JLA1477" s="14"/>
      <c r="JLB1477" s="14"/>
      <c r="JLC1477" s="14"/>
      <c r="JLD1477" s="14"/>
      <c r="JLE1477" s="14"/>
      <c r="JLF1477" s="14"/>
      <c r="JLG1477" s="14"/>
      <c r="JLH1477" s="14"/>
      <c r="JLI1477" s="14"/>
      <c r="JLJ1477" s="14"/>
      <c r="JLK1477" s="14"/>
      <c r="JLL1477" s="14"/>
      <c r="JLM1477" s="14"/>
      <c r="JLN1477" s="14"/>
      <c r="JLO1477" s="14"/>
      <c r="JLP1477" s="14"/>
      <c r="JLQ1477" s="14"/>
      <c r="JLR1477" s="14"/>
      <c r="JLS1477" s="14"/>
      <c r="JLT1477" s="14"/>
      <c r="JLU1477" s="14"/>
      <c r="JLV1477" s="14"/>
      <c r="JLW1477" s="14"/>
      <c r="JLX1477" s="14"/>
      <c r="JLY1477" s="14"/>
      <c r="JLZ1477" s="14"/>
      <c r="JMA1477" s="14"/>
      <c r="JMB1477" s="14"/>
      <c r="JMC1477" s="14"/>
      <c r="JMD1477" s="14"/>
      <c r="JME1477" s="14"/>
      <c r="JMF1477" s="14"/>
      <c r="JMG1477" s="14"/>
      <c r="JMH1477" s="14"/>
      <c r="JMI1477" s="14"/>
      <c r="JMJ1477" s="14"/>
      <c r="JMK1477" s="14"/>
      <c r="JML1477" s="14"/>
      <c r="JMM1477" s="14"/>
      <c r="JMN1477" s="14"/>
      <c r="JMO1477" s="14"/>
      <c r="JMP1477" s="14"/>
      <c r="JMQ1477" s="14"/>
      <c r="JMR1477" s="14"/>
      <c r="JMS1477" s="14"/>
      <c r="JMT1477" s="14"/>
      <c r="JMU1477" s="14"/>
      <c r="JMV1477" s="14"/>
      <c r="JMW1477" s="14"/>
      <c r="JMX1477" s="14"/>
      <c r="JMY1477" s="14"/>
      <c r="JMZ1477" s="14"/>
      <c r="JNA1477" s="14"/>
      <c r="JNB1477" s="14"/>
      <c r="JNC1477" s="14"/>
      <c r="JND1477" s="14"/>
      <c r="JNE1477" s="14"/>
      <c r="JNF1477" s="14"/>
      <c r="JNG1477" s="14"/>
      <c r="JNH1477" s="14"/>
      <c r="JNI1477" s="14"/>
      <c r="JNJ1477" s="14"/>
      <c r="JNK1477" s="14"/>
      <c r="JNL1477" s="14"/>
      <c r="JNM1477" s="14"/>
      <c r="JNN1477" s="14"/>
      <c r="JNO1477" s="14"/>
      <c r="JNP1477" s="14"/>
      <c r="JNQ1477" s="14"/>
      <c r="JNR1477" s="14"/>
      <c r="JNS1477" s="14"/>
      <c r="JNT1477" s="14"/>
      <c r="JNU1477" s="14"/>
      <c r="JNV1477" s="14"/>
      <c r="JNW1477" s="14"/>
      <c r="JNX1477" s="14"/>
      <c r="JNY1477" s="14"/>
      <c r="JNZ1477" s="14"/>
      <c r="JOA1477" s="14"/>
      <c r="JOB1477" s="14"/>
      <c r="JOC1477" s="14"/>
      <c r="JOD1477" s="14"/>
      <c r="JOE1477" s="14"/>
      <c r="JOF1477" s="14"/>
      <c r="JOG1477" s="14"/>
      <c r="JOH1477" s="14"/>
      <c r="JOI1477" s="14"/>
      <c r="JOJ1477" s="14"/>
      <c r="JOK1477" s="14"/>
      <c r="JOL1477" s="14"/>
      <c r="JOM1477" s="14"/>
      <c r="JON1477" s="14"/>
      <c r="JOO1477" s="14"/>
      <c r="JOP1477" s="14"/>
      <c r="JOQ1477" s="14"/>
      <c r="JOR1477" s="14"/>
      <c r="JOS1477" s="14"/>
      <c r="JOT1477" s="14"/>
      <c r="JOU1477" s="14"/>
      <c r="JOV1477" s="14"/>
      <c r="JOW1477" s="14"/>
      <c r="JOX1477" s="14"/>
      <c r="JOY1477" s="14"/>
      <c r="JOZ1477" s="14"/>
      <c r="JPA1477" s="14"/>
      <c r="JPB1477" s="14"/>
      <c r="JPC1477" s="14"/>
      <c r="JPD1477" s="14"/>
      <c r="JPE1477" s="14"/>
      <c r="JPF1477" s="14"/>
      <c r="JPG1477" s="14"/>
      <c r="JPH1477" s="14"/>
      <c r="JPI1477" s="14"/>
      <c r="JPJ1477" s="14"/>
      <c r="JPK1477" s="14"/>
      <c r="JPL1477" s="14"/>
      <c r="JPM1477" s="14"/>
      <c r="JPN1477" s="14"/>
      <c r="JPO1477" s="14"/>
      <c r="JPP1477" s="14"/>
      <c r="JPQ1477" s="14"/>
      <c r="JPR1477" s="14"/>
      <c r="JPS1477" s="14"/>
      <c r="JPT1477" s="14"/>
      <c r="JPU1477" s="14"/>
      <c r="JPV1477" s="14"/>
      <c r="JPW1477" s="14"/>
      <c r="JPX1477" s="14"/>
      <c r="JPY1477" s="14"/>
      <c r="JPZ1477" s="14"/>
      <c r="JQA1477" s="14"/>
      <c r="JQB1477" s="14"/>
      <c r="JQC1477" s="14"/>
      <c r="JQD1477" s="14"/>
      <c r="JQE1477" s="14"/>
      <c r="JQF1477" s="14"/>
      <c r="JQG1477" s="14"/>
      <c r="JQH1477" s="14"/>
      <c r="JQI1477" s="14"/>
      <c r="JQJ1477" s="14"/>
      <c r="JQK1477" s="14"/>
      <c r="JQL1477" s="14"/>
      <c r="JQM1477" s="14"/>
      <c r="JQN1477" s="14"/>
      <c r="JQO1477" s="14"/>
      <c r="JQP1477" s="14"/>
      <c r="JQQ1477" s="14"/>
      <c r="JQR1477" s="14"/>
      <c r="JQS1477" s="14"/>
      <c r="JQT1477" s="14"/>
      <c r="JQU1477" s="14"/>
      <c r="JQV1477" s="14"/>
      <c r="JQW1477" s="14"/>
      <c r="JQX1477" s="14"/>
      <c r="JQY1477" s="14"/>
      <c r="JQZ1477" s="14"/>
      <c r="JRA1477" s="14"/>
      <c r="JRB1477" s="14"/>
      <c r="JRC1477" s="14"/>
      <c r="JRD1477" s="14"/>
      <c r="JRE1477" s="14"/>
      <c r="JRF1477" s="14"/>
      <c r="JRG1477" s="14"/>
      <c r="JRH1477" s="14"/>
      <c r="JRI1477" s="14"/>
      <c r="JRJ1477" s="14"/>
      <c r="JRK1477" s="14"/>
      <c r="JRL1477" s="14"/>
      <c r="JRM1477" s="14"/>
      <c r="JRN1477" s="14"/>
      <c r="JRO1477" s="14"/>
      <c r="JRP1477" s="14"/>
      <c r="JRQ1477" s="14"/>
      <c r="JRR1477" s="14"/>
      <c r="JRS1477" s="14"/>
      <c r="JRT1477" s="14"/>
      <c r="JRU1477" s="14"/>
      <c r="JRV1477" s="14"/>
      <c r="JRW1477" s="14"/>
      <c r="JRX1477" s="14"/>
      <c r="JRY1477" s="14"/>
      <c r="JRZ1477" s="14"/>
      <c r="JSA1477" s="14"/>
      <c r="JSB1477" s="14"/>
      <c r="JSC1477" s="14"/>
      <c r="JSD1477" s="14"/>
      <c r="JSE1477" s="14"/>
      <c r="JSF1477" s="14"/>
      <c r="JSG1477" s="14"/>
      <c r="JSH1477" s="14"/>
      <c r="JSI1477" s="14"/>
      <c r="JSJ1477" s="14"/>
      <c r="JSK1477" s="14"/>
      <c r="JSL1477" s="14"/>
      <c r="JSM1477" s="14"/>
      <c r="JSN1477" s="14"/>
      <c r="JSO1477" s="14"/>
      <c r="JSP1477" s="14"/>
      <c r="JSQ1477" s="14"/>
      <c r="JSR1477" s="14"/>
      <c r="JSS1477" s="14"/>
      <c r="JST1477" s="14"/>
      <c r="JSU1477" s="14"/>
      <c r="JSV1477" s="14"/>
      <c r="JSW1477" s="14"/>
      <c r="JSX1477" s="14"/>
      <c r="JSY1477" s="14"/>
      <c r="JSZ1477" s="14"/>
      <c r="JTA1477" s="14"/>
      <c r="JTB1477" s="14"/>
      <c r="JTC1477" s="14"/>
      <c r="JTD1477" s="14"/>
      <c r="JTE1477" s="14"/>
      <c r="JTF1477" s="14"/>
      <c r="JTG1477" s="14"/>
      <c r="JTH1477" s="14"/>
      <c r="JTI1477" s="14"/>
      <c r="JTJ1477" s="14"/>
      <c r="JTK1477" s="14"/>
      <c r="JTL1477" s="14"/>
      <c r="JTM1477" s="14"/>
      <c r="JTN1477" s="14"/>
      <c r="JTO1477" s="14"/>
      <c r="JTP1477" s="14"/>
      <c r="JTQ1477" s="14"/>
      <c r="JTR1477" s="14"/>
      <c r="JTS1477" s="14"/>
      <c r="JTT1477" s="14"/>
      <c r="JTU1477" s="14"/>
      <c r="JTV1477" s="14"/>
      <c r="JTW1477" s="14"/>
      <c r="JTX1477" s="14"/>
      <c r="JTY1477" s="14"/>
      <c r="JTZ1477" s="14"/>
      <c r="JUA1477" s="14"/>
      <c r="JUB1477" s="14"/>
      <c r="JUC1477" s="14"/>
      <c r="JUD1477" s="14"/>
      <c r="JUE1477" s="14"/>
      <c r="JUF1477" s="14"/>
      <c r="JUG1477" s="14"/>
      <c r="JUH1477" s="14"/>
      <c r="JUI1477" s="14"/>
      <c r="JUJ1477" s="14"/>
      <c r="JUK1477" s="14"/>
      <c r="JUL1477" s="14"/>
      <c r="JUM1477" s="14"/>
      <c r="JUN1477" s="14"/>
      <c r="JUO1477" s="14"/>
      <c r="JUP1477" s="14"/>
      <c r="JUQ1477" s="14"/>
      <c r="JUR1477" s="14"/>
      <c r="JUS1477" s="14"/>
      <c r="JUT1477" s="14"/>
      <c r="JUU1477" s="14"/>
      <c r="JUV1477" s="14"/>
      <c r="JUW1477" s="14"/>
      <c r="JUX1477" s="14"/>
      <c r="JUY1477" s="14"/>
      <c r="JUZ1477" s="14"/>
      <c r="JVA1477" s="14"/>
      <c r="JVB1477" s="14"/>
      <c r="JVC1477" s="14"/>
      <c r="JVD1477" s="14"/>
      <c r="JVE1477" s="14"/>
      <c r="JVF1477" s="14"/>
      <c r="JVG1477" s="14"/>
      <c r="JVH1477" s="14"/>
      <c r="JVI1477" s="14"/>
      <c r="JVJ1477" s="14"/>
      <c r="JVK1477" s="14"/>
      <c r="JVL1477" s="14"/>
      <c r="JVM1477" s="14"/>
      <c r="JVN1477" s="14"/>
      <c r="JVO1477" s="14"/>
      <c r="JVP1477" s="14"/>
      <c r="JVQ1477" s="14"/>
      <c r="JVR1477" s="14"/>
      <c r="JVS1477" s="14"/>
      <c r="JVT1477" s="14"/>
      <c r="JVU1477" s="14"/>
      <c r="JVV1477" s="14"/>
      <c r="JVW1477" s="14"/>
      <c r="JVX1477" s="14"/>
      <c r="JVY1477" s="14"/>
      <c r="JVZ1477" s="14"/>
      <c r="JWA1477" s="14"/>
      <c r="JWB1477" s="14"/>
      <c r="JWC1477" s="14"/>
      <c r="JWD1477" s="14"/>
      <c r="JWE1477" s="14"/>
      <c r="JWF1477" s="14"/>
      <c r="JWG1477" s="14"/>
      <c r="JWH1477" s="14"/>
      <c r="JWI1477" s="14"/>
      <c r="JWJ1477" s="14"/>
      <c r="JWK1477" s="14"/>
      <c r="JWL1477" s="14"/>
      <c r="JWM1477" s="14"/>
      <c r="JWN1477" s="14"/>
      <c r="JWO1477" s="14"/>
      <c r="JWP1477" s="14"/>
      <c r="JWQ1477" s="14"/>
      <c r="JWR1477" s="14"/>
      <c r="JWS1477" s="14"/>
      <c r="JWT1477" s="14"/>
      <c r="JWU1477" s="14"/>
      <c r="JWV1477" s="14"/>
      <c r="JWW1477" s="14"/>
      <c r="JWX1477" s="14"/>
      <c r="JWY1477" s="14"/>
      <c r="JWZ1477" s="14"/>
      <c r="JXA1477" s="14"/>
      <c r="JXB1477" s="14"/>
      <c r="JXC1477" s="14"/>
      <c r="JXD1477" s="14"/>
      <c r="JXE1477" s="14"/>
      <c r="JXF1477" s="14"/>
      <c r="JXG1477" s="14"/>
      <c r="JXH1477" s="14"/>
      <c r="JXI1477" s="14"/>
      <c r="JXJ1477" s="14"/>
      <c r="JXK1477" s="14"/>
      <c r="JXL1477" s="14"/>
      <c r="JXM1477" s="14"/>
      <c r="JXN1477" s="14"/>
      <c r="JXO1477" s="14"/>
      <c r="JXP1477" s="14"/>
      <c r="JXQ1477" s="14"/>
      <c r="JXR1477" s="14"/>
      <c r="JXS1477" s="14"/>
      <c r="JXT1477" s="14"/>
      <c r="JXU1477" s="14"/>
      <c r="JXV1477" s="14"/>
      <c r="JXW1477" s="14"/>
      <c r="JXX1477" s="14"/>
      <c r="JXY1477" s="14"/>
      <c r="JXZ1477" s="14"/>
      <c r="JYA1477" s="14"/>
      <c r="JYB1477" s="14"/>
      <c r="JYC1477" s="14"/>
      <c r="JYD1477" s="14"/>
      <c r="JYE1477" s="14"/>
      <c r="JYF1477" s="14"/>
      <c r="JYG1477" s="14"/>
      <c r="JYH1477" s="14"/>
      <c r="JYI1477" s="14"/>
      <c r="JYJ1477" s="14"/>
      <c r="JYK1477" s="14"/>
      <c r="JYL1477" s="14"/>
      <c r="JYM1477" s="14"/>
      <c r="JYN1477" s="14"/>
      <c r="JYO1477" s="14"/>
      <c r="JYP1477" s="14"/>
      <c r="JYQ1477" s="14"/>
      <c r="JYR1477" s="14"/>
      <c r="JYS1477" s="14"/>
      <c r="JYT1477" s="14"/>
      <c r="JYU1477" s="14"/>
      <c r="JYV1477" s="14"/>
      <c r="JYW1477" s="14"/>
      <c r="JYX1477" s="14"/>
      <c r="JYY1477" s="14"/>
      <c r="JYZ1477" s="14"/>
      <c r="JZA1477" s="14"/>
      <c r="JZB1477" s="14"/>
      <c r="JZC1477" s="14"/>
      <c r="JZD1477" s="14"/>
      <c r="JZE1477" s="14"/>
      <c r="JZF1477" s="14"/>
      <c r="JZG1477" s="14"/>
      <c r="JZH1477" s="14"/>
      <c r="JZI1477" s="14"/>
      <c r="JZJ1477" s="14"/>
      <c r="JZK1477" s="14"/>
      <c r="JZL1477" s="14"/>
      <c r="JZM1477" s="14"/>
      <c r="JZN1477" s="14"/>
      <c r="JZO1477" s="14"/>
      <c r="JZP1477" s="14"/>
      <c r="JZQ1477" s="14"/>
      <c r="JZR1477" s="14"/>
      <c r="JZS1477" s="14"/>
      <c r="JZT1477" s="14"/>
      <c r="JZU1477" s="14"/>
      <c r="JZV1477" s="14"/>
      <c r="JZW1477" s="14"/>
      <c r="JZX1477" s="14"/>
      <c r="JZY1477" s="14"/>
      <c r="JZZ1477" s="14"/>
      <c r="KAA1477" s="14"/>
      <c r="KAB1477" s="14"/>
      <c r="KAC1477" s="14"/>
      <c r="KAD1477" s="14"/>
      <c r="KAE1477" s="14"/>
      <c r="KAF1477" s="14"/>
      <c r="KAG1477" s="14"/>
      <c r="KAH1477" s="14"/>
      <c r="KAI1477" s="14"/>
      <c r="KAJ1477" s="14"/>
      <c r="KAK1477" s="14"/>
      <c r="KAL1477" s="14"/>
      <c r="KAM1477" s="14"/>
      <c r="KAN1477" s="14"/>
      <c r="KAO1477" s="14"/>
      <c r="KAP1477" s="14"/>
      <c r="KAQ1477" s="14"/>
      <c r="KAR1477" s="14"/>
      <c r="KAS1477" s="14"/>
      <c r="KAT1477" s="14"/>
      <c r="KAU1477" s="14"/>
      <c r="KAV1477" s="14"/>
      <c r="KAW1477" s="14"/>
      <c r="KAX1477" s="14"/>
      <c r="KAY1477" s="14"/>
      <c r="KAZ1477" s="14"/>
      <c r="KBA1477" s="14"/>
      <c r="KBB1477" s="14"/>
      <c r="KBC1477" s="14"/>
      <c r="KBD1477" s="14"/>
      <c r="KBE1477" s="14"/>
      <c r="KBF1477" s="14"/>
      <c r="KBG1477" s="14"/>
      <c r="KBH1477" s="14"/>
      <c r="KBI1477" s="14"/>
      <c r="KBJ1477" s="14"/>
      <c r="KBK1477" s="14"/>
      <c r="KBL1477" s="14"/>
      <c r="KBM1477" s="14"/>
      <c r="KBN1477" s="14"/>
      <c r="KBO1477" s="14"/>
      <c r="KBP1477" s="14"/>
      <c r="KBQ1477" s="14"/>
      <c r="KBR1477" s="14"/>
      <c r="KBS1477" s="14"/>
      <c r="KBT1477" s="14"/>
      <c r="KBU1477" s="14"/>
      <c r="KBV1477" s="14"/>
      <c r="KBW1477" s="14"/>
      <c r="KBX1477" s="14"/>
      <c r="KBY1477" s="14"/>
      <c r="KBZ1477" s="14"/>
      <c r="KCA1477" s="14"/>
      <c r="KCB1477" s="14"/>
      <c r="KCC1477" s="14"/>
      <c r="KCD1477" s="14"/>
      <c r="KCE1477" s="14"/>
      <c r="KCF1477" s="14"/>
      <c r="KCG1477" s="14"/>
      <c r="KCH1477" s="14"/>
      <c r="KCI1477" s="14"/>
      <c r="KCJ1477" s="14"/>
      <c r="KCK1477" s="14"/>
      <c r="KCL1477" s="14"/>
      <c r="KCM1477" s="14"/>
      <c r="KCN1477" s="14"/>
      <c r="KCO1477" s="14"/>
      <c r="KCP1477" s="14"/>
      <c r="KCQ1477" s="14"/>
      <c r="KCR1477" s="14"/>
      <c r="KCS1477" s="14"/>
      <c r="KCT1477" s="14"/>
      <c r="KCU1477" s="14"/>
      <c r="KCV1477" s="14"/>
      <c r="KCW1477" s="14"/>
      <c r="KCX1477" s="14"/>
      <c r="KCY1477" s="14"/>
      <c r="KCZ1477" s="14"/>
      <c r="KDA1477" s="14"/>
      <c r="KDB1477" s="14"/>
      <c r="KDC1477" s="14"/>
      <c r="KDD1477" s="14"/>
      <c r="KDE1477" s="14"/>
      <c r="KDF1477" s="14"/>
      <c r="KDG1477" s="14"/>
      <c r="KDH1477" s="14"/>
      <c r="KDI1477" s="14"/>
      <c r="KDJ1477" s="14"/>
      <c r="KDK1477" s="14"/>
      <c r="KDL1477" s="14"/>
      <c r="KDM1477" s="14"/>
      <c r="KDN1477" s="14"/>
      <c r="KDO1477" s="14"/>
      <c r="KDP1477" s="14"/>
      <c r="KDQ1477" s="14"/>
      <c r="KDR1477" s="14"/>
      <c r="KDS1477" s="14"/>
      <c r="KDT1477" s="14"/>
      <c r="KDU1477" s="14"/>
      <c r="KDV1477" s="14"/>
      <c r="KDW1477" s="14"/>
      <c r="KDX1477" s="14"/>
      <c r="KDY1477" s="14"/>
      <c r="KDZ1477" s="14"/>
      <c r="KEA1477" s="14"/>
      <c r="KEB1477" s="14"/>
      <c r="KEC1477" s="14"/>
      <c r="KED1477" s="14"/>
      <c r="KEE1477" s="14"/>
      <c r="KEF1477" s="14"/>
      <c r="KEG1477" s="14"/>
      <c r="KEH1477" s="14"/>
      <c r="KEI1477" s="14"/>
      <c r="KEJ1477" s="14"/>
      <c r="KEK1477" s="14"/>
      <c r="KEL1477" s="14"/>
      <c r="KEM1477" s="14"/>
      <c r="KEN1477" s="14"/>
      <c r="KEO1477" s="14"/>
      <c r="KEP1477" s="14"/>
      <c r="KEQ1477" s="14"/>
      <c r="KER1477" s="14"/>
      <c r="KES1477" s="14"/>
      <c r="KET1477" s="14"/>
      <c r="KEU1477" s="14"/>
      <c r="KEV1477" s="14"/>
      <c r="KEW1477" s="14"/>
      <c r="KEX1477" s="14"/>
      <c r="KEY1477" s="14"/>
      <c r="KEZ1477" s="14"/>
      <c r="KFA1477" s="14"/>
      <c r="KFB1477" s="14"/>
      <c r="KFC1477" s="14"/>
      <c r="KFD1477" s="14"/>
      <c r="KFE1477" s="14"/>
      <c r="KFF1477" s="14"/>
      <c r="KFG1477" s="14"/>
      <c r="KFH1477" s="14"/>
      <c r="KFI1477" s="14"/>
      <c r="KFJ1477" s="14"/>
      <c r="KFK1477" s="14"/>
      <c r="KFL1477" s="14"/>
      <c r="KFM1477" s="14"/>
      <c r="KFN1477" s="14"/>
      <c r="KFO1477" s="14"/>
      <c r="KFP1477" s="14"/>
      <c r="KFQ1477" s="14"/>
      <c r="KFR1477" s="14"/>
      <c r="KFS1477" s="14"/>
      <c r="KFT1477" s="14"/>
      <c r="KFU1477" s="14"/>
      <c r="KFV1477" s="14"/>
      <c r="KFW1477" s="14"/>
      <c r="KFX1477" s="14"/>
      <c r="KFY1477" s="14"/>
      <c r="KFZ1477" s="14"/>
      <c r="KGA1477" s="14"/>
      <c r="KGB1477" s="14"/>
      <c r="KGC1477" s="14"/>
      <c r="KGD1477" s="14"/>
      <c r="KGE1477" s="14"/>
      <c r="KGF1477" s="14"/>
      <c r="KGG1477" s="14"/>
      <c r="KGH1477" s="14"/>
      <c r="KGI1477" s="14"/>
      <c r="KGJ1477" s="14"/>
      <c r="KGK1477" s="14"/>
      <c r="KGL1477" s="14"/>
      <c r="KGM1477" s="14"/>
      <c r="KGN1477" s="14"/>
      <c r="KGO1477" s="14"/>
      <c r="KGP1477" s="14"/>
      <c r="KGQ1477" s="14"/>
      <c r="KGR1477" s="14"/>
      <c r="KGS1477" s="14"/>
      <c r="KGT1477" s="14"/>
      <c r="KGU1477" s="14"/>
      <c r="KGV1477" s="14"/>
      <c r="KGW1477" s="14"/>
      <c r="KGX1477" s="14"/>
      <c r="KGY1477" s="14"/>
      <c r="KGZ1477" s="14"/>
      <c r="KHA1477" s="14"/>
      <c r="KHB1477" s="14"/>
      <c r="KHC1477" s="14"/>
      <c r="KHD1477" s="14"/>
      <c r="KHE1477" s="14"/>
      <c r="KHF1477" s="14"/>
      <c r="KHG1477" s="14"/>
      <c r="KHH1477" s="14"/>
      <c r="KHI1477" s="14"/>
      <c r="KHJ1477" s="14"/>
      <c r="KHK1477" s="14"/>
      <c r="KHL1477" s="14"/>
      <c r="KHM1477" s="14"/>
      <c r="KHN1477" s="14"/>
      <c r="KHO1477" s="14"/>
      <c r="KHP1477" s="14"/>
      <c r="KHQ1477" s="14"/>
      <c r="KHR1477" s="14"/>
      <c r="KHS1477" s="14"/>
      <c r="KHT1477" s="14"/>
      <c r="KHU1477" s="14"/>
      <c r="KHV1477" s="14"/>
      <c r="KHW1477" s="14"/>
      <c r="KHX1477" s="14"/>
      <c r="KHY1477" s="14"/>
      <c r="KHZ1477" s="14"/>
      <c r="KIA1477" s="14"/>
      <c r="KIB1477" s="14"/>
      <c r="KIC1477" s="14"/>
      <c r="KID1477" s="14"/>
      <c r="KIE1477" s="14"/>
      <c r="KIF1477" s="14"/>
      <c r="KIG1477" s="14"/>
      <c r="KIH1477" s="14"/>
      <c r="KII1477" s="14"/>
      <c r="KIJ1477" s="14"/>
      <c r="KIK1477" s="14"/>
      <c r="KIL1477" s="14"/>
      <c r="KIM1477" s="14"/>
      <c r="KIN1477" s="14"/>
      <c r="KIO1477" s="14"/>
      <c r="KIP1477" s="14"/>
      <c r="KIQ1477" s="14"/>
      <c r="KIR1477" s="14"/>
      <c r="KIS1477" s="14"/>
      <c r="KIT1477" s="14"/>
      <c r="KIU1477" s="14"/>
      <c r="KIV1477" s="14"/>
      <c r="KIW1477" s="14"/>
      <c r="KIX1477" s="14"/>
      <c r="KIY1477" s="14"/>
      <c r="KIZ1477" s="14"/>
      <c r="KJA1477" s="14"/>
      <c r="KJB1477" s="14"/>
      <c r="KJC1477" s="14"/>
      <c r="KJD1477" s="14"/>
      <c r="KJE1477" s="14"/>
      <c r="KJF1477" s="14"/>
      <c r="KJG1477" s="14"/>
      <c r="KJH1477" s="14"/>
      <c r="KJI1477" s="14"/>
      <c r="KJJ1477" s="14"/>
      <c r="KJK1477" s="14"/>
      <c r="KJL1477" s="14"/>
      <c r="KJM1477" s="14"/>
      <c r="KJN1477" s="14"/>
      <c r="KJO1477" s="14"/>
      <c r="KJP1477" s="14"/>
      <c r="KJQ1477" s="14"/>
      <c r="KJR1477" s="14"/>
      <c r="KJS1477" s="14"/>
      <c r="KJT1477" s="14"/>
      <c r="KJU1477" s="14"/>
      <c r="KJV1477" s="14"/>
      <c r="KJW1477" s="14"/>
      <c r="KJX1477" s="14"/>
      <c r="KJY1477" s="14"/>
      <c r="KJZ1477" s="14"/>
      <c r="KKA1477" s="14"/>
      <c r="KKB1477" s="14"/>
      <c r="KKC1477" s="14"/>
      <c r="KKD1477" s="14"/>
      <c r="KKE1477" s="14"/>
      <c r="KKF1477" s="14"/>
      <c r="KKG1477" s="14"/>
      <c r="KKH1477" s="14"/>
      <c r="KKI1477" s="14"/>
      <c r="KKJ1477" s="14"/>
      <c r="KKK1477" s="14"/>
      <c r="KKL1477" s="14"/>
      <c r="KKM1477" s="14"/>
      <c r="KKN1477" s="14"/>
      <c r="KKO1477" s="14"/>
      <c r="KKP1477" s="14"/>
      <c r="KKQ1477" s="14"/>
      <c r="KKR1477" s="14"/>
      <c r="KKS1477" s="14"/>
      <c r="KKT1477" s="14"/>
      <c r="KKU1477" s="14"/>
      <c r="KKV1477" s="14"/>
      <c r="KKW1477" s="14"/>
      <c r="KKX1477" s="14"/>
      <c r="KKY1477" s="14"/>
      <c r="KKZ1477" s="14"/>
      <c r="KLA1477" s="14"/>
      <c r="KLB1477" s="14"/>
      <c r="KLC1477" s="14"/>
      <c r="KLD1477" s="14"/>
      <c r="KLE1477" s="14"/>
      <c r="KLF1477" s="14"/>
      <c r="KLG1477" s="14"/>
      <c r="KLH1477" s="14"/>
      <c r="KLI1477" s="14"/>
      <c r="KLJ1477" s="14"/>
      <c r="KLK1477" s="14"/>
      <c r="KLL1477" s="14"/>
      <c r="KLM1477" s="14"/>
      <c r="KLN1477" s="14"/>
      <c r="KLO1477" s="14"/>
      <c r="KLP1477" s="14"/>
      <c r="KLQ1477" s="14"/>
      <c r="KLR1477" s="14"/>
      <c r="KLS1477" s="14"/>
      <c r="KLT1477" s="14"/>
      <c r="KLU1477" s="14"/>
      <c r="KLV1477" s="14"/>
      <c r="KLW1477" s="14"/>
      <c r="KLX1477" s="14"/>
      <c r="KLY1477" s="14"/>
      <c r="KLZ1477" s="14"/>
      <c r="KMA1477" s="14"/>
      <c r="KMB1477" s="14"/>
      <c r="KMC1477" s="14"/>
      <c r="KMD1477" s="14"/>
      <c r="KME1477" s="14"/>
      <c r="KMF1477" s="14"/>
      <c r="KMG1477" s="14"/>
      <c r="KMH1477" s="14"/>
      <c r="KMI1477" s="14"/>
      <c r="KMJ1477" s="14"/>
      <c r="KMK1477" s="14"/>
      <c r="KML1477" s="14"/>
      <c r="KMM1477" s="14"/>
      <c r="KMN1477" s="14"/>
      <c r="KMO1477" s="14"/>
      <c r="KMP1477" s="14"/>
      <c r="KMQ1477" s="14"/>
      <c r="KMR1477" s="14"/>
      <c r="KMS1477" s="14"/>
      <c r="KMT1477" s="14"/>
      <c r="KMU1477" s="14"/>
      <c r="KMV1477" s="14"/>
      <c r="KMW1477" s="14"/>
      <c r="KMX1477" s="14"/>
      <c r="KMY1477" s="14"/>
      <c r="KMZ1477" s="14"/>
      <c r="KNA1477" s="14"/>
      <c r="KNB1477" s="14"/>
      <c r="KNC1477" s="14"/>
      <c r="KND1477" s="14"/>
      <c r="KNE1477" s="14"/>
      <c r="KNF1477" s="14"/>
      <c r="KNG1477" s="14"/>
      <c r="KNH1477" s="14"/>
      <c r="KNI1477" s="14"/>
      <c r="KNJ1477" s="14"/>
      <c r="KNK1477" s="14"/>
      <c r="KNL1477" s="14"/>
      <c r="KNM1477" s="14"/>
      <c r="KNN1477" s="14"/>
      <c r="KNO1477" s="14"/>
      <c r="KNP1477" s="14"/>
      <c r="KNQ1477" s="14"/>
      <c r="KNR1477" s="14"/>
      <c r="KNS1477" s="14"/>
      <c r="KNT1477" s="14"/>
      <c r="KNU1477" s="14"/>
      <c r="KNV1477" s="14"/>
      <c r="KNW1477" s="14"/>
      <c r="KNX1477" s="14"/>
      <c r="KNY1477" s="14"/>
      <c r="KNZ1477" s="14"/>
      <c r="KOA1477" s="14"/>
      <c r="KOB1477" s="14"/>
      <c r="KOC1477" s="14"/>
      <c r="KOD1477" s="14"/>
      <c r="KOE1477" s="14"/>
      <c r="KOF1477" s="14"/>
      <c r="KOG1477" s="14"/>
      <c r="KOH1477" s="14"/>
      <c r="KOI1477" s="14"/>
      <c r="KOJ1477" s="14"/>
      <c r="KOK1477" s="14"/>
      <c r="KOL1477" s="14"/>
      <c r="KOM1477" s="14"/>
      <c r="KON1477" s="14"/>
      <c r="KOO1477" s="14"/>
      <c r="KOP1477" s="14"/>
      <c r="KOQ1477" s="14"/>
      <c r="KOR1477" s="14"/>
      <c r="KOS1477" s="14"/>
      <c r="KOT1477" s="14"/>
      <c r="KOU1477" s="14"/>
      <c r="KOV1477" s="14"/>
      <c r="KOW1477" s="14"/>
      <c r="KOX1477" s="14"/>
      <c r="KOY1477" s="14"/>
      <c r="KOZ1477" s="14"/>
      <c r="KPA1477" s="14"/>
      <c r="KPB1477" s="14"/>
      <c r="KPC1477" s="14"/>
      <c r="KPD1477" s="14"/>
      <c r="KPE1477" s="14"/>
      <c r="KPF1477" s="14"/>
      <c r="KPG1477" s="14"/>
      <c r="KPH1477" s="14"/>
      <c r="KPI1477" s="14"/>
      <c r="KPJ1477" s="14"/>
      <c r="KPK1477" s="14"/>
      <c r="KPL1477" s="14"/>
      <c r="KPM1477" s="14"/>
      <c r="KPN1477" s="14"/>
      <c r="KPO1477" s="14"/>
      <c r="KPP1477" s="14"/>
      <c r="KPQ1477" s="14"/>
      <c r="KPR1477" s="14"/>
      <c r="KPS1477" s="14"/>
      <c r="KPT1477" s="14"/>
      <c r="KPU1477" s="14"/>
      <c r="KPV1477" s="14"/>
      <c r="KPW1477" s="14"/>
      <c r="KPX1477" s="14"/>
      <c r="KPY1477" s="14"/>
      <c r="KPZ1477" s="14"/>
      <c r="KQA1477" s="14"/>
      <c r="KQB1477" s="14"/>
      <c r="KQC1477" s="14"/>
      <c r="KQD1477" s="14"/>
      <c r="KQE1477" s="14"/>
      <c r="KQF1477" s="14"/>
      <c r="KQG1477" s="14"/>
      <c r="KQH1477" s="14"/>
      <c r="KQI1477" s="14"/>
      <c r="KQJ1477" s="14"/>
      <c r="KQK1477" s="14"/>
      <c r="KQL1477" s="14"/>
      <c r="KQM1477" s="14"/>
      <c r="KQN1477" s="14"/>
      <c r="KQO1477" s="14"/>
      <c r="KQP1477" s="14"/>
      <c r="KQQ1477" s="14"/>
      <c r="KQR1477" s="14"/>
      <c r="KQS1477" s="14"/>
      <c r="KQT1477" s="14"/>
      <c r="KQU1477" s="14"/>
      <c r="KQV1477" s="14"/>
      <c r="KQW1477" s="14"/>
      <c r="KQX1477" s="14"/>
      <c r="KQY1477" s="14"/>
      <c r="KQZ1477" s="14"/>
      <c r="KRA1477" s="14"/>
      <c r="KRB1477" s="14"/>
      <c r="KRC1477" s="14"/>
      <c r="KRD1477" s="14"/>
      <c r="KRE1477" s="14"/>
      <c r="KRF1477" s="14"/>
      <c r="KRG1477" s="14"/>
      <c r="KRH1477" s="14"/>
      <c r="KRI1477" s="14"/>
      <c r="KRJ1477" s="14"/>
      <c r="KRK1477" s="14"/>
      <c r="KRL1477" s="14"/>
      <c r="KRM1477" s="14"/>
      <c r="KRN1477" s="14"/>
      <c r="KRO1477" s="14"/>
      <c r="KRP1477" s="14"/>
      <c r="KRQ1477" s="14"/>
      <c r="KRR1477" s="14"/>
      <c r="KRS1477" s="14"/>
      <c r="KRT1477" s="14"/>
      <c r="KRU1477" s="14"/>
      <c r="KRV1477" s="14"/>
      <c r="KRW1477" s="14"/>
      <c r="KRX1477" s="14"/>
      <c r="KRY1477" s="14"/>
      <c r="KRZ1477" s="14"/>
      <c r="KSA1477" s="14"/>
      <c r="KSB1477" s="14"/>
      <c r="KSC1477" s="14"/>
      <c r="KSD1477" s="14"/>
      <c r="KSE1477" s="14"/>
      <c r="KSF1477" s="14"/>
      <c r="KSG1477" s="14"/>
      <c r="KSH1477" s="14"/>
      <c r="KSI1477" s="14"/>
      <c r="KSJ1477" s="14"/>
      <c r="KSK1477" s="14"/>
      <c r="KSL1477" s="14"/>
      <c r="KSM1477" s="14"/>
      <c r="KSN1477" s="14"/>
      <c r="KSO1477" s="14"/>
      <c r="KSP1477" s="14"/>
      <c r="KSQ1477" s="14"/>
      <c r="KSR1477" s="14"/>
      <c r="KSS1477" s="14"/>
      <c r="KST1477" s="14"/>
      <c r="KSU1477" s="14"/>
      <c r="KSV1477" s="14"/>
      <c r="KSW1477" s="14"/>
      <c r="KSX1477" s="14"/>
      <c r="KSY1477" s="14"/>
      <c r="KSZ1477" s="14"/>
      <c r="KTA1477" s="14"/>
      <c r="KTB1477" s="14"/>
      <c r="KTC1477" s="14"/>
      <c r="KTD1477" s="14"/>
      <c r="KTE1477" s="14"/>
      <c r="KTF1477" s="14"/>
      <c r="KTG1477" s="14"/>
      <c r="KTH1477" s="14"/>
      <c r="KTI1477" s="14"/>
      <c r="KTJ1477" s="14"/>
      <c r="KTK1477" s="14"/>
      <c r="KTL1477" s="14"/>
      <c r="KTM1477" s="14"/>
      <c r="KTN1477" s="14"/>
      <c r="KTO1477" s="14"/>
      <c r="KTP1477" s="14"/>
      <c r="KTQ1477" s="14"/>
      <c r="KTR1477" s="14"/>
      <c r="KTS1477" s="14"/>
      <c r="KTT1477" s="14"/>
      <c r="KTU1477" s="14"/>
      <c r="KTV1477" s="14"/>
      <c r="KTW1477" s="14"/>
      <c r="KTX1477" s="14"/>
      <c r="KTY1477" s="14"/>
      <c r="KTZ1477" s="14"/>
      <c r="KUA1477" s="14"/>
      <c r="KUB1477" s="14"/>
      <c r="KUC1477" s="14"/>
      <c r="KUD1477" s="14"/>
      <c r="KUE1477" s="14"/>
      <c r="KUF1477" s="14"/>
      <c r="KUG1477" s="14"/>
      <c r="KUH1477" s="14"/>
      <c r="KUI1477" s="14"/>
      <c r="KUJ1477" s="14"/>
      <c r="KUK1477" s="14"/>
      <c r="KUL1477" s="14"/>
      <c r="KUM1477" s="14"/>
      <c r="KUN1477" s="14"/>
      <c r="KUO1477" s="14"/>
      <c r="KUP1477" s="14"/>
      <c r="KUQ1477" s="14"/>
      <c r="KUR1477" s="14"/>
      <c r="KUS1477" s="14"/>
      <c r="KUT1477" s="14"/>
      <c r="KUU1477" s="14"/>
      <c r="KUV1477" s="14"/>
      <c r="KUW1477" s="14"/>
      <c r="KUX1477" s="14"/>
      <c r="KUY1477" s="14"/>
      <c r="KUZ1477" s="14"/>
      <c r="KVA1477" s="14"/>
      <c r="KVB1477" s="14"/>
      <c r="KVC1477" s="14"/>
      <c r="KVD1477" s="14"/>
      <c r="KVE1477" s="14"/>
      <c r="KVF1477" s="14"/>
      <c r="KVG1477" s="14"/>
      <c r="KVH1477" s="14"/>
      <c r="KVI1477" s="14"/>
      <c r="KVJ1477" s="14"/>
      <c r="KVK1477" s="14"/>
      <c r="KVL1477" s="14"/>
      <c r="KVM1477" s="14"/>
      <c r="KVN1477" s="14"/>
      <c r="KVO1477" s="14"/>
      <c r="KVP1477" s="14"/>
      <c r="KVQ1477" s="14"/>
      <c r="KVR1477" s="14"/>
      <c r="KVS1477" s="14"/>
      <c r="KVT1477" s="14"/>
      <c r="KVU1477" s="14"/>
      <c r="KVV1477" s="14"/>
      <c r="KVW1477" s="14"/>
      <c r="KVX1477" s="14"/>
      <c r="KVY1477" s="14"/>
      <c r="KVZ1477" s="14"/>
      <c r="KWA1477" s="14"/>
      <c r="KWB1477" s="14"/>
      <c r="KWC1477" s="14"/>
      <c r="KWD1477" s="14"/>
      <c r="KWE1477" s="14"/>
      <c r="KWF1477" s="14"/>
      <c r="KWG1477" s="14"/>
      <c r="KWH1477" s="14"/>
      <c r="KWI1477" s="14"/>
      <c r="KWJ1477" s="14"/>
      <c r="KWK1477" s="14"/>
      <c r="KWL1477" s="14"/>
      <c r="KWM1477" s="14"/>
      <c r="KWN1477" s="14"/>
      <c r="KWO1477" s="14"/>
      <c r="KWP1477" s="14"/>
      <c r="KWQ1477" s="14"/>
      <c r="KWR1477" s="14"/>
      <c r="KWS1477" s="14"/>
      <c r="KWT1477" s="14"/>
      <c r="KWU1477" s="14"/>
      <c r="KWV1477" s="14"/>
      <c r="KWW1477" s="14"/>
      <c r="KWX1477" s="14"/>
      <c r="KWY1477" s="14"/>
      <c r="KWZ1477" s="14"/>
      <c r="KXA1477" s="14"/>
      <c r="KXB1477" s="14"/>
      <c r="KXC1477" s="14"/>
      <c r="KXD1477" s="14"/>
      <c r="KXE1477" s="14"/>
      <c r="KXF1477" s="14"/>
      <c r="KXG1477" s="14"/>
      <c r="KXH1477" s="14"/>
      <c r="KXI1477" s="14"/>
      <c r="KXJ1477" s="14"/>
      <c r="KXK1477" s="14"/>
      <c r="KXL1477" s="14"/>
      <c r="KXM1477" s="14"/>
      <c r="KXN1477" s="14"/>
      <c r="KXO1477" s="14"/>
      <c r="KXP1477" s="14"/>
      <c r="KXQ1477" s="14"/>
      <c r="KXR1477" s="14"/>
      <c r="KXS1477" s="14"/>
      <c r="KXT1477" s="14"/>
      <c r="KXU1477" s="14"/>
      <c r="KXV1477" s="14"/>
      <c r="KXW1477" s="14"/>
      <c r="KXX1477" s="14"/>
      <c r="KXY1477" s="14"/>
      <c r="KXZ1477" s="14"/>
      <c r="KYA1477" s="14"/>
      <c r="KYB1477" s="14"/>
      <c r="KYC1477" s="14"/>
      <c r="KYD1477" s="14"/>
      <c r="KYE1477" s="14"/>
      <c r="KYF1477" s="14"/>
      <c r="KYG1477" s="14"/>
      <c r="KYH1477" s="14"/>
      <c r="KYI1477" s="14"/>
      <c r="KYJ1477" s="14"/>
      <c r="KYK1477" s="14"/>
      <c r="KYL1477" s="14"/>
      <c r="KYM1477" s="14"/>
      <c r="KYN1477" s="14"/>
      <c r="KYO1477" s="14"/>
      <c r="KYP1477" s="14"/>
      <c r="KYQ1477" s="14"/>
      <c r="KYR1477" s="14"/>
      <c r="KYS1477" s="14"/>
      <c r="KYT1477" s="14"/>
      <c r="KYU1477" s="14"/>
      <c r="KYV1477" s="14"/>
      <c r="KYW1477" s="14"/>
      <c r="KYX1477" s="14"/>
      <c r="KYY1477" s="14"/>
      <c r="KYZ1477" s="14"/>
      <c r="KZA1477" s="14"/>
      <c r="KZB1477" s="14"/>
      <c r="KZC1477" s="14"/>
      <c r="KZD1477" s="14"/>
      <c r="KZE1477" s="14"/>
      <c r="KZF1477" s="14"/>
      <c r="KZG1477" s="14"/>
      <c r="KZH1477" s="14"/>
      <c r="KZI1477" s="14"/>
      <c r="KZJ1477" s="14"/>
      <c r="KZK1477" s="14"/>
      <c r="KZL1477" s="14"/>
      <c r="KZM1477" s="14"/>
      <c r="KZN1477" s="14"/>
      <c r="KZO1477" s="14"/>
      <c r="KZP1477" s="14"/>
      <c r="KZQ1477" s="14"/>
      <c r="KZR1477" s="14"/>
      <c r="KZS1477" s="14"/>
      <c r="KZT1477" s="14"/>
      <c r="KZU1477" s="14"/>
      <c r="KZV1477" s="14"/>
      <c r="KZW1477" s="14"/>
      <c r="KZX1477" s="14"/>
      <c r="KZY1477" s="14"/>
      <c r="KZZ1477" s="14"/>
      <c r="LAA1477" s="14"/>
      <c r="LAB1477" s="14"/>
      <c r="LAC1477" s="14"/>
      <c r="LAD1477" s="14"/>
      <c r="LAE1477" s="14"/>
      <c r="LAF1477" s="14"/>
      <c r="LAG1477" s="14"/>
      <c r="LAH1477" s="14"/>
      <c r="LAI1477" s="14"/>
      <c r="LAJ1477" s="14"/>
      <c r="LAK1477" s="14"/>
      <c r="LAL1477" s="14"/>
      <c r="LAM1477" s="14"/>
      <c r="LAN1477" s="14"/>
      <c r="LAO1477" s="14"/>
      <c r="LAP1477" s="14"/>
      <c r="LAQ1477" s="14"/>
      <c r="LAR1477" s="14"/>
      <c r="LAS1477" s="14"/>
      <c r="LAT1477" s="14"/>
      <c r="LAU1477" s="14"/>
      <c r="LAV1477" s="14"/>
      <c r="LAW1477" s="14"/>
      <c r="LAX1477" s="14"/>
      <c r="LAY1477" s="14"/>
      <c r="LAZ1477" s="14"/>
      <c r="LBA1477" s="14"/>
      <c r="LBB1477" s="14"/>
      <c r="LBC1477" s="14"/>
      <c r="LBD1477" s="14"/>
      <c r="LBE1477" s="14"/>
      <c r="LBF1477" s="14"/>
      <c r="LBG1477" s="14"/>
      <c r="LBH1477" s="14"/>
      <c r="LBI1477" s="14"/>
      <c r="LBJ1477" s="14"/>
      <c r="LBK1477" s="14"/>
      <c r="LBL1477" s="14"/>
      <c r="LBM1477" s="14"/>
      <c r="LBN1477" s="14"/>
      <c r="LBO1477" s="14"/>
      <c r="LBP1477" s="14"/>
      <c r="LBQ1477" s="14"/>
      <c r="LBR1477" s="14"/>
      <c r="LBS1477" s="14"/>
      <c r="LBT1477" s="14"/>
      <c r="LBU1477" s="14"/>
      <c r="LBV1477" s="14"/>
      <c r="LBW1477" s="14"/>
      <c r="LBX1477" s="14"/>
      <c r="LBY1477" s="14"/>
      <c r="LBZ1477" s="14"/>
      <c r="LCA1477" s="14"/>
      <c r="LCB1477" s="14"/>
      <c r="LCC1477" s="14"/>
      <c r="LCD1477" s="14"/>
      <c r="LCE1477" s="14"/>
      <c r="LCF1477" s="14"/>
      <c r="LCG1477" s="14"/>
      <c r="LCH1477" s="14"/>
      <c r="LCI1477" s="14"/>
      <c r="LCJ1477" s="14"/>
      <c r="LCK1477" s="14"/>
      <c r="LCL1477" s="14"/>
      <c r="LCM1477" s="14"/>
      <c r="LCN1477" s="14"/>
      <c r="LCO1477" s="14"/>
      <c r="LCP1477" s="14"/>
      <c r="LCQ1477" s="14"/>
      <c r="LCR1477" s="14"/>
      <c r="LCS1477" s="14"/>
      <c r="LCT1477" s="14"/>
      <c r="LCU1477" s="14"/>
      <c r="LCV1477" s="14"/>
      <c r="LCW1477" s="14"/>
      <c r="LCX1477" s="14"/>
      <c r="LCY1477" s="14"/>
      <c r="LCZ1477" s="14"/>
      <c r="LDA1477" s="14"/>
      <c r="LDB1477" s="14"/>
      <c r="LDC1477" s="14"/>
      <c r="LDD1477" s="14"/>
      <c r="LDE1477" s="14"/>
      <c r="LDF1477" s="14"/>
      <c r="LDG1477" s="14"/>
      <c r="LDH1477" s="14"/>
      <c r="LDI1477" s="14"/>
      <c r="LDJ1477" s="14"/>
      <c r="LDK1477" s="14"/>
      <c r="LDL1477" s="14"/>
      <c r="LDM1477" s="14"/>
      <c r="LDN1477" s="14"/>
      <c r="LDO1477" s="14"/>
      <c r="LDP1477" s="14"/>
      <c r="LDQ1477" s="14"/>
      <c r="LDR1477" s="14"/>
      <c r="LDS1477" s="14"/>
      <c r="LDT1477" s="14"/>
      <c r="LDU1477" s="14"/>
      <c r="LDV1477" s="14"/>
      <c r="LDW1477" s="14"/>
      <c r="LDX1477" s="14"/>
      <c r="LDY1477" s="14"/>
      <c r="LDZ1477" s="14"/>
      <c r="LEA1477" s="14"/>
      <c r="LEB1477" s="14"/>
      <c r="LEC1477" s="14"/>
      <c r="LED1477" s="14"/>
      <c r="LEE1477" s="14"/>
      <c r="LEF1477" s="14"/>
      <c r="LEG1477" s="14"/>
      <c r="LEH1477" s="14"/>
      <c r="LEI1477" s="14"/>
      <c r="LEJ1477" s="14"/>
      <c r="LEK1477" s="14"/>
      <c r="LEL1477" s="14"/>
      <c r="LEM1477" s="14"/>
      <c r="LEN1477" s="14"/>
      <c r="LEO1477" s="14"/>
      <c r="LEP1477" s="14"/>
      <c r="LEQ1477" s="14"/>
      <c r="LER1477" s="14"/>
      <c r="LES1477" s="14"/>
      <c r="LET1477" s="14"/>
      <c r="LEU1477" s="14"/>
      <c r="LEV1477" s="14"/>
      <c r="LEW1477" s="14"/>
      <c r="LEX1477" s="14"/>
      <c r="LEY1477" s="14"/>
      <c r="LEZ1477" s="14"/>
      <c r="LFA1477" s="14"/>
      <c r="LFB1477" s="14"/>
      <c r="LFC1477" s="14"/>
      <c r="LFD1477" s="14"/>
      <c r="LFE1477" s="14"/>
      <c r="LFF1477" s="14"/>
      <c r="LFG1477" s="14"/>
      <c r="LFH1477" s="14"/>
      <c r="LFI1477" s="14"/>
      <c r="LFJ1477" s="14"/>
      <c r="LFK1477" s="14"/>
      <c r="LFL1477" s="14"/>
      <c r="LFM1477" s="14"/>
      <c r="LFN1477" s="14"/>
      <c r="LFO1477" s="14"/>
      <c r="LFP1477" s="14"/>
      <c r="LFQ1477" s="14"/>
      <c r="LFR1477" s="14"/>
      <c r="LFS1477" s="14"/>
      <c r="LFT1477" s="14"/>
      <c r="LFU1477" s="14"/>
      <c r="LFV1477" s="14"/>
      <c r="LFW1477" s="14"/>
      <c r="LFX1477" s="14"/>
      <c r="LFY1477" s="14"/>
      <c r="LFZ1477" s="14"/>
      <c r="LGA1477" s="14"/>
      <c r="LGB1477" s="14"/>
      <c r="LGC1477" s="14"/>
      <c r="LGD1477" s="14"/>
      <c r="LGE1477" s="14"/>
      <c r="LGF1477" s="14"/>
      <c r="LGG1477" s="14"/>
      <c r="LGH1477" s="14"/>
      <c r="LGI1477" s="14"/>
      <c r="LGJ1477" s="14"/>
      <c r="LGK1477" s="14"/>
      <c r="LGL1477" s="14"/>
      <c r="LGM1477" s="14"/>
      <c r="LGN1477" s="14"/>
      <c r="LGO1477" s="14"/>
      <c r="LGP1477" s="14"/>
      <c r="LGQ1477" s="14"/>
      <c r="LGR1477" s="14"/>
      <c r="LGS1477" s="14"/>
      <c r="LGT1477" s="14"/>
      <c r="LGU1477" s="14"/>
      <c r="LGV1477" s="14"/>
      <c r="LGW1477" s="14"/>
      <c r="LGX1477" s="14"/>
      <c r="LGY1477" s="14"/>
      <c r="LGZ1477" s="14"/>
      <c r="LHA1477" s="14"/>
      <c r="LHB1477" s="14"/>
      <c r="LHC1477" s="14"/>
      <c r="LHD1477" s="14"/>
      <c r="LHE1477" s="14"/>
      <c r="LHF1477" s="14"/>
      <c r="LHG1477" s="14"/>
      <c r="LHH1477" s="14"/>
      <c r="LHI1477" s="14"/>
      <c r="LHJ1477" s="14"/>
      <c r="LHK1477" s="14"/>
      <c r="LHL1477" s="14"/>
      <c r="LHM1477" s="14"/>
      <c r="LHN1477" s="14"/>
      <c r="LHO1477" s="14"/>
      <c r="LHP1477" s="14"/>
      <c r="LHQ1477" s="14"/>
      <c r="LHR1477" s="14"/>
      <c r="LHS1477" s="14"/>
      <c r="LHT1477" s="14"/>
      <c r="LHU1477" s="14"/>
      <c r="LHV1477" s="14"/>
      <c r="LHW1477" s="14"/>
      <c r="LHX1477" s="14"/>
      <c r="LHY1477" s="14"/>
      <c r="LHZ1477" s="14"/>
      <c r="LIA1477" s="14"/>
      <c r="LIB1477" s="14"/>
      <c r="LIC1477" s="14"/>
      <c r="LID1477" s="14"/>
      <c r="LIE1477" s="14"/>
      <c r="LIF1477" s="14"/>
      <c r="LIG1477" s="14"/>
      <c r="LIH1477" s="14"/>
      <c r="LII1477" s="14"/>
      <c r="LIJ1477" s="14"/>
      <c r="LIK1477" s="14"/>
      <c r="LIL1477" s="14"/>
      <c r="LIM1477" s="14"/>
      <c r="LIN1477" s="14"/>
      <c r="LIO1477" s="14"/>
      <c r="LIP1477" s="14"/>
      <c r="LIQ1477" s="14"/>
      <c r="LIR1477" s="14"/>
      <c r="LIS1477" s="14"/>
      <c r="LIT1477" s="14"/>
      <c r="LIU1477" s="14"/>
      <c r="LIV1477" s="14"/>
      <c r="LIW1477" s="14"/>
      <c r="LIX1477" s="14"/>
      <c r="LIY1477" s="14"/>
      <c r="LIZ1477" s="14"/>
      <c r="LJA1477" s="14"/>
      <c r="LJB1477" s="14"/>
      <c r="LJC1477" s="14"/>
      <c r="LJD1477" s="14"/>
      <c r="LJE1477" s="14"/>
      <c r="LJF1477" s="14"/>
      <c r="LJG1477" s="14"/>
      <c r="LJH1477" s="14"/>
      <c r="LJI1477" s="14"/>
      <c r="LJJ1477" s="14"/>
      <c r="LJK1477" s="14"/>
      <c r="LJL1477" s="14"/>
      <c r="LJM1477" s="14"/>
      <c r="LJN1477" s="14"/>
      <c r="LJO1477" s="14"/>
      <c r="LJP1477" s="14"/>
      <c r="LJQ1477" s="14"/>
      <c r="LJR1477" s="14"/>
      <c r="LJS1477" s="14"/>
      <c r="LJT1477" s="14"/>
      <c r="LJU1477" s="14"/>
      <c r="LJV1477" s="14"/>
      <c r="LJW1477" s="14"/>
      <c r="LJX1477" s="14"/>
      <c r="LJY1477" s="14"/>
      <c r="LJZ1477" s="14"/>
      <c r="LKA1477" s="14"/>
      <c r="LKB1477" s="14"/>
      <c r="LKC1477" s="14"/>
      <c r="LKD1477" s="14"/>
      <c r="LKE1477" s="14"/>
      <c r="LKF1477" s="14"/>
      <c r="LKG1477" s="14"/>
      <c r="LKH1477" s="14"/>
      <c r="LKI1477" s="14"/>
      <c r="LKJ1477" s="14"/>
      <c r="LKK1477" s="14"/>
      <c r="LKL1477" s="14"/>
      <c r="LKM1477" s="14"/>
      <c r="LKN1477" s="14"/>
      <c r="LKO1477" s="14"/>
      <c r="LKP1477" s="14"/>
      <c r="LKQ1477" s="14"/>
      <c r="LKR1477" s="14"/>
      <c r="LKS1477" s="14"/>
      <c r="LKT1477" s="14"/>
      <c r="LKU1477" s="14"/>
      <c r="LKV1477" s="14"/>
      <c r="LKW1477" s="14"/>
      <c r="LKX1477" s="14"/>
      <c r="LKY1477" s="14"/>
      <c r="LKZ1477" s="14"/>
      <c r="LLA1477" s="14"/>
      <c r="LLB1477" s="14"/>
      <c r="LLC1477" s="14"/>
      <c r="LLD1477" s="14"/>
      <c r="LLE1477" s="14"/>
      <c r="LLF1477" s="14"/>
      <c r="LLG1477" s="14"/>
      <c r="LLH1477" s="14"/>
      <c r="LLI1477" s="14"/>
      <c r="LLJ1477" s="14"/>
      <c r="LLK1477" s="14"/>
      <c r="LLL1477" s="14"/>
      <c r="LLM1477" s="14"/>
      <c r="LLN1477" s="14"/>
      <c r="LLO1477" s="14"/>
      <c r="LLP1477" s="14"/>
      <c r="LLQ1477" s="14"/>
      <c r="LLR1477" s="14"/>
      <c r="LLS1477" s="14"/>
      <c r="LLT1477" s="14"/>
      <c r="LLU1477" s="14"/>
      <c r="LLV1477" s="14"/>
      <c r="LLW1477" s="14"/>
      <c r="LLX1477" s="14"/>
      <c r="LLY1477" s="14"/>
      <c r="LLZ1477" s="14"/>
      <c r="LMA1477" s="14"/>
      <c r="LMB1477" s="14"/>
      <c r="LMC1477" s="14"/>
      <c r="LMD1477" s="14"/>
      <c r="LME1477" s="14"/>
      <c r="LMF1477" s="14"/>
      <c r="LMG1477" s="14"/>
      <c r="LMH1477" s="14"/>
      <c r="LMI1477" s="14"/>
      <c r="LMJ1477" s="14"/>
      <c r="LMK1477" s="14"/>
      <c r="LML1477" s="14"/>
      <c r="LMM1477" s="14"/>
      <c r="LMN1477" s="14"/>
      <c r="LMO1477" s="14"/>
      <c r="LMP1477" s="14"/>
      <c r="LMQ1477" s="14"/>
      <c r="LMR1477" s="14"/>
      <c r="LMS1477" s="14"/>
      <c r="LMT1477" s="14"/>
      <c r="LMU1477" s="14"/>
      <c r="LMV1477" s="14"/>
      <c r="LMW1477" s="14"/>
      <c r="LMX1477" s="14"/>
      <c r="LMY1477" s="14"/>
      <c r="LMZ1477" s="14"/>
      <c r="LNA1477" s="14"/>
      <c r="LNB1477" s="14"/>
      <c r="LNC1477" s="14"/>
      <c r="LND1477" s="14"/>
      <c r="LNE1477" s="14"/>
      <c r="LNF1477" s="14"/>
      <c r="LNG1477" s="14"/>
      <c r="LNH1477" s="14"/>
      <c r="LNI1477" s="14"/>
      <c r="LNJ1477" s="14"/>
      <c r="LNK1477" s="14"/>
      <c r="LNL1477" s="14"/>
      <c r="LNM1477" s="14"/>
      <c r="LNN1477" s="14"/>
      <c r="LNO1477" s="14"/>
      <c r="LNP1477" s="14"/>
      <c r="LNQ1477" s="14"/>
      <c r="LNR1477" s="14"/>
      <c r="LNS1477" s="14"/>
      <c r="LNT1477" s="14"/>
      <c r="LNU1477" s="14"/>
      <c r="LNV1477" s="14"/>
      <c r="LNW1477" s="14"/>
      <c r="LNX1477" s="14"/>
      <c r="LNY1477" s="14"/>
      <c r="LNZ1477" s="14"/>
      <c r="LOA1477" s="14"/>
      <c r="LOB1477" s="14"/>
      <c r="LOC1477" s="14"/>
      <c r="LOD1477" s="14"/>
      <c r="LOE1477" s="14"/>
      <c r="LOF1477" s="14"/>
      <c r="LOG1477" s="14"/>
      <c r="LOH1477" s="14"/>
      <c r="LOI1477" s="14"/>
      <c r="LOJ1477" s="14"/>
      <c r="LOK1477" s="14"/>
      <c r="LOL1477" s="14"/>
      <c r="LOM1477" s="14"/>
      <c r="LON1477" s="14"/>
      <c r="LOO1477" s="14"/>
      <c r="LOP1477" s="14"/>
      <c r="LOQ1477" s="14"/>
      <c r="LOR1477" s="14"/>
      <c r="LOS1477" s="14"/>
      <c r="LOT1477" s="14"/>
      <c r="LOU1477" s="14"/>
      <c r="LOV1477" s="14"/>
      <c r="LOW1477" s="14"/>
      <c r="LOX1477" s="14"/>
      <c r="LOY1477" s="14"/>
      <c r="LOZ1477" s="14"/>
      <c r="LPA1477" s="14"/>
      <c r="LPB1477" s="14"/>
      <c r="LPC1477" s="14"/>
      <c r="LPD1477" s="14"/>
      <c r="LPE1477" s="14"/>
      <c r="LPF1477" s="14"/>
      <c r="LPG1477" s="14"/>
      <c r="LPH1477" s="14"/>
      <c r="LPI1477" s="14"/>
      <c r="LPJ1477" s="14"/>
      <c r="LPK1477" s="14"/>
      <c r="LPL1477" s="14"/>
      <c r="LPM1477" s="14"/>
      <c r="LPN1477" s="14"/>
      <c r="LPO1477" s="14"/>
      <c r="LPP1477" s="14"/>
      <c r="LPQ1477" s="14"/>
      <c r="LPR1477" s="14"/>
      <c r="LPS1477" s="14"/>
      <c r="LPT1477" s="14"/>
      <c r="LPU1477" s="14"/>
      <c r="LPV1477" s="14"/>
      <c r="LPW1477" s="14"/>
      <c r="LPX1477" s="14"/>
      <c r="LPY1477" s="14"/>
      <c r="LPZ1477" s="14"/>
      <c r="LQA1477" s="14"/>
      <c r="LQB1477" s="14"/>
      <c r="LQC1477" s="14"/>
      <c r="LQD1477" s="14"/>
      <c r="LQE1477" s="14"/>
      <c r="LQF1477" s="14"/>
      <c r="LQG1477" s="14"/>
      <c r="LQH1477" s="14"/>
      <c r="LQI1477" s="14"/>
      <c r="LQJ1477" s="14"/>
      <c r="LQK1477" s="14"/>
      <c r="LQL1477" s="14"/>
      <c r="LQM1477" s="14"/>
      <c r="LQN1477" s="14"/>
      <c r="LQO1477" s="14"/>
      <c r="LQP1477" s="14"/>
      <c r="LQQ1477" s="14"/>
      <c r="LQR1477" s="14"/>
      <c r="LQS1477" s="14"/>
      <c r="LQT1477" s="14"/>
      <c r="LQU1477" s="14"/>
      <c r="LQV1477" s="14"/>
      <c r="LQW1477" s="14"/>
      <c r="LQX1477" s="14"/>
      <c r="LQY1477" s="14"/>
      <c r="LQZ1477" s="14"/>
      <c r="LRA1477" s="14"/>
      <c r="LRB1477" s="14"/>
      <c r="LRC1477" s="14"/>
      <c r="LRD1477" s="14"/>
      <c r="LRE1477" s="14"/>
      <c r="LRF1477" s="14"/>
      <c r="LRG1477" s="14"/>
      <c r="LRH1477" s="14"/>
      <c r="LRI1477" s="14"/>
      <c r="LRJ1477" s="14"/>
      <c r="LRK1477" s="14"/>
      <c r="LRL1477" s="14"/>
      <c r="LRM1477" s="14"/>
      <c r="LRN1477" s="14"/>
      <c r="LRO1477" s="14"/>
      <c r="LRP1477" s="14"/>
      <c r="LRQ1477" s="14"/>
      <c r="LRR1477" s="14"/>
      <c r="LRS1477" s="14"/>
      <c r="LRT1477" s="14"/>
      <c r="LRU1477" s="14"/>
      <c r="LRV1477" s="14"/>
      <c r="LRW1477" s="14"/>
      <c r="LRX1477" s="14"/>
      <c r="LRY1477" s="14"/>
      <c r="LRZ1477" s="14"/>
      <c r="LSA1477" s="14"/>
      <c r="LSB1477" s="14"/>
      <c r="LSC1477" s="14"/>
      <c r="LSD1477" s="14"/>
      <c r="LSE1477" s="14"/>
      <c r="LSF1477" s="14"/>
      <c r="LSG1477" s="14"/>
      <c r="LSH1477" s="14"/>
      <c r="LSI1477" s="14"/>
      <c r="LSJ1477" s="14"/>
      <c r="LSK1477" s="14"/>
      <c r="LSL1477" s="14"/>
      <c r="LSM1477" s="14"/>
      <c r="LSN1477" s="14"/>
      <c r="LSO1477" s="14"/>
      <c r="LSP1477" s="14"/>
      <c r="LSQ1477" s="14"/>
      <c r="LSR1477" s="14"/>
      <c r="LSS1477" s="14"/>
      <c r="LST1477" s="14"/>
      <c r="LSU1477" s="14"/>
      <c r="LSV1477" s="14"/>
      <c r="LSW1477" s="14"/>
      <c r="LSX1477" s="14"/>
      <c r="LSY1477" s="14"/>
      <c r="LSZ1477" s="14"/>
      <c r="LTA1477" s="14"/>
      <c r="LTB1477" s="14"/>
      <c r="LTC1477" s="14"/>
      <c r="LTD1477" s="14"/>
      <c r="LTE1477" s="14"/>
      <c r="LTF1477" s="14"/>
      <c r="LTG1477" s="14"/>
      <c r="LTH1477" s="14"/>
      <c r="LTI1477" s="14"/>
      <c r="LTJ1477" s="14"/>
      <c r="LTK1477" s="14"/>
      <c r="LTL1477" s="14"/>
      <c r="LTM1477" s="14"/>
      <c r="LTN1477" s="14"/>
      <c r="LTO1477" s="14"/>
      <c r="LTP1477" s="14"/>
      <c r="LTQ1477" s="14"/>
      <c r="LTR1477" s="14"/>
      <c r="LTS1477" s="14"/>
      <c r="LTT1477" s="14"/>
      <c r="LTU1477" s="14"/>
      <c r="LTV1477" s="14"/>
      <c r="LTW1477" s="14"/>
      <c r="LTX1477" s="14"/>
      <c r="LTY1477" s="14"/>
      <c r="LTZ1477" s="14"/>
      <c r="LUA1477" s="14"/>
      <c r="LUB1477" s="14"/>
      <c r="LUC1477" s="14"/>
      <c r="LUD1477" s="14"/>
      <c r="LUE1477" s="14"/>
      <c r="LUF1477" s="14"/>
      <c r="LUG1477" s="14"/>
      <c r="LUH1477" s="14"/>
      <c r="LUI1477" s="14"/>
      <c r="LUJ1477" s="14"/>
      <c r="LUK1477" s="14"/>
      <c r="LUL1477" s="14"/>
      <c r="LUM1477" s="14"/>
      <c r="LUN1477" s="14"/>
      <c r="LUO1477" s="14"/>
      <c r="LUP1477" s="14"/>
      <c r="LUQ1477" s="14"/>
      <c r="LUR1477" s="14"/>
      <c r="LUS1477" s="14"/>
      <c r="LUT1477" s="14"/>
      <c r="LUU1477" s="14"/>
      <c r="LUV1477" s="14"/>
      <c r="LUW1477" s="14"/>
      <c r="LUX1477" s="14"/>
      <c r="LUY1477" s="14"/>
      <c r="LUZ1477" s="14"/>
      <c r="LVA1477" s="14"/>
      <c r="LVB1477" s="14"/>
      <c r="LVC1477" s="14"/>
      <c r="LVD1477" s="14"/>
      <c r="LVE1477" s="14"/>
      <c r="LVF1477" s="14"/>
      <c r="LVG1477" s="14"/>
      <c r="LVH1477" s="14"/>
      <c r="LVI1477" s="14"/>
      <c r="LVJ1477" s="14"/>
      <c r="LVK1477" s="14"/>
      <c r="LVL1477" s="14"/>
      <c r="LVM1477" s="14"/>
      <c r="LVN1477" s="14"/>
      <c r="LVO1477" s="14"/>
      <c r="LVP1477" s="14"/>
      <c r="LVQ1477" s="14"/>
      <c r="LVR1477" s="14"/>
      <c r="LVS1477" s="14"/>
      <c r="LVT1477" s="14"/>
      <c r="LVU1477" s="14"/>
      <c r="LVV1477" s="14"/>
      <c r="LVW1477" s="14"/>
      <c r="LVX1477" s="14"/>
      <c r="LVY1477" s="14"/>
      <c r="LVZ1477" s="14"/>
      <c r="LWA1477" s="14"/>
      <c r="LWB1477" s="14"/>
      <c r="LWC1477" s="14"/>
      <c r="LWD1477" s="14"/>
      <c r="LWE1477" s="14"/>
      <c r="LWF1477" s="14"/>
      <c r="LWG1477" s="14"/>
      <c r="LWH1477" s="14"/>
      <c r="LWI1477" s="14"/>
      <c r="LWJ1477" s="14"/>
      <c r="LWK1477" s="14"/>
      <c r="LWL1477" s="14"/>
      <c r="LWM1477" s="14"/>
      <c r="LWN1477" s="14"/>
      <c r="LWO1477" s="14"/>
      <c r="LWP1477" s="14"/>
      <c r="LWQ1477" s="14"/>
      <c r="LWR1477" s="14"/>
      <c r="LWS1477" s="14"/>
      <c r="LWT1477" s="14"/>
      <c r="LWU1477" s="14"/>
      <c r="LWV1477" s="14"/>
      <c r="LWW1477" s="14"/>
      <c r="LWX1477" s="14"/>
      <c r="LWY1477" s="14"/>
      <c r="LWZ1477" s="14"/>
      <c r="LXA1477" s="14"/>
      <c r="LXB1477" s="14"/>
      <c r="LXC1477" s="14"/>
      <c r="LXD1477" s="14"/>
      <c r="LXE1477" s="14"/>
      <c r="LXF1477" s="14"/>
      <c r="LXG1477" s="14"/>
      <c r="LXH1477" s="14"/>
      <c r="LXI1477" s="14"/>
      <c r="LXJ1477" s="14"/>
      <c r="LXK1477" s="14"/>
      <c r="LXL1477" s="14"/>
      <c r="LXM1477" s="14"/>
      <c r="LXN1477" s="14"/>
      <c r="LXO1477" s="14"/>
      <c r="LXP1477" s="14"/>
      <c r="LXQ1477" s="14"/>
      <c r="LXR1477" s="14"/>
      <c r="LXS1477" s="14"/>
      <c r="LXT1477" s="14"/>
      <c r="LXU1477" s="14"/>
      <c r="LXV1477" s="14"/>
      <c r="LXW1477" s="14"/>
      <c r="LXX1477" s="14"/>
      <c r="LXY1477" s="14"/>
      <c r="LXZ1477" s="14"/>
      <c r="LYA1477" s="14"/>
      <c r="LYB1477" s="14"/>
      <c r="LYC1477" s="14"/>
      <c r="LYD1477" s="14"/>
      <c r="LYE1477" s="14"/>
      <c r="LYF1477" s="14"/>
      <c r="LYG1477" s="14"/>
      <c r="LYH1477" s="14"/>
      <c r="LYI1477" s="14"/>
      <c r="LYJ1477" s="14"/>
      <c r="LYK1477" s="14"/>
      <c r="LYL1477" s="14"/>
      <c r="LYM1477" s="14"/>
      <c r="LYN1477" s="14"/>
      <c r="LYO1477" s="14"/>
      <c r="LYP1477" s="14"/>
      <c r="LYQ1477" s="14"/>
      <c r="LYR1477" s="14"/>
      <c r="LYS1477" s="14"/>
      <c r="LYT1477" s="14"/>
      <c r="LYU1477" s="14"/>
      <c r="LYV1477" s="14"/>
      <c r="LYW1477" s="14"/>
      <c r="LYX1477" s="14"/>
      <c r="LYY1477" s="14"/>
      <c r="LYZ1477" s="14"/>
      <c r="LZA1477" s="14"/>
      <c r="LZB1477" s="14"/>
      <c r="LZC1477" s="14"/>
      <c r="LZD1477" s="14"/>
      <c r="LZE1477" s="14"/>
      <c r="LZF1477" s="14"/>
      <c r="LZG1477" s="14"/>
      <c r="LZH1477" s="14"/>
      <c r="LZI1477" s="14"/>
      <c r="LZJ1477" s="14"/>
      <c r="LZK1477" s="14"/>
      <c r="LZL1477" s="14"/>
      <c r="LZM1477" s="14"/>
      <c r="LZN1477" s="14"/>
      <c r="LZO1477" s="14"/>
      <c r="LZP1477" s="14"/>
      <c r="LZQ1477" s="14"/>
      <c r="LZR1477" s="14"/>
      <c r="LZS1477" s="14"/>
      <c r="LZT1477" s="14"/>
      <c r="LZU1477" s="14"/>
      <c r="LZV1477" s="14"/>
      <c r="LZW1477" s="14"/>
      <c r="LZX1477" s="14"/>
      <c r="LZY1477" s="14"/>
      <c r="LZZ1477" s="14"/>
      <c r="MAA1477" s="14"/>
      <c r="MAB1477" s="14"/>
      <c r="MAC1477" s="14"/>
      <c r="MAD1477" s="14"/>
      <c r="MAE1477" s="14"/>
      <c r="MAF1477" s="14"/>
      <c r="MAG1477" s="14"/>
      <c r="MAH1477" s="14"/>
      <c r="MAI1477" s="14"/>
      <c r="MAJ1477" s="14"/>
      <c r="MAK1477" s="14"/>
      <c r="MAL1477" s="14"/>
      <c r="MAM1477" s="14"/>
      <c r="MAN1477" s="14"/>
      <c r="MAO1477" s="14"/>
      <c r="MAP1477" s="14"/>
      <c r="MAQ1477" s="14"/>
      <c r="MAR1477" s="14"/>
      <c r="MAS1477" s="14"/>
      <c r="MAT1477" s="14"/>
      <c r="MAU1477" s="14"/>
      <c r="MAV1477" s="14"/>
      <c r="MAW1477" s="14"/>
      <c r="MAX1477" s="14"/>
      <c r="MAY1477" s="14"/>
      <c r="MAZ1477" s="14"/>
      <c r="MBA1477" s="14"/>
      <c r="MBB1477" s="14"/>
      <c r="MBC1477" s="14"/>
      <c r="MBD1477" s="14"/>
      <c r="MBE1477" s="14"/>
      <c r="MBF1477" s="14"/>
      <c r="MBG1477" s="14"/>
      <c r="MBH1477" s="14"/>
      <c r="MBI1477" s="14"/>
      <c r="MBJ1477" s="14"/>
      <c r="MBK1477" s="14"/>
      <c r="MBL1477" s="14"/>
      <c r="MBM1477" s="14"/>
      <c r="MBN1477" s="14"/>
      <c r="MBO1477" s="14"/>
      <c r="MBP1477" s="14"/>
      <c r="MBQ1477" s="14"/>
      <c r="MBR1477" s="14"/>
      <c r="MBS1477" s="14"/>
      <c r="MBT1477" s="14"/>
      <c r="MBU1477" s="14"/>
      <c r="MBV1477" s="14"/>
      <c r="MBW1477" s="14"/>
      <c r="MBX1477" s="14"/>
      <c r="MBY1477" s="14"/>
      <c r="MBZ1477" s="14"/>
      <c r="MCA1477" s="14"/>
      <c r="MCB1477" s="14"/>
      <c r="MCC1477" s="14"/>
      <c r="MCD1477" s="14"/>
      <c r="MCE1477" s="14"/>
      <c r="MCF1477" s="14"/>
      <c r="MCG1477" s="14"/>
      <c r="MCH1477" s="14"/>
      <c r="MCI1477" s="14"/>
      <c r="MCJ1477" s="14"/>
      <c r="MCK1477" s="14"/>
      <c r="MCL1477" s="14"/>
      <c r="MCM1477" s="14"/>
      <c r="MCN1477" s="14"/>
      <c r="MCO1477" s="14"/>
      <c r="MCP1477" s="14"/>
      <c r="MCQ1477" s="14"/>
      <c r="MCR1477" s="14"/>
      <c r="MCS1477" s="14"/>
      <c r="MCT1477" s="14"/>
      <c r="MCU1477" s="14"/>
      <c r="MCV1477" s="14"/>
      <c r="MCW1477" s="14"/>
      <c r="MCX1477" s="14"/>
      <c r="MCY1477" s="14"/>
      <c r="MCZ1477" s="14"/>
      <c r="MDA1477" s="14"/>
      <c r="MDB1477" s="14"/>
      <c r="MDC1477" s="14"/>
      <c r="MDD1477" s="14"/>
      <c r="MDE1477" s="14"/>
      <c r="MDF1477" s="14"/>
      <c r="MDG1477" s="14"/>
      <c r="MDH1477" s="14"/>
      <c r="MDI1477" s="14"/>
      <c r="MDJ1477" s="14"/>
      <c r="MDK1477" s="14"/>
      <c r="MDL1477" s="14"/>
      <c r="MDM1477" s="14"/>
      <c r="MDN1477" s="14"/>
      <c r="MDO1477" s="14"/>
      <c r="MDP1477" s="14"/>
      <c r="MDQ1477" s="14"/>
      <c r="MDR1477" s="14"/>
      <c r="MDS1477" s="14"/>
      <c r="MDT1477" s="14"/>
      <c r="MDU1477" s="14"/>
      <c r="MDV1477" s="14"/>
      <c r="MDW1477" s="14"/>
      <c r="MDX1477" s="14"/>
      <c r="MDY1477" s="14"/>
      <c r="MDZ1477" s="14"/>
      <c r="MEA1477" s="14"/>
      <c r="MEB1477" s="14"/>
      <c r="MEC1477" s="14"/>
      <c r="MED1477" s="14"/>
      <c r="MEE1477" s="14"/>
      <c r="MEF1477" s="14"/>
      <c r="MEG1477" s="14"/>
      <c r="MEH1477" s="14"/>
      <c r="MEI1477" s="14"/>
      <c r="MEJ1477" s="14"/>
      <c r="MEK1477" s="14"/>
      <c r="MEL1477" s="14"/>
      <c r="MEM1477" s="14"/>
      <c r="MEN1477" s="14"/>
      <c r="MEO1477" s="14"/>
      <c r="MEP1477" s="14"/>
      <c r="MEQ1477" s="14"/>
      <c r="MER1477" s="14"/>
      <c r="MES1477" s="14"/>
      <c r="MET1477" s="14"/>
      <c r="MEU1477" s="14"/>
      <c r="MEV1477" s="14"/>
      <c r="MEW1477" s="14"/>
      <c r="MEX1477" s="14"/>
      <c r="MEY1477" s="14"/>
      <c r="MEZ1477" s="14"/>
      <c r="MFA1477" s="14"/>
      <c r="MFB1477" s="14"/>
      <c r="MFC1477" s="14"/>
      <c r="MFD1477" s="14"/>
      <c r="MFE1477" s="14"/>
      <c r="MFF1477" s="14"/>
      <c r="MFG1477" s="14"/>
      <c r="MFH1477" s="14"/>
      <c r="MFI1477" s="14"/>
      <c r="MFJ1477" s="14"/>
      <c r="MFK1477" s="14"/>
      <c r="MFL1477" s="14"/>
      <c r="MFM1477" s="14"/>
      <c r="MFN1477" s="14"/>
      <c r="MFO1477" s="14"/>
      <c r="MFP1477" s="14"/>
      <c r="MFQ1477" s="14"/>
      <c r="MFR1477" s="14"/>
      <c r="MFS1477" s="14"/>
      <c r="MFT1477" s="14"/>
      <c r="MFU1477" s="14"/>
      <c r="MFV1477" s="14"/>
      <c r="MFW1477" s="14"/>
      <c r="MFX1477" s="14"/>
      <c r="MFY1477" s="14"/>
      <c r="MFZ1477" s="14"/>
      <c r="MGA1477" s="14"/>
      <c r="MGB1477" s="14"/>
      <c r="MGC1477" s="14"/>
      <c r="MGD1477" s="14"/>
      <c r="MGE1477" s="14"/>
      <c r="MGF1477" s="14"/>
      <c r="MGG1477" s="14"/>
      <c r="MGH1477" s="14"/>
      <c r="MGI1477" s="14"/>
      <c r="MGJ1477" s="14"/>
      <c r="MGK1477" s="14"/>
      <c r="MGL1477" s="14"/>
      <c r="MGM1477" s="14"/>
      <c r="MGN1477" s="14"/>
      <c r="MGO1477" s="14"/>
      <c r="MGP1477" s="14"/>
      <c r="MGQ1477" s="14"/>
      <c r="MGR1477" s="14"/>
      <c r="MGS1477" s="14"/>
      <c r="MGT1477" s="14"/>
      <c r="MGU1477" s="14"/>
      <c r="MGV1477" s="14"/>
      <c r="MGW1477" s="14"/>
      <c r="MGX1477" s="14"/>
      <c r="MGY1477" s="14"/>
      <c r="MGZ1477" s="14"/>
      <c r="MHA1477" s="14"/>
      <c r="MHB1477" s="14"/>
      <c r="MHC1477" s="14"/>
      <c r="MHD1477" s="14"/>
      <c r="MHE1477" s="14"/>
      <c r="MHF1477" s="14"/>
      <c r="MHG1477" s="14"/>
      <c r="MHH1477" s="14"/>
      <c r="MHI1477" s="14"/>
      <c r="MHJ1477" s="14"/>
      <c r="MHK1477" s="14"/>
      <c r="MHL1477" s="14"/>
      <c r="MHM1477" s="14"/>
      <c r="MHN1477" s="14"/>
      <c r="MHO1477" s="14"/>
      <c r="MHP1477" s="14"/>
      <c r="MHQ1477" s="14"/>
      <c r="MHR1477" s="14"/>
      <c r="MHS1477" s="14"/>
      <c r="MHT1477" s="14"/>
      <c r="MHU1477" s="14"/>
      <c r="MHV1477" s="14"/>
      <c r="MHW1477" s="14"/>
      <c r="MHX1477" s="14"/>
      <c r="MHY1477" s="14"/>
      <c r="MHZ1477" s="14"/>
      <c r="MIA1477" s="14"/>
      <c r="MIB1477" s="14"/>
      <c r="MIC1477" s="14"/>
      <c r="MID1477" s="14"/>
      <c r="MIE1477" s="14"/>
      <c r="MIF1477" s="14"/>
      <c r="MIG1477" s="14"/>
      <c r="MIH1477" s="14"/>
      <c r="MII1477" s="14"/>
      <c r="MIJ1477" s="14"/>
      <c r="MIK1477" s="14"/>
      <c r="MIL1477" s="14"/>
      <c r="MIM1477" s="14"/>
      <c r="MIN1477" s="14"/>
      <c r="MIO1477" s="14"/>
      <c r="MIP1477" s="14"/>
      <c r="MIQ1477" s="14"/>
      <c r="MIR1477" s="14"/>
      <c r="MIS1477" s="14"/>
      <c r="MIT1477" s="14"/>
      <c r="MIU1477" s="14"/>
      <c r="MIV1477" s="14"/>
      <c r="MIW1477" s="14"/>
      <c r="MIX1477" s="14"/>
      <c r="MIY1477" s="14"/>
      <c r="MIZ1477" s="14"/>
      <c r="MJA1477" s="14"/>
      <c r="MJB1477" s="14"/>
      <c r="MJC1477" s="14"/>
      <c r="MJD1477" s="14"/>
      <c r="MJE1477" s="14"/>
      <c r="MJF1477" s="14"/>
      <c r="MJG1477" s="14"/>
      <c r="MJH1477" s="14"/>
      <c r="MJI1477" s="14"/>
      <c r="MJJ1477" s="14"/>
      <c r="MJK1477" s="14"/>
      <c r="MJL1477" s="14"/>
      <c r="MJM1477" s="14"/>
      <c r="MJN1477" s="14"/>
      <c r="MJO1477" s="14"/>
      <c r="MJP1477" s="14"/>
      <c r="MJQ1477" s="14"/>
      <c r="MJR1477" s="14"/>
      <c r="MJS1477" s="14"/>
      <c r="MJT1477" s="14"/>
      <c r="MJU1477" s="14"/>
      <c r="MJV1477" s="14"/>
      <c r="MJW1477" s="14"/>
      <c r="MJX1477" s="14"/>
      <c r="MJY1477" s="14"/>
      <c r="MJZ1477" s="14"/>
      <c r="MKA1477" s="14"/>
      <c r="MKB1477" s="14"/>
      <c r="MKC1477" s="14"/>
      <c r="MKD1477" s="14"/>
      <c r="MKE1477" s="14"/>
      <c r="MKF1477" s="14"/>
      <c r="MKG1477" s="14"/>
      <c r="MKH1477" s="14"/>
      <c r="MKI1477" s="14"/>
      <c r="MKJ1477" s="14"/>
      <c r="MKK1477" s="14"/>
      <c r="MKL1477" s="14"/>
      <c r="MKM1477" s="14"/>
      <c r="MKN1477" s="14"/>
      <c r="MKO1477" s="14"/>
      <c r="MKP1477" s="14"/>
      <c r="MKQ1477" s="14"/>
      <c r="MKR1477" s="14"/>
      <c r="MKS1477" s="14"/>
      <c r="MKT1477" s="14"/>
      <c r="MKU1477" s="14"/>
      <c r="MKV1477" s="14"/>
      <c r="MKW1477" s="14"/>
      <c r="MKX1477" s="14"/>
      <c r="MKY1477" s="14"/>
      <c r="MKZ1477" s="14"/>
      <c r="MLA1477" s="14"/>
      <c r="MLB1477" s="14"/>
      <c r="MLC1477" s="14"/>
      <c r="MLD1477" s="14"/>
      <c r="MLE1477" s="14"/>
      <c r="MLF1477" s="14"/>
      <c r="MLG1477" s="14"/>
      <c r="MLH1477" s="14"/>
      <c r="MLI1477" s="14"/>
      <c r="MLJ1477" s="14"/>
      <c r="MLK1477" s="14"/>
      <c r="MLL1477" s="14"/>
      <c r="MLM1477" s="14"/>
      <c r="MLN1477" s="14"/>
      <c r="MLO1477" s="14"/>
      <c r="MLP1477" s="14"/>
      <c r="MLQ1477" s="14"/>
      <c r="MLR1477" s="14"/>
      <c r="MLS1477" s="14"/>
      <c r="MLT1477" s="14"/>
      <c r="MLU1477" s="14"/>
      <c r="MLV1477" s="14"/>
      <c r="MLW1477" s="14"/>
      <c r="MLX1477" s="14"/>
      <c r="MLY1477" s="14"/>
      <c r="MLZ1477" s="14"/>
      <c r="MMA1477" s="14"/>
      <c r="MMB1477" s="14"/>
      <c r="MMC1477" s="14"/>
      <c r="MMD1477" s="14"/>
      <c r="MME1477" s="14"/>
      <c r="MMF1477" s="14"/>
      <c r="MMG1477" s="14"/>
      <c r="MMH1477" s="14"/>
      <c r="MMI1477" s="14"/>
      <c r="MMJ1477" s="14"/>
      <c r="MMK1477" s="14"/>
      <c r="MML1477" s="14"/>
      <c r="MMM1477" s="14"/>
      <c r="MMN1477" s="14"/>
      <c r="MMO1477" s="14"/>
      <c r="MMP1477" s="14"/>
      <c r="MMQ1477" s="14"/>
      <c r="MMR1477" s="14"/>
      <c r="MMS1477" s="14"/>
      <c r="MMT1477" s="14"/>
      <c r="MMU1477" s="14"/>
      <c r="MMV1477" s="14"/>
      <c r="MMW1477" s="14"/>
      <c r="MMX1477" s="14"/>
      <c r="MMY1477" s="14"/>
      <c r="MMZ1477" s="14"/>
      <c r="MNA1477" s="14"/>
      <c r="MNB1477" s="14"/>
      <c r="MNC1477" s="14"/>
      <c r="MND1477" s="14"/>
      <c r="MNE1477" s="14"/>
      <c r="MNF1477" s="14"/>
      <c r="MNG1477" s="14"/>
      <c r="MNH1477" s="14"/>
      <c r="MNI1477" s="14"/>
      <c r="MNJ1477" s="14"/>
      <c r="MNK1477" s="14"/>
      <c r="MNL1477" s="14"/>
      <c r="MNM1477" s="14"/>
      <c r="MNN1477" s="14"/>
      <c r="MNO1477" s="14"/>
      <c r="MNP1477" s="14"/>
      <c r="MNQ1477" s="14"/>
      <c r="MNR1477" s="14"/>
      <c r="MNS1477" s="14"/>
      <c r="MNT1477" s="14"/>
      <c r="MNU1477" s="14"/>
      <c r="MNV1477" s="14"/>
      <c r="MNW1477" s="14"/>
      <c r="MNX1477" s="14"/>
      <c r="MNY1477" s="14"/>
      <c r="MNZ1477" s="14"/>
      <c r="MOA1477" s="14"/>
      <c r="MOB1477" s="14"/>
      <c r="MOC1477" s="14"/>
      <c r="MOD1477" s="14"/>
      <c r="MOE1477" s="14"/>
      <c r="MOF1477" s="14"/>
      <c r="MOG1477" s="14"/>
      <c r="MOH1477" s="14"/>
      <c r="MOI1477" s="14"/>
      <c r="MOJ1477" s="14"/>
      <c r="MOK1477" s="14"/>
      <c r="MOL1477" s="14"/>
      <c r="MOM1477" s="14"/>
      <c r="MON1477" s="14"/>
      <c r="MOO1477" s="14"/>
      <c r="MOP1477" s="14"/>
      <c r="MOQ1477" s="14"/>
      <c r="MOR1477" s="14"/>
      <c r="MOS1477" s="14"/>
      <c r="MOT1477" s="14"/>
      <c r="MOU1477" s="14"/>
      <c r="MOV1477" s="14"/>
      <c r="MOW1477" s="14"/>
      <c r="MOX1477" s="14"/>
      <c r="MOY1477" s="14"/>
      <c r="MOZ1477" s="14"/>
      <c r="MPA1477" s="14"/>
      <c r="MPB1477" s="14"/>
      <c r="MPC1477" s="14"/>
      <c r="MPD1477" s="14"/>
      <c r="MPE1477" s="14"/>
      <c r="MPF1477" s="14"/>
      <c r="MPG1477" s="14"/>
      <c r="MPH1477" s="14"/>
      <c r="MPI1477" s="14"/>
      <c r="MPJ1477" s="14"/>
      <c r="MPK1477" s="14"/>
      <c r="MPL1477" s="14"/>
      <c r="MPM1477" s="14"/>
      <c r="MPN1477" s="14"/>
      <c r="MPO1477" s="14"/>
      <c r="MPP1477" s="14"/>
      <c r="MPQ1477" s="14"/>
      <c r="MPR1477" s="14"/>
      <c r="MPS1477" s="14"/>
      <c r="MPT1477" s="14"/>
      <c r="MPU1477" s="14"/>
      <c r="MPV1477" s="14"/>
      <c r="MPW1477" s="14"/>
      <c r="MPX1477" s="14"/>
      <c r="MPY1477" s="14"/>
      <c r="MPZ1477" s="14"/>
      <c r="MQA1477" s="14"/>
      <c r="MQB1477" s="14"/>
      <c r="MQC1477" s="14"/>
      <c r="MQD1477" s="14"/>
      <c r="MQE1477" s="14"/>
      <c r="MQF1477" s="14"/>
      <c r="MQG1477" s="14"/>
      <c r="MQH1477" s="14"/>
      <c r="MQI1477" s="14"/>
      <c r="MQJ1477" s="14"/>
      <c r="MQK1477" s="14"/>
      <c r="MQL1477" s="14"/>
      <c r="MQM1477" s="14"/>
      <c r="MQN1477" s="14"/>
      <c r="MQO1477" s="14"/>
      <c r="MQP1477" s="14"/>
      <c r="MQQ1477" s="14"/>
      <c r="MQR1477" s="14"/>
      <c r="MQS1477" s="14"/>
      <c r="MQT1477" s="14"/>
      <c r="MQU1477" s="14"/>
      <c r="MQV1477" s="14"/>
      <c r="MQW1477" s="14"/>
      <c r="MQX1477" s="14"/>
      <c r="MQY1477" s="14"/>
      <c r="MQZ1477" s="14"/>
      <c r="MRA1477" s="14"/>
      <c r="MRB1477" s="14"/>
      <c r="MRC1477" s="14"/>
      <c r="MRD1477" s="14"/>
      <c r="MRE1477" s="14"/>
      <c r="MRF1477" s="14"/>
      <c r="MRG1477" s="14"/>
      <c r="MRH1477" s="14"/>
      <c r="MRI1477" s="14"/>
      <c r="MRJ1477" s="14"/>
      <c r="MRK1477" s="14"/>
      <c r="MRL1477" s="14"/>
      <c r="MRM1477" s="14"/>
      <c r="MRN1477" s="14"/>
      <c r="MRO1477" s="14"/>
      <c r="MRP1477" s="14"/>
      <c r="MRQ1477" s="14"/>
      <c r="MRR1477" s="14"/>
      <c r="MRS1477" s="14"/>
      <c r="MRT1477" s="14"/>
      <c r="MRU1477" s="14"/>
      <c r="MRV1477" s="14"/>
      <c r="MRW1477" s="14"/>
      <c r="MRX1477" s="14"/>
      <c r="MRY1477" s="14"/>
      <c r="MRZ1477" s="14"/>
      <c r="MSA1477" s="14"/>
      <c r="MSB1477" s="14"/>
      <c r="MSC1477" s="14"/>
      <c r="MSD1477" s="14"/>
      <c r="MSE1477" s="14"/>
      <c r="MSF1477" s="14"/>
      <c r="MSG1477" s="14"/>
      <c r="MSH1477" s="14"/>
      <c r="MSI1477" s="14"/>
      <c r="MSJ1477" s="14"/>
      <c r="MSK1477" s="14"/>
      <c r="MSL1477" s="14"/>
      <c r="MSM1477" s="14"/>
      <c r="MSN1477" s="14"/>
      <c r="MSO1477" s="14"/>
      <c r="MSP1477" s="14"/>
      <c r="MSQ1477" s="14"/>
      <c r="MSR1477" s="14"/>
      <c r="MSS1477" s="14"/>
      <c r="MST1477" s="14"/>
      <c r="MSU1477" s="14"/>
      <c r="MSV1477" s="14"/>
      <c r="MSW1477" s="14"/>
      <c r="MSX1477" s="14"/>
      <c r="MSY1477" s="14"/>
      <c r="MSZ1477" s="14"/>
      <c r="MTA1477" s="14"/>
      <c r="MTB1477" s="14"/>
      <c r="MTC1477" s="14"/>
      <c r="MTD1477" s="14"/>
      <c r="MTE1477" s="14"/>
      <c r="MTF1477" s="14"/>
      <c r="MTG1477" s="14"/>
      <c r="MTH1477" s="14"/>
      <c r="MTI1477" s="14"/>
      <c r="MTJ1477" s="14"/>
      <c r="MTK1477" s="14"/>
      <c r="MTL1477" s="14"/>
      <c r="MTM1477" s="14"/>
      <c r="MTN1477" s="14"/>
      <c r="MTO1477" s="14"/>
      <c r="MTP1477" s="14"/>
      <c r="MTQ1477" s="14"/>
      <c r="MTR1477" s="14"/>
      <c r="MTS1477" s="14"/>
      <c r="MTT1477" s="14"/>
      <c r="MTU1477" s="14"/>
      <c r="MTV1477" s="14"/>
      <c r="MTW1477" s="14"/>
      <c r="MTX1477" s="14"/>
      <c r="MTY1477" s="14"/>
      <c r="MTZ1477" s="14"/>
      <c r="MUA1477" s="14"/>
      <c r="MUB1477" s="14"/>
      <c r="MUC1477" s="14"/>
      <c r="MUD1477" s="14"/>
      <c r="MUE1477" s="14"/>
      <c r="MUF1477" s="14"/>
      <c r="MUG1477" s="14"/>
      <c r="MUH1477" s="14"/>
      <c r="MUI1477" s="14"/>
      <c r="MUJ1477" s="14"/>
      <c r="MUK1477" s="14"/>
      <c r="MUL1477" s="14"/>
      <c r="MUM1477" s="14"/>
      <c r="MUN1477" s="14"/>
      <c r="MUO1477" s="14"/>
      <c r="MUP1477" s="14"/>
      <c r="MUQ1477" s="14"/>
      <c r="MUR1477" s="14"/>
      <c r="MUS1477" s="14"/>
      <c r="MUT1477" s="14"/>
      <c r="MUU1477" s="14"/>
      <c r="MUV1477" s="14"/>
      <c r="MUW1477" s="14"/>
      <c r="MUX1477" s="14"/>
      <c r="MUY1477" s="14"/>
      <c r="MUZ1477" s="14"/>
      <c r="MVA1477" s="14"/>
      <c r="MVB1477" s="14"/>
      <c r="MVC1477" s="14"/>
      <c r="MVD1477" s="14"/>
      <c r="MVE1477" s="14"/>
      <c r="MVF1477" s="14"/>
      <c r="MVG1477" s="14"/>
      <c r="MVH1477" s="14"/>
      <c r="MVI1477" s="14"/>
      <c r="MVJ1477" s="14"/>
      <c r="MVK1477" s="14"/>
      <c r="MVL1477" s="14"/>
      <c r="MVM1477" s="14"/>
      <c r="MVN1477" s="14"/>
      <c r="MVO1477" s="14"/>
      <c r="MVP1477" s="14"/>
      <c r="MVQ1477" s="14"/>
      <c r="MVR1477" s="14"/>
      <c r="MVS1477" s="14"/>
      <c r="MVT1477" s="14"/>
      <c r="MVU1477" s="14"/>
      <c r="MVV1477" s="14"/>
      <c r="MVW1477" s="14"/>
      <c r="MVX1477" s="14"/>
      <c r="MVY1477" s="14"/>
      <c r="MVZ1477" s="14"/>
      <c r="MWA1477" s="14"/>
      <c r="MWB1477" s="14"/>
      <c r="MWC1477" s="14"/>
      <c r="MWD1477" s="14"/>
      <c r="MWE1477" s="14"/>
      <c r="MWF1477" s="14"/>
      <c r="MWG1477" s="14"/>
      <c r="MWH1477" s="14"/>
      <c r="MWI1477" s="14"/>
      <c r="MWJ1477" s="14"/>
      <c r="MWK1477" s="14"/>
      <c r="MWL1477" s="14"/>
      <c r="MWM1477" s="14"/>
      <c r="MWN1477" s="14"/>
      <c r="MWO1477" s="14"/>
      <c r="MWP1477" s="14"/>
      <c r="MWQ1477" s="14"/>
      <c r="MWR1477" s="14"/>
      <c r="MWS1477" s="14"/>
      <c r="MWT1477" s="14"/>
      <c r="MWU1477" s="14"/>
      <c r="MWV1477" s="14"/>
      <c r="MWW1477" s="14"/>
      <c r="MWX1477" s="14"/>
      <c r="MWY1477" s="14"/>
      <c r="MWZ1477" s="14"/>
      <c r="MXA1477" s="14"/>
      <c r="MXB1477" s="14"/>
      <c r="MXC1477" s="14"/>
      <c r="MXD1477" s="14"/>
      <c r="MXE1477" s="14"/>
      <c r="MXF1477" s="14"/>
      <c r="MXG1477" s="14"/>
      <c r="MXH1477" s="14"/>
      <c r="MXI1477" s="14"/>
      <c r="MXJ1477" s="14"/>
      <c r="MXK1477" s="14"/>
      <c r="MXL1477" s="14"/>
      <c r="MXM1477" s="14"/>
      <c r="MXN1477" s="14"/>
      <c r="MXO1477" s="14"/>
      <c r="MXP1477" s="14"/>
      <c r="MXQ1477" s="14"/>
      <c r="MXR1477" s="14"/>
      <c r="MXS1477" s="14"/>
      <c r="MXT1477" s="14"/>
      <c r="MXU1477" s="14"/>
      <c r="MXV1477" s="14"/>
      <c r="MXW1477" s="14"/>
      <c r="MXX1477" s="14"/>
      <c r="MXY1477" s="14"/>
      <c r="MXZ1477" s="14"/>
      <c r="MYA1477" s="14"/>
      <c r="MYB1477" s="14"/>
      <c r="MYC1477" s="14"/>
      <c r="MYD1477" s="14"/>
      <c r="MYE1477" s="14"/>
      <c r="MYF1477" s="14"/>
      <c r="MYG1477" s="14"/>
      <c r="MYH1477" s="14"/>
      <c r="MYI1477" s="14"/>
      <c r="MYJ1477" s="14"/>
      <c r="MYK1477" s="14"/>
      <c r="MYL1477" s="14"/>
      <c r="MYM1477" s="14"/>
      <c r="MYN1477" s="14"/>
      <c r="MYO1477" s="14"/>
      <c r="MYP1477" s="14"/>
      <c r="MYQ1477" s="14"/>
      <c r="MYR1477" s="14"/>
      <c r="MYS1477" s="14"/>
      <c r="MYT1477" s="14"/>
      <c r="MYU1477" s="14"/>
      <c r="MYV1477" s="14"/>
      <c r="MYW1477" s="14"/>
      <c r="MYX1477" s="14"/>
      <c r="MYY1477" s="14"/>
      <c r="MYZ1477" s="14"/>
      <c r="MZA1477" s="14"/>
      <c r="MZB1477" s="14"/>
      <c r="MZC1477" s="14"/>
      <c r="MZD1477" s="14"/>
      <c r="MZE1477" s="14"/>
      <c r="MZF1477" s="14"/>
      <c r="MZG1477" s="14"/>
      <c r="MZH1477" s="14"/>
      <c r="MZI1477" s="14"/>
      <c r="MZJ1477" s="14"/>
      <c r="MZK1477" s="14"/>
      <c r="MZL1477" s="14"/>
      <c r="MZM1477" s="14"/>
      <c r="MZN1477" s="14"/>
      <c r="MZO1477" s="14"/>
      <c r="MZP1477" s="14"/>
      <c r="MZQ1477" s="14"/>
      <c r="MZR1477" s="14"/>
      <c r="MZS1477" s="14"/>
      <c r="MZT1477" s="14"/>
      <c r="MZU1477" s="14"/>
      <c r="MZV1477" s="14"/>
      <c r="MZW1477" s="14"/>
      <c r="MZX1477" s="14"/>
      <c r="MZY1477" s="14"/>
      <c r="MZZ1477" s="14"/>
      <c r="NAA1477" s="14"/>
      <c r="NAB1477" s="14"/>
      <c r="NAC1477" s="14"/>
      <c r="NAD1477" s="14"/>
      <c r="NAE1477" s="14"/>
      <c r="NAF1477" s="14"/>
      <c r="NAG1477" s="14"/>
      <c r="NAH1477" s="14"/>
      <c r="NAI1477" s="14"/>
      <c r="NAJ1477" s="14"/>
      <c r="NAK1477" s="14"/>
      <c r="NAL1477" s="14"/>
      <c r="NAM1477" s="14"/>
      <c r="NAN1477" s="14"/>
      <c r="NAO1477" s="14"/>
      <c r="NAP1477" s="14"/>
      <c r="NAQ1477" s="14"/>
      <c r="NAR1477" s="14"/>
      <c r="NAS1477" s="14"/>
      <c r="NAT1477" s="14"/>
      <c r="NAU1477" s="14"/>
      <c r="NAV1477" s="14"/>
      <c r="NAW1477" s="14"/>
      <c r="NAX1477" s="14"/>
      <c r="NAY1477" s="14"/>
      <c r="NAZ1477" s="14"/>
      <c r="NBA1477" s="14"/>
      <c r="NBB1477" s="14"/>
      <c r="NBC1477" s="14"/>
      <c r="NBD1477" s="14"/>
      <c r="NBE1477" s="14"/>
      <c r="NBF1477" s="14"/>
      <c r="NBG1477" s="14"/>
      <c r="NBH1477" s="14"/>
      <c r="NBI1477" s="14"/>
      <c r="NBJ1477" s="14"/>
      <c r="NBK1477" s="14"/>
      <c r="NBL1477" s="14"/>
      <c r="NBM1477" s="14"/>
      <c r="NBN1477" s="14"/>
      <c r="NBO1477" s="14"/>
      <c r="NBP1477" s="14"/>
      <c r="NBQ1477" s="14"/>
      <c r="NBR1477" s="14"/>
      <c r="NBS1477" s="14"/>
      <c r="NBT1477" s="14"/>
      <c r="NBU1477" s="14"/>
      <c r="NBV1477" s="14"/>
      <c r="NBW1477" s="14"/>
      <c r="NBX1477" s="14"/>
      <c r="NBY1477" s="14"/>
      <c r="NBZ1477" s="14"/>
      <c r="NCA1477" s="14"/>
      <c r="NCB1477" s="14"/>
      <c r="NCC1477" s="14"/>
      <c r="NCD1477" s="14"/>
      <c r="NCE1477" s="14"/>
      <c r="NCF1477" s="14"/>
      <c r="NCG1477" s="14"/>
      <c r="NCH1477" s="14"/>
      <c r="NCI1477" s="14"/>
      <c r="NCJ1477" s="14"/>
      <c r="NCK1477" s="14"/>
      <c r="NCL1477" s="14"/>
      <c r="NCM1477" s="14"/>
      <c r="NCN1477" s="14"/>
      <c r="NCO1477" s="14"/>
      <c r="NCP1477" s="14"/>
      <c r="NCQ1477" s="14"/>
      <c r="NCR1477" s="14"/>
      <c r="NCS1477" s="14"/>
      <c r="NCT1477" s="14"/>
      <c r="NCU1477" s="14"/>
      <c r="NCV1477" s="14"/>
      <c r="NCW1477" s="14"/>
      <c r="NCX1477" s="14"/>
      <c r="NCY1477" s="14"/>
      <c r="NCZ1477" s="14"/>
      <c r="NDA1477" s="14"/>
      <c r="NDB1477" s="14"/>
      <c r="NDC1477" s="14"/>
      <c r="NDD1477" s="14"/>
      <c r="NDE1477" s="14"/>
      <c r="NDF1477" s="14"/>
      <c r="NDG1477" s="14"/>
      <c r="NDH1477" s="14"/>
      <c r="NDI1477" s="14"/>
      <c r="NDJ1477" s="14"/>
      <c r="NDK1477" s="14"/>
      <c r="NDL1477" s="14"/>
      <c r="NDM1477" s="14"/>
      <c r="NDN1477" s="14"/>
      <c r="NDO1477" s="14"/>
      <c r="NDP1477" s="14"/>
      <c r="NDQ1477" s="14"/>
      <c r="NDR1477" s="14"/>
      <c r="NDS1477" s="14"/>
      <c r="NDT1477" s="14"/>
      <c r="NDU1477" s="14"/>
      <c r="NDV1477" s="14"/>
      <c r="NDW1477" s="14"/>
      <c r="NDX1477" s="14"/>
      <c r="NDY1477" s="14"/>
      <c r="NDZ1477" s="14"/>
      <c r="NEA1477" s="14"/>
      <c r="NEB1477" s="14"/>
      <c r="NEC1477" s="14"/>
      <c r="NED1477" s="14"/>
      <c r="NEE1477" s="14"/>
      <c r="NEF1477" s="14"/>
      <c r="NEG1477" s="14"/>
      <c r="NEH1477" s="14"/>
      <c r="NEI1477" s="14"/>
      <c r="NEJ1477" s="14"/>
      <c r="NEK1477" s="14"/>
      <c r="NEL1477" s="14"/>
      <c r="NEM1477" s="14"/>
      <c r="NEN1477" s="14"/>
      <c r="NEO1477" s="14"/>
      <c r="NEP1477" s="14"/>
      <c r="NEQ1477" s="14"/>
      <c r="NER1477" s="14"/>
      <c r="NES1477" s="14"/>
      <c r="NET1477" s="14"/>
      <c r="NEU1477" s="14"/>
      <c r="NEV1477" s="14"/>
      <c r="NEW1477" s="14"/>
      <c r="NEX1477" s="14"/>
      <c r="NEY1477" s="14"/>
      <c r="NEZ1477" s="14"/>
      <c r="NFA1477" s="14"/>
      <c r="NFB1477" s="14"/>
      <c r="NFC1477" s="14"/>
      <c r="NFD1477" s="14"/>
      <c r="NFE1477" s="14"/>
      <c r="NFF1477" s="14"/>
      <c r="NFG1477" s="14"/>
      <c r="NFH1477" s="14"/>
      <c r="NFI1477" s="14"/>
      <c r="NFJ1477" s="14"/>
      <c r="NFK1477" s="14"/>
      <c r="NFL1477" s="14"/>
      <c r="NFM1477" s="14"/>
      <c r="NFN1477" s="14"/>
      <c r="NFO1477" s="14"/>
      <c r="NFP1477" s="14"/>
      <c r="NFQ1477" s="14"/>
      <c r="NFR1477" s="14"/>
      <c r="NFS1477" s="14"/>
      <c r="NFT1477" s="14"/>
      <c r="NFU1477" s="14"/>
      <c r="NFV1477" s="14"/>
      <c r="NFW1477" s="14"/>
      <c r="NFX1477" s="14"/>
      <c r="NFY1477" s="14"/>
      <c r="NFZ1477" s="14"/>
      <c r="NGA1477" s="14"/>
      <c r="NGB1477" s="14"/>
      <c r="NGC1477" s="14"/>
      <c r="NGD1477" s="14"/>
      <c r="NGE1477" s="14"/>
      <c r="NGF1477" s="14"/>
      <c r="NGG1477" s="14"/>
      <c r="NGH1477" s="14"/>
      <c r="NGI1477" s="14"/>
      <c r="NGJ1477" s="14"/>
      <c r="NGK1477" s="14"/>
      <c r="NGL1477" s="14"/>
      <c r="NGM1477" s="14"/>
      <c r="NGN1477" s="14"/>
      <c r="NGO1477" s="14"/>
      <c r="NGP1477" s="14"/>
      <c r="NGQ1477" s="14"/>
      <c r="NGR1477" s="14"/>
      <c r="NGS1477" s="14"/>
      <c r="NGT1477" s="14"/>
      <c r="NGU1477" s="14"/>
      <c r="NGV1477" s="14"/>
      <c r="NGW1477" s="14"/>
      <c r="NGX1477" s="14"/>
      <c r="NGY1477" s="14"/>
      <c r="NGZ1477" s="14"/>
      <c r="NHA1477" s="14"/>
      <c r="NHB1477" s="14"/>
      <c r="NHC1477" s="14"/>
      <c r="NHD1477" s="14"/>
      <c r="NHE1477" s="14"/>
      <c r="NHF1477" s="14"/>
      <c r="NHG1477" s="14"/>
      <c r="NHH1477" s="14"/>
      <c r="NHI1477" s="14"/>
      <c r="NHJ1477" s="14"/>
      <c r="NHK1477" s="14"/>
      <c r="NHL1477" s="14"/>
      <c r="NHM1477" s="14"/>
      <c r="NHN1477" s="14"/>
      <c r="NHO1477" s="14"/>
      <c r="NHP1477" s="14"/>
      <c r="NHQ1477" s="14"/>
      <c r="NHR1477" s="14"/>
      <c r="NHS1477" s="14"/>
      <c r="NHT1477" s="14"/>
      <c r="NHU1477" s="14"/>
      <c r="NHV1477" s="14"/>
      <c r="NHW1477" s="14"/>
      <c r="NHX1477" s="14"/>
      <c r="NHY1477" s="14"/>
      <c r="NHZ1477" s="14"/>
      <c r="NIA1477" s="14"/>
      <c r="NIB1477" s="14"/>
      <c r="NIC1477" s="14"/>
      <c r="NID1477" s="14"/>
      <c r="NIE1477" s="14"/>
      <c r="NIF1477" s="14"/>
      <c r="NIG1477" s="14"/>
      <c r="NIH1477" s="14"/>
      <c r="NII1477" s="14"/>
      <c r="NIJ1477" s="14"/>
      <c r="NIK1477" s="14"/>
      <c r="NIL1477" s="14"/>
      <c r="NIM1477" s="14"/>
      <c r="NIN1477" s="14"/>
      <c r="NIO1477" s="14"/>
      <c r="NIP1477" s="14"/>
      <c r="NIQ1477" s="14"/>
      <c r="NIR1477" s="14"/>
      <c r="NIS1477" s="14"/>
      <c r="NIT1477" s="14"/>
      <c r="NIU1477" s="14"/>
      <c r="NIV1477" s="14"/>
      <c r="NIW1477" s="14"/>
      <c r="NIX1477" s="14"/>
      <c r="NIY1477" s="14"/>
      <c r="NIZ1477" s="14"/>
      <c r="NJA1477" s="14"/>
      <c r="NJB1477" s="14"/>
      <c r="NJC1477" s="14"/>
      <c r="NJD1477" s="14"/>
      <c r="NJE1477" s="14"/>
      <c r="NJF1477" s="14"/>
      <c r="NJG1477" s="14"/>
      <c r="NJH1477" s="14"/>
      <c r="NJI1477" s="14"/>
      <c r="NJJ1477" s="14"/>
      <c r="NJK1477" s="14"/>
      <c r="NJL1477" s="14"/>
      <c r="NJM1477" s="14"/>
      <c r="NJN1477" s="14"/>
      <c r="NJO1477" s="14"/>
      <c r="NJP1477" s="14"/>
      <c r="NJQ1477" s="14"/>
      <c r="NJR1477" s="14"/>
      <c r="NJS1477" s="14"/>
      <c r="NJT1477" s="14"/>
      <c r="NJU1477" s="14"/>
      <c r="NJV1477" s="14"/>
      <c r="NJW1477" s="14"/>
      <c r="NJX1477" s="14"/>
      <c r="NJY1477" s="14"/>
      <c r="NJZ1477" s="14"/>
      <c r="NKA1477" s="14"/>
      <c r="NKB1477" s="14"/>
      <c r="NKC1477" s="14"/>
      <c r="NKD1477" s="14"/>
      <c r="NKE1477" s="14"/>
      <c r="NKF1477" s="14"/>
      <c r="NKG1477" s="14"/>
      <c r="NKH1477" s="14"/>
      <c r="NKI1477" s="14"/>
      <c r="NKJ1477" s="14"/>
      <c r="NKK1477" s="14"/>
      <c r="NKL1477" s="14"/>
      <c r="NKM1477" s="14"/>
      <c r="NKN1477" s="14"/>
      <c r="NKO1477" s="14"/>
      <c r="NKP1477" s="14"/>
      <c r="NKQ1477" s="14"/>
      <c r="NKR1477" s="14"/>
      <c r="NKS1477" s="14"/>
      <c r="NKT1477" s="14"/>
      <c r="NKU1477" s="14"/>
      <c r="NKV1477" s="14"/>
      <c r="NKW1477" s="14"/>
      <c r="NKX1477" s="14"/>
      <c r="NKY1477" s="14"/>
      <c r="NKZ1477" s="14"/>
      <c r="NLA1477" s="14"/>
      <c r="NLB1477" s="14"/>
      <c r="NLC1477" s="14"/>
      <c r="NLD1477" s="14"/>
      <c r="NLE1477" s="14"/>
      <c r="NLF1477" s="14"/>
      <c r="NLG1477" s="14"/>
      <c r="NLH1477" s="14"/>
      <c r="NLI1477" s="14"/>
      <c r="NLJ1477" s="14"/>
      <c r="NLK1477" s="14"/>
      <c r="NLL1477" s="14"/>
      <c r="NLM1477" s="14"/>
      <c r="NLN1477" s="14"/>
      <c r="NLO1477" s="14"/>
      <c r="NLP1477" s="14"/>
      <c r="NLQ1477" s="14"/>
      <c r="NLR1477" s="14"/>
      <c r="NLS1477" s="14"/>
      <c r="NLT1477" s="14"/>
      <c r="NLU1477" s="14"/>
      <c r="NLV1477" s="14"/>
      <c r="NLW1477" s="14"/>
      <c r="NLX1477" s="14"/>
      <c r="NLY1477" s="14"/>
      <c r="NLZ1477" s="14"/>
      <c r="NMA1477" s="14"/>
      <c r="NMB1477" s="14"/>
      <c r="NMC1477" s="14"/>
      <c r="NMD1477" s="14"/>
      <c r="NME1477" s="14"/>
      <c r="NMF1477" s="14"/>
      <c r="NMG1477" s="14"/>
      <c r="NMH1477" s="14"/>
      <c r="NMI1477" s="14"/>
      <c r="NMJ1477" s="14"/>
      <c r="NMK1477" s="14"/>
      <c r="NML1477" s="14"/>
      <c r="NMM1477" s="14"/>
      <c r="NMN1477" s="14"/>
      <c r="NMO1477" s="14"/>
      <c r="NMP1477" s="14"/>
      <c r="NMQ1477" s="14"/>
      <c r="NMR1477" s="14"/>
      <c r="NMS1477" s="14"/>
      <c r="NMT1477" s="14"/>
      <c r="NMU1477" s="14"/>
      <c r="NMV1477" s="14"/>
      <c r="NMW1477" s="14"/>
      <c r="NMX1477" s="14"/>
      <c r="NMY1477" s="14"/>
      <c r="NMZ1477" s="14"/>
      <c r="NNA1477" s="14"/>
      <c r="NNB1477" s="14"/>
      <c r="NNC1477" s="14"/>
      <c r="NND1477" s="14"/>
      <c r="NNE1477" s="14"/>
      <c r="NNF1477" s="14"/>
      <c r="NNG1477" s="14"/>
      <c r="NNH1477" s="14"/>
      <c r="NNI1477" s="14"/>
      <c r="NNJ1477" s="14"/>
      <c r="NNK1477" s="14"/>
      <c r="NNL1477" s="14"/>
      <c r="NNM1477" s="14"/>
      <c r="NNN1477" s="14"/>
      <c r="NNO1477" s="14"/>
      <c r="NNP1477" s="14"/>
      <c r="NNQ1477" s="14"/>
      <c r="NNR1477" s="14"/>
      <c r="NNS1477" s="14"/>
      <c r="NNT1477" s="14"/>
      <c r="NNU1477" s="14"/>
      <c r="NNV1477" s="14"/>
      <c r="NNW1477" s="14"/>
      <c r="NNX1477" s="14"/>
      <c r="NNY1477" s="14"/>
      <c r="NNZ1477" s="14"/>
      <c r="NOA1477" s="14"/>
      <c r="NOB1477" s="14"/>
      <c r="NOC1477" s="14"/>
      <c r="NOD1477" s="14"/>
      <c r="NOE1477" s="14"/>
      <c r="NOF1477" s="14"/>
      <c r="NOG1477" s="14"/>
      <c r="NOH1477" s="14"/>
      <c r="NOI1477" s="14"/>
      <c r="NOJ1477" s="14"/>
      <c r="NOK1477" s="14"/>
      <c r="NOL1477" s="14"/>
      <c r="NOM1477" s="14"/>
      <c r="NON1477" s="14"/>
      <c r="NOO1477" s="14"/>
      <c r="NOP1477" s="14"/>
      <c r="NOQ1477" s="14"/>
      <c r="NOR1477" s="14"/>
      <c r="NOS1477" s="14"/>
      <c r="NOT1477" s="14"/>
      <c r="NOU1477" s="14"/>
      <c r="NOV1477" s="14"/>
      <c r="NOW1477" s="14"/>
      <c r="NOX1477" s="14"/>
      <c r="NOY1477" s="14"/>
      <c r="NOZ1477" s="14"/>
      <c r="NPA1477" s="14"/>
      <c r="NPB1477" s="14"/>
      <c r="NPC1477" s="14"/>
      <c r="NPD1477" s="14"/>
      <c r="NPE1477" s="14"/>
      <c r="NPF1477" s="14"/>
      <c r="NPG1477" s="14"/>
      <c r="NPH1477" s="14"/>
      <c r="NPI1477" s="14"/>
      <c r="NPJ1477" s="14"/>
      <c r="NPK1477" s="14"/>
      <c r="NPL1477" s="14"/>
      <c r="NPM1477" s="14"/>
      <c r="NPN1477" s="14"/>
      <c r="NPO1477" s="14"/>
      <c r="NPP1477" s="14"/>
      <c r="NPQ1477" s="14"/>
      <c r="NPR1477" s="14"/>
      <c r="NPS1477" s="14"/>
      <c r="NPT1477" s="14"/>
      <c r="NPU1477" s="14"/>
      <c r="NPV1477" s="14"/>
      <c r="NPW1477" s="14"/>
      <c r="NPX1477" s="14"/>
      <c r="NPY1477" s="14"/>
      <c r="NPZ1477" s="14"/>
      <c r="NQA1477" s="14"/>
      <c r="NQB1477" s="14"/>
      <c r="NQC1477" s="14"/>
      <c r="NQD1477" s="14"/>
      <c r="NQE1477" s="14"/>
      <c r="NQF1477" s="14"/>
      <c r="NQG1477" s="14"/>
      <c r="NQH1477" s="14"/>
      <c r="NQI1477" s="14"/>
      <c r="NQJ1477" s="14"/>
      <c r="NQK1477" s="14"/>
      <c r="NQL1477" s="14"/>
      <c r="NQM1477" s="14"/>
      <c r="NQN1477" s="14"/>
      <c r="NQO1477" s="14"/>
      <c r="NQP1477" s="14"/>
      <c r="NQQ1477" s="14"/>
      <c r="NQR1477" s="14"/>
      <c r="NQS1477" s="14"/>
      <c r="NQT1477" s="14"/>
      <c r="NQU1477" s="14"/>
      <c r="NQV1477" s="14"/>
      <c r="NQW1477" s="14"/>
      <c r="NQX1477" s="14"/>
      <c r="NQY1477" s="14"/>
      <c r="NQZ1477" s="14"/>
      <c r="NRA1477" s="14"/>
      <c r="NRB1477" s="14"/>
      <c r="NRC1477" s="14"/>
      <c r="NRD1477" s="14"/>
      <c r="NRE1477" s="14"/>
      <c r="NRF1477" s="14"/>
      <c r="NRG1477" s="14"/>
      <c r="NRH1477" s="14"/>
      <c r="NRI1477" s="14"/>
      <c r="NRJ1477" s="14"/>
      <c r="NRK1477" s="14"/>
      <c r="NRL1477" s="14"/>
      <c r="NRM1477" s="14"/>
      <c r="NRN1477" s="14"/>
      <c r="NRO1477" s="14"/>
      <c r="NRP1477" s="14"/>
      <c r="NRQ1477" s="14"/>
      <c r="NRR1477" s="14"/>
      <c r="NRS1477" s="14"/>
      <c r="NRT1477" s="14"/>
      <c r="NRU1477" s="14"/>
      <c r="NRV1477" s="14"/>
      <c r="NRW1477" s="14"/>
      <c r="NRX1477" s="14"/>
      <c r="NRY1477" s="14"/>
      <c r="NRZ1477" s="14"/>
      <c r="NSA1477" s="14"/>
      <c r="NSB1477" s="14"/>
      <c r="NSC1477" s="14"/>
      <c r="NSD1477" s="14"/>
      <c r="NSE1477" s="14"/>
      <c r="NSF1477" s="14"/>
      <c r="NSG1477" s="14"/>
      <c r="NSH1477" s="14"/>
      <c r="NSI1477" s="14"/>
      <c r="NSJ1477" s="14"/>
      <c r="NSK1477" s="14"/>
      <c r="NSL1477" s="14"/>
      <c r="NSM1477" s="14"/>
      <c r="NSN1477" s="14"/>
      <c r="NSO1477" s="14"/>
      <c r="NSP1477" s="14"/>
      <c r="NSQ1477" s="14"/>
      <c r="NSR1477" s="14"/>
      <c r="NSS1477" s="14"/>
      <c r="NST1477" s="14"/>
      <c r="NSU1477" s="14"/>
      <c r="NSV1477" s="14"/>
      <c r="NSW1477" s="14"/>
      <c r="NSX1477" s="14"/>
      <c r="NSY1477" s="14"/>
      <c r="NSZ1477" s="14"/>
      <c r="NTA1477" s="14"/>
      <c r="NTB1477" s="14"/>
      <c r="NTC1477" s="14"/>
      <c r="NTD1477" s="14"/>
      <c r="NTE1477" s="14"/>
      <c r="NTF1477" s="14"/>
      <c r="NTG1477" s="14"/>
      <c r="NTH1477" s="14"/>
      <c r="NTI1477" s="14"/>
      <c r="NTJ1477" s="14"/>
      <c r="NTK1477" s="14"/>
      <c r="NTL1477" s="14"/>
      <c r="NTM1477" s="14"/>
      <c r="NTN1477" s="14"/>
      <c r="NTO1477" s="14"/>
      <c r="NTP1477" s="14"/>
      <c r="NTQ1477" s="14"/>
      <c r="NTR1477" s="14"/>
      <c r="NTS1477" s="14"/>
      <c r="NTT1477" s="14"/>
      <c r="NTU1477" s="14"/>
      <c r="NTV1477" s="14"/>
      <c r="NTW1477" s="14"/>
      <c r="NTX1477" s="14"/>
      <c r="NTY1477" s="14"/>
      <c r="NTZ1477" s="14"/>
      <c r="NUA1477" s="14"/>
      <c r="NUB1477" s="14"/>
      <c r="NUC1477" s="14"/>
      <c r="NUD1477" s="14"/>
      <c r="NUE1477" s="14"/>
      <c r="NUF1477" s="14"/>
      <c r="NUG1477" s="14"/>
      <c r="NUH1477" s="14"/>
      <c r="NUI1477" s="14"/>
      <c r="NUJ1477" s="14"/>
      <c r="NUK1477" s="14"/>
      <c r="NUL1477" s="14"/>
      <c r="NUM1477" s="14"/>
      <c r="NUN1477" s="14"/>
      <c r="NUO1477" s="14"/>
      <c r="NUP1477" s="14"/>
      <c r="NUQ1477" s="14"/>
      <c r="NUR1477" s="14"/>
      <c r="NUS1477" s="14"/>
      <c r="NUT1477" s="14"/>
      <c r="NUU1477" s="14"/>
      <c r="NUV1477" s="14"/>
      <c r="NUW1477" s="14"/>
      <c r="NUX1477" s="14"/>
      <c r="NUY1477" s="14"/>
      <c r="NUZ1477" s="14"/>
      <c r="NVA1477" s="14"/>
      <c r="NVB1477" s="14"/>
      <c r="NVC1477" s="14"/>
      <c r="NVD1477" s="14"/>
      <c r="NVE1477" s="14"/>
      <c r="NVF1477" s="14"/>
      <c r="NVG1477" s="14"/>
      <c r="NVH1477" s="14"/>
      <c r="NVI1477" s="14"/>
      <c r="NVJ1477" s="14"/>
      <c r="NVK1477" s="14"/>
      <c r="NVL1477" s="14"/>
      <c r="NVM1477" s="14"/>
      <c r="NVN1477" s="14"/>
      <c r="NVO1477" s="14"/>
      <c r="NVP1477" s="14"/>
      <c r="NVQ1477" s="14"/>
      <c r="NVR1477" s="14"/>
      <c r="NVS1477" s="14"/>
      <c r="NVT1477" s="14"/>
      <c r="NVU1477" s="14"/>
      <c r="NVV1477" s="14"/>
      <c r="NVW1477" s="14"/>
      <c r="NVX1477" s="14"/>
      <c r="NVY1477" s="14"/>
      <c r="NVZ1477" s="14"/>
      <c r="NWA1477" s="14"/>
      <c r="NWB1477" s="14"/>
      <c r="NWC1477" s="14"/>
      <c r="NWD1477" s="14"/>
      <c r="NWE1477" s="14"/>
      <c r="NWF1477" s="14"/>
      <c r="NWG1477" s="14"/>
      <c r="NWH1477" s="14"/>
      <c r="NWI1477" s="14"/>
      <c r="NWJ1477" s="14"/>
      <c r="NWK1477" s="14"/>
      <c r="NWL1477" s="14"/>
      <c r="NWM1477" s="14"/>
      <c r="NWN1477" s="14"/>
      <c r="NWO1477" s="14"/>
      <c r="NWP1477" s="14"/>
      <c r="NWQ1477" s="14"/>
      <c r="NWR1477" s="14"/>
      <c r="NWS1477" s="14"/>
      <c r="NWT1477" s="14"/>
      <c r="NWU1477" s="14"/>
      <c r="NWV1477" s="14"/>
      <c r="NWW1477" s="14"/>
      <c r="NWX1477" s="14"/>
      <c r="NWY1477" s="14"/>
      <c r="NWZ1477" s="14"/>
      <c r="NXA1477" s="14"/>
      <c r="NXB1477" s="14"/>
      <c r="NXC1477" s="14"/>
      <c r="NXD1477" s="14"/>
      <c r="NXE1477" s="14"/>
      <c r="NXF1477" s="14"/>
      <c r="NXG1477" s="14"/>
      <c r="NXH1477" s="14"/>
      <c r="NXI1477" s="14"/>
      <c r="NXJ1477" s="14"/>
      <c r="NXK1477" s="14"/>
      <c r="NXL1477" s="14"/>
      <c r="NXM1477" s="14"/>
      <c r="NXN1477" s="14"/>
      <c r="NXO1477" s="14"/>
      <c r="NXP1477" s="14"/>
      <c r="NXQ1477" s="14"/>
      <c r="NXR1477" s="14"/>
      <c r="NXS1477" s="14"/>
      <c r="NXT1477" s="14"/>
      <c r="NXU1477" s="14"/>
      <c r="NXV1477" s="14"/>
      <c r="NXW1477" s="14"/>
      <c r="NXX1477" s="14"/>
      <c r="NXY1477" s="14"/>
      <c r="NXZ1477" s="14"/>
      <c r="NYA1477" s="14"/>
      <c r="NYB1477" s="14"/>
      <c r="NYC1477" s="14"/>
      <c r="NYD1477" s="14"/>
      <c r="NYE1477" s="14"/>
      <c r="NYF1477" s="14"/>
      <c r="NYG1477" s="14"/>
      <c r="NYH1477" s="14"/>
      <c r="NYI1477" s="14"/>
      <c r="NYJ1477" s="14"/>
      <c r="NYK1477" s="14"/>
      <c r="NYL1477" s="14"/>
      <c r="NYM1477" s="14"/>
      <c r="NYN1477" s="14"/>
      <c r="NYO1477" s="14"/>
      <c r="NYP1477" s="14"/>
      <c r="NYQ1477" s="14"/>
      <c r="NYR1477" s="14"/>
      <c r="NYS1477" s="14"/>
      <c r="NYT1477" s="14"/>
      <c r="NYU1477" s="14"/>
      <c r="NYV1477" s="14"/>
      <c r="NYW1477" s="14"/>
      <c r="NYX1477" s="14"/>
      <c r="NYY1477" s="14"/>
      <c r="NYZ1477" s="14"/>
      <c r="NZA1477" s="14"/>
      <c r="NZB1477" s="14"/>
      <c r="NZC1477" s="14"/>
      <c r="NZD1477" s="14"/>
      <c r="NZE1477" s="14"/>
      <c r="NZF1477" s="14"/>
      <c r="NZG1477" s="14"/>
      <c r="NZH1477" s="14"/>
      <c r="NZI1477" s="14"/>
      <c r="NZJ1477" s="14"/>
      <c r="NZK1477" s="14"/>
      <c r="NZL1477" s="14"/>
      <c r="NZM1477" s="14"/>
      <c r="NZN1477" s="14"/>
      <c r="NZO1477" s="14"/>
      <c r="NZP1477" s="14"/>
      <c r="NZQ1477" s="14"/>
      <c r="NZR1477" s="14"/>
      <c r="NZS1477" s="14"/>
      <c r="NZT1477" s="14"/>
      <c r="NZU1477" s="14"/>
      <c r="NZV1477" s="14"/>
      <c r="NZW1477" s="14"/>
      <c r="NZX1477" s="14"/>
      <c r="NZY1477" s="14"/>
      <c r="NZZ1477" s="14"/>
      <c r="OAA1477" s="14"/>
      <c r="OAB1477" s="14"/>
      <c r="OAC1477" s="14"/>
      <c r="OAD1477" s="14"/>
      <c r="OAE1477" s="14"/>
      <c r="OAF1477" s="14"/>
      <c r="OAG1477" s="14"/>
      <c r="OAH1477" s="14"/>
      <c r="OAI1477" s="14"/>
      <c r="OAJ1477" s="14"/>
      <c r="OAK1477" s="14"/>
      <c r="OAL1477" s="14"/>
      <c r="OAM1477" s="14"/>
      <c r="OAN1477" s="14"/>
      <c r="OAO1477" s="14"/>
      <c r="OAP1477" s="14"/>
      <c r="OAQ1477" s="14"/>
      <c r="OAR1477" s="14"/>
      <c r="OAS1477" s="14"/>
      <c r="OAT1477" s="14"/>
      <c r="OAU1477" s="14"/>
      <c r="OAV1477" s="14"/>
      <c r="OAW1477" s="14"/>
      <c r="OAX1477" s="14"/>
      <c r="OAY1477" s="14"/>
      <c r="OAZ1477" s="14"/>
      <c r="OBA1477" s="14"/>
      <c r="OBB1477" s="14"/>
      <c r="OBC1477" s="14"/>
      <c r="OBD1477" s="14"/>
      <c r="OBE1477" s="14"/>
      <c r="OBF1477" s="14"/>
      <c r="OBG1477" s="14"/>
      <c r="OBH1477" s="14"/>
      <c r="OBI1477" s="14"/>
      <c r="OBJ1477" s="14"/>
      <c r="OBK1477" s="14"/>
      <c r="OBL1477" s="14"/>
      <c r="OBM1477" s="14"/>
      <c r="OBN1477" s="14"/>
      <c r="OBO1477" s="14"/>
      <c r="OBP1477" s="14"/>
      <c r="OBQ1477" s="14"/>
      <c r="OBR1477" s="14"/>
      <c r="OBS1477" s="14"/>
      <c r="OBT1477" s="14"/>
      <c r="OBU1477" s="14"/>
      <c r="OBV1477" s="14"/>
      <c r="OBW1477" s="14"/>
      <c r="OBX1477" s="14"/>
      <c r="OBY1477" s="14"/>
      <c r="OBZ1477" s="14"/>
      <c r="OCA1477" s="14"/>
      <c r="OCB1477" s="14"/>
      <c r="OCC1477" s="14"/>
      <c r="OCD1477" s="14"/>
      <c r="OCE1477" s="14"/>
      <c r="OCF1477" s="14"/>
      <c r="OCG1477" s="14"/>
      <c r="OCH1477" s="14"/>
      <c r="OCI1477" s="14"/>
      <c r="OCJ1477" s="14"/>
      <c r="OCK1477" s="14"/>
      <c r="OCL1477" s="14"/>
      <c r="OCM1477" s="14"/>
      <c r="OCN1477" s="14"/>
      <c r="OCO1477" s="14"/>
      <c r="OCP1477" s="14"/>
      <c r="OCQ1477" s="14"/>
      <c r="OCR1477" s="14"/>
      <c r="OCS1477" s="14"/>
      <c r="OCT1477" s="14"/>
      <c r="OCU1477" s="14"/>
      <c r="OCV1477" s="14"/>
      <c r="OCW1477" s="14"/>
      <c r="OCX1477" s="14"/>
      <c r="OCY1477" s="14"/>
      <c r="OCZ1477" s="14"/>
      <c r="ODA1477" s="14"/>
      <c r="ODB1477" s="14"/>
      <c r="ODC1477" s="14"/>
      <c r="ODD1477" s="14"/>
      <c r="ODE1477" s="14"/>
      <c r="ODF1477" s="14"/>
      <c r="ODG1477" s="14"/>
      <c r="ODH1477" s="14"/>
      <c r="ODI1477" s="14"/>
      <c r="ODJ1477" s="14"/>
      <c r="ODK1477" s="14"/>
      <c r="ODL1477" s="14"/>
      <c r="ODM1477" s="14"/>
      <c r="ODN1477" s="14"/>
      <c r="ODO1477" s="14"/>
      <c r="ODP1477" s="14"/>
      <c r="ODQ1477" s="14"/>
      <c r="ODR1477" s="14"/>
      <c r="ODS1477" s="14"/>
      <c r="ODT1477" s="14"/>
      <c r="ODU1477" s="14"/>
      <c r="ODV1477" s="14"/>
      <c r="ODW1477" s="14"/>
      <c r="ODX1477" s="14"/>
      <c r="ODY1477" s="14"/>
      <c r="ODZ1477" s="14"/>
      <c r="OEA1477" s="14"/>
      <c r="OEB1477" s="14"/>
      <c r="OEC1477" s="14"/>
      <c r="OED1477" s="14"/>
      <c r="OEE1477" s="14"/>
      <c r="OEF1477" s="14"/>
      <c r="OEG1477" s="14"/>
      <c r="OEH1477" s="14"/>
      <c r="OEI1477" s="14"/>
      <c r="OEJ1477" s="14"/>
      <c r="OEK1477" s="14"/>
      <c r="OEL1477" s="14"/>
      <c r="OEM1477" s="14"/>
      <c r="OEN1477" s="14"/>
      <c r="OEO1477" s="14"/>
      <c r="OEP1477" s="14"/>
      <c r="OEQ1477" s="14"/>
      <c r="OER1477" s="14"/>
      <c r="OES1477" s="14"/>
      <c r="OET1477" s="14"/>
      <c r="OEU1477" s="14"/>
      <c r="OEV1477" s="14"/>
      <c r="OEW1477" s="14"/>
      <c r="OEX1477" s="14"/>
      <c r="OEY1477" s="14"/>
      <c r="OEZ1477" s="14"/>
      <c r="OFA1477" s="14"/>
      <c r="OFB1477" s="14"/>
      <c r="OFC1477" s="14"/>
      <c r="OFD1477" s="14"/>
      <c r="OFE1477" s="14"/>
      <c r="OFF1477" s="14"/>
      <c r="OFG1477" s="14"/>
      <c r="OFH1477" s="14"/>
      <c r="OFI1477" s="14"/>
      <c r="OFJ1477" s="14"/>
      <c r="OFK1477" s="14"/>
      <c r="OFL1477" s="14"/>
      <c r="OFM1477" s="14"/>
      <c r="OFN1477" s="14"/>
      <c r="OFO1477" s="14"/>
      <c r="OFP1477" s="14"/>
      <c r="OFQ1477" s="14"/>
      <c r="OFR1477" s="14"/>
      <c r="OFS1477" s="14"/>
      <c r="OFT1477" s="14"/>
      <c r="OFU1477" s="14"/>
      <c r="OFV1477" s="14"/>
      <c r="OFW1477" s="14"/>
      <c r="OFX1477" s="14"/>
      <c r="OFY1477" s="14"/>
      <c r="OFZ1477" s="14"/>
      <c r="OGA1477" s="14"/>
      <c r="OGB1477" s="14"/>
      <c r="OGC1477" s="14"/>
      <c r="OGD1477" s="14"/>
      <c r="OGE1477" s="14"/>
      <c r="OGF1477" s="14"/>
      <c r="OGG1477" s="14"/>
      <c r="OGH1477" s="14"/>
      <c r="OGI1477" s="14"/>
      <c r="OGJ1477" s="14"/>
      <c r="OGK1477" s="14"/>
      <c r="OGL1477" s="14"/>
      <c r="OGM1477" s="14"/>
      <c r="OGN1477" s="14"/>
      <c r="OGO1477" s="14"/>
      <c r="OGP1477" s="14"/>
      <c r="OGQ1477" s="14"/>
      <c r="OGR1477" s="14"/>
      <c r="OGS1477" s="14"/>
      <c r="OGT1477" s="14"/>
      <c r="OGU1477" s="14"/>
      <c r="OGV1477" s="14"/>
      <c r="OGW1477" s="14"/>
      <c r="OGX1477" s="14"/>
      <c r="OGY1477" s="14"/>
      <c r="OGZ1477" s="14"/>
      <c r="OHA1477" s="14"/>
      <c r="OHB1477" s="14"/>
      <c r="OHC1477" s="14"/>
      <c r="OHD1477" s="14"/>
      <c r="OHE1477" s="14"/>
      <c r="OHF1477" s="14"/>
      <c r="OHG1477" s="14"/>
      <c r="OHH1477" s="14"/>
      <c r="OHI1477" s="14"/>
      <c r="OHJ1477" s="14"/>
      <c r="OHK1477" s="14"/>
      <c r="OHL1477" s="14"/>
      <c r="OHM1477" s="14"/>
      <c r="OHN1477" s="14"/>
      <c r="OHO1477" s="14"/>
      <c r="OHP1477" s="14"/>
      <c r="OHQ1477" s="14"/>
      <c r="OHR1477" s="14"/>
      <c r="OHS1477" s="14"/>
      <c r="OHT1477" s="14"/>
      <c r="OHU1477" s="14"/>
      <c r="OHV1477" s="14"/>
      <c r="OHW1477" s="14"/>
      <c r="OHX1477" s="14"/>
      <c r="OHY1477" s="14"/>
      <c r="OHZ1477" s="14"/>
      <c r="OIA1477" s="14"/>
      <c r="OIB1477" s="14"/>
      <c r="OIC1477" s="14"/>
      <c r="OID1477" s="14"/>
      <c r="OIE1477" s="14"/>
      <c r="OIF1477" s="14"/>
      <c r="OIG1477" s="14"/>
      <c r="OIH1477" s="14"/>
      <c r="OII1477" s="14"/>
      <c r="OIJ1477" s="14"/>
      <c r="OIK1477" s="14"/>
      <c r="OIL1477" s="14"/>
      <c r="OIM1477" s="14"/>
      <c r="OIN1477" s="14"/>
      <c r="OIO1477" s="14"/>
      <c r="OIP1477" s="14"/>
      <c r="OIQ1477" s="14"/>
      <c r="OIR1477" s="14"/>
      <c r="OIS1477" s="14"/>
      <c r="OIT1477" s="14"/>
      <c r="OIU1477" s="14"/>
      <c r="OIV1477" s="14"/>
      <c r="OIW1477" s="14"/>
      <c r="OIX1477" s="14"/>
      <c r="OIY1477" s="14"/>
      <c r="OIZ1477" s="14"/>
      <c r="OJA1477" s="14"/>
      <c r="OJB1477" s="14"/>
      <c r="OJC1477" s="14"/>
      <c r="OJD1477" s="14"/>
      <c r="OJE1477" s="14"/>
      <c r="OJF1477" s="14"/>
      <c r="OJG1477" s="14"/>
      <c r="OJH1477" s="14"/>
      <c r="OJI1477" s="14"/>
      <c r="OJJ1477" s="14"/>
      <c r="OJK1477" s="14"/>
      <c r="OJL1477" s="14"/>
      <c r="OJM1477" s="14"/>
      <c r="OJN1477" s="14"/>
      <c r="OJO1477" s="14"/>
      <c r="OJP1477" s="14"/>
      <c r="OJQ1477" s="14"/>
      <c r="OJR1477" s="14"/>
      <c r="OJS1477" s="14"/>
      <c r="OJT1477" s="14"/>
      <c r="OJU1477" s="14"/>
      <c r="OJV1477" s="14"/>
      <c r="OJW1477" s="14"/>
      <c r="OJX1477" s="14"/>
      <c r="OJY1477" s="14"/>
      <c r="OJZ1477" s="14"/>
      <c r="OKA1477" s="14"/>
      <c r="OKB1477" s="14"/>
      <c r="OKC1477" s="14"/>
      <c r="OKD1477" s="14"/>
      <c r="OKE1477" s="14"/>
      <c r="OKF1477" s="14"/>
      <c r="OKG1477" s="14"/>
      <c r="OKH1477" s="14"/>
      <c r="OKI1477" s="14"/>
      <c r="OKJ1477" s="14"/>
      <c r="OKK1477" s="14"/>
      <c r="OKL1477" s="14"/>
      <c r="OKM1477" s="14"/>
      <c r="OKN1477" s="14"/>
      <c r="OKO1477" s="14"/>
      <c r="OKP1477" s="14"/>
      <c r="OKQ1477" s="14"/>
      <c r="OKR1477" s="14"/>
      <c r="OKS1477" s="14"/>
      <c r="OKT1477" s="14"/>
      <c r="OKU1477" s="14"/>
      <c r="OKV1477" s="14"/>
      <c r="OKW1477" s="14"/>
      <c r="OKX1477" s="14"/>
      <c r="OKY1477" s="14"/>
      <c r="OKZ1477" s="14"/>
      <c r="OLA1477" s="14"/>
      <c r="OLB1477" s="14"/>
      <c r="OLC1477" s="14"/>
      <c r="OLD1477" s="14"/>
      <c r="OLE1477" s="14"/>
      <c r="OLF1477" s="14"/>
      <c r="OLG1477" s="14"/>
      <c r="OLH1477" s="14"/>
      <c r="OLI1477" s="14"/>
      <c r="OLJ1477" s="14"/>
      <c r="OLK1477" s="14"/>
      <c r="OLL1477" s="14"/>
      <c r="OLM1477" s="14"/>
      <c r="OLN1477" s="14"/>
      <c r="OLO1477" s="14"/>
      <c r="OLP1477" s="14"/>
      <c r="OLQ1477" s="14"/>
      <c r="OLR1477" s="14"/>
      <c r="OLS1477" s="14"/>
      <c r="OLT1477" s="14"/>
      <c r="OLU1477" s="14"/>
      <c r="OLV1477" s="14"/>
      <c r="OLW1477" s="14"/>
      <c r="OLX1477" s="14"/>
      <c r="OLY1477" s="14"/>
      <c r="OLZ1477" s="14"/>
      <c r="OMA1477" s="14"/>
      <c r="OMB1477" s="14"/>
      <c r="OMC1477" s="14"/>
      <c r="OMD1477" s="14"/>
      <c r="OME1477" s="14"/>
      <c r="OMF1477" s="14"/>
      <c r="OMG1477" s="14"/>
      <c r="OMH1477" s="14"/>
      <c r="OMI1477" s="14"/>
      <c r="OMJ1477" s="14"/>
      <c r="OMK1477" s="14"/>
      <c r="OML1477" s="14"/>
      <c r="OMM1477" s="14"/>
      <c r="OMN1477" s="14"/>
      <c r="OMO1477" s="14"/>
      <c r="OMP1477" s="14"/>
      <c r="OMQ1477" s="14"/>
      <c r="OMR1477" s="14"/>
      <c r="OMS1477" s="14"/>
      <c r="OMT1477" s="14"/>
      <c r="OMU1477" s="14"/>
      <c r="OMV1477" s="14"/>
      <c r="OMW1477" s="14"/>
      <c r="OMX1477" s="14"/>
      <c r="OMY1477" s="14"/>
      <c r="OMZ1477" s="14"/>
      <c r="ONA1477" s="14"/>
      <c r="ONB1477" s="14"/>
      <c r="ONC1477" s="14"/>
      <c r="OND1477" s="14"/>
      <c r="ONE1477" s="14"/>
      <c r="ONF1477" s="14"/>
      <c r="ONG1477" s="14"/>
      <c r="ONH1477" s="14"/>
      <c r="ONI1477" s="14"/>
      <c r="ONJ1477" s="14"/>
      <c r="ONK1477" s="14"/>
      <c r="ONL1477" s="14"/>
      <c r="ONM1477" s="14"/>
      <c r="ONN1477" s="14"/>
      <c r="ONO1477" s="14"/>
      <c r="ONP1477" s="14"/>
      <c r="ONQ1477" s="14"/>
      <c r="ONR1477" s="14"/>
      <c r="ONS1477" s="14"/>
      <c r="ONT1477" s="14"/>
      <c r="ONU1477" s="14"/>
      <c r="ONV1477" s="14"/>
      <c r="ONW1477" s="14"/>
      <c r="ONX1477" s="14"/>
      <c r="ONY1477" s="14"/>
      <c r="ONZ1477" s="14"/>
      <c r="OOA1477" s="14"/>
      <c r="OOB1477" s="14"/>
      <c r="OOC1477" s="14"/>
      <c r="OOD1477" s="14"/>
      <c r="OOE1477" s="14"/>
      <c r="OOF1477" s="14"/>
      <c r="OOG1477" s="14"/>
      <c r="OOH1477" s="14"/>
      <c r="OOI1477" s="14"/>
      <c r="OOJ1477" s="14"/>
      <c r="OOK1477" s="14"/>
      <c r="OOL1477" s="14"/>
      <c r="OOM1477" s="14"/>
      <c r="OON1477" s="14"/>
      <c r="OOO1477" s="14"/>
      <c r="OOP1477" s="14"/>
      <c r="OOQ1477" s="14"/>
      <c r="OOR1477" s="14"/>
      <c r="OOS1477" s="14"/>
      <c r="OOT1477" s="14"/>
      <c r="OOU1477" s="14"/>
      <c r="OOV1477" s="14"/>
      <c r="OOW1477" s="14"/>
      <c r="OOX1477" s="14"/>
      <c r="OOY1477" s="14"/>
      <c r="OOZ1477" s="14"/>
      <c r="OPA1477" s="14"/>
      <c r="OPB1477" s="14"/>
      <c r="OPC1477" s="14"/>
      <c r="OPD1477" s="14"/>
      <c r="OPE1477" s="14"/>
      <c r="OPF1477" s="14"/>
      <c r="OPG1477" s="14"/>
      <c r="OPH1477" s="14"/>
      <c r="OPI1477" s="14"/>
      <c r="OPJ1477" s="14"/>
      <c r="OPK1477" s="14"/>
      <c r="OPL1477" s="14"/>
      <c r="OPM1477" s="14"/>
      <c r="OPN1477" s="14"/>
      <c r="OPO1477" s="14"/>
      <c r="OPP1477" s="14"/>
      <c r="OPQ1477" s="14"/>
      <c r="OPR1477" s="14"/>
      <c r="OPS1477" s="14"/>
      <c r="OPT1477" s="14"/>
      <c r="OPU1477" s="14"/>
      <c r="OPV1477" s="14"/>
      <c r="OPW1477" s="14"/>
      <c r="OPX1477" s="14"/>
      <c r="OPY1477" s="14"/>
      <c r="OPZ1477" s="14"/>
      <c r="OQA1477" s="14"/>
      <c r="OQB1477" s="14"/>
      <c r="OQC1477" s="14"/>
      <c r="OQD1477" s="14"/>
      <c r="OQE1477" s="14"/>
      <c r="OQF1477" s="14"/>
      <c r="OQG1477" s="14"/>
      <c r="OQH1477" s="14"/>
      <c r="OQI1477" s="14"/>
      <c r="OQJ1477" s="14"/>
      <c r="OQK1477" s="14"/>
      <c r="OQL1477" s="14"/>
      <c r="OQM1477" s="14"/>
      <c r="OQN1477" s="14"/>
      <c r="OQO1477" s="14"/>
      <c r="OQP1477" s="14"/>
      <c r="OQQ1477" s="14"/>
      <c r="OQR1477" s="14"/>
      <c r="OQS1477" s="14"/>
      <c r="OQT1477" s="14"/>
      <c r="OQU1477" s="14"/>
      <c r="OQV1477" s="14"/>
      <c r="OQW1477" s="14"/>
      <c r="OQX1477" s="14"/>
      <c r="OQY1477" s="14"/>
      <c r="OQZ1477" s="14"/>
      <c r="ORA1477" s="14"/>
      <c r="ORB1477" s="14"/>
      <c r="ORC1477" s="14"/>
      <c r="ORD1477" s="14"/>
      <c r="ORE1477" s="14"/>
      <c r="ORF1477" s="14"/>
      <c r="ORG1477" s="14"/>
      <c r="ORH1477" s="14"/>
      <c r="ORI1477" s="14"/>
      <c r="ORJ1477" s="14"/>
      <c r="ORK1477" s="14"/>
      <c r="ORL1477" s="14"/>
      <c r="ORM1477" s="14"/>
      <c r="ORN1477" s="14"/>
      <c r="ORO1477" s="14"/>
      <c r="ORP1477" s="14"/>
      <c r="ORQ1477" s="14"/>
      <c r="ORR1477" s="14"/>
      <c r="ORS1477" s="14"/>
      <c r="ORT1477" s="14"/>
      <c r="ORU1477" s="14"/>
      <c r="ORV1477" s="14"/>
      <c r="ORW1477" s="14"/>
      <c r="ORX1477" s="14"/>
      <c r="ORY1477" s="14"/>
      <c r="ORZ1477" s="14"/>
      <c r="OSA1477" s="14"/>
      <c r="OSB1477" s="14"/>
      <c r="OSC1477" s="14"/>
      <c r="OSD1477" s="14"/>
      <c r="OSE1477" s="14"/>
      <c r="OSF1477" s="14"/>
      <c r="OSG1477" s="14"/>
      <c r="OSH1477" s="14"/>
      <c r="OSI1477" s="14"/>
      <c r="OSJ1477" s="14"/>
      <c r="OSK1477" s="14"/>
      <c r="OSL1477" s="14"/>
      <c r="OSM1477" s="14"/>
      <c r="OSN1477" s="14"/>
      <c r="OSO1477" s="14"/>
      <c r="OSP1477" s="14"/>
      <c r="OSQ1477" s="14"/>
      <c r="OSR1477" s="14"/>
      <c r="OSS1477" s="14"/>
      <c r="OST1477" s="14"/>
      <c r="OSU1477" s="14"/>
      <c r="OSV1477" s="14"/>
      <c r="OSW1477" s="14"/>
      <c r="OSX1477" s="14"/>
      <c r="OSY1477" s="14"/>
      <c r="OSZ1477" s="14"/>
      <c r="OTA1477" s="14"/>
      <c r="OTB1477" s="14"/>
      <c r="OTC1477" s="14"/>
      <c r="OTD1477" s="14"/>
      <c r="OTE1477" s="14"/>
      <c r="OTF1477" s="14"/>
      <c r="OTG1477" s="14"/>
      <c r="OTH1477" s="14"/>
      <c r="OTI1477" s="14"/>
      <c r="OTJ1477" s="14"/>
      <c r="OTK1477" s="14"/>
      <c r="OTL1477" s="14"/>
      <c r="OTM1477" s="14"/>
      <c r="OTN1477" s="14"/>
      <c r="OTO1477" s="14"/>
      <c r="OTP1477" s="14"/>
      <c r="OTQ1477" s="14"/>
      <c r="OTR1477" s="14"/>
      <c r="OTS1477" s="14"/>
      <c r="OTT1477" s="14"/>
      <c r="OTU1477" s="14"/>
      <c r="OTV1477" s="14"/>
      <c r="OTW1477" s="14"/>
      <c r="OTX1477" s="14"/>
      <c r="OTY1477" s="14"/>
      <c r="OTZ1477" s="14"/>
      <c r="OUA1477" s="14"/>
      <c r="OUB1477" s="14"/>
      <c r="OUC1477" s="14"/>
      <c r="OUD1477" s="14"/>
      <c r="OUE1477" s="14"/>
      <c r="OUF1477" s="14"/>
      <c r="OUG1477" s="14"/>
      <c r="OUH1477" s="14"/>
      <c r="OUI1477" s="14"/>
      <c r="OUJ1477" s="14"/>
      <c r="OUK1477" s="14"/>
      <c r="OUL1477" s="14"/>
      <c r="OUM1477" s="14"/>
      <c r="OUN1477" s="14"/>
      <c r="OUO1477" s="14"/>
      <c r="OUP1477" s="14"/>
      <c r="OUQ1477" s="14"/>
      <c r="OUR1477" s="14"/>
      <c r="OUS1477" s="14"/>
      <c r="OUT1477" s="14"/>
      <c r="OUU1477" s="14"/>
      <c r="OUV1477" s="14"/>
      <c r="OUW1477" s="14"/>
      <c r="OUX1477" s="14"/>
      <c r="OUY1477" s="14"/>
      <c r="OUZ1477" s="14"/>
      <c r="OVA1477" s="14"/>
      <c r="OVB1477" s="14"/>
      <c r="OVC1477" s="14"/>
      <c r="OVD1477" s="14"/>
      <c r="OVE1477" s="14"/>
      <c r="OVF1477" s="14"/>
      <c r="OVG1477" s="14"/>
      <c r="OVH1477" s="14"/>
      <c r="OVI1477" s="14"/>
      <c r="OVJ1477" s="14"/>
      <c r="OVK1477" s="14"/>
      <c r="OVL1477" s="14"/>
      <c r="OVM1477" s="14"/>
      <c r="OVN1477" s="14"/>
      <c r="OVO1477" s="14"/>
      <c r="OVP1477" s="14"/>
      <c r="OVQ1477" s="14"/>
      <c r="OVR1477" s="14"/>
      <c r="OVS1477" s="14"/>
      <c r="OVT1477" s="14"/>
      <c r="OVU1477" s="14"/>
      <c r="OVV1477" s="14"/>
      <c r="OVW1477" s="14"/>
      <c r="OVX1477" s="14"/>
      <c r="OVY1477" s="14"/>
      <c r="OVZ1477" s="14"/>
      <c r="OWA1477" s="14"/>
      <c r="OWB1477" s="14"/>
      <c r="OWC1477" s="14"/>
      <c r="OWD1477" s="14"/>
      <c r="OWE1477" s="14"/>
      <c r="OWF1477" s="14"/>
      <c r="OWG1477" s="14"/>
      <c r="OWH1477" s="14"/>
      <c r="OWI1477" s="14"/>
      <c r="OWJ1477" s="14"/>
      <c r="OWK1477" s="14"/>
      <c r="OWL1477" s="14"/>
      <c r="OWM1477" s="14"/>
      <c r="OWN1477" s="14"/>
      <c r="OWO1477" s="14"/>
      <c r="OWP1477" s="14"/>
      <c r="OWQ1477" s="14"/>
      <c r="OWR1477" s="14"/>
      <c r="OWS1477" s="14"/>
      <c r="OWT1477" s="14"/>
      <c r="OWU1477" s="14"/>
      <c r="OWV1477" s="14"/>
      <c r="OWW1477" s="14"/>
      <c r="OWX1477" s="14"/>
      <c r="OWY1477" s="14"/>
      <c r="OWZ1477" s="14"/>
      <c r="OXA1477" s="14"/>
      <c r="OXB1477" s="14"/>
      <c r="OXC1477" s="14"/>
      <c r="OXD1477" s="14"/>
      <c r="OXE1477" s="14"/>
      <c r="OXF1477" s="14"/>
      <c r="OXG1477" s="14"/>
      <c r="OXH1477" s="14"/>
      <c r="OXI1477" s="14"/>
      <c r="OXJ1477" s="14"/>
      <c r="OXK1477" s="14"/>
      <c r="OXL1477" s="14"/>
      <c r="OXM1477" s="14"/>
      <c r="OXN1477" s="14"/>
      <c r="OXO1477" s="14"/>
      <c r="OXP1477" s="14"/>
      <c r="OXQ1477" s="14"/>
      <c r="OXR1477" s="14"/>
      <c r="OXS1477" s="14"/>
      <c r="OXT1477" s="14"/>
      <c r="OXU1477" s="14"/>
      <c r="OXV1477" s="14"/>
      <c r="OXW1477" s="14"/>
      <c r="OXX1477" s="14"/>
      <c r="OXY1477" s="14"/>
      <c r="OXZ1477" s="14"/>
      <c r="OYA1477" s="14"/>
      <c r="OYB1477" s="14"/>
      <c r="OYC1477" s="14"/>
      <c r="OYD1477" s="14"/>
      <c r="OYE1477" s="14"/>
      <c r="OYF1477" s="14"/>
      <c r="OYG1477" s="14"/>
      <c r="OYH1477" s="14"/>
      <c r="OYI1477" s="14"/>
      <c r="OYJ1477" s="14"/>
      <c r="OYK1477" s="14"/>
      <c r="OYL1477" s="14"/>
      <c r="OYM1477" s="14"/>
      <c r="OYN1477" s="14"/>
      <c r="OYO1477" s="14"/>
      <c r="OYP1477" s="14"/>
      <c r="OYQ1477" s="14"/>
      <c r="OYR1477" s="14"/>
      <c r="OYS1477" s="14"/>
      <c r="OYT1477" s="14"/>
      <c r="OYU1477" s="14"/>
      <c r="OYV1477" s="14"/>
      <c r="OYW1477" s="14"/>
      <c r="OYX1477" s="14"/>
      <c r="OYY1477" s="14"/>
      <c r="OYZ1477" s="14"/>
      <c r="OZA1477" s="14"/>
      <c r="OZB1477" s="14"/>
      <c r="OZC1477" s="14"/>
      <c r="OZD1477" s="14"/>
      <c r="OZE1477" s="14"/>
      <c r="OZF1477" s="14"/>
      <c r="OZG1477" s="14"/>
      <c r="OZH1477" s="14"/>
      <c r="OZI1477" s="14"/>
      <c r="OZJ1477" s="14"/>
      <c r="OZK1477" s="14"/>
      <c r="OZL1477" s="14"/>
      <c r="OZM1477" s="14"/>
      <c r="OZN1477" s="14"/>
      <c r="OZO1477" s="14"/>
      <c r="OZP1477" s="14"/>
      <c r="OZQ1477" s="14"/>
      <c r="OZR1477" s="14"/>
      <c r="OZS1477" s="14"/>
      <c r="OZT1477" s="14"/>
      <c r="OZU1477" s="14"/>
      <c r="OZV1477" s="14"/>
      <c r="OZW1477" s="14"/>
      <c r="OZX1477" s="14"/>
      <c r="OZY1477" s="14"/>
      <c r="OZZ1477" s="14"/>
      <c r="PAA1477" s="14"/>
      <c r="PAB1477" s="14"/>
      <c r="PAC1477" s="14"/>
      <c r="PAD1477" s="14"/>
      <c r="PAE1477" s="14"/>
      <c r="PAF1477" s="14"/>
      <c r="PAG1477" s="14"/>
      <c r="PAH1477" s="14"/>
      <c r="PAI1477" s="14"/>
      <c r="PAJ1477" s="14"/>
      <c r="PAK1477" s="14"/>
      <c r="PAL1477" s="14"/>
      <c r="PAM1477" s="14"/>
      <c r="PAN1477" s="14"/>
      <c r="PAO1477" s="14"/>
      <c r="PAP1477" s="14"/>
      <c r="PAQ1477" s="14"/>
      <c r="PAR1477" s="14"/>
      <c r="PAS1477" s="14"/>
      <c r="PAT1477" s="14"/>
      <c r="PAU1477" s="14"/>
      <c r="PAV1477" s="14"/>
      <c r="PAW1477" s="14"/>
      <c r="PAX1477" s="14"/>
      <c r="PAY1477" s="14"/>
      <c r="PAZ1477" s="14"/>
      <c r="PBA1477" s="14"/>
      <c r="PBB1477" s="14"/>
      <c r="PBC1477" s="14"/>
      <c r="PBD1477" s="14"/>
      <c r="PBE1477" s="14"/>
      <c r="PBF1477" s="14"/>
      <c r="PBG1477" s="14"/>
      <c r="PBH1477" s="14"/>
      <c r="PBI1477" s="14"/>
      <c r="PBJ1477" s="14"/>
      <c r="PBK1477" s="14"/>
      <c r="PBL1477" s="14"/>
      <c r="PBM1477" s="14"/>
      <c r="PBN1477" s="14"/>
      <c r="PBO1477" s="14"/>
      <c r="PBP1477" s="14"/>
      <c r="PBQ1477" s="14"/>
      <c r="PBR1477" s="14"/>
      <c r="PBS1477" s="14"/>
      <c r="PBT1477" s="14"/>
      <c r="PBU1477" s="14"/>
      <c r="PBV1477" s="14"/>
      <c r="PBW1477" s="14"/>
      <c r="PBX1477" s="14"/>
      <c r="PBY1477" s="14"/>
      <c r="PBZ1477" s="14"/>
      <c r="PCA1477" s="14"/>
      <c r="PCB1477" s="14"/>
      <c r="PCC1477" s="14"/>
      <c r="PCD1477" s="14"/>
      <c r="PCE1477" s="14"/>
      <c r="PCF1477" s="14"/>
      <c r="PCG1477" s="14"/>
      <c r="PCH1477" s="14"/>
      <c r="PCI1477" s="14"/>
      <c r="PCJ1477" s="14"/>
      <c r="PCK1477" s="14"/>
      <c r="PCL1477" s="14"/>
      <c r="PCM1477" s="14"/>
      <c r="PCN1477" s="14"/>
      <c r="PCO1477" s="14"/>
      <c r="PCP1477" s="14"/>
      <c r="PCQ1477" s="14"/>
      <c r="PCR1477" s="14"/>
      <c r="PCS1477" s="14"/>
      <c r="PCT1477" s="14"/>
      <c r="PCU1477" s="14"/>
      <c r="PCV1477" s="14"/>
      <c r="PCW1477" s="14"/>
      <c r="PCX1477" s="14"/>
      <c r="PCY1477" s="14"/>
      <c r="PCZ1477" s="14"/>
      <c r="PDA1477" s="14"/>
      <c r="PDB1477" s="14"/>
      <c r="PDC1477" s="14"/>
      <c r="PDD1477" s="14"/>
      <c r="PDE1477" s="14"/>
      <c r="PDF1477" s="14"/>
      <c r="PDG1477" s="14"/>
      <c r="PDH1477" s="14"/>
      <c r="PDI1477" s="14"/>
      <c r="PDJ1477" s="14"/>
      <c r="PDK1477" s="14"/>
      <c r="PDL1477" s="14"/>
      <c r="PDM1477" s="14"/>
      <c r="PDN1477" s="14"/>
      <c r="PDO1477" s="14"/>
      <c r="PDP1477" s="14"/>
      <c r="PDQ1477" s="14"/>
      <c r="PDR1477" s="14"/>
      <c r="PDS1477" s="14"/>
      <c r="PDT1477" s="14"/>
      <c r="PDU1477" s="14"/>
      <c r="PDV1477" s="14"/>
      <c r="PDW1477" s="14"/>
      <c r="PDX1477" s="14"/>
      <c r="PDY1477" s="14"/>
      <c r="PDZ1477" s="14"/>
      <c r="PEA1477" s="14"/>
      <c r="PEB1477" s="14"/>
      <c r="PEC1477" s="14"/>
      <c r="PED1477" s="14"/>
      <c r="PEE1477" s="14"/>
      <c r="PEF1477" s="14"/>
      <c r="PEG1477" s="14"/>
      <c r="PEH1477" s="14"/>
      <c r="PEI1477" s="14"/>
      <c r="PEJ1477" s="14"/>
      <c r="PEK1477" s="14"/>
      <c r="PEL1477" s="14"/>
      <c r="PEM1477" s="14"/>
      <c r="PEN1477" s="14"/>
      <c r="PEO1477" s="14"/>
      <c r="PEP1477" s="14"/>
      <c r="PEQ1477" s="14"/>
      <c r="PER1477" s="14"/>
      <c r="PES1477" s="14"/>
      <c r="PET1477" s="14"/>
      <c r="PEU1477" s="14"/>
      <c r="PEV1477" s="14"/>
      <c r="PEW1477" s="14"/>
      <c r="PEX1477" s="14"/>
      <c r="PEY1477" s="14"/>
      <c r="PEZ1477" s="14"/>
      <c r="PFA1477" s="14"/>
      <c r="PFB1477" s="14"/>
      <c r="PFC1477" s="14"/>
      <c r="PFD1477" s="14"/>
      <c r="PFE1477" s="14"/>
      <c r="PFF1477" s="14"/>
      <c r="PFG1477" s="14"/>
      <c r="PFH1477" s="14"/>
      <c r="PFI1477" s="14"/>
      <c r="PFJ1477" s="14"/>
      <c r="PFK1477" s="14"/>
      <c r="PFL1477" s="14"/>
      <c r="PFM1477" s="14"/>
      <c r="PFN1477" s="14"/>
      <c r="PFO1477" s="14"/>
      <c r="PFP1477" s="14"/>
      <c r="PFQ1477" s="14"/>
      <c r="PFR1477" s="14"/>
      <c r="PFS1477" s="14"/>
      <c r="PFT1477" s="14"/>
      <c r="PFU1477" s="14"/>
      <c r="PFV1477" s="14"/>
      <c r="PFW1477" s="14"/>
      <c r="PFX1477" s="14"/>
      <c r="PFY1477" s="14"/>
      <c r="PFZ1477" s="14"/>
      <c r="PGA1477" s="14"/>
      <c r="PGB1477" s="14"/>
      <c r="PGC1477" s="14"/>
      <c r="PGD1477" s="14"/>
      <c r="PGE1477" s="14"/>
      <c r="PGF1477" s="14"/>
      <c r="PGG1477" s="14"/>
      <c r="PGH1477" s="14"/>
      <c r="PGI1477" s="14"/>
      <c r="PGJ1477" s="14"/>
      <c r="PGK1477" s="14"/>
      <c r="PGL1477" s="14"/>
      <c r="PGM1477" s="14"/>
      <c r="PGN1477" s="14"/>
      <c r="PGO1477" s="14"/>
      <c r="PGP1477" s="14"/>
      <c r="PGQ1477" s="14"/>
      <c r="PGR1477" s="14"/>
      <c r="PGS1477" s="14"/>
      <c r="PGT1477" s="14"/>
      <c r="PGU1477" s="14"/>
      <c r="PGV1477" s="14"/>
      <c r="PGW1477" s="14"/>
      <c r="PGX1477" s="14"/>
      <c r="PGY1477" s="14"/>
      <c r="PGZ1477" s="14"/>
      <c r="PHA1477" s="14"/>
      <c r="PHB1477" s="14"/>
      <c r="PHC1477" s="14"/>
      <c r="PHD1477" s="14"/>
      <c r="PHE1477" s="14"/>
      <c r="PHF1477" s="14"/>
      <c r="PHG1477" s="14"/>
      <c r="PHH1477" s="14"/>
      <c r="PHI1477" s="14"/>
      <c r="PHJ1477" s="14"/>
      <c r="PHK1477" s="14"/>
      <c r="PHL1477" s="14"/>
      <c r="PHM1477" s="14"/>
      <c r="PHN1477" s="14"/>
      <c r="PHO1477" s="14"/>
      <c r="PHP1477" s="14"/>
      <c r="PHQ1477" s="14"/>
      <c r="PHR1477" s="14"/>
      <c r="PHS1477" s="14"/>
      <c r="PHT1477" s="14"/>
      <c r="PHU1477" s="14"/>
      <c r="PHV1477" s="14"/>
      <c r="PHW1477" s="14"/>
      <c r="PHX1477" s="14"/>
      <c r="PHY1477" s="14"/>
      <c r="PHZ1477" s="14"/>
      <c r="PIA1477" s="14"/>
      <c r="PIB1477" s="14"/>
      <c r="PIC1477" s="14"/>
      <c r="PID1477" s="14"/>
      <c r="PIE1477" s="14"/>
      <c r="PIF1477" s="14"/>
      <c r="PIG1477" s="14"/>
      <c r="PIH1477" s="14"/>
      <c r="PII1477" s="14"/>
      <c r="PIJ1477" s="14"/>
      <c r="PIK1477" s="14"/>
      <c r="PIL1477" s="14"/>
      <c r="PIM1477" s="14"/>
      <c r="PIN1477" s="14"/>
      <c r="PIO1477" s="14"/>
      <c r="PIP1477" s="14"/>
      <c r="PIQ1477" s="14"/>
      <c r="PIR1477" s="14"/>
      <c r="PIS1477" s="14"/>
      <c r="PIT1477" s="14"/>
      <c r="PIU1477" s="14"/>
      <c r="PIV1477" s="14"/>
      <c r="PIW1477" s="14"/>
      <c r="PIX1477" s="14"/>
      <c r="PIY1477" s="14"/>
      <c r="PIZ1477" s="14"/>
      <c r="PJA1477" s="14"/>
      <c r="PJB1477" s="14"/>
      <c r="PJC1477" s="14"/>
      <c r="PJD1477" s="14"/>
      <c r="PJE1477" s="14"/>
      <c r="PJF1477" s="14"/>
      <c r="PJG1477" s="14"/>
      <c r="PJH1477" s="14"/>
      <c r="PJI1477" s="14"/>
      <c r="PJJ1477" s="14"/>
      <c r="PJK1477" s="14"/>
      <c r="PJL1477" s="14"/>
      <c r="PJM1477" s="14"/>
      <c r="PJN1477" s="14"/>
      <c r="PJO1477" s="14"/>
      <c r="PJP1477" s="14"/>
      <c r="PJQ1477" s="14"/>
      <c r="PJR1477" s="14"/>
      <c r="PJS1477" s="14"/>
      <c r="PJT1477" s="14"/>
      <c r="PJU1477" s="14"/>
      <c r="PJV1477" s="14"/>
      <c r="PJW1477" s="14"/>
      <c r="PJX1477" s="14"/>
      <c r="PJY1477" s="14"/>
      <c r="PJZ1477" s="14"/>
      <c r="PKA1477" s="14"/>
      <c r="PKB1477" s="14"/>
      <c r="PKC1477" s="14"/>
      <c r="PKD1477" s="14"/>
      <c r="PKE1477" s="14"/>
      <c r="PKF1477" s="14"/>
      <c r="PKG1477" s="14"/>
      <c r="PKH1477" s="14"/>
      <c r="PKI1477" s="14"/>
      <c r="PKJ1477" s="14"/>
      <c r="PKK1477" s="14"/>
      <c r="PKL1477" s="14"/>
      <c r="PKM1477" s="14"/>
      <c r="PKN1477" s="14"/>
      <c r="PKO1477" s="14"/>
      <c r="PKP1477" s="14"/>
      <c r="PKQ1477" s="14"/>
      <c r="PKR1477" s="14"/>
      <c r="PKS1477" s="14"/>
      <c r="PKT1477" s="14"/>
      <c r="PKU1477" s="14"/>
      <c r="PKV1477" s="14"/>
      <c r="PKW1477" s="14"/>
      <c r="PKX1477" s="14"/>
      <c r="PKY1477" s="14"/>
      <c r="PKZ1477" s="14"/>
      <c r="PLA1477" s="14"/>
      <c r="PLB1477" s="14"/>
      <c r="PLC1477" s="14"/>
      <c r="PLD1477" s="14"/>
      <c r="PLE1477" s="14"/>
      <c r="PLF1477" s="14"/>
      <c r="PLG1477" s="14"/>
      <c r="PLH1477" s="14"/>
      <c r="PLI1477" s="14"/>
      <c r="PLJ1477" s="14"/>
      <c r="PLK1477" s="14"/>
      <c r="PLL1477" s="14"/>
      <c r="PLM1477" s="14"/>
      <c r="PLN1477" s="14"/>
      <c r="PLO1477" s="14"/>
      <c r="PLP1477" s="14"/>
      <c r="PLQ1477" s="14"/>
      <c r="PLR1477" s="14"/>
      <c r="PLS1477" s="14"/>
      <c r="PLT1477" s="14"/>
      <c r="PLU1477" s="14"/>
      <c r="PLV1477" s="14"/>
      <c r="PLW1477" s="14"/>
      <c r="PLX1477" s="14"/>
      <c r="PLY1477" s="14"/>
      <c r="PLZ1477" s="14"/>
      <c r="PMA1477" s="14"/>
      <c r="PMB1477" s="14"/>
      <c r="PMC1477" s="14"/>
      <c r="PMD1477" s="14"/>
      <c r="PME1477" s="14"/>
      <c r="PMF1477" s="14"/>
      <c r="PMG1477" s="14"/>
      <c r="PMH1477" s="14"/>
      <c r="PMI1477" s="14"/>
      <c r="PMJ1477" s="14"/>
      <c r="PMK1477" s="14"/>
      <c r="PML1477" s="14"/>
      <c r="PMM1477" s="14"/>
      <c r="PMN1477" s="14"/>
      <c r="PMO1477" s="14"/>
      <c r="PMP1477" s="14"/>
      <c r="PMQ1477" s="14"/>
      <c r="PMR1477" s="14"/>
      <c r="PMS1477" s="14"/>
      <c r="PMT1477" s="14"/>
      <c r="PMU1477" s="14"/>
      <c r="PMV1477" s="14"/>
      <c r="PMW1477" s="14"/>
      <c r="PMX1477" s="14"/>
      <c r="PMY1477" s="14"/>
      <c r="PMZ1477" s="14"/>
      <c r="PNA1477" s="14"/>
      <c r="PNB1477" s="14"/>
      <c r="PNC1477" s="14"/>
      <c r="PND1477" s="14"/>
      <c r="PNE1477" s="14"/>
      <c r="PNF1477" s="14"/>
      <c r="PNG1477" s="14"/>
      <c r="PNH1477" s="14"/>
      <c r="PNI1477" s="14"/>
      <c r="PNJ1477" s="14"/>
      <c r="PNK1477" s="14"/>
      <c r="PNL1477" s="14"/>
      <c r="PNM1477" s="14"/>
      <c r="PNN1477" s="14"/>
      <c r="PNO1477" s="14"/>
      <c r="PNP1477" s="14"/>
      <c r="PNQ1477" s="14"/>
      <c r="PNR1477" s="14"/>
      <c r="PNS1477" s="14"/>
      <c r="PNT1477" s="14"/>
      <c r="PNU1477" s="14"/>
      <c r="PNV1477" s="14"/>
      <c r="PNW1477" s="14"/>
      <c r="PNX1477" s="14"/>
      <c r="PNY1477" s="14"/>
      <c r="PNZ1477" s="14"/>
      <c r="POA1477" s="14"/>
      <c r="POB1477" s="14"/>
      <c r="POC1477" s="14"/>
      <c r="POD1477" s="14"/>
      <c r="POE1477" s="14"/>
      <c r="POF1477" s="14"/>
      <c r="POG1477" s="14"/>
      <c r="POH1477" s="14"/>
      <c r="POI1477" s="14"/>
      <c r="POJ1477" s="14"/>
      <c r="POK1477" s="14"/>
      <c r="POL1477" s="14"/>
      <c r="POM1477" s="14"/>
      <c r="PON1477" s="14"/>
      <c r="POO1477" s="14"/>
      <c r="POP1477" s="14"/>
      <c r="POQ1477" s="14"/>
      <c r="POR1477" s="14"/>
      <c r="POS1477" s="14"/>
      <c r="POT1477" s="14"/>
      <c r="POU1477" s="14"/>
      <c r="POV1477" s="14"/>
      <c r="POW1477" s="14"/>
      <c r="POX1477" s="14"/>
      <c r="POY1477" s="14"/>
      <c r="POZ1477" s="14"/>
      <c r="PPA1477" s="14"/>
      <c r="PPB1477" s="14"/>
      <c r="PPC1477" s="14"/>
      <c r="PPD1477" s="14"/>
      <c r="PPE1477" s="14"/>
      <c r="PPF1477" s="14"/>
      <c r="PPG1477" s="14"/>
      <c r="PPH1477" s="14"/>
      <c r="PPI1477" s="14"/>
      <c r="PPJ1477" s="14"/>
      <c r="PPK1477" s="14"/>
      <c r="PPL1477" s="14"/>
      <c r="PPM1477" s="14"/>
      <c r="PPN1477" s="14"/>
      <c r="PPO1477" s="14"/>
      <c r="PPP1477" s="14"/>
      <c r="PPQ1477" s="14"/>
      <c r="PPR1477" s="14"/>
      <c r="PPS1477" s="14"/>
      <c r="PPT1477" s="14"/>
      <c r="PPU1477" s="14"/>
      <c r="PPV1477" s="14"/>
      <c r="PPW1477" s="14"/>
      <c r="PPX1477" s="14"/>
      <c r="PPY1477" s="14"/>
      <c r="PPZ1477" s="14"/>
      <c r="PQA1477" s="14"/>
      <c r="PQB1477" s="14"/>
      <c r="PQC1477" s="14"/>
      <c r="PQD1477" s="14"/>
      <c r="PQE1477" s="14"/>
      <c r="PQF1477" s="14"/>
      <c r="PQG1477" s="14"/>
      <c r="PQH1477" s="14"/>
      <c r="PQI1477" s="14"/>
      <c r="PQJ1477" s="14"/>
      <c r="PQK1477" s="14"/>
      <c r="PQL1477" s="14"/>
      <c r="PQM1477" s="14"/>
      <c r="PQN1477" s="14"/>
      <c r="PQO1477" s="14"/>
      <c r="PQP1477" s="14"/>
      <c r="PQQ1477" s="14"/>
      <c r="PQR1477" s="14"/>
      <c r="PQS1477" s="14"/>
      <c r="PQT1477" s="14"/>
      <c r="PQU1477" s="14"/>
      <c r="PQV1477" s="14"/>
      <c r="PQW1477" s="14"/>
      <c r="PQX1477" s="14"/>
      <c r="PQY1477" s="14"/>
      <c r="PQZ1477" s="14"/>
      <c r="PRA1477" s="14"/>
      <c r="PRB1477" s="14"/>
      <c r="PRC1477" s="14"/>
      <c r="PRD1477" s="14"/>
      <c r="PRE1477" s="14"/>
      <c r="PRF1477" s="14"/>
      <c r="PRG1477" s="14"/>
      <c r="PRH1477" s="14"/>
      <c r="PRI1477" s="14"/>
      <c r="PRJ1477" s="14"/>
      <c r="PRK1477" s="14"/>
      <c r="PRL1477" s="14"/>
      <c r="PRM1477" s="14"/>
      <c r="PRN1477" s="14"/>
      <c r="PRO1477" s="14"/>
      <c r="PRP1477" s="14"/>
      <c r="PRQ1477" s="14"/>
      <c r="PRR1477" s="14"/>
      <c r="PRS1477" s="14"/>
      <c r="PRT1477" s="14"/>
      <c r="PRU1477" s="14"/>
      <c r="PRV1477" s="14"/>
      <c r="PRW1477" s="14"/>
      <c r="PRX1477" s="14"/>
      <c r="PRY1477" s="14"/>
      <c r="PRZ1477" s="14"/>
      <c r="PSA1477" s="14"/>
      <c r="PSB1477" s="14"/>
      <c r="PSC1477" s="14"/>
      <c r="PSD1477" s="14"/>
      <c r="PSE1477" s="14"/>
      <c r="PSF1477" s="14"/>
      <c r="PSG1477" s="14"/>
      <c r="PSH1477" s="14"/>
      <c r="PSI1477" s="14"/>
      <c r="PSJ1477" s="14"/>
      <c r="PSK1477" s="14"/>
      <c r="PSL1477" s="14"/>
      <c r="PSM1477" s="14"/>
      <c r="PSN1477" s="14"/>
      <c r="PSO1477" s="14"/>
      <c r="PSP1477" s="14"/>
      <c r="PSQ1477" s="14"/>
      <c r="PSR1477" s="14"/>
      <c r="PSS1477" s="14"/>
      <c r="PST1477" s="14"/>
      <c r="PSU1477" s="14"/>
      <c r="PSV1477" s="14"/>
      <c r="PSW1477" s="14"/>
      <c r="PSX1477" s="14"/>
      <c r="PSY1477" s="14"/>
      <c r="PSZ1477" s="14"/>
      <c r="PTA1477" s="14"/>
      <c r="PTB1477" s="14"/>
      <c r="PTC1477" s="14"/>
      <c r="PTD1477" s="14"/>
      <c r="PTE1477" s="14"/>
      <c r="PTF1477" s="14"/>
      <c r="PTG1477" s="14"/>
      <c r="PTH1477" s="14"/>
      <c r="PTI1477" s="14"/>
      <c r="PTJ1477" s="14"/>
      <c r="PTK1477" s="14"/>
      <c r="PTL1477" s="14"/>
      <c r="PTM1477" s="14"/>
      <c r="PTN1477" s="14"/>
      <c r="PTO1477" s="14"/>
      <c r="PTP1477" s="14"/>
      <c r="PTQ1477" s="14"/>
      <c r="PTR1477" s="14"/>
      <c r="PTS1477" s="14"/>
      <c r="PTT1477" s="14"/>
      <c r="PTU1477" s="14"/>
      <c r="PTV1477" s="14"/>
      <c r="PTW1477" s="14"/>
      <c r="PTX1477" s="14"/>
      <c r="PTY1477" s="14"/>
      <c r="PTZ1477" s="14"/>
      <c r="PUA1477" s="14"/>
      <c r="PUB1477" s="14"/>
      <c r="PUC1477" s="14"/>
      <c r="PUD1477" s="14"/>
      <c r="PUE1477" s="14"/>
      <c r="PUF1477" s="14"/>
      <c r="PUG1477" s="14"/>
      <c r="PUH1477" s="14"/>
      <c r="PUI1477" s="14"/>
      <c r="PUJ1477" s="14"/>
      <c r="PUK1477" s="14"/>
      <c r="PUL1477" s="14"/>
      <c r="PUM1477" s="14"/>
      <c r="PUN1477" s="14"/>
      <c r="PUO1477" s="14"/>
      <c r="PUP1477" s="14"/>
      <c r="PUQ1477" s="14"/>
      <c r="PUR1477" s="14"/>
      <c r="PUS1477" s="14"/>
      <c r="PUT1477" s="14"/>
      <c r="PUU1477" s="14"/>
      <c r="PUV1477" s="14"/>
      <c r="PUW1477" s="14"/>
      <c r="PUX1477" s="14"/>
      <c r="PUY1477" s="14"/>
      <c r="PUZ1477" s="14"/>
      <c r="PVA1477" s="14"/>
      <c r="PVB1477" s="14"/>
      <c r="PVC1477" s="14"/>
      <c r="PVD1477" s="14"/>
      <c r="PVE1477" s="14"/>
      <c r="PVF1477" s="14"/>
      <c r="PVG1477" s="14"/>
      <c r="PVH1477" s="14"/>
      <c r="PVI1477" s="14"/>
      <c r="PVJ1477" s="14"/>
      <c r="PVK1477" s="14"/>
      <c r="PVL1477" s="14"/>
      <c r="PVM1477" s="14"/>
      <c r="PVN1477" s="14"/>
      <c r="PVO1477" s="14"/>
      <c r="PVP1477" s="14"/>
      <c r="PVQ1477" s="14"/>
      <c r="PVR1477" s="14"/>
      <c r="PVS1477" s="14"/>
      <c r="PVT1477" s="14"/>
      <c r="PVU1477" s="14"/>
      <c r="PVV1477" s="14"/>
      <c r="PVW1477" s="14"/>
      <c r="PVX1477" s="14"/>
      <c r="PVY1477" s="14"/>
      <c r="PVZ1477" s="14"/>
      <c r="PWA1477" s="14"/>
      <c r="PWB1477" s="14"/>
      <c r="PWC1477" s="14"/>
      <c r="PWD1477" s="14"/>
      <c r="PWE1477" s="14"/>
      <c r="PWF1477" s="14"/>
      <c r="PWG1477" s="14"/>
      <c r="PWH1477" s="14"/>
      <c r="PWI1477" s="14"/>
      <c r="PWJ1477" s="14"/>
      <c r="PWK1477" s="14"/>
      <c r="PWL1477" s="14"/>
      <c r="PWM1477" s="14"/>
      <c r="PWN1477" s="14"/>
      <c r="PWO1477" s="14"/>
      <c r="PWP1477" s="14"/>
      <c r="PWQ1477" s="14"/>
      <c r="PWR1477" s="14"/>
      <c r="PWS1477" s="14"/>
      <c r="PWT1477" s="14"/>
      <c r="PWU1477" s="14"/>
      <c r="PWV1477" s="14"/>
      <c r="PWW1477" s="14"/>
      <c r="PWX1477" s="14"/>
      <c r="PWY1477" s="14"/>
      <c r="PWZ1477" s="14"/>
      <c r="PXA1477" s="14"/>
      <c r="PXB1477" s="14"/>
      <c r="PXC1477" s="14"/>
      <c r="PXD1477" s="14"/>
      <c r="PXE1477" s="14"/>
      <c r="PXF1477" s="14"/>
      <c r="PXG1477" s="14"/>
      <c r="PXH1477" s="14"/>
      <c r="PXI1477" s="14"/>
      <c r="PXJ1477" s="14"/>
      <c r="PXK1477" s="14"/>
      <c r="PXL1477" s="14"/>
      <c r="PXM1477" s="14"/>
      <c r="PXN1477" s="14"/>
      <c r="PXO1477" s="14"/>
      <c r="PXP1477" s="14"/>
      <c r="PXQ1477" s="14"/>
      <c r="PXR1477" s="14"/>
      <c r="PXS1477" s="14"/>
      <c r="PXT1477" s="14"/>
      <c r="PXU1477" s="14"/>
      <c r="PXV1477" s="14"/>
      <c r="PXW1477" s="14"/>
      <c r="PXX1477" s="14"/>
      <c r="PXY1477" s="14"/>
      <c r="PXZ1477" s="14"/>
      <c r="PYA1477" s="14"/>
      <c r="PYB1477" s="14"/>
      <c r="PYC1477" s="14"/>
      <c r="PYD1477" s="14"/>
      <c r="PYE1477" s="14"/>
      <c r="PYF1477" s="14"/>
      <c r="PYG1477" s="14"/>
      <c r="PYH1477" s="14"/>
      <c r="PYI1477" s="14"/>
      <c r="PYJ1477" s="14"/>
      <c r="PYK1477" s="14"/>
      <c r="PYL1477" s="14"/>
      <c r="PYM1477" s="14"/>
      <c r="PYN1477" s="14"/>
      <c r="PYO1477" s="14"/>
      <c r="PYP1477" s="14"/>
      <c r="PYQ1477" s="14"/>
      <c r="PYR1477" s="14"/>
      <c r="PYS1477" s="14"/>
      <c r="PYT1477" s="14"/>
      <c r="PYU1477" s="14"/>
      <c r="PYV1477" s="14"/>
      <c r="PYW1477" s="14"/>
      <c r="PYX1477" s="14"/>
      <c r="PYY1477" s="14"/>
      <c r="PYZ1477" s="14"/>
      <c r="PZA1477" s="14"/>
      <c r="PZB1477" s="14"/>
      <c r="PZC1477" s="14"/>
      <c r="PZD1477" s="14"/>
      <c r="PZE1477" s="14"/>
      <c r="PZF1477" s="14"/>
      <c r="PZG1477" s="14"/>
      <c r="PZH1477" s="14"/>
      <c r="PZI1477" s="14"/>
      <c r="PZJ1477" s="14"/>
      <c r="PZK1477" s="14"/>
      <c r="PZL1477" s="14"/>
      <c r="PZM1477" s="14"/>
      <c r="PZN1477" s="14"/>
      <c r="PZO1477" s="14"/>
      <c r="PZP1477" s="14"/>
      <c r="PZQ1477" s="14"/>
      <c r="PZR1477" s="14"/>
      <c r="PZS1477" s="14"/>
      <c r="PZT1477" s="14"/>
      <c r="PZU1477" s="14"/>
      <c r="PZV1477" s="14"/>
      <c r="PZW1477" s="14"/>
      <c r="PZX1477" s="14"/>
      <c r="PZY1477" s="14"/>
      <c r="PZZ1477" s="14"/>
      <c r="QAA1477" s="14"/>
      <c r="QAB1477" s="14"/>
      <c r="QAC1477" s="14"/>
      <c r="QAD1477" s="14"/>
      <c r="QAE1477" s="14"/>
      <c r="QAF1477" s="14"/>
      <c r="QAG1477" s="14"/>
      <c r="QAH1477" s="14"/>
      <c r="QAI1477" s="14"/>
      <c r="QAJ1477" s="14"/>
      <c r="QAK1477" s="14"/>
      <c r="QAL1477" s="14"/>
      <c r="QAM1477" s="14"/>
      <c r="QAN1477" s="14"/>
      <c r="QAO1477" s="14"/>
      <c r="QAP1477" s="14"/>
      <c r="QAQ1477" s="14"/>
      <c r="QAR1477" s="14"/>
      <c r="QAS1477" s="14"/>
      <c r="QAT1477" s="14"/>
      <c r="QAU1477" s="14"/>
      <c r="QAV1477" s="14"/>
      <c r="QAW1477" s="14"/>
      <c r="QAX1477" s="14"/>
      <c r="QAY1477" s="14"/>
      <c r="QAZ1477" s="14"/>
      <c r="QBA1477" s="14"/>
      <c r="QBB1477" s="14"/>
      <c r="QBC1477" s="14"/>
      <c r="QBD1477" s="14"/>
      <c r="QBE1477" s="14"/>
      <c r="QBF1477" s="14"/>
      <c r="QBG1477" s="14"/>
      <c r="QBH1477" s="14"/>
      <c r="QBI1477" s="14"/>
      <c r="QBJ1477" s="14"/>
      <c r="QBK1477" s="14"/>
      <c r="QBL1477" s="14"/>
      <c r="QBM1477" s="14"/>
      <c r="QBN1477" s="14"/>
      <c r="QBO1477" s="14"/>
      <c r="QBP1477" s="14"/>
      <c r="QBQ1477" s="14"/>
      <c r="QBR1477" s="14"/>
      <c r="QBS1477" s="14"/>
      <c r="QBT1477" s="14"/>
      <c r="QBU1477" s="14"/>
      <c r="QBV1477" s="14"/>
      <c r="QBW1477" s="14"/>
      <c r="QBX1477" s="14"/>
      <c r="QBY1477" s="14"/>
      <c r="QBZ1477" s="14"/>
      <c r="QCA1477" s="14"/>
      <c r="QCB1477" s="14"/>
      <c r="QCC1477" s="14"/>
      <c r="QCD1477" s="14"/>
      <c r="QCE1477" s="14"/>
      <c r="QCF1477" s="14"/>
      <c r="QCG1477" s="14"/>
      <c r="QCH1477" s="14"/>
      <c r="QCI1477" s="14"/>
      <c r="QCJ1477" s="14"/>
      <c r="QCK1477" s="14"/>
      <c r="QCL1477" s="14"/>
      <c r="QCM1477" s="14"/>
      <c r="QCN1477" s="14"/>
      <c r="QCO1477" s="14"/>
      <c r="QCP1477" s="14"/>
      <c r="QCQ1477" s="14"/>
      <c r="QCR1477" s="14"/>
      <c r="QCS1477" s="14"/>
      <c r="QCT1477" s="14"/>
      <c r="QCU1477" s="14"/>
      <c r="QCV1477" s="14"/>
      <c r="QCW1477" s="14"/>
      <c r="QCX1477" s="14"/>
      <c r="QCY1477" s="14"/>
      <c r="QCZ1477" s="14"/>
      <c r="QDA1477" s="14"/>
      <c r="QDB1477" s="14"/>
      <c r="QDC1477" s="14"/>
      <c r="QDD1477" s="14"/>
      <c r="QDE1477" s="14"/>
      <c r="QDF1477" s="14"/>
      <c r="QDG1477" s="14"/>
      <c r="QDH1477" s="14"/>
      <c r="QDI1477" s="14"/>
      <c r="QDJ1477" s="14"/>
      <c r="QDK1477" s="14"/>
      <c r="QDL1477" s="14"/>
      <c r="QDM1477" s="14"/>
      <c r="QDN1477" s="14"/>
      <c r="QDO1477" s="14"/>
      <c r="QDP1477" s="14"/>
      <c r="QDQ1477" s="14"/>
      <c r="QDR1477" s="14"/>
      <c r="QDS1477" s="14"/>
      <c r="QDT1477" s="14"/>
      <c r="QDU1477" s="14"/>
      <c r="QDV1477" s="14"/>
      <c r="QDW1477" s="14"/>
      <c r="QDX1477" s="14"/>
      <c r="QDY1477" s="14"/>
      <c r="QDZ1477" s="14"/>
      <c r="QEA1477" s="14"/>
      <c r="QEB1477" s="14"/>
      <c r="QEC1477" s="14"/>
      <c r="QED1477" s="14"/>
      <c r="QEE1477" s="14"/>
      <c r="QEF1477" s="14"/>
      <c r="QEG1477" s="14"/>
      <c r="QEH1477" s="14"/>
      <c r="QEI1477" s="14"/>
      <c r="QEJ1477" s="14"/>
      <c r="QEK1477" s="14"/>
      <c r="QEL1477" s="14"/>
      <c r="QEM1477" s="14"/>
      <c r="QEN1477" s="14"/>
      <c r="QEO1477" s="14"/>
      <c r="QEP1477" s="14"/>
      <c r="QEQ1477" s="14"/>
      <c r="QER1477" s="14"/>
      <c r="QES1477" s="14"/>
      <c r="QET1477" s="14"/>
      <c r="QEU1477" s="14"/>
      <c r="QEV1477" s="14"/>
      <c r="QEW1477" s="14"/>
      <c r="QEX1477" s="14"/>
      <c r="QEY1477" s="14"/>
      <c r="QEZ1477" s="14"/>
      <c r="QFA1477" s="14"/>
      <c r="QFB1477" s="14"/>
      <c r="QFC1477" s="14"/>
      <c r="QFD1477" s="14"/>
      <c r="QFE1477" s="14"/>
      <c r="QFF1477" s="14"/>
      <c r="QFG1477" s="14"/>
      <c r="QFH1477" s="14"/>
      <c r="QFI1477" s="14"/>
      <c r="QFJ1477" s="14"/>
      <c r="QFK1477" s="14"/>
      <c r="QFL1477" s="14"/>
      <c r="QFM1477" s="14"/>
      <c r="QFN1477" s="14"/>
      <c r="QFO1477" s="14"/>
      <c r="QFP1477" s="14"/>
      <c r="QFQ1477" s="14"/>
      <c r="QFR1477" s="14"/>
      <c r="QFS1477" s="14"/>
      <c r="QFT1477" s="14"/>
      <c r="QFU1477" s="14"/>
      <c r="QFV1477" s="14"/>
      <c r="QFW1477" s="14"/>
      <c r="QFX1477" s="14"/>
      <c r="QFY1477" s="14"/>
      <c r="QFZ1477" s="14"/>
      <c r="QGA1477" s="14"/>
      <c r="QGB1477" s="14"/>
      <c r="QGC1477" s="14"/>
      <c r="QGD1477" s="14"/>
      <c r="QGE1477" s="14"/>
      <c r="QGF1477" s="14"/>
      <c r="QGG1477" s="14"/>
      <c r="QGH1477" s="14"/>
      <c r="QGI1477" s="14"/>
      <c r="QGJ1477" s="14"/>
      <c r="QGK1477" s="14"/>
      <c r="QGL1477" s="14"/>
      <c r="QGM1477" s="14"/>
      <c r="QGN1477" s="14"/>
      <c r="QGO1477" s="14"/>
      <c r="QGP1477" s="14"/>
      <c r="QGQ1477" s="14"/>
      <c r="QGR1477" s="14"/>
      <c r="QGS1477" s="14"/>
      <c r="QGT1477" s="14"/>
      <c r="QGU1477" s="14"/>
      <c r="QGV1477" s="14"/>
      <c r="QGW1477" s="14"/>
      <c r="QGX1477" s="14"/>
      <c r="QGY1477" s="14"/>
      <c r="QGZ1477" s="14"/>
      <c r="QHA1477" s="14"/>
      <c r="QHB1477" s="14"/>
      <c r="QHC1477" s="14"/>
      <c r="QHD1477" s="14"/>
      <c r="QHE1477" s="14"/>
      <c r="QHF1477" s="14"/>
      <c r="QHG1477" s="14"/>
      <c r="QHH1477" s="14"/>
      <c r="QHI1477" s="14"/>
      <c r="QHJ1477" s="14"/>
      <c r="QHK1477" s="14"/>
      <c r="QHL1477" s="14"/>
      <c r="QHM1477" s="14"/>
      <c r="QHN1477" s="14"/>
      <c r="QHO1477" s="14"/>
      <c r="QHP1477" s="14"/>
      <c r="QHQ1477" s="14"/>
      <c r="QHR1477" s="14"/>
      <c r="QHS1477" s="14"/>
      <c r="QHT1477" s="14"/>
      <c r="QHU1477" s="14"/>
      <c r="QHV1477" s="14"/>
      <c r="QHW1477" s="14"/>
      <c r="QHX1477" s="14"/>
      <c r="QHY1477" s="14"/>
      <c r="QHZ1477" s="14"/>
      <c r="QIA1477" s="14"/>
      <c r="QIB1477" s="14"/>
      <c r="QIC1477" s="14"/>
      <c r="QID1477" s="14"/>
      <c r="QIE1477" s="14"/>
      <c r="QIF1477" s="14"/>
      <c r="QIG1477" s="14"/>
      <c r="QIH1477" s="14"/>
      <c r="QII1477" s="14"/>
      <c r="QIJ1477" s="14"/>
      <c r="QIK1477" s="14"/>
      <c r="QIL1477" s="14"/>
      <c r="QIM1477" s="14"/>
      <c r="QIN1477" s="14"/>
      <c r="QIO1477" s="14"/>
      <c r="QIP1477" s="14"/>
      <c r="QIQ1477" s="14"/>
      <c r="QIR1477" s="14"/>
      <c r="QIS1477" s="14"/>
      <c r="QIT1477" s="14"/>
      <c r="QIU1477" s="14"/>
      <c r="QIV1477" s="14"/>
      <c r="QIW1477" s="14"/>
      <c r="QIX1477" s="14"/>
      <c r="QIY1477" s="14"/>
      <c r="QIZ1477" s="14"/>
      <c r="QJA1477" s="14"/>
      <c r="QJB1477" s="14"/>
      <c r="QJC1477" s="14"/>
      <c r="QJD1477" s="14"/>
      <c r="QJE1477" s="14"/>
      <c r="QJF1477" s="14"/>
      <c r="QJG1477" s="14"/>
      <c r="QJH1477" s="14"/>
      <c r="QJI1477" s="14"/>
      <c r="QJJ1477" s="14"/>
      <c r="QJK1477" s="14"/>
      <c r="QJL1477" s="14"/>
      <c r="QJM1477" s="14"/>
      <c r="QJN1477" s="14"/>
      <c r="QJO1477" s="14"/>
      <c r="QJP1477" s="14"/>
      <c r="QJQ1477" s="14"/>
      <c r="QJR1477" s="14"/>
      <c r="QJS1477" s="14"/>
      <c r="QJT1477" s="14"/>
      <c r="QJU1477" s="14"/>
      <c r="QJV1477" s="14"/>
      <c r="QJW1477" s="14"/>
      <c r="QJX1477" s="14"/>
      <c r="QJY1477" s="14"/>
      <c r="QJZ1477" s="14"/>
      <c r="QKA1477" s="14"/>
      <c r="QKB1477" s="14"/>
      <c r="QKC1477" s="14"/>
      <c r="QKD1477" s="14"/>
      <c r="QKE1477" s="14"/>
      <c r="QKF1477" s="14"/>
      <c r="QKG1477" s="14"/>
      <c r="QKH1477" s="14"/>
      <c r="QKI1477" s="14"/>
      <c r="QKJ1477" s="14"/>
      <c r="QKK1477" s="14"/>
      <c r="QKL1477" s="14"/>
      <c r="QKM1477" s="14"/>
      <c r="QKN1477" s="14"/>
      <c r="QKO1477" s="14"/>
      <c r="QKP1477" s="14"/>
      <c r="QKQ1477" s="14"/>
      <c r="QKR1477" s="14"/>
      <c r="QKS1477" s="14"/>
      <c r="QKT1477" s="14"/>
      <c r="QKU1477" s="14"/>
      <c r="QKV1477" s="14"/>
      <c r="QKW1477" s="14"/>
      <c r="QKX1477" s="14"/>
      <c r="QKY1477" s="14"/>
      <c r="QKZ1477" s="14"/>
      <c r="QLA1477" s="14"/>
      <c r="QLB1477" s="14"/>
      <c r="QLC1477" s="14"/>
      <c r="QLD1477" s="14"/>
      <c r="QLE1477" s="14"/>
      <c r="QLF1477" s="14"/>
      <c r="QLG1477" s="14"/>
      <c r="QLH1477" s="14"/>
      <c r="QLI1477" s="14"/>
      <c r="QLJ1477" s="14"/>
      <c r="QLK1477" s="14"/>
      <c r="QLL1477" s="14"/>
      <c r="QLM1477" s="14"/>
      <c r="QLN1477" s="14"/>
      <c r="QLO1477" s="14"/>
      <c r="QLP1477" s="14"/>
      <c r="QLQ1477" s="14"/>
      <c r="QLR1477" s="14"/>
      <c r="QLS1477" s="14"/>
      <c r="QLT1477" s="14"/>
      <c r="QLU1477" s="14"/>
      <c r="QLV1477" s="14"/>
      <c r="QLW1477" s="14"/>
      <c r="QLX1477" s="14"/>
      <c r="QLY1477" s="14"/>
      <c r="QLZ1477" s="14"/>
      <c r="QMA1477" s="14"/>
      <c r="QMB1477" s="14"/>
      <c r="QMC1477" s="14"/>
      <c r="QMD1477" s="14"/>
      <c r="QME1477" s="14"/>
      <c r="QMF1477" s="14"/>
      <c r="QMG1477" s="14"/>
      <c r="QMH1477" s="14"/>
      <c r="QMI1477" s="14"/>
      <c r="QMJ1477" s="14"/>
      <c r="QMK1477" s="14"/>
      <c r="QML1477" s="14"/>
      <c r="QMM1477" s="14"/>
      <c r="QMN1477" s="14"/>
      <c r="QMO1477" s="14"/>
      <c r="QMP1477" s="14"/>
      <c r="QMQ1477" s="14"/>
      <c r="QMR1477" s="14"/>
      <c r="QMS1477" s="14"/>
      <c r="QMT1477" s="14"/>
      <c r="QMU1477" s="14"/>
      <c r="QMV1477" s="14"/>
      <c r="QMW1477" s="14"/>
      <c r="QMX1477" s="14"/>
      <c r="QMY1477" s="14"/>
      <c r="QMZ1477" s="14"/>
      <c r="QNA1477" s="14"/>
      <c r="QNB1477" s="14"/>
      <c r="QNC1477" s="14"/>
      <c r="QND1477" s="14"/>
      <c r="QNE1477" s="14"/>
      <c r="QNF1477" s="14"/>
      <c r="QNG1477" s="14"/>
      <c r="QNH1477" s="14"/>
      <c r="QNI1477" s="14"/>
      <c r="QNJ1477" s="14"/>
      <c r="QNK1477" s="14"/>
      <c r="QNL1477" s="14"/>
      <c r="QNM1477" s="14"/>
      <c r="QNN1477" s="14"/>
      <c r="QNO1477" s="14"/>
      <c r="QNP1477" s="14"/>
      <c r="QNQ1477" s="14"/>
      <c r="QNR1477" s="14"/>
      <c r="QNS1477" s="14"/>
      <c r="QNT1477" s="14"/>
      <c r="QNU1477" s="14"/>
      <c r="QNV1477" s="14"/>
      <c r="QNW1477" s="14"/>
      <c r="QNX1477" s="14"/>
      <c r="QNY1477" s="14"/>
      <c r="QNZ1477" s="14"/>
      <c r="QOA1477" s="14"/>
      <c r="QOB1477" s="14"/>
      <c r="QOC1477" s="14"/>
      <c r="QOD1477" s="14"/>
      <c r="QOE1477" s="14"/>
      <c r="QOF1477" s="14"/>
      <c r="QOG1477" s="14"/>
      <c r="QOH1477" s="14"/>
      <c r="QOI1477" s="14"/>
      <c r="QOJ1477" s="14"/>
      <c r="QOK1477" s="14"/>
      <c r="QOL1477" s="14"/>
      <c r="QOM1477" s="14"/>
      <c r="QON1477" s="14"/>
      <c r="QOO1477" s="14"/>
      <c r="QOP1477" s="14"/>
      <c r="QOQ1477" s="14"/>
      <c r="QOR1477" s="14"/>
      <c r="QOS1477" s="14"/>
      <c r="QOT1477" s="14"/>
      <c r="QOU1477" s="14"/>
      <c r="QOV1477" s="14"/>
      <c r="QOW1477" s="14"/>
      <c r="QOX1477" s="14"/>
      <c r="QOY1477" s="14"/>
      <c r="QOZ1477" s="14"/>
      <c r="QPA1477" s="14"/>
      <c r="QPB1477" s="14"/>
      <c r="QPC1477" s="14"/>
      <c r="QPD1477" s="14"/>
      <c r="QPE1477" s="14"/>
      <c r="QPF1477" s="14"/>
      <c r="QPG1477" s="14"/>
      <c r="QPH1477" s="14"/>
      <c r="QPI1477" s="14"/>
      <c r="QPJ1477" s="14"/>
      <c r="QPK1477" s="14"/>
      <c r="QPL1477" s="14"/>
      <c r="QPM1477" s="14"/>
      <c r="QPN1477" s="14"/>
      <c r="QPO1477" s="14"/>
      <c r="QPP1477" s="14"/>
      <c r="QPQ1477" s="14"/>
      <c r="QPR1477" s="14"/>
      <c r="QPS1477" s="14"/>
      <c r="QPT1477" s="14"/>
      <c r="QPU1477" s="14"/>
      <c r="QPV1477" s="14"/>
      <c r="QPW1477" s="14"/>
      <c r="QPX1477" s="14"/>
      <c r="QPY1477" s="14"/>
      <c r="QPZ1477" s="14"/>
      <c r="QQA1477" s="14"/>
      <c r="QQB1477" s="14"/>
      <c r="QQC1477" s="14"/>
      <c r="QQD1477" s="14"/>
      <c r="QQE1477" s="14"/>
      <c r="QQF1477" s="14"/>
      <c r="QQG1477" s="14"/>
      <c r="QQH1477" s="14"/>
      <c r="QQI1477" s="14"/>
      <c r="QQJ1477" s="14"/>
      <c r="QQK1477" s="14"/>
      <c r="QQL1477" s="14"/>
      <c r="QQM1477" s="14"/>
      <c r="QQN1477" s="14"/>
      <c r="QQO1477" s="14"/>
      <c r="QQP1477" s="14"/>
      <c r="QQQ1477" s="14"/>
      <c r="QQR1477" s="14"/>
      <c r="QQS1477" s="14"/>
      <c r="QQT1477" s="14"/>
      <c r="QQU1477" s="14"/>
      <c r="QQV1477" s="14"/>
      <c r="QQW1477" s="14"/>
      <c r="QQX1477" s="14"/>
      <c r="QQY1477" s="14"/>
      <c r="QQZ1477" s="14"/>
      <c r="QRA1477" s="14"/>
      <c r="QRB1477" s="14"/>
      <c r="QRC1477" s="14"/>
      <c r="QRD1477" s="14"/>
      <c r="QRE1477" s="14"/>
      <c r="QRF1477" s="14"/>
      <c r="QRG1477" s="14"/>
      <c r="QRH1477" s="14"/>
      <c r="QRI1477" s="14"/>
      <c r="QRJ1477" s="14"/>
      <c r="QRK1477" s="14"/>
      <c r="QRL1477" s="14"/>
      <c r="QRM1477" s="14"/>
      <c r="QRN1477" s="14"/>
      <c r="QRO1477" s="14"/>
      <c r="QRP1477" s="14"/>
      <c r="QRQ1477" s="14"/>
      <c r="QRR1477" s="14"/>
      <c r="QRS1477" s="14"/>
      <c r="QRT1477" s="14"/>
      <c r="QRU1477" s="14"/>
      <c r="QRV1477" s="14"/>
      <c r="QRW1477" s="14"/>
      <c r="QRX1477" s="14"/>
      <c r="QRY1477" s="14"/>
      <c r="QRZ1477" s="14"/>
      <c r="QSA1477" s="14"/>
      <c r="QSB1477" s="14"/>
      <c r="QSC1477" s="14"/>
      <c r="QSD1477" s="14"/>
      <c r="QSE1477" s="14"/>
      <c r="QSF1477" s="14"/>
      <c r="QSG1477" s="14"/>
      <c r="QSH1477" s="14"/>
      <c r="QSI1477" s="14"/>
      <c r="QSJ1477" s="14"/>
      <c r="QSK1477" s="14"/>
      <c r="QSL1477" s="14"/>
      <c r="QSM1477" s="14"/>
      <c r="QSN1477" s="14"/>
      <c r="QSO1477" s="14"/>
      <c r="QSP1477" s="14"/>
      <c r="QSQ1477" s="14"/>
      <c r="QSR1477" s="14"/>
      <c r="QSS1477" s="14"/>
      <c r="QST1477" s="14"/>
      <c r="QSU1477" s="14"/>
      <c r="QSV1477" s="14"/>
      <c r="QSW1477" s="14"/>
      <c r="QSX1477" s="14"/>
      <c r="QSY1477" s="14"/>
      <c r="QSZ1477" s="14"/>
      <c r="QTA1477" s="14"/>
      <c r="QTB1477" s="14"/>
      <c r="QTC1477" s="14"/>
      <c r="QTD1477" s="14"/>
      <c r="QTE1477" s="14"/>
      <c r="QTF1477" s="14"/>
      <c r="QTG1477" s="14"/>
      <c r="QTH1477" s="14"/>
      <c r="QTI1477" s="14"/>
      <c r="QTJ1477" s="14"/>
      <c r="QTK1477" s="14"/>
      <c r="QTL1477" s="14"/>
      <c r="QTM1477" s="14"/>
      <c r="QTN1477" s="14"/>
      <c r="QTO1477" s="14"/>
      <c r="QTP1477" s="14"/>
      <c r="QTQ1477" s="14"/>
      <c r="QTR1477" s="14"/>
      <c r="QTS1477" s="14"/>
      <c r="QTT1477" s="14"/>
      <c r="QTU1477" s="14"/>
      <c r="QTV1477" s="14"/>
      <c r="QTW1477" s="14"/>
      <c r="QTX1477" s="14"/>
      <c r="QTY1477" s="14"/>
      <c r="QTZ1477" s="14"/>
      <c r="QUA1477" s="14"/>
      <c r="QUB1477" s="14"/>
      <c r="QUC1477" s="14"/>
      <c r="QUD1477" s="14"/>
      <c r="QUE1477" s="14"/>
      <c r="QUF1477" s="14"/>
      <c r="QUG1477" s="14"/>
      <c r="QUH1477" s="14"/>
      <c r="QUI1477" s="14"/>
      <c r="QUJ1477" s="14"/>
      <c r="QUK1477" s="14"/>
      <c r="QUL1477" s="14"/>
      <c r="QUM1477" s="14"/>
      <c r="QUN1477" s="14"/>
      <c r="QUO1477" s="14"/>
      <c r="QUP1477" s="14"/>
      <c r="QUQ1477" s="14"/>
      <c r="QUR1477" s="14"/>
      <c r="QUS1477" s="14"/>
      <c r="QUT1477" s="14"/>
      <c r="QUU1477" s="14"/>
      <c r="QUV1477" s="14"/>
      <c r="QUW1477" s="14"/>
      <c r="QUX1477" s="14"/>
      <c r="QUY1477" s="14"/>
      <c r="QUZ1477" s="14"/>
      <c r="QVA1477" s="14"/>
      <c r="QVB1477" s="14"/>
      <c r="QVC1477" s="14"/>
      <c r="QVD1477" s="14"/>
      <c r="QVE1477" s="14"/>
      <c r="QVF1477" s="14"/>
      <c r="QVG1477" s="14"/>
      <c r="QVH1477" s="14"/>
      <c r="QVI1477" s="14"/>
      <c r="QVJ1477" s="14"/>
      <c r="QVK1477" s="14"/>
      <c r="QVL1477" s="14"/>
      <c r="QVM1477" s="14"/>
      <c r="QVN1477" s="14"/>
      <c r="QVO1477" s="14"/>
      <c r="QVP1477" s="14"/>
      <c r="QVQ1477" s="14"/>
      <c r="QVR1477" s="14"/>
      <c r="QVS1477" s="14"/>
      <c r="QVT1477" s="14"/>
      <c r="QVU1477" s="14"/>
      <c r="QVV1477" s="14"/>
      <c r="QVW1477" s="14"/>
      <c r="QVX1477" s="14"/>
      <c r="QVY1477" s="14"/>
      <c r="QVZ1477" s="14"/>
      <c r="QWA1477" s="14"/>
      <c r="QWB1477" s="14"/>
      <c r="QWC1477" s="14"/>
      <c r="QWD1477" s="14"/>
      <c r="QWE1477" s="14"/>
      <c r="QWF1477" s="14"/>
      <c r="QWG1477" s="14"/>
      <c r="QWH1477" s="14"/>
      <c r="QWI1477" s="14"/>
      <c r="QWJ1477" s="14"/>
      <c r="QWK1477" s="14"/>
      <c r="QWL1477" s="14"/>
      <c r="QWM1477" s="14"/>
      <c r="QWN1477" s="14"/>
      <c r="QWO1477" s="14"/>
      <c r="QWP1477" s="14"/>
      <c r="QWQ1477" s="14"/>
      <c r="QWR1477" s="14"/>
      <c r="QWS1477" s="14"/>
      <c r="QWT1477" s="14"/>
      <c r="QWU1477" s="14"/>
      <c r="QWV1477" s="14"/>
      <c r="QWW1477" s="14"/>
      <c r="QWX1477" s="14"/>
      <c r="QWY1477" s="14"/>
      <c r="QWZ1477" s="14"/>
      <c r="QXA1477" s="14"/>
      <c r="QXB1477" s="14"/>
      <c r="QXC1477" s="14"/>
      <c r="QXD1477" s="14"/>
      <c r="QXE1477" s="14"/>
      <c r="QXF1477" s="14"/>
      <c r="QXG1477" s="14"/>
      <c r="QXH1477" s="14"/>
      <c r="QXI1477" s="14"/>
      <c r="QXJ1477" s="14"/>
      <c r="QXK1477" s="14"/>
      <c r="QXL1477" s="14"/>
      <c r="QXM1477" s="14"/>
      <c r="QXN1477" s="14"/>
      <c r="QXO1477" s="14"/>
      <c r="QXP1477" s="14"/>
      <c r="QXQ1477" s="14"/>
      <c r="QXR1477" s="14"/>
      <c r="QXS1477" s="14"/>
      <c r="QXT1477" s="14"/>
      <c r="QXU1477" s="14"/>
      <c r="QXV1477" s="14"/>
      <c r="QXW1477" s="14"/>
      <c r="QXX1477" s="14"/>
      <c r="QXY1477" s="14"/>
      <c r="QXZ1477" s="14"/>
      <c r="QYA1477" s="14"/>
      <c r="QYB1477" s="14"/>
      <c r="QYC1477" s="14"/>
      <c r="QYD1477" s="14"/>
      <c r="QYE1477" s="14"/>
      <c r="QYF1477" s="14"/>
      <c r="QYG1477" s="14"/>
      <c r="QYH1477" s="14"/>
      <c r="QYI1477" s="14"/>
      <c r="QYJ1477" s="14"/>
      <c r="QYK1477" s="14"/>
      <c r="QYL1477" s="14"/>
      <c r="QYM1477" s="14"/>
      <c r="QYN1477" s="14"/>
      <c r="QYO1477" s="14"/>
      <c r="QYP1477" s="14"/>
      <c r="QYQ1477" s="14"/>
      <c r="QYR1477" s="14"/>
      <c r="QYS1477" s="14"/>
      <c r="QYT1477" s="14"/>
      <c r="QYU1477" s="14"/>
      <c r="QYV1477" s="14"/>
      <c r="QYW1477" s="14"/>
      <c r="QYX1477" s="14"/>
      <c r="QYY1477" s="14"/>
      <c r="QYZ1477" s="14"/>
      <c r="QZA1477" s="14"/>
      <c r="QZB1477" s="14"/>
      <c r="QZC1477" s="14"/>
      <c r="QZD1477" s="14"/>
      <c r="QZE1477" s="14"/>
      <c r="QZF1477" s="14"/>
      <c r="QZG1477" s="14"/>
      <c r="QZH1477" s="14"/>
      <c r="QZI1477" s="14"/>
      <c r="QZJ1477" s="14"/>
      <c r="QZK1477" s="14"/>
      <c r="QZL1477" s="14"/>
      <c r="QZM1477" s="14"/>
      <c r="QZN1477" s="14"/>
      <c r="QZO1477" s="14"/>
      <c r="QZP1477" s="14"/>
      <c r="QZQ1477" s="14"/>
      <c r="QZR1477" s="14"/>
      <c r="QZS1477" s="14"/>
      <c r="QZT1477" s="14"/>
      <c r="QZU1477" s="14"/>
      <c r="QZV1477" s="14"/>
      <c r="QZW1477" s="14"/>
      <c r="QZX1477" s="14"/>
      <c r="QZY1477" s="14"/>
      <c r="QZZ1477" s="14"/>
      <c r="RAA1477" s="14"/>
      <c r="RAB1477" s="14"/>
      <c r="RAC1477" s="14"/>
      <c r="RAD1477" s="14"/>
      <c r="RAE1477" s="14"/>
      <c r="RAF1477" s="14"/>
      <c r="RAG1477" s="14"/>
      <c r="RAH1477" s="14"/>
      <c r="RAI1477" s="14"/>
      <c r="RAJ1477" s="14"/>
      <c r="RAK1477" s="14"/>
      <c r="RAL1477" s="14"/>
      <c r="RAM1477" s="14"/>
      <c r="RAN1477" s="14"/>
      <c r="RAO1477" s="14"/>
      <c r="RAP1477" s="14"/>
      <c r="RAQ1477" s="14"/>
      <c r="RAR1477" s="14"/>
      <c r="RAS1477" s="14"/>
      <c r="RAT1477" s="14"/>
      <c r="RAU1477" s="14"/>
      <c r="RAV1477" s="14"/>
      <c r="RAW1477" s="14"/>
      <c r="RAX1477" s="14"/>
      <c r="RAY1477" s="14"/>
      <c r="RAZ1477" s="14"/>
      <c r="RBA1477" s="14"/>
      <c r="RBB1477" s="14"/>
      <c r="RBC1477" s="14"/>
      <c r="RBD1477" s="14"/>
      <c r="RBE1477" s="14"/>
      <c r="RBF1477" s="14"/>
      <c r="RBG1477" s="14"/>
      <c r="RBH1477" s="14"/>
      <c r="RBI1477" s="14"/>
      <c r="RBJ1477" s="14"/>
      <c r="RBK1477" s="14"/>
      <c r="RBL1477" s="14"/>
      <c r="RBM1477" s="14"/>
      <c r="RBN1477" s="14"/>
      <c r="RBO1477" s="14"/>
      <c r="RBP1477" s="14"/>
      <c r="RBQ1477" s="14"/>
      <c r="RBR1477" s="14"/>
      <c r="RBS1477" s="14"/>
      <c r="RBT1477" s="14"/>
      <c r="RBU1477" s="14"/>
      <c r="RBV1477" s="14"/>
      <c r="RBW1477" s="14"/>
      <c r="RBX1477" s="14"/>
      <c r="RBY1477" s="14"/>
      <c r="RBZ1477" s="14"/>
      <c r="RCA1477" s="14"/>
      <c r="RCB1477" s="14"/>
      <c r="RCC1477" s="14"/>
      <c r="RCD1477" s="14"/>
      <c r="RCE1477" s="14"/>
      <c r="RCF1477" s="14"/>
      <c r="RCG1477" s="14"/>
      <c r="RCH1477" s="14"/>
      <c r="RCI1477" s="14"/>
      <c r="RCJ1477" s="14"/>
      <c r="RCK1477" s="14"/>
      <c r="RCL1477" s="14"/>
      <c r="RCM1477" s="14"/>
      <c r="RCN1477" s="14"/>
      <c r="RCO1477" s="14"/>
      <c r="RCP1477" s="14"/>
      <c r="RCQ1477" s="14"/>
      <c r="RCR1477" s="14"/>
      <c r="RCS1477" s="14"/>
      <c r="RCT1477" s="14"/>
      <c r="RCU1477" s="14"/>
      <c r="RCV1477" s="14"/>
      <c r="RCW1477" s="14"/>
      <c r="RCX1477" s="14"/>
      <c r="RCY1477" s="14"/>
      <c r="RCZ1477" s="14"/>
      <c r="RDA1477" s="14"/>
      <c r="RDB1477" s="14"/>
      <c r="RDC1477" s="14"/>
      <c r="RDD1477" s="14"/>
      <c r="RDE1477" s="14"/>
      <c r="RDF1477" s="14"/>
      <c r="RDG1477" s="14"/>
      <c r="RDH1477" s="14"/>
      <c r="RDI1477" s="14"/>
      <c r="RDJ1477" s="14"/>
      <c r="RDK1477" s="14"/>
      <c r="RDL1477" s="14"/>
      <c r="RDM1477" s="14"/>
      <c r="RDN1477" s="14"/>
      <c r="RDO1477" s="14"/>
      <c r="RDP1477" s="14"/>
      <c r="RDQ1477" s="14"/>
      <c r="RDR1477" s="14"/>
      <c r="RDS1477" s="14"/>
      <c r="RDT1477" s="14"/>
      <c r="RDU1477" s="14"/>
      <c r="RDV1477" s="14"/>
      <c r="RDW1477" s="14"/>
      <c r="RDX1477" s="14"/>
      <c r="RDY1477" s="14"/>
      <c r="RDZ1477" s="14"/>
      <c r="REA1477" s="14"/>
      <c r="REB1477" s="14"/>
      <c r="REC1477" s="14"/>
      <c r="RED1477" s="14"/>
      <c r="REE1477" s="14"/>
      <c r="REF1477" s="14"/>
      <c r="REG1477" s="14"/>
      <c r="REH1477" s="14"/>
      <c r="REI1477" s="14"/>
      <c r="REJ1477" s="14"/>
      <c r="REK1477" s="14"/>
      <c r="REL1477" s="14"/>
      <c r="REM1477" s="14"/>
      <c r="REN1477" s="14"/>
      <c r="REO1477" s="14"/>
      <c r="REP1477" s="14"/>
      <c r="REQ1477" s="14"/>
      <c r="RER1477" s="14"/>
      <c r="RES1477" s="14"/>
      <c r="RET1477" s="14"/>
      <c r="REU1477" s="14"/>
      <c r="REV1477" s="14"/>
      <c r="REW1477" s="14"/>
      <c r="REX1477" s="14"/>
      <c r="REY1477" s="14"/>
      <c r="REZ1477" s="14"/>
      <c r="RFA1477" s="14"/>
      <c r="RFB1477" s="14"/>
      <c r="RFC1477" s="14"/>
      <c r="RFD1477" s="14"/>
      <c r="RFE1477" s="14"/>
      <c r="RFF1477" s="14"/>
      <c r="RFG1477" s="14"/>
      <c r="RFH1477" s="14"/>
      <c r="RFI1477" s="14"/>
      <c r="RFJ1477" s="14"/>
      <c r="RFK1477" s="14"/>
      <c r="RFL1477" s="14"/>
      <c r="RFM1477" s="14"/>
      <c r="RFN1477" s="14"/>
      <c r="RFO1477" s="14"/>
      <c r="RFP1477" s="14"/>
      <c r="RFQ1477" s="14"/>
      <c r="RFR1477" s="14"/>
      <c r="RFS1477" s="14"/>
      <c r="RFT1477" s="14"/>
      <c r="RFU1477" s="14"/>
      <c r="RFV1477" s="14"/>
      <c r="RFW1477" s="14"/>
      <c r="RFX1477" s="14"/>
      <c r="RFY1477" s="14"/>
      <c r="RFZ1477" s="14"/>
      <c r="RGA1477" s="14"/>
      <c r="RGB1477" s="14"/>
      <c r="RGC1477" s="14"/>
      <c r="RGD1477" s="14"/>
      <c r="RGE1477" s="14"/>
      <c r="RGF1477" s="14"/>
      <c r="RGG1477" s="14"/>
      <c r="RGH1477" s="14"/>
      <c r="RGI1477" s="14"/>
      <c r="RGJ1477" s="14"/>
      <c r="RGK1477" s="14"/>
      <c r="RGL1477" s="14"/>
      <c r="RGM1477" s="14"/>
      <c r="RGN1477" s="14"/>
      <c r="RGO1477" s="14"/>
      <c r="RGP1477" s="14"/>
      <c r="RGQ1477" s="14"/>
      <c r="RGR1477" s="14"/>
      <c r="RGS1477" s="14"/>
      <c r="RGT1477" s="14"/>
      <c r="RGU1477" s="14"/>
      <c r="RGV1477" s="14"/>
      <c r="RGW1477" s="14"/>
      <c r="RGX1477" s="14"/>
      <c r="RGY1477" s="14"/>
      <c r="RGZ1477" s="14"/>
      <c r="RHA1477" s="14"/>
      <c r="RHB1477" s="14"/>
      <c r="RHC1477" s="14"/>
      <c r="RHD1477" s="14"/>
      <c r="RHE1477" s="14"/>
      <c r="RHF1477" s="14"/>
      <c r="RHG1477" s="14"/>
      <c r="RHH1477" s="14"/>
      <c r="RHI1477" s="14"/>
      <c r="RHJ1477" s="14"/>
      <c r="RHK1477" s="14"/>
      <c r="RHL1477" s="14"/>
      <c r="RHM1477" s="14"/>
      <c r="RHN1477" s="14"/>
      <c r="RHO1477" s="14"/>
      <c r="RHP1477" s="14"/>
      <c r="RHQ1477" s="14"/>
      <c r="RHR1477" s="14"/>
      <c r="RHS1477" s="14"/>
      <c r="RHT1477" s="14"/>
      <c r="RHU1477" s="14"/>
      <c r="RHV1477" s="14"/>
      <c r="RHW1477" s="14"/>
      <c r="RHX1477" s="14"/>
      <c r="RHY1477" s="14"/>
      <c r="RHZ1477" s="14"/>
      <c r="RIA1477" s="14"/>
      <c r="RIB1477" s="14"/>
      <c r="RIC1477" s="14"/>
      <c r="RID1477" s="14"/>
      <c r="RIE1477" s="14"/>
      <c r="RIF1477" s="14"/>
      <c r="RIG1477" s="14"/>
      <c r="RIH1477" s="14"/>
      <c r="RII1477" s="14"/>
      <c r="RIJ1477" s="14"/>
      <c r="RIK1477" s="14"/>
      <c r="RIL1477" s="14"/>
      <c r="RIM1477" s="14"/>
      <c r="RIN1477" s="14"/>
      <c r="RIO1477" s="14"/>
      <c r="RIP1477" s="14"/>
      <c r="RIQ1477" s="14"/>
      <c r="RIR1477" s="14"/>
      <c r="RIS1477" s="14"/>
      <c r="RIT1477" s="14"/>
      <c r="RIU1477" s="14"/>
      <c r="RIV1477" s="14"/>
      <c r="RIW1477" s="14"/>
      <c r="RIX1477" s="14"/>
      <c r="RIY1477" s="14"/>
      <c r="RIZ1477" s="14"/>
      <c r="RJA1477" s="14"/>
      <c r="RJB1477" s="14"/>
      <c r="RJC1477" s="14"/>
      <c r="RJD1477" s="14"/>
      <c r="RJE1477" s="14"/>
      <c r="RJF1477" s="14"/>
      <c r="RJG1477" s="14"/>
      <c r="RJH1477" s="14"/>
      <c r="RJI1477" s="14"/>
      <c r="RJJ1477" s="14"/>
      <c r="RJK1477" s="14"/>
      <c r="RJL1477" s="14"/>
      <c r="RJM1477" s="14"/>
      <c r="RJN1477" s="14"/>
      <c r="RJO1477" s="14"/>
      <c r="RJP1477" s="14"/>
      <c r="RJQ1477" s="14"/>
      <c r="RJR1477" s="14"/>
      <c r="RJS1477" s="14"/>
      <c r="RJT1477" s="14"/>
      <c r="RJU1477" s="14"/>
      <c r="RJV1477" s="14"/>
      <c r="RJW1477" s="14"/>
      <c r="RJX1477" s="14"/>
      <c r="RJY1477" s="14"/>
      <c r="RJZ1477" s="14"/>
      <c r="RKA1477" s="14"/>
      <c r="RKB1477" s="14"/>
      <c r="RKC1477" s="14"/>
      <c r="RKD1477" s="14"/>
      <c r="RKE1477" s="14"/>
      <c r="RKF1477" s="14"/>
      <c r="RKG1477" s="14"/>
      <c r="RKH1477" s="14"/>
      <c r="RKI1477" s="14"/>
      <c r="RKJ1477" s="14"/>
      <c r="RKK1477" s="14"/>
      <c r="RKL1477" s="14"/>
      <c r="RKM1477" s="14"/>
      <c r="RKN1477" s="14"/>
      <c r="RKO1477" s="14"/>
      <c r="RKP1477" s="14"/>
      <c r="RKQ1477" s="14"/>
      <c r="RKR1477" s="14"/>
      <c r="RKS1477" s="14"/>
      <c r="RKT1477" s="14"/>
      <c r="RKU1477" s="14"/>
      <c r="RKV1477" s="14"/>
      <c r="RKW1477" s="14"/>
      <c r="RKX1477" s="14"/>
      <c r="RKY1477" s="14"/>
      <c r="RKZ1477" s="14"/>
      <c r="RLA1477" s="14"/>
      <c r="RLB1477" s="14"/>
      <c r="RLC1477" s="14"/>
      <c r="RLD1477" s="14"/>
      <c r="RLE1477" s="14"/>
      <c r="RLF1477" s="14"/>
      <c r="RLG1477" s="14"/>
      <c r="RLH1477" s="14"/>
      <c r="RLI1477" s="14"/>
      <c r="RLJ1477" s="14"/>
      <c r="RLK1477" s="14"/>
      <c r="RLL1477" s="14"/>
      <c r="RLM1477" s="14"/>
      <c r="RLN1477" s="14"/>
      <c r="RLO1477" s="14"/>
      <c r="RLP1477" s="14"/>
      <c r="RLQ1477" s="14"/>
      <c r="RLR1477" s="14"/>
      <c r="RLS1477" s="14"/>
      <c r="RLT1477" s="14"/>
      <c r="RLU1477" s="14"/>
      <c r="RLV1477" s="14"/>
      <c r="RLW1477" s="14"/>
      <c r="RLX1477" s="14"/>
      <c r="RLY1477" s="14"/>
      <c r="RLZ1477" s="14"/>
      <c r="RMA1477" s="14"/>
      <c r="RMB1477" s="14"/>
      <c r="RMC1477" s="14"/>
      <c r="RMD1477" s="14"/>
      <c r="RME1477" s="14"/>
      <c r="RMF1477" s="14"/>
      <c r="RMG1477" s="14"/>
      <c r="RMH1477" s="14"/>
      <c r="RMI1477" s="14"/>
      <c r="RMJ1477" s="14"/>
      <c r="RMK1477" s="14"/>
      <c r="RML1477" s="14"/>
      <c r="RMM1477" s="14"/>
      <c r="RMN1477" s="14"/>
      <c r="RMO1477" s="14"/>
      <c r="RMP1477" s="14"/>
      <c r="RMQ1477" s="14"/>
      <c r="RMR1477" s="14"/>
      <c r="RMS1477" s="14"/>
      <c r="RMT1477" s="14"/>
      <c r="RMU1477" s="14"/>
      <c r="RMV1477" s="14"/>
      <c r="RMW1477" s="14"/>
      <c r="RMX1477" s="14"/>
      <c r="RMY1477" s="14"/>
      <c r="RMZ1477" s="14"/>
      <c r="RNA1477" s="14"/>
      <c r="RNB1477" s="14"/>
      <c r="RNC1477" s="14"/>
      <c r="RND1477" s="14"/>
      <c r="RNE1477" s="14"/>
      <c r="RNF1477" s="14"/>
      <c r="RNG1477" s="14"/>
      <c r="RNH1477" s="14"/>
      <c r="RNI1477" s="14"/>
      <c r="RNJ1477" s="14"/>
      <c r="RNK1477" s="14"/>
      <c r="RNL1477" s="14"/>
      <c r="RNM1477" s="14"/>
      <c r="RNN1477" s="14"/>
      <c r="RNO1477" s="14"/>
      <c r="RNP1477" s="14"/>
      <c r="RNQ1477" s="14"/>
      <c r="RNR1477" s="14"/>
      <c r="RNS1477" s="14"/>
      <c r="RNT1477" s="14"/>
      <c r="RNU1477" s="14"/>
      <c r="RNV1477" s="14"/>
      <c r="RNW1477" s="14"/>
      <c r="RNX1477" s="14"/>
      <c r="RNY1477" s="14"/>
      <c r="RNZ1477" s="14"/>
      <c r="ROA1477" s="14"/>
      <c r="ROB1477" s="14"/>
      <c r="ROC1477" s="14"/>
      <c r="ROD1477" s="14"/>
      <c r="ROE1477" s="14"/>
      <c r="ROF1477" s="14"/>
      <c r="ROG1477" s="14"/>
      <c r="ROH1477" s="14"/>
      <c r="ROI1477" s="14"/>
      <c r="ROJ1477" s="14"/>
      <c r="ROK1477" s="14"/>
      <c r="ROL1477" s="14"/>
      <c r="ROM1477" s="14"/>
      <c r="RON1477" s="14"/>
      <c r="ROO1477" s="14"/>
      <c r="ROP1477" s="14"/>
      <c r="ROQ1477" s="14"/>
      <c r="ROR1477" s="14"/>
      <c r="ROS1477" s="14"/>
      <c r="ROT1477" s="14"/>
      <c r="ROU1477" s="14"/>
      <c r="ROV1477" s="14"/>
      <c r="ROW1477" s="14"/>
      <c r="ROX1477" s="14"/>
      <c r="ROY1477" s="14"/>
      <c r="ROZ1477" s="14"/>
      <c r="RPA1477" s="14"/>
      <c r="RPB1477" s="14"/>
      <c r="RPC1477" s="14"/>
      <c r="RPD1477" s="14"/>
      <c r="RPE1477" s="14"/>
      <c r="RPF1477" s="14"/>
      <c r="RPG1477" s="14"/>
      <c r="RPH1477" s="14"/>
      <c r="RPI1477" s="14"/>
      <c r="RPJ1477" s="14"/>
      <c r="RPK1477" s="14"/>
      <c r="RPL1477" s="14"/>
      <c r="RPM1477" s="14"/>
      <c r="RPN1477" s="14"/>
      <c r="RPO1477" s="14"/>
      <c r="RPP1477" s="14"/>
      <c r="RPQ1477" s="14"/>
      <c r="RPR1477" s="14"/>
      <c r="RPS1477" s="14"/>
      <c r="RPT1477" s="14"/>
      <c r="RPU1477" s="14"/>
      <c r="RPV1477" s="14"/>
      <c r="RPW1477" s="14"/>
      <c r="RPX1477" s="14"/>
      <c r="RPY1477" s="14"/>
      <c r="RPZ1477" s="14"/>
      <c r="RQA1477" s="14"/>
      <c r="RQB1477" s="14"/>
      <c r="RQC1477" s="14"/>
      <c r="RQD1477" s="14"/>
      <c r="RQE1477" s="14"/>
      <c r="RQF1477" s="14"/>
      <c r="RQG1477" s="14"/>
      <c r="RQH1477" s="14"/>
      <c r="RQI1477" s="14"/>
      <c r="RQJ1477" s="14"/>
      <c r="RQK1477" s="14"/>
      <c r="RQL1477" s="14"/>
      <c r="RQM1477" s="14"/>
      <c r="RQN1477" s="14"/>
      <c r="RQO1477" s="14"/>
      <c r="RQP1477" s="14"/>
      <c r="RQQ1477" s="14"/>
      <c r="RQR1477" s="14"/>
      <c r="RQS1477" s="14"/>
      <c r="RQT1477" s="14"/>
      <c r="RQU1477" s="14"/>
      <c r="RQV1477" s="14"/>
      <c r="RQW1477" s="14"/>
      <c r="RQX1477" s="14"/>
      <c r="RQY1477" s="14"/>
      <c r="RQZ1477" s="14"/>
      <c r="RRA1477" s="14"/>
      <c r="RRB1477" s="14"/>
      <c r="RRC1477" s="14"/>
      <c r="RRD1477" s="14"/>
      <c r="RRE1477" s="14"/>
      <c r="RRF1477" s="14"/>
      <c r="RRG1477" s="14"/>
      <c r="RRH1477" s="14"/>
      <c r="RRI1477" s="14"/>
      <c r="RRJ1477" s="14"/>
      <c r="RRK1477" s="14"/>
      <c r="RRL1477" s="14"/>
      <c r="RRM1477" s="14"/>
      <c r="RRN1477" s="14"/>
      <c r="RRO1477" s="14"/>
      <c r="RRP1477" s="14"/>
      <c r="RRQ1477" s="14"/>
      <c r="RRR1477" s="14"/>
      <c r="RRS1477" s="14"/>
      <c r="RRT1477" s="14"/>
      <c r="RRU1477" s="14"/>
      <c r="RRV1477" s="14"/>
      <c r="RRW1477" s="14"/>
      <c r="RRX1477" s="14"/>
      <c r="RRY1477" s="14"/>
      <c r="RRZ1477" s="14"/>
      <c r="RSA1477" s="14"/>
      <c r="RSB1477" s="14"/>
      <c r="RSC1477" s="14"/>
      <c r="RSD1477" s="14"/>
      <c r="RSE1477" s="14"/>
      <c r="RSF1477" s="14"/>
      <c r="RSG1477" s="14"/>
      <c r="RSH1477" s="14"/>
      <c r="RSI1477" s="14"/>
      <c r="RSJ1477" s="14"/>
      <c r="RSK1477" s="14"/>
      <c r="RSL1477" s="14"/>
      <c r="RSM1477" s="14"/>
      <c r="RSN1477" s="14"/>
      <c r="RSO1477" s="14"/>
      <c r="RSP1477" s="14"/>
      <c r="RSQ1477" s="14"/>
      <c r="RSR1477" s="14"/>
      <c r="RSS1477" s="14"/>
      <c r="RST1477" s="14"/>
      <c r="RSU1477" s="14"/>
      <c r="RSV1477" s="14"/>
      <c r="RSW1477" s="14"/>
      <c r="RSX1477" s="14"/>
      <c r="RSY1477" s="14"/>
      <c r="RSZ1477" s="14"/>
      <c r="RTA1477" s="14"/>
      <c r="RTB1477" s="14"/>
      <c r="RTC1477" s="14"/>
      <c r="RTD1477" s="14"/>
      <c r="RTE1477" s="14"/>
      <c r="RTF1477" s="14"/>
      <c r="RTG1477" s="14"/>
      <c r="RTH1477" s="14"/>
      <c r="RTI1477" s="14"/>
      <c r="RTJ1477" s="14"/>
      <c r="RTK1477" s="14"/>
      <c r="RTL1477" s="14"/>
      <c r="RTM1477" s="14"/>
      <c r="RTN1477" s="14"/>
      <c r="RTO1477" s="14"/>
      <c r="RTP1477" s="14"/>
      <c r="RTQ1477" s="14"/>
      <c r="RTR1477" s="14"/>
      <c r="RTS1477" s="14"/>
      <c r="RTT1477" s="14"/>
      <c r="RTU1477" s="14"/>
      <c r="RTV1477" s="14"/>
      <c r="RTW1477" s="14"/>
      <c r="RTX1477" s="14"/>
      <c r="RTY1477" s="14"/>
      <c r="RTZ1477" s="14"/>
      <c r="RUA1477" s="14"/>
      <c r="RUB1477" s="14"/>
      <c r="RUC1477" s="14"/>
      <c r="RUD1477" s="14"/>
      <c r="RUE1477" s="14"/>
      <c r="RUF1477" s="14"/>
      <c r="RUG1477" s="14"/>
      <c r="RUH1477" s="14"/>
      <c r="RUI1477" s="14"/>
      <c r="RUJ1477" s="14"/>
      <c r="RUK1477" s="14"/>
      <c r="RUL1477" s="14"/>
      <c r="RUM1477" s="14"/>
      <c r="RUN1477" s="14"/>
      <c r="RUO1477" s="14"/>
      <c r="RUP1477" s="14"/>
      <c r="RUQ1477" s="14"/>
      <c r="RUR1477" s="14"/>
      <c r="RUS1477" s="14"/>
      <c r="RUT1477" s="14"/>
      <c r="RUU1477" s="14"/>
      <c r="RUV1477" s="14"/>
      <c r="RUW1477" s="14"/>
      <c r="RUX1477" s="14"/>
      <c r="RUY1477" s="14"/>
      <c r="RUZ1477" s="14"/>
      <c r="RVA1477" s="14"/>
      <c r="RVB1477" s="14"/>
      <c r="RVC1477" s="14"/>
      <c r="RVD1477" s="14"/>
      <c r="RVE1477" s="14"/>
      <c r="RVF1477" s="14"/>
      <c r="RVG1477" s="14"/>
      <c r="RVH1477" s="14"/>
      <c r="RVI1477" s="14"/>
      <c r="RVJ1477" s="14"/>
      <c r="RVK1477" s="14"/>
      <c r="RVL1477" s="14"/>
      <c r="RVM1477" s="14"/>
      <c r="RVN1477" s="14"/>
      <c r="RVO1477" s="14"/>
      <c r="RVP1477" s="14"/>
      <c r="RVQ1477" s="14"/>
      <c r="RVR1477" s="14"/>
      <c r="RVS1477" s="14"/>
      <c r="RVT1477" s="14"/>
      <c r="RVU1477" s="14"/>
      <c r="RVV1477" s="14"/>
      <c r="RVW1477" s="14"/>
      <c r="RVX1477" s="14"/>
      <c r="RVY1477" s="14"/>
      <c r="RVZ1477" s="14"/>
      <c r="RWA1477" s="14"/>
      <c r="RWB1477" s="14"/>
      <c r="RWC1477" s="14"/>
      <c r="RWD1477" s="14"/>
      <c r="RWE1477" s="14"/>
      <c r="RWF1477" s="14"/>
      <c r="RWG1477" s="14"/>
      <c r="RWH1477" s="14"/>
      <c r="RWI1477" s="14"/>
      <c r="RWJ1477" s="14"/>
      <c r="RWK1477" s="14"/>
      <c r="RWL1477" s="14"/>
      <c r="RWM1477" s="14"/>
      <c r="RWN1477" s="14"/>
      <c r="RWO1477" s="14"/>
      <c r="RWP1477" s="14"/>
      <c r="RWQ1477" s="14"/>
      <c r="RWR1477" s="14"/>
      <c r="RWS1477" s="14"/>
      <c r="RWT1477" s="14"/>
      <c r="RWU1477" s="14"/>
      <c r="RWV1477" s="14"/>
      <c r="RWW1477" s="14"/>
      <c r="RWX1477" s="14"/>
      <c r="RWY1477" s="14"/>
      <c r="RWZ1477" s="14"/>
      <c r="RXA1477" s="14"/>
      <c r="RXB1477" s="14"/>
      <c r="RXC1477" s="14"/>
      <c r="RXD1477" s="14"/>
      <c r="RXE1477" s="14"/>
      <c r="RXF1477" s="14"/>
      <c r="RXG1477" s="14"/>
      <c r="RXH1477" s="14"/>
      <c r="RXI1477" s="14"/>
      <c r="RXJ1477" s="14"/>
      <c r="RXK1477" s="14"/>
      <c r="RXL1477" s="14"/>
      <c r="RXM1477" s="14"/>
      <c r="RXN1477" s="14"/>
      <c r="RXO1477" s="14"/>
      <c r="RXP1477" s="14"/>
      <c r="RXQ1477" s="14"/>
      <c r="RXR1477" s="14"/>
      <c r="RXS1477" s="14"/>
      <c r="RXT1477" s="14"/>
      <c r="RXU1477" s="14"/>
      <c r="RXV1477" s="14"/>
      <c r="RXW1477" s="14"/>
      <c r="RXX1477" s="14"/>
      <c r="RXY1477" s="14"/>
      <c r="RXZ1477" s="14"/>
      <c r="RYA1477" s="14"/>
      <c r="RYB1477" s="14"/>
      <c r="RYC1477" s="14"/>
      <c r="RYD1477" s="14"/>
      <c r="RYE1477" s="14"/>
      <c r="RYF1477" s="14"/>
      <c r="RYG1477" s="14"/>
      <c r="RYH1477" s="14"/>
      <c r="RYI1477" s="14"/>
      <c r="RYJ1477" s="14"/>
      <c r="RYK1477" s="14"/>
      <c r="RYL1477" s="14"/>
      <c r="RYM1477" s="14"/>
      <c r="RYN1477" s="14"/>
      <c r="RYO1477" s="14"/>
      <c r="RYP1477" s="14"/>
      <c r="RYQ1477" s="14"/>
      <c r="RYR1477" s="14"/>
      <c r="RYS1477" s="14"/>
      <c r="RYT1477" s="14"/>
      <c r="RYU1477" s="14"/>
      <c r="RYV1477" s="14"/>
      <c r="RYW1477" s="14"/>
      <c r="RYX1477" s="14"/>
      <c r="RYY1477" s="14"/>
      <c r="RYZ1477" s="14"/>
      <c r="RZA1477" s="14"/>
      <c r="RZB1477" s="14"/>
      <c r="RZC1477" s="14"/>
      <c r="RZD1477" s="14"/>
      <c r="RZE1477" s="14"/>
      <c r="RZF1477" s="14"/>
      <c r="RZG1477" s="14"/>
      <c r="RZH1477" s="14"/>
      <c r="RZI1477" s="14"/>
      <c r="RZJ1477" s="14"/>
      <c r="RZK1477" s="14"/>
      <c r="RZL1477" s="14"/>
      <c r="RZM1477" s="14"/>
      <c r="RZN1477" s="14"/>
      <c r="RZO1477" s="14"/>
      <c r="RZP1477" s="14"/>
      <c r="RZQ1477" s="14"/>
      <c r="RZR1477" s="14"/>
      <c r="RZS1477" s="14"/>
      <c r="RZT1477" s="14"/>
      <c r="RZU1477" s="14"/>
      <c r="RZV1477" s="14"/>
      <c r="RZW1477" s="14"/>
      <c r="RZX1477" s="14"/>
      <c r="RZY1477" s="14"/>
      <c r="RZZ1477" s="14"/>
      <c r="SAA1477" s="14"/>
      <c r="SAB1477" s="14"/>
      <c r="SAC1477" s="14"/>
      <c r="SAD1477" s="14"/>
      <c r="SAE1477" s="14"/>
      <c r="SAF1477" s="14"/>
      <c r="SAG1477" s="14"/>
      <c r="SAH1477" s="14"/>
      <c r="SAI1477" s="14"/>
      <c r="SAJ1477" s="14"/>
      <c r="SAK1477" s="14"/>
      <c r="SAL1477" s="14"/>
      <c r="SAM1477" s="14"/>
      <c r="SAN1477" s="14"/>
      <c r="SAO1477" s="14"/>
      <c r="SAP1477" s="14"/>
      <c r="SAQ1477" s="14"/>
      <c r="SAR1477" s="14"/>
      <c r="SAS1477" s="14"/>
      <c r="SAT1477" s="14"/>
      <c r="SAU1477" s="14"/>
      <c r="SAV1477" s="14"/>
      <c r="SAW1477" s="14"/>
      <c r="SAX1477" s="14"/>
      <c r="SAY1477" s="14"/>
      <c r="SAZ1477" s="14"/>
      <c r="SBA1477" s="14"/>
      <c r="SBB1477" s="14"/>
      <c r="SBC1477" s="14"/>
      <c r="SBD1477" s="14"/>
      <c r="SBE1477" s="14"/>
      <c r="SBF1477" s="14"/>
      <c r="SBG1477" s="14"/>
      <c r="SBH1477" s="14"/>
      <c r="SBI1477" s="14"/>
      <c r="SBJ1477" s="14"/>
      <c r="SBK1477" s="14"/>
      <c r="SBL1477" s="14"/>
      <c r="SBM1477" s="14"/>
      <c r="SBN1477" s="14"/>
      <c r="SBO1477" s="14"/>
      <c r="SBP1477" s="14"/>
      <c r="SBQ1477" s="14"/>
      <c r="SBR1477" s="14"/>
      <c r="SBS1477" s="14"/>
      <c r="SBT1477" s="14"/>
      <c r="SBU1477" s="14"/>
      <c r="SBV1477" s="14"/>
      <c r="SBW1477" s="14"/>
      <c r="SBX1477" s="14"/>
      <c r="SBY1477" s="14"/>
      <c r="SBZ1477" s="14"/>
      <c r="SCA1477" s="14"/>
      <c r="SCB1477" s="14"/>
      <c r="SCC1477" s="14"/>
      <c r="SCD1477" s="14"/>
      <c r="SCE1477" s="14"/>
      <c r="SCF1477" s="14"/>
      <c r="SCG1477" s="14"/>
      <c r="SCH1477" s="14"/>
      <c r="SCI1477" s="14"/>
      <c r="SCJ1477" s="14"/>
      <c r="SCK1477" s="14"/>
      <c r="SCL1477" s="14"/>
      <c r="SCM1477" s="14"/>
      <c r="SCN1477" s="14"/>
      <c r="SCO1477" s="14"/>
      <c r="SCP1477" s="14"/>
      <c r="SCQ1477" s="14"/>
      <c r="SCR1477" s="14"/>
      <c r="SCS1477" s="14"/>
      <c r="SCT1477" s="14"/>
      <c r="SCU1477" s="14"/>
      <c r="SCV1477" s="14"/>
      <c r="SCW1477" s="14"/>
      <c r="SCX1477" s="14"/>
      <c r="SCY1477" s="14"/>
      <c r="SCZ1477" s="14"/>
      <c r="SDA1477" s="14"/>
      <c r="SDB1477" s="14"/>
      <c r="SDC1477" s="14"/>
      <c r="SDD1477" s="14"/>
      <c r="SDE1477" s="14"/>
      <c r="SDF1477" s="14"/>
      <c r="SDG1477" s="14"/>
      <c r="SDH1477" s="14"/>
      <c r="SDI1477" s="14"/>
      <c r="SDJ1477" s="14"/>
      <c r="SDK1477" s="14"/>
      <c r="SDL1477" s="14"/>
      <c r="SDM1477" s="14"/>
      <c r="SDN1477" s="14"/>
      <c r="SDO1477" s="14"/>
      <c r="SDP1477" s="14"/>
      <c r="SDQ1477" s="14"/>
      <c r="SDR1477" s="14"/>
      <c r="SDS1477" s="14"/>
      <c r="SDT1477" s="14"/>
      <c r="SDU1477" s="14"/>
      <c r="SDV1477" s="14"/>
      <c r="SDW1477" s="14"/>
      <c r="SDX1477" s="14"/>
      <c r="SDY1477" s="14"/>
      <c r="SDZ1477" s="14"/>
      <c r="SEA1477" s="14"/>
      <c r="SEB1477" s="14"/>
      <c r="SEC1477" s="14"/>
      <c r="SED1477" s="14"/>
      <c r="SEE1477" s="14"/>
      <c r="SEF1477" s="14"/>
      <c r="SEG1477" s="14"/>
      <c r="SEH1477" s="14"/>
      <c r="SEI1477" s="14"/>
      <c r="SEJ1477" s="14"/>
      <c r="SEK1477" s="14"/>
      <c r="SEL1477" s="14"/>
      <c r="SEM1477" s="14"/>
      <c r="SEN1477" s="14"/>
      <c r="SEO1477" s="14"/>
      <c r="SEP1477" s="14"/>
      <c r="SEQ1477" s="14"/>
      <c r="SER1477" s="14"/>
      <c r="SES1477" s="14"/>
      <c r="SET1477" s="14"/>
      <c r="SEU1477" s="14"/>
      <c r="SEV1477" s="14"/>
      <c r="SEW1477" s="14"/>
      <c r="SEX1477" s="14"/>
      <c r="SEY1477" s="14"/>
      <c r="SEZ1477" s="14"/>
      <c r="SFA1477" s="14"/>
      <c r="SFB1477" s="14"/>
      <c r="SFC1477" s="14"/>
      <c r="SFD1477" s="14"/>
      <c r="SFE1477" s="14"/>
      <c r="SFF1477" s="14"/>
      <c r="SFG1477" s="14"/>
      <c r="SFH1477" s="14"/>
      <c r="SFI1477" s="14"/>
      <c r="SFJ1477" s="14"/>
      <c r="SFK1477" s="14"/>
      <c r="SFL1477" s="14"/>
      <c r="SFM1477" s="14"/>
      <c r="SFN1477" s="14"/>
      <c r="SFO1477" s="14"/>
      <c r="SFP1477" s="14"/>
      <c r="SFQ1477" s="14"/>
      <c r="SFR1477" s="14"/>
      <c r="SFS1477" s="14"/>
      <c r="SFT1477" s="14"/>
      <c r="SFU1477" s="14"/>
      <c r="SFV1477" s="14"/>
      <c r="SFW1477" s="14"/>
      <c r="SFX1477" s="14"/>
      <c r="SFY1477" s="14"/>
      <c r="SFZ1477" s="14"/>
      <c r="SGA1477" s="14"/>
      <c r="SGB1477" s="14"/>
      <c r="SGC1477" s="14"/>
      <c r="SGD1477" s="14"/>
      <c r="SGE1477" s="14"/>
      <c r="SGF1477" s="14"/>
      <c r="SGG1477" s="14"/>
      <c r="SGH1477" s="14"/>
      <c r="SGI1477" s="14"/>
      <c r="SGJ1477" s="14"/>
      <c r="SGK1477" s="14"/>
      <c r="SGL1477" s="14"/>
      <c r="SGM1477" s="14"/>
      <c r="SGN1477" s="14"/>
      <c r="SGO1477" s="14"/>
      <c r="SGP1477" s="14"/>
      <c r="SGQ1477" s="14"/>
      <c r="SGR1477" s="14"/>
      <c r="SGS1477" s="14"/>
      <c r="SGT1477" s="14"/>
      <c r="SGU1477" s="14"/>
      <c r="SGV1477" s="14"/>
      <c r="SGW1477" s="14"/>
      <c r="SGX1477" s="14"/>
      <c r="SGY1477" s="14"/>
      <c r="SGZ1477" s="14"/>
      <c r="SHA1477" s="14"/>
      <c r="SHB1477" s="14"/>
      <c r="SHC1477" s="14"/>
      <c r="SHD1477" s="14"/>
      <c r="SHE1477" s="14"/>
      <c r="SHF1477" s="14"/>
      <c r="SHG1477" s="14"/>
      <c r="SHH1477" s="14"/>
      <c r="SHI1477" s="14"/>
      <c r="SHJ1477" s="14"/>
      <c r="SHK1477" s="14"/>
      <c r="SHL1477" s="14"/>
      <c r="SHM1477" s="14"/>
      <c r="SHN1477" s="14"/>
      <c r="SHO1477" s="14"/>
      <c r="SHP1477" s="14"/>
      <c r="SHQ1477" s="14"/>
      <c r="SHR1477" s="14"/>
      <c r="SHS1477" s="14"/>
      <c r="SHT1477" s="14"/>
      <c r="SHU1477" s="14"/>
      <c r="SHV1477" s="14"/>
      <c r="SHW1477" s="14"/>
      <c r="SHX1477" s="14"/>
      <c r="SHY1477" s="14"/>
      <c r="SHZ1477" s="14"/>
      <c r="SIA1477" s="14"/>
      <c r="SIB1477" s="14"/>
      <c r="SIC1477" s="14"/>
      <c r="SID1477" s="14"/>
      <c r="SIE1477" s="14"/>
      <c r="SIF1477" s="14"/>
      <c r="SIG1477" s="14"/>
      <c r="SIH1477" s="14"/>
      <c r="SII1477" s="14"/>
      <c r="SIJ1477" s="14"/>
      <c r="SIK1477" s="14"/>
      <c r="SIL1477" s="14"/>
      <c r="SIM1477" s="14"/>
      <c r="SIN1477" s="14"/>
      <c r="SIO1477" s="14"/>
      <c r="SIP1477" s="14"/>
      <c r="SIQ1477" s="14"/>
      <c r="SIR1477" s="14"/>
      <c r="SIS1477" s="14"/>
      <c r="SIT1477" s="14"/>
      <c r="SIU1477" s="14"/>
      <c r="SIV1477" s="14"/>
      <c r="SIW1477" s="14"/>
      <c r="SIX1477" s="14"/>
      <c r="SIY1477" s="14"/>
      <c r="SIZ1477" s="14"/>
      <c r="SJA1477" s="14"/>
      <c r="SJB1477" s="14"/>
      <c r="SJC1477" s="14"/>
      <c r="SJD1477" s="14"/>
      <c r="SJE1477" s="14"/>
      <c r="SJF1477" s="14"/>
      <c r="SJG1477" s="14"/>
      <c r="SJH1477" s="14"/>
      <c r="SJI1477" s="14"/>
      <c r="SJJ1477" s="14"/>
      <c r="SJK1477" s="14"/>
      <c r="SJL1477" s="14"/>
      <c r="SJM1477" s="14"/>
      <c r="SJN1477" s="14"/>
      <c r="SJO1477" s="14"/>
      <c r="SJP1477" s="14"/>
      <c r="SJQ1477" s="14"/>
      <c r="SJR1477" s="14"/>
      <c r="SJS1477" s="14"/>
      <c r="SJT1477" s="14"/>
      <c r="SJU1477" s="14"/>
      <c r="SJV1477" s="14"/>
      <c r="SJW1477" s="14"/>
      <c r="SJX1477" s="14"/>
      <c r="SJY1477" s="14"/>
      <c r="SJZ1477" s="14"/>
      <c r="SKA1477" s="14"/>
      <c r="SKB1477" s="14"/>
      <c r="SKC1477" s="14"/>
      <c r="SKD1477" s="14"/>
      <c r="SKE1477" s="14"/>
      <c r="SKF1477" s="14"/>
      <c r="SKG1477" s="14"/>
      <c r="SKH1477" s="14"/>
      <c r="SKI1477" s="14"/>
      <c r="SKJ1477" s="14"/>
      <c r="SKK1477" s="14"/>
      <c r="SKL1477" s="14"/>
      <c r="SKM1477" s="14"/>
      <c r="SKN1477" s="14"/>
      <c r="SKO1477" s="14"/>
      <c r="SKP1477" s="14"/>
      <c r="SKQ1477" s="14"/>
      <c r="SKR1477" s="14"/>
      <c r="SKS1477" s="14"/>
      <c r="SKT1477" s="14"/>
      <c r="SKU1477" s="14"/>
      <c r="SKV1477" s="14"/>
      <c r="SKW1477" s="14"/>
      <c r="SKX1477" s="14"/>
      <c r="SKY1477" s="14"/>
      <c r="SKZ1477" s="14"/>
      <c r="SLA1477" s="14"/>
      <c r="SLB1477" s="14"/>
      <c r="SLC1477" s="14"/>
      <c r="SLD1477" s="14"/>
      <c r="SLE1477" s="14"/>
      <c r="SLF1477" s="14"/>
      <c r="SLG1477" s="14"/>
      <c r="SLH1477" s="14"/>
      <c r="SLI1477" s="14"/>
      <c r="SLJ1477" s="14"/>
      <c r="SLK1477" s="14"/>
      <c r="SLL1477" s="14"/>
      <c r="SLM1477" s="14"/>
      <c r="SLN1477" s="14"/>
      <c r="SLO1477" s="14"/>
      <c r="SLP1477" s="14"/>
      <c r="SLQ1477" s="14"/>
      <c r="SLR1477" s="14"/>
      <c r="SLS1477" s="14"/>
      <c r="SLT1477" s="14"/>
      <c r="SLU1477" s="14"/>
      <c r="SLV1477" s="14"/>
      <c r="SLW1477" s="14"/>
      <c r="SLX1477" s="14"/>
      <c r="SLY1477" s="14"/>
      <c r="SLZ1477" s="14"/>
      <c r="SMA1477" s="14"/>
      <c r="SMB1477" s="14"/>
      <c r="SMC1477" s="14"/>
      <c r="SMD1477" s="14"/>
      <c r="SME1477" s="14"/>
      <c r="SMF1477" s="14"/>
      <c r="SMG1477" s="14"/>
      <c r="SMH1477" s="14"/>
      <c r="SMI1477" s="14"/>
      <c r="SMJ1477" s="14"/>
      <c r="SMK1477" s="14"/>
      <c r="SML1477" s="14"/>
      <c r="SMM1477" s="14"/>
      <c r="SMN1477" s="14"/>
      <c r="SMO1477" s="14"/>
      <c r="SMP1477" s="14"/>
      <c r="SMQ1477" s="14"/>
      <c r="SMR1477" s="14"/>
      <c r="SMS1477" s="14"/>
      <c r="SMT1477" s="14"/>
      <c r="SMU1477" s="14"/>
      <c r="SMV1477" s="14"/>
      <c r="SMW1477" s="14"/>
      <c r="SMX1477" s="14"/>
      <c r="SMY1477" s="14"/>
      <c r="SMZ1477" s="14"/>
      <c r="SNA1477" s="14"/>
      <c r="SNB1477" s="14"/>
      <c r="SNC1477" s="14"/>
      <c r="SND1477" s="14"/>
      <c r="SNE1477" s="14"/>
      <c r="SNF1477" s="14"/>
      <c r="SNG1477" s="14"/>
      <c r="SNH1477" s="14"/>
      <c r="SNI1477" s="14"/>
      <c r="SNJ1477" s="14"/>
      <c r="SNK1477" s="14"/>
      <c r="SNL1477" s="14"/>
      <c r="SNM1477" s="14"/>
      <c r="SNN1477" s="14"/>
      <c r="SNO1477" s="14"/>
      <c r="SNP1477" s="14"/>
      <c r="SNQ1477" s="14"/>
      <c r="SNR1477" s="14"/>
      <c r="SNS1477" s="14"/>
      <c r="SNT1477" s="14"/>
      <c r="SNU1477" s="14"/>
      <c r="SNV1477" s="14"/>
      <c r="SNW1477" s="14"/>
      <c r="SNX1477" s="14"/>
      <c r="SNY1477" s="14"/>
      <c r="SNZ1477" s="14"/>
      <c r="SOA1477" s="14"/>
      <c r="SOB1477" s="14"/>
      <c r="SOC1477" s="14"/>
      <c r="SOD1477" s="14"/>
      <c r="SOE1477" s="14"/>
      <c r="SOF1477" s="14"/>
      <c r="SOG1477" s="14"/>
      <c r="SOH1477" s="14"/>
      <c r="SOI1477" s="14"/>
      <c r="SOJ1477" s="14"/>
      <c r="SOK1477" s="14"/>
      <c r="SOL1477" s="14"/>
      <c r="SOM1477" s="14"/>
      <c r="SON1477" s="14"/>
      <c r="SOO1477" s="14"/>
      <c r="SOP1477" s="14"/>
      <c r="SOQ1477" s="14"/>
      <c r="SOR1477" s="14"/>
      <c r="SOS1477" s="14"/>
      <c r="SOT1477" s="14"/>
      <c r="SOU1477" s="14"/>
      <c r="SOV1477" s="14"/>
      <c r="SOW1477" s="14"/>
      <c r="SOX1477" s="14"/>
      <c r="SOY1477" s="14"/>
      <c r="SOZ1477" s="14"/>
      <c r="SPA1477" s="14"/>
      <c r="SPB1477" s="14"/>
      <c r="SPC1477" s="14"/>
      <c r="SPD1477" s="14"/>
      <c r="SPE1477" s="14"/>
      <c r="SPF1477" s="14"/>
      <c r="SPG1477" s="14"/>
      <c r="SPH1477" s="14"/>
      <c r="SPI1477" s="14"/>
      <c r="SPJ1477" s="14"/>
      <c r="SPK1477" s="14"/>
      <c r="SPL1477" s="14"/>
      <c r="SPM1477" s="14"/>
      <c r="SPN1477" s="14"/>
      <c r="SPO1477" s="14"/>
      <c r="SPP1477" s="14"/>
      <c r="SPQ1477" s="14"/>
      <c r="SPR1477" s="14"/>
      <c r="SPS1477" s="14"/>
      <c r="SPT1477" s="14"/>
      <c r="SPU1477" s="14"/>
      <c r="SPV1477" s="14"/>
      <c r="SPW1477" s="14"/>
      <c r="SPX1477" s="14"/>
      <c r="SPY1477" s="14"/>
      <c r="SPZ1477" s="14"/>
      <c r="SQA1477" s="14"/>
      <c r="SQB1477" s="14"/>
      <c r="SQC1477" s="14"/>
      <c r="SQD1477" s="14"/>
      <c r="SQE1477" s="14"/>
      <c r="SQF1477" s="14"/>
      <c r="SQG1477" s="14"/>
      <c r="SQH1477" s="14"/>
      <c r="SQI1477" s="14"/>
      <c r="SQJ1477" s="14"/>
      <c r="SQK1477" s="14"/>
      <c r="SQL1477" s="14"/>
      <c r="SQM1477" s="14"/>
      <c r="SQN1477" s="14"/>
      <c r="SQO1477" s="14"/>
      <c r="SQP1477" s="14"/>
      <c r="SQQ1477" s="14"/>
      <c r="SQR1477" s="14"/>
      <c r="SQS1477" s="14"/>
      <c r="SQT1477" s="14"/>
      <c r="SQU1477" s="14"/>
      <c r="SQV1477" s="14"/>
      <c r="SQW1477" s="14"/>
      <c r="SQX1477" s="14"/>
      <c r="SQY1477" s="14"/>
      <c r="SQZ1477" s="14"/>
      <c r="SRA1477" s="14"/>
      <c r="SRB1477" s="14"/>
      <c r="SRC1477" s="14"/>
      <c r="SRD1477" s="14"/>
      <c r="SRE1477" s="14"/>
      <c r="SRF1477" s="14"/>
      <c r="SRG1477" s="14"/>
      <c r="SRH1477" s="14"/>
      <c r="SRI1477" s="14"/>
      <c r="SRJ1477" s="14"/>
      <c r="SRK1477" s="14"/>
      <c r="SRL1477" s="14"/>
      <c r="SRM1477" s="14"/>
      <c r="SRN1477" s="14"/>
      <c r="SRO1477" s="14"/>
      <c r="SRP1477" s="14"/>
      <c r="SRQ1477" s="14"/>
      <c r="SRR1477" s="14"/>
      <c r="SRS1477" s="14"/>
      <c r="SRT1477" s="14"/>
      <c r="SRU1477" s="14"/>
      <c r="SRV1477" s="14"/>
      <c r="SRW1477" s="14"/>
      <c r="SRX1477" s="14"/>
      <c r="SRY1477" s="14"/>
      <c r="SRZ1477" s="14"/>
      <c r="SSA1477" s="14"/>
      <c r="SSB1477" s="14"/>
      <c r="SSC1477" s="14"/>
      <c r="SSD1477" s="14"/>
      <c r="SSE1477" s="14"/>
      <c r="SSF1477" s="14"/>
      <c r="SSG1477" s="14"/>
      <c r="SSH1477" s="14"/>
      <c r="SSI1477" s="14"/>
      <c r="SSJ1477" s="14"/>
      <c r="SSK1477" s="14"/>
      <c r="SSL1477" s="14"/>
      <c r="SSM1477" s="14"/>
      <c r="SSN1477" s="14"/>
      <c r="SSO1477" s="14"/>
      <c r="SSP1477" s="14"/>
      <c r="SSQ1477" s="14"/>
      <c r="SSR1477" s="14"/>
      <c r="SSS1477" s="14"/>
      <c r="SST1477" s="14"/>
      <c r="SSU1477" s="14"/>
      <c r="SSV1477" s="14"/>
      <c r="SSW1477" s="14"/>
      <c r="SSX1477" s="14"/>
      <c r="SSY1477" s="14"/>
      <c r="SSZ1477" s="14"/>
      <c r="STA1477" s="14"/>
      <c r="STB1477" s="14"/>
      <c r="STC1477" s="14"/>
      <c r="STD1477" s="14"/>
      <c r="STE1477" s="14"/>
      <c r="STF1477" s="14"/>
      <c r="STG1477" s="14"/>
      <c r="STH1477" s="14"/>
      <c r="STI1477" s="14"/>
      <c r="STJ1477" s="14"/>
      <c r="STK1477" s="14"/>
      <c r="STL1477" s="14"/>
      <c r="STM1477" s="14"/>
      <c r="STN1477" s="14"/>
      <c r="STO1477" s="14"/>
      <c r="STP1477" s="14"/>
      <c r="STQ1477" s="14"/>
      <c r="STR1477" s="14"/>
      <c r="STS1477" s="14"/>
      <c r="STT1477" s="14"/>
      <c r="STU1477" s="14"/>
      <c r="STV1477" s="14"/>
      <c r="STW1477" s="14"/>
      <c r="STX1477" s="14"/>
      <c r="STY1477" s="14"/>
      <c r="STZ1477" s="14"/>
      <c r="SUA1477" s="14"/>
      <c r="SUB1477" s="14"/>
      <c r="SUC1477" s="14"/>
      <c r="SUD1477" s="14"/>
      <c r="SUE1477" s="14"/>
      <c r="SUF1477" s="14"/>
      <c r="SUG1477" s="14"/>
      <c r="SUH1477" s="14"/>
      <c r="SUI1477" s="14"/>
      <c r="SUJ1477" s="14"/>
      <c r="SUK1477" s="14"/>
      <c r="SUL1477" s="14"/>
      <c r="SUM1477" s="14"/>
      <c r="SUN1477" s="14"/>
      <c r="SUO1477" s="14"/>
      <c r="SUP1477" s="14"/>
      <c r="SUQ1477" s="14"/>
      <c r="SUR1477" s="14"/>
      <c r="SUS1477" s="14"/>
      <c r="SUT1477" s="14"/>
      <c r="SUU1477" s="14"/>
      <c r="SUV1477" s="14"/>
      <c r="SUW1477" s="14"/>
      <c r="SUX1477" s="14"/>
      <c r="SUY1477" s="14"/>
      <c r="SUZ1477" s="14"/>
      <c r="SVA1477" s="14"/>
      <c r="SVB1477" s="14"/>
      <c r="SVC1477" s="14"/>
      <c r="SVD1477" s="14"/>
      <c r="SVE1477" s="14"/>
      <c r="SVF1477" s="14"/>
      <c r="SVG1477" s="14"/>
      <c r="SVH1477" s="14"/>
      <c r="SVI1477" s="14"/>
      <c r="SVJ1477" s="14"/>
      <c r="SVK1477" s="14"/>
      <c r="SVL1477" s="14"/>
      <c r="SVM1477" s="14"/>
      <c r="SVN1477" s="14"/>
      <c r="SVO1477" s="14"/>
      <c r="SVP1477" s="14"/>
      <c r="SVQ1477" s="14"/>
      <c r="SVR1477" s="14"/>
      <c r="SVS1477" s="14"/>
      <c r="SVT1477" s="14"/>
      <c r="SVU1477" s="14"/>
      <c r="SVV1477" s="14"/>
      <c r="SVW1477" s="14"/>
      <c r="SVX1477" s="14"/>
      <c r="SVY1477" s="14"/>
      <c r="SVZ1477" s="14"/>
      <c r="SWA1477" s="14"/>
      <c r="SWB1477" s="14"/>
      <c r="SWC1477" s="14"/>
      <c r="SWD1477" s="14"/>
      <c r="SWE1477" s="14"/>
      <c r="SWF1477" s="14"/>
      <c r="SWG1477" s="14"/>
      <c r="SWH1477" s="14"/>
      <c r="SWI1477" s="14"/>
      <c r="SWJ1477" s="14"/>
      <c r="SWK1477" s="14"/>
      <c r="SWL1477" s="14"/>
      <c r="SWM1477" s="14"/>
      <c r="SWN1477" s="14"/>
      <c r="SWO1477" s="14"/>
      <c r="SWP1477" s="14"/>
      <c r="SWQ1477" s="14"/>
      <c r="SWR1477" s="14"/>
      <c r="SWS1477" s="14"/>
      <c r="SWT1477" s="14"/>
      <c r="SWU1477" s="14"/>
      <c r="SWV1477" s="14"/>
      <c r="SWW1477" s="14"/>
      <c r="SWX1477" s="14"/>
      <c r="SWY1477" s="14"/>
      <c r="SWZ1477" s="14"/>
      <c r="SXA1477" s="14"/>
      <c r="SXB1477" s="14"/>
      <c r="SXC1477" s="14"/>
      <c r="SXD1477" s="14"/>
      <c r="SXE1477" s="14"/>
      <c r="SXF1477" s="14"/>
      <c r="SXG1477" s="14"/>
      <c r="SXH1477" s="14"/>
      <c r="SXI1477" s="14"/>
      <c r="SXJ1477" s="14"/>
      <c r="SXK1477" s="14"/>
      <c r="SXL1477" s="14"/>
      <c r="SXM1477" s="14"/>
      <c r="SXN1477" s="14"/>
      <c r="SXO1477" s="14"/>
      <c r="SXP1477" s="14"/>
      <c r="SXQ1477" s="14"/>
      <c r="SXR1477" s="14"/>
      <c r="SXS1477" s="14"/>
      <c r="SXT1477" s="14"/>
      <c r="SXU1477" s="14"/>
      <c r="SXV1477" s="14"/>
      <c r="SXW1477" s="14"/>
      <c r="SXX1477" s="14"/>
      <c r="SXY1477" s="14"/>
      <c r="SXZ1477" s="14"/>
      <c r="SYA1477" s="14"/>
      <c r="SYB1477" s="14"/>
      <c r="SYC1477" s="14"/>
      <c r="SYD1477" s="14"/>
      <c r="SYE1477" s="14"/>
      <c r="SYF1477" s="14"/>
      <c r="SYG1477" s="14"/>
      <c r="SYH1477" s="14"/>
      <c r="SYI1477" s="14"/>
      <c r="SYJ1477" s="14"/>
      <c r="SYK1477" s="14"/>
      <c r="SYL1477" s="14"/>
      <c r="SYM1477" s="14"/>
      <c r="SYN1477" s="14"/>
      <c r="SYO1477" s="14"/>
      <c r="SYP1477" s="14"/>
      <c r="SYQ1477" s="14"/>
      <c r="SYR1477" s="14"/>
      <c r="SYS1477" s="14"/>
      <c r="SYT1477" s="14"/>
      <c r="SYU1477" s="14"/>
      <c r="SYV1477" s="14"/>
      <c r="SYW1477" s="14"/>
      <c r="SYX1477" s="14"/>
      <c r="SYY1477" s="14"/>
      <c r="SYZ1477" s="14"/>
      <c r="SZA1477" s="14"/>
      <c r="SZB1477" s="14"/>
      <c r="SZC1477" s="14"/>
      <c r="SZD1477" s="14"/>
      <c r="SZE1477" s="14"/>
      <c r="SZF1477" s="14"/>
      <c r="SZG1477" s="14"/>
      <c r="SZH1477" s="14"/>
      <c r="SZI1477" s="14"/>
      <c r="SZJ1477" s="14"/>
      <c r="SZK1477" s="14"/>
      <c r="SZL1477" s="14"/>
      <c r="SZM1477" s="14"/>
      <c r="SZN1477" s="14"/>
      <c r="SZO1477" s="14"/>
      <c r="SZP1477" s="14"/>
      <c r="SZQ1477" s="14"/>
      <c r="SZR1477" s="14"/>
      <c r="SZS1477" s="14"/>
      <c r="SZT1477" s="14"/>
      <c r="SZU1477" s="14"/>
      <c r="SZV1477" s="14"/>
      <c r="SZW1477" s="14"/>
      <c r="SZX1477" s="14"/>
      <c r="SZY1477" s="14"/>
      <c r="SZZ1477" s="14"/>
      <c r="TAA1477" s="14"/>
      <c r="TAB1477" s="14"/>
      <c r="TAC1477" s="14"/>
      <c r="TAD1477" s="14"/>
      <c r="TAE1477" s="14"/>
      <c r="TAF1477" s="14"/>
      <c r="TAG1477" s="14"/>
      <c r="TAH1477" s="14"/>
      <c r="TAI1477" s="14"/>
      <c r="TAJ1477" s="14"/>
      <c r="TAK1477" s="14"/>
      <c r="TAL1477" s="14"/>
      <c r="TAM1477" s="14"/>
      <c r="TAN1477" s="14"/>
      <c r="TAO1477" s="14"/>
      <c r="TAP1477" s="14"/>
      <c r="TAQ1477" s="14"/>
      <c r="TAR1477" s="14"/>
      <c r="TAS1477" s="14"/>
      <c r="TAT1477" s="14"/>
      <c r="TAU1477" s="14"/>
      <c r="TAV1477" s="14"/>
      <c r="TAW1477" s="14"/>
      <c r="TAX1477" s="14"/>
      <c r="TAY1477" s="14"/>
      <c r="TAZ1477" s="14"/>
      <c r="TBA1477" s="14"/>
      <c r="TBB1477" s="14"/>
      <c r="TBC1477" s="14"/>
      <c r="TBD1477" s="14"/>
      <c r="TBE1477" s="14"/>
      <c r="TBF1477" s="14"/>
      <c r="TBG1477" s="14"/>
      <c r="TBH1477" s="14"/>
      <c r="TBI1477" s="14"/>
      <c r="TBJ1477" s="14"/>
      <c r="TBK1477" s="14"/>
      <c r="TBL1477" s="14"/>
      <c r="TBM1477" s="14"/>
      <c r="TBN1477" s="14"/>
      <c r="TBO1477" s="14"/>
      <c r="TBP1477" s="14"/>
      <c r="TBQ1477" s="14"/>
      <c r="TBR1477" s="14"/>
      <c r="TBS1477" s="14"/>
      <c r="TBT1477" s="14"/>
      <c r="TBU1477" s="14"/>
      <c r="TBV1477" s="14"/>
      <c r="TBW1477" s="14"/>
      <c r="TBX1477" s="14"/>
      <c r="TBY1477" s="14"/>
      <c r="TBZ1477" s="14"/>
      <c r="TCA1477" s="14"/>
      <c r="TCB1477" s="14"/>
      <c r="TCC1477" s="14"/>
      <c r="TCD1477" s="14"/>
      <c r="TCE1477" s="14"/>
      <c r="TCF1477" s="14"/>
      <c r="TCG1477" s="14"/>
      <c r="TCH1477" s="14"/>
      <c r="TCI1477" s="14"/>
      <c r="TCJ1477" s="14"/>
      <c r="TCK1477" s="14"/>
      <c r="TCL1477" s="14"/>
      <c r="TCM1477" s="14"/>
      <c r="TCN1477" s="14"/>
      <c r="TCO1477" s="14"/>
      <c r="TCP1477" s="14"/>
      <c r="TCQ1477" s="14"/>
      <c r="TCR1477" s="14"/>
      <c r="TCS1477" s="14"/>
      <c r="TCT1477" s="14"/>
      <c r="TCU1477" s="14"/>
      <c r="TCV1477" s="14"/>
      <c r="TCW1477" s="14"/>
      <c r="TCX1477" s="14"/>
      <c r="TCY1477" s="14"/>
      <c r="TCZ1477" s="14"/>
      <c r="TDA1477" s="14"/>
      <c r="TDB1477" s="14"/>
      <c r="TDC1477" s="14"/>
      <c r="TDD1477" s="14"/>
      <c r="TDE1477" s="14"/>
      <c r="TDF1477" s="14"/>
      <c r="TDG1477" s="14"/>
      <c r="TDH1477" s="14"/>
      <c r="TDI1477" s="14"/>
      <c r="TDJ1477" s="14"/>
      <c r="TDK1477" s="14"/>
      <c r="TDL1477" s="14"/>
      <c r="TDM1477" s="14"/>
      <c r="TDN1477" s="14"/>
      <c r="TDO1477" s="14"/>
      <c r="TDP1477" s="14"/>
      <c r="TDQ1477" s="14"/>
      <c r="TDR1477" s="14"/>
      <c r="TDS1477" s="14"/>
      <c r="TDT1477" s="14"/>
      <c r="TDU1477" s="14"/>
      <c r="TDV1477" s="14"/>
      <c r="TDW1477" s="14"/>
      <c r="TDX1477" s="14"/>
      <c r="TDY1477" s="14"/>
      <c r="TDZ1477" s="14"/>
      <c r="TEA1477" s="14"/>
      <c r="TEB1477" s="14"/>
      <c r="TEC1477" s="14"/>
      <c r="TED1477" s="14"/>
      <c r="TEE1477" s="14"/>
      <c r="TEF1477" s="14"/>
      <c r="TEG1477" s="14"/>
      <c r="TEH1477" s="14"/>
      <c r="TEI1477" s="14"/>
      <c r="TEJ1477" s="14"/>
      <c r="TEK1477" s="14"/>
      <c r="TEL1477" s="14"/>
      <c r="TEM1477" s="14"/>
      <c r="TEN1477" s="14"/>
      <c r="TEO1477" s="14"/>
      <c r="TEP1477" s="14"/>
      <c r="TEQ1477" s="14"/>
      <c r="TER1477" s="14"/>
      <c r="TES1477" s="14"/>
      <c r="TET1477" s="14"/>
      <c r="TEU1477" s="14"/>
      <c r="TEV1477" s="14"/>
      <c r="TEW1477" s="14"/>
      <c r="TEX1477" s="14"/>
      <c r="TEY1477" s="14"/>
      <c r="TEZ1477" s="14"/>
      <c r="TFA1477" s="14"/>
      <c r="TFB1477" s="14"/>
      <c r="TFC1477" s="14"/>
      <c r="TFD1477" s="14"/>
      <c r="TFE1477" s="14"/>
      <c r="TFF1477" s="14"/>
      <c r="TFG1477" s="14"/>
      <c r="TFH1477" s="14"/>
      <c r="TFI1477" s="14"/>
      <c r="TFJ1477" s="14"/>
      <c r="TFK1477" s="14"/>
      <c r="TFL1477" s="14"/>
      <c r="TFM1477" s="14"/>
      <c r="TFN1477" s="14"/>
      <c r="TFO1477" s="14"/>
      <c r="TFP1477" s="14"/>
      <c r="TFQ1477" s="14"/>
      <c r="TFR1477" s="14"/>
      <c r="TFS1477" s="14"/>
      <c r="TFT1477" s="14"/>
      <c r="TFU1477" s="14"/>
      <c r="TFV1477" s="14"/>
      <c r="TFW1477" s="14"/>
      <c r="TFX1477" s="14"/>
      <c r="TFY1477" s="14"/>
      <c r="TFZ1477" s="14"/>
      <c r="TGA1477" s="14"/>
      <c r="TGB1477" s="14"/>
      <c r="TGC1477" s="14"/>
      <c r="TGD1477" s="14"/>
      <c r="TGE1477" s="14"/>
      <c r="TGF1477" s="14"/>
      <c r="TGG1477" s="14"/>
      <c r="TGH1477" s="14"/>
      <c r="TGI1477" s="14"/>
      <c r="TGJ1477" s="14"/>
      <c r="TGK1477" s="14"/>
      <c r="TGL1477" s="14"/>
      <c r="TGM1477" s="14"/>
      <c r="TGN1477" s="14"/>
      <c r="TGO1477" s="14"/>
      <c r="TGP1477" s="14"/>
      <c r="TGQ1477" s="14"/>
      <c r="TGR1477" s="14"/>
      <c r="TGS1477" s="14"/>
      <c r="TGT1477" s="14"/>
      <c r="TGU1477" s="14"/>
      <c r="TGV1477" s="14"/>
      <c r="TGW1477" s="14"/>
      <c r="TGX1477" s="14"/>
      <c r="TGY1477" s="14"/>
      <c r="TGZ1477" s="14"/>
      <c r="THA1477" s="14"/>
      <c r="THB1477" s="14"/>
      <c r="THC1477" s="14"/>
      <c r="THD1477" s="14"/>
      <c r="THE1477" s="14"/>
      <c r="THF1477" s="14"/>
      <c r="THG1477" s="14"/>
      <c r="THH1477" s="14"/>
      <c r="THI1477" s="14"/>
      <c r="THJ1477" s="14"/>
      <c r="THK1477" s="14"/>
      <c r="THL1477" s="14"/>
      <c r="THM1477" s="14"/>
      <c r="THN1477" s="14"/>
      <c r="THO1477" s="14"/>
      <c r="THP1477" s="14"/>
      <c r="THQ1477" s="14"/>
      <c r="THR1477" s="14"/>
      <c r="THS1477" s="14"/>
      <c r="THT1477" s="14"/>
      <c r="THU1477" s="14"/>
      <c r="THV1477" s="14"/>
      <c r="THW1477" s="14"/>
      <c r="THX1477" s="14"/>
      <c r="THY1477" s="14"/>
      <c r="THZ1477" s="14"/>
      <c r="TIA1477" s="14"/>
      <c r="TIB1477" s="14"/>
      <c r="TIC1477" s="14"/>
      <c r="TID1477" s="14"/>
      <c r="TIE1477" s="14"/>
      <c r="TIF1477" s="14"/>
      <c r="TIG1477" s="14"/>
      <c r="TIH1477" s="14"/>
      <c r="TII1477" s="14"/>
      <c r="TIJ1477" s="14"/>
      <c r="TIK1477" s="14"/>
      <c r="TIL1477" s="14"/>
      <c r="TIM1477" s="14"/>
      <c r="TIN1477" s="14"/>
      <c r="TIO1477" s="14"/>
      <c r="TIP1477" s="14"/>
      <c r="TIQ1477" s="14"/>
      <c r="TIR1477" s="14"/>
      <c r="TIS1477" s="14"/>
      <c r="TIT1477" s="14"/>
      <c r="TIU1477" s="14"/>
      <c r="TIV1477" s="14"/>
      <c r="TIW1477" s="14"/>
      <c r="TIX1477" s="14"/>
      <c r="TIY1477" s="14"/>
      <c r="TIZ1477" s="14"/>
      <c r="TJA1477" s="14"/>
      <c r="TJB1477" s="14"/>
      <c r="TJC1477" s="14"/>
      <c r="TJD1477" s="14"/>
      <c r="TJE1477" s="14"/>
      <c r="TJF1477" s="14"/>
      <c r="TJG1477" s="14"/>
      <c r="TJH1477" s="14"/>
      <c r="TJI1477" s="14"/>
      <c r="TJJ1477" s="14"/>
      <c r="TJK1477" s="14"/>
      <c r="TJL1477" s="14"/>
      <c r="TJM1477" s="14"/>
      <c r="TJN1477" s="14"/>
      <c r="TJO1477" s="14"/>
      <c r="TJP1477" s="14"/>
      <c r="TJQ1477" s="14"/>
      <c r="TJR1477" s="14"/>
      <c r="TJS1477" s="14"/>
      <c r="TJT1477" s="14"/>
      <c r="TJU1477" s="14"/>
      <c r="TJV1477" s="14"/>
      <c r="TJW1477" s="14"/>
      <c r="TJX1477" s="14"/>
      <c r="TJY1477" s="14"/>
      <c r="TJZ1477" s="14"/>
      <c r="TKA1477" s="14"/>
      <c r="TKB1477" s="14"/>
      <c r="TKC1477" s="14"/>
      <c r="TKD1477" s="14"/>
      <c r="TKE1477" s="14"/>
      <c r="TKF1477" s="14"/>
      <c r="TKG1477" s="14"/>
      <c r="TKH1477" s="14"/>
      <c r="TKI1477" s="14"/>
      <c r="TKJ1477" s="14"/>
      <c r="TKK1477" s="14"/>
      <c r="TKL1477" s="14"/>
      <c r="TKM1477" s="14"/>
      <c r="TKN1477" s="14"/>
      <c r="TKO1477" s="14"/>
      <c r="TKP1477" s="14"/>
      <c r="TKQ1477" s="14"/>
      <c r="TKR1477" s="14"/>
      <c r="TKS1477" s="14"/>
      <c r="TKT1477" s="14"/>
      <c r="TKU1477" s="14"/>
      <c r="TKV1477" s="14"/>
      <c r="TKW1477" s="14"/>
      <c r="TKX1477" s="14"/>
      <c r="TKY1477" s="14"/>
      <c r="TKZ1477" s="14"/>
      <c r="TLA1477" s="14"/>
      <c r="TLB1477" s="14"/>
      <c r="TLC1477" s="14"/>
      <c r="TLD1477" s="14"/>
      <c r="TLE1477" s="14"/>
      <c r="TLF1477" s="14"/>
      <c r="TLG1477" s="14"/>
      <c r="TLH1477" s="14"/>
      <c r="TLI1477" s="14"/>
      <c r="TLJ1477" s="14"/>
      <c r="TLK1477" s="14"/>
      <c r="TLL1477" s="14"/>
      <c r="TLM1477" s="14"/>
      <c r="TLN1477" s="14"/>
      <c r="TLO1477" s="14"/>
      <c r="TLP1477" s="14"/>
      <c r="TLQ1477" s="14"/>
      <c r="TLR1477" s="14"/>
      <c r="TLS1477" s="14"/>
      <c r="TLT1477" s="14"/>
      <c r="TLU1477" s="14"/>
      <c r="TLV1477" s="14"/>
      <c r="TLW1477" s="14"/>
      <c r="TLX1477" s="14"/>
      <c r="TLY1477" s="14"/>
      <c r="TLZ1477" s="14"/>
      <c r="TMA1477" s="14"/>
      <c r="TMB1477" s="14"/>
      <c r="TMC1477" s="14"/>
      <c r="TMD1477" s="14"/>
      <c r="TME1477" s="14"/>
      <c r="TMF1477" s="14"/>
      <c r="TMG1477" s="14"/>
      <c r="TMH1477" s="14"/>
      <c r="TMI1477" s="14"/>
      <c r="TMJ1477" s="14"/>
      <c r="TMK1477" s="14"/>
      <c r="TML1477" s="14"/>
      <c r="TMM1477" s="14"/>
      <c r="TMN1477" s="14"/>
      <c r="TMO1477" s="14"/>
      <c r="TMP1477" s="14"/>
      <c r="TMQ1477" s="14"/>
      <c r="TMR1477" s="14"/>
      <c r="TMS1477" s="14"/>
      <c r="TMT1477" s="14"/>
      <c r="TMU1477" s="14"/>
      <c r="TMV1477" s="14"/>
      <c r="TMW1477" s="14"/>
      <c r="TMX1477" s="14"/>
      <c r="TMY1477" s="14"/>
      <c r="TMZ1477" s="14"/>
      <c r="TNA1477" s="14"/>
      <c r="TNB1477" s="14"/>
      <c r="TNC1477" s="14"/>
      <c r="TND1477" s="14"/>
      <c r="TNE1477" s="14"/>
      <c r="TNF1477" s="14"/>
      <c r="TNG1477" s="14"/>
      <c r="TNH1477" s="14"/>
      <c r="TNI1477" s="14"/>
      <c r="TNJ1477" s="14"/>
      <c r="TNK1477" s="14"/>
      <c r="TNL1477" s="14"/>
      <c r="TNM1477" s="14"/>
      <c r="TNN1477" s="14"/>
      <c r="TNO1477" s="14"/>
      <c r="TNP1477" s="14"/>
      <c r="TNQ1477" s="14"/>
      <c r="TNR1477" s="14"/>
      <c r="TNS1477" s="14"/>
      <c r="TNT1477" s="14"/>
      <c r="TNU1477" s="14"/>
      <c r="TNV1477" s="14"/>
      <c r="TNW1477" s="14"/>
      <c r="TNX1477" s="14"/>
      <c r="TNY1477" s="14"/>
      <c r="TNZ1477" s="14"/>
      <c r="TOA1477" s="14"/>
      <c r="TOB1477" s="14"/>
      <c r="TOC1477" s="14"/>
      <c r="TOD1477" s="14"/>
      <c r="TOE1477" s="14"/>
      <c r="TOF1477" s="14"/>
      <c r="TOG1477" s="14"/>
      <c r="TOH1477" s="14"/>
      <c r="TOI1477" s="14"/>
      <c r="TOJ1477" s="14"/>
      <c r="TOK1477" s="14"/>
      <c r="TOL1477" s="14"/>
      <c r="TOM1477" s="14"/>
      <c r="TON1477" s="14"/>
      <c r="TOO1477" s="14"/>
      <c r="TOP1477" s="14"/>
      <c r="TOQ1477" s="14"/>
      <c r="TOR1477" s="14"/>
      <c r="TOS1477" s="14"/>
      <c r="TOT1477" s="14"/>
      <c r="TOU1477" s="14"/>
      <c r="TOV1477" s="14"/>
      <c r="TOW1477" s="14"/>
      <c r="TOX1477" s="14"/>
      <c r="TOY1477" s="14"/>
      <c r="TOZ1477" s="14"/>
      <c r="TPA1477" s="14"/>
      <c r="TPB1477" s="14"/>
      <c r="TPC1477" s="14"/>
      <c r="TPD1477" s="14"/>
      <c r="TPE1477" s="14"/>
      <c r="TPF1477" s="14"/>
      <c r="TPG1477" s="14"/>
      <c r="TPH1477" s="14"/>
      <c r="TPI1477" s="14"/>
      <c r="TPJ1477" s="14"/>
      <c r="TPK1477" s="14"/>
      <c r="TPL1477" s="14"/>
      <c r="TPM1477" s="14"/>
      <c r="TPN1477" s="14"/>
      <c r="TPO1477" s="14"/>
      <c r="TPP1477" s="14"/>
      <c r="TPQ1477" s="14"/>
      <c r="TPR1477" s="14"/>
      <c r="TPS1477" s="14"/>
      <c r="TPT1477" s="14"/>
      <c r="TPU1477" s="14"/>
      <c r="TPV1477" s="14"/>
      <c r="TPW1477" s="14"/>
      <c r="TPX1477" s="14"/>
      <c r="TPY1477" s="14"/>
      <c r="TPZ1477" s="14"/>
      <c r="TQA1477" s="14"/>
      <c r="TQB1477" s="14"/>
      <c r="TQC1477" s="14"/>
      <c r="TQD1477" s="14"/>
      <c r="TQE1477" s="14"/>
      <c r="TQF1477" s="14"/>
      <c r="TQG1477" s="14"/>
      <c r="TQH1477" s="14"/>
      <c r="TQI1477" s="14"/>
      <c r="TQJ1477" s="14"/>
      <c r="TQK1477" s="14"/>
      <c r="TQL1477" s="14"/>
      <c r="TQM1477" s="14"/>
      <c r="TQN1477" s="14"/>
      <c r="TQO1477" s="14"/>
      <c r="TQP1477" s="14"/>
      <c r="TQQ1477" s="14"/>
      <c r="TQR1477" s="14"/>
      <c r="TQS1477" s="14"/>
      <c r="TQT1477" s="14"/>
      <c r="TQU1477" s="14"/>
      <c r="TQV1477" s="14"/>
      <c r="TQW1477" s="14"/>
      <c r="TQX1477" s="14"/>
      <c r="TQY1477" s="14"/>
      <c r="TQZ1477" s="14"/>
      <c r="TRA1477" s="14"/>
      <c r="TRB1477" s="14"/>
      <c r="TRC1477" s="14"/>
      <c r="TRD1477" s="14"/>
      <c r="TRE1477" s="14"/>
      <c r="TRF1477" s="14"/>
      <c r="TRG1477" s="14"/>
      <c r="TRH1477" s="14"/>
      <c r="TRI1477" s="14"/>
      <c r="TRJ1477" s="14"/>
      <c r="TRK1477" s="14"/>
      <c r="TRL1477" s="14"/>
      <c r="TRM1477" s="14"/>
      <c r="TRN1477" s="14"/>
      <c r="TRO1477" s="14"/>
      <c r="TRP1477" s="14"/>
      <c r="TRQ1477" s="14"/>
      <c r="TRR1477" s="14"/>
      <c r="TRS1477" s="14"/>
      <c r="TRT1477" s="14"/>
      <c r="TRU1477" s="14"/>
      <c r="TRV1477" s="14"/>
      <c r="TRW1477" s="14"/>
      <c r="TRX1477" s="14"/>
      <c r="TRY1477" s="14"/>
      <c r="TRZ1477" s="14"/>
      <c r="TSA1477" s="14"/>
      <c r="TSB1477" s="14"/>
      <c r="TSC1477" s="14"/>
      <c r="TSD1477" s="14"/>
      <c r="TSE1477" s="14"/>
      <c r="TSF1477" s="14"/>
      <c r="TSG1477" s="14"/>
      <c r="TSH1477" s="14"/>
      <c r="TSI1477" s="14"/>
      <c r="TSJ1477" s="14"/>
      <c r="TSK1477" s="14"/>
      <c r="TSL1477" s="14"/>
      <c r="TSM1477" s="14"/>
      <c r="TSN1477" s="14"/>
      <c r="TSO1477" s="14"/>
      <c r="TSP1477" s="14"/>
      <c r="TSQ1477" s="14"/>
      <c r="TSR1477" s="14"/>
      <c r="TSS1477" s="14"/>
      <c r="TST1477" s="14"/>
      <c r="TSU1477" s="14"/>
      <c r="TSV1477" s="14"/>
      <c r="TSW1477" s="14"/>
      <c r="TSX1477" s="14"/>
      <c r="TSY1477" s="14"/>
      <c r="TSZ1477" s="14"/>
      <c r="TTA1477" s="14"/>
      <c r="TTB1477" s="14"/>
      <c r="TTC1477" s="14"/>
      <c r="TTD1477" s="14"/>
      <c r="TTE1477" s="14"/>
      <c r="TTF1477" s="14"/>
      <c r="TTG1477" s="14"/>
      <c r="TTH1477" s="14"/>
      <c r="TTI1477" s="14"/>
      <c r="TTJ1477" s="14"/>
      <c r="TTK1477" s="14"/>
      <c r="TTL1477" s="14"/>
      <c r="TTM1477" s="14"/>
      <c r="TTN1477" s="14"/>
      <c r="TTO1477" s="14"/>
      <c r="TTP1477" s="14"/>
      <c r="TTQ1477" s="14"/>
      <c r="TTR1477" s="14"/>
      <c r="TTS1477" s="14"/>
      <c r="TTT1477" s="14"/>
      <c r="TTU1477" s="14"/>
      <c r="TTV1477" s="14"/>
      <c r="TTW1477" s="14"/>
      <c r="TTX1477" s="14"/>
      <c r="TTY1477" s="14"/>
      <c r="TTZ1477" s="14"/>
      <c r="TUA1477" s="14"/>
      <c r="TUB1477" s="14"/>
      <c r="TUC1477" s="14"/>
      <c r="TUD1477" s="14"/>
      <c r="TUE1477" s="14"/>
      <c r="TUF1477" s="14"/>
      <c r="TUG1477" s="14"/>
      <c r="TUH1477" s="14"/>
      <c r="TUI1477" s="14"/>
      <c r="TUJ1477" s="14"/>
      <c r="TUK1477" s="14"/>
      <c r="TUL1477" s="14"/>
      <c r="TUM1477" s="14"/>
      <c r="TUN1477" s="14"/>
      <c r="TUO1477" s="14"/>
      <c r="TUP1477" s="14"/>
      <c r="TUQ1477" s="14"/>
      <c r="TUR1477" s="14"/>
      <c r="TUS1477" s="14"/>
      <c r="TUT1477" s="14"/>
      <c r="TUU1477" s="14"/>
      <c r="TUV1477" s="14"/>
      <c r="TUW1477" s="14"/>
      <c r="TUX1477" s="14"/>
      <c r="TUY1477" s="14"/>
      <c r="TUZ1477" s="14"/>
      <c r="TVA1477" s="14"/>
      <c r="TVB1477" s="14"/>
      <c r="TVC1477" s="14"/>
      <c r="TVD1477" s="14"/>
      <c r="TVE1477" s="14"/>
      <c r="TVF1477" s="14"/>
      <c r="TVG1477" s="14"/>
      <c r="TVH1477" s="14"/>
      <c r="TVI1477" s="14"/>
      <c r="TVJ1477" s="14"/>
      <c r="TVK1477" s="14"/>
      <c r="TVL1477" s="14"/>
      <c r="TVM1477" s="14"/>
      <c r="TVN1477" s="14"/>
      <c r="TVO1477" s="14"/>
      <c r="TVP1477" s="14"/>
      <c r="TVQ1477" s="14"/>
      <c r="TVR1477" s="14"/>
      <c r="TVS1477" s="14"/>
      <c r="TVT1477" s="14"/>
      <c r="TVU1477" s="14"/>
      <c r="TVV1477" s="14"/>
      <c r="TVW1477" s="14"/>
      <c r="TVX1477" s="14"/>
      <c r="TVY1477" s="14"/>
      <c r="TVZ1477" s="14"/>
      <c r="TWA1477" s="14"/>
      <c r="TWB1477" s="14"/>
      <c r="TWC1477" s="14"/>
      <c r="TWD1477" s="14"/>
      <c r="TWE1477" s="14"/>
      <c r="TWF1477" s="14"/>
      <c r="TWG1477" s="14"/>
      <c r="TWH1477" s="14"/>
      <c r="TWI1477" s="14"/>
      <c r="TWJ1477" s="14"/>
      <c r="TWK1477" s="14"/>
      <c r="TWL1477" s="14"/>
      <c r="TWM1477" s="14"/>
      <c r="TWN1477" s="14"/>
      <c r="TWO1477" s="14"/>
      <c r="TWP1477" s="14"/>
      <c r="TWQ1477" s="14"/>
      <c r="TWR1477" s="14"/>
      <c r="TWS1477" s="14"/>
      <c r="TWT1477" s="14"/>
      <c r="TWU1477" s="14"/>
      <c r="TWV1477" s="14"/>
      <c r="TWW1477" s="14"/>
      <c r="TWX1477" s="14"/>
      <c r="TWY1477" s="14"/>
      <c r="TWZ1477" s="14"/>
      <c r="TXA1477" s="14"/>
      <c r="TXB1477" s="14"/>
      <c r="TXC1477" s="14"/>
      <c r="TXD1477" s="14"/>
      <c r="TXE1477" s="14"/>
      <c r="TXF1477" s="14"/>
      <c r="TXG1477" s="14"/>
      <c r="TXH1477" s="14"/>
      <c r="TXI1477" s="14"/>
      <c r="TXJ1477" s="14"/>
      <c r="TXK1477" s="14"/>
      <c r="TXL1477" s="14"/>
      <c r="TXM1477" s="14"/>
      <c r="TXN1477" s="14"/>
      <c r="TXO1477" s="14"/>
      <c r="TXP1477" s="14"/>
      <c r="TXQ1477" s="14"/>
      <c r="TXR1477" s="14"/>
      <c r="TXS1477" s="14"/>
      <c r="TXT1477" s="14"/>
      <c r="TXU1477" s="14"/>
      <c r="TXV1477" s="14"/>
      <c r="TXW1477" s="14"/>
      <c r="TXX1477" s="14"/>
      <c r="TXY1477" s="14"/>
      <c r="TXZ1477" s="14"/>
      <c r="TYA1477" s="14"/>
      <c r="TYB1477" s="14"/>
      <c r="TYC1477" s="14"/>
      <c r="TYD1477" s="14"/>
      <c r="TYE1477" s="14"/>
      <c r="TYF1477" s="14"/>
      <c r="TYG1477" s="14"/>
      <c r="TYH1477" s="14"/>
      <c r="TYI1477" s="14"/>
      <c r="TYJ1477" s="14"/>
      <c r="TYK1477" s="14"/>
      <c r="TYL1477" s="14"/>
      <c r="TYM1477" s="14"/>
      <c r="TYN1477" s="14"/>
      <c r="TYO1477" s="14"/>
      <c r="TYP1477" s="14"/>
      <c r="TYQ1477" s="14"/>
      <c r="TYR1477" s="14"/>
      <c r="TYS1477" s="14"/>
      <c r="TYT1477" s="14"/>
      <c r="TYU1477" s="14"/>
      <c r="TYV1477" s="14"/>
      <c r="TYW1477" s="14"/>
      <c r="TYX1477" s="14"/>
      <c r="TYY1477" s="14"/>
      <c r="TYZ1477" s="14"/>
      <c r="TZA1477" s="14"/>
      <c r="TZB1477" s="14"/>
      <c r="TZC1477" s="14"/>
      <c r="TZD1477" s="14"/>
      <c r="TZE1477" s="14"/>
      <c r="TZF1477" s="14"/>
      <c r="TZG1477" s="14"/>
      <c r="TZH1477" s="14"/>
      <c r="TZI1477" s="14"/>
      <c r="TZJ1477" s="14"/>
      <c r="TZK1477" s="14"/>
      <c r="TZL1477" s="14"/>
      <c r="TZM1477" s="14"/>
      <c r="TZN1477" s="14"/>
      <c r="TZO1477" s="14"/>
      <c r="TZP1477" s="14"/>
      <c r="TZQ1477" s="14"/>
      <c r="TZR1477" s="14"/>
      <c r="TZS1477" s="14"/>
      <c r="TZT1477" s="14"/>
      <c r="TZU1477" s="14"/>
      <c r="TZV1477" s="14"/>
      <c r="TZW1477" s="14"/>
      <c r="TZX1477" s="14"/>
      <c r="TZY1477" s="14"/>
      <c r="TZZ1477" s="14"/>
      <c r="UAA1477" s="14"/>
      <c r="UAB1477" s="14"/>
      <c r="UAC1477" s="14"/>
      <c r="UAD1477" s="14"/>
      <c r="UAE1477" s="14"/>
      <c r="UAF1477" s="14"/>
      <c r="UAG1477" s="14"/>
      <c r="UAH1477" s="14"/>
      <c r="UAI1477" s="14"/>
      <c r="UAJ1477" s="14"/>
      <c r="UAK1477" s="14"/>
      <c r="UAL1477" s="14"/>
      <c r="UAM1477" s="14"/>
      <c r="UAN1477" s="14"/>
      <c r="UAO1477" s="14"/>
      <c r="UAP1477" s="14"/>
      <c r="UAQ1477" s="14"/>
      <c r="UAR1477" s="14"/>
      <c r="UAS1477" s="14"/>
      <c r="UAT1477" s="14"/>
      <c r="UAU1477" s="14"/>
      <c r="UAV1477" s="14"/>
      <c r="UAW1477" s="14"/>
      <c r="UAX1477" s="14"/>
      <c r="UAY1477" s="14"/>
      <c r="UAZ1477" s="14"/>
      <c r="UBA1477" s="14"/>
      <c r="UBB1477" s="14"/>
      <c r="UBC1477" s="14"/>
      <c r="UBD1477" s="14"/>
      <c r="UBE1477" s="14"/>
      <c r="UBF1477" s="14"/>
      <c r="UBG1477" s="14"/>
      <c r="UBH1477" s="14"/>
      <c r="UBI1477" s="14"/>
      <c r="UBJ1477" s="14"/>
      <c r="UBK1477" s="14"/>
      <c r="UBL1477" s="14"/>
      <c r="UBM1477" s="14"/>
      <c r="UBN1477" s="14"/>
      <c r="UBO1477" s="14"/>
      <c r="UBP1477" s="14"/>
      <c r="UBQ1477" s="14"/>
      <c r="UBR1477" s="14"/>
      <c r="UBS1477" s="14"/>
      <c r="UBT1477" s="14"/>
      <c r="UBU1477" s="14"/>
      <c r="UBV1477" s="14"/>
      <c r="UBW1477" s="14"/>
      <c r="UBX1477" s="14"/>
      <c r="UBY1477" s="14"/>
      <c r="UBZ1477" s="14"/>
      <c r="UCA1477" s="14"/>
      <c r="UCB1477" s="14"/>
      <c r="UCC1477" s="14"/>
      <c r="UCD1477" s="14"/>
      <c r="UCE1477" s="14"/>
      <c r="UCF1477" s="14"/>
      <c r="UCG1477" s="14"/>
      <c r="UCH1477" s="14"/>
      <c r="UCI1477" s="14"/>
      <c r="UCJ1477" s="14"/>
      <c r="UCK1477" s="14"/>
      <c r="UCL1477" s="14"/>
      <c r="UCM1477" s="14"/>
      <c r="UCN1477" s="14"/>
      <c r="UCO1477" s="14"/>
      <c r="UCP1477" s="14"/>
      <c r="UCQ1477" s="14"/>
      <c r="UCR1477" s="14"/>
      <c r="UCS1477" s="14"/>
      <c r="UCT1477" s="14"/>
      <c r="UCU1477" s="14"/>
      <c r="UCV1477" s="14"/>
      <c r="UCW1477" s="14"/>
      <c r="UCX1477" s="14"/>
      <c r="UCY1477" s="14"/>
      <c r="UCZ1477" s="14"/>
      <c r="UDA1477" s="14"/>
      <c r="UDB1477" s="14"/>
      <c r="UDC1477" s="14"/>
      <c r="UDD1477" s="14"/>
      <c r="UDE1477" s="14"/>
      <c r="UDF1477" s="14"/>
      <c r="UDG1477" s="14"/>
      <c r="UDH1477" s="14"/>
      <c r="UDI1477" s="14"/>
      <c r="UDJ1477" s="14"/>
      <c r="UDK1477" s="14"/>
      <c r="UDL1477" s="14"/>
      <c r="UDM1477" s="14"/>
      <c r="UDN1477" s="14"/>
      <c r="UDO1477" s="14"/>
      <c r="UDP1477" s="14"/>
      <c r="UDQ1477" s="14"/>
      <c r="UDR1477" s="14"/>
      <c r="UDS1477" s="14"/>
      <c r="UDT1477" s="14"/>
      <c r="UDU1477" s="14"/>
      <c r="UDV1477" s="14"/>
      <c r="UDW1477" s="14"/>
      <c r="UDX1477" s="14"/>
      <c r="UDY1477" s="14"/>
      <c r="UDZ1477" s="14"/>
      <c r="UEA1477" s="14"/>
      <c r="UEB1477" s="14"/>
      <c r="UEC1477" s="14"/>
      <c r="UED1477" s="14"/>
      <c r="UEE1477" s="14"/>
      <c r="UEF1477" s="14"/>
      <c r="UEG1477" s="14"/>
      <c r="UEH1477" s="14"/>
      <c r="UEI1477" s="14"/>
      <c r="UEJ1477" s="14"/>
      <c r="UEK1477" s="14"/>
      <c r="UEL1477" s="14"/>
      <c r="UEM1477" s="14"/>
      <c r="UEN1477" s="14"/>
      <c r="UEO1477" s="14"/>
      <c r="UEP1477" s="14"/>
      <c r="UEQ1477" s="14"/>
      <c r="UER1477" s="14"/>
      <c r="UES1477" s="14"/>
      <c r="UET1477" s="14"/>
      <c r="UEU1477" s="14"/>
      <c r="UEV1477" s="14"/>
      <c r="UEW1477" s="14"/>
      <c r="UEX1477" s="14"/>
      <c r="UEY1477" s="14"/>
      <c r="UEZ1477" s="14"/>
      <c r="UFA1477" s="14"/>
      <c r="UFB1477" s="14"/>
      <c r="UFC1477" s="14"/>
      <c r="UFD1477" s="14"/>
      <c r="UFE1477" s="14"/>
      <c r="UFF1477" s="14"/>
      <c r="UFG1477" s="14"/>
      <c r="UFH1477" s="14"/>
      <c r="UFI1477" s="14"/>
      <c r="UFJ1477" s="14"/>
      <c r="UFK1477" s="14"/>
      <c r="UFL1477" s="14"/>
      <c r="UFM1477" s="14"/>
      <c r="UFN1477" s="14"/>
      <c r="UFO1477" s="14"/>
      <c r="UFP1477" s="14"/>
      <c r="UFQ1477" s="14"/>
      <c r="UFR1477" s="14"/>
      <c r="UFS1477" s="14"/>
      <c r="UFT1477" s="14"/>
      <c r="UFU1477" s="14"/>
      <c r="UFV1477" s="14"/>
      <c r="UFW1477" s="14"/>
      <c r="UFX1477" s="14"/>
      <c r="UFY1477" s="14"/>
      <c r="UFZ1477" s="14"/>
      <c r="UGA1477" s="14"/>
      <c r="UGB1477" s="14"/>
      <c r="UGC1477" s="14"/>
      <c r="UGD1477" s="14"/>
      <c r="UGE1477" s="14"/>
      <c r="UGF1477" s="14"/>
      <c r="UGG1477" s="14"/>
      <c r="UGH1477" s="14"/>
      <c r="UGI1477" s="14"/>
      <c r="UGJ1477" s="14"/>
      <c r="UGK1477" s="14"/>
      <c r="UGL1477" s="14"/>
      <c r="UGM1477" s="14"/>
      <c r="UGN1477" s="14"/>
      <c r="UGO1477" s="14"/>
      <c r="UGP1477" s="14"/>
      <c r="UGQ1477" s="14"/>
      <c r="UGR1477" s="14"/>
      <c r="UGS1477" s="14"/>
      <c r="UGT1477" s="14"/>
      <c r="UGU1477" s="14"/>
      <c r="UGV1477" s="14"/>
      <c r="UGW1477" s="14"/>
      <c r="UGX1477" s="14"/>
      <c r="UGY1477" s="14"/>
      <c r="UGZ1477" s="14"/>
      <c r="UHA1477" s="14"/>
      <c r="UHB1477" s="14"/>
      <c r="UHC1477" s="14"/>
      <c r="UHD1477" s="14"/>
      <c r="UHE1477" s="14"/>
      <c r="UHF1477" s="14"/>
      <c r="UHG1477" s="14"/>
      <c r="UHH1477" s="14"/>
      <c r="UHI1477" s="14"/>
      <c r="UHJ1477" s="14"/>
      <c r="UHK1477" s="14"/>
      <c r="UHL1477" s="14"/>
      <c r="UHM1477" s="14"/>
      <c r="UHN1477" s="14"/>
      <c r="UHO1477" s="14"/>
      <c r="UHP1477" s="14"/>
      <c r="UHQ1477" s="14"/>
      <c r="UHR1477" s="14"/>
      <c r="UHS1477" s="14"/>
      <c r="UHT1477" s="14"/>
      <c r="UHU1477" s="14"/>
      <c r="UHV1477" s="14"/>
      <c r="UHW1477" s="14"/>
      <c r="UHX1477" s="14"/>
      <c r="UHY1477" s="14"/>
      <c r="UHZ1477" s="14"/>
      <c r="UIA1477" s="14"/>
      <c r="UIB1477" s="14"/>
      <c r="UIC1477" s="14"/>
      <c r="UID1477" s="14"/>
      <c r="UIE1477" s="14"/>
      <c r="UIF1477" s="14"/>
      <c r="UIG1477" s="14"/>
      <c r="UIH1477" s="14"/>
      <c r="UII1477" s="14"/>
      <c r="UIJ1477" s="14"/>
      <c r="UIK1477" s="14"/>
      <c r="UIL1477" s="14"/>
      <c r="UIM1477" s="14"/>
      <c r="UIN1477" s="14"/>
      <c r="UIO1477" s="14"/>
      <c r="UIP1477" s="14"/>
      <c r="UIQ1477" s="14"/>
      <c r="UIR1477" s="14"/>
      <c r="UIS1477" s="14"/>
      <c r="UIT1477" s="14"/>
      <c r="UIU1477" s="14"/>
      <c r="UIV1477" s="14"/>
      <c r="UIW1477" s="14"/>
      <c r="UIX1477" s="14"/>
      <c r="UIY1477" s="14"/>
      <c r="UIZ1477" s="14"/>
      <c r="UJA1477" s="14"/>
      <c r="UJB1477" s="14"/>
      <c r="UJC1477" s="14"/>
      <c r="UJD1477" s="14"/>
      <c r="UJE1477" s="14"/>
      <c r="UJF1477" s="14"/>
      <c r="UJG1477" s="14"/>
      <c r="UJH1477" s="14"/>
      <c r="UJI1477" s="14"/>
      <c r="UJJ1477" s="14"/>
      <c r="UJK1477" s="14"/>
      <c r="UJL1477" s="14"/>
      <c r="UJM1477" s="14"/>
      <c r="UJN1477" s="14"/>
      <c r="UJO1477" s="14"/>
      <c r="UJP1477" s="14"/>
      <c r="UJQ1477" s="14"/>
      <c r="UJR1477" s="14"/>
      <c r="UJS1477" s="14"/>
      <c r="UJT1477" s="14"/>
      <c r="UJU1477" s="14"/>
      <c r="UJV1477" s="14"/>
      <c r="UJW1477" s="14"/>
      <c r="UJX1477" s="14"/>
      <c r="UJY1477" s="14"/>
      <c r="UJZ1477" s="14"/>
      <c r="UKA1477" s="14"/>
      <c r="UKB1477" s="14"/>
      <c r="UKC1477" s="14"/>
      <c r="UKD1477" s="14"/>
      <c r="UKE1477" s="14"/>
      <c r="UKF1477" s="14"/>
      <c r="UKG1477" s="14"/>
      <c r="UKH1477" s="14"/>
      <c r="UKI1477" s="14"/>
      <c r="UKJ1477" s="14"/>
      <c r="UKK1477" s="14"/>
      <c r="UKL1477" s="14"/>
      <c r="UKM1477" s="14"/>
      <c r="UKN1477" s="14"/>
      <c r="UKO1477" s="14"/>
      <c r="UKP1477" s="14"/>
      <c r="UKQ1477" s="14"/>
      <c r="UKR1477" s="14"/>
      <c r="UKS1477" s="14"/>
      <c r="UKT1477" s="14"/>
      <c r="UKU1477" s="14"/>
      <c r="UKV1477" s="14"/>
      <c r="UKW1477" s="14"/>
      <c r="UKX1477" s="14"/>
      <c r="UKY1477" s="14"/>
      <c r="UKZ1477" s="14"/>
      <c r="ULA1477" s="14"/>
      <c r="ULB1477" s="14"/>
      <c r="ULC1477" s="14"/>
      <c r="ULD1477" s="14"/>
      <c r="ULE1477" s="14"/>
      <c r="ULF1477" s="14"/>
      <c r="ULG1477" s="14"/>
      <c r="ULH1477" s="14"/>
      <c r="ULI1477" s="14"/>
      <c r="ULJ1477" s="14"/>
      <c r="ULK1477" s="14"/>
      <c r="ULL1477" s="14"/>
      <c r="ULM1477" s="14"/>
      <c r="ULN1477" s="14"/>
      <c r="ULO1477" s="14"/>
      <c r="ULP1477" s="14"/>
      <c r="ULQ1477" s="14"/>
      <c r="ULR1477" s="14"/>
      <c r="ULS1477" s="14"/>
      <c r="ULT1477" s="14"/>
      <c r="ULU1477" s="14"/>
      <c r="ULV1477" s="14"/>
      <c r="ULW1477" s="14"/>
      <c r="ULX1477" s="14"/>
      <c r="ULY1477" s="14"/>
      <c r="ULZ1477" s="14"/>
      <c r="UMA1477" s="14"/>
      <c r="UMB1477" s="14"/>
      <c r="UMC1477" s="14"/>
      <c r="UMD1477" s="14"/>
      <c r="UME1477" s="14"/>
      <c r="UMF1477" s="14"/>
      <c r="UMG1477" s="14"/>
      <c r="UMH1477" s="14"/>
      <c r="UMI1477" s="14"/>
      <c r="UMJ1477" s="14"/>
      <c r="UMK1477" s="14"/>
      <c r="UML1477" s="14"/>
      <c r="UMM1477" s="14"/>
      <c r="UMN1477" s="14"/>
      <c r="UMO1477" s="14"/>
      <c r="UMP1477" s="14"/>
      <c r="UMQ1477" s="14"/>
      <c r="UMR1477" s="14"/>
      <c r="UMS1477" s="14"/>
      <c r="UMT1477" s="14"/>
      <c r="UMU1477" s="14"/>
      <c r="UMV1477" s="14"/>
      <c r="UMW1477" s="14"/>
      <c r="UMX1477" s="14"/>
      <c r="UMY1477" s="14"/>
      <c r="UMZ1477" s="14"/>
      <c r="UNA1477" s="14"/>
      <c r="UNB1477" s="14"/>
      <c r="UNC1477" s="14"/>
      <c r="UND1477" s="14"/>
      <c r="UNE1477" s="14"/>
      <c r="UNF1477" s="14"/>
      <c r="UNG1477" s="14"/>
      <c r="UNH1477" s="14"/>
      <c r="UNI1477" s="14"/>
      <c r="UNJ1477" s="14"/>
      <c r="UNK1477" s="14"/>
      <c r="UNL1477" s="14"/>
      <c r="UNM1477" s="14"/>
      <c r="UNN1477" s="14"/>
      <c r="UNO1477" s="14"/>
      <c r="UNP1477" s="14"/>
      <c r="UNQ1477" s="14"/>
      <c r="UNR1477" s="14"/>
      <c r="UNS1477" s="14"/>
      <c r="UNT1477" s="14"/>
      <c r="UNU1477" s="14"/>
      <c r="UNV1477" s="14"/>
      <c r="UNW1477" s="14"/>
      <c r="UNX1477" s="14"/>
      <c r="UNY1477" s="14"/>
      <c r="UNZ1477" s="14"/>
      <c r="UOA1477" s="14"/>
      <c r="UOB1477" s="14"/>
      <c r="UOC1477" s="14"/>
      <c r="UOD1477" s="14"/>
      <c r="UOE1477" s="14"/>
      <c r="UOF1477" s="14"/>
      <c r="UOG1477" s="14"/>
      <c r="UOH1477" s="14"/>
      <c r="UOI1477" s="14"/>
      <c r="UOJ1477" s="14"/>
      <c r="UOK1477" s="14"/>
      <c r="UOL1477" s="14"/>
      <c r="UOM1477" s="14"/>
      <c r="UON1477" s="14"/>
      <c r="UOO1477" s="14"/>
      <c r="UOP1477" s="14"/>
      <c r="UOQ1477" s="14"/>
      <c r="UOR1477" s="14"/>
      <c r="UOS1477" s="14"/>
      <c r="UOT1477" s="14"/>
      <c r="UOU1477" s="14"/>
      <c r="UOV1477" s="14"/>
      <c r="UOW1477" s="14"/>
      <c r="UOX1477" s="14"/>
      <c r="UOY1477" s="14"/>
      <c r="UOZ1477" s="14"/>
      <c r="UPA1477" s="14"/>
      <c r="UPB1477" s="14"/>
      <c r="UPC1477" s="14"/>
      <c r="UPD1477" s="14"/>
      <c r="UPE1477" s="14"/>
      <c r="UPF1477" s="14"/>
      <c r="UPG1477" s="14"/>
      <c r="UPH1477" s="14"/>
      <c r="UPI1477" s="14"/>
      <c r="UPJ1477" s="14"/>
      <c r="UPK1477" s="14"/>
      <c r="UPL1477" s="14"/>
      <c r="UPM1477" s="14"/>
      <c r="UPN1477" s="14"/>
      <c r="UPO1477" s="14"/>
      <c r="UPP1477" s="14"/>
      <c r="UPQ1477" s="14"/>
      <c r="UPR1477" s="14"/>
      <c r="UPS1477" s="14"/>
      <c r="UPT1477" s="14"/>
      <c r="UPU1477" s="14"/>
      <c r="UPV1477" s="14"/>
      <c r="UPW1477" s="14"/>
      <c r="UPX1477" s="14"/>
      <c r="UPY1477" s="14"/>
      <c r="UPZ1477" s="14"/>
      <c r="UQA1477" s="14"/>
      <c r="UQB1477" s="14"/>
      <c r="UQC1477" s="14"/>
      <c r="UQD1477" s="14"/>
      <c r="UQE1477" s="14"/>
      <c r="UQF1477" s="14"/>
      <c r="UQG1477" s="14"/>
      <c r="UQH1477" s="14"/>
      <c r="UQI1477" s="14"/>
      <c r="UQJ1477" s="14"/>
      <c r="UQK1477" s="14"/>
      <c r="UQL1477" s="14"/>
      <c r="UQM1477" s="14"/>
      <c r="UQN1477" s="14"/>
      <c r="UQO1477" s="14"/>
      <c r="UQP1477" s="14"/>
      <c r="UQQ1477" s="14"/>
      <c r="UQR1477" s="14"/>
      <c r="UQS1477" s="14"/>
      <c r="UQT1477" s="14"/>
      <c r="UQU1477" s="14"/>
      <c r="UQV1477" s="14"/>
      <c r="UQW1477" s="14"/>
      <c r="UQX1477" s="14"/>
      <c r="UQY1477" s="14"/>
      <c r="UQZ1477" s="14"/>
      <c r="URA1477" s="14"/>
      <c r="URB1477" s="14"/>
      <c r="URC1477" s="14"/>
      <c r="URD1477" s="14"/>
      <c r="URE1477" s="14"/>
      <c r="URF1477" s="14"/>
      <c r="URG1477" s="14"/>
      <c r="URH1477" s="14"/>
      <c r="URI1477" s="14"/>
      <c r="URJ1477" s="14"/>
      <c r="URK1477" s="14"/>
      <c r="URL1477" s="14"/>
      <c r="URM1477" s="14"/>
      <c r="URN1477" s="14"/>
      <c r="URO1477" s="14"/>
      <c r="URP1477" s="14"/>
      <c r="URQ1477" s="14"/>
      <c r="URR1477" s="14"/>
      <c r="URS1477" s="14"/>
      <c r="URT1477" s="14"/>
      <c r="URU1477" s="14"/>
      <c r="URV1477" s="14"/>
      <c r="URW1477" s="14"/>
      <c r="URX1477" s="14"/>
      <c r="URY1477" s="14"/>
      <c r="URZ1477" s="14"/>
      <c r="USA1477" s="14"/>
      <c r="USB1477" s="14"/>
      <c r="USC1477" s="14"/>
      <c r="USD1477" s="14"/>
      <c r="USE1477" s="14"/>
      <c r="USF1477" s="14"/>
      <c r="USG1477" s="14"/>
      <c r="USH1477" s="14"/>
      <c r="USI1477" s="14"/>
      <c r="USJ1477" s="14"/>
      <c r="USK1477" s="14"/>
      <c r="USL1477" s="14"/>
      <c r="USM1477" s="14"/>
      <c r="USN1477" s="14"/>
      <c r="USO1477" s="14"/>
      <c r="USP1477" s="14"/>
      <c r="USQ1477" s="14"/>
      <c r="USR1477" s="14"/>
      <c r="USS1477" s="14"/>
      <c r="UST1477" s="14"/>
      <c r="USU1477" s="14"/>
      <c r="USV1477" s="14"/>
      <c r="USW1477" s="14"/>
      <c r="USX1477" s="14"/>
      <c r="USY1477" s="14"/>
      <c r="USZ1477" s="14"/>
      <c r="UTA1477" s="14"/>
      <c r="UTB1477" s="14"/>
      <c r="UTC1477" s="14"/>
      <c r="UTD1477" s="14"/>
      <c r="UTE1477" s="14"/>
      <c r="UTF1477" s="14"/>
      <c r="UTG1477" s="14"/>
      <c r="UTH1477" s="14"/>
      <c r="UTI1477" s="14"/>
      <c r="UTJ1477" s="14"/>
      <c r="UTK1477" s="14"/>
      <c r="UTL1477" s="14"/>
      <c r="UTM1477" s="14"/>
      <c r="UTN1477" s="14"/>
      <c r="UTO1477" s="14"/>
      <c r="UTP1477" s="14"/>
      <c r="UTQ1477" s="14"/>
      <c r="UTR1477" s="14"/>
      <c r="UTS1477" s="14"/>
      <c r="UTT1477" s="14"/>
      <c r="UTU1477" s="14"/>
      <c r="UTV1477" s="14"/>
      <c r="UTW1477" s="14"/>
      <c r="UTX1477" s="14"/>
      <c r="UTY1477" s="14"/>
      <c r="UTZ1477" s="14"/>
      <c r="UUA1477" s="14"/>
      <c r="UUB1477" s="14"/>
      <c r="UUC1477" s="14"/>
      <c r="UUD1477" s="14"/>
      <c r="UUE1477" s="14"/>
      <c r="UUF1477" s="14"/>
      <c r="UUG1477" s="14"/>
      <c r="UUH1477" s="14"/>
      <c r="UUI1477" s="14"/>
      <c r="UUJ1477" s="14"/>
      <c r="UUK1477" s="14"/>
      <c r="UUL1477" s="14"/>
      <c r="UUM1477" s="14"/>
      <c r="UUN1477" s="14"/>
      <c r="UUO1477" s="14"/>
      <c r="UUP1477" s="14"/>
      <c r="UUQ1477" s="14"/>
      <c r="UUR1477" s="14"/>
      <c r="UUS1477" s="14"/>
      <c r="UUT1477" s="14"/>
      <c r="UUU1477" s="14"/>
      <c r="UUV1477" s="14"/>
      <c r="UUW1477" s="14"/>
      <c r="UUX1477" s="14"/>
      <c r="UUY1477" s="14"/>
      <c r="UUZ1477" s="14"/>
      <c r="UVA1477" s="14"/>
      <c r="UVB1477" s="14"/>
      <c r="UVC1477" s="14"/>
      <c r="UVD1477" s="14"/>
      <c r="UVE1477" s="14"/>
      <c r="UVF1477" s="14"/>
      <c r="UVG1477" s="14"/>
      <c r="UVH1477" s="14"/>
      <c r="UVI1477" s="14"/>
      <c r="UVJ1477" s="14"/>
      <c r="UVK1477" s="14"/>
      <c r="UVL1477" s="14"/>
      <c r="UVM1477" s="14"/>
      <c r="UVN1477" s="14"/>
      <c r="UVO1477" s="14"/>
      <c r="UVP1477" s="14"/>
      <c r="UVQ1477" s="14"/>
      <c r="UVR1477" s="14"/>
      <c r="UVS1477" s="14"/>
      <c r="UVT1477" s="14"/>
      <c r="UVU1477" s="14"/>
      <c r="UVV1477" s="14"/>
      <c r="UVW1477" s="14"/>
      <c r="UVX1477" s="14"/>
      <c r="UVY1477" s="14"/>
      <c r="UVZ1477" s="14"/>
      <c r="UWA1477" s="14"/>
      <c r="UWB1477" s="14"/>
      <c r="UWC1477" s="14"/>
      <c r="UWD1477" s="14"/>
      <c r="UWE1477" s="14"/>
      <c r="UWF1477" s="14"/>
      <c r="UWG1477" s="14"/>
      <c r="UWH1477" s="14"/>
      <c r="UWI1477" s="14"/>
      <c r="UWJ1477" s="14"/>
      <c r="UWK1477" s="14"/>
      <c r="UWL1477" s="14"/>
      <c r="UWM1477" s="14"/>
      <c r="UWN1477" s="14"/>
      <c r="UWO1477" s="14"/>
      <c r="UWP1477" s="14"/>
      <c r="UWQ1477" s="14"/>
      <c r="UWR1477" s="14"/>
      <c r="UWS1477" s="14"/>
      <c r="UWT1477" s="14"/>
      <c r="UWU1477" s="14"/>
      <c r="UWV1477" s="14"/>
      <c r="UWW1477" s="14"/>
      <c r="UWX1477" s="14"/>
      <c r="UWY1477" s="14"/>
      <c r="UWZ1477" s="14"/>
      <c r="UXA1477" s="14"/>
      <c r="UXB1477" s="14"/>
      <c r="UXC1477" s="14"/>
      <c r="UXD1477" s="14"/>
      <c r="UXE1477" s="14"/>
      <c r="UXF1477" s="14"/>
      <c r="UXG1477" s="14"/>
      <c r="UXH1477" s="14"/>
      <c r="UXI1477" s="14"/>
      <c r="UXJ1477" s="14"/>
      <c r="UXK1477" s="14"/>
      <c r="UXL1477" s="14"/>
      <c r="UXM1477" s="14"/>
      <c r="UXN1477" s="14"/>
      <c r="UXO1477" s="14"/>
      <c r="UXP1477" s="14"/>
      <c r="UXQ1477" s="14"/>
      <c r="UXR1477" s="14"/>
      <c r="UXS1477" s="14"/>
      <c r="UXT1477" s="14"/>
      <c r="UXU1477" s="14"/>
      <c r="UXV1477" s="14"/>
      <c r="UXW1477" s="14"/>
      <c r="UXX1477" s="14"/>
      <c r="UXY1477" s="14"/>
      <c r="UXZ1477" s="14"/>
      <c r="UYA1477" s="14"/>
      <c r="UYB1477" s="14"/>
      <c r="UYC1477" s="14"/>
      <c r="UYD1477" s="14"/>
      <c r="UYE1477" s="14"/>
      <c r="UYF1477" s="14"/>
      <c r="UYG1477" s="14"/>
      <c r="UYH1477" s="14"/>
      <c r="UYI1477" s="14"/>
      <c r="UYJ1477" s="14"/>
      <c r="UYK1477" s="14"/>
      <c r="UYL1477" s="14"/>
      <c r="UYM1477" s="14"/>
      <c r="UYN1477" s="14"/>
      <c r="UYO1477" s="14"/>
      <c r="UYP1477" s="14"/>
      <c r="UYQ1477" s="14"/>
      <c r="UYR1477" s="14"/>
      <c r="UYS1477" s="14"/>
      <c r="UYT1477" s="14"/>
      <c r="UYU1477" s="14"/>
      <c r="UYV1477" s="14"/>
      <c r="UYW1477" s="14"/>
      <c r="UYX1477" s="14"/>
      <c r="UYY1477" s="14"/>
      <c r="UYZ1477" s="14"/>
      <c r="UZA1477" s="14"/>
      <c r="UZB1477" s="14"/>
      <c r="UZC1477" s="14"/>
      <c r="UZD1477" s="14"/>
      <c r="UZE1477" s="14"/>
      <c r="UZF1477" s="14"/>
      <c r="UZG1477" s="14"/>
      <c r="UZH1477" s="14"/>
      <c r="UZI1477" s="14"/>
      <c r="UZJ1477" s="14"/>
      <c r="UZK1477" s="14"/>
      <c r="UZL1477" s="14"/>
      <c r="UZM1477" s="14"/>
      <c r="UZN1477" s="14"/>
      <c r="UZO1477" s="14"/>
      <c r="UZP1477" s="14"/>
      <c r="UZQ1477" s="14"/>
      <c r="UZR1477" s="14"/>
      <c r="UZS1477" s="14"/>
      <c r="UZT1477" s="14"/>
      <c r="UZU1477" s="14"/>
      <c r="UZV1477" s="14"/>
      <c r="UZW1477" s="14"/>
      <c r="UZX1477" s="14"/>
      <c r="UZY1477" s="14"/>
      <c r="UZZ1477" s="14"/>
      <c r="VAA1477" s="14"/>
      <c r="VAB1477" s="14"/>
      <c r="VAC1477" s="14"/>
      <c r="VAD1477" s="14"/>
      <c r="VAE1477" s="14"/>
      <c r="VAF1477" s="14"/>
      <c r="VAG1477" s="14"/>
      <c r="VAH1477" s="14"/>
      <c r="VAI1477" s="14"/>
      <c r="VAJ1477" s="14"/>
      <c r="VAK1477" s="14"/>
      <c r="VAL1477" s="14"/>
      <c r="VAM1477" s="14"/>
      <c r="VAN1477" s="14"/>
      <c r="VAO1477" s="14"/>
      <c r="VAP1477" s="14"/>
      <c r="VAQ1477" s="14"/>
      <c r="VAR1477" s="14"/>
      <c r="VAS1477" s="14"/>
      <c r="VAT1477" s="14"/>
      <c r="VAU1477" s="14"/>
      <c r="VAV1477" s="14"/>
      <c r="VAW1477" s="14"/>
      <c r="VAX1477" s="14"/>
      <c r="VAY1477" s="14"/>
      <c r="VAZ1477" s="14"/>
      <c r="VBA1477" s="14"/>
      <c r="VBB1477" s="14"/>
      <c r="VBC1477" s="14"/>
      <c r="VBD1477" s="14"/>
      <c r="VBE1477" s="14"/>
      <c r="VBF1477" s="14"/>
      <c r="VBG1477" s="14"/>
      <c r="VBH1477" s="14"/>
      <c r="VBI1477" s="14"/>
      <c r="VBJ1477" s="14"/>
      <c r="VBK1477" s="14"/>
      <c r="VBL1477" s="14"/>
      <c r="VBM1477" s="14"/>
      <c r="VBN1477" s="14"/>
      <c r="VBO1477" s="14"/>
      <c r="VBP1477" s="14"/>
      <c r="VBQ1477" s="14"/>
      <c r="VBR1477" s="14"/>
      <c r="VBS1477" s="14"/>
      <c r="VBT1477" s="14"/>
      <c r="VBU1477" s="14"/>
      <c r="VBV1477" s="14"/>
      <c r="VBW1477" s="14"/>
      <c r="VBX1477" s="14"/>
      <c r="VBY1477" s="14"/>
      <c r="VBZ1477" s="14"/>
      <c r="VCA1477" s="14"/>
      <c r="VCB1477" s="14"/>
      <c r="VCC1477" s="14"/>
      <c r="VCD1477" s="14"/>
      <c r="VCE1477" s="14"/>
      <c r="VCF1477" s="14"/>
      <c r="VCG1477" s="14"/>
      <c r="VCH1477" s="14"/>
      <c r="VCI1477" s="14"/>
      <c r="VCJ1477" s="14"/>
      <c r="VCK1477" s="14"/>
      <c r="VCL1477" s="14"/>
      <c r="VCM1477" s="14"/>
      <c r="VCN1477" s="14"/>
      <c r="VCO1477" s="14"/>
      <c r="VCP1477" s="14"/>
      <c r="VCQ1477" s="14"/>
      <c r="VCR1477" s="14"/>
      <c r="VCS1477" s="14"/>
      <c r="VCT1477" s="14"/>
      <c r="VCU1477" s="14"/>
      <c r="VCV1477" s="14"/>
      <c r="VCW1477" s="14"/>
      <c r="VCX1477" s="14"/>
      <c r="VCY1477" s="14"/>
      <c r="VCZ1477" s="14"/>
      <c r="VDA1477" s="14"/>
      <c r="VDB1477" s="14"/>
      <c r="VDC1477" s="14"/>
      <c r="VDD1477" s="14"/>
      <c r="VDE1477" s="14"/>
      <c r="VDF1477" s="14"/>
      <c r="VDG1477" s="14"/>
      <c r="VDH1477" s="14"/>
      <c r="VDI1477" s="14"/>
      <c r="VDJ1477" s="14"/>
      <c r="VDK1477" s="14"/>
      <c r="VDL1477" s="14"/>
      <c r="VDM1477" s="14"/>
      <c r="VDN1477" s="14"/>
      <c r="VDO1477" s="14"/>
      <c r="VDP1477" s="14"/>
      <c r="VDQ1477" s="14"/>
      <c r="VDR1477" s="14"/>
      <c r="VDS1477" s="14"/>
      <c r="VDT1477" s="14"/>
      <c r="VDU1477" s="14"/>
      <c r="VDV1477" s="14"/>
      <c r="VDW1477" s="14"/>
      <c r="VDX1477" s="14"/>
      <c r="VDY1477" s="14"/>
      <c r="VDZ1477" s="14"/>
      <c r="VEA1477" s="14"/>
      <c r="VEB1477" s="14"/>
      <c r="VEC1477" s="14"/>
      <c r="VED1477" s="14"/>
      <c r="VEE1477" s="14"/>
      <c r="VEF1477" s="14"/>
      <c r="VEG1477" s="14"/>
      <c r="VEH1477" s="14"/>
      <c r="VEI1477" s="14"/>
      <c r="VEJ1477" s="14"/>
      <c r="VEK1477" s="14"/>
      <c r="VEL1477" s="14"/>
      <c r="VEM1477" s="14"/>
      <c r="VEN1477" s="14"/>
      <c r="VEO1477" s="14"/>
      <c r="VEP1477" s="14"/>
      <c r="VEQ1477" s="14"/>
      <c r="VER1477" s="14"/>
      <c r="VES1477" s="14"/>
      <c r="VET1477" s="14"/>
      <c r="VEU1477" s="14"/>
      <c r="VEV1477" s="14"/>
      <c r="VEW1477" s="14"/>
      <c r="VEX1477" s="14"/>
      <c r="VEY1477" s="14"/>
      <c r="VEZ1477" s="14"/>
      <c r="VFA1477" s="14"/>
      <c r="VFB1477" s="14"/>
      <c r="VFC1477" s="14"/>
      <c r="VFD1477" s="14"/>
      <c r="VFE1477" s="14"/>
      <c r="VFF1477" s="14"/>
      <c r="VFG1477" s="14"/>
      <c r="VFH1477" s="14"/>
      <c r="VFI1477" s="14"/>
      <c r="VFJ1477" s="14"/>
      <c r="VFK1477" s="14"/>
      <c r="VFL1477" s="14"/>
      <c r="VFM1477" s="14"/>
      <c r="VFN1477" s="14"/>
      <c r="VFO1477" s="14"/>
      <c r="VFP1477" s="14"/>
      <c r="VFQ1477" s="14"/>
      <c r="VFR1477" s="14"/>
      <c r="VFS1477" s="14"/>
      <c r="VFT1477" s="14"/>
      <c r="VFU1477" s="14"/>
      <c r="VFV1477" s="14"/>
      <c r="VFW1477" s="14"/>
      <c r="VFX1477" s="14"/>
      <c r="VFY1477" s="14"/>
      <c r="VFZ1477" s="14"/>
      <c r="VGA1477" s="14"/>
      <c r="VGB1477" s="14"/>
      <c r="VGC1477" s="14"/>
      <c r="VGD1477" s="14"/>
      <c r="VGE1477" s="14"/>
      <c r="VGF1477" s="14"/>
      <c r="VGG1477" s="14"/>
      <c r="VGH1477" s="14"/>
      <c r="VGI1477" s="14"/>
      <c r="VGJ1477" s="14"/>
      <c r="VGK1477" s="14"/>
      <c r="VGL1477" s="14"/>
      <c r="VGM1477" s="14"/>
      <c r="VGN1477" s="14"/>
      <c r="VGO1477" s="14"/>
      <c r="VGP1477" s="14"/>
      <c r="VGQ1477" s="14"/>
      <c r="VGR1477" s="14"/>
      <c r="VGS1477" s="14"/>
      <c r="VGT1477" s="14"/>
      <c r="VGU1477" s="14"/>
      <c r="VGV1477" s="14"/>
      <c r="VGW1477" s="14"/>
      <c r="VGX1477" s="14"/>
      <c r="VGY1477" s="14"/>
      <c r="VGZ1477" s="14"/>
      <c r="VHA1477" s="14"/>
      <c r="VHB1477" s="14"/>
      <c r="VHC1477" s="14"/>
      <c r="VHD1477" s="14"/>
      <c r="VHE1477" s="14"/>
      <c r="VHF1477" s="14"/>
      <c r="VHG1477" s="14"/>
      <c r="VHH1477" s="14"/>
      <c r="VHI1477" s="14"/>
      <c r="VHJ1477" s="14"/>
      <c r="VHK1477" s="14"/>
      <c r="VHL1477" s="14"/>
      <c r="VHM1477" s="14"/>
      <c r="VHN1477" s="14"/>
      <c r="VHO1477" s="14"/>
      <c r="VHP1477" s="14"/>
      <c r="VHQ1477" s="14"/>
      <c r="VHR1477" s="14"/>
      <c r="VHS1477" s="14"/>
      <c r="VHT1477" s="14"/>
      <c r="VHU1477" s="14"/>
      <c r="VHV1477" s="14"/>
      <c r="VHW1477" s="14"/>
      <c r="VHX1477" s="14"/>
      <c r="VHY1477" s="14"/>
      <c r="VHZ1477" s="14"/>
      <c r="VIA1477" s="14"/>
      <c r="VIB1477" s="14"/>
      <c r="VIC1477" s="14"/>
      <c r="VID1477" s="14"/>
      <c r="VIE1477" s="14"/>
      <c r="VIF1477" s="14"/>
      <c r="VIG1477" s="14"/>
      <c r="VIH1477" s="14"/>
      <c r="VII1477" s="14"/>
      <c r="VIJ1477" s="14"/>
      <c r="VIK1477" s="14"/>
      <c r="VIL1477" s="14"/>
      <c r="VIM1477" s="14"/>
      <c r="VIN1477" s="14"/>
      <c r="VIO1477" s="14"/>
      <c r="VIP1477" s="14"/>
      <c r="VIQ1477" s="14"/>
      <c r="VIR1477" s="14"/>
      <c r="VIS1477" s="14"/>
      <c r="VIT1477" s="14"/>
      <c r="VIU1477" s="14"/>
      <c r="VIV1477" s="14"/>
      <c r="VIW1477" s="14"/>
      <c r="VIX1477" s="14"/>
      <c r="VIY1477" s="14"/>
      <c r="VIZ1477" s="14"/>
      <c r="VJA1477" s="14"/>
      <c r="VJB1477" s="14"/>
      <c r="VJC1477" s="14"/>
      <c r="VJD1477" s="14"/>
      <c r="VJE1477" s="14"/>
      <c r="VJF1477" s="14"/>
      <c r="VJG1477" s="14"/>
      <c r="VJH1477" s="14"/>
      <c r="VJI1477" s="14"/>
      <c r="VJJ1477" s="14"/>
      <c r="VJK1477" s="14"/>
      <c r="VJL1477" s="14"/>
      <c r="VJM1477" s="14"/>
      <c r="VJN1477" s="14"/>
      <c r="VJO1477" s="14"/>
      <c r="VJP1477" s="14"/>
      <c r="VJQ1477" s="14"/>
      <c r="VJR1477" s="14"/>
      <c r="VJS1477" s="14"/>
      <c r="VJT1477" s="14"/>
      <c r="VJU1477" s="14"/>
      <c r="VJV1477" s="14"/>
      <c r="VJW1477" s="14"/>
      <c r="VJX1477" s="14"/>
      <c r="VJY1477" s="14"/>
      <c r="VJZ1477" s="14"/>
      <c r="VKA1477" s="14"/>
      <c r="VKB1477" s="14"/>
      <c r="VKC1477" s="14"/>
      <c r="VKD1477" s="14"/>
      <c r="VKE1477" s="14"/>
      <c r="VKF1477" s="14"/>
      <c r="VKG1477" s="14"/>
      <c r="VKH1477" s="14"/>
      <c r="VKI1477" s="14"/>
      <c r="VKJ1477" s="14"/>
      <c r="VKK1477" s="14"/>
      <c r="VKL1477" s="14"/>
      <c r="VKM1477" s="14"/>
      <c r="VKN1477" s="14"/>
      <c r="VKO1477" s="14"/>
      <c r="VKP1477" s="14"/>
      <c r="VKQ1477" s="14"/>
      <c r="VKR1477" s="14"/>
      <c r="VKS1477" s="14"/>
      <c r="VKT1477" s="14"/>
      <c r="VKU1477" s="14"/>
      <c r="VKV1477" s="14"/>
      <c r="VKW1477" s="14"/>
      <c r="VKX1477" s="14"/>
      <c r="VKY1477" s="14"/>
      <c r="VKZ1477" s="14"/>
      <c r="VLA1477" s="14"/>
      <c r="VLB1477" s="14"/>
      <c r="VLC1477" s="14"/>
      <c r="VLD1477" s="14"/>
      <c r="VLE1477" s="14"/>
      <c r="VLF1477" s="14"/>
      <c r="VLG1477" s="14"/>
      <c r="VLH1477" s="14"/>
      <c r="VLI1477" s="14"/>
      <c r="VLJ1477" s="14"/>
      <c r="VLK1477" s="14"/>
      <c r="VLL1477" s="14"/>
      <c r="VLM1477" s="14"/>
      <c r="VLN1477" s="14"/>
      <c r="VLO1477" s="14"/>
      <c r="VLP1477" s="14"/>
      <c r="VLQ1477" s="14"/>
      <c r="VLR1477" s="14"/>
      <c r="VLS1477" s="14"/>
      <c r="VLT1477" s="14"/>
      <c r="VLU1477" s="14"/>
      <c r="VLV1477" s="14"/>
      <c r="VLW1477" s="14"/>
      <c r="VLX1477" s="14"/>
      <c r="VLY1477" s="14"/>
      <c r="VLZ1477" s="14"/>
      <c r="VMA1477" s="14"/>
      <c r="VMB1477" s="14"/>
      <c r="VMC1477" s="14"/>
      <c r="VMD1477" s="14"/>
      <c r="VME1477" s="14"/>
      <c r="VMF1477" s="14"/>
      <c r="VMG1477" s="14"/>
      <c r="VMH1477" s="14"/>
      <c r="VMI1477" s="14"/>
      <c r="VMJ1477" s="14"/>
      <c r="VMK1477" s="14"/>
      <c r="VML1477" s="14"/>
      <c r="VMM1477" s="14"/>
      <c r="VMN1477" s="14"/>
      <c r="VMO1477" s="14"/>
      <c r="VMP1477" s="14"/>
      <c r="VMQ1477" s="14"/>
      <c r="VMR1477" s="14"/>
      <c r="VMS1477" s="14"/>
      <c r="VMT1477" s="14"/>
      <c r="VMU1477" s="14"/>
      <c r="VMV1477" s="14"/>
      <c r="VMW1477" s="14"/>
      <c r="VMX1477" s="14"/>
      <c r="VMY1477" s="14"/>
      <c r="VMZ1477" s="14"/>
      <c r="VNA1477" s="14"/>
      <c r="VNB1477" s="14"/>
      <c r="VNC1477" s="14"/>
      <c r="VND1477" s="14"/>
      <c r="VNE1477" s="14"/>
      <c r="VNF1477" s="14"/>
      <c r="VNG1477" s="14"/>
      <c r="VNH1477" s="14"/>
      <c r="VNI1477" s="14"/>
      <c r="VNJ1477" s="14"/>
      <c r="VNK1477" s="14"/>
      <c r="VNL1477" s="14"/>
      <c r="VNM1477" s="14"/>
      <c r="VNN1477" s="14"/>
      <c r="VNO1477" s="14"/>
      <c r="VNP1477" s="14"/>
      <c r="VNQ1477" s="14"/>
      <c r="VNR1477" s="14"/>
      <c r="VNS1477" s="14"/>
      <c r="VNT1477" s="14"/>
      <c r="VNU1477" s="14"/>
      <c r="VNV1477" s="14"/>
      <c r="VNW1477" s="14"/>
      <c r="VNX1477" s="14"/>
      <c r="VNY1477" s="14"/>
      <c r="VNZ1477" s="14"/>
      <c r="VOA1477" s="14"/>
      <c r="VOB1477" s="14"/>
      <c r="VOC1477" s="14"/>
      <c r="VOD1477" s="14"/>
      <c r="VOE1477" s="14"/>
      <c r="VOF1477" s="14"/>
      <c r="VOG1477" s="14"/>
      <c r="VOH1477" s="14"/>
      <c r="VOI1477" s="14"/>
      <c r="VOJ1477" s="14"/>
      <c r="VOK1477" s="14"/>
      <c r="VOL1477" s="14"/>
      <c r="VOM1477" s="14"/>
      <c r="VON1477" s="14"/>
      <c r="VOO1477" s="14"/>
      <c r="VOP1477" s="14"/>
      <c r="VOQ1477" s="14"/>
      <c r="VOR1477" s="14"/>
      <c r="VOS1477" s="14"/>
      <c r="VOT1477" s="14"/>
      <c r="VOU1477" s="14"/>
      <c r="VOV1477" s="14"/>
      <c r="VOW1477" s="14"/>
      <c r="VOX1477" s="14"/>
      <c r="VOY1477" s="14"/>
      <c r="VOZ1477" s="14"/>
      <c r="VPA1477" s="14"/>
      <c r="VPB1477" s="14"/>
      <c r="VPC1477" s="14"/>
      <c r="VPD1477" s="14"/>
      <c r="VPE1477" s="14"/>
      <c r="VPF1477" s="14"/>
      <c r="VPG1477" s="14"/>
      <c r="VPH1477" s="14"/>
      <c r="VPI1477" s="14"/>
      <c r="VPJ1477" s="14"/>
      <c r="VPK1477" s="14"/>
      <c r="VPL1477" s="14"/>
      <c r="VPM1477" s="14"/>
      <c r="VPN1477" s="14"/>
      <c r="VPO1477" s="14"/>
      <c r="VPP1477" s="14"/>
      <c r="VPQ1477" s="14"/>
      <c r="VPR1477" s="14"/>
      <c r="VPS1477" s="14"/>
      <c r="VPT1477" s="14"/>
      <c r="VPU1477" s="14"/>
      <c r="VPV1477" s="14"/>
      <c r="VPW1477" s="14"/>
      <c r="VPX1477" s="14"/>
      <c r="VPY1477" s="14"/>
      <c r="VPZ1477" s="14"/>
      <c r="VQA1477" s="14"/>
      <c r="VQB1477" s="14"/>
      <c r="VQC1477" s="14"/>
      <c r="VQD1477" s="14"/>
      <c r="VQE1477" s="14"/>
      <c r="VQF1477" s="14"/>
      <c r="VQG1477" s="14"/>
      <c r="VQH1477" s="14"/>
      <c r="VQI1477" s="14"/>
      <c r="VQJ1477" s="14"/>
      <c r="VQK1477" s="14"/>
      <c r="VQL1477" s="14"/>
      <c r="VQM1477" s="14"/>
      <c r="VQN1477" s="14"/>
      <c r="VQO1477" s="14"/>
      <c r="VQP1477" s="14"/>
      <c r="VQQ1477" s="14"/>
      <c r="VQR1477" s="14"/>
      <c r="VQS1477" s="14"/>
      <c r="VQT1477" s="14"/>
      <c r="VQU1477" s="14"/>
      <c r="VQV1477" s="14"/>
      <c r="VQW1477" s="14"/>
      <c r="VQX1477" s="14"/>
      <c r="VQY1477" s="14"/>
      <c r="VQZ1477" s="14"/>
      <c r="VRA1477" s="14"/>
      <c r="VRB1477" s="14"/>
      <c r="VRC1477" s="14"/>
      <c r="VRD1477" s="14"/>
      <c r="VRE1477" s="14"/>
      <c r="VRF1477" s="14"/>
      <c r="VRG1477" s="14"/>
      <c r="VRH1477" s="14"/>
      <c r="VRI1477" s="14"/>
      <c r="VRJ1477" s="14"/>
      <c r="VRK1477" s="14"/>
      <c r="VRL1477" s="14"/>
      <c r="VRM1477" s="14"/>
      <c r="VRN1477" s="14"/>
      <c r="VRO1477" s="14"/>
      <c r="VRP1477" s="14"/>
      <c r="VRQ1477" s="14"/>
      <c r="VRR1477" s="14"/>
      <c r="VRS1477" s="14"/>
      <c r="VRT1477" s="14"/>
      <c r="VRU1477" s="14"/>
      <c r="VRV1477" s="14"/>
      <c r="VRW1477" s="14"/>
      <c r="VRX1477" s="14"/>
      <c r="VRY1477" s="14"/>
      <c r="VRZ1477" s="14"/>
      <c r="VSA1477" s="14"/>
      <c r="VSB1477" s="14"/>
      <c r="VSC1477" s="14"/>
      <c r="VSD1477" s="14"/>
      <c r="VSE1477" s="14"/>
      <c r="VSF1477" s="14"/>
      <c r="VSG1477" s="14"/>
      <c r="VSH1477" s="14"/>
      <c r="VSI1477" s="14"/>
      <c r="VSJ1477" s="14"/>
      <c r="VSK1477" s="14"/>
      <c r="VSL1477" s="14"/>
      <c r="VSM1477" s="14"/>
      <c r="VSN1477" s="14"/>
      <c r="VSO1477" s="14"/>
      <c r="VSP1477" s="14"/>
      <c r="VSQ1477" s="14"/>
      <c r="VSR1477" s="14"/>
      <c r="VSS1477" s="14"/>
      <c r="VST1477" s="14"/>
      <c r="VSU1477" s="14"/>
      <c r="VSV1477" s="14"/>
      <c r="VSW1477" s="14"/>
      <c r="VSX1477" s="14"/>
      <c r="VSY1477" s="14"/>
      <c r="VSZ1477" s="14"/>
      <c r="VTA1477" s="14"/>
      <c r="VTB1477" s="14"/>
      <c r="VTC1477" s="14"/>
      <c r="VTD1477" s="14"/>
      <c r="VTE1477" s="14"/>
      <c r="VTF1477" s="14"/>
      <c r="VTG1477" s="14"/>
      <c r="VTH1477" s="14"/>
      <c r="VTI1477" s="14"/>
      <c r="VTJ1477" s="14"/>
      <c r="VTK1477" s="14"/>
      <c r="VTL1477" s="14"/>
      <c r="VTM1477" s="14"/>
      <c r="VTN1477" s="14"/>
      <c r="VTO1477" s="14"/>
      <c r="VTP1477" s="14"/>
      <c r="VTQ1477" s="14"/>
      <c r="VTR1477" s="14"/>
      <c r="VTS1477" s="14"/>
      <c r="VTT1477" s="14"/>
      <c r="VTU1477" s="14"/>
      <c r="VTV1477" s="14"/>
      <c r="VTW1477" s="14"/>
      <c r="VTX1477" s="14"/>
      <c r="VTY1477" s="14"/>
      <c r="VTZ1477" s="14"/>
      <c r="VUA1477" s="14"/>
      <c r="VUB1477" s="14"/>
      <c r="VUC1477" s="14"/>
      <c r="VUD1477" s="14"/>
      <c r="VUE1477" s="14"/>
      <c r="VUF1477" s="14"/>
      <c r="VUG1477" s="14"/>
      <c r="VUH1477" s="14"/>
      <c r="VUI1477" s="14"/>
      <c r="VUJ1477" s="14"/>
      <c r="VUK1477" s="14"/>
      <c r="VUL1477" s="14"/>
      <c r="VUM1477" s="14"/>
      <c r="VUN1477" s="14"/>
      <c r="VUO1477" s="14"/>
      <c r="VUP1477" s="14"/>
      <c r="VUQ1477" s="14"/>
      <c r="VUR1477" s="14"/>
      <c r="VUS1477" s="14"/>
      <c r="VUT1477" s="14"/>
      <c r="VUU1477" s="14"/>
      <c r="VUV1477" s="14"/>
      <c r="VUW1477" s="14"/>
      <c r="VUX1477" s="14"/>
      <c r="VUY1477" s="14"/>
      <c r="VUZ1477" s="14"/>
      <c r="VVA1477" s="14"/>
      <c r="VVB1477" s="14"/>
      <c r="VVC1477" s="14"/>
      <c r="VVD1477" s="14"/>
      <c r="VVE1477" s="14"/>
      <c r="VVF1477" s="14"/>
      <c r="VVG1477" s="14"/>
      <c r="VVH1477" s="14"/>
      <c r="VVI1477" s="14"/>
      <c r="VVJ1477" s="14"/>
      <c r="VVK1477" s="14"/>
      <c r="VVL1477" s="14"/>
      <c r="VVM1477" s="14"/>
      <c r="VVN1477" s="14"/>
      <c r="VVO1477" s="14"/>
      <c r="VVP1477" s="14"/>
      <c r="VVQ1477" s="14"/>
      <c r="VVR1477" s="14"/>
      <c r="VVS1477" s="14"/>
      <c r="VVT1477" s="14"/>
      <c r="VVU1477" s="14"/>
      <c r="VVV1477" s="14"/>
      <c r="VVW1477" s="14"/>
      <c r="VVX1477" s="14"/>
      <c r="VVY1477" s="14"/>
      <c r="VVZ1477" s="14"/>
      <c r="VWA1477" s="14"/>
      <c r="VWB1477" s="14"/>
      <c r="VWC1477" s="14"/>
      <c r="VWD1477" s="14"/>
      <c r="VWE1477" s="14"/>
      <c r="VWF1477" s="14"/>
      <c r="VWG1477" s="14"/>
      <c r="VWH1477" s="14"/>
      <c r="VWI1477" s="14"/>
      <c r="VWJ1477" s="14"/>
      <c r="VWK1477" s="14"/>
      <c r="VWL1477" s="14"/>
      <c r="VWM1477" s="14"/>
      <c r="VWN1477" s="14"/>
      <c r="VWO1477" s="14"/>
      <c r="VWP1477" s="14"/>
      <c r="VWQ1477" s="14"/>
      <c r="VWR1477" s="14"/>
      <c r="VWS1477" s="14"/>
      <c r="VWT1477" s="14"/>
      <c r="VWU1477" s="14"/>
      <c r="VWV1477" s="14"/>
      <c r="VWW1477" s="14"/>
      <c r="VWX1477" s="14"/>
      <c r="VWY1477" s="14"/>
      <c r="VWZ1477" s="14"/>
      <c r="VXA1477" s="14"/>
      <c r="VXB1477" s="14"/>
      <c r="VXC1477" s="14"/>
      <c r="VXD1477" s="14"/>
      <c r="VXE1477" s="14"/>
      <c r="VXF1477" s="14"/>
      <c r="VXG1477" s="14"/>
      <c r="VXH1477" s="14"/>
      <c r="VXI1477" s="14"/>
      <c r="VXJ1477" s="14"/>
      <c r="VXK1477" s="14"/>
      <c r="VXL1477" s="14"/>
      <c r="VXM1477" s="14"/>
      <c r="VXN1477" s="14"/>
      <c r="VXO1477" s="14"/>
      <c r="VXP1477" s="14"/>
      <c r="VXQ1477" s="14"/>
      <c r="VXR1477" s="14"/>
      <c r="VXS1477" s="14"/>
      <c r="VXT1477" s="14"/>
      <c r="VXU1477" s="14"/>
      <c r="VXV1477" s="14"/>
      <c r="VXW1477" s="14"/>
      <c r="VXX1477" s="14"/>
      <c r="VXY1477" s="14"/>
      <c r="VXZ1477" s="14"/>
      <c r="VYA1477" s="14"/>
      <c r="VYB1477" s="14"/>
      <c r="VYC1477" s="14"/>
      <c r="VYD1477" s="14"/>
      <c r="VYE1477" s="14"/>
      <c r="VYF1477" s="14"/>
      <c r="VYG1477" s="14"/>
      <c r="VYH1477" s="14"/>
      <c r="VYI1477" s="14"/>
      <c r="VYJ1477" s="14"/>
      <c r="VYK1477" s="14"/>
      <c r="VYL1477" s="14"/>
      <c r="VYM1477" s="14"/>
      <c r="VYN1477" s="14"/>
      <c r="VYO1477" s="14"/>
      <c r="VYP1477" s="14"/>
      <c r="VYQ1477" s="14"/>
      <c r="VYR1477" s="14"/>
      <c r="VYS1477" s="14"/>
      <c r="VYT1477" s="14"/>
      <c r="VYU1477" s="14"/>
      <c r="VYV1477" s="14"/>
      <c r="VYW1477" s="14"/>
      <c r="VYX1477" s="14"/>
      <c r="VYY1477" s="14"/>
      <c r="VYZ1477" s="14"/>
      <c r="VZA1477" s="14"/>
      <c r="VZB1477" s="14"/>
      <c r="VZC1477" s="14"/>
      <c r="VZD1477" s="14"/>
      <c r="VZE1477" s="14"/>
      <c r="VZF1477" s="14"/>
      <c r="VZG1477" s="14"/>
      <c r="VZH1477" s="14"/>
      <c r="VZI1477" s="14"/>
      <c r="VZJ1477" s="14"/>
      <c r="VZK1477" s="14"/>
      <c r="VZL1477" s="14"/>
      <c r="VZM1477" s="14"/>
      <c r="VZN1477" s="14"/>
      <c r="VZO1477" s="14"/>
      <c r="VZP1477" s="14"/>
      <c r="VZQ1477" s="14"/>
      <c r="VZR1477" s="14"/>
      <c r="VZS1477" s="14"/>
      <c r="VZT1477" s="14"/>
      <c r="VZU1477" s="14"/>
      <c r="VZV1477" s="14"/>
      <c r="VZW1477" s="14"/>
      <c r="VZX1477" s="14"/>
      <c r="VZY1477" s="14"/>
      <c r="VZZ1477" s="14"/>
      <c r="WAA1477" s="14"/>
      <c r="WAB1477" s="14"/>
      <c r="WAC1477" s="14"/>
      <c r="WAD1477" s="14"/>
      <c r="WAE1477" s="14"/>
      <c r="WAF1477" s="14"/>
      <c r="WAG1477" s="14"/>
      <c r="WAH1477" s="14"/>
      <c r="WAI1477" s="14"/>
      <c r="WAJ1477" s="14"/>
      <c r="WAK1477" s="14"/>
      <c r="WAL1477" s="14"/>
      <c r="WAM1477" s="14"/>
      <c r="WAN1477" s="14"/>
      <c r="WAO1477" s="14"/>
      <c r="WAP1477" s="14"/>
      <c r="WAQ1477" s="14"/>
      <c r="WAR1477" s="14"/>
      <c r="WAS1477" s="14"/>
      <c r="WAT1477" s="14"/>
      <c r="WAU1477" s="14"/>
      <c r="WAV1477" s="14"/>
      <c r="WAW1477" s="14"/>
      <c r="WAX1477" s="14"/>
      <c r="WAY1477" s="14"/>
      <c r="WAZ1477" s="14"/>
      <c r="WBA1477" s="14"/>
      <c r="WBB1477" s="14"/>
      <c r="WBC1477" s="14"/>
      <c r="WBD1477" s="14"/>
      <c r="WBE1477" s="14"/>
      <c r="WBF1477" s="14"/>
      <c r="WBG1477" s="14"/>
      <c r="WBH1477" s="14"/>
      <c r="WBI1477" s="14"/>
      <c r="WBJ1477" s="14"/>
      <c r="WBK1477" s="14"/>
      <c r="WBL1477" s="14"/>
      <c r="WBM1477" s="14"/>
      <c r="WBN1477" s="14"/>
      <c r="WBO1477" s="14"/>
      <c r="WBP1477" s="14"/>
      <c r="WBQ1477" s="14"/>
      <c r="WBR1477" s="14"/>
      <c r="WBS1477" s="14"/>
      <c r="WBT1477" s="14"/>
      <c r="WBU1477" s="14"/>
      <c r="WBV1477" s="14"/>
      <c r="WBW1477" s="14"/>
      <c r="WBX1477" s="14"/>
      <c r="WBY1477" s="14"/>
      <c r="WBZ1477" s="14"/>
      <c r="WCA1477" s="14"/>
      <c r="WCB1477" s="14"/>
      <c r="WCC1477" s="14"/>
      <c r="WCD1477" s="14"/>
      <c r="WCE1477" s="14"/>
      <c r="WCF1477" s="14"/>
      <c r="WCG1477" s="14"/>
      <c r="WCH1477" s="14"/>
      <c r="WCI1477" s="14"/>
      <c r="WCJ1477" s="14"/>
      <c r="WCK1477" s="14"/>
      <c r="WCL1477" s="14"/>
      <c r="WCM1477" s="14"/>
      <c r="WCN1477" s="14"/>
      <c r="WCO1477" s="14"/>
      <c r="WCP1477" s="14"/>
      <c r="WCQ1477" s="14"/>
      <c r="WCR1477" s="14"/>
      <c r="WCS1477" s="14"/>
      <c r="WCT1477" s="14"/>
      <c r="WCU1477" s="14"/>
      <c r="WCV1477" s="14"/>
      <c r="WCW1477" s="14"/>
      <c r="WCX1477" s="14"/>
      <c r="WCY1477" s="14"/>
      <c r="WCZ1477" s="14"/>
      <c r="WDA1477" s="14"/>
      <c r="WDB1477" s="14"/>
      <c r="WDC1477" s="14"/>
      <c r="WDD1477" s="14"/>
      <c r="WDE1477" s="14"/>
      <c r="WDF1477" s="14"/>
      <c r="WDG1477" s="14"/>
      <c r="WDH1477" s="14"/>
      <c r="WDI1477" s="14"/>
      <c r="WDJ1477" s="14"/>
      <c r="WDK1477" s="14"/>
      <c r="WDL1477" s="14"/>
      <c r="WDM1477" s="14"/>
      <c r="WDN1477" s="14"/>
      <c r="WDO1477" s="14"/>
      <c r="WDP1477" s="14"/>
      <c r="WDQ1477" s="14"/>
      <c r="WDR1477" s="14"/>
      <c r="WDS1477" s="14"/>
      <c r="WDT1477" s="14"/>
      <c r="WDU1477" s="14"/>
      <c r="WDV1477" s="14"/>
      <c r="WDW1477" s="14"/>
      <c r="WDX1477" s="14"/>
      <c r="WDY1477" s="14"/>
      <c r="WDZ1477" s="14"/>
      <c r="WEA1477" s="14"/>
      <c r="WEB1477" s="14"/>
      <c r="WEC1477" s="14"/>
      <c r="WED1477" s="14"/>
      <c r="WEE1477" s="14"/>
      <c r="WEF1477" s="14"/>
      <c r="WEG1477" s="14"/>
      <c r="WEH1477" s="14"/>
      <c r="WEI1477" s="14"/>
      <c r="WEJ1477" s="14"/>
      <c r="WEK1477" s="14"/>
      <c r="WEL1477" s="14"/>
      <c r="WEM1477" s="14"/>
      <c r="WEN1477" s="14"/>
      <c r="WEO1477" s="14"/>
      <c r="WEP1477" s="14"/>
      <c r="WEQ1477" s="14"/>
      <c r="WER1477" s="14"/>
      <c r="WES1477" s="14"/>
      <c r="WET1477" s="14"/>
      <c r="WEU1477" s="14"/>
      <c r="WEV1477" s="14"/>
      <c r="WEW1477" s="14"/>
      <c r="WEX1477" s="14"/>
      <c r="WEY1477" s="14"/>
      <c r="WEZ1477" s="14"/>
      <c r="WFA1477" s="14"/>
      <c r="WFB1477" s="14"/>
      <c r="WFC1477" s="14"/>
      <c r="WFD1477" s="14"/>
      <c r="WFE1477" s="14"/>
      <c r="WFF1477" s="14"/>
      <c r="WFG1477" s="14"/>
      <c r="WFH1477" s="14"/>
      <c r="WFI1477" s="14"/>
      <c r="WFJ1477" s="14"/>
      <c r="WFK1477" s="14"/>
      <c r="WFL1477" s="14"/>
      <c r="WFM1477" s="14"/>
      <c r="WFN1477" s="14"/>
      <c r="WFO1477" s="14"/>
      <c r="WFP1477" s="14"/>
      <c r="WFQ1477" s="14"/>
      <c r="WFR1477" s="14"/>
      <c r="WFS1477" s="14"/>
      <c r="WFT1477" s="14"/>
      <c r="WFU1477" s="14"/>
      <c r="WFV1477" s="14"/>
      <c r="WFW1477" s="14"/>
      <c r="WFX1477" s="14"/>
      <c r="WFY1477" s="14"/>
      <c r="WFZ1477" s="14"/>
      <c r="WGA1477" s="14"/>
      <c r="WGB1477" s="14"/>
      <c r="WGC1477" s="14"/>
      <c r="WGD1477" s="14"/>
      <c r="WGE1477" s="14"/>
      <c r="WGF1477" s="14"/>
      <c r="WGG1477" s="14"/>
      <c r="WGH1477" s="14"/>
      <c r="WGI1477" s="14"/>
      <c r="WGJ1477" s="14"/>
      <c r="WGK1477" s="14"/>
      <c r="WGL1477" s="14"/>
      <c r="WGM1477" s="14"/>
      <c r="WGN1477" s="14"/>
      <c r="WGO1477" s="14"/>
      <c r="WGP1477" s="14"/>
      <c r="WGQ1477" s="14"/>
      <c r="WGR1477" s="14"/>
      <c r="WGS1477" s="14"/>
      <c r="WGT1477" s="14"/>
      <c r="WGU1477" s="14"/>
      <c r="WGV1477" s="14"/>
      <c r="WGW1477" s="14"/>
      <c r="WGX1477" s="14"/>
      <c r="WGY1477" s="14"/>
      <c r="WGZ1477" s="14"/>
      <c r="WHA1477" s="14"/>
      <c r="WHB1477" s="14"/>
      <c r="WHC1477" s="14"/>
      <c r="WHD1477" s="14"/>
      <c r="WHE1477" s="14"/>
      <c r="WHF1477" s="14"/>
      <c r="WHG1477" s="14"/>
      <c r="WHH1477" s="14"/>
      <c r="WHI1477" s="14"/>
      <c r="WHJ1477" s="14"/>
      <c r="WHK1477" s="14"/>
      <c r="WHL1477" s="14"/>
      <c r="WHM1477" s="14"/>
      <c r="WHN1477" s="14"/>
      <c r="WHO1477" s="14"/>
      <c r="WHP1477" s="14"/>
      <c r="WHQ1477" s="14"/>
      <c r="WHR1477" s="14"/>
      <c r="WHS1477" s="14"/>
      <c r="WHT1477" s="14"/>
      <c r="WHU1477" s="14"/>
      <c r="WHV1477" s="14"/>
      <c r="WHW1477" s="14"/>
      <c r="WHX1477" s="14"/>
      <c r="WHY1477" s="14"/>
      <c r="WHZ1477" s="14"/>
      <c r="WIA1477" s="14"/>
      <c r="WIB1477" s="14"/>
      <c r="WIC1477" s="14"/>
      <c r="WID1477" s="14"/>
      <c r="WIE1477" s="14"/>
      <c r="WIF1477" s="14"/>
      <c r="WIG1477" s="14"/>
      <c r="WIH1477" s="14"/>
      <c r="WII1477" s="14"/>
      <c r="WIJ1477" s="14"/>
      <c r="WIK1477" s="14"/>
      <c r="WIL1477" s="14"/>
      <c r="WIM1477" s="14"/>
      <c r="WIN1477" s="14"/>
      <c r="WIO1477" s="14"/>
      <c r="WIP1477" s="14"/>
      <c r="WIQ1477" s="14"/>
      <c r="WIR1477" s="14"/>
      <c r="WIS1477" s="14"/>
      <c r="WIT1477" s="14"/>
      <c r="WIU1477" s="14"/>
      <c r="WIV1477" s="14"/>
      <c r="WIW1477" s="14"/>
      <c r="WIX1477" s="14"/>
      <c r="WIY1477" s="14"/>
      <c r="WIZ1477" s="14"/>
      <c r="WJA1477" s="14"/>
      <c r="WJB1477" s="14"/>
      <c r="WJC1477" s="14"/>
      <c r="WJD1477" s="14"/>
      <c r="WJE1477" s="14"/>
      <c r="WJF1477" s="14"/>
      <c r="WJG1477" s="14"/>
      <c r="WJH1477" s="14"/>
      <c r="WJI1477" s="14"/>
      <c r="WJJ1477" s="14"/>
      <c r="WJK1477" s="14"/>
      <c r="WJL1477" s="14"/>
      <c r="WJM1477" s="14"/>
      <c r="WJN1477" s="14"/>
      <c r="WJO1477" s="14"/>
      <c r="WJP1477" s="14"/>
      <c r="WJQ1477" s="14"/>
      <c r="WJR1477" s="14"/>
      <c r="WJS1477" s="14"/>
      <c r="WJT1477" s="14"/>
      <c r="WJU1477" s="14"/>
      <c r="WJV1477" s="14"/>
      <c r="WJW1477" s="14"/>
      <c r="WJX1477" s="14"/>
      <c r="WJY1477" s="14"/>
      <c r="WJZ1477" s="14"/>
      <c r="WKA1477" s="14"/>
      <c r="WKB1477" s="14"/>
      <c r="WKC1477" s="14"/>
      <c r="WKD1477" s="14"/>
      <c r="WKE1477" s="14"/>
      <c r="WKF1477" s="14"/>
      <c r="WKG1477" s="14"/>
      <c r="WKH1477" s="14"/>
      <c r="WKI1477" s="14"/>
      <c r="WKJ1477" s="14"/>
      <c r="WKK1477" s="14"/>
      <c r="WKL1477" s="14"/>
      <c r="WKM1477" s="14"/>
      <c r="WKN1477" s="14"/>
      <c r="WKO1477" s="14"/>
      <c r="WKP1477" s="14"/>
      <c r="WKQ1477" s="14"/>
      <c r="WKR1477" s="14"/>
      <c r="WKS1477" s="14"/>
      <c r="WKT1477" s="14"/>
      <c r="WKU1477" s="14"/>
      <c r="WKV1477" s="14"/>
      <c r="WKW1477" s="14"/>
      <c r="WKX1477" s="14"/>
      <c r="WKY1477" s="14"/>
      <c r="WKZ1477" s="14"/>
      <c r="WLA1477" s="14"/>
      <c r="WLB1477" s="14"/>
      <c r="WLC1477" s="14"/>
      <c r="WLD1477" s="14"/>
      <c r="WLE1477" s="14"/>
      <c r="WLF1477" s="14"/>
      <c r="WLG1477" s="14"/>
      <c r="WLH1477" s="14"/>
      <c r="WLI1477" s="14"/>
      <c r="WLJ1477" s="14"/>
      <c r="WLK1477" s="14"/>
      <c r="WLL1477" s="14"/>
      <c r="WLM1477" s="14"/>
      <c r="WLN1477" s="14"/>
      <c r="WLO1477" s="14"/>
      <c r="WLP1477" s="14"/>
      <c r="WLQ1477" s="14"/>
      <c r="WLR1477" s="14"/>
      <c r="WLS1477" s="14"/>
      <c r="WLT1477" s="14"/>
      <c r="WLU1477" s="14"/>
      <c r="WLV1477" s="14"/>
      <c r="WLW1477" s="14"/>
      <c r="WLX1477" s="14"/>
      <c r="WLY1477" s="14"/>
      <c r="WLZ1477" s="14"/>
      <c r="WMA1477" s="14"/>
      <c r="WMB1477" s="14"/>
      <c r="WMC1477" s="14"/>
      <c r="WMD1477" s="14"/>
      <c r="WME1477" s="14"/>
      <c r="WMF1477" s="14"/>
      <c r="WMG1477" s="14"/>
      <c r="WMH1477" s="14"/>
      <c r="WMI1477" s="14"/>
      <c r="WMJ1477" s="14"/>
      <c r="WMK1477" s="14"/>
      <c r="WML1477" s="14"/>
      <c r="WMM1477" s="14"/>
      <c r="WMN1477" s="14"/>
      <c r="WMO1477" s="14"/>
      <c r="WMP1477" s="14"/>
      <c r="WMQ1477" s="14"/>
      <c r="WMR1477" s="14"/>
      <c r="WMS1477" s="14"/>
      <c r="WMT1477" s="14"/>
      <c r="WMU1477" s="14"/>
      <c r="WMV1477" s="14"/>
      <c r="WMW1477" s="14"/>
      <c r="WMX1477" s="14"/>
      <c r="WMY1477" s="14"/>
      <c r="WMZ1477" s="14"/>
      <c r="WNA1477" s="14"/>
      <c r="WNB1477" s="14"/>
      <c r="WNC1477" s="14"/>
      <c r="WND1477" s="14"/>
      <c r="WNE1477" s="14"/>
      <c r="WNF1477" s="14"/>
      <c r="WNG1477" s="14"/>
      <c r="WNH1477" s="14"/>
      <c r="WNI1477" s="14"/>
      <c r="WNJ1477" s="14"/>
      <c r="WNK1477" s="14"/>
      <c r="WNL1477" s="14"/>
      <c r="WNM1477" s="14"/>
      <c r="WNN1477" s="14"/>
      <c r="WNO1477" s="14"/>
      <c r="WNP1477" s="14"/>
      <c r="WNQ1477" s="14"/>
      <c r="WNR1477" s="14"/>
      <c r="WNS1477" s="14"/>
      <c r="WNT1477" s="14"/>
      <c r="WNU1477" s="14"/>
      <c r="WNV1477" s="14"/>
      <c r="WNW1477" s="14"/>
      <c r="WNX1477" s="14"/>
      <c r="WNY1477" s="14"/>
      <c r="WNZ1477" s="14"/>
      <c r="WOA1477" s="14"/>
      <c r="WOB1477" s="14"/>
      <c r="WOC1477" s="14"/>
      <c r="WOD1477" s="14"/>
      <c r="WOE1477" s="14"/>
      <c r="WOF1477" s="14"/>
      <c r="WOG1477" s="14"/>
      <c r="WOH1477" s="14"/>
      <c r="WOI1477" s="14"/>
      <c r="WOJ1477" s="14"/>
      <c r="WOK1477" s="14"/>
      <c r="WOL1477" s="14"/>
      <c r="WOM1477" s="14"/>
      <c r="WON1477" s="14"/>
      <c r="WOO1477" s="14"/>
      <c r="WOP1477" s="14"/>
      <c r="WOQ1477" s="14"/>
      <c r="WOR1477" s="14"/>
      <c r="WOS1477" s="14"/>
      <c r="WOT1477" s="14"/>
      <c r="WOU1477" s="14"/>
      <c r="WOV1477" s="14"/>
      <c r="WOW1477" s="14"/>
      <c r="WOX1477" s="14"/>
      <c r="WOY1477" s="14"/>
      <c r="WOZ1477" s="14"/>
      <c r="WPA1477" s="14"/>
      <c r="WPB1477" s="14"/>
      <c r="WPC1477" s="14"/>
      <c r="WPD1477" s="14"/>
      <c r="WPE1477" s="14"/>
      <c r="WPF1477" s="14"/>
      <c r="WPG1477" s="14"/>
      <c r="WPH1477" s="14"/>
      <c r="WPI1477" s="14"/>
      <c r="WPJ1477" s="14"/>
      <c r="WPK1477" s="14"/>
      <c r="WPL1477" s="14"/>
      <c r="WPM1477" s="14"/>
      <c r="WPN1477" s="14"/>
      <c r="WPO1477" s="14"/>
      <c r="WPP1477" s="14"/>
      <c r="WPQ1477" s="14"/>
      <c r="WPR1477" s="14"/>
      <c r="WPS1477" s="14"/>
      <c r="WPT1477" s="14"/>
      <c r="WPU1477" s="14"/>
      <c r="WPV1477" s="14"/>
      <c r="WPW1477" s="14"/>
      <c r="WPX1477" s="14"/>
      <c r="WPY1477" s="14"/>
      <c r="WPZ1477" s="14"/>
      <c r="WQA1477" s="14"/>
      <c r="WQB1477" s="14"/>
      <c r="WQC1477" s="14"/>
      <c r="WQD1477" s="14"/>
      <c r="WQE1477" s="14"/>
      <c r="WQF1477" s="14"/>
      <c r="WQG1477" s="14"/>
      <c r="WQH1477" s="14"/>
      <c r="WQI1477" s="14"/>
      <c r="WQJ1477" s="14"/>
      <c r="WQK1477" s="14"/>
      <c r="WQL1477" s="14"/>
      <c r="WQM1477" s="14"/>
      <c r="WQN1477" s="14"/>
      <c r="WQO1477" s="14"/>
      <c r="WQP1477" s="14"/>
      <c r="WQQ1477" s="14"/>
      <c r="WQR1477" s="14"/>
      <c r="WQS1477" s="14"/>
      <c r="WQT1477" s="14"/>
      <c r="WQU1477" s="14"/>
      <c r="WQV1477" s="14"/>
      <c r="WQW1477" s="14"/>
      <c r="WQX1477" s="14"/>
      <c r="WQY1477" s="14"/>
      <c r="WQZ1477" s="14"/>
      <c r="WRA1477" s="14"/>
      <c r="WRB1477" s="14"/>
      <c r="WRC1477" s="14"/>
      <c r="WRD1477" s="14"/>
      <c r="WRE1477" s="14"/>
      <c r="WRF1477" s="14"/>
      <c r="WRG1477" s="14"/>
      <c r="WRH1477" s="14"/>
      <c r="WRI1477" s="14"/>
      <c r="WRJ1477" s="14"/>
      <c r="WRK1477" s="14"/>
      <c r="WRL1477" s="14"/>
      <c r="WRM1477" s="14"/>
      <c r="WRN1477" s="14"/>
      <c r="WRO1477" s="14"/>
      <c r="WRP1477" s="14"/>
      <c r="WRQ1477" s="14"/>
      <c r="WRR1477" s="14"/>
      <c r="WRS1477" s="14"/>
      <c r="WRT1477" s="14"/>
      <c r="WRU1477" s="14"/>
      <c r="WRV1477" s="14"/>
      <c r="WRW1477" s="14"/>
      <c r="WRX1477" s="14"/>
      <c r="WRY1477" s="14"/>
      <c r="WRZ1477" s="14"/>
      <c r="WSA1477" s="14"/>
      <c r="WSB1477" s="14"/>
      <c r="WSC1477" s="14"/>
      <c r="WSD1477" s="14"/>
      <c r="WSE1477" s="14"/>
      <c r="WSF1477" s="14"/>
      <c r="WSG1477" s="14"/>
      <c r="WSH1477" s="14"/>
      <c r="WSI1477" s="14"/>
      <c r="WSJ1477" s="14"/>
      <c r="WSK1477" s="14"/>
      <c r="WSL1477" s="14"/>
      <c r="WSM1477" s="14"/>
      <c r="WSN1477" s="14"/>
      <c r="WSO1477" s="14"/>
      <c r="WSP1477" s="14"/>
      <c r="WSQ1477" s="14"/>
      <c r="WSR1477" s="14"/>
      <c r="WSS1477" s="14"/>
      <c r="WST1477" s="14"/>
      <c r="WSU1477" s="14"/>
      <c r="WSV1477" s="14"/>
      <c r="WSW1477" s="14"/>
      <c r="WSX1477" s="14"/>
      <c r="WSY1477" s="14"/>
      <c r="WSZ1477" s="14"/>
      <c r="WTA1477" s="14"/>
      <c r="WTB1477" s="14"/>
      <c r="WTC1477" s="14"/>
      <c r="WTD1477" s="14"/>
      <c r="WTE1477" s="14"/>
      <c r="WTF1477" s="14"/>
      <c r="WTG1477" s="14"/>
      <c r="WTH1477" s="14"/>
      <c r="WTI1477" s="14"/>
      <c r="WTJ1477" s="14"/>
      <c r="WTK1477" s="14"/>
      <c r="WTL1477" s="14"/>
      <c r="WTM1477" s="14"/>
      <c r="WTN1477" s="14"/>
      <c r="WTO1477" s="14"/>
      <c r="WTP1477" s="14"/>
      <c r="WTQ1477" s="14"/>
      <c r="WTR1477" s="14"/>
      <c r="WTS1477" s="14"/>
      <c r="WTT1477" s="14"/>
      <c r="WTU1477" s="14"/>
      <c r="WTV1477" s="14"/>
      <c r="WTW1477" s="14"/>
      <c r="WTX1477" s="14"/>
      <c r="WTY1477" s="14"/>
      <c r="WTZ1477" s="14"/>
      <c r="WUA1477" s="14"/>
      <c r="WUB1477" s="14"/>
      <c r="WUC1477" s="14"/>
      <c r="WUD1477" s="14"/>
      <c r="WUE1477" s="14"/>
      <c r="WUF1477" s="14"/>
      <c r="WUG1477" s="14"/>
      <c r="WUH1477" s="14"/>
      <c r="WUI1477" s="14"/>
      <c r="WUJ1477" s="14"/>
      <c r="WUK1477" s="14"/>
      <c r="WUL1477" s="14"/>
      <c r="WUM1477" s="14"/>
      <c r="WUN1477" s="14"/>
      <c r="WUO1477" s="14"/>
      <c r="WUP1477" s="14"/>
      <c r="WUQ1477" s="14"/>
      <c r="WUR1477" s="14"/>
      <c r="WUS1477" s="14"/>
      <c r="WUT1477" s="14"/>
      <c r="WUU1477" s="14"/>
      <c r="WUV1477" s="14"/>
      <c r="WUW1477" s="14"/>
      <c r="WUX1477" s="14"/>
      <c r="WUY1477" s="14"/>
      <c r="WUZ1477" s="14"/>
      <c r="WVA1477" s="14"/>
      <c r="WVB1477" s="14"/>
      <c r="WVC1477" s="14"/>
      <c r="WVD1477" s="14"/>
      <c r="WVE1477" s="14"/>
      <c r="WVF1477" s="14"/>
      <c r="WVG1477" s="14"/>
      <c r="WVH1477" s="14"/>
      <c r="WVI1477" s="14"/>
      <c r="WVJ1477" s="14"/>
      <c r="WVK1477" s="14"/>
      <c r="WVL1477" s="14"/>
      <c r="WVM1477" s="14"/>
      <c r="WVN1477" s="14"/>
      <c r="WVO1477" s="14"/>
      <c r="WVP1477" s="14"/>
      <c r="WVQ1477" s="14"/>
      <c r="WVR1477" s="14"/>
      <c r="WVS1477" s="14"/>
      <c r="WVT1477" s="14"/>
      <c r="WVU1477" s="14"/>
      <c r="WVV1477" s="14"/>
      <c r="WVW1477" s="14"/>
      <c r="WVX1477" s="14"/>
      <c r="WVY1477" s="14"/>
      <c r="WVZ1477" s="14"/>
      <c r="WWA1477" s="14"/>
      <c r="WWB1477" s="14"/>
      <c r="WWC1477" s="14"/>
      <c r="WWD1477" s="14"/>
      <c r="WWE1477" s="14"/>
      <c r="WWF1477" s="14"/>
      <c r="WWG1477" s="14"/>
      <c r="WWH1477" s="14"/>
      <c r="WWI1477" s="14"/>
      <c r="WWJ1477" s="14"/>
      <c r="WWK1477" s="14"/>
      <c r="WWL1477" s="14"/>
      <c r="WWM1477" s="14"/>
      <c r="WWN1477" s="14"/>
      <c r="WWO1477" s="14"/>
      <c r="WWP1477" s="14"/>
      <c r="WWQ1477" s="14"/>
      <c r="WWR1477" s="14"/>
      <c r="WWS1477" s="14"/>
      <c r="WWT1477" s="14"/>
      <c r="WWU1477" s="14"/>
      <c r="WWV1477" s="14"/>
      <c r="WWW1477" s="14"/>
      <c r="WWX1477" s="14"/>
      <c r="WWY1477" s="14"/>
      <c r="WWZ1477" s="14"/>
      <c r="WXA1477" s="14"/>
      <c r="WXB1477" s="14"/>
      <c r="WXC1477" s="14"/>
      <c r="WXD1477" s="14"/>
      <c r="WXE1477" s="14"/>
      <c r="WXF1477" s="14"/>
      <c r="WXG1477" s="14"/>
      <c r="WXH1477" s="14"/>
      <c r="WXI1477" s="14"/>
      <c r="WXJ1477" s="14"/>
      <c r="WXK1477" s="14"/>
      <c r="WXL1477" s="14"/>
      <c r="WXM1477" s="14"/>
      <c r="WXN1477" s="14"/>
      <c r="WXO1477" s="14"/>
      <c r="WXP1477" s="14"/>
      <c r="WXQ1477" s="14"/>
      <c r="WXR1477" s="14"/>
      <c r="WXS1477" s="14"/>
      <c r="WXT1477" s="14"/>
      <c r="WXU1477" s="14"/>
      <c r="WXV1477" s="14"/>
      <c r="WXW1477" s="14"/>
      <c r="WXX1477" s="14"/>
      <c r="WXY1477" s="14"/>
      <c r="WXZ1477" s="14"/>
      <c r="WYA1477" s="14"/>
      <c r="WYB1477" s="14"/>
      <c r="WYC1477" s="14"/>
      <c r="WYD1477" s="14"/>
      <c r="WYE1477" s="14"/>
      <c r="WYF1477" s="14"/>
      <c r="WYG1477" s="14"/>
      <c r="WYH1477" s="14"/>
      <c r="WYI1477" s="14"/>
      <c r="WYJ1477" s="14"/>
      <c r="WYK1477" s="14"/>
      <c r="WYL1477" s="14"/>
      <c r="WYM1477" s="14"/>
      <c r="WYN1477" s="14"/>
      <c r="WYO1477" s="14"/>
      <c r="WYP1477" s="14"/>
      <c r="WYQ1477" s="14"/>
      <c r="WYR1477" s="14"/>
      <c r="WYS1477" s="14"/>
      <c r="WYT1477" s="14"/>
      <c r="WYU1477" s="14"/>
      <c r="WYV1477" s="14"/>
      <c r="WYW1477" s="14"/>
      <c r="WYX1477" s="14"/>
      <c r="WYY1477" s="14"/>
      <c r="WYZ1477" s="14"/>
      <c r="WZA1477" s="14"/>
      <c r="WZB1477" s="14"/>
      <c r="WZC1477" s="14"/>
      <c r="WZD1477" s="14"/>
      <c r="WZE1477" s="14"/>
      <c r="WZF1477" s="14"/>
      <c r="WZG1477" s="14"/>
      <c r="WZH1477" s="14"/>
      <c r="WZI1477" s="14"/>
      <c r="WZJ1477" s="14"/>
      <c r="WZK1477" s="14"/>
      <c r="WZL1477" s="14"/>
      <c r="WZM1477" s="14"/>
      <c r="WZN1477" s="14"/>
      <c r="WZO1477" s="14"/>
      <c r="WZP1477" s="14"/>
      <c r="WZQ1477" s="14"/>
      <c r="WZR1477" s="14"/>
      <c r="WZS1477" s="14"/>
      <c r="WZT1477" s="14"/>
      <c r="WZU1477" s="14"/>
      <c r="WZV1477" s="14"/>
      <c r="WZW1477" s="14"/>
      <c r="WZX1477" s="14"/>
      <c r="WZY1477" s="14"/>
      <c r="WZZ1477" s="14"/>
      <c r="XAA1477" s="14"/>
      <c r="XAB1477" s="14"/>
      <c r="XAC1477" s="14"/>
      <c r="XAD1477" s="14"/>
      <c r="XAE1477" s="14"/>
      <c r="XAF1477" s="14"/>
      <c r="XAG1477" s="14"/>
      <c r="XAH1477" s="14"/>
      <c r="XAI1477" s="14"/>
      <c r="XAJ1477" s="14"/>
      <c r="XAK1477" s="14"/>
      <c r="XAL1477" s="14"/>
      <c r="XAM1477" s="14"/>
      <c r="XAN1477" s="14"/>
      <c r="XAO1477" s="14"/>
      <c r="XAP1477" s="14"/>
      <c r="XAQ1477" s="14"/>
      <c r="XAR1477" s="14"/>
      <c r="XAS1477" s="14"/>
      <c r="XAT1477" s="14"/>
      <c r="XAU1477" s="14"/>
      <c r="XAV1477" s="14"/>
      <c r="XAW1477" s="14"/>
      <c r="XAX1477" s="14"/>
      <c r="XAY1477" s="14"/>
      <c r="XAZ1477" s="14"/>
      <c r="XBA1477" s="14"/>
      <c r="XBB1477" s="14"/>
      <c r="XBC1477" s="14"/>
      <c r="XBD1477" s="14"/>
      <c r="XBE1477" s="14"/>
      <c r="XBF1477" s="14"/>
      <c r="XBG1477" s="14"/>
      <c r="XBH1477" s="14"/>
      <c r="XBI1477" s="14"/>
      <c r="XBJ1477" s="14"/>
      <c r="XBK1477" s="14"/>
      <c r="XBL1477" s="14"/>
      <c r="XBM1477" s="14"/>
      <c r="XBN1477" s="14"/>
      <c r="XBO1477" s="14"/>
      <c r="XBP1477" s="14"/>
      <c r="XBQ1477" s="14"/>
      <c r="XBR1477" s="14"/>
      <c r="XBS1477" s="14"/>
      <c r="XBT1477" s="14"/>
      <c r="XBU1477" s="14"/>
      <c r="XBV1477" s="14"/>
      <c r="XBW1477" s="14"/>
      <c r="XBX1477" s="14"/>
      <c r="XBY1477" s="14"/>
      <c r="XBZ1477" s="14"/>
      <c r="XCA1477" s="14"/>
      <c r="XCB1477" s="14"/>
      <c r="XCC1477" s="14"/>
      <c r="XCD1477" s="14"/>
      <c r="XCE1477" s="14"/>
      <c r="XCF1477" s="14"/>
      <c r="XCG1477" s="14"/>
      <c r="XCH1477" s="14"/>
      <c r="XCI1477" s="14"/>
      <c r="XCJ1477" s="14"/>
      <c r="XCK1477" s="14"/>
      <c r="XCL1477" s="14"/>
      <c r="XCM1477" s="14"/>
      <c r="XCN1477" s="14"/>
      <c r="XCO1477" s="14"/>
      <c r="XCP1477" s="14"/>
      <c r="XCQ1477" s="14"/>
      <c r="XCR1477" s="14"/>
      <c r="XCS1477" s="14"/>
      <c r="XCT1477" s="14"/>
      <c r="XCU1477" s="14"/>
      <c r="XCV1477" s="14"/>
      <c r="XCW1477" s="14"/>
      <c r="XCX1477" s="14"/>
      <c r="XCY1477" s="14"/>
      <c r="XCZ1477" s="14"/>
      <c r="XDA1477" s="14"/>
      <c r="XDB1477" s="14"/>
      <c r="XDC1477" s="14"/>
      <c r="XDD1477" s="14"/>
      <c r="XDE1477" s="14"/>
      <c r="XDF1477" s="14"/>
      <c r="XDG1477" s="14"/>
      <c r="XDH1477" s="14"/>
      <c r="XDI1477" s="14"/>
      <c r="XDJ1477" s="14"/>
      <c r="XDK1477" s="14"/>
      <c r="XDL1477" s="14"/>
      <c r="XDM1477" s="14"/>
      <c r="XDN1477" s="14"/>
      <c r="XDO1477" s="14"/>
      <c r="XDP1477" s="14"/>
      <c r="XDQ1477" s="14"/>
      <c r="XDR1477" s="14"/>
      <c r="XDS1477" s="14"/>
      <c r="XDT1477" s="14"/>
      <c r="XDU1477" s="14"/>
      <c r="XDV1477" s="14"/>
      <c r="XDW1477" s="14"/>
      <c r="XDX1477" s="14"/>
      <c r="XDY1477" s="14"/>
      <c r="XDZ1477" s="14"/>
      <c r="XEA1477" s="14"/>
      <c r="XEB1477" s="14"/>
      <c r="XEC1477" s="14"/>
      <c r="XED1477" s="14"/>
      <c r="XEE1477" s="14"/>
      <c r="XEF1477" s="14"/>
      <c r="XEG1477" s="14"/>
      <c r="XEH1477" s="14"/>
      <c r="XEI1477" s="14"/>
      <c r="XEJ1477" s="14"/>
      <c r="XEK1477" s="14"/>
      <c r="XEL1477" s="14"/>
      <c r="XEM1477" s="14"/>
      <c r="XEN1477" s="14"/>
      <c r="XEO1477" s="14"/>
      <c r="XEP1477" s="14"/>
      <c r="XEQ1477" s="14"/>
      <c r="XER1477" s="14"/>
      <c r="XES1477" s="14"/>
      <c r="XET1477" s="14"/>
      <c r="XEU1477" s="14"/>
      <c r="XEV1477" s="14"/>
      <c r="XEW1477" s="14"/>
      <c r="XEX1477" s="14"/>
      <c r="XEY1477" s="14"/>
      <c r="XEZ1477" s="14"/>
      <c r="XFA1477" s="14"/>
      <c r="XFB1477" s="14"/>
    </row>
    <row r="1478" spans="1:16382" ht="32.25" customHeight="1" x14ac:dyDescent="0.25">
      <c r="A1478" s="68"/>
      <c r="B1478" s="25"/>
      <c r="C1478" s="171" t="s">
        <v>3139</v>
      </c>
      <c r="D1478" s="25"/>
      <c r="E1478" s="111"/>
      <c r="F1478" s="68"/>
      <c r="G1478" s="25"/>
      <c r="H1478" s="25"/>
      <c r="I1478" s="142">
        <f>I1479+I1483+I1484</f>
        <v>131100.85999999999</v>
      </c>
      <c r="J1478" s="142">
        <f>J1479+J1483+J1484</f>
        <v>84221.590000000011</v>
      </c>
      <c r="K1478" s="142">
        <f>K1479+K1483+K1484</f>
        <v>83949.090000000026</v>
      </c>
      <c r="L1478" s="103">
        <f>L1479+L1483+L1484</f>
        <v>5444</v>
      </c>
      <c r="M1478" s="142">
        <f>M1479+M1483+M1484</f>
        <v>147947855.31</v>
      </c>
      <c r="N1478" s="142"/>
      <c r="O1478" s="142"/>
      <c r="P1478" s="142"/>
      <c r="Q1478" s="142">
        <f t="shared" ref="Q1478" si="360">M1478</f>
        <v>147947855.31</v>
      </c>
      <c r="R1478" s="142">
        <f>R1479+R1483+R1484</f>
        <v>37166491.690000005</v>
      </c>
      <c r="S1478" s="103"/>
      <c r="T1478" s="142"/>
      <c r="U1478" s="142">
        <f>U1479+U1483+U1484</f>
        <v>12387.2</v>
      </c>
      <c r="V1478" s="142">
        <f>V1479+V1483+V1484</f>
        <v>93188905.599999994</v>
      </c>
      <c r="W1478" s="142"/>
      <c r="X1478" s="142"/>
      <c r="Y1478" s="142">
        <f>Y1479+Y1483+Y1484</f>
        <v>2211.1</v>
      </c>
      <c r="Z1478" s="142">
        <f>Z1479+Z1483+Z1484</f>
        <v>5892332.7999999998</v>
      </c>
      <c r="AA1478" s="142">
        <f>AA1479+AA1483+AA1484</f>
        <v>4169.05</v>
      </c>
      <c r="AB1478" s="142">
        <f>AB1479+AB1483+AB1484</f>
        <v>11160546.850000001</v>
      </c>
      <c r="AC1478" s="142"/>
      <c r="AD1478" s="142"/>
      <c r="AE1478" s="142"/>
      <c r="AF1478" s="142">
        <f t="shared" ref="AF1478" si="361">AF1479+AF1483+AF1484</f>
        <v>539578.37</v>
      </c>
      <c r="AG1478" s="162"/>
      <c r="AH1478" s="128"/>
      <c r="AI1478" s="132"/>
      <c r="AJ1478" s="132"/>
      <c r="AN1478" s="164"/>
      <c r="AO1478" s="35"/>
      <c r="AP1478" s="16"/>
    </row>
    <row r="1479" spans="1:16382" ht="22.5" customHeight="1" x14ac:dyDescent="0.25">
      <c r="A1479" s="68"/>
      <c r="B1479" s="25"/>
      <c r="C1479" s="200" t="s">
        <v>1190</v>
      </c>
      <c r="D1479" s="25"/>
      <c r="E1479" s="111"/>
      <c r="F1479" s="68"/>
      <c r="G1479" s="30"/>
      <c r="H1479" s="30"/>
      <c r="I1479" s="142">
        <f>SUM(I1480:I1482)</f>
        <v>7214.75</v>
      </c>
      <c r="J1479" s="142">
        <f t="shared" ref="J1479:AF1479" si="362">SUM(J1480:J1482)</f>
        <v>4331.6000000000004</v>
      </c>
      <c r="K1479" s="142">
        <f t="shared" si="362"/>
        <v>4331.6000000000004</v>
      </c>
      <c r="L1479" s="103">
        <f t="shared" si="362"/>
        <v>277</v>
      </c>
      <c r="M1479" s="142">
        <f t="shared" si="362"/>
        <v>2332138.37</v>
      </c>
      <c r="N1479" s="142"/>
      <c r="O1479" s="142"/>
      <c r="P1479" s="142"/>
      <c r="Q1479" s="142">
        <f>M1479</f>
        <v>2332138.37</v>
      </c>
      <c r="R1479" s="142">
        <f t="shared" si="362"/>
        <v>1792560</v>
      </c>
      <c r="S1479" s="103"/>
      <c r="T1479" s="142"/>
      <c r="U1479" s="142"/>
      <c r="V1479" s="142"/>
      <c r="W1479" s="142"/>
      <c r="X1479" s="142"/>
      <c r="Y1479" s="142"/>
      <c r="Z1479" s="142"/>
      <c r="AA1479" s="142"/>
      <c r="AB1479" s="142"/>
      <c r="AC1479" s="142"/>
      <c r="AD1479" s="142"/>
      <c r="AE1479" s="142"/>
      <c r="AF1479" s="142">
        <f t="shared" si="362"/>
        <v>539578.37</v>
      </c>
      <c r="AG1479" s="162"/>
      <c r="AH1479" s="128"/>
      <c r="AI1479" s="132"/>
      <c r="AJ1479" s="132"/>
      <c r="AN1479" s="164"/>
      <c r="AO1479" s="35"/>
      <c r="AP1479" s="16"/>
    </row>
    <row r="1480" spans="1:16382" ht="22.5" customHeight="1" x14ac:dyDescent="0.25">
      <c r="A1480" s="68" t="str">
        <f>AM1480</f>
        <v>1405.</v>
      </c>
      <c r="B1480" s="25">
        <v>3046</v>
      </c>
      <c r="C1480" s="36" t="s">
        <v>650</v>
      </c>
      <c r="D1480" s="25">
        <v>1964</v>
      </c>
      <c r="E1480" s="111" t="s">
        <v>2932</v>
      </c>
      <c r="F1480" s="68" t="s">
        <v>2934</v>
      </c>
      <c r="G1480" s="25">
        <v>2</v>
      </c>
      <c r="H1480" s="25">
        <v>2</v>
      </c>
      <c r="I1480" s="144">
        <v>630.4</v>
      </c>
      <c r="J1480" s="144">
        <v>389.2</v>
      </c>
      <c r="K1480" s="144">
        <v>389.2</v>
      </c>
      <c r="L1480" s="30">
        <v>29</v>
      </c>
      <c r="M1480" s="144">
        <f>R1480+T1480+V1480+X1480+Z1480+AB1480+AE1480+AF1480</f>
        <v>259569.63</v>
      </c>
      <c r="N1480" s="144"/>
      <c r="O1480" s="144"/>
      <c r="P1480" s="144"/>
      <c r="Q1480" s="144">
        <f t="shared" ref="Q1480:Q1482" si="363">M1480</f>
        <v>259569.63</v>
      </c>
      <c r="R1480" s="144">
        <v>203280</v>
      </c>
      <c r="S1480" s="30"/>
      <c r="T1480" s="144"/>
      <c r="U1480" s="144"/>
      <c r="V1480" s="144"/>
      <c r="W1480" s="144"/>
      <c r="X1480" s="144"/>
      <c r="Y1480" s="144"/>
      <c r="Z1480" s="144"/>
      <c r="AA1480" s="144"/>
      <c r="AB1480" s="144"/>
      <c r="AC1480" s="144"/>
      <c r="AD1480" s="144"/>
      <c r="AE1480" s="144"/>
      <c r="AF1480" s="144">
        <v>56289.63</v>
      </c>
      <c r="AG1480" s="324">
        <v>2025</v>
      </c>
      <c r="AH1480" s="128"/>
      <c r="AI1480" s="172"/>
      <c r="AJ1480" s="177"/>
      <c r="AK1480" s="141">
        <f t="shared" si="355"/>
        <v>1405</v>
      </c>
      <c r="AL1480" s="35" t="s">
        <v>153</v>
      </c>
      <c r="AM1480" s="141" t="str">
        <f t="shared" si="356"/>
        <v>1405.</v>
      </c>
      <c r="AN1480" s="147"/>
      <c r="AO1480" s="274"/>
      <c r="AP1480" s="16"/>
    </row>
    <row r="1481" spans="1:16382" ht="22.5" customHeight="1" x14ac:dyDescent="0.25">
      <c r="A1481" s="68" t="str">
        <f>AM1481</f>
        <v>1406.</v>
      </c>
      <c r="B1481" s="25">
        <v>3048</v>
      </c>
      <c r="C1481" s="202" t="s">
        <v>611</v>
      </c>
      <c r="D1481" s="25">
        <v>1970</v>
      </c>
      <c r="E1481" s="111" t="s">
        <v>2932</v>
      </c>
      <c r="F1481" s="68" t="s">
        <v>2934</v>
      </c>
      <c r="G1481" s="30">
        <v>3</v>
      </c>
      <c r="H1481" s="30">
        <v>3</v>
      </c>
      <c r="I1481" s="144">
        <v>1652.7</v>
      </c>
      <c r="J1481" s="144">
        <v>954.7</v>
      </c>
      <c r="K1481" s="144">
        <v>954.7</v>
      </c>
      <c r="L1481" s="30">
        <v>65</v>
      </c>
      <c r="M1481" s="144">
        <f>R1481+T1481+V1481+X1481+Z1481+AB1481+AE1481+AF1481</f>
        <v>547586.32999999996</v>
      </c>
      <c r="N1481" s="144"/>
      <c r="O1481" s="144"/>
      <c r="P1481" s="144"/>
      <c r="Q1481" s="144">
        <f t="shared" si="363"/>
        <v>547586.32999999996</v>
      </c>
      <c r="R1481" s="144">
        <v>443520</v>
      </c>
      <c r="S1481" s="30"/>
      <c r="T1481" s="144"/>
      <c r="U1481" s="144"/>
      <c r="V1481" s="144"/>
      <c r="W1481" s="144"/>
      <c r="X1481" s="144"/>
      <c r="Y1481" s="144"/>
      <c r="Z1481" s="144"/>
      <c r="AA1481" s="144"/>
      <c r="AB1481" s="144"/>
      <c r="AC1481" s="144"/>
      <c r="AD1481" s="144"/>
      <c r="AE1481" s="144"/>
      <c r="AF1481" s="144">
        <v>104066.33</v>
      </c>
      <c r="AG1481" s="324">
        <v>2025</v>
      </c>
      <c r="AH1481" s="128"/>
      <c r="AI1481" s="172"/>
      <c r="AJ1481" s="177"/>
      <c r="AK1481" s="141">
        <f t="shared" si="355"/>
        <v>1406</v>
      </c>
      <c r="AL1481" s="35" t="s">
        <v>153</v>
      </c>
      <c r="AM1481" s="141" t="str">
        <f t="shared" si="356"/>
        <v>1406.</v>
      </c>
      <c r="AN1481" s="147"/>
      <c r="AO1481" s="274"/>
      <c r="AP1481" s="16"/>
    </row>
    <row r="1482" spans="1:16382" ht="22.5" customHeight="1" x14ac:dyDescent="0.25">
      <c r="A1482" s="68" t="str">
        <f>AM1482</f>
        <v>1407.</v>
      </c>
      <c r="B1482" s="25">
        <v>3049</v>
      </c>
      <c r="C1482" s="36" t="s">
        <v>612</v>
      </c>
      <c r="D1482" s="25">
        <v>1972</v>
      </c>
      <c r="E1482" s="111" t="s">
        <v>2932</v>
      </c>
      <c r="F1482" s="68" t="s">
        <v>2934</v>
      </c>
      <c r="G1482" s="25">
        <v>5</v>
      </c>
      <c r="H1482" s="25">
        <v>6</v>
      </c>
      <c r="I1482" s="144">
        <v>4931.6499999999996</v>
      </c>
      <c r="J1482" s="144">
        <v>2987.7</v>
      </c>
      <c r="K1482" s="144">
        <v>2987.7</v>
      </c>
      <c r="L1482" s="30">
        <v>183</v>
      </c>
      <c r="M1482" s="144">
        <f>R1482+T1482+V1482+X1482+Z1482+AB1482+AE1482+AF1482</f>
        <v>1524982.41</v>
      </c>
      <c r="N1482" s="144"/>
      <c r="O1482" s="144"/>
      <c r="P1482" s="144"/>
      <c r="Q1482" s="144">
        <f t="shared" si="363"/>
        <v>1524982.41</v>
      </c>
      <c r="R1482" s="144">
        <v>1145760</v>
      </c>
      <c r="S1482" s="30"/>
      <c r="T1482" s="144"/>
      <c r="U1482" s="144"/>
      <c r="V1482" s="144"/>
      <c r="W1482" s="144"/>
      <c r="X1482" s="144"/>
      <c r="Y1482" s="144"/>
      <c r="Z1482" s="144"/>
      <c r="AA1482" s="144"/>
      <c r="AB1482" s="144"/>
      <c r="AC1482" s="144"/>
      <c r="AD1482" s="144"/>
      <c r="AE1482" s="144"/>
      <c r="AF1482" s="144">
        <v>379222.41</v>
      </c>
      <c r="AG1482" s="324">
        <v>2025</v>
      </c>
      <c r="AH1482" s="128"/>
      <c r="AI1482" s="172"/>
      <c r="AJ1482" s="177"/>
      <c r="AK1482" s="141">
        <f t="shared" si="355"/>
        <v>1407</v>
      </c>
      <c r="AL1482" s="35" t="s">
        <v>153</v>
      </c>
      <c r="AM1482" s="141" t="str">
        <f t="shared" si="356"/>
        <v>1407.</v>
      </c>
      <c r="AN1482" s="147"/>
      <c r="AO1482" s="274"/>
      <c r="AP1482" s="16"/>
    </row>
    <row r="1483" spans="1:16382" s="33" customFormat="1" ht="22.5" customHeight="1" x14ac:dyDescent="0.25">
      <c r="A1483" s="70"/>
      <c r="B1483" s="45"/>
      <c r="C1483" s="200" t="s">
        <v>1191</v>
      </c>
      <c r="D1483" s="25"/>
      <c r="E1483" s="111"/>
      <c r="F1483" s="68"/>
      <c r="G1483" s="30"/>
      <c r="H1483" s="30"/>
      <c r="I1483" s="142"/>
      <c r="J1483" s="142"/>
      <c r="K1483" s="142"/>
      <c r="L1483" s="103"/>
      <c r="M1483" s="142"/>
      <c r="N1483" s="142"/>
      <c r="O1483" s="142"/>
      <c r="P1483" s="142"/>
      <c r="Q1483" s="142"/>
      <c r="R1483" s="142"/>
      <c r="S1483" s="103"/>
      <c r="T1483" s="142"/>
      <c r="U1483" s="142"/>
      <c r="V1483" s="142"/>
      <c r="W1483" s="142"/>
      <c r="X1483" s="142"/>
      <c r="Y1483" s="142"/>
      <c r="Z1483" s="142"/>
      <c r="AA1483" s="142"/>
      <c r="AB1483" s="142"/>
      <c r="AC1483" s="142"/>
      <c r="AD1483" s="142"/>
      <c r="AE1483" s="142"/>
      <c r="AF1483" s="142"/>
      <c r="AG1483" s="163"/>
      <c r="AH1483" s="128"/>
      <c r="AI1483" s="128"/>
      <c r="AJ1483" s="128"/>
      <c r="AK1483" s="141"/>
      <c r="AL1483" s="35"/>
      <c r="AM1483" s="141"/>
      <c r="AN1483" s="133"/>
      <c r="AO1483" s="275"/>
      <c r="AP1483" s="16"/>
    </row>
    <row r="1484" spans="1:16382" s="33" customFormat="1" ht="22.5" customHeight="1" x14ac:dyDescent="0.25">
      <c r="A1484" s="70"/>
      <c r="B1484" s="45"/>
      <c r="C1484" s="200" t="s">
        <v>1192</v>
      </c>
      <c r="D1484" s="25"/>
      <c r="E1484" s="111"/>
      <c r="F1484" s="68"/>
      <c r="G1484" s="25"/>
      <c r="H1484" s="25"/>
      <c r="I1484" s="142">
        <f>SUM(I1485:I1599)</f>
        <v>123886.11</v>
      </c>
      <c r="J1484" s="142">
        <f t="shared" ref="J1484:AB1484" si="364">SUM(J1485:J1599)</f>
        <v>79889.990000000005</v>
      </c>
      <c r="K1484" s="142">
        <f t="shared" si="364"/>
        <v>79617.49000000002</v>
      </c>
      <c r="L1484" s="103">
        <f t="shared" si="364"/>
        <v>5167</v>
      </c>
      <c r="M1484" s="142">
        <f t="shared" si="364"/>
        <v>145615716.94</v>
      </c>
      <c r="N1484" s="142"/>
      <c r="O1484" s="142"/>
      <c r="P1484" s="142"/>
      <c r="Q1484" s="142">
        <f>M1484</f>
        <v>145615716.94</v>
      </c>
      <c r="R1484" s="142">
        <f t="shared" si="364"/>
        <v>35373931.690000005</v>
      </c>
      <c r="S1484" s="103"/>
      <c r="T1484" s="142"/>
      <c r="U1484" s="142">
        <f t="shared" si="364"/>
        <v>12387.2</v>
      </c>
      <c r="V1484" s="142">
        <f t="shared" si="364"/>
        <v>93188905.599999994</v>
      </c>
      <c r="W1484" s="142"/>
      <c r="X1484" s="142"/>
      <c r="Y1484" s="142">
        <f t="shared" si="364"/>
        <v>2211.1</v>
      </c>
      <c r="Z1484" s="142">
        <f t="shared" si="364"/>
        <v>5892332.7999999998</v>
      </c>
      <c r="AA1484" s="142">
        <f t="shared" si="364"/>
        <v>4169.05</v>
      </c>
      <c r="AB1484" s="142">
        <f t="shared" si="364"/>
        <v>11160546.850000001</v>
      </c>
      <c r="AC1484" s="142"/>
      <c r="AD1484" s="142"/>
      <c r="AE1484" s="142"/>
      <c r="AF1484" s="142"/>
      <c r="AG1484" s="163"/>
      <c r="AH1484" s="128"/>
      <c r="AI1484" s="128"/>
      <c r="AJ1484" s="128"/>
      <c r="AK1484" s="141"/>
      <c r="AL1484" s="35"/>
      <c r="AM1484" s="141"/>
      <c r="AN1484" s="133"/>
      <c r="AO1484" s="275"/>
      <c r="AP1484" s="16"/>
    </row>
    <row r="1485" spans="1:16382" ht="22.5" customHeight="1" x14ac:dyDescent="0.25">
      <c r="A1485" s="68" t="str">
        <f t="shared" ref="A1485:A1548" si="365">AM1485</f>
        <v>1408.</v>
      </c>
      <c r="B1485" s="25">
        <v>2957</v>
      </c>
      <c r="C1485" s="36" t="s">
        <v>600</v>
      </c>
      <c r="D1485" s="25">
        <v>1982</v>
      </c>
      <c r="E1485" s="111" t="s">
        <v>2932</v>
      </c>
      <c r="F1485" s="68" t="s">
        <v>2934</v>
      </c>
      <c r="G1485" s="25">
        <v>2</v>
      </c>
      <c r="H1485" s="25">
        <v>2</v>
      </c>
      <c r="I1485" s="144">
        <v>752.9</v>
      </c>
      <c r="J1485" s="144">
        <v>439.4</v>
      </c>
      <c r="K1485" s="144">
        <v>439.4</v>
      </c>
      <c r="L1485" s="30">
        <v>29</v>
      </c>
      <c r="M1485" s="144">
        <f t="shared" ref="M1485:M1548" si="366">R1485+T1485+V1485+X1485+Z1485+AB1485+AE1485+AF1485</f>
        <v>4837289</v>
      </c>
      <c r="N1485" s="144"/>
      <c r="O1485" s="144"/>
      <c r="P1485" s="144"/>
      <c r="Q1485" s="144">
        <f t="shared" ref="Q1485:Q1548" si="367">M1485</f>
        <v>4837289</v>
      </c>
      <c r="R1485" s="144"/>
      <c r="S1485" s="30"/>
      <c r="T1485" s="144"/>
      <c r="U1485" s="144">
        <v>643</v>
      </c>
      <c r="V1485" s="144">
        <f>U1485*7523</f>
        <v>4837289</v>
      </c>
      <c r="W1485" s="144"/>
      <c r="X1485" s="144"/>
      <c r="Y1485" s="144"/>
      <c r="Z1485" s="144"/>
      <c r="AA1485" s="144"/>
      <c r="AB1485" s="144"/>
      <c r="AC1485" s="144"/>
      <c r="AD1485" s="144"/>
      <c r="AE1485" s="144"/>
      <c r="AF1485" s="144"/>
      <c r="AG1485" s="324">
        <v>2025</v>
      </c>
      <c r="AH1485" s="128"/>
      <c r="AI1485" s="172"/>
      <c r="AJ1485" s="172"/>
      <c r="AK1485" s="141">
        <f t="shared" si="355"/>
        <v>1408</v>
      </c>
      <c r="AL1485" s="35" t="s">
        <v>153</v>
      </c>
      <c r="AM1485" s="141" t="str">
        <f t="shared" si="356"/>
        <v>1408.</v>
      </c>
      <c r="AN1485" s="147"/>
      <c r="AO1485" s="274"/>
      <c r="AP1485" s="16"/>
    </row>
    <row r="1486" spans="1:16382" ht="22.5" customHeight="1" x14ac:dyDescent="0.25">
      <c r="A1486" s="68" t="str">
        <f t="shared" si="365"/>
        <v>1409.</v>
      </c>
      <c r="B1486" s="25">
        <v>2716</v>
      </c>
      <c r="C1486" s="202" t="s">
        <v>615</v>
      </c>
      <c r="D1486" s="25">
        <v>1982</v>
      </c>
      <c r="E1486" s="111" t="s">
        <v>2932</v>
      </c>
      <c r="F1486" s="68" t="s">
        <v>2933</v>
      </c>
      <c r="G1486" s="30">
        <v>2</v>
      </c>
      <c r="H1486" s="30">
        <v>1</v>
      </c>
      <c r="I1486" s="144">
        <v>295.39999999999998</v>
      </c>
      <c r="J1486" s="144">
        <v>183</v>
      </c>
      <c r="K1486" s="144">
        <v>183</v>
      </c>
      <c r="L1486" s="30">
        <v>11</v>
      </c>
      <c r="M1486" s="144">
        <f t="shared" si="366"/>
        <v>21435</v>
      </c>
      <c r="N1486" s="144"/>
      <c r="O1486" s="144"/>
      <c r="P1486" s="144"/>
      <c r="Q1486" s="144">
        <f t="shared" si="367"/>
        <v>21435</v>
      </c>
      <c r="R1486" s="144">
        <v>21435</v>
      </c>
      <c r="S1486" s="30"/>
      <c r="T1486" s="144"/>
      <c r="U1486" s="144"/>
      <c r="V1486" s="144"/>
      <c r="W1486" s="144"/>
      <c r="X1486" s="144"/>
      <c r="Y1486" s="144"/>
      <c r="Z1486" s="144"/>
      <c r="AA1486" s="144"/>
      <c r="AB1486" s="144"/>
      <c r="AC1486" s="144"/>
      <c r="AD1486" s="144"/>
      <c r="AE1486" s="144"/>
      <c r="AF1486" s="144"/>
      <c r="AG1486" s="324">
        <v>2025</v>
      </c>
      <c r="AH1486" s="128"/>
      <c r="AI1486" s="172"/>
      <c r="AJ1486" s="172"/>
      <c r="AK1486" s="141">
        <f t="shared" si="355"/>
        <v>1409</v>
      </c>
      <c r="AL1486" s="35" t="s">
        <v>153</v>
      </c>
      <c r="AM1486" s="141" t="str">
        <f t="shared" si="356"/>
        <v>1409.</v>
      </c>
      <c r="AN1486" s="147"/>
      <c r="AO1486" s="274"/>
      <c r="AP1486" s="16"/>
    </row>
    <row r="1487" spans="1:16382" ht="22.5" customHeight="1" x14ac:dyDescent="0.25">
      <c r="A1487" s="68" t="str">
        <f t="shared" si="365"/>
        <v>1410.</v>
      </c>
      <c r="B1487" s="25">
        <v>2908</v>
      </c>
      <c r="C1487" s="36" t="s">
        <v>640</v>
      </c>
      <c r="D1487" s="25">
        <v>1964</v>
      </c>
      <c r="E1487" s="111" t="s">
        <v>2932</v>
      </c>
      <c r="F1487" s="68" t="s">
        <v>2934</v>
      </c>
      <c r="G1487" s="25">
        <v>2</v>
      </c>
      <c r="H1487" s="25">
        <v>2</v>
      </c>
      <c r="I1487" s="144">
        <v>465.9</v>
      </c>
      <c r="J1487" s="144">
        <v>297</v>
      </c>
      <c r="K1487" s="144">
        <v>297</v>
      </c>
      <c r="L1487" s="30">
        <v>15</v>
      </c>
      <c r="M1487" s="144">
        <f>R1487+T1487+V1487+X1487+Z1487+AB1487+AE1487+AF1487</f>
        <v>74308</v>
      </c>
      <c r="N1487" s="144"/>
      <c r="O1487" s="144"/>
      <c r="P1487" s="144"/>
      <c r="Q1487" s="144">
        <f>M1487</f>
        <v>74308</v>
      </c>
      <c r="R1487" s="144">
        <v>74308</v>
      </c>
      <c r="S1487" s="30"/>
      <c r="T1487" s="144"/>
      <c r="U1487" s="144"/>
      <c r="V1487" s="144"/>
      <c r="W1487" s="144"/>
      <c r="X1487" s="144"/>
      <c r="Y1487" s="144"/>
      <c r="Z1487" s="144"/>
      <c r="AA1487" s="144"/>
      <c r="AB1487" s="144"/>
      <c r="AC1487" s="144"/>
      <c r="AD1487" s="144"/>
      <c r="AE1487" s="144"/>
      <c r="AF1487" s="144"/>
      <c r="AG1487" s="324">
        <v>2025</v>
      </c>
      <c r="AH1487" s="128"/>
      <c r="AI1487" s="172"/>
      <c r="AJ1487" s="172"/>
      <c r="AK1487" s="141">
        <f t="shared" si="355"/>
        <v>1410</v>
      </c>
      <c r="AL1487" s="35" t="s">
        <v>153</v>
      </c>
      <c r="AM1487" s="141" t="str">
        <f t="shared" si="356"/>
        <v>1410.</v>
      </c>
      <c r="AN1487" s="147"/>
      <c r="AO1487" s="274"/>
      <c r="AP1487" s="16"/>
    </row>
    <row r="1488" spans="1:16382" ht="22.5" customHeight="1" x14ac:dyDescent="0.25">
      <c r="A1488" s="68" t="str">
        <f t="shared" si="365"/>
        <v>1411.</v>
      </c>
      <c r="B1488" s="25">
        <v>2866</v>
      </c>
      <c r="C1488" s="36" t="s">
        <v>147</v>
      </c>
      <c r="D1488" s="25">
        <v>1979</v>
      </c>
      <c r="E1488" s="111" t="s">
        <v>2932</v>
      </c>
      <c r="F1488" s="68" t="s">
        <v>2934</v>
      </c>
      <c r="G1488" s="25">
        <v>2</v>
      </c>
      <c r="H1488" s="25">
        <v>2</v>
      </c>
      <c r="I1488" s="144">
        <v>782.1</v>
      </c>
      <c r="J1488" s="144">
        <v>456.4</v>
      </c>
      <c r="K1488" s="144">
        <v>456.4</v>
      </c>
      <c r="L1488" s="30">
        <v>34</v>
      </c>
      <c r="M1488" s="144">
        <f t="shared" si="366"/>
        <v>2687962.25</v>
      </c>
      <c r="N1488" s="144"/>
      <c r="O1488" s="144"/>
      <c r="P1488" s="144"/>
      <c r="Q1488" s="144">
        <f t="shared" si="367"/>
        <v>2687962.25</v>
      </c>
      <c r="R1488" s="144">
        <f>781025.7+1690188.2+216748.35</f>
        <v>2687962.25</v>
      </c>
      <c r="S1488" s="30"/>
      <c r="T1488" s="144"/>
      <c r="U1488" s="144"/>
      <c r="V1488" s="144"/>
      <c r="W1488" s="144"/>
      <c r="X1488" s="144"/>
      <c r="Y1488" s="144"/>
      <c r="Z1488" s="144"/>
      <c r="AA1488" s="144"/>
      <c r="AB1488" s="144"/>
      <c r="AC1488" s="144"/>
      <c r="AD1488" s="144"/>
      <c r="AE1488" s="144"/>
      <c r="AF1488" s="144"/>
      <c r="AG1488" s="324">
        <v>2025</v>
      </c>
      <c r="AH1488" s="128"/>
      <c r="AI1488" s="172"/>
      <c r="AJ1488" s="172"/>
      <c r="AK1488" s="141">
        <f t="shared" si="355"/>
        <v>1411</v>
      </c>
      <c r="AL1488" s="35" t="s">
        <v>153</v>
      </c>
      <c r="AM1488" s="141" t="str">
        <f t="shared" si="356"/>
        <v>1411.</v>
      </c>
      <c r="AN1488" s="147"/>
      <c r="AO1488" s="274"/>
      <c r="AP1488" s="16"/>
    </row>
    <row r="1489" spans="1:42" ht="22.5" customHeight="1" x14ac:dyDescent="0.25">
      <c r="A1489" s="68" t="str">
        <f t="shared" si="365"/>
        <v>1412.</v>
      </c>
      <c r="B1489" s="25">
        <v>2752</v>
      </c>
      <c r="C1489" s="36" t="s">
        <v>1444</v>
      </c>
      <c r="D1489" s="25">
        <v>1960</v>
      </c>
      <c r="E1489" s="111" t="s">
        <v>2932</v>
      </c>
      <c r="F1489" s="68" t="s">
        <v>2935</v>
      </c>
      <c r="G1489" s="25">
        <v>1</v>
      </c>
      <c r="H1489" s="25">
        <v>1</v>
      </c>
      <c r="I1489" s="144">
        <v>382.3</v>
      </c>
      <c r="J1489" s="144">
        <v>288</v>
      </c>
      <c r="K1489" s="144">
        <v>288</v>
      </c>
      <c r="L1489" s="30">
        <v>18</v>
      </c>
      <c r="M1489" s="144">
        <f t="shared" si="366"/>
        <v>119893.1</v>
      </c>
      <c r="N1489" s="144"/>
      <c r="O1489" s="144"/>
      <c r="P1489" s="144"/>
      <c r="Q1489" s="144">
        <f t="shared" si="367"/>
        <v>119893.1</v>
      </c>
      <c r="R1489" s="144">
        <v>119893.1</v>
      </c>
      <c r="S1489" s="30"/>
      <c r="T1489" s="144"/>
      <c r="U1489" s="144"/>
      <c r="V1489" s="144"/>
      <c r="W1489" s="144"/>
      <c r="X1489" s="144"/>
      <c r="Y1489" s="144"/>
      <c r="Z1489" s="144"/>
      <c r="AA1489" s="144"/>
      <c r="AB1489" s="144"/>
      <c r="AC1489" s="144"/>
      <c r="AD1489" s="144"/>
      <c r="AE1489" s="144"/>
      <c r="AF1489" s="144"/>
      <c r="AG1489" s="324">
        <v>2025</v>
      </c>
      <c r="AH1489" s="128"/>
      <c r="AI1489" s="172"/>
      <c r="AJ1489" s="172"/>
      <c r="AK1489" s="141">
        <f t="shared" si="355"/>
        <v>1412</v>
      </c>
      <c r="AL1489" s="35" t="s">
        <v>153</v>
      </c>
      <c r="AM1489" s="141" t="str">
        <f t="shared" si="356"/>
        <v>1412.</v>
      </c>
      <c r="AN1489" s="147"/>
      <c r="AO1489" s="274"/>
      <c r="AP1489" s="16"/>
    </row>
    <row r="1490" spans="1:42" ht="22.5" customHeight="1" x14ac:dyDescent="0.25">
      <c r="A1490" s="68" t="str">
        <f t="shared" si="365"/>
        <v>1413.</v>
      </c>
      <c r="B1490" s="25">
        <v>2754</v>
      </c>
      <c r="C1490" s="36" t="s">
        <v>1445</v>
      </c>
      <c r="D1490" s="25">
        <v>1980</v>
      </c>
      <c r="E1490" s="111" t="s">
        <v>2932</v>
      </c>
      <c r="F1490" s="68" t="s">
        <v>2934</v>
      </c>
      <c r="G1490" s="25">
        <v>2</v>
      </c>
      <c r="H1490" s="25">
        <v>2</v>
      </c>
      <c r="I1490" s="144">
        <v>546.9</v>
      </c>
      <c r="J1490" s="144">
        <v>433.9</v>
      </c>
      <c r="K1490" s="144">
        <v>433.9</v>
      </c>
      <c r="L1490" s="30">
        <v>24</v>
      </c>
      <c r="M1490" s="144">
        <f t="shared" si="366"/>
        <v>156336.79999999999</v>
      </c>
      <c r="N1490" s="144"/>
      <c r="O1490" s="144"/>
      <c r="P1490" s="144"/>
      <c r="Q1490" s="144">
        <f t="shared" si="367"/>
        <v>156336.79999999999</v>
      </c>
      <c r="R1490" s="144"/>
      <c r="S1490" s="30"/>
      <c r="T1490" s="144"/>
      <c r="U1490" s="144"/>
      <c r="V1490" s="144"/>
      <c r="W1490" s="144"/>
      <c r="X1490" s="144"/>
      <c r="Y1490" s="144"/>
      <c r="Z1490" s="144"/>
      <c r="AA1490" s="144">
        <v>58.4</v>
      </c>
      <c r="AB1490" s="144">
        <f>AA1490*2677</f>
        <v>156336.79999999999</v>
      </c>
      <c r="AC1490" s="144"/>
      <c r="AD1490" s="144"/>
      <c r="AE1490" s="144"/>
      <c r="AF1490" s="144"/>
      <c r="AG1490" s="324">
        <v>2025</v>
      </c>
      <c r="AH1490" s="128"/>
      <c r="AI1490" s="172"/>
      <c r="AJ1490" s="172"/>
      <c r="AK1490" s="141">
        <f t="shared" si="355"/>
        <v>1413</v>
      </c>
      <c r="AL1490" s="35" t="s">
        <v>153</v>
      </c>
      <c r="AM1490" s="141" t="str">
        <f t="shared" si="356"/>
        <v>1413.</v>
      </c>
      <c r="AN1490" s="147"/>
      <c r="AO1490" s="274"/>
      <c r="AP1490" s="16"/>
    </row>
    <row r="1491" spans="1:42" ht="22.5" customHeight="1" x14ac:dyDescent="0.25">
      <c r="A1491" s="68" t="str">
        <f t="shared" si="365"/>
        <v>1414.</v>
      </c>
      <c r="B1491" s="25">
        <v>2755</v>
      </c>
      <c r="C1491" s="36" t="s">
        <v>630</v>
      </c>
      <c r="D1491" s="25">
        <v>1979</v>
      </c>
      <c r="E1491" s="111" t="s">
        <v>2932</v>
      </c>
      <c r="F1491" s="68" t="s">
        <v>2934</v>
      </c>
      <c r="G1491" s="25">
        <v>2</v>
      </c>
      <c r="H1491" s="25">
        <v>2</v>
      </c>
      <c r="I1491" s="144">
        <v>635.5</v>
      </c>
      <c r="J1491" s="144">
        <v>364.9</v>
      </c>
      <c r="K1491" s="144">
        <v>364.9</v>
      </c>
      <c r="L1491" s="30">
        <v>28</v>
      </c>
      <c r="M1491" s="144">
        <f t="shared" si="366"/>
        <v>85740</v>
      </c>
      <c r="N1491" s="144"/>
      <c r="O1491" s="144"/>
      <c r="P1491" s="144"/>
      <c r="Q1491" s="144">
        <f t="shared" si="367"/>
        <v>85740</v>
      </c>
      <c r="R1491" s="144">
        <v>85740</v>
      </c>
      <c r="S1491" s="30"/>
      <c r="T1491" s="144"/>
      <c r="U1491" s="144"/>
      <c r="V1491" s="144"/>
      <c r="W1491" s="144"/>
      <c r="X1491" s="144"/>
      <c r="Y1491" s="144"/>
      <c r="Z1491" s="144"/>
      <c r="AA1491" s="144"/>
      <c r="AB1491" s="144"/>
      <c r="AC1491" s="144"/>
      <c r="AD1491" s="144"/>
      <c r="AE1491" s="144"/>
      <c r="AF1491" s="144"/>
      <c r="AG1491" s="324">
        <v>2025</v>
      </c>
      <c r="AH1491" s="128"/>
      <c r="AI1491" s="172"/>
      <c r="AJ1491" s="172"/>
      <c r="AK1491" s="141">
        <f t="shared" si="355"/>
        <v>1414</v>
      </c>
      <c r="AL1491" s="35" t="s">
        <v>153</v>
      </c>
      <c r="AM1491" s="141" t="str">
        <f t="shared" si="356"/>
        <v>1414.</v>
      </c>
      <c r="AN1491" s="147"/>
      <c r="AO1491" s="274"/>
      <c r="AP1491" s="16"/>
    </row>
    <row r="1492" spans="1:42" ht="22.5" customHeight="1" x14ac:dyDescent="0.25">
      <c r="A1492" s="68" t="str">
        <f t="shared" si="365"/>
        <v>1415.</v>
      </c>
      <c r="B1492" s="25">
        <v>2787</v>
      </c>
      <c r="C1492" s="202" t="s">
        <v>616</v>
      </c>
      <c r="D1492" s="25">
        <v>1952</v>
      </c>
      <c r="E1492" s="111" t="s">
        <v>2932</v>
      </c>
      <c r="F1492" s="68" t="s">
        <v>2935</v>
      </c>
      <c r="G1492" s="30">
        <v>2</v>
      </c>
      <c r="H1492" s="30">
        <v>1</v>
      </c>
      <c r="I1492" s="144">
        <v>390.5</v>
      </c>
      <c r="J1492" s="144">
        <v>258.8</v>
      </c>
      <c r="K1492" s="144">
        <v>258.8</v>
      </c>
      <c r="L1492" s="30">
        <v>16</v>
      </c>
      <c r="M1492" s="144">
        <f t="shared" si="366"/>
        <v>2256900</v>
      </c>
      <c r="N1492" s="144"/>
      <c r="O1492" s="144"/>
      <c r="P1492" s="144"/>
      <c r="Q1492" s="144">
        <f t="shared" si="367"/>
        <v>2256900</v>
      </c>
      <c r="R1492" s="144"/>
      <c r="S1492" s="30"/>
      <c r="T1492" s="144"/>
      <c r="U1492" s="144">
        <v>300</v>
      </c>
      <c r="V1492" s="144">
        <f>U1492*7523</f>
        <v>2256900</v>
      </c>
      <c r="W1492" s="144"/>
      <c r="X1492" s="144"/>
      <c r="Y1492" s="144"/>
      <c r="Z1492" s="144"/>
      <c r="AA1492" s="144"/>
      <c r="AB1492" s="144"/>
      <c r="AC1492" s="144"/>
      <c r="AD1492" s="144"/>
      <c r="AE1492" s="144"/>
      <c r="AF1492" s="144"/>
      <c r="AG1492" s="324">
        <v>2025</v>
      </c>
      <c r="AH1492" s="128"/>
      <c r="AI1492" s="172"/>
      <c r="AJ1492" s="172"/>
      <c r="AK1492" s="141">
        <f t="shared" si="355"/>
        <v>1415</v>
      </c>
      <c r="AL1492" s="35" t="s">
        <v>153</v>
      </c>
      <c r="AM1492" s="141" t="str">
        <f t="shared" si="356"/>
        <v>1415.</v>
      </c>
      <c r="AN1492" s="147"/>
      <c r="AO1492" s="274"/>
      <c r="AP1492" s="16"/>
    </row>
    <row r="1493" spans="1:42" ht="22.5" customHeight="1" x14ac:dyDescent="0.25">
      <c r="A1493" s="68" t="str">
        <f t="shared" si="365"/>
        <v>1416.</v>
      </c>
      <c r="B1493" s="25">
        <v>2862</v>
      </c>
      <c r="C1493" s="36" t="s">
        <v>594</v>
      </c>
      <c r="D1493" s="25">
        <v>1971</v>
      </c>
      <c r="E1493" s="111" t="s">
        <v>2932</v>
      </c>
      <c r="F1493" s="68" t="s">
        <v>2934</v>
      </c>
      <c r="G1493" s="25">
        <v>2</v>
      </c>
      <c r="H1493" s="25">
        <v>2</v>
      </c>
      <c r="I1493" s="144">
        <v>499.4</v>
      </c>
      <c r="J1493" s="144">
        <v>281.2</v>
      </c>
      <c r="K1493" s="144">
        <v>281.2</v>
      </c>
      <c r="L1493" s="30">
        <v>26</v>
      </c>
      <c r="M1493" s="144">
        <f t="shared" si="366"/>
        <v>186961.68000000002</v>
      </c>
      <c r="N1493" s="144"/>
      <c r="O1493" s="144"/>
      <c r="P1493" s="144"/>
      <c r="Q1493" s="144">
        <f t="shared" si="367"/>
        <v>186961.68000000002</v>
      </c>
      <c r="R1493" s="144"/>
      <c r="S1493" s="30"/>
      <c r="T1493" s="144"/>
      <c r="U1493" s="144"/>
      <c r="V1493" s="144"/>
      <c r="W1493" s="144"/>
      <c r="X1493" s="144"/>
      <c r="Y1493" s="144"/>
      <c r="Z1493" s="144"/>
      <c r="AA1493" s="144">
        <v>69.84</v>
      </c>
      <c r="AB1493" s="144">
        <f>AA1493*2677</f>
        <v>186961.68000000002</v>
      </c>
      <c r="AC1493" s="144"/>
      <c r="AD1493" s="144"/>
      <c r="AE1493" s="144"/>
      <c r="AF1493" s="144"/>
      <c r="AG1493" s="324">
        <v>2025</v>
      </c>
      <c r="AH1493" s="128"/>
      <c r="AI1493" s="172"/>
      <c r="AJ1493" s="172"/>
      <c r="AK1493" s="141">
        <f t="shared" si="355"/>
        <v>1416</v>
      </c>
      <c r="AL1493" s="35" t="s">
        <v>153</v>
      </c>
      <c r="AM1493" s="141" t="str">
        <f t="shared" si="356"/>
        <v>1416.</v>
      </c>
      <c r="AN1493" s="147"/>
      <c r="AO1493" s="274"/>
      <c r="AP1493" s="16"/>
    </row>
    <row r="1494" spans="1:42" ht="22.5" customHeight="1" x14ac:dyDescent="0.25">
      <c r="A1494" s="68" t="str">
        <f t="shared" si="365"/>
        <v>1417.</v>
      </c>
      <c r="B1494" s="25">
        <v>2886</v>
      </c>
      <c r="C1494" s="36" t="s">
        <v>595</v>
      </c>
      <c r="D1494" s="25">
        <v>1971</v>
      </c>
      <c r="E1494" s="111" t="s">
        <v>2932</v>
      </c>
      <c r="F1494" s="68" t="s">
        <v>2934</v>
      </c>
      <c r="G1494" s="25">
        <v>2</v>
      </c>
      <c r="H1494" s="25">
        <v>2</v>
      </c>
      <c r="I1494" s="144">
        <v>514.9</v>
      </c>
      <c r="J1494" s="144">
        <v>221.3</v>
      </c>
      <c r="K1494" s="144">
        <v>221.3</v>
      </c>
      <c r="L1494" s="30">
        <v>24</v>
      </c>
      <c r="M1494" s="144">
        <f t="shared" si="366"/>
        <v>3468103</v>
      </c>
      <c r="N1494" s="144"/>
      <c r="O1494" s="144"/>
      <c r="P1494" s="144"/>
      <c r="Q1494" s="144">
        <f t="shared" si="367"/>
        <v>3468103</v>
      </c>
      <c r="R1494" s="144"/>
      <c r="S1494" s="30"/>
      <c r="T1494" s="144"/>
      <c r="U1494" s="144">
        <v>461</v>
      </c>
      <c r="V1494" s="144">
        <f>U1494*7523</f>
        <v>3468103</v>
      </c>
      <c r="W1494" s="144"/>
      <c r="X1494" s="144"/>
      <c r="Y1494" s="144"/>
      <c r="Z1494" s="144"/>
      <c r="AA1494" s="144"/>
      <c r="AB1494" s="144"/>
      <c r="AC1494" s="144"/>
      <c r="AD1494" s="144"/>
      <c r="AE1494" s="144"/>
      <c r="AF1494" s="144"/>
      <c r="AG1494" s="324">
        <v>2025</v>
      </c>
      <c r="AH1494" s="128"/>
      <c r="AI1494" s="172"/>
      <c r="AJ1494" s="172"/>
      <c r="AK1494" s="141">
        <f t="shared" si="355"/>
        <v>1417</v>
      </c>
      <c r="AL1494" s="35" t="s">
        <v>153</v>
      </c>
      <c r="AM1494" s="141" t="str">
        <f t="shared" si="356"/>
        <v>1417.</v>
      </c>
      <c r="AN1494" s="147"/>
      <c r="AO1494" s="274"/>
      <c r="AP1494" s="16"/>
    </row>
    <row r="1495" spans="1:42" ht="22.5" customHeight="1" x14ac:dyDescent="0.25">
      <c r="A1495" s="68" t="str">
        <f t="shared" si="365"/>
        <v>1418.</v>
      </c>
      <c r="B1495" s="25">
        <v>2888</v>
      </c>
      <c r="C1495" s="36" t="s">
        <v>636</v>
      </c>
      <c r="D1495" s="25">
        <v>1974</v>
      </c>
      <c r="E1495" s="111" t="s">
        <v>2932</v>
      </c>
      <c r="F1495" s="68" t="s">
        <v>2934</v>
      </c>
      <c r="G1495" s="25">
        <v>2</v>
      </c>
      <c r="H1495" s="25">
        <v>2</v>
      </c>
      <c r="I1495" s="144">
        <v>742.4</v>
      </c>
      <c r="J1495" s="144">
        <v>422.6</v>
      </c>
      <c r="K1495" s="144">
        <v>422.6</v>
      </c>
      <c r="L1495" s="30">
        <v>32</v>
      </c>
      <c r="M1495" s="144">
        <f t="shared" si="366"/>
        <v>4461139</v>
      </c>
      <c r="N1495" s="144"/>
      <c r="O1495" s="144"/>
      <c r="P1495" s="144"/>
      <c r="Q1495" s="144">
        <f t="shared" si="367"/>
        <v>4461139</v>
      </c>
      <c r="R1495" s="144"/>
      <c r="S1495" s="30"/>
      <c r="T1495" s="144"/>
      <c r="U1495" s="144">
        <v>593</v>
      </c>
      <c r="V1495" s="144">
        <f>U1495*7523</f>
        <v>4461139</v>
      </c>
      <c r="W1495" s="144"/>
      <c r="X1495" s="144"/>
      <c r="Y1495" s="144"/>
      <c r="Z1495" s="144"/>
      <c r="AA1495" s="144"/>
      <c r="AB1495" s="144"/>
      <c r="AC1495" s="144"/>
      <c r="AD1495" s="144"/>
      <c r="AE1495" s="144"/>
      <c r="AF1495" s="144"/>
      <c r="AG1495" s="324">
        <v>2025</v>
      </c>
      <c r="AH1495" s="128"/>
      <c r="AI1495" s="172"/>
      <c r="AJ1495" s="172"/>
      <c r="AK1495" s="141">
        <f t="shared" si="355"/>
        <v>1418</v>
      </c>
      <c r="AL1495" s="35" t="s">
        <v>153</v>
      </c>
      <c r="AM1495" s="141" t="str">
        <f t="shared" si="356"/>
        <v>1418.</v>
      </c>
      <c r="AN1495" s="147"/>
      <c r="AO1495" s="274"/>
      <c r="AP1495" s="16"/>
    </row>
    <row r="1496" spans="1:42" ht="22.5" customHeight="1" x14ac:dyDescent="0.25">
      <c r="A1496" s="68" t="str">
        <f t="shared" si="365"/>
        <v>1419.</v>
      </c>
      <c r="B1496" s="25">
        <v>2923</v>
      </c>
      <c r="C1496" s="36" t="s">
        <v>1451</v>
      </c>
      <c r="D1496" s="25">
        <v>1960</v>
      </c>
      <c r="E1496" s="111" t="s">
        <v>2932</v>
      </c>
      <c r="F1496" s="68" t="s">
        <v>2935</v>
      </c>
      <c r="G1496" s="30">
        <v>2</v>
      </c>
      <c r="H1496" s="30">
        <v>1</v>
      </c>
      <c r="I1496" s="144">
        <v>274.2</v>
      </c>
      <c r="J1496" s="144">
        <v>168.7</v>
      </c>
      <c r="K1496" s="144">
        <v>168.7</v>
      </c>
      <c r="L1496" s="30">
        <v>9</v>
      </c>
      <c r="M1496" s="144">
        <f t="shared" si="366"/>
        <v>1218726</v>
      </c>
      <c r="N1496" s="144"/>
      <c r="O1496" s="144"/>
      <c r="P1496" s="144"/>
      <c r="Q1496" s="144">
        <f t="shared" si="367"/>
        <v>1218726</v>
      </c>
      <c r="R1496" s="144"/>
      <c r="S1496" s="30"/>
      <c r="T1496" s="144"/>
      <c r="U1496" s="144">
        <v>162</v>
      </c>
      <c r="V1496" s="144">
        <f>U1496*7523</f>
        <v>1218726</v>
      </c>
      <c r="W1496" s="144"/>
      <c r="X1496" s="144"/>
      <c r="Y1496" s="144"/>
      <c r="Z1496" s="144"/>
      <c r="AA1496" s="144"/>
      <c r="AB1496" s="144"/>
      <c r="AC1496" s="144"/>
      <c r="AD1496" s="144"/>
      <c r="AE1496" s="144"/>
      <c r="AF1496" s="144"/>
      <c r="AG1496" s="324">
        <v>2025</v>
      </c>
      <c r="AH1496" s="128"/>
      <c r="AI1496" s="172"/>
      <c r="AJ1496" s="172"/>
      <c r="AK1496" s="141">
        <f t="shared" si="355"/>
        <v>1419</v>
      </c>
      <c r="AL1496" s="35" t="s">
        <v>153</v>
      </c>
      <c r="AM1496" s="141" t="str">
        <f t="shared" si="356"/>
        <v>1419.</v>
      </c>
      <c r="AN1496" s="147"/>
      <c r="AO1496" s="274"/>
      <c r="AP1496" s="16"/>
    </row>
    <row r="1497" spans="1:42" ht="22.5" customHeight="1" x14ac:dyDescent="0.25">
      <c r="A1497" s="68" t="str">
        <f t="shared" si="365"/>
        <v>1420.</v>
      </c>
      <c r="B1497" s="25">
        <v>2926</v>
      </c>
      <c r="C1497" s="36" t="s">
        <v>596</v>
      </c>
      <c r="D1497" s="25">
        <v>1932</v>
      </c>
      <c r="E1497" s="111" t="s">
        <v>2932</v>
      </c>
      <c r="F1497" s="68" t="s">
        <v>2935</v>
      </c>
      <c r="G1497" s="25">
        <v>1</v>
      </c>
      <c r="H1497" s="25">
        <v>1</v>
      </c>
      <c r="I1497" s="144">
        <v>319.3</v>
      </c>
      <c r="J1497" s="144">
        <v>319.3</v>
      </c>
      <c r="K1497" s="144">
        <v>319.3</v>
      </c>
      <c r="L1497" s="30">
        <v>5</v>
      </c>
      <c r="M1497" s="144">
        <f t="shared" si="366"/>
        <v>3927828.44</v>
      </c>
      <c r="N1497" s="144"/>
      <c r="O1497" s="144"/>
      <c r="P1497" s="144"/>
      <c r="Q1497" s="144">
        <f t="shared" si="367"/>
        <v>3927828.44</v>
      </c>
      <c r="R1497" s="144">
        <v>264127.44</v>
      </c>
      <c r="S1497" s="30"/>
      <c r="T1497" s="144"/>
      <c r="U1497" s="144">
        <v>487</v>
      </c>
      <c r="V1497" s="144">
        <f>U1497*7523</f>
        <v>3663701</v>
      </c>
      <c r="W1497" s="144"/>
      <c r="X1497" s="144"/>
      <c r="Y1497" s="144"/>
      <c r="Z1497" s="144"/>
      <c r="AA1497" s="144"/>
      <c r="AB1497" s="144"/>
      <c r="AC1497" s="144"/>
      <c r="AD1497" s="144"/>
      <c r="AE1497" s="144"/>
      <c r="AF1497" s="144"/>
      <c r="AG1497" s="324">
        <v>2025</v>
      </c>
      <c r="AH1497" s="128"/>
      <c r="AI1497" s="172"/>
      <c r="AJ1497" s="172"/>
      <c r="AK1497" s="141">
        <f t="shared" si="355"/>
        <v>1420</v>
      </c>
      <c r="AL1497" s="35" t="s">
        <v>153</v>
      </c>
      <c r="AM1497" s="141" t="str">
        <f t="shared" si="356"/>
        <v>1420.</v>
      </c>
      <c r="AN1497" s="147"/>
      <c r="AO1497" s="274"/>
      <c r="AP1497" s="16"/>
    </row>
    <row r="1498" spans="1:42" ht="22.5" customHeight="1" x14ac:dyDescent="0.25">
      <c r="A1498" s="68" t="str">
        <f t="shared" si="365"/>
        <v>1421.</v>
      </c>
      <c r="B1498" s="25">
        <v>2927</v>
      </c>
      <c r="C1498" s="36" t="s">
        <v>1452</v>
      </c>
      <c r="D1498" s="25">
        <v>1935</v>
      </c>
      <c r="E1498" s="111" t="s">
        <v>2932</v>
      </c>
      <c r="F1498" s="68" t="s">
        <v>2935</v>
      </c>
      <c r="G1498" s="25">
        <v>2</v>
      </c>
      <c r="H1498" s="25">
        <v>2</v>
      </c>
      <c r="I1498" s="144">
        <v>615.79999999999995</v>
      </c>
      <c r="J1498" s="144">
        <v>297.7</v>
      </c>
      <c r="K1498" s="144">
        <v>297.7</v>
      </c>
      <c r="L1498" s="30">
        <v>20</v>
      </c>
      <c r="M1498" s="144">
        <f t="shared" si="366"/>
        <v>203452</v>
      </c>
      <c r="N1498" s="144"/>
      <c r="O1498" s="144"/>
      <c r="P1498" s="144"/>
      <c r="Q1498" s="144">
        <f t="shared" si="367"/>
        <v>203452</v>
      </c>
      <c r="R1498" s="144"/>
      <c r="S1498" s="30"/>
      <c r="T1498" s="144"/>
      <c r="U1498" s="144"/>
      <c r="V1498" s="144"/>
      <c r="W1498" s="144"/>
      <c r="X1498" s="144"/>
      <c r="Y1498" s="144"/>
      <c r="Z1498" s="144"/>
      <c r="AA1498" s="144">
        <v>76</v>
      </c>
      <c r="AB1498" s="144">
        <f>AA1498*2677</f>
        <v>203452</v>
      </c>
      <c r="AC1498" s="144"/>
      <c r="AD1498" s="144"/>
      <c r="AE1498" s="144"/>
      <c r="AF1498" s="144"/>
      <c r="AG1498" s="324">
        <v>2025</v>
      </c>
      <c r="AH1498" s="128"/>
      <c r="AI1498" s="172"/>
      <c r="AJ1498" s="172"/>
      <c r="AK1498" s="141">
        <f t="shared" si="355"/>
        <v>1421</v>
      </c>
      <c r="AL1498" s="35" t="s">
        <v>153</v>
      </c>
      <c r="AM1498" s="141" t="str">
        <f t="shared" si="356"/>
        <v>1421.</v>
      </c>
      <c r="AN1498" s="147"/>
      <c r="AO1498" s="274"/>
      <c r="AP1498" s="16"/>
    </row>
    <row r="1499" spans="1:42" ht="22.5" customHeight="1" x14ac:dyDescent="0.25">
      <c r="A1499" s="68" t="str">
        <f t="shared" si="365"/>
        <v>1422.</v>
      </c>
      <c r="B1499" s="25">
        <v>2934</v>
      </c>
      <c r="C1499" s="36" t="s">
        <v>597</v>
      </c>
      <c r="D1499" s="25">
        <v>1930</v>
      </c>
      <c r="E1499" s="111" t="s">
        <v>2932</v>
      </c>
      <c r="F1499" s="68" t="s">
        <v>2935</v>
      </c>
      <c r="G1499" s="25">
        <v>2</v>
      </c>
      <c r="H1499" s="25">
        <v>1</v>
      </c>
      <c r="I1499" s="144">
        <v>463.5</v>
      </c>
      <c r="J1499" s="144">
        <v>335.4</v>
      </c>
      <c r="K1499" s="144">
        <v>335.4</v>
      </c>
      <c r="L1499" s="30">
        <v>18</v>
      </c>
      <c r="M1499" s="144">
        <f t="shared" si="366"/>
        <v>77166</v>
      </c>
      <c r="N1499" s="144"/>
      <c r="O1499" s="144"/>
      <c r="P1499" s="144"/>
      <c r="Q1499" s="144">
        <f t="shared" si="367"/>
        <v>77166</v>
      </c>
      <c r="R1499" s="144">
        <v>77166</v>
      </c>
      <c r="S1499" s="30"/>
      <c r="T1499" s="144"/>
      <c r="U1499" s="144"/>
      <c r="V1499" s="144"/>
      <c r="W1499" s="144"/>
      <c r="X1499" s="144"/>
      <c r="Y1499" s="144"/>
      <c r="Z1499" s="144"/>
      <c r="AA1499" s="144"/>
      <c r="AB1499" s="144"/>
      <c r="AC1499" s="144"/>
      <c r="AD1499" s="144"/>
      <c r="AE1499" s="144"/>
      <c r="AF1499" s="144"/>
      <c r="AG1499" s="324">
        <v>2025</v>
      </c>
      <c r="AH1499" s="128"/>
      <c r="AI1499" s="172"/>
      <c r="AJ1499" s="172"/>
      <c r="AK1499" s="141">
        <f t="shared" si="355"/>
        <v>1422</v>
      </c>
      <c r="AL1499" s="35" t="s">
        <v>153</v>
      </c>
      <c r="AM1499" s="141" t="str">
        <f t="shared" si="356"/>
        <v>1422.</v>
      </c>
      <c r="AN1499" s="147"/>
      <c r="AO1499" s="274"/>
      <c r="AP1499" s="16"/>
    </row>
    <row r="1500" spans="1:42" ht="21" customHeight="1" x14ac:dyDescent="0.25">
      <c r="A1500" s="68" t="str">
        <f t="shared" si="365"/>
        <v>1423.</v>
      </c>
      <c r="B1500" s="25">
        <v>2941</v>
      </c>
      <c r="C1500" s="36" t="s">
        <v>2865</v>
      </c>
      <c r="D1500" s="25">
        <v>1931</v>
      </c>
      <c r="E1500" s="111" t="s">
        <v>2932</v>
      </c>
      <c r="F1500" s="68" t="s">
        <v>2935</v>
      </c>
      <c r="G1500" s="30">
        <v>2</v>
      </c>
      <c r="H1500" s="30">
        <v>2</v>
      </c>
      <c r="I1500" s="144">
        <v>482</v>
      </c>
      <c r="J1500" s="144">
        <v>333</v>
      </c>
      <c r="K1500" s="144">
        <v>333</v>
      </c>
      <c r="L1500" s="30">
        <v>15</v>
      </c>
      <c r="M1500" s="144">
        <f t="shared" si="366"/>
        <v>77166</v>
      </c>
      <c r="N1500" s="144"/>
      <c r="O1500" s="144"/>
      <c r="P1500" s="144"/>
      <c r="Q1500" s="144">
        <f t="shared" si="367"/>
        <v>77166</v>
      </c>
      <c r="R1500" s="144">
        <v>77166</v>
      </c>
      <c r="S1500" s="30"/>
      <c r="T1500" s="144"/>
      <c r="U1500" s="144"/>
      <c r="V1500" s="144"/>
      <c r="W1500" s="144"/>
      <c r="X1500" s="144"/>
      <c r="Y1500" s="144"/>
      <c r="Z1500" s="144"/>
      <c r="AA1500" s="144"/>
      <c r="AB1500" s="144"/>
      <c r="AC1500" s="144"/>
      <c r="AD1500" s="144"/>
      <c r="AE1500" s="144"/>
      <c r="AF1500" s="144"/>
      <c r="AG1500" s="324">
        <v>2025</v>
      </c>
      <c r="AH1500" s="128"/>
      <c r="AI1500" s="172"/>
      <c r="AJ1500" s="172"/>
      <c r="AK1500" s="141">
        <f t="shared" si="355"/>
        <v>1423</v>
      </c>
      <c r="AL1500" s="35" t="s">
        <v>153</v>
      </c>
      <c r="AM1500" s="141" t="str">
        <f t="shared" si="356"/>
        <v>1423.</v>
      </c>
      <c r="AN1500" s="147"/>
      <c r="AO1500" s="274"/>
      <c r="AP1500" s="16"/>
    </row>
    <row r="1501" spans="1:42" ht="22.5" customHeight="1" x14ac:dyDescent="0.25">
      <c r="A1501" s="68" t="str">
        <f t="shared" si="365"/>
        <v>1424.</v>
      </c>
      <c r="B1501" s="25">
        <v>2948</v>
      </c>
      <c r="C1501" s="36" t="s">
        <v>1453</v>
      </c>
      <c r="D1501" s="25">
        <v>1975</v>
      </c>
      <c r="E1501" s="111" t="s">
        <v>2932</v>
      </c>
      <c r="F1501" s="68" t="s">
        <v>2934</v>
      </c>
      <c r="G1501" s="30">
        <v>2</v>
      </c>
      <c r="H1501" s="30">
        <v>2</v>
      </c>
      <c r="I1501" s="144">
        <v>741.1</v>
      </c>
      <c r="J1501" s="144">
        <v>432.3</v>
      </c>
      <c r="K1501" s="144">
        <v>432.3</v>
      </c>
      <c r="L1501" s="30">
        <v>29</v>
      </c>
      <c r="M1501" s="144">
        <f t="shared" si="366"/>
        <v>64305</v>
      </c>
      <c r="N1501" s="144"/>
      <c r="O1501" s="144"/>
      <c r="P1501" s="144"/>
      <c r="Q1501" s="144">
        <f t="shared" si="367"/>
        <v>64305</v>
      </c>
      <c r="R1501" s="144">
        <v>64305</v>
      </c>
      <c r="S1501" s="30"/>
      <c r="T1501" s="144"/>
      <c r="U1501" s="144"/>
      <c r="V1501" s="144"/>
      <c r="W1501" s="144"/>
      <c r="X1501" s="144"/>
      <c r="Y1501" s="144"/>
      <c r="Z1501" s="144"/>
      <c r="AA1501" s="144"/>
      <c r="AB1501" s="144"/>
      <c r="AC1501" s="144"/>
      <c r="AD1501" s="144"/>
      <c r="AE1501" s="144"/>
      <c r="AF1501" s="144"/>
      <c r="AG1501" s="324">
        <v>2025</v>
      </c>
      <c r="AH1501" s="128"/>
      <c r="AI1501" s="172"/>
      <c r="AJ1501" s="172"/>
      <c r="AK1501" s="141">
        <f t="shared" si="355"/>
        <v>1424</v>
      </c>
      <c r="AL1501" s="35" t="s">
        <v>153</v>
      </c>
      <c r="AM1501" s="141" t="str">
        <f t="shared" si="356"/>
        <v>1424.</v>
      </c>
      <c r="AN1501" s="147"/>
      <c r="AO1501" s="274"/>
      <c r="AP1501" s="16"/>
    </row>
    <row r="1502" spans="1:42" ht="22.5" customHeight="1" x14ac:dyDescent="0.25">
      <c r="A1502" s="68" t="str">
        <f t="shared" si="365"/>
        <v>1425.</v>
      </c>
      <c r="B1502" s="25">
        <v>2956</v>
      </c>
      <c r="C1502" s="36" t="s">
        <v>644</v>
      </c>
      <c r="D1502" s="25">
        <v>1953</v>
      </c>
      <c r="E1502" s="111" t="s">
        <v>2932</v>
      </c>
      <c r="F1502" s="68" t="s">
        <v>2935</v>
      </c>
      <c r="G1502" s="25">
        <v>1</v>
      </c>
      <c r="H1502" s="25">
        <v>2</v>
      </c>
      <c r="I1502" s="144">
        <v>366.64</v>
      </c>
      <c r="J1502" s="144">
        <v>185.6</v>
      </c>
      <c r="K1502" s="144">
        <v>185.6</v>
      </c>
      <c r="L1502" s="30">
        <v>17</v>
      </c>
      <c r="M1502" s="144">
        <f t="shared" si="366"/>
        <v>2407360</v>
      </c>
      <c r="N1502" s="144"/>
      <c r="O1502" s="144"/>
      <c r="P1502" s="144"/>
      <c r="Q1502" s="144">
        <f t="shared" si="367"/>
        <v>2407360</v>
      </c>
      <c r="R1502" s="144"/>
      <c r="S1502" s="30"/>
      <c r="T1502" s="144"/>
      <c r="U1502" s="144">
        <v>320</v>
      </c>
      <c r="V1502" s="144">
        <f>U1502*7523</f>
        <v>2407360</v>
      </c>
      <c r="W1502" s="144"/>
      <c r="X1502" s="144"/>
      <c r="Y1502" s="144"/>
      <c r="Z1502" s="144"/>
      <c r="AA1502" s="144"/>
      <c r="AB1502" s="144"/>
      <c r="AC1502" s="144"/>
      <c r="AD1502" s="144"/>
      <c r="AE1502" s="144"/>
      <c r="AF1502" s="144"/>
      <c r="AG1502" s="324">
        <v>2025</v>
      </c>
      <c r="AH1502" s="128"/>
      <c r="AI1502" s="172"/>
      <c r="AJ1502" s="172"/>
      <c r="AK1502" s="141">
        <f t="shared" ref="AK1502:AK1565" si="368">MAX(AK1498:AK1501)+1</f>
        <v>1425</v>
      </c>
      <c r="AL1502" s="35" t="s">
        <v>153</v>
      </c>
      <c r="AM1502" s="141" t="str">
        <f t="shared" ref="AM1502:AM1565" si="369">CONCATENATE(AK1502,AL1502)</f>
        <v>1425.</v>
      </c>
      <c r="AN1502" s="147"/>
      <c r="AO1502" s="274"/>
      <c r="AP1502" s="16"/>
    </row>
    <row r="1503" spans="1:42" ht="22.5" customHeight="1" x14ac:dyDescent="0.25">
      <c r="A1503" s="68" t="str">
        <f t="shared" si="365"/>
        <v>1426.</v>
      </c>
      <c r="B1503" s="25">
        <v>2969</v>
      </c>
      <c r="C1503" s="36" t="s">
        <v>646</v>
      </c>
      <c r="D1503" s="25">
        <v>1985</v>
      </c>
      <c r="E1503" s="111" t="s">
        <v>2932</v>
      </c>
      <c r="F1503" s="68" t="s">
        <v>2934</v>
      </c>
      <c r="G1503" s="25">
        <v>2</v>
      </c>
      <c r="H1503" s="25">
        <v>2</v>
      </c>
      <c r="I1503" s="144">
        <v>648.79999999999995</v>
      </c>
      <c r="J1503" s="144">
        <v>372.5</v>
      </c>
      <c r="K1503" s="144">
        <v>372.5</v>
      </c>
      <c r="L1503" s="30">
        <v>22</v>
      </c>
      <c r="M1503" s="144">
        <f t="shared" si="366"/>
        <v>68592</v>
      </c>
      <c r="N1503" s="144"/>
      <c r="O1503" s="144"/>
      <c r="P1503" s="144"/>
      <c r="Q1503" s="144">
        <f t="shared" si="367"/>
        <v>68592</v>
      </c>
      <c r="R1503" s="144">
        <v>68592</v>
      </c>
      <c r="S1503" s="30"/>
      <c r="T1503" s="144"/>
      <c r="U1503" s="144"/>
      <c r="V1503" s="144"/>
      <c r="W1503" s="144"/>
      <c r="X1503" s="144"/>
      <c r="Y1503" s="144"/>
      <c r="Z1503" s="144"/>
      <c r="AA1503" s="144"/>
      <c r="AB1503" s="144"/>
      <c r="AC1503" s="144"/>
      <c r="AD1503" s="144"/>
      <c r="AE1503" s="144"/>
      <c r="AF1503" s="144"/>
      <c r="AG1503" s="324">
        <v>2025</v>
      </c>
      <c r="AH1503" s="128"/>
      <c r="AI1503" s="172"/>
      <c r="AJ1503" s="172"/>
      <c r="AK1503" s="141">
        <f t="shared" si="368"/>
        <v>1426</v>
      </c>
      <c r="AL1503" s="35" t="s">
        <v>153</v>
      </c>
      <c r="AM1503" s="141" t="str">
        <f t="shared" si="369"/>
        <v>1426.</v>
      </c>
      <c r="AN1503" s="147"/>
      <c r="AO1503" s="274"/>
      <c r="AP1503" s="16"/>
    </row>
    <row r="1504" spans="1:42" ht="22.5" customHeight="1" x14ac:dyDescent="0.25">
      <c r="A1504" s="68" t="str">
        <f t="shared" si="365"/>
        <v>1427.</v>
      </c>
      <c r="B1504" s="25">
        <v>2970</v>
      </c>
      <c r="C1504" s="36" t="s">
        <v>1456</v>
      </c>
      <c r="D1504" s="25">
        <v>1960</v>
      </c>
      <c r="E1504" s="111" t="s">
        <v>2932</v>
      </c>
      <c r="F1504" s="68" t="s">
        <v>2935</v>
      </c>
      <c r="G1504" s="25">
        <v>2</v>
      </c>
      <c r="H1504" s="25">
        <v>1</v>
      </c>
      <c r="I1504" s="144">
        <v>333.4</v>
      </c>
      <c r="J1504" s="144">
        <v>218.6</v>
      </c>
      <c r="K1504" s="144">
        <v>218.6</v>
      </c>
      <c r="L1504" s="30">
        <v>40</v>
      </c>
      <c r="M1504" s="144">
        <f t="shared" si="366"/>
        <v>1903319</v>
      </c>
      <c r="N1504" s="144"/>
      <c r="O1504" s="144"/>
      <c r="P1504" s="144"/>
      <c r="Q1504" s="144">
        <f t="shared" si="367"/>
        <v>1903319</v>
      </c>
      <c r="R1504" s="144"/>
      <c r="S1504" s="30"/>
      <c r="T1504" s="144"/>
      <c r="U1504" s="144">
        <v>253</v>
      </c>
      <c r="V1504" s="144">
        <f>U1504*7523</f>
        <v>1903319</v>
      </c>
      <c r="W1504" s="144"/>
      <c r="X1504" s="144"/>
      <c r="Y1504" s="144"/>
      <c r="Z1504" s="144"/>
      <c r="AA1504" s="144"/>
      <c r="AB1504" s="144"/>
      <c r="AC1504" s="144"/>
      <c r="AD1504" s="144"/>
      <c r="AE1504" s="144"/>
      <c r="AF1504" s="144"/>
      <c r="AG1504" s="324">
        <v>2025</v>
      </c>
      <c r="AH1504" s="128"/>
      <c r="AI1504" s="172"/>
      <c r="AJ1504" s="172"/>
      <c r="AK1504" s="141">
        <f t="shared" si="368"/>
        <v>1427</v>
      </c>
      <c r="AL1504" s="35" t="s">
        <v>153</v>
      </c>
      <c r="AM1504" s="141" t="str">
        <f t="shared" si="369"/>
        <v>1427.</v>
      </c>
      <c r="AN1504" s="147"/>
      <c r="AO1504" s="274"/>
      <c r="AP1504" s="16"/>
    </row>
    <row r="1505" spans="1:42" ht="22.5" customHeight="1" x14ac:dyDescent="0.25">
      <c r="A1505" s="68" t="str">
        <f t="shared" si="365"/>
        <v>1428.</v>
      </c>
      <c r="B1505" s="25">
        <v>2991</v>
      </c>
      <c r="C1505" s="202" t="s">
        <v>623</v>
      </c>
      <c r="D1505" s="25">
        <v>1933</v>
      </c>
      <c r="E1505" s="111" t="s">
        <v>2932</v>
      </c>
      <c r="F1505" s="68" t="s">
        <v>2935</v>
      </c>
      <c r="G1505" s="30">
        <v>1</v>
      </c>
      <c r="H1505" s="30">
        <v>1</v>
      </c>
      <c r="I1505" s="144">
        <v>172.2</v>
      </c>
      <c r="J1505" s="144">
        <v>107.6</v>
      </c>
      <c r="K1505" s="144">
        <v>107.6</v>
      </c>
      <c r="L1505" s="30">
        <v>9</v>
      </c>
      <c r="M1505" s="144">
        <f t="shared" si="366"/>
        <v>169556</v>
      </c>
      <c r="N1505" s="144"/>
      <c r="O1505" s="144"/>
      <c r="P1505" s="144"/>
      <c r="Q1505" s="144">
        <f t="shared" si="367"/>
        <v>169556</v>
      </c>
      <c r="R1505" s="144">
        <v>14290</v>
      </c>
      <c r="S1505" s="30"/>
      <c r="T1505" s="144"/>
      <c r="U1505" s="144"/>
      <c r="V1505" s="144"/>
      <c r="W1505" s="144"/>
      <c r="X1505" s="144"/>
      <c r="Y1505" s="144"/>
      <c r="Z1505" s="144"/>
      <c r="AA1505" s="144">
        <v>58</v>
      </c>
      <c r="AB1505" s="144">
        <f>AA1505*2677</f>
        <v>155266</v>
      </c>
      <c r="AC1505" s="144"/>
      <c r="AD1505" s="144"/>
      <c r="AE1505" s="144"/>
      <c r="AF1505" s="144"/>
      <c r="AG1505" s="324">
        <v>2025</v>
      </c>
      <c r="AH1505" s="128"/>
      <c r="AI1505" s="172"/>
      <c r="AJ1505" s="172"/>
      <c r="AK1505" s="141">
        <f t="shared" si="368"/>
        <v>1428</v>
      </c>
      <c r="AL1505" s="35" t="s">
        <v>153</v>
      </c>
      <c r="AM1505" s="141" t="str">
        <f t="shared" si="369"/>
        <v>1428.</v>
      </c>
      <c r="AN1505" s="147"/>
      <c r="AO1505" s="274"/>
      <c r="AP1505" s="16"/>
    </row>
    <row r="1506" spans="1:42" ht="22.5" customHeight="1" x14ac:dyDescent="0.25">
      <c r="A1506" s="68" t="str">
        <f t="shared" si="365"/>
        <v>1429.</v>
      </c>
      <c r="B1506" s="25">
        <v>3007</v>
      </c>
      <c r="C1506" s="36" t="s">
        <v>603</v>
      </c>
      <c r="D1506" s="25">
        <v>1962</v>
      </c>
      <c r="E1506" s="111" t="s">
        <v>2932</v>
      </c>
      <c r="F1506" s="68" t="s">
        <v>2934</v>
      </c>
      <c r="G1506" s="25">
        <v>2</v>
      </c>
      <c r="H1506" s="25">
        <v>1</v>
      </c>
      <c r="I1506" s="144">
        <v>319.3</v>
      </c>
      <c r="J1506" s="144">
        <v>213.1</v>
      </c>
      <c r="K1506" s="144">
        <v>213.1</v>
      </c>
      <c r="L1506" s="30">
        <v>17</v>
      </c>
      <c r="M1506" s="144">
        <f t="shared" si="366"/>
        <v>2046256</v>
      </c>
      <c r="N1506" s="144"/>
      <c r="O1506" s="144"/>
      <c r="P1506" s="144"/>
      <c r="Q1506" s="144">
        <f t="shared" si="367"/>
        <v>2046256</v>
      </c>
      <c r="R1506" s="144"/>
      <c r="S1506" s="30"/>
      <c r="T1506" s="144"/>
      <c r="U1506" s="144">
        <v>272</v>
      </c>
      <c r="V1506" s="144">
        <f>U1506*7523</f>
        <v>2046256</v>
      </c>
      <c r="W1506" s="144"/>
      <c r="X1506" s="144"/>
      <c r="Y1506" s="144"/>
      <c r="Z1506" s="144"/>
      <c r="AA1506" s="144"/>
      <c r="AB1506" s="144"/>
      <c r="AC1506" s="144"/>
      <c r="AD1506" s="144"/>
      <c r="AE1506" s="144"/>
      <c r="AF1506" s="144"/>
      <c r="AG1506" s="324">
        <v>2025</v>
      </c>
      <c r="AH1506" s="128"/>
      <c r="AI1506" s="172"/>
      <c r="AJ1506" s="172"/>
      <c r="AK1506" s="141">
        <f t="shared" si="368"/>
        <v>1429</v>
      </c>
      <c r="AL1506" s="35" t="s">
        <v>153</v>
      </c>
      <c r="AM1506" s="141" t="str">
        <f t="shared" si="369"/>
        <v>1429.</v>
      </c>
      <c r="AN1506" s="147"/>
      <c r="AO1506" s="274"/>
      <c r="AP1506" s="16"/>
    </row>
    <row r="1507" spans="1:42" ht="22.5" customHeight="1" x14ac:dyDescent="0.25">
      <c r="A1507" s="68" t="str">
        <f t="shared" si="365"/>
        <v>1430.</v>
      </c>
      <c r="B1507" s="25">
        <v>3016</v>
      </c>
      <c r="C1507" s="36" t="s">
        <v>648</v>
      </c>
      <c r="D1507" s="25">
        <v>1965</v>
      </c>
      <c r="E1507" s="111" t="s">
        <v>2932</v>
      </c>
      <c r="F1507" s="68" t="s">
        <v>2934</v>
      </c>
      <c r="G1507" s="25">
        <v>2</v>
      </c>
      <c r="H1507" s="25">
        <v>1</v>
      </c>
      <c r="I1507" s="144">
        <v>363</v>
      </c>
      <c r="J1507" s="144">
        <v>249.6</v>
      </c>
      <c r="K1507" s="144">
        <v>249.6</v>
      </c>
      <c r="L1507" s="30">
        <v>14</v>
      </c>
      <c r="M1507" s="144">
        <f t="shared" si="366"/>
        <v>42870</v>
      </c>
      <c r="N1507" s="144"/>
      <c r="O1507" s="144"/>
      <c r="P1507" s="144"/>
      <c r="Q1507" s="144">
        <f t="shared" si="367"/>
        <v>42870</v>
      </c>
      <c r="R1507" s="144">
        <v>42870</v>
      </c>
      <c r="S1507" s="30"/>
      <c r="T1507" s="144"/>
      <c r="U1507" s="144"/>
      <c r="V1507" s="144"/>
      <c r="W1507" s="144"/>
      <c r="X1507" s="144"/>
      <c r="Y1507" s="144"/>
      <c r="Z1507" s="144"/>
      <c r="AA1507" s="144"/>
      <c r="AB1507" s="144"/>
      <c r="AC1507" s="144"/>
      <c r="AD1507" s="144"/>
      <c r="AE1507" s="144"/>
      <c r="AF1507" s="144"/>
      <c r="AG1507" s="324">
        <v>2025</v>
      </c>
      <c r="AH1507" s="128"/>
      <c r="AI1507" s="172"/>
      <c r="AJ1507" s="172"/>
      <c r="AK1507" s="141">
        <f t="shared" si="368"/>
        <v>1430</v>
      </c>
      <c r="AL1507" s="35" t="s">
        <v>153</v>
      </c>
      <c r="AM1507" s="141" t="str">
        <f t="shared" si="369"/>
        <v>1430.</v>
      </c>
      <c r="AN1507" s="147"/>
      <c r="AO1507" s="274"/>
      <c r="AP1507" s="16"/>
    </row>
    <row r="1508" spans="1:42" ht="22.5" customHeight="1" x14ac:dyDescent="0.25">
      <c r="A1508" s="68" t="str">
        <f t="shared" si="365"/>
        <v>1431.</v>
      </c>
      <c r="B1508" s="25">
        <v>3034</v>
      </c>
      <c r="C1508" s="202" t="s">
        <v>626</v>
      </c>
      <c r="D1508" s="25">
        <v>1954</v>
      </c>
      <c r="E1508" s="111" t="s">
        <v>2932</v>
      </c>
      <c r="F1508" s="68" t="s">
        <v>2934</v>
      </c>
      <c r="G1508" s="30">
        <v>2</v>
      </c>
      <c r="H1508" s="30">
        <v>1</v>
      </c>
      <c r="I1508" s="144">
        <v>569</v>
      </c>
      <c r="J1508" s="144">
        <v>336.9</v>
      </c>
      <c r="K1508" s="144">
        <v>336.9</v>
      </c>
      <c r="L1508" s="30">
        <v>15</v>
      </c>
      <c r="M1508" s="144">
        <f t="shared" si="366"/>
        <v>1677254.4</v>
      </c>
      <c r="N1508" s="144"/>
      <c r="O1508" s="144"/>
      <c r="P1508" s="144"/>
      <c r="Q1508" s="144">
        <f t="shared" si="367"/>
        <v>1677254.4</v>
      </c>
      <c r="R1508" s="144"/>
      <c r="S1508" s="30"/>
      <c r="T1508" s="144"/>
      <c r="U1508" s="144"/>
      <c r="V1508" s="144"/>
      <c r="W1508" s="144"/>
      <c r="X1508" s="144"/>
      <c r="Y1508" s="144">
        <v>532.79999999999995</v>
      </c>
      <c r="Z1508" s="144">
        <f>Y1508*3148</f>
        <v>1677254.4</v>
      </c>
      <c r="AA1508" s="144"/>
      <c r="AB1508" s="144"/>
      <c r="AC1508" s="144"/>
      <c r="AD1508" s="144"/>
      <c r="AE1508" s="144"/>
      <c r="AF1508" s="144"/>
      <c r="AG1508" s="324">
        <v>2025</v>
      </c>
      <c r="AH1508" s="128"/>
      <c r="AI1508" s="172"/>
      <c r="AJ1508" s="172"/>
      <c r="AK1508" s="141">
        <f t="shared" si="368"/>
        <v>1431</v>
      </c>
      <c r="AL1508" s="35" t="s">
        <v>153</v>
      </c>
      <c r="AM1508" s="141" t="str">
        <f t="shared" si="369"/>
        <v>1431.</v>
      </c>
      <c r="AN1508" s="147"/>
      <c r="AO1508" s="274"/>
      <c r="AP1508" s="16"/>
    </row>
    <row r="1509" spans="1:42" ht="22.5" customHeight="1" x14ac:dyDescent="0.25">
      <c r="A1509" s="68" t="str">
        <f t="shared" si="365"/>
        <v>1432.</v>
      </c>
      <c r="B1509" s="25">
        <v>3047</v>
      </c>
      <c r="C1509" s="202" t="s">
        <v>1142</v>
      </c>
      <c r="D1509" s="25">
        <v>1975</v>
      </c>
      <c r="E1509" s="111" t="s">
        <v>2932</v>
      </c>
      <c r="F1509" s="68" t="s">
        <v>2934</v>
      </c>
      <c r="G1509" s="30">
        <v>2</v>
      </c>
      <c r="H1509" s="30">
        <v>2</v>
      </c>
      <c r="I1509" s="144">
        <v>743.59</v>
      </c>
      <c r="J1509" s="144">
        <v>500.6</v>
      </c>
      <c r="K1509" s="144">
        <v>500.6</v>
      </c>
      <c r="L1509" s="30">
        <v>29</v>
      </c>
      <c r="M1509" s="144">
        <f t="shared" si="366"/>
        <v>220584.80000000002</v>
      </c>
      <c r="N1509" s="144"/>
      <c r="O1509" s="144"/>
      <c r="P1509" s="144"/>
      <c r="Q1509" s="144">
        <f t="shared" si="367"/>
        <v>220584.80000000002</v>
      </c>
      <c r="R1509" s="144"/>
      <c r="S1509" s="30"/>
      <c r="T1509" s="144"/>
      <c r="U1509" s="144"/>
      <c r="V1509" s="144"/>
      <c r="W1509" s="144"/>
      <c r="X1509" s="144"/>
      <c r="Y1509" s="144"/>
      <c r="Z1509" s="144"/>
      <c r="AA1509" s="144">
        <v>82.4</v>
      </c>
      <c r="AB1509" s="144">
        <f>AA1509*2677</f>
        <v>220584.80000000002</v>
      </c>
      <c r="AC1509" s="144"/>
      <c r="AD1509" s="144"/>
      <c r="AE1509" s="144"/>
      <c r="AF1509" s="144"/>
      <c r="AG1509" s="324">
        <v>2025</v>
      </c>
      <c r="AH1509" s="128"/>
      <c r="AI1509" s="172"/>
      <c r="AJ1509" s="172"/>
      <c r="AK1509" s="141">
        <f t="shared" si="368"/>
        <v>1432</v>
      </c>
      <c r="AL1509" s="35" t="s">
        <v>153</v>
      </c>
      <c r="AM1509" s="141" t="str">
        <f t="shared" si="369"/>
        <v>1432.</v>
      </c>
      <c r="AN1509" s="147"/>
      <c r="AO1509" s="274"/>
      <c r="AP1509" s="16"/>
    </row>
    <row r="1510" spans="1:42" ht="22.5" customHeight="1" x14ac:dyDescent="0.25">
      <c r="A1510" s="68" t="str">
        <f t="shared" si="365"/>
        <v>1433.</v>
      </c>
      <c r="B1510" s="25">
        <v>3057</v>
      </c>
      <c r="C1510" s="36" t="s">
        <v>1462</v>
      </c>
      <c r="D1510" s="25">
        <v>1964</v>
      </c>
      <c r="E1510" s="111" t="s">
        <v>2932</v>
      </c>
      <c r="F1510" s="68" t="s">
        <v>2934</v>
      </c>
      <c r="G1510" s="30">
        <v>2</v>
      </c>
      <c r="H1510" s="30">
        <v>2</v>
      </c>
      <c r="I1510" s="144">
        <v>688.3</v>
      </c>
      <c r="J1510" s="144">
        <v>404.2</v>
      </c>
      <c r="K1510" s="144">
        <v>404.2</v>
      </c>
      <c r="L1510" s="30">
        <v>29</v>
      </c>
      <c r="M1510" s="144">
        <f t="shared" si="366"/>
        <v>4400955</v>
      </c>
      <c r="N1510" s="144"/>
      <c r="O1510" s="144"/>
      <c r="P1510" s="144"/>
      <c r="Q1510" s="144">
        <f t="shared" si="367"/>
        <v>4400955</v>
      </c>
      <c r="R1510" s="144"/>
      <c r="S1510" s="30"/>
      <c r="T1510" s="144"/>
      <c r="U1510" s="144">
        <v>585</v>
      </c>
      <c r="V1510" s="144">
        <f>U1510*7523</f>
        <v>4400955</v>
      </c>
      <c r="W1510" s="144"/>
      <c r="X1510" s="144"/>
      <c r="Y1510" s="144"/>
      <c r="Z1510" s="144"/>
      <c r="AA1510" s="144"/>
      <c r="AB1510" s="144"/>
      <c r="AC1510" s="144"/>
      <c r="AD1510" s="144"/>
      <c r="AE1510" s="144"/>
      <c r="AF1510" s="144"/>
      <c r="AG1510" s="324">
        <v>2025</v>
      </c>
      <c r="AH1510" s="128"/>
      <c r="AI1510" s="172"/>
      <c r="AJ1510" s="172"/>
      <c r="AK1510" s="141">
        <f t="shared" si="368"/>
        <v>1433</v>
      </c>
      <c r="AL1510" s="35" t="s">
        <v>153</v>
      </c>
      <c r="AM1510" s="141" t="str">
        <f t="shared" si="369"/>
        <v>1433.</v>
      </c>
      <c r="AN1510" s="147"/>
      <c r="AO1510" s="274"/>
      <c r="AP1510" s="16"/>
    </row>
    <row r="1511" spans="1:42" ht="22.5" customHeight="1" x14ac:dyDescent="0.25">
      <c r="A1511" s="68" t="str">
        <f t="shared" si="365"/>
        <v>1434.</v>
      </c>
      <c r="B1511" s="25">
        <v>3061</v>
      </c>
      <c r="C1511" s="36" t="s">
        <v>1464</v>
      </c>
      <c r="D1511" s="25">
        <v>1967</v>
      </c>
      <c r="E1511" s="111" t="s">
        <v>2932</v>
      </c>
      <c r="F1511" s="68" t="s">
        <v>2934</v>
      </c>
      <c r="G1511" s="25">
        <v>2</v>
      </c>
      <c r="H1511" s="25">
        <v>2</v>
      </c>
      <c r="I1511" s="144">
        <v>762</v>
      </c>
      <c r="J1511" s="144">
        <v>443.4</v>
      </c>
      <c r="K1511" s="144">
        <v>443.4</v>
      </c>
      <c r="L1511" s="30">
        <v>29</v>
      </c>
      <c r="M1511" s="144">
        <f t="shared" si="366"/>
        <v>4400955</v>
      </c>
      <c r="N1511" s="144"/>
      <c r="O1511" s="144"/>
      <c r="P1511" s="144"/>
      <c r="Q1511" s="144">
        <f t="shared" si="367"/>
        <v>4400955</v>
      </c>
      <c r="R1511" s="144"/>
      <c r="S1511" s="30"/>
      <c r="T1511" s="144"/>
      <c r="U1511" s="144">
        <v>585</v>
      </c>
      <c r="V1511" s="144">
        <f>U1511*7523</f>
        <v>4400955</v>
      </c>
      <c r="W1511" s="144"/>
      <c r="X1511" s="144"/>
      <c r="Y1511" s="144"/>
      <c r="Z1511" s="144"/>
      <c r="AA1511" s="144"/>
      <c r="AB1511" s="144"/>
      <c r="AC1511" s="144"/>
      <c r="AD1511" s="144"/>
      <c r="AE1511" s="144"/>
      <c r="AF1511" s="144"/>
      <c r="AG1511" s="324">
        <v>2025</v>
      </c>
      <c r="AH1511" s="128"/>
      <c r="AI1511" s="172"/>
      <c r="AJ1511" s="172"/>
      <c r="AK1511" s="141">
        <f t="shared" si="368"/>
        <v>1434</v>
      </c>
      <c r="AL1511" s="35" t="s">
        <v>153</v>
      </c>
      <c r="AM1511" s="141" t="str">
        <f t="shared" si="369"/>
        <v>1434.</v>
      </c>
      <c r="AN1511" s="147"/>
      <c r="AO1511" s="274"/>
      <c r="AP1511" s="16"/>
    </row>
    <row r="1512" spans="1:42" ht="22.5" customHeight="1" x14ac:dyDescent="0.25">
      <c r="A1512" s="68" t="str">
        <f t="shared" si="365"/>
        <v>1435.</v>
      </c>
      <c r="B1512" s="25">
        <v>2761</v>
      </c>
      <c r="C1512" s="202" t="s">
        <v>2871</v>
      </c>
      <c r="D1512" s="25">
        <v>1926</v>
      </c>
      <c r="E1512" s="111" t="s">
        <v>2932</v>
      </c>
      <c r="F1512" s="68" t="s">
        <v>2935</v>
      </c>
      <c r="G1512" s="30">
        <v>1</v>
      </c>
      <c r="H1512" s="30">
        <v>1</v>
      </c>
      <c r="I1512" s="144">
        <v>201.7</v>
      </c>
      <c r="J1512" s="144">
        <v>158.9</v>
      </c>
      <c r="K1512" s="144">
        <v>158.9</v>
      </c>
      <c r="L1512" s="30">
        <v>10</v>
      </c>
      <c r="M1512" s="144">
        <f t="shared" si="366"/>
        <v>58589</v>
      </c>
      <c r="N1512" s="144"/>
      <c r="O1512" s="144"/>
      <c r="P1512" s="144"/>
      <c r="Q1512" s="144">
        <f t="shared" si="367"/>
        <v>58589</v>
      </c>
      <c r="R1512" s="144">
        <v>58589</v>
      </c>
      <c r="S1512" s="30"/>
      <c r="T1512" s="144"/>
      <c r="U1512" s="144"/>
      <c r="V1512" s="144"/>
      <c r="W1512" s="144"/>
      <c r="X1512" s="144"/>
      <c r="Y1512" s="144"/>
      <c r="Z1512" s="144"/>
      <c r="AA1512" s="144"/>
      <c r="AB1512" s="144"/>
      <c r="AC1512" s="144"/>
      <c r="AD1512" s="144"/>
      <c r="AE1512" s="144"/>
      <c r="AF1512" s="144"/>
      <c r="AG1512" s="324">
        <v>2025</v>
      </c>
      <c r="AH1512" s="128"/>
      <c r="AI1512" s="172"/>
      <c r="AJ1512" s="172"/>
      <c r="AK1512" s="141">
        <f t="shared" si="368"/>
        <v>1435</v>
      </c>
      <c r="AL1512" s="35" t="s">
        <v>153</v>
      </c>
      <c r="AM1512" s="141" t="str">
        <f t="shared" si="369"/>
        <v>1435.</v>
      </c>
      <c r="AN1512" s="147"/>
      <c r="AO1512" s="274"/>
      <c r="AP1512" s="16"/>
    </row>
    <row r="1513" spans="1:42" ht="22.5" customHeight="1" x14ac:dyDescent="0.25">
      <c r="A1513" s="68" t="str">
        <f t="shared" si="365"/>
        <v>1436.</v>
      </c>
      <c r="B1513" s="25">
        <v>2765</v>
      </c>
      <c r="C1513" s="36" t="s">
        <v>2872</v>
      </c>
      <c r="D1513" s="25">
        <v>1951</v>
      </c>
      <c r="E1513" s="111" t="s">
        <v>2932</v>
      </c>
      <c r="F1513" s="68" t="s">
        <v>2935</v>
      </c>
      <c r="G1513" s="30">
        <v>2</v>
      </c>
      <c r="H1513" s="30">
        <v>2</v>
      </c>
      <c r="I1513" s="144">
        <v>432.7</v>
      </c>
      <c r="J1513" s="144">
        <v>279</v>
      </c>
      <c r="K1513" s="144">
        <v>279</v>
      </c>
      <c r="L1513" s="30">
        <v>14</v>
      </c>
      <c r="M1513" s="144">
        <f t="shared" si="366"/>
        <v>135991.6</v>
      </c>
      <c r="N1513" s="144"/>
      <c r="O1513" s="144"/>
      <c r="P1513" s="144"/>
      <c r="Q1513" s="144">
        <f t="shared" si="367"/>
        <v>135991.6</v>
      </c>
      <c r="R1513" s="144"/>
      <c r="S1513" s="30"/>
      <c r="T1513" s="144"/>
      <c r="U1513" s="144"/>
      <c r="V1513" s="144"/>
      <c r="W1513" s="144"/>
      <c r="X1513" s="144"/>
      <c r="Y1513" s="144"/>
      <c r="Z1513" s="144"/>
      <c r="AA1513" s="144">
        <v>50.8</v>
      </c>
      <c r="AB1513" s="144">
        <f>AA1513*2677</f>
        <v>135991.6</v>
      </c>
      <c r="AC1513" s="144"/>
      <c r="AD1513" s="144"/>
      <c r="AE1513" s="144"/>
      <c r="AF1513" s="144"/>
      <c r="AG1513" s="324">
        <v>2025</v>
      </c>
      <c r="AH1513" s="128"/>
      <c r="AI1513" s="172"/>
      <c r="AJ1513" s="172"/>
      <c r="AK1513" s="141">
        <f t="shared" si="368"/>
        <v>1436</v>
      </c>
      <c r="AL1513" s="35" t="s">
        <v>153</v>
      </c>
      <c r="AM1513" s="141" t="str">
        <f t="shared" si="369"/>
        <v>1436.</v>
      </c>
      <c r="AN1513" s="147"/>
      <c r="AO1513" s="274"/>
      <c r="AP1513" s="16"/>
    </row>
    <row r="1514" spans="1:42" ht="22.5" customHeight="1" x14ac:dyDescent="0.25">
      <c r="A1514" s="68" t="str">
        <f t="shared" si="365"/>
        <v>1437.</v>
      </c>
      <c r="B1514" s="25">
        <v>2764</v>
      </c>
      <c r="C1514" s="202" t="s">
        <v>2873</v>
      </c>
      <c r="D1514" s="25">
        <v>1954</v>
      </c>
      <c r="E1514" s="111" t="s">
        <v>2932</v>
      </c>
      <c r="F1514" s="68" t="s">
        <v>2935</v>
      </c>
      <c r="G1514" s="30">
        <v>2</v>
      </c>
      <c r="H1514" s="30">
        <v>1</v>
      </c>
      <c r="I1514" s="144">
        <v>409.9</v>
      </c>
      <c r="J1514" s="144">
        <v>276.8</v>
      </c>
      <c r="K1514" s="144">
        <v>276.8</v>
      </c>
      <c r="L1514" s="30">
        <v>18</v>
      </c>
      <c r="M1514" s="144">
        <f t="shared" si="366"/>
        <v>50015</v>
      </c>
      <c r="N1514" s="144"/>
      <c r="O1514" s="144"/>
      <c r="P1514" s="144"/>
      <c r="Q1514" s="144">
        <f t="shared" si="367"/>
        <v>50015</v>
      </c>
      <c r="R1514" s="144">
        <v>50015</v>
      </c>
      <c r="S1514" s="30"/>
      <c r="T1514" s="144"/>
      <c r="U1514" s="144"/>
      <c r="V1514" s="144"/>
      <c r="W1514" s="144"/>
      <c r="X1514" s="144"/>
      <c r="Y1514" s="144"/>
      <c r="Z1514" s="144"/>
      <c r="AA1514" s="144"/>
      <c r="AB1514" s="144"/>
      <c r="AC1514" s="144"/>
      <c r="AD1514" s="144"/>
      <c r="AE1514" s="144"/>
      <c r="AF1514" s="144"/>
      <c r="AG1514" s="324">
        <v>2025</v>
      </c>
      <c r="AH1514" s="128"/>
      <c r="AI1514" s="172"/>
      <c r="AJ1514" s="172"/>
      <c r="AK1514" s="141">
        <f t="shared" si="368"/>
        <v>1437</v>
      </c>
      <c r="AL1514" s="35" t="s">
        <v>153</v>
      </c>
      <c r="AM1514" s="141" t="str">
        <f t="shared" si="369"/>
        <v>1437.</v>
      </c>
      <c r="AN1514" s="147"/>
      <c r="AO1514" s="274"/>
      <c r="AP1514" s="16"/>
    </row>
    <row r="1515" spans="1:42" ht="22.5" customHeight="1" x14ac:dyDescent="0.25">
      <c r="A1515" s="68" t="str">
        <f t="shared" si="365"/>
        <v>1438.</v>
      </c>
      <c r="B1515" s="25">
        <v>2700</v>
      </c>
      <c r="C1515" s="36" t="s">
        <v>2874</v>
      </c>
      <c r="D1515" s="25">
        <v>1984</v>
      </c>
      <c r="E1515" s="111" t="s">
        <v>2932</v>
      </c>
      <c r="F1515" s="68" t="s">
        <v>2934</v>
      </c>
      <c r="G1515" s="30">
        <v>2</v>
      </c>
      <c r="H1515" s="30">
        <v>2</v>
      </c>
      <c r="I1515" s="144">
        <v>781.4</v>
      </c>
      <c r="J1515" s="144">
        <v>435.4</v>
      </c>
      <c r="K1515" s="144">
        <v>435.4</v>
      </c>
      <c r="L1515" s="30">
        <v>24</v>
      </c>
      <c r="M1515" s="144">
        <f t="shared" si="366"/>
        <v>375360</v>
      </c>
      <c r="N1515" s="144"/>
      <c r="O1515" s="144"/>
      <c r="P1515" s="144"/>
      <c r="Q1515" s="144">
        <f t="shared" si="367"/>
        <v>375360</v>
      </c>
      <c r="R1515" s="144">
        <v>375360</v>
      </c>
      <c r="S1515" s="30"/>
      <c r="T1515" s="144"/>
      <c r="U1515" s="144"/>
      <c r="V1515" s="144"/>
      <c r="W1515" s="144"/>
      <c r="X1515" s="144"/>
      <c r="Y1515" s="144"/>
      <c r="Z1515" s="144"/>
      <c r="AA1515" s="144"/>
      <c r="AB1515" s="144"/>
      <c r="AC1515" s="144"/>
      <c r="AD1515" s="144"/>
      <c r="AE1515" s="144"/>
      <c r="AF1515" s="144"/>
      <c r="AG1515" s="324">
        <v>2025</v>
      </c>
      <c r="AH1515" s="128"/>
      <c r="AI1515" s="172"/>
      <c r="AJ1515" s="172"/>
      <c r="AK1515" s="141">
        <f t="shared" si="368"/>
        <v>1438</v>
      </c>
      <c r="AL1515" s="35" t="s">
        <v>153</v>
      </c>
      <c r="AM1515" s="141" t="str">
        <f t="shared" si="369"/>
        <v>1438.</v>
      </c>
      <c r="AN1515" s="147"/>
      <c r="AO1515" s="274"/>
      <c r="AP1515" s="16"/>
    </row>
    <row r="1516" spans="1:42" ht="22.5" customHeight="1" x14ac:dyDescent="0.25">
      <c r="A1516" s="68" t="str">
        <f t="shared" si="365"/>
        <v>1439.</v>
      </c>
      <c r="B1516" s="25">
        <v>3030</v>
      </c>
      <c r="C1516" s="36" t="s">
        <v>1458</v>
      </c>
      <c r="D1516" s="25">
        <v>2007</v>
      </c>
      <c r="E1516" s="111" t="s">
        <v>2932</v>
      </c>
      <c r="F1516" s="68" t="s">
        <v>2934</v>
      </c>
      <c r="G1516" s="30">
        <v>3</v>
      </c>
      <c r="H1516" s="30">
        <v>2</v>
      </c>
      <c r="I1516" s="144">
        <v>1373.9</v>
      </c>
      <c r="J1516" s="144">
        <v>719.4</v>
      </c>
      <c r="K1516" s="144">
        <v>719.4</v>
      </c>
      <c r="L1516" s="30">
        <v>36</v>
      </c>
      <c r="M1516" s="144">
        <f t="shared" si="366"/>
        <v>3197275</v>
      </c>
      <c r="N1516" s="144"/>
      <c r="O1516" s="144"/>
      <c r="P1516" s="144"/>
      <c r="Q1516" s="144">
        <f t="shared" si="367"/>
        <v>3197275</v>
      </c>
      <c r="R1516" s="144"/>
      <c r="S1516" s="30"/>
      <c r="T1516" s="144"/>
      <c r="U1516" s="144">
        <v>425</v>
      </c>
      <c r="V1516" s="144">
        <f>U1516*7523</f>
        <v>3197275</v>
      </c>
      <c r="W1516" s="144"/>
      <c r="X1516" s="144"/>
      <c r="Y1516" s="144"/>
      <c r="Z1516" s="144"/>
      <c r="AA1516" s="144"/>
      <c r="AB1516" s="144"/>
      <c r="AC1516" s="144"/>
      <c r="AD1516" s="144"/>
      <c r="AE1516" s="144"/>
      <c r="AF1516" s="144"/>
      <c r="AG1516" s="324">
        <v>2025</v>
      </c>
      <c r="AH1516" s="128"/>
      <c r="AI1516" s="172"/>
      <c r="AJ1516" s="172"/>
      <c r="AK1516" s="141">
        <f t="shared" si="368"/>
        <v>1439</v>
      </c>
      <c r="AL1516" s="35" t="s">
        <v>153</v>
      </c>
      <c r="AM1516" s="141" t="str">
        <f t="shared" si="369"/>
        <v>1439.</v>
      </c>
      <c r="AN1516" s="147"/>
      <c r="AO1516" s="274"/>
      <c r="AP1516" s="16"/>
    </row>
    <row r="1517" spans="1:42" ht="22.5" customHeight="1" x14ac:dyDescent="0.25">
      <c r="A1517" s="68" t="str">
        <f t="shared" si="365"/>
        <v>1440.</v>
      </c>
      <c r="B1517" s="25">
        <v>3010</v>
      </c>
      <c r="C1517" s="36" t="s">
        <v>604</v>
      </c>
      <c r="D1517" s="25">
        <v>1967</v>
      </c>
      <c r="E1517" s="111" t="s">
        <v>2932</v>
      </c>
      <c r="F1517" s="68" t="s">
        <v>2934</v>
      </c>
      <c r="G1517" s="25">
        <v>2</v>
      </c>
      <c r="H1517" s="25">
        <v>2</v>
      </c>
      <c r="I1517" s="144">
        <v>525</v>
      </c>
      <c r="J1517" s="144">
        <v>302.60000000000002</v>
      </c>
      <c r="K1517" s="144">
        <v>302.60000000000002</v>
      </c>
      <c r="L1517" s="30">
        <v>28</v>
      </c>
      <c r="M1517" s="144">
        <f t="shared" si="366"/>
        <v>186105.03999999998</v>
      </c>
      <c r="N1517" s="144"/>
      <c r="O1517" s="144"/>
      <c r="P1517" s="144"/>
      <c r="Q1517" s="144">
        <f t="shared" si="367"/>
        <v>186105.03999999998</v>
      </c>
      <c r="R1517" s="144"/>
      <c r="S1517" s="30"/>
      <c r="T1517" s="144"/>
      <c r="U1517" s="144"/>
      <c r="V1517" s="144"/>
      <c r="W1517" s="144"/>
      <c r="X1517" s="144"/>
      <c r="Y1517" s="144"/>
      <c r="Z1517" s="144"/>
      <c r="AA1517" s="144">
        <v>69.52</v>
      </c>
      <c r="AB1517" s="144">
        <f>AA1517*2677</f>
        <v>186105.03999999998</v>
      </c>
      <c r="AC1517" s="144"/>
      <c r="AD1517" s="144"/>
      <c r="AE1517" s="144"/>
      <c r="AF1517" s="144"/>
      <c r="AG1517" s="324">
        <v>2025</v>
      </c>
      <c r="AH1517" s="128"/>
      <c r="AI1517" s="172"/>
      <c r="AJ1517" s="172"/>
      <c r="AK1517" s="141">
        <f t="shared" si="368"/>
        <v>1440</v>
      </c>
      <c r="AL1517" s="35" t="s">
        <v>153</v>
      </c>
      <c r="AM1517" s="141" t="str">
        <f t="shared" si="369"/>
        <v>1440.</v>
      </c>
      <c r="AN1517" s="147"/>
      <c r="AO1517" s="274"/>
      <c r="AP1517" s="16"/>
    </row>
    <row r="1518" spans="1:42" ht="22.5" customHeight="1" x14ac:dyDescent="0.25">
      <c r="A1518" s="68" t="str">
        <f t="shared" si="365"/>
        <v>1441.</v>
      </c>
      <c r="B1518" s="25">
        <v>3024</v>
      </c>
      <c r="C1518" s="202" t="s">
        <v>625</v>
      </c>
      <c r="D1518" s="25">
        <v>1976</v>
      </c>
      <c r="E1518" s="111" t="s">
        <v>2932</v>
      </c>
      <c r="F1518" s="68" t="s">
        <v>2934</v>
      </c>
      <c r="G1518" s="30">
        <v>2</v>
      </c>
      <c r="H1518" s="30">
        <v>2</v>
      </c>
      <c r="I1518" s="144">
        <v>574</v>
      </c>
      <c r="J1518" s="144">
        <v>305.7</v>
      </c>
      <c r="K1518" s="144">
        <v>305.7</v>
      </c>
      <c r="L1518" s="30">
        <v>22</v>
      </c>
      <c r="M1518" s="144">
        <f t="shared" si="366"/>
        <v>3031769</v>
      </c>
      <c r="N1518" s="144"/>
      <c r="O1518" s="144"/>
      <c r="P1518" s="144"/>
      <c r="Q1518" s="144">
        <f t="shared" si="367"/>
        <v>3031769</v>
      </c>
      <c r="R1518" s="144"/>
      <c r="S1518" s="30"/>
      <c r="T1518" s="144"/>
      <c r="U1518" s="144">
        <v>403</v>
      </c>
      <c r="V1518" s="144">
        <f>U1518*7523</f>
        <v>3031769</v>
      </c>
      <c r="W1518" s="144"/>
      <c r="X1518" s="144"/>
      <c r="Y1518" s="144"/>
      <c r="Z1518" s="144"/>
      <c r="AA1518" s="144"/>
      <c r="AB1518" s="144"/>
      <c r="AC1518" s="144"/>
      <c r="AD1518" s="144"/>
      <c r="AE1518" s="144"/>
      <c r="AF1518" s="144"/>
      <c r="AG1518" s="324">
        <v>2025</v>
      </c>
      <c r="AH1518" s="128"/>
      <c r="AI1518" s="172"/>
      <c r="AJ1518" s="172"/>
      <c r="AK1518" s="141">
        <f t="shared" si="368"/>
        <v>1441</v>
      </c>
      <c r="AL1518" s="35" t="s">
        <v>153</v>
      </c>
      <c r="AM1518" s="141" t="str">
        <f t="shared" si="369"/>
        <v>1441.</v>
      </c>
      <c r="AN1518" s="147"/>
      <c r="AO1518" s="274"/>
      <c r="AP1518" s="16"/>
    </row>
    <row r="1519" spans="1:42" ht="22.5" customHeight="1" x14ac:dyDescent="0.25">
      <c r="A1519" s="68" t="str">
        <f t="shared" si="365"/>
        <v>1442.</v>
      </c>
      <c r="B1519" s="25">
        <v>2807</v>
      </c>
      <c r="C1519" s="36" t="s">
        <v>2876</v>
      </c>
      <c r="D1519" s="25">
        <v>1971</v>
      </c>
      <c r="E1519" s="111" t="s">
        <v>2932</v>
      </c>
      <c r="F1519" s="68" t="s">
        <v>2934</v>
      </c>
      <c r="G1519" s="25">
        <v>2</v>
      </c>
      <c r="H1519" s="25">
        <v>2</v>
      </c>
      <c r="I1519" s="144">
        <v>502.3</v>
      </c>
      <c r="J1519" s="144">
        <v>285.7</v>
      </c>
      <c r="K1519" s="144">
        <v>285.7</v>
      </c>
      <c r="L1519" s="30">
        <v>20</v>
      </c>
      <c r="M1519" s="144">
        <f t="shared" si="366"/>
        <v>160212</v>
      </c>
      <c r="N1519" s="144"/>
      <c r="O1519" s="144"/>
      <c r="P1519" s="144"/>
      <c r="Q1519" s="144">
        <f t="shared" si="367"/>
        <v>160212</v>
      </c>
      <c r="R1519" s="144">
        <v>160212</v>
      </c>
      <c r="S1519" s="30"/>
      <c r="T1519" s="144"/>
      <c r="U1519" s="144"/>
      <c r="V1519" s="144"/>
      <c r="W1519" s="144"/>
      <c r="X1519" s="144"/>
      <c r="Y1519" s="144"/>
      <c r="Z1519" s="144"/>
      <c r="AA1519" s="144"/>
      <c r="AB1519" s="144"/>
      <c r="AC1519" s="144"/>
      <c r="AD1519" s="144"/>
      <c r="AE1519" s="144"/>
      <c r="AF1519" s="144"/>
      <c r="AG1519" s="324">
        <v>2025</v>
      </c>
      <c r="AH1519" s="128"/>
      <c r="AI1519" s="172"/>
      <c r="AJ1519" s="172"/>
      <c r="AK1519" s="141">
        <f t="shared" si="368"/>
        <v>1442</v>
      </c>
      <c r="AL1519" s="35" t="s">
        <v>153</v>
      </c>
      <c r="AM1519" s="141" t="str">
        <f t="shared" si="369"/>
        <v>1442.</v>
      </c>
      <c r="AN1519" s="147"/>
      <c r="AO1519" s="274"/>
      <c r="AP1519" s="16"/>
    </row>
    <row r="1520" spans="1:42" ht="22.5" customHeight="1" x14ac:dyDescent="0.25">
      <c r="A1520" s="68" t="str">
        <f t="shared" si="365"/>
        <v>1443.</v>
      </c>
      <c r="B1520" s="25">
        <v>2740</v>
      </c>
      <c r="C1520" s="36" t="s">
        <v>2877</v>
      </c>
      <c r="D1520" s="25">
        <v>1953</v>
      </c>
      <c r="E1520" s="111" t="s">
        <v>2932</v>
      </c>
      <c r="F1520" s="68" t="s">
        <v>2935</v>
      </c>
      <c r="G1520" s="25">
        <v>2</v>
      </c>
      <c r="H1520" s="25">
        <v>1</v>
      </c>
      <c r="I1520" s="144">
        <v>438.6</v>
      </c>
      <c r="J1520" s="144">
        <v>275.2</v>
      </c>
      <c r="K1520" s="144">
        <v>275.2</v>
      </c>
      <c r="L1520" s="30">
        <v>19</v>
      </c>
      <c r="M1520" s="144">
        <f t="shared" si="366"/>
        <v>135991.6</v>
      </c>
      <c r="N1520" s="144"/>
      <c r="O1520" s="144"/>
      <c r="P1520" s="144"/>
      <c r="Q1520" s="144">
        <f t="shared" si="367"/>
        <v>135991.6</v>
      </c>
      <c r="R1520" s="144"/>
      <c r="S1520" s="30"/>
      <c r="T1520" s="144"/>
      <c r="U1520" s="144"/>
      <c r="V1520" s="144"/>
      <c r="W1520" s="144"/>
      <c r="X1520" s="144"/>
      <c r="Y1520" s="144"/>
      <c r="Z1520" s="144"/>
      <c r="AA1520" s="144">
        <v>50.8</v>
      </c>
      <c r="AB1520" s="144">
        <f>AA1520*2677</f>
        <v>135991.6</v>
      </c>
      <c r="AC1520" s="144"/>
      <c r="AD1520" s="144"/>
      <c r="AE1520" s="144"/>
      <c r="AF1520" s="144"/>
      <c r="AG1520" s="324">
        <v>2025</v>
      </c>
      <c r="AH1520" s="128"/>
      <c r="AI1520" s="172"/>
      <c r="AJ1520" s="172"/>
      <c r="AK1520" s="141">
        <f t="shared" si="368"/>
        <v>1443</v>
      </c>
      <c r="AL1520" s="35" t="s">
        <v>153</v>
      </c>
      <c r="AM1520" s="141" t="str">
        <f t="shared" si="369"/>
        <v>1443.</v>
      </c>
      <c r="AN1520" s="147"/>
      <c r="AO1520" s="274"/>
      <c r="AP1520" s="16"/>
    </row>
    <row r="1521" spans="1:42" ht="22.5" customHeight="1" x14ac:dyDescent="0.25">
      <c r="A1521" s="68" t="str">
        <f t="shared" si="365"/>
        <v>1444.</v>
      </c>
      <c r="B1521" s="25">
        <v>2988</v>
      </c>
      <c r="C1521" s="202" t="s">
        <v>2878</v>
      </c>
      <c r="D1521" s="25">
        <v>1967</v>
      </c>
      <c r="E1521" s="111" t="s">
        <v>2932</v>
      </c>
      <c r="F1521" s="68" t="s">
        <v>2935</v>
      </c>
      <c r="G1521" s="30">
        <v>1</v>
      </c>
      <c r="H1521" s="30">
        <v>1</v>
      </c>
      <c r="I1521" s="144">
        <v>344.4</v>
      </c>
      <c r="J1521" s="144">
        <v>157.69999999999999</v>
      </c>
      <c r="K1521" s="144">
        <v>157.69999999999999</v>
      </c>
      <c r="L1521" s="30">
        <v>8</v>
      </c>
      <c r="M1521" s="144">
        <f t="shared" si="366"/>
        <v>71450</v>
      </c>
      <c r="N1521" s="144"/>
      <c r="O1521" s="144"/>
      <c r="P1521" s="144"/>
      <c r="Q1521" s="144">
        <f t="shared" si="367"/>
        <v>71450</v>
      </c>
      <c r="R1521" s="144">
        <v>71450</v>
      </c>
      <c r="S1521" s="30"/>
      <c r="T1521" s="144"/>
      <c r="U1521" s="144"/>
      <c r="V1521" s="144"/>
      <c r="W1521" s="144"/>
      <c r="X1521" s="144"/>
      <c r="Y1521" s="144"/>
      <c r="Z1521" s="144"/>
      <c r="AA1521" s="144"/>
      <c r="AB1521" s="144"/>
      <c r="AC1521" s="144"/>
      <c r="AD1521" s="144"/>
      <c r="AE1521" s="144"/>
      <c r="AF1521" s="144"/>
      <c r="AG1521" s="324">
        <v>2025</v>
      </c>
      <c r="AH1521" s="128"/>
      <c r="AI1521" s="172"/>
      <c r="AJ1521" s="172"/>
      <c r="AK1521" s="141">
        <f t="shared" si="368"/>
        <v>1444</v>
      </c>
      <c r="AL1521" s="35" t="s">
        <v>153</v>
      </c>
      <c r="AM1521" s="141" t="str">
        <f t="shared" si="369"/>
        <v>1444.</v>
      </c>
      <c r="AN1521" s="147"/>
      <c r="AO1521" s="274"/>
      <c r="AP1521" s="16"/>
    </row>
    <row r="1522" spans="1:42" ht="22.5" customHeight="1" x14ac:dyDescent="0.25">
      <c r="A1522" s="68" t="str">
        <f t="shared" si="365"/>
        <v>1445.</v>
      </c>
      <c r="B1522" s="25">
        <v>2717</v>
      </c>
      <c r="C1522" s="36" t="s">
        <v>2879</v>
      </c>
      <c r="D1522" s="25">
        <v>1983</v>
      </c>
      <c r="E1522" s="111" t="s">
        <v>2932</v>
      </c>
      <c r="F1522" s="68" t="s">
        <v>2933</v>
      </c>
      <c r="G1522" s="25">
        <v>2</v>
      </c>
      <c r="H1522" s="25">
        <v>1</v>
      </c>
      <c r="I1522" s="144">
        <v>279.39999999999998</v>
      </c>
      <c r="J1522" s="144">
        <v>178.4</v>
      </c>
      <c r="K1522" s="144">
        <v>178.4</v>
      </c>
      <c r="L1522" s="30">
        <v>13</v>
      </c>
      <c r="M1522" s="144">
        <f t="shared" si="366"/>
        <v>92195.87999999999</v>
      </c>
      <c r="N1522" s="144"/>
      <c r="O1522" s="144"/>
      <c r="P1522" s="144"/>
      <c r="Q1522" s="144">
        <f t="shared" si="367"/>
        <v>92195.87999999999</v>
      </c>
      <c r="R1522" s="144"/>
      <c r="S1522" s="30"/>
      <c r="T1522" s="144"/>
      <c r="U1522" s="144"/>
      <c r="V1522" s="144"/>
      <c r="W1522" s="144"/>
      <c r="X1522" s="144"/>
      <c r="Y1522" s="144"/>
      <c r="Z1522" s="144"/>
      <c r="AA1522" s="144">
        <v>34.44</v>
      </c>
      <c r="AB1522" s="144">
        <f>AA1522*2677</f>
        <v>92195.87999999999</v>
      </c>
      <c r="AC1522" s="144"/>
      <c r="AD1522" s="144"/>
      <c r="AE1522" s="144"/>
      <c r="AF1522" s="144"/>
      <c r="AG1522" s="324">
        <v>2025</v>
      </c>
      <c r="AH1522" s="128"/>
      <c r="AI1522" s="172"/>
      <c r="AJ1522" s="172"/>
      <c r="AK1522" s="141">
        <f t="shared" si="368"/>
        <v>1445</v>
      </c>
      <c r="AL1522" s="35" t="s">
        <v>153</v>
      </c>
      <c r="AM1522" s="141" t="str">
        <f t="shared" si="369"/>
        <v>1445.</v>
      </c>
      <c r="AN1522" s="147"/>
      <c r="AO1522" s="274"/>
      <c r="AP1522" s="16"/>
    </row>
    <row r="1523" spans="1:42" ht="22.5" customHeight="1" x14ac:dyDescent="0.25">
      <c r="A1523" s="68" t="str">
        <f t="shared" si="365"/>
        <v>1446.</v>
      </c>
      <c r="B1523" s="25">
        <v>2741</v>
      </c>
      <c r="C1523" s="36" t="s">
        <v>1443</v>
      </c>
      <c r="D1523" s="25">
        <v>1953</v>
      </c>
      <c r="E1523" s="111" t="s">
        <v>2932</v>
      </c>
      <c r="F1523" s="68" t="s">
        <v>2935</v>
      </c>
      <c r="G1523" s="25">
        <v>2</v>
      </c>
      <c r="H1523" s="25">
        <v>2</v>
      </c>
      <c r="I1523" s="144">
        <v>441.85</v>
      </c>
      <c r="J1523" s="144">
        <v>267</v>
      </c>
      <c r="K1523" s="144">
        <v>267</v>
      </c>
      <c r="L1523" s="30">
        <v>18</v>
      </c>
      <c r="M1523" s="144">
        <f t="shared" si="366"/>
        <v>135991.6</v>
      </c>
      <c r="N1523" s="144"/>
      <c r="O1523" s="144"/>
      <c r="P1523" s="144"/>
      <c r="Q1523" s="144">
        <f t="shared" si="367"/>
        <v>135991.6</v>
      </c>
      <c r="R1523" s="144"/>
      <c r="S1523" s="30"/>
      <c r="T1523" s="144"/>
      <c r="U1523" s="144"/>
      <c r="V1523" s="144"/>
      <c r="W1523" s="144"/>
      <c r="X1523" s="144"/>
      <c r="Y1523" s="144"/>
      <c r="Z1523" s="144"/>
      <c r="AA1523" s="144">
        <v>50.8</v>
      </c>
      <c r="AB1523" s="144">
        <f>AA1523*2677</f>
        <v>135991.6</v>
      </c>
      <c r="AC1523" s="144"/>
      <c r="AD1523" s="144"/>
      <c r="AE1523" s="144"/>
      <c r="AF1523" s="144"/>
      <c r="AG1523" s="324">
        <v>2025</v>
      </c>
      <c r="AH1523" s="128"/>
      <c r="AI1523" s="172"/>
      <c r="AJ1523" s="172"/>
      <c r="AK1523" s="141">
        <f t="shared" si="368"/>
        <v>1446</v>
      </c>
      <c r="AL1523" s="35" t="s">
        <v>153</v>
      </c>
      <c r="AM1523" s="141" t="str">
        <f t="shared" si="369"/>
        <v>1446.</v>
      </c>
      <c r="AN1523" s="147"/>
      <c r="AO1523" s="274"/>
      <c r="AP1523" s="16"/>
    </row>
    <row r="1524" spans="1:42" ht="22.5" customHeight="1" x14ac:dyDescent="0.25">
      <c r="A1524" s="68" t="str">
        <f t="shared" si="365"/>
        <v>1447.</v>
      </c>
      <c r="B1524" s="25">
        <v>2769</v>
      </c>
      <c r="C1524" s="36" t="s">
        <v>631</v>
      </c>
      <c r="D1524" s="25">
        <v>1951</v>
      </c>
      <c r="E1524" s="111" t="s">
        <v>2932</v>
      </c>
      <c r="F1524" s="68" t="s">
        <v>2935</v>
      </c>
      <c r="G1524" s="25">
        <v>2</v>
      </c>
      <c r="H1524" s="25">
        <v>1</v>
      </c>
      <c r="I1524" s="144">
        <v>432.7</v>
      </c>
      <c r="J1524" s="144">
        <v>279</v>
      </c>
      <c r="K1524" s="144">
        <v>279</v>
      </c>
      <c r="L1524" s="30">
        <v>14</v>
      </c>
      <c r="M1524" s="144">
        <f t="shared" si="366"/>
        <v>130102.2</v>
      </c>
      <c r="N1524" s="144"/>
      <c r="O1524" s="144"/>
      <c r="P1524" s="144"/>
      <c r="Q1524" s="144">
        <f t="shared" si="367"/>
        <v>130102.2</v>
      </c>
      <c r="R1524" s="144"/>
      <c r="S1524" s="30"/>
      <c r="T1524" s="144"/>
      <c r="U1524" s="144"/>
      <c r="V1524" s="144"/>
      <c r="W1524" s="144"/>
      <c r="X1524" s="144"/>
      <c r="Y1524" s="144"/>
      <c r="Z1524" s="144"/>
      <c r="AA1524" s="144">
        <v>48.6</v>
      </c>
      <c r="AB1524" s="144">
        <f>AA1524*2677</f>
        <v>130102.2</v>
      </c>
      <c r="AC1524" s="144"/>
      <c r="AD1524" s="144"/>
      <c r="AE1524" s="144"/>
      <c r="AF1524" s="144"/>
      <c r="AG1524" s="324">
        <v>2025</v>
      </c>
      <c r="AH1524" s="128"/>
      <c r="AI1524" s="172"/>
      <c r="AJ1524" s="172"/>
      <c r="AK1524" s="141">
        <f t="shared" si="368"/>
        <v>1447</v>
      </c>
      <c r="AL1524" s="35" t="s">
        <v>153</v>
      </c>
      <c r="AM1524" s="141" t="str">
        <f t="shared" si="369"/>
        <v>1447.</v>
      </c>
      <c r="AN1524" s="147"/>
      <c r="AO1524" s="274"/>
      <c r="AP1524" s="16"/>
    </row>
    <row r="1525" spans="1:42" ht="22.5" customHeight="1" x14ac:dyDescent="0.25">
      <c r="A1525" s="68" t="str">
        <f t="shared" si="365"/>
        <v>1448.</v>
      </c>
      <c r="B1525" s="25">
        <v>2843</v>
      </c>
      <c r="C1525" s="36" t="s">
        <v>593</v>
      </c>
      <c r="D1525" s="25">
        <v>1964</v>
      </c>
      <c r="E1525" s="111" t="s">
        <v>2932</v>
      </c>
      <c r="F1525" s="68" t="s">
        <v>2935</v>
      </c>
      <c r="G1525" s="25">
        <v>2</v>
      </c>
      <c r="H1525" s="25">
        <v>1</v>
      </c>
      <c r="I1525" s="144">
        <v>342.14</v>
      </c>
      <c r="J1525" s="144">
        <v>221.2</v>
      </c>
      <c r="K1525" s="144">
        <v>221.2</v>
      </c>
      <c r="L1525" s="30">
        <v>15</v>
      </c>
      <c r="M1525" s="144">
        <f t="shared" si="366"/>
        <v>135991.6</v>
      </c>
      <c r="N1525" s="144"/>
      <c r="O1525" s="144"/>
      <c r="P1525" s="144"/>
      <c r="Q1525" s="144">
        <f t="shared" si="367"/>
        <v>135991.6</v>
      </c>
      <c r="R1525" s="144"/>
      <c r="S1525" s="30"/>
      <c r="T1525" s="144"/>
      <c r="U1525" s="144"/>
      <c r="V1525" s="144"/>
      <c r="W1525" s="144"/>
      <c r="X1525" s="144"/>
      <c r="Y1525" s="144"/>
      <c r="Z1525" s="144"/>
      <c r="AA1525" s="144">
        <v>50.8</v>
      </c>
      <c r="AB1525" s="144">
        <f>AA1525*2677</f>
        <v>135991.6</v>
      </c>
      <c r="AC1525" s="144"/>
      <c r="AD1525" s="144"/>
      <c r="AE1525" s="144"/>
      <c r="AF1525" s="144"/>
      <c r="AG1525" s="324">
        <v>2025</v>
      </c>
      <c r="AH1525" s="128"/>
      <c r="AI1525" s="172"/>
      <c r="AJ1525" s="172"/>
      <c r="AK1525" s="141">
        <f t="shared" si="368"/>
        <v>1448</v>
      </c>
      <c r="AL1525" s="35" t="s">
        <v>153</v>
      </c>
      <c r="AM1525" s="141" t="str">
        <f t="shared" si="369"/>
        <v>1448.</v>
      </c>
      <c r="AN1525" s="147"/>
      <c r="AO1525" s="274"/>
      <c r="AP1525" s="16"/>
    </row>
    <row r="1526" spans="1:42" ht="22.5" customHeight="1" x14ac:dyDescent="0.25">
      <c r="A1526" s="68" t="str">
        <f t="shared" si="365"/>
        <v>1449.</v>
      </c>
      <c r="B1526" s="25">
        <v>2864</v>
      </c>
      <c r="C1526" s="36" t="s">
        <v>1446</v>
      </c>
      <c r="D1526" s="25">
        <v>1974</v>
      </c>
      <c r="E1526" s="111" t="s">
        <v>2932</v>
      </c>
      <c r="F1526" s="68" t="s">
        <v>2934</v>
      </c>
      <c r="G1526" s="30">
        <v>2</v>
      </c>
      <c r="H1526" s="30">
        <v>2</v>
      </c>
      <c r="I1526" s="144">
        <v>566.6</v>
      </c>
      <c r="J1526" s="144">
        <v>297.2</v>
      </c>
      <c r="K1526" s="144">
        <v>297.2</v>
      </c>
      <c r="L1526" s="30">
        <v>22</v>
      </c>
      <c r="M1526" s="144">
        <f t="shared" si="366"/>
        <v>241263.68000000002</v>
      </c>
      <c r="N1526" s="144"/>
      <c r="O1526" s="144"/>
      <c r="P1526" s="144"/>
      <c r="Q1526" s="144">
        <f t="shared" si="367"/>
        <v>241263.68000000002</v>
      </c>
      <c r="R1526" s="144">
        <v>54302</v>
      </c>
      <c r="S1526" s="30"/>
      <c r="T1526" s="144"/>
      <c r="U1526" s="144"/>
      <c r="V1526" s="144"/>
      <c r="W1526" s="144"/>
      <c r="X1526" s="144"/>
      <c r="Y1526" s="144"/>
      <c r="Z1526" s="144"/>
      <c r="AA1526" s="144">
        <v>69.84</v>
      </c>
      <c r="AB1526" s="144">
        <f>AA1526*2677</f>
        <v>186961.68000000002</v>
      </c>
      <c r="AC1526" s="144"/>
      <c r="AD1526" s="144"/>
      <c r="AE1526" s="144"/>
      <c r="AF1526" s="144"/>
      <c r="AG1526" s="324">
        <v>2025</v>
      </c>
      <c r="AH1526" s="128"/>
      <c r="AI1526" s="172"/>
      <c r="AJ1526" s="172"/>
      <c r="AK1526" s="141">
        <f t="shared" si="368"/>
        <v>1449</v>
      </c>
      <c r="AL1526" s="35" t="s">
        <v>153</v>
      </c>
      <c r="AM1526" s="141" t="str">
        <f t="shared" si="369"/>
        <v>1449.</v>
      </c>
      <c r="AN1526" s="147"/>
      <c r="AO1526" s="274"/>
      <c r="AP1526" s="16"/>
    </row>
    <row r="1527" spans="1:42" ht="22.5" customHeight="1" x14ac:dyDescent="0.25">
      <c r="A1527" s="68" t="str">
        <f t="shared" si="365"/>
        <v>1450.</v>
      </c>
      <c r="B1527" s="25">
        <v>2867</v>
      </c>
      <c r="C1527" s="36" t="s">
        <v>634</v>
      </c>
      <c r="D1527" s="25">
        <v>1981</v>
      </c>
      <c r="E1527" s="111" t="s">
        <v>2932</v>
      </c>
      <c r="F1527" s="68" t="s">
        <v>2934</v>
      </c>
      <c r="G1527" s="25">
        <v>2</v>
      </c>
      <c r="H1527" s="25">
        <v>2</v>
      </c>
      <c r="I1527" s="144">
        <v>761.2</v>
      </c>
      <c r="J1527" s="144">
        <v>423.2</v>
      </c>
      <c r="K1527" s="144">
        <v>423.2</v>
      </c>
      <c r="L1527" s="30">
        <v>29</v>
      </c>
      <c r="M1527" s="144">
        <f t="shared" si="366"/>
        <v>1690188.2</v>
      </c>
      <c r="N1527" s="144"/>
      <c r="O1527" s="144"/>
      <c r="P1527" s="144"/>
      <c r="Q1527" s="144">
        <f t="shared" si="367"/>
        <v>1690188.2</v>
      </c>
      <c r="R1527" s="144">
        <v>1690188.2</v>
      </c>
      <c r="S1527" s="30"/>
      <c r="T1527" s="144"/>
      <c r="U1527" s="144"/>
      <c r="V1527" s="144"/>
      <c r="W1527" s="144"/>
      <c r="X1527" s="144"/>
      <c r="Y1527" s="144"/>
      <c r="Z1527" s="144"/>
      <c r="AA1527" s="144"/>
      <c r="AB1527" s="144"/>
      <c r="AC1527" s="144"/>
      <c r="AD1527" s="144"/>
      <c r="AE1527" s="144"/>
      <c r="AF1527" s="144"/>
      <c r="AG1527" s="324">
        <v>2025</v>
      </c>
      <c r="AH1527" s="128"/>
      <c r="AI1527" s="172"/>
      <c r="AJ1527" s="172"/>
      <c r="AK1527" s="141">
        <f t="shared" si="368"/>
        <v>1450</v>
      </c>
      <c r="AL1527" s="35" t="s">
        <v>153</v>
      </c>
      <c r="AM1527" s="141" t="str">
        <f t="shared" si="369"/>
        <v>1450.</v>
      </c>
      <c r="AN1527" s="147"/>
      <c r="AO1527" s="274"/>
      <c r="AP1527" s="16"/>
    </row>
    <row r="1528" spans="1:42" ht="22.5" customHeight="1" x14ac:dyDescent="0.25">
      <c r="A1528" s="68" t="str">
        <f t="shared" si="365"/>
        <v>1451.</v>
      </c>
      <c r="B1528" s="25">
        <v>2868</v>
      </c>
      <c r="C1528" s="202" t="s">
        <v>618</v>
      </c>
      <c r="D1528" s="25">
        <v>1981</v>
      </c>
      <c r="E1528" s="111" t="s">
        <v>2932</v>
      </c>
      <c r="F1528" s="68" t="s">
        <v>2934</v>
      </c>
      <c r="G1528" s="30">
        <v>2</v>
      </c>
      <c r="H1528" s="30">
        <v>2</v>
      </c>
      <c r="I1528" s="144">
        <v>763.6</v>
      </c>
      <c r="J1528" s="144">
        <v>426.7</v>
      </c>
      <c r="K1528" s="144">
        <v>426.7</v>
      </c>
      <c r="L1528" s="30">
        <v>36</v>
      </c>
      <c r="M1528" s="144">
        <f t="shared" si="366"/>
        <v>4784628</v>
      </c>
      <c r="N1528" s="144"/>
      <c r="O1528" s="144"/>
      <c r="P1528" s="144"/>
      <c r="Q1528" s="144">
        <f t="shared" si="367"/>
        <v>4784628</v>
      </c>
      <c r="R1528" s="144"/>
      <c r="S1528" s="30"/>
      <c r="T1528" s="144"/>
      <c r="U1528" s="144">
        <v>636</v>
      </c>
      <c r="V1528" s="144">
        <f>U1528*7523</f>
        <v>4784628</v>
      </c>
      <c r="W1528" s="144"/>
      <c r="X1528" s="144"/>
      <c r="Y1528" s="144"/>
      <c r="Z1528" s="144"/>
      <c r="AA1528" s="144"/>
      <c r="AB1528" s="144"/>
      <c r="AC1528" s="144"/>
      <c r="AD1528" s="144"/>
      <c r="AE1528" s="144"/>
      <c r="AF1528" s="144"/>
      <c r="AG1528" s="324">
        <v>2025</v>
      </c>
      <c r="AH1528" s="128"/>
      <c r="AI1528" s="172"/>
      <c r="AJ1528" s="172"/>
      <c r="AK1528" s="141">
        <f t="shared" si="368"/>
        <v>1451</v>
      </c>
      <c r="AL1528" s="35" t="s">
        <v>153</v>
      </c>
      <c r="AM1528" s="141" t="str">
        <f t="shared" si="369"/>
        <v>1451.</v>
      </c>
      <c r="AN1528" s="147"/>
      <c r="AO1528" s="274"/>
      <c r="AP1528" s="16"/>
    </row>
    <row r="1529" spans="1:42" ht="22.5" customHeight="1" x14ac:dyDescent="0.25">
      <c r="A1529" s="68" t="str">
        <f t="shared" si="365"/>
        <v>1452.</v>
      </c>
      <c r="B1529" s="25">
        <v>2891</v>
      </c>
      <c r="C1529" s="36" t="s">
        <v>1448</v>
      </c>
      <c r="D1529" s="25">
        <v>1996</v>
      </c>
      <c r="E1529" s="111" t="s">
        <v>2932</v>
      </c>
      <c r="F1529" s="68" t="s">
        <v>2934</v>
      </c>
      <c r="G1529" s="25">
        <v>3</v>
      </c>
      <c r="H1529" s="25">
        <v>3</v>
      </c>
      <c r="I1529" s="144">
        <v>1308.2</v>
      </c>
      <c r="J1529" s="144">
        <v>735.5</v>
      </c>
      <c r="K1529" s="144">
        <v>735.5</v>
      </c>
      <c r="L1529" s="30">
        <v>63</v>
      </c>
      <c r="M1529" s="144">
        <f t="shared" si="366"/>
        <v>954776</v>
      </c>
      <c r="N1529" s="144"/>
      <c r="O1529" s="144"/>
      <c r="P1529" s="144"/>
      <c r="Q1529" s="144">
        <f t="shared" si="367"/>
        <v>954776</v>
      </c>
      <c r="R1529" s="144">
        <v>708492</v>
      </c>
      <c r="S1529" s="30"/>
      <c r="T1529" s="144"/>
      <c r="U1529" s="144"/>
      <c r="V1529" s="144"/>
      <c r="W1529" s="144"/>
      <c r="X1529" s="144"/>
      <c r="Y1529" s="144"/>
      <c r="Z1529" s="144"/>
      <c r="AA1529" s="144">
        <v>92</v>
      </c>
      <c r="AB1529" s="144">
        <f>AA1529*2677</f>
        <v>246284</v>
      </c>
      <c r="AC1529" s="144"/>
      <c r="AD1529" s="144"/>
      <c r="AE1529" s="144"/>
      <c r="AF1529" s="144"/>
      <c r="AG1529" s="324">
        <v>2025</v>
      </c>
      <c r="AH1529" s="128"/>
      <c r="AI1529" s="172"/>
      <c r="AJ1529" s="172"/>
      <c r="AK1529" s="141">
        <f t="shared" si="368"/>
        <v>1452</v>
      </c>
      <c r="AL1529" s="35" t="s">
        <v>153</v>
      </c>
      <c r="AM1529" s="141" t="str">
        <f t="shared" si="369"/>
        <v>1452.</v>
      </c>
      <c r="AN1529" s="147"/>
      <c r="AO1529" s="274"/>
      <c r="AP1529" s="16"/>
    </row>
    <row r="1530" spans="1:42" ht="22.5" customHeight="1" x14ac:dyDescent="0.25">
      <c r="A1530" s="68" t="str">
        <f t="shared" si="365"/>
        <v>1453.</v>
      </c>
      <c r="B1530" s="25">
        <v>2904</v>
      </c>
      <c r="C1530" s="36" t="s">
        <v>638</v>
      </c>
      <c r="D1530" s="25">
        <v>1965</v>
      </c>
      <c r="E1530" s="111" t="s">
        <v>2932</v>
      </c>
      <c r="F1530" s="68" t="s">
        <v>2934</v>
      </c>
      <c r="G1530" s="25">
        <v>2</v>
      </c>
      <c r="H1530" s="25">
        <v>1</v>
      </c>
      <c r="I1530" s="144">
        <v>343.7</v>
      </c>
      <c r="J1530" s="144">
        <v>238</v>
      </c>
      <c r="K1530" s="144">
        <v>238</v>
      </c>
      <c r="L1530" s="30">
        <v>15</v>
      </c>
      <c r="M1530" s="144">
        <f t="shared" si="366"/>
        <v>192744</v>
      </c>
      <c r="N1530" s="144"/>
      <c r="O1530" s="144"/>
      <c r="P1530" s="144"/>
      <c r="Q1530" s="144">
        <f t="shared" si="367"/>
        <v>192744</v>
      </c>
      <c r="R1530" s="144"/>
      <c r="S1530" s="30"/>
      <c r="T1530" s="144"/>
      <c r="U1530" s="144"/>
      <c r="V1530" s="144"/>
      <c r="W1530" s="144"/>
      <c r="X1530" s="144"/>
      <c r="Y1530" s="144"/>
      <c r="Z1530" s="144"/>
      <c r="AA1530" s="144">
        <v>72</v>
      </c>
      <c r="AB1530" s="144">
        <f>AA1530*2677</f>
        <v>192744</v>
      </c>
      <c r="AC1530" s="144"/>
      <c r="AD1530" s="144"/>
      <c r="AE1530" s="144"/>
      <c r="AF1530" s="144"/>
      <c r="AG1530" s="324">
        <v>2025</v>
      </c>
      <c r="AH1530" s="128"/>
      <c r="AI1530" s="172"/>
      <c r="AJ1530" s="172"/>
      <c r="AK1530" s="141">
        <f t="shared" si="368"/>
        <v>1453</v>
      </c>
      <c r="AL1530" s="35" t="s">
        <v>153</v>
      </c>
      <c r="AM1530" s="141" t="str">
        <f t="shared" si="369"/>
        <v>1453.</v>
      </c>
      <c r="AN1530" s="147"/>
      <c r="AO1530" s="274"/>
      <c r="AP1530" s="16"/>
    </row>
    <row r="1531" spans="1:42" ht="22.5" customHeight="1" x14ac:dyDescent="0.25">
      <c r="A1531" s="68" t="str">
        <f t="shared" si="365"/>
        <v>1454.</v>
      </c>
      <c r="B1531" s="25">
        <v>2936</v>
      </c>
      <c r="C1531" s="36" t="s">
        <v>2866</v>
      </c>
      <c r="D1531" s="25">
        <v>1930</v>
      </c>
      <c r="E1531" s="111" t="s">
        <v>2932</v>
      </c>
      <c r="F1531" s="68" t="s">
        <v>2935</v>
      </c>
      <c r="G1531" s="25">
        <v>2</v>
      </c>
      <c r="H1531" s="25">
        <v>2</v>
      </c>
      <c r="I1531" s="144">
        <v>449.1</v>
      </c>
      <c r="J1531" s="144">
        <v>352</v>
      </c>
      <c r="K1531" s="144">
        <v>352</v>
      </c>
      <c r="L1531" s="30">
        <v>12</v>
      </c>
      <c r="M1531" s="144">
        <f t="shared" si="366"/>
        <v>77166</v>
      </c>
      <c r="N1531" s="144"/>
      <c r="O1531" s="144"/>
      <c r="P1531" s="144"/>
      <c r="Q1531" s="144">
        <f t="shared" si="367"/>
        <v>77166</v>
      </c>
      <c r="R1531" s="144">
        <v>77166</v>
      </c>
      <c r="S1531" s="30"/>
      <c r="T1531" s="144"/>
      <c r="U1531" s="144"/>
      <c r="V1531" s="144"/>
      <c r="W1531" s="144"/>
      <c r="X1531" s="144"/>
      <c r="Y1531" s="144"/>
      <c r="Z1531" s="144"/>
      <c r="AA1531" s="144"/>
      <c r="AB1531" s="144"/>
      <c r="AC1531" s="144"/>
      <c r="AD1531" s="144"/>
      <c r="AE1531" s="144"/>
      <c r="AF1531" s="144"/>
      <c r="AG1531" s="324">
        <v>2025</v>
      </c>
      <c r="AH1531" s="128"/>
      <c r="AI1531" s="172"/>
      <c r="AJ1531" s="172"/>
      <c r="AK1531" s="141">
        <f t="shared" si="368"/>
        <v>1454</v>
      </c>
      <c r="AL1531" s="35" t="s">
        <v>153</v>
      </c>
      <c r="AM1531" s="141" t="str">
        <f t="shared" si="369"/>
        <v>1454.</v>
      </c>
      <c r="AN1531" s="147"/>
      <c r="AO1531" s="274"/>
      <c r="AP1531" s="16"/>
    </row>
    <row r="1532" spans="1:42" ht="22.5" customHeight="1" x14ac:dyDescent="0.25">
      <c r="A1532" s="68" t="str">
        <f t="shared" si="365"/>
        <v>1455.</v>
      </c>
      <c r="B1532" s="25">
        <v>2938</v>
      </c>
      <c r="C1532" s="202" t="s">
        <v>620</v>
      </c>
      <c r="D1532" s="25">
        <v>1990</v>
      </c>
      <c r="E1532" s="111" t="s">
        <v>2932</v>
      </c>
      <c r="F1532" s="68" t="s">
        <v>2934</v>
      </c>
      <c r="G1532" s="30">
        <v>5</v>
      </c>
      <c r="H1532" s="30">
        <v>3</v>
      </c>
      <c r="I1532" s="144">
        <v>2792.8</v>
      </c>
      <c r="J1532" s="144">
        <v>1653</v>
      </c>
      <c r="K1532" s="144">
        <v>1653</v>
      </c>
      <c r="L1532" s="30">
        <v>166</v>
      </c>
      <c r="M1532" s="144">
        <f t="shared" si="366"/>
        <v>358718</v>
      </c>
      <c r="N1532" s="144"/>
      <c r="O1532" s="144"/>
      <c r="P1532" s="144"/>
      <c r="Q1532" s="144">
        <f t="shared" si="367"/>
        <v>358718</v>
      </c>
      <c r="R1532" s="144"/>
      <c r="S1532" s="30"/>
      <c r="T1532" s="144"/>
      <c r="U1532" s="144"/>
      <c r="V1532" s="144"/>
      <c r="W1532" s="144"/>
      <c r="X1532" s="144"/>
      <c r="Y1532" s="144"/>
      <c r="Z1532" s="144"/>
      <c r="AA1532" s="144">
        <v>134</v>
      </c>
      <c r="AB1532" s="144">
        <f>AA1532*2677</f>
        <v>358718</v>
      </c>
      <c r="AC1532" s="144"/>
      <c r="AD1532" s="144"/>
      <c r="AE1532" s="144"/>
      <c r="AF1532" s="144"/>
      <c r="AG1532" s="324">
        <v>2025</v>
      </c>
      <c r="AH1532" s="128"/>
      <c r="AI1532" s="172"/>
      <c r="AJ1532" s="172"/>
      <c r="AK1532" s="141">
        <f t="shared" si="368"/>
        <v>1455</v>
      </c>
      <c r="AL1532" s="35" t="s">
        <v>153</v>
      </c>
      <c r="AM1532" s="141" t="str">
        <f t="shared" si="369"/>
        <v>1455.</v>
      </c>
      <c r="AN1532" s="147"/>
      <c r="AO1532" s="274"/>
      <c r="AP1532" s="16"/>
    </row>
    <row r="1533" spans="1:42" ht="22.5" customHeight="1" x14ac:dyDescent="0.25">
      <c r="A1533" s="68" t="str">
        <f t="shared" si="365"/>
        <v>1456.</v>
      </c>
      <c r="B1533" s="25">
        <v>2947</v>
      </c>
      <c r="C1533" s="36" t="s">
        <v>642</v>
      </c>
      <c r="D1533" s="25">
        <v>1969</v>
      </c>
      <c r="E1533" s="111" t="s">
        <v>2932</v>
      </c>
      <c r="F1533" s="68" t="s">
        <v>2934</v>
      </c>
      <c r="G1533" s="25">
        <v>2</v>
      </c>
      <c r="H1533" s="25">
        <v>2</v>
      </c>
      <c r="I1533" s="144">
        <v>448.1</v>
      </c>
      <c r="J1533" s="144">
        <v>294.5</v>
      </c>
      <c r="K1533" s="144">
        <v>294.5</v>
      </c>
      <c r="L1533" s="30">
        <v>29</v>
      </c>
      <c r="M1533" s="144">
        <f t="shared" si="366"/>
        <v>188460.80000000002</v>
      </c>
      <c r="N1533" s="144"/>
      <c r="O1533" s="144"/>
      <c r="P1533" s="144"/>
      <c r="Q1533" s="144">
        <f t="shared" si="367"/>
        <v>188460.80000000002</v>
      </c>
      <c r="R1533" s="144"/>
      <c r="S1533" s="30"/>
      <c r="T1533" s="144"/>
      <c r="U1533" s="144"/>
      <c r="V1533" s="144"/>
      <c r="W1533" s="144"/>
      <c r="X1533" s="144"/>
      <c r="Y1533" s="144"/>
      <c r="Z1533" s="144"/>
      <c r="AA1533" s="144">
        <v>70.400000000000006</v>
      </c>
      <c r="AB1533" s="144">
        <f>AA1533*2677</f>
        <v>188460.80000000002</v>
      </c>
      <c r="AC1533" s="144"/>
      <c r="AD1533" s="144"/>
      <c r="AE1533" s="144"/>
      <c r="AF1533" s="144"/>
      <c r="AG1533" s="324">
        <v>2025</v>
      </c>
      <c r="AH1533" s="128"/>
      <c r="AI1533" s="172"/>
      <c r="AJ1533" s="172"/>
      <c r="AK1533" s="141">
        <f t="shared" si="368"/>
        <v>1456</v>
      </c>
      <c r="AL1533" s="35" t="s">
        <v>153</v>
      </c>
      <c r="AM1533" s="141" t="str">
        <f t="shared" si="369"/>
        <v>1456.</v>
      </c>
      <c r="AN1533" s="147"/>
      <c r="AO1533" s="274"/>
      <c r="AP1533" s="16"/>
    </row>
    <row r="1534" spans="1:42" ht="22.5" customHeight="1" x14ac:dyDescent="0.25">
      <c r="A1534" s="68" t="str">
        <f t="shared" si="365"/>
        <v>1457.</v>
      </c>
      <c r="B1534" s="25">
        <v>2949</v>
      </c>
      <c r="C1534" s="36" t="s">
        <v>1454</v>
      </c>
      <c r="D1534" s="25">
        <v>1976</v>
      </c>
      <c r="E1534" s="111" t="s">
        <v>2932</v>
      </c>
      <c r="F1534" s="68" t="s">
        <v>2934</v>
      </c>
      <c r="G1534" s="30">
        <v>2</v>
      </c>
      <c r="H1534" s="30">
        <v>2</v>
      </c>
      <c r="I1534" s="144">
        <v>742.8</v>
      </c>
      <c r="J1534" s="144">
        <v>433.8</v>
      </c>
      <c r="K1534" s="144">
        <v>433.8</v>
      </c>
      <c r="L1534" s="30">
        <v>29</v>
      </c>
      <c r="M1534" s="144">
        <f t="shared" si="366"/>
        <v>235576</v>
      </c>
      <c r="N1534" s="144"/>
      <c r="O1534" s="144"/>
      <c r="P1534" s="144"/>
      <c r="Q1534" s="144">
        <f t="shared" si="367"/>
        <v>235576</v>
      </c>
      <c r="R1534" s="144"/>
      <c r="S1534" s="30"/>
      <c r="T1534" s="144"/>
      <c r="U1534" s="144"/>
      <c r="V1534" s="144"/>
      <c r="W1534" s="144"/>
      <c r="X1534" s="144"/>
      <c r="Y1534" s="144"/>
      <c r="Z1534" s="144"/>
      <c r="AA1534" s="144">
        <v>88</v>
      </c>
      <c r="AB1534" s="144">
        <f>AA1534*2677</f>
        <v>235576</v>
      </c>
      <c r="AC1534" s="144"/>
      <c r="AD1534" s="144"/>
      <c r="AE1534" s="144"/>
      <c r="AF1534" s="144"/>
      <c r="AG1534" s="324">
        <v>2025</v>
      </c>
      <c r="AH1534" s="128"/>
      <c r="AI1534" s="172"/>
      <c r="AJ1534" s="172"/>
      <c r="AK1534" s="141">
        <f t="shared" si="368"/>
        <v>1457</v>
      </c>
      <c r="AL1534" s="35" t="s">
        <v>153</v>
      </c>
      <c r="AM1534" s="141" t="str">
        <f t="shared" si="369"/>
        <v>1457.</v>
      </c>
      <c r="AN1534" s="147"/>
      <c r="AO1534" s="274"/>
      <c r="AP1534" s="16"/>
    </row>
    <row r="1535" spans="1:42" ht="22.5" customHeight="1" x14ac:dyDescent="0.25">
      <c r="A1535" s="68" t="str">
        <f t="shared" si="365"/>
        <v>1458.</v>
      </c>
      <c r="B1535" s="25">
        <v>2955</v>
      </c>
      <c r="C1535" s="36" t="s">
        <v>643</v>
      </c>
      <c r="D1535" s="25">
        <v>1979</v>
      </c>
      <c r="E1535" s="111" t="s">
        <v>2932</v>
      </c>
      <c r="F1535" s="68" t="s">
        <v>2934</v>
      </c>
      <c r="G1535" s="25">
        <v>2</v>
      </c>
      <c r="H1535" s="25">
        <v>2</v>
      </c>
      <c r="I1535" s="144">
        <v>747.2</v>
      </c>
      <c r="J1535" s="144">
        <v>438.2</v>
      </c>
      <c r="K1535" s="144">
        <v>438.2</v>
      </c>
      <c r="L1535" s="30">
        <v>29</v>
      </c>
      <c r="M1535" s="144">
        <f t="shared" si="366"/>
        <v>174005</v>
      </c>
      <c r="N1535" s="144"/>
      <c r="O1535" s="144"/>
      <c r="P1535" s="144"/>
      <c r="Q1535" s="144">
        <f t="shared" si="367"/>
        <v>174005</v>
      </c>
      <c r="R1535" s="144"/>
      <c r="S1535" s="30"/>
      <c r="T1535" s="144"/>
      <c r="U1535" s="144"/>
      <c r="V1535" s="144"/>
      <c r="W1535" s="144"/>
      <c r="X1535" s="144"/>
      <c r="Y1535" s="144"/>
      <c r="Z1535" s="144"/>
      <c r="AA1535" s="144">
        <v>65</v>
      </c>
      <c r="AB1535" s="144">
        <f>AA1535*2677</f>
        <v>174005</v>
      </c>
      <c r="AC1535" s="144"/>
      <c r="AD1535" s="144"/>
      <c r="AE1535" s="144"/>
      <c r="AF1535" s="144"/>
      <c r="AG1535" s="324">
        <v>2025</v>
      </c>
      <c r="AH1535" s="128"/>
      <c r="AI1535" s="172"/>
      <c r="AJ1535" s="172"/>
      <c r="AK1535" s="141">
        <f t="shared" si="368"/>
        <v>1458</v>
      </c>
      <c r="AL1535" s="35" t="s">
        <v>153</v>
      </c>
      <c r="AM1535" s="141" t="str">
        <f t="shared" si="369"/>
        <v>1458.</v>
      </c>
      <c r="AN1535" s="147"/>
      <c r="AO1535" s="274"/>
      <c r="AP1535" s="16"/>
    </row>
    <row r="1536" spans="1:42" ht="22.5" customHeight="1" x14ac:dyDescent="0.25">
      <c r="A1536" s="68" t="str">
        <f t="shared" si="365"/>
        <v>1459.</v>
      </c>
      <c r="B1536" s="25">
        <v>2961</v>
      </c>
      <c r="C1536" s="36" t="s">
        <v>601</v>
      </c>
      <c r="D1536" s="25">
        <v>1983</v>
      </c>
      <c r="E1536" s="111" t="s">
        <v>2932</v>
      </c>
      <c r="F1536" s="68" t="s">
        <v>2934</v>
      </c>
      <c r="G1536" s="25">
        <v>2</v>
      </c>
      <c r="H1536" s="25">
        <v>3</v>
      </c>
      <c r="I1536" s="144">
        <v>839.7</v>
      </c>
      <c r="J1536" s="144">
        <v>487.9</v>
      </c>
      <c r="K1536" s="144">
        <v>487.9</v>
      </c>
      <c r="L1536" s="30">
        <v>33</v>
      </c>
      <c r="M1536" s="144">
        <f t="shared" si="366"/>
        <v>256992</v>
      </c>
      <c r="N1536" s="144"/>
      <c r="O1536" s="144"/>
      <c r="P1536" s="144"/>
      <c r="Q1536" s="144">
        <f t="shared" si="367"/>
        <v>256992</v>
      </c>
      <c r="R1536" s="144"/>
      <c r="S1536" s="30"/>
      <c r="T1536" s="144"/>
      <c r="U1536" s="144"/>
      <c r="V1536" s="144"/>
      <c r="W1536" s="144"/>
      <c r="X1536" s="144"/>
      <c r="Y1536" s="144"/>
      <c r="Z1536" s="144"/>
      <c r="AA1536" s="144">
        <v>96</v>
      </c>
      <c r="AB1536" s="144">
        <f>AA1536*2677</f>
        <v>256992</v>
      </c>
      <c r="AC1536" s="144"/>
      <c r="AD1536" s="144"/>
      <c r="AE1536" s="144"/>
      <c r="AF1536" s="144"/>
      <c r="AG1536" s="324">
        <v>2025</v>
      </c>
      <c r="AH1536" s="128"/>
      <c r="AI1536" s="172"/>
      <c r="AJ1536" s="172"/>
      <c r="AK1536" s="141">
        <f t="shared" si="368"/>
        <v>1459</v>
      </c>
      <c r="AL1536" s="35" t="s">
        <v>153</v>
      </c>
      <c r="AM1536" s="141" t="str">
        <f t="shared" si="369"/>
        <v>1459.</v>
      </c>
      <c r="AN1536" s="147"/>
      <c r="AO1536" s="274"/>
      <c r="AP1536" s="16"/>
    </row>
    <row r="1537" spans="1:42" ht="22.5" customHeight="1" x14ac:dyDescent="0.25">
      <c r="A1537" s="68" t="str">
        <f t="shared" si="365"/>
        <v>1460.</v>
      </c>
      <c r="B1537" s="25">
        <v>2985</v>
      </c>
      <c r="C1537" s="36" t="s">
        <v>647</v>
      </c>
      <c r="D1537" s="25">
        <v>1998</v>
      </c>
      <c r="E1537" s="111" t="s">
        <v>2932</v>
      </c>
      <c r="F1537" s="68" t="s">
        <v>2933</v>
      </c>
      <c r="G1537" s="25">
        <v>5</v>
      </c>
      <c r="H1537" s="25">
        <v>6</v>
      </c>
      <c r="I1537" s="144">
        <v>6473.5</v>
      </c>
      <c r="J1537" s="144">
        <v>3855.3</v>
      </c>
      <c r="K1537" s="144">
        <v>3855.3</v>
      </c>
      <c r="L1537" s="30">
        <v>263</v>
      </c>
      <c r="M1537" s="144">
        <f t="shared" si="366"/>
        <v>1457580</v>
      </c>
      <c r="N1537" s="144"/>
      <c r="O1537" s="144"/>
      <c r="P1537" s="144"/>
      <c r="Q1537" s="144">
        <f t="shared" si="367"/>
        <v>1457580</v>
      </c>
      <c r="R1537" s="144">
        <v>1457580</v>
      </c>
      <c r="S1537" s="30"/>
      <c r="T1537" s="144"/>
      <c r="U1537" s="144"/>
      <c r="V1537" s="144"/>
      <c r="W1537" s="144"/>
      <c r="X1537" s="144"/>
      <c r="Y1537" s="144"/>
      <c r="Z1537" s="144"/>
      <c r="AA1537" s="144"/>
      <c r="AB1537" s="144"/>
      <c r="AC1537" s="144"/>
      <c r="AD1537" s="144"/>
      <c r="AE1537" s="144"/>
      <c r="AF1537" s="144"/>
      <c r="AG1537" s="324">
        <v>2025</v>
      </c>
      <c r="AH1537" s="128"/>
      <c r="AI1537" s="172"/>
      <c r="AJ1537" s="172"/>
      <c r="AK1537" s="141">
        <f t="shared" si="368"/>
        <v>1460</v>
      </c>
      <c r="AL1537" s="35" t="s">
        <v>153</v>
      </c>
      <c r="AM1537" s="141" t="str">
        <f t="shared" si="369"/>
        <v>1460.</v>
      </c>
      <c r="AN1537" s="147"/>
      <c r="AO1537" s="274"/>
      <c r="AP1537" s="16"/>
    </row>
    <row r="1538" spans="1:42" ht="22.5" customHeight="1" x14ac:dyDescent="0.25">
      <c r="A1538" s="68" t="str">
        <f t="shared" si="365"/>
        <v>1461.</v>
      </c>
      <c r="B1538" s="25">
        <v>2998</v>
      </c>
      <c r="C1538" s="202" t="s">
        <v>624</v>
      </c>
      <c r="D1538" s="25">
        <v>1961</v>
      </c>
      <c r="E1538" s="111" t="s">
        <v>2932</v>
      </c>
      <c r="F1538" s="68" t="s">
        <v>2934</v>
      </c>
      <c r="G1538" s="30">
        <v>2</v>
      </c>
      <c r="H1538" s="30">
        <v>1</v>
      </c>
      <c r="I1538" s="144">
        <v>325.7</v>
      </c>
      <c r="J1538" s="144">
        <v>219.3</v>
      </c>
      <c r="K1538" s="144">
        <v>219.3</v>
      </c>
      <c r="L1538" s="30">
        <v>15</v>
      </c>
      <c r="M1538" s="144">
        <f t="shared" si="366"/>
        <v>132779.20000000001</v>
      </c>
      <c r="N1538" s="144"/>
      <c r="O1538" s="144"/>
      <c r="P1538" s="144"/>
      <c r="Q1538" s="144">
        <f t="shared" si="367"/>
        <v>132779.20000000001</v>
      </c>
      <c r="R1538" s="144"/>
      <c r="S1538" s="30"/>
      <c r="T1538" s="144"/>
      <c r="U1538" s="144"/>
      <c r="V1538" s="144"/>
      <c r="W1538" s="144"/>
      <c r="X1538" s="144"/>
      <c r="Y1538" s="144"/>
      <c r="Z1538" s="144"/>
      <c r="AA1538" s="144">
        <v>49.6</v>
      </c>
      <c r="AB1538" s="144">
        <f>AA1538*2677</f>
        <v>132779.20000000001</v>
      </c>
      <c r="AC1538" s="144"/>
      <c r="AD1538" s="144"/>
      <c r="AE1538" s="144"/>
      <c r="AF1538" s="144"/>
      <c r="AG1538" s="324">
        <v>2025</v>
      </c>
      <c r="AH1538" s="128"/>
      <c r="AI1538" s="172"/>
      <c r="AJ1538" s="172"/>
      <c r="AK1538" s="141">
        <f t="shared" si="368"/>
        <v>1461</v>
      </c>
      <c r="AL1538" s="35" t="s">
        <v>153</v>
      </c>
      <c r="AM1538" s="141" t="str">
        <f t="shared" si="369"/>
        <v>1461.</v>
      </c>
      <c r="AN1538" s="147"/>
      <c r="AO1538" s="274"/>
      <c r="AP1538" s="16"/>
    </row>
    <row r="1539" spans="1:42" ht="22.5" customHeight="1" x14ac:dyDescent="0.25">
      <c r="A1539" s="68" t="str">
        <f t="shared" si="365"/>
        <v>1462.</v>
      </c>
      <c r="B1539" s="25">
        <v>3006</v>
      </c>
      <c r="C1539" s="36" t="s">
        <v>1457</v>
      </c>
      <c r="D1539" s="25">
        <v>1956</v>
      </c>
      <c r="E1539" s="111" t="s">
        <v>2932</v>
      </c>
      <c r="F1539" s="68" t="s">
        <v>2935</v>
      </c>
      <c r="G1539" s="25">
        <v>2</v>
      </c>
      <c r="H1539" s="25">
        <v>1</v>
      </c>
      <c r="I1539" s="144">
        <v>405.9</v>
      </c>
      <c r="J1539" s="144">
        <v>278.2</v>
      </c>
      <c r="K1539" s="144">
        <v>278.2</v>
      </c>
      <c r="L1539" s="30">
        <v>20</v>
      </c>
      <c r="M1539" s="144">
        <f t="shared" si="366"/>
        <v>135991.6</v>
      </c>
      <c r="N1539" s="144"/>
      <c r="O1539" s="144"/>
      <c r="P1539" s="144"/>
      <c r="Q1539" s="144">
        <f t="shared" si="367"/>
        <v>135991.6</v>
      </c>
      <c r="R1539" s="144"/>
      <c r="S1539" s="30"/>
      <c r="T1539" s="144"/>
      <c r="U1539" s="144"/>
      <c r="V1539" s="144"/>
      <c r="W1539" s="144"/>
      <c r="X1539" s="144"/>
      <c r="Y1539" s="144"/>
      <c r="Z1539" s="144"/>
      <c r="AA1539" s="144">
        <v>50.8</v>
      </c>
      <c r="AB1539" s="144">
        <f>AA1539*2677</f>
        <v>135991.6</v>
      </c>
      <c r="AC1539" s="144"/>
      <c r="AD1539" s="144"/>
      <c r="AE1539" s="144"/>
      <c r="AF1539" s="144"/>
      <c r="AG1539" s="324">
        <v>2025</v>
      </c>
      <c r="AH1539" s="128"/>
      <c r="AI1539" s="172"/>
      <c r="AJ1539" s="172"/>
      <c r="AK1539" s="141">
        <f t="shared" si="368"/>
        <v>1462</v>
      </c>
      <c r="AL1539" s="35" t="s">
        <v>153</v>
      </c>
      <c r="AM1539" s="141" t="str">
        <f t="shared" si="369"/>
        <v>1462.</v>
      </c>
      <c r="AN1539" s="147"/>
      <c r="AO1539" s="274"/>
      <c r="AP1539" s="16"/>
    </row>
    <row r="1540" spans="1:42" ht="22.5" customHeight="1" x14ac:dyDescent="0.25">
      <c r="A1540" s="68" t="str">
        <f t="shared" si="365"/>
        <v>1463.</v>
      </c>
      <c r="B1540" s="25">
        <v>3014</v>
      </c>
      <c r="C1540" s="36" t="s">
        <v>607</v>
      </c>
      <c r="D1540" s="25">
        <v>1967</v>
      </c>
      <c r="E1540" s="111" t="s">
        <v>2932</v>
      </c>
      <c r="F1540" s="68" t="s">
        <v>2934</v>
      </c>
      <c r="G1540" s="25">
        <v>2</v>
      </c>
      <c r="H1540" s="25">
        <v>2</v>
      </c>
      <c r="I1540" s="144">
        <v>512.5</v>
      </c>
      <c r="J1540" s="144">
        <v>300.7</v>
      </c>
      <c r="K1540" s="144">
        <v>300.7</v>
      </c>
      <c r="L1540" s="30">
        <v>30</v>
      </c>
      <c r="M1540" s="144">
        <f t="shared" si="366"/>
        <v>234728</v>
      </c>
      <c r="N1540" s="144"/>
      <c r="O1540" s="144"/>
      <c r="P1540" s="144"/>
      <c r="Q1540" s="144">
        <f t="shared" si="367"/>
        <v>234728</v>
      </c>
      <c r="R1540" s="144">
        <v>50015</v>
      </c>
      <c r="S1540" s="30"/>
      <c r="T1540" s="144"/>
      <c r="U1540" s="144"/>
      <c r="V1540" s="144"/>
      <c r="W1540" s="144"/>
      <c r="X1540" s="144"/>
      <c r="Y1540" s="144"/>
      <c r="Z1540" s="144"/>
      <c r="AA1540" s="144">
        <v>69</v>
      </c>
      <c r="AB1540" s="144">
        <f>AA1540*2677</f>
        <v>184713</v>
      </c>
      <c r="AC1540" s="144"/>
      <c r="AD1540" s="144"/>
      <c r="AE1540" s="144"/>
      <c r="AF1540" s="144"/>
      <c r="AG1540" s="324">
        <v>2025</v>
      </c>
      <c r="AH1540" s="128"/>
      <c r="AI1540" s="172"/>
      <c r="AJ1540" s="172"/>
      <c r="AK1540" s="141">
        <f t="shared" si="368"/>
        <v>1463</v>
      </c>
      <c r="AL1540" s="35" t="s">
        <v>153</v>
      </c>
      <c r="AM1540" s="141" t="str">
        <f t="shared" si="369"/>
        <v>1463.</v>
      </c>
      <c r="AN1540" s="147"/>
      <c r="AO1540" s="274"/>
      <c r="AP1540" s="16"/>
    </row>
    <row r="1541" spans="1:42" ht="22.5" customHeight="1" x14ac:dyDescent="0.25">
      <c r="A1541" s="68" t="str">
        <f t="shared" si="365"/>
        <v>1464.</v>
      </c>
      <c r="B1541" s="25">
        <v>3018</v>
      </c>
      <c r="C1541" s="36" t="s">
        <v>649</v>
      </c>
      <c r="D1541" s="25">
        <v>1970</v>
      </c>
      <c r="E1541" s="111" t="s">
        <v>2932</v>
      </c>
      <c r="F1541" s="68" t="s">
        <v>2934</v>
      </c>
      <c r="G1541" s="25">
        <v>2</v>
      </c>
      <c r="H1541" s="25">
        <v>2</v>
      </c>
      <c r="I1541" s="144">
        <v>516.5</v>
      </c>
      <c r="J1541" s="144">
        <v>299.2</v>
      </c>
      <c r="K1541" s="144">
        <v>299.2</v>
      </c>
      <c r="L1541" s="30">
        <v>22</v>
      </c>
      <c r="M1541" s="144">
        <f t="shared" si="366"/>
        <v>167687.28</v>
      </c>
      <c r="N1541" s="144"/>
      <c r="O1541" s="144"/>
      <c r="P1541" s="144"/>
      <c r="Q1541" s="144">
        <f t="shared" si="367"/>
        <v>167687.28</v>
      </c>
      <c r="R1541" s="144"/>
      <c r="S1541" s="30"/>
      <c r="T1541" s="144"/>
      <c r="U1541" s="144"/>
      <c r="V1541" s="144"/>
      <c r="W1541" s="144"/>
      <c r="X1541" s="144"/>
      <c r="Y1541" s="144"/>
      <c r="Z1541" s="144"/>
      <c r="AA1541" s="144">
        <v>62.64</v>
      </c>
      <c r="AB1541" s="144">
        <f>AA1541*2677</f>
        <v>167687.28</v>
      </c>
      <c r="AC1541" s="144"/>
      <c r="AD1541" s="144"/>
      <c r="AE1541" s="144"/>
      <c r="AF1541" s="144"/>
      <c r="AG1541" s="324">
        <v>2025</v>
      </c>
      <c r="AH1541" s="128"/>
      <c r="AI1541" s="172"/>
      <c r="AJ1541" s="172"/>
      <c r="AK1541" s="141">
        <f t="shared" si="368"/>
        <v>1464</v>
      </c>
      <c r="AL1541" s="35" t="s">
        <v>153</v>
      </c>
      <c r="AM1541" s="141" t="str">
        <f t="shared" si="369"/>
        <v>1464.</v>
      </c>
      <c r="AN1541" s="147"/>
      <c r="AO1541" s="274"/>
      <c r="AP1541" s="16"/>
    </row>
    <row r="1542" spans="1:42" ht="22.5" customHeight="1" x14ac:dyDescent="0.25">
      <c r="A1542" s="68" t="str">
        <f t="shared" si="365"/>
        <v>1465.</v>
      </c>
      <c r="B1542" s="25">
        <v>3039</v>
      </c>
      <c r="C1542" s="202" t="s">
        <v>628</v>
      </c>
      <c r="D1542" s="25">
        <v>1970</v>
      </c>
      <c r="E1542" s="111" t="s">
        <v>2932</v>
      </c>
      <c r="F1542" s="68" t="s">
        <v>2934</v>
      </c>
      <c r="G1542" s="30">
        <v>2</v>
      </c>
      <c r="H1542" s="30">
        <v>1</v>
      </c>
      <c r="I1542" s="144">
        <v>356.3</v>
      </c>
      <c r="J1542" s="144">
        <v>225.9</v>
      </c>
      <c r="K1542" s="144">
        <v>225.9</v>
      </c>
      <c r="L1542" s="30">
        <v>15</v>
      </c>
      <c r="M1542" s="144">
        <f t="shared" si="366"/>
        <v>116153.70000000001</v>
      </c>
      <c r="N1542" s="144"/>
      <c r="O1542" s="144"/>
      <c r="P1542" s="144"/>
      <c r="Q1542" s="144">
        <f t="shared" si="367"/>
        <v>116153.70000000001</v>
      </c>
      <c r="R1542" s="144">
        <v>116153.70000000001</v>
      </c>
      <c r="S1542" s="30"/>
      <c r="T1542" s="144"/>
      <c r="U1542" s="144"/>
      <c r="V1542" s="144"/>
      <c r="W1542" s="144"/>
      <c r="X1542" s="144"/>
      <c r="Y1542" s="144"/>
      <c r="Z1542" s="144"/>
      <c r="AA1542" s="144"/>
      <c r="AB1542" s="144"/>
      <c r="AC1542" s="144"/>
      <c r="AD1542" s="144"/>
      <c r="AE1542" s="144"/>
      <c r="AF1542" s="144"/>
      <c r="AG1542" s="324">
        <v>2025</v>
      </c>
      <c r="AH1542" s="128"/>
      <c r="AI1542" s="172"/>
      <c r="AJ1542" s="172"/>
      <c r="AK1542" s="141">
        <f t="shared" si="368"/>
        <v>1465</v>
      </c>
      <c r="AL1542" s="35" t="s">
        <v>153</v>
      </c>
      <c r="AM1542" s="141" t="str">
        <f t="shared" si="369"/>
        <v>1465.</v>
      </c>
      <c r="AN1542" s="147"/>
      <c r="AO1542" s="274"/>
      <c r="AP1542" s="16"/>
    </row>
    <row r="1543" spans="1:42" ht="22.5" customHeight="1" x14ac:dyDescent="0.25">
      <c r="A1543" s="68" t="str">
        <f t="shared" si="365"/>
        <v>1466.</v>
      </c>
      <c r="B1543" s="25">
        <v>3040</v>
      </c>
      <c r="C1543" s="36" t="s">
        <v>609</v>
      </c>
      <c r="D1543" s="25">
        <v>1976</v>
      </c>
      <c r="E1543" s="111" t="s">
        <v>2932</v>
      </c>
      <c r="F1543" s="68" t="s">
        <v>2934</v>
      </c>
      <c r="G1543" s="25">
        <v>2</v>
      </c>
      <c r="H1543" s="25">
        <v>2</v>
      </c>
      <c r="I1543" s="144">
        <v>729.6</v>
      </c>
      <c r="J1543" s="144">
        <v>451.8</v>
      </c>
      <c r="K1543" s="144">
        <v>451.8</v>
      </c>
      <c r="L1543" s="30">
        <v>18</v>
      </c>
      <c r="M1543" s="144">
        <f t="shared" si="366"/>
        <v>471098.05</v>
      </c>
      <c r="N1543" s="144"/>
      <c r="O1543" s="144"/>
      <c r="P1543" s="144"/>
      <c r="Q1543" s="144">
        <f t="shared" si="367"/>
        <v>471098.05</v>
      </c>
      <c r="R1543" s="144">
        <v>243553.05</v>
      </c>
      <c r="S1543" s="30"/>
      <c r="T1543" s="144"/>
      <c r="U1543" s="144"/>
      <c r="V1543" s="144"/>
      <c r="W1543" s="144"/>
      <c r="X1543" s="144"/>
      <c r="Y1543" s="144"/>
      <c r="Z1543" s="144"/>
      <c r="AA1543" s="144">
        <v>85</v>
      </c>
      <c r="AB1543" s="144">
        <f>AA1543*2677</f>
        <v>227545</v>
      </c>
      <c r="AC1543" s="144"/>
      <c r="AD1543" s="144"/>
      <c r="AE1543" s="144"/>
      <c r="AF1543" s="144"/>
      <c r="AG1543" s="324">
        <v>2025</v>
      </c>
      <c r="AH1543" s="128"/>
      <c r="AI1543" s="172"/>
      <c r="AJ1543" s="172"/>
      <c r="AK1543" s="141">
        <f t="shared" si="368"/>
        <v>1466</v>
      </c>
      <c r="AL1543" s="35" t="s">
        <v>153</v>
      </c>
      <c r="AM1543" s="141" t="str">
        <f t="shared" si="369"/>
        <v>1466.</v>
      </c>
      <c r="AN1543" s="147"/>
      <c r="AO1543" s="274"/>
      <c r="AP1543" s="16"/>
    </row>
    <row r="1544" spans="1:42" ht="22.5" customHeight="1" x14ac:dyDescent="0.25">
      <c r="A1544" s="68" t="str">
        <f t="shared" si="365"/>
        <v>1467.</v>
      </c>
      <c r="B1544" s="25">
        <v>3042</v>
      </c>
      <c r="C1544" s="36" t="s">
        <v>1459</v>
      </c>
      <c r="D1544" s="25">
        <v>1958</v>
      </c>
      <c r="E1544" s="111" t="s">
        <v>2932</v>
      </c>
      <c r="F1544" s="68" t="s">
        <v>2935</v>
      </c>
      <c r="G1544" s="30">
        <v>2</v>
      </c>
      <c r="H1544" s="30">
        <v>1</v>
      </c>
      <c r="I1544" s="144">
        <v>402</v>
      </c>
      <c r="J1544" s="144">
        <v>269.5</v>
      </c>
      <c r="K1544" s="144">
        <v>269.5</v>
      </c>
      <c r="L1544" s="30">
        <v>15</v>
      </c>
      <c r="M1544" s="144">
        <f t="shared" si="366"/>
        <v>139632.31999999998</v>
      </c>
      <c r="N1544" s="144"/>
      <c r="O1544" s="144"/>
      <c r="P1544" s="144"/>
      <c r="Q1544" s="144">
        <f t="shared" si="367"/>
        <v>139632.31999999998</v>
      </c>
      <c r="R1544" s="144"/>
      <c r="S1544" s="30"/>
      <c r="T1544" s="144"/>
      <c r="U1544" s="144"/>
      <c r="V1544" s="144"/>
      <c r="W1544" s="144"/>
      <c r="X1544" s="144"/>
      <c r="Y1544" s="144"/>
      <c r="Z1544" s="144"/>
      <c r="AA1544" s="144">
        <v>52.16</v>
      </c>
      <c r="AB1544" s="144">
        <f>AA1544*2677</f>
        <v>139632.31999999998</v>
      </c>
      <c r="AC1544" s="144"/>
      <c r="AD1544" s="144"/>
      <c r="AE1544" s="144"/>
      <c r="AF1544" s="144"/>
      <c r="AG1544" s="324">
        <v>2025</v>
      </c>
      <c r="AH1544" s="128"/>
      <c r="AI1544" s="172"/>
      <c r="AJ1544" s="172"/>
      <c r="AK1544" s="141">
        <f t="shared" si="368"/>
        <v>1467</v>
      </c>
      <c r="AL1544" s="35" t="s">
        <v>153</v>
      </c>
      <c r="AM1544" s="141" t="str">
        <f t="shared" si="369"/>
        <v>1467.</v>
      </c>
      <c r="AN1544" s="147"/>
      <c r="AO1544" s="274"/>
      <c r="AP1544" s="16"/>
    </row>
    <row r="1545" spans="1:42" ht="22.5" customHeight="1" x14ac:dyDescent="0.25">
      <c r="A1545" s="68" t="str">
        <f t="shared" si="365"/>
        <v>1468.</v>
      </c>
      <c r="B1545" s="25">
        <v>3049</v>
      </c>
      <c r="C1545" s="36" t="s">
        <v>612</v>
      </c>
      <c r="D1545" s="25">
        <v>1976</v>
      </c>
      <c r="E1545" s="111" t="s">
        <v>2932</v>
      </c>
      <c r="F1545" s="68" t="s">
        <v>2934</v>
      </c>
      <c r="G1545" s="25">
        <v>5</v>
      </c>
      <c r="H1545" s="25">
        <v>6</v>
      </c>
      <c r="I1545" s="144">
        <v>4931.6499999999996</v>
      </c>
      <c r="J1545" s="144">
        <v>2987.7</v>
      </c>
      <c r="K1545" s="144">
        <v>2987.7</v>
      </c>
      <c r="L1545" s="30">
        <v>183</v>
      </c>
      <c r="M1545" s="144">
        <f t="shared" si="366"/>
        <v>1268952</v>
      </c>
      <c r="N1545" s="144"/>
      <c r="O1545" s="144"/>
      <c r="P1545" s="144"/>
      <c r="Q1545" s="144">
        <f t="shared" si="367"/>
        <v>1268952</v>
      </c>
      <c r="R1545" s="144">
        <v>1268952</v>
      </c>
      <c r="S1545" s="30"/>
      <c r="T1545" s="144"/>
      <c r="U1545" s="144"/>
      <c r="V1545" s="144"/>
      <c r="W1545" s="144"/>
      <c r="X1545" s="144"/>
      <c r="Y1545" s="144"/>
      <c r="Z1545" s="144"/>
      <c r="AA1545" s="144"/>
      <c r="AB1545" s="144"/>
      <c r="AC1545" s="144"/>
      <c r="AD1545" s="144"/>
      <c r="AE1545" s="144"/>
      <c r="AF1545" s="144"/>
      <c r="AG1545" s="324">
        <v>2025</v>
      </c>
      <c r="AH1545" s="128"/>
      <c r="AI1545" s="172"/>
      <c r="AJ1545" s="172"/>
      <c r="AK1545" s="141">
        <f t="shared" si="368"/>
        <v>1468</v>
      </c>
      <c r="AL1545" s="35" t="s">
        <v>153</v>
      </c>
      <c r="AM1545" s="141" t="str">
        <f t="shared" si="369"/>
        <v>1468.</v>
      </c>
      <c r="AN1545" s="147"/>
      <c r="AO1545" s="274"/>
      <c r="AP1545" s="16"/>
    </row>
    <row r="1546" spans="1:42" ht="22.5" customHeight="1" x14ac:dyDescent="0.25">
      <c r="A1546" s="68" t="str">
        <f t="shared" si="365"/>
        <v>1469.</v>
      </c>
      <c r="B1546" s="25">
        <v>3051</v>
      </c>
      <c r="C1546" s="36" t="s">
        <v>614</v>
      </c>
      <c r="D1546" s="25">
        <v>1984</v>
      </c>
      <c r="E1546" s="111" t="s">
        <v>2932</v>
      </c>
      <c r="F1546" s="68" t="s">
        <v>2934</v>
      </c>
      <c r="G1546" s="30">
        <v>5</v>
      </c>
      <c r="H1546" s="30">
        <v>14</v>
      </c>
      <c r="I1546" s="144">
        <v>4127.2</v>
      </c>
      <c r="J1546" s="144">
        <v>2966.9</v>
      </c>
      <c r="K1546" s="144">
        <v>2966.9</v>
      </c>
      <c r="L1546" s="30">
        <v>174</v>
      </c>
      <c r="M1546" s="144">
        <f t="shared" si="366"/>
        <v>356576.39999999997</v>
      </c>
      <c r="N1546" s="144"/>
      <c r="O1546" s="144"/>
      <c r="P1546" s="144"/>
      <c r="Q1546" s="144">
        <f t="shared" si="367"/>
        <v>356576.39999999997</v>
      </c>
      <c r="R1546" s="144"/>
      <c r="S1546" s="30"/>
      <c r="T1546" s="144"/>
      <c r="U1546" s="144"/>
      <c r="V1546" s="144"/>
      <c r="W1546" s="144"/>
      <c r="X1546" s="144"/>
      <c r="Y1546" s="144"/>
      <c r="Z1546" s="144"/>
      <c r="AA1546" s="144">
        <v>133.19999999999999</v>
      </c>
      <c r="AB1546" s="144">
        <f>AA1546*2677</f>
        <v>356576.39999999997</v>
      </c>
      <c r="AC1546" s="144"/>
      <c r="AD1546" s="144"/>
      <c r="AE1546" s="144"/>
      <c r="AF1546" s="144"/>
      <c r="AG1546" s="324">
        <v>2025</v>
      </c>
      <c r="AH1546" s="128"/>
      <c r="AI1546" s="172"/>
      <c r="AJ1546" s="172"/>
      <c r="AK1546" s="141">
        <f t="shared" si="368"/>
        <v>1469</v>
      </c>
      <c r="AL1546" s="35" t="s">
        <v>153</v>
      </c>
      <c r="AM1546" s="141" t="str">
        <f t="shared" si="369"/>
        <v>1469.</v>
      </c>
      <c r="AN1546" s="147"/>
      <c r="AO1546" s="274"/>
      <c r="AP1546" s="16"/>
    </row>
    <row r="1547" spans="1:42" ht="22.5" customHeight="1" x14ac:dyDescent="0.25">
      <c r="A1547" s="68" t="str">
        <f t="shared" si="365"/>
        <v>1470.</v>
      </c>
      <c r="B1547" s="25">
        <v>3052</v>
      </c>
      <c r="C1547" s="36" t="s">
        <v>1460</v>
      </c>
      <c r="D1547" s="25">
        <v>1962</v>
      </c>
      <c r="E1547" s="111" t="s">
        <v>2932</v>
      </c>
      <c r="F1547" s="68" t="s">
        <v>2934</v>
      </c>
      <c r="G1547" s="30">
        <v>2</v>
      </c>
      <c r="H1547" s="30">
        <v>2</v>
      </c>
      <c r="I1547" s="144">
        <v>8857.6</v>
      </c>
      <c r="J1547" s="144">
        <v>5260.2</v>
      </c>
      <c r="K1547" s="144">
        <v>5260.2</v>
      </c>
      <c r="L1547" s="30">
        <v>317</v>
      </c>
      <c r="M1547" s="144">
        <f t="shared" si="366"/>
        <v>4340100</v>
      </c>
      <c r="N1547" s="144"/>
      <c r="O1547" s="144"/>
      <c r="P1547" s="144"/>
      <c r="Q1547" s="144">
        <f t="shared" si="367"/>
        <v>4340100</v>
      </c>
      <c r="R1547" s="144">
        <v>4340100</v>
      </c>
      <c r="S1547" s="30"/>
      <c r="T1547" s="144"/>
      <c r="U1547" s="144"/>
      <c r="V1547" s="144"/>
      <c r="W1547" s="144"/>
      <c r="X1547" s="144"/>
      <c r="Y1547" s="144"/>
      <c r="Z1547" s="144"/>
      <c r="AA1547" s="144"/>
      <c r="AB1547" s="144"/>
      <c r="AC1547" s="144"/>
      <c r="AD1547" s="144"/>
      <c r="AE1547" s="144"/>
      <c r="AF1547" s="144"/>
      <c r="AG1547" s="324">
        <v>2025</v>
      </c>
      <c r="AH1547" s="128"/>
      <c r="AI1547" s="172"/>
      <c r="AJ1547" s="172"/>
      <c r="AK1547" s="141">
        <f t="shared" si="368"/>
        <v>1470</v>
      </c>
      <c r="AL1547" s="35" t="s">
        <v>153</v>
      </c>
      <c r="AM1547" s="141" t="str">
        <f t="shared" si="369"/>
        <v>1470.</v>
      </c>
      <c r="AN1547" s="147"/>
      <c r="AO1547" s="274"/>
      <c r="AP1547" s="16"/>
    </row>
    <row r="1548" spans="1:42" ht="22.5" customHeight="1" x14ac:dyDescent="0.25">
      <c r="A1548" s="68" t="str">
        <f t="shared" si="365"/>
        <v>1471.</v>
      </c>
      <c r="B1548" s="25">
        <v>3056</v>
      </c>
      <c r="C1548" s="36" t="s">
        <v>1461</v>
      </c>
      <c r="D1548" s="25">
        <v>1960</v>
      </c>
      <c r="E1548" s="111" t="s">
        <v>2932</v>
      </c>
      <c r="F1548" s="68" t="s">
        <v>2934</v>
      </c>
      <c r="G1548" s="25">
        <v>2</v>
      </c>
      <c r="H1548" s="25">
        <v>2</v>
      </c>
      <c r="I1548" s="144">
        <v>697.7</v>
      </c>
      <c r="J1548" s="144">
        <v>392.9</v>
      </c>
      <c r="K1548" s="144">
        <v>392.9</v>
      </c>
      <c r="L1548" s="30">
        <v>29</v>
      </c>
      <c r="M1548" s="144">
        <f t="shared" si="366"/>
        <v>4400955</v>
      </c>
      <c r="N1548" s="144"/>
      <c r="O1548" s="144"/>
      <c r="P1548" s="144"/>
      <c r="Q1548" s="144">
        <f t="shared" si="367"/>
        <v>4400955</v>
      </c>
      <c r="R1548" s="144"/>
      <c r="S1548" s="30"/>
      <c r="T1548" s="144"/>
      <c r="U1548" s="144">
        <v>585</v>
      </c>
      <c r="V1548" s="144">
        <f>U1548*7523</f>
        <v>4400955</v>
      </c>
      <c r="W1548" s="144"/>
      <c r="X1548" s="144"/>
      <c r="Y1548" s="144"/>
      <c r="Z1548" s="144"/>
      <c r="AA1548" s="144"/>
      <c r="AB1548" s="144"/>
      <c r="AC1548" s="144"/>
      <c r="AD1548" s="144"/>
      <c r="AE1548" s="144"/>
      <c r="AF1548" s="144"/>
      <c r="AG1548" s="324">
        <v>2025</v>
      </c>
      <c r="AH1548" s="128"/>
      <c r="AI1548" s="172"/>
      <c r="AJ1548" s="172"/>
      <c r="AK1548" s="141">
        <f t="shared" si="368"/>
        <v>1471</v>
      </c>
      <c r="AL1548" s="35" t="s">
        <v>153</v>
      </c>
      <c r="AM1548" s="141" t="str">
        <f t="shared" si="369"/>
        <v>1471.</v>
      </c>
      <c r="AN1548" s="147"/>
      <c r="AO1548" s="274"/>
      <c r="AP1548" s="16"/>
    </row>
    <row r="1549" spans="1:42" ht="22.5" customHeight="1" x14ac:dyDescent="0.25">
      <c r="A1549" s="68" t="str">
        <f t="shared" ref="A1549:A1579" si="370">AM1549</f>
        <v>1472.</v>
      </c>
      <c r="B1549" s="25">
        <v>2930</v>
      </c>
      <c r="C1549" s="36" t="s">
        <v>2880</v>
      </c>
      <c r="D1549" s="25">
        <v>1923</v>
      </c>
      <c r="E1549" s="111" t="s">
        <v>2932</v>
      </c>
      <c r="F1549" s="68" t="s">
        <v>2935</v>
      </c>
      <c r="G1549" s="25">
        <v>2</v>
      </c>
      <c r="H1549" s="25">
        <v>1</v>
      </c>
      <c r="I1549" s="144">
        <v>459.4</v>
      </c>
      <c r="J1549" s="144">
        <v>295.3</v>
      </c>
      <c r="K1549" s="144">
        <v>295.3</v>
      </c>
      <c r="L1549" s="30">
        <v>22</v>
      </c>
      <c r="M1549" s="144">
        <f t="shared" ref="M1549:M1571" si="371">R1549+T1549+V1549+X1549+Z1549+AB1549+AE1549+AF1549</f>
        <v>210412.19999999998</v>
      </c>
      <c r="N1549" s="144"/>
      <c r="O1549" s="144"/>
      <c r="P1549" s="144"/>
      <c r="Q1549" s="144">
        <f t="shared" ref="Q1549:Q1571" si="372">M1549</f>
        <v>210412.19999999998</v>
      </c>
      <c r="R1549" s="144"/>
      <c r="S1549" s="30"/>
      <c r="T1549" s="144"/>
      <c r="U1549" s="144"/>
      <c r="V1549" s="144"/>
      <c r="W1549" s="144"/>
      <c r="X1549" s="144"/>
      <c r="Y1549" s="144"/>
      <c r="Z1549" s="144"/>
      <c r="AA1549" s="144">
        <v>78.599999999999994</v>
      </c>
      <c r="AB1549" s="144">
        <f>AA1549*2677</f>
        <v>210412.19999999998</v>
      </c>
      <c r="AC1549" s="144"/>
      <c r="AD1549" s="144"/>
      <c r="AE1549" s="144"/>
      <c r="AF1549" s="144"/>
      <c r="AG1549" s="324">
        <v>2025</v>
      </c>
      <c r="AH1549" s="128"/>
      <c r="AI1549" s="172"/>
      <c r="AJ1549" s="172"/>
      <c r="AK1549" s="141">
        <f t="shared" si="368"/>
        <v>1472</v>
      </c>
      <c r="AL1549" s="35" t="s">
        <v>153</v>
      </c>
      <c r="AM1549" s="141" t="str">
        <f t="shared" si="369"/>
        <v>1472.</v>
      </c>
      <c r="AN1549" s="147"/>
      <c r="AO1549" s="274"/>
      <c r="AP1549" s="16"/>
    </row>
    <row r="1550" spans="1:42" ht="22.5" customHeight="1" x14ac:dyDescent="0.25">
      <c r="A1550" s="68" t="str">
        <f t="shared" si="370"/>
        <v>1473.</v>
      </c>
      <c r="B1550" s="25">
        <v>2966</v>
      </c>
      <c r="C1550" s="36" t="s">
        <v>1455</v>
      </c>
      <c r="D1550" s="25">
        <v>1984</v>
      </c>
      <c r="E1550" s="111" t="s">
        <v>2932</v>
      </c>
      <c r="F1550" s="68" t="s">
        <v>2933</v>
      </c>
      <c r="G1550" s="25">
        <v>2</v>
      </c>
      <c r="H1550" s="25">
        <v>1</v>
      </c>
      <c r="I1550" s="144">
        <v>314</v>
      </c>
      <c r="J1550" s="144">
        <v>131.69999999999999</v>
      </c>
      <c r="K1550" s="144">
        <v>131.69999999999999</v>
      </c>
      <c r="L1550" s="30">
        <v>18</v>
      </c>
      <c r="M1550" s="144">
        <f t="shared" si="371"/>
        <v>2520205</v>
      </c>
      <c r="N1550" s="144"/>
      <c r="O1550" s="144"/>
      <c r="P1550" s="144"/>
      <c r="Q1550" s="144">
        <f t="shared" si="372"/>
        <v>2520205</v>
      </c>
      <c r="R1550" s="144"/>
      <c r="S1550" s="30"/>
      <c r="T1550" s="144"/>
      <c r="U1550" s="144">
        <v>335</v>
      </c>
      <c r="V1550" s="144">
        <f>U1550*7523</f>
        <v>2520205</v>
      </c>
      <c r="W1550" s="144"/>
      <c r="X1550" s="144"/>
      <c r="Y1550" s="144"/>
      <c r="Z1550" s="144"/>
      <c r="AA1550" s="144"/>
      <c r="AB1550" s="144"/>
      <c r="AC1550" s="144"/>
      <c r="AD1550" s="144"/>
      <c r="AE1550" s="144"/>
      <c r="AF1550" s="144"/>
      <c r="AG1550" s="324">
        <v>2025</v>
      </c>
      <c r="AH1550" s="128"/>
      <c r="AI1550" s="172"/>
      <c r="AJ1550" s="172"/>
      <c r="AK1550" s="141">
        <f t="shared" si="368"/>
        <v>1473</v>
      </c>
      <c r="AL1550" s="35" t="s">
        <v>153</v>
      </c>
      <c r="AM1550" s="141" t="str">
        <f t="shared" si="369"/>
        <v>1473.</v>
      </c>
      <c r="AN1550" s="147"/>
      <c r="AO1550" s="274"/>
      <c r="AP1550" s="16"/>
    </row>
    <row r="1551" spans="1:42" ht="22.5" customHeight="1" x14ac:dyDescent="0.25">
      <c r="A1551" s="68" t="str">
        <f t="shared" si="370"/>
        <v>1474.</v>
      </c>
      <c r="B1551" s="25">
        <v>2718</v>
      </c>
      <c r="C1551" s="36" t="s">
        <v>2881</v>
      </c>
      <c r="D1551" s="25">
        <v>1933</v>
      </c>
      <c r="E1551" s="111" t="s">
        <v>2932</v>
      </c>
      <c r="F1551" s="68" t="s">
        <v>2935</v>
      </c>
      <c r="G1551" s="30">
        <v>1</v>
      </c>
      <c r="H1551" s="30">
        <v>1</v>
      </c>
      <c r="I1551" s="144">
        <v>287.5</v>
      </c>
      <c r="J1551" s="144">
        <v>178.9</v>
      </c>
      <c r="K1551" s="144">
        <v>178.9</v>
      </c>
      <c r="L1551" s="30">
        <v>11</v>
      </c>
      <c r="M1551" s="144">
        <f t="shared" si="371"/>
        <v>21435</v>
      </c>
      <c r="N1551" s="144"/>
      <c r="O1551" s="144"/>
      <c r="P1551" s="144"/>
      <c r="Q1551" s="144">
        <f t="shared" si="372"/>
        <v>21435</v>
      </c>
      <c r="R1551" s="144">
        <v>21435</v>
      </c>
      <c r="S1551" s="30"/>
      <c r="T1551" s="144"/>
      <c r="U1551" s="144"/>
      <c r="V1551" s="144"/>
      <c r="W1551" s="144"/>
      <c r="X1551" s="144"/>
      <c r="Y1551" s="144"/>
      <c r="Z1551" s="144"/>
      <c r="AA1551" s="144"/>
      <c r="AB1551" s="144"/>
      <c r="AC1551" s="144"/>
      <c r="AD1551" s="144"/>
      <c r="AE1551" s="144"/>
      <c r="AF1551" s="144"/>
      <c r="AG1551" s="324">
        <v>2025</v>
      </c>
      <c r="AH1551" s="128"/>
      <c r="AI1551" s="172"/>
      <c r="AJ1551" s="172"/>
      <c r="AK1551" s="141">
        <f t="shared" si="368"/>
        <v>1474</v>
      </c>
      <c r="AL1551" s="35" t="s">
        <v>153</v>
      </c>
      <c r="AM1551" s="141" t="str">
        <f t="shared" si="369"/>
        <v>1474.</v>
      </c>
      <c r="AN1551" s="147"/>
      <c r="AO1551" s="274"/>
      <c r="AP1551" s="16"/>
    </row>
    <row r="1552" spans="1:42" ht="22.5" customHeight="1" x14ac:dyDescent="0.25">
      <c r="A1552" s="68" t="str">
        <f t="shared" si="370"/>
        <v>1475.</v>
      </c>
      <c r="B1552" s="25">
        <v>2939</v>
      </c>
      <c r="C1552" s="36" t="s">
        <v>2882</v>
      </c>
      <c r="D1552" s="25">
        <v>1973</v>
      </c>
      <c r="E1552" s="111" t="s">
        <v>2932</v>
      </c>
      <c r="F1552" s="68" t="s">
        <v>2934</v>
      </c>
      <c r="G1552" s="25">
        <v>2</v>
      </c>
      <c r="H1552" s="25">
        <v>2</v>
      </c>
      <c r="I1552" s="144">
        <v>471</v>
      </c>
      <c r="J1552" s="144">
        <v>351</v>
      </c>
      <c r="K1552" s="144">
        <v>351</v>
      </c>
      <c r="L1552" s="30">
        <v>20</v>
      </c>
      <c r="M1552" s="144">
        <f t="shared" si="371"/>
        <v>77166</v>
      </c>
      <c r="N1552" s="144"/>
      <c r="O1552" s="144"/>
      <c r="P1552" s="144"/>
      <c r="Q1552" s="144">
        <f t="shared" si="372"/>
        <v>77166</v>
      </c>
      <c r="R1552" s="144">
        <v>77166</v>
      </c>
      <c r="S1552" s="30"/>
      <c r="T1552" s="144"/>
      <c r="U1552" s="144"/>
      <c r="V1552" s="144"/>
      <c r="W1552" s="144"/>
      <c r="X1552" s="144"/>
      <c r="Y1552" s="144"/>
      <c r="Z1552" s="144"/>
      <c r="AA1552" s="144"/>
      <c r="AB1552" s="144"/>
      <c r="AC1552" s="144"/>
      <c r="AD1552" s="144"/>
      <c r="AE1552" s="144"/>
      <c r="AF1552" s="144"/>
      <c r="AG1552" s="324">
        <v>2025</v>
      </c>
      <c r="AH1552" s="128"/>
      <c r="AI1552" s="172"/>
      <c r="AJ1552" s="172"/>
      <c r="AK1552" s="141">
        <f t="shared" si="368"/>
        <v>1475</v>
      </c>
      <c r="AL1552" s="35" t="s">
        <v>153</v>
      </c>
      <c r="AM1552" s="141" t="str">
        <f t="shared" si="369"/>
        <v>1475.</v>
      </c>
      <c r="AN1552" s="147"/>
      <c r="AO1552" s="274"/>
      <c r="AP1552" s="16"/>
    </row>
    <row r="1553" spans="1:42" ht="22.5" customHeight="1" x14ac:dyDescent="0.25">
      <c r="A1553" s="68" t="str">
        <f t="shared" si="370"/>
        <v>1476.</v>
      </c>
      <c r="B1553" s="25">
        <v>2698</v>
      </c>
      <c r="C1553" s="36" t="s">
        <v>653</v>
      </c>
      <c r="D1553" s="30">
        <v>2003</v>
      </c>
      <c r="E1553" s="111" t="s">
        <v>2932</v>
      </c>
      <c r="F1553" s="68" t="s">
        <v>2933</v>
      </c>
      <c r="G1553" s="30">
        <v>5</v>
      </c>
      <c r="H1553" s="30">
        <v>2</v>
      </c>
      <c r="I1553" s="144">
        <v>727.2</v>
      </c>
      <c r="J1553" s="144">
        <v>454.7</v>
      </c>
      <c r="K1553" s="144">
        <v>454.7</v>
      </c>
      <c r="L1553" s="30">
        <v>28</v>
      </c>
      <c r="M1553" s="144">
        <f t="shared" si="371"/>
        <v>375360</v>
      </c>
      <c r="N1553" s="144"/>
      <c r="O1553" s="144"/>
      <c r="P1553" s="144"/>
      <c r="Q1553" s="144">
        <f t="shared" si="372"/>
        <v>375360</v>
      </c>
      <c r="R1553" s="144">
        <v>375360</v>
      </c>
      <c r="S1553" s="30"/>
      <c r="T1553" s="144"/>
      <c r="U1553" s="144"/>
      <c r="V1553" s="144"/>
      <c r="W1553" s="144"/>
      <c r="X1553" s="144"/>
      <c r="Y1553" s="144"/>
      <c r="Z1553" s="144"/>
      <c r="AA1553" s="144"/>
      <c r="AB1553" s="144"/>
      <c r="AC1553" s="144"/>
      <c r="AD1553" s="144"/>
      <c r="AE1553" s="144"/>
      <c r="AF1553" s="144"/>
      <c r="AG1553" s="324">
        <v>2025</v>
      </c>
      <c r="AH1553" s="128"/>
      <c r="AI1553" s="172"/>
      <c r="AJ1553" s="172"/>
      <c r="AK1553" s="141">
        <f t="shared" si="368"/>
        <v>1476</v>
      </c>
      <c r="AL1553" s="35" t="s">
        <v>153</v>
      </c>
      <c r="AM1553" s="141" t="str">
        <f t="shared" si="369"/>
        <v>1476.</v>
      </c>
      <c r="AN1553" s="147"/>
      <c r="AO1553" s="274"/>
      <c r="AP1553" s="16"/>
    </row>
    <row r="1554" spans="1:42" ht="22.5" customHeight="1" x14ac:dyDescent="0.25">
      <c r="A1554" s="68" t="str">
        <f t="shared" si="370"/>
        <v>1477.</v>
      </c>
      <c r="B1554" s="25">
        <v>2720</v>
      </c>
      <c r="C1554" s="36" t="s">
        <v>1441</v>
      </c>
      <c r="D1554" s="25">
        <v>1987</v>
      </c>
      <c r="E1554" s="111" t="s">
        <v>2932</v>
      </c>
      <c r="F1554" s="68" t="s">
        <v>2934</v>
      </c>
      <c r="G1554" s="25">
        <v>2</v>
      </c>
      <c r="H1554" s="25">
        <v>2</v>
      </c>
      <c r="I1554" s="144">
        <v>2223.9</v>
      </c>
      <c r="J1554" s="144">
        <v>1303.9000000000001</v>
      </c>
      <c r="K1554" s="144">
        <v>1303.9000000000001</v>
      </c>
      <c r="L1554" s="30">
        <v>69</v>
      </c>
      <c r="M1554" s="144">
        <f t="shared" si="371"/>
        <v>294470</v>
      </c>
      <c r="N1554" s="144"/>
      <c r="O1554" s="144"/>
      <c r="P1554" s="144"/>
      <c r="Q1554" s="144">
        <f t="shared" si="372"/>
        <v>294470</v>
      </c>
      <c r="R1554" s="144"/>
      <c r="S1554" s="30"/>
      <c r="T1554" s="144"/>
      <c r="U1554" s="144"/>
      <c r="V1554" s="144"/>
      <c r="W1554" s="144"/>
      <c r="X1554" s="144"/>
      <c r="Y1554" s="144"/>
      <c r="Z1554" s="144"/>
      <c r="AA1554" s="144">
        <v>110</v>
      </c>
      <c r="AB1554" s="144">
        <f>AA1554*2677</f>
        <v>294470</v>
      </c>
      <c r="AC1554" s="144"/>
      <c r="AD1554" s="144"/>
      <c r="AE1554" s="144"/>
      <c r="AF1554" s="144"/>
      <c r="AG1554" s="324">
        <v>2025</v>
      </c>
      <c r="AH1554" s="128"/>
      <c r="AI1554" s="172"/>
      <c r="AJ1554" s="172"/>
      <c r="AK1554" s="141">
        <f t="shared" si="368"/>
        <v>1477</v>
      </c>
      <c r="AL1554" s="35" t="s">
        <v>153</v>
      </c>
      <c r="AM1554" s="141" t="str">
        <f t="shared" si="369"/>
        <v>1477.</v>
      </c>
      <c r="AN1554" s="147"/>
      <c r="AO1554" s="274"/>
      <c r="AP1554" s="16"/>
    </row>
    <row r="1555" spans="1:42" ht="22.5" customHeight="1" x14ac:dyDescent="0.25">
      <c r="A1555" s="68" t="str">
        <f t="shared" si="370"/>
        <v>1478.</v>
      </c>
      <c r="B1555" s="25">
        <v>2738</v>
      </c>
      <c r="C1555" s="36" t="s">
        <v>651</v>
      </c>
      <c r="D1555" s="25">
        <v>1954</v>
      </c>
      <c r="E1555" s="111" t="s">
        <v>2932</v>
      </c>
      <c r="F1555" s="68" t="s">
        <v>2934</v>
      </c>
      <c r="G1555" s="25">
        <v>2</v>
      </c>
      <c r="H1555" s="25">
        <v>2</v>
      </c>
      <c r="I1555" s="144">
        <v>833.9</v>
      </c>
      <c r="J1555" s="144">
        <v>455.1</v>
      </c>
      <c r="K1555" s="144">
        <v>455.1</v>
      </c>
      <c r="L1555" s="30">
        <v>26</v>
      </c>
      <c r="M1555" s="144">
        <f t="shared" si="371"/>
        <v>80024</v>
      </c>
      <c r="N1555" s="144"/>
      <c r="O1555" s="144"/>
      <c r="P1555" s="144"/>
      <c r="Q1555" s="144">
        <f t="shared" si="372"/>
        <v>80024</v>
      </c>
      <c r="R1555" s="144">
        <v>80024</v>
      </c>
      <c r="S1555" s="30"/>
      <c r="T1555" s="144"/>
      <c r="U1555" s="144"/>
      <c r="V1555" s="144"/>
      <c r="W1555" s="144"/>
      <c r="X1555" s="144"/>
      <c r="Y1555" s="144"/>
      <c r="Z1555" s="144"/>
      <c r="AA1555" s="144"/>
      <c r="AB1555" s="144"/>
      <c r="AC1555" s="144"/>
      <c r="AD1555" s="144"/>
      <c r="AE1555" s="144"/>
      <c r="AF1555" s="144"/>
      <c r="AG1555" s="324">
        <v>2025</v>
      </c>
      <c r="AH1555" s="128"/>
      <c r="AI1555" s="172"/>
      <c r="AJ1555" s="172"/>
      <c r="AK1555" s="141">
        <f t="shared" si="368"/>
        <v>1478</v>
      </c>
      <c r="AL1555" s="35" t="s">
        <v>153</v>
      </c>
      <c r="AM1555" s="141" t="str">
        <f t="shared" si="369"/>
        <v>1478.</v>
      </c>
      <c r="AN1555" s="147"/>
      <c r="AO1555" s="274"/>
      <c r="AP1555" s="16"/>
    </row>
    <row r="1556" spans="1:42" ht="22.5" customHeight="1" x14ac:dyDescent="0.25">
      <c r="A1556" s="68" t="str">
        <f t="shared" si="370"/>
        <v>1479.</v>
      </c>
      <c r="B1556" s="25">
        <v>2780</v>
      </c>
      <c r="C1556" s="36" t="s">
        <v>632</v>
      </c>
      <c r="D1556" s="25">
        <v>1930</v>
      </c>
      <c r="E1556" s="111" t="s">
        <v>2932</v>
      </c>
      <c r="F1556" s="68" t="s">
        <v>2935</v>
      </c>
      <c r="G1556" s="25">
        <v>2</v>
      </c>
      <c r="H1556" s="25">
        <v>2</v>
      </c>
      <c r="I1556" s="144">
        <v>398.06</v>
      </c>
      <c r="J1556" s="144">
        <v>250.2</v>
      </c>
      <c r="K1556" s="144">
        <v>250.2</v>
      </c>
      <c r="L1556" s="30">
        <v>21</v>
      </c>
      <c r="M1556" s="144">
        <f t="shared" si="371"/>
        <v>145923.26999999999</v>
      </c>
      <c r="N1556" s="144"/>
      <c r="O1556" s="144"/>
      <c r="P1556" s="144"/>
      <c r="Q1556" s="144">
        <f t="shared" si="372"/>
        <v>145923.26999999999</v>
      </c>
      <c r="R1556" s="144"/>
      <c r="S1556" s="30"/>
      <c r="T1556" s="144"/>
      <c r="U1556" s="144"/>
      <c r="V1556" s="144"/>
      <c r="W1556" s="144"/>
      <c r="X1556" s="144"/>
      <c r="Y1556" s="144"/>
      <c r="Z1556" s="144"/>
      <c r="AA1556" s="144">
        <v>54.51</v>
      </c>
      <c r="AB1556" s="144">
        <f>AA1556*2677</f>
        <v>145923.26999999999</v>
      </c>
      <c r="AC1556" s="144"/>
      <c r="AD1556" s="144"/>
      <c r="AE1556" s="144"/>
      <c r="AF1556" s="144"/>
      <c r="AG1556" s="324">
        <v>2025</v>
      </c>
      <c r="AH1556" s="128"/>
      <c r="AI1556" s="172"/>
      <c r="AJ1556" s="172"/>
      <c r="AK1556" s="141">
        <f t="shared" si="368"/>
        <v>1479</v>
      </c>
      <c r="AL1556" s="35" t="s">
        <v>153</v>
      </c>
      <c r="AM1556" s="141" t="str">
        <f t="shared" si="369"/>
        <v>1479.</v>
      </c>
      <c r="AN1556" s="147"/>
      <c r="AO1556" s="274"/>
      <c r="AP1556" s="16"/>
    </row>
    <row r="1557" spans="1:42" ht="22.5" customHeight="1" x14ac:dyDescent="0.25">
      <c r="A1557" s="68" t="str">
        <f t="shared" si="370"/>
        <v>1480.</v>
      </c>
      <c r="B1557" s="25">
        <v>2784</v>
      </c>
      <c r="C1557" s="36" t="s">
        <v>1822</v>
      </c>
      <c r="D1557" s="25">
        <v>1961</v>
      </c>
      <c r="E1557" s="111" t="s">
        <v>2932</v>
      </c>
      <c r="F1557" s="68" t="s">
        <v>2934</v>
      </c>
      <c r="G1557" s="30">
        <v>1</v>
      </c>
      <c r="H1557" s="30">
        <v>2</v>
      </c>
      <c r="I1557" s="144">
        <v>495.6</v>
      </c>
      <c r="J1557" s="144">
        <v>315.89999999999998</v>
      </c>
      <c r="K1557" s="144">
        <v>315.89999999999998</v>
      </c>
      <c r="L1557" s="30">
        <v>25</v>
      </c>
      <c r="M1557" s="144">
        <f t="shared" si="371"/>
        <v>150447.4</v>
      </c>
      <c r="N1557" s="144"/>
      <c r="O1557" s="144"/>
      <c r="P1557" s="144"/>
      <c r="Q1557" s="144">
        <f t="shared" si="372"/>
        <v>150447.4</v>
      </c>
      <c r="R1557" s="144"/>
      <c r="S1557" s="30"/>
      <c r="T1557" s="144"/>
      <c r="U1557" s="144"/>
      <c r="V1557" s="144"/>
      <c r="W1557" s="144"/>
      <c r="X1557" s="144"/>
      <c r="Y1557" s="144"/>
      <c r="Z1557" s="144"/>
      <c r="AA1557" s="144">
        <v>56.2</v>
      </c>
      <c r="AB1557" s="144">
        <f>AA1557*2677</f>
        <v>150447.4</v>
      </c>
      <c r="AC1557" s="144"/>
      <c r="AD1557" s="144"/>
      <c r="AE1557" s="144"/>
      <c r="AF1557" s="144"/>
      <c r="AG1557" s="324">
        <v>2025</v>
      </c>
      <c r="AH1557" s="128"/>
      <c r="AI1557" s="172"/>
      <c r="AJ1557" s="172"/>
      <c r="AK1557" s="141">
        <f t="shared" si="368"/>
        <v>1480</v>
      </c>
      <c r="AL1557" s="35" t="s">
        <v>153</v>
      </c>
      <c r="AM1557" s="141" t="str">
        <f t="shared" si="369"/>
        <v>1480.</v>
      </c>
      <c r="AN1557" s="147"/>
      <c r="AO1557" s="274"/>
      <c r="AP1557" s="16"/>
    </row>
    <row r="1558" spans="1:42" ht="22.5" customHeight="1" x14ac:dyDescent="0.25">
      <c r="A1558" s="68" t="str">
        <f t="shared" si="370"/>
        <v>1481.</v>
      </c>
      <c r="B1558" s="25">
        <v>2806</v>
      </c>
      <c r="C1558" s="202" t="s">
        <v>592</v>
      </c>
      <c r="D1558" s="25">
        <v>1974</v>
      </c>
      <c r="E1558" s="111" t="s">
        <v>2932</v>
      </c>
      <c r="F1558" s="68" t="s">
        <v>2934</v>
      </c>
      <c r="G1558" s="30">
        <v>2</v>
      </c>
      <c r="H1558" s="30">
        <v>2</v>
      </c>
      <c r="I1558" s="144">
        <v>492.7</v>
      </c>
      <c r="J1558" s="144">
        <v>276.3</v>
      </c>
      <c r="K1558" s="144">
        <v>276.3</v>
      </c>
      <c r="L1558" s="30">
        <v>19</v>
      </c>
      <c r="M1558" s="144">
        <f t="shared" si="371"/>
        <v>286439</v>
      </c>
      <c r="N1558" s="144"/>
      <c r="O1558" s="144"/>
      <c r="P1558" s="144"/>
      <c r="Q1558" s="144">
        <f t="shared" si="372"/>
        <v>286439</v>
      </c>
      <c r="R1558" s="144"/>
      <c r="S1558" s="30"/>
      <c r="T1558" s="144"/>
      <c r="U1558" s="144"/>
      <c r="V1558" s="144"/>
      <c r="W1558" s="144"/>
      <c r="X1558" s="144"/>
      <c r="Y1558" s="144"/>
      <c r="Z1558" s="144"/>
      <c r="AA1558" s="144">
        <v>107</v>
      </c>
      <c r="AB1558" s="144">
        <f>AA1558*2677</f>
        <v>286439</v>
      </c>
      <c r="AC1558" s="144"/>
      <c r="AD1558" s="144"/>
      <c r="AE1558" s="144"/>
      <c r="AF1558" s="144"/>
      <c r="AG1558" s="324">
        <v>2025</v>
      </c>
      <c r="AH1558" s="128"/>
      <c r="AI1558" s="172"/>
      <c r="AJ1558" s="172"/>
      <c r="AK1558" s="141">
        <f t="shared" si="368"/>
        <v>1481</v>
      </c>
      <c r="AL1558" s="35" t="s">
        <v>153</v>
      </c>
      <c r="AM1558" s="141" t="str">
        <f t="shared" si="369"/>
        <v>1481.</v>
      </c>
      <c r="AN1558" s="147"/>
      <c r="AO1558" s="274"/>
      <c r="AP1558" s="16"/>
    </row>
    <row r="1559" spans="1:42" ht="22.5" customHeight="1" x14ac:dyDescent="0.25">
      <c r="A1559" s="68" t="str">
        <f t="shared" si="370"/>
        <v>1482.</v>
      </c>
      <c r="B1559" s="25">
        <v>2869</v>
      </c>
      <c r="C1559" s="36" t="s">
        <v>1447</v>
      </c>
      <c r="D1559" s="25">
        <v>1972</v>
      </c>
      <c r="E1559" s="111" t="s">
        <v>2932</v>
      </c>
      <c r="F1559" s="68" t="s">
        <v>2934</v>
      </c>
      <c r="G1559" s="25">
        <v>2</v>
      </c>
      <c r="H1559" s="25">
        <v>2</v>
      </c>
      <c r="I1559" s="144">
        <v>1172.2</v>
      </c>
      <c r="J1559" s="144">
        <v>678.6</v>
      </c>
      <c r="K1559" s="144">
        <v>678.6</v>
      </c>
      <c r="L1559" s="30">
        <v>46</v>
      </c>
      <c r="M1559" s="144">
        <f t="shared" si="371"/>
        <v>85740</v>
      </c>
      <c r="N1559" s="144"/>
      <c r="O1559" s="144"/>
      <c r="P1559" s="144"/>
      <c r="Q1559" s="144">
        <f t="shared" si="372"/>
        <v>85740</v>
      </c>
      <c r="R1559" s="144">
        <v>85740</v>
      </c>
      <c r="S1559" s="30"/>
      <c r="T1559" s="144"/>
      <c r="U1559" s="144"/>
      <c r="V1559" s="144"/>
      <c r="W1559" s="144"/>
      <c r="X1559" s="144"/>
      <c r="Y1559" s="144"/>
      <c r="Z1559" s="144"/>
      <c r="AA1559" s="144"/>
      <c r="AB1559" s="144"/>
      <c r="AC1559" s="144"/>
      <c r="AD1559" s="144"/>
      <c r="AE1559" s="144"/>
      <c r="AF1559" s="144"/>
      <c r="AG1559" s="324">
        <v>2025</v>
      </c>
      <c r="AH1559" s="128"/>
      <c r="AI1559" s="172"/>
      <c r="AJ1559" s="172"/>
      <c r="AK1559" s="141">
        <f t="shared" si="368"/>
        <v>1482</v>
      </c>
      <c r="AL1559" s="35" t="s">
        <v>153</v>
      </c>
      <c r="AM1559" s="141" t="str">
        <f t="shared" si="369"/>
        <v>1482.</v>
      </c>
      <c r="AN1559" s="147"/>
      <c r="AO1559" s="274"/>
      <c r="AP1559" s="16"/>
    </row>
    <row r="1560" spans="1:42" ht="22.5" customHeight="1" x14ac:dyDescent="0.25">
      <c r="A1560" s="68" t="str">
        <f t="shared" si="370"/>
        <v>1483.</v>
      </c>
      <c r="B1560" s="25">
        <v>2885</v>
      </c>
      <c r="C1560" s="36" t="s">
        <v>635</v>
      </c>
      <c r="D1560" s="25">
        <v>1996</v>
      </c>
      <c r="E1560" s="111" t="s">
        <v>2932</v>
      </c>
      <c r="F1560" s="68" t="s">
        <v>2934</v>
      </c>
      <c r="G1560" s="25">
        <v>3</v>
      </c>
      <c r="H1560" s="25">
        <v>3</v>
      </c>
      <c r="I1560" s="144">
        <v>498.28</v>
      </c>
      <c r="J1560" s="144">
        <v>298.99</v>
      </c>
      <c r="K1560" s="144">
        <v>298.99</v>
      </c>
      <c r="L1560" s="30">
        <v>25</v>
      </c>
      <c r="M1560" s="144">
        <f t="shared" si="371"/>
        <v>188460.80000000002</v>
      </c>
      <c r="N1560" s="144"/>
      <c r="O1560" s="144"/>
      <c r="P1560" s="144"/>
      <c r="Q1560" s="144">
        <f t="shared" si="372"/>
        <v>188460.80000000002</v>
      </c>
      <c r="R1560" s="144"/>
      <c r="S1560" s="30"/>
      <c r="T1560" s="144"/>
      <c r="U1560" s="144"/>
      <c r="V1560" s="144"/>
      <c r="W1560" s="144"/>
      <c r="X1560" s="144"/>
      <c r="Y1560" s="144"/>
      <c r="Z1560" s="144"/>
      <c r="AA1560" s="144">
        <v>70.400000000000006</v>
      </c>
      <c r="AB1560" s="144">
        <f t="shared" ref="AB1560:AB1565" si="373">AA1560*2677</f>
        <v>188460.80000000002</v>
      </c>
      <c r="AC1560" s="144"/>
      <c r="AD1560" s="144"/>
      <c r="AE1560" s="144"/>
      <c r="AF1560" s="144"/>
      <c r="AG1560" s="324">
        <v>2025</v>
      </c>
      <c r="AH1560" s="128"/>
      <c r="AI1560" s="172"/>
      <c r="AJ1560" s="172"/>
      <c r="AK1560" s="141">
        <f t="shared" si="368"/>
        <v>1483</v>
      </c>
      <c r="AL1560" s="35" t="s">
        <v>153</v>
      </c>
      <c r="AM1560" s="141" t="str">
        <f t="shared" si="369"/>
        <v>1483.</v>
      </c>
      <c r="AN1560" s="147"/>
      <c r="AO1560" s="274"/>
      <c r="AP1560" s="16"/>
    </row>
    <row r="1561" spans="1:42" ht="22.5" customHeight="1" x14ac:dyDescent="0.25">
      <c r="A1561" s="68" t="str">
        <f t="shared" si="370"/>
        <v>1484.</v>
      </c>
      <c r="B1561" s="25">
        <v>2906</v>
      </c>
      <c r="C1561" s="202" t="s">
        <v>619</v>
      </c>
      <c r="D1561" s="25">
        <v>1982</v>
      </c>
      <c r="E1561" s="111" t="s">
        <v>2932</v>
      </c>
      <c r="F1561" s="68" t="s">
        <v>2933</v>
      </c>
      <c r="G1561" s="25">
        <v>2</v>
      </c>
      <c r="H1561" s="25">
        <v>1</v>
      </c>
      <c r="I1561" s="144">
        <v>531</v>
      </c>
      <c r="J1561" s="144">
        <v>297.7</v>
      </c>
      <c r="K1561" s="144">
        <v>297.7</v>
      </c>
      <c r="L1561" s="30">
        <v>13</v>
      </c>
      <c r="M1561" s="144">
        <f t="shared" si="371"/>
        <v>200775</v>
      </c>
      <c r="N1561" s="144"/>
      <c r="O1561" s="144"/>
      <c r="P1561" s="144"/>
      <c r="Q1561" s="144">
        <f t="shared" si="372"/>
        <v>200775</v>
      </c>
      <c r="R1561" s="144"/>
      <c r="S1561" s="30"/>
      <c r="T1561" s="144"/>
      <c r="U1561" s="144"/>
      <c r="V1561" s="144"/>
      <c r="W1561" s="144"/>
      <c r="X1561" s="144"/>
      <c r="Y1561" s="144"/>
      <c r="Z1561" s="144"/>
      <c r="AA1561" s="144">
        <v>75</v>
      </c>
      <c r="AB1561" s="144">
        <f t="shared" si="373"/>
        <v>200775</v>
      </c>
      <c r="AC1561" s="144"/>
      <c r="AD1561" s="144"/>
      <c r="AE1561" s="144"/>
      <c r="AF1561" s="144"/>
      <c r="AG1561" s="324">
        <v>2025</v>
      </c>
      <c r="AH1561" s="128"/>
      <c r="AI1561" s="172"/>
      <c r="AJ1561" s="172"/>
      <c r="AK1561" s="141">
        <f t="shared" si="368"/>
        <v>1484</v>
      </c>
      <c r="AL1561" s="35" t="s">
        <v>153</v>
      </c>
      <c r="AM1561" s="141" t="str">
        <f t="shared" si="369"/>
        <v>1484.</v>
      </c>
      <c r="AN1561" s="147"/>
      <c r="AO1561" s="274"/>
      <c r="AP1561" s="16"/>
    </row>
    <row r="1562" spans="1:42" ht="22.5" customHeight="1" x14ac:dyDescent="0.25">
      <c r="A1562" s="68" t="str">
        <f t="shared" si="370"/>
        <v>1485.</v>
      </c>
      <c r="B1562" s="25">
        <v>2713</v>
      </c>
      <c r="C1562" s="36" t="s">
        <v>2870</v>
      </c>
      <c r="D1562" s="25">
        <v>1967</v>
      </c>
      <c r="E1562" s="111" t="s">
        <v>2932</v>
      </c>
      <c r="F1562" s="68" t="s">
        <v>2934</v>
      </c>
      <c r="G1562" s="25">
        <v>2</v>
      </c>
      <c r="H1562" s="25">
        <v>2</v>
      </c>
      <c r="I1562" s="144">
        <v>328.8</v>
      </c>
      <c r="J1562" s="144">
        <v>295.2</v>
      </c>
      <c r="K1562" s="144">
        <v>295.2</v>
      </c>
      <c r="L1562" s="30">
        <v>10</v>
      </c>
      <c r="M1562" s="144">
        <f>R1562+T1562+V1562+X1562+Z1562+AB1562+AE1562+AF1562</f>
        <v>92195.87999999999</v>
      </c>
      <c r="N1562" s="144"/>
      <c r="O1562" s="144"/>
      <c r="P1562" s="144"/>
      <c r="Q1562" s="144">
        <f>M1562</f>
        <v>92195.87999999999</v>
      </c>
      <c r="R1562" s="144"/>
      <c r="S1562" s="30"/>
      <c r="T1562" s="144"/>
      <c r="U1562" s="144"/>
      <c r="V1562" s="144"/>
      <c r="W1562" s="144"/>
      <c r="X1562" s="144"/>
      <c r="Y1562" s="144"/>
      <c r="Z1562" s="144"/>
      <c r="AA1562" s="144">
        <v>34.44</v>
      </c>
      <c r="AB1562" s="144">
        <f t="shared" si="373"/>
        <v>92195.87999999999</v>
      </c>
      <c r="AC1562" s="144"/>
      <c r="AD1562" s="144"/>
      <c r="AE1562" s="144"/>
      <c r="AF1562" s="144"/>
      <c r="AG1562" s="324">
        <v>2025</v>
      </c>
      <c r="AH1562" s="128"/>
      <c r="AI1562" s="172"/>
      <c r="AJ1562" s="172"/>
      <c r="AK1562" s="141">
        <f t="shared" si="368"/>
        <v>1485</v>
      </c>
      <c r="AL1562" s="35" t="s">
        <v>153</v>
      </c>
      <c r="AM1562" s="141" t="str">
        <f t="shared" si="369"/>
        <v>1485.</v>
      </c>
      <c r="AN1562" s="147"/>
      <c r="AO1562" s="274"/>
      <c r="AP1562" s="16"/>
    </row>
    <row r="1563" spans="1:42" ht="22.5" customHeight="1" x14ac:dyDescent="0.25">
      <c r="A1563" s="68" t="str">
        <f t="shared" si="370"/>
        <v>1486.</v>
      </c>
      <c r="B1563" s="25">
        <v>2924</v>
      </c>
      <c r="C1563" s="36" t="s">
        <v>641</v>
      </c>
      <c r="D1563" s="25">
        <v>1993</v>
      </c>
      <c r="E1563" s="111" t="s">
        <v>2932</v>
      </c>
      <c r="F1563" s="68" t="s">
        <v>2933</v>
      </c>
      <c r="G1563" s="25">
        <v>5</v>
      </c>
      <c r="H1563" s="25">
        <v>4</v>
      </c>
      <c r="I1563" s="144">
        <v>510.1</v>
      </c>
      <c r="J1563" s="144">
        <v>277.2</v>
      </c>
      <c r="K1563" s="144">
        <v>277.2</v>
      </c>
      <c r="L1563" s="30">
        <v>29</v>
      </c>
      <c r="M1563" s="144">
        <f t="shared" si="371"/>
        <v>187390</v>
      </c>
      <c r="N1563" s="144"/>
      <c r="O1563" s="144"/>
      <c r="P1563" s="144"/>
      <c r="Q1563" s="144">
        <f t="shared" si="372"/>
        <v>187390</v>
      </c>
      <c r="R1563" s="144"/>
      <c r="S1563" s="30"/>
      <c r="T1563" s="144"/>
      <c r="U1563" s="144"/>
      <c r="V1563" s="144"/>
      <c r="W1563" s="144"/>
      <c r="X1563" s="144"/>
      <c r="Y1563" s="144"/>
      <c r="Z1563" s="144"/>
      <c r="AA1563" s="144">
        <v>70</v>
      </c>
      <c r="AB1563" s="144">
        <f t="shared" si="373"/>
        <v>187390</v>
      </c>
      <c r="AC1563" s="144"/>
      <c r="AD1563" s="144"/>
      <c r="AE1563" s="144"/>
      <c r="AF1563" s="144"/>
      <c r="AG1563" s="324">
        <v>2025</v>
      </c>
      <c r="AH1563" s="128"/>
      <c r="AI1563" s="172"/>
      <c r="AJ1563" s="172"/>
      <c r="AK1563" s="141">
        <f t="shared" si="368"/>
        <v>1486</v>
      </c>
      <c r="AL1563" s="35" t="s">
        <v>153</v>
      </c>
      <c r="AM1563" s="141" t="str">
        <f t="shared" si="369"/>
        <v>1486.</v>
      </c>
      <c r="AN1563" s="147"/>
      <c r="AO1563" s="274"/>
      <c r="AP1563" s="16"/>
    </row>
    <row r="1564" spans="1:42" ht="22.5" customHeight="1" x14ac:dyDescent="0.25">
      <c r="A1564" s="68" t="str">
        <f t="shared" si="370"/>
        <v>1487.</v>
      </c>
      <c r="B1564" s="25">
        <v>2931</v>
      </c>
      <c r="C1564" s="36" t="s">
        <v>1160</v>
      </c>
      <c r="D1564" s="25">
        <v>1960</v>
      </c>
      <c r="E1564" s="111" t="s">
        <v>2932</v>
      </c>
      <c r="F1564" s="68" t="s">
        <v>2933</v>
      </c>
      <c r="G1564" s="25">
        <v>5</v>
      </c>
      <c r="H1564" s="25">
        <v>6</v>
      </c>
      <c r="I1564" s="144">
        <v>5230.6499999999996</v>
      </c>
      <c r="J1564" s="144">
        <v>4421.6000000000004</v>
      </c>
      <c r="K1564" s="144">
        <v>4421.6000000000004</v>
      </c>
      <c r="L1564" s="30">
        <v>162</v>
      </c>
      <c r="M1564" s="144">
        <f t="shared" si="371"/>
        <v>657471.19999999995</v>
      </c>
      <c r="N1564" s="144"/>
      <c r="O1564" s="144"/>
      <c r="P1564" s="144"/>
      <c r="Q1564" s="144">
        <f t="shared" si="372"/>
        <v>657471.19999999995</v>
      </c>
      <c r="R1564" s="144"/>
      <c r="S1564" s="30"/>
      <c r="T1564" s="144"/>
      <c r="U1564" s="144"/>
      <c r="V1564" s="144"/>
      <c r="W1564" s="144"/>
      <c r="X1564" s="144"/>
      <c r="Y1564" s="144"/>
      <c r="Z1564" s="144"/>
      <c r="AA1564" s="144">
        <v>245.6</v>
      </c>
      <c r="AB1564" s="144">
        <f t="shared" si="373"/>
        <v>657471.19999999995</v>
      </c>
      <c r="AC1564" s="144"/>
      <c r="AD1564" s="144"/>
      <c r="AE1564" s="144"/>
      <c r="AF1564" s="144"/>
      <c r="AG1564" s="324">
        <v>2025</v>
      </c>
      <c r="AH1564" s="128"/>
      <c r="AI1564" s="172"/>
      <c r="AJ1564" s="172"/>
      <c r="AK1564" s="141">
        <f t="shared" si="368"/>
        <v>1487</v>
      </c>
      <c r="AL1564" s="35" t="s">
        <v>153</v>
      </c>
      <c r="AM1564" s="141" t="str">
        <f t="shared" si="369"/>
        <v>1487.</v>
      </c>
      <c r="AN1564" s="147"/>
      <c r="AO1564" s="274"/>
      <c r="AP1564" s="16"/>
    </row>
    <row r="1565" spans="1:42" ht="22.5" customHeight="1" x14ac:dyDescent="0.25">
      <c r="A1565" s="68" t="str">
        <f t="shared" si="370"/>
        <v>1488.</v>
      </c>
      <c r="B1565" s="25">
        <v>2933</v>
      </c>
      <c r="C1565" s="36" t="s">
        <v>2867</v>
      </c>
      <c r="D1565" s="25">
        <v>1994</v>
      </c>
      <c r="E1565" s="111" t="s">
        <v>2932</v>
      </c>
      <c r="F1565" s="68" t="s">
        <v>2934</v>
      </c>
      <c r="G1565" s="25">
        <v>5</v>
      </c>
      <c r="H1565" s="25">
        <v>4</v>
      </c>
      <c r="I1565" s="144">
        <v>7675.8</v>
      </c>
      <c r="J1565" s="144">
        <v>6535.1</v>
      </c>
      <c r="K1565" s="144">
        <v>6535.1</v>
      </c>
      <c r="L1565" s="30">
        <v>277</v>
      </c>
      <c r="M1565" s="144">
        <f t="shared" si="371"/>
        <v>883410</v>
      </c>
      <c r="N1565" s="144"/>
      <c r="O1565" s="144"/>
      <c r="P1565" s="144"/>
      <c r="Q1565" s="144">
        <f t="shared" si="372"/>
        <v>883410</v>
      </c>
      <c r="R1565" s="144"/>
      <c r="S1565" s="30"/>
      <c r="T1565" s="144"/>
      <c r="U1565" s="144"/>
      <c r="V1565" s="144"/>
      <c r="W1565" s="144"/>
      <c r="X1565" s="144"/>
      <c r="Y1565" s="144"/>
      <c r="Z1565" s="144"/>
      <c r="AA1565" s="144">
        <v>330</v>
      </c>
      <c r="AB1565" s="144">
        <f t="shared" si="373"/>
        <v>883410</v>
      </c>
      <c r="AC1565" s="144"/>
      <c r="AD1565" s="144"/>
      <c r="AE1565" s="144"/>
      <c r="AF1565" s="144"/>
      <c r="AG1565" s="324">
        <v>2025</v>
      </c>
      <c r="AH1565" s="128"/>
      <c r="AI1565" s="172"/>
      <c r="AJ1565" s="172"/>
      <c r="AK1565" s="141">
        <f t="shared" si="368"/>
        <v>1488</v>
      </c>
      <c r="AL1565" s="35" t="s">
        <v>153</v>
      </c>
      <c r="AM1565" s="141" t="str">
        <f t="shared" si="369"/>
        <v>1488.</v>
      </c>
      <c r="AN1565" s="147"/>
      <c r="AO1565" s="274"/>
      <c r="AP1565" s="16"/>
    </row>
    <row r="1566" spans="1:42" ht="22.5" customHeight="1" x14ac:dyDescent="0.25">
      <c r="A1566" s="68" t="str">
        <f t="shared" si="370"/>
        <v>1489.</v>
      </c>
      <c r="B1566" s="25">
        <v>2937</v>
      </c>
      <c r="C1566" s="36" t="s">
        <v>598</v>
      </c>
      <c r="D1566" s="25">
        <v>1931</v>
      </c>
      <c r="E1566" s="111" t="s">
        <v>2932</v>
      </c>
      <c r="F1566" s="68" t="s">
        <v>2935</v>
      </c>
      <c r="G1566" s="30">
        <v>2</v>
      </c>
      <c r="H1566" s="30">
        <v>1</v>
      </c>
      <c r="I1566" s="144">
        <v>4055.5</v>
      </c>
      <c r="J1566" s="144">
        <v>2494</v>
      </c>
      <c r="K1566" s="144">
        <v>2494</v>
      </c>
      <c r="L1566" s="30">
        <v>204</v>
      </c>
      <c r="M1566" s="144">
        <f t="shared" si="371"/>
        <v>8178854</v>
      </c>
      <c r="N1566" s="144"/>
      <c r="O1566" s="144"/>
      <c r="P1566" s="144"/>
      <c r="Q1566" s="144">
        <f t="shared" si="372"/>
        <v>8178854</v>
      </c>
      <c r="R1566" s="144">
        <v>8178854</v>
      </c>
      <c r="S1566" s="30"/>
      <c r="T1566" s="144"/>
      <c r="U1566" s="144"/>
      <c r="V1566" s="144"/>
      <c r="W1566" s="144"/>
      <c r="X1566" s="144"/>
      <c r="Y1566" s="144"/>
      <c r="Z1566" s="144"/>
      <c r="AA1566" s="144"/>
      <c r="AB1566" s="144"/>
      <c r="AC1566" s="144"/>
      <c r="AD1566" s="144"/>
      <c r="AE1566" s="144"/>
      <c r="AF1566" s="144"/>
      <c r="AG1566" s="324">
        <v>2025</v>
      </c>
      <c r="AH1566" s="128"/>
      <c r="AI1566" s="172"/>
      <c r="AJ1566" s="172"/>
      <c r="AK1566" s="141">
        <f t="shared" ref="AK1566:AK1629" si="374">MAX(AK1562:AK1565)+1</f>
        <v>1489</v>
      </c>
      <c r="AL1566" s="35" t="s">
        <v>153</v>
      </c>
      <c r="AM1566" s="141" t="str">
        <f t="shared" ref="AM1566:AM1629" si="375">CONCATENATE(AK1566,AL1566)</f>
        <v>1489.</v>
      </c>
      <c r="AN1566" s="147"/>
      <c r="AO1566" s="274"/>
      <c r="AP1566" s="16"/>
    </row>
    <row r="1567" spans="1:42" ht="22.5" customHeight="1" x14ac:dyDescent="0.25">
      <c r="A1567" s="68" t="str">
        <f t="shared" si="370"/>
        <v>1490.</v>
      </c>
      <c r="B1567" s="25">
        <v>2942</v>
      </c>
      <c r="C1567" s="202" t="s">
        <v>621</v>
      </c>
      <c r="D1567" s="25">
        <v>1984</v>
      </c>
      <c r="E1567" s="111" t="s">
        <v>2932</v>
      </c>
      <c r="F1567" s="68" t="s">
        <v>2934</v>
      </c>
      <c r="G1567" s="30">
        <v>2</v>
      </c>
      <c r="H1567" s="30">
        <v>1</v>
      </c>
      <c r="I1567" s="144">
        <v>453.3</v>
      </c>
      <c r="J1567" s="144">
        <v>332.1</v>
      </c>
      <c r="K1567" s="144">
        <v>332.1</v>
      </c>
      <c r="L1567" s="30">
        <v>24</v>
      </c>
      <c r="M1567" s="144">
        <f t="shared" si="371"/>
        <v>120465</v>
      </c>
      <c r="N1567" s="144"/>
      <c r="O1567" s="144"/>
      <c r="P1567" s="144"/>
      <c r="Q1567" s="144">
        <f t="shared" si="372"/>
        <v>120465</v>
      </c>
      <c r="R1567" s="144"/>
      <c r="S1567" s="30"/>
      <c r="T1567" s="144"/>
      <c r="U1567" s="144"/>
      <c r="V1567" s="144"/>
      <c r="W1567" s="144"/>
      <c r="X1567" s="144"/>
      <c r="Y1567" s="144"/>
      <c r="Z1567" s="144"/>
      <c r="AA1567" s="144">
        <v>45</v>
      </c>
      <c r="AB1567" s="144">
        <f>AA1567*2677</f>
        <v>120465</v>
      </c>
      <c r="AC1567" s="144"/>
      <c r="AD1567" s="144"/>
      <c r="AE1567" s="144"/>
      <c r="AF1567" s="144"/>
      <c r="AG1567" s="324">
        <v>2025</v>
      </c>
      <c r="AH1567" s="128"/>
      <c r="AI1567" s="172"/>
      <c r="AJ1567" s="172"/>
      <c r="AK1567" s="141">
        <f t="shared" si="374"/>
        <v>1490</v>
      </c>
      <c r="AL1567" s="35" t="s">
        <v>153</v>
      </c>
      <c r="AM1567" s="141" t="str">
        <f t="shared" si="375"/>
        <v>1490.</v>
      </c>
      <c r="AN1567" s="147"/>
      <c r="AO1567" s="274"/>
      <c r="AP1567" s="16"/>
    </row>
    <row r="1568" spans="1:42" ht="22.5" customHeight="1" x14ac:dyDescent="0.25">
      <c r="A1568" s="68" t="str">
        <f t="shared" si="370"/>
        <v>1491.</v>
      </c>
      <c r="B1568" s="25">
        <v>2943</v>
      </c>
      <c r="C1568" s="36" t="s">
        <v>2868</v>
      </c>
      <c r="D1568" s="25">
        <v>1976</v>
      </c>
      <c r="E1568" s="111" t="s">
        <v>2932</v>
      </c>
      <c r="F1568" s="68" t="s">
        <v>2934</v>
      </c>
      <c r="G1568" s="25">
        <v>2</v>
      </c>
      <c r="H1568" s="25">
        <v>2</v>
      </c>
      <c r="I1568" s="144">
        <v>1485.5</v>
      </c>
      <c r="J1568" s="144">
        <v>872.4</v>
      </c>
      <c r="K1568" s="144">
        <v>856</v>
      </c>
      <c r="L1568" s="30">
        <v>136</v>
      </c>
      <c r="M1568" s="144">
        <f t="shared" si="371"/>
        <v>409581</v>
      </c>
      <c r="N1568" s="144"/>
      <c r="O1568" s="144"/>
      <c r="P1568" s="144"/>
      <c r="Q1568" s="144">
        <f t="shared" si="372"/>
        <v>409581</v>
      </c>
      <c r="R1568" s="144"/>
      <c r="S1568" s="30"/>
      <c r="T1568" s="144"/>
      <c r="U1568" s="144"/>
      <c r="V1568" s="144"/>
      <c r="W1568" s="144"/>
      <c r="X1568" s="144"/>
      <c r="Y1568" s="144"/>
      <c r="Z1568" s="144"/>
      <c r="AA1568" s="144">
        <v>153</v>
      </c>
      <c r="AB1568" s="144">
        <f>AA1568*2677</f>
        <v>409581</v>
      </c>
      <c r="AC1568" s="144"/>
      <c r="AD1568" s="144"/>
      <c r="AE1568" s="144"/>
      <c r="AF1568" s="144"/>
      <c r="AG1568" s="324">
        <v>2025</v>
      </c>
      <c r="AH1568" s="128"/>
      <c r="AI1568" s="172"/>
      <c r="AJ1568" s="172"/>
      <c r="AK1568" s="141">
        <f t="shared" si="374"/>
        <v>1491</v>
      </c>
      <c r="AL1568" s="35" t="s">
        <v>153</v>
      </c>
      <c r="AM1568" s="141" t="str">
        <f t="shared" si="375"/>
        <v>1491.</v>
      </c>
      <c r="AN1568" s="147"/>
      <c r="AO1568" s="274"/>
      <c r="AP1568" s="16"/>
    </row>
    <row r="1569" spans="1:43" ht="22.5" customHeight="1" x14ac:dyDescent="0.25">
      <c r="A1569" s="68" t="str">
        <f t="shared" si="370"/>
        <v>1492.</v>
      </c>
      <c r="B1569" s="25">
        <v>2964</v>
      </c>
      <c r="C1569" s="36" t="s">
        <v>645</v>
      </c>
      <c r="D1569" s="25">
        <v>1995</v>
      </c>
      <c r="E1569" s="111" t="s">
        <v>2932</v>
      </c>
      <c r="F1569" s="68" t="s">
        <v>2934</v>
      </c>
      <c r="G1569" s="25">
        <v>2</v>
      </c>
      <c r="H1569" s="25">
        <v>3</v>
      </c>
      <c r="I1569" s="144">
        <v>549.70000000000005</v>
      </c>
      <c r="J1569" s="144">
        <v>498.6</v>
      </c>
      <c r="K1569" s="144">
        <v>498.6</v>
      </c>
      <c r="L1569" s="30">
        <v>22</v>
      </c>
      <c r="M1569" s="144">
        <f t="shared" si="371"/>
        <v>216837</v>
      </c>
      <c r="N1569" s="144"/>
      <c r="O1569" s="144"/>
      <c r="P1569" s="144"/>
      <c r="Q1569" s="144">
        <f t="shared" si="372"/>
        <v>216837</v>
      </c>
      <c r="R1569" s="144"/>
      <c r="S1569" s="30"/>
      <c r="T1569" s="144"/>
      <c r="U1569" s="144"/>
      <c r="V1569" s="144"/>
      <c r="W1569" s="144"/>
      <c r="X1569" s="144"/>
      <c r="Y1569" s="144"/>
      <c r="Z1569" s="144"/>
      <c r="AA1569" s="144">
        <v>81</v>
      </c>
      <c r="AB1569" s="144">
        <f>AA1569*2677</f>
        <v>216837</v>
      </c>
      <c r="AC1569" s="144"/>
      <c r="AD1569" s="144"/>
      <c r="AE1569" s="144"/>
      <c r="AF1569" s="144"/>
      <c r="AG1569" s="324">
        <v>2025</v>
      </c>
      <c r="AH1569" s="128"/>
      <c r="AI1569" s="172"/>
      <c r="AJ1569" s="172"/>
      <c r="AK1569" s="141">
        <f t="shared" si="374"/>
        <v>1492</v>
      </c>
      <c r="AL1569" s="35" t="s">
        <v>153</v>
      </c>
      <c r="AM1569" s="141" t="str">
        <f t="shared" si="375"/>
        <v>1492.</v>
      </c>
      <c r="AN1569" s="147"/>
      <c r="AO1569" s="274"/>
      <c r="AP1569" s="16"/>
    </row>
    <row r="1570" spans="1:43" ht="22.5" customHeight="1" x14ac:dyDescent="0.25">
      <c r="A1570" s="68" t="str">
        <f t="shared" si="370"/>
        <v>1493.</v>
      </c>
      <c r="B1570" s="25">
        <v>3011</v>
      </c>
      <c r="C1570" s="36" t="s">
        <v>605</v>
      </c>
      <c r="D1570" s="25">
        <v>1968</v>
      </c>
      <c r="E1570" s="111" t="s">
        <v>2932</v>
      </c>
      <c r="F1570" s="68" t="s">
        <v>2934</v>
      </c>
      <c r="G1570" s="25">
        <v>2</v>
      </c>
      <c r="H1570" s="25">
        <v>2</v>
      </c>
      <c r="I1570" s="144">
        <v>901.9</v>
      </c>
      <c r="J1570" s="144">
        <v>506.4</v>
      </c>
      <c r="K1570" s="144">
        <v>506.4</v>
      </c>
      <c r="L1570" s="30">
        <v>44</v>
      </c>
      <c r="M1570" s="144">
        <f t="shared" si="371"/>
        <v>5917199</v>
      </c>
      <c r="N1570" s="144"/>
      <c r="O1570" s="144"/>
      <c r="P1570" s="144"/>
      <c r="Q1570" s="144">
        <f t="shared" si="372"/>
        <v>5917199</v>
      </c>
      <c r="R1570" s="144">
        <v>64305</v>
      </c>
      <c r="S1570" s="30"/>
      <c r="T1570" s="144"/>
      <c r="U1570" s="144">
        <v>778</v>
      </c>
      <c r="V1570" s="144">
        <f>U1570*7523</f>
        <v>5852894</v>
      </c>
      <c r="W1570" s="144"/>
      <c r="X1570" s="144"/>
      <c r="Y1570" s="144"/>
      <c r="Z1570" s="144"/>
      <c r="AA1570" s="144"/>
      <c r="AB1570" s="144"/>
      <c r="AC1570" s="144"/>
      <c r="AD1570" s="144"/>
      <c r="AE1570" s="144"/>
      <c r="AF1570" s="144"/>
      <c r="AG1570" s="324">
        <v>2025</v>
      </c>
      <c r="AH1570" s="128"/>
      <c r="AI1570" s="172"/>
      <c r="AJ1570" s="172"/>
      <c r="AK1570" s="141">
        <f t="shared" si="374"/>
        <v>1493</v>
      </c>
      <c r="AL1570" s="35" t="s">
        <v>153</v>
      </c>
      <c r="AM1570" s="141" t="str">
        <f t="shared" si="375"/>
        <v>1493.</v>
      </c>
      <c r="AN1570" s="147"/>
      <c r="AO1570" s="274"/>
      <c r="AP1570" s="16"/>
    </row>
    <row r="1571" spans="1:43" ht="22.5" customHeight="1" x14ac:dyDescent="0.25">
      <c r="A1571" s="68" t="str">
        <f t="shared" si="370"/>
        <v>1494.</v>
      </c>
      <c r="B1571" s="25">
        <v>3012</v>
      </c>
      <c r="C1571" s="36" t="s">
        <v>606</v>
      </c>
      <c r="D1571" s="25">
        <v>1967</v>
      </c>
      <c r="E1571" s="111" t="s">
        <v>2932</v>
      </c>
      <c r="F1571" s="68" t="s">
        <v>2934</v>
      </c>
      <c r="G1571" s="25">
        <v>2</v>
      </c>
      <c r="H1571" s="25">
        <v>2</v>
      </c>
      <c r="I1571" s="144">
        <v>459.2</v>
      </c>
      <c r="J1571" s="144">
        <v>298.10000000000002</v>
      </c>
      <c r="K1571" s="144">
        <v>298.10000000000002</v>
      </c>
      <c r="L1571" s="30">
        <v>30</v>
      </c>
      <c r="M1571" s="144">
        <f t="shared" si="371"/>
        <v>3031769</v>
      </c>
      <c r="N1571" s="144"/>
      <c r="O1571" s="144"/>
      <c r="P1571" s="144"/>
      <c r="Q1571" s="144">
        <f t="shared" si="372"/>
        <v>3031769</v>
      </c>
      <c r="R1571" s="144"/>
      <c r="S1571" s="30"/>
      <c r="T1571" s="144"/>
      <c r="U1571" s="144">
        <v>403</v>
      </c>
      <c r="V1571" s="144">
        <f>U1571*7523</f>
        <v>3031769</v>
      </c>
      <c r="W1571" s="144"/>
      <c r="X1571" s="144"/>
      <c r="Y1571" s="144"/>
      <c r="Z1571" s="144"/>
      <c r="AA1571" s="144"/>
      <c r="AB1571" s="144"/>
      <c r="AC1571" s="144"/>
      <c r="AD1571" s="144"/>
      <c r="AE1571" s="144"/>
      <c r="AF1571" s="144"/>
      <c r="AG1571" s="324">
        <v>2025</v>
      </c>
      <c r="AH1571" s="128"/>
      <c r="AI1571" s="172"/>
      <c r="AJ1571" s="172"/>
      <c r="AK1571" s="141">
        <f t="shared" si="374"/>
        <v>1494</v>
      </c>
      <c r="AL1571" s="35" t="s">
        <v>153</v>
      </c>
      <c r="AM1571" s="141" t="str">
        <f t="shared" si="375"/>
        <v>1494.</v>
      </c>
      <c r="AN1571" s="147"/>
      <c r="AO1571" s="274"/>
      <c r="AP1571" s="16"/>
    </row>
    <row r="1572" spans="1:43" ht="22.5" customHeight="1" x14ac:dyDescent="0.25">
      <c r="A1572" s="68" t="str">
        <f t="shared" si="370"/>
        <v>1495.</v>
      </c>
      <c r="B1572" s="25">
        <v>3033</v>
      </c>
      <c r="C1572" s="36" t="s">
        <v>608</v>
      </c>
      <c r="D1572" s="25">
        <v>1976</v>
      </c>
      <c r="E1572" s="111" t="s">
        <v>2932</v>
      </c>
      <c r="F1572" s="68" t="s">
        <v>2934</v>
      </c>
      <c r="G1572" s="25">
        <v>2</v>
      </c>
      <c r="H1572" s="25">
        <v>2</v>
      </c>
      <c r="I1572" s="144">
        <v>524</v>
      </c>
      <c r="J1572" s="144">
        <v>338</v>
      </c>
      <c r="K1572" s="144">
        <v>338</v>
      </c>
      <c r="L1572" s="30">
        <v>13</v>
      </c>
      <c r="M1572" s="144">
        <f>R1572+T1572+V1572+X1572+Z1572+AB1572+AE1572+AF1572</f>
        <v>174005</v>
      </c>
      <c r="N1572" s="144"/>
      <c r="O1572" s="144"/>
      <c r="P1572" s="144"/>
      <c r="Q1572" s="144">
        <f>M1572</f>
        <v>174005</v>
      </c>
      <c r="R1572" s="144"/>
      <c r="S1572" s="30"/>
      <c r="T1572" s="144"/>
      <c r="U1572" s="144"/>
      <c r="V1572" s="144"/>
      <c r="W1572" s="144"/>
      <c r="X1572" s="144"/>
      <c r="Y1572" s="144"/>
      <c r="Z1572" s="144"/>
      <c r="AA1572" s="144">
        <v>65</v>
      </c>
      <c r="AB1572" s="144">
        <f>AA1572*2677</f>
        <v>174005</v>
      </c>
      <c r="AC1572" s="144"/>
      <c r="AD1572" s="144"/>
      <c r="AE1572" s="144"/>
      <c r="AF1572" s="144"/>
      <c r="AG1572" s="324">
        <v>2025</v>
      </c>
      <c r="AH1572" s="128"/>
      <c r="AI1572" s="172"/>
      <c r="AJ1572" s="172"/>
      <c r="AK1572" s="141">
        <f t="shared" si="374"/>
        <v>1495</v>
      </c>
      <c r="AL1572" s="35" t="s">
        <v>153</v>
      </c>
      <c r="AM1572" s="141" t="str">
        <f t="shared" si="375"/>
        <v>1495.</v>
      </c>
      <c r="AN1572" s="147"/>
      <c r="AO1572" s="274"/>
      <c r="AP1572" s="16"/>
    </row>
    <row r="1573" spans="1:43" ht="22.5" customHeight="1" x14ac:dyDescent="0.25">
      <c r="A1573" s="68" t="str">
        <f t="shared" si="370"/>
        <v>1496.</v>
      </c>
      <c r="B1573" s="25">
        <v>3050</v>
      </c>
      <c r="C1573" s="36" t="s">
        <v>613</v>
      </c>
      <c r="D1573" s="25">
        <v>1974</v>
      </c>
      <c r="E1573" s="111" t="s">
        <v>2932</v>
      </c>
      <c r="F1573" s="68" t="s">
        <v>2934</v>
      </c>
      <c r="G1573" s="25">
        <v>5</v>
      </c>
      <c r="H1573" s="25">
        <v>6</v>
      </c>
      <c r="I1573" s="144">
        <v>4512.6000000000004</v>
      </c>
      <c r="J1573" s="144">
        <v>2964</v>
      </c>
      <c r="K1573" s="144">
        <v>2964</v>
      </c>
      <c r="L1573" s="30">
        <v>191</v>
      </c>
      <c r="M1573" s="144">
        <f t="shared" ref="M1573:M1579" si="376">R1573+T1573+V1573+X1573+Z1573+AB1573+AE1573+AF1573</f>
        <v>1268952</v>
      </c>
      <c r="N1573" s="144"/>
      <c r="O1573" s="144"/>
      <c r="P1573" s="144"/>
      <c r="Q1573" s="144">
        <f t="shared" ref="Q1573:Q1579" si="377">M1573</f>
        <v>1268952</v>
      </c>
      <c r="R1573" s="144">
        <v>1268952</v>
      </c>
      <c r="S1573" s="30"/>
      <c r="T1573" s="144"/>
      <c r="U1573" s="144"/>
      <c r="V1573" s="144"/>
      <c r="W1573" s="144"/>
      <c r="X1573" s="144"/>
      <c r="Y1573" s="144"/>
      <c r="Z1573" s="144"/>
      <c r="AA1573" s="144"/>
      <c r="AB1573" s="144"/>
      <c r="AC1573" s="144"/>
      <c r="AD1573" s="144"/>
      <c r="AE1573" s="144"/>
      <c r="AF1573" s="144"/>
      <c r="AG1573" s="324">
        <v>2025</v>
      </c>
      <c r="AH1573" s="128"/>
      <c r="AI1573" s="172"/>
      <c r="AJ1573" s="172"/>
      <c r="AK1573" s="141">
        <f t="shared" si="374"/>
        <v>1496</v>
      </c>
      <c r="AL1573" s="35" t="s">
        <v>153</v>
      </c>
      <c r="AM1573" s="141" t="str">
        <f t="shared" si="375"/>
        <v>1496.</v>
      </c>
      <c r="AN1573" s="147"/>
      <c r="AO1573" s="274"/>
      <c r="AP1573" s="16"/>
    </row>
    <row r="1574" spans="1:43" ht="22.5" customHeight="1" x14ac:dyDescent="0.25">
      <c r="A1574" s="68" t="str">
        <f t="shared" si="370"/>
        <v>1497.</v>
      </c>
      <c r="B1574" s="25">
        <v>3060</v>
      </c>
      <c r="C1574" s="36" t="s">
        <v>1463</v>
      </c>
      <c r="D1574" s="25">
        <v>1967</v>
      </c>
      <c r="E1574" s="111" t="s">
        <v>2932</v>
      </c>
      <c r="F1574" s="68" t="s">
        <v>2934</v>
      </c>
      <c r="G1574" s="25">
        <v>2</v>
      </c>
      <c r="H1574" s="25">
        <v>2</v>
      </c>
      <c r="I1574" s="144">
        <v>697.7</v>
      </c>
      <c r="J1574" s="144">
        <v>445.3</v>
      </c>
      <c r="K1574" s="144">
        <v>445.3</v>
      </c>
      <c r="L1574" s="30">
        <v>29</v>
      </c>
      <c r="M1574" s="144">
        <f t="shared" si="376"/>
        <v>4400955</v>
      </c>
      <c r="N1574" s="144"/>
      <c r="O1574" s="144"/>
      <c r="P1574" s="144"/>
      <c r="Q1574" s="144">
        <f t="shared" si="377"/>
        <v>4400955</v>
      </c>
      <c r="R1574" s="144"/>
      <c r="S1574" s="30"/>
      <c r="T1574" s="144"/>
      <c r="U1574" s="144">
        <v>585</v>
      </c>
      <c r="V1574" s="144">
        <f>U1574*7523</f>
        <v>4400955</v>
      </c>
      <c r="W1574" s="144"/>
      <c r="X1574" s="144"/>
      <c r="Y1574" s="144"/>
      <c r="Z1574" s="144"/>
      <c r="AA1574" s="144"/>
      <c r="AB1574" s="144"/>
      <c r="AC1574" s="144"/>
      <c r="AD1574" s="144"/>
      <c r="AE1574" s="144"/>
      <c r="AF1574" s="144"/>
      <c r="AG1574" s="324">
        <v>2025</v>
      </c>
      <c r="AH1574" s="128"/>
      <c r="AI1574" s="172"/>
      <c r="AJ1574" s="172"/>
      <c r="AK1574" s="141">
        <f t="shared" si="374"/>
        <v>1497</v>
      </c>
      <c r="AL1574" s="35" t="s">
        <v>153</v>
      </c>
      <c r="AM1574" s="141" t="str">
        <f t="shared" si="375"/>
        <v>1497.</v>
      </c>
      <c r="AN1574" s="147"/>
      <c r="AO1574" s="274"/>
      <c r="AP1574" s="16"/>
    </row>
    <row r="1575" spans="1:43" ht="22.5" customHeight="1" x14ac:dyDescent="0.25">
      <c r="A1575" s="68" t="str">
        <f t="shared" si="370"/>
        <v>1498.</v>
      </c>
      <c r="B1575" s="25">
        <v>2811</v>
      </c>
      <c r="C1575" s="36" t="s">
        <v>633</v>
      </c>
      <c r="D1575" s="25">
        <v>2005</v>
      </c>
      <c r="E1575" s="111" t="s">
        <v>2932</v>
      </c>
      <c r="F1575" s="68" t="s">
        <v>2934</v>
      </c>
      <c r="G1575" s="25">
        <v>2</v>
      </c>
      <c r="H1575" s="25">
        <v>2</v>
      </c>
      <c r="I1575" s="144">
        <v>659</v>
      </c>
      <c r="J1575" s="144">
        <v>578.79999999999995</v>
      </c>
      <c r="K1575" s="144">
        <v>578.79999999999995</v>
      </c>
      <c r="L1575" s="30">
        <v>26</v>
      </c>
      <c r="M1575" s="144">
        <f t="shared" si="376"/>
        <v>156336.79999999999</v>
      </c>
      <c r="N1575" s="144"/>
      <c r="O1575" s="144"/>
      <c r="P1575" s="144"/>
      <c r="Q1575" s="144">
        <f t="shared" si="377"/>
        <v>156336.79999999999</v>
      </c>
      <c r="R1575" s="144"/>
      <c r="S1575" s="30"/>
      <c r="T1575" s="144"/>
      <c r="U1575" s="144"/>
      <c r="V1575" s="144"/>
      <c r="W1575" s="144"/>
      <c r="X1575" s="144"/>
      <c r="Y1575" s="144"/>
      <c r="Z1575" s="144"/>
      <c r="AA1575" s="144">
        <v>58.4</v>
      </c>
      <c r="AB1575" s="144">
        <f>AA1575*2677</f>
        <v>156336.79999999999</v>
      </c>
      <c r="AC1575" s="144"/>
      <c r="AD1575" s="144"/>
      <c r="AE1575" s="144"/>
      <c r="AF1575" s="144"/>
      <c r="AG1575" s="324">
        <v>2025</v>
      </c>
      <c r="AH1575" s="128"/>
      <c r="AI1575" s="172"/>
      <c r="AJ1575" s="172"/>
      <c r="AK1575" s="141">
        <f t="shared" si="374"/>
        <v>1498</v>
      </c>
      <c r="AL1575" s="35" t="s">
        <v>153</v>
      </c>
      <c r="AM1575" s="141" t="str">
        <f t="shared" si="375"/>
        <v>1498.</v>
      </c>
      <c r="AN1575" s="147"/>
      <c r="AO1575" s="274"/>
      <c r="AP1575" s="16"/>
    </row>
    <row r="1576" spans="1:43" ht="22.5" customHeight="1" x14ac:dyDescent="0.25">
      <c r="A1576" s="68" t="str">
        <f t="shared" si="370"/>
        <v>1499.</v>
      </c>
      <c r="B1576" s="25">
        <v>2875</v>
      </c>
      <c r="C1576" s="202" t="s">
        <v>629</v>
      </c>
      <c r="D1576" s="25">
        <v>1972</v>
      </c>
      <c r="E1576" s="111" t="s">
        <v>2932</v>
      </c>
      <c r="F1576" s="68" t="s">
        <v>2934</v>
      </c>
      <c r="G1576" s="30">
        <v>2</v>
      </c>
      <c r="H1576" s="30">
        <v>2</v>
      </c>
      <c r="I1576" s="144">
        <v>773.1</v>
      </c>
      <c r="J1576" s="144">
        <v>455.1</v>
      </c>
      <c r="K1576" s="144">
        <v>455.1</v>
      </c>
      <c r="L1576" s="30">
        <v>32</v>
      </c>
      <c r="M1576" s="144">
        <f t="shared" si="376"/>
        <v>375360</v>
      </c>
      <c r="N1576" s="144"/>
      <c r="O1576" s="144"/>
      <c r="P1576" s="144"/>
      <c r="Q1576" s="144">
        <f t="shared" si="377"/>
        <v>375360</v>
      </c>
      <c r="R1576" s="144">
        <v>375360</v>
      </c>
      <c r="S1576" s="30"/>
      <c r="T1576" s="144"/>
      <c r="U1576" s="144"/>
      <c r="V1576" s="144"/>
      <c r="W1576" s="144"/>
      <c r="X1576" s="144"/>
      <c r="Y1576" s="144"/>
      <c r="Z1576" s="144"/>
      <c r="AA1576" s="144"/>
      <c r="AB1576" s="144"/>
      <c r="AC1576" s="144"/>
      <c r="AD1576" s="144"/>
      <c r="AE1576" s="144"/>
      <c r="AF1576" s="144"/>
      <c r="AG1576" s="324">
        <v>2025</v>
      </c>
      <c r="AH1576" s="128"/>
      <c r="AI1576" s="172"/>
      <c r="AJ1576" s="172"/>
      <c r="AK1576" s="141">
        <f t="shared" si="374"/>
        <v>1499</v>
      </c>
      <c r="AL1576" s="35" t="s">
        <v>153</v>
      </c>
      <c r="AM1576" s="141" t="str">
        <f t="shared" si="375"/>
        <v>1499.</v>
      </c>
      <c r="AN1576" s="147"/>
      <c r="AO1576" s="274"/>
      <c r="AP1576" s="16"/>
    </row>
    <row r="1577" spans="1:43" ht="22.5" customHeight="1" x14ac:dyDescent="0.25">
      <c r="A1577" s="68" t="str">
        <f t="shared" si="370"/>
        <v>1500.</v>
      </c>
      <c r="B1577" s="25">
        <v>2876</v>
      </c>
      <c r="C1577" s="36" t="s">
        <v>652</v>
      </c>
      <c r="D1577" s="25">
        <v>1974</v>
      </c>
      <c r="E1577" s="111" t="s">
        <v>2932</v>
      </c>
      <c r="F1577" s="68" t="s">
        <v>2934</v>
      </c>
      <c r="G1577" s="25">
        <v>2</v>
      </c>
      <c r="H1577" s="25">
        <v>2</v>
      </c>
      <c r="I1577" s="144">
        <v>716.6</v>
      </c>
      <c r="J1577" s="144">
        <v>453.6</v>
      </c>
      <c r="K1577" s="144">
        <v>453.6</v>
      </c>
      <c r="L1577" s="30">
        <v>34</v>
      </c>
      <c r="M1577" s="144">
        <f t="shared" si="376"/>
        <v>375360</v>
      </c>
      <c r="N1577" s="144"/>
      <c r="O1577" s="144"/>
      <c r="P1577" s="144"/>
      <c r="Q1577" s="144">
        <f t="shared" si="377"/>
        <v>375360</v>
      </c>
      <c r="R1577" s="144">
        <v>375360</v>
      </c>
      <c r="S1577" s="30"/>
      <c r="T1577" s="144"/>
      <c r="U1577" s="144"/>
      <c r="V1577" s="144"/>
      <c r="W1577" s="144"/>
      <c r="X1577" s="144"/>
      <c r="Y1577" s="144"/>
      <c r="Z1577" s="144"/>
      <c r="AA1577" s="144"/>
      <c r="AB1577" s="144"/>
      <c r="AC1577" s="144"/>
      <c r="AD1577" s="144"/>
      <c r="AE1577" s="144"/>
      <c r="AF1577" s="144"/>
      <c r="AG1577" s="324">
        <v>2025</v>
      </c>
      <c r="AH1577" s="128"/>
      <c r="AI1577" s="172"/>
      <c r="AJ1577" s="172"/>
      <c r="AK1577" s="141">
        <f t="shared" si="374"/>
        <v>1500</v>
      </c>
      <c r="AL1577" s="35" t="s">
        <v>153</v>
      </c>
      <c r="AM1577" s="141" t="str">
        <f t="shared" si="375"/>
        <v>1500.</v>
      </c>
      <c r="AN1577" s="147"/>
      <c r="AO1577" s="274"/>
      <c r="AP1577" s="16"/>
    </row>
    <row r="1578" spans="1:43" ht="22.5" customHeight="1" x14ac:dyDescent="0.25">
      <c r="A1578" s="68" t="str">
        <f t="shared" si="370"/>
        <v>1501.</v>
      </c>
      <c r="B1578" s="25">
        <v>2940</v>
      </c>
      <c r="C1578" s="36" t="s">
        <v>599</v>
      </c>
      <c r="D1578" s="25">
        <v>1991</v>
      </c>
      <c r="E1578" s="111" t="s">
        <v>2932</v>
      </c>
      <c r="F1578" s="68" t="s">
        <v>2933</v>
      </c>
      <c r="G1578" s="25">
        <v>5</v>
      </c>
      <c r="H1578" s="25">
        <v>3</v>
      </c>
      <c r="I1578" s="144">
        <v>3286.6</v>
      </c>
      <c r="J1578" s="144">
        <v>1919.5</v>
      </c>
      <c r="K1578" s="144">
        <v>1919.5</v>
      </c>
      <c r="L1578" s="30">
        <v>174</v>
      </c>
      <c r="M1578" s="144">
        <f t="shared" si="376"/>
        <v>1698504</v>
      </c>
      <c r="N1578" s="144"/>
      <c r="O1578" s="144"/>
      <c r="P1578" s="144"/>
      <c r="Q1578" s="144">
        <f t="shared" si="377"/>
        <v>1698504</v>
      </c>
      <c r="R1578" s="144">
        <v>1698504</v>
      </c>
      <c r="S1578" s="30"/>
      <c r="T1578" s="144"/>
      <c r="U1578" s="144"/>
      <c r="V1578" s="144"/>
      <c r="W1578" s="144"/>
      <c r="X1578" s="144"/>
      <c r="Y1578" s="144"/>
      <c r="Z1578" s="144"/>
      <c r="AA1578" s="144"/>
      <c r="AB1578" s="144"/>
      <c r="AC1578" s="144"/>
      <c r="AD1578" s="144"/>
      <c r="AE1578" s="144"/>
      <c r="AF1578" s="144"/>
      <c r="AG1578" s="324">
        <v>2025</v>
      </c>
      <c r="AH1578" s="128"/>
      <c r="AI1578" s="172"/>
      <c r="AJ1578" s="172"/>
      <c r="AK1578" s="141">
        <f t="shared" si="374"/>
        <v>1501</v>
      </c>
      <c r="AL1578" s="35" t="s">
        <v>153</v>
      </c>
      <c r="AM1578" s="141" t="str">
        <f t="shared" si="375"/>
        <v>1501.</v>
      </c>
      <c r="AN1578" s="147"/>
      <c r="AO1578" s="274"/>
      <c r="AP1578" s="16"/>
    </row>
    <row r="1579" spans="1:43" ht="22.5" customHeight="1" x14ac:dyDescent="0.25">
      <c r="A1579" s="68" t="str">
        <f t="shared" si="370"/>
        <v>1502.</v>
      </c>
      <c r="B1579" s="25">
        <v>2983</v>
      </c>
      <c r="C1579" s="36" t="s">
        <v>602</v>
      </c>
      <c r="D1579" s="25">
        <v>1988</v>
      </c>
      <c r="E1579" s="111" t="s">
        <v>2932</v>
      </c>
      <c r="F1579" s="68" t="s">
        <v>2933</v>
      </c>
      <c r="G1579" s="25">
        <v>5</v>
      </c>
      <c r="H1579" s="25">
        <v>3</v>
      </c>
      <c r="I1579" s="144">
        <v>3924.2</v>
      </c>
      <c r="J1579" s="144">
        <v>1864.7</v>
      </c>
      <c r="K1579" s="144">
        <v>1864.7</v>
      </c>
      <c r="L1579" s="30">
        <v>161</v>
      </c>
      <c r="M1579" s="144">
        <f t="shared" si="376"/>
        <v>923650</v>
      </c>
      <c r="N1579" s="144"/>
      <c r="O1579" s="144"/>
      <c r="P1579" s="144"/>
      <c r="Q1579" s="144">
        <f t="shared" si="377"/>
        <v>923650</v>
      </c>
      <c r="R1579" s="144"/>
      <c r="S1579" s="30"/>
      <c r="T1579" s="144"/>
      <c r="U1579" s="144"/>
      <c r="V1579" s="144"/>
      <c r="W1579" s="144"/>
      <c r="X1579" s="144"/>
      <c r="Y1579" s="144">
        <v>650</v>
      </c>
      <c r="Z1579" s="144">
        <f>Y1579*1421</f>
        <v>923650</v>
      </c>
      <c r="AA1579" s="144"/>
      <c r="AB1579" s="144"/>
      <c r="AC1579" s="144"/>
      <c r="AD1579" s="144"/>
      <c r="AE1579" s="144"/>
      <c r="AF1579" s="144"/>
      <c r="AG1579" s="324">
        <v>2025</v>
      </c>
      <c r="AH1579" s="128"/>
      <c r="AI1579" s="172"/>
      <c r="AJ1579" s="172"/>
      <c r="AK1579" s="141">
        <f t="shared" si="374"/>
        <v>1502</v>
      </c>
      <c r="AL1579" s="35" t="s">
        <v>153</v>
      </c>
      <c r="AM1579" s="141" t="str">
        <f t="shared" si="375"/>
        <v>1502.</v>
      </c>
      <c r="AN1579" s="147"/>
      <c r="AO1579" s="274"/>
      <c r="AP1579" s="16"/>
    </row>
    <row r="1580" spans="1:43" ht="22.5" customHeight="1" x14ac:dyDescent="0.25">
      <c r="A1580" s="68" t="str">
        <f t="shared" ref="A1580:A1608" si="378">AM1580</f>
        <v>1503.</v>
      </c>
      <c r="B1580" s="68">
        <v>3032</v>
      </c>
      <c r="C1580" s="137" t="s">
        <v>3082</v>
      </c>
      <c r="D1580" s="25">
        <v>1994</v>
      </c>
      <c r="E1580" s="111" t="s">
        <v>2932</v>
      </c>
      <c r="F1580" s="68" t="s">
        <v>2933</v>
      </c>
      <c r="G1580" s="30">
        <v>2</v>
      </c>
      <c r="H1580" s="30">
        <v>3</v>
      </c>
      <c r="I1580" s="144">
        <v>952.3</v>
      </c>
      <c r="J1580" s="144">
        <v>530</v>
      </c>
      <c r="K1580" s="144">
        <v>530</v>
      </c>
      <c r="L1580" s="30">
        <v>38</v>
      </c>
      <c r="M1580" s="144">
        <f t="shared" ref="M1580:M1598" si="379">R1580+T1580+V1580+X1580+Z1580+AB1580+AE1580+AF1580</f>
        <v>4663117.55</v>
      </c>
      <c r="N1580" s="144"/>
      <c r="O1580" s="144"/>
      <c r="P1580" s="144"/>
      <c r="Q1580" s="144">
        <f t="shared" ref="Q1580:Q1598" si="380">M1580</f>
        <v>4663117.55</v>
      </c>
      <c r="R1580" s="144">
        <v>4663117.55</v>
      </c>
      <c r="S1580" s="30"/>
      <c r="T1580" s="144"/>
      <c r="U1580" s="144"/>
      <c r="V1580" s="144"/>
      <c r="W1580" s="144"/>
      <c r="X1580" s="144"/>
      <c r="Y1580" s="144"/>
      <c r="Z1580" s="144"/>
      <c r="AA1580" s="144"/>
      <c r="AB1580" s="144"/>
      <c r="AC1580" s="144"/>
      <c r="AD1580" s="144"/>
      <c r="AE1580" s="144"/>
      <c r="AF1580" s="144"/>
      <c r="AG1580" s="150" t="s">
        <v>3083</v>
      </c>
      <c r="AH1580" s="128"/>
      <c r="AI1580" s="132"/>
      <c r="AJ1580" s="132"/>
      <c r="AK1580" s="141">
        <f t="shared" si="374"/>
        <v>1503</v>
      </c>
      <c r="AL1580" s="35" t="s">
        <v>153</v>
      </c>
      <c r="AM1580" s="141" t="str">
        <f t="shared" si="375"/>
        <v>1503.</v>
      </c>
      <c r="AN1580" s="147"/>
      <c r="AO1580" s="35"/>
      <c r="AP1580" s="16"/>
      <c r="AQ1580" s="16"/>
    </row>
    <row r="1581" spans="1:43" ht="22.5" customHeight="1" x14ac:dyDescent="0.25">
      <c r="A1581" s="68" t="str">
        <f t="shared" si="378"/>
        <v>1504.</v>
      </c>
      <c r="B1581" s="25">
        <v>2758</v>
      </c>
      <c r="C1581" s="36" t="s">
        <v>2883</v>
      </c>
      <c r="D1581" s="25">
        <v>1959</v>
      </c>
      <c r="E1581" s="111" t="s">
        <v>2932</v>
      </c>
      <c r="F1581" s="68" t="s">
        <v>2934</v>
      </c>
      <c r="G1581" s="25">
        <v>2</v>
      </c>
      <c r="H1581" s="25">
        <v>2</v>
      </c>
      <c r="I1581" s="144">
        <v>450.4</v>
      </c>
      <c r="J1581" s="144">
        <v>186.3</v>
      </c>
      <c r="K1581" s="144">
        <v>161.19999999999999</v>
      </c>
      <c r="L1581" s="30">
        <v>18</v>
      </c>
      <c r="M1581" s="144">
        <f t="shared" si="379"/>
        <v>561519.64</v>
      </c>
      <c r="N1581" s="144"/>
      <c r="O1581" s="144"/>
      <c r="P1581" s="144"/>
      <c r="Q1581" s="144">
        <f t="shared" si="380"/>
        <v>561519.64</v>
      </c>
      <c r="R1581" s="144">
        <v>415034.2</v>
      </c>
      <c r="S1581" s="30"/>
      <c r="T1581" s="144"/>
      <c r="U1581" s="144"/>
      <c r="V1581" s="144"/>
      <c r="W1581" s="144"/>
      <c r="X1581" s="144"/>
      <c r="Y1581" s="144"/>
      <c r="Z1581" s="144"/>
      <c r="AA1581" s="144">
        <v>54.72</v>
      </c>
      <c r="AB1581" s="144">
        <f>AA1581*2677</f>
        <v>146485.44</v>
      </c>
      <c r="AC1581" s="144"/>
      <c r="AD1581" s="144"/>
      <c r="AE1581" s="144"/>
      <c r="AF1581" s="144"/>
      <c r="AG1581" s="324">
        <v>2025</v>
      </c>
      <c r="AH1581" s="128"/>
      <c r="AI1581" s="172"/>
      <c r="AJ1581" s="172"/>
      <c r="AK1581" s="141">
        <f t="shared" si="374"/>
        <v>1504</v>
      </c>
      <c r="AL1581" s="35" t="s">
        <v>153</v>
      </c>
      <c r="AM1581" s="141" t="str">
        <f t="shared" si="375"/>
        <v>1504.</v>
      </c>
      <c r="AN1581" s="147"/>
      <c r="AO1581" s="274"/>
      <c r="AP1581" s="16"/>
    </row>
    <row r="1582" spans="1:43" ht="22.5" customHeight="1" x14ac:dyDescent="0.25">
      <c r="A1582" s="68" t="str">
        <f t="shared" si="378"/>
        <v>1505.</v>
      </c>
      <c r="B1582" s="25">
        <v>2921</v>
      </c>
      <c r="C1582" s="202" t="s">
        <v>2884</v>
      </c>
      <c r="D1582" s="25">
        <v>1952</v>
      </c>
      <c r="E1582" s="111" t="s">
        <v>2932</v>
      </c>
      <c r="F1582" s="68" t="s">
        <v>2935</v>
      </c>
      <c r="G1582" s="30">
        <v>2</v>
      </c>
      <c r="H1582" s="30">
        <v>1</v>
      </c>
      <c r="I1582" s="144">
        <v>398.5</v>
      </c>
      <c r="J1582" s="144">
        <v>263.10000000000002</v>
      </c>
      <c r="K1582" s="144">
        <v>263.10000000000002</v>
      </c>
      <c r="L1582" s="30">
        <v>19</v>
      </c>
      <c r="M1582" s="144">
        <f t="shared" si="379"/>
        <v>2264423</v>
      </c>
      <c r="N1582" s="144"/>
      <c r="O1582" s="144"/>
      <c r="P1582" s="144"/>
      <c r="Q1582" s="144">
        <f t="shared" si="380"/>
        <v>2264423</v>
      </c>
      <c r="R1582" s="144"/>
      <c r="S1582" s="30"/>
      <c r="T1582" s="144"/>
      <c r="U1582" s="144">
        <v>301</v>
      </c>
      <c r="V1582" s="144">
        <f>U1582*7523</f>
        <v>2264423</v>
      </c>
      <c r="W1582" s="144"/>
      <c r="X1582" s="144"/>
      <c r="Y1582" s="144"/>
      <c r="Z1582" s="144"/>
      <c r="AA1582" s="144"/>
      <c r="AB1582" s="144"/>
      <c r="AC1582" s="144"/>
      <c r="AD1582" s="144"/>
      <c r="AE1582" s="144"/>
      <c r="AF1582" s="144"/>
      <c r="AG1582" s="324">
        <v>2025</v>
      </c>
      <c r="AH1582" s="128"/>
      <c r="AI1582" s="172"/>
      <c r="AJ1582" s="172"/>
      <c r="AK1582" s="141">
        <f t="shared" si="374"/>
        <v>1505</v>
      </c>
      <c r="AL1582" s="35" t="s">
        <v>153</v>
      </c>
      <c r="AM1582" s="141" t="str">
        <f t="shared" si="375"/>
        <v>1505.</v>
      </c>
      <c r="AN1582" s="147"/>
      <c r="AO1582" s="274"/>
      <c r="AP1582" s="16"/>
    </row>
    <row r="1583" spans="1:43" ht="22.5" customHeight="1" x14ac:dyDescent="0.25">
      <c r="A1583" s="68" t="str">
        <f t="shared" si="378"/>
        <v>1506.</v>
      </c>
      <c r="B1583" s="25">
        <v>3053</v>
      </c>
      <c r="C1583" s="36" t="s">
        <v>2885</v>
      </c>
      <c r="D1583" s="25">
        <v>1980</v>
      </c>
      <c r="E1583" s="111" t="s">
        <v>2932</v>
      </c>
      <c r="F1583" s="68" t="s">
        <v>2934</v>
      </c>
      <c r="G1583" s="25">
        <v>5</v>
      </c>
      <c r="H1583" s="25">
        <v>6</v>
      </c>
      <c r="I1583" s="144">
        <v>4674.4399999999996</v>
      </c>
      <c r="J1583" s="144">
        <v>2950.8</v>
      </c>
      <c r="K1583" s="144">
        <v>2950.8</v>
      </c>
      <c r="L1583" s="30">
        <v>174</v>
      </c>
      <c r="M1583" s="144">
        <f t="shared" si="379"/>
        <v>12277536</v>
      </c>
      <c r="N1583" s="144"/>
      <c r="O1583" s="144"/>
      <c r="P1583" s="144"/>
      <c r="Q1583" s="144">
        <f t="shared" si="380"/>
        <v>12277536</v>
      </c>
      <c r="R1583" s="144"/>
      <c r="S1583" s="30"/>
      <c r="T1583" s="144"/>
      <c r="U1583" s="144">
        <v>1632</v>
      </c>
      <c r="V1583" s="144">
        <f>U1583*7523</f>
        <v>12277536</v>
      </c>
      <c r="W1583" s="144"/>
      <c r="X1583" s="144"/>
      <c r="Y1583" s="144"/>
      <c r="Z1583" s="144"/>
      <c r="AA1583" s="144"/>
      <c r="AB1583" s="144"/>
      <c r="AC1583" s="144"/>
      <c r="AD1583" s="144"/>
      <c r="AE1583" s="144"/>
      <c r="AF1583" s="144"/>
      <c r="AG1583" s="324">
        <v>2025</v>
      </c>
      <c r="AH1583" s="128"/>
      <c r="AI1583" s="172"/>
      <c r="AJ1583" s="172"/>
      <c r="AK1583" s="141">
        <f t="shared" si="374"/>
        <v>1506</v>
      </c>
      <c r="AL1583" s="35" t="s">
        <v>153</v>
      </c>
      <c r="AM1583" s="141" t="str">
        <f t="shared" si="375"/>
        <v>1506.</v>
      </c>
      <c r="AN1583" s="147"/>
      <c r="AO1583" s="274"/>
      <c r="AP1583" s="16"/>
    </row>
    <row r="1584" spans="1:43" ht="22.5" customHeight="1" x14ac:dyDescent="0.25">
      <c r="A1584" s="68" t="str">
        <f t="shared" si="378"/>
        <v>1507.</v>
      </c>
      <c r="B1584" s="25">
        <v>5510</v>
      </c>
      <c r="C1584" s="36" t="s">
        <v>2869</v>
      </c>
      <c r="D1584" s="25">
        <v>2006</v>
      </c>
      <c r="E1584" s="111" t="s">
        <v>2932</v>
      </c>
      <c r="F1584" s="68" t="s">
        <v>2934</v>
      </c>
      <c r="G1584" s="25">
        <v>6</v>
      </c>
      <c r="H1584" s="25">
        <v>4</v>
      </c>
      <c r="I1584" s="144">
        <v>3807</v>
      </c>
      <c r="J1584" s="144">
        <v>3633.4</v>
      </c>
      <c r="K1584" s="144">
        <v>3462.3</v>
      </c>
      <c r="L1584" s="30">
        <v>134</v>
      </c>
      <c r="M1584" s="144">
        <f t="shared" si="379"/>
        <v>2645947.2000000002</v>
      </c>
      <c r="N1584" s="144"/>
      <c r="O1584" s="144"/>
      <c r="P1584" s="144"/>
      <c r="Q1584" s="144">
        <f t="shared" si="380"/>
        <v>2645947.2000000002</v>
      </c>
      <c r="R1584" s="144">
        <f>1825168.8+820778.4</f>
        <v>2645947.2000000002</v>
      </c>
      <c r="S1584" s="30"/>
      <c r="T1584" s="144"/>
      <c r="U1584" s="144"/>
      <c r="V1584" s="144"/>
      <c r="W1584" s="144"/>
      <c r="X1584" s="144"/>
      <c r="Y1584" s="144"/>
      <c r="Z1584" s="144"/>
      <c r="AA1584" s="144"/>
      <c r="AB1584" s="144"/>
      <c r="AC1584" s="144"/>
      <c r="AD1584" s="144"/>
      <c r="AE1584" s="144"/>
      <c r="AF1584" s="144"/>
      <c r="AG1584" s="324">
        <v>2025</v>
      </c>
      <c r="AH1584" s="128"/>
      <c r="AI1584" s="172"/>
      <c r="AJ1584" s="172"/>
      <c r="AK1584" s="141">
        <f t="shared" si="374"/>
        <v>1507</v>
      </c>
      <c r="AL1584" s="35" t="s">
        <v>153</v>
      </c>
      <c r="AM1584" s="141" t="str">
        <f t="shared" si="375"/>
        <v>1507.</v>
      </c>
      <c r="AN1584" s="147"/>
      <c r="AO1584" s="274"/>
      <c r="AP1584" s="16"/>
    </row>
    <row r="1585" spans="1:42" ht="22.5" customHeight="1" x14ac:dyDescent="0.25">
      <c r="A1585" s="68" t="str">
        <f t="shared" si="378"/>
        <v>1508.</v>
      </c>
      <c r="B1585" s="25">
        <v>2781</v>
      </c>
      <c r="C1585" s="36" t="s">
        <v>2875</v>
      </c>
      <c r="D1585" s="25">
        <v>1926</v>
      </c>
      <c r="E1585" s="111" t="s">
        <v>2932</v>
      </c>
      <c r="F1585" s="68" t="s">
        <v>2935</v>
      </c>
      <c r="G1585" s="25">
        <v>2</v>
      </c>
      <c r="H1585" s="25">
        <v>1</v>
      </c>
      <c r="I1585" s="144">
        <v>423.7</v>
      </c>
      <c r="J1585" s="144">
        <v>293.8</v>
      </c>
      <c r="K1585" s="144">
        <v>293.8</v>
      </c>
      <c r="L1585" s="30">
        <v>28</v>
      </c>
      <c r="M1585" s="144">
        <f>R1585+T1585+V1585+X1585+Z1585+AB1585+AE1585+AF1585</f>
        <v>180751.03999999998</v>
      </c>
      <c r="N1585" s="144"/>
      <c r="O1585" s="144"/>
      <c r="P1585" s="144"/>
      <c r="Q1585" s="144">
        <f>M1585</f>
        <v>180751.03999999998</v>
      </c>
      <c r="R1585" s="144"/>
      <c r="S1585" s="30"/>
      <c r="T1585" s="144"/>
      <c r="U1585" s="144"/>
      <c r="V1585" s="144"/>
      <c r="W1585" s="144"/>
      <c r="X1585" s="144"/>
      <c r="Y1585" s="144"/>
      <c r="Z1585" s="144"/>
      <c r="AA1585" s="144">
        <v>67.52</v>
      </c>
      <c r="AB1585" s="144">
        <f>AA1585*2677</f>
        <v>180751.03999999998</v>
      </c>
      <c r="AC1585" s="144"/>
      <c r="AD1585" s="144"/>
      <c r="AE1585" s="144"/>
      <c r="AF1585" s="144"/>
      <c r="AG1585" s="324">
        <v>2025</v>
      </c>
      <c r="AH1585" s="128"/>
      <c r="AI1585" s="172"/>
      <c r="AJ1585" s="172"/>
      <c r="AK1585" s="141">
        <f t="shared" si="374"/>
        <v>1508</v>
      </c>
      <c r="AL1585" s="35" t="s">
        <v>153</v>
      </c>
      <c r="AM1585" s="141" t="str">
        <f t="shared" si="375"/>
        <v>1508.</v>
      </c>
      <c r="AN1585" s="147"/>
      <c r="AO1585" s="274"/>
      <c r="AP1585" s="16"/>
    </row>
    <row r="1586" spans="1:42" ht="22.5" customHeight="1" x14ac:dyDescent="0.25">
      <c r="A1586" s="68" t="str">
        <f t="shared" si="378"/>
        <v>1509.</v>
      </c>
      <c r="B1586" s="25">
        <v>2898</v>
      </c>
      <c r="C1586" s="36" t="s">
        <v>1449</v>
      </c>
      <c r="D1586" s="25">
        <v>1934</v>
      </c>
      <c r="E1586" s="111" t="s">
        <v>2932</v>
      </c>
      <c r="F1586" s="68" t="s">
        <v>2935</v>
      </c>
      <c r="G1586" s="30">
        <v>2</v>
      </c>
      <c r="H1586" s="30">
        <v>2</v>
      </c>
      <c r="I1586" s="144">
        <v>515.4</v>
      </c>
      <c r="J1586" s="144">
        <v>354.1</v>
      </c>
      <c r="K1586" s="144">
        <v>354.1</v>
      </c>
      <c r="L1586" s="30">
        <v>32</v>
      </c>
      <c r="M1586" s="144">
        <f t="shared" si="379"/>
        <v>3415442</v>
      </c>
      <c r="N1586" s="144"/>
      <c r="O1586" s="144"/>
      <c r="P1586" s="144"/>
      <c r="Q1586" s="144">
        <f t="shared" si="380"/>
        <v>3415442</v>
      </c>
      <c r="R1586" s="144"/>
      <c r="S1586" s="30"/>
      <c r="T1586" s="144"/>
      <c r="U1586" s="144">
        <v>454</v>
      </c>
      <c r="V1586" s="144">
        <f>U1586*7523</f>
        <v>3415442</v>
      </c>
      <c r="W1586" s="144"/>
      <c r="X1586" s="144"/>
      <c r="Y1586" s="144"/>
      <c r="Z1586" s="144"/>
      <c r="AA1586" s="144"/>
      <c r="AB1586" s="144"/>
      <c r="AC1586" s="144"/>
      <c r="AD1586" s="144"/>
      <c r="AE1586" s="144"/>
      <c r="AF1586" s="144"/>
      <c r="AG1586" s="324">
        <v>2025</v>
      </c>
      <c r="AH1586" s="128"/>
      <c r="AI1586" s="172"/>
      <c r="AJ1586" s="172"/>
      <c r="AK1586" s="141">
        <f t="shared" si="374"/>
        <v>1509</v>
      </c>
      <c r="AL1586" s="35" t="s">
        <v>153</v>
      </c>
      <c r="AM1586" s="141" t="str">
        <f t="shared" si="375"/>
        <v>1509.</v>
      </c>
      <c r="AN1586" s="147"/>
      <c r="AO1586" s="274"/>
      <c r="AP1586" s="16"/>
    </row>
    <row r="1587" spans="1:42" ht="22.5" customHeight="1" x14ac:dyDescent="0.25">
      <c r="A1587" s="68" t="str">
        <f t="shared" si="378"/>
        <v>1510.</v>
      </c>
      <c r="B1587" s="25">
        <v>2899</v>
      </c>
      <c r="C1587" s="36" t="s">
        <v>1450</v>
      </c>
      <c r="D1587" s="25">
        <v>1932</v>
      </c>
      <c r="E1587" s="111" t="s">
        <v>2932</v>
      </c>
      <c r="F1587" s="68" t="s">
        <v>2935</v>
      </c>
      <c r="G1587" s="25">
        <v>2</v>
      </c>
      <c r="H1587" s="25">
        <v>2</v>
      </c>
      <c r="I1587" s="144">
        <v>728</v>
      </c>
      <c r="J1587" s="144">
        <v>433.8</v>
      </c>
      <c r="K1587" s="144">
        <v>433.8</v>
      </c>
      <c r="L1587" s="30">
        <v>49</v>
      </c>
      <c r="M1587" s="144">
        <f t="shared" si="379"/>
        <v>4824743</v>
      </c>
      <c r="N1587" s="144"/>
      <c r="O1587" s="144"/>
      <c r="P1587" s="144"/>
      <c r="Q1587" s="144">
        <f t="shared" si="380"/>
        <v>4824743</v>
      </c>
      <c r="R1587" s="144"/>
      <c r="S1587" s="30"/>
      <c r="T1587" s="144"/>
      <c r="U1587" s="144">
        <v>615</v>
      </c>
      <c r="V1587" s="144">
        <f>U1587*7523</f>
        <v>4626645</v>
      </c>
      <c r="W1587" s="144"/>
      <c r="X1587" s="144"/>
      <c r="Y1587" s="144"/>
      <c r="Z1587" s="144"/>
      <c r="AA1587" s="144">
        <v>74</v>
      </c>
      <c r="AB1587" s="144">
        <f>AA1587*2677</f>
        <v>198098</v>
      </c>
      <c r="AC1587" s="144"/>
      <c r="AD1587" s="144"/>
      <c r="AE1587" s="144"/>
      <c r="AF1587" s="144"/>
      <c r="AG1587" s="324">
        <v>2025</v>
      </c>
      <c r="AH1587" s="128"/>
      <c r="AI1587" s="172"/>
      <c r="AJ1587" s="172"/>
      <c r="AK1587" s="141">
        <f t="shared" si="374"/>
        <v>1510</v>
      </c>
      <c r="AL1587" s="35" t="s">
        <v>153</v>
      </c>
      <c r="AM1587" s="141" t="str">
        <f t="shared" si="375"/>
        <v>1510.</v>
      </c>
      <c r="AN1587" s="147"/>
      <c r="AO1587" s="274"/>
      <c r="AP1587" s="16"/>
    </row>
    <row r="1588" spans="1:42" ht="22.5" customHeight="1" x14ac:dyDescent="0.25">
      <c r="A1588" s="68" t="str">
        <f t="shared" si="378"/>
        <v>1511.</v>
      </c>
      <c r="B1588" s="25">
        <v>2901</v>
      </c>
      <c r="C1588" s="36" t="s">
        <v>637</v>
      </c>
      <c r="D1588" s="25">
        <v>1930</v>
      </c>
      <c r="E1588" s="111" t="s">
        <v>2932</v>
      </c>
      <c r="F1588" s="68" t="s">
        <v>2935</v>
      </c>
      <c r="G1588" s="25">
        <v>1</v>
      </c>
      <c r="H1588" s="25">
        <v>1</v>
      </c>
      <c r="I1588" s="144">
        <v>170.6</v>
      </c>
      <c r="J1588" s="144">
        <v>113.2</v>
      </c>
      <c r="K1588" s="144">
        <v>113.2</v>
      </c>
      <c r="L1588" s="30">
        <v>11</v>
      </c>
      <c r="M1588" s="144">
        <f t="shared" si="379"/>
        <v>155266</v>
      </c>
      <c r="N1588" s="144"/>
      <c r="O1588" s="144"/>
      <c r="P1588" s="144"/>
      <c r="Q1588" s="144">
        <f t="shared" si="380"/>
        <v>155266</v>
      </c>
      <c r="R1588" s="144"/>
      <c r="S1588" s="30"/>
      <c r="T1588" s="144"/>
      <c r="U1588" s="144"/>
      <c r="V1588" s="144"/>
      <c r="W1588" s="144"/>
      <c r="X1588" s="144"/>
      <c r="Y1588" s="144"/>
      <c r="Z1588" s="144"/>
      <c r="AA1588" s="144">
        <v>58</v>
      </c>
      <c r="AB1588" s="144">
        <f>AA1588*2677</f>
        <v>155266</v>
      </c>
      <c r="AC1588" s="144"/>
      <c r="AD1588" s="144"/>
      <c r="AE1588" s="144"/>
      <c r="AF1588" s="144"/>
      <c r="AG1588" s="324">
        <v>2025</v>
      </c>
      <c r="AH1588" s="128"/>
      <c r="AI1588" s="172"/>
      <c r="AJ1588" s="172"/>
      <c r="AK1588" s="141">
        <f t="shared" si="374"/>
        <v>1511</v>
      </c>
      <c r="AL1588" s="35" t="s">
        <v>153</v>
      </c>
      <c r="AM1588" s="141" t="str">
        <f t="shared" si="375"/>
        <v>1511.</v>
      </c>
      <c r="AN1588" s="147"/>
      <c r="AO1588" s="274"/>
      <c r="AP1588" s="16"/>
    </row>
    <row r="1589" spans="1:42" ht="22.5" customHeight="1" x14ac:dyDescent="0.25">
      <c r="A1589" s="68" t="str">
        <f t="shared" si="378"/>
        <v>1512.</v>
      </c>
      <c r="B1589" s="25">
        <v>2907</v>
      </c>
      <c r="C1589" s="36" t="s">
        <v>639</v>
      </c>
      <c r="D1589" s="25">
        <v>1966</v>
      </c>
      <c r="E1589" s="111" t="s">
        <v>2932</v>
      </c>
      <c r="F1589" s="68" t="s">
        <v>2934</v>
      </c>
      <c r="G1589" s="25">
        <v>2</v>
      </c>
      <c r="H1589" s="25">
        <v>2</v>
      </c>
      <c r="I1589" s="144">
        <v>624.29999999999995</v>
      </c>
      <c r="J1589" s="144">
        <v>354.3</v>
      </c>
      <c r="K1589" s="144">
        <v>354.3</v>
      </c>
      <c r="L1589" s="30">
        <v>18</v>
      </c>
      <c r="M1589" s="144">
        <f t="shared" si="379"/>
        <v>200775</v>
      </c>
      <c r="N1589" s="144"/>
      <c r="O1589" s="144"/>
      <c r="P1589" s="144"/>
      <c r="Q1589" s="144">
        <f t="shared" si="380"/>
        <v>200775</v>
      </c>
      <c r="R1589" s="144"/>
      <c r="S1589" s="30"/>
      <c r="T1589" s="144"/>
      <c r="U1589" s="144"/>
      <c r="V1589" s="144"/>
      <c r="W1589" s="144"/>
      <c r="X1589" s="144"/>
      <c r="Y1589" s="144"/>
      <c r="Z1589" s="144"/>
      <c r="AA1589" s="144">
        <v>75</v>
      </c>
      <c r="AB1589" s="144">
        <f>AA1589*2677</f>
        <v>200775</v>
      </c>
      <c r="AC1589" s="144"/>
      <c r="AD1589" s="144"/>
      <c r="AE1589" s="144"/>
      <c r="AF1589" s="144"/>
      <c r="AG1589" s="324">
        <v>2025</v>
      </c>
      <c r="AH1589" s="128"/>
      <c r="AI1589" s="172"/>
      <c r="AJ1589" s="172"/>
      <c r="AK1589" s="141">
        <f t="shared" si="374"/>
        <v>1512</v>
      </c>
      <c r="AL1589" s="35" t="s">
        <v>153</v>
      </c>
      <c r="AM1589" s="141" t="str">
        <f t="shared" si="375"/>
        <v>1512.</v>
      </c>
      <c r="AN1589" s="147"/>
      <c r="AO1589" s="274"/>
      <c r="AP1589" s="16"/>
    </row>
    <row r="1590" spans="1:42" ht="22.5" customHeight="1" x14ac:dyDescent="0.25">
      <c r="A1590" s="68" t="str">
        <f t="shared" si="378"/>
        <v>1513.</v>
      </c>
      <c r="B1590" s="25">
        <v>3035</v>
      </c>
      <c r="C1590" s="202" t="s">
        <v>627</v>
      </c>
      <c r="D1590" s="25">
        <v>1957</v>
      </c>
      <c r="E1590" s="111" t="s">
        <v>2932</v>
      </c>
      <c r="F1590" s="68" t="s">
        <v>2934</v>
      </c>
      <c r="G1590" s="30">
        <v>2</v>
      </c>
      <c r="H1590" s="30">
        <v>1</v>
      </c>
      <c r="I1590" s="144">
        <v>419.8</v>
      </c>
      <c r="J1590" s="144">
        <v>261</v>
      </c>
      <c r="K1590" s="144">
        <v>261</v>
      </c>
      <c r="L1590" s="30">
        <v>15</v>
      </c>
      <c r="M1590" s="144">
        <f t="shared" si="379"/>
        <v>1851259.4</v>
      </c>
      <c r="N1590" s="144"/>
      <c r="O1590" s="144"/>
      <c r="P1590" s="144"/>
      <c r="Q1590" s="144">
        <f t="shared" si="380"/>
        <v>1851259.4</v>
      </c>
      <c r="R1590" s="144"/>
      <c r="S1590" s="30"/>
      <c r="T1590" s="144"/>
      <c r="U1590" s="144"/>
      <c r="V1590" s="144"/>
      <c r="W1590" s="144"/>
      <c r="X1590" s="144"/>
      <c r="Y1590" s="144">
        <v>532.79999999999995</v>
      </c>
      <c r="Z1590" s="144">
        <f>Y1590*3148</f>
        <v>1677254.4</v>
      </c>
      <c r="AA1590" s="144">
        <v>65</v>
      </c>
      <c r="AB1590" s="144">
        <f>AA1590*2677</f>
        <v>174005</v>
      </c>
      <c r="AC1590" s="144"/>
      <c r="AD1590" s="144"/>
      <c r="AE1590" s="144"/>
      <c r="AF1590" s="144"/>
      <c r="AG1590" s="324">
        <v>2025</v>
      </c>
      <c r="AH1590" s="128"/>
      <c r="AI1590" s="172"/>
      <c r="AJ1590" s="172"/>
      <c r="AK1590" s="141">
        <f t="shared" si="374"/>
        <v>1513</v>
      </c>
      <c r="AL1590" s="35" t="s">
        <v>153</v>
      </c>
      <c r="AM1590" s="141" t="str">
        <f t="shared" si="375"/>
        <v>1513.</v>
      </c>
      <c r="AN1590" s="147"/>
      <c r="AO1590" s="274"/>
      <c r="AP1590" s="16"/>
    </row>
    <row r="1591" spans="1:42" ht="22.5" customHeight="1" x14ac:dyDescent="0.25">
      <c r="A1591" s="68" t="str">
        <f t="shared" si="378"/>
        <v>1514.</v>
      </c>
      <c r="B1591" s="25">
        <v>2725</v>
      </c>
      <c r="C1591" s="36" t="s">
        <v>1442</v>
      </c>
      <c r="D1591" s="25">
        <v>1937</v>
      </c>
      <c r="E1591" s="111" t="s">
        <v>2932</v>
      </c>
      <c r="F1591" s="68" t="s">
        <v>2935</v>
      </c>
      <c r="G1591" s="30">
        <v>2</v>
      </c>
      <c r="H1591" s="30">
        <v>1</v>
      </c>
      <c r="I1591" s="144">
        <v>227.5</v>
      </c>
      <c r="J1591" s="144">
        <v>153.1</v>
      </c>
      <c r="K1591" s="144">
        <v>153.1</v>
      </c>
      <c r="L1591" s="30">
        <v>7</v>
      </c>
      <c r="M1591" s="144">
        <f t="shared" si="379"/>
        <v>50015</v>
      </c>
      <c r="N1591" s="144"/>
      <c r="O1591" s="144"/>
      <c r="P1591" s="144"/>
      <c r="Q1591" s="144">
        <f t="shared" si="380"/>
        <v>50015</v>
      </c>
      <c r="R1591" s="144">
        <v>50015</v>
      </c>
      <c r="S1591" s="30"/>
      <c r="T1591" s="144"/>
      <c r="U1591" s="144"/>
      <c r="V1591" s="144"/>
      <c r="W1591" s="144"/>
      <c r="X1591" s="144"/>
      <c r="Y1591" s="144"/>
      <c r="Z1591" s="144"/>
      <c r="AA1591" s="144"/>
      <c r="AB1591" s="144"/>
      <c r="AC1591" s="144"/>
      <c r="AD1591" s="144"/>
      <c r="AE1591" s="144"/>
      <c r="AF1591" s="144"/>
      <c r="AG1591" s="324">
        <v>2025</v>
      </c>
      <c r="AH1591" s="128"/>
      <c r="AI1591" s="172"/>
      <c r="AJ1591" s="172"/>
      <c r="AK1591" s="141">
        <f t="shared" si="374"/>
        <v>1514</v>
      </c>
      <c r="AL1591" s="35" t="s">
        <v>153</v>
      </c>
      <c r="AM1591" s="141" t="str">
        <f t="shared" si="375"/>
        <v>1514.</v>
      </c>
      <c r="AN1591" s="147"/>
      <c r="AO1591" s="274"/>
      <c r="AP1591" s="16"/>
    </row>
    <row r="1592" spans="1:42" ht="22.5" customHeight="1" x14ac:dyDescent="0.25">
      <c r="A1592" s="68" t="str">
        <f t="shared" si="378"/>
        <v>1515.</v>
      </c>
      <c r="B1592" s="25">
        <v>2809</v>
      </c>
      <c r="C1592" s="202" t="s">
        <v>617</v>
      </c>
      <c r="D1592" s="25">
        <v>1932</v>
      </c>
      <c r="E1592" s="111" t="s">
        <v>2932</v>
      </c>
      <c r="F1592" s="68" t="s">
        <v>2935</v>
      </c>
      <c r="G1592" s="30">
        <v>1</v>
      </c>
      <c r="H1592" s="30">
        <v>1</v>
      </c>
      <c r="I1592" s="144">
        <v>138.4</v>
      </c>
      <c r="J1592" s="144">
        <v>138.4</v>
      </c>
      <c r="K1592" s="144">
        <v>78.5</v>
      </c>
      <c r="L1592" s="30">
        <v>11</v>
      </c>
      <c r="M1592" s="144">
        <f t="shared" si="379"/>
        <v>1498581.5999999999</v>
      </c>
      <c r="N1592" s="144"/>
      <c r="O1592" s="144"/>
      <c r="P1592" s="144"/>
      <c r="Q1592" s="144">
        <f t="shared" si="380"/>
        <v>1498581.5999999999</v>
      </c>
      <c r="R1592" s="144"/>
      <c r="S1592" s="30"/>
      <c r="T1592" s="144"/>
      <c r="U1592" s="144">
        <v>199.2</v>
      </c>
      <c r="V1592" s="144">
        <f>U1592*7523</f>
        <v>1498581.5999999999</v>
      </c>
      <c r="W1592" s="144"/>
      <c r="X1592" s="144"/>
      <c r="Y1592" s="144"/>
      <c r="Z1592" s="144"/>
      <c r="AA1592" s="144"/>
      <c r="AB1592" s="144"/>
      <c r="AC1592" s="144"/>
      <c r="AD1592" s="144"/>
      <c r="AE1592" s="144"/>
      <c r="AF1592" s="144"/>
      <c r="AG1592" s="324">
        <v>2025</v>
      </c>
      <c r="AH1592" s="128"/>
      <c r="AI1592" s="172"/>
      <c r="AJ1592" s="172"/>
      <c r="AK1592" s="141">
        <f t="shared" si="374"/>
        <v>1515</v>
      </c>
      <c r="AL1592" s="35" t="s">
        <v>153</v>
      </c>
      <c r="AM1592" s="141" t="str">
        <f t="shared" si="375"/>
        <v>1515.</v>
      </c>
      <c r="AN1592" s="147"/>
      <c r="AO1592" s="274"/>
      <c r="AP1592" s="16"/>
    </row>
    <row r="1593" spans="1:42" ht="22.5" customHeight="1" x14ac:dyDescent="0.25">
      <c r="A1593" s="68" t="str">
        <f t="shared" si="378"/>
        <v>1516.</v>
      </c>
      <c r="B1593" s="25">
        <v>2990</v>
      </c>
      <c r="C1593" s="202" t="s">
        <v>622</v>
      </c>
      <c r="D1593" s="25">
        <v>1931</v>
      </c>
      <c r="E1593" s="111" t="s">
        <v>2932</v>
      </c>
      <c r="F1593" s="68" t="s">
        <v>2935</v>
      </c>
      <c r="G1593" s="30">
        <v>1</v>
      </c>
      <c r="H1593" s="30">
        <v>2</v>
      </c>
      <c r="I1593" s="144">
        <v>290.07</v>
      </c>
      <c r="J1593" s="144">
        <v>187.3</v>
      </c>
      <c r="K1593" s="144">
        <v>187.3</v>
      </c>
      <c r="L1593" s="30">
        <v>12</v>
      </c>
      <c r="M1593" s="144">
        <f t="shared" si="379"/>
        <v>834228.3</v>
      </c>
      <c r="N1593" s="144"/>
      <c r="O1593" s="144"/>
      <c r="P1593" s="144"/>
      <c r="Q1593" s="144">
        <f t="shared" si="380"/>
        <v>834228.3</v>
      </c>
      <c r="R1593" s="144"/>
      <c r="S1593" s="30"/>
      <c r="T1593" s="144"/>
      <c r="U1593" s="144"/>
      <c r="V1593" s="144"/>
      <c r="W1593" s="144"/>
      <c r="X1593" s="144"/>
      <c r="Y1593" s="144">
        <v>190</v>
      </c>
      <c r="Z1593" s="144">
        <f>Y1593*3434</f>
        <v>652460</v>
      </c>
      <c r="AA1593" s="144">
        <v>67.900000000000006</v>
      </c>
      <c r="AB1593" s="144">
        <f>AA1593*2677</f>
        <v>181768.30000000002</v>
      </c>
      <c r="AC1593" s="144"/>
      <c r="AD1593" s="144"/>
      <c r="AE1593" s="144"/>
      <c r="AF1593" s="144"/>
      <c r="AG1593" s="324">
        <v>2025</v>
      </c>
      <c r="AH1593" s="128"/>
      <c r="AI1593" s="172"/>
      <c r="AJ1593" s="172"/>
      <c r="AK1593" s="141">
        <f t="shared" si="374"/>
        <v>1516</v>
      </c>
      <c r="AL1593" s="35" t="s">
        <v>153</v>
      </c>
      <c r="AM1593" s="141" t="str">
        <f t="shared" si="375"/>
        <v>1516.</v>
      </c>
      <c r="AN1593" s="147"/>
      <c r="AO1593" s="274"/>
      <c r="AP1593" s="16"/>
    </row>
    <row r="1594" spans="1:42" ht="22.5" customHeight="1" x14ac:dyDescent="0.25">
      <c r="A1594" s="68" t="str">
        <f t="shared" si="378"/>
        <v>1517.</v>
      </c>
      <c r="B1594" s="25">
        <v>3041</v>
      </c>
      <c r="C1594" s="202" t="s">
        <v>610</v>
      </c>
      <c r="D1594" s="25">
        <v>1954</v>
      </c>
      <c r="E1594" s="111" t="s">
        <v>2932</v>
      </c>
      <c r="F1594" s="68" t="s">
        <v>2935</v>
      </c>
      <c r="G1594" s="30">
        <v>1</v>
      </c>
      <c r="H1594" s="30">
        <v>2</v>
      </c>
      <c r="I1594" s="144">
        <v>382</v>
      </c>
      <c r="J1594" s="144">
        <v>216.6</v>
      </c>
      <c r="K1594" s="144">
        <v>216.6</v>
      </c>
      <c r="L1594" s="30">
        <v>22</v>
      </c>
      <c r="M1594" s="144">
        <f t="shared" si="379"/>
        <v>216729.91999999998</v>
      </c>
      <c r="N1594" s="144"/>
      <c r="O1594" s="144"/>
      <c r="P1594" s="144"/>
      <c r="Q1594" s="144">
        <f t="shared" si="380"/>
        <v>216729.91999999998</v>
      </c>
      <c r="R1594" s="144"/>
      <c r="S1594" s="30"/>
      <c r="T1594" s="144"/>
      <c r="U1594" s="144"/>
      <c r="V1594" s="144"/>
      <c r="W1594" s="144"/>
      <c r="X1594" s="144"/>
      <c r="Y1594" s="144"/>
      <c r="Z1594" s="144"/>
      <c r="AA1594" s="144">
        <v>80.959999999999994</v>
      </c>
      <c r="AB1594" s="144">
        <f>AA1594*2677</f>
        <v>216729.91999999998</v>
      </c>
      <c r="AC1594" s="144"/>
      <c r="AD1594" s="144"/>
      <c r="AE1594" s="144"/>
      <c r="AF1594" s="144"/>
      <c r="AG1594" s="324">
        <v>2025</v>
      </c>
      <c r="AH1594" s="128"/>
      <c r="AI1594" s="172"/>
      <c r="AJ1594" s="172"/>
      <c r="AK1594" s="141">
        <f t="shared" si="374"/>
        <v>1517</v>
      </c>
      <c r="AL1594" s="35" t="s">
        <v>153</v>
      </c>
      <c r="AM1594" s="141" t="str">
        <f t="shared" si="375"/>
        <v>1517.</v>
      </c>
      <c r="AN1594" s="147"/>
      <c r="AO1594" s="274"/>
      <c r="AP1594" s="16"/>
    </row>
    <row r="1595" spans="1:42" ht="22.5" customHeight="1" x14ac:dyDescent="0.25">
      <c r="A1595" s="68" t="str">
        <f t="shared" si="378"/>
        <v>1518.</v>
      </c>
      <c r="B1595" s="25">
        <v>5504</v>
      </c>
      <c r="C1595" s="36" t="s">
        <v>1465</v>
      </c>
      <c r="D1595" s="25">
        <v>1956</v>
      </c>
      <c r="E1595" s="111" t="s">
        <v>2932</v>
      </c>
      <c r="F1595" s="68" t="s">
        <v>2935</v>
      </c>
      <c r="G1595" s="25">
        <v>2</v>
      </c>
      <c r="H1595" s="25">
        <v>1</v>
      </c>
      <c r="I1595" s="144">
        <v>435.1</v>
      </c>
      <c r="J1595" s="144">
        <v>277.5</v>
      </c>
      <c r="K1595" s="144">
        <v>277.5</v>
      </c>
      <c r="L1595" s="30">
        <v>16</v>
      </c>
      <c r="M1595" s="144">
        <f t="shared" si="379"/>
        <v>2821125</v>
      </c>
      <c r="N1595" s="144"/>
      <c r="O1595" s="144"/>
      <c r="P1595" s="144"/>
      <c r="Q1595" s="144">
        <f t="shared" si="380"/>
        <v>2821125</v>
      </c>
      <c r="R1595" s="144"/>
      <c r="S1595" s="30"/>
      <c r="T1595" s="144"/>
      <c r="U1595" s="144">
        <v>375</v>
      </c>
      <c r="V1595" s="144">
        <f>U1595*7523</f>
        <v>2821125</v>
      </c>
      <c r="W1595" s="144"/>
      <c r="X1595" s="144"/>
      <c r="Y1595" s="144"/>
      <c r="Z1595" s="144"/>
      <c r="AA1595" s="144"/>
      <c r="AB1595" s="144"/>
      <c r="AC1595" s="144"/>
      <c r="AD1595" s="144"/>
      <c r="AE1595" s="144"/>
      <c r="AF1595" s="144"/>
      <c r="AG1595" s="324">
        <v>2025</v>
      </c>
      <c r="AH1595" s="128"/>
      <c r="AI1595" s="172"/>
      <c r="AJ1595" s="172"/>
      <c r="AK1595" s="141">
        <f t="shared" si="374"/>
        <v>1518</v>
      </c>
      <c r="AL1595" s="35" t="s">
        <v>153</v>
      </c>
      <c r="AM1595" s="141" t="str">
        <f t="shared" si="375"/>
        <v>1518.</v>
      </c>
      <c r="AN1595" s="147"/>
      <c r="AO1595" s="274"/>
      <c r="AP1595" s="16"/>
    </row>
    <row r="1596" spans="1:42" ht="22.5" customHeight="1" x14ac:dyDescent="0.25">
      <c r="A1596" s="68" t="str">
        <f t="shared" si="378"/>
        <v>1519.</v>
      </c>
      <c r="B1596" s="25">
        <v>3071</v>
      </c>
      <c r="C1596" s="36" t="s">
        <v>2886</v>
      </c>
      <c r="D1596" s="25">
        <v>1968</v>
      </c>
      <c r="E1596" s="111" t="s">
        <v>2932</v>
      </c>
      <c r="F1596" s="68" t="s">
        <v>2934</v>
      </c>
      <c r="G1596" s="25">
        <v>2</v>
      </c>
      <c r="H1596" s="25">
        <v>1</v>
      </c>
      <c r="I1596" s="144">
        <v>337</v>
      </c>
      <c r="J1596" s="144">
        <v>221.5</v>
      </c>
      <c r="K1596" s="144">
        <v>221.5</v>
      </c>
      <c r="L1596" s="30">
        <v>21</v>
      </c>
      <c r="M1596" s="144">
        <f t="shared" si="379"/>
        <v>961714</v>
      </c>
      <c r="N1596" s="144"/>
      <c r="O1596" s="144"/>
      <c r="P1596" s="144"/>
      <c r="Q1596" s="144">
        <f t="shared" si="380"/>
        <v>961714</v>
      </c>
      <c r="R1596" s="144"/>
      <c r="S1596" s="30"/>
      <c r="T1596" s="144"/>
      <c r="U1596" s="144"/>
      <c r="V1596" s="144"/>
      <c r="W1596" s="144"/>
      <c r="X1596" s="144"/>
      <c r="Y1596" s="144">
        <v>305.5</v>
      </c>
      <c r="Z1596" s="144">
        <f>Y1596*3148</f>
        <v>961714</v>
      </c>
      <c r="AA1596" s="144"/>
      <c r="AB1596" s="144"/>
      <c r="AC1596" s="144"/>
      <c r="AD1596" s="144"/>
      <c r="AE1596" s="144"/>
      <c r="AF1596" s="144"/>
      <c r="AG1596" s="324">
        <v>2025</v>
      </c>
      <c r="AH1596" s="128"/>
      <c r="AI1596" s="172"/>
      <c r="AJ1596" s="172"/>
      <c r="AK1596" s="141">
        <f t="shared" si="374"/>
        <v>1519</v>
      </c>
      <c r="AL1596" s="35" t="s">
        <v>153</v>
      </c>
      <c r="AM1596" s="141" t="str">
        <f t="shared" si="375"/>
        <v>1519.</v>
      </c>
      <c r="AN1596" s="147"/>
      <c r="AO1596" s="274"/>
      <c r="AP1596" s="16"/>
    </row>
    <row r="1597" spans="1:42" ht="22.5" customHeight="1" x14ac:dyDescent="0.25">
      <c r="A1597" s="68" t="str">
        <f t="shared" si="378"/>
        <v>1520.</v>
      </c>
      <c r="B1597" s="25">
        <v>2770</v>
      </c>
      <c r="C1597" s="202" t="s">
        <v>2887</v>
      </c>
      <c r="D1597" s="25">
        <v>1953</v>
      </c>
      <c r="E1597" s="111" t="s">
        <v>2932</v>
      </c>
      <c r="F1597" s="68" t="s">
        <v>2935</v>
      </c>
      <c r="G1597" s="30">
        <v>2</v>
      </c>
      <c r="H1597" s="30">
        <v>1</v>
      </c>
      <c r="I1597" s="144">
        <v>495.6</v>
      </c>
      <c r="J1597" s="144">
        <v>315.89999999999998</v>
      </c>
      <c r="K1597" s="144">
        <v>315.89999999999998</v>
      </c>
      <c r="L1597" s="30">
        <v>25</v>
      </c>
      <c r="M1597" s="144">
        <f t="shared" si="379"/>
        <v>135991.6</v>
      </c>
      <c r="N1597" s="144"/>
      <c r="O1597" s="144"/>
      <c r="P1597" s="144"/>
      <c r="Q1597" s="144">
        <f t="shared" si="380"/>
        <v>135991.6</v>
      </c>
      <c r="R1597" s="144"/>
      <c r="S1597" s="30"/>
      <c r="T1597" s="144"/>
      <c r="U1597" s="144"/>
      <c r="V1597" s="144"/>
      <c r="W1597" s="144"/>
      <c r="X1597" s="144"/>
      <c r="Y1597" s="144"/>
      <c r="Z1597" s="144"/>
      <c r="AA1597" s="144">
        <v>50.8</v>
      </c>
      <c r="AB1597" s="144">
        <f>AA1597*2677</f>
        <v>135991.6</v>
      </c>
      <c r="AC1597" s="144"/>
      <c r="AD1597" s="144"/>
      <c r="AE1597" s="144"/>
      <c r="AF1597" s="144"/>
      <c r="AG1597" s="324">
        <v>2025</v>
      </c>
      <c r="AH1597" s="128"/>
      <c r="AI1597" s="172"/>
      <c r="AJ1597" s="172"/>
      <c r="AK1597" s="141">
        <f t="shared" si="374"/>
        <v>1520</v>
      </c>
      <c r="AL1597" s="35" t="s">
        <v>153</v>
      </c>
      <c r="AM1597" s="141" t="str">
        <f t="shared" si="375"/>
        <v>1520.</v>
      </c>
      <c r="AN1597" s="147"/>
      <c r="AO1597" s="274"/>
      <c r="AP1597" s="16"/>
    </row>
    <row r="1598" spans="1:42" ht="22.5" customHeight="1" x14ac:dyDescent="0.25">
      <c r="A1598" s="68" t="str">
        <f t="shared" si="378"/>
        <v>1521.</v>
      </c>
      <c r="B1598" s="25">
        <v>2783</v>
      </c>
      <c r="C1598" s="36" t="s">
        <v>2888</v>
      </c>
      <c r="D1598" s="25">
        <v>1951</v>
      </c>
      <c r="E1598" s="111" t="s">
        <v>2932</v>
      </c>
      <c r="F1598" s="68" t="s">
        <v>2935</v>
      </c>
      <c r="G1598" s="25">
        <v>2</v>
      </c>
      <c r="H1598" s="25">
        <v>1</v>
      </c>
      <c r="I1598" s="144">
        <v>441.84</v>
      </c>
      <c r="J1598" s="144">
        <v>270.39999999999998</v>
      </c>
      <c r="K1598" s="144">
        <v>270.39999999999998</v>
      </c>
      <c r="L1598" s="30">
        <v>32</v>
      </c>
      <c r="M1598" s="144">
        <f t="shared" si="379"/>
        <v>136419.92000000001</v>
      </c>
      <c r="N1598" s="144"/>
      <c r="O1598" s="144"/>
      <c r="P1598" s="144"/>
      <c r="Q1598" s="144">
        <f t="shared" si="380"/>
        <v>136419.92000000001</v>
      </c>
      <c r="R1598" s="144"/>
      <c r="S1598" s="30"/>
      <c r="T1598" s="144"/>
      <c r="U1598" s="144"/>
      <c r="V1598" s="144"/>
      <c r="W1598" s="144"/>
      <c r="X1598" s="144"/>
      <c r="Y1598" s="144"/>
      <c r="Z1598" s="144"/>
      <c r="AA1598" s="144">
        <v>50.96</v>
      </c>
      <c r="AB1598" s="144">
        <f>AA1598*2677</f>
        <v>136419.92000000001</v>
      </c>
      <c r="AC1598" s="144"/>
      <c r="AD1598" s="144"/>
      <c r="AE1598" s="144"/>
      <c r="AF1598" s="144"/>
      <c r="AG1598" s="324">
        <v>2025</v>
      </c>
      <c r="AH1598" s="128"/>
      <c r="AI1598" s="172"/>
      <c r="AJ1598" s="172"/>
      <c r="AK1598" s="141">
        <f t="shared" si="374"/>
        <v>1521</v>
      </c>
      <c r="AL1598" s="35" t="s">
        <v>153</v>
      </c>
      <c r="AM1598" s="141" t="str">
        <f t="shared" si="375"/>
        <v>1521.</v>
      </c>
      <c r="AN1598" s="147"/>
      <c r="AO1598" s="274"/>
      <c r="AP1598" s="16"/>
    </row>
    <row r="1599" spans="1:42" ht="22.5" customHeight="1" x14ac:dyDescent="0.25">
      <c r="A1599" s="68" t="str">
        <f>AM1599</f>
        <v>1522.</v>
      </c>
      <c r="B1599" s="25">
        <v>2935</v>
      </c>
      <c r="C1599" s="202" t="s">
        <v>2964</v>
      </c>
      <c r="D1599" s="25">
        <v>1989</v>
      </c>
      <c r="E1599" s="111" t="s">
        <v>2932</v>
      </c>
      <c r="F1599" s="68" t="s">
        <v>2933</v>
      </c>
      <c r="G1599" s="30">
        <v>5</v>
      </c>
      <c r="H1599" s="30">
        <v>3</v>
      </c>
      <c r="I1599" s="144">
        <v>3275.7</v>
      </c>
      <c r="J1599" s="144">
        <v>1902.9</v>
      </c>
      <c r="K1599" s="144">
        <v>1902.9</v>
      </c>
      <c r="L1599" s="30">
        <v>147</v>
      </c>
      <c r="M1599" s="144">
        <f>R1599+T1599+V1599+X1599+Z1599+AB1599+AE1599+AF1599</f>
        <v>678775</v>
      </c>
      <c r="N1599" s="144"/>
      <c r="O1599" s="144"/>
      <c r="P1599" s="144"/>
      <c r="Q1599" s="144">
        <f>M1599</f>
        <v>678775</v>
      </c>
      <c r="R1599" s="144">
        <v>678775</v>
      </c>
      <c r="S1599" s="30"/>
      <c r="T1599" s="144"/>
      <c r="U1599" s="144"/>
      <c r="V1599" s="144"/>
      <c r="W1599" s="144"/>
      <c r="X1599" s="144"/>
      <c r="Y1599" s="144"/>
      <c r="Z1599" s="144"/>
      <c r="AA1599" s="144"/>
      <c r="AB1599" s="144"/>
      <c r="AC1599" s="144"/>
      <c r="AD1599" s="144"/>
      <c r="AE1599" s="144"/>
      <c r="AF1599" s="144"/>
      <c r="AG1599" s="324">
        <v>2025</v>
      </c>
      <c r="AH1599" s="128"/>
      <c r="AI1599" s="172"/>
      <c r="AJ1599" s="172"/>
      <c r="AK1599" s="141">
        <f t="shared" si="374"/>
        <v>1522</v>
      </c>
      <c r="AL1599" s="35" t="s">
        <v>153</v>
      </c>
      <c r="AM1599" s="141" t="str">
        <f t="shared" si="375"/>
        <v>1522.</v>
      </c>
      <c r="AN1599" s="147"/>
      <c r="AO1599" s="274"/>
      <c r="AP1599" s="16"/>
    </row>
    <row r="1600" spans="1:42" ht="22.5" customHeight="1" x14ac:dyDescent="0.25">
      <c r="A1600" s="68"/>
      <c r="B1600" s="25"/>
      <c r="C1600" s="171" t="s">
        <v>94</v>
      </c>
      <c r="D1600" s="30"/>
      <c r="E1600" s="111"/>
      <c r="F1600" s="111"/>
      <c r="G1600" s="30"/>
      <c r="H1600" s="30"/>
      <c r="I1600" s="142">
        <f>I1601+I1603+I1604</f>
        <v>2879.8</v>
      </c>
      <c r="J1600" s="142">
        <f>J1601+J1603+J1604</f>
        <v>2541.4</v>
      </c>
      <c r="K1600" s="142">
        <f>K1601+K1603+K1604</f>
        <v>2541.4</v>
      </c>
      <c r="L1600" s="103">
        <f>L1601+L1603+L1604</f>
        <v>124</v>
      </c>
      <c r="M1600" s="142">
        <f>M1601+M1603+M1604</f>
        <v>4306929.9799999995</v>
      </c>
      <c r="N1600" s="142"/>
      <c r="O1600" s="142"/>
      <c r="P1600" s="142"/>
      <c r="Q1600" s="142">
        <f>M1600</f>
        <v>4306929.9799999995</v>
      </c>
      <c r="R1600" s="142">
        <f>R1601+R1603+R1604</f>
        <v>381627.88</v>
      </c>
      <c r="S1600" s="103"/>
      <c r="T1600" s="142"/>
      <c r="U1600" s="142">
        <f>U1601+U1603+U1604</f>
        <v>477.4</v>
      </c>
      <c r="V1600" s="142">
        <f>V1601+V1603+V1604</f>
        <v>3591480.1999999997</v>
      </c>
      <c r="W1600" s="142"/>
      <c r="X1600" s="142"/>
      <c r="Y1600" s="142"/>
      <c r="Z1600" s="142"/>
      <c r="AA1600" s="142">
        <f>AA1601+AA1603+AA1604</f>
        <v>124.69999999999999</v>
      </c>
      <c r="AB1600" s="142">
        <f>AB1601+AB1603+AB1604</f>
        <v>333821.90000000002</v>
      </c>
      <c r="AC1600" s="142"/>
      <c r="AD1600" s="142"/>
      <c r="AE1600" s="142"/>
      <c r="AF1600" s="142"/>
      <c r="AG1600" s="150"/>
      <c r="AH1600" s="128"/>
      <c r="AI1600" s="172"/>
      <c r="AJ1600" s="172"/>
      <c r="AN1600" s="151"/>
      <c r="AO1600" s="35"/>
      <c r="AP1600" s="16"/>
    </row>
    <row r="1601" spans="1:42" ht="22.5" customHeight="1" x14ac:dyDescent="0.25">
      <c r="A1601" s="68"/>
      <c r="B1601" s="25"/>
      <c r="C1601" s="171" t="s">
        <v>1190</v>
      </c>
      <c r="D1601" s="25"/>
      <c r="E1601" s="111"/>
      <c r="F1601" s="68"/>
      <c r="G1601" s="25"/>
      <c r="H1601" s="25"/>
      <c r="I1601" s="142">
        <f>SUM(I1602:I1602)</f>
        <v>558.79999999999995</v>
      </c>
      <c r="J1601" s="142">
        <f t="shared" ref="J1601:R1601" si="381">SUM(J1602:J1602)</f>
        <v>509.4</v>
      </c>
      <c r="K1601" s="142">
        <f t="shared" si="381"/>
        <v>509.4</v>
      </c>
      <c r="L1601" s="103">
        <f t="shared" si="381"/>
        <v>17</v>
      </c>
      <c r="M1601" s="142">
        <f t="shared" si="381"/>
        <v>283026.88</v>
      </c>
      <c r="N1601" s="142"/>
      <c r="O1601" s="142"/>
      <c r="P1601" s="142"/>
      <c r="Q1601" s="142">
        <f>M1601</f>
        <v>283026.88</v>
      </c>
      <c r="R1601" s="142">
        <f t="shared" si="381"/>
        <v>283026.88</v>
      </c>
      <c r="S1601" s="103"/>
      <c r="T1601" s="142"/>
      <c r="U1601" s="142"/>
      <c r="V1601" s="142"/>
      <c r="W1601" s="142"/>
      <c r="X1601" s="142"/>
      <c r="Y1601" s="142"/>
      <c r="Z1601" s="142"/>
      <c r="AA1601" s="142"/>
      <c r="AB1601" s="142"/>
      <c r="AC1601" s="142"/>
      <c r="AD1601" s="142"/>
      <c r="AE1601" s="142"/>
      <c r="AF1601" s="142"/>
      <c r="AG1601" s="263"/>
      <c r="AH1601" s="132"/>
      <c r="AI1601" s="172"/>
      <c r="AJ1601" s="172"/>
      <c r="AN1601" s="219"/>
      <c r="AO1601" s="35"/>
      <c r="AP1601" s="16"/>
    </row>
    <row r="1602" spans="1:42" ht="22.5" customHeight="1" x14ac:dyDescent="0.25">
      <c r="A1602" s="68" t="str">
        <f>AM1602</f>
        <v>1523.</v>
      </c>
      <c r="B1602" s="25">
        <v>3072</v>
      </c>
      <c r="C1602" s="36" t="s">
        <v>1215</v>
      </c>
      <c r="D1602" s="30">
        <v>1972</v>
      </c>
      <c r="E1602" s="111" t="s">
        <v>2932</v>
      </c>
      <c r="F1602" s="68" t="s">
        <v>2934</v>
      </c>
      <c r="G1602" s="30">
        <v>2</v>
      </c>
      <c r="H1602" s="30">
        <v>2</v>
      </c>
      <c r="I1602" s="144">
        <v>558.79999999999995</v>
      </c>
      <c r="J1602" s="144">
        <v>509.4</v>
      </c>
      <c r="K1602" s="144">
        <v>509.4</v>
      </c>
      <c r="L1602" s="30">
        <v>17</v>
      </c>
      <c r="M1602" s="144">
        <f>R1602+T1602+V1602+X1602+Z1602+AB1602+AE1602+AF1602</f>
        <v>283026.88</v>
      </c>
      <c r="N1602" s="142"/>
      <c r="O1602" s="142"/>
      <c r="P1602" s="142"/>
      <c r="Q1602" s="144">
        <f t="shared" ref="Q1602" si="382">M1602</f>
        <v>283026.88</v>
      </c>
      <c r="R1602" s="144">
        <v>283026.88</v>
      </c>
      <c r="S1602" s="30"/>
      <c r="T1602" s="144"/>
      <c r="U1602" s="144"/>
      <c r="V1602" s="144"/>
      <c r="W1602" s="144"/>
      <c r="X1602" s="144"/>
      <c r="Y1602" s="144"/>
      <c r="Z1602" s="144"/>
      <c r="AA1602" s="144"/>
      <c r="AB1602" s="144"/>
      <c r="AC1602" s="144"/>
      <c r="AD1602" s="144"/>
      <c r="AE1602" s="144"/>
      <c r="AF1602" s="144"/>
      <c r="AG1602" s="324">
        <v>2025</v>
      </c>
      <c r="AH1602" s="128"/>
      <c r="AI1602" s="172"/>
      <c r="AJ1602" s="172"/>
      <c r="AK1602" s="141">
        <f t="shared" si="374"/>
        <v>1523</v>
      </c>
      <c r="AL1602" s="35" t="s">
        <v>153</v>
      </c>
      <c r="AM1602" s="141" t="str">
        <f t="shared" si="375"/>
        <v>1523.</v>
      </c>
      <c r="AN1602" s="147"/>
      <c r="AO1602" s="35"/>
      <c r="AP1602" s="16"/>
    </row>
    <row r="1603" spans="1:42" ht="22.5" customHeight="1" x14ac:dyDescent="0.25">
      <c r="A1603" s="68"/>
      <c r="B1603" s="25"/>
      <c r="C1603" s="171" t="s">
        <v>1191</v>
      </c>
      <c r="D1603" s="25"/>
      <c r="E1603" s="111"/>
      <c r="F1603" s="68"/>
      <c r="G1603" s="25"/>
      <c r="H1603" s="25"/>
      <c r="I1603" s="142"/>
      <c r="J1603" s="142"/>
      <c r="K1603" s="142"/>
      <c r="L1603" s="103"/>
      <c r="M1603" s="142"/>
      <c r="N1603" s="142"/>
      <c r="O1603" s="142"/>
      <c r="P1603" s="142"/>
      <c r="Q1603" s="142"/>
      <c r="R1603" s="142"/>
      <c r="S1603" s="103"/>
      <c r="T1603" s="142"/>
      <c r="U1603" s="142"/>
      <c r="V1603" s="142"/>
      <c r="W1603" s="142"/>
      <c r="X1603" s="142"/>
      <c r="Y1603" s="142"/>
      <c r="Z1603" s="142"/>
      <c r="AA1603" s="142"/>
      <c r="AB1603" s="142"/>
      <c r="AC1603" s="142"/>
      <c r="AD1603" s="142"/>
      <c r="AE1603" s="142"/>
      <c r="AF1603" s="142"/>
      <c r="AG1603" s="263"/>
      <c r="AH1603" s="132"/>
      <c r="AI1603" s="172"/>
      <c r="AJ1603" s="172"/>
      <c r="AN1603" s="219"/>
      <c r="AO1603" s="35"/>
      <c r="AP1603" s="16"/>
    </row>
    <row r="1604" spans="1:42" s="33" customFormat="1" ht="22.5" customHeight="1" x14ac:dyDescent="0.25">
      <c r="A1604" s="70"/>
      <c r="B1604" s="45"/>
      <c r="C1604" s="209" t="s">
        <v>1192</v>
      </c>
      <c r="D1604" s="25"/>
      <c r="E1604" s="111"/>
      <c r="F1604" s="68"/>
      <c r="G1604" s="25"/>
      <c r="H1604" s="25"/>
      <c r="I1604" s="142">
        <f>SUM(I1605:I1609)</f>
        <v>2321</v>
      </c>
      <c r="J1604" s="142">
        <f t="shared" ref="J1604:AB1604" si="383">SUM(J1605:J1609)</f>
        <v>2032</v>
      </c>
      <c r="K1604" s="142">
        <f t="shared" si="383"/>
        <v>2032</v>
      </c>
      <c r="L1604" s="103">
        <f t="shared" si="383"/>
        <v>107</v>
      </c>
      <c r="M1604" s="142">
        <f t="shared" si="383"/>
        <v>4023903.0999999996</v>
      </c>
      <c r="N1604" s="142"/>
      <c r="O1604" s="142"/>
      <c r="P1604" s="142"/>
      <c r="Q1604" s="142">
        <f t="shared" si="383"/>
        <v>4023903.0999999996</v>
      </c>
      <c r="R1604" s="142">
        <f t="shared" si="383"/>
        <v>98601</v>
      </c>
      <c r="S1604" s="103"/>
      <c r="T1604" s="142"/>
      <c r="U1604" s="142">
        <f t="shared" si="383"/>
        <v>477.4</v>
      </c>
      <c r="V1604" s="142">
        <f t="shared" si="383"/>
        <v>3591480.1999999997</v>
      </c>
      <c r="W1604" s="142"/>
      <c r="X1604" s="142"/>
      <c r="Y1604" s="142"/>
      <c r="Z1604" s="142"/>
      <c r="AA1604" s="142">
        <f t="shared" si="383"/>
        <v>124.69999999999999</v>
      </c>
      <c r="AB1604" s="142">
        <f t="shared" si="383"/>
        <v>333821.90000000002</v>
      </c>
      <c r="AC1604" s="142"/>
      <c r="AD1604" s="142"/>
      <c r="AE1604" s="142"/>
      <c r="AF1604" s="142"/>
      <c r="AG1604" s="159"/>
      <c r="AH1604" s="128"/>
      <c r="AI1604" s="217"/>
      <c r="AJ1604" s="217"/>
      <c r="AK1604" s="141"/>
      <c r="AL1604" s="35"/>
      <c r="AM1604" s="141"/>
      <c r="AN1604" s="160"/>
      <c r="AO1604" s="275"/>
      <c r="AP1604" s="16"/>
    </row>
    <row r="1605" spans="1:42" ht="22.5" customHeight="1" x14ac:dyDescent="0.25">
      <c r="A1605" s="68" t="str">
        <f>AM1605</f>
        <v>1524.</v>
      </c>
      <c r="B1605" s="25">
        <v>3088</v>
      </c>
      <c r="C1605" s="36" t="s">
        <v>654</v>
      </c>
      <c r="D1605" s="30">
        <v>1969</v>
      </c>
      <c r="E1605" s="111" t="s">
        <v>2932</v>
      </c>
      <c r="F1605" s="68" t="s">
        <v>2934</v>
      </c>
      <c r="G1605" s="30">
        <v>2</v>
      </c>
      <c r="H1605" s="30">
        <v>1</v>
      </c>
      <c r="I1605" s="144">
        <v>360.8</v>
      </c>
      <c r="J1605" s="144">
        <v>340.8</v>
      </c>
      <c r="K1605" s="144">
        <v>340.8</v>
      </c>
      <c r="L1605" s="30">
        <v>22</v>
      </c>
      <c r="M1605" s="144">
        <f>R1605+T1605+V1605+X1605+Z1605+AB1605+AE1605+AF1605</f>
        <v>168383.3</v>
      </c>
      <c r="N1605" s="144"/>
      <c r="O1605" s="144"/>
      <c r="P1605" s="144"/>
      <c r="Q1605" s="144">
        <f>M1605</f>
        <v>168383.3</v>
      </c>
      <c r="R1605" s="144"/>
      <c r="S1605" s="30"/>
      <c r="T1605" s="144"/>
      <c r="U1605" s="144"/>
      <c r="V1605" s="144"/>
      <c r="W1605" s="144"/>
      <c r="X1605" s="144"/>
      <c r="Y1605" s="144"/>
      <c r="Z1605" s="144"/>
      <c r="AA1605" s="144">
        <v>62.9</v>
      </c>
      <c r="AB1605" s="144">
        <f>AA1605*2677</f>
        <v>168383.3</v>
      </c>
      <c r="AC1605" s="144"/>
      <c r="AD1605" s="144"/>
      <c r="AE1605" s="144"/>
      <c r="AF1605" s="144"/>
      <c r="AG1605" s="324">
        <v>2025</v>
      </c>
      <c r="AH1605" s="128"/>
      <c r="AI1605" s="172"/>
      <c r="AJ1605" s="172"/>
      <c r="AK1605" s="141">
        <f t="shared" si="374"/>
        <v>1524</v>
      </c>
      <c r="AL1605" s="35" t="s">
        <v>153</v>
      </c>
      <c r="AM1605" s="141" t="str">
        <f t="shared" si="375"/>
        <v>1524.</v>
      </c>
      <c r="AN1605" s="147"/>
      <c r="AO1605" s="35"/>
      <c r="AP1605" s="16"/>
    </row>
    <row r="1606" spans="1:42" ht="22.5" customHeight="1" x14ac:dyDescent="0.25">
      <c r="A1606" s="68" t="str">
        <f>AM1606</f>
        <v>1525.</v>
      </c>
      <c r="B1606" s="25">
        <v>3085</v>
      </c>
      <c r="C1606" s="36" t="s">
        <v>1217</v>
      </c>
      <c r="D1606" s="30">
        <v>1968</v>
      </c>
      <c r="E1606" s="111" t="s">
        <v>2932</v>
      </c>
      <c r="F1606" s="68" t="s">
        <v>2934</v>
      </c>
      <c r="G1606" s="30">
        <v>2</v>
      </c>
      <c r="H1606" s="30">
        <v>2</v>
      </c>
      <c r="I1606" s="144">
        <v>578.29999999999995</v>
      </c>
      <c r="J1606" s="144">
        <v>529.6</v>
      </c>
      <c r="K1606" s="144">
        <v>529.6</v>
      </c>
      <c r="L1606" s="30">
        <v>33</v>
      </c>
      <c r="M1606" s="144">
        <f>R1606+T1606+V1606+X1606+Z1606+AB1606+AE1606+AF1606</f>
        <v>58589</v>
      </c>
      <c r="N1606" s="144"/>
      <c r="O1606" s="144"/>
      <c r="P1606" s="144"/>
      <c r="Q1606" s="144">
        <f>M1606</f>
        <v>58589</v>
      </c>
      <c r="R1606" s="144">
        <v>58589</v>
      </c>
      <c r="S1606" s="30"/>
      <c r="T1606" s="144"/>
      <c r="U1606" s="144"/>
      <c r="V1606" s="144"/>
      <c r="W1606" s="144"/>
      <c r="X1606" s="144"/>
      <c r="Y1606" s="144"/>
      <c r="Z1606" s="144"/>
      <c r="AA1606" s="144"/>
      <c r="AB1606" s="144"/>
      <c r="AC1606" s="144"/>
      <c r="AD1606" s="144"/>
      <c r="AE1606" s="144"/>
      <c r="AF1606" s="144"/>
      <c r="AG1606" s="324">
        <v>2025</v>
      </c>
      <c r="AH1606" s="128"/>
      <c r="AI1606" s="172"/>
      <c r="AJ1606" s="172"/>
      <c r="AK1606" s="141">
        <f t="shared" si="374"/>
        <v>1525</v>
      </c>
      <c r="AL1606" s="35" t="s">
        <v>153</v>
      </c>
      <c r="AM1606" s="141" t="str">
        <f t="shared" si="375"/>
        <v>1525.</v>
      </c>
      <c r="AN1606" s="147"/>
      <c r="AO1606" s="35"/>
      <c r="AP1606" s="16"/>
    </row>
    <row r="1607" spans="1:42" ht="22.5" customHeight="1" x14ac:dyDescent="0.25">
      <c r="A1607" s="68" t="str">
        <f t="shared" si="378"/>
        <v>1526.</v>
      </c>
      <c r="B1607" s="25">
        <v>3094</v>
      </c>
      <c r="C1607" s="36" t="s">
        <v>1216</v>
      </c>
      <c r="D1607" s="30">
        <v>1969</v>
      </c>
      <c r="E1607" s="111" t="s">
        <v>2932</v>
      </c>
      <c r="F1607" s="68" t="s">
        <v>2934</v>
      </c>
      <c r="G1607" s="30">
        <v>2</v>
      </c>
      <c r="H1607" s="30">
        <v>2</v>
      </c>
      <c r="I1607" s="144">
        <v>664</v>
      </c>
      <c r="J1607" s="144">
        <v>504.1</v>
      </c>
      <c r="K1607" s="144">
        <v>504.1</v>
      </c>
      <c r="L1607" s="30">
        <v>11</v>
      </c>
      <c r="M1607" s="144">
        <f>R1607+T1607+V1607+X1607+Z1607+AB1607+AE1607+AF1607</f>
        <v>3591480.1999999997</v>
      </c>
      <c r="N1607" s="144"/>
      <c r="O1607" s="144"/>
      <c r="P1607" s="144"/>
      <c r="Q1607" s="144">
        <f t="shared" ref="Q1607:Q1608" si="384">M1607</f>
        <v>3591480.1999999997</v>
      </c>
      <c r="R1607" s="144"/>
      <c r="S1607" s="30"/>
      <c r="T1607" s="144"/>
      <c r="U1607" s="144">
        <v>477.4</v>
      </c>
      <c r="V1607" s="144">
        <f>U1607*7523</f>
        <v>3591480.1999999997</v>
      </c>
      <c r="W1607" s="144"/>
      <c r="X1607" s="144"/>
      <c r="Y1607" s="144"/>
      <c r="Z1607" s="144"/>
      <c r="AA1607" s="144"/>
      <c r="AB1607" s="144"/>
      <c r="AC1607" s="144"/>
      <c r="AD1607" s="144"/>
      <c r="AE1607" s="144"/>
      <c r="AF1607" s="144"/>
      <c r="AG1607" s="324">
        <v>2025</v>
      </c>
      <c r="AH1607" s="128"/>
      <c r="AI1607" s="172"/>
      <c r="AJ1607" s="172"/>
      <c r="AK1607" s="141">
        <f t="shared" si="374"/>
        <v>1526</v>
      </c>
      <c r="AL1607" s="35" t="s">
        <v>153</v>
      </c>
      <c r="AM1607" s="141" t="str">
        <f t="shared" si="375"/>
        <v>1526.</v>
      </c>
      <c r="AN1607" s="147"/>
      <c r="AO1607" s="35"/>
      <c r="AP1607" s="16"/>
    </row>
    <row r="1608" spans="1:42" ht="22.5" customHeight="1" x14ac:dyDescent="0.25">
      <c r="A1608" s="68" t="str">
        <f t="shared" si="378"/>
        <v>1527.</v>
      </c>
      <c r="B1608" s="25">
        <v>3081</v>
      </c>
      <c r="C1608" s="36" t="s">
        <v>656</v>
      </c>
      <c r="D1608" s="25">
        <v>1967</v>
      </c>
      <c r="E1608" s="111" t="s">
        <v>2932</v>
      </c>
      <c r="F1608" s="68" t="s">
        <v>2934</v>
      </c>
      <c r="G1608" s="25">
        <v>2</v>
      </c>
      <c r="H1608" s="25">
        <v>1</v>
      </c>
      <c r="I1608" s="144">
        <v>345.9</v>
      </c>
      <c r="J1608" s="144">
        <v>316.89999999999998</v>
      </c>
      <c r="K1608" s="144">
        <v>316.89999999999998</v>
      </c>
      <c r="L1608" s="30">
        <v>14</v>
      </c>
      <c r="M1608" s="144">
        <f>R1608+T1608+V1608+X1608+Z1608+AB1608+AE1608+AF1608</f>
        <v>165438.6</v>
      </c>
      <c r="N1608" s="144"/>
      <c r="O1608" s="144"/>
      <c r="P1608" s="144"/>
      <c r="Q1608" s="144">
        <f t="shared" si="384"/>
        <v>165438.6</v>
      </c>
      <c r="R1608" s="144"/>
      <c r="S1608" s="30"/>
      <c r="T1608" s="144"/>
      <c r="U1608" s="144"/>
      <c r="V1608" s="144"/>
      <c r="W1608" s="144"/>
      <c r="X1608" s="144"/>
      <c r="Y1608" s="144"/>
      <c r="Z1608" s="144"/>
      <c r="AA1608" s="144">
        <v>61.8</v>
      </c>
      <c r="AB1608" s="144">
        <f>AA1608*2677</f>
        <v>165438.6</v>
      </c>
      <c r="AC1608" s="144"/>
      <c r="AD1608" s="144"/>
      <c r="AE1608" s="144"/>
      <c r="AF1608" s="144"/>
      <c r="AG1608" s="324">
        <v>2025</v>
      </c>
      <c r="AH1608" s="128"/>
      <c r="AI1608" s="172"/>
      <c r="AJ1608" s="172"/>
      <c r="AK1608" s="141">
        <f t="shared" si="374"/>
        <v>1527</v>
      </c>
      <c r="AL1608" s="35" t="s">
        <v>153</v>
      </c>
      <c r="AM1608" s="141" t="str">
        <f t="shared" si="375"/>
        <v>1527.</v>
      </c>
      <c r="AN1608" s="147"/>
      <c r="AO1608" s="35"/>
      <c r="AP1608" s="16"/>
    </row>
    <row r="1609" spans="1:42" ht="22.5" customHeight="1" x14ac:dyDescent="0.25">
      <c r="A1609" s="68" t="str">
        <f>AM1609</f>
        <v>1528.</v>
      </c>
      <c r="B1609" s="25">
        <v>3093</v>
      </c>
      <c r="C1609" s="36" t="s">
        <v>655</v>
      </c>
      <c r="D1609" s="30">
        <v>1969</v>
      </c>
      <c r="E1609" s="111" t="s">
        <v>2932</v>
      </c>
      <c r="F1609" s="68" t="s">
        <v>2934</v>
      </c>
      <c r="G1609" s="30">
        <v>2</v>
      </c>
      <c r="H1609" s="30">
        <v>1</v>
      </c>
      <c r="I1609" s="144">
        <v>372</v>
      </c>
      <c r="J1609" s="144">
        <v>340.6</v>
      </c>
      <c r="K1609" s="144">
        <v>340.6</v>
      </c>
      <c r="L1609" s="30">
        <v>27</v>
      </c>
      <c r="M1609" s="144">
        <f>R1609+T1609+V1609+X1609+Z1609+AB1609+AE1609+AF1609</f>
        <v>40012</v>
      </c>
      <c r="N1609" s="144"/>
      <c r="O1609" s="144"/>
      <c r="P1609" s="144"/>
      <c r="Q1609" s="144">
        <f>M1609</f>
        <v>40012</v>
      </c>
      <c r="R1609" s="144">
        <v>40012</v>
      </c>
      <c r="S1609" s="30"/>
      <c r="T1609" s="144"/>
      <c r="U1609" s="144"/>
      <c r="V1609" s="144"/>
      <c r="W1609" s="144"/>
      <c r="X1609" s="144"/>
      <c r="Y1609" s="144"/>
      <c r="Z1609" s="144"/>
      <c r="AA1609" s="144"/>
      <c r="AB1609" s="144"/>
      <c r="AC1609" s="144"/>
      <c r="AD1609" s="144"/>
      <c r="AE1609" s="144"/>
      <c r="AF1609" s="144"/>
      <c r="AG1609" s="324">
        <v>2025</v>
      </c>
      <c r="AH1609" s="128"/>
      <c r="AI1609" s="172"/>
      <c r="AJ1609" s="172"/>
      <c r="AK1609" s="141">
        <f t="shared" si="374"/>
        <v>1528</v>
      </c>
      <c r="AL1609" s="35" t="s">
        <v>153</v>
      </c>
      <c r="AM1609" s="141" t="str">
        <f t="shared" si="375"/>
        <v>1528.</v>
      </c>
      <c r="AN1609" s="147"/>
      <c r="AO1609" s="35"/>
      <c r="AP1609" s="16"/>
    </row>
    <row r="1610" spans="1:42" ht="31.5" customHeight="1" x14ac:dyDescent="0.25">
      <c r="A1610" s="68"/>
      <c r="B1610" s="25"/>
      <c r="C1610" s="171" t="s">
        <v>1835</v>
      </c>
      <c r="D1610" s="25"/>
      <c r="E1610" s="111"/>
      <c r="F1610" s="68"/>
      <c r="G1610" s="25"/>
      <c r="H1610" s="25"/>
      <c r="I1610" s="142">
        <f>I1611+I1612+I1615</f>
        <v>70126.19</v>
      </c>
      <c r="J1610" s="142">
        <f>J1611+J1612+J1615</f>
        <v>55404.120000000024</v>
      </c>
      <c r="K1610" s="142">
        <f>K1611+K1612+K1615</f>
        <v>55095.92000000002</v>
      </c>
      <c r="L1610" s="103">
        <f>L1611+L1612+L1615</f>
        <v>2312</v>
      </c>
      <c r="M1610" s="142">
        <f>M1611+M1612+M1615</f>
        <v>125939947.75999999</v>
      </c>
      <c r="N1610" s="142"/>
      <c r="O1610" s="142"/>
      <c r="P1610" s="142"/>
      <c r="Q1610" s="142">
        <f t="shared" ref="Q1610" si="385">M1610</f>
        <v>125939947.75999999</v>
      </c>
      <c r="R1610" s="142">
        <v>40819887.100000001</v>
      </c>
      <c r="S1610" s="103"/>
      <c r="T1610" s="142"/>
      <c r="U1610" s="142">
        <f t="shared" ref="U1610:AB1610" si="386">U1611+U1612+U1615</f>
        <v>9358.8000000000011</v>
      </c>
      <c r="V1610" s="142">
        <f t="shared" si="386"/>
        <v>70406252.399999991</v>
      </c>
      <c r="W1610" s="142">
        <f t="shared" si="386"/>
        <v>526</v>
      </c>
      <c r="X1610" s="142">
        <f t="shared" si="386"/>
        <v>1164564</v>
      </c>
      <c r="Y1610" s="142">
        <f t="shared" si="386"/>
        <v>3739.06</v>
      </c>
      <c r="Z1610" s="142">
        <f t="shared" si="386"/>
        <v>11154989</v>
      </c>
      <c r="AA1610" s="142">
        <f t="shared" si="386"/>
        <v>894.38000000000011</v>
      </c>
      <c r="AB1610" s="142">
        <f t="shared" si="386"/>
        <v>2394255.2600000002</v>
      </c>
      <c r="AC1610" s="142"/>
      <c r="AD1610" s="142"/>
      <c r="AE1610" s="142"/>
      <c r="AF1610" s="142"/>
      <c r="AG1610" s="162"/>
      <c r="AH1610" s="132"/>
      <c r="AI1610" s="132"/>
      <c r="AJ1610" s="132"/>
      <c r="AN1610" s="164"/>
      <c r="AO1610" s="35"/>
      <c r="AP1610" s="16"/>
    </row>
    <row r="1611" spans="1:42" ht="22.5" customHeight="1" x14ac:dyDescent="0.25">
      <c r="A1611" s="68"/>
      <c r="B1611" s="25"/>
      <c r="C1611" s="200" t="s">
        <v>1190</v>
      </c>
      <c r="D1611" s="25"/>
      <c r="E1611" s="111"/>
      <c r="F1611" s="68"/>
      <c r="G1611" s="25"/>
      <c r="H1611" s="25"/>
      <c r="I1611" s="142"/>
      <c r="J1611" s="142"/>
      <c r="K1611" s="142"/>
      <c r="L1611" s="103"/>
      <c r="M1611" s="142"/>
      <c r="N1611" s="142"/>
      <c r="O1611" s="142"/>
      <c r="P1611" s="142"/>
      <c r="Q1611" s="142"/>
      <c r="R1611" s="142"/>
      <c r="S1611" s="103"/>
      <c r="T1611" s="142"/>
      <c r="U1611" s="142"/>
      <c r="V1611" s="142"/>
      <c r="W1611" s="142"/>
      <c r="X1611" s="142"/>
      <c r="Y1611" s="142"/>
      <c r="Z1611" s="142"/>
      <c r="AA1611" s="142"/>
      <c r="AB1611" s="142"/>
      <c r="AC1611" s="142"/>
      <c r="AD1611" s="142"/>
      <c r="AE1611" s="142"/>
      <c r="AF1611" s="142"/>
      <c r="AG1611" s="162"/>
      <c r="AH1611" s="132"/>
      <c r="AI1611" s="132"/>
      <c r="AJ1611" s="132"/>
      <c r="AN1611" s="164"/>
      <c r="AO1611" s="35"/>
      <c r="AP1611" s="16"/>
    </row>
    <row r="1612" spans="1:42" ht="22.5" customHeight="1" x14ac:dyDescent="0.25">
      <c r="A1612" s="68"/>
      <c r="B1612" s="25"/>
      <c r="C1612" s="200" t="s">
        <v>1191</v>
      </c>
      <c r="D1612" s="25"/>
      <c r="E1612" s="111"/>
      <c r="F1612" s="68"/>
      <c r="G1612" s="25"/>
      <c r="H1612" s="25"/>
      <c r="I1612" s="142">
        <f>SUM(I1613:I1614)</f>
        <v>5816.1</v>
      </c>
      <c r="J1612" s="142">
        <f t="shared" ref="J1612:R1612" si="387">SUM(J1613:J1614)</f>
        <v>5382.5</v>
      </c>
      <c r="K1612" s="142">
        <f t="shared" si="387"/>
        <v>5382.5</v>
      </c>
      <c r="L1612" s="103">
        <f t="shared" si="387"/>
        <v>247</v>
      </c>
      <c r="M1612" s="142">
        <f t="shared" si="387"/>
        <v>1377207</v>
      </c>
      <c r="N1612" s="142"/>
      <c r="O1612" s="142"/>
      <c r="P1612" s="142"/>
      <c r="Q1612" s="142">
        <f>M1612</f>
        <v>1377207</v>
      </c>
      <c r="R1612" s="142">
        <f t="shared" si="387"/>
        <v>1377207</v>
      </c>
      <c r="S1612" s="103"/>
      <c r="T1612" s="142"/>
      <c r="U1612" s="142"/>
      <c r="V1612" s="142"/>
      <c r="W1612" s="142"/>
      <c r="X1612" s="142"/>
      <c r="Y1612" s="142"/>
      <c r="Z1612" s="142"/>
      <c r="AA1612" s="142"/>
      <c r="AB1612" s="142"/>
      <c r="AC1612" s="142"/>
      <c r="AD1612" s="142"/>
      <c r="AE1612" s="142"/>
      <c r="AF1612" s="142"/>
      <c r="AG1612" s="162"/>
      <c r="AH1612" s="132"/>
      <c r="AI1612" s="132"/>
      <c r="AJ1612" s="132"/>
      <c r="AN1612" s="164"/>
      <c r="AO1612" s="35"/>
      <c r="AP1612" s="16"/>
    </row>
    <row r="1613" spans="1:42" ht="22.5" customHeight="1" x14ac:dyDescent="0.25">
      <c r="A1613" s="68" t="str">
        <f>AM1613</f>
        <v>1529.</v>
      </c>
      <c r="B1613" s="25">
        <v>3188</v>
      </c>
      <c r="C1613" s="36" t="s">
        <v>2968</v>
      </c>
      <c r="D1613" s="25">
        <v>1984</v>
      </c>
      <c r="E1613" s="111" t="s">
        <v>2932</v>
      </c>
      <c r="F1613" s="68" t="s">
        <v>2934</v>
      </c>
      <c r="G1613" s="25">
        <v>2</v>
      </c>
      <c r="H1613" s="25">
        <v>2</v>
      </c>
      <c r="I1613" s="144">
        <v>753.6</v>
      </c>
      <c r="J1613" s="144">
        <v>677.3</v>
      </c>
      <c r="K1613" s="144">
        <v>677.3</v>
      </c>
      <c r="L1613" s="30">
        <v>25</v>
      </c>
      <c r="M1613" s="144">
        <f>R1613+T1613+V1613+X1613+Z1613+AB1613+AE1613+AF1613</f>
        <v>329667</v>
      </c>
      <c r="N1613" s="144"/>
      <c r="O1613" s="144"/>
      <c r="P1613" s="144"/>
      <c r="Q1613" s="144">
        <f t="shared" ref="Q1613:Q1620" si="388">M1613</f>
        <v>329667</v>
      </c>
      <c r="R1613" s="144">
        <v>329667</v>
      </c>
      <c r="S1613" s="30"/>
      <c r="T1613" s="144"/>
      <c r="U1613" s="144"/>
      <c r="V1613" s="144"/>
      <c r="W1613" s="144"/>
      <c r="X1613" s="144"/>
      <c r="Y1613" s="144"/>
      <c r="Z1613" s="144"/>
      <c r="AA1613" s="144"/>
      <c r="AB1613" s="144"/>
      <c r="AC1613" s="144"/>
      <c r="AD1613" s="144"/>
      <c r="AE1613" s="144"/>
      <c r="AF1613" s="144"/>
      <c r="AG1613" s="324">
        <v>2025</v>
      </c>
      <c r="AH1613" s="129"/>
      <c r="AI1613" s="148"/>
      <c r="AJ1613" s="148"/>
      <c r="AK1613" s="141">
        <f t="shared" si="374"/>
        <v>1529</v>
      </c>
      <c r="AL1613" s="35" t="s">
        <v>153</v>
      </c>
      <c r="AM1613" s="141" t="str">
        <f t="shared" si="375"/>
        <v>1529.</v>
      </c>
      <c r="AN1613" s="147"/>
      <c r="AO1613" s="35"/>
      <c r="AP1613" s="16"/>
    </row>
    <row r="1614" spans="1:42" ht="22.5" customHeight="1" x14ac:dyDescent="0.25">
      <c r="A1614" s="68" t="str">
        <f>AM1614</f>
        <v>1530.</v>
      </c>
      <c r="B1614" s="25">
        <v>3179</v>
      </c>
      <c r="C1614" s="36" t="s">
        <v>2969</v>
      </c>
      <c r="D1614" s="25">
        <v>1982</v>
      </c>
      <c r="E1614" s="111" t="s">
        <v>2932</v>
      </c>
      <c r="F1614" s="68" t="s">
        <v>2933</v>
      </c>
      <c r="G1614" s="25">
        <v>5</v>
      </c>
      <c r="H1614" s="25">
        <v>6</v>
      </c>
      <c r="I1614" s="144">
        <v>5062.5</v>
      </c>
      <c r="J1614" s="144">
        <v>4705.2</v>
      </c>
      <c r="K1614" s="144">
        <v>4705.2</v>
      </c>
      <c r="L1614" s="30">
        <v>222</v>
      </c>
      <c r="M1614" s="144">
        <f>R1614+T1614+V1614+X1614+Z1614+AB1614+AE1614+AF1614</f>
        <v>1047540</v>
      </c>
      <c r="N1614" s="144"/>
      <c r="O1614" s="144"/>
      <c r="P1614" s="144"/>
      <c r="Q1614" s="144">
        <f t="shared" si="388"/>
        <v>1047540</v>
      </c>
      <c r="R1614" s="144">
        <v>1047540</v>
      </c>
      <c r="S1614" s="30"/>
      <c r="T1614" s="144"/>
      <c r="U1614" s="144"/>
      <c r="V1614" s="144"/>
      <c r="W1614" s="144"/>
      <c r="X1614" s="144"/>
      <c r="Y1614" s="144"/>
      <c r="Z1614" s="144"/>
      <c r="AA1614" s="144"/>
      <c r="AB1614" s="144"/>
      <c r="AC1614" s="144"/>
      <c r="AD1614" s="144"/>
      <c r="AE1614" s="144"/>
      <c r="AF1614" s="144"/>
      <c r="AG1614" s="324">
        <v>2025</v>
      </c>
      <c r="AH1614" s="128"/>
      <c r="AI1614" s="132"/>
      <c r="AJ1614" s="132"/>
      <c r="AK1614" s="141">
        <f t="shared" si="374"/>
        <v>1530</v>
      </c>
      <c r="AL1614" s="35" t="s">
        <v>153</v>
      </c>
      <c r="AM1614" s="141" t="str">
        <f t="shared" si="375"/>
        <v>1530.</v>
      </c>
      <c r="AN1614" s="147"/>
      <c r="AO1614" s="35"/>
      <c r="AP1614" s="16"/>
    </row>
    <row r="1615" spans="1:42" s="33" customFormat="1" ht="22.5" customHeight="1" x14ac:dyDescent="0.25">
      <c r="A1615" s="70"/>
      <c r="B1615" s="45"/>
      <c r="C1615" s="200" t="s">
        <v>1192</v>
      </c>
      <c r="D1615" s="25"/>
      <c r="E1615" s="111"/>
      <c r="F1615" s="68"/>
      <c r="G1615" s="25"/>
      <c r="H1615" s="25"/>
      <c r="I1615" s="142">
        <f>SUM(I1616:I1684)</f>
        <v>64310.09</v>
      </c>
      <c r="J1615" s="142">
        <f t="shared" ref="J1615:AB1615" si="389">SUM(J1616:J1684)</f>
        <v>50021.620000000024</v>
      </c>
      <c r="K1615" s="142">
        <f t="shared" si="389"/>
        <v>49713.42000000002</v>
      </c>
      <c r="L1615" s="103">
        <f t="shared" si="389"/>
        <v>2065</v>
      </c>
      <c r="M1615" s="142">
        <f t="shared" si="389"/>
        <v>124562740.75999999</v>
      </c>
      <c r="N1615" s="142"/>
      <c r="O1615" s="142"/>
      <c r="P1615" s="142"/>
      <c r="Q1615" s="142">
        <f>M1615</f>
        <v>124562740.75999999</v>
      </c>
      <c r="R1615" s="142">
        <f t="shared" si="389"/>
        <v>39442680.100000001</v>
      </c>
      <c r="S1615" s="103"/>
      <c r="T1615" s="142"/>
      <c r="U1615" s="142">
        <f t="shared" si="389"/>
        <v>9358.8000000000011</v>
      </c>
      <c r="V1615" s="142">
        <f t="shared" si="389"/>
        <v>70406252.399999991</v>
      </c>
      <c r="W1615" s="142">
        <f t="shared" si="389"/>
        <v>526</v>
      </c>
      <c r="X1615" s="142">
        <f t="shared" si="389"/>
        <v>1164564</v>
      </c>
      <c r="Y1615" s="142">
        <f t="shared" si="389"/>
        <v>3739.06</v>
      </c>
      <c r="Z1615" s="142">
        <f t="shared" si="389"/>
        <v>11154989</v>
      </c>
      <c r="AA1615" s="142">
        <f t="shared" si="389"/>
        <v>894.38000000000011</v>
      </c>
      <c r="AB1615" s="142">
        <f t="shared" si="389"/>
        <v>2394255.2600000002</v>
      </c>
      <c r="AC1615" s="142"/>
      <c r="AD1615" s="142"/>
      <c r="AE1615" s="142"/>
      <c r="AF1615" s="142"/>
      <c r="AG1615" s="163"/>
      <c r="AH1615" s="128"/>
      <c r="AI1615" s="128"/>
      <c r="AJ1615" s="128"/>
      <c r="AK1615" s="141"/>
      <c r="AL1615" s="35"/>
      <c r="AM1615" s="141"/>
      <c r="AN1615" s="133"/>
      <c r="AO1615" s="275"/>
      <c r="AP1615" s="16"/>
    </row>
    <row r="1616" spans="1:42" ht="22.5" customHeight="1" x14ac:dyDescent="0.25">
      <c r="A1616" s="68" t="str">
        <f>AM1616</f>
        <v>1531.</v>
      </c>
      <c r="B1616" s="25">
        <v>3173</v>
      </c>
      <c r="C1616" s="36" t="s">
        <v>1378</v>
      </c>
      <c r="D1616" s="25">
        <v>1979</v>
      </c>
      <c r="E1616" s="111" t="s">
        <v>2932</v>
      </c>
      <c r="F1616" s="68" t="s">
        <v>2934</v>
      </c>
      <c r="G1616" s="25">
        <v>5</v>
      </c>
      <c r="H1616" s="25">
        <v>4</v>
      </c>
      <c r="I1616" s="144">
        <v>4598</v>
      </c>
      <c r="J1616" s="144">
        <v>3308.8</v>
      </c>
      <c r="K1616" s="144">
        <v>3308.8</v>
      </c>
      <c r="L1616" s="30">
        <v>136</v>
      </c>
      <c r="M1616" s="144">
        <f>R1616+T1616+V1616+X1616+Z1616+AB1616+AE1616+AF1616</f>
        <v>8463124</v>
      </c>
      <c r="N1616" s="144"/>
      <c r="O1616" s="144"/>
      <c r="P1616" s="144"/>
      <c r="Q1616" s="144">
        <f t="shared" si="388"/>
        <v>8463124</v>
      </c>
      <c r="R1616" s="144">
        <v>8463124</v>
      </c>
      <c r="S1616" s="30"/>
      <c r="T1616" s="144"/>
      <c r="U1616" s="144"/>
      <c r="V1616" s="144"/>
      <c r="W1616" s="144"/>
      <c r="X1616" s="144"/>
      <c r="Y1616" s="144"/>
      <c r="Z1616" s="144"/>
      <c r="AA1616" s="144"/>
      <c r="AB1616" s="144"/>
      <c r="AC1616" s="144"/>
      <c r="AD1616" s="144"/>
      <c r="AE1616" s="144"/>
      <c r="AF1616" s="144"/>
      <c r="AG1616" s="324">
        <v>2025</v>
      </c>
      <c r="AH1616" s="128"/>
      <c r="AI1616" s="132"/>
      <c r="AJ1616" s="132"/>
      <c r="AK1616" s="141">
        <f t="shared" si="374"/>
        <v>1531</v>
      </c>
      <c r="AL1616" s="35" t="s">
        <v>153</v>
      </c>
      <c r="AM1616" s="141" t="str">
        <f t="shared" si="375"/>
        <v>1531.</v>
      </c>
      <c r="AN1616" s="147"/>
      <c r="AO1616" s="35"/>
      <c r="AP1616" s="16"/>
    </row>
    <row r="1617" spans="1:42" ht="22.5" customHeight="1" x14ac:dyDescent="0.25">
      <c r="A1617" s="68" t="str">
        <f t="shared" ref="A1617:A1680" si="390">AM1617</f>
        <v>1532.</v>
      </c>
      <c r="B1617" s="25">
        <v>5549</v>
      </c>
      <c r="C1617" s="36" t="s">
        <v>1395</v>
      </c>
      <c r="D1617" s="25">
        <v>1965</v>
      </c>
      <c r="E1617" s="111" t="s">
        <v>2932</v>
      </c>
      <c r="F1617" s="68" t="s">
        <v>2934</v>
      </c>
      <c r="G1617" s="25">
        <v>2</v>
      </c>
      <c r="H1617" s="25">
        <v>1</v>
      </c>
      <c r="I1617" s="144">
        <v>324.39999999999998</v>
      </c>
      <c r="J1617" s="144">
        <v>304.2</v>
      </c>
      <c r="K1617" s="144">
        <v>304.2</v>
      </c>
      <c r="L1617" s="30">
        <v>14</v>
      </c>
      <c r="M1617" s="144">
        <f>R1617+T1617+V1617+X1617+Z1617+AB1617+AE1617+AF1617</f>
        <v>35725</v>
      </c>
      <c r="N1617" s="144"/>
      <c r="O1617" s="144"/>
      <c r="P1617" s="144"/>
      <c r="Q1617" s="144">
        <f t="shared" si="388"/>
        <v>35725</v>
      </c>
      <c r="R1617" s="144">
        <v>35725</v>
      </c>
      <c r="S1617" s="30"/>
      <c r="T1617" s="144"/>
      <c r="U1617" s="144"/>
      <c r="V1617" s="144"/>
      <c r="W1617" s="144"/>
      <c r="X1617" s="144"/>
      <c r="Y1617" s="144"/>
      <c r="Z1617" s="144"/>
      <c r="AA1617" s="144"/>
      <c r="AB1617" s="144"/>
      <c r="AC1617" s="144"/>
      <c r="AD1617" s="144"/>
      <c r="AE1617" s="144"/>
      <c r="AF1617" s="144"/>
      <c r="AG1617" s="324">
        <v>2025</v>
      </c>
      <c r="AH1617" s="129"/>
      <c r="AI1617" s="148"/>
      <c r="AJ1617" s="148"/>
      <c r="AK1617" s="141">
        <f t="shared" si="374"/>
        <v>1532</v>
      </c>
      <c r="AL1617" s="35" t="s">
        <v>153</v>
      </c>
      <c r="AM1617" s="141" t="str">
        <f t="shared" si="375"/>
        <v>1532.</v>
      </c>
      <c r="AN1617" s="147"/>
      <c r="AO1617" s="35"/>
      <c r="AP1617" s="16"/>
    </row>
    <row r="1618" spans="1:42" ht="22.5" customHeight="1" x14ac:dyDescent="0.25">
      <c r="A1618" s="68" t="str">
        <f t="shared" si="390"/>
        <v>1533.</v>
      </c>
      <c r="B1618" s="25">
        <v>3133</v>
      </c>
      <c r="C1618" s="36" t="s">
        <v>1374</v>
      </c>
      <c r="D1618" s="25">
        <v>1982</v>
      </c>
      <c r="E1618" s="111" t="s">
        <v>2932</v>
      </c>
      <c r="F1618" s="68" t="s">
        <v>2934</v>
      </c>
      <c r="G1618" s="25">
        <v>2</v>
      </c>
      <c r="H1618" s="25">
        <v>2</v>
      </c>
      <c r="I1618" s="144">
        <v>1344.72</v>
      </c>
      <c r="J1618" s="144">
        <v>754.4</v>
      </c>
      <c r="K1618" s="144">
        <v>754.4</v>
      </c>
      <c r="L1618" s="30">
        <v>25</v>
      </c>
      <c r="M1618" s="144">
        <f>R1618+T1618+V1618+X1618+Z1618+AB1618+AE1618+AF1618</f>
        <v>1164564</v>
      </c>
      <c r="N1618" s="144"/>
      <c r="O1618" s="144"/>
      <c r="P1618" s="144"/>
      <c r="Q1618" s="144">
        <f t="shared" si="388"/>
        <v>1164564</v>
      </c>
      <c r="R1618" s="144"/>
      <c r="S1618" s="30"/>
      <c r="T1618" s="144"/>
      <c r="U1618" s="144"/>
      <c r="V1618" s="144"/>
      <c r="W1618" s="144">
        <v>526</v>
      </c>
      <c r="X1618" s="144">
        <f>W1618*2214</f>
        <v>1164564</v>
      </c>
      <c r="Y1618" s="144"/>
      <c r="Z1618" s="144"/>
      <c r="AA1618" s="144"/>
      <c r="AB1618" s="144"/>
      <c r="AC1618" s="144"/>
      <c r="AD1618" s="144"/>
      <c r="AE1618" s="144"/>
      <c r="AF1618" s="144"/>
      <c r="AG1618" s="324">
        <v>2025</v>
      </c>
      <c r="AH1618" s="128"/>
      <c r="AI1618" s="132"/>
      <c r="AJ1618" s="132"/>
      <c r="AK1618" s="141">
        <f t="shared" si="374"/>
        <v>1533</v>
      </c>
      <c r="AL1618" s="35" t="s">
        <v>153</v>
      </c>
      <c r="AM1618" s="141" t="str">
        <f t="shared" si="375"/>
        <v>1533.</v>
      </c>
      <c r="AN1618" s="147"/>
      <c r="AO1618" s="35"/>
      <c r="AP1618" s="16"/>
    </row>
    <row r="1619" spans="1:42" ht="22.5" customHeight="1" x14ac:dyDescent="0.25">
      <c r="A1619" s="68" t="str">
        <f t="shared" si="390"/>
        <v>1534.</v>
      </c>
      <c r="B1619" s="25">
        <v>3177</v>
      </c>
      <c r="C1619" s="137" t="s">
        <v>661</v>
      </c>
      <c r="D1619" s="25">
        <v>1967</v>
      </c>
      <c r="E1619" s="111" t="s">
        <v>2932</v>
      </c>
      <c r="F1619" s="68" t="s">
        <v>2934</v>
      </c>
      <c r="G1619" s="25">
        <v>2</v>
      </c>
      <c r="H1619" s="25">
        <v>2</v>
      </c>
      <c r="I1619" s="144">
        <v>546</v>
      </c>
      <c r="J1619" s="144">
        <v>473.8</v>
      </c>
      <c r="K1619" s="144">
        <v>473.8</v>
      </c>
      <c r="L1619" s="30">
        <v>21</v>
      </c>
      <c r="M1619" s="144">
        <f>R1619+T1619+V1619+X1619+Z1619+AB1619+AE1619+AF1619</f>
        <v>107175</v>
      </c>
      <c r="N1619" s="144"/>
      <c r="O1619" s="144"/>
      <c r="P1619" s="144"/>
      <c r="Q1619" s="144">
        <f t="shared" si="388"/>
        <v>107175</v>
      </c>
      <c r="R1619" s="144">
        <v>107175</v>
      </c>
      <c r="S1619" s="30"/>
      <c r="T1619" s="144"/>
      <c r="U1619" s="144"/>
      <c r="V1619" s="144"/>
      <c r="W1619" s="144"/>
      <c r="X1619" s="144"/>
      <c r="Y1619" s="144"/>
      <c r="Z1619" s="144"/>
      <c r="AA1619" s="144"/>
      <c r="AB1619" s="144"/>
      <c r="AC1619" s="144"/>
      <c r="AD1619" s="144"/>
      <c r="AE1619" s="144"/>
      <c r="AF1619" s="144"/>
      <c r="AG1619" s="324">
        <v>2025</v>
      </c>
      <c r="AH1619" s="129"/>
      <c r="AI1619" s="148"/>
      <c r="AJ1619" s="148"/>
      <c r="AK1619" s="141">
        <f t="shared" si="374"/>
        <v>1534</v>
      </c>
      <c r="AL1619" s="35" t="s">
        <v>153</v>
      </c>
      <c r="AM1619" s="141" t="str">
        <f t="shared" si="375"/>
        <v>1534.</v>
      </c>
      <c r="AN1619" s="147"/>
      <c r="AO1619" s="35"/>
      <c r="AP1619" s="16"/>
    </row>
    <row r="1620" spans="1:42" ht="22.5" customHeight="1" x14ac:dyDescent="0.25">
      <c r="A1620" s="68" t="str">
        <f t="shared" si="390"/>
        <v>1535.</v>
      </c>
      <c r="B1620" s="25">
        <v>3240</v>
      </c>
      <c r="C1620" s="36" t="s">
        <v>1392</v>
      </c>
      <c r="D1620" s="25">
        <v>1983</v>
      </c>
      <c r="E1620" s="111" t="s">
        <v>2932</v>
      </c>
      <c r="F1620" s="68" t="s">
        <v>2933</v>
      </c>
      <c r="G1620" s="25">
        <v>2</v>
      </c>
      <c r="H1620" s="25">
        <v>1</v>
      </c>
      <c r="I1620" s="144">
        <v>745.7</v>
      </c>
      <c r="J1620" s="144">
        <v>438.9</v>
      </c>
      <c r="K1620" s="144">
        <v>438.9</v>
      </c>
      <c r="L1620" s="30">
        <v>15</v>
      </c>
      <c r="M1620" s="144">
        <f>R1620+T1620+V1620+X1620+Z1620+AB1620+AE1620+AF1620</f>
        <v>506501.24</v>
      </c>
      <c r="N1620" s="144"/>
      <c r="O1620" s="144"/>
      <c r="P1620" s="144"/>
      <c r="Q1620" s="144">
        <f t="shared" si="388"/>
        <v>506501.24</v>
      </c>
      <c r="R1620" s="144"/>
      <c r="S1620" s="30"/>
      <c r="T1620" s="144"/>
      <c r="U1620" s="144"/>
      <c r="V1620" s="144"/>
      <c r="W1620" s="144"/>
      <c r="X1620" s="144"/>
      <c r="Y1620" s="144">
        <v>356.44</v>
      </c>
      <c r="Z1620" s="144">
        <f>Y1620*1421</f>
        <v>506501.24</v>
      </c>
      <c r="AA1620" s="144"/>
      <c r="AB1620" s="144"/>
      <c r="AC1620" s="144"/>
      <c r="AD1620" s="144"/>
      <c r="AE1620" s="144"/>
      <c r="AF1620" s="144"/>
      <c r="AG1620" s="324">
        <v>2025</v>
      </c>
      <c r="AH1620" s="128"/>
      <c r="AI1620" s="132"/>
      <c r="AJ1620" s="132"/>
      <c r="AK1620" s="141">
        <f t="shared" si="374"/>
        <v>1535</v>
      </c>
      <c r="AL1620" s="35" t="s">
        <v>153</v>
      </c>
      <c r="AM1620" s="141" t="str">
        <f t="shared" si="375"/>
        <v>1535.</v>
      </c>
      <c r="AN1620" s="147"/>
      <c r="AO1620" s="35"/>
      <c r="AP1620" s="16"/>
    </row>
    <row r="1621" spans="1:42" ht="22.5" customHeight="1" x14ac:dyDescent="0.25">
      <c r="A1621" s="68" t="str">
        <f t="shared" si="390"/>
        <v>1536.</v>
      </c>
      <c r="B1621" s="25">
        <v>3111</v>
      </c>
      <c r="C1621" s="36" t="s">
        <v>1372</v>
      </c>
      <c r="D1621" s="25">
        <v>1958</v>
      </c>
      <c r="E1621" s="111" t="s">
        <v>2932</v>
      </c>
      <c r="F1621" s="68" t="s">
        <v>2934</v>
      </c>
      <c r="G1621" s="25">
        <v>2</v>
      </c>
      <c r="H1621" s="25">
        <v>1</v>
      </c>
      <c r="I1621" s="144">
        <v>484.2</v>
      </c>
      <c r="J1621" s="144">
        <v>443.4</v>
      </c>
      <c r="K1621" s="144">
        <v>443.4</v>
      </c>
      <c r="L1621" s="30">
        <v>18</v>
      </c>
      <c r="M1621" s="144">
        <f t="shared" ref="M1621" si="391">R1621+T1621+V1621+X1621+Z1621+AB1621+AE1621+AF1621</f>
        <v>649760</v>
      </c>
      <c r="N1621" s="144"/>
      <c r="O1621" s="144"/>
      <c r="P1621" s="144"/>
      <c r="Q1621" s="144">
        <f t="shared" ref="Q1621" si="392">M1621</f>
        <v>649760</v>
      </c>
      <c r="R1621" s="144">
        <v>649760</v>
      </c>
      <c r="S1621" s="30"/>
      <c r="T1621" s="144"/>
      <c r="U1621" s="144"/>
      <c r="V1621" s="144"/>
      <c r="W1621" s="144"/>
      <c r="X1621" s="144"/>
      <c r="Y1621" s="144"/>
      <c r="Z1621" s="144"/>
      <c r="AA1621" s="144"/>
      <c r="AB1621" s="144"/>
      <c r="AC1621" s="144"/>
      <c r="AD1621" s="144"/>
      <c r="AE1621" s="144"/>
      <c r="AF1621" s="144"/>
      <c r="AG1621" s="324">
        <v>2025</v>
      </c>
      <c r="AH1621" s="128"/>
      <c r="AI1621" s="132"/>
      <c r="AJ1621" s="132"/>
      <c r="AK1621" s="141">
        <f t="shared" si="374"/>
        <v>1536</v>
      </c>
      <c r="AL1621" s="35" t="s">
        <v>153</v>
      </c>
      <c r="AM1621" s="141" t="str">
        <f t="shared" si="375"/>
        <v>1536.</v>
      </c>
      <c r="AN1621" s="147"/>
      <c r="AO1621" s="35"/>
      <c r="AP1621" s="16"/>
    </row>
    <row r="1622" spans="1:42" ht="22.5" customHeight="1" x14ac:dyDescent="0.25">
      <c r="A1622" s="68" t="str">
        <f t="shared" si="390"/>
        <v>1537.</v>
      </c>
      <c r="B1622" s="25">
        <v>3105</v>
      </c>
      <c r="C1622" s="161" t="s">
        <v>666</v>
      </c>
      <c r="D1622" s="25">
        <v>1968</v>
      </c>
      <c r="E1622" s="111" t="s">
        <v>2932</v>
      </c>
      <c r="F1622" s="68" t="s">
        <v>2934</v>
      </c>
      <c r="G1622" s="25">
        <v>2</v>
      </c>
      <c r="H1622" s="25">
        <v>2</v>
      </c>
      <c r="I1622" s="144">
        <v>497.4</v>
      </c>
      <c r="J1622" s="144">
        <v>288.10000000000002</v>
      </c>
      <c r="K1622" s="144">
        <v>288.10000000000002</v>
      </c>
      <c r="L1622" s="30">
        <v>10</v>
      </c>
      <c r="M1622" s="144">
        <f t="shared" ref="M1622:M1653" si="393">R1622+T1622+V1622+X1622+Z1622+AB1622+AE1622+AF1622</f>
        <v>71450</v>
      </c>
      <c r="N1622" s="144"/>
      <c r="O1622" s="144"/>
      <c r="P1622" s="144"/>
      <c r="Q1622" s="144">
        <f t="shared" ref="Q1622:Q1653" si="394">M1622</f>
        <v>71450</v>
      </c>
      <c r="R1622" s="144">
        <v>71450</v>
      </c>
      <c r="S1622" s="30"/>
      <c r="T1622" s="144"/>
      <c r="U1622" s="144"/>
      <c r="V1622" s="144"/>
      <c r="W1622" s="144"/>
      <c r="X1622" s="144"/>
      <c r="Y1622" s="144"/>
      <c r="Z1622" s="144"/>
      <c r="AA1622" s="144"/>
      <c r="AB1622" s="144"/>
      <c r="AC1622" s="144"/>
      <c r="AD1622" s="144"/>
      <c r="AE1622" s="144"/>
      <c r="AF1622" s="144"/>
      <c r="AG1622" s="324">
        <v>2025</v>
      </c>
      <c r="AH1622" s="128"/>
      <c r="AI1622" s="132"/>
      <c r="AJ1622" s="132"/>
      <c r="AK1622" s="141">
        <f t="shared" si="374"/>
        <v>1537</v>
      </c>
      <c r="AL1622" s="35" t="s">
        <v>153</v>
      </c>
      <c r="AM1622" s="141" t="str">
        <f t="shared" si="375"/>
        <v>1537.</v>
      </c>
      <c r="AN1622" s="147"/>
      <c r="AO1622" s="35"/>
      <c r="AP1622" s="16"/>
    </row>
    <row r="1623" spans="1:42" ht="22.5" customHeight="1" x14ac:dyDescent="0.25">
      <c r="A1623" s="68" t="str">
        <f t="shared" si="390"/>
        <v>1538.</v>
      </c>
      <c r="B1623" s="25">
        <v>3107</v>
      </c>
      <c r="C1623" s="161" t="s">
        <v>667</v>
      </c>
      <c r="D1623" s="25">
        <v>1965</v>
      </c>
      <c r="E1623" s="111" t="s">
        <v>2932</v>
      </c>
      <c r="F1623" s="68" t="s">
        <v>2934</v>
      </c>
      <c r="G1623" s="25">
        <v>2</v>
      </c>
      <c r="H1623" s="25">
        <v>1</v>
      </c>
      <c r="I1623" s="144">
        <v>370.5</v>
      </c>
      <c r="J1623" s="144">
        <v>247.9</v>
      </c>
      <c r="K1623" s="144">
        <v>247.9</v>
      </c>
      <c r="L1623" s="30">
        <v>13</v>
      </c>
      <c r="M1623" s="144">
        <f t="shared" si="393"/>
        <v>140542.5</v>
      </c>
      <c r="N1623" s="144"/>
      <c r="O1623" s="144"/>
      <c r="P1623" s="144"/>
      <c r="Q1623" s="144">
        <f t="shared" si="394"/>
        <v>140542.5</v>
      </c>
      <c r="R1623" s="144"/>
      <c r="S1623" s="30"/>
      <c r="T1623" s="144"/>
      <c r="U1623" s="144"/>
      <c r="V1623" s="144"/>
      <c r="W1623" s="144"/>
      <c r="X1623" s="144"/>
      <c r="Y1623" s="144"/>
      <c r="Z1623" s="144"/>
      <c r="AA1623" s="144">
        <v>52.5</v>
      </c>
      <c r="AB1623" s="144">
        <f>AA1623*2677</f>
        <v>140542.5</v>
      </c>
      <c r="AC1623" s="144"/>
      <c r="AD1623" s="144"/>
      <c r="AE1623" s="144"/>
      <c r="AF1623" s="144"/>
      <c r="AG1623" s="324">
        <v>2025</v>
      </c>
      <c r="AH1623" s="128"/>
      <c r="AI1623" s="132"/>
      <c r="AJ1623" s="132"/>
      <c r="AK1623" s="141">
        <f t="shared" si="374"/>
        <v>1538</v>
      </c>
      <c r="AL1623" s="35" t="s">
        <v>153</v>
      </c>
      <c r="AM1623" s="141" t="str">
        <f t="shared" si="375"/>
        <v>1538.</v>
      </c>
      <c r="AN1623" s="147"/>
      <c r="AO1623" s="35"/>
      <c r="AP1623" s="16"/>
    </row>
    <row r="1624" spans="1:42" ht="22.5" customHeight="1" x14ac:dyDescent="0.25">
      <c r="A1624" s="68" t="str">
        <f t="shared" si="390"/>
        <v>1539.</v>
      </c>
      <c r="B1624" s="25">
        <v>3119</v>
      </c>
      <c r="C1624" s="161" t="s">
        <v>668</v>
      </c>
      <c r="D1624" s="25">
        <v>1965</v>
      </c>
      <c r="E1624" s="111" t="s">
        <v>2932</v>
      </c>
      <c r="F1624" s="68" t="s">
        <v>2934</v>
      </c>
      <c r="G1624" s="25">
        <v>2</v>
      </c>
      <c r="H1624" s="25">
        <v>2</v>
      </c>
      <c r="I1624" s="144">
        <v>759.07</v>
      </c>
      <c r="J1624" s="144">
        <v>666.4</v>
      </c>
      <c r="K1624" s="144">
        <v>666.4</v>
      </c>
      <c r="L1624" s="30">
        <v>40</v>
      </c>
      <c r="M1624" s="144">
        <f t="shared" si="393"/>
        <v>2042737.2</v>
      </c>
      <c r="N1624" s="144"/>
      <c r="O1624" s="144"/>
      <c r="P1624" s="144"/>
      <c r="Q1624" s="144">
        <f t="shared" si="394"/>
        <v>2042737.2</v>
      </c>
      <c r="R1624" s="144"/>
      <c r="S1624" s="30"/>
      <c r="T1624" s="144"/>
      <c r="U1624" s="144"/>
      <c r="V1624" s="144"/>
      <c r="W1624" s="144"/>
      <c r="X1624" s="144"/>
      <c r="Y1624" s="144">
        <v>648.9</v>
      </c>
      <c r="Z1624" s="144">
        <f>Y1624*3148</f>
        <v>2042737.2</v>
      </c>
      <c r="AA1624" s="144"/>
      <c r="AB1624" s="144"/>
      <c r="AC1624" s="144"/>
      <c r="AD1624" s="144"/>
      <c r="AE1624" s="144"/>
      <c r="AF1624" s="144"/>
      <c r="AG1624" s="324">
        <v>2025</v>
      </c>
      <c r="AH1624" s="128"/>
      <c r="AI1624" s="132"/>
      <c r="AJ1624" s="132"/>
      <c r="AK1624" s="141">
        <f t="shared" si="374"/>
        <v>1539</v>
      </c>
      <c r="AL1624" s="35" t="s">
        <v>153</v>
      </c>
      <c r="AM1624" s="141" t="str">
        <f t="shared" si="375"/>
        <v>1539.</v>
      </c>
      <c r="AN1624" s="147"/>
      <c r="AO1624" s="35"/>
      <c r="AP1624" s="16"/>
    </row>
    <row r="1625" spans="1:42" ht="22.5" customHeight="1" x14ac:dyDescent="0.25">
      <c r="A1625" s="68" t="str">
        <f t="shared" si="390"/>
        <v>1540.</v>
      </c>
      <c r="B1625" s="25">
        <v>3126</v>
      </c>
      <c r="C1625" s="161" t="s">
        <v>669</v>
      </c>
      <c r="D1625" s="25">
        <v>1972</v>
      </c>
      <c r="E1625" s="111" t="s">
        <v>2932</v>
      </c>
      <c r="F1625" s="68" t="s">
        <v>2934</v>
      </c>
      <c r="G1625" s="25">
        <v>2</v>
      </c>
      <c r="H1625" s="25">
        <v>2</v>
      </c>
      <c r="I1625" s="144">
        <v>537.9</v>
      </c>
      <c r="J1625" s="144">
        <v>498.4</v>
      </c>
      <c r="K1625" s="144">
        <v>498.4</v>
      </c>
      <c r="L1625" s="30">
        <v>24</v>
      </c>
      <c r="M1625" s="144">
        <f t="shared" si="393"/>
        <v>71450</v>
      </c>
      <c r="N1625" s="144"/>
      <c r="O1625" s="144"/>
      <c r="P1625" s="144"/>
      <c r="Q1625" s="144">
        <f t="shared" si="394"/>
        <v>71450</v>
      </c>
      <c r="R1625" s="144">
        <v>71450</v>
      </c>
      <c r="S1625" s="30"/>
      <c r="T1625" s="144"/>
      <c r="U1625" s="144"/>
      <c r="V1625" s="144"/>
      <c r="W1625" s="144"/>
      <c r="X1625" s="144"/>
      <c r="Y1625" s="144"/>
      <c r="Z1625" s="144"/>
      <c r="AA1625" s="144"/>
      <c r="AB1625" s="144"/>
      <c r="AC1625" s="144"/>
      <c r="AD1625" s="144"/>
      <c r="AE1625" s="144"/>
      <c r="AF1625" s="144"/>
      <c r="AG1625" s="324">
        <v>2025</v>
      </c>
      <c r="AH1625" s="128"/>
      <c r="AI1625" s="132"/>
      <c r="AJ1625" s="132"/>
      <c r="AK1625" s="141">
        <f t="shared" si="374"/>
        <v>1540</v>
      </c>
      <c r="AL1625" s="35" t="s">
        <v>153</v>
      </c>
      <c r="AM1625" s="141" t="str">
        <f t="shared" si="375"/>
        <v>1540.</v>
      </c>
      <c r="AN1625" s="147"/>
      <c r="AO1625" s="35"/>
      <c r="AP1625" s="16"/>
    </row>
    <row r="1626" spans="1:42" ht="22.5" customHeight="1" x14ac:dyDescent="0.25">
      <c r="A1626" s="68" t="str">
        <f t="shared" si="390"/>
        <v>1541.</v>
      </c>
      <c r="B1626" s="25">
        <v>3132</v>
      </c>
      <c r="C1626" s="161" t="s">
        <v>675</v>
      </c>
      <c r="D1626" s="25">
        <v>1976</v>
      </c>
      <c r="E1626" s="111" t="s">
        <v>2932</v>
      </c>
      <c r="F1626" s="68" t="s">
        <v>2933</v>
      </c>
      <c r="G1626" s="25">
        <v>2</v>
      </c>
      <c r="H1626" s="25">
        <v>2</v>
      </c>
      <c r="I1626" s="144">
        <v>1362.6</v>
      </c>
      <c r="J1626" s="144">
        <v>758.3</v>
      </c>
      <c r="K1626" s="144">
        <v>758.3</v>
      </c>
      <c r="L1626" s="30">
        <v>25</v>
      </c>
      <c r="M1626" s="144">
        <f t="shared" si="393"/>
        <v>4814720</v>
      </c>
      <c r="N1626" s="144"/>
      <c r="O1626" s="144"/>
      <c r="P1626" s="144"/>
      <c r="Q1626" s="144">
        <f t="shared" si="394"/>
        <v>4814720</v>
      </c>
      <c r="R1626" s="144"/>
      <c r="S1626" s="30"/>
      <c r="T1626" s="144"/>
      <c r="U1626" s="144">
        <v>640</v>
      </c>
      <c r="V1626" s="144">
        <f>U1626*7523</f>
        <v>4814720</v>
      </c>
      <c r="W1626" s="144"/>
      <c r="X1626" s="144"/>
      <c r="Y1626" s="144"/>
      <c r="Z1626" s="144"/>
      <c r="AA1626" s="144"/>
      <c r="AB1626" s="144"/>
      <c r="AC1626" s="144"/>
      <c r="AD1626" s="144"/>
      <c r="AE1626" s="144"/>
      <c r="AF1626" s="144"/>
      <c r="AG1626" s="324">
        <v>2025</v>
      </c>
      <c r="AH1626" s="128"/>
      <c r="AI1626" s="132"/>
      <c r="AJ1626" s="132"/>
      <c r="AK1626" s="141">
        <f t="shared" si="374"/>
        <v>1541</v>
      </c>
      <c r="AL1626" s="35" t="s">
        <v>153</v>
      </c>
      <c r="AM1626" s="141" t="str">
        <f t="shared" si="375"/>
        <v>1541.</v>
      </c>
      <c r="AN1626" s="147"/>
      <c r="AO1626" s="35"/>
      <c r="AP1626" s="16"/>
    </row>
    <row r="1627" spans="1:42" ht="22.5" customHeight="1" x14ac:dyDescent="0.25">
      <c r="A1627" s="68" t="str">
        <f t="shared" si="390"/>
        <v>1542.</v>
      </c>
      <c r="B1627" s="25">
        <v>3136</v>
      </c>
      <c r="C1627" s="161" t="s">
        <v>1081</v>
      </c>
      <c r="D1627" s="25">
        <v>1970</v>
      </c>
      <c r="E1627" s="111" t="s">
        <v>2932</v>
      </c>
      <c r="F1627" s="68" t="s">
        <v>2934</v>
      </c>
      <c r="G1627" s="25">
        <v>2</v>
      </c>
      <c r="H1627" s="25">
        <v>2</v>
      </c>
      <c r="I1627" s="144">
        <v>912.4</v>
      </c>
      <c r="J1627" s="144">
        <v>491.6</v>
      </c>
      <c r="K1627" s="144">
        <v>491.6</v>
      </c>
      <c r="L1627" s="30">
        <v>23</v>
      </c>
      <c r="M1627" s="144">
        <f t="shared" si="393"/>
        <v>525504</v>
      </c>
      <c r="N1627" s="144"/>
      <c r="O1627" s="144"/>
      <c r="P1627" s="144"/>
      <c r="Q1627" s="144">
        <f t="shared" si="394"/>
        <v>525504</v>
      </c>
      <c r="R1627" s="144">
        <v>525504</v>
      </c>
      <c r="S1627" s="30"/>
      <c r="T1627" s="144"/>
      <c r="U1627" s="144"/>
      <c r="V1627" s="144"/>
      <c r="W1627" s="144"/>
      <c r="X1627" s="144"/>
      <c r="Y1627" s="144"/>
      <c r="Z1627" s="144"/>
      <c r="AA1627" s="144"/>
      <c r="AB1627" s="144"/>
      <c r="AC1627" s="144"/>
      <c r="AD1627" s="144"/>
      <c r="AE1627" s="144"/>
      <c r="AF1627" s="144"/>
      <c r="AG1627" s="324">
        <v>2025</v>
      </c>
      <c r="AH1627" s="128"/>
      <c r="AI1627" s="132"/>
      <c r="AJ1627" s="132"/>
      <c r="AK1627" s="141">
        <f t="shared" si="374"/>
        <v>1542</v>
      </c>
      <c r="AL1627" s="35" t="s">
        <v>153</v>
      </c>
      <c r="AM1627" s="141" t="str">
        <f t="shared" si="375"/>
        <v>1542.</v>
      </c>
      <c r="AN1627" s="147"/>
      <c r="AO1627" s="35"/>
      <c r="AP1627" s="16"/>
    </row>
    <row r="1628" spans="1:42" ht="22.5" customHeight="1" x14ac:dyDescent="0.25">
      <c r="A1628" s="68" t="str">
        <f t="shared" si="390"/>
        <v>1543.</v>
      </c>
      <c r="B1628" s="25">
        <v>3144</v>
      </c>
      <c r="C1628" s="161" t="s">
        <v>676</v>
      </c>
      <c r="D1628" s="25">
        <v>1980</v>
      </c>
      <c r="E1628" s="111" t="s">
        <v>2932</v>
      </c>
      <c r="F1628" s="68" t="s">
        <v>2934</v>
      </c>
      <c r="G1628" s="25">
        <v>2</v>
      </c>
      <c r="H1628" s="25">
        <v>2</v>
      </c>
      <c r="I1628" s="144">
        <v>797.7</v>
      </c>
      <c r="J1628" s="144">
        <v>731.8</v>
      </c>
      <c r="K1628" s="144">
        <v>731.8</v>
      </c>
      <c r="L1628" s="30">
        <v>21</v>
      </c>
      <c r="M1628" s="144">
        <f t="shared" si="393"/>
        <v>4762059</v>
      </c>
      <c r="N1628" s="144"/>
      <c r="O1628" s="144"/>
      <c r="P1628" s="144"/>
      <c r="Q1628" s="144">
        <f t="shared" si="394"/>
        <v>4762059</v>
      </c>
      <c r="R1628" s="144"/>
      <c r="S1628" s="30"/>
      <c r="T1628" s="144"/>
      <c r="U1628" s="144">
        <v>633</v>
      </c>
      <c r="V1628" s="144">
        <f>U1628*7523</f>
        <v>4762059</v>
      </c>
      <c r="W1628" s="144"/>
      <c r="X1628" s="144"/>
      <c r="Y1628" s="144"/>
      <c r="Z1628" s="144"/>
      <c r="AA1628" s="144"/>
      <c r="AB1628" s="144"/>
      <c r="AC1628" s="144"/>
      <c r="AD1628" s="144"/>
      <c r="AE1628" s="144"/>
      <c r="AF1628" s="144"/>
      <c r="AG1628" s="324">
        <v>2025</v>
      </c>
      <c r="AH1628" s="128"/>
      <c r="AI1628" s="132"/>
      <c r="AJ1628" s="132"/>
      <c r="AK1628" s="141">
        <f t="shared" si="374"/>
        <v>1543</v>
      </c>
      <c r="AL1628" s="35" t="s">
        <v>153</v>
      </c>
      <c r="AM1628" s="141" t="str">
        <f t="shared" si="375"/>
        <v>1543.</v>
      </c>
      <c r="AN1628" s="147"/>
      <c r="AO1628" s="35"/>
      <c r="AP1628" s="16"/>
    </row>
    <row r="1629" spans="1:42" ht="22.5" customHeight="1" x14ac:dyDescent="0.25">
      <c r="A1629" s="68" t="str">
        <f t="shared" si="390"/>
        <v>1544.</v>
      </c>
      <c r="B1629" s="25">
        <v>3147</v>
      </c>
      <c r="C1629" s="36" t="s">
        <v>1376</v>
      </c>
      <c r="D1629" s="25">
        <v>1982</v>
      </c>
      <c r="E1629" s="111" t="s">
        <v>2932</v>
      </c>
      <c r="F1629" s="68" t="s">
        <v>2934</v>
      </c>
      <c r="G1629" s="25">
        <v>2</v>
      </c>
      <c r="H1629" s="25">
        <v>2</v>
      </c>
      <c r="I1629" s="144">
        <v>1146.4000000000001</v>
      </c>
      <c r="J1629" s="144">
        <v>988.4</v>
      </c>
      <c r="K1629" s="144">
        <v>988.4</v>
      </c>
      <c r="L1629" s="30">
        <v>30</v>
      </c>
      <c r="M1629" s="144">
        <f t="shared" si="393"/>
        <v>7282264</v>
      </c>
      <c r="N1629" s="144"/>
      <c r="O1629" s="144"/>
      <c r="P1629" s="144"/>
      <c r="Q1629" s="144">
        <f t="shared" si="394"/>
        <v>7282264</v>
      </c>
      <c r="R1629" s="144"/>
      <c r="S1629" s="30"/>
      <c r="T1629" s="144"/>
      <c r="U1629" s="144">
        <v>968</v>
      </c>
      <c r="V1629" s="144">
        <f>U1629*7523</f>
        <v>7282264</v>
      </c>
      <c r="W1629" s="144"/>
      <c r="X1629" s="144"/>
      <c r="Y1629" s="144"/>
      <c r="Z1629" s="144"/>
      <c r="AA1629" s="144"/>
      <c r="AB1629" s="144"/>
      <c r="AC1629" s="144"/>
      <c r="AD1629" s="144"/>
      <c r="AE1629" s="144"/>
      <c r="AF1629" s="144"/>
      <c r="AG1629" s="324">
        <v>2025</v>
      </c>
      <c r="AH1629" s="128"/>
      <c r="AI1629" s="132"/>
      <c r="AJ1629" s="132"/>
      <c r="AK1629" s="141">
        <f t="shared" si="374"/>
        <v>1544</v>
      </c>
      <c r="AL1629" s="35" t="s">
        <v>153</v>
      </c>
      <c r="AM1629" s="141" t="str">
        <f t="shared" si="375"/>
        <v>1544.</v>
      </c>
      <c r="AN1629" s="147"/>
      <c r="AO1629" s="35"/>
      <c r="AP1629" s="16"/>
    </row>
    <row r="1630" spans="1:42" ht="22.5" customHeight="1" x14ac:dyDescent="0.25">
      <c r="A1630" s="68" t="str">
        <f t="shared" si="390"/>
        <v>1545.</v>
      </c>
      <c r="B1630" s="25">
        <v>3149</v>
      </c>
      <c r="C1630" s="161" t="s">
        <v>677</v>
      </c>
      <c r="D1630" s="25">
        <v>1977</v>
      </c>
      <c r="E1630" s="111" t="s">
        <v>2932</v>
      </c>
      <c r="F1630" s="68" t="s">
        <v>2933</v>
      </c>
      <c r="G1630" s="25">
        <v>2</v>
      </c>
      <c r="H1630" s="25">
        <v>2</v>
      </c>
      <c r="I1630" s="144">
        <v>802.3</v>
      </c>
      <c r="J1630" s="144">
        <v>737.1</v>
      </c>
      <c r="K1630" s="144">
        <v>737.1</v>
      </c>
      <c r="L1630" s="30">
        <v>38</v>
      </c>
      <c r="M1630" s="144">
        <f t="shared" si="393"/>
        <v>3439460.1</v>
      </c>
      <c r="N1630" s="144"/>
      <c r="O1630" s="144"/>
      <c r="P1630" s="144"/>
      <c r="Q1630" s="144">
        <f t="shared" si="394"/>
        <v>3439460.1</v>
      </c>
      <c r="R1630" s="144">
        <v>3439460.1</v>
      </c>
      <c r="S1630" s="30"/>
      <c r="T1630" s="144"/>
      <c r="U1630" s="144"/>
      <c r="V1630" s="144"/>
      <c r="W1630" s="144"/>
      <c r="X1630" s="144"/>
      <c r="Y1630" s="144"/>
      <c r="Z1630" s="144"/>
      <c r="AA1630" s="144"/>
      <c r="AB1630" s="144"/>
      <c r="AC1630" s="144"/>
      <c r="AD1630" s="144"/>
      <c r="AE1630" s="144"/>
      <c r="AF1630" s="144"/>
      <c r="AG1630" s="324">
        <v>2025</v>
      </c>
      <c r="AH1630" s="128"/>
      <c r="AI1630" s="132"/>
      <c r="AJ1630" s="132"/>
      <c r="AK1630" s="141">
        <f t="shared" ref="AK1630:AK1693" si="395">MAX(AK1626:AK1629)+1</f>
        <v>1545</v>
      </c>
      <c r="AL1630" s="35" t="s">
        <v>153</v>
      </c>
      <c r="AM1630" s="141" t="str">
        <f t="shared" ref="AM1630:AM1693" si="396">CONCATENATE(AK1630,AL1630)</f>
        <v>1545.</v>
      </c>
      <c r="AN1630" s="147"/>
      <c r="AO1630" s="35"/>
      <c r="AP1630" s="16"/>
    </row>
    <row r="1631" spans="1:42" ht="22.5" customHeight="1" x14ac:dyDescent="0.25">
      <c r="A1631" s="68" t="str">
        <f t="shared" si="390"/>
        <v>1546.</v>
      </c>
      <c r="B1631" s="25">
        <v>3152</v>
      </c>
      <c r="C1631" s="36" t="s">
        <v>1377</v>
      </c>
      <c r="D1631" s="25">
        <v>1985</v>
      </c>
      <c r="E1631" s="111" t="s">
        <v>2932</v>
      </c>
      <c r="F1631" s="68" t="s">
        <v>2934</v>
      </c>
      <c r="G1631" s="25">
        <v>2</v>
      </c>
      <c r="H1631" s="25">
        <v>2</v>
      </c>
      <c r="I1631" s="144">
        <v>556.29999999999995</v>
      </c>
      <c r="J1631" s="144">
        <v>314.39999999999998</v>
      </c>
      <c r="K1631" s="144">
        <v>314.39999999999998</v>
      </c>
      <c r="L1631" s="30">
        <v>8</v>
      </c>
      <c r="M1631" s="144">
        <f t="shared" si="393"/>
        <v>3701316</v>
      </c>
      <c r="N1631" s="144"/>
      <c r="O1631" s="144"/>
      <c r="P1631" s="144"/>
      <c r="Q1631" s="144">
        <f t="shared" si="394"/>
        <v>3701316</v>
      </c>
      <c r="R1631" s="144"/>
      <c r="S1631" s="30"/>
      <c r="T1631" s="144"/>
      <c r="U1631" s="144">
        <v>492</v>
      </c>
      <c r="V1631" s="144">
        <f>U1631*7523</f>
        <v>3701316</v>
      </c>
      <c r="W1631" s="144"/>
      <c r="X1631" s="144"/>
      <c r="Y1631" s="144"/>
      <c r="Z1631" s="144"/>
      <c r="AA1631" s="144"/>
      <c r="AB1631" s="144"/>
      <c r="AC1631" s="144"/>
      <c r="AD1631" s="144"/>
      <c r="AE1631" s="144"/>
      <c r="AF1631" s="144"/>
      <c r="AG1631" s="324">
        <v>2025</v>
      </c>
      <c r="AH1631" s="128"/>
      <c r="AI1631" s="132"/>
      <c r="AJ1631" s="132"/>
      <c r="AK1631" s="141">
        <f t="shared" si="395"/>
        <v>1546</v>
      </c>
      <c r="AL1631" s="35" t="s">
        <v>153</v>
      </c>
      <c r="AM1631" s="141" t="str">
        <f t="shared" si="396"/>
        <v>1546.</v>
      </c>
      <c r="AN1631" s="147"/>
      <c r="AO1631" s="35"/>
      <c r="AP1631" s="16"/>
    </row>
    <row r="1632" spans="1:42" ht="22.5" customHeight="1" x14ac:dyDescent="0.25">
      <c r="A1632" s="68" t="str">
        <f t="shared" si="390"/>
        <v>1547.</v>
      </c>
      <c r="B1632" s="25">
        <v>3151</v>
      </c>
      <c r="C1632" s="161" t="s">
        <v>678</v>
      </c>
      <c r="D1632" s="25">
        <v>1979</v>
      </c>
      <c r="E1632" s="111" t="s">
        <v>2932</v>
      </c>
      <c r="F1632" s="68" t="s">
        <v>2934</v>
      </c>
      <c r="G1632" s="25">
        <v>2</v>
      </c>
      <c r="H1632" s="25">
        <v>2</v>
      </c>
      <c r="I1632" s="144">
        <v>806.87</v>
      </c>
      <c r="J1632" s="144">
        <v>741.4</v>
      </c>
      <c r="K1632" s="144">
        <v>741.4</v>
      </c>
      <c r="L1632" s="30">
        <v>30</v>
      </c>
      <c r="M1632" s="144">
        <f t="shared" si="393"/>
        <v>1494448</v>
      </c>
      <c r="N1632" s="144"/>
      <c r="O1632" s="144"/>
      <c r="P1632" s="144"/>
      <c r="Q1632" s="144">
        <f t="shared" si="394"/>
        <v>1494448</v>
      </c>
      <c r="R1632" s="144">
        <v>1494448</v>
      </c>
      <c r="S1632" s="30"/>
      <c r="T1632" s="144"/>
      <c r="U1632" s="144"/>
      <c r="V1632" s="144"/>
      <c r="W1632" s="144"/>
      <c r="X1632" s="144"/>
      <c r="Y1632" s="144"/>
      <c r="Z1632" s="144"/>
      <c r="AA1632" s="144"/>
      <c r="AB1632" s="144"/>
      <c r="AC1632" s="144"/>
      <c r="AD1632" s="144"/>
      <c r="AE1632" s="144"/>
      <c r="AF1632" s="144"/>
      <c r="AG1632" s="324">
        <v>2025</v>
      </c>
      <c r="AH1632" s="128"/>
      <c r="AI1632" s="132"/>
      <c r="AJ1632" s="132"/>
      <c r="AK1632" s="141">
        <f t="shared" si="395"/>
        <v>1547</v>
      </c>
      <c r="AL1632" s="35" t="s">
        <v>153</v>
      </c>
      <c r="AM1632" s="141" t="str">
        <f t="shared" si="396"/>
        <v>1547.</v>
      </c>
      <c r="AN1632" s="147"/>
      <c r="AO1632" s="35"/>
      <c r="AP1632" s="16"/>
    </row>
    <row r="1633" spans="1:42" ht="24.75" customHeight="1" x14ac:dyDescent="0.25">
      <c r="A1633" s="68" t="str">
        <f t="shared" si="390"/>
        <v>1548.</v>
      </c>
      <c r="B1633" s="25">
        <v>3184</v>
      </c>
      <c r="C1633" s="36" t="s">
        <v>1380</v>
      </c>
      <c r="D1633" s="25">
        <v>1961</v>
      </c>
      <c r="E1633" s="111" t="s">
        <v>2932</v>
      </c>
      <c r="F1633" s="68" t="s">
        <v>2934</v>
      </c>
      <c r="G1633" s="25">
        <v>2</v>
      </c>
      <c r="H1633" s="25">
        <v>1</v>
      </c>
      <c r="I1633" s="144">
        <v>315.60000000000002</v>
      </c>
      <c r="J1633" s="144">
        <v>283</v>
      </c>
      <c r="K1633" s="144">
        <v>283</v>
      </c>
      <c r="L1633" s="30">
        <v>8</v>
      </c>
      <c r="M1633" s="144">
        <f t="shared" si="393"/>
        <v>2021797</v>
      </c>
      <c r="N1633" s="144"/>
      <c r="O1633" s="144"/>
      <c r="P1633" s="144"/>
      <c r="Q1633" s="144">
        <f t="shared" si="394"/>
        <v>2021797</v>
      </c>
      <c r="R1633" s="144">
        <v>35725</v>
      </c>
      <c r="S1633" s="30"/>
      <c r="T1633" s="144"/>
      <c r="U1633" s="144">
        <v>264</v>
      </c>
      <c r="V1633" s="144">
        <f>U1633*7523</f>
        <v>1986072</v>
      </c>
      <c r="W1633" s="144"/>
      <c r="X1633" s="144"/>
      <c r="Y1633" s="144"/>
      <c r="Z1633" s="144"/>
      <c r="AA1633" s="144"/>
      <c r="AB1633" s="144"/>
      <c r="AC1633" s="144"/>
      <c r="AD1633" s="144"/>
      <c r="AE1633" s="144"/>
      <c r="AF1633" s="144"/>
      <c r="AG1633" s="324">
        <v>2025</v>
      </c>
      <c r="AH1633" s="128"/>
      <c r="AI1633" s="132"/>
      <c r="AJ1633" s="132"/>
      <c r="AK1633" s="141">
        <f t="shared" si="395"/>
        <v>1548</v>
      </c>
      <c r="AL1633" s="35" t="s">
        <v>153</v>
      </c>
      <c r="AM1633" s="141" t="str">
        <f t="shared" si="396"/>
        <v>1548.</v>
      </c>
      <c r="AN1633" s="147"/>
      <c r="AO1633" s="35"/>
      <c r="AP1633" s="16"/>
    </row>
    <row r="1634" spans="1:42" ht="22.5" customHeight="1" x14ac:dyDescent="0.25">
      <c r="A1634" s="68" t="str">
        <f t="shared" si="390"/>
        <v>1549.</v>
      </c>
      <c r="B1634" s="25">
        <v>3186</v>
      </c>
      <c r="C1634" s="161" t="s">
        <v>680</v>
      </c>
      <c r="D1634" s="25">
        <v>1975</v>
      </c>
      <c r="E1634" s="111" t="s">
        <v>2932</v>
      </c>
      <c r="F1634" s="68" t="s">
        <v>2934</v>
      </c>
      <c r="G1634" s="25">
        <v>2</v>
      </c>
      <c r="H1634" s="25">
        <v>2</v>
      </c>
      <c r="I1634" s="144">
        <v>825.6</v>
      </c>
      <c r="J1634" s="144">
        <v>752.9</v>
      </c>
      <c r="K1634" s="144">
        <v>752.9</v>
      </c>
      <c r="L1634" s="30">
        <v>29</v>
      </c>
      <c r="M1634" s="144">
        <f t="shared" si="393"/>
        <v>71450</v>
      </c>
      <c r="N1634" s="144"/>
      <c r="O1634" s="144"/>
      <c r="P1634" s="144"/>
      <c r="Q1634" s="144">
        <f t="shared" si="394"/>
        <v>71450</v>
      </c>
      <c r="R1634" s="144">
        <v>71450</v>
      </c>
      <c r="S1634" s="30"/>
      <c r="T1634" s="144"/>
      <c r="U1634" s="144"/>
      <c r="V1634" s="144"/>
      <c r="W1634" s="144"/>
      <c r="X1634" s="144"/>
      <c r="Y1634" s="144"/>
      <c r="Z1634" s="144"/>
      <c r="AA1634" s="144"/>
      <c r="AB1634" s="144"/>
      <c r="AC1634" s="144"/>
      <c r="AD1634" s="144"/>
      <c r="AE1634" s="144"/>
      <c r="AF1634" s="144"/>
      <c r="AG1634" s="324">
        <v>2025</v>
      </c>
      <c r="AH1634" s="128"/>
      <c r="AI1634" s="132"/>
      <c r="AJ1634" s="132"/>
      <c r="AK1634" s="141">
        <f t="shared" si="395"/>
        <v>1549</v>
      </c>
      <c r="AL1634" s="35" t="s">
        <v>153</v>
      </c>
      <c r="AM1634" s="141" t="str">
        <f t="shared" si="396"/>
        <v>1549.</v>
      </c>
      <c r="AN1634" s="147"/>
      <c r="AO1634" s="35"/>
      <c r="AP1634" s="16"/>
    </row>
    <row r="1635" spans="1:42" ht="22.5" customHeight="1" x14ac:dyDescent="0.25">
      <c r="A1635" s="68" t="str">
        <f t="shared" si="390"/>
        <v>1550.</v>
      </c>
      <c r="B1635" s="25">
        <v>5543</v>
      </c>
      <c r="C1635" s="36" t="s">
        <v>1393</v>
      </c>
      <c r="D1635" s="25">
        <v>1980</v>
      </c>
      <c r="E1635" s="111" t="s">
        <v>2932</v>
      </c>
      <c r="F1635" s="68" t="s">
        <v>2934</v>
      </c>
      <c r="G1635" s="25">
        <v>2</v>
      </c>
      <c r="H1635" s="25">
        <v>2</v>
      </c>
      <c r="I1635" s="144">
        <v>791.7</v>
      </c>
      <c r="J1635" s="144">
        <v>718.4</v>
      </c>
      <c r="K1635" s="144">
        <v>718.4</v>
      </c>
      <c r="L1635" s="30">
        <v>18</v>
      </c>
      <c r="M1635" s="144">
        <f t="shared" si="393"/>
        <v>7128042.5</v>
      </c>
      <c r="N1635" s="144"/>
      <c r="O1635" s="144"/>
      <c r="P1635" s="144"/>
      <c r="Q1635" s="144">
        <f t="shared" si="394"/>
        <v>7128042.5</v>
      </c>
      <c r="R1635" s="144"/>
      <c r="S1635" s="30"/>
      <c r="T1635" s="144"/>
      <c r="U1635" s="144">
        <v>947.5</v>
      </c>
      <c r="V1635" s="144">
        <f>U1635*7523</f>
        <v>7128042.5</v>
      </c>
      <c r="W1635" s="144"/>
      <c r="X1635" s="144"/>
      <c r="Y1635" s="144"/>
      <c r="Z1635" s="144"/>
      <c r="AA1635" s="144"/>
      <c r="AB1635" s="144"/>
      <c r="AC1635" s="144"/>
      <c r="AD1635" s="144"/>
      <c r="AE1635" s="144"/>
      <c r="AF1635" s="144"/>
      <c r="AG1635" s="324">
        <v>2025</v>
      </c>
      <c r="AH1635" s="129"/>
      <c r="AI1635" s="132"/>
      <c r="AJ1635" s="132"/>
      <c r="AK1635" s="141">
        <f t="shared" si="395"/>
        <v>1550</v>
      </c>
      <c r="AL1635" s="35" t="s">
        <v>153</v>
      </c>
      <c r="AM1635" s="141" t="str">
        <f t="shared" si="396"/>
        <v>1550.</v>
      </c>
      <c r="AN1635" s="147"/>
      <c r="AO1635" s="35"/>
      <c r="AP1635" s="16"/>
    </row>
    <row r="1636" spans="1:42" ht="22.5" customHeight="1" x14ac:dyDescent="0.25">
      <c r="A1636" s="68" t="str">
        <f t="shared" si="390"/>
        <v>1551.</v>
      </c>
      <c r="B1636" s="25">
        <v>3187</v>
      </c>
      <c r="C1636" s="36" t="s">
        <v>1381</v>
      </c>
      <c r="D1636" s="25">
        <v>1983</v>
      </c>
      <c r="E1636" s="111" t="s">
        <v>2932</v>
      </c>
      <c r="F1636" s="68" t="s">
        <v>2934</v>
      </c>
      <c r="G1636" s="25">
        <v>2</v>
      </c>
      <c r="H1636" s="25">
        <v>2</v>
      </c>
      <c r="I1636" s="144">
        <v>811.58</v>
      </c>
      <c r="J1636" s="144">
        <v>746.9</v>
      </c>
      <c r="K1636" s="144">
        <v>746.9</v>
      </c>
      <c r="L1636" s="30">
        <v>32</v>
      </c>
      <c r="M1636" s="144">
        <f t="shared" si="393"/>
        <v>4277577.8</v>
      </c>
      <c r="N1636" s="144"/>
      <c r="O1636" s="144"/>
      <c r="P1636" s="144"/>
      <c r="Q1636" s="144">
        <f t="shared" si="394"/>
        <v>4277577.8</v>
      </c>
      <c r="R1636" s="144"/>
      <c r="S1636" s="30"/>
      <c r="T1636" s="144"/>
      <c r="U1636" s="144">
        <v>568.6</v>
      </c>
      <c r="V1636" s="144">
        <f>U1636*7523</f>
        <v>4277577.8</v>
      </c>
      <c r="W1636" s="144"/>
      <c r="X1636" s="144"/>
      <c r="Y1636" s="144"/>
      <c r="Z1636" s="144"/>
      <c r="AA1636" s="144"/>
      <c r="AB1636" s="144"/>
      <c r="AC1636" s="144"/>
      <c r="AD1636" s="144"/>
      <c r="AE1636" s="144"/>
      <c r="AF1636" s="144"/>
      <c r="AG1636" s="324">
        <v>2025</v>
      </c>
      <c r="AH1636" s="128"/>
      <c r="AI1636" s="132"/>
      <c r="AJ1636" s="132"/>
      <c r="AK1636" s="141">
        <f t="shared" si="395"/>
        <v>1551</v>
      </c>
      <c r="AL1636" s="35" t="s">
        <v>153</v>
      </c>
      <c r="AM1636" s="141" t="str">
        <f t="shared" si="396"/>
        <v>1551.</v>
      </c>
      <c r="AN1636" s="147"/>
      <c r="AO1636" s="35"/>
      <c r="AP1636" s="16"/>
    </row>
    <row r="1637" spans="1:42" ht="22.5" customHeight="1" x14ac:dyDescent="0.25">
      <c r="A1637" s="68" t="str">
        <f t="shared" si="390"/>
        <v>1552.</v>
      </c>
      <c r="B1637" s="25">
        <v>5541</v>
      </c>
      <c r="C1637" s="161" t="s">
        <v>1143</v>
      </c>
      <c r="D1637" s="25">
        <v>1964</v>
      </c>
      <c r="E1637" s="111" t="s">
        <v>2932</v>
      </c>
      <c r="F1637" s="68" t="s">
        <v>2934</v>
      </c>
      <c r="G1637" s="25">
        <v>2</v>
      </c>
      <c r="H1637" s="25">
        <v>1</v>
      </c>
      <c r="I1637" s="144">
        <v>390.4</v>
      </c>
      <c r="J1637" s="144">
        <v>342.7</v>
      </c>
      <c r="K1637" s="144">
        <v>342.7</v>
      </c>
      <c r="L1637" s="30">
        <v>7</v>
      </c>
      <c r="M1637" s="144">
        <f t="shared" si="393"/>
        <v>219514</v>
      </c>
      <c r="N1637" s="144"/>
      <c r="O1637" s="144"/>
      <c r="P1637" s="144"/>
      <c r="Q1637" s="144">
        <f t="shared" si="394"/>
        <v>219514</v>
      </c>
      <c r="R1637" s="144"/>
      <c r="S1637" s="30"/>
      <c r="T1637" s="144"/>
      <c r="U1637" s="144"/>
      <c r="V1637" s="144"/>
      <c r="W1637" s="144"/>
      <c r="X1637" s="144"/>
      <c r="Y1637" s="144"/>
      <c r="Z1637" s="144"/>
      <c r="AA1637" s="144">
        <v>82</v>
      </c>
      <c r="AB1637" s="144">
        <f>AA1637*2677</f>
        <v>219514</v>
      </c>
      <c r="AC1637" s="144"/>
      <c r="AD1637" s="144"/>
      <c r="AE1637" s="144"/>
      <c r="AF1637" s="144"/>
      <c r="AG1637" s="324">
        <v>2025</v>
      </c>
      <c r="AH1637" s="128"/>
      <c r="AI1637" s="132"/>
      <c r="AJ1637" s="132"/>
      <c r="AK1637" s="141">
        <f t="shared" si="395"/>
        <v>1552</v>
      </c>
      <c r="AL1637" s="35" t="s">
        <v>153</v>
      </c>
      <c r="AM1637" s="141" t="str">
        <f t="shared" si="396"/>
        <v>1552.</v>
      </c>
      <c r="AN1637" s="147"/>
      <c r="AO1637" s="35"/>
      <c r="AP1637" s="16"/>
    </row>
    <row r="1638" spans="1:42" ht="22.5" customHeight="1" x14ac:dyDescent="0.25">
      <c r="A1638" s="68" t="str">
        <f t="shared" si="390"/>
        <v>1553.</v>
      </c>
      <c r="B1638" s="25">
        <v>3189</v>
      </c>
      <c r="C1638" s="36" t="s">
        <v>1382</v>
      </c>
      <c r="D1638" s="25">
        <v>1983</v>
      </c>
      <c r="E1638" s="111" t="s">
        <v>2932</v>
      </c>
      <c r="F1638" s="68" t="s">
        <v>2934</v>
      </c>
      <c r="G1638" s="25">
        <v>2</v>
      </c>
      <c r="H1638" s="25">
        <v>2</v>
      </c>
      <c r="I1638" s="144">
        <v>1204.02</v>
      </c>
      <c r="J1638" s="144">
        <v>608.70000000000005</v>
      </c>
      <c r="K1638" s="144">
        <v>608.70000000000005</v>
      </c>
      <c r="L1638" s="30">
        <v>25</v>
      </c>
      <c r="M1638" s="144">
        <f t="shared" si="393"/>
        <v>71450</v>
      </c>
      <c r="N1638" s="144"/>
      <c r="O1638" s="144"/>
      <c r="P1638" s="144"/>
      <c r="Q1638" s="144">
        <f t="shared" si="394"/>
        <v>71450</v>
      </c>
      <c r="R1638" s="144">
        <v>71450</v>
      </c>
      <c r="S1638" s="30"/>
      <c r="T1638" s="144"/>
      <c r="U1638" s="144"/>
      <c r="V1638" s="144"/>
      <c r="W1638" s="144"/>
      <c r="X1638" s="144"/>
      <c r="Y1638" s="144"/>
      <c r="Z1638" s="144"/>
      <c r="AA1638" s="144"/>
      <c r="AB1638" s="144"/>
      <c r="AC1638" s="144"/>
      <c r="AD1638" s="144"/>
      <c r="AE1638" s="144"/>
      <c r="AF1638" s="144"/>
      <c r="AG1638" s="324">
        <v>2025</v>
      </c>
      <c r="AH1638" s="128"/>
      <c r="AI1638" s="132"/>
      <c r="AJ1638" s="132"/>
      <c r="AK1638" s="141">
        <f t="shared" si="395"/>
        <v>1553</v>
      </c>
      <c r="AL1638" s="35" t="s">
        <v>153</v>
      </c>
      <c r="AM1638" s="141" t="str">
        <f t="shared" si="396"/>
        <v>1553.</v>
      </c>
      <c r="AN1638" s="147"/>
      <c r="AO1638" s="35"/>
      <c r="AP1638" s="16"/>
    </row>
    <row r="1639" spans="1:42" ht="22.5" customHeight="1" x14ac:dyDescent="0.25">
      <c r="A1639" s="68" t="str">
        <f t="shared" si="390"/>
        <v>1554.</v>
      </c>
      <c r="B1639" s="25">
        <v>3190</v>
      </c>
      <c r="C1639" s="36" t="s">
        <v>1383</v>
      </c>
      <c r="D1639" s="25">
        <v>1983</v>
      </c>
      <c r="E1639" s="111" t="s">
        <v>2932</v>
      </c>
      <c r="F1639" s="68" t="s">
        <v>2934</v>
      </c>
      <c r="G1639" s="25">
        <v>2</v>
      </c>
      <c r="H1639" s="25">
        <v>2</v>
      </c>
      <c r="I1639" s="144">
        <v>1153</v>
      </c>
      <c r="J1639" s="144">
        <v>602.29999999999995</v>
      </c>
      <c r="K1639" s="144">
        <v>602.29999999999995</v>
      </c>
      <c r="L1639" s="30">
        <v>24</v>
      </c>
      <c r="M1639" s="144">
        <f t="shared" si="393"/>
        <v>71450</v>
      </c>
      <c r="N1639" s="144"/>
      <c r="O1639" s="144"/>
      <c r="P1639" s="144"/>
      <c r="Q1639" s="144">
        <f t="shared" si="394"/>
        <v>71450</v>
      </c>
      <c r="R1639" s="144">
        <v>71450</v>
      </c>
      <c r="S1639" s="30"/>
      <c r="T1639" s="144"/>
      <c r="U1639" s="144"/>
      <c r="V1639" s="144"/>
      <c r="W1639" s="144"/>
      <c r="X1639" s="144"/>
      <c r="Y1639" s="144"/>
      <c r="Z1639" s="144"/>
      <c r="AA1639" s="144"/>
      <c r="AB1639" s="144"/>
      <c r="AC1639" s="144"/>
      <c r="AD1639" s="144"/>
      <c r="AE1639" s="144"/>
      <c r="AF1639" s="144"/>
      <c r="AG1639" s="324">
        <v>2025</v>
      </c>
      <c r="AH1639" s="128"/>
      <c r="AI1639" s="132"/>
      <c r="AJ1639" s="132"/>
      <c r="AK1639" s="141">
        <f t="shared" si="395"/>
        <v>1554</v>
      </c>
      <c r="AL1639" s="35" t="s">
        <v>153</v>
      </c>
      <c r="AM1639" s="141" t="str">
        <f t="shared" si="396"/>
        <v>1554.</v>
      </c>
      <c r="AN1639" s="147"/>
      <c r="AO1639" s="35"/>
      <c r="AP1639" s="16"/>
    </row>
    <row r="1640" spans="1:42" ht="22.5" customHeight="1" x14ac:dyDescent="0.25">
      <c r="A1640" s="68" t="str">
        <f t="shared" si="390"/>
        <v>1555.</v>
      </c>
      <c r="B1640" s="25">
        <v>3192</v>
      </c>
      <c r="C1640" s="161" t="s">
        <v>671</v>
      </c>
      <c r="D1640" s="25">
        <v>1970</v>
      </c>
      <c r="E1640" s="111" t="s">
        <v>2932</v>
      </c>
      <c r="F1640" s="68" t="s">
        <v>2934</v>
      </c>
      <c r="G1640" s="25">
        <v>2</v>
      </c>
      <c r="H1640" s="25">
        <v>2</v>
      </c>
      <c r="I1640" s="144">
        <v>555</v>
      </c>
      <c r="J1640" s="144">
        <v>508</v>
      </c>
      <c r="K1640" s="144">
        <v>508</v>
      </c>
      <c r="L1640" s="30">
        <v>27</v>
      </c>
      <c r="M1640" s="144">
        <f t="shared" si="393"/>
        <v>71450</v>
      </c>
      <c r="N1640" s="144"/>
      <c r="O1640" s="144"/>
      <c r="P1640" s="144"/>
      <c r="Q1640" s="144">
        <f t="shared" si="394"/>
        <v>71450</v>
      </c>
      <c r="R1640" s="144">
        <v>71450</v>
      </c>
      <c r="S1640" s="30"/>
      <c r="T1640" s="144"/>
      <c r="U1640" s="144"/>
      <c r="V1640" s="144"/>
      <c r="W1640" s="144"/>
      <c r="X1640" s="144"/>
      <c r="Y1640" s="144"/>
      <c r="Z1640" s="144"/>
      <c r="AA1640" s="144"/>
      <c r="AB1640" s="144"/>
      <c r="AC1640" s="144"/>
      <c r="AD1640" s="144"/>
      <c r="AE1640" s="144"/>
      <c r="AF1640" s="144"/>
      <c r="AG1640" s="324">
        <v>2025</v>
      </c>
      <c r="AH1640" s="128"/>
      <c r="AI1640" s="132"/>
      <c r="AJ1640" s="132"/>
      <c r="AK1640" s="141">
        <f t="shared" si="395"/>
        <v>1555</v>
      </c>
      <c r="AL1640" s="35" t="s">
        <v>153</v>
      </c>
      <c r="AM1640" s="141" t="str">
        <f t="shared" si="396"/>
        <v>1555.</v>
      </c>
      <c r="AN1640" s="147"/>
      <c r="AO1640" s="35"/>
      <c r="AP1640" s="16"/>
    </row>
    <row r="1641" spans="1:42" ht="22.5" customHeight="1" x14ac:dyDescent="0.25">
      <c r="A1641" s="68" t="str">
        <f t="shared" si="390"/>
        <v>1556.</v>
      </c>
      <c r="B1641" s="25">
        <v>3194</v>
      </c>
      <c r="C1641" s="36" t="s">
        <v>1384</v>
      </c>
      <c r="D1641" s="25">
        <v>1982</v>
      </c>
      <c r="E1641" s="111" t="s">
        <v>2932</v>
      </c>
      <c r="F1641" s="68" t="s">
        <v>2934</v>
      </c>
      <c r="G1641" s="25">
        <v>2</v>
      </c>
      <c r="H1641" s="25">
        <v>2</v>
      </c>
      <c r="I1641" s="144">
        <v>751</v>
      </c>
      <c r="J1641" s="144">
        <v>602</v>
      </c>
      <c r="K1641" s="144">
        <v>602</v>
      </c>
      <c r="L1641" s="30">
        <v>25</v>
      </c>
      <c r="M1641" s="144">
        <f t="shared" si="393"/>
        <v>4563451.8</v>
      </c>
      <c r="N1641" s="144"/>
      <c r="O1641" s="144"/>
      <c r="P1641" s="144"/>
      <c r="Q1641" s="144">
        <f t="shared" si="394"/>
        <v>4563451.8</v>
      </c>
      <c r="R1641" s="144"/>
      <c r="S1641" s="30"/>
      <c r="T1641" s="144"/>
      <c r="U1641" s="144">
        <v>606.6</v>
      </c>
      <c r="V1641" s="144">
        <f>U1641*7523</f>
        <v>4563451.8</v>
      </c>
      <c r="W1641" s="144"/>
      <c r="X1641" s="144"/>
      <c r="Y1641" s="144"/>
      <c r="Z1641" s="144"/>
      <c r="AA1641" s="144"/>
      <c r="AB1641" s="144"/>
      <c r="AC1641" s="144"/>
      <c r="AD1641" s="144"/>
      <c r="AE1641" s="144"/>
      <c r="AF1641" s="144"/>
      <c r="AG1641" s="324">
        <v>2025</v>
      </c>
      <c r="AH1641" s="128"/>
      <c r="AI1641" s="132"/>
      <c r="AJ1641" s="132"/>
      <c r="AK1641" s="141">
        <f t="shared" si="395"/>
        <v>1556</v>
      </c>
      <c r="AL1641" s="35" t="s">
        <v>153</v>
      </c>
      <c r="AM1641" s="141" t="str">
        <f t="shared" si="396"/>
        <v>1556.</v>
      </c>
      <c r="AN1641" s="147"/>
      <c r="AO1641" s="35"/>
      <c r="AP1641" s="16"/>
    </row>
    <row r="1642" spans="1:42" ht="22.5" customHeight="1" x14ac:dyDescent="0.25">
      <c r="A1642" s="68" t="str">
        <f t="shared" si="390"/>
        <v>1557.</v>
      </c>
      <c r="B1642" s="25">
        <v>3199</v>
      </c>
      <c r="C1642" s="36" t="s">
        <v>1385</v>
      </c>
      <c r="D1642" s="25">
        <v>1961</v>
      </c>
      <c r="E1642" s="111" t="s">
        <v>2932</v>
      </c>
      <c r="F1642" s="68" t="s">
        <v>2934</v>
      </c>
      <c r="G1642" s="25">
        <v>2</v>
      </c>
      <c r="H1642" s="25">
        <v>1</v>
      </c>
      <c r="I1642" s="144">
        <v>304.8</v>
      </c>
      <c r="J1642" s="144">
        <v>282.8</v>
      </c>
      <c r="K1642" s="144">
        <v>282.8</v>
      </c>
      <c r="L1642" s="30">
        <v>18</v>
      </c>
      <c r="M1642" s="144">
        <f t="shared" si="393"/>
        <v>702004</v>
      </c>
      <c r="N1642" s="144"/>
      <c r="O1642" s="144"/>
      <c r="P1642" s="144"/>
      <c r="Q1642" s="144">
        <f t="shared" si="394"/>
        <v>702004</v>
      </c>
      <c r="R1642" s="144"/>
      <c r="S1642" s="30"/>
      <c r="T1642" s="144"/>
      <c r="U1642" s="144"/>
      <c r="V1642" s="144"/>
      <c r="W1642" s="144"/>
      <c r="X1642" s="144"/>
      <c r="Y1642" s="144">
        <v>223</v>
      </c>
      <c r="Z1642" s="144">
        <f>Y1642*3148</f>
        <v>702004</v>
      </c>
      <c r="AA1642" s="144"/>
      <c r="AB1642" s="144"/>
      <c r="AC1642" s="144"/>
      <c r="AD1642" s="144"/>
      <c r="AE1642" s="144"/>
      <c r="AF1642" s="144"/>
      <c r="AG1642" s="324">
        <v>2025</v>
      </c>
      <c r="AH1642" s="128"/>
      <c r="AI1642" s="132"/>
      <c r="AJ1642" s="132"/>
      <c r="AK1642" s="141">
        <f t="shared" si="395"/>
        <v>1557</v>
      </c>
      <c r="AL1642" s="35" t="s">
        <v>153</v>
      </c>
      <c r="AM1642" s="141" t="str">
        <f t="shared" si="396"/>
        <v>1557.</v>
      </c>
      <c r="AN1642" s="147"/>
      <c r="AO1642" s="35"/>
      <c r="AP1642" s="16"/>
    </row>
    <row r="1643" spans="1:42" ht="22.5" customHeight="1" x14ac:dyDescent="0.25">
      <c r="A1643" s="68" t="str">
        <f t="shared" si="390"/>
        <v>1558.</v>
      </c>
      <c r="B1643" s="25">
        <v>3200</v>
      </c>
      <c r="C1643" s="36" t="s">
        <v>681</v>
      </c>
      <c r="D1643" s="25">
        <v>1961</v>
      </c>
      <c r="E1643" s="111" t="s">
        <v>2932</v>
      </c>
      <c r="F1643" s="68" t="s">
        <v>2934</v>
      </c>
      <c r="G1643" s="25">
        <v>2</v>
      </c>
      <c r="H1643" s="25">
        <v>1</v>
      </c>
      <c r="I1643" s="144">
        <v>295.60000000000002</v>
      </c>
      <c r="J1643" s="144">
        <v>270.39999999999998</v>
      </c>
      <c r="K1643" s="144">
        <v>270.39999999999998</v>
      </c>
      <c r="L1643" s="30">
        <v>5</v>
      </c>
      <c r="M1643" s="144">
        <f t="shared" si="393"/>
        <v>1905008.5</v>
      </c>
      <c r="N1643" s="144"/>
      <c r="O1643" s="144"/>
      <c r="P1643" s="144"/>
      <c r="Q1643" s="144">
        <f t="shared" si="394"/>
        <v>1905008.5</v>
      </c>
      <c r="R1643" s="144"/>
      <c r="S1643" s="30"/>
      <c r="T1643" s="144"/>
      <c r="U1643" s="144">
        <v>236.5</v>
      </c>
      <c r="V1643" s="144">
        <f>U1643*7523</f>
        <v>1779189.5</v>
      </c>
      <c r="W1643" s="144"/>
      <c r="X1643" s="144"/>
      <c r="Y1643" s="144"/>
      <c r="Z1643" s="144"/>
      <c r="AA1643" s="144">
        <v>47</v>
      </c>
      <c r="AB1643" s="144">
        <f>AA1643*2677</f>
        <v>125819</v>
      </c>
      <c r="AC1643" s="144"/>
      <c r="AD1643" s="144"/>
      <c r="AE1643" s="144"/>
      <c r="AF1643" s="144"/>
      <c r="AG1643" s="324">
        <v>2025</v>
      </c>
      <c r="AH1643" s="128"/>
      <c r="AI1643" s="132"/>
      <c r="AJ1643" s="132"/>
      <c r="AK1643" s="141">
        <f t="shared" si="395"/>
        <v>1558</v>
      </c>
      <c r="AL1643" s="35" t="s">
        <v>153</v>
      </c>
      <c r="AM1643" s="141" t="str">
        <f t="shared" si="396"/>
        <v>1558.</v>
      </c>
      <c r="AN1643" s="147"/>
      <c r="AO1643" s="35"/>
      <c r="AP1643" s="16"/>
    </row>
    <row r="1644" spans="1:42" ht="22.5" customHeight="1" x14ac:dyDescent="0.25">
      <c r="A1644" s="68" t="str">
        <f t="shared" si="390"/>
        <v>1559.</v>
      </c>
      <c r="B1644" s="25">
        <v>3201</v>
      </c>
      <c r="C1644" s="36" t="s">
        <v>682</v>
      </c>
      <c r="D1644" s="25">
        <v>1960</v>
      </c>
      <c r="E1644" s="111" t="s">
        <v>2932</v>
      </c>
      <c r="F1644" s="68" t="s">
        <v>2934</v>
      </c>
      <c r="G1644" s="25">
        <v>2</v>
      </c>
      <c r="H1644" s="25">
        <v>1</v>
      </c>
      <c r="I1644" s="144">
        <v>516.20000000000005</v>
      </c>
      <c r="J1644" s="144">
        <v>283.7</v>
      </c>
      <c r="K1644" s="144">
        <v>283.7</v>
      </c>
      <c r="L1644" s="30">
        <v>8</v>
      </c>
      <c r="M1644" s="144">
        <f t="shared" si="393"/>
        <v>1946873.5999999999</v>
      </c>
      <c r="N1644" s="144"/>
      <c r="O1644" s="144"/>
      <c r="P1644" s="144"/>
      <c r="Q1644" s="144">
        <f t="shared" si="394"/>
        <v>1946873.5999999999</v>
      </c>
      <c r="R1644" s="144"/>
      <c r="S1644" s="30"/>
      <c r="T1644" s="144"/>
      <c r="U1644" s="144">
        <v>244.2</v>
      </c>
      <c r="V1644" s="144">
        <f>U1644*7523</f>
        <v>1837116.5999999999</v>
      </c>
      <c r="W1644" s="144"/>
      <c r="X1644" s="144"/>
      <c r="Y1644" s="144"/>
      <c r="Z1644" s="144"/>
      <c r="AA1644" s="144">
        <v>41</v>
      </c>
      <c r="AB1644" s="144">
        <f>AA1644*2677</f>
        <v>109757</v>
      </c>
      <c r="AC1644" s="144"/>
      <c r="AD1644" s="144"/>
      <c r="AE1644" s="144"/>
      <c r="AF1644" s="144"/>
      <c r="AG1644" s="324">
        <v>2025</v>
      </c>
      <c r="AH1644" s="128"/>
      <c r="AI1644" s="132"/>
      <c r="AJ1644" s="132"/>
      <c r="AK1644" s="141">
        <f t="shared" si="395"/>
        <v>1559</v>
      </c>
      <c r="AL1644" s="35" t="s">
        <v>153</v>
      </c>
      <c r="AM1644" s="141" t="str">
        <f t="shared" si="396"/>
        <v>1559.</v>
      </c>
      <c r="AN1644" s="147"/>
      <c r="AO1644" s="35"/>
      <c r="AP1644" s="16"/>
    </row>
    <row r="1645" spans="1:42" ht="22.5" customHeight="1" x14ac:dyDescent="0.25">
      <c r="A1645" s="68" t="str">
        <f t="shared" si="390"/>
        <v>1560.</v>
      </c>
      <c r="B1645" s="25">
        <v>3202</v>
      </c>
      <c r="C1645" s="138" t="s">
        <v>683</v>
      </c>
      <c r="D1645" s="25">
        <v>1961</v>
      </c>
      <c r="E1645" s="111" t="s">
        <v>2932</v>
      </c>
      <c r="F1645" s="68" t="s">
        <v>2934</v>
      </c>
      <c r="G1645" s="25">
        <v>2</v>
      </c>
      <c r="H1645" s="25">
        <v>1</v>
      </c>
      <c r="I1645" s="144">
        <v>368.2</v>
      </c>
      <c r="J1645" s="144">
        <v>322</v>
      </c>
      <c r="K1645" s="144">
        <v>322</v>
      </c>
      <c r="L1645" s="30">
        <v>5</v>
      </c>
      <c r="M1645" s="144">
        <f t="shared" si="393"/>
        <v>2648096</v>
      </c>
      <c r="N1645" s="144"/>
      <c r="O1645" s="144"/>
      <c r="P1645" s="144"/>
      <c r="Q1645" s="144">
        <f t="shared" si="394"/>
        <v>2648096</v>
      </c>
      <c r="R1645" s="144"/>
      <c r="S1645" s="30"/>
      <c r="T1645" s="144"/>
      <c r="U1645" s="144">
        <v>352</v>
      </c>
      <c r="V1645" s="144">
        <f>U1645*7523</f>
        <v>2648096</v>
      </c>
      <c r="W1645" s="144"/>
      <c r="X1645" s="144"/>
      <c r="Y1645" s="144"/>
      <c r="Z1645" s="144"/>
      <c r="AA1645" s="144"/>
      <c r="AB1645" s="144"/>
      <c r="AC1645" s="144"/>
      <c r="AD1645" s="144"/>
      <c r="AE1645" s="144"/>
      <c r="AF1645" s="144"/>
      <c r="AG1645" s="324">
        <v>2025</v>
      </c>
      <c r="AH1645" s="128"/>
      <c r="AI1645" s="132"/>
      <c r="AJ1645" s="132"/>
      <c r="AK1645" s="141">
        <f t="shared" si="395"/>
        <v>1560</v>
      </c>
      <c r="AL1645" s="35" t="s">
        <v>153</v>
      </c>
      <c r="AM1645" s="141" t="str">
        <f t="shared" si="396"/>
        <v>1560.</v>
      </c>
      <c r="AN1645" s="147"/>
      <c r="AO1645" s="35"/>
      <c r="AP1645" s="16"/>
    </row>
    <row r="1646" spans="1:42" ht="22.5" customHeight="1" x14ac:dyDescent="0.25">
      <c r="A1646" s="68" t="str">
        <f t="shared" si="390"/>
        <v>1561.</v>
      </c>
      <c r="B1646" s="25">
        <v>3203</v>
      </c>
      <c r="C1646" s="138" t="s">
        <v>1082</v>
      </c>
      <c r="D1646" s="25">
        <v>1962</v>
      </c>
      <c r="E1646" s="111" t="s">
        <v>2932</v>
      </c>
      <c r="F1646" s="68" t="s">
        <v>2934</v>
      </c>
      <c r="G1646" s="25">
        <v>2</v>
      </c>
      <c r="H1646" s="25">
        <v>2</v>
      </c>
      <c r="I1646" s="144">
        <v>323.60000000000002</v>
      </c>
      <c r="J1646" s="144">
        <v>298.29000000000002</v>
      </c>
      <c r="K1646" s="144">
        <v>298.29000000000002</v>
      </c>
      <c r="L1646" s="30">
        <v>8</v>
      </c>
      <c r="M1646" s="144">
        <f t="shared" si="393"/>
        <v>216837</v>
      </c>
      <c r="N1646" s="144"/>
      <c r="O1646" s="144"/>
      <c r="P1646" s="144"/>
      <c r="Q1646" s="144">
        <f t="shared" si="394"/>
        <v>216837</v>
      </c>
      <c r="R1646" s="144"/>
      <c r="S1646" s="30"/>
      <c r="T1646" s="144"/>
      <c r="U1646" s="144"/>
      <c r="V1646" s="144"/>
      <c r="W1646" s="144"/>
      <c r="X1646" s="144"/>
      <c r="Y1646" s="144"/>
      <c r="Z1646" s="144"/>
      <c r="AA1646" s="144">
        <v>81</v>
      </c>
      <c r="AB1646" s="144">
        <f>AA1646*2677</f>
        <v>216837</v>
      </c>
      <c r="AC1646" s="144"/>
      <c r="AD1646" s="144"/>
      <c r="AE1646" s="144"/>
      <c r="AF1646" s="144"/>
      <c r="AG1646" s="324">
        <v>2025</v>
      </c>
      <c r="AH1646" s="128"/>
      <c r="AI1646" s="132"/>
      <c r="AJ1646" s="132"/>
      <c r="AK1646" s="141">
        <f t="shared" si="395"/>
        <v>1561</v>
      </c>
      <c r="AL1646" s="35" t="s">
        <v>153</v>
      </c>
      <c r="AM1646" s="141" t="str">
        <f t="shared" si="396"/>
        <v>1561.</v>
      </c>
      <c r="AN1646" s="147"/>
      <c r="AO1646" s="35"/>
      <c r="AP1646" s="16"/>
    </row>
    <row r="1647" spans="1:42" ht="22.5" customHeight="1" x14ac:dyDescent="0.25">
      <c r="A1647" s="68" t="str">
        <f t="shared" si="390"/>
        <v>1562.</v>
      </c>
      <c r="B1647" s="25">
        <v>3207</v>
      </c>
      <c r="C1647" s="137" t="s">
        <v>662</v>
      </c>
      <c r="D1647" s="25">
        <v>1938</v>
      </c>
      <c r="E1647" s="111" t="s">
        <v>2932</v>
      </c>
      <c r="F1647" s="68" t="s">
        <v>2934</v>
      </c>
      <c r="G1647" s="25">
        <v>4</v>
      </c>
      <c r="H1647" s="25">
        <v>2</v>
      </c>
      <c r="I1647" s="144">
        <v>3029.4</v>
      </c>
      <c r="J1647" s="144">
        <v>2690.9</v>
      </c>
      <c r="K1647" s="144">
        <v>2541.5</v>
      </c>
      <c r="L1647" s="30">
        <v>99</v>
      </c>
      <c r="M1647" s="144">
        <f t="shared" si="393"/>
        <v>1555905</v>
      </c>
      <c r="N1647" s="144"/>
      <c r="O1647" s="144"/>
      <c r="P1647" s="144"/>
      <c r="Q1647" s="144">
        <f t="shared" si="394"/>
        <v>1555905</v>
      </c>
      <c r="R1647" s="144">
        <v>1555905</v>
      </c>
      <c r="S1647" s="30"/>
      <c r="T1647" s="144"/>
      <c r="U1647" s="144"/>
      <c r="V1647" s="144"/>
      <c r="W1647" s="144"/>
      <c r="X1647" s="144"/>
      <c r="Y1647" s="144"/>
      <c r="Z1647" s="144"/>
      <c r="AA1647" s="144"/>
      <c r="AB1647" s="144"/>
      <c r="AC1647" s="144"/>
      <c r="AD1647" s="144"/>
      <c r="AE1647" s="144"/>
      <c r="AF1647" s="144"/>
      <c r="AG1647" s="324">
        <v>2025</v>
      </c>
      <c r="AH1647" s="129"/>
      <c r="AI1647" s="148"/>
      <c r="AJ1647" s="148"/>
      <c r="AK1647" s="141">
        <f t="shared" si="395"/>
        <v>1562</v>
      </c>
      <c r="AL1647" s="35" t="s">
        <v>153</v>
      </c>
      <c r="AM1647" s="141" t="str">
        <f t="shared" si="396"/>
        <v>1562.</v>
      </c>
      <c r="AN1647" s="147"/>
      <c r="AO1647" s="35"/>
      <c r="AP1647" s="16"/>
    </row>
    <row r="1648" spans="1:42" ht="22.5" customHeight="1" x14ac:dyDescent="0.25">
      <c r="A1648" s="68" t="str">
        <f t="shared" si="390"/>
        <v>1563.</v>
      </c>
      <c r="B1648" s="25">
        <v>3208</v>
      </c>
      <c r="C1648" s="36" t="s">
        <v>1386</v>
      </c>
      <c r="D1648" s="25">
        <v>1964</v>
      </c>
      <c r="E1648" s="111" t="s">
        <v>2932</v>
      </c>
      <c r="F1648" s="68" t="s">
        <v>2933</v>
      </c>
      <c r="G1648" s="25">
        <v>5</v>
      </c>
      <c r="H1648" s="25">
        <v>2</v>
      </c>
      <c r="I1648" s="144">
        <v>1751.73</v>
      </c>
      <c r="J1648" s="144">
        <v>1587</v>
      </c>
      <c r="K1648" s="144">
        <v>1488</v>
      </c>
      <c r="L1648" s="30">
        <v>81</v>
      </c>
      <c r="M1648" s="144">
        <f t="shared" si="393"/>
        <v>847275</v>
      </c>
      <c r="N1648" s="144"/>
      <c r="O1648" s="144"/>
      <c r="P1648" s="144"/>
      <c r="Q1648" s="144">
        <f t="shared" si="394"/>
        <v>847275</v>
      </c>
      <c r="R1648" s="144">
        <v>847275</v>
      </c>
      <c r="S1648" s="30"/>
      <c r="T1648" s="144"/>
      <c r="U1648" s="144"/>
      <c r="V1648" s="144"/>
      <c r="W1648" s="144"/>
      <c r="X1648" s="144"/>
      <c r="Y1648" s="144"/>
      <c r="Z1648" s="146"/>
      <c r="AA1648" s="144"/>
      <c r="AB1648" s="144"/>
      <c r="AC1648" s="144"/>
      <c r="AD1648" s="144"/>
      <c r="AE1648" s="144"/>
      <c r="AF1648" s="144"/>
      <c r="AG1648" s="324">
        <v>2025</v>
      </c>
      <c r="AH1648" s="128"/>
      <c r="AI1648" s="132"/>
      <c r="AJ1648" s="132"/>
      <c r="AK1648" s="141">
        <f t="shared" si="395"/>
        <v>1563</v>
      </c>
      <c r="AL1648" s="35" t="s">
        <v>153</v>
      </c>
      <c r="AM1648" s="141" t="str">
        <f t="shared" si="396"/>
        <v>1563.</v>
      </c>
      <c r="AN1648" s="147"/>
      <c r="AP1648" s="16"/>
    </row>
    <row r="1649" spans="1:42" ht="22.5" customHeight="1" x14ac:dyDescent="0.25">
      <c r="A1649" s="68" t="str">
        <f t="shared" si="390"/>
        <v>1564.</v>
      </c>
      <c r="B1649" s="25">
        <v>3227</v>
      </c>
      <c r="C1649" s="161" t="s">
        <v>672</v>
      </c>
      <c r="D1649" s="25">
        <v>1973</v>
      </c>
      <c r="E1649" s="111" t="s">
        <v>2932</v>
      </c>
      <c r="F1649" s="68" t="s">
        <v>2934</v>
      </c>
      <c r="G1649" s="25">
        <v>2</v>
      </c>
      <c r="H1649" s="25">
        <v>2</v>
      </c>
      <c r="I1649" s="144">
        <v>738.9</v>
      </c>
      <c r="J1649" s="144">
        <v>679.8</v>
      </c>
      <c r="K1649" s="144">
        <v>679.8</v>
      </c>
      <c r="L1649" s="30">
        <v>25</v>
      </c>
      <c r="M1649" s="144">
        <f t="shared" si="393"/>
        <v>1827450</v>
      </c>
      <c r="N1649" s="144"/>
      <c r="O1649" s="144"/>
      <c r="P1649" s="144"/>
      <c r="Q1649" s="144">
        <f t="shared" si="394"/>
        <v>1827450</v>
      </c>
      <c r="R1649" s="144">
        <v>1827450</v>
      </c>
      <c r="S1649" s="30"/>
      <c r="T1649" s="144"/>
      <c r="U1649" s="144"/>
      <c r="V1649" s="144"/>
      <c r="W1649" s="144"/>
      <c r="X1649" s="144"/>
      <c r="Y1649" s="144"/>
      <c r="Z1649" s="144"/>
      <c r="AA1649" s="144"/>
      <c r="AB1649" s="144"/>
      <c r="AC1649" s="144"/>
      <c r="AD1649" s="144"/>
      <c r="AE1649" s="144"/>
      <c r="AF1649" s="144"/>
      <c r="AG1649" s="324">
        <v>2025</v>
      </c>
      <c r="AH1649" s="128"/>
      <c r="AI1649" s="132"/>
      <c r="AJ1649" s="132"/>
      <c r="AK1649" s="141">
        <f t="shared" si="395"/>
        <v>1564</v>
      </c>
      <c r="AL1649" s="35" t="s">
        <v>153</v>
      </c>
      <c r="AM1649" s="141" t="str">
        <f t="shared" si="396"/>
        <v>1564.</v>
      </c>
      <c r="AN1649" s="147"/>
      <c r="AO1649" s="35"/>
      <c r="AP1649" s="16"/>
    </row>
    <row r="1650" spans="1:42" ht="22.5" customHeight="1" x14ac:dyDescent="0.25">
      <c r="A1650" s="68" t="str">
        <f t="shared" si="390"/>
        <v>1565.</v>
      </c>
      <c r="B1650" s="25">
        <v>5548</v>
      </c>
      <c r="C1650" s="36" t="s">
        <v>3081</v>
      </c>
      <c r="D1650" s="25">
        <v>1956</v>
      </c>
      <c r="E1650" s="111" t="s">
        <v>2932</v>
      </c>
      <c r="F1650" s="68" t="s">
        <v>2934</v>
      </c>
      <c r="G1650" s="25">
        <v>2</v>
      </c>
      <c r="H1650" s="25">
        <v>2</v>
      </c>
      <c r="I1650" s="144">
        <v>377.6</v>
      </c>
      <c r="J1650" s="144">
        <v>328.2</v>
      </c>
      <c r="K1650" s="144">
        <v>328.2</v>
      </c>
      <c r="L1650" s="30">
        <v>19</v>
      </c>
      <c r="M1650" s="144">
        <f t="shared" si="393"/>
        <v>71450</v>
      </c>
      <c r="N1650" s="144"/>
      <c r="O1650" s="144"/>
      <c r="P1650" s="144"/>
      <c r="Q1650" s="144">
        <f t="shared" si="394"/>
        <v>71450</v>
      </c>
      <c r="R1650" s="144">
        <v>71450</v>
      </c>
      <c r="S1650" s="30"/>
      <c r="T1650" s="144"/>
      <c r="U1650" s="144"/>
      <c r="V1650" s="144"/>
      <c r="W1650" s="144"/>
      <c r="X1650" s="144"/>
      <c r="Y1650" s="144"/>
      <c r="Z1650" s="144"/>
      <c r="AA1650" s="144"/>
      <c r="AB1650" s="144"/>
      <c r="AC1650" s="144"/>
      <c r="AD1650" s="144"/>
      <c r="AE1650" s="144"/>
      <c r="AF1650" s="144"/>
      <c r="AG1650" s="324">
        <v>2025</v>
      </c>
      <c r="AH1650" s="129"/>
      <c r="AI1650" s="148"/>
      <c r="AJ1650" s="148"/>
      <c r="AK1650" s="141">
        <f t="shared" si="395"/>
        <v>1565</v>
      </c>
      <c r="AL1650" s="35" t="s">
        <v>153</v>
      </c>
      <c r="AM1650" s="141" t="str">
        <f t="shared" si="396"/>
        <v>1565.</v>
      </c>
      <c r="AN1650" s="147"/>
      <c r="AO1650" s="35"/>
      <c r="AP1650" s="16"/>
    </row>
    <row r="1651" spans="1:42" ht="22.5" customHeight="1" x14ac:dyDescent="0.25">
      <c r="A1651" s="68" t="str">
        <f t="shared" si="390"/>
        <v>1566.</v>
      </c>
      <c r="B1651" s="25">
        <v>5547</v>
      </c>
      <c r="C1651" s="36" t="s">
        <v>1394</v>
      </c>
      <c r="D1651" s="25">
        <v>1983</v>
      </c>
      <c r="E1651" s="111" t="s">
        <v>2932</v>
      </c>
      <c r="F1651" s="68" t="s">
        <v>2934</v>
      </c>
      <c r="G1651" s="25">
        <v>2</v>
      </c>
      <c r="H1651" s="25">
        <v>2</v>
      </c>
      <c r="I1651" s="144">
        <v>826.33</v>
      </c>
      <c r="J1651" s="144">
        <v>760.13</v>
      </c>
      <c r="K1651" s="144">
        <v>760.13</v>
      </c>
      <c r="L1651" s="30">
        <v>39</v>
      </c>
      <c r="M1651" s="144">
        <f t="shared" si="393"/>
        <v>5190870</v>
      </c>
      <c r="N1651" s="144"/>
      <c r="O1651" s="144"/>
      <c r="P1651" s="144"/>
      <c r="Q1651" s="144">
        <f t="shared" si="394"/>
        <v>5190870</v>
      </c>
      <c r="R1651" s="144"/>
      <c r="S1651" s="30"/>
      <c r="T1651" s="144"/>
      <c r="U1651" s="144">
        <v>690</v>
      </c>
      <c r="V1651" s="144">
        <f>U1651*7523</f>
        <v>5190870</v>
      </c>
      <c r="W1651" s="144"/>
      <c r="X1651" s="144"/>
      <c r="Y1651" s="144"/>
      <c r="Z1651" s="144"/>
      <c r="AA1651" s="144"/>
      <c r="AB1651" s="144"/>
      <c r="AC1651" s="144"/>
      <c r="AD1651" s="144"/>
      <c r="AE1651" s="144"/>
      <c r="AF1651" s="144"/>
      <c r="AG1651" s="324">
        <v>2025</v>
      </c>
      <c r="AH1651" s="128"/>
      <c r="AI1651" s="132"/>
      <c r="AJ1651" s="132"/>
      <c r="AK1651" s="141">
        <f t="shared" si="395"/>
        <v>1566</v>
      </c>
      <c r="AL1651" s="35" t="s">
        <v>153</v>
      </c>
      <c r="AM1651" s="141" t="str">
        <f t="shared" si="396"/>
        <v>1566.</v>
      </c>
      <c r="AN1651" s="147"/>
      <c r="AO1651" s="35"/>
      <c r="AP1651" s="16"/>
    </row>
    <row r="1652" spans="1:42" ht="22.5" customHeight="1" x14ac:dyDescent="0.25">
      <c r="A1652" s="68" t="str">
        <f t="shared" si="390"/>
        <v>1567.</v>
      </c>
      <c r="B1652" s="25">
        <v>3228</v>
      </c>
      <c r="C1652" s="36" t="s">
        <v>1390</v>
      </c>
      <c r="D1652" s="25">
        <v>1983</v>
      </c>
      <c r="E1652" s="111" t="s">
        <v>2932</v>
      </c>
      <c r="F1652" s="68" t="s">
        <v>2934</v>
      </c>
      <c r="G1652" s="25">
        <v>2</v>
      </c>
      <c r="H1652" s="25">
        <v>2</v>
      </c>
      <c r="I1652" s="144">
        <v>750.5</v>
      </c>
      <c r="J1652" s="144">
        <v>691</v>
      </c>
      <c r="K1652" s="144">
        <v>691</v>
      </c>
      <c r="L1652" s="30">
        <v>41</v>
      </c>
      <c r="M1652" s="144">
        <f t="shared" si="393"/>
        <v>1888800</v>
      </c>
      <c r="N1652" s="144"/>
      <c r="O1652" s="144"/>
      <c r="P1652" s="144"/>
      <c r="Q1652" s="144">
        <f t="shared" si="394"/>
        <v>1888800</v>
      </c>
      <c r="R1652" s="144"/>
      <c r="S1652" s="30"/>
      <c r="T1652" s="144"/>
      <c r="U1652" s="144"/>
      <c r="V1652" s="144"/>
      <c r="W1652" s="144"/>
      <c r="X1652" s="144"/>
      <c r="Y1652" s="144">
        <v>600</v>
      </c>
      <c r="Z1652" s="144">
        <f>Y1652*3148</f>
        <v>1888800</v>
      </c>
      <c r="AA1652" s="144"/>
      <c r="AB1652" s="144"/>
      <c r="AC1652" s="144"/>
      <c r="AD1652" s="144"/>
      <c r="AE1652" s="144"/>
      <c r="AF1652" s="144"/>
      <c r="AG1652" s="324">
        <v>2025</v>
      </c>
      <c r="AH1652" s="128"/>
      <c r="AI1652" s="132"/>
      <c r="AJ1652" s="132"/>
      <c r="AK1652" s="141">
        <f t="shared" si="395"/>
        <v>1567</v>
      </c>
      <c r="AL1652" s="35" t="s">
        <v>153</v>
      </c>
      <c r="AM1652" s="141" t="str">
        <f t="shared" si="396"/>
        <v>1567.</v>
      </c>
      <c r="AN1652" s="147"/>
      <c r="AO1652" s="35"/>
      <c r="AP1652" s="16"/>
    </row>
    <row r="1653" spans="1:42" ht="22.5" customHeight="1" x14ac:dyDescent="0.25">
      <c r="A1653" s="68" t="str">
        <f t="shared" si="390"/>
        <v>1568.</v>
      </c>
      <c r="B1653" s="25">
        <v>3230</v>
      </c>
      <c r="C1653" s="161" t="s">
        <v>674</v>
      </c>
      <c r="D1653" s="25">
        <v>1965</v>
      </c>
      <c r="E1653" s="111" t="s">
        <v>2932</v>
      </c>
      <c r="F1653" s="68" t="s">
        <v>2934</v>
      </c>
      <c r="G1653" s="25">
        <v>2</v>
      </c>
      <c r="H1653" s="25">
        <v>2</v>
      </c>
      <c r="I1653" s="144">
        <v>795.1</v>
      </c>
      <c r="J1653" s="144">
        <v>738.6</v>
      </c>
      <c r="K1653" s="144">
        <v>738.6</v>
      </c>
      <c r="L1653" s="30">
        <v>21</v>
      </c>
      <c r="M1653" s="144">
        <f t="shared" si="393"/>
        <v>1888800</v>
      </c>
      <c r="N1653" s="144"/>
      <c r="O1653" s="144"/>
      <c r="P1653" s="144"/>
      <c r="Q1653" s="144">
        <f t="shared" si="394"/>
        <v>1888800</v>
      </c>
      <c r="R1653" s="144"/>
      <c r="S1653" s="30"/>
      <c r="T1653" s="144"/>
      <c r="U1653" s="144"/>
      <c r="V1653" s="144"/>
      <c r="W1653" s="144"/>
      <c r="X1653" s="144"/>
      <c r="Y1653" s="144">
        <v>600</v>
      </c>
      <c r="Z1653" s="144">
        <f>Y1653*3148</f>
        <v>1888800</v>
      </c>
      <c r="AA1653" s="144"/>
      <c r="AB1653" s="144"/>
      <c r="AC1653" s="144"/>
      <c r="AD1653" s="144"/>
      <c r="AE1653" s="144"/>
      <c r="AF1653" s="144"/>
      <c r="AG1653" s="324">
        <v>2025</v>
      </c>
      <c r="AH1653" s="128"/>
      <c r="AI1653" s="132"/>
      <c r="AJ1653" s="132"/>
      <c r="AK1653" s="141">
        <f t="shared" si="395"/>
        <v>1568</v>
      </c>
      <c r="AL1653" s="35" t="s">
        <v>153</v>
      </c>
      <c r="AM1653" s="141" t="str">
        <f t="shared" si="396"/>
        <v>1568.</v>
      </c>
      <c r="AN1653" s="147"/>
      <c r="AO1653" s="35"/>
      <c r="AP1653" s="16"/>
    </row>
    <row r="1654" spans="1:42" ht="22.5" customHeight="1" x14ac:dyDescent="0.25">
      <c r="A1654" s="68" t="str">
        <f t="shared" si="390"/>
        <v>1569.</v>
      </c>
      <c r="B1654" s="25">
        <v>3235</v>
      </c>
      <c r="C1654" s="36" t="s">
        <v>1391</v>
      </c>
      <c r="D1654" s="25">
        <v>1983</v>
      </c>
      <c r="E1654" s="111" t="s">
        <v>2932</v>
      </c>
      <c r="F1654" s="68" t="s">
        <v>2933</v>
      </c>
      <c r="G1654" s="25">
        <v>2</v>
      </c>
      <c r="H1654" s="25">
        <v>1</v>
      </c>
      <c r="I1654" s="144">
        <v>726.9</v>
      </c>
      <c r="J1654" s="144">
        <v>439.2</v>
      </c>
      <c r="K1654" s="144">
        <v>439.2</v>
      </c>
      <c r="L1654" s="30">
        <v>11</v>
      </c>
      <c r="M1654" s="144">
        <f>R1654+T1654+V1654+X1654+Z1654+AB1654+AE1654+AF1654</f>
        <v>197184</v>
      </c>
      <c r="N1654" s="144"/>
      <c r="O1654" s="144"/>
      <c r="P1654" s="144"/>
      <c r="Q1654" s="144">
        <f>M1654</f>
        <v>197184</v>
      </c>
      <c r="R1654" s="144">
        <v>197184</v>
      </c>
      <c r="S1654" s="30"/>
      <c r="T1654" s="144"/>
      <c r="U1654" s="144"/>
      <c r="V1654" s="144"/>
      <c r="W1654" s="144"/>
      <c r="X1654" s="144"/>
      <c r="Y1654" s="144"/>
      <c r="Z1654" s="144"/>
      <c r="AA1654" s="144"/>
      <c r="AB1654" s="144"/>
      <c r="AC1654" s="144"/>
      <c r="AD1654" s="144"/>
      <c r="AE1654" s="144"/>
      <c r="AF1654" s="144"/>
      <c r="AG1654" s="324">
        <v>2025</v>
      </c>
      <c r="AH1654" s="128"/>
      <c r="AI1654" s="132"/>
      <c r="AJ1654" s="132"/>
      <c r="AK1654" s="141">
        <f t="shared" si="395"/>
        <v>1569</v>
      </c>
      <c r="AL1654" s="35" t="s">
        <v>153</v>
      </c>
      <c r="AM1654" s="141" t="str">
        <f t="shared" si="396"/>
        <v>1569.</v>
      </c>
      <c r="AN1654" s="147"/>
      <c r="AO1654" s="35"/>
      <c r="AP1654" s="16"/>
    </row>
    <row r="1655" spans="1:42" ht="22.5" customHeight="1" x14ac:dyDescent="0.25">
      <c r="A1655" s="68" t="str">
        <f t="shared" si="390"/>
        <v>1570.</v>
      </c>
      <c r="B1655" s="25">
        <v>3211</v>
      </c>
      <c r="C1655" s="36" t="s">
        <v>1387</v>
      </c>
      <c r="D1655" s="25">
        <v>1982</v>
      </c>
      <c r="E1655" s="111" t="s">
        <v>2932</v>
      </c>
      <c r="F1655" s="68" t="s">
        <v>2933</v>
      </c>
      <c r="G1655" s="25">
        <v>5</v>
      </c>
      <c r="H1655" s="25">
        <v>5</v>
      </c>
      <c r="I1655" s="144">
        <v>3975.4</v>
      </c>
      <c r="J1655" s="144">
        <v>3468.5</v>
      </c>
      <c r="K1655" s="144">
        <v>3468.5</v>
      </c>
      <c r="L1655" s="30">
        <v>155</v>
      </c>
      <c r="M1655" s="144">
        <f t="shared" ref="M1655:M1668" si="397">R1655+T1655+V1655+X1655+Z1655+AB1655+AE1655+AF1655</f>
        <v>2303665</v>
      </c>
      <c r="N1655" s="144"/>
      <c r="O1655" s="144"/>
      <c r="P1655" s="144"/>
      <c r="Q1655" s="144">
        <f t="shared" ref="Q1655:Q1668" si="398">M1655</f>
        <v>2303665</v>
      </c>
      <c r="R1655" s="144">
        <v>2303665</v>
      </c>
      <c r="S1655" s="30"/>
      <c r="T1655" s="144"/>
      <c r="U1655" s="144"/>
      <c r="V1655" s="144"/>
      <c r="W1655" s="144"/>
      <c r="X1655" s="144"/>
      <c r="Y1655" s="144"/>
      <c r="Z1655" s="144"/>
      <c r="AA1655" s="144"/>
      <c r="AB1655" s="144"/>
      <c r="AC1655" s="144"/>
      <c r="AD1655" s="144"/>
      <c r="AE1655" s="144"/>
      <c r="AF1655" s="144"/>
      <c r="AG1655" s="324">
        <v>2025</v>
      </c>
      <c r="AH1655" s="128"/>
      <c r="AI1655" s="132"/>
      <c r="AJ1655" s="132"/>
      <c r="AK1655" s="141">
        <f t="shared" si="395"/>
        <v>1570</v>
      </c>
      <c r="AL1655" s="35" t="s">
        <v>153</v>
      </c>
      <c r="AM1655" s="141" t="str">
        <f t="shared" si="396"/>
        <v>1570.</v>
      </c>
      <c r="AN1655" s="147"/>
      <c r="AO1655" s="35"/>
      <c r="AP1655" s="16"/>
    </row>
    <row r="1656" spans="1:42" ht="22.5" customHeight="1" x14ac:dyDescent="0.25">
      <c r="A1656" s="68" t="str">
        <f t="shared" si="390"/>
        <v>1571.</v>
      </c>
      <c r="B1656" s="25">
        <v>3212</v>
      </c>
      <c r="C1656" s="36" t="s">
        <v>1388</v>
      </c>
      <c r="D1656" s="25">
        <v>1983</v>
      </c>
      <c r="E1656" s="111" t="s">
        <v>2932</v>
      </c>
      <c r="F1656" s="68" t="s">
        <v>2933</v>
      </c>
      <c r="G1656" s="25">
        <v>5</v>
      </c>
      <c r="H1656" s="25">
        <v>5</v>
      </c>
      <c r="I1656" s="144">
        <v>3952.11</v>
      </c>
      <c r="J1656" s="144">
        <v>3437.1</v>
      </c>
      <c r="K1656" s="144">
        <v>3437.1</v>
      </c>
      <c r="L1656" s="30">
        <v>152</v>
      </c>
      <c r="M1656" s="144">
        <f t="shared" si="397"/>
        <v>1440444</v>
      </c>
      <c r="N1656" s="144"/>
      <c r="O1656" s="144"/>
      <c r="P1656" s="144"/>
      <c r="Q1656" s="144">
        <f t="shared" si="398"/>
        <v>1440444</v>
      </c>
      <c r="R1656" s="144">
        <v>1440444</v>
      </c>
      <c r="S1656" s="30"/>
      <c r="T1656" s="144"/>
      <c r="U1656" s="144"/>
      <c r="V1656" s="144"/>
      <c r="W1656" s="144"/>
      <c r="X1656" s="144"/>
      <c r="Y1656" s="144"/>
      <c r="Z1656" s="144"/>
      <c r="AA1656" s="144"/>
      <c r="AB1656" s="144"/>
      <c r="AC1656" s="144"/>
      <c r="AD1656" s="144"/>
      <c r="AE1656" s="144"/>
      <c r="AF1656" s="144"/>
      <c r="AG1656" s="324">
        <v>2025</v>
      </c>
      <c r="AH1656" s="128"/>
      <c r="AI1656" s="132"/>
      <c r="AJ1656" s="132"/>
      <c r="AK1656" s="141">
        <f t="shared" si="395"/>
        <v>1571</v>
      </c>
      <c r="AL1656" s="35" t="s">
        <v>153</v>
      </c>
      <c r="AM1656" s="141" t="str">
        <f t="shared" si="396"/>
        <v>1571.</v>
      </c>
      <c r="AN1656" s="147"/>
      <c r="AO1656" s="35"/>
      <c r="AP1656" s="16"/>
    </row>
    <row r="1657" spans="1:42" ht="22.5" customHeight="1" x14ac:dyDescent="0.25">
      <c r="A1657" s="68" t="str">
        <f t="shared" si="390"/>
        <v>1572.</v>
      </c>
      <c r="B1657" s="25">
        <v>3219</v>
      </c>
      <c r="C1657" s="137" t="s">
        <v>1085</v>
      </c>
      <c r="D1657" s="25">
        <v>1938</v>
      </c>
      <c r="E1657" s="111" t="s">
        <v>2932</v>
      </c>
      <c r="F1657" s="68" t="s">
        <v>2934</v>
      </c>
      <c r="G1657" s="25">
        <v>4</v>
      </c>
      <c r="H1657" s="25">
        <v>2</v>
      </c>
      <c r="I1657" s="144">
        <v>2834.2</v>
      </c>
      <c r="J1657" s="144">
        <v>2208.4</v>
      </c>
      <c r="K1657" s="144">
        <v>2208.4</v>
      </c>
      <c r="L1657" s="30">
        <v>93</v>
      </c>
      <c r="M1657" s="144">
        <f t="shared" si="397"/>
        <v>1555905</v>
      </c>
      <c r="N1657" s="144"/>
      <c r="O1657" s="144"/>
      <c r="P1657" s="144"/>
      <c r="Q1657" s="144">
        <f t="shared" si="398"/>
        <v>1555905</v>
      </c>
      <c r="R1657" s="144">
        <v>1555905</v>
      </c>
      <c r="S1657" s="30"/>
      <c r="T1657" s="144"/>
      <c r="U1657" s="144"/>
      <c r="V1657" s="144"/>
      <c r="W1657" s="144"/>
      <c r="X1657" s="144"/>
      <c r="Y1657" s="144"/>
      <c r="Z1657" s="144"/>
      <c r="AA1657" s="144"/>
      <c r="AB1657" s="144"/>
      <c r="AC1657" s="144"/>
      <c r="AD1657" s="144"/>
      <c r="AE1657" s="144"/>
      <c r="AF1657" s="144"/>
      <c r="AG1657" s="324">
        <v>2025</v>
      </c>
      <c r="AH1657" s="129"/>
      <c r="AI1657" s="148"/>
      <c r="AJ1657" s="148"/>
      <c r="AK1657" s="141">
        <f t="shared" si="395"/>
        <v>1572</v>
      </c>
      <c r="AL1657" s="35" t="s">
        <v>153</v>
      </c>
      <c r="AM1657" s="141" t="str">
        <f t="shared" si="396"/>
        <v>1572.</v>
      </c>
      <c r="AN1657" s="147"/>
      <c r="AO1657" s="35"/>
      <c r="AP1657" s="16"/>
    </row>
    <row r="1658" spans="1:42" ht="22.5" customHeight="1" x14ac:dyDescent="0.25">
      <c r="A1658" s="68" t="str">
        <f t="shared" si="390"/>
        <v>1573.</v>
      </c>
      <c r="B1658" s="25">
        <v>3221</v>
      </c>
      <c r="C1658" s="36" t="s">
        <v>1389</v>
      </c>
      <c r="D1658" s="25">
        <v>1958</v>
      </c>
      <c r="E1658" s="111" t="s">
        <v>2932</v>
      </c>
      <c r="F1658" s="68" t="s">
        <v>2934</v>
      </c>
      <c r="G1658" s="25">
        <v>4</v>
      </c>
      <c r="H1658" s="25">
        <v>2</v>
      </c>
      <c r="I1658" s="144">
        <v>2258.63</v>
      </c>
      <c r="J1658" s="144">
        <v>2093.9</v>
      </c>
      <c r="K1658" s="144">
        <v>2093.9</v>
      </c>
      <c r="L1658" s="30">
        <v>102</v>
      </c>
      <c r="M1658" s="144">
        <f t="shared" si="397"/>
        <v>4149270</v>
      </c>
      <c r="N1658" s="144"/>
      <c r="O1658" s="144"/>
      <c r="P1658" s="144"/>
      <c r="Q1658" s="144">
        <f t="shared" si="398"/>
        <v>4149270</v>
      </c>
      <c r="R1658" s="144">
        <f>3533070+616200</f>
        <v>4149270</v>
      </c>
      <c r="S1658" s="30"/>
      <c r="T1658" s="144"/>
      <c r="U1658" s="144"/>
      <c r="V1658" s="144"/>
      <c r="W1658" s="144"/>
      <c r="X1658" s="144"/>
      <c r="Y1658" s="144"/>
      <c r="Z1658" s="144"/>
      <c r="AA1658" s="144"/>
      <c r="AB1658" s="144"/>
      <c r="AC1658" s="144"/>
      <c r="AD1658" s="144"/>
      <c r="AE1658" s="144"/>
      <c r="AF1658" s="144"/>
      <c r="AG1658" s="324">
        <v>2025</v>
      </c>
      <c r="AH1658" s="128"/>
      <c r="AI1658" s="132"/>
      <c r="AJ1658" s="132"/>
      <c r="AK1658" s="141">
        <f t="shared" si="395"/>
        <v>1573</v>
      </c>
      <c r="AL1658" s="35" t="s">
        <v>153</v>
      </c>
      <c r="AM1658" s="141" t="str">
        <f t="shared" si="396"/>
        <v>1573.</v>
      </c>
      <c r="AN1658" s="147"/>
      <c r="AO1658" s="35"/>
      <c r="AP1658" s="16"/>
    </row>
    <row r="1659" spans="1:42" ht="22.5" customHeight="1" x14ac:dyDescent="0.25">
      <c r="A1659" s="68" t="str">
        <f t="shared" si="390"/>
        <v>1574.</v>
      </c>
      <c r="B1659" s="25">
        <v>3229</v>
      </c>
      <c r="C1659" s="161" t="s">
        <v>673</v>
      </c>
      <c r="D1659" s="25">
        <v>1971</v>
      </c>
      <c r="E1659" s="111" t="s">
        <v>2932</v>
      </c>
      <c r="F1659" s="68" t="s">
        <v>2934</v>
      </c>
      <c r="G1659" s="25">
        <v>2</v>
      </c>
      <c r="H1659" s="25">
        <v>2</v>
      </c>
      <c r="I1659" s="144">
        <v>747.2</v>
      </c>
      <c r="J1659" s="144">
        <v>707.3</v>
      </c>
      <c r="K1659" s="144">
        <v>707.3</v>
      </c>
      <c r="L1659" s="30">
        <v>25</v>
      </c>
      <c r="M1659" s="144">
        <f t="shared" si="397"/>
        <v>1827450</v>
      </c>
      <c r="N1659" s="144"/>
      <c r="O1659" s="144"/>
      <c r="P1659" s="144"/>
      <c r="Q1659" s="144">
        <f t="shared" si="398"/>
        <v>1827450</v>
      </c>
      <c r="R1659" s="144">
        <v>1827450</v>
      </c>
      <c r="S1659" s="30"/>
      <c r="T1659" s="144"/>
      <c r="U1659" s="144"/>
      <c r="V1659" s="144"/>
      <c r="W1659" s="144"/>
      <c r="X1659" s="144"/>
      <c r="Y1659" s="144"/>
      <c r="Z1659" s="144"/>
      <c r="AA1659" s="144"/>
      <c r="AB1659" s="144"/>
      <c r="AC1659" s="144"/>
      <c r="AD1659" s="144"/>
      <c r="AE1659" s="144"/>
      <c r="AF1659" s="144"/>
      <c r="AG1659" s="324">
        <v>2025</v>
      </c>
      <c r="AH1659" s="128"/>
      <c r="AI1659" s="132"/>
      <c r="AJ1659" s="132"/>
      <c r="AK1659" s="141">
        <f t="shared" si="395"/>
        <v>1574</v>
      </c>
      <c r="AL1659" s="35" t="s">
        <v>153</v>
      </c>
      <c r="AM1659" s="141" t="str">
        <f t="shared" si="396"/>
        <v>1574.</v>
      </c>
      <c r="AN1659" s="147"/>
      <c r="AO1659" s="35"/>
      <c r="AP1659" s="16"/>
    </row>
    <row r="1660" spans="1:42" ht="22.5" customHeight="1" x14ac:dyDescent="0.25">
      <c r="A1660" s="68" t="str">
        <f t="shared" si="390"/>
        <v>1575.</v>
      </c>
      <c r="B1660" s="25">
        <v>3236</v>
      </c>
      <c r="C1660" s="138" t="s">
        <v>684</v>
      </c>
      <c r="D1660" s="25">
        <v>1975</v>
      </c>
      <c r="E1660" s="111" t="s">
        <v>2932</v>
      </c>
      <c r="F1660" s="68" t="s">
        <v>2934</v>
      </c>
      <c r="G1660" s="25">
        <v>2</v>
      </c>
      <c r="H1660" s="25">
        <v>2</v>
      </c>
      <c r="I1660" s="144">
        <v>1174.8</v>
      </c>
      <c r="J1660" s="144">
        <v>709.9</v>
      </c>
      <c r="K1660" s="144">
        <v>709.9</v>
      </c>
      <c r="L1660" s="30">
        <v>20</v>
      </c>
      <c r="M1660" s="144">
        <f t="shared" si="397"/>
        <v>4513800</v>
      </c>
      <c r="N1660" s="144"/>
      <c r="O1660" s="144"/>
      <c r="P1660" s="144"/>
      <c r="Q1660" s="144">
        <f t="shared" si="398"/>
        <v>4513800</v>
      </c>
      <c r="R1660" s="144"/>
      <c r="S1660" s="30"/>
      <c r="T1660" s="144"/>
      <c r="U1660" s="144">
        <v>600</v>
      </c>
      <c r="V1660" s="144">
        <f>U1660*7523</f>
        <v>4513800</v>
      </c>
      <c r="W1660" s="144"/>
      <c r="X1660" s="144"/>
      <c r="Y1660" s="144"/>
      <c r="Z1660" s="144"/>
      <c r="AA1660" s="144"/>
      <c r="AB1660" s="144"/>
      <c r="AC1660" s="144"/>
      <c r="AD1660" s="144"/>
      <c r="AE1660" s="144"/>
      <c r="AF1660" s="144"/>
      <c r="AG1660" s="324">
        <v>2025</v>
      </c>
      <c r="AH1660" s="128"/>
      <c r="AI1660" s="132"/>
      <c r="AJ1660" s="132"/>
      <c r="AK1660" s="141">
        <f t="shared" si="395"/>
        <v>1575</v>
      </c>
      <c r="AL1660" s="35" t="s">
        <v>153</v>
      </c>
      <c r="AM1660" s="141" t="str">
        <f t="shared" si="396"/>
        <v>1575.</v>
      </c>
      <c r="AN1660" s="147"/>
      <c r="AO1660" s="35"/>
      <c r="AP1660" s="16"/>
    </row>
    <row r="1661" spans="1:42" ht="22.5" customHeight="1" x14ac:dyDescent="0.25">
      <c r="A1661" s="68" t="str">
        <f t="shared" si="390"/>
        <v>1576.</v>
      </c>
      <c r="B1661" s="25">
        <v>3238</v>
      </c>
      <c r="C1661" s="137" t="s">
        <v>665</v>
      </c>
      <c r="D1661" s="25">
        <v>1960</v>
      </c>
      <c r="E1661" s="111" t="s">
        <v>2932</v>
      </c>
      <c r="F1661" s="68" t="s">
        <v>2934</v>
      </c>
      <c r="G1661" s="25">
        <v>2</v>
      </c>
      <c r="H1661" s="25">
        <v>1</v>
      </c>
      <c r="I1661" s="144">
        <v>739.8</v>
      </c>
      <c r="J1661" s="144">
        <v>364.8</v>
      </c>
      <c r="K1661" s="144">
        <v>364.8</v>
      </c>
      <c r="L1661" s="30">
        <v>8</v>
      </c>
      <c r="M1661" s="144">
        <f t="shared" si="397"/>
        <v>71450</v>
      </c>
      <c r="N1661" s="144"/>
      <c r="O1661" s="144"/>
      <c r="P1661" s="144"/>
      <c r="Q1661" s="144">
        <f t="shared" si="398"/>
        <v>71450</v>
      </c>
      <c r="R1661" s="144">
        <v>71450</v>
      </c>
      <c r="S1661" s="30"/>
      <c r="T1661" s="144"/>
      <c r="U1661" s="144"/>
      <c r="V1661" s="144"/>
      <c r="W1661" s="144"/>
      <c r="X1661" s="144"/>
      <c r="Y1661" s="144"/>
      <c r="Z1661" s="144"/>
      <c r="AA1661" s="144"/>
      <c r="AB1661" s="144"/>
      <c r="AC1661" s="144"/>
      <c r="AD1661" s="144"/>
      <c r="AE1661" s="144"/>
      <c r="AF1661" s="144"/>
      <c r="AG1661" s="324">
        <v>2025</v>
      </c>
      <c r="AH1661" s="129"/>
      <c r="AI1661" s="148"/>
      <c r="AJ1661" s="148"/>
      <c r="AK1661" s="141">
        <f t="shared" si="395"/>
        <v>1576</v>
      </c>
      <c r="AL1661" s="35" t="s">
        <v>153</v>
      </c>
      <c r="AM1661" s="141" t="str">
        <f t="shared" si="396"/>
        <v>1576.</v>
      </c>
      <c r="AN1661" s="147"/>
      <c r="AO1661" s="35"/>
      <c r="AP1661" s="16"/>
    </row>
    <row r="1662" spans="1:42" ht="22.5" customHeight="1" x14ac:dyDescent="0.25">
      <c r="A1662" s="68" t="str">
        <f t="shared" si="390"/>
        <v>1577.</v>
      </c>
      <c r="B1662" s="25">
        <v>3239</v>
      </c>
      <c r="C1662" s="137" t="s">
        <v>97</v>
      </c>
      <c r="D1662" s="25">
        <v>1960</v>
      </c>
      <c r="E1662" s="111" t="s">
        <v>2932</v>
      </c>
      <c r="F1662" s="68" t="s">
        <v>2934</v>
      </c>
      <c r="G1662" s="25">
        <v>2</v>
      </c>
      <c r="H1662" s="25">
        <v>2</v>
      </c>
      <c r="I1662" s="144">
        <v>904.7</v>
      </c>
      <c r="J1662" s="144">
        <v>497.7</v>
      </c>
      <c r="K1662" s="144">
        <v>497.7</v>
      </c>
      <c r="L1662" s="30">
        <v>9</v>
      </c>
      <c r="M1662" s="144">
        <f t="shared" si="397"/>
        <v>3761500</v>
      </c>
      <c r="N1662" s="144"/>
      <c r="O1662" s="144"/>
      <c r="P1662" s="144"/>
      <c r="Q1662" s="144">
        <f t="shared" si="398"/>
        <v>3761500</v>
      </c>
      <c r="R1662" s="144"/>
      <c r="S1662" s="30"/>
      <c r="T1662" s="144"/>
      <c r="U1662" s="144">
        <v>500</v>
      </c>
      <c r="V1662" s="144">
        <f>U1662*7523</f>
        <v>3761500</v>
      </c>
      <c r="W1662" s="144"/>
      <c r="X1662" s="144"/>
      <c r="Y1662" s="144"/>
      <c r="Z1662" s="144"/>
      <c r="AA1662" s="144"/>
      <c r="AB1662" s="144"/>
      <c r="AC1662" s="144"/>
      <c r="AD1662" s="144"/>
      <c r="AE1662" s="144"/>
      <c r="AF1662" s="144"/>
      <c r="AG1662" s="324">
        <v>2025</v>
      </c>
      <c r="AH1662" s="129"/>
      <c r="AI1662" s="132"/>
      <c r="AJ1662" s="132"/>
      <c r="AK1662" s="141">
        <f t="shared" si="395"/>
        <v>1577</v>
      </c>
      <c r="AL1662" s="35" t="s">
        <v>153</v>
      </c>
      <c r="AM1662" s="141" t="str">
        <f t="shared" si="396"/>
        <v>1577.</v>
      </c>
      <c r="AN1662" s="147"/>
      <c r="AO1662" s="35"/>
      <c r="AP1662" s="16"/>
    </row>
    <row r="1663" spans="1:42" ht="22.5" customHeight="1" x14ac:dyDescent="0.25">
      <c r="A1663" s="68" t="str">
        <f t="shared" si="390"/>
        <v>1578.</v>
      </c>
      <c r="B1663" s="25">
        <v>3242</v>
      </c>
      <c r="C1663" s="161" t="s">
        <v>1161</v>
      </c>
      <c r="D1663" s="25">
        <v>1956</v>
      </c>
      <c r="E1663" s="111" t="s">
        <v>2932</v>
      </c>
      <c r="F1663" s="68" t="s">
        <v>2935</v>
      </c>
      <c r="G1663" s="25">
        <v>1</v>
      </c>
      <c r="H1663" s="25">
        <v>3</v>
      </c>
      <c r="I1663" s="144">
        <v>285</v>
      </c>
      <c r="J1663" s="144">
        <v>159</v>
      </c>
      <c r="K1663" s="144">
        <v>159</v>
      </c>
      <c r="L1663" s="30">
        <v>9</v>
      </c>
      <c r="M1663" s="144">
        <f t="shared" si="397"/>
        <v>2256900</v>
      </c>
      <c r="N1663" s="144"/>
      <c r="O1663" s="144"/>
      <c r="P1663" s="144"/>
      <c r="Q1663" s="144">
        <f t="shared" si="398"/>
        <v>2256900</v>
      </c>
      <c r="R1663" s="144"/>
      <c r="S1663" s="30"/>
      <c r="T1663" s="144"/>
      <c r="U1663" s="144">
        <v>300</v>
      </c>
      <c r="V1663" s="144">
        <f>U1663*7523</f>
        <v>2256900</v>
      </c>
      <c r="W1663" s="144"/>
      <c r="X1663" s="144"/>
      <c r="Y1663" s="144"/>
      <c r="Z1663" s="144"/>
      <c r="AA1663" s="144"/>
      <c r="AB1663" s="144"/>
      <c r="AC1663" s="144"/>
      <c r="AD1663" s="144"/>
      <c r="AE1663" s="144"/>
      <c r="AF1663" s="144"/>
      <c r="AG1663" s="324">
        <v>2025</v>
      </c>
      <c r="AH1663" s="128"/>
      <c r="AI1663" s="132"/>
      <c r="AJ1663" s="132"/>
      <c r="AK1663" s="141">
        <f t="shared" si="395"/>
        <v>1578</v>
      </c>
      <c r="AL1663" s="35" t="s">
        <v>153</v>
      </c>
      <c r="AM1663" s="141" t="str">
        <f t="shared" si="396"/>
        <v>1578.</v>
      </c>
      <c r="AN1663" s="147"/>
      <c r="AO1663" s="35"/>
      <c r="AP1663" s="16"/>
    </row>
    <row r="1664" spans="1:42" ht="22.5" customHeight="1" x14ac:dyDescent="0.25">
      <c r="A1664" s="68" t="str">
        <f t="shared" si="390"/>
        <v>1579.</v>
      </c>
      <c r="B1664" s="25">
        <v>3243</v>
      </c>
      <c r="C1664" s="210" t="s">
        <v>1156</v>
      </c>
      <c r="D1664" s="25">
        <v>1953</v>
      </c>
      <c r="E1664" s="111" t="s">
        <v>2932</v>
      </c>
      <c r="F1664" s="68" t="s">
        <v>2934</v>
      </c>
      <c r="G1664" s="25">
        <v>2</v>
      </c>
      <c r="H1664" s="25">
        <v>2</v>
      </c>
      <c r="I1664" s="144">
        <v>364.5</v>
      </c>
      <c r="J1664" s="144">
        <v>251.8</v>
      </c>
      <c r="K1664" s="144">
        <v>251.8</v>
      </c>
      <c r="L1664" s="30">
        <v>20</v>
      </c>
      <c r="M1664" s="144">
        <f t="shared" si="397"/>
        <v>3009200</v>
      </c>
      <c r="N1664" s="144"/>
      <c r="O1664" s="144"/>
      <c r="P1664" s="144"/>
      <c r="Q1664" s="144">
        <f t="shared" si="398"/>
        <v>3009200</v>
      </c>
      <c r="R1664" s="144"/>
      <c r="S1664" s="30"/>
      <c r="T1664" s="144"/>
      <c r="U1664" s="144">
        <v>400</v>
      </c>
      <c r="V1664" s="144">
        <f>U1664*7523</f>
        <v>3009200</v>
      </c>
      <c r="W1664" s="144"/>
      <c r="X1664" s="144"/>
      <c r="Y1664" s="144"/>
      <c r="Z1664" s="144"/>
      <c r="AA1664" s="144"/>
      <c r="AB1664" s="144"/>
      <c r="AC1664" s="144"/>
      <c r="AD1664" s="144"/>
      <c r="AE1664" s="144"/>
      <c r="AF1664" s="144"/>
      <c r="AG1664" s="324">
        <v>2025</v>
      </c>
      <c r="AH1664" s="128"/>
      <c r="AI1664" s="132"/>
      <c r="AJ1664" s="132"/>
      <c r="AK1664" s="141">
        <f t="shared" si="395"/>
        <v>1579</v>
      </c>
      <c r="AL1664" s="35" t="s">
        <v>153</v>
      </c>
      <c r="AM1664" s="141" t="str">
        <f t="shared" si="396"/>
        <v>1579.</v>
      </c>
      <c r="AN1664" s="147"/>
      <c r="AO1664" s="35"/>
      <c r="AP1664" s="16"/>
    </row>
    <row r="1665" spans="1:42" ht="22.5" customHeight="1" x14ac:dyDescent="0.25">
      <c r="A1665" s="68" t="str">
        <f t="shared" si="390"/>
        <v>1580.</v>
      </c>
      <c r="B1665" s="25">
        <v>5542</v>
      </c>
      <c r="C1665" s="137" t="s">
        <v>663</v>
      </c>
      <c r="D1665" s="25">
        <v>1917</v>
      </c>
      <c r="E1665" s="111" t="s">
        <v>2932</v>
      </c>
      <c r="F1665" s="68" t="s">
        <v>2934</v>
      </c>
      <c r="G1665" s="25">
        <v>2</v>
      </c>
      <c r="H1665" s="25">
        <v>2</v>
      </c>
      <c r="I1665" s="144">
        <v>396</v>
      </c>
      <c r="J1665" s="144">
        <v>358.6</v>
      </c>
      <c r="K1665" s="144">
        <v>358.6</v>
      </c>
      <c r="L1665" s="30">
        <v>9</v>
      </c>
      <c r="M1665" s="144">
        <f t="shared" si="397"/>
        <v>307855</v>
      </c>
      <c r="N1665" s="144"/>
      <c r="O1665" s="144"/>
      <c r="P1665" s="144"/>
      <c r="Q1665" s="144">
        <f t="shared" si="398"/>
        <v>307855</v>
      </c>
      <c r="R1665" s="144"/>
      <c r="S1665" s="30"/>
      <c r="T1665" s="144"/>
      <c r="U1665" s="144"/>
      <c r="V1665" s="144"/>
      <c r="W1665" s="144"/>
      <c r="X1665" s="144"/>
      <c r="Y1665" s="144"/>
      <c r="Z1665" s="144"/>
      <c r="AA1665" s="144">
        <v>115</v>
      </c>
      <c r="AB1665" s="144">
        <f>AA1665*2677</f>
        <v>307855</v>
      </c>
      <c r="AC1665" s="144"/>
      <c r="AD1665" s="144"/>
      <c r="AE1665" s="144"/>
      <c r="AF1665" s="144"/>
      <c r="AG1665" s="324">
        <v>2025</v>
      </c>
      <c r="AH1665" s="129"/>
      <c r="AI1665" s="132"/>
      <c r="AJ1665" s="132"/>
      <c r="AK1665" s="141">
        <f t="shared" si="395"/>
        <v>1580</v>
      </c>
      <c r="AL1665" s="35" t="s">
        <v>153</v>
      </c>
      <c r="AM1665" s="141" t="str">
        <f t="shared" si="396"/>
        <v>1580.</v>
      </c>
      <c r="AN1665" s="147"/>
      <c r="AO1665" s="35"/>
      <c r="AP1665" s="16"/>
    </row>
    <row r="1666" spans="1:42" ht="22.5" customHeight="1" x14ac:dyDescent="0.25">
      <c r="A1666" s="68" t="str">
        <f t="shared" si="390"/>
        <v>1581.</v>
      </c>
      <c r="B1666" s="25">
        <v>5544</v>
      </c>
      <c r="C1666" s="137" t="s">
        <v>664</v>
      </c>
      <c r="D1666" s="25">
        <v>1917</v>
      </c>
      <c r="E1666" s="111" t="s">
        <v>2932</v>
      </c>
      <c r="F1666" s="68" t="s">
        <v>2934</v>
      </c>
      <c r="G1666" s="25">
        <v>2</v>
      </c>
      <c r="H1666" s="25">
        <v>3</v>
      </c>
      <c r="I1666" s="144">
        <v>522.9</v>
      </c>
      <c r="J1666" s="144">
        <v>364.1</v>
      </c>
      <c r="K1666" s="144">
        <v>364.1</v>
      </c>
      <c r="L1666" s="30">
        <v>16</v>
      </c>
      <c r="M1666" s="144">
        <f t="shared" si="397"/>
        <v>463121</v>
      </c>
      <c r="N1666" s="144"/>
      <c r="O1666" s="144"/>
      <c r="P1666" s="144"/>
      <c r="Q1666" s="144">
        <f t="shared" si="398"/>
        <v>463121</v>
      </c>
      <c r="R1666" s="144"/>
      <c r="S1666" s="30"/>
      <c r="T1666" s="144"/>
      <c r="U1666" s="144"/>
      <c r="V1666" s="144"/>
      <c r="W1666" s="144"/>
      <c r="X1666" s="144"/>
      <c r="Y1666" s="144"/>
      <c r="Z1666" s="144"/>
      <c r="AA1666" s="144">
        <v>173</v>
      </c>
      <c r="AB1666" s="144">
        <f>AA1666*2677</f>
        <v>463121</v>
      </c>
      <c r="AC1666" s="144"/>
      <c r="AD1666" s="144"/>
      <c r="AE1666" s="144"/>
      <c r="AF1666" s="144"/>
      <c r="AG1666" s="324">
        <v>2025</v>
      </c>
      <c r="AH1666" s="129"/>
      <c r="AI1666" s="132"/>
      <c r="AJ1666" s="132"/>
      <c r="AK1666" s="141">
        <f t="shared" si="395"/>
        <v>1581</v>
      </c>
      <c r="AL1666" s="35" t="s">
        <v>153</v>
      </c>
      <c r="AM1666" s="141" t="str">
        <f t="shared" si="396"/>
        <v>1581.</v>
      </c>
      <c r="AN1666" s="147"/>
      <c r="AO1666" s="35"/>
      <c r="AP1666" s="16"/>
    </row>
    <row r="1667" spans="1:42" ht="22.5" customHeight="1" x14ac:dyDescent="0.25">
      <c r="A1667" s="68" t="str">
        <f t="shared" si="390"/>
        <v>1582.</v>
      </c>
      <c r="B1667" s="25">
        <v>5545</v>
      </c>
      <c r="C1667" s="137" t="s">
        <v>1144</v>
      </c>
      <c r="D1667" s="25">
        <v>1944</v>
      </c>
      <c r="E1667" s="111" t="s">
        <v>2932</v>
      </c>
      <c r="F1667" s="68" t="s">
        <v>2934</v>
      </c>
      <c r="G1667" s="25">
        <v>2</v>
      </c>
      <c r="H1667" s="25">
        <v>1</v>
      </c>
      <c r="I1667" s="144">
        <v>196.5</v>
      </c>
      <c r="J1667" s="144">
        <v>168.8</v>
      </c>
      <c r="K1667" s="144">
        <v>168.8</v>
      </c>
      <c r="L1667" s="30">
        <v>20</v>
      </c>
      <c r="M1667" s="144">
        <f t="shared" si="397"/>
        <v>35725</v>
      </c>
      <c r="N1667" s="144"/>
      <c r="O1667" s="144"/>
      <c r="P1667" s="144"/>
      <c r="Q1667" s="144">
        <f t="shared" si="398"/>
        <v>35725</v>
      </c>
      <c r="R1667" s="144">
        <v>35725</v>
      </c>
      <c r="S1667" s="30"/>
      <c r="T1667" s="144"/>
      <c r="U1667" s="144"/>
      <c r="V1667" s="144"/>
      <c r="W1667" s="144"/>
      <c r="X1667" s="144"/>
      <c r="Y1667" s="144"/>
      <c r="Z1667" s="144"/>
      <c r="AA1667" s="144"/>
      <c r="AB1667" s="144"/>
      <c r="AC1667" s="144"/>
      <c r="AD1667" s="144"/>
      <c r="AE1667" s="144"/>
      <c r="AF1667" s="144"/>
      <c r="AG1667" s="324">
        <v>2025</v>
      </c>
      <c r="AH1667" s="129"/>
      <c r="AI1667" s="148"/>
      <c r="AJ1667" s="148"/>
      <c r="AK1667" s="141">
        <f t="shared" si="395"/>
        <v>1582</v>
      </c>
      <c r="AL1667" s="35" t="s">
        <v>153</v>
      </c>
      <c r="AM1667" s="141" t="str">
        <f t="shared" si="396"/>
        <v>1582.</v>
      </c>
      <c r="AN1667" s="147"/>
      <c r="AO1667" s="35"/>
      <c r="AP1667" s="16"/>
    </row>
    <row r="1668" spans="1:42" ht="22.5" customHeight="1" x14ac:dyDescent="0.25">
      <c r="A1668" s="68" t="str">
        <f t="shared" si="390"/>
        <v>1583.</v>
      </c>
      <c r="B1668" s="25">
        <v>5550</v>
      </c>
      <c r="C1668" s="137" t="s">
        <v>1124</v>
      </c>
      <c r="D1668" s="25">
        <v>1917</v>
      </c>
      <c r="E1668" s="111" t="s">
        <v>2932</v>
      </c>
      <c r="F1668" s="68" t="s">
        <v>2934</v>
      </c>
      <c r="G1668" s="25">
        <v>1</v>
      </c>
      <c r="H1668" s="25">
        <v>1</v>
      </c>
      <c r="I1668" s="144">
        <v>176.6</v>
      </c>
      <c r="J1668" s="144">
        <v>127.6</v>
      </c>
      <c r="K1668" s="144">
        <v>127.6</v>
      </c>
      <c r="L1668" s="30">
        <v>10</v>
      </c>
      <c r="M1668" s="144">
        <f t="shared" si="397"/>
        <v>160620</v>
      </c>
      <c r="N1668" s="144"/>
      <c r="O1668" s="144"/>
      <c r="P1668" s="144"/>
      <c r="Q1668" s="144">
        <f t="shared" si="398"/>
        <v>160620</v>
      </c>
      <c r="R1668" s="144"/>
      <c r="S1668" s="30"/>
      <c r="T1668" s="144"/>
      <c r="U1668" s="144"/>
      <c r="V1668" s="144"/>
      <c r="W1668" s="144"/>
      <c r="X1668" s="144"/>
      <c r="Y1668" s="144"/>
      <c r="Z1668" s="144"/>
      <c r="AA1668" s="144">
        <v>60</v>
      </c>
      <c r="AB1668" s="144">
        <f>AA1668*2677</f>
        <v>160620</v>
      </c>
      <c r="AC1668" s="144"/>
      <c r="AD1668" s="144"/>
      <c r="AE1668" s="144"/>
      <c r="AF1668" s="144"/>
      <c r="AG1668" s="324">
        <v>2025</v>
      </c>
      <c r="AH1668" s="129"/>
      <c r="AI1668" s="132"/>
      <c r="AJ1668" s="132"/>
      <c r="AK1668" s="141">
        <f t="shared" si="395"/>
        <v>1583</v>
      </c>
      <c r="AL1668" s="35" t="s">
        <v>153</v>
      </c>
      <c r="AM1668" s="141" t="str">
        <f t="shared" si="396"/>
        <v>1583.</v>
      </c>
      <c r="AN1668" s="147"/>
      <c r="AO1668" s="35"/>
      <c r="AP1668" s="16"/>
    </row>
    <row r="1669" spans="1:42" ht="22.5" customHeight="1" x14ac:dyDescent="0.25">
      <c r="A1669" s="68" t="str">
        <f t="shared" si="390"/>
        <v>1584.</v>
      </c>
      <c r="B1669" s="25">
        <v>3112</v>
      </c>
      <c r="C1669" s="137" t="s">
        <v>95</v>
      </c>
      <c r="D1669" s="25">
        <v>1962</v>
      </c>
      <c r="E1669" s="111" t="s">
        <v>2932</v>
      </c>
      <c r="F1669" s="68" t="s">
        <v>2934</v>
      </c>
      <c r="G1669" s="25">
        <v>2</v>
      </c>
      <c r="H1669" s="25">
        <v>2</v>
      </c>
      <c r="I1669" s="144">
        <v>511.1</v>
      </c>
      <c r="J1669" s="144">
        <v>450.3</v>
      </c>
      <c r="K1669" s="144">
        <v>450.6</v>
      </c>
      <c r="L1669" s="30">
        <v>17</v>
      </c>
      <c r="M1669" s="144">
        <f t="shared" ref="M1669:M1672" si="399">R1669+T1669+V1669+X1669+Z1669+AB1669+AE1669+AF1669</f>
        <v>1448709.5999999999</v>
      </c>
      <c r="N1669" s="144"/>
      <c r="O1669" s="144"/>
      <c r="P1669" s="144"/>
      <c r="Q1669" s="144">
        <f t="shared" ref="Q1669:Q1672" si="400">M1669</f>
        <v>1448709.5999999999</v>
      </c>
      <c r="R1669" s="144"/>
      <c r="S1669" s="30"/>
      <c r="T1669" s="144"/>
      <c r="U1669" s="144"/>
      <c r="V1669" s="144"/>
      <c r="W1669" s="144"/>
      <c r="X1669" s="144"/>
      <c r="Y1669" s="144">
        <v>460.2</v>
      </c>
      <c r="Z1669" s="144">
        <f>Y1669*3148</f>
        <v>1448709.5999999999</v>
      </c>
      <c r="AA1669" s="144"/>
      <c r="AB1669" s="144"/>
      <c r="AC1669" s="144"/>
      <c r="AD1669" s="144"/>
      <c r="AE1669" s="144"/>
      <c r="AF1669" s="144"/>
      <c r="AG1669" s="324">
        <v>2025</v>
      </c>
      <c r="AH1669" s="129"/>
      <c r="AI1669" s="132"/>
      <c r="AJ1669" s="132"/>
      <c r="AK1669" s="141">
        <f t="shared" si="395"/>
        <v>1584</v>
      </c>
      <c r="AL1669" s="35" t="s">
        <v>153</v>
      </c>
      <c r="AM1669" s="141" t="str">
        <f t="shared" si="396"/>
        <v>1584.</v>
      </c>
      <c r="AN1669" s="147"/>
      <c r="AO1669" s="35"/>
      <c r="AP1669" s="16"/>
    </row>
    <row r="1670" spans="1:42" ht="22.5" customHeight="1" x14ac:dyDescent="0.25">
      <c r="A1670" s="68" t="str">
        <f t="shared" si="390"/>
        <v>1585.</v>
      </c>
      <c r="B1670" s="25">
        <v>3109</v>
      </c>
      <c r="C1670" s="36" t="s">
        <v>1371</v>
      </c>
      <c r="D1670" s="25">
        <v>1946</v>
      </c>
      <c r="E1670" s="111" t="s">
        <v>2932</v>
      </c>
      <c r="F1670" s="68" t="s">
        <v>2934</v>
      </c>
      <c r="G1670" s="25">
        <v>2</v>
      </c>
      <c r="H1670" s="25">
        <v>1</v>
      </c>
      <c r="I1670" s="144">
        <v>171.6</v>
      </c>
      <c r="J1670" s="144">
        <v>146.6</v>
      </c>
      <c r="K1670" s="144">
        <v>86.5</v>
      </c>
      <c r="L1670" s="30">
        <v>2</v>
      </c>
      <c r="M1670" s="144">
        <f>R1670+T1670+V1670+X1670+Z1670+AB1670+AE1670+AF1670</f>
        <v>229365.36000000002</v>
      </c>
      <c r="N1670" s="144"/>
      <c r="O1670" s="144"/>
      <c r="P1670" s="144"/>
      <c r="Q1670" s="144">
        <f>M1670</f>
        <v>229365.36000000002</v>
      </c>
      <c r="R1670" s="144"/>
      <c r="S1670" s="30"/>
      <c r="T1670" s="144"/>
      <c r="U1670" s="144"/>
      <c r="V1670" s="144"/>
      <c r="W1670" s="144"/>
      <c r="X1670" s="144"/>
      <c r="Y1670" s="144"/>
      <c r="Z1670" s="144"/>
      <c r="AA1670" s="144">
        <v>85.68</v>
      </c>
      <c r="AB1670" s="144">
        <f>AA1670*2677</f>
        <v>229365.36000000002</v>
      </c>
      <c r="AC1670" s="144"/>
      <c r="AD1670" s="144"/>
      <c r="AE1670" s="144"/>
      <c r="AF1670" s="144"/>
      <c r="AG1670" s="324">
        <v>2025</v>
      </c>
      <c r="AH1670" s="128"/>
      <c r="AI1670" s="132"/>
      <c r="AJ1670" s="132"/>
      <c r="AK1670" s="141">
        <f t="shared" si="395"/>
        <v>1585</v>
      </c>
      <c r="AL1670" s="35" t="s">
        <v>153</v>
      </c>
      <c r="AM1670" s="141" t="str">
        <f t="shared" si="396"/>
        <v>1585.</v>
      </c>
      <c r="AN1670" s="147"/>
      <c r="AO1670" s="35"/>
      <c r="AP1670" s="16"/>
    </row>
    <row r="1671" spans="1:42" ht="21" customHeight="1" x14ac:dyDescent="0.25">
      <c r="A1671" s="68" t="str">
        <f t="shared" si="390"/>
        <v>1586.</v>
      </c>
      <c r="B1671" s="25">
        <v>3116</v>
      </c>
      <c r="C1671" s="138" t="s">
        <v>657</v>
      </c>
      <c r="D1671" s="25">
        <v>1963</v>
      </c>
      <c r="E1671" s="111" t="s">
        <v>2932</v>
      </c>
      <c r="F1671" s="68" t="s">
        <v>2934</v>
      </c>
      <c r="G1671" s="25">
        <v>2</v>
      </c>
      <c r="H1671" s="25">
        <v>2</v>
      </c>
      <c r="I1671" s="144">
        <v>351.4</v>
      </c>
      <c r="J1671" s="144">
        <v>317.60000000000002</v>
      </c>
      <c r="K1671" s="144">
        <v>317.60000000000002</v>
      </c>
      <c r="L1671" s="30">
        <v>10</v>
      </c>
      <c r="M1671" s="144">
        <f t="shared" si="399"/>
        <v>1166396.96</v>
      </c>
      <c r="N1671" s="144"/>
      <c r="O1671" s="144"/>
      <c r="P1671" s="144"/>
      <c r="Q1671" s="144">
        <f t="shared" si="400"/>
        <v>1166396.96</v>
      </c>
      <c r="R1671" s="144"/>
      <c r="S1671" s="30"/>
      <c r="T1671" s="144"/>
      <c r="U1671" s="144"/>
      <c r="V1671" s="144"/>
      <c r="W1671" s="144"/>
      <c r="X1671" s="144"/>
      <c r="Y1671" s="144">
        <v>370.52</v>
      </c>
      <c r="Z1671" s="144">
        <f>Y1671*3148</f>
        <v>1166396.96</v>
      </c>
      <c r="AA1671" s="144"/>
      <c r="AB1671" s="144"/>
      <c r="AC1671" s="144"/>
      <c r="AD1671" s="144"/>
      <c r="AE1671" s="144"/>
      <c r="AF1671" s="144"/>
      <c r="AG1671" s="324">
        <v>2025</v>
      </c>
      <c r="AH1671" s="128"/>
      <c r="AI1671" s="132"/>
      <c r="AJ1671" s="132"/>
      <c r="AK1671" s="141">
        <f t="shared" si="395"/>
        <v>1586</v>
      </c>
      <c r="AL1671" s="35" t="s">
        <v>153</v>
      </c>
      <c r="AM1671" s="141" t="str">
        <f t="shared" si="396"/>
        <v>1586.</v>
      </c>
      <c r="AN1671" s="147"/>
      <c r="AO1671" s="35"/>
      <c r="AP1671" s="16"/>
    </row>
    <row r="1672" spans="1:42" ht="22.5" customHeight="1" x14ac:dyDescent="0.25">
      <c r="A1672" s="68" t="str">
        <f t="shared" si="390"/>
        <v>1587.</v>
      </c>
      <c r="B1672" s="25">
        <v>3120</v>
      </c>
      <c r="C1672" s="161" t="s">
        <v>96</v>
      </c>
      <c r="D1672" s="25">
        <v>1959</v>
      </c>
      <c r="E1672" s="111" t="s">
        <v>2932</v>
      </c>
      <c r="F1672" s="68" t="s">
        <v>2934</v>
      </c>
      <c r="G1672" s="25">
        <v>2</v>
      </c>
      <c r="H1672" s="25">
        <v>1</v>
      </c>
      <c r="I1672" s="144">
        <v>453</v>
      </c>
      <c r="J1672" s="144">
        <v>403.2</v>
      </c>
      <c r="K1672" s="144">
        <v>403.2</v>
      </c>
      <c r="L1672" s="30">
        <v>21</v>
      </c>
      <c r="M1672" s="144">
        <f t="shared" si="399"/>
        <v>187680</v>
      </c>
      <c r="N1672" s="144"/>
      <c r="O1672" s="144"/>
      <c r="P1672" s="144"/>
      <c r="Q1672" s="144">
        <f t="shared" si="400"/>
        <v>187680</v>
      </c>
      <c r="R1672" s="144">
        <v>187680</v>
      </c>
      <c r="S1672" s="30"/>
      <c r="T1672" s="144"/>
      <c r="U1672" s="144"/>
      <c r="V1672" s="144"/>
      <c r="W1672" s="144"/>
      <c r="X1672" s="144"/>
      <c r="Y1672" s="144"/>
      <c r="Z1672" s="144"/>
      <c r="AA1672" s="144"/>
      <c r="AB1672" s="144"/>
      <c r="AC1672" s="144"/>
      <c r="AD1672" s="144"/>
      <c r="AE1672" s="144"/>
      <c r="AF1672" s="144"/>
      <c r="AG1672" s="324">
        <v>2025</v>
      </c>
      <c r="AH1672" s="128"/>
      <c r="AI1672" s="132"/>
      <c r="AJ1672" s="132"/>
      <c r="AK1672" s="141">
        <f t="shared" si="395"/>
        <v>1587</v>
      </c>
      <c r="AL1672" s="35" t="s">
        <v>153</v>
      </c>
      <c r="AM1672" s="141" t="str">
        <f t="shared" si="396"/>
        <v>1587.</v>
      </c>
      <c r="AN1672" s="147"/>
      <c r="AO1672" s="35"/>
      <c r="AP1672" s="16"/>
    </row>
    <row r="1673" spans="1:42" ht="22.5" customHeight="1" x14ac:dyDescent="0.25">
      <c r="A1673" s="68" t="str">
        <f t="shared" si="390"/>
        <v>1588.</v>
      </c>
      <c r="B1673" s="25">
        <v>3121</v>
      </c>
      <c r="C1673" s="36" t="s">
        <v>1373</v>
      </c>
      <c r="D1673" s="25">
        <v>1959</v>
      </c>
      <c r="E1673" s="111" t="s">
        <v>2932</v>
      </c>
      <c r="F1673" s="68" t="s">
        <v>2934</v>
      </c>
      <c r="G1673" s="25">
        <v>2</v>
      </c>
      <c r="H1673" s="25">
        <v>1</v>
      </c>
      <c r="I1673" s="144">
        <v>481.8</v>
      </c>
      <c r="J1673" s="144">
        <v>433.3</v>
      </c>
      <c r="K1673" s="144">
        <v>433.3</v>
      </c>
      <c r="L1673" s="30">
        <v>10</v>
      </c>
      <c r="M1673" s="144">
        <f>R1673+T1673+V1673+X1673+Z1673+AB1673+AE1673+AF1673</f>
        <v>132779.20000000001</v>
      </c>
      <c r="N1673" s="144"/>
      <c r="O1673" s="144"/>
      <c r="P1673" s="144"/>
      <c r="Q1673" s="144">
        <f>M1673</f>
        <v>132779.20000000001</v>
      </c>
      <c r="R1673" s="144"/>
      <c r="S1673" s="30"/>
      <c r="T1673" s="144"/>
      <c r="U1673" s="144"/>
      <c r="V1673" s="144"/>
      <c r="W1673" s="144"/>
      <c r="X1673" s="144"/>
      <c r="Y1673" s="144"/>
      <c r="Z1673" s="144"/>
      <c r="AA1673" s="144">
        <v>49.6</v>
      </c>
      <c r="AB1673" s="144">
        <f>AA1673*2677</f>
        <v>132779.20000000001</v>
      </c>
      <c r="AC1673" s="144"/>
      <c r="AD1673" s="144"/>
      <c r="AE1673" s="144"/>
      <c r="AF1673" s="144"/>
      <c r="AG1673" s="324">
        <v>2025</v>
      </c>
      <c r="AH1673" s="128"/>
      <c r="AI1673" s="132"/>
      <c r="AJ1673" s="132"/>
      <c r="AK1673" s="141">
        <f t="shared" si="395"/>
        <v>1588</v>
      </c>
      <c r="AL1673" s="35" t="s">
        <v>153</v>
      </c>
      <c r="AM1673" s="141" t="str">
        <f t="shared" si="396"/>
        <v>1588.</v>
      </c>
      <c r="AN1673" s="147"/>
      <c r="AO1673" s="35"/>
      <c r="AP1673" s="16"/>
    </row>
    <row r="1674" spans="1:42" ht="22.5" customHeight="1" x14ac:dyDescent="0.25">
      <c r="A1674" s="68" t="str">
        <f t="shared" si="390"/>
        <v>1589.</v>
      </c>
      <c r="B1674" s="25">
        <v>3104</v>
      </c>
      <c r="C1674" s="36" t="s">
        <v>1370</v>
      </c>
      <c r="D1674" s="25">
        <v>1917</v>
      </c>
      <c r="E1674" s="111" t="s">
        <v>2932</v>
      </c>
      <c r="F1674" s="68" t="s">
        <v>2934</v>
      </c>
      <c r="G1674" s="25">
        <v>2</v>
      </c>
      <c r="H1674" s="25">
        <v>3</v>
      </c>
      <c r="I1674" s="144">
        <v>635.1</v>
      </c>
      <c r="J1674" s="144">
        <v>572.9</v>
      </c>
      <c r="K1674" s="144">
        <v>572.9</v>
      </c>
      <c r="L1674" s="30">
        <v>22</v>
      </c>
      <c r="M1674" s="144">
        <f t="shared" ref="M1674:M1681" si="401">R1674+T1674+V1674+X1674+Z1674+AB1674+AE1674+AF1674</f>
        <v>3967630.1999999997</v>
      </c>
      <c r="N1674" s="144"/>
      <c r="O1674" s="144"/>
      <c r="P1674" s="144"/>
      <c r="Q1674" s="144">
        <f t="shared" ref="Q1674:Q1681" si="402">M1674</f>
        <v>3967630.1999999997</v>
      </c>
      <c r="R1674" s="144"/>
      <c r="S1674" s="30"/>
      <c r="T1674" s="144"/>
      <c r="U1674" s="144">
        <v>527.4</v>
      </c>
      <c r="V1674" s="144">
        <f>U1674*7523</f>
        <v>3967630.1999999997</v>
      </c>
      <c r="W1674" s="144"/>
      <c r="X1674" s="144"/>
      <c r="Y1674" s="144"/>
      <c r="Z1674" s="144"/>
      <c r="AA1674" s="144"/>
      <c r="AB1674" s="144"/>
      <c r="AC1674" s="144"/>
      <c r="AD1674" s="144"/>
      <c r="AE1674" s="144"/>
      <c r="AF1674" s="144"/>
      <c r="AG1674" s="324">
        <v>2025</v>
      </c>
      <c r="AH1674" s="128"/>
      <c r="AI1674" s="132"/>
      <c r="AJ1674" s="132"/>
      <c r="AK1674" s="141">
        <f t="shared" si="395"/>
        <v>1589</v>
      </c>
      <c r="AL1674" s="35" t="s">
        <v>153</v>
      </c>
      <c r="AM1674" s="141" t="str">
        <f t="shared" si="396"/>
        <v>1589.</v>
      </c>
      <c r="AN1674" s="147"/>
      <c r="AO1674" s="35"/>
      <c r="AP1674" s="16"/>
    </row>
    <row r="1675" spans="1:42" ht="22.5" customHeight="1" x14ac:dyDescent="0.25">
      <c r="A1675" s="68" t="str">
        <f t="shared" si="390"/>
        <v>1590.</v>
      </c>
      <c r="B1675" s="25">
        <v>3137</v>
      </c>
      <c r="C1675" s="137" t="s">
        <v>658</v>
      </c>
      <c r="D1675" s="25">
        <v>1967</v>
      </c>
      <c r="E1675" s="111" t="s">
        <v>2932</v>
      </c>
      <c r="F1675" s="68" t="s">
        <v>2934</v>
      </c>
      <c r="G1675" s="25">
        <v>2</v>
      </c>
      <c r="H1675" s="25">
        <v>2</v>
      </c>
      <c r="I1675" s="144">
        <v>552.82000000000005</v>
      </c>
      <c r="J1675" s="144">
        <v>492.1</v>
      </c>
      <c r="K1675" s="144">
        <v>492.1</v>
      </c>
      <c r="L1675" s="30">
        <v>27</v>
      </c>
      <c r="M1675" s="144">
        <f t="shared" si="401"/>
        <v>71450</v>
      </c>
      <c r="N1675" s="144"/>
      <c r="O1675" s="144"/>
      <c r="P1675" s="144"/>
      <c r="Q1675" s="144">
        <f t="shared" si="402"/>
        <v>71450</v>
      </c>
      <c r="R1675" s="144">
        <v>71450</v>
      </c>
      <c r="S1675" s="30"/>
      <c r="T1675" s="144"/>
      <c r="U1675" s="144"/>
      <c r="V1675" s="144"/>
      <c r="W1675" s="144"/>
      <c r="X1675" s="144"/>
      <c r="Y1675" s="144"/>
      <c r="Z1675" s="144"/>
      <c r="AA1675" s="144"/>
      <c r="AB1675" s="144"/>
      <c r="AC1675" s="144"/>
      <c r="AD1675" s="144"/>
      <c r="AE1675" s="144"/>
      <c r="AF1675" s="144"/>
      <c r="AG1675" s="324">
        <v>2025</v>
      </c>
      <c r="AH1675" s="129"/>
      <c r="AI1675" s="148"/>
      <c r="AJ1675" s="148"/>
      <c r="AK1675" s="141">
        <f t="shared" si="395"/>
        <v>1590</v>
      </c>
      <c r="AL1675" s="35" t="s">
        <v>153</v>
      </c>
      <c r="AM1675" s="141" t="str">
        <f t="shared" si="396"/>
        <v>1590.</v>
      </c>
      <c r="AN1675" s="147"/>
      <c r="AO1675" s="35"/>
      <c r="AP1675" s="16"/>
    </row>
    <row r="1676" spans="1:42" ht="22.5" customHeight="1" x14ac:dyDescent="0.25">
      <c r="A1676" s="68" t="str">
        <f t="shared" si="390"/>
        <v>1591.</v>
      </c>
      <c r="B1676" s="25">
        <v>3138</v>
      </c>
      <c r="C1676" s="36" t="s">
        <v>1375</v>
      </c>
      <c r="D1676" s="25">
        <v>1959</v>
      </c>
      <c r="E1676" s="111" t="s">
        <v>2932</v>
      </c>
      <c r="F1676" s="68" t="s">
        <v>2934</v>
      </c>
      <c r="G1676" s="25">
        <v>2</v>
      </c>
      <c r="H1676" s="25">
        <v>2</v>
      </c>
      <c r="I1676" s="144">
        <v>431.68</v>
      </c>
      <c r="J1676" s="144">
        <v>386.48</v>
      </c>
      <c r="K1676" s="144">
        <v>386.48</v>
      </c>
      <c r="L1676" s="30">
        <v>12</v>
      </c>
      <c r="M1676" s="144">
        <f t="shared" si="401"/>
        <v>71450</v>
      </c>
      <c r="N1676" s="144"/>
      <c r="O1676" s="144"/>
      <c r="P1676" s="144"/>
      <c r="Q1676" s="144">
        <f t="shared" si="402"/>
        <v>71450</v>
      </c>
      <c r="R1676" s="144">
        <v>71450</v>
      </c>
      <c r="S1676" s="30"/>
      <c r="T1676" s="144"/>
      <c r="U1676" s="144"/>
      <c r="V1676" s="144"/>
      <c r="W1676" s="144"/>
      <c r="X1676" s="144"/>
      <c r="Y1676" s="144"/>
      <c r="Z1676" s="144"/>
      <c r="AA1676" s="144"/>
      <c r="AB1676" s="144"/>
      <c r="AC1676" s="144"/>
      <c r="AD1676" s="144"/>
      <c r="AE1676" s="144"/>
      <c r="AF1676" s="144"/>
      <c r="AG1676" s="324">
        <v>2025</v>
      </c>
      <c r="AH1676" s="128"/>
      <c r="AI1676" s="132"/>
      <c r="AJ1676" s="132"/>
      <c r="AK1676" s="141">
        <f t="shared" si="395"/>
        <v>1591</v>
      </c>
      <c r="AL1676" s="35" t="s">
        <v>153</v>
      </c>
      <c r="AM1676" s="141" t="str">
        <f t="shared" si="396"/>
        <v>1591.</v>
      </c>
      <c r="AN1676" s="147"/>
      <c r="AO1676" s="35"/>
      <c r="AP1676" s="16"/>
    </row>
    <row r="1677" spans="1:42" ht="22.5" customHeight="1" x14ac:dyDescent="0.25">
      <c r="A1677" s="68" t="str">
        <f t="shared" si="390"/>
        <v>1592.</v>
      </c>
      <c r="B1677" s="25">
        <v>3139</v>
      </c>
      <c r="C1677" s="137" t="s">
        <v>659</v>
      </c>
      <c r="D1677" s="25">
        <v>1962</v>
      </c>
      <c r="E1677" s="111" t="s">
        <v>2932</v>
      </c>
      <c r="F1677" s="68" t="s">
        <v>2934</v>
      </c>
      <c r="G1677" s="25">
        <v>2</v>
      </c>
      <c r="H1677" s="25">
        <v>2</v>
      </c>
      <c r="I1677" s="144">
        <v>491.1</v>
      </c>
      <c r="J1677" s="144">
        <v>362.6</v>
      </c>
      <c r="K1677" s="144">
        <v>362.6</v>
      </c>
      <c r="L1677" s="30">
        <v>16</v>
      </c>
      <c r="M1677" s="144">
        <f t="shared" si="401"/>
        <v>4437487</v>
      </c>
      <c r="N1677" s="144"/>
      <c r="O1677" s="144"/>
      <c r="P1677" s="144"/>
      <c r="Q1677" s="144">
        <f t="shared" si="402"/>
        <v>4437487</v>
      </c>
      <c r="R1677" s="144"/>
      <c r="S1677" s="30"/>
      <c r="T1677" s="144"/>
      <c r="U1677" s="144">
        <v>389</v>
      </c>
      <c r="V1677" s="144">
        <f>U1677*7523</f>
        <v>2926447</v>
      </c>
      <c r="W1677" s="144"/>
      <c r="X1677" s="144"/>
      <c r="Y1677" s="144">
        <v>480</v>
      </c>
      <c r="Z1677" s="144">
        <f>Y1677*3148</f>
        <v>1511040</v>
      </c>
      <c r="AA1677" s="144"/>
      <c r="AB1677" s="144"/>
      <c r="AC1677" s="144"/>
      <c r="AD1677" s="144"/>
      <c r="AE1677" s="144"/>
      <c r="AF1677" s="144"/>
      <c r="AG1677" s="324">
        <v>2025</v>
      </c>
      <c r="AH1677" s="129"/>
      <c r="AI1677" s="132"/>
      <c r="AJ1677" s="132"/>
      <c r="AK1677" s="141">
        <f t="shared" si="395"/>
        <v>1592</v>
      </c>
      <c r="AL1677" s="35" t="s">
        <v>153</v>
      </c>
      <c r="AM1677" s="141" t="str">
        <f t="shared" si="396"/>
        <v>1592.</v>
      </c>
      <c r="AN1677" s="147"/>
      <c r="AO1677" s="35"/>
      <c r="AP1677" s="16"/>
    </row>
    <row r="1678" spans="1:42" ht="24.75" customHeight="1" x14ac:dyDescent="0.25">
      <c r="A1678" s="68" t="str">
        <f t="shared" si="390"/>
        <v>1593.</v>
      </c>
      <c r="B1678" s="25">
        <v>3142</v>
      </c>
      <c r="C1678" s="161" t="s">
        <v>670</v>
      </c>
      <c r="D1678" s="25">
        <v>1972</v>
      </c>
      <c r="E1678" s="111" t="s">
        <v>2932</v>
      </c>
      <c r="F1678" s="68" t="s">
        <v>2934</v>
      </c>
      <c r="G1678" s="25">
        <v>2</v>
      </c>
      <c r="H1678" s="25">
        <v>1</v>
      </c>
      <c r="I1678" s="144">
        <v>329</v>
      </c>
      <c r="J1678" s="144">
        <v>303.8</v>
      </c>
      <c r="K1678" s="144">
        <v>303.8</v>
      </c>
      <c r="L1678" s="30">
        <v>8</v>
      </c>
      <c r="M1678" s="144">
        <f t="shared" si="401"/>
        <v>35725</v>
      </c>
      <c r="N1678" s="144"/>
      <c r="O1678" s="144"/>
      <c r="P1678" s="144"/>
      <c r="Q1678" s="144">
        <f t="shared" si="402"/>
        <v>35725</v>
      </c>
      <c r="R1678" s="144">
        <v>35725</v>
      </c>
      <c r="S1678" s="30"/>
      <c r="T1678" s="144"/>
      <c r="U1678" s="144"/>
      <c r="V1678" s="144"/>
      <c r="W1678" s="144"/>
      <c r="X1678" s="144"/>
      <c r="Y1678" s="144"/>
      <c r="Z1678" s="144"/>
      <c r="AA1678" s="144"/>
      <c r="AB1678" s="144"/>
      <c r="AC1678" s="144"/>
      <c r="AD1678" s="144"/>
      <c r="AE1678" s="144"/>
      <c r="AF1678" s="144"/>
      <c r="AG1678" s="324">
        <v>2025</v>
      </c>
      <c r="AH1678" s="128"/>
      <c r="AI1678" s="132"/>
      <c r="AJ1678" s="132"/>
      <c r="AK1678" s="141">
        <f t="shared" si="395"/>
        <v>1593</v>
      </c>
      <c r="AL1678" s="35" t="s">
        <v>153</v>
      </c>
      <c r="AM1678" s="141" t="str">
        <f t="shared" si="396"/>
        <v>1593.</v>
      </c>
      <c r="AN1678" s="147"/>
      <c r="AO1678" s="35"/>
      <c r="AP1678" s="16"/>
    </row>
    <row r="1679" spans="1:42" ht="22.5" customHeight="1" x14ac:dyDescent="0.25">
      <c r="A1679" s="68" t="str">
        <f t="shared" si="390"/>
        <v>1594.</v>
      </c>
      <c r="B1679" s="25">
        <v>3166</v>
      </c>
      <c r="C1679" s="137" t="s">
        <v>660</v>
      </c>
      <c r="D1679" s="25">
        <v>1965</v>
      </c>
      <c r="E1679" s="111" t="s">
        <v>2932</v>
      </c>
      <c r="F1679" s="68" t="s">
        <v>2934</v>
      </c>
      <c r="G1679" s="25">
        <v>2</v>
      </c>
      <c r="H1679" s="25">
        <v>1</v>
      </c>
      <c r="I1679" s="144">
        <v>434.6</v>
      </c>
      <c r="J1679" s="144">
        <v>380.9</v>
      </c>
      <c r="K1679" s="144">
        <v>380.9</v>
      </c>
      <c r="L1679" s="30">
        <v>19</v>
      </c>
      <c r="M1679" s="144">
        <f t="shared" si="401"/>
        <v>141881</v>
      </c>
      <c r="N1679" s="144"/>
      <c r="O1679" s="144"/>
      <c r="P1679" s="144"/>
      <c r="Q1679" s="144">
        <f t="shared" si="402"/>
        <v>141881</v>
      </c>
      <c r="R1679" s="144"/>
      <c r="S1679" s="30"/>
      <c r="T1679" s="144"/>
      <c r="U1679" s="144"/>
      <c r="V1679" s="144"/>
      <c r="W1679" s="144"/>
      <c r="X1679" s="144"/>
      <c r="Y1679" s="144"/>
      <c r="Z1679" s="144"/>
      <c r="AA1679" s="144">
        <v>53</v>
      </c>
      <c r="AB1679" s="144">
        <f>AA1679*2677</f>
        <v>141881</v>
      </c>
      <c r="AC1679" s="144"/>
      <c r="AD1679" s="144"/>
      <c r="AE1679" s="144"/>
      <c r="AF1679" s="144"/>
      <c r="AG1679" s="324">
        <v>2025</v>
      </c>
      <c r="AH1679" s="129"/>
      <c r="AI1679" s="132"/>
      <c r="AJ1679" s="132"/>
      <c r="AK1679" s="141">
        <f t="shared" si="395"/>
        <v>1594</v>
      </c>
      <c r="AL1679" s="35" t="s">
        <v>153</v>
      </c>
      <c r="AM1679" s="141" t="str">
        <f t="shared" si="396"/>
        <v>1594.</v>
      </c>
      <c r="AN1679" s="147"/>
      <c r="AO1679" s="35"/>
      <c r="AP1679" s="16"/>
    </row>
    <row r="1680" spans="1:42" ht="22.5" customHeight="1" x14ac:dyDescent="0.25">
      <c r="A1680" s="68" t="str">
        <f t="shared" si="390"/>
        <v>1595.</v>
      </c>
      <c r="B1680" s="25">
        <v>3170</v>
      </c>
      <c r="C1680" s="161" t="s">
        <v>679</v>
      </c>
      <c r="D1680" s="25">
        <v>1977</v>
      </c>
      <c r="E1680" s="111" t="s">
        <v>2932</v>
      </c>
      <c r="F1680" s="68" t="s">
        <v>2933</v>
      </c>
      <c r="G1680" s="25">
        <v>2</v>
      </c>
      <c r="H1680" s="25">
        <v>2</v>
      </c>
      <c r="I1680" s="144">
        <v>1838.4</v>
      </c>
      <c r="J1680" s="144">
        <v>735.4</v>
      </c>
      <c r="K1680" s="144">
        <v>735.4</v>
      </c>
      <c r="L1680" s="30">
        <v>31</v>
      </c>
      <c r="M1680" s="144">
        <f t="shared" si="401"/>
        <v>2079232</v>
      </c>
      <c r="N1680" s="144"/>
      <c r="O1680" s="144"/>
      <c r="P1680" s="144"/>
      <c r="Q1680" s="144">
        <f t="shared" si="402"/>
        <v>2079232</v>
      </c>
      <c r="R1680" s="144">
        <v>2079232</v>
      </c>
      <c r="S1680" s="30"/>
      <c r="T1680" s="144"/>
      <c r="U1680" s="144"/>
      <c r="V1680" s="144"/>
      <c r="W1680" s="144"/>
      <c r="X1680" s="144"/>
      <c r="Y1680" s="144"/>
      <c r="Z1680" s="144"/>
      <c r="AA1680" s="144"/>
      <c r="AB1680" s="144"/>
      <c r="AC1680" s="144"/>
      <c r="AD1680" s="144"/>
      <c r="AE1680" s="144"/>
      <c r="AF1680" s="144"/>
      <c r="AG1680" s="324">
        <v>2025</v>
      </c>
      <c r="AH1680" s="128"/>
      <c r="AI1680" s="132"/>
      <c r="AJ1680" s="132"/>
      <c r="AK1680" s="141">
        <f t="shared" si="395"/>
        <v>1595</v>
      </c>
      <c r="AL1680" s="35" t="s">
        <v>153</v>
      </c>
      <c r="AM1680" s="141" t="str">
        <f t="shared" si="396"/>
        <v>1595.</v>
      </c>
      <c r="AN1680" s="147"/>
      <c r="AO1680" s="35"/>
      <c r="AP1680" s="16"/>
    </row>
    <row r="1681" spans="1:42" ht="22.5" customHeight="1" x14ac:dyDescent="0.25">
      <c r="A1681" s="68" t="str">
        <f t="shared" ref="A1681" si="403">AM1681</f>
        <v>1596.</v>
      </c>
      <c r="B1681" s="25">
        <v>3178</v>
      </c>
      <c r="C1681" s="36" t="s">
        <v>1379</v>
      </c>
      <c r="D1681" s="25">
        <v>1980</v>
      </c>
      <c r="E1681" s="111" t="s">
        <v>2932</v>
      </c>
      <c r="F1681" s="68" t="s">
        <v>2934</v>
      </c>
      <c r="G1681" s="25">
        <v>5</v>
      </c>
      <c r="H1681" s="25">
        <v>6</v>
      </c>
      <c r="I1681" s="144">
        <v>2823.31</v>
      </c>
      <c r="J1681" s="144">
        <v>2001.12</v>
      </c>
      <c r="K1681" s="144">
        <v>2001.12</v>
      </c>
      <c r="L1681" s="30">
        <v>88</v>
      </c>
      <c r="M1681" s="144">
        <f t="shared" si="401"/>
        <v>5380825</v>
      </c>
      <c r="N1681" s="144"/>
      <c r="O1681" s="144"/>
      <c r="P1681" s="144"/>
      <c r="Q1681" s="144">
        <f t="shared" si="402"/>
        <v>5380825</v>
      </c>
      <c r="R1681" s="144">
        <v>5380825</v>
      </c>
      <c r="S1681" s="30"/>
      <c r="T1681" s="144"/>
      <c r="U1681" s="144"/>
      <c r="V1681" s="144"/>
      <c r="W1681" s="144"/>
      <c r="X1681" s="144"/>
      <c r="Y1681" s="144"/>
      <c r="Z1681" s="144"/>
      <c r="AA1681" s="144"/>
      <c r="AB1681" s="144"/>
      <c r="AC1681" s="144"/>
      <c r="AD1681" s="144"/>
      <c r="AE1681" s="144"/>
      <c r="AF1681" s="144"/>
      <c r="AG1681" s="324">
        <v>2025</v>
      </c>
      <c r="AH1681" s="128"/>
      <c r="AI1681" s="132"/>
      <c r="AJ1681" s="132"/>
      <c r="AK1681" s="141">
        <f t="shared" si="395"/>
        <v>1596</v>
      </c>
      <c r="AL1681" s="35" t="s">
        <v>153</v>
      </c>
      <c r="AM1681" s="141" t="str">
        <f t="shared" si="396"/>
        <v>1596.</v>
      </c>
      <c r="AN1681" s="147"/>
      <c r="AO1681" s="35"/>
      <c r="AP1681" s="16"/>
    </row>
    <row r="1682" spans="1:42" ht="22.5" customHeight="1" x14ac:dyDescent="0.25">
      <c r="A1682" s="68" t="str">
        <f>AM1682</f>
        <v>1597.</v>
      </c>
      <c r="B1682" s="25">
        <v>3131</v>
      </c>
      <c r="C1682" s="161" t="s">
        <v>2965</v>
      </c>
      <c r="D1682" s="25">
        <v>1974</v>
      </c>
      <c r="E1682" s="111" t="s">
        <v>2932</v>
      </c>
      <c r="F1682" s="68" t="s">
        <v>2934</v>
      </c>
      <c r="G1682" s="25">
        <v>2</v>
      </c>
      <c r="H1682" s="25">
        <v>2</v>
      </c>
      <c r="I1682" s="144">
        <v>781.12</v>
      </c>
      <c r="J1682" s="144">
        <v>432.9</v>
      </c>
      <c r="K1682" s="144">
        <v>432.9</v>
      </c>
      <c r="L1682" s="30">
        <v>25</v>
      </c>
      <c r="M1682" s="144">
        <f>R1682+T1682+V1682+X1682+Z1682+AB1682+AE1682+AF1682</f>
        <v>171480</v>
      </c>
      <c r="N1682" s="144"/>
      <c r="O1682" s="144"/>
      <c r="P1682" s="144"/>
      <c r="Q1682" s="144">
        <f>M1682</f>
        <v>171480</v>
      </c>
      <c r="R1682" s="144">
        <v>171480</v>
      </c>
      <c r="S1682" s="30"/>
      <c r="T1682" s="144"/>
      <c r="U1682" s="144"/>
      <c r="V1682" s="144"/>
      <c r="W1682" s="144"/>
      <c r="X1682" s="144"/>
      <c r="Y1682" s="144"/>
      <c r="Z1682" s="144"/>
      <c r="AA1682" s="144"/>
      <c r="AB1682" s="144"/>
      <c r="AC1682" s="144"/>
      <c r="AD1682" s="144"/>
      <c r="AE1682" s="144"/>
      <c r="AF1682" s="144"/>
      <c r="AG1682" s="324">
        <v>2025</v>
      </c>
      <c r="AH1682" s="128"/>
      <c r="AI1682" s="132"/>
      <c r="AJ1682" s="132"/>
      <c r="AK1682" s="141">
        <f t="shared" si="395"/>
        <v>1597</v>
      </c>
      <c r="AL1682" s="35" t="s">
        <v>153</v>
      </c>
      <c r="AM1682" s="141" t="str">
        <f t="shared" si="396"/>
        <v>1597.</v>
      </c>
      <c r="AN1682" s="147"/>
      <c r="AO1682" s="274"/>
      <c r="AP1682" s="16"/>
    </row>
    <row r="1683" spans="1:42" ht="22.5" customHeight="1" x14ac:dyDescent="0.25">
      <c r="A1683" s="68" t="str">
        <f>AM1683</f>
        <v>1598.</v>
      </c>
      <c r="B1683" s="25">
        <v>3128</v>
      </c>
      <c r="C1683" s="161" t="s">
        <v>2966</v>
      </c>
      <c r="D1683" s="25">
        <v>1974</v>
      </c>
      <c r="E1683" s="111" t="s">
        <v>2932</v>
      </c>
      <c r="F1683" s="68" t="s">
        <v>2933</v>
      </c>
      <c r="G1683" s="25">
        <v>2</v>
      </c>
      <c r="H1683" s="25">
        <v>2</v>
      </c>
      <c r="I1683" s="144">
        <v>567.70000000000005</v>
      </c>
      <c r="J1683" s="144">
        <v>518.4</v>
      </c>
      <c r="K1683" s="144">
        <v>518.4</v>
      </c>
      <c r="L1683" s="30">
        <v>12</v>
      </c>
      <c r="M1683" s="144">
        <f>R1683+T1683+V1683+X1683+Z1683+AB1683+AE1683+AF1683</f>
        <v>146164.20000000001</v>
      </c>
      <c r="N1683" s="144"/>
      <c r="O1683" s="144"/>
      <c r="P1683" s="144"/>
      <c r="Q1683" s="144">
        <f>M1683</f>
        <v>146164.20000000001</v>
      </c>
      <c r="R1683" s="144"/>
      <c r="S1683" s="30"/>
      <c r="T1683" s="144"/>
      <c r="U1683" s="144"/>
      <c r="V1683" s="144"/>
      <c r="W1683" s="144"/>
      <c r="X1683" s="144"/>
      <c r="Y1683" s="144"/>
      <c r="Z1683" s="144"/>
      <c r="AA1683" s="144">
        <v>54.6</v>
      </c>
      <c r="AB1683" s="144">
        <f>AA1683*2677</f>
        <v>146164.20000000001</v>
      </c>
      <c r="AC1683" s="144"/>
      <c r="AD1683" s="144"/>
      <c r="AE1683" s="144"/>
      <c r="AF1683" s="144"/>
      <c r="AG1683" s="324">
        <v>2025</v>
      </c>
      <c r="AH1683" s="128"/>
      <c r="AI1683" s="132"/>
      <c r="AJ1683" s="132"/>
      <c r="AK1683" s="141">
        <f t="shared" si="395"/>
        <v>1598</v>
      </c>
      <c r="AL1683" s="35" t="s">
        <v>153</v>
      </c>
      <c r="AM1683" s="141" t="str">
        <f t="shared" si="396"/>
        <v>1598.</v>
      </c>
      <c r="AN1683" s="147"/>
      <c r="AO1683" s="274"/>
      <c r="AP1683" s="16"/>
    </row>
    <row r="1684" spans="1:42" ht="22.5" customHeight="1" x14ac:dyDescent="0.25">
      <c r="A1684" s="68" t="str">
        <f>AM1684</f>
        <v>1599.</v>
      </c>
      <c r="B1684" s="25">
        <v>3122</v>
      </c>
      <c r="C1684" s="161" t="s">
        <v>2967</v>
      </c>
      <c r="D1684" s="25">
        <v>1975</v>
      </c>
      <c r="E1684" s="111" t="s">
        <v>2932</v>
      </c>
      <c r="F1684" s="68" t="s">
        <v>2934</v>
      </c>
      <c r="G1684" s="25">
        <v>2</v>
      </c>
      <c r="H1684" s="25">
        <v>2</v>
      </c>
      <c r="I1684" s="144">
        <v>732.8</v>
      </c>
      <c r="J1684" s="144">
        <v>442.3</v>
      </c>
      <c r="K1684" s="144">
        <v>442.3</v>
      </c>
      <c r="L1684" s="30">
        <v>31</v>
      </c>
      <c r="M1684" s="144">
        <f>R1684+T1684+V1684+X1684+Z1684+AB1684+AE1684+AF1684</f>
        <v>382044</v>
      </c>
      <c r="N1684" s="144"/>
      <c r="O1684" s="144"/>
      <c r="P1684" s="144"/>
      <c r="Q1684" s="144">
        <f>M1684</f>
        <v>382044</v>
      </c>
      <c r="R1684" s="144">
        <v>382044</v>
      </c>
      <c r="S1684" s="30"/>
      <c r="T1684" s="144"/>
      <c r="U1684" s="144"/>
      <c r="V1684" s="144"/>
      <c r="W1684" s="144"/>
      <c r="X1684" s="144"/>
      <c r="Y1684" s="144"/>
      <c r="Z1684" s="144"/>
      <c r="AA1684" s="144"/>
      <c r="AB1684" s="144"/>
      <c r="AC1684" s="144"/>
      <c r="AD1684" s="144"/>
      <c r="AE1684" s="144"/>
      <c r="AF1684" s="144"/>
      <c r="AG1684" s="324">
        <v>2025</v>
      </c>
      <c r="AH1684" s="128"/>
      <c r="AI1684" s="132"/>
      <c r="AJ1684" s="132"/>
      <c r="AK1684" s="141">
        <f t="shared" si="395"/>
        <v>1599</v>
      </c>
      <c r="AL1684" s="35" t="s">
        <v>153</v>
      </c>
      <c r="AM1684" s="141" t="str">
        <f t="shared" si="396"/>
        <v>1599.</v>
      </c>
      <c r="AN1684" s="147"/>
      <c r="AO1684" s="274"/>
      <c r="AP1684" s="16"/>
    </row>
    <row r="1685" spans="1:42" ht="22.5" customHeight="1" x14ac:dyDescent="0.25">
      <c r="A1685" s="68"/>
      <c r="B1685" s="25"/>
      <c r="C1685" s="200" t="s">
        <v>98</v>
      </c>
      <c r="D1685" s="120"/>
      <c r="E1685" s="68"/>
      <c r="F1685" s="68"/>
      <c r="G1685" s="25"/>
      <c r="H1685" s="25"/>
      <c r="I1685" s="142">
        <f>I1686+I1703+I1711</f>
        <v>577440.31000000006</v>
      </c>
      <c r="J1685" s="142">
        <f>J1686+J1703+J1711</f>
        <v>513460.84999999974</v>
      </c>
      <c r="K1685" s="142">
        <f>K1686+K1703+K1711</f>
        <v>508349.69999999978</v>
      </c>
      <c r="L1685" s="103">
        <f>L1686+L1703+L1711</f>
        <v>17860</v>
      </c>
      <c r="M1685" s="142">
        <f>M1686+M1703+M1711</f>
        <v>521787458.57000005</v>
      </c>
      <c r="N1685" s="142"/>
      <c r="O1685" s="142"/>
      <c r="P1685" s="142"/>
      <c r="Q1685" s="142">
        <f>M1685</f>
        <v>521787458.57000005</v>
      </c>
      <c r="R1685" s="142">
        <f>R1686+R1703+R1711</f>
        <v>405786856</v>
      </c>
      <c r="S1685" s="103"/>
      <c r="T1685" s="142"/>
      <c r="U1685" s="142">
        <f t="shared" ref="U1685:AB1685" si="404">U1686+U1703+U1711</f>
        <v>17186.8</v>
      </c>
      <c r="V1685" s="142">
        <f t="shared" si="404"/>
        <v>95001244.599999994</v>
      </c>
      <c r="W1685" s="142">
        <f t="shared" si="404"/>
        <v>1652.4</v>
      </c>
      <c r="X1685" s="142">
        <f t="shared" si="404"/>
        <v>3658413.5999999996</v>
      </c>
      <c r="Y1685" s="142">
        <f t="shared" si="404"/>
        <v>3360.16</v>
      </c>
      <c r="Z1685" s="142">
        <f t="shared" si="404"/>
        <v>11091993.4</v>
      </c>
      <c r="AA1685" s="142">
        <f t="shared" si="404"/>
        <v>1579.7</v>
      </c>
      <c r="AB1685" s="142">
        <f t="shared" si="404"/>
        <v>4228856.9000000004</v>
      </c>
      <c r="AC1685" s="142"/>
      <c r="AD1685" s="142"/>
      <c r="AE1685" s="142">
        <f>AE1686+AE1703+AE1711</f>
        <v>1217529</v>
      </c>
      <c r="AF1685" s="142">
        <f>AF1686+AF1703+AF1711</f>
        <v>802565.07000000007</v>
      </c>
      <c r="AG1685" s="150"/>
      <c r="AH1685" s="132"/>
      <c r="AI1685" s="132"/>
      <c r="AJ1685" s="132"/>
      <c r="AN1685" s="151"/>
      <c r="AO1685" s="35"/>
      <c r="AP1685" s="16"/>
    </row>
    <row r="1686" spans="1:42" ht="22.5" customHeight="1" x14ac:dyDescent="0.25">
      <c r="A1686" s="68"/>
      <c r="B1686" s="25"/>
      <c r="C1686" s="200" t="s">
        <v>1190</v>
      </c>
      <c r="D1686" s="120"/>
      <c r="E1686" s="68"/>
      <c r="F1686" s="68"/>
      <c r="G1686" s="25"/>
      <c r="H1686" s="25"/>
      <c r="I1686" s="142">
        <f>SUM(I1687:I1702)</f>
        <v>34151.200000000004</v>
      </c>
      <c r="J1686" s="142">
        <f t="shared" ref="J1686:AF1686" si="405">SUM(J1687:J1702)</f>
        <v>29783.1</v>
      </c>
      <c r="K1686" s="142">
        <f t="shared" si="405"/>
        <v>29619.65</v>
      </c>
      <c r="L1686" s="103">
        <f t="shared" si="405"/>
        <v>1114</v>
      </c>
      <c r="M1686" s="142">
        <f t="shared" si="405"/>
        <v>19731613.68</v>
      </c>
      <c r="N1686" s="142"/>
      <c r="O1686" s="142"/>
      <c r="P1686" s="142"/>
      <c r="Q1686" s="142">
        <f>M1686</f>
        <v>19731613.68</v>
      </c>
      <c r="R1686" s="142">
        <f t="shared" si="405"/>
        <v>10352805</v>
      </c>
      <c r="S1686" s="103"/>
      <c r="T1686" s="142"/>
      <c r="U1686" s="142">
        <f t="shared" si="405"/>
        <v>2805.4</v>
      </c>
      <c r="V1686" s="142">
        <f t="shared" si="405"/>
        <v>6499522</v>
      </c>
      <c r="W1686" s="142"/>
      <c r="X1686" s="142"/>
      <c r="Y1686" s="142">
        <f t="shared" si="405"/>
        <v>180.86</v>
      </c>
      <c r="Z1686" s="142">
        <f t="shared" si="405"/>
        <v>1083557</v>
      </c>
      <c r="AA1686" s="142"/>
      <c r="AB1686" s="142"/>
      <c r="AC1686" s="142"/>
      <c r="AD1686" s="142"/>
      <c r="AE1686" s="142">
        <f t="shared" si="405"/>
        <v>1217529</v>
      </c>
      <c r="AF1686" s="142">
        <f t="shared" si="405"/>
        <v>578200.68000000005</v>
      </c>
      <c r="AG1686" s="150"/>
      <c r="AH1686" s="132"/>
      <c r="AI1686" s="132"/>
      <c r="AJ1686" s="132"/>
      <c r="AN1686" s="151"/>
      <c r="AO1686" s="35"/>
      <c r="AP1686" s="16"/>
    </row>
    <row r="1687" spans="1:42" ht="22.5" customHeight="1" x14ac:dyDescent="0.25">
      <c r="A1687" s="68" t="str">
        <f t="shared" ref="A1687:A1751" si="406">AM1687</f>
        <v>1600.</v>
      </c>
      <c r="B1687" s="25">
        <v>3256</v>
      </c>
      <c r="C1687" s="174" t="s">
        <v>749</v>
      </c>
      <c r="D1687" s="25">
        <v>1983</v>
      </c>
      <c r="E1687" s="68" t="s">
        <v>2932</v>
      </c>
      <c r="F1687" s="68" t="s">
        <v>2934</v>
      </c>
      <c r="G1687" s="25">
        <v>2</v>
      </c>
      <c r="H1687" s="25">
        <v>2</v>
      </c>
      <c r="I1687" s="235">
        <v>457.8</v>
      </c>
      <c r="J1687" s="144">
        <v>406.1</v>
      </c>
      <c r="K1687" s="247">
        <v>406.1</v>
      </c>
      <c r="L1687" s="12">
        <v>39</v>
      </c>
      <c r="M1687" s="235">
        <f t="shared" ref="M1687:M1693" si="407">R1687+T1687+V1687+X1687+Z1687+AB1687+AE1687+AF1687</f>
        <v>748585.17999999993</v>
      </c>
      <c r="N1687" s="235"/>
      <c r="O1687" s="235"/>
      <c r="P1687" s="235"/>
      <c r="Q1687" s="144">
        <f t="shared" ref="Q1687:Q1693" si="408">M1687</f>
        <v>748585.17999999993</v>
      </c>
      <c r="R1687" s="244">
        <v>636174</v>
      </c>
      <c r="S1687" s="240"/>
      <c r="T1687" s="235"/>
      <c r="U1687" s="235"/>
      <c r="V1687" s="235"/>
      <c r="W1687" s="235"/>
      <c r="X1687" s="235"/>
      <c r="Y1687" s="235"/>
      <c r="Z1687" s="235"/>
      <c r="AA1687" s="235"/>
      <c r="AB1687" s="235"/>
      <c r="AC1687" s="235"/>
      <c r="AD1687" s="235"/>
      <c r="AE1687" s="235"/>
      <c r="AF1687" s="235">
        <v>112411.18</v>
      </c>
      <c r="AG1687" s="324">
        <v>2025</v>
      </c>
      <c r="AH1687" s="129"/>
      <c r="AI1687" s="216"/>
      <c r="AJ1687" s="177"/>
      <c r="AK1687" s="141">
        <f t="shared" si="395"/>
        <v>1600</v>
      </c>
      <c r="AL1687" s="35" t="s">
        <v>153</v>
      </c>
      <c r="AM1687" s="141" t="str">
        <f t="shared" si="396"/>
        <v>1600.</v>
      </c>
      <c r="AN1687" s="136"/>
      <c r="AO1687" s="35"/>
      <c r="AP1687" s="16"/>
    </row>
    <row r="1688" spans="1:42" ht="22.5" customHeight="1" x14ac:dyDescent="0.25">
      <c r="A1688" s="68" t="str">
        <f t="shared" si="406"/>
        <v>1601.</v>
      </c>
      <c r="B1688" s="25">
        <v>3630</v>
      </c>
      <c r="C1688" s="208" t="s">
        <v>871</v>
      </c>
      <c r="D1688" s="120">
        <v>1968</v>
      </c>
      <c r="E1688" s="68" t="s">
        <v>2932</v>
      </c>
      <c r="F1688" s="68" t="s">
        <v>2934</v>
      </c>
      <c r="G1688" s="25">
        <v>2</v>
      </c>
      <c r="H1688" s="25">
        <v>1</v>
      </c>
      <c r="I1688" s="176">
        <v>533.4</v>
      </c>
      <c r="J1688" s="144">
        <v>485</v>
      </c>
      <c r="K1688" s="176">
        <v>485</v>
      </c>
      <c r="L1688" s="12">
        <v>11</v>
      </c>
      <c r="M1688" s="235">
        <f t="shared" si="407"/>
        <v>462143.32</v>
      </c>
      <c r="N1688" s="235"/>
      <c r="O1688" s="235"/>
      <c r="P1688" s="235"/>
      <c r="Q1688" s="144">
        <f t="shared" si="408"/>
        <v>462143.32</v>
      </c>
      <c r="R1688" s="244">
        <v>397320</v>
      </c>
      <c r="S1688" s="245"/>
      <c r="T1688" s="244"/>
      <c r="U1688" s="244"/>
      <c r="V1688" s="244"/>
      <c r="W1688" s="244"/>
      <c r="X1688" s="244"/>
      <c r="Y1688" s="244"/>
      <c r="Z1688" s="244"/>
      <c r="AA1688" s="244"/>
      <c r="AB1688" s="244"/>
      <c r="AC1688" s="244"/>
      <c r="AD1688" s="244"/>
      <c r="AE1688" s="244"/>
      <c r="AF1688" s="244">
        <v>64823.32</v>
      </c>
      <c r="AG1688" s="324">
        <v>2025</v>
      </c>
      <c r="AH1688" s="129"/>
      <c r="AI1688" s="172"/>
      <c r="AJ1688" s="177"/>
      <c r="AK1688" s="141">
        <f t="shared" si="395"/>
        <v>1601</v>
      </c>
      <c r="AL1688" s="35" t="s">
        <v>153</v>
      </c>
      <c r="AM1688" s="141" t="str">
        <f t="shared" si="396"/>
        <v>1601.</v>
      </c>
      <c r="AN1688" s="136"/>
      <c r="AO1688" s="35"/>
      <c r="AP1688" s="16"/>
    </row>
    <row r="1689" spans="1:42" ht="22.5" customHeight="1" x14ac:dyDescent="0.25">
      <c r="A1689" s="68" t="str">
        <f t="shared" si="406"/>
        <v>1602.</v>
      </c>
      <c r="B1689" s="25">
        <v>3587</v>
      </c>
      <c r="C1689" s="208" t="s">
        <v>903</v>
      </c>
      <c r="D1689" s="120">
        <v>1993</v>
      </c>
      <c r="E1689" s="68" t="s">
        <v>2932</v>
      </c>
      <c r="F1689" s="68" t="s">
        <v>2934</v>
      </c>
      <c r="G1689" s="25">
        <v>2</v>
      </c>
      <c r="H1689" s="25">
        <v>1</v>
      </c>
      <c r="I1689" s="176">
        <v>405.4</v>
      </c>
      <c r="J1689" s="144">
        <v>371.6</v>
      </c>
      <c r="K1689" s="176">
        <v>371.6</v>
      </c>
      <c r="L1689" s="12">
        <v>19</v>
      </c>
      <c r="M1689" s="235">
        <f t="shared" si="407"/>
        <v>263980.78999999998</v>
      </c>
      <c r="N1689" s="235"/>
      <c r="O1689" s="235"/>
      <c r="P1689" s="235"/>
      <c r="Q1689" s="144">
        <f t="shared" si="408"/>
        <v>263980.78999999998</v>
      </c>
      <c r="R1689" s="244">
        <v>221760</v>
      </c>
      <c r="S1689" s="245"/>
      <c r="T1689" s="244"/>
      <c r="U1689" s="244"/>
      <c r="V1689" s="244"/>
      <c r="W1689" s="244"/>
      <c r="X1689" s="244"/>
      <c r="Y1689" s="244"/>
      <c r="Z1689" s="244"/>
      <c r="AA1689" s="244"/>
      <c r="AB1689" s="244"/>
      <c r="AC1689" s="244"/>
      <c r="AD1689" s="244"/>
      <c r="AE1689" s="244"/>
      <c r="AF1689" s="244">
        <v>42220.79</v>
      </c>
      <c r="AG1689" s="324">
        <v>2025</v>
      </c>
      <c r="AH1689" s="129"/>
      <c r="AI1689" s="172"/>
      <c r="AJ1689" s="177"/>
      <c r="AK1689" s="141">
        <f t="shared" si="395"/>
        <v>1602</v>
      </c>
      <c r="AL1689" s="35" t="s">
        <v>153</v>
      </c>
      <c r="AM1689" s="141" t="str">
        <f t="shared" si="396"/>
        <v>1602.</v>
      </c>
      <c r="AN1689" s="136"/>
      <c r="AO1689" s="35"/>
      <c r="AP1689" s="16"/>
    </row>
    <row r="1690" spans="1:42" ht="22.5" customHeight="1" x14ac:dyDescent="0.25">
      <c r="A1690" s="68" t="str">
        <f t="shared" si="406"/>
        <v>1603.</v>
      </c>
      <c r="B1690" s="25">
        <v>3318</v>
      </c>
      <c r="C1690" s="300" t="s">
        <v>880</v>
      </c>
      <c r="D1690" s="120">
        <v>1960</v>
      </c>
      <c r="E1690" s="121" t="s">
        <v>2932</v>
      </c>
      <c r="F1690" s="68" t="s">
        <v>2934</v>
      </c>
      <c r="G1690" s="120">
        <v>2</v>
      </c>
      <c r="H1690" s="120">
        <v>1</v>
      </c>
      <c r="I1690" s="322">
        <v>363.2</v>
      </c>
      <c r="J1690" s="144">
        <v>331.2</v>
      </c>
      <c r="K1690" s="176">
        <v>331.2</v>
      </c>
      <c r="L1690" s="12">
        <v>8</v>
      </c>
      <c r="M1690" s="235">
        <f t="shared" si="407"/>
        <v>258503.75</v>
      </c>
      <c r="N1690" s="235"/>
      <c r="O1690" s="235"/>
      <c r="P1690" s="235"/>
      <c r="Q1690" s="144">
        <f t="shared" si="408"/>
        <v>258503.75</v>
      </c>
      <c r="R1690" s="244">
        <v>214830</v>
      </c>
      <c r="S1690" s="245"/>
      <c r="T1690" s="244"/>
      <c r="U1690" s="244"/>
      <c r="V1690" s="244"/>
      <c r="W1690" s="244"/>
      <c r="X1690" s="244"/>
      <c r="Y1690" s="244"/>
      <c r="Z1690" s="244"/>
      <c r="AA1690" s="244"/>
      <c r="AB1690" s="244"/>
      <c r="AC1690" s="244"/>
      <c r="AD1690" s="244"/>
      <c r="AE1690" s="244"/>
      <c r="AF1690" s="244">
        <v>43673.75</v>
      </c>
      <c r="AG1690" s="324">
        <v>2025</v>
      </c>
      <c r="AH1690" s="129"/>
      <c r="AI1690" s="172"/>
      <c r="AJ1690" s="177"/>
      <c r="AK1690" s="141">
        <f t="shared" si="395"/>
        <v>1603</v>
      </c>
      <c r="AL1690" s="35" t="s">
        <v>153</v>
      </c>
      <c r="AM1690" s="141" t="str">
        <f t="shared" si="396"/>
        <v>1603.</v>
      </c>
      <c r="AN1690" s="136"/>
      <c r="AO1690" s="35"/>
      <c r="AP1690" s="16"/>
    </row>
    <row r="1691" spans="1:42" ht="22.5" customHeight="1" x14ac:dyDescent="0.25">
      <c r="A1691" s="68" t="str">
        <f t="shared" si="406"/>
        <v>1604.</v>
      </c>
      <c r="B1691" s="25">
        <v>3488</v>
      </c>
      <c r="C1691" s="174" t="s">
        <v>105</v>
      </c>
      <c r="D1691" s="25">
        <v>1941</v>
      </c>
      <c r="E1691" s="68" t="s">
        <v>2932</v>
      </c>
      <c r="F1691" s="68" t="s">
        <v>2934</v>
      </c>
      <c r="G1691" s="25">
        <v>2</v>
      </c>
      <c r="H1691" s="25">
        <v>1</v>
      </c>
      <c r="I1691" s="235">
        <v>374.4</v>
      </c>
      <c r="J1691" s="144">
        <v>353.5</v>
      </c>
      <c r="K1691" s="247">
        <v>353.5</v>
      </c>
      <c r="L1691" s="12">
        <v>8</v>
      </c>
      <c r="M1691" s="235">
        <f t="shared" si="407"/>
        <v>1774906.83</v>
      </c>
      <c r="N1691" s="235"/>
      <c r="O1691" s="235"/>
      <c r="P1691" s="235"/>
      <c r="Q1691" s="144">
        <f t="shared" si="408"/>
        <v>1774906.83</v>
      </c>
      <c r="R1691" s="235">
        <v>1729728</v>
      </c>
      <c r="S1691" s="240"/>
      <c r="T1691" s="235"/>
      <c r="U1691" s="235"/>
      <c r="V1691" s="235"/>
      <c r="W1691" s="235"/>
      <c r="X1691" s="235"/>
      <c r="Y1691" s="235"/>
      <c r="Z1691" s="235"/>
      <c r="AA1691" s="235"/>
      <c r="AB1691" s="235"/>
      <c r="AC1691" s="235"/>
      <c r="AD1691" s="235"/>
      <c r="AE1691" s="144"/>
      <c r="AF1691" s="235">
        <v>45178.83</v>
      </c>
      <c r="AG1691" s="324">
        <v>2025</v>
      </c>
      <c r="AH1691" s="129"/>
      <c r="AI1691" s="216"/>
      <c r="AJ1691" s="177"/>
      <c r="AK1691" s="141">
        <f t="shared" si="395"/>
        <v>1604</v>
      </c>
      <c r="AL1691" s="35" t="s">
        <v>153</v>
      </c>
      <c r="AM1691" s="141" t="str">
        <f t="shared" si="396"/>
        <v>1604.</v>
      </c>
      <c r="AN1691" s="136"/>
      <c r="AO1691" s="35"/>
      <c r="AP1691" s="16"/>
    </row>
    <row r="1692" spans="1:42" ht="22.5" customHeight="1" x14ac:dyDescent="0.25">
      <c r="A1692" s="68" t="str">
        <f t="shared" si="406"/>
        <v>1605.</v>
      </c>
      <c r="B1692" s="25">
        <v>3564</v>
      </c>
      <c r="C1692" s="174" t="s">
        <v>727</v>
      </c>
      <c r="D1692" s="25">
        <v>1980</v>
      </c>
      <c r="E1692" s="68" t="s">
        <v>2932</v>
      </c>
      <c r="F1692" s="68" t="s">
        <v>2934</v>
      </c>
      <c r="G1692" s="25">
        <v>2</v>
      </c>
      <c r="H1692" s="25">
        <v>2</v>
      </c>
      <c r="I1692" s="235">
        <v>835.6</v>
      </c>
      <c r="J1692" s="144">
        <v>770.8</v>
      </c>
      <c r="K1692" s="247">
        <v>770.8</v>
      </c>
      <c r="L1692" s="12">
        <v>16</v>
      </c>
      <c r="M1692" s="235">
        <f t="shared" si="407"/>
        <v>470477.2</v>
      </c>
      <c r="N1692" s="235"/>
      <c r="O1692" s="235"/>
      <c r="P1692" s="235"/>
      <c r="Q1692" s="144">
        <f t="shared" si="408"/>
        <v>470477.2</v>
      </c>
      <c r="R1692" s="235">
        <v>397320</v>
      </c>
      <c r="S1692" s="240"/>
      <c r="T1692" s="235"/>
      <c r="U1692" s="235"/>
      <c r="V1692" s="235"/>
      <c r="W1692" s="235"/>
      <c r="X1692" s="235"/>
      <c r="Y1692" s="235"/>
      <c r="Z1692" s="235"/>
      <c r="AA1692" s="235"/>
      <c r="AB1692" s="235"/>
      <c r="AC1692" s="235"/>
      <c r="AD1692" s="235"/>
      <c r="AE1692" s="144"/>
      <c r="AF1692" s="235">
        <v>73157.2</v>
      </c>
      <c r="AG1692" s="324">
        <v>2025</v>
      </c>
      <c r="AH1692" s="129"/>
      <c r="AI1692" s="216"/>
      <c r="AJ1692" s="177"/>
      <c r="AK1692" s="141">
        <f t="shared" si="395"/>
        <v>1605</v>
      </c>
      <c r="AL1692" s="35" t="s">
        <v>153</v>
      </c>
      <c r="AM1692" s="141" t="str">
        <f t="shared" si="396"/>
        <v>1605.</v>
      </c>
      <c r="AN1692" s="136"/>
      <c r="AO1692" s="35"/>
      <c r="AP1692" s="16"/>
    </row>
    <row r="1693" spans="1:42" ht="22.5" customHeight="1" x14ac:dyDescent="0.25">
      <c r="A1693" s="68" t="str">
        <f t="shared" si="406"/>
        <v>1606.</v>
      </c>
      <c r="B1693" s="25">
        <v>3443</v>
      </c>
      <c r="C1693" s="36" t="s">
        <v>1758</v>
      </c>
      <c r="D1693" s="120">
        <v>1963</v>
      </c>
      <c r="E1693" s="121" t="s">
        <v>2932</v>
      </c>
      <c r="F1693" s="68" t="s">
        <v>2934</v>
      </c>
      <c r="G1693" s="120">
        <v>2</v>
      </c>
      <c r="H1693" s="120">
        <v>1</v>
      </c>
      <c r="I1693" s="322">
        <v>346</v>
      </c>
      <c r="J1693" s="176">
        <v>315</v>
      </c>
      <c r="K1693" s="176">
        <v>315</v>
      </c>
      <c r="L1693" s="12">
        <v>8</v>
      </c>
      <c r="M1693" s="235">
        <f t="shared" si="407"/>
        <v>1642138.13</v>
      </c>
      <c r="N1693" s="235"/>
      <c r="O1693" s="235"/>
      <c r="P1693" s="235"/>
      <c r="Q1693" s="144">
        <f t="shared" si="408"/>
        <v>1642138.13</v>
      </c>
      <c r="R1693" s="235">
        <v>1598520</v>
      </c>
      <c r="S1693" s="240"/>
      <c r="T1693" s="235"/>
      <c r="U1693" s="235"/>
      <c r="V1693" s="235"/>
      <c r="W1693" s="235"/>
      <c r="X1693" s="235"/>
      <c r="Y1693" s="235"/>
      <c r="Z1693" s="235"/>
      <c r="AA1693" s="235"/>
      <c r="AB1693" s="235"/>
      <c r="AC1693" s="235"/>
      <c r="AD1693" s="235"/>
      <c r="AE1693" s="235"/>
      <c r="AF1693" s="235">
        <v>43618.13</v>
      </c>
      <c r="AG1693" s="324">
        <v>2025</v>
      </c>
      <c r="AH1693" s="129"/>
      <c r="AI1693" s="216"/>
      <c r="AJ1693" s="177"/>
      <c r="AK1693" s="141">
        <f t="shared" si="395"/>
        <v>1606</v>
      </c>
      <c r="AL1693" s="35" t="s">
        <v>153</v>
      </c>
      <c r="AM1693" s="141" t="str">
        <f t="shared" si="396"/>
        <v>1606.</v>
      </c>
      <c r="AN1693" s="136"/>
      <c r="AO1693" s="35"/>
      <c r="AP1693" s="16"/>
    </row>
    <row r="1694" spans="1:42" ht="22.5" customHeight="1" x14ac:dyDescent="0.25">
      <c r="A1694" s="68" t="str">
        <f t="shared" si="406"/>
        <v>1607.</v>
      </c>
      <c r="B1694" s="25">
        <v>3368</v>
      </c>
      <c r="C1694" s="208" t="s">
        <v>2639</v>
      </c>
      <c r="D1694" s="120">
        <v>1958</v>
      </c>
      <c r="E1694" s="68" t="s">
        <v>2932</v>
      </c>
      <c r="F1694" s="68" t="s">
        <v>2934</v>
      </c>
      <c r="G1694" s="25">
        <v>2</v>
      </c>
      <c r="H1694" s="25">
        <v>1</v>
      </c>
      <c r="I1694" s="176">
        <v>408.8</v>
      </c>
      <c r="J1694" s="144">
        <v>290</v>
      </c>
      <c r="K1694" s="176">
        <v>290</v>
      </c>
      <c r="L1694" s="12">
        <v>8</v>
      </c>
      <c r="M1694" s="235">
        <f>R1694+T1694+V1694+X1694+Z1694+AB1694+AE1694+AF1694</f>
        <v>1797347.4</v>
      </c>
      <c r="N1694" s="235"/>
      <c r="O1694" s="235"/>
      <c r="P1694" s="235"/>
      <c r="Q1694" s="144">
        <f>M1694</f>
        <v>1797347.4</v>
      </c>
      <c r="R1694" s="244">
        <v>1723260</v>
      </c>
      <c r="S1694" s="245"/>
      <c r="T1694" s="244"/>
      <c r="U1694" s="244"/>
      <c r="V1694" s="244"/>
      <c r="W1694" s="244"/>
      <c r="X1694" s="244"/>
      <c r="Y1694" s="244"/>
      <c r="Z1694" s="244"/>
      <c r="AA1694" s="244"/>
      <c r="AB1694" s="244"/>
      <c r="AC1694" s="244"/>
      <c r="AD1694" s="244"/>
      <c r="AE1694" s="144"/>
      <c r="AF1694" s="244">
        <v>74087.399999999994</v>
      </c>
      <c r="AG1694" s="324">
        <v>2025</v>
      </c>
      <c r="AH1694" s="129"/>
      <c r="AI1694" s="172"/>
      <c r="AJ1694" s="177"/>
      <c r="AK1694" s="141">
        <f t="shared" ref="AK1694:AK1757" si="409">MAX(AK1690:AK1693)+1</f>
        <v>1607</v>
      </c>
      <c r="AL1694" s="35" t="s">
        <v>153</v>
      </c>
      <c r="AM1694" s="141" t="str">
        <f t="shared" ref="AM1694:AM1757" si="410">CONCATENATE(AK1694,AL1694)</f>
        <v>1607.</v>
      </c>
      <c r="AN1694" s="136"/>
      <c r="AO1694" s="35"/>
      <c r="AP1694" s="16"/>
    </row>
    <row r="1695" spans="1:42" ht="22.5" customHeight="1" x14ac:dyDescent="0.25">
      <c r="A1695" s="68" t="str">
        <f>AM1695</f>
        <v>1608.</v>
      </c>
      <c r="B1695" s="25">
        <v>3455</v>
      </c>
      <c r="C1695" s="36" t="s">
        <v>1760</v>
      </c>
      <c r="D1695" s="25">
        <v>2002</v>
      </c>
      <c r="E1695" s="68" t="s">
        <v>2932</v>
      </c>
      <c r="F1695" s="68" t="s">
        <v>2934</v>
      </c>
      <c r="G1695" s="25">
        <v>5</v>
      </c>
      <c r="H1695" s="25">
        <v>5</v>
      </c>
      <c r="I1695" s="145">
        <v>3678.1</v>
      </c>
      <c r="J1695" s="145">
        <v>3268.7</v>
      </c>
      <c r="K1695" s="154">
        <v>3165.25</v>
      </c>
      <c r="L1695" s="25">
        <v>131</v>
      </c>
      <c r="M1695" s="145">
        <f>R1695+T1695+V1695+X1695+Z1695+AB1695+AE1695+AF1695</f>
        <v>3050471</v>
      </c>
      <c r="N1695" s="145"/>
      <c r="O1695" s="145"/>
      <c r="P1695" s="145"/>
      <c r="Q1695" s="144">
        <f>M1695</f>
        <v>3050471</v>
      </c>
      <c r="R1695" s="145"/>
      <c r="S1695" s="152"/>
      <c r="T1695" s="145"/>
      <c r="U1695" s="145">
        <v>771.4</v>
      </c>
      <c r="V1695" s="145">
        <v>3050471</v>
      </c>
      <c r="W1695" s="145"/>
      <c r="X1695" s="145"/>
      <c r="Y1695" s="145"/>
      <c r="Z1695" s="145"/>
      <c r="AA1695" s="145"/>
      <c r="AB1695" s="145"/>
      <c r="AC1695" s="145"/>
      <c r="AD1695" s="145"/>
      <c r="AE1695" s="145"/>
      <c r="AF1695" s="145"/>
      <c r="AG1695" s="324">
        <v>2025</v>
      </c>
      <c r="AH1695" s="129"/>
      <c r="AI1695" s="132"/>
      <c r="AJ1695" s="132"/>
      <c r="AK1695" s="141">
        <f t="shared" si="409"/>
        <v>1608</v>
      </c>
      <c r="AL1695" s="35" t="s">
        <v>153</v>
      </c>
      <c r="AM1695" s="141" t="str">
        <f t="shared" si="410"/>
        <v>1608.</v>
      </c>
      <c r="AN1695" s="136"/>
      <c r="AO1695" s="35"/>
      <c r="AP1695" s="16"/>
    </row>
    <row r="1696" spans="1:42" ht="22.5" customHeight="1" x14ac:dyDescent="0.25">
      <c r="A1696" s="68" t="str">
        <f t="shared" ref="A1696:A1700" si="411">AM1696</f>
        <v>1609.</v>
      </c>
      <c r="B1696" s="25">
        <v>3575</v>
      </c>
      <c r="C1696" s="36" t="s">
        <v>116</v>
      </c>
      <c r="D1696" s="120">
        <v>1995</v>
      </c>
      <c r="E1696" s="121" t="s">
        <v>2932</v>
      </c>
      <c r="F1696" s="68" t="s">
        <v>2934</v>
      </c>
      <c r="G1696" s="120">
        <v>5</v>
      </c>
      <c r="H1696" s="120">
        <v>6</v>
      </c>
      <c r="I1696" s="146">
        <v>4028.4</v>
      </c>
      <c r="J1696" s="144">
        <v>2590.8000000000002</v>
      </c>
      <c r="K1696" s="179">
        <v>2590.8000000000002</v>
      </c>
      <c r="L1696" s="25">
        <v>177</v>
      </c>
      <c r="M1696" s="145">
        <f t="shared" ref="M1696:M1702" si="412">R1696+T1696+V1696+X1696+Z1696+AB1696+AE1696+AF1696</f>
        <v>2155363</v>
      </c>
      <c r="N1696" s="145"/>
      <c r="O1696" s="145"/>
      <c r="P1696" s="145"/>
      <c r="Q1696" s="144">
        <f t="shared" ref="Q1696:Q1702" si="413">M1696</f>
        <v>2155363</v>
      </c>
      <c r="R1696" s="185"/>
      <c r="S1696" s="186"/>
      <c r="T1696" s="185"/>
      <c r="U1696" s="185">
        <v>1264</v>
      </c>
      <c r="V1696" s="185">
        <v>2155363</v>
      </c>
      <c r="W1696" s="185"/>
      <c r="X1696" s="185"/>
      <c r="Y1696" s="185"/>
      <c r="Z1696" s="185"/>
      <c r="AA1696" s="185"/>
      <c r="AB1696" s="185"/>
      <c r="AC1696" s="185"/>
      <c r="AD1696" s="185"/>
      <c r="AE1696" s="185"/>
      <c r="AF1696" s="185"/>
      <c r="AG1696" s="324">
        <v>2025</v>
      </c>
      <c r="AH1696" s="129"/>
      <c r="AI1696" s="132"/>
      <c r="AJ1696" s="132"/>
      <c r="AK1696" s="141">
        <f t="shared" si="409"/>
        <v>1609</v>
      </c>
      <c r="AL1696" s="35" t="s">
        <v>153</v>
      </c>
      <c r="AM1696" s="141" t="str">
        <f t="shared" si="410"/>
        <v>1609.</v>
      </c>
      <c r="AN1696" s="136"/>
      <c r="AP1696" s="16"/>
    </row>
    <row r="1697" spans="1:42" ht="22.5" customHeight="1" x14ac:dyDescent="0.25">
      <c r="A1697" s="68" t="str">
        <f t="shared" si="411"/>
        <v>1610.</v>
      </c>
      <c r="B1697" s="25">
        <v>3397</v>
      </c>
      <c r="C1697" s="174" t="s">
        <v>1184</v>
      </c>
      <c r="D1697" s="25">
        <v>1946</v>
      </c>
      <c r="E1697" s="68" t="s">
        <v>2932</v>
      </c>
      <c r="F1697" s="68" t="s">
        <v>2934</v>
      </c>
      <c r="G1697" s="25">
        <v>3</v>
      </c>
      <c r="H1697" s="25">
        <v>3</v>
      </c>
      <c r="I1697" s="235">
        <v>1529.7</v>
      </c>
      <c r="J1697" s="144">
        <v>1366.9</v>
      </c>
      <c r="K1697" s="247">
        <v>1366.9</v>
      </c>
      <c r="L1697" s="12">
        <v>51</v>
      </c>
      <c r="M1697" s="235">
        <f t="shared" si="412"/>
        <v>1003030.08</v>
      </c>
      <c r="N1697" s="235"/>
      <c r="O1697" s="235"/>
      <c r="P1697" s="235"/>
      <c r="Q1697" s="144">
        <f t="shared" si="413"/>
        <v>1003030.08</v>
      </c>
      <c r="R1697" s="235">
        <v>924000</v>
      </c>
      <c r="S1697" s="240"/>
      <c r="T1697" s="235"/>
      <c r="U1697" s="235"/>
      <c r="V1697" s="235"/>
      <c r="W1697" s="235"/>
      <c r="X1697" s="235"/>
      <c r="Y1697" s="235"/>
      <c r="Z1697" s="235"/>
      <c r="AA1697" s="235"/>
      <c r="AB1697" s="235"/>
      <c r="AC1697" s="235"/>
      <c r="AD1697" s="235"/>
      <c r="AE1697" s="235"/>
      <c r="AF1697" s="235">
        <v>79030.080000000002</v>
      </c>
      <c r="AG1697" s="324">
        <v>2025</v>
      </c>
      <c r="AH1697" s="129"/>
      <c r="AI1697" s="216"/>
      <c r="AJ1697" s="216"/>
      <c r="AK1697" s="141">
        <f t="shared" si="409"/>
        <v>1610</v>
      </c>
      <c r="AL1697" s="35" t="s">
        <v>153</v>
      </c>
      <c r="AM1697" s="141" t="str">
        <f t="shared" si="410"/>
        <v>1610.</v>
      </c>
      <c r="AN1697" s="136"/>
      <c r="AO1697" s="35"/>
      <c r="AP1697" s="16"/>
    </row>
    <row r="1698" spans="1:42" ht="22.5" customHeight="1" x14ac:dyDescent="0.25">
      <c r="A1698" s="68" t="str">
        <f t="shared" si="411"/>
        <v>1611.</v>
      </c>
      <c r="B1698" s="25">
        <v>3280</v>
      </c>
      <c r="C1698" s="36" t="s">
        <v>3070</v>
      </c>
      <c r="D1698" s="120">
        <v>1994</v>
      </c>
      <c r="E1698" s="121" t="s">
        <v>2932</v>
      </c>
      <c r="F1698" s="68" t="s">
        <v>2934</v>
      </c>
      <c r="G1698" s="120">
        <v>5</v>
      </c>
      <c r="H1698" s="120">
        <v>4</v>
      </c>
      <c r="I1698" s="322">
        <v>5408</v>
      </c>
      <c r="J1698" s="176">
        <v>4989.3999999999996</v>
      </c>
      <c r="K1698" s="176">
        <v>4989.3999999999996</v>
      </c>
      <c r="L1698" s="12">
        <v>94</v>
      </c>
      <c r="M1698" s="235">
        <f t="shared" si="412"/>
        <v>2096893</v>
      </c>
      <c r="N1698" s="235"/>
      <c r="O1698" s="235"/>
      <c r="P1698" s="235"/>
      <c r="Q1698" s="144">
        <f t="shared" si="413"/>
        <v>2096893</v>
      </c>
      <c r="R1698" s="235">
        <v>896893</v>
      </c>
      <c r="S1698" s="240"/>
      <c r="T1698" s="235"/>
      <c r="U1698" s="235"/>
      <c r="V1698" s="235"/>
      <c r="W1698" s="235"/>
      <c r="X1698" s="235"/>
      <c r="Y1698" s="235">
        <v>30.62</v>
      </c>
      <c r="Z1698" s="235">
        <v>360000</v>
      </c>
      <c r="AA1698" s="235"/>
      <c r="AB1698" s="235"/>
      <c r="AC1698" s="235"/>
      <c r="AD1698" s="235"/>
      <c r="AE1698" s="235">
        <v>840000</v>
      </c>
      <c r="AF1698" s="235"/>
      <c r="AG1698" s="324">
        <v>2025</v>
      </c>
      <c r="AH1698" s="129"/>
      <c r="AI1698" s="216"/>
      <c r="AJ1698" s="216"/>
      <c r="AK1698" s="141">
        <f t="shared" si="409"/>
        <v>1611</v>
      </c>
      <c r="AL1698" s="35" t="s">
        <v>153</v>
      </c>
      <c r="AM1698" s="141" t="str">
        <f t="shared" si="410"/>
        <v>1611.</v>
      </c>
      <c r="AN1698" s="136"/>
      <c r="AO1698" s="35"/>
      <c r="AP1698" s="16"/>
    </row>
    <row r="1699" spans="1:42" ht="22.5" customHeight="1" x14ac:dyDescent="0.25">
      <c r="A1699" s="68" t="str">
        <f t="shared" si="411"/>
        <v>1612.</v>
      </c>
      <c r="B1699" s="25">
        <v>3340</v>
      </c>
      <c r="C1699" s="300" t="s">
        <v>879</v>
      </c>
      <c r="D1699" s="120">
        <v>1976</v>
      </c>
      <c r="E1699" s="121" t="s">
        <v>2932</v>
      </c>
      <c r="F1699" s="68" t="s">
        <v>2933</v>
      </c>
      <c r="G1699" s="120">
        <v>5</v>
      </c>
      <c r="H1699" s="120">
        <v>6</v>
      </c>
      <c r="I1699" s="322">
        <v>5180.3</v>
      </c>
      <c r="J1699" s="144">
        <v>4733.8</v>
      </c>
      <c r="K1699" s="176">
        <v>4733.8</v>
      </c>
      <c r="L1699" s="12">
        <v>180</v>
      </c>
      <c r="M1699" s="235">
        <f t="shared" si="412"/>
        <v>597849</v>
      </c>
      <c r="N1699" s="235"/>
      <c r="O1699" s="235"/>
      <c r="P1699" s="235"/>
      <c r="Q1699" s="144">
        <f t="shared" si="413"/>
        <v>597849</v>
      </c>
      <c r="R1699" s="244"/>
      <c r="S1699" s="245"/>
      <c r="T1699" s="244"/>
      <c r="U1699" s="244"/>
      <c r="V1699" s="244"/>
      <c r="W1699" s="244"/>
      <c r="X1699" s="244"/>
      <c r="Y1699" s="244">
        <v>92.16</v>
      </c>
      <c r="Z1699" s="244">
        <v>420000</v>
      </c>
      <c r="AA1699" s="244"/>
      <c r="AB1699" s="244"/>
      <c r="AC1699" s="244"/>
      <c r="AD1699" s="244"/>
      <c r="AE1699" s="244">
        <v>177849</v>
      </c>
      <c r="AF1699" s="244"/>
      <c r="AG1699" s="324">
        <v>2025</v>
      </c>
      <c r="AH1699" s="129"/>
      <c r="AI1699" s="172"/>
      <c r="AJ1699" s="172"/>
      <c r="AK1699" s="141">
        <f t="shared" si="409"/>
        <v>1612</v>
      </c>
      <c r="AL1699" s="35" t="s">
        <v>153</v>
      </c>
      <c r="AM1699" s="141" t="str">
        <f t="shared" si="410"/>
        <v>1612.</v>
      </c>
      <c r="AN1699" s="136"/>
      <c r="AO1699" s="35"/>
      <c r="AP1699" s="16"/>
    </row>
    <row r="1700" spans="1:42" ht="22.5" customHeight="1" x14ac:dyDescent="0.25">
      <c r="A1700" s="68" t="str">
        <f t="shared" si="411"/>
        <v>1613.</v>
      </c>
      <c r="B1700" s="25">
        <v>3483</v>
      </c>
      <c r="C1700" s="36" t="s">
        <v>1763</v>
      </c>
      <c r="D1700" s="25">
        <v>1984</v>
      </c>
      <c r="E1700" s="68" t="s">
        <v>2932</v>
      </c>
      <c r="F1700" s="68" t="s">
        <v>2934</v>
      </c>
      <c r="G1700" s="25">
        <v>5</v>
      </c>
      <c r="H1700" s="25">
        <v>4</v>
      </c>
      <c r="I1700" s="235">
        <v>3059.1</v>
      </c>
      <c r="J1700" s="235">
        <v>2815.3</v>
      </c>
      <c r="K1700" s="247">
        <v>2755.3</v>
      </c>
      <c r="L1700" s="12">
        <v>101</v>
      </c>
      <c r="M1700" s="235">
        <f t="shared" si="412"/>
        <v>373493</v>
      </c>
      <c r="N1700" s="235"/>
      <c r="O1700" s="235"/>
      <c r="P1700" s="235"/>
      <c r="Q1700" s="144">
        <f t="shared" si="413"/>
        <v>373493</v>
      </c>
      <c r="R1700" s="235"/>
      <c r="S1700" s="240"/>
      <c r="T1700" s="235"/>
      <c r="U1700" s="235"/>
      <c r="V1700" s="235"/>
      <c r="W1700" s="235"/>
      <c r="X1700" s="235"/>
      <c r="Y1700" s="235">
        <v>16.87</v>
      </c>
      <c r="Z1700" s="235">
        <v>173813</v>
      </c>
      <c r="AA1700" s="235"/>
      <c r="AB1700" s="235"/>
      <c r="AC1700" s="235"/>
      <c r="AD1700" s="235"/>
      <c r="AE1700" s="235">
        <v>199680</v>
      </c>
      <c r="AF1700" s="235"/>
      <c r="AG1700" s="324">
        <v>2025</v>
      </c>
      <c r="AH1700" s="129"/>
      <c r="AI1700" s="216"/>
      <c r="AJ1700" s="216"/>
      <c r="AK1700" s="141">
        <f t="shared" si="409"/>
        <v>1613</v>
      </c>
      <c r="AL1700" s="35" t="s">
        <v>153</v>
      </c>
      <c r="AM1700" s="141" t="str">
        <f t="shared" si="410"/>
        <v>1613.</v>
      </c>
      <c r="AN1700" s="136"/>
      <c r="AO1700" s="35"/>
      <c r="AP1700" s="16"/>
    </row>
    <row r="1701" spans="1:42" ht="22.5" customHeight="1" x14ac:dyDescent="0.25">
      <c r="A1701" s="68" t="str">
        <f>AM1701</f>
        <v>1614.</v>
      </c>
      <c r="B1701" s="25">
        <v>3629</v>
      </c>
      <c r="C1701" s="208" t="s">
        <v>870</v>
      </c>
      <c r="D1701" s="120">
        <v>1966</v>
      </c>
      <c r="E1701" s="68" t="s">
        <v>2932</v>
      </c>
      <c r="F1701" s="68" t="s">
        <v>2934</v>
      </c>
      <c r="G1701" s="25">
        <v>4</v>
      </c>
      <c r="H1701" s="25">
        <v>3</v>
      </c>
      <c r="I1701" s="176">
        <v>2078.1999999999998</v>
      </c>
      <c r="J1701" s="144">
        <v>1873.9</v>
      </c>
      <c r="K1701" s="176">
        <v>1873.9</v>
      </c>
      <c r="L1701" s="12">
        <v>48</v>
      </c>
      <c r="M1701" s="235">
        <f t="shared" si="412"/>
        <v>1423432</v>
      </c>
      <c r="N1701" s="235"/>
      <c r="O1701" s="235"/>
      <c r="P1701" s="235"/>
      <c r="Q1701" s="144">
        <f t="shared" si="413"/>
        <v>1423432</v>
      </c>
      <c r="R1701" s="244"/>
      <c r="S1701" s="245"/>
      <c r="T1701" s="244"/>
      <c r="U1701" s="244">
        <v>770</v>
      </c>
      <c r="V1701" s="244">
        <v>1293688</v>
      </c>
      <c r="W1701" s="244"/>
      <c r="X1701" s="244"/>
      <c r="Y1701" s="244">
        <v>41.21</v>
      </c>
      <c r="Z1701" s="244">
        <v>129744</v>
      </c>
      <c r="AA1701" s="244"/>
      <c r="AB1701" s="244"/>
      <c r="AC1701" s="244"/>
      <c r="AD1701" s="244"/>
      <c r="AE1701" s="144"/>
      <c r="AF1701" s="244"/>
      <c r="AG1701" s="324">
        <v>2025</v>
      </c>
      <c r="AH1701" s="129"/>
      <c r="AI1701" s="172"/>
      <c r="AJ1701" s="172"/>
      <c r="AK1701" s="141">
        <f t="shared" si="409"/>
        <v>1614</v>
      </c>
      <c r="AL1701" s="35" t="s">
        <v>153</v>
      </c>
      <c r="AM1701" s="141" t="str">
        <f t="shared" si="410"/>
        <v>1614.</v>
      </c>
      <c r="AN1701" s="136"/>
      <c r="AO1701" s="35"/>
      <c r="AP1701" s="16"/>
    </row>
    <row r="1702" spans="1:42" ht="22.5" customHeight="1" x14ac:dyDescent="0.25">
      <c r="A1702" s="68" t="str">
        <f>AM1702</f>
        <v>1615.</v>
      </c>
      <c r="B1702" s="68">
        <v>3415</v>
      </c>
      <c r="C1702" s="300" t="s">
        <v>3148</v>
      </c>
      <c r="D1702" s="187">
        <v>1989</v>
      </c>
      <c r="E1702" s="284" t="s">
        <v>2932</v>
      </c>
      <c r="F1702" s="68" t="s">
        <v>2934</v>
      </c>
      <c r="G1702" s="187">
        <v>5</v>
      </c>
      <c r="H1702" s="187">
        <v>6</v>
      </c>
      <c r="I1702" s="322">
        <v>5464.8</v>
      </c>
      <c r="J1702" s="144">
        <v>4821.1000000000004</v>
      </c>
      <c r="K1702" s="176">
        <v>4821.1000000000004</v>
      </c>
      <c r="L1702" s="12">
        <v>215</v>
      </c>
      <c r="M1702" s="235">
        <f t="shared" si="412"/>
        <v>1613000</v>
      </c>
      <c r="N1702" s="235"/>
      <c r="O1702" s="235"/>
      <c r="P1702" s="235"/>
      <c r="Q1702" s="144">
        <f t="shared" si="413"/>
        <v>1613000</v>
      </c>
      <c r="R1702" s="244">
        <v>1613000</v>
      </c>
      <c r="S1702" s="245"/>
      <c r="T1702" s="244"/>
      <c r="U1702" s="244"/>
      <c r="V1702" s="244"/>
      <c r="W1702" s="244"/>
      <c r="X1702" s="244"/>
      <c r="Y1702" s="244"/>
      <c r="Z1702" s="244"/>
      <c r="AA1702" s="244"/>
      <c r="AB1702" s="244"/>
      <c r="AC1702" s="244"/>
      <c r="AD1702" s="244"/>
      <c r="AE1702" s="144"/>
      <c r="AF1702" s="244"/>
      <c r="AG1702" s="324">
        <v>2025</v>
      </c>
      <c r="AH1702" s="129"/>
      <c r="AI1702" s="172"/>
      <c r="AJ1702" s="172"/>
      <c r="AK1702" s="141">
        <f t="shared" si="409"/>
        <v>1615</v>
      </c>
      <c r="AL1702" s="35" t="s">
        <v>153</v>
      </c>
      <c r="AM1702" s="141" t="str">
        <f t="shared" si="410"/>
        <v>1615.</v>
      </c>
      <c r="AN1702" s="136"/>
      <c r="AO1702" s="35"/>
      <c r="AP1702" s="16"/>
    </row>
    <row r="1703" spans="1:42" s="33" customFormat="1" ht="22.5" customHeight="1" x14ac:dyDescent="0.25">
      <c r="A1703" s="70"/>
      <c r="B1703" s="45"/>
      <c r="C1703" s="200" t="s">
        <v>1191</v>
      </c>
      <c r="D1703" s="25"/>
      <c r="E1703" s="68"/>
      <c r="F1703" s="68"/>
      <c r="G1703" s="25"/>
      <c r="H1703" s="25"/>
      <c r="I1703" s="142">
        <f>SUM(I1704:I1710)</f>
        <v>8049.2000000000007</v>
      </c>
      <c r="J1703" s="142">
        <f t="shared" ref="J1703:AB1703" si="414">SUM(J1704:J1710)</f>
        <v>7349.4</v>
      </c>
      <c r="K1703" s="142">
        <f t="shared" si="414"/>
        <v>6740.7999999999993</v>
      </c>
      <c r="L1703" s="103">
        <f t="shared" si="414"/>
        <v>323</v>
      </c>
      <c r="M1703" s="142">
        <f t="shared" si="414"/>
        <v>1193951</v>
      </c>
      <c r="N1703" s="142"/>
      <c r="O1703" s="142"/>
      <c r="P1703" s="142"/>
      <c r="Q1703" s="142">
        <f>M1703</f>
        <v>1193951</v>
      </c>
      <c r="R1703" s="142">
        <f t="shared" si="414"/>
        <v>845941</v>
      </c>
      <c r="S1703" s="103"/>
      <c r="T1703" s="142"/>
      <c r="U1703" s="142"/>
      <c r="V1703" s="142"/>
      <c r="W1703" s="142"/>
      <c r="X1703" s="142"/>
      <c r="Y1703" s="142"/>
      <c r="Z1703" s="142"/>
      <c r="AA1703" s="142">
        <f t="shared" si="414"/>
        <v>130</v>
      </c>
      <c r="AB1703" s="142">
        <f t="shared" si="414"/>
        <v>348010</v>
      </c>
      <c r="AC1703" s="142"/>
      <c r="AD1703" s="142"/>
      <c r="AE1703" s="142"/>
      <c r="AF1703" s="142"/>
      <c r="AG1703" s="159"/>
      <c r="AH1703" s="128"/>
      <c r="AI1703" s="128"/>
      <c r="AJ1703" s="128"/>
      <c r="AK1703" s="141"/>
      <c r="AL1703" s="35"/>
      <c r="AM1703" s="141"/>
      <c r="AN1703" s="160"/>
      <c r="AO1703" s="275"/>
      <c r="AP1703" s="16"/>
    </row>
    <row r="1704" spans="1:42" ht="22.5" customHeight="1" x14ac:dyDescent="0.25">
      <c r="A1704" s="68" t="str">
        <f t="shared" ref="A1704:A1710" si="415">AM1704</f>
        <v>1616.</v>
      </c>
      <c r="B1704" s="25">
        <v>3434</v>
      </c>
      <c r="C1704" s="300" t="s">
        <v>2970</v>
      </c>
      <c r="D1704" s="120">
        <v>1997</v>
      </c>
      <c r="E1704" s="121" t="s">
        <v>2932</v>
      </c>
      <c r="F1704" s="68" t="s">
        <v>2935</v>
      </c>
      <c r="G1704" s="120">
        <v>2</v>
      </c>
      <c r="H1704" s="120">
        <v>1</v>
      </c>
      <c r="I1704" s="322">
        <v>642.70000000000005</v>
      </c>
      <c r="J1704" s="144">
        <v>549.4</v>
      </c>
      <c r="K1704" s="176">
        <v>549.4</v>
      </c>
      <c r="L1704" s="12">
        <v>22</v>
      </c>
      <c r="M1704" s="235">
        <f t="shared" ref="M1704:M1710" si="416">R1704+T1704+V1704+X1704+Z1704+AB1704+AE1704+AF1704</f>
        <v>147888</v>
      </c>
      <c r="N1704" s="235"/>
      <c r="O1704" s="235"/>
      <c r="P1704" s="235"/>
      <c r="Q1704" s="144">
        <f t="shared" ref="Q1704:Q1710" si="417">M1704</f>
        <v>147888</v>
      </c>
      <c r="R1704" s="244">
        <v>147888</v>
      </c>
      <c r="S1704" s="245"/>
      <c r="T1704" s="244"/>
      <c r="U1704" s="244"/>
      <c r="V1704" s="244"/>
      <c r="W1704" s="244"/>
      <c r="X1704" s="244"/>
      <c r="Y1704" s="244"/>
      <c r="Z1704" s="244"/>
      <c r="AA1704" s="244"/>
      <c r="AB1704" s="244"/>
      <c r="AC1704" s="244"/>
      <c r="AD1704" s="244"/>
      <c r="AE1704" s="244"/>
      <c r="AF1704" s="244"/>
      <c r="AG1704" s="324">
        <v>2025</v>
      </c>
      <c r="AH1704" s="129"/>
      <c r="AI1704" s="172"/>
      <c r="AJ1704" s="172"/>
      <c r="AK1704" s="141">
        <f t="shared" si="409"/>
        <v>1616</v>
      </c>
      <c r="AL1704" s="35" t="s">
        <v>153</v>
      </c>
      <c r="AM1704" s="141" t="str">
        <f t="shared" si="410"/>
        <v>1616.</v>
      </c>
      <c r="AN1704" s="136"/>
      <c r="AO1704" s="35"/>
      <c r="AP1704" s="16"/>
    </row>
    <row r="1705" spans="1:42" ht="22.5" customHeight="1" x14ac:dyDescent="0.25">
      <c r="A1705" s="68" t="str">
        <f t="shared" si="415"/>
        <v>1617.</v>
      </c>
      <c r="B1705" s="25">
        <v>3311</v>
      </c>
      <c r="C1705" s="208" t="s">
        <v>2972</v>
      </c>
      <c r="D1705" s="120">
        <v>1972</v>
      </c>
      <c r="E1705" s="68" t="s">
        <v>2932</v>
      </c>
      <c r="F1705" s="68" t="s">
        <v>2934</v>
      </c>
      <c r="G1705" s="25">
        <v>2</v>
      </c>
      <c r="H1705" s="25">
        <v>2</v>
      </c>
      <c r="I1705" s="176">
        <v>559.4</v>
      </c>
      <c r="J1705" s="144">
        <v>510.9</v>
      </c>
      <c r="K1705" s="176">
        <v>510.9</v>
      </c>
      <c r="L1705" s="12">
        <v>27</v>
      </c>
      <c r="M1705" s="235">
        <f t="shared" si="416"/>
        <v>57160</v>
      </c>
      <c r="N1705" s="235"/>
      <c r="O1705" s="235"/>
      <c r="P1705" s="235"/>
      <c r="Q1705" s="144">
        <f t="shared" si="417"/>
        <v>57160</v>
      </c>
      <c r="R1705" s="244">
        <v>57160</v>
      </c>
      <c r="S1705" s="245"/>
      <c r="T1705" s="244"/>
      <c r="U1705" s="244"/>
      <c r="V1705" s="244"/>
      <c r="W1705" s="244"/>
      <c r="X1705" s="244"/>
      <c r="Y1705" s="244"/>
      <c r="Z1705" s="244"/>
      <c r="AA1705" s="244"/>
      <c r="AB1705" s="244"/>
      <c r="AC1705" s="244"/>
      <c r="AD1705" s="244"/>
      <c r="AE1705" s="244"/>
      <c r="AF1705" s="244"/>
      <c r="AG1705" s="324">
        <v>2025</v>
      </c>
      <c r="AH1705" s="129"/>
      <c r="AI1705" s="172"/>
      <c r="AJ1705" s="172"/>
      <c r="AK1705" s="141">
        <f t="shared" si="409"/>
        <v>1617</v>
      </c>
      <c r="AL1705" s="35" t="s">
        <v>153</v>
      </c>
      <c r="AM1705" s="141" t="str">
        <f t="shared" si="410"/>
        <v>1617.</v>
      </c>
      <c r="AN1705" s="136"/>
      <c r="AP1705" s="16"/>
    </row>
    <row r="1706" spans="1:42" ht="22.5" customHeight="1" x14ac:dyDescent="0.25">
      <c r="A1706" s="68" t="str">
        <f t="shared" si="415"/>
        <v>1618.</v>
      </c>
      <c r="B1706" s="25">
        <v>3481</v>
      </c>
      <c r="C1706" s="174" t="s">
        <v>2974</v>
      </c>
      <c r="D1706" s="25">
        <v>1973</v>
      </c>
      <c r="E1706" s="68" t="s">
        <v>2932</v>
      </c>
      <c r="F1706" s="68" t="s">
        <v>2934</v>
      </c>
      <c r="G1706" s="25">
        <v>5</v>
      </c>
      <c r="H1706" s="25">
        <v>1</v>
      </c>
      <c r="I1706" s="235">
        <v>3930.5</v>
      </c>
      <c r="J1706" s="144">
        <v>3610.7</v>
      </c>
      <c r="K1706" s="247">
        <v>3002.1</v>
      </c>
      <c r="L1706" s="12">
        <v>189</v>
      </c>
      <c r="M1706" s="235">
        <f t="shared" si="416"/>
        <v>300090</v>
      </c>
      <c r="N1706" s="235"/>
      <c r="O1706" s="235"/>
      <c r="P1706" s="235"/>
      <c r="Q1706" s="144">
        <f t="shared" si="417"/>
        <v>300090</v>
      </c>
      <c r="R1706" s="235">
        <v>300090</v>
      </c>
      <c r="S1706" s="240"/>
      <c r="T1706" s="235"/>
      <c r="U1706" s="235"/>
      <c r="V1706" s="235"/>
      <c r="W1706" s="235"/>
      <c r="X1706" s="235"/>
      <c r="Y1706" s="235"/>
      <c r="Z1706" s="235"/>
      <c r="AA1706" s="235"/>
      <c r="AB1706" s="235"/>
      <c r="AC1706" s="235"/>
      <c r="AD1706" s="235"/>
      <c r="AE1706" s="235"/>
      <c r="AF1706" s="235"/>
      <c r="AG1706" s="324">
        <v>2025</v>
      </c>
      <c r="AH1706" s="129"/>
      <c r="AI1706" s="216"/>
      <c r="AJ1706" s="216"/>
      <c r="AK1706" s="141">
        <f t="shared" si="409"/>
        <v>1618</v>
      </c>
      <c r="AL1706" s="35" t="s">
        <v>153</v>
      </c>
      <c r="AM1706" s="141" t="str">
        <f t="shared" si="410"/>
        <v>1618.</v>
      </c>
      <c r="AN1706" s="136"/>
      <c r="AO1706" s="35"/>
      <c r="AP1706" s="16"/>
    </row>
    <row r="1707" spans="1:42" ht="22.5" customHeight="1" x14ac:dyDescent="0.25">
      <c r="A1707" s="68" t="str">
        <f t="shared" si="415"/>
        <v>1619.</v>
      </c>
      <c r="B1707" s="25">
        <v>3489</v>
      </c>
      <c r="C1707" s="36" t="s">
        <v>2975</v>
      </c>
      <c r="D1707" s="25">
        <v>1984</v>
      </c>
      <c r="E1707" s="68" t="s">
        <v>2932</v>
      </c>
      <c r="F1707" s="68" t="s">
        <v>2934</v>
      </c>
      <c r="G1707" s="25">
        <v>2</v>
      </c>
      <c r="H1707" s="25">
        <v>3</v>
      </c>
      <c r="I1707" s="235">
        <v>964.6</v>
      </c>
      <c r="J1707" s="235">
        <v>916.8</v>
      </c>
      <c r="K1707" s="247">
        <v>916.8</v>
      </c>
      <c r="L1707" s="12">
        <v>42</v>
      </c>
      <c r="M1707" s="235">
        <f t="shared" si="416"/>
        <v>192915</v>
      </c>
      <c r="N1707" s="235"/>
      <c r="O1707" s="235"/>
      <c r="P1707" s="235"/>
      <c r="Q1707" s="144">
        <f t="shared" si="417"/>
        <v>192915</v>
      </c>
      <c r="R1707" s="235">
        <v>192915</v>
      </c>
      <c r="S1707" s="240"/>
      <c r="T1707" s="235"/>
      <c r="U1707" s="235"/>
      <c r="V1707" s="235"/>
      <c r="W1707" s="235"/>
      <c r="X1707" s="235"/>
      <c r="Y1707" s="235"/>
      <c r="Z1707" s="235"/>
      <c r="AA1707" s="235"/>
      <c r="AB1707" s="235"/>
      <c r="AC1707" s="235"/>
      <c r="AD1707" s="235"/>
      <c r="AE1707" s="235"/>
      <c r="AF1707" s="235"/>
      <c r="AG1707" s="324">
        <v>2025</v>
      </c>
      <c r="AH1707" s="129"/>
      <c r="AI1707" s="216"/>
      <c r="AJ1707" s="216"/>
      <c r="AK1707" s="141">
        <f t="shared" si="409"/>
        <v>1619</v>
      </c>
      <c r="AL1707" s="35" t="s">
        <v>153</v>
      </c>
      <c r="AM1707" s="141" t="str">
        <f t="shared" si="410"/>
        <v>1619.</v>
      </c>
      <c r="AN1707" s="136"/>
      <c r="AO1707" s="35"/>
      <c r="AP1707" s="16"/>
    </row>
    <row r="1708" spans="1:42" ht="22.5" customHeight="1" x14ac:dyDescent="0.25">
      <c r="A1708" s="68" t="str">
        <f t="shared" si="415"/>
        <v>1620.</v>
      </c>
      <c r="B1708" s="25">
        <v>3408</v>
      </c>
      <c r="C1708" s="36" t="s">
        <v>2976</v>
      </c>
      <c r="D1708" s="120">
        <v>1972</v>
      </c>
      <c r="E1708" s="68" t="s">
        <v>2932</v>
      </c>
      <c r="F1708" s="68" t="s">
        <v>2934</v>
      </c>
      <c r="G1708" s="25">
        <v>2</v>
      </c>
      <c r="H1708" s="25">
        <v>2</v>
      </c>
      <c r="I1708" s="176">
        <v>574.70000000000005</v>
      </c>
      <c r="J1708" s="176">
        <v>524.5</v>
      </c>
      <c r="K1708" s="176">
        <v>524.5</v>
      </c>
      <c r="L1708" s="12">
        <v>12</v>
      </c>
      <c r="M1708" s="235">
        <f t="shared" si="416"/>
        <v>192744</v>
      </c>
      <c r="N1708" s="235"/>
      <c r="O1708" s="235"/>
      <c r="P1708" s="235"/>
      <c r="Q1708" s="144">
        <f t="shared" si="417"/>
        <v>192744</v>
      </c>
      <c r="R1708" s="235"/>
      <c r="S1708" s="240"/>
      <c r="T1708" s="235"/>
      <c r="U1708" s="235"/>
      <c r="V1708" s="235"/>
      <c r="W1708" s="235"/>
      <c r="X1708" s="235"/>
      <c r="Y1708" s="235"/>
      <c r="Z1708" s="235"/>
      <c r="AA1708" s="235">
        <v>72</v>
      </c>
      <c r="AB1708" s="235">
        <f>AA1708*2677</f>
        <v>192744</v>
      </c>
      <c r="AC1708" s="235"/>
      <c r="AD1708" s="235"/>
      <c r="AE1708" s="235"/>
      <c r="AF1708" s="235"/>
      <c r="AG1708" s="324">
        <v>2025</v>
      </c>
      <c r="AH1708" s="129"/>
      <c r="AI1708" s="172"/>
      <c r="AJ1708" s="172"/>
      <c r="AK1708" s="141">
        <f t="shared" si="409"/>
        <v>1620</v>
      </c>
      <c r="AL1708" s="35" t="s">
        <v>153</v>
      </c>
      <c r="AM1708" s="141" t="str">
        <f t="shared" si="410"/>
        <v>1620.</v>
      </c>
      <c r="AN1708" s="136"/>
      <c r="AO1708" s="35"/>
      <c r="AP1708" s="16"/>
    </row>
    <row r="1709" spans="1:42" ht="22.5" customHeight="1" x14ac:dyDescent="0.25">
      <c r="A1709" s="68" t="str">
        <f t="shared" si="415"/>
        <v>1621.</v>
      </c>
      <c r="B1709" s="25">
        <v>3293</v>
      </c>
      <c r="C1709" s="208" t="s">
        <v>3042</v>
      </c>
      <c r="D1709" s="120">
        <v>1959</v>
      </c>
      <c r="E1709" s="68" t="s">
        <v>2932</v>
      </c>
      <c r="F1709" s="68" t="s">
        <v>2934</v>
      </c>
      <c r="G1709" s="25">
        <v>2</v>
      </c>
      <c r="H1709" s="25">
        <v>2</v>
      </c>
      <c r="I1709" s="176">
        <v>729.6</v>
      </c>
      <c r="J1709" s="144">
        <v>683.2</v>
      </c>
      <c r="K1709" s="176">
        <v>683.2</v>
      </c>
      <c r="L1709" s="12">
        <v>12</v>
      </c>
      <c r="M1709" s="235">
        <f t="shared" si="416"/>
        <v>155266</v>
      </c>
      <c r="N1709" s="235"/>
      <c r="O1709" s="235"/>
      <c r="P1709" s="235"/>
      <c r="Q1709" s="144">
        <f t="shared" si="417"/>
        <v>155266</v>
      </c>
      <c r="R1709" s="244"/>
      <c r="S1709" s="245"/>
      <c r="T1709" s="244"/>
      <c r="U1709" s="244"/>
      <c r="V1709" s="244"/>
      <c r="W1709" s="244"/>
      <c r="X1709" s="244"/>
      <c r="Y1709" s="244"/>
      <c r="Z1709" s="244"/>
      <c r="AA1709" s="244">
        <v>58</v>
      </c>
      <c r="AB1709" s="244">
        <f>AA1709*2677</f>
        <v>155266</v>
      </c>
      <c r="AC1709" s="244"/>
      <c r="AD1709" s="244"/>
      <c r="AE1709" s="144"/>
      <c r="AF1709" s="244"/>
      <c r="AG1709" s="324">
        <v>2025</v>
      </c>
      <c r="AH1709" s="129"/>
      <c r="AI1709" s="172"/>
      <c r="AJ1709" s="172"/>
      <c r="AK1709" s="141">
        <f t="shared" si="409"/>
        <v>1621</v>
      </c>
      <c r="AL1709" s="35" t="s">
        <v>153</v>
      </c>
      <c r="AM1709" s="141" t="str">
        <f t="shared" si="410"/>
        <v>1621.</v>
      </c>
      <c r="AN1709" s="136"/>
      <c r="AO1709" s="35"/>
      <c r="AP1709" s="16"/>
    </row>
    <row r="1710" spans="1:42" ht="22.5" customHeight="1" x14ac:dyDescent="0.25">
      <c r="A1710" s="68" t="str">
        <f t="shared" si="415"/>
        <v>1622.</v>
      </c>
      <c r="B1710" s="25">
        <v>3431</v>
      </c>
      <c r="C1710" s="36" t="s">
        <v>2977</v>
      </c>
      <c r="D1710" s="25">
        <v>1997</v>
      </c>
      <c r="E1710" s="68" t="s">
        <v>2932</v>
      </c>
      <c r="F1710" s="68" t="s">
        <v>2935</v>
      </c>
      <c r="G1710" s="25">
        <v>2</v>
      </c>
      <c r="H1710" s="25">
        <v>1</v>
      </c>
      <c r="I1710" s="235">
        <v>647.70000000000005</v>
      </c>
      <c r="J1710" s="235">
        <v>553.9</v>
      </c>
      <c r="K1710" s="247">
        <v>553.9</v>
      </c>
      <c r="L1710" s="12">
        <v>19</v>
      </c>
      <c r="M1710" s="235">
        <f t="shared" si="416"/>
        <v>147888</v>
      </c>
      <c r="N1710" s="235"/>
      <c r="O1710" s="235"/>
      <c r="P1710" s="235"/>
      <c r="Q1710" s="144">
        <f t="shared" si="417"/>
        <v>147888</v>
      </c>
      <c r="R1710" s="235">
        <v>147888</v>
      </c>
      <c r="S1710" s="240"/>
      <c r="T1710" s="235"/>
      <c r="U1710" s="235"/>
      <c r="V1710" s="235"/>
      <c r="W1710" s="235"/>
      <c r="X1710" s="235"/>
      <c r="Y1710" s="235"/>
      <c r="Z1710" s="235"/>
      <c r="AA1710" s="235"/>
      <c r="AB1710" s="235"/>
      <c r="AC1710" s="235"/>
      <c r="AD1710" s="235"/>
      <c r="AE1710" s="235"/>
      <c r="AF1710" s="235"/>
      <c r="AG1710" s="324">
        <v>2025</v>
      </c>
      <c r="AH1710" s="129"/>
      <c r="AI1710" s="216"/>
      <c r="AJ1710" s="216"/>
      <c r="AK1710" s="141">
        <f t="shared" si="409"/>
        <v>1622</v>
      </c>
      <c r="AL1710" s="35" t="s">
        <v>153</v>
      </c>
      <c r="AM1710" s="141" t="str">
        <f t="shared" si="410"/>
        <v>1622.</v>
      </c>
      <c r="AN1710" s="136"/>
      <c r="AO1710" s="35"/>
      <c r="AP1710" s="16"/>
    </row>
    <row r="1711" spans="1:42" s="33" customFormat="1" ht="22.5" customHeight="1" x14ac:dyDescent="0.25">
      <c r="A1711" s="70"/>
      <c r="B1711" s="45"/>
      <c r="C1711" s="200" t="s">
        <v>1192</v>
      </c>
      <c r="D1711" s="25"/>
      <c r="E1711" s="68"/>
      <c r="F1711" s="68"/>
      <c r="G1711" s="25"/>
      <c r="H1711" s="25"/>
      <c r="I1711" s="142">
        <f>SUM(I1712:I1993)</f>
        <v>535239.91</v>
      </c>
      <c r="J1711" s="142">
        <f t="shared" ref="J1711:AF1711" si="418">SUM(J1712:J1993)</f>
        <v>476328.34999999974</v>
      </c>
      <c r="K1711" s="142">
        <f t="shared" si="418"/>
        <v>471989.24999999977</v>
      </c>
      <c r="L1711" s="103">
        <f t="shared" si="418"/>
        <v>16423</v>
      </c>
      <c r="M1711" s="142">
        <f t="shared" si="418"/>
        <v>500861893.89000005</v>
      </c>
      <c r="N1711" s="142"/>
      <c r="O1711" s="142"/>
      <c r="P1711" s="142"/>
      <c r="Q1711" s="142">
        <f>M1711</f>
        <v>500861893.89000005</v>
      </c>
      <c r="R1711" s="142">
        <f t="shared" si="418"/>
        <v>394588110</v>
      </c>
      <c r="S1711" s="103"/>
      <c r="T1711" s="142"/>
      <c r="U1711" s="142">
        <f t="shared" si="418"/>
        <v>14381.4</v>
      </c>
      <c r="V1711" s="142">
        <f t="shared" si="418"/>
        <v>88501722.599999994</v>
      </c>
      <c r="W1711" s="142">
        <f t="shared" si="418"/>
        <v>1652.4</v>
      </c>
      <c r="X1711" s="142">
        <f t="shared" si="418"/>
        <v>3658413.5999999996</v>
      </c>
      <c r="Y1711" s="142">
        <f t="shared" si="418"/>
        <v>3179.2999999999997</v>
      </c>
      <c r="Z1711" s="142">
        <f t="shared" si="418"/>
        <v>10008436.4</v>
      </c>
      <c r="AA1711" s="142">
        <f t="shared" si="418"/>
        <v>1449.7</v>
      </c>
      <c r="AB1711" s="142">
        <f t="shared" si="418"/>
        <v>3880846.9</v>
      </c>
      <c r="AC1711" s="142"/>
      <c r="AD1711" s="142"/>
      <c r="AE1711" s="142"/>
      <c r="AF1711" s="142">
        <f t="shared" si="418"/>
        <v>224364.39</v>
      </c>
      <c r="AG1711" s="159"/>
      <c r="AH1711" s="128"/>
      <c r="AI1711" s="128"/>
      <c r="AJ1711" s="128"/>
      <c r="AK1711" s="141"/>
      <c r="AL1711" s="35"/>
      <c r="AM1711" s="141"/>
      <c r="AN1711" s="160"/>
      <c r="AO1711" s="275"/>
      <c r="AP1711" s="16"/>
    </row>
    <row r="1712" spans="1:42" ht="22.5" customHeight="1" x14ac:dyDescent="0.25">
      <c r="A1712" s="68" t="str">
        <f t="shared" ref="A1712:A1749" si="419">AM1712</f>
        <v>1623.</v>
      </c>
      <c r="B1712" s="25">
        <v>3253</v>
      </c>
      <c r="C1712" s="174" t="s">
        <v>734</v>
      </c>
      <c r="D1712" s="25">
        <v>1969</v>
      </c>
      <c r="E1712" s="68" t="s">
        <v>2932</v>
      </c>
      <c r="F1712" s="68" t="s">
        <v>2934</v>
      </c>
      <c r="G1712" s="25">
        <v>2</v>
      </c>
      <c r="H1712" s="25">
        <v>1</v>
      </c>
      <c r="I1712" s="235">
        <v>372.7</v>
      </c>
      <c r="J1712" s="144">
        <v>330.6</v>
      </c>
      <c r="K1712" s="247">
        <v>330.6</v>
      </c>
      <c r="L1712" s="12">
        <v>21</v>
      </c>
      <c r="M1712" s="235">
        <f>R1712+T1712+V1712+X1712+Z1712+AB1712+AE1712+AF1712</f>
        <v>726919</v>
      </c>
      <c r="N1712" s="235"/>
      <c r="O1712" s="235"/>
      <c r="P1712" s="235"/>
      <c r="Q1712" s="144">
        <f t="shared" ref="Q1712:Q1749" si="420">M1712</f>
        <v>726919</v>
      </c>
      <c r="R1712" s="244">
        <v>726919</v>
      </c>
      <c r="S1712" s="240"/>
      <c r="T1712" s="235"/>
      <c r="U1712" s="235"/>
      <c r="V1712" s="235"/>
      <c r="W1712" s="235"/>
      <c r="X1712" s="235"/>
      <c r="Y1712" s="235"/>
      <c r="Z1712" s="235"/>
      <c r="AA1712" s="235"/>
      <c r="AB1712" s="235"/>
      <c r="AC1712" s="235"/>
      <c r="AD1712" s="235"/>
      <c r="AE1712" s="144"/>
      <c r="AF1712" s="235"/>
      <c r="AG1712" s="324">
        <v>2025</v>
      </c>
      <c r="AH1712" s="129"/>
      <c r="AI1712" s="216"/>
      <c r="AJ1712" s="216"/>
      <c r="AK1712" s="141">
        <f t="shared" si="409"/>
        <v>1623</v>
      </c>
      <c r="AL1712" s="35" t="s">
        <v>153</v>
      </c>
      <c r="AM1712" s="141" t="str">
        <f t="shared" si="410"/>
        <v>1623.</v>
      </c>
      <c r="AN1712" s="136"/>
      <c r="AO1712" s="35"/>
      <c r="AP1712" s="16"/>
    </row>
    <row r="1713" spans="1:44" ht="22.5" customHeight="1" x14ac:dyDescent="0.25">
      <c r="A1713" s="68" t="str">
        <f t="shared" si="419"/>
        <v>1624.</v>
      </c>
      <c r="B1713" s="25">
        <v>3264</v>
      </c>
      <c r="C1713" s="36" t="s">
        <v>1716</v>
      </c>
      <c r="D1713" s="120">
        <v>1982</v>
      </c>
      <c r="E1713" s="68" t="s">
        <v>2932</v>
      </c>
      <c r="F1713" s="68" t="s">
        <v>2934</v>
      </c>
      <c r="G1713" s="25">
        <v>2</v>
      </c>
      <c r="H1713" s="25">
        <v>2</v>
      </c>
      <c r="I1713" s="176">
        <v>961</v>
      </c>
      <c r="J1713" s="176">
        <v>873.2</v>
      </c>
      <c r="K1713" s="176">
        <v>873.2</v>
      </c>
      <c r="L1713" s="12">
        <v>35</v>
      </c>
      <c r="M1713" s="235">
        <f t="shared" ref="M1713:M1749" si="421">R1713+T1713+V1713+X1713+Z1713+AB1713+AE1713+AF1713</f>
        <v>655851.5</v>
      </c>
      <c r="N1713" s="235"/>
      <c r="O1713" s="235"/>
      <c r="P1713" s="235"/>
      <c r="Q1713" s="144">
        <f t="shared" si="420"/>
        <v>655851.5</v>
      </c>
      <c r="R1713" s="235">
        <v>655851.5</v>
      </c>
      <c r="S1713" s="240"/>
      <c r="T1713" s="235"/>
      <c r="U1713" s="235"/>
      <c r="V1713" s="235"/>
      <c r="W1713" s="235"/>
      <c r="X1713" s="235"/>
      <c r="Y1713" s="235"/>
      <c r="Z1713" s="235"/>
      <c r="AA1713" s="235"/>
      <c r="AB1713" s="235"/>
      <c r="AC1713" s="235"/>
      <c r="AD1713" s="235"/>
      <c r="AE1713" s="144"/>
      <c r="AF1713" s="322"/>
      <c r="AG1713" s="324">
        <v>2025</v>
      </c>
      <c r="AH1713" s="129"/>
      <c r="AI1713" s="216"/>
      <c r="AJ1713" s="216"/>
      <c r="AK1713" s="141">
        <f t="shared" si="409"/>
        <v>1624</v>
      </c>
      <c r="AL1713" s="35" t="s">
        <v>153</v>
      </c>
      <c r="AM1713" s="141" t="str">
        <f t="shared" si="410"/>
        <v>1624.</v>
      </c>
      <c r="AN1713" s="136"/>
      <c r="AO1713" s="35"/>
      <c r="AP1713" s="16"/>
    </row>
    <row r="1714" spans="1:44" ht="22.5" customHeight="1" x14ac:dyDescent="0.25">
      <c r="A1714" s="68" t="str">
        <f t="shared" si="419"/>
        <v>1625.</v>
      </c>
      <c r="B1714" s="25">
        <v>3254</v>
      </c>
      <c r="C1714" s="174" t="s">
        <v>1849</v>
      </c>
      <c r="D1714" s="25">
        <v>1976</v>
      </c>
      <c r="E1714" s="68" t="s">
        <v>2932</v>
      </c>
      <c r="F1714" s="68" t="s">
        <v>2934</v>
      </c>
      <c r="G1714" s="25">
        <v>2</v>
      </c>
      <c r="H1714" s="25">
        <v>2</v>
      </c>
      <c r="I1714" s="235">
        <v>482.6</v>
      </c>
      <c r="J1714" s="144">
        <v>428.1</v>
      </c>
      <c r="K1714" s="247">
        <v>428.1</v>
      </c>
      <c r="L1714" s="12">
        <v>30</v>
      </c>
      <c r="M1714" s="235">
        <f t="shared" si="421"/>
        <v>1055860</v>
      </c>
      <c r="N1714" s="235"/>
      <c r="O1714" s="235"/>
      <c r="P1714" s="235"/>
      <c r="Q1714" s="144">
        <f t="shared" si="420"/>
        <v>1055860</v>
      </c>
      <c r="R1714" s="235">
        <v>1055860</v>
      </c>
      <c r="S1714" s="240"/>
      <c r="T1714" s="235"/>
      <c r="U1714" s="235"/>
      <c r="V1714" s="235"/>
      <c r="W1714" s="235"/>
      <c r="X1714" s="235"/>
      <c r="Y1714" s="235"/>
      <c r="Z1714" s="235"/>
      <c r="AA1714" s="235"/>
      <c r="AB1714" s="235"/>
      <c r="AC1714" s="235"/>
      <c r="AD1714" s="235"/>
      <c r="AE1714" s="235"/>
      <c r="AF1714" s="235"/>
      <c r="AG1714" s="324">
        <v>2025</v>
      </c>
      <c r="AH1714" s="129"/>
      <c r="AI1714" s="216"/>
      <c r="AJ1714" s="216"/>
      <c r="AK1714" s="141">
        <f t="shared" si="409"/>
        <v>1625</v>
      </c>
      <c r="AL1714" s="35" t="s">
        <v>153</v>
      </c>
      <c r="AM1714" s="141" t="str">
        <f t="shared" si="410"/>
        <v>1625.</v>
      </c>
      <c r="AN1714" s="136"/>
      <c r="AO1714" s="35"/>
      <c r="AP1714" s="16"/>
    </row>
    <row r="1715" spans="1:44" s="26" customFormat="1" ht="22.5" customHeight="1" x14ac:dyDescent="0.25">
      <c r="A1715" s="68" t="str">
        <f t="shared" si="419"/>
        <v>1626.</v>
      </c>
      <c r="B1715" s="25">
        <v>3605</v>
      </c>
      <c r="C1715" s="300" t="s">
        <v>745</v>
      </c>
      <c r="D1715" s="25">
        <v>1981</v>
      </c>
      <c r="E1715" s="68" t="s">
        <v>2932</v>
      </c>
      <c r="F1715" s="68" t="s">
        <v>2933</v>
      </c>
      <c r="G1715" s="25">
        <v>3</v>
      </c>
      <c r="H1715" s="25">
        <v>2</v>
      </c>
      <c r="I1715" s="235">
        <v>486.4</v>
      </c>
      <c r="J1715" s="144">
        <v>431.4</v>
      </c>
      <c r="K1715" s="247">
        <v>431.4</v>
      </c>
      <c r="L1715" s="12">
        <v>39</v>
      </c>
      <c r="M1715" s="235">
        <f t="shared" si="421"/>
        <v>950274</v>
      </c>
      <c r="N1715" s="235"/>
      <c r="O1715" s="235"/>
      <c r="P1715" s="235"/>
      <c r="Q1715" s="144">
        <f t="shared" si="420"/>
        <v>950274</v>
      </c>
      <c r="R1715" s="244">
        <v>950274</v>
      </c>
      <c r="S1715" s="240"/>
      <c r="T1715" s="235"/>
      <c r="U1715" s="235"/>
      <c r="V1715" s="235"/>
      <c r="W1715" s="235"/>
      <c r="X1715" s="235"/>
      <c r="Y1715" s="235"/>
      <c r="Z1715" s="235"/>
      <c r="AA1715" s="235"/>
      <c r="AB1715" s="235"/>
      <c r="AC1715" s="235"/>
      <c r="AD1715" s="235"/>
      <c r="AE1715" s="235"/>
      <c r="AF1715" s="235"/>
      <c r="AG1715" s="324">
        <v>2025</v>
      </c>
      <c r="AH1715" s="129"/>
      <c r="AI1715" s="216"/>
      <c r="AJ1715" s="216"/>
      <c r="AK1715" s="141">
        <f t="shared" si="409"/>
        <v>1626</v>
      </c>
      <c r="AL1715" s="35" t="s">
        <v>153</v>
      </c>
      <c r="AM1715" s="141" t="str">
        <f t="shared" si="410"/>
        <v>1626.</v>
      </c>
      <c r="AN1715" s="136"/>
      <c r="AO1715" s="282"/>
      <c r="AP1715" s="16"/>
      <c r="AR1715" s="15"/>
    </row>
    <row r="1716" spans="1:44" ht="23.25" customHeight="1" x14ac:dyDescent="0.25">
      <c r="A1716" s="68" t="str">
        <f t="shared" si="419"/>
        <v>1627.</v>
      </c>
      <c r="B1716" s="25">
        <v>3606</v>
      </c>
      <c r="C1716" s="174" t="s">
        <v>746</v>
      </c>
      <c r="D1716" s="25">
        <v>1983</v>
      </c>
      <c r="E1716" s="68" t="s">
        <v>2932</v>
      </c>
      <c r="F1716" s="68" t="s">
        <v>2933</v>
      </c>
      <c r="G1716" s="25">
        <v>3</v>
      </c>
      <c r="H1716" s="25">
        <v>2</v>
      </c>
      <c r="I1716" s="235">
        <v>492.6</v>
      </c>
      <c r="J1716" s="144">
        <v>436.9</v>
      </c>
      <c r="K1716" s="247">
        <v>436.9</v>
      </c>
      <c r="L1716" s="12">
        <v>37</v>
      </c>
      <c r="M1716" s="235">
        <f t="shared" si="421"/>
        <v>950274</v>
      </c>
      <c r="N1716" s="235"/>
      <c r="O1716" s="235"/>
      <c r="P1716" s="235"/>
      <c r="Q1716" s="144">
        <f t="shared" si="420"/>
        <v>950274</v>
      </c>
      <c r="R1716" s="244">
        <v>950274</v>
      </c>
      <c r="S1716" s="240"/>
      <c r="T1716" s="235"/>
      <c r="U1716" s="235"/>
      <c r="V1716" s="235"/>
      <c r="W1716" s="235"/>
      <c r="X1716" s="235"/>
      <c r="Y1716" s="235"/>
      <c r="Z1716" s="235"/>
      <c r="AA1716" s="235"/>
      <c r="AB1716" s="235"/>
      <c r="AC1716" s="235"/>
      <c r="AD1716" s="235"/>
      <c r="AE1716" s="235"/>
      <c r="AF1716" s="235"/>
      <c r="AG1716" s="324">
        <v>2025</v>
      </c>
      <c r="AH1716" s="129"/>
      <c r="AI1716" s="216"/>
      <c r="AJ1716" s="216"/>
      <c r="AK1716" s="141">
        <f t="shared" si="409"/>
        <v>1627</v>
      </c>
      <c r="AL1716" s="35" t="s">
        <v>153</v>
      </c>
      <c r="AM1716" s="141" t="str">
        <f t="shared" si="410"/>
        <v>1627.</v>
      </c>
      <c r="AN1716" s="136"/>
      <c r="AO1716" s="35"/>
      <c r="AP1716" s="16"/>
    </row>
    <row r="1717" spans="1:44" ht="22.5" customHeight="1" x14ac:dyDescent="0.25">
      <c r="A1717" s="68" t="str">
        <f t="shared" si="419"/>
        <v>1628.</v>
      </c>
      <c r="B1717" s="25">
        <v>3607</v>
      </c>
      <c r="C1717" s="174" t="s">
        <v>747</v>
      </c>
      <c r="D1717" s="25">
        <v>1981</v>
      </c>
      <c r="E1717" s="68" t="s">
        <v>2932</v>
      </c>
      <c r="F1717" s="68" t="s">
        <v>2933</v>
      </c>
      <c r="G1717" s="25">
        <v>3</v>
      </c>
      <c r="H1717" s="25">
        <v>2</v>
      </c>
      <c r="I1717" s="235">
        <v>469.3</v>
      </c>
      <c r="J1717" s="144">
        <v>469.3</v>
      </c>
      <c r="K1717" s="247">
        <v>416.3</v>
      </c>
      <c r="L1717" s="12">
        <v>37</v>
      </c>
      <c r="M1717" s="235">
        <f t="shared" si="421"/>
        <v>360477</v>
      </c>
      <c r="N1717" s="235"/>
      <c r="O1717" s="235"/>
      <c r="P1717" s="235"/>
      <c r="Q1717" s="144">
        <f t="shared" si="420"/>
        <v>360477</v>
      </c>
      <c r="R1717" s="235">
        <v>360477</v>
      </c>
      <c r="S1717" s="240"/>
      <c r="T1717" s="235"/>
      <c r="U1717" s="235"/>
      <c r="V1717" s="235"/>
      <c r="W1717" s="235"/>
      <c r="X1717" s="235"/>
      <c r="Y1717" s="235"/>
      <c r="Z1717" s="235"/>
      <c r="AA1717" s="235"/>
      <c r="AB1717" s="235"/>
      <c r="AC1717" s="235"/>
      <c r="AD1717" s="235"/>
      <c r="AE1717" s="235"/>
      <c r="AF1717" s="235"/>
      <c r="AG1717" s="324">
        <v>2025</v>
      </c>
      <c r="AH1717" s="129"/>
      <c r="AI1717" s="216"/>
      <c r="AJ1717" s="216"/>
      <c r="AK1717" s="141">
        <f t="shared" si="409"/>
        <v>1628</v>
      </c>
      <c r="AL1717" s="35" t="s">
        <v>153</v>
      </c>
      <c r="AM1717" s="141" t="str">
        <f t="shared" si="410"/>
        <v>1628.</v>
      </c>
      <c r="AN1717" s="136"/>
      <c r="AO1717" s="35"/>
      <c r="AP1717" s="16"/>
    </row>
    <row r="1718" spans="1:44" ht="22.5" customHeight="1" x14ac:dyDescent="0.25">
      <c r="A1718" s="68" t="str">
        <f t="shared" si="419"/>
        <v>1629.</v>
      </c>
      <c r="B1718" s="25">
        <v>3459</v>
      </c>
      <c r="C1718" s="208" t="s">
        <v>837</v>
      </c>
      <c r="D1718" s="120">
        <v>1953</v>
      </c>
      <c r="E1718" s="68" t="s">
        <v>2932</v>
      </c>
      <c r="F1718" s="68" t="s">
        <v>2934</v>
      </c>
      <c r="G1718" s="25">
        <v>2</v>
      </c>
      <c r="H1718" s="25">
        <v>2</v>
      </c>
      <c r="I1718" s="176">
        <v>828.6</v>
      </c>
      <c r="J1718" s="144">
        <v>649.5</v>
      </c>
      <c r="K1718" s="176">
        <v>649.5</v>
      </c>
      <c r="L1718" s="12">
        <v>12</v>
      </c>
      <c r="M1718" s="235">
        <f t="shared" si="421"/>
        <v>1746230</v>
      </c>
      <c r="N1718" s="235"/>
      <c r="O1718" s="235"/>
      <c r="P1718" s="235"/>
      <c r="Q1718" s="144">
        <f t="shared" si="420"/>
        <v>1746230</v>
      </c>
      <c r="R1718" s="244">
        <v>1746230</v>
      </c>
      <c r="S1718" s="245"/>
      <c r="T1718" s="244"/>
      <c r="U1718" s="244"/>
      <c r="V1718" s="244"/>
      <c r="W1718" s="244"/>
      <c r="X1718" s="244"/>
      <c r="Y1718" s="244"/>
      <c r="Z1718" s="244"/>
      <c r="AA1718" s="244"/>
      <c r="AB1718" s="244"/>
      <c r="AC1718" s="244"/>
      <c r="AD1718" s="244"/>
      <c r="AE1718" s="244"/>
      <c r="AF1718" s="244"/>
      <c r="AG1718" s="324">
        <v>2025</v>
      </c>
      <c r="AH1718" s="129"/>
      <c r="AI1718" s="172"/>
      <c r="AJ1718" s="172"/>
      <c r="AK1718" s="141">
        <f t="shared" si="409"/>
        <v>1629</v>
      </c>
      <c r="AL1718" s="35" t="s">
        <v>153</v>
      </c>
      <c r="AM1718" s="141" t="str">
        <f t="shared" si="410"/>
        <v>1629.</v>
      </c>
      <c r="AN1718" s="136"/>
      <c r="AO1718" s="35"/>
      <c r="AP1718" s="16"/>
    </row>
    <row r="1719" spans="1:44" ht="22.5" customHeight="1" x14ac:dyDescent="0.25">
      <c r="A1719" s="68" t="str">
        <f t="shared" si="419"/>
        <v>1630.</v>
      </c>
      <c r="B1719" s="25">
        <v>3578</v>
      </c>
      <c r="C1719" s="208" t="s">
        <v>862</v>
      </c>
      <c r="D1719" s="120">
        <v>1966</v>
      </c>
      <c r="E1719" s="68" t="s">
        <v>2932</v>
      </c>
      <c r="F1719" s="68" t="s">
        <v>2934</v>
      </c>
      <c r="G1719" s="25">
        <v>2</v>
      </c>
      <c r="H1719" s="25">
        <v>2</v>
      </c>
      <c r="I1719" s="176">
        <v>778.4</v>
      </c>
      <c r="J1719" s="144">
        <v>466.2</v>
      </c>
      <c r="K1719" s="176">
        <v>466.2</v>
      </c>
      <c r="L1719" s="12">
        <v>30</v>
      </c>
      <c r="M1719" s="235">
        <f t="shared" si="421"/>
        <v>3103928</v>
      </c>
      <c r="N1719" s="235"/>
      <c r="O1719" s="235"/>
      <c r="P1719" s="235"/>
      <c r="Q1719" s="144">
        <f t="shared" si="420"/>
        <v>3103928</v>
      </c>
      <c r="R1719" s="244"/>
      <c r="S1719" s="245"/>
      <c r="T1719" s="244"/>
      <c r="U1719" s="244"/>
      <c r="V1719" s="244"/>
      <c r="W1719" s="244"/>
      <c r="X1719" s="244"/>
      <c r="Y1719" s="244">
        <v>986</v>
      </c>
      <c r="Z1719" s="244">
        <f>Y1719*3148</f>
        <v>3103928</v>
      </c>
      <c r="AA1719" s="244"/>
      <c r="AB1719" s="244"/>
      <c r="AC1719" s="244"/>
      <c r="AD1719" s="244"/>
      <c r="AE1719" s="144"/>
      <c r="AF1719" s="244"/>
      <c r="AG1719" s="324">
        <v>2025</v>
      </c>
      <c r="AH1719" s="129"/>
      <c r="AI1719" s="172"/>
      <c r="AJ1719" s="172"/>
      <c r="AK1719" s="141">
        <f t="shared" si="409"/>
        <v>1630</v>
      </c>
      <c r="AL1719" s="35" t="s">
        <v>153</v>
      </c>
      <c r="AM1719" s="141" t="str">
        <f t="shared" si="410"/>
        <v>1630.</v>
      </c>
      <c r="AN1719" s="136"/>
      <c r="AO1719" s="35"/>
      <c r="AP1719" s="16"/>
    </row>
    <row r="1720" spans="1:44" ht="22.5" customHeight="1" x14ac:dyDescent="0.25">
      <c r="A1720" s="68" t="str">
        <f t="shared" si="419"/>
        <v>1631.</v>
      </c>
      <c r="B1720" s="25">
        <v>3257</v>
      </c>
      <c r="C1720" s="36" t="s">
        <v>908</v>
      </c>
      <c r="D1720" s="120">
        <v>1987</v>
      </c>
      <c r="E1720" s="121" t="s">
        <v>2932</v>
      </c>
      <c r="F1720" s="68" t="s">
        <v>2934</v>
      </c>
      <c r="G1720" s="120">
        <v>3</v>
      </c>
      <c r="H1720" s="120">
        <v>2</v>
      </c>
      <c r="I1720" s="322">
        <v>481</v>
      </c>
      <c r="J1720" s="144">
        <v>481</v>
      </c>
      <c r="K1720" s="176">
        <v>481</v>
      </c>
      <c r="L1720" s="12">
        <v>37</v>
      </c>
      <c r="M1720" s="235">
        <f t="shared" si="421"/>
        <v>378963</v>
      </c>
      <c r="N1720" s="235"/>
      <c r="O1720" s="235"/>
      <c r="P1720" s="235"/>
      <c r="Q1720" s="144">
        <f t="shared" si="420"/>
        <v>378963</v>
      </c>
      <c r="R1720" s="244">
        <v>378963</v>
      </c>
      <c r="S1720" s="245"/>
      <c r="T1720" s="244"/>
      <c r="U1720" s="244"/>
      <c r="V1720" s="244"/>
      <c r="W1720" s="244"/>
      <c r="X1720" s="244"/>
      <c r="Y1720" s="244"/>
      <c r="Z1720" s="244"/>
      <c r="AA1720" s="244"/>
      <c r="AB1720" s="244"/>
      <c r="AC1720" s="244"/>
      <c r="AD1720" s="244"/>
      <c r="AE1720" s="244"/>
      <c r="AF1720" s="244"/>
      <c r="AG1720" s="324">
        <v>2025</v>
      </c>
      <c r="AH1720" s="129"/>
      <c r="AI1720" s="172"/>
      <c r="AJ1720" s="172"/>
      <c r="AK1720" s="141">
        <f t="shared" si="409"/>
        <v>1631</v>
      </c>
      <c r="AL1720" s="35" t="s">
        <v>153</v>
      </c>
      <c r="AM1720" s="141" t="str">
        <f t="shared" si="410"/>
        <v>1631.</v>
      </c>
      <c r="AN1720" s="136"/>
      <c r="AO1720" s="35"/>
      <c r="AP1720" s="16"/>
    </row>
    <row r="1721" spans="1:44" ht="22.5" customHeight="1" x14ac:dyDescent="0.25">
      <c r="A1721" s="68" t="str">
        <f t="shared" si="419"/>
        <v>1632.</v>
      </c>
      <c r="B1721" s="25">
        <v>3255</v>
      </c>
      <c r="C1721" s="174" t="s">
        <v>748</v>
      </c>
      <c r="D1721" s="25">
        <v>1976</v>
      </c>
      <c r="E1721" s="68" t="s">
        <v>2932</v>
      </c>
      <c r="F1721" s="68" t="s">
        <v>2934</v>
      </c>
      <c r="G1721" s="25">
        <v>2</v>
      </c>
      <c r="H1721" s="25">
        <v>2</v>
      </c>
      <c r="I1721" s="235">
        <v>719.1</v>
      </c>
      <c r="J1721" s="144">
        <v>654.29999999999995</v>
      </c>
      <c r="K1721" s="247">
        <v>439</v>
      </c>
      <c r="L1721" s="12">
        <v>37</v>
      </c>
      <c r="M1721" s="235">
        <f t="shared" si="421"/>
        <v>442775.8</v>
      </c>
      <c r="N1721" s="235"/>
      <c r="O1721" s="235"/>
      <c r="P1721" s="235"/>
      <c r="Q1721" s="144">
        <f t="shared" si="420"/>
        <v>442775.8</v>
      </c>
      <c r="R1721" s="235"/>
      <c r="S1721" s="240"/>
      <c r="T1721" s="235"/>
      <c r="U1721" s="235"/>
      <c r="V1721" s="235"/>
      <c r="W1721" s="235"/>
      <c r="X1721" s="235"/>
      <c r="Y1721" s="235"/>
      <c r="Z1721" s="235"/>
      <c r="AA1721" s="235">
        <v>165.4</v>
      </c>
      <c r="AB1721" s="235">
        <f>AA1721*2677</f>
        <v>442775.8</v>
      </c>
      <c r="AC1721" s="235"/>
      <c r="AD1721" s="235"/>
      <c r="AE1721" s="235"/>
      <c r="AF1721" s="235"/>
      <c r="AG1721" s="324">
        <v>2025</v>
      </c>
      <c r="AH1721" s="129"/>
      <c r="AI1721" s="172"/>
      <c r="AJ1721" s="172"/>
      <c r="AK1721" s="141">
        <f t="shared" si="409"/>
        <v>1632</v>
      </c>
      <c r="AL1721" s="35" t="s">
        <v>153</v>
      </c>
      <c r="AM1721" s="141" t="str">
        <f t="shared" si="410"/>
        <v>1632.</v>
      </c>
      <c r="AN1721" s="136"/>
      <c r="AO1721" s="35"/>
      <c r="AP1721" s="16"/>
    </row>
    <row r="1722" spans="1:44" ht="22.5" customHeight="1" x14ac:dyDescent="0.25">
      <c r="A1722" s="68" t="str">
        <f t="shared" si="419"/>
        <v>1633.</v>
      </c>
      <c r="B1722" s="25">
        <v>3579</v>
      </c>
      <c r="C1722" s="174" t="s">
        <v>735</v>
      </c>
      <c r="D1722" s="25">
        <v>1976</v>
      </c>
      <c r="E1722" s="68" t="s">
        <v>2932</v>
      </c>
      <c r="F1722" s="68" t="s">
        <v>2934</v>
      </c>
      <c r="G1722" s="25">
        <v>2</v>
      </c>
      <c r="H1722" s="25">
        <v>1</v>
      </c>
      <c r="I1722" s="235">
        <v>383.06</v>
      </c>
      <c r="J1722" s="144">
        <v>358</v>
      </c>
      <c r="K1722" s="247">
        <v>358</v>
      </c>
      <c r="L1722" s="12">
        <v>16</v>
      </c>
      <c r="M1722" s="235">
        <f t="shared" si="421"/>
        <v>2411682.8000000003</v>
      </c>
      <c r="N1722" s="235"/>
      <c r="O1722" s="235"/>
      <c r="P1722" s="235"/>
      <c r="Q1722" s="144">
        <f t="shared" si="420"/>
        <v>2411682.8000000003</v>
      </c>
      <c r="R1722" s="235"/>
      <c r="S1722" s="240"/>
      <c r="T1722" s="235"/>
      <c r="U1722" s="235"/>
      <c r="V1722" s="235"/>
      <c r="W1722" s="235"/>
      <c r="X1722" s="235"/>
      <c r="Y1722" s="235">
        <v>766.1</v>
      </c>
      <c r="Z1722" s="235">
        <f>Y1722*3148</f>
        <v>2411682.8000000003</v>
      </c>
      <c r="AA1722" s="235"/>
      <c r="AB1722" s="235"/>
      <c r="AC1722" s="235"/>
      <c r="AD1722" s="235"/>
      <c r="AE1722" s="144"/>
      <c r="AF1722" s="235"/>
      <c r="AG1722" s="324">
        <v>2025</v>
      </c>
      <c r="AH1722" s="129"/>
      <c r="AI1722" s="172"/>
      <c r="AJ1722" s="172"/>
      <c r="AK1722" s="141">
        <f t="shared" si="409"/>
        <v>1633</v>
      </c>
      <c r="AL1722" s="35" t="s">
        <v>153</v>
      </c>
      <c r="AM1722" s="141" t="str">
        <f t="shared" si="410"/>
        <v>1633.</v>
      </c>
      <c r="AN1722" s="136"/>
      <c r="AO1722" s="35"/>
      <c r="AP1722" s="16"/>
    </row>
    <row r="1723" spans="1:44" ht="22.5" customHeight="1" x14ac:dyDescent="0.25">
      <c r="A1723" s="68" t="str">
        <f t="shared" si="419"/>
        <v>1634.</v>
      </c>
      <c r="B1723" s="25">
        <v>3614</v>
      </c>
      <c r="C1723" s="174" t="s">
        <v>740</v>
      </c>
      <c r="D1723" s="25">
        <v>1980</v>
      </c>
      <c r="E1723" s="68" t="s">
        <v>2932</v>
      </c>
      <c r="F1723" s="68" t="s">
        <v>2934</v>
      </c>
      <c r="G1723" s="25">
        <v>2</v>
      </c>
      <c r="H1723" s="25">
        <v>2</v>
      </c>
      <c r="I1723" s="235">
        <v>742.5</v>
      </c>
      <c r="J1723" s="144">
        <v>681.9</v>
      </c>
      <c r="K1723" s="247">
        <v>681.9</v>
      </c>
      <c r="L1723" s="12">
        <v>27</v>
      </c>
      <c r="M1723" s="235">
        <f t="shared" si="421"/>
        <v>215832</v>
      </c>
      <c r="N1723" s="235"/>
      <c r="O1723" s="235"/>
      <c r="P1723" s="235"/>
      <c r="Q1723" s="144">
        <f t="shared" si="420"/>
        <v>215832</v>
      </c>
      <c r="R1723" s="244">
        <v>215832</v>
      </c>
      <c r="S1723" s="240"/>
      <c r="T1723" s="235"/>
      <c r="U1723" s="235"/>
      <c r="V1723" s="235"/>
      <c r="W1723" s="235"/>
      <c r="X1723" s="235"/>
      <c r="Y1723" s="235"/>
      <c r="Z1723" s="235"/>
      <c r="AA1723" s="235"/>
      <c r="AB1723" s="235"/>
      <c r="AC1723" s="235"/>
      <c r="AD1723" s="235"/>
      <c r="AE1723" s="235"/>
      <c r="AF1723" s="235"/>
      <c r="AG1723" s="324">
        <v>2025</v>
      </c>
      <c r="AH1723" s="129"/>
      <c r="AI1723" s="216"/>
      <c r="AJ1723" s="216"/>
      <c r="AK1723" s="141">
        <f t="shared" si="409"/>
        <v>1634</v>
      </c>
      <c r="AL1723" s="35" t="s">
        <v>153</v>
      </c>
      <c r="AM1723" s="141" t="str">
        <f t="shared" si="410"/>
        <v>1634.</v>
      </c>
      <c r="AN1723" s="136"/>
      <c r="AO1723" s="35"/>
      <c r="AP1723" s="16"/>
    </row>
    <row r="1724" spans="1:44" ht="22.5" customHeight="1" x14ac:dyDescent="0.25">
      <c r="A1724" s="68" t="str">
        <f t="shared" si="419"/>
        <v>1635.</v>
      </c>
      <c r="B1724" s="25">
        <v>3617</v>
      </c>
      <c r="C1724" s="174" t="s">
        <v>744</v>
      </c>
      <c r="D1724" s="25">
        <v>1975</v>
      </c>
      <c r="E1724" s="68" t="s">
        <v>2932</v>
      </c>
      <c r="F1724" s="68" t="s">
        <v>2934</v>
      </c>
      <c r="G1724" s="25">
        <v>2</v>
      </c>
      <c r="H1724" s="25">
        <v>1</v>
      </c>
      <c r="I1724" s="235">
        <v>373.4</v>
      </c>
      <c r="J1724" s="144">
        <v>373.4</v>
      </c>
      <c r="K1724" s="247">
        <v>337.7</v>
      </c>
      <c r="L1724" s="12">
        <v>12</v>
      </c>
      <c r="M1724" s="235">
        <f t="shared" si="421"/>
        <v>757376.5</v>
      </c>
      <c r="N1724" s="235"/>
      <c r="O1724" s="235"/>
      <c r="P1724" s="235"/>
      <c r="Q1724" s="144">
        <f t="shared" si="420"/>
        <v>757376.5</v>
      </c>
      <c r="R1724" s="244">
        <v>757376.5</v>
      </c>
      <c r="S1724" s="240"/>
      <c r="T1724" s="235"/>
      <c r="U1724" s="235"/>
      <c r="V1724" s="235"/>
      <c r="W1724" s="235"/>
      <c r="X1724" s="235"/>
      <c r="Y1724" s="235"/>
      <c r="Z1724" s="235"/>
      <c r="AA1724" s="235"/>
      <c r="AB1724" s="235"/>
      <c r="AC1724" s="235"/>
      <c r="AD1724" s="235"/>
      <c r="AE1724" s="235"/>
      <c r="AF1724" s="235"/>
      <c r="AG1724" s="324">
        <v>2025</v>
      </c>
      <c r="AH1724" s="129"/>
      <c r="AI1724" s="216"/>
      <c r="AJ1724" s="216"/>
      <c r="AK1724" s="141">
        <f t="shared" si="409"/>
        <v>1635</v>
      </c>
      <c r="AL1724" s="35" t="s">
        <v>153</v>
      </c>
      <c r="AM1724" s="141" t="str">
        <f t="shared" si="410"/>
        <v>1635.</v>
      </c>
      <c r="AN1724" s="136"/>
      <c r="AO1724" s="35"/>
      <c r="AP1724" s="16"/>
    </row>
    <row r="1725" spans="1:44" ht="22.5" customHeight="1" x14ac:dyDescent="0.25">
      <c r="A1725" s="68" t="str">
        <f t="shared" si="419"/>
        <v>1636.</v>
      </c>
      <c r="B1725" s="25">
        <v>3258</v>
      </c>
      <c r="C1725" s="174" t="s">
        <v>750</v>
      </c>
      <c r="D1725" s="25">
        <v>1989</v>
      </c>
      <c r="E1725" s="68" t="s">
        <v>2932</v>
      </c>
      <c r="F1725" s="68" t="s">
        <v>2934</v>
      </c>
      <c r="G1725" s="25">
        <v>2</v>
      </c>
      <c r="H1725" s="25">
        <v>3</v>
      </c>
      <c r="I1725" s="235">
        <v>722.1</v>
      </c>
      <c r="J1725" s="144">
        <v>640.5</v>
      </c>
      <c r="K1725" s="247">
        <v>506.7</v>
      </c>
      <c r="L1725" s="12">
        <v>20</v>
      </c>
      <c r="M1725" s="235">
        <f t="shared" si="421"/>
        <v>563040</v>
      </c>
      <c r="N1725" s="235"/>
      <c r="O1725" s="235"/>
      <c r="P1725" s="235"/>
      <c r="Q1725" s="144">
        <f t="shared" si="420"/>
        <v>563040</v>
      </c>
      <c r="R1725" s="235">
        <v>563040</v>
      </c>
      <c r="S1725" s="240"/>
      <c r="T1725" s="235"/>
      <c r="U1725" s="235"/>
      <c r="V1725" s="235"/>
      <c r="W1725" s="235"/>
      <c r="X1725" s="235"/>
      <c r="Y1725" s="235"/>
      <c r="Z1725" s="235"/>
      <c r="AA1725" s="235"/>
      <c r="AB1725" s="235"/>
      <c r="AC1725" s="235"/>
      <c r="AD1725" s="235"/>
      <c r="AE1725" s="235"/>
      <c r="AF1725" s="235"/>
      <c r="AG1725" s="324">
        <v>2025</v>
      </c>
      <c r="AH1725" s="129"/>
      <c r="AI1725" s="216"/>
      <c r="AJ1725" s="216"/>
      <c r="AK1725" s="141">
        <f t="shared" si="409"/>
        <v>1636</v>
      </c>
      <c r="AL1725" s="35" t="s">
        <v>153</v>
      </c>
      <c r="AM1725" s="141" t="str">
        <f t="shared" si="410"/>
        <v>1636.</v>
      </c>
      <c r="AN1725" s="136"/>
      <c r="AO1725" s="35"/>
      <c r="AP1725" s="16"/>
    </row>
    <row r="1726" spans="1:44" ht="22.5" customHeight="1" x14ac:dyDescent="0.25">
      <c r="A1726" s="68" t="str">
        <f t="shared" si="419"/>
        <v>1637.</v>
      </c>
      <c r="B1726" s="25">
        <v>3246</v>
      </c>
      <c r="C1726" s="174" t="s">
        <v>731</v>
      </c>
      <c r="D1726" s="25">
        <v>1984</v>
      </c>
      <c r="E1726" s="68" t="s">
        <v>2932</v>
      </c>
      <c r="F1726" s="68" t="s">
        <v>2934</v>
      </c>
      <c r="G1726" s="25">
        <v>2</v>
      </c>
      <c r="H1726" s="25">
        <v>2</v>
      </c>
      <c r="I1726" s="235">
        <v>467.2</v>
      </c>
      <c r="J1726" s="144">
        <v>467.2</v>
      </c>
      <c r="K1726" s="247">
        <v>467.2</v>
      </c>
      <c r="L1726" s="12">
        <v>16</v>
      </c>
      <c r="M1726" s="235">
        <f t="shared" si="421"/>
        <v>732327</v>
      </c>
      <c r="N1726" s="235"/>
      <c r="O1726" s="235"/>
      <c r="P1726" s="235"/>
      <c r="Q1726" s="144">
        <f t="shared" si="420"/>
        <v>732327</v>
      </c>
      <c r="R1726" s="235">
        <f>244359+487968</f>
        <v>732327</v>
      </c>
      <c r="S1726" s="240"/>
      <c r="T1726" s="235"/>
      <c r="U1726" s="235"/>
      <c r="V1726" s="235"/>
      <c r="W1726" s="235"/>
      <c r="X1726" s="235"/>
      <c r="Y1726" s="235"/>
      <c r="Z1726" s="235"/>
      <c r="AA1726" s="235"/>
      <c r="AB1726" s="235"/>
      <c r="AC1726" s="235"/>
      <c r="AD1726" s="235"/>
      <c r="AE1726" s="235"/>
      <c r="AF1726" s="235"/>
      <c r="AG1726" s="324">
        <v>2025</v>
      </c>
      <c r="AH1726" s="129"/>
      <c r="AI1726" s="216"/>
      <c r="AJ1726" s="216"/>
      <c r="AK1726" s="141">
        <f t="shared" si="409"/>
        <v>1637</v>
      </c>
      <c r="AL1726" s="35" t="s">
        <v>153</v>
      </c>
      <c r="AM1726" s="141" t="str">
        <f t="shared" si="410"/>
        <v>1637.</v>
      </c>
      <c r="AN1726" s="136"/>
      <c r="AO1726" s="35"/>
      <c r="AP1726" s="16"/>
    </row>
    <row r="1727" spans="1:44" ht="22.5" customHeight="1" x14ac:dyDescent="0.25">
      <c r="A1727" s="68" t="str">
        <f t="shared" si="419"/>
        <v>1638.</v>
      </c>
      <c r="B1727" s="25">
        <v>3247</v>
      </c>
      <c r="C1727" s="211" t="s">
        <v>901</v>
      </c>
      <c r="D1727" s="120">
        <v>1985</v>
      </c>
      <c r="E1727" s="121" t="s">
        <v>2932</v>
      </c>
      <c r="F1727" s="68" t="s">
        <v>2934</v>
      </c>
      <c r="G1727" s="120">
        <v>2</v>
      </c>
      <c r="H1727" s="120">
        <v>2</v>
      </c>
      <c r="I1727" s="322">
        <v>477.6</v>
      </c>
      <c r="J1727" s="144">
        <v>477.6</v>
      </c>
      <c r="K1727" s="176">
        <v>423.6</v>
      </c>
      <c r="L1727" s="12">
        <v>16</v>
      </c>
      <c r="M1727" s="235">
        <f t="shared" si="421"/>
        <v>241643.9</v>
      </c>
      <c r="N1727" s="235"/>
      <c r="O1727" s="235"/>
      <c r="P1727" s="235"/>
      <c r="Q1727" s="144">
        <f t="shared" si="420"/>
        <v>241643.9</v>
      </c>
      <c r="R1727" s="244">
        <v>241643.9</v>
      </c>
      <c r="S1727" s="245"/>
      <c r="T1727" s="244"/>
      <c r="U1727" s="244"/>
      <c r="V1727" s="244"/>
      <c r="W1727" s="244"/>
      <c r="X1727" s="244"/>
      <c r="Y1727" s="244"/>
      <c r="Z1727" s="244"/>
      <c r="AA1727" s="244"/>
      <c r="AB1727" s="244"/>
      <c r="AC1727" s="244"/>
      <c r="AD1727" s="244"/>
      <c r="AE1727" s="244"/>
      <c r="AF1727" s="244"/>
      <c r="AG1727" s="324">
        <v>2025</v>
      </c>
      <c r="AH1727" s="129"/>
      <c r="AI1727" s="172"/>
      <c r="AJ1727" s="172"/>
      <c r="AK1727" s="141">
        <f t="shared" si="409"/>
        <v>1638</v>
      </c>
      <c r="AL1727" s="35" t="s">
        <v>153</v>
      </c>
      <c r="AM1727" s="141" t="str">
        <f t="shared" si="410"/>
        <v>1638.</v>
      </c>
      <c r="AN1727" s="136"/>
      <c r="AO1727" s="35"/>
      <c r="AP1727" s="16"/>
    </row>
    <row r="1728" spans="1:44" ht="22.5" customHeight="1" x14ac:dyDescent="0.25">
      <c r="A1728" s="68" t="str">
        <f t="shared" si="419"/>
        <v>1639.</v>
      </c>
      <c r="B1728" s="25">
        <v>3616</v>
      </c>
      <c r="C1728" s="174" t="s">
        <v>743</v>
      </c>
      <c r="D1728" s="25">
        <v>1975</v>
      </c>
      <c r="E1728" s="68" t="s">
        <v>2932</v>
      </c>
      <c r="F1728" s="68" t="s">
        <v>2934</v>
      </c>
      <c r="G1728" s="25">
        <v>2</v>
      </c>
      <c r="H1728" s="25">
        <v>2</v>
      </c>
      <c r="I1728" s="235">
        <v>784.8</v>
      </c>
      <c r="J1728" s="144">
        <v>717.5</v>
      </c>
      <c r="K1728" s="247">
        <v>717.5</v>
      </c>
      <c r="L1728" s="12">
        <v>25</v>
      </c>
      <c r="M1728" s="235">
        <f t="shared" si="421"/>
        <v>244359</v>
      </c>
      <c r="N1728" s="235"/>
      <c r="O1728" s="235"/>
      <c r="P1728" s="235"/>
      <c r="Q1728" s="144">
        <f t="shared" si="420"/>
        <v>244359</v>
      </c>
      <c r="R1728" s="235">
        <v>244359</v>
      </c>
      <c r="S1728" s="240"/>
      <c r="T1728" s="235"/>
      <c r="U1728" s="235"/>
      <c r="V1728" s="235"/>
      <c r="W1728" s="235"/>
      <c r="X1728" s="235"/>
      <c r="Y1728" s="235"/>
      <c r="Z1728" s="235"/>
      <c r="AA1728" s="235"/>
      <c r="AB1728" s="235"/>
      <c r="AC1728" s="235"/>
      <c r="AD1728" s="235"/>
      <c r="AE1728" s="235"/>
      <c r="AF1728" s="235"/>
      <c r="AG1728" s="324">
        <v>2025</v>
      </c>
      <c r="AH1728" s="129"/>
      <c r="AI1728" s="216"/>
      <c r="AJ1728" s="216"/>
      <c r="AK1728" s="141">
        <f t="shared" si="409"/>
        <v>1639</v>
      </c>
      <c r="AL1728" s="35" t="s">
        <v>153</v>
      </c>
      <c r="AM1728" s="141" t="str">
        <f t="shared" si="410"/>
        <v>1639.</v>
      </c>
      <c r="AN1728" s="136"/>
      <c r="AO1728" s="35"/>
      <c r="AP1728" s="16"/>
    </row>
    <row r="1729" spans="1:42" ht="22.5" customHeight="1" x14ac:dyDescent="0.25">
      <c r="A1729" s="68" t="str">
        <f t="shared" si="419"/>
        <v>1640.</v>
      </c>
      <c r="B1729" s="25">
        <v>5599</v>
      </c>
      <c r="C1729" s="174" t="s">
        <v>1091</v>
      </c>
      <c r="D1729" s="25">
        <v>1975</v>
      </c>
      <c r="E1729" s="68" t="s">
        <v>2932</v>
      </c>
      <c r="F1729" s="68" t="s">
        <v>2934</v>
      </c>
      <c r="G1729" s="25">
        <v>2</v>
      </c>
      <c r="H1729" s="25">
        <v>1</v>
      </c>
      <c r="I1729" s="235">
        <v>397.3</v>
      </c>
      <c r="J1729" s="144">
        <v>397.3</v>
      </c>
      <c r="K1729" s="235">
        <v>397.3</v>
      </c>
      <c r="L1729" s="12">
        <v>8</v>
      </c>
      <c r="M1729" s="235">
        <f t="shared" si="421"/>
        <v>277290</v>
      </c>
      <c r="N1729" s="235"/>
      <c r="O1729" s="235"/>
      <c r="P1729" s="235"/>
      <c r="Q1729" s="144">
        <f t="shared" si="420"/>
        <v>277290</v>
      </c>
      <c r="R1729" s="235">
        <v>277290</v>
      </c>
      <c r="S1729" s="240"/>
      <c r="T1729" s="235"/>
      <c r="U1729" s="235"/>
      <c r="V1729" s="235"/>
      <c r="W1729" s="235"/>
      <c r="X1729" s="235"/>
      <c r="Y1729" s="235"/>
      <c r="Z1729" s="235"/>
      <c r="AA1729" s="235"/>
      <c r="AB1729" s="235"/>
      <c r="AC1729" s="235"/>
      <c r="AD1729" s="235"/>
      <c r="AE1729" s="235"/>
      <c r="AF1729" s="235"/>
      <c r="AG1729" s="324">
        <v>2025</v>
      </c>
      <c r="AH1729" s="129"/>
      <c r="AI1729" s="216"/>
      <c r="AJ1729" s="216"/>
      <c r="AK1729" s="141">
        <f t="shared" si="409"/>
        <v>1640</v>
      </c>
      <c r="AL1729" s="35" t="s">
        <v>153</v>
      </c>
      <c r="AM1729" s="141" t="str">
        <f t="shared" si="410"/>
        <v>1640.</v>
      </c>
      <c r="AN1729" s="136"/>
      <c r="AO1729" s="35"/>
      <c r="AP1729" s="16"/>
    </row>
    <row r="1730" spans="1:42" ht="22.5" customHeight="1" x14ac:dyDescent="0.25">
      <c r="A1730" s="68" t="str">
        <f t="shared" si="419"/>
        <v>1641.</v>
      </c>
      <c r="B1730" s="25">
        <v>5513</v>
      </c>
      <c r="C1730" s="36" t="s">
        <v>1785</v>
      </c>
      <c r="D1730" s="120">
        <v>1958</v>
      </c>
      <c r="E1730" s="121" t="s">
        <v>2932</v>
      </c>
      <c r="F1730" s="68" t="s">
        <v>2934</v>
      </c>
      <c r="G1730" s="120">
        <v>2</v>
      </c>
      <c r="H1730" s="120">
        <v>1</v>
      </c>
      <c r="I1730" s="322">
        <v>360.1</v>
      </c>
      <c r="J1730" s="176">
        <v>319.8</v>
      </c>
      <c r="K1730" s="176">
        <v>319.8</v>
      </c>
      <c r="L1730" s="12">
        <v>8</v>
      </c>
      <c r="M1730" s="235">
        <f t="shared" si="421"/>
        <v>50015</v>
      </c>
      <c r="N1730" s="235"/>
      <c r="O1730" s="235"/>
      <c r="P1730" s="235"/>
      <c r="Q1730" s="144">
        <f t="shared" si="420"/>
        <v>50015</v>
      </c>
      <c r="R1730" s="235">
        <v>50015</v>
      </c>
      <c r="S1730" s="240"/>
      <c r="T1730" s="235"/>
      <c r="U1730" s="235"/>
      <c r="V1730" s="235"/>
      <c r="W1730" s="235"/>
      <c r="X1730" s="235"/>
      <c r="Y1730" s="235"/>
      <c r="Z1730" s="235"/>
      <c r="AA1730" s="235"/>
      <c r="AB1730" s="235"/>
      <c r="AC1730" s="235"/>
      <c r="AD1730" s="235"/>
      <c r="AE1730" s="235"/>
      <c r="AF1730" s="235"/>
      <c r="AG1730" s="324">
        <v>2025</v>
      </c>
      <c r="AH1730" s="129"/>
      <c r="AI1730" s="216"/>
      <c r="AJ1730" s="216"/>
      <c r="AK1730" s="141">
        <f t="shared" si="409"/>
        <v>1641</v>
      </c>
      <c r="AL1730" s="35" t="s">
        <v>153</v>
      </c>
      <c r="AM1730" s="141" t="str">
        <f t="shared" si="410"/>
        <v>1641.</v>
      </c>
      <c r="AN1730" s="136"/>
      <c r="AO1730" s="35"/>
      <c r="AP1730" s="16"/>
    </row>
    <row r="1731" spans="1:42" ht="22.5" customHeight="1" x14ac:dyDescent="0.25">
      <c r="A1731" s="68" t="str">
        <f t="shared" si="419"/>
        <v>1642.</v>
      </c>
      <c r="B1731" s="25">
        <v>3603</v>
      </c>
      <c r="C1731" s="36" t="s">
        <v>1782</v>
      </c>
      <c r="D1731" s="120">
        <v>1963</v>
      </c>
      <c r="E1731" s="68" t="s">
        <v>2932</v>
      </c>
      <c r="F1731" s="68" t="s">
        <v>2935</v>
      </c>
      <c r="G1731" s="25">
        <v>2</v>
      </c>
      <c r="H1731" s="25">
        <v>1</v>
      </c>
      <c r="I1731" s="176">
        <v>385.4</v>
      </c>
      <c r="J1731" s="176">
        <v>341.8</v>
      </c>
      <c r="K1731" s="176">
        <v>341.8</v>
      </c>
      <c r="L1731" s="12">
        <v>8</v>
      </c>
      <c r="M1731" s="235">
        <f t="shared" si="421"/>
        <v>254850.4</v>
      </c>
      <c r="N1731" s="235"/>
      <c r="O1731" s="235"/>
      <c r="P1731" s="235"/>
      <c r="Q1731" s="144">
        <f t="shared" si="420"/>
        <v>254850.4</v>
      </c>
      <c r="R1731" s="235"/>
      <c r="S1731" s="240"/>
      <c r="T1731" s="235"/>
      <c r="U1731" s="235"/>
      <c r="V1731" s="235"/>
      <c r="W1731" s="235"/>
      <c r="X1731" s="235"/>
      <c r="Y1731" s="235"/>
      <c r="Z1731" s="235"/>
      <c r="AA1731" s="235">
        <v>95.2</v>
      </c>
      <c r="AB1731" s="235">
        <f>AA1731*2677</f>
        <v>254850.4</v>
      </c>
      <c r="AC1731" s="235"/>
      <c r="AD1731" s="235"/>
      <c r="AE1731" s="235"/>
      <c r="AF1731" s="235"/>
      <c r="AG1731" s="324">
        <v>2025</v>
      </c>
      <c r="AH1731" s="129"/>
      <c r="AI1731" s="172"/>
      <c r="AJ1731" s="172"/>
      <c r="AK1731" s="141">
        <f t="shared" si="409"/>
        <v>1642</v>
      </c>
      <c r="AL1731" s="35" t="s">
        <v>153</v>
      </c>
      <c r="AM1731" s="141" t="str">
        <f t="shared" si="410"/>
        <v>1642.</v>
      </c>
      <c r="AN1731" s="136"/>
      <c r="AO1731" s="35"/>
      <c r="AP1731" s="16"/>
    </row>
    <row r="1732" spans="1:42" ht="22.5" customHeight="1" x14ac:dyDescent="0.25">
      <c r="A1732" s="68" t="str">
        <f t="shared" si="419"/>
        <v>1643.</v>
      </c>
      <c r="B1732" s="25">
        <v>3623</v>
      </c>
      <c r="C1732" s="208" t="s">
        <v>868</v>
      </c>
      <c r="D1732" s="120">
        <v>1976</v>
      </c>
      <c r="E1732" s="68" t="s">
        <v>2932</v>
      </c>
      <c r="F1732" s="68" t="s">
        <v>2934</v>
      </c>
      <c r="G1732" s="25">
        <v>2</v>
      </c>
      <c r="H1732" s="25">
        <v>1</v>
      </c>
      <c r="I1732" s="176">
        <v>373.4</v>
      </c>
      <c r="J1732" s="144">
        <v>332.3</v>
      </c>
      <c r="K1732" s="176">
        <v>332.3</v>
      </c>
      <c r="L1732" s="12">
        <v>8</v>
      </c>
      <c r="M1732" s="235">
        <f t="shared" si="421"/>
        <v>229686.6</v>
      </c>
      <c r="N1732" s="235"/>
      <c r="O1732" s="235"/>
      <c r="P1732" s="235"/>
      <c r="Q1732" s="144">
        <f t="shared" si="420"/>
        <v>229686.6</v>
      </c>
      <c r="R1732" s="244"/>
      <c r="S1732" s="245"/>
      <c r="T1732" s="244"/>
      <c r="U1732" s="244"/>
      <c r="V1732" s="244"/>
      <c r="W1732" s="244"/>
      <c r="X1732" s="244"/>
      <c r="Y1732" s="244"/>
      <c r="Z1732" s="244"/>
      <c r="AA1732" s="244">
        <v>85.8</v>
      </c>
      <c r="AB1732" s="244">
        <f>AA1732*2677</f>
        <v>229686.6</v>
      </c>
      <c r="AC1732" s="244"/>
      <c r="AD1732" s="244"/>
      <c r="AE1732" s="244"/>
      <c r="AF1732" s="244"/>
      <c r="AG1732" s="324">
        <v>2025</v>
      </c>
      <c r="AH1732" s="129"/>
      <c r="AI1732" s="172"/>
      <c r="AJ1732" s="172"/>
      <c r="AK1732" s="141">
        <f t="shared" si="409"/>
        <v>1643</v>
      </c>
      <c r="AL1732" s="35" t="s">
        <v>153</v>
      </c>
      <c r="AM1732" s="141" t="str">
        <f t="shared" si="410"/>
        <v>1643.</v>
      </c>
      <c r="AN1732" s="136"/>
      <c r="AO1732" s="35"/>
      <c r="AP1732" s="16"/>
    </row>
    <row r="1733" spans="1:42" ht="22.5" customHeight="1" x14ac:dyDescent="0.25">
      <c r="A1733" s="68" t="str">
        <f t="shared" si="419"/>
        <v>1644.</v>
      </c>
      <c r="B1733" s="25">
        <v>3604</v>
      </c>
      <c r="C1733" s="174" t="s">
        <v>752</v>
      </c>
      <c r="D1733" s="25">
        <v>1982</v>
      </c>
      <c r="E1733" s="68" t="s">
        <v>2932</v>
      </c>
      <c r="F1733" s="68" t="s">
        <v>2935</v>
      </c>
      <c r="G1733" s="25">
        <v>2</v>
      </c>
      <c r="H1733" s="25">
        <v>1</v>
      </c>
      <c r="I1733" s="235">
        <v>287.8</v>
      </c>
      <c r="J1733" s="144">
        <v>254.6</v>
      </c>
      <c r="K1733" s="247">
        <v>254.6</v>
      </c>
      <c r="L1733" s="12">
        <v>11</v>
      </c>
      <c r="M1733" s="235">
        <f t="shared" si="421"/>
        <v>438588</v>
      </c>
      <c r="N1733" s="235"/>
      <c r="O1733" s="235"/>
      <c r="P1733" s="235"/>
      <c r="Q1733" s="144">
        <f t="shared" si="420"/>
        <v>438588</v>
      </c>
      <c r="R1733" s="235">
        <v>438588</v>
      </c>
      <c r="S1733" s="240"/>
      <c r="T1733" s="235"/>
      <c r="U1733" s="235"/>
      <c r="V1733" s="235"/>
      <c r="W1733" s="235"/>
      <c r="X1733" s="235"/>
      <c r="Y1733" s="235"/>
      <c r="Z1733" s="235"/>
      <c r="AA1733" s="235"/>
      <c r="AB1733" s="235"/>
      <c r="AC1733" s="235"/>
      <c r="AD1733" s="235"/>
      <c r="AE1733" s="235"/>
      <c r="AF1733" s="235"/>
      <c r="AG1733" s="324">
        <v>2025</v>
      </c>
      <c r="AH1733" s="129"/>
      <c r="AI1733" s="216"/>
      <c r="AJ1733" s="216"/>
      <c r="AK1733" s="141">
        <f t="shared" si="409"/>
        <v>1644</v>
      </c>
      <c r="AL1733" s="35" t="s">
        <v>153</v>
      </c>
      <c r="AM1733" s="141" t="str">
        <f t="shared" si="410"/>
        <v>1644.</v>
      </c>
      <c r="AN1733" s="136"/>
      <c r="AO1733" s="35"/>
      <c r="AP1733" s="16"/>
    </row>
    <row r="1734" spans="1:42" ht="22.5" customHeight="1" x14ac:dyDescent="0.25">
      <c r="A1734" s="68" t="str">
        <f t="shared" si="419"/>
        <v>1645.</v>
      </c>
      <c r="B1734" s="25">
        <v>3251</v>
      </c>
      <c r="C1734" s="174" t="s">
        <v>733</v>
      </c>
      <c r="D1734" s="25">
        <v>1982</v>
      </c>
      <c r="E1734" s="68" t="s">
        <v>2932</v>
      </c>
      <c r="F1734" s="68" t="s">
        <v>2934</v>
      </c>
      <c r="G1734" s="25">
        <v>2</v>
      </c>
      <c r="H1734" s="25">
        <v>2</v>
      </c>
      <c r="I1734" s="235">
        <v>352.2</v>
      </c>
      <c r="J1734" s="144">
        <v>312.39999999999998</v>
      </c>
      <c r="K1734" s="247">
        <v>312.39999999999998</v>
      </c>
      <c r="L1734" s="12">
        <v>19</v>
      </c>
      <c r="M1734" s="235">
        <f t="shared" si="421"/>
        <v>365976</v>
      </c>
      <c r="N1734" s="235"/>
      <c r="O1734" s="235"/>
      <c r="P1734" s="235"/>
      <c r="Q1734" s="144">
        <f t="shared" si="420"/>
        <v>365976</v>
      </c>
      <c r="R1734" s="235">
        <v>365976</v>
      </c>
      <c r="S1734" s="240"/>
      <c r="T1734" s="235"/>
      <c r="U1734" s="235"/>
      <c r="V1734" s="235"/>
      <c r="W1734" s="235"/>
      <c r="X1734" s="235"/>
      <c r="Y1734" s="235"/>
      <c r="Z1734" s="235"/>
      <c r="AA1734" s="235"/>
      <c r="AB1734" s="235"/>
      <c r="AC1734" s="235"/>
      <c r="AD1734" s="235"/>
      <c r="AE1734" s="235"/>
      <c r="AF1734" s="235"/>
      <c r="AG1734" s="324">
        <v>2025</v>
      </c>
      <c r="AH1734" s="129"/>
      <c r="AI1734" s="216"/>
      <c r="AJ1734" s="216"/>
      <c r="AK1734" s="141">
        <f t="shared" si="409"/>
        <v>1645</v>
      </c>
      <c r="AL1734" s="35" t="s">
        <v>153</v>
      </c>
      <c r="AM1734" s="141" t="str">
        <f t="shared" si="410"/>
        <v>1645.</v>
      </c>
      <c r="AN1734" s="136"/>
      <c r="AO1734" s="35"/>
      <c r="AP1734" s="16"/>
    </row>
    <row r="1735" spans="1:42" ht="22.5" customHeight="1" x14ac:dyDescent="0.25">
      <c r="A1735" s="68" t="str">
        <f t="shared" si="419"/>
        <v>1646.</v>
      </c>
      <c r="B1735" s="25">
        <v>3613</v>
      </c>
      <c r="C1735" s="300" t="s">
        <v>1181</v>
      </c>
      <c r="D1735" s="25">
        <v>1977</v>
      </c>
      <c r="E1735" s="122" t="s">
        <v>2932</v>
      </c>
      <c r="F1735" s="68" t="s">
        <v>2934</v>
      </c>
      <c r="G1735" s="25">
        <v>2</v>
      </c>
      <c r="H1735" s="25">
        <v>1</v>
      </c>
      <c r="I1735" s="322">
        <v>373.9</v>
      </c>
      <c r="J1735" s="322">
        <v>339.6</v>
      </c>
      <c r="K1735" s="322">
        <v>339.6</v>
      </c>
      <c r="L1735" s="12">
        <v>14</v>
      </c>
      <c r="M1735" s="235">
        <f t="shared" si="421"/>
        <v>93840</v>
      </c>
      <c r="N1735" s="235"/>
      <c r="O1735" s="235"/>
      <c r="P1735" s="235"/>
      <c r="Q1735" s="144">
        <f t="shared" si="420"/>
        <v>93840</v>
      </c>
      <c r="R1735" s="322">
        <v>93840</v>
      </c>
      <c r="S1735" s="240"/>
      <c r="T1735" s="235"/>
      <c r="U1735" s="235"/>
      <c r="V1735" s="235"/>
      <c r="W1735" s="235"/>
      <c r="X1735" s="235"/>
      <c r="Y1735" s="235"/>
      <c r="Z1735" s="235"/>
      <c r="AA1735" s="235"/>
      <c r="AB1735" s="235"/>
      <c r="AC1735" s="235"/>
      <c r="AD1735" s="235"/>
      <c r="AE1735" s="144"/>
      <c r="AF1735" s="322"/>
      <c r="AG1735" s="324">
        <v>2025</v>
      </c>
      <c r="AH1735" s="129"/>
      <c r="AI1735" s="216"/>
      <c r="AJ1735" s="216"/>
      <c r="AK1735" s="141">
        <f t="shared" si="409"/>
        <v>1646</v>
      </c>
      <c r="AL1735" s="35" t="s">
        <v>153</v>
      </c>
      <c r="AM1735" s="141" t="str">
        <f t="shared" si="410"/>
        <v>1646.</v>
      </c>
      <c r="AN1735" s="136"/>
      <c r="AO1735" s="35"/>
      <c r="AP1735" s="16"/>
    </row>
    <row r="1736" spans="1:42" ht="22.5" customHeight="1" x14ac:dyDescent="0.25">
      <c r="A1736" s="68" t="str">
        <f t="shared" si="419"/>
        <v>1647.</v>
      </c>
      <c r="B1736" s="25">
        <v>3583</v>
      </c>
      <c r="C1736" s="174" t="s">
        <v>741</v>
      </c>
      <c r="D1736" s="25">
        <v>1980</v>
      </c>
      <c r="E1736" s="68" t="s">
        <v>2932</v>
      </c>
      <c r="F1736" s="68" t="s">
        <v>2934</v>
      </c>
      <c r="G1736" s="25">
        <v>2</v>
      </c>
      <c r="H1736" s="25">
        <v>1</v>
      </c>
      <c r="I1736" s="235">
        <v>319.10000000000002</v>
      </c>
      <c r="J1736" s="144">
        <v>204</v>
      </c>
      <c r="K1736" s="247">
        <v>163.80000000000001</v>
      </c>
      <c r="L1736" s="12">
        <v>12</v>
      </c>
      <c r="M1736" s="235">
        <f t="shared" si="421"/>
        <v>682248</v>
      </c>
      <c r="N1736" s="235"/>
      <c r="O1736" s="235"/>
      <c r="P1736" s="235"/>
      <c r="Q1736" s="144">
        <f t="shared" si="420"/>
        <v>682248</v>
      </c>
      <c r="R1736" s="244">
        <v>682248</v>
      </c>
      <c r="S1736" s="240"/>
      <c r="T1736" s="235"/>
      <c r="U1736" s="235"/>
      <c r="V1736" s="235"/>
      <c r="W1736" s="235"/>
      <c r="X1736" s="235"/>
      <c r="Y1736" s="235"/>
      <c r="Z1736" s="235"/>
      <c r="AA1736" s="235"/>
      <c r="AB1736" s="235"/>
      <c r="AC1736" s="235"/>
      <c r="AD1736" s="235"/>
      <c r="AE1736" s="235"/>
      <c r="AF1736" s="235"/>
      <c r="AG1736" s="324">
        <v>2025</v>
      </c>
      <c r="AH1736" s="129"/>
      <c r="AI1736" s="216"/>
      <c r="AJ1736" s="216"/>
      <c r="AK1736" s="141">
        <f t="shared" si="409"/>
        <v>1647</v>
      </c>
      <c r="AL1736" s="35" t="s">
        <v>153</v>
      </c>
      <c r="AM1736" s="141" t="str">
        <f t="shared" si="410"/>
        <v>1647.</v>
      </c>
      <c r="AN1736" s="136"/>
      <c r="AO1736" s="35"/>
      <c r="AP1736" s="16"/>
    </row>
    <row r="1737" spans="1:42" ht="22.5" customHeight="1" x14ac:dyDescent="0.25">
      <c r="A1737" s="68" t="str">
        <f t="shared" si="419"/>
        <v>1648.</v>
      </c>
      <c r="B1737" s="25">
        <v>3498</v>
      </c>
      <c r="C1737" s="36" t="s">
        <v>1766</v>
      </c>
      <c r="D1737" s="25">
        <v>1966</v>
      </c>
      <c r="E1737" s="68" t="s">
        <v>2932</v>
      </c>
      <c r="F1737" s="68" t="s">
        <v>2934</v>
      </c>
      <c r="G1737" s="25">
        <v>2</v>
      </c>
      <c r="H1737" s="25">
        <v>1</v>
      </c>
      <c r="I1737" s="235">
        <v>394.2</v>
      </c>
      <c r="J1737" s="235">
        <v>349.4</v>
      </c>
      <c r="K1737" s="247">
        <v>349.4</v>
      </c>
      <c r="L1737" s="12">
        <v>8</v>
      </c>
      <c r="M1737" s="235">
        <f t="shared" si="421"/>
        <v>2648096</v>
      </c>
      <c r="N1737" s="235"/>
      <c r="O1737" s="235"/>
      <c r="P1737" s="235"/>
      <c r="Q1737" s="144">
        <f t="shared" si="420"/>
        <v>2648096</v>
      </c>
      <c r="R1737" s="235"/>
      <c r="S1737" s="240"/>
      <c r="T1737" s="235"/>
      <c r="U1737" s="235">
        <v>352</v>
      </c>
      <c r="V1737" s="235">
        <f>U1737*7523</f>
        <v>2648096</v>
      </c>
      <c r="W1737" s="235"/>
      <c r="X1737" s="235"/>
      <c r="Y1737" s="235"/>
      <c r="Z1737" s="235"/>
      <c r="AA1737" s="235"/>
      <c r="AB1737" s="235"/>
      <c r="AC1737" s="235"/>
      <c r="AD1737" s="235"/>
      <c r="AE1737" s="235"/>
      <c r="AF1737" s="235"/>
      <c r="AG1737" s="324">
        <v>2025</v>
      </c>
      <c r="AH1737" s="129"/>
      <c r="AI1737" s="172"/>
      <c r="AJ1737" s="172"/>
      <c r="AK1737" s="141">
        <f t="shared" si="409"/>
        <v>1648</v>
      </c>
      <c r="AL1737" s="35" t="s">
        <v>153</v>
      </c>
      <c r="AM1737" s="141" t="str">
        <f t="shared" si="410"/>
        <v>1648.</v>
      </c>
      <c r="AN1737" s="136"/>
      <c r="AO1737" s="35"/>
      <c r="AP1737" s="16"/>
    </row>
    <row r="1738" spans="1:42" ht="22.5" customHeight="1" x14ac:dyDescent="0.25">
      <c r="A1738" s="68" t="str">
        <f t="shared" si="419"/>
        <v>1649.</v>
      </c>
      <c r="B1738" s="25">
        <v>3418</v>
      </c>
      <c r="C1738" s="36" t="s">
        <v>1185</v>
      </c>
      <c r="D1738" s="42">
        <v>1977</v>
      </c>
      <c r="E1738" s="122" t="s">
        <v>2932</v>
      </c>
      <c r="F1738" s="68" t="s">
        <v>2934</v>
      </c>
      <c r="G1738" s="25">
        <v>5</v>
      </c>
      <c r="H1738" s="25">
        <v>3</v>
      </c>
      <c r="I1738" s="322">
        <v>3350.6</v>
      </c>
      <c r="J1738" s="322">
        <v>3073.2</v>
      </c>
      <c r="K1738" s="322">
        <v>3073.2</v>
      </c>
      <c r="L1738" s="12">
        <v>70</v>
      </c>
      <c r="M1738" s="235">
        <f t="shared" si="421"/>
        <v>571600</v>
      </c>
      <c r="N1738" s="235"/>
      <c r="O1738" s="235"/>
      <c r="P1738" s="235"/>
      <c r="Q1738" s="144">
        <f t="shared" si="420"/>
        <v>571600</v>
      </c>
      <c r="R1738" s="235">
        <v>571600</v>
      </c>
      <c r="S1738" s="240"/>
      <c r="T1738" s="235"/>
      <c r="U1738" s="235"/>
      <c r="V1738" s="235"/>
      <c r="W1738" s="235"/>
      <c r="X1738" s="235"/>
      <c r="Y1738" s="235"/>
      <c r="Z1738" s="235"/>
      <c r="AA1738" s="235"/>
      <c r="AB1738" s="235"/>
      <c r="AC1738" s="235"/>
      <c r="AD1738" s="235"/>
      <c r="AE1738" s="144"/>
      <c r="AF1738" s="322"/>
      <c r="AG1738" s="324">
        <v>2025</v>
      </c>
      <c r="AH1738" s="129"/>
      <c r="AI1738" s="216"/>
      <c r="AJ1738" s="216"/>
      <c r="AK1738" s="141">
        <f t="shared" si="409"/>
        <v>1649</v>
      </c>
      <c r="AL1738" s="35" t="s">
        <v>153</v>
      </c>
      <c r="AM1738" s="141" t="str">
        <f t="shared" si="410"/>
        <v>1649.</v>
      </c>
      <c r="AN1738" s="136"/>
      <c r="AO1738" s="35"/>
      <c r="AP1738" s="16"/>
    </row>
    <row r="1739" spans="1:42" ht="22.5" customHeight="1" x14ac:dyDescent="0.25">
      <c r="A1739" s="68" t="str">
        <f t="shared" si="419"/>
        <v>1650.</v>
      </c>
      <c r="B1739" s="25">
        <v>3502</v>
      </c>
      <c r="C1739" s="174" t="s">
        <v>713</v>
      </c>
      <c r="D1739" s="25">
        <v>1975</v>
      </c>
      <c r="E1739" s="68" t="s">
        <v>2932</v>
      </c>
      <c r="F1739" s="68" t="s">
        <v>2934</v>
      </c>
      <c r="G1739" s="25">
        <v>2</v>
      </c>
      <c r="H1739" s="25">
        <v>2</v>
      </c>
      <c r="I1739" s="235">
        <v>597.9</v>
      </c>
      <c r="J1739" s="144">
        <v>569.79999999999995</v>
      </c>
      <c r="K1739" s="247">
        <v>569.79999999999995</v>
      </c>
      <c r="L1739" s="12">
        <v>12</v>
      </c>
      <c r="M1739" s="235">
        <f t="shared" si="421"/>
        <v>253368</v>
      </c>
      <c r="N1739" s="235"/>
      <c r="O1739" s="235"/>
      <c r="P1739" s="235"/>
      <c r="Q1739" s="144">
        <f t="shared" si="420"/>
        <v>253368</v>
      </c>
      <c r="R1739" s="244">
        <v>253368</v>
      </c>
      <c r="S1739" s="240"/>
      <c r="T1739" s="235"/>
      <c r="U1739" s="235"/>
      <c r="V1739" s="235"/>
      <c r="W1739" s="235"/>
      <c r="X1739" s="235"/>
      <c r="Y1739" s="235"/>
      <c r="Z1739" s="235"/>
      <c r="AA1739" s="235"/>
      <c r="AB1739" s="235"/>
      <c r="AC1739" s="235"/>
      <c r="AD1739" s="235"/>
      <c r="AE1739" s="235"/>
      <c r="AF1739" s="235"/>
      <c r="AG1739" s="324">
        <v>2025</v>
      </c>
      <c r="AH1739" s="129"/>
      <c r="AI1739" s="172"/>
      <c r="AJ1739" s="172"/>
      <c r="AK1739" s="141">
        <f t="shared" si="409"/>
        <v>1650</v>
      </c>
      <c r="AL1739" s="35" t="s">
        <v>153</v>
      </c>
      <c r="AM1739" s="141" t="str">
        <f t="shared" si="410"/>
        <v>1650.</v>
      </c>
      <c r="AN1739" s="136"/>
      <c r="AO1739" s="35"/>
      <c r="AP1739" s="16"/>
    </row>
    <row r="1740" spans="1:42" ht="22.5" customHeight="1" x14ac:dyDescent="0.25">
      <c r="A1740" s="68" t="str">
        <f t="shared" si="419"/>
        <v>1651.</v>
      </c>
      <c r="B1740" s="25">
        <v>3350</v>
      </c>
      <c r="C1740" s="36" t="s">
        <v>1735</v>
      </c>
      <c r="D1740" s="120">
        <v>1948</v>
      </c>
      <c r="E1740" s="121" t="s">
        <v>2932</v>
      </c>
      <c r="F1740" s="68" t="s">
        <v>2934</v>
      </c>
      <c r="G1740" s="120">
        <v>3</v>
      </c>
      <c r="H1740" s="120">
        <v>1</v>
      </c>
      <c r="I1740" s="322">
        <v>1237</v>
      </c>
      <c r="J1740" s="176">
        <v>1114.3</v>
      </c>
      <c r="K1740" s="176">
        <v>1114.3</v>
      </c>
      <c r="L1740" s="12">
        <v>3</v>
      </c>
      <c r="M1740" s="235">
        <f t="shared" si="421"/>
        <v>778872</v>
      </c>
      <c r="N1740" s="235"/>
      <c r="O1740" s="235"/>
      <c r="P1740" s="235"/>
      <c r="Q1740" s="144">
        <f t="shared" si="420"/>
        <v>778872</v>
      </c>
      <c r="R1740" s="235">
        <v>778872</v>
      </c>
      <c r="S1740" s="240"/>
      <c r="T1740" s="235"/>
      <c r="U1740" s="235"/>
      <c r="V1740" s="235"/>
      <c r="W1740" s="235"/>
      <c r="X1740" s="235"/>
      <c r="Y1740" s="235"/>
      <c r="Z1740" s="235"/>
      <c r="AA1740" s="235"/>
      <c r="AB1740" s="235"/>
      <c r="AC1740" s="235"/>
      <c r="AD1740" s="235"/>
      <c r="AE1740" s="144"/>
      <c r="AF1740" s="322"/>
      <c r="AG1740" s="324">
        <v>2025</v>
      </c>
      <c r="AH1740" s="129"/>
      <c r="AI1740" s="216"/>
      <c r="AJ1740" s="216"/>
      <c r="AK1740" s="141">
        <f t="shared" si="409"/>
        <v>1651</v>
      </c>
      <c r="AL1740" s="35" t="s">
        <v>153</v>
      </c>
      <c r="AM1740" s="141" t="str">
        <f t="shared" si="410"/>
        <v>1651.</v>
      </c>
      <c r="AN1740" s="136"/>
      <c r="AO1740" s="35"/>
      <c r="AP1740" s="16"/>
    </row>
    <row r="1741" spans="1:42" ht="22.5" customHeight="1" x14ac:dyDescent="0.25">
      <c r="A1741" s="68" t="str">
        <f t="shared" si="419"/>
        <v>1652.</v>
      </c>
      <c r="B1741" s="25">
        <v>3557</v>
      </c>
      <c r="C1741" s="208" t="s">
        <v>858</v>
      </c>
      <c r="D1741" s="120">
        <v>1983</v>
      </c>
      <c r="E1741" s="68" t="s">
        <v>2932</v>
      </c>
      <c r="F1741" s="68" t="s">
        <v>2934</v>
      </c>
      <c r="G1741" s="25">
        <v>3</v>
      </c>
      <c r="H1741" s="25">
        <v>3</v>
      </c>
      <c r="I1741" s="176">
        <v>1416.8</v>
      </c>
      <c r="J1741" s="144">
        <v>1288.5</v>
      </c>
      <c r="K1741" s="176">
        <v>1288.5</v>
      </c>
      <c r="L1741" s="12">
        <v>27</v>
      </c>
      <c r="M1741" s="235">
        <f t="shared" si="421"/>
        <v>137898.5</v>
      </c>
      <c r="N1741" s="235"/>
      <c r="O1741" s="235"/>
      <c r="P1741" s="235"/>
      <c r="Q1741" s="144">
        <f t="shared" si="420"/>
        <v>137898.5</v>
      </c>
      <c r="R1741" s="244">
        <v>137898.5</v>
      </c>
      <c r="S1741" s="245"/>
      <c r="T1741" s="244"/>
      <c r="U1741" s="244"/>
      <c r="V1741" s="244"/>
      <c r="W1741" s="244"/>
      <c r="X1741" s="244"/>
      <c r="Y1741" s="244"/>
      <c r="Z1741" s="244"/>
      <c r="AA1741" s="244"/>
      <c r="AB1741" s="244"/>
      <c r="AC1741" s="244"/>
      <c r="AD1741" s="244"/>
      <c r="AE1741" s="144"/>
      <c r="AF1741" s="244"/>
      <c r="AG1741" s="324">
        <v>2025</v>
      </c>
      <c r="AH1741" s="129"/>
      <c r="AI1741" s="172"/>
      <c r="AJ1741" s="172"/>
      <c r="AK1741" s="141">
        <f t="shared" si="409"/>
        <v>1652</v>
      </c>
      <c r="AL1741" s="35" t="s">
        <v>153</v>
      </c>
      <c r="AM1741" s="141" t="str">
        <f t="shared" si="410"/>
        <v>1652.</v>
      </c>
      <c r="AN1741" s="136"/>
      <c r="AO1741" s="35"/>
      <c r="AP1741" s="16"/>
    </row>
    <row r="1742" spans="1:42" ht="22.5" customHeight="1" x14ac:dyDescent="0.25">
      <c r="A1742" s="68" t="str">
        <f t="shared" si="419"/>
        <v>1653.</v>
      </c>
      <c r="B1742" s="25">
        <v>3261</v>
      </c>
      <c r="C1742" s="174" t="s">
        <v>737</v>
      </c>
      <c r="D1742" s="25">
        <v>1976</v>
      </c>
      <c r="E1742" s="68" t="s">
        <v>2932</v>
      </c>
      <c r="F1742" s="68" t="s">
        <v>2934</v>
      </c>
      <c r="G1742" s="25">
        <v>2</v>
      </c>
      <c r="H1742" s="25">
        <v>2</v>
      </c>
      <c r="I1742" s="235">
        <v>814.4</v>
      </c>
      <c r="J1742" s="144">
        <v>764.2</v>
      </c>
      <c r="K1742" s="247">
        <v>764.2</v>
      </c>
      <c r="L1742" s="12">
        <v>36</v>
      </c>
      <c r="M1742" s="235">
        <f t="shared" si="421"/>
        <v>5070502</v>
      </c>
      <c r="N1742" s="235"/>
      <c r="O1742" s="235"/>
      <c r="P1742" s="235"/>
      <c r="Q1742" s="144">
        <f t="shared" si="420"/>
        <v>5070502</v>
      </c>
      <c r="R1742" s="235"/>
      <c r="S1742" s="240"/>
      <c r="T1742" s="235"/>
      <c r="U1742" s="235">
        <v>674</v>
      </c>
      <c r="V1742" s="235">
        <f>U1742*7523</f>
        <v>5070502</v>
      </c>
      <c r="W1742" s="235"/>
      <c r="X1742" s="235"/>
      <c r="Y1742" s="235"/>
      <c r="Z1742" s="235"/>
      <c r="AA1742" s="235"/>
      <c r="AB1742" s="235"/>
      <c r="AC1742" s="235"/>
      <c r="AD1742" s="235"/>
      <c r="AE1742" s="235"/>
      <c r="AF1742" s="235"/>
      <c r="AG1742" s="324">
        <v>2025</v>
      </c>
      <c r="AH1742" s="129"/>
      <c r="AI1742" s="172"/>
      <c r="AJ1742" s="172"/>
      <c r="AK1742" s="141">
        <f t="shared" si="409"/>
        <v>1653</v>
      </c>
      <c r="AL1742" s="35" t="s">
        <v>153</v>
      </c>
      <c r="AM1742" s="141" t="str">
        <f t="shared" si="410"/>
        <v>1653.</v>
      </c>
      <c r="AN1742" s="136"/>
      <c r="AO1742" s="35"/>
      <c r="AP1742" s="16"/>
    </row>
    <row r="1743" spans="1:42" ht="22.5" customHeight="1" x14ac:dyDescent="0.25">
      <c r="A1743" s="68" t="str">
        <f t="shared" si="419"/>
        <v>1654.</v>
      </c>
      <c r="B1743" s="25">
        <v>3486</v>
      </c>
      <c r="C1743" s="208" t="s">
        <v>760</v>
      </c>
      <c r="D1743" s="120">
        <v>1960</v>
      </c>
      <c r="E1743" s="68" t="s">
        <v>2932</v>
      </c>
      <c r="F1743" s="68" t="s">
        <v>2934</v>
      </c>
      <c r="G1743" s="25">
        <v>2</v>
      </c>
      <c r="H1743" s="25">
        <v>2</v>
      </c>
      <c r="I1743" s="176">
        <v>590.9</v>
      </c>
      <c r="J1743" s="144">
        <v>477.1</v>
      </c>
      <c r="K1743" s="176">
        <v>477.1</v>
      </c>
      <c r="L1743" s="12">
        <v>14</v>
      </c>
      <c r="M1743" s="235">
        <f t="shared" si="421"/>
        <v>938091</v>
      </c>
      <c r="N1743" s="235"/>
      <c r="O1743" s="235"/>
      <c r="P1743" s="235"/>
      <c r="Q1743" s="144">
        <f t="shared" si="420"/>
        <v>938091</v>
      </c>
      <c r="R1743" s="244">
        <v>938091</v>
      </c>
      <c r="S1743" s="245"/>
      <c r="T1743" s="244"/>
      <c r="U1743" s="244"/>
      <c r="V1743" s="244"/>
      <c r="W1743" s="244"/>
      <c r="X1743" s="244"/>
      <c r="Y1743" s="244"/>
      <c r="Z1743" s="244"/>
      <c r="AA1743" s="244"/>
      <c r="AB1743" s="244"/>
      <c r="AC1743" s="244"/>
      <c r="AD1743" s="244"/>
      <c r="AE1743" s="244"/>
      <c r="AF1743" s="244"/>
      <c r="AG1743" s="324">
        <v>2025</v>
      </c>
      <c r="AH1743" s="129"/>
      <c r="AI1743" s="172"/>
      <c r="AJ1743" s="172"/>
      <c r="AK1743" s="141">
        <f t="shared" si="409"/>
        <v>1654</v>
      </c>
      <c r="AL1743" s="35" t="s">
        <v>153</v>
      </c>
      <c r="AM1743" s="141" t="str">
        <f t="shared" si="410"/>
        <v>1654.</v>
      </c>
      <c r="AN1743" s="136"/>
      <c r="AO1743" s="35"/>
      <c r="AP1743" s="16"/>
    </row>
    <row r="1744" spans="1:42" ht="22.5" customHeight="1" x14ac:dyDescent="0.25">
      <c r="A1744" s="68" t="str">
        <f t="shared" si="419"/>
        <v>1655.</v>
      </c>
      <c r="B1744" s="25">
        <v>3490</v>
      </c>
      <c r="C1744" s="208" t="s">
        <v>1126</v>
      </c>
      <c r="D1744" s="120">
        <v>1980</v>
      </c>
      <c r="E1744" s="68" t="s">
        <v>2932</v>
      </c>
      <c r="F1744" s="68" t="s">
        <v>2934</v>
      </c>
      <c r="G1744" s="25">
        <v>5</v>
      </c>
      <c r="H1744" s="25">
        <v>1</v>
      </c>
      <c r="I1744" s="176">
        <v>2048.5300000000002</v>
      </c>
      <c r="J1744" s="144">
        <v>1790.73</v>
      </c>
      <c r="K1744" s="176">
        <v>1790.73</v>
      </c>
      <c r="L1744" s="12">
        <v>120</v>
      </c>
      <c r="M1744" s="235">
        <f t="shared" si="421"/>
        <v>1036932</v>
      </c>
      <c r="N1744" s="235"/>
      <c r="O1744" s="235"/>
      <c r="P1744" s="235"/>
      <c r="Q1744" s="144">
        <f t="shared" si="420"/>
        <v>1036932</v>
      </c>
      <c r="R1744" s="244">
        <v>1036932</v>
      </c>
      <c r="S1744" s="245"/>
      <c r="T1744" s="244"/>
      <c r="U1744" s="235"/>
      <c r="V1744" s="235"/>
      <c r="W1744" s="244"/>
      <c r="X1744" s="244"/>
      <c r="Y1744" s="244"/>
      <c r="Z1744" s="244"/>
      <c r="AA1744" s="244"/>
      <c r="AB1744" s="244"/>
      <c r="AC1744" s="244"/>
      <c r="AD1744" s="244"/>
      <c r="AE1744" s="244"/>
      <c r="AF1744" s="244"/>
      <c r="AG1744" s="324">
        <v>2025</v>
      </c>
      <c r="AH1744" s="129"/>
      <c r="AI1744" s="172"/>
      <c r="AJ1744" s="172"/>
      <c r="AK1744" s="141">
        <f t="shared" si="409"/>
        <v>1655</v>
      </c>
      <c r="AL1744" s="35" t="s">
        <v>153</v>
      </c>
      <c r="AM1744" s="141" t="str">
        <f t="shared" si="410"/>
        <v>1655.</v>
      </c>
      <c r="AN1744" s="136"/>
      <c r="AO1744" s="35"/>
      <c r="AP1744" s="16"/>
    </row>
    <row r="1745" spans="1:42" ht="22.5" customHeight="1" x14ac:dyDescent="0.25">
      <c r="A1745" s="68" t="str">
        <f t="shared" si="419"/>
        <v>1656.</v>
      </c>
      <c r="B1745" s="25">
        <v>3306</v>
      </c>
      <c r="C1745" s="36" t="s">
        <v>3068</v>
      </c>
      <c r="D1745" s="25">
        <v>1964</v>
      </c>
      <c r="E1745" s="122" t="s">
        <v>2932</v>
      </c>
      <c r="F1745" s="68" t="s">
        <v>2934</v>
      </c>
      <c r="G1745" s="25">
        <v>4</v>
      </c>
      <c r="H1745" s="25">
        <v>2</v>
      </c>
      <c r="I1745" s="322">
        <v>1408.3</v>
      </c>
      <c r="J1745" s="322">
        <v>1306.4000000000001</v>
      </c>
      <c r="K1745" s="322">
        <v>1306.4000000000001</v>
      </c>
      <c r="L1745" s="12">
        <v>44</v>
      </c>
      <c r="M1745" s="235">
        <f t="shared" si="421"/>
        <v>406692</v>
      </c>
      <c r="N1745" s="235"/>
      <c r="O1745" s="235"/>
      <c r="P1745" s="235"/>
      <c r="Q1745" s="144">
        <f t="shared" si="420"/>
        <v>406692</v>
      </c>
      <c r="R1745" s="322">
        <v>406692</v>
      </c>
      <c r="S1745" s="240"/>
      <c r="T1745" s="235"/>
      <c r="U1745" s="235"/>
      <c r="V1745" s="235"/>
      <c r="W1745" s="235"/>
      <c r="X1745" s="235"/>
      <c r="Y1745" s="235"/>
      <c r="Z1745" s="235"/>
      <c r="AA1745" s="235"/>
      <c r="AB1745" s="235"/>
      <c r="AC1745" s="235"/>
      <c r="AD1745" s="235"/>
      <c r="AE1745" s="144"/>
      <c r="AF1745" s="322"/>
      <c r="AG1745" s="324">
        <v>2025</v>
      </c>
      <c r="AH1745" s="129"/>
      <c r="AI1745" s="216"/>
      <c r="AJ1745" s="216"/>
      <c r="AK1745" s="141">
        <f t="shared" si="409"/>
        <v>1656</v>
      </c>
      <c r="AL1745" s="35" t="s">
        <v>153</v>
      </c>
      <c r="AM1745" s="141" t="str">
        <f t="shared" si="410"/>
        <v>1656.</v>
      </c>
      <c r="AN1745" s="136"/>
      <c r="AO1745" s="35"/>
      <c r="AP1745" s="16"/>
    </row>
    <row r="1746" spans="1:42" ht="22.5" customHeight="1" x14ac:dyDescent="0.25">
      <c r="A1746" s="68" t="str">
        <f t="shared" si="419"/>
        <v>1657.</v>
      </c>
      <c r="B1746" s="25">
        <v>3260</v>
      </c>
      <c r="C1746" s="208" t="s">
        <v>863</v>
      </c>
      <c r="D1746" s="120">
        <v>1972</v>
      </c>
      <c r="E1746" s="68" t="s">
        <v>2932</v>
      </c>
      <c r="F1746" s="68" t="s">
        <v>2934</v>
      </c>
      <c r="G1746" s="25">
        <v>2</v>
      </c>
      <c r="H1746" s="25">
        <v>2</v>
      </c>
      <c r="I1746" s="176">
        <v>802</v>
      </c>
      <c r="J1746" s="144">
        <v>752.7</v>
      </c>
      <c r="K1746" s="176">
        <v>752.7</v>
      </c>
      <c r="L1746" s="12">
        <v>35</v>
      </c>
      <c r="M1746" s="235">
        <f t="shared" si="421"/>
        <v>251638</v>
      </c>
      <c r="N1746" s="235"/>
      <c r="O1746" s="235"/>
      <c r="P1746" s="235"/>
      <c r="Q1746" s="144">
        <f t="shared" si="420"/>
        <v>251638</v>
      </c>
      <c r="R1746" s="244"/>
      <c r="S1746" s="245"/>
      <c r="T1746" s="244"/>
      <c r="U1746" s="244"/>
      <c r="V1746" s="244"/>
      <c r="W1746" s="244"/>
      <c r="X1746" s="244"/>
      <c r="Y1746" s="244"/>
      <c r="Z1746" s="244"/>
      <c r="AA1746" s="244">
        <v>94</v>
      </c>
      <c r="AB1746" s="244">
        <f>AA1746*2677</f>
        <v>251638</v>
      </c>
      <c r="AC1746" s="244"/>
      <c r="AD1746" s="244"/>
      <c r="AE1746" s="244"/>
      <c r="AF1746" s="244"/>
      <c r="AG1746" s="324">
        <v>2025</v>
      </c>
      <c r="AH1746" s="129"/>
      <c r="AI1746" s="172"/>
      <c r="AJ1746" s="172"/>
      <c r="AK1746" s="141">
        <f t="shared" si="409"/>
        <v>1657</v>
      </c>
      <c r="AL1746" s="35" t="s">
        <v>153</v>
      </c>
      <c r="AM1746" s="141" t="str">
        <f t="shared" si="410"/>
        <v>1657.</v>
      </c>
      <c r="AN1746" s="136"/>
      <c r="AO1746" s="35"/>
      <c r="AP1746" s="16"/>
    </row>
    <row r="1747" spans="1:42" ht="22.5" customHeight="1" x14ac:dyDescent="0.25">
      <c r="A1747" s="68" t="str">
        <f t="shared" si="419"/>
        <v>1658.</v>
      </c>
      <c r="B1747" s="25">
        <v>3262</v>
      </c>
      <c r="C1747" s="36" t="s">
        <v>1715</v>
      </c>
      <c r="D1747" s="25">
        <v>1978</v>
      </c>
      <c r="E1747" s="68" t="s">
        <v>2932</v>
      </c>
      <c r="F1747" s="68" t="s">
        <v>2934</v>
      </c>
      <c r="G1747" s="25">
        <v>2</v>
      </c>
      <c r="H1747" s="25">
        <v>2</v>
      </c>
      <c r="I1747" s="235">
        <v>933</v>
      </c>
      <c r="J1747" s="235">
        <v>847.7</v>
      </c>
      <c r="K1747" s="247">
        <v>847.7</v>
      </c>
      <c r="L1747" s="12">
        <v>52</v>
      </c>
      <c r="M1747" s="235">
        <f t="shared" si="421"/>
        <v>333474.5</v>
      </c>
      <c r="N1747" s="235"/>
      <c r="O1747" s="235"/>
      <c r="P1747" s="235"/>
      <c r="Q1747" s="144">
        <f t="shared" si="420"/>
        <v>333474.5</v>
      </c>
      <c r="R1747" s="235">
        <f>112176.5+221298</f>
        <v>333474.5</v>
      </c>
      <c r="S1747" s="240"/>
      <c r="T1747" s="235"/>
      <c r="U1747" s="235"/>
      <c r="V1747" s="235"/>
      <c r="W1747" s="235"/>
      <c r="X1747" s="235"/>
      <c r="Y1747" s="235"/>
      <c r="Z1747" s="235"/>
      <c r="AA1747" s="235"/>
      <c r="AB1747" s="235"/>
      <c r="AC1747" s="235"/>
      <c r="AD1747" s="235"/>
      <c r="AE1747" s="235"/>
      <c r="AF1747" s="235"/>
      <c r="AG1747" s="324">
        <v>2025</v>
      </c>
      <c r="AH1747" s="129"/>
      <c r="AI1747" s="216"/>
      <c r="AJ1747" s="216"/>
      <c r="AK1747" s="141">
        <f t="shared" si="409"/>
        <v>1658</v>
      </c>
      <c r="AL1747" s="35" t="s">
        <v>153</v>
      </c>
      <c r="AM1747" s="141" t="str">
        <f t="shared" si="410"/>
        <v>1658.</v>
      </c>
      <c r="AN1747" s="136"/>
      <c r="AO1747" s="35"/>
      <c r="AP1747" s="16"/>
    </row>
    <row r="1748" spans="1:42" ht="22.5" customHeight="1" x14ac:dyDescent="0.25">
      <c r="A1748" s="68" t="str">
        <f t="shared" si="419"/>
        <v>1659.</v>
      </c>
      <c r="B1748" s="25">
        <v>3265</v>
      </c>
      <c r="C1748" s="174" t="s">
        <v>738</v>
      </c>
      <c r="D1748" s="25">
        <v>1986</v>
      </c>
      <c r="E1748" s="68" t="s">
        <v>2932</v>
      </c>
      <c r="F1748" s="68" t="s">
        <v>2934</v>
      </c>
      <c r="G1748" s="25">
        <v>2</v>
      </c>
      <c r="H1748" s="25">
        <v>3</v>
      </c>
      <c r="I1748" s="235">
        <v>937.6</v>
      </c>
      <c r="J1748" s="144">
        <v>852.6</v>
      </c>
      <c r="K1748" s="247">
        <v>852.6</v>
      </c>
      <c r="L1748" s="12">
        <v>46</v>
      </c>
      <c r="M1748" s="235">
        <f t="shared" si="421"/>
        <v>642044.1</v>
      </c>
      <c r="N1748" s="235"/>
      <c r="O1748" s="235"/>
      <c r="P1748" s="235"/>
      <c r="Q1748" s="144">
        <f t="shared" si="420"/>
        <v>642044.1</v>
      </c>
      <c r="R1748" s="235">
        <v>642044.1</v>
      </c>
      <c r="S1748" s="240"/>
      <c r="T1748" s="235"/>
      <c r="U1748" s="235"/>
      <c r="V1748" s="235"/>
      <c r="W1748" s="235"/>
      <c r="X1748" s="235"/>
      <c r="Y1748" s="235"/>
      <c r="Z1748" s="235"/>
      <c r="AA1748" s="235"/>
      <c r="AB1748" s="235"/>
      <c r="AC1748" s="235"/>
      <c r="AD1748" s="235"/>
      <c r="AE1748" s="235"/>
      <c r="AF1748" s="235"/>
      <c r="AG1748" s="324">
        <v>2025</v>
      </c>
      <c r="AH1748" s="129"/>
      <c r="AI1748" s="216"/>
      <c r="AJ1748" s="216"/>
      <c r="AK1748" s="141">
        <f t="shared" si="409"/>
        <v>1659</v>
      </c>
      <c r="AL1748" s="35" t="s">
        <v>153</v>
      </c>
      <c r="AM1748" s="141" t="str">
        <f t="shared" si="410"/>
        <v>1659.</v>
      </c>
      <c r="AN1748" s="136"/>
      <c r="AO1748" s="35"/>
      <c r="AP1748" s="16"/>
    </row>
    <row r="1749" spans="1:42" ht="22.5" customHeight="1" x14ac:dyDescent="0.25">
      <c r="A1749" s="68" t="str">
        <f t="shared" si="419"/>
        <v>1660.</v>
      </c>
      <c r="B1749" s="25">
        <v>3288</v>
      </c>
      <c r="C1749" s="208" t="s">
        <v>1096</v>
      </c>
      <c r="D1749" s="120">
        <v>1958</v>
      </c>
      <c r="E1749" s="68" t="s">
        <v>2932</v>
      </c>
      <c r="F1749" s="68" t="s">
        <v>2934</v>
      </c>
      <c r="G1749" s="25">
        <v>3</v>
      </c>
      <c r="H1749" s="25">
        <v>1</v>
      </c>
      <c r="I1749" s="176">
        <v>3385.7</v>
      </c>
      <c r="J1749" s="176">
        <v>2577.4</v>
      </c>
      <c r="K1749" s="176">
        <v>1004.6</v>
      </c>
      <c r="L1749" s="12">
        <v>30</v>
      </c>
      <c r="M1749" s="235">
        <f t="shared" si="421"/>
        <v>703800</v>
      </c>
      <c r="N1749" s="235"/>
      <c r="O1749" s="235"/>
      <c r="P1749" s="235"/>
      <c r="Q1749" s="144">
        <f t="shared" si="420"/>
        <v>703800</v>
      </c>
      <c r="R1749" s="244">
        <v>703800</v>
      </c>
      <c r="S1749" s="245"/>
      <c r="T1749" s="244"/>
      <c r="U1749" s="244"/>
      <c r="V1749" s="244"/>
      <c r="W1749" s="244"/>
      <c r="X1749" s="244"/>
      <c r="Y1749" s="244"/>
      <c r="Z1749" s="244"/>
      <c r="AA1749" s="244"/>
      <c r="AB1749" s="244"/>
      <c r="AC1749" s="244"/>
      <c r="AD1749" s="244"/>
      <c r="AE1749" s="244"/>
      <c r="AF1749" s="244"/>
      <c r="AG1749" s="324">
        <v>2025</v>
      </c>
      <c r="AH1749" s="129"/>
      <c r="AI1749" s="172"/>
      <c r="AJ1749" s="172"/>
      <c r="AK1749" s="141">
        <f t="shared" si="409"/>
        <v>1660</v>
      </c>
      <c r="AL1749" s="35" t="s">
        <v>153</v>
      </c>
      <c r="AM1749" s="141" t="str">
        <f t="shared" si="410"/>
        <v>1660.</v>
      </c>
      <c r="AN1749" s="136"/>
      <c r="AO1749" s="35"/>
      <c r="AP1749" s="16"/>
    </row>
    <row r="1750" spans="1:42" ht="22.5" customHeight="1" x14ac:dyDescent="0.25">
      <c r="A1750" s="68" t="str">
        <f t="shared" si="406"/>
        <v>1661.</v>
      </c>
      <c r="B1750" s="25">
        <v>3294</v>
      </c>
      <c r="C1750" s="211" t="s">
        <v>1167</v>
      </c>
      <c r="D1750" s="120">
        <v>1981</v>
      </c>
      <c r="E1750" s="68" t="s">
        <v>2932</v>
      </c>
      <c r="F1750" s="68" t="s">
        <v>2934</v>
      </c>
      <c r="G1750" s="25">
        <v>3</v>
      </c>
      <c r="H1750" s="25">
        <v>2</v>
      </c>
      <c r="I1750" s="179">
        <v>1038</v>
      </c>
      <c r="J1750" s="144">
        <v>965</v>
      </c>
      <c r="K1750" s="179">
        <v>965</v>
      </c>
      <c r="L1750" s="25">
        <v>24</v>
      </c>
      <c r="M1750" s="145">
        <f t="shared" ref="M1750:M1776" si="422">R1750+T1750+V1750+X1750+Z1750+AB1750+AE1750+AF1750</f>
        <v>754122</v>
      </c>
      <c r="N1750" s="145"/>
      <c r="O1750" s="145"/>
      <c r="P1750" s="145"/>
      <c r="Q1750" s="144">
        <f t="shared" ref="Q1750:Q1788" si="423">M1750</f>
        <v>754122</v>
      </c>
      <c r="R1750" s="185">
        <f>464508+289614</f>
        <v>754122</v>
      </c>
      <c r="S1750" s="186"/>
      <c r="T1750" s="185"/>
      <c r="U1750" s="185"/>
      <c r="V1750" s="185"/>
      <c r="W1750" s="185"/>
      <c r="X1750" s="185"/>
      <c r="Y1750" s="185"/>
      <c r="Z1750" s="185"/>
      <c r="AA1750" s="185"/>
      <c r="AB1750" s="185"/>
      <c r="AC1750" s="185"/>
      <c r="AD1750" s="185"/>
      <c r="AE1750" s="185"/>
      <c r="AF1750" s="185"/>
      <c r="AG1750" s="324">
        <v>2025</v>
      </c>
      <c r="AH1750" s="129"/>
      <c r="AI1750" s="132"/>
      <c r="AJ1750" s="132"/>
      <c r="AK1750" s="141">
        <f t="shared" si="409"/>
        <v>1661</v>
      </c>
      <c r="AL1750" s="35" t="s">
        <v>153</v>
      </c>
      <c r="AM1750" s="141" t="str">
        <f t="shared" si="410"/>
        <v>1661.</v>
      </c>
      <c r="AN1750" s="136"/>
      <c r="AO1750" s="35"/>
      <c r="AP1750" s="16"/>
    </row>
    <row r="1751" spans="1:42" ht="22.5" customHeight="1" x14ac:dyDescent="0.25">
      <c r="A1751" s="68" t="str">
        <f t="shared" si="406"/>
        <v>1662.</v>
      </c>
      <c r="B1751" s="25">
        <v>3625</v>
      </c>
      <c r="C1751" s="208" t="s">
        <v>869</v>
      </c>
      <c r="D1751" s="120">
        <v>1975</v>
      </c>
      <c r="E1751" s="68" t="s">
        <v>2932</v>
      </c>
      <c r="F1751" s="68" t="s">
        <v>2934</v>
      </c>
      <c r="G1751" s="25">
        <v>2</v>
      </c>
      <c r="H1751" s="25">
        <v>2</v>
      </c>
      <c r="I1751" s="176">
        <v>470</v>
      </c>
      <c r="J1751" s="144">
        <v>359.4</v>
      </c>
      <c r="K1751" s="176">
        <v>359.4</v>
      </c>
      <c r="L1751" s="12">
        <v>13</v>
      </c>
      <c r="M1751" s="235">
        <f t="shared" si="422"/>
        <v>185770</v>
      </c>
      <c r="N1751" s="235"/>
      <c r="O1751" s="235"/>
      <c r="P1751" s="235"/>
      <c r="Q1751" s="144">
        <f t="shared" si="423"/>
        <v>185770</v>
      </c>
      <c r="R1751" s="244">
        <v>185770</v>
      </c>
      <c r="S1751" s="245"/>
      <c r="T1751" s="244"/>
      <c r="U1751" s="244"/>
      <c r="V1751" s="244"/>
      <c r="W1751" s="244"/>
      <c r="X1751" s="244"/>
      <c r="Y1751" s="244"/>
      <c r="Z1751" s="244"/>
      <c r="AA1751" s="244"/>
      <c r="AB1751" s="244"/>
      <c r="AC1751" s="244"/>
      <c r="AD1751" s="244"/>
      <c r="AE1751" s="244"/>
      <c r="AF1751" s="244"/>
      <c r="AG1751" s="324">
        <v>2025</v>
      </c>
      <c r="AH1751" s="129"/>
      <c r="AI1751" s="172"/>
      <c r="AJ1751" s="172"/>
      <c r="AK1751" s="141">
        <f t="shared" si="409"/>
        <v>1662</v>
      </c>
      <c r="AL1751" s="35" t="s">
        <v>153</v>
      </c>
      <c r="AM1751" s="141" t="str">
        <f t="shared" si="410"/>
        <v>1662.</v>
      </c>
      <c r="AN1751" s="136"/>
      <c r="AO1751" s="35"/>
      <c r="AP1751" s="16"/>
    </row>
    <row r="1752" spans="1:42" ht="22.5" customHeight="1" x14ac:dyDescent="0.25">
      <c r="A1752" s="68" t="str">
        <f t="shared" ref="A1752:A1813" si="424">AM1752</f>
        <v>1663.</v>
      </c>
      <c r="B1752" s="25">
        <v>3626</v>
      </c>
      <c r="C1752" s="36" t="s">
        <v>1784</v>
      </c>
      <c r="D1752" s="120">
        <v>1978</v>
      </c>
      <c r="E1752" s="68" t="s">
        <v>2932</v>
      </c>
      <c r="F1752" s="68" t="s">
        <v>2934</v>
      </c>
      <c r="G1752" s="25">
        <v>2</v>
      </c>
      <c r="H1752" s="25">
        <v>2</v>
      </c>
      <c r="I1752" s="176">
        <v>729.6</v>
      </c>
      <c r="J1752" s="176">
        <v>666.2</v>
      </c>
      <c r="K1752" s="176">
        <v>666.2</v>
      </c>
      <c r="L1752" s="12">
        <v>16</v>
      </c>
      <c r="M1752" s="235">
        <f t="shared" si="422"/>
        <v>185770</v>
      </c>
      <c r="N1752" s="235"/>
      <c r="O1752" s="235"/>
      <c r="P1752" s="235"/>
      <c r="Q1752" s="144">
        <f t="shared" si="423"/>
        <v>185770</v>
      </c>
      <c r="R1752" s="235">
        <v>185770</v>
      </c>
      <c r="S1752" s="240"/>
      <c r="T1752" s="235"/>
      <c r="U1752" s="235"/>
      <c r="V1752" s="235"/>
      <c r="W1752" s="235"/>
      <c r="X1752" s="235"/>
      <c r="Y1752" s="235"/>
      <c r="Z1752" s="235"/>
      <c r="AA1752" s="235"/>
      <c r="AB1752" s="235"/>
      <c r="AC1752" s="235"/>
      <c r="AD1752" s="235"/>
      <c r="AE1752" s="235"/>
      <c r="AF1752" s="235"/>
      <c r="AG1752" s="324">
        <v>2025</v>
      </c>
      <c r="AH1752" s="129"/>
      <c r="AI1752" s="216"/>
      <c r="AJ1752" s="216"/>
      <c r="AK1752" s="141">
        <f t="shared" si="409"/>
        <v>1663</v>
      </c>
      <c r="AL1752" s="35" t="s">
        <v>153</v>
      </c>
      <c r="AM1752" s="141" t="str">
        <f t="shared" si="410"/>
        <v>1663.</v>
      </c>
      <c r="AN1752" s="136"/>
      <c r="AO1752" s="35"/>
      <c r="AP1752" s="16"/>
    </row>
    <row r="1753" spans="1:42" ht="22.5" customHeight="1" x14ac:dyDescent="0.25">
      <c r="A1753" s="68" t="str">
        <f t="shared" si="424"/>
        <v>1664.</v>
      </c>
      <c r="B1753" s="25">
        <v>3628</v>
      </c>
      <c r="C1753" s="174" t="s">
        <v>751</v>
      </c>
      <c r="D1753" s="25">
        <v>1989</v>
      </c>
      <c r="E1753" s="68" t="s">
        <v>2932</v>
      </c>
      <c r="F1753" s="68" t="s">
        <v>2934</v>
      </c>
      <c r="G1753" s="25">
        <v>2</v>
      </c>
      <c r="H1753" s="25">
        <v>2</v>
      </c>
      <c r="I1753" s="235">
        <v>862.5</v>
      </c>
      <c r="J1753" s="144">
        <v>778.1</v>
      </c>
      <c r="K1753" s="247">
        <v>778.1</v>
      </c>
      <c r="L1753" s="12">
        <v>16</v>
      </c>
      <c r="M1753" s="235">
        <f t="shared" si="422"/>
        <v>553656</v>
      </c>
      <c r="N1753" s="235"/>
      <c r="O1753" s="235"/>
      <c r="P1753" s="235"/>
      <c r="Q1753" s="144">
        <f t="shared" si="423"/>
        <v>553656</v>
      </c>
      <c r="R1753" s="235">
        <v>553656</v>
      </c>
      <c r="S1753" s="240"/>
      <c r="T1753" s="235"/>
      <c r="U1753" s="235"/>
      <c r="V1753" s="235"/>
      <c r="W1753" s="235"/>
      <c r="X1753" s="235"/>
      <c r="Y1753" s="235"/>
      <c r="Z1753" s="235"/>
      <c r="AA1753" s="235"/>
      <c r="AB1753" s="235"/>
      <c r="AC1753" s="235"/>
      <c r="AD1753" s="235"/>
      <c r="AE1753" s="235"/>
      <c r="AF1753" s="235"/>
      <c r="AG1753" s="324">
        <v>2025</v>
      </c>
      <c r="AH1753" s="129"/>
      <c r="AI1753" s="216"/>
      <c r="AJ1753" s="216"/>
      <c r="AK1753" s="141">
        <f t="shared" si="409"/>
        <v>1664</v>
      </c>
      <c r="AL1753" s="35" t="s">
        <v>153</v>
      </c>
      <c r="AM1753" s="141" t="str">
        <f t="shared" si="410"/>
        <v>1664.</v>
      </c>
      <c r="AN1753" s="136"/>
      <c r="AO1753" s="35"/>
      <c r="AP1753" s="16"/>
    </row>
    <row r="1754" spans="1:42" ht="22.5" customHeight="1" x14ac:dyDescent="0.25">
      <c r="A1754" s="68" t="str">
        <f t="shared" si="424"/>
        <v>1665.</v>
      </c>
      <c r="B1754" s="25">
        <v>3629</v>
      </c>
      <c r="C1754" s="208" t="s">
        <v>870</v>
      </c>
      <c r="D1754" s="120">
        <v>1966</v>
      </c>
      <c r="E1754" s="68" t="s">
        <v>2932</v>
      </c>
      <c r="F1754" s="68" t="s">
        <v>2934</v>
      </c>
      <c r="G1754" s="25">
        <v>4</v>
      </c>
      <c r="H1754" s="25">
        <v>3</v>
      </c>
      <c r="I1754" s="176">
        <v>2078.1999999999998</v>
      </c>
      <c r="J1754" s="144">
        <v>1873.9</v>
      </c>
      <c r="K1754" s="176">
        <v>1873.9</v>
      </c>
      <c r="L1754" s="12">
        <v>48</v>
      </c>
      <c r="M1754" s="235">
        <f t="shared" si="422"/>
        <v>970200</v>
      </c>
      <c r="N1754" s="235"/>
      <c r="O1754" s="235"/>
      <c r="P1754" s="235"/>
      <c r="Q1754" s="144">
        <f t="shared" si="423"/>
        <v>970200</v>
      </c>
      <c r="R1754" s="244">
        <v>970200</v>
      </c>
      <c r="S1754" s="245"/>
      <c r="T1754" s="244"/>
      <c r="U1754" s="244"/>
      <c r="V1754" s="244"/>
      <c r="W1754" s="244"/>
      <c r="X1754" s="244"/>
      <c r="Y1754" s="244"/>
      <c r="Z1754" s="244"/>
      <c r="AA1754" s="244"/>
      <c r="AB1754" s="244"/>
      <c r="AC1754" s="244"/>
      <c r="AD1754" s="244"/>
      <c r="AE1754" s="144"/>
      <c r="AF1754" s="244"/>
      <c r="AG1754" s="324">
        <v>2025</v>
      </c>
      <c r="AH1754" s="129"/>
      <c r="AI1754" s="172"/>
      <c r="AJ1754" s="172"/>
      <c r="AK1754" s="141">
        <f t="shared" si="409"/>
        <v>1665</v>
      </c>
      <c r="AL1754" s="35" t="s">
        <v>153</v>
      </c>
      <c r="AM1754" s="141" t="str">
        <f t="shared" si="410"/>
        <v>1665.</v>
      </c>
      <c r="AN1754" s="136"/>
      <c r="AO1754" s="35"/>
      <c r="AP1754" s="16"/>
    </row>
    <row r="1755" spans="1:42" ht="22.5" customHeight="1" x14ac:dyDescent="0.25">
      <c r="A1755" s="68" t="str">
        <f t="shared" si="424"/>
        <v>1666.</v>
      </c>
      <c r="B1755" s="25">
        <v>3609</v>
      </c>
      <c r="C1755" s="174" t="s">
        <v>739</v>
      </c>
      <c r="D1755" s="25">
        <v>1973</v>
      </c>
      <c r="E1755" s="68" t="s">
        <v>2932</v>
      </c>
      <c r="F1755" s="68" t="s">
        <v>2934</v>
      </c>
      <c r="G1755" s="25">
        <v>2</v>
      </c>
      <c r="H1755" s="25">
        <v>1</v>
      </c>
      <c r="I1755" s="235">
        <v>384.4</v>
      </c>
      <c r="J1755" s="144">
        <v>254</v>
      </c>
      <c r="K1755" s="247">
        <v>254</v>
      </c>
      <c r="L1755" s="12">
        <v>12</v>
      </c>
      <c r="M1755" s="235">
        <f t="shared" si="422"/>
        <v>128895.8</v>
      </c>
      <c r="N1755" s="235"/>
      <c r="O1755" s="235"/>
      <c r="P1755" s="235"/>
      <c r="Q1755" s="144">
        <f t="shared" si="423"/>
        <v>128895.8</v>
      </c>
      <c r="R1755" s="244">
        <v>128895.8</v>
      </c>
      <c r="S1755" s="240"/>
      <c r="T1755" s="235"/>
      <c r="U1755" s="235"/>
      <c r="V1755" s="235"/>
      <c r="W1755" s="235"/>
      <c r="X1755" s="235"/>
      <c r="Y1755" s="235"/>
      <c r="Z1755" s="235"/>
      <c r="AA1755" s="235"/>
      <c r="AB1755" s="235"/>
      <c r="AC1755" s="235"/>
      <c r="AD1755" s="235"/>
      <c r="AE1755" s="235"/>
      <c r="AF1755" s="235"/>
      <c r="AG1755" s="324">
        <v>2025</v>
      </c>
      <c r="AH1755" s="129"/>
      <c r="AI1755" s="216"/>
      <c r="AJ1755" s="216"/>
      <c r="AK1755" s="141">
        <f t="shared" si="409"/>
        <v>1666</v>
      </c>
      <c r="AL1755" s="35" t="s">
        <v>153</v>
      </c>
      <c r="AM1755" s="141" t="str">
        <f t="shared" si="410"/>
        <v>1666.</v>
      </c>
      <c r="AN1755" s="136"/>
      <c r="AO1755" s="35"/>
      <c r="AP1755" s="16"/>
    </row>
    <row r="1756" spans="1:42" ht="22.5" customHeight="1" x14ac:dyDescent="0.25">
      <c r="A1756" s="68" t="str">
        <f t="shared" si="424"/>
        <v>1667.</v>
      </c>
      <c r="B1756" s="25">
        <v>3364</v>
      </c>
      <c r="C1756" s="208" t="s">
        <v>716</v>
      </c>
      <c r="D1756" s="120">
        <v>1964</v>
      </c>
      <c r="E1756" s="68" t="s">
        <v>2932</v>
      </c>
      <c r="F1756" s="68" t="s">
        <v>2934</v>
      </c>
      <c r="G1756" s="25">
        <v>4</v>
      </c>
      <c r="H1756" s="25">
        <v>3</v>
      </c>
      <c r="I1756" s="176">
        <v>2085.1</v>
      </c>
      <c r="J1756" s="144">
        <v>1901.8</v>
      </c>
      <c r="K1756" s="176">
        <v>1901.8</v>
      </c>
      <c r="L1756" s="12">
        <v>69</v>
      </c>
      <c r="M1756" s="235">
        <f t="shared" si="422"/>
        <v>628760</v>
      </c>
      <c r="N1756" s="235"/>
      <c r="O1756" s="235"/>
      <c r="P1756" s="235"/>
      <c r="Q1756" s="144">
        <f t="shared" si="423"/>
        <v>628760</v>
      </c>
      <c r="R1756" s="244">
        <v>628760</v>
      </c>
      <c r="S1756" s="245"/>
      <c r="T1756" s="244"/>
      <c r="U1756" s="244"/>
      <c r="V1756" s="244"/>
      <c r="W1756" s="244"/>
      <c r="X1756" s="244"/>
      <c r="Y1756" s="244"/>
      <c r="Z1756" s="244"/>
      <c r="AA1756" s="244"/>
      <c r="AB1756" s="244"/>
      <c r="AC1756" s="244"/>
      <c r="AD1756" s="244"/>
      <c r="AE1756" s="244"/>
      <c r="AF1756" s="244"/>
      <c r="AG1756" s="324">
        <v>2025</v>
      </c>
      <c r="AH1756" s="129"/>
      <c r="AI1756" s="172"/>
      <c r="AJ1756" s="172"/>
      <c r="AK1756" s="141">
        <f t="shared" si="409"/>
        <v>1667</v>
      </c>
      <c r="AL1756" s="35" t="s">
        <v>153</v>
      </c>
      <c r="AM1756" s="141" t="str">
        <f t="shared" si="410"/>
        <v>1667.</v>
      </c>
      <c r="AN1756" s="136"/>
      <c r="AO1756" s="35"/>
      <c r="AP1756" s="16"/>
    </row>
    <row r="1757" spans="1:42" ht="22.5" customHeight="1" x14ac:dyDescent="0.25">
      <c r="A1757" s="68" t="str">
        <f t="shared" si="424"/>
        <v>1668.</v>
      </c>
      <c r="B1757" s="25">
        <v>3263</v>
      </c>
      <c r="C1757" s="208" t="s">
        <v>864</v>
      </c>
      <c r="D1757" s="120">
        <v>1980</v>
      </c>
      <c r="E1757" s="68" t="s">
        <v>2932</v>
      </c>
      <c r="F1757" s="68" t="s">
        <v>2934</v>
      </c>
      <c r="G1757" s="25">
        <v>2</v>
      </c>
      <c r="H1757" s="25">
        <v>3</v>
      </c>
      <c r="I1757" s="176">
        <v>978.9</v>
      </c>
      <c r="J1757" s="144">
        <v>891.4</v>
      </c>
      <c r="K1757" s="176">
        <v>891.4</v>
      </c>
      <c r="L1757" s="12">
        <v>34</v>
      </c>
      <c r="M1757" s="235">
        <f t="shared" si="422"/>
        <v>348178</v>
      </c>
      <c r="N1757" s="235"/>
      <c r="O1757" s="235"/>
      <c r="P1757" s="235"/>
      <c r="Q1757" s="144">
        <f t="shared" si="423"/>
        <v>348178</v>
      </c>
      <c r="R1757" s="244">
        <f>117178+231000</f>
        <v>348178</v>
      </c>
      <c r="S1757" s="245"/>
      <c r="T1757" s="244"/>
      <c r="U1757" s="244"/>
      <c r="V1757" s="244"/>
      <c r="W1757" s="244"/>
      <c r="X1757" s="244"/>
      <c r="Y1757" s="244"/>
      <c r="Z1757" s="244"/>
      <c r="AA1757" s="244"/>
      <c r="AB1757" s="244"/>
      <c r="AC1757" s="244"/>
      <c r="AD1757" s="244"/>
      <c r="AE1757" s="244"/>
      <c r="AF1757" s="244"/>
      <c r="AG1757" s="324">
        <v>2025</v>
      </c>
      <c r="AH1757" s="129"/>
      <c r="AI1757" s="172"/>
      <c r="AJ1757" s="172"/>
      <c r="AK1757" s="141">
        <f t="shared" si="409"/>
        <v>1668</v>
      </c>
      <c r="AL1757" s="35" t="s">
        <v>153</v>
      </c>
      <c r="AM1757" s="141" t="str">
        <f t="shared" si="410"/>
        <v>1668.</v>
      </c>
      <c r="AN1757" s="136"/>
      <c r="AO1757" s="35"/>
      <c r="AP1757" s="16"/>
    </row>
    <row r="1758" spans="1:42" ht="22.5" customHeight="1" x14ac:dyDescent="0.25">
      <c r="A1758" s="68" t="str">
        <f t="shared" si="424"/>
        <v>1669.</v>
      </c>
      <c r="B1758" s="25">
        <v>3295</v>
      </c>
      <c r="C1758" s="208" t="s">
        <v>757</v>
      </c>
      <c r="D1758" s="120">
        <v>1944</v>
      </c>
      <c r="E1758" s="68" t="s">
        <v>2932</v>
      </c>
      <c r="F1758" s="68" t="s">
        <v>2934</v>
      </c>
      <c r="G1758" s="25">
        <v>3</v>
      </c>
      <c r="H1758" s="25">
        <v>2</v>
      </c>
      <c r="I1758" s="176">
        <v>841.9</v>
      </c>
      <c r="J1758" s="144">
        <v>773.2</v>
      </c>
      <c r="K1758" s="176">
        <v>773.2</v>
      </c>
      <c r="L1758" s="12">
        <v>41</v>
      </c>
      <c r="M1758" s="235">
        <f t="shared" si="422"/>
        <v>649760</v>
      </c>
      <c r="N1758" s="235"/>
      <c r="O1758" s="235"/>
      <c r="P1758" s="235"/>
      <c r="Q1758" s="144">
        <f t="shared" si="423"/>
        <v>649760</v>
      </c>
      <c r="R1758" s="244">
        <v>649760</v>
      </c>
      <c r="S1758" s="245"/>
      <c r="T1758" s="244"/>
      <c r="U1758" s="244"/>
      <c r="V1758" s="244"/>
      <c r="W1758" s="244"/>
      <c r="X1758" s="244"/>
      <c r="Y1758" s="244"/>
      <c r="Z1758" s="244"/>
      <c r="AA1758" s="244"/>
      <c r="AB1758" s="244"/>
      <c r="AC1758" s="244"/>
      <c r="AD1758" s="244"/>
      <c r="AE1758" s="244"/>
      <c r="AF1758" s="244"/>
      <c r="AG1758" s="324">
        <v>2025</v>
      </c>
      <c r="AH1758" s="129"/>
      <c r="AI1758" s="172"/>
      <c r="AJ1758" s="172"/>
      <c r="AK1758" s="141">
        <f t="shared" ref="AK1758:AK1821" si="425">MAX(AK1754:AK1757)+1</f>
        <v>1669</v>
      </c>
      <c r="AL1758" s="35" t="s">
        <v>153</v>
      </c>
      <c r="AM1758" s="141" t="str">
        <f t="shared" ref="AM1758:AM1821" si="426">CONCATENATE(AK1758,AL1758)</f>
        <v>1669.</v>
      </c>
      <c r="AN1758" s="136"/>
      <c r="AO1758" s="35"/>
      <c r="AP1758" s="16"/>
    </row>
    <row r="1759" spans="1:42" ht="22.5" customHeight="1" x14ac:dyDescent="0.25">
      <c r="A1759" s="68" t="str">
        <f t="shared" si="424"/>
        <v>1670.</v>
      </c>
      <c r="B1759" s="25">
        <v>3297</v>
      </c>
      <c r="C1759" s="36" t="s">
        <v>1720</v>
      </c>
      <c r="D1759" s="120">
        <v>1952</v>
      </c>
      <c r="E1759" s="121" t="s">
        <v>2932</v>
      </c>
      <c r="F1759" s="68" t="s">
        <v>2934</v>
      </c>
      <c r="G1759" s="120">
        <v>2</v>
      </c>
      <c r="H1759" s="120">
        <v>1</v>
      </c>
      <c r="I1759" s="322">
        <v>502.4</v>
      </c>
      <c r="J1759" s="176">
        <v>430</v>
      </c>
      <c r="K1759" s="176">
        <v>430</v>
      </c>
      <c r="L1759" s="12">
        <v>24</v>
      </c>
      <c r="M1759" s="235">
        <f t="shared" si="422"/>
        <v>491310</v>
      </c>
      <c r="N1759" s="235"/>
      <c r="O1759" s="235"/>
      <c r="P1759" s="235"/>
      <c r="Q1759" s="144">
        <f t="shared" si="423"/>
        <v>491310</v>
      </c>
      <c r="R1759" s="235">
        <f>300288+191022</f>
        <v>491310</v>
      </c>
      <c r="S1759" s="240"/>
      <c r="T1759" s="235"/>
      <c r="U1759" s="235"/>
      <c r="V1759" s="235"/>
      <c r="W1759" s="235"/>
      <c r="X1759" s="235"/>
      <c r="Y1759" s="235"/>
      <c r="Z1759" s="235"/>
      <c r="AA1759" s="235"/>
      <c r="AB1759" s="235"/>
      <c r="AC1759" s="235"/>
      <c r="AD1759" s="235"/>
      <c r="AE1759" s="144"/>
      <c r="AF1759" s="322"/>
      <c r="AG1759" s="324">
        <v>2025</v>
      </c>
      <c r="AH1759" s="129"/>
      <c r="AI1759" s="216"/>
      <c r="AJ1759" s="216"/>
      <c r="AK1759" s="141">
        <f t="shared" si="425"/>
        <v>1670</v>
      </c>
      <c r="AL1759" s="35" t="s">
        <v>153</v>
      </c>
      <c r="AM1759" s="141" t="str">
        <f t="shared" si="426"/>
        <v>1670.</v>
      </c>
      <c r="AN1759" s="136"/>
      <c r="AO1759" s="35"/>
      <c r="AP1759" s="16"/>
    </row>
    <row r="1760" spans="1:42" ht="22.5" customHeight="1" x14ac:dyDescent="0.25">
      <c r="A1760" s="68" t="str">
        <f t="shared" si="424"/>
        <v>1671.</v>
      </c>
      <c r="B1760" s="25">
        <v>3298</v>
      </c>
      <c r="C1760" s="36" t="s">
        <v>1721</v>
      </c>
      <c r="D1760" s="120">
        <v>1951</v>
      </c>
      <c r="E1760" s="121" t="s">
        <v>2932</v>
      </c>
      <c r="F1760" s="68" t="s">
        <v>2934</v>
      </c>
      <c r="G1760" s="120">
        <v>2</v>
      </c>
      <c r="H1760" s="120">
        <v>1</v>
      </c>
      <c r="I1760" s="322">
        <v>394.2</v>
      </c>
      <c r="J1760" s="176">
        <v>374.2</v>
      </c>
      <c r="K1760" s="176">
        <v>374.2</v>
      </c>
      <c r="L1760" s="12">
        <v>24</v>
      </c>
      <c r="M1760" s="235">
        <f t="shared" si="422"/>
        <v>142900</v>
      </c>
      <c r="N1760" s="235"/>
      <c r="O1760" s="235"/>
      <c r="P1760" s="235"/>
      <c r="Q1760" s="144">
        <f t="shared" si="423"/>
        <v>142900</v>
      </c>
      <c r="R1760" s="235">
        <v>142900</v>
      </c>
      <c r="S1760" s="240"/>
      <c r="T1760" s="235"/>
      <c r="U1760" s="235"/>
      <c r="V1760" s="235"/>
      <c r="W1760" s="235"/>
      <c r="X1760" s="235"/>
      <c r="Y1760" s="235"/>
      <c r="Z1760" s="235"/>
      <c r="AA1760" s="235"/>
      <c r="AB1760" s="235"/>
      <c r="AC1760" s="235"/>
      <c r="AD1760" s="235"/>
      <c r="AE1760" s="235"/>
      <c r="AF1760" s="235"/>
      <c r="AG1760" s="324">
        <v>2025</v>
      </c>
      <c r="AH1760" s="129"/>
      <c r="AI1760" s="216"/>
      <c r="AJ1760" s="216"/>
      <c r="AK1760" s="141">
        <f t="shared" si="425"/>
        <v>1671</v>
      </c>
      <c r="AL1760" s="35" t="s">
        <v>153</v>
      </c>
      <c r="AM1760" s="141" t="str">
        <f t="shared" si="426"/>
        <v>1671.</v>
      </c>
      <c r="AN1760" s="136"/>
      <c r="AO1760" s="35"/>
      <c r="AP1760" s="16"/>
    </row>
    <row r="1761" spans="1:42" ht="22.5" customHeight="1" x14ac:dyDescent="0.25">
      <c r="A1761" s="68" t="str">
        <f t="shared" si="424"/>
        <v>1672.</v>
      </c>
      <c r="B1761" s="25">
        <v>3326</v>
      </c>
      <c r="C1761" s="300" t="s">
        <v>877</v>
      </c>
      <c r="D1761" s="120">
        <v>1962</v>
      </c>
      <c r="E1761" s="121" t="s">
        <v>2932</v>
      </c>
      <c r="F1761" s="68" t="s">
        <v>2934</v>
      </c>
      <c r="G1761" s="120">
        <v>3</v>
      </c>
      <c r="H1761" s="120">
        <v>2</v>
      </c>
      <c r="I1761" s="322">
        <v>1012.5</v>
      </c>
      <c r="J1761" s="144">
        <v>939.7</v>
      </c>
      <c r="K1761" s="176">
        <v>939.7</v>
      </c>
      <c r="L1761" s="12">
        <v>20</v>
      </c>
      <c r="M1761" s="235">
        <f t="shared" si="422"/>
        <v>274209</v>
      </c>
      <c r="N1761" s="235"/>
      <c r="O1761" s="235"/>
      <c r="P1761" s="235"/>
      <c r="Q1761" s="144">
        <f t="shared" si="423"/>
        <v>274209</v>
      </c>
      <c r="R1761" s="244">
        <v>274209</v>
      </c>
      <c r="S1761" s="245"/>
      <c r="T1761" s="244"/>
      <c r="U1761" s="244"/>
      <c r="V1761" s="244"/>
      <c r="W1761" s="244"/>
      <c r="X1761" s="244"/>
      <c r="Y1761" s="244"/>
      <c r="Z1761" s="244"/>
      <c r="AA1761" s="244"/>
      <c r="AB1761" s="244"/>
      <c r="AC1761" s="244"/>
      <c r="AD1761" s="244"/>
      <c r="AE1761" s="244"/>
      <c r="AF1761" s="244"/>
      <c r="AG1761" s="324">
        <v>2025</v>
      </c>
      <c r="AH1761" s="129"/>
      <c r="AI1761" s="172"/>
      <c r="AJ1761" s="172"/>
      <c r="AK1761" s="141">
        <f t="shared" si="425"/>
        <v>1672</v>
      </c>
      <c r="AL1761" s="35" t="s">
        <v>153</v>
      </c>
      <c r="AM1761" s="141" t="str">
        <f t="shared" si="426"/>
        <v>1672.</v>
      </c>
      <c r="AN1761" s="136"/>
      <c r="AO1761" s="35"/>
      <c r="AP1761" s="16"/>
    </row>
    <row r="1762" spans="1:42" ht="22.5" customHeight="1" x14ac:dyDescent="0.25">
      <c r="A1762" s="68" t="str">
        <f t="shared" si="424"/>
        <v>1673.</v>
      </c>
      <c r="B1762" s="25">
        <v>3376</v>
      </c>
      <c r="C1762" s="211" t="s">
        <v>896</v>
      </c>
      <c r="D1762" s="120">
        <v>1955</v>
      </c>
      <c r="E1762" s="121" t="s">
        <v>2932</v>
      </c>
      <c r="F1762" s="68" t="s">
        <v>2934</v>
      </c>
      <c r="G1762" s="120">
        <v>2</v>
      </c>
      <c r="H1762" s="120">
        <v>2</v>
      </c>
      <c r="I1762" s="322">
        <v>636.79999999999995</v>
      </c>
      <c r="J1762" s="144">
        <v>603.20000000000005</v>
      </c>
      <c r="K1762" s="176">
        <v>603.20000000000005</v>
      </c>
      <c r="L1762" s="12">
        <v>15</v>
      </c>
      <c r="M1762" s="235">
        <f t="shared" si="422"/>
        <v>380052</v>
      </c>
      <c r="N1762" s="235"/>
      <c r="O1762" s="235"/>
      <c r="P1762" s="235"/>
      <c r="Q1762" s="144">
        <f t="shared" si="423"/>
        <v>380052</v>
      </c>
      <c r="R1762" s="244">
        <v>380052</v>
      </c>
      <c r="S1762" s="245"/>
      <c r="T1762" s="244"/>
      <c r="U1762" s="244"/>
      <c r="V1762" s="244"/>
      <c r="W1762" s="244"/>
      <c r="X1762" s="244"/>
      <c r="Y1762" s="244"/>
      <c r="Z1762" s="244"/>
      <c r="AA1762" s="244"/>
      <c r="AB1762" s="244"/>
      <c r="AC1762" s="244"/>
      <c r="AD1762" s="244"/>
      <c r="AE1762" s="244"/>
      <c r="AF1762" s="244"/>
      <c r="AG1762" s="324">
        <v>2025</v>
      </c>
      <c r="AH1762" s="129"/>
      <c r="AI1762" s="172"/>
      <c r="AJ1762" s="172"/>
      <c r="AK1762" s="141">
        <f t="shared" si="425"/>
        <v>1673</v>
      </c>
      <c r="AL1762" s="35" t="s">
        <v>153</v>
      </c>
      <c r="AM1762" s="141" t="str">
        <f t="shared" si="426"/>
        <v>1673.</v>
      </c>
      <c r="AN1762" s="136"/>
      <c r="AO1762" s="35"/>
      <c r="AP1762" s="16"/>
    </row>
    <row r="1763" spans="1:42" ht="22.5" customHeight="1" x14ac:dyDescent="0.25">
      <c r="A1763" s="68" t="str">
        <f t="shared" si="424"/>
        <v>1674.</v>
      </c>
      <c r="B1763" s="25">
        <v>3380</v>
      </c>
      <c r="C1763" s="174" t="s">
        <v>696</v>
      </c>
      <c r="D1763" s="25">
        <v>1975</v>
      </c>
      <c r="E1763" s="68" t="s">
        <v>2932</v>
      </c>
      <c r="F1763" s="68" t="s">
        <v>2934</v>
      </c>
      <c r="G1763" s="25">
        <v>4</v>
      </c>
      <c r="H1763" s="25">
        <v>2</v>
      </c>
      <c r="I1763" s="235">
        <v>1513.5</v>
      </c>
      <c r="J1763" s="144">
        <v>1304.5999999999999</v>
      </c>
      <c r="K1763" s="247">
        <v>1304.5999999999999</v>
      </c>
      <c r="L1763" s="12">
        <v>70</v>
      </c>
      <c r="M1763" s="235">
        <f t="shared" si="422"/>
        <v>544272</v>
      </c>
      <c r="N1763" s="235"/>
      <c r="O1763" s="235"/>
      <c r="P1763" s="235"/>
      <c r="Q1763" s="144">
        <f t="shared" si="423"/>
        <v>544272</v>
      </c>
      <c r="R1763" s="244">
        <v>544272</v>
      </c>
      <c r="S1763" s="240"/>
      <c r="T1763" s="235"/>
      <c r="U1763" s="235"/>
      <c r="V1763" s="235"/>
      <c r="W1763" s="235"/>
      <c r="X1763" s="235"/>
      <c r="Y1763" s="235"/>
      <c r="Z1763" s="235"/>
      <c r="AA1763" s="235"/>
      <c r="AB1763" s="235"/>
      <c r="AC1763" s="235"/>
      <c r="AD1763" s="235"/>
      <c r="AE1763" s="235"/>
      <c r="AF1763" s="235"/>
      <c r="AG1763" s="324">
        <v>2025</v>
      </c>
      <c r="AH1763" s="129"/>
      <c r="AI1763" s="216"/>
      <c r="AJ1763" s="216"/>
      <c r="AK1763" s="141">
        <f t="shared" si="425"/>
        <v>1674</v>
      </c>
      <c r="AL1763" s="35" t="s">
        <v>153</v>
      </c>
      <c r="AM1763" s="141" t="str">
        <f t="shared" si="426"/>
        <v>1674.</v>
      </c>
      <c r="AN1763" s="136"/>
      <c r="AO1763" s="35"/>
      <c r="AP1763" s="16"/>
    </row>
    <row r="1764" spans="1:42" ht="22.5" customHeight="1" x14ac:dyDescent="0.25">
      <c r="A1764" s="68" t="str">
        <f t="shared" si="424"/>
        <v>1675.</v>
      </c>
      <c r="B1764" s="25">
        <v>3411</v>
      </c>
      <c r="C1764" s="208" t="s">
        <v>849</v>
      </c>
      <c r="D1764" s="120">
        <v>1983</v>
      </c>
      <c r="E1764" s="68" t="s">
        <v>2932</v>
      </c>
      <c r="F1764" s="68" t="s">
        <v>2934</v>
      </c>
      <c r="G1764" s="25">
        <v>5</v>
      </c>
      <c r="H1764" s="25">
        <v>5</v>
      </c>
      <c r="I1764" s="176">
        <v>4766.3999999999996</v>
      </c>
      <c r="J1764" s="144">
        <v>3413</v>
      </c>
      <c r="K1764" s="176">
        <v>3413</v>
      </c>
      <c r="L1764" s="12">
        <v>106</v>
      </c>
      <c r="M1764" s="235">
        <f t="shared" si="422"/>
        <v>9348422</v>
      </c>
      <c r="N1764" s="235"/>
      <c r="O1764" s="235"/>
      <c r="P1764" s="235"/>
      <c r="Q1764" s="144">
        <f t="shared" si="423"/>
        <v>9348422</v>
      </c>
      <c r="R1764" s="244">
        <v>9348422</v>
      </c>
      <c r="S1764" s="245"/>
      <c r="T1764" s="244"/>
      <c r="U1764" s="244"/>
      <c r="V1764" s="244"/>
      <c r="W1764" s="244"/>
      <c r="X1764" s="244"/>
      <c r="Y1764" s="244"/>
      <c r="Z1764" s="244"/>
      <c r="AA1764" s="244"/>
      <c r="AB1764" s="244"/>
      <c r="AC1764" s="244"/>
      <c r="AD1764" s="244"/>
      <c r="AE1764" s="244"/>
      <c r="AF1764" s="244"/>
      <c r="AG1764" s="324">
        <v>2025</v>
      </c>
      <c r="AH1764" s="129"/>
      <c r="AI1764" s="172"/>
      <c r="AJ1764" s="172"/>
      <c r="AK1764" s="141">
        <f t="shared" si="425"/>
        <v>1675</v>
      </c>
      <c r="AL1764" s="35" t="s">
        <v>153</v>
      </c>
      <c r="AM1764" s="141" t="str">
        <f t="shared" si="426"/>
        <v>1675.</v>
      </c>
      <c r="AN1764" s="136"/>
      <c r="AO1764" s="35"/>
      <c r="AP1764" s="16"/>
    </row>
    <row r="1765" spans="1:42" ht="22.5" customHeight="1" x14ac:dyDescent="0.25">
      <c r="A1765" s="68" t="str">
        <f t="shared" si="424"/>
        <v>1676.</v>
      </c>
      <c r="B1765" s="25">
        <v>3437</v>
      </c>
      <c r="C1765" s="36" t="s">
        <v>1754</v>
      </c>
      <c r="D1765" s="25">
        <v>1997</v>
      </c>
      <c r="E1765" s="68" t="s">
        <v>2932</v>
      </c>
      <c r="F1765" s="68" t="s">
        <v>2935</v>
      </c>
      <c r="G1765" s="25">
        <v>2</v>
      </c>
      <c r="H1765" s="25">
        <v>1</v>
      </c>
      <c r="I1765" s="235">
        <v>643.79999999999995</v>
      </c>
      <c r="J1765" s="235">
        <v>550.9</v>
      </c>
      <c r="K1765" s="247">
        <v>550.9</v>
      </c>
      <c r="L1765" s="12">
        <v>13</v>
      </c>
      <c r="M1765" s="235">
        <f t="shared" si="422"/>
        <v>3671224</v>
      </c>
      <c r="N1765" s="235"/>
      <c r="O1765" s="235"/>
      <c r="P1765" s="235"/>
      <c r="Q1765" s="144">
        <f t="shared" si="423"/>
        <v>3671224</v>
      </c>
      <c r="R1765" s="235"/>
      <c r="S1765" s="240"/>
      <c r="T1765" s="235"/>
      <c r="U1765" s="235">
        <v>488</v>
      </c>
      <c r="V1765" s="235">
        <f>U1765*7523</f>
        <v>3671224</v>
      </c>
      <c r="W1765" s="235"/>
      <c r="X1765" s="235"/>
      <c r="Y1765" s="235"/>
      <c r="Z1765" s="235"/>
      <c r="AA1765" s="235"/>
      <c r="AB1765" s="235"/>
      <c r="AC1765" s="235"/>
      <c r="AD1765" s="235"/>
      <c r="AE1765" s="235"/>
      <c r="AF1765" s="235"/>
      <c r="AG1765" s="324">
        <v>2025</v>
      </c>
      <c r="AH1765" s="129"/>
      <c r="AI1765" s="172"/>
      <c r="AJ1765" s="172"/>
      <c r="AK1765" s="141">
        <f t="shared" si="425"/>
        <v>1676</v>
      </c>
      <c r="AL1765" s="35" t="s">
        <v>153</v>
      </c>
      <c r="AM1765" s="141" t="str">
        <f t="shared" si="426"/>
        <v>1676.</v>
      </c>
      <c r="AN1765" s="136"/>
      <c r="AO1765" s="35"/>
      <c r="AP1765" s="16"/>
    </row>
    <row r="1766" spans="1:42" ht="22.5" customHeight="1" x14ac:dyDescent="0.25">
      <c r="A1766" s="68" t="str">
        <f t="shared" si="424"/>
        <v>1677.</v>
      </c>
      <c r="B1766" s="25">
        <v>3461</v>
      </c>
      <c r="C1766" s="208" t="s">
        <v>838</v>
      </c>
      <c r="D1766" s="120">
        <v>1955</v>
      </c>
      <c r="E1766" s="68" t="s">
        <v>2932</v>
      </c>
      <c r="F1766" s="68" t="s">
        <v>2934</v>
      </c>
      <c r="G1766" s="25">
        <v>2</v>
      </c>
      <c r="H1766" s="25">
        <v>1</v>
      </c>
      <c r="I1766" s="176">
        <v>421.6</v>
      </c>
      <c r="J1766" s="144">
        <v>281.3</v>
      </c>
      <c r="K1766" s="176">
        <v>281.3</v>
      </c>
      <c r="L1766" s="12">
        <v>13</v>
      </c>
      <c r="M1766" s="235">
        <f t="shared" si="422"/>
        <v>276828</v>
      </c>
      <c r="N1766" s="235"/>
      <c r="O1766" s="235"/>
      <c r="P1766" s="235"/>
      <c r="Q1766" s="144">
        <f t="shared" si="423"/>
        <v>276828</v>
      </c>
      <c r="R1766" s="244">
        <v>276828</v>
      </c>
      <c r="S1766" s="245"/>
      <c r="T1766" s="244"/>
      <c r="U1766" s="244"/>
      <c r="V1766" s="244"/>
      <c r="W1766" s="244"/>
      <c r="X1766" s="244"/>
      <c r="Y1766" s="244"/>
      <c r="Z1766" s="244"/>
      <c r="AA1766" s="244"/>
      <c r="AB1766" s="244"/>
      <c r="AC1766" s="244"/>
      <c r="AD1766" s="244"/>
      <c r="AE1766" s="244"/>
      <c r="AF1766" s="244"/>
      <c r="AG1766" s="324">
        <v>2025</v>
      </c>
      <c r="AH1766" s="129"/>
      <c r="AI1766" s="172"/>
      <c r="AJ1766" s="172"/>
      <c r="AK1766" s="141">
        <f t="shared" si="425"/>
        <v>1677</v>
      </c>
      <c r="AL1766" s="35" t="s">
        <v>153</v>
      </c>
      <c r="AM1766" s="141" t="str">
        <f t="shared" si="426"/>
        <v>1677.</v>
      </c>
      <c r="AN1766" s="136"/>
      <c r="AO1766" s="35"/>
      <c r="AP1766" s="16"/>
    </row>
    <row r="1767" spans="1:42" ht="22.5" customHeight="1" x14ac:dyDescent="0.25">
      <c r="A1767" s="68" t="str">
        <f t="shared" si="424"/>
        <v>1678.</v>
      </c>
      <c r="B1767" s="25">
        <v>3462</v>
      </c>
      <c r="C1767" s="208" t="s">
        <v>839</v>
      </c>
      <c r="D1767" s="120">
        <v>1957</v>
      </c>
      <c r="E1767" s="68" t="s">
        <v>2932</v>
      </c>
      <c r="F1767" s="68" t="s">
        <v>2934</v>
      </c>
      <c r="G1767" s="25">
        <v>2</v>
      </c>
      <c r="H1767" s="25">
        <v>3</v>
      </c>
      <c r="I1767" s="176">
        <v>1496.1</v>
      </c>
      <c r="J1767" s="144">
        <v>750.9</v>
      </c>
      <c r="K1767" s="176">
        <v>691.7</v>
      </c>
      <c r="L1767" s="12">
        <v>29</v>
      </c>
      <c r="M1767" s="235">
        <f t="shared" si="422"/>
        <v>797640</v>
      </c>
      <c r="N1767" s="235"/>
      <c r="O1767" s="235"/>
      <c r="P1767" s="235"/>
      <c r="Q1767" s="144">
        <f t="shared" si="423"/>
        <v>797640</v>
      </c>
      <c r="R1767" s="244">
        <v>797640</v>
      </c>
      <c r="S1767" s="245"/>
      <c r="T1767" s="244"/>
      <c r="U1767" s="244"/>
      <c r="V1767" s="244"/>
      <c r="W1767" s="244"/>
      <c r="X1767" s="244"/>
      <c r="Y1767" s="244"/>
      <c r="Z1767" s="244"/>
      <c r="AA1767" s="244"/>
      <c r="AB1767" s="244"/>
      <c r="AC1767" s="244"/>
      <c r="AD1767" s="244"/>
      <c r="AE1767" s="244"/>
      <c r="AF1767" s="244"/>
      <c r="AG1767" s="324">
        <v>2025</v>
      </c>
      <c r="AH1767" s="129"/>
      <c r="AI1767" s="172"/>
      <c r="AJ1767" s="172"/>
      <c r="AK1767" s="141">
        <f t="shared" si="425"/>
        <v>1678</v>
      </c>
      <c r="AL1767" s="35" t="s">
        <v>153</v>
      </c>
      <c r="AM1767" s="141" t="str">
        <f t="shared" si="426"/>
        <v>1678.</v>
      </c>
      <c r="AN1767" s="136"/>
      <c r="AO1767" s="35"/>
      <c r="AP1767" s="16"/>
    </row>
    <row r="1768" spans="1:42" ht="22.5" customHeight="1" x14ac:dyDescent="0.25">
      <c r="A1768" s="68" t="str">
        <f t="shared" si="424"/>
        <v>1679.</v>
      </c>
      <c r="B1768" s="25">
        <v>3524</v>
      </c>
      <c r="C1768" s="174" t="s">
        <v>721</v>
      </c>
      <c r="D1768" s="25">
        <v>1980</v>
      </c>
      <c r="E1768" s="68" t="s">
        <v>2932</v>
      </c>
      <c r="F1768" s="68" t="s">
        <v>2934</v>
      </c>
      <c r="G1768" s="25">
        <v>2</v>
      </c>
      <c r="H1768" s="25">
        <v>2</v>
      </c>
      <c r="I1768" s="235">
        <v>637.27</v>
      </c>
      <c r="J1768" s="144">
        <v>496</v>
      </c>
      <c r="K1768" s="247">
        <v>496</v>
      </c>
      <c r="L1768" s="12">
        <v>78</v>
      </c>
      <c r="M1768" s="235">
        <f t="shared" si="422"/>
        <v>88598</v>
      </c>
      <c r="N1768" s="235"/>
      <c r="O1768" s="235"/>
      <c r="P1768" s="235"/>
      <c r="Q1768" s="144">
        <f t="shared" si="423"/>
        <v>88598</v>
      </c>
      <c r="R1768" s="235">
        <v>88598</v>
      </c>
      <c r="S1768" s="240"/>
      <c r="T1768" s="235"/>
      <c r="U1768" s="235"/>
      <c r="V1768" s="235"/>
      <c r="W1768" s="235"/>
      <c r="X1768" s="235"/>
      <c r="Y1768" s="235"/>
      <c r="Z1768" s="235"/>
      <c r="AA1768" s="235"/>
      <c r="AB1768" s="235"/>
      <c r="AC1768" s="235"/>
      <c r="AD1768" s="235"/>
      <c r="AE1768" s="235"/>
      <c r="AF1768" s="235"/>
      <c r="AG1768" s="324">
        <v>2025</v>
      </c>
      <c r="AH1768" s="129"/>
      <c r="AI1768" s="216"/>
      <c r="AJ1768" s="216"/>
      <c r="AK1768" s="141">
        <f t="shared" si="425"/>
        <v>1679</v>
      </c>
      <c r="AL1768" s="35" t="s">
        <v>153</v>
      </c>
      <c r="AM1768" s="141" t="str">
        <f t="shared" si="426"/>
        <v>1679.</v>
      </c>
      <c r="AN1768" s="136"/>
      <c r="AO1768" s="35"/>
      <c r="AP1768" s="16"/>
    </row>
    <row r="1769" spans="1:42" ht="22.5" customHeight="1" x14ac:dyDescent="0.25">
      <c r="A1769" s="68" t="str">
        <f t="shared" si="424"/>
        <v>1680.</v>
      </c>
      <c r="B1769" s="25">
        <v>3526</v>
      </c>
      <c r="C1769" s="174" t="s">
        <v>1100</v>
      </c>
      <c r="D1769" s="25">
        <v>1980</v>
      </c>
      <c r="E1769" s="68" t="s">
        <v>2932</v>
      </c>
      <c r="F1769" s="68" t="s">
        <v>2934</v>
      </c>
      <c r="G1769" s="25">
        <v>2</v>
      </c>
      <c r="H1769" s="25">
        <v>2</v>
      </c>
      <c r="I1769" s="235">
        <v>603.20000000000005</v>
      </c>
      <c r="J1769" s="144">
        <v>517.4</v>
      </c>
      <c r="K1769" s="247">
        <v>517.4</v>
      </c>
      <c r="L1769" s="12">
        <v>25</v>
      </c>
      <c r="M1769" s="235">
        <f t="shared" si="422"/>
        <v>88598</v>
      </c>
      <c r="N1769" s="235"/>
      <c r="O1769" s="235"/>
      <c r="P1769" s="235"/>
      <c r="Q1769" s="144">
        <f t="shared" si="423"/>
        <v>88598</v>
      </c>
      <c r="R1769" s="235">
        <v>88598</v>
      </c>
      <c r="S1769" s="240"/>
      <c r="T1769" s="235"/>
      <c r="U1769" s="235"/>
      <c r="V1769" s="235"/>
      <c r="W1769" s="235"/>
      <c r="X1769" s="235"/>
      <c r="Y1769" s="235"/>
      <c r="Z1769" s="235"/>
      <c r="AA1769" s="235"/>
      <c r="AB1769" s="235"/>
      <c r="AC1769" s="235"/>
      <c r="AD1769" s="235"/>
      <c r="AE1769" s="144"/>
      <c r="AF1769" s="235"/>
      <c r="AG1769" s="324">
        <v>2025</v>
      </c>
      <c r="AH1769" s="129"/>
      <c r="AI1769" s="216"/>
      <c r="AJ1769" s="216"/>
      <c r="AK1769" s="141">
        <f t="shared" si="425"/>
        <v>1680</v>
      </c>
      <c r="AL1769" s="35" t="s">
        <v>153</v>
      </c>
      <c r="AM1769" s="141" t="str">
        <f t="shared" si="426"/>
        <v>1680.</v>
      </c>
      <c r="AN1769" s="136"/>
      <c r="AO1769" s="35"/>
      <c r="AP1769" s="16"/>
    </row>
    <row r="1770" spans="1:42" ht="22.5" customHeight="1" x14ac:dyDescent="0.25">
      <c r="A1770" s="68" t="str">
        <f t="shared" si="424"/>
        <v>1681.</v>
      </c>
      <c r="B1770" s="25">
        <v>3618</v>
      </c>
      <c r="C1770" s="36" t="s">
        <v>1783</v>
      </c>
      <c r="D1770" s="25">
        <v>1976</v>
      </c>
      <c r="E1770" s="68" t="s">
        <v>2932</v>
      </c>
      <c r="F1770" s="68" t="s">
        <v>2934</v>
      </c>
      <c r="G1770" s="25">
        <v>2</v>
      </c>
      <c r="H1770" s="25">
        <v>1</v>
      </c>
      <c r="I1770" s="235">
        <v>375.8</v>
      </c>
      <c r="J1770" s="235">
        <v>342</v>
      </c>
      <c r="K1770" s="247">
        <v>342</v>
      </c>
      <c r="L1770" s="12">
        <v>15</v>
      </c>
      <c r="M1770" s="235">
        <f t="shared" si="422"/>
        <v>757376.5</v>
      </c>
      <c r="N1770" s="235"/>
      <c r="O1770" s="235"/>
      <c r="P1770" s="235"/>
      <c r="Q1770" s="144">
        <f t="shared" si="423"/>
        <v>757376.5</v>
      </c>
      <c r="R1770" s="235">
        <v>757376.5</v>
      </c>
      <c r="S1770" s="240"/>
      <c r="T1770" s="235"/>
      <c r="U1770" s="235"/>
      <c r="V1770" s="235"/>
      <c r="W1770" s="235"/>
      <c r="X1770" s="235"/>
      <c r="Y1770" s="235"/>
      <c r="Z1770" s="235"/>
      <c r="AA1770" s="235"/>
      <c r="AB1770" s="235"/>
      <c r="AC1770" s="235"/>
      <c r="AD1770" s="235"/>
      <c r="AE1770" s="144"/>
      <c r="AF1770" s="322"/>
      <c r="AG1770" s="324">
        <v>2025</v>
      </c>
      <c r="AH1770" s="129"/>
      <c r="AI1770" s="216"/>
      <c r="AJ1770" s="216"/>
      <c r="AK1770" s="141">
        <f t="shared" si="425"/>
        <v>1681</v>
      </c>
      <c r="AL1770" s="35" t="s">
        <v>153</v>
      </c>
      <c r="AM1770" s="141" t="str">
        <f t="shared" si="426"/>
        <v>1681.</v>
      </c>
      <c r="AN1770" s="136"/>
      <c r="AO1770" s="35"/>
      <c r="AP1770" s="16"/>
    </row>
    <row r="1771" spans="1:42" ht="22.5" customHeight="1" x14ac:dyDescent="0.25">
      <c r="A1771" s="68" t="str">
        <f t="shared" si="424"/>
        <v>1682.</v>
      </c>
      <c r="B1771" s="25">
        <v>3569</v>
      </c>
      <c r="C1771" s="174" t="s">
        <v>2633</v>
      </c>
      <c r="D1771" s="25">
        <v>1975</v>
      </c>
      <c r="E1771" s="68" t="s">
        <v>2932</v>
      </c>
      <c r="F1771" s="68" t="s">
        <v>2934</v>
      </c>
      <c r="G1771" s="25">
        <v>2</v>
      </c>
      <c r="H1771" s="25">
        <v>2</v>
      </c>
      <c r="I1771" s="235">
        <v>798.7</v>
      </c>
      <c r="J1771" s="144">
        <v>737</v>
      </c>
      <c r="K1771" s="247">
        <v>737</v>
      </c>
      <c r="L1771" s="12">
        <v>31</v>
      </c>
      <c r="M1771" s="235">
        <f t="shared" si="422"/>
        <v>2923920</v>
      </c>
      <c r="N1771" s="235"/>
      <c r="O1771" s="235"/>
      <c r="P1771" s="235"/>
      <c r="Q1771" s="144">
        <f t="shared" si="423"/>
        <v>2923920</v>
      </c>
      <c r="R1771" s="244">
        <v>2923920</v>
      </c>
      <c r="S1771" s="240"/>
      <c r="T1771" s="235"/>
      <c r="U1771" s="235"/>
      <c r="V1771" s="235"/>
      <c r="W1771" s="235"/>
      <c r="X1771" s="235"/>
      <c r="Y1771" s="235"/>
      <c r="Z1771" s="235"/>
      <c r="AA1771" s="235"/>
      <c r="AB1771" s="235"/>
      <c r="AC1771" s="235"/>
      <c r="AD1771" s="235"/>
      <c r="AE1771" s="235"/>
      <c r="AF1771" s="235"/>
      <c r="AG1771" s="324">
        <v>2025</v>
      </c>
      <c r="AH1771" s="129"/>
      <c r="AI1771" s="216"/>
      <c r="AJ1771" s="216"/>
      <c r="AK1771" s="141">
        <f t="shared" si="425"/>
        <v>1682</v>
      </c>
      <c r="AL1771" s="35" t="s">
        <v>153</v>
      </c>
      <c r="AM1771" s="141" t="str">
        <f t="shared" si="426"/>
        <v>1682.</v>
      </c>
      <c r="AN1771" s="136"/>
      <c r="AO1771" s="35"/>
      <c r="AP1771" s="16"/>
    </row>
    <row r="1772" spans="1:42" ht="22.5" customHeight="1" x14ac:dyDescent="0.25">
      <c r="A1772" s="68" t="str">
        <f t="shared" si="424"/>
        <v>1683.</v>
      </c>
      <c r="B1772" s="25">
        <v>3586</v>
      </c>
      <c r="C1772" s="36" t="s">
        <v>1780</v>
      </c>
      <c r="D1772" s="120">
        <v>1991</v>
      </c>
      <c r="E1772" s="68" t="s">
        <v>2932</v>
      </c>
      <c r="F1772" s="68" t="s">
        <v>2934</v>
      </c>
      <c r="G1772" s="25">
        <v>2</v>
      </c>
      <c r="H1772" s="25">
        <v>1</v>
      </c>
      <c r="I1772" s="176">
        <v>396.6</v>
      </c>
      <c r="J1772" s="176">
        <v>362.1</v>
      </c>
      <c r="K1772" s="176">
        <v>362.1</v>
      </c>
      <c r="L1772" s="12">
        <v>15</v>
      </c>
      <c r="M1772" s="235">
        <f t="shared" si="422"/>
        <v>145758</v>
      </c>
      <c r="N1772" s="235"/>
      <c r="O1772" s="235"/>
      <c r="P1772" s="235"/>
      <c r="Q1772" s="144">
        <f t="shared" si="423"/>
        <v>145758</v>
      </c>
      <c r="R1772" s="235">
        <v>145758</v>
      </c>
      <c r="S1772" s="240"/>
      <c r="T1772" s="235"/>
      <c r="U1772" s="235"/>
      <c r="V1772" s="235"/>
      <c r="W1772" s="235"/>
      <c r="X1772" s="235"/>
      <c r="Y1772" s="235"/>
      <c r="Z1772" s="235"/>
      <c r="AA1772" s="235"/>
      <c r="AB1772" s="235"/>
      <c r="AC1772" s="235"/>
      <c r="AD1772" s="235"/>
      <c r="AE1772" s="235"/>
      <c r="AF1772" s="235"/>
      <c r="AG1772" s="324">
        <v>2025</v>
      </c>
      <c r="AH1772" s="129"/>
      <c r="AI1772" s="216"/>
      <c r="AJ1772" s="216"/>
      <c r="AK1772" s="141">
        <f t="shared" si="425"/>
        <v>1683</v>
      </c>
      <c r="AL1772" s="35" t="s">
        <v>153</v>
      </c>
      <c r="AM1772" s="141" t="str">
        <f t="shared" si="426"/>
        <v>1683.</v>
      </c>
      <c r="AN1772" s="136"/>
      <c r="AO1772" s="35"/>
      <c r="AP1772" s="16"/>
    </row>
    <row r="1773" spans="1:42" ht="22.5" customHeight="1" x14ac:dyDescent="0.25">
      <c r="A1773" s="68" t="str">
        <f t="shared" si="424"/>
        <v>1684.</v>
      </c>
      <c r="B1773" s="25">
        <v>3584</v>
      </c>
      <c r="C1773" s="208" t="s">
        <v>866</v>
      </c>
      <c r="D1773" s="120">
        <v>1988</v>
      </c>
      <c r="E1773" s="68" t="s">
        <v>2932</v>
      </c>
      <c r="F1773" s="68" t="s">
        <v>2934</v>
      </c>
      <c r="G1773" s="25">
        <v>2</v>
      </c>
      <c r="H1773" s="25">
        <v>1</v>
      </c>
      <c r="I1773" s="176">
        <v>388.7</v>
      </c>
      <c r="J1773" s="144">
        <v>354.8</v>
      </c>
      <c r="K1773" s="176">
        <v>354.8</v>
      </c>
      <c r="L1773" s="12">
        <v>18</v>
      </c>
      <c r="M1773" s="235">
        <f t="shared" si="422"/>
        <v>148616</v>
      </c>
      <c r="N1773" s="235"/>
      <c r="O1773" s="235"/>
      <c r="P1773" s="235"/>
      <c r="Q1773" s="144">
        <f t="shared" si="423"/>
        <v>148616</v>
      </c>
      <c r="R1773" s="244">
        <v>148616</v>
      </c>
      <c r="S1773" s="245"/>
      <c r="T1773" s="244"/>
      <c r="U1773" s="244"/>
      <c r="V1773" s="244"/>
      <c r="W1773" s="244"/>
      <c r="X1773" s="244"/>
      <c r="Y1773" s="244"/>
      <c r="Z1773" s="244"/>
      <c r="AA1773" s="244"/>
      <c r="AB1773" s="244"/>
      <c r="AC1773" s="244"/>
      <c r="AD1773" s="244"/>
      <c r="AE1773" s="244"/>
      <c r="AF1773" s="244"/>
      <c r="AG1773" s="324">
        <v>2025</v>
      </c>
      <c r="AH1773" s="129"/>
      <c r="AI1773" s="172"/>
      <c r="AJ1773" s="172"/>
      <c r="AK1773" s="141">
        <f t="shared" si="425"/>
        <v>1684</v>
      </c>
      <c r="AL1773" s="35" t="s">
        <v>153</v>
      </c>
      <c r="AM1773" s="141" t="str">
        <f t="shared" si="426"/>
        <v>1684.</v>
      </c>
      <c r="AN1773" s="136"/>
      <c r="AO1773" s="35"/>
      <c r="AP1773" s="16"/>
    </row>
    <row r="1774" spans="1:42" ht="22.5" customHeight="1" x14ac:dyDescent="0.25">
      <c r="A1774" s="68" t="str">
        <f t="shared" si="424"/>
        <v>1685.</v>
      </c>
      <c r="B1774" s="25">
        <v>3308</v>
      </c>
      <c r="C1774" s="208" t="s">
        <v>835</v>
      </c>
      <c r="D1774" s="120">
        <v>1970</v>
      </c>
      <c r="E1774" s="68" t="s">
        <v>2932</v>
      </c>
      <c r="F1774" s="68" t="s">
        <v>2934</v>
      </c>
      <c r="G1774" s="25">
        <v>2</v>
      </c>
      <c r="H1774" s="25">
        <v>2</v>
      </c>
      <c r="I1774" s="176">
        <v>563.70000000000005</v>
      </c>
      <c r="J1774" s="144">
        <v>514.9</v>
      </c>
      <c r="K1774" s="176">
        <v>514.9</v>
      </c>
      <c r="L1774" s="12">
        <v>12</v>
      </c>
      <c r="M1774" s="235">
        <f t="shared" si="422"/>
        <v>619344</v>
      </c>
      <c r="N1774" s="235"/>
      <c r="O1774" s="235"/>
      <c r="P1774" s="235"/>
      <c r="Q1774" s="144">
        <f t="shared" si="423"/>
        <v>619344</v>
      </c>
      <c r="R1774" s="244">
        <v>619344</v>
      </c>
      <c r="S1774" s="245"/>
      <c r="T1774" s="244"/>
      <c r="U1774" s="244"/>
      <c r="V1774" s="244"/>
      <c r="W1774" s="244"/>
      <c r="X1774" s="244"/>
      <c r="Y1774" s="244"/>
      <c r="Z1774" s="244"/>
      <c r="AA1774" s="244"/>
      <c r="AB1774" s="244"/>
      <c r="AC1774" s="244"/>
      <c r="AD1774" s="244"/>
      <c r="AE1774" s="244"/>
      <c r="AF1774" s="244"/>
      <c r="AG1774" s="324">
        <v>2025</v>
      </c>
      <c r="AH1774" s="129"/>
      <c r="AI1774" s="172"/>
      <c r="AJ1774" s="172"/>
      <c r="AK1774" s="141">
        <f t="shared" si="425"/>
        <v>1685</v>
      </c>
      <c r="AL1774" s="35" t="s">
        <v>153</v>
      </c>
      <c r="AM1774" s="141" t="str">
        <f t="shared" si="426"/>
        <v>1685.</v>
      </c>
      <c r="AN1774" s="136"/>
      <c r="AO1774" s="35"/>
      <c r="AP1774" s="16"/>
    </row>
    <row r="1775" spans="1:42" ht="22.5" customHeight="1" x14ac:dyDescent="0.25">
      <c r="A1775" s="68" t="str">
        <f t="shared" si="424"/>
        <v>1686.</v>
      </c>
      <c r="B1775" s="25">
        <v>3362</v>
      </c>
      <c r="C1775" s="208" t="s">
        <v>853</v>
      </c>
      <c r="D1775" s="120">
        <v>1962</v>
      </c>
      <c r="E1775" s="68" t="s">
        <v>2932</v>
      </c>
      <c r="F1775" s="68" t="s">
        <v>2934</v>
      </c>
      <c r="G1775" s="25">
        <v>4</v>
      </c>
      <c r="H1775" s="25">
        <v>3</v>
      </c>
      <c r="I1775" s="176">
        <v>2171.1</v>
      </c>
      <c r="J1775" s="144">
        <v>1495.8</v>
      </c>
      <c r="K1775" s="176">
        <v>1495.8</v>
      </c>
      <c r="L1775" s="12">
        <v>36</v>
      </c>
      <c r="M1775" s="235">
        <f t="shared" si="422"/>
        <v>5267117</v>
      </c>
      <c r="N1775" s="235"/>
      <c r="O1775" s="235"/>
      <c r="P1775" s="235"/>
      <c r="Q1775" s="144">
        <f t="shared" si="423"/>
        <v>5267117</v>
      </c>
      <c r="R1775" s="244">
        <v>5267117</v>
      </c>
      <c r="S1775" s="245"/>
      <c r="T1775" s="244"/>
      <c r="U1775" s="244"/>
      <c r="V1775" s="244"/>
      <c r="W1775" s="244"/>
      <c r="X1775" s="244"/>
      <c r="Y1775" s="244"/>
      <c r="Z1775" s="244"/>
      <c r="AA1775" s="244"/>
      <c r="AB1775" s="244"/>
      <c r="AC1775" s="244"/>
      <c r="AD1775" s="244"/>
      <c r="AE1775" s="244"/>
      <c r="AF1775" s="244"/>
      <c r="AG1775" s="324">
        <v>2025</v>
      </c>
      <c r="AH1775" s="129"/>
      <c r="AI1775" s="172"/>
      <c r="AJ1775" s="172"/>
      <c r="AK1775" s="141">
        <f t="shared" si="425"/>
        <v>1686</v>
      </c>
      <c r="AL1775" s="35" t="s">
        <v>153</v>
      </c>
      <c r="AM1775" s="141" t="str">
        <f t="shared" si="426"/>
        <v>1686.</v>
      </c>
      <c r="AN1775" s="136"/>
      <c r="AO1775" s="35"/>
      <c r="AP1775" s="16"/>
    </row>
    <row r="1776" spans="1:42" ht="22.5" customHeight="1" x14ac:dyDescent="0.25">
      <c r="A1776" s="68" t="str">
        <f t="shared" si="424"/>
        <v>1687.</v>
      </c>
      <c r="B1776" s="25">
        <v>3373</v>
      </c>
      <c r="C1776" s="36" t="s">
        <v>1823</v>
      </c>
      <c r="D1776" s="25">
        <v>1949</v>
      </c>
      <c r="E1776" s="68" t="s">
        <v>2932</v>
      </c>
      <c r="F1776" s="68" t="s">
        <v>2934</v>
      </c>
      <c r="G1776" s="25">
        <v>2</v>
      </c>
      <c r="H1776" s="25">
        <v>2</v>
      </c>
      <c r="I1776" s="235">
        <v>846.3</v>
      </c>
      <c r="J1776" s="235">
        <v>415.8</v>
      </c>
      <c r="K1776" s="247">
        <v>415.8</v>
      </c>
      <c r="L1776" s="12">
        <v>14</v>
      </c>
      <c r="M1776" s="235">
        <f t="shared" si="422"/>
        <v>938091</v>
      </c>
      <c r="N1776" s="235"/>
      <c r="O1776" s="235"/>
      <c r="P1776" s="235"/>
      <c r="Q1776" s="144">
        <f t="shared" si="423"/>
        <v>938091</v>
      </c>
      <c r="R1776" s="235">
        <v>938091</v>
      </c>
      <c r="S1776" s="240"/>
      <c r="T1776" s="235"/>
      <c r="U1776" s="235"/>
      <c r="V1776" s="235"/>
      <c r="W1776" s="235"/>
      <c r="X1776" s="235"/>
      <c r="Y1776" s="235"/>
      <c r="Z1776" s="235"/>
      <c r="AA1776" s="235"/>
      <c r="AB1776" s="235"/>
      <c r="AC1776" s="235"/>
      <c r="AD1776" s="235"/>
      <c r="AE1776" s="235"/>
      <c r="AF1776" s="235"/>
      <c r="AG1776" s="324">
        <v>2025</v>
      </c>
      <c r="AH1776" s="129"/>
      <c r="AI1776" s="216"/>
      <c r="AJ1776" s="216"/>
      <c r="AK1776" s="141">
        <f t="shared" si="425"/>
        <v>1687</v>
      </c>
      <c r="AL1776" s="35" t="s">
        <v>153</v>
      </c>
      <c r="AM1776" s="141" t="str">
        <f t="shared" si="426"/>
        <v>1687.</v>
      </c>
      <c r="AN1776" s="136"/>
      <c r="AO1776" s="35"/>
      <c r="AP1776" s="16"/>
    </row>
    <row r="1777" spans="1:42" ht="22.5" customHeight="1" x14ac:dyDescent="0.25">
      <c r="A1777" s="68" t="str">
        <f t="shared" si="424"/>
        <v>1688.</v>
      </c>
      <c r="B1777" s="25">
        <v>3406</v>
      </c>
      <c r="C1777" s="36" t="s">
        <v>1744</v>
      </c>
      <c r="D1777" s="25">
        <v>1994</v>
      </c>
      <c r="E1777" s="68" t="s">
        <v>2932</v>
      </c>
      <c r="F1777" s="68" t="s">
        <v>2934</v>
      </c>
      <c r="G1777" s="25">
        <v>3</v>
      </c>
      <c r="H1777" s="25">
        <v>2</v>
      </c>
      <c r="I1777" s="235">
        <v>1381.9</v>
      </c>
      <c r="J1777" s="235">
        <v>1273.3</v>
      </c>
      <c r="K1777" s="247">
        <v>1273.3</v>
      </c>
      <c r="L1777" s="12">
        <v>24</v>
      </c>
      <c r="M1777" s="235">
        <f t="shared" ref="M1777:M1838" si="427">R1777+T1777+V1777+X1777+Z1777+AB1777+AE1777+AF1777</f>
        <v>966552</v>
      </c>
      <c r="N1777" s="235"/>
      <c r="O1777" s="235"/>
      <c r="P1777" s="235"/>
      <c r="Q1777" s="144">
        <f t="shared" si="423"/>
        <v>966552</v>
      </c>
      <c r="R1777" s="235">
        <v>966552</v>
      </c>
      <c r="S1777" s="240"/>
      <c r="T1777" s="235"/>
      <c r="U1777" s="235"/>
      <c r="V1777" s="235"/>
      <c r="W1777" s="235"/>
      <c r="X1777" s="235"/>
      <c r="Y1777" s="235"/>
      <c r="Z1777" s="235"/>
      <c r="AA1777" s="235"/>
      <c r="AB1777" s="235"/>
      <c r="AC1777" s="235"/>
      <c r="AD1777" s="235"/>
      <c r="AE1777" s="235"/>
      <c r="AF1777" s="235"/>
      <c r="AG1777" s="324">
        <v>2025</v>
      </c>
      <c r="AH1777" s="129"/>
      <c r="AI1777" s="216"/>
      <c r="AJ1777" s="216"/>
      <c r="AK1777" s="141">
        <f t="shared" si="425"/>
        <v>1688</v>
      </c>
      <c r="AL1777" s="35" t="s">
        <v>153</v>
      </c>
      <c r="AM1777" s="141" t="str">
        <f t="shared" si="426"/>
        <v>1688.</v>
      </c>
      <c r="AN1777" s="136"/>
      <c r="AO1777" s="35"/>
      <c r="AP1777" s="16"/>
    </row>
    <row r="1778" spans="1:42" ht="22.5" customHeight="1" x14ac:dyDescent="0.25">
      <c r="A1778" s="68" t="str">
        <f t="shared" si="424"/>
        <v>1689.</v>
      </c>
      <c r="B1778" s="25">
        <v>3595</v>
      </c>
      <c r="C1778" s="208" t="s">
        <v>907</v>
      </c>
      <c r="D1778" s="120">
        <v>1987</v>
      </c>
      <c r="E1778" s="68" t="s">
        <v>2932</v>
      </c>
      <c r="F1778" s="68" t="s">
        <v>2934</v>
      </c>
      <c r="G1778" s="25">
        <v>2</v>
      </c>
      <c r="H1778" s="25">
        <v>1</v>
      </c>
      <c r="I1778" s="176">
        <v>356.7</v>
      </c>
      <c r="J1778" s="144">
        <v>322.10000000000002</v>
      </c>
      <c r="K1778" s="176">
        <v>322.10000000000002</v>
      </c>
      <c r="L1778" s="12">
        <v>21</v>
      </c>
      <c r="M1778" s="235">
        <f t="shared" si="427"/>
        <v>258804</v>
      </c>
      <c r="N1778" s="235"/>
      <c r="O1778" s="235"/>
      <c r="P1778" s="235"/>
      <c r="Q1778" s="144">
        <f t="shared" si="423"/>
        <v>258804</v>
      </c>
      <c r="R1778" s="244">
        <v>258804</v>
      </c>
      <c r="S1778" s="245"/>
      <c r="T1778" s="244"/>
      <c r="U1778" s="244"/>
      <c r="V1778" s="244"/>
      <c r="W1778" s="244"/>
      <c r="X1778" s="244"/>
      <c r="Y1778" s="244"/>
      <c r="Z1778" s="244"/>
      <c r="AA1778" s="244"/>
      <c r="AB1778" s="244"/>
      <c r="AC1778" s="244"/>
      <c r="AD1778" s="244"/>
      <c r="AE1778" s="244"/>
      <c r="AF1778" s="244"/>
      <c r="AG1778" s="324">
        <v>2025</v>
      </c>
      <c r="AH1778" s="129"/>
      <c r="AI1778" s="172"/>
      <c r="AJ1778" s="172"/>
      <c r="AK1778" s="141">
        <f t="shared" si="425"/>
        <v>1689</v>
      </c>
      <c r="AL1778" s="35" t="s">
        <v>153</v>
      </c>
      <c r="AM1778" s="141" t="str">
        <f t="shared" si="426"/>
        <v>1689.</v>
      </c>
      <c r="AN1778" s="136"/>
      <c r="AO1778" s="35"/>
      <c r="AP1778" s="16"/>
    </row>
    <row r="1779" spans="1:42" ht="22.5" customHeight="1" x14ac:dyDescent="0.25">
      <c r="A1779" s="68" t="str">
        <f t="shared" si="424"/>
        <v>1690.</v>
      </c>
      <c r="B1779" s="25">
        <v>3597</v>
      </c>
      <c r="C1779" s="36" t="s">
        <v>1781</v>
      </c>
      <c r="D1779" s="25">
        <v>1987</v>
      </c>
      <c r="E1779" s="68" t="s">
        <v>2932</v>
      </c>
      <c r="F1779" s="68" t="s">
        <v>2934</v>
      </c>
      <c r="G1779" s="25">
        <v>2</v>
      </c>
      <c r="H1779" s="25">
        <v>1</v>
      </c>
      <c r="I1779" s="235">
        <v>358</v>
      </c>
      <c r="J1779" s="235">
        <v>324</v>
      </c>
      <c r="K1779" s="247">
        <v>324</v>
      </c>
      <c r="L1779" s="12">
        <v>19</v>
      </c>
      <c r="M1779" s="235">
        <f t="shared" si="427"/>
        <v>2504406.6999999997</v>
      </c>
      <c r="N1779" s="235"/>
      <c r="O1779" s="235"/>
      <c r="P1779" s="235"/>
      <c r="Q1779" s="144">
        <f t="shared" si="423"/>
        <v>2504406.6999999997</v>
      </c>
      <c r="R1779" s="235"/>
      <c r="S1779" s="240"/>
      <c r="T1779" s="235"/>
      <c r="U1779" s="235">
        <v>332.9</v>
      </c>
      <c r="V1779" s="235">
        <f>U1779*7523</f>
        <v>2504406.6999999997</v>
      </c>
      <c r="W1779" s="235"/>
      <c r="X1779" s="235"/>
      <c r="Y1779" s="235"/>
      <c r="Z1779" s="235"/>
      <c r="AA1779" s="235"/>
      <c r="AB1779" s="235"/>
      <c r="AC1779" s="235"/>
      <c r="AD1779" s="235"/>
      <c r="AE1779" s="235"/>
      <c r="AF1779" s="235"/>
      <c r="AG1779" s="324">
        <v>2025</v>
      </c>
      <c r="AH1779" s="129"/>
      <c r="AI1779" s="172"/>
      <c r="AJ1779" s="172"/>
      <c r="AK1779" s="141">
        <f t="shared" si="425"/>
        <v>1690</v>
      </c>
      <c r="AL1779" s="35" t="s">
        <v>153</v>
      </c>
      <c r="AM1779" s="141" t="str">
        <f t="shared" si="426"/>
        <v>1690.</v>
      </c>
      <c r="AN1779" s="136"/>
      <c r="AO1779" s="35"/>
      <c r="AP1779" s="16"/>
    </row>
    <row r="1780" spans="1:42" ht="22.5" customHeight="1" x14ac:dyDescent="0.25">
      <c r="A1780" s="68" t="str">
        <f t="shared" si="424"/>
        <v>1691.</v>
      </c>
      <c r="B1780" s="25">
        <v>3600</v>
      </c>
      <c r="C1780" s="208" t="s">
        <v>867</v>
      </c>
      <c r="D1780" s="120">
        <v>1965</v>
      </c>
      <c r="E1780" s="68" t="s">
        <v>2932</v>
      </c>
      <c r="F1780" s="68" t="s">
        <v>2934</v>
      </c>
      <c r="G1780" s="25">
        <v>2</v>
      </c>
      <c r="H1780" s="25">
        <v>1</v>
      </c>
      <c r="I1780" s="176">
        <v>347.5</v>
      </c>
      <c r="J1780" s="144">
        <v>302.5</v>
      </c>
      <c r="K1780" s="176">
        <v>302.5</v>
      </c>
      <c r="L1780" s="12">
        <v>17</v>
      </c>
      <c r="M1780" s="235">
        <f t="shared" si="427"/>
        <v>394128</v>
      </c>
      <c r="N1780" s="235"/>
      <c r="O1780" s="235"/>
      <c r="P1780" s="235"/>
      <c r="Q1780" s="144">
        <f t="shared" si="423"/>
        <v>394128</v>
      </c>
      <c r="R1780" s="244">
        <v>394128</v>
      </c>
      <c r="S1780" s="245"/>
      <c r="T1780" s="244"/>
      <c r="U1780" s="244"/>
      <c r="V1780" s="244"/>
      <c r="W1780" s="244"/>
      <c r="X1780" s="244"/>
      <c r="Y1780" s="244"/>
      <c r="Z1780" s="244"/>
      <c r="AA1780" s="244"/>
      <c r="AB1780" s="244"/>
      <c r="AC1780" s="244"/>
      <c r="AD1780" s="244"/>
      <c r="AE1780" s="244"/>
      <c r="AF1780" s="244"/>
      <c r="AG1780" s="324">
        <v>2025</v>
      </c>
      <c r="AH1780" s="129"/>
      <c r="AI1780" s="172"/>
      <c r="AJ1780" s="172"/>
      <c r="AK1780" s="141">
        <f t="shared" si="425"/>
        <v>1691</v>
      </c>
      <c r="AL1780" s="35" t="s">
        <v>153</v>
      </c>
      <c r="AM1780" s="141" t="str">
        <f t="shared" si="426"/>
        <v>1691.</v>
      </c>
      <c r="AN1780" s="136"/>
      <c r="AO1780" s="35"/>
      <c r="AP1780" s="16"/>
    </row>
    <row r="1781" spans="1:42" ht="22.5" customHeight="1" x14ac:dyDescent="0.25">
      <c r="A1781" s="68" t="str">
        <f t="shared" si="424"/>
        <v>1692.</v>
      </c>
      <c r="B1781" s="25">
        <v>3272</v>
      </c>
      <c r="C1781" s="208" t="s">
        <v>108</v>
      </c>
      <c r="D1781" s="120">
        <v>1983</v>
      </c>
      <c r="E1781" s="68" t="s">
        <v>2932</v>
      </c>
      <c r="F1781" s="68" t="s">
        <v>2933</v>
      </c>
      <c r="G1781" s="25">
        <v>5</v>
      </c>
      <c r="H1781" s="25">
        <v>5</v>
      </c>
      <c r="I1781" s="176">
        <v>4016.5</v>
      </c>
      <c r="J1781" s="144">
        <v>3512.5</v>
      </c>
      <c r="K1781" s="176">
        <v>3512.5</v>
      </c>
      <c r="L1781" s="12">
        <v>140</v>
      </c>
      <c r="M1781" s="235">
        <f t="shared" si="427"/>
        <v>2537917.1999999997</v>
      </c>
      <c r="N1781" s="235"/>
      <c r="O1781" s="235"/>
      <c r="P1781" s="235"/>
      <c r="Q1781" s="144">
        <f t="shared" si="423"/>
        <v>2537917.1999999997</v>
      </c>
      <c r="R1781" s="244">
        <v>2537917.1999999997</v>
      </c>
      <c r="S1781" s="245"/>
      <c r="T1781" s="244"/>
      <c r="U1781" s="244"/>
      <c r="V1781" s="244"/>
      <c r="W1781" s="244"/>
      <c r="X1781" s="244"/>
      <c r="Y1781" s="244"/>
      <c r="Z1781" s="244"/>
      <c r="AA1781" s="244"/>
      <c r="AB1781" s="244"/>
      <c r="AC1781" s="244"/>
      <c r="AD1781" s="244"/>
      <c r="AE1781" s="244"/>
      <c r="AF1781" s="244"/>
      <c r="AG1781" s="324">
        <v>2025</v>
      </c>
      <c r="AH1781" s="129"/>
      <c r="AI1781" s="172"/>
      <c r="AJ1781" s="172"/>
      <c r="AK1781" s="141">
        <f t="shared" si="425"/>
        <v>1692</v>
      </c>
      <c r="AL1781" s="35" t="s">
        <v>153</v>
      </c>
      <c r="AM1781" s="141" t="str">
        <f t="shared" si="426"/>
        <v>1692.</v>
      </c>
      <c r="AN1781" s="136"/>
      <c r="AO1781" s="35"/>
      <c r="AP1781" s="16"/>
    </row>
    <row r="1782" spans="1:42" ht="22.5" customHeight="1" x14ac:dyDescent="0.25">
      <c r="A1782" s="68" t="str">
        <f t="shared" si="424"/>
        <v>1693.</v>
      </c>
      <c r="B1782" s="25">
        <v>3392</v>
      </c>
      <c r="C1782" s="174" t="s">
        <v>702</v>
      </c>
      <c r="D1782" s="25">
        <v>1965</v>
      </c>
      <c r="E1782" s="68" t="s">
        <v>2932</v>
      </c>
      <c r="F1782" s="68" t="s">
        <v>2934</v>
      </c>
      <c r="G1782" s="25">
        <v>4</v>
      </c>
      <c r="H1782" s="25">
        <v>3</v>
      </c>
      <c r="I1782" s="235">
        <v>1322.8</v>
      </c>
      <c r="J1782" s="144">
        <v>1224.2</v>
      </c>
      <c r="K1782" s="247">
        <v>1224.2</v>
      </c>
      <c r="L1782" s="12">
        <v>48</v>
      </c>
      <c r="M1782" s="235">
        <f t="shared" si="427"/>
        <v>553656</v>
      </c>
      <c r="N1782" s="235"/>
      <c r="O1782" s="235"/>
      <c r="P1782" s="235"/>
      <c r="Q1782" s="144">
        <f t="shared" si="423"/>
        <v>553656</v>
      </c>
      <c r="R1782" s="235">
        <v>553656</v>
      </c>
      <c r="S1782" s="240"/>
      <c r="T1782" s="235"/>
      <c r="U1782" s="235"/>
      <c r="V1782" s="235"/>
      <c r="W1782" s="235"/>
      <c r="X1782" s="235"/>
      <c r="Y1782" s="235"/>
      <c r="Z1782" s="235"/>
      <c r="AA1782" s="235"/>
      <c r="AB1782" s="235"/>
      <c r="AC1782" s="235"/>
      <c r="AD1782" s="235"/>
      <c r="AE1782" s="235"/>
      <c r="AF1782" s="235"/>
      <c r="AG1782" s="324">
        <v>2025</v>
      </c>
      <c r="AH1782" s="128"/>
      <c r="AI1782" s="216"/>
      <c r="AJ1782" s="216"/>
      <c r="AK1782" s="141">
        <f t="shared" si="425"/>
        <v>1693</v>
      </c>
      <c r="AL1782" s="35" t="s">
        <v>153</v>
      </c>
      <c r="AM1782" s="141" t="str">
        <f t="shared" si="426"/>
        <v>1693.</v>
      </c>
      <c r="AN1782" s="136"/>
      <c r="AO1782" s="35"/>
      <c r="AP1782" s="16"/>
    </row>
    <row r="1783" spans="1:42" ht="22.5" customHeight="1" x14ac:dyDescent="0.25">
      <c r="A1783" s="68" t="str">
        <f t="shared" si="424"/>
        <v>1694.</v>
      </c>
      <c r="B1783" s="25">
        <v>3266</v>
      </c>
      <c r="C1783" s="211" t="s">
        <v>753</v>
      </c>
      <c r="D1783" s="25">
        <v>1965</v>
      </c>
      <c r="E1783" s="68" t="s">
        <v>2932</v>
      </c>
      <c r="F1783" s="68" t="s">
        <v>2934</v>
      </c>
      <c r="G1783" s="25">
        <v>5</v>
      </c>
      <c r="H1783" s="25">
        <v>4</v>
      </c>
      <c r="I1783" s="244">
        <v>3745.1</v>
      </c>
      <c r="J1783" s="144">
        <v>3443.9</v>
      </c>
      <c r="K1783" s="244">
        <v>3443.9</v>
      </c>
      <c r="L1783" s="12">
        <v>147</v>
      </c>
      <c r="M1783" s="235">
        <f t="shared" si="427"/>
        <v>5181836</v>
      </c>
      <c r="N1783" s="235"/>
      <c r="O1783" s="235"/>
      <c r="P1783" s="235"/>
      <c r="Q1783" s="144">
        <f t="shared" si="423"/>
        <v>5181836</v>
      </c>
      <c r="R1783" s="244">
        <v>5181836</v>
      </c>
      <c r="S1783" s="245"/>
      <c r="T1783" s="244"/>
      <c r="U1783" s="244"/>
      <c r="V1783" s="244"/>
      <c r="W1783" s="244"/>
      <c r="X1783" s="244"/>
      <c r="Y1783" s="244"/>
      <c r="Z1783" s="244"/>
      <c r="AA1783" s="244"/>
      <c r="AB1783" s="244"/>
      <c r="AC1783" s="244"/>
      <c r="AD1783" s="244"/>
      <c r="AE1783" s="144"/>
      <c r="AF1783" s="244"/>
      <c r="AG1783" s="324">
        <v>2025</v>
      </c>
      <c r="AH1783" s="129"/>
      <c r="AI1783" s="172"/>
      <c r="AJ1783" s="172"/>
      <c r="AK1783" s="141">
        <f t="shared" si="425"/>
        <v>1694</v>
      </c>
      <c r="AL1783" s="35" t="s">
        <v>153</v>
      </c>
      <c r="AM1783" s="141" t="str">
        <f t="shared" si="426"/>
        <v>1694.</v>
      </c>
      <c r="AN1783" s="136"/>
      <c r="AO1783" s="35"/>
      <c r="AP1783" s="16"/>
    </row>
    <row r="1784" spans="1:42" ht="22.5" customHeight="1" x14ac:dyDescent="0.25">
      <c r="A1784" s="68" t="str">
        <f t="shared" si="424"/>
        <v>1695.</v>
      </c>
      <c r="B1784" s="25">
        <v>3287</v>
      </c>
      <c r="C1784" s="174" t="s">
        <v>686</v>
      </c>
      <c r="D1784" s="25">
        <v>1961</v>
      </c>
      <c r="E1784" s="68" t="s">
        <v>2932</v>
      </c>
      <c r="F1784" s="68" t="s">
        <v>2934</v>
      </c>
      <c r="G1784" s="25">
        <v>3</v>
      </c>
      <c r="H1784" s="25">
        <v>3</v>
      </c>
      <c r="I1784" s="235">
        <v>1221.5</v>
      </c>
      <c r="J1784" s="144">
        <v>1110.8</v>
      </c>
      <c r="K1784" s="247">
        <v>1110.8</v>
      </c>
      <c r="L1784" s="12">
        <v>52</v>
      </c>
      <c r="M1784" s="235">
        <f t="shared" si="427"/>
        <v>828444</v>
      </c>
      <c r="N1784" s="235"/>
      <c r="O1784" s="235"/>
      <c r="P1784" s="235"/>
      <c r="Q1784" s="144">
        <f t="shared" si="423"/>
        <v>828444</v>
      </c>
      <c r="R1784" s="235">
        <v>828444</v>
      </c>
      <c r="S1784" s="240"/>
      <c r="T1784" s="235"/>
      <c r="U1784" s="235"/>
      <c r="V1784" s="235"/>
      <c r="W1784" s="235"/>
      <c r="X1784" s="235"/>
      <c r="Y1784" s="235"/>
      <c r="Z1784" s="235"/>
      <c r="AA1784" s="235"/>
      <c r="AB1784" s="235"/>
      <c r="AC1784" s="235"/>
      <c r="AD1784" s="235"/>
      <c r="AE1784" s="235"/>
      <c r="AF1784" s="235"/>
      <c r="AG1784" s="324">
        <v>2025</v>
      </c>
      <c r="AH1784" s="129"/>
      <c r="AI1784" s="216"/>
      <c r="AJ1784" s="216"/>
      <c r="AK1784" s="141">
        <f t="shared" si="425"/>
        <v>1695</v>
      </c>
      <c r="AL1784" s="35" t="s">
        <v>153</v>
      </c>
      <c r="AM1784" s="141" t="str">
        <f t="shared" si="426"/>
        <v>1695.</v>
      </c>
      <c r="AN1784" s="136"/>
      <c r="AO1784" s="35"/>
      <c r="AP1784" s="16"/>
    </row>
    <row r="1785" spans="1:42" ht="22.5" customHeight="1" x14ac:dyDescent="0.25">
      <c r="A1785" s="68" t="str">
        <f t="shared" si="424"/>
        <v>1696.</v>
      </c>
      <c r="B1785" s="25">
        <v>3296</v>
      </c>
      <c r="C1785" s="36" t="s">
        <v>3069</v>
      </c>
      <c r="D1785" s="120">
        <v>1979</v>
      </c>
      <c r="E1785" s="68" t="s">
        <v>2932</v>
      </c>
      <c r="F1785" s="68" t="s">
        <v>2934</v>
      </c>
      <c r="G1785" s="25">
        <v>5</v>
      </c>
      <c r="H1785" s="25">
        <v>4</v>
      </c>
      <c r="I1785" s="176">
        <v>3068</v>
      </c>
      <c r="J1785" s="144">
        <v>2781.5</v>
      </c>
      <c r="K1785" s="176">
        <v>2781.5</v>
      </c>
      <c r="L1785" s="12">
        <v>109</v>
      </c>
      <c r="M1785" s="235">
        <f t="shared" si="427"/>
        <v>655851.5</v>
      </c>
      <c r="N1785" s="235"/>
      <c r="O1785" s="235"/>
      <c r="P1785" s="235"/>
      <c r="Q1785" s="144">
        <f t="shared" si="423"/>
        <v>655851.5</v>
      </c>
      <c r="R1785" s="235">
        <v>655851.5</v>
      </c>
      <c r="S1785" s="240"/>
      <c r="T1785" s="235"/>
      <c r="U1785" s="235"/>
      <c r="V1785" s="235"/>
      <c r="W1785" s="235"/>
      <c r="X1785" s="235"/>
      <c r="Y1785" s="235"/>
      <c r="Z1785" s="235"/>
      <c r="AA1785" s="235"/>
      <c r="AB1785" s="235"/>
      <c r="AC1785" s="235"/>
      <c r="AD1785" s="235"/>
      <c r="AE1785" s="235"/>
      <c r="AF1785" s="235"/>
      <c r="AG1785" s="324">
        <v>2025</v>
      </c>
      <c r="AH1785" s="129"/>
      <c r="AI1785" s="216"/>
      <c r="AJ1785" s="216"/>
      <c r="AK1785" s="141">
        <f t="shared" si="425"/>
        <v>1696</v>
      </c>
      <c r="AL1785" s="35" t="s">
        <v>153</v>
      </c>
      <c r="AM1785" s="141" t="str">
        <f t="shared" si="426"/>
        <v>1696.</v>
      </c>
      <c r="AN1785" s="136"/>
      <c r="AO1785" s="35"/>
      <c r="AP1785" s="16"/>
    </row>
    <row r="1786" spans="1:42" ht="22.5" customHeight="1" x14ac:dyDescent="0.25">
      <c r="A1786" s="68" t="str">
        <f t="shared" si="424"/>
        <v>1697.</v>
      </c>
      <c r="B1786" s="25">
        <v>3323</v>
      </c>
      <c r="C1786" s="36" t="s">
        <v>1727</v>
      </c>
      <c r="D1786" s="25">
        <v>1941</v>
      </c>
      <c r="E1786" s="68" t="s">
        <v>2932</v>
      </c>
      <c r="F1786" s="68" t="s">
        <v>2934</v>
      </c>
      <c r="G1786" s="25">
        <v>4</v>
      </c>
      <c r="H1786" s="25">
        <v>3</v>
      </c>
      <c r="I1786" s="235">
        <v>2514.6999999999998</v>
      </c>
      <c r="J1786" s="235">
        <v>2277.6999999999998</v>
      </c>
      <c r="K1786" s="247">
        <v>2277.6999999999998</v>
      </c>
      <c r="L1786" s="12">
        <v>62</v>
      </c>
      <c r="M1786" s="235">
        <f t="shared" si="427"/>
        <v>1465593</v>
      </c>
      <c r="N1786" s="235"/>
      <c r="O1786" s="235"/>
      <c r="P1786" s="235"/>
      <c r="Q1786" s="144">
        <f t="shared" si="423"/>
        <v>1465593</v>
      </c>
      <c r="R1786" s="235">
        <f>606957+858636</f>
        <v>1465593</v>
      </c>
      <c r="S1786" s="240"/>
      <c r="T1786" s="235"/>
      <c r="U1786" s="235"/>
      <c r="V1786" s="235"/>
      <c r="W1786" s="235"/>
      <c r="X1786" s="235"/>
      <c r="Y1786" s="235"/>
      <c r="Z1786" s="235"/>
      <c r="AA1786" s="235"/>
      <c r="AB1786" s="235"/>
      <c r="AC1786" s="235"/>
      <c r="AD1786" s="235"/>
      <c r="AE1786" s="235"/>
      <c r="AF1786" s="235"/>
      <c r="AG1786" s="324">
        <v>2025</v>
      </c>
      <c r="AH1786" s="129"/>
      <c r="AI1786" s="216"/>
      <c r="AJ1786" s="216"/>
      <c r="AK1786" s="141">
        <f t="shared" si="425"/>
        <v>1697</v>
      </c>
      <c r="AL1786" s="35" t="s">
        <v>153</v>
      </c>
      <c r="AM1786" s="141" t="str">
        <f t="shared" si="426"/>
        <v>1697.</v>
      </c>
      <c r="AN1786" s="136"/>
      <c r="AO1786" s="35"/>
      <c r="AP1786" s="16"/>
    </row>
    <row r="1787" spans="1:42" ht="22.5" customHeight="1" x14ac:dyDescent="0.25">
      <c r="A1787" s="68" t="str">
        <f t="shared" si="424"/>
        <v>1698.</v>
      </c>
      <c r="B1787" s="25">
        <v>3581</v>
      </c>
      <c r="C1787" s="208" t="s">
        <v>865</v>
      </c>
      <c r="D1787" s="120">
        <v>1988</v>
      </c>
      <c r="E1787" s="68" t="s">
        <v>2932</v>
      </c>
      <c r="F1787" s="68" t="s">
        <v>2934</v>
      </c>
      <c r="G1787" s="25">
        <v>2</v>
      </c>
      <c r="H1787" s="25">
        <v>1</v>
      </c>
      <c r="I1787" s="176">
        <v>409.8</v>
      </c>
      <c r="J1787" s="144">
        <v>373.1</v>
      </c>
      <c r="K1787" s="176">
        <v>373.1</v>
      </c>
      <c r="L1787" s="12">
        <v>15</v>
      </c>
      <c r="M1787" s="235">
        <f t="shared" si="427"/>
        <v>159528</v>
      </c>
      <c r="N1787" s="235"/>
      <c r="O1787" s="235"/>
      <c r="P1787" s="235"/>
      <c r="Q1787" s="144">
        <f t="shared" si="423"/>
        <v>159528</v>
      </c>
      <c r="R1787" s="244">
        <v>159528</v>
      </c>
      <c r="S1787" s="245"/>
      <c r="T1787" s="244"/>
      <c r="U1787" s="244"/>
      <c r="V1787" s="244"/>
      <c r="W1787" s="244"/>
      <c r="X1787" s="244"/>
      <c r="Y1787" s="244"/>
      <c r="Z1787" s="244"/>
      <c r="AA1787" s="244"/>
      <c r="AB1787" s="244"/>
      <c r="AC1787" s="244"/>
      <c r="AD1787" s="244"/>
      <c r="AE1787" s="244"/>
      <c r="AF1787" s="244"/>
      <c r="AG1787" s="324">
        <v>2025</v>
      </c>
      <c r="AH1787" s="129"/>
      <c r="AI1787" s="172"/>
      <c r="AJ1787" s="172"/>
      <c r="AK1787" s="141">
        <f t="shared" si="425"/>
        <v>1698</v>
      </c>
      <c r="AL1787" s="35" t="s">
        <v>153</v>
      </c>
      <c r="AM1787" s="141" t="str">
        <f t="shared" si="426"/>
        <v>1698.</v>
      </c>
      <c r="AN1787" s="136"/>
      <c r="AO1787" s="35"/>
      <c r="AP1787" s="16"/>
    </row>
    <row r="1788" spans="1:42" ht="22.5" customHeight="1" x14ac:dyDescent="0.25">
      <c r="A1788" s="68" t="str">
        <f t="shared" si="424"/>
        <v>1699.</v>
      </c>
      <c r="B1788" s="25">
        <v>3612</v>
      </c>
      <c r="C1788" s="174" t="s">
        <v>736</v>
      </c>
      <c r="D1788" s="25">
        <v>1966</v>
      </c>
      <c r="E1788" s="68" t="s">
        <v>2932</v>
      </c>
      <c r="F1788" s="68" t="s">
        <v>2934</v>
      </c>
      <c r="G1788" s="25">
        <v>2</v>
      </c>
      <c r="H1788" s="25">
        <v>2</v>
      </c>
      <c r="I1788" s="235">
        <v>496</v>
      </c>
      <c r="J1788" s="144">
        <v>436</v>
      </c>
      <c r="K1788" s="247">
        <v>436</v>
      </c>
      <c r="L1788" s="12">
        <v>18</v>
      </c>
      <c r="M1788" s="235">
        <f t="shared" si="427"/>
        <v>305178</v>
      </c>
      <c r="N1788" s="235"/>
      <c r="O1788" s="235"/>
      <c r="P1788" s="235"/>
      <c r="Q1788" s="144">
        <f t="shared" si="423"/>
        <v>305178</v>
      </c>
      <c r="R1788" s="244"/>
      <c r="S1788" s="240"/>
      <c r="T1788" s="235"/>
      <c r="U1788" s="235"/>
      <c r="V1788" s="235"/>
      <c r="W1788" s="235"/>
      <c r="X1788" s="235"/>
      <c r="Y1788" s="235"/>
      <c r="Z1788" s="235"/>
      <c r="AA1788" s="235">
        <v>114</v>
      </c>
      <c r="AB1788" s="235">
        <f>AA1788*2677</f>
        <v>305178</v>
      </c>
      <c r="AC1788" s="235"/>
      <c r="AD1788" s="235"/>
      <c r="AE1788" s="144"/>
      <c r="AF1788" s="235"/>
      <c r="AG1788" s="324">
        <v>2025</v>
      </c>
      <c r="AH1788" s="129"/>
      <c r="AI1788" s="172"/>
      <c r="AJ1788" s="172"/>
      <c r="AK1788" s="141">
        <f t="shared" si="425"/>
        <v>1699</v>
      </c>
      <c r="AL1788" s="35" t="s">
        <v>153</v>
      </c>
      <c r="AM1788" s="141" t="str">
        <f t="shared" si="426"/>
        <v>1699.</v>
      </c>
      <c r="AN1788" s="136"/>
      <c r="AO1788" s="35"/>
      <c r="AP1788" s="16"/>
    </row>
    <row r="1789" spans="1:42" ht="22.5" customHeight="1" x14ac:dyDescent="0.25">
      <c r="A1789" s="68" t="str">
        <f t="shared" si="424"/>
        <v>1700.</v>
      </c>
      <c r="B1789" s="25">
        <v>5696</v>
      </c>
      <c r="C1789" s="36" t="s">
        <v>1786</v>
      </c>
      <c r="D1789" s="25">
        <v>1970</v>
      </c>
      <c r="E1789" s="121" t="s">
        <v>2932</v>
      </c>
      <c r="F1789" s="68" t="s">
        <v>2934</v>
      </c>
      <c r="G1789" s="25">
        <v>2</v>
      </c>
      <c r="H1789" s="25">
        <v>2</v>
      </c>
      <c r="I1789" s="323">
        <v>733</v>
      </c>
      <c r="J1789" s="323">
        <v>479.6</v>
      </c>
      <c r="K1789" s="323">
        <v>479.6</v>
      </c>
      <c r="L1789" s="12">
        <v>35</v>
      </c>
      <c r="M1789" s="235">
        <f t="shared" si="427"/>
        <v>5453622</v>
      </c>
      <c r="N1789" s="244"/>
      <c r="O1789" s="244"/>
      <c r="P1789" s="244"/>
      <c r="Q1789" s="144">
        <f>M1789</f>
        <v>5453622</v>
      </c>
      <c r="R1789" s="235">
        <v>262752</v>
      </c>
      <c r="S1789" s="240"/>
      <c r="T1789" s="235"/>
      <c r="U1789" s="235">
        <v>690</v>
      </c>
      <c r="V1789" s="235">
        <f>U1789*7523</f>
        <v>5190870</v>
      </c>
      <c r="W1789" s="235"/>
      <c r="X1789" s="235"/>
      <c r="Y1789" s="235"/>
      <c r="Z1789" s="235"/>
      <c r="AA1789" s="235"/>
      <c r="AB1789" s="235"/>
      <c r="AC1789" s="235"/>
      <c r="AD1789" s="235"/>
      <c r="AE1789" s="144"/>
      <c r="AF1789" s="322"/>
      <c r="AG1789" s="324">
        <v>2025</v>
      </c>
      <c r="AH1789" s="129"/>
      <c r="AI1789" s="216"/>
      <c r="AJ1789" s="216"/>
      <c r="AK1789" s="141">
        <f t="shared" si="425"/>
        <v>1700</v>
      </c>
      <c r="AL1789" s="35" t="s">
        <v>153</v>
      </c>
      <c r="AM1789" s="141" t="str">
        <f t="shared" si="426"/>
        <v>1700.</v>
      </c>
      <c r="AN1789" s="136"/>
      <c r="AO1789" s="35"/>
      <c r="AP1789" s="16"/>
    </row>
    <row r="1790" spans="1:42" ht="22.5" customHeight="1" x14ac:dyDescent="0.25">
      <c r="A1790" s="68" t="str">
        <f t="shared" si="424"/>
        <v>1701.</v>
      </c>
      <c r="B1790" s="25">
        <v>3280</v>
      </c>
      <c r="C1790" s="36" t="s">
        <v>3070</v>
      </c>
      <c r="D1790" s="120">
        <v>1994</v>
      </c>
      <c r="E1790" s="121" t="s">
        <v>2932</v>
      </c>
      <c r="F1790" s="68" t="s">
        <v>2934</v>
      </c>
      <c r="G1790" s="120">
        <v>5</v>
      </c>
      <c r="H1790" s="120">
        <v>4</v>
      </c>
      <c r="I1790" s="322">
        <v>5408</v>
      </c>
      <c r="J1790" s="176">
        <v>4989.3999999999996</v>
      </c>
      <c r="K1790" s="176">
        <v>4989.3999999999996</v>
      </c>
      <c r="L1790" s="12">
        <v>94</v>
      </c>
      <c r="M1790" s="235">
        <f t="shared" si="427"/>
        <v>1361493.9</v>
      </c>
      <c r="N1790" s="235"/>
      <c r="O1790" s="235"/>
      <c r="P1790" s="235"/>
      <c r="Q1790" s="144">
        <f t="shared" ref="Q1790:Q1851" si="428">M1790</f>
        <v>1361493.9</v>
      </c>
      <c r="R1790" s="235">
        <v>1361493.9</v>
      </c>
      <c r="S1790" s="240"/>
      <c r="T1790" s="235"/>
      <c r="U1790" s="235"/>
      <c r="V1790" s="235"/>
      <c r="W1790" s="235"/>
      <c r="X1790" s="235"/>
      <c r="Y1790" s="235"/>
      <c r="Z1790" s="235"/>
      <c r="AA1790" s="235"/>
      <c r="AB1790" s="235"/>
      <c r="AC1790" s="235"/>
      <c r="AD1790" s="235"/>
      <c r="AE1790" s="235"/>
      <c r="AF1790" s="235"/>
      <c r="AG1790" s="324">
        <v>2025</v>
      </c>
      <c r="AH1790" s="129"/>
      <c r="AI1790" s="216"/>
      <c r="AJ1790" s="216"/>
      <c r="AK1790" s="141">
        <f t="shared" si="425"/>
        <v>1701</v>
      </c>
      <c r="AL1790" s="35" t="s">
        <v>153</v>
      </c>
      <c r="AM1790" s="141" t="str">
        <f t="shared" si="426"/>
        <v>1701.</v>
      </c>
      <c r="AN1790" s="136"/>
      <c r="AO1790" s="35"/>
      <c r="AP1790" s="16"/>
    </row>
    <row r="1791" spans="1:42" ht="22.5" customHeight="1" x14ac:dyDescent="0.25">
      <c r="A1791" s="68" t="str">
        <f t="shared" si="424"/>
        <v>1702.</v>
      </c>
      <c r="B1791" s="25">
        <v>3345</v>
      </c>
      <c r="C1791" s="174" t="s">
        <v>693</v>
      </c>
      <c r="D1791" s="25">
        <v>1973</v>
      </c>
      <c r="E1791" s="68" t="s">
        <v>2932</v>
      </c>
      <c r="F1791" s="68" t="s">
        <v>2934</v>
      </c>
      <c r="G1791" s="25">
        <v>5</v>
      </c>
      <c r="H1791" s="25">
        <v>8</v>
      </c>
      <c r="I1791" s="235">
        <v>7100.5</v>
      </c>
      <c r="J1791" s="144">
        <v>5275.1</v>
      </c>
      <c r="K1791" s="247">
        <v>5275.1</v>
      </c>
      <c r="L1791" s="12">
        <v>192</v>
      </c>
      <c r="M1791" s="235">
        <f t="shared" si="427"/>
        <v>4316640</v>
      </c>
      <c r="N1791" s="235"/>
      <c r="O1791" s="235"/>
      <c r="P1791" s="235"/>
      <c r="Q1791" s="144">
        <f t="shared" si="428"/>
        <v>4316640</v>
      </c>
      <c r="R1791" s="235">
        <v>4316640</v>
      </c>
      <c r="S1791" s="240"/>
      <c r="T1791" s="235"/>
      <c r="U1791" s="235"/>
      <c r="V1791" s="235"/>
      <c r="W1791" s="235"/>
      <c r="X1791" s="235"/>
      <c r="Y1791" s="235"/>
      <c r="Z1791" s="235"/>
      <c r="AA1791" s="235"/>
      <c r="AB1791" s="235"/>
      <c r="AC1791" s="235"/>
      <c r="AD1791" s="235"/>
      <c r="AE1791" s="235"/>
      <c r="AF1791" s="235"/>
      <c r="AG1791" s="324">
        <v>2025</v>
      </c>
      <c r="AH1791" s="129"/>
      <c r="AI1791" s="216"/>
      <c r="AJ1791" s="216"/>
      <c r="AK1791" s="141">
        <f t="shared" si="425"/>
        <v>1702</v>
      </c>
      <c r="AL1791" s="35" t="s">
        <v>153</v>
      </c>
      <c r="AM1791" s="141" t="str">
        <f t="shared" si="426"/>
        <v>1702.</v>
      </c>
      <c r="AN1791" s="136"/>
      <c r="AO1791" s="35"/>
      <c r="AP1791" s="16"/>
    </row>
    <row r="1792" spans="1:42" ht="22.5" customHeight="1" x14ac:dyDescent="0.25">
      <c r="A1792" s="68" t="str">
        <f t="shared" si="424"/>
        <v>1703.</v>
      </c>
      <c r="B1792" s="25">
        <v>3276</v>
      </c>
      <c r="C1792" s="211" t="s">
        <v>876</v>
      </c>
      <c r="D1792" s="120">
        <v>1993</v>
      </c>
      <c r="E1792" s="121" t="s">
        <v>2932</v>
      </c>
      <c r="F1792" s="68" t="s">
        <v>2933</v>
      </c>
      <c r="G1792" s="120">
        <v>5</v>
      </c>
      <c r="H1792" s="120">
        <v>5</v>
      </c>
      <c r="I1792" s="322">
        <v>6215.6</v>
      </c>
      <c r="J1792" s="144">
        <v>5619.6</v>
      </c>
      <c r="K1792" s="176">
        <v>5619.6</v>
      </c>
      <c r="L1792" s="12">
        <v>214</v>
      </c>
      <c r="M1792" s="235">
        <f t="shared" si="427"/>
        <v>857400</v>
      </c>
      <c r="N1792" s="235"/>
      <c r="O1792" s="235"/>
      <c r="P1792" s="235"/>
      <c r="Q1792" s="144">
        <f t="shared" si="428"/>
        <v>857400</v>
      </c>
      <c r="R1792" s="244">
        <v>857400</v>
      </c>
      <c r="S1792" s="245"/>
      <c r="T1792" s="244"/>
      <c r="U1792" s="244"/>
      <c r="V1792" s="244"/>
      <c r="W1792" s="244"/>
      <c r="X1792" s="244"/>
      <c r="Y1792" s="244"/>
      <c r="Z1792" s="244"/>
      <c r="AA1792" s="244"/>
      <c r="AB1792" s="244"/>
      <c r="AC1792" s="244"/>
      <c r="AD1792" s="244"/>
      <c r="AE1792" s="244"/>
      <c r="AF1792" s="244"/>
      <c r="AG1792" s="324">
        <v>2025</v>
      </c>
      <c r="AH1792" s="129"/>
      <c r="AI1792" s="172"/>
      <c r="AJ1792" s="172"/>
      <c r="AK1792" s="141">
        <f t="shared" si="425"/>
        <v>1703</v>
      </c>
      <c r="AL1792" s="35" t="s">
        <v>153</v>
      </c>
      <c r="AM1792" s="141" t="str">
        <f t="shared" si="426"/>
        <v>1703.</v>
      </c>
      <c r="AN1792" s="136"/>
      <c r="AO1792" s="35"/>
      <c r="AP1792" s="16"/>
    </row>
    <row r="1793" spans="1:42" ht="22.5" customHeight="1" x14ac:dyDescent="0.25">
      <c r="A1793" s="68" t="str">
        <f t="shared" si="424"/>
        <v>1704.</v>
      </c>
      <c r="B1793" s="25">
        <v>3291</v>
      </c>
      <c r="C1793" s="208" t="s">
        <v>756</v>
      </c>
      <c r="D1793" s="120">
        <v>1960</v>
      </c>
      <c r="E1793" s="68" t="s">
        <v>2932</v>
      </c>
      <c r="F1793" s="68" t="s">
        <v>2934</v>
      </c>
      <c r="G1793" s="25">
        <v>2</v>
      </c>
      <c r="H1793" s="25">
        <v>2</v>
      </c>
      <c r="I1793" s="176">
        <v>579.20000000000005</v>
      </c>
      <c r="J1793" s="144">
        <v>558.6</v>
      </c>
      <c r="K1793" s="176">
        <v>558.6</v>
      </c>
      <c r="L1793" s="12">
        <v>16</v>
      </c>
      <c r="M1793" s="235">
        <f t="shared" si="427"/>
        <v>155266</v>
      </c>
      <c r="N1793" s="235"/>
      <c r="O1793" s="235"/>
      <c r="P1793" s="235"/>
      <c r="Q1793" s="144">
        <f t="shared" si="428"/>
        <v>155266</v>
      </c>
      <c r="R1793" s="244"/>
      <c r="S1793" s="245"/>
      <c r="T1793" s="244"/>
      <c r="U1793" s="244"/>
      <c r="V1793" s="244"/>
      <c r="W1793" s="244"/>
      <c r="X1793" s="244"/>
      <c r="Y1793" s="244"/>
      <c r="Z1793" s="244"/>
      <c r="AA1793" s="244">
        <v>58</v>
      </c>
      <c r="AB1793" s="244">
        <f>AA1793*2677</f>
        <v>155266</v>
      </c>
      <c r="AC1793" s="244"/>
      <c r="AD1793" s="244"/>
      <c r="AE1793" s="144"/>
      <c r="AF1793" s="244"/>
      <c r="AG1793" s="324">
        <v>2025</v>
      </c>
      <c r="AH1793" s="129"/>
      <c r="AI1793" s="172"/>
      <c r="AJ1793" s="172"/>
      <c r="AK1793" s="141">
        <f t="shared" si="425"/>
        <v>1704</v>
      </c>
      <c r="AL1793" s="35" t="s">
        <v>153</v>
      </c>
      <c r="AM1793" s="141" t="str">
        <f t="shared" si="426"/>
        <v>1704.</v>
      </c>
      <c r="AN1793" s="136"/>
      <c r="AO1793" s="35"/>
      <c r="AP1793" s="16"/>
    </row>
    <row r="1794" spans="1:42" ht="22.5" customHeight="1" x14ac:dyDescent="0.25">
      <c r="A1794" s="68" t="str">
        <f t="shared" si="424"/>
        <v>1705.</v>
      </c>
      <c r="B1794" s="25">
        <v>3343</v>
      </c>
      <c r="C1794" s="174" t="s">
        <v>692</v>
      </c>
      <c r="D1794" s="25">
        <v>1958</v>
      </c>
      <c r="E1794" s="68" t="s">
        <v>2932</v>
      </c>
      <c r="F1794" s="68" t="s">
        <v>2934</v>
      </c>
      <c r="G1794" s="25">
        <v>2</v>
      </c>
      <c r="H1794" s="25">
        <v>1</v>
      </c>
      <c r="I1794" s="235">
        <v>817.1</v>
      </c>
      <c r="J1794" s="144">
        <v>721.1</v>
      </c>
      <c r="K1794" s="235">
        <v>721.1</v>
      </c>
      <c r="L1794" s="12">
        <v>12</v>
      </c>
      <c r="M1794" s="235">
        <f t="shared" si="427"/>
        <v>60018</v>
      </c>
      <c r="N1794" s="235"/>
      <c r="O1794" s="235"/>
      <c r="P1794" s="235"/>
      <c r="Q1794" s="144">
        <f t="shared" si="428"/>
        <v>60018</v>
      </c>
      <c r="R1794" s="235">
        <v>60018</v>
      </c>
      <c r="S1794" s="240"/>
      <c r="T1794" s="235"/>
      <c r="U1794" s="235"/>
      <c r="V1794" s="235"/>
      <c r="W1794" s="235"/>
      <c r="X1794" s="235"/>
      <c r="Y1794" s="235"/>
      <c r="Z1794" s="235"/>
      <c r="AA1794" s="235"/>
      <c r="AB1794" s="235"/>
      <c r="AC1794" s="235"/>
      <c r="AD1794" s="235"/>
      <c r="AE1794" s="235"/>
      <c r="AF1794" s="235"/>
      <c r="AG1794" s="324">
        <v>2025</v>
      </c>
      <c r="AH1794" s="129"/>
      <c r="AI1794" s="216"/>
      <c r="AJ1794" s="216"/>
      <c r="AK1794" s="141">
        <f t="shared" si="425"/>
        <v>1705</v>
      </c>
      <c r="AL1794" s="35" t="s">
        <v>153</v>
      </c>
      <c r="AM1794" s="141" t="str">
        <f t="shared" si="426"/>
        <v>1705.</v>
      </c>
      <c r="AN1794" s="136"/>
      <c r="AO1794" s="35"/>
      <c r="AP1794" s="16"/>
    </row>
    <row r="1795" spans="1:42" ht="22.5" customHeight="1" x14ac:dyDescent="0.25">
      <c r="A1795" s="68" t="str">
        <f t="shared" si="424"/>
        <v>1706.</v>
      </c>
      <c r="B1795" s="25">
        <v>3355</v>
      </c>
      <c r="C1795" s="36" t="s">
        <v>1738</v>
      </c>
      <c r="D1795" s="120">
        <v>1962</v>
      </c>
      <c r="E1795" s="121" t="s">
        <v>2932</v>
      </c>
      <c r="F1795" s="68" t="s">
        <v>2934</v>
      </c>
      <c r="G1795" s="120">
        <v>2</v>
      </c>
      <c r="H1795" s="120">
        <v>2</v>
      </c>
      <c r="I1795" s="322">
        <v>615.1</v>
      </c>
      <c r="J1795" s="176">
        <v>573.79999999999995</v>
      </c>
      <c r="K1795" s="176">
        <v>573.79999999999995</v>
      </c>
      <c r="L1795" s="12">
        <v>16</v>
      </c>
      <c r="M1795" s="235">
        <f t="shared" si="427"/>
        <v>328440</v>
      </c>
      <c r="N1795" s="235"/>
      <c r="O1795" s="235"/>
      <c r="P1795" s="235"/>
      <c r="Q1795" s="144">
        <f t="shared" si="428"/>
        <v>328440</v>
      </c>
      <c r="R1795" s="235">
        <v>328440</v>
      </c>
      <c r="S1795" s="240"/>
      <c r="T1795" s="235"/>
      <c r="U1795" s="235"/>
      <c r="V1795" s="235"/>
      <c r="W1795" s="235"/>
      <c r="X1795" s="235"/>
      <c r="Y1795" s="235"/>
      <c r="Z1795" s="235"/>
      <c r="AA1795" s="235"/>
      <c r="AB1795" s="235"/>
      <c r="AC1795" s="235"/>
      <c r="AD1795" s="235"/>
      <c r="AE1795" s="235"/>
      <c r="AF1795" s="235"/>
      <c r="AG1795" s="324">
        <v>2025</v>
      </c>
      <c r="AH1795" s="129"/>
      <c r="AI1795" s="216"/>
      <c r="AJ1795" s="216"/>
      <c r="AK1795" s="141">
        <f t="shared" si="425"/>
        <v>1706</v>
      </c>
      <c r="AL1795" s="35" t="s">
        <v>153</v>
      </c>
      <c r="AM1795" s="141" t="str">
        <f t="shared" si="426"/>
        <v>1706.</v>
      </c>
      <c r="AN1795" s="136"/>
      <c r="AO1795" s="35"/>
      <c r="AP1795" s="16"/>
    </row>
    <row r="1796" spans="1:42" ht="22.5" customHeight="1" x14ac:dyDescent="0.25">
      <c r="A1796" s="68" t="str">
        <f t="shared" si="424"/>
        <v>1707.</v>
      </c>
      <c r="B1796" s="25">
        <v>3460</v>
      </c>
      <c r="C1796" s="208" t="s">
        <v>150</v>
      </c>
      <c r="D1796" s="120">
        <v>1952</v>
      </c>
      <c r="E1796" s="68" t="s">
        <v>2932</v>
      </c>
      <c r="F1796" s="68" t="s">
        <v>2934</v>
      </c>
      <c r="G1796" s="25">
        <v>2</v>
      </c>
      <c r="H1796" s="25">
        <v>2</v>
      </c>
      <c r="I1796" s="176">
        <v>816.7</v>
      </c>
      <c r="J1796" s="144">
        <v>675.1</v>
      </c>
      <c r="K1796" s="176">
        <v>675.1</v>
      </c>
      <c r="L1796" s="12">
        <v>12</v>
      </c>
      <c r="M1796" s="235">
        <f t="shared" si="427"/>
        <v>398820</v>
      </c>
      <c r="N1796" s="235"/>
      <c r="O1796" s="235"/>
      <c r="P1796" s="235"/>
      <c r="Q1796" s="144">
        <f t="shared" si="428"/>
        <v>398820</v>
      </c>
      <c r="R1796" s="244">
        <v>398820</v>
      </c>
      <c r="S1796" s="245"/>
      <c r="T1796" s="244"/>
      <c r="U1796" s="244"/>
      <c r="V1796" s="244"/>
      <c r="W1796" s="244"/>
      <c r="X1796" s="244"/>
      <c r="Y1796" s="244"/>
      <c r="Z1796" s="244"/>
      <c r="AA1796" s="244"/>
      <c r="AB1796" s="244"/>
      <c r="AC1796" s="244"/>
      <c r="AD1796" s="244"/>
      <c r="AE1796" s="244"/>
      <c r="AF1796" s="244"/>
      <c r="AG1796" s="324">
        <v>2025</v>
      </c>
      <c r="AH1796" s="129"/>
      <c r="AI1796" s="172"/>
      <c r="AJ1796" s="172"/>
      <c r="AK1796" s="141">
        <f t="shared" si="425"/>
        <v>1707</v>
      </c>
      <c r="AL1796" s="35" t="s">
        <v>153</v>
      </c>
      <c r="AM1796" s="141" t="str">
        <f t="shared" si="426"/>
        <v>1707.</v>
      </c>
      <c r="AN1796" s="136"/>
      <c r="AO1796" s="35"/>
      <c r="AP1796" s="16"/>
    </row>
    <row r="1797" spans="1:42" ht="22.5" customHeight="1" x14ac:dyDescent="0.25">
      <c r="A1797" s="68" t="str">
        <f t="shared" si="424"/>
        <v>1708.</v>
      </c>
      <c r="B1797" s="25">
        <v>3522</v>
      </c>
      <c r="C1797" s="36" t="s">
        <v>1772</v>
      </c>
      <c r="D1797" s="120">
        <v>1951</v>
      </c>
      <c r="E1797" s="68" t="s">
        <v>2932</v>
      </c>
      <c r="F1797" s="68" t="s">
        <v>2934</v>
      </c>
      <c r="G1797" s="25">
        <v>3</v>
      </c>
      <c r="H1797" s="25">
        <v>2</v>
      </c>
      <c r="I1797" s="176">
        <v>1314.9</v>
      </c>
      <c r="J1797" s="176">
        <v>1212.3</v>
      </c>
      <c r="K1797" s="176">
        <v>1212.3</v>
      </c>
      <c r="L1797" s="12">
        <v>43</v>
      </c>
      <c r="M1797" s="235">
        <f t="shared" si="427"/>
        <v>1267032</v>
      </c>
      <c r="N1797" s="235"/>
      <c r="O1797" s="235"/>
      <c r="P1797" s="235"/>
      <c r="Q1797" s="144">
        <f t="shared" si="428"/>
        <v>1267032</v>
      </c>
      <c r="R1797" s="235">
        <v>1267032</v>
      </c>
      <c r="S1797" s="240"/>
      <c r="T1797" s="235"/>
      <c r="U1797" s="235"/>
      <c r="V1797" s="235"/>
      <c r="W1797" s="235"/>
      <c r="X1797" s="235"/>
      <c r="Y1797" s="235"/>
      <c r="Z1797" s="235"/>
      <c r="AA1797" s="235"/>
      <c r="AB1797" s="235"/>
      <c r="AC1797" s="235"/>
      <c r="AD1797" s="235"/>
      <c r="AE1797" s="144"/>
      <c r="AF1797" s="322"/>
      <c r="AG1797" s="324">
        <v>2025</v>
      </c>
      <c r="AH1797" s="129"/>
      <c r="AI1797" s="216"/>
      <c r="AJ1797" s="216"/>
      <c r="AK1797" s="141">
        <f t="shared" si="425"/>
        <v>1708</v>
      </c>
      <c r="AL1797" s="35" t="s">
        <v>153</v>
      </c>
      <c r="AM1797" s="141" t="str">
        <f t="shared" si="426"/>
        <v>1708.</v>
      </c>
      <c r="AN1797" s="136"/>
      <c r="AO1797" s="35"/>
      <c r="AP1797" s="16"/>
    </row>
    <row r="1798" spans="1:42" ht="22.5" customHeight="1" x14ac:dyDescent="0.25">
      <c r="A1798" s="68" t="str">
        <f t="shared" si="424"/>
        <v>1709.</v>
      </c>
      <c r="B1798" s="25">
        <v>3365</v>
      </c>
      <c r="C1798" s="211" t="s">
        <v>893</v>
      </c>
      <c r="D1798" s="120">
        <v>1957</v>
      </c>
      <c r="E1798" s="121" t="s">
        <v>2932</v>
      </c>
      <c r="F1798" s="68" t="s">
        <v>2934</v>
      </c>
      <c r="G1798" s="120">
        <v>2</v>
      </c>
      <c r="H1798" s="120">
        <v>3</v>
      </c>
      <c r="I1798" s="322">
        <v>1098.5999999999999</v>
      </c>
      <c r="J1798" s="144">
        <v>644.9</v>
      </c>
      <c r="K1798" s="176">
        <v>644.9</v>
      </c>
      <c r="L1798" s="12">
        <v>18</v>
      </c>
      <c r="M1798" s="235">
        <f t="shared" si="427"/>
        <v>2789907</v>
      </c>
      <c r="N1798" s="235"/>
      <c r="O1798" s="235"/>
      <c r="P1798" s="235"/>
      <c r="Q1798" s="144">
        <f t="shared" si="428"/>
        <v>2789907</v>
      </c>
      <c r="R1798" s="244">
        <v>2789907</v>
      </c>
      <c r="S1798" s="245"/>
      <c r="T1798" s="244"/>
      <c r="U1798" s="244"/>
      <c r="V1798" s="244"/>
      <c r="W1798" s="244"/>
      <c r="X1798" s="244"/>
      <c r="Y1798" s="244"/>
      <c r="Z1798" s="244"/>
      <c r="AA1798" s="244"/>
      <c r="AB1798" s="244"/>
      <c r="AC1798" s="244"/>
      <c r="AD1798" s="244"/>
      <c r="AE1798" s="244"/>
      <c r="AF1798" s="244"/>
      <c r="AG1798" s="324">
        <v>2025</v>
      </c>
      <c r="AH1798" s="129"/>
      <c r="AI1798" s="172"/>
      <c r="AJ1798" s="172"/>
      <c r="AK1798" s="141">
        <f t="shared" si="425"/>
        <v>1709</v>
      </c>
      <c r="AL1798" s="35" t="s">
        <v>153</v>
      </c>
      <c r="AM1798" s="141" t="str">
        <f t="shared" si="426"/>
        <v>1709.</v>
      </c>
      <c r="AN1798" s="136"/>
      <c r="AO1798" s="35"/>
      <c r="AP1798" s="16"/>
    </row>
    <row r="1799" spans="1:42" ht="22.5" customHeight="1" x14ac:dyDescent="0.25">
      <c r="A1799" s="68" t="str">
        <f t="shared" si="424"/>
        <v>1710.</v>
      </c>
      <c r="B1799" s="25">
        <v>3372</v>
      </c>
      <c r="C1799" s="208" t="s">
        <v>854</v>
      </c>
      <c r="D1799" s="120">
        <v>1957</v>
      </c>
      <c r="E1799" s="68" t="s">
        <v>2932</v>
      </c>
      <c r="F1799" s="68" t="s">
        <v>2934</v>
      </c>
      <c r="G1799" s="25">
        <v>2</v>
      </c>
      <c r="H1799" s="25">
        <v>1</v>
      </c>
      <c r="I1799" s="176">
        <v>435.8</v>
      </c>
      <c r="J1799" s="144">
        <v>282.8</v>
      </c>
      <c r="K1799" s="176">
        <v>282.8</v>
      </c>
      <c r="L1799" s="12">
        <v>8</v>
      </c>
      <c r="M1799" s="235">
        <f t="shared" si="427"/>
        <v>276828</v>
      </c>
      <c r="N1799" s="235"/>
      <c r="O1799" s="235"/>
      <c r="P1799" s="235"/>
      <c r="Q1799" s="144">
        <f t="shared" si="428"/>
        <v>276828</v>
      </c>
      <c r="R1799" s="244">
        <v>276828</v>
      </c>
      <c r="S1799" s="245"/>
      <c r="T1799" s="244"/>
      <c r="U1799" s="244"/>
      <c r="V1799" s="244"/>
      <c r="W1799" s="244"/>
      <c r="X1799" s="244"/>
      <c r="Y1799" s="244"/>
      <c r="Z1799" s="244"/>
      <c r="AA1799" s="244"/>
      <c r="AB1799" s="244"/>
      <c r="AC1799" s="244"/>
      <c r="AD1799" s="244"/>
      <c r="AE1799" s="244"/>
      <c r="AF1799" s="244"/>
      <c r="AG1799" s="324">
        <v>2025</v>
      </c>
      <c r="AH1799" s="129"/>
      <c r="AI1799" s="172"/>
      <c r="AJ1799" s="172"/>
      <c r="AK1799" s="141">
        <f t="shared" si="425"/>
        <v>1710</v>
      </c>
      <c r="AL1799" s="35" t="s">
        <v>153</v>
      </c>
      <c r="AM1799" s="141" t="str">
        <f t="shared" si="426"/>
        <v>1710.</v>
      </c>
      <c r="AN1799" s="136"/>
      <c r="AO1799" s="35"/>
      <c r="AP1799" s="16"/>
    </row>
    <row r="1800" spans="1:42" ht="22.5" customHeight="1" x14ac:dyDescent="0.25">
      <c r="A1800" s="68" t="str">
        <f t="shared" si="424"/>
        <v>1711.</v>
      </c>
      <c r="B1800" s="25">
        <v>3453</v>
      </c>
      <c r="C1800" s="208" t="s">
        <v>846</v>
      </c>
      <c r="D1800" s="120">
        <v>1962</v>
      </c>
      <c r="E1800" s="68" t="s">
        <v>2932</v>
      </c>
      <c r="F1800" s="68" t="s">
        <v>2934</v>
      </c>
      <c r="G1800" s="25">
        <v>2</v>
      </c>
      <c r="H1800" s="25">
        <v>1</v>
      </c>
      <c r="I1800" s="176">
        <v>340.7</v>
      </c>
      <c r="J1800" s="144">
        <v>313.5</v>
      </c>
      <c r="K1800" s="176">
        <v>313.5</v>
      </c>
      <c r="L1800" s="12">
        <v>8</v>
      </c>
      <c r="M1800" s="235">
        <f t="shared" si="427"/>
        <v>1048284</v>
      </c>
      <c r="N1800" s="235"/>
      <c r="O1800" s="235"/>
      <c r="P1800" s="235"/>
      <c r="Q1800" s="144">
        <f t="shared" si="428"/>
        <v>1048284</v>
      </c>
      <c r="R1800" s="244"/>
      <c r="S1800" s="245"/>
      <c r="T1800" s="244"/>
      <c r="U1800" s="244"/>
      <c r="V1800" s="244"/>
      <c r="W1800" s="244"/>
      <c r="X1800" s="244"/>
      <c r="Y1800" s="244">
        <v>333</v>
      </c>
      <c r="Z1800" s="244">
        <f>Y1800*3148</f>
        <v>1048284</v>
      </c>
      <c r="AA1800" s="244"/>
      <c r="AB1800" s="244"/>
      <c r="AC1800" s="244"/>
      <c r="AD1800" s="244"/>
      <c r="AE1800" s="144"/>
      <c r="AF1800" s="244"/>
      <c r="AG1800" s="324">
        <v>2025</v>
      </c>
      <c r="AH1800" s="129"/>
      <c r="AI1800" s="172"/>
      <c r="AJ1800" s="172"/>
      <c r="AK1800" s="141">
        <f t="shared" si="425"/>
        <v>1711</v>
      </c>
      <c r="AL1800" s="35" t="s">
        <v>153</v>
      </c>
      <c r="AM1800" s="141" t="str">
        <f t="shared" si="426"/>
        <v>1711.</v>
      </c>
      <c r="AN1800" s="136"/>
      <c r="AO1800" s="35"/>
      <c r="AP1800" s="16"/>
    </row>
    <row r="1801" spans="1:42" ht="22.5" customHeight="1" x14ac:dyDescent="0.25">
      <c r="A1801" s="68" t="str">
        <f t="shared" si="424"/>
        <v>1712.</v>
      </c>
      <c r="B1801" s="25">
        <v>3457</v>
      </c>
      <c r="C1801" s="208" t="s">
        <v>149</v>
      </c>
      <c r="D1801" s="120">
        <v>1957</v>
      </c>
      <c r="E1801" s="68" t="s">
        <v>2932</v>
      </c>
      <c r="F1801" s="68" t="s">
        <v>2934</v>
      </c>
      <c r="G1801" s="25">
        <v>2</v>
      </c>
      <c r="H1801" s="25">
        <v>1</v>
      </c>
      <c r="I1801" s="176">
        <v>419.4</v>
      </c>
      <c r="J1801" s="144">
        <v>334.4</v>
      </c>
      <c r="K1801" s="176">
        <v>334.4</v>
      </c>
      <c r="L1801" s="12">
        <v>8</v>
      </c>
      <c r="M1801" s="235">
        <f t="shared" si="427"/>
        <v>276828</v>
      </c>
      <c r="N1801" s="235"/>
      <c r="O1801" s="235"/>
      <c r="P1801" s="235"/>
      <c r="Q1801" s="144">
        <f t="shared" si="428"/>
        <v>276828</v>
      </c>
      <c r="R1801" s="244">
        <v>276828</v>
      </c>
      <c r="S1801" s="245"/>
      <c r="T1801" s="244"/>
      <c r="U1801" s="244"/>
      <c r="V1801" s="244"/>
      <c r="W1801" s="244"/>
      <c r="X1801" s="244"/>
      <c r="Y1801" s="244"/>
      <c r="Z1801" s="244"/>
      <c r="AA1801" s="244"/>
      <c r="AB1801" s="244"/>
      <c r="AC1801" s="244"/>
      <c r="AD1801" s="244"/>
      <c r="AE1801" s="244"/>
      <c r="AF1801" s="244"/>
      <c r="AG1801" s="324">
        <v>2025</v>
      </c>
      <c r="AH1801" s="129"/>
      <c r="AI1801" s="172"/>
      <c r="AJ1801" s="172"/>
      <c r="AK1801" s="141">
        <f t="shared" si="425"/>
        <v>1712</v>
      </c>
      <c r="AL1801" s="35" t="s">
        <v>153</v>
      </c>
      <c r="AM1801" s="141" t="str">
        <f t="shared" si="426"/>
        <v>1712.</v>
      </c>
      <c r="AN1801" s="136"/>
      <c r="AO1801" s="35"/>
      <c r="AP1801" s="16"/>
    </row>
    <row r="1802" spans="1:42" ht="22.5" customHeight="1" x14ac:dyDescent="0.25">
      <c r="A1802" s="68" t="str">
        <f t="shared" si="424"/>
        <v>1713.</v>
      </c>
      <c r="B1802" s="25">
        <v>3480</v>
      </c>
      <c r="C1802" s="174" t="s">
        <v>2634</v>
      </c>
      <c r="D1802" s="25">
        <v>1976</v>
      </c>
      <c r="E1802" s="68" t="s">
        <v>2932</v>
      </c>
      <c r="F1802" s="68" t="s">
        <v>2933</v>
      </c>
      <c r="G1802" s="25">
        <v>5</v>
      </c>
      <c r="H1802" s="25">
        <v>6</v>
      </c>
      <c r="I1802" s="235">
        <v>5109.6000000000004</v>
      </c>
      <c r="J1802" s="144">
        <v>4713.8</v>
      </c>
      <c r="K1802" s="247">
        <v>4713.8</v>
      </c>
      <c r="L1802" s="12">
        <v>198</v>
      </c>
      <c r="M1802" s="235">
        <f t="shared" si="427"/>
        <v>8601198</v>
      </c>
      <c r="N1802" s="235"/>
      <c r="O1802" s="235"/>
      <c r="P1802" s="235"/>
      <c r="Q1802" s="144">
        <f t="shared" si="428"/>
        <v>8601198</v>
      </c>
      <c r="R1802" s="235">
        <v>8601198</v>
      </c>
      <c r="S1802" s="240"/>
      <c r="T1802" s="235"/>
      <c r="U1802" s="235"/>
      <c r="V1802" s="235"/>
      <c r="W1802" s="235"/>
      <c r="X1802" s="235"/>
      <c r="Y1802" s="235"/>
      <c r="Z1802" s="235"/>
      <c r="AA1802" s="235"/>
      <c r="AB1802" s="235"/>
      <c r="AC1802" s="235"/>
      <c r="AD1802" s="235"/>
      <c r="AE1802" s="144"/>
      <c r="AF1802" s="235"/>
      <c r="AG1802" s="324">
        <v>2025</v>
      </c>
      <c r="AH1802" s="129"/>
      <c r="AI1802" s="216"/>
      <c r="AJ1802" s="216"/>
      <c r="AK1802" s="141">
        <f t="shared" si="425"/>
        <v>1713</v>
      </c>
      <c r="AL1802" s="35" t="s">
        <v>153</v>
      </c>
      <c r="AM1802" s="141" t="str">
        <f t="shared" si="426"/>
        <v>1713.</v>
      </c>
      <c r="AN1802" s="136"/>
      <c r="AO1802" s="35"/>
      <c r="AP1802" s="16"/>
    </row>
    <row r="1803" spans="1:42" ht="22.5" customHeight="1" x14ac:dyDescent="0.25">
      <c r="A1803" s="68" t="str">
        <f t="shared" si="424"/>
        <v>1714.</v>
      </c>
      <c r="B1803" s="25">
        <v>3503</v>
      </c>
      <c r="C1803" s="174" t="s">
        <v>714</v>
      </c>
      <c r="D1803" s="25">
        <v>1975</v>
      </c>
      <c r="E1803" s="68" t="s">
        <v>2932</v>
      </c>
      <c r="F1803" s="68" t="s">
        <v>2934</v>
      </c>
      <c r="G1803" s="25">
        <v>2</v>
      </c>
      <c r="H1803" s="25">
        <v>2</v>
      </c>
      <c r="I1803" s="235">
        <v>596.5</v>
      </c>
      <c r="J1803" s="144">
        <v>568.5</v>
      </c>
      <c r="K1803" s="247">
        <v>568.5</v>
      </c>
      <c r="L1803" s="12">
        <v>12</v>
      </c>
      <c r="M1803" s="235">
        <f t="shared" si="427"/>
        <v>856871</v>
      </c>
      <c r="N1803" s="235"/>
      <c r="O1803" s="235"/>
      <c r="P1803" s="235"/>
      <c r="Q1803" s="144">
        <f t="shared" si="428"/>
        <v>856871</v>
      </c>
      <c r="R1803" s="244">
        <v>856871</v>
      </c>
      <c r="S1803" s="240"/>
      <c r="T1803" s="235"/>
      <c r="U1803" s="235"/>
      <c r="V1803" s="235"/>
      <c r="W1803" s="235"/>
      <c r="X1803" s="235"/>
      <c r="Y1803" s="235"/>
      <c r="Z1803" s="235"/>
      <c r="AA1803" s="235"/>
      <c r="AB1803" s="235"/>
      <c r="AC1803" s="235"/>
      <c r="AD1803" s="235"/>
      <c r="AE1803" s="235"/>
      <c r="AF1803" s="235"/>
      <c r="AG1803" s="324">
        <v>2025</v>
      </c>
      <c r="AH1803" s="129"/>
      <c r="AI1803" s="172"/>
      <c r="AJ1803" s="172"/>
      <c r="AK1803" s="141">
        <f t="shared" si="425"/>
        <v>1714</v>
      </c>
      <c r="AL1803" s="35" t="s">
        <v>153</v>
      </c>
      <c r="AM1803" s="141" t="str">
        <f t="shared" si="426"/>
        <v>1714.</v>
      </c>
      <c r="AN1803" s="136"/>
      <c r="AO1803" s="35"/>
      <c r="AP1803" s="16"/>
    </row>
    <row r="1804" spans="1:42" ht="22.5" customHeight="1" x14ac:dyDescent="0.25">
      <c r="A1804" s="68" t="str">
        <f t="shared" si="424"/>
        <v>1715.</v>
      </c>
      <c r="B1804" s="25">
        <v>3508</v>
      </c>
      <c r="C1804" s="211" t="s">
        <v>897</v>
      </c>
      <c r="D1804" s="120">
        <v>1995</v>
      </c>
      <c r="E1804" s="121" t="s">
        <v>2932</v>
      </c>
      <c r="F1804" s="68" t="s">
        <v>2933</v>
      </c>
      <c r="G1804" s="120">
        <v>3</v>
      </c>
      <c r="H1804" s="120">
        <v>3</v>
      </c>
      <c r="I1804" s="322">
        <v>1419.2</v>
      </c>
      <c r="J1804" s="144">
        <v>1287.4000000000001</v>
      </c>
      <c r="K1804" s="176">
        <v>1287.4000000000001</v>
      </c>
      <c r="L1804" s="12">
        <v>27</v>
      </c>
      <c r="M1804" s="235">
        <f t="shared" si="427"/>
        <v>594633</v>
      </c>
      <c r="N1804" s="235"/>
      <c r="O1804" s="235"/>
      <c r="P1804" s="235"/>
      <c r="Q1804" s="144">
        <f t="shared" si="428"/>
        <v>594633</v>
      </c>
      <c r="R1804" s="244">
        <v>594633</v>
      </c>
      <c r="S1804" s="245"/>
      <c r="T1804" s="244"/>
      <c r="U1804" s="244"/>
      <c r="V1804" s="244"/>
      <c r="W1804" s="244"/>
      <c r="X1804" s="244"/>
      <c r="Y1804" s="244"/>
      <c r="Z1804" s="244"/>
      <c r="AA1804" s="244"/>
      <c r="AB1804" s="244"/>
      <c r="AC1804" s="244"/>
      <c r="AD1804" s="244"/>
      <c r="AE1804" s="244"/>
      <c r="AF1804" s="244"/>
      <c r="AG1804" s="324">
        <v>2025</v>
      </c>
      <c r="AH1804" s="129"/>
      <c r="AI1804" s="172"/>
      <c r="AJ1804" s="172"/>
      <c r="AK1804" s="141">
        <f t="shared" si="425"/>
        <v>1715</v>
      </c>
      <c r="AL1804" s="35" t="s">
        <v>153</v>
      </c>
      <c r="AM1804" s="141" t="str">
        <f t="shared" si="426"/>
        <v>1715.</v>
      </c>
      <c r="AN1804" s="136"/>
      <c r="AP1804" s="16"/>
    </row>
    <row r="1805" spans="1:42" ht="22.5" customHeight="1" x14ac:dyDescent="0.25">
      <c r="A1805" s="68" t="str">
        <f t="shared" si="424"/>
        <v>1716.</v>
      </c>
      <c r="B1805" s="25">
        <v>3520</v>
      </c>
      <c r="C1805" s="174" t="s">
        <v>720</v>
      </c>
      <c r="D1805" s="25">
        <v>1917</v>
      </c>
      <c r="E1805" s="68" t="s">
        <v>2932</v>
      </c>
      <c r="F1805" s="68" t="s">
        <v>2934</v>
      </c>
      <c r="G1805" s="25">
        <v>2</v>
      </c>
      <c r="H1805" s="25">
        <v>1</v>
      </c>
      <c r="I1805" s="235">
        <v>627.70000000000005</v>
      </c>
      <c r="J1805" s="144">
        <v>556.4</v>
      </c>
      <c r="K1805" s="247">
        <v>556.4</v>
      </c>
      <c r="L1805" s="12">
        <v>10</v>
      </c>
      <c r="M1805" s="235">
        <f t="shared" si="427"/>
        <v>57160</v>
      </c>
      <c r="N1805" s="235"/>
      <c r="O1805" s="235"/>
      <c r="P1805" s="235"/>
      <c r="Q1805" s="144">
        <f t="shared" si="428"/>
        <v>57160</v>
      </c>
      <c r="R1805" s="235">
        <v>57160</v>
      </c>
      <c r="S1805" s="240"/>
      <c r="T1805" s="235"/>
      <c r="U1805" s="235"/>
      <c r="V1805" s="235"/>
      <c r="W1805" s="235"/>
      <c r="X1805" s="235"/>
      <c r="Y1805" s="235"/>
      <c r="Z1805" s="235"/>
      <c r="AA1805" s="235"/>
      <c r="AB1805" s="235"/>
      <c r="AC1805" s="235"/>
      <c r="AD1805" s="235"/>
      <c r="AE1805" s="235"/>
      <c r="AF1805" s="235"/>
      <c r="AG1805" s="324">
        <v>2025</v>
      </c>
      <c r="AH1805" s="129"/>
      <c r="AI1805" s="216"/>
      <c r="AJ1805" s="216"/>
      <c r="AK1805" s="141">
        <f t="shared" si="425"/>
        <v>1716</v>
      </c>
      <c r="AL1805" s="35" t="s">
        <v>153</v>
      </c>
      <c r="AM1805" s="141" t="str">
        <f t="shared" si="426"/>
        <v>1716.</v>
      </c>
      <c r="AN1805" s="136"/>
      <c r="AO1805" s="35"/>
      <c r="AP1805" s="16"/>
    </row>
    <row r="1806" spans="1:42" ht="22.5" customHeight="1" x14ac:dyDescent="0.25">
      <c r="A1806" s="68" t="str">
        <f t="shared" si="424"/>
        <v>1717.</v>
      </c>
      <c r="B1806" s="25">
        <v>3527</v>
      </c>
      <c r="C1806" s="174" t="s">
        <v>724</v>
      </c>
      <c r="D1806" s="25">
        <v>1974</v>
      </c>
      <c r="E1806" s="68" t="s">
        <v>2932</v>
      </c>
      <c r="F1806" s="68" t="s">
        <v>2934</v>
      </c>
      <c r="G1806" s="25">
        <v>2</v>
      </c>
      <c r="H1806" s="25">
        <v>2</v>
      </c>
      <c r="I1806" s="235">
        <v>780.8</v>
      </c>
      <c r="J1806" s="144">
        <v>723.2</v>
      </c>
      <c r="K1806" s="247">
        <v>723.2</v>
      </c>
      <c r="L1806" s="12">
        <v>16</v>
      </c>
      <c r="M1806" s="235">
        <f t="shared" si="427"/>
        <v>223797.19999999998</v>
      </c>
      <c r="N1806" s="235"/>
      <c r="O1806" s="235"/>
      <c r="P1806" s="235"/>
      <c r="Q1806" s="144">
        <f t="shared" si="428"/>
        <v>223797.19999999998</v>
      </c>
      <c r="R1806" s="235"/>
      <c r="S1806" s="240"/>
      <c r="T1806" s="235"/>
      <c r="U1806" s="235"/>
      <c r="V1806" s="235"/>
      <c r="W1806" s="235"/>
      <c r="X1806" s="235"/>
      <c r="Y1806" s="235"/>
      <c r="Z1806" s="235"/>
      <c r="AA1806" s="235">
        <v>83.6</v>
      </c>
      <c r="AB1806" s="235">
        <f>AA1806*2677</f>
        <v>223797.19999999998</v>
      </c>
      <c r="AC1806" s="235"/>
      <c r="AD1806" s="235"/>
      <c r="AE1806" s="235"/>
      <c r="AF1806" s="235"/>
      <c r="AG1806" s="324">
        <v>2025</v>
      </c>
      <c r="AH1806" s="129"/>
      <c r="AI1806" s="172"/>
      <c r="AJ1806" s="172"/>
      <c r="AK1806" s="141">
        <f t="shared" si="425"/>
        <v>1717</v>
      </c>
      <c r="AL1806" s="35" t="s">
        <v>153</v>
      </c>
      <c r="AM1806" s="141" t="str">
        <f t="shared" si="426"/>
        <v>1717.</v>
      </c>
      <c r="AN1806" s="136"/>
      <c r="AO1806" s="35"/>
      <c r="AP1806" s="16"/>
    </row>
    <row r="1807" spans="1:42" ht="22.5" customHeight="1" x14ac:dyDescent="0.25">
      <c r="A1807" s="68" t="str">
        <f t="shared" si="424"/>
        <v>1718.</v>
      </c>
      <c r="B1807" s="25">
        <v>3563</v>
      </c>
      <c r="C1807" s="208" t="s">
        <v>899</v>
      </c>
      <c r="D1807" s="120">
        <v>1978</v>
      </c>
      <c r="E1807" s="121" t="s">
        <v>2932</v>
      </c>
      <c r="F1807" s="68" t="s">
        <v>2934</v>
      </c>
      <c r="G1807" s="120">
        <v>2</v>
      </c>
      <c r="H1807" s="120">
        <v>2</v>
      </c>
      <c r="I1807" s="322">
        <v>799.3</v>
      </c>
      <c r="J1807" s="144">
        <v>741</v>
      </c>
      <c r="K1807" s="176">
        <v>741</v>
      </c>
      <c r="L1807" s="12">
        <v>16</v>
      </c>
      <c r="M1807" s="235">
        <f t="shared" si="427"/>
        <v>417588</v>
      </c>
      <c r="N1807" s="235"/>
      <c r="O1807" s="235"/>
      <c r="P1807" s="235"/>
      <c r="Q1807" s="144">
        <f t="shared" si="428"/>
        <v>417588</v>
      </c>
      <c r="R1807" s="244">
        <v>417588</v>
      </c>
      <c r="S1807" s="245"/>
      <c r="T1807" s="244"/>
      <c r="U1807" s="244"/>
      <c r="V1807" s="244"/>
      <c r="W1807" s="244"/>
      <c r="X1807" s="244"/>
      <c r="Y1807" s="244"/>
      <c r="Z1807" s="244"/>
      <c r="AA1807" s="244"/>
      <c r="AB1807" s="244"/>
      <c r="AC1807" s="244"/>
      <c r="AD1807" s="244"/>
      <c r="AE1807" s="244"/>
      <c r="AF1807" s="244"/>
      <c r="AG1807" s="324">
        <v>2025</v>
      </c>
      <c r="AH1807" s="129"/>
      <c r="AI1807" s="172"/>
      <c r="AJ1807" s="172"/>
      <c r="AK1807" s="141">
        <f t="shared" si="425"/>
        <v>1718</v>
      </c>
      <c r="AL1807" s="35" t="s">
        <v>153</v>
      </c>
      <c r="AM1807" s="141" t="str">
        <f t="shared" si="426"/>
        <v>1718.</v>
      </c>
      <c r="AN1807" s="136"/>
      <c r="AO1807" s="35"/>
      <c r="AP1807" s="16"/>
    </row>
    <row r="1808" spans="1:42" ht="22.5" customHeight="1" x14ac:dyDescent="0.25">
      <c r="A1808" s="68" t="str">
        <f t="shared" si="424"/>
        <v>1719.</v>
      </c>
      <c r="B1808" s="25">
        <v>3329</v>
      </c>
      <c r="C1808" s="174" t="s">
        <v>691</v>
      </c>
      <c r="D1808" s="25">
        <v>1968</v>
      </c>
      <c r="E1808" s="68" t="s">
        <v>2932</v>
      </c>
      <c r="F1808" s="68" t="s">
        <v>2934</v>
      </c>
      <c r="G1808" s="25">
        <v>5</v>
      </c>
      <c r="H1808" s="25">
        <v>4</v>
      </c>
      <c r="I1808" s="235">
        <v>3993.5</v>
      </c>
      <c r="J1808" s="144">
        <v>3444.8</v>
      </c>
      <c r="K1808" s="247">
        <v>3329.6</v>
      </c>
      <c r="L1808" s="12">
        <v>154</v>
      </c>
      <c r="M1808" s="235">
        <f t="shared" si="427"/>
        <v>364072</v>
      </c>
      <c r="N1808" s="235"/>
      <c r="O1808" s="235"/>
      <c r="P1808" s="235"/>
      <c r="Q1808" s="144">
        <f t="shared" si="428"/>
        <v>364072</v>
      </c>
      <c r="R1808" s="235"/>
      <c r="S1808" s="240"/>
      <c r="T1808" s="235"/>
      <c r="U1808" s="235"/>
      <c r="V1808" s="235"/>
      <c r="W1808" s="235"/>
      <c r="X1808" s="235"/>
      <c r="Y1808" s="235"/>
      <c r="Z1808" s="235"/>
      <c r="AA1808" s="235">
        <v>136</v>
      </c>
      <c r="AB1808" s="235">
        <f>AA1808*2677</f>
        <v>364072</v>
      </c>
      <c r="AC1808" s="235"/>
      <c r="AD1808" s="235"/>
      <c r="AE1808" s="235"/>
      <c r="AF1808" s="235"/>
      <c r="AG1808" s="324">
        <v>2025</v>
      </c>
      <c r="AH1808" s="129"/>
      <c r="AI1808" s="172"/>
      <c r="AJ1808" s="172"/>
      <c r="AK1808" s="141">
        <f t="shared" si="425"/>
        <v>1719</v>
      </c>
      <c r="AL1808" s="35" t="s">
        <v>153</v>
      </c>
      <c r="AM1808" s="141" t="str">
        <f t="shared" si="426"/>
        <v>1719.</v>
      </c>
      <c r="AN1808" s="136"/>
      <c r="AO1808" s="35"/>
      <c r="AP1808" s="16"/>
    </row>
    <row r="1809" spans="1:42" ht="22.5" customHeight="1" x14ac:dyDescent="0.25">
      <c r="A1809" s="68" t="str">
        <f t="shared" si="424"/>
        <v>1720.</v>
      </c>
      <c r="B1809" s="25">
        <v>3334</v>
      </c>
      <c r="C1809" s="300" t="s">
        <v>110</v>
      </c>
      <c r="D1809" s="120">
        <v>1971</v>
      </c>
      <c r="E1809" s="121" t="s">
        <v>2932</v>
      </c>
      <c r="F1809" s="68" t="s">
        <v>2934</v>
      </c>
      <c r="G1809" s="120">
        <v>5</v>
      </c>
      <c r="H1809" s="120">
        <v>4</v>
      </c>
      <c r="I1809" s="322">
        <v>2869.8</v>
      </c>
      <c r="J1809" s="144">
        <v>2590.8000000000002</v>
      </c>
      <c r="K1809" s="176">
        <v>2590.8000000000002</v>
      </c>
      <c r="L1809" s="12">
        <v>94</v>
      </c>
      <c r="M1809" s="235">
        <f t="shared" si="427"/>
        <v>1290300</v>
      </c>
      <c r="N1809" s="235"/>
      <c r="O1809" s="235"/>
      <c r="P1809" s="235"/>
      <c r="Q1809" s="144">
        <f t="shared" si="428"/>
        <v>1290300</v>
      </c>
      <c r="R1809" s="244">
        <v>1290300</v>
      </c>
      <c r="S1809" s="245"/>
      <c r="T1809" s="244"/>
      <c r="U1809" s="244"/>
      <c r="V1809" s="244"/>
      <c r="W1809" s="244"/>
      <c r="X1809" s="244"/>
      <c r="Y1809" s="244"/>
      <c r="Z1809" s="244"/>
      <c r="AA1809" s="244"/>
      <c r="AB1809" s="244"/>
      <c r="AC1809" s="244"/>
      <c r="AD1809" s="244"/>
      <c r="AE1809" s="244"/>
      <c r="AF1809" s="244"/>
      <c r="AG1809" s="324">
        <v>2025</v>
      </c>
      <c r="AH1809" s="129"/>
      <c r="AI1809" s="172"/>
      <c r="AJ1809" s="172"/>
      <c r="AK1809" s="141">
        <f t="shared" si="425"/>
        <v>1720</v>
      </c>
      <c r="AL1809" s="35" t="s">
        <v>153</v>
      </c>
      <c r="AM1809" s="141" t="str">
        <f t="shared" si="426"/>
        <v>1720.</v>
      </c>
      <c r="AN1809" s="136"/>
      <c r="AO1809" s="35"/>
      <c r="AP1809" s="16"/>
    </row>
    <row r="1810" spans="1:42" ht="22.5" customHeight="1" x14ac:dyDescent="0.25">
      <c r="A1810" s="68" t="str">
        <f t="shared" si="424"/>
        <v>1721.</v>
      </c>
      <c r="B1810" s="25">
        <v>3341</v>
      </c>
      <c r="C1810" s="208" t="s">
        <v>873</v>
      </c>
      <c r="D1810" s="120">
        <v>1974</v>
      </c>
      <c r="E1810" s="68" t="s">
        <v>2932</v>
      </c>
      <c r="F1810" s="68" t="s">
        <v>2934</v>
      </c>
      <c r="G1810" s="25">
        <v>5</v>
      </c>
      <c r="H1810" s="25">
        <v>4</v>
      </c>
      <c r="I1810" s="176">
        <v>2880.1</v>
      </c>
      <c r="J1810" s="144">
        <v>2613.6</v>
      </c>
      <c r="K1810" s="176">
        <v>2613.6</v>
      </c>
      <c r="L1810" s="12">
        <v>98</v>
      </c>
      <c r="M1810" s="235">
        <f t="shared" si="427"/>
        <v>697352</v>
      </c>
      <c r="N1810" s="235"/>
      <c r="O1810" s="235"/>
      <c r="P1810" s="235"/>
      <c r="Q1810" s="144">
        <f t="shared" si="428"/>
        <v>697352</v>
      </c>
      <c r="R1810" s="244">
        <v>697352</v>
      </c>
      <c r="S1810" s="245"/>
      <c r="T1810" s="244"/>
      <c r="U1810" s="244"/>
      <c r="V1810" s="244"/>
      <c r="W1810" s="244"/>
      <c r="X1810" s="244"/>
      <c r="Y1810" s="244"/>
      <c r="Z1810" s="244"/>
      <c r="AA1810" s="244"/>
      <c r="AB1810" s="244"/>
      <c r="AC1810" s="244"/>
      <c r="AD1810" s="244"/>
      <c r="AE1810" s="244"/>
      <c r="AF1810" s="244"/>
      <c r="AG1810" s="324">
        <v>2025</v>
      </c>
      <c r="AH1810" s="129"/>
      <c r="AI1810" s="172"/>
      <c r="AJ1810" s="172"/>
      <c r="AK1810" s="141">
        <f t="shared" si="425"/>
        <v>1721</v>
      </c>
      <c r="AL1810" s="35" t="s">
        <v>153</v>
      </c>
      <c r="AM1810" s="141" t="str">
        <f t="shared" si="426"/>
        <v>1721.</v>
      </c>
      <c r="AN1810" s="136"/>
      <c r="AO1810" s="35"/>
      <c r="AP1810" s="16"/>
    </row>
    <row r="1811" spans="1:42" ht="22.5" customHeight="1" x14ac:dyDescent="0.25">
      <c r="A1811" s="68" t="str">
        <f t="shared" si="424"/>
        <v>1722.</v>
      </c>
      <c r="B1811" s="25">
        <v>3349</v>
      </c>
      <c r="C1811" s="36" t="s">
        <v>1734</v>
      </c>
      <c r="D1811" s="120">
        <v>1977</v>
      </c>
      <c r="E1811" s="121" t="s">
        <v>2932</v>
      </c>
      <c r="F1811" s="68" t="s">
        <v>2934</v>
      </c>
      <c r="G1811" s="120">
        <v>5</v>
      </c>
      <c r="H1811" s="120">
        <v>5</v>
      </c>
      <c r="I1811" s="322">
        <v>3746.7</v>
      </c>
      <c r="J1811" s="176">
        <v>3322.9</v>
      </c>
      <c r="K1811" s="176">
        <v>3322.9</v>
      </c>
      <c r="L1811" s="12">
        <v>132</v>
      </c>
      <c r="M1811" s="235">
        <f t="shared" si="427"/>
        <v>3753600</v>
      </c>
      <c r="N1811" s="235"/>
      <c r="O1811" s="235"/>
      <c r="P1811" s="235"/>
      <c r="Q1811" s="144">
        <f t="shared" si="428"/>
        <v>3753600</v>
      </c>
      <c r="R1811" s="235">
        <v>3753600</v>
      </c>
      <c r="S1811" s="240"/>
      <c r="T1811" s="235"/>
      <c r="U1811" s="235"/>
      <c r="V1811" s="235"/>
      <c r="W1811" s="235"/>
      <c r="X1811" s="235"/>
      <c r="Y1811" s="235"/>
      <c r="Z1811" s="235"/>
      <c r="AA1811" s="235"/>
      <c r="AB1811" s="235"/>
      <c r="AC1811" s="235"/>
      <c r="AD1811" s="235"/>
      <c r="AE1811" s="144"/>
      <c r="AF1811" s="322"/>
      <c r="AG1811" s="324">
        <v>2025</v>
      </c>
      <c r="AH1811" s="129"/>
      <c r="AI1811" s="216"/>
      <c r="AJ1811" s="216"/>
      <c r="AK1811" s="141">
        <f t="shared" si="425"/>
        <v>1722</v>
      </c>
      <c r="AL1811" s="35" t="s">
        <v>153</v>
      </c>
      <c r="AM1811" s="141" t="str">
        <f t="shared" si="426"/>
        <v>1722.</v>
      </c>
      <c r="AN1811" s="136"/>
      <c r="AO1811" s="35"/>
      <c r="AP1811" s="16"/>
    </row>
    <row r="1812" spans="1:42" ht="22.5" customHeight="1" x14ac:dyDescent="0.25">
      <c r="A1812" s="68" t="str">
        <f t="shared" si="424"/>
        <v>1723.</v>
      </c>
      <c r="B1812" s="25">
        <v>3391</v>
      </c>
      <c r="C1812" s="174" t="s">
        <v>102</v>
      </c>
      <c r="D1812" s="25">
        <v>1976</v>
      </c>
      <c r="E1812" s="68" t="s">
        <v>2932</v>
      </c>
      <c r="F1812" s="68" t="s">
        <v>2934</v>
      </c>
      <c r="G1812" s="25">
        <v>5</v>
      </c>
      <c r="H1812" s="25">
        <v>4</v>
      </c>
      <c r="I1812" s="235">
        <v>3610.3</v>
      </c>
      <c r="J1812" s="144">
        <v>3335.9</v>
      </c>
      <c r="K1812" s="247">
        <v>3335.9</v>
      </c>
      <c r="L1812" s="12">
        <v>126</v>
      </c>
      <c r="M1812" s="235">
        <f t="shared" si="427"/>
        <v>5279300</v>
      </c>
      <c r="N1812" s="235"/>
      <c r="O1812" s="235"/>
      <c r="P1812" s="235"/>
      <c r="Q1812" s="144">
        <f t="shared" si="428"/>
        <v>5279300</v>
      </c>
      <c r="R1812" s="235">
        <v>5279300</v>
      </c>
      <c r="S1812" s="240"/>
      <c r="T1812" s="235"/>
      <c r="U1812" s="235"/>
      <c r="V1812" s="235"/>
      <c r="W1812" s="235"/>
      <c r="X1812" s="235"/>
      <c r="Y1812" s="235"/>
      <c r="Z1812" s="235"/>
      <c r="AA1812" s="235"/>
      <c r="AB1812" s="235"/>
      <c r="AC1812" s="235"/>
      <c r="AD1812" s="235"/>
      <c r="AE1812" s="144"/>
      <c r="AF1812" s="235"/>
      <c r="AG1812" s="324">
        <v>2025</v>
      </c>
      <c r="AH1812" s="129"/>
      <c r="AI1812" s="216"/>
      <c r="AJ1812" s="216"/>
      <c r="AK1812" s="141">
        <f t="shared" si="425"/>
        <v>1723</v>
      </c>
      <c r="AL1812" s="35" t="s">
        <v>153</v>
      </c>
      <c r="AM1812" s="141" t="str">
        <f t="shared" si="426"/>
        <v>1723.</v>
      </c>
      <c r="AN1812" s="136"/>
      <c r="AO1812" s="35"/>
      <c r="AP1812" s="16"/>
    </row>
    <row r="1813" spans="1:42" ht="22.5" customHeight="1" x14ac:dyDescent="0.25">
      <c r="A1813" s="68" t="str">
        <f t="shared" si="424"/>
        <v>1724.</v>
      </c>
      <c r="B1813" s="25">
        <v>3472</v>
      </c>
      <c r="C1813" s="300" t="s">
        <v>886</v>
      </c>
      <c r="D1813" s="120">
        <v>1969</v>
      </c>
      <c r="E1813" s="121" t="s">
        <v>2932</v>
      </c>
      <c r="F1813" s="68" t="s">
        <v>2934</v>
      </c>
      <c r="G1813" s="120">
        <v>5</v>
      </c>
      <c r="H1813" s="120">
        <v>2</v>
      </c>
      <c r="I1813" s="322">
        <v>1876.6</v>
      </c>
      <c r="J1813" s="144">
        <v>1752.8</v>
      </c>
      <c r="K1813" s="176">
        <v>1752.8</v>
      </c>
      <c r="L1813" s="12">
        <v>65</v>
      </c>
      <c r="M1813" s="235">
        <f t="shared" si="427"/>
        <v>966552</v>
      </c>
      <c r="N1813" s="235"/>
      <c r="O1813" s="235"/>
      <c r="P1813" s="235"/>
      <c r="Q1813" s="144">
        <f t="shared" si="428"/>
        <v>966552</v>
      </c>
      <c r="R1813" s="244">
        <v>966552</v>
      </c>
      <c r="S1813" s="245"/>
      <c r="T1813" s="244"/>
      <c r="U1813" s="244"/>
      <c r="V1813" s="244"/>
      <c r="W1813" s="244"/>
      <c r="X1813" s="244"/>
      <c r="Y1813" s="244"/>
      <c r="Z1813" s="244"/>
      <c r="AA1813" s="244"/>
      <c r="AB1813" s="244"/>
      <c r="AC1813" s="244"/>
      <c r="AD1813" s="244"/>
      <c r="AE1813" s="144"/>
      <c r="AF1813" s="244"/>
      <c r="AG1813" s="324">
        <v>2025</v>
      </c>
      <c r="AH1813" s="129"/>
      <c r="AI1813" s="172"/>
      <c r="AJ1813" s="172"/>
      <c r="AK1813" s="141">
        <f t="shared" si="425"/>
        <v>1724</v>
      </c>
      <c r="AL1813" s="35" t="s">
        <v>153</v>
      </c>
      <c r="AM1813" s="141" t="str">
        <f t="shared" si="426"/>
        <v>1724.</v>
      </c>
      <c r="AN1813" s="136"/>
      <c r="AO1813" s="35"/>
      <c r="AP1813" s="16"/>
    </row>
    <row r="1814" spans="1:42" ht="22.5" customHeight="1" x14ac:dyDescent="0.25">
      <c r="A1814" s="68" t="str">
        <f t="shared" ref="A1814:A1877" si="429">AM1814</f>
        <v>1725.</v>
      </c>
      <c r="B1814" s="25">
        <v>3515</v>
      </c>
      <c r="C1814" s="36" t="s">
        <v>898</v>
      </c>
      <c r="D1814" s="120">
        <v>1994</v>
      </c>
      <c r="E1814" s="121" t="s">
        <v>2932</v>
      </c>
      <c r="F1814" s="68" t="s">
        <v>2933</v>
      </c>
      <c r="G1814" s="120">
        <v>5</v>
      </c>
      <c r="H1814" s="120">
        <v>3</v>
      </c>
      <c r="I1814" s="322">
        <v>3647.5</v>
      </c>
      <c r="J1814" s="144">
        <v>3274.7</v>
      </c>
      <c r="K1814" s="176">
        <v>3274.7</v>
      </c>
      <c r="L1814" s="12">
        <v>129</v>
      </c>
      <c r="M1814" s="235">
        <f t="shared" si="427"/>
        <v>2842112</v>
      </c>
      <c r="N1814" s="235"/>
      <c r="O1814" s="235"/>
      <c r="P1814" s="235"/>
      <c r="Q1814" s="144">
        <f t="shared" si="428"/>
        <v>2842112</v>
      </c>
      <c r="R1814" s="244">
        <v>2842112</v>
      </c>
      <c r="S1814" s="245"/>
      <c r="T1814" s="244"/>
      <c r="U1814" s="244"/>
      <c r="V1814" s="244"/>
      <c r="W1814" s="244"/>
      <c r="X1814" s="244"/>
      <c r="Y1814" s="244"/>
      <c r="Z1814" s="244"/>
      <c r="AA1814" s="244"/>
      <c r="AB1814" s="244"/>
      <c r="AC1814" s="244"/>
      <c r="AD1814" s="244"/>
      <c r="AE1814" s="244"/>
      <c r="AF1814" s="244"/>
      <c r="AG1814" s="324">
        <v>2025</v>
      </c>
      <c r="AH1814" s="129"/>
      <c r="AI1814" s="172"/>
      <c r="AJ1814" s="172"/>
      <c r="AK1814" s="141">
        <f t="shared" si="425"/>
        <v>1725</v>
      </c>
      <c r="AL1814" s="35" t="s">
        <v>153</v>
      </c>
      <c r="AM1814" s="141" t="str">
        <f t="shared" si="426"/>
        <v>1725.</v>
      </c>
      <c r="AN1814" s="136"/>
      <c r="AP1814" s="16"/>
    </row>
    <row r="1815" spans="1:42" ht="22.5" customHeight="1" x14ac:dyDescent="0.25">
      <c r="A1815" s="68" t="str">
        <f t="shared" si="429"/>
        <v>1726.</v>
      </c>
      <c r="B1815" s="25">
        <v>3588</v>
      </c>
      <c r="C1815" s="174" t="s">
        <v>742</v>
      </c>
      <c r="D1815" s="25">
        <v>1994</v>
      </c>
      <c r="E1815" s="68" t="s">
        <v>2932</v>
      </c>
      <c r="F1815" s="68" t="s">
        <v>2934</v>
      </c>
      <c r="G1815" s="25">
        <v>2</v>
      </c>
      <c r="H1815" s="25">
        <v>1</v>
      </c>
      <c r="I1815" s="235">
        <v>368.3</v>
      </c>
      <c r="J1815" s="144">
        <v>332.9</v>
      </c>
      <c r="K1815" s="247">
        <v>332.9</v>
      </c>
      <c r="L1815" s="12">
        <v>14</v>
      </c>
      <c r="M1815" s="235">
        <f t="shared" si="427"/>
        <v>419934</v>
      </c>
      <c r="N1815" s="235"/>
      <c r="O1815" s="235"/>
      <c r="P1815" s="235"/>
      <c r="Q1815" s="144">
        <f t="shared" si="428"/>
        <v>419934</v>
      </c>
      <c r="R1815" s="235">
        <v>419934</v>
      </c>
      <c r="S1815" s="240"/>
      <c r="T1815" s="235"/>
      <c r="U1815" s="235"/>
      <c r="V1815" s="235"/>
      <c r="W1815" s="235"/>
      <c r="X1815" s="235"/>
      <c r="Y1815" s="235"/>
      <c r="Z1815" s="235"/>
      <c r="AA1815" s="235"/>
      <c r="AB1815" s="235"/>
      <c r="AC1815" s="235"/>
      <c r="AD1815" s="235"/>
      <c r="AE1815" s="235"/>
      <c r="AF1815" s="235"/>
      <c r="AG1815" s="324">
        <v>2025</v>
      </c>
      <c r="AH1815" s="129"/>
      <c r="AI1815" s="216"/>
      <c r="AJ1815" s="216"/>
      <c r="AK1815" s="141">
        <f t="shared" si="425"/>
        <v>1726</v>
      </c>
      <c r="AL1815" s="35" t="s">
        <v>153</v>
      </c>
      <c r="AM1815" s="141" t="str">
        <f t="shared" si="426"/>
        <v>1726.</v>
      </c>
      <c r="AN1815" s="136"/>
      <c r="AO1815" s="35"/>
      <c r="AP1815" s="16"/>
    </row>
    <row r="1816" spans="1:42" ht="22.5" customHeight="1" x14ac:dyDescent="0.25">
      <c r="A1816" s="68" t="str">
        <f t="shared" si="429"/>
        <v>1727.</v>
      </c>
      <c r="B1816" s="25">
        <v>3589</v>
      </c>
      <c r="C1816" s="36" t="s">
        <v>1182</v>
      </c>
      <c r="D1816" s="25">
        <v>1979</v>
      </c>
      <c r="E1816" s="122" t="s">
        <v>2932</v>
      </c>
      <c r="F1816" s="68" t="s">
        <v>2934</v>
      </c>
      <c r="G1816" s="25">
        <v>2</v>
      </c>
      <c r="H1816" s="25">
        <v>1</v>
      </c>
      <c r="I1816" s="322">
        <v>374.4</v>
      </c>
      <c r="J1816" s="322">
        <v>332.1</v>
      </c>
      <c r="K1816" s="322">
        <v>332.1</v>
      </c>
      <c r="L1816" s="12">
        <v>16</v>
      </c>
      <c r="M1816" s="235">
        <f t="shared" si="427"/>
        <v>1090452</v>
      </c>
      <c r="N1816" s="235"/>
      <c r="O1816" s="235"/>
      <c r="P1816" s="235"/>
      <c r="Q1816" s="144">
        <f t="shared" si="428"/>
        <v>1090452</v>
      </c>
      <c r="R1816" s="322">
        <f>408204+682248</f>
        <v>1090452</v>
      </c>
      <c r="S1816" s="240"/>
      <c r="T1816" s="235"/>
      <c r="U1816" s="235"/>
      <c r="V1816" s="235"/>
      <c r="W1816" s="235"/>
      <c r="X1816" s="235"/>
      <c r="Y1816" s="235"/>
      <c r="Z1816" s="235"/>
      <c r="AA1816" s="235"/>
      <c r="AB1816" s="235"/>
      <c r="AC1816" s="235"/>
      <c r="AD1816" s="235"/>
      <c r="AE1816" s="144"/>
      <c r="AF1816" s="322"/>
      <c r="AG1816" s="324">
        <v>2025</v>
      </c>
      <c r="AH1816" s="129"/>
      <c r="AI1816" s="216"/>
      <c r="AJ1816" s="216"/>
      <c r="AK1816" s="141">
        <f t="shared" si="425"/>
        <v>1727</v>
      </c>
      <c r="AL1816" s="35" t="s">
        <v>153</v>
      </c>
      <c r="AM1816" s="141" t="str">
        <f t="shared" si="426"/>
        <v>1727.</v>
      </c>
      <c r="AN1816" s="136"/>
      <c r="AO1816" s="35"/>
      <c r="AP1816" s="16"/>
    </row>
    <row r="1817" spans="1:42" ht="22.5" customHeight="1" x14ac:dyDescent="0.25">
      <c r="A1817" s="68" t="str">
        <f t="shared" si="429"/>
        <v>1728.</v>
      </c>
      <c r="B1817" s="25">
        <v>3590</v>
      </c>
      <c r="C1817" s="208" t="s">
        <v>904</v>
      </c>
      <c r="D1817" s="120">
        <v>1988</v>
      </c>
      <c r="E1817" s="68" t="s">
        <v>2932</v>
      </c>
      <c r="F1817" s="68" t="s">
        <v>2934</v>
      </c>
      <c r="G1817" s="25">
        <v>2</v>
      </c>
      <c r="H1817" s="25">
        <v>1</v>
      </c>
      <c r="I1817" s="176">
        <v>362.9</v>
      </c>
      <c r="J1817" s="144">
        <v>328.5</v>
      </c>
      <c r="K1817" s="176">
        <v>328.5</v>
      </c>
      <c r="L1817" s="12">
        <v>16</v>
      </c>
      <c r="M1817" s="235">
        <f t="shared" si="427"/>
        <v>698492</v>
      </c>
      <c r="N1817" s="235"/>
      <c r="O1817" s="235"/>
      <c r="P1817" s="235"/>
      <c r="Q1817" s="144">
        <f t="shared" si="428"/>
        <v>698492</v>
      </c>
      <c r="R1817" s="244">
        <v>698492</v>
      </c>
      <c r="S1817" s="245"/>
      <c r="T1817" s="244"/>
      <c r="U1817" s="244"/>
      <c r="V1817" s="244"/>
      <c r="W1817" s="244"/>
      <c r="X1817" s="244"/>
      <c r="Y1817" s="244"/>
      <c r="Z1817" s="244"/>
      <c r="AA1817" s="244"/>
      <c r="AB1817" s="244"/>
      <c r="AC1817" s="244"/>
      <c r="AD1817" s="244"/>
      <c r="AE1817" s="244"/>
      <c r="AF1817" s="244"/>
      <c r="AG1817" s="324">
        <v>2025</v>
      </c>
      <c r="AH1817" s="129"/>
      <c r="AI1817" s="172"/>
      <c r="AJ1817" s="172"/>
      <c r="AK1817" s="141">
        <f t="shared" si="425"/>
        <v>1728</v>
      </c>
      <c r="AL1817" s="35" t="s">
        <v>153</v>
      </c>
      <c r="AM1817" s="141" t="str">
        <f t="shared" si="426"/>
        <v>1728.</v>
      </c>
      <c r="AN1817" s="136"/>
      <c r="AO1817" s="35"/>
      <c r="AP1817" s="16"/>
    </row>
    <row r="1818" spans="1:42" ht="22.5" customHeight="1" x14ac:dyDescent="0.25">
      <c r="A1818" s="68" t="str">
        <f t="shared" si="429"/>
        <v>1729.</v>
      </c>
      <c r="B1818" s="25">
        <v>3592</v>
      </c>
      <c r="C1818" s="36" t="s">
        <v>1183</v>
      </c>
      <c r="D1818" s="25">
        <v>1979</v>
      </c>
      <c r="E1818" s="122" t="s">
        <v>2932</v>
      </c>
      <c r="F1818" s="68" t="s">
        <v>2934</v>
      </c>
      <c r="G1818" s="25">
        <v>2</v>
      </c>
      <c r="H1818" s="25">
        <v>2</v>
      </c>
      <c r="I1818" s="322">
        <v>373.5</v>
      </c>
      <c r="J1818" s="322">
        <v>331.3</v>
      </c>
      <c r="K1818" s="322">
        <v>331.3</v>
      </c>
      <c r="L1818" s="12">
        <v>14</v>
      </c>
      <c r="M1818" s="235">
        <f t="shared" si="427"/>
        <v>1076376</v>
      </c>
      <c r="N1818" s="235"/>
      <c r="O1818" s="235"/>
      <c r="P1818" s="235"/>
      <c r="Q1818" s="144">
        <f t="shared" si="428"/>
        <v>1076376</v>
      </c>
      <c r="R1818" s="322">
        <f>394128+682248</f>
        <v>1076376</v>
      </c>
      <c r="S1818" s="240"/>
      <c r="T1818" s="235"/>
      <c r="U1818" s="235"/>
      <c r="V1818" s="235"/>
      <c r="W1818" s="235"/>
      <c r="X1818" s="235"/>
      <c r="Y1818" s="235"/>
      <c r="Z1818" s="235"/>
      <c r="AA1818" s="235"/>
      <c r="AB1818" s="235"/>
      <c r="AC1818" s="235"/>
      <c r="AD1818" s="235"/>
      <c r="AE1818" s="144"/>
      <c r="AF1818" s="322"/>
      <c r="AG1818" s="324">
        <v>2025</v>
      </c>
      <c r="AH1818" s="129"/>
      <c r="AI1818" s="216"/>
      <c r="AJ1818" s="216"/>
      <c r="AK1818" s="141">
        <f t="shared" si="425"/>
        <v>1729</v>
      </c>
      <c r="AL1818" s="35" t="s">
        <v>153</v>
      </c>
      <c r="AM1818" s="141" t="str">
        <f t="shared" si="426"/>
        <v>1729.</v>
      </c>
      <c r="AN1818" s="136"/>
      <c r="AO1818" s="35"/>
      <c r="AP1818" s="16"/>
    </row>
    <row r="1819" spans="1:42" ht="22.5" customHeight="1" x14ac:dyDescent="0.25">
      <c r="A1819" s="68" t="str">
        <f t="shared" si="429"/>
        <v>1730.</v>
      </c>
      <c r="B1819" s="25">
        <v>3593</v>
      </c>
      <c r="C1819" s="208" t="s">
        <v>905</v>
      </c>
      <c r="D1819" s="120">
        <v>1987</v>
      </c>
      <c r="E1819" s="68" t="s">
        <v>2932</v>
      </c>
      <c r="F1819" s="68" t="s">
        <v>2934</v>
      </c>
      <c r="G1819" s="25">
        <v>2</v>
      </c>
      <c r="H1819" s="25">
        <v>1</v>
      </c>
      <c r="I1819" s="176">
        <v>374.8</v>
      </c>
      <c r="J1819" s="144">
        <v>339.9</v>
      </c>
      <c r="K1819" s="176">
        <v>339.9</v>
      </c>
      <c r="L1819" s="12">
        <v>19</v>
      </c>
      <c r="M1819" s="235">
        <f t="shared" si="427"/>
        <v>258804</v>
      </c>
      <c r="N1819" s="235"/>
      <c r="O1819" s="235"/>
      <c r="P1819" s="235"/>
      <c r="Q1819" s="144">
        <f t="shared" si="428"/>
        <v>258804</v>
      </c>
      <c r="R1819" s="244">
        <v>258804</v>
      </c>
      <c r="S1819" s="245"/>
      <c r="T1819" s="244"/>
      <c r="U1819" s="244"/>
      <c r="V1819" s="244"/>
      <c r="W1819" s="244"/>
      <c r="X1819" s="244"/>
      <c r="Y1819" s="244"/>
      <c r="Z1819" s="244"/>
      <c r="AA1819" s="244"/>
      <c r="AB1819" s="244"/>
      <c r="AC1819" s="244"/>
      <c r="AD1819" s="244"/>
      <c r="AE1819" s="244"/>
      <c r="AF1819" s="244"/>
      <c r="AG1819" s="324">
        <v>2025</v>
      </c>
      <c r="AH1819" s="129"/>
      <c r="AI1819" s="172"/>
      <c r="AJ1819" s="172"/>
      <c r="AK1819" s="141">
        <f t="shared" si="425"/>
        <v>1730</v>
      </c>
      <c r="AL1819" s="35" t="s">
        <v>153</v>
      </c>
      <c r="AM1819" s="141" t="str">
        <f t="shared" si="426"/>
        <v>1730.</v>
      </c>
      <c r="AN1819" s="136"/>
      <c r="AO1819" s="35"/>
      <c r="AP1819" s="16"/>
    </row>
    <row r="1820" spans="1:42" ht="22.5" customHeight="1" x14ac:dyDescent="0.25">
      <c r="A1820" s="68" t="str">
        <f t="shared" si="429"/>
        <v>1731.</v>
      </c>
      <c r="B1820" s="25">
        <v>3500</v>
      </c>
      <c r="C1820" s="174" t="s">
        <v>712</v>
      </c>
      <c r="D1820" s="25">
        <v>1970</v>
      </c>
      <c r="E1820" s="68" t="s">
        <v>2932</v>
      </c>
      <c r="F1820" s="68" t="s">
        <v>2934</v>
      </c>
      <c r="G1820" s="25">
        <v>2</v>
      </c>
      <c r="H1820" s="25">
        <v>2</v>
      </c>
      <c r="I1820" s="235">
        <v>564.9</v>
      </c>
      <c r="J1820" s="144">
        <v>517.70000000000005</v>
      </c>
      <c r="K1820" s="247">
        <v>517.70000000000005</v>
      </c>
      <c r="L1820" s="12">
        <v>12</v>
      </c>
      <c r="M1820" s="235">
        <f t="shared" si="427"/>
        <v>302261</v>
      </c>
      <c r="N1820" s="235"/>
      <c r="O1820" s="235"/>
      <c r="P1820" s="235"/>
      <c r="Q1820" s="144">
        <f t="shared" si="428"/>
        <v>302261</v>
      </c>
      <c r="R1820" s="235">
        <f>187941+114320</f>
        <v>302261</v>
      </c>
      <c r="S1820" s="240"/>
      <c r="T1820" s="235"/>
      <c r="U1820" s="235"/>
      <c r="V1820" s="235"/>
      <c r="W1820" s="235"/>
      <c r="X1820" s="235"/>
      <c r="Y1820" s="235"/>
      <c r="Z1820" s="235"/>
      <c r="AA1820" s="235"/>
      <c r="AB1820" s="235"/>
      <c r="AC1820" s="235"/>
      <c r="AD1820" s="235"/>
      <c r="AE1820" s="235"/>
      <c r="AF1820" s="235"/>
      <c r="AG1820" s="324">
        <v>2025</v>
      </c>
      <c r="AH1820" s="129"/>
      <c r="AI1820" s="216"/>
      <c r="AJ1820" s="216"/>
      <c r="AK1820" s="141">
        <f t="shared" si="425"/>
        <v>1731</v>
      </c>
      <c r="AL1820" s="35" t="s">
        <v>153</v>
      </c>
      <c r="AM1820" s="141" t="str">
        <f t="shared" si="426"/>
        <v>1731.</v>
      </c>
      <c r="AN1820" s="136"/>
      <c r="AO1820" s="35"/>
      <c r="AP1820" s="16"/>
    </row>
    <row r="1821" spans="1:42" ht="22.5" customHeight="1" x14ac:dyDescent="0.25">
      <c r="A1821" s="68" t="str">
        <f t="shared" si="429"/>
        <v>1732.</v>
      </c>
      <c r="B1821" s="25">
        <v>3594</v>
      </c>
      <c r="C1821" s="208" t="s">
        <v>906</v>
      </c>
      <c r="D1821" s="120">
        <v>1987</v>
      </c>
      <c r="E1821" s="68" t="s">
        <v>2932</v>
      </c>
      <c r="F1821" s="68" t="s">
        <v>2934</v>
      </c>
      <c r="G1821" s="25">
        <v>2</v>
      </c>
      <c r="H1821" s="25">
        <v>1</v>
      </c>
      <c r="I1821" s="176">
        <v>364.6</v>
      </c>
      <c r="J1821" s="144">
        <v>332.1</v>
      </c>
      <c r="K1821" s="176">
        <v>287.5</v>
      </c>
      <c r="L1821" s="12">
        <v>17</v>
      </c>
      <c r="M1821" s="235">
        <f t="shared" si="427"/>
        <v>258804</v>
      </c>
      <c r="N1821" s="235"/>
      <c r="O1821" s="235"/>
      <c r="P1821" s="235"/>
      <c r="Q1821" s="144">
        <f t="shared" si="428"/>
        <v>258804</v>
      </c>
      <c r="R1821" s="244">
        <v>258804</v>
      </c>
      <c r="S1821" s="245"/>
      <c r="T1821" s="244"/>
      <c r="U1821" s="244"/>
      <c r="V1821" s="244"/>
      <c r="W1821" s="244"/>
      <c r="X1821" s="244"/>
      <c r="Y1821" s="244"/>
      <c r="Z1821" s="244"/>
      <c r="AA1821" s="244"/>
      <c r="AB1821" s="244"/>
      <c r="AC1821" s="244"/>
      <c r="AD1821" s="244"/>
      <c r="AE1821" s="244"/>
      <c r="AF1821" s="244"/>
      <c r="AG1821" s="324">
        <v>2025</v>
      </c>
      <c r="AH1821" s="129"/>
      <c r="AI1821" s="172"/>
      <c r="AJ1821" s="172"/>
      <c r="AK1821" s="141">
        <f t="shared" si="425"/>
        <v>1732</v>
      </c>
      <c r="AL1821" s="35" t="s">
        <v>153</v>
      </c>
      <c r="AM1821" s="141" t="str">
        <f t="shared" si="426"/>
        <v>1732.</v>
      </c>
      <c r="AN1821" s="136"/>
      <c r="AO1821" s="35"/>
      <c r="AP1821" s="16"/>
    </row>
    <row r="1822" spans="1:42" ht="22.5" customHeight="1" x14ac:dyDescent="0.25">
      <c r="A1822" s="68" t="str">
        <f t="shared" si="429"/>
        <v>1733.</v>
      </c>
      <c r="B1822" s="25">
        <v>3619</v>
      </c>
      <c r="C1822" s="174" t="s">
        <v>107</v>
      </c>
      <c r="D1822" s="25">
        <v>1989</v>
      </c>
      <c r="E1822" s="68" t="s">
        <v>2932</v>
      </c>
      <c r="F1822" s="68" t="s">
        <v>2934</v>
      </c>
      <c r="G1822" s="25">
        <v>2</v>
      </c>
      <c r="H1822" s="25">
        <v>2</v>
      </c>
      <c r="I1822" s="235">
        <v>371.2</v>
      </c>
      <c r="J1822" s="144">
        <v>358.6</v>
      </c>
      <c r="K1822" s="247">
        <v>329.3</v>
      </c>
      <c r="L1822" s="12">
        <v>25</v>
      </c>
      <c r="M1822" s="235">
        <f t="shared" si="427"/>
        <v>925908</v>
      </c>
      <c r="N1822" s="235"/>
      <c r="O1822" s="235"/>
      <c r="P1822" s="235"/>
      <c r="Q1822" s="144">
        <f t="shared" si="428"/>
        <v>925908</v>
      </c>
      <c r="R1822" s="235">
        <v>925908</v>
      </c>
      <c r="S1822" s="240"/>
      <c r="T1822" s="235"/>
      <c r="U1822" s="235"/>
      <c r="V1822" s="235"/>
      <c r="W1822" s="235"/>
      <c r="X1822" s="235"/>
      <c r="Y1822" s="235"/>
      <c r="Z1822" s="235"/>
      <c r="AA1822" s="235"/>
      <c r="AB1822" s="235"/>
      <c r="AC1822" s="235"/>
      <c r="AD1822" s="235"/>
      <c r="AE1822" s="235"/>
      <c r="AF1822" s="235"/>
      <c r="AG1822" s="324">
        <v>2025</v>
      </c>
      <c r="AH1822" s="129"/>
      <c r="AI1822" s="216"/>
      <c r="AJ1822" s="216"/>
      <c r="AK1822" s="141">
        <f t="shared" ref="AK1822:AK1885" si="430">MAX(AK1818:AK1821)+1</f>
        <v>1733</v>
      </c>
      <c r="AL1822" s="35" t="s">
        <v>153</v>
      </c>
      <c r="AM1822" s="141" t="str">
        <f t="shared" ref="AM1822:AM1885" si="431">CONCATENATE(AK1822,AL1822)</f>
        <v>1733.</v>
      </c>
      <c r="AN1822" s="136"/>
      <c r="AO1822" s="35"/>
      <c r="AP1822" s="16"/>
    </row>
    <row r="1823" spans="1:42" ht="22.5" customHeight="1" x14ac:dyDescent="0.25">
      <c r="A1823" s="68" t="str">
        <f t="shared" si="429"/>
        <v>1734.</v>
      </c>
      <c r="B1823" s="25">
        <v>3621</v>
      </c>
      <c r="C1823" s="211" t="s">
        <v>902</v>
      </c>
      <c r="D1823" s="120">
        <v>1988</v>
      </c>
      <c r="E1823" s="121" t="s">
        <v>2932</v>
      </c>
      <c r="F1823" s="68" t="s">
        <v>2933</v>
      </c>
      <c r="G1823" s="120">
        <v>3</v>
      </c>
      <c r="H1823" s="120">
        <v>2</v>
      </c>
      <c r="I1823" s="322">
        <v>839.7</v>
      </c>
      <c r="J1823" s="144">
        <v>743.7</v>
      </c>
      <c r="K1823" s="176">
        <v>743.7</v>
      </c>
      <c r="L1823" s="12">
        <v>18</v>
      </c>
      <c r="M1823" s="235">
        <f t="shared" si="427"/>
        <v>950274</v>
      </c>
      <c r="N1823" s="235"/>
      <c r="O1823" s="235"/>
      <c r="P1823" s="235"/>
      <c r="Q1823" s="144">
        <f t="shared" si="428"/>
        <v>950274</v>
      </c>
      <c r="R1823" s="244">
        <v>950274</v>
      </c>
      <c r="S1823" s="245"/>
      <c r="T1823" s="244"/>
      <c r="U1823" s="244"/>
      <c r="V1823" s="244"/>
      <c r="W1823" s="244"/>
      <c r="X1823" s="244"/>
      <c r="Y1823" s="244"/>
      <c r="Z1823" s="244"/>
      <c r="AA1823" s="244"/>
      <c r="AB1823" s="244"/>
      <c r="AC1823" s="244"/>
      <c r="AD1823" s="244"/>
      <c r="AE1823" s="244"/>
      <c r="AF1823" s="244"/>
      <c r="AG1823" s="324">
        <v>2025</v>
      </c>
      <c r="AH1823" s="129"/>
      <c r="AI1823" s="172"/>
      <c r="AJ1823" s="172"/>
      <c r="AK1823" s="141">
        <f t="shared" si="430"/>
        <v>1734</v>
      </c>
      <c r="AL1823" s="35" t="s">
        <v>153</v>
      </c>
      <c r="AM1823" s="141" t="str">
        <f t="shared" si="431"/>
        <v>1734.</v>
      </c>
      <c r="AN1823" s="136"/>
      <c r="AO1823" s="35"/>
      <c r="AP1823" s="16"/>
    </row>
    <row r="1824" spans="1:42" ht="22.5" customHeight="1" x14ac:dyDescent="0.25">
      <c r="A1824" s="68" t="str">
        <f t="shared" si="429"/>
        <v>1735.</v>
      </c>
      <c r="B1824" s="25">
        <v>3631</v>
      </c>
      <c r="C1824" s="208" t="s">
        <v>872</v>
      </c>
      <c r="D1824" s="120">
        <v>1970</v>
      </c>
      <c r="E1824" s="68" t="s">
        <v>2932</v>
      </c>
      <c r="F1824" s="68" t="s">
        <v>2933</v>
      </c>
      <c r="G1824" s="25">
        <v>5</v>
      </c>
      <c r="H1824" s="25">
        <v>4</v>
      </c>
      <c r="I1824" s="176">
        <v>4028.7</v>
      </c>
      <c r="J1824" s="144">
        <v>3656.1</v>
      </c>
      <c r="K1824" s="176">
        <v>3656.1</v>
      </c>
      <c r="L1824" s="12">
        <v>156</v>
      </c>
      <c r="M1824" s="235">
        <f t="shared" si="427"/>
        <v>1432200</v>
      </c>
      <c r="N1824" s="235"/>
      <c r="O1824" s="235"/>
      <c r="P1824" s="235"/>
      <c r="Q1824" s="144">
        <f t="shared" si="428"/>
        <v>1432200</v>
      </c>
      <c r="R1824" s="244">
        <v>1432200</v>
      </c>
      <c r="S1824" s="245"/>
      <c r="T1824" s="244"/>
      <c r="U1824" s="244"/>
      <c r="V1824" s="244"/>
      <c r="W1824" s="244"/>
      <c r="X1824" s="244"/>
      <c r="Y1824" s="244"/>
      <c r="Z1824" s="244"/>
      <c r="AA1824" s="244"/>
      <c r="AB1824" s="244"/>
      <c r="AC1824" s="244"/>
      <c r="AD1824" s="244"/>
      <c r="AE1824" s="144"/>
      <c r="AF1824" s="244"/>
      <c r="AG1824" s="324">
        <v>2025</v>
      </c>
      <c r="AH1824" s="129"/>
      <c r="AI1824" s="172"/>
      <c r="AJ1824" s="172"/>
      <c r="AK1824" s="141">
        <f t="shared" si="430"/>
        <v>1735</v>
      </c>
      <c r="AL1824" s="35" t="s">
        <v>153</v>
      </c>
      <c r="AM1824" s="141" t="str">
        <f t="shared" si="431"/>
        <v>1735.</v>
      </c>
      <c r="AN1824" s="136"/>
      <c r="AO1824" s="35"/>
      <c r="AP1824" s="16"/>
    </row>
    <row r="1825" spans="1:42" ht="22.5" customHeight="1" x14ac:dyDescent="0.25">
      <c r="A1825" s="68" t="str">
        <f t="shared" si="429"/>
        <v>1736.</v>
      </c>
      <c r="B1825" s="25">
        <v>3302</v>
      </c>
      <c r="C1825" s="36" t="s">
        <v>1722</v>
      </c>
      <c r="D1825" s="25">
        <v>1998</v>
      </c>
      <c r="E1825" s="68" t="s">
        <v>2932</v>
      </c>
      <c r="F1825" s="68" t="s">
        <v>2934</v>
      </c>
      <c r="G1825" s="25">
        <v>5</v>
      </c>
      <c r="H1825" s="25">
        <v>8</v>
      </c>
      <c r="I1825" s="235">
        <v>6021.5</v>
      </c>
      <c r="J1825" s="235">
        <v>5361.8</v>
      </c>
      <c r="K1825" s="247">
        <v>5361.8</v>
      </c>
      <c r="L1825" s="12">
        <v>146</v>
      </c>
      <c r="M1825" s="235">
        <f t="shared" si="427"/>
        <v>2011893</v>
      </c>
      <c r="N1825" s="235"/>
      <c r="O1825" s="235"/>
      <c r="P1825" s="235"/>
      <c r="Q1825" s="144">
        <f t="shared" si="428"/>
        <v>2011893</v>
      </c>
      <c r="R1825" s="235">
        <v>2011893</v>
      </c>
      <c r="S1825" s="240"/>
      <c r="T1825" s="235"/>
      <c r="U1825" s="235"/>
      <c r="V1825" s="235"/>
      <c r="W1825" s="235"/>
      <c r="X1825" s="235"/>
      <c r="Y1825" s="235"/>
      <c r="Z1825" s="235"/>
      <c r="AA1825" s="235"/>
      <c r="AB1825" s="235"/>
      <c r="AC1825" s="235"/>
      <c r="AD1825" s="235"/>
      <c r="AE1825" s="235"/>
      <c r="AF1825" s="235"/>
      <c r="AG1825" s="324">
        <v>2025</v>
      </c>
      <c r="AH1825" s="129"/>
      <c r="AI1825" s="216"/>
      <c r="AJ1825" s="216"/>
      <c r="AK1825" s="141">
        <f t="shared" si="430"/>
        <v>1736</v>
      </c>
      <c r="AL1825" s="35" t="s">
        <v>153</v>
      </c>
      <c r="AM1825" s="141" t="str">
        <f t="shared" si="431"/>
        <v>1736.</v>
      </c>
      <c r="AN1825" s="136"/>
      <c r="AO1825" s="35"/>
      <c r="AP1825" s="16"/>
    </row>
    <row r="1826" spans="1:42" ht="22.5" customHeight="1" x14ac:dyDescent="0.25">
      <c r="A1826" s="68" t="str">
        <f t="shared" si="429"/>
        <v>1737.</v>
      </c>
      <c r="B1826" s="25">
        <v>3536</v>
      </c>
      <c r="C1826" s="208" t="s">
        <v>2635</v>
      </c>
      <c r="D1826" s="120">
        <v>1957</v>
      </c>
      <c r="E1826" s="68" t="s">
        <v>2932</v>
      </c>
      <c r="F1826" s="68" t="s">
        <v>2934</v>
      </c>
      <c r="G1826" s="25">
        <v>2</v>
      </c>
      <c r="H1826" s="25">
        <v>1</v>
      </c>
      <c r="I1826" s="176">
        <v>449.2</v>
      </c>
      <c r="J1826" s="144">
        <v>414.8</v>
      </c>
      <c r="K1826" s="176">
        <v>414.8</v>
      </c>
      <c r="L1826" s="12">
        <v>19</v>
      </c>
      <c r="M1826" s="235">
        <f t="shared" si="427"/>
        <v>145452</v>
      </c>
      <c r="N1826" s="235"/>
      <c r="O1826" s="235"/>
      <c r="P1826" s="235"/>
      <c r="Q1826" s="144">
        <f t="shared" si="428"/>
        <v>145452</v>
      </c>
      <c r="R1826" s="244">
        <v>145452</v>
      </c>
      <c r="S1826" s="245"/>
      <c r="T1826" s="244"/>
      <c r="U1826" s="244"/>
      <c r="V1826" s="244"/>
      <c r="W1826" s="244"/>
      <c r="X1826" s="244"/>
      <c r="Y1826" s="244"/>
      <c r="Z1826" s="244"/>
      <c r="AA1826" s="244"/>
      <c r="AB1826" s="244"/>
      <c r="AC1826" s="244"/>
      <c r="AD1826" s="244"/>
      <c r="AE1826" s="244"/>
      <c r="AF1826" s="244"/>
      <c r="AG1826" s="324">
        <v>2025</v>
      </c>
      <c r="AH1826" s="129"/>
      <c r="AI1826" s="172"/>
      <c r="AJ1826" s="172"/>
      <c r="AK1826" s="141">
        <f t="shared" si="430"/>
        <v>1737</v>
      </c>
      <c r="AL1826" s="35" t="s">
        <v>153</v>
      </c>
      <c r="AM1826" s="141" t="str">
        <f t="shared" si="431"/>
        <v>1737.</v>
      </c>
      <c r="AN1826" s="136"/>
      <c r="AO1826" s="35"/>
      <c r="AP1826" s="16"/>
    </row>
    <row r="1827" spans="1:42" ht="22.5" customHeight="1" x14ac:dyDescent="0.25">
      <c r="A1827" s="68" t="str">
        <f t="shared" si="429"/>
        <v>1738.</v>
      </c>
      <c r="B1827" s="25">
        <v>3278</v>
      </c>
      <c r="C1827" s="36" t="s">
        <v>3071</v>
      </c>
      <c r="D1827" s="120">
        <v>1996</v>
      </c>
      <c r="E1827" s="121" t="s">
        <v>2932</v>
      </c>
      <c r="F1827" s="68" t="s">
        <v>2934</v>
      </c>
      <c r="G1827" s="120">
        <v>5</v>
      </c>
      <c r="H1827" s="120">
        <v>4</v>
      </c>
      <c r="I1827" s="322">
        <v>5229.1000000000004</v>
      </c>
      <c r="J1827" s="176">
        <v>4762.8</v>
      </c>
      <c r="K1827" s="176">
        <v>4762.8</v>
      </c>
      <c r="L1827" s="12">
        <v>126</v>
      </c>
      <c r="M1827" s="235">
        <f t="shared" si="427"/>
        <v>1035216</v>
      </c>
      <c r="N1827" s="235"/>
      <c r="O1827" s="235"/>
      <c r="P1827" s="235"/>
      <c r="Q1827" s="144">
        <f t="shared" si="428"/>
        <v>1035216</v>
      </c>
      <c r="R1827" s="235">
        <v>1035216</v>
      </c>
      <c r="S1827" s="240"/>
      <c r="T1827" s="235"/>
      <c r="U1827" s="235"/>
      <c r="V1827" s="235"/>
      <c r="W1827" s="235"/>
      <c r="X1827" s="235"/>
      <c r="Y1827" s="235"/>
      <c r="Z1827" s="235"/>
      <c r="AA1827" s="235"/>
      <c r="AB1827" s="235"/>
      <c r="AC1827" s="235"/>
      <c r="AD1827" s="235"/>
      <c r="AE1827" s="235"/>
      <c r="AF1827" s="235"/>
      <c r="AG1827" s="324">
        <v>2025</v>
      </c>
      <c r="AH1827" s="129"/>
      <c r="AI1827" s="216"/>
      <c r="AJ1827" s="216"/>
      <c r="AK1827" s="141">
        <f t="shared" si="430"/>
        <v>1738</v>
      </c>
      <c r="AL1827" s="35" t="s">
        <v>153</v>
      </c>
      <c r="AM1827" s="141" t="str">
        <f t="shared" si="431"/>
        <v>1738.</v>
      </c>
      <c r="AN1827" s="136"/>
      <c r="AO1827" s="35"/>
      <c r="AP1827" s="16"/>
    </row>
    <row r="1828" spans="1:42" ht="22.5" customHeight="1" x14ac:dyDescent="0.25">
      <c r="A1828" s="68" t="str">
        <f t="shared" si="429"/>
        <v>1739.</v>
      </c>
      <c r="B1828" s="25">
        <v>3279</v>
      </c>
      <c r="C1828" s="36" t="s">
        <v>3072</v>
      </c>
      <c r="D1828" s="120">
        <v>2004</v>
      </c>
      <c r="E1828" s="121" t="s">
        <v>2932</v>
      </c>
      <c r="F1828" s="68" t="s">
        <v>2934</v>
      </c>
      <c r="G1828" s="120">
        <v>5</v>
      </c>
      <c r="H1828" s="120">
        <v>4</v>
      </c>
      <c r="I1828" s="322">
        <v>2309.4</v>
      </c>
      <c r="J1828" s="176">
        <v>2039.7</v>
      </c>
      <c r="K1828" s="176">
        <v>2039.7</v>
      </c>
      <c r="L1828" s="12">
        <v>34</v>
      </c>
      <c r="M1828" s="235">
        <f t="shared" si="427"/>
        <v>7417678</v>
      </c>
      <c r="N1828" s="235"/>
      <c r="O1828" s="235"/>
      <c r="P1828" s="235"/>
      <c r="Q1828" s="144">
        <f t="shared" si="428"/>
        <v>7417678</v>
      </c>
      <c r="R1828" s="235"/>
      <c r="S1828" s="240"/>
      <c r="T1828" s="235"/>
      <c r="U1828" s="235">
        <v>986</v>
      </c>
      <c r="V1828" s="235">
        <f>U1828*7523</f>
        <v>7417678</v>
      </c>
      <c r="W1828" s="235"/>
      <c r="X1828" s="235"/>
      <c r="Y1828" s="235"/>
      <c r="Z1828" s="235"/>
      <c r="AA1828" s="235"/>
      <c r="AB1828" s="235"/>
      <c r="AC1828" s="235"/>
      <c r="AD1828" s="235"/>
      <c r="AE1828" s="235"/>
      <c r="AF1828" s="235"/>
      <c r="AG1828" s="324">
        <v>2025</v>
      </c>
      <c r="AH1828" s="129"/>
      <c r="AI1828" s="172"/>
      <c r="AJ1828" s="172"/>
      <c r="AK1828" s="141">
        <f t="shared" si="430"/>
        <v>1739</v>
      </c>
      <c r="AL1828" s="35" t="s">
        <v>153</v>
      </c>
      <c r="AM1828" s="141" t="str">
        <f t="shared" si="431"/>
        <v>1739.</v>
      </c>
      <c r="AN1828" s="136"/>
      <c r="AO1828" s="35"/>
      <c r="AP1828" s="16"/>
    </row>
    <row r="1829" spans="1:42" ht="22.5" customHeight="1" x14ac:dyDescent="0.25">
      <c r="A1829" s="68" t="str">
        <f t="shared" si="429"/>
        <v>1740.</v>
      </c>
      <c r="B1829" s="25">
        <v>3305</v>
      </c>
      <c r="C1829" s="208" t="s">
        <v>759</v>
      </c>
      <c r="D1829" s="120">
        <v>1989</v>
      </c>
      <c r="E1829" s="68" t="s">
        <v>2932</v>
      </c>
      <c r="F1829" s="68" t="s">
        <v>2933</v>
      </c>
      <c r="G1829" s="25">
        <v>5</v>
      </c>
      <c r="H1829" s="25">
        <v>6</v>
      </c>
      <c r="I1829" s="176">
        <v>7230.9</v>
      </c>
      <c r="J1829" s="144">
        <v>6417.5</v>
      </c>
      <c r="K1829" s="176">
        <v>6417.5</v>
      </c>
      <c r="L1829" s="12">
        <v>261</v>
      </c>
      <c r="M1829" s="235">
        <f t="shared" si="427"/>
        <v>5766620</v>
      </c>
      <c r="N1829" s="235"/>
      <c r="O1829" s="235"/>
      <c r="P1829" s="235"/>
      <c r="Q1829" s="144">
        <f t="shared" si="428"/>
        <v>5766620</v>
      </c>
      <c r="R1829" s="244">
        <v>5766620</v>
      </c>
      <c r="S1829" s="245"/>
      <c r="T1829" s="244"/>
      <c r="U1829" s="244"/>
      <c r="V1829" s="244"/>
      <c r="W1829" s="244"/>
      <c r="X1829" s="244"/>
      <c r="Y1829" s="244"/>
      <c r="Z1829" s="244"/>
      <c r="AA1829" s="244"/>
      <c r="AB1829" s="244"/>
      <c r="AC1829" s="244"/>
      <c r="AD1829" s="244"/>
      <c r="AE1829" s="144"/>
      <c r="AF1829" s="244"/>
      <c r="AG1829" s="324">
        <v>2025</v>
      </c>
      <c r="AH1829" s="129"/>
      <c r="AI1829" s="172"/>
      <c r="AJ1829" s="172"/>
      <c r="AK1829" s="141">
        <f t="shared" si="430"/>
        <v>1740</v>
      </c>
      <c r="AL1829" s="35" t="s">
        <v>153</v>
      </c>
      <c r="AM1829" s="141" t="str">
        <f t="shared" si="431"/>
        <v>1740.</v>
      </c>
      <c r="AN1829" s="136"/>
      <c r="AO1829" s="35"/>
      <c r="AP1829" s="16"/>
    </row>
    <row r="1830" spans="1:42" ht="22.5" customHeight="1" x14ac:dyDescent="0.25">
      <c r="A1830" s="68" t="str">
        <f t="shared" si="429"/>
        <v>1741.</v>
      </c>
      <c r="B1830" s="25">
        <v>3394</v>
      </c>
      <c r="C1830" s="36" t="s">
        <v>1742</v>
      </c>
      <c r="D1830" s="120">
        <v>1977</v>
      </c>
      <c r="E1830" s="68" t="s">
        <v>2932</v>
      </c>
      <c r="F1830" s="68" t="s">
        <v>2934</v>
      </c>
      <c r="G1830" s="25">
        <v>5</v>
      </c>
      <c r="H1830" s="25">
        <v>6</v>
      </c>
      <c r="I1830" s="176">
        <v>7385.7</v>
      </c>
      <c r="J1830" s="176">
        <v>6897.7</v>
      </c>
      <c r="K1830" s="176">
        <v>6897.7</v>
      </c>
      <c r="L1830" s="12">
        <v>234</v>
      </c>
      <c r="M1830" s="235">
        <f t="shared" si="427"/>
        <v>9976928</v>
      </c>
      <c r="N1830" s="235"/>
      <c r="O1830" s="235"/>
      <c r="P1830" s="235"/>
      <c r="Q1830" s="144">
        <f t="shared" si="428"/>
        <v>9976928</v>
      </c>
      <c r="R1830" s="235">
        <f>3284400+6692528</f>
        <v>9976928</v>
      </c>
      <c r="S1830" s="240"/>
      <c r="T1830" s="235"/>
      <c r="U1830" s="235"/>
      <c r="V1830" s="235"/>
      <c r="W1830" s="235"/>
      <c r="X1830" s="235"/>
      <c r="Y1830" s="235"/>
      <c r="Z1830" s="235"/>
      <c r="AA1830" s="235"/>
      <c r="AB1830" s="235"/>
      <c r="AC1830" s="235"/>
      <c r="AD1830" s="235"/>
      <c r="AE1830" s="144"/>
      <c r="AF1830" s="322"/>
      <c r="AG1830" s="324">
        <v>2025</v>
      </c>
      <c r="AH1830" s="129"/>
      <c r="AI1830" s="216"/>
      <c r="AJ1830" s="216"/>
      <c r="AK1830" s="141">
        <f t="shared" si="430"/>
        <v>1741</v>
      </c>
      <c r="AL1830" s="35" t="s">
        <v>153</v>
      </c>
      <c r="AM1830" s="141" t="str">
        <f t="shared" si="431"/>
        <v>1741.</v>
      </c>
      <c r="AN1830" s="136"/>
      <c r="AO1830" s="35"/>
      <c r="AP1830" s="16"/>
    </row>
    <row r="1831" spans="1:42" ht="22.5" customHeight="1" x14ac:dyDescent="0.25">
      <c r="A1831" s="68" t="str">
        <f t="shared" si="429"/>
        <v>1742.</v>
      </c>
      <c r="B1831" s="25">
        <v>3427</v>
      </c>
      <c r="C1831" s="36" t="s">
        <v>1749</v>
      </c>
      <c r="D1831" s="25">
        <v>1997</v>
      </c>
      <c r="E1831" s="68" t="s">
        <v>2932</v>
      </c>
      <c r="F1831" s="68" t="s">
        <v>2935</v>
      </c>
      <c r="G1831" s="25">
        <v>2</v>
      </c>
      <c r="H1831" s="25">
        <v>1</v>
      </c>
      <c r="I1831" s="235">
        <v>642.4</v>
      </c>
      <c r="J1831" s="235">
        <v>549.1</v>
      </c>
      <c r="K1831" s="247">
        <v>549.1</v>
      </c>
      <c r="L1831" s="12">
        <v>11</v>
      </c>
      <c r="M1831" s="235">
        <f t="shared" si="427"/>
        <v>3671224</v>
      </c>
      <c r="N1831" s="235"/>
      <c r="O1831" s="235"/>
      <c r="P1831" s="235"/>
      <c r="Q1831" s="144">
        <f t="shared" si="428"/>
        <v>3671224</v>
      </c>
      <c r="R1831" s="235"/>
      <c r="S1831" s="240"/>
      <c r="T1831" s="235"/>
      <c r="U1831" s="235">
        <v>488</v>
      </c>
      <c r="V1831" s="235">
        <f>U1831*7523</f>
        <v>3671224</v>
      </c>
      <c r="W1831" s="235"/>
      <c r="X1831" s="235"/>
      <c r="Y1831" s="235"/>
      <c r="Z1831" s="235"/>
      <c r="AA1831" s="235"/>
      <c r="AB1831" s="235"/>
      <c r="AC1831" s="235"/>
      <c r="AD1831" s="235"/>
      <c r="AE1831" s="235"/>
      <c r="AF1831" s="235"/>
      <c r="AG1831" s="324">
        <v>2025</v>
      </c>
      <c r="AH1831" s="129"/>
      <c r="AI1831" s="172"/>
      <c r="AJ1831" s="172"/>
      <c r="AK1831" s="141">
        <f t="shared" si="430"/>
        <v>1742</v>
      </c>
      <c r="AL1831" s="35" t="s">
        <v>153</v>
      </c>
      <c r="AM1831" s="141" t="str">
        <f t="shared" si="431"/>
        <v>1742.</v>
      </c>
      <c r="AN1831" s="136"/>
      <c r="AO1831" s="35"/>
      <c r="AP1831" s="16"/>
    </row>
    <row r="1832" spans="1:42" ht="22.5" customHeight="1" x14ac:dyDescent="0.25">
      <c r="A1832" s="68" t="str">
        <f t="shared" si="429"/>
        <v>1743.</v>
      </c>
      <c r="B1832" s="25">
        <v>3429</v>
      </c>
      <c r="C1832" s="36" t="s">
        <v>1751</v>
      </c>
      <c r="D1832" s="25">
        <v>1997</v>
      </c>
      <c r="E1832" s="68" t="s">
        <v>2932</v>
      </c>
      <c r="F1832" s="68" t="s">
        <v>2935</v>
      </c>
      <c r="G1832" s="25">
        <v>2</v>
      </c>
      <c r="H1832" s="25">
        <v>1</v>
      </c>
      <c r="I1832" s="235">
        <v>647.6</v>
      </c>
      <c r="J1832" s="235">
        <v>553.79999999999995</v>
      </c>
      <c r="K1832" s="247">
        <v>553.79999999999995</v>
      </c>
      <c r="L1832" s="12">
        <v>8</v>
      </c>
      <c r="M1832" s="235">
        <f t="shared" si="427"/>
        <v>519808</v>
      </c>
      <c r="N1832" s="235"/>
      <c r="O1832" s="235"/>
      <c r="P1832" s="235"/>
      <c r="Q1832" s="144">
        <f t="shared" si="428"/>
        <v>519808</v>
      </c>
      <c r="R1832" s="235">
        <v>519808</v>
      </c>
      <c r="S1832" s="240"/>
      <c r="T1832" s="235"/>
      <c r="U1832" s="235"/>
      <c r="V1832" s="235"/>
      <c r="W1832" s="235"/>
      <c r="X1832" s="235"/>
      <c r="Y1832" s="235"/>
      <c r="Z1832" s="235"/>
      <c r="AA1832" s="235"/>
      <c r="AB1832" s="235"/>
      <c r="AC1832" s="235"/>
      <c r="AD1832" s="235"/>
      <c r="AE1832" s="235"/>
      <c r="AF1832" s="235"/>
      <c r="AG1832" s="324">
        <v>2025</v>
      </c>
      <c r="AH1832" s="129"/>
      <c r="AI1832" s="216"/>
      <c r="AJ1832" s="216"/>
      <c r="AK1832" s="141">
        <f t="shared" si="430"/>
        <v>1743</v>
      </c>
      <c r="AL1832" s="35" t="s">
        <v>153</v>
      </c>
      <c r="AM1832" s="141" t="str">
        <f t="shared" si="431"/>
        <v>1743.</v>
      </c>
      <c r="AN1832" s="136"/>
      <c r="AO1832" s="35"/>
      <c r="AP1832" s="16"/>
    </row>
    <row r="1833" spans="1:42" ht="22.5" customHeight="1" x14ac:dyDescent="0.25">
      <c r="A1833" s="68" t="str">
        <f t="shared" si="429"/>
        <v>1744.</v>
      </c>
      <c r="B1833" s="25">
        <v>3433</v>
      </c>
      <c r="C1833" s="36" t="s">
        <v>1752</v>
      </c>
      <c r="D1833" s="25">
        <v>1997</v>
      </c>
      <c r="E1833" s="68" t="s">
        <v>2932</v>
      </c>
      <c r="F1833" s="68" t="s">
        <v>2935</v>
      </c>
      <c r="G1833" s="25">
        <v>2</v>
      </c>
      <c r="H1833" s="25">
        <v>1</v>
      </c>
      <c r="I1833" s="235">
        <v>646</v>
      </c>
      <c r="J1833" s="235">
        <v>552.20000000000005</v>
      </c>
      <c r="K1833" s="247">
        <v>552.20000000000005</v>
      </c>
      <c r="L1833" s="12">
        <v>20</v>
      </c>
      <c r="M1833" s="235">
        <f t="shared" si="427"/>
        <v>147888</v>
      </c>
      <c r="N1833" s="235"/>
      <c r="O1833" s="235"/>
      <c r="P1833" s="235"/>
      <c r="Q1833" s="144">
        <f t="shared" si="428"/>
        <v>147888</v>
      </c>
      <c r="R1833" s="235">
        <v>147888</v>
      </c>
      <c r="S1833" s="240"/>
      <c r="T1833" s="235"/>
      <c r="U1833" s="235"/>
      <c r="V1833" s="235"/>
      <c r="W1833" s="235"/>
      <c r="X1833" s="235"/>
      <c r="Y1833" s="235"/>
      <c r="Z1833" s="235"/>
      <c r="AA1833" s="235"/>
      <c r="AB1833" s="235"/>
      <c r="AC1833" s="235"/>
      <c r="AD1833" s="235"/>
      <c r="AE1833" s="235"/>
      <c r="AF1833" s="235"/>
      <c r="AG1833" s="324">
        <v>2025</v>
      </c>
      <c r="AH1833" s="129"/>
      <c r="AI1833" s="216"/>
      <c r="AJ1833" s="216"/>
      <c r="AK1833" s="141">
        <f t="shared" si="430"/>
        <v>1744</v>
      </c>
      <c r="AL1833" s="35" t="s">
        <v>153</v>
      </c>
      <c r="AM1833" s="141" t="str">
        <f t="shared" si="431"/>
        <v>1744.</v>
      </c>
      <c r="AN1833" s="136"/>
      <c r="AO1833" s="35"/>
      <c r="AP1833" s="16"/>
    </row>
    <row r="1834" spans="1:42" ht="22.5" customHeight="1" x14ac:dyDescent="0.25">
      <c r="A1834" s="68" t="str">
        <f t="shared" si="429"/>
        <v>1745.</v>
      </c>
      <c r="B1834" s="25">
        <v>3439</v>
      </c>
      <c r="C1834" s="36" t="s">
        <v>1756</v>
      </c>
      <c r="D1834" s="25">
        <v>1997</v>
      </c>
      <c r="E1834" s="68" t="s">
        <v>2932</v>
      </c>
      <c r="F1834" s="68" t="s">
        <v>2935</v>
      </c>
      <c r="G1834" s="25">
        <v>2</v>
      </c>
      <c r="H1834" s="25">
        <v>1</v>
      </c>
      <c r="I1834" s="235">
        <v>639.70000000000005</v>
      </c>
      <c r="J1834" s="235">
        <v>546.70000000000005</v>
      </c>
      <c r="K1834" s="247">
        <v>546.70000000000005</v>
      </c>
      <c r="L1834" s="12">
        <v>8</v>
      </c>
      <c r="M1834" s="235">
        <f t="shared" si="427"/>
        <v>532896</v>
      </c>
      <c r="N1834" s="235"/>
      <c r="O1834" s="235"/>
      <c r="P1834" s="235"/>
      <c r="Q1834" s="144">
        <f t="shared" si="428"/>
        <v>532896</v>
      </c>
      <c r="R1834" s="235">
        <v>532896</v>
      </c>
      <c r="S1834" s="240"/>
      <c r="T1834" s="235"/>
      <c r="U1834" s="235"/>
      <c r="V1834" s="235"/>
      <c r="W1834" s="235"/>
      <c r="X1834" s="235"/>
      <c r="Y1834" s="235"/>
      <c r="Z1834" s="235"/>
      <c r="AA1834" s="235"/>
      <c r="AB1834" s="235"/>
      <c r="AC1834" s="235"/>
      <c r="AD1834" s="235"/>
      <c r="AE1834" s="235"/>
      <c r="AF1834" s="235"/>
      <c r="AG1834" s="324">
        <v>2025</v>
      </c>
      <c r="AH1834" s="129"/>
      <c r="AI1834" s="216"/>
      <c r="AJ1834" s="216"/>
      <c r="AK1834" s="141">
        <f t="shared" si="430"/>
        <v>1745</v>
      </c>
      <c r="AL1834" s="35" t="s">
        <v>153</v>
      </c>
      <c r="AM1834" s="141" t="str">
        <f t="shared" si="431"/>
        <v>1745.</v>
      </c>
      <c r="AN1834" s="136"/>
      <c r="AO1834" s="35"/>
      <c r="AP1834" s="16"/>
    </row>
    <row r="1835" spans="1:42" ht="22.5" customHeight="1" x14ac:dyDescent="0.25">
      <c r="A1835" s="68" t="str">
        <f t="shared" si="429"/>
        <v>1746.</v>
      </c>
      <c r="B1835" s="25">
        <v>3440</v>
      </c>
      <c r="C1835" s="36" t="s">
        <v>1757</v>
      </c>
      <c r="D1835" s="25">
        <v>1997</v>
      </c>
      <c r="E1835" s="68" t="s">
        <v>2932</v>
      </c>
      <c r="F1835" s="68" t="s">
        <v>2935</v>
      </c>
      <c r="G1835" s="25">
        <v>2</v>
      </c>
      <c r="H1835" s="25">
        <v>1</v>
      </c>
      <c r="I1835" s="235">
        <v>639.20000000000005</v>
      </c>
      <c r="J1835" s="235">
        <v>546.29999999999995</v>
      </c>
      <c r="K1835" s="247">
        <v>546.29999999999995</v>
      </c>
      <c r="L1835" s="12">
        <v>14</v>
      </c>
      <c r="M1835" s="235">
        <f t="shared" si="427"/>
        <v>3671224</v>
      </c>
      <c r="N1835" s="235"/>
      <c r="O1835" s="235"/>
      <c r="P1835" s="235"/>
      <c r="Q1835" s="144">
        <f t="shared" si="428"/>
        <v>3671224</v>
      </c>
      <c r="R1835" s="235"/>
      <c r="S1835" s="240"/>
      <c r="T1835" s="235"/>
      <c r="U1835" s="235">
        <v>488</v>
      </c>
      <c r="V1835" s="235">
        <f>U1835*7523</f>
        <v>3671224</v>
      </c>
      <c r="W1835" s="235"/>
      <c r="X1835" s="235"/>
      <c r="Y1835" s="235"/>
      <c r="Z1835" s="235"/>
      <c r="AA1835" s="235"/>
      <c r="AB1835" s="235"/>
      <c r="AC1835" s="235"/>
      <c r="AD1835" s="235"/>
      <c r="AE1835" s="235"/>
      <c r="AF1835" s="235"/>
      <c r="AG1835" s="324">
        <v>2025</v>
      </c>
      <c r="AH1835" s="129"/>
      <c r="AI1835" s="172"/>
      <c r="AJ1835" s="172"/>
      <c r="AK1835" s="141">
        <f t="shared" si="430"/>
        <v>1746</v>
      </c>
      <c r="AL1835" s="35" t="s">
        <v>153</v>
      </c>
      <c r="AM1835" s="141" t="str">
        <f t="shared" si="431"/>
        <v>1746.</v>
      </c>
      <c r="AN1835" s="136"/>
      <c r="AO1835" s="35"/>
      <c r="AP1835" s="16"/>
    </row>
    <row r="1836" spans="1:42" ht="22.5" customHeight="1" x14ac:dyDescent="0.25">
      <c r="A1836" s="68" t="str">
        <f t="shared" si="429"/>
        <v>1747.</v>
      </c>
      <c r="B1836" s="25">
        <v>3485</v>
      </c>
      <c r="C1836" s="36" t="s">
        <v>1765</v>
      </c>
      <c r="D1836" s="120">
        <v>2001</v>
      </c>
      <c r="E1836" s="121" t="s">
        <v>2932</v>
      </c>
      <c r="F1836" s="68" t="s">
        <v>2934</v>
      </c>
      <c r="G1836" s="120">
        <v>5</v>
      </c>
      <c r="H1836" s="120">
        <v>4</v>
      </c>
      <c r="I1836" s="322">
        <v>5401</v>
      </c>
      <c r="J1836" s="176">
        <v>4980.8</v>
      </c>
      <c r="K1836" s="176">
        <v>4980.8</v>
      </c>
      <c r="L1836" s="12">
        <v>68</v>
      </c>
      <c r="M1836" s="235">
        <f t="shared" si="427"/>
        <v>17304404.599999998</v>
      </c>
      <c r="N1836" s="235"/>
      <c r="O1836" s="235"/>
      <c r="P1836" s="235"/>
      <c r="Q1836" s="144">
        <f t="shared" si="428"/>
        <v>17304404.599999998</v>
      </c>
      <c r="R1836" s="235"/>
      <c r="S1836" s="240"/>
      <c r="T1836" s="235"/>
      <c r="U1836" s="235">
        <v>2300.1999999999998</v>
      </c>
      <c r="V1836" s="235">
        <f>U1836*7523</f>
        <v>17304404.599999998</v>
      </c>
      <c r="W1836" s="235"/>
      <c r="X1836" s="235"/>
      <c r="Y1836" s="235"/>
      <c r="Z1836" s="235"/>
      <c r="AA1836" s="235"/>
      <c r="AB1836" s="235"/>
      <c r="AC1836" s="235"/>
      <c r="AD1836" s="235"/>
      <c r="AE1836" s="235"/>
      <c r="AF1836" s="235"/>
      <c r="AG1836" s="324">
        <v>2025</v>
      </c>
      <c r="AH1836" s="129"/>
      <c r="AI1836" s="172"/>
      <c r="AJ1836" s="172"/>
      <c r="AK1836" s="141">
        <f t="shared" si="430"/>
        <v>1747</v>
      </c>
      <c r="AL1836" s="35" t="s">
        <v>153</v>
      </c>
      <c r="AM1836" s="141" t="str">
        <f t="shared" si="431"/>
        <v>1747.</v>
      </c>
      <c r="AN1836" s="136"/>
      <c r="AO1836" s="35"/>
      <c r="AP1836" s="16"/>
    </row>
    <row r="1837" spans="1:42" ht="22.5" customHeight="1" x14ac:dyDescent="0.25">
      <c r="A1837" s="68" t="str">
        <f t="shared" si="429"/>
        <v>1748.</v>
      </c>
      <c r="B1837" s="25">
        <v>3544</v>
      </c>
      <c r="C1837" s="36" t="s">
        <v>1775</v>
      </c>
      <c r="D1837" s="120">
        <v>1986</v>
      </c>
      <c r="E1837" s="68" t="s">
        <v>2932</v>
      </c>
      <c r="F1837" s="68" t="s">
        <v>2933</v>
      </c>
      <c r="G1837" s="25">
        <v>5</v>
      </c>
      <c r="H1837" s="25">
        <v>3</v>
      </c>
      <c r="I1837" s="176">
        <v>3724.3</v>
      </c>
      <c r="J1837" s="176">
        <v>3246.1</v>
      </c>
      <c r="K1837" s="176">
        <v>3246.1</v>
      </c>
      <c r="L1837" s="12">
        <v>121</v>
      </c>
      <c r="M1837" s="235">
        <f t="shared" si="427"/>
        <v>1504321</v>
      </c>
      <c r="N1837" s="235"/>
      <c r="O1837" s="235"/>
      <c r="P1837" s="235"/>
      <c r="Q1837" s="144">
        <f t="shared" si="428"/>
        <v>1504321</v>
      </c>
      <c r="R1837" s="235">
        <v>1504321</v>
      </c>
      <c r="S1837" s="240"/>
      <c r="T1837" s="235"/>
      <c r="U1837" s="235"/>
      <c r="V1837" s="235"/>
      <c r="W1837" s="235"/>
      <c r="X1837" s="235"/>
      <c r="Y1837" s="235"/>
      <c r="Z1837" s="235"/>
      <c r="AA1837" s="235"/>
      <c r="AB1837" s="235"/>
      <c r="AC1837" s="235"/>
      <c r="AD1837" s="235"/>
      <c r="AE1837" s="235"/>
      <c r="AF1837" s="235"/>
      <c r="AG1837" s="324">
        <v>2025</v>
      </c>
      <c r="AH1837" s="129"/>
      <c r="AI1837" s="216"/>
      <c r="AJ1837" s="216"/>
      <c r="AK1837" s="141">
        <f t="shared" si="430"/>
        <v>1748</v>
      </c>
      <c r="AL1837" s="35" t="s">
        <v>153</v>
      </c>
      <c r="AM1837" s="141" t="str">
        <f t="shared" si="431"/>
        <v>1748.</v>
      </c>
      <c r="AN1837" s="136"/>
      <c r="AO1837" s="35"/>
      <c r="AP1837" s="16"/>
    </row>
    <row r="1838" spans="1:42" ht="22.5" customHeight="1" x14ac:dyDescent="0.25">
      <c r="A1838" s="68" t="str">
        <f t="shared" si="429"/>
        <v>1749.</v>
      </c>
      <c r="B1838" s="25">
        <v>3267</v>
      </c>
      <c r="C1838" s="300" t="s">
        <v>874</v>
      </c>
      <c r="D1838" s="120">
        <v>1970</v>
      </c>
      <c r="E1838" s="121" t="s">
        <v>2932</v>
      </c>
      <c r="F1838" s="68" t="s">
        <v>2934</v>
      </c>
      <c r="G1838" s="120">
        <v>5</v>
      </c>
      <c r="H1838" s="120">
        <v>4</v>
      </c>
      <c r="I1838" s="322">
        <v>3863.2</v>
      </c>
      <c r="J1838" s="144">
        <v>3558.4</v>
      </c>
      <c r="K1838" s="176">
        <v>3558.4</v>
      </c>
      <c r="L1838" s="12">
        <v>143</v>
      </c>
      <c r="M1838" s="235">
        <f t="shared" si="427"/>
        <v>1309068</v>
      </c>
      <c r="N1838" s="235"/>
      <c r="O1838" s="235"/>
      <c r="P1838" s="235"/>
      <c r="Q1838" s="144">
        <f t="shared" si="428"/>
        <v>1309068</v>
      </c>
      <c r="R1838" s="244">
        <v>1309068</v>
      </c>
      <c r="S1838" s="245"/>
      <c r="T1838" s="244"/>
      <c r="U1838" s="244"/>
      <c r="V1838" s="244"/>
      <c r="W1838" s="244"/>
      <c r="X1838" s="244"/>
      <c r="Y1838" s="244"/>
      <c r="Z1838" s="244"/>
      <c r="AA1838" s="244"/>
      <c r="AB1838" s="244"/>
      <c r="AC1838" s="244"/>
      <c r="AD1838" s="244"/>
      <c r="AE1838" s="244"/>
      <c r="AF1838" s="244"/>
      <c r="AG1838" s="324">
        <v>2025</v>
      </c>
      <c r="AH1838" s="129"/>
      <c r="AI1838" s="172"/>
      <c r="AJ1838" s="172"/>
      <c r="AK1838" s="141">
        <f t="shared" si="430"/>
        <v>1749</v>
      </c>
      <c r="AL1838" s="35" t="s">
        <v>153</v>
      </c>
      <c r="AM1838" s="141" t="str">
        <f t="shared" si="431"/>
        <v>1749.</v>
      </c>
      <c r="AN1838" s="136"/>
      <c r="AO1838" s="35"/>
      <c r="AP1838" s="16"/>
    </row>
    <row r="1839" spans="1:42" ht="22.5" customHeight="1" x14ac:dyDescent="0.25">
      <c r="A1839" s="68" t="str">
        <f t="shared" si="429"/>
        <v>1750.</v>
      </c>
      <c r="B1839" s="25">
        <v>3546</v>
      </c>
      <c r="C1839" s="208" t="s">
        <v>2863</v>
      </c>
      <c r="D1839" s="120">
        <v>1965</v>
      </c>
      <c r="E1839" s="68" t="s">
        <v>2932</v>
      </c>
      <c r="F1839" s="68" t="s">
        <v>2933</v>
      </c>
      <c r="G1839" s="25">
        <v>4</v>
      </c>
      <c r="H1839" s="25">
        <v>3</v>
      </c>
      <c r="I1839" s="176">
        <v>2241.5</v>
      </c>
      <c r="J1839" s="144">
        <v>2053</v>
      </c>
      <c r="K1839" s="176">
        <v>2053</v>
      </c>
      <c r="L1839" s="12">
        <v>86</v>
      </c>
      <c r="M1839" s="235">
        <f t="shared" ref="M1839:M1902" si="432">R1839+T1839+V1839+X1839+Z1839+AB1839+AE1839+AF1839</f>
        <v>924000</v>
      </c>
      <c r="N1839" s="235"/>
      <c r="O1839" s="235"/>
      <c r="P1839" s="235"/>
      <c r="Q1839" s="144">
        <f t="shared" si="428"/>
        <v>924000</v>
      </c>
      <c r="R1839" s="244">
        <v>924000</v>
      </c>
      <c r="S1839" s="245"/>
      <c r="T1839" s="244"/>
      <c r="U1839" s="244"/>
      <c r="V1839" s="244"/>
      <c r="W1839" s="244"/>
      <c r="X1839" s="244"/>
      <c r="Y1839" s="244"/>
      <c r="Z1839" s="244"/>
      <c r="AA1839" s="244"/>
      <c r="AB1839" s="244"/>
      <c r="AC1839" s="244"/>
      <c r="AD1839" s="244"/>
      <c r="AE1839" s="144"/>
      <c r="AF1839" s="244"/>
      <c r="AG1839" s="324">
        <v>2025</v>
      </c>
      <c r="AH1839" s="129"/>
      <c r="AI1839" s="172"/>
      <c r="AJ1839" s="172"/>
      <c r="AK1839" s="141">
        <f t="shared" si="430"/>
        <v>1750</v>
      </c>
      <c r="AL1839" s="35" t="s">
        <v>153</v>
      </c>
      <c r="AM1839" s="141" t="str">
        <f t="shared" si="431"/>
        <v>1750.</v>
      </c>
      <c r="AN1839" s="136"/>
      <c r="AO1839" s="35"/>
      <c r="AP1839" s="16"/>
    </row>
    <row r="1840" spans="1:42" ht="22.5" customHeight="1" x14ac:dyDescent="0.25">
      <c r="A1840" s="68" t="str">
        <f t="shared" si="429"/>
        <v>1751.</v>
      </c>
      <c r="B1840" s="25">
        <v>3374</v>
      </c>
      <c r="C1840" s="208" t="s">
        <v>895</v>
      </c>
      <c r="D1840" s="120">
        <v>1954</v>
      </c>
      <c r="E1840" s="121" t="s">
        <v>2932</v>
      </c>
      <c r="F1840" s="68" t="s">
        <v>2934</v>
      </c>
      <c r="G1840" s="120">
        <v>2</v>
      </c>
      <c r="H1840" s="120">
        <v>2</v>
      </c>
      <c r="I1840" s="322">
        <v>415.6</v>
      </c>
      <c r="J1840" s="144">
        <v>269.39999999999998</v>
      </c>
      <c r="K1840" s="176">
        <v>269.39999999999998</v>
      </c>
      <c r="L1840" s="12">
        <v>12</v>
      </c>
      <c r="M1840" s="235">
        <f t="shared" si="432"/>
        <v>144807</v>
      </c>
      <c r="N1840" s="235"/>
      <c r="O1840" s="235"/>
      <c r="P1840" s="235"/>
      <c r="Q1840" s="144">
        <f t="shared" si="428"/>
        <v>144807</v>
      </c>
      <c r="R1840" s="244">
        <v>144807</v>
      </c>
      <c r="S1840" s="245"/>
      <c r="T1840" s="244"/>
      <c r="U1840" s="244"/>
      <c r="V1840" s="244"/>
      <c r="W1840" s="244"/>
      <c r="X1840" s="244"/>
      <c r="Y1840" s="244"/>
      <c r="Z1840" s="244"/>
      <c r="AA1840" s="244"/>
      <c r="AB1840" s="244"/>
      <c r="AC1840" s="244"/>
      <c r="AD1840" s="244"/>
      <c r="AE1840" s="244"/>
      <c r="AF1840" s="244"/>
      <c r="AG1840" s="324">
        <v>2025</v>
      </c>
      <c r="AH1840" s="129"/>
      <c r="AI1840" s="172"/>
      <c r="AJ1840" s="172"/>
      <c r="AK1840" s="141">
        <f t="shared" si="430"/>
        <v>1751</v>
      </c>
      <c r="AL1840" s="35" t="s">
        <v>153</v>
      </c>
      <c r="AM1840" s="141" t="str">
        <f t="shared" si="431"/>
        <v>1751.</v>
      </c>
      <c r="AN1840" s="136"/>
      <c r="AP1840" s="16"/>
    </row>
    <row r="1841" spans="1:42" ht="22.5" customHeight="1" x14ac:dyDescent="0.25">
      <c r="A1841" s="68" t="str">
        <f t="shared" si="429"/>
        <v>1752.</v>
      </c>
      <c r="B1841" s="25">
        <v>3379</v>
      </c>
      <c r="C1841" s="300" t="s">
        <v>883</v>
      </c>
      <c r="D1841" s="25">
        <v>1958</v>
      </c>
      <c r="E1841" s="68" t="s">
        <v>2932</v>
      </c>
      <c r="F1841" s="68" t="s">
        <v>2934</v>
      </c>
      <c r="G1841" s="25">
        <v>3</v>
      </c>
      <c r="H1841" s="25">
        <v>2</v>
      </c>
      <c r="I1841" s="144">
        <v>1239</v>
      </c>
      <c r="J1841" s="144">
        <v>1127.2</v>
      </c>
      <c r="K1841" s="144">
        <v>1127.2</v>
      </c>
      <c r="L1841" s="30">
        <v>43</v>
      </c>
      <c r="M1841" s="235">
        <f t="shared" si="432"/>
        <v>361395</v>
      </c>
      <c r="N1841" s="144"/>
      <c r="O1841" s="144"/>
      <c r="P1841" s="144"/>
      <c r="Q1841" s="144">
        <f t="shared" si="428"/>
        <v>361395</v>
      </c>
      <c r="R1841" s="144"/>
      <c r="S1841" s="30"/>
      <c r="T1841" s="144"/>
      <c r="U1841" s="144"/>
      <c r="V1841" s="144"/>
      <c r="W1841" s="144"/>
      <c r="X1841" s="144"/>
      <c r="Y1841" s="144"/>
      <c r="Z1841" s="144"/>
      <c r="AA1841" s="144">
        <v>135</v>
      </c>
      <c r="AB1841" s="144">
        <f>AA1841*2677</f>
        <v>361395</v>
      </c>
      <c r="AC1841" s="144"/>
      <c r="AD1841" s="144"/>
      <c r="AE1841" s="144"/>
      <c r="AF1841" s="142"/>
      <c r="AG1841" s="324">
        <v>2025</v>
      </c>
      <c r="AH1841" s="129"/>
      <c r="AI1841" s="172"/>
      <c r="AJ1841" s="172"/>
      <c r="AK1841" s="141">
        <f t="shared" si="430"/>
        <v>1752</v>
      </c>
      <c r="AL1841" s="35" t="s">
        <v>153</v>
      </c>
      <c r="AM1841" s="141" t="str">
        <f t="shared" si="431"/>
        <v>1752.</v>
      </c>
      <c r="AN1841" s="136"/>
      <c r="AO1841" s="35"/>
      <c r="AP1841" s="16"/>
    </row>
    <row r="1842" spans="1:42" ht="22.5" customHeight="1" x14ac:dyDescent="0.25">
      <c r="A1842" s="68" t="str">
        <f t="shared" si="429"/>
        <v>1753.</v>
      </c>
      <c r="B1842" s="25">
        <v>3385</v>
      </c>
      <c r="C1842" s="174" t="s">
        <v>698</v>
      </c>
      <c r="D1842" s="25">
        <v>1962</v>
      </c>
      <c r="E1842" s="68" t="s">
        <v>2932</v>
      </c>
      <c r="F1842" s="68" t="s">
        <v>2934</v>
      </c>
      <c r="G1842" s="25">
        <v>3</v>
      </c>
      <c r="H1842" s="25">
        <v>2</v>
      </c>
      <c r="I1842" s="235">
        <v>1020.5</v>
      </c>
      <c r="J1842" s="144">
        <v>946.7</v>
      </c>
      <c r="K1842" s="247">
        <v>946.7</v>
      </c>
      <c r="L1842" s="12">
        <v>46</v>
      </c>
      <c r="M1842" s="235">
        <f t="shared" si="432"/>
        <v>477260</v>
      </c>
      <c r="N1842" s="235"/>
      <c r="O1842" s="235"/>
      <c r="P1842" s="235"/>
      <c r="Q1842" s="144">
        <f t="shared" si="428"/>
        <v>477260</v>
      </c>
      <c r="R1842" s="235">
        <f>200060+277200</f>
        <v>477260</v>
      </c>
      <c r="S1842" s="240"/>
      <c r="T1842" s="235"/>
      <c r="U1842" s="235"/>
      <c r="V1842" s="235"/>
      <c r="W1842" s="235"/>
      <c r="X1842" s="235"/>
      <c r="Y1842" s="235"/>
      <c r="Z1842" s="235"/>
      <c r="AA1842" s="235"/>
      <c r="AB1842" s="235"/>
      <c r="AC1842" s="235"/>
      <c r="AD1842" s="235"/>
      <c r="AE1842" s="235"/>
      <c r="AF1842" s="235"/>
      <c r="AG1842" s="324">
        <v>2025</v>
      </c>
      <c r="AH1842" s="129"/>
      <c r="AI1842" s="216"/>
      <c r="AJ1842" s="216"/>
      <c r="AK1842" s="141">
        <f t="shared" si="430"/>
        <v>1753</v>
      </c>
      <c r="AL1842" s="35" t="s">
        <v>153</v>
      </c>
      <c r="AM1842" s="141" t="str">
        <f t="shared" si="431"/>
        <v>1753.</v>
      </c>
      <c r="AN1842" s="136"/>
      <c r="AO1842" s="35"/>
      <c r="AP1842" s="16"/>
    </row>
    <row r="1843" spans="1:42" ht="22.5" customHeight="1" x14ac:dyDescent="0.25">
      <c r="A1843" s="68" t="str">
        <f t="shared" si="429"/>
        <v>1754.</v>
      </c>
      <c r="B1843" s="25">
        <v>3399</v>
      </c>
      <c r="C1843" s="208" t="s">
        <v>843</v>
      </c>
      <c r="D1843" s="120">
        <v>1959</v>
      </c>
      <c r="E1843" s="68" t="s">
        <v>2932</v>
      </c>
      <c r="F1843" s="68" t="s">
        <v>2934</v>
      </c>
      <c r="G1843" s="25">
        <v>3</v>
      </c>
      <c r="H1843" s="25">
        <v>2</v>
      </c>
      <c r="I1843" s="176">
        <v>1097.7</v>
      </c>
      <c r="J1843" s="144">
        <v>983.5</v>
      </c>
      <c r="K1843" s="176">
        <v>983.5</v>
      </c>
      <c r="L1843" s="12">
        <v>35</v>
      </c>
      <c r="M1843" s="235">
        <f t="shared" si="432"/>
        <v>225216</v>
      </c>
      <c r="N1843" s="235"/>
      <c r="O1843" s="235"/>
      <c r="P1843" s="235"/>
      <c r="Q1843" s="144">
        <f t="shared" si="428"/>
        <v>225216</v>
      </c>
      <c r="R1843" s="244">
        <v>225216</v>
      </c>
      <c r="S1843" s="245"/>
      <c r="T1843" s="244"/>
      <c r="U1843" s="244"/>
      <c r="V1843" s="244"/>
      <c r="W1843" s="244"/>
      <c r="X1843" s="244"/>
      <c r="Y1843" s="244"/>
      <c r="Z1843" s="244"/>
      <c r="AA1843" s="244"/>
      <c r="AB1843" s="244"/>
      <c r="AC1843" s="244"/>
      <c r="AD1843" s="244"/>
      <c r="AE1843" s="244"/>
      <c r="AF1843" s="244"/>
      <c r="AG1843" s="324">
        <v>2025</v>
      </c>
      <c r="AH1843" s="129"/>
      <c r="AI1843" s="172"/>
      <c r="AJ1843" s="172"/>
      <c r="AK1843" s="141">
        <f t="shared" si="430"/>
        <v>1754</v>
      </c>
      <c r="AL1843" s="35" t="s">
        <v>153</v>
      </c>
      <c r="AM1843" s="141" t="str">
        <f t="shared" si="431"/>
        <v>1754.</v>
      </c>
      <c r="AN1843" s="136"/>
      <c r="AO1843" s="35"/>
      <c r="AP1843" s="16"/>
    </row>
    <row r="1844" spans="1:42" ht="22.5" customHeight="1" x14ac:dyDescent="0.25">
      <c r="A1844" s="68" t="str">
        <f t="shared" si="429"/>
        <v>1755.</v>
      </c>
      <c r="B1844" s="25">
        <v>3342</v>
      </c>
      <c r="C1844" s="174" t="s">
        <v>100</v>
      </c>
      <c r="D1844" s="25">
        <v>1958</v>
      </c>
      <c r="E1844" s="68" t="s">
        <v>2932</v>
      </c>
      <c r="F1844" s="68" t="s">
        <v>2934</v>
      </c>
      <c r="G1844" s="25">
        <v>2</v>
      </c>
      <c r="H1844" s="25">
        <v>2</v>
      </c>
      <c r="I1844" s="235">
        <v>789.2</v>
      </c>
      <c r="J1844" s="144">
        <v>647.4</v>
      </c>
      <c r="K1844" s="247">
        <v>647.4</v>
      </c>
      <c r="L1844" s="12">
        <v>23</v>
      </c>
      <c r="M1844" s="235">
        <f t="shared" si="432"/>
        <v>2599040</v>
      </c>
      <c r="N1844" s="235"/>
      <c r="O1844" s="235"/>
      <c r="P1844" s="235"/>
      <c r="Q1844" s="144">
        <f t="shared" si="428"/>
        <v>2599040</v>
      </c>
      <c r="R1844" s="235">
        <v>2599040</v>
      </c>
      <c r="S1844" s="240"/>
      <c r="T1844" s="235"/>
      <c r="U1844" s="235"/>
      <c r="V1844" s="235"/>
      <c r="W1844" s="235"/>
      <c r="X1844" s="235"/>
      <c r="Y1844" s="235"/>
      <c r="Z1844" s="235"/>
      <c r="AA1844" s="235"/>
      <c r="AB1844" s="235"/>
      <c r="AC1844" s="235"/>
      <c r="AD1844" s="235"/>
      <c r="AE1844" s="235"/>
      <c r="AF1844" s="235"/>
      <c r="AG1844" s="324">
        <v>2025</v>
      </c>
      <c r="AH1844" s="129"/>
      <c r="AI1844" s="216"/>
      <c r="AJ1844" s="216"/>
      <c r="AK1844" s="141">
        <f t="shared" si="430"/>
        <v>1755</v>
      </c>
      <c r="AL1844" s="35" t="s">
        <v>153</v>
      </c>
      <c r="AM1844" s="141" t="str">
        <f t="shared" si="431"/>
        <v>1755.</v>
      </c>
      <c r="AN1844" s="136"/>
      <c r="AO1844" s="35"/>
      <c r="AP1844" s="16"/>
    </row>
    <row r="1845" spans="1:42" ht="22.5" customHeight="1" x14ac:dyDescent="0.25">
      <c r="A1845" s="68" t="str">
        <f t="shared" si="429"/>
        <v>1756.</v>
      </c>
      <c r="B1845" s="25">
        <v>3303</v>
      </c>
      <c r="C1845" s="208" t="s">
        <v>758</v>
      </c>
      <c r="D1845" s="120">
        <v>1955</v>
      </c>
      <c r="E1845" s="68" t="s">
        <v>2932</v>
      </c>
      <c r="F1845" s="68" t="s">
        <v>2934</v>
      </c>
      <c r="G1845" s="25">
        <v>2</v>
      </c>
      <c r="H1845" s="25">
        <v>1</v>
      </c>
      <c r="I1845" s="176">
        <v>280</v>
      </c>
      <c r="J1845" s="144">
        <v>260</v>
      </c>
      <c r="K1845" s="176">
        <v>260</v>
      </c>
      <c r="L1845" s="12">
        <v>8</v>
      </c>
      <c r="M1845" s="235">
        <f t="shared" si="432"/>
        <v>836566</v>
      </c>
      <c r="N1845" s="235"/>
      <c r="O1845" s="235"/>
      <c r="P1845" s="235"/>
      <c r="Q1845" s="144">
        <f t="shared" si="428"/>
        <v>836566</v>
      </c>
      <c r="R1845" s="244">
        <v>836566</v>
      </c>
      <c r="S1845" s="245"/>
      <c r="T1845" s="244"/>
      <c r="U1845" s="244"/>
      <c r="V1845" s="244"/>
      <c r="W1845" s="244"/>
      <c r="X1845" s="244"/>
      <c r="Y1845" s="244"/>
      <c r="Z1845" s="244"/>
      <c r="AA1845" s="244"/>
      <c r="AB1845" s="244"/>
      <c r="AC1845" s="244"/>
      <c r="AD1845" s="244"/>
      <c r="AE1845" s="244"/>
      <c r="AF1845" s="244"/>
      <c r="AG1845" s="324">
        <v>2025</v>
      </c>
      <c r="AH1845" s="129"/>
      <c r="AI1845" s="172"/>
      <c r="AJ1845" s="172"/>
      <c r="AK1845" s="141">
        <f t="shared" si="430"/>
        <v>1756</v>
      </c>
      <c r="AL1845" s="35" t="s">
        <v>153</v>
      </c>
      <c r="AM1845" s="141" t="str">
        <f t="shared" si="431"/>
        <v>1756.</v>
      </c>
      <c r="AN1845" s="136"/>
      <c r="AP1845" s="16"/>
    </row>
    <row r="1846" spans="1:42" ht="22.5" customHeight="1" x14ac:dyDescent="0.25">
      <c r="A1846" s="68" t="str">
        <f t="shared" si="429"/>
        <v>1757.</v>
      </c>
      <c r="B1846" s="25">
        <v>3304</v>
      </c>
      <c r="C1846" s="300" t="s">
        <v>148</v>
      </c>
      <c r="D1846" s="120">
        <v>1974</v>
      </c>
      <c r="E1846" s="121" t="s">
        <v>2932</v>
      </c>
      <c r="F1846" s="68" t="s">
        <v>2934</v>
      </c>
      <c r="G1846" s="120">
        <v>2</v>
      </c>
      <c r="H1846" s="120">
        <v>2</v>
      </c>
      <c r="I1846" s="322">
        <v>721.5</v>
      </c>
      <c r="J1846" s="144">
        <v>676.3</v>
      </c>
      <c r="K1846" s="176">
        <v>676.3</v>
      </c>
      <c r="L1846" s="12">
        <v>42</v>
      </c>
      <c r="M1846" s="235">
        <f t="shared" si="432"/>
        <v>2696504</v>
      </c>
      <c r="N1846" s="235"/>
      <c r="O1846" s="235"/>
      <c r="P1846" s="235"/>
      <c r="Q1846" s="144">
        <f t="shared" si="428"/>
        <v>2696504</v>
      </c>
      <c r="R1846" s="244">
        <v>2696504</v>
      </c>
      <c r="S1846" s="245"/>
      <c r="T1846" s="244"/>
      <c r="U1846" s="244"/>
      <c r="V1846" s="244"/>
      <c r="W1846" s="244"/>
      <c r="X1846" s="244"/>
      <c r="Y1846" s="244"/>
      <c r="Z1846" s="244"/>
      <c r="AA1846" s="244"/>
      <c r="AB1846" s="244"/>
      <c r="AC1846" s="244"/>
      <c r="AD1846" s="244"/>
      <c r="AE1846" s="244"/>
      <c r="AF1846" s="244"/>
      <c r="AG1846" s="324">
        <v>2025</v>
      </c>
      <c r="AH1846" s="129"/>
      <c r="AI1846" s="172"/>
      <c r="AJ1846" s="172"/>
      <c r="AK1846" s="141">
        <f t="shared" si="430"/>
        <v>1757</v>
      </c>
      <c r="AL1846" s="35" t="s">
        <v>153</v>
      </c>
      <c r="AM1846" s="141" t="str">
        <f t="shared" si="431"/>
        <v>1757.</v>
      </c>
      <c r="AN1846" s="136"/>
      <c r="AO1846" s="35"/>
      <c r="AP1846" s="16"/>
    </row>
    <row r="1847" spans="1:42" ht="22.5" customHeight="1" x14ac:dyDescent="0.25">
      <c r="A1847" s="68" t="str">
        <f t="shared" si="429"/>
        <v>1758.</v>
      </c>
      <c r="B1847" s="25">
        <v>3312</v>
      </c>
      <c r="C1847" s="174" t="s">
        <v>99</v>
      </c>
      <c r="D1847" s="25">
        <v>1969</v>
      </c>
      <c r="E1847" s="68" t="s">
        <v>2932</v>
      </c>
      <c r="F1847" s="68" t="s">
        <v>2934</v>
      </c>
      <c r="G1847" s="25">
        <v>2</v>
      </c>
      <c r="H1847" s="25">
        <v>2</v>
      </c>
      <c r="I1847" s="235">
        <v>588.29999999999995</v>
      </c>
      <c r="J1847" s="144">
        <v>538.79999999999995</v>
      </c>
      <c r="K1847" s="247">
        <v>538.79999999999995</v>
      </c>
      <c r="L1847" s="12">
        <v>12</v>
      </c>
      <c r="M1847" s="235">
        <f t="shared" si="432"/>
        <v>57160</v>
      </c>
      <c r="N1847" s="235"/>
      <c r="O1847" s="235"/>
      <c r="P1847" s="235"/>
      <c r="Q1847" s="144">
        <f t="shared" si="428"/>
        <v>57160</v>
      </c>
      <c r="R1847" s="235">
        <v>57160</v>
      </c>
      <c r="S1847" s="240"/>
      <c r="T1847" s="235"/>
      <c r="U1847" s="235"/>
      <c r="V1847" s="235"/>
      <c r="W1847" s="235"/>
      <c r="X1847" s="235"/>
      <c r="Y1847" s="235"/>
      <c r="Z1847" s="235"/>
      <c r="AA1847" s="235"/>
      <c r="AB1847" s="235"/>
      <c r="AC1847" s="235"/>
      <c r="AD1847" s="235"/>
      <c r="AE1847" s="235"/>
      <c r="AF1847" s="235"/>
      <c r="AG1847" s="324">
        <v>2025</v>
      </c>
      <c r="AH1847" s="129"/>
      <c r="AI1847" s="216"/>
      <c r="AJ1847" s="216"/>
      <c r="AK1847" s="141">
        <f t="shared" si="430"/>
        <v>1758</v>
      </c>
      <c r="AL1847" s="35" t="s">
        <v>153</v>
      </c>
      <c r="AM1847" s="141" t="str">
        <f t="shared" si="431"/>
        <v>1758.</v>
      </c>
      <c r="AN1847" s="136"/>
      <c r="AO1847" s="35"/>
      <c r="AP1847" s="16"/>
    </row>
    <row r="1848" spans="1:42" ht="22.5" customHeight="1" x14ac:dyDescent="0.25">
      <c r="A1848" s="68" t="str">
        <f t="shared" si="429"/>
        <v>1759.</v>
      </c>
      <c r="B1848" s="25">
        <v>3315</v>
      </c>
      <c r="C1848" s="174" t="s">
        <v>694</v>
      </c>
      <c r="D1848" s="25">
        <v>1980</v>
      </c>
      <c r="E1848" s="68" t="s">
        <v>2932</v>
      </c>
      <c r="F1848" s="68" t="s">
        <v>2934</v>
      </c>
      <c r="G1848" s="25">
        <v>2</v>
      </c>
      <c r="H1848" s="25">
        <v>2</v>
      </c>
      <c r="I1848" s="235">
        <v>813.3</v>
      </c>
      <c r="J1848" s="144">
        <v>754.6</v>
      </c>
      <c r="K1848" s="247">
        <v>754.6</v>
      </c>
      <c r="L1848" s="12">
        <v>16</v>
      </c>
      <c r="M1848" s="235">
        <f t="shared" si="432"/>
        <v>141471</v>
      </c>
      <c r="N1848" s="235"/>
      <c r="O1848" s="235"/>
      <c r="P1848" s="235"/>
      <c r="Q1848" s="144">
        <f t="shared" si="428"/>
        <v>141471</v>
      </c>
      <c r="R1848" s="235">
        <v>141471</v>
      </c>
      <c r="S1848" s="240"/>
      <c r="T1848" s="235"/>
      <c r="U1848" s="235"/>
      <c r="V1848" s="235"/>
      <c r="W1848" s="235"/>
      <c r="X1848" s="235"/>
      <c r="Y1848" s="235"/>
      <c r="Z1848" s="235"/>
      <c r="AA1848" s="235"/>
      <c r="AB1848" s="235"/>
      <c r="AC1848" s="235"/>
      <c r="AD1848" s="235"/>
      <c r="AE1848" s="235"/>
      <c r="AF1848" s="235"/>
      <c r="AG1848" s="324">
        <v>2025</v>
      </c>
      <c r="AH1848" s="129"/>
      <c r="AI1848" s="216"/>
      <c r="AJ1848" s="216"/>
      <c r="AK1848" s="141">
        <f t="shared" si="430"/>
        <v>1759</v>
      </c>
      <c r="AL1848" s="35" t="s">
        <v>153</v>
      </c>
      <c r="AM1848" s="141" t="str">
        <f t="shared" si="431"/>
        <v>1759.</v>
      </c>
      <c r="AN1848" s="136"/>
      <c r="AO1848" s="35"/>
      <c r="AP1848" s="16"/>
    </row>
    <row r="1849" spans="1:42" ht="22.5" customHeight="1" x14ac:dyDescent="0.25">
      <c r="A1849" s="68" t="str">
        <f t="shared" si="429"/>
        <v>1760.</v>
      </c>
      <c r="B1849" s="25">
        <v>3367</v>
      </c>
      <c r="C1849" s="211" t="s">
        <v>894</v>
      </c>
      <c r="D1849" s="25">
        <v>1956</v>
      </c>
      <c r="E1849" s="68" t="s">
        <v>2932</v>
      </c>
      <c r="F1849" s="68" t="s">
        <v>2934</v>
      </c>
      <c r="G1849" s="25">
        <v>2</v>
      </c>
      <c r="H1849" s="25">
        <v>2</v>
      </c>
      <c r="I1849" s="144">
        <v>657.2</v>
      </c>
      <c r="J1849" s="144">
        <v>492.3</v>
      </c>
      <c r="K1849" s="144">
        <v>269.39999999999998</v>
      </c>
      <c r="L1849" s="30">
        <v>12</v>
      </c>
      <c r="M1849" s="235">
        <f t="shared" si="432"/>
        <v>268047</v>
      </c>
      <c r="N1849" s="144"/>
      <c r="O1849" s="144"/>
      <c r="P1849" s="144"/>
      <c r="Q1849" s="144">
        <f t="shared" si="428"/>
        <v>268047</v>
      </c>
      <c r="R1849" s="144">
        <v>268047</v>
      </c>
      <c r="S1849" s="30"/>
      <c r="T1849" s="144"/>
      <c r="U1849" s="144"/>
      <c r="V1849" s="144"/>
      <c r="W1849" s="144"/>
      <c r="X1849" s="144"/>
      <c r="Y1849" s="144"/>
      <c r="Z1849" s="144"/>
      <c r="AA1849" s="144"/>
      <c r="AB1849" s="144"/>
      <c r="AC1849" s="144"/>
      <c r="AD1849" s="144"/>
      <c r="AE1849" s="144"/>
      <c r="AF1849" s="144"/>
      <c r="AG1849" s="324">
        <v>2025</v>
      </c>
      <c r="AH1849" s="129"/>
      <c r="AI1849" s="172"/>
      <c r="AJ1849" s="172"/>
      <c r="AK1849" s="141">
        <f t="shared" si="430"/>
        <v>1760</v>
      </c>
      <c r="AL1849" s="35" t="s">
        <v>153</v>
      </c>
      <c r="AM1849" s="141" t="str">
        <f t="shared" si="431"/>
        <v>1760.</v>
      </c>
      <c r="AN1849" s="136"/>
      <c r="AO1849" s="35"/>
      <c r="AP1849" s="16"/>
    </row>
    <row r="1850" spans="1:42" ht="22.5" customHeight="1" x14ac:dyDescent="0.25">
      <c r="A1850" s="68" t="str">
        <f t="shared" si="429"/>
        <v>1761.</v>
      </c>
      <c r="B1850" s="25">
        <v>3369</v>
      </c>
      <c r="C1850" s="174" t="s">
        <v>717</v>
      </c>
      <c r="D1850" s="25">
        <v>1959</v>
      </c>
      <c r="E1850" s="68" t="s">
        <v>2932</v>
      </c>
      <c r="F1850" s="68" t="s">
        <v>2934</v>
      </c>
      <c r="G1850" s="25">
        <v>2</v>
      </c>
      <c r="H1850" s="25">
        <v>1</v>
      </c>
      <c r="I1850" s="235">
        <v>296.8</v>
      </c>
      <c r="J1850" s="144">
        <v>237</v>
      </c>
      <c r="K1850" s="247">
        <v>237</v>
      </c>
      <c r="L1850" s="12">
        <v>8</v>
      </c>
      <c r="M1850" s="235">
        <f t="shared" si="432"/>
        <v>234600</v>
      </c>
      <c r="N1850" s="235"/>
      <c r="O1850" s="235"/>
      <c r="P1850" s="235"/>
      <c r="Q1850" s="144">
        <f t="shared" si="428"/>
        <v>234600</v>
      </c>
      <c r="R1850" s="235">
        <v>234600</v>
      </c>
      <c r="S1850" s="240"/>
      <c r="T1850" s="235"/>
      <c r="U1850" s="235"/>
      <c r="V1850" s="235"/>
      <c r="W1850" s="235"/>
      <c r="X1850" s="235"/>
      <c r="Y1850" s="235"/>
      <c r="Z1850" s="235"/>
      <c r="AA1850" s="235"/>
      <c r="AB1850" s="235"/>
      <c r="AC1850" s="235"/>
      <c r="AD1850" s="235"/>
      <c r="AE1850" s="235"/>
      <c r="AF1850" s="235"/>
      <c r="AG1850" s="324">
        <v>2025</v>
      </c>
      <c r="AH1850" s="129"/>
      <c r="AI1850" s="216"/>
      <c r="AJ1850" s="216"/>
      <c r="AK1850" s="141">
        <f t="shared" si="430"/>
        <v>1761</v>
      </c>
      <c r="AL1850" s="35" t="s">
        <v>153</v>
      </c>
      <c r="AM1850" s="141" t="str">
        <f t="shared" si="431"/>
        <v>1761.</v>
      </c>
      <c r="AN1850" s="136"/>
      <c r="AO1850" s="35"/>
      <c r="AP1850" s="16"/>
    </row>
    <row r="1851" spans="1:42" ht="22.5" customHeight="1" x14ac:dyDescent="0.25">
      <c r="A1851" s="68" t="str">
        <f t="shared" si="429"/>
        <v>1762.</v>
      </c>
      <c r="B1851" s="25">
        <v>3409</v>
      </c>
      <c r="C1851" s="36" t="s">
        <v>1745</v>
      </c>
      <c r="D1851" s="120">
        <v>1980</v>
      </c>
      <c r="E1851" s="121" t="s">
        <v>2932</v>
      </c>
      <c r="F1851" s="68" t="s">
        <v>2934</v>
      </c>
      <c r="G1851" s="120">
        <v>5</v>
      </c>
      <c r="H1851" s="120">
        <v>6</v>
      </c>
      <c r="I1851" s="322">
        <v>4944.3999999999996</v>
      </c>
      <c r="J1851" s="176">
        <v>4407.8999999999996</v>
      </c>
      <c r="K1851" s="176">
        <v>4407.8999999999996</v>
      </c>
      <c r="L1851" s="12">
        <v>191</v>
      </c>
      <c r="M1851" s="235">
        <f t="shared" si="432"/>
        <v>3096720</v>
      </c>
      <c r="N1851" s="235"/>
      <c r="O1851" s="235"/>
      <c r="P1851" s="235"/>
      <c r="Q1851" s="144">
        <f t="shared" si="428"/>
        <v>3096720</v>
      </c>
      <c r="R1851" s="235">
        <v>3096720</v>
      </c>
      <c r="S1851" s="240"/>
      <c r="T1851" s="235"/>
      <c r="U1851" s="235"/>
      <c r="V1851" s="235"/>
      <c r="W1851" s="235"/>
      <c r="X1851" s="235"/>
      <c r="Y1851" s="235"/>
      <c r="Z1851" s="235"/>
      <c r="AA1851" s="235"/>
      <c r="AB1851" s="235"/>
      <c r="AC1851" s="235"/>
      <c r="AD1851" s="235"/>
      <c r="AE1851" s="235"/>
      <c r="AF1851" s="235"/>
      <c r="AG1851" s="324">
        <v>2025</v>
      </c>
      <c r="AH1851" s="129"/>
      <c r="AI1851" s="216"/>
      <c r="AJ1851" s="216"/>
      <c r="AK1851" s="141">
        <f t="shared" si="430"/>
        <v>1762</v>
      </c>
      <c r="AL1851" s="35" t="s">
        <v>153</v>
      </c>
      <c r="AM1851" s="141" t="str">
        <f t="shared" si="431"/>
        <v>1762.</v>
      </c>
      <c r="AN1851" s="136"/>
      <c r="AO1851" s="35"/>
      <c r="AP1851" s="16"/>
    </row>
    <row r="1852" spans="1:42" ht="22.5" customHeight="1" x14ac:dyDescent="0.25">
      <c r="A1852" s="68" t="str">
        <f t="shared" si="429"/>
        <v>1763.</v>
      </c>
      <c r="B1852" s="25">
        <v>3419</v>
      </c>
      <c r="C1852" s="174" t="s">
        <v>703</v>
      </c>
      <c r="D1852" s="25">
        <v>1969</v>
      </c>
      <c r="E1852" s="68" t="s">
        <v>2932</v>
      </c>
      <c r="F1852" s="68" t="s">
        <v>2934</v>
      </c>
      <c r="G1852" s="25">
        <v>2</v>
      </c>
      <c r="H1852" s="25">
        <v>2</v>
      </c>
      <c r="I1852" s="235">
        <v>565.70000000000005</v>
      </c>
      <c r="J1852" s="144">
        <v>514.70000000000005</v>
      </c>
      <c r="K1852" s="247">
        <v>514.70000000000005</v>
      </c>
      <c r="L1852" s="12">
        <v>12</v>
      </c>
      <c r="M1852" s="235">
        <f t="shared" si="432"/>
        <v>856871</v>
      </c>
      <c r="N1852" s="235"/>
      <c r="O1852" s="235"/>
      <c r="P1852" s="235"/>
      <c r="Q1852" s="144">
        <f t="shared" ref="Q1852:Q1915" si="433">M1852</f>
        <v>856871</v>
      </c>
      <c r="R1852" s="235">
        <v>856871</v>
      </c>
      <c r="S1852" s="240"/>
      <c r="T1852" s="235"/>
      <c r="U1852" s="235"/>
      <c r="V1852" s="235"/>
      <c r="W1852" s="235"/>
      <c r="X1852" s="235"/>
      <c r="Y1852" s="235"/>
      <c r="Z1852" s="235"/>
      <c r="AA1852" s="235"/>
      <c r="AB1852" s="235"/>
      <c r="AC1852" s="235"/>
      <c r="AD1852" s="235"/>
      <c r="AE1852" s="144"/>
      <c r="AF1852" s="235"/>
      <c r="AG1852" s="324">
        <v>2025</v>
      </c>
      <c r="AH1852" s="129"/>
      <c r="AI1852" s="216"/>
      <c r="AJ1852" s="216"/>
      <c r="AK1852" s="141">
        <f t="shared" si="430"/>
        <v>1763</v>
      </c>
      <c r="AL1852" s="35" t="s">
        <v>153</v>
      </c>
      <c r="AM1852" s="141" t="str">
        <f t="shared" si="431"/>
        <v>1763.</v>
      </c>
      <c r="AN1852" s="136"/>
      <c r="AO1852" s="35"/>
      <c r="AP1852" s="16"/>
    </row>
    <row r="1853" spans="1:42" ht="22.5" customHeight="1" x14ac:dyDescent="0.25">
      <c r="A1853" s="68" t="str">
        <f t="shared" si="429"/>
        <v>1764.</v>
      </c>
      <c r="B1853" s="25">
        <v>3420</v>
      </c>
      <c r="C1853" s="300" t="s">
        <v>1097</v>
      </c>
      <c r="D1853" s="25">
        <v>1964</v>
      </c>
      <c r="E1853" s="68" t="s">
        <v>2932</v>
      </c>
      <c r="F1853" s="68" t="s">
        <v>2934</v>
      </c>
      <c r="G1853" s="25">
        <v>2</v>
      </c>
      <c r="H1853" s="25">
        <v>2</v>
      </c>
      <c r="I1853" s="144">
        <v>542.6</v>
      </c>
      <c r="J1853" s="144">
        <v>479</v>
      </c>
      <c r="K1853" s="144">
        <v>479</v>
      </c>
      <c r="L1853" s="30">
        <v>12</v>
      </c>
      <c r="M1853" s="235">
        <f t="shared" si="432"/>
        <v>114320</v>
      </c>
      <c r="N1853" s="144"/>
      <c r="O1853" s="144"/>
      <c r="P1853" s="144"/>
      <c r="Q1853" s="144">
        <f t="shared" si="433"/>
        <v>114320</v>
      </c>
      <c r="R1853" s="144">
        <v>114320</v>
      </c>
      <c r="S1853" s="30"/>
      <c r="T1853" s="144"/>
      <c r="U1853" s="144"/>
      <c r="V1853" s="144"/>
      <c r="W1853" s="144"/>
      <c r="X1853" s="144"/>
      <c r="Y1853" s="144"/>
      <c r="Z1853" s="144"/>
      <c r="AA1853" s="144"/>
      <c r="AB1853" s="144"/>
      <c r="AC1853" s="144"/>
      <c r="AD1853" s="144"/>
      <c r="AE1853" s="144"/>
      <c r="AF1853" s="144"/>
      <c r="AG1853" s="324">
        <v>2025</v>
      </c>
      <c r="AH1853" s="129"/>
      <c r="AI1853" s="172"/>
      <c r="AJ1853" s="172"/>
      <c r="AK1853" s="141">
        <f t="shared" si="430"/>
        <v>1764</v>
      </c>
      <c r="AL1853" s="35" t="s">
        <v>153</v>
      </c>
      <c r="AM1853" s="141" t="str">
        <f t="shared" si="431"/>
        <v>1764.</v>
      </c>
      <c r="AN1853" s="136"/>
      <c r="AO1853" s="35"/>
      <c r="AP1853" s="16"/>
    </row>
    <row r="1854" spans="1:42" ht="22.5" customHeight="1" x14ac:dyDescent="0.25">
      <c r="A1854" s="68" t="str">
        <f t="shared" si="429"/>
        <v>1765.</v>
      </c>
      <c r="B1854" s="25">
        <v>3473</v>
      </c>
      <c r="C1854" s="174" t="s">
        <v>709</v>
      </c>
      <c r="D1854" s="25">
        <v>1967</v>
      </c>
      <c r="E1854" s="68" t="s">
        <v>2932</v>
      </c>
      <c r="F1854" s="68" t="s">
        <v>2934</v>
      </c>
      <c r="G1854" s="25">
        <v>5</v>
      </c>
      <c r="H1854" s="25">
        <v>4</v>
      </c>
      <c r="I1854" s="235">
        <v>3518.1</v>
      </c>
      <c r="J1854" s="144">
        <v>3110</v>
      </c>
      <c r="K1854" s="247">
        <v>3110</v>
      </c>
      <c r="L1854" s="12">
        <v>99</v>
      </c>
      <c r="M1854" s="235">
        <f t="shared" si="432"/>
        <v>7309330</v>
      </c>
      <c r="N1854" s="235"/>
      <c r="O1854" s="235"/>
      <c r="P1854" s="235"/>
      <c r="Q1854" s="144">
        <f t="shared" si="433"/>
        <v>7309330</v>
      </c>
      <c r="R1854" s="235">
        <f>1965054+5344276</f>
        <v>7309330</v>
      </c>
      <c r="S1854" s="240"/>
      <c r="T1854" s="235"/>
      <c r="U1854" s="235"/>
      <c r="V1854" s="235"/>
      <c r="W1854" s="235"/>
      <c r="X1854" s="235"/>
      <c r="Y1854" s="235"/>
      <c r="Z1854" s="235"/>
      <c r="AA1854" s="235"/>
      <c r="AB1854" s="235"/>
      <c r="AC1854" s="235"/>
      <c r="AD1854" s="235"/>
      <c r="AE1854" s="235"/>
      <c r="AF1854" s="235"/>
      <c r="AG1854" s="324">
        <v>2025</v>
      </c>
      <c r="AH1854" s="129"/>
      <c r="AI1854" s="216"/>
      <c r="AJ1854" s="216"/>
      <c r="AK1854" s="141">
        <f t="shared" si="430"/>
        <v>1765</v>
      </c>
      <c r="AL1854" s="35" t="s">
        <v>153</v>
      </c>
      <c r="AM1854" s="141" t="str">
        <f t="shared" si="431"/>
        <v>1765.</v>
      </c>
      <c r="AN1854" s="136"/>
      <c r="AO1854" s="35"/>
      <c r="AP1854" s="16"/>
    </row>
    <row r="1855" spans="1:42" ht="22.5" customHeight="1" x14ac:dyDescent="0.25">
      <c r="A1855" s="68" t="str">
        <f t="shared" si="429"/>
        <v>1766.</v>
      </c>
      <c r="B1855" s="25">
        <v>3474</v>
      </c>
      <c r="C1855" s="208" t="s">
        <v>847</v>
      </c>
      <c r="D1855" s="120">
        <v>1964</v>
      </c>
      <c r="E1855" s="68" t="s">
        <v>2932</v>
      </c>
      <c r="F1855" s="68" t="s">
        <v>2934</v>
      </c>
      <c r="G1855" s="25">
        <v>4</v>
      </c>
      <c r="H1855" s="25">
        <v>3</v>
      </c>
      <c r="I1855" s="176">
        <v>2388.9</v>
      </c>
      <c r="J1855" s="144">
        <v>2388.9</v>
      </c>
      <c r="K1855" s="176">
        <v>2304.1</v>
      </c>
      <c r="L1855" s="12">
        <v>26</v>
      </c>
      <c r="M1855" s="235">
        <f t="shared" si="432"/>
        <v>5267117</v>
      </c>
      <c r="N1855" s="235"/>
      <c r="O1855" s="235"/>
      <c r="P1855" s="235"/>
      <c r="Q1855" s="144">
        <f t="shared" si="433"/>
        <v>5267117</v>
      </c>
      <c r="R1855" s="244">
        <v>5267117</v>
      </c>
      <c r="S1855" s="245"/>
      <c r="T1855" s="244"/>
      <c r="U1855" s="244"/>
      <c r="V1855" s="244"/>
      <c r="W1855" s="244"/>
      <c r="X1855" s="244"/>
      <c r="Y1855" s="244"/>
      <c r="Z1855" s="244"/>
      <c r="AA1855" s="244"/>
      <c r="AB1855" s="244"/>
      <c r="AC1855" s="244"/>
      <c r="AD1855" s="244"/>
      <c r="AE1855" s="244"/>
      <c r="AF1855" s="244"/>
      <c r="AG1855" s="324">
        <v>2025</v>
      </c>
      <c r="AH1855" s="129"/>
      <c r="AI1855" s="172"/>
      <c r="AJ1855" s="172"/>
      <c r="AK1855" s="141">
        <f t="shared" si="430"/>
        <v>1766</v>
      </c>
      <c r="AL1855" s="35" t="s">
        <v>153</v>
      </c>
      <c r="AM1855" s="141" t="str">
        <f t="shared" si="431"/>
        <v>1766.</v>
      </c>
      <c r="AN1855" s="136"/>
      <c r="AO1855" s="35"/>
      <c r="AP1855" s="16"/>
    </row>
    <row r="1856" spans="1:42" ht="22.5" customHeight="1" x14ac:dyDescent="0.25">
      <c r="A1856" s="68" t="str">
        <f t="shared" si="429"/>
        <v>1767.</v>
      </c>
      <c r="B1856" s="25">
        <v>3484</v>
      </c>
      <c r="C1856" s="36" t="s">
        <v>1764</v>
      </c>
      <c r="D1856" s="120">
        <v>2007</v>
      </c>
      <c r="E1856" s="121" t="s">
        <v>2932</v>
      </c>
      <c r="F1856" s="68" t="s">
        <v>2934</v>
      </c>
      <c r="G1856" s="120">
        <v>5</v>
      </c>
      <c r="H1856" s="120">
        <v>6</v>
      </c>
      <c r="I1856" s="322">
        <v>4628.8</v>
      </c>
      <c r="J1856" s="176">
        <v>4124.3999999999996</v>
      </c>
      <c r="K1856" s="176">
        <v>4124.3999999999996</v>
      </c>
      <c r="L1856" s="12">
        <v>91</v>
      </c>
      <c r="M1856" s="235">
        <f t="shared" si="432"/>
        <v>12412950</v>
      </c>
      <c r="N1856" s="235"/>
      <c r="O1856" s="235"/>
      <c r="P1856" s="235"/>
      <c r="Q1856" s="144">
        <f t="shared" si="433"/>
        <v>12412950</v>
      </c>
      <c r="R1856" s="235"/>
      <c r="S1856" s="240"/>
      <c r="T1856" s="235"/>
      <c r="U1856" s="235">
        <v>1650</v>
      </c>
      <c r="V1856" s="235">
        <f>U1856*7523</f>
        <v>12412950</v>
      </c>
      <c r="W1856" s="235"/>
      <c r="X1856" s="235"/>
      <c r="Y1856" s="235"/>
      <c r="Z1856" s="235"/>
      <c r="AA1856" s="235"/>
      <c r="AB1856" s="235"/>
      <c r="AC1856" s="235"/>
      <c r="AD1856" s="235"/>
      <c r="AE1856" s="235"/>
      <c r="AF1856" s="235"/>
      <c r="AG1856" s="324">
        <v>2025</v>
      </c>
      <c r="AH1856" s="129"/>
      <c r="AI1856" s="172"/>
      <c r="AJ1856" s="172"/>
      <c r="AK1856" s="141">
        <f t="shared" si="430"/>
        <v>1767</v>
      </c>
      <c r="AL1856" s="35" t="s">
        <v>153</v>
      </c>
      <c r="AM1856" s="141" t="str">
        <f t="shared" si="431"/>
        <v>1767.</v>
      </c>
      <c r="AN1856" s="136"/>
      <c r="AO1856" s="35"/>
      <c r="AP1856" s="16"/>
    </row>
    <row r="1857" spans="1:42" ht="22.5" customHeight="1" x14ac:dyDescent="0.25">
      <c r="A1857" s="68" t="str">
        <f t="shared" si="429"/>
        <v>1768.</v>
      </c>
      <c r="B1857" s="25">
        <v>3499</v>
      </c>
      <c r="C1857" s="174" t="s">
        <v>711</v>
      </c>
      <c r="D1857" s="25">
        <v>1970</v>
      </c>
      <c r="E1857" s="68" t="s">
        <v>2932</v>
      </c>
      <c r="F1857" s="68" t="s">
        <v>2934</v>
      </c>
      <c r="G1857" s="25">
        <v>2</v>
      </c>
      <c r="H1857" s="25">
        <v>2</v>
      </c>
      <c r="I1857" s="235">
        <v>566.20000000000005</v>
      </c>
      <c r="J1857" s="144">
        <v>520.79999999999995</v>
      </c>
      <c r="K1857" s="247">
        <v>520.79999999999995</v>
      </c>
      <c r="L1857" s="12">
        <v>12</v>
      </c>
      <c r="M1857" s="235">
        <f t="shared" si="432"/>
        <v>441309</v>
      </c>
      <c r="N1857" s="235"/>
      <c r="O1857" s="235"/>
      <c r="P1857" s="235"/>
      <c r="Q1857" s="144">
        <f t="shared" si="433"/>
        <v>441309</v>
      </c>
      <c r="R1857" s="235">
        <f>253368+187941</f>
        <v>441309</v>
      </c>
      <c r="S1857" s="240"/>
      <c r="T1857" s="235"/>
      <c r="U1857" s="235"/>
      <c r="V1857" s="235"/>
      <c r="W1857" s="235"/>
      <c r="X1857" s="235"/>
      <c r="Y1857" s="235"/>
      <c r="Z1857" s="235"/>
      <c r="AA1857" s="235"/>
      <c r="AB1857" s="235"/>
      <c r="AC1857" s="235"/>
      <c r="AD1857" s="235"/>
      <c r="AE1857" s="235"/>
      <c r="AF1857" s="235"/>
      <c r="AG1857" s="324">
        <v>2025</v>
      </c>
      <c r="AH1857" s="129"/>
      <c r="AI1857" s="216"/>
      <c r="AJ1857" s="216"/>
      <c r="AK1857" s="141">
        <f t="shared" si="430"/>
        <v>1768</v>
      </c>
      <c r="AL1857" s="35" t="s">
        <v>153</v>
      </c>
      <c r="AM1857" s="141" t="str">
        <f t="shared" si="431"/>
        <v>1768.</v>
      </c>
      <c r="AN1857" s="136"/>
      <c r="AO1857" s="35"/>
      <c r="AP1857" s="16"/>
    </row>
    <row r="1858" spans="1:42" ht="22.5" customHeight="1" x14ac:dyDescent="0.25">
      <c r="A1858" s="68" t="str">
        <f t="shared" si="429"/>
        <v>1769.</v>
      </c>
      <c r="B1858" s="25">
        <v>3501</v>
      </c>
      <c r="C1858" s="300" t="s">
        <v>890</v>
      </c>
      <c r="D1858" s="120">
        <v>1972</v>
      </c>
      <c r="E1858" s="121" t="s">
        <v>2932</v>
      </c>
      <c r="F1858" s="68" t="s">
        <v>2934</v>
      </c>
      <c r="G1858" s="120">
        <v>2</v>
      </c>
      <c r="H1858" s="120">
        <v>2</v>
      </c>
      <c r="I1858" s="322">
        <v>557.69000000000005</v>
      </c>
      <c r="J1858" s="144">
        <v>508.79</v>
      </c>
      <c r="K1858" s="176">
        <v>508.79</v>
      </c>
      <c r="L1858" s="12">
        <v>12</v>
      </c>
      <c r="M1858" s="235">
        <f t="shared" si="432"/>
        <v>253368</v>
      </c>
      <c r="N1858" s="235"/>
      <c r="O1858" s="235"/>
      <c r="P1858" s="235"/>
      <c r="Q1858" s="144">
        <f t="shared" si="433"/>
        <v>253368</v>
      </c>
      <c r="R1858" s="244">
        <v>253368</v>
      </c>
      <c r="S1858" s="245"/>
      <c r="T1858" s="244"/>
      <c r="U1858" s="244"/>
      <c r="V1858" s="244"/>
      <c r="W1858" s="244"/>
      <c r="X1858" s="244"/>
      <c r="Y1858" s="244"/>
      <c r="Z1858" s="244"/>
      <c r="AA1858" s="244"/>
      <c r="AB1858" s="244"/>
      <c r="AC1858" s="244"/>
      <c r="AD1858" s="244"/>
      <c r="AE1858" s="244"/>
      <c r="AF1858" s="244"/>
      <c r="AG1858" s="324">
        <v>2025</v>
      </c>
      <c r="AH1858" s="129"/>
      <c r="AI1858" s="172"/>
      <c r="AJ1858" s="172"/>
      <c r="AK1858" s="141">
        <f t="shared" si="430"/>
        <v>1769</v>
      </c>
      <c r="AL1858" s="35" t="s">
        <v>153</v>
      </c>
      <c r="AM1858" s="141" t="str">
        <f t="shared" si="431"/>
        <v>1769.</v>
      </c>
      <c r="AN1858" s="136"/>
      <c r="AO1858" s="35"/>
      <c r="AP1858" s="16"/>
    </row>
    <row r="1859" spans="1:42" ht="22.5" customHeight="1" x14ac:dyDescent="0.25">
      <c r="A1859" s="68" t="str">
        <f t="shared" si="429"/>
        <v>1770.</v>
      </c>
      <c r="B1859" s="25">
        <v>3529</v>
      </c>
      <c r="C1859" s="174" t="s">
        <v>722</v>
      </c>
      <c r="D1859" s="25">
        <v>1960</v>
      </c>
      <c r="E1859" s="68" t="s">
        <v>2932</v>
      </c>
      <c r="F1859" s="68" t="s">
        <v>2934</v>
      </c>
      <c r="G1859" s="25">
        <v>2</v>
      </c>
      <c r="H1859" s="25">
        <v>1</v>
      </c>
      <c r="I1859" s="235">
        <v>298.5</v>
      </c>
      <c r="J1859" s="144">
        <v>277.10000000000002</v>
      </c>
      <c r="K1859" s="247">
        <v>277.10000000000002</v>
      </c>
      <c r="L1859" s="12">
        <v>8</v>
      </c>
      <c r="M1859" s="235">
        <f t="shared" si="432"/>
        <v>406100</v>
      </c>
      <c r="N1859" s="235"/>
      <c r="O1859" s="235"/>
      <c r="P1859" s="235"/>
      <c r="Q1859" s="144">
        <f t="shared" si="433"/>
        <v>406100</v>
      </c>
      <c r="R1859" s="235">
        <v>406100</v>
      </c>
      <c r="S1859" s="240"/>
      <c r="T1859" s="235"/>
      <c r="U1859" s="235"/>
      <c r="V1859" s="235"/>
      <c r="W1859" s="235"/>
      <c r="X1859" s="235"/>
      <c r="Y1859" s="235"/>
      <c r="Z1859" s="235"/>
      <c r="AA1859" s="235"/>
      <c r="AB1859" s="235"/>
      <c r="AC1859" s="235"/>
      <c r="AD1859" s="235"/>
      <c r="AE1859" s="235"/>
      <c r="AF1859" s="235"/>
      <c r="AG1859" s="324">
        <v>2025</v>
      </c>
      <c r="AH1859" s="129"/>
      <c r="AI1859" s="216"/>
      <c r="AJ1859" s="216"/>
      <c r="AK1859" s="141">
        <f t="shared" si="430"/>
        <v>1770</v>
      </c>
      <c r="AL1859" s="35" t="s">
        <v>153</v>
      </c>
      <c r="AM1859" s="141" t="str">
        <f t="shared" si="431"/>
        <v>1770.</v>
      </c>
      <c r="AN1859" s="136"/>
      <c r="AO1859" s="35"/>
      <c r="AP1859" s="16"/>
    </row>
    <row r="1860" spans="1:42" ht="22.5" customHeight="1" x14ac:dyDescent="0.25">
      <c r="A1860" s="68" t="str">
        <f t="shared" si="429"/>
        <v>1771.</v>
      </c>
      <c r="B1860" s="25">
        <v>3540</v>
      </c>
      <c r="C1860" s="174" t="s">
        <v>104</v>
      </c>
      <c r="D1860" s="25">
        <v>1962</v>
      </c>
      <c r="E1860" s="68" t="s">
        <v>2932</v>
      </c>
      <c r="F1860" s="68" t="s">
        <v>2934</v>
      </c>
      <c r="G1860" s="25">
        <v>3</v>
      </c>
      <c r="H1860" s="25">
        <v>2</v>
      </c>
      <c r="I1860" s="235">
        <v>1008.3</v>
      </c>
      <c r="J1860" s="144">
        <v>775.4</v>
      </c>
      <c r="K1860" s="247">
        <v>775.4</v>
      </c>
      <c r="L1860" s="12">
        <v>20</v>
      </c>
      <c r="M1860" s="235">
        <f t="shared" si="432"/>
        <v>2789907</v>
      </c>
      <c r="N1860" s="235"/>
      <c r="O1860" s="235"/>
      <c r="P1860" s="235"/>
      <c r="Q1860" s="144">
        <f t="shared" si="433"/>
        <v>2789907</v>
      </c>
      <c r="R1860" s="235">
        <v>2789907</v>
      </c>
      <c r="S1860" s="240"/>
      <c r="T1860" s="235"/>
      <c r="U1860" s="235"/>
      <c r="V1860" s="235"/>
      <c r="W1860" s="235"/>
      <c r="X1860" s="235"/>
      <c r="Y1860" s="235"/>
      <c r="Z1860" s="235"/>
      <c r="AA1860" s="235"/>
      <c r="AB1860" s="235"/>
      <c r="AC1860" s="235"/>
      <c r="AD1860" s="235"/>
      <c r="AE1860" s="235"/>
      <c r="AF1860" s="235"/>
      <c r="AG1860" s="324">
        <v>2025</v>
      </c>
      <c r="AH1860" s="129"/>
      <c r="AI1860" s="216"/>
      <c r="AJ1860" s="216"/>
      <c r="AK1860" s="141">
        <f t="shared" si="430"/>
        <v>1771</v>
      </c>
      <c r="AL1860" s="35" t="s">
        <v>153</v>
      </c>
      <c r="AM1860" s="141" t="str">
        <f t="shared" si="431"/>
        <v>1771.</v>
      </c>
      <c r="AN1860" s="136"/>
      <c r="AO1860" s="35"/>
      <c r="AP1860" s="16"/>
    </row>
    <row r="1861" spans="1:42" ht="22.5" customHeight="1" x14ac:dyDescent="0.25">
      <c r="A1861" s="68" t="str">
        <f t="shared" si="429"/>
        <v>1772.</v>
      </c>
      <c r="B1861" s="25">
        <v>3547</v>
      </c>
      <c r="C1861" s="36" t="s">
        <v>1777</v>
      </c>
      <c r="D1861" s="25">
        <v>1951</v>
      </c>
      <c r="E1861" s="68" t="s">
        <v>2932</v>
      </c>
      <c r="F1861" s="68" t="s">
        <v>2934</v>
      </c>
      <c r="G1861" s="25">
        <v>2</v>
      </c>
      <c r="H1861" s="25">
        <v>1</v>
      </c>
      <c r="I1861" s="235">
        <v>912</v>
      </c>
      <c r="J1861" s="235">
        <v>842.5</v>
      </c>
      <c r="K1861" s="247">
        <v>842.5</v>
      </c>
      <c r="L1861" s="12">
        <v>14</v>
      </c>
      <c r="M1861" s="235">
        <f t="shared" si="432"/>
        <v>836566</v>
      </c>
      <c r="N1861" s="235"/>
      <c r="O1861" s="235"/>
      <c r="P1861" s="235"/>
      <c r="Q1861" s="144">
        <f t="shared" si="433"/>
        <v>836566</v>
      </c>
      <c r="R1861" s="235">
        <v>836566</v>
      </c>
      <c r="S1861" s="240"/>
      <c r="T1861" s="235"/>
      <c r="U1861" s="235"/>
      <c r="V1861" s="235"/>
      <c r="W1861" s="235"/>
      <c r="X1861" s="235"/>
      <c r="Y1861" s="235"/>
      <c r="Z1861" s="235"/>
      <c r="AA1861" s="235"/>
      <c r="AB1861" s="235"/>
      <c r="AC1861" s="235"/>
      <c r="AD1861" s="235"/>
      <c r="AE1861" s="235"/>
      <c r="AF1861" s="235"/>
      <c r="AG1861" s="324">
        <v>2025</v>
      </c>
      <c r="AH1861" s="129"/>
      <c r="AI1861" s="216"/>
      <c r="AJ1861" s="216"/>
      <c r="AK1861" s="141">
        <f t="shared" si="430"/>
        <v>1772</v>
      </c>
      <c r="AL1861" s="35" t="s">
        <v>153</v>
      </c>
      <c r="AM1861" s="141" t="str">
        <f t="shared" si="431"/>
        <v>1772.</v>
      </c>
      <c r="AN1861" s="136"/>
      <c r="AO1861" s="35"/>
      <c r="AP1861" s="16"/>
    </row>
    <row r="1862" spans="1:42" ht="22.5" customHeight="1" x14ac:dyDescent="0.25">
      <c r="A1862" s="68" t="str">
        <f t="shared" si="429"/>
        <v>1773.</v>
      </c>
      <c r="B1862" s="25">
        <v>3548</v>
      </c>
      <c r="C1862" s="208" t="s">
        <v>840</v>
      </c>
      <c r="D1862" s="120">
        <v>1947</v>
      </c>
      <c r="E1862" s="68" t="s">
        <v>2932</v>
      </c>
      <c r="F1862" s="68" t="s">
        <v>2934</v>
      </c>
      <c r="G1862" s="25">
        <v>2</v>
      </c>
      <c r="H1862" s="25">
        <v>1</v>
      </c>
      <c r="I1862" s="176">
        <v>304.5</v>
      </c>
      <c r="J1862" s="144">
        <v>270.2</v>
      </c>
      <c r="K1862" s="176">
        <v>270.2</v>
      </c>
      <c r="L1862" s="12">
        <v>11</v>
      </c>
      <c r="M1862" s="235">
        <f t="shared" si="432"/>
        <v>57160</v>
      </c>
      <c r="N1862" s="235"/>
      <c r="O1862" s="235"/>
      <c r="P1862" s="235"/>
      <c r="Q1862" s="144">
        <f t="shared" si="433"/>
        <v>57160</v>
      </c>
      <c r="R1862" s="244">
        <v>57160</v>
      </c>
      <c r="S1862" s="245"/>
      <c r="T1862" s="244"/>
      <c r="U1862" s="244"/>
      <c r="V1862" s="244"/>
      <c r="W1862" s="244"/>
      <c r="X1862" s="244"/>
      <c r="Y1862" s="244"/>
      <c r="Z1862" s="244"/>
      <c r="AA1862" s="244"/>
      <c r="AB1862" s="244"/>
      <c r="AC1862" s="244"/>
      <c r="AD1862" s="244"/>
      <c r="AE1862" s="244"/>
      <c r="AF1862" s="244"/>
      <c r="AG1862" s="324">
        <v>2025</v>
      </c>
      <c r="AH1862" s="129"/>
      <c r="AI1862" s="172"/>
      <c r="AJ1862" s="172"/>
      <c r="AK1862" s="141">
        <f t="shared" si="430"/>
        <v>1773</v>
      </c>
      <c r="AL1862" s="35" t="s">
        <v>153</v>
      </c>
      <c r="AM1862" s="141" t="str">
        <f t="shared" si="431"/>
        <v>1773.</v>
      </c>
      <c r="AN1862" s="136"/>
      <c r="AO1862" s="35"/>
      <c r="AP1862" s="16"/>
    </row>
    <row r="1863" spans="1:42" ht="22.5" customHeight="1" x14ac:dyDescent="0.25">
      <c r="A1863" s="68" t="str">
        <f t="shared" si="429"/>
        <v>1774.</v>
      </c>
      <c r="B1863" s="25">
        <v>3559</v>
      </c>
      <c r="C1863" s="208" t="s">
        <v>859</v>
      </c>
      <c r="D1863" s="120">
        <v>1965</v>
      </c>
      <c r="E1863" s="68" t="s">
        <v>2932</v>
      </c>
      <c r="F1863" s="68" t="s">
        <v>2934</v>
      </c>
      <c r="G1863" s="25">
        <v>2</v>
      </c>
      <c r="H1863" s="25">
        <v>2</v>
      </c>
      <c r="I1863" s="176">
        <v>546.4</v>
      </c>
      <c r="J1863" s="144">
        <v>496.6</v>
      </c>
      <c r="K1863" s="176">
        <v>496.6</v>
      </c>
      <c r="L1863" s="12">
        <v>12</v>
      </c>
      <c r="M1863" s="235">
        <f t="shared" si="432"/>
        <v>1451023.5</v>
      </c>
      <c r="N1863" s="235"/>
      <c r="O1863" s="235"/>
      <c r="P1863" s="235"/>
      <c r="Q1863" s="144">
        <f t="shared" si="433"/>
        <v>1451023.5</v>
      </c>
      <c r="R1863" s="244">
        <f>62161.5+1388862</f>
        <v>1451023.5</v>
      </c>
      <c r="S1863" s="245"/>
      <c r="T1863" s="244"/>
      <c r="U1863" s="244"/>
      <c r="V1863" s="244"/>
      <c r="W1863" s="244"/>
      <c r="X1863" s="244"/>
      <c r="Y1863" s="244"/>
      <c r="Z1863" s="244"/>
      <c r="AA1863" s="244"/>
      <c r="AB1863" s="244"/>
      <c r="AC1863" s="244"/>
      <c r="AD1863" s="244"/>
      <c r="AE1863" s="244"/>
      <c r="AF1863" s="244"/>
      <c r="AG1863" s="324">
        <v>2025</v>
      </c>
      <c r="AH1863" s="129"/>
      <c r="AI1863" s="172"/>
      <c r="AJ1863" s="172"/>
      <c r="AK1863" s="141">
        <f t="shared" si="430"/>
        <v>1774</v>
      </c>
      <c r="AL1863" s="35" t="s">
        <v>153</v>
      </c>
      <c r="AM1863" s="141" t="str">
        <f t="shared" si="431"/>
        <v>1774.</v>
      </c>
      <c r="AN1863" s="136"/>
      <c r="AO1863" s="35"/>
      <c r="AP1863" s="16"/>
    </row>
    <row r="1864" spans="1:42" ht="22.5" customHeight="1" x14ac:dyDescent="0.25">
      <c r="A1864" s="68" t="str">
        <f t="shared" si="429"/>
        <v>1775.</v>
      </c>
      <c r="B1864" s="25">
        <v>3568</v>
      </c>
      <c r="C1864" s="36" t="s">
        <v>1779</v>
      </c>
      <c r="D1864" s="25">
        <v>1961</v>
      </c>
      <c r="E1864" s="68" t="s">
        <v>2932</v>
      </c>
      <c r="F1864" s="68" t="s">
        <v>2934</v>
      </c>
      <c r="G1864" s="25">
        <v>2</v>
      </c>
      <c r="H1864" s="25">
        <v>2</v>
      </c>
      <c r="I1864" s="235">
        <v>889.2</v>
      </c>
      <c r="J1864" s="235">
        <v>566.79999999999995</v>
      </c>
      <c r="K1864" s="247">
        <v>566.79999999999995</v>
      </c>
      <c r="L1864" s="12">
        <v>12</v>
      </c>
      <c r="M1864" s="235">
        <f t="shared" si="432"/>
        <v>2314770</v>
      </c>
      <c r="N1864" s="235"/>
      <c r="O1864" s="235"/>
      <c r="P1864" s="235"/>
      <c r="Q1864" s="144">
        <f t="shared" si="433"/>
        <v>2314770</v>
      </c>
      <c r="R1864" s="235">
        <v>2314770</v>
      </c>
      <c r="S1864" s="240"/>
      <c r="T1864" s="235"/>
      <c r="U1864" s="235"/>
      <c r="V1864" s="235"/>
      <c r="W1864" s="235"/>
      <c r="X1864" s="235"/>
      <c r="Y1864" s="235"/>
      <c r="Z1864" s="235"/>
      <c r="AA1864" s="235"/>
      <c r="AB1864" s="235"/>
      <c r="AC1864" s="235"/>
      <c r="AD1864" s="235"/>
      <c r="AE1864" s="144"/>
      <c r="AF1864" s="322"/>
      <c r="AG1864" s="324">
        <v>2025</v>
      </c>
      <c r="AH1864" s="129"/>
      <c r="AI1864" s="216"/>
      <c r="AJ1864" s="216"/>
      <c r="AK1864" s="141">
        <f t="shared" si="430"/>
        <v>1775</v>
      </c>
      <c r="AL1864" s="35" t="s">
        <v>153</v>
      </c>
      <c r="AM1864" s="141" t="str">
        <f t="shared" si="431"/>
        <v>1775.</v>
      </c>
      <c r="AN1864" s="136"/>
      <c r="AO1864" s="35"/>
      <c r="AP1864" s="16"/>
    </row>
    <row r="1865" spans="1:42" ht="22.5" customHeight="1" x14ac:dyDescent="0.25">
      <c r="A1865" s="68" t="str">
        <f t="shared" si="429"/>
        <v>1776.</v>
      </c>
      <c r="B1865" s="25">
        <v>3610</v>
      </c>
      <c r="C1865" s="208" t="s">
        <v>2636</v>
      </c>
      <c r="D1865" s="120">
        <v>1952</v>
      </c>
      <c r="E1865" s="68" t="s">
        <v>2932</v>
      </c>
      <c r="F1865" s="68" t="s">
        <v>2934</v>
      </c>
      <c r="G1865" s="25">
        <v>2</v>
      </c>
      <c r="H1865" s="25">
        <v>1</v>
      </c>
      <c r="I1865" s="176">
        <v>374.1</v>
      </c>
      <c r="J1865" s="144">
        <v>312.10000000000002</v>
      </c>
      <c r="K1865" s="176">
        <v>312.10000000000002</v>
      </c>
      <c r="L1865" s="12">
        <v>14</v>
      </c>
      <c r="M1865" s="235">
        <f t="shared" si="432"/>
        <v>1424784.8</v>
      </c>
      <c r="N1865" s="235"/>
      <c r="O1865" s="235"/>
      <c r="P1865" s="235"/>
      <c r="Q1865" s="144">
        <f t="shared" si="433"/>
        <v>1424784.8</v>
      </c>
      <c r="R1865" s="244"/>
      <c r="S1865" s="245"/>
      <c r="T1865" s="244"/>
      <c r="U1865" s="244"/>
      <c r="V1865" s="244"/>
      <c r="W1865" s="244"/>
      <c r="X1865" s="244"/>
      <c r="Y1865" s="244">
        <v>452.6</v>
      </c>
      <c r="Z1865" s="244">
        <f>Y1865*3148</f>
        <v>1424784.8</v>
      </c>
      <c r="AA1865" s="244"/>
      <c r="AB1865" s="244"/>
      <c r="AC1865" s="244"/>
      <c r="AD1865" s="244"/>
      <c r="AE1865" s="144"/>
      <c r="AF1865" s="244"/>
      <c r="AG1865" s="324">
        <v>2025</v>
      </c>
      <c r="AH1865" s="129"/>
      <c r="AI1865" s="172"/>
      <c r="AJ1865" s="172"/>
      <c r="AK1865" s="141">
        <f t="shared" si="430"/>
        <v>1776</v>
      </c>
      <c r="AL1865" s="35" t="s">
        <v>153</v>
      </c>
      <c r="AM1865" s="141" t="str">
        <f t="shared" si="431"/>
        <v>1776.</v>
      </c>
      <c r="AN1865" s="136"/>
      <c r="AO1865" s="35"/>
      <c r="AP1865" s="16"/>
    </row>
    <row r="1866" spans="1:42" ht="22.5" customHeight="1" x14ac:dyDescent="0.25">
      <c r="A1866" s="68" t="str">
        <f t="shared" si="429"/>
        <v>1777.</v>
      </c>
      <c r="B1866" s="25">
        <v>3511</v>
      </c>
      <c r="C1866" s="36" t="s">
        <v>1769</v>
      </c>
      <c r="D1866" s="25">
        <v>1975</v>
      </c>
      <c r="E1866" s="68" t="s">
        <v>2932</v>
      </c>
      <c r="F1866" s="68" t="s">
        <v>2934</v>
      </c>
      <c r="G1866" s="25">
        <v>5</v>
      </c>
      <c r="H1866" s="25">
        <v>4</v>
      </c>
      <c r="I1866" s="235">
        <v>3656.7</v>
      </c>
      <c r="J1866" s="235">
        <v>3331.9</v>
      </c>
      <c r="K1866" s="247">
        <v>3331.9</v>
      </c>
      <c r="L1866" s="12">
        <v>116</v>
      </c>
      <c r="M1866" s="235">
        <f t="shared" si="432"/>
        <v>5945304</v>
      </c>
      <c r="N1866" s="235"/>
      <c r="O1866" s="235"/>
      <c r="P1866" s="235"/>
      <c r="Q1866" s="144">
        <f t="shared" si="433"/>
        <v>5945304</v>
      </c>
      <c r="R1866" s="235">
        <v>5945304</v>
      </c>
      <c r="S1866" s="240"/>
      <c r="T1866" s="235"/>
      <c r="U1866" s="235"/>
      <c r="V1866" s="235"/>
      <c r="W1866" s="235"/>
      <c r="X1866" s="235"/>
      <c r="Y1866" s="235"/>
      <c r="Z1866" s="235"/>
      <c r="AA1866" s="235"/>
      <c r="AB1866" s="235"/>
      <c r="AC1866" s="235"/>
      <c r="AD1866" s="235"/>
      <c r="AE1866" s="144"/>
      <c r="AF1866" s="322"/>
      <c r="AG1866" s="324">
        <v>2025</v>
      </c>
      <c r="AH1866" s="129"/>
      <c r="AI1866" s="216"/>
      <c r="AJ1866" s="216"/>
      <c r="AK1866" s="141">
        <f t="shared" si="430"/>
        <v>1777</v>
      </c>
      <c r="AL1866" s="35" t="s">
        <v>153</v>
      </c>
      <c r="AM1866" s="141" t="str">
        <f t="shared" si="431"/>
        <v>1777.</v>
      </c>
      <c r="AN1866" s="136"/>
      <c r="AO1866" s="35"/>
      <c r="AP1866" s="16"/>
    </row>
    <row r="1867" spans="1:42" ht="22.5" customHeight="1" x14ac:dyDescent="0.25">
      <c r="A1867" s="68" t="str">
        <f t="shared" si="429"/>
        <v>1778.</v>
      </c>
      <c r="B1867" s="25">
        <v>3430</v>
      </c>
      <c r="C1867" s="36" t="s">
        <v>2637</v>
      </c>
      <c r="D1867" s="25">
        <v>1997</v>
      </c>
      <c r="E1867" s="68" t="s">
        <v>2932</v>
      </c>
      <c r="F1867" s="68" t="s">
        <v>2935</v>
      </c>
      <c r="G1867" s="25">
        <v>2</v>
      </c>
      <c r="H1867" s="25">
        <v>1</v>
      </c>
      <c r="I1867" s="235">
        <v>647.70000000000005</v>
      </c>
      <c r="J1867" s="235">
        <v>553.9</v>
      </c>
      <c r="K1867" s="247">
        <v>553.9</v>
      </c>
      <c r="L1867" s="12">
        <v>20</v>
      </c>
      <c r="M1867" s="235">
        <f t="shared" si="432"/>
        <v>532896</v>
      </c>
      <c r="N1867" s="235"/>
      <c r="O1867" s="235"/>
      <c r="P1867" s="235"/>
      <c r="Q1867" s="144">
        <f t="shared" si="433"/>
        <v>532896</v>
      </c>
      <c r="R1867" s="235">
        <v>532896</v>
      </c>
      <c r="S1867" s="240"/>
      <c r="T1867" s="235"/>
      <c r="U1867" s="235"/>
      <c r="V1867" s="235"/>
      <c r="W1867" s="235"/>
      <c r="X1867" s="235"/>
      <c r="Y1867" s="235"/>
      <c r="Z1867" s="235"/>
      <c r="AA1867" s="235"/>
      <c r="AB1867" s="235"/>
      <c r="AC1867" s="235"/>
      <c r="AD1867" s="235"/>
      <c r="AE1867" s="235"/>
      <c r="AF1867" s="235"/>
      <c r="AG1867" s="324">
        <v>2025</v>
      </c>
      <c r="AH1867" s="129"/>
      <c r="AI1867" s="216"/>
      <c r="AJ1867" s="216"/>
      <c r="AK1867" s="141">
        <f t="shared" si="430"/>
        <v>1778</v>
      </c>
      <c r="AL1867" s="35" t="s">
        <v>153</v>
      </c>
      <c r="AM1867" s="141" t="str">
        <f t="shared" si="431"/>
        <v>1778.</v>
      </c>
      <c r="AN1867" s="136"/>
      <c r="AO1867" s="35"/>
      <c r="AP1867" s="16"/>
    </row>
    <row r="1868" spans="1:42" ht="22.5" customHeight="1" x14ac:dyDescent="0.25">
      <c r="A1868" s="68" t="str">
        <f t="shared" si="429"/>
        <v>1779.</v>
      </c>
      <c r="B1868" s="25">
        <v>3361</v>
      </c>
      <c r="C1868" s="300" t="s">
        <v>891</v>
      </c>
      <c r="D1868" s="120">
        <v>1954</v>
      </c>
      <c r="E1868" s="121" t="s">
        <v>2932</v>
      </c>
      <c r="F1868" s="68" t="s">
        <v>2934</v>
      </c>
      <c r="G1868" s="120">
        <v>2</v>
      </c>
      <c r="H1868" s="120">
        <v>1</v>
      </c>
      <c r="I1868" s="322">
        <v>511.8</v>
      </c>
      <c r="J1868" s="144">
        <v>294.8</v>
      </c>
      <c r="K1868" s="176">
        <v>294.8</v>
      </c>
      <c r="L1868" s="12">
        <v>8</v>
      </c>
      <c r="M1868" s="235">
        <f t="shared" si="432"/>
        <v>123240</v>
      </c>
      <c r="N1868" s="235"/>
      <c r="O1868" s="235"/>
      <c r="P1868" s="235"/>
      <c r="Q1868" s="144">
        <f t="shared" si="433"/>
        <v>123240</v>
      </c>
      <c r="R1868" s="244">
        <v>123240</v>
      </c>
      <c r="S1868" s="245"/>
      <c r="T1868" s="244"/>
      <c r="U1868" s="244"/>
      <c r="V1868" s="244"/>
      <c r="W1868" s="244"/>
      <c r="X1868" s="244"/>
      <c r="Y1868" s="244"/>
      <c r="Z1868" s="244"/>
      <c r="AA1868" s="244"/>
      <c r="AB1868" s="244"/>
      <c r="AC1868" s="244"/>
      <c r="AD1868" s="244"/>
      <c r="AE1868" s="244"/>
      <c r="AF1868" s="244"/>
      <c r="AG1868" s="324">
        <v>2025</v>
      </c>
      <c r="AH1868" s="129"/>
      <c r="AI1868" s="172"/>
      <c r="AJ1868" s="172"/>
      <c r="AK1868" s="141">
        <f t="shared" si="430"/>
        <v>1779</v>
      </c>
      <c r="AL1868" s="35" t="s">
        <v>153</v>
      </c>
      <c r="AM1868" s="141" t="str">
        <f t="shared" si="431"/>
        <v>1779.</v>
      </c>
      <c r="AN1868" s="136"/>
      <c r="AO1868" s="35"/>
      <c r="AP1868" s="16"/>
    </row>
    <row r="1869" spans="1:42" ht="22.5" customHeight="1" x14ac:dyDescent="0.25">
      <c r="A1869" s="68" t="str">
        <f t="shared" si="429"/>
        <v>1780.</v>
      </c>
      <c r="B1869" s="25">
        <v>3363</v>
      </c>
      <c r="C1869" s="208" t="s">
        <v>892</v>
      </c>
      <c r="D1869" s="120">
        <v>1953</v>
      </c>
      <c r="E1869" s="121" t="s">
        <v>2932</v>
      </c>
      <c r="F1869" s="68" t="s">
        <v>2934</v>
      </c>
      <c r="G1869" s="120">
        <v>2</v>
      </c>
      <c r="H1869" s="120">
        <v>1</v>
      </c>
      <c r="I1869" s="322">
        <v>504.5</v>
      </c>
      <c r="J1869" s="144">
        <v>338.8</v>
      </c>
      <c r="K1869" s="176">
        <v>338.8</v>
      </c>
      <c r="L1869" s="12">
        <v>8</v>
      </c>
      <c r="M1869" s="235">
        <f t="shared" si="432"/>
        <v>836566</v>
      </c>
      <c r="N1869" s="235"/>
      <c r="O1869" s="235"/>
      <c r="P1869" s="235"/>
      <c r="Q1869" s="144">
        <f t="shared" si="433"/>
        <v>836566</v>
      </c>
      <c r="R1869" s="244">
        <v>836566</v>
      </c>
      <c r="S1869" s="245"/>
      <c r="T1869" s="244"/>
      <c r="U1869" s="244"/>
      <c r="V1869" s="244"/>
      <c r="W1869" s="244"/>
      <c r="X1869" s="244"/>
      <c r="Y1869" s="244"/>
      <c r="Z1869" s="244"/>
      <c r="AA1869" s="244"/>
      <c r="AB1869" s="244"/>
      <c r="AC1869" s="244"/>
      <c r="AD1869" s="244"/>
      <c r="AE1869" s="244"/>
      <c r="AF1869" s="244"/>
      <c r="AG1869" s="324">
        <v>2025</v>
      </c>
      <c r="AH1869" s="129"/>
      <c r="AI1869" s="172"/>
      <c r="AJ1869" s="172"/>
      <c r="AK1869" s="141">
        <f t="shared" si="430"/>
        <v>1780</v>
      </c>
      <c r="AL1869" s="35" t="s">
        <v>153</v>
      </c>
      <c r="AM1869" s="141" t="str">
        <f t="shared" si="431"/>
        <v>1780.</v>
      </c>
      <c r="AN1869" s="136"/>
      <c r="AO1869" s="35"/>
      <c r="AP1869" s="16"/>
    </row>
    <row r="1870" spans="1:42" ht="22.5" customHeight="1" x14ac:dyDescent="0.25">
      <c r="A1870" s="68" t="str">
        <f t="shared" si="429"/>
        <v>1781.</v>
      </c>
      <c r="B1870" s="25">
        <v>3378</v>
      </c>
      <c r="C1870" s="174" t="s">
        <v>152</v>
      </c>
      <c r="D1870" s="25">
        <v>1969</v>
      </c>
      <c r="E1870" s="68" t="s">
        <v>2932</v>
      </c>
      <c r="F1870" s="68" t="s">
        <v>2934</v>
      </c>
      <c r="G1870" s="25">
        <v>4</v>
      </c>
      <c r="H1870" s="25">
        <v>2</v>
      </c>
      <c r="I1870" s="235">
        <v>1249.4000000000001</v>
      </c>
      <c r="J1870" s="144">
        <v>1050.3</v>
      </c>
      <c r="K1870" s="247">
        <v>1050.3</v>
      </c>
      <c r="L1870" s="12">
        <v>47</v>
      </c>
      <c r="M1870" s="235">
        <f t="shared" si="432"/>
        <v>544272</v>
      </c>
      <c r="N1870" s="235"/>
      <c r="O1870" s="235"/>
      <c r="P1870" s="235"/>
      <c r="Q1870" s="144">
        <f t="shared" si="433"/>
        <v>544272</v>
      </c>
      <c r="R1870" s="235">
        <v>544272</v>
      </c>
      <c r="S1870" s="240"/>
      <c r="T1870" s="235"/>
      <c r="U1870" s="235"/>
      <c r="V1870" s="235"/>
      <c r="W1870" s="235"/>
      <c r="X1870" s="235"/>
      <c r="Y1870" s="235"/>
      <c r="Z1870" s="235"/>
      <c r="AA1870" s="235"/>
      <c r="AB1870" s="235"/>
      <c r="AC1870" s="235"/>
      <c r="AD1870" s="235"/>
      <c r="AE1870" s="235"/>
      <c r="AF1870" s="235"/>
      <c r="AG1870" s="324">
        <v>2025</v>
      </c>
      <c r="AH1870" s="129"/>
      <c r="AI1870" s="216"/>
      <c r="AJ1870" s="216"/>
      <c r="AK1870" s="141">
        <f t="shared" si="430"/>
        <v>1781</v>
      </c>
      <c r="AL1870" s="35" t="s">
        <v>153</v>
      </c>
      <c r="AM1870" s="141" t="str">
        <f t="shared" si="431"/>
        <v>1781.</v>
      </c>
      <c r="AN1870" s="136"/>
      <c r="AO1870" s="35"/>
      <c r="AP1870" s="16"/>
    </row>
    <row r="1871" spans="1:42" ht="22.5" customHeight="1" x14ac:dyDescent="0.25">
      <c r="A1871" s="68" t="str">
        <f t="shared" si="429"/>
        <v>1782.</v>
      </c>
      <c r="B1871" s="25">
        <v>3384</v>
      </c>
      <c r="C1871" s="36" t="s">
        <v>1740</v>
      </c>
      <c r="D1871" s="25">
        <v>1981</v>
      </c>
      <c r="E1871" s="68" t="s">
        <v>2932</v>
      </c>
      <c r="F1871" s="68" t="s">
        <v>2934</v>
      </c>
      <c r="G1871" s="25">
        <v>5</v>
      </c>
      <c r="H1871" s="25">
        <v>4</v>
      </c>
      <c r="I1871" s="235">
        <v>3420.1</v>
      </c>
      <c r="J1871" s="235">
        <v>3335.5</v>
      </c>
      <c r="K1871" s="247">
        <v>3192.7</v>
      </c>
      <c r="L1871" s="12">
        <v>100</v>
      </c>
      <c r="M1871" s="235">
        <f t="shared" si="432"/>
        <v>1129833.6000000001</v>
      </c>
      <c r="N1871" s="235"/>
      <c r="O1871" s="235"/>
      <c r="P1871" s="235"/>
      <c r="Q1871" s="144">
        <f t="shared" si="433"/>
        <v>1129833.6000000001</v>
      </c>
      <c r="R1871" s="235">
        <v>1129833.6000000001</v>
      </c>
      <c r="S1871" s="240"/>
      <c r="T1871" s="235"/>
      <c r="U1871" s="235"/>
      <c r="V1871" s="235"/>
      <c r="W1871" s="235"/>
      <c r="X1871" s="235"/>
      <c r="Y1871" s="235"/>
      <c r="Z1871" s="235"/>
      <c r="AA1871" s="235"/>
      <c r="AB1871" s="235"/>
      <c r="AC1871" s="235"/>
      <c r="AD1871" s="235"/>
      <c r="AE1871" s="235"/>
      <c r="AF1871" s="235"/>
      <c r="AG1871" s="324">
        <v>2025</v>
      </c>
      <c r="AH1871" s="129"/>
      <c r="AI1871" s="216"/>
      <c r="AJ1871" s="216"/>
      <c r="AK1871" s="141">
        <f t="shared" si="430"/>
        <v>1782</v>
      </c>
      <c r="AL1871" s="35" t="s">
        <v>153</v>
      </c>
      <c r="AM1871" s="141" t="str">
        <f t="shared" si="431"/>
        <v>1782.</v>
      </c>
      <c r="AN1871" s="136"/>
      <c r="AO1871" s="35"/>
      <c r="AP1871" s="16"/>
    </row>
    <row r="1872" spans="1:42" ht="22.5" customHeight="1" x14ac:dyDescent="0.25">
      <c r="A1872" s="68" t="str">
        <f t="shared" si="429"/>
        <v>1783.</v>
      </c>
      <c r="B1872" s="25">
        <v>3532</v>
      </c>
      <c r="C1872" s="174" t="s">
        <v>723</v>
      </c>
      <c r="D1872" s="25">
        <v>1960</v>
      </c>
      <c r="E1872" s="68" t="s">
        <v>2932</v>
      </c>
      <c r="F1872" s="68" t="s">
        <v>2934</v>
      </c>
      <c r="G1872" s="25">
        <v>2</v>
      </c>
      <c r="H1872" s="25">
        <v>1</v>
      </c>
      <c r="I1872" s="235">
        <v>298.5</v>
      </c>
      <c r="J1872" s="144">
        <v>277.10000000000002</v>
      </c>
      <c r="K1872" s="247">
        <v>277.10000000000002</v>
      </c>
      <c r="L1872" s="12">
        <v>8</v>
      </c>
      <c r="M1872" s="235">
        <f t="shared" si="432"/>
        <v>303762.8</v>
      </c>
      <c r="N1872" s="235"/>
      <c r="O1872" s="235"/>
      <c r="P1872" s="235"/>
      <c r="Q1872" s="144">
        <f t="shared" si="433"/>
        <v>303762.8</v>
      </c>
      <c r="R1872" s="235">
        <v>303762.8</v>
      </c>
      <c r="S1872" s="240"/>
      <c r="T1872" s="235"/>
      <c r="U1872" s="235"/>
      <c r="V1872" s="235"/>
      <c r="W1872" s="235"/>
      <c r="X1872" s="235"/>
      <c r="Y1872" s="235"/>
      <c r="Z1872" s="235"/>
      <c r="AA1872" s="235"/>
      <c r="AB1872" s="235"/>
      <c r="AC1872" s="235"/>
      <c r="AD1872" s="235"/>
      <c r="AE1872" s="144"/>
      <c r="AF1872" s="235"/>
      <c r="AG1872" s="324">
        <v>2025</v>
      </c>
      <c r="AH1872" s="129"/>
      <c r="AI1872" s="216"/>
      <c r="AJ1872" s="216"/>
      <c r="AK1872" s="141">
        <f t="shared" si="430"/>
        <v>1783</v>
      </c>
      <c r="AL1872" s="35" t="s">
        <v>153</v>
      </c>
      <c r="AM1872" s="141" t="str">
        <f t="shared" si="431"/>
        <v>1783.</v>
      </c>
      <c r="AN1872" s="136"/>
      <c r="AO1872" s="35"/>
      <c r="AP1872" s="16"/>
    </row>
    <row r="1873" spans="1:42" ht="22.5" customHeight="1" x14ac:dyDescent="0.25">
      <c r="A1873" s="68" t="str">
        <f t="shared" si="429"/>
        <v>1784.</v>
      </c>
      <c r="B1873" s="25">
        <v>3281</v>
      </c>
      <c r="C1873" s="208" t="s">
        <v>755</v>
      </c>
      <c r="D1873" s="120">
        <v>1959</v>
      </c>
      <c r="E1873" s="68" t="s">
        <v>2932</v>
      </c>
      <c r="F1873" s="68" t="s">
        <v>2934</v>
      </c>
      <c r="G1873" s="25">
        <v>2</v>
      </c>
      <c r="H1873" s="25">
        <v>2</v>
      </c>
      <c r="I1873" s="176">
        <v>451.1</v>
      </c>
      <c r="J1873" s="144">
        <v>428.4</v>
      </c>
      <c r="K1873" s="176">
        <v>428.4</v>
      </c>
      <c r="L1873" s="12">
        <v>22</v>
      </c>
      <c r="M1873" s="235">
        <f t="shared" si="432"/>
        <v>88598</v>
      </c>
      <c r="N1873" s="235"/>
      <c r="O1873" s="235"/>
      <c r="P1873" s="235"/>
      <c r="Q1873" s="144">
        <f t="shared" si="433"/>
        <v>88598</v>
      </c>
      <c r="R1873" s="244">
        <v>88598</v>
      </c>
      <c r="S1873" s="245"/>
      <c r="T1873" s="244"/>
      <c r="U1873" s="244"/>
      <c r="V1873" s="244"/>
      <c r="W1873" s="244"/>
      <c r="X1873" s="244"/>
      <c r="Y1873" s="244"/>
      <c r="Z1873" s="244"/>
      <c r="AA1873" s="244"/>
      <c r="AB1873" s="244"/>
      <c r="AC1873" s="244"/>
      <c r="AD1873" s="244"/>
      <c r="AE1873" s="244"/>
      <c r="AF1873" s="244"/>
      <c r="AG1873" s="324">
        <v>2025</v>
      </c>
      <c r="AH1873" s="129"/>
      <c r="AI1873" s="172"/>
      <c r="AJ1873" s="172"/>
      <c r="AK1873" s="141">
        <f t="shared" si="430"/>
        <v>1784</v>
      </c>
      <c r="AL1873" s="35" t="s">
        <v>153</v>
      </c>
      <c r="AM1873" s="141" t="str">
        <f t="shared" si="431"/>
        <v>1784.</v>
      </c>
      <c r="AN1873" s="136"/>
      <c r="AO1873" s="35"/>
      <c r="AP1873" s="16"/>
    </row>
    <row r="1874" spans="1:42" ht="22.5" customHeight="1" x14ac:dyDescent="0.25">
      <c r="A1874" s="68" t="str">
        <f t="shared" si="429"/>
        <v>1785.</v>
      </c>
      <c r="B1874" s="25">
        <v>3285</v>
      </c>
      <c r="C1874" s="208" t="s">
        <v>106</v>
      </c>
      <c r="D1874" s="120">
        <v>1955</v>
      </c>
      <c r="E1874" s="68" t="s">
        <v>2932</v>
      </c>
      <c r="F1874" s="68" t="s">
        <v>2934</v>
      </c>
      <c r="G1874" s="25">
        <v>4</v>
      </c>
      <c r="H1874" s="25">
        <v>3</v>
      </c>
      <c r="I1874" s="176">
        <v>2774.9</v>
      </c>
      <c r="J1874" s="144">
        <v>2609.6</v>
      </c>
      <c r="K1874" s="176">
        <v>2609.6</v>
      </c>
      <c r="L1874" s="12">
        <v>100</v>
      </c>
      <c r="M1874" s="235">
        <f t="shared" si="432"/>
        <v>1745424</v>
      </c>
      <c r="N1874" s="235"/>
      <c r="O1874" s="235"/>
      <c r="P1874" s="235"/>
      <c r="Q1874" s="144">
        <f t="shared" si="433"/>
        <v>1745424</v>
      </c>
      <c r="R1874" s="244">
        <v>1745424</v>
      </c>
      <c r="S1874" s="245"/>
      <c r="T1874" s="244"/>
      <c r="U1874" s="244"/>
      <c r="V1874" s="244"/>
      <c r="W1874" s="244"/>
      <c r="X1874" s="244"/>
      <c r="Y1874" s="244"/>
      <c r="Z1874" s="244"/>
      <c r="AA1874" s="244"/>
      <c r="AB1874" s="244"/>
      <c r="AC1874" s="244"/>
      <c r="AD1874" s="244"/>
      <c r="AE1874" s="244"/>
      <c r="AF1874" s="244"/>
      <c r="AG1874" s="324">
        <v>2025</v>
      </c>
      <c r="AH1874" s="129"/>
      <c r="AI1874" s="172"/>
      <c r="AJ1874" s="172"/>
      <c r="AK1874" s="141">
        <f t="shared" si="430"/>
        <v>1785</v>
      </c>
      <c r="AL1874" s="35" t="s">
        <v>153</v>
      </c>
      <c r="AM1874" s="141" t="str">
        <f t="shared" si="431"/>
        <v>1785.</v>
      </c>
      <c r="AN1874" s="136"/>
      <c r="AO1874" s="35"/>
      <c r="AP1874" s="16"/>
    </row>
    <row r="1875" spans="1:42" ht="22.5" customHeight="1" x14ac:dyDescent="0.25">
      <c r="A1875" s="68" t="str">
        <f t="shared" si="429"/>
        <v>1786.</v>
      </c>
      <c r="B1875" s="25">
        <v>3299</v>
      </c>
      <c r="C1875" s="174" t="s">
        <v>687</v>
      </c>
      <c r="D1875" s="25">
        <v>1959</v>
      </c>
      <c r="E1875" s="68" t="s">
        <v>2932</v>
      </c>
      <c r="F1875" s="68" t="s">
        <v>2934</v>
      </c>
      <c r="G1875" s="25">
        <v>2</v>
      </c>
      <c r="H1875" s="25">
        <v>1</v>
      </c>
      <c r="I1875" s="235">
        <v>287.39999999999998</v>
      </c>
      <c r="J1875" s="144">
        <v>265.3</v>
      </c>
      <c r="K1875" s="247">
        <v>265.3</v>
      </c>
      <c r="L1875" s="12">
        <v>10</v>
      </c>
      <c r="M1875" s="235">
        <f t="shared" si="432"/>
        <v>166374</v>
      </c>
      <c r="N1875" s="235"/>
      <c r="O1875" s="235"/>
      <c r="P1875" s="235"/>
      <c r="Q1875" s="144">
        <f t="shared" si="433"/>
        <v>166374</v>
      </c>
      <c r="R1875" s="235">
        <v>166374</v>
      </c>
      <c r="S1875" s="240"/>
      <c r="T1875" s="235"/>
      <c r="U1875" s="235"/>
      <c r="V1875" s="235"/>
      <c r="W1875" s="235"/>
      <c r="X1875" s="235"/>
      <c r="Y1875" s="235"/>
      <c r="Z1875" s="235"/>
      <c r="AA1875" s="235"/>
      <c r="AB1875" s="235"/>
      <c r="AC1875" s="235"/>
      <c r="AD1875" s="235"/>
      <c r="AE1875" s="144"/>
      <c r="AF1875" s="235"/>
      <c r="AG1875" s="324">
        <v>2025</v>
      </c>
      <c r="AH1875" s="129"/>
      <c r="AI1875" s="216"/>
      <c r="AJ1875" s="216"/>
      <c r="AK1875" s="141">
        <f t="shared" si="430"/>
        <v>1786</v>
      </c>
      <c r="AL1875" s="35" t="s">
        <v>153</v>
      </c>
      <c r="AM1875" s="141" t="str">
        <f t="shared" si="431"/>
        <v>1786.</v>
      </c>
      <c r="AN1875" s="136"/>
      <c r="AO1875" s="35"/>
      <c r="AP1875" s="16"/>
    </row>
    <row r="1876" spans="1:42" ht="22.5" customHeight="1" x14ac:dyDescent="0.25">
      <c r="A1876" s="68" t="str">
        <f t="shared" si="429"/>
        <v>1787.</v>
      </c>
      <c r="B1876" s="25">
        <v>3301</v>
      </c>
      <c r="C1876" s="208" t="s">
        <v>109</v>
      </c>
      <c r="D1876" s="120">
        <v>1967</v>
      </c>
      <c r="E1876" s="68" t="s">
        <v>2932</v>
      </c>
      <c r="F1876" s="68" t="s">
        <v>2934</v>
      </c>
      <c r="G1876" s="25">
        <v>5</v>
      </c>
      <c r="H1876" s="25">
        <v>6</v>
      </c>
      <c r="I1876" s="176">
        <v>3965.7</v>
      </c>
      <c r="J1876" s="144">
        <v>3562.4</v>
      </c>
      <c r="K1876" s="176">
        <v>3460.8</v>
      </c>
      <c r="L1876" s="12">
        <v>144</v>
      </c>
      <c r="M1876" s="235">
        <f t="shared" si="432"/>
        <v>3776730</v>
      </c>
      <c r="N1876" s="235"/>
      <c r="O1876" s="235"/>
      <c r="P1876" s="235"/>
      <c r="Q1876" s="144">
        <f t="shared" si="433"/>
        <v>3776730</v>
      </c>
      <c r="R1876" s="244">
        <v>3776730</v>
      </c>
      <c r="S1876" s="245"/>
      <c r="T1876" s="244"/>
      <c r="U1876" s="244"/>
      <c r="V1876" s="244"/>
      <c r="W1876" s="244"/>
      <c r="X1876" s="244"/>
      <c r="Y1876" s="244"/>
      <c r="Z1876" s="244"/>
      <c r="AA1876" s="244"/>
      <c r="AB1876" s="244"/>
      <c r="AC1876" s="244"/>
      <c r="AD1876" s="244"/>
      <c r="AE1876" s="244"/>
      <c r="AF1876" s="244"/>
      <c r="AG1876" s="324">
        <v>2025</v>
      </c>
      <c r="AH1876" s="129"/>
      <c r="AI1876" s="172"/>
      <c r="AJ1876" s="172"/>
      <c r="AK1876" s="141">
        <f t="shared" si="430"/>
        <v>1787</v>
      </c>
      <c r="AL1876" s="35" t="s">
        <v>153</v>
      </c>
      <c r="AM1876" s="141" t="str">
        <f t="shared" si="431"/>
        <v>1787.</v>
      </c>
      <c r="AN1876" s="136"/>
      <c r="AO1876" s="35"/>
      <c r="AP1876" s="16"/>
    </row>
    <row r="1877" spans="1:42" ht="22.5" customHeight="1" x14ac:dyDescent="0.25">
      <c r="A1877" s="68" t="str">
        <f t="shared" si="429"/>
        <v>1788.</v>
      </c>
      <c r="B1877" s="25">
        <v>3321</v>
      </c>
      <c r="C1877" s="174" t="s">
        <v>688</v>
      </c>
      <c r="D1877" s="25">
        <v>1967</v>
      </c>
      <c r="E1877" s="68" t="s">
        <v>2932</v>
      </c>
      <c r="F1877" s="68" t="s">
        <v>2934</v>
      </c>
      <c r="G1877" s="25">
        <v>5</v>
      </c>
      <c r="H1877" s="25">
        <v>4</v>
      </c>
      <c r="I1877" s="235">
        <v>2871.7</v>
      </c>
      <c r="J1877" s="144">
        <v>2562.3000000000002</v>
      </c>
      <c r="K1877" s="247">
        <v>2562.3000000000002</v>
      </c>
      <c r="L1877" s="12">
        <v>80</v>
      </c>
      <c r="M1877" s="235">
        <f t="shared" si="432"/>
        <v>1360680</v>
      </c>
      <c r="N1877" s="235"/>
      <c r="O1877" s="235"/>
      <c r="P1877" s="235"/>
      <c r="Q1877" s="144">
        <f t="shared" si="433"/>
        <v>1360680</v>
      </c>
      <c r="R1877" s="235">
        <v>1360680</v>
      </c>
      <c r="S1877" s="240"/>
      <c r="T1877" s="235"/>
      <c r="U1877" s="235"/>
      <c r="V1877" s="235"/>
      <c r="W1877" s="235"/>
      <c r="X1877" s="235"/>
      <c r="Y1877" s="235"/>
      <c r="Z1877" s="235"/>
      <c r="AA1877" s="235"/>
      <c r="AB1877" s="235"/>
      <c r="AC1877" s="235"/>
      <c r="AD1877" s="235"/>
      <c r="AE1877" s="235"/>
      <c r="AF1877" s="235"/>
      <c r="AG1877" s="324">
        <v>2025</v>
      </c>
      <c r="AH1877" s="128"/>
      <c r="AI1877" s="216"/>
      <c r="AJ1877" s="216"/>
      <c r="AK1877" s="141">
        <f t="shared" si="430"/>
        <v>1788</v>
      </c>
      <c r="AL1877" s="35" t="s">
        <v>153</v>
      </c>
      <c r="AM1877" s="141" t="str">
        <f t="shared" si="431"/>
        <v>1788.</v>
      </c>
      <c r="AN1877" s="136"/>
      <c r="AO1877" s="35"/>
      <c r="AP1877" s="16"/>
    </row>
    <row r="1878" spans="1:42" ht="22.5" customHeight="1" x14ac:dyDescent="0.25">
      <c r="A1878" s="68" t="str">
        <f t="shared" ref="A1878:A1940" si="434">AM1878</f>
        <v>1789.</v>
      </c>
      <c r="B1878" s="25">
        <v>3328</v>
      </c>
      <c r="C1878" s="208" t="s">
        <v>832</v>
      </c>
      <c r="D1878" s="120">
        <v>1970</v>
      </c>
      <c r="E1878" s="68" t="s">
        <v>2932</v>
      </c>
      <c r="F1878" s="68" t="s">
        <v>2934</v>
      </c>
      <c r="G1878" s="25">
        <v>3</v>
      </c>
      <c r="H1878" s="25">
        <v>2</v>
      </c>
      <c r="I1878" s="176">
        <v>831.5</v>
      </c>
      <c r="J1878" s="144">
        <v>787.5</v>
      </c>
      <c r="K1878" s="176">
        <v>787.5</v>
      </c>
      <c r="L1878" s="12">
        <v>22</v>
      </c>
      <c r="M1878" s="235">
        <f t="shared" si="432"/>
        <v>1559424</v>
      </c>
      <c r="N1878" s="235"/>
      <c r="O1878" s="235"/>
      <c r="P1878" s="235"/>
      <c r="Q1878" s="144">
        <f t="shared" si="433"/>
        <v>1559424</v>
      </c>
      <c r="R1878" s="244">
        <v>1559424</v>
      </c>
      <c r="S1878" s="245"/>
      <c r="T1878" s="244"/>
      <c r="U1878" s="244"/>
      <c r="V1878" s="244"/>
      <c r="W1878" s="244"/>
      <c r="X1878" s="244"/>
      <c r="Y1878" s="244"/>
      <c r="Z1878" s="244"/>
      <c r="AA1878" s="244"/>
      <c r="AB1878" s="244"/>
      <c r="AC1878" s="244"/>
      <c r="AD1878" s="244"/>
      <c r="AE1878" s="244"/>
      <c r="AF1878" s="244"/>
      <c r="AG1878" s="324">
        <v>2025</v>
      </c>
      <c r="AH1878" s="129"/>
      <c r="AI1878" s="172"/>
      <c r="AJ1878" s="172"/>
      <c r="AK1878" s="141">
        <f t="shared" si="430"/>
        <v>1789</v>
      </c>
      <c r="AL1878" s="35" t="s">
        <v>153</v>
      </c>
      <c r="AM1878" s="141" t="str">
        <f t="shared" si="431"/>
        <v>1789.</v>
      </c>
      <c r="AN1878" s="136"/>
      <c r="AO1878" s="35"/>
      <c r="AP1878" s="16"/>
    </row>
    <row r="1879" spans="1:42" ht="22.5" customHeight="1" x14ac:dyDescent="0.25">
      <c r="A1879" s="68" t="str">
        <f t="shared" si="434"/>
        <v>1790.</v>
      </c>
      <c r="B1879" s="25">
        <v>3330</v>
      </c>
      <c r="C1879" s="36" t="s">
        <v>1728</v>
      </c>
      <c r="D1879" s="25">
        <v>2000</v>
      </c>
      <c r="E1879" s="68" t="s">
        <v>2932</v>
      </c>
      <c r="F1879" s="68" t="s">
        <v>2934</v>
      </c>
      <c r="G1879" s="25">
        <v>5</v>
      </c>
      <c r="H1879" s="25">
        <v>4</v>
      </c>
      <c r="I1879" s="235">
        <v>4192</v>
      </c>
      <c r="J1879" s="235">
        <v>3711.1</v>
      </c>
      <c r="K1879" s="247">
        <v>3711.1</v>
      </c>
      <c r="L1879" s="12">
        <v>36</v>
      </c>
      <c r="M1879" s="235">
        <f t="shared" si="432"/>
        <v>476506</v>
      </c>
      <c r="N1879" s="235"/>
      <c r="O1879" s="235"/>
      <c r="P1879" s="235"/>
      <c r="Q1879" s="144">
        <f t="shared" si="433"/>
        <v>476506</v>
      </c>
      <c r="R1879" s="235"/>
      <c r="S1879" s="240"/>
      <c r="T1879" s="235"/>
      <c r="U1879" s="235"/>
      <c r="V1879" s="235"/>
      <c r="W1879" s="235"/>
      <c r="X1879" s="235"/>
      <c r="Y1879" s="235"/>
      <c r="Z1879" s="235"/>
      <c r="AA1879" s="235">
        <v>178</v>
      </c>
      <c r="AB1879" s="235">
        <f>AA1879*2677</f>
        <v>476506</v>
      </c>
      <c r="AC1879" s="235"/>
      <c r="AD1879" s="235"/>
      <c r="AE1879" s="235"/>
      <c r="AF1879" s="235"/>
      <c r="AG1879" s="324">
        <v>2025</v>
      </c>
      <c r="AH1879" s="129"/>
      <c r="AI1879" s="172"/>
      <c r="AJ1879" s="172"/>
      <c r="AK1879" s="141">
        <f t="shared" si="430"/>
        <v>1790</v>
      </c>
      <c r="AL1879" s="35" t="s">
        <v>153</v>
      </c>
      <c r="AM1879" s="141" t="str">
        <f t="shared" si="431"/>
        <v>1790.</v>
      </c>
      <c r="AN1879" s="136"/>
      <c r="AO1879" s="35"/>
      <c r="AP1879" s="16"/>
    </row>
    <row r="1880" spans="1:42" ht="22.5" customHeight="1" x14ac:dyDescent="0.25">
      <c r="A1880" s="68" t="str">
        <f t="shared" si="434"/>
        <v>1791.</v>
      </c>
      <c r="B1880" s="25">
        <v>3339</v>
      </c>
      <c r="C1880" s="36" t="s">
        <v>1732</v>
      </c>
      <c r="D1880" s="25">
        <v>1971</v>
      </c>
      <c r="E1880" s="68" t="s">
        <v>2932</v>
      </c>
      <c r="F1880" s="68" t="s">
        <v>2934</v>
      </c>
      <c r="G1880" s="25">
        <v>5</v>
      </c>
      <c r="H1880" s="25">
        <v>4</v>
      </c>
      <c r="I1880" s="235">
        <v>3452.1</v>
      </c>
      <c r="J1880" s="235">
        <v>3233.4</v>
      </c>
      <c r="K1880" s="247">
        <v>3122.4</v>
      </c>
      <c r="L1880" s="12">
        <v>122</v>
      </c>
      <c r="M1880" s="235">
        <f t="shared" si="432"/>
        <v>1388832</v>
      </c>
      <c r="N1880" s="235"/>
      <c r="O1880" s="235"/>
      <c r="P1880" s="235"/>
      <c r="Q1880" s="144">
        <f t="shared" si="433"/>
        <v>1388832</v>
      </c>
      <c r="R1880" s="235">
        <v>1388832</v>
      </c>
      <c r="S1880" s="240"/>
      <c r="T1880" s="235"/>
      <c r="U1880" s="235"/>
      <c r="V1880" s="235"/>
      <c r="W1880" s="235"/>
      <c r="X1880" s="235"/>
      <c r="Y1880" s="235"/>
      <c r="Z1880" s="235"/>
      <c r="AA1880" s="235"/>
      <c r="AB1880" s="235"/>
      <c r="AC1880" s="235"/>
      <c r="AD1880" s="235"/>
      <c r="AE1880" s="144"/>
      <c r="AF1880" s="322"/>
      <c r="AG1880" s="324">
        <v>2025</v>
      </c>
      <c r="AH1880" s="129"/>
      <c r="AI1880" s="216"/>
      <c r="AJ1880" s="216"/>
      <c r="AK1880" s="141">
        <f t="shared" si="430"/>
        <v>1791</v>
      </c>
      <c r="AL1880" s="35" t="s">
        <v>153</v>
      </c>
      <c r="AM1880" s="141" t="str">
        <f t="shared" si="431"/>
        <v>1791.</v>
      </c>
      <c r="AN1880" s="136"/>
      <c r="AO1880" s="35"/>
      <c r="AP1880" s="16"/>
    </row>
    <row r="1881" spans="1:42" ht="22.5" customHeight="1" x14ac:dyDescent="0.25">
      <c r="A1881" s="68" t="str">
        <f t="shared" si="434"/>
        <v>1792.</v>
      </c>
      <c r="B1881" s="25">
        <v>3377</v>
      </c>
      <c r="C1881" s="36" t="s">
        <v>1739</v>
      </c>
      <c r="D1881" s="25">
        <v>1961</v>
      </c>
      <c r="E1881" s="68" t="s">
        <v>2932</v>
      </c>
      <c r="F1881" s="68" t="s">
        <v>2934</v>
      </c>
      <c r="G1881" s="25">
        <v>2</v>
      </c>
      <c r="H1881" s="25">
        <v>2</v>
      </c>
      <c r="I1881" s="235">
        <v>605.32000000000005</v>
      </c>
      <c r="J1881" s="235">
        <v>562.6</v>
      </c>
      <c r="K1881" s="247">
        <v>562.6</v>
      </c>
      <c r="L1881" s="12">
        <v>16</v>
      </c>
      <c r="M1881" s="235">
        <f t="shared" si="432"/>
        <v>114320</v>
      </c>
      <c r="N1881" s="235"/>
      <c r="O1881" s="235"/>
      <c r="P1881" s="235"/>
      <c r="Q1881" s="144">
        <f t="shared" si="433"/>
        <v>114320</v>
      </c>
      <c r="R1881" s="235">
        <v>114320</v>
      </c>
      <c r="S1881" s="240"/>
      <c r="T1881" s="235"/>
      <c r="U1881" s="235"/>
      <c r="V1881" s="235"/>
      <c r="W1881" s="235"/>
      <c r="X1881" s="235"/>
      <c r="Y1881" s="235"/>
      <c r="Z1881" s="235"/>
      <c r="AA1881" s="235"/>
      <c r="AB1881" s="235"/>
      <c r="AC1881" s="235"/>
      <c r="AD1881" s="235"/>
      <c r="AE1881" s="235"/>
      <c r="AF1881" s="235"/>
      <c r="AG1881" s="324">
        <v>2025</v>
      </c>
      <c r="AH1881" s="129"/>
      <c r="AI1881" s="216"/>
      <c r="AJ1881" s="216"/>
      <c r="AK1881" s="141">
        <f t="shared" si="430"/>
        <v>1792</v>
      </c>
      <c r="AL1881" s="35" t="s">
        <v>153</v>
      </c>
      <c r="AM1881" s="141" t="str">
        <f t="shared" si="431"/>
        <v>1792.</v>
      </c>
      <c r="AN1881" s="136"/>
      <c r="AO1881" s="35"/>
      <c r="AP1881" s="16"/>
    </row>
    <row r="1882" spans="1:42" ht="22.5" customHeight="1" x14ac:dyDescent="0.25">
      <c r="A1882" s="68" t="str">
        <f t="shared" si="434"/>
        <v>1793.</v>
      </c>
      <c r="B1882" s="25">
        <v>3381</v>
      </c>
      <c r="C1882" s="36" t="s">
        <v>1180</v>
      </c>
      <c r="D1882" s="25">
        <v>1949</v>
      </c>
      <c r="E1882" s="122" t="s">
        <v>2932</v>
      </c>
      <c r="F1882" s="68" t="s">
        <v>2934</v>
      </c>
      <c r="G1882" s="25">
        <v>3</v>
      </c>
      <c r="H1882" s="25">
        <v>2</v>
      </c>
      <c r="I1882" s="322">
        <v>1338.5</v>
      </c>
      <c r="J1882" s="322">
        <v>972</v>
      </c>
      <c r="K1882" s="322">
        <v>972</v>
      </c>
      <c r="L1882" s="12">
        <v>15</v>
      </c>
      <c r="M1882" s="235">
        <f t="shared" si="432"/>
        <v>1076165</v>
      </c>
      <c r="N1882" s="235"/>
      <c r="O1882" s="235"/>
      <c r="P1882" s="235"/>
      <c r="Q1882" s="144">
        <f t="shared" si="433"/>
        <v>1076165</v>
      </c>
      <c r="R1882" s="235">
        <v>1076165</v>
      </c>
      <c r="S1882" s="240"/>
      <c r="T1882" s="235"/>
      <c r="U1882" s="322"/>
      <c r="V1882" s="322"/>
      <c r="W1882" s="235"/>
      <c r="X1882" s="235"/>
      <c r="Y1882" s="235"/>
      <c r="Z1882" s="235"/>
      <c r="AA1882" s="235"/>
      <c r="AB1882" s="235"/>
      <c r="AC1882" s="235"/>
      <c r="AD1882" s="235"/>
      <c r="AE1882" s="144"/>
      <c r="AF1882" s="322"/>
      <c r="AG1882" s="324">
        <v>2025</v>
      </c>
      <c r="AH1882" s="129"/>
      <c r="AI1882" s="216"/>
      <c r="AJ1882" s="216"/>
      <c r="AK1882" s="141">
        <f t="shared" si="430"/>
        <v>1793</v>
      </c>
      <c r="AL1882" s="35" t="s">
        <v>153</v>
      </c>
      <c r="AM1882" s="141" t="str">
        <f t="shared" si="431"/>
        <v>1793.</v>
      </c>
      <c r="AN1882" s="136"/>
      <c r="AO1882" s="35"/>
      <c r="AP1882" s="16"/>
    </row>
    <row r="1883" spans="1:42" ht="22.5" customHeight="1" x14ac:dyDescent="0.25">
      <c r="A1883" s="68" t="str">
        <f t="shared" si="434"/>
        <v>1794.</v>
      </c>
      <c r="B1883" s="25">
        <v>3383</v>
      </c>
      <c r="C1883" s="300" t="s">
        <v>884</v>
      </c>
      <c r="D1883" s="120">
        <v>1963</v>
      </c>
      <c r="E1883" s="121" t="s">
        <v>2932</v>
      </c>
      <c r="F1883" s="68" t="s">
        <v>2934</v>
      </c>
      <c r="G1883" s="120">
        <v>3</v>
      </c>
      <c r="H1883" s="120">
        <v>2</v>
      </c>
      <c r="I1883" s="322">
        <v>1019.1</v>
      </c>
      <c r="J1883" s="144">
        <v>945.9</v>
      </c>
      <c r="K1883" s="176">
        <v>945.9</v>
      </c>
      <c r="L1883" s="12">
        <v>29</v>
      </c>
      <c r="M1883" s="235">
        <f t="shared" si="432"/>
        <v>440583</v>
      </c>
      <c r="N1883" s="235"/>
      <c r="O1883" s="235"/>
      <c r="P1883" s="235"/>
      <c r="Q1883" s="144">
        <f t="shared" si="433"/>
        <v>440583</v>
      </c>
      <c r="R1883" s="244">
        <v>440583</v>
      </c>
      <c r="S1883" s="245"/>
      <c r="T1883" s="244"/>
      <c r="U1883" s="244"/>
      <c r="V1883" s="244"/>
      <c r="W1883" s="244"/>
      <c r="X1883" s="244"/>
      <c r="Y1883" s="244"/>
      <c r="Z1883" s="244"/>
      <c r="AA1883" s="244"/>
      <c r="AB1883" s="244"/>
      <c r="AC1883" s="244"/>
      <c r="AD1883" s="244"/>
      <c r="AE1883" s="244"/>
      <c r="AF1883" s="244"/>
      <c r="AG1883" s="324">
        <v>2025</v>
      </c>
      <c r="AH1883" s="129"/>
      <c r="AI1883" s="172"/>
      <c r="AJ1883" s="172"/>
      <c r="AK1883" s="141">
        <f t="shared" si="430"/>
        <v>1794</v>
      </c>
      <c r="AL1883" s="35" t="s">
        <v>153</v>
      </c>
      <c r="AM1883" s="141" t="str">
        <f t="shared" si="431"/>
        <v>1794.</v>
      </c>
      <c r="AN1883" s="136"/>
      <c r="AO1883" s="35"/>
      <c r="AP1883" s="16"/>
    </row>
    <row r="1884" spans="1:42" ht="22.5" customHeight="1" x14ac:dyDescent="0.25">
      <c r="A1884" s="68" t="str">
        <f t="shared" si="434"/>
        <v>1795.</v>
      </c>
      <c r="B1884" s="25">
        <v>3393</v>
      </c>
      <c r="C1884" s="208" t="s">
        <v>842</v>
      </c>
      <c r="D1884" s="120">
        <v>1977</v>
      </c>
      <c r="E1884" s="68" t="s">
        <v>2932</v>
      </c>
      <c r="F1884" s="68" t="s">
        <v>2934</v>
      </c>
      <c r="G1884" s="25">
        <v>5</v>
      </c>
      <c r="H1884" s="25">
        <v>5</v>
      </c>
      <c r="I1884" s="176">
        <v>5866.7</v>
      </c>
      <c r="J1884" s="144">
        <v>5714</v>
      </c>
      <c r="K1884" s="176">
        <v>5714</v>
      </c>
      <c r="L1884" s="12">
        <v>163</v>
      </c>
      <c r="M1884" s="235">
        <f t="shared" si="432"/>
        <v>1157490</v>
      </c>
      <c r="N1884" s="235"/>
      <c r="O1884" s="235"/>
      <c r="P1884" s="235"/>
      <c r="Q1884" s="144">
        <f t="shared" si="433"/>
        <v>1157490</v>
      </c>
      <c r="R1884" s="244">
        <v>1157490</v>
      </c>
      <c r="S1884" s="245"/>
      <c r="T1884" s="244"/>
      <c r="U1884" s="244"/>
      <c r="V1884" s="244"/>
      <c r="W1884" s="244"/>
      <c r="X1884" s="244"/>
      <c r="Y1884" s="244"/>
      <c r="Z1884" s="244"/>
      <c r="AA1884" s="244"/>
      <c r="AB1884" s="244"/>
      <c r="AC1884" s="244"/>
      <c r="AD1884" s="244"/>
      <c r="AE1884" s="144"/>
      <c r="AF1884" s="244"/>
      <c r="AG1884" s="324">
        <v>2025</v>
      </c>
      <c r="AH1884" s="129"/>
      <c r="AI1884" s="172"/>
      <c r="AJ1884" s="172"/>
      <c r="AK1884" s="141">
        <f t="shared" si="430"/>
        <v>1795</v>
      </c>
      <c r="AL1884" s="35" t="s">
        <v>153</v>
      </c>
      <c r="AM1884" s="141" t="str">
        <f t="shared" si="431"/>
        <v>1795.</v>
      </c>
      <c r="AN1884" s="136"/>
      <c r="AO1884" s="35"/>
      <c r="AP1884" s="16"/>
    </row>
    <row r="1885" spans="1:42" ht="22.5" customHeight="1" x14ac:dyDescent="0.25">
      <c r="A1885" s="68" t="str">
        <f t="shared" si="434"/>
        <v>1796.</v>
      </c>
      <c r="B1885" s="25">
        <v>3397</v>
      </c>
      <c r="C1885" s="174" t="s">
        <v>1184</v>
      </c>
      <c r="D1885" s="25">
        <v>1946</v>
      </c>
      <c r="E1885" s="68" t="s">
        <v>2932</v>
      </c>
      <c r="F1885" s="68" t="s">
        <v>2934</v>
      </c>
      <c r="G1885" s="25">
        <v>3</v>
      </c>
      <c r="H1885" s="25">
        <v>3</v>
      </c>
      <c r="I1885" s="235">
        <v>1529.7</v>
      </c>
      <c r="J1885" s="144">
        <v>1366.9</v>
      </c>
      <c r="K1885" s="247">
        <v>1366.9</v>
      </c>
      <c r="L1885" s="12">
        <v>51</v>
      </c>
      <c r="M1885" s="235">
        <f t="shared" si="432"/>
        <v>514440</v>
      </c>
      <c r="N1885" s="235"/>
      <c r="O1885" s="235"/>
      <c r="P1885" s="235"/>
      <c r="Q1885" s="144">
        <f t="shared" si="433"/>
        <v>514440</v>
      </c>
      <c r="R1885" s="235">
        <v>514440</v>
      </c>
      <c r="S1885" s="240"/>
      <c r="T1885" s="235"/>
      <c r="U1885" s="235"/>
      <c r="V1885" s="235"/>
      <c r="W1885" s="235"/>
      <c r="X1885" s="235"/>
      <c r="Y1885" s="235"/>
      <c r="Z1885" s="235"/>
      <c r="AA1885" s="235"/>
      <c r="AB1885" s="235"/>
      <c r="AC1885" s="235"/>
      <c r="AD1885" s="235"/>
      <c r="AE1885" s="235"/>
      <c r="AF1885" s="235"/>
      <c r="AG1885" s="324">
        <v>2025</v>
      </c>
      <c r="AH1885" s="129"/>
      <c r="AI1885" s="216"/>
      <c r="AJ1885" s="216"/>
      <c r="AK1885" s="141">
        <f t="shared" si="430"/>
        <v>1796</v>
      </c>
      <c r="AL1885" s="35" t="s">
        <v>153</v>
      </c>
      <c r="AM1885" s="141" t="str">
        <f t="shared" si="431"/>
        <v>1796.</v>
      </c>
      <c r="AN1885" s="136"/>
      <c r="AO1885" s="35"/>
      <c r="AP1885" s="16"/>
    </row>
    <row r="1886" spans="1:42" ht="22.5" customHeight="1" x14ac:dyDescent="0.25">
      <c r="A1886" s="68" t="str">
        <f t="shared" si="434"/>
        <v>1797.</v>
      </c>
      <c r="B1886" s="25">
        <v>3417</v>
      </c>
      <c r="C1886" s="36" t="s">
        <v>1747</v>
      </c>
      <c r="D1886" s="120">
        <v>1947</v>
      </c>
      <c r="E1886" s="121" t="s">
        <v>2932</v>
      </c>
      <c r="F1886" s="68" t="s">
        <v>2934</v>
      </c>
      <c r="G1886" s="120">
        <v>5</v>
      </c>
      <c r="H1886" s="120">
        <v>1</v>
      </c>
      <c r="I1886" s="322">
        <v>796.5</v>
      </c>
      <c r="J1886" s="176">
        <v>743.5</v>
      </c>
      <c r="K1886" s="176">
        <v>743.5</v>
      </c>
      <c r="L1886" s="12">
        <v>12</v>
      </c>
      <c r="M1886" s="235">
        <f t="shared" si="432"/>
        <v>85740</v>
      </c>
      <c r="N1886" s="235"/>
      <c r="O1886" s="235"/>
      <c r="P1886" s="235"/>
      <c r="Q1886" s="144">
        <f t="shared" si="433"/>
        <v>85740</v>
      </c>
      <c r="R1886" s="235">
        <v>85740</v>
      </c>
      <c r="S1886" s="240"/>
      <c r="T1886" s="235"/>
      <c r="U1886" s="235"/>
      <c r="V1886" s="235"/>
      <c r="W1886" s="235"/>
      <c r="X1886" s="235"/>
      <c r="Y1886" s="235"/>
      <c r="Z1886" s="235"/>
      <c r="AA1886" s="235"/>
      <c r="AB1886" s="235"/>
      <c r="AC1886" s="235"/>
      <c r="AD1886" s="235"/>
      <c r="AE1886" s="235"/>
      <c r="AF1886" s="235"/>
      <c r="AG1886" s="324">
        <v>2025</v>
      </c>
      <c r="AH1886" s="129"/>
      <c r="AI1886" s="216"/>
      <c r="AJ1886" s="216"/>
      <c r="AK1886" s="141">
        <f t="shared" ref="AK1886:AK1949" si="435">MAX(AK1882:AK1885)+1</f>
        <v>1797</v>
      </c>
      <c r="AL1886" s="35" t="s">
        <v>153</v>
      </c>
      <c r="AM1886" s="141" t="str">
        <f t="shared" ref="AM1886:AM1949" si="436">CONCATENATE(AK1886,AL1886)</f>
        <v>1797.</v>
      </c>
      <c r="AN1886" s="136"/>
      <c r="AO1886" s="35"/>
      <c r="AP1886" s="16"/>
    </row>
    <row r="1887" spans="1:42" ht="22.5" customHeight="1" x14ac:dyDescent="0.25">
      <c r="A1887" s="68" t="str">
        <f t="shared" si="434"/>
        <v>1798.</v>
      </c>
      <c r="B1887" s="25">
        <v>3424</v>
      </c>
      <c r="C1887" s="208" t="s">
        <v>705</v>
      </c>
      <c r="D1887" s="120">
        <v>1965</v>
      </c>
      <c r="E1887" s="68" t="s">
        <v>2932</v>
      </c>
      <c r="F1887" s="68" t="s">
        <v>2934</v>
      </c>
      <c r="G1887" s="25">
        <v>2</v>
      </c>
      <c r="H1887" s="25">
        <v>1</v>
      </c>
      <c r="I1887" s="176">
        <v>424.8</v>
      </c>
      <c r="J1887" s="144">
        <v>383.6</v>
      </c>
      <c r="K1887" s="176">
        <v>383.6</v>
      </c>
      <c r="L1887" s="12">
        <v>22</v>
      </c>
      <c r="M1887" s="235">
        <f t="shared" si="432"/>
        <v>234600</v>
      </c>
      <c r="N1887" s="235"/>
      <c r="O1887" s="235"/>
      <c r="P1887" s="235"/>
      <c r="Q1887" s="144">
        <f t="shared" si="433"/>
        <v>234600</v>
      </c>
      <c r="R1887" s="244">
        <v>234600</v>
      </c>
      <c r="S1887" s="245"/>
      <c r="T1887" s="244"/>
      <c r="U1887" s="244"/>
      <c r="V1887" s="244"/>
      <c r="W1887" s="244"/>
      <c r="X1887" s="244"/>
      <c r="Y1887" s="244"/>
      <c r="Z1887" s="244"/>
      <c r="AA1887" s="244"/>
      <c r="AB1887" s="244"/>
      <c r="AC1887" s="244"/>
      <c r="AD1887" s="244"/>
      <c r="AE1887" s="244"/>
      <c r="AF1887" s="244"/>
      <c r="AG1887" s="324">
        <v>2025</v>
      </c>
      <c r="AH1887" s="129"/>
      <c r="AI1887" s="172"/>
      <c r="AJ1887" s="172"/>
      <c r="AK1887" s="141">
        <f t="shared" si="435"/>
        <v>1798</v>
      </c>
      <c r="AL1887" s="35" t="s">
        <v>153</v>
      </c>
      <c r="AM1887" s="141" t="str">
        <f t="shared" si="436"/>
        <v>1798.</v>
      </c>
      <c r="AN1887" s="136"/>
      <c r="AO1887" s="35"/>
      <c r="AP1887" s="16"/>
    </row>
    <row r="1888" spans="1:42" ht="22.5" customHeight="1" x14ac:dyDescent="0.25">
      <c r="A1888" s="68" t="str">
        <f t="shared" si="434"/>
        <v>1799.</v>
      </c>
      <c r="B1888" s="25">
        <v>3426</v>
      </c>
      <c r="C1888" s="36" t="s">
        <v>1748</v>
      </c>
      <c r="D1888" s="25">
        <v>1997</v>
      </c>
      <c r="E1888" s="68" t="s">
        <v>2932</v>
      </c>
      <c r="F1888" s="68" t="s">
        <v>2935</v>
      </c>
      <c r="G1888" s="25">
        <v>2</v>
      </c>
      <c r="H1888" s="25">
        <v>1</v>
      </c>
      <c r="I1888" s="235">
        <v>637.5</v>
      </c>
      <c r="J1888" s="235">
        <v>544.9</v>
      </c>
      <c r="K1888" s="247">
        <v>544.9</v>
      </c>
      <c r="L1888" s="12">
        <v>18</v>
      </c>
      <c r="M1888" s="235">
        <f t="shared" si="432"/>
        <v>519808</v>
      </c>
      <c r="N1888" s="235"/>
      <c r="O1888" s="235"/>
      <c r="P1888" s="235"/>
      <c r="Q1888" s="144">
        <f t="shared" si="433"/>
        <v>519808</v>
      </c>
      <c r="R1888" s="235">
        <v>519808</v>
      </c>
      <c r="S1888" s="240"/>
      <c r="T1888" s="235"/>
      <c r="U1888" s="235"/>
      <c r="V1888" s="235"/>
      <c r="W1888" s="235"/>
      <c r="X1888" s="235"/>
      <c r="Y1888" s="235"/>
      <c r="Z1888" s="235"/>
      <c r="AA1888" s="235"/>
      <c r="AB1888" s="235"/>
      <c r="AC1888" s="235"/>
      <c r="AD1888" s="235"/>
      <c r="AE1888" s="235"/>
      <c r="AF1888" s="235"/>
      <c r="AG1888" s="324">
        <v>2025</v>
      </c>
      <c r="AH1888" s="129"/>
      <c r="AI1888" s="216"/>
      <c r="AJ1888" s="216"/>
      <c r="AK1888" s="141">
        <f t="shared" si="435"/>
        <v>1799</v>
      </c>
      <c r="AL1888" s="35" t="s">
        <v>153</v>
      </c>
      <c r="AM1888" s="141" t="str">
        <f t="shared" si="436"/>
        <v>1799.</v>
      </c>
      <c r="AN1888" s="136"/>
      <c r="AO1888" s="35"/>
      <c r="AP1888" s="16"/>
    </row>
    <row r="1889" spans="1:42" ht="22.5" customHeight="1" x14ac:dyDescent="0.25">
      <c r="A1889" s="68" t="str">
        <f t="shared" si="434"/>
        <v>1800.</v>
      </c>
      <c r="B1889" s="25">
        <v>3428</v>
      </c>
      <c r="C1889" s="36" t="s">
        <v>1750</v>
      </c>
      <c r="D1889" s="25">
        <v>1997</v>
      </c>
      <c r="E1889" s="68" t="s">
        <v>2932</v>
      </c>
      <c r="F1889" s="68" t="s">
        <v>2935</v>
      </c>
      <c r="G1889" s="25">
        <v>2</v>
      </c>
      <c r="H1889" s="25">
        <v>1</v>
      </c>
      <c r="I1889" s="235">
        <v>636</v>
      </c>
      <c r="J1889" s="235">
        <v>543.5</v>
      </c>
      <c r="K1889" s="247">
        <v>543.5</v>
      </c>
      <c r="L1889" s="12">
        <v>15</v>
      </c>
      <c r="M1889" s="235">
        <f t="shared" si="432"/>
        <v>147888</v>
      </c>
      <c r="N1889" s="235"/>
      <c r="O1889" s="235"/>
      <c r="P1889" s="235"/>
      <c r="Q1889" s="144">
        <f t="shared" si="433"/>
        <v>147888</v>
      </c>
      <c r="R1889" s="235">
        <v>147888</v>
      </c>
      <c r="S1889" s="240"/>
      <c r="T1889" s="235"/>
      <c r="U1889" s="235"/>
      <c r="V1889" s="235"/>
      <c r="W1889" s="235"/>
      <c r="X1889" s="235"/>
      <c r="Y1889" s="235"/>
      <c r="Z1889" s="235"/>
      <c r="AA1889" s="235"/>
      <c r="AB1889" s="235"/>
      <c r="AC1889" s="235"/>
      <c r="AD1889" s="235"/>
      <c r="AE1889" s="235"/>
      <c r="AF1889" s="235"/>
      <c r="AG1889" s="324">
        <v>2025</v>
      </c>
      <c r="AH1889" s="129"/>
      <c r="AI1889" s="216"/>
      <c r="AJ1889" s="216"/>
      <c r="AK1889" s="141">
        <f t="shared" si="435"/>
        <v>1800</v>
      </c>
      <c r="AL1889" s="35" t="s">
        <v>153</v>
      </c>
      <c r="AM1889" s="141" t="str">
        <f t="shared" si="436"/>
        <v>1800.</v>
      </c>
      <c r="AN1889" s="136"/>
      <c r="AO1889" s="35"/>
      <c r="AP1889" s="16"/>
    </row>
    <row r="1890" spans="1:42" ht="22.5" customHeight="1" x14ac:dyDescent="0.25">
      <c r="A1890" s="68" t="str">
        <f t="shared" si="434"/>
        <v>1801.</v>
      </c>
      <c r="B1890" s="25">
        <v>3435</v>
      </c>
      <c r="C1890" s="36" t="s">
        <v>1753</v>
      </c>
      <c r="D1890" s="25">
        <v>1997</v>
      </c>
      <c r="E1890" s="68" t="s">
        <v>2932</v>
      </c>
      <c r="F1890" s="68" t="s">
        <v>2935</v>
      </c>
      <c r="G1890" s="25">
        <v>2</v>
      </c>
      <c r="H1890" s="25">
        <v>1</v>
      </c>
      <c r="I1890" s="235">
        <v>638.6</v>
      </c>
      <c r="J1890" s="235">
        <v>545.70000000000005</v>
      </c>
      <c r="K1890" s="247">
        <v>545.70000000000005</v>
      </c>
      <c r="L1890" s="12">
        <v>25</v>
      </c>
      <c r="M1890" s="235">
        <f t="shared" si="432"/>
        <v>147888</v>
      </c>
      <c r="N1890" s="235"/>
      <c r="O1890" s="235"/>
      <c r="P1890" s="235"/>
      <c r="Q1890" s="144">
        <f t="shared" si="433"/>
        <v>147888</v>
      </c>
      <c r="R1890" s="244">
        <v>147888</v>
      </c>
      <c r="S1890" s="245"/>
      <c r="T1890" s="244"/>
      <c r="U1890" s="244"/>
      <c r="V1890" s="244"/>
      <c r="W1890" s="244"/>
      <c r="X1890" s="244"/>
      <c r="Y1890" s="244"/>
      <c r="Z1890" s="244"/>
      <c r="AA1890" s="244"/>
      <c r="AB1890" s="244"/>
      <c r="AC1890" s="244"/>
      <c r="AD1890" s="244"/>
      <c r="AE1890" s="244"/>
      <c r="AF1890" s="244"/>
      <c r="AG1890" s="324">
        <v>2025</v>
      </c>
      <c r="AH1890" s="129"/>
      <c r="AI1890" s="172"/>
      <c r="AJ1890" s="172"/>
      <c r="AK1890" s="141">
        <f t="shared" si="435"/>
        <v>1801</v>
      </c>
      <c r="AL1890" s="35" t="s">
        <v>153</v>
      </c>
      <c r="AM1890" s="141" t="str">
        <f t="shared" si="436"/>
        <v>1801.</v>
      </c>
      <c r="AN1890" s="136"/>
      <c r="AO1890" s="35"/>
      <c r="AP1890" s="16"/>
    </row>
    <row r="1891" spans="1:42" ht="22.5" customHeight="1" x14ac:dyDescent="0.25">
      <c r="A1891" s="68" t="str">
        <f t="shared" si="434"/>
        <v>1802.</v>
      </c>
      <c r="B1891" s="25">
        <v>3467</v>
      </c>
      <c r="C1891" s="174" t="s">
        <v>103</v>
      </c>
      <c r="D1891" s="25">
        <v>1961</v>
      </c>
      <c r="E1891" s="68" t="s">
        <v>2932</v>
      </c>
      <c r="F1891" s="68" t="s">
        <v>2934</v>
      </c>
      <c r="G1891" s="25">
        <v>3</v>
      </c>
      <c r="H1891" s="25">
        <v>2</v>
      </c>
      <c r="I1891" s="235">
        <v>1170.4000000000001</v>
      </c>
      <c r="J1891" s="144">
        <v>955.8</v>
      </c>
      <c r="K1891" s="247">
        <v>955.8</v>
      </c>
      <c r="L1891" s="12">
        <v>43</v>
      </c>
      <c r="M1891" s="235">
        <f t="shared" si="432"/>
        <v>2231195</v>
      </c>
      <c r="N1891" s="235"/>
      <c r="O1891" s="235"/>
      <c r="P1891" s="235"/>
      <c r="Q1891" s="144">
        <f t="shared" si="433"/>
        <v>2231195</v>
      </c>
      <c r="R1891" s="235">
        <f>326586+1904609</f>
        <v>2231195</v>
      </c>
      <c r="S1891" s="240"/>
      <c r="T1891" s="235"/>
      <c r="U1891" s="235"/>
      <c r="V1891" s="235"/>
      <c r="W1891" s="235"/>
      <c r="X1891" s="235"/>
      <c r="Y1891" s="235"/>
      <c r="Z1891" s="235"/>
      <c r="AA1891" s="235"/>
      <c r="AB1891" s="235"/>
      <c r="AC1891" s="235"/>
      <c r="AD1891" s="235"/>
      <c r="AE1891" s="235"/>
      <c r="AF1891" s="235"/>
      <c r="AG1891" s="324">
        <v>2025</v>
      </c>
      <c r="AH1891" s="129"/>
      <c r="AI1891" s="216"/>
      <c r="AJ1891" s="216"/>
      <c r="AK1891" s="141">
        <f t="shared" si="435"/>
        <v>1802</v>
      </c>
      <c r="AL1891" s="35" t="s">
        <v>153</v>
      </c>
      <c r="AM1891" s="141" t="str">
        <f t="shared" si="436"/>
        <v>1802.</v>
      </c>
      <c r="AN1891" s="136"/>
      <c r="AO1891" s="35"/>
      <c r="AP1891" s="16"/>
    </row>
    <row r="1892" spans="1:42" ht="22.5" customHeight="1" x14ac:dyDescent="0.25">
      <c r="A1892" s="68" t="str">
        <f t="shared" si="434"/>
        <v>1803.</v>
      </c>
      <c r="B1892" s="25">
        <v>3516</v>
      </c>
      <c r="C1892" s="36" t="s">
        <v>1771</v>
      </c>
      <c r="D1892" s="25">
        <v>1970</v>
      </c>
      <c r="E1892" s="68" t="s">
        <v>2932</v>
      </c>
      <c r="F1892" s="68" t="s">
        <v>2934</v>
      </c>
      <c r="G1892" s="25">
        <v>5</v>
      </c>
      <c r="H1892" s="25">
        <v>4</v>
      </c>
      <c r="I1892" s="235">
        <v>3375.3</v>
      </c>
      <c r="J1892" s="235">
        <v>3100.5</v>
      </c>
      <c r="K1892" s="247">
        <v>3100.5</v>
      </c>
      <c r="L1892" s="12">
        <v>64</v>
      </c>
      <c r="M1892" s="235">
        <f t="shared" si="432"/>
        <v>348010</v>
      </c>
      <c r="N1892" s="235"/>
      <c r="O1892" s="235"/>
      <c r="P1892" s="235"/>
      <c r="Q1892" s="144">
        <f t="shared" si="433"/>
        <v>348010</v>
      </c>
      <c r="R1892" s="235"/>
      <c r="S1892" s="240"/>
      <c r="T1892" s="235"/>
      <c r="U1892" s="235"/>
      <c r="V1892" s="235"/>
      <c r="W1892" s="235"/>
      <c r="X1892" s="235"/>
      <c r="Y1892" s="235"/>
      <c r="Z1892" s="235"/>
      <c r="AA1892" s="235">
        <v>130</v>
      </c>
      <c r="AB1892" s="235">
        <f>AA1892*2677</f>
        <v>348010</v>
      </c>
      <c r="AC1892" s="235"/>
      <c r="AD1892" s="235"/>
      <c r="AE1892" s="235"/>
      <c r="AF1892" s="235"/>
      <c r="AG1892" s="324">
        <v>2025</v>
      </c>
      <c r="AH1892" s="129"/>
      <c r="AI1892" s="172"/>
      <c r="AJ1892" s="172"/>
      <c r="AK1892" s="141">
        <f t="shared" si="435"/>
        <v>1803</v>
      </c>
      <c r="AL1892" s="35" t="s">
        <v>153</v>
      </c>
      <c r="AM1892" s="141" t="str">
        <f t="shared" si="436"/>
        <v>1803.</v>
      </c>
      <c r="AN1892" s="136"/>
      <c r="AO1892" s="35"/>
      <c r="AP1892" s="16"/>
    </row>
    <row r="1893" spans="1:42" ht="22.5" customHeight="1" x14ac:dyDescent="0.25">
      <c r="A1893" s="68" t="str">
        <f t="shared" si="434"/>
        <v>1804.</v>
      </c>
      <c r="B1893" s="25">
        <v>3517</v>
      </c>
      <c r="C1893" s="174" t="s">
        <v>719</v>
      </c>
      <c r="D1893" s="25">
        <v>1949</v>
      </c>
      <c r="E1893" s="68" t="s">
        <v>2932</v>
      </c>
      <c r="F1893" s="68" t="s">
        <v>2934</v>
      </c>
      <c r="G1893" s="25">
        <v>3</v>
      </c>
      <c r="H1893" s="25">
        <v>2</v>
      </c>
      <c r="I1893" s="235">
        <v>775.9</v>
      </c>
      <c r="J1893" s="144">
        <v>708.7</v>
      </c>
      <c r="K1893" s="247">
        <v>708.7</v>
      </c>
      <c r="L1893" s="12">
        <v>13</v>
      </c>
      <c r="M1893" s="235">
        <f t="shared" si="432"/>
        <v>178625</v>
      </c>
      <c r="N1893" s="235"/>
      <c r="O1893" s="235"/>
      <c r="P1893" s="235"/>
      <c r="Q1893" s="144">
        <f t="shared" si="433"/>
        <v>178625</v>
      </c>
      <c r="R1893" s="235">
        <v>178625</v>
      </c>
      <c r="S1893" s="240"/>
      <c r="T1893" s="235"/>
      <c r="U1893" s="235"/>
      <c r="V1893" s="235"/>
      <c r="W1893" s="235"/>
      <c r="X1893" s="235"/>
      <c r="Y1893" s="235"/>
      <c r="Z1893" s="235"/>
      <c r="AA1893" s="235"/>
      <c r="AB1893" s="235"/>
      <c r="AC1893" s="235"/>
      <c r="AD1893" s="235"/>
      <c r="AE1893" s="235"/>
      <c r="AF1893" s="235"/>
      <c r="AG1893" s="324">
        <v>2025</v>
      </c>
      <c r="AH1893" s="129"/>
      <c r="AI1893" s="216"/>
      <c r="AJ1893" s="216"/>
      <c r="AK1893" s="141">
        <f t="shared" si="435"/>
        <v>1804</v>
      </c>
      <c r="AL1893" s="35" t="s">
        <v>153</v>
      </c>
      <c r="AM1893" s="141" t="str">
        <f t="shared" si="436"/>
        <v>1804.</v>
      </c>
      <c r="AN1893" s="136"/>
      <c r="AO1893" s="35"/>
      <c r="AP1893" s="16"/>
    </row>
    <row r="1894" spans="1:42" ht="22.5" customHeight="1" x14ac:dyDescent="0.25">
      <c r="A1894" s="68" t="str">
        <f t="shared" si="434"/>
        <v>1805.</v>
      </c>
      <c r="B1894" s="25">
        <v>3539</v>
      </c>
      <c r="C1894" s="36" t="s">
        <v>1773</v>
      </c>
      <c r="D1894" s="25">
        <v>1998</v>
      </c>
      <c r="E1894" s="68" t="s">
        <v>2932</v>
      </c>
      <c r="F1894" s="68" t="s">
        <v>2934</v>
      </c>
      <c r="G1894" s="25">
        <v>3</v>
      </c>
      <c r="H1894" s="25">
        <v>1</v>
      </c>
      <c r="I1894" s="235">
        <v>752.5</v>
      </c>
      <c r="J1894" s="235">
        <v>701.1</v>
      </c>
      <c r="K1894" s="247">
        <v>701.1</v>
      </c>
      <c r="L1894" s="12">
        <v>26</v>
      </c>
      <c r="M1894" s="235">
        <f t="shared" si="432"/>
        <v>246480</v>
      </c>
      <c r="N1894" s="235"/>
      <c r="O1894" s="235"/>
      <c r="P1894" s="235"/>
      <c r="Q1894" s="144">
        <f t="shared" si="433"/>
        <v>246480</v>
      </c>
      <c r="R1894" s="235">
        <v>246480</v>
      </c>
      <c r="S1894" s="240"/>
      <c r="T1894" s="235"/>
      <c r="U1894" s="235"/>
      <c r="V1894" s="235"/>
      <c r="W1894" s="235"/>
      <c r="X1894" s="235"/>
      <c r="Y1894" s="235"/>
      <c r="Z1894" s="235"/>
      <c r="AA1894" s="235"/>
      <c r="AB1894" s="235"/>
      <c r="AC1894" s="235"/>
      <c r="AD1894" s="235"/>
      <c r="AE1894" s="235"/>
      <c r="AF1894" s="235"/>
      <c r="AG1894" s="324">
        <v>2025</v>
      </c>
      <c r="AH1894" s="129"/>
      <c r="AI1894" s="216"/>
      <c r="AJ1894" s="216"/>
      <c r="AK1894" s="141">
        <f t="shared" si="435"/>
        <v>1805</v>
      </c>
      <c r="AL1894" s="35" t="s">
        <v>153</v>
      </c>
      <c r="AM1894" s="141" t="str">
        <f t="shared" si="436"/>
        <v>1805.</v>
      </c>
      <c r="AN1894" s="136"/>
      <c r="AO1894" s="35"/>
      <c r="AP1894" s="16"/>
    </row>
    <row r="1895" spans="1:42" ht="22.5" customHeight="1" x14ac:dyDescent="0.25">
      <c r="A1895" s="68" t="str">
        <f t="shared" si="434"/>
        <v>1806.</v>
      </c>
      <c r="B1895" s="25">
        <v>3483</v>
      </c>
      <c r="C1895" s="36" t="s">
        <v>1763</v>
      </c>
      <c r="D1895" s="25">
        <v>1984</v>
      </c>
      <c r="E1895" s="68" t="s">
        <v>2932</v>
      </c>
      <c r="F1895" s="68" t="s">
        <v>2934</v>
      </c>
      <c r="G1895" s="25">
        <v>5</v>
      </c>
      <c r="H1895" s="25">
        <v>4</v>
      </c>
      <c r="I1895" s="235">
        <v>3059.1</v>
      </c>
      <c r="J1895" s="235">
        <v>2815.3</v>
      </c>
      <c r="K1895" s="247">
        <v>2755.3</v>
      </c>
      <c r="L1895" s="12">
        <v>101</v>
      </c>
      <c r="M1895" s="235">
        <f t="shared" si="432"/>
        <v>5807230</v>
      </c>
      <c r="N1895" s="235"/>
      <c r="O1895" s="235"/>
      <c r="P1895" s="235"/>
      <c r="Q1895" s="144">
        <f t="shared" si="433"/>
        <v>5807230</v>
      </c>
      <c r="R1895" s="235">
        <v>5807230</v>
      </c>
      <c r="S1895" s="240"/>
      <c r="T1895" s="235"/>
      <c r="U1895" s="235"/>
      <c r="V1895" s="235"/>
      <c r="W1895" s="235"/>
      <c r="X1895" s="235"/>
      <c r="Y1895" s="235"/>
      <c r="Z1895" s="235"/>
      <c r="AA1895" s="235"/>
      <c r="AB1895" s="235"/>
      <c r="AC1895" s="235"/>
      <c r="AD1895" s="235"/>
      <c r="AE1895" s="235"/>
      <c r="AF1895" s="235"/>
      <c r="AG1895" s="324">
        <v>2025</v>
      </c>
      <c r="AH1895" s="129"/>
      <c r="AI1895" s="216"/>
      <c r="AJ1895" s="216"/>
      <c r="AK1895" s="141">
        <f t="shared" si="435"/>
        <v>1806</v>
      </c>
      <c r="AL1895" s="35" t="s">
        <v>153</v>
      </c>
      <c r="AM1895" s="141" t="str">
        <f t="shared" si="436"/>
        <v>1806.</v>
      </c>
      <c r="AN1895" s="136"/>
      <c r="AO1895" s="35"/>
      <c r="AP1895" s="16"/>
    </row>
    <row r="1896" spans="1:42" ht="22.5" customHeight="1" x14ac:dyDescent="0.25">
      <c r="A1896" s="68" t="str">
        <f t="shared" si="434"/>
        <v>1807.</v>
      </c>
      <c r="B1896" s="25">
        <v>3537</v>
      </c>
      <c r="C1896" s="300" t="s">
        <v>881</v>
      </c>
      <c r="D1896" s="120">
        <v>1961</v>
      </c>
      <c r="E1896" s="121" t="s">
        <v>2932</v>
      </c>
      <c r="F1896" s="68" t="s">
        <v>2934</v>
      </c>
      <c r="G1896" s="120">
        <v>2</v>
      </c>
      <c r="H1896" s="120">
        <v>1</v>
      </c>
      <c r="I1896" s="322">
        <v>299</v>
      </c>
      <c r="J1896" s="144">
        <v>288.7</v>
      </c>
      <c r="K1896" s="176">
        <v>288.7</v>
      </c>
      <c r="L1896" s="12">
        <v>9</v>
      </c>
      <c r="M1896" s="235">
        <f t="shared" si="432"/>
        <v>131376</v>
      </c>
      <c r="N1896" s="235"/>
      <c r="O1896" s="235"/>
      <c r="P1896" s="235"/>
      <c r="Q1896" s="144">
        <f t="shared" si="433"/>
        <v>131376</v>
      </c>
      <c r="R1896" s="244">
        <v>131376</v>
      </c>
      <c r="S1896" s="245"/>
      <c r="T1896" s="244"/>
      <c r="U1896" s="244"/>
      <c r="V1896" s="244"/>
      <c r="W1896" s="244"/>
      <c r="X1896" s="244"/>
      <c r="Y1896" s="244"/>
      <c r="Z1896" s="244"/>
      <c r="AA1896" s="244"/>
      <c r="AB1896" s="244"/>
      <c r="AC1896" s="244"/>
      <c r="AD1896" s="244"/>
      <c r="AE1896" s="244"/>
      <c r="AF1896" s="244"/>
      <c r="AG1896" s="324">
        <v>2025</v>
      </c>
      <c r="AH1896" s="129"/>
      <c r="AI1896" s="172"/>
      <c r="AJ1896" s="172"/>
      <c r="AK1896" s="141">
        <f t="shared" si="435"/>
        <v>1807</v>
      </c>
      <c r="AL1896" s="35" t="s">
        <v>153</v>
      </c>
      <c r="AM1896" s="141" t="str">
        <f t="shared" si="436"/>
        <v>1807.</v>
      </c>
      <c r="AN1896" s="136"/>
      <c r="AO1896" s="35"/>
      <c r="AP1896" s="16"/>
    </row>
    <row r="1897" spans="1:42" ht="22.5" customHeight="1" x14ac:dyDescent="0.25">
      <c r="A1897" s="68" t="str">
        <f t="shared" si="434"/>
        <v>1808.</v>
      </c>
      <c r="B1897" s="25">
        <v>3512</v>
      </c>
      <c r="C1897" s="36" t="s">
        <v>1770</v>
      </c>
      <c r="D1897" s="25">
        <v>1997</v>
      </c>
      <c r="E1897" s="68" t="s">
        <v>2932</v>
      </c>
      <c r="F1897" s="68" t="s">
        <v>2934</v>
      </c>
      <c r="G1897" s="25">
        <v>5</v>
      </c>
      <c r="H1897" s="25">
        <v>4</v>
      </c>
      <c r="I1897" s="235">
        <v>3885.5</v>
      </c>
      <c r="J1897" s="235">
        <v>3547.5</v>
      </c>
      <c r="K1897" s="247">
        <v>3547.5</v>
      </c>
      <c r="L1897" s="12">
        <v>55</v>
      </c>
      <c r="M1897" s="235">
        <f t="shared" si="432"/>
        <v>2218320</v>
      </c>
      <c r="N1897" s="235"/>
      <c r="O1897" s="235"/>
      <c r="P1897" s="235"/>
      <c r="Q1897" s="144">
        <f t="shared" si="433"/>
        <v>2218320</v>
      </c>
      <c r="R1897" s="235">
        <v>2218320</v>
      </c>
      <c r="S1897" s="240"/>
      <c r="T1897" s="235"/>
      <c r="U1897" s="235"/>
      <c r="V1897" s="235"/>
      <c r="W1897" s="235"/>
      <c r="X1897" s="235"/>
      <c r="Y1897" s="235"/>
      <c r="Z1897" s="235"/>
      <c r="AA1897" s="235"/>
      <c r="AB1897" s="235"/>
      <c r="AC1897" s="235"/>
      <c r="AD1897" s="235"/>
      <c r="AE1897" s="144"/>
      <c r="AF1897" s="322"/>
      <c r="AG1897" s="324">
        <v>2025</v>
      </c>
      <c r="AH1897" s="129"/>
      <c r="AI1897" s="216"/>
      <c r="AJ1897" s="216"/>
      <c r="AK1897" s="141">
        <f t="shared" si="435"/>
        <v>1808</v>
      </c>
      <c r="AL1897" s="35" t="s">
        <v>153</v>
      </c>
      <c r="AM1897" s="141" t="str">
        <f t="shared" si="436"/>
        <v>1808.</v>
      </c>
      <c r="AN1897" s="136"/>
      <c r="AO1897" s="35"/>
      <c r="AP1897" s="16"/>
    </row>
    <row r="1898" spans="1:42" ht="22.5" customHeight="1" x14ac:dyDescent="0.25">
      <c r="A1898" s="68" t="str">
        <f t="shared" si="434"/>
        <v>1809.</v>
      </c>
      <c r="B1898" s="25">
        <v>3542</v>
      </c>
      <c r="C1898" s="36" t="s">
        <v>1774</v>
      </c>
      <c r="D1898" s="120">
        <v>1972</v>
      </c>
      <c r="E1898" s="68" t="s">
        <v>2932</v>
      </c>
      <c r="F1898" s="68" t="s">
        <v>2933</v>
      </c>
      <c r="G1898" s="25">
        <v>5</v>
      </c>
      <c r="H1898" s="25">
        <v>6</v>
      </c>
      <c r="I1898" s="176">
        <v>5093.6000000000004</v>
      </c>
      <c r="J1898" s="176">
        <v>4706.3999999999996</v>
      </c>
      <c r="K1898" s="176">
        <v>4706.3999999999996</v>
      </c>
      <c r="L1898" s="12">
        <v>100</v>
      </c>
      <c r="M1898" s="235">
        <f t="shared" si="432"/>
        <v>4497596</v>
      </c>
      <c r="N1898" s="235"/>
      <c r="O1898" s="235"/>
      <c r="P1898" s="235"/>
      <c r="Q1898" s="144">
        <f t="shared" si="433"/>
        <v>4497596</v>
      </c>
      <c r="R1898" s="235"/>
      <c r="S1898" s="240"/>
      <c r="T1898" s="235"/>
      <c r="U1898" s="235">
        <v>1268</v>
      </c>
      <c r="V1898" s="235">
        <f>U1898*3547</f>
        <v>4497596</v>
      </c>
      <c r="W1898" s="235"/>
      <c r="X1898" s="235"/>
      <c r="Y1898" s="235"/>
      <c r="Z1898" s="235"/>
      <c r="AA1898" s="235"/>
      <c r="AB1898" s="235"/>
      <c r="AC1898" s="235"/>
      <c r="AD1898" s="235"/>
      <c r="AE1898" s="235"/>
      <c r="AF1898" s="235"/>
      <c r="AG1898" s="324">
        <v>2025</v>
      </c>
      <c r="AH1898" s="129"/>
      <c r="AI1898" s="172"/>
      <c r="AJ1898" s="172"/>
      <c r="AK1898" s="141">
        <f t="shared" si="435"/>
        <v>1809</v>
      </c>
      <c r="AL1898" s="35" t="s">
        <v>153</v>
      </c>
      <c r="AM1898" s="141" t="str">
        <f t="shared" si="436"/>
        <v>1809.</v>
      </c>
      <c r="AN1898" s="136"/>
      <c r="AO1898" s="35"/>
      <c r="AP1898" s="16"/>
    </row>
    <row r="1899" spans="1:42" ht="22.5" customHeight="1" x14ac:dyDescent="0.25">
      <c r="A1899" s="68" t="str">
        <f t="shared" si="434"/>
        <v>1810.</v>
      </c>
      <c r="B1899" s="25">
        <v>3541</v>
      </c>
      <c r="C1899" s="208" t="s">
        <v>112</v>
      </c>
      <c r="D1899" s="120">
        <v>1970</v>
      </c>
      <c r="E1899" s="68" t="s">
        <v>2932</v>
      </c>
      <c r="F1899" s="68" t="s">
        <v>2934</v>
      </c>
      <c r="G1899" s="25">
        <v>5</v>
      </c>
      <c r="H1899" s="25">
        <v>4</v>
      </c>
      <c r="I1899" s="176">
        <v>3409</v>
      </c>
      <c r="J1899" s="144">
        <v>3140.5</v>
      </c>
      <c r="K1899" s="176">
        <v>3140.5</v>
      </c>
      <c r="L1899" s="12">
        <v>123</v>
      </c>
      <c r="M1899" s="235">
        <f t="shared" si="432"/>
        <v>1318452</v>
      </c>
      <c r="N1899" s="235"/>
      <c r="O1899" s="235"/>
      <c r="P1899" s="235"/>
      <c r="Q1899" s="144">
        <f t="shared" si="433"/>
        <v>1318452</v>
      </c>
      <c r="R1899" s="244">
        <v>1318452</v>
      </c>
      <c r="S1899" s="245"/>
      <c r="T1899" s="244"/>
      <c r="U1899" s="244"/>
      <c r="V1899" s="244"/>
      <c r="W1899" s="244"/>
      <c r="X1899" s="244"/>
      <c r="Y1899" s="244"/>
      <c r="Z1899" s="244"/>
      <c r="AA1899" s="244"/>
      <c r="AB1899" s="244"/>
      <c r="AC1899" s="244"/>
      <c r="AD1899" s="244"/>
      <c r="AE1899" s="244"/>
      <c r="AF1899" s="244"/>
      <c r="AG1899" s="324">
        <v>2025</v>
      </c>
      <c r="AH1899" s="129"/>
      <c r="AI1899" s="172"/>
      <c r="AJ1899" s="172"/>
      <c r="AK1899" s="141">
        <f t="shared" si="435"/>
        <v>1810</v>
      </c>
      <c r="AL1899" s="35" t="s">
        <v>153</v>
      </c>
      <c r="AM1899" s="141" t="str">
        <f t="shared" si="436"/>
        <v>1810.</v>
      </c>
      <c r="AN1899" s="136"/>
      <c r="AO1899" s="35"/>
      <c r="AP1899" s="16"/>
    </row>
    <row r="1900" spans="1:42" ht="22.5" customHeight="1" x14ac:dyDescent="0.25">
      <c r="A1900" s="68" t="str">
        <f t="shared" si="434"/>
        <v>1811.</v>
      </c>
      <c r="B1900" s="25">
        <v>3550</v>
      </c>
      <c r="C1900" s="300" t="s">
        <v>151</v>
      </c>
      <c r="D1900" s="120">
        <v>1947</v>
      </c>
      <c r="E1900" s="121" t="s">
        <v>2932</v>
      </c>
      <c r="F1900" s="68" t="s">
        <v>2934</v>
      </c>
      <c r="G1900" s="120">
        <v>2</v>
      </c>
      <c r="H1900" s="120">
        <v>1</v>
      </c>
      <c r="I1900" s="322">
        <v>267.5</v>
      </c>
      <c r="J1900" s="144">
        <v>255.9</v>
      </c>
      <c r="K1900" s="176">
        <v>255.9</v>
      </c>
      <c r="L1900" s="12">
        <v>5</v>
      </c>
      <c r="M1900" s="235">
        <f t="shared" si="432"/>
        <v>121992</v>
      </c>
      <c r="N1900" s="235"/>
      <c r="O1900" s="235"/>
      <c r="P1900" s="235"/>
      <c r="Q1900" s="144">
        <f t="shared" si="433"/>
        <v>121992</v>
      </c>
      <c r="R1900" s="244">
        <v>121992</v>
      </c>
      <c r="S1900" s="245"/>
      <c r="T1900" s="244"/>
      <c r="U1900" s="244"/>
      <c r="V1900" s="244"/>
      <c r="W1900" s="244"/>
      <c r="X1900" s="244"/>
      <c r="Y1900" s="244"/>
      <c r="Z1900" s="244"/>
      <c r="AA1900" s="244"/>
      <c r="AB1900" s="244"/>
      <c r="AC1900" s="244"/>
      <c r="AD1900" s="244"/>
      <c r="AE1900" s="244"/>
      <c r="AF1900" s="244"/>
      <c r="AG1900" s="324">
        <v>2025</v>
      </c>
      <c r="AH1900" s="129"/>
      <c r="AI1900" s="172"/>
      <c r="AJ1900" s="172"/>
      <c r="AK1900" s="141">
        <f t="shared" si="435"/>
        <v>1811</v>
      </c>
      <c r="AL1900" s="35" t="s">
        <v>153</v>
      </c>
      <c r="AM1900" s="141" t="str">
        <f t="shared" si="436"/>
        <v>1811.</v>
      </c>
      <c r="AN1900" s="136"/>
      <c r="AO1900" s="35"/>
      <c r="AP1900" s="16"/>
    </row>
    <row r="1901" spans="1:42" ht="22.5" customHeight="1" x14ac:dyDescent="0.25">
      <c r="A1901" s="68" t="str">
        <f t="shared" si="434"/>
        <v>1812.</v>
      </c>
      <c r="B1901" s="25">
        <v>3562</v>
      </c>
      <c r="C1901" s="208" t="s">
        <v>726</v>
      </c>
      <c r="D1901" s="120">
        <v>1981</v>
      </c>
      <c r="E1901" s="68" t="s">
        <v>2932</v>
      </c>
      <c r="F1901" s="68" t="s">
        <v>2934</v>
      </c>
      <c r="G1901" s="25">
        <v>2</v>
      </c>
      <c r="H1901" s="25">
        <v>2</v>
      </c>
      <c r="I1901" s="176">
        <v>908</v>
      </c>
      <c r="J1901" s="144">
        <v>865.7</v>
      </c>
      <c r="K1901" s="176">
        <v>865.7</v>
      </c>
      <c r="L1901" s="12">
        <v>33</v>
      </c>
      <c r="M1901" s="235">
        <f t="shared" si="432"/>
        <v>2314770</v>
      </c>
      <c r="N1901" s="235"/>
      <c r="O1901" s="235"/>
      <c r="P1901" s="235"/>
      <c r="Q1901" s="144">
        <f t="shared" si="433"/>
        <v>2314770</v>
      </c>
      <c r="R1901" s="244">
        <v>2314770</v>
      </c>
      <c r="S1901" s="245"/>
      <c r="T1901" s="244"/>
      <c r="U1901" s="244"/>
      <c r="V1901" s="244"/>
      <c r="W1901" s="244"/>
      <c r="X1901" s="244"/>
      <c r="Y1901" s="244"/>
      <c r="Z1901" s="244"/>
      <c r="AA1901" s="244"/>
      <c r="AB1901" s="244"/>
      <c r="AC1901" s="244"/>
      <c r="AD1901" s="244"/>
      <c r="AE1901" s="244"/>
      <c r="AF1901" s="244"/>
      <c r="AG1901" s="324">
        <v>2025</v>
      </c>
      <c r="AH1901" s="129"/>
      <c r="AI1901" s="172"/>
      <c r="AJ1901" s="172"/>
      <c r="AK1901" s="141">
        <f t="shared" si="435"/>
        <v>1812</v>
      </c>
      <c r="AL1901" s="35" t="s">
        <v>153</v>
      </c>
      <c r="AM1901" s="141" t="str">
        <f t="shared" si="436"/>
        <v>1812.</v>
      </c>
      <c r="AN1901" s="136"/>
      <c r="AO1901" s="35"/>
      <c r="AP1901" s="16"/>
    </row>
    <row r="1902" spans="1:42" ht="22.5" customHeight="1" x14ac:dyDescent="0.25">
      <c r="A1902" s="68" t="str">
        <f t="shared" si="434"/>
        <v>1813.</v>
      </c>
      <c r="B1902" s="25">
        <v>3565</v>
      </c>
      <c r="C1902" s="36" t="s">
        <v>1778</v>
      </c>
      <c r="D1902" s="120">
        <v>1986</v>
      </c>
      <c r="E1902" s="121" t="s">
        <v>2932</v>
      </c>
      <c r="F1902" s="68" t="s">
        <v>2934</v>
      </c>
      <c r="G1902" s="120">
        <v>3</v>
      </c>
      <c r="H1902" s="120">
        <v>3</v>
      </c>
      <c r="I1902" s="322">
        <v>1321.6</v>
      </c>
      <c r="J1902" s="176">
        <v>1207.8</v>
      </c>
      <c r="K1902" s="176">
        <v>1207.8</v>
      </c>
      <c r="L1902" s="12">
        <v>25</v>
      </c>
      <c r="M1902" s="235">
        <f t="shared" si="432"/>
        <v>440583</v>
      </c>
      <c r="N1902" s="235"/>
      <c r="O1902" s="235"/>
      <c r="P1902" s="235"/>
      <c r="Q1902" s="144">
        <f t="shared" si="433"/>
        <v>440583</v>
      </c>
      <c r="R1902" s="235">
        <v>440583</v>
      </c>
      <c r="S1902" s="240"/>
      <c r="T1902" s="235"/>
      <c r="U1902" s="235"/>
      <c r="V1902" s="235"/>
      <c r="W1902" s="235"/>
      <c r="X1902" s="235"/>
      <c r="Y1902" s="235"/>
      <c r="Z1902" s="235"/>
      <c r="AA1902" s="235"/>
      <c r="AB1902" s="235"/>
      <c r="AC1902" s="235"/>
      <c r="AD1902" s="235"/>
      <c r="AE1902" s="235"/>
      <c r="AF1902" s="235"/>
      <c r="AG1902" s="324">
        <v>2025</v>
      </c>
      <c r="AH1902" s="129"/>
      <c r="AI1902" s="216"/>
      <c r="AJ1902" s="216"/>
      <c r="AK1902" s="141">
        <f t="shared" si="435"/>
        <v>1813</v>
      </c>
      <c r="AL1902" s="35" t="s">
        <v>153</v>
      </c>
      <c r="AM1902" s="141" t="str">
        <f t="shared" si="436"/>
        <v>1813.</v>
      </c>
      <c r="AN1902" s="136"/>
      <c r="AO1902" s="35"/>
      <c r="AP1902" s="16"/>
    </row>
    <row r="1903" spans="1:42" ht="22.5" customHeight="1" x14ac:dyDescent="0.25">
      <c r="A1903" s="68" t="str">
        <f t="shared" si="434"/>
        <v>1814.</v>
      </c>
      <c r="B1903" s="25">
        <v>3566</v>
      </c>
      <c r="C1903" s="211" t="s">
        <v>900</v>
      </c>
      <c r="D1903" s="120">
        <v>1995</v>
      </c>
      <c r="E1903" s="121" t="s">
        <v>2932</v>
      </c>
      <c r="F1903" s="68" t="s">
        <v>2934</v>
      </c>
      <c r="G1903" s="120">
        <v>3</v>
      </c>
      <c r="H1903" s="120">
        <v>5</v>
      </c>
      <c r="I1903" s="322">
        <v>3534.4</v>
      </c>
      <c r="J1903" s="144">
        <v>3265.5</v>
      </c>
      <c r="K1903" s="176">
        <v>3265.5</v>
      </c>
      <c r="L1903" s="12">
        <v>126</v>
      </c>
      <c r="M1903" s="235">
        <f t="shared" ref="M1903:M1965" si="437">R1903+T1903+V1903+X1903+Z1903+AB1903+AE1903+AF1903</f>
        <v>2142686</v>
      </c>
      <c r="N1903" s="235"/>
      <c r="O1903" s="235"/>
      <c r="P1903" s="235"/>
      <c r="Q1903" s="144">
        <f t="shared" si="433"/>
        <v>2142686</v>
      </c>
      <c r="R1903" s="244">
        <v>2142686</v>
      </c>
      <c r="S1903" s="245"/>
      <c r="T1903" s="244"/>
      <c r="U1903" s="244"/>
      <c r="V1903" s="244"/>
      <c r="W1903" s="244"/>
      <c r="X1903" s="244"/>
      <c r="Y1903" s="244"/>
      <c r="Z1903" s="244"/>
      <c r="AA1903" s="244"/>
      <c r="AB1903" s="244"/>
      <c r="AC1903" s="244"/>
      <c r="AD1903" s="244"/>
      <c r="AE1903" s="244"/>
      <c r="AF1903" s="244"/>
      <c r="AG1903" s="324">
        <v>2025</v>
      </c>
      <c r="AH1903" s="129"/>
      <c r="AI1903" s="172"/>
      <c r="AJ1903" s="172"/>
      <c r="AK1903" s="141">
        <f t="shared" si="435"/>
        <v>1814</v>
      </c>
      <c r="AL1903" s="35" t="s">
        <v>153</v>
      </c>
      <c r="AM1903" s="141" t="str">
        <f t="shared" si="436"/>
        <v>1814.</v>
      </c>
      <c r="AN1903" s="136"/>
      <c r="AP1903" s="16"/>
    </row>
    <row r="1904" spans="1:42" ht="22.5" customHeight="1" x14ac:dyDescent="0.25">
      <c r="A1904" s="68" t="str">
        <f t="shared" si="434"/>
        <v>1815.</v>
      </c>
      <c r="B1904" s="25">
        <v>3561</v>
      </c>
      <c r="C1904" s="208" t="s">
        <v>1150</v>
      </c>
      <c r="D1904" s="120">
        <v>1969</v>
      </c>
      <c r="E1904" s="121" t="s">
        <v>2932</v>
      </c>
      <c r="F1904" s="68" t="s">
        <v>2934</v>
      </c>
      <c r="G1904" s="120">
        <v>2</v>
      </c>
      <c r="H1904" s="120">
        <v>2</v>
      </c>
      <c r="I1904" s="322">
        <v>563.9</v>
      </c>
      <c r="J1904" s="144">
        <v>513.6</v>
      </c>
      <c r="K1904" s="176">
        <v>513.6</v>
      </c>
      <c r="L1904" s="12">
        <v>12</v>
      </c>
      <c r="M1904" s="235">
        <f t="shared" si="437"/>
        <v>743834</v>
      </c>
      <c r="N1904" s="235"/>
      <c r="O1904" s="235"/>
      <c r="P1904" s="235"/>
      <c r="Q1904" s="144">
        <f t="shared" si="433"/>
        <v>743834</v>
      </c>
      <c r="R1904" s="244">
        <v>743834</v>
      </c>
      <c r="S1904" s="245"/>
      <c r="T1904" s="244"/>
      <c r="U1904" s="244"/>
      <c r="V1904" s="244"/>
      <c r="W1904" s="244"/>
      <c r="X1904" s="244"/>
      <c r="Y1904" s="244"/>
      <c r="Z1904" s="244"/>
      <c r="AA1904" s="244"/>
      <c r="AB1904" s="244"/>
      <c r="AC1904" s="235"/>
      <c r="AD1904" s="235"/>
      <c r="AE1904" s="244"/>
      <c r="AF1904" s="244"/>
      <c r="AG1904" s="324">
        <v>2025</v>
      </c>
      <c r="AH1904" s="129"/>
      <c r="AI1904" s="172"/>
      <c r="AJ1904" s="172"/>
      <c r="AK1904" s="141">
        <f t="shared" si="435"/>
        <v>1815</v>
      </c>
      <c r="AL1904" s="35" t="s">
        <v>153</v>
      </c>
      <c r="AM1904" s="141" t="str">
        <f t="shared" si="436"/>
        <v>1815.</v>
      </c>
      <c r="AN1904" s="136"/>
      <c r="AO1904" s="35"/>
      <c r="AP1904" s="16"/>
    </row>
    <row r="1905" spans="1:42" ht="22.5" customHeight="1" x14ac:dyDescent="0.25">
      <c r="A1905" s="68" t="str">
        <f t="shared" si="434"/>
        <v>1816.</v>
      </c>
      <c r="B1905" s="25">
        <v>3248</v>
      </c>
      <c r="C1905" s="174" t="s">
        <v>730</v>
      </c>
      <c r="D1905" s="25">
        <v>1981</v>
      </c>
      <c r="E1905" s="68" t="s">
        <v>2932</v>
      </c>
      <c r="F1905" s="68" t="s">
        <v>2934</v>
      </c>
      <c r="G1905" s="25">
        <v>2</v>
      </c>
      <c r="H1905" s="25">
        <v>3</v>
      </c>
      <c r="I1905" s="235">
        <v>497.1</v>
      </c>
      <c r="J1905" s="144">
        <v>497.1</v>
      </c>
      <c r="K1905" s="247">
        <v>497.1</v>
      </c>
      <c r="L1905" s="12">
        <v>18</v>
      </c>
      <c r="M1905" s="235">
        <f t="shared" si="437"/>
        <v>548964</v>
      </c>
      <c r="N1905" s="235"/>
      <c r="O1905" s="235"/>
      <c r="P1905" s="235"/>
      <c r="Q1905" s="144">
        <f t="shared" si="433"/>
        <v>548964</v>
      </c>
      <c r="R1905" s="235">
        <v>548964</v>
      </c>
      <c r="S1905" s="240"/>
      <c r="T1905" s="235"/>
      <c r="U1905" s="235"/>
      <c r="V1905" s="235"/>
      <c r="W1905" s="235"/>
      <c r="X1905" s="235"/>
      <c r="Y1905" s="235"/>
      <c r="Z1905" s="235"/>
      <c r="AA1905" s="235"/>
      <c r="AB1905" s="235"/>
      <c r="AC1905" s="235"/>
      <c r="AD1905" s="235"/>
      <c r="AE1905" s="235"/>
      <c r="AF1905" s="235"/>
      <c r="AG1905" s="324">
        <v>2025</v>
      </c>
      <c r="AH1905" s="129"/>
      <c r="AI1905" s="216"/>
      <c r="AJ1905" s="216"/>
      <c r="AK1905" s="141">
        <f t="shared" si="435"/>
        <v>1816</v>
      </c>
      <c r="AL1905" s="35" t="s">
        <v>153</v>
      </c>
      <c r="AM1905" s="141" t="str">
        <f t="shared" si="436"/>
        <v>1816.</v>
      </c>
      <c r="AN1905" s="136"/>
      <c r="AO1905" s="35"/>
      <c r="AP1905" s="16"/>
    </row>
    <row r="1906" spans="1:42" ht="22.5" customHeight="1" x14ac:dyDescent="0.25">
      <c r="A1906" s="68" t="str">
        <f t="shared" si="434"/>
        <v>1817.</v>
      </c>
      <c r="B1906" s="25">
        <v>3249</v>
      </c>
      <c r="C1906" s="174" t="s">
        <v>732</v>
      </c>
      <c r="D1906" s="25">
        <v>1969</v>
      </c>
      <c r="E1906" s="68" t="s">
        <v>2932</v>
      </c>
      <c r="F1906" s="68" t="s">
        <v>2934</v>
      </c>
      <c r="G1906" s="25">
        <v>2</v>
      </c>
      <c r="H1906" s="25">
        <v>2</v>
      </c>
      <c r="I1906" s="235">
        <v>461.2</v>
      </c>
      <c r="J1906" s="144">
        <v>461.2</v>
      </c>
      <c r="K1906" s="247">
        <v>461.2</v>
      </c>
      <c r="L1906" s="12">
        <v>16</v>
      </c>
      <c r="M1906" s="235">
        <f t="shared" si="437"/>
        <v>244359</v>
      </c>
      <c r="N1906" s="235"/>
      <c r="O1906" s="235"/>
      <c r="P1906" s="235"/>
      <c r="Q1906" s="144">
        <f t="shared" si="433"/>
        <v>244359</v>
      </c>
      <c r="R1906" s="244">
        <v>244359</v>
      </c>
      <c r="S1906" s="240"/>
      <c r="T1906" s="235"/>
      <c r="U1906" s="235"/>
      <c r="V1906" s="235"/>
      <c r="W1906" s="235"/>
      <c r="X1906" s="235"/>
      <c r="Y1906" s="235"/>
      <c r="Z1906" s="235"/>
      <c r="AA1906" s="235"/>
      <c r="AB1906" s="235"/>
      <c r="AC1906" s="235"/>
      <c r="AD1906" s="235"/>
      <c r="AE1906" s="235"/>
      <c r="AF1906" s="235"/>
      <c r="AG1906" s="324">
        <v>2025</v>
      </c>
      <c r="AH1906" s="129"/>
      <c r="AI1906" s="216"/>
      <c r="AJ1906" s="216"/>
      <c r="AK1906" s="141">
        <f t="shared" si="435"/>
        <v>1817</v>
      </c>
      <c r="AL1906" s="35" t="s">
        <v>153</v>
      </c>
      <c r="AM1906" s="141" t="str">
        <f t="shared" si="436"/>
        <v>1817.</v>
      </c>
      <c r="AN1906" s="136"/>
      <c r="AO1906" s="35"/>
      <c r="AP1906" s="16"/>
    </row>
    <row r="1907" spans="1:42" ht="22.5" customHeight="1" x14ac:dyDescent="0.25">
      <c r="A1907" s="68" t="str">
        <f t="shared" si="434"/>
        <v>1818.</v>
      </c>
      <c r="B1907" s="25">
        <v>3250</v>
      </c>
      <c r="C1907" s="208" t="s">
        <v>861</v>
      </c>
      <c r="D1907" s="120">
        <v>1964</v>
      </c>
      <c r="E1907" s="68" t="s">
        <v>2932</v>
      </c>
      <c r="F1907" s="68" t="s">
        <v>2934</v>
      </c>
      <c r="G1907" s="25">
        <v>2</v>
      </c>
      <c r="H1907" s="25">
        <v>2</v>
      </c>
      <c r="I1907" s="176">
        <v>465.1</v>
      </c>
      <c r="J1907" s="144">
        <v>412.5</v>
      </c>
      <c r="K1907" s="176">
        <v>412.5</v>
      </c>
      <c r="L1907" s="12">
        <v>16</v>
      </c>
      <c r="M1907" s="235">
        <f t="shared" si="437"/>
        <v>285800</v>
      </c>
      <c r="N1907" s="235"/>
      <c r="O1907" s="235"/>
      <c r="P1907" s="235"/>
      <c r="Q1907" s="144">
        <f t="shared" si="433"/>
        <v>285800</v>
      </c>
      <c r="R1907" s="244">
        <v>285800</v>
      </c>
      <c r="S1907" s="245"/>
      <c r="T1907" s="244"/>
      <c r="U1907" s="244"/>
      <c r="V1907" s="244"/>
      <c r="W1907" s="244"/>
      <c r="X1907" s="244"/>
      <c r="Y1907" s="244"/>
      <c r="Z1907" s="244"/>
      <c r="AA1907" s="244"/>
      <c r="AB1907" s="244"/>
      <c r="AC1907" s="244"/>
      <c r="AD1907" s="244"/>
      <c r="AE1907" s="244"/>
      <c r="AF1907" s="244"/>
      <c r="AG1907" s="324">
        <v>2025</v>
      </c>
      <c r="AH1907" s="129"/>
      <c r="AI1907" s="172"/>
      <c r="AJ1907" s="172"/>
      <c r="AK1907" s="141">
        <f t="shared" si="435"/>
        <v>1818</v>
      </c>
      <c r="AL1907" s="35" t="s">
        <v>153</v>
      </c>
      <c r="AM1907" s="141" t="str">
        <f t="shared" si="436"/>
        <v>1818.</v>
      </c>
      <c r="AN1907" s="136"/>
      <c r="AO1907" s="35"/>
      <c r="AP1907" s="16"/>
    </row>
    <row r="1908" spans="1:42" ht="22.5" customHeight="1" x14ac:dyDescent="0.25">
      <c r="A1908" s="68" t="str">
        <f t="shared" si="434"/>
        <v>1819.</v>
      </c>
      <c r="B1908" s="25">
        <v>3268</v>
      </c>
      <c r="C1908" s="36" t="s">
        <v>1717</v>
      </c>
      <c r="D1908" s="25">
        <v>1974</v>
      </c>
      <c r="E1908" s="68" t="s">
        <v>2932</v>
      </c>
      <c r="F1908" s="68" t="s">
        <v>2933</v>
      </c>
      <c r="G1908" s="25">
        <v>5</v>
      </c>
      <c r="H1908" s="25">
        <v>5</v>
      </c>
      <c r="I1908" s="235">
        <v>4014.7</v>
      </c>
      <c r="J1908" s="235">
        <v>3513.2</v>
      </c>
      <c r="K1908" s="247">
        <v>3513.2</v>
      </c>
      <c r="L1908" s="12">
        <v>114</v>
      </c>
      <c r="M1908" s="235">
        <f t="shared" si="437"/>
        <v>2335075</v>
      </c>
      <c r="N1908" s="235"/>
      <c r="O1908" s="235"/>
      <c r="P1908" s="235"/>
      <c r="Q1908" s="144">
        <f t="shared" si="433"/>
        <v>2335075</v>
      </c>
      <c r="R1908" s="235">
        <v>2335075</v>
      </c>
      <c r="S1908" s="240"/>
      <c r="T1908" s="235"/>
      <c r="U1908" s="235"/>
      <c r="V1908" s="235"/>
      <c r="W1908" s="235"/>
      <c r="X1908" s="235"/>
      <c r="Y1908" s="235"/>
      <c r="Z1908" s="235"/>
      <c r="AA1908" s="235"/>
      <c r="AB1908" s="235"/>
      <c r="AC1908" s="235"/>
      <c r="AD1908" s="235"/>
      <c r="AE1908" s="235"/>
      <c r="AF1908" s="235"/>
      <c r="AG1908" s="324">
        <v>2025</v>
      </c>
      <c r="AH1908" s="129"/>
      <c r="AI1908" s="216"/>
      <c r="AJ1908" s="216"/>
      <c r="AK1908" s="141">
        <f t="shared" si="435"/>
        <v>1819</v>
      </c>
      <c r="AL1908" s="35" t="s">
        <v>153</v>
      </c>
      <c r="AM1908" s="141" t="str">
        <f t="shared" si="436"/>
        <v>1819.</v>
      </c>
      <c r="AN1908" s="136"/>
      <c r="AO1908" s="35"/>
      <c r="AP1908" s="16"/>
    </row>
    <row r="1909" spans="1:42" ht="22.5" customHeight="1" x14ac:dyDescent="0.25">
      <c r="A1909" s="68" t="str">
        <f t="shared" si="434"/>
        <v>1820.</v>
      </c>
      <c r="B1909" s="25">
        <v>3269</v>
      </c>
      <c r="C1909" s="208" t="s">
        <v>754</v>
      </c>
      <c r="D1909" s="120">
        <v>1977</v>
      </c>
      <c r="E1909" s="68" t="s">
        <v>2932</v>
      </c>
      <c r="F1909" s="68" t="s">
        <v>2933</v>
      </c>
      <c r="G1909" s="25">
        <v>5</v>
      </c>
      <c r="H1909" s="25">
        <v>5</v>
      </c>
      <c r="I1909" s="176">
        <v>4052.9</v>
      </c>
      <c r="J1909" s="144">
        <v>3532.4</v>
      </c>
      <c r="K1909" s="176">
        <v>3532.4</v>
      </c>
      <c r="L1909" s="12">
        <v>137</v>
      </c>
      <c r="M1909" s="235">
        <f t="shared" si="437"/>
        <v>1339800</v>
      </c>
      <c r="N1909" s="235"/>
      <c r="O1909" s="235"/>
      <c r="P1909" s="235"/>
      <c r="Q1909" s="144">
        <f t="shared" si="433"/>
        <v>1339800</v>
      </c>
      <c r="R1909" s="244">
        <v>1339800</v>
      </c>
      <c r="S1909" s="245"/>
      <c r="T1909" s="244"/>
      <c r="U1909" s="244"/>
      <c r="V1909" s="244"/>
      <c r="W1909" s="244"/>
      <c r="X1909" s="244"/>
      <c r="Y1909" s="244"/>
      <c r="Z1909" s="244"/>
      <c r="AA1909" s="244"/>
      <c r="AB1909" s="244"/>
      <c r="AC1909" s="244"/>
      <c r="AD1909" s="244"/>
      <c r="AE1909" s="244"/>
      <c r="AF1909" s="244"/>
      <c r="AG1909" s="324">
        <v>2025</v>
      </c>
      <c r="AH1909" s="129"/>
      <c r="AI1909" s="172"/>
      <c r="AJ1909" s="172"/>
      <c r="AK1909" s="141">
        <f t="shared" si="435"/>
        <v>1820</v>
      </c>
      <c r="AL1909" s="35" t="s">
        <v>153</v>
      </c>
      <c r="AM1909" s="141" t="str">
        <f t="shared" si="436"/>
        <v>1820.</v>
      </c>
      <c r="AN1909" s="136"/>
      <c r="AO1909" s="35"/>
      <c r="AP1909" s="16"/>
    </row>
    <row r="1910" spans="1:42" ht="22.5" customHeight="1" x14ac:dyDescent="0.25">
      <c r="A1910" s="68" t="str">
        <f t="shared" si="434"/>
        <v>1821.</v>
      </c>
      <c r="B1910" s="25">
        <v>3324</v>
      </c>
      <c r="C1910" s="174" t="s">
        <v>689</v>
      </c>
      <c r="D1910" s="25">
        <v>1968</v>
      </c>
      <c r="E1910" s="68" t="s">
        <v>2932</v>
      </c>
      <c r="F1910" s="68" t="s">
        <v>2934</v>
      </c>
      <c r="G1910" s="25">
        <v>5</v>
      </c>
      <c r="H1910" s="25">
        <v>4</v>
      </c>
      <c r="I1910" s="235">
        <v>3563.6</v>
      </c>
      <c r="J1910" s="144">
        <v>3170.9</v>
      </c>
      <c r="K1910" s="247">
        <v>3170.9</v>
      </c>
      <c r="L1910" s="12">
        <v>111</v>
      </c>
      <c r="M1910" s="235">
        <f t="shared" si="437"/>
        <v>1293600</v>
      </c>
      <c r="N1910" s="235"/>
      <c r="O1910" s="235"/>
      <c r="P1910" s="235"/>
      <c r="Q1910" s="144">
        <f t="shared" si="433"/>
        <v>1293600</v>
      </c>
      <c r="R1910" s="235">
        <v>1293600</v>
      </c>
      <c r="S1910" s="240"/>
      <c r="T1910" s="235"/>
      <c r="U1910" s="235"/>
      <c r="V1910" s="235"/>
      <c r="W1910" s="235"/>
      <c r="X1910" s="235"/>
      <c r="Y1910" s="235"/>
      <c r="Z1910" s="235"/>
      <c r="AA1910" s="235"/>
      <c r="AB1910" s="235"/>
      <c r="AC1910" s="235"/>
      <c r="AD1910" s="235"/>
      <c r="AE1910" s="235"/>
      <c r="AF1910" s="235"/>
      <c r="AG1910" s="324">
        <v>2025</v>
      </c>
      <c r="AH1910" s="129"/>
      <c r="AI1910" s="216"/>
      <c r="AJ1910" s="216"/>
      <c r="AK1910" s="141">
        <f t="shared" si="435"/>
        <v>1821</v>
      </c>
      <c r="AL1910" s="35" t="s">
        <v>153</v>
      </c>
      <c r="AM1910" s="141" t="str">
        <f t="shared" si="436"/>
        <v>1821.</v>
      </c>
      <c r="AN1910" s="136"/>
      <c r="AO1910" s="35"/>
      <c r="AP1910" s="16"/>
    </row>
    <row r="1911" spans="1:42" ht="22.5" customHeight="1" x14ac:dyDescent="0.25">
      <c r="A1911" s="68" t="str">
        <f t="shared" si="434"/>
        <v>1822.</v>
      </c>
      <c r="B1911" s="25">
        <v>3325</v>
      </c>
      <c r="C1911" s="208" t="s">
        <v>831</v>
      </c>
      <c r="D1911" s="120">
        <v>1967</v>
      </c>
      <c r="E1911" s="68" t="s">
        <v>2932</v>
      </c>
      <c r="F1911" s="68" t="s">
        <v>2934</v>
      </c>
      <c r="G1911" s="25">
        <v>4</v>
      </c>
      <c r="H1911" s="25">
        <v>3</v>
      </c>
      <c r="I1911" s="176">
        <v>2554.6999999999998</v>
      </c>
      <c r="J1911" s="144">
        <v>2214</v>
      </c>
      <c r="K1911" s="176">
        <v>2214</v>
      </c>
      <c r="L1911" s="12">
        <v>77</v>
      </c>
      <c r="M1911" s="235">
        <f t="shared" si="437"/>
        <v>457280</v>
      </c>
      <c r="N1911" s="235"/>
      <c r="O1911" s="235"/>
      <c r="P1911" s="235"/>
      <c r="Q1911" s="144">
        <f t="shared" si="433"/>
        <v>457280</v>
      </c>
      <c r="R1911" s="244">
        <v>457280</v>
      </c>
      <c r="S1911" s="245"/>
      <c r="T1911" s="244"/>
      <c r="U1911" s="244"/>
      <c r="V1911" s="244"/>
      <c r="W1911" s="244"/>
      <c r="X1911" s="244"/>
      <c r="Y1911" s="244"/>
      <c r="Z1911" s="244"/>
      <c r="AA1911" s="244"/>
      <c r="AB1911" s="244"/>
      <c r="AC1911" s="244"/>
      <c r="AD1911" s="244"/>
      <c r="AE1911" s="244"/>
      <c r="AF1911" s="244"/>
      <c r="AG1911" s="324">
        <v>2025</v>
      </c>
      <c r="AH1911" s="129"/>
      <c r="AI1911" s="172"/>
      <c r="AJ1911" s="172"/>
      <c r="AK1911" s="141">
        <f t="shared" si="435"/>
        <v>1822</v>
      </c>
      <c r="AL1911" s="35" t="s">
        <v>153</v>
      </c>
      <c r="AM1911" s="141" t="str">
        <f t="shared" si="436"/>
        <v>1822.</v>
      </c>
      <c r="AN1911" s="136"/>
      <c r="AO1911" s="274"/>
      <c r="AP1911" s="16"/>
    </row>
    <row r="1912" spans="1:42" ht="22.5" customHeight="1" x14ac:dyDescent="0.25">
      <c r="A1912" s="68" t="str">
        <f t="shared" si="434"/>
        <v>1823.</v>
      </c>
      <c r="B1912" s="25">
        <v>3353</v>
      </c>
      <c r="C1912" s="36" t="s">
        <v>1737</v>
      </c>
      <c r="D1912" s="120">
        <v>1982</v>
      </c>
      <c r="E1912" s="121" t="s">
        <v>2932</v>
      </c>
      <c r="F1912" s="68" t="s">
        <v>2934</v>
      </c>
      <c r="G1912" s="120">
        <v>5</v>
      </c>
      <c r="H1912" s="120">
        <v>4</v>
      </c>
      <c r="I1912" s="322">
        <v>3122.1</v>
      </c>
      <c r="J1912" s="176">
        <v>2794.5</v>
      </c>
      <c r="K1912" s="176">
        <v>2794.5</v>
      </c>
      <c r="L1912" s="12">
        <v>110</v>
      </c>
      <c r="M1912" s="235">
        <f t="shared" si="437"/>
        <v>5238690</v>
      </c>
      <c r="N1912" s="235"/>
      <c r="O1912" s="235"/>
      <c r="P1912" s="235"/>
      <c r="Q1912" s="144">
        <f t="shared" si="433"/>
        <v>5238690</v>
      </c>
      <c r="R1912" s="235">
        <v>5238690</v>
      </c>
      <c r="S1912" s="240"/>
      <c r="T1912" s="235"/>
      <c r="U1912" s="235"/>
      <c r="V1912" s="235"/>
      <c r="W1912" s="235"/>
      <c r="X1912" s="235"/>
      <c r="Y1912" s="235"/>
      <c r="Z1912" s="235"/>
      <c r="AA1912" s="235"/>
      <c r="AB1912" s="235"/>
      <c r="AC1912" s="235"/>
      <c r="AD1912" s="235"/>
      <c r="AE1912" s="144"/>
      <c r="AF1912" s="322"/>
      <c r="AG1912" s="324">
        <v>2025</v>
      </c>
      <c r="AH1912" s="129"/>
      <c r="AI1912" s="216"/>
      <c r="AJ1912" s="216"/>
      <c r="AK1912" s="141">
        <f t="shared" si="435"/>
        <v>1823</v>
      </c>
      <c r="AL1912" s="35" t="s">
        <v>153</v>
      </c>
      <c r="AM1912" s="141" t="str">
        <f t="shared" si="436"/>
        <v>1823.</v>
      </c>
      <c r="AN1912" s="136"/>
      <c r="AO1912" s="35"/>
      <c r="AP1912" s="16"/>
    </row>
    <row r="1913" spans="1:42" ht="22.5" customHeight="1" x14ac:dyDescent="0.25">
      <c r="A1913" s="68" t="str">
        <f t="shared" si="434"/>
        <v>1824.</v>
      </c>
      <c r="B1913" s="25">
        <v>3347</v>
      </c>
      <c r="C1913" s="208" t="s">
        <v>111</v>
      </c>
      <c r="D1913" s="120">
        <v>1978</v>
      </c>
      <c r="E1913" s="68" t="s">
        <v>2932</v>
      </c>
      <c r="F1913" s="68" t="s">
        <v>2934</v>
      </c>
      <c r="G1913" s="25">
        <v>5</v>
      </c>
      <c r="H1913" s="25">
        <v>4</v>
      </c>
      <c r="I1913" s="176">
        <v>3662.2</v>
      </c>
      <c r="J1913" s="144">
        <v>3387.2</v>
      </c>
      <c r="K1913" s="176">
        <v>3387.2</v>
      </c>
      <c r="L1913" s="12">
        <v>159</v>
      </c>
      <c r="M1913" s="235">
        <f t="shared" si="437"/>
        <v>760228</v>
      </c>
      <c r="N1913" s="235"/>
      <c r="O1913" s="235"/>
      <c r="P1913" s="235"/>
      <c r="Q1913" s="144">
        <f t="shared" si="433"/>
        <v>760228</v>
      </c>
      <c r="R1913" s="244">
        <v>760228</v>
      </c>
      <c r="S1913" s="245"/>
      <c r="T1913" s="244"/>
      <c r="U1913" s="244"/>
      <c r="V1913" s="244"/>
      <c r="W1913" s="244"/>
      <c r="X1913" s="244"/>
      <c r="Y1913" s="244"/>
      <c r="Z1913" s="244"/>
      <c r="AA1913" s="244"/>
      <c r="AB1913" s="244"/>
      <c r="AC1913" s="244"/>
      <c r="AD1913" s="244"/>
      <c r="AE1913" s="244"/>
      <c r="AF1913" s="244"/>
      <c r="AG1913" s="324">
        <v>2025</v>
      </c>
      <c r="AH1913" s="129"/>
      <c r="AI1913" s="172"/>
      <c r="AJ1913" s="172"/>
      <c r="AK1913" s="141">
        <f t="shared" si="435"/>
        <v>1824</v>
      </c>
      <c r="AL1913" s="35" t="s">
        <v>153</v>
      </c>
      <c r="AM1913" s="141" t="str">
        <f t="shared" si="436"/>
        <v>1824.</v>
      </c>
      <c r="AN1913" s="136"/>
      <c r="AO1913" s="35"/>
      <c r="AP1913" s="16"/>
    </row>
    <row r="1914" spans="1:42" ht="22.5" customHeight="1" x14ac:dyDescent="0.25">
      <c r="A1914" s="68" t="str">
        <f t="shared" si="434"/>
        <v>1825.</v>
      </c>
      <c r="B1914" s="25">
        <v>3348</v>
      </c>
      <c r="C1914" s="208" t="s">
        <v>836</v>
      </c>
      <c r="D1914" s="120">
        <v>1971</v>
      </c>
      <c r="E1914" s="68" t="s">
        <v>2932</v>
      </c>
      <c r="F1914" s="68" t="s">
        <v>2933</v>
      </c>
      <c r="G1914" s="25">
        <v>5</v>
      </c>
      <c r="H1914" s="25">
        <v>5</v>
      </c>
      <c r="I1914" s="176">
        <v>5178.3</v>
      </c>
      <c r="J1914" s="144">
        <v>4808.3</v>
      </c>
      <c r="K1914" s="176">
        <v>4808.3</v>
      </c>
      <c r="L1914" s="12">
        <v>217</v>
      </c>
      <c r="M1914" s="235">
        <f t="shared" si="437"/>
        <v>1663200</v>
      </c>
      <c r="N1914" s="235"/>
      <c r="O1914" s="235"/>
      <c r="P1914" s="235"/>
      <c r="Q1914" s="144">
        <f t="shared" si="433"/>
        <v>1663200</v>
      </c>
      <c r="R1914" s="244">
        <v>1663200</v>
      </c>
      <c r="S1914" s="245"/>
      <c r="T1914" s="244"/>
      <c r="U1914" s="244"/>
      <c r="V1914" s="244"/>
      <c r="W1914" s="244"/>
      <c r="X1914" s="244"/>
      <c r="Y1914" s="244"/>
      <c r="Z1914" s="244"/>
      <c r="AA1914" s="244"/>
      <c r="AB1914" s="244"/>
      <c r="AC1914" s="244"/>
      <c r="AD1914" s="244"/>
      <c r="AE1914" s="244"/>
      <c r="AF1914" s="244"/>
      <c r="AG1914" s="324">
        <v>2025</v>
      </c>
      <c r="AH1914" s="129"/>
      <c r="AI1914" s="172"/>
      <c r="AJ1914" s="172"/>
      <c r="AK1914" s="141">
        <f t="shared" si="435"/>
        <v>1825</v>
      </c>
      <c r="AL1914" s="35" t="s">
        <v>153</v>
      </c>
      <c r="AM1914" s="141" t="str">
        <f t="shared" si="436"/>
        <v>1825.</v>
      </c>
      <c r="AN1914" s="136"/>
      <c r="AO1914" s="35"/>
      <c r="AP1914" s="16"/>
    </row>
    <row r="1915" spans="1:42" ht="22.5" customHeight="1" x14ac:dyDescent="0.25">
      <c r="A1915" s="68" t="str">
        <f t="shared" si="434"/>
        <v>1826.</v>
      </c>
      <c r="B1915" s="25">
        <v>3352</v>
      </c>
      <c r="C1915" s="36" t="s">
        <v>1736</v>
      </c>
      <c r="D1915" s="25">
        <v>1984</v>
      </c>
      <c r="E1915" s="68" t="s">
        <v>2932</v>
      </c>
      <c r="F1915" s="68" t="s">
        <v>2934</v>
      </c>
      <c r="G1915" s="25">
        <v>5</v>
      </c>
      <c r="H1915" s="25">
        <v>4</v>
      </c>
      <c r="I1915" s="235">
        <v>3069.8</v>
      </c>
      <c r="J1915" s="235">
        <v>2794.4</v>
      </c>
      <c r="K1915" s="247">
        <v>2794.4</v>
      </c>
      <c r="L1915" s="12">
        <v>102</v>
      </c>
      <c r="M1915" s="235">
        <f t="shared" si="437"/>
        <v>5198080</v>
      </c>
      <c r="N1915" s="235"/>
      <c r="O1915" s="235"/>
      <c r="P1915" s="235"/>
      <c r="Q1915" s="144">
        <f t="shared" si="433"/>
        <v>5198080</v>
      </c>
      <c r="R1915" s="235">
        <v>5198080</v>
      </c>
      <c r="S1915" s="240"/>
      <c r="T1915" s="235"/>
      <c r="U1915" s="235"/>
      <c r="V1915" s="235"/>
      <c r="W1915" s="235"/>
      <c r="X1915" s="235"/>
      <c r="Y1915" s="235"/>
      <c r="Z1915" s="235"/>
      <c r="AA1915" s="235"/>
      <c r="AB1915" s="235"/>
      <c r="AC1915" s="235"/>
      <c r="AD1915" s="235"/>
      <c r="AE1915" s="144"/>
      <c r="AF1915" s="322"/>
      <c r="AG1915" s="324">
        <v>2025</v>
      </c>
      <c r="AH1915" s="129"/>
      <c r="AI1915" s="216"/>
      <c r="AJ1915" s="216"/>
      <c r="AK1915" s="141">
        <f t="shared" si="435"/>
        <v>1826</v>
      </c>
      <c r="AL1915" s="35" t="s">
        <v>153</v>
      </c>
      <c r="AM1915" s="141" t="str">
        <f t="shared" si="436"/>
        <v>1826.</v>
      </c>
      <c r="AN1915" s="136"/>
      <c r="AO1915" s="35"/>
      <c r="AP1915" s="16"/>
    </row>
    <row r="1916" spans="1:42" ht="22.5" customHeight="1" x14ac:dyDescent="0.25">
      <c r="A1916" s="68" t="str">
        <f t="shared" si="434"/>
        <v>1827.</v>
      </c>
      <c r="B1916" s="25">
        <v>3386</v>
      </c>
      <c r="C1916" s="36" t="s">
        <v>1741</v>
      </c>
      <c r="D1916" s="120">
        <v>1979</v>
      </c>
      <c r="E1916" s="121" t="s">
        <v>2932</v>
      </c>
      <c r="F1916" s="68" t="s">
        <v>2934</v>
      </c>
      <c r="G1916" s="120">
        <v>5</v>
      </c>
      <c r="H1916" s="120">
        <v>5</v>
      </c>
      <c r="I1916" s="322">
        <v>3629.7</v>
      </c>
      <c r="J1916" s="176">
        <v>3358.1</v>
      </c>
      <c r="K1916" s="176">
        <v>3358.1</v>
      </c>
      <c r="L1916" s="12">
        <v>107</v>
      </c>
      <c r="M1916" s="235">
        <f t="shared" si="437"/>
        <v>771660</v>
      </c>
      <c r="N1916" s="235"/>
      <c r="O1916" s="235"/>
      <c r="P1916" s="235"/>
      <c r="Q1916" s="144">
        <f t="shared" ref="Q1916:Q1978" si="438">M1916</f>
        <v>771660</v>
      </c>
      <c r="R1916" s="235">
        <v>771660</v>
      </c>
      <c r="S1916" s="240"/>
      <c r="T1916" s="235"/>
      <c r="U1916" s="235"/>
      <c r="V1916" s="235"/>
      <c r="W1916" s="235"/>
      <c r="X1916" s="235"/>
      <c r="Y1916" s="235"/>
      <c r="Z1916" s="235"/>
      <c r="AA1916" s="235"/>
      <c r="AB1916" s="235"/>
      <c r="AC1916" s="235"/>
      <c r="AD1916" s="235"/>
      <c r="AE1916" s="235"/>
      <c r="AF1916" s="235"/>
      <c r="AG1916" s="324">
        <v>2025</v>
      </c>
      <c r="AH1916" s="129"/>
      <c r="AI1916" s="216"/>
      <c r="AJ1916" s="216"/>
      <c r="AK1916" s="141">
        <f t="shared" si="435"/>
        <v>1827</v>
      </c>
      <c r="AL1916" s="35" t="s">
        <v>153</v>
      </c>
      <c r="AM1916" s="141" t="str">
        <f t="shared" si="436"/>
        <v>1827.</v>
      </c>
      <c r="AN1916" s="136"/>
      <c r="AO1916" s="35"/>
      <c r="AP1916" s="16"/>
    </row>
    <row r="1917" spans="1:42" ht="22.5" customHeight="1" x14ac:dyDescent="0.25">
      <c r="A1917" s="68" t="str">
        <f t="shared" si="434"/>
        <v>1828.</v>
      </c>
      <c r="B1917" s="25">
        <v>3387</v>
      </c>
      <c r="C1917" s="174" t="s">
        <v>699</v>
      </c>
      <c r="D1917" s="25">
        <v>1979</v>
      </c>
      <c r="E1917" s="68" t="s">
        <v>2932</v>
      </c>
      <c r="F1917" s="68" t="s">
        <v>2934</v>
      </c>
      <c r="G1917" s="25">
        <v>5</v>
      </c>
      <c r="H1917" s="25">
        <v>2</v>
      </c>
      <c r="I1917" s="235">
        <v>1785.2</v>
      </c>
      <c r="J1917" s="144">
        <v>1678.2</v>
      </c>
      <c r="K1917" s="247">
        <v>1644.2</v>
      </c>
      <c r="L1917" s="12">
        <v>46</v>
      </c>
      <c r="M1917" s="235">
        <f t="shared" si="437"/>
        <v>1113090</v>
      </c>
      <c r="N1917" s="235"/>
      <c r="O1917" s="235"/>
      <c r="P1917" s="235"/>
      <c r="Q1917" s="144">
        <f t="shared" si="438"/>
        <v>1113090</v>
      </c>
      <c r="R1917" s="235">
        <f>727260+385830</f>
        <v>1113090</v>
      </c>
      <c r="S1917" s="240"/>
      <c r="T1917" s="235"/>
      <c r="U1917" s="235"/>
      <c r="V1917" s="235"/>
      <c r="W1917" s="235"/>
      <c r="X1917" s="235"/>
      <c r="Y1917" s="235"/>
      <c r="Z1917" s="235"/>
      <c r="AA1917" s="235"/>
      <c r="AB1917" s="235"/>
      <c r="AC1917" s="235"/>
      <c r="AD1917" s="235"/>
      <c r="AE1917" s="235"/>
      <c r="AF1917" s="235"/>
      <c r="AG1917" s="324">
        <v>2025</v>
      </c>
      <c r="AH1917" s="129"/>
      <c r="AI1917" s="216"/>
      <c r="AJ1917" s="216"/>
      <c r="AK1917" s="141">
        <f t="shared" si="435"/>
        <v>1828</v>
      </c>
      <c r="AL1917" s="35" t="s">
        <v>153</v>
      </c>
      <c r="AM1917" s="141" t="str">
        <f t="shared" si="436"/>
        <v>1828.</v>
      </c>
      <c r="AN1917" s="136"/>
      <c r="AO1917" s="35"/>
      <c r="AP1917" s="16"/>
    </row>
    <row r="1918" spans="1:42" ht="22.5" customHeight="1" x14ac:dyDescent="0.25">
      <c r="A1918" s="68" t="str">
        <f t="shared" si="434"/>
        <v>1829.</v>
      </c>
      <c r="B1918" s="25">
        <v>3389</v>
      </c>
      <c r="C1918" s="174" t="s">
        <v>700</v>
      </c>
      <c r="D1918" s="25">
        <v>1980</v>
      </c>
      <c r="E1918" s="68" t="s">
        <v>2932</v>
      </c>
      <c r="F1918" s="68" t="s">
        <v>2934</v>
      </c>
      <c r="G1918" s="25">
        <v>5</v>
      </c>
      <c r="H1918" s="25">
        <v>4</v>
      </c>
      <c r="I1918" s="235">
        <v>3699.2</v>
      </c>
      <c r="J1918" s="144">
        <v>3403.8</v>
      </c>
      <c r="K1918" s="247">
        <v>3403.8</v>
      </c>
      <c r="L1918" s="12">
        <v>80</v>
      </c>
      <c r="M1918" s="235">
        <f t="shared" si="437"/>
        <v>1520208</v>
      </c>
      <c r="N1918" s="235"/>
      <c r="O1918" s="235"/>
      <c r="P1918" s="235"/>
      <c r="Q1918" s="144">
        <f t="shared" si="438"/>
        <v>1520208</v>
      </c>
      <c r="R1918" s="235">
        <v>1520208</v>
      </c>
      <c r="S1918" s="240"/>
      <c r="T1918" s="235"/>
      <c r="U1918" s="235"/>
      <c r="V1918" s="235"/>
      <c r="W1918" s="235"/>
      <c r="X1918" s="235"/>
      <c r="Y1918" s="235"/>
      <c r="Z1918" s="235"/>
      <c r="AA1918" s="235"/>
      <c r="AB1918" s="235"/>
      <c r="AC1918" s="235"/>
      <c r="AD1918" s="235"/>
      <c r="AE1918" s="235"/>
      <c r="AF1918" s="235"/>
      <c r="AG1918" s="324">
        <v>2025</v>
      </c>
      <c r="AH1918" s="129"/>
      <c r="AI1918" s="216"/>
      <c r="AJ1918" s="216"/>
      <c r="AK1918" s="141">
        <f t="shared" si="435"/>
        <v>1829</v>
      </c>
      <c r="AL1918" s="35" t="s">
        <v>153</v>
      </c>
      <c r="AM1918" s="141" t="str">
        <f t="shared" si="436"/>
        <v>1829.</v>
      </c>
      <c r="AN1918" s="136"/>
      <c r="AO1918" s="35"/>
      <c r="AP1918" s="16"/>
    </row>
    <row r="1919" spans="1:42" ht="22.5" customHeight="1" x14ac:dyDescent="0.25">
      <c r="A1919" s="68" t="str">
        <f t="shared" si="434"/>
        <v>1830.</v>
      </c>
      <c r="B1919" s="25">
        <v>3404</v>
      </c>
      <c r="C1919" s="300" t="s">
        <v>888</v>
      </c>
      <c r="D1919" s="120">
        <v>1991</v>
      </c>
      <c r="E1919" s="121" t="s">
        <v>2932</v>
      </c>
      <c r="F1919" s="68" t="s">
        <v>2933</v>
      </c>
      <c r="G1919" s="120">
        <v>5</v>
      </c>
      <c r="H1919" s="120">
        <v>4</v>
      </c>
      <c r="I1919" s="322">
        <v>4968.6000000000004</v>
      </c>
      <c r="J1919" s="144">
        <v>4401.6000000000004</v>
      </c>
      <c r="K1919" s="176">
        <v>4401.6000000000004</v>
      </c>
      <c r="L1919" s="12">
        <v>152</v>
      </c>
      <c r="M1919" s="235">
        <f t="shared" si="437"/>
        <v>4873200</v>
      </c>
      <c r="N1919" s="235"/>
      <c r="O1919" s="235"/>
      <c r="P1919" s="235"/>
      <c r="Q1919" s="144">
        <f t="shared" si="438"/>
        <v>4873200</v>
      </c>
      <c r="R1919" s="244">
        <v>4873200</v>
      </c>
      <c r="S1919" s="245"/>
      <c r="T1919" s="244"/>
      <c r="U1919" s="244"/>
      <c r="V1919" s="244"/>
      <c r="W1919" s="244"/>
      <c r="X1919" s="244"/>
      <c r="Y1919" s="244"/>
      <c r="Z1919" s="244"/>
      <c r="AA1919" s="244"/>
      <c r="AB1919" s="244"/>
      <c r="AC1919" s="244"/>
      <c r="AD1919" s="244"/>
      <c r="AE1919" s="144"/>
      <c r="AF1919" s="244"/>
      <c r="AG1919" s="324">
        <v>2025</v>
      </c>
      <c r="AH1919" s="129"/>
      <c r="AI1919" s="172"/>
      <c r="AJ1919" s="172"/>
      <c r="AK1919" s="141">
        <f t="shared" si="435"/>
        <v>1830</v>
      </c>
      <c r="AL1919" s="35" t="s">
        <v>153</v>
      </c>
      <c r="AM1919" s="141" t="str">
        <f t="shared" si="436"/>
        <v>1830.</v>
      </c>
      <c r="AN1919" s="136"/>
      <c r="AO1919" s="35"/>
      <c r="AP1919" s="16"/>
    </row>
    <row r="1920" spans="1:42" ht="22.5" customHeight="1" x14ac:dyDescent="0.25">
      <c r="A1920" s="68" t="str">
        <f t="shared" si="434"/>
        <v>1831.</v>
      </c>
      <c r="B1920" s="25">
        <v>3421</v>
      </c>
      <c r="C1920" s="208" t="s">
        <v>841</v>
      </c>
      <c r="D1920" s="120">
        <v>1976</v>
      </c>
      <c r="E1920" s="68" t="s">
        <v>2932</v>
      </c>
      <c r="F1920" s="68" t="s">
        <v>2934</v>
      </c>
      <c r="G1920" s="25">
        <v>5</v>
      </c>
      <c r="H1920" s="25">
        <v>4</v>
      </c>
      <c r="I1920" s="176">
        <v>3634.4</v>
      </c>
      <c r="J1920" s="144">
        <v>3317.8</v>
      </c>
      <c r="K1920" s="176">
        <v>3317.8</v>
      </c>
      <c r="L1920" s="12">
        <v>128</v>
      </c>
      <c r="M1920" s="235">
        <f t="shared" si="437"/>
        <v>3248800</v>
      </c>
      <c r="N1920" s="235"/>
      <c r="O1920" s="235"/>
      <c r="P1920" s="235"/>
      <c r="Q1920" s="144">
        <f t="shared" si="438"/>
        <v>3248800</v>
      </c>
      <c r="R1920" s="244">
        <v>3248800</v>
      </c>
      <c r="S1920" s="245"/>
      <c r="T1920" s="244"/>
      <c r="U1920" s="244"/>
      <c r="V1920" s="244"/>
      <c r="W1920" s="244"/>
      <c r="X1920" s="244"/>
      <c r="Y1920" s="244"/>
      <c r="Z1920" s="244"/>
      <c r="AA1920" s="244"/>
      <c r="AB1920" s="244"/>
      <c r="AC1920" s="244"/>
      <c r="AD1920" s="244"/>
      <c r="AE1920" s="144"/>
      <c r="AF1920" s="244"/>
      <c r="AG1920" s="324">
        <v>2025</v>
      </c>
      <c r="AH1920" s="129"/>
      <c r="AI1920" s="172"/>
      <c r="AJ1920" s="172"/>
      <c r="AK1920" s="141">
        <f t="shared" si="435"/>
        <v>1831</v>
      </c>
      <c r="AL1920" s="35" t="s">
        <v>153</v>
      </c>
      <c r="AM1920" s="141" t="str">
        <f t="shared" si="436"/>
        <v>1831.</v>
      </c>
      <c r="AN1920" s="136"/>
      <c r="AO1920" s="35"/>
      <c r="AP1920" s="16"/>
    </row>
    <row r="1921" spans="1:42" ht="22.5" customHeight="1" x14ac:dyDescent="0.25">
      <c r="A1921" s="68" t="str">
        <f t="shared" si="434"/>
        <v>1832.</v>
      </c>
      <c r="B1921" s="25">
        <v>3447</v>
      </c>
      <c r="C1921" s="208" t="s">
        <v>844</v>
      </c>
      <c r="D1921" s="120">
        <v>1981</v>
      </c>
      <c r="E1921" s="68" t="s">
        <v>2932</v>
      </c>
      <c r="F1921" s="68" t="s">
        <v>2934</v>
      </c>
      <c r="G1921" s="25">
        <v>5</v>
      </c>
      <c r="H1921" s="25">
        <v>6</v>
      </c>
      <c r="I1921" s="176">
        <v>4452.5</v>
      </c>
      <c r="J1921" s="144">
        <v>3999.5</v>
      </c>
      <c r="K1921" s="176">
        <v>3999.5</v>
      </c>
      <c r="L1921" s="12">
        <v>162</v>
      </c>
      <c r="M1921" s="235">
        <f t="shared" si="437"/>
        <v>6903700</v>
      </c>
      <c r="N1921" s="235"/>
      <c r="O1921" s="235"/>
      <c r="P1921" s="235"/>
      <c r="Q1921" s="144">
        <f t="shared" si="438"/>
        <v>6903700</v>
      </c>
      <c r="R1921" s="244">
        <v>6903700</v>
      </c>
      <c r="S1921" s="245"/>
      <c r="T1921" s="244"/>
      <c r="U1921" s="244"/>
      <c r="V1921" s="244"/>
      <c r="W1921" s="244"/>
      <c r="X1921" s="244"/>
      <c r="Y1921" s="244"/>
      <c r="Z1921" s="244"/>
      <c r="AA1921" s="244"/>
      <c r="AB1921" s="244"/>
      <c r="AC1921" s="244"/>
      <c r="AD1921" s="244"/>
      <c r="AE1921" s="244"/>
      <c r="AF1921" s="244"/>
      <c r="AG1921" s="324">
        <v>2025</v>
      </c>
      <c r="AH1921" s="129"/>
      <c r="AI1921" s="172"/>
      <c r="AJ1921" s="172"/>
      <c r="AK1921" s="141">
        <f t="shared" si="435"/>
        <v>1832</v>
      </c>
      <c r="AL1921" s="35" t="s">
        <v>153</v>
      </c>
      <c r="AM1921" s="141" t="str">
        <f t="shared" si="436"/>
        <v>1832.</v>
      </c>
      <c r="AN1921" s="136"/>
      <c r="AO1921" s="35"/>
      <c r="AP1921" s="16"/>
    </row>
    <row r="1922" spans="1:42" ht="22.5" customHeight="1" x14ac:dyDescent="0.25">
      <c r="A1922" s="68" t="str">
        <f t="shared" si="434"/>
        <v>1833.</v>
      </c>
      <c r="B1922" s="25">
        <v>3449</v>
      </c>
      <c r="C1922" s="36" t="s">
        <v>1825</v>
      </c>
      <c r="D1922" s="120">
        <v>1978</v>
      </c>
      <c r="E1922" s="68" t="s">
        <v>2932</v>
      </c>
      <c r="F1922" s="68" t="s">
        <v>2934</v>
      </c>
      <c r="G1922" s="25">
        <v>5</v>
      </c>
      <c r="H1922" s="25">
        <v>4</v>
      </c>
      <c r="I1922" s="176">
        <v>2924</v>
      </c>
      <c r="J1922" s="176">
        <v>2612</v>
      </c>
      <c r="K1922" s="176">
        <v>2612</v>
      </c>
      <c r="L1922" s="12">
        <v>102</v>
      </c>
      <c r="M1922" s="235">
        <f t="shared" si="437"/>
        <v>1639245.5999999999</v>
      </c>
      <c r="N1922" s="235"/>
      <c r="O1922" s="235"/>
      <c r="P1922" s="235"/>
      <c r="Q1922" s="144">
        <f t="shared" si="438"/>
        <v>1639245.5999999999</v>
      </c>
      <c r="R1922" s="235"/>
      <c r="S1922" s="240"/>
      <c r="T1922" s="235"/>
      <c r="U1922" s="235"/>
      <c r="V1922" s="235"/>
      <c r="W1922" s="235">
        <v>740.4</v>
      </c>
      <c r="X1922" s="235">
        <f>W1922*2214</f>
        <v>1639245.5999999999</v>
      </c>
      <c r="Y1922" s="235"/>
      <c r="Z1922" s="235"/>
      <c r="AA1922" s="235"/>
      <c r="AB1922" s="235"/>
      <c r="AC1922" s="235"/>
      <c r="AD1922" s="235"/>
      <c r="AE1922" s="144"/>
      <c r="AF1922" s="322"/>
      <c r="AG1922" s="324">
        <v>2025</v>
      </c>
      <c r="AH1922" s="129"/>
      <c r="AI1922" s="172"/>
      <c r="AJ1922" s="172"/>
      <c r="AK1922" s="141">
        <f t="shared" si="435"/>
        <v>1833</v>
      </c>
      <c r="AL1922" s="35" t="s">
        <v>153</v>
      </c>
      <c r="AM1922" s="141" t="str">
        <f t="shared" si="436"/>
        <v>1833.</v>
      </c>
      <c r="AN1922" s="136"/>
      <c r="AO1922" s="35"/>
      <c r="AP1922" s="16"/>
    </row>
    <row r="1923" spans="1:42" ht="22.5" customHeight="1" x14ac:dyDescent="0.25">
      <c r="A1923" s="68" t="str">
        <f t="shared" si="434"/>
        <v>1834.</v>
      </c>
      <c r="B1923" s="25">
        <v>3450</v>
      </c>
      <c r="C1923" s="36" t="s">
        <v>1826</v>
      </c>
      <c r="D1923" s="25">
        <v>1983</v>
      </c>
      <c r="E1923" s="68" t="s">
        <v>2932</v>
      </c>
      <c r="F1923" s="68" t="s">
        <v>2933</v>
      </c>
      <c r="G1923" s="25">
        <v>5</v>
      </c>
      <c r="H1923" s="25">
        <v>4</v>
      </c>
      <c r="I1923" s="235">
        <v>3638.1</v>
      </c>
      <c r="J1923" s="235">
        <v>3298.8</v>
      </c>
      <c r="K1923" s="247">
        <v>3298.8</v>
      </c>
      <c r="L1923" s="12">
        <v>148</v>
      </c>
      <c r="M1923" s="235">
        <f t="shared" si="437"/>
        <v>7025530</v>
      </c>
      <c r="N1923" s="235"/>
      <c r="O1923" s="235"/>
      <c r="P1923" s="235"/>
      <c r="Q1923" s="144">
        <f t="shared" si="438"/>
        <v>7025530</v>
      </c>
      <c r="R1923" s="235">
        <v>7025530</v>
      </c>
      <c r="S1923" s="240"/>
      <c r="T1923" s="235"/>
      <c r="U1923" s="235"/>
      <c r="V1923" s="235"/>
      <c r="W1923" s="235"/>
      <c r="X1923" s="235"/>
      <c r="Y1923" s="235"/>
      <c r="Z1923" s="235"/>
      <c r="AA1923" s="235"/>
      <c r="AB1923" s="235"/>
      <c r="AC1923" s="235"/>
      <c r="AD1923" s="235"/>
      <c r="AE1923" s="144"/>
      <c r="AF1923" s="322"/>
      <c r="AG1923" s="324">
        <v>2025</v>
      </c>
      <c r="AH1923" s="129"/>
      <c r="AI1923" s="216"/>
      <c r="AJ1923" s="216"/>
      <c r="AK1923" s="141">
        <f t="shared" si="435"/>
        <v>1834</v>
      </c>
      <c r="AL1923" s="35" t="s">
        <v>153</v>
      </c>
      <c r="AM1923" s="141" t="str">
        <f t="shared" si="436"/>
        <v>1834.</v>
      </c>
      <c r="AN1923" s="136"/>
      <c r="AO1923" s="35"/>
      <c r="AP1923" s="16"/>
    </row>
    <row r="1924" spans="1:42" ht="22.5" customHeight="1" x14ac:dyDescent="0.25">
      <c r="A1924" s="68" t="str">
        <f t="shared" si="434"/>
        <v>1835.</v>
      </c>
      <c r="B1924" s="25">
        <v>3452</v>
      </c>
      <c r="C1924" s="208" t="s">
        <v>845</v>
      </c>
      <c r="D1924" s="120">
        <v>1982</v>
      </c>
      <c r="E1924" s="68" t="s">
        <v>2932</v>
      </c>
      <c r="F1924" s="68" t="s">
        <v>2934</v>
      </c>
      <c r="G1924" s="25">
        <v>5</v>
      </c>
      <c r="H1924" s="25">
        <v>4</v>
      </c>
      <c r="I1924" s="176">
        <v>3607.5</v>
      </c>
      <c r="J1924" s="144">
        <v>3323.6</v>
      </c>
      <c r="K1924" s="176">
        <v>3323.6</v>
      </c>
      <c r="L1924" s="12">
        <v>108</v>
      </c>
      <c r="M1924" s="235">
        <f t="shared" si="437"/>
        <v>5685400</v>
      </c>
      <c r="N1924" s="235"/>
      <c r="O1924" s="235"/>
      <c r="P1924" s="235"/>
      <c r="Q1924" s="144">
        <f t="shared" si="438"/>
        <v>5685400</v>
      </c>
      <c r="R1924" s="244">
        <v>5685400</v>
      </c>
      <c r="S1924" s="245"/>
      <c r="T1924" s="244"/>
      <c r="U1924" s="244"/>
      <c r="V1924" s="244"/>
      <c r="W1924" s="244"/>
      <c r="X1924" s="244"/>
      <c r="Y1924" s="244"/>
      <c r="Z1924" s="244"/>
      <c r="AA1924" s="244"/>
      <c r="AB1924" s="244"/>
      <c r="AC1924" s="244"/>
      <c r="AD1924" s="244"/>
      <c r="AE1924" s="244"/>
      <c r="AF1924" s="244"/>
      <c r="AG1924" s="324">
        <v>2025</v>
      </c>
      <c r="AH1924" s="129"/>
      <c r="AI1924" s="172"/>
      <c r="AJ1924" s="172"/>
      <c r="AK1924" s="141">
        <f t="shared" si="435"/>
        <v>1835</v>
      </c>
      <c r="AL1924" s="35" t="s">
        <v>153</v>
      </c>
      <c r="AM1924" s="141" t="str">
        <f t="shared" si="436"/>
        <v>1835.</v>
      </c>
      <c r="AN1924" s="136"/>
      <c r="AO1924" s="35"/>
      <c r="AP1924" s="16"/>
    </row>
    <row r="1925" spans="1:42" ht="22.5" customHeight="1" x14ac:dyDescent="0.25">
      <c r="A1925" s="68" t="str">
        <f t="shared" si="434"/>
        <v>1836.</v>
      </c>
      <c r="B1925" s="25">
        <v>3475</v>
      </c>
      <c r="C1925" s="208" t="s">
        <v>2643</v>
      </c>
      <c r="D1925" s="120">
        <v>1964</v>
      </c>
      <c r="E1925" s="68" t="s">
        <v>2932</v>
      </c>
      <c r="F1925" s="68" t="s">
        <v>2934</v>
      </c>
      <c r="G1925" s="25">
        <v>4</v>
      </c>
      <c r="H1925" s="25">
        <v>3</v>
      </c>
      <c r="I1925" s="176">
        <v>2615.3000000000002</v>
      </c>
      <c r="J1925" s="144">
        <v>2082.1</v>
      </c>
      <c r="K1925" s="176">
        <v>2008.1</v>
      </c>
      <c r="L1925" s="12">
        <v>43</v>
      </c>
      <c r="M1925" s="235">
        <f t="shared" si="437"/>
        <v>6368257</v>
      </c>
      <c r="N1925" s="235"/>
      <c r="O1925" s="235"/>
      <c r="P1925" s="235"/>
      <c r="Q1925" s="144">
        <f t="shared" si="438"/>
        <v>6368257</v>
      </c>
      <c r="R1925" s="244">
        <f>3497130+2871127</f>
        <v>6368257</v>
      </c>
      <c r="S1925" s="245"/>
      <c r="T1925" s="244"/>
      <c r="U1925" s="244"/>
      <c r="V1925" s="244"/>
      <c r="W1925" s="244"/>
      <c r="X1925" s="244"/>
      <c r="Y1925" s="244"/>
      <c r="Z1925" s="244"/>
      <c r="AA1925" s="244"/>
      <c r="AB1925" s="244"/>
      <c r="AC1925" s="244"/>
      <c r="AD1925" s="244"/>
      <c r="AE1925" s="244"/>
      <c r="AF1925" s="244"/>
      <c r="AG1925" s="324">
        <v>2025</v>
      </c>
      <c r="AH1925" s="129"/>
      <c r="AI1925" s="172"/>
      <c r="AJ1925" s="172"/>
      <c r="AK1925" s="141">
        <f t="shared" si="435"/>
        <v>1836</v>
      </c>
      <c r="AL1925" s="35" t="s">
        <v>153</v>
      </c>
      <c r="AM1925" s="141" t="str">
        <f t="shared" si="436"/>
        <v>1836.</v>
      </c>
      <c r="AN1925" s="136"/>
      <c r="AO1925" s="35"/>
      <c r="AP1925" s="16"/>
    </row>
    <row r="1926" spans="1:42" ht="22.5" customHeight="1" x14ac:dyDescent="0.25">
      <c r="A1926" s="68" t="str">
        <f t="shared" si="434"/>
        <v>1837.</v>
      </c>
      <c r="B1926" s="25">
        <v>3482</v>
      </c>
      <c r="C1926" s="300" t="s">
        <v>887</v>
      </c>
      <c r="D1926" s="120">
        <v>1995</v>
      </c>
      <c r="E1926" s="121" t="s">
        <v>2932</v>
      </c>
      <c r="F1926" s="68" t="s">
        <v>2933</v>
      </c>
      <c r="G1926" s="120">
        <v>5</v>
      </c>
      <c r="H1926" s="120">
        <v>5</v>
      </c>
      <c r="I1926" s="322">
        <v>5947.7</v>
      </c>
      <c r="J1926" s="144">
        <v>5283.8</v>
      </c>
      <c r="K1926" s="176">
        <v>5283.8</v>
      </c>
      <c r="L1926" s="12">
        <v>201</v>
      </c>
      <c r="M1926" s="235">
        <f t="shared" si="437"/>
        <v>5484388</v>
      </c>
      <c r="N1926" s="235"/>
      <c r="O1926" s="235"/>
      <c r="P1926" s="235"/>
      <c r="Q1926" s="144">
        <f t="shared" si="438"/>
        <v>5484388</v>
      </c>
      <c r="R1926" s="244">
        <v>5484388</v>
      </c>
      <c r="S1926" s="245"/>
      <c r="T1926" s="244"/>
      <c r="U1926" s="244"/>
      <c r="V1926" s="244"/>
      <c r="W1926" s="244"/>
      <c r="X1926" s="244"/>
      <c r="Y1926" s="244"/>
      <c r="Z1926" s="244"/>
      <c r="AA1926" s="244"/>
      <c r="AB1926" s="244"/>
      <c r="AC1926" s="244"/>
      <c r="AD1926" s="244"/>
      <c r="AE1926" s="244"/>
      <c r="AF1926" s="244"/>
      <c r="AG1926" s="324">
        <v>2025</v>
      </c>
      <c r="AH1926" s="129"/>
      <c r="AI1926" s="172"/>
      <c r="AJ1926" s="172"/>
      <c r="AK1926" s="141">
        <f t="shared" si="435"/>
        <v>1837</v>
      </c>
      <c r="AL1926" s="35" t="s">
        <v>153</v>
      </c>
      <c r="AM1926" s="141" t="str">
        <f t="shared" si="436"/>
        <v>1837.</v>
      </c>
      <c r="AN1926" s="136"/>
      <c r="AO1926" s="35"/>
      <c r="AP1926" s="16"/>
    </row>
    <row r="1927" spans="1:42" ht="22.5" customHeight="1" x14ac:dyDescent="0.25">
      <c r="A1927" s="68" t="str">
        <f t="shared" si="434"/>
        <v>1838.</v>
      </c>
      <c r="B1927" s="25">
        <v>3494</v>
      </c>
      <c r="C1927" s="174" t="s">
        <v>710</v>
      </c>
      <c r="D1927" s="25">
        <v>1969</v>
      </c>
      <c r="E1927" s="68" t="s">
        <v>2932</v>
      </c>
      <c r="F1927" s="68" t="s">
        <v>2934</v>
      </c>
      <c r="G1927" s="25">
        <v>5</v>
      </c>
      <c r="H1927" s="25">
        <v>4</v>
      </c>
      <c r="I1927" s="235">
        <v>3439.6</v>
      </c>
      <c r="J1927" s="144">
        <v>2537.3000000000002</v>
      </c>
      <c r="K1927" s="247">
        <v>2537.3000000000002</v>
      </c>
      <c r="L1927" s="12">
        <v>84</v>
      </c>
      <c r="M1927" s="235">
        <f t="shared" si="437"/>
        <v>1351296</v>
      </c>
      <c r="N1927" s="235"/>
      <c r="O1927" s="235"/>
      <c r="P1927" s="235"/>
      <c r="Q1927" s="144">
        <f t="shared" si="438"/>
        <v>1351296</v>
      </c>
      <c r="R1927" s="235">
        <v>1351296</v>
      </c>
      <c r="S1927" s="240"/>
      <c r="T1927" s="235"/>
      <c r="U1927" s="235"/>
      <c r="V1927" s="235"/>
      <c r="W1927" s="235"/>
      <c r="X1927" s="235"/>
      <c r="Y1927" s="235"/>
      <c r="Z1927" s="235"/>
      <c r="AA1927" s="235"/>
      <c r="AB1927" s="235"/>
      <c r="AC1927" s="235"/>
      <c r="AD1927" s="235"/>
      <c r="AE1927" s="235"/>
      <c r="AF1927" s="235"/>
      <c r="AG1927" s="324">
        <v>2025</v>
      </c>
      <c r="AH1927" s="129"/>
      <c r="AI1927" s="216"/>
      <c r="AJ1927" s="216"/>
      <c r="AK1927" s="141">
        <f t="shared" si="435"/>
        <v>1838</v>
      </c>
      <c r="AL1927" s="35" t="s">
        <v>153</v>
      </c>
      <c r="AM1927" s="141" t="str">
        <f t="shared" si="436"/>
        <v>1838.</v>
      </c>
      <c r="AN1927" s="136"/>
      <c r="AO1927" s="35"/>
      <c r="AP1927" s="16"/>
    </row>
    <row r="1928" spans="1:42" ht="22.5" customHeight="1" x14ac:dyDescent="0.25">
      <c r="A1928" s="68" t="str">
        <f t="shared" si="434"/>
        <v>1839.</v>
      </c>
      <c r="B1928" s="25">
        <v>3495</v>
      </c>
      <c r="C1928" s="208" t="s">
        <v>852</v>
      </c>
      <c r="D1928" s="120">
        <v>1971</v>
      </c>
      <c r="E1928" s="68" t="s">
        <v>2932</v>
      </c>
      <c r="F1928" s="68" t="s">
        <v>2934</v>
      </c>
      <c r="G1928" s="25">
        <v>5</v>
      </c>
      <c r="H1928" s="25">
        <v>4</v>
      </c>
      <c r="I1928" s="176">
        <v>3479.4</v>
      </c>
      <c r="J1928" s="144">
        <v>2500.5</v>
      </c>
      <c r="K1928" s="176">
        <v>2500.5</v>
      </c>
      <c r="L1928" s="12">
        <v>124</v>
      </c>
      <c r="M1928" s="235">
        <f t="shared" si="437"/>
        <v>771660</v>
      </c>
      <c r="N1928" s="235"/>
      <c r="O1928" s="235"/>
      <c r="P1928" s="235"/>
      <c r="Q1928" s="144">
        <f t="shared" si="438"/>
        <v>771660</v>
      </c>
      <c r="R1928" s="244">
        <v>771660</v>
      </c>
      <c r="S1928" s="245"/>
      <c r="T1928" s="244"/>
      <c r="U1928" s="244"/>
      <c r="V1928" s="244"/>
      <c r="W1928" s="244"/>
      <c r="X1928" s="244"/>
      <c r="Y1928" s="244"/>
      <c r="Z1928" s="244"/>
      <c r="AA1928" s="244"/>
      <c r="AB1928" s="244"/>
      <c r="AC1928" s="244"/>
      <c r="AD1928" s="244"/>
      <c r="AE1928" s="244"/>
      <c r="AF1928" s="244"/>
      <c r="AG1928" s="324">
        <v>2025</v>
      </c>
      <c r="AH1928" s="129"/>
      <c r="AI1928" s="172"/>
      <c r="AJ1928" s="172"/>
      <c r="AK1928" s="141">
        <f t="shared" si="435"/>
        <v>1839</v>
      </c>
      <c r="AL1928" s="35" t="s">
        <v>153</v>
      </c>
      <c r="AM1928" s="141" t="str">
        <f t="shared" si="436"/>
        <v>1839.</v>
      </c>
      <c r="AN1928" s="136"/>
      <c r="AO1928" s="35"/>
      <c r="AP1928" s="16"/>
    </row>
    <row r="1929" spans="1:42" ht="22.5" customHeight="1" x14ac:dyDescent="0.25">
      <c r="A1929" s="68" t="str">
        <f t="shared" si="434"/>
        <v>1840.</v>
      </c>
      <c r="B1929" s="25">
        <v>3553</v>
      </c>
      <c r="C1929" s="174" t="s">
        <v>725</v>
      </c>
      <c r="D1929" s="25">
        <v>1973</v>
      </c>
      <c r="E1929" s="68" t="s">
        <v>2932</v>
      </c>
      <c r="F1929" s="68" t="s">
        <v>2934</v>
      </c>
      <c r="G1929" s="25">
        <v>2</v>
      </c>
      <c r="H1929" s="25">
        <v>2</v>
      </c>
      <c r="I1929" s="235">
        <v>724</v>
      </c>
      <c r="J1929" s="144">
        <v>708.4</v>
      </c>
      <c r="K1929" s="247">
        <v>708.4</v>
      </c>
      <c r="L1929" s="12">
        <v>31</v>
      </c>
      <c r="M1929" s="235">
        <f t="shared" si="437"/>
        <v>502044</v>
      </c>
      <c r="N1929" s="235"/>
      <c r="O1929" s="235"/>
      <c r="P1929" s="235"/>
      <c r="Q1929" s="144">
        <f t="shared" si="438"/>
        <v>502044</v>
      </c>
      <c r="R1929" s="235">
        <v>502044</v>
      </c>
      <c r="S1929" s="240"/>
      <c r="T1929" s="235"/>
      <c r="U1929" s="235"/>
      <c r="V1929" s="235"/>
      <c r="W1929" s="235"/>
      <c r="X1929" s="235"/>
      <c r="Y1929" s="235"/>
      <c r="Z1929" s="235"/>
      <c r="AA1929" s="235"/>
      <c r="AB1929" s="235"/>
      <c r="AC1929" s="235"/>
      <c r="AD1929" s="235"/>
      <c r="AE1929" s="235"/>
      <c r="AF1929" s="235"/>
      <c r="AG1929" s="324">
        <v>2025</v>
      </c>
      <c r="AH1929" s="129"/>
      <c r="AI1929" s="216"/>
      <c r="AJ1929" s="216"/>
      <c r="AK1929" s="141">
        <f t="shared" si="435"/>
        <v>1840</v>
      </c>
      <c r="AL1929" s="35" t="s">
        <v>153</v>
      </c>
      <c r="AM1929" s="141" t="str">
        <f t="shared" si="436"/>
        <v>1840.</v>
      </c>
      <c r="AN1929" s="136"/>
      <c r="AO1929" s="35"/>
      <c r="AP1929" s="16"/>
    </row>
    <row r="1930" spans="1:42" ht="22.5" customHeight="1" x14ac:dyDescent="0.25">
      <c r="A1930" s="68" t="str">
        <f t="shared" si="434"/>
        <v>1841.</v>
      </c>
      <c r="B1930" s="25">
        <v>3570</v>
      </c>
      <c r="C1930" s="208" t="s">
        <v>860</v>
      </c>
      <c r="D1930" s="120">
        <v>1987</v>
      </c>
      <c r="E1930" s="68" t="s">
        <v>2932</v>
      </c>
      <c r="F1930" s="68" t="s">
        <v>2934</v>
      </c>
      <c r="G1930" s="25">
        <v>5</v>
      </c>
      <c r="H1930" s="25">
        <v>6</v>
      </c>
      <c r="I1930" s="176">
        <v>4697.3</v>
      </c>
      <c r="J1930" s="144">
        <v>4006.8</v>
      </c>
      <c r="K1930" s="176">
        <v>4006.8</v>
      </c>
      <c r="L1930" s="12">
        <v>187</v>
      </c>
      <c r="M1930" s="235">
        <f t="shared" si="437"/>
        <v>5482350</v>
      </c>
      <c r="N1930" s="235"/>
      <c r="O1930" s="235"/>
      <c r="P1930" s="235"/>
      <c r="Q1930" s="144">
        <f t="shared" si="438"/>
        <v>5482350</v>
      </c>
      <c r="R1930" s="244">
        <v>5482350</v>
      </c>
      <c r="S1930" s="245"/>
      <c r="T1930" s="244"/>
      <c r="U1930" s="244"/>
      <c r="V1930" s="244"/>
      <c r="W1930" s="244"/>
      <c r="X1930" s="244"/>
      <c r="Y1930" s="244"/>
      <c r="Z1930" s="244"/>
      <c r="AA1930" s="244"/>
      <c r="AB1930" s="244"/>
      <c r="AC1930" s="244"/>
      <c r="AD1930" s="244"/>
      <c r="AE1930" s="144"/>
      <c r="AF1930" s="244"/>
      <c r="AG1930" s="324">
        <v>2025</v>
      </c>
      <c r="AH1930" s="129"/>
      <c r="AI1930" s="172"/>
      <c r="AJ1930" s="172"/>
      <c r="AK1930" s="141">
        <f t="shared" si="435"/>
        <v>1841</v>
      </c>
      <c r="AL1930" s="35" t="s">
        <v>153</v>
      </c>
      <c r="AM1930" s="141" t="str">
        <f t="shared" si="436"/>
        <v>1841.</v>
      </c>
      <c r="AN1930" s="136"/>
      <c r="AO1930" s="35"/>
      <c r="AP1930" s="16"/>
    </row>
    <row r="1931" spans="1:42" ht="22.5" customHeight="1" x14ac:dyDescent="0.25">
      <c r="A1931" s="68" t="str">
        <f t="shared" si="434"/>
        <v>1842.</v>
      </c>
      <c r="B1931" s="25">
        <v>3572</v>
      </c>
      <c r="C1931" s="208" t="s">
        <v>728</v>
      </c>
      <c r="D1931" s="120">
        <v>1993</v>
      </c>
      <c r="E1931" s="68" t="s">
        <v>2932</v>
      </c>
      <c r="F1931" s="68" t="s">
        <v>2934</v>
      </c>
      <c r="G1931" s="25">
        <v>5</v>
      </c>
      <c r="H1931" s="25">
        <v>4</v>
      </c>
      <c r="I1931" s="176">
        <v>3354.8</v>
      </c>
      <c r="J1931" s="144">
        <v>3004.3</v>
      </c>
      <c r="K1931" s="176">
        <v>3004.3</v>
      </c>
      <c r="L1931" s="12">
        <v>135</v>
      </c>
      <c r="M1931" s="235">
        <f t="shared" si="437"/>
        <v>1436820</v>
      </c>
      <c r="N1931" s="235"/>
      <c r="O1931" s="235"/>
      <c r="P1931" s="235"/>
      <c r="Q1931" s="144">
        <f t="shared" si="438"/>
        <v>1436820</v>
      </c>
      <c r="R1931" s="244">
        <v>1436820</v>
      </c>
      <c r="S1931" s="245"/>
      <c r="T1931" s="244"/>
      <c r="U1931" s="244"/>
      <c r="V1931" s="244"/>
      <c r="W1931" s="244"/>
      <c r="X1931" s="244"/>
      <c r="Y1931" s="244"/>
      <c r="Z1931" s="244"/>
      <c r="AA1931" s="244"/>
      <c r="AB1931" s="244"/>
      <c r="AC1931" s="244"/>
      <c r="AD1931" s="244"/>
      <c r="AE1931" s="244"/>
      <c r="AF1931" s="244"/>
      <c r="AG1931" s="324">
        <v>2025</v>
      </c>
      <c r="AH1931" s="129"/>
      <c r="AI1931" s="172"/>
      <c r="AJ1931" s="172"/>
      <c r="AK1931" s="141">
        <f t="shared" si="435"/>
        <v>1842</v>
      </c>
      <c r="AL1931" s="35" t="s">
        <v>153</v>
      </c>
      <c r="AM1931" s="141" t="str">
        <f t="shared" si="436"/>
        <v>1842.</v>
      </c>
      <c r="AN1931" s="136"/>
      <c r="AO1931" s="35"/>
      <c r="AP1931" s="16"/>
    </row>
    <row r="1932" spans="1:42" ht="22.5" customHeight="1" x14ac:dyDescent="0.25">
      <c r="A1932" s="68" t="str">
        <f t="shared" si="434"/>
        <v>1843.</v>
      </c>
      <c r="B1932" s="25">
        <v>3446</v>
      </c>
      <c r="C1932" s="174" t="s">
        <v>706</v>
      </c>
      <c r="D1932" s="25">
        <v>1982</v>
      </c>
      <c r="E1932" s="68" t="s">
        <v>2932</v>
      </c>
      <c r="F1932" s="68" t="s">
        <v>2934</v>
      </c>
      <c r="G1932" s="25">
        <v>5</v>
      </c>
      <c r="H1932" s="25">
        <v>4</v>
      </c>
      <c r="I1932" s="235">
        <v>3176.5</v>
      </c>
      <c r="J1932" s="144">
        <v>2857.4</v>
      </c>
      <c r="K1932" s="247">
        <v>2857.4</v>
      </c>
      <c r="L1932" s="12">
        <v>56</v>
      </c>
      <c r="M1932" s="235">
        <f t="shared" si="437"/>
        <v>6168659</v>
      </c>
      <c r="N1932" s="235"/>
      <c r="O1932" s="235"/>
      <c r="P1932" s="235"/>
      <c r="Q1932" s="144">
        <f t="shared" si="438"/>
        <v>6168659</v>
      </c>
      <c r="R1932" s="235">
        <v>6168659</v>
      </c>
      <c r="S1932" s="240"/>
      <c r="T1932" s="235"/>
      <c r="U1932" s="235"/>
      <c r="V1932" s="235"/>
      <c r="W1932" s="235"/>
      <c r="X1932" s="235"/>
      <c r="Y1932" s="235"/>
      <c r="Z1932" s="235"/>
      <c r="AA1932" s="235"/>
      <c r="AB1932" s="235"/>
      <c r="AC1932" s="235"/>
      <c r="AD1932" s="235"/>
      <c r="AE1932" s="144"/>
      <c r="AF1932" s="235"/>
      <c r="AG1932" s="324">
        <v>2025</v>
      </c>
      <c r="AH1932" s="129"/>
      <c r="AI1932" s="216"/>
      <c r="AJ1932" s="216"/>
      <c r="AK1932" s="141">
        <f t="shared" si="435"/>
        <v>1843</v>
      </c>
      <c r="AL1932" s="35" t="s">
        <v>153</v>
      </c>
      <c r="AM1932" s="141" t="str">
        <f t="shared" si="436"/>
        <v>1843.</v>
      </c>
      <c r="AN1932" s="136"/>
      <c r="AO1932" s="35"/>
      <c r="AP1932" s="16"/>
    </row>
    <row r="1933" spans="1:42" ht="22.5" customHeight="1" x14ac:dyDescent="0.25">
      <c r="A1933" s="68" t="str">
        <f t="shared" si="434"/>
        <v>1844.</v>
      </c>
      <c r="B1933" s="25">
        <v>3466</v>
      </c>
      <c r="C1933" s="36" t="s">
        <v>1761</v>
      </c>
      <c r="D1933" s="120">
        <v>1961</v>
      </c>
      <c r="E1933" s="68" t="s">
        <v>2932</v>
      </c>
      <c r="F1933" s="68" t="s">
        <v>2934</v>
      </c>
      <c r="G1933" s="25">
        <v>3</v>
      </c>
      <c r="H1933" s="25">
        <v>2</v>
      </c>
      <c r="I1933" s="176">
        <v>1024.5999999999999</v>
      </c>
      <c r="J1933" s="176">
        <v>782.2</v>
      </c>
      <c r="K1933" s="176">
        <v>782.2</v>
      </c>
      <c r="L1933" s="12">
        <v>24</v>
      </c>
      <c r="M1933" s="235">
        <f t="shared" si="437"/>
        <v>2176696</v>
      </c>
      <c r="N1933" s="235"/>
      <c r="O1933" s="235"/>
      <c r="P1933" s="235"/>
      <c r="Q1933" s="144">
        <f t="shared" si="438"/>
        <v>2176696</v>
      </c>
      <c r="R1933" s="235">
        <v>2176696</v>
      </c>
      <c r="S1933" s="240"/>
      <c r="T1933" s="235"/>
      <c r="U1933" s="235"/>
      <c r="V1933" s="235"/>
      <c r="W1933" s="235"/>
      <c r="X1933" s="235"/>
      <c r="Y1933" s="235"/>
      <c r="Z1933" s="235"/>
      <c r="AA1933" s="235"/>
      <c r="AB1933" s="235"/>
      <c r="AC1933" s="235"/>
      <c r="AD1933" s="235"/>
      <c r="AE1933" s="144"/>
      <c r="AF1933" s="322"/>
      <c r="AG1933" s="324">
        <v>2025</v>
      </c>
      <c r="AH1933" s="129"/>
      <c r="AI1933" s="216"/>
      <c r="AJ1933" s="216"/>
      <c r="AK1933" s="141">
        <f t="shared" si="435"/>
        <v>1844</v>
      </c>
      <c r="AL1933" s="35" t="s">
        <v>153</v>
      </c>
      <c r="AM1933" s="141" t="str">
        <f t="shared" si="436"/>
        <v>1844.</v>
      </c>
      <c r="AN1933" s="136"/>
      <c r="AO1933" s="35"/>
      <c r="AP1933" s="16"/>
    </row>
    <row r="1934" spans="1:42" ht="22.5" customHeight="1" x14ac:dyDescent="0.25">
      <c r="A1934" s="68" t="str">
        <f t="shared" si="434"/>
        <v>1845.</v>
      </c>
      <c r="B1934" s="25">
        <v>3469</v>
      </c>
      <c r="C1934" s="174" t="s">
        <v>708</v>
      </c>
      <c r="D1934" s="25">
        <v>1967</v>
      </c>
      <c r="E1934" s="68" t="s">
        <v>2932</v>
      </c>
      <c r="F1934" s="68" t="s">
        <v>2934</v>
      </c>
      <c r="G1934" s="25">
        <v>5</v>
      </c>
      <c r="H1934" s="25">
        <v>2</v>
      </c>
      <c r="I1934" s="235">
        <v>1998.7</v>
      </c>
      <c r="J1934" s="144">
        <v>1782.2</v>
      </c>
      <c r="K1934" s="247">
        <v>1782.2</v>
      </c>
      <c r="L1934" s="12">
        <v>40</v>
      </c>
      <c r="M1934" s="235">
        <f t="shared" si="437"/>
        <v>1386000</v>
      </c>
      <c r="N1934" s="235"/>
      <c r="O1934" s="235"/>
      <c r="P1934" s="235"/>
      <c r="Q1934" s="144">
        <f t="shared" si="438"/>
        <v>1386000</v>
      </c>
      <c r="R1934" s="235">
        <v>1386000</v>
      </c>
      <c r="S1934" s="240"/>
      <c r="T1934" s="235"/>
      <c r="U1934" s="235"/>
      <c r="V1934" s="235"/>
      <c r="W1934" s="235"/>
      <c r="X1934" s="235"/>
      <c r="Y1934" s="235"/>
      <c r="Z1934" s="235"/>
      <c r="AA1934" s="235"/>
      <c r="AB1934" s="235"/>
      <c r="AC1934" s="235"/>
      <c r="AD1934" s="235"/>
      <c r="AE1934" s="144"/>
      <c r="AF1934" s="235"/>
      <c r="AG1934" s="324">
        <v>2025</v>
      </c>
      <c r="AH1934" s="128"/>
      <c r="AI1934" s="216"/>
      <c r="AJ1934" s="216"/>
      <c r="AK1934" s="141">
        <f t="shared" si="435"/>
        <v>1845</v>
      </c>
      <c r="AL1934" s="35" t="s">
        <v>153</v>
      </c>
      <c r="AM1934" s="141" t="str">
        <f t="shared" si="436"/>
        <v>1845.</v>
      </c>
      <c r="AN1934" s="136"/>
      <c r="AO1934" s="35"/>
      <c r="AP1934" s="16"/>
    </row>
    <row r="1935" spans="1:42" ht="22.5" customHeight="1" x14ac:dyDescent="0.25">
      <c r="A1935" s="68" t="str">
        <f t="shared" si="434"/>
        <v>1846.</v>
      </c>
      <c r="B1935" s="25">
        <v>3477</v>
      </c>
      <c r="C1935" s="208" t="s">
        <v>848</v>
      </c>
      <c r="D1935" s="120">
        <v>1958</v>
      </c>
      <c r="E1935" s="68" t="s">
        <v>2932</v>
      </c>
      <c r="F1935" s="68" t="s">
        <v>2934</v>
      </c>
      <c r="G1935" s="25">
        <v>2</v>
      </c>
      <c r="H1935" s="25">
        <v>1</v>
      </c>
      <c r="I1935" s="176">
        <v>460.2</v>
      </c>
      <c r="J1935" s="144">
        <v>416.2</v>
      </c>
      <c r="K1935" s="176">
        <v>416.2</v>
      </c>
      <c r="L1935" s="12">
        <v>8</v>
      </c>
      <c r="M1935" s="235">
        <f t="shared" si="437"/>
        <v>2019756.8</v>
      </c>
      <c r="N1935" s="235"/>
      <c r="O1935" s="235"/>
      <c r="P1935" s="235"/>
      <c r="Q1935" s="144">
        <f t="shared" si="438"/>
        <v>2019756.8</v>
      </c>
      <c r="R1935" s="244"/>
      <c r="S1935" s="245"/>
      <c r="T1935" s="244"/>
      <c r="U1935" s="244"/>
      <c r="V1935" s="244"/>
      <c r="W1935" s="244"/>
      <c r="X1935" s="244"/>
      <c r="Y1935" s="244">
        <v>641.6</v>
      </c>
      <c r="Z1935" s="244">
        <f>Y1935*3148</f>
        <v>2019756.8</v>
      </c>
      <c r="AA1935" s="244"/>
      <c r="AB1935" s="244"/>
      <c r="AC1935" s="244"/>
      <c r="AD1935" s="244"/>
      <c r="AE1935" s="244"/>
      <c r="AF1935" s="244"/>
      <c r="AG1935" s="324">
        <v>2025</v>
      </c>
      <c r="AH1935" s="129"/>
      <c r="AI1935" s="172"/>
      <c r="AJ1935" s="172"/>
      <c r="AK1935" s="141">
        <f t="shared" si="435"/>
        <v>1846</v>
      </c>
      <c r="AL1935" s="35" t="s">
        <v>153</v>
      </c>
      <c r="AM1935" s="141" t="str">
        <f t="shared" si="436"/>
        <v>1846.</v>
      </c>
      <c r="AN1935" s="136"/>
      <c r="AO1935" s="35"/>
      <c r="AP1935" s="16"/>
    </row>
    <row r="1936" spans="1:42" ht="22.5" customHeight="1" x14ac:dyDescent="0.25">
      <c r="A1936" s="68" t="str">
        <f t="shared" si="434"/>
        <v>1847.</v>
      </c>
      <c r="B1936" s="25">
        <v>3479</v>
      </c>
      <c r="C1936" s="36" t="s">
        <v>1762</v>
      </c>
      <c r="D1936" s="120">
        <v>1977</v>
      </c>
      <c r="E1936" s="121" t="s">
        <v>2932</v>
      </c>
      <c r="F1936" s="68" t="s">
        <v>2934</v>
      </c>
      <c r="G1936" s="120">
        <v>5</v>
      </c>
      <c r="H1936" s="120">
        <v>6</v>
      </c>
      <c r="I1936" s="322">
        <v>4932.6000000000004</v>
      </c>
      <c r="J1936" s="176">
        <v>4542</v>
      </c>
      <c r="K1936" s="176">
        <v>4542</v>
      </c>
      <c r="L1936" s="12">
        <v>100</v>
      </c>
      <c r="M1936" s="235">
        <f t="shared" si="437"/>
        <v>3435606</v>
      </c>
      <c r="N1936" s="235"/>
      <c r="O1936" s="235"/>
      <c r="P1936" s="235"/>
      <c r="Q1936" s="144">
        <f t="shared" si="438"/>
        <v>3435606</v>
      </c>
      <c r="R1936" s="235">
        <v>3435606</v>
      </c>
      <c r="S1936" s="240"/>
      <c r="T1936" s="235"/>
      <c r="U1936" s="235"/>
      <c r="V1936" s="235"/>
      <c r="W1936" s="235"/>
      <c r="X1936" s="235"/>
      <c r="Y1936" s="235"/>
      <c r="Z1936" s="235"/>
      <c r="AA1936" s="235"/>
      <c r="AB1936" s="235"/>
      <c r="AC1936" s="235"/>
      <c r="AD1936" s="235"/>
      <c r="AE1936" s="235"/>
      <c r="AF1936" s="235"/>
      <c r="AG1936" s="324">
        <v>2025</v>
      </c>
      <c r="AH1936" s="129"/>
      <c r="AI1936" s="216"/>
      <c r="AJ1936" s="216"/>
      <c r="AK1936" s="141">
        <f t="shared" si="435"/>
        <v>1847</v>
      </c>
      <c r="AL1936" s="35" t="s">
        <v>153</v>
      </c>
      <c r="AM1936" s="141" t="str">
        <f t="shared" si="436"/>
        <v>1847.</v>
      </c>
      <c r="AN1936" s="136"/>
      <c r="AO1936" s="35"/>
      <c r="AP1936" s="16"/>
    </row>
    <row r="1937" spans="1:42" ht="22.5" customHeight="1" x14ac:dyDescent="0.25">
      <c r="A1937" s="68" t="str">
        <f t="shared" si="434"/>
        <v>1848.</v>
      </c>
      <c r="B1937" s="25">
        <v>3504</v>
      </c>
      <c r="C1937" s="300" t="s">
        <v>1098</v>
      </c>
      <c r="D1937" s="25">
        <v>1977</v>
      </c>
      <c r="E1937" s="68" t="s">
        <v>2932</v>
      </c>
      <c r="F1937" s="68" t="s">
        <v>2934</v>
      </c>
      <c r="G1937" s="25">
        <v>3</v>
      </c>
      <c r="H1937" s="25">
        <v>2</v>
      </c>
      <c r="I1937" s="144">
        <v>1174.8</v>
      </c>
      <c r="J1937" s="144">
        <v>1086.3</v>
      </c>
      <c r="K1937" s="144">
        <v>1086.3</v>
      </c>
      <c r="L1937" s="30">
        <v>24</v>
      </c>
      <c r="M1937" s="235">
        <f t="shared" si="437"/>
        <v>950352</v>
      </c>
      <c r="N1937" s="235"/>
      <c r="O1937" s="235"/>
      <c r="P1937" s="235"/>
      <c r="Q1937" s="144">
        <f t="shared" si="438"/>
        <v>950352</v>
      </c>
      <c r="R1937" s="144">
        <f>778872+171480</f>
        <v>950352</v>
      </c>
      <c r="S1937" s="30"/>
      <c r="T1937" s="144"/>
      <c r="U1937" s="144"/>
      <c r="V1937" s="144"/>
      <c r="W1937" s="144"/>
      <c r="X1937" s="144"/>
      <c r="Y1937" s="144"/>
      <c r="Z1937" s="144"/>
      <c r="AA1937" s="144"/>
      <c r="AB1937" s="144"/>
      <c r="AC1937" s="144"/>
      <c r="AD1937" s="144"/>
      <c r="AE1937" s="144"/>
      <c r="AF1937" s="144"/>
      <c r="AG1937" s="324">
        <v>2025</v>
      </c>
      <c r="AH1937" s="129"/>
      <c r="AI1937" s="172"/>
      <c r="AJ1937" s="172"/>
      <c r="AK1937" s="141">
        <f t="shared" si="435"/>
        <v>1848</v>
      </c>
      <c r="AL1937" s="35" t="s">
        <v>153</v>
      </c>
      <c r="AM1937" s="141" t="str">
        <f t="shared" si="436"/>
        <v>1848.</v>
      </c>
      <c r="AN1937" s="136"/>
      <c r="AO1937" s="35"/>
      <c r="AP1937" s="16"/>
    </row>
    <row r="1938" spans="1:42" ht="22.5" customHeight="1" x14ac:dyDescent="0.25">
      <c r="A1938" s="68" t="str">
        <f t="shared" si="434"/>
        <v>1849.</v>
      </c>
      <c r="B1938" s="25">
        <v>3507</v>
      </c>
      <c r="C1938" s="208" t="s">
        <v>114</v>
      </c>
      <c r="D1938" s="120">
        <v>1983</v>
      </c>
      <c r="E1938" s="68" t="s">
        <v>2932</v>
      </c>
      <c r="F1938" s="68" t="s">
        <v>2933</v>
      </c>
      <c r="G1938" s="25">
        <v>5</v>
      </c>
      <c r="H1938" s="25">
        <v>4</v>
      </c>
      <c r="I1938" s="176">
        <v>3676.5</v>
      </c>
      <c r="J1938" s="144">
        <v>3229.1</v>
      </c>
      <c r="K1938" s="176">
        <v>3229.1</v>
      </c>
      <c r="L1938" s="12">
        <v>60</v>
      </c>
      <c r="M1938" s="235">
        <f t="shared" si="437"/>
        <v>2636904</v>
      </c>
      <c r="N1938" s="235"/>
      <c r="O1938" s="235"/>
      <c r="P1938" s="235"/>
      <c r="Q1938" s="144">
        <f t="shared" si="438"/>
        <v>2636904</v>
      </c>
      <c r="R1938" s="244">
        <v>2636904</v>
      </c>
      <c r="S1938" s="245"/>
      <c r="T1938" s="244"/>
      <c r="U1938" s="244"/>
      <c r="V1938" s="244"/>
      <c r="W1938" s="244"/>
      <c r="X1938" s="244"/>
      <c r="Y1938" s="244"/>
      <c r="Z1938" s="244"/>
      <c r="AA1938" s="244"/>
      <c r="AB1938" s="244"/>
      <c r="AC1938" s="244"/>
      <c r="AD1938" s="244"/>
      <c r="AE1938" s="244"/>
      <c r="AF1938" s="244"/>
      <c r="AG1938" s="324">
        <v>2025</v>
      </c>
      <c r="AH1938" s="129"/>
      <c r="AI1938" s="172"/>
      <c r="AJ1938" s="172"/>
      <c r="AK1938" s="141">
        <f t="shared" si="435"/>
        <v>1849</v>
      </c>
      <c r="AL1938" s="35" t="s">
        <v>153</v>
      </c>
      <c r="AM1938" s="141" t="str">
        <f t="shared" si="436"/>
        <v>1849.</v>
      </c>
      <c r="AN1938" s="136"/>
      <c r="AO1938" s="35"/>
      <c r="AP1938" s="16"/>
    </row>
    <row r="1939" spans="1:42" ht="22.5" customHeight="1" x14ac:dyDescent="0.25">
      <c r="A1939" s="68" t="str">
        <f t="shared" si="434"/>
        <v>1850.</v>
      </c>
      <c r="B1939" s="25">
        <v>3510</v>
      </c>
      <c r="C1939" s="36" t="s">
        <v>1768</v>
      </c>
      <c r="D1939" s="25">
        <v>1977</v>
      </c>
      <c r="E1939" s="68" t="s">
        <v>2932</v>
      </c>
      <c r="F1939" s="68" t="s">
        <v>2934</v>
      </c>
      <c r="G1939" s="25">
        <v>5</v>
      </c>
      <c r="H1939" s="25">
        <v>5</v>
      </c>
      <c r="I1939" s="235">
        <v>4805.3</v>
      </c>
      <c r="J1939" s="235">
        <v>4443.8999999999996</v>
      </c>
      <c r="K1939" s="247">
        <v>4443.8999999999996</v>
      </c>
      <c r="L1939" s="12">
        <v>100</v>
      </c>
      <c r="M1939" s="235">
        <f t="shared" si="437"/>
        <v>3394996</v>
      </c>
      <c r="N1939" s="235"/>
      <c r="O1939" s="235"/>
      <c r="P1939" s="235"/>
      <c r="Q1939" s="144">
        <f t="shared" si="438"/>
        <v>3394996</v>
      </c>
      <c r="R1939" s="235">
        <v>3394996</v>
      </c>
      <c r="S1939" s="240"/>
      <c r="T1939" s="235"/>
      <c r="U1939" s="235"/>
      <c r="V1939" s="235"/>
      <c r="W1939" s="235"/>
      <c r="X1939" s="235"/>
      <c r="Y1939" s="235"/>
      <c r="Z1939" s="235"/>
      <c r="AA1939" s="235"/>
      <c r="AB1939" s="235"/>
      <c r="AC1939" s="235"/>
      <c r="AD1939" s="235"/>
      <c r="AE1939" s="235"/>
      <c r="AF1939" s="235"/>
      <c r="AG1939" s="324">
        <v>2025</v>
      </c>
      <c r="AH1939" s="129"/>
      <c r="AI1939" s="216"/>
      <c r="AJ1939" s="216"/>
      <c r="AK1939" s="141">
        <f t="shared" si="435"/>
        <v>1850</v>
      </c>
      <c r="AL1939" s="35" t="s">
        <v>153</v>
      </c>
      <c r="AM1939" s="141" t="str">
        <f t="shared" si="436"/>
        <v>1850.</v>
      </c>
      <c r="AN1939" s="136"/>
      <c r="AO1939" s="35"/>
      <c r="AP1939" s="16"/>
    </row>
    <row r="1940" spans="1:42" ht="22.5" customHeight="1" x14ac:dyDescent="0.25">
      <c r="A1940" s="68" t="str">
        <f t="shared" si="434"/>
        <v>1851.</v>
      </c>
      <c r="B1940" s="25">
        <v>3523</v>
      </c>
      <c r="C1940" s="208" t="s">
        <v>115</v>
      </c>
      <c r="D1940" s="120">
        <v>1970</v>
      </c>
      <c r="E1940" s="68" t="s">
        <v>2932</v>
      </c>
      <c r="F1940" s="68" t="s">
        <v>2933</v>
      </c>
      <c r="G1940" s="25">
        <v>5</v>
      </c>
      <c r="H1940" s="25">
        <v>5</v>
      </c>
      <c r="I1940" s="176">
        <v>2928.2</v>
      </c>
      <c r="J1940" s="144">
        <v>2626.6</v>
      </c>
      <c r="K1940" s="176">
        <v>2626.6</v>
      </c>
      <c r="L1940" s="12">
        <v>99</v>
      </c>
      <c r="M1940" s="235">
        <f t="shared" si="437"/>
        <v>2132837.2000000002</v>
      </c>
      <c r="N1940" s="235"/>
      <c r="O1940" s="235"/>
      <c r="P1940" s="235"/>
      <c r="Q1940" s="144">
        <f t="shared" si="438"/>
        <v>2132837.2000000002</v>
      </c>
      <c r="R1940" s="244">
        <v>2132837.2000000002</v>
      </c>
      <c r="S1940" s="245"/>
      <c r="T1940" s="244"/>
      <c r="U1940" s="244"/>
      <c r="V1940" s="244"/>
      <c r="W1940" s="244"/>
      <c r="X1940" s="244"/>
      <c r="Y1940" s="244"/>
      <c r="Z1940" s="244"/>
      <c r="AA1940" s="244"/>
      <c r="AB1940" s="244"/>
      <c r="AC1940" s="244"/>
      <c r="AD1940" s="244"/>
      <c r="AE1940" s="244"/>
      <c r="AF1940" s="244"/>
      <c r="AG1940" s="324">
        <v>2025</v>
      </c>
      <c r="AH1940" s="129"/>
      <c r="AI1940" s="172"/>
      <c r="AJ1940" s="172"/>
      <c r="AK1940" s="141">
        <f t="shared" si="435"/>
        <v>1851</v>
      </c>
      <c r="AL1940" s="35" t="s">
        <v>153</v>
      </c>
      <c r="AM1940" s="141" t="str">
        <f t="shared" si="436"/>
        <v>1851.</v>
      </c>
      <c r="AN1940" s="136"/>
      <c r="AO1940" s="35"/>
      <c r="AP1940" s="16"/>
    </row>
    <row r="1941" spans="1:42" ht="22.5" customHeight="1" x14ac:dyDescent="0.25">
      <c r="A1941" s="68" t="str">
        <f t="shared" ref="A1941:A1989" si="439">AM1941</f>
        <v>1852.</v>
      </c>
      <c r="B1941" s="25">
        <v>3545</v>
      </c>
      <c r="C1941" s="36" t="s">
        <v>1776</v>
      </c>
      <c r="D1941" s="120">
        <v>1961</v>
      </c>
      <c r="E1941" s="68" t="s">
        <v>2932</v>
      </c>
      <c r="F1941" s="68" t="s">
        <v>2934</v>
      </c>
      <c r="G1941" s="25">
        <v>2</v>
      </c>
      <c r="H1941" s="25">
        <v>2</v>
      </c>
      <c r="I1941" s="176">
        <v>830.7</v>
      </c>
      <c r="J1941" s="176">
        <v>700.7</v>
      </c>
      <c r="K1941" s="176">
        <v>700.7</v>
      </c>
      <c r="L1941" s="12">
        <v>44</v>
      </c>
      <c r="M1941" s="235">
        <f t="shared" si="437"/>
        <v>232899</v>
      </c>
      <c r="N1941" s="235"/>
      <c r="O1941" s="235"/>
      <c r="P1941" s="235"/>
      <c r="Q1941" s="144">
        <f t="shared" si="438"/>
        <v>232899</v>
      </c>
      <c r="R1941" s="235"/>
      <c r="S1941" s="240"/>
      <c r="T1941" s="235"/>
      <c r="U1941" s="235"/>
      <c r="V1941" s="235"/>
      <c r="W1941" s="235"/>
      <c r="X1941" s="235"/>
      <c r="Y1941" s="235"/>
      <c r="Z1941" s="235"/>
      <c r="AA1941" s="235">
        <v>87</v>
      </c>
      <c r="AB1941" s="235">
        <f>AA1941*2677</f>
        <v>232899</v>
      </c>
      <c r="AC1941" s="235"/>
      <c r="AD1941" s="235"/>
      <c r="AE1941" s="235"/>
      <c r="AF1941" s="235"/>
      <c r="AG1941" s="324">
        <v>2025</v>
      </c>
      <c r="AH1941" s="129"/>
      <c r="AI1941" s="172"/>
      <c r="AJ1941" s="172"/>
      <c r="AK1941" s="141">
        <f t="shared" si="435"/>
        <v>1852</v>
      </c>
      <c r="AL1941" s="35" t="s">
        <v>153</v>
      </c>
      <c r="AM1941" s="141" t="str">
        <f t="shared" si="436"/>
        <v>1852.</v>
      </c>
      <c r="AN1941" s="136"/>
      <c r="AO1941" s="35"/>
      <c r="AP1941" s="16"/>
    </row>
    <row r="1942" spans="1:42" ht="22.5" customHeight="1" x14ac:dyDescent="0.25">
      <c r="A1942" s="68" t="str">
        <f t="shared" si="439"/>
        <v>1853.</v>
      </c>
      <c r="B1942" s="25">
        <v>3555</v>
      </c>
      <c r="C1942" s="208" t="s">
        <v>857</v>
      </c>
      <c r="D1942" s="120">
        <v>1956</v>
      </c>
      <c r="E1942" s="68" t="s">
        <v>2932</v>
      </c>
      <c r="F1942" s="68" t="s">
        <v>2934</v>
      </c>
      <c r="G1942" s="25">
        <v>2</v>
      </c>
      <c r="H1942" s="25">
        <v>1</v>
      </c>
      <c r="I1942" s="176">
        <v>408.1</v>
      </c>
      <c r="J1942" s="144">
        <v>371.5</v>
      </c>
      <c r="K1942" s="176">
        <v>371.5</v>
      </c>
      <c r="L1942" s="12">
        <v>8</v>
      </c>
      <c r="M1942" s="235">
        <f t="shared" si="437"/>
        <v>397978</v>
      </c>
      <c r="N1942" s="235"/>
      <c r="O1942" s="235"/>
      <c r="P1942" s="235"/>
      <c r="Q1942" s="144">
        <f t="shared" si="438"/>
        <v>397978</v>
      </c>
      <c r="R1942" s="244">
        <v>397978</v>
      </c>
      <c r="S1942" s="245"/>
      <c r="T1942" s="244"/>
      <c r="U1942" s="244"/>
      <c r="V1942" s="244"/>
      <c r="W1942" s="244"/>
      <c r="X1942" s="244"/>
      <c r="Y1942" s="244"/>
      <c r="Z1942" s="244"/>
      <c r="AA1942" s="244"/>
      <c r="AB1942" s="244"/>
      <c r="AC1942" s="244"/>
      <c r="AD1942" s="244"/>
      <c r="AE1942" s="244"/>
      <c r="AF1942" s="244"/>
      <c r="AG1942" s="324">
        <v>2025</v>
      </c>
      <c r="AH1942" s="129"/>
      <c r="AI1942" s="172"/>
      <c r="AJ1942" s="172"/>
      <c r="AK1942" s="141">
        <f t="shared" si="435"/>
        <v>1853</v>
      </c>
      <c r="AL1942" s="35" t="s">
        <v>153</v>
      </c>
      <c r="AM1942" s="141" t="str">
        <f t="shared" si="436"/>
        <v>1853.</v>
      </c>
      <c r="AN1942" s="136"/>
      <c r="AO1942" s="35"/>
      <c r="AP1942" s="16"/>
    </row>
    <row r="1943" spans="1:42" ht="22.5" customHeight="1" x14ac:dyDescent="0.25">
      <c r="A1943" s="68" t="str">
        <f t="shared" si="439"/>
        <v>1854.</v>
      </c>
      <c r="B1943" s="25">
        <v>3270</v>
      </c>
      <c r="C1943" s="36" t="s">
        <v>1718</v>
      </c>
      <c r="D1943" s="120">
        <v>1980</v>
      </c>
      <c r="E1943" s="68" t="s">
        <v>2932</v>
      </c>
      <c r="F1943" s="68" t="s">
        <v>2933</v>
      </c>
      <c r="G1943" s="25">
        <v>5</v>
      </c>
      <c r="H1943" s="25">
        <v>5</v>
      </c>
      <c r="I1943" s="176">
        <v>4015.9</v>
      </c>
      <c r="J1943" s="176">
        <v>3496.4</v>
      </c>
      <c r="K1943" s="176">
        <v>3496.4</v>
      </c>
      <c r="L1943" s="12">
        <v>97</v>
      </c>
      <c r="M1943" s="235">
        <f t="shared" si="437"/>
        <v>5214324</v>
      </c>
      <c r="N1943" s="235"/>
      <c r="O1943" s="235"/>
      <c r="P1943" s="235"/>
      <c r="Q1943" s="144">
        <f t="shared" si="438"/>
        <v>5214324</v>
      </c>
      <c r="R1943" s="235">
        <v>5214324</v>
      </c>
      <c r="S1943" s="240"/>
      <c r="T1943" s="235"/>
      <c r="U1943" s="235"/>
      <c r="V1943" s="235"/>
      <c r="W1943" s="235"/>
      <c r="X1943" s="235"/>
      <c r="Y1943" s="235"/>
      <c r="Z1943" s="235"/>
      <c r="AA1943" s="235"/>
      <c r="AB1943" s="235"/>
      <c r="AC1943" s="235"/>
      <c r="AD1943" s="235"/>
      <c r="AE1943" s="235"/>
      <c r="AF1943" s="235"/>
      <c r="AG1943" s="324">
        <v>2025</v>
      </c>
      <c r="AH1943" s="129"/>
      <c r="AI1943" s="216"/>
      <c r="AJ1943" s="216"/>
      <c r="AK1943" s="141">
        <f t="shared" si="435"/>
        <v>1854</v>
      </c>
      <c r="AL1943" s="35" t="s">
        <v>153</v>
      </c>
      <c r="AM1943" s="141" t="str">
        <f t="shared" si="436"/>
        <v>1854.</v>
      </c>
      <c r="AN1943" s="136"/>
      <c r="AO1943" s="35"/>
      <c r="AP1943" s="16"/>
    </row>
    <row r="1944" spans="1:42" ht="22.5" customHeight="1" x14ac:dyDescent="0.25">
      <c r="A1944" s="68" t="str">
        <f t="shared" si="439"/>
        <v>1855.</v>
      </c>
      <c r="B1944" s="25">
        <v>3313</v>
      </c>
      <c r="C1944" s="36" t="s">
        <v>1723</v>
      </c>
      <c r="D1944" s="120">
        <v>1973</v>
      </c>
      <c r="E1944" s="121" t="s">
        <v>2932</v>
      </c>
      <c r="F1944" s="68" t="s">
        <v>2934</v>
      </c>
      <c r="G1944" s="120">
        <v>2</v>
      </c>
      <c r="H1944" s="120">
        <v>2</v>
      </c>
      <c r="I1944" s="322">
        <v>770.1</v>
      </c>
      <c r="J1944" s="176">
        <v>731.1</v>
      </c>
      <c r="K1944" s="176">
        <v>731.1</v>
      </c>
      <c r="L1944" s="12">
        <v>16</v>
      </c>
      <c r="M1944" s="235">
        <f t="shared" si="437"/>
        <v>1445778</v>
      </c>
      <c r="N1944" s="235"/>
      <c r="O1944" s="235"/>
      <c r="P1944" s="235"/>
      <c r="Q1944" s="144">
        <f t="shared" si="438"/>
        <v>1445778</v>
      </c>
      <c r="R1944" s="235">
        <f>573066+872712</f>
        <v>1445778</v>
      </c>
      <c r="S1944" s="240"/>
      <c r="T1944" s="235"/>
      <c r="U1944" s="235"/>
      <c r="V1944" s="235"/>
      <c r="W1944" s="235"/>
      <c r="X1944" s="235"/>
      <c r="Y1944" s="235"/>
      <c r="Z1944" s="235"/>
      <c r="AA1944" s="235"/>
      <c r="AB1944" s="235"/>
      <c r="AC1944" s="235"/>
      <c r="AD1944" s="235"/>
      <c r="AE1944" s="144"/>
      <c r="AF1944" s="322"/>
      <c r="AG1944" s="324">
        <v>2025</v>
      </c>
      <c r="AH1944" s="129"/>
      <c r="AI1944" s="216"/>
      <c r="AJ1944" s="216"/>
      <c r="AK1944" s="141">
        <f t="shared" si="435"/>
        <v>1855</v>
      </c>
      <c r="AL1944" s="35" t="s">
        <v>153</v>
      </c>
      <c r="AM1944" s="141" t="str">
        <f t="shared" si="436"/>
        <v>1855.</v>
      </c>
      <c r="AN1944" s="136"/>
      <c r="AO1944" s="35"/>
      <c r="AP1944" s="16"/>
    </row>
    <row r="1945" spans="1:42" ht="22.5" customHeight="1" x14ac:dyDescent="0.25">
      <c r="A1945" s="68" t="str">
        <f t="shared" si="439"/>
        <v>1856.</v>
      </c>
      <c r="B1945" s="25">
        <v>3314</v>
      </c>
      <c r="C1945" s="36" t="s">
        <v>1724</v>
      </c>
      <c r="D1945" s="120">
        <v>1979</v>
      </c>
      <c r="E1945" s="68" t="s">
        <v>2932</v>
      </c>
      <c r="F1945" s="68" t="s">
        <v>2934</v>
      </c>
      <c r="G1945" s="25">
        <v>2</v>
      </c>
      <c r="H1945" s="25">
        <v>2</v>
      </c>
      <c r="I1945" s="176">
        <v>797.6</v>
      </c>
      <c r="J1945" s="176">
        <v>651.1</v>
      </c>
      <c r="K1945" s="176">
        <v>651.1</v>
      </c>
      <c r="L1945" s="12">
        <v>14</v>
      </c>
      <c r="M1945" s="235">
        <f t="shared" si="437"/>
        <v>910248</v>
      </c>
      <c r="N1945" s="235"/>
      <c r="O1945" s="235"/>
      <c r="P1945" s="235"/>
      <c r="Q1945" s="144">
        <f t="shared" si="438"/>
        <v>910248</v>
      </c>
      <c r="R1945" s="235">
        <v>910248</v>
      </c>
      <c r="S1945" s="240"/>
      <c r="T1945" s="235"/>
      <c r="U1945" s="235"/>
      <c r="V1945" s="235"/>
      <c r="W1945" s="235"/>
      <c r="X1945" s="235"/>
      <c r="Y1945" s="235"/>
      <c r="Z1945" s="235"/>
      <c r="AA1945" s="235"/>
      <c r="AB1945" s="235"/>
      <c r="AC1945" s="235"/>
      <c r="AD1945" s="235"/>
      <c r="AE1945" s="235"/>
      <c r="AF1945" s="235"/>
      <c r="AG1945" s="324">
        <v>2025</v>
      </c>
      <c r="AH1945" s="129"/>
      <c r="AI1945" s="216"/>
      <c r="AJ1945" s="216"/>
      <c r="AK1945" s="141">
        <f t="shared" si="435"/>
        <v>1856</v>
      </c>
      <c r="AL1945" s="35" t="s">
        <v>153</v>
      </c>
      <c r="AM1945" s="141" t="str">
        <f t="shared" si="436"/>
        <v>1856.</v>
      </c>
      <c r="AN1945" s="136"/>
      <c r="AO1945" s="35"/>
      <c r="AP1945" s="16"/>
    </row>
    <row r="1946" spans="1:42" ht="22.5" customHeight="1" x14ac:dyDescent="0.25">
      <c r="A1946" s="68" t="str">
        <f t="shared" si="439"/>
        <v>1857.</v>
      </c>
      <c r="B1946" s="25">
        <v>3316</v>
      </c>
      <c r="C1946" s="36" t="s">
        <v>1725</v>
      </c>
      <c r="D1946" s="25">
        <v>1982</v>
      </c>
      <c r="E1946" s="68" t="s">
        <v>2932</v>
      </c>
      <c r="F1946" s="68" t="s">
        <v>2934</v>
      </c>
      <c r="G1946" s="25">
        <v>2</v>
      </c>
      <c r="H1946" s="25">
        <v>2</v>
      </c>
      <c r="I1946" s="235">
        <v>782.6</v>
      </c>
      <c r="J1946" s="235">
        <v>719.8</v>
      </c>
      <c r="K1946" s="247">
        <v>719.8</v>
      </c>
      <c r="L1946" s="12">
        <v>14</v>
      </c>
      <c r="M1946" s="235">
        <f t="shared" si="437"/>
        <v>914940</v>
      </c>
      <c r="N1946" s="235"/>
      <c r="O1946" s="235"/>
      <c r="P1946" s="235"/>
      <c r="Q1946" s="144">
        <f t="shared" si="438"/>
        <v>914940</v>
      </c>
      <c r="R1946" s="235">
        <v>914940</v>
      </c>
      <c r="S1946" s="240"/>
      <c r="T1946" s="235"/>
      <c r="U1946" s="235"/>
      <c r="V1946" s="235"/>
      <c r="W1946" s="235"/>
      <c r="X1946" s="235"/>
      <c r="Y1946" s="235"/>
      <c r="Z1946" s="235"/>
      <c r="AA1946" s="235"/>
      <c r="AB1946" s="235"/>
      <c r="AC1946" s="235"/>
      <c r="AD1946" s="235"/>
      <c r="AE1946" s="235"/>
      <c r="AF1946" s="235"/>
      <c r="AG1946" s="324">
        <v>2025</v>
      </c>
      <c r="AH1946" s="129"/>
      <c r="AI1946" s="216"/>
      <c r="AJ1946" s="216"/>
      <c r="AK1946" s="141">
        <f t="shared" si="435"/>
        <v>1857</v>
      </c>
      <c r="AL1946" s="35" t="s">
        <v>153</v>
      </c>
      <c r="AM1946" s="141" t="str">
        <f t="shared" si="436"/>
        <v>1857.</v>
      </c>
      <c r="AN1946" s="136"/>
      <c r="AO1946" s="35"/>
      <c r="AP1946" s="16"/>
    </row>
    <row r="1947" spans="1:42" ht="22.5" customHeight="1" x14ac:dyDescent="0.25">
      <c r="A1947" s="68" t="str">
        <f t="shared" si="439"/>
        <v>1858.</v>
      </c>
      <c r="B1947" s="25">
        <v>3320</v>
      </c>
      <c r="C1947" s="36" t="s">
        <v>1726</v>
      </c>
      <c r="D1947" s="120">
        <v>1967</v>
      </c>
      <c r="E1947" s="68" t="s">
        <v>2932</v>
      </c>
      <c r="F1947" s="68" t="s">
        <v>2934</v>
      </c>
      <c r="G1947" s="25">
        <v>5</v>
      </c>
      <c r="H1947" s="25">
        <v>4</v>
      </c>
      <c r="I1947" s="176">
        <v>2878.4</v>
      </c>
      <c r="J1947" s="176">
        <v>2599.4</v>
      </c>
      <c r="K1947" s="176">
        <v>2599.4</v>
      </c>
      <c r="L1947" s="12">
        <v>77</v>
      </c>
      <c r="M1947" s="235">
        <f t="shared" si="437"/>
        <v>2646062</v>
      </c>
      <c r="N1947" s="235"/>
      <c r="O1947" s="235"/>
      <c r="P1947" s="235"/>
      <c r="Q1947" s="144">
        <f t="shared" si="438"/>
        <v>2646062</v>
      </c>
      <c r="R1947" s="235"/>
      <c r="S1947" s="240"/>
      <c r="T1947" s="235"/>
      <c r="U1947" s="235">
        <v>746</v>
      </c>
      <c r="V1947" s="235">
        <f>U1947*3547</f>
        <v>2646062</v>
      </c>
      <c r="W1947" s="235"/>
      <c r="X1947" s="235"/>
      <c r="Y1947" s="235"/>
      <c r="Z1947" s="235"/>
      <c r="AA1947" s="235"/>
      <c r="AB1947" s="235"/>
      <c r="AC1947" s="235"/>
      <c r="AD1947" s="235"/>
      <c r="AE1947" s="144"/>
      <c r="AF1947" s="322"/>
      <c r="AG1947" s="324">
        <v>2025</v>
      </c>
      <c r="AH1947" s="129"/>
      <c r="AI1947" s="172"/>
      <c r="AJ1947" s="172"/>
      <c r="AK1947" s="141">
        <f t="shared" si="435"/>
        <v>1858</v>
      </c>
      <c r="AL1947" s="35" t="s">
        <v>153</v>
      </c>
      <c r="AM1947" s="141" t="str">
        <f t="shared" si="436"/>
        <v>1858.</v>
      </c>
      <c r="AN1947" s="136"/>
      <c r="AO1947" s="35"/>
      <c r="AP1947" s="16"/>
    </row>
    <row r="1948" spans="1:42" ht="22.5" customHeight="1" x14ac:dyDescent="0.25">
      <c r="A1948" s="68" t="str">
        <f t="shared" si="439"/>
        <v>1859.</v>
      </c>
      <c r="B1948" s="25">
        <v>3327</v>
      </c>
      <c r="C1948" s="174" t="s">
        <v>690</v>
      </c>
      <c r="D1948" s="25">
        <v>1963</v>
      </c>
      <c r="E1948" s="68" t="s">
        <v>2932</v>
      </c>
      <c r="F1948" s="68" t="s">
        <v>2934</v>
      </c>
      <c r="G1948" s="25">
        <v>4</v>
      </c>
      <c r="H1948" s="25">
        <v>3</v>
      </c>
      <c r="I1948" s="235">
        <v>2503.9</v>
      </c>
      <c r="J1948" s="144">
        <v>2252.3000000000002</v>
      </c>
      <c r="K1948" s="247">
        <v>2252.3000000000002</v>
      </c>
      <c r="L1948" s="12">
        <v>65</v>
      </c>
      <c r="M1948" s="235">
        <f t="shared" si="437"/>
        <v>1032240</v>
      </c>
      <c r="N1948" s="235"/>
      <c r="O1948" s="235"/>
      <c r="P1948" s="235"/>
      <c r="Q1948" s="144">
        <f t="shared" si="438"/>
        <v>1032240</v>
      </c>
      <c r="R1948" s="235">
        <v>1032240</v>
      </c>
      <c r="S1948" s="240"/>
      <c r="T1948" s="235"/>
      <c r="U1948" s="235"/>
      <c r="V1948" s="235"/>
      <c r="W1948" s="235"/>
      <c r="X1948" s="235"/>
      <c r="Y1948" s="235"/>
      <c r="Z1948" s="235"/>
      <c r="AA1948" s="235"/>
      <c r="AB1948" s="235"/>
      <c r="AC1948" s="235"/>
      <c r="AD1948" s="235"/>
      <c r="AE1948" s="235"/>
      <c r="AF1948" s="235"/>
      <c r="AG1948" s="324">
        <v>2025</v>
      </c>
      <c r="AH1948" s="128"/>
      <c r="AI1948" s="216"/>
      <c r="AJ1948" s="216"/>
      <c r="AK1948" s="141">
        <f t="shared" si="435"/>
        <v>1859</v>
      </c>
      <c r="AL1948" s="35" t="s">
        <v>153</v>
      </c>
      <c r="AM1948" s="141" t="str">
        <f t="shared" si="436"/>
        <v>1859.</v>
      </c>
      <c r="AN1948" s="136"/>
      <c r="AO1948" s="35"/>
      <c r="AP1948" s="16"/>
    </row>
    <row r="1949" spans="1:42" ht="22.5" customHeight="1" x14ac:dyDescent="0.25">
      <c r="A1949" s="68" t="str">
        <f t="shared" si="439"/>
        <v>1860.</v>
      </c>
      <c r="B1949" s="25">
        <v>3331</v>
      </c>
      <c r="C1949" s="36" t="s">
        <v>1729</v>
      </c>
      <c r="D1949" s="120">
        <v>1975</v>
      </c>
      <c r="E1949" s="68" t="s">
        <v>2932</v>
      </c>
      <c r="F1949" s="68" t="s">
        <v>2934</v>
      </c>
      <c r="G1949" s="25">
        <v>5</v>
      </c>
      <c r="H1949" s="25">
        <v>2</v>
      </c>
      <c r="I1949" s="176">
        <v>1934.8</v>
      </c>
      <c r="J1949" s="176">
        <v>1779.3</v>
      </c>
      <c r="K1949" s="176">
        <v>1779.3</v>
      </c>
      <c r="L1949" s="12">
        <v>40</v>
      </c>
      <c r="M1949" s="235">
        <f t="shared" si="437"/>
        <v>3610229</v>
      </c>
      <c r="N1949" s="235"/>
      <c r="O1949" s="235"/>
      <c r="P1949" s="235"/>
      <c r="Q1949" s="144">
        <f t="shared" si="438"/>
        <v>3610229</v>
      </c>
      <c r="R1949" s="235">
        <v>3610229</v>
      </c>
      <c r="S1949" s="240"/>
      <c r="T1949" s="235"/>
      <c r="U1949" s="235"/>
      <c r="V1949" s="235"/>
      <c r="W1949" s="235"/>
      <c r="X1949" s="235"/>
      <c r="Y1949" s="235"/>
      <c r="Z1949" s="235"/>
      <c r="AA1949" s="235"/>
      <c r="AB1949" s="235"/>
      <c r="AC1949" s="235"/>
      <c r="AD1949" s="235"/>
      <c r="AE1949" s="235"/>
      <c r="AF1949" s="235"/>
      <c r="AG1949" s="324">
        <v>2025</v>
      </c>
      <c r="AH1949" s="129"/>
      <c r="AI1949" s="216"/>
      <c r="AJ1949" s="216"/>
      <c r="AK1949" s="141">
        <f t="shared" si="435"/>
        <v>1860</v>
      </c>
      <c r="AL1949" s="35" t="s">
        <v>153</v>
      </c>
      <c r="AM1949" s="141" t="str">
        <f t="shared" si="436"/>
        <v>1860.</v>
      </c>
      <c r="AN1949" s="136"/>
      <c r="AO1949" s="35"/>
      <c r="AP1949" s="16"/>
    </row>
    <row r="1950" spans="1:42" ht="22.5" customHeight="1" x14ac:dyDescent="0.25">
      <c r="A1950" s="68" t="str">
        <f t="shared" si="439"/>
        <v>1861.</v>
      </c>
      <c r="B1950" s="25">
        <v>3340</v>
      </c>
      <c r="C1950" s="300" t="s">
        <v>879</v>
      </c>
      <c r="D1950" s="120">
        <v>1976</v>
      </c>
      <c r="E1950" s="121" t="s">
        <v>2932</v>
      </c>
      <c r="F1950" s="68" t="s">
        <v>2933</v>
      </c>
      <c r="G1950" s="120">
        <v>5</v>
      </c>
      <c r="H1950" s="120">
        <v>6</v>
      </c>
      <c r="I1950" s="322">
        <v>5180.3</v>
      </c>
      <c r="J1950" s="144">
        <v>4733.8</v>
      </c>
      <c r="K1950" s="176">
        <v>4733.8</v>
      </c>
      <c r="L1950" s="12">
        <v>180</v>
      </c>
      <c r="M1950" s="235">
        <f t="shared" si="437"/>
        <v>5432322.7999999989</v>
      </c>
      <c r="N1950" s="235"/>
      <c r="O1950" s="235"/>
      <c r="P1950" s="235"/>
      <c r="Q1950" s="144">
        <f t="shared" si="438"/>
        <v>5432322.7999999989</v>
      </c>
      <c r="R1950" s="244">
        <v>927278.1</v>
      </c>
      <c r="S1950" s="245"/>
      <c r="T1950" s="244"/>
      <c r="U1950" s="244">
        <v>1270.0999999999999</v>
      </c>
      <c r="V1950" s="244">
        <f>U1950*3547</f>
        <v>4505044.6999999993</v>
      </c>
      <c r="W1950" s="244"/>
      <c r="X1950" s="244"/>
      <c r="Y1950" s="244"/>
      <c r="Z1950" s="244"/>
      <c r="AA1950" s="244"/>
      <c r="AB1950" s="244"/>
      <c r="AC1950" s="244"/>
      <c r="AD1950" s="244"/>
      <c r="AE1950" s="244"/>
      <c r="AF1950" s="244"/>
      <c r="AG1950" s="324">
        <v>2025</v>
      </c>
      <c r="AH1950" s="129"/>
      <c r="AI1950" s="172"/>
      <c r="AJ1950" s="172"/>
      <c r="AK1950" s="141">
        <f t="shared" ref="AK1950:AK2013" si="440">MAX(AK1946:AK1949)+1</f>
        <v>1861</v>
      </c>
      <c r="AL1950" s="35" t="s">
        <v>153</v>
      </c>
      <c r="AM1950" s="141" t="str">
        <f t="shared" ref="AM1950:AM2013" si="441">CONCATENATE(AK1950,AL1950)</f>
        <v>1861.</v>
      </c>
      <c r="AN1950" s="136"/>
      <c r="AO1950" s="35"/>
      <c r="AP1950" s="16"/>
    </row>
    <row r="1951" spans="1:42" ht="22.5" customHeight="1" x14ac:dyDescent="0.25">
      <c r="A1951" s="68" t="str">
        <f t="shared" si="439"/>
        <v>1862.</v>
      </c>
      <c r="B1951" s="25">
        <v>3354</v>
      </c>
      <c r="C1951" s="208" t="s">
        <v>695</v>
      </c>
      <c r="D1951" s="120">
        <v>1959</v>
      </c>
      <c r="E1951" s="68" t="s">
        <v>2932</v>
      </c>
      <c r="F1951" s="68" t="s">
        <v>2934</v>
      </c>
      <c r="G1951" s="25">
        <v>2</v>
      </c>
      <c r="H1951" s="25">
        <v>1</v>
      </c>
      <c r="I1951" s="176">
        <v>467.1</v>
      </c>
      <c r="J1951" s="144">
        <v>423.9</v>
      </c>
      <c r="K1951" s="176">
        <v>423.9</v>
      </c>
      <c r="L1951" s="12">
        <v>8</v>
      </c>
      <c r="M1951" s="235">
        <f t="shared" si="437"/>
        <v>107080</v>
      </c>
      <c r="N1951" s="235"/>
      <c r="O1951" s="235"/>
      <c r="P1951" s="235"/>
      <c r="Q1951" s="144">
        <f t="shared" si="438"/>
        <v>107080</v>
      </c>
      <c r="R1951" s="244"/>
      <c r="S1951" s="245"/>
      <c r="T1951" s="244"/>
      <c r="U1951" s="244"/>
      <c r="V1951" s="244"/>
      <c r="W1951" s="244"/>
      <c r="X1951" s="244"/>
      <c r="Y1951" s="244"/>
      <c r="Z1951" s="244"/>
      <c r="AA1951" s="244">
        <v>40</v>
      </c>
      <c r="AB1951" s="244">
        <f>AA1951*2677</f>
        <v>107080</v>
      </c>
      <c r="AC1951" s="244"/>
      <c r="AD1951" s="244"/>
      <c r="AE1951" s="244"/>
      <c r="AF1951" s="244"/>
      <c r="AG1951" s="324">
        <v>2025</v>
      </c>
      <c r="AH1951" s="129"/>
      <c r="AI1951" s="172"/>
      <c r="AJ1951" s="172"/>
      <c r="AK1951" s="141">
        <f t="shared" si="440"/>
        <v>1862</v>
      </c>
      <c r="AL1951" s="35" t="s">
        <v>153</v>
      </c>
      <c r="AM1951" s="141" t="str">
        <f t="shared" si="441"/>
        <v>1862.</v>
      </c>
      <c r="AN1951" s="136"/>
      <c r="AO1951" s="35"/>
      <c r="AP1951" s="16"/>
    </row>
    <row r="1952" spans="1:42" ht="22.5" customHeight="1" x14ac:dyDescent="0.25">
      <c r="A1952" s="68" t="str">
        <f t="shared" si="439"/>
        <v>1863.</v>
      </c>
      <c r="B1952" s="25">
        <v>3366</v>
      </c>
      <c r="C1952" s="208" t="s">
        <v>1166</v>
      </c>
      <c r="D1952" s="120">
        <v>1959</v>
      </c>
      <c r="E1952" s="68" t="s">
        <v>2932</v>
      </c>
      <c r="F1952" s="68" t="s">
        <v>2934</v>
      </c>
      <c r="G1952" s="25">
        <v>2</v>
      </c>
      <c r="H1952" s="25">
        <v>1</v>
      </c>
      <c r="I1952" s="176">
        <v>295.2</v>
      </c>
      <c r="J1952" s="144">
        <v>269.39999999999998</v>
      </c>
      <c r="K1952" s="176">
        <v>269.39999999999998</v>
      </c>
      <c r="L1952" s="12">
        <v>12</v>
      </c>
      <c r="M1952" s="235">
        <f t="shared" si="437"/>
        <v>836566</v>
      </c>
      <c r="N1952" s="235"/>
      <c r="O1952" s="235"/>
      <c r="P1952" s="235"/>
      <c r="Q1952" s="144">
        <f t="shared" si="438"/>
        <v>836566</v>
      </c>
      <c r="R1952" s="244">
        <v>836566</v>
      </c>
      <c r="S1952" s="245"/>
      <c r="T1952" s="244"/>
      <c r="U1952" s="244"/>
      <c r="V1952" s="244"/>
      <c r="W1952" s="244"/>
      <c r="X1952" s="244"/>
      <c r="Y1952" s="244"/>
      <c r="Z1952" s="244"/>
      <c r="AA1952" s="244"/>
      <c r="AB1952" s="244"/>
      <c r="AC1952" s="244"/>
      <c r="AD1952" s="244"/>
      <c r="AE1952" s="244"/>
      <c r="AF1952" s="244"/>
      <c r="AG1952" s="324">
        <v>2025</v>
      </c>
      <c r="AH1952" s="129"/>
      <c r="AI1952" s="172"/>
      <c r="AJ1952" s="172"/>
      <c r="AK1952" s="141">
        <f t="shared" si="440"/>
        <v>1863</v>
      </c>
      <c r="AL1952" s="35" t="s">
        <v>153</v>
      </c>
      <c r="AM1952" s="141" t="str">
        <f t="shared" si="441"/>
        <v>1863.</v>
      </c>
      <c r="AN1952" s="136"/>
      <c r="AO1952" s="35"/>
      <c r="AP1952" s="16"/>
    </row>
    <row r="1953" spans="1:42" ht="22.5" customHeight="1" x14ac:dyDescent="0.25">
      <c r="A1953" s="68" t="str">
        <f t="shared" si="439"/>
        <v>1864.</v>
      </c>
      <c r="B1953" s="25">
        <v>3401</v>
      </c>
      <c r="C1953" s="36" t="s">
        <v>1743</v>
      </c>
      <c r="D1953" s="25">
        <v>1954</v>
      </c>
      <c r="E1953" s="68" t="s">
        <v>2932</v>
      </c>
      <c r="F1953" s="68" t="s">
        <v>2934</v>
      </c>
      <c r="G1953" s="25">
        <v>2</v>
      </c>
      <c r="H1953" s="25">
        <v>2</v>
      </c>
      <c r="I1953" s="235">
        <v>912</v>
      </c>
      <c r="J1953" s="235">
        <v>842.5</v>
      </c>
      <c r="K1953" s="247">
        <v>842.5</v>
      </c>
      <c r="L1953" s="12">
        <v>12</v>
      </c>
      <c r="M1953" s="235">
        <f t="shared" si="437"/>
        <v>171480</v>
      </c>
      <c r="N1953" s="235"/>
      <c r="O1953" s="235"/>
      <c r="P1953" s="235"/>
      <c r="Q1953" s="144">
        <f t="shared" si="438"/>
        <v>171480</v>
      </c>
      <c r="R1953" s="235">
        <v>171480</v>
      </c>
      <c r="S1953" s="240"/>
      <c r="T1953" s="235"/>
      <c r="U1953" s="235"/>
      <c r="V1953" s="235"/>
      <c r="W1953" s="235"/>
      <c r="X1953" s="235"/>
      <c r="Y1953" s="235"/>
      <c r="Z1953" s="235"/>
      <c r="AA1953" s="235"/>
      <c r="AB1953" s="235"/>
      <c r="AC1953" s="235"/>
      <c r="AD1953" s="235"/>
      <c r="AE1953" s="235"/>
      <c r="AF1953" s="235"/>
      <c r="AG1953" s="324">
        <v>2025</v>
      </c>
      <c r="AH1953" s="129"/>
      <c r="AI1953" s="216"/>
      <c r="AJ1953" s="216"/>
      <c r="AK1953" s="141">
        <f t="shared" si="440"/>
        <v>1864</v>
      </c>
      <c r="AL1953" s="35" t="s">
        <v>153</v>
      </c>
      <c r="AM1953" s="141" t="str">
        <f t="shared" si="441"/>
        <v>1864.</v>
      </c>
      <c r="AN1953" s="136"/>
      <c r="AO1953" s="35"/>
      <c r="AP1953" s="16"/>
    </row>
    <row r="1954" spans="1:42" ht="22.5" customHeight="1" x14ac:dyDescent="0.25">
      <c r="A1954" s="68" t="str">
        <f t="shared" si="439"/>
        <v>1865.</v>
      </c>
      <c r="B1954" s="25">
        <v>3422</v>
      </c>
      <c r="C1954" s="300" t="s">
        <v>704</v>
      </c>
      <c r="D1954" s="120">
        <v>1960</v>
      </c>
      <c r="E1954" s="121" t="s">
        <v>2932</v>
      </c>
      <c r="F1954" s="68" t="s">
        <v>2934</v>
      </c>
      <c r="G1954" s="120">
        <v>2</v>
      </c>
      <c r="H1954" s="120">
        <v>1</v>
      </c>
      <c r="I1954" s="322">
        <v>283.89999999999998</v>
      </c>
      <c r="J1954" s="144">
        <v>261.7</v>
      </c>
      <c r="K1954" s="176">
        <v>261.7</v>
      </c>
      <c r="L1954" s="12">
        <v>8</v>
      </c>
      <c r="M1954" s="235">
        <f t="shared" si="437"/>
        <v>1786840</v>
      </c>
      <c r="N1954" s="235"/>
      <c r="O1954" s="235"/>
      <c r="P1954" s="235"/>
      <c r="Q1954" s="144">
        <f t="shared" si="438"/>
        <v>1786840</v>
      </c>
      <c r="R1954" s="244">
        <v>1786840</v>
      </c>
      <c r="S1954" s="245"/>
      <c r="T1954" s="244"/>
      <c r="U1954" s="244"/>
      <c r="V1954" s="244"/>
      <c r="W1954" s="244"/>
      <c r="X1954" s="244"/>
      <c r="Y1954" s="244"/>
      <c r="Z1954" s="244"/>
      <c r="AA1954" s="244"/>
      <c r="AB1954" s="244"/>
      <c r="AC1954" s="244"/>
      <c r="AD1954" s="244"/>
      <c r="AE1954" s="144"/>
      <c r="AF1954" s="244"/>
      <c r="AG1954" s="324">
        <v>2025</v>
      </c>
      <c r="AH1954" s="129"/>
      <c r="AI1954" s="172"/>
      <c r="AJ1954" s="172"/>
      <c r="AK1954" s="141">
        <f t="shared" si="440"/>
        <v>1865</v>
      </c>
      <c r="AL1954" s="35" t="s">
        <v>153</v>
      </c>
      <c r="AM1954" s="141" t="str">
        <f t="shared" si="441"/>
        <v>1865.</v>
      </c>
      <c r="AN1954" s="136"/>
      <c r="AO1954" s="35"/>
      <c r="AP1954" s="16"/>
    </row>
    <row r="1955" spans="1:42" ht="22.5" customHeight="1" x14ac:dyDescent="0.25">
      <c r="A1955" s="68" t="str">
        <f t="shared" si="439"/>
        <v>1866.</v>
      </c>
      <c r="B1955" s="25">
        <v>3277</v>
      </c>
      <c r="C1955" s="174" t="s">
        <v>101</v>
      </c>
      <c r="D1955" s="25">
        <v>1967</v>
      </c>
      <c r="E1955" s="68" t="s">
        <v>2932</v>
      </c>
      <c r="F1955" s="68" t="s">
        <v>2934</v>
      </c>
      <c r="G1955" s="25">
        <v>5</v>
      </c>
      <c r="H1955" s="25">
        <v>4</v>
      </c>
      <c r="I1955" s="235">
        <v>3916.8</v>
      </c>
      <c r="J1955" s="144">
        <v>3602.8</v>
      </c>
      <c r="K1955" s="247">
        <v>3602.8</v>
      </c>
      <c r="L1955" s="12">
        <v>149</v>
      </c>
      <c r="M1955" s="235">
        <f t="shared" si="437"/>
        <v>5222446</v>
      </c>
      <c r="N1955" s="235"/>
      <c r="O1955" s="235"/>
      <c r="P1955" s="235"/>
      <c r="Q1955" s="144">
        <f t="shared" si="438"/>
        <v>5222446</v>
      </c>
      <c r="R1955" s="235">
        <v>5222446</v>
      </c>
      <c r="S1955" s="240"/>
      <c r="T1955" s="235"/>
      <c r="U1955" s="235"/>
      <c r="V1955" s="235"/>
      <c r="W1955" s="235"/>
      <c r="X1955" s="235"/>
      <c r="Y1955" s="235"/>
      <c r="Z1955" s="235"/>
      <c r="AA1955" s="235"/>
      <c r="AB1955" s="235"/>
      <c r="AC1955" s="235"/>
      <c r="AD1955" s="235"/>
      <c r="AE1955" s="144"/>
      <c r="AF1955" s="235"/>
      <c r="AG1955" s="324">
        <v>2025</v>
      </c>
      <c r="AH1955" s="128"/>
      <c r="AI1955" s="216"/>
      <c r="AJ1955" s="216"/>
      <c r="AK1955" s="141">
        <f t="shared" si="440"/>
        <v>1866</v>
      </c>
      <c r="AL1955" s="35" t="s">
        <v>153</v>
      </c>
      <c r="AM1955" s="141" t="str">
        <f t="shared" si="441"/>
        <v>1866.</v>
      </c>
      <c r="AN1955" s="136"/>
      <c r="AO1955" s="35"/>
      <c r="AP1955" s="16"/>
    </row>
    <row r="1956" spans="1:42" ht="22.5" customHeight="1" x14ac:dyDescent="0.25">
      <c r="A1956" s="68" t="str">
        <f t="shared" si="439"/>
        <v>1867.</v>
      </c>
      <c r="B1956" s="25">
        <v>3289</v>
      </c>
      <c r="C1956" s="208" t="s">
        <v>1095</v>
      </c>
      <c r="D1956" s="120">
        <v>1941</v>
      </c>
      <c r="E1956" s="68" t="s">
        <v>2932</v>
      </c>
      <c r="F1956" s="68" t="s">
        <v>2934</v>
      </c>
      <c r="G1956" s="25">
        <v>2</v>
      </c>
      <c r="H1956" s="25">
        <v>1</v>
      </c>
      <c r="I1956" s="176">
        <v>316.45999999999998</v>
      </c>
      <c r="J1956" s="176">
        <v>302.60000000000002</v>
      </c>
      <c r="K1956" s="176">
        <v>302.60000000000002</v>
      </c>
      <c r="L1956" s="12">
        <v>3</v>
      </c>
      <c r="M1956" s="235">
        <f t="shared" si="437"/>
        <v>127692.90000000001</v>
      </c>
      <c r="N1956" s="235"/>
      <c r="O1956" s="235"/>
      <c r="P1956" s="235"/>
      <c r="Q1956" s="144">
        <f t="shared" si="438"/>
        <v>127692.90000000001</v>
      </c>
      <c r="R1956" s="244"/>
      <c r="S1956" s="245"/>
      <c r="T1956" s="244"/>
      <c r="U1956" s="244"/>
      <c r="V1956" s="244"/>
      <c r="W1956" s="244"/>
      <c r="X1956" s="244"/>
      <c r="Y1956" s="244"/>
      <c r="Z1956" s="244"/>
      <c r="AA1956" s="244">
        <v>47.7</v>
      </c>
      <c r="AB1956" s="244">
        <f>AA1956*2677</f>
        <v>127692.90000000001</v>
      </c>
      <c r="AC1956" s="244"/>
      <c r="AD1956" s="244"/>
      <c r="AE1956" s="144"/>
      <c r="AF1956" s="244"/>
      <c r="AG1956" s="324">
        <v>2025</v>
      </c>
      <c r="AH1956" s="129"/>
      <c r="AI1956" s="172"/>
      <c r="AJ1956" s="172"/>
      <c r="AK1956" s="141">
        <f t="shared" si="440"/>
        <v>1867</v>
      </c>
      <c r="AL1956" s="35" t="s">
        <v>153</v>
      </c>
      <c r="AM1956" s="141" t="str">
        <f t="shared" si="441"/>
        <v>1867.</v>
      </c>
      <c r="AN1956" s="136"/>
      <c r="AO1956" s="35"/>
      <c r="AP1956" s="16"/>
    </row>
    <row r="1957" spans="1:42" ht="22.5" customHeight="1" x14ac:dyDescent="0.25">
      <c r="A1957" s="68" t="str">
        <f t="shared" si="439"/>
        <v>1868.</v>
      </c>
      <c r="B1957" s="25">
        <v>3528</v>
      </c>
      <c r="C1957" s="211" t="s">
        <v>856</v>
      </c>
      <c r="D1957" s="120">
        <v>1968</v>
      </c>
      <c r="E1957" s="121" t="s">
        <v>2932</v>
      </c>
      <c r="F1957" s="68" t="s">
        <v>2934</v>
      </c>
      <c r="G1957" s="120">
        <v>2</v>
      </c>
      <c r="H1957" s="120">
        <v>2</v>
      </c>
      <c r="I1957" s="322">
        <v>540.4</v>
      </c>
      <c r="J1957" s="144">
        <v>494.6</v>
      </c>
      <c r="K1957" s="176">
        <v>494.6</v>
      </c>
      <c r="L1957" s="12">
        <v>12</v>
      </c>
      <c r="M1957" s="235">
        <f t="shared" si="437"/>
        <v>380052</v>
      </c>
      <c r="N1957" s="235"/>
      <c r="O1957" s="235"/>
      <c r="P1957" s="235"/>
      <c r="Q1957" s="144">
        <f t="shared" si="438"/>
        <v>380052</v>
      </c>
      <c r="R1957" s="244">
        <v>380052</v>
      </c>
      <c r="S1957" s="245"/>
      <c r="T1957" s="244"/>
      <c r="U1957" s="244"/>
      <c r="V1957" s="244"/>
      <c r="W1957" s="244"/>
      <c r="X1957" s="244"/>
      <c r="Y1957" s="244"/>
      <c r="Z1957" s="244"/>
      <c r="AA1957" s="244"/>
      <c r="AB1957" s="244"/>
      <c r="AC1957" s="244"/>
      <c r="AD1957" s="244"/>
      <c r="AE1957" s="244"/>
      <c r="AF1957" s="244"/>
      <c r="AG1957" s="324">
        <v>2025</v>
      </c>
      <c r="AH1957" s="129"/>
      <c r="AI1957" s="172"/>
      <c r="AJ1957" s="172"/>
      <c r="AK1957" s="141">
        <f t="shared" si="440"/>
        <v>1868</v>
      </c>
      <c r="AL1957" s="35" t="s">
        <v>153</v>
      </c>
      <c r="AM1957" s="141" t="str">
        <f t="shared" si="441"/>
        <v>1868.</v>
      </c>
      <c r="AN1957" s="136"/>
      <c r="AO1957" s="35"/>
      <c r="AP1957" s="16"/>
    </row>
    <row r="1958" spans="1:42" ht="22.5" customHeight="1" x14ac:dyDescent="0.25">
      <c r="A1958" s="68" t="str">
        <f t="shared" si="439"/>
        <v>1869.</v>
      </c>
      <c r="B1958" s="25">
        <v>3441</v>
      </c>
      <c r="C1958" s="36" t="s">
        <v>1759</v>
      </c>
      <c r="D1958" s="120">
        <v>1980</v>
      </c>
      <c r="E1958" s="121" t="s">
        <v>2932</v>
      </c>
      <c r="F1958" s="68" t="s">
        <v>2934</v>
      </c>
      <c r="G1958" s="120">
        <v>5</v>
      </c>
      <c r="H1958" s="120">
        <v>4</v>
      </c>
      <c r="I1958" s="322">
        <v>2878</v>
      </c>
      <c r="J1958" s="176">
        <v>2768.1</v>
      </c>
      <c r="K1958" s="176">
        <v>2768.1</v>
      </c>
      <c r="L1958" s="12">
        <v>136</v>
      </c>
      <c r="M1958" s="235">
        <f t="shared" si="437"/>
        <v>1313760</v>
      </c>
      <c r="N1958" s="235"/>
      <c r="O1958" s="235"/>
      <c r="P1958" s="235"/>
      <c r="Q1958" s="144">
        <f t="shared" si="438"/>
        <v>1313760</v>
      </c>
      <c r="R1958" s="235">
        <v>1313760</v>
      </c>
      <c r="S1958" s="240"/>
      <c r="T1958" s="235"/>
      <c r="U1958" s="235"/>
      <c r="V1958" s="235"/>
      <c r="W1958" s="235"/>
      <c r="X1958" s="235"/>
      <c r="Y1958" s="235"/>
      <c r="Z1958" s="235"/>
      <c r="AA1958" s="235"/>
      <c r="AB1958" s="235"/>
      <c r="AC1958" s="235"/>
      <c r="AD1958" s="235"/>
      <c r="AE1958" s="235"/>
      <c r="AF1958" s="235"/>
      <c r="AG1958" s="324">
        <v>2025</v>
      </c>
      <c r="AH1958" s="129"/>
      <c r="AI1958" s="216"/>
      <c r="AJ1958" s="216"/>
      <c r="AK1958" s="141">
        <f t="shared" si="440"/>
        <v>1869</v>
      </c>
      <c r="AL1958" s="35" t="s">
        <v>153</v>
      </c>
      <c r="AM1958" s="141" t="str">
        <f t="shared" si="441"/>
        <v>1869.</v>
      </c>
      <c r="AN1958" s="136"/>
      <c r="AO1958" s="35"/>
      <c r="AP1958" s="16"/>
    </row>
    <row r="1959" spans="1:42" ht="22.5" customHeight="1" x14ac:dyDescent="0.25">
      <c r="A1959" s="68" t="str">
        <f t="shared" si="439"/>
        <v>1870.</v>
      </c>
      <c r="B1959" s="25">
        <v>3509</v>
      </c>
      <c r="C1959" s="36" t="s">
        <v>1767</v>
      </c>
      <c r="D1959" s="120">
        <v>1975</v>
      </c>
      <c r="E1959" s="68" t="s">
        <v>2932</v>
      </c>
      <c r="F1959" s="68" t="s">
        <v>2934</v>
      </c>
      <c r="G1959" s="25">
        <v>5</v>
      </c>
      <c r="H1959" s="25">
        <v>4</v>
      </c>
      <c r="I1959" s="176">
        <v>2714</v>
      </c>
      <c r="J1959" s="176">
        <v>2617</v>
      </c>
      <c r="K1959" s="176">
        <v>2617</v>
      </c>
      <c r="L1959" s="12">
        <v>60</v>
      </c>
      <c r="M1959" s="235">
        <f t="shared" si="437"/>
        <v>1233996</v>
      </c>
      <c r="N1959" s="235"/>
      <c r="O1959" s="235"/>
      <c r="P1959" s="235"/>
      <c r="Q1959" s="144">
        <f t="shared" si="438"/>
        <v>1233996</v>
      </c>
      <c r="R1959" s="235">
        <v>1233996</v>
      </c>
      <c r="S1959" s="240"/>
      <c r="T1959" s="235"/>
      <c r="U1959" s="235"/>
      <c r="V1959" s="235"/>
      <c r="W1959" s="235"/>
      <c r="X1959" s="235"/>
      <c r="Y1959" s="235"/>
      <c r="Z1959" s="235"/>
      <c r="AA1959" s="235"/>
      <c r="AB1959" s="235"/>
      <c r="AC1959" s="235"/>
      <c r="AD1959" s="235"/>
      <c r="AE1959" s="235"/>
      <c r="AF1959" s="235"/>
      <c r="AG1959" s="324">
        <v>2025</v>
      </c>
      <c r="AH1959" s="129"/>
      <c r="AI1959" s="216"/>
      <c r="AJ1959" s="216"/>
      <c r="AK1959" s="141">
        <f t="shared" si="440"/>
        <v>1870</v>
      </c>
      <c r="AL1959" s="35" t="s">
        <v>153</v>
      </c>
      <c r="AM1959" s="141" t="str">
        <f t="shared" si="441"/>
        <v>1870.</v>
      </c>
      <c r="AN1959" s="136"/>
      <c r="AO1959" s="35"/>
      <c r="AP1959" s="16"/>
    </row>
    <row r="1960" spans="1:42" ht="22.5" customHeight="1" x14ac:dyDescent="0.25">
      <c r="A1960" s="68" t="str">
        <f t="shared" si="439"/>
        <v>1871.</v>
      </c>
      <c r="B1960" s="25">
        <v>3513</v>
      </c>
      <c r="C1960" s="208" t="s">
        <v>855</v>
      </c>
      <c r="D1960" s="120">
        <v>1989</v>
      </c>
      <c r="E1960" s="68" t="s">
        <v>2932</v>
      </c>
      <c r="F1960" s="68" t="s">
        <v>2933</v>
      </c>
      <c r="G1960" s="25">
        <v>5</v>
      </c>
      <c r="H1960" s="25">
        <v>5</v>
      </c>
      <c r="I1960" s="176">
        <v>5830.6</v>
      </c>
      <c r="J1960" s="144">
        <v>5418.3</v>
      </c>
      <c r="K1960" s="176">
        <v>5358.1</v>
      </c>
      <c r="L1960" s="12">
        <v>223</v>
      </c>
      <c r="M1960" s="235">
        <f t="shared" si="437"/>
        <v>5484388</v>
      </c>
      <c r="N1960" s="235"/>
      <c r="O1960" s="235"/>
      <c r="P1960" s="235"/>
      <c r="Q1960" s="144">
        <f t="shared" si="438"/>
        <v>5484388</v>
      </c>
      <c r="R1960" s="244">
        <v>5484388</v>
      </c>
      <c r="S1960" s="245"/>
      <c r="T1960" s="244"/>
      <c r="U1960" s="244"/>
      <c r="V1960" s="244"/>
      <c r="W1960" s="244"/>
      <c r="X1960" s="244"/>
      <c r="Y1960" s="244"/>
      <c r="Z1960" s="244"/>
      <c r="AA1960" s="244"/>
      <c r="AB1960" s="244"/>
      <c r="AC1960" s="244"/>
      <c r="AD1960" s="244"/>
      <c r="AE1960" s="244"/>
      <c r="AF1960" s="244"/>
      <c r="AG1960" s="324">
        <v>2025</v>
      </c>
      <c r="AH1960" s="129"/>
      <c r="AI1960" s="172"/>
      <c r="AJ1960" s="172"/>
      <c r="AK1960" s="141">
        <f t="shared" si="440"/>
        <v>1871</v>
      </c>
      <c r="AL1960" s="35" t="s">
        <v>153</v>
      </c>
      <c r="AM1960" s="141" t="str">
        <f t="shared" si="441"/>
        <v>1871.</v>
      </c>
      <c r="AN1960" s="136"/>
      <c r="AO1960" s="35"/>
      <c r="AP1960" s="16"/>
    </row>
    <row r="1961" spans="1:42" ht="22.5" customHeight="1" x14ac:dyDescent="0.25">
      <c r="A1961" s="68" t="str">
        <f t="shared" si="439"/>
        <v>1872.</v>
      </c>
      <c r="B1961" s="25">
        <v>3370</v>
      </c>
      <c r="C1961" s="174" t="s">
        <v>718</v>
      </c>
      <c r="D1961" s="25">
        <v>1960</v>
      </c>
      <c r="E1961" s="68" t="s">
        <v>2932</v>
      </c>
      <c r="F1961" s="68" t="s">
        <v>2934</v>
      </c>
      <c r="G1961" s="25">
        <v>2</v>
      </c>
      <c r="H1961" s="25">
        <v>1</v>
      </c>
      <c r="I1961" s="235">
        <v>334.1</v>
      </c>
      <c r="J1961" s="144">
        <v>304.5</v>
      </c>
      <c r="K1961" s="247">
        <v>304.5</v>
      </c>
      <c r="L1961" s="12">
        <v>8</v>
      </c>
      <c r="M1961" s="235">
        <f t="shared" si="437"/>
        <v>57160</v>
      </c>
      <c r="N1961" s="235"/>
      <c r="O1961" s="235"/>
      <c r="P1961" s="235"/>
      <c r="Q1961" s="144">
        <f t="shared" si="438"/>
        <v>57160</v>
      </c>
      <c r="R1961" s="235">
        <v>57160</v>
      </c>
      <c r="S1961" s="240"/>
      <c r="T1961" s="235"/>
      <c r="U1961" s="235"/>
      <c r="V1961" s="235"/>
      <c r="W1961" s="235"/>
      <c r="X1961" s="235"/>
      <c r="Y1961" s="235"/>
      <c r="Z1961" s="235"/>
      <c r="AA1961" s="235"/>
      <c r="AB1961" s="235"/>
      <c r="AC1961" s="235"/>
      <c r="AD1961" s="235"/>
      <c r="AE1961" s="235"/>
      <c r="AF1961" s="235"/>
      <c r="AG1961" s="324">
        <v>2025</v>
      </c>
      <c r="AH1961" s="129"/>
      <c r="AI1961" s="216"/>
      <c r="AJ1961" s="216"/>
      <c r="AK1961" s="141">
        <f t="shared" si="440"/>
        <v>1872</v>
      </c>
      <c r="AL1961" s="35" t="s">
        <v>153</v>
      </c>
      <c r="AM1961" s="141" t="str">
        <f t="shared" si="441"/>
        <v>1872.</v>
      </c>
      <c r="AN1961" s="136"/>
      <c r="AO1961" s="35"/>
      <c r="AP1961" s="16"/>
    </row>
    <row r="1962" spans="1:42" ht="22.5" customHeight="1" x14ac:dyDescent="0.25">
      <c r="A1962" s="68" t="str">
        <f t="shared" si="439"/>
        <v>1873.</v>
      </c>
      <c r="B1962" s="25">
        <v>3410</v>
      </c>
      <c r="C1962" s="36" t="s">
        <v>1746</v>
      </c>
      <c r="D1962" s="120">
        <v>1985</v>
      </c>
      <c r="E1962" s="121" t="s">
        <v>2932</v>
      </c>
      <c r="F1962" s="68" t="s">
        <v>2934</v>
      </c>
      <c r="G1962" s="120">
        <v>5</v>
      </c>
      <c r="H1962" s="120">
        <v>3</v>
      </c>
      <c r="I1962" s="322">
        <v>2048.5300000000002</v>
      </c>
      <c r="J1962" s="176">
        <v>1790.73</v>
      </c>
      <c r="K1962" s="176">
        <v>1790.73</v>
      </c>
      <c r="L1962" s="12">
        <v>159</v>
      </c>
      <c r="M1962" s="235">
        <f t="shared" si="437"/>
        <v>382044</v>
      </c>
      <c r="N1962" s="235"/>
      <c r="O1962" s="235"/>
      <c r="P1962" s="235"/>
      <c r="Q1962" s="144">
        <f t="shared" si="438"/>
        <v>382044</v>
      </c>
      <c r="R1962" s="235">
        <v>382044</v>
      </c>
      <c r="S1962" s="240"/>
      <c r="T1962" s="235"/>
      <c r="U1962" s="235"/>
      <c r="V1962" s="235"/>
      <c r="W1962" s="235"/>
      <c r="X1962" s="235"/>
      <c r="Y1962" s="235"/>
      <c r="Z1962" s="235"/>
      <c r="AA1962" s="235"/>
      <c r="AB1962" s="235"/>
      <c r="AC1962" s="235"/>
      <c r="AD1962" s="235"/>
      <c r="AE1962" s="235"/>
      <c r="AF1962" s="235"/>
      <c r="AG1962" s="324">
        <v>2025</v>
      </c>
      <c r="AH1962" s="129"/>
      <c r="AI1962" s="216"/>
      <c r="AJ1962" s="216"/>
      <c r="AK1962" s="141">
        <f t="shared" si="440"/>
        <v>1873</v>
      </c>
      <c r="AL1962" s="35" t="s">
        <v>153</v>
      </c>
      <c r="AM1962" s="141" t="str">
        <f t="shared" si="441"/>
        <v>1873.</v>
      </c>
      <c r="AN1962" s="136"/>
      <c r="AO1962" s="35"/>
      <c r="AP1962" s="16"/>
    </row>
    <row r="1963" spans="1:42" ht="22.5" customHeight="1" x14ac:dyDescent="0.25">
      <c r="A1963" s="68" t="str">
        <f t="shared" si="439"/>
        <v>1874.</v>
      </c>
      <c r="B1963" s="25">
        <v>3283</v>
      </c>
      <c r="C1963" s="36" t="s">
        <v>1719</v>
      </c>
      <c r="D1963" s="25">
        <v>1957</v>
      </c>
      <c r="E1963" s="68" t="s">
        <v>2932</v>
      </c>
      <c r="F1963" s="68" t="s">
        <v>2934</v>
      </c>
      <c r="G1963" s="25">
        <v>4</v>
      </c>
      <c r="H1963" s="25">
        <v>3</v>
      </c>
      <c r="I1963" s="235">
        <v>2538</v>
      </c>
      <c r="J1963" s="235">
        <v>2240.1999999999998</v>
      </c>
      <c r="K1963" s="247">
        <v>2240.1999999999998</v>
      </c>
      <c r="L1963" s="12">
        <v>76</v>
      </c>
      <c r="M1963" s="235">
        <f t="shared" si="437"/>
        <v>1761840</v>
      </c>
      <c r="N1963" s="235"/>
      <c r="O1963" s="235"/>
      <c r="P1963" s="235"/>
      <c r="Q1963" s="144">
        <f t="shared" si="438"/>
        <v>1761840</v>
      </c>
      <c r="R1963" s="235">
        <f>514440+1247400</f>
        <v>1761840</v>
      </c>
      <c r="S1963" s="240"/>
      <c r="T1963" s="235"/>
      <c r="U1963" s="235"/>
      <c r="V1963" s="235"/>
      <c r="W1963" s="235"/>
      <c r="X1963" s="235"/>
      <c r="Y1963" s="235"/>
      <c r="Z1963" s="235"/>
      <c r="AA1963" s="235"/>
      <c r="AB1963" s="235"/>
      <c r="AC1963" s="235"/>
      <c r="AD1963" s="235"/>
      <c r="AE1963" s="235"/>
      <c r="AF1963" s="235"/>
      <c r="AG1963" s="324">
        <v>2025</v>
      </c>
      <c r="AH1963" s="129"/>
      <c r="AI1963" s="216"/>
      <c r="AJ1963" s="216"/>
      <c r="AK1963" s="141">
        <f t="shared" si="440"/>
        <v>1874</v>
      </c>
      <c r="AL1963" s="35" t="s">
        <v>153</v>
      </c>
      <c r="AM1963" s="141" t="str">
        <f t="shared" si="441"/>
        <v>1874.</v>
      </c>
      <c r="AN1963" s="136"/>
      <c r="AO1963" s="35"/>
      <c r="AP1963" s="16"/>
    </row>
    <row r="1964" spans="1:42" ht="22.5" customHeight="1" x14ac:dyDescent="0.25">
      <c r="A1964" s="68" t="str">
        <f t="shared" si="439"/>
        <v>1875.</v>
      </c>
      <c r="B1964" s="25">
        <v>3336</v>
      </c>
      <c r="C1964" s="208" t="s">
        <v>833</v>
      </c>
      <c r="D1964" s="120">
        <v>1972</v>
      </c>
      <c r="E1964" s="68" t="s">
        <v>2932</v>
      </c>
      <c r="F1964" s="68" t="s">
        <v>2934</v>
      </c>
      <c r="G1964" s="25">
        <v>5</v>
      </c>
      <c r="H1964" s="25">
        <v>4</v>
      </c>
      <c r="I1964" s="176">
        <v>3340.9</v>
      </c>
      <c r="J1964" s="144">
        <v>3088.9</v>
      </c>
      <c r="K1964" s="176">
        <v>3088.9</v>
      </c>
      <c r="L1964" s="12">
        <v>136</v>
      </c>
      <c r="M1964" s="235">
        <f t="shared" si="437"/>
        <v>6903795</v>
      </c>
      <c r="N1964" s="235"/>
      <c r="O1964" s="235"/>
      <c r="P1964" s="235"/>
      <c r="Q1964" s="144">
        <f t="shared" si="438"/>
        <v>6903795</v>
      </c>
      <c r="R1964" s="244">
        <v>3849828</v>
      </c>
      <c r="S1964" s="245"/>
      <c r="T1964" s="244"/>
      <c r="U1964" s="244">
        <v>861</v>
      </c>
      <c r="V1964" s="244">
        <f>U1964*3547</f>
        <v>3053967</v>
      </c>
      <c r="W1964" s="244"/>
      <c r="X1964" s="244"/>
      <c r="Y1964" s="244"/>
      <c r="Z1964" s="244"/>
      <c r="AA1964" s="244"/>
      <c r="AB1964" s="244"/>
      <c r="AC1964" s="244"/>
      <c r="AD1964" s="244"/>
      <c r="AE1964" s="244"/>
      <c r="AF1964" s="244"/>
      <c r="AG1964" s="324">
        <v>2025</v>
      </c>
      <c r="AH1964" s="129"/>
      <c r="AI1964" s="172"/>
      <c r="AJ1964" s="172"/>
      <c r="AK1964" s="141">
        <f t="shared" si="440"/>
        <v>1875</v>
      </c>
      <c r="AL1964" s="35" t="s">
        <v>153</v>
      </c>
      <c r="AM1964" s="141" t="str">
        <f t="shared" si="441"/>
        <v>1875.</v>
      </c>
      <c r="AN1964" s="136"/>
      <c r="AO1964" s="35"/>
      <c r="AP1964" s="16"/>
    </row>
    <row r="1965" spans="1:42" ht="22.5" customHeight="1" x14ac:dyDescent="0.25">
      <c r="A1965" s="68" t="str">
        <f t="shared" si="439"/>
        <v>1876.</v>
      </c>
      <c r="B1965" s="25">
        <v>3346</v>
      </c>
      <c r="C1965" s="36" t="s">
        <v>1733</v>
      </c>
      <c r="D1965" s="120">
        <v>1975</v>
      </c>
      <c r="E1965" s="68" t="s">
        <v>2932</v>
      </c>
      <c r="F1965" s="68" t="s">
        <v>2934</v>
      </c>
      <c r="G1965" s="25">
        <v>5</v>
      </c>
      <c r="H1965" s="25">
        <v>4</v>
      </c>
      <c r="I1965" s="176">
        <v>3698.6</v>
      </c>
      <c r="J1965" s="176">
        <v>3420.6</v>
      </c>
      <c r="K1965" s="176">
        <v>3420.6</v>
      </c>
      <c r="L1965" s="12">
        <v>147</v>
      </c>
      <c r="M1965" s="235">
        <f t="shared" si="437"/>
        <v>828820</v>
      </c>
      <c r="N1965" s="235"/>
      <c r="O1965" s="235"/>
      <c r="P1965" s="235"/>
      <c r="Q1965" s="144">
        <f t="shared" si="438"/>
        <v>828820</v>
      </c>
      <c r="R1965" s="235">
        <v>828820</v>
      </c>
      <c r="S1965" s="240"/>
      <c r="T1965" s="235"/>
      <c r="U1965" s="235"/>
      <c r="V1965" s="235"/>
      <c r="W1965" s="235"/>
      <c r="X1965" s="235"/>
      <c r="Y1965" s="235"/>
      <c r="Z1965" s="235"/>
      <c r="AA1965" s="235"/>
      <c r="AB1965" s="235"/>
      <c r="AC1965" s="235"/>
      <c r="AD1965" s="235"/>
      <c r="AE1965" s="235"/>
      <c r="AF1965" s="235"/>
      <c r="AG1965" s="324">
        <v>2025</v>
      </c>
      <c r="AH1965" s="129"/>
      <c r="AI1965" s="216"/>
      <c r="AJ1965" s="216"/>
      <c r="AK1965" s="141">
        <f t="shared" si="440"/>
        <v>1876</v>
      </c>
      <c r="AL1965" s="35" t="s">
        <v>153</v>
      </c>
      <c r="AM1965" s="141" t="str">
        <f t="shared" si="441"/>
        <v>1876.</v>
      </c>
      <c r="AN1965" s="136"/>
      <c r="AO1965" s="35"/>
      <c r="AP1965" s="16"/>
    </row>
    <row r="1966" spans="1:42" ht="22.5" customHeight="1" x14ac:dyDescent="0.25">
      <c r="A1966" s="68" t="str">
        <f t="shared" si="439"/>
        <v>1877.</v>
      </c>
      <c r="B1966" s="25">
        <v>3560</v>
      </c>
      <c r="C1966" s="208" t="s">
        <v>2641</v>
      </c>
      <c r="D1966" s="120">
        <v>1967</v>
      </c>
      <c r="E1966" s="68" t="s">
        <v>2932</v>
      </c>
      <c r="F1966" s="68" t="s">
        <v>2934</v>
      </c>
      <c r="G1966" s="25">
        <v>2</v>
      </c>
      <c r="H1966" s="25">
        <v>2</v>
      </c>
      <c r="I1966" s="176">
        <v>574.79999999999995</v>
      </c>
      <c r="J1966" s="144">
        <v>527.9</v>
      </c>
      <c r="K1966" s="176">
        <v>527.9</v>
      </c>
      <c r="L1966" s="12">
        <v>12</v>
      </c>
      <c r="M1966" s="235">
        <f t="shared" ref="M1966:M1989" si="442">R1966+T1966+V1966+X1966+Z1966+AB1966+AE1966+AF1966</f>
        <v>679442.4</v>
      </c>
      <c r="N1966" s="235"/>
      <c r="O1966" s="235"/>
      <c r="P1966" s="235"/>
      <c r="Q1966" s="144">
        <f t="shared" si="438"/>
        <v>679442.4</v>
      </c>
      <c r="R1966" s="244">
        <v>679442.4</v>
      </c>
      <c r="S1966" s="245"/>
      <c r="T1966" s="244"/>
      <c r="U1966" s="244"/>
      <c r="V1966" s="244"/>
      <c r="W1966" s="244"/>
      <c r="X1966" s="244"/>
      <c r="Y1966" s="244"/>
      <c r="Z1966" s="244"/>
      <c r="AA1966" s="244"/>
      <c r="AB1966" s="244"/>
      <c r="AC1966" s="244"/>
      <c r="AD1966" s="244"/>
      <c r="AE1966" s="244"/>
      <c r="AF1966" s="244"/>
      <c r="AG1966" s="324">
        <v>2025</v>
      </c>
      <c r="AH1966" s="129"/>
      <c r="AI1966" s="172"/>
      <c r="AJ1966" s="172"/>
      <c r="AK1966" s="141">
        <f t="shared" si="440"/>
        <v>1877</v>
      </c>
      <c r="AL1966" s="35" t="s">
        <v>153</v>
      </c>
      <c r="AM1966" s="141" t="str">
        <f t="shared" si="441"/>
        <v>1877.</v>
      </c>
      <c r="AN1966" s="136"/>
      <c r="AO1966" s="35"/>
      <c r="AP1966" s="16"/>
    </row>
    <row r="1967" spans="1:42" ht="22.5" customHeight="1" x14ac:dyDescent="0.25">
      <c r="A1967" s="68" t="str">
        <f t="shared" si="439"/>
        <v>1878.</v>
      </c>
      <c r="B1967" s="25">
        <v>3309</v>
      </c>
      <c r="C1967" s="208" t="s">
        <v>2638</v>
      </c>
      <c r="D1967" s="120">
        <v>1974</v>
      </c>
      <c r="E1967" s="68" t="s">
        <v>2932</v>
      </c>
      <c r="F1967" s="68" t="s">
        <v>2934</v>
      </c>
      <c r="G1967" s="25">
        <v>2</v>
      </c>
      <c r="H1967" s="25">
        <v>2</v>
      </c>
      <c r="I1967" s="176">
        <v>562.79999999999995</v>
      </c>
      <c r="J1967" s="144">
        <v>514</v>
      </c>
      <c r="K1967" s="176">
        <v>514</v>
      </c>
      <c r="L1967" s="12">
        <v>12</v>
      </c>
      <c r="M1967" s="235">
        <f t="shared" si="442"/>
        <v>3702820.6</v>
      </c>
      <c r="N1967" s="235"/>
      <c r="O1967" s="235"/>
      <c r="P1967" s="235"/>
      <c r="Q1967" s="144">
        <f t="shared" si="438"/>
        <v>3702820.6</v>
      </c>
      <c r="R1967" s="244"/>
      <c r="S1967" s="245"/>
      <c r="T1967" s="244"/>
      <c r="U1967" s="244">
        <v>492.2</v>
      </c>
      <c r="V1967" s="244">
        <f>U1967*7523</f>
        <v>3702820.6</v>
      </c>
      <c r="W1967" s="244"/>
      <c r="X1967" s="244"/>
      <c r="Y1967" s="244"/>
      <c r="Z1967" s="244"/>
      <c r="AA1967" s="244"/>
      <c r="AB1967" s="244"/>
      <c r="AC1967" s="244"/>
      <c r="AD1967" s="244"/>
      <c r="AE1967" s="244"/>
      <c r="AF1967" s="244"/>
      <c r="AG1967" s="324">
        <v>2025</v>
      </c>
      <c r="AH1967" s="129"/>
      <c r="AI1967" s="172"/>
      <c r="AJ1967" s="172"/>
      <c r="AK1967" s="141">
        <f t="shared" si="440"/>
        <v>1878</v>
      </c>
      <c r="AL1967" s="35" t="s">
        <v>153</v>
      </c>
      <c r="AM1967" s="141" t="str">
        <f t="shared" si="441"/>
        <v>1878.</v>
      </c>
      <c r="AN1967" s="136"/>
      <c r="AO1967" s="35"/>
      <c r="AP1967" s="16"/>
    </row>
    <row r="1968" spans="1:42" ht="22.5" customHeight="1" x14ac:dyDescent="0.25">
      <c r="A1968" s="68" t="str">
        <f t="shared" si="439"/>
        <v>1879.</v>
      </c>
      <c r="B1968" s="25">
        <v>3390</v>
      </c>
      <c r="C1968" s="174" t="s">
        <v>701</v>
      </c>
      <c r="D1968" s="25">
        <v>1963</v>
      </c>
      <c r="E1968" s="68" t="s">
        <v>2932</v>
      </c>
      <c r="F1968" s="68" t="s">
        <v>2934</v>
      </c>
      <c r="G1968" s="25">
        <v>4</v>
      </c>
      <c r="H1968" s="25">
        <v>2</v>
      </c>
      <c r="I1968" s="235">
        <v>1353</v>
      </c>
      <c r="J1968" s="144">
        <v>1254</v>
      </c>
      <c r="K1968" s="247">
        <v>1254</v>
      </c>
      <c r="L1968" s="12">
        <v>39</v>
      </c>
      <c r="M1968" s="235">
        <f t="shared" si="442"/>
        <v>571600</v>
      </c>
      <c r="N1968" s="235"/>
      <c r="O1968" s="235"/>
      <c r="P1968" s="235"/>
      <c r="Q1968" s="144">
        <f t="shared" si="438"/>
        <v>571600</v>
      </c>
      <c r="R1968" s="235">
        <v>571600</v>
      </c>
      <c r="S1968" s="240"/>
      <c r="T1968" s="235"/>
      <c r="U1968" s="235"/>
      <c r="V1968" s="235"/>
      <c r="W1968" s="235"/>
      <c r="X1968" s="235"/>
      <c r="Y1968" s="235"/>
      <c r="Z1968" s="235"/>
      <c r="AA1968" s="235"/>
      <c r="AB1968" s="235"/>
      <c r="AC1968" s="235"/>
      <c r="AD1968" s="235"/>
      <c r="AE1968" s="235"/>
      <c r="AF1968" s="235"/>
      <c r="AG1968" s="324">
        <v>2025</v>
      </c>
      <c r="AH1968" s="128"/>
      <c r="AI1968" s="216"/>
      <c r="AJ1968" s="216"/>
      <c r="AK1968" s="141">
        <f t="shared" si="440"/>
        <v>1879</v>
      </c>
      <c r="AL1968" s="35" t="s">
        <v>153</v>
      </c>
      <c r="AM1968" s="141" t="str">
        <f t="shared" si="441"/>
        <v>1879.</v>
      </c>
      <c r="AN1968" s="136"/>
      <c r="AO1968" s="35"/>
      <c r="AP1968" s="16"/>
    </row>
    <row r="1969" spans="1:42" ht="22.5" customHeight="1" x14ac:dyDescent="0.25">
      <c r="A1969" s="68" t="str">
        <f t="shared" si="439"/>
        <v>1880.</v>
      </c>
      <c r="B1969" s="25">
        <v>3413</v>
      </c>
      <c r="C1969" s="300" t="s">
        <v>889</v>
      </c>
      <c r="D1969" s="120">
        <v>1989</v>
      </c>
      <c r="E1969" s="121" t="s">
        <v>2932</v>
      </c>
      <c r="F1969" s="68" t="s">
        <v>2933</v>
      </c>
      <c r="G1969" s="120">
        <v>5</v>
      </c>
      <c r="H1969" s="120">
        <v>3</v>
      </c>
      <c r="I1969" s="322">
        <v>3643.8</v>
      </c>
      <c r="J1969" s="144">
        <v>3241</v>
      </c>
      <c r="K1969" s="176">
        <v>3241</v>
      </c>
      <c r="L1969" s="12">
        <v>100</v>
      </c>
      <c r="M1969" s="235">
        <f t="shared" si="442"/>
        <v>1448070</v>
      </c>
      <c r="N1969" s="235"/>
      <c r="O1969" s="235"/>
      <c r="P1969" s="235"/>
      <c r="Q1969" s="144">
        <f t="shared" si="438"/>
        <v>1448070</v>
      </c>
      <c r="R1969" s="244">
        <v>1448070</v>
      </c>
      <c r="S1969" s="245"/>
      <c r="T1969" s="244"/>
      <c r="U1969" s="244"/>
      <c r="V1969" s="244"/>
      <c r="W1969" s="244"/>
      <c r="X1969" s="244"/>
      <c r="Y1969" s="244"/>
      <c r="Z1969" s="244"/>
      <c r="AA1969" s="244"/>
      <c r="AB1969" s="244"/>
      <c r="AC1969" s="244"/>
      <c r="AD1969" s="244"/>
      <c r="AE1969" s="244"/>
      <c r="AF1969" s="244"/>
      <c r="AG1969" s="324">
        <v>2025</v>
      </c>
      <c r="AH1969" s="129"/>
      <c r="AI1969" s="172"/>
      <c r="AJ1969" s="172"/>
      <c r="AK1969" s="141">
        <f t="shared" si="440"/>
        <v>1880</v>
      </c>
      <c r="AL1969" s="35" t="s">
        <v>153</v>
      </c>
      <c r="AM1969" s="141" t="str">
        <f t="shared" si="441"/>
        <v>1880.</v>
      </c>
      <c r="AN1969" s="136"/>
      <c r="AO1969" s="35"/>
      <c r="AP1969" s="16"/>
    </row>
    <row r="1970" spans="1:42" ht="22.5" customHeight="1" x14ac:dyDescent="0.25">
      <c r="A1970" s="68" t="str">
        <f t="shared" si="439"/>
        <v>1881.</v>
      </c>
      <c r="B1970" s="25">
        <v>3438</v>
      </c>
      <c r="C1970" s="36" t="s">
        <v>1755</v>
      </c>
      <c r="D1970" s="25">
        <v>1997</v>
      </c>
      <c r="E1970" s="68" t="s">
        <v>2932</v>
      </c>
      <c r="F1970" s="68" t="s">
        <v>2935</v>
      </c>
      <c r="G1970" s="25">
        <v>2</v>
      </c>
      <c r="H1970" s="25">
        <v>1</v>
      </c>
      <c r="I1970" s="235">
        <v>641.4</v>
      </c>
      <c r="J1970" s="235">
        <v>547.9</v>
      </c>
      <c r="K1970" s="247">
        <v>547.9</v>
      </c>
      <c r="L1970" s="12">
        <v>19</v>
      </c>
      <c r="M1970" s="235">
        <f t="shared" si="442"/>
        <v>3671224</v>
      </c>
      <c r="N1970" s="235"/>
      <c r="O1970" s="235"/>
      <c r="P1970" s="235"/>
      <c r="Q1970" s="144">
        <f t="shared" si="438"/>
        <v>3671224</v>
      </c>
      <c r="R1970" s="235"/>
      <c r="S1970" s="240"/>
      <c r="T1970" s="235"/>
      <c r="U1970" s="235">
        <v>488</v>
      </c>
      <c r="V1970" s="235">
        <f>U1970*7523</f>
        <v>3671224</v>
      </c>
      <c r="W1970" s="235"/>
      <c r="X1970" s="235"/>
      <c r="Y1970" s="235"/>
      <c r="Z1970" s="235"/>
      <c r="AA1970" s="235"/>
      <c r="AB1970" s="235"/>
      <c r="AC1970" s="235"/>
      <c r="AD1970" s="235"/>
      <c r="AE1970" s="235"/>
      <c r="AF1970" s="235"/>
      <c r="AG1970" s="324">
        <v>2025</v>
      </c>
      <c r="AH1970" s="129"/>
      <c r="AI1970" s="172"/>
      <c r="AJ1970" s="172"/>
      <c r="AK1970" s="141">
        <f t="shared" si="440"/>
        <v>1881</v>
      </c>
      <c r="AL1970" s="35" t="s">
        <v>153</v>
      </c>
      <c r="AM1970" s="141" t="str">
        <f t="shared" si="441"/>
        <v>1881.</v>
      </c>
      <c r="AN1970" s="136"/>
      <c r="AO1970" s="35"/>
      <c r="AP1970" s="16"/>
    </row>
    <row r="1971" spans="1:42" ht="22.5" customHeight="1" x14ac:dyDescent="0.25">
      <c r="A1971" s="68" t="str">
        <f t="shared" si="439"/>
        <v>1882.</v>
      </c>
      <c r="B1971" s="25">
        <v>3444</v>
      </c>
      <c r="C1971" s="300" t="s">
        <v>885</v>
      </c>
      <c r="D1971" s="120">
        <v>1981</v>
      </c>
      <c r="E1971" s="121" t="s">
        <v>2932</v>
      </c>
      <c r="F1971" s="68" t="s">
        <v>2934</v>
      </c>
      <c r="G1971" s="120">
        <v>5</v>
      </c>
      <c r="H1971" s="120">
        <v>4</v>
      </c>
      <c r="I1971" s="322">
        <v>2943.6</v>
      </c>
      <c r="J1971" s="144">
        <v>2841.3</v>
      </c>
      <c r="K1971" s="176">
        <v>2841.3</v>
      </c>
      <c r="L1971" s="12">
        <v>104</v>
      </c>
      <c r="M1971" s="235">
        <f t="shared" si="442"/>
        <v>5604180</v>
      </c>
      <c r="N1971" s="235"/>
      <c r="O1971" s="235"/>
      <c r="P1971" s="235"/>
      <c r="Q1971" s="144">
        <f t="shared" si="438"/>
        <v>5604180</v>
      </c>
      <c r="R1971" s="244">
        <v>5604180</v>
      </c>
      <c r="S1971" s="245"/>
      <c r="T1971" s="244"/>
      <c r="U1971" s="244"/>
      <c r="V1971" s="244"/>
      <c r="W1971" s="244"/>
      <c r="X1971" s="244"/>
      <c r="Y1971" s="244"/>
      <c r="Z1971" s="244"/>
      <c r="AA1971" s="244"/>
      <c r="AB1971" s="244"/>
      <c r="AC1971" s="244"/>
      <c r="AD1971" s="244"/>
      <c r="AE1971" s="144"/>
      <c r="AF1971" s="244"/>
      <c r="AG1971" s="324">
        <v>2025</v>
      </c>
      <c r="AH1971" s="129"/>
      <c r="AI1971" s="172"/>
      <c r="AJ1971" s="172"/>
      <c r="AK1971" s="141">
        <f t="shared" si="440"/>
        <v>1882</v>
      </c>
      <c r="AL1971" s="35" t="s">
        <v>153</v>
      </c>
      <c r="AM1971" s="141" t="str">
        <f t="shared" si="441"/>
        <v>1882.</v>
      </c>
      <c r="AN1971" s="136"/>
      <c r="AO1971" s="35"/>
      <c r="AP1971" s="16"/>
    </row>
    <row r="1972" spans="1:42" ht="22.5" customHeight="1" x14ac:dyDescent="0.25">
      <c r="A1972" s="68" t="str">
        <f t="shared" si="439"/>
        <v>1883.</v>
      </c>
      <c r="B1972" s="25">
        <v>3445</v>
      </c>
      <c r="C1972" s="208" t="s">
        <v>113</v>
      </c>
      <c r="D1972" s="120">
        <v>1979</v>
      </c>
      <c r="E1972" s="68" t="s">
        <v>2932</v>
      </c>
      <c r="F1972" s="68" t="s">
        <v>2934</v>
      </c>
      <c r="G1972" s="25">
        <v>5</v>
      </c>
      <c r="H1972" s="25">
        <v>4</v>
      </c>
      <c r="I1972" s="176">
        <v>3068</v>
      </c>
      <c r="J1972" s="144">
        <v>2781.5</v>
      </c>
      <c r="K1972" s="176">
        <v>2781.5</v>
      </c>
      <c r="L1972" s="12">
        <v>109</v>
      </c>
      <c r="M1972" s="235">
        <f t="shared" si="442"/>
        <v>2862429</v>
      </c>
      <c r="N1972" s="235"/>
      <c r="O1972" s="235"/>
      <c r="P1972" s="235"/>
      <c r="Q1972" s="144">
        <f t="shared" si="438"/>
        <v>2862429</v>
      </c>
      <c r="R1972" s="244"/>
      <c r="S1972" s="245"/>
      <c r="T1972" s="244"/>
      <c r="U1972" s="244">
        <v>807</v>
      </c>
      <c r="V1972" s="244">
        <f>U1972*3547</f>
        <v>2862429</v>
      </c>
      <c r="W1972" s="244"/>
      <c r="X1972" s="244"/>
      <c r="Y1972" s="244"/>
      <c r="Z1972" s="244"/>
      <c r="AA1972" s="244"/>
      <c r="AB1972" s="244"/>
      <c r="AC1972" s="244"/>
      <c r="AD1972" s="244"/>
      <c r="AE1972" s="244"/>
      <c r="AF1972" s="244"/>
      <c r="AG1972" s="324">
        <v>2025</v>
      </c>
      <c r="AH1972" s="129"/>
      <c r="AI1972" s="172"/>
      <c r="AJ1972" s="172"/>
      <c r="AK1972" s="141">
        <f t="shared" si="440"/>
        <v>1883</v>
      </c>
      <c r="AL1972" s="35" t="s">
        <v>153</v>
      </c>
      <c r="AM1972" s="141" t="str">
        <f t="shared" si="441"/>
        <v>1883.</v>
      </c>
      <c r="AN1972" s="136"/>
      <c r="AO1972" s="35"/>
      <c r="AP1972" s="16"/>
    </row>
    <row r="1973" spans="1:42" ht="22.5" customHeight="1" x14ac:dyDescent="0.25">
      <c r="A1973" s="68" t="str">
        <f t="shared" si="439"/>
        <v>1884.</v>
      </c>
      <c r="B1973" s="25">
        <v>3448</v>
      </c>
      <c r="C1973" s="36" t="s">
        <v>1824</v>
      </c>
      <c r="D1973" s="25">
        <v>1978</v>
      </c>
      <c r="E1973" s="68" t="s">
        <v>2932</v>
      </c>
      <c r="F1973" s="68" t="s">
        <v>2933</v>
      </c>
      <c r="G1973" s="25">
        <v>5</v>
      </c>
      <c r="H1973" s="25">
        <v>4</v>
      </c>
      <c r="I1973" s="235">
        <v>3634.9</v>
      </c>
      <c r="J1973" s="235">
        <v>3364.9</v>
      </c>
      <c r="K1973" s="247">
        <v>3364.9</v>
      </c>
      <c r="L1973" s="12">
        <v>129</v>
      </c>
      <c r="M1973" s="235">
        <f t="shared" si="442"/>
        <v>6010280</v>
      </c>
      <c r="N1973" s="235"/>
      <c r="O1973" s="235"/>
      <c r="P1973" s="235"/>
      <c r="Q1973" s="144">
        <f t="shared" si="438"/>
        <v>6010280</v>
      </c>
      <c r="R1973" s="235">
        <v>6010280</v>
      </c>
      <c r="S1973" s="240"/>
      <c r="T1973" s="235"/>
      <c r="U1973" s="235"/>
      <c r="V1973" s="235"/>
      <c r="W1973" s="235"/>
      <c r="X1973" s="235"/>
      <c r="Y1973" s="235"/>
      <c r="Z1973" s="235"/>
      <c r="AA1973" s="235"/>
      <c r="AB1973" s="235"/>
      <c r="AC1973" s="235"/>
      <c r="AD1973" s="235"/>
      <c r="AE1973" s="144"/>
      <c r="AF1973" s="322"/>
      <c r="AG1973" s="324">
        <v>2025</v>
      </c>
      <c r="AH1973" s="129"/>
      <c r="AI1973" s="216"/>
      <c r="AJ1973" s="216"/>
      <c r="AK1973" s="141">
        <f t="shared" si="440"/>
        <v>1884</v>
      </c>
      <c r="AL1973" s="35" t="s">
        <v>153</v>
      </c>
      <c r="AM1973" s="141" t="str">
        <f t="shared" si="441"/>
        <v>1884.</v>
      </c>
      <c r="AN1973" s="136"/>
      <c r="AO1973" s="35"/>
      <c r="AP1973" s="16"/>
    </row>
    <row r="1974" spans="1:42" ht="22.5" customHeight="1" x14ac:dyDescent="0.25">
      <c r="A1974" s="68" t="str">
        <f t="shared" si="439"/>
        <v>1885.</v>
      </c>
      <c r="B1974" s="25">
        <v>3470</v>
      </c>
      <c r="C1974" s="174" t="s">
        <v>1125</v>
      </c>
      <c r="D1974" s="25">
        <v>1967</v>
      </c>
      <c r="E1974" s="68" t="s">
        <v>2932</v>
      </c>
      <c r="F1974" s="68" t="s">
        <v>2933</v>
      </c>
      <c r="G1974" s="25">
        <v>5</v>
      </c>
      <c r="H1974" s="25">
        <v>3</v>
      </c>
      <c r="I1974" s="235">
        <v>2240.8000000000002</v>
      </c>
      <c r="J1974" s="144">
        <v>2044</v>
      </c>
      <c r="K1974" s="247">
        <v>2044</v>
      </c>
      <c r="L1974" s="12">
        <v>71</v>
      </c>
      <c r="M1974" s="235">
        <f t="shared" si="442"/>
        <v>1386000</v>
      </c>
      <c r="N1974" s="235"/>
      <c r="O1974" s="235"/>
      <c r="P1974" s="235"/>
      <c r="Q1974" s="144">
        <f t="shared" si="438"/>
        <v>1386000</v>
      </c>
      <c r="R1974" s="235">
        <v>1386000</v>
      </c>
      <c r="S1974" s="240"/>
      <c r="T1974" s="235"/>
      <c r="U1974" s="235"/>
      <c r="V1974" s="235"/>
      <c r="W1974" s="235"/>
      <c r="X1974" s="235"/>
      <c r="Y1974" s="235"/>
      <c r="Z1974" s="235"/>
      <c r="AA1974" s="235"/>
      <c r="AB1974" s="235"/>
      <c r="AC1974" s="235"/>
      <c r="AD1974" s="235"/>
      <c r="AE1974" s="144"/>
      <c r="AF1974" s="235"/>
      <c r="AG1974" s="324">
        <v>2025</v>
      </c>
      <c r="AH1974" s="128"/>
      <c r="AI1974" s="216"/>
      <c r="AJ1974" s="216"/>
      <c r="AK1974" s="141">
        <f t="shared" si="440"/>
        <v>1885</v>
      </c>
      <c r="AL1974" s="35" t="s">
        <v>153</v>
      </c>
      <c r="AM1974" s="141" t="str">
        <f t="shared" si="441"/>
        <v>1885.</v>
      </c>
      <c r="AN1974" s="136"/>
      <c r="AO1974" s="35"/>
      <c r="AP1974" s="16"/>
    </row>
    <row r="1975" spans="1:42" ht="22.5" customHeight="1" x14ac:dyDescent="0.25">
      <c r="A1975" s="68" t="str">
        <f t="shared" si="439"/>
        <v>1886.</v>
      </c>
      <c r="B1975" s="25">
        <v>3491</v>
      </c>
      <c r="C1975" s="208" t="s">
        <v>850</v>
      </c>
      <c r="D1975" s="120">
        <v>1973</v>
      </c>
      <c r="E1975" s="68" t="s">
        <v>2932</v>
      </c>
      <c r="F1975" s="68" t="s">
        <v>2933</v>
      </c>
      <c r="G1975" s="25">
        <v>5</v>
      </c>
      <c r="H1975" s="25">
        <v>4</v>
      </c>
      <c r="I1975" s="176">
        <v>3608.1</v>
      </c>
      <c r="J1975" s="144">
        <v>3335.1</v>
      </c>
      <c r="K1975" s="176">
        <v>3335.1</v>
      </c>
      <c r="L1975" s="12">
        <v>142</v>
      </c>
      <c r="M1975" s="235">
        <f t="shared" si="442"/>
        <v>1663200</v>
      </c>
      <c r="N1975" s="235"/>
      <c r="O1975" s="235"/>
      <c r="P1975" s="235"/>
      <c r="Q1975" s="144">
        <f t="shared" si="438"/>
        <v>1663200</v>
      </c>
      <c r="R1975" s="244">
        <v>1663200</v>
      </c>
      <c r="S1975" s="245"/>
      <c r="T1975" s="244"/>
      <c r="U1975" s="244"/>
      <c r="V1975" s="244"/>
      <c r="W1975" s="244"/>
      <c r="X1975" s="244"/>
      <c r="Y1975" s="244"/>
      <c r="Z1975" s="244"/>
      <c r="AA1975" s="244"/>
      <c r="AB1975" s="244"/>
      <c r="AC1975" s="244"/>
      <c r="AD1975" s="244"/>
      <c r="AE1975" s="244"/>
      <c r="AF1975" s="244"/>
      <c r="AG1975" s="324">
        <v>2025</v>
      </c>
      <c r="AH1975" s="129"/>
      <c r="AI1975" s="172"/>
      <c r="AJ1975" s="172"/>
      <c r="AK1975" s="141">
        <f t="shared" si="440"/>
        <v>1886</v>
      </c>
      <c r="AL1975" s="35" t="s">
        <v>153</v>
      </c>
      <c r="AM1975" s="141" t="str">
        <f t="shared" si="441"/>
        <v>1886.</v>
      </c>
      <c r="AN1975" s="136"/>
      <c r="AO1975" s="35"/>
      <c r="AP1975" s="16"/>
    </row>
    <row r="1976" spans="1:42" ht="22.5" customHeight="1" x14ac:dyDescent="0.25">
      <c r="A1976" s="68" t="str">
        <f t="shared" si="439"/>
        <v>1887.</v>
      </c>
      <c r="B1976" s="25">
        <v>3493</v>
      </c>
      <c r="C1976" s="208" t="s">
        <v>851</v>
      </c>
      <c r="D1976" s="120">
        <v>1973</v>
      </c>
      <c r="E1976" s="68" t="s">
        <v>2932</v>
      </c>
      <c r="F1976" s="68" t="s">
        <v>2933</v>
      </c>
      <c r="G1976" s="25">
        <v>5</v>
      </c>
      <c r="H1976" s="25">
        <v>4</v>
      </c>
      <c r="I1976" s="176">
        <v>3627.9</v>
      </c>
      <c r="J1976" s="144">
        <v>3349.1</v>
      </c>
      <c r="K1976" s="176">
        <v>3349.1</v>
      </c>
      <c r="L1976" s="12">
        <v>142</v>
      </c>
      <c r="M1976" s="235">
        <f t="shared" si="442"/>
        <v>1210536</v>
      </c>
      <c r="N1976" s="235"/>
      <c r="O1976" s="235"/>
      <c r="P1976" s="235"/>
      <c r="Q1976" s="144">
        <f t="shared" si="438"/>
        <v>1210536</v>
      </c>
      <c r="R1976" s="244">
        <v>1210536</v>
      </c>
      <c r="S1976" s="245"/>
      <c r="T1976" s="244"/>
      <c r="U1976" s="244"/>
      <c r="V1976" s="244"/>
      <c r="W1976" s="244"/>
      <c r="X1976" s="244"/>
      <c r="Y1976" s="244"/>
      <c r="Z1976" s="244"/>
      <c r="AA1976" s="244"/>
      <c r="AB1976" s="244"/>
      <c r="AC1976" s="244"/>
      <c r="AD1976" s="244"/>
      <c r="AE1976" s="244"/>
      <c r="AF1976" s="244"/>
      <c r="AG1976" s="324">
        <v>2025</v>
      </c>
      <c r="AH1976" s="129"/>
      <c r="AI1976" s="172"/>
      <c r="AJ1976" s="172"/>
      <c r="AK1976" s="141">
        <f t="shared" si="440"/>
        <v>1887</v>
      </c>
      <c r="AL1976" s="35" t="s">
        <v>153</v>
      </c>
      <c r="AM1976" s="141" t="str">
        <f t="shared" si="441"/>
        <v>1887.</v>
      </c>
      <c r="AN1976" s="136"/>
      <c r="AO1976" s="35"/>
      <c r="AP1976" s="16"/>
    </row>
    <row r="1977" spans="1:42" ht="22.5" customHeight="1" x14ac:dyDescent="0.25">
      <c r="A1977" s="68" t="str">
        <f t="shared" si="439"/>
        <v>1888.</v>
      </c>
      <c r="B1977" s="25">
        <v>3574</v>
      </c>
      <c r="C1977" s="174" t="s">
        <v>729</v>
      </c>
      <c r="D1977" s="25">
        <v>1994</v>
      </c>
      <c r="E1977" s="68" t="s">
        <v>2932</v>
      </c>
      <c r="F1977" s="68" t="s">
        <v>2934</v>
      </c>
      <c r="G1977" s="25">
        <v>5</v>
      </c>
      <c r="H1977" s="25">
        <v>3</v>
      </c>
      <c r="I1977" s="235">
        <v>2629.1</v>
      </c>
      <c r="J1977" s="144">
        <v>2351.3000000000002</v>
      </c>
      <c r="K1977" s="247">
        <v>2351.3000000000002</v>
      </c>
      <c r="L1977" s="12">
        <v>89</v>
      </c>
      <c r="M1977" s="235">
        <f t="shared" si="442"/>
        <v>1745424</v>
      </c>
      <c r="N1977" s="235"/>
      <c r="O1977" s="235"/>
      <c r="P1977" s="235"/>
      <c r="Q1977" s="144">
        <f t="shared" si="438"/>
        <v>1745424</v>
      </c>
      <c r="R1977" s="235">
        <v>1745424</v>
      </c>
      <c r="S1977" s="240"/>
      <c r="T1977" s="235"/>
      <c r="U1977" s="235"/>
      <c r="V1977" s="235"/>
      <c r="W1977" s="235"/>
      <c r="X1977" s="235"/>
      <c r="Y1977" s="235"/>
      <c r="Z1977" s="235"/>
      <c r="AA1977" s="235"/>
      <c r="AB1977" s="235"/>
      <c r="AC1977" s="235"/>
      <c r="AD1977" s="235"/>
      <c r="AE1977" s="235"/>
      <c r="AF1977" s="235"/>
      <c r="AG1977" s="324">
        <v>2025</v>
      </c>
      <c r="AH1977" s="129"/>
      <c r="AI1977" s="216"/>
      <c r="AJ1977" s="216"/>
      <c r="AK1977" s="141">
        <f t="shared" si="440"/>
        <v>1888</v>
      </c>
      <c r="AL1977" s="35" t="s">
        <v>153</v>
      </c>
      <c r="AM1977" s="141" t="str">
        <f t="shared" si="441"/>
        <v>1888.</v>
      </c>
      <c r="AN1977" s="136"/>
      <c r="AO1977" s="35"/>
      <c r="AP1977" s="16"/>
    </row>
    <row r="1978" spans="1:42" ht="22.5" customHeight="1" x14ac:dyDescent="0.25">
      <c r="A1978" s="68" t="str">
        <f t="shared" si="439"/>
        <v>1889.</v>
      </c>
      <c r="B1978" s="25">
        <v>3575</v>
      </c>
      <c r="C1978" s="300" t="s">
        <v>116</v>
      </c>
      <c r="D1978" s="120">
        <v>1995</v>
      </c>
      <c r="E1978" s="121" t="s">
        <v>2932</v>
      </c>
      <c r="F1978" s="68" t="s">
        <v>2934</v>
      </c>
      <c r="G1978" s="120">
        <v>5</v>
      </c>
      <c r="H1978" s="120">
        <v>6</v>
      </c>
      <c r="I1978" s="322">
        <v>4028.4</v>
      </c>
      <c r="J1978" s="144">
        <v>2590.8000000000002</v>
      </c>
      <c r="K1978" s="176">
        <v>2590.8000000000002</v>
      </c>
      <c r="L1978" s="12">
        <v>177</v>
      </c>
      <c r="M1978" s="235">
        <f t="shared" si="442"/>
        <v>2144244</v>
      </c>
      <c r="N1978" s="235"/>
      <c r="O1978" s="235"/>
      <c r="P1978" s="235"/>
      <c r="Q1978" s="144">
        <f t="shared" si="438"/>
        <v>2144244</v>
      </c>
      <c r="R1978" s="244">
        <v>2144244</v>
      </c>
      <c r="S1978" s="245"/>
      <c r="T1978" s="244"/>
      <c r="U1978" s="244"/>
      <c r="V1978" s="244"/>
      <c r="W1978" s="244"/>
      <c r="X1978" s="244"/>
      <c r="Y1978" s="244"/>
      <c r="Z1978" s="244"/>
      <c r="AA1978" s="244"/>
      <c r="AB1978" s="244"/>
      <c r="AC1978" s="244"/>
      <c r="AD1978" s="244"/>
      <c r="AE1978" s="244"/>
      <c r="AF1978" s="244"/>
      <c r="AG1978" s="324">
        <v>2025</v>
      </c>
      <c r="AH1978" s="129"/>
      <c r="AI1978" s="172"/>
      <c r="AJ1978" s="172"/>
      <c r="AK1978" s="141">
        <f t="shared" si="440"/>
        <v>1889</v>
      </c>
      <c r="AL1978" s="35" t="s">
        <v>153</v>
      </c>
      <c r="AM1978" s="141" t="str">
        <f t="shared" si="441"/>
        <v>1889.</v>
      </c>
      <c r="AN1978" s="136"/>
      <c r="AP1978" s="16"/>
    </row>
    <row r="1979" spans="1:42" ht="22.5" customHeight="1" x14ac:dyDescent="0.25">
      <c r="A1979" s="68" t="str">
        <f t="shared" si="439"/>
        <v>1890.</v>
      </c>
      <c r="B1979" s="25">
        <v>3273</v>
      </c>
      <c r="C1979" s="300" t="s">
        <v>875</v>
      </c>
      <c r="D1979" s="120">
        <v>1985</v>
      </c>
      <c r="E1979" s="121" t="s">
        <v>2932</v>
      </c>
      <c r="F1979" s="68" t="s">
        <v>2933</v>
      </c>
      <c r="G1979" s="120">
        <v>5</v>
      </c>
      <c r="H1979" s="120">
        <v>4</v>
      </c>
      <c r="I1979" s="322">
        <v>4550.25</v>
      </c>
      <c r="J1979" s="144">
        <v>3894.1</v>
      </c>
      <c r="K1979" s="176">
        <v>3894.1</v>
      </c>
      <c r="L1979" s="12">
        <v>131</v>
      </c>
      <c r="M1979" s="235">
        <f t="shared" si="442"/>
        <v>5573204</v>
      </c>
      <c r="N1979" s="235"/>
      <c r="O1979" s="235"/>
      <c r="P1979" s="235"/>
      <c r="Q1979" s="144">
        <f t="shared" ref="Q1979:Q1989" si="443">M1979</f>
        <v>5573204</v>
      </c>
      <c r="R1979" s="244">
        <v>5573204</v>
      </c>
      <c r="S1979" s="245"/>
      <c r="T1979" s="244"/>
      <c r="U1979" s="244"/>
      <c r="V1979" s="244"/>
      <c r="W1979" s="244"/>
      <c r="X1979" s="244"/>
      <c r="Y1979" s="244"/>
      <c r="Z1979" s="244"/>
      <c r="AA1979" s="244"/>
      <c r="AB1979" s="244"/>
      <c r="AC1979" s="244"/>
      <c r="AD1979" s="244"/>
      <c r="AE1979" s="244"/>
      <c r="AF1979" s="244"/>
      <c r="AG1979" s="324">
        <v>2025</v>
      </c>
      <c r="AH1979" s="129"/>
      <c r="AI1979" s="172"/>
      <c r="AJ1979" s="172"/>
      <c r="AK1979" s="141">
        <f t="shared" si="440"/>
        <v>1890</v>
      </c>
      <c r="AL1979" s="35" t="s">
        <v>153</v>
      </c>
      <c r="AM1979" s="141" t="str">
        <f t="shared" si="441"/>
        <v>1890.</v>
      </c>
      <c r="AN1979" s="136"/>
      <c r="AO1979" s="35"/>
      <c r="AP1979" s="16"/>
    </row>
    <row r="1980" spans="1:42" ht="22.5" customHeight="1" x14ac:dyDescent="0.25">
      <c r="A1980" s="68" t="str">
        <f t="shared" si="439"/>
        <v>1891.</v>
      </c>
      <c r="B1980" s="25">
        <v>3282</v>
      </c>
      <c r="C1980" s="208" t="s">
        <v>685</v>
      </c>
      <c r="D1980" s="120">
        <v>1953</v>
      </c>
      <c r="E1980" s="121" t="s">
        <v>2932</v>
      </c>
      <c r="F1980" s="68" t="s">
        <v>2934</v>
      </c>
      <c r="G1980" s="120">
        <v>4</v>
      </c>
      <c r="H1980" s="120">
        <v>3</v>
      </c>
      <c r="I1980" s="322">
        <v>2562.1</v>
      </c>
      <c r="J1980" s="144">
        <v>2264.3000000000002</v>
      </c>
      <c r="K1980" s="176">
        <v>2264.3000000000002</v>
      </c>
      <c r="L1980" s="12">
        <v>77</v>
      </c>
      <c r="M1980" s="235">
        <f t="shared" si="442"/>
        <v>1016400</v>
      </c>
      <c r="N1980" s="235"/>
      <c r="O1980" s="235"/>
      <c r="P1980" s="235"/>
      <c r="Q1980" s="144">
        <f t="shared" si="443"/>
        <v>1016400</v>
      </c>
      <c r="R1980" s="244">
        <v>1016400</v>
      </c>
      <c r="S1980" s="245"/>
      <c r="T1980" s="244"/>
      <c r="U1980" s="244"/>
      <c r="V1980" s="244"/>
      <c r="W1980" s="244"/>
      <c r="X1980" s="244"/>
      <c r="Y1980" s="244"/>
      <c r="Z1980" s="244"/>
      <c r="AA1980" s="244"/>
      <c r="AB1980" s="244"/>
      <c r="AC1980" s="235"/>
      <c r="AD1980" s="235"/>
      <c r="AE1980" s="244"/>
      <c r="AF1980" s="244"/>
      <c r="AG1980" s="324">
        <v>2025</v>
      </c>
      <c r="AH1980" s="129"/>
      <c r="AI1980" s="172"/>
      <c r="AJ1980" s="172"/>
      <c r="AK1980" s="141">
        <f t="shared" si="440"/>
        <v>1891</v>
      </c>
      <c r="AL1980" s="35" t="s">
        <v>153</v>
      </c>
      <c r="AM1980" s="141" t="str">
        <f t="shared" si="441"/>
        <v>1891.</v>
      </c>
      <c r="AN1980" s="136"/>
      <c r="AO1980" s="35"/>
      <c r="AP1980" s="16"/>
    </row>
    <row r="1981" spans="1:42" ht="22.5" customHeight="1" x14ac:dyDescent="0.25">
      <c r="A1981" s="68" t="str">
        <f t="shared" si="439"/>
        <v>1892.</v>
      </c>
      <c r="B1981" s="25">
        <v>3465</v>
      </c>
      <c r="C1981" s="174" t="s">
        <v>707</v>
      </c>
      <c r="D1981" s="25">
        <v>1964</v>
      </c>
      <c r="E1981" s="68" t="s">
        <v>2932</v>
      </c>
      <c r="F1981" s="68" t="s">
        <v>2934</v>
      </c>
      <c r="G1981" s="25">
        <v>2</v>
      </c>
      <c r="H1981" s="25">
        <v>1</v>
      </c>
      <c r="I1981" s="235">
        <v>410.9</v>
      </c>
      <c r="J1981" s="144">
        <v>364.1</v>
      </c>
      <c r="K1981" s="247">
        <v>364.1</v>
      </c>
      <c r="L1981" s="12">
        <v>11</v>
      </c>
      <c r="M1981" s="235">
        <f t="shared" si="442"/>
        <v>68592</v>
      </c>
      <c r="N1981" s="235"/>
      <c r="O1981" s="235"/>
      <c r="P1981" s="235"/>
      <c r="Q1981" s="144">
        <f t="shared" si="443"/>
        <v>68592</v>
      </c>
      <c r="R1981" s="235">
        <v>68592</v>
      </c>
      <c r="S1981" s="240"/>
      <c r="T1981" s="235"/>
      <c r="U1981" s="235"/>
      <c r="V1981" s="235"/>
      <c r="W1981" s="235"/>
      <c r="X1981" s="235"/>
      <c r="Y1981" s="235"/>
      <c r="Z1981" s="235"/>
      <c r="AA1981" s="235"/>
      <c r="AB1981" s="235"/>
      <c r="AC1981" s="235"/>
      <c r="AD1981" s="235"/>
      <c r="AE1981" s="235"/>
      <c r="AF1981" s="235"/>
      <c r="AG1981" s="324">
        <v>2025</v>
      </c>
      <c r="AH1981" s="129"/>
      <c r="AI1981" s="216"/>
      <c r="AJ1981" s="216"/>
      <c r="AK1981" s="141">
        <f t="shared" si="440"/>
        <v>1892</v>
      </c>
      <c r="AL1981" s="35" t="s">
        <v>153</v>
      </c>
      <c r="AM1981" s="141" t="str">
        <f t="shared" si="441"/>
        <v>1892.</v>
      </c>
      <c r="AN1981" s="136"/>
      <c r="AO1981" s="35"/>
      <c r="AP1981" s="16"/>
    </row>
    <row r="1982" spans="1:42" ht="22.5" customHeight="1" x14ac:dyDescent="0.25">
      <c r="A1982" s="68" t="str">
        <f t="shared" si="439"/>
        <v>1893.</v>
      </c>
      <c r="B1982" s="25">
        <v>3382</v>
      </c>
      <c r="C1982" s="174" t="s">
        <v>697</v>
      </c>
      <c r="D1982" s="25">
        <v>1965</v>
      </c>
      <c r="E1982" s="68" t="s">
        <v>2932</v>
      </c>
      <c r="F1982" s="68" t="s">
        <v>2934</v>
      </c>
      <c r="G1982" s="25">
        <v>4</v>
      </c>
      <c r="H1982" s="25">
        <v>2</v>
      </c>
      <c r="I1982" s="235">
        <v>1354.7</v>
      </c>
      <c r="J1982" s="144">
        <v>1255.5999999999999</v>
      </c>
      <c r="K1982" s="247">
        <v>1255.5999999999999</v>
      </c>
      <c r="L1982" s="12">
        <v>49</v>
      </c>
      <c r="M1982" s="235">
        <f t="shared" si="442"/>
        <v>894030</v>
      </c>
      <c r="N1982" s="235"/>
      <c r="O1982" s="235"/>
      <c r="P1982" s="235"/>
      <c r="Q1982" s="144">
        <f t="shared" si="443"/>
        <v>894030</v>
      </c>
      <c r="R1982" s="235">
        <f>385830+508200</f>
        <v>894030</v>
      </c>
      <c r="S1982" s="240"/>
      <c r="T1982" s="235"/>
      <c r="U1982" s="235"/>
      <c r="V1982" s="235"/>
      <c r="W1982" s="235"/>
      <c r="X1982" s="235"/>
      <c r="Y1982" s="235"/>
      <c r="Z1982" s="235"/>
      <c r="AA1982" s="235"/>
      <c r="AB1982" s="235"/>
      <c r="AC1982" s="235"/>
      <c r="AD1982" s="235"/>
      <c r="AE1982" s="235"/>
      <c r="AF1982" s="235"/>
      <c r="AG1982" s="324">
        <v>2025</v>
      </c>
      <c r="AH1982" s="129"/>
      <c r="AI1982" s="216"/>
      <c r="AJ1982" s="216"/>
      <c r="AK1982" s="141">
        <f t="shared" si="440"/>
        <v>1893</v>
      </c>
      <c r="AL1982" s="35" t="s">
        <v>153</v>
      </c>
      <c r="AM1982" s="141" t="str">
        <f t="shared" si="441"/>
        <v>1893.</v>
      </c>
      <c r="AN1982" s="136"/>
      <c r="AO1982" s="35"/>
      <c r="AP1982" s="16"/>
    </row>
    <row r="1983" spans="1:42" ht="22.5" customHeight="1" x14ac:dyDescent="0.25">
      <c r="A1983" s="68" t="str">
        <f t="shared" si="439"/>
        <v>1894.</v>
      </c>
      <c r="B1983" s="25">
        <v>3359</v>
      </c>
      <c r="C1983" s="174" t="s">
        <v>715</v>
      </c>
      <c r="D1983" s="25">
        <v>1959</v>
      </c>
      <c r="E1983" s="68" t="s">
        <v>2932</v>
      </c>
      <c r="F1983" s="68" t="s">
        <v>2934</v>
      </c>
      <c r="G1983" s="25">
        <v>3</v>
      </c>
      <c r="H1983" s="25">
        <v>3</v>
      </c>
      <c r="I1983" s="235">
        <v>1926.3</v>
      </c>
      <c r="J1983" s="144">
        <v>1549.2</v>
      </c>
      <c r="K1983" s="247">
        <v>1549.2</v>
      </c>
      <c r="L1983" s="12">
        <v>26</v>
      </c>
      <c r="M1983" s="235">
        <f t="shared" si="442"/>
        <v>929016</v>
      </c>
      <c r="N1983" s="235"/>
      <c r="O1983" s="235"/>
      <c r="P1983" s="235"/>
      <c r="Q1983" s="144">
        <f t="shared" si="443"/>
        <v>929016</v>
      </c>
      <c r="R1983" s="235">
        <v>929016</v>
      </c>
      <c r="S1983" s="240"/>
      <c r="T1983" s="235"/>
      <c r="U1983" s="235"/>
      <c r="V1983" s="235"/>
      <c r="W1983" s="235"/>
      <c r="X1983" s="235"/>
      <c r="Y1983" s="235"/>
      <c r="Z1983" s="235"/>
      <c r="AA1983" s="235"/>
      <c r="AB1983" s="235"/>
      <c r="AC1983" s="235"/>
      <c r="AD1983" s="235"/>
      <c r="AE1983" s="235"/>
      <c r="AF1983" s="235"/>
      <c r="AG1983" s="324">
        <v>2025</v>
      </c>
      <c r="AH1983" s="129"/>
      <c r="AI1983" s="216"/>
      <c r="AJ1983" s="216"/>
      <c r="AK1983" s="141">
        <f t="shared" si="440"/>
        <v>1894</v>
      </c>
      <c r="AL1983" s="35" t="s">
        <v>153</v>
      </c>
      <c r="AM1983" s="141" t="str">
        <f t="shared" si="441"/>
        <v>1894.</v>
      </c>
      <c r="AN1983" s="136"/>
      <c r="AO1983" s="35"/>
      <c r="AP1983" s="16"/>
    </row>
    <row r="1984" spans="1:42" ht="22.5" customHeight="1" x14ac:dyDescent="0.25">
      <c r="A1984" s="68" t="str">
        <f t="shared" si="439"/>
        <v>1895.</v>
      </c>
      <c r="B1984" s="25">
        <v>3332</v>
      </c>
      <c r="C1984" s="36" t="s">
        <v>1730</v>
      </c>
      <c r="D1984" s="120">
        <v>1969</v>
      </c>
      <c r="E1984" s="121" t="s">
        <v>2932</v>
      </c>
      <c r="F1984" s="68" t="s">
        <v>2934</v>
      </c>
      <c r="G1984" s="120">
        <v>5</v>
      </c>
      <c r="H1984" s="120">
        <v>4</v>
      </c>
      <c r="I1984" s="322">
        <v>3625.1</v>
      </c>
      <c r="J1984" s="176">
        <v>3282.6</v>
      </c>
      <c r="K1984" s="176">
        <v>2187.9</v>
      </c>
      <c r="L1984" s="12">
        <v>136</v>
      </c>
      <c r="M1984" s="235">
        <f t="shared" si="442"/>
        <v>2019168</v>
      </c>
      <c r="N1984" s="235"/>
      <c r="O1984" s="235"/>
      <c r="P1984" s="235"/>
      <c r="Q1984" s="144">
        <f t="shared" si="443"/>
        <v>2019168</v>
      </c>
      <c r="R1984" s="235"/>
      <c r="S1984" s="240"/>
      <c r="T1984" s="235"/>
      <c r="U1984" s="235"/>
      <c r="V1984" s="235"/>
      <c r="W1984" s="235">
        <v>912</v>
      </c>
      <c r="X1984" s="235">
        <f>W1984*2214</f>
        <v>2019168</v>
      </c>
      <c r="Y1984" s="235"/>
      <c r="Z1984" s="235"/>
      <c r="AA1984" s="235"/>
      <c r="AB1984" s="235"/>
      <c r="AC1984" s="235"/>
      <c r="AD1984" s="235"/>
      <c r="AE1984" s="235"/>
      <c r="AF1984" s="235"/>
      <c r="AG1984" s="324">
        <v>2025</v>
      </c>
      <c r="AH1984" s="129"/>
      <c r="AI1984" s="172"/>
      <c r="AJ1984" s="172"/>
      <c r="AK1984" s="141">
        <f t="shared" si="440"/>
        <v>1895</v>
      </c>
      <c r="AL1984" s="35" t="s">
        <v>153</v>
      </c>
      <c r="AM1984" s="141" t="str">
        <f t="shared" si="441"/>
        <v>1895.</v>
      </c>
      <c r="AN1984" s="136"/>
      <c r="AO1984" s="35"/>
      <c r="AP1984" s="16"/>
    </row>
    <row r="1985" spans="1:42" ht="22.5" customHeight="1" x14ac:dyDescent="0.25">
      <c r="A1985" s="68" t="str">
        <f t="shared" si="439"/>
        <v>1896.</v>
      </c>
      <c r="B1985" s="25">
        <v>3335</v>
      </c>
      <c r="C1985" s="300" t="s">
        <v>878</v>
      </c>
      <c r="D1985" s="120">
        <v>1987</v>
      </c>
      <c r="E1985" s="121" t="s">
        <v>2932</v>
      </c>
      <c r="F1985" s="68" t="s">
        <v>2933</v>
      </c>
      <c r="G1985" s="120">
        <v>5</v>
      </c>
      <c r="H1985" s="120">
        <v>4</v>
      </c>
      <c r="I1985" s="322">
        <v>4968.8999999999996</v>
      </c>
      <c r="J1985" s="144">
        <v>4428.8</v>
      </c>
      <c r="K1985" s="176">
        <v>4428.8</v>
      </c>
      <c r="L1985" s="12">
        <v>94</v>
      </c>
      <c r="M1985" s="235">
        <f t="shared" si="442"/>
        <v>5573204</v>
      </c>
      <c r="N1985" s="235"/>
      <c r="O1985" s="235"/>
      <c r="P1985" s="235"/>
      <c r="Q1985" s="144">
        <f t="shared" si="443"/>
        <v>5573204</v>
      </c>
      <c r="R1985" s="244">
        <v>5573204</v>
      </c>
      <c r="S1985" s="245"/>
      <c r="T1985" s="244"/>
      <c r="U1985" s="244"/>
      <c r="V1985" s="244"/>
      <c r="W1985" s="244"/>
      <c r="X1985" s="244"/>
      <c r="Y1985" s="244"/>
      <c r="Z1985" s="244"/>
      <c r="AA1985" s="244"/>
      <c r="AB1985" s="244"/>
      <c r="AC1985" s="244"/>
      <c r="AD1985" s="244"/>
      <c r="AE1985" s="244"/>
      <c r="AF1985" s="244"/>
      <c r="AG1985" s="324">
        <v>2025</v>
      </c>
      <c r="AH1985" s="129"/>
      <c r="AI1985" s="172"/>
      <c r="AJ1985" s="172"/>
      <c r="AK1985" s="141">
        <f t="shared" si="440"/>
        <v>1896</v>
      </c>
      <c r="AL1985" s="35" t="s">
        <v>153</v>
      </c>
      <c r="AM1985" s="141" t="str">
        <f t="shared" si="441"/>
        <v>1896.</v>
      </c>
      <c r="AN1985" s="136"/>
      <c r="AO1985" s="35"/>
      <c r="AP1985" s="16"/>
    </row>
    <row r="1986" spans="1:42" ht="22.5" customHeight="1" x14ac:dyDescent="0.25">
      <c r="A1986" s="68" t="str">
        <f t="shared" si="439"/>
        <v>1897.</v>
      </c>
      <c r="B1986" s="25">
        <v>3337</v>
      </c>
      <c r="C1986" s="208" t="s">
        <v>834</v>
      </c>
      <c r="D1986" s="120">
        <v>1973</v>
      </c>
      <c r="E1986" s="68" t="s">
        <v>2932</v>
      </c>
      <c r="F1986" s="68" t="s">
        <v>2934</v>
      </c>
      <c r="G1986" s="25">
        <v>5</v>
      </c>
      <c r="H1986" s="25">
        <v>4</v>
      </c>
      <c r="I1986" s="176">
        <v>3393.8</v>
      </c>
      <c r="J1986" s="144">
        <v>3215.8</v>
      </c>
      <c r="K1986" s="176">
        <v>3215.8</v>
      </c>
      <c r="L1986" s="12">
        <v>113</v>
      </c>
      <c r="M1986" s="235">
        <f t="shared" si="442"/>
        <v>725932</v>
      </c>
      <c r="N1986" s="235"/>
      <c r="O1986" s="235"/>
      <c r="P1986" s="235"/>
      <c r="Q1986" s="144">
        <f t="shared" si="443"/>
        <v>725932</v>
      </c>
      <c r="R1986" s="244">
        <v>725932</v>
      </c>
      <c r="S1986" s="245"/>
      <c r="T1986" s="244"/>
      <c r="U1986" s="244"/>
      <c r="V1986" s="244"/>
      <c r="W1986" s="244"/>
      <c r="X1986" s="244"/>
      <c r="Y1986" s="244"/>
      <c r="Z1986" s="244"/>
      <c r="AA1986" s="244"/>
      <c r="AB1986" s="244"/>
      <c r="AC1986" s="244"/>
      <c r="AD1986" s="244"/>
      <c r="AE1986" s="244"/>
      <c r="AF1986" s="244"/>
      <c r="AG1986" s="324">
        <v>2025</v>
      </c>
      <c r="AH1986" s="129"/>
      <c r="AI1986" s="172"/>
      <c r="AJ1986" s="172"/>
      <c r="AK1986" s="141">
        <f t="shared" si="440"/>
        <v>1897</v>
      </c>
      <c r="AL1986" s="35" t="s">
        <v>153</v>
      </c>
      <c r="AM1986" s="141" t="str">
        <f t="shared" si="441"/>
        <v>1897.</v>
      </c>
      <c r="AN1986" s="136"/>
      <c r="AO1986" s="35"/>
      <c r="AP1986" s="16"/>
    </row>
    <row r="1987" spans="1:42" ht="22.5" customHeight="1" x14ac:dyDescent="0.25">
      <c r="A1987" s="68" t="str">
        <f t="shared" si="439"/>
        <v>1898.</v>
      </c>
      <c r="B1987" s="25">
        <v>3338</v>
      </c>
      <c r="C1987" s="36" t="s">
        <v>1731</v>
      </c>
      <c r="D1987" s="120">
        <v>1974</v>
      </c>
      <c r="E1987" s="121" t="s">
        <v>2932</v>
      </c>
      <c r="F1987" s="68" t="s">
        <v>2933</v>
      </c>
      <c r="G1987" s="120">
        <v>5</v>
      </c>
      <c r="H1987" s="120">
        <v>6</v>
      </c>
      <c r="I1987" s="322">
        <v>5105.8999999999996</v>
      </c>
      <c r="J1987" s="176">
        <v>4709.8999999999996</v>
      </c>
      <c r="K1987" s="176">
        <v>4709.8999999999996</v>
      </c>
      <c r="L1987" s="12">
        <v>196</v>
      </c>
      <c r="M1987" s="235">
        <f t="shared" si="442"/>
        <v>1904952</v>
      </c>
      <c r="N1987" s="235"/>
      <c r="O1987" s="235"/>
      <c r="P1987" s="235"/>
      <c r="Q1987" s="144">
        <f t="shared" si="443"/>
        <v>1904952</v>
      </c>
      <c r="R1987" s="235">
        <v>1904952</v>
      </c>
      <c r="S1987" s="240"/>
      <c r="T1987" s="235"/>
      <c r="U1987" s="235"/>
      <c r="V1987" s="235"/>
      <c r="W1987" s="235"/>
      <c r="X1987" s="235"/>
      <c r="Y1987" s="235"/>
      <c r="Z1987" s="235"/>
      <c r="AA1987" s="235"/>
      <c r="AB1987" s="235"/>
      <c r="AC1987" s="235"/>
      <c r="AD1987" s="235"/>
      <c r="AE1987" s="144"/>
      <c r="AF1987" s="322"/>
      <c r="AG1987" s="324">
        <v>2025</v>
      </c>
      <c r="AH1987" s="129"/>
      <c r="AI1987" s="216"/>
      <c r="AJ1987" s="216"/>
      <c r="AK1987" s="141">
        <f t="shared" si="440"/>
        <v>1898</v>
      </c>
      <c r="AL1987" s="35" t="s">
        <v>153</v>
      </c>
      <c r="AM1987" s="141" t="str">
        <f t="shared" si="441"/>
        <v>1898.</v>
      </c>
      <c r="AN1987" s="136"/>
      <c r="AO1987" s="35"/>
      <c r="AP1987" s="16"/>
    </row>
    <row r="1988" spans="1:42" ht="22.5" customHeight="1" x14ac:dyDescent="0.25">
      <c r="A1988" s="68" t="str">
        <f t="shared" si="439"/>
        <v>1899.</v>
      </c>
      <c r="B1988" s="25">
        <v>3274</v>
      </c>
      <c r="C1988" s="36" t="s">
        <v>2640</v>
      </c>
      <c r="D1988" s="120">
        <v>1990</v>
      </c>
      <c r="E1988" s="121" t="s">
        <v>2932</v>
      </c>
      <c r="F1988" s="68" t="s">
        <v>2933</v>
      </c>
      <c r="G1988" s="120">
        <v>5</v>
      </c>
      <c r="H1988" s="120">
        <v>5</v>
      </c>
      <c r="I1988" s="322">
        <v>3968.4</v>
      </c>
      <c r="J1988" s="176">
        <v>3477.8</v>
      </c>
      <c r="K1988" s="176">
        <v>3477.8</v>
      </c>
      <c r="L1988" s="12">
        <v>75</v>
      </c>
      <c r="M1988" s="235">
        <f t="shared" si="442"/>
        <v>3758820</v>
      </c>
      <c r="N1988" s="235"/>
      <c r="O1988" s="235"/>
      <c r="P1988" s="235"/>
      <c r="Q1988" s="144">
        <f t="shared" si="443"/>
        <v>3758820</v>
      </c>
      <c r="R1988" s="235">
        <v>3758820</v>
      </c>
      <c r="S1988" s="240"/>
      <c r="T1988" s="235"/>
      <c r="U1988" s="235"/>
      <c r="V1988" s="235"/>
      <c r="W1988" s="235"/>
      <c r="X1988" s="235"/>
      <c r="Y1988" s="235"/>
      <c r="Z1988" s="235"/>
      <c r="AA1988" s="235"/>
      <c r="AB1988" s="235"/>
      <c r="AC1988" s="235"/>
      <c r="AD1988" s="235"/>
      <c r="AE1988" s="144"/>
      <c r="AF1988" s="322"/>
      <c r="AG1988" s="324">
        <v>2025</v>
      </c>
      <c r="AH1988" s="129"/>
      <c r="AI1988" s="216"/>
      <c r="AJ1988" s="216"/>
      <c r="AK1988" s="141">
        <f t="shared" si="440"/>
        <v>1899</v>
      </c>
      <c r="AL1988" s="35" t="s">
        <v>153</v>
      </c>
      <c r="AM1988" s="141" t="str">
        <f t="shared" si="441"/>
        <v>1899.</v>
      </c>
      <c r="AN1988" s="136"/>
      <c r="AO1988" s="35"/>
      <c r="AP1988" s="16"/>
    </row>
    <row r="1989" spans="1:42" ht="22.5" customHeight="1" x14ac:dyDescent="0.25">
      <c r="A1989" s="68" t="str">
        <f t="shared" si="439"/>
        <v>1900.</v>
      </c>
      <c r="B1989" s="25">
        <v>3478</v>
      </c>
      <c r="C1989" s="36" t="s">
        <v>2644</v>
      </c>
      <c r="D1989" s="120">
        <v>1987</v>
      </c>
      <c r="E1989" s="121" t="s">
        <v>2932</v>
      </c>
      <c r="F1989" s="68" t="s">
        <v>2934</v>
      </c>
      <c r="G1989" s="120">
        <v>5</v>
      </c>
      <c r="H1989" s="120">
        <v>10</v>
      </c>
      <c r="I1989" s="322">
        <v>11994.3</v>
      </c>
      <c r="J1989" s="176">
        <v>10656</v>
      </c>
      <c r="K1989" s="176">
        <v>10656</v>
      </c>
      <c r="L1989" s="12">
        <v>442</v>
      </c>
      <c r="M1989" s="235">
        <f t="shared" si="442"/>
        <v>16138414</v>
      </c>
      <c r="N1989" s="235"/>
      <c r="O1989" s="235"/>
      <c r="P1989" s="235"/>
      <c r="Q1989" s="144">
        <f t="shared" si="443"/>
        <v>16138414</v>
      </c>
      <c r="R1989" s="235">
        <v>16138414</v>
      </c>
      <c r="S1989" s="240"/>
      <c r="T1989" s="235"/>
      <c r="U1989" s="235"/>
      <c r="V1989" s="235"/>
      <c r="W1989" s="235"/>
      <c r="X1989" s="235"/>
      <c r="Y1989" s="235"/>
      <c r="Z1989" s="235"/>
      <c r="AA1989" s="235"/>
      <c r="AB1989" s="235"/>
      <c r="AC1989" s="235"/>
      <c r="AD1989" s="235"/>
      <c r="AE1989" s="235"/>
      <c r="AF1989" s="235"/>
      <c r="AG1989" s="324">
        <v>2025</v>
      </c>
      <c r="AH1989" s="129"/>
      <c r="AI1989" s="216"/>
      <c r="AJ1989" s="216"/>
      <c r="AK1989" s="141">
        <f t="shared" si="440"/>
        <v>1900</v>
      </c>
      <c r="AL1989" s="35" t="s">
        <v>153</v>
      </c>
      <c r="AM1989" s="141" t="str">
        <f t="shared" si="441"/>
        <v>1900.</v>
      </c>
      <c r="AN1989" s="136"/>
      <c r="AO1989" s="35"/>
      <c r="AP1989" s="16"/>
    </row>
    <row r="1990" spans="1:42" ht="22.5" customHeight="1" x14ac:dyDescent="0.25">
      <c r="A1990" s="68" t="str">
        <f>AM1990</f>
        <v>1901.</v>
      </c>
      <c r="B1990" s="25">
        <v>3538</v>
      </c>
      <c r="C1990" s="36" t="s">
        <v>882</v>
      </c>
      <c r="D1990" s="120">
        <v>1960</v>
      </c>
      <c r="E1990" s="121" t="s">
        <v>2932</v>
      </c>
      <c r="F1990" s="68" t="s">
        <v>2934</v>
      </c>
      <c r="G1990" s="120">
        <v>2</v>
      </c>
      <c r="H1990" s="120">
        <v>2</v>
      </c>
      <c r="I1990" s="146">
        <v>624.20000000000005</v>
      </c>
      <c r="J1990" s="144">
        <v>575.5</v>
      </c>
      <c r="K1990" s="179">
        <v>575.5</v>
      </c>
      <c r="L1990" s="25">
        <v>9</v>
      </c>
      <c r="M1990" s="145">
        <f>R1990+T1990+V1990+X1990+Z1990+AB1990+AE1990+AF1990</f>
        <v>171480</v>
      </c>
      <c r="N1990" s="145"/>
      <c r="O1990" s="145"/>
      <c r="P1990" s="145"/>
      <c r="Q1990" s="144">
        <f>M1990</f>
        <v>171480</v>
      </c>
      <c r="R1990" s="185">
        <v>171480</v>
      </c>
      <c r="S1990" s="186"/>
      <c r="T1990" s="185"/>
      <c r="U1990" s="185"/>
      <c r="V1990" s="185"/>
      <c r="W1990" s="185"/>
      <c r="X1990" s="185"/>
      <c r="Y1990" s="185"/>
      <c r="Z1990" s="185"/>
      <c r="AA1990" s="185"/>
      <c r="AB1990" s="185"/>
      <c r="AC1990" s="185"/>
      <c r="AD1990" s="185"/>
      <c r="AE1990" s="185"/>
      <c r="AF1990" s="185"/>
      <c r="AG1990" s="324">
        <v>2025</v>
      </c>
      <c r="AH1990" s="129"/>
      <c r="AI1990" s="132"/>
      <c r="AJ1990" s="132"/>
      <c r="AK1990" s="141">
        <f t="shared" si="440"/>
        <v>1901</v>
      </c>
      <c r="AL1990" s="35" t="s">
        <v>153</v>
      </c>
      <c r="AM1990" s="141" t="str">
        <f t="shared" si="441"/>
        <v>1901.</v>
      </c>
      <c r="AN1990" s="136"/>
      <c r="AO1990" s="35"/>
      <c r="AP1990" s="16"/>
    </row>
    <row r="1991" spans="1:42" ht="22.5" customHeight="1" x14ac:dyDescent="0.25">
      <c r="A1991" s="68" t="str">
        <f>AM1991</f>
        <v>1902.</v>
      </c>
      <c r="B1991" s="25">
        <v>3317</v>
      </c>
      <c r="C1991" s="300" t="s">
        <v>2971</v>
      </c>
      <c r="D1991" s="120">
        <v>1988</v>
      </c>
      <c r="E1991" s="121" t="s">
        <v>2932</v>
      </c>
      <c r="F1991" s="68" t="s">
        <v>2934</v>
      </c>
      <c r="G1991" s="120">
        <v>2</v>
      </c>
      <c r="H1991" s="120">
        <v>2</v>
      </c>
      <c r="I1991" s="322">
        <v>1392.6</v>
      </c>
      <c r="J1991" s="144">
        <v>1280.3</v>
      </c>
      <c r="K1991" s="176">
        <v>1280.3</v>
      </c>
      <c r="L1991" s="12">
        <v>24</v>
      </c>
      <c r="M1991" s="235">
        <f>R1991+T1991+V1991+X1991+Z1991+AB1991+AE1991+AF1991</f>
        <v>303662.5</v>
      </c>
      <c r="N1991" s="235"/>
      <c r="O1991" s="235"/>
      <c r="P1991" s="235"/>
      <c r="Q1991" s="144">
        <f>M1991</f>
        <v>303662.5</v>
      </c>
      <c r="R1991" s="244">
        <v>303662.5</v>
      </c>
      <c r="S1991" s="245"/>
      <c r="T1991" s="244"/>
      <c r="U1991" s="244"/>
      <c r="V1991" s="244"/>
      <c r="W1991" s="244"/>
      <c r="X1991" s="244"/>
      <c r="Y1991" s="244"/>
      <c r="Z1991" s="244"/>
      <c r="AA1991" s="244"/>
      <c r="AB1991" s="244"/>
      <c r="AC1991" s="244"/>
      <c r="AD1991" s="244"/>
      <c r="AE1991" s="244"/>
      <c r="AF1991" s="244"/>
      <c r="AG1991" s="324">
        <v>2025</v>
      </c>
      <c r="AH1991" s="128"/>
      <c r="AI1991" s="172"/>
      <c r="AJ1991" s="172"/>
      <c r="AK1991" s="141">
        <f t="shared" si="440"/>
        <v>1902</v>
      </c>
      <c r="AL1991" s="35" t="s">
        <v>153</v>
      </c>
      <c r="AM1991" s="141" t="str">
        <f t="shared" si="441"/>
        <v>1902.</v>
      </c>
      <c r="AN1991" s="136"/>
      <c r="AO1991" s="274"/>
      <c r="AP1991" s="16"/>
    </row>
    <row r="1992" spans="1:42" ht="22.5" customHeight="1" x14ac:dyDescent="0.25">
      <c r="A1992" s="68" t="str">
        <f>AM1992</f>
        <v>1903.</v>
      </c>
      <c r="B1992" s="25">
        <v>3531</v>
      </c>
      <c r="C1992" s="174" t="s">
        <v>2973</v>
      </c>
      <c r="D1992" s="25">
        <v>1990</v>
      </c>
      <c r="E1992" s="68" t="s">
        <v>2932</v>
      </c>
      <c r="F1992" s="68" t="s">
        <v>2934</v>
      </c>
      <c r="G1992" s="25">
        <v>2</v>
      </c>
      <c r="H1992" s="25">
        <v>2</v>
      </c>
      <c r="I1992" s="235">
        <v>822.5</v>
      </c>
      <c r="J1992" s="144">
        <v>755.8</v>
      </c>
      <c r="K1992" s="247">
        <v>755.8</v>
      </c>
      <c r="L1992" s="12">
        <v>16</v>
      </c>
      <c r="M1992" s="235">
        <f>R1992+T1992+V1992+X1992+Z1992+AB1992+AE1992+AF1992</f>
        <v>398820</v>
      </c>
      <c r="N1992" s="235"/>
      <c r="O1992" s="235"/>
      <c r="P1992" s="235"/>
      <c r="Q1992" s="144">
        <f>M1992</f>
        <v>398820</v>
      </c>
      <c r="R1992" s="235">
        <v>398820</v>
      </c>
      <c r="S1992" s="240"/>
      <c r="T1992" s="235"/>
      <c r="U1992" s="235"/>
      <c r="V1992" s="235"/>
      <c r="W1992" s="235"/>
      <c r="X1992" s="235"/>
      <c r="Y1992" s="235"/>
      <c r="Z1992" s="235"/>
      <c r="AA1992" s="235"/>
      <c r="AB1992" s="235"/>
      <c r="AC1992" s="235"/>
      <c r="AD1992" s="235"/>
      <c r="AE1992" s="235"/>
      <c r="AF1992" s="235"/>
      <c r="AG1992" s="324">
        <v>2025</v>
      </c>
      <c r="AH1992" s="128"/>
      <c r="AI1992" s="216"/>
      <c r="AJ1992" s="216"/>
      <c r="AK1992" s="141">
        <f t="shared" si="440"/>
        <v>1903</v>
      </c>
      <c r="AL1992" s="35" t="s">
        <v>153</v>
      </c>
      <c r="AM1992" s="141" t="str">
        <f t="shared" si="441"/>
        <v>1903.</v>
      </c>
      <c r="AN1992" s="136"/>
      <c r="AO1992" s="274"/>
      <c r="AP1992" s="16"/>
    </row>
    <row r="1993" spans="1:42" ht="22.5" customHeight="1" x14ac:dyDescent="0.25">
      <c r="A1993" s="68" t="str">
        <f>AM1993</f>
        <v>1904.</v>
      </c>
      <c r="B1993" s="25">
        <v>3286</v>
      </c>
      <c r="C1993" s="208" t="s">
        <v>2864</v>
      </c>
      <c r="D1993" s="120">
        <v>1953</v>
      </c>
      <c r="E1993" s="68" t="s">
        <v>2932</v>
      </c>
      <c r="F1993" s="68" t="s">
        <v>2934</v>
      </c>
      <c r="G1993" s="25">
        <v>4</v>
      </c>
      <c r="H1993" s="25">
        <v>3</v>
      </c>
      <c r="I1993" s="176">
        <v>2751.8</v>
      </c>
      <c r="J1993" s="144">
        <v>2569.8000000000002</v>
      </c>
      <c r="K1993" s="176">
        <v>2569.8000000000002</v>
      </c>
      <c r="L1993" s="12">
        <v>108</v>
      </c>
      <c r="M1993" s="235">
        <f>R1993+T1993+V1993+X1993+Z1993+AB1993+AE1993+AF1993</f>
        <v>1462524.3900000001</v>
      </c>
      <c r="N1993" s="235"/>
      <c r="O1993" s="235"/>
      <c r="P1993" s="235"/>
      <c r="Q1993" s="144">
        <f>M1993</f>
        <v>1462524.3900000001</v>
      </c>
      <c r="R1993" s="244">
        <v>1238160</v>
      </c>
      <c r="S1993" s="245"/>
      <c r="T1993" s="244"/>
      <c r="U1993" s="244"/>
      <c r="V1993" s="244"/>
      <c r="W1993" s="244"/>
      <c r="X1993" s="244"/>
      <c r="Y1993" s="244"/>
      <c r="Z1993" s="244"/>
      <c r="AA1993" s="244"/>
      <c r="AB1993" s="244"/>
      <c r="AC1993" s="244"/>
      <c r="AD1993" s="244"/>
      <c r="AE1993" s="244"/>
      <c r="AF1993" s="244">
        <v>224364.39</v>
      </c>
      <c r="AG1993" s="324">
        <v>2025</v>
      </c>
      <c r="AH1993" s="129"/>
      <c r="AI1993" s="172"/>
      <c r="AJ1993" s="177"/>
      <c r="AK1993" s="141">
        <f t="shared" si="440"/>
        <v>1904</v>
      </c>
      <c r="AL1993" s="35" t="s">
        <v>153</v>
      </c>
      <c r="AM1993" s="141" t="str">
        <f t="shared" si="441"/>
        <v>1904.</v>
      </c>
      <c r="AN1993" s="136"/>
      <c r="AO1993" s="35"/>
      <c r="AP1993" s="16"/>
    </row>
    <row r="1994" spans="1:42" ht="31.5" customHeight="1" x14ac:dyDescent="0.25">
      <c r="A1994" s="68"/>
      <c r="B1994" s="25"/>
      <c r="C1994" s="171" t="s">
        <v>1836</v>
      </c>
      <c r="D1994" s="25"/>
      <c r="E1994" s="68"/>
      <c r="F1994" s="68"/>
      <c r="G1994" s="25"/>
      <c r="H1994" s="25"/>
      <c r="I1994" s="142">
        <f>I1995+I1997+I1999</f>
        <v>78567.47</v>
      </c>
      <c r="J1994" s="142">
        <f>J1995+J1997+J1999</f>
        <v>51251.3</v>
      </c>
      <c r="K1994" s="142">
        <f>K1995+K1997+K1999</f>
        <v>49073.200000000004</v>
      </c>
      <c r="L1994" s="103">
        <f>L1995+L1997+L1999</f>
        <v>2155</v>
      </c>
      <c r="M1994" s="142">
        <f>M1995+M1997+M1999</f>
        <v>115775989.16000001</v>
      </c>
      <c r="N1994" s="142"/>
      <c r="O1994" s="142"/>
      <c r="P1994" s="142"/>
      <c r="Q1994" s="142">
        <f t="shared" ref="Q1994" si="444">M1994</f>
        <v>115775989.16000001</v>
      </c>
      <c r="R1994" s="142">
        <f>R1995+R1997+R1999</f>
        <v>61301958.5</v>
      </c>
      <c r="S1994" s="103"/>
      <c r="T1994" s="142"/>
      <c r="U1994" s="142">
        <f t="shared" ref="U1994:AF1994" si="445">U1995+U1997+U1999</f>
        <v>4841.1399999999994</v>
      </c>
      <c r="V1994" s="142">
        <f t="shared" si="445"/>
        <v>36419896.219999999</v>
      </c>
      <c r="W1994" s="142">
        <f t="shared" si="445"/>
        <v>702</v>
      </c>
      <c r="X1994" s="142">
        <f t="shared" si="445"/>
        <v>1554228</v>
      </c>
      <c r="Y1994" s="142">
        <f t="shared" si="445"/>
        <v>5266.4000000000005</v>
      </c>
      <c r="Z1994" s="142">
        <f t="shared" si="445"/>
        <v>16385163.6</v>
      </c>
      <c r="AA1994" s="142"/>
      <c r="AB1994" s="142"/>
      <c r="AC1994" s="142"/>
      <c r="AD1994" s="142"/>
      <c r="AE1994" s="142"/>
      <c r="AF1994" s="142">
        <f t="shared" si="445"/>
        <v>114742.84</v>
      </c>
      <c r="AG1994" s="162"/>
      <c r="AH1994" s="132"/>
      <c r="AI1994" s="132"/>
      <c r="AJ1994" s="132"/>
      <c r="AN1994" s="164"/>
      <c r="AO1994" s="35"/>
      <c r="AP1994" s="16"/>
    </row>
    <row r="1995" spans="1:42" ht="22.5" customHeight="1" x14ac:dyDescent="0.25">
      <c r="A1995" s="68"/>
      <c r="B1995" s="25"/>
      <c r="C1995" s="200" t="s">
        <v>1190</v>
      </c>
      <c r="D1995" s="25"/>
      <c r="E1995" s="68"/>
      <c r="F1995" s="68"/>
      <c r="G1995" s="25"/>
      <c r="H1995" s="25"/>
      <c r="I1995" s="142">
        <f>SUM(I1996)</f>
        <v>684</v>
      </c>
      <c r="J1995" s="142">
        <f t="shared" ref="J1995:AF1995" si="446">SUM(J1996)</f>
        <v>640</v>
      </c>
      <c r="K1995" s="142">
        <f t="shared" si="446"/>
        <v>640</v>
      </c>
      <c r="L1995" s="103">
        <f t="shared" si="446"/>
        <v>10</v>
      </c>
      <c r="M1995" s="142">
        <f t="shared" si="446"/>
        <v>207142.84</v>
      </c>
      <c r="N1995" s="142"/>
      <c r="O1995" s="142"/>
      <c r="P1995" s="142"/>
      <c r="Q1995" s="142">
        <f>M1995</f>
        <v>207142.84</v>
      </c>
      <c r="R1995" s="142">
        <f t="shared" si="446"/>
        <v>92400</v>
      </c>
      <c r="S1995" s="103"/>
      <c r="T1995" s="142"/>
      <c r="U1995" s="142"/>
      <c r="V1995" s="142"/>
      <c r="W1995" s="142"/>
      <c r="X1995" s="142"/>
      <c r="Y1995" s="142"/>
      <c r="Z1995" s="142"/>
      <c r="AA1995" s="142"/>
      <c r="AB1995" s="142"/>
      <c r="AC1995" s="142"/>
      <c r="AD1995" s="142"/>
      <c r="AE1995" s="142"/>
      <c r="AF1995" s="142">
        <f t="shared" si="446"/>
        <v>114742.84</v>
      </c>
      <c r="AG1995" s="162"/>
      <c r="AH1995" s="132"/>
      <c r="AI1995" s="132"/>
      <c r="AJ1995" s="132"/>
      <c r="AN1995" s="164"/>
      <c r="AO1995" s="35"/>
      <c r="AP1995" s="16"/>
    </row>
    <row r="1996" spans="1:42" ht="22.5" customHeight="1" x14ac:dyDescent="0.25">
      <c r="A1996" s="68" t="str">
        <f>AM1996</f>
        <v>1905.</v>
      </c>
      <c r="B1996" s="25">
        <v>3644</v>
      </c>
      <c r="C1996" s="36" t="s">
        <v>767</v>
      </c>
      <c r="D1996" s="25">
        <v>1978</v>
      </c>
      <c r="E1996" s="68" t="s">
        <v>2932</v>
      </c>
      <c r="F1996" s="68" t="s">
        <v>2934</v>
      </c>
      <c r="G1996" s="25">
        <v>2</v>
      </c>
      <c r="H1996" s="25">
        <v>2</v>
      </c>
      <c r="I1996" s="146">
        <v>684</v>
      </c>
      <c r="J1996" s="144">
        <v>640</v>
      </c>
      <c r="K1996" s="146">
        <v>640</v>
      </c>
      <c r="L1996" s="25">
        <v>10</v>
      </c>
      <c r="M1996" s="145">
        <f>R1996+T1996+V1996+X1996+Z1996+AB1996+AE1996+AF1996</f>
        <v>207142.84</v>
      </c>
      <c r="N1996" s="149"/>
      <c r="O1996" s="142"/>
      <c r="P1996" s="142"/>
      <c r="Q1996" s="144">
        <f t="shared" ref="Q1996:Q1998" si="447">M1996</f>
        <v>207142.84</v>
      </c>
      <c r="R1996" s="145">
        <v>92400</v>
      </c>
      <c r="S1996" s="152"/>
      <c r="T1996" s="145"/>
      <c r="U1996" s="145"/>
      <c r="V1996" s="145"/>
      <c r="W1996" s="145"/>
      <c r="X1996" s="145"/>
      <c r="Y1996" s="145"/>
      <c r="Z1996" s="145"/>
      <c r="AA1996" s="145"/>
      <c r="AB1996" s="145"/>
      <c r="AC1996" s="144"/>
      <c r="AD1996" s="144"/>
      <c r="AE1996" s="144"/>
      <c r="AF1996" s="145">
        <v>114742.84</v>
      </c>
      <c r="AG1996" s="324">
        <v>2025</v>
      </c>
      <c r="AH1996" s="129"/>
      <c r="AI1996" s="148"/>
      <c r="AJ1996" s="177"/>
      <c r="AK1996" s="141">
        <f t="shared" si="440"/>
        <v>1905</v>
      </c>
      <c r="AL1996" s="35" t="s">
        <v>153</v>
      </c>
      <c r="AM1996" s="141" t="str">
        <f t="shared" si="441"/>
        <v>1905.</v>
      </c>
      <c r="AN1996" s="147"/>
      <c r="AO1996" s="35"/>
      <c r="AP1996" s="16"/>
    </row>
    <row r="1997" spans="1:42" s="33" customFormat="1" ht="22.5" customHeight="1" x14ac:dyDescent="0.25">
      <c r="A1997" s="70"/>
      <c r="B1997" s="45"/>
      <c r="C1997" s="200" t="s">
        <v>1191</v>
      </c>
      <c r="D1997" s="25"/>
      <c r="E1997" s="68"/>
      <c r="F1997" s="68"/>
      <c r="G1997" s="25"/>
      <c r="H1997" s="25"/>
      <c r="I1997" s="142">
        <f>SUM(I1998:I1998)</f>
        <v>3818.3</v>
      </c>
      <c r="J1997" s="142">
        <f t="shared" ref="J1997:R1997" si="448">SUM(J1998:J1998)</f>
        <v>2805.9</v>
      </c>
      <c r="K1997" s="142">
        <f t="shared" si="448"/>
        <v>2805.9</v>
      </c>
      <c r="L1997" s="103">
        <f t="shared" si="448"/>
        <v>131</v>
      </c>
      <c r="M1997" s="142">
        <f t="shared" si="448"/>
        <v>1501440</v>
      </c>
      <c r="N1997" s="142"/>
      <c r="O1997" s="142"/>
      <c r="P1997" s="142"/>
      <c r="Q1997" s="142">
        <f>M1997</f>
        <v>1501440</v>
      </c>
      <c r="R1997" s="142">
        <f t="shared" si="448"/>
        <v>1501440</v>
      </c>
      <c r="S1997" s="103"/>
      <c r="T1997" s="142"/>
      <c r="U1997" s="142"/>
      <c r="V1997" s="142"/>
      <c r="W1997" s="142"/>
      <c r="X1997" s="142"/>
      <c r="Y1997" s="142"/>
      <c r="Z1997" s="142"/>
      <c r="AA1997" s="142"/>
      <c r="AB1997" s="142"/>
      <c r="AC1997" s="142"/>
      <c r="AD1997" s="142"/>
      <c r="AE1997" s="142"/>
      <c r="AF1997" s="142"/>
      <c r="AG1997" s="163"/>
      <c r="AH1997" s="128"/>
      <c r="AI1997" s="128"/>
      <c r="AJ1997" s="128"/>
      <c r="AK1997" s="141"/>
      <c r="AL1997" s="35"/>
      <c r="AM1997" s="141"/>
      <c r="AN1997" s="133"/>
      <c r="AO1997" s="275"/>
      <c r="AP1997" s="16"/>
    </row>
    <row r="1998" spans="1:42" ht="22.5" customHeight="1" x14ac:dyDescent="0.25">
      <c r="A1998" s="68" t="str">
        <f>AM1998</f>
        <v>1906.</v>
      </c>
      <c r="B1998" s="25">
        <v>3699</v>
      </c>
      <c r="C1998" s="37" t="s">
        <v>2979</v>
      </c>
      <c r="D1998" s="324">
        <v>1983</v>
      </c>
      <c r="E1998" s="111" t="s">
        <v>2932</v>
      </c>
      <c r="F1998" s="68" t="s">
        <v>2934</v>
      </c>
      <c r="G1998" s="25">
        <v>5</v>
      </c>
      <c r="H1998" s="25">
        <v>3</v>
      </c>
      <c r="I1998" s="144">
        <v>3818.3</v>
      </c>
      <c r="J1998" s="144">
        <v>2805.9</v>
      </c>
      <c r="K1998" s="323">
        <v>2805.9</v>
      </c>
      <c r="L1998" s="324">
        <v>131</v>
      </c>
      <c r="M1998" s="144">
        <f>R1998+T1998+V1998+X1998+Z1998+AB1998+AE1998+AF1998</f>
        <v>1501440</v>
      </c>
      <c r="N1998" s="142"/>
      <c r="O1998" s="142"/>
      <c r="P1998" s="142"/>
      <c r="Q1998" s="144">
        <f t="shared" si="447"/>
        <v>1501440</v>
      </c>
      <c r="R1998" s="144">
        <v>1501440</v>
      </c>
      <c r="S1998" s="30"/>
      <c r="T1998" s="144"/>
      <c r="U1998" s="144"/>
      <c r="V1998" s="144"/>
      <c r="W1998" s="144"/>
      <c r="X1998" s="144"/>
      <c r="Y1998" s="144"/>
      <c r="Z1998" s="144"/>
      <c r="AA1998" s="144"/>
      <c r="AB1998" s="144"/>
      <c r="AC1998" s="144"/>
      <c r="AD1998" s="144"/>
      <c r="AE1998" s="144"/>
      <c r="AF1998" s="144"/>
      <c r="AG1998" s="324">
        <v>2025</v>
      </c>
      <c r="AH1998" s="128"/>
      <c r="AI1998" s="132"/>
      <c r="AJ1998" s="132"/>
      <c r="AK1998" s="141">
        <f t="shared" si="440"/>
        <v>1906</v>
      </c>
      <c r="AL1998" s="35" t="s">
        <v>153</v>
      </c>
      <c r="AM1998" s="141" t="str">
        <f t="shared" si="441"/>
        <v>1906.</v>
      </c>
      <c r="AN1998" s="147"/>
      <c r="AO1998" s="35"/>
      <c r="AP1998" s="16"/>
    </row>
    <row r="1999" spans="1:42" s="33" customFormat="1" ht="22.5" customHeight="1" x14ac:dyDescent="0.25">
      <c r="A1999" s="70"/>
      <c r="B1999" s="45"/>
      <c r="C1999" s="200" t="s">
        <v>1192</v>
      </c>
      <c r="D1999" s="25"/>
      <c r="E1999" s="111"/>
      <c r="F1999" s="68"/>
      <c r="G1999" s="25"/>
      <c r="H1999" s="25"/>
      <c r="I1999" s="142">
        <f>SUM(I2000:I2058)</f>
        <v>74065.17</v>
      </c>
      <c r="J1999" s="142">
        <f t="shared" ref="J1999:V1999" si="449">SUM(J2000:J2058)</f>
        <v>47805.4</v>
      </c>
      <c r="K1999" s="142">
        <f t="shared" si="449"/>
        <v>45627.3</v>
      </c>
      <c r="L1999" s="103">
        <f t="shared" si="449"/>
        <v>2014</v>
      </c>
      <c r="M1999" s="142">
        <f t="shared" si="449"/>
        <v>114067406.32000001</v>
      </c>
      <c r="N1999" s="142"/>
      <c r="O1999" s="142"/>
      <c r="P1999" s="142"/>
      <c r="Q1999" s="142">
        <f>M1999</f>
        <v>114067406.32000001</v>
      </c>
      <c r="R1999" s="142">
        <f t="shared" si="449"/>
        <v>59708118.5</v>
      </c>
      <c r="S1999" s="103"/>
      <c r="T1999" s="142"/>
      <c r="U1999" s="142">
        <f t="shared" si="449"/>
        <v>4841.1399999999994</v>
      </c>
      <c r="V1999" s="142">
        <f t="shared" si="449"/>
        <v>36419896.219999999</v>
      </c>
      <c r="W1999" s="142">
        <f t="shared" ref="W1999:Z1999" si="450">SUM(W2000:W2057)</f>
        <v>702</v>
      </c>
      <c r="X1999" s="142">
        <f t="shared" si="450"/>
        <v>1554228</v>
      </c>
      <c r="Y1999" s="142">
        <f t="shared" si="450"/>
        <v>5266.4000000000005</v>
      </c>
      <c r="Z1999" s="142">
        <f t="shared" si="450"/>
        <v>16385163.6</v>
      </c>
      <c r="AA1999" s="142"/>
      <c r="AB1999" s="142"/>
      <c r="AC1999" s="142"/>
      <c r="AD1999" s="142"/>
      <c r="AE1999" s="142"/>
      <c r="AF1999" s="142"/>
      <c r="AG1999" s="163"/>
      <c r="AH1999" s="128"/>
      <c r="AI1999" s="128"/>
      <c r="AJ1999" s="128"/>
      <c r="AK1999" s="141"/>
      <c r="AL1999" s="35"/>
      <c r="AM1999" s="141"/>
      <c r="AN1999" s="133"/>
      <c r="AO1999" s="275"/>
      <c r="AP1999" s="16"/>
    </row>
    <row r="2000" spans="1:42" ht="22.5" customHeight="1" x14ac:dyDescent="0.25">
      <c r="A2000" s="68" t="str">
        <f>AM2000</f>
        <v>1907.</v>
      </c>
      <c r="B2000" s="25">
        <v>3679</v>
      </c>
      <c r="C2000" s="36" t="s">
        <v>1354</v>
      </c>
      <c r="D2000" s="25">
        <v>1980</v>
      </c>
      <c r="E2000" s="68" t="s">
        <v>2932</v>
      </c>
      <c r="F2000" s="68" t="s">
        <v>2934</v>
      </c>
      <c r="G2000" s="25">
        <v>2</v>
      </c>
      <c r="H2000" s="25">
        <v>2</v>
      </c>
      <c r="I2000" s="146">
        <v>790.6</v>
      </c>
      <c r="J2000" s="146">
        <v>734.7</v>
      </c>
      <c r="K2000" s="146">
        <v>734.7</v>
      </c>
      <c r="L2000" s="25">
        <v>27</v>
      </c>
      <c r="M2000" s="145">
        <f t="shared" ref="M2000:M2015" si="451">R2000+T2000+V2000+X2000+Z2000+AB2000+AE2000+AF2000</f>
        <v>5115640</v>
      </c>
      <c r="N2000" s="149"/>
      <c r="O2000" s="142"/>
      <c r="P2000" s="142"/>
      <c r="Q2000" s="144">
        <f t="shared" ref="Q2000:Q2015" si="452">M2000</f>
        <v>5115640</v>
      </c>
      <c r="R2000" s="145"/>
      <c r="S2000" s="152"/>
      <c r="T2000" s="145"/>
      <c r="U2000" s="145">
        <v>680</v>
      </c>
      <c r="V2000" s="145">
        <f>U2000*7523</f>
        <v>5115640</v>
      </c>
      <c r="W2000" s="145"/>
      <c r="X2000" s="145"/>
      <c r="Y2000" s="145"/>
      <c r="Z2000" s="145"/>
      <c r="AA2000" s="145"/>
      <c r="AB2000" s="145"/>
      <c r="AC2000" s="144"/>
      <c r="AD2000" s="144"/>
      <c r="AE2000" s="145"/>
      <c r="AF2000" s="145"/>
      <c r="AG2000" s="324">
        <v>2025</v>
      </c>
      <c r="AH2000" s="129"/>
      <c r="AI2000" s="132"/>
      <c r="AJ2000" s="132"/>
      <c r="AK2000" s="141">
        <f t="shared" si="440"/>
        <v>1907</v>
      </c>
      <c r="AL2000" s="35" t="s">
        <v>153</v>
      </c>
      <c r="AM2000" s="141" t="str">
        <f t="shared" si="441"/>
        <v>1907.</v>
      </c>
      <c r="AN2000" s="147"/>
      <c r="AO2000" s="35"/>
      <c r="AP2000" s="16"/>
    </row>
    <row r="2001" spans="1:42" ht="22.5" customHeight="1" x14ac:dyDescent="0.25">
      <c r="A2001" s="68" t="str">
        <f t="shared" ref="A2001:A2056" si="453">AM2001</f>
        <v>1908.</v>
      </c>
      <c r="B2001" s="25">
        <v>3695</v>
      </c>
      <c r="C2001" s="36" t="s">
        <v>1357</v>
      </c>
      <c r="D2001" s="25">
        <v>1972</v>
      </c>
      <c r="E2001" s="68" t="s">
        <v>2932</v>
      </c>
      <c r="F2001" s="68" t="s">
        <v>2934</v>
      </c>
      <c r="G2001" s="25">
        <v>2</v>
      </c>
      <c r="H2001" s="25">
        <v>2</v>
      </c>
      <c r="I2001" s="146">
        <v>543.4</v>
      </c>
      <c r="J2001" s="144">
        <v>492.6</v>
      </c>
      <c r="K2001" s="146">
        <v>492.6</v>
      </c>
      <c r="L2001" s="25">
        <v>15</v>
      </c>
      <c r="M2001" s="145">
        <f>R2001+T2001+V2001+X2001+Z2001+AB2001+AE2001+AF2001</f>
        <v>398820</v>
      </c>
      <c r="N2001" s="149"/>
      <c r="O2001" s="142"/>
      <c r="P2001" s="142"/>
      <c r="Q2001" s="144">
        <f>M2001</f>
        <v>398820</v>
      </c>
      <c r="R2001" s="145">
        <v>398820</v>
      </c>
      <c r="S2001" s="152"/>
      <c r="T2001" s="145"/>
      <c r="U2001" s="145"/>
      <c r="V2001" s="145"/>
      <c r="W2001" s="145"/>
      <c r="X2001" s="145"/>
      <c r="Y2001" s="145"/>
      <c r="Z2001" s="145"/>
      <c r="AA2001" s="145"/>
      <c r="AB2001" s="145"/>
      <c r="AC2001" s="144"/>
      <c r="AD2001" s="144"/>
      <c r="AE2001" s="145"/>
      <c r="AF2001" s="145"/>
      <c r="AG2001" s="324">
        <v>2025</v>
      </c>
      <c r="AH2001" s="129"/>
      <c r="AI2001" s="148"/>
      <c r="AJ2001" s="148"/>
      <c r="AK2001" s="141">
        <f t="shared" si="440"/>
        <v>1908</v>
      </c>
      <c r="AL2001" s="35" t="s">
        <v>153</v>
      </c>
      <c r="AM2001" s="141" t="str">
        <f t="shared" si="441"/>
        <v>1908.</v>
      </c>
      <c r="AN2001" s="147"/>
      <c r="AO2001" s="35"/>
      <c r="AP2001" s="16"/>
    </row>
    <row r="2002" spans="1:42" ht="22.5" customHeight="1" x14ac:dyDescent="0.25">
      <c r="A2002" s="68" t="str">
        <f t="shared" si="453"/>
        <v>1909.</v>
      </c>
      <c r="B2002" s="25">
        <v>3743</v>
      </c>
      <c r="C2002" s="36" t="s">
        <v>1368</v>
      </c>
      <c r="D2002" s="25">
        <v>1976</v>
      </c>
      <c r="E2002" s="111" t="s">
        <v>2932</v>
      </c>
      <c r="F2002" s="68" t="s">
        <v>2934</v>
      </c>
      <c r="G2002" s="25">
        <v>2</v>
      </c>
      <c r="H2002" s="25">
        <v>2</v>
      </c>
      <c r="I2002" s="144">
        <v>930.4</v>
      </c>
      <c r="J2002" s="144">
        <v>861</v>
      </c>
      <c r="K2002" s="144">
        <v>861</v>
      </c>
      <c r="L2002" s="30">
        <v>8</v>
      </c>
      <c r="M2002" s="145">
        <f>R2002+T2002+V2002+X2002+Z2002+AB2002+AE2002+AF2002</f>
        <v>5823800</v>
      </c>
      <c r="N2002" s="149"/>
      <c r="O2002" s="142"/>
      <c r="P2002" s="142"/>
      <c r="Q2002" s="144">
        <f>M2002</f>
        <v>5823800</v>
      </c>
      <c r="R2002" s="144"/>
      <c r="S2002" s="152"/>
      <c r="T2002" s="145"/>
      <c r="U2002" s="145"/>
      <c r="V2002" s="145"/>
      <c r="W2002" s="145"/>
      <c r="X2002" s="145"/>
      <c r="Y2002" s="145">
        <v>1850</v>
      </c>
      <c r="Z2002" s="145">
        <f>Y2002*3148</f>
        <v>5823800</v>
      </c>
      <c r="AA2002" s="145"/>
      <c r="AB2002" s="145"/>
      <c r="AC2002" s="144"/>
      <c r="AD2002" s="144"/>
      <c r="AE2002" s="144"/>
      <c r="AF2002" s="145"/>
      <c r="AG2002" s="324">
        <v>2025</v>
      </c>
      <c r="AH2002" s="129"/>
      <c r="AI2002" s="132"/>
      <c r="AJ2002" s="132"/>
      <c r="AK2002" s="141">
        <f t="shared" si="440"/>
        <v>1909</v>
      </c>
      <c r="AL2002" s="35" t="s">
        <v>153</v>
      </c>
      <c r="AM2002" s="141" t="str">
        <f t="shared" si="441"/>
        <v>1909.</v>
      </c>
      <c r="AN2002" s="147"/>
      <c r="AO2002" s="35"/>
      <c r="AP2002" s="16"/>
    </row>
    <row r="2003" spans="1:42" ht="22.5" customHeight="1" x14ac:dyDescent="0.25">
      <c r="A2003" s="68" t="str">
        <f t="shared" si="453"/>
        <v>1910.</v>
      </c>
      <c r="B2003" s="25">
        <v>3704</v>
      </c>
      <c r="C2003" s="36" t="s">
        <v>1827</v>
      </c>
      <c r="D2003" s="25">
        <v>1972</v>
      </c>
      <c r="E2003" s="68" t="s">
        <v>2932</v>
      </c>
      <c r="F2003" s="68" t="s">
        <v>2936</v>
      </c>
      <c r="G2003" s="25">
        <v>2</v>
      </c>
      <c r="H2003" s="25">
        <v>2</v>
      </c>
      <c r="I2003" s="144">
        <v>803.7</v>
      </c>
      <c r="J2003" s="144">
        <v>746.1</v>
      </c>
      <c r="K2003" s="144">
        <v>746.1</v>
      </c>
      <c r="L2003" s="30">
        <v>14</v>
      </c>
      <c r="M2003" s="144">
        <f t="shared" si="451"/>
        <v>4852335</v>
      </c>
      <c r="N2003" s="144"/>
      <c r="O2003" s="144"/>
      <c r="P2003" s="144"/>
      <c r="Q2003" s="144">
        <f t="shared" si="452"/>
        <v>4852335</v>
      </c>
      <c r="R2003" s="144"/>
      <c r="S2003" s="30"/>
      <c r="T2003" s="144"/>
      <c r="U2003" s="144">
        <v>645</v>
      </c>
      <c r="V2003" s="144">
        <f>U2003*7523</f>
        <v>4852335</v>
      </c>
      <c r="W2003" s="144"/>
      <c r="X2003" s="144"/>
      <c r="Y2003" s="144"/>
      <c r="Z2003" s="144"/>
      <c r="AA2003" s="144"/>
      <c r="AB2003" s="144"/>
      <c r="AC2003" s="144"/>
      <c r="AD2003" s="144"/>
      <c r="AE2003" s="144"/>
      <c r="AF2003" s="144"/>
      <c r="AG2003" s="324">
        <v>2025</v>
      </c>
      <c r="AH2003" s="133"/>
      <c r="AI2003" s="132"/>
      <c r="AJ2003" s="132"/>
      <c r="AK2003" s="141">
        <f t="shared" si="440"/>
        <v>1910</v>
      </c>
      <c r="AL2003" s="35" t="s">
        <v>153</v>
      </c>
      <c r="AM2003" s="141" t="str">
        <f t="shared" si="441"/>
        <v>1910.</v>
      </c>
      <c r="AN2003" s="147"/>
      <c r="AO2003" s="35"/>
      <c r="AP2003" s="16"/>
    </row>
    <row r="2004" spans="1:42" ht="21" customHeight="1" x14ac:dyDescent="0.25">
      <c r="A2004" s="68" t="str">
        <f t="shared" si="453"/>
        <v>1911.</v>
      </c>
      <c r="B2004" s="25">
        <v>3684</v>
      </c>
      <c r="C2004" s="36" t="s">
        <v>763</v>
      </c>
      <c r="D2004" s="25">
        <v>1973</v>
      </c>
      <c r="E2004" s="68" t="s">
        <v>2932</v>
      </c>
      <c r="F2004" s="68" t="s">
        <v>2934</v>
      </c>
      <c r="G2004" s="25">
        <v>2</v>
      </c>
      <c r="H2004" s="25">
        <v>2</v>
      </c>
      <c r="I2004" s="146">
        <v>1967.6</v>
      </c>
      <c r="J2004" s="144">
        <v>863.4</v>
      </c>
      <c r="K2004" s="146">
        <v>863.4</v>
      </c>
      <c r="L2004" s="25">
        <v>32</v>
      </c>
      <c r="M2004" s="145">
        <f t="shared" si="451"/>
        <v>6507395</v>
      </c>
      <c r="N2004" s="149"/>
      <c r="O2004" s="142"/>
      <c r="P2004" s="142"/>
      <c r="Q2004" s="144">
        <f t="shared" si="452"/>
        <v>6507395</v>
      </c>
      <c r="R2004" s="145"/>
      <c r="S2004" s="152"/>
      <c r="T2004" s="145"/>
      <c r="U2004" s="145">
        <v>865</v>
      </c>
      <c r="V2004" s="145">
        <f>U2004*7523</f>
        <v>6507395</v>
      </c>
      <c r="W2004" s="145"/>
      <c r="X2004" s="145"/>
      <c r="Y2004" s="145"/>
      <c r="Z2004" s="145"/>
      <c r="AA2004" s="145"/>
      <c r="AB2004" s="145"/>
      <c r="AC2004" s="144"/>
      <c r="AD2004" s="144"/>
      <c r="AE2004" s="144"/>
      <c r="AF2004" s="145"/>
      <c r="AG2004" s="324">
        <v>2025</v>
      </c>
      <c r="AH2004" s="129"/>
      <c r="AI2004" s="132"/>
      <c r="AJ2004" s="132"/>
      <c r="AK2004" s="141">
        <f t="shared" si="440"/>
        <v>1911</v>
      </c>
      <c r="AL2004" s="35" t="s">
        <v>153</v>
      </c>
      <c r="AM2004" s="141" t="str">
        <f t="shared" si="441"/>
        <v>1911.</v>
      </c>
      <c r="AN2004" s="147"/>
      <c r="AO2004" s="35"/>
      <c r="AP2004" s="16"/>
    </row>
    <row r="2005" spans="1:42" ht="22.5" customHeight="1" x14ac:dyDescent="0.25">
      <c r="A2005" s="68" t="str">
        <f t="shared" si="453"/>
        <v>1912.</v>
      </c>
      <c r="B2005" s="25">
        <v>3642</v>
      </c>
      <c r="C2005" s="36" t="s">
        <v>1349</v>
      </c>
      <c r="D2005" s="25">
        <v>1973</v>
      </c>
      <c r="E2005" s="68" t="s">
        <v>2932</v>
      </c>
      <c r="F2005" s="68" t="s">
        <v>2934</v>
      </c>
      <c r="G2005" s="25">
        <v>2</v>
      </c>
      <c r="H2005" s="25">
        <v>1</v>
      </c>
      <c r="I2005" s="146">
        <v>324</v>
      </c>
      <c r="J2005" s="146">
        <v>280</v>
      </c>
      <c r="K2005" s="146">
        <v>280</v>
      </c>
      <c r="L2005" s="25">
        <v>11</v>
      </c>
      <c r="M2005" s="145">
        <f t="shared" si="451"/>
        <v>977990</v>
      </c>
      <c r="N2005" s="149"/>
      <c r="O2005" s="142"/>
      <c r="P2005" s="142"/>
      <c r="Q2005" s="144">
        <f t="shared" si="452"/>
        <v>977990</v>
      </c>
      <c r="R2005" s="145"/>
      <c r="S2005" s="152"/>
      <c r="T2005" s="145"/>
      <c r="U2005" s="145">
        <v>130</v>
      </c>
      <c r="V2005" s="145">
        <f>U2005*7523</f>
        <v>977990</v>
      </c>
      <c r="W2005" s="145"/>
      <c r="X2005" s="145"/>
      <c r="Y2005" s="145"/>
      <c r="Z2005" s="145"/>
      <c r="AA2005" s="145"/>
      <c r="AB2005" s="145"/>
      <c r="AC2005" s="144"/>
      <c r="AD2005" s="144"/>
      <c r="AE2005" s="144"/>
      <c r="AF2005" s="145"/>
      <c r="AG2005" s="324">
        <v>2025</v>
      </c>
      <c r="AH2005" s="129"/>
      <c r="AI2005" s="132"/>
      <c r="AJ2005" s="132"/>
      <c r="AK2005" s="141">
        <f t="shared" si="440"/>
        <v>1912</v>
      </c>
      <c r="AL2005" s="35" t="s">
        <v>153</v>
      </c>
      <c r="AM2005" s="141" t="str">
        <f t="shared" si="441"/>
        <v>1912.</v>
      </c>
      <c r="AN2005" s="147"/>
      <c r="AO2005" s="35"/>
      <c r="AP2005" s="16"/>
    </row>
    <row r="2006" spans="1:42" ht="22.5" customHeight="1" x14ac:dyDescent="0.25">
      <c r="A2006" s="68" t="str">
        <f t="shared" si="453"/>
        <v>1913.</v>
      </c>
      <c r="B2006" s="25">
        <v>3645</v>
      </c>
      <c r="C2006" s="36" t="s">
        <v>768</v>
      </c>
      <c r="D2006" s="25">
        <v>1973</v>
      </c>
      <c r="E2006" s="68" t="s">
        <v>2932</v>
      </c>
      <c r="F2006" s="68" t="s">
        <v>2934</v>
      </c>
      <c r="G2006" s="25">
        <v>2</v>
      </c>
      <c r="H2006" s="25">
        <v>2</v>
      </c>
      <c r="I2006" s="146">
        <v>548.20000000000005</v>
      </c>
      <c r="J2006" s="144">
        <v>289.7</v>
      </c>
      <c r="K2006" s="146">
        <v>289.7</v>
      </c>
      <c r="L2006" s="25">
        <v>8</v>
      </c>
      <c r="M2006" s="145">
        <f t="shared" si="451"/>
        <v>685920</v>
      </c>
      <c r="N2006" s="149"/>
      <c r="O2006" s="142"/>
      <c r="P2006" s="142"/>
      <c r="Q2006" s="144">
        <f t="shared" si="452"/>
        <v>685920</v>
      </c>
      <c r="R2006" s="145">
        <v>685920</v>
      </c>
      <c r="S2006" s="152"/>
      <c r="T2006" s="145"/>
      <c r="U2006" s="145"/>
      <c r="V2006" s="145"/>
      <c r="W2006" s="145"/>
      <c r="X2006" s="145"/>
      <c r="Y2006" s="145"/>
      <c r="Z2006" s="145"/>
      <c r="AA2006" s="145"/>
      <c r="AB2006" s="145"/>
      <c r="AC2006" s="144"/>
      <c r="AD2006" s="144"/>
      <c r="AE2006" s="145"/>
      <c r="AF2006" s="145"/>
      <c r="AG2006" s="324">
        <v>2025</v>
      </c>
      <c r="AH2006" s="129"/>
      <c r="AI2006" s="148"/>
      <c r="AJ2006" s="148"/>
      <c r="AK2006" s="141">
        <f t="shared" si="440"/>
        <v>1913</v>
      </c>
      <c r="AL2006" s="35" t="s">
        <v>153</v>
      </c>
      <c r="AM2006" s="141" t="str">
        <f t="shared" si="441"/>
        <v>1913.</v>
      </c>
      <c r="AN2006" s="147"/>
      <c r="AO2006" s="35"/>
      <c r="AP2006" s="16"/>
    </row>
    <row r="2007" spans="1:42" ht="22.5" customHeight="1" x14ac:dyDescent="0.25">
      <c r="A2007" s="68" t="str">
        <f t="shared" si="453"/>
        <v>1914.</v>
      </c>
      <c r="B2007" s="25">
        <v>3694</v>
      </c>
      <c r="C2007" s="36" t="s">
        <v>117</v>
      </c>
      <c r="D2007" s="25">
        <v>1974</v>
      </c>
      <c r="E2007" s="68" t="s">
        <v>2932</v>
      </c>
      <c r="F2007" s="68" t="s">
        <v>2934</v>
      </c>
      <c r="G2007" s="25">
        <v>2</v>
      </c>
      <c r="H2007" s="25">
        <v>1</v>
      </c>
      <c r="I2007" s="146">
        <v>464.3</v>
      </c>
      <c r="J2007" s="144">
        <v>421.9</v>
      </c>
      <c r="K2007" s="146">
        <v>421.9</v>
      </c>
      <c r="L2007" s="25">
        <v>12</v>
      </c>
      <c r="M2007" s="145">
        <f t="shared" si="451"/>
        <v>2355380</v>
      </c>
      <c r="N2007" s="149"/>
      <c r="O2007" s="142"/>
      <c r="P2007" s="142"/>
      <c r="Q2007" s="144">
        <f t="shared" si="452"/>
        <v>2355380</v>
      </c>
      <c r="R2007" s="145">
        <v>2355380</v>
      </c>
      <c r="S2007" s="152"/>
      <c r="T2007" s="145"/>
      <c r="U2007" s="145"/>
      <c r="V2007" s="145"/>
      <c r="W2007" s="145"/>
      <c r="X2007" s="145"/>
      <c r="Y2007" s="145"/>
      <c r="Z2007" s="145"/>
      <c r="AA2007" s="145"/>
      <c r="AB2007" s="145"/>
      <c r="AC2007" s="144"/>
      <c r="AD2007" s="144"/>
      <c r="AE2007" s="145"/>
      <c r="AF2007" s="145"/>
      <c r="AG2007" s="324">
        <v>2025</v>
      </c>
      <c r="AH2007" s="129"/>
      <c r="AI2007" s="148"/>
      <c r="AJ2007" s="148"/>
      <c r="AK2007" s="141">
        <f t="shared" si="440"/>
        <v>1914</v>
      </c>
      <c r="AL2007" s="35" t="s">
        <v>153</v>
      </c>
      <c r="AM2007" s="141" t="str">
        <f t="shared" si="441"/>
        <v>1914.</v>
      </c>
      <c r="AN2007" s="147"/>
      <c r="AO2007" s="35"/>
      <c r="AP2007" s="16"/>
    </row>
    <row r="2008" spans="1:42" ht="22.5" customHeight="1" x14ac:dyDescent="0.25">
      <c r="A2008" s="68" t="str">
        <f t="shared" si="453"/>
        <v>1915.</v>
      </c>
      <c r="B2008" s="25">
        <v>3731</v>
      </c>
      <c r="C2008" s="36" t="s">
        <v>764</v>
      </c>
      <c r="D2008" s="25">
        <v>1974</v>
      </c>
      <c r="E2008" s="68" t="s">
        <v>2932</v>
      </c>
      <c r="F2008" s="68" t="s">
        <v>2934</v>
      </c>
      <c r="G2008" s="25">
        <v>2</v>
      </c>
      <c r="H2008" s="25">
        <v>3</v>
      </c>
      <c r="I2008" s="146">
        <v>2037.5</v>
      </c>
      <c r="J2008" s="144">
        <v>915</v>
      </c>
      <c r="K2008" s="146">
        <v>915</v>
      </c>
      <c r="L2008" s="25">
        <v>34</v>
      </c>
      <c r="M2008" s="145">
        <f t="shared" si="451"/>
        <v>552296</v>
      </c>
      <c r="N2008" s="149"/>
      <c r="O2008" s="142"/>
      <c r="P2008" s="142"/>
      <c r="Q2008" s="144">
        <f t="shared" si="452"/>
        <v>552296</v>
      </c>
      <c r="R2008" s="145">
        <v>552296</v>
      </c>
      <c r="S2008" s="152"/>
      <c r="T2008" s="145"/>
      <c r="U2008" s="145"/>
      <c r="V2008" s="145"/>
      <c r="W2008" s="145"/>
      <c r="X2008" s="145"/>
      <c r="Y2008" s="145"/>
      <c r="Z2008" s="145"/>
      <c r="AA2008" s="145"/>
      <c r="AB2008" s="145"/>
      <c r="AC2008" s="144"/>
      <c r="AD2008" s="144"/>
      <c r="AE2008" s="145"/>
      <c r="AF2008" s="145"/>
      <c r="AG2008" s="324">
        <v>2025</v>
      </c>
      <c r="AH2008" s="129"/>
      <c r="AI2008" s="148"/>
      <c r="AJ2008" s="148"/>
      <c r="AK2008" s="141">
        <f t="shared" si="440"/>
        <v>1915</v>
      </c>
      <c r="AL2008" s="35" t="s">
        <v>153</v>
      </c>
      <c r="AM2008" s="141" t="str">
        <f t="shared" si="441"/>
        <v>1915.</v>
      </c>
      <c r="AN2008" s="147"/>
      <c r="AO2008" s="35"/>
      <c r="AP2008" s="16"/>
    </row>
    <row r="2009" spans="1:42" ht="22.5" customHeight="1" x14ac:dyDescent="0.25">
      <c r="A2009" s="68" t="str">
        <f t="shared" si="453"/>
        <v>1916.</v>
      </c>
      <c r="B2009" s="25">
        <v>3663</v>
      </c>
      <c r="C2009" s="36" t="s">
        <v>1351</v>
      </c>
      <c r="D2009" s="324">
        <v>1976</v>
      </c>
      <c r="E2009" s="111" t="s">
        <v>2932</v>
      </c>
      <c r="F2009" s="68" t="s">
        <v>2934</v>
      </c>
      <c r="G2009" s="25">
        <v>2</v>
      </c>
      <c r="H2009" s="25">
        <v>3</v>
      </c>
      <c r="I2009" s="144">
        <v>976.1</v>
      </c>
      <c r="J2009" s="144">
        <v>582.70000000000005</v>
      </c>
      <c r="K2009" s="323">
        <v>582.70000000000005</v>
      </c>
      <c r="L2009" s="324">
        <v>25</v>
      </c>
      <c r="M2009" s="144">
        <f t="shared" si="451"/>
        <v>1779277.5</v>
      </c>
      <c r="N2009" s="144"/>
      <c r="O2009" s="144"/>
      <c r="P2009" s="144"/>
      <c r="Q2009" s="144">
        <f t="shared" si="452"/>
        <v>1779277.5</v>
      </c>
      <c r="R2009" s="144">
        <v>1779277.5</v>
      </c>
      <c r="S2009" s="30"/>
      <c r="T2009" s="144"/>
      <c r="U2009" s="144"/>
      <c r="V2009" s="144"/>
      <c r="W2009" s="144"/>
      <c r="X2009" s="144"/>
      <c r="Y2009" s="144"/>
      <c r="Z2009" s="144"/>
      <c r="AA2009" s="144"/>
      <c r="AB2009" s="144"/>
      <c r="AC2009" s="144"/>
      <c r="AD2009" s="144"/>
      <c r="AE2009" s="144"/>
      <c r="AF2009" s="144"/>
      <c r="AG2009" s="324">
        <v>2025</v>
      </c>
      <c r="AH2009" s="133"/>
      <c r="AI2009" s="164"/>
      <c r="AJ2009" s="164"/>
      <c r="AK2009" s="141">
        <f t="shared" si="440"/>
        <v>1916</v>
      </c>
      <c r="AL2009" s="35" t="s">
        <v>153</v>
      </c>
      <c r="AM2009" s="141" t="str">
        <f t="shared" si="441"/>
        <v>1916.</v>
      </c>
      <c r="AN2009" s="147"/>
      <c r="AO2009" s="35"/>
      <c r="AP2009" s="16"/>
    </row>
    <row r="2010" spans="1:42" ht="22.5" customHeight="1" x14ac:dyDescent="0.25">
      <c r="A2010" s="68" t="str">
        <f t="shared" si="453"/>
        <v>1917.</v>
      </c>
      <c r="B2010" s="25">
        <v>3664</v>
      </c>
      <c r="C2010" s="36" t="s">
        <v>1352</v>
      </c>
      <c r="D2010" s="25">
        <v>1978</v>
      </c>
      <c r="E2010" s="111" t="s">
        <v>2932</v>
      </c>
      <c r="F2010" s="68" t="s">
        <v>2934</v>
      </c>
      <c r="G2010" s="25">
        <v>2</v>
      </c>
      <c r="H2010" s="25">
        <v>3</v>
      </c>
      <c r="I2010" s="144">
        <v>922.36</v>
      </c>
      <c r="J2010" s="144">
        <v>572.70000000000005</v>
      </c>
      <c r="K2010" s="144">
        <v>572.70000000000005</v>
      </c>
      <c r="L2010" s="30">
        <v>31</v>
      </c>
      <c r="M2010" s="144">
        <f t="shared" si="451"/>
        <v>4980664</v>
      </c>
      <c r="N2010" s="144"/>
      <c r="O2010" s="144"/>
      <c r="P2010" s="144"/>
      <c r="Q2010" s="144">
        <f t="shared" si="452"/>
        <v>4980664</v>
      </c>
      <c r="R2010" s="144">
        <f>3202927+1777737</f>
        <v>4980664</v>
      </c>
      <c r="S2010" s="30"/>
      <c r="T2010" s="144"/>
      <c r="U2010" s="144"/>
      <c r="V2010" s="144"/>
      <c r="W2010" s="144"/>
      <c r="X2010" s="144"/>
      <c r="Y2010" s="144"/>
      <c r="Z2010" s="144"/>
      <c r="AA2010" s="144"/>
      <c r="AB2010" s="144"/>
      <c r="AC2010" s="144"/>
      <c r="AD2010" s="144"/>
      <c r="AE2010" s="144"/>
      <c r="AF2010" s="144"/>
      <c r="AG2010" s="324">
        <v>2025</v>
      </c>
      <c r="AH2010" s="133"/>
      <c r="AI2010" s="164"/>
      <c r="AJ2010" s="164"/>
      <c r="AK2010" s="141">
        <f t="shared" si="440"/>
        <v>1917</v>
      </c>
      <c r="AL2010" s="35" t="s">
        <v>153</v>
      </c>
      <c r="AM2010" s="141" t="str">
        <f t="shared" si="441"/>
        <v>1917.</v>
      </c>
      <c r="AN2010" s="147"/>
      <c r="AO2010" s="35"/>
      <c r="AP2010" s="16"/>
    </row>
    <row r="2011" spans="1:42" ht="22.5" customHeight="1" x14ac:dyDescent="0.25">
      <c r="A2011" s="68" t="str">
        <f t="shared" si="453"/>
        <v>1918.</v>
      </c>
      <c r="B2011" s="25">
        <v>3682</v>
      </c>
      <c r="C2011" s="36" t="s">
        <v>3073</v>
      </c>
      <c r="D2011" s="25">
        <v>1986</v>
      </c>
      <c r="E2011" s="111" t="s">
        <v>2932</v>
      </c>
      <c r="F2011" s="68" t="s">
        <v>2934</v>
      </c>
      <c r="G2011" s="25">
        <v>5</v>
      </c>
      <c r="H2011" s="25">
        <v>2</v>
      </c>
      <c r="I2011" s="144">
        <v>1924.9</v>
      </c>
      <c r="J2011" s="144">
        <v>1432.9</v>
      </c>
      <c r="K2011" s="144">
        <v>1432.9</v>
      </c>
      <c r="L2011" s="30">
        <v>62</v>
      </c>
      <c r="M2011" s="145">
        <f t="shared" si="451"/>
        <v>2082960</v>
      </c>
      <c r="N2011" s="145"/>
      <c r="O2011" s="145"/>
      <c r="P2011" s="145"/>
      <c r="Q2011" s="144">
        <f t="shared" si="452"/>
        <v>2082960</v>
      </c>
      <c r="R2011" s="145">
        <f>1332240+750720</f>
        <v>2082960</v>
      </c>
      <c r="S2011" s="152"/>
      <c r="T2011" s="145"/>
      <c r="U2011" s="145"/>
      <c r="V2011" s="145"/>
      <c r="W2011" s="145"/>
      <c r="X2011" s="145"/>
      <c r="Y2011" s="145"/>
      <c r="Z2011" s="145"/>
      <c r="AA2011" s="145"/>
      <c r="AB2011" s="145"/>
      <c r="AC2011" s="145"/>
      <c r="AD2011" s="145"/>
      <c r="AE2011" s="144"/>
      <c r="AF2011" s="145"/>
      <c r="AG2011" s="324">
        <v>2025</v>
      </c>
      <c r="AH2011" s="129"/>
      <c r="AI2011" s="148"/>
      <c r="AJ2011" s="148"/>
      <c r="AK2011" s="141">
        <f t="shared" si="440"/>
        <v>1918</v>
      </c>
      <c r="AL2011" s="35" t="s">
        <v>153</v>
      </c>
      <c r="AM2011" s="141" t="str">
        <f t="shared" si="441"/>
        <v>1918.</v>
      </c>
      <c r="AN2011" s="147"/>
      <c r="AO2011" s="35"/>
      <c r="AP2011" s="16"/>
    </row>
    <row r="2012" spans="1:42" ht="22.5" customHeight="1" x14ac:dyDescent="0.25">
      <c r="A2012" s="68" t="str">
        <f t="shared" si="453"/>
        <v>1919.</v>
      </c>
      <c r="B2012" s="25">
        <v>3698</v>
      </c>
      <c r="C2012" s="36" t="s">
        <v>909</v>
      </c>
      <c r="D2012" s="25">
        <v>1987</v>
      </c>
      <c r="E2012" s="111" t="s">
        <v>2932</v>
      </c>
      <c r="F2012" s="68" t="s">
        <v>2934</v>
      </c>
      <c r="G2012" s="25">
        <v>5</v>
      </c>
      <c r="H2012" s="25">
        <v>3</v>
      </c>
      <c r="I2012" s="144">
        <v>3741.8</v>
      </c>
      <c r="J2012" s="144">
        <v>3735.8</v>
      </c>
      <c r="K2012" s="144">
        <v>2735.8</v>
      </c>
      <c r="L2012" s="30">
        <v>137</v>
      </c>
      <c r="M2012" s="144">
        <f t="shared" si="451"/>
        <v>3679266</v>
      </c>
      <c r="N2012" s="144"/>
      <c r="O2012" s="144"/>
      <c r="P2012" s="144"/>
      <c r="Q2012" s="144">
        <f t="shared" si="452"/>
        <v>3679266</v>
      </c>
      <c r="R2012" s="144">
        <v>3679266</v>
      </c>
      <c r="S2012" s="30"/>
      <c r="T2012" s="144"/>
      <c r="U2012" s="144"/>
      <c r="V2012" s="144"/>
      <c r="W2012" s="144"/>
      <c r="X2012" s="144"/>
      <c r="Y2012" s="144"/>
      <c r="Z2012" s="144"/>
      <c r="AA2012" s="144"/>
      <c r="AB2012" s="144"/>
      <c r="AC2012" s="144"/>
      <c r="AD2012" s="144"/>
      <c r="AE2012" s="144"/>
      <c r="AF2012" s="144"/>
      <c r="AG2012" s="324">
        <v>2025</v>
      </c>
      <c r="AH2012" s="128"/>
      <c r="AI2012" s="164"/>
      <c r="AJ2012" s="164"/>
      <c r="AK2012" s="141">
        <f t="shared" si="440"/>
        <v>1919</v>
      </c>
      <c r="AL2012" s="35" t="s">
        <v>153</v>
      </c>
      <c r="AM2012" s="141" t="str">
        <f t="shared" si="441"/>
        <v>1919.</v>
      </c>
      <c r="AN2012" s="147"/>
      <c r="AO2012" s="35"/>
      <c r="AP2012" s="16"/>
    </row>
    <row r="2013" spans="1:42" ht="22.5" customHeight="1" x14ac:dyDescent="0.25">
      <c r="A2013" s="68" t="str">
        <f t="shared" si="453"/>
        <v>1920.</v>
      </c>
      <c r="B2013" s="25">
        <v>3709</v>
      </c>
      <c r="C2013" s="36" t="s">
        <v>1360</v>
      </c>
      <c r="D2013" s="25">
        <v>1961</v>
      </c>
      <c r="E2013" s="68" t="s">
        <v>2932</v>
      </c>
      <c r="F2013" s="68" t="s">
        <v>2934</v>
      </c>
      <c r="G2013" s="25">
        <v>2</v>
      </c>
      <c r="H2013" s="25">
        <v>2</v>
      </c>
      <c r="I2013" s="144">
        <v>318.60000000000002</v>
      </c>
      <c r="J2013" s="144">
        <v>290.3</v>
      </c>
      <c r="K2013" s="144">
        <v>290.3</v>
      </c>
      <c r="L2013" s="30">
        <v>17</v>
      </c>
      <c r="M2013" s="145">
        <f t="shared" si="451"/>
        <v>2181670</v>
      </c>
      <c r="N2013" s="142"/>
      <c r="O2013" s="142"/>
      <c r="P2013" s="142"/>
      <c r="Q2013" s="144">
        <f t="shared" si="452"/>
        <v>2181670</v>
      </c>
      <c r="R2013" s="145"/>
      <c r="S2013" s="152"/>
      <c r="T2013" s="145"/>
      <c r="U2013" s="145">
        <v>290</v>
      </c>
      <c r="V2013" s="145">
        <f>U2013*7523</f>
        <v>2181670</v>
      </c>
      <c r="W2013" s="145"/>
      <c r="X2013" s="145"/>
      <c r="Y2013" s="145"/>
      <c r="Z2013" s="145"/>
      <c r="AA2013" s="145"/>
      <c r="AB2013" s="145"/>
      <c r="AC2013" s="144"/>
      <c r="AD2013" s="144"/>
      <c r="AE2013" s="145"/>
      <c r="AF2013" s="145"/>
      <c r="AG2013" s="324">
        <v>2025</v>
      </c>
      <c r="AH2013" s="129"/>
      <c r="AI2013" s="132"/>
      <c r="AJ2013" s="132"/>
      <c r="AK2013" s="141">
        <f t="shared" si="440"/>
        <v>1920</v>
      </c>
      <c r="AL2013" s="35" t="s">
        <v>153</v>
      </c>
      <c r="AM2013" s="141" t="str">
        <f t="shared" si="441"/>
        <v>1920.</v>
      </c>
      <c r="AN2013" s="147"/>
      <c r="AO2013" s="35"/>
      <c r="AP2013" s="16"/>
    </row>
    <row r="2014" spans="1:42" ht="22.5" customHeight="1" x14ac:dyDescent="0.25">
      <c r="A2014" s="68" t="str">
        <f t="shared" si="453"/>
        <v>1921.</v>
      </c>
      <c r="B2014" s="25">
        <v>3656</v>
      </c>
      <c r="C2014" s="36" t="s">
        <v>916</v>
      </c>
      <c r="D2014" s="25">
        <v>1979</v>
      </c>
      <c r="E2014" s="111" t="s">
        <v>2932</v>
      </c>
      <c r="F2014" s="68" t="s">
        <v>2934</v>
      </c>
      <c r="G2014" s="25">
        <v>2</v>
      </c>
      <c r="H2014" s="25">
        <v>2</v>
      </c>
      <c r="I2014" s="144">
        <v>535.6</v>
      </c>
      <c r="J2014" s="144">
        <v>333.8</v>
      </c>
      <c r="K2014" s="144">
        <v>333.8</v>
      </c>
      <c r="L2014" s="30">
        <v>15</v>
      </c>
      <c r="M2014" s="144">
        <f t="shared" si="451"/>
        <v>4941597.22</v>
      </c>
      <c r="N2014" s="144"/>
      <c r="O2014" s="144"/>
      <c r="P2014" s="144"/>
      <c r="Q2014" s="144">
        <f t="shared" si="452"/>
        <v>4941597.22</v>
      </c>
      <c r="R2014" s="144">
        <v>2322540</v>
      </c>
      <c r="S2014" s="30"/>
      <c r="T2014" s="144"/>
      <c r="U2014" s="144">
        <v>348.14</v>
      </c>
      <c r="V2014" s="144">
        <f>U2014*7523</f>
        <v>2619057.2199999997</v>
      </c>
      <c r="W2014" s="144"/>
      <c r="X2014" s="144"/>
      <c r="Y2014" s="144"/>
      <c r="Z2014" s="144"/>
      <c r="AA2014" s="144"/>
      <c r="AB2014" s="144"/>
      <c r="AC2014" s="144"/>
      <c r="AD2014" s="144"/>
      <c r="AE2014" s="144"/>
      <c r="AF2014" s="144"/>
      <c r="AG2014" s="324">
        <v>2025</v>
      </c>
      <c r="AH2014" s="133"/>
      <c r="AI2014" s="164"/>
      <c r="AJ2014" s="164"/>
      <c r="AK2014" s="141">
        <f t="shared" ref="AK2014:AK2076" si="454">MAX(AK2010:AK2013)+1</f>
        <v>1921</v>
      </c>
      <c r="AL2014" s="35" t="s">
        <v>153</v>
      </c>
      <c r="AM2014" s="141" t="str">
        <f t="shared" ref="AM2014:AM2076" si="455">CONCATENATE(AK2014,AL2014)</f>
        <v>1921.</v>
      </c>
      <c r="AN2014" s="147"/>
      <c r="AO2014" s="35"/>
      <c r="AP2014" s="16"/>
    </row>
    <row r="2015" spans="1:42" ht="22.5" customHeight="1" x14ac:dyDescent="0.25">
      <c r="A2015" s="68" t="str">
        <f t="shared" si="453"/>
        <v>1922.</v>
      </c>
      <c r="B2015" s="25">
        <v>3729</v>
      </c>
      <c r="C2015" s="36" t="s">
        <v>1367</v>
      </c>
      <c r="D2015" s="324">
        <v>1980</v>
      </c>
      <c r="E2015" s="111" t="s">
        <v>2932</v>
      </c>
      <c r="F2015" s="68" t="s">
        <v>2934</v>
      </c>
      <c r="G2015" s="25">
        <v>5</v>
      </c>
      <c r="H2015" s="25">
        <v>4</v>
      </c>
      <c r="I2015" s="144">
        <v>3735.3</v>
      </c>
      <c r="J2015" s="144">
        <v>2764.1</v>
      </c>
      <c r="K2015" s="323">
        <v>2764.1</v>
      </c>
      <c r="L2015" s="324">
        <v>116</v>
      </c>
      <c r="M2015" s="145">
        <f t="shared" si="451"/>
        <v>3047499</v>
      </c>
      <c r="N2015" s="142"/>
      <c r="O2015" s="142"/>
      <c r="P2015" s="142"/>
      <c r="Q2015" s="144">
        <f t="shared" si="452"/>
        <v>3047499</v>
      </c>
      <c r="R2015" s="145">
        <v>3047499</v>
      </c>
      <c r="S2015" s="152"/>
      <c r="T2015" s="145"/>
      <c r="U2015" s="145"/>
      <c r="V2015" s="145"/>
      <c r="W2015" s="145"/>
      <c r="X2015" s="145"/>
      <c r="Y2015" s="145"/>
      <c r="Z2015" s="145"/>
      <c r="AA2015" s="145"/>
      <c r="AB2015" s="145"/>
      <c r="AC2015" s="144"/>
      <c r="AD2015" s="144"/>
      <c r="AE2015" s="145"/>
      <c r="AF2015" s="145"/>
      <c r="AG2015" s="324">
        <v>2025</v>
      </c>
      <c r="AH2015" s="129"/>
      <c r="AI2015" s="148"/>
      <c r="AJ2015" s="148"/>
      <c r="AK2015" s="141">
        <f t="shared" si="454"/>
        <v>1922</v>
      </c>
      <c r="AL2015" s="35" t="s">
        <v>153</v>
      </c>
      <c r="AM2015" s="141" t="str">
        <f t="shared" si="455"/>
        <v>1922.</v>
      </c>
      <c r="AN2015" s="147"/>
      <c r="AO2015" s="35"/>
      <c r="AP2015" s="16"/>
    </row>
    <row r="2016" spans="1:42" ht="22.5" customHeight="1" x14ac:dyDescent="0.25">
      <c r="A2016" s="68" t="str">
        <f t="shared" si="453"/>
        <v>1923.</v>
      </c>
      <c r="B2016" s="25">
        <v>3733</v>
      </c>
      <c r="C2016" s="36" t="s">
        <v>765</v>
      </c>
      <c r="D2016" s="25">
        <v>1970</v>
      </c>
      <c r="E2016" s="68" t="s">
        <v>2932</v>
      </c>
      <c r="F2016" s="68" t="s">
        <v>2934</v>
      </c>
      <c r="G2016" s="25">
        <v>2</v>
      </c>
      <c r="H2016" s="25">
        <v>3</v>
      </c>
      <c r="I2016" s="146">
        <v>1580</v>
      </c>
      <c r="J2016" s="144">
        <v>915</v>
      </c>
      <c r="K2016" s="146">
        <v>915</v>
      </c>
      <c r="L2016" s="25">
        <v>38</v>
      </c>
      <c r="M2016" s="145">
        <f t="shared" ref="M2016:M2018" si="456">R2016+T2016+V2016+X2016+Z2016+AB2016+AE2016+AF2016</f>
        <v>552296</v>
      </c>
      <c r="N2016" s="149"/>
      <c r="O2016" s="142"/>
      <c r="P2016" s="142"/>
      <c r="Q2016" s="144">
        <f t="shared" ref="Q2016:Q2018" si="457">M2016</f>
        <v>552296</v>
      </c>
      <c r="R2016" s="145">
        <v>552296</v>
      </c>
      <c r="S2016" s="152"/>
      <c r="T2016" s="145"/>
      <c r="U2016" s="145"/>
      <c r="V2016" s="145"/>
      <c r="W2016" s="145"/>
      <c r="X2016" s="145"/>
      <c r="Y2016" s="145"/>
      <c r="Z2016" s="145"/>
      <c r="AA2016" s="145"/>
      <c r="AB2016" s="145"/>
      <c r="AC2016" s="144"/>
      <c r="AD2016" s="144"/>
      <c r="AE2016" s="145"/>
      <c r="AF2016" s="145"/>
      <c r="AG2016" s="324">
        <v>2025</v>
      </c>
      <c r="AH2016" s="129"/>
      <c r="AI2016" s="148"/>
      <c r="AJ2016" s="148"/>
      <c r="AK2016" s="141">
        <f t="shared" si="454"/>
        <v>1923</v>
      </c>
      <c r="AL2016" s="35" t="s">
        <v>153</v>
      </c>
      <c r="AM2016" s="141" t="str">
        <f t="shared" si="455"/>
        <v>1923.</v>
      </c>
      <c r="AN2016" s="147"/>
      <c r="AO2016" s="35"/>
      <c r="AP2016" s="16"/>
    </row>
    <row r="2017" spans="1:42" ht="22.5" customHeight="1" x14ac:dyDescent="0.25">
      <c r="A2017" s="68" t="str">
        <f t="shared" si="453"/>
        <v>1924.</v>
      </c>
      <c r="B2017" s="25">
        <v>3751</v>
      </c>
      <c r="C2017" s="36" t="s">
        <v>1369</v>
      </c>
      <c r="D2017" s="25">
        <v>1970</v>
      </c>
      <c r="E2017" s="68" t="s">
        <v>2932</v>
      </c>
      <c r="F2017" s="68" t="s">
        <v>2934</v>
      </c>
      <c r="G2017" s="25">
        <v>2</v>
      </c>
      <c r="H2017" s="25">
        <v>3</v>
      </c>
      <c r="I2017" s="146">
        <v>2116</v>
      </c>
      <c r="J2017" s="146">
        <v>934</v>
      </c>
      <c r="K2017" s="146">
        <v>934</v>
      </c>
      <c r="L2017" s="25">
        <v>45</v>
      </c>
      <c r="M2017" s="144">
        <f t="shared" si="456"/>
        <v>1705620</v>
      </c>
      <c r="N2017" s="144"/>
      <c r="O2017" s="144"/>
      <c r="P2017" s="144"/>
      <c r="Q2017" s="144">
        <f t="shared" si="457"/>
        <v>1705620</v>
      </c>
      <c r="R2017" s="144">
        <v>1705620</v>
      </c>
      <c r="S2017" s="30"/>
      <c r="T2017" s="144"/>
      <c r="U2017" s="144"/>
      <c r="V2017" s="144"/>
      <c r="W2017" s="144"/>
      <c r="X2017" s="144"/>
      <c r="Y2017" s="144"/>
      <c r="Z2017" s="144"/>
      <c r="AA2017" s="144"/>
      <c r="AB2017" s="144"/>
      <c r="AC2017" s="144"/>
      <c r="AD2017" s="144"/>
      <c r="AE2017" s="144"/>
      <c r="AF2017" s="144"/>
      <c r="AG2017" s="324">
        <v>2025</v>
      </c>
      <c r="AH2017" s="133"/>
      <c r="AI2017" s="164"/>
      <c r="AJ2017" s="164"/>
      <c r="AK2017" s="141">
        <f t="shared" si="454"/>
        <v>1924</v>
      </c>
      <c r="AL2017" s="35" t="s">
        <v>153</v>
      </c>
      <c r="AM2017" s="141" t="str">
        <f t="shared" si="455"/>
        <v>1924.</v>
      </c>
      <c r="AN2017" s="147"/>
      <c r="AO2017" s="35"/>
      <c r="AP2017" s="16"/>
    </row>
    <row r="2018" spans="1:42" ht="22.5" customHeight="1" x14ac:dyDescent="0.25">
      <c r="A2018" s="68" t="str">
        <f t="shared" si="453"/>
        <v>1925.</v>
      </c>
      <c r="B2018" s="25">
        <v>3730</v>
      </c>
      <c r="C2018" s="36" t="s">
        <v>1178</v>
      </c>
      <c r="D2018" s="25">
        <v>1970</v>
      </c>
      <c r="E2018" s="68" t="s">
        <v>2932</v>
      </c>
      <c r="F2018" s="68" t="s">
        <v>2934</v>
      </c>
      <c r="G2018" s="25">
        <v>2</v>
      </c>
      <c r="H2018" s="25">
        <v>3</v>
      </c>
      <c r="I2018" s="146">
        <v>2037.5</v>
      </c>
      <c r="J2018" s="144">
        <v>915</v>
      </c>
      <c r="K2018" s="146">
        <v>915</v>
      </c>
      <c r="L2018" s="25">
        <v>35</v>
      </c>
      <c r="M2018" s="144">
        <f t="shared" si="456"/>
        <v>742704</v>
      </c>
      <c r="N2018" s="142"/>
      <c r="O2018" s="142"/>
      <c r="P2018" s="142"/>
      <c r="Q2018" s="144">
        <f t="shared" si="457"/>
        <v>742704</v>
      </c>
      <c r="R2018" s="145">
        <f>320424+422280</f>
        <v>742704</v>
      </c>
      <c r="S2018" s="152"/>
      <c r="T2018" s="145"/>
      <c r="U2018" s="145"/>
      <c r="V2018" s="145"/>
      <c r="W2018" s="145"/>
      <c r="X2018" s="145"/>
      <c r="Y2018" s="145"/>
      <c r="Z2018" s="145"/>
      <c r="AA2018" s="145"/>
      <c r="AB2018" s="145"/>
      <c r="AC2018" s="144"/>
      <c r="AD2018" s="144"/>
      <c r="AE2018" s="144"/>
      <c r="AF2018" s="145"/>
      <c r="AG2018" s="324">
        <v>2025</v>
      </c>
      <c r="AH2018" s="129"/>
      <c r="AI2018" s="148"/>
      <c r="AJ2018" s="148"/>
      <c r="AK2018" s="141">
        <f t="shared" si="454"/>
        <v>1925</v>
      </c>
      <c r="AL2018" s="35" t="s">
        <v>153</v>
      </c>
      <c r="AM2018" s="141" t="str">
        <f t="shared" si="455"/>
        <v>1925.</v>
      </c>
      <c r="AN2018" s="147"/>
      <c r="AO2018" s="35"/>
      <c r="AP2018" s="16"/>
    </row>
    <row r="2019" spans="1:42" ht="22.5" customHeight="1" x14ac:dyDescent="0.25">
      <c r="A2019" s="68" t="str">
        <f t="shared" si="453"/>
        <v>1926.</v>
      </c>
      <c r="B2019" s="25">
        <v>3711</v>
      </c>
      <c r="C2019" s="36" t="s">
        <v>1362</v>
      </c>
      <c r="D2019" s="324">
        <v>1961</v>
      </c>
      <c r="E2019" s="111" t="s">
        <v>2932</v>
      </c>
      <c r="F2019" s="68" t="s">
        <v>2934</v>
      </c>
      <c r="G2019" s="25">
        <v>2</v>
      </c>
      <c r="H2019" s="25">
        <v>2</v>
      </c>
      <c r="I2019" s="144">
        <v>490.1</v>
      </c>
      <c r="J2019" s="144">
        <v>432.1</v>
      </c>
      <c r="K2019" s="323">
        <v>432.1</v>
      </c>
      <c r="L2019" s="324">
        <v>17</v>
      </c>
      <c r="M2019" s="145">
        <f>R2019+T2019+V2019+X2019+Z2019+AB2019+AE2019+AF2019</f>
        <v>4747318</v>
      </c>
      <c r="N2019" s="142"/>
      <c r="O2019" s="142"/>
      <c r="P2019" s="142"/>
      <c r="Q2019" s="144">
        <f>M2019</f>
        <v>4747318</v>
      </c>
      <c r="R2019" s="145"/>
      <c r="S2019" s="152"/>
      <c r="T2019" s="145"/>
      <c r="U2019" s="145">
        <v>426</v>
      </c>
      <c r="V2019" s="145">
        <f>U2019*7523</f>
        <v>3204798</v>
      </c>
      <c r="W2019" s="145"/>
      <c r="X2019" s="145"/>
      <c r="Y2019" s="145">
        <v>490</v>
      </c>
      <c r="Z2019" s="145">
        <f>Y2019*3148</f>
        <v>1542520</v>
      </c>
      <c r="AA2019" s="144"/>
      <c r="AB2019" s="144"/>
      <c r="AC2019" s="144"/>
      <c r="AD2019" s="144"/>
      <c r="AE2019" s="145"/>
      <c r="AF2019" s="145"/>
      <c r="AG2019" s="324">
        <v>2025</v>
      </c>
      <c r="AH2019" s="129"/>
      <c r="AI2019" s="132"/>
      <c r="AJ2019" s="132"/>
      <c r="AK2019" s="141">
        <f t="shared" si="454"/>
        <v>1926</v>
      </c>
      <c r="AL2019" s="35" t="s">
        <v>153</v>
      </c>
      <c r="AM2019" s="141" t="str">
        <f t="shared" si="455"/>
        <v>1926.</v>
      </c>
      <c r="AN2019" s="147"/>
      <c r="AO2019" s="35"/>
      <c r="AP2019" s="16"/>
    </row>
    <row r="2020" spans="1:42" ht="22.5" customHeight="1" x14ac:dyDescent="0.25">
      <c r="A2020" s="68" t="str">
        <f t="shared" si="453"/>
        <v>1927.</v>
      </c>
      <c r="B2020" s="25">
        <v>3712</v>
      </c>
      <c r="C2020" s="36" t="s">
        <v>1363</v>
      </c>
      <c r="D2020" s="25">
        <v>1961</v>
      </c>
      <c r="E2020" s="111" t="s">
        <v>2932</v>
      </c>
      <c r="F2020" s="68" t="s">
        <v>2934</v>
      </c>
      <c r="G2020" s="25">
        <v>2</v>
      </c>
      <c r="H2020" s="25">
        <v>1</v>
      </c>
      <c r="I2020" s="144">
        <v>330.2</v>
      </c>
      <c r="J2020" s="144">
        <v>301.2</v>
      </c>
      <c r="K2020" s="144">
        <v>301.2</v>
      </c>
      <c r="L2020" s="30">
        <v>15</v>
      </c>
      <c r="M2020" s="144">
        <f t="shared" ref="M2020:M2033" si="458">R2020+T2020+V2020+X2020+Z2020+AB2020+AE2020+AF2020</f>
        <v>1038840</v>
      </c>
      <c r="N2020" s="144"/>
      <c r="O2020" s="144"/>
      <c r="P2020" s="144"/>
      <c r="Q2020" s="144">
        <f t="shared" ref="Q2020:Q2033" si="459">M2020</f>
        <v>1038840</v>
      </c>
      <c r="R2020" s="144"/>
      <c r="S2020" s="30"/>
      <c r="T2020" s="144"/>
      <c r="U2020" s="144"/>
      <c r="V2020" s="144"/>
      <c r="W2020" s="144"/>
      <c r="X2020" s="144"/>
      <c r="Y2020" s="144">
        <v>330</v>
      </c>
      <c r="Z2020" s="144">
        <f>Y2020*3148</f>
        <v>1038840</v>
      </c>
      <c r="AA2020" s="144"/>
      <c r="AB2020" s="144"/>
      <c r="AC2020" s="144"/>
      <c r="AD2020" s="144"/>
      <c r="AE2020" s="144"/>
      <c r="AF2020" s="144"/>
      <c r="AG2020" s="324">
        <v>2025</v>
      </c>
      <c r="AH2020" s="133"/>
      <c r="AI2020" s="132"/>
      <c r="AJ2020" s="132"/>
      <c r="AK2020" s="141">
        <f t="shared" si="454"/>
        <v>1927</v>
      </c>
      <c r="AL2020" s="35" t="s">
        <v>153</v>
      </c>
      <c r="AM2020" s="141" t="str">
        <f t="shared" si="455"/>
        <v>1927.</v>
      </c>
      <c r="AN2020" s="147"/>
      <c r="AO2020" s="35"/>
      <c r="AP2020" s="16"/>
    </row>
    <row r="2021" spans="1:42" ht="22.5" customHeight="1" x14ac:dyDescent="0.25">
      <c r="A2021" s="68" t="str">
        <f t="shared" si="453"/>
        <v>1928.</v>
      </c>
      <c r="B2021" s="25">
        <v>3713</v>
      </c>
      <c r="C2021" s="36" t="s">
        <v>1364</v>
      </c>
      <c r="D2021" s="25">
        <v>1962</v>
      </c>
      <c r="E2021" s="111" t="s">
        <v>2932</v>
      </c>
      <c r="F2021" s="68" t="s">
        <v>2934</v>
      </c>
      <c r="G2021" s="25">
        <v>2</v>
      </c>
      <c r="H2021" s="25">
        <v>2</v>
      </c>
      <c r="I2021" s="144">
        <v>511.5</v>
      </c>
      <c r="J2021" s="144">
        <v>449.1</v>
      </c>
      <c r="K2021" s="144">
        <v>449.1</v>
      </c>
      <c r="L2021" s="30">
        <v>21</v>
      </c>
      <c r="M2021" s="144">
        <f t="shared" si="458"/>
        <v>1542520</v>
      </c>
      <c r="N2021" s="144"/>
      <c r="O2021" s="144"/>
      <c r="P2021" s="144"/>
      <c r="Q2021" s="144">
        <f t="shared" si="459"/>
        <v>1542520</v>
      </c>
      <c r="R2021" s="144"/>
      <c r="S2021" s="30"/>
      <c r="T2021" s="144"/>
      <c r="U2021" s="144"/>
      <c r="V2021" s="144"/>
      <c r="W2021" s="144"/>
      <c r="X2021" s="144"/>
      <c r="Y2021" s="144">
        <v>490</v>
      </c>
      <c r="Z2021" s="144">
        <f>Y2021*3148</f>
        <v>1542520</v>
      </c>
      <c r="AA2021" s="144"/>
      <c r="AB2021" s="144"/>
      <c r="AC2021" s="144"/>
      <c r="AD2021" s="144"/>
      <c r="AE2021" s="144"/>
      <c r="AF2021" s="144"/>
      <c r="AG2021" s="324">
        <v>2025</v>
      </c>
      <c r="AH2021" s="133"/>
      <c r="AI2021" s="132"/>
      <c r="AJ2021" s="132"/>
      <c r="AK2021" s="141">
        <f t="shared" si="454"/>
        <v>1928</v>
      </c>
      <c r="AL2021" s="35" t="s">
        <v>153</v>
      </c>
      <c r="AM2021" s="141" t="str">
        <f t="shared" si="455"/>
        <v>1928.</v>
      </c>
      <c r="AN2021" s="147"/>
      <c r="AO2021" s="35"/>
      <c r="AP2021" s="16"/>
    </row>
    <row r="2022" spans="1:42" ht="22.5" customHeight="1" x14ac:dyDescent="0.25">
      <c r="A2022" s="68" t="str">
        <f t="shared" si="453"/>
        <v>1929.</v>
      </c>
      <c r="B2022" s="25">
        <v>3690</v>
      </c>
      <c r="C2022" s="37" t="s">
        <v>917</v>
      </c>
      <c r="D2022" s="324">
        <v>1970</v>
      </c>
      <c r="E2022" s="111" t="s">
        <v>2932</v>
      </c>
      <c r="F2022" s="68" t="s">
        <v>2934</v>
      </c>
      <c r="G2022" s="25">
        <v>2</v>
      </c>
      <c r="H2022" s="25">
        <v>2</v>
      </c>
      <c r="I2022" s="144">
        <v>529.4</v>
      </c>
      <c r="J2022" s="144">
        <v>505.4</v>
      </c>
      <c r="K2022" s="323">
        <v>505.4</v>
      </c>
      <c r="L2022" s="324">
        <v>20</v>
      </c>
      <c r="M2022" s="144">
        <f t="shared" si="458"/>
        <v>304980</v>
      </c>
      <c r="N2022" s="142"/>
      <c r="O2022" s="142"/>
      <c r="P2022" s="142"/>
      <c r="Q2022" s="144">
        <f t="shared" si="459"/>
        <v>304980</v>
      </c>
      <c r="R2022" s="144">
        <v>304980</v>
      </c>
      <c r="S2022" s="30"/>
      <c r="T2022" s="144"/>
      <c r="U2022" s="144"/>
      <c r="V2022" s="144"/>
      <c r="W2022" s="144"/>
      <c r="X2022" s="144"/>
      <c r="Y2022" s="144"/>
      <c r="Z2022" s="144"/>
      <c r="AA2022" s="144"/>
      <c r="AB2022" s="144"/>
      <c r="AC2022" s="144"/>
      <c r="AD2022" s="144"/>
      <c r="AE2022" s="144"/>
      <c r="AF2022" s="144"/>
      <c r="AG2022" s="324">
        <v>2025</v>
      </c>
      <c r="AH2022" s="128"/>
      <c r="AI2022" s="132"/>
      <c r="AJ2022" s="132"/>
      <c r="AK2022" s="141">
        <f t="shared" si="454"/>
        <v>1929</v>
      </c>
      <c r="AL2022" s="35" t="s">
        <v>153</v>
      </c>
      <c r="AM2022" s="141" t="str">
        <f t="shared" si="455"/>
        <v>1929.</v>
      </c>
      <c r="AN2022" s="147"/>
      <c r="AO2022" s="35"/>
      <c r="AP2022" s="16"/>
    </row>
    <row r="2023" spans="1:42" ht="22.5" customHeight="1" x14ac:dyDescent="0.25">
      <c r="A2023" s="68" t="str">
        <f t="shared" si="453"/>
        <v>1930.</v>
      </c>
      <c r="B2023" s="25">
        <v>3641</v>
      </c>
      <c r="C2023" s="36" t="s">
        <v>1348</v>
      </c>
      <c r="D2023" s="25">
        <v>1973</v>
      </c>
      <c r="E2023" s="68" t="s">
        <v>2932</v>
      </c>
      <c r="F2023" s="68" t="s">
        <v>2934</v>
      </c>
      <c r="G2023" s="25">
        <v>2</v>
      </c>
      <c r="H2023" s="25">
        <v>1</v>
      </c>
      <c r="I2023" s="146">
        <v>302</v>
      </c>
      <c r="J2023" s="146">
        <v>280</v>
      </c>
      <c r="K2023" s="146">
        <v>280</v>
      </c>
      <c r="L2023" s="25">
        <v>15</v>
      </c>
      <c r="M2023" s="145">
        <f t="shared" si="458"/>
        <v>977990</v>
      </c>
      <c r="N2023" s="145"/>
      <c r="O2023" s="145"/>
      <c r="P2023" s="145"/>
      <c r="Q2023" s="144">
        <f t="shared" si="459"/>
        <v>977990</v>
      </c>
      <c r="R2023" s="145"/>
      <c r="S2023" s="152"/>
      <c r="T2023" s="145"/>
      <c r="U2023" s="145">
        <v>130</v>
      </c>
      <c r="V2023" s="145">
        <f>U2023*7523</f>
        <v>977990</v>
      </c>
      <c r="W2023" s="145"/>
      <c r="X2023" s="145"/>
      <c r="Y2023" s="145"/>
      <c r="Z2023" s="145"/>
      <c r="AA2023" s="145"/>
      <c r="AB2023" s="145"/>
      <c r="AC2023" s="145"/>
      <c r="AD2023" s="145"/>
      <c r="AE2023" s="144"/>
      <c r="AF2023" s="145"/>
      <c r="AG2023" s="324">
        <v>2025</v>
      </c>
      <c r="AH2023" s="129"/>
      <c r="AI2023" s="132"/>
      <c r="AJ2023" s="132"/>
      <c r="AK2023" s="141">
        <f t="shared" si="454"/>
        <v>1930</v>
      </c>
      <c r="AL2023" s="35" t="s">
        <v>153</v>
      </c>
      <c r="AM2023" s="141" t="str">
        <f t="shared" si="455"/>
        <v>1930.</v>
      </c>
      <c r="AN2023" s="147"/>
      <c r="AO2023" s="35"/>
      <c r="AP2023" s="16"/>
    </row>
    <row r="2024" spans="1:42" ht="22.5" customHeight="1" x14ac:dyDescent="0.25">
      <c r="A2024" s="68" t="str">
        <f t="shared" si="453"/>
        <v>1931.</v>
      </c>
      <c r="B2024" s="25">
        <v>3727</v>
      </c>
      <c r="C2024" s="36" t="s">
        <v>1366</v>
      </c>
      <c r="D2024" s="25">
        <v>1972</v>
      </c>
      <c r="E2024" s="111" t="s">
        <v>2932</v>
      </c>
      <c r="F2024" s="68" t="s">
        <v>2934</v>
      </c>
      <c r="G2024" s="25">
        <v>5</v>
      </c>
      <c r="H2024" s="25">
        <v>3</v>
      </c>
      <c r="I2024" s="144">
        <v>4896.6000000000004</v>
      </c>
      <c r="J2024" s="144">
        <v>2701.4</v>
      </c>
      <c r="K2024" s="144">
        <v>2038.2</v>
      </c>
      <c r="L2024" s="30">
        <v>108</v>
      </c>
      <c r="M2024" s="144">
        <f t="shared" si="458"/>
        <v>1714800</v>
      </c>
      <c r="N2024" s="144"/>
      <c r="O2024" s="144"/>
      <c r="P2024" s="144"/>
      <c r="Q2024" s="144">
        <f t="shared" si="459"/>
        <v>1714800</v>
      </c>
      <c r="R2024" s="144">
        <v>1714800</v>
      </c>
      <c r="S2024" s="30"/>
      <c r="T2024" s="144"/>
      <c r="U2024" s="144"/>
      <c r="V2024" s="144"/>
      <c r="W2024" s="144"/>
      <c r="X2024" s="144"/>
      <c r="Y2024" s="144"/>
      <c r="Z2024" s="144"/>
      <c r="AA2024" s="144"/>
      <c r="AB2024" s="144"/>
      <c r="AC2024" s="144"/>
      <c r="AD2024" s="144"/>
      <c r="AE2024" s="144"/>
      <c r="AF2024" s="144"/>
      <c r="AG2024" s="324">
        <v>2025</v>
      </c>
      <c r="AH2024" s="133"/>
      <c r="AI2024" s="164"/>
      <c r="AJ2024" s="164"/>
      <c r="AK2024" s="141">
        <f t="shared" si="454"/>
        <v>1931</v>
      </c>
      <c r="AL2024" s="35" t="s">
        <v>153</v>
      </c>
      <c r="AM2024" s="141" t="str">
        <f t="shared" si="455"/>
        <v>1931.</v>
      </c>
      <c r="AN2024" s="147"/>
      <c r="AO2024" s="35"/>
      <c r="AP2024" s="16"/>
    </row>
    <row r="2025" spans="1:42" ht="22.5" customHeight="1" x14ac:dyDescent="0.25">
      <c r="A2025" s="68" t="str">
        <f t="shared" si="453"/>
        <v>1932.</v>
      </c>
      <c r="B2025" s="25">
        <v>3746</v>
      </c>
      <c r="C2025" s="36" t="s">
        <v>911</v>
      </c>
      <c r="D2025" s="25">
        <v>1975</v>
      </c>
      <c r="E2025" s="111" t="s">
        <v>2932</v>
      </c>
      <c r="F2025" s="68" t="s">
        <v>2934</v>
      </c>
      <c r="G2025" s="25">
        <v>2</v>
      </c>
      <c r="H2025" s="25">
        <v>3</v>
      </c>
      <c r="I2025" s="144">
        <v>1959.8</v>
      </c>
      <c r="J2025" s="144">
        <v>858.2</v>
      </c>
      <c r="K2025" s="144">
        <v>858.2</v>
      </c>
      <c r="L2025" s="30">
        <v>30</v>
      </c>
      <c r="M2025" s="144">
        <f t="shared" si="458"/>
        <v>1705620</v>
      </c>
      <c r="N2025" s="144"/>
      <c r="O2025" s="144"/>
      <c r="P2025" s="144"/>
      <c r="Q2025" s="144">
        <f t="shared" si="459"/>
        <v>1705620</v>
      </c>
      <c r="R2025" s="144">
        <v>1705620</v>
      </c>
      <c r="S2025" s="30"/>
      <c r="T2025" s="144"/>
      <c r="U2025" s="144"/>
      <c r="V2025" s="144"/>
      <c r="W2025" s="144"/>
      <c r="X2025" s="144"/>
      <c r="Y2025" s="144"/>
      <c r="Z2025" s="144"/>
      <c r="AA2025" s="144"/>
      <c r="AB2025" s="144"/>
      <c r="AC2025" s="144"/>
      <c r="AD2025" s="144"/>
      <c r="AE2025" s="144"/>
      <c r="AF2025" s="144"/>
      <c r="AG2025" s="324">
        <v>2025</v>
      </c>
      <c r="AH2025" s="133"/>
      <c r="AI2025" s="164"/>
      <c r="AJ2025" s="164"/>
      <c r="AK2025" s="141">
        <f t="shared" si="454"/>
        <v>1932</v>
      </c>
      <c r="AL2025" s="35" t="s">
        <v>153</v>
      </c>
      <c r="AM2025" s="141" t="str">
        <f t="shared" si="455"/>
        <v>1932.</v>
      </c>
      <c r="AN2025" s="147"/>
      <c r="AO2025" s="35"/>
      <c r="AP2025" s="16"/>
    </row>
    <row r="2026" spans="1:42" ht="22.5" customHeight="1" x14ac:dyDescent="0.25">
      <c r="A2026" s="68" t="str">
        <f t="shared" si="453"/>
        <v>1933.</v>
      </c>
      <c r="B2026" s="25">
        <v>3661</v>
      </c>
      <c r="C2026" s="36" t="s">
        <v>769</v>
      </c>
      <c r="D2026" s="25">
        <v>1975</v>
      </c>
      <c r="E2026" s="68" t="s">
        <v>2932</v>
      </c>
      <c r="F2026" s="68" t="s">
        <v>2934</v>
      </c>
      <c r="G2026" s="25">
        <v>2</v>
      </c>
      <c r="H2026" s="25">
        <v>2</v>
      </c>
      <c r="I2026" s="146">
        <v>557.29999999999995</v>
      </c>
      <c r="J2026" s="144">
        <v>283.7</v>
      </c>
      <c r="K2026" s="146">
        <v>283.7</v>
      </c>
      <c r="L2026" s="25">
        <v>16</v>
      </c>
      <c r="M2026" s="145">
        <f t="shared" si="458"/>
        <v>643050</v>
      </c>
      <c r="N2026" s="142"/>
      <c r="O2026" s="142"/>
      <c r="P2026" s="142"/>
      <c r="Q2026" s="144">
        <f t="shared" si="459"/>
        <v>643050</v>
      </c>
      <c r="R2026" s="145">
        <v>643050</v>
      </c>
      <c r="S2026" s="152"/>
      <c r="T2026" s="145"/>
      <c r="U2026" s="145"/>
      <c r="V2026" s="145"/>
      <c r="W2026" s="145"/>
      <c r="X2026" s="145"/>
      <c r="Y2026" s="145"/>
      <c r="Z2026" s="145"/>
      <c r="AA2026" s="145"/>
      <c r="AB2026" s="145"/>
      <c r="AC2026" s="144"/>
      <c r="AD2026" s="144"/>
      <c r="AE2026" s="145"/>
      <c r="AF2026" s="145"/>
      <c r="AG2026" s="324">
        <v>2025</v>
      </c>
      <c r="AH2026" s="129"/>
      <c r="AI2026" s="148"/>
      <c r="AJ2026" s="148"/>
      <c r="AK2026" s="141">
        <f t="shared" si="454"/>
        <v>1933</v>
      </c>
      <c r="AL2026" s="35" t="s">
        <v>153</v>
      </c>
      <c r="AM2026" s="141" t="str">
        <f t="shared" si="455"/>
        <v>1933.</v>
      </c>
      <c r="AN2026" s="147"/>
      <c r="AO2026" s="35"/>
      <c r="AP2026" s="16"/>
    </row>
    <row r="2027" spans="1:42" ht="22.5" customHeight="1" x14ac:dyDescent="0.25">
      <c r="A2027" s="68" t="str">
        <f t="shared" si="453"/>
        <v>1934.</v>
      </c>
      <c r="B2027" s="25">
        <v>3658</v>
      </c>
      <c r="C2027" s="37" t="s">
        <v>924</v>
      </c>
      <c r="D2027" s="324">
        <v>1976</v>
      </c>
      <c r="E2027" s="111" t="s">
        <v>2932</v>
      </c>
      <c r="F2027" s="68" t="s">
        <v>2934</v>
      </c>
      <c r="G2027" s="25">
        <v>2</v>
      </c>
      <c r="H2027" s="25">
        <v>2</v>
      </c>
      <c r="I2027" s="144">
        <v>754.4</v>
      </c>
      <c r="J2027" s="144">
        <v>444.3</v>
      </c>
      <c r="K2027" s="323">
        <v>444.3</v>
      </c>
      <c r="L2027" s="324">
        <v>35</v>
      </c>
      <c r="M2027" s="144">
        <f t="shared" si="458"/>
        <v>8234460</v>
      </c>
      <c r="N2027" s="142"/>
      <c r="O2027" s="142"/>
      <c r="P2027" s="142"/>
      <c r="Q2027" s="144">
        <f t="shared" si="459"/>
        <v>8234460</v>
      </c>
      <c r="R2027" s="144">
        <v>8234460</v>
      </c>
      <c r="S2027" s="30"/>
      <c r="T2027" s="144"/>
      <c r="U2027" s="144"/>
      <c r="V2027" s="144"/>
      <c r="W2027" s="144"/>
      <c r="X2027" s="144"/>
      <c r="Y2027" s="144"/>
      <c r="Z2027" s="144"/>
      <c r="AA2027" s="144"/>
      <c r="AB2027" s="144"/>
      <c r="AC2027" s="144"/>
      <c r="AD2027" s="144"/>
      <c r="AE2027" s="144"/>
      <c r="AF2027" s="144"/>
      <c r="AG2027" s="324">
        <v>2025</v>
      </c>
      <c r="AH2027" s="128"/>
      <c r="AI2027" s="132"/>
      <c r="AJ2027" s="132"/>
      <c r="AK2027" s="141">
        <f t="shared" si="454"/>
        <v>1934</v>
      </c>
      <c r="AL2027" s="35" t="s">
        <v>153</v>
      </c>
      <c r="AM2027" s="141" t="str">
        <f t="shared" si="455"/>
        <v>1934.</v>
      </c>
      <c r="AN2027" s="147"/>
      <c r="AO2027" s="35"/>
      <c r="AP2027" s="16"/>
    </row>
    <row r="2028" spans="1:42" ht="22.5" customHeight="1" x14ac:dyDescent="0.25">
      <c r="A2028" s="68" t="str">
        <f t="shared" si="453"/>
        <v>1935.</v>
      </c>
      <c r="B2028" s="25">
        <v>3655</v>
      </c>
      <c r="C2028" s="36" t="s">
        <v>1350</v>
      </c>
      <c r="D2028" s="25">
        <v>1979</v>
      </c>
      <c r="E2028" s="111" t="s">
        <v>2932</v>
      </c>
      <c r="F2028" s="68" t="s">
        <v>2934</v>
      </c>
      <c r="G2028" s="25">
        <v>2</v>
      </c>
      <c r="H2028" s="25">
        <v>3</v>
      </c>
      <c r="I2028" s="144">
        <v>948.9</v>
      </c>
      <c r="J2028" s="144">
        <v>527</v>
      </c>
      <c r="K2028" s="144">
        <v>527</v>
      </c>
      <c r="L2028" s="30">
        <v>29</v>
      </c>
      <c r="M2028" s="145">
        <f t="shared" si="458"/>
        <v>4661280</v>
      </c>
      <c r="N2028" s="142"/>
      <c r="O2028" s="142"/>
      <c r="P2028" s="142"/>
      <c r="Q2028" s="144">
        <f t="shared" si="459"/>
        <v>4661280</v>
      </c>
      <c r="R2028" s="145">
        <f>1663740+2997540</f>
        <v>4661280</v>
      </c>
      <c r="S2028" s="152"/>
      <c r="T2028" s="145"/>
      <c r="U2028" s="145"/>
      <c r="V2028" s="145"/>
      <c r="W2028" s="145"/>
      <c r="X2028" s="145"/>
      <c r="Y2028" s="145"/>
      <c r="Z2028" s="145"/>
      <c r="AA2028" s="144"/>
      <c r="AB2028" s="144"/>
      <c r="AC2028" s="144"/>
      <c r="AD2028" s="144"/>
      <c r="AE2028" s="145"/>
      <c r="AF2028" s="145"/>
      <c r="AG2028" s="324">
        <v>2025</v>
      </c>
      <c r="AH2028" s="129"/>
      <c r="AI2028" s="148"/>
      <c r="AJ2028" s="148"/>
      <c r="AK2028" s="141">
        <f t="shared" si="454"/>
        <v>1935</v>
      </c>
      <c r="AL2028" s="35" t="s">
        <v>153</v>
      </c>
      <c r="AM2028" s="141" t="str">
        <f t="shared" si="455"/>
        <v>1935.</v>
      </c>
      <c r="AN2028" s="147"/>
      <c r="AO2028" s="35"/>
      <c r="AP2028" s="16"/>
    </row>
    <row r="2029" spans="1:42" ht="22.5" customHeight="1" x14ac:dyDescent="0.25">
      <c r="A2029" s="68" t="str">
        <f t="shared" si="453"/>
        <v>1936.</v>
      </c>
      <c r="B2029" s="25">
        <v>3640</v>
      </c>
      <c r="C2029" s="36" t="s">
        <v>914</v>
      </c>
      <c r="D2029" s="25">
        <v>1979</v>
      </c>
      <c r="E2029" s="111" t="s">
        <v>2932</v>
      </c>
      <c r="F2029" s="68" t="s">
        <v>2935</v>
      </c>
      <c r="G2029" s="25">
        <v>2</v>
      </c>
      <c r="H2029" s="25">
        <v>2</v>
      </c>
      <c r="I2029" s="144">
        <v>499.5</v>
      </c>
      <c r="J2029" s="144">
        <v>446.3</v>
      </c>
      <c r="K2029" s="144">
        <v>446.3</v>
      </c>
      <c r="L2029" s="30">
        <v>12</v>
      </c>
      <c r="M2029" s="144">
        <f t="shared" si="458"/>
        <v>115749</v>
      </c>
      <c r="N2029" s="144"/>
      <c r="O2029" s="144"/>
      <c r="P2029" s="144"/>
      <c r="Q2029" s="144">
        <f t="shared" si="459"/>
        <v>115749</v>
      </c>
      <c r="R2029" s="144">
        <v>115749</v>
      </c>
      <c r="S2029" s="30"/>
      <c r="T2029" s="144"/>
      <c r="U2029" s="144"/>
      <c r="V2029" s="144"/>
      <c r="W2029" s="144"/>
      <c r="X2029" s="144"/>
      <c r="Y2029" s="144"/>
      <c r="Z2029" s="144"/>
      <c r="AA2029" s="144"/>
      <c r="AB2029" s="144"/>
      <c r="AC2029" s="144"/>
      <c r="AD2029" s="144"/>
      <c r="AE2029" s="144"/>
      <c r="AF2029" s="144"/>
      <c r="AG2029" s="324">
        <v>2025</v>
      </c>
      <c r="AH2029" s="133"/>
      <c r="AI2029" s="164"/>
      <c r="AJ2029" s="164"/>
      <c r="AK2029" s="141">
        <f t="shared" si="454"/>
        <v>1936</v>
      </c>
      <c r="AL2029" s="35" t="s">
        <v>153</v>
      </c>
      <c r="AM2029" s="141" t="str">
        <f t="shared" si="455"/>
        <v>1936.</v>
      </c>
      <c r="AN2029" s="147"/>
      <c r="AO2029" s="35"/>
      <c r="AP2029" s="16"/>
    </row>
    <row r="2030" spans="1:42" ht="22.5" customHeight="1" x14ac:dyDescent="0.25">
      <c r="A2030" s="68" t="str">
        <f t="shared" si="453"/>
        <v>1937.</v>
      </c>
      <c r="B2030" s="25">
        <v>3722</v>
      </c>
      <c r="C2030" s="36" t="s">
        <v>1365</v>
      </c>
      <c r="D2030" s="25">
        <v>1949</v>
      </c>
      <c r="E2030" s="68" t="s">
        <v>2932</v>
      </c>
      <c r="F2030" s="68" t="s">
        <v>2935</v>
      </c>
      <c r="G2030" s="25">
        <v>2</v>
      </c>
      <c r="H2030" s="25">
        <v>1</v>
      </c>
      <c r="I2030" s="146">
        <v>256.8</v>
      </c>
      <c r="J2030" s="146">
        <v>227.8</v>
      </c>
      <c r="K2030" s="146">
        <v>227.8</v>
      </c>
      <c r="L2030" s="25">
        <v>11</v>
      </c>
      <c r="M2030" s="144">
        <f t="shared" si="458"/>
        <v>961520</v>
      </c>
      <c r="N2030" s="144"/>
      <c r="O2030" s="144"/>
      <c r="P2030" s="144"/>
      <c r="Q2030" s="144">
        <f t="shared" si="459"/>
        <v>961520</v>
      </c>
      <c r="R2030" s="144"/>
      <c r="S2030" s="30"/>
      <c r="T2030" s="144"/>
      <c r="U2030" s="144"/>
      <c r="V2030" s="144"/>
      <c r="W2030" s="144"/>
      <c r="X2030" s="144"/>
      <c r="Y2030" s="144">
        <v>280</v>
      </c>
      <c r="Z2030" s="144">
        <f>Y2030*3434</f>
        <v>961520</v>
      </c>
      <c r="AA2030" s="144"/>
      <c r="AB2030" s="144"/>
      <c r="AC2030" s="144"/>
      <c r="AD2030" s="144"/>
      <c r="AE2030" s="144"/>
      <c r="AF2030" s="144"/>
      <c r="AG2030" s="324">
        <v>2025</v>
      </c>
      <c r="AH2030" s="133"/>
      <c r="AI2030" s="132"/>
      <c r="AJ2030" s="132"/>
      <c r="AK2030" s="141">
        <f t="shared" si="454"/>
        <v>1937</v>
      </c>
      <c r="AL2030" s="35" t="s">
        <v>153</v>
      </c>
      <c r="AM2030" s="141" t="str">
        <f t="shared" si="455"/>
        <v>1937.</v>
      </c>
      <c r="AN2030" s="147"/>
      <c r="AO2030" s="35"/>
      <c r="AP2030" s="16"/>
    </row>
    <row r="2031" spans="1:42" ht="22.5" customHeight="1" x14ac:dyDescent="0.25">
      <c r="A2031" s="68" t="str">
        <f t="shared" si="453"/>
        <v>1938.</v>
      </c>
      <c r="B2031" s="25">
        <v>3700</v>
      </c>
      <c r="C2031" s="37" t="s">
        <v>918</v>
      </c>
      <c r="D2031" s="324">
        <v>1985</v>
      </c>
      <c r="E2031" s="111" t="s">
        <v>2932</v>
      </c>
      <c r="F2031" s="68" t="s">
        <v>2934</v>
      </c>
      <c r="G2031" s="25">
        <v>5</v>
      </c>
      <c r="H2031" s="25">
        <v>3</v>
      </c>
      <c r="I2031" s="144">
        <v>3799.4</v>
      </c>
      <c r="J2031" s="144">
        <v>2813.1</v>
      </c>
      <c r="K2031" s="323">
        <v>2813.1</v>
      </c>
      <c r="L2031" s="324">
        <v>149</v>
      </c>
      <c r="M2031" s="144">
        <f t="shared" si="458"/>
        <v>4831460</v>
      </c>
      <c r="N2031" s="142"/>
      <c r="O2031" s="142"/>
      <c r="P2031" s="142"/>
      <c r="Q2031" s="144">
        <f t="shared" si="459"/>
        <v>4831460</v>
      </c>
      <c r="R2031" s="144">
        <f>1501440+3330020</f>
        <v>4831460</v>
      </c>
      <c r="S2031" s="30"/>
      <c r="T2031" s="144"/>
      <c r="U2031" s="144"/>
      <c r="V2031" s="144"/>
      <c r="W2031" s="144"/>
      <c r="X2031" s="144"/>
      <c r="Y2031" s="144"/>
      <c r="Z2031" s="144"/>
      <c r="AA2031" s="144"/>
      <c r="AB2031" s="144"/>
      <c r="AC2031" s="144"/>
      <c r="AD2031" s="144"/>
      <c r="AE2031" s="144"/>
      <c r="AF2031" s="144"/>
      <c r="AG2031" s="324">
        <v>2025</v>
      </c>
      <c r="AH2031" s="128"/>
      <c r="AI2031" s="132"/>
      <c r="AJ2031" s="132"/>
      <c r="AK2031" s="141">
        <f t="shared" si="454"/>
        <v>1938</v>
      </c>
      <c r="AL2031" s="35" t="s">
        <v>153</v>
      </c>
      <c r="AM2031" s="141" t="str">
        <f t="shared" si="455"/>
        <v>1938.</v>
      </c>
      <c r="AN2031" s="147"/>
      <c r="AO2031" s="35"/>
      <c r="AP2031" s="16"/>
    </row>
    <row r="2032" spans="1:42" ht="22.5" customHeight="1" x14ac:dyDescent="0.25">
      <c r="A2032" s="68" t="str">
        <f t="shared" si="453"/>
        <v>1939.</v>
      </c>
      <c r="B2032" s="25">
        <v>3705</v>
      </c>
      <c r="C2032" s="36" t="s">
        <v>1828</v>
      </c>
      <c r="D2032" s="25">
        <v>1989</v>
      </c>
      <c r="E2032" s="68" t="s">
        <v>2932</v>
      </c>
      <c r="F2032" s="68" t="s">
        <v>2936</v>
      </c>
      <c r="G2032" s="25">
        <v>2</v>
      </c>
      <c r="H2032" s="25">
        <v>2</v>
      </c>
      <c r="I2032" s="144">
        <v>989.7</v>
      </c>
      <c r="J2032" s="144">
        <v>908.1</v>
      </c>
      <c r="K2032" s="144">
        <v>908.1</v>
      </c>
      <c r="L2032" s="30">
        <v>23</v>
      </c>
      <c r="M2032" s="144">
        <f t="shared" si="458"/>
        <v>6093630</v>
      </c>
      <c r="N2032" s="144"/>
      <c r="O2032" s="144"/>
      <c r="P2032" s="144"/>
      <c r="Q2032" s="144">
        <f t="shared" si="459"/>
        <v>6093630</v>
      </c>
      <c r="R2032" s="144"/>
      <c r="S2032" s="30"/>
      <c r="T2032" s="144"/>
      <c r="U2032" s="144">
        <v>810</v>
      </c>
      <c r="V2032" s="144">
        <f>U2032*7523</f>
        <v>6093630</v>
      </c>
      <c r="W2032" s="144"/>
      <c r="X2032" s="144"/>
      <c r="Y2032" s="144"/>
      <c r="Z2032" s="144"/>
      <c r="AA2032" s="144"/>
      <c r="AB2032" s="144"/>
      <c r="AC2032" s="144"/>
      <c r="AD2032" s="144"/>
      <c r="AE2032" s="144"/>
      <c r="AF2032" s="144"/>
      <c r="AG2032" s="324">
        <v>2025</v>
      </c>
      <c r="AH2032" s="133"/>
      <c r="AI2032" s="132"/>
      <c r="AJ2032" s="132"/>
      <c r="AK2032" s="141">
        <f t="shared" si="454"/>
        <v>1939</v>
      </c>
      <c r="AL2032" s="35" t="s">
        <v>153</v>
      </c>
      <c r="AM2032" s="141" t="str">
        <f t="shared" si="455"/>
        <v>1939.</v>
      </c>
      <c r="AN2032" s="147"/>
      <c r="AO2032" s="35"/>
      <c r="AP2032" s="16"/>
    </row>
    <row r="2033" spans="1:42" ht="22.5" customHeight="1" x14ac:dyDescent="0.25">
      <c r="A2033" s="68" t="str">
        <f t="shared" si="453"/>
        <v>1940.</v>
      </c>
      <c r="B2033" s="25">
        <v>3680</v>
      </c>
      <c r="C2033" s="37" t="s">
        <v>921</v>
      </c>
      <c r="D2033" s="324">
        <v>1995</v>
      </c>
      <c r="E2033" s="111" t="s">
        <v>2932</v>
      </c>
      <c r="F2033" s="68" t="s">
        <v>2934</v>
      </c>
      <c r="G2033" s="25">
        <v>2</v>
      </c>
      <c r="H2033" s="25">
        <v>2</v>
      </c>
      <c r="I2033" s="144">
        <v>683.77</v>
      </c>
      <c r="J2033" s="144">
        <v>608.1</v>
      </c>
      <c r="K2033" s="323">
        <v>608.1</v>
      </c>
      <c r="L2033" s="324">
        <v>29</v>
      </c>
      <c r="M2033" s="144">
        <f t="shared" si="458"/>
        <v>994380</v>
      </c>
      <c r="N2033" s="142"/>
      <c r="O2033" s="142"/>
      <c r="P2033" s="142"/>
      <c r="Q2033" s="144">
        <f t="shared" si="459"/>
        <v>994380</v>
      </c>
      <c r="R2033" s="144">
        <f>431340+563040</f>
        <v>994380</v>
      </c>
      <c r="S2033" s="30"/>
      <c r="T2033" s="144"/>
      <c r="U2033" s="144"/>
      <c r="V2033" s="144"/>
      <c r="W2033" s="144"/>
      <c r="X2033" s="144"/>
      <c r="Y2033" s="144"/>
      <c r="Z2033" s="144"/>
      <c r="AA2033" s="144"/>
      <c r="AB2033" s="144"/>
      <c r="AC2033" s="144"/>
      <c r="AD2033" s="144"/>
      <c r="AE2033" s="144"/>
      <c r="AF2033" s="144"/>
      <c r="AG2033" s="324">
        <v>2025</v>
      </c>
      <c r="AH2033" s="128"/>
      <c r="AI2033" s="132"/>
      <c r="AJ2033" s="132"/>
      <c r="AK2033" s="141">
        <f t="shared" si="454"/>
        <v>1940</v>
      </c>
      <c r="AL2033" s="35" t="s">
        <v>153</v>
      </c>
      <c r="AM2033" s="141" t="str">
        <f t="shared" si="455"/>
        <v>1940.</v>
      </c>
      <c r="AN2033" s="147"/>
      <c r="AO2033" s="35"/>
      <c r="AP2033" s="16"/>
    </row>
    <row r="2034" spans="1:42" ht="22.5" customHeight="1" x14ac:dyDescent="0.25">
      <c r="A2034" s="68" t="str">
        <f t="shared" si="453"/>
        <v>1941.</v>
      </c>
      <c r="B2034" s="25">
        <v>3683</v>
      </c>
      <c r="C2034" s="36" t="s">
        <v>1356</v>
      </c>
      <c r="D2034" s="25">
        <v>1973</v>
      </c>
      <c r="E2034" s="111" t="s">
        <v>2932</v>
      </c>
      <c r="F2034" s="68" t="s">
        <v>2934</v>
      </c>
      <c r="G2034" s="25">
        <v>2</v>
      </c>
      <c r="H2034" s="25">
        <v>3</v>
      </c>
      <c r="I2034" s="144">
        <v>1967.8</v>
      </c>
      <c r="J2034" s="144">
        <v>856.2</v>
      </c>
      <c r="K2034" s="144">
        <v>856.2</v>
      </c>
      <c r="L2034" s="30">
        <v>34</v>
      </c>
      <c r="M2034" s="145">
        <f>R2034+T2034+V2034+X2034+Z2034+AB2034+AE2034+AF2034</f>
        <v>469200</v>
      </c>
      <c r="N2034" s="149"/>
      <c r="O2034" s="142"/>
      <c r="P2034" s="142"/>
      <c r="Q2034" s="144">
        <f>M2034</f>
        <v>469200</v>
      </c>
      <c r="R2034" s="145">
        <v>469200</v>
      </c>
      <c r="S2034" s="152"/>
      <c r="T2034" s="145"/>
      <c r="U2034" s="145"/>
      <c r="V2034" s="145"/>
      <c r="W2034" s="145"/>
      <c r="X2034" s="145"/>
      <c r="Y2034" s="145"/>
      <c r="Z2034" s="145"/>
      <c r="AA2034" s="145"/>
      <c r="AB2034" s="145"/>
      <c r="AC2034" s="144"/>
      <c r="AD2034" s="144"/>
      <c r="AE2034" s="144"/>
      <c r="AF2034" s="145"/>
      <c r="AG2034" s="324">
        <v>2025</v>
      </c>
      <c r="AH2034" s="129"/>
      <c r="AI2034" s="148"/>
      <c r="AJ2034" s="148"/>
      <c r="AK2034" s="141">
        <f t="shared" si="454"/>
        <v>1941</v>
      </c>
      <c r="AL2034" s="35" t="s">
        <v>153</v>
      </c>
      <c r="AM2034" s="141" t="str">
        <f t="shared" si="455"/>
        <v>1941.</v>
      </c>
      <c r="AN2034" s="147"/>
      <c r="AO2034" s="35"/>
      <c r="AP2034" s="16"/>
    </row>
    <row r="2035" spans="1:42" ht="22.5" customHeight="1" x14ac:dyDescent="0.25">
      <c r="A2035" s="68" t="str">
        <f t="shared" si="453"/>
        <v>1942.</v>
      </c>
      <c r="B2035" s="25">
        <v>3710</v>
      </c>
      <c r="C2035" s="36" t="s">
        <v>1361</v>
      </c>
      <c r="D2035" s="324">
        <v>1958</v>
      </c>
      <c r="E2035" s="111" t="s">
        <v>2932</v>
      </c>
      <c r="F2035" s="68" t="s">
        <v>2934</v>
      </c>
      <c r="G2035" s="25">
        <v>2</v>
      </c>
      <c r="H2035" s="25">
        <v>2</v>
      </c>
      <c r="I2035" s="144">
        <v>776.5</v>
      </c>
      <c r="J2035" s="144">
        <v>684.9</v>
      </c>
      <c r="K2035" s="323">
        <v>684.9</v>
      </c>
      <c r="L2035" s="324">
        <v>28</v>
      </c>
      <c r="M2035" s="145">
        <f>R2035+T2035+V2035+X2035+Z2035+AB2035+AE2035+AF2035</f>
        <v>252642</v>
      </c>
      <c r="N2035" s="149"/>
      <c r="O2035" s="142"/>
      <c r="P2035" s="142"/>
      <c r="Q2035" s="144">
        <f>M2035</f>
        <v>252642</v>
      </c>
      <c r="R2035" s="145">
        <v>252642</v>
      </c>
      <c r="S2035" s="152"/>
      <c r="T2035" s="145"/>
      <c r="U2035" s="145"/>
      <c r="V2035" s="145"/>
      <c r="W2035" s="145"/>
      <c r="X2035" s="145"/>
      <c r="Y2035" s="145"/>
      <c r="Z2035" s="145"/>
      <c r="AA2035" s="145"/>
      <c r="AB2035" s="145"/>
      <c r="AC2035" s="144"/>
      <c r="AD2035" s="144"/>
      <c r="AE2035" s="145"/>
      <c r="AF2035" s="145"/>
      <c r="AG2035" s="324">
        <v>2025</v>
      </c>
      <c r="AH2035" s="129"/>
      <c r="AI2035" s="148"/>
      <c r="AJ2035" s="148"/>
      <c r="AK2035" s="141">
        <f t="shared" si="454"/>
        <v>1942</v>
      </c>
      <c r="AL2035" s="35" t="s">
        <v>153</v>
      </c>
      <c r="AM2035" s="141" t="str">
        <f t="shared" si="455"/>
        <v>1942.</v>
      </c>
      <c r="AN2035" s="147"/>
      <c r="AO2035" s="35"/>
      <c r="AP2035" s="16"/>
    </row>
    <row r="2036" spans="1:42" ht="22.5" customHeight="1" x14ac:dyDescent="0.25">
      <c r="A2036" s="68" t="str">
        <f t="shared" si="453"/>
        <v>1943.</v>
      </c>
      <c r="B2036" s="25">
        <v>3707</v>
      </c>
      <c r="C2036" s="37" t="s">
        <v>922</v>
      </c>
      <c r="D2036" s="324">
        <v>1959</v>
      </c>
      <c r="E2036" s="111" t="s">
        <v>2932</v>
      </c>
      <c r="F2036" s="68" t="s">
        <v>2934</v>
      </c>
      <c r="G2036" s="25">
        <v>2</v>
      </c>
      <c r="H2036" s="25">
        <v>2</v>
      </c>
      <c r="I2036" s="144">
        <v>780.6</v>
      </c>
      <c r="J2036" s="144">
        <v>692.4</v>
      </c>
      <c r="K2036" s="323">
        <v>692.4</v>
      </c>
      <c r="L2036" s="324">
        <v>27</v>
      </c>
      <c r="M2036" s="144">
        <f t="shared" ref="M2036:M2039" si="460">R2036+T2036+V2036+X2036+Z2036+AB2036+AE2036+AF2036</f>
        <v>185770</v>
      </c>
      <c r="N2036" s="142"/>
      <c r="O2036" s="142"/>
      <c r="P2036" s="142"/>
      <c r="Q2036" s="144">
        <f t="shared" ref="Q2036:Q2039" si="461">M2036</f>
        <v>185770</v>
      </c>
      <c r="R2036" s="144">
        <v>185770</v>
      </c>
      <c r="S2036" s="30"/>
      <c r="T2036" s="144"/>
      <c r="U2036" s="144"/>
      <c r="V2036" s="144"/>
      <c r="W2036" s="144"/>
      <c r="X2036" s="144"/>
      <c r="Y2036" s="144"/>
      <c r="Z2036" s="144"/>
      <c r="AA2036" s="144"/>
      <c r="AB2036" s="144"/>
      <c r="AC2036" s="144"/>
      <c r="AD2036" s="144"/>
      <c r="AE2036" s="144"/>
      <c r="AF2036" s="144"/>
      <c r="AG2036" s="324">
        <v>2025</v>
      </c>
      <c r="AH2036" s="128"/>
      <c r="AI2036" s="132"/>
      <c r="AJ2036" s="132"/>
      <c r="AK2036" s="141">
        <f t="shared" si="454"/>
        <v>1943</v>
      </c>
      <c r="AL2036" s="35" t="s">
        <v>153</v>
      </c>
      <c r="AM2036" s="141" t="str">
        <f t="shared" si="455"/>
        <v>1943.</v>
      </c>
      <c r="AN2036" s="147"/>
      <c r="AO2036" s="35"/>
      <c r="AP2036" s="16"/>
    </row>
    <row r="2037" spans="1:42" ht="22.5" customHeight="1" x14ac:dyDescent="0.25">
      <c r="A2037" s="68" t="str">
        <f t="shared" si="453"/>
        <v>1944.</v>
      </c>
      <c r="B2037" s="25">
        <v>3719</v>
      </c>
      <c r="C2037" s="36" t="s">
        <v>118</v>
      </c>
      <c r="D2037" s="25">
        <v>1990</v>
      </c>
      <c r="E2037" s="68" t="s">
        <v>2932</v>
      </c>
      <c r="F2037" s="68" t="s">
        <v>2934</v>
      </c>
      <c r="G2037" s="25">
        <v>2</v>
      </c>
      <c r="H2037" s="25">
        <v>3</v>
      </c>
      <c r="I2037" s="146">
        <v>952.5</v>
      </c>
      <c r="J2037" s="144">
        <v>805.5</v>
      </c>
      <c r="K2037" s="146">
        <v>805.5</v>
      </c>
      <c r="L2037" s="25">
        <v>32</v>
      </c>
      <c r="M2037" s="145">
        <f t="shared" si="460"/>
        <v>500150</v>
      </c>
      <c r="N2037" s="149"/>
      <c r="O2037" s="142"/>
      <c r="P2037" s="142"/>
      <c r="Q2037" s="144">
        <f t="shared" si="461"/>
        <v>500150</v>
      </c>
      <c r="R2037" s="145">
        <v>500150</v>
      </c>
      <c r="S2037" s="152"/>
      <c r="T2037" s="144"/>
      <c r="U2037" s="145"/>
      <c r="V2037" s="145"/>
      <c r="W2037" s="145"/>
      <c r="X2037" s="145"/>
      <c r="Y2037" s="145"/>
      <c r="Z2037" s="145"/>
      <c r="AA2037" s="145"/>
      <c r="AB2037" s="145"/>
      <c r="AC2037" s="144"/>
      <c r="AD2037" s="144"/>
      <c r="AE2037" s="145"/>
      <c r="AF2037" s="145"/>
      <c r="AG2037" s="324">
        <v>2025</v>
      </c>
      <c r="AH2037" s="129"/>
      <c r="AI2037" s="148"/>
      <c r="AJ2037" s="148"/>
      <c r="AK2037" s="141">
        <f t="shared" si="454"/>
        <v>1944</v>
      </c>
      <c r="AL2037" s="35" t="s">
        <v>153</v>
      </c>
      <c r="AM2037" s="141" t="str">
        <f t="shared" si="455"/>
        <v>1944.</v>
      </c>
      <c r="AN2037" s="147"/>
      <c r="AO2037" s="35"/>
      <c r="AP2037" s="16"/>
    </row>
    <row r="2038" spans="1:42" ht="22.5" customHeight="1" x14ac:dyDescent="0.25">
      <c r="A2038" s="68" t="str">
        <f t="shared" si="453"/>
        <v>1945.</v>
      </c>
      <c r="B2038" s="25">
        <v>3676</v>
      </c>
      <c r="C2038" s="37" t="s">
        <v>920</v>
      </c>
      <c r="D2038" s="324">
        <v>1935</v>
      </c>
      <c r="E2038" s="111" t="s">
        <v>2932</v>
      </c>
      <c r="F2038" s="68" t="s">
        <v>2935</v>
      </c>
      <c r="G2038" s="25">
        <v>2</v>
      </c>
      <c r="H2038" s="25">
        <v>1</v>
      </c>
      <c r="I2038" s="144">
        <v>521.5</v>
      </c>
      <c r="J2038" s="144">
        <v>459.9</v>
      </c>
      <c r="K2038" s="323">
        <v>459.9</v>
      </c>
      <c r="L2038" s="324">
        <v>15</v>
      </c>
      <c r="M2038" s="144">
        <f t="shared" si="460"/>
        <v>217208</v>
      </c>
      <c r="N2038" s="142"/>
      <c r="O2038" s="142"/>
      <c r="P2038" s="142"/>
      <c r="Q2038" s="144">
        <f t="shared" si="461"/>
        <v>217208</v>
      </c>
      <c r="R2038" s="144">
        <v>217208</v>
      </c>
      <c r="S2038" s="30"/>
      <c r="T2038" s="144"/>
      <c r="U2038" s="144"/>
      <c r="V2038" s="144"/>
      <c r="W2038" s="144"/>
      <c r="X2038" s="144"/>
      <c r="Y2038" s="144"/>
      <c r="Z2038" s="144"/>
      <c r="AA2038" s="144"/>
      <c r="AB2038" s="144"/>
      <c r="AC2038" s="144"/>
      <c r="AD2038" s="144"/>
      <c r="AE2038" s="144"/>
      <c r="AF2038" s="144"/>
      <c r="AG2038" s="324">
        <v>2025</v>
      </c>
      <c r="AH2038" s="128"/>
      <c r="AI2038" s="132"/>
      <c r="AJ2038" s="132"/>
      <c r="AK2038" s="141">
        <f t="shared" si="454"/>
        <v>1945</v>
      </c>
      <c r="AL2038" s="35" t="s">
        <v>153</v>
      </c>
      <c r="AM2038" s="141" t="str">
        <f t="shared" si="455"/>
        <v>1945.</v>
      </c>
      <c r="AN2038" s="147"/>
      <c r="AO2038" s="35"/>
      <c r="AP2038" s="16"/>
    </row>
    <row r="2039" spans="1:42" ht="22.5" customHeight="1" x14ac:dyDescent="0.25">
      <c r="A2039" s="68" t="str">
        <f t="shared" si="453"/>
        <v>1946.</v>
      </c>
      <c r="B2039" s="25">
        <v>3701</v>
      </c>
      <c r="C2039" s="36" t="s">
        <v>1358</v>
      </c>
      <c r="D2039" s="25">
        <v>1948</v>
      </c>
      <c r="E2039" s="68" t="s">
        <v>2932</v>
      </c>
      <c r="F2039" s="68" t="s">
        <v>2935</v>
      </c>
      <c r="G2039" s="25">
        <v>2</v>
      </c>
      <c r="H2039" s="25">
        <v>1</v>
      </c>
      <c r="I2039" s="146">
        <v>413.2</v>
      </c>
      <c r="J2039" s="146">
        <v>289.89999999999998</v>
      </c>
      <c r="K2039" s="146">
        <v>289.89999999999998</v>
      </c>
      <c r="L2039" s="25">
        <v>10</v>
      </c>
      <c r="M2039" s="144">
        <f t="shared" si="460"/>
        <v>1167560</v>
      </c>
      <c r="N2039" s="144"/>
      <c r="O2039" s="144"/>
      <c r="P2039" s="144"/>
      <c r="Q2039" s="144">
        <f t="shared" si="461"/>
        <v>1167560</v>
      </c>
      <c r="R2039" s="144"/>
      <c r="S2039" s="30"/>
      <c r="T2039" s="144"/>
      <c r="U2039" s="144"/>
      <c r="V2039" s="144"/>
      <c r="W2039" s="144"/>
      <c r="X2039" s="144"/>
      <c r="Y2039" s="144">
        <v>340</v>
      </c>
      <c r="Z2039" s="144">
        <f>Y2039*3434</f>
        <v>1167560</v>
      </c>
      <c r="AA2039" s="144"/>
      <c r="AB2039" s="144"/>
      <c r="AC2039" s="144"/>
      <c r="AD2039" s="144"/>
      <c r="AE2039" s="144"/>
      <c r="AF2039" s="144"/>
      <c r="AG2039" s="324">
        <v>2025</v>
      </c>
      <c r="AH2039" s="133"/>
      <c r="AI2039" s="132"/>
      <c r="AJ2039" s="132"/>
      <c r="AK2039" s="141">
        <f t="shared" si="454"/>
        <v>1946</v>
      </c>
      <c r="AL2039" s="35" t="s">
        <v>153</v>
      </c>
      <c r="AM2039" s="141" t="str">
        <f t="shared" si="455"/>
        <v>1946.</v>
      </c>
      <c r="AN2039" s="147"/>
      <c r="AO2039" s="35"/>
      <c r="AP2039" s="16"/>
    </row>
    <row r="2040" spans="1:42" ht="22.5" customHeight="1" x14ac:dyDescent="0.25">
      <c r="A2040" s="68" t="str">
        <f t="shared" si="453"/>
        <v>1947.</v>
      </c>
      <c r="B2040" s="25">
        <v>3706</v>
      </c>
      <c r="C2040" s="36" t="s">
        <v>1359</v>
      </c>
      <c r="D2040" s="324">
        <v>1958</v>
      </c>
      <c r="E2040" s="111" t="s">
        <v>2932</v>
      </c>
      <c r="F2040" s="68" t="s">
        <v>2934</v>
      </c>
      <c r="G2040" s="25">
        <v>2</v>
      </c>
      <c r="H2040" s="25">
        <v>2</v>
      </c>
      <c r="I2040" s="144">
        <v>759.7</v>
      </c>
      <c r="J2040" s="144">
        <v>672.7</v>
      </c>
      <c r="K2040" s="323">
        <v>672.7</v>
      </c>
      <c r="L2040" s="324">
        <v>22</v>
      </c>
      <c r="M2040" s="145">
        <f>R2040+T2040+V2040+X2040+Z2040+AB2040+AE2040+AF2040</f>
        <v>215670</v>
      </c>
      <c r="N2040" s="149"/>
      <c r="O2040" s="142"/>
      <c r="P2040" s="142"/>
      <c r="Q2040" s="144">
        <f>M2040</f>
        <v>215670</v>
      </c>
      <c r="R2040" s="145">
        <v>215670</v>
      </c>
      <c r="S2040" s="152"/>
      <c r="T2040" s="145"/>
      <c r="U2040" s="145"/>
      <c r="V2040" s="145"/>
      <c r="W2040" s="145"/>
      <c r="X2040" s="145"/>
      <c r="Y2040" s="145"/>
      <c r="Z2040" s="145"/>
      <c r="AA2040" s="145"/>
      <c r="AB2040" s="145"/>
      <c r="AC2040" s="144"/>
      <c r="AD2040" s="144"/>
      <c r="AE2040" s="145"/>
      <c r="AF2040" s="145"/>
      <c r="AG2040" s="324">
        <v>2025</v>
      </c>
      <c r="AH2040" s="129"/>
      <c r="AI2040" s="148"/>
      <c r="AJ2040" s="148"/>
      <c r="AK2040" s="141">
        <f t="shared" si="454"/>
        <v>1947</v>
      </c>
      <c r="AL2040" s="35" t="s">
        <v>153</v>
      </c>
      <c r="AM2040" s="141" t="str">
        <f t="shared" si="455"/>
        <v>1947.</v>
      </c>
      <c r="AN2040" s="147"/>
      <c r="AO2040" s="35"/>
      <c r="AP2040" s="16"/>
    </row>
    <row r="2041" spans="1:42" ht="22.5" customHeight="1" x14ac:dyDescent="0.25">
      <c r="A2041" s="68" t="str">
        <f t="shared" si="453"/>
        <v>1948.</v>
      </c>
      <c r="B2041" s="25">
        <v>3715</v>
      </c>
      <c r="C2041" s="37" t="s">
        <v>923</v>
      </c>
      <c r="D2041" s="324">
        <v>1966</v>
      </c>
      <c r="E2041" s="111" t="s">
        <v>2932</v>
      </c>
      <c r="F2041" s="68" t="s">
        <v>2934</v>
      </c>
      <c r="G2041" s="25">
        <v>2</v>
      </c>
      <c r="H2041" s="25">
        <v>2</v>
      </c>
      <c r="I2041" s="144">
        <v>527.5</v>
      </c>
      <c r="J2041" s="144">
        <v>464.5</v>
      </c>
      <c r="K2041" s="323">
        <v>464.5</v>
      </c>
      <c r="L2041" s="324">
        <v>20</v>
      </c>
      <c r="M2041" s="144">
        <f t="shared" ref="M2041:M2050" si="462">R2041+T2041+V2041+X2041+Z2041+AB2041+AE2041+AF2041</f>
        <v>736542</v>
      </c>
      <c r="N2041" s="142"/>
      <c r="O2041" s="142"/>
      <c r="P2041" s="142"/>
      <c r="Q2041" s="144">
        <f t="shared" ref="Q2041:Q2050" si="463">M2041</f>
        <v>736542</v>
      </c>
      <c r="R2041" s="144">
        <f>314262+422280</f>
        <v>736542</v>
      </c>
      <c r="S2041" s="30"/>
      <c r="T2041" s="144"/>
      <c r="U2041" s="144"/>
      <c r="V2041" s="144"/>
      <c r="W2041" s="144"/>
      <c r="X2041" s="144"/>
      <c r="Y2041" s="144"/>
      <c r="Z2041" s="144"/>
      <c r="AA2041" s="144"/>
      <c r="AB2041" s="144"/>
      <c r="AC2041" s="144"/>
      <c r="AD2041" s="144"/>
      <c r="AE2041" s="144"/>
      <c r="AF2041" s="144"/>
      <c r="AG2041" s="324">
        <v>2025</v>
      </c>
      <c r="AH2041" s="128"/>
      <c r="AI2041" s="132"/>
      <c r="AJ2041" s="132"/>
      <c r="AK2041" s="141">
        <f t="shared" si="454"/>
        <v>1948</v>
      </c>
      <c r="AL2041" s="35" t="s">
        <v>153</v>
      </c>
      <c r="AM2041" s="141" t="str">
        <f t="shared" si="455"/>
        <v>1948.</v>
      </c>
      <c r="AN2041" s="147"/>
      <c r="AO2041" s="35"/>
      <c r="AP2041" s="16"/>
    </row>
    <row r="2042" spans="1:42" ht="22.5" customHeight="1" x14ac:dyDescent="0.25">
      <c r="A2042" s="68" t="str">
        <f t="shared" si="453"/>
        <v>1949.</v>
      </c>
      <c r="B2042" s="25">
        <v>3681</v>
      </c>
      <c r="C2042" s="36" t="s">
        <v>1355</v>
      </c>
      <c r="D2042" s="324">
        <v>1968</v>
      </c>
      <c r="E2042" s="111" t="s">
        <v>2932</v>
      </c>
      <c r="F2042" s="68" t="s">
        <v>2934</v>
      </c>
      <c r="G2042" s="25">
        <v>2</v>
      </c>
      <c r="H2042" s="25">
        <v>1</v>
      </c>
      <c r="I2042" s="144">
        <v>356.5</v>
      </c>
      <c r="J2042" s="144">
        <v>331</v>
      </c>
      <c r="K2042" s="323">
        <v>331</v>
      </c>
      <c r="L2042" s="324">
        <v>10</v>
      </c>
      <c r="M2042" s="144">
        <f t="shared" si="462"/>
        <v>102888</v>
      </c>
      <c r="N2042" s="144"/>
      <c r="O2042" s="144"/>
      <c r="P2042" s="144"/>
      <c r="Q2042" s="144">
        <f t="shared" si="463"/>
        <v>102888</v>
      </c>
      <c r="R2042" s="144">
        <v>102888</v>
      </c>
      <c r="S2042" s="30"/>
      <c r="T2042" s="144"/>
      <c r="U2042" s="144"/>
      <c r="V2042" s="144"/>
      <c r="W2042" s="144"/>
      <c r="X2042" s="144"/>
      <c r="Y2042" s="144"/>
      <c r="Z2042" s="144"/>
      <c r="AA2042" s="144"/>
      <c r="AB2042" s="144"/>
      <c r="AC2042" s="144"/>
      <c r="AD2042" s="144"/>
      <c r="AE2042" s="144"/>
      <c r="AF2042" s="144"/>
      <c r="AG2042" s="324">
        <v>2025</v>
      </c>
      <c r="AH2042" s="133"/>
      <c r="AI2042" s="164"/>
      <c r="AJ2042" s="164"/>
      <c r="AK2042" s="141">
        <f t="shared" si="454"/>
        <v>1949</v>
      </c>
      <c r="AL2042" s="35" t="s">
        <v>153</v>
      </c>
      <c r="AM2042" s="141" t="str">
        <f t="shared" si="455"/>
        <v>1949.</v>
      </c>
      <c r="AN2042" s="147"/>
      <c r="AO2042" s="35"/>
      <c r="AP2042" s="16"/>
    </row>
    <row r="2043" spans="1:42" ht="22.5" customHeight="1" x14ac:dyDescent="0.25">
      <c r="A2043" s="68" t="str">
        <f t="shared" si="453"/>
        <v>1950.</v>
      </c>
      <c r="B2043" s="25">
        <v>5529</v>
      </c>
      <c r="C2043" s="36" t="s">
        <v>1127</v>
      </c>
      <c r="D2043" s="25">
        <v>1968</v>
      </c>
      <c r="E2043" s="68" t="s">
        <v>2932</v>
      </c>
      <c r="F2043" s="68" t="s">
        <v>2934</v>
      </c>
      <c r="G2043" s="25">
        <v>2</v>
      </c>
      <c r="H2043" s="25">
        <v>1</v>
      </c>
      <c r="I2043" s="146">
        <v>411.8</v>
      </c>
      <c r="J2043" s="144">
        <v>365</v>
      </c>
      <c r="K2043" s="146">
        <v>365</v>
      </c>
      <c r="L2043" s="25">
        <v>15</v>
      </c>
      <c r="M2043" s="145">
        <f t="shared" si="462"/>
        <v>385830</v>
      </c>
      <c r="N2043" s="149"/>
      <c r="O2043" s="142"/>
      <c r="P2043" s="142"/>
      <c r="Q2043" s="144">
        <f t="shared" si="463"/>
        <v>385830</v>
      </c>
      <c r="R2043" s="145">
        <v>385830</v>
      </c>
      <c r="S2043" s="152"/>
      <c r="T2043" s="145"/>
      <c r="U2043" s="145"/>
      <c r="V2043" s="145"/>
      <c r="W2043" s="145"/>
      <c r="X2043" s="145"/>
      <c r="Y2043" s="145"/>
      <c r="Z2043" s="145"/>
      <c r="AA2043" s="145"/>
      <c r="AB2043" s="145"/>
      <c r="AC2043" s="144"/>
      <c r="AD2043" s="144"/>
      <c r="AE2043" s="145"/>
      <c r="AF2043" s="145"/>
      <c r="AG2043" s="324">
        <v>2025</v>
      </c>
      <c r="AH2043" s="129"/>
      <c r="AI2043" s="148"/>
      <c r="AJ2043" s="148"/>
      <c r="AK2043" s="141">
        <f t="shared" si="454"/>
        <v>1950</v>
      </c>
      <c r="AL2043" s="35" t="s">
        <v>153</v>
      </c>
      <c r="AM2043" s="141" t="str">
        <f t="shared" si="455"/>
        <v>1950.</v>
      </c>
      <c r="AN2043" s="147"/>
      <c r="AO2043" s="35"/>
      <c r="AP2043" s="16"/>
    </row>
    <row r="2044" spans="1:42" ht="22.5" customHeight="1" x14ac:dyDescent="0.25">
      <c r="A2044" s="68" t="str">
        <f t="shared" si="453"/>
        <v>1951.</v>
      </c>
      <c r="B2044" s="25">
        <v>3734</v>
      </c>
      <c r="C2044" s="36" t="s">
        <v>766</v>
      </c>
      <c r="D2044" s="25">
        <v>1970</v>
      </c>
      <c r="E2044" s="68" t="s">
        <v>2932</v>
      </c>
      <c r="F2044" s="68" t="s">
        <v>2934</v>
      </c>
      <c r="G2044" s="25">
        <v>2</v>
      </c>
      <c r="H2044" s="25">
        <v>3</v>
      </c>
      <c r="I2044" s="146">
        <v>1955.3</v>
      </c>
      <c r="J2044" s="144">
        <v>896</v>
      </c>
      <c r="K2044" s="146">
        <v>896</v>
      </c>
      <c r="L2044" s="25">
        <v>47</v>
      </c>
      <c r="M2044" s="145">
        <f t="shared" si="462"/>
        <v>422280</v>
      </c>
      <c r="N2044" s="149"/>
      <c r="O2044" s="142"/>
      <c r="P2044" s="142"/>
      <c r="Q2044" s="144">
        <f t="shared" si="463"/>
        <v>422280</v>
      </c>
      <c r="R2044" s="144">
        <v>422280</v>
      </c>
      <c r="S2044" s="152"/>
      <c r="T2044" s="145"/>
      <c r="U2044" s="145"/>
      <c r="V2044" s="145"/>
      <c r="W2044" s="145"/>
      <c r="X2044" s="145"/>
      <c r="Y2044" s="145"/>
      <c r="Z2044" s="145"/>
      <c r="AA2044" s="145"/>
      <c r="AB2044" s="145"/>
      <c r="AC2044" s="144"/>
      <c r="AD2044" s="144"/>
      <c r="AE2044" s="145"/>
      <c r="AF2044" s="145"/>
      <c r="AG2044" s="324">
        <v>2025</v>
      </c>
      <c r="AH2044" s="129"/>
      <c r="AI2044" s="148"/>
      <c r="AJ2044" s="148"/>
      <c r="AK2044" s="141">
        <f t="shared" si="454"/>
        <v>1951</v>
      </c>
      <c r="AL2044" s="35" t="s">
        <v>153</v>
      </c>
      <c r="AM2044" s="141" t="str">
        <f t="shared" si="455"/>
        <v>1951.</v>
      </c>
      <c r="AN2044" s="147"/>
      <c r="AO2044" s="35"/>
      <c r="AP2044" s="16"/>
    </row>
    <row r="2045" spans="1:42" ht="22.5" customHeight="1" x14ac:dyDescent="0.25">
      <c r="A2045" s="68" t="str">
        <f t="shared" si="453"/>
        <v>1952.</v>
      </c>
      <c r="B2045" s="25">
        <v>3646</v>
      </c>
      <c r="C2045" s="36" t="s">
        <v>915</v>
      </c>
      <c r="D2045" s="25">
        <v>2009</v>
      </c>
      <c r="E2045" s="111" t="s">
        <v>2932</v>
      </c>
      <c r="F2045" s="68" t="s">
        <v>2934</v>
      </c>
      <c r="G2045" s="25">
        <v>2</v>
      </c>
      <c r="H2045" s="25">
        <v>1</v>
      </c>
      <c r="I2045" s="144">
        <v>381.8</v>
      </c>
      <c r="J2045" s="144">
        <v>200</v>
      </c>
      <c r="K2045" s="144">
        <v>200</v>
      </c>
      <c r="L2045" s="30">
        <v>14</v>
      </c>
      <c r="M2045" s="144">
        <f t="shared" si="462"/>
        <v>2765610</v>
      </c>
      <c r="N2045" s="144"/>
      <c r="O2045" s="144"/>
      <c r="P2045" s="144"/>
      <c r="Q2045" s="144">
        <f t="shared" si="463"/>
        <v>2765610</v>
      </c>
      <c r="R2045" s="144">
        <f>1498770+1266840</f>
        <v>2765610</v>
      </c>
      <c r="S2045" s="30"/>
      <c r="T2045" s="144"/>
      <c r="U2045" s="144"/>
      <c r="V2045" s="144"/>
      <c r="W2045" s="144"/>
      <c r="X2045" s="144"/>
      <c r="Y2045" s="144"/>
      <c r="Z2045" s="144"/>
      <c r="AA2045" s="144"/>
      <c r="AB2045" s="144"/>
      <c r="AC2045" s="144"/>
      <c r="AD2045" s="144"/>
      <c r="AE2045" s="144"/>
      <c r="AF2045" s="144"/>
      <c r="AG2045" s="324">
        <v>2025</v>
      </c>
      <c r="AH2045" s="133"/>
      <c r="AI2045" s="164"/>
      <c r="AJ2045" s="164"/>
      <c r="AK2045" s="141">
        <f t="shared" si="454"/>
        <v>1952</v>
      </c>
      <c r="AL2045" s="35" t="s">
        <v>153</v>
      </c>
      <c r="AM2045" s="141" t="str">
        <f t="shared" si="455"/>
        <v>1952.</v>
      </c>
      <c r="AN2045" s="147"/>
      <c r="AO2045" s="35"/>
      <c r="AP2045" s="16"/>
    </row>
    <row r="2046" spans="1:42" ht="22.5" customHeight="1" x14ac:dyDescent="0.25">
      <c r="A2046" s="68" t="str">
        <f t="shared" si="453"/>
        <v>1953.</v>
      </c>
      <c r="B2046" s="25">
        <v>3673</v>
      </c>
      <c r="C2046" s="36" t="s">
        <v>1353</v>
      </c>
      <c r="D2046" s="25">
        <v>1934</v>
      </c>
      <c r="E2046" s="68" t="s">
        <v>2932</v>
      </c>
      <c r="F2046" s="68" t="s">
        <v>2935</v>
      </c>
      <c r="G2046" s="25">
        <v>2</v>
      </c>
      <c r="H2046" s="25">
        <v>2</v>
      </c>
      <c r="I2046" s="146">
        <v>519.70000000000005</v>
      </c>
      <c r="J2046" s="146">
        <v>456.9</v>
      </c>
      <c r="K2046" s="146">
        <v>456.9</v>
      </c>
      <c r="L2046" s="25">
        <v>23</v>
      </c>
      <c r="M2046" s="144">
        <f t="shared" si="462"/>
        <v>1105095.2000000002</v>
      </c>
      <c r="N2046" s="144"/>
      <c r="O2046" s="144"/>
      <c r="P2046" s="144"/>
      <c r="Q2046" s="144">
        <f t="shared" si="463"/>
        <v>1105095.2000000002</v>
      </c>
      <c r="R2046" s="144">
        <v>209508</v>
      </c>
      <c r="S2046" s="30"/>
      <c r="T2046" s="144"/>
      <c r="U2046" s="144"/>
      <c r="V2046" s="144"/>
      <c r="W2046" s="144"/>
      <c r="X2046" s="144"/>
      <c r="Y2046" s="144">
        <v>260.8</v>
      </c>
      <c r="Z2046" s="144">
        <f>Y2046*3434</f>
        <v>895587.20000000007</v>
      </c>
      <c r="AA2046" s="144"/>
      <c r="AB2046" s="144"/>
      <c r="AC2046" s="144"/>
      <c r="AD2046" s="144"/>
      <c r="AE2046" s="144"/>
      <c r="AF2046" s="144"/>
      <c r="AG2046" s="324">
        <v>2025</v>
      </c>
      <c r="AH2046" s="133"/>
      <c r="AI2046" s="164"/>
      <c r="AJ2046" s="164"/>
      <c r="AK2046" s="141">
        <f t="shared" si="454"/>
        <v>1953</v>
      </c>
      <c r="AL2046" s="35" t="s">
        <v>153</v>
      </c>
      <c r="AM2046" s="141" t="str">
        <f t="shared" si="455"/>
        <v>1953.</v>
      </c>
      <c r="AN2046" s="147"/>
      <c r="AO2046" s="35"/>
      <c r="AP2046" s="16"/>
    </row>
    <row r="2047" spans="1:42" ht="22.5" customHeight="1" x14ac:dyDescent="0.25">
      <c r="A2047" s="68" t="str">
        <f t="shared" si="453"/>
        <v>1954.</v>
      </c>
      <c r="B2047" s="25">
        <v>3672</v>
      </c>
      <c r="C2047" s="37" t="s">
        <v>1186</v>
      </c>
      <c r="D2047" s="25">
        <v>1934</v>
      </c>
      <c r="E2047" s="111" t="s">
        <v>2932</v>
      </c>
      <c r="F2047" s="68" t="s">
        <v>2935</v>
      </c>
      <c r="G2047" s="25">
        <v>2</v>
      </c>
      <c r="H2047" s="25">
        <v>1</v>
      </c>
      <c r="I2047" s="144">
        <v>260.8</v>
      </c>
      <c r="J2047" s="144">
        <v>236.8</v>
      </c>
      <c r="K2047" s="144">
        <v>236.8</v>
      </c>
      <c r="L2047" s="30">
        <v>9</v>
      </c>
      <c r="M2047" s="145">
        <f t="shared" si="462"/>
        <v>212589</v>
      </c>
      <c r="N2047" s="142"/>
      <c r="O2047" s="142"/>
      <c r="P2047" s="142"/>
      <c r="Q2047" s="144">
        <f t="shared" si="463"/>
        <v>212589</v>
      </c>
      <c r="R2047" s="145">
        <v>212589</v>
      </c>
      <c r="S2047" s="152"/>
      <c r="T2047" s="145"/>
      <c r="U2047" s="145"/>
      <c r="V2047" s="145"/>
      <c r="W2047" s="145"/>
      <c r="X2047" s="145"/>
      <c r="Y2047" s="145"/>
      <c r="Z2047" s="145"/>
      <c r="AA2047" s="144"/>
      <c r="AB2047" s="144"/>
      <c r="AC2047" s="144"/>
      <c r="AD2047" s="144"/>
      <c r="AE2047" s="145"/>
      <c r="AF2047" s="145"/>
      <c r="AG2047" s="324">
        <v>2025</v>
      </c>
      <c r="AH2047" s="129"/>
      <c r="AI2047" s="148"/>
      <c r="AJ2047" s="148"/>
      <c r="AK2047" s="141">
        <f t="shared" si="454"/>
        <v>1954</v>
      </c>
      <c r="AL2047" s="35" t="s">
        <v>153</v>
      </c>
      <c r="AM2047" s="141" t="str">
        <f t="shared" si="455"/>
        <v>1954.</v>
      </c>
      <c r="AN2047" s="147"/>
      <c r="AO2047" s="35"/>
      <c r="AP2047" s="16"/>
    </row>
    <row r="2048" spans="1:42" ht="22.5" customHeight="1" x14ac:dyDescent="0.25">
      <c r="A2048" s="68" t="str">
        <f t="shared" si="453"/>
        <v>1955.</v>
      </c>
      <c r="B2048" s="25">
        <v>3633</v>
      </c>
      <c r="C2048" s="36" t="s">
        <v>761</v>
      </c>
      <c r="D2048" s="25">
        <v>1964</v>
      </c>
      <c r="E2048" s="68" t="s">
        <v>2932</v>
      </c>
      <c r="F2048" s="68" t="s">
        <v>2933</v>
      </c>
      <c r="G2048" s="25">
        <v>2</v>
      </c>
      <c r="H2048" s="25">
        <v>1</v>
      </c>
      <c r="I2048" s="146">
        <v>342.2</v>
      </c>
      <c r="J2048" s="144">
        <v>210.7</v>
      </c>
      <c r="K2048" s="146">
        <v>210.7</v>
      </c>
      <c r="L2048" s="25">
        <v>6</v>
      </c>
      <c r="M2048" s="145">
        <f t="shared" si="462"/>
        <v>437668</v>
      </c>
      <c r="N2048" s="145"/>
      <c r="O2048" s="145"/>
      <c r="P2048" s="145"/>
      <c r="Q2048" s="144">
        <f t="shared" si="463"/>
        <v>437668</v>
      </c>
      <c r="R2048" s="145"/>
      <c r="S2048" s="152"/>
      <c r="T2048" s="145"/>
      <c r="U2048" s="145"/>
      <c r="V2048" s="145"/>
      <c r="W2048" s="145"/>
      <c r="X2048" s="145"/>
      <c r="Y2048" s="145">
        <v>308</v>
      </c>
      <c r="Z2048" s="145">
        <f>Y2048*1421</f>
        <v>437668</v>
      </c>
      <c r="AA2048" s="145"/>
      <c r="AB2048" s="145"/>
      <c r="AC2048" s="145"/>
      <c r="AD2048" s="145"/>
      <c r="AE2048" s="144"/>
      <c r="AF2048" s="145"/>
      <c r="AG2048" s="324">
        <v>2025</v>
      </c>
      <c r="AH2048" s="129"/>
      <c r="AI2048" s="132"/>
      <c r="AJ2048" s="132"/>
      <c r="AK2048" s="141">
        <f t="shared" si="454"/>
        <v>1955</v>
      </c>
      <c r="AL2048" s="35" t="s">
        <v>153</v>
      </c>
      <c r="AM2048" s="141" t="str">
        <f t="shared" si="455"/>
        <v>1955.</v>
      </c>
      <c r="AN2048" s="147"/>
      <c r="AO2048" s="35"/>
      <c r="AP2048" s="16"/>
    </row>
    <row r="2049" spans="1:44" ht="22.5" customHeight="1" x14ac:dyDescent="0.25">
      <c r="A2049" s="68" t="str">
        <f t="shared" si="453"/>
        <v>1956.</v>
      </c>
      <c r="B2049" s="25">
        <v>3634</v>
      </c>
      <c r="C2049" s="36" t="s">
        <v>762</v>
      </c>
      <c r="D2049" s="25">
        <v>1974</v>
      </c>
      <c r="E2049" s="68" t="s">
        <v>2932</v>
      </c>
      <c r="F2049" s="68" t="s">
        <v>2934</v>
      </c>
      <c r="G2049" s="25">
        <v>2</v>
      </c>
      <c r="H2049" s="25">
        <v>2</v>
      </c>
      <c r="I2049" s="146">
        <v>771.6</v>
      </c>
      <c r="J2049" s="144">
        <v>453.9</v>
      </c>
      <c r="K2049" s="146">
        <v>453.9</v>
      </c>
      <c r="L2049" s="25">
        <v>31</v>
      </c>
      <c r="M2049" s="145">
        <f t="shared" si="462"/>
        <v>1936020</v>
      </c>
      <c r="N2049" s="149"/>
      <c r="O2049" s="142"/>
      <c r="P2049" s="142"/>
      <c r="Q2049" s="144">
        <f t="shared" si="463"/>
        <v>1936020</v>
      </c>
      <c r="R2049" s="145"/>
      <c r="S2049" s="152"/>
      <c r="T2049" s="145"/>
      <c r="U2049" s="145"/>
      <c r="V2049" s="145"/>
      <c r="W2049" s="145"/>
      <c r="X2049" s="145"/>
      <c r="Y2049" s="145">
        <v>615</v>
      </c>
      <c r="Z2049" s="145">
        <f>Y2049*3148</f>
        <v>1936020</v>
      </c>
      <c r="AA2049" s="145"/>
      <c r="AB2049" s="145"/>
      <c r="AC2049" s="144"/>
      <c r="AD2049" s="144"/>
      <c r="AE2049" s="144"/>
      <c r="AF2049" s="145"/>
      <c r="AG2049" s="324">
        <v>2025</v>
      </c>
      <c r="AH2049" s="129"/>
      <c r="AI2049" s="132"/>
      <c r="AJ2049" s="132"/>
      <c r="AK2049" s="141">
        <f t="shared" si="454"/>
        <v>1956</v>
      </c>
      <c r="AL2049" s="35" t="s">
        <v>153</v>
      </c>
      <c r="AM2049" s="141" t="str">
        <f t="shared" si="455"/>
        <v>1956.</v>
      </c>
      <c r="AN2049" s="147"/>
      <c r="AO2049" s="35"/>
      <c r="AP2049" s="16"/>
    </row>
    <row r="2050" spans="1:44" s="14" customFormat="1" ht="22.5" customHeight="1" x14ac:dyDescent="0.25">
      <c r="A2050" s="68" t="str">
        <f t="shared" si="453"/>
        <v>1957.</v>
      </c>
      <c r="B2050" s="68">
        <v>3666</v>
      </c>
      <c r="C2050" s="36" t="s">
        <v>2646</v>
      </c>
      <c r="D2050" s="68">
        <v>1952</v>
      </c>
      <c r="E2050" s="68" t="s">
        <v>2932</v>
      </c>
      <c r="F2050" s="68" t="s">
        <v>2935</v>
      </c>
      <c r="G2050" s="25">
        <v>2</v>
      </c>
      <c r="H2050" s="25">
        <v>1</v>
      </c>
      <c r="I2050" s="146">
        <v>337.9</v>
      </c>
      <c r="J2050" s="144">
        <v>286.8</v>
      </c>
      <c r="K2050" s="146">
        <v>286.8</v>
      </c>
      <c r="L2050" s="25">
        <v>7</v>
      </c>
      <c r="M2050" s="145">
        <f t="shared" si="462"/>
        <v>1130584.3999999999</v>
      </c>
      <c r="N2050" s="149"/>
      <c r="O2050" s="142"/>
      <c r="P2050" s="142"/>
      <c r="Q2050" s="144">
        <f t="shared" si="463"/>
        <v>1130584.3999999999</v>
      </c>
      <c r="R2050" s="144">
        <v>91456</v>
      </c>
      <c r="S2050" s="152"/>
      <c r="T2050" s="145"/>
      <c r="U2050" s="145"/>
      <c r="V2050" s="145"/>
      <c r="W2050" s="145"/>
      <c r="X2050" s="145"/>
      <c r="Y2050" s="145">
        <v>302.60000000000002</v>
      </c>
      <c r="Z2050" s="145">
        <f>Y2050*3434</f>
        <v>1039128.4</v>
      </c>
      <c r="AA2050" s="145"/>
      <c r="AB2050" s="145"/>
      <c r="AC2050" s="144"/>
      <c r="AD2050" s="144"/>
      <c r="AE2050" s="144"/>
      <c r="AF2050" s="165"/>
      <c r="AG2050" s="324">
        <v>2025</v>
      </c>
      <c r="AH2050" s="131"/>
      <c r="AI2050" s="136"/>
      <c r="AJ2050" s="136"/>
      <c r="AK2050" s="141">
        <f t="shared" si="454"/>
        <v>1957</v>
      </c>
      <c r="AL2050" s="35" t="s">
        <v>153</v>
      </c>
      <c r="AM2050" s="141" t="str">
        <f t="shared" si="455"/>
        <v>1957.</v>
      </c>
      <c r="AN2050" s="147"/>
      <c r="AO2050" s="276"/>
      <c r="AP2050" s="16"/>
      <c r="AR2050" s="21"/>
    </row>
    <row r="2051" spans="1:44" ht="22.5" customHeight="1" x14ac:dyDescent="0.25">
      <c r="A2051" s="68" t="str">
        <f t="shared" si="453"/>
        <v>1958.</v>
      </c>
      <c r="B2051" s="25">
        <v>3747</v>
      </c>
      <c r="C2051" s="36" t="s">
        <v>119</v>
      </c>
      <c r="D2051" s="25">
        <v>1970</v>
      </c>
      <c r="E2051" s="68" t="s">
        <v>2932</v>
      </c>
      <c r="F2051" s="68" t="s">
        <v>2934</v>
      </c>
      <c r="G2051" s="25">
        <v>2</v>
      </c>
      <c r="H2051" s="25">
        <v>3</v>
      </c>
      <c r="I2051" s="146">
        <v>2232.12</v>
      </c>
      <c r="J2051" s="144">
        <v>913.2</v>
      </c>
      <c r="K2051" s="146">
        <v>913.2</v>
      </c>
      <c r="L2051" s="25">
        <v>34</v>
      </c>
      <c r="M2051" s="145">
        <f t="shared" ref="M2051:M2056" si="464">R2051+T2051+V2051+X2051+Z2051+AB2051+AE2051+AF2051</f>
        <v>564479</v>
      </c>
      <c r="N2051" s="149"/>
      <c r="O2051" s="142"/>
      <c r="P2051" s="142"/>
      <c r="Q2051" s="144">
        <f t="shared" ref="Q2051:Q2059" si="465">M2051</f>
        <v>564479</v>
      </c>
      <c r="R2051" s="145">
        <v>564479</v>
      </c>
      <c r="S2051" s="152"/>
      <c r="T2051" s="145"/>
      <c r="U2051" s="145"/>
      <c r="V2051" s="145"/>
      <c r="W2051" s="145"/>
      <c r="X2051" s="145"/>
      <c r="Y2051" s="145"/>
      <c r="Z2051" s="145"/>
      <c r="AA2051" s="145"/>
      <c r="AB2051" s="145"/>
      <c r="AC2051" s="144"/>
      <c r="AD2051" s="144"/>
      <c r="AE2051" s="144"/>
      <c r="AF2051" s="145"/>
      <c r="AG2051" s="324">
        <v>2025</v>
      </c>
      <c r="AH2051" s="129"/>
      <c r="AI2051" s="148"/>
      <c r="AJ2051" s="148"/>
      <c r="AK2051" s="141">
        <f t="shared" si="454"/>
        <v>1958</v>
      </c>
      <c r="AL2051" s="35" t="s">
        <v>153</v>
      </c>
      <c r="AM2051" s="141" t="str">
        <f t="shared" si="455"/>
        <v>1958.</v>
      </c>
      <c r="AN2051" s="147"/>
      <c r="AO2051" s="35"/>
      <c r="AP2051" s="16"/>
    </row>
    <row r="2052" spans="1:44" ht="22.5" customHeight="1" x14ac:dyDescent="0.25">
      <c r="A2052" s="68" t="str">
        <f t="shared" si="453"/>
        <v>1959.</v>
      </c>
      <c r="B2052" s="25">
        <v>3750</v>
      </c>
      <c r="C2052" s="36" t="s">
        <v>913</v>
      </c>
      <c r="D2052" s="25">
        <v>1970</v>
      </c>
      <c r="E2052" s="111" t="s">
        <v>2932</v>
      </c>
      <c r="F2052" s="68" t="s">
        <v>2934</v>
      </c>
      <c r="G2052" s="25">
        <v>2</v>
      </c>
      <c r="H2052" s="25">
        <v>3</v>
      </c>
      <c r="I2052" s="144">
        <v>2201.6</v>
      </c>
      <c r="J2052" s="144">
        <v>915</v>
      </c>
      <c r="K2052" s="144">
        <v>915</v>
      </c>
      <c r="L2052" s="30">
        <v>51</v>
      </c>
      <c r="M2052" s="144">
        <f t="shared" si="464"/>
        <v>564479</v>
      </c>
      <c r="N2052" s="144"/>
      <c r="O2052" s="144"/>
      <c r="P2052" s="144"/>
      <c r="Q2052" s="144">
        <f t="shared" si="465"/>
        <v>564479</v>
      </c>
      <c r="R2052" s="144">
        <v>564479</v>
      </c>
      <c r="S2052" s="30"/>
      <c r="T2052" s="144"/>
      <c r="U2052" s="144"/>
      <c r="V2052" s="144"/>
      <c r="W2052" s="144"/>
      <c r="X2052" s="144"/>
      <c r="Y2052" s="144"/>
      <c r="Z2052" s="144"/>
      <c r="AA2052" s="144"/>
      <c r="AB2052" s="144"/>
      <c r="AC2052" s="144"/>
      <c r="AD2052" s="144"/>
      <c r="AE2052" s="144"/>
      <c r="AF2052" s="144"/>
      <c r="AG2052" s="324">
        <v>2025</v>
      </c>
      <c r="AH2052" s="133"/>
      <c r="AI2052" s="164"/>
      <c r="AJ2052" s="164"/>
      <c r="AK2052" s="141">
        <f t="shared" si="454"/>
        <v>1959</v>
      </c>
      <c r="AL2052" s="35" t="s">
        <v>153</v>
      </c>
      <c r="AM2052" s="141" t="str">
        <f t="shared" si="455"/>
        <v>1959.</v>
      </c>
      <c r="AN2052" s="147"/>
      <c r="AO2052" s="35"/>
      <c r="AP2052" s="16"/>
    </row>
    <row r="2053" spans="1:44" ht="22.5" customHeight="1" x14ac:dyDescent="0.25">
      <c r="A2053" s="68" t="str">
        <f t="shared" si="453"/>
        <v>1960.</v>
      </c>
      <c r="B2053" s="25">
        <v>3749</v>
      </c>
      <c r="C2053" s="37" t="s">
        <v>919</v>
      </c>
      <c r="D2053" s="324">
        <v>1970</v>
      </c>
      <c r="E2053" s="111" t="s">
        <v>2932</v>
      </c>
      <c r="F2053" s="68" t="s">
        <v>2934</v>
      </c>
      <c r="G2053" s="25">
        <v>2</v>
      </c>
      <c r="H2053" s="25">
        <v>2</v>
      </c>
      <c r="I2053" s="144">
        <v>2244.8000000000002</v>
      </c>
      <c r="J2053" s="144">
        <v>914.2</v>
      </c>
      <c r="K2053" s="323">
        <v>914.2</v>
      </c>
      <c r="L2053" s="324">
        <v>45</v>
      </c>
      <c r="M2053" s="144">
        <f t="shared" si="464"/>
        <v>357250</v>
      </c>
      <c r="N2053" s="142"/>
      <c r="O2053" s="142"/>
      <c r="P2053" s="142"/>
      <c r="Q2053" s="144">
        <f t="shared" si="465"/>
        <v>357250</v>
      </c>
      <c r="R2053" s="144">
        <v>357250</v>
      </c>
      <c r="S2053" s="30"/>
      <c r="T2053" s="144"/>
      <c r="U2053" s="144"/>
      <c r="V2053" s="144"/>
      <c r="W2053" s="144"/>
      <c r="X2053" s="144"/>
      <c r="Y2053" s="144"/>
      <c r="Z2053" s="144"/>
      <c r="AA2053" s="144"/>
      <c r="AB2053" s="144"/>
      <c r="AC2053" s="144"/>
      <c r="AD2053" s="144"/>
      <c r="AE2053" s="144"/>
      <c r="AF2053" s="144"/>
      <c r="AG2053" s="324">
        <v>2025</v>
      </c>
      <c r="AH2053" s="128"/>
      <c r="AI2053" s="132"/>
      <c r="AJ2053" s="132"/>
      <c r="AK2053" s="141">
        <f t="shared" si="454"/>
        <v>1960</v>
      </c>
      <c r="AL2053" s="35" t="s">
        <v>153</v>
      </c>
      <c r="AM2053" s="141" t="str">
        <f t="shared" si="455"/>
        <v>1960.</v>
      </c>
      <c r="AN2053" s="147"/>
      <c r="AO2053" s="35"/>
      <c r="AP2053" s="16"/>
    </row>
    <row r="2054" spans="1:44" ht="22.5" customHeight="1" x14ac:dyDescent="0.25">
      <c r="A2054" s="68" t="str">
        <f t="shared" si="453"/>
        <v>1961.</v>
      </c>
      <c r="B2054" s="25">
        <v>3697</v>
      </c>
      <c r="C2054" s="36" t="s">
        <v>1168</v>
      </c>
      <c r="D2054" s="25">
        <v>1971</v>
      </c>
      <c r="E2054" s="68" t="s">
        <v>2932</v>
      </c>
      <c r="F2054" s="68" t="s">
        <v>2934</v>
      </c>
      <c r="G2054" s="25">
        <v>2</v>
      </c>
      <c r="H2054" s="25">
        <v>2</v>
      </c>
      <c r="I2054" s="146">
        <v>1286.2</v>
      </c>
      <c r="J2054" s="144">
        <v>742.4</v>
      </c>
      <c r="K2054" s="146">
        <v>742.4</v>
      </c>
      <c r="L2054" s="25">
        <v>34</v>
      </c>
      <c r="M2054" s="145">
        <f t="shared" si="464"/>
        <v>552296</v>
      </c>
      <c r="N2054" s="149"/>
      <c r="O2054" s="142"/>
      <c r="P2054" s="142"/>
      <c r="Q2054" s="144">
        <f t="shared" si="465"/>
        <v>552296</v>
      </c>
      <c r="R2054" s="145">
        <v>552296</v>
      </c>
      <c r="S2054" s="152"/>
      <c r="T2054" s="145"/>
      <c r="U2054" s="145"/>
      <c r="V2054" s="145"/>
      <c r="W2054" s="145"/>
      <c r="X2054" s="145"/>
      <c r="Y2054" s="145"/>
      <c r="Z2054" s="145"/>
      <c r="AA2054" s="145"/>
      <c r="AB2054" s="145"/>
      <c r="AC2054" s="144"/>
      <c r="AD2054" s="144"/>
      <c r="AE2054" s="144"/>
      <c r="AF2054" s="145"/>
      <c r="AG2054" s="324">
        <v>2025</v>
      </c>
      <c r="AH2054" s="129"/>
      <c r="AI2054" s="148"/>
      <c r="AJ2054" s="148"/>
      <c r="AK2054" s="141">
        <f t="shared" si="454"/>
        <v>1961</v>
      </c>
      <c r="AL2054" s="35" t="s">
        <v>153</v>
      </c>
      <c r="AM2054" s="141" t="str">
        <f t="shared" si="455"/>
        <v>1961.</v>
      </c>
      <c r="AN2054" s="147"/>
      <c r="AO2054" s="35"/>
      <c r="AP2054" s="16"/>
    </row>
    <row r="2055" spans="1:44" ht="22.5" customHeight="1" x14ac:dyDescent="0.25">
      <c r="A2055" s="68" t="str">
        <f t="shared" si="453"/>
        <v>1962.</v>
      </c>
      <c r="B2055" s="25">
        <v>3726</v>
      </c>
      <c r="C2055" s="36" t="s">
        <v>910</v>
      </c>
      <c r="D2055" s="25">
        <v>1972</v>
      </c>
      <c r="E2055" s="111" t="s">
        <v>2932</v>
      </c>
      <c r="F2055" s="68" t="s">
        <v>2934</v>
      </c>
      <c r="G2055" s="25">
        <v>4</v>
      </c>
      <c r="H2055" s="25">
        <v>3</v>
      </c>
      <c r="I2055" s="144">
        <v>2327</v>
      </c>
      <c r="J2055" s="144">
        <v>1524.3</v>
      </c>
      <c r="K2055" s="144">
        <v>1009.4</v>
      </c>
      <c r="L2055" s="30">
        <v>84</v>
      </c>
      <c r="M2055" s="144">
        <f t="shared" si="464"/>
        <v>2293428</v>
      </c>
      <c r="N2055" s="144"/>
      <c r="O2055" s="144"/>
      <c r="P2055" s="144"/>
      <c r="Q2055" s="144">
        <f t="shared" si="465"/>
        <v>2293428</v>
      </c>
      <c r="R2055" s="144">
        <v>739200</v>
      </c>
      <c r="S2055" s="30"/>
      <c r="T2055" s="144"/>
      <c r="U2055" s="144"/>
      <c r="V2055" s="144"/>
      <c r="W2055" s="144">
        <v>702</v>
      </c>
      <c r="X2055" s="144">
        <f>W2055*2214</f>
        <v>1554228</v>
      </c>
      <c r="Y2055" s="144"/>
      <c r="Z2055" s="144"/>
      <c r="AA2055" s="144"/>
      <c r="AB2055" s="144"/>
      <c r="AC2055" s="144"/>
      <c r="AD2055" s="144"/>
      <c r="AE2055" s="144"/>
      <c r="AF2055" s="144"/>
      <c r="AG2055" s="324">
        <v>2025</v>
      </c>
      <c r="AH2055" s="133"/>
      <c r="AI2055" s="132"/>
      <c r="AJ2055" s="132"/>
      <c r="AK2055" s="141">
        <f t="shared" si="454"/>
        <v>1962</v>
      </c>
      <c r="AL2055" s="35" t="s">
        <v>153</v>
      </c>
      <c r="AM2055" s="141" t="str">
        <f t="shared" si="455"/>
        <v>1962.</v>
      </c>
      <c r="AN2055" s="147"/>
      <c r="AO2055" s="35"/>
      <c r="AP2055" s="16"/>
    </row>
    <row r="2056" spans="1:44" ht="22.5" customHeight="1" x14ac:dyDescent="0.25">
      <c r="A2056" s="68" t="str">
        <f t="shared" si="453"/>
        <v>1963.</v>
      </c>
      <c r="B2056" s="25">
        <v>3748</v>
      </c>
      <c r="C2056" s="36" t="s">
        <v>912</v>
      </c>
      <c r="D2056" s="25">
        <v>1970</v>
      </c>
      <c r="E2056" s="111" t="s">
        <v>2932</v>
      </c>
      <c r="F2056" s="68" t="s">
        <v>2934</v>
      </c>
      <c r="G2056" s="25">
        <v>2</v>
      </c>
      <c r="H2056" s="25">
        <v>3</v>
      </c>
      <c r="I2056" s="144">
        <v>2232.12</v>
      </c>
      <c r="J2056" s="144">
        <v>913.2</v>
      </c>
      <c r="K2056" s="144">
        <v>913.2</v>
      </c>
      <c r="L2056" s="30">
        <v>41</v>
      </c>
      <c r="M2056" s="144">
        <f t="shared" si="464"/>
        <v>357250</v>
      </c>
      <c r="N2056" s="144"/>
      <c r="O2056" s="144"/>
      <c r="P2056" s="144"/>
      <c r="Q2056" s="144">
        <f t="shared" si="465"/>
        <v>357250</v>
      </c>
      <c r="R2056" s="144">
        <v>357250</v>
      </c>
      <c r="S2056" s="30"/>
      <c r="T2056" s="144"/>
      <c r="U2056" s="144"/>
      <c r="V2056" s="144"/>
      <c r="W2056" s="144"/>
      <c r="X2056" s="144"/>
      <c r="Y2056" s="144"/>
      <c r="Z2056" s="144"/>
      <c r="AA2056" s="144"/>
      <c r="AB2056" s="144"/>
      <c r="AC2056" s="144"/>
      <c r="AD2056" s="144"/>
      <c r="AE2056" s="144"/>
      <c r="AF2056" s="144"/>
      <c r="AG2056" s="324">
        <v>2025</v>
      </c>
      <c r="AH2056" s="133"/>
      <c r="AI2056" s="164"/>
      <c r="AJ2056" s="164"/>
      <c r="AK2056" s="141">
        <f t="shared" si="454"/>
        <v>1963</v>
      </c>
      <c r="AL2056" s="35" t="s">
        <v>153</v>
      </c>
      <c r="AM2056" s="141" t="str">
        <f t="shared" si="455"/>
        <v>1963.</v>
      </c>
      <c r="AN2056" s="147"/>
      <c r="AO2056" s="35"/>
      <c r="AP2056" s="16"/>
    </row>
    <row r="2057" spans="1:44" ht="22.5" customHeight="1" x14ac:dyDescent="0.25">
      <c r="A2057" s="68" t="str">
        <f>AM2057</f>
        <v>1964.</v>
      </c>
      <c r="B2057" s="25">
        <v>3728</v>
      </c>
      <c r="C2057" s="36" t="s">
        <v>2978</v>
      </c>
      <c r="D2057" s="25">
        <v>1980</v>
      </c>
      <c r="E2057" s="68" t="s">
        <v>2932</v>
      </c>
      <c r="F2057" s="68" t="s">
        <v>2934</v>
      </c>
      <c r="G2057" s="25">
        <v>5</v>
      </c>
      <c r="H2057" s="25">
        <v>2</v>
      </c>
      <c r="I2057" s="146">
        <v>3770.7</v>
      </c>
      <c r="J2057" s="144">
        <v>2799.5</v>
      </c>
      <c r="K2057" s="146">
        <v>2799.5</v>
      </c>
      <c r="L2057" s="25">
        <v>129</v>
      </c>
      <c r="M2057" s="145">
        <f>R2057+T2057+V2057+X2057+Z2057+AB2057+AE2057+AF2057</f>
        <v>1714800</v>
      </c>
      <c r="N2057" s="149"/>
      <c r="O2057" s="142"/>
      <c r="P2057" s="142"/>
      <c r="Q2057" s="144">
        <f>M2057</f>
        <v>1714800</v>
      </c>
      <c r="R2057" s="145">
        <v>1714800</v>
      </c>
      <c r="S2057" s="152"/>
      <c r="T2057" s="145"/>
      <c r="U2057" s="145"/>
      <c r="V2057" s="145"/>
      <c r="W2057" s="145"/>
      <c r="X2057" s="145"/>
      <c r="Y2057" s="145"/>
      <c r="Z2057" s="145"/>
      <c r="AA2057" s="145"/>
      <c r="AB2057" s="145"/>
      <c r="AC2057" s="144"/>
      <c r="AD2057" s="144"/>
      <c r="AE2057" s="145"/>
      <c r="AF2057" s="145"/>
      <c r="AG2057" s="324">
        <v>2025</v>
      </c>
      <c r="AH2057" s="128"/>
      <c r="AI2057" s="148"/>
      <c r="AJ2057" s="148"/>
      <c r="AK2057" s="141">
        <f t="shared" si="454"/>
        <v>1964</v>
      </c>
      <c r="AL2057" s="35" t="s">
        <v>153</v>
      </c>
      <c r="AM2057" s="141" t="str">
        <f t="shared" si="455"/>
        <v>1964.</v>
      </c>
      <c r="AN2057" s="147"/>
      <c r="AO2057" s="35"/>
      <c r="AP2057" s="16"/>
    </row>
    <row r="2058" spans="1:44" ht="22.5" customHeight="1" x14ac:dyDescent="0.25">
      <c r="A2058" s="68" t="str">
        <f>AM2058</f>
        <v>1965.</v>
      </c>
      <c r="B2058" s="25">
        <v>3686</v>
      </c>
      <c r="C2058" s="300" t="s">
        <v>3154</v>
      </c>
      <c r="D2058" s="317">
        <v>1975</v>
      </c>
      <c r="E2058" s="317" t="s">
        <v>2932</v>
      </c>
      <c r="F2058" s="317" t="s">
        <v>2934</v>
      </c>
      <c r="G2058" s="12">
        <v>2</v>
      </c>
      <c r="H2058" s="12">
        <v>2</v>
      </c>
      <c r="I2058" s="307">
        <v>1926.5</v>
      </c>
      <c r="J2058" s="308">
        <v>854</v>
      </c>
      <c r="K2058" s="307">
        <v>854</v>
      </c>
      <c r="L2058" s="309">
        <v>34</v>
      </c>
      <c r="M2058" s="145">
        <f>R2058+T2058+V2058+X2058+Z2058+AB2058+AE2058+AF2058</f>
        <v>3889391</v>
      </c>
      <c r="N2058" s="149"/>
      <c r="O2058" s="142"/>
      <c r="P2058" s="142"/>
      <c r="Q2058" s="144">
        <f>M2058</f>
        <v>3889391</v>
      </c>
      <c r="R2058" s="145"/>
      <c r="S2058" s="152"/>
      <c r="T2058" s="145"/>
      <c r="U2058" s="145">
        <v>517</v>
      </c>
      <c r="V2058" s="145">
        <f>U2058*7523</f>
        <v>3889391</v>
      </c>
      <c r="W2058" s="145"/>
      <c r="X2058" s="145"/>
      <c r="Y2058" s="145"/>
      <c r="Z2058" s="145"/>
      <c r="AA2058" s="145"/>
      <c r="AB2058" s="145"/>
      <c r="AC2058" s="144"/>
      <c r="AD2058" s="144"/>
      <c r="AE2058" s="145"/>
      <c r="AF2058" s="145"/>
      <c r="AG2058" s="324">
        <v>2025</v>
      </c>
      <c r="AH2058" s="128"/>
      <c r="AI2058" s="148"/>
      <c r="AJ2058" s="148"/>
      <c r="AK2058" s="141">
        <f t="shared" si="454"/>
        <v>1965</v>
      </c>
      <c r="AL2058" s="35" t="s">
        <v>153</v>
      </c>
      <c r="AM2058" s="141" t="str">
        <f t="shared" si="455"/>
        <v>1965.</v>
      </c>
      <c r="AN2058" s="147"/>
      <c r="AO2058" s="35"/>
      <c r="AP2058" s="16"/>
    </row>
    <row r="2059" spans="1:44" ht="22.5" customHeight="1" x14ac:dyDescent="0.25">
      <c r="A2059" s="68"/>
      <c r="B2059" s="25"/>
      <c r="C2059" s="171" t="s">
        <v>120</v>
      </c>
      <c r="D2059" s="25"/>
      <c r="E2059" s="68"/>
      <c r="F2059" s="68"/>
      <c r="G2059" s="25"/>
      <c r="H2059" s="25"/>
      <c r="I2059" s="142">
        <f>I2060+I2061+I2062</f>
        <v>8494.5</v>
      </c>
      <c r="J2059" s="142">
        <f t="shared" ref="J2059:AB2059" si="466">J2060+J2061+J2062</f>
        <v>7770.5</v>
      </c>
      <c r="K2059" s="142">
        <f t="shared" si="466"/>
        <v>7671.3</v>
      </c>
      <c r="L2059" s="103">
        <f t="shared" si="466"/>
        <v>317</v>
      </c>
      <c r="M2059" s="142">
        <f t="shared" si="466"/>
        <v>19981110.800000001</v>
      </c>
      <c r="N2059" s="142"/>
      <c r="O2059" s="142"/>
      <c r="P2059" s="142"/>
      <c r="Q2059" s="142">
        <f t="shared" si="465"/>
        <v>19981110.800000001</v>
      </c>
      <c r="R2059" s="142">
        <f t="shared" si="466"/>
        <v>2587484</v>
      </c>
      <c r="S2059" s="103"/>
      <c r="T2059" s="142"/>
      <c r="U2059" s="142">
        <f t="shared" si="466"/>
        <v>2254.1999999999998</v>
      </c>
      <c r="V2059" s="142">
        <f t="shared" si="466"/>
        <v>16958346.600000001</v>
      </c>
      <c r="W2059" s="142"/>
      <c r="X2059" s="142"/>
      <c r="Y2059" s="142"/>
      <c r="Z2059" s="142"/>
      <c r="AA2059" s="142">
        <f t="shared" si="466"/>
        <v>162.6</v>
      </c>
      <c r="AB2059" s="142">
        <f t="shared" si="466"/>
        <v>435280.19999999995</v>
      </c>
      <c r="AC2059" s="142"/>
      <c r="AD2059" s="142"/>
      <c r="AE2059" s="142"/>
      <c r="AF2059" s="142"/>
      <c r="AG2059" s="263"/>
      <c r="AH2059" s="128"/>
      <c r="AI2059" s="172"/>
      <c r="AJ2059" s="172"/>
      <c r="AN2059" s="219"/>
      <c r="AO2059" s="35"/>
      <c r="AP2059" s="16"/>
    </row>
    <row r="2060" spans="1:44" ht="22.5" customHeight="1" x14ac:dyDescent="0.25">
      <c r="A2060" s="68"/>
      <c r="B2060" s="25"/>
      <c r="C2060" s="171" t="s">
        <v>1190</v>
      </c>
      <c r="D2060" s="25"/>
      <c r="E2060" s="68"/>
      <c r="F2060" s="68"/>
      <c r="G2060" s="25"/>
      <c r="H2060" s="25"/>
      <c r="I2060" s="142"/>
      <c r="J2060" s="142"/>
      <c r="K2060" s="142"/>
      <c r="L2060" s="103"/>
      <c r="M2060" s="142"/>
      <c r="N2060" s="142"/>
      <c r="O2060" s="142"/>
      <c r="P2060" s="142"/>
      <c r="Q2060" s="142"/>
      <c r="R2060" s="142"/>
      <c r="S2060" s="103"/>
      <c r="T2060" s="142"/>
      <c r="U2060" s="142"/>
      <c r="V2060" s="142"/>
      <c r="W2060" s="142"/>
      <c r="X2060" s="142"/>
      <c r="Y2060" s="142"/>
      <c r="Z2060" s="142"/>
      <c r="AA2060" s="142"/>
      <c r="AB2060" s="142"/>
      <c r="AC2060" s="142"/>
      <c r="AD2060" s="142"/>
      <c r="AE2060" s="142"/>
      <c r="AF2060" s="142"/>
      <c r="AG2060" s="263"/>
      <c r="AH2060" s="128"/>
      <c r="AI2060" s="172"/>
      <c r="AJ2060" s="172"/>
      <c r="AN2060" s="219"/>
      <c r="AO2060" s="35"/>
      <c r="AP2060" s="16"/>
    </row>
    <row r="2061" spans="1:44" s="33" customFormat="1" ht="22.5" customHeight="1" x14ac:dyDescent="0.25">
      <c r="A2061" s="70"/>
      <c r="B2061" s="45"/>
      <c r="C2061" s="171" t="s">
        <v>1191</v>
      </c>
      <c r="D2061" s="25"/>
      <c r="E2061" s="68"/>
      <c r="F2061" s="68"/>
      <c r="G2061" s="25"/>
      <c r="H2061" s="25"/>
      <c r="I2061" s="142"/>
      <c r="J2061" s="142"/>
      <c r="K2061" s="142"/>
      <c r="L2061" s="103"/>
      <c r="M2061" s="142"/>
      <c r="N2061" s="142"/>
      <c r="O2061" s="142"/>
      <c r="P2061" s="142"/>
      <c r="Q2061" s="142"/>
      <c r="R2061" s="142"/>
      <c r="S2061" s="103"/>
      <c r="T2061" s="142"/>
      <c r="U2061" s="142"/>
      <c r="V2061" s="142"/>
      <c r="W2061" s="142"/>
      <c r="X2061" s="142"/>
      <c r="Y2061" s="142"/>
      <c r="Z2061" s="142"/>
      <c r="AA2061" s="142"/>
      <c r="AB2061" s="142"/>
      <c r="AC2061" s="142"/>
      <c r="AD2061" s="142"/>
      <c r="AE2061" s="142"/>
      <c r="AF2061" s="142"/>
      <c r="AG2061" s="264"/>
      <c r="AH2061" s="128"/>
      <c r="AI2061" s="217"/>
      <c r="AJ2061" s="217"/>
      <c r="AK2061" s="141"/>
      <c r="AL2061" s="35"/>
      <c r="AM2061" s="141"/>
      <c r="AN2061" s="225"/>
      <c r="AO2061" s="275"/>
      <c r="AP2061" s="16"/>
    </row>
    <row r="2062" spans="1:44" s="33" customFormat="1" ht="22.5" customHeight="1" x14ac:dyDescent="0.25">
      <c r="A2062" s="70"/>
      <c r="B2062" s="45"/>
      <c r="C2062" s="171" t="s">
        <v>1192</v>
      </c>
      <c r="D2062" s="25"/>
      <c r="E2062" s="68"/>
      <c r="F2062" s="68"/>
      <c r="G2062" s="25"/>
      <c r="H2062" s="25"/>
      <c r="I2062" s="142">
        <f>SUM(I2063:I2076)</f>
        <v>8494.5</v>
      </c>
      <c r="J2062" s="142">
        <f t="shared" ref="J2062:AB2062" si="467">SUM(J2063:J2076)</f>
        <v>7770.5</v>
      </c>
      <c r="K2062" s="142">
        <f t="shared" si="467"/>
        <v>7671.3</v>
      </c>
      <c r="L2062" s="103">
        <f t="shared" si="467"/>
        <v>317</v>
      </c>
      <c r="M2062" s="142">
        <f t="shared" si="467"/>
        <v>19981110.800000001</v>
      </c>
      <c r="N2062" s="142"/>
      <c r="O2062" s="142"/>
      <c r="P2062" s="142"/>
      <c r="Q2062" s="142">
        <f>M2062</f>
        <v>19981110.800000001</v>
      </c>
      <c r="R2062" s="142">
        <f t="shared" si="467"/>
        <v>2587484</v>
      </c>
      <c r="S2062" s="103"/>
      <c r="T2062" s="142"/>
      <c r="U2062" s="142">
        <f t="shared" si="467"/>
        <v>2254.1999999999998</v>
      </c>
      <c r="V2062" s="142">
        <f t="shared" si="467"/>
        <v>16958346.600000001</v>
      </c>
      <c r="W2062" s="142"/>
      <c r="X2062" s="142"/>
      <c r="Y2062" s="142"/>
      <c r="Z2062" s="142"/>
      <c r="AA2062" s="142">
        <f t="shared" si="467"/>
        <v>162.6</v>
      </c>
      <c r="AB2062" s="142">
        <f t="shared" si="467"/>
        <v>435280.19999999995</v>
      </c>
      <c r="AC2062" s="142"/>
      <c r="AD2062" s="142"/>
      <c r="AE2062" s="142"/>
      <c r="AF2062" s="142"/>
      <c r="AG2062" s="264"/>
      <c r="AH2062" s="128"/>
      <c r="AI2062" s="217"/>
      <c r="AJ2062" s="217"/>
      <c r="AK2062" s="141"/>
      <c r="AL2062" s="35"/>
      <c r="AM2062" s="141"/>
      <c r="AN2062" s="225"/>
      <c r="AO2062" s="275"/>
      <c r="AP2062" s="16"/>
    </row>
    <row r="2063" spans="1:44" ht="21.75" customHeight="1" x14ac:dyDescent="0.25">
      <c r="A2063" s="68" t="str">
        <f t="shared" ref="A2063:A2076" si="468">AM2063</f>
        <v>1966.</v>
      </c>
      <c r="B2063" s="25">
        <v>3753</v>
      </c>
      <c r="C2063" s="36" t="s">
        <v>1231</v>
      </c>
      <c r="D2063" s="25">
        <v>1982</v>
      </c>
      <c r="E2063" s="68" t="s">
        <v>2932</v>
      </c>
      <c r="F2063" s="68" t="s">
        <v>2934</v>
      </c>
      <c r="G2063" s="25">
        <v>2</v>
      </c>
      <c r="H2063" s="25">
        <v>2</v>
      </c>
      <c r="I2063" s="322">
        <v>793.2</v>
      </c>
      <c r="J2063" s="322">
        <v>728.2</v>
      </c>
      <c r="K2063" s="322">
        <v>728.2</v>
      </c>
      <c r="L2063" s="12">
        <v>35</v>
      </c>
      <c r="M2063" s="235">
        <f t="shared" ref="M2063" si="469">R2063+T2063+V2063+X2063+Z2063+AB2063+AE2063+AF2063</f>
        <v>5183347</v>
      </c>
      <c r="N2063" s="235"/>
      <c r="O2063" s="235"/>
      <c r="P2063" s="235"/>
      <c r="Q2063" s="144">
        <f t="shared" ref="Q2063" si="470">M2063</f>
        <v>5183347</v>
      </c>
      <c r="R2063" s="144"/>
      <c r="S2063" s="30"/>
      <c r="T2063" s="144"/>
      <c r="U2063" s="144">
        <v>689</v>
      </c>
      <c r="V2063" s="144">
        <f>U2063*7523</f>
        <v>5183347</v>
      </c>
      <c r="W2063" s="144"/>
      <c r="X2063" s="144"/>
      <c r="Y2063" s="144"/>
      <c r="Z2063" s="144"/>
      <c r="AA2063" s="144"/>
      <c r="AB2063" s="144"/>
      <c r="AC2063" s="142"/>
      <c r="AD2063" s="142"/>
      <c r="AE2063" s="142"/>
      <c r="AF2063" s="142"/>
      <c r="AG2063" s="324">
        <v>2025</v>
      </c>
      <c r="AH2063" s="133"/>
      <c r="AI2063" s="172"/>
      <c r="AJ2063" s="172"/>
      <c r="AK2063" s="141">
        <f>MAX(AK2057:AK2062)+1</f>
        <v>1966</v>
      </c>
      <c r="AL2063" s="35" t="s">
        <v>153</v>
      </c>
      <c r="AM2063" s="141" t="str">
        <f t="shared" si="455"/>
        <v>1966.</v>
      </c>
      <c r="AN2063" s="218"/>
      <c r="AO2063" s="35"/>
      <c r="AP2063" s="16"/>
    </row>
    <row r="2064" spans="1:44" ht="21.75" customHeight="1" x14ac:dyDescent="0.25">
      <c r="A2064" s="68" t="str">
        <f t="shared" si="468"/>
        <v>1967.</v>
      </c>
      <c r="B2064" s="25">
        <v>5514</v>
      </c>
      <c r="C2064" s="36" t="s">
        <v>1238</v>
      </c>
      <c r="D2064" s="25">
        <v>1985</v>
      </c>
      <c r="E2064" s="68" t="s">
        <v>2932</v>
      </c>
      <c r="F2064" s="68" t="s">
        <v>2934</v>
      </c>
      <c r="G2064" s="25">
        <v>2</v>
      </c>
      <c r="H2064" s="25">
        <v>3</v>
      </c>
      <c r="I2064" s="146">
        <v>998.8</v>
      </c>
      <c r="J2064" s="146">
        <v>919.2</v>
      </c>
      <c r="K2064" s="146">
        <v>919.2</v>
      </c>
      <c r="L2064" s="25">
        <v>40</v>
      </c>
      <c r="M2064" s="235">
        <f>R2064+T2064+V2064+X2064+Z2064+AB2064+AE2064+AF2064</f>
        <v>328670</v>
      </c>
      <c r="N2064" s="235"/>
      <c r="O2064" s="235"/>
      <c r="P2064" s="235"/>
      <c r="Q2064" s="144">
        <f>M2064</f>
        <v>328670</v>
      </c>
      <c r="R2064" s="235">
        <v>328670</v>
      </c>
      <c r="S2064" s="240"/>
      <c r="T2064" s="235"/>
      <c r="U2064" s="235"/>
      <c r="V2064" s="235"/>
      <c r="W2064" s="235"/>
      <c r="X2064" s="235"/>
      <c r="Y2064" s="235"/>
      <c r="Z2064" s="235"/>
      <c r="AA2064" s="235"/>
      <c r="AB2064" s="235"/>
      <c r="AC2064" s="235"/>
      <c r="AD2064" s="235"/>
      <c r="AE2064" s="235"/>
      <c r="AF2064" s="235"/>
      <c r="AG2064" s="324">
        <v>2025</v>
      </c>
      <c r="AH2064" s="133"/>
      <c r="AI2064" s="172"/>
      <c r="AJ2064" s="172"/>
      <c r="AK2064" s="141">
        <f t="shared" si="454"/>
        <v>1967</v>
      </c>
      <c r="AL2064" s="35" t="s">
        <v>153</v>
      </c>
      <c r="AM2064" s="141" t="str">
        <f t="shared" si="455"/>
        <v>1967.</v>
      </c>
      <c r="AN2064" s="218"/>
      <c r="AO2064" s="35"/>
      <c r="AP2064" s="16"/>
    </row>
    <row r="2065" spans="1:42" ht="22.5" customHeight="1" x14ac:dyDescent="0.25">
      <c r="A2065" s="68" t="str">
        <f t="shared" si="468"/>
        <v>1968.</v>
      </c>
      <c r="B2065" s="25">
        <v>3776</v>
      </c>
      <c r="C2065" s="36" t="s">
        <v>3044</v>
      </c>
      <c r="D2065" s="25">
        <v>1977</v>
      </c>
      <c r="E2065" s="68" t="s">
        <v>2932</v>
      </c>
      <c r="F2065" s="68" t="s">
        <v>2934</v>
      </c>
      <c r="G2065" s="25">
        <v>2</v>
      </c>
      <c r="H2065" s="25">
        <v>2</v>
      </c>
      <c r="I2065" s="146">
        <v>794.9</v>
      </c>
      <c r="J2065" s="146">
        <v>732.4</v>
      </c>
      <c r="K2065" s="146">
        <v>732.4</v>
      </c>
      <c r="L2065" s="25">
        <v>30</v>
      </c>
      <c r="M2065" s="235">
        <f>R2065+T2065+V2065+X2065+Z2065+AB2065+AE2065+AF2065</f>
        <v>328670</v>
      </c>
      <c r="N2065" s="235"/>
      <c r="O2065" s="235"/>
      <c r="P2065" s="235"/>
      <c r="Q2065" s="144">
        <f>M2065</f>
        <v>328670</v>
      </c>
      <c r="R2065" s="235">
        <v>328670</v>
      </c>
      <c r="S2065" s="240"/>
      <c r="T2065" s="235"/>
      <c r="U2065" s="235"/>
      <c r="V2065" s="235"/>
      <c r="W2065" s="235"/>
      <c r="X2065" s="235"/>
      <c r="Y2065" s="235"/>
      <c r="Z2065" s="235"/>
      <c r="AA2065" s="235"/>
      <c r="AB2065" s="235"/>
      <c r="AC2065" s="235"/>
      <c r="AD2065" s="235"/>
      <c r="AE2065" s="235"/>
      <c r="AF2065" s="235"/>
      <c r="AG2065" s="324">
        <v>2025</v>
      </c>
      <c r="AH2065" s="133"/>
      <c r="AI2065" s="219"/>
      <c r="AJ2065" s="219"/>
      <c r="AK2065" s="141">
        <f t="shared" si="454"/>
        <v>1968</v>
      </c>
      <c r="AL2065" s="35" t="s">
        <v>153</v>
      </c>
      <c r="AM2065" s="141" t="str">
        <f t="shared" si="455"/>
        <v>1968.</v>
      </c>
      <c r="AN2065" s="218"/>
      <c r="AO2065" s="35"/>
      <c r="AP2065" s="16"/>
    </row>
    <row r="2066" spans="1:42" ht="21.75" customHeight="1" x14ac:dyDescent="0.25">
      <c r="A2066" s="68" t="str">
        <f t="shared" si="468"/>
        <v>1969.</v>
      </c>
      <c r="B2066" s="25">
        <v>3764</v>
      </c>
      <c r="C2066" s="36" t="s">
        <v>1233</v>
      </c>
      <c r="D2066" s="25">
        <v>1969</v>
      </c>
      <c r="E2066" s="68" t="s">
        <v>2932</v>
      </c>
      <c r="F2066" s="68" t="s">
        <v>2934</v>
      </c>
      <c r="G2066" s="25">
        <v>2</v>
      </c>
      <c r="H2066" s="25">
        <v>2</v>
      </c>
      <c r="I2066" s="322">
        <v>548.42999999999995</v>
      </c>
      <c r="J2066" s="322">
        <v>497</v>
      </c>
      <c r="K2066" s="322">
        <v>497</v>
      </c>
      <c r="L2066" s="12">
        <v>21</v>
      </c>
      <c r="M2066" s="235">
        <f t="shared" ref="M2066:M2070" si="471">R2066+T2066+V2066+X2066+Z2066+AB2066+AE2066+AF2066</f>
        <v>317238</v>
      </c>
      <c r="N2066" s="235"/>
      <c r="O2066" s="235"/>
      <c r="P2066" s="235"/>
      <c r="Q2066" s="144">
        <f t="shared" ref="Q2066:Q2070" si="472">M2066</f>
        <v>317238</v>
      </c>
      <c r="R2066" s="144">
        <v>317238</v>
      </c>
      <c r="S2066" s="30"/>
      <c r="T2066" s="144"/>
      <c r="U2066" s="144"/>
      <c r="V2066" s="144"/>
      <c r="W2066" s="144"/>
      <c r="X2066" s="144"/>
      <c r="Y2066" s="144"/>
      <c r="Z2066" s="144"/>
      <c r="AA2066" s="144"/>
      <c r="AB2066" s="144"/>
      <c r="AC2066" s="142"/>
      <c r="AD2066" s="142"/>
      <c r="AE2066" s="142"/>
      <c r="AF2066" s="142"/>
      <c r="AG2066" s="324">
        <v>2025</v>
      </c>
      <c r="AH2066" s="133"/>
      <c r="AI2066" s="172"/>
      <c r="AJ2066" s="172"/>
      <c r="AK2066" s="141">
        <f t="shared" si="454"/>
        <v>1969</v>
      </c>
      <c r="AL2066" s="35" t="s">
        <v>153</v>
      </c>
      <c r="AM2066" s="141" t="str">
        <f t="shared" si="455"/>
        <v>1969.</v>
      </c>
      <c r="AN2066" s="218"/>
      <c r="AO2066" s="35"/>
      <c r="AP2066" s="16"/>
    </row>
    <row r="2067" spans="1:42" ht="22.5" customHeight="1" x14ac:dyDescent="0.25">
      <c r="A2067" s="68" t="str">
        <f t="shared" si="468"/>
        <v>1970.</v>
      </c>
      <c r="B2067" s="25">
        <v>3780</v>
      </c>
      <c r="C2067" s="36" t="s">
        <v>1236</v>
      </c>
      <c r="D2067" s="25">
        <v>1964</v>
      </c>
      <c r="E2067" s="68" t="s">
        <v>2932</v>
      </c>
      <c r="F2067" s="68" t="s">
        <v>2934</v>
      </c>
      <c r="G2067" s="25">
        <v>2</v>
      </c>
      <c r="H2067" s="25">
        <v>2</v>
      </c>
      <c r="I2067" s="146">
        <v>387.93</v>
      </c>
      <c r="J2067" s="146">
        <v>341</v>
      </c>
      <c r="K2067" s="146">
        <v>341</v>
      </c>
      <c r="L2067" s="25">
        <v>13</v>
      </c>
      <c r="M2067" s="235">
        <f t="shared" si="471"/>
        <v>2676683.4</v>
      </c>
      <c r="N2067" s="235"/>
      <c r="O2067" s="235"/>
      <c r="P2067" s="235"/>
      <c r="Q2067" s="144">
        <f t="shared" si="472"/>
        <v>2676683.4</v>
      </c>
      <c r="R2067" s="235"/>
      <c r="S2067" s="240"/>
      <c r="T2067" s="235"/>
      <c r="U2067" s="235">
        <v>355.8</v>
      </c>
      <c r="V2067" s="235">
        <f>U2067*7523</f>
        <v>2676683.4</v>
      </c>
      <c r="W2067" s="235"/>
      <c r="X2067" s="235"/>
      <c r="Y2067" s="235"/>
      <c r="Z2067" s="235"/>
      <c r="AA2067" s="235"/>
      <c r="AB2067" s="235"/>
      <c r="AC2067" s="144"/>
      <c r="AD2067" s="144"/>
      <c r="AE2067" s="235"/>
      <c r="AF2067" s="235"/>
      <c r="AG2067" s="324">
        <v>2025</v>
      </c>
      <c r="AH2067" s="133"/>
      <c r="AI2067" s="172"/>
      <c r="AJ2067" s="172"/>
      <c r="AK2067" s="141">
        <f t="shared" si="454"/>
        <v>1970</v>
      </c>
      <c r="AL2067" s="35" t="s">
        <v>153</v>
      </c>
      <c r="AM2067" s="141" t="str">
        <f t="shared" si="455"/>
        <v>1970.</v>
      </c>
      <c r="AN2067" s="218"/>
      <c r="AO2067" s="35"/>
      <c r="AP2067" s="16"/>
    </row>
    <row r="2068" spans="1:42" ht="22.5" customHeight="1" x14ac:dyDescent="0.25">
      <c r="A2068" s="68" t="str">
        <f t="shared" si="468"/>
        <v>1971.</v>
      </c>
      <c r="B2068" s="25">
        <v>3772</v>
      </c>
      <c r="C2068" s="300" t="s">
        <v>771</v>
      </c>
      <c r="D2068" s="25">
        <v>1970</v>
      </c>
      <c r="E2068" s="68" t="s">
        <v>2932</v>
      </c>
      <c r="F2068" s="68" t="s">
        <v>2934</v>
      </c>
      <c r="G2068" s="25">
        <v>2</v>
      </c>
      <c r="H2068" s="25">
        <v>2</v>
      </c>
      <c r="I2068" s="322">
        <v>532.12</v>
      </c>
      <c r="J2068" s="144">
        <v>483.7</v>
      </c>
      <c r="K2068" s="322">
        <v>483.7</v>
      </c>
      <c r="L2068" s="12">
        <v>21</v>
      </c>
      <c r="M2068" s="235">
        <f t="shared" si="471"/>
        <v>190067</v>
      </c>
      <c r="N2068" s="235"/>
      <c r="O2068" s="235"/>
      <c r="P2068" s="235"/>
      <c r="Q2068" s="144">
        <f t="shared" si="472"/>
        <v>190067</v>
      </c>
      <c r="R2068" s="235"/>
      <c r="S2068" s="240"/>
      <c r="T2068" s="235"/>
      <c r="U2068" s="235"/>
      <c r="V2068" s="235"/>
      <c r="W2068" s="235"/>
      <c r="X2068" s="235"/>
      <c r="Y2068" s="235"/>
      <c r="Z2068" s="235"/>
      <c r="AA2068" s="235">
        <v>71</v>
      </c>
      <c r="AB2068" s="235">
        <f>AA2068*2677</f>
        <v>190067</v>
      </c>
      <c r="AC2068" s="144"/>
      <c r="AD2068" s="144"/>
      <c r="AE2068" s="144"/>
      <c r="AF2068" s="235"/>
      <c r="AG2068" s="324">
        <v>2025</v>
      </c>
      <c r="AH2068" s="133"/>
      <c r="AI2068" s="172"/>
      <c r="AJ2068" s="172"/>
      <c r="AK2068" s="141">
        <f t="shared" si="454"/>
        <v>1971</v>
      </c>
      <c r="AL2068" s="35" t="s">
        <v>153</v>
      </c>
      <c r="AM2068" s="141" t="str">
        <f t="shared" si="455"/>
        <v>1971.</v>
      </c>
      <c r="AN2068" s="218"/>
      <c r="AO2068" s="35"/>
      <c r="AP2068" s="16"/>
    </row>
    <row r="2069" spans="1:42" ht="22.5" customHeight="1" x14ac:dyDescent="0.25">
      <c r="A2069" s="68" t="str">
        <f t="shared" si="468"/>
        <v>1972.</v>
      </c>
      <c r="B2069" s="25">
        <v>3773</v>
      </c>
      <c r="C2069" s="36" t="s">
        <v>1234</v>
      </c>
      <c r="D2069" s="25">
        <v>1973</v>
      </c>
      <c r="E2069" s="68" t="s">
        <v>2932</v>
      </c>
      <c r="F2069" s="68" t="s">
        <v>2934</v>
      </c>
      <c r="G2069" s="25">
        <v>2</v>
      </c>
      <c r="H2069" s="25">
        <v>2</v>
      </c>
      <c r="I2069" s="322">
        <v>517.98</v>
      </c>
      <c r="J2069" s="322">
        <v>479.4</v>
      </c>
      <c r="K2069" s="322">
        <v>479.4</v>
      </c>
      <c r="L2069" s="12">
        <v>17</v>
      </c>
      <c r="M2069" s="235">
        <f t="shared" si="471"/>
        <v>649760</v>
      </c>
      <c r="N2069" s="235"/>
      <c r="O2069" s="235"/>
      <c r="P2069" s="235"/>
      <c r="Q2069" s="144">
        <f t="shared" si="472"/>
        <v>649760</v>
      </c>
      <c r="R2069" s="235">
        <v>649760</v>
      </c>
      <c r="S2069" s="240"/>
      <c r="T2069" s="235"/>
      <c r="U2069" s="235"/>
      <c r="V2069" s="235"/>
      <c r="W2069" s="235"/>
      <c r="X2069" s="235"/>
      <c r="Y2069" s="235"/>
      <c r="Z2069" s="235"/>
      <c r="AA2069" s="235"/>
      <c r="AB2069" s="235"/>
      <c r="AC2069" s="144"/>
      <c r="AD2069" s="144"/>
      <c r="AE2069" s="144"/>
      <c r="AF2069" s="235"/>
      <c r="AG2069" s="324">
        <v>2025</v>
      </c>
      <c r="AH2069" s="133"/>
      <c r="AI2069" s="216"/>
      <c r="AJ2069" s="216"/>
      <c r="AK2069" s="141">
        <f t="shared" si="454"/>
        <v>1972</v>
      </c>
      <c r="AL2069" s="35" t="s">
        <v>153</v>
      </c>
      <c r="AM2069" s="141" t="str">
        <f t="shared" si="455"/>
        <v>1972.</v>
      </c>
      <c r="AN2069" s="218"/>
      <c r="AO2069" s="35"/>
      <c r="AP2069" s="16"/>
    </row>
    <row r="2070" spans="1:42" ht="22.5" customHeight="1" x14ac:dyDescent="0.25">
      <c r="A2070" s="68" t="str">
        <f t="shared" si="468"/>
        <v>1973.</v>
      </c>
      <c r="B2070" s="25">
        <v>3775</v>
      </c>
      <c r="C2070" s="36" t="s">
        <v>3045</v>
      </c>
      <c r="D2070" s="25">
        <v>1972</v>
      </c>
      <c r="E2070" s="68" t="s">
        <v>2932</v>
      </c>
      <c r="F2070" s="68" t="s">
        <v>2934</v>
      </c>
      <c r="G2070" s="25">
        <v>2</v>
      </c>
      <c r="H2070" s="25">
        <v>2</v>
      </c>
      <c r="I2070" s="322">
        <v>557.20000000000005</v>
      </c>
      <c r="J2070" s="322">
        <v>557.20000000000005</v>
      </c>
      <c r="K2070" s="322">
        <v>505.8</v>
      </c>
      <c r="L2070" s="12">
        <v>25</v>
      </c>
      <c r="M2070" s="235">
        <f t="shared" si="471"/>
        <v>3755481.6</v>
      </c>
      <c r="N2070" s="235"/>
      <c r="O2070" s="235"/>
      <c r="P2070" s="235"/>
      <c r="Q2070" s="144">
        <f t="shared" si="472"/>
        <v>3755481.6</v>
      </c>
      <c r="R2070" s="235"/>
      <c r="S2070" s="240"/>
      <c r="T2070" s="235"/>
      <c r="U2070" s="235">
        <v>499.2</v>
      </c>
      <c r="V2070" s="235">
        <f>U2070*7523</f>
        <v>3755481.6</v>
      </c>
      <c r="W2070" s="235"/>
      <c r="X2070" s="235"/>
      <c r="Y2070" s="235"/>
      <c r="Z2070" s="235"/>
      <c r="AA2070" s="235"/>
      <c r="AB2070" s="235"/>
      <c r="AC2070" s="144"/>
      <c r="AD2070" s="144"/>
      <c r="AE2070" s="235"/>
      <c r="AF2070" s="235"/>
      <c r="AG2070" s="324">
        <v>2025</v>
      </c>
      <c r="AH2070" s="133"/>
      <c r="AI2070" s="172"/>
      <c r="AJ2070" s="172"/>
      <c r="AK2070" s="141">
        <f t="shared" si="454"/>
        <v>1973</v>
      </c>
      <c r="AL2070" s="35" t="s">
        <v>153</v>
      </c>
      <c r="AM2070" s="141" t="str">
        <f t="shared" si="455"/>
        <v>1973.</v>
      </c>
      <c r="AN2070" s="218"/>
      <c r="AO2070" s="35"/>
      <c r="AP2070" s="16"/>
    </row>
    <row r="2071" spans="1:42" ht="22.5" customHeight="1" x14ac:dyDescent="0.25">
      <c r="A2071" s="68" t="str">
        <f t="shared" si="468"/>
        <v>1974.</v>
      </c>
      <c r="B2071" s="25">
        <v>3778</v>
      </c>
      <c r="C2071" s="36" t="s">
        <v>3046</v>
      </c>
      <c r="D2071" s="25">
        <v>1975</v>
      </c>
      <c r="E2071" s="68" t="s">
        <v>2932</v>
      </c>
      <c r="F2071" s="68" t="s">
        <v>2934</v>
      </c>
      <c r="G2071" s="25">
        <v>2</v>
      </c>
      <c r="H2071" s="25">
        <v>2</v>
      </c>
      <c r="I2071" s="146">
        <v>414.8</v>
      </c>
      <c r="J2071" s="146">
        <v>365.1</v>
      </c>
      <c r="K2071" s="146">
        <v>365.1</v>
      </c>
      <c r="L2071" s="25">
        <v>12</v>
      </c>
      <c r="M2071" s="235">
        <f>R2071+T2071+V2071+X2071+Z2071+AB2071+AE2071+AF2071</f>
        <v>310093</v>
      </c>
      <c r="N2071" s="235"/>
      <c r="O2071" s="235"/>
      <c r="P2071" s="235"/>
      <c r="Q2071" s="144">
        <f>M2071</f>
        <v>310093</v>
      </c>
      <c r="R2071" s="235">
        <v>310093</v>
      </c>
      <c r="S2071" s="240"/>
      <c r="T2071" s="235"/>
      <c r="U2071" s="235"/>
      <c r="V2071" s="235"/>
      <c r="W2071" s="235"/>
      <c r="X2071" s="235"/>
      <c r="Y2071" s="235"/>
      <c r="Z2071" s="235"/>
      <c r="AA2071" s="235"/>
      <c r="AB2071" s="235"/>
      <c r="AC2071" s="235"/>
      <c r="AD2071" s="235"/>
      <c r="AE2071" s="235"/>
      <c r="AF2071" s="235"/>
      <c r="AG2071" s="324">
        <v>2025</v>
      </c>
      <c r="AH2071" s="133"/>
      <c r="AI2071" s="219"/>
      <c r="AJ2071" s="219"/>
      <c r="AK2071" s="141">
        <f t="shared" si="454"/>
        <v>1974</v>
      </c>
      <c r="AL2071" s="35" t="s">
        <v>153</v>
      </c>
      <c r="AM2071" s="141" t="str">
        <f t="shared" si="455"/>
        <v>1974.</v>
      </c>
      <c r="AN2071" s="218"/>
      <c r="AO2071" s="35"/>
      <c r="AP2071" s="16"/>
    </row>
    <row r="2072" spans="1:42" ht="21.75" customHeight="1" x14ac:dyDescent="0.25">
      <c r="A2072" s="68" t="str">
        <f t="shared" si="468"/>
        <v>1975.</v>
      </c>
      <c r="B2072" s="25">
        <v>3779</v>
      </c>
      <c r="C2072" s="36" t="s">
        <v>1235</v>
      </c>
      <c r="D2072" s="25">
        <v>1965</v>
      </c>
      <c r="E2072" s="68" t="s">
        <v>2932</v>
      </c>
      <c r="F2072" s="68" t="s">
        <v>2934</v>
      </c>
      <c r="G2072" s="25">
        <v>2</v>
      </c>
      <c r="H2072" s="25">
        <v>2</v>
      </c>
      <c r="I2072" s="146">
        <v>388.94</v>
      </c>
      <c r="J2072" s="146">
        <v>344.4</v>
      </c>
      <c r="K2072" s="146">
        <v>344.4</v>
      </c>
      <c r="L2072" s="25">
        <v>10</v>
      </c>
      <c r="M2072" s="235">
        <f t="shared" ref="M2072" si="473">R2072+T2072+V2072+X2072+Z2072+AB2072+AE2072+AF2072</f>
        <v>2653362.1</v>
      </c>
      <c r="N2072" s="235"/>
      <c r="O2072" s="235"/>
      <c r="P2072" s="235"/>
      <c r="Q2072" s="144">
        <f t="shared" ref="Q2072" si="474">M2072</f>
        <v>2653362.1</v>
      </c>
      <c r="R2072" s="144"/>
      <c r="S2072" s="30"/>
      <c r="T2072" s="144"/>
      <c r="U2072" s="144">
        <v>352.7</v>
      </c>
      <c r="V2072" s="144">
        <f>U2072*7523</f>
        <v>2653362.1</v>
      </c>
      <c r="W2072" s="144"/>
      <c r="X2072" s="144"/>
      <c r="Y2072" s="144"/>
      <c r="Z2072" s="144"/>
      <c r="AA2072" s="144"/>
      <c r="AB2072" s="144"/>
      <c r="AC2072" s="142"/>
      <c r="AD2072" s="142"/>
      <c r="AE2072" s="142"/>
      <c r="AF2072" s="142"/>
      <c r="AG2072" s="324">
        <v>2025</v>
      </c>
      <c r="AH2072" s="133"/>
      <c r="AI2072" s="172"/>
      <c r="AJ2072" s="172"/>
      <c r="AK2072" s="141">
        <f t="shared" si="454"/>
        <v>1975</v>
      </c>
      <c r="AL2072" s="35" t="s">
        <v>153</v>
      </c>
      <c r="AM2072" s="141" t="str">
        <f t="shared" si="455"/>
        <v>1975.</v>
      </c>
      <c r="AN2072" s="218"/>
      <c r="AO2072" s="35"/>
      <c r="AP2072" s="16"/>
    </row>
    <row r="2073" spans="1:42" ht="22.5" customHeight="1" x14ac:dyDescent="0.25">
      <c r="A2073" s="68" t="str">
        <f t="shared" si="468"/>
        <v>1976.</v>
      </c>
      <c r="B2073" s="25">
        <v>3755</v>
      </c>
      <c r="C2073" s="36" t="s">
        <v>1232</v>
      </c>
      <c r="D2073" s="25">
        <v>1982</v>
      </c>
      <c r="E2073" s="68" t="s">
        <v>2932</v>
      </c>
      <c r="F2073" s="68" t="s">
        <v>2934</v>
      </c>
      <c r="G2073" s="25">
        <v>2</v>
      </c>
      <c r="H2073" s="25">
        <v>2</v>
      </c>
      <c r="I2073" s="322">
        <v>771.2</v>
      </c>
      <c r="J2073" s="322">
        <v>700.8</v>
      </c>
      <c r="K2073" s="322">
        <v>700.8</v>
      </c>
      <c r="L2073" s="12">
        <v>37</v>
      </c>
      <c r="M2073" s="235">
        <f>R2073+T2073+V2073+X2073+Z2073+AB2073+AE2073+AF2073</f>
        <v>342960</v>
      </c>
      <c r="N2073" s="235"/>
      <c r="O2073" s="235"/>
      <c r="P2073" s="235"/>
      <c r="Q2073" s="144">
        <f>M2073</f>
        <v>342960</v>
      </c>
      <c r="R2073" s="235">
        <v>342960</v>
      </c>
      <c r="S2073" s="240"/>
      <c r="T2073" s="235"/>
      <c r="U2073" s="235"/>
      <c r="V2073" s="235"/>
      <c r="W2073" s="235"/>
      <c r="X2073" s="235"/>
      <c r="Y2073" s="235"/>
      <c r="Z2073" s="235"/>
      <c r="AA2073" s="235"/>
      <c r="AB2073" s="235"/>
      <c r="AC2073" s="235"/>
      <c r="AD2073" s="235"/>
      <c r="AE2073" s="235"/>
      <c r="AF2073" s="235"/>
      <c r="AG2073" s="324">
        <v>2025</v>
      </c>
      <c r="AH2073" s="133"/>
      <c r="AI2073" s="219"/>
      <c r="AJ2073" s="219"/>
      <c r="AK2073" s="141">
        <f t="shared" si="454"/>
        <v>1976</v>
      </c>
      <c r="AL2073" s="35" t="s">
        <v>153</v>
      </c>
      <c r="AM2073" s="141" t="str">
        <f t="shared" si="455"/>
        <v>1976.</v>
      </c>
      <c r="AN2073" s="218"/>
      <c r="AO2073" s="35"/>
      <c r="AP2073" s="16"/>
    </row>
    <row r="2074" spans="1:42" ht="21.75" customHeight="1" x14ac:dyDescent="0.25">
      <c r="A2074" s="68" t="str">
        <f t="shared" si="468"/>
        <v>1977.</v>
      </c>
      <c r="B2074" s="25">
        <v>3781</v>
      </c>
      <c r="C2074" s="36" t="s">
        <v>1237</v>
      </c>
      <c r="D2074" s="25">
        <v>1966</v>
      </c>
      <c r="E2074" s="68" t="s">
        <v>2932</v>
      </c>
      <c r="F2074" s="68" t="s">
        <v>2934</v>
      </c>
      <c r="G2074" s="25">
        <v>2</v>
      </c>
      <c r="H2074" s="25">
        <v>2</v>
      </c>
      <c r="I2074" s="146">
        <v>419.8</v>
      </c>
      <c r="J2074" s="146">
        <v>367.8</v>
      </c>
      <c r="K2074" s="146">
        <v>320</v>
      </c>
      <c r="L2074" s="25">
        <v>12</v>
      </c>
      <c r="M2074" s="235">
        <f t="shared" ref="M2074" si="475">R2074+T2074+V2074+X2074+Z2074+AB2074+AE2074+AF2074</f>
        <v>2689472.5</v>
      </c>
      <c r="N2074" s="235"/>
      <c r="O2074" s="235"/>
      <c r="P2074" s="235"/>
      <c r="Q2074" s="144">
        <f t="shared" ref="Q2074" si="476">M2074</f>
        <v>2689472.5</v>
      </c>
      <c r="R2074" s="235"/>
      <c r="S2074" s="240"/>
      <c r="T2074" s="235"/>
      <c r="U2074" s="235">
        <v>357.5</v>
      </c>
      <c r="V2074" s="235">
        <f>U2074*7523</f>
        <v>2689472.5</v>
      </c>
      <c r="W2074" s="235"/>
      <c r="X2074" s="235"/>
      <c r="Y2074" s="235"/>
      <c r="Z2074" s="235"/>
      <c r="AA2074" s="235"/>
      <c r="AB2074" s="235"/>
      <c r="AC2074" s="235"/>
      <c r="AD2074" s="235"/>
      <c r="AE2074" s="144"/>
      <c r="AF2074" s="235"/>
      <c r="AG2074" s="324">
        <v>2025</v>
      </c>
      <c r="AH2074" s="133"/>
      <c r="AI2074" s="172"/>
      <c r="AJ2074" s="172"/>
      <c r="AK2074" s="141">
        <f t="shared" si="454"/>
        <v>1977</v>
      </c>
      <c r="AL2074" s="35" t="s">
        <v>153</v>
      </c>
      <c r="AM2074" s="141" t="str">
        <f t="shared" si="455"/>
        <v>1977.</v>
      </c>
      <c r="AN2074" s="218"/>
      <c r="AO2074" s="35"/>
      <c r="AP2074" s="16"/>
    </row>
    <row r="2075" spans="1:42" ht="22.5" customHeight="1" x14ac:dyDescent="0.25">
      <c r="A2075" s="68" t="str">
        <f t="shared" si="468"/>
        <v>1978.</v>
      </c>
      <c r="B2075" s="25">
        <v>3754</v>
      </c>
      <c r="C2075" s="300" t="s">
        <v>770</v>
      </c>
      <c r="D2075" s="25">
        <v>1975</v>
      </c>
      <c r="E2075" s="68" t="s">
        <v>2932</v>
      </c>
      <c r="F2075" s="68" t="s">
        <v>2934</v>
      </c>
      <c r="G2075" s="25">
        <v>2</v>
      </c>
      <c r="H2075" s="25">
        <v>2</v>
      </c>
      <c r="I2075" s="322">
        <v>826</v>
      </c>
      <c r="J2075" s="144">
        <v>759.3</v>
      </c>
      <c r="K2075" s="322">
        <v>759.3</v>
      </c>
      <c r="L2075" s="12">
        <v>32</v>
      </c>
      <c r="M2075" s="235">
        <f t="shared" ref="M2075" si="477">R2075+T2075+V2075+X2075+Z2075+AB2075+AE2075+AF2075</f>
        <v>245213.19999999998</v>
      </c>
      <c r="N2075" s="235"/>
      <c r="O2075" s="235"/>
      <c r="P2075" s="235"/>
      <c r="Q2075" s="144">
        <f t="shared" ref="Q2075:Q2076" si="478">M2075</f>
        <v>245213.19999999998</v>
      </c>
      <c r="R2075" s="235"/>
      <c r="S2075" s="240"/>
      <c r="T2075" s="235"/>
      <c r="U2075" s="235"/>
      <c r="V2075" s="235"/>
      <c r="W2075" s="235"/>
      <c r="X2075" s="235"/>
      <c r="Y2075" s="235"/>
      <c r="Z2075" s="235"/>
      <c r="AA2075" s="235">
        <v>91.6</v>
      </c>
      <c r="AB2075" s="235">
        <f>AA2075*2677</f>
        <v>245213.19999999998</v>
      </c>
      <c r="AC2075" s="235"/>
      <c r="AD2075" s="235"/>
      <c r="AE2075" s="144"/>
      <c r="AF2075" s="235"/>
      <c r="AG2075" s="324">
        <v>2025</v>
      </c>
      <c r="AH2075" s="133"/>
      <c r="AI2075" s="172"/>
      <c r="AJ2075" s="172"/>
      <c r="AK2075" s="141">
        <f t="shared" si="454"/>
        <v>1978</v>
      </c>
      <c r="AL2075" s="35" t="s">
        <v>153</v>
      </c>
      <c r="AM2075" s="141" t="str">
        <f t="shared" si="455"/>
        <v>1978.</v>
      </c>
      <c r="AN2075" s="218"/>
      <c r="AO2075" s="35"/>
      <c r="AP2075" s="16"/>
    </row>
    <row r="2076" spans="1:42" ht="21.75" customHeight="1" x14ac:dyDescent="0.25">
      <c r="A2076" s="68" t="str">
        <f t="shared" si="468"/>
        <v>1979.</v>
      </c>
      <c r="B2076" s="25">
        <v>5516</v>
      </c>
      <c r="C2076" s="36" t="s">
        <v>1239</v>
      </c>
      <c r="D2076" s="25">
        <v>1972</v>
      </c>
      <c r="E2076" s="68" t="s">
        <v>2932</v>
      </c>
      <c r="F2076" s="68" t="s">
        <v>2934</v>
      </c>
      <c r="G2076" s="25">
        <v>2</v>
      </c>
      <c r="H2076" s="25">
        <v>2</v>
      </c>
      <c r="I2076" s="146">
        <v>543.20000000000005</v>
      </c>
      <c r="J2076" s="146">
        <v>495</v>
      </c>
      <c r="K2076" s="146">
        <v>495</v>
      </c>
      <c r="L2076" s="25">
        <v>12</v>
      </c>
      <c r="M2076" s="235">
        <f>R2076+T2076+V2076+X2076+Z2076+AB2076+AE2076+AF2076</f>
        <v>310093</v>
      </c>
      <c r="N2076" s="235"/>
      <c r="O2076" s="235"/>
      <c r="P2076" s="235"/>
      <c r="Q2076" s="144">
        <f t="shared" si="478"/>
        <v>310093</v>
      </c>
      <c r="R2076" s="235">
        <v>310093</v>
      </c>
      <c r="S2076" s="240"/>
      <c r="T2076" s="235"/>
      <c r="U2076" s="235"/>
      <c r="V2076" s="235"/>
      <c r="W2076" s="235"/>
      <c r="X2076" s="235"/>
      <c r="Y2076" s="235"/>
      <c r="Z2076" s="235"/>
      <c r="AA2076" s="235"/>
      <c r="AB2076" s="235"/>
      <c r="AC2076" s="235"/>
      <c r="AD2076" s="235"/>
      <c r="AE2076" s="235"/>
      <c r="AF2076" s="235"/>
      <c r="AG2076" s="324">
        <v>2025</v>
      </c>
      <c r="AH2076" s="133"/>
      <c r="AI2076" s="172"/>
      <c r="AJ2076" s="172"/>
      <c r="AK2076" s="141">
        <f t="shared" si="454"/>
        <v>1979</v>
      </c>
      <c r="AL2076" s="35" t="s">
        <v>153</v>
      </c>
      <c r="AM2076" s="141" t="str">
        <f t="shared" si="455"/>
        <v>1979.</v>
      </c>
      <c r="AN2076" s="218"/>
      <c r="AO2076" s="35"/>
      <c r="AP2076" s="16"/>
    </row>
    <row r="2077" spans="1:42" ht="22.5" customHeight="1" x14ac:dyDescent="0.25">
      <c r="A2077" s="68"/>
      <c r="B2077" s="25"/>
      <c r="C2077" s="200" t="s">
        <v>121</v>
      </c>
      <c r="D2077" s="25"/>
      <c r="E2077" s="68"/>
      <c r="F2077" s="68"/>
      <c r="G2077" s="25"/>
      <c r="H2077" s="25"/>
      <c r="I2077" s="142">
        <f>I2078+I2104+I2112</f>
        <v>292300.98999999993</v>
      </c>
      <c r="J2077" s="142">
        <f>J2078+J2104+J2112</f>
        <v>250811.52999999997</v>
      </c>
      <c r="K2077" s="142">
        <f>K2078+K2104+K2112</f>
        <v>243707.33999999997</v>
      </c>
      <c r="L2077" s="103">
        <f>L2078+L2104+L2112</f>
        <v>11314</v>
      </c>
      <c r="M2077" s="142">
        <f>M2078+M2104+M2112</f>
        <v>367272659.75999993</v>
      </c>
      <c r="N2077" s="142"/>
      <c r="O2077" s="142"/>
      <c r="P2077" s="142">
        <f t="shared" ref="P2077:Q2077" si="479">P2078+P2104+P2112</f>
        <v>1423764.41</v>
      </c>
      <c r="Q2077" s="142">
        <f t="shared" si="479"/>
        <v>365848895.3499999</v>
      </c>
      <c r="R2077" s="142">
        <f>R2078+R2104+R2112</f>
        <v>125587759.91</v>
      </c>
      <c r="S2077" s="103"/>
      <c r="T2077" s="142"/>
      <c r="U2077" s="142">
        <f t="shared" ref="U2077:AF2077" si="480">U2078+U2104+U2112</f>
        <v>35072.900000000009</v>
      </c>
      <c r="V2077" s="142">
        <f t="shared" si="480"/>
        <v>185453237.10999995</v>
      </c>
      <c r="W2077" s="142">
        <f t="shared" si="480"/>
        <v>1244.1600000000001</v>
      </c>
      <c r="X2077" s="142">
        <f t="shared" si="480"/>
        <v>2754570.2400000002</v>
      </c>
      <c r="Y2077" s="142">
        <f t="shared" si="480"/>
        <v>22792.9</v>
      </c>
      <c r="Z2077" s="142">
        <f t="shared" si="480"/>
        <v>51645372.800000004</v>
      </c>
      <c r="AA2077" s="142">
        <f t="shared" si="480"/>
        <v>495.42</v>
      </c>
      <c r="AB2077" s="142">
        <f t="shared" si="480"/>
        <v>1326239.3400000001</v>
      </c>
      <c r="AC2077" s="142"/>
      <c r="AD2077" s="142"/>
      <c r="AE2077" s="142"/>
      <c r="AF2077" s="142">
        <f t="shared" si="480"/>
        <v>505480.36000000004</v>
      </c>
      <c r="AG2077" s="162"/>
      <c r="AH2077" s="132"/>
      <c r="AI2077" s="132"/>
      <c r="AJ2077" s="132"/>
      <c r="AN2077" s="164"/>
      <c r="AO2077" s="35"/>
      <c r="AP2077" s="16"/>
    </row>
    <row r="2078" spans="1:42" ht="22.5" customHeight="1" x14ac:dyDescent="0.25">
      <c r="A2078" s="68"/>
      <c r="B2078" s="25"/>
      <c r="C2078" s="200" t="s">
        <v>1190</v>
      </c>
      <c r="D2078" s="25"/>
      <c r="E2078" s="68"/>
      <c r="F2078" s="68"/>
      <c r="G2078" s="25"/>
      <c r="H2078" s="25"/>
      <c r="I2078" s="142">
        <f>SUM(I2079:I2103)</f>
        <v>39883.33</v>
      </c>
      <c r="J2078" s="142">
        <f t="shared" ref="J2078:AF2078" si="481">SUM(J2079:J2103)</f>
        <v>33001.65</v>
      </c>
      <c r="K2078" s="142">
        <f t="shared" si="481"/>
        <v>32028.95</v>
      </c>
      <c r="L2078" s="103">
        <f t="shared" si="481"/>
        <v>1423</v>
      </c>
      <c r="M2078" s="142">
        <f t="shared" si="481"/>
        <v>29547296.479999997</v>
      </c>
      <c r="N2078" s="142"/>
      <c r="O2078" s="142"/>
      <c r="P2078" s="142">
        <f t="shared" si="481"/>
        <v>1423764.41</v>
      </c>
      <c r="Q2078" s="142">
        <f t="shared" si="481"/>
        <v>28123532.069999997</v>
      </c>
      <c r="R2078" s="142">
        <f t="shared" si="481"/>
        <v>17149715.710000001</v>
      </c>
      <c r="S2078" s="103"/>
      <c r="T2078" s="142"/>
      <c r="U2078" s="142">
        <f t="shared" si="481"/>
        <v>1800.0000000000002</v>
      </c>
      <c r="V2078" s="142">
        <f t="shared" si="481"/>
        <v>3963694.41</v>
      </c>
      <c r="W2078" s="142"/>
      <c r="X2078" s="142"/>
      <c r="Y2078" s="142">
        <f t="shared" si="481"/>
        <v>6707</v>
      </c>
      <c r="Z2078" s="142">
        <f t="shared" si="481"/>
        <v>7928406</v>
      </c>
      <c r="AA2078" s="142"/>
      <c r="AB2078" s="142"/>
      <c r="AC2078" s="142"/>
      <c r="AD2078" s="142"/>
      <c r="AE2078" s="142"/>
      <c r="AF2078" s="142">
        <f t="shared" si="481"/>
        <v>505480.36000000004</v>
      </c>
      <c r="AG2078" s="162"/>
      <c r="AH2078" s="132"/>
      <c r="AI2078" s="132"/>
      <c r="AJ2078" s="132"/>
      <c r="AN2078" s="164"/>
      <c r="AO2078" s="35"/>
      <c r="AP2078" s="16"/>
    </row>
    <row r="2079" spans="1:42" ht="22.5" customHeight="1" x14ac:dyDescent="0.25">
      <c r="A2079" s="68" t="str">
        <f t="shared" ref="A2079:A2091" si="482">AM2079</f>
        <v>1980.</v>
      </c>
      <c r="B2079" s="25">
        <v>3920</v>
      </c>
      <c r="C2079" s="36" t="s">
        <v>782</v>
      </c>
      <c r="D2079" s="25">
        <v>1955</v>
      </c>
      <c r="E2079" s="68" t="s">
        <v>2932</v>
      </c>
      <c r="F2079" s="68" t="s">
        <v>2934</v>
      </c>
      <c r="G2079" s="25">
        <v>2</v>
      </c>
      <c r="H2079" s="25">
        <v>2</v>
      </c>
      <c r="I2079" s="146">
        <v>881.8</v>
      </c>
      <c r="J2079" s="144">
        <v>812.6</v>
      </c>
      <c r="K2079" s="146">
        <v>410.6</v>
      </c>
      <c r="L2079" s="25">
        <v>14</v>
      </c>
      <c r="M2079" s="146">
        <f t="shared" ref="M2079:M2080" si="483">R2079+T2079+V2079+X2079+Z2079+AB2079+AE2079+AF2079</f>
        <v>629459.47</v>
      </c>
      <c r="N2079" s="142"/>
      <c r="O2079" s="142"/>
      <c r="P2079" s="142"/>
      <c r="Q2079" s="144">
        <f t="shared" ref="Q2079:Q2080" si="484">M2079</f>
        <v>629459.47</v>
      </c>
      <c r="R2079" s="146">
        <v>508200</v>
      </c>
      <c r="S2079" s="25"/>
      <c r="T2079" s="146"/>
      <c r="U2079" s="146"/>
      <c r="V2079" s="146"/>
      <c r="W2079" s="146"/>
      <c r="X2079" s="146"/>
      <c r="Y2079" s="146"/>
      <c r="Z2079" s="146"/>
      <c r="AA2079" s="146"/>
      <c r="AB2079" s="146"/>
      <c r="AC2079" s="144"/>
      <c r="AD2079" s="144"/>
      <c r="AE2079" s="144"/>
      <c r="AF2079" s="146">
        <v>121259.47</v>
      </c>
      <c r="AG2079" s="324">
        <v>2025</v>
      </c>
      <c r="AH2079" s="129"/>
      <c r="AI2079" s="148"/>
      <c r="AJ2079" s="177"/>
      <c r="AK2079" s="141">
        <f t="shared" ref="AK2079:AK2141" si="485">MAX(AK2075:AK2078)+1</f>
        <v>1980</v>
      </c>
      <c r="AL2079" s="35" t="s">
        <v>153</v>
      </c>
      <c r="AM2079" s="141" t="str">
        <f t="shared" ref="AM2079:AM2141" si="486">CONCATENATE(AK2079,AL2079)</f>
        <v>1980.</v>
      </c>
      <c r="AN2079" s="156"/>
      <c r="AO2079" s="274"/>
      <c r="AP2079" s="16"/>
    </row>
    <row r="2080" spans="1:42" ht="22.5" customHeight="1" x14ac:dyDescent="0.25">
      <c r="A2080" s="68" t="str">
        <f t="shared" si="482"/>
        <v>1981.</v>
      </c>
      <c r="B2080" s="25">
        <v>3944</v>
      </c>
      <c r="C2080" s="36" t="s">
        <v>128</v>
      </c>
      <c r="D2080" s="25">
        <v>1960</v>
      </c>
      <c r="E2080" s="111" t="s">
        <v>2932</v>
      </c>
      <c r="F2080" s="68" t="s">
        <v>2934</v>
      </c>
      <c r="G2080" s="25">
        <v>2</v>
      </c>
      <c r="H2080" s="25">
        <v>2</v>
      </c>
      <c r="I2080" s="146">
        <v>503.31</v>
      </c>
      <c r="J2080" s="144">
        <v>445.2</v>
      </c>
      <c r="K2080" s="146">
        <v>445.2</v>
      </c>
      <c r="L2080" s="25">
        <v>20</v>
      </c>
      <c r="M2080" s="146">
        <f t="shared" si="483"/>
        <v>476677.29</v>
      </c>
      <c r="N2080" s="146"/>
      <c r="O2080" s="146"/>
      <c r="P2080" s="146"/>
      <c r="Q2080" s="144">
        <f t="shared" si="484"/>
        <v>476677.29</v>
      </c>
      <c r="R2080" s="146">
        <v>406560</v>
      </c>
      <c r="S2080" s="25"/>
      <c r="T2080" s="146"/>
      <c r="U2080" s="146"/>
      <c r="V2080" s="146"/>
      <c r="W2080" s="146"/>
      <c r="X2080" s="146"/>
      <c r="Y2080" s="146"/>
      <c r="Z2080" s="146"/>
      <c r="AA2080" s="146"/>
      <c r="AB2080" s="146"/>
      <c r="AC2080" s="146"/>
      <c r="AD2080" s="146"/>
      <c r="AE2080" s="144"/>
      <c r="AF2080" s="146">
        <v>70117.289999999994</v>
      </c>
      <c r="AG2080" s="324">
        <v>2025</v>
      </c>
      <c r="AH2080" s="133"/>
      <c r="AI2080" s="164"/>
      <c r="AJ2080" s="177"/>
      <c r="AK2080" s="141">
        <f t="shared" si="485"/>
        <v>1981</v>
      </c>
      <c r="AL2080" s="35" t="s">
        <v>153</v>
      </c>
      <c r="AM2080" s="141" t="str">
        <f t="shared" si="486"/>
        <v>1981.</v>
      </c>
      <c r="AN2080" s="156"/>
      <c r="AO2080" s="35"/>
      <c r="AP2080" s="16"/>
    </row>
    <row r="2081" spans="1:42" ht="22.5" customHeight="1" x14ac:dyDescent="0.25">
      <c r="A2081" s="68" t="str">
        <f t="shared" si="482"/>
        <v>1982.</v>
      </c>
      <c r="B2081" s="25">
        <v>3979</v>
      </c>
      <c r="C2081" s="36" t="s">
        <v>791</v>
      </c>
      <c r="D2081" s="25">
        <v>1957</v>
      </c>
      <c r="E2081" s="68" t="s">
        <v>2932</v>
      </c>
      <c r="F2081" s="68" t="s">
        <v>2934</v>
      </c>
      <c r="G2081" s="25">
        <v>2</v>
      </c>
      <c r="H2081" s="25">
        <v>1</v>
      </c>
      <c r="I2081" s="146">
        <v>466.26</v>
      </c>
      <c r="J2081" s="144">
        <v>423.2</v>
      </c>
      <c r="K2081" s="146">
        <v>423.2</v>
      </c>
      <c r="L2081" s="25">
        <v>21</v>
      </c>
      <c r="M2081" s="146">
        <f t="shared" ref="M2081" si="487">R2081+T2081+V2081+X2081+Z2081+AB2081+AE2081+AF2081</f>
        <v>431779.81</v>
      </c>
      <c r="N2081" s="142"/>
      <c r="O2081" s="142"/>
      <c r="P2081" s="142"/>
      <c r="Q2081" s="144">
        <f t="shared" ref="Q2081" si="488">M2081</f>
        <v>431779.81</v>
      </c>
      <c r="R2081" s="146">
        <v>388080</v>
      </c>
      <c r="S2081" s="25"/>
      <c r="T2081" s="146"/>
      <c r="U2081" s="146"/>
      <c r="V2081" s="146"/>
      <c r="W2081" s="146"/>
      <c r="X2081" s="146"/>
      <c r="Y2081" s="146"/>
      <c r="Z2081" s="146"/>
      <c r="AA2081" s="146"/>
      <c r="AB2081" s="146"/>
      <c r="AC2081" s="144"/>
      <c r="AD2081" s="144"/>
      <c r="AE2081" s="144"/>
      <c r="AF2081" s="146">
        <v>43699.81</v>
      </c>
      <c r="AG2081" s="324">
        <v>2025</v>
      </c>
      <c r="AH2081" s="129"/>
      <c r="AI2081" s="148"/>
      <c r="AJ2081" s="177"/>
      <c r="AK2081" s="141">
        <f t="shared" si="485"/>
        <v>1982</v>
      </c>
      <c r="AL2081" s="35" t="s">
        <v>153</v>
      </c>
      <c r="AM2081" s="141" t="str">
        <f t="shared" si="486"/>
        <v>1982.</v>
      </c>
      <c r="AN2081" s="156"/>
      <c r="AO2081" s="274"/>
      <c r="AP2081" s="16"/>
    </row>
    <row r="2082" spans="1:42" ht="22.5" customHeight="1" x14ac:dyDescent="0.25">
      <c r="A2082" s="68" t="str">
        <f t="shared" si="482"/>
        <v>1983.</v>
      </c>
      <c r="B2082" s="25">
        <v>4001</v>
      </c>
      <c r="C2082" s="36" t="s">
        <v>125</v>
      </c>
      <c r="D2082" s="25">
        <v>1960</v>
      </c>
      <c r="E2082" s="111" t="s">
        <v>2932</v>
      </c>
      <c r="F2082" s="68" t="s">
        <v>2934</v>
      </c>
      <c r="G2082" s="25">
        <v>2</v>
      </c>
      <c r="H2082" s="25">
        <v>1</v>
      </c>
      <c r="I2082" s="146">
        <v>335.4</v>
      </c>
      <c r="J2082" s="144">
        <v>305.5</v>
      </c>
      <c r="K2082" s="146">
        <v>235.9</v>
      </c>
      <c r="L2082" s="25">
        <v>12</v>
      </c>
      <c r="M2082" s="146">
        <f t="shared" ref="M2082" si="489">R2082+T2082+V2082+X2082+Z2082+AB2082+AE2082+AF2082</f>
        <v>528447.63</v>
      </c>
      <c r="N2082" s="146"/>
      <c r="O2082" s="146"/>
      <c r="P2082" s="146"/>
      <c r="Q2082" s="144">
        <f t="shared" ref="Q2082" si="490">M2082</f>
        <v>528447.63</v>
      </c>
      <c r="R2082" s="146">
        <v>485100</v>
      </c>
      <c r="S2082" s="25"/>
      <c r="T2082" s="146"/>
      <c r="U2082" s="146"/>
      <c r="V2082" s="146"/>
      <c r="W2082" s="146"/>
      <c r="X2082" s="146"/>
      <c r="Y2082" s="146"/>
      <c r="Z2082" s="146"/>
      <c r="AA2082" s="146"/>
      <c r="AB2082" s="146"/>
      <c r="AC2082" s="146"/>
      <c r="AD2082" s="146"/>
      <c r="AE2082" s="146"/>
      <c r="AF2082" s="146">
        <v>43347.63</v>
      </c>
      <c r="AG2082" s="324">
        <v>2025</v>
      </c>
      <c r="AH2082" s="133"/>
      <c r="AI2082" s="164"/>
      <c r="AJ2082" s="177"/>
      <c r="AK2082" s="141">
        <f t="shared" si="485"/>
        <v>1983</v>
      </c>
      <c r="AL2082" s="35" t="s">
        <v>153</v>
      </c>
      <c r="AM2082" s="141" t="str">
        <f t="shared" si="486"/>
        <v>1983.</v>
      </c>
      <c r="AN2082" s="156"/>
      <c r="AO2082" s="35"/>
      <c r="AP2082" s="16"/>
    </row>
    <row r="2083" spans="1:42" ht="22.5" customHeight="1" x14ac:dyDescent="0.25">
      <c r="A2083" s="68" t="str">
        <f t="shared" si="482"/>
        <v>1984.</v>
      </c>
      <c r="B2083" s="25">
        <v>3854</v>
      </c>
      <c r="C2083" s="36" t="s">
        <v>774</v>
      </c>
      <c r="D2083" s="25">
        <v>1956</v>
      </c>
      <c r="E2083" s="111" t="s">
        <v>2932</v>
      </c>
      <c r="F2083" s="68" t="s">
        <v>2934</v>
      </c>
      <c r="G2083" s="25">
        <v>2</v>
      </c>
      <c r="H2083" s="25">
        <v>1</v>
      </c>
      <c r="I2083" s="146">
        <v>510.9</v>
      </c>
      <c r="J2083" s="144">
        <v>472.8</v>
      </c>
      <c r="K2083" s="146">
        <v>472.8</v>
      </c>
      <c r="L2083" s="25">
        <v>27</v>
      </c>
      <c r="M2083" s="146">
        <f t="shared" ref="M2083:M2084" si="491">R2083+T2083+V2083+X2083+Z2083+AB2083+AE2083+AF2083</f>
        <v>446399.65</v>
      </c>
      <c r="N2083" s="146"/>
      <c r="O2083" s="146"/>
      <c r="P2083" s="146"/>
      <c r="Q2083" s="144">
        <f t="shared" ref="Q2083:Q2084" si="492">M2083</f>
        <v>446399.65</v>
      </c>
      <c r="R2083" s="146">
        <v>401940</v>
      </c>
      <c r="S2083" s="25"/>
      <c r="T2083" s="146"/>
      <c r="U2083" s="146"/>
      <c r="V2083" s="146"/>
      <c r="W2083" s="146"/>
      <c r="X2083" s="146"/>
      <c r="Y2083" s="146"/>
      <c r="Z2083" s="146"/>
      <c r="AA2083" s="146"/>
      <c r="AB2083" s="146"/>
      <c r="AC2083" s="146"/>
      <c r="AD2083" s="146"/>
      <c r="AE2083" s="144"/>
      <c r="AF2083" s="146">
        <v>44459.65</v>
      </c>
      <c r="AG2083" s="324">
        <v>2025</v>
      </c>
      <c r="AH2083" s="133"/>
      <c r="AI2083" s="164"/>
      <c r="AJ2083" s="177"/>
      <c r="AK2083" s="141">
        <f t="shared" si="485"/>
        <v>1984</v>
      </c>
      <c r="AL2083" s="35" t="s">
        <v>153</v>
      </c>
      <c r="AM2083" s="141" t="str">
        <f t="shared" si="486"/>
        <v>1984.</v>
      </c>
      <c r="AN2083" s="156"/>
      <c r="AO2083" s="35"/>
      <c r="AP2083" s="16"/>
    </row>
    <row r="2084" spans="1:42" ht="22.5" customHeight="1" x14ac:dyDescent="0.25">
      <c r="A2084" s="68" t="str">
        <f t="shared" si="482"/>
        <v>1985.</v>
      </c>
      <c r="B2084" s="25">
        <v>3855</v>
      </c>
      <c r="C2084" s="36" t="s">
        <v>926</v>
      </c>
      <c r="D2084" s="25">
        <v>1953</v>
      </c>
      <c r="E2084" s="111" t="s">
        <v>2932</v>
      </c>
      <c r="F2084" s="68" t="s">
        <v>2935</v>
      </c>
      <c r="G2084" s="25">
        <v>2</v>
      </c>
      <c r="H2084" s="25">
        <v>1</v>
      </c>
      <c r="I2084" s="146">
        <v>373.1</v>
      </c>
      <c r="J2084" s="144">
        <v>353.8</v>
      </c>
      <c r="K2084" s="146">
        <v>353.8</v>
      </c>
      <c r="L2084" s="25">
        <v>25</v>
      </c>
      <c r="M2084" s="146">
        <f t="shared" si="491"/>
        <v>1797282.22</v>
      </c>
      <c r="N2084" s="146"/>
      <c r="O2084" s="146"/>
      <c r="P2084" s="146"/>
      <c r="Q2084" s="144">
        <f t="shared" si="492"/>
        <v>1797282.22</v>
      </c>
      <c r="R2084" s="146">
        <f>364980+1388862</f>
        <v>1753842</v>
      </c>
      <c r="S2084" s="25"/>
      <c r="T2084" s="146"/>
      <c r="U2084" s="146"/>
      <c r="V2084" s="146"/>
      <c r="W2084" s="146"/>
      <c r="X2084" s="146"/>
      <c r="Y2084" s="146"/>
      <c r="Z2084" s="146"/>
      <c r="AA2084" s="146"/>
      <c r="AB2084" s="146"/>
      <c r="AC2084" s="146"/>
      <c r="AD2084" s="146"/>
      <c r="AE2084" s="144"/>
      <c r="AF2084" s="146">
        <v>43440.22</v>
      </c>
      <c r="AG2084" s="324">
        <v>2025</v>
      </c>
      <c r="AH2084" s="133"/>
      <c r="AI2084" s="164"/>
      <c r="AJ2084" s="177"/>
      <c r="AK2084" s="141">
        <f t="shared" si="485"/>
        <v>1985</v>
      </c>
      <c r="AL2084" s="35" t="s">
        <v>153</v>
      </c>
      <c r="AM2084" s="141" t="str">
        <f t="shared" si="486"/>
        <v>1985.</v>
      </c>
      <c r="AN2084" s="156"/>
      <c r="AO2084" s="35"/>
      <c r="AP2084" s="16"/>
    </row>
    <row r="2085" spans="1:42" ht="22.5" customHeight="1" x14ac:dyDescent="0.25">
      <c r="A2085" s="68" t="str">
        <f t="shared" si="482"/>
        <v>1986.</v>
      </c>
      <c r="B2085" s="25">
        <v>3883</v>
      </c>
      <c r="C2085" s="36" t="s">
        <v>778</v>
      </c>
      <c r="D2085" s="25">
        <v>1962</v>
      </c>
      <c r="E2085" s="68" t="s">
        <v>2932</v>
      </c>
      <c r="F2085" s="68" t="s">
        <v>2934</v>
      </c>
      <c r="G2085" s="25">
        <v>2</v>
      </c>
      <c r="H2085" s="25">
        <v>2</v>
      </c>
      <c r="I2085" s="146">
        <v>629.70000000000005</v>
      </c>
      <c r="J2085" s="144">
        <v>577.70000000000005</v>
      </c>
      <c r="K2085" s="146">
        <v>577.70000000000005</v>
      </c>
      <c r="L2085" s="25">
        <v>30</v>
      </c>
      <c r="M2085" s="146">
        <f>R2085+T2085+V2085+X2085+Z2085+AB2085+AE2085+AF2085</f>
        <v>314572.96999999997</v>
      </c>
      <c r="N2085" s="142"/>
      <c r="O2085" s="142"/>
      <c r="P2085" s="142"/>
      <c r="Q2085" s="144">
        <f t="shared" ref="Q2085:Q2110" si="493">M2085</f>
        <v>314572.96999999997</v>
      </c>
      <c r="R2085" s="146">
        <v>240240</v>
      </c>
      <c r="S2085" s="25"/>
      <c r="T2085" s="146"/>
      <c r="U2085" s="146"/>
      <c r="V2085" s="146"/>
      <c r="W2085" s="146"/>
      <c r="X2085" s="146"/>
      <c r="Y2085" s="146"/>
      <c r="Z2085" s="146"/>
      <c r="AA2085" s="146"/>
      <c r="AB2085" s="146"/>
      <c r="AC2085" s="144"/>
      <c r="AD2085" s="144"/>
      <c r="AE2085" s="146"/>
      <c r="AF2085" s="146">
        <v>74332.97</v>
      </c>
      <c r="AG2085" s="324">
        <v>2025</v>
      </c>
      <c r="AH2085" s="129"/>
      <c r="AI2085" s="148"/>
      <c r="AJ2085" s="177"/>
      <c r="AK2085" s="141">
        <f t="shared" si="485"/>
        <v>1986</v>
      </c>
      <c r="AL2085" s="35" t="s">
        <v>153</v>
      </c>
      <c r="AM2085" s="141" t="str">
        <f t="shared" si="486"/>
        <v>1986.</v>
      </c>
      <c r="AN2085" s="156"/>
      <c r="AO2085" s="274"/>
      <c r="AP2085" s="16"/>
    </row>
    <row r="2086" spans="1:42" ht="22.5" customHeight="1" x14ac:dyDescent="0.25">
      <c r="A2086" s="68" t="str">
        <f t="shared" si="482"/>
        <v>1987.</v>
      </c>
      <c r="B2086" s="25">
        <v>3931</v>
      </c>
      <c r="C2086" s="36" t="s">
        <v>784</v>
      </c>
      <c r="D2086" s="25">
        <v>1960</v>
      </c>
      <c r="E2086" s="68" t="s">
        <v>2932</v>
      </c>
      <c r="F2086" s="68" t="s">
        <v>2934</v>
      </c>
      <c r="G2086" s="25">
        <v>2</v>
      </c>
      <c r="H2086" s="25">
        <v>1</v>
      </c>
      <c r="I2086" s="146">
        <v>500.2</v>
      </c>
      <c r="J2086" s="144">
        <v>453.1</v>
      </c>
      <c r="K2086" s="146">
        <v>333.9</v>
      </c>
      <c r="L2086" s="25">
        <v>14</v>
      </c>
      <c r="M2086" s="146">
        <f>R2086+T2086+V2086+X2086+Z2086+AB2086+AE2086+AF2086</f>
        <v>295823.32</v>
      </c>
      <c r="N2086" s="142"/>
      <c r="O2086" s="142"/>
      <c r="P2086" s="142"/>
      <c r="Q2086" s="144">
        <f t="shared" si="493"/>
        <v>295823.32</v>
      </c>
      <c r="R2086" s="146">
        <v>231000</v>
      </c>
      <c r="S2086" s="25"/>
      <c r="T2086" s="146"/>
      <c r="U2086" s="146"/>
      <c r="V2086" s="146"/>
      <c r="W2086" s="146"/>
      <c r="X2086" s="146"/>
      <c r="Y2086" s="146"/>
      <c r="Z2086" s="146"/>
      <c r="AA2086" s="146"/>
      <c r="AB2086" s="146"/>
      <c r="AC2086" s="144"/>
      <c r="AD2086" s="144"/>
      <c r="AE2086" s="144"/>
      <c r="AF2086" s="146">
        <v>64823.32</v>
      </c>
      <c r="AG2086" s="324">
        <v>2025</v>
      </c>
      <c r="AH2086" s="129"/>
      <c r="AI2086" s="148"/>
      <c r="AJ2086" s="177"/>
      <c r="AK2086" s="141">
        <f t="shared" si="485"/>
        <v>1987</v>
      </c>
      <c r="AL2086" s="35" t="s">
        <v>153</v>
      </c>
      <c r="AM2086" s="141" t="str">
        <f t="shared" si="486"/>
        <v>1987.</v>
      </c>
      <c r="AN2086" s="156"/>
      <c r="AO2086" s="274"/>
      <c r="AP2086" s="16"/>
    </row>
    <row r="2087" spans="1:42" ht="22.5" customHeight="1" x14ac:dyDescent="0.25">
      <c r="A2087" s="68" t="str">
        <f t="shared" si="482"/>
        <v>1988.</v>
      </c>
      <c r="B2087" s="25">
        <v>3955</v>
      </c>
      <c r="C2087" s="36" t="s">
        <v>140</v>
      </c>
      <c r="D2087" s="25">
        <v>1962</v>
      </c>
      <c r="E2087" s="68" t="s">
        <v>2932</v>
      </c>
      <c r="F2087" s="68" t="s">
        <v>2934</v>
      </c>
      <c r="G2087" s="25">
        <v>2</v>
      </c>
      <c r="H2087" s="25">
        <v>2</v>
      </c>
      <c r="I2087" s="146">
        <v>6733.48</v>
      </c>
      <c r="J2087" s="144">
        <v>4426.08</v>
      </c>
      <c r="K2087" s="146">
        <v>4426.08</v>
      </c>
      <c r="L2087" s="25">
        <v>189</v>
      </c>
      <c r="M2087" s="146">
        <f>R2087+T2087+V2087+X2087+Z2087+AB2087+AE2087+AF2087</f>
        <v>1904364</v>
      </c>
      <c r="N2087" s="146"/>
      <c r="O2087" s="146"/>
      <c r="P2087" s="146"/>
      <c r="Q2087" s="144">
        <f t="shared" si="493"/>
        <v>1904364</v>
      </c>
      <c r="R2087" s="146">
        <v>1904364</v>
      </c>
      <c r="S2087" s="25"/>
      <c r="T2087" s="146"/>
      <c r="U2087" s="146"/>
      <c r="V2087" s="146"/>
      <c r="W2087" s="146"/>
      <c r="X2087" s="146"/>
      <c r="Y2087" s="146"/>
      <c r="Z2087" s="146"/>
      <c r="AA2087" s="146"/>
      <c r="AB2087" s="146"/>
      <c r="AC2087" s="146"/>
      <c r="AD2087" s="146"/>
      <c r="AE2087" s="146"/>
      <c r="AF2087" s="146"/>
      <c r="AG2087" s="324">
        <v>2025</v>
      </c>
      <c r="AH2087" s="133"/>
      <c r="AI2087" s="164"/>
      <c r="AJ2087" s="177"/>
      <c r="AK2087" s="141">
        <f t="shared" si="485"/>
        <v>1988</v>
      </c>
      <c r="AL2087" s="35" t="s">
        <v>153</v>
      </c>
      <c r="AM2087" s="141" t="str">
        <f t="shared" si="486"/>
        <v>1988.</v>
      </c>
      <c r="AN2087" s="156"/>
      <c r="AO2087" s="35"/>
      <c r="AP2087" s="16"/>
    </row>
    <row r="2088" spans="1:42" ht="22.5" customHeight="1" x14ac:dyDescent="0.25">
      <c r="A2088" s="68" t="str">
        <f t="shared" si="482"/>
        <v>1989.</v>
      </c>
      <c r="B2088" s="25">
        <v>3914</v>
      </c>
      <c r="C2088" s="36" t="s">
        <v>934</v>
      </c>
      <c r="D2088" s="25">
        <v>1990</v>
      </c>
      <c r="E2088" s="111" t="s">
        <v>2932</v>
      </c>
      <c r="F2088" s="68" t="s">
        <v>2934</v>
      </c>
      <c r="G2088" s="25">
        <v>5</v>
      </c>
      <c r="H2088" s="25">
        <v>4</v>
      </c>
      <c r="I2088" s="146">
        <v>3691.2</v>
      </c>
      <c r="J2088" s="144">
        <v>3387</v>
      </c>
      <c r="K2088" s="146">
        <v>3276.8</v>
      </c>
      <c r="L2088" s="25">
        <v>130</v>
      </c>
      <c r="M2088" s="146">
        <f t="shared" ref="M2088" si="494">R2088+T2088+V2088+X2088+Z2088+AB2088+AE2088+AF2088</f>
        <v>2675800</v>
      </c>
      <c r="N2088" s="146"/>
      <c r="O2088" s="146"/>
      <c r="P2088" s="146"/>
      <c r="Q2088" s="144">
        <f t="shared" si="493"/>
        <v>2675800</v>
      </c>
      <c r="R2088" s="146"/>
      <c r="S2088" s="25"/>
      <c r="T2088" s="146"/>
      <c r="U2088" s="146"/>
      <c r="V2088" s="146"/>
      <c r="W2088" s="146"/>
      <c r="X2088" s="146"/>
      <c r="Y2088" s="146">
        <v>850</v>
      </c>
      <c r="Z2088" s="146">
        <f>Y2088*3148</f>
        <v>2675800</v>
      </c>
      <c r="AA2088" s="146"/>
      <c r="AB2088" s="146"/>
      <c r="AC2088" s="146"/>
      <c r="AD2088" s="146"/>
      <c r="AE2088" s="146"/>
      <c r="AF2088" s="146"/>
      <c r="AG2088" s="324">
        <v>2025</v>
      </c>
      <c r="AH2088" s="128"/>
      <c r="AI2088" s="132"/>
      <c r="AJ2088" s="132"/>
      <c r="AK2088" s="141">
        <f t="shared" si="485"/>
        <v>1989</v>
      </c>
      <c r="AL2088" s="35" t="s">
        <v>153</v>
      </c>
      <c r="AM2088" s="141" t="str">
        <f t="shared" si="486"/>
        <v>1989.</v>
      </c>
      <c r="AN2088" s="156"/>
      <c r="AO2088" s="35"/>
      <c r="AP2088" s="16"/>
    </row>
    <row r="2089" spans="1:42" ht="22.5" customHeight="1" x14ac:dyDescent="0.25">
      <c r="A2089" s="68" t="str">
        <f>AM2089</f>
        <v>1990.</v>
      </c>
      <c r="B2089" s="25">
        <v>3946</v>
      </c>
      <c r="C2089" s="36" t="s">
        <v>3143</v>
      </c>
      <c r="D2089" s="25">
        <v>1965</v>
      </c>
      <c r="E2089" s="68" t="s">
        <v>2932</v>
      </c>
      <c r="F2089" s="68" t="s">
        <v>2933</v>
      </c>
      <c r="G2089" s="25">
        <v>5</v>
      </c>
      <c r="H2089" s="25">
        <v>4</v>
      </c>
      <c r="I2089" s="146">
        <v>3030.11</v>
      </c>
      <c r="J2089" s="144">
        <v>2792.3</v>
      </c>
      <c r="K2089" s="146">
        <v>2792.3</v>
      </c>
      <c r="L2089" s="25">
        <v>111</v>
      </c>
      <c r="M2089" s="146">
        <f>R2089+T2089+V2089+X2089+Z2089+AB2089+AE2089+AF2089</f>
        <v>2206748</v>
      </c>
      <c r="N2089" s="142"/>
      <c r="O2089" s="142"/>
      <c r="P2089" s="142"/>
      <c r="Q2089" s="144">
        <f>M2089</f>
        <v>2206748</v>
      </c>
      <c r="R2089" s="146"/>
      <c r="S2089" s="25"/>
      <c r="T2089" s="146"/>
      <c r="U2089" s="146"/>
      <c r="V2089" s="146"/>
      <c r="W2089" s="146"/>
      <c r="X2089" s="146"/>
      <c r="Y2089" s="146">
        <v>2500</v>
      </c>
      <c r="Z2089" s="146">
        <v>2206748</v>
      </c>
      <c r="AA2089" s="146"/>
      <c r="AB2089" s="146"/>
      <c r="AC2089" s="144"/>
      <c r="AD2089" s="144"/>
      <c r="AE2089" s="146"/>
      <c r="AF2089" s="146"/>
      <c r="AG2089" s="324">
        <v>2025</v>
      </c>
      <c r="AH2089" s="128"/>
      <c r="AI2089" s="132"/>
      <c r="AJ2089" s="132"/>
      <c r="AK2089" s="141">
        <f t="shared" si="485"/>
        <v>1990</v>
      </c>
      <c r="AL2089" s="35" t="s">
        <v>153</v>
      </c>
      <c r="AM2089" s="141" t="str">
        <f t="shared" si="486"/>
        <v>1990.</v>
      </c>
      <c r="AN2089" s="156"/>
      <c r="AO2089" s="35"/>
      <c r="AP2089" s="16"/>
    </row>
    <row r="2090" spans="1:42" ht="22.5" customHeight="1" x14ac:dyDescent="0.25">
      <c r="A2090" s="68" t="str">
        <f>AM2090</f>
        <v>1991.</v>
      </c>
      <c r="B2090" s="25">
        <v>3928</v>
      </c>
      <c r="C2090" s="36" t="s">
        <v>1533</v>
      </c>
      <c r="D2090" s="25">
        <v>1985</v>
      </c>
      <c r="E2090" s="68" t="s">
        <v>2932</v>
      </c>
      <c r="F2090" s="68" t="s">
        <v>2933</v>
      </c>
      <c r="G2090" s="25">
        <v>5</v>
      </c>
      <c r="H2090" s="25">
        <v>3</v>
      </c>
      <c r="I2090" s="146">
        <v>3563.9</v>
      </c>
      <c r="J2090" s="146">
        <v>3563.9</v>
      </c>
      <c r="K2090" s="146">
        <v>3563.9</v>
      </c>
      <c r="L2090" s="25">
        <v>145</v>
      </c>
      <c r="M2090" s="146">
        <f>R2090+T2090+V2090+X2090+Z2090+AB2090+AE2090+AF2090</f>
        <v>2034828</v>
      </c>
      <c r="N2090" s="146"/>
      <c r="O2090" s="146"/>
      <c r="P2090" s="146"/>
      <c r="Q2090" s="144">
        <f>M2090</f>
        <v>2034828</v>
      </c>
      <c r="R2090" s="146"/>
      <c r="S2090" s="25"/>
      <c r="T2090" s="146"/>
      <c r="U2090" s="146"/>
      <c r="V2090" s="146"/>
      <c r="W2090" s="146"/>
      <c r="X2090" s="146"/>
      <c r="Y2090" s="146">
        <v>1432</v>
      </c>
      <c r="Z2090" s="146">
        <v>2034828</v>
      </c>
      <c r="AA2090" s="146"/>
      <c r="AB2090" s="146"/>
      <c r="AC2090" s="146"/>
      <c r="AD2090" s="146"/>
      <c r="AE2090" s="146"/>
      <c r="AF2090" s="146"/>
      <c r="AG2090" s="324">
        <v>2025</v>
      </c>
      <c r="AH2090" s="128"/>
      <c r="AI2090" s="148"/>
      <c r="AJ2090" s="148"/>
      <c r="AK2090" s="141">
        <f t="shared" si="485"/>
        <v>1991</v>
      </c>
      <c r="AL2090" s="35" t="s">
        <v>153</v>
      </c>
      <c r="AM2090" s="141" t="str">
        <f t="shared" si="486"/>
        <v>1991.</v>
      </c>
      <c r="AN2090" s="156"/>
      <c r="AO2090" s="35"/>
      <c r="AP2090" s="16"/>
    </row>
    <row r="2091" spans="1:42" ht="22.5" customHeight="1" x14ac:dyDescent="0.25">
      <c r="A2091" s="68" t="str">
        <f t="shared" si="482"/>
        <v>1992.</v>
      </c>
      <c r="B2091" s="25">
        <v>3912</v>
      </c>
      <c r="C2091" s="36" t="s">
        <v>3089</v>
      </c>
      <c r="D2091" s="25">
        <v>1965</v>
      </c>
      <c r="E2091" s="68" t="s">
        <v>2932</v>
      </c>
      <c r="F2091" s="68" t="s">
        <v>2933</v>
      </c>
      <c r="G2091" s="25">
        <v>4</v>
      </c>
      <c r="H2091" s="25">
        <v>4</v>
      </c>
      <c r="I2091" s="146">
        <v>2847.5</v>
      </c>
      <c r="J2091" s="144">
        <v>2609.69</v>
      </c>
      <c r="K2091" s="146">
        <v>2609.69</v>
      </c>
      <c r="L2091" s="25">
        <v>128</v>
      </c>
      <c r="M2091" s="146">
        <f>R2091+T2091+V2091+X2091+Z2091+AB2091+AE2091+AF2091</f>
        <v>1011030</v>
      </c>
      <c r="N2091" s="146"/>
      <c r="O2091" s="146"/>
      <c r="P2091" s="146"/>
      <c r="Q2091" s="144">
        <f t="shared" ref="Q2091" si="495">M2091</f>
        <v>1011030</v>
      </c>
      <c r="R2091" s="146"/>
      <c r="S2091" s="25"/>
      <c r="T2091" s="146"/>
      <c r="U2091" s="146"/>
      <c r="V2091" s="146"/>
      <c r="W2091" s="146"/>
      <c r="X2091" s="146"/>
      <c r="Y2091" s="146">
        <v>1925</v>
      </c>
      <c r="Z2091" s="146">
        <v>1011030</v>
      </c>
      <c r="AA2091" s="146"/>
      <c r="AB2091" s="146"/>
      <c r="AC2091" s="146"/>
      <c r="AD2091" s="146"/>
      <c r="AE2091" s="146"/>
      <c r="AF2091" s="146"/>
      <c r="AG2091" s="324">
        <v>2025</v>
      </c>
      <c r="AH2091" s="133"/>
      <c r="AI2091" s="164"/>
      <c r="AJ2091" s="164"/>
      <c r="AK2091" s="141">
        <f t="shared" si="485"/>
        <v>1992</v>
      </c>
      <c r="AL2091" s="35" t="s">
        <v>153</v>
      </c>
      <c r="AM2091" s="141" t="str">
        <f t="shared" si="486"/>
        <v>1992.</v>
      </c>
      <c r="AN2091" s="156"/>
      <c r="AO2091" s="35"/>
      <c r="AP2091" s="16"/>
    </row>
    <row r="2092" spans="1:42" ht="22.5" customHeight="1" x14ac:dyDescent="0.25">
      <c r="A2092" s="68" t="str">
        <f>AM2092</f>
        <v>1993.</v>
      </c>
      <c r="B2092" s="68">
        <v>3791</v>
      </c>
      <c r="C2092" s="36" t="s">
        <v>3090</v>
      </c>
      <c r="D2092" s="68">
        <v>1966</v>
      </c>
      <c r="E2092" s="111" t="s">
        <v>2932</v>
      </c>
      <c r="F2092" s="68" t="s">
        <v>2934</v>
      </c>
      <c r="G2092" s="68">
        <v>2</v>
      </c>
      <c r="H2092" s="68">
        <v>1</v>
      </c>
      <c r="I2092" s="146">
        <v>270.2</v>
      </c>
      <c r="J2092" s="144">
        <v>238.2</v>
      </c>
      <c r="K2092" s="146">
        <v>198.1</v>
      </c>
      <c r="L2092" s="25">
        <v>17</v>
      </c>
      <c r="M2092" s="146">
        <f t="shared" ref="M2092" si="496">R2092+T2092+V2092+X2092+Z2092+AB2092+AE2092+AF2092</f>
        <v>1271093</v>
      </c>
      <c r="N2092" s="146"/>
      <c r="O2092" s="146"/>
      <c r="P2092" s="146"/>
      <c r="Q2092" s="144">
        <f t="shared" ref="Q2092" si="497">M2092</f>
        <v>1271093</v>
      </c>
      <c r="R2092" s="146">
        <v>1271093</v>
      </c>
      <c r="S2092" s="25"/>
      <c r="T2092" s="146"/>
      <c r="U2092" s="146"/>
      <c r="V2092" s="146"/>
      <c r="W2092" s="146"/>
      <c r="X2092" s="146"/>
      <c r="Y2092" s="146"/>
      <c r="Z2092" s="146"/>
      <c r="AA2092" s="146"/>
      <c r="AB2092" s="146"/>
      <c r="AC2092" s="146"/>
      <c r="AD2092" s="146"/>
      <c r="AE2092" s="146"/>
      <c r="AF2092" s="146"/>
      <c r="AG2092" s="324">
        <v>2025</v>
      </c>
      <c r="AH2092" s="133"/>
      <c r="AI2092" s="164"/>
      <c r="AJ2092" s="164"/>
      <c r="AK2092" s="141">
        <f t="shared" si="485"/>
        <v>1993</v>
      </c>
      <c r="AL2092" s="35" t="s">
        <v>153</v>
      </c>
      <c r="AM2092" s="141" t="str">
        <f t="shared" si="486"/>
        <v>1993.</v>
      </c>
      <c r="AN2092" s="156"/>
      <c r="AO2092" s="35"/>
      <c r="AP2092" s="16"/>
    </row>
    <row r="2093" spans="1:42" ht="22.5" customHeight="1" x14ac:dyDescent="0.25">
      <c r="A2093" s="68" t="str">
        <f>AM2093</f>
        <v>1994.</v>
      </c>
      <c r="B2093" s="25">
        <v>3794</v>
      </c>
      <c r="C2093" s="36" t="s">
        <v>139</v>
      </c>
      <c r="D2093" s="25">
        <v>1967</v>
      </c>
      <c r="E2093" s="111" t="s">
        <v>2932</v>
      </c>
      <c r="F2093" s="68" t="s">
        <v>2934</v>
      </c>
      <c r="G2093" s="25">
        <v>2</v>
      </c>
      <c r="H2093" s="25">
        <v>2</v>
      </c>
      <c r="I2093" s="146">
        <v>525</v>
      </c>
      <c r="J2093" s="144">
        <v>462.6</v>
      </c>
      <c r="K2093" s="146">
        <v>462.6</v>
      </c>
      <c r="L2093" s="25">
        <v>24</v>
      </c>
      <c r="M2093" s="146">
        <f>R2093+T2093+V2093+X2093+Z2093+AB2093+AE2093+AF2093</f>
        <v>1522875</v>
      </c>
      <c r="N2093" s="146"/>
      <c r="O2093" s="146"/>
      <c r="P2093" s="146"/>
      <c r="Q2093" s="144">
        <f>M2093</f>
        <v>1522875</v>
      </c>
      <c r="R2093" s="146">
        <v>1522875</v>
      </c>
      <c r="S2093" s="25"/>
      <c r="T2093" s="146"/>
      <c r="U2093" s="146"/>
      <c r="V2093" s="146"/>
      <c r="W2093" s="146"/>
      <c r="X2093" s="146"/>
      <c r="Y2093" s="146"/>
      <c r="Z2093" s="146"/>
      <c r="AA2093" s="146"/>
      <c r="AB2093" s="146"/>
      <c r="AC2093" s="146"/>
      <c r="AD2093" s="146"/>
      <c r="AE2093" s="146"/>
      <c r="AF2093" s="146"/>
      <c r="AG2093" s="324">
        <v>2025</v>
      </c>
      <c r="AH2093" s="133"/>
      <c r="AI2093" s="164"/>
      <c r="AJ2093" s="164"/>
      <c r="AK2093" s="141">
        <f t="shared" si="485"/>
        <v>1994</v>
      </c>
      <c r="AL2093" s="35" t="s">
        <v>153</v>
      </c>
      <c r="AM2093" s="141" t="str">
        <f t="shared" si="486"/>
        <v>1994.</v>
      </c>
      <c r="AN2093" s="156"/>
      <c r="AO2093" s="35"/>
      <c r="AP2093" s="16"/>
    </row>
    <row r="2094" spans="1:42" ht="22.5" customHeight="1" x14ac:dyDescent="0.25">
      <c r="A2094" s="68" t="str">
        <f t="shared" ref="A2094:A2099" si="498">AM2094</f>
        <v>1995.</v>
      </c>
      <c r="B2094" s="25">
        <v>4009</v>
      </c>
      <c r="C2094" s="36" t="s">
        <v>957</v>
      </c>
      <c r="D2094" s="25">
        <v>1965</v>
      </c>
      <c r="E2094" s="68" t="s">
        <v>2932</v>
      </c>
      <c r="F2094" s="68" t="s">
        <v>2934</v>
      </c>
      <c r="G2094" s="25">
        <v>2</v>
      </c>
      <c r="H2094" s="25">
        <v>2</v>
      </c>
      <c r="I2094" s="146">
        <v>1182.07</v>
      </c>
      <c r="J2094" s="144">
        <v>633.67999999999995</v>
      </c>
      <c r="K2094" s="146">
        <v>633.67999999999995</v>
      </c>
      <c r="L2094" s="25">
        <v>25</v>
      </c>
      <c r="M2094" s="146">
        <f t="shared" ref="M2094:M2096" si="499">R2094+T2094+V2094+X2094+Z2094+AB2094+AE2094+AF2094</f>
        <v>397978</v>
      </c>
      <c r="N2094" s="146"/>
      <c r="O2094" s="146"/>
      <c r="P2094" s="146"/>
      <c r="Q2094" s="144">
        <f t="shared" ref="Q2094:Q2096" si="500">M2094</f>
        <v>397978</v>
      </c>
      <c r="R2094" s="146">
        <v>397978</v>
      </c>
      <c r="S2094" s="25"/>
      <c r="T2094" s="146"/>
      <c r="U2094" s="146"/>
      <c r="V2094" s="146"/>
      <c r="W2094" s="146"/>
      <c r="X2094" s="146"/>
      <c r="Y2094" s="146"/>
      <c r="Z2094" s="146"/>
      <c r="AA2094" s="146"/>
      <c r="AB2094" s="146"/>
      <c r="AC2094" s="146"/>
      <c r="AD2094" s="146"/>
      <c r="AE2094" s="146"/>
      <c r="AF2094" s="146"/>
      <c r="AG2094" s="324">
        <v>2025</v>
      </c>
      <c r="AH2094" s="128"/>
      <c r="AI2094" s="164"/>
      <c r="AJ2094" s="164"/>
      <c r="AK2094" s="141">
        <f t="shared" si="485"/>
        <v>1995</v>
      </c>
      <c r="AL2094" s="35" t="s">
        <v>153</v>
      </c>
      <c r="AM2094" s="141" t="str">
        <f t="shared" si="486"/>
        <v>1995.</v>
      </c>
      <c r="AN2094" s="156"/>
      <c r="AO2094" s="35"/>
      <c r="AP2094" s="16"/>
    </row>
    <row r="2095" spans="1:42" ht="22.5" customHeight="1" x14ac:dyDescent="0.25">
      <c r="A2095" s="68" t="str">
        <f t="shared" si="498"/>
        <v>1996.</v>
      </c>
      <c r="B2095" s="25">
        <v>3976</v>
      </c>
      <c r="C2095" s="36" t="s">
        <v>123</v>
      </c>
      <c r="D2095" s="25">
        <v>1976</v>
      </c>
      <c r="E2095" s="68" t="s">
        <v>2932</v>
      </c>
      <c r="F2095" s="68" t="s">
        <v>2934</v>
      </c>
      <c r="G2095" s="25">
        <v>2</v>
      </c>
      <c r="H2095" s="25">
        <v>2</v>
      </c>
      <c r="I2095" s="146">
        <v>1327</v>
      </c>
      <c r="J2095" s="144">
        <v>750.2</v>
      </c>
      <c r="K2095" s="146">
        <v>750.2</v>
      </c>
      <c r="L2095" s="25">
        <v>30</v>
      </c>
      <c r="M2095" s="146">
        <f t="shared" si="499"/>
        <v>1202056</v>
      </c>
      <c r="N2095" s="142"/>
      <c r="O2095" s="142"/>
      <c r="P2095" s="142"/>
      <c r="Q2095" s="144">
        <f t="shared" si="500"/>
        <v>1202056</v>
      </c>
      <c r="R2095" s="146">
        <v>1202056</v>
      </c>
      <c r="S2095" s="25"/>
      <c r="T2095" s="146"/>
      <c r="U2095" s="146"/>
      <c r="V2095" s="146"/>
      <c r="W2095" s="146"/>
      <c r="X2095" s="146"/>
      <c r="Y2095" s="146"/>
      <c r="Z2095" s="146"/>
      <c r="AA2095" s="146"/>
      <c r="AB2095" s="146"/>
      <c r="AC2095" s="144"/>
      <c r="AD2095" s="144"/>
      <c r="AE2095" s="146"/>
      <c r="AF2095" s="146"/>
      <c r="AG2095" s="324">
        <v>2025</v>
      </c>
      <c r="AH2095" s="129"/>
      <c r="AI2095" s="164"/>
      <c r="AJ2095" s="164"/>
      <c r="AK2095" s="141">
        <f t="shared" si="485"/>
        <v>1996</v>
      </c>
      <c r="AL2095" s="35" t="s">
        <v>153</v>
      </c>
      <c r="AM2095" s="141" t="str">
        <f t="shared" si="486"/>
        <v>1996.</v>
      </c>
      <c r="AN2095" s="156"/>
      <c r="AO2095" s="35"/>
      <c r="AP2095" s="16"/>
    </row>
    <row r="2096" spans="1:42" ht="22.5" customHeight="1" x14ac:dyDescent="0.25">
      <c r="A2096" s="68" t="str">
        <f t="shared" si="498"/>
        <v>1997.</v>
      </c>
      <c r="B2096" s="25">
        <v>3815</v>
      </c>
      <c r="C2096" s="36" t="s">
        <v>797</v>
      </c>
      <c r="D2096" s="25">
        <v>1959</v>
      </c>
      <c r="E2096" s="68" t="s">
        <v>2932</v>
      </c>
      <c r="F2096" s="68" t="s">
        <v>2934</v>
      </c>
      <c r="G2096" s="25">
        <v>2</v>
      </c>
      <c r="H2096" s="25">
        <v>3</v>
      </c>
      <c r="I2096" s="146">
        <v>831.8</v>
      </c>
      <c r="J2096" s="144">
        <v>533.4</v>
      </c>
      <c r="K2096" s="146">
        <v>533.4</v>
      </c>
      <c r="L2096" s="25">
        <v>13</v>
      </c>
      <c r="M2096" s="146">
        <f t="shared" si="499"/>
        <v>1210178</v>
      </c>
      <c r="N2096" s="142"/>
      <c r="O2096" s="142"/>
      <c r="P2096" s="142"/>
      <c r="Q2096" s="144">
        <f t="shared" si="500"/>
        <v>1210178</v>
      </c>
      <c r="R2096" s="146">
        <v>1210178</v>
      </c>
      <c r="S2096" s="25"/>
      <c r="T2096" s="146"/>
      <c r="U2096" s="146"/>
      <c r="V2096" s="146"/>
      <c r="W2096" s="146"/>
      <c r="X2096" s="146"/>
      <c r="Y2096" s="146"/>
      <c r="Z2096" s="146"/>
      <c r="AA2096" s="146"/>
      <c r="AB2096" s="146"/>
      <c r="AC2096" s="144"/>
      <c r="AD2096" s="144"/>
      <c r="AE2096" s="146"/>
      <c r="AF2096" s="146"/>
      <c r="AG2096" s="324">
        <v>2025</v>
      </c>
      <c r="AH2096" s="129"/>
      <c r="AI2096" s="164"/>
      <c r="AJ2096" s="164"/>
      <c r="AK2096" s="141">
        <f t="shared" si="485"/>
        <v>1997</v>
      </c>
      <c r="AL2096" s="35" t="s">
        <v>153</v>
      </c>
      <c r="AM2096" s="141" t="str">
        <f t="shared" si="486"/>
        <v>1997.</v>
      </c>
      <c r="AN2096" s="156"/>
      <c r="AO2096" s="35"/>
      <c r="AP2096" s="16"/>
    </row>
    <row r="2097" spans="1:42" ht="22.5" customHeight="1" x14ac:dyDescent="0.25">
      <c r="A2097" s="68" t="str">
        <f t="shared" si="498"/>
        <v>1998.</v>
      </c>
      <c r="B2097" s="68">
        <v>3816</v>
      </c>
      <c r="C2097" s="300" t="s">
        <v>3094</v>
      </c>
      <c r="D2097" s="68">
        <v>1955</v>
      </c>
      <c r="E2097" s="111" t="s">
        <v>2932</v>
      </c>
      <c r="F2097" s="68" t="s">
        <v>2934</v>
      </c>
      <c r="G2097" s="68">
        <v>2</v>
      </c>
      <c r="H2097" s="68">
        <v>1</v>
      </c>
      <c r="I2097" s="146">
        <v>697.9</v>
      </c>
      <c r="J2097" s="144">
        <v>360.7</v>
      </c>
      <c r="K2097" s="146">
        <v>360.7</v>
      </c>
      <c r="L2097" s="25">
        <v>20</v>
      </c>
      <c r="M2097" s="146">
        <f t="shared" ref="M2097:M2099" si="501">R2097+T2097+V2097+X2097+Z2097+AB2097+AE2097+AF2097</f>
        <v>1100531</v>
      </c>
      <c r="N2097" s="142"/>
      <c r="O2097" s="142"/>
      <c r="P2097" s="142"/>
      <c r="Q2097" s="144">
        <f t="shared" ref="Q2097:Q2099" si="502">M2097</f>
        <v>1100531</v>
      </c>
      <c r="R2097" s="146">
        <v>1100531</v>
      </c>
      <c r="S2097" s="25"/>
      <c r="T2097" s="146"/>
      <c r="U2097" s="146"/>
      <c r="V2097" s="146"/>
      <c r="W2097" s="146"/>
      <c r="X2097" s="146"/>
      <c r="Y2097" s="146"/>
      <c r="Z2097" s="146"/>
      <c r="AA2097" s="146"/>
      <c r="AB2097" s="146"/>
      <c r="AC2097" s="146"/>
      <c r="AD2097" s="146"/>
      <c r="AE2097" s="146"/>
      <c r="AF2097" s="146"/>
      <c r="AG2097" s="324">
        <v>2025</v>
      </c>
      <c r="AH2097" s="129"/>
      <c r="AI2097" s="164"/>
      <c r="AJ2097" s="164"/>
      <c r="AK2097" s="141">
        <f t="shared" si="485"/>
        <v>1998</v>
      </c>
      <c r="AL2097" s="35" t="s">
        <v>153</v>
      </c>
      <c r="AM2097" s="141" t="str">
        <f t="shared" si="486"/>
        <v>1998.</v>
      </c>
      <c r="AN2097" s="156"/>
      <c r="AO2097" s="35"/>
      <c r="AP2097" s="16"/>
    </row>
    <row r="2098" spans="1:42" ht="22.5" customHeight="1" x14ac:dyDescent="0.25">
      <c r="A2098" s="68" t="str">
        <f t="shared" si="498"/>
        <v>1999.</v>
      </c>
      <c r="B2098" s="25">
        <v>3812</v>
      </c>
      <c r="C2098" s="36" t="s">
        <v>939</v>
      </c>
      <c r="D2098" s="25">
        <v>1954</v>
      </c>
      <c r="E2098" s="111" t="s">
        <v>2932</v>
      </c>
      <c r="F2098" s="68" t="s">
        <v>2934</v>
      </c>
      <c r="G2098" s="25">
        <v>2</v>
      </c>
      <c r="H2098" s="25">
        <v>1</v>
      </c>
      <c r="I2098" s="146">
        <v>711.5</v>
      </c>
      <c r="J2098" s="144">
        <v>378.6</v>
      </c>
      <c r="K2098" s="146">
        <v>378.6</v>
      </c>
      <c r="L2098" s="25">
        <v>17</v>
      </c>
      <c r="M2098" s="146">
        <f t="shared" si="501"/>
        <v>809837.83</v>
      </c>
      <c r="N2098" s="146"/>
      <c r="O2098" s="146"/>
      <c r="P2098" s="146"/>
      <c r="Q2098" s="144">
        <f t="shared" si="502"/>
        <v>809837.83</v>
      </c>
      <c r="R2098" s="146">
        <v>809837.83</v>
      </c>
      <c r="S2098" s="25"/>
      <c r="T2098" s="146"/>
      <c r="U2098" s="146"/>
      <c r="V2098" s="146"/>
      <c r="W2098" s="146"/>
      <c r="X2098" s="146"/>
      <c r="Y2098" s="146"/>
      <c r="Z2098" s="146"/>
      <c r="AA2098" s="146"/>
      <c r="AB2098" s="146"/>
      <c r="AC2098" s="146"/>
      <c r="AD2098" s="146"/>
      <c r="AE2098" s="146"/>
      <c r="AF2098" s="146"/>
      <c r="AG2098" s="324">
        <v>2025</v>
      </c>
      <c r="AH2098" s="129"/>
      <c r="AI2098" s="164"/>
      <c r="AJ2098" s="164"/>
      <c r="AK2098" s="141">
        <f t="shared" si="485"/>
        <v>1999</v>
      </c>
      <c r="AL2098" s="35" t="s">
        <v>153</v>
      </c>
      <c r="AM2098" s="141" t="str">
        <f t="shared" si="486"/>
        <v>1999.</v>
      </c>
      <c r="AN2098" s="156"/>
      <c r="AO2098" s="35"/>
      <c r="AP2098" s="16"/>
    </row>
    <row r="2099" spans="1:42" ht="22.5" customHeight="1" x14ac:dyDescent="0.25">
      <c r="A2099" s="68" t="str">
        <f t="shared" si="498"/>
        <v>2000.</v>
      </c>
      <c r="B2099" s="68">
        <v>3866</v>
      </c>
      <c r="C2099" s="300" t="s">
        <v>3095</v>
      </c>
      <c r="D2099" s="68">
        <v>1961</v>
      </c>
      <c r="E2099" s="111" t="s">
        <v>2932</v>
      </c>
      <c r="F2099" s="68" t="s">
        <v>2934</v>
      </c>
      <c r="G2099" s="68">
        <v>2</v>
      </c>
      <c r="H2099" s="68">
        <v>1</v>
      </c>
      <c r="I2099" s="146">
        <v>815.7</v>
      </c>
      <c r="J2099" s="144">
        <v>432</v>
      </c>
      <c r="K2099" s="146">
        <v>432</v>
      </c>
      <c r="L2099" s="25">
        <v>26</v>
      </c>
      <c r="M2099" s="146">
        <f t="shared" si="501"/>
        <v>966351.88</v>
      </c>
      <c r="N2099" s="142"/>
      <c r="O2099" s="142"/>
      <c r="P2099" s="142"/>
      <c r="Q2099" s="144">
        <f t="shared" si="502"/>
        <v>966351.88</v>
      </c>
      <c r="R2099" s="146">
        <v>966351.88</v>
      </c>
      <c r="S2099" s="25"/>
      <c r="T2099" s="146"/>
      <c r="U2099" s="146"/>
      <c r="V2099" s="146"/>
      <c r="W2099" s="146"/>
      <c r="X2099" s="146"/>
      <c r="Y2099" s="146"/>
      <c r="Z2099" s="146"/>
      <c r="AA2099" s="146"/>
      <c r="AB2099" s="146"/>
      <c r="AC2099" s="146"/>
      <c r="AD2099" s="146"/>
      <c r="AE2099" s="146"/>
      <c r="AF2099" s="146"/>
      <c r="AG2099" s="324">
        <v>2025</v>
      </c>
      <c r="AH2099" s="129"/>
      <c r="AI2099" s="164"/>
      <c r="AJ2099" s="164"/>
      <c r="AK2099" s="141">
        <f t="shared" si="485"/>
        <v>2000</v>
      </c>
      <c r="AL2099" s="35" t="s">
        <v>153</v>
      </c>
      <c r="AM2099" s="141" t="str">
        <f t="shared" si="486"/>
        <v>2000.</v>
      </c>
      <c r="AN2099" s="156"/>
      <c r="AO2099" s="35"/>
      <c r="AP2099" s="16"/>
    </row>
    <row r="2100" spans="1:42" ht="22.5" customHeight="1" x14ac:dyDescent="0.25">
      <c r="A2100" s="68" t="str">
        <f>AM2100</f>
        <v>2001.</v>
      </c>
      <c r="B2100" s="25">
        <v>3837</v>
      </c>
      <c r="C2100" s="36" t="s">
        <v>1524</v>
      </c>
      <c r="D2100" s="25">
        <v>1991</v>
      </c>
      <c r="E2100" s="68" t="s">
        <v>2932</v>
      </c>
      <c r="F2100" s="68" t="s">
        <v>2933</v>
      </c>
      <c r="G2100" s="25">
        <v>3</v>
      </c>
      <c r="H2100" s="25">
        <v>3</v>
      </c>
      <c r="I2100" s="146">
        <v>1564.2</v>
      </c>
      <c r="J2100" s="146">
        <v>1367.6</v>
      </c>
      <c r="K2100" s="146">
        <v>1367.6</v>
      </c>
      <c r="L2100" s="25">
        <v>61</v>
      </c>
      <c r="M2100" s="146">
        <f>R2100+T2100+V2100+X2100+Z2100+AB2100+AE2100+AF2100</f>
        <v>1085235</v>
      </c>
      <c r="N2100" s="146"/>
      <c r="O2100" s="146"/>
      <c r="P2100" s="146"/>
      <c r="Q2100" s="144">
        <f>M2100</f>
        <v>1085235</v>
      </c>
      <c r="R2100" s="146"/>
      <c r="S2100" s="25"/>
      <c r="T2100" s="146"/>
      <c r="U2100" s="146">
        <v>670.7</v>
      </c>
      <c r="V2100" s="146">
        <v>1085235</v>
      </c>
      <c r="W2100" s="146"/>
      <c r="X2100" s="146"/>
      <c r="Y2100" s="146"/>
      <c r="Z2100" s="146"/>
      <c r="AA2100" s="146"/>
      <c r="AB2100" s="146"/>
      <c r="AC2100" s="146"/>
      <c r="AD2100" s="146"/>
      <c r="AE2100" s="146"/>
      <c r="AF2100" s="146"/>
      <c r="AG2100" s="324">
        <v>2025</v>
      </c>
      <c r="AH2100" s="128"/>
      <c r="AI2100" s="132"/>
      <c r="AJ2100" s="132"/>
      <c r="AK2100" s="141">
        <f t="shared" si="485"/>
        <v>2001</v>
      </c>
      <c r="AL2100" s="35" t="s">
        <v>153</v>
      </c>
      <c r="AM2100" s="141" t="str">
        <f t="shared" si="486"/>
        <v>2001.</v>
      </c>
      <c r="AN2100" s="156"/>
      <c r="AP2100" s="16"/>
    </row>
    <row r="2101" spans="1:42" ht="22.5" customHeight="1" x14ac:dyDescent="0.25">
      <c r="A2101" s="68" t="str">
        <f>AM2101</f>
        <v>2002.</v>
      </c>
      <c r="B2101" s="25">
        <v>3828</v>
      </c>
      <c r="C2101" s="36" t="s">
        <v>2980</v>
      </c>
      <c r="D2101" s="25">
        <v>1985</v>
      </c>
      <c r="E2101" s="68" t="s">
        <v>2932</v>
      </c>
      <c r="F2101" s="68" t="s">
        <v>2933</v>
      </c>
      <c r="G2101" s="25">
        <v>5</v>
      </c>
      <c r="H2101" s="25">
        <v>2</v>
      </c>
      <c r="I2101" s="146">
        <v>2134.9</v>
      </c>
      <c r="J2101" s="146">
        <v>1893.9</v>
      </c>
      <c r="K2101" s="146">
        <v>1893.9</v>
      </c>
      <c r="L2101" s="25">
        <v>88</v>
      </c>
      <c r="M2101" s="146">
        <f>R2101+T2101+V2101+X2101+Z2101+AB2101+AE2101+AF2101</f>
        <v>1454695</v>
      </c>
      <c r="N2101" s="146"/>
      <c r="O2101" s="146"/>
      <c r="P2101" s="146"/>
      <c r="Q2101" s="144">
        <f>M2101</f>
        <v>1454695</v>
      </c>
      <c r="R2101" s="146"/>
      <c r="S2101" s="25"/>
      <c r="T2101" s="146"/>
      <c r="U2101" s="146">
        <v>601.6</v>
      </c>
      <c r="V2101" s="146">
        <v>1454695</v>
      </c>
      <c r="W2101" s="146"/>
      <c r="X2101" s="146"/>
      <c r="Y2101" s="146"/>
      <c r="Z2101" s="146"/>
      <c r="AA2101" s="146"/>
      <c r="AB2101" s="146"/>
      <c r="AC2101" s="146"/>
      <c r="AD2101" s="146"/>
      <c r="AE2101" s="146"/>
      <c r="AF2101" s="146"/>
      <c r="AG2101" s="324">
        <v>2025</v>
      </c>
      <c r="AH2101" s="129"/>
      <c r="AI2101" s="116"/>
      <c r="AJ2101" s="116"/>
      <c r="AK2101" s="141">
        <f t="shared" si="485"/>
        <v>2002</v>
      </c>
      <c r="AL2101" s="35" t="s">
        <v>153</v>
      </c>
      <c r="AM2101" s="141" t="str">
        <f t="shared" si="486"/>
        <v>2002.</v>
      </c>
      <c r="AN2101" s="156"/>
      <c r="AO2101" s="274"/>
      <c r="AP2101" s="16"/>
    </row>
    <row r="2102" spans="1:42" ht="22.5" customHeight="1" x14ac:dyDescent="0.25">
      <c r="A2102" s="68" t="str">
        <f>AM2102</f>
        <v>2003.</v>
      </c>
      <c r="B2102" s="25">
        <v>3805</v>
      </c>
      <c r="C2102" s="36" t="s">
        <v>1518</v>
      </c>
      <c r="D2102" s="25">
        <v>1967</v>
      </c>
      <c r="E2102" s="68" t="s">
        <v>2932</v>
      </c>
      <c r="F2102" s="68" t="s">
        <v>2933</v>
      </c>
      <c r="G2102" s="25">
        <v>5</v>
      </c>
      <c r="H2102" s="25">
        <v>3</v>
      </c>
      <c r="I2102" s="146">
        <v>2202.6999999999998</v>
      </c>
      <c r="J2102" s="146">
        <v>2076.6999999999998</v>
      </c>
      <c r="K2102" s="146">
        <v>1894.4</v>
      </c>
      <c r="L2102" s="25">
        <v>87</v>
      </c>
      <c r="M2102" s="146">
        <f>R2102+T2102+V2102+X2102+Z2102+AB2102+AE2102+AF2102</f>
        <v>1423764.41</v>
      </c>
      <c r="N2102" s="146"/>
      <c r="O2102" s="146"/>
      <c r="P2102" s="146">
        <v>1423764.41</v>
      </c>
      <c r="Q2102" s="144"/>
      <c r="R2102" s="146"/>
      <c r="S2102" s="25"/>
      <c r="T2102" s="146"/>
      <c r="U2102" s="146">
        <v>527.70000000000005</v>
      </c>
      <c r="V2102" s="146">
        <v>1423764.41</v>
      </c>
      <c r="W2102" s="146"/>
      <c r="X2102" s="146"/>
      <c r="Y2102" s="146"/>
      <c r="Z2102" s="146"/>
      <c r="AA2102" s="146"/>
      <c r="AB2102" s="146"/>
      <c r="AC2102" s="146"/>
      <c r="AD2102" s="146"/>
      <c r="AE2102" s="146"/>
      <c r="AF2102" s="146"/>
      <c r="AG2102" s="324">
        <v>2025</v>
      </c>
      <c r="AH2102" s="128"/>
      <c r="AI2102" s="132"/>
      <c r="AJ2102" s="132"/>
      <c r="AK2102" s="141">
        <f t="shared" si="485"/>
        <v>2003</v>
      </c>
      <c r="AL2102" s="35" t="s">
        <v>153</v>
      </c>
      <c r="AM2102" s="141" t="str">
        <f t="shared" si="486"/>
        <v>2003.</v>
      </c>
      <c r="AN2102" s="156"/>
      <c r="AO2102" s="274"/>
      <c r="AP2102" s="16"/>
    </row>
    <row r="2103" spans="1:42" ht="22.5" customHeight="1" x14ac:dyDescent="0.25">
      <c r="A2103" s="68" t="str">
        <f>AM2103</f>
        <v>2004.</v>
      </c>
      <c r="B2103" s="25">
        <v>3968</v>
      </c>
      <c r="C2103" s="36" t="s">
        <v>130</v>
      </c>
      <c r="D2103" s="25">
        <v>1971</v>
      </c>
      <c r="E2103" s="111" t="s">
        <v>2932</v>
      </c>
      <c r="F2103" s="68" t="s">
        <v>2934</v>
      </c>
      <c r="G2103" s="25">
        <v>5</v>
      </c>
      <c r="H2103" s="25">
        <v>4</v>
      </c>
      <c r="I2103" s="146">
        <v>3553.5</v>
      </c>
      <c r="J2103" s="144">
        <v>3251.2</v>
      </c>
      <c r="K2103" s="146">
        <v>3201.9</v>
      </c>
      <c r="L2103" s="25">
        <v>149</v>
      </c>
      <c r="M2103" s="146">
        <f>R2103+T2103+V2103+X2103+Z2103+AB2103+AE2103+AF2103</f>
        <v>2349489</v>
      </c>
      <c r="N2103" s="146"/>
      <c r="O2103" s="146"/>
      <c r="P2103" s="146"/>
      <c r="Q2103" s="144">
        <f>M2103</f>
        <v>2349489</v>
      </c>
      <c r="R2103" s="146">
        <v>2349489</v>
      </c>
      <c r="S2103" s="25"/>
      <c r="T2103" s="146"/>
      <c r="U2103" s="146"/>
      <c r="V2103" s="146"/>
      <c r="W2103" s="146"/>
      <c r="X2103" s="146"/>
      <c r="Y2103" s="146"/>
      <c r="Z2103" s="146"/>
      <c r="AA2103" s="146"/>
      <c r="AB2103" s="146"/>
      <c r="AC2103" s="146"/>
      <c r="AD2103" s="146"/>
      <c r="AE2103" s="144"/>
      <c r="AF2103" s="146"/>
      <c r="AG2103" s="324">
        <v>2025</v>
      </c>
      <c r="AH2103" s="128"/>
      <c r="AI2103" s="134"/>
      <c r="AJ2103" s="134"/>
      <c r="AK2103" s="141">
        <f t="shared" si="485"/>
        <v>2004</v>
      </c>
      <c r="AL2103" s="35" t="s">
        <v>153</v>
      </c>
      <c r="AM2103" s="141" t="str">
        <f t="shared" si="486"/>
        <v>2004.</v>
      </c>
      <c r="AN2103" s="156"/>
      <c r="AO2103" s="35"/>
      <c r="AP2103" s="16"/>
    </row>
    <row r="2104" spans="1:42" s="33" customFormat="1" ht="22.5" customHeight="1" x14ac:dyDescent="0.25">
      <c r="A2104" s="70"/>
      <c r="B2104" s="45"/>
      <c r="C2104" s="200" t="s">
        <v>1191</v>
      </c>
      <c r="D2104" s="25"/>
      <c r="E2104" s="111"/>
      <c r="F2104" s="68"/>
      <c r="G2104" s="25"/>
      <c r="H2104" s="25"/>
      <c r="I2104" s="142">
        <f>SUM(I2105:I2111)</f>
        <v>20574.910000000003</v>
      </c>
      <c r="J2104" s="142">
        <f t="shared" ref="J2104:V2104" si="503">SUM(J2105:J2111)</f>
        <v>18260.690000000002</v>
      </c>
      <c r="K2104" s="142">
        <f t="shared" si="503"/>
        <v>18210.190000000002</v>
      </c>
      <c r="L2104" s="103">
        <f t="shared" si="503"/>
        <v>785</v>
      </c>
      <c r="M2104" s="142">
        <f t="shared" si="503"/>
        <v>10540280.58</v>
      </c>
      <c r="N2104" s="142"/>
      <c r="O2104" s="142"/>
      <c r="P2104" s="142"/>
      <c r="Q2104" s="142">
        <f>M2104</f>
        <v>10540280.58</v>
      </c>
      <c r="R2104" s="142">
        <f t="shared" si="503"/>
        <v>3494655</v>
      </c>
      <c r="S2104" s="103"/>
      <c r="T2104" s="142"/>
      <c r="U2104" s="142">
        <f t="shared" si="503"/>
        <v>900</v>
      </c>
      <c r="V2104" s="142">
        <f t="shared" si="503"/>
        <v>4003492</v>
      </c>
      <c r="W2104" s="142">
        <f t="shared" ref="W2104:AB2104" si="504">SUM(W2105:W2110)</f>
        <v>1244.1600000000001</v>
      </c>
      <c r="X2104" s="142">
        <f t="shared" si="504"/>
        <v>2754570.2400000002</v>
      </c>
      <c r="Y2104" s="142"/>
      <c r="Z2104" s="142"/>
      <c r="AA2104" s="142">
        <f t="shared" si="504"/>
        <v>107.42</v>
      </c>
      <c r="AB2104" s="142">
        <f t="shared" si="504"/>
        <v>287563.34000000003</v>
      </c>
      <c r="AC2104" s="142"/>
      <c r="AD2104" s="142"/>
      <c r="AE2104" s="142"/>
      <c r="AF2104" s="142"/>
      <c r="AG2104" s="163"/>
      <c r="AH2104" s="128"/>
      <c r="AI2104" s="132"/>
      <c r="AJ2104" s="132"/>
      <c r="AK2104" s="141"/>
      <c r="AL2104" s="35"/>
      <c r="AM2104" s="141"/>
      <c r="AN2104" s="133"/>
      <c r="AO2104" s="275"/>
      <c r="AP2104" s="16"/>
    </row>
    <row r="2105" spans="1:42" ht="22.5" customHeight="1" x14ac:dyDescent="0.25">
      <c r="A2105" s="68" t="str">
        <f t="shared" ref="A2105:A2111" si="505">AM2105</f>
        <v>2005.</v>
      </c>
      <c r="B2105" s="25">
        <v>3856</v>
      </c>
      <c r="C2105" s="36" t="s">
        <v>1527</v>
      </c>
      <c r="D2105" s="25">
        <v>1996</v>
      </c>
      <c r="E2105" s="111" t="s">
        <v>2932</v>
      </c>
      <c r="F2105" s="68" t="s">
        <v>2934</v>
      </c>
      <c r="G2105" s="25">
        <v>2</v>
      </c>
      <c r="H2105" s="25">
        <v>2</v>
      </c>
      <c r="I2105" s="146">
        <v>792.1</v>
      </c>
      <c r="J2105" s="146">
        <v>792.1</v>
      </c>
      <c r="K2105" s="146">
        <v>792.1</v>
      </c>
      <c r="L2105" s="25">
        <v>34</v>
      </c>
      <c r="M2105" s="146">
        <f t="shared" ref="M2105:M2110" si="506">R2105+T2105+V2105+X2105+Z2105+AB2105+AE2105+AF2105</f>
        <v>305019</v>
      </c>
      <c r="N2105" s="146"/>
      <c r="O2105" s="146"/>
      <c r="P2105" s="146"/>
      <c r="Q2105" s="144">
        <f t="shared" si="493"/>
        <v>305019</v>
      </c>
      <c r="R2105" s="146">
        <v>305019</v>
      </c>
      <c r="S2105" s="25"/>
      <c r="T2105" s="146"/>
      <c r="U2105" s="146"/>
      <c r="V2105" s="146"/>
      <c r="W2105" s="146"/>
      <c r="X2105" s="146"/>
      <c r="Y2105" s="146"/>
      <c r="Z2105" s="146"/>
      <c r="AA2105" s="146"/>
      <c r="AB2105" s="146"/>
      <c r="AC2105" s="146"/>
      <c r="AD2105" s="146"/>
      <c r="AE2105" s="146"/>
      <c r="AF2105" s="146"/>
      <c r="AG2105" s="324">
        <v>2025</v>
      </c>
      <c r="AH2105" s="129"/>
      <c r="AI2105" s="148"/>
      <c r="AJ2105" s="148"/>
      <c r="AK2105" s="141">
        <f t="shared" si="485"/>
        <v>2005</v>
      </c>
      <c r="AL2105" s="35" t="s">
        <v>153</v>
      </c>
      <c r="AM2105" s="141" t="str">
        <f t="shared" si="486"/>
        <v>2005.</v>
      </c>
      <c r="AN2105" s="156"/>
      <c r="AO2105" s="274"/>
      <c r="AP2105" s="16"/>
    </row>
    <row r="2106" spans="1:42" ht="22.5" customHeight="1" x14ac:dyDescent="0.25">
      <c r="A2106" s="68" t="str">
        <f t="shared" si="505"/>
        <v>2006.</v>
      </c>
      <c r="B2106" s="25">
        <v>3983</v>
      </c>
      <c r="C2106" s="36" t="s">
        <v>2981</v>
      </c>
      <c r="D2106" s="25">
        <v>1984</v>
      </c>
      <c r="E2106" s="111" t="s">
        <v>2932</v>
      </c>
      <c r="F2106" s="68" t="s">
        <v>2933</v>
      </c>
      <c r="G2106" s="25">
        <v>5</v>
      </c>
      <c r="H2106" s="25">
        <v>3</v>
      </c>
      <c r="I2106" s="146">
        <v>3618.95</v>
      </c>
      <c r="J2106" s="144">
        <v>3257.3</v>
      </c>
      <c r="K2106" s="146">
        <v>3257.3</v>
      </c>
      <c r="L2106" s="25">
        <v>142</v>
      </c>
      <c r="M2106" s="146">
        <f>R2106+T2106+V2106+X2106+Z2106+AB2106+AE2106+AF2106</f>
        <v>985920</v>
      </c>
      <c r="N2106" s="146"/>
      <c r="O2106" s="146"/>
      <c r="P2106" s="146"/>
      <c r="Q2106" s="144">
        <f t="shared" si="493"/>
        <v>985920</v>
      </c>
      <c r="R2106" s="146">
        <v>985920</v>
      </c>
      <c r="S2106" s="25"/>
      <c r="T2106" s="146"/>
      <c r="U2106" s="146"/>
      <c r="V2106" s="146"/>
      <c r="W2106" s="146"/>
      <c r="X2106" s="146"/>
      <c r="Y2106" s="146"/>
      <c r="Z2106" s="146"/>
      <c r="AA2106" s="146"/>
      <c r="AB2106" s="146"/>
      <c r="AC2106" s="146"/>
      <c r="AD2106" s="146"/>
      <c r="AE2106" s="146"/>
      <c r="AF2106" s="146"/>
      <c r="AG2106" s="324">
        <v>2025</v>
      </c>
      <c r="AH2106" s="128"/>
      <c r="AI2106" s="164"/>
      <c r="AJ2106" s="164"/>
      <c r="AK2106" s="141">
        <f t="shared" si="485"/>
        <v>2006</v>
      </c>
      <c r="AL2106" s="35" t="s">
        <v>153</v>
      </c>
      <c r="AM2106" s="141" t="str">
        <f t="shared" si="486"/>
        <v>2006.</v>
      </c>
      <c r="AN2106" s="156"/>
      <c r="AO2106" s="35"/>
      <c r="AP2106" s="16"/>
    </row>
    <row r="2107" spans="1:42" ht="22.5" customHeight="1" x14ac:dyDescent="0.25">
      <c r="A2107" s="68" t="str">
        <f t="shared" si="505"/>
        <v>2007.</v>
      </c>
      <c r="B2107" s="25">
        <v>4008</v>
      </c>
      <c r="C2107" s="36" t="s">
        <v>2982</v>
      </c>
      <c r="D2107" s="25">
        <v>1976</v>
      </c>
      <c r="E2107" s="68" t="s">
        <v>2932</v>
      </c>
      <c r="F2107" s="68" t="s">
        <v>2934</v>
      </c>
      <c r="G2107" s="25">
        <v>2</v>
      </c>
      <c r="H2107" s="25">
        <v>2</v>
      </c>
      <c r="I2107" s="146">
        <v>1288.3900000000001</v>
      </c>
      <c r="J2107" s="146">
        <v>710.99</v>
      </c>
      <c r="K2107" s="146">
        <v>710.99</v>
      </c>
      <c r="L2107" s="25">
        <v>33</v>
      </c>
      <c r="M2107" s="146">
        <f t="shared" si="506"/>
        <v>287563.34000000003</v>
      </c>
      <c r="N2107" s="146"/>
      <c r="O2107" s="146"/>
      <c r="P2107" s="146"/>
      <c r="Q2107" s="144">
        <f t="shared" si="493"/>
        <v>287563.34000000003</v>
      </c>
      <c r="R2107" s="146"/>
      <c r="S2107" s="25"/>
      <c r="T2107" s="146"/>
      <c r="U2107" s="146"/>
      <c r="V2107" s="146"/>
      <c r="W2107" s="146"/>
      <c r="X2107" s="146"/>
      <c r="Y2107" s="146"/>
      <c r="Z2107" s="146"/>
      <c r="AA2107" s="146">
        <v>107.42</v>
      </c>
      <c r="AB2107" s="146">
        <f>AA2107*2677</f>
        <v>287563.34000000003</v>
      </c>
      <c r="AC2107" s="146"/>
      <c r="AD2107" s="146"/>
      <c r="AE2107" s="146"/>
      <c r="AF2107" s="146"/>
      <c r="AG2107" s="324">
        <v>2025</v>
      </c>
      <c r="AH2107" s="128"/>
      <c r="AI2107" s="132"/>
      <c r="AJ2107" s="132"/>
      <c r="AK2107" s="141">
        <f t="shared" si="485"/>
        <v>2007</v>
      </c>
      <c r="AL2107" s="35" t="s">
        <v>153</v>
      </c>
      <c r="AM2107" s="141" t="str">
        <f t="shared" si="486"/>
        <v>2007.</v>
      </c>
      <c r="AN2107" s="156"/>
      <c r="AO2107" s="274"/>
      <c r="AP2107" s="16"/>
    </row>
    <row r="2108" spans="1:42" ht="22.5" customHeight="1" x14ac:dyDescent="0.25">
      <c r="A2108" s="68" t="str">
        <f t="shared" si="505"/>
        <v>2008.</v>
      </c>
      <c r="B2108" s="123">
        <v>3936</v>
      </c>
      <c r="C2108" s="138" t="s">
        <v>2983</v>
      </c>
      <c r="D2108" s="25">
        <v>1976</v>
      </c>
      <c r="E2108" s="68" t="s">
        <v>2932</v>
      </c>
      <c r="F2108" s="68" t="s">
        <v>2933</v>
      </c>
      <c r="G2108" s="25">
        <v>5</v>
      </c>
      <c r="H2108" s="25">
        <v>8</v>
      </c>
      <c r="I2108" s="146">
        <v>6042.37</v>
      </c>
      <c r="J2108" s="146">
        <v>5530.4</v>
      </c>
      <c r="K2108" s="146">
        <v>5530.4</v>
      </c>
      <c r="L2108" s="25">
        <v>237</v>
      </c>
      <c r="M2108" s="146">
        <f t="shared" si="506"/>
        <v>2754570.2400000002</v>
      </c>
      <c r="N2108" s="146"/>
      <c r="O2108" s="146"/>
      <c r="P2108" s="146"/>
      <c r="Q2108" s="144">
        <f t="shared" si="493"/>
        <v>2754570.2400000002</v>
      </c>
      <c r="R2108" s="146"/>
      <c r="S2108" s="25"/>
      <c r="T2108" s="146"/>
      <c r="U2108" s="146"/>
      <c r="V2108" s="146"/>
      <c r="W2108" s="146">
        <v>1244.1600000000001</v>
      </c>
      <c r="X2108" s="146">
        <f>W2108*2214</f>
        <v>2754570.2400000002</v>
      </c>
      <c r="Y2108" s="146"/>
      <c r="Z2108" s="146"/>
      <c r="AA2108" s="146"/>
      <c r="AB2108" s="146"/>
      <c r="AC2108" s="146"/>
      <c r="AD2108" s="146"/>
      <c r="AE2108" s="146"/>
      <c r="AF2108" s="146"/>
      <c r="AG2108" s="324">
        <v>2025</v>
      </c>
      <c r="AH2108" s="128"/>
      <c r="AI2108" s="132"/>
      <c r="AJ2108" s="132"/>
      <c r="AK2108" s="141">
        <f t="shared" si="485"/>
        <v>2008</v>
      </c>
      <c r="AL2108" s="35" t="s">
        <v>153</v>
      </c>
      <c r="AM2108" s="141" t="str">
        <f t="shared" si="486"/>
        <v>2008.</v>
      </c>
      <c r="AN2108" s="156"/>
      <c r="AO2108" s="274"/>
      <c r="AP2108" s="16"/>
    </row>
    <row r="2109" spans="1:42" ht="22.5" customHeight="1" x14ac:dyDescent="0.25">
      <c r="A2109" s="68" t="str">
        <f t="shared" si="505"/>
        <v>2009.</v>
      </c>
      <c r="B2109" s="25">
        <v>3967</v>
      </c>
      <c r="C2109" s="36" t="s">
        <v>2984</v>
      </c>
      <c r="D2109" s="25">
        <v>1995</v>
      </c>
      <c r="E2109" s="111" t="s">
        <v>2932</v>
      </c>
      <c r="F2109" s="68" t="s">
        <v>2934</v>
      </c>
      <c r="G2109" s="25">
        <v>4</v>
      </c>
      <c r="H2109" s="25">
        <v>2</v>
      </c>
      <c r="I2109" s="146">
        <v>1457.6</v>
      </c>
      <c r="J2109" s="144">
        <v>1318</v>
      </c>
      <c r="K2109" s="146">
        <v>1267.5</v>
      </c>
      <c r="L2109" s="25">
        <v>62</v>
      </c>
      <c r="M2109" s="146">
        <f t="shared" si="506"/>
        <v>600576</v>
      </c>
      <c r="N2109" s="146"/>
      <c r="O2109" s="146"/>
      <c r="P2109" s="146"/>
      <c r="Q2109" s="144">
        <f t="shared" si="493"/>
        <v>600576</v>
      </c>
      <c r="R2109" s="146">
        <v>600576</v>
      </c>
      <c r="S2109" s="25"/>
      <c r="T2109" s="146"/>
      <c r="U2109" s="146"/>
      <c r="V2109" s="146"/>
      <c r="W2109" s="146"/>
      <c r="X2109" s="146"/>
      <c r="Y2109" s="146"/>
      <c r="Z2109" s="146"/>
      <c r="AA2109" s="146"/>
      <c r="AB2109" s="146"/>
      <c r="AC2109" s="146"/>
      <c r="AD2109" s="146"/>
      <c r="AE2109" s="146"/>
      <c r="AF2109" s="146"/>
      <c r="AG2109" s="324">
        <v>2025</v>
      </c>
      <c r="AH2109" s="128"/>
      <c r="AI2109" s="134"/>
      <c r="AJ2109" s="134"/>
      <c r="AK2109" s="141">
        <f t="shared" si="485"/>
        <v>2009</v>
      </c>
      <c r="AL2109" s="35" t="s">
        <v>153</v>
      </c>
      <c r="AM2109" s="141" t="str">
        <f t="shared" si="486"/>
        <v>2009.</v>
      </c>
      <c r="AN2109" s="156"/>
      <c r="AO2109" s="35"/>
      <c r="AP2109" s="16"/>
    </row>
    <row r="2110" spans="1:42" ht="22.5" customHeight="1" x14ac:dyDescent="0.25">
      <c r="A2110" s="68" t="str">
        <f t="shared" si="505"/>
        <v>2010.</v>
      </c>
      <c r="B2110" s="25">
        <v>3994</v>
      </c>
      <c r="C2110" s="36" t="s">
        <v>2985</v>
      </c>
      <c r="D2110" s="25">
        <v>1980</v>
      </c>
      <c r="E2110" s="111" t="s">
        <v>2932</v>
      </c>
      <c r="F2110" s="68" t="s">
        <v>2933</v>
      </c>
      <c r="G2110" s="25">
        <v>5</v>
      </c>
      <c r="H2110" s="25">
        <v>3</v>
      </c>
      <c r="I2110" s="146">
        <v>2480.8000000000002</v>
      </c>
      <c r="J2110" s="144">
        <v>2345.1</v>
      </c>
      <c r="K2110" s="146">
        <v>2345.1</v>
      </c>
      <c r="L2110" s="25">
        <v>94</v>
      </c>
      <c r="M2110" s="146">
        <f t="shared" si="506"/>
        <v>1603140</v>
      </c>
      <c r="N2110" s="146"/>
      <c r="O2110" s="146"/>
      <c r="P2110" s="146"/>
      <c r="Q2110" s="144">
        <f t="shared" si="493"/>
        <v>1603140</v>
      </c>
      <c r="R2110" s="146">
        <v>1603140</v>
      </c>
      <c r="S2110" s="25"/>
      <c r="T2110" s="146"/>
      <c r="U2110" s="146"/>
      <c r="V2110" s="146"/>
      <c r="W2110" s="146"/>
      <c r="X2110" s="146"/>
      <c r="Y2110" s="146"/>
      <c r="Z2110" s="146"/>
      <c r="AA2110" s="146"/>
      <c r="AB2110" s="146"/>
      <c r="AC2110" s="146"/>
      <c r="AD2110" s="146"/>
      <c r="AE2110" s="146"/>
      <c r="AF2110" s="146"/>
      <c r="AG2110" s="324">
        <v>2025</v>
      </c>
      <c r="AH2110" s="128"/>
      <c r="AI2110" s="164"/>
      <c r="AJ2110" s="164"/>
      <c r="AK2110" s="141">
        <f t="shared" si="485"/>
        <v>2010</v>
      </c>
      <c r="AL2110" s="35" t="s">
        <v>153</v>
      </c>
      <c r="AM2110" s="141" t="str">
        <f t="shared" si="486"/>
        <v>2010.</v>
      </c>
      <c r="AN2110" s="156"/>
      <c r="AO2110" s="35"/>
      <c r="AP2110" s="16"/>
    </row>
    <row r="2111" spans="1:42" ht="22.5" customHeight="1" x14ac:dyDescent="0.25">
      <c r="A2111" s="68" t="str">
        <f t="shared" si="505"/>
        <v>2011.</v>
      </c>
      <c r="B2111" s="25">
        <v>3927</v>
      </c>
      <c r="C2111" s="36" t="s">
        <v>952</v>
      </c>
      <c r="D2111" s="25">
        <v>1987</v>
      </c>
      <c r="E2111" s="68" t="s">
        <v>2932</v>
      </c>
      <c r="F2111" s="68" t="s">
        <v>2933</v>
      </c>
      <c r="G2111" s="25">
        <v>5</v>
      </c>
      <c r="H2111" s="25">
        <v>4</v>
      </c>
      <c r="I2111" s="146">
        <v>4894.7</v>
      </c>
      <c r="J2111" s="144">
        <v>4306.8</v>
      </c>
      <c r="K2111" s="146">
        <v>4306.8</v>
      </c>
      <c r="L2111" s="25">
        <v>183</v>
      </c>
      <c r="M2111" s="146">
        <f>R2111+T2111+V2111+X2111+Z2111+AB2111+AE2111+AF2111</f>
        <v>4003492</v>
      </c>
      <c r="N2111" s="146"/>
      <c r="O2111" s="146"/>
      <c r="P2111" s="146"/>
      <c r="Q2111" s="144">
        <f>M2111</f>
        <v>4003492</v>
      </c>
      <c r="R2111" s="146"/>
      <c r="S2111" s="25"/>
      <c r="T2111" s="146"/>
      <c r="U2111" s="146">
        <v>900</v>
      </c>
      <c r="V2111" s="146">
        <v>4003492</v>
      </c>
      <c r="W2111" s="146"/>
      <c r="X2111" s="146"/>
      <c r="Y2111" s="146"/>
      <c r="Z2111" s="146"/>
      <c r="AA2111" s="146"/>
      <c r="AB2111" s="146"/>
      <c r="AC2111" s="146"/>
      <c r="AD2111" s="146"/>
      <c r="AE2111" s="146"/>
      <c r="AF2111" s="146"/>
      <c r="AG2111" s="324">
        <v>2025</v>
      </c>
      <c r="AH2111" s="128"/>
      <c r="AI2111" s="132"/>
      <c r="AJ2111" s="132"/>
      <c r="AK2111" s="141">
        <f t="shared" si="485"/>
        <v>2011</v>
      </c>
      <c r="AL2111" s="35" t="s">
        <v>153</v>
      </c>
      <c r="AM2111" s="141" t="str">
        <f t="shared" si="486"/>
        <v>2011.</v>
      </c>
      <c r="AN2111" s="156"/>
      <c r="AP2111" s="16"/>
    </row>
    <row r="2112" spans="1:42" s="33" customFormat="1" ht="22.5" customHeight="1" x14ac:dyDescent="0.25">
      <c r="A2112" s="70"/>
      <c r="B2112" s="45"/>
      <c r="C2112" s="200" t="s">
        <v>1192</v>
      </c>
      <c r="D2112" s="25"/>
      <c r="E2112" s="68"/>
      <c r="F2112" s="68"/>
      <c r="G2112" s="25"/>
      <c r="H2112" s="25"/>
      <c r="I2112" s="142">
        <f>SUM(I2113:I2243)</f>
        <v>231842.74999999994</v>
      </c>
      <c r="J2112" s="142">
        <f t="shared" ref="J2112:AB2112" si="507">SUM(J2113:J2243)</f>
        <v>199549.18999999997</v>
      </c>
      <c r="K2112" s="142">
        <f t="shared" si="507"/>
        <v>193468.19999999998</v>
      </c>
      <c r="L2112" s="103">
        <f t="shared" si="507"/>
        <v>9106</v>
      </c>
      <c r="M2112" s="142">
        <f t="shared" si="507"/>
        <v>327185082.69999993</v>
      </c>
      <c r="N2112" s="142"/>
      <c r="O2112" s="142"/>
      <c r="P2112" s="142"/>
      <c r="Q2112" s="142">
        <f>M2112</f>
        <v>327185082.69999993</v>
      </c>
      <c r="R2112" s="142">
        <f t="shared" si="507"/>
        <v>104943389.2</v>
      </c>
      <c r="S2112" s="103"/>
      <c r="T2112" s="142"/>
      <c r="U2112" s="142">
        <f t="shared" si="507"/>
        <v>32372.900000000005</v>
      </c>
      <c r="V2112" s="142">
        <f t="shared" si="507"/>
        <v>177486050.69999996</v>
      </c>
      <c r="W2112" s="142"/>
      <c r="X2112" s="142"/>
      <c r="Y2112" s="142">
        <f t="shared" si="507"/>
        <v>16085.900000000001</v>
      </c>
      <c r="Z2112" s="142">
        <f t="shared" si="507"/>
        <v>43716966.800000004</v>
      </c>
      <c r="AA2112" s="142">
        <f t="shared" si="507"/>
        <v>388</v>
      </c>
      <c r="AB2112" s="142">
        <f t="shared" si="507"/>
        <v>1038676</v>
      </c>
      <c r="AC2112" s="142"/>
      <c r="AD2112" s="142"/>
      <c r="AE2112" s="142"/>
      <c r="AF2112" s="142"/>
      <c r="AG2112" s="163"/>
      <c r="AH2112" s="128"/>
      <c r="AI2112" s="132"/>
      <c r="AJ2112" s="132"/>
      <c r="AK2112" s="141"/>
      <c r="AL2112" s="35"/>
      <c r="AM2112" s="141"/>
      <c r="AN2112" s="133"/>
      <c r="AO2112" s="275"/>
      <c r="AP2112" s="16"/>
    </row>
    <row r="2113" spans="1:42" ht="22.5" customHeight="1" x14ac:dyDescent="0.25">
      <c r="A2113" s="68" t="str">
        <f>AM2113</f>
        <v>2012.</v>
      </c>
      <c r="B2113" s="25">
        <v>3783</v>
      </c>
      <c r="C2113" s="36" t="s">
        <v>1509</v>
      </c>
      <c r="D2113" s="25">
        <v>1973</v>
      </c>
      <c r="E2113" s="68" t="s">
        <v>2932</v>
      </c>
      <c r="F2113" s="68" t="s">
        <v>2933</v>
      </c>
      <c r="G2113" s="25">
        <v>2</v>
      </c>
      <c r="H2113" s="25">
        <v>2</v>
      </c>
      <c r="I2113" s="146">
        <v>785.1</v>
      </c>
      <c r="J2113" s="146">
        <v>717.8</v>
      </c>
      <c r="K2113" s="146">
        <v>671.9</v>
      </c>
      <c r="L2113" s="25">
        <v>32</v>
      </c>
      <c r="M2113" s="146">
        <f>R2113+T2113+V2113+X2113+Z2113+AB2113+AE2113+AF2113</f>
        <v>1932050.9000000001</v>
      </c>
      <c r="N2113" s="146"/>
      <c r="O2113" s="146"/>
      <c r="P2113" s="146"/>
      <c r="Q2113" s="144">
        <f t="shared" ref="Q2113:Q2116" si="508">M2113</f>
        <v>1932050.9000000001</v>
      </c>
      <c r="R2113" s="146"/>
      <c r="S2113" s="25"/>
      <c r="T2113" s="146"/>
      <c r="U2113" s="146">
        <v>544.70000000000005</v>
      </c>
      <c r="V2113" s="146">
        <f>U2113*3547</f>
        <v>1932050.9000000001</v>
      </c>
      <c r="W2113" s="146"/>
      <c r="X2113" s="146"/>
      <c r="Y2113" s="146"/>
      <c r="Z2113" s="146"/>
      <c r="AA2113" s="146"/>
      <c r="AB2113" s="146"/>
      <c r="AC2113" s="146"/>
      <c r="AD2113" s="146"/>
      <c r="AE2113" s="146"/>
      <c r="AF2113" s="146"/>
      <c r="AG2113" s="324">
        <v>2025</v>
      </c>
      <c r="AH2113" s="128"/>
      <c r="AI2113" s="132"/>
      <c r="AJ2113" s="132"/>
      <c r="AK2113" s="141">
        <f t="shared" si="485"/>
        <v>2012</v>
      </c>
      <c r="AL2113" s="35" t="s">
        <v>153</v>
      </c>
      <c r="AM2113" s="141" t="str">
        <f t="shared" si="486"/>
        <v>2012.</v>
      </c>
      <c r="AN2113" s="156"/>
      <c r="AO2113" s="274"/>
      <c r="AP2113" s="16"/>
    </row>
    <row r="2114" spans="1:42" ht="22.5" customHeight="1" x14ac:dyDescent="0.25">
      <c r="A2114" s="68" t="str">
        <f t="shared" ref="A2114:A2176" si="509">AM2114</f>
        <v>2013.</v>
      </c>
      <c r="B2114" s="25">
        <v>3784</v>
      </c>
      <c r="C2114" s="36" t="s">
        <v>1510</v>
      </c>
      <c r="D2114" s="25">
        <v>1993</v>
      </c>
      <c r="E2114" s="68" t="s">
        <v>2932</v>
      </c>
      <c r="F2114" s="68" t="s">
        <v>2934</v>
      </c>
      <c r="G2114" s="25">
        <v>2</v>
      </c>
      <c r="H2114" s="25">
        <v>2</v>
      </c>
      <c r="I2114" s="146">
        <v>529.1</v>
      </c>
      <c r="J2114" s="146">
        <v>469</v>
      </c>
      <c r="K2114" s="146">
        <v>469</v>
      </c>
      <c r="L2114" s="25">
        <v>30</v>
      </c>
      <c r="M2114" s="146">
        <f>R2114+T2114+V2114+X2114+Z2114+AB2114+AE2114+AF2114</f>
        <v>4473337.5</v>
      </c>
      <c r="N2114" s="146"/>
      <c r="O2114" s="146"/>
      <c r="P2114" s="146"/>
      <c r="Q2114" s="144">
        <f t="shared" si="508"/>
        <v>4473337.5</v>
      </c>
      <c r="R2114" s="146">
        <v>828444</v>
      </c>
      <c r="S2114" s="25"/>
      <c r="T2114" s="146"/>
      <c r="U2114" s="146">
        <v>484.5</v>
      </c>
      <c r="V2114" s="146">
        <f>U2114*7523</f>
        <v>3644893.5</v>
      </c>
      <c r="W2114" s="146"/>
      <c r="X2114" s="146"/>
      <c r="Y2114" s="146"/>
      <c r="Z2114" s="146"/>
      <c r="AA2114" s="146"/>
      <c r="AB2114" s="146"/>
      <c r="AC2114" s="146"/>
      <c r="AD2114" s="146"/>
      <c r="AE2114" s="146"/>
      <c r="AF2114" s="146"/>
      <c r="AG2114" s="324">
        <v>2025</v>
      </c>
      <c r="AH2114" s="128"/>
      <c r="AI2114" s="148"/>
      <c r="AJ2114" s="148"/>
      <c r="AK2114" s="141">
        <f t="shared" si="485"/>
        <v>2013</v>
      </c>
      <c r="AL2114" s="35" t="s">
        <v>153</v>
      </c>
      <c r="AM2114" s="141" t="str">
        <f t="shared" si="486"/>
        <v>2013.</v>
      </c>
      <c r="AN2114" s="156"/>
      <c r="AO2114" s="274"/>
      <c r="AP2114" s="16"/>
    </row>
    <row r="2115" spans="1:42" ht="22.5" customHeight="1" x14ac:dyDescent="0.25">
      <c r="A2115" s="68" t="str">
        <f t="shared" si="509"/>
        <v>2014.</v>
      </c>
      <c r="B2115" s="25">
        <v>3786</v>
      </c>
      <c r="C2115" s="36" t="s">
        <v>1512</v>
      </c>
      <c r="D2115" s="25">
        <v>1986</v>
      </c>
      <c r="E2115" s="111" t="s">
        <v>2932</v>
      </c>
      <c r="F2115" s="68" t="s">
        <v>2934</v>
      </c>
      <c r="G2115" s="25">
        <v>2</v>
      </c>
      <c r="H2115" s="25">
        <v>3</v>
      </c>
      <c r="I2115" s="146">
        <v>907.5</v>
      </c>
      <c r="J2115" s="146">
        <v>834.7</v>
      </c>
      <c r="K2115" s="146">
        <v>485.3</v>
      </c>
      <c r="L2115" s="25">
        <v>20</v>
      </c>
      <c r="M2115" s="146">
        <f>R2115+T2115+V2115+X2115+Z2115+AB2115+AE2115+AF2115</f>
        <v>4962170.8</v>
      </c>
      <c r="N2115" s="146"/>
      <c r="O2115" s="146"/>
      <c r="P2115" s="146"/>
      <c r="Q2115" s="144">
        <f t="shared" si="508"/>
        <v>4962170.8</v>
      </c>
      <c r="R2115" s="146"/>
      <c r="S2115" s="25"/>
      <c r="T2115" s="146"/>
      <c r="U2115" s="146">
        <v>659.6</v>
      </c>
      <c r="V2115" s="146">
        <f>U2115*7523</f>
        <v>4962170.8</v>
      </c>
      <c r="W2115" s="146"/>
      <c r="X2115" s="146"/>
      <c r="Y2115" s="146"/>
      <c r="Z2115" s="146"/>
      <c r="AA2115" s="146"/>
      <c r="AB2115" s="146"/>
      <c r="AC2115" s="146"/>
      <c r="AD2115" s="146"/>
      <c r="AE2115" s="146"/>
      <c r="AF2115" s="146"/>
      <c r="AG2115" s="324">
        <v>2025</v>
      </c>
      <c r="AH2115" s="128"/>
      <c r="AI2115" s="132"/>
      <c r="AJ2115" s="132"/>
      <c r="AK2115" s="141">
        <f t="shared" si="485"/>
        <v>2014</v>
      </c>
      <c r="AL2115" s="35" t="s">
        <v>153</v>
      </c>
      <c r="AM2115" s="141" t="str">
        <f t="shared" si="486"/>
        <v>2014.</v>
      </c>
      <c r="AN2115" s="156"/>
      <c r="AP2115" s="16"/>
    </row>
    <row r="2116" spans="1:42" ht="22.5" customHeight="1" x14ac:dyDescent="0.25">
      <c r="A2116" s="68" t="str">
        <f t="shared" si="509"/>
        <v>2015.</v>
      </c>
      <c r="B2116" s="25">
        <v>3789</v>
      </c>
      <c r="C2116" s="36" t="s">
        <v>1513</v>
      </c>
      <c r="D2116" s="25">
        <v>1985</v>
      </c>
      <c r="E2116" s="111" t="s">
        <v>2932</v>
      </c>
      <c r="F2116" s="68" t="s">
        <v>2934</v>
      </c>
      <c r="G2116" s="25">
        <v>2</v>
      </c>
      <c r="H2116" s="25">
        <v>2</v>
      </c>
      <c r="I2116" s="146">
        <v>713.3</v>
      </c>
      <c r="J2116" s="146">
        <v>537.29999999999995</v>
      </c>
      <c r="K2116" s="146">
        <v>537.29999999999995</v>
      </c>
      <c r="L2116" s="25">
        <v>28</v>
      </c>
      <c r="M2116" s="146">
        <f>R2116+T2116+V2116+X2116+Z2116+AB2116+AE2116+AF2116</f>
        <v>3684013.1</v>
      </c>
      <c r="N2116" s="146"/>
      <c r="O2116" s="146"/>
      <c r="P2116" s="146"/>
      <c r="Q2116" s="144">
        <f t="shared" si="508"/>
        <v>3684013.1</v>
      </c>
      <c r="R2116" s="146"/>
      <c r="S2116" s="25"/>
      <c r="T2116" s="146"/>
      <c r="U2116" s="146">
        <v>489.7</v>
      </c>
      <c r="V2116" s="146">
        <f>U2116*7523</f>
        <v>3684013.1</v>
      </c>
      <c r="W2116" s="146"/>
      <c r="X2116" s="146"/>
      <c r="Y2116" s="146"/>
      <c r="Z2116" s="146"/>
      <c r="AA2116" s="146"/>
      <c r="AB2116" s="146"/>
      <c r="AC2116" s="144"/>
      <c r="AD2116" s="144"/>
      <c r="AE2116" s="146"/>
      <c r="AF2116" s="146"/>
      <c r="AG2116" s="324">
        <v>2025</v>
      </c>
      <c r="AH2116" s="128"/>
      <c r="AI2116" s="132"/>
      <c r="AJ2116" s="132"/>
      <c r="AK2116" s="141">
        <f t="shared" si="485"/>
        <v>2015</v>
      </c>
      <c r="AL2116" s="35" t="s">
        <v>153</v>
      </c>
      <c r="AM2116" s="141" t="str">
        <f t="shared" si="486"/>
        <v>2015.</v>
      </c>
      <c r="AN2116" s="156"/>
      <c r="AO2116" s="274"/>
      <c r="AP2116" s="16"/>
    </row>
    <row r="2117" spans="1:42" ht="22.5" customHeight="1" x14ac:dyDescent="0.25">
      <c r="A2117" s="68" t="str">
        <f t="shared" si="509"/>
        <v>2016.</v>
      </c>
      <c r="B2117" s="25">
        <v>3813</v>
      </c>
      <c r="C2117" s="36" t="s">
        <v>953</v>
      </c>
      <c r="D2117" s="25">
        <v>1961</v>
      </c>
      <c r="E2117" s="68" t="s">
        <v>2932</v>
      </c>
      <c r="F2117" s="68" t="s">
        <v>2934</v>
      </c>
      <c r="G2117" s="25">
        <v>2</v>
      </c>
      <c r="H2117" s="25">
        <v>2</v>
      </c>
      <c r="I2117" s="146">
        <v>518.24</v>
      </c>
      <c r="J2117" s="144">
        <v>458.2</v>
      </c>
      <c r="K2117" s="146">
        <v>391.6</v>
      </c>
      <c r="L2117" s="25">
        <v>14</v>
      </c>
      <c r="M2117" s="146">
        <f t="shared" ref="M2117" si="510">R2117+T2117+V2117+X2117+Z2117+AB2117+AE2117+AF2117</f>
        <v>3167183</v>
      </c>
      <c r="N2117" s="146"/>
      <c r="O2117" s="146"/>
      <c r="P2117" s="146"/>
      <c r="Q2117" s="144">
        <f t="shared" ref="Q2117" si="511">M2117</f>
        <v>3167183</v>
      </c>
      <c r="R2117" s="146"/>
      <c r="S2117" s="25"/>
      <c r="T2117" s="146"/>
      <c r="U2117" s="146">
        <v>421</v>
      </c>
      <c r="V2117" s="146">
        <f>U2117*7523</f>
        <v>3167183</v>
      </c>
      <c r="W2117" s="146"/>
      <c r="X2117" s="146"/>
      <c r="Y2117" s="146"/>
      <c r="Z2117" s="146"/>
      <c r="AA2117" s="146"/>
      <c r="AB2117" s="146"/>
      <c r="AC2117" s="146"/>
      <c r="AD2117" s="146"/>
      <c r="AE2117" s="146"/>
      <c r="AF2117" s="146"/>
      <c r="AG2117" s="324">
        <v>2025</v>
      </c>
      <c r="AH2117" s="128"/>
      <c r="AI2117" s="132"/>
      <c r="AJ2117" s="132"/>
      <c r="AK2117" s="141">
        <f t="shared" si="485"/>
        <v>2016</v>
      </c>
      <c r="AL2117" s="35" t="s">
        <v>153</v>
      </c>
      <c r="AM2117" s="141" t="str">
        <f t="shared" si="486"/>
        <v>2016.</v>
      </c>
      <c r="AN2117" s="156"/>
      <c r="AP2117" s="16"/>
    </row>
    <row r="2118" spans="1:42" ht="22.5" customHeight="1" x14ac:dyDescent="0.25">
      <c r="A2118" s="68" t="str">
        <f t="shared" si="509"/>
        <v>2017.</v>
      </c>
      <c r="B2118" s="25">
        <v>3827</v>
      </c>
      <c r="C2118" s="36" t="s">
        <v>1521</v>
      </c>
      <c r="D2118" s="25">
        <v>1985</v>
      </c>
      <c r="E2118" s="68" t="s">
        <v>2932</v>
      </c>
      <c r="F2118" s="68" t="s">
        <v>2933</v>
      </c>
      <c r="G2118" s="25">
        <v>5</v>
      </c>
      <c r="H2118" s="25">
        <v>2</v>
      </c>
      <c r="I2118" s="146">
        <v>2106.9</v>
      </c>
      <c r="J2118" s="146">
        <v>1865.9</v>
      </c>
      <c r="K2118" s="146">
        <v>1865.9</v>
      </c>
      <c r="L2118" s="25">
        <v>94</v>
      </c>
      <c r="M2118" s="146">
        <f>R2118+T2118+V2118+X2118+Z2118+AB2118+AE2118+AF2118</f>
        <v>2119687.2000000002</v>
      </c>
      <c r="N2118" s="146"/>
      <c r="O2118" s="146"/>
      <c r="P2118" s="146"/>
      <c r="Q2118" s="144">
        <f>M2118</f>
        <v>2119687.2000000002</v>
      </c>
      <c r="R2118" s="146"/>
      <c r="S2118" s="25"/>
      <c r="T2118" s="146"/>
      <c r="U2118" s="146">
        <v>597.6</v>
      </c>
      <c r="V2118" s="146">
        <f>U2118*3547</f>
        <v>2119687.2000000002</v>
      </c>
      <c r="W2118" s="146"/>
      <c r="X2118" s="146"/>
      <c r="Y2118" s="146"/>
      <c r="Z2118" s="146"/>
      <c r="AA2118" s="146"/>
      <c r="AB2118" s="146"/>
      <c r="AC2118" s="144"/>
      <c r="AD2118" s="144"/>
      <c r="AE2118" s="146"/>
      <c r="AF2118" s="146"/>
      <c r="AG2118" s="324">
        <v>2025</v>
      </c>
      <c r="AH2118" s="128"/>
      <c r="AI2118" s="132"/>
      <c r="AJ2118" s="132"/>
      <c r="AK2118" s="141">
        <f t="shared" si="485"/>
        <v>2017</v>
      </c>
      <c r="AL2118" s="35" t="s">
        <v>153</v>
      </c>
      <c r="AM2118" s="141" t="str">
        <f t="shared" si="486"/>
        <v>2017.</v>
      </c>
      <c r="AN2118" s="156"/>
      <c r="AP2118" s="16"/>
    </row>
    <row r="2119" spans="1:42" ht="22.5" customHeight="1" x14ac:dyDescent="0.25">
      <c r="A2119" s="68" t="str">
        <f t="shared" si="509"/>
        <v>2018.</v>
      </c>
      <c r="B2119" s="25">
        <v>3829</v>
      </c>
      <c r="C2119" s="36" t="s">
        <v>1522</v>
      </c>
      <c r="D2119" s="25">
        <v>1987</v>
      </c>
      <c r="E2119" s="68" t="s">
        <v>2932</v>
      </c>
      <c r="F2119" s="68" t="s">
        <v>2934</v>
      </c>
      <c r="G2119" s="25">
        <v>2</v>
      </c>
      <c r="H2119" s="25">
        <v>2</v>
      </c>
      <c r="I2119" s="146">
        <v>613.5</v>
      </c>
      <c r="J2119" s="146">
        <v>548.5</v>
      </c>
      <c r="K2119" s="146">
        <v>548.5</v>
      </c>
      <c r="L2119" s="25">
        <v>25</v>
      </c>
      <c r="M2119" s="146">
        <f>R2119+T2119+V2119+X2119+Z2119+AB2119+AE2119+AF2119</f>
        <v>749224</v>
      </c>
      <c r="N2119" s="146"/>
      <c r="O2119" s="146"/>
      <c r="P2119" s="146"/>
      <c r="Q2119" s="144">
        <f>M2119</f>
        <v>749224</v>
      </c>
      <c r="R2119" s="146"/>
      <c r="S2119" s="25"/>
      <c r="T2119" s="146"/>
      <c r="U2119" s="146"/>
      <c r="V2119" s="146"/>
      <c r="W2119" s="146"/>
      <c r="X2119" s="146"/>
      <c r="Y2119" s="146">
        <v>238</v>
      </c>
      <c r="Z2119" s="146">
        <f>Y2119*3148</f>
        <v>749224</v>
      </c>
      <c r="AA2119" s="146"/>
      <c r="AB2119" s="146"/>
      <c r="AC2119" s="144"/>
      <c r="AD2119" s="144"/>
      <c r="AE2119" s="146"/>
      <c r="AF2119" s="146"/>
      <c r="AG2119" s="324">
        <v>2025</v>
      </c>
      <c r="AH2119" s="129"/>
      <c r="AI2119" s="148"/>
      <c r="AJ2119" s="148"/>
      <c r="AK2119" s="141">
        <f t="shared" si="485"/>
        <v>2018</v>
      </c>
      <c r="AL2119" s="35" t="s">
        <v>153</v>
      </c>
      <c r="AM2119" s="141" t="str">
        <f t="shared" si="486"/>
        <v>2018.</v>
      </c>
      <c r="AN2119" s="156"/>
      <c r="AO2119" s="274"/>
      <c r="AP2119" s="16"/>
    </row>
    <row r="2120" spans="1:42" ht="22.5" customHeight="1" x14ac:dyDescent="0.25">
      <c r="A2120" s="68" t="str">
        <f t="shared" si="509"/>
        <v>2019.</v>
      </c>
      <c r="B2120" s="25">
        <v>3841</v>
      </c>
      <c r="C2120" s="36" t="s">
        <v>942</v>
      </c>
      <c r="D2120" s="25">
        <v>1986</v>
      </c>
      <c r="E2120" s="68" t="s">
        <v>2932</v>
      </c>
      <c r="F2120" s="68" t="s">
        <v>2935</v>
      </c>
      <c r="G2120" s="25">
        <v>2</v>
      </c>
      <c r="H2120" s="25">
        <v>1</v>
      </c>
      <c r="I2120" s="146">
        <v>295.8</v>
      </c>
      <c r="J2120" s="144">
        <v>261.60000000000002</v>
      </c>
      <c r="K2120" s="146">
        <v>261.60000000000002</v>
      </c>
      <c r="L2120" s="25">
        <v>16</v>
      </c>
      <c r="M2120" s="146">
        <f>R2120+T2120+V2120+X2120+Z2120+AB2120+AE2120+AF2120</f>
        <v>2232179</v>
      </c>
      <c r="N2120" s="146"/>
      <c r="O2120" s="146"/>
      <c r="P2120" s="146"/>
      <c r="Q2120" s="144">
        <f>M2120</f>
        <v>2232179</v>
      </c>
      <c r="R2120" s="146">
        <v>990884</v>
      </c>
      <c r="S2120" s="25"/>
      <c r="T2120" s="146"/>
      <c r="U2120" s="146">
        <v>165</v>
      </c>
      <c r="V2120" s="146">
        <f>U2120*7523</f>
        <v>1241295</v>
      </c>
      <c r="W2120" s="146"/>
      <c r="X2120" s="146"/>
      <c r="Y2120" s="146"/>
      <c r="Z2120" s="146"/>
      <c r="AA2120" s="146"/>
      <c r="AB2120" s="146"/>
      <c r="AC2120" s="146"/>
      <c r="AD2120" s="146"/>
      <c r="AE2120" s="146"/>
      <c r="AF2120" s="146"/>
      <c r="AG2120" s="324">
        <v>2025</v>
      </c>
      <c r="AH2120" s="128"/>
      <c r="AI2120" s="132"/>
      <c r="AJ2120" s="132"/>
      <c r="AK2120" s="141">
        <f t="shared" si="485"/>
        <v>2019</v>
      </c>
      <c r="AL2120" s="35" t="s">
        <v>153</v>
      </c>
      <c r="AM2120" s="141" t="str">
        <f t="shared" si="486"/>
        <v>2019.</v>
      </c>
      <c r="AN2120" s="156"/>
      <c r="AP2120" s="16"/>
    </row>
    <row r="2121" spans="1:42" ht="22.5" customHeight="1" x14ac:dyDescent="0.25">
      <c r="A2121" s="68" t="str">
        <f t="shared" si="509"/>
        <v>2020.</v>
      </c>
      <c r="B2121" s="25">
        <v>3854</v>
      </c>
      <c r="C2121" s="36" t="s">
        <v>774</v>
      </c>
      <c r="D2121" s="25">
        <v>1956</v>
      </c>
      <c r="E2121" s="111" t="s">
        <v>2932</v>
      </c>
      <c r="F2121" s="68" t="s">
        <v>2934</v>
      </c>
      <c r="G2121" s="25">
        <v>2</v>
      </c>
      <c r="H2121" s="25">
        <v>1</v>
      </c>
      <c r="I2121" s="146">
        <v>510.9</v>
      </c>
      <c r="J2121" s="144">
        <v>472.8</v>
      </c>
      <c r="K2121" s="146">
        <v>472.8</v>
      </c>
      <c r="L2121" s="25">
        <v>27</v>
      </c>
      <c r="M2121" s="146">
        <f t="shared" ref="M2121" si="512">R2121+T2121+V2121+X2121+Z2121+AB2121+AE2121+AF2121</f>
        <v>3388409</v>
      </c>
      <c r="N2121" s="146"/>
      <c r="O2121" s="146"/>
      <c r="P2121" s="146"/>
      <c r="Q2121" s="144">
        <f t="shared" ref="Q2121" si="513">M2121</f>
        <v>3388409</v>
      </c>
      <c r="R2121" s="146"/>
      <c r="S2121" s="25"/>
      <c r="T2121" s="146"/>
      <c r="U2121" s="146">
        <v>355</v>
      </c>
      <c r="V2121" s="146">
        <f>U2121*7523</f>
        <v>2670665</v>
      </c>
      <c r="W2121" s="146"/>
      <c r="X2121" s="146"/>
      <c r="Y2121" s="146">
        <v>228</v>
      </c>
      <c r="Z2121" s="146">
        <f>Y2121*3148</f>
        <v>717744</v>
      </c>
      <c r="AA2121" s="146"/>
      <c r="AB2121" s="146"/>
      <c r="AC2121" s="146"/>
      <c r="AD2121" s="146"/>
      <c r="AE2121" s="144"/>
      <c r="AF2121" s="146"/>
      <c r="AG2121" s="324">
        <v>2025</v>
      </c>
      <c r="AH2121" s="133"/>
      <c r="AI2121" s="148"/>
      <c r="AJ2121" s="148"/>
      <c r="AK2121" s="141">
        <f t="shared" si="485"/>
        <v>2020</v>
      </c>
      <c r="AL2121" s="35" t="s">
        <v>153</v>
      </c>
      <c r="AM2121" s="141" t="str">
        <f t="shared" si="486"/>
        <v>2020.</v>
      </c>
      <c r="AN2121" s="156"/>
      <c r="AO2121" s="35"/>
      <c r="AP2121" s="16"/>
    </row>
    <row r="2122" spans="1:42" ht="22.5" customHeight="1" x14ac:dyDescent="0.25">
      <c r="A2122" s="68" t="str">
        <f t="shared" si="509"/>
        <v>2021.</v>
      </c>
      <c r="B2122" s="25">
        <v>3855</v>
      </c>
      <c r="C2122" s="36" t="s">
        <v>926</v>
      </c>
      <c r="D2122" s="25">
        <v>1953</v>
      </c>
      <c r="E2122" s="111" t="s">
        <v>2932</v>
      </c>
      <c r="F2122" s="68" t="s">
        <v>2935</v>
      </c>
      <c r="G2122" s="25">
        <v>2</v>
      </c>
      <c r="H2122" s="25">
        <v>1</v>
      </c>
      <c r="I2122" s="146">
        <v>373.1</v>
      </c>
      <c r="J2122" s="144">
        <v>353.8</v>
      </c>
      <c r="K2122" s="146">
        <v>353.8</v>
      </c>
      <c r="L2122" s="25">
        <v>25</v>
      </c>
      <c r="M2122" s="146">
        <f>R2122+T2122+V2122+X2122+Z2122+AB2122+AE2122+AF2122</f>
        <v>3069417.0999999996</v>
      </c>
      <c r="N2122" s="146"/>
      <c r="O2122" s="146"/>
      <c r="P2122" s="146"/>
      <c r="Q2122" s="144">
        <f>M2122</f>
        <v>3069417.0999999996</v>
      </c>
      <c r="R2122" s="146"/>
      <c r="S2122" s="25"/>
      <c r="T2122" s="146"/>
      <c r="U2122" s="146">
        <v>227.7</v>
      </c>
      <c r="V2122" s="146">
        <f>U2122*7523</f>
        <v>1712987.0999999999</v>
      </c>
      <c r="W2122" s="146"/>
      <c r="X2122" s="146"/>
      <c r="Y2122" s="146">
        <v>395</v>
      </c>
      <c r="Z2122" s="146">
        <f>Y2122*3434</f>
        <v>1356430</v>
      </c>
      <c r="AA2122" s="146"/>
      <c r="AB2122" s="146"/>
      <c r="AC2122" s="146"/>
      <c r="AD2122" s="146"/>
      <c r="AE2122" s="144"/>
      <c r="AF2122" s="146"/>
      <c r="AG2122" s="324">
        <v>2025</v>
      </c>
      <c r="AH2122" s="133"/>
      <c r="AI2122" s="148"/>
      <c r="AJ2122" s="148"/>
      <c r="AK2122" s="141">
        <f t="shared" si="485"/>
        <v>2021</v>
      </c>
      <c r="AL2122" s="35" t="s">
        <v>153</v>
      </c>
      <c r="AM2122" s="141" t="str">
        <f t="shared" si="486"/>
        <v>2021.</v>
      </c>
      <c r="AN2122" s="156"/>
      <c r="AO2122" s="35"/>
      <c r="AP2122" s="16"/>
    </row>
    <row r="2123" spans="1:42" ht="22.5" customHeight="1" x14ac:dyDescent="0.25">
      <c r="A2123" s="68" t="str">
        <f t="shared" si="509"/>
        <v>2022.</v>
      </c>
      <c r="B2123" s="25">
        <v>3861</v>
      </c>
      <c r="C2123" s="36" t="s">
        <v>775</v>
      </c>
      <c r="D2123" s="25">
        <v>1966</v>
      </c>
      <c r="E2123" s="68" t="s">
        <v>2932</v>
      </c>
      <c r="F2123" s="68" t="s">
        <v>2934</v>
      </c>
      <c r="G2123" s="25">
        <v>2</v>
      </c>
      <c r="H2123" s="25">
        <v>2</v>
      </c>
      <c r="I2123" s="146">
        <v>518.1</v>
      </c>
      <c r="J2123" s="144">
        <v>459.2</v>
      </c>
      <c r="K2123" s="146">
        <v>459.2</v>
      </c>
      <c r="L2123" s="25">
        <v>26</v>
      </c>
      <c r="M2123" s="146">
        <f t="shared" ref="M2123:M2125" si="514">R2123+T2123+V2123+X2123+Z2123+AB2123+AE2123+AF2123</f>
        <v>840906.8</v>
      </c>
      <c r="N2123" s="142"/>
      <c r="O2123" s="142"/>
      <c r="P2123" s="142"/>
      <c r="Q2123" s="144">
        <f t="shared" ref="Q2123:Q2125" si="515">M2123</f>
        <v>840906.8</v>
      </c>
      <c r="R2123" s="146">
        <v>371540</v>
      </c>
      <c r="S2123" s="25"/>
      <c r="T2123" s="146"/>
      <c r="U2123" s="146"/>
      <c r="V2123" s="146"/>
      <c r="W2123" s="146"/>
      <c r="X2123" s="146"/>
      <c r="Y2123" s="146">
        <v>149.1</v>
      </c>
      <c r="Z2123" s="146">
        <f>Y2123*3148</f>
        <v>469366.8</v>
      </c>
      <c r="AA2123" s="146"/>
      <c r="AB2123" s="146"/>
      <c r="AC2123" s="144"/>
      <c r="AD2123" s="144"/>
      <c r="AE2123" s="146"/>
      <c r="AF2123" s="146"/>
      <c r="AG2123" s="324">
        <v>2025</v>
      </c>
      <c r="AH2123" s="129"/>
      <c r="AI2123" s="148"/>
      <c r="AJ2123" s="148"/>
      <c r="AK2123" s="141">
        <f t="shared" si="485"/>
        <v>2022</v>
      </c>
      <c r="AL2123" s="35" t="s">
        <v>153</v>
      </c>
      <c r="AM2123" s="141" t="str">
        <f t="shared" si="486"/>
        <v>2022.</v>
      </c>
      <c r="AN2123" s="156"/>
      <c r="AO2123" s="274"/>
      <c r="AP2123" s="16"/>
    </row>
    <row r="2124" spans="1:42" ht="22.5" customHeight="1" x14ac:dyDescent="0.25">
      <c r="A2124" s="68" t="str">
        <f t="shared" si="509"/>
        <v>2023.</v>
      </c>
      <c r="B2124" s="25">
        <v>3866</v>
      </c>
      <c r="C2124" s="36" t="s">
        <v>1170</v>
      </c>
      <c r="D2124" s="25">
        <v>1965</v>
      </c>
      <c r="E2124" s="111" t="s">
        <v>2932</v>
      </c>
      <c r="F2124" s="68" t="s">
        <v>2934</v>
      </c>
      <c r="G2124" s="25">
        <v>2</v>
      </c>
      <c r="H2124" s="25">
        <v>1</v>
      </c>
      <c r="I2124" s="146">
        <v>526.95000000000005</v>
      </c>
      <c r="J2124" s="144">
        <v>282.10000000000002</v>
      </c>
      <c r="K2124" s="146">
        <v>282.10000000000002</v>
      </c>
      <c r="L2124" s="25">
        <v>15</v>
      </c>
      <c r="M2124" s="146">
        <f t="shared" si="514"/>
        <v>1246461</v>
      </c>
      <c r="N2124" s="146"/>
      <c r="O2124" s="146"/>
      <c r="P2124" s="146"/>
      <c r="Q2124" s="144">
        <f t="shared" si="515"/>
        <v>1246461</v>
      </c>
      <c r="R2124" s="146">
        <v>110033</v>
      </c>
      <c r="S2124" s="25"/>
      <c r="T2124" s="146"/>
      <c r="U2124" s="146"/>
      <c r="V2124" s="146"/>
      <c r="W2124" s="146"/>
      <c r="X2124" s="146"/>
      <c r="Y2124" s="146">
        <v>361</v>
      </c>
      <c r="Z2124" s="146">
        <f>Y2124*3148</f>
        <v>1136428</v>
      </c>
      <c r="AA2124" s="146"/>
      <c r="AB2124" s="146"/>
      <c r="AC2124" s="146"/>
      <c r="AD2124" s="146"/>
      <c r="AE2124" s="146"/>
      <c r="AF2124" s="146"/>
      <c r="AG2124" s="324">
        <v>2025</v>
      </c>
      <c r="AH2124" s="133"/>
      <c r="AI2124" s="164"/>
      <c r="AJ2124" s="164"/>
      <c r="AK2124" s="141">
        <f t="shared" si="485"/>
        <v>2023</v>
      </c>
      <c r="AL2124" s="35" t="s">
        <v>153</v>
      </c>
      <c r="AM2124" s="141" t="str">
        <f t="shared" si="486"/>
        <v>2023.</v>
      </c>
      <c r="AN2124" s="156"/>
      <c r="AO2124" s="35"/>
      <c r="AP2124" s="16"/>
    </row>
    <row r="2125" spans="1:42" ht="22.5" customHeight="1" x14ac:dyDescent="0.25">
      <c r="A2125" s="68" t="str">
        <f t="shared" si="509"/>
        <v>2024.</v>
      </c>
      <c r="B2125" s="25">
        <v>3874</v>
      </c>
      <c r="C2125" s="36" t="s">
        <v>134</v>
      </c>
      <c r="D2125" s="25">
        <v>1976</v>
      </c>
      <c r="E2125" s="111" t="s">
        <v>2932</v>
      </c>
      <c r="F2125" s="68" t="s">
        <v>2934</v>
      </c>
      <c r="G2125" s="25">
        <v>2</v>
      </c>
      <c r="H2125" s="25">
        <v>2</v>
      </c>
      <c r="I2125" s="146">
        <v>804.17</v>
      </c>
      <c r="J2125" s="144">
        <v>740.6</v>
      </c>
      <c r="K2125" s="146">
        <v>740.6</v>
      </c>
      <c r="L2125" s="25">
        <v>30</v>
      </c>
      <c r="M2125" s="146">
        <f t="shared" si="514"/>
        <v>1916534</v>
      </c>
      <c r="N2125" s="146"/>
      <c r="O2125" s="146"/>
      <c r="P2125" s="146"/>
      <c r="Q2125" s="144">
        <f t="shared" si="515"/>
        <v>1916534</v>
      </c>
      <c r="R2125" s="146">
        <f>511428+1405106</f>
        <v>1916534</v>
      </c>
      <c r="S2125" s="25"/>
      <c r="T2125" s="146"/>
      <c r="U2125" s="146"/>
      <c r="V2125" s="146"/>
      <c r="W2125" s="146"/>
      <c r="X2125" s="146"/>
      <c r="Y2125" s="146"/>
      <c r="Z2125" s="146"/>
      <c r="AA2125" s="146"/>
      <c r="AB2125" s="146"/>
      <c r="AC2125" s="146"/>
      <c r="AD2125" s="146"/>
      <c r="AE2125" s="146"/>
      <c r="AF2125" s="146"/>
      <c r="AG2125" s="324">
        <v>2025</v>
      </c>
      <c r="AH2125" s="133"/>
      <c r="AI2125" s="164"/>
      <c r="AJ2125" s="164"/>
      <c r="AK2125" s="141">
        <f t="shared" si="485"/>
        <v>2024</v>
      </c>
      <c r="AL2125" s="35" t="s">
        <v>153</v>
      </c>
      <c r="AM2125" s="141" t="str">
        <f t="shared" si="486"/>
        <v>2024.</v>
      </c>
      <c r="AN2125" s="156"/>
      <c r="AO2125" s="35"/>
      <c r="AP2125" s="16"/>
    </row>
    <row r="2126" spans="1:42" ht="22.5" customHeight="1" x14ac:dyDescent="0.25">
      <c r="A2126" s="68" t="str">
        <f t="shared" si="509"/>
        <v>2025.</v>
      </c>
      <c r="B2126" s="25">
        <v>3877</v>
      </c>
      <c r="C2126" s="36" t="s">
        <v>928</v>
      </c>
      <c r="D2126" s="25">
        <v>1972</v>
      </c>
      <c r="E2126" s="111" t="s">
        <v>2932</v>
      </c>
      <c r="F2126" s="68" t="s">
        <v>2934</v>
      </c>
      <c r="G2126" s="25">
        <v>2</v>
      </c>
      <c r="H2126" s="25">
        <v>2</v>
      </c>
      <c r="I2126" s="146">
        <v>538.79999999999995</v>
      </c>
      <c r="J2126" s="144">
        <v>484.3</v>
      </c>
      <c r="K2126" s="146">
        <v>484.3</v>
      </c>
      <c r="L2126" s="25">
        <v>18</v>
      </c>
      <c r="M2126" s="146">
        <f>R2126+T2126+V2126+X2126+Z2126+AB2126+AE2126+AF2126</f>
        <v>994945</v>
      </c>
      <c r="N2126" s="146"/>
      <c r="O2126" s="146"/>
      <c r="P2126" s="146"/>
      <c r="Q2126" s="144">
        <f>M2126</f>
        <v>994945</v>
      </c>
      <c r="R2126" s="146">
        <v>994945</v>
      </c>
      <c r="S2126" s="25"/>
      <c r="T2126" s="146"/>
      <c r="U2126" s="146"/>
      <c r="V2126" s="146"/>
      <c r="W2126" s="146"/>
      <c r="X2126" s="146"/>
      <c r="Y2126" s="146"/>
      <c r="Z2126" s="146"/>
      <c r="AA2126" s="146"/>
      <c r="AB2126" s="146"/>
      <c r="AC2126" s="146"/>
      <c r="AD2126" s="146"/>
      <c r="AE2126" s="146"/>
      <c r="AF2126" s="146"/>
      <c r="AG2126" s="324">
        <v>2025</v>
      </c>
      <c r="AH2126" s="133"/>
      <c r="AI2126" s="164"/>
      <c r="AJ2126" s="164"/>
      <c r="AK2126" s="141">
        <f t="shared" si="485"/>
        <v>2025</v>
      </c>
      <c r="AL2126" s="35" t="s">
        <v>153</v>
      </c>
      <c r="AM2126" s="141" t="str">
        <f t="shared" si="486"/>
        <v>2025.</v>
      </c>
      <c r="AN2126" s="156"/>
      <c r="AO2126" s="35"/>
      <c r="AP2126" s="16"/>
    </row>
    <row r="2127" spans="1:42" ht="22.5" customHeight="1" x14ac:dyDescent="0.25">
      <c r="A2127" s="68" t="str">
        <f t="shared" si="509"/>
        <v>2026.</v>
      </c>
      <c r="B2127" s="25">
        <v>3878</v>
      </c>
      <c r="C2127" s="36" t="s">
        <v>947</v>
      </c>
      <c r="D2127" s="25">
        <v>1975</v>
      </c>
      <c r="E2127" s="68" t="s">
        <v>2932</v>
      </c>
      <c r="F2127" s="68" t="s">
        <v>2934</v>
      </c>
      <c r="G2127" s="25">
        <v>2</v>
      </c>
      <c r="H2127" s="25">
        <v>3</v>
      </c>
      <c r="I2127" s="146">
        <v>800.8</v>
      </c>
      <c r="J2127" s="144">
        <v>751.3</v>
      </c>
      <c r="K2127" s="146">
        <v>751.3</v>
      </c>
      <c r="L2127" s="25">
        <v>50</v>
      </c>
      <c r="M2127" s="146">
        <f>R2127+T2127+V2127+X2127+Z2127+AB2127+AE2127+AF2127</f>
        <v>215670</v>
      </c>
      <c r="N2127" s="146"/>
      <c r="O2127" s="146"/>
      <c r="P2127" s="146"/>
      <c r="Q2127" s="144">
        <f>M2127</f>
        <v>215670</v>
      </c>
      <c r="R2127" s="146">
        <v>215670</v>
      </c>
      <c r="S2127" s="25"/>
      <c r="T2127" s="146"/>
      <c r="U2127" s="146"/>
      <c r="V2127" s="146"/>
      <c r="W2127" s="146"/>
      <c r="X2127" s="146"/>
      <c r="Y2127" s="146"/>
      <c r="Z2127" s="146"/>
      <c r="AA2127" s="146"/>
      <c r="AB2127" s="146"/>
      <c r="AC2127" s="146"/>
      <c r="AD2127" s="146"/>
      <c r="AE2127" s="146"/>
      <c r="AF2127" s="146"/>
      <c r="AG2127" s="324">
        <v>2025</v>
      </c>
      <c r="AH2127" s="128"/>
      <c r="AI2127" s="132"/>
      <c r="AJ2127" s="132"/>
      <c r="AK2127" s="141">
        <f t="shared" si="485"/>
        <v>2026</v>
      </c>
      <c r="AL2127" s="35" t="s">
        <v>153</v>
      </c>
      <c r="AM2127" s="141" t="str">
        <f t="shared" si="486"/>
        <v>2026.</v>
      </c>
      <c r="AN2127" s="156"/>
      <c r="AP2127" s="16"/>
    </row>
    <row r="2128" spans="1:42" ht="22.5" customHeight="1" x14ac:dyDescent="0.25">
      <c r="A2128" s="68" t="str">
        <f t="shared" si="509"/>
        <v>2027.</v>
      </c>
      <c r="B2128" s="25">
        <v>3879</v>
      </c>
      <c r="C2128" s="36" t="s">
        <v>135</v>
      </c>
      <c r="D2128" s="25">
        <v>1972</v>
      </c>
      <c r="E2128" s="111" t="s">
        <v>2932</v>
      </c>
      <c r="F2128" s="68" t="s">
        <v>2934</v>
      </c>
      <c r="G2128" s="25">
        <v>2</v>
      </c>
      <c r="H2128" s="25">
        <v>3</v>
      </c>
      <c r="I2128" s="146">
        <v>906.3</v>
      </c>
      <c r="J2128" s="144">
        <v>825.03</v>
      </c>
      <c r="K2128" s="146">
        <v>825.03</v>
      </c>
      <c r="L2128" s="25">
        <v>32</v>
      </c>
      <c r="M2128" s="146">
        <f t="shared" ref="M2128" si="516">R2128+T2128+V2128+X2128+Z2128+AB2128+AE2128+AF2128</f>
        <v>2399520</v>
      </c>
      <c r="N2128" s="146"/>
      <c r="O2128" s="146"/>
      <c r="P2128" s="146"/>
      <c r="Q2128" s="144">
        <f t="shared" ref="Q2128" si="517">M2128</f>
        <v>2399520</v>
      </c>
      <c r="R2128" s="146">
        <v>85740</v>
      </c>
      <c r="S2128" s="25"/>
      <c r="T2128" s="146"/>
      <c r="U2128" s="146"/>
      <c r="V2128" s="146"/>
      <c r="W2128" s="146"/>
      <c r="X2128" s="146"/>
      <c r="Y2128" s="146">
        <v>735</v>
      </c>
      <c r="Z2128" s="146">
        <f>Y2128*3148</f>
        <v>2313780</v>
      </c>
      <c r="AA2128" s="146"/>
      <c r="AB2128" s="146"/>
      <c r="AC2128" s="146"/>
      <c r="AD2128" s="146"/>
      <c r="AE2128" s="146"/>
      <c r="AF2128" s="146"/>
      <c r="AG2128" s="324">
        <v>2025</v>
      </c>
      <c r="AH2128" s="133"/>
      <c r="AI2128" s="164"/>
      <c r="AJ2128" s="164"/>
      <c r="AK2128" s="141">
        <f t="shared" si="485"/>
        <v>2027</v>
      </c>
      <c r="AL2128" s="35" t="s">
        <v>153</v>
      </c>
      <c r="AM2128" s="141" t="str">
        <f t="shared" si="486"/>
        <v>2027.</v>
      </c>
      <c r="AN2128" s="156"/>
      <c r="AO2128" s="35"/>
      <c r="AP2128" s="16"/>
    </row>
    <row r="2129" spans="1:42" ht="22.5" customHeight="1" x14ac:dyDescent="0.25">
      <c r="A2129" s="68" t="str">
        <f t="shared" si="509"/>
        <v>2028.</v>
      </c>
      <c r="B2129" s="25">
        <v>3884</v>
      </c>
      <c r="C2129" s="36" t="s">
        <v>1529</v>
      </c>
      <c r="D2129" s="25">
        <v>1961</v>
      </c>
      <c r="E2129" s="68" t="s">
        <v>2932</v>
      </c>
      <c r="F2129" s="68" t="s">
        <v>2934</v>
      </c>
      <c r="G2129" s="25">
        <v>2</v>
      </c>
      <c r="H2129" s="25">
        <v>2</v>
      </c>
      <c r="I2129" s="146">
        <v>280.5</v>
      </c>
      <c r="J2129" s="146">
        <v>253.73</v>
      </c>
      <c r="K2129" s="146">
        <v>253.73</v>
      </c>
      <c r="L2129" s="25">
        <v>3</v>
      </c>
      <c r="M2129" s="146">
        <f t="shared" ref="M2129:M2139" si="518">R2129+T2129+V2129+X2129+Z2129+AB2129+AE2129+AF2129</f>
        <v>755346</v>
      </c>
      <c r="N2129" s="146"/>
      <c r="O2129" s="146"/>
      <c r="P2129" s="146"/>
      <c r="Q2129" s="144">
        <f t="shared" ref="Q2129:Q2139" si="519">M2129</f>
        <v>755346</v>
      </c>
      <c r="R2129" s="146">
        <v>755346</v>
      </c>
      <c r="S2129" s="25"/>
      <c r="T2129" s="146"/>
      <c r="U2129" s="146"/>
      <c r="V2129" s="146"/>
      <c r="W2129" s="146"/>
      <c r="X2129" s="146"/>
      <c r="Y2129" s="146"/>
      <c r="Z2129" s="146"/>
      <c r="AA2129" s="146"/>
      <c r="AB2129" s="146"/>
      <c r="AC2129" s="146"/>
      <c r="AD2129" s="146"/>
      <c r="AE2129" s="146"/>
      <c r="AF2129" s="146"/>
      <c r="AG2129" s="324">
        <v>2025</v>
      </c>
      <c r="AH2129" s="129"/>
      <c r="AI2129" s="148"/>
      <c r="AJ2129" s="148"/>
      <c r="AK2129" s="141">
        <f t="shared" si="485"/>
        <v>2028</v>
      </c>
      <c r="AL2129" s="35" t="s">
        <v>153</v>
      </c>
      <c r="AM2129" s="141" t="str">
        <f t="shared" si="486"/>
        <v>2028.</v>
      </c>
      <c r="AN2129" s="156"/>
      <c r="AO2129" s="274"/>
      <c r="AP2129" s="16"/>
    </row>
    <row r="2130" spans="1:42" ht="22.5" customHeight="1" x14ac:dyDescent="0.25">
      <c r="A2130" s="68" t="str">
        <f t="shared" si="509"/>
        <v>2029.</v>
      </c>
      <c r="B2130" s="25">
        <v>3885</v>
      </c>
      <c r="C2130" s="36" t="s">
        <v>1152</v>
      </c>
      <c r="D2130" s="25">
        <v>1961</v>
      </c>
      <c r="E2130" s="68" t="s">
        <v>2932</v>
      </c>
      <c r="F2130" s="68" t="s">
        <v>2934</v>
      </c>
      <c r="G2130" s="25">
        <v>2</v>
      </c>
      <c r="H2130" s="25">
        <v>2</v>
      </c>
      <c r="I2130" s="146">
        <v>280.5</v>
      </c>
      <c r="J2130" s="144">
        <v>253.73</v>
      </c>
      <c r="K2130" s="146">
        <v>253.73</v>
      </c>
      <c r="L2130" s="25">
        <v>17</v>
      </c>
      <c r="M2130" s="146">
        <f t="shared" si="518"/>
        <v>755346</v>
      </c>
      <c r="N2130" s="146"/>
      <c r="O2130" s="146"/>
      <c r="P2130" s="146"/>
      <c r="Q2130" s="144">
        <f t="shared" si="519"/>
        <v>755346</v>
      </c>
      <c r="R2130" s="146">
        <v>755346</v>
      </c>
      <c r="S2130" s="25"/>
      <c r="T2130" s="146"/>
      <c r="U2130" s="146"/>
      <c r="V2130" s="146"/>
      <c r="W2130" s="146"/>
      <c r="X2130" s="146"/>
      <c r="Y2130" s="146"/>
      <c r="Z2130" s="146"/>
      <c r="AA2130" s="146"/>
      <c r="AB2130" s="146"/>
      <c r="AC2130" s="146"/>
      <c r="AD2130" s="146"/>
      <c r="AE2130" s="146"/>
      <c r="AF2130" s="146"/>
      <c r="AG2130" s="324">
        <v>2025</v>
      </c>
      <c r="AH2130" s="128"/>
      <c r="AI2130" s="132"/>
      <c r="AJ2130" s="132"/>
      <c r="AK2130" s="141">
        <f t="shared" si="485"/>
        <v>2029</v>
      </c>
      <c r="AL2130" s="35" t="s">
        <v>153</v>
      </c>
      <c r="AM2130" s="141" t="str">
        <f t="shared" si="486"/>
        <v>2029.</v>
      </c>
      <c r="AN2130" s="156"/>
      <c r="AP2130" s="16"/>
    </row>
    <row r="2131" spans="1:42" ht="22.5" customHeight="1" x14ac:dyDescent="0.25">
      <c r="A2131" s="68" t="str">
        <f t="shared" si="509"/>
        <v>2030.</v>
      </c>
      <c r="B2131" s="25">
        <v>3894</v>
      </c>
      <c r="C2131" s="36" t="s">
        <v>779</v>
      </c>
      <c r="D2131" s="25">
        <v>1961</v>
      </c>
      <c r="E2131" s="68" t="s">
        <v>2932</v>
      </c>
      <c r="F2131" s="68" t="s">
        <v>2934</v>
      </c>
      <c r="G2131" s="25">
        <v>2</v>
      </c>
      <c r="H2131" s="25">
        <v>1</v>
      </c>
      <c r="I2131" s="146">
        <v>347.2</v>
      </c>
      <c r="J2131" s="144">
        <v>316.60000000000002</v>
      </c>
      <c r="K2131" s="146">
        <v>316.60000000000002</v>
      </c>
      <c r="L2131" s="25">
        <v>19</v>
      </c>
      <c r="M2131" s="146">
        <f t="shared" si="518"/>
        <v>28580</v>
      </c>
      <c r="N2131" s="142"/>
      <c r="O2131" s="142"/>
      <c r="P2131" s="142"/>
      <c r="Q2131" s="144">
        <f t="shared" si="519"/>
        <v>28580</v>
      </c>
      <c r="R2131" s="146">
        <v>28580</v>
      </c>
      <c r="S2131" s="25"/>
      <c r="T2131" s="146"/>
      <c r="U2131" s="146"/>
      <c r="V2131" s="146"/>
      <c r="W2131" s="146"/>
      <c r="X2131" s="146"/>
      <c r="Y2131" s="146"/>
      <c r="Z2131" s="146"/>
      <c r="AA2131" s="146"/>
      <c r="AB2131" s="146"/>
      <c r="AC2131" s="144"/>
      <c r="AD2131" s="144"/>
      <c r="AE2131" s="146"/>
      <c r="AF2131" s="146"/>
      <c r="AG2131" s="324">
        <v>2025</v>
      </c>
      <c r="AH2131" s="129"/>
      <c r="AI2131" s="148"/>
      <c r="AJ2131" s="148"/>
      <c r="AK2131" s="141">
        <f t="shared" si="485"/>
        <v>2030</v>
      </c>
      <c r="AL2131" s="35" t="s">
        <v>153</v>
      </c>
      <c r="AM2131" s="141" t="str">
        <f t="shared" si="486"/>
        <v>2030.</v>
      </c>
      <c r="AN2131" s="156"/>
      <c r="AO2131" s="274"/>
      <c r="AP2131" s="16"/>
    </row>
    <row r="2132" spans="1:42" ht="22.5" customHeight="1" x14ac:dyDescent="0.25">
      <c r="A2132" s="68" t="str">
        <f t="shared" si="509"/>
        <v>2031.</v>
      </c>
      <c r="B2132" s="25">
        <v>3898</v>
      </c>
      <c r="C2132" s="36" t="s">
        <v>1530</v>
      </c>
      <c r="D2132" s="25">
        <v>1964</v>
      </c>
      <c r="E2132" s="68" t="s">
        <v>2932</v>
      </c>
      <c r="F2132" s="68" t="s">
        <v>2934</v>
      </c>
      <c r="G2132" s="25">
        <v>2</v>
      </c>
      <c r="H2132" s="25">
        <v>2</v>
      </c>
      <c r="I2132" s="146">
        <v>542.70000000000005</v>
      </c>
      <c r="J2132" s="146">
        <v>470.7</v>
      </c>
      <c r="K2132" s="146">
        <v>470.7</v>
      </c>
      <c r="L2132" s="25">
        <v>17</v>
      </c>
      <c r="M2132" s="146">
        <f t="shared" si="518"/>
        <v>385830</v>
      </c>
      <c r="N2132" s="146"/>
      <c r="O2132" s="146"/>
      <c r="P2132" s="146"/>
      <c r="Q2132" s="144">
        <f t="shared" si="519"/>
        <v>385830</v>
      </c>
      <c r="R2132" s="146">
        <v>385830</v>
      </c>
      <c r="S2132" s="25"/>
      <c r="T2132" s="146"/>
      <c r="U2132" s="146"/>
      <c r="V2132" s="146"/>
      <c r="W2132" s="146"/>
      <c r="X2132" s="146"/>
      <c r="Y2132" s="146"/>
      <c r="Z2132" s="146"/>
      <c r="AA2132" s="146"/>
      <c r="AB2132" s="146"/>
      <c r="AC2132" s="146"/>
      <c r="AD2132" s="146"/>
      <c r="AE2132" s="146"/>
      <c r="AF2132" s="146"/>
      <c r="AG2132" s="324">
        <v>2025</v>
      </c>
      <c r="AH2132" s="128"/>
      <c r="AI2132" s="148"/>
      <c r="AJ2132" s="148"/>
      <c r="AK2132" s="141">
        <f t="shared" si="485"/>
        <v>2031</v>
      </c>
      <c r="AL2132" s="35" t="s">
        <v>153</v>
      </c>
      <c r="AM2132" s="141" t="str">
        <f t="shared" si="486"/>
        <v>2031.</v>
      </c>
      <c r="AN2132" s="156"/>
      <c r="AO2132" s="274"/>
      <c r="AP2132" s="16"/>
    </row>
    <row r="2133" spans="1:42" ht="22.5" customHeight="1" x14ac:dyDescent="0.25">
      <c r="A2133" s="68" t="str">
        <f t="shared" si="509"/>
        <v>2032.</v>
      </c>
      <c r="B2133" s="25">
        <v>3902</v>
      </c>
      <c r="C2133" s="36" t="s">
        <v>932</v>
      </c>
      <c r="D2133" s="25">
        <v>1952</v>
      </c>
      <c r="E2133" s="111" t="s">
        <v>2932</v>
      </c>
      <c r="F2133" s="68" t="s">
        <v>2935</v>
      </c>
      <c r="G2133" s="25">
        <v>2</v>
      </c>
      <c r="H2133" s="25">
        <v>1</v>
      </c>
      <c r="I2133" s="146">
        <v>441.2</v>
      </c>
      <c r="J2133" s="144">
        <v>385.2</v>
      </c>
      <c r="K2133" s="146">
        <v>385.2</v>
      </c>
      <c r="L2133" s="25">
        <v>25</v>
      </c>
      <c r="M2133" s="146">
        <f t="shared" si="518"/>
        <v>114320</v>
      </c>
      <c r="N2133" s="146"/>
      <c r="O2133" s="146"/>
      <c r="P2133" s="146"/>
      <c r="Q2133" s="144">
        <f t="shared" si="519"/>
        <v>114320</v>
      </c>
      <c r="R2133" s="146">
        <v>114320</v>
      </c>
      <c r="S2133" s="25"/>
      <c r="T2133" s="146"/>
      <c r="U2133" s="146"/>
      <c r="V2133" s="146"/>
      <c r="W2133" s="146"/>
      <c r="X2133" s="146"/>
      <c r="Y2133" s="146"/>
      <c r="Z2133" s="146"/>
      <c r="AA2133" s="146"/>
      <c r="AB2133" s="146"/>
      <c r="AC2133" s="146"/>
      <c r="AD2133" s="146"/>
      <c r="AE2133" s="146"/>
      <c r="AF2133" s="146"/>
      <c r="AG2133" s="324">
        <v>2025</v>
      </c>
      <c r="AH2133" s="133"/>
      <c r="AI2133" s="164"/>
      <c r="AJ2133" s="164"/>
      <c r="AK2133" s="141">
        <f t="shared" si="485"/>
        <v>2032</v>
      </c>
      <c r="AL2133" s="35" t="s">
        <v>153</v>
      </c>
      <c r="AM2133" s="141" t="str">
        <f t="shared" si="486"/>
        <v>2032.</v>
      </c>
      <c r="AN2133" s="156"/>
      <c r="AO2133" s="35"/>
      <c r="AP2133" s="16"/>
    </row>
    <row r="2134" spans="1:42" ht="22.5" customHeight="1" x14ac:dyDescent="0.25">
      <c r="A2134" s="68" t="str">
        <f t="shared" si="509"/>
        <v>2033.</v>
      </c>
      <c r="B2134" s="25">
        <v>3909</v>
      </c>
      <c r="C2134" s="36" t="s">
        <v>1829</v>
      </c>
      <c r="D2134" s="25">
        <v>1961</v>
      </c>
      <c r="E2134" s="68" t="s">
        <v>2932</v>
      </c>
      <c r="F2134" s="68" t="s">
        <v>2934</v>
      </c>
      <c r="G2134" s="25">
        <v>2</v>
      </c>
      <c r="H2134" s="25">
        <v>2</v>
      </c>
      <c r="I2134" s="146">
        <v>321.10000000000002</v>
      </c>
      <c r="J2134" s="146">
        <v>306.76</v>
      </c>
      <c r="K2134" s="146">
        <v>306.76</v>
      </c>
      <c r="L2134" s="25">
        <v>12</v>
      </c>
      <c r="M2134" s="146">
        <f t="shared" si="518"/>
        <v>1504600</v>
      </c>
      <c r="N2134" s="146"/>
      <c r="O2134" s="146"/>
      <c r="P2134" s="146"/>
      <c r="Q2134" s="144">
        <f t="shared" si="519"/>
        <v>1504600</v>
      </c>
      <c r="R2134" s="146"/>
      <c r="S2134" s="25"/>
      <c r="T2134" s="146"/>
      <c r="U2134" s="146">
        <v>200</v>
      </c>
      <c r="V2134" s="146">
        <f>U2134*7523</f>
        <v>1504600</v>
      </c>
      <c r="W2134" s="146"/>
      <c r="X2134" s="146"/>
      <c r="Y2134" s="146"/>
      <c r="Z2134" s="146"/>
      <c r="AA2134" s="146"/>
      <c r="AB2134" s="146"/>
      <c r="AC2134" s="146"/>
      <c r="AD2134" s="146"/>
      <c r="AE2134" s="146"/>
      <c r="AF2134" s="146"/>
      <c r="AG2134" s="324">
        <v>2025</v>
      </c>
      <c r="AH2134" s="128"/>
      <c r="AI2134" s="132"/>
      <c r="AJ2134" s="132"/>
      <c r="AK2134" s="141">
        <f t="shared" si="485"/>
        <v>2033</v>
      </c>
      <c r="AL2134" s="35" t="s">
        <v>153</v>
      </c>
      <c r="AM2134" s="141" t="str">
        <f t="shared" si="486"/>
        <v>2033.</v>
      </c>
      <c r="AN2134" s="156"/>
      <c r="AO2134" s="274"/>
      <c r="AP2134" s="16"/>
    </row>
    <row r="2135" spans="1:42" ht="22.5" customHeight="1" x14ac:dyDescent="0.25">
      <c r="A2135" s="68" t="str">
        <f t="shared" si="509"/>
        <v>2034.</v>
      </c>
      <c r="B2135" s="25">
        <v>3915</v>
      </c>
      <c r="C2135" s="36" t="s">
        <v>1830</v>
      </c>
      <c r="D2135" s="25">
        <v>1984</v>
      </c>
      <c r="E2135" s="111" t="s">
        <v>2932</v>
      </c>
      <c r="F2135" s="68" t="s">
        <v>2933</v>
      </c>
      <c r="G2135" s="25">
        <v>5</v>
      </c>
      <c r="H2135" s="25">
        <v>3</v>
      </c>
      <c r="I2135" s="146">
        <v>3169.4</v>
      </c>
      <c r="J2135" s="146">
        <v>3169.4</v>
      </c>
      <c r="K2135" s="146">
        <v>3169.4</v>
      </c>
      <c r="L2135" s="25">
        <v>137</v>
      </c>
      <c r="M2135" s="146">
        <f t="shared" si="518"/>
        <v>2482900</v>
      </c>
      <c r="N2135" s="146"/>
      <c r="O2135" s="146"/>
      <c r="P2135" s="146"/>
      <c r="Q2135" s="144">
        <f t="shared" si="519"/>
        <v>2482900</v>
      </c>
      <c r="R2135" s="146"/>
      <c r="S2135" s="25"/>
      <c r="T2135" s="146"/>
      <c r="U2135" s="146">
        <v>700</v>
      </c>
      <c r="V2135" s="146">
        <f>U2135*3547</f>
        <v>2482900</v>
      </c>
      <c r="W2135" s="146"/>
      <c r="X2135" s="146"/>
      <c r="Y2135" s="146"/>
      <c r="Z2135" s="146"/>
      <c r="AA2135" s="146"/>
      <c r="AB2135" s="146"/>
      <c r="AC2135" s="146"/>
      <c r="AD2135" s="146"/>
      <c r="AE2135" s="146"/>
      <c r="AF2135" s="146"/>
      <c r="AG2135" s="324">
        <v>2025</v>
      </c>
      <c r="AH2135" s="128"/>
      <c r="AI2135" s="132"/>
      <c r="AJ2135" s="132"/>
      <c r="AK2135" s="141">
        <f t="shared" si="485"/>
        <v>2034</v>
      </c>
      <c r="AL2135" s="35" t="s">
        <v>153</v>
      </c>
      <c r="AM2135" s="141" t="str">
        <f t="shared" si="486"/>
        <v>2034.</v>
      </c>
      <c r="AN2135" s="156"/>
      <c r="AO2135" s="274"/>
      <c r="AP2135" s="16"/>
    </row>
    <row r="2136" spans="1:42" ht="22.5" customHeight="1" x14ac:dyDescent="0.25">
      <c r="A2136" s="68" t="str">
        <f t="shared" si="509"/>
        <v>2035.</v>
      </c>
      <c r="B2136" s="25">
        <v>3919</v>
      </c>
      <c r="C2136" s="36" t="s">
        <v>136</v>
      </c>
      <c r="D2136" s="25">
        <v>1960</v>
      </c>
      <c r="E2136" s="68" t="s">
        <v>2932</v>
      </c>
      <c r="F2136" s="68" t="s">
        <v>2934</v>
      </c>
      <c r="G2136" s="25">
        <v>2</v>
      </c>
      <c r="H2136" s="25">
        <v>1</v>
      </c>
      <c r="I2136" s="146">
        <v>504.9</v>
      </c>
      <c r="J2136" s="144">
        <v>454.06</v>
      </c>
      <c r="K2136" s="146">
        <v>229.5</v>
      </c>
      <c r="L2136" s="25">
        <v>13</v>
      </c>
      <c r="M2136" s="146">
        <f t="shared" si="518"/>
        <v>1174940</v>
      </c>
      <c r="N2136" s="146"/>
      <c r="O2136" s="146"/>
      <c r="P2136" s="146"/>
      <c r="Q2136" s="144">
        <f t="shared" si="519"/>
        <v>1174940</v>
      </c>
      <c r="R2136" s="146">
        <f>281520+893420</f>
        <v>1174940</v>
      </c>
      <c r="S2136" s="25"/>
      <c r="T2136" s="146"/>
      <c r="U2136" s="146"/>
      <c r="V2136" s="146"/>
      <c r="W2136" s="146"/>
      <c r="X2136" s="146"/>
      <c r="Y2136" s="146"/>
      <c r="Z2136" s="146"/>
      <c r="AA2136" s="146"/>
      <c r="AB2136" s="146"/>
      <c r="AC2136" s="146"/>
      <c r="AD2136" s="146"/>
      <c r="AE2136" s="146"/>
      <c r="AF2136" s="146"/>
      <c r="AG2136" s="324">
        <v>2025</v>
      </c>
      <c r="AH2136" s="128"/>
      <c r="AI2136" s="132"/>
      <c r="AJ2136" s="132"/>
      <c r="AK2136" s="141">
        <f t="shared" si="485"/>
        <v>2035</v>
      </c>
      <c r="AL2136" s="35" t="s">
        <v>153</v>
      </c>
      <c r="AM2136" s="141" t="str">
        <f t="shared" si="486"/>
        <v>2035.</v>
      </c>
      <c r="AN2136" s="156"/>
      <c r="AP2136" s="16"/>
    </row>
    <row r="2137" spans="1:42" ht="22.5" customHeight="1" x14ac:dyDescent="0.25">
      <c r="A2137" s="68" t="str">
        <f t="shared" si="509"/>
        <v>2036.</v>
      </c>
      <c r="B2137" s="25">
        <v>3922</v>
      </c>
      <c r="C2137" s="36" t="s">
        <v>127</v>
      </c>
      <c r="D2137" s="25">
        <v>1939</v>
      </c>
      <c r="E2137" s="111" t="s">
        <v>2932</v>
      </c>
      <c r="F2137" s="68" t="s">
        <v>2934</v>
      </c>
      <c r="G2137" s="25">
        <v>3</v>
      </c>
      <c r="H2137" s="25">
        <v>3</v>
      </c>
      <c r="I2137" s="146">
        <v>1366</v>
      </c>
      <c r="J2137" s="144">
        <v>1212.5999999999999</v>
      </c>
      <c r="K2137" s="146">
        <v>1074.2</v>
      </c>
      <c r="L2137" s="25">
        <v>49</v>
      </c>
      <c r="M2137" s="146">
        <f t="shared" si="518"/>
        <v>703800</v>
      </c>
      <c r="N2137" s="146"/>
      <c r="O2137" s="146"/>
      <c r="P2137" s="146"/>
      <c r="Q2137" s="144">
        <f t="shared" si="519"/>
        <v>703800</v>
      </c>
      <c r="R2137" s="146">
        <v>703800</v>
      </c>
      <c r="S2137" s="25"/>
      <c r="T2137" s="146"/>
      <c r="U2137" s="146"/>
      <c r="V2137" s="146"/>
      <c r="W2137" s="146"/>
      <c r="X2137" s="146"/>
      <c r="Y2137" s="146"/>
      <c r="Z2137" s="146"/>
      <c r="AA2137" s="146"/>
      <c r="AB2137" s="146"/>
      <c r="AC2137" s="146"/>
      <c r="AD2137" s="146"/>
      <c r="AE2137" s="146"/>
      <c r="AF2137" s="146"/>
      <c r="AG2137" s="324">
        <v>2025</v>
      </c>
      <c r="AH2137" s="133"/>
      <c r="AI2137" s="164"/>
      <c r="AJ2137" s="164"/>
      <c r="AK2137" s="141">
        <f t="shared" si="485"/>
        <v>2036</v>
      </c>
      <c r="AL2137" s="35" t="s">
        <v>153</v>
      </c>
      <c r="AM2137" s="141" t="str">
        <f t="shared" si="486"/>
        <v>2036.</v>
      </c>
      <c r="AN2137" s="156"/>
      <c r="AO2137" s="35"/>
      <c r="AP2137" s="16"/>
    </row>
    <row r="2138" spans="1:42" ht="22.5" customHeight="1" x14ac:dyDescent="0.25">
      <c r="A2138" s="68" t="str">
        <f t="shared" si="509"/>
        <v>2037.</v>
      </c>
      <c r="B2138" s="25">
        <v>3923</v>
      </c>
      <c r="C2138" s="36" t="s">
        <v>951</v>
      </c>
      <c r="D2138" s="25">
        <v>1967</v>
      </c>
      <c r="E2138" s="68" t="s">
        <v>2932</v>
      </c>
      <c r="F2138" s="68" t="s">
        <v>2934</v>
      </c>
      <c r="G2138" s="25">
        <v>4</v>
      </c>
      <c r="H2138" s="25">
        <v>2</v>
      </c>
      <c r="I2138" s="146">
        <v>1406.7</v>
      </c>
      <c r="J2138" s="144">
        <v>1300.9000000000001</v>
      </c>
      <c r="K2138" s="146">
        <v>1300.9000000000001</v>
      </c>
      <c r="L2138" s="25">
        <v>53</v>
      </c>
      <c r="M2138" s="146">
        <f t="shared" si="518"/>
        <v>844560</v>
      </c>
      <c r="N2138" s="146"/>
      <c r="O2138" s="146"/>
      <c r="P2138" s="146"/>
      <c r="Q2138" s="144">
        <f t="shared" si="519"/>
        <v>844560</v>
      </c>
      <c r="R2138" s="146">
        <v>844560</v>
      </c>
      <c r="S2138" s="25"/>
      <c r="T2138" s="146"/>
      <c r="U2138" s="146"/>
      <c r="V2138" s="146"/>
      <c r="W2138" s="146"/>
      <c r="X2138" s="146"/>
      <c r="Y2138" s="146"/>
      <c r="Z2138" s="146"/>
      <c r="AA2138" s="146"/>
      <c r="AB2138" s="146"/>
      <c r="AC2138" s="146"/>
      <c r="AD2138" s="146"/>
      <c r="AE2138" s="146"/>
      <c r="AF2138" s="146"/>
      <c r="AG2138" s="324">
        <v>2025</v>
      </c>
      <c r="AH2138" s="128"/>
      <c r="AI2138" s="132"/>
      <c r="AJ2138" s="132"/>
      <c r="AK2138" s="141">
        <f t="shared" si="485"/>
        <v>2037</v>
      </c>
      <c r="AL2138" s="35" t="s">
        <v>153</v>
      </c>
      <c r="AM2138" s="141" t="str">
        <f t="shared" si="486"/>
        <v>2037.</v>
      </c>
      <c r="AN2138" s="156"/>
      <c r="AP2138" s="16"/>
    </row>
    <row r="2139" spans="1:42" ht="22.5" customHeight="1" x14ac:dyDescent="0.25">
      <c r="A2139" s="68" t="str">
        <f t="shared" si="509"/>
        <v>2038.</v>
      </c>
      <c r="B2139" s="25">
        <v>3924</v>
      </c>
      <c r="C2139" s="36" t="s">
        <v>783</v>
      </c>
      <c r="D2139" s="25">
        <v>1975</v>
      </c>
      <c r="E2139" s="68" t="s">
        <v>2932</v>
      </c>
      <c r="F2139" s="68" t="s">
        <v>2933</v>
      </c>
      <c r="G2139" s="25">
        <v>5</v>
      </c>
      <c r="H2139" s="25">
        <v>4</v>
      </c>
      <c r="I2139" s="146">
        <v>3628.5</v>
      </c>
      <c r="J2139" s="144">
        <v>3353.8</v>
      </c>
      <c r="K2139" s="146">
        <v>3353.8</v>
      </c>
      <c r="L2139" s="25">
        <v>142</v>
      </c>
      <c r="M2139" s="146">
        <f t="shared" si="518"/>
        <v>1571310</v>
      </c>
      <c r="N2139" s="142"/>
      <c r="O2139" s="142"/>
      <c r="P2139" s="142"/>
      <c r="Q2139" s="144">
        <f t="shared" si="519"/>
        <v>1571310</v>
      </c>
      <c r="R2139" s="146">
        <v>1571310</v>
      </c>
      <c r="S2139" s="25"/>
      <c r="T2139" s="146"/>
      <c r="U2139" s="146"/>
      <c r="V2139" s="146"/>
      <c r="W2139" s="146"/>
      <c r="X2139" s="146"/>
      <c r="Y2139" s="146"/>
      <c r="Z2139" s="146"/>
      <c r="AA2139" s="146"/>
      <c r="AB2139" s="146"/>
      <c r="AC2139" s="144"/>
      <c r="AD2139" s="144"/>
      <c r="AE2139" s="146"/>
      <c r="AF2139" s="146"/>
      <c r="AG2139" s="324">
        <v>2025</v>
      </c>
      <c r="AH2139" s="128"/>
      <c r="AI2139" s="148"/>
      <c r="AJ2139" s="148"/>
      <c r="AK2139" s="141">
        <f t="shared" si="485"/>
        <v>2038</v>
      </c>
      <c r="AL2139" s="35" t="s">
        <v>153</v>
      </c>
      <c r="AM2139" s="141" t="str">
        <f t="shared" si="486"/>
        <v>2038.</v>
      </c>
      <c r="AN2139" s="156"/>
      <c r="AO2139" s="274"/>
      <c r="AP2139" s="16"/>
    </row>
    <row r="2140" spans="1:42" ht="22.5" customHeight="1" x14ac:dyDescent="0.25">
      <c r="A2140" s="68" t="str">
        <f t="shared" si="509"/>
        <v>2039.</v>
      </c>
      <c r="B2140" s="25">
        <v>3926</v>
      </c>
      <c r="C2140" s="36" t="s">
        <v>1532</v>
      </c>
      <c r="D2140" s="25">
        <v>1984</v>
      </c>
      <c r="E2140" s="111" t="s">
        <v>2932</v>
      </c>
      <c r="F2140" s="68" t="s">
        <v>2933</v>
      </c>
      <c r="G2140" s="25">
        <v>5</v>
      </c>
      <c r="H2140" s="25">
        <v>7</v>
      </c>
      <c r="I2140" s="146">
        <v>4242.6000000000004</v>
      </c>
      <c r="J2140" s="146">
        <v>4242.6000000000004</v>
      </c>
      <c r="K2140" s="146">
        <v>4242.6000000000004</v>
      </c>
      <c r="L2140" s="25">
        <v>186</v>
      </c>
      <c r="M2140" s="146">
        <f t="shared" ref="M2140" si="520">R2140+T2140+V2140+X2140+Z2140+AB2140+AE2140+AF2140</f>
        <v>6161970</v>
      </c>
      <c r="N2140" s="146"/>
      <c r="O2140" s="146"/>
      <c r="P2140" s="146"/>
      <c r="Q2140" s="144">
        <f t="shared" ref="Q2140" si="521">M2140</f>
        <v>6161970</v>
      </c>
      <c r="R2140" s="146">
        <v>3005140</v>
      </c>
      <c r="S2140" s="25"/>
      <c r="T2140" s="146"/>
      <c r="U2140" s="146">
        <v>890</v>
      </c>
      <c r="V2140" s="146">
        <f>U2140*3547</f>
        <v>3156830</v>
      </c>
      <c r="W2140" s="146"/>
      <c r="X2140" s="146"/>
      <c r="Y2140" s="146"/>
      <c r="Z2140" s="146"/>
      <c r="AA2140" s="146"/>
      <c r="AB2140" s="146"/>
      <c r="AC2140" s="146"/>
      <c r="AD2140" s="146"/>
      <c r="AE2140" s="146"/>
      <c r="AF2140" s="146"/>
      <c r="AG2140" s="324">
        <v>2025</v>
      </c>
      <c r="AH2140" s="128"/>
      <c r="AI2140" s="132"/>
      <c r="AJ2140" s="132"/>
      <c r="AK2140" s="141">
        <f t="shared" si="485"/>
        <v>2039</v>
      </c>
      <c r="AL2140" s="35" t="s">
        <v>153</v>
      </c>
      <c r="AM2140" s="141" t="str">
        <f t="shared" si="486"/>
        <v>2039.</v>
      </c>
      <c r="AN2140" s="156"/>
      <c r="AP2140" s="16"/>
    </row>
    <row r="2141" spans="1:42" ht="22.5" customHeight="1" x14ac:dyDescent="0.25">
      <c r="A2141" s="68" t="str">
        <f t="shared" si="509"/>
        <v>2040.</v>
      </c>
      <c r="B2141" s="25">
        <v>3927</v>
      </c>
      <c r="C2141" s="36" t="s">
        <v>952</v>
      </c>
      <c r="D2141" s="25">
        <v>1987</v>
      </c>
      <c r="E2141" s="68" t="s">
        <v>2932</v>
      </c>
      <c r="F2141" s="68" t="s">
        <v>2933</v>
      </c>
      <c r="G2141" s="25">
        <v>5</v>
      </c>
      <c r="H2141" s="25">
        <v>4</v>
      </c>
      <c r="I2141" s="146">
        <v>4894.7</v>
      </c>
      <c r="J2141" s="144">
        <v>4306.8</v>
      </c>
      <c r="K2141" s="146">
        <v>4306.8</v>
      </c>
      <c r="L2141" s="25">
        <v>183</v>
      </c>
      <c r="M2141" s="146">
        <f>R2141+T2141+V2141+X2141+Z2141+AB2141+AE2141+AF2141</f>
        <v>7078000</v>
      </c>
      <c r="N2141" s="146"/>
      <c r="O2141" s="146"/>
      <c r="P2141" s="146"/>
      <c r="Q2141" s="144">
        <f>M2141</f>
        <v>7078000</v>
      </c>
      <c r="R2141" s="146">
        <v>3885700</v>
      </c>
      <c r="S2141" s="25"/>
      <c r="T2141" s="146"/>
      <c r="U2141" s="146">
        <v>900</v>
      </c>
      <c r="V2141" s="146">
        <f>U2141*3547</f>
        <v>3192300</v>
      </c>
      <c r="W2141" s="146"/>
      <c r="X2141" s="146"/>
      <c r="Y2141" s="146"/>
      <c r="Z2141" s="146"/>
      <c r="AA2141" s="146"/>
      <c r="AB2141" s="146"/>
      <c r="AC2141" s="146"/>
      <c r="AD2141" s="146"/>
      <c r="AE2141" s="146"/>
      <c r="AF2141" s="146"/>
      <c r="AG2141" s="324">
        <v>2025</v>
      </c>
      <c r="AH2141" s="128"/>
      <c r="AI2141" s="132"/>
      <c r="AJ2141" s="132"/>
      <c r="AK2141" s="141">
        <f t="shared" si="485"/>
        <v>2040</v>
      </c>
      <c r="AL2141" s="35" t="s">
        <v>153</v>
      </c>
      <c r="AM2141" s="141" t="str">
        <f t="shared" si="486"/>
        <v>2040.</v>
      </c>
      <c r="AN2141" s="156"/>
      <c r="AP2141" s="16"/>
    </row>
    <row r="2142" spans="1:42" ht="22.5" customHeight="1" x14ac:dyDescent="0.25">
      <c r="A2142" s="68" t="str">
        <f t="shared" si="509"/>
        <v>2041.</v>
      </c>
      <c r="B2142" s="25">
        <v>3931</v>
      </c>
      <c r="C2142" s="36" t="s">
        <v>784</v>
      </c>
      <c r="D2142" s="25">
        <v>1960</v>
      </c>
      <c r="E2142" s="68" t="s">
        <v>2932</v>
      </c>
      <c r="F2142" s="68" t="s">
        <v>2934</v>
      </c>
      <c r="G2142" s="25">
        <v>2</v>
      </c>
      <c r="H2142" s="25">
        <v>1</v>
      </c>
      <c r="I2142" s="146">
        <v>500.2</v>
      </c>
      <c r="J2142" s="144">
        <v>453.1</v>
      </c>
      <c r="K2142" s="146">
        <v>333.9</v>
      </c>
      <c r="L2142" s="25">
        <v>14</v>
      </c>
      <c r="M2142" s="146">
        <f t="shared" ref="M2142" si="522">R2142+T2142+V2142+X2142+Z2142+AB2142+AE2142+AF2142</f>
        <v>1007360</v>
      </c>
      <c r="N2142" s="142"/>
      <c r="O2142" s="142"/>
      <c r="P2142" s="142"/>
      <c r="Q2142" s="144">
        <f t="shared" ref="Q2142" si="523">M2142</f>
        <v>1007360</v>
      </c>
      <c r="R2142" s="146"/>
      <c r="S2142" s="25"/>
      <c r="T2142" s="146"/>
      <c r="U2142" s="146"/>
      <c r="V2142" s="146"/>
      <c r="W2142" s="146"/>
      <c r="X2142" s="146"/>
      <c r="Y2142" s="146">
        <v>320</v>
      </c>
      <c r="Z2142" s="146">
        <f>Y2142*3148</f>
        <v>1007360</v>
      </c>
      <c r="AA2142" s="146"/>
      <c r="AB2142" s="146"/>
      <c r="AC2142" s="144"/>
      <c r="AD2142" s="144"/>
      <c r="AE2142" s="144"/>
      <c r="AF2142" s="146"/>
      <c r="AG2142" s="324">
        <v>2025</v>
      </c>
      <c r="AH2142" s="129"/>
      <c r="AI2142" s="148"/>
      <c r="AJ2142" s="148"/>
      <c r="AK2142" s="141">
        <f t="shared" ref="AK2142:AK2205" si="524">MAX(AK2138:AK2141)+1</f>
        <v>2041</v>
      </c>
      <c r="AL2142" s="35" t="s">
        <v>153</v>
      </c>
      <c r="AM2142" s="141" t="str">
        <f t="shared" ref="AM2142:AM2205" si="525">CONCATENATE(AK2142,AL2142)</f>
        <v>2041.</v>
      </c>
      <c r="AN2142" s="156"/>
      <c r="AO2142" s="274"/>
      <c r="AP2142" s="16"/>
    </row>
    <row r="2143" spans="1:42" ht="22.5" customHeight="1" x14ac:dyDescent="0.25">
      <c r="A2143" s="68" t="str">
        <f t="shared" si="509"/>
        <v>2042.</v>
      </c>
      <c r="B2143" s="25">
        <v>3934</v>
      </c>
      <c r="C2143" s="36" t="s">
        <v>1534</v>
      </c>
      <c r="D2143" s="25">
        <v>1987</v>
      </c>
      <c r="E2143" s="68" t="s">
        <v>2932</v>
      </c>
      <c r="F2143" s="68" t="s">
        <v>2934</v>
      </c>
      <c r="G2143" s="25">
        <v>5</v>
      </c>
      <c r="H2143" s="25">
        <v>1</v>
      </c>
      <c r="I2143" s="146">
        <v>2328.5</v>
      </c>
      <c r="J2143" s="146">
        <v>1848.9</v>
      </c>
      <c r="K2143" s="146">
        <v>1848.9</v>
      </c>
      <c r="L2143" s="25">
        <v>95</v>
      </c>
      <c r="M2143" s="146">
        <f>R2143+T2143+V2143+X2143+Z2143+AB2143+AE2143+AF2143</f>
        <v>591552</v>
      </c>
      <c r="N2143" s="146"/>
      <c r="O2143" s="146"/>
      <c r="P2143" s="146"/>
      <c r="Q2143" s="144">
        <f>M2143</f>
        <v>591552</v>
      </c>
      <c r="R2143" s="146">
        <v>591552</v>
      </c>
      <c r="S2143" s="25"/>
      <c r="T2143" s="146"/>
      <c r="U2143" s="146"/>
      <c r="V2143" s="146"/>
      <c r="W2143" s="146"/>
      <c r="X2143" s="146"/>
      <c r="Y2143" s="146"/>
      <c r="Z2143" s="146"/>
      <c r="AA2143" s="146"/>
      <c r="AB2143" s="146"/>
      <c r="AC2143" s="146"/>
      <c r="AD2143" s="146"/>
      <c r="AE2143" s="146"/>
      <c r="AF2143" s="146"/>
      <c r="AG2143" s="324">
        <v>2025</v>
      </c>
      <c r="AH2143" s="128"/>
      <c r="AI2143" s="132"/>
      <c r="AJ2143" s="132"/>
      <c r="AK2143" s="141">
        <f t="shared" si="524"/>
        <v>2042</v>
      </c>
      <c r="AL2143" s="35" t="s">
        <v>153</v>
      </c>
      <c r="AM2143" s="141" t="str">
        <f t="shared" si="525"/>
        <v>2042.</v>
      </c>
      <c r="AN2143" s="156"/>
      <c r="AP2143" s="16"/>
    </row>
    <row r="2144" spans="1:42" ht="22.5" customHeight="1" x14ac:dyDescent="0.25">
      <c r="A2144" s="68" t="str">
        <f t="shared" si="509"/>
        <v>2043.</v>
      </c>
      <c r="B2144" s="25">
        <v>3942</v>
      </c>
      <c r="C2144" s="36" t="s">
        <v>785</v>
      </c>
      <c r="D2144" s="25">
        <v>1965</v>
      </c>
      <c r="E2144" s="68" t="s">
        <v>2932</v>
      </c>
      <c r="F2144" s="68" t="s">
        <v>2934</v>
      </c>
      <c r="G2144" s="25">
        <v>4</v>
      </c>
      <c r="H2144" s="25">
        <v>4</v>
      </c>
      <c r="I2144" s="146">
        <v>1329.9</v>
      </c>
      <c r="J2144" s="144">
        <v>1219.3</v>
      </c>
      <c r="K2144" s="146">
        <v>985.2</v>
      </c>
      <c r="L2144" s="25">
        <v>41</v>
      </c>
      <c r="M2144" s="146">
        <f>R2144+T2144+V2144+X2144+Z2144+AB2144+AE2144+AF2144</f>
        <v>2783510</v>
      </c>
      <c r="N2144" s="142"/>
      <c r="O2144" s="142"/>
      <c r="P2144" s="142"/>
      <c r="Q2144" s="144">
        <f>M2144</f>
        <v>2783510</v>
      </c>
      <c r="R2144" s="146"/>
      <c r="S2144" s="25"/>
      <c r="T2144" s="146"/>
      <c r="U2144" s="146">
        <v>370</v>
      </c>
      <c r="V2144" s="146">
        <f>U2144*7523</f>
        <v>2783510</v>
      </c>
      <c r="W2144" s="146"/>
      <c r="X2144" s="146"/>
      <c r="Y2144" s="146"/>
      <c r="Z2144" s="146"/>
      <c r="AA2144" s="146"/>
      <c r="AB2144" s="146"/>
      <c r="AC2144" s="144"/>
      <c r="AD2144" s="144"/>
      <c r="AE2144" s="146"/>
      <c r="AF2144" s="146"/>
      <c r="AG2144" s="324">
        <v>2025</v>
      </c>
      <c r="AH2144" s="129"/>
      <c r="AI2144" s="132"/>
      <c r="AJ2144" s="132"/>
      <c r="AK2144" s="141">
        <f t="shared" si="524"/>
        <v>2043</v>
      </c>
      <c r="AL2144" s="35" t="s">
        <v>153</v>
      </c>
      <c r="AM2144" s="141" t="str">
        <f t="shared" si="525"/>
        <v>2043.</v>
      </c>
      <c r="AN2144" s="156"/>
      <c r="AO2144" s="274"/>
      <c r="AP2144" s="16"/>
    </row>
    <row r="2145" spans="1:42" ht="22.5" customHeight="1" x14ac:dyDescent="0.25">
      <c r="A2145" s="68" t="str">
        <f t="shared" si="509"/>
        <v>2044.</v>
      </c>
      <c r="B2145" s="25">
        <v>3945</v>
      </c>
      <c r="C2145" s="36" t="s">
        <v>122</v>
      </c>
      <c r="D2145" s="25">
        <v>1970</v>
      </c>
      <c r="E2145" s="68" t="s">
        <v>2932</v>
      </c>
      <c r="F2145" s="68" t="s">
        <v>2933</v>
      </c>
      <c r="G2145" s="25">
        <v>5</v>
      </c>
      <c r="H2145" s="25">
        <v>3</v>
      </c>
      <c r="I2145" s="146">
        <v>2971</v>
      </c>
      <c r="J2145" s="144">
        <v>2651.7</v>
      </c>
      <c r="K2145" s="146">
        <v>2651.7</v>
      </c>
      <c r="L2145" s="25">
        <v>105</v>
      </c>
      <c r="M2145" s="146">
        <f>R2145+T2145+V2145+X2145+Z2145+AB2145+AE2145+AF2145</f>
        <v>5342080</v>
      </c>
      <c r="N2145" s="142"/>
      <c r="O2145" s="142"/>
      <c r="P2145" s="142"/>
      <c r="Q2145" s="144">
        <f>M2145</f>
        <v>5342080</v>
      </c>
      <c r="R2145" s="146">
        <f>2761480+2580600</f>
        <v>5342080</v>
      </c>
      <c r="S2145" s="25"/>
      <c r="T2145" s="146"/>
      <c r="U2145" s="146"/>
      <c r="V2145" s="146"/>
      <c r="W2145" s="146"/>
      <c r="X2145" s="146"/>
      <c r="Y2145" s="146"/>
      <c r="Z2145" s="146"/>
      <c r="AA2145" s="146"/>
      <c r="AB2145" s="146"/>
      <c r="AC2145" s="144"/>
      <c r="AD2145" s="144"/>
      <c r="AE2145" s="146"/>
      <c r="AF2145" s="146"/>
      <c r="AG2145" s="324">
        <v>2025</v>
      </c>
      <c r="AH2145" s="129"/>
      <c r="AI2145" s="148"/>
      <c r="AJ2145" s="148"/>
      <c r="AK2145" s="141">
        <f t="shared" si="524"/>
        <v>2044</v>
      </c>
      <c r="AL2145" s="35" t="s">
        <v>153</v>
      </c>
      <c r="AM2145" s="141" t="str">
        <f t="shared" si="525"/>
        <v>2044.</v>
      </c>
      <c r="AN2145" s="156"/>
      <c r="AO2145" s="274"/>
      <c r="AP2145" s="16"/>
    </row>
    <row r="2146" spans="1:42" ht="22.5" customHeight="1" x14ac:dyDescent="0.25">
      <c r="A2146" s="68" t="str">
        <f t="shared" si="509"/>
        <v>2045.</v>
      </c>
      <c r="B2146" s="25">
        <v>3947</v>
      </c>
      <c r="C2146" s="36" t="s">
        <v>786</v>
      </c>
      <c r="D2146" s="25">
        <v>1961</v>
      </c>
      <c r="E2146" s="68" t="s">
        <v>2932</v>
      </c>
      <c r="F2146" s="68" t="s">
        <v>2934</v>
      </c>
      <c r="G2146" s="25">
        <v>2</v>
      </c>
      <c r="H2146" s="25">
        <v>1</v>
      </c>
      <c r="I2146" s="146">
        <v>326.2</v>
      </c>
      <c r="J2146" s="144">
        <v>315.7</v>
      </c>
      <c r="K2146" s="146">
        <v>231</v>
      </c>
      <c r="L2146" s="25">
        <v>12</v>
      </c>
      <c r="M2146" s="146">
        <f>R2146+T2146+V2146+X2146+Z2146+AB2146+AE2146+AF2146</f>
        <v>184860</v>
      </c>
      <c r="N2146" s="142"/>
      <c r="O2146" s="142"/>
      <c r="P2146" s="142"/>
      <c r="Q2146" s="144">
        <f>M2146</f>
        <v>184860</v>
      </c>
      <c r="R2146" s="146">
        <v>184860</v>
      </c>
      <c r="S2146" s="25"/>
      <c r="T2146" s="146"/>
      <c r="U2146" s="146"/>
      <c r="V2146" s="146"/>
      <c r="W2146" s="146"/>
      <c r="X2146" s="146"/>
      <c r="Y2146" s="146"/>
      <c r="Z2146" s="146"/>
      <c r="AA2146" s="146"/>
      <c r="AB2146" s="146"/>
      <c r="AC2146" s="144"/>
      <c r="AD2146" s="144"/>
      <c r="AE2146" s="144"/>
      <c r="AF2146" s="146"/>
      <c r="AG2146" s="324">
        <v>2025</v>
      </c>
      <c r="AH2146" s="129"/>
      <c r="AI2146" s="148"/>
      <c r="AJ2146" s="148"/>
      <c r="AK2146" s="141">
        <f t="shared" si="524"/>
        <v>2045</v>
      </c>
      <c r="AL2146" s="35" t="s">
        <v>153</v>
      </c>
      <c r="AM2146" s="141" t="str">
        <f t="shared" si="525"/>
        <v>2045.</v>
      </c>
      <c r="AN2146" s="156"/>
      <c r="AO2146" s="274"/>
      <c r="AP2146" s="16"/>
    </row>
    <row r="2147" spans="1:42" ht="22.5" customHeight="1" x14ac:dyDescent="0.25">
      <c r="A2147" s="68" t="str">
        <f t="shared" si="509"/>
        <v>2046.</v>
      </c>
      <c r="B2147" s="25">
        <v>3952</v>
      </c>
      <c r="C2147" s="36" t="s">
        <v>788</v>
      </c>
      <c r="D2147" s="25">
        <v>1959</v>
      </c>
      <c r="E2147" s="68" t="s">
        <v>2932</v>
      </c>
      <c r="F2147" s="68" t="s">
        <v>2934</v>
      </c>
      <c r="G2147" s="25">
        <v>2</v>
      </c>
      <c r="H2147" s="25">
        <v>1</v>
      </c>
      <c r="I2147" s="146">
        <v>995.1</v>
      </c>
      <c r="J2147" s="144">
        <v>913.2</v>
      </c>
      <c r="K2147" s="146">
        <v>745.6</v>
      </c>
      <c r="L2147" s="25">
        <v>25</v>
      </c>
      <c r="M2147" s="146">
        <f>R2147+T2147+V2147+X2147+Z2147+AB2147+AE2147+AF2147</f>
        <v>5051180</v>
      </c>
      <c r="N2147" s="142"/>
      <c r="O2147" s="142"/>
      <c r="P2147" s="142"/>
      <c r="Q2147" s="144">
        <f>M2147</f>
        <v>5051180</v>
      </c>
      <c r="R2147" s="146">
        <v>462150</v>
      </c>
      <c r="S2147" s="25"/>
      <c r="T2147" s="146"/>
      <c r="U2147" s="146">
        <v>610</v>
      </c>
      <c r="V2147" s="146">
        <f>U2147*7523</f>
        <v>4589030</v>
      </c>
      <c r="W2147" s="146"/>
      <c r="X2147" s="146"/>
      <c r="Y2147" s="146"/>
      <c r="Z2147" s="146"/>
      <c r="AA2147" s="146"/>
      <c r="AB2147" s="146"/>
      <c r="AC2147" s="144"/>
      <c r="AD2147" s="144"/>
      <c r="AE2147" s="144"/>
      <c r="AF2147" s="146"/>
      <c r="AG2147" s="324">
        <v>2025</v>
      </c>
      <c r="AH2147" s="129"/>
      <c r="AI2147" s="132"/>
      <c r="AJ2147" s="132"/>
      <c r="AK2147" s="141">
        <f t="shared" si="524"/>
        <v>2046</v>
      </c>
      <c r="AL2147" s="35" t="s">
        <v>153</v>
      </c>
      <c r="AM2147" s="141" t="str">
        <f t="shared" si="525"/>
        <v>2046.</v>
      </c>
      <c r="AN2147" s="156"/>
      <c r="AO2147" s="274"/>
      <c r="AP2147" s="16"/>
    </row>
    <row r="2148" spans="1:42" ht="22.5" customHeight="1" x14ac:dyDescent="0.25">
      <c r="A2148" s="68" t="str">
        <f t="shared" si="509"/>
        <v>2047.</v>
      </c>
      <c r="B2148" s="25">
        <v>3959</v>
      </c>
      <c r="C2148" s="36" t="s">
        <v>129</v>
      </c>
      <c r="D2148" s="25">
        <v>1961</v>
      </c>
      <c r="E2148" s="68" t="s">
        <v>2932</v>
      </c>
      <c r="F2148" s="68" t="s">
        <v>2934</v>
      </c>
      <c r="G2148" s="25">
        <v>2</v>
      </c>
      <c r="H2148" s="25">
        <v>2</v>
      </c>
      <c r="I2148" s="146">
        <v>718.3</v>
      </c>
      <c r="J2148" s="144">
        <v>659.8</v>
      </c>
      <c r="K2148" s="146">
        <v>546.79999999999995</v>
      </c>
      <c r="L2148" s="25">
        <v>25</v>
      </c>
      <c r="M2148" s="146">
        <f t="shared" ref="M2148" si="526">R2148+T2148+V2148+X2148+Z2148+AB2148+AE2148+AF2148</f>
        <v>6952590</v>
      </c>
      <c r="N2148" s="142"/>
      <c r="O2148" s="142"/>
      <c r="P2148" s="142"/>
      <c r="Q2148" s="144">
        <f t="shared" ref="Q2148" si="527">M2148</f>
        <v>6952590</v>
      </c>
      <c r="R2148" s="146">
        <f>656880+1258910</f>
        <v>1915790</v>
      </c>
      <c r="S2148" s="25"/>
      <c r="T2148" s="146"/>
      <c r="U2148" s="146"/>
      <c r="V2148" s="146"/>
      <c r="W2148" s="146"/>
      <c r="X2148" s="146"/>
      <c r="Y2148" s="146">
        <v>1600</v>
      </c>
      <c r="Z2148" s="146">
        <f>Y2148*3148</f>
        <v>5036800</v>
      </c>
      <c r="AA2148" s="146"/>
      <c r="AB2148" s="146"/>
      <c r="AC2148" s="144"/>
      <c r="AD2148" s="144"/>
      <c r="AE2148" s="144"/>
      <c r="AF2148" s="146"/>
      <c r="AG2148" s="324">
        <v>2025</v>
      </c>
      <c r="AH2148" s="129"/>
      <c r="AI2148" s="148"/>
      <c r="AJ2148" s="148"/>
      <c r="AK2148" s="141">
        <f t="shared" si="524"/>
        <v>2047</v>
      </c>
      <c r="AL2148" s="35" t="s">
        <v>153</v>
      </c>
      <c r="AM2148" s="141" t="str">
        <f t="shared" si="525"/>
        <v>2047.</v>
      </c>
      <c r="AN2148" s="156"/>
      <c r="AO2148" s="274"/>
      <c r="AP2148" s="16"/>
    </row>
    <row r="2149" spans="1:42" ht="22.5" customHeight="1" x14ac:dyDescent="0.25">
      <c r="A2149" s="68" t="str">
        <f t="shared" si="509"/>
        <v>2048.</v>
      </c>
      <c r="B2149" s="25">
        <v>3962</v>
      </c>
      <c r="C2149" s="36" t="s">
        <v>937</v>
      </c>
      <c r="D2149" s="25">
        <v>1960</v>
      </c>
      <c r="E2149" s="111" t="s">
        <v>2932</v>
      </c>
      <c r="F2149" s="68" t="s">
        <v>2934</v>
      </c>
      <c r="G2149" s="25">
        <v>2</v>
      </c>
      <c r="H2149" s="25">
        <v>2</v>
      </c>
      <c r="I2149" s="146">
        <v>692.7</v>
      </c>
      <c r="J2149" s="144">
        <v>647.6</v>
      </c>
      <c r="K2149" s="146">
        <v>647.6</v>
      </c>
      <c r="L2149" s="25">
        <v>30</v>
      </c>
      <c r="M2149" s="146">
        <f>R2149+T2149+V2149+X2149+Z2149+AB2149+AE2149+AF2149</f>
        <v>3122045</v>
      </c>
      <c r="N2149" s="146"/>
      <c r="O2149" s="146"/>
      <c r="P2149" s="146"/>
      <c r="Q2149" s="144">
        <f>M2149</f>
        <v>3122045</v>
      </c>
      <c r="R2149" s="146"/>
      <c r="S2149" s="25"/>
      <c r="T2149" s="146"/>
      <c r="U2149" s="146">
        <v>415</v>
      </c>
      <c r="V2149" s="146">
        <f>U2149*7523</f>
        <v>3122045</v>
      </c>
      <c r="W2149" s="146"/>
      <c r="X2149" s="146"/>
      <c r="Y2149" s="146"/>
      <c r="Z2149" s="146"/>
      <c r="AA2149" s="146"/>
      <c r="AB2149" s="146"/>
      <c r="AC2149" s="146"/>
      <c r="AD2149" s="146"/>
      <c r="AE2149" s="146"/>
      <c r="AF2149" s="146"/>
      <c r="AG2149" s="324">
        <v>2025</v>
      </c>
      <c r="AH2149" s="133"/>
      <c r="AI2149" s="132"/>
      <c r="AJ2149" s="132"/>
      <c r="AK2149" s="141">
        <f t="shared" si="524"/>
        <v>2048</v>
      </c>
      <c r="AL2149" s="35" t="s">
        <v>153</v>
      </c>
      <c r="AM2149" s="141" t="str">
        <f t="shared" si="525"/>
        <v>2048.</v>
      </c>
      <c r="AN2149" s="156"/>
      <c r="AO2149" s="35"/>
      <c r="AP2149" s="16"/>
    </row>
    <row r="2150" spans="1:42" ht="22.5" customHeight="1" x14ac:dyDescent="0.25">
      <c r="A2150" s="68" t="str">
        <f t="shared" si="509"/>
        <v>2049.</v>
      </c>
      <c r="B2150" s="25">
        <v>3963</v>
      </c>
      <c r="C2150" s="36" t="s">
        <v>790</v>
      </c>
      <c r="D2150" s="25">
        <v>1961</v>
      </c>
      <c r="E2150" s="68" t="s">
        <v>2932</v>
      </c>
      <c r="F2150" s="68" t="s">
        <v>2934</v>
      </c>
      <c r="G2150" s="25">
        <v>2</v>
      </c>
      <c r="H2150" s="25">
        <v>2</v>
      </c>
      <c r="I2150" s="146">
        <v>684.4</v>
      </c>
      <c r="J2150" s="144">
        <v>637.9</v>
      </c>
      <c r="K2150" s="146">
        <v>637.9</v>
      </c>
      <c r="L2150" s="25">
        <v>27</v>
      </c>
      <c r="M2150" s="146">
        <f t="shared" ref="M2150" si="528">R2150+T2150+V2150+X2150+Z2150+AB2150+AE2150+AF2150</f>
        <v>3498570</v>
      </c>
      <c r="N2150" s="142"/>
      <c r="O2150" s="142"/>
      <c r="P2150" s="142"/>
      <c r="Q2150" s="144">
        <f t="shared" ref="Q2150" si="529">M2150</f>
        <v>3498570</v>
      </c>
      <c r="R2150" s="146">
        <v>338910</v>
      </c>
      <c r="S2150" s="25"/>
      <c r="T2150" s="146"/>
      <c r="U2150" s="146">
        <v>420</v>
      </c>
      <c r="V2150" s="146">
        <f>U2150*7523</f>
        <v>3159660</v>
      </c>
      <c r="W2150" s="146"/>
      <c r="X2150" s="146"/>
      <c r="Y2150" s="146"/>
      <c r="Z2150" s="146"/>
      <c r="AA2150" s="146"/>
      <c r="AB2150" s="146"/>
      <c r="AC2150" s="144"/>
      <c r="AD2150" s="144"/>
      <c r="AE2150" s="146"/>
      <c r="AF2150" s="146"/>
      <c r="AG2150" s="324">
        <v>2025</v>
      </c>
      <c r="AH2150" s="129"/>
      <c r="AI2150" s="132"/>
      <c r="AJ2150" s="132"/>
      <c r="AK2150" s="141">
        <f t="shared" si="524"/>
        <v>2049</v>
      </c>
      <c r="AL2150" s="35" t="s">
        <v>153</v>
      </c>
      <c r="AM2150" s="141" t="str">
        <f t="shared" si="525"/>
        <v>2049.</v>
      </c>
      <c r="AN2150" s="156"/>
      <c r="AO2150" s="274"/>
      <c r="AP2150" s="16"/>
    </row>
    <row r="2151" spans="1:42" ht="22.5" customHeight="1" x14ac:dyDescent="0.25">
      <c r="A2151" s="68" t="str">
        <f t="shared" si="509"/>
        <v>2050.</v>
      </c>
      <c r="B2151" s="25">
        <v>3964</v>
      </c>
      <c r="C2151" s="36" t="s">
        <v>1538</v>
      </c>
      <c r="D2151" s="25">
        <v>1966</v>
      </c>
      <c r="E2151" s="68" t="s">
        <v>2932</v>
      </c>
      <c r="F2151" s="68" t="s">
        <v>2934</v>
      </c>
      <c r="G2151" s="25">
        <v>4</v>
      </c>
      <c r="H2151" s="25">
        <v>2</v>
      </c>
      <c r="I2151" s="146">
        <v>1237.8</v>
      </c>
      <c r="J2151" s="146">
        <v>1267.3</v>
      </c>
      <c r="K2151" s="146">
        <v>1196.2</v>
      </c>
      <c r="L2151" s="25">
        <v>49</v>
      </c>
      <c r="M2151" s="146">
        <f t="shared" ref="M2151:M2162" si="530">R2151+T2151+V2151+X2151+Z2151+AB2151+AE2151+AF2151</f>
        <v>3460580</v>
      </c>
      <c r="N2151" s="146"/>
      <c r="O2151" s="146"/>
      <c r="P2151" s="146"/>
      <c r="Q2151" s="144">
        <f t="shared" ref="Q2151:Q2162" si="531">M2151</f>
        <v>3460580</v>
      </c>
      <c r="R2151" s="146"/>
      <c r="S2151" s="25"/>
      <c r="T2151" s="146"/>
      <c r="U2151" s="146">
        <v>460</v>
      </c>
      <c r="V2151" s="146">
        <f>U2151*7523</f>
        <v>3460580</v>
      </c>
      <c r="W2151" s="146"/>
      <c r="X2151" s="146"/>
      <c r="Y2151" s="146"/>
      <c r="Z2151" s="146"/>
      <c r="AA2151" s="146"/>
      <c r="AB2151" s="146"/>
      <c r="AC2151" s="146"/>
      <c r="AD2151" s="146"/>
      <c r="AE2151" s="146"/>
      <c r="AF2151" s="146"/>
      <c r="AG2151" s="324">
        <v>2025</v>
      </c>
      <c r="AH2151" s="128"/>
      <c r="AI2151" s="132"/>
      <c r="AJ2151" s="132"/>
      <c r="AK2151" s="141">
        <f t="shared" si="524"/>
        <v>2050</v>
      </c>
      <c r="AL2151" s="35" t="s">
        <v>153</v>
      </c>
      <c r="AM2151" s="141" t="str">
        <f t="shared" si="525"/>
        <v>2050.</v>
      </c>
      <c r="AN2151" s="156"/>
      <c r="AP2151" s="16"/>
    </row>
    <row r="2152" spans="1:42" ht="22.5" customHeight="1" x14ac:dyDescent="0.25">
      <c r="A2152" s="68" t="str">
        <f t="shared" si="509"/>
        <v>2051.</v>
      </c>
      <c r="B2152" s="25">
        <v>3966</v>
      </c>
      <c r="C2152" s="36" t="s">
        <v>1539</v>
      </c>
      <c r="D2152" s="25">
        <v>1977</v>
      </c>
      <c r="E2152" s="68" t="s">
        <v>2932</v>
      </c>
      <c r="F2152" s="68" t="s">
        <v>2934</v>
      </c>
      <c r="G2152" s="25">
        <v>5</v>
      </c>
      <c r="H2152" s="25">
        <v>4</v>
      </c>
      <c r="I2152" s="146">
        <v>3569.8</v>
      </c>
      <c r="J2152" s="146">
        <v>3571.32</v>
      </c>
      <c r="K2152" s="146">
        <v>3424.5</v>
      </c>
      <c r="L2152" s="25">
        <v>157</v>
      </c>
      <c r="M2152" s="146">
        <f t="shared" si="530"/>
        <v>3123133.5</v>
      </c>
      <c r="N2152" s="142"/>
      <c r="O2152" s="142"/>
      <c r="P2152" s="142"/>
      <c r="Q2152" s="144">
        <f t="shared" si="531"/>
        <v>3123133.5</v>
      </c>
      <c r="R2152" s="146"/>
      <c r="S2152" s="25"/>
      <c r="T2152" s="146"/>
      <c r="U2152" s="146">
        <v>880.5</v>
      </c>
      <c r="V2152" s="146">
        <f>U2152*3547</f>
        <v>3123133.5</v>
      </c>
      <c r="W2152" s="146"/>
      <c r="X2152" s="146"/>
      <c r="Y2152" s="146"/>
      <c r="Z2152" s="146"/>
      <c r="AA2152" s="146"/>
      <c r="AB2152" s="146"/>
      <c r="AC2152" s="144"/>
      <c r="AD2152" s="144"/>
      <c r="AE2152" s="144"/>
      <c r="AF2152" s="146"/>
      <c r="AG2152" s="324">
        <v>2025</v>
      </c>
      <c r="AH2152" s="129"/>
      <c r="AI2152" s="132"/>
      <c r="AJ2152" s="132"/>
      <c r="AK2152" s="141">
        <f t="shared" si="524"/>
        <v>2051</v>
      </c>
      <c r="AL2152" s="35" t="s">
        <v>153</v>
      </c>
      <c r="AM2152" s="141" t="str">
        <f t="shared" si="525"/>
        <v>2051.</v>
      </c>
      <c r="AN2152" s="156"/>
      <c r="AO2152" s="274"/>
      <c r="AP2152" s="16"/>
    </row>
    <row r="2153" spans="1:42" ht="22.5" customHeight="1" x14ac:dyDescent="0.25">
      <c r="A2153" s="68" t="str">
        <f t="shared" si="509"/>
        <v>2052.</v>
      </c>
      <c r="B2153" s="25">
        <v>3973</v>
      </c>
      <c r="C2153" s="36" t="s">
        <v>956</v>
      </c>
      <c r="D2153" s="25">
        <v>1968</v>
      </c>
      <c r="E2153" s="68" t="s">
        <v>2932</v>
      </c>
      <c r="F2153" s="68" t="s">
        <v>2934</v>
      </c>
      <c r="G2153" s="25">
        <v>4</v>
      </c>
      <c r="H2153" s="25">
        <v>4</v>
      </c>
      <c r="I2153" s="146">
        <v>6190.6</v>
      </c>
      <c r="J2153" s="144">
        <v>2531</v>
      </c>
      <c r="K2153" s="146">
        <v>2531</v>
      </c>
      <c r="L2153" s="25">
        <v>94</v>
      </c>
      <c r="M2153" s="146">
        <f t="shared" si="530"/>
        <v>10233536.9</v>
      </c>
      <c r="N2153" s="146"/>
      <c r="O2153" s="146"/>
      <c r="P2153" s="146"/>
      <c r="Q2153" s="144">
        <f t="shared" si="531"/>
        <v>10233536.9</v>
      </c>
      <c r="R2153" s="146"/>
      <c r="S2153" s="25"/>
      <c r="T2153" s="146"/>
      <c r="U2153" s="146">
        <v>1360.3</v>
      </c>
      <c r="V2153" s="146">
        <f>U2153*7523</f>
        <v>10233536.9</v>
      </c>
      <c r="W2153" s="146"/>
      <c r="X2153" s="146"/>
      <c r="Y2153" s="146"/>
      <c r="Z2153" s="146"/>
      <c r="AA2153" s="146"/>
      <c r="AB2153" s="146"/>
      <c r="AC2153" s="146"/>
      <c r="AD2153" s="146"/>
      <c r="AE2153" s="146"/>
      <c r="AF2153" s="146"/>
      <c r="AG2153" s="324">
        <v>2025</v>
      </c>
      <c r="AH2153" s="128"/>
      <c r="AI2153" s="132"/>
      <c r="AJ2153" s="132"/>
      <c r="AK2153" s="141">
        <f t="shared" si="524"/>
        <v>2052</v>
      </c>
      <c r="AL2153" s="35" t="s">
        <v>153</v>
      </c>
      <c r="AM2153" s="141" t="str">
        <f t="shared" si="525"/>
        <v>2052.</v>
      </c>
      <c r="AN2153" s="156"/>
      <c r="AP2153" s="16"/>
    </row>
    <row r="2154" spans="1:42" ht="22.5" customHeight="1" x14ac:dyDescent="0.25">
      <c r="A2154" s="68" t="str">
        <f t="shared" si="509"/>
        <v>2053.</v>
      </c>
      <c r="B2154" s="25">
        <v>3977</v>
      </c>
      <c r="C2154" s="36" t="s">
        <v>1541</v>
      </c>
      <c r="D2154" s="25">
        <v>1956</v>
      </c>
      <c r="E2154" s="68" t="s">
        <v>2932</v>
      </c>
      <c r="F2154" s="68" t="s">
        <v>2934</v>
      </c>
      <c r="G2154" s="25">
        <v>2</v>
      </c>
      <c r="H2154" s="25">
        <v>2</v>
      </c>
      <c r="I2154" s="144">
        <v>733</v>
      </c>
      <c r="J2154" s="144">
        <v>383.3</v>
      </c>
      <c r="K2154" s="144">
        <v>383.3</v>
      </c>
      <c r="L2154" s="30">
        <v>18</v>
      </c>
      <c r="M2154" s="146">
        <f t="shared" si="530"/>
        <v>2610481</v>
      </c>
      <c r="N2154" s="146"/>
      <c r="O2154" s="146"/>
      <c r="P2154" s="146"/>
      <c r="Q2154" s="144">
        <f t="shared" si="531"/>
        <v>2610481</v>
      </c>
      <c r="R2154" s="146"/>
      <c r="S2154" s="25"/>
      <c r="T2154" s="146"/>
      <c r="U2154" s="146">
        <v>347</v>
      </c>
      <c r="V2154" s="146">
        <f>U2154*7523</f>
        <v>2610481</v>
      </c>
      <c r="W2154" s="146"/>
      <c r="X2154" s="146"/>
      <c r="Y2154" s="146"/>
      <c r="Z2154" s="146"/>
      <c r="AA2154" s="146"/>
      <c r="AB2154" s="146"/>
      <c r="AC2154" s="146"/>
      <c r="AD2154" s="146"/>
      <c r="AE2154" s="146"/>
      <c r="AF2154" s="146"/>
      <c r="AG2154" s="324">
        <v>2025</v>
      </c>
      <c r="AH2154" s="128"/>
      <c r="AI2154" s="132"/>
      <c r="AJ2154" s="132"/>
      <c r="AK2154" s="141">
        <f t="shared" si="524"/>
        <v>2053</v>
      </c>
      <c r="AL2154" s="35" t="s">
        <v>153</v>
      </c>
      <c r="AM2154" s="141" t="str">
        <f t="shared" si="525"/>
        <v>2053.</v>
      </c>
      <c r="AN2154" s="156"/>
      <c r="AP2154" s="16"/>
    </row>
    <row r="2155" spans="1:42" ht="22.5" customHeight="1" x14ac:dyDescent="0.25">
      <c r="A2155" s="68" t="str">
        <f t="shared" si="509"/>
        <v>2054.</v>
      </c>
      <c r="B2155" s="25">
        <v>3985</v>
      </c>
      <c r="C2155" s="36" t="s">
        <v>1542</v>
      </c>
      <c r="D2155" s="25">
        <v>1984</v>
      </c>
      <c r="E2155" s="111" t="s">
        <v>2932</v>
      </c>
      <c r="F2155" s="68" t="s">
        <v>2933</v>
      </c>
      <c r="G2155" s="25">
        <v>5</v>
      </c>
      <c r="H2155" s="25">
        <v>3</v>
      </c>
      <c r="I2155" s="146">
        <v>518.6</v>
      </c>
      <c r="J2155" s="146">
        <v>460.3</v>
      </c>
      <c r="K2155" s="146">
        <v>460.3</v>
      </c>
      <c r="L2155" s="25">
        <v>19</v>
      </c>
      <c r="M2155" s="146">
        <f t="shared" si="530"/>
        <v>178698</v>
      </c>
      <c r="N2155" s="142"/>
      <c r="O2155" s="142"/>
      <c r="P2155" s="142"/>
      <c r="Q2155" s="144">
        <f t="shared" si="531"/>
        <v>178698</v>
      </c>
      <c r="R2155" s="146">
        <v>178698</v>
      </c>
      <c r="S2155" s="25"/>
      <c r="T2155" s="146"/>
      <c r="U2155" s="146"/>
      <c r="V2155" s="146"/>
      <c r="W2155" s="146"/>
      <c r="X2155" s="146"/>
      <c r="Y2155" s="146"/>
      <c r="Z2155" s="146"/>
      <c r="AA2155" s="146"/>
      <c r="AB2155" s="146"/>
      <c r="AC2155" s="144"/>
      <c r="AD2155" s="144"/>
      <c r="AE2155" s="144"/>
      <c r="AF2155" s="146"/>
      <c r="AG2155" s="324">
        <v>2025</v>
      </c>
      <c r="AH2155" s="129"/>
      <c r="AI2155" s="148"/>
      <c r="AJ2155" s="148"/>
      <c r="AK2155" s="141">
        <f t="shared" si="524"/>
        <v>2054</v>
      </c>
      <c r="AL2155" s="35" t="s">
        <v>153</v>
      </c>
      <c r="AM2155" s="141" t="str">
        <f t="shared" si="525"/>
        <v>2054.</v>
      </c>
      <c r="AN2155" s="156"/>
      <c r="AO2155" s="274"/>
      <c r="AP2155" s="16"/>
    </row>
    <row r="2156" spans="1:42" ht="22.5" customHeight="1" x14ac:dyDescent="0.25">
      <c r="A2156" s="68" t="str">
        <f t="shared" si="509"/>
        <v>2055.</v>
      </c>
      <c r="B2156" s="25">
        <v>3987</v>
      </c>
      <c r="C2156" s="36" t="s">
        <v>138</v>
      </c>
      <c r="D2156" s="25">
        <v>1962</v>
      </c>
      <c r="E2156" s="68" t="s">
        <v>2932</v>
      </c>
      <c r="F2156" s="68" t="s">
        <v>2934</v>
      </c>
      <c r="G2156" s="25">
        <v>2</v>
      </c>
      <c r="H2156" s="25">
        <v>2</v>
      </c>
      <c r="I2156" s="146">
        <v>1045</v>
      </c>
      <c r="J2156" s="144">
        <v>861.7</v>
      </c>
      <c r="K2156" s="146">
        <v>861.7</v>
      </c>
      <c r="L2156" s="25">
        <v>38</v>
      </c>
      <c r="M2156" s="146">
        <f t="shared" si="530"/>
        <v>1765921</v>
      </c>
      <c r="N2156" s="146"/>
      <c r="O2156" s="146"/>
      <c r="P2156" s="146"/>
      <c r="Q2156" s="144">
        <f t="shared" si="531"/>
        <v>1765921</v>
      </c>
      <c r="R2156" s="146">
        <f>478584+1287337</f>
        <v>1765921</v>
      </c>
      <c r="S2156" s="25"/>
      <c r="T2156" s="146"/>
      <c r="U2156" s="146"/>
      <c r="V2156" s="146"/>
      <c r="W2156" s="146"/>
      <c r="X2156" s="146"/>
      <c r="Y2156" s="146"/>
      <c r="Z2156" s="146"/>
      <c r="AA2156" s="146"/>
      <c r="AB2156" s="146"/>
      <c r="AC2156" s="146"/>
      <c r="AD2156" s="146"/>
      <c r="AE2156" s="144"/>
      <c r="AF2156" s="146"/>
      <c r="AG2156" s="324">
        <v>2025</v>
      </c>
      <c r="AH2156" s="128"/>
      <c r="AI2156" s="164"/>
      <c r="AJ2156" s="164"/>
      <c r="AK2156" s="141">
        <f t="shared" si="524"/>
        <v>2055</v>
      </c>
      <c r="AL2156" s="35" t="s">
        <v>153</v>
      </c>
      <c r="AM2156" s="141" t="str">
        <f t="shared" si="525"/>
        <v>2055.</v>
      </c>
      <c r="AN2156" s="156"/>
      <c r="AO2156" s="35"/>
      <c r="AP2156" s="16"/>
    </row>
    <row r="2157" spans="1:42" ht="22.5" customHeight="1" x14ac:dyDescent="0.25">
      <c r="A2157" s="68" t="str">
        <f t="shared" si="509"/>
        <v>2056.</v>
      </c>
      <c r="B2157" s="25">
        <v>3993</v>
      </c>
      <c r="C2157" s="36" t="s">
        <v>124</v>
      </c>
      <c r="D2157" s="25">
        <v>1987</v>
      </c>
      <c r="E2157" s="111" t="s">
        <v>2932</v>
      </c>
      <c r="F2157" s="68" t="s">
        <v>2934</v>
      </c>
      <c r="G2157" s="25">
        <v>2</v>
      </c>
      <c r="H2157" s="25">
        <v>3</v>
      </c>
      <c r="I2157" s="146">
        <v>802.4</v>
      </c>
      <c r="J2157" s="144">
        <v>739.2</v>
      </c>
      <c r="K2157" s="146">
        <v>739.2</v>
      </c>
      <c r="L2157" s="25">
        <v>40</v>
      </c>
      <c r="M2157" s="146">
        <f t="shared" si="530"/>
        <v>384744</v>
      </c>
      <c r="N2157" s="142"/>
      <c r="O2157" s="142"/>
      <c r="P2157" s="142"/>
      <c r="Q2157" s="144">
        <f t="shared" si="531"/>
        <v>384744</v>
      </c>
      <c r="R2157" s="146">
        <v>384744</v>
      </c>
      <c r="S2157" s="25"/>
      <c r="T2157" s="146"/>
      <c r="U2157" s="146"/>
      <c r="V2157" s="146"/>
      <c r="W2157" s="146"/>
      <c r="X2157" s="146"/>
      <c r="Y2157" s="146"/>
      <c r="Z2157" s="146"/>
      <c r="AA2157" s="146"/>
      <c r="AB2157" s="146"/>
      <c r="AC2157" s="144"/>
      <c r="AD2157" s="144"/>
      <c r="AE2157" s="146"/>
      <c r="AF2157" s="146"/>
      <c r="AG2157" s="324">
        <v>2025</v>
      </c>
      <c r="AH2157" s="129"/>
      <c r="AI2157" s="148"/>
      <c r="AJ2157" s="148"/>
      <c r="AK2157" s="141">
        <f t="shared" si="524"/>
        <v>2056</v>
      </c>
      <c r="AL2157" s="35" t="s">
        <v>153</v>
      </c>
      <c r="AM2157" s="141" t="str">
        <f t="shared" si="525"/>
        <v>2056.</v>
      </c>
      <c r="AN2157" s="156"/>
      <c r="AO2157" s="274"/>
      <c r="AP2157" s="16"/>
    </row>
    <row r="2158" spans="1:42" ht="22.5" customHeight="1" x14ac:dyDescent="0.25">
      <c r="A2158" s="68" t="str">
        <f t="shared" si="509"/>
        <v>2057.</v>
      </c>
      <c r="B2158" s="25">
        <v>3996</v>
      </c>
      <c r="C2158" s="36" t="s">
        <v>955</v>
      </c>
      <c r="D2158" s="25">
        <v>1980</v>
      </c>
      <c r="E2158" s="68" t="s">
        <v>2932</v>
      </c>
      <c r="F2158" s="68" t="s">
        <v>2934</v>
      </c>
      <c r="G2158" s="25">
        <v>2</v>
      </c>
      <c r="H2158" s="25">
        <v>2</v>
      </c>
      <c r="I2158" s="146">
        <v>4279.3999999999996</v>
      </c>
      <c r="J2158" s="144">
        <v>4053.2</v>
      </c>
      <c r="K2158" s="146">
        <v>4053.2</v>
      </c>
      <c r="L2158" s="25">
        <v>159</v>
      </c>
      <c r="M2158" s="146">
        <f t="shared" si="530"/>
        <v>1910220</v>
      </c>
      <c r="N2158" s="146"/>
      <c r="O2158" s="146"/>
      <c r="P2158" s="146"/>
      <c r="Q2158" s="144">
        <f t="shared" si="531"/>
        <v>1910220</v>
      </c>
      <c r="R2158" s="146">
        <v>1910220</v>
      </c>
      <c r="S2158" s="25"/>
      <c r="T2158" s="146"/>
      <c r="U2158" s="146"/>
      <c r="V2158" s="146"/>
      <c r="W2158" s="146"/>
      <c r="X2158" s="146"/>
      <c r="Y2158" s="146"/>
      <c r="Z2158" s="146"/>
      <c r="AA2158" s="146"/>
      <c r="AB2158" s="146"/>
      <c r="AC2158" s="146"/>
      <c r="AD2158" s="146"/>
      <c r="AE2158" s="146"/>
      <c r="AF2158" s="146"/>
      <c r="AG2158" s="324">
        <v>2025</v>
      </c>
      <c r="AH2158" s="128"/>
      <c r="AI2158" s="132"/>
      <c r="AJ2158" s="132"/>
      <c r="AK2158" s="141">
        <f t="shared" si="524"/>
        <v>2057</v>
      </c>
      <c r="AL2158" s="35" t="s">
        <v>153</v>
      </c>
      <c r="AM2158" s="141" t="str">
        <f t="shared" si="525"/>
        <v>2057.</v>
      </c>
      <c r="AN2158" s="156"/>
      <c r="AP2158" s="16"/>
    </row>
    <row r="2159" spans="1:42" ht="22.5" customHeight="1" x14ac:dyDescent="0.25">
      <c r="A2159" s="68" t="str">
        <f t="shared" si="509"/>
        <v>2058.</v>
      </c>
      <c r="B2159" s="25">
        <v>4002</v>
      </c>
      <c r="C2159" s="36" t="s">
        <v>796</v>
      </c>
      <c r="D2159" s="25">
        <v>1981</v>
      </c>
      <c r="E2159" s="68" t="s">
        <v>2932</v>
      </c>
      <c r="F2159" s="68" t="s">
        <v>2933</v>
      </c>
      <c r="G2159" s="25">
        <v>5</v>
      </c>
      <c r="H2159" s="25">
        <v>5</v>
      </c>
      <c r="I2159" s="146">
        <v>1177.99</v>
      </c>
      <c r="J2159" s="144">
        <v>629.6</v>
      </c>
      <c r="K2159" s="146">
        <v>629.6</v>
      </c>
      <c r="L2159" s="25">
        <v>34</v>
      </c>
      <c r="M2159" s="146">
        <f t="shared" si="530"/>
        <v>234600</v>
      </c>
      <c r="N2159" s="142"/>
      <c r="O2159" s="142"/>
      <c r="P2159" s="142"/>
      <c r="Q2159" s="144">
        <f t="shared" si="531"/>
        <v>234600</v>
      </c>
      <c r="R2159" s="146">
        <v>234600</v>
      </c>
      <c r="S2159" s="25"/>
      <c r="T2159" s="146"/>
      <c r="U2159" s="146"/>
      <c r="V2159" s="146"/>
      <c r="W2159" s="146"/>
      <c r="X2159" s="146"/>
      <c r="Y2159" s="146"/>
      <c r="Z2159" s="146"/>
      <c r="AA2159" s="146"/>
      <c r="AB2159" s="146"/>
      <c r="AC2159" s="144"/>
      <c r="AD2159" s="144"/>
      <c r="AE2159" s="146"/>
      <c r="AF2159" s="146"/>
      <c r="AG2159" s="324">
        <v>2025</v>
      </c>
      <c r="AH2159" s="129"/>
      <c r="AI2159" s="148"/>
      <c r="AJ2159" s="148"/>
      <c r="AK2159" s="141">
        <f t="shared" si="524"/>
        <v>2058</v>
      </c>
      <c r="AL2159" s="35" t="s">
        <v>153</v>
      </c>
      <c r="AM2159" s="141" t="str">
        <f t="shared" si="525"/>
        <v>2058.</v>
      </c>
      <c r="AN2159" s="156"/>
      <c r="AO2159" s="274"/>
      <c r="AP2159" s="16"/>
    </row>
    <row r="2160" spans="1:42" ht="22.5" customHeight="1" x14ac:dyDescent="0.25">
      <c r="A2160" s="68" t="str">
        <f t="shared" si="509"/>
        <v>2059.</v>
      </c>
      <c r="B2160" s="25">
        <v>4003</v>
      </c>
      <c r="C2160" s="36" t="s">
        <v>1546</v>
      </c>
      <c r="D2160" s="25">
        <v>1965</v>
      </c>
      <c r="E2160" s="68" t="s">
        <v>2932</v>
      </c>
      <c r="F2160" s="68" t="s">
        <v>2934</v>
      </c>
      <c r="G2160" s="25">
        <v>2</v>
      </c>
      <c r="H2160" s="25">
        <v>2</v>
      </c>
      <c r="I2160" s="146">
        <v>973.5</v>
      </c>
      <c r="J2160" s="146">
        <v>549.5</v>
      </c>
      <c r="K2160" s="146">
        <v>549.5</v>
      </c>
      <c r="L2160" s="25">
        <v>21</v>
      </c>
      <c r="M2160" s="146">
        <f t="shared" si="530"/>
        <v>628728</v>
      </c>
      <c r="N2160" s="142"/>
      <c r="O2160" s="142"/>
      <c r="P2160" s="142"/>
      <c r="Q2160" s="144">
        <f t="shared" si="531"/>
        <v>628728</v>
      </c>
      <c r="R2160" s="146">
        <v>628728</v>
      </c>
      <c r="S2160" s="25"/>
      <c r="T2160" s="146"/>
      <c r="U2160" s="146"/>
      <c r="V2160" s="146"/>
      <c r="W2160" s="146"/>
      <c r="X2160" s="146"/>
      <c r="Y2160" s="146"/>
      <c r="Z2160" s="146"/>
      <c r="AA2160" s="146"/>
      <c r="AB2160" s="146"/>
      <c r="AC2160" s="144"/>
      <c r="AD2160" s="144"/>
      <c r="AE2160" s="144"/>
      <c r="AF2160" s="146"/>
      <c r="AG2160" s="324">
        <v>2025</v>
      </c>
      <c r="AH2160" s="129"/>
      <c r="AI2160" s="148"/>
      <c r="AJ2160" s="148"/>
      <c r="AK2160" s="141">
        <f t="shared" si="524"/>
        <v>2059</v>
      </c>
      <c r="AL2160" s="35" t="s">
        <v>153</v>
      </c>
      <c r="AM2160" s="141" t="str">
        <f t="shared" si="525"/>
        <v>2059.</v>
      </c>
      <c r="AN2160" s="156"/>
      <c r="AO2160" s="274"/>
      <c r="AP2160" s="16"/>
    </row>
    <row r="2161" spans="1:42" ht="22.5" customHeight="1" x14ac:dyDescent="0.25">
      <c r="A2161" s="68" t="str">
        <f t="shared" si="509"/>
        <v>2060.</v>
      </c>
      <c r="B2161" s="25">
        <v>4005</v>
      </c>
      <c r="C2161" s="36" t="s">
        <v>1157</v>
      </c>
      <c r="D2161" s="25">
        <v>1988</v>
      </c>
      <c r="E2161" s="68" t="s">
        <v>2932</v>
      </c>
      <c r="F2161" s="68" t="s">
        <v>2933</v>
      </c>
      <c r="G2161" s="25">
        <v>2</v>
      </c>
      <c r="H2161" s="25">
        <v>2</v>
      </c>
      <c r="I2161" s="146">
        <v>1177.99</v>
      </c>
      <c r="J2161" s="144">
        <v>629.6</v>
      </c>
      <c r="K2161" s="146">
        <v>629.6</v>
      </c>
      <c r="L2161" s="25">
        <v>34</v>
      </c>
      <c r="M2161" s="146">
        <f t="shared" si="530"/>
        <v>657882</v>
      </c>
      <c r="N2161" s="142"/>
      <c r="O2161" s="142"/>
      <c r="P2161" s="142"/>
      <c r="Q2161" s="144">
        <f t="shared" si="531"/>
        <v>657882</v>
      </c>
      <c r="R2161" s="146">
        <v>657882</v>
      </c>
      <c r="S2161" s="25"/>
      <c r="T2161" s="146"/>
      <c r="U2161" s="146"/>
      <c r="V2161" s="146"/>
      <c r="W2161" s="146"/>
      <c r="X2161" s="146"/>
      <c r="Y2161" s="146"/>
      <c r="Z2161" s="146"/>
      <c r="AA2161" s="146"/>
      <c r="AB2161" s="146"/>
      <c r="AC2161" s="144"/>
      <c r="AD2161" s="144"/>
      <c r="AE2161" s="144"/>
      <c r="AF2161" s="146"/>
      <c r="AG2161" s="324">
        <v>2025</v>
      </c>
      <c r="AH2161" s="129"/>
      <c r="AI2161" s="148"/>
      <c r="AJ2161" s="148"/>
      <c r="AK2161" s="141">
        <f t="shared" si="524"/>
        <v>2060</v>
      </c>
      <c r="AL2161" s="35" t="s">
        <v>153</v>
      </c>
      <c r="AM2161" s="141" t="str">
        <f t="shared" si="525"/>
        <v>2060.</v>
      </c>
      <c r="AN2161" s="156"/>
      <c r="AO2161" s="274"/>
      <c r="AP2161" s="16"/>
    </row>
    <row r="2162" spans="1:42" ht="22.5" customHeight="1" x14ac:dyDescent="0.25">
      <c r="A2162" s="68" t="str">
        <f t="shared" si="509"/>
        <v>2061.</v>
      </c>
      <c r="B2162" s="25">
        <v>4009</v>
      </c>
      <c r="C2162" s="36" t="s">
        <v>957</v>
      </c>
      <c r="D2162" s="25">
        <v>1965</v>
      </c>
      <c r="E2162" s="68" t="s">
        <v>2932</v>
      </c>
      <c r="F2162" s="68" t="s">
        <v>2934</v>
      </c>
      <c r="G2162" s="25">
        <v>2</v>
      </c>
      <c r="H2162" s="25">
        <v>2</v>
      </c>
      <c r="I2162" s="146">
        <v>1182.07</v>
      </c>
      <c r="J2162" s="144">
        <v>633.67999999999995</v>
      </c>
      <c r="K2162" s="146">
        <v>633.67999999999995</v>
      </c>
      <c r="L2162" s="25">
        <v>25</v>
      </c>
      <c r="M2162" s="146">
        <f t="shared" si="530"/>
        <v>94314</v>
      </c>
      <c r="N2162" s="146"/>
      <c r="O2162" s="146"/>
      <c r="P2162" s="146"/>
      <c r="Q2162" s="144">
        <f t="shared" si="531"/>
        <v>94314</v>
      </c>
      <c r="R2162" s="146">
        <v>94314</v>
      </c>
      <c r="S2162" s="25"/>
      <c r="T2162" s="146"/>
      <c r="U2162" s="146"/>
      <c r="V2162" s="146"/>
      <c r="W2162" s="146"/>
      <c r="X2162" s="146"/>
      <c r="Y2162" s="146"/>
      <c r="Z2162" s="146"/>
      <c r="AA2162" s="146"/>
      <c r="AB2162" s="146"/>
      <c r="AC2162" s="146"/>
      <c r="AD2162" s="146"/>
      <c r="AE2162" s="146"/>
      <c r="AF2162" s="146"/>
      <c r="AG2162" s="324">
        <v>2025</v>
      </c>
      <c r="AH2162" s="128"/>
      <c r="AI2162" s="132"/>
      <c r="AJ2162" s="132"/>
      <c r="AK2162" s="141">
        <f t="shared" si="524"/>
        <v>2061</v>
      </c>
      <c r="AL2162" s="35" t="s">
        <v>153</v>
      </c>
      <c r="AM2162" s="141" t="str">
        <f t="shared" si="525"/>
        <v>2061.</v>
      </c>
      <c r="AN2162" s="156"/>
      <c r="AP2162" s="16"/>
    </row>
    <row r="2163" spans="1:42" ht="22.5" customHeight="1" x14ac:dyDescent="0.25">
      <c r="A2163" s="68" t="str">
        <f t="shared" si="509"/>
        <v>2062.</v>
      </c>
      <c r="B2163" s="25">
        <v>3785</v>
      </c>
      <c r="C2163" s="36" t="s">
        <v>1511</v>
      </c>
      <c r="D2163" s="25">
        <v>1977</v>
      </c>
      <c r="E2163" s="111" t="s">
        <v>2932</v>
      </c>
      <c r="F2163" s="68" t="s">
        <v>2934</v>
      </c>
      <c r="G2163" s="25">
        <v>2</v>
      </c>
      <c r="H2163" s="25">
        <v>2</v>
      </c>
      <c r="I2163" s="146">
        <v>714.4</v>
      </c>
      <c r="J2163" s="146">
        <v>626.4</v>
      </c>
      <c r="K2163" s="146">
        <v>590.9</v>
      </c>
      <c r="L2163" s="25">
        <v>25</v>
      </c>
      <c r="M2163" s="146">
        <f t="shared" ref="M2163:M2174" si="532">R2163+T2163+V2163+X2163+Z2163+AB2163+AE2163+AF2163</f>
        <v>4097778.1000000006</v>
      </c>
      <c r="N2163" s="146"/>
      <c r="O2163" s="146"/>
      <c r="P2163" s="146"/>
      <c r="Q2163" s="144">
        <f t="shared" ref="Q2163:Q2174" si="533">M2163</f>
        <v>4097778.1000000006</v>
      </c>
      <c r="R2163" s="146"/>
      <c r="S2163" s="25"/>
      <c r="T2163" s="146"/>
      <c r="U2163" s="146">
        <v>544.70000000000005</v>
      </c>
      <c r="V2163" s="146">
        <f>U2163*7523</f>
        <v>4097778.1000000006</v>
      </c>
      <c r="W2163" s="146"/>
      <c r="X2163" s="146"/>
      <c r="Y2163" s="146"/>
      <c r="Z2163" s="146"/>
      <c r="AA2163" s="146"/>
      <c r="AB2163" s="146"/>
      <c r="AC2163" s="146"/>
      <c r="AD2163" s="146"/>
      <c r="AE2163" s="146"/>
      <c r="AF2163" s="146"/>
      <c r="AG2163" s="324">
        <v>2025</v>
      </c>
      <c r="AH2163" s="128"/>
      <c r="AI2163" s="132"/>
      <c r="AJ2163" s="132"/>
      <c r="AK2163" s="141">
        <f t="shared" si="524"/>
        <v>2062</v>
      </c>
      <c r="AL2163" s="35" t="s">
        <v>153</v>
      </c>
      <c r="AM2163" s="141" t="str">
        <f t="shared" si="525"/>
        <v>2062.</v>
      </c>
      <c r="AN2163" s="156"/>
      <c r="AP2163" s="16"/>
    </row>
    <row r="2164" spans="1:42" ht="22.5" customHeight="1" x14ac:dyDescent="0.25">
      <c r="A2164" s="68" t="str">
        <f t="shared" si="509"/>
        <v>2063.</v>
      </c>
      <c r="B2164" s="25">
        <v>3790</v>
      </c>
      <c r="C2164" s="36" t="s">
        <v>1514</v>
      </c>
      <c r="D2164" s="25">
        <v>1981</v>
      </c>
      <c r="E2164" s="68" t="s">
        <v>2932</v>
      </c>
      <c r="F2164" s="68" t="s">
        <v>2933</v>
      </c>
      <c r="G2164" s="25">
        <v>2</v>
      </c>
      <c r="H2164" s="25">
        <v>3</v>
      </c>
      <c r="I2164" s="146">
        <v>791.4</v>
      </c>
      <c r="J2164" s="146">
        <v>696.6</v>
      </c>
      <c r="K2164" s="146">
        <v>696.6</v>
      </c>
      <c r="L2164" s="25">
        <v>26</v>
      </c>
      <c r="M2164" s="146">
        <f t="shared" si="532"/>
        <v>1835927.2000000002</v>
      </c>
      <c r="N2164" s="146"/>
      <c r="O2164" s="146"/>
      <c r="P2164" s="146"/>
      <c r="Q2164" s="144">
        <f t="shared" si="533"/>
        <v>1835927.2000000002</v>
      </c>
      <c r="R2164" s="146"/>
      <c r="S2164" s="25"/>
      <c r="T2164" s="146"/>
      <c r="U2164" s="146">
        <v>517.6</v>
      </c>
      <c r="V2164" s="146">
        <f>U2164*3547</f>
        <v>1835927.2000000002</v>
      </c>
      <c r="W2164" s="146"/>
      <c r="X2164" s="146"/>
      <c r="Y2164" s="146"/>
      <c r="Z2164" s="146"/>
      <c r="AA2164" s="146"/>
      <c r="AB2164" s="146"/>
      <c r="AC2164" s="146"/>
      <c r="AD2164" s="146"/>
      <c r="AE2164" s="146"/>
      <c r="AF2164" s="146"/>
      <c r="AG2164" s="324">
        <v>2025</v>
      </c>
      <c r="AH2164" s="128"/>
      <c r="AI2164" s="132"/>
      <c r="AJ2164" s="132"/>
      <c r="AK2164" s="141">
        <f t="shared" si="524"/>
        <v>2063</v>
      </c>
      <c r="AL2164" s="35" t="s">
        <v>153</v>
      </c>
      <c r="AM2164" s="141" t="str">
        <f t="shared" si="525"/>
        <v>2063.</v>
      </c>
      <c r="AN2164" s="156"/>
      <c r="AO2164" s="274"/>
      <c r="AP2164" s="16"/>
    </row>
    <row r="2165" spans="1:42" ht="22.5" customHeight="1" x14ac:dyDescent="0.25">
      <c r="A2165" s="68" t="str">
        <f t="shared" si="509"/>
        <v>2064.</v>
      </c>
      <c r="B2165" s="25">
        <v>3792</v>
      </c>
      <c r="C2165" s="36" t="s">
        <v>1515</v>
      </c>
      <c r="D2165" s="25">
        <v>1982</v>
      </c>
      <c r="E2165" s="68" t="s">
        <v>2932</v>
      </c>
      <c r="F2165" s="68" t="s">
        <v>2933</v>
      </c>
      <c r="G2165" s="25">
        <v>2</v>
      </c>
      <c r="H2165" s="25">
        <v>3</v>
      </c>
      <c r="I2165" s="146">
        <v>814.6</v>
      </c>
      <c r="J2165" s="146">
        <v>719.8</v>
      </c>
      <c r="K2165" s="146">
        <v>719.8</v>
      </c>
      <c r="L2165" s="25">
        <v>40</v>
      </c>
      <c r="M2165" s="146">
        <f t="shared" si="532"/>
        <v>242930</v>
      </c>
      <c r="N2165" s="146"/>
      <c r="O2165" s="146"/>
      <c r="P2165" s="146"/>
      <c r="Q2165" s="144">
        <f t="shared" si="533"/>
        <v>242930</v>
      </c>
      <c r="R2165" s="146">
        <v>242930</v>
      </c>
      <c r="S2165" s="25"/>
      <c r="T2165" s="146"/>
      <c r="U2165" s="146"/>
      <c r="V2165" s="146"/>
      <c r="W2165" s="146"/>
      <c r="X2165" s="146"/>
      <c r="Y2165" s="146"/>
      <c r="Z2165" s="146"/>
      <c r="AA2165" s="146"/>
      <c r="AB2165" s="146"/>
      <c r="AC2165" s="146"/>
      <c r="AD2165" s="146"/>
      <c r="AE2165" s="146"/>
      <c r="AF2165" s="146"/>
      <c r="AG2165" s="324">
        <v>2025</v>
      </c>
      <c r="AH2165" s="128"/>
      <c r="AI2165" s="148"/>
      <c r="AJ2165" s="148"/>
      <c r="AK2165" s="141">
        <f t="shared" si="524"/>
        <v>2064</v>
      </c>
      <c r="AL2165" s="35" t="s">
        <v>153</v>
      </c>
      <c r="AM2165" s="141" t="str">
        <f t="shared" si="525"/>
        <v>2064.</v>
      </c>
      <c r="AN2165" s="156"/>
      <c r="AO2165" s="274"/>
      <c r="AP2165" s="16"/>
    </row>
    <row r="2166" spans="1:42" ht="22.5" customHeight="1" x14ac:dyDescent="0.25">
      <c r="A2166" s="68" t="str">
        <f t="shared" si="509"/>
        <v>2065.</v>
      </c>
      <c r="B2166" s="25">
        <v>3794</v>
      </c>
      <c r="C2166" s="36" t="s">
        <v>139</v>
      </c>
      <c r="D2166" s="25">
        <v>1967</v>
      </c>
      <c r="E2166" s="111" t="s">
        <v>2932</v>
      </c>
      <c r="F2166" s="68" t="s">
        <v>2934</v>
      </c>
      <c r="G2166" s="25">
        <v>2</v>
      </c>
      <c r="H2166" s="25">
        <v>2</v>
      </c>
      <c r="I2166" s="146">
        <v>525</v>
      </c>
      <c r="J2166" s="144">
        <v>462.6</v>
      </c>
      <c r="K2166" s="146">
        <v>462.6</v>
      </c>
      <c r="L2166" s="25">
        <v>24</v>
      </c>
      <c r="M2166" s="146">
        <f t="shared" si="532"/>
        <v>150045</v>
      </c>
      <c r="N2166" s="146"/>
      <c r="O2166" s="146"/>
      <c r="P2166" s="146"/>
      <c r="Q2166" s="144">
        <f t="shared" si="533"/>
        <v>150045</v>
      </c>
      <c r="R2166" s="146">
        <v>150045</v>
      </c>
      <c r="S2166" s="25"/>
      <c r="T2166" s="146"/>
      <c r="U2166" s="146"/>
      <c r="V2166" s="146"/>
      <c r="W2166" s="146"/>
      <c r="X2166" s="146"/>
      <c r="Y2166" s="146"/>
      <c r="Z2166" s="146"/>
      <c r="AA2166" s="146"/>
      <c r="AB2166" s="146"/>
      <c r="AC2166" s="146"/>
      <c r="AD2166" s="146"/>
      <c r="AE2166" s="146"/>
      <c r="AF2166" s="146"/>
      <c r="AG2166" s="324">
        <v>2025</v>
      </c>
      <c r="AH2166" s="133"/>
      <c r="AI2166" s="164"/>
      <c r="AJ2166" s="164"/>
      <c r="AK2166" s="141">
        <f t="shared" si="524"/>
        <v>2065</v>
      </c>
      <c r="AL2166" s="35" t="s">
        <v>153</v>
      </c>
      <c r="AM2166" s="141" t="str">
        <f t="shared" si="525"/>
        <v>2065.</v>
      </c>
      <c r="AN2166" s="156"/>
      <c r="AO2166" s="35"/>
      <c r="AP2166" s="16"/>
    </row>
    <row r="2167" spans="1:42" ht="22.5" customHeight="1" x14ac:dyDescent="0.25">
      <c r="A2167" s="68" t="str">
        <f t="shared" si="509"/>
        <v>2066.</v>
      </c>
      <c r="B2167" s="25">
        <v>3801</v>
      </c>
      <c r="C2167" s="36" t="s">
        <v>1517</v>
      </c>
      <c r="D2167" s="25">
        <v>1966</v>
      </c>
      <c r="E2167" s="68" t="s">
        <v>2932</v>
      </c>
      <c r="F2167" s="68" t="s">
        <v>2934</v>
      </c>
      <c r="G2167" s="25">
        <v>2</v>
      </c>
      <c r="H2167" s="25">
        <v>2</v>
      </c>
      <c r="I2167" s="144">
        <v>345.7</v>
      </c>
      <c r="J2167" s="144">
        <v>305.5</v>
      </c>
      <c r="K2167" s="144">
        <v>305.5</v>
      </c>
      <c r="L2167" s="30">
        <v>14</v>
      </c>
      <c r="M2167" s="146">
        <f t="shared" si="532"/>
        <v>93695</v>
      </c>
      <c r="N2167" s="146"/>
      <c r="O2167" s="146"/>
      <c r="P2167" s="146"/>
      <c r="Q2167" s="144">
        <f t="shared" si="533"/>
        <v>93695</v>
      </c>
      <c r="R2167" s="146"/>
      <c r="S2167" s="25"/>
      <c r="T2167" s="146"/>
      <c r="U2167" s="146"/>
      <c r="V2167" s="146"/>
      <c r="W2167" s="146"/>
      <c r="X2167" s="146"/>
      <c r="Y2167" s="146"/>
      <c r="Z2167" s="146"/>
      <c r="AA2167" s="146">
        <v>35</v>
      </c>
      <c r="AB2167" s="146">
        <f>AA2167*2677</f>
        <v>93695</v>
      </c>
      <c r="AC2167" s="144"/>
      <c r="AD2167" s="144"/>
      <c r="AE2167" s="146"/>
      <c r="AF2167" s="146"/>
      <c r="AG2167" s="324">
        <v>2025</v>
      </c>
      <c r="AH2167" s="128"/>
      <c r="AI2167" s="132"/>
      <c r="AJ2167" s="132"/>
      <c r="AK2167" s="141">
        <f t="shared" si="524"/>
        <v>2066</v>
      </c>
      <c r="AL2167" s="35" t="s">
        <v>153</v>
      </c>
      <c r="AM2167" s="141" t="str">
        <f t="shared" si="525"/>
        <v>2066.</v>
      </c>
      <c r="AN2167" s="156"/>
      <c r="AO2167" s="274"/>
      <c r="AP2167" s="16"/>
    </row>
    <row r="2168" spans="1:42" ht="22.5" customHeight="1" x14ac:dyDescent="0.25">
      <c r="A2168" s="68" t="str">
        <f t="shared" si="509"/>
        <v>2067.</v>
      </c>
      <c r="B2168" s="25">
        <v>3811</v>
      </c>
      <c r="C2168" s="36" t="s">
        <v>1520</v>
      </c>
      <c r="D2168" s="25">
        <v>1955</v>
      </c>
      <c r="E2168" s="68" t="s">
        <v>2932</v>
      </c>
      <c r="F2168" s="68" t="s">
        <v>2934</v>
      </c>
      <c r="G2168" s="25">
        <v>2</v>
      </c>
      <c r="H2168" s="25">
        <v>2</v>
      </c>
      <c r="I2168" s="146">
        <v>712.2</v>
      </c>
      <c r="J2168" s="146">
        <v>380.3</v>
      </c>
      <c r="K2168" s="146">
        <v>380.3</v>
      </c>
      <c r="L2168" s="25">
        <v>18</v>
      </c>
      <c r="M2168" s="146">
        <f t="shared" si="532"/>
        <v>2599948.8000000003</v>
      </c>
      <c r="N2168" s="146"/>
      <c r="O2168" s="146"/>
      <c r="P2168" s="146"/>
      <c r="Q2168" s="144">
        <f t="shared" si="533"/>
        <v>2599948.8000000003</v>
      </c>
      <c r="R2168" s="146"/>
      <c r="S2168" s="25"/>
      <c r="T2168" s="146"/>
      <c r="U2168" s="146">
        <v>345.6</v>
      </c>
      <c r="V2168" s="146">
        <f>U2168*7523</f>
        <v>2599948.8000000003</v>
      </c>
      <c r="W2168" s="146"/>
      <c r="X2168" s="146"/>
      <c r="Y2168" s="146"/>
      <c r="Z2168" s="146"/>
      <c r="AA2168" s="146"/>
      <c r="AB2168" s="146"/>
      <c r="AC2168" s="146"/>
      <c r="AD2168" s="146"/>
      <c r="AE2168" s="146"/>
      <c r="AF2168" s="146"/>
      <c r="AG2168" s="324">
        <v>2025</v>
      </c>
      <c r="AH2168" s="129"/>
      <c r="AI2168" s="132"/>
      <c r="AJ2168" s="132"/>
      <c r="AK2168" s="141">
        <f t="shared" si="524"/>
        <v>2067</v>
      </c>
      <c r="AL2168" s="35" t="s">
        <v>153</v>
      </c>
      <c r="AM2168" s="141" t="str">
        <f t="shared" si="525"/>
        <v>2067.</v>
      </c>
      <c r="AN2168" s="156"/>
      <c r="AO2168" s="274"/>
      <c r="AP2168" s="16"/>
    </row>
    <row r="2169" spans="1:42" ht="22.5" customHeight="1" x14ac:dyDescent="0.25">
      <c r="A2169" s="68" t="str">
        <f t="shared" si="509"/>
        <v>2068.</v>
      </c>
      <c r="B2169" s="25">
        <v>3812</v>
      </c>
      <c r="C2169" s="36" t="s">
        <v>939</v>
      </c>
      <c r="D2169" s="25">
        <v>1954</v>
      </c>
      <c r="E2169" s="111" t="s">
        <v>2932</v>
      </c>
      <c r="F2169" s="68" t="s">
        <v>2934</v>
      </c>
      <c r="G2169" s="25">
        <v>2</v>
      </c>
      <c r="H2169" s="25">
        <v>1</v>
      </c>
      <c r="I2169" s="146">
        <v>711.5</v>
      </c>
      <c r="J2169" s="144">
        <v>378.6</v>
      </c>
      <c r="K2169" s="146">
        <v>378.6</v>
      </c>
      <c r="L2169" s="25">
        <v>17</v>
      </c>
      <c r="M2169" s="146">
        <f t="shared" si="532"/>
        <v>2608224.1</v>
      </c>
      <c r="N2169" s="146"/>
      <c r="O2169" s="146"/>
      <c r="P2169" s="146"/>
      <c r="Q2169" s="144">
        <f t="shared" si="533"/>
        <v>2608224.1</v>
      </c>
      <c r="R2169" s="146"/>
      <c r="S2169" s="25"/>
      <c r="T2169" s="146"/>
      <c r="U2169" s="146">
        <v>346.7</v>
      </c>
      <c r="V2169" s="146">
        <f>U2169*7523</f>
        <v>2608224.1</v>
      </c>
      <c r="W2169" s="146"/>
      <c r="X2169" s="146"/>
      <c r="Y2169" s="146"/>
      <c r="Z2169" s="146"/>
      <c r="AA2169" s="146"/>
      <c r="AB2169" s="146"/>
      <c r="AC2169" s="146"/>
      <c r="AD2169" s="146"/>
      <c r="AE2169" s="146"/>
      <c r="AF2169" s="146"/>
      <c r="AG2169" s="324">
        <v>2025</v>
      </c>
      <c r="AH2169" s="133"/>
      <c r="AI2169" s="132"/>
      <c r="AJ2169" s="132"/>
      <c r="AK2169" s="141">
        <f t="shared" si="524"/>
        <v>2068</v>
      </c>
      <c r="AL2169" s="35" t="s">
        <v>153</v>
      </c>
      <c r="AM2169" s="141" t="str">
        <f t="shared" si="525"/>
        <v>2068.</v>
      </c>
      <c r="AN2169" s="156"/>
      <c r="AO2169" s="35"/>
      <c r="AP2169" s="16"/>
    </row>
    <row r="2170" spans="1:42" ht="22.5" customHeight="1" x14ac:dyDescent="0.25">
      <c r="A2170" s="68" t="str">
        <f t="shared" si="509"/>
        <v>2069.</v>
      </c>
      <c r="B2170" s="25">
        <v>3817</v>
      </c>
      <c r="C2170" s="36" t="s">
        <v>925</v>
      </c>
      <c r="D2170" s="25">
        <v>1972</v>
      </c>
      <c r="E2170" s="111" t="s">
        <v>2932</v>
      </c>
      <c r="F2170" s="68" t="s">
        <v>2934</v>
      </c>
      <c r="G2170" s="25">
        <v>2</v>
      </c>
      <c r="H2170" s="25">
        <v>2</v>
      </c>
      <c r="I2170" s="146">
        <v>563.4</v>
      </c>
      <c r="J2170" s="144">
        <v>513.9</v>
      </c>
      <c r="K2170" s="146">
        <v>513.9</v>
      </c>
      <c r="L2170" s="25">
        <v>35</v>
      </c>
      <c r="M2170" s="146">
        <f t="shared" si="532"/>
        <v>197064</v>
      </c>
      <c r="N2170" s="146"/>
      <c r="O2170" s="146"/>
      <c r="P2170" s="146"/>
      <c r="Q2170" s="144">
        <f t="shared" si="533"/>
        <v>197064</v>
      </c>
      <c r="R2170" s="146">
        <v>197064</v>
      </c>
      <c r="S2170" s="25"/>
      <c r="T2170" s="146"/>
      <c r="U2170" s="146"/>
      <c r="V2170" s="146"/>
      <c r="W2170" s="146"/>
      <c r="X2170" s="146"/>
      <c r="Y2170" s="146"/>
      <c r="Z2170" s="146"/>
      <c r="AA2170" s="146"/>
      <c r="AB2170" s="146"/>
      <c r="AC2170" s="146"/>
      <c r="AD2170" s="146"/>
      <c r="AE2170" s="146"/>
      <c r="AF2170" s="146"/>
      <c r="AG2170" s="324">
        <v>2025</v>
      </c>
      <c r="AH2170" s="133"/>
      <c r="AI2170" s="164"/>
      <c r="AJ2170" s="164"/>
      <c r="AK2170" s="141">
        <f t="shared" si="524"/>
        <v>2069</v>
      </c>
      <c r="AL2170" s="35" t="s">
        <v>153</v>
      </c>
      <c r="AM2170" s="141" t="str">
        <f t="shared" si="525"/>
        <v>2069.</v>
      </c>
      <c r="AN2170" s="156"/>
      <c r="AO2170" s="35"/>
      <c r="AP2170" s="16"/>
    </row>
    <row r="2171" spans="1:42" ht="22.5" customHeight="1" x14ac:dyDescent="0.25">
      <c r="A2171" s="68" t="str">
        <f t="shared" si="509"/>
        <v>2070.</v>
      </c>
      <c r="B2171" s="25">
        <v>3819</v>
      </c>
      <c r="C2171" s="36" t="s">
        <v>772</v>
      </c>
      <c r="D2171" s="25">
        <v>1990</v>
      </c>
      <c r="E2171" s="68" t="s">
        <v>2932</v>
      </c>
      <c r="F2171" s="68" t="s">
        <v>2934</v>
      </c>
      <c r="G2171" s="25">
        <v>5</v>
      </c>
      <c r="H2171" s="25">
        <v>1</v>
      </c>
      <c r="I2171" s="146">
        <v>2211.4</v>
      </c>
      <c r="J2171" s="144">
        <v>2061.9</v>
      </c>
      <c r="K2171" s="146">
        <v>2061.9</v>
      </c>
      <c r="L2171" s="25">
        <v>117</v>
      </c>
      <c r="M2171" s="146">
        <f t="shared" si="532"/>
        <v>2688626</v>
      </c>
      <c r="N2171" s="142"/>
      <c r="O2171" s="142"/>
      <c r="P2171" s="142"/>
      <c r="Q2171" s="144">
        <f t="shared" si="533"/>
        <v>2688626</v>
      </c>
      <c r="R2171" s="146"/>
      <c r="S2171" s="25"/>
      <c r="T2171" s="146"/>
      <c r="U2171" s="146">
        <v>758</v>
      </c>
      <c r="V2171" s="146">
        <f>U2171*3547</f>
        <v>2688626</v>
      </c>
      <c r="W2171" s="146"/>
      <c r="X2171" s="146"/>
      <c r="Y2171" s="146"/>
      <c r="Z2171" s="146"/>
      <c r="AA2171" s="146"/>
      <c r="AB2171" s="146"/>
      <c r="AC2171" s="144"/>
      <c r="AD2171" s="144"/>
      <c r="AE2171" s="146"/>
      <c r="AF2171" s="146"/>
      <c r="AG2171" s="324">
        <v>2025</v>
      </c>
      <c r="AH2171" s="129"/>
      <c r="AI2171" s="132"/>
      <c r="AJ2171" s="132"/>
      <c r="AK2171" s="141">
        <f t="shared" si="524"/>
        <v>2070</v>
      </c>
      <c r="AL2171" s="35" t="s">
        <v>153</v>
      </c>
      <c r="AM2171" s="141" t="str">
        <f t="shared" si="525"/>
        <v>2070.</v>
      </c>
      <c r="AN2171" s="156"/>
      <c r="AO2171" s="274"/>
      <c r="AP2171" s="16"/>
    </row>
    <row r="2172" spans="1:42" ht="22.5" customHeight="1" x14ac:dyDescent="0.25">
      <c r="A2172" s="68" t="str">
        <f t="shared" si="509"/>
        <v>2071.</v>
      </c>
      <c r="B2172" s="25">
        <v>3821</v>
      </c>
      <c r="C2172" s="36" t="s">
        <v>945</v>
      </c>
      <c r="D2172" s="25">
        <v>1983</v>
      </c>
      <c r="E2172" s="68" t="s">
        <v>2932</v>
      </c>
      <c r="F2172" s="68" t="s">
        <v>2933</v>
      </c>
      <c r="G2172" s="25">
        <v>5</v>
      </c>
      <c r="H2172" s="25">
        <v>2</v>
      </c>
      <c r="I2172" s="146">
        <v>2462.9</v>
      </c>
      <c r="J2172" s="144">
        <v>2188.3000000000002</v>
      </c>
      <c r="K2172" s="146">
        <v>2188.3000000000002</v>
      </c>
      <c r="L2172" s="25">
        <v>94</v>
      </c>
      <c r="M2172" s="146">
        <f t="shared" si="532"/>
        <v>1702560</v>
      </c>
      <c r="N2172" s="146"/>
      <c r="O2172" s="146"/>
      <c r="P2172" s="146"/>
      <c r="Q2172" s="144">
        <f t="shared" si="533"/>
        <v>1702560</v>
      </c>
      <c r="R2172" s="146"/>
      <c r="S2172" s="25"/>
      <c r="T2172" s="146"/>
      <c r="U2172" s="146">
        <v>480</v>
      </c>
      <c r="V2172" s="146">
        <f>U2172*3547</f>
        <v>1702560</v>
      </c>
      <c r="W2172" s="146"/>
      <c r="X2172" s="146"/>
      <c r="Y2172" s="146"/>
      <c r="Z2172" s="146"/>
      <c r="AA2172" s="146"/>
      <c r="AB2172" s="146"/>
      <c r="AC2172" s="146"/>
      <c r="AD2172" s="146"/>
      <c r="AE2172" s="144"/>
      <c r="AF2172" s="146"/>
      <c r="AG2172" s="324">
        <v>2025</v>
      </c>
      <c r="AH2172" s="128"/>
      <c r="AI2172" s="132"/>
      <c r="AJ2172" s="132"/>
      <c r="AK2172" s="141">
        <f t="shared" si="524"/>
        <v>2071</v>
      </c>
      <c r="AL2172" s="35" t="s">
        <v>153</v>
      </c>
      <c r="AM2172" s="141" t="str">
        <f t="shared" si="525"/>
        <v>2071.</v>
      </c>
      <c r="AN2172" s="156"/>
      <c r="AP2172" s="16"/>
    </row>
    <row r="2173" spans="1:42" ht="22.5" customHeight="1" x14ac:dyDescent="0.25">
      <c r="A2173" s="68" t="str">
        <f t="shared" si="509"/>
        <v>2072.</v>
      </c>
      <c r="B2173" s="25">
        <v>3825</v>
      </c>
      <c r="C2173" s="36" t="s">
        <v>141</v>
      </c>
      <c r="D2173" s="25">
        <v>1967</v>
      </c>
      <c r="E2173" s="68" t="s">
        <v>2932</v>
      </c>
      <c r="F2173" s="68" t="s">
        <v>2934</v>
      </c>
      <c r="G2173" s="25">
        <v>4</v>
      </c>
      <c r="H2173" s="25">
        <v>2</v>
      </c>
      <c r="I2173" s="146">
        <v>1280.9000000000001</v>
      </c>
      <c r="J2173" s="144">
        <v>1162.2</v>
      </c>
      <c r="K2173" s="146">
        <v>1162.2</v>
      </c>
      <c r="L2173" s="25">
        <v>52</v>
      </c>
      <c r="M2173" s="146">
        <f t="shared" si="532"/>
        <v>1977707</v>
      </c>
      <c r="N2173" s="146"/>
      <c r="O2173" s="146"/>
      <c r="P2173" s="146"/>
      <c r="Q2173" s="144">
        <f t="shared" si="533"/>
        <v>1977707</v>
      </c>
      <c r="R2173" s="146">
        <v>1977707</v>
      </c>
      <c r="S2173" s="25"/>
      <c r="T2173" s="146"/>
      <c r="U2173" s="146"/>
      <c r="V2173" s="146"/>
      <c r="W2173" s="146"/>
      <c r="X2173" s="146"/>
      <c r="Y2173" s="146"/>
      <c r="Z2173" s="146"/>
      <c r="AA2173" s="146"/>
      <c r="AB2173" s="146"/>
      <c r="AC2173" s="146"/>
      <c r="AD2173" s="146"/>
      <c r="AE2173" s="146"/>
      <c r="AF2173" s="146"/>
      <c r="AG2173" s="324">
        <v>2025</v>
      </c>
      <c r="AH2173" s="128"/>
      <c r="AI2173" s="132"/>
      <c r="AJ2173" s="132"/>
      <c r="AK2173" s="141">
        <f t="shared" si="524"/>
        <v>2072</v>
      </c>
      <c r="AL2173" s="35" t="s">
        <v>153</v>
      </c>
      <c r="AM2173" s="141" t="str">
        <f t="shared" si="525"/>
        <v>2072.</v>
      </c>
      <c r="AN2173" s="156"/>
      <c r="AP2173" s="16"/>
    </row>
    <row r="2174" spans="1:42" ht="22.5" customHeight="1" x14ac:dyDescent="0.25">
      <c r="A2174" s="68" t="str">
        <f t="shared" si="509"/>
        <v>2073.</v>
      </c>
      <c r="B2174" s="25">
        <v>3830</v>
      </c>
      <c r="C2174" s="36" t="s">
        <v>1523</v>
      </c>
      <c r="D2174" s="25">
        <v>1992</v>
      </c>
      <c r="E2174" s="68" t="s">
        <v>2932</v>
      </c>
      <c r="F2174" s="68" t="s">
        <v>2933</v>
      </c>
      <c r="G2174" s="25">
        <v>5</v>
      </c>
      <c r="H2174" s="25">
        <v>2</v>
      </c>
      <c r="I2174" s="146">
        <v>2145.6999999999998</v>
      </c>
      <c r="J2174" s="146">
        <v>1904.7</v>
      </c>
      <c r="K2174" s="146">
        <v>1851</v>
      </c>
      <c r="L2174" s="25">
        <v>113</v>
      </c>
      <c r="M2174" s="146">
        <f t="shared" si="532"/>
        <v>2159058.9000000004</v>
      </c>
      <c r="N2174" s="146"/>
      <c r="O2174" s="146"/>
      <c r="P2174" s="146"/>
      <c r="Q2174" s="144">
        <f t="shared" si="533"/>
        <v>2159058.9000000004</v>
      </c>
      <c r="R2174" s="146"/>
      <c r="S2174" s="25"/>
      <c r="T2174" s="146"/>
      <c r="U2174" s="146">
        <v>608.70000000000005</v>
      </c>
      <c r="V2174" s="146">
        <f>U2174*3547</f>
        <v>2159058.9000000004</v>
      </c>
      <c r="W2174" s="146"/>
      <c r="X2174" s="146"/>
      <c r="Y2174" s="146"/>
      <c r="Z2174" s="146"/>
      <c r="AA2174" s="146"/>
      <c r="AB2174" s="146"/>
      <c r="AC2174" s="144"/>
      <c r="AD2174" s="144"/>
      <c r="AE2174" s="146"/>
      <c r="AF2174" s="146"/>
      <c r="AG2174" s="324">
        <v>2025</v>
      </c>
      <c r="AH2174" s="129"/>
      <c r="AI2174" s="132"/>
      <c r="AJ2174" s="132"/>
      <c r="AK2174" s="141">
        <f t="shared" si="524"/>
        <v>2073</v>
      </c>
      <c r="AL2174" s="35" t="s">
        <v>153</v>
      </c>
      <c r="AM2174" s="141" t="str">
        <f t="shared" si="525"/>
        <v>2073.</v>
      </c>
      <c r="AN2174" s="156"/>
      <c r="AO2174" s="274"/>
      <c r="AP2174" s="16"/>
    </row>
    <row r="2175" spans="1:42" ht="22.5" customHeight="1" x14ac:dyDescent="0.25">
      <c r="A2175" s="68" t="str">
        <f t="shared" si="509"/>
        <v>2074.</v>
      </c>
      <c r="B2175" s="25">
        <v>3844</v>
      </c>
      <c r="C2175" s="36" t="s">
        <v>773</v>
      </c>
      <c r="D2175" s="25">
        <v>1959</v>
      </c>
      <c r="E2175" s="68" t="s">
        <v>2932</v>
      </c>
      <c r="F2175" s="68" t="s">
        <v>2934</v>
      </c>
      <c r="G2175" s="25">
        <v>2</v>
      </c>
      <c r="H2175" s="25">
        <v>2</v>
      </c>
      <c r="I2175" s="146">
        <v>829.5</v>
      </c>
      <c r="J2175" s="144">
        <v>735.3</v>
      </c>
      <c r="K2175" s="146">
        <v>735.3</v>
      </c>
      <c r="L2175" s="25">
        <v>32</v>
      </c>
      <c r="M2175" s="146">
        <f t="shared" ref="M2175" si="534">R2175+T2175+V2175+X2175+Z2175+AB2175+AE2175+AF2175</f>
        <v>8094603.2000000002</v>
      </c>
      <c r="N2175" s="146"/>
      <c r="O2175" s="146"/>
      <c r="P2175" s="146"/>
      <c r="Q2175" s="144">
        <f t="shared" ref="Q2175" si="535">M2175</f>
        <v>8094603.2000000002</v>
      </c>
      <c r="R2175" s="146">
        <v>85740</v>
      </c>
      <c r="S2175" s="25"/>
      <c r="T2175" s="146"/>
      <c r="U2175" s="146">
        <v>806.4</v>
      </c>
      <c r="V2175" s="146">
        <f>U2175*7523</f>
        <v>6066547.2000000002</v>
      </c>
      <c r="W2175" s="146"/>
      <c r="X2175" s="146"/>
      <c r="Y2175" s="146">
        <v>617</v>
      </c>
      <c r="Z2175" s="146">
        <f>Y2175*3148</f>
        <v>1942316</v>
      </c>
      <c r="AA2175" s="146"/>
      <c r="AB2175" s="146"/>
      <c r="AC2175" s="144"/>
      <c r="AD2175" s="144"/>
      <c r="AE2175" s="146"/>
      <c r="AF2175" s="146"/>
      <c r="AG2175" s="324">
        <v>2025</v>
      </c>
      <c r="AH2175" s="129"/>
      <c r="AI2175" s="132"/>
      <c r="AJ2175" s="132"/>
      <c r="AK2175" s="141">
        <f t="shared" si="524"/>
        <v>2074</v>
      </c>
      <c r="AL2175" s="35" t="s">
        <v>153</v>
      </c>
      <c r="AM2175" s="141" t="str">
        <f t="shared" si="525"/>
        <v>2074.</v>
      </c>
      <c r="AN2175" s="156"/>
      <c r="AO2175" s="274"/>
      <c r="AP2175" s="16"/>
    </row>
    <row r="2176" spans="1:42" ht="22.5" customHeight="1" x14ac:dyDescent="0.25">
      <c r="A2176" s="68" t="str">
        <f t="shared" si="509"/>
        <v>2075.</v>
      </c>
      <c r="B2176" s="25">
        <v>3850</v>
      </c>
      <c r="C2176" s="36" t="s">
        <v>1151</v>
      </c>
      <c r="D2176" s="25">
        <v>1987</v>
      </c>
      <c r="E2176" s="68" t="s">
        <v>2932</v>
      </c>
      <c r="F2176" s="68" t="s">
        <v>2934</v>
      </c>
      <c r="G2176" s="25">
        <v>5</v>
      </c>
      <c r="H2176" s="25">
        <v>5</v>
      </c>
      <c r="I2176" s="146">
        <v>6208.4</v>
      </c>
      <c r="J2176" s="144">
        <v>5628.8</v>
      </c>
      <c r="K2176" s="146">
        <v>5628.8</v>
      </c>
      <c r="L2176" s="25">
        <v>251</v>
      </c>
      <c r="M2176" s="146">
        <f>R2176+T2176+V2176+X2176+Z2176+AB2176+AE2176+AF2176</f>
        <v>1663740</v>
      </c>
      <c r="N2176" s="146"/>
      <c r="O2176" s="146"/>
      <c r="P2176" s="146"/>
      <c r="Q2176" s="144">
        <f>M2176</f>
        <v>1663740</v>
      </c>
      <c r="R2176" s="146">
        <v>1663740</v>
      </c>
      <c r="S2176" s="25"/>
      <c r="T2176" s="146"/>
      <c r="U2176" s="146"/>
      <c r="V2176" s="146"/>
      <c r="W2176" s="146"/>
      <c r="X2176" s="146"/>
      <c r="Y2176" s="146"/>
      <c r="Z2176" s="146"/>
      <c r="AA2176" s="146"/>
      <c r="AB2176" s="146"/>
      <c r="AC2176" s="146"/>
      <c r="AD2176" s="146"/>
      <c r="AE2176" s="146"/>
      <c r="AF2176" s="146"/>
      <c r="AG2176" s="324">
        <v>2025</v>
      </c>
      <c r="AH2176" s="128"/>
      <c r="AI2176" s="148"/>
      <c r="AJ2176" s="148"/>
      <c r="AK2176" s="141">
        <f t="shared" si="524"/>
        <v>2075</v>
      </c>
      <c r="AL2176" s="35" t="s">
        <v>153</v>
      </c>
      <c r="AM2176" s="141" t="str">
        <f t="shared" si="525"/>
        <v>2075.</v>
      </c>
      <c r="AN2176" s="156"/>
      <c r="AO2176" s="274"/>
      <c r="AP2176" s="16"/>
    </row>
    <row r="2177" spans="1:42" ht="22.5" customHeight="1" x14ac:dyDescent="0.25">
      <c r="A2177" s="68" t="str">
        <f t="shared" ref="A2177:A2234" si="536">AM2177</f>
        <v>2076.</v>
      </c>
      <c r="B2177" s="25">
        <v>3856</v>
      </c>
      <c r="C2177" s="36" t="s">
        <v>1527</v>
      </c>
      <c r="D2177" s="25">
        <v>1996</v>
      </c>
      <c r="E2177" s="111" t="s">
        <v>2932</v>
      </c>
      <c r="F2177" s="68" t="s">
        <v>2934</v>
      </c>
      <c r="G2177" s="25">
        <v>2</v>
      </c>
      <c r="H2177" s="25">
        <v>2</v>
      </c>
      <c r="I2177" s="146">
        <v>792.1</v>
      </c>
      <c r="J2177" s="146">
        <v>792.1</v>
      </c>
      <c r="K2177" s="146">
        <v>792.1</v>
      </c>
      <c r="L2177" s="25">
        <v>34</v>
      </c>
      <c r="M2177" s="146">
        <f t="shared" ref="M2177" si="537">R2177+T2177+V2177+X2177+Z2177+AB2177+AE2177+AF2177</f>
        <v>8245091.2000000002</v>
      </c>
      <c r="N2177" s="146"/>
      <c r="O2177" s="146"/>
      <c r="P2177" s="146"/>
      <c r="Q2177" s="144">
        <f t="shared" ref="Q2177" si="538">M2177</f>
        <v>8245091.2000000002</v>
      </c>
      <c r="R2177" s="146">
        <v>2915798</v>
      </c>
      <c r="S2177" s="25"/>
      <c r="T2177" s="146"/>
      <c r="U2177" s="146">
        <v>708.4</v>
      </c>
      <c r="V2177" s="146">
        <f>U2177*7523</f>
        <v>5329293.2</v>
      </c>
      <c r="W2177" s="146"/>
      <c r="X2177" s="146"/>
      <c r="Y2177" s="146"/>
      <c r="Z2177" s="146"/>
      <c r="AA2177" s="146"/>
      <c r="AB2177" s="146"/>
      <c r="AC2177" s="146"/>
      <c r="AD2177" s="146"/>
      <c r="AE2177" s="146"/>
      <c r="AF2177" s="146"/>
      <c r="AG2177" s="324">
        <v>2025</v>
      </c>
      <c r="AH2177" s="129"/>
      <c r="AI2177" s="132"/>
      <c r="AJ2177" s="132"/>
      <c r="AK2177" s="141">
        <f t="shared" si="524"/>
        <v>2076</v>
      </c>
      <c r="AL2177" s="35" t="s">
        <v>153</v>
      </c>
      <c r="AM2177" s="141" t="str">
        <f t="shared" si="525"/>
        <v>2076.</v>
      </c>
      <c r="AN2177" s="156"/>
      <c r="AO2177" s="274"/>
      <c r="AP2177" s="16"/>
    </row>
    <row r="2178" spans="1:42" ht="22.5" customHeight="1" x14ac:dyDescent="0.25">
      <c r="A2178" s="68" t="str">
        <f t="shared" si="536"/>
        <v>2077.</v>
      </c>
      <c r="B2178" s="25">
        <v>3859</v>
      </c>
      <c r="C2178" s="36" t="s">
        <v>944</v>
      </c>
      <c r="D2178" s="25">
        <v>1976</v>
      </c>
      <c r="E2178" s="68" t="s">
        <v>2932</v>
      </c>
      <c r="F2178" s="68" t="s">
        <v>2934</v>
      </c>
      <c r="G2178" s="25">
        <v>5</v>
      </c>
      <c r="H2178" s="25">
        <v>3</v>
      </c>
      <c r="I2178" s="146">
        <v>2961.1</v>
      </c>
      <c r="J2178" s="144">
        <v>2085.1</v>
      </c>
      <c r="K2178" s="146">
        <v>2085.1</v>
      </c>
      <c r="L2178" s="25">
        <v>115</v>
      </c>
      <c r="M2178" s="146">
        <f>R2178+T2178+V2178+X2178+Z2178+AB2178+AE2178+AF2178</f>
        <v>3920853.8000000003</v>
      </c>
      <c r="N2178" s="146"/>
      <c r="O2178" s="146"/>
      <c r="P2178" s="146"/>
      <c r="Q2178" s="144">
        <f>M2178</f>
        <v>3920853.8000000003</v>
      </c>
      <c r="R2178" s="146"/>
      <c r="S2178" s="25"/>
      <c r="T2178" s="146"/>
      <c r="U2178" s="146">
        <v>1105.4000000000001</v>
      </c>
      <c r="V2178" s="146">
        <f>U2178*3547</f>
        <v>3920853.8000000003</v>
      </c>
      <c r="W2178" s="146"/>
      <c r="X2178" s="146"/>
      <c r="Y2178" s="146"/>
      <c r="Z2178" s="146"/>
      <c r="AA2178" s="146"/>
      <c r="AB2178" s="146"/>
      <c r="AC2178" s="146"/>
      <c r="AD2178" s="146"/>
      <c r="AE2178" s="146"/>
      <c r="AF2178" s="146"/>
      <c r="AG2178" s="324">
        <v>2025</v>
      </c>
      <c r="AH2178" s="128"/>
      <c r="AI2178" s="132"/>
      <c r="AJ2178" s="132"/>
      <c r="AK2178" s="141">
        <f t="shared" si="524"/>
        <v>2077</v>
      </c>
      <c r="AL2178" s="35" t="s">
        <v>153</v>
      </c>
      <c r="AM2178" s="141" t="str">
        <f t="shared" si="525"/>
        <v>2077.</v>
      </c>
      <c r="AN2178" s="156"/>
      <c r="AP2178" s="16"/>
    </row>
    <row r="2179" spans="1:42" ht="22.5" customHeight="1" x14ac:dyDescent="0.25">
      <c r="A2179" s="68" t="str">
        <f t="shared" si="536"/>
        <v>2078.</v>
      </c>
      <c r="B2179" s="25">
        <v>3871</v>
      </c>
      <c r="C2179" s="36" t="s">
        <v>133</v>
      </c>
      <c r="D2179" s="25">
        <v>1972</v>
      </c>
      <c r="E2179" s="68" t="s">
        <v>2932</v>
      </c>
      <c r="F2179" s="68" t="s">
        <v>2934</v>
      </c>
      <c r="G2179" s="25">
        <v>2</v>
      </c>
      <c r="H2179" s="25">
        <v>3</v>
      </c>
      <c r="I2179" s="146">
        <v>903.4</v>
      </c>
      <c r="J2179" s="144">
        <v>816.56</v>
      </c>
      <c r="K2179" s="146">
        <v>816.56</v>
      </c>
      <c r="L2179" s="25">
        <v>33</v>
      </c>
      <c r="M2179" s="146">
        <f t="shared" ref="M2179:M2209" si="539">R2179+T2179+V2179+X2179+Z2179+AB2179+AE2179+AF2179</f>
        <v>1332240</v>
      </c>
      <c r="N2179" s="142"/>
      <c r="O2179" s="142"/>
      <c r="P2179" s="142"/>
      <c r="Q2179" s="144">
        <f t="shared" ref="Q2179:Q2209" si="540">M2179</f>
        <v>1332240</v>
      </c>
      <c r="R2179" s="146">
        <v>1332240</v>
      </c>
      <c r="S2179" s="25"/>
      <c r="T2179" s="146"/>
      <c r="U2179" s="146"/>
      <c r="V2179" s="146"/>
      <c r="W2179" s="146"/>
      <c r="X2179" s="146"/>
      <c r="Y2179" s="146"/>
      <c r="Z2179" s="146"/>
      <c r="AA2179" s="146"/>
      <c r="AB2179" s="146"/>
      <c r="AC2179" s="144"/>
      <c r="AD2179" s="144"/>
      <c r="AE2179" s="146"/>
      <c r="AF2179" s="146"/>
      <c r="AG2179" s="324">
        <v>2025</v>
      </c>
      <c r="AH2179" s="129"/>
      <c r="AI2179" s="148"/>
      <c r="AJ2179" s="148"/>
      <c r="AK2179" s="141">
        <f t="shared" si="524"/>
        <v>2078</v>
      </c>
      <c r="AL2179" s="35" t="s">
        <v>153</v>
      </c>
      <c r="AM2179" s="141" t="str">
        <f t="shared" si="525"/>
        <v>2078.</v>
      </c>
      <c r="AN2179" s="156"/>
      <c r="AO2179" s="274"/>
      <c r="AP2179" s="16"/>
    </row>
    <row r="2180" spans="1:42" ht="22.5" customHeight="1" x14ac:dyDescent="0.25">
      <c r="A2180" s="68" t="str">
        <f t="shared" si="536"/>
        <v>2079.</v>
      </c>
      <c r="B2180" s="25">
        <v>3872</v>
      </c>
      <c r="C2180" s="36" t="s">
        <v>927</v>
      </c>
      <c r="D2180" s="25">
        <v>1988</v>
      </c>
      <c r="E2180" s="111" t="s">
        <v>2932</v>
      </c>
      <c r="F2180" s="68" t="s">
        <v>2934</v>
      </c>
      <c r="G2180" s="25">
        <v>2</v>
      </c>
      <c r="H2180" s="25">
        <v>2</v>
      </c>
      <c r="I2180" s="146">
        <v>702.2</v>
      </c>
      <c r="J2180" s="144">
        <v>668.7</v>
      </c>
      <c r="K2180" s="146">
        <v>668.7</v>
      </c>
      <c r="L2180" s="25">
        <v>27</v>
      </c>
      <c r="M2180" s="146">
        <f t="shared" si="539"/>
        <v>1550720</v>
      </c>
      <c r="N2180" s="146"/>
      <c r="O2180" s="146"/>
      <c r="P2180" s="146"/>
      <c r="Q2180" s="144">
        <f t="shared" si="540"/>
        <v>1550720</v>
      </c>
      <c r="R2180" s="146">
        <f>1283276+267444</f>
        <v>1550720</v>
      </c>
      <c r="S2180" s="25"/>
      <c r="T2180" s="146"/>
      <c r="U2180" s="146"/>
      <c r="V2180" s="146"/>
      <c r="W2180" s="146"/>
      <c r="X2180" s="146"/>
      <c r="Y2180" s="146"/>
      <c r="Z2180" s="146"/>
      <c r="AA2180" s="146"/>
      <c r="AB2180" s="146"/>
      <c r="AC2180" s="146"/>
      <c r="AD2180" s="146"/>
      <c r="AE2180" s="146"/>
      <c r="AF2180" s="146"/>
      <c r="AG2180" s="324">
        <v>2025</v>
      </c>
      <c r="AH2180" s="133"/>
      <c r="AI2180" s="164"/>
      <c r="AJ2180" s="164"/>
      <c r="AK2180" s="141">
        <f t="shared" si="524"/>
        <v>2079</v>
      </c>
      <c r="AL2180" s="35" t="s">
        <v>153</v>
      </c>
      <c r="AM2180" s="141" t="str">
        <f t="shared" si="525"/>
        <v>2079.</v>
      </c>
      <c r="AN2180" s="156"/>
      <c r="AO2180" s="35"/>
      <c r="AP2180" s="16"/>
    </row>
    <row r="2181" spans="1:42" ht="22.5" customHeight="1" x14ac:dyDescent="0.25">
      <c r="A2181" s="68" t="str">
        <f t="shared" si="536"/>
        <v>2080.</v>
      </c>
      <c r="B2181" s="25">
        <v>3873</v>
      </c>
      <c r="C2181" s="36" t="s">
        <v>776</v>
      </c>
      <c r="D2181" s="25">
        <v>1990</v>
      </c>
      <c r="E2181" s="111" t="s">
        <v>2932</v>
      </c>
      <c r="F2181" s="68" t="s">
        <v>2934</v>
      </c>
      <c r="G2181" s="25">
        <v>3</v>
      </c>
      <c r="H2181" s="25">
        <v>1</v>
      </c>
      <c r="I2181" s="146">
        <v>1087.7</v>
      </c>
      <c r="J2181" s="144">
        <v>1044.8</v>
      </c>
      <c r="K2181" s="146">
        <v>1044.8</v>
      </c>
      <c r="L2181" s="25">
        <v>59</v>
      </c>
      <c r="M2181" s="146">
        <f t="shared" si="539"/>
        <v>1958988</v>
      </c>
      <c r="N2181" s="146"/>
      <c r="O2181" s="146"/>
      <c r="P2181" s="146"/>
      <c r="Q2181" s="144">
        <f t="shared" si="540"/>
        <v>1958988</v>
      </c>
      <c r="R2181" s="146">
        <f>1705620+253368</f>
        <v>1958988</v>
      </c>
      <c r="S2181" s="25"/>
      <c r="T2181" s="146"/>
      <c r="U2181" s="146"/>
      <c r="V2181" s="146"/>
      <c r="W2181" s="146"/>
      <c r="X2181" s="146"/>
      <c r="Y2181" s="146"/>
      <c r="Z2181" s="146"/>
      <c r="AA2181" s="146"/>
      <c r="AB2181" s="146"/>
      <c r="AC2181" s="146"/>
      <c r="AD2181" s="146"/>
      <c r="AE2181" s="144"/>
      <c r="AF2181" s="146"/>
      <c r="AG2181" s="324">
        <v>2025</v>
      </c>
      <c r="AH2181" s="133"/>
      <c r="AI2181" s="164"/>
      <c r="AJ2181" s="164"/>
      <c r="AK2181" s="141">
        <f t="shared" si="524"/>
        <v>2080</v>
      </c>
      <c r="AL2181" s="35" t="s">
        <v>153</v>
      </c>
      <c r="AM2181" s="141" t="str">
        <f t="shared" si="525"/>
        <v>2080.</v>
      </c>
      <c r="AN2181" s="156"/>
      <c r="AO2181" s="35"/>
      <c r="AP2181" s="16"/>
    </row>
    <row r="2182" spans="1:42" ht="22.5" customHeight="1" x14ac:dyDescent="0.25">
      <c r="A2182" s="68" t="str">
        <f t="shared" si="536"/>
        <v>2081.</v>
      </c>
      <c r="B2182" s="25">
        <v>3876</v>
      </c>
      <c r="C2182" s="36" t="s">
        <v>1528</v>
      </c>
      <c r="D2182" s="25">
        <v>1972</v>
      </c>
      <c r="E2182" s="68" t="s">
        <v>2932</v>
      </c>
      <c r="F2182" s="68" t="s">
        <v>2934</v>
      </c>
      <c r="G2182" s="25">
        <v>2</v>
      </c>
      <c r="H2182" s="25">
        <v>2</v>
      </c>
      <c r="I2182" s="146">
        <v>538.79999999999995</v>
      </c>
      <c r="J2182" s="146">
        <v>484.3</v>
      </c>
      <c r="K2182" s="146">
        <v>484.3</v>
      </c>
      <c r="L2182" s="25">
        <v>18</v>
      </c>
      <c r="M2182" s="146">
        <f t="shared" si="539"/>
        <v>286533</v>
      </c>
      <c r="N2182" s="146"/>
      <c r="O2182" s="146"/>
      <c r="P2182" s="146"/>
      <c r="Q2182" s="144">
        <f t="shared" si="540"/>
        <v>286533</v>
      </c>
      <c r="R2182" s="146">
        <v>286533</v>
      </c>
      <c r="S2182" s="25"/>
      <c r="T2182" s="146"/>
      <c r="U2182" s="146"/>
      <c r="V2182" s="146"/>
      <c r="W2182" s="146"/>
      <c r="X2182" s="146"/>
      <c r="Y2182" s="146"/>
      <c r="Z2182" s="146"/>
      <c r="AA2182" s="146"/>
      <c r="AB2182" s="146"/>
      <c r="AC2182" s="146"/>
      <c r="AD2182" s="146"/>
      <c r="AE2182" s="146"/>
      <c r="AF2182" s="146"/>
      <c r="AG2182" s="324">
        <v>2025</v>
      </c>
      <c r="AH2182" s="128"/>
      <c r="AI2182" s="148"/>
      <c r="AJ2182" s="148"/>
      <c r="AK2182" s="141">
        <f t="shared" si="524"/>
        <v>2081</v>
      </c>
      <c r="AL2182" s="35" t="s">
        <v>153</v>
      </c>
      <c r="AM2182" s="141" t="str">
        <f t="shared" si="525"/>
        <v>2081.</v>
      </c>
      <c r="AN2182" s="156"/>
      <c r="AO2182" s="274"/>
      <c r="AP2182" s="16"/>
    </row>
    <row r="2183" spans="1:42" ht="22.5" customHeight="1" x14ac:dyDescent="0.25">
      <c r="A2183" s="68" t="str">
        <f t="shared" si="536"/>
        <v>2082.</v>
      </c>
      <c r="B2183" s="25">
        <v>3881</v>
      </c>
      <c r="C2183" s="36" t="s">
        <v>777</v>
      </c>
      <c r="D2183" s="25">
        <v>1982</v>
      </c>
      <c r="E2183" s="68" t="s">
        <v>2932</v>
      </c>
      <c r="F2183" s="68" t="s">
        <v>2933</v>
      </c>
      <c r="G2183" s="25">
        <v>5</v>
      </c>
      <c r="H2183" s="25">
        <v>3</v>
      </c>
      <c r="I2183" s="146">
        <v>3680.5</v>
      </c>
      <c r="J2183" s="144">
        <v>3367.3</v>
      </c>
      <c r="K2183" s="146">
        <v>3367.3</v>
      </c>
      <c r="L2183" s="25">
        <v>131</v>
      </c>
      <c r="M2183" s="146">
        <f t="shared" si="539"/>
        <v>1244724</v>
      </c>
      <c r="N2183" s="142"/>
      <c r="O2183" s="142"/>
      <c r="P2183" s="142"/>
      <c r="Q2183" s="144">
        <f t="shared" si="540"/>
        <v>1244724</v>
      </c>
      <c r="R2183" s="146">
        <v>1244724</v>
      </c>
      <c r="S2183" s="25"/>
      <c r="T2183" s="146"/>
      <c r="U2183" s="146"/>
      <c r="V2183" s="146"/>
      <c r="W2183" s="146"/>
      <c r="X2183" s="146"/>
      <c r="Y2183" s="146"/>
      <c r="Z2183" s="146"/>
      <c r="AA2183" s="146"/>
      <c r="AB2183" s="146"/>
      <c r="AC2183" s="144"/>
      <c r="AD2183" s="144"/>
      <c r="AE2183" s="146"/>
      <c r="AF2183" s="146"/>
      <c r="AG2183" s="324">
        <v>2025</v>
      </c>
      <c r="AH2183" s="129"/>
      <c r="AI2183" s="148"/>
      <c r="AJ2183" s="148"/>
      <c r="AK2183" s="141">
        <f t="shared" si="524"/>
        <v>2082</v>
      </c>
      <c r="AL2183" s="35" t="s">
        <v>153</v>
      </c>
      <c r="AM2183" s="141" t="str">
        <f t="shared" si="525"/>
        <v>2082.</v>
      </c>
      <c r="AN2183" s="156"/>
      <c r="AO2183" s="274"/>
      <c r="AP2183" s="16"/>
    </row>
    <row r="2184" spans="1:42" ht="22.5" customHeight="1" x14ac:dyDescent="0.25">
      <c r="A2184" s="68" t="str">
        <f t="shared" si="536"/>
        <v>2083.</v>
      </c>
      <c r="B2184" s="25">
        <v>3891</v>
      </c>
      <c r="C2184" s="36" t="s">
        <v>948</v>
      </c>
      <c r="D2184" s="25">
        <v>1983</v>
      </c>
      <c r="E2184" s="68" t="s">
        <v>2932</v>
      </c>
      <c r="F2184" s="68" t="s">
        <v>2934</v>
      </c>
      <c r="G2184" s="25">
        <v>2</v>
      </c>
      <c r="H2184" s="25">
        <v>1</v>
      </c>
      <c r="I2184" s="146">
        <v>428.8</v>
      </c>
      <c r="J2184" s="144">
        <v>387</v>
      </c>
      <c r="K2184" s="146">
        <v>387</v>
      </c>
      <c r="L2184" s="25">
        <v>17</v>
      </c>
      <c r="M2184" s="146">
        <f t="shared" si="539"/>
        <v>1265074.3999999999</v>
      </c>
      <c r="N2184" s="146"/>
      <c r="O2184" s="146"/>
      <c r="P2184" s="146"/>
      <c r="Q2184" s="144">
        <f t="shared" si="540"/>
        <v>1265074.3999999999</v>
      </c>
      <c r="R2184" s="146">
        <v>200265</v>
      </c>
      <c r="S2184" s="25"/>
      <c r="T2184" s="146"/>
      <c r="U2184" s="146">
        <v>300.2</v>
      </c>
      <c r="V2184" s="146">
        <f>U2184*3547</f>
        <v>1064809.3999999999</v>
      </c>
      <c r="W2184" s="146"/>
      <c r="X2184" s="146"/>
      <c r="Y2184" s="146"/>
      <c r="Z2184" s="146"/>
      <c r="AA2184" s="146"/>
      <c r="AB2184" s="146"/>
      <c r="AC2184" s="146"/>
      <c r="AD2184" s="146"/>
      <c r="AE2184" s="146"/>
      <c r="AF2184" s="146"/>
      <c r="AG2184" s="324">
        <v>2025</v>
      </c>
      <c r="AH2184" s="128"/>
      <c r="AI2184" s="132"/>
      <c r="AJ2184" s="132"/>
      <c r="AK2184" s="141">
        <f t="shared" si="524"/>
        <v>2083</v>
      </c>
      <c r="AL2184" s="35" t="s">
        <v>153</v>
      </c>
      <c r="AM2184" s="141" t="str">
        <f t="shared" si="525"/>
        <v>2083.</v>
      </c>
      <c r="AN2184" s="156"/>
      <c r="AP2184" s="16"/>
    </row>
    <row r="2185" spans="1:42" ht="22.5" customHeight="1" x14ac:dyDescent="0.25">
      <c r="A2185" s="68" t="str">
        <f t="shared" si="536"/>
        <v>2084.</v>
      </c>
      <c r="B2185" s="25">
        <v>3892</v>
      </c>
      <c r="C2185" s="36" t="s">
        <v>929</v>
      </c>
      <c r="D2185" s="25">
        <v>1958</v>
      </c>
      <c r="E2185" s="111" t="s">
        <v>2932</v>
      </c>
      <c r="F2185" s="68" t="s">
        <v>2934</v>
      </c>
      <c r="G2185" s="25">
        <v>1</v>
      </c>
      <c r="H2185" s="25">
        <v>1</v>
      </c>
      <c r="I2185" s="146">
        <v>203.35</v>
      </c>
      <c r="J2185" s="144">
        <v>203.35</v>
      </c>
      <c r="K2185" s="146">
        <v>203.35</v>
      </c>
      <c r="L2185" s="25">
        <v>9</v>
      </c>
      <c r="M2185" s="146">
        <f t="shared" si="539"/>
        <v>28580</v>
      </c>
      <c r="N2185" s="146"/>
      <c r="O2185" s="146"/>
      <c r="P2185" s="146"/>
      <c r="Q2185" s="144">
        <f t="shared" si="540"/>
        <v>28580</v>
      </c>
      <c r="R2185" s="146">
        <v>28580</v>
      </c>
      <c r="S2185" s="25"/>
      <c r="T2185" s="146"/>
      <c r="U2185" s="146"/>
      <c r="V2185" s="146"/>
      <c r="W2185" s="146"/>
      <c r="X2185" s="146"/>
      <c r="Y2185" s="146"/>
      <c r="Z2185" s="146"/>
      <c r="AA2185" s="146"/>
      <c r="AB2185" s="146"/>
      <c r="AC2185" s="146"/>
      <c r="AD2185" s="146"/>
      <c r="AE2185" s="144"/>
      <c r="AF2185" s="146"/>
      <c r="AG2185" s="324">
        <v>2025</v>
      </c>
      <c r="AH2185" s="133"/>
      <c r="AI2185" s="139"/>
      <c r="AJ2185" s="139"/>
      <c r="AK2185" s="141">
        <f t="shared" si="524"/>
        <v>2084</v>
      </c>
      <c r="AL2185" s="35" t="s">
        <v>153</v>
      </c>
      <c r="AM2185" s="141" t="str">
        <f t="shared" si="525"/>
        <v>2084.</v>
      </c>
      <c r="AN2185" s="156"/>
      <c r="AO2185" s="35"/>
      <c r="AP2185" s="16"/>
    </row>
    <row r="2186" spans="1:42" ht="22.5" customHeight="1" x14ac:dyDescent="0.25">
      <c r="A2186" s="68" t="str">
        <f t="shared" si="536"/>
        <v>2085.</v>
      </c>
      <c r="B2186" s="25">
        <v>3896</v>
      </c>
      <c r="C2186" s="36" t="s">
        <v>930</v>
      </c>
      <c r="D2186" s="25">
        <v>1952</v>
      </c>
      <c r="E2186" s="68" t="s">
        <v>2932</v>
      </c>
      <c r="F2186" s="68" t="s">
        <v>2934</v>
      </c>
      <c r="G2186" s="25">
        <v>2</v>
      </c>
      <c r="H2186" s="25">
        <v>1</v>
      </c>
      <c r="I2186" s="146">
        <v>420.9</v>
      </c>
      <c r="J2186" s="144">
        <v>370.2</v>
      </c>
      <c r="K2186" s="146">
        <v>370.2</v>
      </c>
      <c r="L2186" s="25">
        <v>22</v>
      </c>
      <c r="M2186" s="146">
        <f t="shared" si="539"/>
        <v>511428</v>
      </c>
      <c r="N2186" s="146"/>
      <c r="O2186" s="146"/>
      <c r="P2186" s="146"/>
      <c r="Q2186" s="144">
        <f t="shared" si="540"/>
        <v>511428</v>
      </c>
      <c r="R2186" s="146">
        <v>511428</v>
      </c>
      <c r="S2186" s="25"/>
      <c r="T2186" s="146"/>
      <c r="U2186" s="146"/>
      <c r="V2186" s="146"/>
      <c r="W2186" s="146"/>
      <c r="X2186" s="146"/>
      <c r="Y2186" s="146"/>
      <c r="Z2186" s="146"/>
      <c r="AA2186" s="146"/>
      <c r="AB2186" s="146"/>
      <c r="AC2186" s="146"/>
      <c r="AD2186" s="146"/>
      <c r="AE2186" s="146"/>
      <c r="AF2186" s="146"/>
      <c r="AG2186" s="324">
        <v>2025</v>
      </c>
      <c r="AH2186" s="128"/>
      <c r="AI2186" s="132"/>
      <c r="AJ2186" s="132"/>
      <c r="AK2186" s="141">
        <f t="shared" si="524"/>
        <v>2085</v>
      </c>
      <c r="AL2186" s="35" t="s">
        <v>153</v>
      </c>
      <c r="AM2186" s="141" t="str">
        <f t="shared" si="525"/>
        <v>2085.</v>
      </c>
      <c r="AN2186" s="156"/>
      <c r="AP2186" s="16"/>
    </row>
    <row r="2187" spans="1:42" ht="22.5" customHeight="1" x14ac:dyDescent="0.25">
      <c r="A2187" s="68" t="str">
        <f t="shared" si="536"/>
        <v>2086.</v>
      </c>
      <c r="B2187" s="25">
        <v>3910</v>
      </c>
      <c r="C2187" s="36" t="s">
        <v>781</v>
      </c>
      <c r="D2187" s="25">
        <v>1989</v>
      </c>
      <c r="E2187" s="68" t="s">
        <v>2932</v>
      </c>
      <c r="F2187" s="68" t="s">
        <v>2933</v>
      </c>
      <c r="G2187" s="25">
        <v>5</v>
      </c>
      <c r="H2187" s="25">
        <v>2</v>
      </c>
      <c r="I2187" s="146">
        <v>2424</v>
      </c>
      <c r="J2187" s="144">
        <v>2173.5</v>
      </c>
      <c r="K2187" s="146">
        <v>2173.5</v>
      </c>
      <c r="L2187" s="25">
        <v>101</v>
      </c>
      <c r="M2187" s="146">
        <f t="shared" si="539"/>
        <v>2817880</v>
      </c>
      <c r="N2187" s="142"/>
      <c r="O2187" s="142"/>
      <c r="P2187" s="142"/>
      <c r="Q2187" s="144">
        <f t="shared" si="540"/>
        <v>2817880</v>
      </c>
      <c r="R2187" s="146">
        <f>847275+1970605</f>
        <v>2817880</v>
      </c>
      <c r="S2187" s="25"/>
      <c r="T2187" s="146"/>
      <c r="U2187" s="146"/>
      <c r="V2187" s="146"/>
      <c r="W2187" s="146"/>
      <c r="X2187" s="146"/>
      <c r="Y2187" s="146"/>
      <c r="Z2187" s="146"/>
      <c r="AA2187" s="146"/>
      <c r="AB2187" s="146"/>
      <c r="AC2187" s="144"/>
      <c r="AD2187" s="144"/>
      <c r="AE2187" s="146"/>
      <c r="AF2187" s="146"/>
      <c r="AG2187" s="324">
        <v>2025</v>
      </c>
      <c r="AH2187" s="128"/>
      <c r="AI2187" s="148"/>
      <c r="AJ2187" s="148"/>
      <c r="AK2187" s="141">
        <f t="shared" si="524"/>
        <v>2086</v>
      </c>
      <c r="AL2187" s="35" t="s">
        <v>153</v>
      </c>
      <c r="AM2187" s="141" t="str">
        <f t="shared" si="525"/>
        <v>2086.</v>
      </c>
      <c r="AN2187" s="156"/>
      <c r="AO2187" s="274"/>
      <c r="AP2187" s="16"/>
    </row>
    <row r="2188" spans="1:42" ht="22.5" customHeight="1" x14ac:dyDescent="0.25">
      <c r="A2188" s="68" t="str">
        <f t="shared" si="536"/>
        <v>2087.</v>
      </c>
      <c r="B2188" s="25">
        <v>3913</v>
      </c>
      <c r="C2188" s="36" t="s">
        <v>1187</v>
      </c>
      <c r="D2188" s="25">
        <v>1982</v>
      </c>
      <c r="E2188" s="68" t="s">
        <v>2932</v>
      </c>
      <c r="F2188" s="68" t="s">
        <v>2934</v>
      </c>
      <c r="G2188" s="25">
        <v>5</v>
      </c>
      <c r="H2188" s="25">
        <v>6</v>
      </c>
      <c r="I2188" s="146">
        <v>6373.3</v>
      </c>
      <c r="J2188" s="144">
        <v>5877.4</v>
      </c>
      <c r="K2188" s="146">
        <v>5232.6000000000004</v>
      </c>
      <c r="L2188" s="25">
        <v>261</v>
      </c>
      <c r="M2188" s="146">
        <f t="shared" si="539"/>
        <v>2557230</v>
      </c>
      <c r="N2188" s="146"/>
      <c r="O2188" s="146"/>
      <c r="P2188" s="146"/>
      <c r="Q2188" s="144">
        <f t="shared" si="540"/>
        <v>2557230</v>
      </c>
      <c r="R2188" s="146">
        <v>2557230</v>
      </c>
      <c r="S2188" s="25"/>
      <c r="T2188" s="146"/>
      <c r="U2188" s="146"/>
      <c r="V2188" s="146"/>
      <c r="W2188" s="146"/>
      <c r="X2188" s="146"/>
      <c r="Y2188" s="146"/>
      <c r="Z2188" s="146"/>
      <c r="AA2188" s="146"/>
      <c r="AB2188" s="146"/>
      <c r="AC2188" s="146"/>
      <c r="AD2188" s="146"/>
      <c r="AE2188" s="146"/>
      <c r="AF2188" s="146"/>
      <c r="AG2188" s="324">
        <v>2025</v>
      </c>
      <c r="AH2188" s="128"/>
      <c r="AI2188" s="132"/>
      <c r="AJ2188" s="132"/>
      <c r="AK2188" s="141">
        <f t="shared" si="524"/>
        <v>2087</v>
      </c>
      <c r="AL2188" s="35" t="s">
        <v>153</v>
      </c>
      <c r="AM2188" s="141" t="str">
        <f t="shared" si="525"/>
        <v>2087.</v>
      </c>
      <c r="AN2188" s="156"/>
      <c r="AP2188" s="16"/>
    </row>
    <row r="2189" spans="1:42" ht="22.5" customHeight="1" x14ac:dyDescent="0.25">
      <c r="A2189" s="68" t="str">
        <f t="shared" si="536"/>
        <v>2088.</v>
      </c>
      <c r="B2189" s="25">
        <v>3916</v>
      </c>
      <c r="C2189" s="36" t="s">
        <v>126</v>
      </c>
      <c r="D2189" s="25">
        <v>1950</v>
      </c>
      <c r="E2189" s="111" t="s">
        <v>2932</v>
      </c>
      <c r="F2189" s="68" t="s">
        <v>2934</v>
      </c>
      <c r="G2189" s="25">
        <v>2</v>
      </c>
      <c r="H2189" s="25">
        <v>2</v>
      </c>
      <c r="I2189" s="146">
        <v>862.6</v>
      </c>
      <c r="J2189" s="144">
        <v>802.8</v>
      </c>
      <c r="K2189" s="146">
        <v>749.2</v>
      </c>
      <c r="L2189" s="25">
        <v>33</v>
      </c>
      <c r="M2189" s="146">
        <f t="shared" si="539"/>
        <v>1387750</v>
      </c>
      <c r="N2189" s="146"/>
      <c r="O2189" s="146"/>
      <c r="P2189" s="146"/>
      <c r="Q2189" s="144">
        <f t="shared" si="540"/>
        <v>1387750</v>
      </c>
      <c r="R2189" s="146">
        <v>1387750</v>
      </c>
      <c r="S2189" s="25"/>
      <c r="T2189" s="146"/>
      <c r="U2189" s="146"/>
      <c r="V2189" s="146"/>
      <c r="W2189" s="146"/>
      <c r="X2189" s="146"/>
      <c r="Y2189" s="146"/>
      <c r="Z2189" s="146"/>
      <c r="AA2189" s="146"/>
      <c r="AB2189" s="146"/>
      <c r="AC2189" s="146"/>
      <c r="AD2189" s="146"/>
      <c r="AE2189" s="146"/>
      <c r="AF2189" s="146"/>
      <c r="AG2189" s="324">
        <v>2025</v>
      </c>
      <c r="AH2189" s="133"/>
      <c r="AI2189" s="164"/>
      <c r="AJ2189" s="164"/>
      <c r="AK2189" s="141">
        <f t="shared" si="524"/>
        <v>2088</v>
      </c>
      <c r="AL2189" s="35" t="s">
        <v>153</v>
      </c>
      <c r="AM2189" s="141" t="str">
        <f t="shared" si="525"/>
        <v>2088.</v>
      </c>
      <c r="AN2189" s="156"/>
      <c r="AO2189" s="35"/>
      <c r="AP2189" s="16"/>
    </row>
    <row r="2190" spans="1:42" ht="22.5" customHeight="1" x14ac:dyDescent="0.25">
      <c r="A2190" s="68" t="str">
        <f t="shared" si="536"/>
        <v>2089.</v>
      </c>
      <c r="B2190" s="25">
        <v>3918</v>
      </c>
      <c r="C2190" s="36" t="s">
        <v>1831</v>
      </c>
      <c r="D2190" s="25">
        <v>1987</v>
      </c>
      <c r="E2190" s="111" t="s">
        <v>2932</v>
      </c>
      <c r="F2190" s="68" t="s">
        <v>2933</v>
      </c>
      <c r="G2190" s="25">
        <v>5</v>
      </c>
      <c r="H2190" s="25">
        <v>2</v>
      </c>
      <c r="I2190" s="146">
        <v>2229.1</v>
      </c>
      <c r="J2190" s="146">
        <v>2229</v>
      </c>
      <c r="K2190" s="146">
        <v>2229</v>
      </c>
      <c r="L2190" s="25">
        <v>88</v>
      </c>
      <c r="M2190" s="146">
        <f t="shared" si="539"/>
        <v>1702560</v>
      </c>
      <c r="N2190" s="146"/>
      <c r="O2190" s="146"/>
      <c r="P2190" s="146"/>
      <c r="Q2190" s="144">
        <f t="shared" si="540"/>
        <v>1702560</v>
      </c>
      <c r="R2190" s="146"/>
      <c r="S2190" s="25"/>
      <c r="T2190" s="146"/>
      <c r="U2190" s="146">
        <v>480</v>
      </c>
      <c r="V2190" s="146">
        <f>U2190*3547</f>
        <v>1702560</v>
      </c>
      <c r="W2190" s="146"/>
      <c r="X2190" s="146"/>
      <c r="Y2190" s="146"/>
      <c r="Z2190" s="146"/>
      <c r="AA2190" s="146"/>
      <c r="AB2190" s="146"/>
      <c r="AC2190" s="146"/>
      <c r="AD2190" s="146"/>
      <c r="AE2190" s="146"/>
      <c r="AF2190" s="146"/>
      <c r="AG2190" s="324">
        <v>2025</v>
      </c>
      <c r="AH2190" s="128"/>
      <c r="AI2190" s="132"/>
      <c r="AJ2190" s="132"/>
      <c r="AK2190" s="141">
        <f t="shared" si="524"/>
        <v>2089</v>
      </c>
      <c r="AL2190" s="35" t="s">
        <v>153</v>
      </c>
      <c r="AM2190" s="141" t="str">
        <f t="shared" si="525"/>
        <v>2089.</v>
      </c>
      <c r="AN2190" s="156"/>
      <c r="AO2190" s="274"/>
      <c r="AP2190" s="16"/>
    </row>
    <row r="2191" spans="1:42" ht="22.5" customHeight="1" x14ac:dyDescent="0.25">
      <c r="A2191" s="68" t="str">
        <f t="shared" si="536"/>
        <v>2090.</v>
      </c>
      <c r="B2191" s="25">
        <v>3920</v>
      </c>
      <c r="C2191" s="36" t="s">
        <v>782</v>
      </c>
      <c r="D2191" s="25">
        <v>1955</v>
      </c>
      <c r="E2191" s="68" t="s">
        <v>2932</v>
      </c>
      <c r="F2191" s="68" t="s">
        <v>2934</v>
      </c>
      <c r="G2191" s="25">
        <v>2</v>
      </c>
      <c r="H2191" s="25">
        <v>2</v>
      </c>
      <c r="I2191" s="146">
        <v>881.8</v>
      </c>
      <c r="J2191" s="144">
        <v>812.6</v>
      </c>
      <c r="K2191" s="146">
        <v>410.6</v>
      </c>
      <c r="L2191" s="25">
        <v>14</v>
      </c>
      <c r="M2191" s="146">
        <f t="shared" si="539"/>
        <v>4111150</v>
      </c>
      <c r="N2191" s="142"/>
      <c r="O2191" s="142"/>
      <c r="P2191" s="142"/>
      <c r="Q2191" s="144">
        <f t="shared" si="540"/>
        <v>4111150</v>
      </c>
      <c r="R2191" s="146">
        <v>585390</v>
      </c>
      <c r="S2191" s="25"/>
      <c r="T2191" s="146"/>
      <c r="U2191" s="146"/>
      <c r="V2191" s="146"/>
      <c r="W2191" s="146"/>
      <c r="X2191" s="146"/>
      <c r="Y2191" s="146">
        <v>1120</v>
      </c>
      <c r="Z2191" s="146">
        <f>Y2191*3148</f>
        <v>3525760</v>
      </c>
      <c r="AA2191" s="146"/>
      <c r="AB2191" s="146"/>
      <c r="AC2191" s="144"/>
      <c r="AD2191" s="144"/>
      <c r="AE2191" s="144"/>
      <c r="AF2191" s="146"/>
      <c r="AG2191" s="324">
        <v>2025</v>
      </c>
      <c r="AH2191" s="129"/>
      <c r="AI2191" s="148"/>
      <c r="AJ2191" s="148"/>
      <c r="AK2191" s="141">
        <f t="shared" si="524"/>
        <v>2090</v>
      </c>
      <c r="AL2191" s="35" t="s">
        <v>153</v>
      </c>
      <c r="AM2191" s="141" t="str">
        <f t="shared" si="525"/>
        <v>2090.</v>
      </c>
      <c r="AN2191" s="156"/>
      <c r="AO2191" s="274"/>
      <c r="AP2191" s="16"/>
    </row>
    <row r="2192" spans="1:42" ht="22.5" customHeight="1" x14ac:dyDescent="0.25">
      <c r="A2192" s="68" t="str">
        <f t="shared" si="536"/>
        <v>2091.</v>
      </c>
      <c r="B2192" s="25">
        <v>3921</v>
      </c>
      <c r="C2192" s="36" t="s">
        <v>935</v>
      </c>
      <c r="D2192" s="25">
        <v>1978</v>
      </c>
      <c r="E2192" s="111" t="s">
        <v>2932</v>
      </c>
      <c r="F2192" s="68" t="s">
        <v>2934</v>
      </c>
      <c r="G2192" s="25">
        <v>5</v>
      </c>
      <c r="H2192" s="25">
        <v>4</v>
      </c>
      <c r="I2192" s="146">
        <v>3000.9</v>
      </c>
      <c r="J2192" s="144">
        <v>1918.4</v>
      </c>
      <c r="K2192" s="146">
        <v>1918.4</v>
      </c>
      <c r="L2192" s="25">
        <v>106</v>
      </c>
      <c r="M2192" s="146">
        <f t="shared" si="539"/>
        <v>3411240</v>
      </c>
      <c r="N2192" s="146"/>
      <c r="O2192" s="146"/>
      <c r="P2192" s="146"/>
      <c r="Q2192" s="144">
        <f t="shared" si="540"/>
        <v>3411240</v>
      </c>
      <c r="R2192" s="146">
        <v>3411240</v>
      </c>
      <c r="S2192" s="25"/>
      <c r="T2192" s="146"/>
      <c r="U2192" s="146"/>
      <c r="V2192" s="146"/>
      <c r="W2192" s="146"/>
      <c r="X2192" s="146"/>
      <c r="Y2192" s="146"/>
      <c r="Z2192" s="146"/>
      <c r="AA2192" s="146"/>
      <c r="AB2192" s="146"/>
      <c r="AC2192" s="146"/>
      <c r="AD2192" s="146"/>
      <c r="AE2192" s="146"/>
      <c r="AF2192" s="146"/>
      <c r="AG2192" s="324">
        <v>2025</v>
      </c>
      <c r="AH2192" s="128"/>
      <c r="AI2192" s="164"/>
      <c r="AJ2192" s="164"/>
      <c r="AK2192" s="141">
        <f t="shared" si="524"/>
        <v>2091</v>
      </c>
      <c r="AL2192" s="35" t="s">
        <v>153</v>
      </c>
      <c r="AM2192" s="141" t="str">
        <f t="shared" si="525"/>
        <v>2091.</v>
      </c>
      <c r="AN2192" s="156"/>
      <c r="AO2192" s="35"/>
      <c r="AP2192" s="16"/>
    </row>
    <row r="2193" spans="1:42" ht="22.5" customHeight="1" x14ac:dyDescent="0.25">
      <c r="A2193" s="68" t="str">
        <f t="shared" si="536"/>
        <v>2092.</v>
      </c>
      <c r="B2193" s="25">
        <v>3925</v>
      </c>
      <c r="C2193" s="36" t="s">
        <v>1531</v>
      </c>
      <c r="D2193" s="25">
        <v>1981</v>
      </c>
      <c r="E2193" s="111" t="s">
        <v>2932</v>
      </c>
      <c r="F2193" s="68" t="s">
        <v>2933</v>
      </c>
      <c r="G2193" s="25">
        <v>5</v>
      </c>
      <c r="H2193" s="25">
        <v>6</v>
      </c>
      <c r="I2193" s="146">
        <v>4016.8</v>
      </c>
      <c r="J2193" s="146">
        <v>4016.8</v>
      </c>
      <c r="K2193" s="146">
        <v>4016.8</v>
      </c>
      <c r="L2193" s="25">
        <v>191</v>
      </c>
      <c r="M2193" s="146">
        <f t="shared" si="539"/>
        <v>3289410</v>
      </c>
      <c r="N2193" s="146"/>
      <c r="O2193" s="146"/>
      <c r="P2193" s="146"/>
      <c r="Q2193" s="144">
        <f t="shared" si="540"/>
        <v>3289410</v>
      </c>
      <c r="R2193" s="146">
        <v>3289410</v>
      </c>
      <c r="S2193" s="25"/>
      <c r="T2193" s="146"/>
      <c r="U2193" s="146"/>
      <c r="V2193" s="146"/>
      <c r="W2193" s="146"/>
      <c r="X2193" s="146"/>
      <c r="Y2193" s="146"/>
      <c r="Z2193" s="146"/>
      <c r="AA2193" s="146"/>
      <c r="AB2193" s="146"/>
      <c r="AC2193" s="146"/>
      <c r="AD2193" s="146"/>
      <c r="AE2193" s="146"/>
      <c r="AF2193" s="146"/>
      <c r="AG2193" s="324">
        <v>2025</v>
      </c>
      <c r="AH2193" s="128"/>
      <c r="AI2193" s="132"/>
      <c r="AJ2193" s="132"/>
      <c r="AK2193" s="141">
        <f t="shared" si="524"/>
        <v>2092</v>
      </c>
      <c r="AL2193" s="35" t="s">
        <v>153</v>
      </c>
      <c r="AM2193" s="141" t="str">
        <f t="shared" si="525"/>
        <v>2092.</v>
      </c>
      <c r="AN2193" s="156"/>
      <c r="AP2193" s="16"/>
    </row>
    <row r="2194" spans="1:42" ht="22.5" customHeight="1" x14ac:dyDescent="0.25">
      <c r="A2194" s="68" t="str">
        <f t="shared" si="536"/>
        <v>2093.</v>
      </c>
      <c r="B2194" s="25">
        <v>3939</v>
      </c>
      <c r="C2194" s="36" t="s">
        <v>1535</v>
      </c>
      <c r="D2194" s="25">
        <v>1979</v>
      </c>
      <c r="E2194" s="68" t="s">
        <v>2932</v>
      </c>
      <c r="F2194" s="68" t="s">
        <v>2933</v>
      </c>
      <c r="G2194" s="25">
        <v>5</v>
      </c>
      <c r="H2194" s="25">
        <v>6</v>
      </c>
      <c r="I2194" s="146">
        <v>5243.7</v>
      </c>
      <c r="J2194" s="146">
        <v>4755.2</v>
      </c>
      <c r="K2194" s="146">
        <v>4755.2</v>
      </c>
      <c r="L2194" s="25">
        <v>230</v>
      </c>
      <c r="M2194" s="146">
        <f t="shared" si="539"/>
        <v>4142186.5999999996</v>
      </c>
      <c r="N2194" s="146"/>
      <c r="O2194" s="146"/>
      <c r="P2194" s="146"/>
      <c r="Q2194" s="144">
        <f t="shared" si="540"/>
        <v>4142186.5999999996</v>
      </c>
      <c r="R2194" s="146"/>
      <c r="S2194" s="25"/>
      <c r="T2194" s="146"/>
      <c r="U2194" s="146">
        <v>1167.8</v>
      </c>
      <c r="V2194" s="146">
        <f>U2194*3547</f>
        <v>4142186.5999999996</v>
      </c>
      <c r="W2194" s="146"/>
      <c r="X2194" s="146"/>
      <c r="Y2194" s="146"/>
      <c r="Z2194" s="146"/>
      <c r="AA2194" s="146"/>
      <c r="AB2194" s="146"/>
      <c r="AC2194" s="144"/>
      <c r="AD2194" s="144"/>
      <c r="AE2194" s="146"/>
      <c r="AF2194" s="146"/>
      <c r="AG2194" s="324">
        <v>2025</v>
      </c>
      <c r="AH2194" s="129"/>
      <c r="AI2194" s="132"/>
      <c r="AJ2194" s="132"/>
      <c r="AK2194" s="141">
        <f t="shared" si="524"/>
        <v>2093</v>
      </c>
      <c r="AL2194" s="35" t="s">
        <v>153</v>
      </c>
      <c r="AM2194" s="141" t="str">
        <f t="shared" si="525"/>
        <v>2093.</v>
      </c>
      <c r="AN2194" s="156"/>
      <c r="AO2194" s="274"/>
      <c r="AP2194" s="16"/>
    </row>
    <row r="2195" spans="1:42" ht="22.5" customHeight="1" x14ac:dyDescent="0.25">
      <c r="A2195" s="68" t="str">
        <f t="shared" si="536"/>
        <v>2094.</v>
      </c>
      <c r="B2195" s="25">
        <v>3944</v>
      </c>
      <c r="C2195" s="36" t="s">
        <v>128</v>
      </c>
      <c r="D2195" s="25">
        <v>1960</v>
      </c>
      <c r="E2195" s="111" t="s">
        <v>2932</v>
      </c>
      <c r="F2195" s="68" t="s">
        <v>2934</v>
      </c>
      <c r="G2195" s="25">
        <v>2</v>
      </c>
      <c r="H2195" s="25">
        <v>2</v>
      </c>
      <c r="I2195" s="146">
        <v>503.31</v>
      </c>
      <c r="J2195" s="144">
        <v>445.2</v>
      </c>
      <c r="K2195" s="146">
        <v>445.2</v>
      </c>
      <c r="L2195" s="25">
        <v>20</v>
      </c>
      <c r="M2195" s="146">
        <f t="shared" si="539"/>
        <v>474718.4</v>
      </c>
      <c r="N2195" s="146"/>
      <c r="O2195" s="146"/>
      <c r="P2195" s="146"/>
      <c r="Q2195" s="144">
        <f t="shared" si="540"/>
        <v>474718.4</v>
      </c>
      <c r="R2195" s="146"/>
      <c r="S2195" s="25"/>
      <c r="T2195" s="146"/>
      <c r="U2195" s="146"/>
      <c r="V2195" s="146"/>
      <c r="W2195" s="146"/>
      <c r="X2195" s="146"/>
      <c r="Y2195" s="146">
        <v>150.80000000000001</v>
      </c>
      <c r="Z2195" s="146">
        <f>Y2195*3148</f>
        <v>474718.4</v>
      </c>
      <c r="AA2195" s="146"/>
      <c r="AB2195" s="146"/>
      <c r="AC2195" s="146"/>
      <c r="AD2195" s="146"/>
      <c r="AE2195" s="144"/>
      <c r="AF2195" s="146"/>
      <c r="AG2195" s="324">
        <v>2025</v>
      </c>
      <c r="AH2195" s="133"/>
      <c r="AI2195" s="148"/>
      <c r="AJ2195" s="148"/>
      <c r="AK2195" s="141">
        <f t="shared" si="524"/>
        <v>2094</v>
      </c>
      <c r="AL2195" s="35" t="s">
        <v>153</v>
      </c>
      <c r="AM2195" s="141" t="str">
        <f t="shared" si="525"/>
        <v>2094.</v>
      </c>
      <c r="AN2195" s="156"/>
      <c r="AO2195" s="35"/>
      <c r="AP2195" s="16"/>
    </row>
    <row r="2196" spans="1:42" ht="22.5" customHeight="1" x14ac:dyDescent="0.25">
      <c r="A2196" s="68" t="str">
        <f t="shared" si="536"/>
        <v>2095.</v>
      </c>
      <c r="B2196" s="25">
        <v>3949</v>
      </c>
      <c r="C2196" s="36" t="s">
        <v>787</v>
      </c>
      <c r="D2196" s="25">
        <v>1956</v>
      </c>
      <c r="E2196" s="68" t="s">
        <v>2932</v>
      </c>
      <c r="F2196" s="68" t="s">
        <v>2934</v>
      </c>
      <c r="G2196" s="25">
        <v>2</v>
      </c>
      <c r="H2196" s="25">
        <v>1</v>
      </c>
      <c r="I2196" s="146">
        <v>571.70000000000005</v>
      </c>
      <c r="J2196" s="144">
        <v>520.70000000000005</v>
      </c>
      <c r="K2196" s="146">
        <v>386.5</v>
      </c>
      <c r="L2196" s="25">
        <v>11</v>
      </c>
      <c r="M2196" s="146">
        <f t="shared" si="539"/>
        <v>4373920</v>
      </c>
      <c r="N2196" s="142"/>
      <c r="O2196" s="142"/>
      <c r="P2196" s="142"/>
      <c r="Q2196" s="144">
        <f t="shared" si="540"/>
        <v>4373920</v>
      </c>
      <c r="R2196" s="146">
        <v>281520</v>
      </c>
      <c r="S2196" s="25"/>
      <c r="T2196" s="146"/>
      <c r="U2196" s="146"/>
      <c r="V2196" s="146"/>
      <c r="W2196" s="146"/>
      <c r="X2196" s="146"/>
      <c r="Y2196" s="146">
        <v>1300</v>
      </c>
      <c r="Z2196" s="146">
        <f>Y2196*3148</f>
        <v>4092400</v>
      </c>
      <c r="AA2196" s="146"/>
      <c r="AB2196" s="146"/>
      <c r="AC2196" s="144"/>
      <c r="AD2196" s="144"/>
      <c r="AE2196" s="144"/>
      <c r="AF2196" s="146"/>
      <c r="AG2196" s="324">
        <v>2025</v>
      </c>
      <c r="AH2196" s="129"/>
      <c r="AI2196" s="148"/>
      <c r="AJ2196" s="148"/>
      <c r="AK2196" s="141">
        <f t="shared" si="524"/>
        <v>2095</v>
      </c>
      <c r="AL2196" s="35" t="s">
        <v>153</v>
      </c>
      <c r="AM2196" s="141" t="str">
        <f t="shared" si="525"/>
        <v>2095.</v>
      </c>
      <c r="AN2196" s="156"/>
      <c r="AO2196" s="274"/>
      <c r="AP2196" s="16"/>
    </row>
    <row r="2197" spans="1:42" ht="22.5" customHeight="1" x14ac:dyDescent="0.25">
      <c r="A2197" s="68" t="str">
        <f t="shared" si="536"/>
        <v>2096.</v>
      </c>
      <c r="B2197" s="25">
        <v>3953</v>
      </c>
      <c r="C2197" s="36" t="s">
        <v>1537</v>
      </c>
      <c r="D2197" s="25">
        <v>1959</v>
      </c>
      <c r="E2197" s="111" t="s">
        <v>2932</v>
      </c>
      <c r="F2197" s="68" t="s">
        <v>2934</v>
      </c>
      <c r="G2197" s="25">
        <v>2</v>
      </c>
      <c r="H2197" s="25">
        <v>2</v>
      </c>
      <c r="I2197" s="146">
        <v>990.38</v>
      </c>
      <c r="J2197" s="146">
        <v>986.6</v>
      </c>
      <c r="K2197" s="146">
        <v>715</v>
      </c>
      <c r="L2197" s="25">
        <v>22</v>
      </c>
      <c r="M2197" s="146">
        <f t="shared" si="539"/>
        <v>6477303</v>
      </c>
      <c r="N2197" s="146"/>
      <c r="O2197" s="146"/>
      <c r="P2197" s="146"/>
      <c r="Q2197" s="144">
        <f t="shared" si="540"/>
        <v>6477303</v>
      </c>
      <c r="R2197" s="146"/>
      <c r="S2197" s="25"/>
      <c r="T2197" s="146"/>
      <c r="U2197" s="146">
        <v>861</v>
      </c>
      <c r="V2197" s="146">
        <f>U2197*7523</f>
        <v>6477303</v>
      </c>
      <c r="W2197" s="146"/>
      <c r="X2197" s="146"/>
      <c r="Y2197" s="146"/>
      <c r="Z2197" s="146"/>
      <c r="AA2197" s="146"/>
      <c r="AB2197" s="146"/>
      <c r="AC2197" s="146"/>
      <c r="AD2197" s="146"/>
      <c r="AE2197" s="146"/>
      <c r="AF2197" s="146"/>
      <c r="AG2197" s="324">
        <v>2025</v>
      </c>
      <c r="AH2197" s="128"/>
      <c r="AI2197" s="132"/>
      <c r="AJ2197" s="132"/>
      <c r="AK2197" s="141">
        <f t="shared" si="524"/>
        <v>2096</v>
      </c>
      <c r="AL2197" s="35" t="s">
        <v>153</v>
      </c>
      <c r="AM2197" s="141" t="str">
        <f t="shared" si="525"/>
        <v>2096.</v>
      </c>
      <c r="AN2197" s="156"/>
      <c r="AP2197" s="16"/>
    </row>
    <row r="2198" spans="1:42" ht="22.5" customHeight="1" x14ac:dyDescent="0.25">
      <c r="A2198" s="68" t="str">
        <f t="shared" si="536"/>
        <v>2097.</v>
      </c>
      <c r="B2198" s="25">
        <v>3960</v>
      </c>
      <c r="C2198" s="36" t="s">
        <v>936</v>
      </c>
      <c r="D2198" s="25">
        <v>1972</v>
      </c>
      <c r="E2198" s="111" t="s">
        <v>2932</v>
      </c>
      <c r="F2198" s="68" t="s">
        <v>2933</v>
      </c>
      <c r="G2198" s="25">
        <v>5</v>
      </c>
      <c r="H2198" s="25">
        <v>4</v>
      </c>
      <c r="I2198" s="146">
        <v>3411.5</v>
      </c>
      <c r="J2198" s="144">
        <v>2918.4</v>
      </c>
      <c r="K2198" s="146">
        <v>2918.4</v>
      </c>
      <c r="L2198" s="25">
        <v>144</v>
      </c>
      <c r="M2198" s="146">
        <f t="shared" si="539"/>
        <v>3086360</v>
      </c>
      <c r="N2198" s="146"/>
      <c r="O2198" s="146"/>
      <c r="P2198" s="146"/>
      <c r="Q2198" s="144">
        <f t="shared" si="540"/>
        <v>3086360</v>
      </c>
      <c r="R2198" s="146">
        <v>3086360</v>
      </c>
      <c r="S2198" s="25"/>
      <c r="T2198" s="146"/>
      <c r="U2198" s="146"/>
      <c r="V2198" s="146"/>
      <c r="W2198" s="146"/>
      <c r="X2198" s="146"/>
      <c r="Y2198" s="146"/>
      <c r="Z2198" s="146"/>
      <c r="AA2198" s="146"/>
      <c r="AB2198" s="146"/>
      <c r="AC2198" s="146"/>
      <c r="AD2198" s="146"/>
      <c r="AE2198" s="146"/>
      <c r="AF2198" s="146"/>
      <c r="AG2198" s="324">
        <v>2025</v>
      </c>
      <c r="AH2198" s="133"/>
      <c r="AI2198" s="164"/>
      <c r="AJ2198" s="164"/>
      <c r="AK2198" s="141">
        <f t="shared" si="524"/>
        <v>2097</v>
      </c>
      <c r="AL2198" s="35" t="s">
        <v>153</v>
      </c>
      <c r="AM2198" s="141" t="str">
        <f t="shared" si="525"/>
        <v>2097.</v>
      </c>
      <c r="AN2198" s="156"/>
      <c r="AO2198" s="35"/>
      <c r="AP2198" s="16"/>
    </row>
    <row r="2199" spans="1:42" ht="23.25" customHeight="1" x14ac:dyDescent="0.25">
      <c r="A2199" s="68" t="str">
        <f t="shared" si="536"/>
        <v>2098.</v>
      </c>
      <c r="B2199" s="25">
        <v>3961</v>
      </c>
      <c r="C2199" s="36" t="s">
        <v>789</v>
      </c>
      <c r="D2199" s="25">
        <v>1960</v>
      </c>
      <c r="E2199" s="68" t="s">
        <v>2932</v>
      </c>
      <c r="F2199" s="68" t="s">
        <v>2934</v>
      </c>
      <c r="G2199" s="25">
        <v>2</v>
      </c>
      <c r="H2199" s="25">
        <v>2</v>
      </c>
      <c r="I2199" s="146">
        <v>683.8</v>
      </c>
      <c r="J2199" s="144">
        <v>637.29999999999995</v>
      </c>
      <c r="K2199" s="146">
        <v>564.9</v>
      </c>
      <c r="L2199" s="25">
        <v>21</v>
      </c>
      <c r="M2199" s="146">
        <f t="shared" si="539"/>
        <v>338910</v>
      </c>
      <c r="N2199" s="146"/>
      <c r="O2199" s="146"/>
      <c r="P2199" s="146"/>
      <c r="Q2199" s="144">
        <f t="shared" si="540"/>
        <v>338910</v>
      </c>
      <c r="R2199" s="146">
        <v>338910</v>
      </c>
      <c r="S2199" s="25"/>
      <c r="T2199" s="146"/>
      <c r="U2199" s="146"/>
      <c r="V2199" s="146"/>
      <c r="W2199" s="146"/>
      <c r="X2199" s="146"/>
      <c r="Y2199" s="146"/>
      <c r="Z2199" s="146"/>
      <c r="AA2199" s="146"/>
      <c r="AB2199" s="146"/>
      <c r="AC2199" s="144"/>
      <c r="AD2199" s="144"/>
      <c r="AE2199" s="146"/>
      <c r="AF2199" s="146"/>
      <c r="AG2199" s="324">
        <v>2025</v>
      </c>
      <c r="AH2199" s="129"/>
      <c r="AI2199" s="148"/>
      <c r="AJ2199" s="148"/>
      <c r="AK2199" s="141">
        <f t="shared" si="524"/>
        <v>2098</v>
      </c>
      <c r="AL2199" s="35" t="s">
        <v>153</v>
      </c>
      <c r="AM2199" s="141" t="str">
        <f t="shared" si="525"/>
        <v>2098.</v>
      </c>
      <c r="AN2199" s="156"/>
      <c r="AO2199" s="274"/>
      <c r="AP2199" s="16"/>
    </row>
    <row r="2200" spans="1:42" ht="22.5" customHeight="1" x14ac:dyDescent="0.25">
      <c r="A2200" s="68" t="str">
        <f t="shared" si="536"/>
        <v>2099.</v>
      </c>
      <c r="B2200" s="25">
        <v>3969</v>
      </c>
      <c r="C2200" s="36" t="s">
        <v>938</v>
      </c>
      <c r="D2200" s="25">
        <v>1971</v>
      </c>
      <c r="E2200" s="111" t="s">
        <v>2932</v>
      </c>
      <c r="F2200" s="68" t="s">
        <v>2934</v>
      </c>
      <c r="G2200" s="25">
        <v>5</v>
      </c>
      <c r="H2200" s="25">
        <v>4</v>
      </c>
      <c r="I2200" s="146">
        <v>3373.79</v>
      </c>
      <c r="J2200" s="144">
        <v>2514.1</v>
      </c>
      <c r="K2200" s="146">
        <v>2514.1</v>
      </c>
      <c r="L2200" s="25">
        <v>112</v>
      </c>
      <c r="M2200" s="146">
        <f t="shared" si="539"/>
        <v>1478880</v>
      </c>
      <c r="N2200" s="146"/>
      <c r="O2200" s="146"/>
      <c r="P2200" s="146"/>
      <c r="Q2200" s="144">
        <f t="shared" si="540"/>
        <v>1478880</v>
      </c>
      <c r="R2200" s="146">
        <v>1478880</v>
      </c>
      <c r="S2200" s="25"/>
      <c r="T2200" s="146"/>
      <c r="U2200" s="146"/>
      <c r="V2200" s="146"/>
      <c r="W2200" s="146"/>
      <c r="X2200" s="146"/>
      <c r="Y2200" s="146"/>
      <c r="Z2200" s="146"/>
      <c r="AA2200" s="146"/>
      <c r="AB2200" s="146"/>
      <c r="AC2200" s="146"/>
      <c r="AD2200" s="146"/>
      <c r="AE2200" s="146"/>
      <c r="AF2200" s="146"/>
      <c r="AG2200" s="324">
        <v>2025</v>
      </c>
      <c r="AH2200" s="133"/>
      <c r="AI2200" s="164"/>
      <c r="AJ2200" s="164"/>
      <c r="AK2200" s="141">
        <f t="shared" si="524"/>
        <v>2099</v>
      </c>
      <c r="AL2200" s="35" t="s">
        <v>153</v>
      </c>
      <c r="AM2200" s="141" t="str">
        <f t="shared" si="525"/>
        <v>2099.</v>
      </c>
      <c r="AN2200" s="156"/>
      <c r="AO2200" s="35"/>
      <c r="AP2200" s="16"/>
    </row>
    <row r="2201" spans="1:42" ht="22.5" customHeight="1" x14ac:dyDescent="0.25">
      <c r="A2201" s="68" t="str">
        <f t="shared" si="536"/>
        <v>2100.</v>
      </c>
      <c r="B2201" s="25">
        <v>3970</v>
      </c>
      <c r="C2201" s="36" t="s">
        <v>1842</v>
      </c>
      <c r="D2201" s="25">
        <v>1981</v>
      </c>
      <c r="E2201" s="111" t="s">
        <v>2932</v>
      </c>
      <c r="F2201" s="68" t="s">
        <v>2933</v>
      </c>
      <c r="G2201" s="25">
        <v>5</v>
      </c>
      <c r="H2201" s="25">
        <v>4</v>
      </c>
      <c r="I2201" s="146">
        <v>2584.6999999999998</v>
      </c>
      <c r="J2201" s="144">
        <v>2197.6999999999998</v>
      </c>
      <c r="K2201" s="146">
        <v>2197.6999999999998</v>
      </c>
      <c r="L2201" s="25">
        <v>154</v>
      </c>
      <c r="M2201" s="146">
        <f t="shared" si="539"/>
        <v>1725360</v>
      </c>
      <c r="N2201" s="146"/>
      <c r="O2201" s="146"/>
      <c r="P2201" s="146"/>
      <c r="Q2201" s="144">
        <f t="shared" si="540"/>
        <v>1725360</v>
      </c>
      <c r="R2201" s="146">
        <v>1725360</v>
      </c>
      <c r="S2201" s="25"/>
      <c r="T2201" s="146"/>
      <c r="U2201" s="146"/>
      <c r="V2201" s="146"/>
      <c r="W2201" s="146"/>
      <c r="X2201" s="146"/>
      <c r="Y2201" s="146"/>
      <c r="Z2201" s="146"/>
      <c r="AA2201" s="146"/>
      <c r="AB2201" s="146"/>
      <c r="AC2201" s="146"/>
      <c r="AD2201" s="146"/>
      <c r="AE2201" s="146"/>
      <c r="AF2201" s="146"/>
      <c r="AG2201" s="324">
        <v>2025</v>
      </c>
      <c r="AH2201" s="128"/>
      <c r="AI2201" s="134"/>
      <c r="AJ2201" s="134"/>
      <c r="AK2201" s="141">
        <f t="shared" si="524"/>
        <v>2100</v>
      </c>
      <c r="AL2201" s="35" t="s">
        <v>153</v>
      </c>
      <c r="AM2201" s="141" t="str">
        <f t="shared" si="525"/>
        <v>2100.</v>
      </c>
      <c r="AN2201" s="156"/>
      <c r="AO2201" s="274"/>
      <c r="AP2201" s="16"/>
    </row>
    <row r="2202" spans="1:42" ht="22.5" customHeight="1" x14ac:dyDescent="0.25">
      <c r="A2202" s="68" t="str">
        <f t="shared" si="536"/>
        <v>2101.</v>
      </c>
      <c r="B2202" s="25">
        <v>3979</v>
      </c>
      <c r="C2202" s="36" t="s">
        <v>791</v>
      </c>
      <c r="D2202" s="25">
        <v>1957</v>
      </c>
      <c r="E2202" s="68" t="s">
        <v>2932</v>
      </c>
      <c r="F2202" s="68" t="s">
        <v>2934</v>
      </c>
      <c r="G2202" s="25">
        <v>2</v>
      </c>
      <c r="H2202" s="25">
        <v>1</v>
      </c>
      <c r="I2202" s="146">
        <v>466.26</v>
      </c>
      <c r="J2202" s="144">
        <v>423.2</v>
      </c>
      <c r="K2202" s="146">
        <v>423.2</v>
      </c>
      <c r="L2202" s="25">
        <v>21</v>
      </c>
      <c r="M2202" s="146">
        <f t="shared" si="539"/>
        <v>518160.8</v>
      </c>
      <c r="N2202" s="142"/>
      <c r="O2202" s="142"/>
      <c r="P2202" s="142"/>
      <c r="Q2202" s="144">
        <f t="shared" si="540"/>
        <v>518160.8</v>
      </c>
      <c r="R2202" s="146"/>
      <c r="S2202" s="25"/>
      <c r="T2202" s="146"/>
      <c r="U2202" s="146"/>
      <c r="V2202" s="146"/>
      <c r="W2202" s="146"/>
      <c r="X2202" s="146"/>
      <c r="Y2202" s="146">
        <v>164.6</v>
      </c>
      <c r="Z2202" s="146">
        <f>Y2202*3148</f>
        <v>518160.8</v>
      </c>
      <c r="AA2202" s="146"/>
      <c r="AB2202" s="146"/>
      <c r="AC2202" s="144"/>
      <c r="AD2202" s="144"/>
      <c r="AE2202" s="144"/>
      <c r="AF2202" s="146"/>
      <c r="AG2202" s="324">
        <v>2025</v>
      </c>
      <c r="AH2202" s="129"/>
      <c r="AI2202" s="148"/>
      <c r="AJ2202" s="148"/>
      <c r="AK2202" s="141">
        <f t="shared" si="524"/>
        <v>2101</v>
      </c>
      <c r="AL2202" s="35" t="s">
        <v>153</v>
      </c>
      <c r="AM2202" s="141" t="str">
        <f t="shared" si="525"/>
        <v>2101.</v>
      </c>
      <c r="AN2202" s="156"/>
      <c r="AO2202" s="274"/>
      <c r="AP2202" s="16"/>
    </row>
    <row r="2203" spans="1:42" ht="22.5" customHeight="1" x14ac:dyDescent="0.25">
      <c r="A2203" s="68" t="str">
        <f t="shared" si="536"/>
        <v>2102.</v>
      </c>
      <c r="B2203" s="25">
        <v>3981</v>
      </c>
      <c r="C2203" s="36" t="s">
        <v>792</v>
      </c>
      <c r="D2203" s="25">
        <v>1956</v>
      </c>
      <c r="E2203" s="68" t="s">
        <v>2932</v>
      </c>
      <c r="F2203" s="68" t="s">
        <v>2934</v>
      </c>
      <c r="G2203" s="25">
        <v>2</v>
      </c>
      <c r="H2203" s="25">
        <v>1</v>
      </c>
      <c r="I2203" s="146">
        <v>430.9</v>
      </c>
      <c r="J2203" s="144">
        <v>395.6</v>
      </c>
      <c r="K2203" s="146">
        <v>395.6</v>
      </c>
      <c r="L2203" s="25">
        <v>15</v>
      </c>
      <c r="M2203" s="146">
        <f t="shared" si="539"/>
        <v>787953.60000000009</v>
      </c>
      <c r="N2203" s="142"/>
      <c r="O2203" s="142"/>
      <c r="P2203" s="142"/>
      <c r="Q2203" s="144">
        <f t="shared" si="540"/>
        <v>787953.60000000009</v>
      </c>
      <c r="R2203" s="146">
        <v>400120</v>
      </c>
      <c r="S2203" s="25"/>
      <c r="T2203" s="146"/>
      <c r="U2203" s="146"/>
      <c r="V2203" s="146"/>
      <c r="W2203" s="146"/>
      <c r="X2203" s="146"/>
      <c r="Y2203" s="146">
        <v>123.2</v>
      </c>
      <c r="Z2203" s="146">
        <f>Y2203*3148</f>
        <v>387833.60000000003</v>
      </c>
      <c r="AA2203" s="146"/>
      <c r="AB2203" s="146"/>
      <c r="AC2203" s="144"/>
      <c r="AD2203" s="144"/>
      <c r="AE2203" s="146"/>
      <c r="AF2203" s="146"/>
      <c r="AG2203" s="324">
        <v>2025</v>
      </c>
      <c r="AH2203" s="129"/>
      <c r="AI2203" s="148"/>
      <c r="AJ2203" s="148"/>
      <c r="AK2203" s="141">
        <f t="shared" si="524"/>
        <v>2102</v>
      </c>
      <c r="AL2203" s="35" t="s">
        <v>153</v>
      </c>
      <c r="AM2203" s="141" t="str">
        <f t="shared" si="525"/>
        <v>2102.</v>
      </c>
      <c r="AN2203" s="156"/>
      <c r="AO2203" s="274"/>
      <c r="AP2203" s="16"/>
    </row>
    <row r="2204" spans="1:42" ht="22.5" customHeight="1" x14ac:dyDescent="0.25">
      <c r="A2204" s="68" t="str">
        <f t="shared" si="536"/>
        <v>2103.</v>
      </c>
      <c r="B2204" s="25">
        <v>3982</v>
      </c>
      <c r="C2204" s="36" t="s">
        <v>131</v>
      </c>
      <c r="D2204" s="25">
        <v>1960</v>
      </c>
      <c r="E2204" s="111" t="s">
        <v>2932</v>
      </c>
      <c r="F2204" s="68" t="s">
        <v>2934</v>
      </c>
      <c r="G2204" s="25">
        <v>2</v>
      </c>
      <c r="H2204" s="25">
        <v>2</v>
      </c>
      <c r="I2204" s="146">
        <v>620.04999999999995</v>
      </c>
      <c r="J2204" s="144">
        <v>570.79999999999995</v>
      </c>
      <c r="K2204" s="146">
        <v>570.79999999999995</v>
      </c>
      <c r="L2204" s="25">
        <v>34</v>
      </c>
      <c r="M2204" s="146">
        <f t="shared" si="539"/>
        <v>4936350</v>
      </c>
      <c r="N2204" s="146"/>
      <c r="O2204" s="146"/>
      <c r="P2204" s="146"/>
      <c r="Q2204" s="144">
        <f t="shared" si="540"/>
        <v>4936350</v>
      </c>
      <c r="R2204" s="146">
        <v>214350</v>
      </c>
      <c r="S2204" s="25"/>
      <c r="T2204" s="146"/>
      <c r="U2204" s="146"/>
      <c r="V2204" s="146"/>
      <c r="W2204" s="146"/>
      <c r="X2204" s="146"/>
      <c r="Y2204" s="146">
        <v>1500</v>
      </c>
      <c r="Z2204" s="146">
        <f>Y2204*3148</f>
        <v>4722000</v>
      </c>
      <c r="AA2204" s="146"/>
      <c r="AB2204" s="146"/>
      <c r="AC2204" s="146"/>
      <c r="AD2204" s="146"/>
      <c r="AE2204" s="146"/>
      <c r="AF2204" s="146"/>
      <c r="AG2204" s="324">
        <v>2025</v>
      </c>
      <c r="AH2204" s="133"/>
      <c r="AI2204" s="148"/>
      <c r="AJ2204" s="148"/>
      <c r="AK2204" s="141">
        <f t="shared" si="524"/>
        <v>2103</v>
      </c>
      <c r="AL2204" s="35" t="s">
        <v>153</v>
      </c>
      <c r="AM2204" s="141" t="str">
        <f t="shared" si="525"/>
        <v>2103.</v>
      </c>
      <c r="AN2204" s="156"/>
      <c r="AO2204" s="35"/>
      <c r="AP2204" s="16"/>
    </row>
    <row r="2205" spans="1:42" ht="22.5" customHeight="1" x14ac:dyDescent="0.25">
      <c r="A2205" s="68" t="str">
        <f t="shared" si="536"/>
        <v>2104.</v>
      </c>
      <c r="B2205" s="25">
        <v>3991</v>
      </c>
      <c r="C2205" s="36" t="s">
        <v>793</v>
      </c>
      <c r="D2205" s="25">
        <v>1985</v>
      </c>
      <c r="E2205" s="68" t="s">
        <v>2932</v>
      </c>
      <c r="F2205" s="68" t="s">
        <v>2933</v>
      </c>
      <c r="G2205" s="25">
        <v>5</v>
      </c>
      <c r="H2205" s="25">
        <v>3</v>
      </c>
      <c r="I2205" s="146">
        <v>3596.9</v>
      </c>
      <c r="J2205" s="144">
        <v>3192.5</v>
      </c>
      <c r="K2205" s="146">
        <v>3192.5</v>
      </c>
      <c r="L2205" s="25">
        <v>143</v>
      </c>
      <c r="M2205" s="146">
        <f t="shared" si="539"/>
        <v>933543</v>
      </c>
      <c r="N2205" s="144"/>
      <c r="O2205" s="144"/>
      <c r="P2205" s="142"/>
      <c r="Q2205" s="144">
        <f t="shared" si="540"/>
        <v>933543</v>
      </c>
      <c r="R2205" s="146">
        <v>933543</v>
      </c>
      <c r="S2205" s="25"/>
      <c r="T2205" s="146"/>
      <c r="U2205" s="146"/>
      <c r="V2205" s="146"/>
      <c r="W2205" s="146"/>
      <c r="X2205" s="146"/>
      <c r="Y2205" s="146"/>
      <c r="Z2205" s="146"/>
      <c r="AA2205" s="146"/>
      <c r="AB2205" s="146"/>
      <c r="AC2205" s="144"/>
      <c r="AD2205" s="144"/>
      <c r="AE2205" s="146"/>
      <c r="AF2205" s="146"/>
      <c r="AG2205" s="324">
        <v>2025</v>
      </c>
      <c r="AH2205" s="128"/>
      <c r="AI2205" s="148"/>
      <c r="AJ2205" s="148"/>
      <c r="AK2205" s="141">
        <f t="shared" si="524"/>
        <v>2104</v>
      </c>
      <c r="AL2205" s="35" t="s">
        <v>153</v>
      </c>
      <c r="AM2205" s="141" t="str">
        <f t="shared" si="525"/>
        <v>2104.</v>
      </c>
      <c r="AN2205" s="156"/>
      <c r="AP2205" s="16"/>
    </row>
    <row r="2206" spans="1:42" ht="22.5" customHeight="1" x14ac:dyDescent="0.25">
      <c r="A2206" s="68" t="str">
        <f t="shared" si="536"/>
        <v>2105.</v>
      </c>
      <c r="B2206" s="25">
        <v>3992</v>
      </c>
      <c r="C2206" s="36" t="s">
        <v>1543</v>
      </c>
      <c r="D2206" s="25">
        <v>1987</v>
      </c>
      <c r="E2206" s="68" t="s">
        <v>2932</v>
      </c>
      <c r="F2206" s="68" t="s">
        <v>2933</v>
      </c>
      <c r="G2206" s="25">
        <v>5</v>
      </c>
      <c r="H2206" s="25">
        <v>5</v>
      </c>
      <c r="I2206" s="146">
        <v>5440.3</v>
      </c>
      <c r="J2206" s="146">
        <v>5440.3</v>
      </c>
      <c r="K2206" s="146">
        <v>5440.3</v>
      </c>
      <c r="L2206" s="25">
        <v>228</v>
      </c>
      <c r="M2206" s="146">
        <f t="shared" si="539"/>
        <v>6008618</v>
      </c>
      <c r="N2206" s="142"/>
      <c r="O2206" s="142"/>
      <c r="P2206" s="142"/>
      <c r="Q2206" s="144">
        <f t="shared" si="540"/>
        <v>6008618</v>
      </c>
      <c r="R2206" s="146"/>
      <c r="S2206" s="25"/>
      <c r="T2206" s="146"/>
      <c r="U2206" s="146">
        <v>1694</v>
      </c>
      <c r="V2206" s="146">
        <f>U2206*3547</f>
        <v>6008618</v>
      </c>
      <c r="W2206" s="146"/>
      <c r="X2206" s="146"/>
      <c r="Y2206" s="146"/>
      <c r="Z2206" s="146"/>
      <c r="AA2206" s="146"/>
      <c r="AB2206" s="146"/>
      <c r="AC2206" s="144"/>
      <c r="AD2206" s="144"/>
      <c r="AE2206" s="144"/>
      <c r="AF2206" s="146"/>
      <c r="AG2206" s="324">
        <v>2025</v>
      </c>
      <c r="AH2206" s="129"/>
      <c r="AI2206" s="132"/>
      <c r="AJ2206" s="132"/>
      <c r="AK2206" s="141">
        <f t="shared" ref="AK2206:AK2269" si="541">MAX(AK2202:AK2205)+1</f>
        <v>2105</v>
      </c>
      <c r="AL2206" s="35" t="s">
        <v>153</v>
      </c>
      <c r="AM2206" s="141" t="str">
        <f t="shared" ref="AM2206:AM2269" si="542">CONCATENATE(AK2206,AL2206)</f>
        <v>2105.</v>
      </c>
      <c r="AN2206" s="156"/>
      <c r="AO2206" s="274"/>
      <c r="AP2206" s="16"/>
    </row>
    <row r="2207" spans="1:42" ht="22.5" customHeight="1" x14ac:dyDescent="0.25">
      <c r="A2207" s="68" t="str">
        <f t="shared" si="536"/>
        <v>2106.</v>
      </c>
      <c r="B2207" s="25">
        <v>3998</v>
      </c>
      <c r="C2207" s="36" t="s">
        <v>794</v>
      </c>
      <c r="D2207" s="25">
        <v>1976</v>
      </c>
      <c r="E2207" s="68" t="s">
        <v>2932</v>
      </c>
      <c r="F2207" s="68" t="s">
        <v>2934</v>
      </c>
      <c r="G2207" s="25">
        <v>2</v>
      </c>
      <c r="H2207" s="25">
        <v>3</v>
      </c>
      <c r="I2207" s="146">
        <v>997.03</v>
      </c>
      <c r="J2207" s="144">
        <v>913.9</v>
      </c>
      <c r="K2207" s="146">
        <v>913.9</v>
      </c>
      <c r="L2207" s="25">
        <v>32</v>
      </c>
      <c r="M2207" s="146">
        <f t="shared" si="539"/>
        <v>1405106</v>
      </c>
      <c r="N2207" s="142"/>
      <c r="O2207" s="142"/>
      <c r="P2207" s="142"/>
      <c r="Q2207" s="144">
        <f t="shared" si="540"/>
        <v>1405106</v>
      </c>
      <c r="R2207" s="146">
        <v>1405106</v>
      </c>
      <c r="S2207" s="25"/>
      <c r="T2207" s="146"/>
      <c r="U2207" s="146"/>
      <c r="V2207" s="146"/>
      <c r="W2207" s="146"/>
      <c r="X2207" s="146"/>
      <c r="Y2207" s="146"/>
      <c r="Z2207" s="146"/>
      <c r="AA2207" s="146"/>
      <c r="AB2207" s="146"/>
      <c r="AC2207" s="144"/>
      <c r="AD2207" s="144"/>
      <c r="AE2207" s="146"/>
      <c r="AF2207" s="146"/>
      <c r="AG2207" s="324">
        <v>2025</v>
      </c>
      <c r="AH2207" s="128"/>
      <c r="AI2207" s="148"/>
      <c r="AJ2207" s="148"/>
      <c r="AK2207" s="141">
        <f t="shared" si="541"/>
        <v>2106</v>
      </c>
      <c r="AL2207" s="35" t="s">
        <v>153</v>
      </c>
      <c r="AM2207" s="141" t="str">
        <f t="shared" si="542"/>
        <v>2106.</v>
      </c>
      <c r="AN2207" s="156"/>
      <c r="AO2207" s="274"/>
      <c r="AP2207" s="16"/>
    </row>
    <row r="2208" spans="1:42" ht="22.5" customHeight="1" x14ac:dyDescent="0.25">
      <c r="A2208" s="68" t="str">
        <f t="shared" si="536"/>
        <v>2107.</v>
      </c>
      <c r="B2208" s="25">
        <v>3999</v>
      </c>
      <c r="C2208" s="36" t="s">
        <v>1544</v>
      </c>
      <c r="D2208" s="25">
        <v>1974</v>
      </c>
      <c r="E2208" s="111" t="s">
        <v>2932</v>
      </c>
      <c r="F2208" s="68" t="s">
        <v>2933</v>
      </c>
      <c r="G2208" s="25">
        <v>5</v>
      </c>
      <c r="H2208" s="25">
        <v>4</v>
      </c>
      <c r="I2208" s="146">
        <v>3681.6</v>
      </c>
      <c r="J2208" s="146">
        <v>3386.8</v>
      </c>
      <c r="K2208" s="146">
        <v>3386.8</v>
      </c>
      <c r="L2208" s="25">
        <v>157</v>
      </c>
      <c r="M2208" s="146">
        <f t="shared" si="539"/>
        <v>961888.2</v>
      </c>
      <c r="N2208" s="146"/>
      <c r="O2208" s="146"/>
      <c r="P2208" s="146"/>
      <c r="Q2208" s="144">
        <f t="shared" si="540"/>
        <v>961888.2</v>
      </c>
      <c r="R2208" s="146">
        <v>961888.2</v>
      </c>
      <c r="S2208" s="25"/>
      <c r="T2208" s="146"/>
      <c r="U2208" s="146"/>
      <c r="V2208" s="146"/>
      <c r="W2208" s="146"/>
      <c r="X2208" s="146"/>
      <c r="Y2208" s="146"/>
      <c r="Z2208" s="146"/>
      <c r="AA2208" s="146"/>
      <c r="AB2208" s="146"/>
      <c r="AC2208" s="146"/>
      <c r="AD2208" s="146"/>
      <c r="AE2208" s="146"/>
      <c r="AF2208" s="146"/>
      <c r="AG2208" s="324">
        <v>2025</v>
      </c>
      <c r="AH2208" s="129"/>
      <c r="AI2208" s="132"/>
      <c r="AJ2208" s="132"/>
      <c r="AK2208" s="141">
        <f t="shared" si="541"/>
        <v>2107</v>
      </c>
      <c r="AL2208" s="35" t="s">
        <v>153</v>
      </c>
      <c r="AM2208" s="141" t="str">
        <f t="shared" si="542"/>
        <v>2107.</v>
      </c>
      <c r="AN2208" s="156"/>
      <c r="AP2208" s="16"/>
    </row>
    <row r="2209" spans="1:42" ht="22.5" customHeight="1" x14ac:dyDescent="0.25">
      <c r="A2209" s="68" t="str">
        <f t="shared" si="536"/>
        <v>2108.</v>
      </c>
      <c r="B2209" s="25">
        <v>4000</v>
      </c>
      <c r="C2209" s="36" t="s">
        <v>1545</v>
      </c>
      <c r="D2209" s="25">
        <v>1976</v>
      </c>
      <c r="E2209" s="111" t="s">
        <v>2932</v>
      </c>
      <c r="F2209" s="68" t="s">
        <v>2933</v>
      </c>
      <c r="G2209" s="25">
        <v>5</v>
      </c>
      <c r="H2209" s="25">
        <v>4</v>
      </c>
      <c r="I2209" s="146">
        <v>3647.7</v>
      </c>
      <c r="J2209" s="146">
        <v>3194.9</v>
      </c>
      <c r="K2209" s="146">
        <v>3194.9</v>
      </c>
      <c r="L2209" s="25">
        <v>139</v>
      </c>
      <c r="M2209" s="146">
        <f t="shared" si="539"/>
        <v>979758</v>
      </c>
      <c r="N2209" s="146"/>
      <c r="O2209" s="146"/>
      <c r="P2209" s="146"/>
      <c r="Q2209" s="144">
        <f t="shared" si="540"/>
        <v>979758</v>
      </c>
      <c r="R2209" s="146">
        <v>979758</v>
      </c>
      <c r="S2209" s="25"/>
      <c r="T2209" s="146"/>
      <c r="U2209" s="146"/>
      <c r="V2209" s="146"/>
      <c r="W2209" s="146"/>
      <c r="X2209" s="146"/>
      <c r="Y2209" s="146"/>
      <c r="Z2209" s="146"/>
      <c r="AA2209" s="146"/>
      <c r="AB2209" s="146"/>
      <c r="AC2209" s="146"/>
      <c r="AD2209" s="146"/>
      <c r="AE2209" s="146"/>
      <c r="AF2209" s="146"/>
      <c r="AG2209" s="324">
        <v>2025</v>
      </c>
      <c r="AH2209" s="129"/>
      <c r="AI2209" s="132"/>
      <c r="AJ2209" s="132"/>
      <c r="AK2209" s="141">
        <f t="shared" si="541"/>
        <v>2108</v>
      </c>
      <c r="AL2209" s="35" t="s">
        <v>153</v>
      </c>
      <c r="AM2209" s="141" t="str">
        <f t="shared" si="542"/>
        <v>2108.</v>
      </c>
      <c r="AN2209" s="156"/>
      <c r="AP2209" s="16"/>
    </row>
    <row r="2210" spans="1:42" ht="22.5" customHeight="1" x14ac:dyDescent="0.25">
      <c r="A2210" s="68" t="str">
        <f t="shared" si="536"/>
        <v>2109.</v>
      </c>
      <c r="B2210" s="25">
        <v>4004</v>
      </c>
      <c r="C2210" s="36" t="s">
        <v>1547</v>
      </c>
      <c r="D2210" s="25">
        <v>1987</v>
      </c>
      <c r="E2210" s="68" t="s">
        <v>2932</v>
      </c>
      <c r="F2210" s="68" t="s">
        <v>2933</v>
      </c>
      <c r="G2210" s="25">
        <v>2</v>
      </c>
      <c r="H2210" s="25">
        <v>2</v>
      </c>
      <c r="I2210" s="146">
        <v>983.7</v>
      </c>
      <c r="J2210" s="146">
        <v>546.70000000000005</v>
      </c>
      <c r="K2210" s="146">
        <v>546.70000000000005</v>
      </c>
      <c r="L2210" s="25">
        <v>16</v>
      </c>
      <c r="M2210" s="146">
        <f>R2210+T2210+V2210+X2210+Z2210+AB2210+AE2210+AF2210</f>
        <v>1505679.6</v>
      </c>
      <c r="N2210" s="146"/>
      <c r="O2210" s="146"/>
      <c r="P2210" s="146"/>
      <c r="Q2210" s="144">
        <f>M2210</f>
        <v>1505679.6</v>
      </c>
      <c r="R2210" s="146">
        <v>147888</v>
      </c>
      <c r="S2210" s="25"/>
      <c r="T2210" s="146"/>
      <c r="U2210" s="146">
        <v>382.8</v>
      </c>
      <c r="V2210" s="146">
        <f>U2210*3547</f>
        <v>1357791.6</v>
      </c>
      <c r="W2210" s="146"/>
      <c r="X2210" s="146"/>
      <c r="Y2210" s="146"/>
      <c r="Z2210" s="146"/>
      <c r="AA2210" s="146"/>
      <c r="AB2210" s="146"/>
      <c r="AC2210" s="146"/>
      <c r="AD2210" s="146"/>
      <c r="AE2210" s="146"/>
      <c r="AF2210" s="146"/>
      <c r="AG2210" s="324">
        <v>2025</v>
      </c>
      <c r="AH2210" s="128"/>
      <c r="AI2210" s="132"/>
      <c r="AJ2210" s="132"/>
      <c r="AK2210" s="141">
        <f t="shared" si="541"/>
        <v>2109</v>
      </c>
      <c r="AL2210" s="35" t="s">
        <v>153</v>
      </c>
      <c r="AM2210" s="141" t="str">
        <f t="shared" si="542"/>
        <v>2109.</v>
      </c>
      <c r="AN2210" s="156"/>
      <c r="AP2210" s="16"/>
    </row>
    <row r="2211" spans="1:42" ht="22.5" customHeight="1" x14ac:dyDescent="0.25">
      <c r="A2211" s="68" t="str">
        <f t="shared" si="536"/>
        <v>2110.</v>
      </c>
      <c r="B2211" s="25">
        <v>5554</v>
      </c>
      <c r="C2211" s="36" t="s">
        <v>1548</v>
      </c>
      <c r="D2211" s="25">
        <v>1962</v>
      </c>
      <c r="E2211" s="111" t="s">
        <v>2932</v>
      </c>
      <c r="F2211" s="68" t="s">
        <v>2934</v>
      </c>
      <c r="G2211" s="25">
        <v>2</v>
      </c>
      <c r="H2211" s="25">
        <v>1</v>
      </c>
      <c r="I2211" s="146">
        <v>326</v>
      </c>
      <c r="J2211" s="146">
        <v>326</v>
      </c>
      <c r="K2211" s="146">
        <v>255.6</v>
      </c>
      <c r="L2211" s="25">
        <v>14</v>
      </c>
      <c r="M2211" s="146">
        <f>R2211+T2211+V2211+X2211+Z2211+AB2211+AE2211+AF2211</f>
        <v>1685315</v>
      </c>
      <c r="N2211" s="146"/>
      <c r="O2211" s="146"/>
      <c r="P2211" s="146"/>
      <c r="Q2211" s="144">
        <f>M2211</f>
        <v>1685315</v>
      </c>
      <c r="R2211" s="146">
        <v>1685315</v>
      </c>
      <c r="S2211" s="25"/>
      <c r="T2211" s="146"/>
      <c r="U2211" s="146"/>
      <c r="V2211" s="146"/>
      <c r="W2211" s="146"/>
      <c r="X2211" s="146"/>
      <c r="Y2211" s="146"/>
      <c r="Z2211" s="146"/>
      <c r="AA2211" s="146"/>
      <c r="AB2211" s="146"/>
      <c r="AC2211" s="146"/>
      <c r="AD2211" s="146"/>
      <c r="AE2211" s="146"/>
      <c r="AF2211" s="146"/>
      <c r="AG2211" s="324">
        <v>2025</v>
      </c>
      <c r="AH2211" s="128"/>
      <c r="AI2211" s="132"/>
      <c r="AJ2211" s="132"/>
      <c r="AK2211" s="141">
        <f t="shared" si="541"/>
        <v>2110</v>
      </c>
      <c r="AL2211" s="35" t="s">
        <v>153</v>
      </c>
      <c r="AM2211" s="141" t="str">
        <f t="shared" si="542"/>
        <v>2110.</v>
      </c>
      <c r="AN2211" s="156"/>
      <c r="AP2211" s="16"/>
    </row>
    <row r="2212" spans="1:42" ht="22.5" customHeight="1" x14ac:dyDescent="0.25">
      <c r="A2212" s="68" t="str">
        <f t="shared" si="536"/>
        <v>2111.</v>
      </c>
      <c r="B2212" s="25">
        <v>5700</v>
      </c>
      <c r="C2212" s="36" t="s">
        <v>1549</v>
      </c>
      <c r="D2212" s="25">
        <v>2008</v>
      </c>
      <c r="E2212" s="68" t="s">
        <v>2932</v>
      </c>
      <c r="F2212" s="68" t="s">
        <v>2934</v>
      </c>
      <c r="G2212" s="25">
        <v>6</v>
      </c>
      <c r="H2212" s="25">
        <v>4</v>
      </c>
      <c r="I2212" s="144">
        <v>2957</v>
      </c>
      <c r="J2212" s="144">
        <v>2796</v>
      </c>
      <c r="K2212" s="144">
        <v>2796</v>
      </c>
      <c r="L2212" s="30">
        <v>174</v>
      </c>
      <c r="M2212" s="146">
        <f>R2212+T2212+V2212+X2212+Z2212+AB2212+AE2212+AF2212</f>
        <v>18807500</v>
      </c>
      <c r="N2212" s="146"/>
      <c r="O2212" s="146"/>
      <c r="P2212" s="146"/>
      <c r="Q2212" s="144">
        <f>M2212</f>
        <v>18807500</v>
      </c>
      <c r="R2212" s="146"/>
      <c r="S2212" s="25"/>
      <c r="T2212" s="146"/>
      <c r="U2212" s="146">
        <v>2500</v>
      </c>
      <c r="V2212" s="146">
        <f>U2212*7523</f>
        <v>18807500</v>
      </c>
      <c r="W2212" s="146"/>
      <c r="X2212" s="146"/>
      <c r="Y2212" s="146"/>
      <c r="Z2212" s="146"/>
      <c r="AA2212" s="146"/>
      <c r="AB2212" s="146"/>
      <c r="AC2212" s="146"/>
      <c r="AD2212" s="146"/>
      <c r="AE2212" s="146"/>
      <c r="AF2212" s="146"/>
      <c r="AG2212" s="324">
        <v>2025</v>
      </c>
      <c r="AH2212" s="128"/>
      <c r="AI2212" s="132"/>
      <c r="AJ2212" s="132"/>
      <c r="AK2212" s="141">
        <f t="shared" si="541"/>
        <v>2111</v>
      </c>
      <c r="AL2212" s="35" t="s">
        <v>153</v>
      </c>
      <c r="AM2212" s="141" t="str">
        <f t="shared" si="542"/>
        <v>2111.</v>
      </c>
      <c r="AN2212" s="156"/>
      <c r="AP2212" s="16"/>
    </row>
    <row r="2213" spans="1:42" ht="22.5" customHeight="1" x14ac:dyDescent="0.25">
      <c r="A2213" s="68" t="str">
        <f t="shared" si="536"/>
        <v>2112.</v>
      </c>
      <c r="B2213" s="25">
        <v>5703</v>
      </c>
      <c r="C2213" s="36" t="s">
        <v>1550</v>
      </c>
      <c r="D2213" s="25">
        <v>1958</v>
      </c>
      <c r="E2213" s="68" t="s">
        <v>2932</v>
      </c>
      <c r="F2213" s="68" t="s">
        <v>2934</v>
      </c>
      <c r="G2213" s="25">
        <v>2</v>
      </c>
      <c r="H2213" s="25">
        <v>2</v>
      </c>
      <c r="I2213" s="144">
        <v>799.4</v>
      </c>
      <c r="J2213" s="144">
        <v>703.5</v>
      </c>
      <c r="K2213" s="144">
        <v>703.5</v>
      </c>
      <c r="L2213" s="30">
        <v>36</v>
      </c>
      <c r="M2213" s="146">
        <f>R2213+T2213+V2213+X2213+Z2213+AB2213+AE2213+AF2213</f>
        <v>227545</v>
      </c>
      <c r="N2213" s="146"/>
      <c r="O2213" s="146"/>
      <c r="P2213" s="146"/>
      <c r="Q2213" s="144">
        <f>M2213</f>
        <v>227545</v>
      </c>
      <c r="R2213" s="146"/>
      <c r="S2213" s="25"/>
      <c r="T2213" s="146"/>
      <c r="U2213" s="146"/>
      <c r="V2213" s="146"/>
      <c r="W2213" s="146"/>
      <c r="X2213" s="146"/>
      <c r="Y2213" s="146"/>
      <c r="Z2213" s="146"/>
      <c r="AA2213" s="146">
        <v>85</v>
      </c>
      <c r="AB2213" s="146">
        <f>AA2213*2677</f>
        <v>227545</v>
      </c>
      <c r="AC2213" s="146"/>
      <c r="AD2213" s="146"/>
      <c r="AE2213" s="146"/>
      <c r="AF2213" s="146"/>
      <c r="AG2213" s="324">
        <v>2025</v>
      </c>
      <c r="AH2213" s="128"/>
      <c r="AI2213" s="132"/>
      <c r="AJ2213" s="132"/>
      <c r="AK2213" s="141">
        <f t="shared" si="541"/>
        <v>2112</v>
      </c>
      <c r="AL2213" s="35" t="s">
        <v>153</v>
      </c>
      <c r="AM2213" s="141" t="str">
        <f t="shared" si="542"/>
        <v>2112.</v>
      </c>
      <c r="AN2213" s="156"/>
      <c r="AP2213" s="16"/>
    </row>
    <row r="2214" spans="1:42" ht="22.5" customHeight="1" x14ac:dyDescent="0.25">
      <c r="A2214" s="68" t="str">
        <f t="shared" si="536"/>
        <v>2113.</v>
      </c>
      <c r="B2214" s="25">
        <v>5705</v>
      </c>
      <c r="C2214" s="36" t="s">
        <v>1552</v>
      </c>
      <c r="D2214" s="25">
        <v>2011</v>
      </c>
      <c r="E2214" s="68" t="s">
        <v>2932</v>
      </c>
      <c r="F2214" s="68" t="s">
        <v>2934</v>
      </c>
      <c r="G2214" s="25">
        <v>5</v>
      </c>
      <c r="H2214" s="25">
        <v>4</v>
      </c>
      <c r="I2214" s="144">
        <v>3621.8</v>
      </c>
      <c r="J2214" s="144">
        <v>3428</v>
      </c>
      <c r="K2214" s="144">
        <v>3428</v>
      </c>
      <c r="L2214" s="30">
        <v>234</v>
      </c>
      <c r="M2214" s="146">
        <f>R2214+T2214+V2214+X2214+Z2214+AB2214+AE2214+AF2214</f>
        <v>717436</v>
      </c>
      <c r="N2214" s="142"/>
      <c r="O2214" s="142"/>
      <c r="P2214" s="142"/>
      <c r="Q2214" s="144">
        <f>M2214</f>
        <v>717436</v>
      </c>
      <c r="R2214" s="146"/>
      <c r="S2214" s="25"/>
      <c r="T2214" s="146"/>
      <c r="U2214" s="146"/>
      <c r="V2214" s="146"/>
      <c r="W2214" s="146"/>
      <c r="X2214" s="146"/>
      <c r="Y2214" s="146"/>
      <c r="Z2214" s="146"/>
      <c r="AA2214" s="146">
        <v>268</v>
      </c>
      <c r="AB2214" s="146">
        <f>AA2214*2677</f>
        <v>717436</v>
      </c>
      <c r="AC2214" s="144"/>
      <c r="AD2214" s="144"/>
      <c r="AE2214" s="144"/>
      <c r="AF2214" s="146"/>
      <c r="AG2214" s="324">
        <v>2025</v>
      </c>
      <c r="AH2214" s="129"/>
      <c r="AI2214" s="132"/>
      <c r="AJ2214" s="132"/>
      <c r="AK2214" s="141">
        <f t="shared" si="541"/>
        <v>2113</v>
      </c>
      <c r="AL2214" s="35" t="s">
        <v>153</v>
      </c>
      <c r="AM2214" s="141" t="str">
        <f t="shared" si="542"/>
        <v>2113.</v>
      </c>
      <c r="AN2214" s="156"/>
      <c r="AO2214" s="274"/>
      <c r="AP2214" s="16"/>
    </row>
    <row r="2215" spans="1:42" ht="22.5" customHeight="1" x14ac:dyDescent="0.25">
      <c r="A2215" s="68" t="str">
        <f t="shared" si="536"/>
        <v>2114.</v>
      </c>
      <c r="B2215" s="25">
        <v>3795</v>
      </c>
      <c r="C2215" s="36" t="s">
        <v>795</v>
      </c>
      <c r="D2215" s="25">
        <v>1970</v>
      </c>
      <c r="E2215" s="68" t="s">
        <v>2932</v>
      </c>
      <c r="F2215" s="68" t="s">
        <v>2934</v>
      </c>
      <c r="G2215" s="25">
        <v>2</v>
      </c>
      <c r="H2215" s="25">
        <v>1</v>
      </c>
      <c r="I2215" s="146">
        <v>325.39999999999998</v>
      </c>
      <c r="J2215" s="144">
        <v>262.2</v>
      </c>
      <c r="K2215" s="146">
        <v>262.2</v>
      </c>
      <c r="L2215" s="25">
        <v>16</v>
      </c>
      <c r="M2215" s="146">
        <f t="shared" ref="M2215:M2221" si="543">R2215+T2215+V2215+X2215+Z2215+AB2215+AE2215+AF2215</f>
        <v>2353946.6999999997</v>
      </c>
      <c r="N2215" s="142"/>
      <c r="O2215" s="142"/>
      <c r="P2215" s="142"/>
      <c r="Q2215" s="144">
        <f t="shared" ref="Q2215:Q2221" si="544">M2215</f>
        <v>2353946.6999999997</v>
      </c>
      <c r="R2215" s="146"/>
      <c r="S2215" s="25"/>
      <c r="T2215" s="146"/>
      <c r="U2215" s="146">
        <v>312.89999999999998</v>
      </c>
      <c r="V2215" s="146">
        <f>U2215*7523</f>
        <v>2353946.6999999997</v>
      </c>
      <c r="W2215" s="146"/>
      <c r="X2215" s="146"/>
      <c r="Y2215" s="146"/>
      <c r="Z2215" s="146"/>
      <c r="AA2215" s="146"/>
      <c r="AB2215" s="146"/>
      <c r="AC2215" s="144"/>
      <c r="AD2215" s="144"/>
      <c r="AE2215" s="146"/>
      <c r="AF2215" s="146"/>
      <c r="AG2215" s="324">
        <v>2025</v>
      </c>
      <c r="AH2215" s="129"/>
      <c r="AI2215" s="132"/>
      <c r="AJ2215" s="132"/>
      <c r="AK2215" s="141">
        <f t="shared" si="541"/>
        <v>2114</v>
      </c>
      <c r="AL2215" s="35" t="s">
        <v>153</v>
      </c>
      <c r="AM2215" s="141" t="str">
        <f t="shared" si="542"/>
        <v>2114.</v>
      </c>
      <c r="AN2215" s="156"/>
      <c r="AO2215" s="274"/>
      <c r="AP2215" s="16"/>
    </row>
    <row r="2216" spans="1:42" ht="22.5" customHeight="1" x14ac:dyDescent="0.25">
      <c r="A2216" s="68" t="str">
        <f t="shared" si="536"/>
        <v>2115.</v>
      </c>
      <c r="B2216" s="25">
        <v>3800</v>
      </c>
      <c r="C2216" s="36" t="s">
        <v>1516</v>
      </c>
      <c r="D2216" s="25">
        <v>1969</v>
      </c>
      <c r="E2216" s="68" t="s">
        <v>2932</v>
      </c>
      <c r="F2216" s="68" t="s">
        <v>2934</v>
      </c>
      <c r="G2216" s="25">
        <v>2</v>
      </c>
      <c r="H2216" s="25">
        <v>1</v>
      </c>
      <c r="I2216" s="146">
        <v>406.8</v>
      </c>
      <c r="J2216" s="146">
        <v>358.2</v>
      </c>
      <c r="K2216" s="146">
        <v>358.2</v>
      </c>
      <c r="L2216" s="25">
        <v>11</v>
      </c>
      <c r="M2216" s="146">
        <f t="shared" si="543"/>
        <v>2903878</v>
      </c>
      <c r="N2216" s="146"/>
      <c r="O2216" s="146"/>
      <c r="P2216" s="146"/>
      <c r="Q2216" s="144">
        <f t="shared" si="544"/>
        <v>2903878</v>
      </c>
      <c r="R2216" s="146"/>
      <c r="S2216" s="25"/>
      <c r="T2216" s="146"/>
      <c r="U2216" s="146">
        <v>386</v>
      </c>
      <c r="V2216" s="146">
        <f>U2216*7523</f>
        <v>2903878</v>
      </c>
      <c r="W2216" s="146"/>
      <c r="X2216" s="146"/>
      <c r="Y2216" s="146"/>
      <c r="Z2216" s="146"/>
      <c r="AA2216" s="146"/>
      <c r="AB2216" s="146"/>
      <c r="AC2216" s="146"/>
      <c r="AD2216" s="146"/>
      <c r="AE2216" s="146"/>
      <c r="AF2216" s="146"/>
      <c r="AG2216" s="324">
        <v>2025</v>
      </c>
      <c r="AH2216" s="128"/>
      <c r="AI2216" s="132"/>
      <c r="AJ2216" s="132"/>
      <c r="AK2216" s="141">
        <f t="shared" si="541"/>
        <v>2115</v>
      </c>
      <c r="AL2216" s="35" t="s">
        <v>153</v>
      </c>
      <c r="AM2216" s="141" t="str">
        <f t="shared" si="542"/>
        <v>2115.</v>
      </c>
      <c r="AN2216" s="156"/>
      <c r="AP2216" s="16"/>
    </row>
    <row r="2217" spans="1:42" ht="22.5" customHeight="1" x14ac:dyDescent="0.25">
      <c r="A2217" s="68" t="str">
        <f t="shared" si="536"/>
        <v>2116.</v>
      </c>
      <c r="B2217" s="25">
        <v>3807</v>
      </c>
      <c r="C2217" s="36" t="s">
        <v>1519</v>
      </c>
      <c r="D2217" s="25">
        <v>1972</v>
      </c>
      <c r="E2217" s="111" t="s">
        <v>2932</v>
      </c>
      <c r="F2217" s="68" t="s">
        <v>2933</v>
      </c>
      <c r="G2217" s="25">
        <v>2</v>
      </c>
      <c r="H2217" s="25">
        <v>2</v>
      </c>
      <c r="I2217" s="146">
        <v>814.5</v>
      </c>
      <c r="J2217" s="146">
        <v>755.5</v>
      </c>
      <c r="K2217" s="146">
        <v>755.5</v>
      </c>
      <c r="L2217" s="25">
        <v>32</v>
      </c>
      <c r="M2217" s="146">
        <f t="shared" si="543"/>
        <v>563040</v>
      </c>
      <c r="N2217" s="146"/>
      <c r="O2217" s="146"/>
      <c r="P2217" s="146"/>
      <c r="Q2217" s="144">
        <f t="shared" si="544"/>
        <v>563040</v>
      </c>
      <c r="R2217" s="146">
        <v>563040</v>
      </c>
      <c r="S2217" s="25"/>
      <c r="T2217" s="146"/>
      <c r="U2217" s="146"/>
      <c r="V2217" s="146"/>
      <c r="W2217" s="146"/>
      <c r="X2217" s="146"/>
      <c r="Y2217" s="146"/>
      <c r="Z2217" s="146"/>
      <c r="AA2217" s="146"/>
      <c r="AB2217" s="146"/>
      <c r="AC2217" s="144"/>
      <c r="AD2217" s="144"/>
      <c r="AE2217" s="146"/>
      <c r="AF2217" s="146"/>
      <c r="AG2217" s="324">
        <v>2025</v>
      </c>
      <c r="AH2217" s="133"/>
      <c r="AI2217" s="148"/>
      <c r="AJ2217" s="148"/>
      <c r="AK2217" s="141">
        <f t="shared" si="541"/>
        <v>2116</v>
      </c>
      <c r="AL2217" s="35" t="s">
        <v>153</v>
      </c>
      <c r="AM2217" s="141" t="str">
        <f t="shared" si="542"/>
        <v>2116.</v>
      </c>
      <c r="AN2217" s="156"/>
      <c r="AO2217" s="274"/>
      <c r="AP2217" s="16"/>
    </row>
    <row r="2218" spans="1:42" ht="22.5" customHeight="1" x14ac:dyDescent="0.25">
      <c r="A2218" s="68" t="str">
        <f t="shared" si="536"/>
        <v>2117.</v>
      </c>
      <c r="B2218" s="25">
        <v>3815</v>
      </c>
      <c r="C2218" s="36" t="s">
        <v>797</v>
      </c>
      <c r="D2218" s="25">
        <v>1959</v>
      </c>
      <c r="E2218" s="68" t="s">
        <v>2932</v>
      </c>
      <c r="F2218" s="68" t="s">
        <v>2934</v>
      </c>
      <c r="G2218" s="25">
        <v>2</v>
      </c>
      <c r="H2218" s="25">
        <v>3</v>
      </c>
      <c r="I2218" s="146">
        <v>831.8</v>
      </c>
      <c r="J2218" s="144">
        <v>533.4</v>
      </c>
      <c r="K2218" s="146">
        <v>533.4</v>
      </c>
      <c r="L2218" s="25">
        <v>13</v>
      </c>
      <c r="M2218" s="146">
        <f t="shared" si="543"/>
        <v>4212880</v>
      </c>
      <c r="N2218" s="142"/>
      <c r="O2218" s="142"/>
      <c r="P2218" s="142"/>
      <c r="Q2218" s="144">
        <f t="shared" si="544"/>
        <v>4212880</v>
      </c>
      <c r="R2218" s="146"/>
      <c r="S2218" s="25"/>
      <c r="T2218" s="146"/>
      <c r="U2218" s="146">
        <v>560</v>
      </c>
      <c r="V2218" s="146">
        <f>U2218*7523</f>
        <v>4212880</v>
      </c>
      <c r="W2218" s="146"/>
      <c r="X2218" s="146"/>
      <c r="Y2218" s="146"/>
      <c r="Z2218" s="146"/>
      <c r="AA2218" s="146"/>
      <c r="AB2218" s="146"/>
      <c r="AC2218" s="144"/>
      <c r="AD2218" s="144"/>
      <c r="AE2218" s="146"/>
      <c r="AF2218" s="146"/>
      <c r="AG2218" s="324">
        <v>2025</v>
      </c>
      <c r="AH2218" s="129"/>
      <c r="AI2218" s="132"/>
      <c r="AJ2218" s="132"/>
      <c r="AK2218" s="141">
        <f t="shared" si="541"/>
        <v>2117</v>
      </c>
      <c r="AL2218" s="35" t="s">
        <v>153</v>
      </c>
      <c r="AM2218" s="141" t="str">
        <f t="shared" si="542"/>
        <v>2117.</v>
      </c>
      <c r="AN2218" s="156"/>
      <c r="AO2218" s="274"/>
      <c r="AP2218" s="16"/>
    </row>
    <row r="2219" spans="1:42" ht="22.5" customHeight="1" x14ac:dyDescent="0.25">
      <c r="A2219" s="68" t="str">
        <f t="shared" si="536"/>
        <v>2118.</v>
      </c>
      <c r="B2219" s="25">
        <v>3839</v>
      </c>
      <c r="C2219" s="36" t="s">
        <v>1525</v>
      </c>
      <c r="D2219" s="25">
        <v>1997</v>
      </c>
      <c r="E2219" s="68" t="s">
        <v>2932</v>
      </c>
      <c r="F2219" s="68" t="s">
        <v>2934</v>
      </c>
      <c r="G2219" s="25">
        <v>5</v>
      </c>
      <c r="H2219" s="25">
        <v>6</v>
      </c>
      <c r="I2219" s="146">
        <v>3950.4</v>
      </c>
      <c r="J2219" s="146">
        <v>3545.1</v>
      </c>
      <c r="K2219" s="146">
        <v>3545.1</v>
      </c>
      <c r="L2219" s="25">
        <v>160</v>
      </c>
      <c r="M2219" s="146">
        <f t="shared" si="543"/>
        <v>3607299</v>
      </c>
      <c r="N2219" s="146"/>
      <c r="O2219" s="146"/>
      <c r="P2219" s="146"/>
      <c r="Q2219" s="144">
        <f t="shared" si="544"/>
        <v>3607299</v>
      </c>
      <c r="R2219" s="146"/>
      <c r="S2219" s="25"/>
      <c r="T2219" s="146"/>
      <c r="U2219" s="146">
        <v>1017</v>
      </c>
      <c r="V2219" s="146">
        <f>U2219*3547</f>
        <v>3607299</v>
      </c>
      <c r="W2219" s="146"/>
      <c r="X2219" s="146"/>
      <c r="Y2219" s="146"/>
      <c r="Z2219" s="146"/>
      <c r="AA2219" s="146"/>
      <c r="AB2219" s="146"/>
      <c r="AC2219" s="146"/>
      <c r="AD2219" s="146"/>
      <c r="AE2219" s="146"/>
      <c r="AF2219" s="146"/>
      <c r="AG2219" s="324">
        <v>2025</v>
      </c>
      <c r="AH2219" s="128"/>
      <c r="AI2219" s="132"/>
      <c r="AJ2219" s="132"/>
      <c r="AK2219" s="141">
        <f t="shared" si="541"/>
        <v>2118</v>
      </c>
      <c r="AL2219" s="35" t="s">
        <v>153</v>
      </c>
      <c r="AM2219" s="141" t="str">
        <f t="shared" si="542"/>
        <v>2118.</v>
      </c>
      <c r="AN2219" s="156"/>
      <c r="AP2219" s="16"/>
    </row>
    <row r="2220" spans="1:42" ht="22.5" customHeight="1" x14ac:dyDescent="0.25">
      <c r="A2220" s="68" t="str">
        <f t="shared" si="536"/>
        <v>2119.</v>
      </c>
      <c r="B2220" s="25">
        <v>3851</v>
      </c>
      <c r="C2220" s="36" t="s">
        <v>1526</v>
      </c>
      <c r="D2220" s="25">
        <v>2000</v>
      </c>
      <c r="E2220" s="68" t="s">
        <v>2932</v>
      </c>
      <c r="F2220" s="68" t="s">
        <v>2933</v>
      </c>
      <c r="G2220" s="25">
        <v>5</v>
      </c>
      <c r="H2220" s="25">
        <v>3</v>
      </c>
      <c r="I2220" s="146">
        <v>3246.8</v>
      </c>
      <c r="J2220" s="146">
        <v>3246.8</v>
      </c>
      <c r="K2220" s="146">
        <v>3246.8</v>
      </c>
      <c r="L2220" s="25">
        <v>125</v>
      </c>
      <c r="M2220" s="146">
        <f t="shared" si="543"/>
        <v>3094048.0999999996</v>
      </c>
      <c r="N2220" s="146"/>
      <c r="O2220" s="146"/>
      <c r="P2220" s="146"/>
      <c r="Q2220" s="144">
        <f t="shared" si="544"/>
        <v>3094048.0999999996</v>
      </c>
      <c r="R2220" s="146"/>
      <c r="S2220" s="25"/>
      <c r="T2220" s="146"/>
      <c r="U2220" s="146">
        <v>872.3</v>
      </c>
      <c r="V2220" s="146">
        <f>U2220*3547</f>
        <v>3094048.0999999996</v>
      </c>
      <c r="W2220" s="146"/>
      <c r="X2220" s="146"/>
      <c r="Y2220" s="146"/>
      <c r="Z2220" s="146"/>
      <c r="AA2220" s="146"/>
      <c r="AB2220" s="146"/>
      <c r="AC2220" s="144"/>
      <c r="AD2220" s="144"/>
      <c r="AE2220" s="146"/>
      <c r="AF2220" s="146"/>
      <c r="AG2220" s="324">
        <v>2025</v>
      </c>
      <c r="AH2220" s="129"/>
      <c r="AI2220" s="132"/>
      <c r="AJ2220" s="132"/>
      <c r="AK2220" s="141">
        <f t="shared" si="541"/>
        <v>2119</v>
      </c>
      <c r="AL2220" s="35" t="s">
        <v>153</v>
      </c>
      <c r="AM2220" s="141" t="str">
        <f t="shared" si="542"/>
        <v>2119.</v>
      </c>
      <c r="AN2220" s="156"/>
      <c r="AO2220" s="274"/>
      <c r="AP2220" s="16"/>
    </row>
    <row r="2221" spans="1:42" ht="22.5" customHeight="1" x14ac:dyDescent="0.25">
      <c r="A2221" s="68" t="str">
        <f t="shared" si="536"/>
        <v>2120.</v>
      </c>
      <c r="B2221" s="25">
        <v>3852</v>
      </c>
      <c r="C2221" s="36" t="s">
        <v>943</v>
      </c>
      <c r="D2221" s="25">
        <v>1987</v>
      </c>
      <c r="E2221" s="68" t="s">
        <v>2932</v>
      </c>
      <c r="F2221" s="68" t="s">
        <v>2933</v>
      </c>
      <c r="G2221" s="25">
        <v>5</v>
      </c>
      <c r="H2221" s="25">
        <v>5</v>
      </c>
      <c r="I2221" s="146">
        <v>6272.7</v>
      </c>
      <c r="J2221" s="144">
        <v>5476.7</v>
      </c>
      <c r="K2221" s="146">
        <v>5476.7</v>
      </c>
      <c r="L2221" s="25">
        <v>239</v>
      </c>
      <c r="M2221" s="146">
        <f t="shared" si="543"/>
        <v>1663740</v>
      </c>
      <c r="N2221" s="146"/>
      <c r="O2221" s="146"/>
      <c r="P2221" s="146"/>
      <c r="Q2221" s="144">
        <f t="shared" si="544"/>
        <v>1663740</v>
      </c>
      <c r="R2221" s="146">
        <v>1663740</v>
      </c>
      <c r="S2221" s="25"/>
      <c r="T2221" s="146"/>
      <c r="U2221" s="146"/>
      <c r="V2221" s="146"/>
      <c r="W2221" s="146"/>
      <c r="X2221" s="146"/>
      <c r="Y2221" s="146"/>
      <c r="Z2221" s="146"/>
      <c r="AA2221" s="146"/>
      <c r="AB2221" s="146"/>
      <c r="AC2221" s="146"/>
      <c r="AD2221" s="146"/>
      <c r="AE2221" s="146"/>
      <c r="AF2221" s="146"/>
      <c r="AG2221" s="324">
        <v>2025</v>
      </c>
      <c r="AH2221" s="128"/>
      <c r="AI2221" s="148"/>
      <c r="AJ2221" s="148"/>
      <c r="AK2221" s="141">
        <f t="shared" si="541"/>
        <v>2120</v>
      </c>
      <c r="AL2221" s="35" t="s">
        <v>153</v>
      </c>
      <c r="AM2221" s="141" t="str">
        <f t="shared" si="542"/>
        <v>2120.</v>
      </c>
      <c r="AN2221" s="156"/>
      <c r="AO2221" s="274"/>
      <c r="AP2221" s="16"/>
    </row>
    <row r="2222" spans="1:42" ht="22.5" customHeight="1" x14ac:dyDescent="0.25">
      <c r="A2222" s="68" t="str">
        <f t="shared" si="536"/>
        <v>2121.</v>
      </c>
      <c r="B2222" s="25">
        <v>3865</v>
      </c>
      <c r="C2222" s="36" t="s">
        <v>940</v>
      </c>
      <c r="D2222" s="25">
        <v>1966</v>
      </c>
      <c r="E2222" s="111" t="s">
        <v>2932</v>
      </c>
      <c r="F2222" s="68" t="s">
        <v>2934</v>
      </c>
      <c r="G2222" s="25">
        <v>2</v>
      </c>
      <c r="H2222" s="25">
        <v>2</v>
      </c>
      <c r="I2222" s="146">
        <v>1169.0999999999999</v>
      </c>
      <c r="J2222" s="144">
        <v>667.1</v>
      </c>
      <c r="K2222" s="146">
        <v>667.1</v>
      </c>
      <c r="L2222" s="25">
        <v>38</v>
      </c>
      <c r="M2222" s="146">
        <f t="shared" ref="M2222:M2236" si="545">R2222+T2222+V2222+X2222+Z2222+AB2222+AE2222+AF2222</f>
        <v>4212880</v>
      </c>
      <c r="N2222" s="146"/>
      <c r="O2222" s="146"/>
      <c r="P2222" s="146"/>
      <c r="Q2222" s="144">
        <f t="shared" ref="Q2222:Q2236" si="546">M2222</f>
        <v>4212880</v>
      </c>
      <c r="R2222" s="146"/>
      <c r="S2222" s="25"/>
      <c r="T2222" s="146"/>
      <c r="U2222" s="146">
        <v>560</v>
      </c>
      <c r="V2222" s="146">
        <f>U2222*7523</f>
        <v>4212880</v>
      </c>
      <c r="W2222" s="146"/>
      <c r="X2222" s="146"/>
      <c r="Y2222" s="146"/>
      <c r="Z2222" s="146"/>
      <c r="AA2222" s="146"/>
      <c r="AB2222" s="146"/>
      <c r="AC2222" s="146"/>
      <c r="AD2222" s="146"/>
      <c r="AE2222" s="146"/>
      <c r="AF2222" s="146"/>
      <c r="AG2222" s="324">
        <v>2025</v>
      </c>
      <c r="AH2222" s="133"/>
      <c r="AI2222" s="132"/>
      <c r="AJ2222" s="132"/>
      <c r="AK2222" s="141">
        <f t="shared" si="541"/>
        <v>2121</v>
      </c>
      <c r="AL2222" s="35" t="s">
        <v>153</v>
      </c>
      <c r="AM2222" s="141" t="str">
        <f t="shared" si="542"/>
        <v>2121.</v>
      </c>
      <c r="AN2222" s="156"/>
      <c r="AO2222" s="35"/>
      <c r="AP2222" s="16"/>
    </row>
    <row r="2223" spans="1:42" ht="22.5" customHeight="1" x14ac:dyDescent="0.25">
      <c r="A2223" s="68" t="str">
        <f t="shared" si="536"/>
        <v>2122.</v>
      </c>
      <c r="B2223" s="25">
        <v>3867</v>
      </c>
      <c r="C2223" s="36" t="s">
        <v>1169</v>
      </c>
      <c r="D2223" s="25">
        <v>1959</v>
      </c>
      <c r="E2223" s="68" t="s">
        <v>2932</v>
      </c>
      <c r="F2223" s="68" t="s">
        <v>2934</v>
      </c>
      <c r="G2223" s="25">
        <v>2</v>
      </c>
      <c r="H2223" s="25">
        <v>1</v>
      </c>
      <c r="I2223" s="146">
        <v>871.9</v>
      </c>
      <c r="J2223" s="144">
        <v>452.3</v>
      </c>
      <c r="K2223" s="146">
        <v>452.3</v>
      </c>
      <c r="L2223" s="25">
        <v>17</v>
      </c>
      <c r="M2223" s="146">
        <f t="shared" si="545"/>
        <v>3444781.6999999997</v>
      </c>
      <c r="N2223" s="142"/>
      <c r="O2223" s="142"/>
      <c r="P2223" s="142"/>
      <c r="Q2223" s="144">
        <f t="shared" si="546"/>
        <v>3444781.6999999997</v>
      </c>
      <c r="R2223" s="146"/>
      <c r="S2223" s="25"/>
      <c r="T2223" s="146"/>
      <c r="U2223" s="146">
        <v>457.9</v>
      </c>
      <c r="V2223" s="146">
        <f>U2223*7523</f>
        <v>3444781.6999999997</v>
      </c>
      <c r="W2223" s="146"/>
      <c r="X2223" s="146"/>
      <c r="Y2223" s="146"/>
      <c r="Z2223" s="146"/>
      <c r="AA2223" s="146"/>
      <c r="AB2223" s="146"/>
      <c r="AC2223" s="144"/>
      <c r="AD2223" s="144"/>
      <c r="AE2223" s="146"/>
      <c r="AF2223" s="146"/>
      <c r="AG2223" s="324">
        <v>2025</v>
      </c>
      <c r="AH2223" s="129"/>
      <c r="AI2223" s="132"/>
      <c r="AJ2223" s="132"/>
      <c r="AK2223" s="141">
        <f t="shared" si="541"/>
        <v>2122</v>
      </c>
      <c r="AL2223" s="35" t="s">
        <v>153</v>
      </c>
      <c r="AM2223" s="141" t="str">
        <f t="shared" si="542"/>
        <v>2122.</v>
      </c>
      <c r="AN2223" s="156"/>
      <c r="AO2223" s="274"/>
      <c r="AP2223" s="16"/>
    </row>
    <row r="2224" spans="1:42" ht="22.5" customHeight="1" x14ac:dyDescent="0.25">
      <c r="A2224" s="68" t="str">
        <f t="shared" si="536"/>
        <v>2123.</v>
      </c>
      <c r="B2224" s="25">
        <v>3875</v>
      </c>
      <c r="C2224" s="36" t="s">
        <v>946</v>
      </c>
      <c r="D2224" s="25">
        <v>1982</v>
      </c>
      <c r="E2224" s="68" t="s">
        <v>2932</v>
      </c>
      <c r="F2224" s="68" t="s">
        <v>2934</v>
      </c>
      <c r="G2224" s="25">
        <v>2</v>
      </c>
      <c r="H2224" s="25">
        <v>1</v>
      </c>
      <c r="I2224" s="146">
        <v>997.8</v>
      </c>
      <c r="J2224" s="144">
        <v>966.8</v>
      </c>
      <c r="K2224" s="146">
        <v>966.8</v>
      </c>
      <c r="L2224" s="25">
        <v>68</v>
      </c>
      <c r="M2224" s="146">
        <f t="shared" si="545"/>
        <v>2844339.3</v>
      </c>
      <c r="N2224" s="146"/>
      <c r="O2224" s="146"/>
      <c r="P2224" s="146"/>
      <c r="Q2224" s="144">
        <f t="shared" si="546"/>
        <v>2844339.3</v>
      </c>
      <c r="R2224" s="146"/>
      <c r="S2224" s="25"/>
      <c r="T2224" s="146"/>
      <c r="U2224" s="146">
        <v>801.9</v>
      </c>
      <c r="V2224" s="146">
        <f>U2224*3547</f>
        <v>2844339.3</v>
      </c>
      <c r="W2224" s="146"/>
      <c r="X2224" s="146"/>
      <c r="Y2224" s="146"/>
      <c r="Z2224" s="146"/>
      <c r="AA2224" s="146"/>
      <c r="AB2224" s="146"/>
      <c r="AC2224" s="146"/>
      <c r="AD2224" s="146"/>
      <c r="AE2224" s="146"/>
      <c r="AF2224" s="146"/>
      <c r="AG2224" s="324">
        <v>2025</v>
      </c>
      <c r="AH2224" s="128"/>
      <c r="AI2224" s="132"/>
      <c r="AJ2224" s="132"/>
      <c r="AK2224" s="141">
        <f t="shared" si="541"/>
        <v>2123</v>
      </c>
      <c r="AL2224" s="35" t="s">
        <v>153</v>
      </c>
      <c r="AM2224" s="141" t="str">
        <f t="shared" si="542"/>
        <v>2123.</v>
      </c>
      <c r="AN2224" s="156"/>
      <c r="AP2224" s="16"/>
    </row>
    <row r="2225" spans="1:42" ht="22.5" customHeight="1" x14ac:dyDescent="0.25">
      <c r="A2225" s="68" t="str">
        <f t="shared" si="536"/>
        <v>2124.</v>
      </c>
      <c r="B2225" s="25">
        <v>3899</v>
      </c>
      <c r="C2225" s="36" t="s">
        <v>949</v>
      </c>
      <c r="D2225" s="25">
        <v>1960</v>
      </c>
      <c r="E2225" s="68" t="s">
        <v>2932</v>
      </c>
      <c r="F2225" s="68" t="s">
        <v>2934</v>
      </c>
      <c r="G2225" s="25">
        <v>2</v>
      </c>
      <c r="H2225" s="25">
        <v>1</v>
      </c>
      <c r="I2225" s="146">
        <v>334.1</v>
      </c>
      <c r="J2225" s="144">
        <v>306.5</v>
      </c>
      <c r="K2225" s="146">
        <v>306.5</v>
      </c>
      <c r="L2225" s="25">
        <v>15</v>
      </c>
      <c r="M2225" s="146">
        <f t="shared" si="545"/>
        <v>314170.39999999997</v>
      </c>
      <c r="N2225" s="146"/>
      <c r="O2225" s="146"/>
      <c r="P2225" s="146"/>
      <c r="Q2225" s="144">
        <f t="shared" si="546"/>
        <v>314170.39999999997</v>
      </c>
      <c r="R2225" s="146"/>
      <c r="S2225" s="25"/>
      <c r="T2225" s="146"/>
      <c r="U2225" s="146"/>
      <c r="V2225" s="146"/>
      <c r="W2225" s="146"/>
      <c r="X2225" s="146"/>
      <c r="Y2225" s="146">
        <v>99.8</v>
      </c>
      <c r="Z2225" s="146">
        <f>Y2225*3148</f>
        <v>314170.39999999997</v>
      </c>
      <c r="AA2225" s="146"/>
      <c r="AB2225" s="146"/>
      <c r="AC2225" s="146"/>
      <c r="AD2225" s="146"/>
      <c r="AE2225" s="144"/>
      <c r="AF2225" s="146"/>
      <c r="AG2225" s="324">
        <v>2025</v>
      </c>
      <c r="AH2225" s="128"/>
      <c r="AI2225" s="148"/>
      <c r="AJ2225" s="148"/>
      <c r="AK2225" s="141">
        <f t="shared" si="541"/>
        <v>2124</v>
      </c>
      <c r="AL2225" s="35" t="s">
        <v>153</v>
      </c>
      <c r="AM2225" s="141" t="str">
        <f t="shared" si="542"/>
        <v>2124.</v>
      </c>
      <c r="AN2225" s="156"/>
      <c r="AP2225" s="16"/>
    </row>
    <row r="2226" spans="1:42" ht="22.5" customHeight="1" x14ac:dyDescent="0.25">
      <c r="A2226" s="68" t="str">
        <f t="shared" si="536"/>
        <v>2125.</v>
      </c>
      <c r="B2226" s="25">
        <v>3901</v>
      </c>
      <c r="C2226" s="36" t="s">
        <v>931</v>
      </c>
      <c r="D2226" s="25">
        <v>1952</v>
      </c>
      <c r="E2226" s="111" t="s">
        <v>2932</v>
      </c>
      <c r="F2226" s="68" t="s">
        <v>2934</v>
      </c>
      <c r="G2226" s="25">
        <v>2</v>
      </c>
      <c r="H2226" s="25">
        <v>1</v>
      </c>
      <c r="I2226" s="146">
        <v>500.7</v>
      </c>
      <c r="J2226" s="144">
        <v>464.8</v>
      </c>
      <c r="K2226" s="146">
        <v>464.8</v>
      </c>
      <c r="L2226" s="25">
        <v>21</v>
      </c>
      <c r="M2226" s="146">
        <f t="shared" si="545"/>
        <v>328021.60000000003</v>
      </c>
      <c r="N2226" s="146"/>
      <c r="O2226" s="146"/>
      <c r="P2226" s="146"/>
      <c r="Q2226" s="144">
        <f t="shared" si="546"/>
        <v>328021.60000000003</v>
      </c>
      <c r="R2226" s="146"/>
      <c r="S2226" s="25"/>
      <c r="T2226" s="146"/>
      <c r="U2226" s="146"/>
      <c r="V2226" s="146"/>
      <c r="W2226" s="146"/>
      <c r="X2226" s="146"/>
      <c r="Y2226" s="146">
        <v>104.2</v>
      </c>
      <c r="Z2226" s="146">
        <f>Y2226*3148</f>
        <v>328021.60000000003</v>
      </c>
      <c r="AA2226" s="146"/>
      <c r="AB2226" s="146"/>
      <c r="AC2226" s="146"/>
      <c r="AD2226" s="146"/>
      <c r="AE2226" s="144"/>
      <c r="AF2226" s="146"/>
      <c r="AG2226" s="324">
        <v>2025</v>
      </c>
      <c r="AH2226" s="133"/>
      <c r="AI2226" s="148"/>
      <c r="AJ2226" s="148"/>
      <c r="AK2226" s="141">
        <f t="shared" si="541"/>
        <v>2125</v>
      </c>
      <c r="AL2226" s="35" t="s">
        <v>153</v>
      </c>
      <c r="AM2226" s="141" t="str">
        <f t="shared" si="542"/>
        <v>2125.</v>
      </c>
      <c r="AN2226" s="156"/>
      <c r="AO2226" s="35"/>
      <c r="AP2226" s="16"/>
    </row>
    <row r="2227" spans="1:42" ht="22.5" customHeight="1" x14ac:dyDescent="0.25">
      <c r="A2227" s="68" t="str">
        <f t="shared" si="536"/>
        <v>2126.</v>
      </c>
      <c r="B2227" s="25">
        <v>3904</v>
      </c>
      <c r="C2227" s="36" t="s">
        <v>780</v>
      </c>
      <c r="D2227" s="25">
        <v>1990</v>
      </c>
      <c r="E2227" s="68" t="s">
        <v>2932</v>
      </c>
      <c r="F2227" s="68" t="s">
        <v>2933</v>
      </c>
      <c r="G2227" s="25">
        <v>5</v>
      </c>
      <c r="H2227" s="25">
        <v>3</v>
      </c>
      <c r="I2227" s="146">
        <v>3598.4</v>
      </c>
      <c r="J2227" s="144">
        <v>3256.5</v>
      </c>
      <c r="K2227" s="146">
        <v>3256.5</v>
      </c>
      <c r="L2227" s="25">
        <v>156</v>
      </c>
      <c r="M2227" s="146">
        <f t="shared" si="545"/>
        <v>881166</v>
      </c>
      <c r="N2227" s="142"/>
      <c r="O2227" s="142"/>
      <c r="P2227" s="142"/>
      <c r="Q2227" s="144">
        <f t="shared" si="546"/>
        <v>881166</v>
      </c>
      <c r="R2227" s="146">
        <v>881166</v>
      </c>
      <c r="S2227" s="25"/>
      <c r="T2227" s="146"/>
      <c r="U2227" s="146"/>
      <c r="V2227" s="146"/>
      <c r="W2227" s="146"/>
      <c r="X2227" s="146"/>
      <c r="Y2227" s="146"/>
      <c r="Z2227" s="146"/>
      <c r="AA2227" s="146"/>
      <c r="AB2227" s="146"/>
      <c r="AC2227" s="146"/>
      <c r="AD2227" s="146"/>
      <c r="AE2227" s="146"/>
      <c r="AF2227" s="146"/>
      <c r="AG2227" s="324">
        <v>2025</v>
      </c>
      <c r="AH2227" s="128"/>
      <c r="AI2227" s="148"/>
      <c r="AJ2227" s="148"/>
      <c r="AK2227" s="141">
        <f t="shared" si="541"/>
        <v>2126</v>
      </c>
      <c r="AL2227" s="35" t="s">
        <v>153</v>
      </c>
      <c r="AM2227" s="141" t="str">
        <f t="shared" si="542"/>
        <v>2126.</v>
      </c>
      <c r="AN2227" s="156"/>
      <c r="AO2227" s="274"/>
      <c r="AP2227" s="16"/>
    </row>
    <row r="2228" spans="1:42" ht="22.5" customHeight="1" x14ac:dyDescent="0.25">
      <c r="A2228" s="68" t="str">
        <f t="shared" si="536"/>
        <v>2127.</v>
      </c>
      <c r="B2228" s="25">
        <v>3905</v>
      </c>
      <c r="C2228" s="36" t="s">
        <v>941</v>
      </c>
      <c r="D2228" s="25">
        <v>1991</v>
      </c>
      <c r="E2228" s="68" t="s">
        <v>2932</v>
      </c>
      <c r="F2228" s="68" t="s">
        <v>2933</v>
      </c>
      <c r="G2228" s="25">
        <v>5</v>
      </c>
      <c r="H2228" s="25">
        <v>3</v>
      </c>
      <c r="I2228" s="146">
        <v>3634.3</v>
      </c>
      <c r="J2228" s="144">
        <v>3280.3</v>
      </c>
      <c r="K2228" s="146">
        <v>3280.3</v>
      </c>
      <c r="L2228" s="25">
        <v>134</v>
      </c>
      <c r="M2228" s="146">
        <f t="shared" si="545"/>
        <v>881166</v>
      </c>
      <c r="N2228" s="146"/>
      <c r="O2228" s="146"/>
      <c r="P2228" s="146"/>
      <c r="Q2228" s="144">
        <f t="shared" si="546"/>
        <v>881166</v>
      </c>
      <c r="R2228" s="146">
        <v>881166</v>
      </c>
      <c r="S2228" s="25"/>
      <c r="T2228" s="146"/>
      <c r="U2228" s="146"/>
      <c r="V2228" s="146"/>
      <c r="W2228" s="146"/>
      <c r="X2228" s="146"/>
      <c r="Y2228" s="146"/>
      <c r="Z2228" s="146"/>
      <c r="AA2228" s="146"/>
      <c r="AB2228" s="146"/>
      <c r="AC2228" s="146"/>
      <c r="AD2228" s="146"/>
      <c r="AE2228" s="146"/>
      <c r="AF2228" s="146"/>
      <c r="AG2228" s="324">
        <v>2025</v>
      </c>
      <c r="AH2228" s="128"/>
      <c r="AI2228" s="132"/>
      <c r="AJ2228" s="132"/>
      <c r="AK2228" s="141">
        <f t="shared" si="541"/>
        <v>2127</v>
      </c>
      <c r="AL2228" s="35" t="s">
        <v>153</v>
      </c>
      <c r="AM2228" s="141" t="str">
        <f t="shared" si="542"/>
        <v>2127.</v>
      </c>
      <c r="AN2228" s="156"/>
      <c r="AP2228" s="16"/>
    </row>
    <row r="2229" spans="1:42" ht="22.5" customHeight="1" x14ac:dyDescent="0.25">
      <c r="A2229" s="68" t="str">
        <f t="shared" si="536"/>
        <v>2128.</v>
      </c>
      <c r="B2229" s="25">
        <v>3906</v>
      </c>
      <c r="C2229" s="36" t="s">
        <v>933</v>
      </c>
      <c r="D2229" s="25">
        <v>1993</v>
      </c>
      <c r="E2229" s="111" t="s">
        <v>2932</v>
      </c>
      <c r="F2229" s="68" t="s">
        <v>2934</v>
      </c>
      <c r="G2229" s="25">
        <v>5</v>
      </c>
      <c r="H2229" s="25">
        <v>3</v>
      </c>
      <c r="I2229" s="146">
        <v>2629.5</v>
      </c>
      <c r="J2229" s="144">
        <v>2450.3000000000002</v>
      </c>
      <c r="K2229" s="146">
        <v>2450.3000000000002</v>
      </c>
      <c r="L2229" s="25">
        <v>106</v>
      </c>
      <c r="M2229" s="146">
        <f t="shared" si="545"/>
        <v>6521908</v>
      </c>
      <c r="N2229" s="146"/>
      <c r="O2229" s="146"/>
      <c r="P2229" s="146"/>
      <c r="Q2229" s="144">
        <f t="shared" si="546"/>
        <v>6521908</v>
      </c>
      <c r="R2229" s="146">
        <v>3382813</v>
      </c>
      <c r="S2229" s="25"/>
      <c r="T2229" s="146"/>
      <c r="U2229" s="146">
        <v>885</v>
      </c>
      <c r="V2229" s="146">
        <f>U2229*3547</f>
        <v>3139095</v>
      </c>
      <c r="W2229" s="146"/>
      <c r="X2229" s="146"/>
      <c r="Y2229" s="146"/>
      <c r="Z2229" s="146"/>
      <c r="AA2229" s="146"/>
      <c r="AB2229" s="146"/>
      <c r="AC2229" s="146"/>
      <c r="AD2229" s="146"/>
      <c r="AE2229" s="144"/>
      <c r="AF2229" s="146"/>
      <c r="AG2229" s="324">
        <v>2025</v>
      </c>
      <c r="AH2229" s="128"/>
      <c r="AI2229" s="132"/>
      <c r="AJ2229" s="132"/>
      <c r="AK2229" s="141">
        <f t="shared" si="541"/>
        <v>2128</v>
      </c>
      <c r="AL2229" s="35" t="s">
        <v>153</v>
      </c>
      <c r="AM2229" s="141" t="str">
        <f t="shared" si="542"/>
        <v>2128.</v>
      </c>
      <c r="AN2229" s="156"/>
      <c r="AO2229" s="35"/>
      <c r="AP2229" s="16"/>
    </row>
    <row r="2230" spans="1:42" ht="22.5" customHeight="1" x14ac:dyDescent="0.25">
      <c r="A2230" s="68" t="str">
        <f t="shared" si="536"/>
        <v>2129.</v>
      </c>
      <c r="B2230" s="25">
        <v>3907</v>
      </c>
      <c r="C2230" s="36" t="s">
        <v>950</v>
      </c>
      <c r="D2230" s="25">
        <v>1990</v>
      </c>
      <c r="E2230" s="68" t="s">
        <v>2932</v>
      </c>
      <c r="F2230" s="68" t="s">
        <v>2933</v>
      </c>
      <c r="G2230" s="25">
        <v>5</v>
      </c>
      <c r="H2230" s="25">
        <v>3</v>
      </c>
      <c r="I2230" s="146">
        <v>3598.4</v>
      </c>
      <c r="J2230" s="144">
        <v>3256.5</v>
      </c>
      <c r="K2230" s="146">
        <v>3256.5</v>
      </c>
      <c r="L2230" s="25">
        <v>157</v>
      </c>
      <c r="M2230" s="146">
        <f t="shared" si="545"/>
        <v>3653410</v>
      </c>
      <c r="N2230" s="146"/>
      <c r="O2230" s="146"/>
      <c r="P2230" s="146"/>
      <c r="Q2230" s="144">
        <f t="shared" si="546"/>
        <v>3653410</v>
      </c>
      <c r="R2230" s="146"/>
      <c r="S2230" s="25"/>
      <c r="T2230" s="146"/>
      <c r="U2230" s="146">
        <v>1030</v>
      </c>
      <c r="V2230" s="146">
        <f>U2230*3547</f>
        <v>3653410</v>
      </c>
      <c r="W2230" s="146"/>
      <c r="X2230" s="146"/>
      <c r="Y2230" s="146"/>
      <c r="Z2230" s="146"/>
      <c r="AA2230" s="146"/>
      <c r="AB2230" s="146"/>
      <c r="AC2230" s="146"/>
      <c r="AD2230" s="146"/>
      <c r="AE2230" s="146"/>
      <c r="AF2230" s="146"/>
      <c r="AG2230" s="324">
        <v>2025</v>
      </c>
      <c r="AH2230" s="128"/>
      <c r="AI2230" s="132"/>
      <c r="AJ2230" s="132"/>
      <c r="AK2230" s="141">
        <f t="shared" si="541"/>
        <v>2129</v>
      </c>
      <c r="AL2230" s="35" t="s">
        <v>153</v>
      </c>
      <c r="AM2230" s="141" t="str">
        <f t="shared" si="542"/>
        <v>2129.</v>
      </c>
      <c r="AN2230" s="156"/>
      <c r="AP2230" s="16"/>
    </row>
    <row r="2231" spans="1:42" ht="22.5" customHeight="1" x14ac:dyDescent="0.25">
      <c r="A2231" s="68" t="str">
        <f t="shared" si="536"/>
        <v>2130.</v>
      </c>
      <c r="B2231" s="25">
        <v>3941</v>
      </c>
      <c r="C2231" s="36" t="s">
        <v>1536</v>
      </c>
      <c r="D2231" s="25">
        <v>1992</v>
      </c>
      <c r="E2231" s="68" t="s">
        <v>2932</v>
      </c>
      <c r="F2231" s="68" t="s">
        <v>2933</v>
      </c>
      <c r="G2231" s="25">
        <v>5</v>
      </c>
      <c r="H2231" s="25">
        <v>3</v>
      </c>
      <c r="I2231" s="146">
        <v>3264.9</v>
      </c>
      <c r="J2231" s="146">
        <v>3264.9</v>
      </c>
      <c r="K2231" s="146">
        <v>3264.9</v>
      </c>
      <c r="L2231" s="25">
        <v>148</v>
      </c>
      <c r="M2231" s="146">
        <f t="shared" si="545"/>
        <v>1007487</v>
      </c>
      <c r="N2231" s="146"/>
      <c r="O2231" s="146"/>
      <c r="P2231" s="146"/>
      <c r="Q2231" s="144">
        <f t="shared" si="546"/>
        <v>1007487</v>
      </c>
      <c r="R2231" s="146">
        <v>1007487</v>
      </c>
      <c r="S2231" s="25"/>
      <c r="T2231" s="146"/>
      <c r="U2231" s="146"/>
      <c r="V2231" s="146"/>
      <c r="W2231" s="146"/>
      <c r="X2231" s="146"/>
      <c r="Y2231" s="146"/>
      <c r="Z2231" s="146"/>
      <c r="AA2231" s="146"/>
      <c r="AB2231" s="146"/>
      <c r="AC2231" s="146"/>
      <c r="AD2231" s="146"/>
      <c r="AE2231" s="146"/>
      <c r="AF2231" s="146"/>
      <c r="AG2231" s="324">
        <v>2025</v>
      </c>
      <c r="AH2231" s="128"/>
      <c r="AI2231" s="148"/>
      <c r="AJ2231" s="148"/>
      <c r="AK2231" s="141">
        <f t="shared" si="541"/>
        <v>2130</v>
      </c>
      <c r="AL2231" s="35" t="s">
        <v>153</v>
      </c>
      <c r="AM2231" s="141" t="str">
        <f t="shared" si="542"/>
        <v>2130.</v>
      </c>
      <c r="AN2231" s="156"/>
      <c r="AO2231" s="274"/>
      <c r="AP2231" s="16"/>
    </row>
    <row r="2232" spans="1:42" ht="22.5" customHeight="1" x14ac:dyDescent="0.25">
      <c r="A2232" s="68" t="str">
        <f t="shared" si="536"/>
        <v>2131.</v>
      </c>
      <c r="B2232" s="25">
        <v>3954</v>
      </c>
      <c r="C2232" s="36" t="s">
        <v>1087</v>
      </c>
      <c r="D2232" s="25">
        <v>1978</v>
      </c>
      <c r="E2232" s="68" t="s">
        <v>2932</v>
      </c>
      <c r="F2232" s="68" t="s">
        <v>2934</v>
      </c>
      <c r="G2232" s="25">
        <v>5</v>
      </c>
      <c r="H2232" s="25">
        <v>4</v>
      </c>
      <c r="I2232" s="146">
        <v>4509.8100000000004</v>
      </c>
      <c r="J2232" s="144">
        <v>3323.41</v>
      </c>
      <c r="K2232" s="146">
        <v>1186.4000000000001</v>
      </c>
      <c r="L2232" s="25">
        <v>140</v>
      </c>
      <c r="M2232" s="146">
        <f t="shared" si="545"/>
        <v>3210900</v>
      </c>
      <c r="N2232" s="142"/>
      <c r="O2232" s="142"/>
      <c r="P2232" s="142"/>
      <c r="Q2232" s="144">
        <f t="shared" si="546"/>
        <v>3210900</v>
      </c>
      <c r="R2232" s="146">
        <v>3210900</v>
      </c>
      <c r="S2232" s="25"/>
      <c r="T2232" s="146"/>
      <c r="U2232" s="146"/>
      <c r="V2232" s="146"/>
      <c r="W2232" s="146"/>
      <c r="X2232" s="146"/>
      <c r="Y2232" s="146"/>
      <c r="Z2232" s="146"/>
      <c r="AA2232" s="146"/>
      <c r="AB2232" s="146"/>
      <c r="AC2232" s="144"/>
      <c r="AD2232" s="144"/>
      <c r="AE2232" s="146"/>
      <c r="AF2232" s="146"/>
      <c r="AG2232" s="324">
        <v>2025</v>
      </c>
      <c r="AH2232" s="129"/>
      <c r="AI2232" s="148"/>
      <c r="AJ2232" s="148"/>
      <c r="AK2232" s="141">
        <f t="shared" si="541"/>
        <v>2131</v>
      </c>
      <c r="AL2232" s="35" t="s">
        <v>153</v>
      </c>
      <c r="AM2232" s="141" t="str">
        <f t="shared" si="542"/>
        <v>2131.</v>
      </c>
      <c r="AN2232" s="156"/>
      <c r="AO2232" s="274"/>
      <c r="AP2232" s="16"/>
    </row>
    <row r="2233" spans="1:42" ht="22.5" customHeight="1" x14ac:dyDescent="0.25">
      <c r="A2233" s="68" t="str">
        <f t="shared" si="536"/>
        <v>2132.</v>
      </c>
      <c r="B2233" s="25">
        <v>3955</v>
      </c>
      <c r="C2233" s="36" t="s">
        <v>140</v>
      </c>
      <c r="D2233" s="25">
        <v>1962</v>
      </c>
      <c r="E2233" s="68" t="s">
        <v>2932</v>
      </c>
      <c r="F2233" s="68" t="s">
        <v>2934</v>
      </c>
      <c r="G2233" s="25">
        <v>2</v>
      </c>
      <c r="H2233" s="25">
        <v>2</v>
      </c>
      <c r="I2233" s="146">
        <v>6733.48</v>
      </c>
      <c r="J2233" s="144">
        <v>4426.08</v>
      </c>
      <c r="K2233" s="146">
        <v>4426.08</v>
      </c>
      <c r="L2233" s="25">
        <v>189</v>
      </c>
      <c r="M2233" s="146">
        <f>R2233+T2233+V2233+X2233+Z2233+AB2233+AE2233+AF2233</f>
        <v>5697880</v>
      </c>
      <c r="N2233" s="146"/>
      <c r="O2233" s="146"/>
      <c r="P2233" s="146"/>
      <c r="Q2233" s="144">
        <f t="shared" si="546"/>
        <v>5697880</v>
      </c>
      <c r="R2233" s="146"/>
      <c r="S2233" s="25"/>
      <c r="T2233" s="146"/>
      <c r="U2233" s="146"/>
      <c r="V2233" s="146"/>
      <c r="W2233" s="146"/>
      <c r="X2233" s="146"/>
      <c r="Y2233" s="146">
        <v>1810</v>
      </c>
      <c r="Z2233" s="146">
        <f>Y2233*3148</f>
        <v>5697880</v>
      </c>
      <c r="AA2233" s="146"/>
      <c r="AB2233" s="146"/>
      <c r="AC2233" s="146"/>
      <c r="AD2233" s="146"/>
      <c r="AE2233" s="146"/>
      <c r="AF2233" s="146"/>
      <c r="AG2233" s="324">
        <v>2025</v>
      </c>
      <c r="AH2233" s="133"/>
      <c r="AI2233" s="164"/>
      <c r="AJ2233" s="164"/>
      <c r="AK2233" s="141">
        <f t="shared" si="541"/>
        <v>2132</v>
      </c>
      <c r="AL2233" s="35" t="s">
        <v>153</v>
      </c>
      <c r="AM2233" s="141" t="str">
        <f t="shared" si="542"/>
        <v>2132.</v>
      </c>
      <c r="AN2233" s="156"/>
      <c r="AO2233" s="35"/>
      <c r="AP2233" s="16"/>
    </row>
    <row r="2234" spans="1:42" ht="22.5" customHeight="1" x14ac:dyDescent="0.25">
      <c r="A2234" s="68" t="str">
        <f t="shared" si="536"/>
        <v>2133.</v>
      </c>
      <c r="B2234" s="25">
        <v>3956</v>
      </c>
      <c r="C2234" s="36" t="s">
        <v>132</v>
      </c>
      <c r="D2234" s="25">
        <v>1972</v>
      </c>
      <c r="E2234" s="111" t="s">
        <v>2932</v>
      </c>
      <c r="F2234" s="68" t="s">
        <v>2934</v>
      </c>
      <c r="G2234" s="25">
        <v>5</v>
      </c>
      <c r="H2234" s="25">
        <v>6</v>
      </c>
      <c r="I2234" s="146">
        <v>4694.3599999999997</v>
      </c>
      <c r="J2234" s="144">
        <v>3519.36</v>
      </c>
      <c r="K2234" s="146">
        <v>3519.36</v>
      </c>
      <c r="L2234" s="25">
        <v>166</v>
      </c>
      <c r="M2234" s="146">
        <f t="shared" si="545"/>
        <v>5945023</v>
      </c>
      <c r="N2234" s="142"/>
      <c r="O2234" s="142"/>
      <c r="P2234" s="142"/>
      <c r="Q2234" s="144">
        <f t="shared" si="546"/>
        <v>5945023</v>
      </c>
      <c r="R2234" s="146">
        <v>2587200</v>
      </c>
      <c r="S2234" s="25"/>
      <c r="T2234" s="146"/>
      <c r="U2234" s="146"/>
      <c r="V2234" s="146"/>
      <c r="W2234" s="146"/>
      <c r="X2234" s="146"/>
      <c r="Y2234" s="146">
        <v>2363</v>
      </c>
      <c r="Z2234" s="146">
        <f>Y2234*1421</f>
        <v>3357823</v>
      </c>
      <c r="AA2234" s="146"/>
      <c r="AB2234" s="146"/>
      <c r="AC2234" s="144"/>
      <c r="AD2234" s="144"/>
      <c r="AE2234" s="146"/>
      <c r="AF2234" s="146"/>
      <c r="AG2234" s="324">
        <v>2025</v>
      </c>
      <c r="AH2234" s="129"/>
      <c r="AI2234" s="148"/>
      <c r="AJ2234" s="148"/>
      <c r="AK2234" s="141">
        <f t="shared" si="541"/>
        <v>2133</v>
      </c>
      <c r="AL2234" s="35" t="s">
        <v>153</v>
      </c>
      <c r="AM2234" s="141" t="str">
        <f t="shared" si="542"/>
        <v>2133.</v>
      </c>
      <c r="AN2234" s="156"/>
      <c r="AO2234" s="274"/>
      <c r="AP2234" s="16"/>
    </row>
    <row r="2235" spans="1:42" ht="22.5" customHeight="1" x14ac:dyDescent="0.25">
      <c r="A2235" s="68" t="str">
        <f t="shared" ref="A2235:A2248" si="547">AM2235</f>
        <v>2134.</v>
      </c>
      <c r="B2235" s="25">
        <v>3958</v>
      </c>
      <c r="C2235" s="36" t="s">
        <v>137</v>
      </c>
      <c r="D2235" s="25">
        <v>1956</v>
      </c>
      <c r="E2235" s="68" t="s">
        <v>2932</v>
      </c>
      <c r="F2235" s="68" t="s">
        <v>2934</v>
      </c>
      <c r="G2235" s="25">
        <v>2</v>
      </c>
      <c r="H2235" s="25">
        <v>2</v>
      </c>
      <c r="I2235" s="146">
        <v>766.1</v>
      </c>
      <c r="J2235" s="144">
        <v>681.2</v>
      </c>
      <c r="K2235" s="146">
        <v>550.6</v>
      </c>
      <c r="L2235" s="25">
        <v>21</v>
      </c>
      <c r="M2235" s="146">
        <f t="shared" si="545"/>
        <v>1909480</v>
      </c>
      <c r="N2235" s="142"/>
      <c r="O2235" s="142"/>
      <c r="P2235" s="142"/>
      <c r="Q2235" s="144">
        <f t="shared" si="546"/>
        <v>1909480</v>
      </c>
      <c r="R2235" s="146">
        <f>1299520+609960</f>
        <v>1909480</v>
      </c>
      <c r="S2235" s="25"/>
      <c r="T2235" s="146"/>
      <c r="U2235" s="146"/>
      <c r="V2235" s="146"/>
      <c r="W2235" s="146"/>
      <c r="X2235" s="146"/>
      <c r="Y2235" s="146"/>
      <c r="Z2235" s="146"/>
      <c r="AA2235" s="146"/>
      <c r="AB2235" s="146"/>
      <c r="AC2235" s="144"/>
      <c r="AD2235" s="144"/>
      <c r="AE2235" s="144"/>
      <c r="AF2235" s="146"/>
      <c r="AG2235" s="324">
        <v>2025</v>
      </c>
      <c r="AH2235" s="129"/>
      <c r="AI2235" s="148"/>
      <c r="AJ2235" s="148"/>
      <c r="AK2235" s="141">
        <f t="shared" si="541"/>
        <v>2134</v>
      </c>
      <c r="AL2235" s="35" t="s">
        <v>153</v>
      </c>
      <c r="AM2235" s="141" t="str">
        <f t="shared" si="542"/>
        <v>2134.</v>
      </c>
      <c r="AN2235" s="156"/>
      <c r="AO2235" s="274"/>
      <c r="AP2235" s="16"/>
    </row>
    <row r="2236" spans="1:42" ht="22.5" customHeight="1" x14ac:dyDescent="0.25">
      <c r="A2236" s="68" t="str">
        <f t="shared" si="547"/>
        <v>2135.</v>
      </c>
      <c r="B2236" s="25">
        <v>3975</v>
      </c>
      <c r="C2236" s="36" t="s">
        <v>1540</v>
      </c>
      <c r="D2236" s="25">
        <v>1960</v>
      </c>
      <c r="E2236" s="68" t="s">
        <v>2932</v>
      </c>
      <c r="F2236" s="68" t="s">
        <v>2934</v>
      </c>
      <c r="G2236" s="25">
        <v>2</v>
      </c>
      <c r="H2236" s="25">
        <v>2</v>
      </c>
      <c r="I2236" s="144">
        <v>986.22</v>
      </c>
      <c r="J2236" s="144">
        <v>559.12</v>
      </c>
      <c r="K2236" s="144">
        <v>559.12</v>
      </c>
      <c r="L2236" s="30">
        <v>20</v>
      </c>
      <c r="M2236" s="146">
        <f t="shared" si="545"/>
        <v>1161446</v>
      </c>
      <c r="N2236" s="146"/>
      <c r="O2236" s="146"/>
      <c r="P2236" s="146"/>
      <c r="Q2236" s="144">
        <f t="shared" si="546"/>
        <v>1161446</v>
      </c>
      <c r="R2236" s="146">
        <v>1161446</v>
      </c>
      <c r="S2236" s="25"/>
      <c r="T2236" s="146"/>
      <c r="U2236" s="146"/>
      <c r="V2236" s="146"/>
      <c r="W2236" s="146"/>
      <c r="X2236" s="146"/>
      <c r="Y2236" s="146"/>
      <c r="Z2236" s="146"/>
      <c r="AA2236" s="146"/>
      <c r="AB2236" s="146"/>
      <c r="AC2236" s="146"/>
      <c r="AD2236" s="146"/>
      <c r="AE2236" s="146"/>
      <c r="AF2236" s="146"/>
      <c r="AG2236" s="324">
        <v>2025</v>
      </c>
      <c r="AH2236" s="128"/>
      <c r="AI2236" s="132"/>
      <c r="AJ2236" s="132"/>
      <c r="AK2236" s="141">
        <f t="shared" si="541"/>
        <v>2135</v>
      </c>
      <c r="AL2236" s="35" t="s">
        <v>153</v>
      </c>
      <c r="AM2236" s="141" t="str">
        <f t="shared" si="542"/>
        <v>2135.</v>
      </c>
      <c r="AN2236" s="156"/>
      <c r="AP2236" s="16"/>
    </row>
    <row r="2237" spans="1:42" ht="22.5" customHeight="1" x14ac:dyDescent="0.25">
      <c r="A2237" s="68" t="str">
        <f t="shared" si="547"/>
        <v>2136.</v>
      </c>
      <c r="B2237" s="25">
        <v>3976</v>
      </c>
      <c r="C2237" s="36" t="s">
        <v>123</v>
      </c>
      <c r="D2237" s="25">
        <v>1976</v>
      </c>
      <c r="E2237" s="68" t="s">
        <v>2932</v>
      </c>
      <c r="F2237" s="68" t="s">
        <v>2934</v>
      </c>
      <c r="G2237" s="25">
        <v>2</v>
      </c>
      <c r="H2237" s="25">
        <v>2</v>
      </c>
      <c r="I2237" s="146">
        <v>1327</v>
      </c>
      <c r="J2237" s="144">
        <v>750.2</v>
      </c>
      <c r="K2237" s="146">
        <v>750.2</v>
      </c>
      <c r="L2237" s="25">
        <v>30</v>
      </c>
      <c r="M2237" s="146">
        <f t="shared" ref="M2237" si="548">R2237+T2237+V2237+X2237+Z2237+AB2237+AE2237+AF2237</f>
        <v>360108</v>
      </c>
      <c r="N2237" s="142"/>
      <c r="O2237" s="142"/>
      <c r="P2237" s="142"/>
      <c r="Q2237" s="144">
        <f t="shared" ref="Q2237" si="549">M2237</f>
        <v>360108</v>
      </c>
      <c r="R2237" s="146">
        <v>360108</v>
      </c>
      <c r="S2237" s="25"/>
      <c r="T2237" s="146"/>
      <c r="U2237" s="146"/>
      <c r="V2237" s="146"/>
      <c r="W2237" s="146"/>
      <c r="X2237" s="146"/>
      <c r="Y2237" s="146"/>
      <c r="Z2237" s="146"/>
      <c r="AA2237" s="146"/>
      <c r="AB2237" s="146"/>
      <c r="AC2237" s="144"/>
      <c r="AD2237" s="144"/>
      <c r="AE2237" s="146"/>
      <c r="AF2237" s="146"/>
      <c r="AG2237" s="324">
        <v>2025</v>
      </c>
      <c r="AH2237" s="129"/>
      <c r="AI2237" s="148"/>
      <c r="AJ2237" s="148"/>
      <c r="AK2237" s="141">
        <f t="shared" si="541"/>
        <v>2136</v>
      </c>
      <c r="AL2237" s="35" t="s">
        <v>153</v>
      </c>
      <c r="AM2237" s="141" t="str">
        <f t="shared" si="542"/>
        <v>2136.</v>
      </c>
      <c r="AN2237" s="156"/>
      <c r="AO2237" s="274"/>
      <c r="AP2237" s="16"/>
    </row>
    <row r="2238" spans="1:42" ht="22.5" customHeight="1" x14ac:dyDescent="0.25">
      <c r="A2238" s="68" t="str">
        <f t="shared" si="547"/>
        <v>2137.</v>
      </c>
      <c r="B2238" s="25">
        <v>3990</v>
      </c>
      <c r="C2238" s="36" t="s">
        <v>954</v>
      </c>
      <c r="D2238" s="25">
        <v>1999</v>
      </c>
      <c r="E2238" s="68" t="s">
        <v>2932</v>
      </c>
      <c r="F2238" s="68" t="s">
        <v>2934</v>
      </c>
      <c r="G2238" s="25">
        <v>5</v>
      </c>
      <c r="H2238" s="25">
        <v>3</v>
      </c>
      <c r="I2238" s="146">
        <v>2519.9</v>
      </c>
      <c r="J2238" s="144">
        <v>2426.5</v>
      </c>
      <c r="K2238" s="146">
        <v>2426.5</v>
      </c>
      <c r="L2238" s="25">
        <v>127</v>
      </c>
      <c r="M2238" s="146">
        <f>R2238+T2238+V2238+X2238+Z2238+AB2238+AE2238+AF2238</f>
        <v>622362</v>
      </c>
      <c r="N2238" s="146"/>
      <c r="O2238" s="146"/>
      <c r="P2238" s="146"/>
      <c r="Q2238" s="144">
        <f>M2238</f>
        <v>622362</v>
      </c>
      <c r="R2238" s="146">
        <v>622362</v>
      </c>
      <c r="S2238" s="25"/>
      <c r="T2238" s="146"/>
      <c r="U2238" s="146"/>
      <c r="V2238" s="146"/>
      <c r="W2238" s="146"/>
      <c r="X2238" s="146"/>
      <c r="Y2238" s="146"/>
      <c r="Z2238" s="146"/>
      <c r="AA2238" s="146"/>
      <c r="AB2238" s="146"/>
      <c r="AC2238" s="146"/>
      <c r="AD2238" s="146"/>
      <c r="AE2238" s="146"/>
      <c r="AF2238" s="146"/>
      <c r="AG2238" s="324">
        <v>2025</v>
      </c>
      <c r="AH2238" s="128"/>
      <c r="AI2238" s="132"/>
      <c r="AJ2238" s="132"/>
      <c r="AK2238" s="141">
        <f t="shared" si="541"/>
        <v>2137</v>
      </c>
      <c r="AL2238" s="35" t="s">
        <v>153</v>
      </c>
      <c r="AM2238" s="141" t="str">
        <f t="shared" si="542"/>
        <v>2137.</v>
      </c>
      <c r="AN2238" s="156"/>
      <c r="AP2238" s="16"/>
    </row>
    <row r="2239" spans="1:42" ht="22.5" customHeight="1" x14ac:dyDescent="0.25">
      <c r="A2239" s="68" t="str">
        <f t="shared" si="547"/>
        <v>2138.</v>
      </c>
      <c r="B2239" s="25">
        <v>4001</v>
      </c>
      <c r="C2239" s="36" t="s">
        <v>125</v>
      </c>
      <c r="D2239" s="25">
        <v>1960</v>
      </c>
      <c r="E2239" s="111" t="s">
        <v>2932</v>
      </c>
      <c r="F2239" s="68" t="s">
        <v>2934</v>
      </c>
      <c r="G2239" s="25">
        <v>2</v>
      </c>
      <c r="H2239" s="25">
        <v>1</v>
      </c>
      <c r="I2239" s="146">
        <v>335.4</v>
      </c>
      <c r="J2239" s="144">
        <v>305.5</v>
      </c>
      <c r="K2239" s="146">
        <v>235.9</v>
      </c>
      <c r="L2239" s="25">
        <v>12</v>
      </c>
      <c r="M2239" s="146">
        <f>R2239+T2239+V2239+X2239+Z2239+AB2239+AE2239+AF2239</f>
        <v>3138556</v>
      </c>
      <c r="N2239" s="146"/>
      <c r="O2239" s="146"/>
      <c r="P2239" s="146"/>
      <c r="Q2239" s="144">
        <f>M2239</f>
        <v>3138556</v>
      </c>
      <c r="R2239" s="146"/>
      <c r="S2239" s="25"/>
      <c r="T2239" s="146"/>
      <c r="U2239" s="146"/>
      <c r="V2239" s="146"/>
      <c r="W2239" s="146"/>
      <c r="X2239" s="146"/>
      <c r="Y2239" s="146">
        <v>997</v>
      </c>
      <c r="Z2239" s="146">
        <f>Y2239*3148</f>
        <v>3138556</v>
      </c>
      <c r="AA2239" s="146"/>
      <c r="AB2239" s="146"/>
      <c r="AC2239" s="146"/>
      <c r="AD2239" s="146"/>
      <c r="AE2239" s="146"/>
      <c r="AF2239" s="146"/>
      <c r="AG2239" s="324">
        <v>2025</v>
      </c>
      <c r="AH2239" s="133"/>
      <c r="AI2239" s="148"/>
      <c r="AJ2239" s="148"/>
      <c r="AK2239" s="141">
        <f t="shared" si="541"/>
        <v>2138</v>
      </c>
      <c r="AL2239" s="35" t="s">
        <v>153</v>
      </c>
      <c r="AM2239" s="141" t="str">
        <f t="shared" si="542"/>
        <v>2138.</v>
      </c>
      <c r="AN2239" s="156"/>
      <c r="AO2239" s="35"/>
      <c r="AP2239" s="16"/>
    </row>
    <row r="2240" spans="1:42" ht="22.5" customHeight="1" x14ac:dyDescent="0.25">
      <c r="A2240" s="68" t="str">
        <f t="shared" si="547"/>
        <v>2139.</v>
      </c>
      <c r="B2240" s="25">
        <v>5704</v>
      </c>
      <c r="C2240" s="36" t="s">
        <v>1551</v>
      </c>
      <c r="D2240" s="25">
        <v>1959</v>
      </c>
      <c r="E2240" s="68" t="s">
        <v>2932</v>
      </c>
      <c r="F2240" s="68" t="s">
        <v>2934</v>
      </c>
      <c r="G2240" s="25">
        <v>2</v>
      </c>
      <c r="H2240" s="25">
        <v>1</v>
      </c>
      <c r="I2240" s="144">
        <v>335.2</v>
      </c>
      <c r="J2240" s="144">
        <v>306.3</v>
      </c>
      <c r="K2240" s="144">
        <v>306.3</v>
      </c>
      <c r="L2240" s="30">
        <v>24</v>
      </c>
      <c r="M2240" s="146">
        <f>R2240+T2240+V2240+X2240+Z2240+AB2240+AE2240+AF2240</f>
        <v>2896355</v>
      </c>
      <c r="N2240" s="146"/>
      <c r="O2240" s="146"/>
      <c r="P2240" s="146"/>
      <c r="Q2240" s="144">
        <f>M2240</f>
        <v>2896355</v>
      </c>
      <c r="R2240" s="146"/>
      <c r="S2240" s="25"/>
      <c r="T2240" s="146"/>
      <c r="U2240" s="146">
        <v>385</v>
      </c>
      <c r="V2240" s="146">
        <f>U2240*7523</f>
        <v>2896355</v>
      </c>
      <c r="W2240" s="146"/>
      <c r="X2240" s="146"/>
      <c r="Y2240" s="146"/>
      <c r="Z2240" s="146"/>
      <c r="AA2240" s="146"/>
      <c r="AB2240" s="146"/>
      <c r="AC2240" s="146"/>
      <c r="AD2240" s="146"/>
      <c r="AE2240" s="146"/>
      <c r="AF2240" s="146"/>
      <c r="AG2240" s="324">
        <v>2025</v>
      </c>
      <c r="AH2240" s="128"/>
      <c r="AI2240" s="132"/>
      <c r="AJ2240" s="132"/>
      <c r="AK2240" s="141">
        <f t="shared" si="541"/>
        <v>2139</v>
      </c>
      <c r="AL2240" s="35" t="s">
        <v>153</v>
      </c>
      <c r="AM2240" s="141" t="str">
        <f t="shared" si="542"/>
        <v>2139.</v>
      </c>
      <c r="AN2240" s="156"/>
      <c r="AP2240" s="16"/>
    </row>
    <row r="2241" spans="1:44" s="14" customFormat="1" ht="22.5" customHeight="1" x14ac:dyDescent="0.25">
      <c r="A2241" s="68" t="str">
        <f t="shared" si="547"/>
        <v>2140.</v>
      </c>
      <c r="B2241" s="68">
        <v>3868</v>
      </c>
      <c r="C2241" s="36" t="s">
        <v>1843</v>
      </c>
      <c r="D2241" s="68">
        <v>1950</v>
      </c>
      <c r="E2241" s="68" t="s">
        <v>2932</v>
      </c>
      <c r="F2241" s="68" t="s">
        <v>2934</v>
      </c>
      <c r="G2241" s="68">
        <v>2</v>
      </c>
      <c r="H2241" s="68">
        <v>2</v>
      </c>
      <c r="I2241" s="146">
        <v>1152.2</v>
      </c>
      <c r="J2241" s="146">
        <v>666.3</v>
      </c>
      <c r="K2241" s="146">
        <v>422.1</v>
      </c>
      <c r="L2241" s="25">
        <v>39</v>
      </c>
      <c r="M2241" s="146">
        <f t="shared" ref="M2241" si="550">R2241+T2241+V2241+X2241+Z2241+AB2241+AE2241+AF2241</f>
        <v>649760</v>
      </c>
      <c r="N2241" s="146"/>
      <c r="O2241" s="146"/>
      <c r="P2241" s="146"/>
      <c r="Q2241" s="144">
        <f t="shared" ref="Q2241" si="551">M2241</f>
        <v>649760</v>
      </c>
      <c r="R2241" s="146">
        <v>649760</v>
      </c>
      <c r="S2241" s="25"/>
      <c r="T2241" s="146"/>
      <c r="U2241" s="146"/>
      <c r="V2241" s="146"/>
      <c r="W2241" s="146"/>
      <c r="X2241" s="146"/>
      <c r="Y2241" s="146"/>
      <c r="Z2241" s="146"/>
      <c r="AA2241" s="146"/>
      <c r="AB2241" s="146"/>
      <c r="AC2241" s="144"/>
      <c r="AD2241" s="144"/>
      <c r="AE2241" s="146"/>
      <c r="AF2241" s="166"/>
      <c r="AG2241" s="324">
        <v>2025</v>
      </c>
      <c r="AH2241" s="131"/>
      <c r="AI2241" s="136"/>
      <c r="AJ2241" s="136"/>
      <c r="AK2241" s="141">
        <f t="shared" si="541"/>
        <v>2140</v>
      </c>
      <c r="AL2241" s="35" t="s">
        <v>153</v>
      </c>
      <c r="AM2241" s="141" t="str">
        <f t="shared" si="542"/>
        <v>2140.</v>
      </c>
      <c r="AN2241" s="156"/>
      <c r="AO2241" s="283"/>
      <c r="AP2241" s="16"/>
      <c r="AR2241" s="21"/>
    </row>
    <row r="2242" spans="1:44" s="14" customFormat="1" ht="21.75" customHeight="1" x14ac:dyDescent="0.25">
      <c r="A2242" s="68" t="str">
        <f t="shared" si="547"/>
        <v>2141.</v>
      </c>
      <c r="B2242" s="68">
        <v>3995</v>
      </c>
      <c r="C2242" s="36" t="s">
        <v>2917</v>
      </c>
      <c r="D2242" s="68">
        <v>1975</v>
      </c>
      <c r="E2242" s="68" t="s">
        <v>2932</v>
      </c>
      <c r="F2242" s="68" t="s">
        <v>2933</v>
      </c>
      <c r="G2242" s="25">
        <v>5</v>
      </c>
      <c r="H2242" s="25">
        <v>4</v>
      </c>
      <c r="I2242" s="146">
        <v>3659.6</v>
      </c>
      <c r="J2242" s="144">
        <v>3348.1</v>
      </c>
      <c r="K2242" s="146">
        <v>3348.1</v>
      </c>
      <c r="L2242" s="25">
        <v>176</v>
      </c>
      <c r="M2242" s="146">
        <f>R2242+T2242+V2242+X2242+Z2242+AB2242+AE2242+AF2242</f>
        <v>2430194.2000000002</v>
      </c>
      <c r="N2242" s="142"/>
      <c r="O2242" s="142"/>
      <c r="P2242" s="142"/>
      <c r="Q2242" s="144">
        <f>M2242</f>
        <v>2430194.2000000002</v>
      </c>
      <c r="R2242" s="146"/>
      <c r="S2242" s="25"/>
      <c r="T2242" s="146"/>
      <c r="U2242" s="146"/>
      <c r="V2242" s="146"/>
      <c r="W2242" s="146"/>
      <c r="X2242" s="146"/>
      <c r="Y2242" s="146">
        <v>1710.2</v>
      </c>
      <c r="Z2242" s="146">
        <f>Y2242*1421</f>
        <v>2430194.2000000002</v>
      </c>
      <c r="AA2242" s="146"/>
      <c r="AB2242" s="146"/>
      <c r="AC2242" s="144"/>
      <c r="AD2242" s="144"/>
      <c r="AE2242" s="146"/>
      <c r="AF2242" s="166"/>
      <c r="AG2242" s="324">
        <v>2025</v>
      </c>
      <c r="AH2242" s="131"/>
      <c r="AI2242" s="148"/>
      <c r="AJ2242" s="148"/>
      <c r="AK2242" s="141">
        <f t="shared" si="541"/>
        <v>2141</v>
      </c>
      <c r="AL2242" s="35" t="s">
        <v>153</v>
      </c>
      <c r="AM2242" s="141" t="str">
        <f t="shared" si="542"/>
        <v>2141.</v>
      </c>
      <c r="AN2242" s="156"/>
      <c r="AO2242" s="283"/>
      <c r="AP2242" s="16"/>
      <c r="AR2242" s="21"/>
    </row>
    <row r="2243" spans="1:44" s="14" customFormat="1" ht="21.75" customHeight="1" x14ac:dyDescent="0.25">
      <c r="A2243" s="68" t="str">
        <f>AM2243</f>
        <v>2142.</v>
      </c>
      <c r="B2243" s="68">
        <v>3988</v>
      </c>
      <c r="C2243" s="36" t="s">
        <v>3149</v>
      </c>
      <c r="D2243" s="68">
        <v>1983</v>
      </c>
      <c r="E2243" s="68" t="s">
        <v>2932</v>
      </c>
      <c r="F2243" s="68" t="s">
        <v>2933</v>
      </c>
      <c r="G2243" s="68">
        <v>5</v>
      </c>
      <c r="H2243" s="68">
        <v>5</v>
      </c>
      <c r="I2243" s="146">
        <v>5311.1</v>
      </c>
      <c r="J2243" s="144">
        <v>4839.1000000000004</v>
      </c>
      <c r="K2243" s="146">
        <v>4839.1000000000004</v>
      </c>
      <c r="L2243" s="25">
        <v>232</v>
      </c>
      <c r="M2243" s="146">
        <f t="shared" ref="M2243" si="552">R2243+T2243+V2243+X2243+Z2243+AB2243+AE2243+AF2243</f>
        <v>10599210</v>
      </c>
      <c r="N2243" s="146"/>
      <c r="O2243" s="146"/>
      <c r="P2243" s="146"/>
      <c r="Q2243" s="144">
        <f t="shared" ref="Q2243" si="553">M2243</f>
        <v>10599210</v>
      </c>
      <c r="R2243" s="146">
        <v>10599210</v>
      </c>
      <c r="S2243" s="25"/>
      <c r="T2243" s="146"/>
      <c r="U2243" s="146"/>
      <c r="V2243" s="146"/>
      <c r="W2243" s="146"/>
      <c r="X2243" s="146"/>
      <c r="Y2243" s="146"/>
      <c r="Z2243" s="146"/>
      <c r="AA2243" s="146"/>
      <c r="AB2243" s="146"/>
      <c r="AC2243" s="144"/>
      <c r="AD2243" s="144"/>
      <c r="AE2243" s="146"/>
      <c r="AF2243" s="166"/>
      <c r="AG2243" s="324">
        <v>2025</v>
      </c>
      <c r="AH2243" s="131"/>
      <c r="AI2243" s="148"/>
      <c r="AJ2243" s="148"/>
      <c r="AK2243" s="141">
        <f t="shared" si="541"/>
        <v>2142</v>
      </c>
      <c r="AL2243" s="35" t="s">
        <v>153</v>
      </c>
      <c r="AM2243" s="141" t="str">
        <f t="shared" si="542"/>
        <v>2142.</v>
      </c>
      <c r="AN2243" s="156"/>
      <c r="AO2243" s="283"/>
      <c r="AP2243" s="16"/>
      <c r="AR2243" s="21"/>
    </row>
    <row r="2244" spans="1:44" ht="22.5" customHeight="1" x14ac:dyDescent="0.25">
      <c r="A2244" s="68"/>
      <c r="B2244" s="25"/>
      <c r="C2244" s="171" t="s">
        <v>142</v>
      </c>
      <c r="D2244" s="25"/>
      <c r="E2244" s="111"/>
      <c r="F2244" s="68"/>
      <c r="G2244" s="25"/>
      <c r="H2244" s="25"/>
      <c r="I2244" s="265">
        <f>I2245+I2254+I2257</f>
        <v>39956.85</v>
      </c>
      <c r="J2244" s="265">
        <f>J2245+J2254+J2257</f>
        <v>35696.519999999997</v>
      </c>
      <c r="K2244" s="265">
        <f>K2245+K2254+K2257</f>
        <v>35434.119999999995</v>
      </c>
      <c r="L2244" s="266">
        <f>L2245+L2254+L2257</f>
        <v>1395</v>
      </c>
      <c r="M2244" s="265">
        <f>M2245+M2254+M2257</f>
        <v>55694106.200000003</v>
      </c>
      <c r="N2244" s="265"/>
      <c r="O2244" s="265"/>
      <c r="P2244" s="265"/>
      <c r="Q2244" s="142">
        <f t="shared" ref="Q2244" si="554">M2244</f>
        <v>55694106.200000003</v>
      </c>
      <c r="R2244" s="265">
        <f>R2245+R2254+R2257</f>
        <v>7994113</v>
      </c>
      <c r="S2244" s="266"/>
      <c r="T2244" s="265"/>
      <c r="U2244" s="265">
        <f>U2245+U2254+U2257</f>
        <v>7961.5</v>
      </c>
      <c r="V2244" s="265">
        <f>V2245+V2254+V2257</f>
        <v>38413832.5</v>
      </c>
      <c r="W2244" s="265"/>
      <c r="X2244" s="265"/>
      <c r="Y2244" s="265">
        <f>Y2245+Y2254+Y2257</f>
        <v>2397</v>
      </c>
      <c r="Z2244" s="265">
        <f>Z2245+Z2254+Z2257</f>
        <v>7848344</v>
      </c>
      <c r="AA2244" s="265">
        <f>AA2245+AA2254+AA2257</f>
        <v>537.1</v>
      </c>
      <c r="AB2244" s="265">
        <f>AB2245+AB2254+AB2257</f>
        <v>1437816.7</v>
      </c>
      <c r="AC2244" s="265"/>
      <c r="AD2244" s="265"/>
      <c r="AE2244" s="265"/>
      <c r="AF2244" s="265"/>
      <c r="AG2244" s="150"/>
      <c r="AH2244" s="134"/>
      <c r="AI2244" s="172"/>
      <c r="AJ2244" s="172"/>
      <c r="AN2244" s="151"/>
      <c r="AO2244" s="35"/>
      <c r="AP2244" s="16"/>
    </row>
    <row r="2245" spans="1:44" ht="22.5" customHeight="1" x14ac:dyDescent="0.25">
      <c r="A2245" s="68"/>
      <c r="B2245" s="25"/>
      <c r="C2245" s="171" t="s">
        <v>1190</v>
      </c>
      <c r="D2245" s="25"/>
      <c r="E2245" s="111"/>
      <c r="F2245" s="68"/>
      <c r="G2245" s="25"/>
      <c r="H2245" s="25"/>
      <c r="I2245" s="142">
        <f>SUM(I2246:I2253)</f>
        <v>12813.3</v>
      </c>
      <c r="J2245" s="142">
        <f t="shared" ref="J2245:V2245" si="555">SUM(J2246:J2253)</f>
        <v>11552.699999999999</v>
      </c>
      <c r="K2245" s="142">
        <f t="shared" si="555"/>
        <v>11320.7</v>
      </c>
      <c r="L2245" s="103">
        <f t="shared" si="555"/>
        <v>474</v>
      </c>
      <c r="M2245" s="142">
        <f t="shared" si="555"/>
        <v>13740174</v>
      </c>
      <c r="N2245" s="142"/>
      <c r="O2245" s="142"/>
      <c r="P2245" s="142"/>
      <c r="Q2245" s="142">
        <f>M2245</f>
        <v>13740174</v>
      </c>
      <c r="R2245" s="142">
        <f t="shared" si="555"/>
        <v>471240</v>
      </c>
      <c r="S2245" s="103"/>
      <c r="T2245" s="142"/>
      <c r="U2245" s="142">
        <f t="shared" si="555"/>
        <v>3950</v>
      </c>
      <c r="V2245" s="142">
        <f t="shared" si="555"/>
        <v>13268934</v>
      </c>
      <c r="W2245" s="142"/>
      <c r="X2245" s="142"/>
      <c r="Y2245" s="142"/>
      <c r="Z2245" s="142"/>
      <c r="AA2245" s="142"/>
      <c r="AB2245" s="142"/>
      <c r="AC2245" s="142"/>
      <c r="AD2245" s="142"/>
      <c r="AE2245" s="142"/>
      <c r="AF2245" s="142"/>
      <c r="AG2245" s="150"/>
      <c r="AH2245" s="134"/>
      <c r="AI2245" s="177"/>
      <c r="AJ2245" s="177"/>
      <c r="AN2245" s="151"/>
      <c r="AO2245" s="35"/>
      <c r="AP2245" s="16"/>
    </row>
    <row r="2246" spans="1:44" ht="22.5" customHeight="1" x14ac:dyDescent="0.25">
      <c r="A2246" s="68" t="str">
        <f t="shared" ref="A2246" si="556">AM2246</f>
        <v>2143.</v>
      </c>
      <c r="B2246" s="25">
        <v>4088</v>
      </c>
      <c r="C2246" s="36" t="s">
        <v>1277</v>
      </c>
      <c r="D2246" s="25">
        <v>1982</v>
      </c>
      <c r="E2246" s="111" t="s">
        <v>2932</v>
      </c>
      <c r="F2246" s="68" t="s">
        <v>2933</v>
      </c>
      <c r="G2246" s="25">
        <v>3</v>
      </c>
      <c r="H2246" s="25">
        <v>3</v>
      </c>
      <c r="I2246" s="322">
        <v>1451.2</v>
      </c>
      <c r="J2246" s="322">
        <v>1291.2</v>
      </c>
      <c r="K2246" s="322">
        <v>1291.2</v>
      </c>
      <c r="L2246" s="12">
        <v>57</v>
      </c>
      <c r="M2246" s="144">
        <f t="shared" ref="M2246" si="557">R2246+T2246+V2246+X2246+Z2246+AB2246+AE2246+AF2246</f>
        <v>1411313</v>
      </c>
      <c r="N2246" s="142"/>
      <c r="O2246" s="142"/>
      <c r="P2246" s="142"/>
      <c r="Q2246" s="144">
        <f t="shared" ref="Q2246" si="558">M2246</f>
        <v>1411313</v>
      </c>
      <c r="R2246" s="144"/>
      <c r="S2246" s="30"/>
      <c r="T2246" s="144"/>
      <c r="U2246" s="144">
        <v>607</v>
      </c>
      <c r="V2246" s="144">
        <v>1411313</v>
      </c>
      <c r="W2246" s="144"/>
      <c r="X2246" s="144"/>
      <c r="Y2246" s="144"/>
      <c r="Z2246" s="144"/>
      <c r="AA2246" s="144"/>
      <c r="AB2246" s="144"/>
      <c r="AC2246" s="144"/>
      <c r="AD2246" s="144"/>
      <c r="AE2246" s="144"/>
      <c r="AF2246" s="144"/>
      <c r="AG2246" s="324">
        <v>2025</v>
      </c>
      <c r="AH2246" s="129"/>
      <c r="AI2246" s="216"/>
      <c r="AJ2246" s="216"/>
      <c r="AK2246" s="141">
        <f t="shared" si="541"/>
        <v>2143</v>
      </c>
      <c r="AL2246" s="35" t="s">
        <v>153</v>
      </c>
      <c r="AM2246" s="141" t="str">
        <f t="shared" si="542"/>
        <v>2143.</v>
      </c>
      <c r="AN2246" s="147"/>
      <c r="AO2246" s="35"/>
      <c r="AP2246" s="16"/>
    </row>
    <row r="2247" spans="1:44" ht="22.5" customHeight="1" x14ac:dyDescent="0.25">
      <c r="A2247" s="68" t="str">
        <f t="shared" si="547"/>
        <v>2144.</v>
      </c>
      <c r="B2247" s="25">
        <v>4060</v>
      </c>
      <c r="C2247" s="36" t="s">
        <v>1272</v>
      </c>
      <c r="D2247" s="25">
        <v>1990</v>
      </c>
      <c r="E2247" s="111" t="s">
        <v>2932</v>
      </c>
      <c r="F2247" s="68" t="s">
        <v>2933</v>
      </c>
      <c r="G2247" s="25">
        <v>3</v>
      </c>
      <c r="H2247" s="25">
        <v>2</v>
      </c>
      <c r="I2247" s="322">
        <v>917</v>
      </c>
      <c r="J2247" s="322">
        <v>829.6</v>
      </c>
      <c r="K2247" s="322">
        <v>829.6</v>
      </c>
      <c r="L2247" s="12">
        <v>42</v>
      </c>
      <c r="M2247" s="144">
        <f t="shared" ref="M2247:M2252" si="559">R2247+T2247+V2247+X2247+Z2247+AB2247+AE2247+AF2247</f>
        <v>286440</v>
      </c>
      <c r="N2247" s="142"/>
      <c r="O2247" s="142"/>
      <c r="P2247" s="142"/>
      <c r="Q2247" s="144">
        <f t="shared" ref="Q2247:Q2248" si="560">M2247</f>
        <v>286440</v>
      </c>
      <c r="R2247" s="144">
        <v>286440</v>
      </c>
      <c r="S2247" s="30"/>
      <c r="T2247" s="144"/>
      <c r="U2247" s="144"/>
      <c r="V2247" s="144"/>
      <c r="W2247" s="144"/>
      <c r="X2247" s="144"/>
      <c r="Y2247" s="144"/>
      <c r="Z2247" s="144"/>
      <c r="AA2247" s="144"/>
      <c r="AB2247" s="144"/>
      <c r="AC2247" s="144"/>
      <c r="AD2247" s="144"/>
      <c r="AE2247" s="144"/>
      <c r="AF2247" s="144"/>
      <c r="AG2247" s="324">
        <v>2025</v>
      </c>
      <c r="AH2247" s="129"/>
      <c r="AI2247" s="216"/>
      <c r="AJ2247" s="216"/>
      <c r="AK2247" s="141">
        <f t="shared" si="541"/>
        <v>2144</v>
      </c>
      <c r="AL2247" s="35" t="s">
        <v>153</v>
      </c>
      <c r="AM2247" s="141" t="str">
        <f t="shared" si="542"/>
        <v>2144.</v>
      </c>
      <c r="AN2247" s="147"/>
      <c r="AO2247" s="35"/>
      <c r="AP2247" s="16"/>
    </row>
    <row r="2248" spans="1:44" ht="22.5" customHeight="1" x14ac:dyDescent="0.25">
      <c r="A2248" s="68" t="str">
        <f t="shared" si="547"/>
        <v>2145.</v>
      </c>
      <c r="B2248" s="25">
        <v>4056</v>
      </c>
      <c r="C2248" s="36" t="s">
        <v>1270</v>
      </c>
      <c r="D2248" s="25">
        <v>1991</v>
      </c>
      <c r="E2248" s="111" t="s">
        <v>2932</v>
      </c>
      <c r="F2248" s="68" t="s">
        <v>2934</v>
      </c>
      <c r="G2248" s="25">
        <v>2</v>
      </c>
      <c r="H2248" s="25">
        <v>3</v>
      </c>
      <c r="I2248" s="144">
        <v>908.9</v>
      </c>
      <c r="J2248" s="144">
        <v>865.7</v>
      </c>
      <c r="K2248" s="144">
        <v>865.7</v>
      </c>
      <c r="L2248" s="30">
        <v>44</v>
      </c>
      <c r="M2248" s="144">
        <f t="shared" si="559"/>
        <v>184800</v>
      </c>
      <c r="N2248" s="142"/>
      <c r="O2248" s="142"/>
      <c r="P2248" s="142"/>
      <c r="Q2248" s="144">
        <f t="shared" si="560"/>
        <v>184800</v>
      </c>
      <c r="R2248" s="144">
        <v>184800</v>
      </c>
      <c r="S2248" s="30"/>
      <c r="T2248" s="144"/>
      <c r="U2248" s="144"/>
      <c r="V2248" s="144"/>
      <c r="W2248" s="144"/>
      <c r="X2248" s="144"/>
      <c r="Y2248" s="144"/>
      <c r="Z2248" s="144"/>
      <c r="AA2248" s="144"/>
      <c r="AB2248" s="144"/>
      <c r="AC2248" s="144"/>
      <c r="AD2248" s="144"/>
      <c r="AE2248" s="144"/>
      <c r="AF2248" s="144"/>
      <c r="AG2248" s="324">
        <v>2025</v>
      </c>
      <c r="AH2248" s="129"/>
      <c r="AI2248" s="216"/>
      <c r="AJ2248" s="216"/>
      <c r="AK2248" s="141">
        <f t="shared" si="541"/>
        <v>2145</v>
      </c>
      <c r="AL2248" s="35" t="s">
        <v>153</v>
      </c>
      <c r="AM2248" s="141" t="str">
        <f t="shared" si="542"/>
        <v>2145.</v>
      </c>
      <c r="AN2248" s="147"/>
      <c r="AO2248" s="35"/>
      <c r="AP2248" s="16"/>
    </row>
    <row r="2249" spans="1:44" ht="22.5" customHeight="1" x14ac:dyDescent="0.25">
      <c r="A2249" s="68" t="str">
        <f>AM2249</f>
        <v>2146.</v>
      </c>
      <c r="B2249" s="25">
        <v>4071</v>
      </c>
      <c r="C2249" s="36" t="s">
        <v>1274</v>
      </c>
      <c r="D2249" s="25">
        <v>1985</v>
      </c>
      <c r="E2249" s="111" t="s">
        <v>2932</v>
      </c>
      <c r="F2249" s="68" t="s">
        <v>2933</v>
      </c>
      <c r="G2249" s="25">
        <v>3</v>
      </c>
      <c r="H2249" s="25">
        <v>3</v>
      </c>
      <c r="I2249" s="144">
        <v>1461.7</v>
      </c>
      <c r="J2249" s="144">
        <v>1301.7</v>
      </c>
      <c r="K2249" s="144">
        <v>1301.7</v>
      </c>
      <c r="L2249" s="30">
        <v>43</v>
      </c>
      <c r="M2249" s="144">
        <f t="shared" si="559"/>
        <v>2032431</v>
      </c>
      <c r="N2249" s="142"/>
      <c r="O2249" s="142"/>
      <c r="P2249" s="142"/>
      <c r="Q2249" s="144">
        <f t="shared" ref="Q2249:Q2253" si="561">M2249</f>
        <v>2032431</v>
      </c>
      <c r="R2249" s="144"/>
      <c r="S2249" s="30"/>
      <c r="T2249" s="144"/>
      <c r="U2249" s="144">
        <v>573</v>
      </c>
      <c r="V2249" s="144">
        <f>U2249*3547</f>
        <v>2032431</v>
      </c>
      <c r="W2249" s="144"/>
      <c r="X2249" s="144"/>
      <c r="Y2249" s="144"/>
      <c r="Z2249" s="144"/>
      <c r="AA2249" s="144"/>
      <c r="AB2249" s="144"/>
      <c r="AC2249" s="144"/>
      <c r="AD2249" s="144"/>
      <c r="AE2249" s="144"/>
      <c r="AF2249" s="144"/>
      <c r="AG2249" s="324">
        <v>2025</v>
      </c>
      <c r="AH2249" s="129"/>
      <c r="AI2249" s="132"/>
      <c r="AJ2249" s="132"/>
      <c r="AK2249" s="141">
        <f t="shared" si="541"/>
        <v>2146</v>
      </c>
      <c r="AL2249" s="35" t="s">
        <v>153</v>
      </c>
      <c r="AM2249" s="141" t="str">
        <f t="shared" si="542"/>
        <v>2146.</v>
      </c>
      <c r="AN2249" s="147"/>
      <c r="AO2249" s="35"/>
      <c r="AP2249" s="16"/>
    </row>
    <row r="2250" spans="1:44" ht="22.5" customHeight="1" x14ac:dyDescent="0.25">
      <c r="A2250" s="68" t="str">
        <f>AM2250</f>
        <v>2147.</v>
      </c>
      <c r="B2250" s="25">
        <v>4083</v>
      </c>
      <c r="C2250" s="36" t="s">
        <v>1276</v>
      </c>
      <c r="D2250" s="25">
        <v>1983</v>
      </c>
      <c r="E2250" s="111" t="s">
        <v>2932</v>
      </c>
      <c r="F2250" s="68" t="s">
        <v>2933</v>
      </c>
      <c r="G2250" s="25">
        <v>3</v>
      </c>
      <c r="H2250" s="25">
        <v>3</v>
      </c>
      <c r="I2250" s="144">
        <v>1464.7</v>
      </c>
      <c r="J2250" s="144">
        <v>1304.7</v>
      </c>
      <c r="K2250" s="144">
        <v>1307.4000000000001</v>
      </c>
      <c r="L2250" s="30">
        <v>44</v>
      </c>
      <c r="M2250" s="144">
        <f t="shared" si="559"/>
        <v>2216875</v>
      </c>
      <c r="N2250" s="142"/>
      <c r="O2250" s="142"/>
      <c r="P2250" s="142"/>
      <c r="Q2250" s="144">
        <f t="shared" si="561"/>
        <v>2216875</v>
      </c>
      <c r="R2250" s="144"/>
      <c r="S2250" s="30"/>
      <c r="T2250" s="144"/>
      <c r="U2250" s="144">
        <v>625</v>
      </c>
      <c r="V2250" s="144">
        <f>U2250*3547</f>
        <v>2216875</v>
      </c>
      <c r="W2250" s="144"/>
      <c r="X2250" s="144"/>
      <c r="Y2250" s="144"/>
      <c r="Z2250" s="144"/>
      <c r="AA2250" s="144"/>
      <c r="AB2250" s="144"/>
      <c r="AC2250" s="144"/>
      <c r="AD2250" s="144"/>
      <c r="AE2250" s="144"/>
      <c r="AF2250" s="144"/>
      <c r="AG2250" s="324">
        <v>2025</v>
      </c>
      <c r="AH2250" s="129"/>
      <c r="AI2250" s="132"/>
      <c r="AJ2250" s="132"/>
      <c r="AK2250" s="141">
        <f t="shared" si="541"/>
        <v>2147</v>
      </c>
      <c r="AL2250" s="35" t="s">
        <v>153</v>
      </c>
      <c r="AM2250" s="141" t="str">
        <f t="shared" si="542"/>
        <v>2147.</v>
      </c>
      <c r="AN2250" s="147"/>
      <c r="AO2250" s="35"/>
      <c r="AP2250" s="16"/>
    </row>
    <row r="2251" spans="1:44" ht="22.5" customHeight="1" x14ac:dyDescent="0.25">
      <c r="A2251" s="68" t="str">
        <f>AM2251</f>
        <v>2148.</v>
      </c>
      <c r="B2251" s="25">
        <v>4089</v>
      </c>
      <c r="C2251" s="36" t="s">
        <v>1278</v>
      </c>
      <c r="D2251" s="25">
        <v>1983</v>
      </c>
      <c r="E2251" s="111" t="s">
        <v>2932</v>
      </c>
      <c r="F2251" s="68" t="s">
        <v>2933</v>
      </c>
      <c r="G2251" s="25">
        <v>3</v>
      </c>
      <c r="H2251" s="25">
        <v>3</v>
      </c>
      <c r="I2251" s="146">
        <v>1446.7</v>
      </c>
      <c r="J2251" s="146">
        <v>1286.7</v>
      </c>
      <c r="K2251" s="146">
        <v>1286.7</v>
      </c>
      <c r="L2251" s="25">
        <v>44</v>
      </c>
      <c r="M2251" s="144">
        <f t="shared" si="559"/>
        <v>2216875</v>
      </c>
      <c r="N2251" s="142"/>
      <c r="O2251" s="142"/>
      <c r="P2251" s="142"/>
      <c r="Q2251" s="144">
        <f t="shared" si="561"/>
        <v>2216875</v>
      </c>
      <c r="R2251" s="144"/>
      <c r="S2251" s="30"/>
      <c r="T2251" s="144"/>
      <c r="U2251" s="144">
        <v>625</v>
      </c>
      <c r="V2251" s="144">
        <f>U2251*3547</f>
        <v>2216875</v>
      </c>
      <c r="W2251" s="144"/>
      <c r="X2251" s="144"/>
      <c r="Y2251" s="144"/>
      <c r="Z2251" s="144"/>
      <c r="AA2251" s="144"/>
      <c r="AB2251" s="144"/>
      <c r="AC2251" s="144"/>
      <c r="AD2251" s="144"/>
      <c r="AE2251" s="144"/>
      <c r="AF2251" s="144"/>
      <c r="AG2251" s="324">
        <v>2025</v>
      </c>
      <c r="AH2251" s="129"/>
      <c r="AI2251" s="132"/>
      <c r="AJ2251" s="132"/>
      <c r="AK2251" s="141">
        <f t="shared" si="541"/>
        <v>2148</v>
      </c>
      <c r="AL2251" s="35" t="s">
        <v>153</v>
      </c>
      <c r="AM2251" s="141" t="str">
        <f t="shared" si="542"/>
        <v>2148.</v>
      </c>
      <c r="AN2251" s="147"/>
      <c r="AO2251" s="35"/>
      <c r="AP2251" s="16"/>
    </row>
    <row r="2252" spans="1:44" ht="22.5" customHeight="1" x14ac:dyDescent="0.25">
      <c r="A2252" s="68" t="str">
        <f>AM2252</f>
        <v>2149.</v>
      </c>
      <c r="B2252" s="25">
        <v>4090</v>
      </c>
      <c r="C2252" s="300" t="s">
        <v>964</v>
      </c>
      <c r="D2252" s="25">
        <v>1975</v>
      </c>
      <c r="E2252" s="111" t="s">
        <v>2932</v>
      </c>
      <c r="F2252" s="68" t="s">
        <v>2933</v>
      </c>
      <c r="G2252" s="25">
        <v>5</v>
      </c>
      <c r="H2252" s="25">
        <v>4</v>
      </c>
      <c r="I2252" s="176">
        <v>3689.1</v>
      </c>
      <c r="J2252" s="144">
        <v>3359.1</v>
      </c>
      <c r="K2252" s="176">
        <v>3124.4</v>
      </c>
      <c r="L2252" s="267">
        <v>141</v>
      </c>
      <c r="M2252" s="176">
        <f t="shared" si="559"/>
        <v>3156830</v>
      </c>
      <c r="N2252" s="142"/>
      <c r="O2252" s="142"/>
      <c r="P2252" s="142"/>
      <c r="Q2252" s="144">
        <f t="shared" si="561"/>
        <v>3156830</v>
      </c>
      <c r="R2252" s="144"/>
      <c r="S2252" s="30"/>
      <c r="T2252" s="144"/>
      <c r="U2252" s="144">
        <v>890</v>
      </c>
      <c r="V2252" s="144">
        <f>U2252*3547</f>
        <v>3156830</v>
      </c>
      <c r="W2252" s="144"/>
      <c r="X2252" s="144"/>
      <c r="Y2252" s="144"/>
      <c r="Z2252" s="144"/>
      <c r="AA2252" s="144"/>
      <c r="AB2252" s="144"/>
      <c r="AC2252" s="144"/>
      <c r="AD2252" s="144"/>
      <c r="AE2252" s="144"/>
      <c r="AF2252" s="144"/>
      <c r="AG2252" s="324">
        <v>2025</v>
      </c>
      <c r="AH2252" s="128"/>
      <c r="AI2252" s="172"/>
      <c r="AJ2252" s="172"/>
      <c r="AK2252" s="141">
        <f t="shared" si="541"/>
        <v>2149</v>
      </c>
      <c r="AL2252" s="35" t="s">
        <v>153</v>
      </c>
      <c r="AM2252" s="141" t="str">
        <f t="shared" si="542"/>
        <v>2149.</v>
      </c>
      <c r="AN2252" s="147"/>
      <c r="AO2252" s="35"/>
      <c r="AP2252" s="16"/>
    </row>
    <row r="2253" spans="1:44" ht="22.5" customHeight="1" x14ac:dyDescent="0.25">
      <c r="A2253" s="68" t="str">
        <f>AM2253</f>
        <v>2150.</v>
      </c>
      <c r="B2253" s="25">
        <v>4087</v>
      </c>
      <c r="C2253" s="202" t="s">
        <v>804</v>
      </c>
      <c r="D2253" s="25">
        <v>1982</v>
      </c>
      <c r="E2253" s="111" t="s">
        <v>2932</v>
      </c>
      <c r="F2253" s="68" t="s">
        <v>2933</v>
      </c>
      <c r="G2253" s="25">
        <v>3</v>
      </c>
      <c r="H2253" s="25">
        <v>3</v>
      </c>
      <c r="I2253" s="144">
        <v>1474</v>
      </c>
      <c r="J2253" s="144">
        <v>1314</v>
      </c>
      <c r="K2253" s="144">
        <v>1314</v>
      </c>
      <c r="L2253" s="30">
        <v>59</v>
      </c>
      <c r="M2253" s="144">
        <f>R2253+T2253+V2253+X2253+Z2253+AB2253+AE2253+AF2253</f>
        <v>2234610</v>
      </c>
      <c r="N2253" s="142"/>
      <c r="O2253" s="142"/>
      <c r="P2253" s="142"/>
      <c r="Q2253" s="144">
        <f t="shared" si="561"/>
        <v>2234610</v>
      </c>
      <c r="R2253" s="144"/>
      <c r="S2253" s="30"/>
      <c r="T2253" s="144"/>
      <c r="U2253" s="144">
        <v>630</v>
      </c>
      <c r="V2253" s="144">
        <f>U2253*3547</f>
        <v>2234610</v>
      </c>
      <c r="W2253" s="144"/>
      <c r="X2253" s="144"/>
      <c r="Y2253" s="144"/>
      <c r="Z2253" s="144"/>
      <c r="AA2253" s="144"/>
      <c r="AB2253" s="144"/>
      <c r="AC2253" s="144"/>
      <c r="AD2253" s="144"/>
      <c r="AE2253" s="144"/>
      <c r="AF2253" s="144"/>
      <c r="AG2253" s="324">
        <v>2025</v>
      </c>
      <c r="AH2253" s="128"/>
      <c r="AI2253" s="172"/>
      <c r="AJ2253" s="172"/>
      <c r="AK2253" s="141">
        <f t="shared" si="541"/>
        <v>2150</v>
      </c>
      <c r="AL2253" s="35" t="s">
        <v>153</v>
      </c>
      <c r="AM2253" s="141" t="str">
        <f t="shared" si="542"/>
        <v>2150.</v>
      </c>
      <c r="AN2253" s="147"/>
      <c r="AO2253" s="35"/>
      <c r="AP2253" s="16"/>
    </row>
    <row r="2254" spans="1:44" s="33" customFormat="1" ht="22.5" customHeight="1" x14ac:dyDescent="0.25">
      <c r="A2254" s="70"/>
      <c r="B2254" s="45"/>
      <c r="C2254" s="171" t="s">
        <v>1191</v>
      </c>
      <c r="D2254" s="25"/>
      <c r="E2254" s="111"/>
      <c r="F2254" s="68"/>
      <c r="G2254" s="25"/>
      <c r="H2254" s="25"/>
      <c r="I2254" s="142">
        <f>SUM(I2255:I2256)</f>
        <v>2285.1</v>
      </c>
      <c r="J2254" s="142">
        <f t="shared" ref="J2254:AB2254" si="562">SUM(J2255:J2256)</f>
        <v>2142.3000000000002</v>
      </c>
      <c r="K2254" s="142">
        <f t="shared" si="562"/>
        <v>2142.3000000000002</v>
      </c>
      <c r="L2254" s="103">
        <f t="shared" si="562"/>
        <v>85</v>
      </c>
      <c r="M2254" s="142">
        <f t="shared" si="562"/>
        <v>327718</v>
      </c>
      <c r="N2254" s="142"/>
      <c r="O2254" s="142"/>
      <c r="P2254" s="142"/>
      <c r="Q2254" s="142">
        <f t="shared" si="562"/>
        <v>327718</v>
      </c>
      <c r="R2254" s="142">
        <f t="shared" si="562"/>
        <v>60018</v>
      </c>
      <c r="S2254" s="103"/>
      <c r="T2254" s="142"/>
      <c r="U2254" s="142"/>
      <c r="V2254" s="142"/>
      <c r="W2254" s="142"/>
      <c r="X2254" s="142"/>
      <c r="Y2254" s="142"/>
      <c r="Z2254" s="142"/>
      <c r="AA2254" s="142">
        <f t="shared" si="562"/>
        <v>100</v>
      </c>
      <c r="AB2254" s="142">
        <f t="shared" si="562"/>
        <v>267700</v>
      </c>
      <c r="AC2254" s="142"/>
      <c r="AD2254" s="142"/>
      <c r="AE2254" s="142"/>
      <c r="AF2254" s="142"/>
      <c r="AG2254" s="243"/>
      <c r="AH2254" s="129"/>
      <c r="AI2254" s="172"/>
      <c r="AJ2254" s="172"/>
      <c r="AK2254" s="141"/>
      <c r="AL2254" s="35"/>
      <c r="AM2254" s="141"/>
      <c r="AN2254" s="222"/>
      <c r="AO2254" s="275"/>
      <c r="AP2254" s="16"/>
    </row>
    <row r="2255" spans="1:44" ht="22.5" customHeight="1" x14ac:dyDescent="0.25">
      <c r="A2255" s="68" t="str">
        <f>AM2255</f>
        <v>2151.</v>
      </c>
      <c r="B2255" s="25">
        <v>4065</v>
      </c>
      <c r="C2255" s="36" t="s">
        <v>2986</v>
      </c>
      <c r="D2255" s="25">
        <v>1987</v>
      </c>
      <c r="E2255" s="111" t="s">
        <v>2932</v>
      </c>
      <c r="F2255" s="68" t="s">
        <v>2934</v>
      </c>
      <c r="G2255" s="25">
        <v>3</v>
      </c>
      <c r="H2255" s="25">
        <v>2</v>
      </c>
      <c r="I2255" s="322">
        <v>1383.3</v>
      </c>
      <c r="J2255" s="322">
        <v>1289.3</v>
      </c>
      <c r="K2255" s="322">
        <v>1289.3</v>
      </c>
      <c r="L2255" s="12">
        <v>54</v>
      </c>
      <c r="M2255" s="144">
        <f>R2255+T2255+V2255+X2255+Z2255+AB2255+AE2255+AF2255</f>
        <v>60018</v>
      </c>
      <c r="N2255" s="142"/>
      <c r="O2255" s="142"/>
      <c r="P2255" s="142"/>
      <c r="Q2255" s="144">
        <f t="shared" ref="Q2255:Q2256" si="563">M2255</f>
        <v>60018</v>
      </c>
      <c r="R2255" s="144">
        <v>60018</v>
      </c>
      <c r="S2255" s="30"/>
      <c r="T2255" s="144"/>
      <c r="U2255" s="144"/>
      <c r="V2255" s="144"/>
      <c r="W2255" s="144"/>
      <c r="X2255" s="144"/>
      <c r="Y2255" s="144"/>
      <c r="Z2255" s="144"/>
      <c r="AA2255" s="144"/>
      <c r="AB2255" s="144"/>
      <c r="AC2255" s="144"/>
      <c r="AD2255" s="144"/>
      <c r="AE2255" s="144"/>
      <c r="AF2255" s="144"/>
      <c r="AG2255" s="324">
        <v>2025</v>
      </c>
      <c r="AH2255" s="129"/>
      <c r="AI2255" s="216"/>
      <c r="AJ2255" s="216"/>
      <c r="AK2255" s="141">
        <f t="shared" si="541"/>
        <v>2151</v>
      </c>
      <c r="AL2255" s="35" t="s">
        <v>153</v>
      </c>
      <c r="AM2255" s="141" t="str">
        <f t="shared" si="542"/>
        <v>2151.</v>
      </c>
      <c r="AN2255" s="147"/>
      <c r="AO2255" s="35"/>
      <c r="AP2255" s="16"/>
    </row>
    <row r="2256" spans="1:44" ht="22.5" customHeight="1" x14ac:dyDescent="0.25">
      <c r="A2256" s="68" t="str">
        <f t="shared" ref="A2256" si="564">AM2256</f>
        <v>2152.</v>
      </c>
      <c r="B2256" s="25">
        <v>4068</v>
      </c>
      <c r="C2256" s="36" t="s">
        <v>2987</v>
      </c>
      <c r="D2256" s="25">
        <v>1987</v>
      </c>
      <c r="E2256" s="111" t="s">
        <v>2932</v>
      </c>
      <c r="F2256" s="68" t="s">
        <v>2933</v>
      </c>
      <c r="G2256" s="25">
        <v>2</v>
      </c>
      <c r="H2256" s="25">
        <v>3</v>
      </c>
      <c r="I2256" s="322">
        <v>901.8</v>
      </c>
      <c r="J2256" s="322">
        <v>853</v>
      </c>
      <c r="K2256" s="322">
        <v>853</v>
      </c>
      <c r="L2256" s="12">
        <v>31</v>
      </c>
      <c r="M2256" s="144">
        <f>R2256+T2256+V2256+X2256+Z2256+AB2256+AE2256+AF2256</f>
        <v>267700</v>
      </c>
      <c r="N2256" s="142"/>
      <c r="O2256" s="142"/>
      <c r="P2256" s="142"/>
      <c r="Q2256" s="144">
        <f t="shared" si="563"/>
        <v>267700</v>
      </c>
      <c r="R2256" s="144"/>
      <c r="S2256" s="30"/>
      <c r="T2256" s="144"/>
      <c r="U2256" s="144"/>
      <c r="V2256" s="144"/>
      <c r="W2256" s="144"/>
      <c r="X2256" s="144"/>
      <c r="Y2256" s="144"/>
      <c r="Z2256" s="144"/>
      <c r="AA2256" s="144">
        <v>100</v>
      </c>
      <c r="AB2256" s="144">
        <f>AA2256*2677</f>
        <v>267700</v>
      </c>
      <c r="AC2256" s="144"/>
      <c r="AD2256" s="144"/>
      <c r="AE2256" s="144"/>
      <c r="AF2256" s="144"/>
      <c r="AG2256" s="324">
        <v>2025</v>
      </c>
      <c r="AH2256" s="129"/>
      <c r="AI2256" s="172"/>
      <c r="AJ2256" s="172"/>
      <c r="AK2256" s="141">
        <f t="shared" si="541"/>
        <v>2152</v>
      </c>
      <c r="AL2256" s="35" t="s">
        <v>153</v>
      </c>
      <c r="AM2256" s="141" t="str">
        <f t="shared" si="542"/>
        <v>2152.</v>
      </c>
      <c r="AN2256" s="147"/>
      <c r="AO2256" s="35"/>
      <c r="AP2256" s="16"/>
    </row>
    <row r="2257" spans="1:42" s="33" customFormat="1" ht="22.5" customHeight="1" x14ac:dyDescent="0.25">
      <c r="A2257" s="70"/>
      <c r="B2257" s="45"/>
      <c r="C2257" s="171" t="s">
        <v>1192</v>
      </c>
      <c r="D2257" s="25"/>
      <c r="E2257" s="111"/>
      <c r="F2257" s="68"/>
      <c r="G2257" s="25"/>
      <c r="H2257" s="25"/>
      <c r="I2257" s="142">
        <f>SUM(I2258:I2291)</f>
        <v>24858.45</v>
      </c>
      <c r="J2257" s="142">
        <f t="shared" ref="J2257:AB2257" si="565">SUM(J2258:J2291)</f>
        <v>22001.519999999997</v>
      </c>
      <c r="K2257" s="142">
        <f t="shared" si="565"/>
        <v>21971.119999999999</v>
      </c>
      <c r="L2257" s="103">
        <f t="shared" si="565"/>
        <v>836</v>
      </c>
      <c r="M2257" s="142">
        <f t="shared" si="565"/>
        <v>41626214.200000003</v>
      </c>
      <c r="N2257" s="142"/>
      <c r="O2257" s="142"/>
      <c r="P2257" s="142"/>
      <c r="Q2257" s="142">
        <f t="shared" si="565"/>
        <v>41626214.200000003</v>
      </c>
      <c r="R2257" s="142">
        <f t="shared" si="565"/>
        <v>7462855</v>
      </c>
      <c r="S2257" s="103"/>
      <c r="T2257" s="142"/>
      <c r="U2257" s="142">
        <f t="shared" si="565"/>
        <v>4011.5</v>
      </c>
      <c r="V2257" s="142">
        <f t="shared" si="565"/>
        <v>25144898.5</v>
      </c>
      <c r="W2257" s="142"/>
      <c r="X2257" s="142"/>
      <c r="Y2257" s="142">
        <f t="shared" si="565"/>
        <v>2397</v>
      </c>
      <c r="Z2257" s="142">
        <f t="shared" si="565"/>
        <v>7848344</v>
      </c>
      <c r="AA2257" s="142">
        <f t="shared" si="565"/>
        <v>437.1</v>
      </c>
      <c r="AB2257" s="142">
        <f t="shared" si="565"/>
        <v>1170116.7</v>
      </c>
      <c r="AC2257" s="142"/>
      <c r="AD2257" s="142"/>
      <c r="AE2257" s="142"/>
      <c r="AF2257" s="142"/>
      <c r="AG2257" s="243"/>
      <c r="AH2257" s="129"/>
      <c r="AI2257" s="172"/>
      <c r="AJ2257" s="172"/>
      <c r="AK2257" s="141"/>
      <c r="AL2257" s="35"/>
      <c r="AM2257" s="141"/>
      <c r="AN2257" s="222"/>
      <c r="AO2257" s="275"/>
      <c r="AP2257" s="16"/>
    </row>
    <row r="2258" spans="1:42" ht="22.5" customHeight="1" x14ac:dyDescent="0.25">
      <c r="A2258" s="68" t="str">
        <f t="shared" ref="A2258:A2289" si="566">AM2258</f>
        <v>2153.</v>
      </c>
      <c r="B2258" s="25">
        <v>4037</v>
      </c>
      <c r="C2258" s="300" t="s">
        <v>967</v>
      </c>
      <c r="D2258" s="25">
        <v>1970</v>
      </c>
      <c r="E2258" s="111" t="s">
        <v>2932</v>
      </c>
      <c r="F2258" s="68" t="s">
        <v>2934</v>
      </c>
      <c r="G2258" s="25">
        <v>2</v>
      </c>
      <c r="H2258" s="25">
        <v>1</v>
      </c>
      <c r="I2258" s="144">
        <v>468.8</v>
      </c>
      <c r="J2258" s="144">
        <v>458.8</v>
      </c>
      <c r="K2258" s="144">
        <v>458.8</v>
      </c>
      <c r="L2258" s="30">
        <v>25</v>
      </c>
      <c r="M2258" s="144">
        <f t="shared" ref="M2258:M2270" si="567">R2258+T2258+V2258+X2258+Z2258+AB2258+AE2258+AF2258</f>
        <v>3528250</v>
      </c>
      <c r="N2258" s="142"/>
      <c r="O2258" s="142"/>
      <c r="P2258" s="142"/>
      <c r="Q2258" s="144">
        <f t="shared" ref="Q2258:Q2270" si="568">M2258</f>
        <v>3528250</v>
      </c>
      <c r="R2258" s="144">
        <v>142900</v>
      </c>
      <c r="S2258" s="30"/>
      <c r="T2258" s="144"/>
      <c r="U2258" s="144">
        <v>450</v>
      </c>
      <c r="V2258" s="144">
        <f>U2258*7523</f>
        <v>3385350</v>
      </c>
      <c r="W2258" s="144"/>
      <c r="X2258" s="144"/>
      <c r="Y2258" s="144"/>
      <c r="Z2258" s="144"/>
      <c r="AA2258" s="144"/>
      <c r="AB2258" s="144"/>
      <c r="AC2258" s="144"/>
      <c r="AD2258" s="144"/>
      <c r="AE2258" s="144"/>
      <c r="AF2258" s="144"/>
      <c r="AG2258" s="324">
        <v>2025</v>
      </c>
      <c r="AH2258" s="135"/>
      <c r="AI2258" s="177"/>
      <c r="AJ2258" s="177"/>
      <c r="AK2258" s="141">
        <f t="shared" si="541"/>
        <v>2153</v>
      </c>
      <c r="AL2258" s="35" t="s">
        <v>153</v>
      </c>
      <c r="AM2258" s="141" t="str">
        <f t="shared" si="542"/>
        <v>2153.</v>
      </c>
      <c r="AN2258" s="147"/>
      <c r="AO2258" s="35"/>
      <c r="AP2258" s="16"/>
    </row>
    <row r="2259" spans="1:42" ht="22.5" customHeight="1" x14ac:dyDescent="0.25">
      <c r="A2259" s="68" t="str">
        <f t="shared" si="566"/>
        <v>2154.</v>
      </c>
      <c r="B2259" s="25">
        <v>4038</v>
      </c>
      <c r="C2259" s="300" t="s">
        <v>959</v>
      </c>
      <c r="D2259" s="25">
        <v>1966</v>
      </c>
      <c r="E2259" s="111" t="s">
        <v>2932</v>
      </c>
      <c r="F2259" s="68" t="s">
        <v>2934</v>
      </c>
      <c r="G2259" s="25">
        <v>2</v>
      </c>
      <c r="H2259" s="25">
        <v>1</v>
      </c>
      <c r="I2259" s="176">
        <v>357.2</v>
      </c>
      <c r="J2259" s="144">
        <v>246.4</v>
      </c>
      <c r="K2259" s="176">
        <v>246.4</v>
      </c>
      <c r="L2259" s="267">
        <v>14</v>
      </c>
      <c r="M2259" s="176">
        <f t="shared" si="567"/>
        <v>142900</v>
      </c>
      <c r="N2259" s="142"/>
      <c r="O2259" s="142"/>
      <c r="P2259" s="142"/>
      <c r="Q2259" s="144">
        <f t="shared" si="568"/>
        <v>142900</v>
      </c>
      <c r="R2259" s="144">
        <v>142900</v>
      </c>
      <c r="S2259" s="30"/>
      <c r="T2259" s="144"/>
      <c r="U2259" s="144"/>
      <c r="V2259" s="144"/>
      <c r="W2259" s="144"/>
      <c r="X2259" s="144"/>
      <c r="Y2259" s="144"/>
      <c r="Z2259" s="144"/>
      <c r="AA2259" s="144"/>
      <c r="AB2259" s="144"/>
      <c r="AC2259" s="144"/>
      <c r="AD2259" s="144"/>
      <c r="AE2259" s="144"/>
      <c r="AF2259" s="144"/>
      <c r="AG2259" s="324">
        <v>2025</v>
      </c>
      <c r="AH2259" s="135"/>
      <c r="AI2259" s="177"/>
      <c r="AJ2259" s="177"/>
      <c r="AK2259" s="141">
        <f t="shared" si="541"/>
        <v>2154</v>
      </c>
      <c r="AL2259" s="35" t="s">
        <v>153</v>
      </c>
      <c r="AM2259" s="141" t="str">
        <f t="shared" si="542"/>
        <v>2154.</v>
      </c>
      <c r="AN2259" s="147"/>
      <c r="AO2259" s="35"/>
      <c r="AP2259" s="16"/>
    </row>
    <row r="2260" spans="1:42" ht="22.5" customHeight="1" x14ac:dyDescent="0.25">
      <c r="A2260" s="68" t="str">
        <f t="shared" si="566"/>
        <v>2155.</v>
      </c>
      <c r="B2260" s="25">
        <v>4048</v>
      </c>
      <c r="C2260" s="300" t="s">
        <v>800</v>
      </c>
      <c r="D2260" s="25">
        <v>1977</v>
      </c>
      <c r="E2260" s="111" t="s">
        <v>2932</v>
      </c>
      <c r="F2260" s="68" t="s">
        <v>2935</v>
      </c>
      <c r="G2260" s="25">
        <v>2</v>
      </c>
      <c r="H2260" s="25">
        <v>1</v>
      </c>
      <c r="I2260" s="176">
        <v>343.7</v>
      </c>
      <c r="J2260" s="144">
        <v>325.2</v>
      </c>
      <c r="K2260" s="176">
        <v>325.2</v>
      </c>
      <c r="L2260" s="267">
        <v>5</v>
      </c>
      <c r="M2260" s="176">
        <f t="shared" si="567"/>
        <v>3633172</v>
      </c>
      <c r="N2260" s="142"/>
      <c r="O2260" s="142"/>
      <c r="P2260" s="142"/>
      <c r="Q2260" s="144">
        <f t="shared" si="568"/>
        <v>3633172</v>
      </c>
      <c r="R2260" s="144"/>
      <c r="S2260" s="30"/>
      <c r="T2260" s="144"/>
      <c r="U2260" s="144"/>
      <c r="V2260" s="144"/>
      <c r="W2260" s="144"/>
      <c r="X2260" s="144"/>
      <c r="Y2260" s="144">
        <v>1058</v>
      </c>
      <c r="Z2260" s="144">
        <f>Y2260*3434</f>
        <v>3633172</v>
      </c>
      <c r="AA2260" s="144"/>
      <c r="AB2260" s="144"/>
      <c r="AC2260" s="144"/>
      <c r="AD2260" s="144"/>
      <c r="AE2260" s="144"/>
      <c r="AF2260" s="144"/>
      <c r="AG2260" s="324">
        <v>2025</v>
      </c>
      <c r="AH2260" s="135"/>
      <c r="AI2260" s="216"/>
      <c r="AJ2260" s="216"/>
      <c r="AK2260" s="141">
        <f t="shared" si="541"/>
        <v>2155</v>
      </c>
      <c r="AL2260" s="35" t="s">
        <v>153</v>
      </c>
      <c r="AM2260" s="141" t="str">
        <f t="shared" si="542"/>
        <v>2155.</v>
      </c>
      <c r="AN2260" s="147"/>
      <c r="AO2260" s="35"/>
      <c r="AP2260" s="16"/>
    </row>
    <row r="2261" spans="1:42" ht="22.5" customHeight="1" x14ac:dyDescent="0.25">
      <c r="A2261" s="68" t="str">
        <f t="shared" si="566"/>
        <v>2156.</v>
      </c>
      <c r="B2261" s="25">
        <v>4072</v>
      </c>
      <c r="C2261" s="300" t="s">
        <v>968</v>
      </c>
      <c r="D2261" s="25">
        <v>1982</v>
      </c>
      <c r="E2261" s="111" t="s">
        <v>2932</v>
      </c>
      <c r="F2261" s="68" t="s">
        <v>2934</v>
      </c>
      <c r="G2261" s="25">
        <v>2</v>
      </c>
      <c r="H2261" s="25">
        <v>3</v>
      </c>
      <c r="I2261" s="144">
        <v>1189.5</v>
      </c>
      <c r="J2261" s="144">
        <v>992.7</v>
      </c>
      <c r="K2261" s="144">
        <v>992.7</v>
      </c>
      <c r="L2261" s="30">
        <v>45</v>
      </c>
      <c r="M2261" s="144">
        <f t="shared" si="567"/>
        <v>998244</v>
      </c>
      <c r="N2261" s="142"/>
      <c r="O2261" s="142"/>
      <c r="P2261" s="142"/>
      <c r="Q2261" s="144">
        <f t="shared" si="568"/>
        <v>998244</v>
      </c>
      <c r="R2261" s="144">
        <v>998244</v>
      </c>
      <c r="S2261" s="30"/>
      <c r="T2261" s="144"/>
      <c r="U2261" s="144"/>
      <c r="V2261" s="144"/>
      <c r="W2261" s="144"/>
      <c r="X2261" s="144"/>
      <c r="Y2261" s="144"/>
      <c r="Z2261" s="144"/>
      <c r="AA2261" s="144"/>
      <c r="AB2261" s="144"/>
      <c r="AC2261" s="144"/>
      <c r="AD2261" s="144"/>
      <c r="AE2261" s="144"/>
      <c r="AF2261" s="144"/>
      <c r="AG2261" s="324">
        <v>2025</v>
      </c>
      <c r="AH2261" s="135"/>
      <c r="AI2261" s="177"/>
      <c r="AJ2261" s="177"/>
      <c r="AK2261" s="141">
        <f t="shared" si="541"/>
        <v>2156</v>
      </c>
      <c r="AL2261" s="35" t="s">
        <v>153</v>
      </c>
      <c r="AM2261" s="141" t="str">
        <f t="shared" si="542"/>
        <v>2156.</v>
      </c>
      <c r="AN2261" s="147"/>
      <c r="AO2261" s="35"/>
      <c r="AP2261" s="16"/>
    </row>
    <row r="2262" spans="1:42" ht="22.5" customHeight="1" x14ac:dyDescent="0.25">
      <c r="A2262" s="68" t="str">
        <f t="shared" si="566"/>
        <v>2157.</v>
      </c>
      <c r="B2262" s="25">
        <v>4076</v>
      </c>
      <c r="C2262" s="202" t="s">
        <v>803</v>
      </c>
      <c r="D2262" s="25">
        <v>1960</v>
      </c>
      <c r="E2262" s="111" t="s">
        <v>2932</v>
      </c>
      <c r="F2262" s="68" t="s">
        <v>2934</v>
      </c>
      <c r="G2262" s="25">
        <v>2</v>
      </c>
      <c r="H2262" s="25">
        <v>1</v>
      </c>
      <c r="I2262" s="144">
        <v>341.5</v>
      </c>
      <c r="J2262" s="144">
        <v>308.60000000000002</v>
      </c>
      <c r="K2262" s="144">
        <v>308.60000000000002</v>
      </c>
      <c r="L2262" s="30">
        <v>15</v>
      </c>
      <c r="M2262" s="144">
        <f t="shared" si="567"/>
        <v>107080</v>
      </c>
      <c r="N2262" s="142"/>
      <c r="O2262" s="142"/>
      <c r="P2262" s="142"/>
      <c r="Q2262" s="144">
        <f t="shared" si="568"/>
        <v>107080</v>
      </c>
      <c r="R2262" s="144"/>
      <c r="S2262" s="30"/>
      <c r="T2262" s="144"/>
      <c r="U2262" s="144"/>
      <c r="V2262" s="144"/>
      <c r="W2262" s="144"/>
      <c r="X2262" s="144"/>
      <c r="Y2262" s="144"/>
      <c r="Z2262" s="144"/>
      <c r="AA2262" s="144">
        <v>40</v>
      </c>
      <c r="AB2262" s="144">
        <f>AA2262*2677</f>
        <v>107080</v>
      </c>
      <c r="AC2262" s="144"/>
      <c r="AD2262" s="144"/>
      <c r="AE2262" s="144"/>
      <c r="AF2262" s="144"/>
      <c r="AG2262" s="324">
        <v>2025</v>
      </c>
      <c r="AH2262" s="129"/>
      <c r="AI2262" s="172"/>
      <c r="AJ2262" s="172"/>
      <c r="AK2262" s="141">
        <f t="shared" si="541"/>
        <v>2157</v>
      </c>
      <c r="AL2262" s="35" t="s">
        <v>153</v>
      </c>
      <c r="AM2262" s="141" t="str">
        <f t="shared" si="542"/>
        <v>2157.</v>
      </c>
      <c r="AN2262" s="147"/>
      <c r="AO2262" s="35"/>
      <c r="AP2262" s="16"/>
    </row>
    <row r="2263" spans="1:42" ht="22.5" customHeight="1" x14ac:dyDescent="0.25">
      <c r="A2263" s="68" t="str">
        <f t="shared" si="566"/>
        <v>2158.</v>
      </c>
      <c r="B2263" s="25">
        <v>4079</v>
      </c>
      <c r="C2263" s="300" t="s">
        <v>963</v>
      </c>
      <c r="D2263" s="25">
        <v>1955</v>
      </c>
      <c r="E2263" s="111" t="s">
        <v>2932</v>
      </c>
      <c r="F2263" s="68" t="s">
        <v>2935</v>
      </c>
      <c r="G2263" s="25">
        <v>2</v>
      </c>
      <c r="H2263" s="25">
        <v>1</v>
      </c>
      <c r="I2263" s="176">
        <v>432.7</v>
      </c>
      <c r="J2263" s="144">
        <v>400.2</v>
      </c>
      <c r="K2263" s="176">
        <v>400.2</v>
      </c>
      <c r="L2263" s="267">
        <v>10</v>
      </c>
      <c r="M2263" s="176">
        <f t="shared" si="567"/>
        <v>107080</v>
      </c>
      <c r="N2263" s="142"/>
      <c r="O2263" s="142"/>
      <c r="P2263" s="142"/>
      <c r="Q2263" s="144">
        <f t="shared" si="568"/>
        <v>107080</v>
      </c>
      <c r="R2263" s="144"/>
      <c r="S2263" s="30"/>
      <c r="T2263" s="144"/>
      <c r="U2263" s="144"/>
      <c r="V2263" s="144"/>
      <c r="W2263" s="144"/>
      <c r="X2263" s="144"/>
      <c r="Y2263" s="144"/>
      <c r="Z2263" s="144"/>
      <c r="AA2263" s="144">
        <v>40</v>
      </c>
      <c r="AB2263" s="144">
        <f>AA2263*2677</f>
        <v>107080</v>
      </c>
      <c r="AC2263" s="144"/>
      <c r="AD2263" s="144"/>
      <c r="AE2263" s="144"/>
      <c r="AF2263" s="144"/>
      <c r="AG2263" s="324">
        <v>2025</v>
      </c>
      <c r="AH2263" s="135"/>
      <c r="AI2263" s="172"/>
      <c r="AJ2263" s="172"/>
      <c r="AK2263" s="141">
        <f t="shared" si="541"/>
        <v>2158</v>
      </c>
      <c r="AL2263" s="35" t="s">
        <v>153</v>
      </c>
      <c r="AM2263" s="141" t="str">
        <f t="shared" si="542"/>
        <v>2158.</v>
      </c>
      <c r="AN2263" s="147"/>
      <c r="AO2263" s="35"/>
      <c r="AP2263" s="16"/>
    </row>
    <row r="2264" spans="1:42" ht="22.5" customHeight="1" x14ac:dyDescent="0.25">
      <c r="A2264" s="68" t="str">
        <f t="shared" si="566"/>
        <v>2159.</v>
      </c>
      <c r="B2264" s="25">
        <v>4022</v>
      </c>
      <c r="C2264" s="300" t="s">
        <v>1266</v>
      </c>
      <c r="D2264" s="25">
        <v>1837</v>
      </c>
      <c r="E2264" s="111" t="s">
        <v>2932</v>
      </c>
      <c r="F2264" s="68" t="s">
        <v>2934</v>
      </c>
      <c r="G2264" s="25">
        <v>2</v>
      </c>
      <c r="H2264" s="25">
        <v>2</v>
      </c>
      <c r="I2264" s="176">
        <v>1290</v>
      </c>
      <c r="J2264" s="144">
        <v>717.4</v>
      </c>
      <c r="K2264" s="176">
        <v>717.4</v>
      </c>
      <c r="L2264" s="267">
        <v>23</v>
      </c>
      <c r="M2264" s="176">
        <f t="shared" si="567"/>
        <v>267444</v>
      </c>
      <c r="N2264" s="142"/>
      <c r="O2264" s="142"/>
      <c r="P2264" s="142"/>
      <c r="Q2264" s="144">
        <f t="shared" si="568"/>
        <v>267444</v>
      </c>
      <c r="R2264" s="144">
        <v>267444</v>
      </c>
      <c r="S2264" s="30"/>
      <c r="T2264" s="144"/>
      <c r="U2264" s="144"/>
      <c r="V2264" s="144"/>
      <c r="W2264" s="144"/>
      <c r="X2264" s="144"/>
      <c r="Y2264" s="144"/>
      <c r="Z2264" s="144"/>
      <c r="AA2264" s="144"/>
      <c r="AB2264" s="144"/>
      <c r="AC2264" s="144"/>
      <c r="AD2264" s="144"/>
      <c r="AE2264" s="144"/>
      <c r="AF2264" s="144"/>
      <c r="AG2264" s="324">
        <v>2025</v>
      </c>
      <c r="AH2264" s="135"/>
      <c r="AI2264" s="177"/>
      <c r="AJ2264" s="177"/>
      <c r="AK2264" s="141">
        <f t="shared" si="541"/>
        <v>2159</v>
      </c>
      <c r="AL2264" s="35" t="s">
        <v>153</v>
      </c>
      <c r="AM2264" s="141" t="str">
        <f t="shared" si="542"/>
        <v>2159.</v>
      </c>
      <c r="AN2264" s="147"/>
      <c r="AO2264" s="35"/>
      <c r="AP2264" s="16"/>
    </row>
    <row r="2265" spans="1:42" ht="22.5" customHeight="1" x14ac:dyDescent="0.25">
      <c r="A2265" s="68" t="str">
        <f t="shared" si="566"/>
        <v>2160.</v>
      </c>
      <c r="B2265" s="25">
        <v>4025</v>
      </c>
      <c r="C2265" s="202" t="s">
        <v>808</v>
      </c>
      <c r="D2265" s="25">
        <v>1954</v>
      </c>
      <c r="E2265" s="111" t="s">
        <v>2932</v>
      </c>
      <c r="F2265" s="68" t="s">
        <v>2934</v>
      </c>
      <c r="G2265" s="25">
        <v>2</v>
      </c>
      <c r="H2265" s="25">
        <v>1</v>
      </c>
      <c r="I2265" s="144">
        <v>568.85</v>
      </c>
      <c r="J2265" s="144">
        <v>528.70000000000005</v>
      </c>
      <c r="K2265" s="144">
        <v>528.70000000000005</v>
      </c>
      <c r="L2265" s="30">
        <v>8</v>
      </c>
      <c r="M2265" s="144">
        <f t="shared" si="567"/>
        <v>51444</v>
      </c>
      <c r="N2265" s="142"/>
      <c r="O2265" s="142"/>
      <c r="P2265" s="142"/>
      <c r="Q2265" s="144">
        <f t="shared" si="568"/>
        <v>51444</v>
      </c>
      <c r="R2265" s="144">
        <v>51444</v>
      </c>
      <c r="S2265" s="30"/>
      <c r="T2265" s="144"/>
      <c r="U2265" s="144"/>
      <c r="V2265" s="144"/>
      <c r="W2265" s="144"/>
      <c r="X2265" s="144"/>
      <c r="Y2265" s="144"/>
      <c r="Z2265" s="144"/>
      <c r="AA2265" s="144"/>
      <c r="AB2265" s="144"/>
      <c r="AC2265" s="144"/>
      <c r="AD2265" s="144"/>
      <c r="AE2265" s="144"/>
      <c r="AF2265" s="144"/>
      <c r="AG2265" s="324">
        <v>2025</v>
      </c>
      <c r="AH2265" s="129"/>
      <c r="AI2265" s="216"/>
      <c r="AJ2265" s="216"/>
      <c r="AK2265" s="141">
        <f t="shared" si="541"/>
        <v>2160</v>
      </c>
      <c r="AL2265" s="35" t="s">
        <v>153</v>
      </c>
      <c r="AM2265" s="141" t="str">
        <f t="shared" si="542"/>
        <v>2160.</v>
      </c>
      <c r="AN2265" s="147"/>
      <c r="AO2265" s="35"/>
      <c r="AP2265" s="16"/>
    </row>
    <row r="2266" spans="1:42" ht="22.5" customHeight="1" x14ac:dyDescent="0.25">
      <c r="A2266" s="68" t="str">
        <f t="shared" si="566"/>
        <v>2161.</v>
      </c>
      <c r="B2266" s="25">
        <v>4046</v>
      </c>
      <c r="C2266" s="36" t="s">
        <v>1268</v>
      </c>
      <c r="D2266" s="25">
        <v>1983</v>
      </c>
      <c r="E2266" s="111" t="s">
        <v>2932</v>
      </c>
      <c r="F2266" s="68" t="s">
        <v>2934</v>
      </c>
      <c r="G2266" s="25">
        <v>2</v>
      </c>
      <c r="H2266" s="25">
        <v>1</v>
      </c>
      <c r="I2266" s="144">
        <v>1047.5999999999999</v>
      </c>
      <c r="J2266" s="144">
        <v>920.8</v>
      </c>
      <c r="K2266" s="144">
        <v>920.8</v>
      </c>
      <c r="L2266" s="30">
        <v>31</v>
      </c>
      <c r="M2266" s="144">
        <f t="shared" si="567"/>
        <v>2397772</v>
      </c>
      <c r="N2266" s="142"/>
      <c r="O2266" s="142"/>
      <c r="P2266" s="142"/>
      <c r="Q2266" s="144">
        <f t="shared" si="568"/>
        <v>2397772</v>
      </c>
      <c r="R2266" s="144"/>
      <c r="S2266" s="30"/>
      <c r="T2266" s="144"/>
      <c r="U2266" s="144">
        <v>676</v>
      </c>
      <c r="V2266" s="144">
        <f>U2266*3547</f>
        <v>2397772</v>
      </c>
      <c r="W2266" s="144"/>
      <c r="X2266" s="144"/>
      <c r="Y2266" s="144"/>
      <c r="Z2266" s="144"/>
      <c r="AA2266" s="144"/>
      <c r="AB2266" s="144"/>
      <c r="AC2266" s="144"/>
      <c r="AD2266" s="144"/>
      <c r="AE2266" s="144"/>
      <c r="AF2266" s="144"/>
      <c r="AG2266" s="324">
        <v>2025</v>
      </c>
      <c r="AH2266" s="129"/>
      <c r="AI2266" s="172"/>
      <c r="AJ2266" s="172"/>
      <c r="AK2266" s="141">
        <f t="shared" si="541"/>
        <v>2161</v>
      </c>
      <c r="AL2266" s="35" t="s">
        <v>153</v>
      </c>
      <c r="AM2266" s="141" t="str">
        <f t="shared" si="542"/>
        <v>2161.</v>
      </c>
      <c r="AN2266" s="147"/>
      <c r="AO2266" s="35"/>
      <c r="AP2266" s="16"/>
    </row>
    <row r="2267" spans="1:42" ht="22.5" customHeight="1" x14ac:dyDescent="0.25">
      <c r="A2267" s="68" t="str">
        <f t="shared" si="566"/>
        <v>2162.</v>
      </c>
      <c r="B2267" s="25">
        <v>4030</v>
      </c>
      <c r="C2267" s="202" t="s">
        <v>798</v>
      </c>
      <c r="D2267" s="25">
        <v>1970</v>
      </c>
      <c r="E2267" s="111" t="s">
        <v>2932</v>
      </c>
      <c r="F2267" s="68" t="s">
        <v>2934</v>
      </c>
      <c r="G2267" s="25">
        <v>2</v>
      </c>
      <c r="H2267" s="25">
        <v>2</v>
      </c>
      <c r="I2267" s="144">
        <v>539.20000000000005</v>
      </c>
      <c r="J2267" s="144">
        <v>500.6</v>
      </c>
      <c r="K2267" s="144">
        <v>500.6</v>
      </c>
      <c r="L2267" s="30">
        <v>18</v>
      </c>
      <c r="M2267" s="144">
        <f t="shared" si="567"/>
        <v>57160</v>
      </c>
      <c r="N2267" s="144"/>
      <c r="O2267" s="144"/>
      <c r="P2267" s="144"/>
      <c r="Q2267" s="144">
        <f t="shared" si="568"/>
        <v>57160</v>
      </c>
      <c r="R2267" s="144">
        <v>57160</v>
      </c>
      <c r="S2267" s="30"/>
      <c r="T2267" s="144"/>
      <c r="U2267" s="144"/>
      <c r="V2267" s="144"/>
      <c r="W2267" s="144"/>
      <c r="X2267" s="144"/>
      <c r="Y2267" s="144"/>
      <c r="Z2267" s="144"/>
      <c r="AA2267" s="144"/>
      <c r="AB2267" s="144"/>
      <c r="AC2267" s="144"/>
      <c r="AD2267" s="144"/>
      <c r="AE2267" s="144"/>
      <c r="AF2267" s="144"/>
      <c r="AG2267" s="324">
        <v>2025</v>
      </c>
      <c r="AH2267" s="129"/>
      <c r="AI2267" s="216"/>
      <c r="AJ2267" s="216"/>
      <c r="AK2267" s="141">
        <f t="shared" si="541"/>
        <v>2162</v>
      </c>
      <c r="AL2267" s="35" t="s">
        <v>153</v>
      </c>
      <c r="AM2267" s="141" t="str">
        <f t="shared" si="542"/>
        <v>2162.</v>
      </c>
      <c r="AN2267" s="147"/>
      <c r="AO2267" s="35"/>
      <c r="AP2267" s="16"/>
    </row>
    <row r="2268" spans="1:42" ht="22.5" customHeight="1" x14ac:dyDescent="0.25">
      <c r="A2268" s="68" t="str">
        <f t="shared" si="566"/>
        <v>2163.</v>
      </c>
      <c r="B2268" s="25">
        <v>4035</v>
      </c>
      <c r="C2268" s="36" t="s">
        <v>1267</v>
      </c>
      <c r="D2268" s="25">
        <v>1986</v>
      </c>
      <c r="E2268" s="111" t="s">
        <v>2932</v>
      </c>
      <c r="F2268" s="68" t="s">
        <v>2934</v>
      </c>
      <c r="G2268" s="25">
        <v>2</v>
      </c>
      <c r="H2268" s="25">
        <v>1</v>
      </c>
      <c r="I2268" s="144">
        <v>576.9</v>
      </c>
      <c r="J2268" s="144">
        <v>541.6</v>
      </c>
      <c r="K2268" s="144">
        <v>541.6</v>
      </c>
      <c r="L2268" s="30">
        <v>25</v>
      </c>
      <c r="M2268" s="144">
        <f t="shared" si="567"/>
        <v>3885629.5</v>
      </c>
      <c r="N2268" s="142"/>
      <c r="O2268" s="142"/>
      <c r="P2268" s="142"/>
      <c r="Q2268" s="144">
        <f t="shared" si="568"/>
        <v>3885629.5</v>
      </c>
      <c r="R2268" s="144"/>
      <c r="S2268" s="30"/>
      <c r="T2268" s="144"/>
      <c r="U2268" s="144">
        <v>516.5</v>
      </c>
      <c r="V2268" s="144">
        <f>U2268*7523</f>
        <v>3885629.5</v>
      </c>
      <c r="W2268" s="144"/>
      <c r="X2268" s="144"/>
      <c r="Y2268" s="144"/>
      <c r="Z2268" s="144"/>
      <c r="AA2268" s="144"/>
      <c r="AB2268" s="144"/>
      <c r="AC2268" s="144"/>
      <c r="AD2268" s="144"/>
      <c r="AE2268" s="144"/>
      <c r="AF2268" s="144"/>
      <c r="AG2268" s="324">
        <v>2025</v>
      </c>
      <c r="AH2268" s="135"/>
      <c r="AI2268" s="172"/>
      <c r="AJ2268" s="172"/>
      <c r="AK2268" s="141">
        <f t="shared" si="541"/>
        <v>2163</v>
      </c>
      <c r="AL2268" s="35" t="s">
        <v>153</v>
      </c>
      <c r="AM2268" s="141" t="str">
        <f t="shared" si="542"/>
        <v>2163.</v>
      </c>
      <c r="AN2268" s="147"/>
      <c r="AO2268" s="35"/>
      <c r="AP2268" s="16"/>
    </row>
    <row r="2269" spans="1:42" ht="22.5" customHeight="1" x14ac:dyDescent="0.25">
      <c r="A2269" s="68" t="str">
        <f t="shared" si="566"/>
        <v>2164.</v>
      </c>
      <c r="B2269" s="25">
        <v>4036</v>
      </c>
      <c r="C2269" s="300" t="s">
        <v>1171</v>
      </c>
      <c r="D2269" s="25">
        <v>1974</v>
      </c>
      <c r="E2269" s="111" t="s">
        <v>2932</v>
      </c>
      <c r="F2269" s="68" t="s">
        <v>2934</v>
      </c>
      <c r="G2269" s="25">
        <v>2</v>
      </c>
      <c r="H2269" s="25">
        <v>1</v>
      </c>
      <c r="I2269" s="144">
        <v>351.9</v>
      </c>
      <c r="J2269" s="144">
        <v>339.3</v>
      </c>
      <c r="K2269" s="144">
        <v>339.3</v>
      </c>
      <c r="L2269" s="30">
        <v>12</v>
      </c>
      <c r="M2269" s="144">
        <f t="shared" si="567"/>
        <v>836566</v>
      </c>
      <c r="N2269" s="142"/>
      <c r="O2269" s="142"/>
      <c r="P2269" s="142"/>
      <c r="Q2269" s="144">
        <f t="shared" si="568"/>
        <v>836566</v>
      </c>
      <c r="R2269" s="144">
        <v>836566</v>
      </c>
      <c r="S2269" s="30"/>
      <c r="T2269" s="144"/>
      <c r="U2269" s="144"/>
      <c r="V2269" s="144"/>
      <c r="W2269" s="144"/>
      <c r="X2269" s="144"/>
      <c r="Y2269" s="144"/>
      <c r="Z2269" s="144"/>
      <c r="AA2269" s="144"/>
      <c r="AB2269" s="144"/>
      <c r="AC2269" s="144"/>
      <c r="AD2269" s="144"/>
      <c r="AE2269" s="144"/>
      <c r="AF2269" s="144"/>
      <c r="AG2269" s="324">
        <v>2025</v>
      </c>
      <c r="AH2269" s="135"/>
      <c r="AI2269" s="177"/>
      <c r="AJ2269" s="177"/>
      <c r="AK2269" s="141">
        <f t="shared" si="541"/>
        <v>2164</v>
      </c>
      <c r="AL2269" s="35" t="s">
        <v>153</v>
      </c>
      <c r="AM2269" s="141" t="str">
        <f t="shared" si="542"/>
        <v>2164.</v>
      </c>
      <c r="AN2269" s="147"/>
      <c r="AO2269" s="35"/>
      <c r="AP2269" s="16"/>
    </row>
    <row r="2270" spans="1:42" ht="22.5" customHeight="1" x14ac:dyDescent="0.25">
      <c r="A2270" s="68" t="str">
        <f t="shared" si="566"/>
        <v>2165.</v>
      </c>
      <c r="B2270" s="25">
        <v>4015</v>
      </c>
      <c r="C2270" s="202" t="s">
        <v>807</v>
      </c>
      <c r="D2270" s="25">
        <v>1972</v>
      </c>
      <c r="E2270" s="111" t="s">
        <v>2932</v>
      </c>
      <c r="F2270" s="68" t="s">
        <v>2933</v>
      </c>
      <c r="G2270" s="25">
        <v>5</v>
      </c>
      <c r="H2270" s="25">
        <v>3</v>
      </c>
      <c r="I2270" s="144">
        <v>2562.1999999999998</v>
      </c>
      <c r="J2270" s="144">
        <v>2439.6</v>
      </c>
      <c r="K2270" s="144">
        <v>2439.6</v>
      </c>
      <c r="L2270" s="30">
        <v>103</v>
      </c>
      <c r="M2270" s="144">
        <f t="shared" si="567"/>
        <v>1015250</v>
      </c>
      <c r="N2270" s="142"/>
      <c r="O2270" s="142"/>
      <c r="P2270" s="142"/>
      <c r="Q2270" s="144">
        <f t="shared" si="568"/>
        <v>1015250</v>
      </c>
      <c r="R2270" s="144">
        <v>1015250</v>
      </c>
      <c r="S2270" s="30"/>
      <c r="T2270" s="144"/>
      <c r="U2270" s="144"/>
      <c r="V2270" s="144"/>
      <c r="W2270" s="144"/>
      <c r="X2270" s="144"/>
      <c r="Y2270" s="144"/>
      <c r="Z2270" s="144"/>
      <c r="AA2270" s="144"/>
      <c r="AB2270" s="144"/>
      <c r="AC2270" s="144"/>
      <c r="AD2270" s="144"/>
      <c r="AE2270" s="144"/>
      <c r="AF2270" s="144"/>
      <c r="AG2270" s="324">
        <v>2025</v>
      </c>
      <c r="AH2270" s="129"/>
      <c r="AI2270" s="216"/>
      <c r="AJ2270" s="216"/>
      <c r="AK2270" s="141">
        <f t="shared" ref="AK2270:AK2333" si="569">MAX(AK2266:AK2269)+1</f>
        <v>2165</v>
      </c>
      <c r="AL2270" s="35" t="s">
        <v>153</v>
      </c>
      <c r="AM2270" s="141" t="str">
        <f t="shared" ref="AM2270:AM2333" si="570">CONCATENATE(AK2270,AL2270)</f>
        <v>2165.</v>
      </c>
      <c r="AN2270" s="147"/>
      <c r="AO2270" s="35"/>
      <c r="AP2270" s="16"/>
    </row>
    <row r="2271" spans="1:42" ht="22.5" customHeight="1" x14ac:dyDescent="0.25">
      <c r="A2271" s="68" t="str">
        <f t="shared" si="566"/>
        <v>2166.</v>
      </c>
      <c r="B2271" s="25">
        <v>4058</v>
      </c>
      <c r="C2271" s="36" t="s">
        <v>1271</v>
      </c>
      <c r="D2271" s="25">
        <v>1988</v>
      </c>
      <c r="E2271" s="111" t="s">
        <v>2932</v>
      </c>
      <c r="F2271" s="68" t="s">
        <v>2934</v>
      </c>
      <c r="G2271" s="25">
        <v>2</v>
      </c>
      <c r="H2271" s="25">
        <v>2</v>
      </c>
      <c r="I2271" s="144">
        <v>556.4</v>
      </c>
      <c r="J2271" s="144">
        <v>510.5</v>
      </c>
      <c r="K2271" s="144">
        <v>510.5</v>
      </c>
      <c r="L2271" s="30">
        <v>18</v>
      </c>
      <c r="M2271" s="144">
        <f>R2271+T2271+V2271+X2271+Z2271+AB2271+AE2271+AF2271</f>
        <v>57160</v>
      </c>
      <c r="N2271" s="142"/>
      <c r="O2271" s="142"/>
      <c r="P2271" s="142"/>
      <c r="Q2271" s="144">
        <f>M2271</f>
        <v>57160</v>
      </c>
      <c r="R2271" s="144">
        <v>57160</v>
      </c>
      <c r="S2271" s="30"/>
      <c r="T2271" s="144"/>
      <c r="U2271" s="144"/>
      <c r="V2271" s="144"/>
      <c r="W2271" s="144"/>
      <c r="X2271" s="144"/>
      <c r="Y2271" s="144"/>
      <c r="Z2271" s="144"/>
      <c r="AA2271" s="144"/>
      <c r="AB2271" s="144"/>
      <c r="AC2271" s="144"/>
      <c r="AD2271" s="144"/>
      <c r="AE2271" s="144"/>
      <c r="AF2271" s="144"/>
      <c r="AG2271" s="324">
        <v>2025</v>
      </c>
      <c r="AH2271" s="129"/>
      <c r="AI2271" s="216"/>
      <c r="AJ2271" s="216"/>
      <c r="AK2271" s="141">
        <f t="shared" si="569"/>
        <v>2166</v>
      </c>
      <c r="AL2271" s="35" t="s">
        <v>153</v>
      </c>
      <c r="AM2271" s="141" t="str">
        <f t="shared" si="570"/>
        <v>2166.</v>
      </c>
      <c r="AN2271" s="147"/>
      <c r="AO2271" s="35"/>
      <c r="AP2271" s="16"/>
    </row>
    <row r="2272" spans="1:42" ht="22.5" customHeight="1" x14ac:dyDescent="0.25">
      <c r="A2272" s="68" t="str">
        <f t="shared" si="566"/>
        <v>2167.</v>
      </c>
      <c r="B2272" s="25">
        <v>4059</v>
      </c>
      <c r="C2272" s="202" t="s">
        <v>802</v>
      </c>
      <c r="D2272" s="25">
        <v>1988</v>
      </c>
      <c r="E2272" s="111" t="s">
        <v>2932</v>
      </c>
      <c r="F2272" s="68" t="s">
        <v>2934</v>
      </c>
      <c r="G2272" s="25">
        <v>2</v>
      </c>
      <c r="H2272" s="25">
        <v>1</v>
      </c>
      <c r="I2272" s="144">
        <v>556.4</v>
      </c>
      <c r="J2272" s="144">
        <v>510.5</v>
      </c>
      <c r="K2272" s="144">
        <v>510.5</v>
      </c>
      <c r="L2272" s="30">
        <v>18</v>
      </c>
      <c r="M2272" s="144">
        <f t="shared" ref="M2272:M2274" si="571">R2272+T2272+V2272+X2272+Z2272+AB2272+AE2272+AF2272</f>
        <v>65734</v>
      </c>
      <c r="N2272" s="142"/>
      <c r="O2272" s="142"/>
      <c r="P2272" s="142"/>
      <c r="Q2272" s="144">
        <f t="shared" ref="Q2272:Q2274" si="572">M2272</f>
        <v>65734</v>
      </c>
      <c r="R2272" s="144">
        <v>65734</v>
      </c>
      <c r="S2272" s="30"/>
      <c r="T2272" s="144"/>
      <c r="U2272" s="144"/>
      <c r="V2272" s="144"/>
      <c r="W2272" s="144"/>
      <c r="X2272" s="144"/>
      <c r="Y2272" s="144"/>
      <c r="Z2272" s="144"/>
      <c r="AA2272" s="144"/>
      <c r="AB2272" s="144"/>
      <c r="AC2272" s="144"/>
      <c r="AD2272" s="144"/>
      <c r="AE2272" s="144"/>
      <c r="AF2272" s="144"/>
      <c r="AG2272" s="324">
        <v>2025</v>
      </c>
      <c r="AH2272" s="129"/>
      <c r="AI2272" s="216"/>
      <c r="AJ2272" s="216"/>
      <c r="AK2272" s="141">
        <f t="shared" si="569"/>
        <v>2167</v>
      </c>
      <c r="AL2272" s="35" t="s">
        <v>153</v>
      </c>
      <c r="AM2272" s="141" t="str">
        <f t="shared" si="570"/>
        <v>2167.</v>
      </c>
      <c r="AN2272" s="147"/>
      <c r="AO2272" s="35"/>
      <c r="AP2272" s="16"/>
    </row>
    <row r="2273" spans="1:42" ht="22.5" customHeight="1" x14ac:dyDescent="0.25">
      <c r="A2273" s="68" t="str">
        <f t="shared" si="566"/>
        <v>2168.</v>
      </c>
      <c r="B2273" s="25">
        <v>4064</v>
      </c>
      <c r="C2273" s="300" t="s">
        <v>961</v>
      </c>
      <c r="D2273" s="25">
        <v>1973</v>
      </c>
      <c r="E2273" s="111" t="s">
        <v>2932</v>
      </c>
      <c r="F2273" s="68" t="s">
        <v>2934</v>
      </c>
      <c r="G2273" s="25">
        <v>2</v>
      </c>
      <c r="H2273" s="25">
        <v>2</v>
      </c>
      <c r="I2273" s="176">
        <v>844</v>
      </c>
      <c r="J2273" s="144">
        <v>781</v>
      </c>
      <c r="K2273" s="176">
        <v>781</v>
      </c>
      <c r="L2273" s="267">
        <v>43</v>
      </c>
      <c r="M2273" s="176">
        <f t="shared" si="571"/>
        <v>469200</v>
      </c>
      <c r="N2273" s="142"/>
      <c r="O2273" s="142"/>
      <c r="P2273" s="142"/>
      <c r="Q2273" s="144">
        <f t="shared" si="572"/>
        <v>469200</v>
      </c>
      <c r="R2273" s="144">
        <v>469200</v>
      </c>
      <c r="S2273" s="30"/>
      <c r="T2273" s="144"/>
      <c r="U2273" s="144"/>
      <c r="V2273" s="144"/>
      <c r="W2273" s="144"/>
      <c r="X2273" s="144"/>
      <c r="Y2273" s="144"/>
      <c r="Z2273" s="144"/>
      <c r="AA2273" s="144"/>
      <c r="AB2273" s="144"/>
      <c r="AC2273" s="144"/>
      <c r="AD2273" s="144"/>
      <c r="AE2273" s="144"/>
      <c r="AF2273" s="144"/>
      <c r="AG2273" s="324">
        <v>2025</v>
      </c>
      <c r="AH2273" s="135"/>
      <c r="AI2273" s="177"/>
      <c r="AJ2273" s="177"/>
      <c r="AK2273" s="141">
        <f t="shared" si="569"/>
        <v>2168</v>
      </c>
      <c r="AL2273" s="35" t="s">
        <v>153</v>
      </c>
      <c r="AM2273" s="141" t="str">
        <f t="shared" si="570"/>
        <v>2168.</v>
      </c>
      <c r="AN2273" s="147"/>
      <c r="AO2273" s="35"/>
      <c r="AP2273" s="16"/>
    </row>
    <row r="2274" spans="1:42" ht="22.5" customHeight="1" x14ac:dyDescent="0.25">
      <c r="A2274" s="68" t="str">
        <f t="shared" si="566"/>
        <v>2169.</v>
      </c>
      <c r="B2274" s="25">
        <v>4074</v>
      </c>
      <c r="C2274" s="300" t="s">
        <v>962</v>
      </c>
      <c r="D2274" s="25">
        <v>1974</v>
      </c>
      <c r="E2274" s="111" t="s">
        <v>2932</v>
      </c>
      <c r="F2274" s="68" t="s">
        <v>2934</v>
      </c>
      <c r="G2274" s="25">
        <v>2</v>
      </c>
      <c r="H2274" s="25">
        <v>1</v>
      </c>
      <c r="I2274" s="176">
        <v>378.8</v>
      </c>
      <c r="J2274" s="144">
        <v>354.5</v>
      </c>
      <c r="K2274" s="176">
        <v>354.5</v>
      </c>
      <c r="L2274" s="267">
        <v>8</v>
      </c>
      <c r="M2274" s="176">
        <f t="shared" si="571"/>
        <v>487320</v>
      </c>
      <c r="N2274" s="142"/>
      <c r="O2274" s="142"/>
      <c r="P2274" s="142"/>
      <c r="Q2274" s="144">
        <f t="shared" si="572"/>
        <v>487320</v>
      </c>
      <c r="R2274" s="144">
        <v>487320</v>
      </c>
      <c r="S2274" s="30"/>
      <c r="T2274" s="144"/>
      <c r="U2274" s="144"/>
      <c r="V2274" s="144"/>
      <c r="W2274" s="144"/>
      <c r="X2274" s="144"/>
      <c r="Y2274" s="144"/>
      <c r="Z2274" s="144"/>
      <c r="AA2274" s="144"/>
      <c r="AB2274" s="144"/>
      <c r="AC2274" s="144"/>
      <c r="AD2274" s="144"/>
      <c r="AE2274" s="144"/>
      <c r="AF2274" s="144"/>
      <c r="AG2274" s="324">
        <v>2025</v>
      </c>
      <c r="AH2274" s="135"/>
      <c r="AI2274" s="177"/>
      <c r="AJ2274" s="177"/>
      <c r="AK2274" s="141">
        <f t="shared" si="569"/>
        <v>2169</v>
      </c>
      <c r="AL2274" s="35" t="s">
        <v>153</v>
      </c>
      <c r="AM2274" s="141" t="str">
        <f t="shared" si="570"/>
        <v>2169.</v>
      </c>
      <c r="AN2274" s="147"/>
      <c r="AO2274" s="35"/>
      <c r="AP2274" s="16"/>
    </row>
    <row r="2275" spans="1:42" ht="22.5" customHeight="1" x14ac:dyDescent="0.25">
      <c r="A2275" s="68" t="str">
        <f t="shared" si="566"/>
        <v>2170.</v>
      </c>
      <c r="B2275" s="25">
        <v>4066</v>
      </c>
      <c r="C2275" s="36" t="s">
        <v>1273</v>
      </c>
      <c r="D2275" s="25">
        <v>1986</v>
      </c>
      <c r="E2275" s="111" t="s">
        <v>2932</v>
      </c>
      <c r="F2275" s="68" t="s">
        <v>2935</v>
      </c>
      <c r="G2275" s="25">
        <v>3</v>
      </c>
      <c r="H2275" s="25">
        <v>2</v>
      </c>
      <c r="I2275" s="322">
        <v>1451.5</v>
      </c>
      <c r="J2275" s="322">
        <v>1291.5</v>
      </c>
      <c r="K2275" s="322">
        <v>1291.5</v>
      </c>
      <c r="L2275" s="12">
        <v>61</v>
      </c>
      <c r="M2275" s="144">
        <f>R2275+T2275+V2275+X2275+Z2275+AB2275+AE2275+AF2275</f>
        <v>2092730</v>
      </c>
      <c r="N2275" s="142"/>
      <c r="O2275" s="142"/>
      <c r="P2275" s="142"/>
      <c r="Q2275" s="144">
        <f>M2275</f>
        <v>2092730</v>
      </c>
      <c r="R2275" s="144"/>
      <c r="S2275" s="30"/>
      <c r="T2275" s="144"/>
      <c r="U2275" s="144">
        <v>590</v>
      </c>
      <c r="V2275" s="144">
        <f>U2275*3547</f>
        <v>2092730</v>
      </c>
      <c r="W2275" s="144"/>
      <c r="X2275" s="144"/>
      <c r="Y2275" s="144"/>
      <c r="Z2275" s="144"/>
      <c r="AA2275" s="144"/>
      <c r="AB2275" s="144"/>
      <c r="AC2275" s="144"/>
      <c r="AD2275" s="144"/>
      <c r="AE2275" s="144"/>
      <c r="AF2275" s="144"/>
      <c r="AG2275" s="324">
        <v>2025</v>
      </c>
      <c r="AH2275" s="129"/>
      <c r="AI2275" s="172"/>
      <c r="AJ2275" s="172"/>
      <c r="AK2275" s="141">
        <f t="shared" si="569"/>
        <v>2170</v>
      </c>
      <c r="AL2275" s="35" t="s">
        <v>153</v>
      </c>
      <c r="AM2275" s="141" t="str">
        <f t="shared" si="570"/>
        <v>2170.</v>
      </c>
      <c r="AN2275" s="147"/>
      <c r="AO2275" s="35"/>
      <c r="AP2275" s="16"/>
    </row>
    <row r="2276" spans="1:42" ht="22.5" customHeight="1" x14ac:dyDescent="0.25">
      <c r="A2276" s="68" t="str">
        <f t="shared" si="566"/>
        <v>2171.</v>
      </c>
      <c r="B2276" s="25">
        <v>4039</v>
      </c>
      <c r="C2276" s="300" t="s">
        <v>1128</v>
      </c>
      <c r="D2276" s="25">
        <v>1972</v>
      </c>
      <c r="E2276" s="111" t="s">
        <v>2932</v>
      </c>
      <c r="F2276" s="68" t="s">
        <v>2934</v>
      </c>
      <c r="G2276" s="25">
        <v>2</v>
      </c>
      <c r="H2276" s="25">
        <v>1</v>
      </c>
      <c r="I2276" s="144">
        <v>378.7</v>
      </c>
      <c r="J2276" s="144">
        <v>366.1</v>
      </c>
      <c r="K2276" s="144">
        <v>336.1</v>
      </c>
      <c r="L2276" s="30">
        <v>8</v>
      </c>
      <c r="M2276" s="144">
        <f t="shared" ref="M2276:M2289" si="573">R2276+T2276+V2276+X2276+Z2276+AB2276+AE2276+AF2276</f>
        <v>2643210</v>
      </c>
      <c r="N2276" s="142"/>
      <c r="O2276" s="142"/>
      <c r="P2276" s="142"/>
      <c r="Q2276" s="144">
        <f t="shared" ref="Q2276:Q2289" si="574">M2276</f>
        <v>2643210</v>
      </c>
      <c r="R2276" s="144"/>
      <c r="S2276" s="30"/>
      <c r="T2276" s="144"/>
      <c r="U2276" s="144">
        <v>330</v>
      </c>
      <c r="V2276" s="144">
        <f>U2276*7523</f>
        <v>2482590</v>
      </c>
      <c r="W2276" s="144"/>
      <c r="X2276" s="144"/>
      <c r="Y2276" s="144"/>
      <c r="Z2276" s="144"/>
      <c r="AA2276" s="144">
        <v>60</v>
      </c>
      <c r="AB2276" s="144">
        <f>AA2276*2677</f>
        <v>160620</v>
      </c>
      <c r="AC2276" s="144"/>
      <c r="AD2276" s="144"/>
      <c r="AE2276" s="144"/>
      <c r="AF2276" s="144"/>
      <c r="AG2276" s="324">
        <v>2025</v>
      </c>
      <c r="AH2276" s="135"/>
      <c r="AI2276" s="172"/>
      <c r="AJ2276" s="172"/>
      <c r="AK2276" s="141">
        <f t="shared" si="569"/>
        <v>2171</v>
      </c>
      <c r="AL2276" s="35" t="s">
        <v>153</v>
      </c>
      <c r="AM2276" s="141" t="str">
        <f t="shared" si="570"/>
        <v>2171.</v>
      </c>
      <c r="AN2276" s="147"/>
      <c r="AO2276" s="35"/>
      <c r="AP2276" s="16"/>
    </row>
    <row r="2277" spans="1:42" ht="22.5" customHeight="1" x14ac:dyDescent="0.25">
      <c r="A2277" s="68" t="str">
        <f t="shared" si="566"/>
        <v>2172.</v>
      </c>
      <c r="B2277" s="25">
        <v>4032</v>
      </c>
      <c r="C2277" s="300" t="s">
        <v>1075</v>
      </c>
      <c r="D2277" s="25">
        <v>1969</v>
      </c>
      <c r="E2277" s="111" t="s">
        <v>2932</v>
      </c>
      <c r="F2277" s="68" t="s">
        <v>2934</v>
      </c>
      <c r="G2277" s="25">
        <v>2</v>
      </c>
      <c r="H2277" s="25">
        <v>2</v>
      </c>
      <c r="I2277" s="144">
        <v>750.7</v>
      </c>
      <c r="J2277" s="144">
        <v>510.5</v>
      </c>
      <c r="K2277" s="144">
        <v>510.5</v>
      </c>
      <c r="L2277" s="30">
        <v>14</v>
      </c>
      <c r="M2277" s="144">
        <f t="shared" si="573"/>
        <v>140042</v>
      </c>
      <c r="N2277" s="142"/>
      <c r="O2277" s="142"/>
      <c r="P2277" s="142"/>
      <c r="Q2277" s="144">
        <f t="shared" si="574"/>
        <v>140042</v>
      </c>
      <c r="R2277" s="144">
        <v>140042</v>
      </c>
      <c r="S2277" s="30"/>
      <c r="T2277" s="144"/>
      <c r="U2277" s="144"/>
      <c r="V2277" s="144"/>
      <c r="W2277" s="144"/>
      <c r="X2277" s="144"/>
      <c r="Y2277" s="144"/>
      <c r="Z2277" s="144"/>
      <c r="AA2277" s="144"/>
      <c r="AB2277" s="144"/>
      <c r="AC2277" s="144"/>
      <c r="AD2277" s="144"/>
      <c r="AE2277" s="144"/>
      <c r="AF2277" s="144"/>
      <c r="AG2277" s="324">
        <v>2025</v>
      </c>
      <c r="AH2277" s="135"/>
      <c r="AI2277" s="177"/>
      <c r="AJ2277" s="177"/>
      <c r="AK2277" s="141">
        <f t="shared" si="569"/>
        <v>2172</v>
      </c>
      <c r="AL2277" s="35" t="s">
        <v>153</v>
      </c>
      <c r="AM2277" s="141" t="str">
        <f t="shared" si="570"/>
        <v>2172.</v>
      </c>
      <c r="AN2277" s="147"/>
      <c r="AO2277" s="35"/>
      <c r="AP2277" s="16"/>
    </row>
    <row r="2278" spans="1:42" ht="22.5" customHeight="1" x14ac:dyDescent="0.25">
      <c r="A2278" s="68" t="str">
        <f t="shared" si="566"/>
        <v>2173.</v>
      </c>
      <c r="B2278" s="25">
        <v>4027</v>
      </c>
      <c r="C2278" s="300" t="s">
        <v>806</v>
      </c>
      <c r="D2278" s="25">
        <v>1966</v>
      </c>
      <c r="E2278" s="111" t="s">
        <v>2932</v>
      </c>
      <c r="F2278" s="68" t="s">
        <v>2934</v>
      </c>
      <c r="G2278" s="25">
        <v>2</v>
      </c>
      <c r="H2278" s="25">
        <v>2</v>
      </c>
      <c r="I2278" s="144">
        <v>470.1</v>
      </c>
      <c r="J2278" s="144">
        <v>431.7</v>
      </c>
      <c r="K2278" s="144">
        <v>431.7</v>
      </c>
      <c r="L2278" s="30">
        <v>12</v>
      </c>
      <c r="M2278" s="144">
        <f t="shared" si="573"/>
        <v>535400</v>
      </c>
      <c r="N2278" s="142"/>
      <c r="O2278" s="142"/>
      <c r="P2278" s="142"/>
      <c r="Q2278" s="144">
        <f t="shared" si="574"/>
        <v>535400</v>
      </c>
      <c r="R2278" s="144"/>
      <c r="S2278" s="30"/>
      <c r="T2278" s="144"/>
      <c r="U2278" s="144"/>
      <c r="V2278" s="144"/>
      <c r="W2278" s="144"/>
      <c r="X2278" s="144"/>
      <c r="Y2278" s="144"/>
      <c r="Z2278" s="144"/>
      <c r="AA2278" s="144">
        <v>200</v>
      </c>
      <c r="AB2278" s="144">
        <f>AA2278*2677</f>
        <v>535400</v>
      </c>
      <c r="AC2278" s="144"/>
      <c r="AD2278" s="144"/>
      <c r="AE2278" s="144"/>
      <c r="AF2278" s="144"/>
      <c r="AG2278" s="324">
        <v>2025</v>
      </c>
      <c r="AH2278" s="135"/>
      <c r="AI2278" s="172"/>
      <c r="AJ2278" s="172"/>
      <c r="AK2278" s="141">
        <f t="shared" si="569"/>
        <v>2173</v>
      </c>
      <c r="AL2278" s="35" t="s">
        <v>153</v>
      </c>
      <c r="AM2278" s="141" t="str">
        <f t="shared" si="570"/>
        <v>2173.</v>
      </c>
      <c r="AN2278" s="147"/>
      <c r="AO2278" s="35"/>
      <c r="AP2278" s="16"/>
    </row>
    <row r="2279" spans="1:42" ht="22.5" customHeight="1" x14ac:dyDescent="0.25">
      <c r="A2279" s="68" t="str">
        <f t="shared" si="566"/>
        <v>2174.</v>
      </c>
      <c r="B2279" s="25">
        <v>4045</v>
      </c>
      <c r="C2279" s="300" t="s">
        <v>960</v>
      </c>
      <c r="D2279" s="25">
        <v>1977</v>
      </c>
      <c r="E2279" s="111" t="s">
        <v>2932</v>
      </c>
      <c r="F2279" s="68" t="s">
        <v>2934</v>
      </c>
      <c r="G2279" s="25">
        <v>2</v>
      </c>
      <c r="H2279" s="25">
        <v>1</v>
      </c>
      <c r="I2279" s="176">
        <v>369.2</v>
      </c>
      <c r="J2279" s="144">
        <v>340.3</v>
      </c>
      <c r="K2279" s="176">
        <v>340.3</v>
      </c>
      <c r="L2279" s="267">
        <v>15</v>
      </c>
      <c r="M2279" s="176">
        <f t="shared" si="573"/>
        <v>14290</v>
      </c>
      <c r="N2279" s="142"/>
      <c r="O2279" s="142"/>
      <c r="P2279" s="142"/>
      <c r="Q2279" s="144">
        <f t="shared" si="574"/>
        <v>14290</v>
      </c>
      <c r="R2279" s="144">
        <v>14290</v>
      </c>
      <c r="S2279" s="30"/>
      <c r="T2279" s="144"/>
      <c r="U2279" s="144"/>
      <c r="V2279" s="144"/>
      <c r="W2279" s="144"/>
      <c r="X2279" s="144"/>
      <c r="Y2279" s="144"/>
      <c r="Z2279" s="144"/>
      <c r="AA2279" s="144"/>
      <c r="AB2279" s="144"/>
      <c r="AC2279" s="144"/>
      <c r="AD2279" s="144"/>
      <c r="AE2279" s="144"/>
      <c r="AF2279" s="144"/>
      <c r="AG2279" s="324">
        <v>2025</v>
      </c>
      <c r="AH2279" s="135"/>
      <c r="AI2279" s="177"/>
      <c r="AJ2279" s="177"/>
      <c r="AK2279" s="141">
        <f t="shared" si="569"/>
        <v>2174</v>
      </c>
      <c r="AL2279" s="35" t="s">
        <v>153</v>
      </c>
      <c r="AM2279" s="141" t="str">
        <f t="shared" si="570"/>
        <v>2174.</v>
      </c>
      <c r="AN2279" s="147"/>
      <c r="AO2279" s="35"/>
      <c r="AP2279" s="16"/>
    </row>
    <row r="2280" spans="1:42" ht="22.5" customHeight="1" x14ac:dyDescent="0.25">
      <c r="A2280" s="68" t="str">
        <f t="shared" si="566"/>
        <v>2175.</v>
      </c>
      <c r="B2280" s="25">
        <v>4043</v>
      </c>
      <c r="C2280" s="300" t="s">
        <v>1129</v>
      </c>
      <c r="D2280" s="25">
        <v>1978</v>
      </c>
      <c r="E2280" s="111" t="s">
        <v>2932</v>
      </c>
      <c r="F2280" s="68" t="s">
        <v>2934</v>
      </c>
      <c r="G2280" s="25">
        <v>2</v>
      </c>
      <c r="H2280" s="25">
        <v>1</v>
      </c>
      <c r="I2280" s="144">
        <v>540.4</v>
      </c>
      <c r="J2280" s="144">
        <v>335.6</v>
      </c>
      <c r="K2280" s="144">
        <v>335.6</v>
      </c>
      <c r="L2280" s="30">
        <v>12</v>
      </c>
      <c r="M2280" s="144">
        <f t="shared" si="573"/>
        <v>441450</v>
      </c>
      <c r="N2280" s="142"/>
      <c r="O2280" s="142"/>
      <c r="P2280" s="142"/>
      <c r="Q2280" s="144">
        <f t="shared" si="574"/>
        <v>441450</v>
      </c>
      <c r="R2280" s="144">
        <f>262752+178698</f>
        <v>441450</v>
      </c>
      <c r="S2280" s="30"/>
      <c r="T2280" s="144"/>
      <c r="U2280" s="144"/>
      <c r="V2280" s="144"/>
      <c r="W2280" s="144"/>
      <c r="X2280" s="144"/>
      <c r="Y2280" s="144"/>
      <c r="Z2280" s="144"/>
      <c r="AA2280" s="144"/>
      <c r="AB2280" s="144"/>
      <c r="AC2280" s="144"/>
      <c r="AD2280" s="144"/>
      <c r="AE2280" s="144"/>
      <c r="AF2280" s="144"/>
      <c r="AG2280" s="324">
        <v>2025</v>
      </c>
      <c r="AH2280" s="135"/>
      <c r="AI2280" s="177"/>
      <c r="AJ2280" s="177"/>
      <c r="AK2280" s="141">
        <f t="shared" si="569"/>
        <v>2175</v>
      </c>
      <c r="AL2280" s="35" t="s">
        <v>153</v>
      </c>
      <c r="AM2280" s="141" t="str">
        <f t="shared" si="570"/>
        <v>2175.</v>
      </c>
      <c r="AN2280" s="147"/>
      <c r="AO2280" s="35"/>
      <c r="AP2280" s="16"/>
    </row>
    <row r="2281" spans="1:42" ht="24" customHeight="1" x14ac:dyDescent="0.25">
      <c r="A2281" s="68" t="str">
        <f t="shared" si="566"/>
        <v>2176.</v>
      </c>
      <c r="B2281" s="25">
        <v>4033</v>
      </c>
      <c r="C2281" s="300" t="s">
        <v>958</v>
      </c>
      <c r="D2281" s="25">
        <v>1967</v>
      </c>
      <c r="E2281" s="111" t="s">
        <v>2932</v>
      </c>
      <c r="F2281" s="68" t="s">
        <v>2934</v>
      </c>
      <c r="G2281" s="25">
        <v>2</v>
      </c>
      <c r="H2281" s="25">
        <v>1</v>
      </c>
      <c r="I2281" s="176">
        <v>385.5</v>
      </c>
      <c r="J2281" s="144">
        <v>358.6</v>
      </c>
      <c r="K2281" s="176">
        <v>358.6</v>
      </c>
      <c r="L2281" s="267">
        <v>17</v>
      </c>
      <c r="M2281" s="176">
        <f t="shared" si="573"/>
        <v>141881</v>
      </c>
      <c r="N2281" s="176"/>
      <c r="O2281" s="176"/>
      <c r="P2281" s="176"/>
      <c r="Q2281" s="144">
        <f t="shared" si="574"/>
        <v>141881</v>
      </c>
      <c r="R2281" s="176"/>
      <c r="S2281" s="267"/>
      <c r="T2281" s="176"/>
      <c r="U2281" s="176"/>
      <c r="V2281" s="176"/>
      <c r="W2281" s="176"/>
      <c r="X2281" s="176"/>
      <c r="Y2281" s="176"/>
      <c r="Z2281" s="176"/>
      <c r="AA2281" s="176">
        <v>53</v>
      </c>
      <c r="AB2281" s="176">
        <f>AA2281*2677</f>
        <v>141881</v>
      </c>
      <c r="AC2281" s="176"/>
      <c r="AD2281" s="176"/>
      <c r="AE2281" s="144"/>
      <c r="AF2281" s="176"/>
      <c r="AG2281" s="324">
        <v>2025</v>
      </c>
      <c r="AH2281" s="135"/>
      <c r="AI2281" s="172"/>
      <c r="AJ2281" s="172"/>
      <c r="AK2281" s="141">
        <f t="shared" si="569"/>
        <v>2176</v>
      </c>
      <c r="AL2281" s="35" t="s">
        <v>153</v>
      </c>
      <c r="AM2281" s="141" t="str">
        <f t="shared" si="570"/>
        <v>2176.</v>
      </c>
      <c r="AN2281" s="147"/>
      <c r="AO2281" s="35"/>
      <c r="AP2281" s="16"/>
    </row>
    <row r="2282" spans="1:42" ht="22.5" customHeight="1" x14ac:dyDescent="0.25">
      <c r="A2282" s="68" t="str">
        <f t="shared" si="566"/>
        <v>2177.</v>
      </c>
      <c r="B2282" s="25">
        <v>4040</v>
      </c>
      <c r="C2282" s="202" t="s">
        <v>799</v>
      </c>
      <c r="D2282" s="25">
        <v>1968</v>
      </c>
      <c r="E2282" s="111" t="s">
        <v>2932</v>
      </c>
      <c r="F2282" s="68" t="s">
        <v>2934</v>
      </c>
      <c r="G2282" s="25">
        <v>2</v>
      </c>
      <c r="H2282" s="25">
        <v>1</v>
      </c>
      <c r="I2282" s="144">
        <v>328.9</v>
      </c>
      <c r="J2282" s="144">
        <v>301.39999999999998</v>
      </c>
      <c r="K2282" s="144">
        <v>301</v>
      </c>
      <c r="L2282" s="30">
        <v>10</v>
      </c>
      <c r="M2282" s="144">
        <f t="shared" si="573"/>
        <v>4215172</v>
      </c>
      <c r="N2282" s="142"/>
      <c r="O2282" s="142"/>
      <c r="P2282" s="142"/>
      <c r="Q2282" s="144">
        <f t="shared" si="574"/>
        <v>4215172</v>
      </c>
      <c r="R2282" s="144"/>
      <c r="S2282" s="30"/>
      <c r="T2282" s="144"/>
      <c r="U2282" s="144"/>
      <c r="V2282" s="144"/>
      <c r="W2282" s="144"/>
      <c r="X2282" s="144"/>
      <c r="Y2282" s="144">
        <v>1339</v>
      </c>
      <c r="Z2282" s="144">
        <f>Y2282*3148</f>
        <v>4215172</v>
      </c>
      <c r="AA2282" s="144"/>
      <c r="AB2282" s="144"/>
      <c r="AC2282" s="144"/>
      <c r="AD2282" s="144"/>
      <c r="AE2282" s="144"/>
      <c r="AF2282" s="144"/>
      <c r="AG2282" s="324">
        <v>2025</v>
      </c>
      <c r="AH2282" s="129"/>
      <c r="AI2282" s="216"/>
      <c r="AJ2282" s="216"/>
      <c r="AK2282" s="141">
        <f t="shared" si="569"/>
        <v>2177</v>
      </c>
      <c r="AL2282" s="35" t="s">
        <v>153</v>
      </c>
      <c r="AM2282" s="141" t="str">
        <f t="shared" si="570"/>
        <v>2177.</v>
      </c>
      <c r="AN2282" s="147"/>
      <c r="AO2282" s="35"/>
      <c r="AP2282" s="16"/>
    </row>
    <row r="2283" spans="1:42" ht="22.5" customHeight="1" x14ac:dyDescent="0.25">
      <c r="A2283" s="68" t="str">
        <f t="shared" si="566"/>
        <v>2178.</v>
      </c>
      <c r="B2283" s="25">
        <v>4051</v>
      </c>
      <c r="C2283" s="202" t="s">
        <v>801</v>
      </c>
      <c r="D2283" s="25">
        <v>1977</v>
      </c>
      <c r="E2283" s="111" t="s">
        <v>2932</v>
      </c>
      <c r="F2283" s="68" t="s">
        <v>2934</v>
      </c>
      <c r="G2283" s="25">
        <v>2</v>
      </c>
      <c r="H2283" s="25">
        <v>1</v>
      </c>
      <c r="I2283" s="144">
        <v>344.7</v>
      </c>
      <c r="J2283" s="144">
        <v>315</v>
      </c>
      <c r="K2283" s="144">
        <v>315</v>
      </c>
      <c r="L2283" s="30">
        <v>12</v>
      </c>
      <c r="M2283" s="144">
        <f t="shared" si="573"/>
        <v>14290</v>
      </c>
      <c r="N2283" s="142"/>
      <c r="O2283" s="142"/>
      <c r="P2283" s="142"/>
      <c r="Q2283" s="144">
        <f t="shared" si="574"/>
        <v>14290</v>
      </c>
      <c r="R2283" s="144">
        <v>14290</v>
      </c>
      <c r="S2283" s="30"/>
      <c r="T2283" s="144"/>
      <c r="U2283" s="144"/>
      <c r="V2283" s="144"/>
      <c r="W2283" s="144"/>
      <c r="X2283" s="144"/>
      <c r="Y2283" s="144"/>
      <c r="Z2283" s="144"/>
      <c r="AA2283" s="144"/>
      <c r="AB2283" s="144"/>
      <c r="AC2283" s="144"/>
      <c r="AD2283" s="144"/>
      <c r="AE2283" s="144"/>
      <c r="AF2283" s="144"/>
      <c r="AG2283" s="324">
        <v>2025</v>
      </c>
      <c r="AH2283" s="129"/>
      <c r="AI2283" s="216"/>
      <c r="AJ2283" s="216"/>
      <c r="AK2283" s="141">
        <f t="shared" si="569"/>
        <v>2178</v>
      </c>
      <c r="AL2283" s="35" t="s">
        <v>153</v>
      </c>
      <c r="AM2283" s="141" t="str">
        <f t="shared" si="570"/>
        <v>2178.</v>
      </c>
      <c r="AN2283" s="147"/>
      <c r="AO2283" s="35"/>
      <c r="AP2283" s="16"/>
    </row>
    <row r="2284" spans="1:42" ht="22.5" customHeight="1" x14ac:dyDescent="0.25">
      <c r="A2284" s="68" t="str">
        <f t="shared" si="566"/>
        <v>2179.</v>
      </c>
      <c r="B2284" s="25">
        <v>4078</v>
      </c>
      <c r="C2284" s="36" t="s">
        <v>1275</v>
      </c>
      <c r="D2284" s="25">
        <v>1986</v>
      </c>
      <c r="E2284" s="111" t="s">
        <v>2932</v>
      </c>
      <c r="F2284" s="68" t="s">
        <v>2934</v>
      </c>
      <c r="G2284" s="25">
        <v>3</v>
      </c>
      <c r="H2284" s="25">
        <v>2</v>
      </c>
      <c r="I2284" s="144">
        <v>1368.6</v>
      </c>
      <c r="J2284" s="144">
        <v>1274.5999999999999</v>
      </c>
      <c r="K2284" s="144">
        <v>1274.5999999999999</v>
      </c>
      <c r="L2284" s="30">
        <v>53</v>
      </c>
      <c r="M2284" s="144">
        <f t="shared" si="573"/>
        <v>5822802</v>
      </c>
      <c r="N2284" s="142"/>
      <c r="O2284" s="142"/>
      <c r="P2284" s="142"/>
      <c r="Q2284" s="144">
        <f t="shared" si="574"/>
        <v>5822802</v>
      </c>
      <c r="R2284" s="144"/>
      <c r="S2284" s="30"/>
      <c r="T2284" s="144"/>
      <c r="U2284" s="144">
        <v>774</v>
      </c>
      <c r="V2284" s="144">
        <f>U2284*7523</f>
        <v>5822802</v>
      </c>
      <c r="W2284" s="144"/>
      <c r="X2284" s="144"/>
      <c r="Y2284" s="144"/>
      <c r="Z2284" s="144"/>
      <c r="AA2284" s="144"/>
      <c r="AB2284" s="144"/>
      <c r="AC2284" s="144"/>
      <c r="AD2284" s="144"/>
      <c r="AE2284" s="144"/>
      <c r="AF2284" s="144"/>
      <c r="AG2284" s="324">
        <v>2025</v>
      </c>
      <c r="AH2284" s="129"/>
      <c r="AI2284" s="172"/>
      <c r="AJ2284" s="172"/>
      <c r="AK2284" s="141">
        <f t="shared" si="569"/>
        <v>2179</v>
      </c>
      <c r="AL2284" s="35" t="s">
        <v>153</v>
      </c>
      <c r="AM2284" s="141" t="str">
        <f t="shared" si="570"/>
        <v>2179.</v>
      </c>
      <c r="AN2284" s="147"/>
      <c r="AO2284" s="35"/>
      <c r="AP2284" s="16"/>
    </row>
    <row r="2285" spans="1:42" ht="22.5" customHeight="1" x14ac:dyDescent="0.25">
      <c r="A2285" s="68" t="str">
        <f t="shared" si="566"/>
        <v>2180.</v>
      </c>
      <c r="B2285" s="25">
        <v>4031</v>
      </c>
      <c r="C2285" s="300" t="s">
        <v>966</v>
      </c>
      <c r="D2285" s="25">
        <v>1978</v>
      </c>
      <c r="E2285" s="111" t="s">
        <v>2932</v>
      </c>
      <c r="F2285" s="68" t="s">
        <v>2934</v>
      </c>
      <c r="G2285" s="25">
        <v>2</v>
      </c>
      <c r="H2285" s="25">
        <v>2</v>
      </c>
      <c r="I2285" s="144">
        <v>722.2</v>
      </c>
      <c r="J2285" s="144">
        <v>717.6</v>
      </c>
      <c r="K2285" s="144">
        <v>717.6</v>
      </c>
      <c r="L2285" s="30">
        <v>31</v>
      </c>
      <c r="M2285" s="144">
        <f t="shared" si="573"/>
        <v>1692675</v>
      </c>
      <c r="N2285" s="144"/>
      <c r="O2285" s="144"/>
      <c r="P2285" s="144"/>
      <c r="Q2285" s="144">
        <f t="shared" si="574"/>
        <v>1692675</v>
      </c>
      <c r="R2285" s="144"/>
      <c r="S2285" s="30"/>
      <c r="T2285" s="144"/>
      <c r="U2285" s="144">
        <v>225</v>
      </c>
      <c r="V2285" s="144">
        <f>U2285*7523</f>
        <v>1692675</v>
      </c>
      <c r="W2285" s="144"/>
      <c r="X2285" s="144"/>
      <c r="Y2285" s="144"/>
      <c r="Z2285" s="144"/>
      <c r="AA2285" s="144"/>
      <c r="AB2285" s="144"/>
      <c r="AC2285" s="144"/>
      <c r="AD2285" s="144"/>
      <c r="AE2285" s="144"/>
      <c r="AF2285" s="144"/>
      <c r="AG2285" s="324">
        <v>2025</v>
      </c>
      <c r="AH2285" s="135"/>
      <c r="AI2285" s="172"/>
      <c r="AJ2285" s="172"/>
      <c r="AK2285" s="141">
        <f t="shared" si="569"/>
        <v>2180</v>
      </c>
      <c r="AL2285" s="35" t="s">
        <v>153</v>
      </c>
      <c r="AM2285" s="141" t="str">
        <f t="shared" si="570"/>
        <v>2180.</v>
      </c>
      <c r="AN2285" s="147"/>
      <c r="AO2285" s="35"/>
      <c r="AP2285" s="16"/>
    </row>
    <row r="2286" spans="1:42" ht="22.5" customHeight="1" x14ac:dyDescent="0.25">
      <c r="A2286" s="68" t="str">
        <f t="shared" si="566"/>
        <v>2181.</v>
      </c>
      <c r="B2286" s="25">
        <v>4055</v>
      </c>
      <c r="C2286" s="300" t="s">
        <v>965</v>
      </c>
      <c r="D2286" s="25">
        <v>1978</v>
      </c>
      <c r="E2286" s="111" t="s">
        <v>2932</v>
      </c>
      <c r="F2286" s="68" t="s">
        <v>2933</v>
      </c>
      <c r="G2286" s="25">
        <v>2</v>
      </c>
      <c r="H2286" s="25">
        <v>2</v>
      </c>
      <c r="I2286" s="176">
        <v>746.9</v>
      </c>
      <c r="J2286" s="144">
        <v>737</v>
      </c>
      <c r="K2286" s="176">
        <v>737</v>
      </c>
      <c r="L2286" s="267">
        <v>29</v>
      </c>
      <c r="M2286" s="176">
        <f t="shared" si="573"/>
        <v>462150</v>
      </c>
      <c r="N2286" s="142"/>
      <c r="O2286" s="142"/>
      <c r="P2286" s="142"/>
      <c r="Q2286" s="144">
        <f t="shared" si="574"/>
        <v>462150</v>
      </c>
      <c r="R2286" s="144">
        <v>462150</v>
      </c>
      <c r="S2286" s="30"/>
      <c r="T2286" s="144"/>
      <c r="U2286" s="144"/>
      <c r="V2286" s="144"/>
      <c r="W2286" s="144"/>
      <c r="X2286" s="144"/>
      <c r="Y2286" s="144"/>
      <c r="Z2286" s="144"/>
      <c r="AA2286" s="144"/>
      <c r="AB2286" s="144"/>
      <c r="AC2286" s="144"/>
      <c r="AD2286" s="144"/>
      <c r="AE2286" s="144"/>
      <c r="AF2286" s="144"/>
      <c r="AG2286" s="324">
        <v>2025</v>
      </c>
      <c r="AH2286" s="135"/>
      <c r="AI2286" s="177"/>
      <c r="AJ2286" s="177"/>
      <c r="AK2286" s="141">
        <f t="shared" si="569"/>
        <v>2181</v>
      </c>
      <c r="AL2286" s="35" t="s">
        <v>153</v>
      </c>
      <c r="AM2286" s="141" t="str">
        <f t="shared" si="570"/>
        <v>2181.</v>
      </c>
      <c r="AN2286" s="147"/>
      <c r="AO2286" s="35"/>
      <c r="AP2286" s="16"/>
    </row>
    <row r="2287" spans="1:42" ht="22.5" customHeight="1" x14ac:dyDescent="0.25">
      <c r="A2287" s="68" t="str">
        <f t="shared" si="566"/>
        <v>2182.</v>
      </c>
      <c r="B2287" s="25">
        <v>4053</v>
      </c>
      <c r="C2287" s="202" t="s">
        <v>805</v>
      </c>
      <c r="D2287" s="25">
        <v>1968</v>
      </c>
      <c r="E2287" s="111" t="s">
        <v>2932</v>
      </c>
      <c r="F2287" s="68" t="s">
        <v>2934</v>
      </c>
      <c r="G2287" s="25">
        <v>2</v>
      </c>
      <c r="H2287" s="25">
        <v>2</v>
      </c>
      <c r="I2287" s="144">
        <v>530.6</v>
      </c>
      <c r="J2287" s="144">
        <v>514.72</v>
      </c>
      <c r="K2287" s="144">
        <v>514.72</v>
      </c>
      <c r="L2287" s="30">
        <v>29</v>
      </c>
      <c r="M2287" s="144">
        <f t="shared" si="573"/>
        <v>4197550</v>
      </c>
      <c r="N2287" s="142"/>
      <c r="O2287" s="142"/>
      <c r="P2287" s="142"/>
      <c r="Q2287" s="144">
        <f t="shared" si="574"/>
        <v>4197550</v>
      </c>
      <c r="R2287" s="144">
        <v>812200</v>
      </c>
      <c r="S2287" s="30"/>
      <c r="T2287" s="144"/>
      <c r="U2287" s="144">
        <v>450</v>
      </c>
      <c r="V2287" s="144">
        <f>U2287*7523</f>
        <v>3385350</v>
      </c>
      <c r="W2287" s="144"/>
      <c r="X2287" s="144"/>
      <c r="Y2287" s="144"/>
      <c r="Z2287" s="144"/>
      <c r="AA2287" s="144"/>
      <c r="AB2287" s="144"/>
      <c r="AC2287" s="144"/>
      <c r="AD2287" s="144"/>
      <c r="AE2287" s="144"/>
      <c r="AF2287" s="144"/>
      <c r="AG2287" s="324">
        <v>2025</v>
      </c>
      <c r="AH2287" s="129"/>
      <c r="AI2287" s="216"/>
      <c r="AJ2287" s="216"/>
      <c r="AK2287" s="141">
        <f t="shared" si="569"/>
        <v>2182</v>
      </c>
      <c r="AL2287" s="35" t="s">
        <v>153</v>
      </c>
      <c r="AM2287" s="141" t="str">
        <f t="shared" si="570"/>
        <v>2182.</v>
      </c>
      <c r="AN2287" s="147"/>
      <c r="AO2287" s="35"/>
      <c r="AP2287" s="16"/>
    </row>
    <row r="2288" spans="1:42" ht="22.5" customHeight="1" x14ac:dyDescent="0.25">
      <c r="A2288" s="68" t="str">
        <f t="shared" si="566"/>
        <v>2183.</v>
      </c>
      <c r="B2288" s="25">
        <v>4050</v>
      </c>
      <c r="C2288" s="36" t="s">
        <v>1269</v>
      </c>
      <c r="D2288" s="25">
        <v>1977</v>
      </c>
      <c r="E2288" s="111" t="s">
        <v>2932</v>
      </c>
      <c r="F2288" s="68" t="s">
        <v>2934</v>
      </c>
      <c r="G2288" s="25">
        <v>2</v>
      </c>
      <c r="H2288" s="25">
        <v>1</v>
      </c>
      <c r="I2288" s="322">
        <v>362.9</v>
      </c>
      <c r="J2288" s="322">
        <v>330.6</v>
      </c>
      <c r="K2288" s="322">
        <v>330.6</v>
      </c>
      <c r="L2288" s="12">
        <v>14</v>
      </c>
      <c r="M2288" s="144">
        <f t="shared" si="573"/>
        <v>156638.70000000001</v>
      </c>
      <c r="N2288" s="142"/>
      <c r="O2288" s="142"/>
      <c r="P2288" s="142"/>
      <c r="Q2288" s="144">
        <f t="shared" si="574"/>
        <v>156638.70000000001</v>
      </c>
      <c r="R2288" s="144">
        <v>38583</v>
      </c>
      <c r="S2288" s="30"/>
      <c r="T2288" s="144"/>
      <c r="U2288" s="144"/>
      <c r="V2288" s="144"/>
      <c r="W2288" s="144"/>
      <c r="X2288" s="144"/>
      <c r="Y2288" s="144"/>
      <c r="Z2288" s="144"/>
      <c r="AA2288" s="144">
        <v>44.1</v>
      </c>
      <c r="AB2288" s="144">
        <f>AA2288*2677</f>
        <v>118055.7</v>
      </c>
      <c r="AC2288" s="144"/>
      <c r="AD2288" s="144"/>
      <c r="AE2288" s="144"/>
      <c r="AF2288" s="144"/>
      <c r="AG2288" s="324">
        <v>2025</v>
      </c>
      <c r="AH2288" s="129"/>
      <c r="AI2288" s="216"/>
      <c r="AJ2288" s="216"/>
      <c r="AK2288" s="141">
        <f t="shared" si="569"/>
        <v>2183</v>
      </c>
      <c r="AL2288" s="35" t="s">
        <v>153</v>
      </c>
      <c r="AM2288" s="141" t="str">
        <f t="shared" si="570"/>
        <v>2183.</v>
      </c>
      <c r="AN2288" s="147"/>
      <c r="AO2288" s="35"/>
      <c r="AP2288" s="16"/>
    </row>
    <row r="2289" spans="1:42" ht="22.5" customHeight="1" x14ac:dyDescent="0.25">
      <c r="A2289" s="68" t="str">
        <f t="shared" si="566"/>
        <v>2184.</v>
      </c>
      <c r="B2289" s="25">
        <v>4020</v>
      </c>
      <c r="C2289" s="300" t="s">
        <v>1265</v>
      </c>
      <c r="D2289" s="25">
        <v>1934</v>
      </c>
      <c r="E2289" s="111" t="s">
        <v>2932</v>
      </c>
      <c r="F2289" s="68" t="s">
        <v>2934</v>
      </c>
      <c r="G2289" s="25">
        <v>2</v>
      </c>
      <c r="H2289" s="25">
        <v>2</v>
      </c>
      <c r="I2289" s="144">
        <v>994.6</v>
      </c>
      <c r="J2289" s="144">
        <v>912.6</v>
      </c>
      <c r="K2289" s="144">
        <v>912.6</v>
      </c>
      <c r="L2289" s="30">
        <v>11</v>
      </c>
      <c r="M2289" s="144">
        <f t="shared" si="573"/>
        <v>394128</v>
      </c>
      <c r="N2289" s="142"/>
      <c r="O2289" s="142"/>
      <c r="P2289" s="142"/>
      <c r="Q2289" s="144">
        <f t="shared" si="574"/>
        <v>394128</v>
      </c>
      <c r="R2289" s="144">
        <v>394128</v>
      </c>
      <c r="S2289" s="30"/>
      <c r="T2289" s="144"/>
      <c r="U2289" s="144"/>
      <c r="V2289" s="144"/>
      <c r="W2289" s="144"/>
      <c r="X2289" s="144"/>
      <c r="Y2289" s="144"/>
      <c r="Z2289" s="144"/>
      <c r="AA2289" s="144"/>
      <c r="AB2289" s="144"/>
      <c r="AC2289" s="144"/>
      <c r="AD2289" s="144"/>
      <c r="AE2289" s="144"/>
      <c r="AF2289" s="144"/>
      <c r="AG2289" s="324">
        <v>2025</v>
      </c>
      <c r="AH2289" s="135"/>
      <c r="AI2289" s="177"/>
      <c r="AJ2289" s="177"/>
      <c r="AK2289" s="141">
        <f t="shared" si="569"/>
        <v>2184</v>
      </c>
      <c r="AL2289" s="35" t="s">
        <v>153</v>
      </c>
      <c r="AM2289" s="141" t="str">
        <f t="shared" si="570"/>
        <v>2184.</v>
      </c>
      <c r="AN2289" s="147"/>
      <c r="AO2289" s="35"/>
      <c r="AP2289" s="16"/>
    </row>
    <row r="2290" spans="1:42" ht="22.5" customHeight="1" x14ac:dyDescent="0.25">
      <c r="A2290" s="68" t="str">
        <f>AM2290</f>
        <v>2185.</v>
      </c>
      <c r="B2290" s="25">
        <v>4082</v>
      </c>
      <c r="C2290" s="300" t="s">
        <v>969</v>
      </c>
      <c r="D2290" s="25">
        <v>1980</v>
      </c>
      <c r="E2290" s="111" t="s">
        <v>2932</v>
      </c>
      <c r="F2290" s="68" t="s">
        <v>2934</v>
      </c>
      <c r="G2290" s="25">
        <v>3</v>
      </c>
      <c r="H2290" s="25">
        <v>2</v>
      </c>
      <c r="I2290" s="144">
        <v>1348.1</v>
      </c>
      <c r="J2290" s="144">
        <v>1188.0999999999999</v>
      </c>
      <c r="K2290" s="144">
        <v>1188.0999999999999</v>
      </c>
      <c r="L2290" s="30">
        <v>42</v>
      </c>
      <c r="M2290" s="144">
        <f>R2290+T2290+V2290+X2290+Z2290+AB2290+AE2290+AF2290</f>
        <v>277200</v>
      </c>
      <c r="N2290" s="142"/>
      <c r="O2290" s="142"/>
      <c r="P2290" s="142"/>
      <c r="Q2290" s="144">
        <f t="shared" ref="Q2290:Q2296" si="575">M2290</f>
        <v>277200</v>
      </c>
      <c r="R2290" s="144">
        <v>277200</v>
      </c>
      <c r="S2290" s="30"/>
      <c r="T2290" s="144"/>
      <c r="U2290" s="144"/>
      <c r="V2290" s="144"/>
      <c r="W2290" s="144"/>
      <c r="X2290" s="144"/>
      <c r="Y2290" s="144"/>
      <c r="Z2290" s="144"/>
      <c r="AA2290" s="144"/>
      <c r="AB2290" s="144"/>
      <c r="AC2290" s="144"/>
      <c r="AD2290" s="144"/>
      <c r="AE2290" s="144"/>
      <c r="AF2290" s="144"/>
      <c r="AG2290" s="324">
        <v>2025</v>
      </c>
      <c r="AH2290" s="128"/>
      <c r="AI2290" s="177"/>
      <c r="AJ2290" s="177"/>
      <c r="AK2290" s="141">
        <f t="shared" si="569"/>
        <v>2185</v>
      </c>
      <c r="AL2290" s="35" t="s">
        <v>153</v>
      </c>
      <c r="AM2290" s="141" t="str">
        <f t="shared" si="570"/>
        <v>2185.</v>
      </c>
      <c r="AN2290" s="147"/>
      <c r="AO2290" s="35"/>
      <c r="AP2290" s="16"/>
    </row>
    <row r="2291" spans="1:42" ht="22.5" customHeight="1" x14ac:dyDescent="0.25">
      <c r="A2291" s="68" t="str">
        <f>AM2291</f>
        <v>2186.</v>
      </c>
      <c r="B2291" s="25">
        <v>4085</v>
      </c>
      <c r="C2291" s="300" t="s">
        <v>970</v>
      </c>
      <c r="D2291" s="25">
        <v>1980</v>
      </c>
      <c r="E2291" s="111" t="s">
        <v>2932</v>
      </c>
      <c r="F2291" s="68" t="s">
        <v>2934</v>
      </c>
      <c r="G2291" s="25">
        <v>3</v>
      </c>
      <c r="H2291" s="25">
        <v>2</v>
      </c>
      <c r="I2291" s="144">
        <v>1359.2</v>
      </c>
      <c r="J2291" s="144">
        <v>1199.2</v>
      </c>
      <c r="K2291" s="144">
        <v>1199.2</v>
      </c>
      <c r="L2291" s="30">
        <v>45</v>
      </c>
      <c r="M2291" s="144">
        <f>R2291+T2291+V2291+X2291+Z2291+AB2291+AE2291+AF2291</f>
        <v>277200</v>
      </c>
      <c r="N2291" s="142"/>
      <c r="O2291" s="142"/>
      <c r="P2291" s="142"/>
      <c r="Q2291" s="144">
        <f t="shared" si="575"/>
        <v>277200</v>
      </c>
      <c r="R2291" s="144">
        <v>277200</v>
      </c>
      <c r="S2291" s="30"/>
      <c r="T2291" s="144"/>
      <c r="U2291" s="144"/>
      <c r="V2291" s="144"/>
      <c r="W2291" s="144"/>
      <c r="X2291" s="144"/>
      <c r="Y2291" s="144"/>
      <c r="Z2291" s="144"/>
      <c r="AA2291" s="144"/>
      <c r="AB2291" s="144"/>
      <c r="AC2291" s="144"/>
      <c r="AD2291" s="144"/>
      <c r="AE2291" s="144"/>
      <c r="AF2291" s="144"/>
      <c r="AG2291" s="324">
        <v>2025</v>
      </c>
      <c r="AH2291" s="128"/>
      <c r="AI2291" s="177"/>
      <c r="AJ2291" s="177"/>
      <c r="AK2291" s="141">
        <f t="shared" si="569"/>
        <v>2186</v>
      </c>
      <c r="AL2291" s="35" t="s">
        <v>153</v>
      </c>
      <c r="AM2291" s="141" t="str">
        <f t="shared" si="570"/>
        <v>2186.</v>
      </c>
      <c r="AN2291" s="147"/>
      <c r="AO2291" s="35"/>
      <c r="AP2291" s="16"/>
    </row>
    <row r="2292" spans="1:42" ht="22.5" customHeight="1" x14ac:dyDescent="0.25">
      <c r="A2292" s="68" t="str">
        <f>AM2292</f>
        <v>2187.</v>
      </c>
      <c r="B2292" s="25">
        <v>4069</v>
      </c>
      <c r="C2292" s="300" t="s">
        <v>2988</v>
      </c>
      <c r="D2292" s="25">
        <v>1983</v>
      </c>
      <c r="E2292" s="111" t="s">
        <v>2932</v>
      </c>
      <c r="F2292" s="68" t="s">
        <v>2934</v>
      </c>
      <c r="G2292" s="25">
        <v>2</v>
      </c>
      <c r="H2292" s="25">
        <v>2</v>
      </c>
      <c r="I2292" s="176">
        <v>912</v>
      </c>
      <c r="J2292" s="144">
        <v>869</v>
      </c>
      <c r="K2292" s="176">
        <v>869</v>
      </c>
      <c r="L2292" s="267">
        <v>27</v>
      </c>
      <c r="M2292" s="176">
        <f>R2292+T2292+V2292+X2292+Z2292+AB2292+AE2292+AF2292</f>
        <v>585390</v>
      </c>
      <c r="N2292" s="142"/>
      <c r="O2292" s="142"/>
      <c r="P2292" s="142"/>
      <c r="Q2292" s="144">
        <f>M2292</f>
        <v>585390</v>
      </c>
      <c r="R2292" s="144">
        <v>585390</v>
      </c>
      <c r="S2292" s="30"/>
      <c r="T2292" s="144"/>
      <c r="U2292" s="144"/>
      <c r="V2292" s="144"/>
      <c r="W2292" s="144"/>
      <c r="X2292" s="144"/>
      <c r="Y2292" s="144"/>
      <c r="Z2292" s="144"/>
      <c r="AA2292" s="144"/>
      <c r="AB2292" s="144"/>
      <c r="AC2292" s="144"/>
      <c r="AD2292" s="144"/>
      <c r="AE2292" s="144"/>
      <c r="AF2292" s="144"/>
      <c r="AG2292" s="324">
        <v>2025</v>
      </c>
      <c r="AH2292" s="128"/>
      <c r="AI2292" s="177"/>
      <c r="AJ2292" s="177"/>
      <c r="AK2292" s="141">
        <f t="shared" si="569"/>
        <v>2187</v>
      </c>
      <c r="AL2292" s="35" t="s">
        <v>153</v>
      </c>
      <c r="AM2292" s="141" t="str">
        <f t="shared" si="570"/>
        <v>2187.</v>
      </c>
      <c r="AN2292" s="147"/>
      <c r="AO2292" s="35"/>
      <c r="AP2292" s="16"/>
    </row>
    <row r="2293" spans="1:42" ht="22.5" customHeight="1" x14ac:dyDescent="0.25">
      <c r="A2293" s="68"/>
      <c r="B2293" s="25"/>
      <c r="C2293" s="200" t="s">
        <v>1163</v>
      </c>
      <c r="D2293" s="25"/>
      <c r="E2293" s="111"/>
      <c r="F2293" s="68"/>
      <c r="G2293" s="25"/>
      <c r="H2293" s="25"/>
      <c r="I2293" s="167">
        <f>I2294+I2420+I2445</f>
        <v>3567577.0999999996</v>
      </c>
      <c r="J2293" s="167">
        <f>J2294+J2420+J2445</f>
        <v>3085775.7099999962</v>
      </c>
      <c r="K2293" s="167">
        <f>K2294+K2420+K2445</f>
        <v>2900250.2799999984</v>
      </c>
      <c r="L2293" s="168">
        <f>L2294+L2420+L2445</f>
        <v>146869</v>
      </c>
      <c r="M2293" s="167">
        <f>M2294+M2420+M2445</f>
        <v>3656674660.7340016</v>
      </c>
      <c r="N2293" s="167"/>
      <c r="O2293" s="167"/>
      <c r="P2293" s="167"/>
      <c r="Q2293" s="167">
        <f t="shared" si="575"/>
        <v>3656674660.7340016</v>
      </c>
      <c r="R2293" s="167">
        <f t="shared" ref="R2293:AB2293" si="576">R2294+R2420+R2445</f>
        <v>1781939592.8699992</v>
      </c>
      <c r="S2293" s="168">
        <f t="shared" si="576"/>
        <v>332</v>
      </c>
      <c r="T2293" s="167">
        <f t="shared" si="576"/>
        <v>972970867.14999998</v>
      </c>
      <c r="U2293" s="167">
        <f t="shared" si="576"/>
        <v>145757.9</v>
      </c>
      <c r="V2293" s="167">
        <f t="shared" si="576"/>
        <v>616943670.00399995</v>
      </c>
      <c r="W2293" s="167">
        <f t="shared" si="576"/>
        <v>7104</v>
      </c>
      <c r="X2293" s="167">
        <f t="shared" si="576"/>
        <v>15420322</v>
      </c>
      <c r="Y2293" s="167">
        <f t="shared" si="576"/>
        <v>97467.080000000016</v>
      </c>
      <c r="Z2293" s="167">
        <f t="shared" si="576"/>
        <v>233451905.40000001</v>
      </c>
      <c r="AA2293" s="167">
        <f t="shared" si="576"/>
        <v>4313.1100000000006</v>
      </c>
      <c r="AB2293" s="167">
        <f t="shared" si="576"/>
        <v>12381307.84</v>
      </c>
      <c r="AC2293" s="167"/>
      <c r="AD2293" s="167"/>
      <c r="AE2293" s="167">
        <f>AE2294+AE2420+AE2445</f>
        <v>3986638</v>
      </c>
      <c r="AF2293" s="167">
        <f>AF2294+AF2420+AF2445</f>
        <v>19580357.470000003</v>
      </c>
      <c r="AG2293" s="157"/>
      <c r="AH2293" s="134"/>
      <c r="AI2293" s="134"/>
      <c r="AJ2293" s="177"/>
      <c r="AN2293" s="158"/>
      <c r="AO2293" s="35"/>
      <c r="AP2293" s="16"/>
    </row>
    <row r="2294" spans="1:42" ht="22.5" customHeight="1" x14ac:dyDescent="0.25">
      <c r="A2294" s="110"/>
      <c r="B2294" s="25"/>
      <c r="C2294" s="200" t="s">
        <v>1190</v>
      </c>
      <c r="D2294" s="25"/>
      <c r="E2294" s="111"/>
      <c r="F2294" s="68"/>
      <c r="G2294" s="25"/>
      <c r="H2294" s="25"/>
      <c r="I2294" s="142">
        <f>SUM(I2295:I2419)</f>
        <v>543402.78000000014</v>
      </c>
      <c r="J2294" s="142">
        <f t="shared" ref="J2294:AF2294" si="577">SUM(J2295:J2419)</f>
        <v>469351.06000000006</v>
      </c>
      <c r="K2294" s="142">
        <f t="shared" si="577"/>
        <v>435863.14999999997</v>
      </c>
      <c r="L2294" s="103">
        <f t="shared" si="577"/>
        <v>22596</v>
      </c>
      <c r="M2294" s="142">
        <f t="shared" si="577"/>
        <v>394563985.44999993</v>
      </c>
      <c r="N2294" s="142"/>
      <c r="O2294" s="142"/>
      <c r="P2294" s="142"/>
      <c r="Q2294" s="142">
        <f>M2294</f>
        <v>394563985.44999993</v>
      </c>
      <c r="R2294" s="142">
        <f t="shared" si="577"/>
        <v>95365868</v>
      </c>
      <c r="S2294" s="103">
        <f t="shared" si="577"/>
        <v>88</v>
      </c>
      <c r="T2294" s="142">
        <f t="shared" si="577"/>
        <v>215067827.14999998</v>
      </c>
      <c r="U2294" s="142">
        <f t="shared" si="577"/>
        <v>9279.2000000000007</v>
      </c>
      <c r="V2294" s="142">
        <f t="shared" si="577"/>
        <v>35467048</v>
      </c>
      <c r="W2294" s="142">
        <f t="shared" si="577"/>
        <v>1526</v>
      </c>
      <c r="X2294" s="142">
        <f t="shared" si="577"/>
        <v>3070630</v>
      </c>
      <c r="Y2294" s="142">
        <f t="shared" si="577"/>
        <v>12616.789999999999</v>
      </c>
      <c r="Z2294" s="142">
        <f t="shared" si="577"/>
        <v>20537547</v>
      </c>
      <c r="AA2294" s="142">
        <f t="shared" si="577"/>
        <v>931.08</v>
      </c>
      <c r="AB2294" s="142">
        <f t="shared" si="577"/>
        <v>2971422.65</v>
      </c>
      <c r="AC2294" s="142"/>
      <c r="AD2294" s="142"/>
      <c r="AE2294" s="142">
        <f t="shared" si="577"/>
        <v>2636638</v>
      </c>
      <c r="AF2294" s="142">
        <f t="shared" si="577"/>
        <v>19447004.650000002</v>
      </c>
      <c r="AG2294" s="157"/>
      <c r="AH2294" s="134"/>
      <c r="AI2294" s="134"/>
      <c r="AJ2294" s="177"/>
      <c r="AN2294" s="158"/>
      <c r="AO2294" s="35"/>
      <c r="AP2294" s="16"/>
    </row>
    <row r="2295" spans="1:42" ht="22.5" customHeight="1" x14ac:dyDescent="0.25">
      <c r="A2295" s="68" t="str">
        <f>AM2295</f>
        <v>2188.</v>
      </c>
      <c r="B2295" s="25">
        <v>5077</v>
      </c>
      <c r="C2295" s="300" t="s">
        <v>1925</v>
      </c>
      <c r="D2295" s="25">
        <v>1977</v>
      </c>
      <c r="E2295" s="111" t="s">
        <v>2932</v>
      </c>
      <c r="F2295" s="68" t="s">
        <v>2933</v>
      </c>
      <c r="G2295" s="25">
        <v>9</v>
      </c>
      <c r="H2295" s="25">
        <v>6</v>
      </c>
      <c r="I2295" s="176">
        <v>11765.6</v>
      </c>
      <c r="J2295" s="144">
        <v>10981.5</v>
      </c>
      <c r="K2295" s="176">
        <v>10882.55</v>
      </c>
      <c r="L2295" s="267">
        <v>512</v>
      </c>
      <c r="M2295" s="176">
        <f>R2295+T2295+V2295+X2295+Z2295+AB2295+AE2295+AF2295</f>
        <v>15748231.140000001</v>
      </c>
      <c r="N2295" s="144"/>
      <c r="O2295" s="142"/>
      <c r="P2295" s="144"/>
      <c r="Q2295" s="144">
        <f t="shared" si="575"/>
        <v>15748231.140000001</v>
      </c>
      <c r="R2295" s="144"/>
      <c r="S2295" s="30">
        <v>6</v>
      </c>
      <c r="T2295" s="144">
        <v>14886331.140000001</v>
      </c>
      <c r="U2295" s="144"/>
      <c r="V2295" s="144"/>
      <c r="W2295" s="144"/>
      <c r="X2295" s="144"/>
      <c r="Y2295" s="144"/>
      <c r="Z2295" s="144"/>
      <c r="AA2295" s="144"/>
      <c r="AB2295" s="144"/>
      <c r="AC2295" s="144"/>
      <c r="AD2295" s="144"/>
      <c r="AE2295" s="144"/>
      <c r="AF2295" s="144">
        <v>861900</v>
      </c>
      <c r="AG2295" s="324">
        <v>2025</v>
      </c>
      <c r="AH2295" s="135"/>
      <c r="AI2295" s="177"/>
      <c r="AJ2295" s="134"/>
      <c r="AK2295" s="141">
        <f t="shared" si="569"/>
        <v>2188</v>
      </c>
      <c r="AL2295" s="35" t="s">
        <v>153</v>
      </c>
      <c r="AM2295" s="141" t="str">
        <f t="shared" si="570"/>
        <v>2188.</v>
      </c>
      <c r="AN2295" s="147"/>
      <c r="AP2295" s="16"/>
    </row>
    <row r="2296" spans="1:42" ht="22.5" customHeight="1" x14ac:dyDescent="0.25">
      <c r="A2296" s="68" t="str">
        <f t="shared" ref="A2296:A2324" si="578">AM2296</f>
        <v>2189.</v>
      </c>
      <c r="B2296" s="120">
        <v>4717</v>
      </c>
      <c r="C2296" s="36" t="s">
        <v>1954</v>
      </c>
      <c r="D2296" s="25">
        <v>1985</v>
      </c>
      <c r="E2296" s="111" t="s">
        <v>2932</v>
      </c>
      <c r="F2296" s="68" t="s">
        <v>2933</v>
      </c>
      <c r="G2296" s="25">
        <v>9</v>
      </c>
      <c r="H2296" s="25">
        <v>7</v>
      </c>
      <c r="I2296" s="144">
        <v>13271</v>
      </c>
      <c r="J2296" s="144">
        <v>13337.9</v>
      </c>
      <c r="K2296" s="144">
        <v>13191.6</v>
      </c>
      <c r="L2296" s="30">
        <v>632</v>
      </c>
      <c r="M2296" s="176">
        <f>R2296+T2296+V2296+X2296+Z2296+AB2296+AE2296+AF2296</f>
        <v>17843147.629999999</v>
      </c>
      <c r="N2296" s="144"/>
      <c r="O2296" s="142"/>
      <c r="P2296" s="144"/>
      <c r="Q2296" s="144">
        <f t="shared" si="575"/>
        <v>17843147.629999999</v>
      </c>
      <c r="R2296" s="144"/>
      <c r="S2296" s="30">
        <v>7</v>
      </c>
      <c r="T2296" s="144">
        <v>16837597.629999999</v>
      </c>
      <c r="U2296" s="144"/>
      <c r="V2296" s="144"/>
      <c r="W2296" s="144"/>
      <c r="X2296" s="144"/>
      <c r="Y2296" s="144"/>
      <c r="Z2296" s="144"/>
      <c r="AA2296" s="144"/>
      <c r="AB2296" s="144"/>
      <c r="AC2296" s="144"/>
      <c r="AD2296" s="144"/>
      <c r="AE2296" s="144"/>
      <c r="AF2296" s="144">
        <v>1005550</v>
      </c>
      <c r="AG2296" s="324">
        <v>2025</v>
      </c>
      <c r="AH2296" s="128"/>
      <c r="AI2296" s="177"/>
      <c r="AJ2296" s="134"/>
      <c r="AK2296" s="141">
        <f t="shared" si="569"/>
        <v>2189</v>
      </c>
      <c r="AL2296" s="35" t="s">
        <v>153</v>
      </c>
      <c r="AM2296" s="141" t="str">
        <f t="shared" si="570"/>
        <v>2189.</v>
      </c>
      <c r="AN2296" s="147"/>
      <c r="AO2296" s="35"/>
      <c r="AP2296" s="16"/>
    </row>
    <row r="2297" spans="1:42" ht="22.5" customHeight="1" x14ac:dyDescent="0.25">
      <c r="A2297" s="68" t="str">
        <f t="shared" si="578"/>
        <v>2190.</v>
      </c>
      <c r="B2297" s="25">
        <v>4643</v>
      </c>
      <c r="C2297" s="36" t="s">
        <v>1791</v>
      </c>
      <c r="D2297" s="25">
        <v>1967</v>
      </c>
      <c r="E2297" s="111" t="s">
        <v>2932</v>
      </c>
      <c r="F2297" s="68" t="s">
        <v>2933</v>
      </c>
      <c r="G2297" s="25">
        <v>5</v>
      </c>
      <c r="H2297" s="25">
        <v>5</v>
      </c>
      <c r="I2297" s="176">
        <v>5377.6</v>
      </c>
      <c r="J2297" s="176">
        <v>4970.1000000000004</v>
      </c>
      <c r="K2297" s="176">
        <v>4970.1000000000004</v>
      </c>
      <c r="L2297" s="267">
        <v>222</v>
      </c>
      <c r="M2297" s="176">
        <f t="shared" ref="M2297" si="579">R2297+T2297+V2297+X2297+Z2297+AB2297+AE2297+AF2297</f>
        <v>167902.43</v>
      </c>
      <c r="N2297" s="144"/>
      <c r="O2297" s="142"/>
      <c r="P2297" s="144"/>
      <c r="Q2297" s="144">
        <f t="shared" ref="Q2297" si="580">M2297</f>
        <v>167902.43</v>
      </c>
      <c r="R2297" s="144">
        <v>115500</v>
      </c>
      <c r="S2297" s="30"/>
      <c r="T2297" s="144"/>
      <c r="U2297" s="144"/>
      <c r="V2297" s="144"/>
      <c r="W2297" s="144"/>
      <c r="X2297" s="144"/>
      <c r="Y2297" s="144"/>
      <c r="Z2297" s="144"/>
      <c r="AA2297" s="144"/>
      <c r="AB2297" s="144"/>
      <c r="AC2297" s="323"/>
      <c r="AD2297" s="323"/>
      <c r="AE2297" s="144"/>
      <c r="AF2297" s="144">
        <v>52402.43</v>
      </c>
      <c r="AG2297" s="324">
        <v>2025</v>
      </c>
      <c r="AH2297" s="135"/>
      <c r="AI2297" s="177"/>
      <c r="AJ2297" s="177"/>
      <c r="AK2297" s="141">
        <f t="shared" si="569"/>
        <v>2190</v>
      </c>
      <c r="AL2297" s="35" t="s">
        <v>153</v>
      </c>
      <c r="AM2297" s="141" t="str">
        <f t="shared" si="570"/>
        <v>2190.</v>
      </c>
      <c r="AN2297" s="147"/>
      <c r="AO2297" s="35"/>
      <c r="AP2297" s="16"/>
    </row>
    <row r="2298" spans="1:42" ht="22.5" customHeight="1" x14ac:dyDescent="0.25">
      <c r="A2298" s="68" t="str">
        <f t="shared" si="578"/>
        <v>2191.</v>
      </c>
      <c r="B2298" s="25">
        <v>4173</v>
      </c>
      <c r="C2298" s="300" t="s">
        <v>997</v>
      </c>
      <c r="D2298" s="25">
        <v>1955</v>
      </c>
      <c r="E2298" s="111" t="s">
        <v>2932</v>
      </c>
      <c r="F2298" s="68" t="s">
        <v>2934</v>
      </c>
      <c r="G2298" s="25">
        <v>3</v>
      </c>
      <c r="H2298" s="25">
        <v>3</v>
      </c>
      <c r="I2298" s="176">
        <v>1880.5</v>
      </c>
      <c r="J2298" s="176">
        <v>1498.9</v>
      </c>
      <c r="K2298" s="176">
        <v>1498.9</v>
      </c>
      <c r="L2298" s="267">
        <v>46</v>
      </c>
      <c r="M2298" s="176">
        <f>R2298+T2298+V2298+X2298+Z2298+AB2298+AE2298+AF2298</f>
        <v>984740.69</v>
      </c>
      <c r="N2298" s="144"/>
      <c r="O2298" s="142"/>
      <c r="P2298" s="144"/>
      <c r="Q2298" s="144">
        <f>M2298</f>
        <v>984740.69</v>
      </c>
      <c r="R2298" s="144">
        <v>831600</v>
      </c>
      <c r="S2298" s="30"/>
      <c r="T2298" s="144"/>
      <c r="U2298" s="144"/>
      <c r="V2298" s="144"/>
      <c r="W2298" s="144"/>
      <c r="X2298" s="144"/>
      <c r="Y2298" s="144"/>
      <c r="Z2298" s="144"/>
      <c r="AA2298" s="144"/>
      <c r="AB2298" s="144"/>
      <c r="AC2298" s="144"/>
      <c r="AD2298" s="144"/>
      <c r="AE2298" s="144"/>
      <c r="AF2298" s="144">
        <v>153140.69</v>
      </c>
      <c r="AG2298" s="324">
        <v>2025</v>
      </c>
      <c r="AH2298" s="135"/>
      <c r="AI2298" s="177"/>
      <c r="AJ2298" s="177"/>
      <c r="AK2298" s="141">
        <f t="shared" si="569"/>
        <v>2191</v>
      </c>
      <c r="AL2298" s="35" t="s">
        <v>153</v>
      </c>
      <c r="AM2298" s="141" t="str">
        <f t="shared" si="570"/>
        <v>2191.</v>
      </c>
      <c r="AN2298" s="147"/>
      <c r="AO2298" s="35"/>
      <c r="AP2298" s="16"/>
    </row>
    <row r="2299" spans="1:42" ht="22.5" customHeight="1" x14ac:dyDescent="0.25">
      <c r="A2299" s="68" t="str">
        <f t="shared" si="578"/>
        <v>2192.</v>
      </c>
      <c r="B2299" s="25">
        <v>4501</v>
      </c>
      <c r="C2299" s="300" t="s">
        <v>1015</v>
      </c>
      <c r="D2299" s="25">
        <v>1955</v>
      </c>
      <c r="E2299" s="111" t="s">
        <v>2932</v>
      </c>
      <c r="F2299" s="68" t="s">
        <v>2934</v>
      </c>
      <c r="G2299" s="25">
        <v>4</v>
      </c>
      <c r="H2299" s="25">
        <v>8</v>
      </c>
      <c r="I2299" s="176">
        <v>5701.9</v>
      </c>
      <c r="J2299" s="176">
        <v>4555.3999999999996</v>
      </c>
      <c r="K2299" s="176">
        <v>4555.3999999999996</v>
      </c>
      <c r="L2299" s="267">
        <v>157</v>
      </c>
      <c r="M2299" s="176">
        <f>R2299+T2299+V2299+X2299+Z2299+AB2299+AE2299+AF2299</f>
        <v>2606481.4899999998</v>
      </c>
      <c r="N2299" s="144"/>
      <c r="O2299" s="142"/>
      <c r="P2299" s="144"/>
      <c r="Q2299" s="144">
        <f>M2299</f>
        <v>2606481.4899999998</v>
      </c>
      <c r="R2299" s="144">
        <v>2140769.4</v>
      </c>
      <c r="S2299" s="30"/>
      <c r="T2299" s="144"/>
      <c r="U2299" s="144"/>
      <c r="V2299" s="144"/>
      <c r="W2299" s="144"/>
      <c r="X2299" s="144"/>
      <c r="Y2299" s="144"/>
      <c r="Z2299" s="144"/>
      <c r="AA2299" s="144"/>
      <c r="AB2299" s="144"/>
      <c r="AC2299" s="144"/>
      <c r="AD2299" s="144"/>
      <c r="AE2299" s="144"/>
      <c r="AF2299" s="144">
        <v>465712.09</v>
      </c>
      <c r="AG2299" s="324">
        <v>2025</v>
      </c>
      <c r="AH2299" s="128"/>
      <c r="AI2299" s="177"/>
      <c r="AJ2299" s="177"/>
      <c r="AK2299" s="141">
        <f t="shared" si="569"/>
        <v>2192</v>
      </c>
      <c r="AL2299" s="35" t="s">
        <v>153</v>
      </c>
      <c r="AM2299" s="141" t="str">
        <f t="shared" si="570"/>
        <v>2192.</v>
      </c>
      <c r="AN2299" s="147"/>
      <c r="AO2299" s="35"/>
      <c r="AP2299" s="16"/>
    </row>
    <row r="2300" spans="1:42" ht="22.5" customHeight="1" x14ac:dyDescent="0.25">
      <c r="A2300" s="68" t="str">
        <f t="shared" si="578"/>
        <v>2193.</v>
      </c>
      <c r="B2300" s="25">
        <v>5103</v>
      </c>
      <c r="C2300" s="202" t="s">
        <v>979</v>
      </c>
      <c r="D2300" s="25">
        <v>1956</v>
      </c>
      <c r="E2300" s="111" t="s">
        <v>2932</v>
      </c>
      <c r="F2300" s="68" t="s">
        <v>2934</v>
      </c>
      <c r="G2300" s="25">
        <v>3</v>
      </c>
      <c r="H2300" s="25">
        <v>3</v>
      </c>
      <c r="I2300" s="144">
        <v>1972.21</v>
      </c>
      <c r="J2300" s="144">
        <v>1566.1</v>
      </c>
      <c r="K2300" s="144">
        <v>1566.1</v>
      </c>
      <c r="L2300" s="30">
        <v>52</v>
      </c>
      <c r="M2300" s="176">
        <f>R2300+T2300+V2300+X2300+Z2300+AB2300+AE2300+AF2300</f>
        <v>1087934.6400000001</v>
      </c>
      <c r="N2300" s="144"/>
      <c r="O2300" s="142"/>
      <c r="P2300" s="144"/>
      <c r="Q2300" s="144">
        <f>M2300</f>
        <v>1087934.6400000001</v>
      </c>
      <c r="R2300" s="144">
        <v>947100</v>
      </c>
      <c r="S2300" s="30"/>
      <c r="T2300" s="144"/>
      <c r="U2300" s="144"/>
      <c r="V2300" s="144"/>
      <c r="W2300" s="144"/>
      <c r="X2300" s="144"/>
      <c r="Y2300" s="144"/>
      <c r="Z2300" s="144"/>
      <c r="AA2300" s="144"/>
      <c r="AB2300" s="144"/>
      <c r="AC2300" s="144"/>
      <c r="AD2300" s="144"/>
      <c r="AE2300" s="144"/>
      <c r="AF2300" s="144">
        <v>140834.64000000001</v>
      </c>
      <c r="AG2300" s="324">
        <v>2025</v>
      </c>
      <c r="AH2300" s="129"/>
      <c r="AI2300" s="216"/>
      <c r="AJ2300" s="177"/>
      <c r="AK2300" s="141">
        <f t="shared" si="569"/>
        <v>2193</v>
      </c>
      <c r="AL2300" s="35" t="s">
        <v>153</v>
      </c>
      <c r="AM2300" s="141" t="str">
        <f t="shared" si="570"/>
        <v>2193.</v>
      </c>
      <c r="AN2300" s="147"/>
      <c r="AO2300" s="35"/>
      <c r="AP2300" s="16"/>
    </row>
    <row r="2301" spans="1:42" ht="22.5" customHeight="1" x14ac:dyDescent="0.25">
      <c r="A2301" s="68" t="str">
        <f t="shared" si="578"/>
        <v>2194.</v>
      </c>
      <c r="B2301" s="25">
        <v>4500</v>
      </c>
      <c r="C2301" s="300" t="s">
        <v>1014</v>
      </c>
      <c r="D2301" s="25">
        <v>1956</v>
      </c>
      <c r="E2301" s="111" t="s">
        <v>2932</v>
      </c>
      <c r="F2301" s="68" t="s">
        <v>2934</v>
      </c>
      <c r="G2301" s="25">
        <v>4</v>
      </c>
      <c r="H2301" s="25">
        <v>8</v>
      </c>
      <c r="I2301" s="176">
        <v>5299.6</v>
      </c>
      <c r="J2301" s="176">
        <v>4454.3999999999996</v>
      </c>
      <c r="K2301" s="176">
        <v>4454.3999999999996</v>
      </c>
      <c r="L2301" s="267">
        <v>158</v>
      </c>
      <c r="M2301" s="176">
        <f>R2301+T2301+V2301+X2301+Z2301+AB2301+AE2301+AF2301</f>
        <v>3021480</v>
      </c>
      <c r="N2301" s="144"/>
      <c r="O2301" s="142"/>
      <c r="P2301" s="144"/>
      <c r="Q2301" s="144">
        <f>M2301</f>
        <v>3021480</v>
      </c>
      <c r="R2301" s="144">
        <v>3021480</v>
      </c>
      <c r="S2301" s="30"/>
      <c r="T2301" s="144"/>
      <c r="U2301" s="144"/>
      <c r="V2301" s="144"/>
      <c r="W2301" s="144"/>
      <c r="X2301" s="144"/>
      <c r="Y2301" s="144"/>
      <c r="Z2301" s="144"/>
      <c r="AA2301" s="144"/>
      <c r="AB2301" s="144"/>
      <c r="AC2301" s="144"/>
      <c r="AD2301" s="144"/>
      <c r="AE2301" s="144"/>
      <c r="AF2301" s="144"/>
      <c r="AG2301" s="324">
        <v>2025</v>
      </c>
      <c r="AH2301" s="135"/>
      <c r="AI2301" s="177"/>
      <c r="AJ2301" s="177"/>
      <c r="AK2301" s="141">
        <f t="shared" si="569"/>
        <v>2194</v>
      </c>
      <c r="AL2301" s="35" t="s">
        <v>153</v>
      </c>
      <c r="AM2301" s="141" t="str">
        <f t="shared" si="570"/>
        <v>2194.</v>
      </c>
      <c r="AN2301" s="147"/>
      <c r="AO2301" s="35"/>
      <c r="AP2301" s="16"/>
    </row>
    <row r="2302" spans="1:42" ht="22.5" customHeight="1" x14ac:dyDescent="0.25">
      <c r="A2302" s="68" t="str">
        <f t="shared" si="578"/>
        <v>2195.</v>
      </c>
      <c r="B2302" s="25">
        <v>4485</v>
      </c>
      <c r="C2302" s="175" t="s">
        <v>1013</v>
      </c>
      <c r="D2302" s="25">
        <v>1957</v>
      </c>
      <c r="E2302" s="111" t="s">
        <v>2932</v>
      </c>
      <c r="F2302" s="68" t="s">
        <v>2934</v>
      </c>
      <c r="G2302" s="25">
        <v>3</v>
      </c>
      <c r="H2302" s="25">
        <v>3</v>
      </c>
      <c r="I2302" s="176">
        <v>1728.5</v>
      </c>
      <c r="J2302" s="144">
        <v>1484.7</v>
      </c>
      <c r="K2302" s="176">
        <v>1484.7</v>
      </c>
      <c r="L2302" s="267">
        <v>53</v>
      </c>
      <c r="M2302" s="176">
        <f>R2302+T2302+V2302+X2302+Z2302+AB2302+AE2302+AF2302</f>
        <v>2051205.57</v>
      </c>
      <c r="N2302" s="144"/>
      <c r="O2302" s="142"/>
      <c r="P2302" s="144"/>
      <c r="Q2302" s="144">
        <f>M2302</f>
        <v>2051205.57</v>
      </c>
      <c r="R2302" s="144">
        <v>1894200</v>
      </c>
      <c r="S2302" s="30"/>
      <c r="T2302" s="144"/>
      <c r="U2302" s="144"/>
      <c r="V2302" s="144"/>
      <c r="W2302" s="144"/>
      <c r="X2302" s="144"/>
      <c r="Y2302" s="144"/>
      <c r="Z2302" s="144"/>
      <c r="AA2302" s="144"/>
      <c r="AB2302" s="144"/>
      <c r="AC2302" s="144"/>
      <c r="AD2302" s="144"/>
      <c r="AE2302" s="144"/>
      <c r="AF2302" s="144">
        <v>157005.57</v>
      </c>
      <c r="AG2302" s="324">
        <v>2025</v>
      </c>
      <c r="AH2302" s="135"/>
      <c r="AI2302" s="177"/>
      <c r="AJ2302" s="177"/>
      <c r="AK2302" s="141">
        <f t="shared" si="569"/>
        <v>2195</v>
      </c>
      <c r="AL2302" s="35" t="s">
        <v>153</v>
      </c>
      <c r="AM2302" s="141" t="str">
        <f t="shared" si="570"/>
        <v>2195.</v>
      </c>
      <c r="AN2302" s="147"/>
      <c r="AO2302" s="35"/>
      <c r="AP2302" s="16"/>
    </row>
    <row r="2303" spans="1:42" ht="22.5" customHeight="1" x14ac:dyDescent="0.25">
      <c r="A2303" s="68" t="str">
        <f t="shared" si="578"/>
        <v>2196.</v>
      </c>
      <c r="B2303" s="25">
        <v>5173</v>
      </c>
      <c r="C2303" s="175" t="s">
        <v>1042</v>
      </c>
      <c r="D2303" s="25">
        <v>1958</v>
      </c>
      <c r="E2303" s="111" t="s">
        <v>2932</v>
      </c>
      <c r="F2303" s="68" t="s">
        <v>2934</v>
      </c>
      <c r="G2303" s="25">
        <v>2</v>
      </c>
      <c r="H2303" s="25">
        <v>2</v>
      </c>
      <c r="I2303" s="144">
        <v>569.11</v>
      </c>
      <c r="J2303" s="144">
        <v>525.9</v>
      </c>
      <c r="K2303" s="144">
        <v>525.9</v>
      </c>
      <c r="L2303" s="30">
        <v>43</v>
      </c>
      <c r="M2303" s="176">
        <f t="shared" ref="M2303" si="581">R2303+T2303+V2303+X2303+Z2303+AB2303+AE2303+AF2303</f>
        <v>511777.92</v>
      </c>
      <c r="N2303" s="144"/>
      <c r="O2303" s="142"/>
      <c r="P2303" s="144"/>
      <c r="Q2303" s="144">
        <f t="shared" ref="Q2303" si="582">M2303</f>
        <v>511777.92</v>
      </c>
      <c r="R2303" s="144">
        <v>462000</v>
      </c>
      <c r="S2303" s="30"/>
      <c r="T2303" s="144"/>
      <c r="U2303" s="144"/>
      <c r="V2303" s="144"/>
      <c r="W2303" s="144"/>
      <c r="X2303" s="144"/>
      <c r="Y2303" s="144"/>
      <c r="Z2303" s="144"/>
      <c r="AA2303" s="144"/>
      <c r="AB2303" s="144"/>
      <c r="AC2303" s="144"/>
      <c r="AD2303" s="144"/>
      <c r="AE2303" s="144"/>
      <c r="AF2303" s="144">
        <v>49777.919999999998</v>
      </c>
      <c r="AG2303" s="324">
        <v>2025</v>
      </c>
      <c r="AH2303" s="128"/>
      <c r="AI2303" s="177"/>
      <c r="AJ2303" s="177"/>
      <c r="AK2303" s="141">
        <f t="shared" si="569"/>
        <v>2196</v>
      </c>
      <c r="AL2303" s="35" t="s">
        <v>153</v>
      </c>
      <c r="AM2303" s="141" t="str">
        <f t="shared" si="570"/>
        <v>2196.</v>
      </c>
      <c r="AN2303" s="147"/>
      <c r="AO2303" s="35"/>
      <c r="AP2303" s="16"/>
    </row>
    <row r="2304" spans="1:42" ht="22.5" customHeight="1" x14ac:dyDescent="0.25">
      <c r="A2304" s="68" t="str">
        <f t="shared" si="578"/>
        <v>2197.</v>
      </c>
      <c r="B2304" s="25">
        <v>5334</v>
      </c>
      <c r="C2304" s="137" t="s">
        <v>985</v>
      </c>
      <c r="D2304" s="25">
        <v>1959</v>
      </c>
      <c r="E2304" s="111" t="s">
        <v>2932</v>
      </c>
      <c r="F2304" s="68" t="s">
        <v>2934</v>
      </c>
      <c r="G2304" s="25">
        <v>3</v>
      </c>
      <c r="H2304" s="25">
        <v>2</v>
      </c>
      <c r="I2304" s="144">
        <v>732.2</v>
      </c>
      <c r="J2304" s="144">
        <v>732.2</v>
      </c>
      <c r="K2304" s="144">
        <v>732.2</v>
      </c>
      <c r="L2304" s="30">
        <v>35</v>
      </c>
      <c r="M2304" s="176">
        <f>R2304+T2304+V2304+X2304+Z2304+AB2304+AE2304+AF2304</f>
        <v>419959.79</v>
      </c>
      <c r="N2304" s="144"/>
      <c r="O2304" s="142"/>
      <c r="P2304" s="144"/>
      <c r="Q2304" s="144">
        <f>M2304</f>
        <v>419959.79</v>
      </c>
      <c r="R2304" s="144">
        <v>332640</v>
      </c>
      <c r="S2304" s="30"/>
      <c r="T2304" s="144"/>
      <c r="U2304" s="144"/>
      <c r="V2304" s="144"/>
      <c r="W2304" s="144"/>
      <c r="X2304" s="144"/>
      <c r="Y2304" s="144"/>
      <c r="Z2304" s="144"/>
      <c r="AA2304" s="144"/>
      <c r="AB2304" s="144"/>
      <c r="AC2304" s="144"/>
      <c r="AD2304" s="144"/>
      <c r="AE2304" s="144"/>
      <c r="AF2304" s="144">
        <v>87319.79</v>
      </c>
      <c r="AG2304" s="324">
        <v>2025</v>
      </c>
      <c r="AH2304" s="129"/>
      <c r="AI2304" s="216"/>
      <c r="AJ2304" s="177"/>
      <c r="AK2304" s="141">
        <f t="shared" si="569"/>
        <v>2197</v>
      </c>
      <c r="AL2304" s="35" t="s">
        <v>153</v>
      </c>
      <c r="AM2304" s="141" t="str">
        <f t="shared" si="570"/>
        <v>2197.</v>
      </c>
      <c r="AN2304" s="147"/>
      <c r="AO2304" s="35"/>
      <c r="AP2304" s="16"/>
    </row>
    <row r="2305" spans="1:42" ht="22.5" customHeight="1" x14ac:dyDescent="0.25">
      <c r="A2305" s="68" t="str">
        <f t="shared" si="578"/>
        <v>2198.</v>
      </c>
      <c r="B2305" s="25">
        <v>5365</v>
      </c>
      <c r="C2305" s="300" t="s">
        <v>1048</v>
      </c>
      <c r="D2305" s="25">
        <v>1959</v>
      </c>
      <c r="E2305" s="111" t="s">
        <v>2932</v>
      </c>
      <c r="F2305" s="68" t="s">
        <v>2934</v>
      </c>
      <c r="G2305" s="25">
        <v>2</v>
      </c>
      <c r="H2305" s="25">
        <v>2</v>
      </c>
      <c r="I2305" s="144">
        <v>601.70000000000005</v>
      </c>
      <c r="J2305" s="144">
        <v>556.1</v>
      </c>
      <c r="K2305" s="144">
        <v>556.1</v>
      </c>
      <c r="L2305" s="30">
        <v>25</v>
      </c>
      <c r="M2305" s="176">
        <f>R2305+T2305+V2305+X2305+Z2305+AB2305+AE2305+AF2305</f>
        <v>411512.11</v>
      </c>
      <c r="N2305" s="144"/>
      <c r="O2305" s="142"/>
      <c r="P2305" s="144"/>
      <c r="Q2305" s="144">
        <f>M2305</f>
        <v>411512.11</v>
      </c>
      <c r="R2305" s="144">
        <v>360360</v>
      </c>
      <c r="S2305" s="30"/>
      <c r="T2305" s="144"/>
      <c r="U2305" s="144"/>
      <c r="V2305" s="144"/>
      <c r="W2305" s="144"/>
      <c r="X2305" s="144"/>
      <c r="Y2305" s="144"/>
      <c r="Z2305" s="144"/>
      <c r="AA2305" s="144"/>
      <c r="AB2305" s="144"/>
      <c r="AC2305" s="144"/>
      <c r="AD2305" s="144"/>
      <c r="AE2305" s="144"/>
      <c r="AF2305" s="144">
        <v>51152.11</v>
      </c>
      <c r="AG2305" s="324">
        <v>2025</v>
      </c>
      <c r="AH2305" s="135"/>
      <c r="AI2305" s="177"/>
      <c r="AJ2305" s="177"/>
      <c r="AK2305" s="141">
        <f t="shared" si="569"/>
        <v>2198</v>
      </c>
      <c r="AL2305" s="35" t="s">
        <v>153</v>
      </c>
      <c r="AM2305" s="141" t="str">
        <f t="shared" si="570"/>
        <v>2198.</v>
      </c>
      <c r="AN2305" s="147"/>
      <c r="AO2305" s="35"/>
      <c r="AP2305" s="16"/>
    </row>
    <row r="2306" spans="1:42" ht="22.5" customHeight="1" x14ac:dyDescent="0.25">
      <c r="A2306" s="68" t="str">
        <f t="shared" si="578"/>
        <v>2199.</v>
      </c>
      <c r="B2306" s="25">
        <v>4646</v>
      </c>
      <c r="C2306" s="202" t="s">
        <v>820</v>
      </c>
      <c r="D2306" s="25">
        <v>1960</v>
      </c>
      <c r="E2306" s="111" t="s">
        <v>2932</v>
      </c>
      <c r="F2306" s="68" t="s">
        <v>2934</v>
      </c>
      <c r="G2306" s="25">
        <v>4</v>
      </c>
      <c r="H2306" s="25">
        <v>3</v>
      </c>
      <c r="I2306" s="144">
        <v>2547.86</v>
      </c>
      <c r="J2306" s="144">
        <v>2443.6</v>
      </c>
      <c r="K2306" s="144">
        <v>2341.8000000000002</v>
      </c>
      <c r="L2306" s="30">
        <v>158</v>
      </c>
      <c r="M2306" s="176">
        <f t="shared" ref="M2306:M2324" si="583">R2306+T2306+V2306+X2306+Z2306+AB2306+AE2306+AF2306</f>
        <v>1373677.83</v>
      </c>
      <c r="N2306" s="144"/>
      <c r="O2306" s="142"/>
      <c r="P2306" s="144"/>
      <c r="Q2306" s="144">
        <f t="shared" ref="Q2306:Q2324" si="584">M2306</f>
        <v>1373677.83</v>
      </c>
      <c r="R2306" s="144">
        <v>1201200</v>
      </c>
      <c r="S2306" s="30"/>
      <c r="T2306" s="144"/>
      <c r="U2306" s="144"/>
      <c r="V2306" s="144"/>
      <c r="W2306" s="144"/>
      <c r="X2306" s="144"/>
      <c r="Y2306" s="144"/>
      <c r="Z2306" s="144"/>
      <c r="AA2306" s="144"/>
      <c r="AB2306" s="144"/>
      <c r="AC2306" s="144"/>
      <c r="AD2306" s="144"/>
      <c r="AE2306" s="144"/>
      <c r="AF2306" s="144">
        <v>172477.83</v>
      </c>
      <c r="AG2306" s="324">
        <v>2025</v>
      </c>
      <c r="AH2306" s="129"/>
      <c r="AI2306" s="216"/>
      <c r="AJ2306" s="177"/>
      <c r="AK2306" s="141">
        <f t="shared" si="569"/>
        <v>2199</v>
      </c>
      <c r="AL2306" s="35" t="s">
        <v>153</v>
      </c>
      <c r="AM2306" s="141" t="str">
        <f t="shared" si="570"/>
        <v>2199.</v>
      </c>
      <c r="AN2306" s="147"/>
      <c r="AO2306" s="35"/>
      <c r="AP2306" s="16"/>
    </row>
    <row r="2307" spans="1:42" ht="22.5" customHeight="1" x14ac:dyDescent="0.25">
      <c r="A2307" s="68" t="str">
        <f t="shared" si="578"/>
        <v>2200.</v>
      </c>
      <c r="B2307" s="25">
        <v>4654</v>
      </c>
      <c r="C2307" s="300" t="s">
        <v>822</v>
      </c>
      <c r="D2307" s="25">
        <v>1960</v>
      </c>
      <c r="E2307" s="111" t="s">
        <v>2932</v>
      </c>
      <c r="F2307" s="68" t="s">
        <v>2934</v>
      </c>
      <c r="G2307" s="25">
        <v>5</v>
      </c>
      <c r="H2307" s="25">
        <v>9</v>
      </c>
      <c r="I2307" s="176">
        <v>1027.8</v>
      </c>
      <c r="J2307" s="176">
        <v>954.7</v>
      </c>
      <c r="K2307" s="176">
        <v>954.7</v>
      </c>
      <c r="L2307" s="267">
        <v>38</v>
      </c>
      <c r="M2307" s="176">
        <f t="shared" si="583"/>
        <v>738913.15</v>
      </c>
      <c r="N2307" s="144"/>
      <c r="O2307" s="142"/>
      <c r="P2307" s="144"/>
      <c r="Q2307" s="144">
        <f t="shared" si="584"/>
        <v>738913.15</v>
      </c>
      <c r="R2307" s="144">
        <v>646800</v>
      </c>
      <c r="S2307" s="30"/>
      <c r="T2307" s="144"/>
      <c r="U2307" s="144"/>
      <c r="V2307" s="144"/>
      <c r="W2307" s="144"/>
      <c r="X2307" s="144"/>
      <c r="Y2307" s="144"/>
      <c r="Z2307" s="144"/>
      <c r="AA2307" s="144"/>
      <c r="AB2307" s="144"/>
      <c r="AC2307" s="144"/>
      <c r="AD2307" s="144"/>
      <c r="AE2307" s="144"/>
      <c r="AF2307" s="144">
        <v>92113.15</v>
      </c>
      <c r="AG2307" s="324">
        <v>2025</v>
      </c>
      <c r="AH2307" s="135"/>
      <c r="AI2307" s="177"/>
      <c r="AJ2307" s="177"/>
      <c r="AK2307" s="141">
        <f t="shared" si="569"/>
        <v>2200</v>
      </c>
      <c r="AL2307" s="35" t="s">
        <v>153</v>
      </c>
      <c r="AM2307" s="141" t="str">
        <f t="shared" si="570"/>
        <v>2200.</v>
      </c>
      <c r="AN2307" s="147"/>
      <c r="AO2307" s="35"/>
      <c r="AP2307" s="16"/>
    </row>
    <row r="2308" spans="1:42" ht="22.5" customHeight="1" x14ac:dyDescent="0.25">
      <c r="A2308" s="68" t="str">
        <f t="shared" si="578"/>
        <v>2201.</v>
      </c>
      <c r="B2308" s="25">
        <v>4521</v>
      </c>
      <c r="C2308" s="36" t="s">
        <v>1800</v>
      </c>
      <c r="D2308" s="25">
        <v>1963</v>
      </c>
      <c r="E2308" s="111" t="s">
        <v>2932</v>
      </c>
      <c r="F2308" s="68" t="s">
        <v>2934</v>
      </c>
      <c r="G2308" s="25">
        <v>4</v>
      </c>
      <c r="H2308" s="25">
        <v>4</v>
      </c>
      <c r="I2308" s="144">
        <v>2724.8</v>
      </c>
      <c r="J2308" s="144">
        <v>2524.6</v>
      </c>
      <c r="K2308" s="144">
        <v>2524.6</v>
      </c>
      <c r="L2308" s="30">
        <v>125</v>
      </c>
      <c r="M2308" s="176">
        <f t="shared" si="583"/>
        <v>1405984.18</v>
      </c>
      <c r="N2308" s="144"/>
      <c r="O2308" s="142"/>
      <c r="P2308" s="144"/>
      <c r="Q2308" s="144">
        <f t="shared" si="584"/>
        <v>1405984.18</v>
      </c>
      <c r="R2308" s="144">
        <v>1205820</v>
      </c>
      <c r="S2308" s="30"/>
      <c r="T2308" s="144"/>
      <c r="U2308" s="144"/>
      <c r="V2308" s="144"/>
      <c r="W2308" s="144"/>
      <c r="X2308" s="144"/>
      <c r="Y2308" s="144"/>
      <c r="Z2308" s="144"/>
      <c r="AA2308" s="144"/>
      <c r="AB2308" s="144"/>
      <c r="AC2308" s="144"/>
      <c r="AD2308" s="144"/>
      <c r="AE2308" s="144"/>
      <c r="AF2308" s="144">
        <v>200164.18</v>
      </c>
      <c r="AG2308" s="324">
        <v>2025</v>
      </c>
      <c r="AH2308" s="128"/>
      <c r="AI2308" s="177"/>
      <c r="AJ2308" s="177"/>
      <c r="AK2308" s="141">
        <f t="shared" si="569"/>
        <v>2201</v>
      </c>
      <c r="AL2308" s="35" t="s">
        <v>153</v>
      </c>
      <c r="AM2308" s="141" t="str">
        <f t="shared" si="570"/>
        <v>2201.</v>
      </c>
      <c r="AN2308" s="147"/>
      <c r="AO2308" s="35"/>
      <c r="AP2308" s="16"/>
    </row>
    <row r="2309" spans="1:42" ht="22.5" customHeight="1" x14ac:dyDescent="0.25">
      <c r="A2309" s="68" t="str">
        <f t="shared" si="578"/>
        <v>2202.</v>
      </c>
      <c r="B2309" s="25">
        <v>4842</v>
      </c>
      <c r="C2309" s="300" t="s">
        <v>1061</v>
      </c>
      <c r="D2309" s="25">
        <v>1964</v>
      </c>
      <c r="E2309" s="111" t="s">
        <v>2932</v>
      </c>
      <c r="F2309" s="68" t="s">
        <v>2934</v>
      </c>
      <c r="G2309" s="25">
        <v>5</v>
      </c>
      <c r="H2309" s="25">
        <v>4</v>
      </c>
      <c r="I2309" s="176">
        <v>3113.6</v>
      </c>
      <c r="J2309" s="144">
        <v>2027.1</v>
      </c>
      <c r="K2309" s="176">
        <v>2027.1</v>
      </c>
      <c r="L2309" s="267">
        <v>164</v>
      </c>
      <c r="M2309" s="176">
        <f t="shared" si="583"/>
        <v>808111.34</v>
      </c>
      <c r="N2309" s="144"/>
      <c r="O2309" s="142"/>
      <c r="P2309" s="144"/>
      <c r="Q2309" s="144">
        <f t="shared" si="584"/>
        <v>808111.34</v>
      </c>
      <c r="R2309" s="144">
        <v>546546</v>
      </c>
      <c r="S2309" s="30"/>
      <c r="T2309" s="144"/>
      <c r="U2309" s="144"/>
      <c r="V2309" s="144"/>
      <c r="W2309" s="144"/>
      <c r="X2309" s="144"/>
      <c r="Y2309" s="144"/>
      <c r="Z2309" s="144"/>
      <c r="AA2309" s="144"/>
      <c r="AB2309" s="144"/>
      <c r="AC2309" s="144"/>
      <c r="AD2309" s="144"/>
      <c r="AE2309" s="144"/>
      <c r="AF2309" s="144">
        <v>261565.34</v>
      </c>
      <c r="AG2309" s="324">
        <v>2025</v>
      </c>
      <c r="AH2309" s="135"/>
      <c r="AI2309" s="177"/>
      <c r="AJ2309" s="177"/>
      <c r="AK2309" s="141">
        <f t="shared" si="569"/>
        <v>2202</v>
      </c>
      <c r="AL2309" s="35" t="s">
        <v>153</v>
      </c>
      <c r="AM2309" s="141" t="str">
        <f t="shared" si="570"/>
        <v>2202.</v>
      </c>
      <c r="AN2309" s="147"/>
      <c r="AO2309" s="35"/>
      <c r="AP2309" s="16"/>
    </row>
    <row r="2310" spans="1:42" ht="23.25" customHeight="1" x14ac:dyDescent="0.25">
      <c r="A2310" s="68" t="str">
        <f t="shared" si="578"/>
        <v>2203.</v>
      </c>
      <c r="B2310" s="25">
        <v>4151</v>
      </c>
      <c r="C2310" s="36" t="s">
        <v>1794</v>
      </c>
      <c r="D2310" s="25">
        <v>1965</v>
      </c>
      <c r="E2310" s="111" t="s">
        <v>2932</v>
      </c>
      <c r="F2310" s="68" t="s">
        <v>2934</v>
      </c>
      <c r="G2310" s="25">
        <v>5</v>
      </c>
      <c r="H2310" s="25">
        <v>6</v>
      </c>
      <c r="I2310" s="144">
        <v>4829.1000000000004</v>
      </c>
      <c r="J2310" s="144">
        <v>5165.3999999999996</v>
      </c>
      <c r="K2310" s="144">
        <v>4128.3</v>
      </c>
      <c r="L2310" s="30">
        <v>177</v>
      </c>
      <c r="M2310" s="176">
        <f t="shared" si="583"/>
        <v>1563298.03</v>
      </c>
      <c r="N2310" s="144"/>
      <c r="O2310" s="142"/>
      <c r="P2310" s="144"/>
      <c r="Q2310" s="144">
        <f t="shared" si="584"/>
        <v>1563298.03</v>
      </c>
      <c r="R2310" s="144">
        <v>1247400</v>
      </c>
      <c r="S2310" s="30"/>
      <c r="T2310" s="144"/>
      <c r="U2310" s="144"/>
      <c r="V2310" s="144"/>
      <c r="W2310" s="144"/>
      <c r="X2310" s="144"/>
      <c r="Y2310" s="144"/>
      <c r="Z2310" s="144"/>
      <c r="AA2310" s="144"/>
      <c r="AB2310" s="144"/>
      <c r="AC2310" s="323"/>
      <c r="AD2310" s="323"/>
      <c r="AE2310" s="144"/>
      <c r="AF2310" s="144">
        <v>315898.03000000003</v>
      </c>
      <c r="AG2310" s="324">
        <v>2025</v>
      </c>
      <c r="AH2310" s="128"/>
      <c r="AI2310" s="177"/>
      <c r="AJ2310" s="177"/>
      <c r="AK2310" s="141">
        <f t="shared" si="569"/>
        <v>2203</v>
      </c>
      <c r="AL2310" s="35" t="s">
        <v>153</v>
      </c>
      <c r="AM2310" s="141" t="str">
        <f t="shared" si="570"/>
        <v>2203.</v>
      </c>
      <c r="AN2310" s="147"/>
      <c r="AP2310" s="16"/>
    </row>
    <row r="2311" spans="1:42" ht="22.5" customHeight="1" x14ac:dyDescent="0.25">
      <c r="A2311" s="68" t="str">
        <f t="shared" si="578"/>
        <v>2204.</v>
      </c>
      <c r="B2311" s="25">
        <v>5346</v>
      </c>
      <c r="C2311" s="137" t="s">
        <v>986</v>
      </c>
      <c r="D2311" s="25">
        <v>1965</v>
      </c>
      <c r="E2311" s="111" t="s">
        <v>2932</v>
      </c>
      <c r="F2311" s="68" t="s">
        <v>2934</v>
      </c>
      <c r="G2311" s="25">
        <v>5</v>
      </c>
      <c r="H2311" s="25">
        <v>3</v>
      </c>
      <c r="I2311" s="144">
        <v>2638</v>
      </c>
      <c r="J2311" s="144">
        <v>1737.7</v>
      </c>
      <c r="K2311" s="144">
        <v>1737.7</v>
      </c>
      <c r="L2311" s="30">
        <v>191</v>
      </c>
      <c r="M2311" s="176">
        <f>R2311+T2311+V2311+X2311+Z2311+AB2311+AE2311+AF2311</f>
        <v>4368011.5999999996</v>
      </c>
      <c r="N2311" s="144"/>
      <c r="O2311" s="142"/>
      <c r="P2311" s="144"/>
      <c r="Q2311" s="144">
        <f>M2311</f>
        <v>4368011.5999999996</v>
      </c>
      <c r="R2311" s="144">
        <v>4368011.5999999996</v>
      </c>
      <c r="S2311" s="30"/>
      <c r="T2311" s="144"/>
      <c r="U2311" s="144"/>
      <c r="V2311" s="144"/>
      <c r="W2311" s="144"/>
      <c r="X2311" s="144"/>
      <c r="Y2311" s="144"/>
      <c r="Z2311" s="144"/>
      <c r="AA2311" s="144"/>
      <c r="AB2311" s="144"/>
      <c r="AC2311" s="144"/>
      <c r="AD2311" s="144"/>
      <c r="AE2311" s="144"/>
      <c r="AF2311" s="144"/>
      <c r="AG2311" s="324">
        <v>2025</v>
      </c>
      <c r="AH2311" s="128"/>
      <c r="AI2311" s="220"/>
      <c r="AJ2311" s="220"/>
      <c r="AK2311" s="141">
        <f t="shared" si="569"/>
        <v>2204</v>
      </c>
      <c r="AL2311" s="35" t="s">
        <v>153</v>
      </c>
      <c r="AM2311" s="141" t="str">
        <f t="shared" si="570"/>
        <v>2204.</v>
      </c>
      <c r="AN2311" s="147"/>
      <c r="AO2311" s="35"/>
      <c r="AP2311" s="16"/>
    </row>
    <row r="2312" spans="1:42" ht="22.5" customHeight="1" x14ac:dyDescent="0.25">
      <c r="A2312" s="68" t="str">
        <f t="shared" si="578"/>
        <v>2205.</v>
      </c>
      <c r="B2312" s="25">
        <v>5349</v>
      </c>
      <c r="C2312" s="300" t="s">
        <v>1153</v>
      </c>
      <c r="D2312" s="25">
        <v>1965</v>
      </c>
      <c r="E2312" s="68" t="s">
        <v>2932</v>
      </c>
      <c r="F2312" s="68" t="s">
        <v>2933</v>
      </c>
      <c r="G2312" s="25">
        <v>5</v>
      </c>
      <c r="H2312" s="25">
        <v>5</v>
      </c>
      <c r="I2312" s="146">
        <v>4807.8999999999996</v>
      </c>
      <c r="J2312" s="146">
        <v>3139.9</v>
      </c>
      <c r="K2312" s="146">
        <v>3139.9</v>
      </c>
      <c r="L2312" s="25">
        <v>265</v>
      </c>
      <c r="M2312" s="144">
        <f t="shared" si="583"/>
        <v>1229369.54</v>
      </c>
      <c r="N2312" s="144"/>
      <c r="O2312" s="142"/>
      <c r="P2312" s="144"/>
      <c r="Q2312" s="144">
        <f t="shared" si="584"/>
        <v>1229369.54</v>
      </c>
      <c r="R2312" s="144">
        <v>919842</v>
      </c>
      <c r="S2312" s="324"/>
      <c r="T2312" s="323"/>
      <c r="U2312" s="323"/>
      <c r="V2312" s="323"/>
      <c r="W2312" s="323"/>
      <c r="X2312" s="323"/>
      <c r="Y2312" s="323"/>
      <c r="Z2312" s="323"/>
      <c r="AA2312" s="323"/>
      <c r="AB2312" s="323"/>
      <c r="AC2312" s="144"/>
      <c r="AD2312" s="144"/>
      <c r="AE2312" s="144"/>
      <c r="AF2312" s="323">
        <v>309527.53999999998</v>
      </c>
      <c r="AG2312" s="324">
        <v>2025</v>
      </c>
      <c r="AH2312" s="128"/>
      <c r="AK2312" s="141">
        <f t="shared" si="569"/>
        <v>2205</v>
      </c>
      <c r="AL2312" s="35" t="s">
        <v>153</v>
      </c>
      <c r="AM2312" s="141" t="str">
        <f t="shared" si="570"/>
        <v>2205.</v>
      </c>
      <c r="AN2312" s="147"/>
      <c r="AO2312" s="35"/>
      <c r="AP2312" s="16"/>
    </row>
    <row r="2313" spans="1:42" ht="22.5" customHeight="1" x14ac:dyDescent="0.25">
      <c r="A2313" s="68" t="str">
        <f t="shared" si="578"/>
        <v>2206.</v>
      </c>
      <c r="B2313" s="25">
        <v>4153</v>
      </c>
      <c r="C2313" s="37" t="s">
        <v>1050</v>
      </c>
      <c r="D2313" s="25">
        <v>1966</v>
      </c>
      <c r="E2313" s="111" t="s">
        <v>2932</v>
      </c>
      <c r="F2313" s="68" t="s">
        <v>2934</v>
      </c>
      <c r="G2313" s="25">
        <v>5</v>
      </c>
      <c r="H2313" s="25">
        <v>6</v>
      </c>
      <c r="I2313" s="176">
        <v>4847.8</v>
      </c>
      <c r="J2313" s="176">
        <v>4775.6000000000004</v>
      </c>
      <c r="K2313" s="176">
        <v>4705</v>
      </c>
      <c r="L2313" s="267">
        <v>200</v>
      </c>
      <c r="M2313" s="176">
        <f t="shared" si="583"/>
        <v>1563230.38</v>
      </c>
      <c r="N2313" s="144"/>
      <c r="O2313" s="142"/>
      <c r="P2313" s="144"/>
      <c r="Q2313" s="144">
        <f t="shared" si="584"/>
        <v>1563230.38</v>
      </c>
      <c r="R2313" s="144">
        <v>1247400</v>
      </c>
      <c r="S2313" s="30"/>
      <c r="T2313" s="144"/>
      <c r="U2313" s="144"/>
      <c r="V2313" s="144"/>
      <c r="W2313" s="144"/>
      <c r="X2313" s="144"/>
      <c r="Y2313" s="144"/>
      <c r="Z2313" s="144"/>
      <c r="AA2313" s="144"/>
      <c r="AB2313" s="144"/>
      <c r="AC2313" s="144"/>
      <c r="AD2313" s="144"/>
      <c r="AE2313" s="144"/>
      <c r="AF2313" s="144">
        <v>315830.38</v>
      </c>
      <c r="AG2313" s="324">
        <v>2025</v>
      </c>
      <c r="AH2313" s="135"/>
      <c r="AI2313" s="177"/>
      <c r="AJ2313" s="177"/>
      <c r="AK2313" s="141">
        <f t="shared" si="569"/>
        <v>2206</v>
      </c>
      <c r="AL2313" s="35" t="s">
        <v>153</v>
      </c>
      <c r="AM2313" s="141" t="str">
        <f t="shared" si="570"/>
        <v>2206.</v>
      </c>
      <c r="AN2313" s="147"/>
      <c r="AO2313" s="35"/>
      <c r="AP2313" s="16"/>
    </row>
    <row r="2314" spans="1:42" ht="22.5" customHeight="1" x14ac:dyDescent="0.25">
      <c r="A2314" s="68" t="str">
        <f t="shared" si="578"/>
        <v>2207.</v>
      </c>
      <c r="B2314" s="25">
        <v>5217</v>
      </c>
      <c r="C2314" s="36" t="s">
        <v>1807</v>
      </c>
      <c r="D2314" s="25">
        <v>1966</v>
      </c>
      <c r="E2314" s="111" t="s">
        <v>2932</v>
      </c>
      <c r="F2314" s="68" t="s">
        <v>2934</v>
      </c>
      <c r="G2314" s="25">
        <v>5</v>
      </c>
      <c r="H2314" s="25">
        <v>4</v>
      </c>
      <c r="I2314" s="144">
        <v>2956</v>
      </c>
      <c r="J2314" s="144">
        <v>2634.5</v>
      </c>
      <c r="K2314" s="144">
        <v>2634.5</v>
      </c>
      <c r="L2314" s="30">
        <v>107</v>
      </c>
      <c r="M2314" s="176">
        <f t="shared" si="583"/>
        <v>1496389.97</v>
      </c>
      <c r="N2314" s="144"/>
      <c r="O2314" s="142"/>
      <c r="P2314" s="144"/>
      <c r="Q2314" s="144">
        <f t="shared" si="584"/>
        <v>1496389.97</v>
      </c>
      <c r="R2314" s="144">
        <v>1293600</v>
      </c>
      <c r="S2314" s="30"/>
      <c r="T2314" s="144"/>
      <c r="U2314" s="144"/>
      <c r="V2314" s="144"/>
      <c r="W2314" s="144"/>
      <c r="X2314" s="144"/>
      <c r="Y2314" s="144"/>
      <c r="Z2314" s="144"/>
      <c r="AA2314" s="144"/>
      <c r="AB2314" s="144"/>
      <c r="AC2314" s="323"/>
      <c r="AD2314" s="323"/>
      <c r="AE2314" s="144"/>
      <c r="AF2314" s="144">
        <v>202789.97</v>
      </c>
      <c r="AG2314" s="324">
        <v>2025</v>
      </c>
      <c r="AH2314" s="135"/>
      <c r="AI2314" s="177"/>
      <c r="AJ2314" s="177"/>
      <c r="AK2314" s="141">
        <f t="shared" si="569"/>
        <v>2207</v>
      </c>
      <c r="AL2314" s="35" t="s">
        <v>153</v>
      </c>
      <c r="AM2314" s="141" t="str">
        <f t="shared" si="570"/>
        <v>2207.</v>
      </c>
      <c r="AN2314" s="147"/>
      <c r="AO2314" s="35"/>
      <c r="AP2314" s="16"/>
    </row>
    <row r="2315" spans="1:42" ht="22.5" customHeight="1" x14ac:dyDescent="0.25">
      <c r="A2315" s="68" t="str">
        <f t="shared" si="578"/>
        <v>2208.</v>
      </c>
      <c r="B2315" s="25">
        <v>4125</v>
      </c>
      <c r="C2315" s="202" t="s">
        <v>992</v>
      </c>
      <c r="D2315" s="25">
        <v>1967</v>
      </c>
      <c r="E2315" s="111" t="s">
        <v>2932</v>
      </c>
      <c r="F2315" s="68" t="s">
        <v>2933</v>
      </c>
      <c r="G2315" s="25">
        <v>5</v>
      </c>
      <c r="H2315" s="25">
        <v>5</v>
      </c>
      <c r="I2315" s="144">
        <v>3081.3</v>
      </c>
      <c r="J2315" s="144">
        <v>2638.8</v>
      </c>
      <c r="K2315" s="144">
        <v>2638.8</v>
      </c>
      <c r="L2315" s="30">
        <v>158</v>
      </c>
      <c r="M2315" s="144">
        <f t="shared" si="583"/>
        <v>559526.69999999995</v>
      </c>
      <c r="N2315" s="144"/>
      <c r="O2315" s="142"/>
      <c r="P2315" s="144"/>
      <c r="Q2315" s="144">
        <f t="shared" si="584"/>
        <v>559526.69999999995</v>
      </c>
      <c r="R2315" s="144">
        <v>314160</v>
      </c>
      <c r="S2315" s="30"/>
      <c r="T2315" s="144"/>
      <c r="U2315" s="144"/>
      <c r="V2315" s="144"/>
      <c r="W2315" s="144"/>
      <c r="X2315" s="144"/>
      <c r="Y2315" s="144"/>
      <c r="Z2315" s="144"/>
      <c r="AA2315" s="144"/>
      <c r="AB2315" s="144"/>
      <c r="AC2315" s="144"/>
      <c r="AD2315" s="144"/>
      <c r="AE2315" s="144"/>
      <c r="AF2315" s="144">
        <v>245366.7</v>
      </c>
      <c r="AG2315" s="324">
        <v>2025</v>
      </c>
      <c r="AH2315" s="129"/>
      <c r="AI2315" s="216"/>
      <c r="AJ2315" s="177"/>
      <c r="AK2315" s="141">
        <f t="shared" si="569"/>
        <v>2208</v>
      </c>
      <c r="AL2315" s="35" t="s">
        <v>153</v>
      </c>
      <c r="AM2315" s="141" t="str">
        <f t="shared" si="570"/>
        <v>2208.</v>
      </c>
      <c r="AN2315" s="147"/>
      <c r="AO2315" s="35"/>
      <c r="AP2315" s="16"/>
    </row>
    <row r="2316" spans="1:42" ht="22.5" customHeight="1" x14ac:dyDescent="0.25">
      <c r="A2316" s="68" t="str">
        <f t="shared" si="578"/>
        <v>2209.</v>
      </c>
      <c r="B2316" s="25">
        <v>4267</v>
      </c>
      <c r="C2316" s="300" t="s">
        <v>1001</v>
      </c>
      <c r="D2316" s="25">
        <v>1967</v>
      </c>
      <c r="E2316" s="111" t="s">
        <v>2932</v>
      </c>
      <c r="F2316" s="68" t="s">
        <v>2933</v>
      </c>
      <c r="G2316" s="25">
        <v>5</v>
      </c>
      <c r="H2316" s="25">
        <v>5</v>
      </c>
      <c r="I2316" s="176">
        <v>3816.2</v>
      </c>
      <c r="J2316" s="144">
        <v>3507.9</v>
      </c>
      <c r="K2316" s="176">
        <v>3507.9</v>
      </c>
      <c r="L2316" s="267">
        <v>153</v>
      </c>
      <c r="M2316" s="176">
        <f t="shared" si="583"/>
        <v>1810387.48</v>
      </c>
      <c r="N2316" s="144"/>
      <c r="O2316" s="142"/>
      <c r="P2316" s="144"/>
      <c r="Q2316" s="144">
        <f t="shared" si="584"/>
        <v>1810387.48</v>
      </c>
      <c r="R2316" s="144">
        <v>1570800</v>
      </c>
      <c r="S2316" s="30"/>
      <c r="T2316" s="144"/>
      <c r="U2316" s="144"/>
      <c r="V2316" s="144"/>
      <c r="W2316" s="144"/>
      <c r="X2316" s="144"/>
      <c r="Y2316" s="144"/>
      <c r="Z2316" s="144"/>
      <c r="AA2316" s="144"/>
      <c r="AB2316" s="144"/>
      <c r="AC2316" s="144"/>
      <c r="AD2316" s="144"/>
      <c r="AE2316" s="144"/>
      <c r="AF2316" s="144">
        <v>239587.48</v>
      </c>
      <c r="AG2316" s="324">
        <v>2025</v>
      </c>
      <c r="AH2316" s="135"/>
      <c r="AI2316" s="177"/>
      <c r="AJ2316" s="177"/>
      <c r="AK2316" s="141">
        <f t="shared" si="569"/>
        <v>2209</v>
      </c>
      <c r="AL2316" s="35" t="s">
        <v>153</v>
      </c>
      <c r="AM2316" s="141" t="str">
        <f t="shared" si="570"/>
        <v>2209.</v>
      </c>
      <c r="AN2316" s="147"/>
      <c r="AO2316" s="35"/>
      <c r="AP2316" s="16"/>
    </row>
    <row r="2317" spans="1:42" ht="22.5" customHeight="1" x14ac:dyDescent="0.25">
      <c r="A2317" s="68" t="str">
        <f t="shared" si="578"/>
        <v>2210.</v>
      </c>
      <c r="B2317" s="25">
        <v>4193</v>
      </c>
      <c r="C2317" s="300" t="s">
        <v>1154</v>
      </c>
      <c r="D2317" s="25">
        <v>1969</v>
      </c>
      <c r="E2317" s="68" t="s">
        <v>2932</v>
      </c>
      <c r="F2317" s="68" t="s">
        <v>2934</v>
      </c>
      <c r="G2317" s="25">
        <v>9</v>
      </c>
      <c r="H2317" s="25">
        <v>1</v>
      </c>
      <c r="I2317" s="146">
        <v>2292.6</v>
      </c>
      <c r="J2317" s="146">
        <v>1787.6</v>
      </c>
      <c r="K2317" s="146">
        <v>1787.6</v>
      </c>
      <c r="L2317" s="25">
        <v>100</v>
      </c>
      <c r="M2317" s="176">
        <f t="shared" si="583"/>
        <v>1468152</v>
      </c>
      <c r="N2317" s="144"/>
      <c r="O2317" s="142"/>
      <c r="P2317" s="144"/>
      <c r="Q2317" s="144">
        <f t="shared" si="584"/>
        <v>1468152</v>
      </c>
      <c r="R2317" s="144">
        <v>873180</v>
      </c>
      <c r="S2317" s="324"/>
      <c r="T2317" s="323"/>
      <c r="U2317" s="323"/>
      <c r="V2317" s="323"/>
      <c r="W2317" s="323"/>
      <c r="X2317" s="323"/>
      <c r="Y2317" s="323">
        <v>189</v>
      </c>
      <c r="Z2317" s="323">
        <f>Y2317*3148</f>
        <v>594972</v>
      </c>
      <c r="AA2317" s="323"/>
      <c r="AB2317" s="323"/>
      <c r="AC2317" s="323"/>
      <c r="AD2317" s="323"/>
      <c r="AE2317" s="144"/>
      <c r="AF2317" s="323"/>
      <c r="AG2317" s="324">
        <v>2025</v>
      </c>
      <c r="AH2317" s="128"/>
      <c r="AK2317" s="141">
        <f t="shared" si="569"/>
        <v>2210</v>
      </c>
      <c r="AL2317" s="35" t="s">
        <v>153</v>
      </c>
      <c r="AM2317" s="141" t="str">
        <f t="shared" si="570"/>
        <v>2210.</v>
      </c>
      <c r="AN2317" s="147"/>
      <c r="AO2317" s="35"/>
      <c r="AP2317" s="16"/>
    </row>
    <row r="2318" spans="1:42" ht="22.5" customHeight="1" x14ac:dyDescent="0.25">
      <c r="A2318" s="68" t="str">
        <f t="shared" si="578"/>
        <v>2211.</v>
      </c>
      <c r="B2318" s="25">
        <v>4552</v>
      </c>
      <c r="C2318" s="300" t="s">
        <v>1055</v>
      </c>
      <c r="D2318" s="25">
        <v>1970</v>
      </c>
      <c r="E2318" s="111" t="s">
        <v>2932</v>
      </c>
      <c r="F2318" s="68" t="s">
        <v>2934</v>
      </c>
      <c r="G2318" s="25">
        <v>5</v>
      </c>
      <c r="H2318" s="25">
        <v>4</v>
      </c>
      <c r="I2318" s="176">
        <v>3093.9</v>
      </c>
      <c r="J2318" s="144">
        <v>3093.9</v>
      </c>
      <c r="K2318" s="176">
        <v>3093.9</v>
      </c>
      <c r="L2318" s="267">
        <v>147</v>
      </c>
      <c r="M2318" s="176">
        <f t="shared" si="583"/>
        <v>1122660</v>
      </c>
      <c r="N2318" s="144"/>
      <c r="O2318" s="142"/>
      <c r="P2318" s="144"/>
      <c r="Q2318" s="144">
        <f t="shared" si="584"/>
        <v>1122660</v>
      </c>
      <c r="R2318" s="144">
        <v>1122660</v>
      </c>
      <c r="S2318" s="30"/>
      <c r="T2318" s="144"/>
      <c r="U2318" s="144"/>
      <c r="V2318" s="144"/>
      <c r="W2318" s="144"/>
      <c r="X2318" s="144"/>
      <c r="Y2318" s="144"/>
      <c r="Z2318" s="144"/>
      <c r="AA2318" s="144"/>
      <c r="AB2318" s="144"/>
      <c r="AC2318" s="144"/>
      <c r="AD2318" s="144"/>
      <c r="AE2318" s="144"/>
      <c r="AF2318" s="144"/>
      <c r="AG2318" s="324">
        <v>2025</v>
      </c>
      <c r="AH2318" s="128"/>
      <c r="AI2318" s="177"/>
      <c r="AJ2318" s="177"/>
      <c r="AK2318" s="141">
        <f t="shared" si="569"/>
        <v>2211</v>
      </c>
      <c r="AL2318" s="35" t="s">
        <v>153</v>
      </c>
      <c r="AM2318" s="141" t="str">
        <f t="shared" si="570"/>
        <v>2211.</v>
      </c>
      <c r="AN2318" s="147"/>
      <c r="AP2318" s="16"/>
    </row>
    <row r="2319" spans="1:42" ht="22.5" customHeight="1" x14ac:dyDescent="0.25">
      <c r="A2319" s="68" t="str">
        <f t="shared" si="578"/>
        <v>2212.</v>
      </c>
      <c r="B2319" s="25">
        <v>5025</v>
      </c>
      <c r="C2319" s="36" t="s">
        <v>1850</v>
      </c>
      <c r="D2319" s="25">
        <v>1969</v>
      </c>
      <c r="E2319" s="111" t="s">
        <v>2932</v>
      </c>
      <c r="F2319" s="68" t="s">
        <v>2934</v>
      </c>
      <c r="G2319" s="25">
        <v>5</v>
      </c>
      <c r="H2319" s="25">
        <v>3</v>
      </c>
      <c r="I2319" s="176">
        <v>2993.9</v>
      </c>
      <c r="J2319" s="176">
        <v>3072.3</v>
      </c>
      <c r="K2319" s="176">
        <v>2866.9</v>
      </c>
      <c r="L2319" s="267">
        <v>172</v>
      </c>
      <c r="M2319" s="176">
        <f t="shared" si="583"/>
        <v>1261260</v>
      </c>
      <c r="N2319" s="144"/>
      <c r="O2319" s="142"/>
      <c r="P2319" s="144"/>
      <c r="Q2319" s="144">
        <f t="shared" si="584"/>
        <v>1261260</v>
      </c>
      <c r="R2319" s="144">
        <v>1261260</v>
      </c>
      <c r="S2319" s="30"/>
      <c r="T2319" s="144"/>
      <c r="U2319" s="144"/>
      <c r="V2319" s="144"/>
      <c r="W2319" s="144"/>
      <c r="X2319" s="144"/>
      <c r="Y2319" s="144"/>
      <c r="Z2319" s="144"/>
      <c r="AA2319" s="144"/>
      <c r="AB2319" s="144"/>
      <c r="AC2319" s="323"/>
      <c r="AD2319" s="323"/>
      <c r="AE2319" s="144"/>
      <c r="AF2319" s="144"/>
      <c r="AG2319" s="324">
        <v>2025</v>
      </c>
      <c r="AH2319" s="135"/>
      <c r="AI2319" s="177"/>
      <c r="AJ2319" s="177"/>
      <c r="AK2319" s="141">
        <f t="shared" si="569"/>
        <v>2212</v>
      </c>
      <c r="AL2319" s="35" t="s">
        <v>153</v>
      </c>
      <c r="AM2319" s="141" t="str">
        <f t="shared" si="570"/>
        <v>2212.</v>
      </c>
      <c r="AN2319" s="147"/>
      <c r="AO2319" s="35"/>
      <c r="AP2319" s="16"/>
    </row>
    <row r="2320" spans="1:42" ht="22.5" customHeight="1" x14ac:dyDescent="0.25">
      <c r="A2320" s="68" t="str">
        <f t="shared" si="578"/>
        <v>2213.</v>
      </c>
      <c r="B2320" s="25">
        <v>4707</v>
      </c>
      <c r="C2320" s="202" t="s">
        <v>1874</v>
      </c>
      <c r="D2320" s="25">
        <v>1972</v>
      </c>
      <c r="E2320" s="111" t="s">
        <v>2932</v>
      </c>
      <c r="F2320" s="68" t="s">
        <v>2934</v>
      </c>
      <c r="G2320" s="25">
        <v>9</v>
      </c>
      <c r="H2320" s="25">
        <v>1</v>
      </c>
      <c r="I2320" s="144">
        <v>1919</v>
      </c>
      <c r="J2320" s="144">
        <v>1167.5999999999999</v>
      </c>
      <c r="K2320" s="144">
        <v>1167.5999999999999</v>
      </c>
      <c r="L2320" s="30">
        <v>99</v>
      </c>
      <c r="M2320" s="176">
        <f t="shared" si="583"/>
        <v>435356.91000000003</v>
      </c>
      <c r="N2320" s="144"/>
      <c r="O2320" s="142"/>
      <c r="P2320" s="144"/>
      <c r="Q2320" s="144">
        <f t="shared" si="584"/>
        <v>435356.91000000003</v>
      </c>
      <c r="R2320" s="144">
        <v>194040</v>
      </c>
      <c r="S2320" s="30"/>
      <c r="T2320" s="144"/>
      <c r="U2320" s="144"/>
      <c r="V2320" s="144"/>
      <c r="W2320" s="144"/>
      <c r="X2320" s="144"/>
      <c r="Y2320" s="144"/>
      <c r="Z2320" s="144"/>
      <c r="AA2320" s="144"/>
      <c r="AB2320" s="144"/>
      <c r="AC2320" s="144"/>
      <c r="AD2320" s="144"/>
      <c r="AE2320" s="144"/>
      <c r="AF2320" s="144">
        <v>241316.91</v>
      </c>
      <c r="AG2320" s="324">
        <v>2025</v>
      </c>
      <c r="AH2320" s="129"/>
      <c r="AI2320" s="216"/>
      <c r="AJ2320" s="177"/>
      <c r="AK2320" s="141">
        <f t="shared" si="569"/>
        <v>2213</v>
      </c>
      <c r="AL2320" s="35" t="s">
        <v>153</v>
      </c>
      <c r="AM2320" s="141" t="str">
        <f t="shared" si="570"/>
        <v>2213.</v>
      </c>
      <c r="AN2320" s="147"/>
      <c r="AO2320" s="35"/>
      <c r="AP2320" s="16"/>
    </row>
    <row r="2321" spans="1:42" ht="22.5" customHeight="1" x14ac:dyDescent="0.25">
      <c r="A2321" s="68" t="str">
        <f t="shared" si="578"/>
        <v>2214.</v>
      </c>
      <c r="B2321" s="25">
        <v>4992</v>
      </c>
      <c r="C2321" s="36" t="s">
        <v>1893</v>
      </c>
      <c r="D2321" s="25">
        <v>1974</v>
      </c>
      <c r="E2321" s="111" t="s">
        <v>2932</v>
      </c>
      <c r="F2321" s="68" t="s">
        <v>2933</v>
      </c>
      <c r="G2321" s="25">
        <v>5</v>
      </c>
      <c r="H2321" s="25">
        <v>6</v>
      </c>
      <c r="I2321" s="144">
        <v>4747.5</v>
      </c>
      <c r="J2321" s="144">
        <v>4747.2</v>
      </c>
      <c r="K2321" s="144">
        <v>4747.2</v>
      </c>
      <c r="L2321" s="30">
        <v>230</v>
      </c>
      <c r="M2321" s="176">
        <f t="shared" si="583"/>
        <v>1801800</v>
      </c>
      <c r="N2321" s="144"/>
      <c r="O2321" s="142"/>
      <c r="P2321" s="144"/>
      <c r="Q2321" s="144">
        <f t="shared" si="584"/>
        <v>1801800</v>
      </c>
      <c r="R2321" s="144">
        <v>1801800</v>
      </c>
      <c r="S2321" s="30"/>
      <c r="T2321" s="144"/>
      <c r="U2321" s="144"/>
      <c r="V2321" s="144"/>
      <c r="W2321" s="144"/>
      <c r="X2321" s="144"/>
      <c r="Y2321" s="144"/>
      <c r="Z2321" s="144"/>
      <c r="AA2321" s="144"/>
      <c r="AB2321" s="144"/>
      <c r="AC2321" s="323"/>
      <c r="AD2321" s="323"/>
      <c r="AE2321" s="144"/>
      <c r="AF2321" s="144"/>
      <c r="AG2321" s="324">
        <v>2025</v>
      </c>
      <c r="AH2321" s="135"/>
      <c r="AI2321" s="177"/>
      <c r="AJ2321" s="177"/>
      <c r="AK2321" s="141">
        <f t="shared" si="569"/>
        <v>2214</v>
      </c>
      <c r="AL2321" s="35" t="s">
        <v>153</v>
      </c>
      <c r="AM2321" s="141" t="str">
        <f t="shared" si="570"/>
        <v>2214.</v>
      </c>
      <c r="AN2321" s="147"/>
      <c r="AO2321" s="35"/>
      <c r="AP2321" s="16"/>
    </row>
    <row r="2322" spans="1:42" ht="22.5" customHeight="1" x14ac:dyDescent="0.25">
      <c r="A2322" s="68" t="str">
        <f t="shared" si="578"/>
        <v>2215.</v>
      </c>
      <c r="B2322" s="25">
        <v>5016</v>
      </c>
      <c r="C2322" s="300" t="s">
        <v>1908</v>
      </c>
      <c r="D2322" s="25">
        <v>1975</v>
      </c>
      <c r="E2322" s="111" t="s">
        <v>2932</v>
      </c>
      <c r="F2322" s="68" t="s">
        <v>2934</v>
      </c>
      <c r="G2322" s="25">
        <v>5</v>
      </c>
      <c r="H2322" s="25">
        <v>5</v>
      </c>
      <c r="I2322" s="176">
        <v>4364.7</v>
      </c>
      <c r="J2322" s="144">
        <v>3057.2</v>
      </c>
      <c r="K2322" s="176">
        <v>3057.2</v>
      </c>
      <c r="L2322" s="267">
        <v>232</v>
      </c>
      <c r="M2322" s="176">
        <f t="shared" si="583"/>
        <v>1963072.95</v>
      </c>
      <c r="N2322" s="144"/>
      <c r="O2322" s="142"/>
      <c r="P2322" s="144"/>
      <c r="Q2322" s="144">
        <f t="shared" si="584"/>
        <v>1963072.95</v>
      </c>
      <c r="R2322" s="144">
        <v>1638714</v>
      </c>
      <c r="S2322" s="30"/>
      <c r="T2322" s="144"/>
      <c r="U2322" s="144"/>
      <c r="V2322" s="144"/>
      <c r="W2322" s="144"/>
      <c r="X2322" s="144"/>
      <c r="Y2322" s="144"/>
      <c r="Z2322" s="144"/>
      <c r="AA2322" s="144"/>
      <c r="AB2322" s="144"/>
      <c r="AC2322" s="144"/>
      <c r="AD2322" s="144"/>
      <c r="AE2322" s="144"/>
      <c r="AF2322" s="144">
        <v>324358.95</v>
      </c>
      <c r="AG2322" s="324">
        <v>2025</v>
      </c>
      <c r="AH2322" s="135"/>
      <c r="AI2322" s="177"/>
      <c r="AJ2322" s="177"/>
      <c r="AK2322" s="141">
        <f t="shared" si="569"/>
        <v>2215</v>
      </c>
      <c r="AL2322" s="35" t="s">
        <v>153</v>
      </c>
      <c r="AM2322" s="141" t="str">
        <f t="shared" si="570"/>
        <v>2215.</v>
      </c>
      <c r="AN2322" s="147"/>
      <c r="AO2322" s="35"/>
      <c r="AP2322" s="16"/>
    </row>
    <row r="2323" spans="1:42" ht="23.25" customHeight="1" x14ac:dyDescent="0.25">
      <c r="A2323" s="68" t="str">
        <f t="shared" si="578"/>
        <v>2216.</v>
      </c>
      <c r="B2323" s="25">
        <v>4286</v>
      </c>
      <c r="C2323" s="37" t="s">
        <v>1922</v>
      </c>
      <c r="D2323" s="25">
        <v>1977</v>
      </c>
      <c r="E2323" s="111" t="s">
        <v>2932</v>
      </c>
      <c r="F2323" s="68" t="s">
        <v>2934</v>
      </c>
      <c r="G2323" s="25">
        <v>12</v>
      </c>
      <c r="H2323" s="25">
        <v>1</v>
      </c>
      <c r="I2323" s="144">
        <v>4008.6</v>
      </c>
      <c r="J2323" s="144">
        <v>6010.7</v>
      </c>
      <c r="K2323" s="144">
        <v>3823.8</v>
      </c>
      <c r="L2323" s="30">
        <v>159</v>
      </c>
      <c r="M2323" s="176">
        <f t="shared" si="583"/>
        <v>5238429.57</v>
      </c>
      <c r="N2323" s="144"/>
      <c r="O2323" s="142"/>
      <c r="P2323" s="144"/>
      <c r="Q2323" s="144">
        <f t="shared" si="584"/>
        <v>5238429.57</v>
      </c>
      <c r="R2323" s="144"/>
      <c r="S2323" s="30">
        <v>2</v>
      </c>
      <c r="T2323" s="144">
        <v>5014779.57</v>
      </c>
      <c r="U2323" s="144"/>
      <c r="V2323" s="144"/>
      <c r="W2323" s="144"/>
      <c r="X2323" s="144"/>
      <c r="Y2323" s="144"/>
      <c r="Z2323" s="144"/>
      <c r="AA2323" s="144"/>
      <c r="AB2323" s="144"/>
      <c r="AC2323" s="323"/>
      <c r="AD2323" s="323"/>
      <c r="AE2323" s="144"/>
      <c r="AF2323" s="144">
        <v>223650</v>
      </c>
      <c r="AG2323" s="324">
        <v>2025</v>
      </c>
      <c r="AH2323" s="128"/>
      <c r="AI2323" s="177"/>
      <c r="AJ2323" s="134"/>
      <c r="AK2323" s="141">
        <f t="shared" si="569"/>
        <v>2216</v>
      </c>
      <c r="AL2323" s="35" t="s">
        <v>153</v>
      </c>
      <c r="AM2323" s="141" t="str">
        <f t="shared" si="570"/>
        <v>2216.</v>
      </c>
      <c r="AN2323" s="147"/>
      <c r="AP2323" s="16"/>
    </row>
    <row r="2324" spans="1:42" ht="22.5" customHeight="1" x14ac:dyDescent="0.25">
      <c r="A2324" s="68" t="str">
        <f t="shared" si="578"/>
        <v>2217.</v>
      </c>
      <c r="B2324" s="25">
        <v>4262</v>
      </c>
      <c r="C2324" s="137" t="s">
        <v>1926</v>
      </c>
      <c r="D2324" s="25">
        <v>1978</v>
      </c>
      <c r="E2324" s="111" t="s">
        <v>2932</v>
      </c>
      <c r="F2324" s="68" t="s">
        <v>2933</v>
      </c>
      <c r="G2324" s="25">
        <v>5</v>
      </c>
      <c r="H2324" s="25">
        <v>4</v>
      </c>
      <c r="I2324" s="144">
        <v>3634.2</v>
      </c>
      <c r="J2324" s="144">
        <v>3364.2</v>
      </c>
      <c r="K2324" s="144">
        <v>3364.2</v>
      </c>
      <c r="L2324" s="30">
        <v>198</v>
      </c>
      <c r="M2324" s="179">
        <f t="shared" si="583"/>
        <v>2750000</v>
      </c>
      <c r="N2324" s="144"/>
      <c r="O2324" s="142"/>
      <c r="P2324" s="144"/>
      <c r="Q2324" s="144">
        <f t="shared" si="584"/>
        <v>2750000</v>
      </c>
      <c r="R2324" s="144">
        <v>1500000</v>
      </c>
      <c r="S2324" s="30"/>
      <c r="T2324" s="144"/>
      <c r="U2324" s="144"/>
      <c r="V2324" s="144"/>
      <c r="W2324" s="144"/>
      <c r="X2324" s="144"/>
      <c r="Y2324" s="144">
        <v>879.66</v>
      </c>
      <c r="Z2324" s="144">
        <v>1250000</v>
      </c>
      <c r="AA2324" s="144"/>
      <c r="AB2324" s="144"/>
      <c r="AC2324" s="144"/>
      <c r="AD2324" s="144"/>
      <c r="AE2324" s="144"/>
      <c r="AF2324" s="144"/>
      <c r="AG2324" s="324">
        <v>2025</v>
      </c>
      <c r="AH2324" s="128"/>
      <c r="AI2324" s="148"/>
      <c r="AJ2324" s="148"/>
      <c r="AK2324" s="141">
        <f t="shared" si="569"/>
        <v>2217</v>
      </c>
      <c r="AL2324" s="35" t="s">
        <v>153</v>
      </c>
      <c r="AM2324" s="141" t="str">
        <f t="shared" si="570"/>
        <v>2217.</v>
      </c>
      <c r="AN2324" s="147"/>
      <c r="AO2324" s="35"/>
      <c r="AP2324" s="16"/>
    </row>
    <row r="2325" spans="1:42" ht="22.5" customHeight="1" x14ac:dyDescent="0.25">
      <c r="A2325" s="68" t="str">
        <f t="shared" ref="A2325:A2359" si="585">AM2325</f>
        <v>2218.</v>
      </c>
      <c r="B2325" s="25">
        <v>4239</v>
      </c>
      <c r="C2325" s="202" t="s">
        <v>1939</v>
      </c>
      <c r="D2325" s="25">
        <v>1980</v>
      </c>
      <c r="E2325" s="111" t="s">
        <v>2932</v>
      </c>
      <c r="F2325" s="68" t="s">
        <v>2934</v>
      </c>
      <c r="G2325" s="25">
        <v>9</v>
      </c>
      <c r="H2325" s="25">
        <v>4</v>
      </c>
      <c r="I2325" s="144">
        <v>11174.1</v>
      </c>
      <c r="J2325" s="144">
        <v>9974.7000000000007</v>
      </c>
      <c r="K2325" s="144">
        <v>8028.7</v>
      </c>
      <c r="L2325" s="30">
        <v>374</v>
      </c>
      <c r="M2325" s="176">
        <f t="shared" ref="M2325:M2326" si="586">R2325+T2325+V2325+X2325+Z2325+AB2325+AE2325+AF2325</f>
        <v>10498820.76</v>
      </c>
      <c r="N2325" s="144"/>
      <c r="O2325" s="142"/>
      <c r="P2325" s="144"/>
      <c r="Q2325" s="144">
        <f t="shared" ref="Q2325:Q2326" si="587">M2325</f>
        <v>10498820.76</v>
      </c>
      <c r="R2325" s="144"/>
      <c r="S2325" s="30">
        <v>4</v>
      </c>
      <c r="T2325" s="144">
        <v>9924220.7599999998</v>
      </c>
      <c r="U2325" s="144"/>
      <c r="V2325" s="144"/>
      <c r="W2325" s="144"/>
      <c r="X2325" s="144"/>
      <c r="Y2325" s="144"/>
      <c r="Z2325" s="144"/>
      <c r="AA2325" s="144"/>
      <c r="AB2325" s="144"/>
      <c r="AC2325" s="144"/>
      <c r="AD2325" s="144"/>
      <c r="AE2325" s="144"/>
      <c r="AF2325" s="144">
        <v>574600</v>
      </c>
      <c r="AG2325" s="324">
        <v>2025</v>
      </c>
      <c r="AH2325" s="128"/>
      <c r="AI2325" s="177"/>
      <c r="AJ2325" s="134"/>
      <c r="AK2325" s="141">
        <f t="shared" si="569"/>
        <v>2218</v>
      </c>
      <c r="AL2325" s="35" t="s">
        <v>153</v>
      </c>
      <c r="AM2325" s="141" t="str">
        <f t="shared" si="570"/>
        <v>2218.</v>
      </c>
      <c r="AN2325" s="147"/>
      <c r="AO2325" s="35"/>
      <c r="AP2325" s="16"/>
    </row>
    <row r="2326" spans="1:42" ht="22.5" customHeight="1" x14ac:dyDescent="0.25">
      <c r="A2326" s="68" t="str">
        <f t="shared" si="585"/>
        <v>2219.</v>
      </c>
      <c r="B2326" s="25">
        <v>4949</v>
      </c>
      <c r="C2326" s="36" t="s">
        <v>1946</v>
      </c>
      <c r="D2326" s="25">
        <v>1982</v>
      </c>
      <c r="E2326" s="68" t="s">
        <v>2932</v>
      </c>
      <c r="F2326" s="68" t="s">
        <v>2934</v>
      </c>
      <c r="G2326" s="25">
        <v>9</v>
      </c>
      <c r="H2326" s="25">
        <v>2</v>
      </c>
      <c r="I2326" s="322">
        <v>5850.5</v>
      </c>
      <c r="J2326" s="322">
        <v>5850.5</v>
      </c>
      <c r="K2326" s="322">
        <v>5213.2</v>
      </c>
      <c r="L2326" s="12">
        <v>167</v>
      </c>
      <c r="M2326" s="176">
        <f t="shared" si="586"/>
        <v>5249410.38</v>
      </c>
      <c r="N2326" s="144"/>
      <c r="O2326" s="142"/>
      <c r="P2326" s="144"/>
      <c r="Q2326" s="144">
        <f t="shared" si="587"/>
        <v>5249410.38</v>
      </c>
      <c r="R2326" s="144"/>
      <c r="S2326" s="30">
        <v>2</v>
      </c>
      <c r="T2326" s="144">
        <v>4962110.38</v>
      </c>
      <c r="U2326" s="144"/>
      <c r="V2326" s="144"/>
      <c r="W2326" s="144"/>
      <c r="X2326" s="144"/>
      <c r="Y2326" s="144"/>
      <c r="Z2326" s="144"/>
      <c r="AA2326" s="144"/>
      <c r="AB2326" s="144"/>
      <c r="AC2326" s="323"/>
      <c r="AD2326" s="323"/>
      <c r="AE2326" s="144"/>
      <c r="AF2326" s="144">
        <v>287300</v>
      </c>
      <c r="AG2326" s="324">
        <v>2025</v>
      </c>
      <c r="AH2326" s="135"/>
      <c r="AI2326" s="177"/>
      <c r="AJ2326" s="134"/>
      <c r="AK2326" s="141">
        <f t="shared" si="569"/>
        <v>2219</v>
      </c>
      <c r="AL2326" s="35" t="s">
        <v>153</v>
      </c>
      <c r="AM2326" s="141" t="str">
        <f t="shared" si="570"/>
        <v>2219.</v>
      </c>
      <c r="AN2326" s="147"/>
      <c r="AO2326" s="35"/>
      <c r="AP2326" s="16"/>
    </row>
    <row r="2327" spans="1:42" ht="23.25" customHeight="1" x14ac:dyDescent="0.25">
      <c r="A2327" s="68" t="str">
        <f>AM2327</f>
        <v>2220.</v>
      </c>
      <c r="B2327" s="25">
        <v>5223</v>
      </c>
      <c r="C2327" s="36" t="s">
        <v>3001</v>
      </c>
      <c r="D2327" s="25">
        <v>1982</v>
      </c>
      <c r="E2327" s="111" t="s">
        <v>2932</v>
      </c>
      <c r="F2327" s="68" t="s">
        <v>2934</v>
      </c>
      <c r="G2327" s="25">
        <v>9</v>
      </c>
      <c r="H2327" s="25">
        <v>1</v>
      </c>
      <c r="I2327" s="144">
        <v>10776.6</v>
      </c>
      <c r="J2327" s="144">
        <v>4914.1000000000004</v>
      </c>
      <c r="K2327" s="144">
        <v>4893.2</v>
      </c>
      <c r="L2327" s="30">
        <v>206</v>
      </c>
      <c r="M2327" s="179">
        <f>R2327+T2327+V2327+X2327+Z2327+AB2327+AE2327+AF2327</f>
        <v>2209305.17</v>
      </c>
      <c r="N2327" s="144"/>
      <c r="O2327" s="142"/>
      <c r="P2327" s="144"/>
      <c r="Q2327" s="144">
        <f>M2327</f>
        <v>2209305.17</v>
      </c>
      <c r="R2327" s="144"/>
      <c r="S2327" s="30">
        <v>1</v>
      </c>
      <c r="T2327" s="144">
        <v>2072625.17</v>
      </c>
      <c r="U2327" s="144"/>
      <c r="V2327" s="144"/>
      <c r="W2327" s="144"/>
      <c r="X2327" s="144"/>
      <c r="Y2327" s="144"/>
      <c r="Z2327" s="144"/>
      <c r="AA2327" s="144"/>
      <c r="AB2327" s="144"/>
      <c r="AC2327" s="323"/>
      <c r="AD2327" s="323"/>
      <c r="AE2327" s="144"/>
      <c r="AF2327" s="144">
        <v>136680</v>
      </c>
      <c r="AG2327" s="324">
        <v>2025</v>
      </c>
      <c r="AH2327" s="128"/>
      <c r="AI2327" s="134"/>
      <c r="AJ2327" s="134"/>
      <c r="AK2327" s="141">
        <f t="shared" si="569"/>
        <v>2220</v>
      </c>
      <c r="AL2327" s="35" t="s">
        <v>153</v>
      </c>
      <c r="AM2327" s="141" t="str">
        <f t="shared" si="570"/>
        <v>2220.</v>
      </c>
      <c r="AN2327" s="147"/>
      <c r="AP2327" s="16"/>
    </row>
    <row r="2328" spans="1:42" ht="23.25" customHeight="1" x14ac:dyDescent="0.25">
      <c r="A2328" s="68" t="str">
        <f t="shared" ref="A2328:A2334" si="588">AM2328</f>
        <v>2221.</v>
      </c>
      <c r="B2328" s="25">
        <v>5148</v>
      </c>
      <c r="C2328" s="36" t="s">
        <v>1950</v>
      </c>
      <c r="D2328" s="25">
        <v>1984</v>
      </c>
      <c r="E2328" s="68" t="s">
        <v>2932</v>
      </c>
      <c r="F2328" s="68" t="s">
        <v>2934</v>
      </c>
      <c r="G2328" s="25">
        <v>9</v>
      </c>
      <c r="H2328" s="25">
        <v>6</v>
      </c>
      <c r="I2328" s="322">
        <v>11486.7</v>
      </c>
      <c r="J2328" s="322">
        <v>11486.7</v>
      </c>
      <c r="K2328" s="322">
        <v>11486.7</v>
      </c>
      <c r="L2328" s="12">
        <v>558</v>
      </c>
      <c r="M2328" s="176">
        <f t="shared" ref="M2328:M2334" si="589">R2328+T2328+V2328+X2328+Z2328+AB2328+AE2328+AF2328</f>
        <v>14552044.630000001</v>
      </c>
      <c r="N2328" s="144"/>
      <c r="O2328" s="142"/>
      <c r="P2328" s="144"/>
      <c r="Q2328" s="144">
        <f t="shared" ref="Q2328:Q2334" si="590">M2328</f>
        <v>14552044.630000001</v>
      </c>
      <c r="R2328" s="144"/>
      <c r="S2328" s="30">
        <v>6</v>
      </c>
      <c r="T2328" s="144">
        <v>13731964.630000001</v>
      </c>
      <c r="U2328" s="144"/>
      <c r="V2328" s="144"/>
      <c r="W2328" s="144"/>
      <c r="X2328" s="144"/>
      <c r="Y2328" s="144"/>
      <c r="Z2328" s="144"/>
      <c r="AA2328" s="144"/>
      <c r="AB2328" s="144"/>
      <c r="AC2328" s="323"/>
      <c r="AD2328" s="323"/>
      <c r="AE2328" s="144"/>
      <c r="AF2328" s="144">
        <v>820080</v>
      </c>
      <c r="AG2328" s="324">
        <v>2025</v>
      </c>
      <c r="AH2328" s="128"/>
      <c r="AI2328" s="177"/>
      <c r="AJ2328" s="177"/>
      <c r="AK2328" s="141">
        <f t="shared" si="569"/>
        <v>2221</v>
      </c>
      <c r="AL2328" s="35" t="s">
        <v>153</v>
      </c>
      <c r="AM2328" s="141" t="str">
        <f t="shared" si="570"/>
        <v>2221.</v>
      </c>
      <c r="AN2328" s="147"/>
      <c r="AP2328" s="16"/>
    </row>
    <row r="2329" spans="1:42" ht="23.25" customHeight="1" x14ac:dyDescent="0.25">
      <c r="A2329" s="68" t="str">
        <f t="shared" si="588"/>
        <v>2222.</v>
      </c>
      <c r="B2329" s="25">
        <v>5150</v>
      </c>
      <c r="C2329" s="36" t="s">
        <v>1953</v>
      </c>
      <c r="D2329" s="25">
        <v>1985</v>
      </c>
      <c r="E2329" s="68" t="s">
        <v>2932</v>
      </c>
      <c r="F2329" s="68" t="s">
        <v>2933</v>
      </c>
      <c r="G2329" s="25">
        <v>9</v>
      </c>
      <c r="H2329" s="25">
        <v>2</v>
      </c>
      <c r="I2329" s="322">
        <v>3785.7</v>
      </c>
      <c r="J2329" s="322">
        <v>3785.7</v>
      </c>
      <c r="K2329" s="322">
        <v>3785.7</v>
      </c>
      <c r="L2329" s="12">
        <v>169</v>
      </c>
      <c r="M2329" s="176">
        <f t="shared" si="589"/>
        <v>4850681.54</v>
      </c>
      <c r="N2329" s="144"/>
      <c r="O2329" s="142"/>
      <c r="P2329" s="144"/>
      <c r="Q2329" s="144">
        <f t="shared" si="590"/>
        <v>4850681.54</v>
      </c>
      <c r="R2329" s="144"/>
      <c r="S2329" s="30">
        <v>2</v>
      </c>
      <c r="T2329" s="144">
        <v>4577321.54</v>
      </c>
      <c r="U2329" s="144"/>
      <c r="V2329" s="144"/>
      <c r="W2329" s="144"/>
      <c r="X2329" s="144"/>
      <c r="Y2329" s="144"/>
      <c r="Z2329" s="144"/>
      <c r="AA2329" s="144"/>
      <c r="AB2329" s="144"/>
      <c r="AC2329" s="323"/>
      <c r="AD2329" s="323"/>
      <c r="AE2329" s="144"/>
      <c r="AF2329" s="144">
        <v>273360</v>
      </c>
      <c r="AG2329" s="324">
        <v>2025</v>
      </c>
      <c r="AH2329" s="128"/>
      <c r="AI2329" s="177"/>
      <c r="AJ2329" s="177"/>
      <c r="AK2329" s="141">
        <f t="shared" si="569"/>
        <v>2222</v>
      </c>
      <c r="AL2329" s="35" t="s">
        <v>153</v>
      </c>
      <c r="AM2329" s="141" t="str">
        <f t="shared" si="570"/>
        <v>2222.</v>
      </c>
      <c r="AN2329" s="147"/>
      <c r="AP2329" s="16"/>
    </row>
    <row r="2330" spans="1:42" ht="22.5" customHeight="1" x14ac:dyDescent="0.25">
      <c r="A2330" s="68" t="str">
        <f t="shared" si="588"/>
        <v>2223.</v>
      </c>
      <c r="B2330" s="25">
        <v>5411</v>
      </c>
      <c r="C2330" s="175" t="s">
        <v>1957</v>
      </c>
      <c r="D2330" s="25">
        <v>1985</v>
      </c>
      <c r="E2330" s="111" t="s">
        <v>2932</v>
      </c>
      <c r="F2330" s="68" t="s">
        <v>2934</v>
      </c>
      <c r="G2330" s="25">
        <v>9</v>
      </c>
      <c r="H2330" s="25">
        <v>1</v>
      </c>
      <c r="I2330" s="176">
        <v>5096.2</v>
      </c>
      <c r="J2330" s="176">
        <v>4869.1000000000004</v>
      </c>
      <c r="K2330" s="176">
        <v>4869.1000000000004</v>
      </c>
      <c r="L2330" s="267">
        <v>240</v>
      </c>
      <c r="M2330" s="176">
        <f t="shared" si="589"/>
        <v>4643937.4800000004</v>
      </c>
      <c r="N2330" s="144"/>
      <c r="O2330" s="142"/>
      <c r="P2330" s="144"/>
      <c r="Q2330" s="144">
        <f t="shared" si="590"/>
        <v>4643937.4800000004</v>
      </c>
      <c r="R2330" s="144"/>
      <c r="S2330" s="30">
        <v>2</v>
      </c>
      <c r="T2330" s="144">
        <v>4356637.4800000004</v>
      </c>
      <c r="U2330" s="144"/>
      <c r="V2330" s="144"/>
      <c r="W2330" s="144"/>
      <c r="X2330" s="144"/>
      <c r="Y2330" s="144"/>
      <c r="Z2330" s="144"/>
      <c r="AA2330" s="144"/>
      <c r="AB2330" s="144"/>
      <c r="AC2330" s="144"/>
      <c r="AD2330" s="144"/>
      <c r="AE2330" s="144"/>
      <c r="AF2330" s="144">
        <v>287300</v>
      </c>
      <c r="AG2330" s="324">
        <v>2025</v>
      </c>
      <c r="AH2330" s="135"/>
      <c r="AI2330" s="177"/>
      <c r="AJ2330" s="134"/>
      <c r="AK2330" s="141">
        <f t="shared" si="569"/>
        <v>2223</v>
      </c>
      <c r="AL2330" s="35" t="s">
        <v>153</v>
      </c>
      <c r="AM2330" s="141" t="str">
        <f t="shared" si="570"/>
        <v>2223.</v>
      </c>
      <c r="AN2330" s="147"/>
      <c r="AO2330" s="35"/>
      <c r="AP2330" s="16"/>
    </row>
    <row r="2331" spans="1:42" ht="22.5" customHeight="1" x14ac:dyDescent="0.25">
      <c r="A2331" s="68" t="str">
        <f t="shared" si="588"/>
        <v>2224.</v>
      </c>
      <c r="B2331" s="25">
        <v>4224</v>
      </c>
      <c r="C2331" s="36" t="s">
        <v>1974</v>
      </c>
      <c r="D2331" s="25">
        <v>1988</v>
      </c>
      <c r="E2331" s="111" t="s">
        <v>2932</v>
      </c>
      <c r="F2331" s="68" t="s">
        <v>2933</v>
      </c>
      <c r="G2331" s="25">
        <v>10</v>
      </c>
      <c r="H2331" s="25">
        <v>4</v>
      </c>
      <c r="I2331" s="144">
        <v>8552</v>
      </c>
      <c r="J2331" s="144">
        <v>8575.6</v>
      </c>
      <c r="K2331" s="144">
        <v>8544.6</v>
      </c>
      <c r="L2331" s="30">
        <v>405</v>
      </c>
      <c r="M2331" s="176">
        <f t="shared" si="589"/>
        <v>9989410.5600000005</v>
      </c>
      <c r="N2331" s="144"/>
      <c r="O2331" s="142"/>
      <c r="P2331" s="144"/>
      <c r="Q2331" s="144">
        <f t="shared" si="590"/>
        <v>9989410.5600000005</v>
      </c>
      <c r="R2331" s="144"/>
      <c r="S2331" s="30">
        <v>4</v>
      </c>
      <c r="T2331" s="144">
        <v>9442690.5600000005</v>
      </c>
      <c r="U2331" s="144"/>
      <c r="V2331" s="144"/>
      <c r="W2331" s="144"/>
      <c r="X2331" s="144"/>
      <c r="Y2331" s="144"/>
      <c r="Z2331" s="144"/>
      <c r="AA2331" s="144"/>
      <c r="AB2331" s="144"/>
      <c r="AC2331" s="323"/>
      <c r="AD2331" s="323"/>
      <c r="AE2331" s="144"/>
      <c r="AF2331" s="144">
        <v>546720</v>
      </c>
      <c r="AG2331" s="324">
        <v>2025</v>
      </c>
      <c r="AH2331" s="135"/>
      <c r="AI2331" s="177"/>
      <c r="AJ2331" s="177"/>
      <c r="AK2331" s="141">
        <f t="shared" si="569"/>
        <v>2224</v>
      </c>
      <c r="AL2331" s="35" t="s">
        <v>153</v>
      </c>
      <c r="AM2331" s="141" t="str">
        <f t="shared" si="570"/>
        <v>2224.</v>
      </c>
      <c r="AN2331" s="147"/>
      <c r="AO2331" s="35"/>
      <c r="AP2331" s="16"/>
    </row>
    <row r="2332" spans="1:42" ht="23.25" customHeight="1" x14ac:dyDescent="0.25">
      <c r="A2332" s="68" t="str">
        <f t="shared" si="588"/>
        <v>2225.</v>
      </c>
      <c r="B2332" s="120">
        <v>4684</v>
      </c>
      <c r="C2332" s="36" t="s">
        <v>1979</v>
      </c>
      <c r="D2332" s="25">
        <v>1988</v>
      </c>
      <c r="E2332" s="111" t="s">
        <v>2932</v>
      </c>
      <c r="F2332" s="68" t="s">
        <v>2933</v>
      </c>
      <c r="G2332" s="25">
        <v>9</v>
      </c>
      <c r="H2332" s="25">
        <v>2</v>
      </c>
      <c r="I2332" s="144">
        <v>3886</v>
      </c>
      <c r="J2332" s="144">
        <v>3895.4</v>
      </c>
      <c r="K2332" s="144">
        <v>3895.4</v>
      </c>
      <c r="L2332" s="30">
        <v>166</v>
      </c>
      <c r="M2332" s="176">
        <f t="shared" si="589"/>
        <v>5098042.17</v>
      </c>
      <c r="N2332" s="144"/>
      <c r="O2332" s="142"/>
      <c r="P2332" s="144"/>
      <c r="Q2332" s="144">
        <f t="shared" si="590"/>
        <v>5098042.17</v>
      </c>
      <c r="R2332" s="144"/>
      <c r="S2332" s="30">
        <v>2</v>
      </c>
      <c r="T2332" s="144">
        <v>4810742.17</v>
      </c>
      <c r="U2332" s="144"/>
      <c r="V2332" s="144"/>
      <c r="W2332" s="144"/>
      <c r="X2332" s="144"/>
      <c r="Y2332" s="144"/>
      <c r="Z2332" s="144"/>
      <c r="AA2332" s="144"/>
      <c r="AB2332" s="144"/>
      <c r="AC2332" s="323"/>
      <c r="AD2332" s="323"/>
      <c r="AE2332" s="144"/>
      <c r="AF2332" s="144">
        <v>287300</v>
      </c>
      <c r="AG2332" s="324">
        <v>2025</v>
      </c>
      <c r="AH2332" s="128"/>
      <c r="AI2332" s="177"/>
      <c r="AJ2332" s="134"/>
      <c r="AK2332" s="141">
        <f t="shared" si="569"/>
        <v>2225</v>
      </c>
      <c r="AL2332" s="35" t="s">
        <v>153</v>
      </c>
      <c r="AM2332" s="141" t="str">
        <f t="shared" si="570"/>
        <v>2225.</v>
      </c>
      <c r="AN2332" s="147"/>
      <c r="AP2332" s="16"/>
    </row>
    <row r="2333" spans="1:42" ht="22.5" customHeight="1" x14ac:dyDescent="0.25">
      <c r="A2333" s="68" t="str">
        <f t="shared" si="588"/>
        <v>2226.</v>
      </c>
      <c r="B2333" s="25">
        <v>5607</v>
      </c>
      <c r="C2333" s="202" t="s">
        <v>1981</v>
      </c>
      <c r="D2333" s="25">
        <v>1988</v>
      </c>
      <c r="E2333" s="111" t="s">
        <v>2932</v>
      </c>
      <c r="F2333" s="68" t="s">
        <v>2933</v>
      </c>
      <c r="G2333" s="25">
        <v>10</v>
      </c>
      <c r="H2333" s="25">
        <v>2</v>
      </c>
      <c r="I2333" s="144">
        <v>4869.5</v>
      </c>
      <c r="J2333" s="144">
        <v>4272.2</v>
      </c>
      <c r="K2333" s="144">
        <v>4085.8</v>
      </c>
      <c r="L2333" s="30">
        <v>354</v>
      </c>
      <c r="M2333" s="176">
        <f t="shared" si="589"/>
        <v>5249410.38</v>
      </c>
      <c r="N2333" s="144"/>
      <c r="O2333" s="142"/>
      <c r="P2333" s="144"/>
      <c r="Q2333" s="144">
        <f t="shared" si="590"/>
        <v>5249410.38</v>
      </c>
      <c r="R2333" s="144"/>
      <c r="S2333" s="30">
        <v>2</v>
      </c>
      <c r="T2333" s="144">
        <v>4962110.38</v>
      </c>
      <c r="U2333" s="144"/>
      <c r="V2333" s="144"/>
      <c r="W2333" s="144"/>
      <c r="X2333" s="144"/>
      <c r="Y2333" s="144"/>
      <c r="Z2333" s="144"/>
      <c r="AA2333" s="144"/>
      <c r="AB2333" s="144"/>
      <c r="AC2333" s="144"/>
      <c r="AD2333" s="144"/>
      <c r="AE2333" s="144"/>
      <c r="AF2333" s="144">
        <v>287300</v>
      </c>
      <c r="AG2333" s="324">
        <v>2025</v>
      </c>
      <c r="AH2333" s="129"/>
      <c r="AI2333" s="177"/>
      <c r="AJ2333" s="134"/>
      <c r="AK2333" s="141">
        <f t="shared" si="569"/>
        <v>2226</v>
      </c>
      <c r="AL2333" s="35" t="s">
        <v>153</v>
      </c>
      <c r="AM2333" s="141" t="str">
        <f t="shared" si="570"/>
        <v>2226.</v>
      </c>
      <c r="AN2333" s="147"/>
      <c r="AO2333" s="35"/>
      <c r="AP2333" s="16"/>
    </row>
    <row r="2334" spans="1:42" ht="23.25" customHeight="1" x14ac:dyDescent="0.25">
      <c r="A2334" s="68" t="str">
        <f t="shared" si="588"/>
        <v>2227.</v>
      </c>
      <c r="B2334" s="25">
        <v>4408</v>
      </c>
      <c r="C2334" s="37" t="s">
        <v>1983</v>
      </c>
      <c r="D2334" s="25">
        <v>1989</v>
      </c>
      <c r="E2334" s="111" t="s">
        <v>2932</v>
      </c>
      <c r="F2334" s="68" t="s">
        <v>2933</v>
      </c>
      <c r="G2334" s="25">
        <v>9</v>
      </c>
      <c r="H2334" s="25">
        <v>4</v>
      </c>
      <c r="I2334" s="144">
        <v>7762.4</v>
      </c>
      <c r="J2334" s="144">
        <v>7778.1</v>
      </c>
      <c r="K2334" s="144">
        <v>7763</v>
      </c>
      <c r="L2334" s="30">
        <v>357</v>
      </c>
      <c r="M2334" s="176">
        <f t="shared" si="589"/>
        <v>10196084.359999999</v>
      </c>
      <c r="N2334" s="144"/>
      <c r="O2334" s="142"/>
      <c r="P2334" s="144"/>
      <c r="Q2334" s="144">
        <f t="shared" si="590"/>
        <v>10196084.359999999</v>
      </c>
      <c r="R2334" s="144"/>
      <c r="S2334" s="30">
        <v>4</v>
      </c>
      <c r="T2334" s="144">
        <v>9621484.3599999994</v>
      </c>
      <c r="U2334" s="144"/>
      <c r="V2334" s="144"/>
      <c r="W2334" s="144"/>
      <c r="X2334" s="144"/>
      <c r="Y2334" s="144"/>
      <c r="Z2334" s="144"/>
      <c r="AA2334" s="144"/>
      <c r="AB2334" s="144"/>
      <c r="AC2334" s="323"/>
      <c r="AD2334" s="323"/>
      <c r="AE2334" s="144"/>
      <c r="AF2334" s="144">
        <v>574600</v>
      </c>
      <c r="AG2334" s="324">
        <v>2025</v>
      </c>
      <c r="AH2334" s="128"/>
      <c r="AI2334" s="177"/>
      <c r="AJ2334" s="134"/>
      <c r="AK2334" s="141">
        <f t="shared" ref="AK2334:AK2397" si="591">MAX(AK2330:AK2333)+1</f>
        <v>2227</v>
      </c>
      <c r="AL2334" s="35" t="s">
        <v>153</v>
      </c>
      <c r="AM2334" s="141" t="str">
        <f t="shared" ref="AM2334:AM2397" si="592">CONCATENATE(AK2334,AL2334)</f>
        <v>2227.</v>
      </c>
      <c r="AN2334" s="147"/>
      <c r="AP2334" s="16"/>
    </row>
    <row r="2335" spans="1:42" ht="22.5" customHeight="1" x14ac:dyDescent="0.25">
      <c r="A2335" s="68" t="str">
        <f t="shared" si="585"/>
        <v>2228.</v>
      </c>
      <c r="B2335" s="25">
        <v>4920</v>
      </c>
      <c r="C2335" s="36" t="s">
        <v>1985</v>
      </c>
      <c r="D2335" s="25">
        <v>1989</v>
      </c>
      <c r="E2335" s="68" t="s">
        <v>2932</v>
      </c>
      <c r="F2335" s="68" t="s">
        <v>2934</v>
      </c>
      <c r="G2335" s="25">
        <v>12</v>
      </c>
      <c r="H2335" s="25">
        <v>1</v>
      </c>
      <c r="I2335" s="146">
        <v>5385.8</v>
      </c>
      <c r="J2335" s="146">
        <v>3909</v>
      </c>
      <c r="K2335" s="146">
        <v>3909</v>
      </c>
      <c r="L2335" s="25">
        <v>194</v>
      </c>
      <c r="M2335" s="179">
        <f t="shared" ref="M2335:M2347" si="593">R2335+T2335+V2335+X2335+Z2335+AB2335+AE2335+AF2335</f>
        <v>5703515.1799999997</v>
      </c>
      <c r="N2335" s="144"/>
      <c r="O2335" s="142"/>
      <c r="P2335" s="144"/>
      <c r="Q2335" s="144">
        <f t="shared" ref="Q2335:Q2347" si="594">M2335</f>
        <v>5703515.1799999997</v>
      </c>
      <c r="R2335" s="144"/>
      <c r="S2335" s="324">
        <v>2</v>
      </c>
      <c r="T2335" s="144">
        <v>5416215.1799999997</v>
      </c>
      <c r="U2335" s="144"/>
      <c r="V2335" s="144"/>
      <c r="W2335" s="144"/>
      <c r="X2335" s="144"/>
      <c r="Y2335" s="146"/>
      <c r="Z2335" s="146"/>
      <c r="AA2335" s="323"/>
      <c r="AB2335" s="323"/>
      <c r="AC2335" s="323"/>
      <c r="AD2335" s="323"/>
      <c r="AE2335" s="144"/>
      <c r="AF2335" s="144">
        <v>287300</v>
      </c>
      <c r="AG2335" s="324">
        <v>2025</v>
      </c>
      <c r="AH2335" s="128"/>
      <c r="AI2335" s="134"/>
      <c r="AJ2335" s="134"/>
      <c r="AK2335" s="141">
        <f t="shared" si="591"/>
        <v>2228</v>
      </c>
      <c r="AL2335" s="35" t="s">
        <v>153</v>
      </c>
      <c r="AM2335" s="141" t="str">
        <f t="shared" si="592"/>
        <v>2228.</v>
      </c>
      <c r="AN2335" s="147"/>
      <c r="AO2335" s="35"/>
      <c r="AP2335" s="16"/>
    </row>
    <row r="2336" spans="1:42" ht="23.25" customHeight="1" x14ac:dyDescent="0.25">
      <c r="A2336" s="68" t="str">
        <f t="shared" si="585"/>
        <v>2229.</v>
      </c>
      <c r="B2336" s="25">
        <v>5164</v>
      </c>
      <c r="C2336" s="36" t="s">
        <v>1996</v>
      </c>
      <c r="D2336" s="25">
        <v>1990</v>
      </c>
      <c r="E2336" s="111" t="s">
        <v>2932</v>
      </c>
      <c r="F2336" s="68" t="s">
        <v>2933</v>
      </c>
      <c r="G2336" s="25">
        <v>9</v>
      </c>
      <c r="H2336" s="25">
        <v>7</v>
      </c>
      <c r="I2336" s="144">
        <v>13630.9</v>
      </c>
      <c r="J2336" s="144">
        <v>13664.8</v>
      </c>
      <c r="K2336" s="144">
        <v>13632.9</v>
      </c>
      <c r="L2336" s="30">
        <v>649</v>
      </c>
      <c r="M2336" s="176">
        <f t="shared" si="593"/>
        <v>17481468.48</v>
      </c>
      <c r="N2336" s="144"/>
      <c r="O2336" s="142"/>
      <c r="P2336" s="144"/>
      <c r="Q2336" s="144">
        <f t="shared" si="594"/>
        <v>17481468.48</v>
      </c>
      <c r="R2336" s="144"/>
      <c r="S2336" s="30">
        <v>7</v>
      </c>
      <c r="T2336" s="144">
        <v>16524708.48</v>
      </c>
      <c r="U2336" s="144"/>
      <c r="V2336" s="144"/>
      <c r="W2336" s="144"/>
      <c r="X2336" s="144"/>
      <c r="Y2336" s="144"/>
      <c r="Z2336" s="144"/>
      <c r="AA2336" s="144"/>
      <c r="AB2336" s="144"/>
      <c r="AC2336" s="323"/>
      <c r="AD2336" s="323"/>
      <c r="AE2336" s="144"/>
      <c r="AF2336" s="144">
        <v>956760</v>
      </c>
      <c r="AG2336" s="324">
        <v>2025</v>
      </c>
      <c r="AH2336" s="128"/>
      <c r="AI2336" s="177"/>
      <c r="AJ2336" s="177"/>
      <c r="AK2336" s="141">
        <f t="shared" si="591"/>
        <v>2229</v>
      </c>
      <c r="AL2336" s="35" t="s">
        <v>153</v>
      </c>
      <c r="AM2336" s="141" t="str">
        <f t="shared" si="592"/>
        <v>2229.</v>
      </c>
      <c r="AN2336" s="147"/>
      <c r="AP2336" s="16"/>
    </row>
    <row r="2337" spans="1:42" ht="22.5" customHeight="1" x14ac:dyDescent="0.25">
      <c r="A2337" s="68" t="str">
        <f t="shared" si="585"/>
        <v>2230.</v>
      </c>
      <c r="B2337" s="25">
        <v>4622</v>
      </c>
      <c r="C2337" s="36" t="s">
        <v>2003</v>
      </c>
      <c r="D2337" s="25">
        <v>1991</v>
      </c>
      <c r="E2337" s="111" t="s">
        <v>2932</v>
      </c>
      <c r="F2337" s="68" t="s">
        <v>2933</v>
      </c>
      <c r="G2337" s="25">
        <v>10</v>
      </c>
      <c r="H2337" s="25">
        <v>2</v>
      </c>
      <c r="I2337" s="144">
        <v>5727</v>
      </c>
      <c r="J2337" s="144">
        <v>4111.6000000000004</v>
      </c>
      <c r="K2337" s="144">
        <v>4095.6</v>
      </c>
      <c r="L2337" s="30">
        <v>252</v>
      </c>
      <c r="M2337" s="176">
        <f t="shared" si="593"/>
        <v>5249410.38</v>
      </c>
      <c r="N2337" s="144"/>
      <c r="O2337" s="142"/>
      <c r="P2337" s="144"/>
      <c r="Q2337" s="144">
        <f t="shared" si="594"/>
        <v>5249410.38</v>
      </c>
      <c r="R2337" s="144"/>
      <c r="S2337" s="30">
        <v>2</v>
      </c>
      <c r="T2337" s="144">
        <v>4962110.38</v>
      </c>
      <c r="U2337" s="144"/>
      <c r="V2337" s="144"/>
      <c r="W2337" s="144"/>
      <c r="X2337" s="144"/>
      <c r="Y2337" s="144"/>
      <c r="Z2337" s="144"/>
      <c r="AA2337" s="144"/>
      <c r="AB2337" s="144"/>
      <c r="AC2337" s="323"/>
      <c r="AD2337" s="323"/>
      <c r="AE2337" s="144"/>
      <c r="AF2337" s="144">
        <v>287300</v>
      </c>
      <c r="AG2337" s="324">
        <v>2025</v>
      </c>
      <c r="AH2337" s="135"/>
      <c r="AI2337" s="177"/>
      <c r="AJ2337" s="134"/>
      <c r="AK2337" s="141">
        <f t="shared" si="591"/>
        <v>2230</v>
      </c>
      <c r="AL2337" s="35" t="s">
        <v>153</v>
      </c>
      <c r="AM2337" s="141" t="str">
        <f t="shared" si="592"/>
        <v>2230.</v>
      </c>
      <c r="AN2337" s="147"/>
      <c r="AO2337" s="35"/>
      <c r="AP2337" s="16"/>
    </row>
    <row r="2338" spans="1:42" ht="23.25" customHeight="1" x14ac:dyDescent="0.25">
      <c r="A2338" s="68" t="str">
        <f t="shared" si="585"/>
        <v>2231.</v>
      </c>
      <c r="B2338" s="25">
        <v>4669</v>
      </c>
      <c r="C2338" s="36" t="s">
        <v>2004</v>
      </c>
      <c r="D2338" s="25">
        <v>1991</v>
      </c>
      <c r="E2338" s="111" t="s">
        <v>2932</v>
      </c>
      <c r="F2338" s="68" t="s">
        <v>2933</v>
      </c>
      <c r="G2338" s="25">
        <v>9</v>
      </c>
      <c r="H2338" s="25">
        <v>2</v>
      </c>
      <c r="I2338" s="176">
        <v>3911.6</v>
      </c>
      <c r="J2338" s="176">
        <v>3911.7</v>
      </c>
      <c r="K2338" s="176">
        <v>3911.7</v>
      </c>
      <c r="L2338" s="267">
        <v>181</v>
      </c>
      <c r="M2338" s="176">
        <f t="shared" si="593"/>
        <v>4850681.54</v>
      </c>
      <c r="N2338" s="144"/>
      <c r="O2338" s="142"/>
      <c r="P2338" s="144"/>
      <c r="Q2338" s="144">
        <f t="shared" si="594"/>
        <v>4850681.54</v>
      </c>
      <c r="R2338" s="144"/>
      <c r="S2338" s="30">
        <v>2</v>
      </c>
      <c r="T2338" s="144">
        <v>4577321.54</v>
      </c>
      <c r="U2338" s="144"/>
      <c r="V2338" s="144"/>
      <c r="W2338" s="144"/>
      <c r="X2338" s="144"/>
      <c r="Y2338" s="144"/>
      <c r="Z2338" s="144"/>
      <c r="AA2338" s="144"/>
      <c r="AB2338" s="144"/>
      <c r="AC2338" s="323"/>
      <c r="AD2338" s="323"/>
      <c r="AE2338" s="144"/>
      <c r="AF2338" s="144">
        <v>273360</v>
      </c>
      <c r="AG2338" s="324">
        <v>2025</v>
      </c>
      <c r="AH2338" s="128"/>
      <c r="AI2338" s="177"/>
      <c r="AJ2338" s="177"/>
      <c r="AK2338" s="141">
        <f t="shared" si="591"/>
        <v>2231</v>
      </c>
      <c r="AL2338" s="35" t="s">
        <v>153</v>
      </c>
      <c r="AM2338" s="141" t="str">
        <f t="shared" si="592"/>
        <v>2231.</v>
      </c>
      <c r="AN2338" s="147"/>
      <c r="AP2338" s="16"/>
    </row>
    <row r="2339" spans="1:42" ht="22.5" customHeight="1" x14ac:dyDescent="0.25">
      <c r="A2339" s="68" t="str">
        <f t="shared" si="585"/>
        <v>2232.</v>
      </c>
      <c r="B2339" s="25">
        <v>5194</v>
      </c>
      <c r="C2339" s="300" t="s">
        <v>2018</v>
      </c>
      <c r="D2339" s="25">
        <v>1993</v>
      </c>
      <c r="E2339" s="111" t="s">
        <v>2932</v>
      </c>
      <c r="F2339" s="68" t="s">
        <v>2933</v>
      </c>
      <c r="G2339" s="25">
        <v>9</v>
      </c>
      <c r="H2339" s="25">
        <v>3</v>
      </c>
      <c r="I2339" s="176">
        <v>7093.3</v>
      </c>
      <c r="J2339" s="144">
        <v>5992</v>
      </c>
      <c r="K2339" s="176">
        <v>5992</v>
      </c>
      <c r="L2339" s="267">
        <v>230</v>
      </c>
      <c r="M2339" s="176">
        <f t="shared" si="593"/>
        <v>7276022.3200000003</v>
      </c>
      <c r="N2339" s="144"/>
      <c r="O2339" s="142"/>
      <c r="P2339" s="144"/>
      <c r="Q2339" s="144">
        <f t="shared" si="594"/>
        <v>7276022.3200000003</v>
      </c>
      <c r="R2339" s="144"/>
      <c r="S2339" s="30">
        <v>3</v>
      </c>
      <c r="T2339" s="144">
        <v>6865982.3200000003</v>
      </c>
      <c r="U2339" s="144"/>
      <c r="V2339" s="144"/>
      <c r="W2339" s="144"/>
      <c r="X2339" s="144"/>
      <c r="Y2339" s="144"/>
      <c r="Z2339" s="144"/>
      <c r="AA2339" s="144"/>
      <c r="AB2339" s="144"/>
      <c r="AC2339" s="144"/>
      <c r="AD2339" s="144"/>
      <c r="AE2339" s="144"/>
      <c r="AF2339" s="144">
        <v>410040</v>
      </c>
      <c r="AG2339" s="324">
        <v>2025</v>
      </c>
      <c r="AH2339" s="135"/>
      <c r="AI2339" s="177"/>
      <c r="AJ2339" s="177"/>
      <c r="AK2339" s="141">
        <f t="shared" si="591"/>
        <v>2232</v>
      </c>
      <c r="AL2339" s="35" t="s">
        <v>153</v>
      </c>
      <c r="AM2339" s="141" t="str">
        <f t="shared" si="592"/>
        <v>2232.</v>
      </c>
      <c r="AN2339" s="147"/>
      <c r="AO2339" s="35"/>
      <c r="AP2339" s="16"/>
    </row>
    <row r="2340" spans="1:42" ht="22.5" customHeight="1" x14ac:dyDescent="0.25">
      <c r="A2340" s="68" t="str">
        <f t="shared" si="585"/>
        <v>2233.</v>
      </c>
      <c r="B2340" s="25">
        <v>4993</v>
      </c>
      <c r="C2340" s="300" t="s">
        <v>2019</v>
      </c>
      <c r="D2340" s="25">
        <v>1994</v>
      </c>
      <c r="E2340" s="111" t="s">
        <v>2932</v>
      </c>
      <c r="F2340" s="68" t="s">
        <v>2934</v>
      </c>
      <c r="G2340" s="25">
        <v>9</v>
      </c>
      <c r="H2340" s="25">
        <v>1</v>
      </c>
      <c r="I2340" s="176">
        <v>3238.6</v>
      </c>
      <c r="J2340" s="144">
        <v>3238.6</v>
      </c>
      <c r="K2340" s="176">
        <v>3238.6</v>
      </c>
      <c r="L2340" s="267">
        <v>112</v>
      </c>
      <c r="M2340" s="176">
        <f t="shared" si="593"/>
        <v>2624705.19</v>
      </c>
      <c r="N2340" s="144"/>
      <c r="O2340" s="142"/>
      <c r="P2340" s="144"/>
      <c r="Q2340" s="144">
        <f t="shared" si="594"/>
        <v>2624705.19</v>
      </c>
      <c r="R2340" s="144"/>
      <c r="S2340" s="30">
        <v>1</v>
      </c>
      <c r="T2340" s="144">
        <v>2481055.19</v>
      </c>
      <c r="U2340" s="144"/>
      <c r="V2340" s="144"/>
      <c r="W2340" s="144"/>
      <c r="X2340" s="144"/>
      <c r="Y2340" s="144"/>
      <c r="Z2340" s="144"/>
      <c r="AA2340" s="144"/>
      <c r="AB2340" s="144"/>
      <c r="AC2340" s="144"/>
      <c r="AD2340" s="144"/>
      <c r="AE2340" s="144"/>
      <c r="AF2340" s="144">
        <v>143650</v>
      </c>
      <c r="AG2340" s="324">
        <v>2025</v>
      </c>
      <c r="AH2340" s="135"/>
      <c r="AI2340" s="177"/>
      <c r="AJ2340" s="134"/>
      <c r="AK2340" s="141">
        <f t="shared" si="591"/>
        <v>2233</v>
      </c>
      <c r="AL2340" s="35" t="s">
        <v>153</v>
      </c>
      <c r="AM2340" s="141" t="str">
        <f t="shared" si="592"/>
        <v>2233.</v>
      </c>
      <c r="AN2340" s="147"/>
      <c r="AO2340" s="35"/>
      <c r="AP2340" s="16"/>
    </row>
    <row r="2341" spans="1:42" ht="22.5" customHeight="1" x14ac:dyDescent="0.25">
      <c r="A2341" s="68" t="str">
        <f t="shared" si="585"/>
        <v>2234.</v>
      </c>
      <c r="B2341" s="25">
        <v>4103</v>
      </c>
      <c r="C2341" s="300" t="s">
        <v>2030</v>
      </c>
      <c r="D2341" s="25">
        <v>1962</v>
      </c>
      <c r="E2341" s="111" t="s">
        <v>2932</v>
      </c>
      <c r="F2341" s="68" t="s">
        <v>2934</v>
      </c>
      <c r="G2341" s="25">
        <v>4</v>
      </c>
      <c r="H2341" s="25">
        <v>4</v>
      </c>
      <c r="I2341" s="176">
        <v>2433.1999999999998</v>
      </c>
      <c r="J2341" s="176">
        <v>2306.1</v>
      </c>
      <c r="K2341" s="176">
        <v>2223.9</v>
      </c>
      <c r="L2341" s="267">
        <v>93</v>
      </c>
      <c r="M2341" s="176">
        <f t="shared" si="593"/>
        <v>1113420</v>
      </c>
      <c r="N2341" s="144"/>
      <c r="O2341" s="142"/>
      <c r="P2341" s="144"/>
      <c r="Q2341" s="144">
        <f t="shared" si="594"/>
        <v>1113420</v>
      </c>
      <c r="R2341" s="144">
        <v>1113420</v>
      </c>
      <c r="S2341" s="30"/>
      <c r="T2341" s="144"/>
      <c r="U2341" s="144"/>
      <c r="V2341" s="144"/>
      <c r="W2341" s="144"/>
      <c r="X2341" s="144"/>
      <c r="Y2341" s="144"/>
      <c r="Z2341" s="144"/>
      <c r="AA2341" s="144"/>
      <c r="AB2341" s="144"/>
      <c r="AC2341" s="144"/>
      <c r="AD2341" s="144"/>
      <c r="AE2341" s="144"/>
      <c r="AF2341" s="144"/>
      <c r="AG2341" s="324">
        <v>2025</v>
      </c>
      <c r="AH2341" s="128"/>
      <c r="AI2341" s="177"/>
      <c r="AJ2341" s="177"/>
      <c r="AK2341" s="141">
        <f t="shared" si="591"/>
        <v>2234</v>
      </c>
      <c r="AL2341" s="35" t="s">
        <v>153</v>
      </c>
      <c r="AM2341" s="141" t="str">
        <f t="shared" si="592"/>
        <v>2234.</v>
      </c>
      <c r="AN2341" s="147"/>
      <c r="AO2341" s="35"/>
      <c r="AP2341" s="16"/>
    </row>
    <row r="2342" spans="1:42" ht="22.5" customHeight="1" x14ac:dyDescent="0.25">
      <c r="A2342" s="68" t="str">
        <f t="shared" si="585"/>
        <v>2235.</v>
      </c>
      <c r="B2342" s="25">
        <v>4371</v>
      </c>
      <c r="C2342" s="202" t="s">
        <v>2070</v>
      </c>
      <c r="D2342" s="25">
        <v>1948</v>
      </c>
      <c r="E2342" s="111" t="s">
        <v>2932</v>
      </c>
      <c r="F2342" s="68" t="s">
        <v>2934</v>
      </c>
      <c r="G2342" s="25">
        <v>2</v>
      </c>
      <c r="H2342" s="25">
        <v>1</v>
      </c>
      <c r="I2342" s="144">
        <v>452.6</v>
      </c>
      <c r="J2342" s="144">
        <v>412</v>
      </c>
      <c r="K2342" s="144">
        <v>335.3</v>
      </c>
      <c r="L2342" s="30">
        <v>15</v>
      </c>
      <c r="M2342" s="144">
        <f t="shared" si="593"/>
        <v>162519.58000000002</v>
      </c>
      <c r="N2342" s="144"/>
      <c r="O2342" s="142"/>
      <c r="P2342" s="144"/>
      <c r="Q2342" s="144">
        <f t="shared" si="594"/>
        <v>162519.58000000002</v>
      </c>
      <c r="R2342" s="144">
        <v>110880</v>
      </c>
      <c r="S2342" s="30"/>
      <c r="T2342" s="144"/>
      <c r="U2342" s="144"/>
      <c r="V2342" s="144"/>
      <c r="W2342" s="144"/>
      <c r="X2342" s="144"/>
      <c r="Y2342" s="144"/>
      <c r="Z2342" s="144"/>
      <c r="AA2342" s="144"/>
      <c r="AB2342" s="144"/>
      <c r="AC2342" s="144"/>
      <c r="AD2342" s="144"/>
      <c r="AE2342" s="144"/>
      <c r="AF2342" s="144">
        <v>51639.58</v>
      </c>
      <c r="AG2342" s="324">
        <v>2025</v>
      </c>
      <c r="AH2342" s="129"/>
      <c r="AI2342" s="216"/>
      <c r="AJ2342" s="177"/>
      <c r="AK2342" s="141">
        <f t="shared" si="591"/>
        <v>2235</v>
      </c>
      <c r="AL2342" s="35" t="s">
        <v>153</v>
      </c>
      <c r="AM2342" s="141" t="str">
        <f t="shared" si="592"/>
        <v>2235.</v>
      </c>
      <c r="AN2342" s="147"/>
      <c r="AO2342" s="35"/>
      <c r="AP2342" s="16"/>
    </row>
    <row r="2343" spans="1:42" ht="22.5" customHeight="1" x14ac:dyDescent="0.25">
      <c r="A2343" s="68" t="str">
        <f t="shared" si="585"/>
        <v>2236.</v>
      </c>
      <c r="B2343" s="25">
        <v>4351</v>
      </c>
      <c r="C2343" s="202" t="s">
        <v>2077</v>
      </c>
      <c r="D2343" s="25">
        <v>1950</v>
      </c>
      <c r="E2343" s="111" t="s">
        <v>2932</v>
      </c>
      <c r="F2343" s="68" t="s">
        <v>2934</v>
      </c>
      <c r="G2343" s="25">
        <v>3</v>
      </c>
      <c r="H2343" s="25">
        <v>2</v>
      </c>
      <c r="I2343" s="144">
        <v>1395</v>
      </c>
      <c r="J2343" s="144">
        <v>1220.0999999999999</v>
      </c>
      <c r="K2343" s="144">
        <v>987.6</v>
      </c>
      <c r="L2343" s="30">
        <v>23</v>
      </c>
      <c r="M2343" s="176">
        <f t="shared" si="593"/>
        <v>431940.31</v>
      </c>
      <c r="N2343" s="144"/>
      <c r="O2343" s="142"/>
      <c r="P2343" s="144"/>
      <c r="Q2343" s="144">
        <f t="shared" si="594"/>
        <v>431940.31</v>
      </c>
      <c r="R2343" s="144">
        <v>332640</v>
      </c>
      <c r="S2343" s="30"/>
      <c r="T2343" s="144"/>
      <c r="U2343" s="144"/>
      <c r="V2343" s="144"/>
      <c r="W2343" s="144"/>
      <c r="X2343" s="144"/>
      <c r="Y2343" s="144"/>
      <c r="Z2343" s="144"/>
      <c r="AA2343" s="144"/>
      <c r="AB2343" s="144"/>
      <c r="AC2343" s="144"/>
      <c r="AD2343" s="144"/>
      <c r="AE2343" s="144"/>
      <c r="AF2343" s="144">
        <v>99300.31</v>
      </c>
      <c r="AG2343" s="324">
        <v>2025</v>
      </c>
      <c r="AH2343" s="129"/>
      <c r="AI2343" s="216"/>
      <c r="AJ2343" s="177"/>
      <c r="AK2343" s="141">
        <f t="shared" si="591"/>
        <v>2236</v>
      </c>
      <c r="AL2343" s="35" t="s">
        <v>153</v>
      </c>
      <c r="AM2343" s="141" t="str">
        <f t="shared" si="592"/>
        <v>2236.</v>
      </c>
      <c r="AN2343" s="147"/>
      <c r="AO2343" s="35"/>
      <c r="AP2343" s="16"/>
    </row>
    <row r="2344" spans="1:42" ht="22.5" customHeight="1" x14ac:dyDescent="0.25">
      <c r="A2344" s="68" t="str">
        <f t="shared" si="585"/>
        <v>2237.</v>
      </c>
      <c r="B2344" s="25">
        <v>4380</v>
      </c>
      <c r="C2344" s="175" t="s">
        <v>2092</v>
      </c>
      <c r="D2344" s="25">
        <v>1953</v>
      </c>
      <c r="E2344" s="111" t="s">
        <v>2932</v>
      </c>
      <c r="F2344" s="68" t="s">
        <v>2934</v>
      </c>
      <c r="G2344" s="25">
        <v>4</v>
      </c>
      <c r="H2344" s="25">
        <v>5</v>
      </c>
      <c r="I2344" s="176">
        <v>3713.4</v>
      </c>
      <c r="J2344" s="176">
        <v>3272.8</v>
      </c>
      <c r="K2344" s="176">
        <v>2857.1</v>
      </c>
      <c r="L2344" s="267">
        <v>93</v>
      </c>
      <c r="M2344" s="176">
        <f t="shared" si="593"/>
        <v>1314898.3799999999</v>
      </c>
      <c r="N2344" s="144"/>
      <c r="O2344" s="142"/>
      <c r="P2344" s="144"/>
      <c r="Q2344" s="144">
        <f t="shared" si="594"/>
        <v>1314898.3799999999</v>
      </c>
      <c r="R2344" s="144">
        <v>1039500</v>
      </c>
      <c r="S2344" s="30"/>
      <c r="T2344" s="144"/>
      <c r="U2344" s="144"/>
      <c r="V2344" s="144"/>
      <c r="W2344" s="144"/>
      <c r="X2344" s="144"/>
      <c r="Y2344" s="144"/>
      <c r="Z2344" s="144"/>
      <c r="AA2344" s="144"/>
      <c r="AB2344" s="144"/>
      <c r="AC2344" s="144"/>
      <c r="AD2344" s="144"/>
      <c r="AE2344" s="144"/>
      <c r="AF2344" s="144">
        <v>275398.38</v>
      </c>
      <c r="AG2344" s="324">
        <v>2025</v>
      </c>
      <c r="AH2344" s="135"/>
      <c r="AI2344" s="177"/>
      <c r="AJ2344" s="177"/>
      <c r="AK2344" s="141">
        <f t="shared" si="591"/>
        <v>2237</v>
      </c>
      <c r="AL2344" s="35" t="s">
        <v>153</v>
      </c>
      <c r="AM2344" s="141" t="str">
        <f t="shared" si="592"/>
        <v>2237.</v>
      </c>
      <c r="AN2344" s="147"/>
      <c r="AO2344" s="35"/>
      <c r="AP2344" s="16"/>
    </row>
    <row r="2345" spans="1:42" ht="22.5" customHeight="1" x14ac:dyDescent="0.25">
      <c r="A2345" s="68" t="str">
        <f t="shared" si="585"/>
        <v>2238.</v>
      </c>
      <c r="B2345" s="25">
        <v>5435</v>
      </c>
      <c r="C2345" s="300" t="s">
        <v>2095</v>
      </c>
      <c r="D2345" s="25">
        <v>1953</v>
      </c>
      <c r="E2345" s="111" t="s">
        <v>2932</v>
      </c>
      <c r="F2345" s="68" t="s">
        <v>2934</v>
      </c>
      <c r="G2345" s="25">
        <v>3</v>
      </c>
      <c r="H2345" s="25">
        <v>3</v>
      </c>
      <c r="I2345" s="144">
        <v>1815.49</v>
      </c>
      <c r="J2345" s="144">
        <v>1515.7</v>
      </c>
      <c r="K2345" s="144">
        <v>1515.7</v>
      </c>
      <c r="L2345" s="30">
        <v>69</v>
      </c>
      <c r="M2345" s="176">
        <f t="shared" si="593"/>
        <v>873388.83</v>
      </c>
      <c r="N2345" s="144"/>
      <c r="O2345" s="142"/>
      <c r="P2345" s="144"/>
      <c r="Q2345" s="144">
        <f t="shared" si="594"/>
        <v>873388.83</v>
      </c>
      <c r="R2345" s="144">
        <v>757680</v>
      </c>
      <c r="S2345" s="30"/>
      <c r="T2345" s="144"/>
      <c r="U2345" s="144"/>
      <c r="V2345" s="144"/>
      <c r="W2345" s="144"/>
      <c r="X2345" s="144"/>
      <c r="Y2345" s="144"/>
      <c r="Z2345" s="144"/>
      <c r="AA2345" s="144"/>
      <c r="AB2345" s="144"/>
      <c r="AC2345" s="144"/>
      <c r="AD2345" s="144"/>
      <c r="AE2345" s="144"/>
      <c r="AF2345" s="144">
        <v>115708.83</v>
      </c>
      <c r="AG2345" s="324">
        <v>2025</v>
      </c>
      <c r="AH2345" s="128"/>
      <c r="AI2345" s="177"/>
      <c r="AJ2345" s="177"/>
      <c r="AK2345" s="141">
        <f t="shared" si="591"/>
        <v>2238</v>
      </c>
      <c r="AL2345" s="35" t="s">
        <v>153</v>
      </c>
      <c r="AM2345" s="141" t="str">
        <f t="shared" si="592"/>
        <v>2238.</v>
      </c>
      <c r="AN2345" s="147"/>
      <c r="AO2345" s="35"/>
      <c r="AP2345" s="16"/>
    </row>
    <row r="2346" spans="1:42" ht="22.5" customHeight="1" x14ac:dyDescent="0.25">
      <c r="A2346" s="68" t="str">
        <f t="shared" si="585"/>
        <v>2239.</v>
      </c>
      <c r="B2346" s="25">
        <v>4823</v>
      </c>
      <c r="C2346" s="202" t="s">
        <v>2113</v>
      </c>
      <c r="D2346" s="25">
        <v>1956</v>
      </c>
      <c r="E2346" s="111" t="s">
        <v>2932</v>
      </c>
      <c r="F2346" s="68" t="s">
        <v>2934</v>
      </c>
      <c r="G2346" s="25">
        <v>3</v>
      </c>
      <c r="H2346" s="25">
        <v>2</v>
      </c>
      <c r="I2346" s="144">
        <v>1081.5999999999999</v>
      </c>
      <c r="J2346" s="144">
        <v>1081.5999999999999</v>
      </c>
      <c r="K2346" s="144">
        <v>1081.5999999999999</v>
      </c>
      <c r="L2346" s="30">
        <v>50</v>
      </c>
      <c r="M2346" s="176">
        <f t="shared" si="593"/>
        <v>283064.13</v>
      </c>
      <c r="N2346" s="144"/>
      <c r="O2346" s="142"/>
      <c r="P2346" s="144"/>
      <c r="Q2346" s="144">
        <f t="shared" si="594"/>
        <v>283064.13</v>
      </c>
      <c r="R2346" s="144">
        <v>175560</v>
      </c>
      <c r="S2346" s="30"/>
      <c r="T2346" s="144"/>
      <c r="U2346" s="144"/>
      <c r="V2346" s="144"/>
      <c r="W2346" s="144"/>
      <c r="X2346" s="144"/>
      <c r="Y2346" s="144"/>
      <c r="Z2346" s="144"/>
      <c r="AA2346" s="144"/>
      <c r="AB2346" s="144"/>
      <c r="AC2346" s="144"/>
      <c r="AD2346" s="144"/>
      <c r="AE2346" s="144"/>
      <c r="AF2346" s="144">
        <v>107504.13</v>
      </c>
      <c r="AG2346" s="324">
        <v>2025</v>
      </c>
      <c r="AH2346" s="129"/>
      <c r="AI2346" s="216"/>
      <c r="AJ2346" s="177"/>
      <c r="AK2346" s="141">
        <f t="shared" si="591"/>
        <v>2239</v>
      </c>
      <c r="AL2346" s="35" t="s">
        <v>153</v>
      </c>
      <c r="AM2346" s="141" t="str">
        <f t="shared" si="592"/>
        <v>2239.</v>
      </c>
      <c r="AN2346" s="147"/>
      <c r="AO2346" s="35"/>
      <c r="AP2346" s="16"/>
    </row>
    <row r="2347" spans="1:42" ht="22.5" customHeight="1" x14ac:dyDescent="0.25">
      <c r="A2347" s="68" t="str">
        <f t="shared" si="585"/>
        <v>2240.</v>
      </c>
      <c r="B2347" s="25">
        <v>4962</v>
      </c>
      <c r="C2347" s="175" t="s">
        <v>2122</v>
      </c>
      <c r="D2347" s="25">
        <v>1957</v>
      </c>
      <c r="E2347" s="111" t="s">
        <v>2932</v>
      </c>
      <c r="F2347" s="68" t="s">
        <v>2934</v>
      </c>
      <c r="G2347" s="25">
        <v>2</v>
      </c>
      <c r="H2347" s="25">
        <v>1</v>
      </c>
      <c r="I2347" s="144">
        <v>455</v>
      </c>
      <c r="J2347" s="144">
        <v>413.2</v>
      </c>
      <c r="K2347" s="144">
        <v>413.2</v>
      </c>
      <c r="L2347" s="30">
        <v>20</v>
      </c>
      <c r="M2347" s="176">
        <f t="shared" si="593"/>
        <v>345148.06</v>
      </c>
      <c r="N2347" s="144"/>
      <c r="O2347" s="142"/>
      <c r="P2347" s="144"/>
      <c r="Q2347" s="144">
        <f t="shared" si="594"/>
        <v>345148.06</v>
      </c>
      <c r="R2347" s="144">
        <v>300300</v>
      </c>
      <c r="S2347" s="30"/>
      <c r="T2347" s="144"/>
      <c r="U2347" s="144"/>
      <c r="V2347" s="144"/>
      <c r="W2347" s="144"/>
      <c r="X2347" s="144"/>
      <c r="Y2347" s="144"/>
      <c r="Z2347" s="144"/>
      <c r="AA2347" s="144"/>
      <c r="AB2347" s="144"/>
      <c r="AC2347" s="144"/>
      <c r="AD2347" s="144"/>
      <c r="AE2347" s="144"/>
      <c r="AF2347" s="144">
        <v>44848.06</v>
      </c>
      <c r="AG2347" s="324">
        <v>2025</v>
      </c>
      <c r="AH2347" s="135"/>
      <c r="AI2347" s="177"/>
      <c r="AJ2347" s="177"/>
      <c r="AK2347" s="141">
        <f t="shared" si="591"/>
        <v>2240</v>
      </c>
      <c r="AL2347" s="35" t="s">
        <v>153</v>
      </c>
      <c r="AM2347" s="141" t="str">
        <f t="shared" si="592"/>
        <v>2240.</v>
      </c>
      <c r="AN2347" s="147"/>
      <c r="AO2347" s="35"/>
      <c r="AP2347" s="16"/>
    </row>
    <row r="2348" spans="1:42" ht="22.5" customHeight="1" x14ac:dyDescent="0.25">
      <c r="A2348" s="68" t="str">
        <f t="shared" si="585"/>
        <v>2241.</v>
      </c>
      <c r="B2348" s="25">
        <v>4395</v>
      </c>
      <c r="C2348" s="202" t="s">
        <v>2126</v>
      </c>
      <c r="D2348" s="25">
        <v>1958</v>
      </c>
      <c r="E2348" s="111" t="s">
        <v>2932</v>
      </c>
      <c r="F2348" s="68" t="s">
        <v>2934</v>
      </c>
      <c r="G2348" s="25">
        <v>4</v>
      </c>
      <c r="H2348" s="25">
        <v>8</v>
      </c>
      <c r="I2348" s="144">
        <v>7872.6</v>
      </c>
      <c r="J2348" s="144">
        <v>6701.6</v>
      </c>
      <c r="K2348" s="144">
        <v>4083.6</v>
      </c>
      <c r="L2348" s="30">
        <v>211</v>
      </c>
      <c r="M2348" s="176">
        <f>R2348+T2348+V2348+X2348+Z2348+AB2348+AE2348+AF2348</f>
        <v>3254090.5</v>
      </c>
      <c r="N2348" s="144"/>
      <c r="O2348" s="142"/>
      <c r="P2348" s="144"/>
      <c r="Q2348" s="144">
        <f>M2348</f>
        <v>3254090.5</v>
      </c>
      <c r="R2348" s="144">
        <v>2587200</v>
      </c>
      <c r="S2348" s="30"/>
      <c r="T2348" s="144"/>
      <c r="U2348" s="144"/>
      <c r="V2348" s="144"/>
      <c r="W2348" s="144"/>
      <c r="X2348" s="144"/>
      <c r="Y2348" s="144"/>
      <c r="Z2348" s="144"/>
      <c r="AA2348" s="144"/>
      <c r="AB2348" s="144"/>
      <c r="AC2348" s="144"/>
      <c r="AD2348" s="144"/>
      <c r="AE2348" s="144"/>
      <c r="AF2348" s="144">
        <v>666890.5</v>
      </c>
      <c r="AG2348" s="324">
        <v>2025</v>
      </c>
      <c r="AH2348" s="129"/>
      <c r="AI2348" s="216"/>
      <c r="AJ2348" s="177"/>
      <c r="AK2348" s="141">
        <f t="shared" si="591"/>
        <v>2241</v>
      </c>
      <c r="AL2348" s="35" t="s">
        <v>153</v>
      </c>
      <c r="AM2348" s="141" t="str">
        <f t="shared" si="592"/>
        <v>2241.</v>
      </c>
      <c r="AN2348" s="147"/>
      <c r="AO2348" s="35"/>
      <c r="AP2348" s="16"/>
    </row>
    <row r="2349" spans="1:42" ht="22.5" customHeight="1" x14ac:dyDescent="0.25">
      <c r="A2349" s="68" t="str">
        <f t="shared" si="585"/>
        <v>2242.</v>
      </c>
      <c r="B2349" s="25">
        <v>4484</v>
      </c>
      <c r="C2349" s="36" t="s">
        <v>2139</v>
      </c>
      <c r="D2349" s="25">
        <v>1959</v>
      </c>
      <c r="E2349" s="111" t="s">
        <v>2932</v>
      </c>
      <c r="F2349" s="68" t="s">
        <v>2934</v>
      </c>
      <c r="G2349" s="25">
        <v>3</v>
      </c>
      <c r="H2349" s="25">
        <v>4</v>
      </c>
      <c r="I2349" s="144">
        <v>2281.6999999999998</v>
      </c>
      <c r="J2349" s="144">
        <v>2083.5</v>
      </c>
      <c r="K2349" s="144">
        <v>1883.9</v>
      </c>
      <c r="L2349" s="30">
        <v>72</v>
      </c>
      <c r="M2349" s="176">
        <f t="shared" ref="M2349:M2354" si="595">R2349+T2349+V2349+X2349+Z2349+AB2349+AE2349+AF2349</f>
        <v>1002540</v>
      </c>
      <c r="N2349" s="144"/>
      <c r="O2349" s="142"/>
      <c r="P2349" s="144"/>
      <c r="Q2349" s="144">
        <f t="shared" ref="Q2349:Q2354" si="596">M2349</f>
        <v>1002540</v>
      </c>
      <c r="R2349" s="144">
        <v>1002540</v>
      </c>
      <c r="S2349" s="30"/>
      <c r="T2349" s="144"/>
      <c r="U2349" s="144"/>
      <c r="V2349" s="144"/>
      <c r="W2349" s="144"/>
      <c r="X2349" s="144"/>
      <c r="Y2349" s="144"/>
      <c r="Z2349" s="144"/>
      <c r="AA2349" s="144"/>
      <c r="AB2349" s="144"/>
      <c r="AC2349" s="323"/>
      <c r="AD2349" s="323"/>
      <c r="AE2349" s="144"/>
      <c r="AF2349" s="144"/>
      <c r="AG2349" s="324">
        <v>2025</v>
      </c>
      <c r="AH2349" s="135"/>
      <c r="AI2349" s="177"/>
      <c r="AJ2349" s="177"/>
      <c r="AK2349" s="141">
        <f t="shared" si="591"/>
        <v>2242</v>
      </c>
      <c r="AL2349" s="35" t="s">
        <v>153</v>
      </c>
      <c r="AM2349" s="141" t="str">
        <f t="shared" si="592"/>
        <v>2242.</v>
      </c>
      <c r="AN2349" s="147"/>
      <c r="AO2349" s="35"/>
      <c r="AP2349" s="16"/>
    </row>
    <row r="2350" spans="1:42" ht="22.5" customHeight="1" x14ac:dyDescent="0.25">
      <c r="A2350" s="68" t="str">
        <f t="shared" si="585"/>
        <v>2243.</v>
      </c>
      <c r="B2350" s="25">
        <v>4503</v>
      </c>
      <c r="C2350" s="300" t="s">
        <v>2152</v>
      </c>
      <c r="D2350" s="25">
        <v>1959</v>
      </c>
      <c r="E2350" s="111" t="s">
        <v>2932</v>
      </c>
      <c r="F2350" s="68" t="s">
        <v>2934</v>
      </c>
      <c r="G2350" s="25">
        <v>3</v>
      </c>
      <c r="H2350" s="25">
        <v>3</v>
      </c>
      <c r="I2350" s="176">
        <v>1272.9000000000001</v>
      </c>
      <c r="J2350" s="176">
        <v>1134.5999999999999</v>
      </c>
      <c r="K2350" s="176">
        <v>1134.5999999999999</v>
      </c>
      <c r="L2350" s="267">
        <v>53</v>
      </c>
      <c r="M2350" s="176">
        <f t="shared" si="595"/>
        <v>608481.46</v>
      </c>
      <c r="N2350" s="144"/>
      <c r="O2350" s="142"/>
      <c r="P2350" s="144"/>
      <c r="Q2350" s="144">
        <f t="shared" si="596"/>
        <v>608481.46</v>
      </c>
      <c r="R2350" s="144">
        <v>498960</v>
      </c>
      <c r="S2350" s="30"/>
      <c r="T2350" s="144"/>
      <c r="U2350" s="144"/>
      <c r="V2350" s="144"/>
      <c r="W2350" s="144"/>
      <c r="X2350" s="144"/>
      <c r="Y2350" s="144"/>
      <c r="Z2350" s="144"/>
      <c r="AA2350" s="144"/>
      <c r="AB2350" s="144"/>
      <c r="AC2350" s="144"/>
      <c r="AD2350" s="144"/>
      <c r="AE2350" s="144"/>
      <c r="AF2350" s="144">
        <v>109521.46</v>
      </c>
      <c r="AG2350" s="324">
        <v>2025</v>
      </c>
      <c r="AH2350" s="135"/>
      <c r="AI2350" s="177"/>
      <c r="AJ2350" s="177"/>
      <c r="AK2350" s="141">
        <f t="shared" si="591"/>
        <v>2243</v>
      </c>
      <c r="AL2350" s="35" t="s">
        <v>153</v>
      </c>
      <c r="AM2350" s="141" t="str">
        <f t="shared" si="592"/>
        <v>2243.</v>
      </c>
      <c r="AN2350" s="147"/>
      <c r="AO2350" s="35"/>
      <c r="AP2350" s="16"/>
    </row>
    <row r="2351" spans="1:42" ht="22.5" customHeight="1" x14ac:dyDescent="0.25">
      <c r="A2351" s="68" t="str">
        <f t="shared" si="585"/>
        <v>2244.</v>
      </c>
      <c r="B2351" s="25">
        <v>4160</v>
      </c>
      <c r="C2351" s="37" t="s">
        <v>2159</v>
      </c>
      <c r="D2351" s="25">
        <v>1960</v>
      </c>
      <c r="E2351" s="111" t="s">
        <v>2932</v>
      </c>
      <c r="F2351" s="68" t="s">
        <v>2934</v>
      </c>
      <c r="G2351" s="25">
        <v>3</v>
      </c>
      <c r="H2351" s="25">
        <v>2</v>
      </c>
      <c r="I2351" s="176">
        <v>1179.96</v>
      </c>
      <c r="J2351" s="176">
        <v>1038.06</v>
      </c>
      <c r="K2351" s="176">
        <v>897.8</v>
      </c>
      <c r="L2351" s="267">
        <v>53</v>
      </c>
      <c r="M2351" s="176">
        <f t="shared" si="595"/>
        <v>633182.35</v>
      </c>
      <c r="N2351" s="144"/>
      <c r="O2351" s="142"/>
      <c r="P2351" s="144"/>
      <c r="Q2351" s="144">
        <f t="shared" si="596"/>
        <v>633182.35</v>
      </c>
      <c r="R2351" s="144">
        <v>535920</v>
      </c>
      <c r="S2351" s="30"/>
      <c r="T2351" s="144"/>
      <c r="U2351" s="144"/>
      <c r="V2351" s="144"/>
      <c r="W2351" s="144"/>
      <c r="X2351" s="144"/>
      <c r="Y2351" s="144"/>
      <c r="Z2351" s="144"/>
      <c r="AA2351" s="144"/>
      <c r="AB2351" s="144"/>
      <c r="AC2351" s="144"/>
      <c r="AD2351" s="144"/>
      <c r="AE2351" s="144"/>
      <c r="AF2351" s="144">
        <v>97262.35</v>
      </c>
      <c r="AG2351" s="324">
        <v>2025</v>
      </c>
      <c r="AH2351" s="135"/>
      <c r="AI2351" s="177"/>
      <c r="AJ2351" s="177"/>
      <c r="AK2351" s="141">
        <f t="shared" si="591"/>
        <v>2244</v>
      </c>
      <c r="AL2351" s="35" t="s">
        <v>153</v>
      </c>
      <c r="AM2351" s="141" t="str">
        <f t="shared" si="592"/>
        <v>2244.</v>
      </c>
      <c r="AN2351" s="147"/>
      <c r="AO2351" s="35"/>
      <c r="AP2351" s="16"/>
    </row>
    <row r="2352" spans="1:42" ht="22.5" customHeight="1" x14ac:dyDescent="0.25">
      <c r="A2352" s="68" t="str">
        <f t="shared" si="585"/>
        <v>2245.</v>
      </c>
      <c r="B2352" s="25">
        <v>5294</v>
      </c>
      <c r="C2352" s="202" t="s">
        <v>2182</v>
      </c>
      <c r="D2352" s="25">
        <v>1962</v>
      </c>
      <c r="E2352" s="111" t="s">
        <v>2932</v>
      </c>
      <c r="F2352" s="68" t="s">
        <v>2934</v>
      </c>
      <c r="G2352" s="25">
        <v>5</v>
      </c>
      <c r="H2352" s="25">
        <v>7</v>
      </c>
      <c r="I2352" s="144">
        <v>5209.2</v>
      </c>
      <c r="J2352" s="144">
        <v>3312.1</v>
      </c>
      <c r="K2352" s="144">
        <v>3321.1</v>
      </c>
      <c r="L2352" s="30">
        <v>191</v>
      </c>
      <c r="M2352" s="176">
        <f t="shared" si="595"/>
        <v>1408624.63</v>
      </c>
      <c r="N2352" s="144"/>
      <c r="O2352" s="142"/>
      <c r="P2352" s="144"/>
      <c r="Q2352" s="144">
        <f t="shared" si="596"/>
        <v>1408624.63</v>
      </c>
      <c r="R2352" s="144">
        <v>924000</v>
      </c>
      <c r="S2352" s="30"/>
      <c r="T2352" s="144"/>
      <c r="U2352" s="144"/>
      <c r="V2352" s="144"/>
      <c r="W2352" s="144"/>
      <c r="X2352" s="144"/>
      <c r="Y2352" s="144"/>
      <c r="Z2352" s="144"/>
      <c r="AA2352" s="144"/>
      <c r="AB2352" s="144"/>
      <c r="AC2352" s="144"/>
      <c r="AD2352" s="144"/>
      <c r="AE2352" s="144"/>
      <c r="AF2352" s="144">
        <v>484624.63</v>
      </c>
      <c r="AG2352" s="324">
        <v>2025</v>
      </c>
      <c r="AH2352" s="129"/>
      <c r="AI2352" s="216"/>
      <c r="AJ2352" s="177"/>
      <c r="AK2352" s="141">
        <f t="shared" si="591"/>
        <v>2245</v>
      </c>
      <c r="AL2352" s="35" t="s">
        <v>153</v>
      </c>
      <c r="AM2352" s="141" t="str">
        <f t="shared" si="592"/>
        <v>2245.</v>
      </c>
      <c r="AN2352" s="147"/>
      <c r="AO2352" s="35"/>
      <c r="AP2352" s="16"/>
    </row>
    <row r="2353" spans="1:42" ht="22.5" customHeight="1" x14ac:dyDescent="0.25">
      <c r="A2353" s="68" t="str">
        <f t="shared" si="585"/>
        <v>2246.</v>
      </c>
      <c r="B2353" s="25">
        <v>5384</v>
      </c>
      <c r="C2353" s="137" t="s">
        <v>2195</v>
      </c>
      <c r="D2353" s="25">
        <v>1964</v>
      </c>
      <c r="E2353" s="111" t="s">
        <v>2932</v>
      </c>
      <c r="F2353" s="68" t="s">
        <v>2933</v>
      </c>
      <c r="G2353" s="25">
        <v>5</v>
      </c>
      <c r="H2353" s="25">
        <v>4</v>
      </c>
      <c r="I2353" s="144">
        <v>4186.6000000000004</v>
      </c>
      <c r="J2353" s="144">
        <v>3890.2</v>
      </c>
      <c r="K2353" s="144">
        <v>3890.2</v>
      </c>
      <c r="L2353" s="30">
        <v>177</v>
      </c>
      <c r="M2353" s="176">
        <f t="shared" si="595"/>
        <v>1908566.7</v>
      </c>
      <c r="N2353" s="144"/>
      <c r="O2353" s="142"/>
      <c r="P2353" s="144"/>
      <c r="Q2353" s="144">
        <f t="shared" si="596"/>
        <v>1908566.7</v>
      </c>
      <c r="R2353" s="144">
        <v>1663200</v>
      </c>
      <c r="S2353" s="30"/>
      <c r="T2353" s="144"/>
      <c r="U2353" s="144"/>
      <c r="V2353" s="144"/>
      <c r="W2353" s="144"/>
      <c r="X2353" s="144"/>
      <c r="Y2353" s="144"/>
      <c r="Z2353" s="144"/>
      <c r="AA2353" s="144"/>
      <c r="AB2353" s="144"/>
      <c r="AC2353" s="144"/>
      <c r="AD2353" s="144"/>
      <c r="AE2353" s="144"/>
      <c r="AF2353" s="144">
        <v>245366.7</v>
      </c>
      <c r="AG2353" s="324">
        <v>2025</v>
      </c>
      <c r="AH2353" s="129"/>
      <c r="AI2353" s="216"/>
      <c r="AJ2353" s="177"/>
      <c r="AK2353" s="141">
        <f t="shared" si="591"/>
        <v>2246</v>
      </c>
      <c r="AL2353" s="35" t="s">
        <v>153</v>
      </c>
      <c r="AM2353" s="141" t="str">
        <f t="shared" si="592"/>
        <v>2246.</v>
      </c>
      <c r="AN2353" s="147"/>
      <c r="AO2353" s="35"/>
      <c r="AP2353" s="16"/>
    </row>
    <row r="2354" spans="1:42" ht="22.5" customHeight="1" x14ac:dyDescent="0.25">
      <c r="A2354" s="68" t="str">
        <f t="shared" si="585"/>
        <v>2247.</v>
      </c>
      <c r="B2354" s="25">
        <v>4520</v>
      </c>
      <c r="C2354" s="300" t="s">
        <v>2202</v>
      </c>
      <c r="D2354" s="25">
        <v>1965</v>
      </c>
      <c r="E2354" s="111" t="s">
        <v>2932</v>
      </c>
      <c r="F2354" s="68" t="s">
        <v>2933</v>
      </c>
      <c r="G2354" s="25">
        <v>5</v>
      </c>
      <c r="H2354" s="25">
        <v>5</v>
      </c>
      <c r="I2354" s="176">
        <v>3858.3</v>
      </c>
      <c r="J2354" s="144">
        <v>3478</v>
      </c>
      <c r="K2354" s="176">
        <v>3478</v>
      </c>
      <c r="L2354" s="267">
        <v>164</v>
      </c>
      <c r="M2354" s="176">
        <f t="shared" si="595"/>
        <v>2509564.46</v>
      </c>
      <c r="N2354" s="144"/>
      <c r="O2354" s="142"/>
      <c r="P2354" s="144"/>
      <c r="Q2354" s="144">
        <f t="shared" si="596"/>
        <v>2509564.46</v>
      </c>
      <c r="R2354" s="144">
        <v>2263800</v>
      </c>
      <c r="S2354" s="30"/>
      <c r="T2354" s="144"/>
      <c r="U2354" s="144"/>
      <c r="V2354" s="144"/>
      <c r="W2354" s="144"/>
      <c r="X2354" s="144"/>
      <c r="Y2354" s="144"/>
      <c r="Z2354" s="144"/>
      <c r="AA2354" s="144"/>
      <c r="AB2354" s="144"/>
      <c r="AC2354" s="144"/>
      <c r="AD2354" s="144"/>
      <c r="AE2354" s="144"/>
      <c r="AF2354" s="144">
        <v>245764.46</v>
      </c>
      <c r="AG2354" s="324">
        <v>2025</v>
      </c>
      <c r="AH2354" s="128"/>
      <c r="AI2354" s="177"/>
      <c r="AJ2354" s="177"/>
      <c r="AK2354" s="141">
        <f t="shared" si="591"/>
        <v>2247</v>
      </c>
      <c r="AL2354" s="35" t="s">
        <v>153</v>
      </c>
      <c r="AM2354" s="141" t="str">
        <f t="shared" si="592"/>
        <v>2247.</v>
      </c>
      <c r="AN2354" s="147"/>
      <c r="AO2354" s="35"/>
      <c r="AP2354" s="16"/>
    </row>
    <row r="2355" spans="1:42" ht="22.5" customHeight="1" x14ac:dyDescent="0.25">
      <c r="A2355" s="68" t="str">
        <f t="shared" si="585"/>
        <v>2248.</v>
      </c>
      <c r="B2355" s="25">
        <v>4774</v>
      </c>
      <c r="C2355" s="175" t="s">
        <v>2212</v>
      </c>
      <c r="D2355" s="25">
        <v>1967</v>
      </c>
      <c r="E2355" s="111" t="s">
        <v>2932</v>
      </c>
      <c r="F2355" s="68" t="s">
        <v>2934</v>
      </c>
      <c r="G2355" s="25">
        <v>5</v>
      </c>
      <c r="H2355" s="25">
        <v>1</v>
      </c>
      <c r="I2355" s="176">
        <v>1477.45</v>
      </c>
      <c r="J2355" s="144">
        <v>1327.4</v>
      </c>
      <c r="K2355" s="176">
        <v>1327.4</v>
      </c>
      <c r="L2355" s="267">
        <v>96</v>
      </c>
      <c r="M2355" s="176">
        <f>R2355+T2355+V2355+X2355+Z2355+AB2355+AE2355+AF2355</f>
        <v>1789760.54</v>
      </c>
      <c r="N2355" s="144"/>
      <c r="O2355" s="142"/>
      <c r="P2355" s="144"/>
      <c r="Q2355" s="144">
        <f>M2355</f>
        <v>1789760.54</v>
      </c>
      <c r="R2355" s="144">
        <v>1617000</v>
      </c>
      <c r="S2355" s="30"/>
      <c r="T2355" s="144"/>
      <c r="U2355" s="144"/>
      <c r="V2355" s="144"/>
      <c r="W2355" s="144"/>
      <c r="X2355" s="144"/>
      <c r="Y2355" s="144"/>
      <c r="Z2355" s="144"/>
      <c r="AA2355" s="144"/>
      <c r="AB2355" s="144"/>
      <c r="AC2355" s="144"/>
      <c r="AD2355" s="144"/>
      <c r="AE2355" s="144"/>
      <c r="AF2355" s="144">
        <v>172760.54</v>
      </c>
      <c r="AG2355" s="324">
        <v>2025</v>
      </c>
      <c r="AH2355" s="135"/>
      <c r="AI2355" s="177"/>
      <c r="AJ2355" s="177"/>
      <c r="AK2355" s="141">
        <f t="shared" si="591"/>
        <v>2248</v>
      </c>
      <c r="AL2355" s="35" t="s">
        <v>153</v>
      </c>
      <c r="AM2355" s="141" t="str">
        <f t="shared" si="592"/>
        <v>2248.</v>
      </c>
      <c r="AN2355" s="147"/>
      <c r="AO2355" s="35"/>
      <c r="AP2355" s="16"/>
    </row>
    <row r="2356" spans="1:42" ht="22.5" customHeight="1" x14ac:dyDescent="0.25">
      <c r="A2356" s="68" t="str">
        <f t="shared" si="585"/>
        <v>2249.</v>
      </c>
      <c r="B2356" s="25">
        <v>4588</v>
      </c>
      <c r="C2356" s="300" t="s">
        <v>2237</v>
      </c>
      <c r="D2356" s="25">
        <v>1970</v>
      </c>
      <c r="E2356" s="111" t="s">
        <v>2932</v>
      </c>
      <c r="F2356" s="68" t="s">
        <v>2934</v>
      </c>
      <c r="G2356" s="25">
        <v>9</v>
      </c>
      <c r="H2356" s="25">
        <v>1</v>
      </c>
      <c r="I2356" s="176">
        <v>1862.6</v>
      </c>
      <c r="J2356" s="176">
        <v>1129.7</v>
      </c>
      <c r="K2356" s="176">
        <v>1129.7</v>
      </c>
      <c r="L2356" s="267">
        <v>89</v>
      </c>
      <c r="M2356" s="176">
        <f>R2356+T2356+V2356+X2356+Z2356+AB2356+AE2356+AF2356</f>
        <v>569395.29</v>
      </c>
      <c r="N2356" s="144"/>
      <c r="O2356" s="142"/>
      <c r="P2356" s="144"/>
      <c r="Q2356" s="144">
        <f>M2356</f>
        <v>569395.29</v>
      </c>
      <c r="R2356" s="144">
        <v>318318</v>
      </c>
      <c r="S2356" s="30"/>
      <c r="T2356" s="144"/>
      <c r="U2356" s="144"/>
      <c r="V2356" s="144"/>
      <c r="W2356" s="144"/>
      <c r="X2356" s="144"/>
      <c r="Y2356" s="144"/>
      <c r="Z2356" s="144"/>
      <c r="AA2356" s="144"/>
      <c r="AB2356" s="144"/>
      <c r="AC2356" s="144"/>
      <c r="AD2356" s="144"/>
      <c r="AE2356" s="144"/>
      <c r="AF2356" s="144">
        <v>251077.29</v>
      </c>
      <c r="AG2356" s="324">
        <v>2025</v>
      </c>
      <c r="AH2356" s="135"/>
      <c r="AI2356" s="177"/>
      <c r="AJ2356" s="177"/>
      <c r="AK2356" s="141">
        <f t="shared" si="591"/>
        <v>2249</v>
      </c>
      <c r="AL2356" s="35" t="s">
        <v>153</v>
      </c>
      <c r="AM2356" s="141" t="str">
        <f t="shared" si="592"/>
        <v>2249.</v>
      </c>
      <c r="AN2356" s="147"/>
      <c r="AO2356" s="35"/>
      <c r="AP2356" s="16"/>
    </row>
    <row r="2357" spans="1:42" ht="22.5" customHeight="1" x14ac:dyDescent="0.25">
      <c r="A2357" s="68" t="str">
        <f t="shared" si="585"/>
        <v>2250.</v>
      </c>
      <c r="B2357" s="25">
        <v>4562</v>
      </c>
      <c r="C2357" s="300" t="s">
        <v>2243</v>
      </c>
      <c r="D2357" s="25">
        <v>1972</v>
      </c>
      <c r="E2357" s="111" t="s">
        <v>2932</v>
      </c>
      <c r="F2357" s="68" t="s">
        <v>2934</v>
      </c>
      <c r="G2357" s="25">
        <v>9</v>
      </c>
      <c r="H2357" s="25">
        <v>1</v>
      </c>
      <c r="I2357" s="176">
        <v>2223.3000000000002</v>
      </c>
      <c r="J2357" s="176">
        <v>1878.2</v>
      </c>
      <c r="K2357" s="176">
        <v>1878.2</v>
      </c>
      <c r="L2357" s="267">
        <v>80</v>
      </c>
      <c r="M2357" s="176">
        <f>R2357+T2357+V2357+X2357+Z2357+AB2357+AE2357+AF2357</f>
        <v>2497352.64</v>
      </c>
      <c r="N2357" s="144"/>
      <c r="O2357" s="142"/>
      <c r="P2357" s="144"/>
      <c r="Q2357" s="144">
        <f>M2357</f>
        <v>2497352.64</v>
      </c>
      <c r="R2357" s="144"/>
      <c r="S2357" s="30">
        <v>1</v>
      </c>
      <c r="T2357" s="144">
        <v>2360672.64</v>
      </c>
      <c r="U2357" s="144"/>
      <c r="V2357" s="144"/>
      <c r="W2357" s="144"/>
      <c r="X2357" s="144"/>
      <c r="Y2357" s="144"/>
      <c r="Z2357" s="144"/>
      <c r="AA2357" s="144"/>
      <c r="AB2357" s="144"/>
      <c r="AC2357" s="144"/>
      <c r="AD2357" s="144"/>
      <c r="AE2357" s="144"/>
      <c r="AF2357" s="144">
        <v>136680</v>
      </c>
      <c r="AG2357" s="324">
        <v>2025</v>
      </c>
      <c r="AH2357" s="128"/>
      <c r="AI2357" s="177"/>
      <c r="AJ2357" s="177"/>
      <c r="AK2357" s="141">
        <f t="shared" si="591"/>
        <v>2250</v>
      </c>
      <c r="AL2357" s="35" t="s">
        <v>153</v>
      </c>
      <c r="AM2357" s="141" t="str">
        <f t="shared" si="592"/>
        <v>2250.</v>
      </c>
      <c r="AN2357" s="147"/>
      <c r="AO2357" s="35"/>
      <c r="AP2357" s="16"/>
    </row>
    <row r="2358" spans="1:42" ht="23.25" customHeight="1" x14ac:dyDescent="0.25">
      <c r="A2358" s="68" t="str">
        <f t="shared" si="585"/>
        <v>2251.</v>
      </c>
      <c r="B2358" s="25">
        <v>4194</v>
      </c>
      <c r="C2358" s="36" t="s">
        <v>2293</v>
      </c>
      <c r="D2358" s="25">
        <v>1987</v>
      </c>
      <c r="E2358" s="111" t="s">
        <v>2932</v>
      </c>
      <c r="F2358" s="68" t="s">
        <v>2934</v>
      </c>
      <c r="G2358" s="25">
        <v>9</v>
      </c>
      <c r="H2358" s="25">
        <v>1</v>
      </c>
      <c r="I2358" s="144">
        <v>3213.9</v>
      </c>
      <c r="J2358" s="144">
        <v>3188.1</v>
      </c>
      <c r="K2358" s="144">
        <v>3188.1</v>
      </c>
      <c r="L2358" s="30">
        <v>168</v>
      </c>
      <c r="M2358" s="176">
        <f t="shared" ref="M2358:M2359" si="597">R2358+T2358+V2358+X2358+Z2358+AB2358+AE2358+AF2358</f>
        <v>2497352.64</v>
      </c>
      <c r="N2358" s="144"/>
      <c r="O2358" s="142"/>
      <c r="P2358" s="144"/>
      <c r="Q2358" s="144">
        <f t="shared" ref="Q2358:Q2359" si="598">M2358</f>
        <v>2497352.64</v>
      </c>
      <c r="R2358" s="144"/>
      <c r="S2358" s="30">
        <v>1</v>
      </c>
      <c r="T2358" s="144">
        <v>2360672.64</v>
      </c>
      <c r="U2358" s="144"/>
      <c r="V2358" s="144"/>
      <c r="W2358" s="144"/>
      <c r="X2358" s="144"/>
      <c r="Y2358" s="144"/>
      <c r="Z2358" s="144"/>
      <c r="AA2358" s="144"/>
      <c r="AB2358" s="144"/>
      <c r="AC2358" s="323"/>
      <c r="AD2358" s="323"/>
      <c r="AE2358" s="144"/>
      <c r="AF2358" s="144">
        <v>136680</v>
      </c>
      <c r="AG2358" s="324">
        <v>2025</v>
      </c>
      <c r="AH2358" s="128"/>
      <c r="AI2358" s="177"/>
      <c r="AJ2358" s="177"/>
      <c r="AK2358" s="141">
        <f t="shared" si="591"/>
        <v>2251</v>
      </c>
      <c r="AL2358" s="35" t="s">
        <v>153</v>
      </c>
      <c r="AM2358" s="141" t="str">
        <f t="shared" si="592"/>
        <v>2251.</v>
      </c>
      <c r="AN2358" s="147"/>
      <c r="AP2358" s="16"/>
    </row>
    <row r="2359" spans="1:42" ht="22.5" customHeight="1" x14ac:dyDescent="0.25">
      <c r="A2359" s="68" t="str">
        <f t="shared" si="585"/>
        <v>2252.</v>
      </c>
      <c r="B2359" s="25">
        <v>4476</v>
      </c>
      <c r="C2359" s="300" t="s">
        <v>2300</v>
      </c>
      <c r="D2359" s="25">
        <v>1989</v>
      </c>
      <c r="E2359" s="111" t="s">
        <v>2932</v>
      </c>
      <c r="F2359" s="68" t="s">
        <v>2933</v>
      </c>
      <c r="G2359" s="25">
        <v>5</v>
      </c>
      <c r="H2359" s="25">
        <v>6</v>
      </c>
      <c r="I2359" s="176">
        <v>6763.7</v>
      </c>
      <c r="J2359" s="144">
        <v>6488.2</v>
      </c>
      <c r="K2359" s="176">
        <v>6488.2</v>
      </c>
      <c r="L2359" s="267">
        <v>321</v>
      </c>
      <c r="M2359" s="176">
        <f t="shared" si="597"/>
        <v>1016400</v>
      </c>
      <c r="N2359" s="144"/>
      <c r="O2359" s="142"/>
      <c r="P2359" s="144"/>
      <c r="Q2359" s="144">
        <f t="shared" si="598"/>
        <v>1016400</v>
      </c>
      <c r="R2359" s="144">
        <v>1016400</v>
      </c>
      <c r="S2359" s="30"/>
      <c r="T2359" s="144"/>
      <c r="U2359" s="144"/>
      <c r="V2359" s="144"/>
      <c r="W2359" s="144"/>
      <c r="X2359" s="144"/>
      <c r="Y2359" s="144"/>
      <c r="Z2359" s="144"/>
      <c r="AA2359" s="144"/>
      <c r="AB2359" s="144"/>
      <c r="AC2359" s="144"/>
      <c r="AD2359" s="144"/>
      <c r="AE2359" s="144"/>
      <c r="AF2359" s="144"/>
      <c r="AG2359" s="324">
        <v>2025</v>
      </c>
      <c r="AH2359" s="128"/>
      <c r="AI2359" s="177"/>
      <c r="AJ2359" s="177"/>
      <c r="AK2359" s="141">
        <f t="shared" si="591"/>
        <v>2252</v>
      </c>
      <c r="AL2359" s="35" t="s">
        <v>153</v>
      </c>
      <c r="AM2359" s="141" t="str">
        <f t="shared" si="592"/>
        <v>2252.</v>
      </c>
      <c r="AN2359" s="147"/>
      <c r="AO2359" s="35"/>
      <c r="AP2359" s="16"/>
    </row>
    <row r="2360" spans="1:42" ht="22.5" customHeight="1" x14ac:dyDescent="0.25">
      <c r="A2360" s="68" t="str">
        <f>AM2360</f>
        <v>2253.</v>
      </c>
      <c r="B2360" s="25">
        <v>4207</v>
      </c>
      <c r="C2360" s="36" t="s">
        <v>2311</v>
      </c>
      <c r="D2360" s="25">
        <v>1993</v>
      </c>
      <c r="E2360" s="111" t="s">
        <v>2932</v>
      </c>
      <c r="F2360" s="68" t="s">
        <v>2936</v>
      </c>
      <c r="G2360" s="25">
        <v>5</v>
      </c>
      <c r="H2360" s="25">
        <v>9</v>
      </c>
      <c r="I2360" s="179">
        <v>5909.4</v>
      </c>
      <c r="J2360" s="144">
        <v>5909.4</v>
      </c>
      <c r="K2360" s="179">
        <v>5909.4</v>
      </c>
      <c r="L2360" s="120">
        <v>318</v>
      </c>
      <c r="M2360" s="179">
        <f>R2360+T2360+V2360+X2360+Z2360+AB2360+AE2360+AF2360</f>
        <v>3847440</v>
      </c>
      <c r="N2360" s="144"/>
      <c r="O2360" s="142"/>
      <c r="P2360" s="144"/>
      <c r="Q2360" s="144">
        <f>M2360</f>
        <v>3847440</v>
      </c>
      <c r="R2360" s="144">
        <v>3847440</v>
      </c>
      <c r="S2360" s="30"/>
      <c r="T2360" s="144"/>
      <c r="U2360" s="144"/>
      <c r="V2360" s="144"/>
      <c r="W2360" s="144"/>
      <c r="X2360" s="144"/>
      <c r="Y2360" s="144"/>
      <c r="Z2360" s="144"/>
      <c r="AA2360" s="144"/>
      <c r="AB2360" s="144"/>
      <c r="AC2360" s="144"/>
      <c r="AD2360" s="144"/>
      <c r="AE2360" s="144"/>
      <c r="AF2360" s="144"/>
      <c r="AG2360" s="324">
        <v>2025</v>
      </c>
      <c r="AH2360" s="128"/>
      <c r="AI2360" s="134"/>
      <c r="AJ2360" s="134"/>
      <c r="AK2360" s="141">
        <f t="shared" si="591"/>
        <v>2253</v>
      </c>
      <c r="AL2360" s="35" t="s">
        <v>153</v>
      </c>
      <c r="AM2360" s="141" t="str">
        <f t="shared" si="592"/>
        <v>2253.</v>
      </c>
      <c r="AN2360" s="147"/>
      <c r="AO2360" s="35"/>
      <c r="AP2360" s="16"/>
    </row>
    <row r="2361" spans="1:42" ht="22.5" customHeight="1" x14ac:dyDescent="0.25">
      <c r="A2361" s="68" t="str">
        <f t="shared" ref="A2361:A2371" si="599">AM2361</f>
        <v>2254.</v>
      </c>
      <c r="B2361" s="25">
        <v>5191</v>
      </c>
      <c r="C2361" s="36" t="s">
        <v>2312</v>
      </c>
      <c r="D2361" s="25">
        <v>1994</v>
      </c>
      <c r="E2361" s="111" t="s">
        <v>2932</v>
      </c>
      <c r="F2361" s="68" t="s">
        <v>2933</v>
      </c>
      <c r="G2361" s="25">
        <v>9</v>
      </c>
      <c r="H2361" s="25">
        <v>2</v>
      </c>
      <c r="I2361" s="144">
        <v>3429.9</v>
      </c>
      <c r="J2361" s="144">
        <v>3445.7</v>
      </c>
      <c r="K2361" s="144">
        <v>3429.9</v>
      </c>
      <c r="L2361" s="30">
        <v>144</v>
      </c>
      <c r="M2361" s="176">
        <f t="shared" ref="M2361:M2370" si="600">R2361+T2361+V2361+X2361+Z2361+AB2361+AE2361+AF2361</f>
        <v>6184468.9199999999</v>
      </c>
      <c r="N2361" s="144"/>
      <c r="O2361" s="142"/>
      <c r="P2361" s="144"/>
      <c r="Q2361" s="144">
        <f t="shared" ref="Q2361:Q2370" si="601">M2361</f>
        <v>6184468.9199999999</v>
      </c>
      <c r="R2361" s="144">
        <v>1118040</v>
      </c>
      <c r="S2361" s="30">
        <v>2</v>
      </c>
      <c r="T2361" s="144">
        <v>4289274.07</v>
      </c>
      <c r="U2361" s="144"/>
      <c r="V2361" s="144"/>
      <c r="W2361" s="144"/>
      <c r="X2361" s="144"/>
      <c r="Y2361" s="144"/>
      <c r="Z2361" s="144"/>
      <c r="AA2361" s="144"/>
      <c r="AB2361" s="144"/>
      <c r="AC2361" s="323"/>
      <c r="AD2361" s="323"/>
      <c r="AE2361" s="144"/>
      <c r="AF2361" s="144">
        <f>503794.85+273360</f>
        <v>777154.85</v>
      </c>
      <c r="AG2361" s="324">
        <v>2025</v>
      </c>
      <c r="AH2361" s="135"/>
      <c r="AI2361" s="177"/>
      <c r="AJ2361" s="177"/>
      <c r="AK2361" s="141">
        <f t="shared" si="591"/>
        <v>2254</v>
      </c>
      <c r="AL2361" s="35" t="s">
        <v>153</v>
      </c>
      <c r="AM2361" s="141" t="str">
        <f t="shared" si="592"/>
        <v>2254.</v>
      </c>
      <c r="AN2361" s="147"/>
      <c r="AO2361" s="35"/>
      <c r="AP2361" s="16"/>
    </row>
    <row r="2362" spans="1:42" ht="22.5" customHeight="1" x14ac:dyDescent="0.25">
      <c r="A2362" s="68" t="str">
        <f t="shared" si="599"/>
        <v>2255.</v>
      </c>
      <c r="B2362" s="25">
        <v>4219</v>
      </c>
      <c r="C2362" s="300" t="s">
        <v>2314</v>
      </c>
      <c r="D2362" s="25">
        <v>1995</v>
      </c>
      <c r="E2362" s="111" t="s">
        <v>2932</v>
      </c>
      <c r="F2362" s="68" t="s">
        <v>2934</v>
      </c>
      <c r="G2362" s="25">
        <v>7</v>
      </c>
      <c r="H2362" s="25">
        <v>2</v>
      </c>
      <c r="I2362" s="176">
        <v>3041.3</v>
      </c>
      <c r="J2362" s="144">
        <v>3041.3</v>
      </c>
      <c r="K2362" s="176">
        <v>3041.3</v>
      </c>
      <c r="L2362" s="267">
        <v>99</v>
      </c>
      <c r="M2362" s="176">
        <f t="shared" si="600"/>
        <v>2490008.9</v>
      </c>
      <c r="N2362" s="144"/>
      <c r="O2362" s="142"/>
      <c r="P2362" s="144"/>
      <c r="Q2362" s="144">
        <f t="shared" si="601"/>
        <v>2490008.9</v>
      </c>
      <c r="R2362" s="144"/>
      <c r="S2362" s="30">
        <v>1</v>
      </c>
      <c r="T2362" s="144">
        <v>2353328.9</v>
      </c>
      <c r="U2362" s="144"/>
      <c r="V2362" s="144"/>
      <c r="W2362" s="144"/>
      <c r="X2362" s="144"/>
      <c r="Y2362" s="144"/>
      <c r="Z2362" s="144"/>
      <c r="AA2362" s="144"/>
      <c r="AB2362" s="144"/>
      <c r="AC2362" s="144"/>
      <c r="AD2362" s="144"/>
      <c r="AE2362" s="144"/>
      <c r="AF2362" s="144">
        <v>136680</v>
      </c>
      <c r="AG2362" s="324">
        <v>2025</v>
      </c>
      <c r="AH2362" s="135"/>
      <c r="AI2362" s="177"/>
      <c r="AJ2362" s="177"/>
      <c r="AK2362" s="141">
        <f t="shared" si="591"/>
        <v>2255</v>
      </c>
      <c r="AL2362" s="35" t="s">
        <v>153</v>
      </c>
      <c r="AM2362" s="141" t="str">
        <f t="shared" si="592"/>
        <v>2255.</v>
      </c>
      <c r="AN2362" s="147"/>
      <c r="AO2362" s="35"/>
      <c r="AP2362" s="16"/>
    </row>
    <row r="2363" spans="1:42" ht="22.5" customHeight="1" x14ac:dyDescent="0.25">
      <c r="A2363" s="68" t="str">
        <f t="shared" si="599"/>
        <v>2256.</v>
      </c>
      <c r="B2363" s="25">
        <v>5111</v>
      </c>
      <c r="C2363" s="202" t="s">
        <v>2319</v>
      </c>
      <c r="D2363" s="25">
        <v>1975</v>
      </c>
      <c r="E2363" s="111" t="s">
        <v>2932</v>
      </c>
      <c r="F2363" s="68" t="s">
        <v>2934</v>
      </c>
      <c r="G2363" s="25">
        <v>4</v>
      </c>
      <c r="H2363" s="25">
        <v>4</v>
      </c>
      <c r="I2363" s="144">
        <v>2476</v>
      </c>
      <c r="J2363" s="144">
        <v>2403.1999999999998</v>
      </c>
      <c r="K2363" s="144">
        <v>2403.1999999999998</v>
      </c>
      <c r="L2363" s="30">
        <v>95</v>
      </c>
      <c r="M2363" s="176">
        <f t="shared" si="600"/>
        <v>1114794.68</v>
      </c>
      <c r="N2363" s="144"/>
      <c r="O2363" s="142"/>
      <c r="P2363" s="144"/>
      <c r="Q2363" s="144">
        <f t="shared" si="601"/>
        <v>1114794.68</v>
      </c>
      <c r="R2363" s="144">
        <v>900900</v>
      </c>
      <c r="S2363" s="30"/>
      <c r="T2363" s="144"/>
      <c r="U2363" s="144"/>
      <c r="V2363" s="144"/>
      <c r="W2363" s="144"/>
      <c r="X2363" s="144"/>
      <c r="Y2363" s="144"/>
      <c r="Z2363" s="144"/>
      <c r="AA2363" s="144"/>
      <c r="AB2363" s="144"/>
      <c r="AC2363" s="144"/>
      <c r="AD2363" s="144"/>
      <c r="AE2363" s="144"/>
      <c r="AF2363" s="144">
        <v>213894.68</v>
      </c>
      <c r="AG2363" s="324">
        <v>2025</v>
      </c>
      <c r="AH2363" s="129"/>
      <c r="AI2363" s="216"/>
      <c r="AJ2363" s="177"/>
      <c r="AK2363" s="141">
        <f t="shared" si="591"/>
        <v>2256</v>
      </c>
      <c r="AL2363" s="35" t="s">
        <v>153</v>
      </c>
      <c r="AM2363" s="141" t="str">
        <f t="shared" si="592"/>
        <v>2256.</v>
      </c>
      <c r="AN2363" s="147"/>
      <c r="AO2363" s="35"/>
      <c r="AP2363" s="16"/>
    </row>
    <row r="2364" spans="1:42" ht="22.5" customHeight="1" x14ac:dyDescent="0.25">
      <c r="A2364" s="68" t="str">
        <f t="shared" si="599"/>
        <v>2257.</v>
      </c>
      <c r="B2364" s="25">
        <v>4629</v>
      </c>
      <c r="C2364" s="202" t="s">
        <v>2334</v>
      </c>
      <c r="D2364" s="25">
        <v>1846</v>
      </c>
      <c r="E2364" s="111" t="s">
        <v>2932</v>
      </c>
      <c r="F2364" s="68" t="s">
        <v>2935</v>
      </c>
      <c r="G2364" s="25">
        <v>2</v>
      </c>
      <c r="H2364" s="25">
        <v>1</v>
      </c>
      <c r="I2364" s="144">
        <v>467.8</v>
      </c>
      <c r="J2364" s="144">
        <v>432.7</v>
      </c>
      <c r="K2364" s="144">
        <v>268.2</v>
      </c>
      <c r="L2364" s="30">
        <v>23</v>
      </c>
      <c r="M2364" s="176">
        <f t="shared" si="600"/>
        <v>222369.94000000003</v>
      </c>
      <c r="N2364" s="144"/>
      <c r="O2364" s="142"/>
      <c r="P2364" s="144"/>
      <c r="Q2364" s="144">
        <f t="shared" si="601"/>
        <v>222369.94000000003</v>
      </c>
      <c r="R2364" s="144">
        <v>175652.40000000002</v>
      </c>
      <c r="S2364" s="30"/>
      <c r="T2364" s="144"/>
      <c r="U2364" s="144"/>
      <c r="V2364" s="144"/>
      <c r="W2364" s="144"/>
      <c r="X2364" s="144"/>
      <c r="Y2364" s="144"/>
      <c r="Z2364" s="144"/>
      <c r="AA2364" s="144"/>
      <c r="AB2364" s="144"/>
      <c r="AC2364" s="144"/>
      <c r="AD2364" s="144"/>
      <c r="AE2364" s="144"/>
      <c r="AF2364" s="144">
        <v>46717.54</v>
      </c>
      <c r="AG2364" s="324">
        <v>2025</v>
      </c>
      <c r="AH2364" s="129"/>
      <c r="AI2364" s="216"/>
      <c r="AJ2364" s="177"/>
      <c r="AK2364" s="141">
        <f t="shared" si="591"/>
        <v>2257</v>
      </c>
      <c r="AL2364" s="35" t="s">
        <v>153</v>
      </c>
      <c r="AM2364" s="141" t="str">
        <f t="shared" si="592"/>
        <v>2257.</v>
      </c>
      <c r="AN2364" s="147"/>
      <c r="AO2364" s="35"/>
      <c r="AP2364" s="16"/>
    </row>
    <row r="2365" spans="1:42" ht="22.5" customHeight="1" x14ac:dyDescent="0.25">
      <c r="A2365" s="68" t="str">
        <f t="shared" si="599"/>
        <v>2258.</v>
      </c>
      <c r="B2365" s="25">
        <v>4335</v>
      </c>
      <c r="C2365" s="175" t="s">
        <v>2353</v>
      </c>
      <c r="D2365" s="25">
        <v>1954</v>
      </c>
      <c r="E2365" s="111" t="s">
        <v>2932</v>
      </c>
      <c r="F2365" s="68" t="s">
        <v>2934</v>
      </c>
      <c r="G2365" s="25">
        <v>2</v>
      </c>
      <c r="H2365" s="25">
        <v>1</v>
      </c>
      <c r="I2365" s="176">
        <v>544.1</v>
      </c>
      <c r="J2365" s="176">
        <v>507</v>
      </c>
      <c r="K2365" s="176">
        <v>507</v>
      </c>
      <c r="L2365" s="267">
        <v>25</v>
      </c>
      <c r="M2365" s="176">
        <f t="shared" si="600"/>
        <v>215790.16</v>
      </c>
      <c r="N2365" s="144"/>
      <c r="O2365" s="142"/>
      <c r="P2365" s="144"/>
      <c r="Q2365" s="144">
        <f t="shared" si="601"/>
        <v>215790.16</v>
      </c>
      <c r="R2365" s="144">
        <v>166320</v>
      </c>
      <c r="S2365" s="30"/>
      <c r="T2365" s="144"/>
      <c r="U2365" s="144"/>
      <c r="V2365" s="144"/>
      <c r="W2365" s="144"/>
      <c r="X2365" s="144"/>
      <c r="Y2365" s="144"/>
      <c r="Z2365" s="144"/>
      <c r="AA2365" s="144"/>
      <c r="AB2365" s="144"/>
      <c r="AC2365" s="144"/>
      <c r="AD2365" s="144"/>
      <c r="AE2365" s="144"/>
      <c r="AF2365" s="144">
        <v>49470.16</v>
      </c>
      <c r="AG2365" s="324">
        <v>2025</v>
      </c>
      <c r="AH2365" s="135"/>
      <c r="AI2365" s="177"/>
      <c r="AJ2365" s="177"/>
      <c r="AK2365" s="141">
        <f t="shared" si="591"/>
        <v>2258</v>
      </c>
      <c r="AL2365" s="35" t="s">
        <v>153</v>
      </c>
      <c r="AM2365" s="141" t="str">
        <f t="shared" si="592"/>
        <v>2258.</v>
      </c>
      <c r="AN2365" s="147"/>
      <c r="AO2365" s="35"/>
      <c r="AP2365" s="16"/>
    </row>
    <row r="2366" spans="1:42" ht="22.5" customHeight="1" x14ac:dyDescent="0.25">
      <c r="A2366" s="68" t="str">
        <f t="shared" si="599"/>
        <v>2259.</v>
      </c>
      <c r="B2366" s="120">
        <v>5400</v>
      </c>
      <c r="C2366" s="36" t="s">
        <v>2363</v>
      </c>
      <c r="D2366" s="25">
        <v>1957</v>
      </c>
      <c r="E2366" s="111" t="s">
        <v>2932</v>
      </c>
      <c r="F2366" s="68" t="s">
        <v>2934</v>
      </c>
      <c r="G2366" s="25">
        <v>2</v>
      </c>
      <c r="H2366" s="25">
        <v>2</v>
      </c>
      <c r="I2366" s="144">
        <v>386.9</v>
      </c>
      <c r="J2366" s="144">
        <v>386.9</v>
      </c>
      <c r="K2366" s="144">
        <v>386.9</v>
      </c>
      <c r="L2366" s="30">
        <v>22</v>
      </c>
      <c r="M2366" s="176">
        <f t="shared" si="600"/>
        <v>1140487.23</v>
      </c>
      <c r="N2366" s="144"/>
      <c r="O2366" s="142"/>
      <c r="P2366" s="144"/>
      <c r="Q2366" s="144">
        <f t="shared" si="601"/>
        <v>1140487.23</v>
      </c>
      <c r="R2366" s="144">
        <v>993300</v>
      </c>
      <c r="S2366" s="30"/>
      <c r="T2366" s="144"/>
      <c r="U2366" s="144"/>
      <c r="V2366" s="144"/>
      <c r="W2366" s="144"/>
      <c r="X2366" s="144"/>
      <c r="Y2366" s="144"/>
      <c r="Z2366" s="144"/>
      <c r="AA2366" s="144"/>
      <c r="AB2366" s="144"/>
      <c r="AC2366" s="144"/>
      <c r="AD2366" s="144"/>
      <c r="AE2366" s="144"/>
      <c r="AF2366" s="144">
        <v>147187.23000000001</v>
      </c>
      <c r="AG2366" s="324">
        <v>2025</v>
      </c>
      <c r="AH2366" s="128"/>
      <c r="AI2366" s="177"/>
      <c r="AJ2366" s="177"/>
      <c r="AK2366" s="141">
        <f t="shared" si="591"/>
        <v>2259</v>
      </c>
      <c r="AL2366" s="35" t="s">
        <v>153</v>
      </c>
      <c r="AM2366" s="141" t="str">
        <f t="shared" si="592"/>
        <v>2259.</v>
      </c>
      <c r="AN2366" s="147"/>
      <c r="AO2366" s="35"/>
      <c r="AP2366" s="16"/>
    </row>
    <row r="2367" spans="1:42" ht="22.5" customHeight="1" x14ac:dyDescent="0.25">
      <c r="A2367" s="68" t="str">
        <f t="shared" si="599"/>
        <v>2260.</v>
      </c>
      <c r="B2367" s="25">
        <v>4426</v>
      </c>
      <c r="C2367" s="175" t="s">
        <v>2368</v>
      </c>
      <c r="D2367" s="25">
        <v>1958</v>
      </c>
      <c r="E2367" s="111" t="s">
        <v>2932</v>
      </c>
      <c r="F2367" s="68" t="s">
        <v>2934</v>
      </c>
      <c r="G2367" s="25">
        <v>4</v>
      </c>
      <c r="H2367" s="25">
        <v>2</v>
      </c>
      <c r="I2367" s="176">
        <v>2075.6</v>
      </c>
      <c r="J2367" s="144">
        <v>1690.1</v>
      </c>
      <c r="K2367" s="176">
        <v>1690.1</v>
      </c>
      <c r="L2367" s="267">
        <v>59</v>
      </c>
      <c r="M2367" s="176">
        <f t="shared" si="600"/>
        <v>887031.23</v>
      </c>
      <c r="N2367" s="144"/>
      <c r="O2367" s="142"/>
      <c r="P2367" s="144"/>
      <c r="Q2367" s="144">
        <f t="shared" si="601"/>
        <v>887031.23</v>
      </c>
      <c r="R2367" s="144">
        <v>734580</v>
      </c>
      <c r="S2367" s="30"/>
      <c r="T2367" s="144"/>
      <c r="U2367" s="144"/>
      <c r="V2367" s="144"/>
      <c r="W2367" s="144"/>
      <c r="X2367" s="144"/>
      <c r="Y2367" s="144"/>
      <c r="Z2367" s="144"/>
      <c r="AA2367" s="144"/>
      <c r="AB2367" s="144"/>
      <c r="AC2367" s="144"/>
      <c r="AD2367" s="144"/>
      <c r="AE2367" s="144"/>
      <c r="AF2367" s="144">
        <v>152451.23000000001</v>
      </c>
      <c r="AG2367" s="324">
        <v>2025</v>
      </c>
      <c r="AH2367" s="135"/>
      <c r="AI2367" s="177"/>
      <c r="AJ2367" s="177"/>
      <c r="AK2367" s="141">
        <f t="shared" si="591"/>
        <v>2260</v>
      </c>
      <c r="AL2367" s="35" t="s">
        <v>153</v>
      </c>
      <c r="AM2367" s="141" t="str">
        <f t="shared" si="592"/>
        <v>2260.</v>
      </c>
      <c r="AN2367" s="147"/>
      <c r="AO2367" s="35"/>
      <c r="AP2367" s="16"/>
    </row>
    <row r="2368" spans="1:42" ht="22.5" customHeight="1" x14ac:dyDescent="0.25">
      <c r="A2368" s="68" t="str">
        <f t="shared" si="599"/>
        <v>2261.</v>
      </c>
      <c r="B2368" s="25">
        <v>4647</v>
      </c>
      <c r="C2368" s="300" t="s">
        <v>2389</v>
      </c>
      <c r="D2368" s="25">
        <v>1964</v>
      </c>
      <c r="E2368" s="111" t="s">
        <v>2932</v>
      </c>
      <c r="F2368" s="68" t="s">
        <v>2934</v>
      </c>
      <c r="G2368" s="25">
        <v>4</v>
      </c>
      <c r="H2368" s="25">
        <v>2</v>
      </c>
      <c r="I2368" s="176">
        <v>1327.4</v>
      </c>
      <c r="J2368" s="144">
        <v>1285.5</v>
      </c>
      <c r="K2368" s="176">
        <v>1213.8</v>
      </c>
      <c r="L2368" s="267">
        <v>55</v>
      </c>
      <c r="M2368" s="176">
        <f t="shared" si="600"/>
        <v>1399711.58</v>
      </c>
      <c r="N2368" s="144"/>
      <c r="O2368" s="142"/>
      <c r="P2368" s="144"/>
      <c r="Q2368" s="144">
        <f t="shared" si="601"/>
        <v>1399711.58</v>
      </c>
      <c r="R2368" s="144">
        <v>1284360</v>
      </c>
      <c r="S2368" s="30"/>
      <c r="T2368" s="144"/>
      <c r="U2368" s="144"/>
      <c r="V2368" s="144"/>
      <c r="W2368" s="144"/>
      <c r="X2368" s="144"/>
      <c r="Y2368" s="144"/>
      <c r="Z2368" s="144"/>
      <c r="AA2368" s="144"/>
      <c r="AB2368" s="144"/>
      <c r="AC2368" s="144"/>
      <c r="AD2368" s="144"/>
      <c r="AE2368" s="144"/>
      <c r="AF2368" s="144">
        <v>115351.58</v>
      </c>
      <c r="AG2368" s="324">
        <v>2025</v>
      </c>
      <c r="AH2368" s="135"/>
      <c r="AI2368" s="177"/>
      <c r="AJ2368" s="177"/>
      <c r="AK2368" s="141">
        <f t="shared" si="591"/>
        <v>2261</v>
      </c>
      <c r="AL2368" s="35" t="s">
        <v>153</v>
      </c>
      <c r="AM2368" s="141" t="str">
        <f t="shared" si="592"/>
        <v>2261.</v>
      </c>
      <c r="AN2368" s="147"/>
      <c r="AO2368" s="35"/>
      <c r="AP2368" s="16"/>
    </row>
    <row r="2369" spans="1:16382" ht="22.5" customHeight="1" x14ac:dyDescent="0.25">
      <c r="A2369" s="68" t="str">
        <f t="shared" si="599"/>
        <v>2262.</v>
      </c>
      <c r="B2369" s="120">
        <v>4700</v>
      </c>
      <c r="C2369" s="36" t="s">
        <v>2441</v>
      </c>
      <c r="D2369" s="25">
        <v>1978</v>
      </c>
      <c r="E2369" s="111" t="s">
        <v>2932</v>
      </c>
      <c r="F2369" s="68" t="s">
        <v>2934</v>
      </c>
      <c r="G2369" s="25">
        <v>9</v>
      </c>
      <c r="H2369" s="25">
        <v>2</v>
      </c>
      <c r="I2369" s="144">
        <v>4625.5</v>
      </c>
      <c r="J2369" s="144">
        <v>4625.5</v>
      </c>
      <c r="K2369" s="144">
        <v>3019.8</v>
      </c>
      <c r="L2369" s="30">
        <v>241</v>
      </c>
      <c r="M2369" s="176">
        <f t="shared" si="600"/>
        <v>4994705.28</v>
      </c>
      <c r="N2369" s="144"/>
      <c r="O2369" s="142"/>
      <c r="P2369" s="144"/>
      <c r="Q2369" s="144">
        <f t="shared" si="601"/>
        <v>4994705.28</v>
      </c>
      <c r="R2369" s="144"/>
      <c r="S2369" s="30">
        <v>2</v>
      </c>
      <c r="T2369" s="144">
        <v>4721345.28</v>
      </c>
      <c r="U2369" s="144"/>
      <c r="V2369" s="144"/>
      <c r="W2369" s="144"/>
      <c r="X2369" s="144"/>
      <c r="Y2369" s="144"/>
      <c r="Z2369" s="144"/>
      <c r="AA2369" s="144"/>
      <c r="AB2369" s="144"/>
      <c r="AC2369" s="323"/>
      <c r="AD2369" s="323"/>
      <c r="AE2369" s="144"/>
      <c r="AF2369" s="144">
        <v>273360</v>
      </c>
      <c r="AG2369" s="324">
        <v>2025</v>
      </c>
      <c r="AH2369" s="135"/>
      <c r="AI2369" s="177"/>
      <c r="AJ2369" s="177"/>
      <c r="AK2369" s="141">
        <f t="shared" si="591"/>
        <v>2262</v>
      </c>
      <c r="AL2369" s="35" t="s">
        <v>153</v>
      </c>
      <c r="AM2369" s="141" t="str">
        <f t="shared" si="592"/>
        <v>2262.</v>
      </c>
      <c r="AN2369" s="147"/>
      <c r="AO2369" s="35"/>
      <c r="AP2369" s="16"/>
    </row>
    <row r="2370" spans="1:16382" ht="22.5" customHeight="1" x14ac:dyDescent="0.25">
      <c r="A2370" s="68" t="str">
        <f t="shared" si="599"/>
        <v>2263.</v>
      </c>
      <c r="B2370" s="120">
        <v>4702</v>
      </c>
      <c r="C2370" s="36" t="s">
        <v>2448</v>
      </c>
      <c r="D2370" s="25">
        <v>1980</v>
      </c>
      <c r="E2370" s="111" t="s">
        <v>2932</v>
      </c>
      <c r="F2370" s="68" t="s">
        <v>2934</v>
      </c>
      <c r="G2370" s="25">
        <v>9</v>
      </c>
      <c r="H2370" s="25">
        <v>2</v>
      </c>
      <c r="I2370" s="144">
        <v>4675</v>
      </c>
      <c r="J2370" s="144">
        <v>4675</v>
      </c>
      <c r="K2370" s="144">
        <v>3110.8</v>
      </c>
      <c r="L2370" s="30">
        <v>178</v>
      </c>
      <c r="M2370" s="176">
        <f t="shared" si="600"/>
        <v>4386450.34</v>
      </c>
      <c r="N2370" s="144"/>
      <c r="O2370" s="142"/>
      <c r="P2370" s="144"/>
      <c r="Q2370" s="144">
        <f t="shared" si="601"/>
        <v>4386450.34</v>
      </c>
      <c r="R2370" s="144"/>
      <c r="S2370" s="30">
        <v>2</v>
      </c>
      <c r="T2370" s="144">
        <v>4113090.34</v>
      </c>
      <c r="U2370" s="144"/>
      <c r="V2370" s="144"/>
      <c r="W2370" s="144"/>
      <c r="X2370" s="144"/>
      <c r="Y2370" s="144"/>
      <c r="Z2370" s="144"/>
      <c r="AA2370" s="144"/>
      <c r="AB2370" s="144"/>
      <c r="AC2370" s="323"/>
      <c r="AD2370" s="323"/>
      <c r="AE2370" s="144"/>
      <c r="AF2370" s="144">
        <v>273360</v>
      </c>
      <c r="AG2370" s="324">
        <v>2025</v>
      </c>
      <c r="AH2370" s="135"/>
      <c r="AI2370" s="177"/>
      <c r="AJ2370" s="177"/>
      <c r="AK2370" s="141">
        <f t="shared" si="591"/>
        <v>2263</v>
      </c>
      <c r="AL2370" s="35" t="s">
        <v>153</v>
      </c>
      <c r="AM2370" s="141" t="str">
        <f t="shared" si="592"/>
        <v>2263.</v>
      </c>
      <c r="AN2370" s="147"/>
      <c r="AO2370" s="35"/>
      <c r="AP2370" s="16"/>
    </row>
    <row r="2371" spans="1:16382" ht="22.5" customHeight="1" x14ac:dyDescent="0.25">
      <c r="A2371" s="68" t="str">
        <f t="shared" si="599"/>
        <v>2264.</v>
      </c>
      <c r="B2371" s="25">
        <v>4231</v>
      </c>
      <c r="C2371" s="300" t="s">
        <v>2036</v>
      </c>
      <c r="D2371" s="25">
        <v>1997</v>
      </c>
      <c r="E2371" s="111" t="s">
        <v>2932</v>
      </c>
      <c r="F2371" s="68" t="s">
        <v>2933</v>
      </c>
      <c r="G2371" s="25">
        <v>9</v>
      </c>
      <c r="H2371" s="25">
        <v>9</v>
      </c>
      <c r="I2371" s="176">
        <v>20223.900000000001</v>
      </c>
      <c r="J2371" s="176">
        <v>17974.8</v>
      </c>
      <c r="K2371" s="176">
        <v>10164</v>
      </c>
      <c r="L2371" s="267">
        <v>750</v>
      </c>
      <c r="M2371" s="176">
        <f>R2371+T2371+V2371+X2371+Z2371+AB2371+AE2371+AF2371</f>
        <v>22116114.420000002</v>
      </c>
      <c r="N2371" s="144"/>
      <c r="O2371" s="142"/>
      <c r="P2371" s="144"/>
      <c r="Q2371" s="144">
        <f>M2371</f>
        <v>22116114.420000002</v>
      </c>
      <c r="R2371" s="144"/>
      <c r="S2371" s="30">
        <v>9</v>
      </c>
      <c r="T2371" s="144">
        <v>20885994.420000002</v>
      </c>
      <c r="U2371" s="144"/>
      <c r="V2371" s="144"/>
      <c r="W2371" s="144"/>
      <c r="X2371" s="144"/>
      <c r="Y2371" s="144"/>
      <c r="Z2371" s="144"/>
      <c r="AA2371" s="144"/>
      <c r="AB2371" s="144"/>
      <c r="AC2371" s="144"/>
      <c r="AD2371" s="144"/>
      <c r="AE2371" s="144"/>
      <c r="AF2371" s="144">
        <v>1230120</v>
      </c>
      <c r="AG2371" s="324">
        <v>2025</v>
      </c>
      <c r="AH2371" s="128"/>
      <c r="AI2371" s="177"/>
      <c r="AJ2371" s="177"/>
      <c r="AK2371" s="141">
        <f t="shared" si="591"/>
        <v>2264</v>
      </c>
      <c r="AL2371" s="35" t="s">
        <v>153</v>
      </c>
      <c r="AM2371" s="141" t="str">
        <f t="shared" si="592"/>
        <v>2264.</v>
      </c>
      <c r="AN2371" s="147"/>
      <c r="AO2371" s="35"/>
      <c r="AP2371" s="16"/>
    </row>
    <row r="2372" spans="1:16382" ht="22.5" customHeight="1" x14ac:dyDescent="0.25">
      <c r="A2372" s="68" t="str">
        <f t="shared" ref="A2372:A2388" si="602">AM2372</f>
        <v>2265.</v>
      </c>
      <c r="B2372" s="68">
        <v>4257</v>
      </c>
      <c r="C2372" s="137" t="s">
        <v>3088</v>
      </c>
      <c r="D2372" s="68">
        <v>1969</v>
      </c>
      <c r="E2372" s="111" t="s">
        <v>2932</v>
      </c>
      <c r="F2372" s="68" t="s">
        <v>2933</v>
      </c>
      <c r="G2372" s="25">
        <v>5</v>
      </c>
      <c r="H2372" s="25">
        <v>4</v>
      </c>
      <c r="I2372" s="144">
        <v>4215.8999999999996</v>
      </c>
      <c r="J2372" s="144">
        <v>3883</v>
      </c>
      <c r="K2372" s="144">
        <v>3883</v>
      </c>
      <c r="L2372" s="30">
        <v>179</v>
      </c>
      <c r="M2372" s="179">
        <f>R2372+T2372+V2372+X2372+Z2372+AB2372+AE2372+AF2372</f>
        <v>904843</v>
      </c>
      <c r="N2372" s="144"/>
      <c r="O2372" s="142"/>
      <c r="P2372" s="144"/>
      <c r="Q2372" s="144">
        <f>M2372</f>
        <v>904843</v>
      </c>
      <c r="R2372" s="144"/>
      <c r="S2372" s="30"/>
      <c r="T2372" s="144"/>
      <c r="U2372" s="144">
        <v>900</v>
      </c>
      <c r="V2372" s="144">
        <v>904843</v>
      </c>
      <c r="W2372" s="144"/>
      <c r="X2372" s="144"/>
      <c r="Y2372" s="144"/>
      <c r="Z2372" s="144"/>
      <c r="AA2372" s="144"/>
      <c r="AB2372" s="144"/>
      <c r="AC2372" s="144"/>
      <c r="AD2372" s="144"/>
      <c r="AE2372" s="144"/>
      <c r="AF2372" s="190"/>
      <c r="AG2372" s="150" t="s">
        <v>3083</v>
      </c>
      <c r="AH2372" s="128"/>
      <c r="AI2372" s="194"/>
      <c r="AJ2372" s="194"/>
      <c r="AK2372" s="141">
        <f t="shared" si="591"/>
        <v>2265</v>
      </c>
      <c r="AL2372" s="35" t="s">
        <v>153</v>
      </c>
      <c r="AM2372" s="141" t="str">
        <f t="shared" si="592"/>
        <v>2265.</v>
      </c>
      <c r="AN2372" s="147"/>
      <c r="AO2372" s="35"/>
      <c r="AP2372" s="16"/>
      <c r="AQ2372" s="14"/>
      <c r="AR2372" s="14"/>
      <c r="AS2372" s="14"/>
      <c r="AT2372" s="14"/>
      <c r="AU2372" s="14"/>
      <c r="AV2372" s="14"/>
      <c r="AW2372" s="14"/>
      <c r="AX2372" s="14"/>
      <c r="AY2372" s="14"/>
      <c r="AZ2372" s="14"/>
      <c r="BA2372" s="14"/>
      <c r="BB2372" s="14"/>
      <c r="BC2372" s="14"/>
      <c r="BD2372" s="14"/>
      <c r="BE2372" s="14"/>
      <c r="BF2372" s="14"/>
      <c r="BG2372" s="14"/>
      <c r="BH2372" s="14"/>
      <c r="BI2372" s="14"/>
      <c r="BJ2372" s="14"/>
      <c r="BK2372" s="14"/>
      <c r="BL2372" s="14"/>
      <c r="BM2372" s="14"/>
      <c r="BN2372" s="14"/>
      <c r="BO2372" s="14"/>
      <c r="BP2372" s="14"/>
      <c r="BQ2372" s="14"/>
      <c r="BR2372" s="14"/>
      <c r="BS2372" s="14"/>
      <c r="BT2372" s="14"/>
      <c r="BU2372" s="14"/>
      <c r="BV2372" s="14"/>
      <c r="BW2372" s="14"/>
      <c r="BX2372" s="14"/>
      <c r="BY2372" s="14"/>
      <c r="BZ2372" s="14"/>
      <c r="CA2372" s="14"/>
      <c r="CB2372" s="14"/>
      <c r="CC2372" s="14"/>
      <c r="CD2372" s="14"/>
      <c r="CE2372" s="14"/>
      <c r="CF2372" s="14"/>
      <c r="CG2372" s="14"/>
      <c r="CH2372" s="14"/>
      <c r="CI2372" s="14"/>
      <c r="CJ2372" s="14"/>
      <c r="CK2372" s="14"/>
      <c r="CL2372" s="14"/>
      <c r="CM2372" s="14"/>
      <c r="CN2372" s="14"/>
      <c r="CO2372" s="14"/>
      <c r="CP2372" s="14"/>
      <c r="CQ2372" s="14"/>
      <c r="CR2372" s="14"/>
      <c r="CS2372" s="14"/>
      <c r="CT2372" s="14"/>
      <c r="CU2372" s="14"/>
      <c r="CV2372" s="14"/>
      <c r="CW2372" s="14"/>
      <c r="CX2372" s="14"/>
      <c r="CY2372" s="14"/>
      <c r="CZ2372" s="14"/>
      <c r="DA2372" s="14"/>
      <c r="DB2372" s="14"/>
      <c r="DC2372" s="14"/>
      <c r="DD2372" s="14"/>
      <c r="DE2372" s="14"/>
      <c r="DF2372" s="14"/>
      <c r="DG2372" s="14"/>
      <c r="DH2372" s="14"/>
      <c r="DI2372" s="14"/>
      <c r="DJ2372" s="14"/>
      <c r="DK2372" s="14"/>
      <c r="DL2372" s="14"/>
      <c r="DM2372" s="14"/>
      <c r="DN2372" s="14"/>
      <c r="DO2372" s="14"/>
      <c r="DP2372" s="14"/>
      <c r="DQ2372" s="14"/>
      <c r="DR2372" s="14"/>
      <c r="DS2372" s="14"/>
      <c r="DT2372" s="14"/>
      <c r="DU2372" s="14"/>
      <c r="DV2372" s="14"/>
      <c r="DW2372" s="14"/>
      <c r="DX2372" s="14"/>
      <c r="DY2372" s="14"/>
      <c r="DZ2372" s="14"/>
      <c r="EA2372" s="14"/>
      <c r="EB2372" s="14"/>
      <c r="EC2372" s="14"/>
      <c r="ED2372" s="14"/>
      <c r="EE2372" s="14"/>
      <c r="EF2372" s="14"/>
      <c r="EG2372" s="14"/>
      <c r="EH2372" s="14"/>
      <c r="EI2372" s="14"/>
      <c r="EJ2372" s="14"/>
      <c r="EK2372" s="14"/>
      <c r="EL2372" s="14"/>
      <c r="EM2372" s="14"/>
      <c r="EN2372" s="14"/>
      <c r="EO2372" s="14"/>
      <c r="EP2372" s="14"/>
      <c r="EQ2372" s="14"/>
      <c r="ER2372" s="14"/>
      <c r="ES2372" s="14"/>
      <c r="ET2372" s="14"/>
      <c r="EU2372" s="14"/>
      <c r="EV2372" s="14"/>
      <c r="EW2372" s="14"/>
      <c r="EX2372" s="14"/>
      <c r="EY2372" s="14"/>
      <c r="EZ2372" s="14"/>
      <c r="FA2372" s="14"/>
      <c r="FB2372" s="14"/>
      <c r="FC2372" s="14"/>
      <c r="FD2372" s="14"/>
      <c r="FE2372" s="14"/>
      <c r="FF2372" s="14"/>
      <c r="FG2372" s="14"/>
      <c r="FH2372" s="14"/>
      <c r="FI2372" s="14"/>
      <c r="FJ2372" s="14"/>
      <c r="FK2372" s="14"/>
      <c r="FL2372" s="14"/>
      <c r="FM2372" s="14"/>
      <c r="FN2372" s="14"/>
      <c r="FO2372" s="14"/>
      <c r="FP2372" s="14"/>
      <c r="FQ2372" s="14"/>
      <c r="FR2372" s="14"/>
      <c r="FS2372" s="14"/>
      <c r="FT2372" s="14"/>
      <c r="FU2372" s="14"/>
      <c r="FV2372" s="14"/>
      <c r="FW2372" s="14"/>
      <c r="FX2372" s="14"/>
      <c r="FY2372" s="14"/>
      <c r="FZ2372" s="14"/>
      <c r="GA2372" s="14"/>
      <c r="GB2372" s="14"/>
      <c r="GC2372" s="14"/>
      <c r="GD2372" s="14"/>
      <c r="GE2372" s="14"/>
      <c r="GF2372" s="14"/>
      <c r="GG2372" s="14"/>
      <c r="GH2372" s="14"/>
      <c r="GI2372" s="14"/>
      <c r="GJ2372" s="14"/>
      <c r="GK2372" s="14"/>
      <c r="GL2372" s="14"/>
      <c r="GM2372" s="14"/>
      <c r="GN2372" s="14"/>
      <c r="GO2372" s="14"/>
      <c r="GP2372" s="14"/>
      <c r="GQ2372" s="14"/>
      <c r="GR2372" s="14"/>
      <c r="GS2372" s="14"/>
      <c r="GT2372" s="14"/>
      <c r="GU2372" s="14"/>
      <c r="GV2372" s="14"/>
      <c r="GW2372" s="14"/>
      <c r="GX2372" s="14"/>
      <c r="GY2372" s="14"/>
      <c r="GZ2372" s="14"/>
      <c r="HA2372" s="14"/>
      <c r="HB2372" s="14"/>
      <c r="HC2372" s="14"/>
      <c r="HD2372" s="14"/>
      <c r="HE2372" s="14"/>
      <c r="HF2372" s="14"/>
      <c r="HG2372" s="14"/>
      <c r="HH2372" s="14"/>
      <c r="HI2372" s="14"/>
      <c r="HJ2372" s="14"/>
      <c r="HK2372" s="14"/>
      <c r="HL2372" s="14"/>
      <c r="HM2372" s="14"/>
      <c r="HN2372" s="14"/>
      <c r="HO2372" s="14"/>
      <c r="HP2372" s="14"/>
      <c r="HQ2372" s="14"/>
      <c r="HR2372" s="14"/>
      <c r="HS2372" s="14"/>
      <c r="HT2372" s="14"/>
      <c r="HU2372" s="14"/>
      <c r="HV2372" s="14"/>
      <c r="HW2372" s="14"/>
      <c r="HX2372" s="14"/>
      <c r="HY2372" s="14"/>
      <c r="HZ2372" s="14"/>
      <c r="IA2372" s="14"/>
      <c r="IB2372" s="14"/>
      <c r="IC2372" s="14"/>
      <c r="ID2372" s="14"/>
      <c r="IE2372" s="14"/>
      <c r="IF2372" s="14"/>
      <c r="IG2372" s="14"/>
      <c r="IH2372" s="14"/>
      <c r="II2372" s="14"/>
      <c r="IJ2372" s="14"/>
      <c r="IK2372" s="14"/>
      <c r="IL2372" s="14"/>
      <c r="IM2372" s="14"/>
      <c r="IN2372" s="14"/>
      <c r="IO2372" s="14"/>
      <c r="IP2372" s="14"/>
      <c r="IQ2372" s="14"/>
      <c r="IR2372" s="14"/>
      <c r="IS2372" s="14"/>
      <c r="IT2372" s="14"/>
      <c r="IU2372" s="14"/>
      <c r="IV2372" s="14"/>
      <c r="IW2372" s="14"/>
      <c r="IX2372" s="14"/>
      <c r="IY2372" s="14"/>
      <c r="IZ2372" s="14"/>
      <c r="JA2372" s="14"/>
      <c r="JB2372" s="14"/>
      <c r="JC2372" s="14"/>
      <c r="JD2372" s="14"/>
      <c r="JE2372" s="14"/>
      <c r="JF2372" s="14"/>
      <c r="JG2372" s="14"/>
      <c r="JH2372" s="14"/>
      <c r="JI2372" s="14"/>
      <c r="JJ2372" s="14"/>
      <c r="JK2372" s="14"/>
      <c r="JL2372" s="14"/>
      <c r="JM2372" s="14"/>
      <c r="JN2372" s="14"/>
      <c r="JO2372" s="14"/>
      <c r="JP2372" s="14"/>
      <c r="JQ2372" s="14"/>
      <c r="JR2372" s="14"/>
      <c r="JS2372" s="14"/>
      <c r="JT2372" s="14"/>
      <c r="JU2372" s="14"/>
      <c r="JV2372" s="14"/>
      <c r="JW2372" s="14"/>
      <c r="JX2372" s="14"/>
      <c r="JY2372" s="14"/>
      <c r="JZ2372" s="14"/>
      <c r="KA2372" s="14"/>
      <c r="KB2372" s="14"/>
      <c r="KC2372" s="14"/>
      <c r="KD2372" s="14"/>
      <c r="KE2372" s="14"/>
      <c r="KF2372" s="14"/>
      <c r="KG2372" s="14"/>
      <c r="KH2372" s="14"/>
      <c r="KI2372" s="14"/>
      <c r="KJ2372" s="14"/>
      <c r="KK2372" s="14"/>
      <c r="KL2372" s="14"/>
      <c r="KM2372" s="14"/>
      <c r="KN2372" s="14"/>
      <c r="KO2372" s="14"/>
      <c r="KP2372" s="14"/>
      <c r="KQ2372" s="14"/>
      <c r="KR2372" s="14"/>
      <c r="KS2372" s="14"/>
      <c r="KT2372" s="14"/>
      <c r="KU2372" s="14"/>
      <c r="KV2372" s="14"/>
      <c r="KW2372" s="14"/>
      <c r="KX2372" s="14"/>
      <c r="KY2372" s="14"/>
      <c r="KZ2372" s="14"/>
      <c r="LA2372" s="14"/>
      <c r="LB2372" s="14"/>
      <c r="LC2372" s="14"/>
      <c r="LD2372" s="14"/>
      <c r="LE2372" s="14"/>
      <c r="LF2372" s="14"/>
      <c r="LG2372" s="14"/>
      <c r="LH2372" s="14"/>
      <c r="LI2372" s="14"/>
      <c r="LJ2372" s="14"/>
      <c r="LK2372" s="14"/>
      <c r="LL2372" s="14"/>
      <c r="LM2372" s="14"/>
      <c r="LN2372" s="14"/>
      <c r="LO2372" s="14"/>
      <c r="LP2372" s="14"/>
      <c r="LQ2372" s="14"/>
      <c r="LR2372" s="14"/>
      <c r="LS2372" s="14"/>
      <c r="LT2372" s="14"/>
      <c r="LU2372" s="14"/>
      <c r="LV2372" s="14"/>
      <c r="LW2372" s="14"/>
      <c r="LX2372" s="14"/>
      <c r="LY2372" s="14"/>
      <c r="LZ2372" s="14"/>
      <c r="MA2372" s="14"/>
      <c r="MB2372" s="14"/>
      <c r="MC2372" s="14"/>
      <c r="MD2372" s="14"/>
      <c r="ME2372" s="14"/>
      <c r="MF2372" s="14"/>
      <c r="MG2372" s="14"/>
      <c r="MH2372" s="14"/>
      <c r="MI2372" s="14"/>
      <c r="MJ2372" s="14"/>
      <c r="MK2372" s="14"/>
      <c r="ML2372" s="14"/>
      <c r="MM2372" s="14"/>
      <c r="MN2372" s="14"/>
      <c r="MO2372" s="14"/>
      <c r="MP2372" s="14"/>
      <c r="MQ2372" s="14"/>
      <c r="MR2372" s="14"/>
      <c r="MS2372" s="14"/>
      <c r="MT2372" s="14"/>
      <c r="MU2372" s="14"/>
      <c r="MV2372" s="14"/>
      <c r="MW2372" s="14"/>
      <c r="MX2372" s="14"/>
      <c r="MY2372" s="14"/>
      <c r="MZ2372" s="14"/>
      <c r="NA2372" s="14"/>
      <c r="NB2372" s="14"/>
      <c r="NC2372" s="14"/>
      <c r="ND2372" s="14"/>
      <c r="NE2372" s="14"/>
      <c r="NF2372" s="14"/>
      <c r="NG2372" s="14"/>
      <c r="NH2372" s="14"/>
      <c r="NI2372" s="14"/>
      <c r="NJ2372" s="14"/>
      <c r="NK2372" s="14"/>
      <c r="NL2372" s="14"/>
      <c r="NM2372" s="14"/>
      <c r="NN2372" s="14"/>
      <c r="NO2372" s="14"/>
      <c r="NP2372" s="14"/>
      <c r="NQ2372" s="14"/>
      <c r="NR2372" s="14"/>
      <c r="NS2372" s="14"/>
      <c r="NT2372" s="14"/>
      <c r="NU2372" s="14"/>
      <c r="NV2372" s="14"/>
      <c r="NW2372" s="14"/>
      <c r="NX2372" s="14"/>
      <c r="NY2372" s="14"/>
      <c r="NZ2372" s="14"/>
      <c r="OA2372" s="14"/>
      <c r="OB2372" s="14"/>
      <c r="OC2372" s="14"/>
      <c r="OD2372" s="14"/>
      <c r="OE2372" s="14"/>
      <c r="OF2372" s="14"/>
      <c r="OG2372" s="14"/>
      <c r="OH2372" s="14"/>
      <c r="OI2372" s="14"/>
      <c r="OJ2372" s="14"/>
      <c r="OK2372" s="14"/>
      <c r="OL2372" s="14"/>
      <c r="OM2372" s="14"/>
      <c r="ON2372" s="14"/>
      <c r="OO2372" s="14"/>
      <c r="OP2372" s="14"/>
      <c r="OQ2372" s="14"/>
      <c r="OR2372" s="14"/>
      <c r="OS2372" s="14"/>
      <c r="OT2372" s="14"/>
      <c r="OU2372" s="14"/>
      <c r="OV2372" s="14"/>
      <c r="OW2372" s="14"/>
      <c r="OX2372" s="14"/>
      <c r="OY2372" s="14"/>
      <c r="OZ2372" s="14"/>
      <c r="PA2372" s="14"/>
      <c r="PB2372" s="14"/>
      <c r="PC2372" s="14"/>
      <c r="PD2372" s="14"/>
      <c r="PE2372" s="14"/>
      <c r="PF2372" s="14"/>
      <c r="PG2372" s="14"/>
      <c r="PH2372" s="14"/>
      <c r="PI2372" s="14"/>
      <c r="PJ2372" s="14"/>
      <c r="PK2372" s="14"/>
      <c r="PL2372" s="14"/>
      <c r="PM2372" s="14"/>
      <c r="PN2372" s="14"/>
      <c r="PO2372" s="14"/>
      <c r="PP2372" s="14"/>
      <c r="PQ2372" s="14"/>
      <c r="PR2372" s="14"/>
      <c r="PS2372" s="14"/>
      <c r="PT2372" s="14"/>
      <c r="PU2372" s="14"/>
      <c r="PV2372" s="14"/>
      <c r="PW2372" s="14"/>
      <c r="PX2372" s="14"/>
      <c r="PY2372" s="14"/>
      <c r="PZ2372" s="14"/>
      <c r="QA2372" s="14"/>
      <c r="QB2372" s="14"/>
      <c r="QC2372" s="14"/>
      <c r="QD2372" s="14"/>
      <c r="QE2372" s="14"/>
      <c r="QF2372" s="14"/>
      <c r="QG2372" s="14"/>
      <c r="QH2372" s="14"/>
      <c r="QI2372" s="14"/>
      <c r="QJ2372" s="14"/>
      <c r="QK2372" s="14"/>
      <c r="QL2372" s="14"/>
      <c r="QM2372" s="14"/>
      <c r="QN2372" s="14"/>
      <c r="QO2372" s="14"/>
      <c r="QP2372" s="14"/>
      <c r="QQ2372" s="14"/>
      <c r="QR2372" s="14"/>
      <c r="QS2372" s="14"/>
      <c r="QT2372" s="14"/>
      <c r="QU2372" s="14"/>
      <c r="QV2372" s="14"/>
      <c r="QW2372" s="14"/>
      <c r="QX2372" s="14"/>
      <c r="QY2372" s="14"/>
      <c r="QZ2372" s="14"/>
      <c r="RA2372" s="14"/>
      <c r="RB2372" s="14"/>
      <c r="RC2372" s="14"/>
      <c r="RD2372" s="14"/>
      <c r="RE2372" s="14"/>
      <c r="RF2372" s="14"/>
      <c r="RG2372" s="14"/>
      <c r="RH2372" s="14"/>
      <c r="RI2372" s="14"/>
      <c r="RJ2372" s="14"/>
      <c r="RK2372" s="14"/>
      <c r="RL2372" s="14"/>
      <c r="RM2372" s="14"/>
      <c r="RN2372" s="14"/>
      <c r="RO2372" s="14"/>
      <c r="RP2372" s="14"/>
      <c r="RQ2372" s="14"/>
      <c r="RR2372" s="14"/>
      <c r="RS2372" s="14"/>
      <c r="RT2372" s="14"/>
      <c r="RU2372" s="14"/>
      <c r="RV2372" s="14"/>
      <c r="RW2372" s="14"/>
      <c r="RX2372" s="14"/>
      <c r="RY2372" s="14"/>
      <c r="RZ2372" s="14"/>
      <c r="SA2372" s="14"/>
      <c r="SB2372" s="14"/>
      <c r="SC2372" s="14"/>
      <c r="SD2372" s="14"/>
      <c r="SE2372" s="14"/>
      <c r="SF2372" s="14"/>
      <c r="SG2372" s="14"/>
      <c r="SH2372" s="14"/>
      <c r="SI2372" s="14"/>
      <c r="SJ2372" s="14"/>
      <c r="SK2372" s="14"/>
      <c r="SL2372" s="14"/>
      <c r="SM2372" s="14"/>
      <c r="SN2372" s="14"/>
      <c r="SO2372" s="14"/>
      <c r="SP2372" s="14"/>
      <c r="SQ2372" s="14"/>
      <c r="SR2372" s="14"/>
      <c r="SS2372" s="14"/>
      <c r="ST2372" s="14"/>
      <c r="SU2372" s="14"/>
      <c r="SV2372" s="14"/>
      <c r="SW2372" s="14"/>
      <c r="SX2372" s="14"/>
      <c r="SY2372" s="14"/>
      <c r="SZ2372" s="14"/>
      <c r="TA2372" s="14"/>
      <c r="TB2372" s="14"/>
      <c r="TC2372" s="14"/>
      <c r="TD2372" s="14"/>
      <c r="TE2372" s="14"/>
      <c r="TF2372" s="14"/>
      <c r="TG2372" s="14"/>
      <c r="TH2372" s="14"/>
      <c r="TI2372" s="14"/>
      <c r="TJ2372" s="14"/>
      <c r="TK2372" s="14"/>
      <c r="TL2372" s="14"/>
      <c r="TM2372" s="14"/>
      <c r="TN2372" s="14"/>
      <c r="TO2372" s="14"/>
      <c r="TP2372" s="14"/>
      <c r="TQ2372" s="14"/>
      <c r="TR2372" s="14"/>
      <c r="TS2372" s="14"/>
      <c r="TT2372" s="14"/>
      <c r="TU2372" s="14"/>
      <c r="TV2372" s="14"/>
      <c r="TW2372" s="14"/>
      <c r="TX2372" s="14"/>
      <c r="TY2372" s="14"/>
      <c r="TZ2372" s="14"/>
      <c r="UA2372" s="14"/>
      <c r="UB2372" s="14"/>
      <c r="UC2372" s="14"/>
      <c r="UD2372" s="14"/>
      <c r="UE2372" s="14"/>
      <c r="UF2372" s="14"/>
      <c r="UG2372" s="14"/>
      <c r="UH2372" s="14"/>
      <c r="UI2372" s="14"/>
      <c r="UJ2372" s="14"/>
      <c r="UK2372" s="14"/>
      <c r="UL2372" s="14"/>
      <c r="UM2372" s="14"/>
      <c r="UN2372" s="14"/>
      <c r="UO2372" s="14"/>
      <c r="UP2372" s="14"/>
      <c r="UQ2372" s="14"/>
      <c r="UR2372" s="14"/>
      <c r="US2372" s="14"/>
      <c r="UT2372" s="14"/>
      <c r="UU2372" s="14"/>
      <c r="UV2372" s="14"/>
      <c r="UW2372" s="14"/>
      <c r="UX2372" s="14"/>
      <c r="UY2372" s="14"/>
      <c r="UZ2372" s="14"/>
      <c r="VA2372" s="14"/>
      <c r="VB2372" s="14"/>
      <c r="VC2372" s="14"/>
      <c r="VD2372" s="14"/>
      <c r="VE2372" s="14"/>
      <c r="VF2372" s="14"/>
      <c r="VG2372" s="14"/>
      <c r="VH2372" s="14"/>
      <c r="VI2372" s="14"/>
      <c r="VJ2372" s="14"/>
      <c r="VK2372" s="14"/>
      <c r="VL2372" s="14"/>
      <c r="VM2372" s="14"/>
      <c r="VN2372" s="14"/>
      <c r="VO2372" s="14"/>
      <c r="VP2372" s="14"/>
      <c r="VQ2372" s="14"/>
      <c r="VR2372" s="14"/>
      <c r="VS2372" s="14"/>
      <c r="VT2372" s="14"/>
      <c r="VU2372" s="14"/>
      <c r="VV2372" s="14"/>
      <c r="VW2372" s="14"/>
      <c r="VX2372" s="14"/>
      <c r="VY2372" s="14"/>
      <c r="VZ2372" s="14"/>
      <c r="WA2372" s="14"/>
      <c r="WB2372" s="14"/>
      <c r="WC2372" s="14"/>
      <c r="WD2372" s="14"/>
      <c r="WE2372" s="14"/>
      <c r="WF2372" s="14"/>
      <c r="WG2372" s="14"/>
      <c r="WH2372" s="14"/>
      <c r="WI2372" s="14"/>
      <c r="WJ2372" s="14"/>
      <c r="WK2372" s="14"/>
      <c r="WL2372" s="14"/>
      <c r="WM2372" s="14"/>
      <c r="WN2372" s="14"/>
      <c r="WO2372" s="14"/>
      <c r="WP2372" s="14"/>
      <c r="WQ2372" s="14"/>
      <c r="WR2372" s="14"/>
      <c r="WS2372" s="14"/>
      <c r="WT2372" s="14"/>
      <c r="WU2372" s="14"/>
      <c r="WV2372" s="14"/>
      <c r="WW2372" s="14"/>
      <c r="WX2372" s="14"/>
      <c r="WY2372" s="14"/>
      <c r="WZ2372" s="14"/>
      <c r="XA2372" s="14"/>
      <c r="XB2372" s="14"/>
      <c r="XC2372" s="14"/>
      <c r="XD2372" s="14"/>
      <c r="XE2372" s="14"/>
      <c r="XF2372" s="14"/>
      <c r="XG2372" s="14"/>
      <c r="XH2372" s="14"/>
      <c r="XI2372" s="14"/>
      <c r="XJ2372" s="14"/>
      <c r="XK2372" s="14"/>
      <c r="XL2372" s="14"/>
      <c r="XM2372" s="14"/>
      <c r="XN2372" s="14"/>
      <c r="XO2372" s="14"/>
      <c r="XP2372" s="14"/>
      <c r="XQ2372" s="14"/>
      <c r="XR2372" s="14"/>
      <c r="XS2372" s="14"/>
      <c r="XT2372" s="14"/>
      <c r="XU2372" s="14"/>
      <c r="XV2372" s="14"/>
      <c r="XW2372" s="14"/>
      <c r="XX2372" s="14"/>
      <c r="XY2372" s="14"/>
      <c r="XZ2372" s="14"/>
      <c r="YA2372" s="14"/>
      <c r="YB2372" s="14"/>
      <c r="YC2372" s="14"/>
      <c r="YD2372" s="14"/>
      <c r="YE2372" s="14"/>
      <c r="YF2372" s="14"/>
      <c r="YG2372" s="14"/>
      <c r="YH2372" s="14"/>
      <c r="YI2372" s="14"/>
      <c r="YJ2372" s="14"/>
      <c r="YK2372" s="14"/>
      <c r="YL2372" s="14"/>
      <c r="YM2372" s="14"/>
      <c r="YN2372" s="14"/>
      <c r="YO2372" s="14"/>
      <c r="YP2372" s="14"/>
      <c r="YQ2372" s="14"/>
      <c r="YR2372" s="14"/>
      <c r="YS2372" s="14"/>
      <c r="YT2372" s="14"/>
      <c r="YU2372" s="14"/>
      <c r="YV2372" s="14"/>
      <c r="YW2372" s="14"/>
      <c r="YX2372" s="14"/>
      <c r="YY2372" s="14"/>
      <c r="YZ2372" s="14"/>
      <c r="ZA2372" s="14"/>
      <c r="ZB2372" s="14"/>
      <c r="ZC2372" s="14"/>
      <c r="ZD2372" s="14"/>
      <c r="ZE2372" s="14"/>
      <c r="ZF2372" s="14"/>
      <c r="ZG2372" s="14"/>
      <c r="ZH2372" s="14"/>
      <c r="ZI2372" s="14"/>
      <c r="ZJ2372" s="14"/>
      <c r="ZK2372" s="14"/>
      <c r="ZL2372" s="14"/>
      <c r="ZM2372" s="14"/>
      <c r="ZN2372" s="14"/>
      <c r="ZO2372" s="14"/>
      <c r="ZP2372" s="14"/>
      <c r="ZQ2372" s="14"/>
      <c r="ZR2372" s="14"/>
      <c r="ZS2372" s="14"/>
      <c r="ZT2372" s="14"/>
      <c r="ZU2372" s="14"/>
      <c r="ZV2372" s="14"/>
      <c r="ZW2372" s="14"/>
      <c r="ZX2372" s="14"/>
      <c r="ZY2372" s="14"/>
      <c r="ZZ2372" s="14"/>
      <c r="AAA2372" s="14"/>
      <c r="AAB2372" s="14"/>
      <c r="AAC2372" s="14"/>
      <c r="AAD2372" s="14"/>
      <c r="AAE2372" s="14"/>
      <c r="AAF2372" s="14"/>
      <c r="AAG2372" s="14"/>
      <c r="AAH2372" s="14"/>
      <c r="AAI2372" s="14"/>
      <c r="AAJ2372" s="14"/>
      <c r="AAK2372" s="14"/>
      <c r="AAL2372" s="14"/>
      <c r="AAM2372" s="14"/>
      <c r="AAN2372" s="14"/>
      <c r="AAO2372" s="14"/>
      <c r="AAP2372" s="14"/>
      <c r="AAQ2372" s="14"/>
      <c r="AAR2372" s="14"/>
      <c r="AAS2372" s="14"/>
      <c r="AAT2372" s="14"/>
      <c r="AAU2372" s="14"/>
      <c r="AAV2372" s="14"/>
      <c r="AAW2372" s="14"/>
      <c r="AAX2372" s="14"/>
      <c r="AAY2372" s="14"/>
      <c r="AAZ2372" s="14"/>
      <c r="ABA2372" s="14"/>
      <c r="ABB2372" s="14"/>
      <c r="ABC2372" s="14"/>
      <c r="ABD2372" s="14"/>
      <c r="ABE2372" s="14"/>
      <c r="ABF2372" s="14"/>
      <c r="ABG2372" s="14"/>
      <c r="ABH2372" s="14"/>
      <c r="ABI2372" s="14"/>
      <c r="ABJ2372" s="14"/>
      <c r="ABK2372" s="14"/>
      <c r="ABL2372" s="14"/>
      <c r="ABM2372" s="14"/>
      <c r="ABN2372" s="14"/>
      <c r="ABO2372" s="14"/>
      <c r="ABP2372" s="14"/>
      <c r="ABQ2372" s="14"/>
      <c r="ABR2372" s="14"/>
      <c r="ABS2372" s="14"/>
      <c r="ABT2372" s="14"/>
      <c r="ABU2372" s="14"/>
      <c r="ABV2372" s="14"/>
      <c r="ABW2372" s="14"/>
      <c r="ABX2372" s="14"/>
      <c r="ABY2372" s="14"/>
      <c r="ABZ2372" s="14"/>
      <c r="ACA2372" s="14"/>
      <c r="ACB2372" s="14"/>
      <c r="ACC2372" s="14"/>
      <c r="ACD2372" s="14"/>
      <c r="ACE2372" s="14"/>
      <c r="ACF2372" s="14"/>
      <c r="ACG2372" s="14"/>
      <c r="ACH2372" s="14"/>
      <c r="ACI2372" s="14"/>
      <c r="ACJ2372" s="14"/>
      <c r="ACK2372" s="14"/>
      <c r="ACL2372" s="14"/>
      <c r="ACM2372" s="14"/>
      <c r="ACN2372" s="14"/>
      <c r="ACO2372" s="14"/>
      <c r="ACP2372" s="14"/>
      <c r="ACQ2372" s="14"/>
      <c r="ACR2372" s="14"/>
      <c r="ACS2372" s="14"/>
      <c r="ACT2372" s="14"/>
      <c r="ACU2372" s="14"/>
      <c r="ACV2372" s="14"/>
      <c r="ACW2372" s="14"/>
      <c r="ACX2372" s="14"/>
      <c r="ACY2372" s="14"/>
      <c r="ACZ2372" s="14"/>
      <c r="ADA2372" s="14"/>
      <c r="ADB2372" s="14"/>
      <c r="ADC2372" s="14"/>
      <c r="ADD2372" s="14"/>
      <c r="ADE2372" s="14"/>
      <c r="ADF2372" s="14"/>
      <c r="ADG2372" s="14"/>
      <c r="ADH2372" s="14"/>
      <c r="ADI2372" s="14"/>
      <c r="ADJ2372" s="14"/>
      <c r="ADK2372" s="14"/>
      <c r="ADL2372" s="14"/>
      <c r="ADM2372" s="14"/>
      <c r="ADN2372" s="14"/>
      <c r="ADO2372" s="14"/>
      <c r="ADP2372" s="14"/>
      <c r="ADQ2372" s="14"/>
      <c r="ADR2372" s="14"/>
      <c r="ADS2372" s="14"/>
      <c r="ADT2372" s="14"/>
      <c r="ADU2372" s="14"/>
      <c r="ADV2372" s="14"/>
      <c r="ADW2372" s="14"/>
      <c r="ADX2372" s="14"/>
      <c r="ADY2372" s="14"/>
      <c r="ADZ2372" s="14"/>
      <c r="AEA2372" s="14"/>
      <c r="AEB2372" s="14"/>
      <c r="AEC2372" s="14"/>
      <c r="AED2372" s="14"/>
      <c r="AEE2372" s="14"/>
      <c r="AEF2372" s="14"/>
      <c r="AEG2372" s="14"/>
      <c r="AEH2372" s="14"/>
      <c r="AEI2372" s="14"/>
      <c r="AEJ2372" s="14"/>
      <c r="AEK2372" s="14"/>
      <c r="AEL2372" s="14"/>
      <c r="AEM2372" s="14"/>
      <c r="AEN2372" s="14"/>
      <c r="AEO2372" s="14"/>
      <c r="AEP2372" s="14"/>
      <c r="AEQ2372" s="14"/>
      <c r="AER2372" s="14"/>
      <c r="AES2372" s="14"/>
      <c r="AET2372" s="14"/>
      <c r="AEU2372" s="14"/>
      <c r="AEV2372" s="14"/>
      <c r="AEW2372" s="14"/>
      <c r="AEX2372" s="14"/>
      <c r="AEY2372" s="14"/>
      <c r="AEZ2372" s="14"/>
      <c r="AFA2372" s="14"/>
      <c r="AFB2372" s="14"/>
      <c r="AFC2372" s="14"/>
      <c r="AFD2372" s="14"/>
      <c r="AFE2372" s="14"/>
      <c r="AFF2372" s="14"/>
      <c r="AFG2372" s="14"/>
      <c r="AFH2372" s="14"/>
      <c r="AFI2372" s="14"/>
      <c r="AFJ2372" s="14"/>
      <c r="AFK2372" s="14"/>
      <c r="AFL2372" s="14"/>
      <c r="AFM2372" s="14"/>
      <c r="AFN2372" s="14"/>
      <c r="AFO2372" s="14"/>
      <c r="AFP2372" s="14"/>
      <c r="AFQ2372" s="14"/>
      <c r="AFR2372" s="14"/>
      <c r="AFS2372" s="14"/>
      <c r="AFT2372" s="14"/>
      <c r="AFU2372" s="14"/>
      <c r="AFV2372" s="14"/>
      <c r="AFW2372" s="14"/>
      <c r="AFX2372" s="14"/>
      <c r="AFY2372" s="14"/>
      <c r="AFZ2372" s="14"/>
      <c r="AGA2372" s="14"/>
      <c r="AGB2372" s="14"/>
      <c r="AGC2372" s="14"/>
      <c r="AGD2372" s="14"/>
      <c r="AGE2372" s="14"/>
      <c r="AGF2372" s="14"/>
      <c r="AGG2372" s="14"/>
      <c r="AGH2372" s="14"/>
      <c r="AGI2372" s="14"/>
      <c r="AGJ2372" s="14"/>
      <c r="AGK2372" s="14"/>
      <c r="AGL2372" s="14"/>
      <c r="AGM2372" s="14"/>
      <c r="AGN2372" s="14"/>
      <c r="AGO2372" s="14"/>
      <c r="AGP2372" s="14"/>
      <c r="AGQ2372" s="14"/>
      <c r="AGR2372" s="14"/>
      <c r="AGS2372" s="14"/>
      <c r="AGT2372" s="14"/>
      <c r="AGU2372" s="14"/>
      <c r="AGV2372" s="14"/>
      <c r="AGW2372" s="14"/>
      <c r="AGX2372" s="14"/>
      <c r="AGY2372" s="14"/>
      <c r="AGZ2372" s="14"/>
      <c r="AHA2372" s="14"/>
      <c r="AHB2372" s="14"/>
      <c r="AHC2372" s="14"/>
      <c r="AHD2372" s="14"/>
      <c r="AHE2372" s="14"/>
      <c r="AHF2372" s="14"/>
      <c r="AHG2372" s="14"/>
      <c r="AHH2372" s="14"/>
      <c r="AHI2372" s="14"/>
      <c r="AHJ2372" s="14"/>
      <c r="AHK2372" s="14"/>
      <c r="AHL2372" s="14"/>
      <c r="AHM2372" s="14"/>
      <c r="AHN2372" s="14"/>
      <c r="AHO2372" s="14"/>
      <c r="AHP2372" s="14"/>
      <c r="AHQ2372" s="14"/>
      <c r="AHR2372" s="14"/>
      <c r="AHS2372" s="14"/>
      <c r="AHT2372" s="14"/>
      <c r="AHU2372" s="14"/>
      <c r="AHV2372" s="14"/>
      <c r="AHW2372" s="14"/>
      <c r="AHX2372" s="14"/>
      <c r="AHY2372" s="14"/>
      <c r="AHZ2372" s="14"/>
      <c r="AIA2372" s="14"/>
      <c r="AIB2372" s="14"/>
      <c r="AIC2372" s="14"/>
      <c r="AID2372" s="14"/>
      <c r="AIE2372" s="14"/>
      <c r="AIF2372" s="14"/>
      <c r="AIG2372" s="14"/>
      <c r="AIH2372" s="14"/>
      <c r="AII2372" s="14"/>
      <c r="AIJ2372" s="14"/>
      <c r="AIK2372" s="14"/>
      <c r="AIL2372" s="14"/>
      <c r="AIM2372" s="14"/>
      <c r="AIN2372" s="14"/>
      <c r="AIO2372" s="14"/>
      <c r="AIP2372" s="14"/>
      <c r="AIQ2372" s="14"/>
      <c r="AIR2372" s="14"/>
      <c r="AIS2372" s="14"/>
      <c r="AIT2372" s="14"/>
      <c r="AIU2372" s="14"/>
      <c r="AIV2372" s="14"/>
      <c r="AIW2372" s="14"/>
      <c r="AIX2372" s="14"/>
      <c r="AIY2372" s="14"/>
      <c r="AIZ2372" s="14"/>
      <c r="AJA2372" s="14"/>
      <c r="AJB2372" s="14"/>
      <c r="AJC2372" s="14"/>
      <c r="AJD2372" s="14"/>
      <c r="AJE2372" s="14"/>
      <c r="AJF2372" s="14"/>
      <c r="AJG2372" s="14"/>
      <c r="AJH2372" s="14"/>
      <c r="AJI2372" s="14"/>
      <c r="AJJ2372" s="14"/>
      <c r="AJK2372" s="14"/>
      <c r="AJL2372" s="14"/>
      <c r="AJM2372" s="14"/>
      <c r="AJN2372" s="14"/>
      <c r="AJO2372" s="14"/>
      <c r="AJP2372" s="14"/>
      <c r="AJQ2372" s="14"/>
      <c r="AJR2372" s="14"/>
      <c r="AJS2372" s="14"/>
      <c r="AJT2372" s="14"/>
      <c r="AJU2372" s="14"/>
      <c r="AJV2372" s="14"/>
      <c r="AJW2372" s="14"/>
      <c r="AJX2372" s="14"/>
      <c r="AJY2372" s="14"/>
      <c r="AJZ2372" s="14"/>
      <c r="AKA2372" s="14"/>
      <c r="AKB2372" s="14"/>
      <c r="AKC2372" s="14"/>
      <c r="AKD2372" s="14"/>
      <c r="AKE2372" s="14"/>
      <c r="AKF2372" s="14"/>
      <c r="AKG2372" s="14"/>
      <c r="AKH2372" s="14"/>
      <c r="AKI2372" s="14"/>
      <c r="AKJ2372" s="14"/>
      <c r="AKK2372" s="14"/>
      <c r="AKL2372" s="14"/>
      <c r="AKM2372" s="14"/>
      <c r="AKN2372" s="14"/>
      <c r="AKO2372" s="14"/>
      <c r="AKP2372" s="14"/>
      <c r="AKQ2372" s="14"/>
      <c r="AKR2372" s="14"/>
      <c r="AKS2372" s="14"/>
      <c r="AKT2372" s="14"/>
      <c r="AKU2372" s="14"/>
      <c r="AKV2372" s="14"/>
      <c r="AKW2372" s="14"/>
      <c r="AKX2372" s="14"/>
      <c r="AKY2372" s="14"/>
      <c r="AKZ2372" s="14"/>
      <c r="ALA2372" s="14"/>
      <c r="ALB2372" s="14"/>
      <c r="ALC2372" s="14"/>
      <c r="ALD2372" s="14"/>
      <c r="ALE2372" s="14"/>
      <c r="ALF2372" s="14"/>
      <c r="ALG2372" s="14"/>
      <c r="ALH2372" s="14"/>
      <c r="ALI2372" s="14"/>
      <c r="ALJ2372" s="14"/>
      <c r="ALK2372" s="14"/>
      <c r="ALL2372" s="14"/>
      <c r="ALM2372" s="14"/>
      <c r="ALN2372" s="14"/>
      <c r="ALO2372" s="14"/>
      <c r="ALP2372" s="14"/>
      <c r="ALQ2372" s="14"/>
      <c r="ALR2372" s="14"/>
      <c r="ALS2372" s="14"/>
      <c r="ALT2372" s="14"/>
      <c r="ALU2372" s="14"/>
      <c r="ALV2372" s="14"/>
      <c r="ALW2372" s="14"/>
      <c r="ALX2372" s="14"/>
      <c r="ALY2372" s="14"/>
      <c r="ALZ2372" s="14"/>
      <c r="AMA2372" s="14"/>
      <c r="AMB2372" s="14"/>
      <c r="AMC2372" s="14"/>
      <c r="AMD2372" s="14"/>
      <c r="AME2372" s="14"/>
      <c r="AMF2372" s="14"/>
      <c r="AMG2372" s="14"/>
      <c r="AMH2372" s="14"/>
      <c r="AMI2372" s="14"/>
      <c r="AMJ2372" s="14"/>
      <c r="AMK2372" s="14"/>
      <c r="AML2372" s="14"/>
      <c r="AMM2372" s="14"/>
      <c r="AMN2372" s="14"/>
      <c r="AMO2372" s="14"/>
      <c r="AMP2372" s="14"/>
      <c r="AMQ2372" s="14"/>
      <c r="AMR2372" s="14"/>
      <c r="AMS2372" s="14"/>
      <c r="AMT2372" s="14"/>
      <c r="AMU2372" s="14"/>
      <c r="AMV2372" s="14"/>
      <c r="AMW2372" s="14"/>
      <c r="AMX2372" s="14"/>
      <c r="AMY2372" s="14"/>
      <c r="AMZ2372" s="14"/>
      <c r="ANA2372" s="14"/>
      <c r="ANB2372" s="14"/>
      <c r="ANC2372" s="14"/>
      <c r="AND2372" s="14"/>
      <c r="ANE2372" s="14"/>
      <c r="ANF2372" s="14"/>
      <c r="ANG2372" s="14"/>
      <c r="ANH2372" s="14"/>
      <c r="ANI2372" s="14"/>
      <c r="ANJ2372" s="14"/>
      <c r="ANK2372" s="14"/>
      <c r="ANL2372" s="14"/>
      <c r="ANM2372" s="14"/>
      <c r="ANN2372" s="14"/>
      <c r="ANO2372" s="14"/>
      <c r="ANP2372" s="14"/>
      <c r="ANQ2372" s="14"/>
      <c r="ANR2372" s="14"/>
      <c r="ANS2372" s="14"/>
      <c r="ANT2372" s="14"/>
      <c r="ANU2372" s="14"/>
      <c r="ANV2372" s="14"/>
      <c r="ANW2372" s="14"/>
      <c r="ANX2372" s="14"/>
      <c r="ANY2372" s="14"/>
      <c r="ANZ2372" s="14"/>
      <c r="AOA2372" s="14"/>
      <c r="AOB2372" s="14"/>
      <c r="AOC2372" s="14"/>
      <c r="AOD2372" s="14"/>
      <c r="AOE2372" s="14"/>
      <c r="AOF2372" s="14"/>
      <c r="AOG2372" s="14"/>
      <c r="AOH2372" s="14"/>
      <c r="AOI2372" s="14"/>
      <c r="AOJ2372" s="14"/>
      <c r="AOK2372" s="14"/>
      <c r="AOL2372" s="14"/>
      <c r="AOM2372" s="14"/>
      <c r="AON2372" s="14"/>
      <c r="AOO2372" s="14"/>
      <c r="AOP2372" s="14"/>
      <c r="AOQ2372" s="14"/>
      <c r="AOR2372" s="14"/>
      <c r="AOS2372" s="14"/>
      <c r="AOT2372" s="14"/>
      <c r="AOU2372" s="14"/>
      <c r="AOV2372" s="14"/>
      <c r="AOW2372" s="14"/>
      <c r="AOX2372" s="14"/>
      <c r="AOY2372" s="14"/>
      <c r="AOZ2372" s="14"/>
      <c r="APA2372" s="14"/>
      <c r="APB2372" s="14"/>
      <c r="APC2372" s="14"/>
      <c r="APD2372" s="14"/>
      <c r="APE2372" s="14"/>
      <c r="APF2372" s="14"/>
      <c r="APG2372" s="14"/>
      <c r="APH2372" s="14"/>
      <c r="API2372" s="14"/>
      <c r="APJ2372" s="14"/>
      <c r="APK2372" s="14"/>
      <c r="APL2372" s="14"/>
      <c r="APM2372" s="14"/>
      <c r="APN2372" s="14"/>
      <c r="APO2372" s="14"/>
      <c r="APP2372" s="14"/>
      <c r="APQ2372" s="14"/>
      <c r="APR2372" s="14"/>
      <c r="APS2372" s="14"/>
      <c r="APT2372" s="14"/>
      <c r="APU2372" s="14"/>
      <c r="APV2372" s="14"/>
      <c r="APW2372" s="14"/>
      <c r="APX2372" s="14"/>
      <c r="APY2372" s="14"/>
      <c r="APZ2372" s="14"/>
      <c r="AQA2372" s="14"/>
      <c r="AQB2372" s="14"/>
      <c r="AQC2372" s="14"/>
      <c r="AQD2372" s="14"/>
      <c r="AQE2372" s="14"/>
      <c r="AQF2372" s="14"/>
      <c r="AQG2372" s="14"/>
      <c r="AQH2372" s="14"/>
      <c r="AQI2372" s="14"/>
      <c r="AQJ2372" s="14"/>
      <c r="AQK2372" s="14"/>
      <c r="AQL2372" s="14"/>
      <c r="AQM2372" s="14"/>
      <c r="AQN2372" s="14"/>
      <c r="AQO2372" s="14"/>
      <c r="AQP2372" s="14"/>
      <c r="AQQ2372" s="14"/>
      <c r="AQR2372" s="14"/>
      <c r="AQS2372" s="14"/>
      <c r="AQT2372" s="14"/>
      <c r="AQU2372" s="14"/>
      <c r="AQV2372" s="14"/>
      <c r="AQW2372" s="14"/>
      <c r="AQX2372" s="14"/>
      <c r="AQY2372" s="14"/>
      <c r="AQZ2372" s="14"/>
      <c r="ARA2372" s="14"/>
      <c r="ARB2372" s="14"/>
      <c r="ARC2372" s="14"/>
      <c r="ARD2372" s="14"/>
      <c r="ARE2372" s="14"/>
      <c r="ARF2372" s="14"/>
      <c r="ARG2372" s="14"/>
      <c r="ARH2372" s="14"/>
      <c r="ARI2372" s="14"/>
      <c r="ARJ2372" s="14"/>
      <c r="ARK2372" s="14"/>
      <c r="ARL2372" s="14"/>
      <c r="ARM2372" s="14"/>
      <c r="ARN2372" s="14"/>
      <c r="ARO2372" s="14"/>
      <c r="ARP2372" s="14"/>
      <c r="ARQ2372" s="14"/>
      <c r="ARR2372" s="14"/>
      <c r="ARS2372" s="14"/>
      <c r="ART2372" s="14"/>
      <c r="ARU2372" s="14"/>
      <c r="ARV2372" s="14"/>
      <c r="ARW2372" s="14"/>
      <c r="ARX2372" s="14"/>
      <c r="ARY2372" s="14"/>
      <c r="ARZ2372" s="14"/>
      <c r="ASA2372" s="14"/>
      <c r="ASB2372" s="14"/>
      <c r="ASC2372" s="14"/>
      <c r="ASD2372" s="14"/>
      <c r="ASE2372" s="14"/>
      <c r="ASF2372" s="14"/>
      <c r="ASG2372" s="14"/>
      <c r="ASH2372" s="14"/>
      <c r="ASI2372" s="14"/>
      <c r="ASJ2372" s="14"/>
      <c r="ASK2372" s="14"/>
      <c r="ASL2372" s="14"/>
      <c r="ASM2372" s="14"/>
      <c r="ASN2372" s="14"/>
      <c r="ASO2372" s="14"/>
      <c r="ASP2372" s="14"/>
      <c r="ASQ2372" s="14"/>
      <c r="ASR2372" s="14"/>
      <c r="ASS2372" s="14"/>
      <c r="AST2372" s="14"/>
      <c r="ASU2372" s="14"/>
      <c r="ASV2372" s="14"/>
      <c r="ASW2372" s="14"/>
      <c r="ASX2372" s="14"/>
      <c r="ASY2372" s="14"/>
      <c r="ASZ2372" s="14"/>
      <c r="ATA2372" s="14"/>
      <c r="ATB2372" s="14"/>
      <c r="ATC2372" s="14"/>
      <c r="ATD2372" s="14"/>
      <c r="ATE2372" s="14"/>
      <c r="ATF2372" s="14"/>
      <c r="ATG2372" s="14"/>
      <c r="ATH2372" s="14"/>
      <c r="ATI2372" s="14"/>
      <c r="ATJ2372" s="14"/>
      <c r="ATK2372" s="14"/>
      <c r="ATL2372" s="14"/>
      <c r="ATM2372" s="14"/>
      <c r="ATN2372" s="14"/>
      <c r="ATO2372" s="14"/>
      <c r="ATP2372" s="14"/>
      <c r="ATQ2372" s="14"/>
      <c r="ATR2372" s="14"/>
      <c r="ATS2372" s="14"/>
      <c r="ATT2372" s="14"/>
      <c r="ATU2372" s="14"/>
      <c r="ATV2372" s="14"/>
      <c r="ATW2372" s="14"/>
      <c r="ATX2372" s="14"/>
      <c r="ATY2372" s="14"/>
      <c r="ATZ2372" s="14"/>
      <c r="AUA2372" s="14"/>
      <c r="AUB2372" s="14"/>
      <c r="AUC2372" s="14"/>
      <c r="AUD2372" s="14"/>
      <c r="AUE2372" s="14"/>
      <c r="AUF2372" s="14"/>
      <c r="AUG2372" s="14"/>
      <c r="AUH2372" s="14"/>
      <c r="AUI2372" s="14"/>
      <c r="AUJ2372" s="14"/>
      <c r="AUK2372" s="14"/>
      <c r="AUL2372" s="14"/>
      <c r="AUM2372" s="14"/>
      <c r="AUN2372" s="14"/>
      <c r="AUO2372" s="14"/>
      <c r="AUP2372" s="14"/>
      <c r="AUQ2372" s="14"/>
      <c r="AUR2372" s="14"/>
      <c r="AUS2372" s="14"/>
      <c r="AUT2372" s="14"/>
      <c r="AUU2372" s="14"/>
      <c r="AUV2372" s="14"/>
      <c r="AUW2372" s="14"/>
      <c r="AUX2372" s="14"/>
      <c r="AUY2372" s="14"/>
      <c r="AUZ2372" s="14"/>
      <c r="AVA2372" s="14"/>
      <c r="AVB2372" s="14"/>
      <c r="AVC2372" s="14"/>
      <c r="AVD2372" s="14"/>
      <c r="AVE2372" s="14"/>
      <c r="AVF2372" s="14"/>
      <c r="AVG2372" s="14"/>
      <c r="AVH2372" s="14"/>
      <c r="AVI2372" s="14"/>
      <c r="AVJ2372" s="14"/>
      <c r="AVK2372" s="14"/>
      <c r="AVL2372" s="14"/>
      <c r="AVM2372" s="14"/>
      <c r="AVN2372" s="14"/>
      <c r="AVO2372" s="14"/>
      <c r="AVP2372" s="14"/>
      <c r="AVQ2372" s="14"/>
      <c r="AVR2372" s="14"/>
      <c r="AVS2372" s="14"/>
      <c r="AVT2372" s="14"/>
      <c r="AVU2372" s="14"/>
      <c r="AVV2372" s="14"/>
      <c r="AVW2372" s="14"/>
      <c r="AVX2372" s="14"/>
      <c r="AVY2372" s="14"/>
      <c r="AVZ2372" s="14"/>
      <c r="AWA2372" s="14"/>
      <c r="AWB2372" s="14"/>
      <c r="AWC2372" s="14"/>
      <c r="AWD2372" s="14"/>
      <c r="AWE2372" s="14"/>
      <c r="AWF2372" s="14"/>
      <c r="AWG2372" s="14"/>
      <c r="AWH2372" s="14"/>
      <c r="AWI2372" s="14"/>
      <c r="AWJ2372" s="14"/>
      <c r="AWK2372" s="14"/>
      <c r="AWL2372" s="14"/>
      <c r="AWM2372" s="14"/>
      <c r="AWN2372" s="14"/>
      <c r="AWO2372" s="14"/>
      <c r="AWP2372" s="14"/>
      <c r="AWQ2372" s="14"/>
      <c r="AWR2372" s="14"/>
      <c r="AWS2372" s="14"/>
      <c r="AWT2372" s="14"/>
      <c r="AWU2372" s="14"/>
      <c r="AWV2372" s="14"/>
      <c r="AWW2372" s="14"/>
      <c r="AWX2372" s="14"/>
      <c r="AWY2372" s="14"/>
      <c r="AWZ2372" s="14"/>
      <c r="AXA2372" s="14"/>
      <c r="AXB2372" s="14"/>
      <c r="AXC2372" s="14"/>
      <c r="AXD2372" s="14"/>
      <c r="AXE2372" s="14"/>
      <c r="AXF2372" s="14"/>
      <c r="AXG2372" s="14"/>
      <c r="AXH2372" s="14"/>
      <c r="AXI2372" s="14"/>
      <c r="AXJ2372" s="14"/>
      <c r="AXK2372" s="14"/>
      <c r="AXL2372" s="14"/>
      <c r="AXM2372" s="14"/>
      <c r="AXN2372" s="14"/>
      <c r="AXO2372" s="14"/>
      <c r="AXP2372" s="14"/>
      <c r="AXQ2372" s="14"/>
      <c r="AXR2372" s="14"/>
      <c r="AXS2372" s="14"/>
      <c r="AXT2372" s="14"/>
      <c r="AXU2372" s="14"/>
      <c r="AXV2372" s="14"/>
      <c r="AXW2372" s="14"/>
      <c r="AXX2372" s="14"/>
      <c r="AXY2372" s="14"/>
      <c r="AXZ2372" s="14"/>
      <c r="AYA2372" s="14"/>
      <c r="AYB2372" s="14"/>
      <c r="AYC2372" s="14"/>
      <c r="AYD2372" s="14"/>
      <c r="AYE2372" s="14"/>
      <c r="AYF2372" s="14"/>
      <c r="AYG2372" s="14"/>
      <c r="AYH2372" s="14"/>
      <c r="AYI2372" s="14"/>
      <c r="AYJ2372" s="14"/>
      <c r="AYK2372" s="14"/>
      <c r="AYL2372" s="14"/>
      <c r="AYM2372" s="14"/>
      <c r="AYN2372" s="14"/>
      <c r="AYO2372" s="14"/>
      <c r="AYP2372" s="14"/>
      <c r="AYQ2372" s="14"/>
      <c r="AYR2372" s="14"/>
      <c r="AYS2372" s="14"/>
      <c r="AYT2372" s="14"/>
      <c r="AYU2372" s="14"/>
      <c r="AYV2372" s="14"/>
      <c r="AYW2372" s="14"/>
      <c r="AYX2372" s="14"/>
      <c r="AYY2372" s="14"/>
      <c r="AYZ2372" s="14"/>
      <c r="AZA2372" s="14"/>
      <c r="AZB2372" s="14"/>
      <c r="AZC2372" s="14"/>
      <c r="AZD2372" s="14"/>
      <c r="AZE2372" s="14"/>
      <c r="AZF2372" s="14"/>
      <c r="AZG2372" s="14"/>
      <c r="AZH2372" s="14"/>
      <c r="AZI2372" s="14"/>
      <c r="AZJ2372" s="14"/>
      <c r="AZK2372" s="14"/>
      <c r="AZL2372" s="14"/>
      <c r="AZM2372" s="14"/>
      <c r="AZN2372" s="14"/>
      <c r="AZO2372" s="14"/>
      <c r="AZP2372" s="14"/>
      <c r="AZQ2372" s="14"/>
      <c r="AZR2372" s="14"/>
      <c r="AZS2372" s="14"/>
      <c r="AZT2372" s="14"/>
      <c r="AZU2372" s="14"/>
      <c r="AZV2372" s="14"/>
      <c r="AZW2372" s="14"/>
      <c r="AZX2372" s="14"/>
      <c r="AZY2372" s="14"/>
      <c r="AZZ2372" s="14"/>
      <c r="BAA2372" s="14"/>
      <c r="BAB2372" s="14"/>
      <c r="BAC2372" s="14"/>
      <c r="BAD2372" s="14"/>
      <c r="BAE2372" s="14"/>
      <c r="BAF2372" s="14"/>
      <c r="BAG2372" s="14"/>
      <c r="BAH2372" s="14"/>
      <c r="BAI2372" s="14"/>
      <c r="BAJ2372" s="14"/>
      <c r="BAK2372" s="14"/>
      <c r="BAL2372" s="14"/>
      <c r="BAM2372" s="14"/>
      <c r="BAN2372" s="14"/>
      <c r="BAO2372" s="14"/>
      <c r="BAP2372" s="14"/>
      <c r="BAQ2372" s="14"/>
      <c r="BAR2372" s="14"/>
      <c r="BAS2372" s="14"/>
      <c r="BAT2372" s="14"/>
      <c r="BAU2372" s="14"/>
      <c r="BAV2372" s="14"/>
      <c r="BAW2372" s="14"/>
      <c r="BAX2372" s="14"/>
      <c r="BAY2372" s="14"/>
      <c r="BAZ2372" s="14"/>
      <c r="BBA2372" s="14"/>
      <c r="BBB2372" s="14"/>
      <c r="BBC2372" s="14"/>
      <c r="BBD2372" s="14"/>
      <c r="BBE2372" s="14"/>
      <c r="BBF2372" s="14"/>
      <c r="BBG2372" s="14"/>
      <c r="BBH2372" s="14"/>
      <c r="BBI2372" s="14"/>
      <c r="BBJ2372" s="14"/>
      <c r="BBK2372" s="14"/>
      <c r="BBL2372" s="14"/>
      <c r="BBM2372" s="14"/>
      <c r="BBN2372" s="14"/>
      <c r="BBO2372" s="14"/>
      <c r="BBP2372" s="14"/>
      <c r="BBQ2372" s="14"/>
      <c r="BBR2372" s="14"/>
      <c r="BBS2372" s="14"/>
      <c r="BBT2372" s="14"/>
      <c r="BBU2372" s="14"/>
      <c r="BBV2372" s="14"/>
      <c r="BBW2372" s="14"/>
      <c r="BBX2372" s="14"/>
      <c r="BBY2372" s="14"/>
      <c r="BBZ2372" s="14"/>
      <c r="BCA2372" s="14"/>
      <c r="BCB2372" s="14"/>
      <c r="BCC2372" s="14"/>
      <c r="BCD2372" s="14"/>
      <c r="BCE2372" s="14"/>
      <c r="BCF2372" s="14"/>
      <c r="BCG2372" s="14"/>
      <c r="BCH2372" s="14"/>
      <c r="BCI2372" s="14"/>
      <c r="BCJ2372" s="14"/>
      <c r="BCK2372" s="14"/>
      <c r="BCL2372" s="14"/>
      <c r="BCM2372" s="14"/>
      <c r="BCN2372" s="14"/>
      <c r="BCO2372" s="14"/>
      <c r="BCP2372" s="14"/>
      <c r="BCQ2372" s="14"/>
      <c r="BCR2372" s="14"/>
      <c r="BCS2372" s="14"/>
      <c r="BCT2372" s="14"/>
      <c r="BCU2372" s="14"/>
      <c r="BCV2372" s="14"/>
      <c r="BCW2372" s="14"/>
      <c r="BCX2372" s="14"/>
      <c r="BCY2372" s="14"/>
      <c r="BCZ2372" s="14"/>
      <c r="BDA2372" s="14"/>
      <c r="BDB2372" s="14"/>
      <c r="BDC2372" s="14"/>
      <c r="BDD2372" s="14"/>
      <c r="BDE2372" s="14"/>
      <c r="BDF2372" s="14"/>
      <c r="BDG2372" s="14"/>
      <c r="BDH2372" s="14"/>
      <c r="BDI2372" s="14"/>
      <c r="BDJ2372" s="14"/>
      <c r="BDK2372" s="14"/>
      <c r="BDL2372" s="14"/>
      <c r="BDM2372" s="14"/>
      <c r="BDN2372" s="14"/>
      <c r="BDO2372" s="14"/>
      <c r="BDP2372" s="14"/>
      <c r="BDQ2372" s="14"/>
      <c r="BDR2372" s="14"/>
      <c r="BDS2372" s="14"/>
      <c r="BDT2372" s="14"/>
      <c r="BDU2372" s="14"/>
      <c r="BDV2372" s="14"/>
      <c r="BDW2372" s="14"/>
      <c r="BDX2372" s="14"/>
      <c r="BDY2372" s="14"/>
      <c r="BDZ2372" s="14"/>
      <c r="BEA2372" s="14"/>
      <c r="BEB2372" s="14"/>
      <c r="BEC2372" s="14"/>
      <c r="BED2372" s="14"/>
      <c r="BEE2372" s="14"/>
      <c r="BEF2372" s="14"/>
      <c r="BEG2372" s="14"/>
      <c r="BEH2372" s="14"/>
      <c r="BEI2372" s="14"/>
      <c r="BEJ2372" s="14"/>
      <c r="BEK2372" s="14"/>
      <c r="BEL2372" s="14"/>
      <c r="BEM2372" s="14"/>
      <c r="BEN2372" s="14"/>
      <c r="BEO2372" s="14"/>
      <c r="BEP2372" s="14"/>
      <c r="BEQ2372" s="14"/>
      <c r="BER2372" s="14"/>
      <c r="BES2372" s="14"/>
      <c r="BET2372" s="14"/>
      <c r="BEU2372" s="14"/>
      <c r="BEV2372" s="14"/>
      <c r="BEW2372" s="14"/>
      <c r="BEX2372" s="14"/>
      <c r="BEY2372" s="14"/>
      <c r="BEZ2372" s="14"/>
      <c r="BFA2372" s="14"/>
      <c r="BFB2372" s="14"/>
      <c r="BFC2372" s="14"/>
      <c r="BFD2372" s="14"/>
      <c r="BFE2372" s="14"/>
      <c r="BFF2372" s="14"/>
      <c r="BFG2372" s="14"/>
      <c r="BFH2372" s="14"/>
      <c r="BFI2372" s="14"/>
      <c r="BFJ2372" s="14"/>
      <c r="BFK2372" s="14"/>
      <c r="BFL2372" s="14"/>
      <c r="BFM2372" s="14"/>
      <c r="BFN2372" s="14"/>
      <c r="BFO2372" s="14"/>
      <c r="BFP2372" s="14"/>
      <c r="BFQ2372" s="14"/>
      <c r="BFR2372" s="14"/>
      <c r="BFS2372" s="14"/>
      <c r="BFT2372" s="14"/>
      <c r="BFU2372" s="14"/>
      <c r="BFV2372" s="14"/>
      <c r="BFW2372" s="14"/>
      <c r="BFX2372" s="14"/>
      <c r="BFY2372" s="14"/>
      <c r="BFZ2372" s="14"/>
      <c r="BGA2372" s="14"/>
      <c r="BGB2372" s="14"/>
      <c r="BGC2372" s="14"/>
      <c r="BGD2372" s="14"/>
      <c r="BGE2372" s="14"/>
      <c r="BGF2372" s="14"/>
      <c r="BGG2372" s="14"/>
      <c r="BGH2372" s="14"/>
      <c r="BGI2372" s="14"/>
      <c r="BGJ2372" s="14"/>
      <c r="BGK2372" s="14"/>
      <c r="BGL2372" s="14"/>
      <c r="BGM2372" s="14"/>
      <c r="BGN2372" s="14"/>
      <c r="BGO2372" s="14"/>
      <c r="BGP2372" s="14"/>
      <c r="BGQ2372" s="14"/>
      <c r="BGR2372" s="14"/>
      <c r="BGS2372" s="14"/>
      <c r="BGT2372" s="14"/>
      <c r="BGU2372" s="14"/>
      <c r="BGV2372" s="14"/>
      <c r="BGW2372" s="14"/>
      <c r="BGX2372" s="14"/>
      <c r="BGY2372" s="14"/>
      <c r="BGZ2372" s="14"/>
      <c r="BHA2372" s="14"/>
      <c r="BHB2372" s="14"/>
      <c r="BHC2372" s="14"/>
      <c r="BHD2372" s="14"/>
      <c r="BHE2372" s="14"/>
      <c r="BHF2372" s="14"/>
      <c r="BHG2372" s="14"/>
      <c r="BHH2372" s="14"/>
      <c r="BHI2372" s="14"/>
      <c r="BHJ2372" s="14"/>
      <c r="BHK2372" s="14"/>
      <c r="BHL2372" s="14"/>
      <c r="BHM2372" s="14"/>
      <c r="BHN2372" s="14"/>
      <c r="BHO2372" s="14"/>
      <c r="BHP2372" s="14"/>
      <c r="BHQ2372" s="14"/>
      <c r="BHR2372" s="14"/>
      <c r="BHS2372" s="14"/>
      <c r="BHT2372" s="14"/>
      <c r="BHU2372" s="14"/>
      <c r="BHV2372" s="14"/>
      <c r="BHW2372" s="14"/>
      <c r="BHX2372" s="14"/>
      <c r="BHY2372" s="14"/>
      <c r="BHZ2372" s="14"/>
      <c r="BIA2372" s="14"/>
      <c r="BIB2372" s="14"/>
      <c r="BIC2372" s="14"/>
      <c r="BID2372" s="14"/>
      <c r="BIE2372" s="14"/>
      <c r="BIF2372" s="14"/>
      <c r="BIG2372" s="14"/>
      <c r="BIH2372" s="14"/>
      <c r="BII2372" s="14"/>
      <c r="BIJ2372" s="14"/>
      <c r="BIK2372" s="14"/>
      <c r="BIL2372" s="14"/>
      <c r="BIM2372" s="14"/>
      <c r="BIN2372" s="14"/>
      <c r="BIO2372" s="14"/>
      <c r="BIP2372" s="14"/>
      <c r="BIQ2372" s="14"/>
      <c r="BIR2372" s="14"/>
      <c r="BIS2372" s="14"/>
      <c r="BIT2372" s="14"/>
      <c r="BIU2372" s="14"/>
      <c r="BIV2372" s="14"/>
      <c r="BIW2372" s="14"/>
      <c r="BIX2372" s="14"/>
      <c r="BIY2372" s="14"/>
      <c r="BIZ2372" s="14"/>
      <c r="BJA2372" s="14"/>
      <c r="BJB2372" s="14"/>
      <c r="BJC2372" s="14"/>
      <c r="BJD2372" s="14"/>
      <c r="BJE2372" s="14"/>
      <c r="BJF2372" s="14"/>
      <c r="BJG2372" s="14"/>
      <c r="BJH2372" s="14"/>
      <c r="BJI2372" s="14"/>
      <c r="BJJ2372" s="14"/>
      <c r="BJK2372" s="14"/>
      <c r="BJL2372" s="14"/>
      <c r="BJM2372" s="14"/>
      <c r="BJN2372" s="14"/>
      <c r="BJO2372" s="14"/>
      <c r="BJP2372" s="14"/>
      <c r="BJQ2372" s="14"/>
      <c r="BJR2372" s="14"/>
      <c r="BJS2372" s="14"/>
      <c r="BJT2372" s="14"/>
      <c r="BJU2372" s="14"/>
      <c r="BJV2372" s="14"/>
      <c r="BJW2372" s="14"/>
      <c r="BJX2372" s="14"/>
      <c r="BJY2372" s="14"/>
      <c r="BJZ2372" s="14"/>
      <c r="BKA2372" s="14"/>
      <c r="BKB2372" s="14"/>
      <c r="BKC2372" s="14"/>
      <c r="BKD2372" s="14"/>
      <c r="BKE2372" s="14"/>
      <c r="BKF2372" s="14"/>
      <c r="BKG2372" s="14"/>
      <c r="BKH2372" s="14"/>
      <c r="BKI2372" s="14"/>
      <c r="BKJ2372" s="14"/>
      <c r="BKK2372" s="14"/>
      <c r="BKL2372" s="14"/>
      <c r="BKM2372" s="14"/>
      <c r="BKN2372" s="14"/>
      <c r="BKO2372" s="14"/>
      <c r="BKP2372" s="14"/>
      <c r="BKQ2372" s="14"/>
      <c r="BKR2372" s="14"/>
      <c r="BKS2372" s="14"/>
      <c r="BKT2372" s="14"/>
      <c r="BKU2372" s="14"/>
      <c r="BKV2372" s="14"/>
      <c r="BKW2372" s="14"/>
      <c r="BKX2372" s="14"/>
      <c r="BKY2372" s="14"/>
      <c r="BKZ2372" s="14"/>
      <c r="BLA2372" s="14"/>
      <c r="BLB2372" s="14"/>
      <c r="BLC2372" s="14"/>
      <c r="BLD2372" s="14"/>
      <c r="BLE2372" s="14"/>
      <c r="BLF2372" s="14"/>
      <c r="BLG2372" s="14"/>
      <c r="BLH2372" s="14"/>
      <c r="BLI2372" s="14"/>
      <c r="BLJ2372" s="14"/>
      <c r="BLK2372" s="14"/>
      <c r="BLL2372" s="14"/>
      <c r="BLM2372" s="14"/>
      <c r="BLN2372" s="14"/>
      <c r="BLO2372" s="14"/>
      <c r="BLP2372" s="14"/>
      <c r="BLQ2372" s="14"/>
      <c r="BLR2372" s="14"/>
      <c r="BLS2372" s="14"/>
      <c r="BLT2372" s="14"/>
      <c r="BLU2372" s="14"/>
      <c r="BLV2372" s="14"/>
      <c r="BLW2372" s="14"/>
      <c r="BLX2372" s="14"/>
      <c r="BLY2372" s="14"/>
      <c r="BLZ2372" s="14"/>
      <c r="BMA2372" s="14"/>
      <c r="BMB2372" s="14"/>
      <c r="BMC2372" s="14"/>
      <c r="BMD2372" s="14"/>
      <c r="BME2372" s="14"/>
      <c r="BMF2372" s="14"/>
      <c r="BMG2372" s="14"/>
      <c r="BMH2372" s="14"/>
      <c r="BMI2372" s="14"/>
      <c r="BMJ2372" s="14"/>
      <c r="BMK2372" s="14"/>
      <c r="BML2372" s="14"/>
      <c r="BMM2372" s="14"/>
      <c r="BMN2372" s="14"/>
      <c r="BMO2372" s="14"/>
      <c r="BMP2372" s="14"/>
      <c r="BMQ2372" s="14"/>
      <c r="BMR2372" s="14"/>
      <c r="BMS2372" s="14"/>
      <c r="BMT2372" s="14"/>
      <c r="BMU2372" s="14"/>
      <c r="BMV2372" s="14"/>
      <c r="BMW2372" s="14"/>
      <c r="BMX2372" s="14"/>
      <c r="BMY2372" s="14"/>
      <c r="BMZ2372" s="14"/>
      <c r="BNA2372" s="14"/>
      <c r="BNB2372" s="14"/>
      <c r="BNC2372" s="14"/>
      <c r="BND2372" s="14"/>
      <c r="BNE2372" s="14"/>
      <c r="BNF2372" s="14"/>
      <c r="BNG2372" s="14"/>
      <c r="BNH2372" s="14"/>
      <c r="BNI2372" s="14"/>
      <c r="BNJ2372" s="14"/>
      <c r="BNK2372" s="14"/>
      <c r="BNL2372" s="14"/>
      <c r="BNM2372" s="14"/>
      <c r="BNN2372" s="14"/>
      <c r="BNO2372" s="14"/>
      <c r="BNP2372" s="14"/>
      <c r="BNQ2372" s="14"/>
      <c r="BNR2372" s="14"/>
      <c r="BNS2372" s="14"/>
      <c r="BNT2372" s="14"/>
      <c r="BNU2372" s="14"/>
      <c r="BNV2372" s="14"/>
      <c r="BNW2372" s="14"/>
      <c r="BNX2372" s="14"/>
      <c r="BNY2372" s="14"/>
      <c r="BNZ2372" s="14"/>
      <c r="BOA2372" s="14"/>
      <c r="BOB2372" s="14"/>
      <c r="BOC2372" s="14"/>
      <c r="BOD2372" s="14"/>
      <c r="BOE2372" s="14"/>
      <c r="BOF2372" s="14"/>
      <c r="BOG2372" s="14"/>
      <c r="BOH2372" s="14"/>
      <c r="BOI2372" s="14"/>
      <c r="BOJ2372" s="14"/>
      <c r="BOK2372" s="14"/>
      <c r="BOL2372" s="14"/>
      <c r="BOM2372" s="14"/>
      <c r="BON2372" s="14"/>
      <c r="BOO2372" s="14"/>
      <c r="BOP2372" s="14"/>
      <c r="BOQ2372" s="14"/>
      <c r="BOR2372" s="14"/>
      <c r="BOS2372" s="14"/>
      <c r="BOT2372" s="14"/>
      <c r="BOU2372" s="14"/>
      <c r="BOV2372" s="14"/>
      <c r="BOW2372" s="14"/>
      <c r="BOX2372" s="14"/>
      <c r="BOY2372" s="14"/>
      <c r="BOZ2372" s="14"/>
      <c r="BPA2372" s="14"/>
      <c r="BPB2372" s="14"/>
      <c r="BPC2372" s="14"/>
      <c r="BPD2372" s="14"/>
      <c r="BPE2372" s="14"/>
      <c r="BPF2372" s="14"/>
      <c r="BPG2372" s="14"/>
      <c r="BPH2372" s="14"/>
      <c r="BPI2372" s="14"/>
      <c r="BPJ2372" s="14"/>
      <c r="BPK2372" s="14"/>
      <c r="BPL2372" s="14"/>
      <c r="BPM2372" s="14"/>
      <c r="BPN2372" s="14"/>
      <c r="BPO2372" s="14"/>
      <c r="BPP2372" s="14"/>
      <c r="BPQ2372" s="14"/>
      <c r="BPR2372" s="14"/>
      <c r="BPS2372" s="14"/>
      <c r="BPT2372" s="14"/>
      <c r="BPU2372" s="14"/>
      <c r="BPV2372" s="14"/>
      <c r="BPW2372" s="14"/>
      <c r="BPX2372" s="14"/>
      <c r="BPY2372" s="14"/>
      <c r="BPZ2372" s="14"/>
      <c r="BQA2372" s="14"/>
      <c r="BQB2372" s="14"/>
      <c r="BQC2372" s="14"/>
      <c r="BQD2372" s="14"/>
      <c r="BQE2372" s="14"/>
      <c r="BQF2372" s="14"/>
      <c r="BQG2372" s="14"/>
      <c r="BQH2372" s="14"/>
      <c r="BQI2372" s="14"/>
      <c r="BQJ2372" s="14"/>
      <c r="BQK2372" s="14"/>
      <c r="BQL2372" s="14"/>
      <c r="BQM2372" s="14"/>
      <c r="BQN2372" s="14"/>
      <c r="BQO2372" s="14"/>
      <c r="BQP2372" s="14"/>
      <c r="BQQ2372" s="14"/>
      <c r="BQR2372" s="14"/>
      <c r="BQS2372" s="14"/>
      <c r="BQT2372" s="14"/>
      <c r="BQU2372" s="14"/>
      <c r="BQV2372" s="14"/>
      <c r="BQW2372" s="14"/>
      <c r="BQX2372" s="14"/>
      <c r="BQY2372" s="14"/>
      <c r="BQZ2372" s="14"/>
      <c r="BRA2372" s="14"/>
      <c r="BRB2372" s="14"/>
      <c r="BRC2372" s="14"/>
      <c r="BRD2372" s="14"/>
      <c r="BRE2372" s="14"/>
      <c r="BRF2372" s="14"/>
      <c r="BRG2372" s="14"/>
      <c r="BRH2372" s="14"/>
      <c r="BRI2372" s="14"/>
      <c r="BRJ2372" s="14"/>
      <c r="BRK2372" s="14"/>
      <c r="BRL2372" s="14"/>
      <c r="BRM2372" s="14"/>
      <c r="BRN2372" s="14"/>
      <c r="BRO2372" s="14"/>
      <c r="BRP2372" s="14"/>
      <c r="BRQ2372" s="14"/>
      <c r="BRR2372" s="14"/>
      <c r="BRS2372" s="14"/>
      <c r="BRT2372" s="14"/>
      <c r="BRU2372" s="14"/>
      <c r="BRV2372" s="14"/>
      <c r="BRW2372" s="14"/>
      <c r="BRX2372" s="14"/>
      <c r="BRY2372" s="14"/>
      <c r="BRZ2372" s="14"/>
      <c r="BSA2372" s="14"/>
      <c r="BSB2372" s="14"/>
      <c r="BSC2372" s="14"/>
      <c r="BSD2372" s="14"/>
      <c r="BSE2372" s="14"/>
      <c r="BSF2372" s="14"/>
      <c r="BSG2372" s="14"/>
      <c r="BSH2372" s="14"/>
      <c r="BSI2372" s="14"/>
      <c r="BSJ2372" s="14"/>
      <c r="BSK2372" s="14"/>
      <c r="BSL2372" s="14"/>
      <c r="BSM2372" s="14"/>
      <c r="BSN2372" s="14"/>
      <c r="BSO2372" s="14"/>
      <c r="BSP2372" s="14"/>
      <c r="BSQ2372" s="14"/>
      <c r="BSR2372" s="14"/>
      <c r="BSS2372" s="14"/>
      <c r="BST2372" s="14"/>
      <c r="BSU2372" s="14"/>
      <c r="BSV2372" s="14"/>
      <c r="BSW2372" s="14"/>
      <c r="BSX2372" s="14"/>
      <c r="BSY2372" s="14"/>
      <c r="BSZ2372" s="14"/>
      <c r="BTA2372" s="14"/>
      <c r="BTB2372" s="14"/>
      <c r="BTC2372" s="14"/>
      <c r="BTD2372" s="14"/>
      <c r="BTE2372" s="14"/>
      <c r="BTF2372" s="14"/>
      <c r="BTG2372" s="14"/>
      <c r="BTH2372" s="14"/>
      <c r="BTI2372" s="14"/>
      <c r="BTJ2372" s="14"/>
      <c r="BTK2372" s="14"/>
      <c r="BTL2372" s="14"/>
      <c r="BTM2372" s="14"/>
      <c r="BTN2372" s="14"/>
      <c r="BTO2372" s="14"/>
      <c r="BTP2372" s="14"/>
      <c r="BTQ2372" s="14"/>
      <c r="BTR2372" s="14"/>
      <c r="BTS2372" s="14"/>
      <c r="BTT2372" s="14"/>
      <c r="BTU2372" s="14"/>
      <c r="BTV2372" s="14"/>
      <c r="BTW2372" s="14"/>
      <c r="BTX2372" s="14"/>
      <c r="BTY2372" s="14"/>
      <c r="BTZ2372" s="14"/>
      <c r="BUA2372" s="14"/>
      <c r="BUB2372" s="14"/>
      <c r="BUC2372" s="14"/>
      <c r="BUD2372" s="14"/>
      <c r="BUE2372" s="14"/>
      <c r="BUF2372" s="14"/>
      <c r="BUG2372" s="14"/>
      <c r="BUH2372" s="14"/>
      <c r="BUI2372" s="14"/>
      <c r="BUJ2372" s="14"/>
      <c r="BUK2372" s="14"/>
      <c r="BUL2372" s="14"/>
      <c r="BUM2372" s="14"/>
      <c r="BUN2372" s="14"/>
      <c r="BUO2372" s="14"/>
      <c r="BUP2372" s="14"/>
      <c r="BUQ2372" s="14"/>
      <c r="BUR2372" s="14"/>
      <c r="BUS2372" s="14"/>
      <c r="BUT2372" s="14"/>
      <c r="BUU2372" s="14"/>
      <c r="BUV2372" s="14"/>
      <c r="BUW2372" s="14"/>
      <c r="BUX2372" s="14"/>
      <c r="BUY2372" s="14"/>
      <c r="BUZ2372" s="14"/>
      <c r="BVA2372" s="14"/>
      <c r="BVB2372" s="14"/>
      <c r="BVC2372" s="14"/>
      <c r="BVD2372" s="14"/>
      <c r="BVE2372" s="14"/>
      <c r="BVF2372" s="14"/>
      <c r="BVG2372" s="14"/>
      <c r="BVH2372" s="14"/>
      <c r="BVI2372" s="14"/>
      <c r="BVJ2372" s="14"/>
      <c r="BVK2372" s="14"/>
      <c r="BVL2372" s="14"/>
      <c r="BVM2372" s="14"/>
      <c r="BVN2372" s="14"/>
      <c r="BVO2372" s="14"/>
      <c r="BVP2372" s="14"/>
      <c r="BVQ2372" s="14"/>
      <c r="BVR2372" s="14"/>
      <c r="BVS2372" s="14"/>
      <c r="BVT2372" s="14"/>
      <c r="BVU2372" s="14"/>
      <c r="BVV2372" s="14"/>
      <c r="BVW2372" s="14"/>
      <c r="BVX2372" s="14"/>
      <c r="BVY2372" s="14"/>
      <c r="BVZ2372" s="14"/>
      <c r="BWA2372" s="14"/>
      <c r="BWB2372" s="14"/>
      <c r="BWC2372" s="14"/>
      <c r="BWD2372" s="14"/>
      <c r="BWE2372" s="14"/>
      <c r="BWF2372" s="14"/>
      <c r="BWG2372" s="14"/>
      <c r="BWH2372" s="14"/>
      <c r="BWI2372" s="14"/>
      <c r="BWJ2372" s="14"/>
      <c r="BWK2372" s="14"/>
      <c r="BWL2372" s="14"/>
      <c r="BWM2372" s="14"/>
      <c r="BWN2372" s="14"/>
      <c r="BWO2372" s="14"/>
      <c r="BWP2372" s="14"/>
      <c r="BWQ2372" s="14"/>
      <c r="BWR2372" s="14"/>
      <c r="BWS2372" s="14"/>
      <c r="BWT2372" s="14"/>
      <c r="BWU2372" s="14"/>
      <c r="BWV2372" s="14"/>
      <c r="BWW2372" s="14"/>
      <c r="BWX2372" s="14"/>
      <c r="BWY2372" s="14"/>
      <c r="BWZ2372" s="14"/>
      <c r="BXA2372" s="14"/>
      <c r="BXB2372" s="14"/>
      <c r="BXC2372" s="14"/>
      <c r="BXD2372" s="14"/>
      <c r="BXE2372" s="14"/>
      <c r="BXF2372" s="14"/>
      <c r="BXG2372" s="14"/>
      <c r="BXH2372" s="14"/>
      <c r="BXI2372" s="14"/>
      <c r="BXJ2372" s="14"/>
      <c r="BXK2372" s="14"/>
      <c r="BXL2372" s="14"/>
      <c r="BXM2372" s="14"/>
      <c r="BXN2372" s="14"/>
      <c r="BXO2372" s="14"/>
      <c r="BXP2372" s="14"/>
      <c r="BXQ2372" s="14"/>
      <c r="BXR2372" s="14"/>
      <c r="BXS2372" s="14"/>
      <c r="BXT2372" s="14"/>
      <c r="BXU2372" s="14"/>
      <c r="BXV2372" s="14"/>
      <c r="BXW2372" s="14"/>
      <c r="BXX2372" s="14"/>
      <c r="BXY2372" s="14"/>
      <c r="BXZ2372" s="14"/>
      <c r="BYA2372" s="14"/>
      <c r="BYB2372" s="14"/>
      <c r="BYC2372" s="14"/>
      <c r="BYD2372" s="14"/>
      <c r="BYE2372" s="14"/>
      <c r="BYF2372" s="14"/>
      <c r="BYG2372" s="14"/>
      <c r="BYH2372" s="14"/>
      <c r="BYI2372" s="14"/>
      <c r="BYJ2372" s="14"/>
      <c r="BYK2372" s="14"/>
      <c r="BYL2372" s="14"/>
      <c r="BYM2372" s="14"/>
      <c r="BYN2372" s="14"/>
      <c r="BYO2372" s="14"/>
      <c r="BYP2372" s="14"/>
      <c r="BYQ2372" s="14"/>
      <c r="BYR2372" s="14"/>
      <c r="BYS2372" s="14"/>
      <c r="BYT2372" s="14"/>
      <c r="BYU2372" s="14"/>
      <c r="BYV2372" s="14"/>
      <c r="BYW2372" s="14"/>
      <c r="BYX2372" s="14"/>
      <c r="BYY2372" s="14"/>
      <c r="BYZ2372" s="14"/>
      <c r="BZA2372" s="14"/>
      <c r="BZB2372" s="14"/>
      <c r="BZC2372" s="14"/>
      <c r="BZD2372" s="14"/>
      <c r="BZE2372" s="14"/>
      <c r="BZF2372" s="14"/>
      <c r="BZG2372" s="14"/>
      <c r="BZH2372" s="14"/>
      <c r="BZI2372" s="14"/>
      <c r="BZJ2372" s="14"/>
      <c r="BZK2372" s="14"/>
      <c r="BZL2372" s="14"/>
      <c r="BZM2372" s="14"/>
      <c r="BZN2372" s="14"/>
      <c r="BZO2372" s="14"/>
      <c r="BZP2372" s="14"/>
      <c r="BZQ2372" s="14"/>
      <c r="BZR2372" s="14"/>
      <c r="BZS2372" s="14"/>
      <c r="BZT2372" s="14"/>
      <c r="BZU2372" s="14"/>
      <c r="BZV2372" s="14"/>
      <c r="BZW2372" s="14"/>
      <c r="BZX2372" s="14"/>
      <c r="BZY2372" s="14"/>
      <c r="BZZ2372" s="14"/>
      <c r="CAA2372" s="14"/>
      <c r="CAB2372" s="14"/>
      <c r="CAC2372" s="14"/>
      <c r="CAD2372" s="14"/>
      <c r="CAE2372" s="14"/>
      <c r="CAF2372" s="14"/>
      <c r="CAG2372" s="14"/>
      <c r="CAH2372" s="14"/>
      <c r="CAI2372" s="14"/>
      <c r="CAJ2372" s="14"/>
      <c r="CAK2372" s="14"/>
      <c r="CAL2372" s="14"/>
      <c r="CAM2372" s="14"/>
      <c r="CAN2372" s="14"/>
      <c r="CAO2372" s="14"/>
      <c r="CAP2372" s="14"/>
      <c r="CAQ2372" s="14"/>
      <c r="CAR2372" s="14"/>
      <c r="CAS2372" s="14"/>
      <c r="CAT2372" s="14"/>
      <c r="CAU2372" s="14"/>
      <c r="CAV2372" s="14"/>
      <c r="CAW2372" s="14"/>
      <c r="CAX2372" s="14"/>
      <c r="CAY2372" s="14"/>
      <c r="CAZ2372" s="14"/>
      <c r="CBA2372" s="14"/>
      <c r="CBB2372" s="14"/>
      <c r="CBC2372" s="14"/>
      <c r="CBD2372" s="14"/>
      <c r="CBE2372" s="14"/>
      <c r="CBF2372" s="14"/>
      <c r="CBG2372" s="14"/>
      <c r="CBH2372" s="14"/>
      <c r="CBI2372" s="14"/>
      <c r="CBJ2372" s="14"/>
      <c r="CBK2372" s="14"/>
      <c r="CBL2372" s="14"/>
      <c r="CBM2372" s="14"/>
      <c r="CBN2372" s="14"/>
      <c r="CBO2372" s="14"/>
      <c r="CBP2372" s="14"/>
      <c r="CBQ2372" s="14"/>
      <c r="CBR2372" s="14"/>
      <c r="CBS2372" s="14"/>
      <c r="CBT2372" s="14"/>
      <c r="CBU2372" s="14"/>
      <c r="CBV2372" s="14"/>
      <c r="CBW2372" s="14"/>
      <c r="CBX2372" s="14"/>
      <c r="CBY2372" s="14"/>
      <c r="CBZ2372" s="14"/>
      <c r="CCA2372" s="14"/>
      <c r="CCB2372" s="14"/>
      <c r="CCC2372" s="14"/>
      <c r="CCD2372" s="14"/>
      <c r="CCE2372" s="14"/>
      <c r="CCF2372" s="14"/>
      <c r="CCG2372" s="14"/>
      <c r="CCH2372" s="14"/>
      <c r="CCI2372" s="14"/>
      <c r="CCJ2372" s="14"/>
      <c r="CCK2372" s="14"/>
      <c r="CCL2372" s="14"/>
      <c r="CCM2372" s="14"/>
      <c r="CCN2372" s="14"/>
      <c r="CCO2372" s="14"/>
      <c r="CCP2372" s="14"/>
      <c r="CCQ2372" s="14"/>
      <c r="CCR2372" s="14"/>
      <c r="CCS2372" s="14"/>
      <c r="CCT2372" s="14"/>
      <c r="CCU2372" s="14"/>
      <c r="CCV2372" s="14"/>
      <c r="CCW2372" s="14"/>
      <c r="CCX2372" s="14"/>
      <c r="CCY2372" s="14"/>
      <c r="CCZ2372" s="14"/>
      <c r="CDA2372" s="14"/>
      <c r="CDB2372" s="14"/>
      <c r="CDC2372" s="14"/>
      <c r="CDD2372" s="14"/>
      <c r="CDE2372" s="14"/>
      <c r="CDF2372" s="14"/>
      <c r="CDG2372" s="14"/>
      <c r="CDH2372" s="14"/>
      <c r="CDI2372" s="14"/>
      <c r="CDJ2372" s="14"/>
      <c r="CDK2372" s="14"/>
      <c r="CDL2372" s="14"/>
      <c r="CDM2372" s="14"/>
      <c r="CDN2372" s="14"/>
      <c r="CDO2372" s="14"/>
      <c r="CDP2372" s="14"/>
      <c r="CDQ2372" s="14"/>
      <c r="CDR2372" s="14"/>
      <c r="CDS2372" s="14"/>
      <c r="CDT2372" s="14"/>
      <c r="CDU2372" s="14"/>
      <c r="CDV2372" s="14"/>
      <c r="CDW2372" s="14"/>
      <c r="CDX2372" s="14"/>
      <c r="CDY2372" s="14"/>
      <c r="CDZ2372" s="14"/>
      <c r="CEA2372" s="14"/>
      <c r="CEB2372" s="14"/>
      <c r="CEC2372" s="14"/>
      <c r="CED2372" s="14"/>
      <c r="CEE2372" s="14"/>
      <c r="CEF2372" s="14"/>
      <c r="CEG2372" s="14"/>
      <c r="CEH2372" s="14"/>
      <c r="CEI2372" s="14"/>
      <c r="CEJ2372" s="14"/>
      <c r="CEK2372" s="14"/>
      <c r="CEL2372" s="14"/>
      <c r="CEM2372" s="14"/>
      <c r="CEN2372" s="14"/>
      <c r="CEO2372" s="14"/>
      <c r="CEP2372" s="14"/>
      <c r="CEQ2372" s="14"/>
      <c r="CER2372" s="14"/>
      <c r="CES2372" s="14"/>
      <c r="CET2372" s="14"/>
      <c r="CEU2372" s="14"/>
      <c r="CEV2372" s="14"/>
      <c r="CEW2372" s="14"/>
      <c r="CEX2372" s="14"/>
      <c r="CEY2372" s="14"/>
      <c r="CEZ2372" s="14"/>
      <c r="CFA2372" s="14"/>
      <c r="CFB2372" s="14"/>
      <c r="CFC2372" s="14"/>
      <c r="CFD2372" s="14"/>
      <c r="CFE2372" s="14"/>
      <c r="CFF2372" s="14"/>
      <c r="CFG2372" s="14"/>
      <c r="CFH2372" s="14"/>
      <c r="CFI2372" s="14"/>
      <c r="CFJ2372" s="14"/>
      <c r="CFK2372" s="14"/>
      <c r="CFL2372" s="14"/>
      <c r="CFM2372" s="14"/>
      <c r="CFN2372" s="14"/>
      <c r="CFO2372" s="14"/>
      <c r="CFP2372" s="14"/>
      <c r="CFQ2372" s="14"/>
      <c r="CFR2372" s="14"/>
      <c r="CFS2372" s="14"/>
      <c r="CFT2372" s="14"/>
      <c r="CFU2372" s="14"/>
      <c r="CFV2372" s="14"/>
      <c r="CFW2372" s="14"/>
      <c r="CFX2372" s="14"/>
      <c r="CFY2372" s="14"/>
      <c r="CFZ2372" s="14"/>
      <c r="CGA2372" s="14"/>
      <c r="CGB2372" s="14"/>
      <c r="CGC2372" s="14"/>
      <c r="CGD2372" s="14"/>
      <c r="CGE2372" s="14"/>
      <c r="CGF2372" s="14"/>
      <c r="CGG2372" s="14"/>
      <c r="CGH2372" s="14"/>
      <c r="CGI2372" s="14"/>
      <c r="CGJ2372" s="14"/>
      <c r="CGK2372" s="14"/>
      <c r="CGL2372" s="14"/>
      <c r="CGM2372" s="14"/>
      <c r="CGN2372" s="14"/>
      <c r="CGO2372" s="14"/>
      <c r="CGP2372" s="14"/>
      <c r="CGQ2372" s="14"/>
      <c r="CGR2372" s="14"/>
      <c r="CGS2372" s="14"/>
      <c r="CGT2372" s="14"/>
      <c r="CGU2372" s="14"/>
      <c r="CGV2372" s="14"/>
      <c r="CGW2372" s="14"/>
      <c r="CGX2372" s="14"/>
      <c r="CGY2372" s="14"/>
      <c r="CGZ2372" s="14"/>
      <c r="CHA2372" s="14"/>
      <c r="CHB2372" s="14"/>
      <c r="CHC2372" s="14"/>
      <c r="CHD2372" s="14"/>
      <c r="CHE2372" s="14"/>
      <c r="CHF2372" s="14"/>
      <c r="CHG2372" s="14"/>
      <c r="CHH2372" s="14"/>
      <c r="CHI2372" s="14"/>
      <c r="CHJ2372" s="14"/>
      <c r="CHK2372" s="14"/>
      <c r="CHL2372" s="14"/>
      <c r="CHM2372" s="14"/>
      <c r="CHN2372" s="14"/>
      <c r="CHO2372" s="14"/>
      <c r="CHP2372" s="14"/>
      <c r="CHQ2372" s="14"/>
      <c r="CHR2372" s="14"/>
      <c r="CHS2372" s="14"/>
      <c r="CHT2372" s="14"/>
      <c r="CHU2372" s="14"/>
      <c r="CHV2372" s="14"/>
      <c r="CHW2372" s="14"/>
      <c r="CHX2372" s="14"/>
      <c r="CHY2372" s="14"/>
      <c r="CHZ2372" s="14"/>
      <c r="CIA2372" s="14"/>
      <c r="CIB2372" s="14"/>
      <c r="CIC2372" s="14"/>
      <c r="CID2372" s="14"/>
      <c r="CIE2372" s="14"/>
      <c r="CIF2372" s="14"/>
      <c r="CIG2372" s="14"/>
      <c r="CIH2372" s="14"/>
      <c r="CII2372" s="14"/>
      <c r="CIJ2372" s="14"/>
      <c r="CIK2372" s="14"/>
      <c r="CIL2372" s="14"/>
      <c r="CIM2372" s="14"/>
      <c r="CIN2372" s="14"/>
      <c r="CIO2372" s="14"/>
      <c r="CIP2372" s="14"/>
      <c r="CIQ2372" s="14"/>
      <c r="CIR2372" s="14"/>
      <c r="CIS2372" s="14"/>
      <c r="CIT2372" s="14"/>
      <c r="CIU2372" s="14"/>
      <c r="CIV2372" s="14"/>
      <c r="CIW2372" s="14"/>
      <c r="CIX2372" s="14"/>
      <c r="CIY2372" s="14"/>
      <c r="CIZ2372" s="14"/>
      <c r="CJA2372" s="14"/>
      <c r="CJB2372" s="14"/>
      <c r="CJC2372" s="14"/>
      <c r="CJD2372" s="14"/>
      <c r="CJE2372" s="14"/>
      <c r="CJF2372" s="14"/>
      <c r="CJG2372" s="14"/>
      <c r="CJH2372" s="14"/>
      <c r="CJI2372" s="14"/>
      <c r="CJJ2372" s="14"/>
      <c r="CJK2372" s="14"/>
      <c r="CJL2372" s="14"/>
      <c r="CJM2372" s="14"/>
      <c r="CJN2372" s="14"/>
      <c r="CJO2372" s="14"/>
      <c r="CJP2372" s="14"/>
      <c r="CJQ2372" s="14"/>
      <c r="CJR2372" s="14"/>
      <c r="CJS2372" s="14"/>
      <c r="CJT2372" s="14"/>
      <c r="CJU2372" s="14"/>
      <c r="CJV2372" s="14"/>
      <c r="CJW2372" s="14"/>
      <c r="CJX2372" s="14"/>
      <c r="CJY2372" s="14"/>
      <c r="CJZ2372" s="14"/>
      <c r="CKA2372" s="14"/>
      <c r="CKB2372" s="14"/>
      <c r="CKC2372" s="14"/>
      <c r="CKD2372" s="14"/>
      <c r="CKE2372" s="14"/>
      <c r="CKF2372" s="14"/>
      <c r="CKG2372" s="14"/>
      <c r="CKH2372" s="14"/>
      <c r="CKI2372" s="14"/>
      <c r="CKJ2372" s="14"/>
      <c r="CKK2372" s="14"/>
      <c r="CKL2372" s="14"/>
      <c r="CKM2372" s="14"/>
      <c r="CKN2372" s="14"/>
      <c r="CKO2372" s="14"/>
      <c r="CKP2372" s="14"/>
      <c r="CKQ2372" s="14"/>
      <c r="CKR2372" s="14"/>
      <c r="CKS2372" s="14"/>
      <c r="CKT2372" s="14"/>
      <c r="CKU2372" s="14"/>
      <c r="CKV2372" s="14"/>
      <c r="CKW2372" s="14"/>
      <c r="CKX2372" s="14"/>
      <c r="CKY2372" s="14"/>
      <c r="CKZ2372" s="14"/>
      <c r="CLA2372" s="14"/>
      <c r="CLB2372" s="14"/>
      <c r="CLC2372" s="14"/>
      <c r="CLD2372" s="14"/>
      <c r="CLE2372" s="14"/>
      <c r="CLF2372" s="14"/>
      <c r="CLG2372" s="14"/>
      <c r="CLH2372" s="14"/>
      <c r="CLI2372" s="14"/>
      <c r="CLJ2372" s="14"/>
      <c r="CLK2372" s="14"/>
      <c r="CLL2372" s="14"/>
      <c r="CLM2372" s="14"/>
      <c r="CLN2372" s="14"/>
      <c r="CLO2372" s="14"/>
      <c r="CLP2372" s="14"/>
      <c r="CLQ2372" s="14"/>
      <c r="CLR2372" s="14"/>
      <c r="CLS2372" s="14"/>
      <c r="CLT2372" s="14"/>
      <c r="CLU2372" s="14"/>
      <c r="CLV2372" s="14"/>
      <c r="CLW2372" s="14"/>
      <c r="CLX2372" s="14"/>
      <c r="CLY2372" s="14"/>
      <c r="CLZ2372" s="14"/>
      <c r="CMA2372" s="14"/>
      <c r="CMB2372" s="14"/>
      <c r="CMC2372" s="14"/>
      <c r="CMD2372" s="14"/>
      <c r="CME2372" s="14"/>
      <c r="CMF2372" s="14"/>
      <c r="CMG2372" s="14"/>
      <c r="CMH2372" s="14"/>
      <c r="CMI2372" s="14"/>
      <c r="CMJ2372" s="14"/>
      <c r="CMK2372" s="14"/>
      <c r="CML2372" s="14"/>
      <c r="CMM2372" s="14"/>
      <c r="CMN2372" s="14"/>
      <c r="CMO2372" s="14"/>
      <c r="CMP2372" s="14"/>
      <c r="CMQ2372" s="14"/>
      <c r="CMR2372" s="14"/>
      <c r="CMS2372" s="14"/>
      <c r="CMT2372" s="14"/>
      <c r="CMU2372" s="14"/>
      <c r="CMV2372" s="14"/>
      <c r="CMW2372" s="14"/>
      <c r="CMX2372" s="14"/>
      <c r="CMY2372" s="14"/>
      <c r="CMZ2372" s="14"/>
      <c r="CNA2372" s="14"/>
      <c r="CNB2372" s="14"/>
      <c r="CNC2372" s="14"/>
      <c r="CND2372" s="14"/>
      <c r="CNE2372" s="14"/>
      <c r="CNF2372" s="14"/>
      <c r="CNG2372" s="14"/>
      <c r="CNH2372" s="14"/>
      <c r="CNI2372" s="14"/>
      <c r="CNJ2372" s="14"/>
      <c r="CNK2372" s="14"/>
      <c r="CNL2372" s="14"/>
      <c r="CNM2372" s="14"/>
      <c r="CNN2372" s="14"/>
      <c r="CNO2372" s="14"/>
      <c r="CNP2372" s="14"/>
      <c r="CNQ2372" s="14"/>
      <c r="CNR2372" s="14"/>
      <c r="CNS2372" s="14"/>
      <c r="CNT2372" s="14"/>
      <c r="CNU2372" s="14"/>
      <c r="CNV2372" s="14"/>
      <c r="CNW2372" s="14"/>
      <c r="CNX2372" s="14"/>
      <c r="CNY2372" s="14"/>
      <c r="CNZ2372" s="14"/>
      <c r="COA2372" s="14"/>
      <c r="COB2372" s="14"/>
      <c r="COC2372" s="14"/>
      <c r="COD2372" s="14"/>
      <c r="COE2372" s="14"/>
      <c r="COF2372" s="14"/>
      <c r="COG2372" s="14"/>
      <c r="COH2372" s="14"/>
      <c r="COI2372" s="14"/>
      <c r="COJ2372" s="14"/>
      <c r="COK2372" s="14"/>
      <c r="COL2372" s="14"/>
      <c r="COM2372" s="14"/>
      <c r="CON2372" s="14"/>
      <c r="COO2372" s="14"/>
      <c r="COP2372" s="14"/>
      <c r="COQ2372" s="14"/>
      <c r="COR2372" s="14"/>
      <c r="COS2372" s="14"/>
      <c r="COT2372" s="14"/>
      <c r="COU2372" s="14"/>
      <c r="COV2372" s="14"/>
      <c r="COW2372" s="14"/>
      <c r="COX2372" s="14"/>
      <c r="COY2372" s="14"/>
      <c r="COZ2372" s="14"/>
      <c r="CPA2372" s="14"/>
      <c r="CPB2372" s="14"/>
      <c r="CPC2372" s="14"/>
      <c r="CPD2372" s="14"/>
      <c r="CPE2372" s="14"/>
      <c r="CPF2372" s="14"/>
      <c r="CPG2372" s="14"/>
      <c r="CPH2372" s="14"/>
      <c r="CPI2372" s="14"/>
      <c r="CPJ2372" s="14"/>
      <c r="CPK2372" s="14"/>
      <c r="CPL2372" s="14"/>
      <c r="CPM2372" s="14"/>
      <c r="CPN2372" s="14"/>
      <c r="CPO2372" s="14"/>
      <c r="CPP2372" s="14"/>
      <c r="CPQ2372" s="14"/>
      <c r="CPR2372" s="14"/>
      <c r="CPS2372" s="14"/>
      <c r="CPT2372" s="14"/>
      <c r="CPU2372" s="14"/>
      <c r="CPV2372" s="14"/>
      <c r="CPW2372" s="14"/>
      <c r="CPX2372" s="14"/>
      <c r="CPY2372" s="14"/>
      <c r="CPZ2372" s="14"/>
      <c r="CQA2372" s="14"/>
      <c r="CQB2372" s="14"/>
      <c r="CQC2372" s="14"/>
      <c r="CQD2372" s="14"/>
      <c r="CQE2372" s="14"/>
      <c r="CQF2372" s="14"/>
      <c r="CQG2372" s="14"/>
      <c r="CQH2372" s="14"/>
      <c r="CQI2372" s="14"/>
      <c r="CQJ2372" s="14"/>
      <c r="CQK2372" s="14"/>
      <c r="CQL2372" s="14"/>
      <c r="CQM2372" s="14"/>
      <c r="CQN2372" s="14"/>
      <c r="CQO2372" s="14"/>
      <c r="CQP2372" s="14"/>
      <c r="CQQ2372" s="14"/>
      <c r="CQR2372" s="14"/>
      <c r="CQS2372" s="14"/>
      <c r="CQT2372" s="14"/>
      <c r="CQU2372" s="14"/>
      <c r="CQV2372" s="14"/>
      <c r="CQW2372" s="14"/>
      <c r="CQX2372" s="14"/>
      <c r="CQY2372" s="14"/>
      <c r="CQZ2372" s="14"/>
      <c r="CRA2372" s="14"/>
      <c r="CRB2372" s="14"/>
      <c r="CRC2372" s="14"/>
      <c r="CRD2372" s="14"/>
      <c r="CRE2372" s="14"/>
      <c r="CRF2372" s="14"/>
      <c r="CRG2372" s="14"/>
      <c r="CRH2372" s="14"/>
      <c r="CRI2372" s="14"/>
      <c r="CRJ2372" s="14"/>
      <c r="CRK2372" s="14"/>
      <c r="CRL2372" s="14"/>
      <c r="CRM2372" s="14"/>
      <c r="CRN2372" s="14"/>
      <c r="CRO2372" s="14"/>
      <c r="CRP2372" s="14"/>
      <c r="CRQ2372" s="14"/>
      <c r="CRR2372" s="14"/>
      <c r="CRS2372" s="14"/>
      <c r="CRT2372" s="14"/>
      <c r="CRU2372" s="14"/>
      <c r="CRV2372" s="14"/>
      <c r="CRW2372" s="14"/>
      <c r="CRX2372" s="14"/>
      <c r="CRY2372" s="14"/>
      <c r="CRZ2372" s="14"/>
      <c r="CSA2372" s="14"/>
      <c r="CSB2372" s="14"/>
      <c r="CSC2372" s="14"/>
      <c r="CSD2372" s="14"/>
      <c r="CSE2372" s="14"/>
      <c r="CSF2372" s="14"/>
      <c r="CSG2372" s="14"/>
      <c r="CSH2372" s="14"/>
      <c r="CSI2372" s="14"/>
      <c r="CSJ2372" s="14"/>
      <c r="CSK2372" s="14"/>
      <c r="CSL2372" s="14"/>
      <c r="CSM2372" s="14"/>
      <c r="CSN2372" s="14"/>
      <c r="CSO2372" s="14"/>
      <c r="CSP2372" s="14"/>
      <c r="CSQ2372" s="14"/>
      <c r="CSR2372" s="14"/>
      <c r="CSS2372" s="14"/>
      <c r="CST2372" s="14"/>
      <c r="CSU2372" s="14"/>
      <c r="CSV2372" s="14"/>
      <c r="CSW2372" s="14"/>
      <c r="CSX2372" s="14"/>
      <c r="CSY2372" s="14"/>
      <c r="CSZ2372" s="14"/>
      <c r="CTA2372" s="14"/>
      <c r="CTB2372" s="14"/>
      <c r="CTC2372" s="14"/>
      <c r="CTD2372" s="14"/>
      <c r="CTE2372" s="14"/>
      <c r="CTF2372" s="14"/>
      <c r="CTG2372" s="14"/>
      <c r="CTH2372" s="14"/>
      <c r="CTI2372" s="14"/>
      <c r="CTJ2372" s="14"/>
      <c r="CTK2372" s="14"/>
      <c r="CTL2372" s="14"/>
      <c r="CTM2372" s="14"/>
      <c r="CTN2372" s="14"/>
      <c r="CTO2372" s="14"/>
      <c r="CTP2372" s="14"/>
      <c r="CTQ2372" s="14"/>
      <c r="CTR2372" s="14"/>
      <c r="CTS2372" s="14"/>
      <c r="CTT2372" s="14"/>
      <c r="CTU2372" s="14"/>
      <c r="CTV2372" s="14"/>
      <c r="CTW2372" s="14"/>
      <c r="CTX2372" s="14"/>
      <c r="CTY2372" s="14"/>
      <c r="CTZ2372" s="14"/>
      <c r="CUA2372" s="14"/>
      <c r="CUB2372" s="14"/>
      <c r="CUC2372" s="14"/>
      <c r="CUD2372" s="14"/>
      <c r="CUE2372" s="14"/>
      <c r="CUF2372" s="14"/>
      <c r="CUG2372" s="14"/>
      <c r="CUH2372" s="14"/>
      <c r="CUI2372" s="14"/>
      <c r="CUJ2372" s="14"/>
      <c r="CUK2372" s="14"/>
      <c r="CUL2372" s="14"/>
      <c r="CUM2372" s="14"/>
      <c r="CUN2372" s="14"/>
      <c r="CUO2372" s="14"/>
      <c r="CUP2372" s="14"/>
      <c r="CUQ2372" s="14"/>
      <c r="CUR2372" s="14"/>
      <c r="CUS2372" s="14"/>
      <c r="CUT2372" s="14"/>
      <c r="CUU2372" s="14"/>
      <c r="CUV2372" s="14"/>
      <c r="CUW2372" s="14"/>
      <c r="CUX2372" s="14"/>
      <c r="CUY2372" s="14"/>
      <c r="CUZ2372" s="14"/>
      <c r="CVA2372" s="14"/>
      <c r="CVB2372" s="14"/>
      <c r="CVC2372" s="14"/>
      <c r="CVD2372" s="14"/>
      <c r="CVE2372" s="14"/>
      <c r="CVF2372" s="14"/>
      <c r="CVG2372" s="14"/>
      <c r="CVH2372" s="14"/>
      <c r="CVI2372" s="14"/>
      <c r="CVJ2372" s="14"/>
      <c r="CVK2372" s="14"/>
      <c r="CVL2372" s="14"/>
      <c r="CVM2372" s="14"/>
      <c r="CVN2372" s="14"/>
      <c r="CVO2372" s="14"/>
      <c r="CVP2372" s="14"/>
      <c r="CVQ2372" s="14"/>
      <c r="CVR2372" s="14"/>
      <c r="CVS2372" s="14"/>
      <c r="CVT2372" s="14"/>
      <c r="CVU2372" s="14"/>
      <c r="CVV2372" s="14"/>
      <c r="CVW2372" s="14"/>
      <c r="CVX2372" s="14"/>
      <c r="CVY2372" s="14"/>
      <c r="CVZ2372" s="14"/>
      <c r="CWA2372" s="14"/>
      <c r="CWB2372" s="14"/>
      <c r="CWC2372" s="14"/>
      <c r="CWD2372" s="14"/>
      <c r="CWE2372" s="14"/>
      <c r="CWF2372" s="14"/>
      <c r="CWG2372" s="14"/>
      <c r="CWH2372" s="14"/>
      <c r="CWI2372" s="14"/>
      <c r="CWJ2372" s="14"/>
      <c r="CWK2372" s="14"/>
      <c r="CWL2372" s="14"/>
      <c r="CWM2372" s="14"/>
      <c r="CWN2372" s="14"/>
      <c r="CWO2372" s="14"/>
      <c r="CWP2372" s="14"/>
      <c r="CWQ2372" s="14"/>
      <c r="CWR2372" s="14"/>
      <c r="CWS2372" s="14"/>
      <c r="CWT2372" s="14"/>
      <c r="CWU2372" s="14"/>
      <c r="CWV2372" s="14"/>
      <c r="CWW2372" s="14"/>
      <c r="CWX2372" s="14"/>
      <c r="CWY2372" s="14"/>
      <c r="CWZ2372" s="14"/>
      <c r="CXA2372" s="14"/>
      <c r="CXB2372" s="14"/>
      <c r="CXC2372" s="14"/>
      <c r="CXD2372" s="14"/>
      <c r="CXE2372" s="14"/>
      <c r="CXF2372" s="14"/>
      <c r="CXG2372" s="14"/>
      <c r="CXH2372" s="14"/>
      <c r="CXI2372" s="14"/>
      <c r="CXJ2372" s="14"/>
      <c r="CXK2372" s="14"/>
      <c r="CXL2372" s="14"/>
      <c r="CXM2372" s="14"/>
      <c r="CXN2372" s="14"/>
      <c r="CXO2372" s="14"/>
      <c r="CXP2372" s="14"/>
      <c r="CXQ2372" s="14"/>
      <c r="CXR2372" s="14"/>
      <c r="CXS2372" s="14"/>
      <c r="CXT2372" s="14"/>
      <c r="CXU2372" s="14"/>
      <c r="CXV2372" s="14"/>
      <c r="CXW2372" s="14"/>
      <c r="CXX2372" s="14"/>
      <c r="CXY2372" s="14"/>
      <c r="CXZ2372" s="14"/>
      <c r="CYA2372" s="14"/>
      <c r="CYB2372" s="14"/>
      <c r="CYC2372" s="14"/>
      <c r="CYD2372" s="14"/>
      <c r="CYE2372" s="14"/>
      <c r="CYF2372" s="14"/>
      <c r="CYG2372" s="14"/>
      <c r="CYH2372" s="14"/>
      <c r="CYI2372" s="14"/>
      <c r="CYJ2372" s="14"/>
      <c r="CYK2372" s="14"/>
      <c r="CYL2372" s="14"/>
      <c r="CYM2372" s="14"/>
      <c r="CYN2372" s="14"/>
      <c r="CYO2372" s="14"/>
      <c r="CYP2372" s="14"/>
      <c r="CYQ2372" s="14"/>
      <c r="CYR2372" s="14"/>
      <c r="CYS2372" s="14"/>
      <c r="CYT2372" s="14"/>
      <c r="CYU2372" s="14"/>
      <c r="CYV2372" s="14"/>
      <c r="CYW2372" s="14"/>
      <c r="CYX2372" s="14"/>
      <c r="CYY2372" s="14"/>
      <c r="CYZ2372" s="14"/>
      <c r="CZA2372" s="14"/>
      <c r="CZB2372" s="14"/>
      <c r="CZC2372" s="14"/>
      <c r="CZD2372" s="14"/>
      <c r="CZE2372" s="14"/>
      <c r="CZF2372" s="14"/>
      <c r="CZG2372" s="14"/>
      <c r="CZH2372" s="14"/>
      <c r="CZI2372" s="14"/>
      <c r="CZJ2372" s="14"/>
      <c r="CZK2372" s="14"/>
      <c r="CZL2372" s="14"/>
      <c r="CZM2372" s="14"/>
      <c r="CZN2372" s="14"/>
      <c r="CZO2372" s="14"/>
      <c r="CZP2372" s="14"/>
      <c r="CZQ2372" s="14"/>
      <c r="CZR2372" s="14"/>
      <c r="CZS2372" s="14"/>
      <c r="CZT2372" s="14"/>
      <c r="CZU2372" s="14"/>
      <c r="CZV2372" s="14"/>
      <c r="CZW2372" s="14"/>
      <c r="CZX2372" s="14"/>
      <c r="CZY2372" s="14"/>
      <c r="CZZ2372" s="14"/>
      <c r="DAA2372" s="14"/>
      <c r="DAB2372" s="14"/>
      <c r="DAC2372" s="14"/>
      <c r="DAD2372" s="14"/>
      <c r="DAE2372" s="14"/>
      <c r="DAF2372" s="14"/>
      <c r="DAG2372" s="14"/>
      <c r="DAH2372" s="14"/>
      <c r="DAI2372" s="14"/>
      <c r="DAJ2372" s="14"/>
      <c r="DAK2372" s="14"/>
      <c r="DAL2372" s="14"/>
      <c r="DAM2372" s="14"/>
      <c r="DAN2372" s="14"/>
      <c r="DAO2372" s="14"/>
      <c r="DAP2372" s="14"/>
      <c r="DAQ2372" s="14"/>
      <c r="DAR2372" s="14"/>
      <c r="DAS2372" s="14"/>
      <c r="DAT2372" s="14"/>
      <c r="DAU2372" s="14"/>
      <c r="DAV2372" s="14"/>
      <c r="DAW2372" s="14"/>
      <c r="DAX2372" s="14"/>
      <c r="DAY2372" s="14"/>
      <c r="DAZ2372" s="14"/>
      <c r="DBA2372" s="14"/>
      <c r="DBB2372" s="14"/>
      <c r="DBC2372" s="14"/>
      <c r="DBD2372" s="14"/>
      <c r="DBE2372" s="14"/>
      <c r="DBF2372" s="14"/>
      <c r="DBG2372" s="14"/>
      <c r="DBH2372" s="14"/>
      <c r="DBI2372" s="14"/>
      <c r="DBJ2372" s="14"/>
      <c r="DBK2372" s="14"/>
      <c r="DBL2372" s="14"/>
      <c r="DBM2372" s="14"/>
      <c r="DBN2372" s="14"/>
      <c r="DBO2372" s="14"/>
      <c r="DBP2372" s="14"/>
      <c r="DBQ2372" s="14"/>
      <c r="DBR2372" s="14"/>
      <c r="DBS2372" s="14"/>
      <c r="DBT2372" s="14"/>
      <c r="DBU2372" s="14"/>
      <c r="DBV2372" s="14"/>
      <c r="DBW2372" s="14"/>
      <c r="DBX2372" s="14"/>
      <c r="DBY2372" s="14"/>
      <c r="DBZ2372" s="14"/>
      <c r="DCA2372" s="14"/>
      <c r="DCB2372" s="14"/>
      <c r="DCC2372" s="14"/>
      <c r="DCD2372" s="14"/>
      <c r="DCE2372" s="14"/>
      <c r="DCF2372" s="14"/>
      <c r="DCG2372" s="14"/>
      <c r="DCH2372" s="14"/>
      <c r="DCI2372" s="14"/>
      <c r="DCJ2372" s="14"/>
      <c r="DCK2372" s="14"/>
      <c r="DCL2372" s="14"/>
      <c r="DCM2372" s="14"/>
      <c r="DCN2372" s="14"/>
      <c r="DCO2372" s="14"/>
      <c r="DCP2372" s="14"/>
      <c r="DCQ2372" s="14"/>
      <c r="DCR2372" s="14"/>
      <c r="DCS2372" s="14"/>
      <c r="DCT2372" s="14"/>
      <c r="DCU2372" s="14"/>
      <c r="DCV2372" s="14"/>
      <c r="DCW2372" s="14"/>
      <c r="DCX2372" s="14"/>
      <c r="DCY2372" s="14"/>
      <c r="DCZ2372" s="14"/>
      <c r="DDA2372" s="14"/>
      <c r="DDB2372" s="14"/>
      <c r="DDC2372" s="14"/>
      <c r="DDD2372" s="14"/>
      <c r="DDE2372" s="14"/>
      <c r="DDF2372" s="14"/>
      <c r="DDG2372" s="14"/>
      <c r="DDH2372" s="14"/>
      <c r="DDI2372" s="14"/>
      <c r="DDJ2372" s="14"/>
      <c r="DDK2372" s="14"/>
      <c r="DDL2372" s="14"/>
      <c r="DDM2372" s="14"/>
      <c r="DDN2372" s="14"/>
      <c r="DDO2372" s="14"/>
      <c r="DDP2372" s="14"/>
      <c r="DDQ2372" s="14"/>
      <c r="DDR2372" s="14"/>
      <c r="DDS2372" s="14"/>
      <c r="DDT2372" s="14"/>
      <c r="DDU2372" s="14"/>
      <c r="DDV2372" s="14"/>
      <c r="DDW2372" s="14"/>
      <c r="DDX2372" s="14"/>
      <c r="DDY2372" s="14"/>
      <c r="DDZ2372" s="14"/>
      <c r="DEA2372" s="14"/>
      <c r="DEB2372" s="14"/>
      <c r="DEC2372" s="14"/>
      <c r="DED2372" s="14"/>
      <c r="DEE2372" s="14"/>
      <c r="DEF2372" s="14"/>
      <c r="DEG2372" s="14"/>
      <c r="DEH2372" s="14"/>
      <c r="DEI2372" s="14"/>
      <c r="DEJ2372" s="14"/>
      <c r="DEK2372" s="14"/>
      <c r="DEL2372" s="14"/>
      <c r="DEM2372" s="14"/>
      <c r="DEN2372" s="14"/>
      <c r="DEO2372" s="14"/>
      <c r="DEP2372" s="14"/>
      <c r="DEQ2372" s="14"/>
      <c r="DER2372" s="14"/>
      <c r="DES2372" s="14"/>
      <c r="DET2372" s="14"/>
      <c r="DEU2372" s="14"/>
      <c r="DEV2372" s="14"/>
      <c r="DEW2372" s="14"/>
      <c r="DEX2372" s="14"/>
      <c r="DEY2372" s="14"/>
      <c r="DEZ2372" s="14"/>
      <c r="DFA2372" s="14"/>
      <c r="DFB2372" s="14"/>
      <c r="DFC2372" s="14"/>
      <c r="DFD2372" s="14"/>
      <c r="DFE2372" s="14"/>
      <c r="DFF2372" s="14"/>
      <c r="DFG2372" s="14"/>
      <c r="DFH2372" s="14"/>
      <c r="DFI2372" s="14"/>
      <c r="DFJ2372" s="14"/>
      <c r="DFK2372" s="14"/>
      <c r="DFL2372" s="14"/>
      <c r="DFM2372" s="14"/>
      <c r="DFN2372" s="14"/>
      <c r="DFO2372" s="14"/>
      <c r="DFP2372" s="14"/>
      <c r="DFQ2372" s="14"/>
      <c r="DFR2372" s="14"/>
      <c r="DFS2372" s="14"/>
      <c r="DFT2372" s="14"/>
      <c r="DFU2372" s="14"/>
      <c r="DFV2372" s="14"/>
      <c r="DFW2372" s="14"/>
      <c r="DFX2372" s="14"/>
      <c r="DFY2372" s="14"/>
      <c r="DFZ2372" s="14"/>
      <c r="DGA2372" s="14"/>
      <c r="DGB2372" s="14"/>
      <c r="DGC2372" s="14"/>
      <c r="DGD2372" s="14"/>
      <c r="DGE2372" s="14"/>
      <c r="DGF2372" s="14"/>
      <c r="DGG2372" s="14"/>
      <c r="DGH2372" s="14"/>
      <c r="DGI2372" s="14"/>
      <c r="DGJ2372" s="14"/>
      <c r="DGK2372" s="14"/>
      <c r="DGL2372" s="14"/>
      <c r="DGM2372" s="14"/>
      <c r="DGN2372" s="14"/>
      <c r="DGO2372" s="14"/>
      <c r="DGP2372" s="14"/>
      <c r="DGQ2372" s="14"/>
      <c r="DGR2372" s="14"/>
      <c r="DGS2372" s="14"/>
      <c r="DGT2372" s="14"/>
      <c r="DGU2372" s="14"/>
      <c r="DGV2372" s="14"/>
      <c r="DGW2372" s="14"/>
      <c r="DGX2372" s="14"/>
      <c r="DGY2372" s="14"/>
      <c r="DGZ2372" s="14"/>
      <c r="DHA2372" s="14"/>
      <c r="DHB2372" s="14"/>
      <c r="DHC2372" s="14"/>
      <c r="DHD2372" s="14"/>
      <c r="DHE2372" s="14"/>
      <c r="DHF2372" s="14"/>
      <c r="DHG2372" s="14"/>
      <c r="DHH2372" s="14"/>
      <c r="DHI2372" s="14"/>
      <c r="DHJ2372" s="14"/>
      <c r="DHK2372" s="14"/>
      <c r="DHL2372" s="14"/>
      <c r="DHM2372" s="14"/>
      <c r="DHN2372" s="14"/>
      <c r="DHO2372" s="14"/>
      <c r="DHP2372" s="14"/>
      <c r="DHQ2372" s="14"/>
      <c r="DHR2372" s="14"/>
      <c r="DHS2372" s="14"/>
      <c r="DHT2372" s="14"/>
      <c r="DHU2372" s="14"/>
      <c r="DHV2372" s="14"/>
      <c r="DHW2372" s="14"/>
      <c r="DHX2372" s="14"/>
      <c r="DHY2372" s="14"/>
      <c r="DHZ2372" s="14"/>
      <c r="DIA2372" s="14"/>
      <c r="DIB2372" s="14"/>
      <c r="DIC2372" s="14"/>
      <c r="DID2372" s="14"/>
      <c r="DIE2372" s="14"/>
      <c r="DIF2372" s="14"/>
      <c r="DIG2372" s="14"/>
      <c r="DIH2372" s="14"/>
      <c r="DII2372" s="14"/>
      <c r="DIJ2372" s="14"/>
      <c r="DIK2372" s="14"/>
      <c r="DIL2372" s="14"/>
      <c r="DIM2372" s="14"/>
      <c r="DIN2372" s="14"/>
      <c r="DIO2372" s="14"/>
      <c r="DIP2372" s="14"/>
      <c r="DIQ2372" s="14"/>
      <c r="DIR2372" s="14"/>
      <c r="DIS2372" s="14"/>
      <c r="DIT2372" s="14"/>
      <c r="DIU2372" s="14"/>
      <c r="DIV2372" s="14"/>
      <c r="DIW2372" s="14"/>
      <c r="DIX2372" s="14"/>
      <c r="DIY2372" s="14"/>
      <c r="DIZ2372" s="14"/>
      <c r="DJA2372" s="14"/>
      <c r="DJB2372" s="14"/>
      <c r="DJC2372" s="14"/>
      <c r="DJD2372" s="14"/>
      <c r="DJE2372" s="14"/>
      <c r="DJF2372" s="14"/>
      <c r="DJG2372" s="14"/>
      <c r="DJH2372" s="14"/>
      <c r="DJI2372" s="14"/>
      <c r="DJJ2372" s="14"/>
      <c r="DJK2372" s="14"/>
      <c r="DJL2372" s="14"/>
      <c r="DJM2372" s="14"/>
      <c r="DJN2372" s="14"/>
      <c r="DJO2372" s="14"/>
      <c r="DJP2372" s="14"/>
      <c r="DJQ2372" s="14"/>
      <c r="DJR2372" s="14"/>
      <c r="DJS2372" s="14"/>
      <c r="DJT2372" s="14"/>
      <c r="DJU2372" s="14"/>
      <c r="DJV2372" s="14"/>
      <c r="DJW2372" s="14"/>
      <c r="DJX2372" s="14"/>
      <c r="DJY2372" s="14"/>
      <c r="DJZ2372" s="14"/>
      <c r="DKA2372" s="14"/>
      <c r="DKB2372" s="14"/>
      <c r="DKC2372" s="14"/>
      <c r="DKD2372" s="14"/>
      <c r="DKE2372" s="14"/>
      <c r="DKF2372" s="14"/>
      <c r="DKG2372" s="14"/>
      <c r="DKH2372" s="14"/>
      <c r="DKI2372" s="14"/>
      <c r="DKJ2372" s="14"/>
      <c r="DKK2372" s="14"/>
      <c r="DKL2372" s="14"/>
      <c r="DKM2372" s="14"/>
      <c r="DKN2372" s="14"/>
      <c r="DKO2372" s="14"/>
      <c r="DKP2372" s="14"/>
      <c r="DKQ2372" s="14"/>
      <c r="DKR2372" s="14"/>
      <c r="DKS2372" s="14"/>
      <c r="DKT2372" s="14"/>
      <c r="DKU2372" s="14"/>
      <c r="DKV2372" s="14"/>
      <c r="DKW2372" s="14"/>
      <c r="DKX2372" s="14"/>
      <c r="DKY2372" s="14"/>
      <c r="DKZ2372" s="14"/>
      <c r="DLA2372" s="14"/>
      <c r="DLB2372" s="14"/>
      <c r="DLC2372" s="14"/>
      <c r="DLD2372" s="14"/>
      <c r="DLE2372" s="14"/>
      <c r="DLF2372" s="14"/>
      <c r="DLG2372" s="14"/>
      <c r="DLH2372" s="14"/>
      <c r="DLI2372" s="14"/>
      <c r="DLJ2372" s="14"/>
      <c r="DLK2372" s="14"/>
      <c r="DLL2372" s="14"/>
      <c r="DLM2372" s="14"/>
      <c r="DLN2372" s="14"/>
      <c r="DLO2372" s="14"/>
      <c r="DLP2372" s="14"/>
      <c r="DLQ2372" s="14"/>
      <c r="DLR2372" s="14"/>
      <c r="DLS2372" s="14"/>
      <c r="DLT2372" s="14"/>
      <c r="DLU2372" s="14"/>
      <c r="DLV2372" s="14"/>
      <c r="DLW2372" s="14"/>
      <c r="DLX2372" s="14"/>
      <c r="DLY2372" s="14"/>
      <c r="DLZ2372" s="14"/>
      <c r="DMA2372" s="14"/>
      <c r="DMB2372" s="14"/>
      <c r="DMC2372" s="14"/>
      <c r="DMD2372" s="14"/>
      <c r="DME2372" s="14"/>
      <c r="DMF2372" s="14"/>
      <c r="DMG2372" s="14"/>
      <c r="DMH2372" s="14"/>
      <c r="DMI2372" s="14"/>
      <c r="DMJ2372" s="14"/>
      <c r="DMK2372" s="14"/>
      <c r="DML2372" s="14"/>
      <c r="DMM2372" s="14"/>
      <c r="DMN2372" s="14"/>
      <c r="DMO2372" s="14"/>
      <c r="DMP2372" s="14"/>
      <c r="DMQ2372" s="14"/>
      <c r="DMR2372" s="14"/>
      <c r="DMS2372" s="14"/>
      <c r="DMT2372" s="14"/>
      <c r="DMU2372" s="14"/>
      <c r="DMV2372" s="14"/>
      <c r="DMW2372" s="14"/>
      <c r="DMX2372" s="14"/>
      <c r="DMY2372" s="14"/>
      <c r="DMZ2372" s="14"/>
      <c r="DNA2372" s="14"/>
      <c r="DNB2372" s="14"/>
      <c r="DNC2372" s="14"/>
      <c r="DND2372" s="14"/>
      <c r="DNE2372" s="14"/>
      <c r="DNF2372" s="14"/>
      <c r="DNG2372" s="14"/>
      <c r="DNH2372" s="14"/>
      <c r="DNI2372" s="14"/>
      <c r="DNJ2372" s="14"/>
      <c r="DNK2372" s="14"/>
      <c r="DNL2372" s="14"/>
      <c r="DNM2372" s="14"/>
      <c r="DNN2372" s="14"/>
      <c r="DNO2372" s="14"/>
      <c r="DNP2372" s="14"/>
      <c r="DNQ2372" s="14"/>
      <c r="DNR2372" s="14"/>
      <c r="DNS2372" s="14"/>
      <c r="DNT2372" s="14"/>
      <c r="DNU2372" s="14"/>
      <c r="DNV2372" s="14"/>
      <c r="DNW2372" s="14"/>
      <c r="DNX2372" s="14"/>
      <c r="DNY2372" s="14"/>
      <c r="DNZ2372" s="14"/>
      <c r="DOA2372" s="14"/>
      <c r="DOB2372" s="14"/>
      <c r="DOC2372" s="14"/>
      <c r="DOD2372" s="14"/>
      <c r="DOE2372" s="14"/>
      <c r="DOF2372" s="14"/>
      <c r="DOG2372" s="14"/>
      <c r="DOH2372" s="14"/>
      <c r="DOI2372" s="14"/>
      <c r="DOJ2372" s="14"/>
      <c r="DOK2372" s="14"/>
      <c r="DOL2372" s="14"/>
      <c r="DOM2372" s="14"/>
      <c r="DON2372" s="14"/>
      <c r="DOO2372" s="14"/>
      <c r="DOP2372" s="14"/>
      <c r="DOQ2372" s="14"/>
      <c r="DOR2372" s="14"/>
      <c r="DOS2372" s="14"/>
      <c r="DOT2372" s="14"/>
      <c r="DOU2372" s="14"/>
      <c r="DOV2372" s="14"/>
      <c r="DOW2372" s="14"/>
      <c r="DOX2372" s="14"/>
      <c r="DOY2372" s="14"/>
      <c r="DOZ2372" s="14"/>
      <c r="DPA2372" s="14"/>
      <c r="DPB2372" s="14"/>
      <c r="DPC2372" s="14"/>
      <c r="DPD2372" s="14"/>
      <c r="DPE2372" s="14"/>
      <c r="DPF2372" s="14"/>
      <c r="DPG2372" s="14"/>
      <c r="DPH2372" s="14"/>
      <c r="DPI2372" s="14"/>
      <c r="DPJ2372" s="14"/>
      <c r="DPK2372" s="14"/>
      <c r="DPL2372" s="14"/>
      <c r="DPM2372" s="14"/>
      <c r="DPN2372" s="14"/>
      <c r="DPO2372" s="14"/>
      <c r="DPP2372" s="14"/>
      <c r="DPQ2372" s="14"/>
      <c r="DPR2372" s="14"/>
      <c r="DPS2372" s="14"/>
      <c r="DPT2372" s="14"/>
      <c r="DPU2372" s="14"/>
      <c r="DPV2372" s="14"/>
      <c r="DPW2372" s="14"/>
      <c r="DPX2372" s="14"/>
      <c r="DPY2372" s="14"/>
      <c r="DPZ2372" s="14"/>
      <c r="DQA2372" s="14"/>
      <c r="DQB2372" s="14"/>
      <c r="DQC2372" s="14"/>
      <c r="DQD2372" s="14"/>
      <c r="DQE2372" s="14"/>
      <c r="DQF2372" s="14"/>
      <c r="DQG2372" s="14"/>
      <c r="DQH2372" s="14"/>
      <c r="DQI2372" s="14"/>
      <c r="DQJ2372" s="14"/>
      <c r="DQK2372" s="14"/>
      <c r="DQL2372" s="14"/>
      <c r="DQM2372" s="14"/>
      <c r="DQN2372" s="14"/>
      <c r="DQO2372" s="14"/>
      <c r="DQP2372" s="14"/>
      <c r="DQQ2372" s="14"/>
      <c r="DQR2372" s="14"/>
      <c r="DQS2372" s="14"/>
      <c r="DQT2372" s="14"/>
      <c r="DQU2372" s="14"/>
      <c r="DQV2372" s="14"/>
      <c r="DQW2372" s="14"/>
      <c r="DQX2372" s="14"/>
      <c r="DQY2372" s="14"/>
      <c r="DQZ2372" s="14"/>
      <c r="DRA2372" s="14"/>
      <c r="DRB2372" s="14"/>
      <c r="DRC2372" s="14"/>
      <c r="DRD2372" s="14"/>
      <c r="DRE2372" s="14"/>
      <c r="DRF2372" s="14"/>
      <c r="DRG2372" s="14"/>
      <c r="DRH2372" s="14"/>
      <c r="DRI2372" s="14"/>
      <c r="DRJ2372" s="14"/>
      <c r="DRK2372" s="14"/>
      <c r="DRL2372" s="14"/>
      <c r="DRM2372" s="14"/>
      <c r="DRN2372" s="14"/>
      <c r="DRO2372" s="14"/>
      <c r="DRP2372" s="14"/>
      <c r="DRQ2372" s="14"/>
      <c r="DRR2372" s="14"/>
      <c r="DRS2372" s="14"/>
      <c r="DRT2372" s="14"/>
      <c r="DRU2372" s="14"/>
      <c r="DRV2372" s="14"/>
      <c r="DRW2372" s="14"/>
      <c r="DRX2372" s="14"/>
      <c r="DRY2372" s="14"/>
      <c r="DRZ2372" s="14"/>
      <c r="DSA2372" s="14"/>
      <c r="DSB2372" s="14"/>
      <c r="DSC2372" s="14"/>
      <c r="DSD2372" s="14"/>
      <c r="DSE2372" s="14"/>
      <c r="DSF2372" s="14"/>
      <c r="DSG2372" s="14"/>
      <c r="DSH2372" s="14"/>
      <c r="DSI2372" s="14"/>
      <c r="DSJ2372" s="14"/>
      <c r="DSK2372" s="14"/>
      <c r="DSL2372" s="14"/>
      <c r="DSM2372" s="14"/>
      <c r="DSN2372" s="14"/>
      <c r="DSO2372" s="14"/>
      <c r="DSP2372" s="14"/>
      <c r="DSQ2372" s="14"/>
      <c r="DSR2372" s="14"/>
      <c r="DSS2372" s="14"/>
      <c r="DST2372" s="14"/>
      <c r="DSU2372" s="14"/>
      <c r="DSV2372" s="14"/>
      <c r="DSW2372" s="14"/>
      <c r="DSX2372" s="14"/>
      <c r="DSY2372" s="14"/>
      <c r="DSZ2372" s="14"/>
      <c r="DTA2372" s="14"/>
      <c r="DTB2372" s="14"/>
      <c r="DTC2372" s="14"/>
      <c r="DTD2372" s="14"/>
      <c r="DTE2372" s="14"/>
      <c r="DTF2372" s="14"/>
      <c r="DTG2372" s="14"/>
      <c r="DTH2372" s="14"/>
      <c r="DTI2372" s="14"/>
      <c r="DTJ2372" s="14"/>
      <c r="DTK2372" s="14"/>
      <c r="DTL2372" s="14"/>
      <c r="DTM2372" s="14"/>
      <c r="DTN2372" s="14"/>
      <c r="DTO2372" s="14"/>
      <c r="DTP2372" s="14"/>
      <c r="DTQ2372" s="14"/>
      <c r="DTR2372" s="14"/>
      <c r="DTS2372" s="14"/>
      <c r="DTT2372" s="14"/>
      <c r="DTU2372" s="14"/>
      <c r="DTV2372" s="14"/>
      <c r="DTW2372" s="14"/>
      <c r="DTX2372" s="14"/>
      <c r="DTY2372" s="14"/>
      <c r="DTZ2372" s="14"/>
      <c r="DUA2372" s="14"/>
      <c r="DUB2372" s="14"/>
      <c r="DUC2372" s="14"/>
      <c r="DUD2372" s="14"/>
      <c r="DUE2372" s="14"/>
      <c r="DUF2372" s="14"/>
      <c r="DUG2372" s="14"/>
      <c r="DUH2372" s="14"/>
      <c r="DUI2372" s="14"/>
      <c r="DUJ2372" s="14"/>
      <c r="DUK2372" s="14"/>
      <c r="DUL2372" s="14"/>
      <c r="DUM2372" s="14"/>
      <c r="DUN2372" s="14"/>
      <c r="DUO2372" s="14"/>
      <c r="DUP2372" s="14"/>
      <c r="DUQ2372" s="14"/>
      <c r="DUR2372" s="14"/>
      <c r="DUS2372" s="14"/>
      <c r="DUT2372" s="14"/>
      <c r="DUU2372" s="14"/>
      <c r="DUV2372" s="14"/>
      <c r="DUW2372" s="14"/>
      <c r="DUX2372" s="14"/>
      <c r="DUY2372" s="14"/>
      <c r="DUZ2372" s="14"/>
      <c r="DVA2372" s="14"/>
      <c r="DVB2372" s="14"/>
      <c r="DVC2372" s="14"/>
      <c r="DVD2372" s="14"/>
      <c r="DVE2372" s="14"/>
      <c r="DVF2372" s="14"/>
      <c r="DVG2372" s="14"/>
      <c r="DVH2372" s="14"/>
      <c r="DVI2372" s="14"/>
      <c r="DVJ2372" s="14"/>
      <c r="DVK2372" s="14"/>
      <c r="DVL2372" s="14"/>
      <c r="DVM2372" s="14"/>
      <c r="DVN2372" s="14"/>
      <c r="DVO2372" s="14"/>
      <c r="DVP2372" s="14"/>
      <c r="DVQ2372" s="14"/>
      <c r="DVR2372" s="14"/>
      <c r="DVS2372" s="14"/>
      <c r="DVT2372" s="14"/>
      <c r="DVU2372" s="14"/>
      <c r="DVV2372" s="14"/>
      <c r="DVW2372" s="14"/>
      <c r="DVX2372" s="14"/>
      <c r="DVY2372" s="14"/>
      <c r="DVZ2372" s="14"/>
      <c r="DWA2372" s="14"/>
      <c r="DWB2372" s="14"/>
      <c r="DWC2372" s="14"/>
      <c r="DWD2372" s="14"/>
      <c r="DWE2372" s="14"/>
      <c r="DWF2372" s="14"/>
      <c r="DWG2372" s="14"/>
      <c r="DWH2372" s="14"/>
      <c r="DWI2372" s="14"/>
      <c r="DWJ2372" s="14"/>
      <c r="DWK2372" s="14"/>
      <c r="DWL2372" s="14"/>
      <c r="DWM2372" s="14"/>
      <c r="DWN2372" s="14"/>
      <c r="DWO2372" s="14"/>
      <c r="DWP2372" s="14"/>
      <c r="DWQ2372" s="14"/>
      <c r="DWR2372" s="14"/>
      <c r="DWS2372" s="14"/>
      <c r="DWT2372" s="14"/>
      <c r="DWU2372" s="14"/>
      <c r="DWV2372" s="14"/>
      <c r="DWW2372" s="14"/>
      <c r="DWX2372" s="14"/>
      <c r="DWY2372" s="14"/>
      <c r="DWZ2372" s="14"/>
      <c r="DXA2372" s="14"/>
      <c r="DXB2372" s="14"/>
      <c r="DXC2372" s="14"/>
      <c r="DXD2372" s="14"/>
      <c r="DXE2372" s="14"/>
      <c r="DXF2372" s="14"/>
      <c r="DXG2372" s="14"/>
      <c r="DXH2372" s="14"/>
      <c r="DXI2372" s="14"/>
      <c r="DXJ2372" s="14"/>
      <c r="DXK2372" s="14"/>
      <c r="DXL2372" s="14"/>
      <c r="DXM2372" s="14"/>
      <c r="DXN2372" s="14"/>
      <c r="DXO2372" s="14"/>
      <c r="DXP2372" s="14"/>
      <c r="DXQ2372" s="14"/>
      <c r="DXR2372" s="14"/>
      <c r="DXS2372" s="14"/>
      <c r="DXT2372" s="14"/>
      <c r="DXU2372" s="14"/>
      <c r="DXV2372" s="14"/>
      <c r="DXW2372" s="14"/>
      <c r="DXX2372" s="14"/>
      <c r="DXY2372" s="14"/>
      <c r="DXZ2372" s="14"/>
      <c r="DYA2372" s="14"/>
      <c r="DYB2372" s="14"/>
      <c r="DYC2372" s="14"/>
      <c r="DYD2372" s="14"/>
      <c r="DYE2372" s="14"/>
      <c r="DYF2372" s="14"/>
      <c r="DYG2372" s="14"/>
      <c r="DYH2372" s="14"/>
      <c r="DYI2372" s="14"/>
      <c r="DYJ2372" s="14"/>
      <c r="DYK2372" s="14"/>
      <c r="DYL2372" s="14"/>
      <c r="DYM2372" s="14"/>
      <c r="DYN2372" s="14"/>
      <c r="DYO2372" s="14"/>
      <c r="DYP2372" s="14"/>
      <c r="DYQ2372" s="14"/>
      <c r="DYR2372" s="14"/>
      <c r="DYS2372" s="14"/>
      <c r="DYT2372" s="14"/>
      <c r="DYU2372" s="14"/>
      <c r="DYV2372" s="14"/>
      <c r="DYW2372" s="14"/>
      <c r="DYX2372" s="14"/>
      <c r="DYY2372" s="14"/>
      <c r="DYZ2372" s="14"/>
      <c r="DZA2372" s="14"/>
      <c r="DZB2372" s="14"/>
      <c r="DZC2372" s="14"/>
      <c r="DZD2372" s="14"/>
      <c r="DZE2372" s="14"/>
      <c r="DZF2372" s="14"/>
      <c r="DZG2372" s="14"/>
      <c r="DZH2372" s="14"/>
      <c r="DZI2372" s="14"/>
      <c r="DZJ2372" s="14"/>
      <c r="DZK2372" s="14"/>
      <c r="DZL2372" s="14"/>
      <c r="DZM2372" s="14"/>
      <c r="DZN2372" s="14"/>
      <c r="DZO2372" s="14"/>
      <c r="DZP2372" s="14"/>
      <c r="DZQ2372" s="14"/>
      <c r="DZR2372" s="14"/>
      <c r="DZS2372" s="14"/>
      <c r="DZT2372" s="14"/>
      <c r="DZU2372" s="14"/>
      <c r="DZV2372" s="14"/>
      <c r="DZW2372" s="14"/>
      <c r="DZX2372" s="14"/>
      <c r="DZY2372" s="14"/>
      <c r="DZZ2372" s="14"/>
      <c r="EAA2372" s="14"/>
      <c r="EAB2372" s="14"/>
      <c r="EAC2372" s="14"/>
      <c r="EAD2372" s="14"/>
      <c r="EAE2372" s="14"/>
      <c r="EAF2372" s="14"/>
      <c r="EAG2372" s="14"/>
      <c r="EAH2372" s="14"/>
      <c r="EAI2372" s="14"/>
      <c r="EAJ2372" s="14"/>
      <c r="EAK2372" s="14"/>
      <c r="EAL2372" s="14"/>
      <c r="EAM2372" s="14"/>
      <c r="EAN2372" s="14"/>
      <c r="EAO2372" s="14"/>
      <c r="EAP2372" s="14"/>
      <c r="EAQ2372" s="14"/>
      <c r="EAR2372" s="14"/>
      <c r="EAS2372" s="14"/>
      <c r="EAT2372" s="14"/>
      <c r="EAU2372" s="14"/>
      <c r="EAV2372" s="14"/>
      <c r="EAW2372" s="14"/>
      <c r="EAX2372" s="14"/>
      <c r="EAY2372" s="14"/>
      <c r="EAZ2372" s="14"/>
      <c r="EBA2372" s="14"/>
      <c r="EBB2372" s="14"/>
      <c r="EBC2372" s="14"/>
      <c r="EBD2372" s="14"/>
      <c r="EBE2372" s="14"/>
      <c r="EBF2372" s="14"/>
      <c r="EBG2372" s="14"/>
      <c r="EBH2372" s="14"/>
      <c r="EBI2372" s="14"/>
      <c r="EBJ2372" s="14"/>
      <c r="EBK2372" s="14"/>
      <c r="EBL2372" s="14"/>
      <c r="EBM2372" s="14"/>
      <c r="EBN2372" s="14"/>
      <c r="EBO2372" s="14"/>
      <c r="EBP2372" s="14"/>
      <c r="EBQ2372" s="14"/>
      <c r="EBR2372" s="14"/>
      <c r="EBS2372" s="14"/>
      <c r="EBT2372" s="14"/>
      <c r="EBU2372" s="14"/>
      <c r="EBV2372" s="14"/>
      <c r="EBW2372" s="14"/>
      <c r="EBX2372" s="14"/>
      <c r="EBY2372" s="14"/>
      <c r="EBZ2372" s="14"/>
      <c r="ECA2372" s="14"/>
      <c r="ECB2372" s="14"/>
      <c r="ECC2372" s="14"/>
      <c r="ECD2372" s="14"/>
      <c r="ECE2372" s="14"/>
      <c r="ECF2372" s="14"/>
      <c r="ECG2372" s="14"/>
      <c r="ECH2372" s="14"/>
      <c r="ECI2372" s="14"/>
      <c r="ECJ2372" s="14"/>
      <c r="ECK2372" s="14"/>
      <c r="ECL2372" s="14"/>
      <c r="ECM2372" s="14"/>
      <c r="ECN2372" s="14"/>
      <c r="ECO2372" s="14"/>
      <c r="ECP2372" s="14"/>
      <c r="ECQ2372" s="14"/>
      <c r="ECR2372" s="14"/>
      <c r="ECS2372" s="14"/>
      <c r="ECT2372" s="14"/>
      <c r="ECU2372" s="14"/>
      <c r="ECV2372" s="14"/>
      <c r="ECW2372" s="14"/>
      <c r="ECX2372" s="14"/>
      <c r="ECY2372" s="14"/>
      <c r="ECZ2372" s="14"/>
      <c r="EDA2372" s="14"/>
      <c r="EDB2372" s="14"/>
      <c r="EDC2372" s="14"/>
      <c r="EDD2372" s="14"/>
      <c r="EDE2372" s="14"/>
      <c r="EDF2372" s="14"/>
      <c r="EDG2372" s="14"/>
      <c r="EDH2372" s="14"/>
      <c r="EDI2372" s="14"/>
      <c r="EDJ2372" s="14"/>
      <c r="EDK2372" s="14"/>
      <c r="EDL2372" s="14"/>
      <c r="EDM2372" s="14"/>
      <c r="EDN2372" s="14"/>
      <c r="EDO2372" s="14"/>
      <c r="EDP2372" s="14"/>
      <c r="EDQ2372" s="14"/>
      <c r="EDR2372" s="14"/>
      <c r="EDS2372" s="14"/>
      <c r="EDT2372" s="14"/>
      <c r="EDU2372" s="14"/>
      <c r="EDV2372" s="14"/>
      <c r="EDW2372" s="14"/>
      <c r="EDX2372" s="14"/>
      <c r="EDY2372" s="14"/>
      <c r="EDZ2372" s="14"/>
      <c r="EEA2372" s="14"/>
      <c r="EEB2372" s="14"/>
      <c r="EEC2372" s="14"/>
      <c r="EED2372" s="14"/>
      <c r="EEE2372" s="14"/>
      <c r="EEF2372" s="14"/>
      <c r="EEG2372" s="14"/>
      <c r="EEH2372" s="14"/>
      <c r="EEI2372" s="14"/>
      <c r="EEJ2372" s="14"/>
      <c r="EEK2372" s="14"/>
      <c r="EEL2372" s="14"/>
      <c r="EEM2372" s="14"/>
      <c r="EEN2372" s="14"/>
      <c r="EEO2372" s="14"/>
      <c r="EEP2372" s="14"/>
      <c r="EEQ2372" s="14"/>
      <c r="EER2372" s="14"/>
      <c r="EES2372" s="14"/>
      <c r="EET2372" s="14"/>
      <c r="EEU2372" s="14"/>
      <c r="EEV2372" s="14"/>
      <c r="EEW2372" s="14"/>
      <c r="EEX2372" s="14"/>
      <c r="EEY2372" s="14"/>
      <c r="EEZ2372" s="14"/>
      <c r="EFA2372" s="14"/>
      <c r="EFB2372" s="14"/>
      <c r="EFC2372" s="14"/>
      <c r="EFD2372" s="14"/>
      <c r="EFE2372" s="14"/>
      <c r="EFF2372" s="14"/>
      <c r="EFG2372" s="14"/>
      <c r="EFH2372" s="14"/>
      <c r="EFI2372" s="14"/>
      <c r="EFJ2372" s="14"/>
      <c r="EFK2372" s="14"/>
      <c r="EFL2372" s="14"/>
      <c r="EFM2372" s="14"/>
      <c r="EFN2372" s="14"/>
      <c r="EFO2372" s="14"/>
      <c r="EFP2372" s="14"/>
      <c r="EFQ2372" s="14"/>
      <c r="EFR2372" s="14"/>
      <c r="EFS2372" s="14"/>
      <c r="EFT2372" s="14"/>
      <c r="EFU2372" s="14"/>
      <c r="EFV2372" s="14"/>
      <c r="EFW2372" s="14"/>
      <c r="EFX2372" s="14"/>
      <c r="EFY2372" s="14"/>
      <c r="EFZ2372" s="14"/>
      <c r="EGA2372" s="14"/>
      <c r="EGB2372" s="14"/>
      <c r="EGC2372" s="14"/>
      <c r="EGD2372" s="14"/>
      <c r="EGE2372" s="14"/>
      <c r="EGF2372" s="14"/>
      <c r="EGG2372" s="14"/>
      <c r="EGH2372" s="14"/>
      <c r="EGI2372" s="14"/>
      <c r="EGJ2372" s="14"/>
      <c r="EGK2372" s="14"/>
      <c r="EGL2372" s="14"/>
      <c r="EGM2372" s="14"/>
      <c r="EGN2372" s="14"/>
      <c r="EGO2372" s="14"/>
      <c r="EGP2372" s="14"/>
      <c r="EGQ2372" s="14"/>
      <c r="EGR2372" s="14"/>
      <c r="EGS2372" s="14"/>
      <c r="EGT2372" s="14"/>
      <c r="EGU2372" s="14"/>
      <c r="EGV2372" s="14"/>
      <c r="EGW2372" s="14"/>
      <c r="EGX2372" s="14"/>
      <c r="EGY2372" s="14"/>
      <c r="EGZ2372" s="14"/>
      <c r="EHA2372" s="14"/>
      <c r="EHB2372" s="14"/>
      <c r="EHC2372" s="14"/>
      <c r="EHD2372" s="14"/>
      <c r="EHE2372" s="14"/>
      <c r="EHF2372" s="14"/>
      <c r="EHG2372" s="14"/>
      <c r="EHH2372" s="14"/>
      <c r="EHI2372" s="14"/>
      <c r="EHJ2372" s="14"/>
      <c r="EHK2372" s="14"/>
      <c r="EHL2372" s="14"/>
      <c r="EHM2372" s="14"/>
      <c r="EHN2372" s="14"/>
      <c r="EHO2372" s="14"/>
      <c r="EHP2372" s="14"/>
      <c r="EHQ2372" s="14"/>
      <c r="EHR2372" s="14"/>
      <c r="EHS2372" s="14"/>
      <c r="EHT2372" s="14"/>
      <c r="EHU2372" s="14"/>
      <c r="EHV2372" s="14"/>
      <c r="EHW2372" s="14"/>
      <c r="EHX2372" s="14"/>
      <c r="EHY2372" s="14"/>
      <c r="EHZ2372" s="14"/>
      <c r="EIA2372" s="14"/>
      <c r="EIB2372" s="14"/>
      <c r="EIC2372" s="14"/>
      <c r="EID2372" s="14"/>
      <c r="EIE2372" s="14"/>
      <c r="EIF2372" s="14"/>
      <c r="EIG2372" s="14"/>
      <c r="EIH2372" s="14"/>
      <c r="EII2372" s="14"/>
      <c r="EIJ2372" s="14"/>
      <c r="EIK2372" s="14"/>
      <c r="EIL2372" s="14"/>
      <c r="EIM2372" s="14"/>
      <c r="EIN2372" s="14"/>
      <c r="EIO2372" s="14"/>
      <c r="EIP2372" s="14"/>
      <c r="EIQ2372" s="14"/>
      <c r="EIR2372" s="14"/>
      <c r="EIS2372" s="14"/>
      <c r="EIT2372" s="14"/>
      <c r="EIU2372" s="14"/>
      <c r="EIV2372" s="14"/>
      <c r="EIW2372" s="14"/>
      <c r="EIX2372" s="14"/>
      <c r="EIY2372" s="14"/>
      <c r="EIZ2372" s="14"/>
      <c r="EJA2372" s="14"/>
      <c r="EJB2372" s="14"/>
      <c r="EJC2372" s="14"/>
      <c r="EJD2372" s="14"/>
      <c r="EJE2372" s="14"/>
      <c r="EJF2372" s="14"/>
      <c r="EJG2372" s="14"/>
      <c r="EJH2372" s="14"/>
      <c r="EJI2372" s="14"/>
      <c r="EJJ2372" s="14"/>
      <c r="EJK2372" s="14"/>
      <c r="EJL2372" s="14"/>
      <c r="EJM2372" s="14"/>
      <c r="EJN2372" s="14"/>
      <c r="EJO2372" s="14"/>
      <c r="EJP2372" s="14"/>
      <c r="EJQ2372" s="14"/>
      <c r="EJR2372" s="14"/>
      <c r="EJS2372" s="14"/>
      <c r="EJT2372" s="14"/>
      <c r="EJU2372" s="14"/>
      <c r="EJV2372" s="14"/>
      <c r="EJW2372" s="14"/>
      <c r="EJX2372" s="14"/>
      <c r="EJY2372" s="14"/>
      <c r="EJZ2372" s="14"/>
      <c r="EKA2372" s="14"/>
      <c r="EKB2372" s="14"/>
      <c r="EKC2372" s="14"/>
      <c r="EKD2372" s="14"/>
      <c r="EKE2372" s="14"/>
      <c r="EKF2372" s="14"/>
      <c r="EKG2372" s="14"/>
      <c r="EKH2372" s="14"/>
      <c r="EKI2372" s="14"/>
      <c r="EKJ2372" s="14"/>
      <c r="EKK2372" s="14"/>
      <c r="EKL2372" s="14"/>
      <c r="EKM2372" s="14"/>
      <c r="EKN2372" s="14"/>
      <c r="EKO2372" s="14"/>
      <c r="EKP2372" s="14"/>
      <c r="EKQ2372" s="14"/>
      <c r="EKR2372" s="14"/>
      <c r="EKS2372" s="14"/>
      <c r="EKT2372" s="14"/>
      <c r="EKU2372" s="14"/>
      <c r="EKV2372" s="14"/>
      <c r="EKW2372" s="14"/>
      <c r="EKX2372" s="14"/>
      <c r="EKY2372" s="14"/>
      <c r="EKZ2372" s="14"/>
      <c r="ELA2372" s="14"/>
      <c r="ELB2372" s="14"/>
      <c r="ELC2372" s="14"/>
      <c r="ELD2372" s="14"/>
      <c r="ELE2372" s="14"/>
      <c r="ELF2372" s="14"/>
      <c r="ELG2372" s="14"/>
      <c r="ELH2372" s="14"/>
      <c r="ELI2372" s="14"/>
      <c r="ELJ2372" s="14"/>
      <c r="ELK2372" s="14"/>
      <c r="ELL2372" s="14"/>
      <c r="ELM2372" s="14"/>
      <c r="ELN2372" s="14"/>
      <c r="ELO2372" s="14"/>
      <c r="ELP2372" s="14"/>
      <c r="ELQ2372" s="14"/>
      <c r="ELR2372" s="14"/>
      <c r="ELS2372" s="14"/>
      <c r="ELT2372" s="14"/>
      <c r="ELU2372" s="14"/>
      <c r="ELV2372" s="14"/>
      <c r="ELW2372" s="14"/>
      <c r="ELX2372" s="14"/>
      <c r="ELY2372" s="14"/>
      <c r="ELZ2372" s="14"/>
      <c r="EMA2372" s="14"/>
      <c r="EMB2372" s="14"/>
      <c r="EMC2372" s="14"/>
      <c r="EMD2372" s="14"/>
      <c r="EME2372" s="14"/>
      <c r="EMF2372" s="14"/>
      <c r="EMG2372" s="14"/>
      <c r="EMH2372" s="14"/>
      <c r="EMI2372" s="14"/>
      <c r="EMJ2372" s="14"/>
      <c r="EMK2372" s="14"/>
      <c r="EML2372" s="14"/>
      <c r="EMM2372" s="14"/>
      <c r="EMN2372" s="14"/>
      <c r="EMO2372" s="14"/>
      <c r="EMP2372" s="14"/>
      <c r="EMQ2372" s="14"/>
      <c r="EMR2372" s="14"/>
      <c r="EMS2372" s="14"/>
      <c r="EMT2372" s="14"/>
      <c r="EMU2372" s="14"/>
      <c r="EMV2372" s="14"/>
      <c r="EMW2372" s="14"/>
      <c r="EMX2372" s="14"/>
      <c r="EMY2372" s="14"/>
      <c r="EMZ2372" s="14"/>
      <c r="ENA2372" s="14"/>
      <c r="ENB2372" s="14"/>
      <c r="ENC2372" s="14"/>
      <c r="END2372" s="14"/>
      <c r="ENE2372" s="14"/>
      <c r="ENF2372" s="14"/>
      <c r="ENG2372" s="14"/>
      <c r="ENH2372" s="14"/>
      <c r="ENI2372" s="14"/>
      <c r="ENJ2372" s="14"/>
      <c r="ENK2372" s="14"/>
      <c r="ENL2372" s="14"/>
      <c r="ENM2372" s="14"/>
      <c r="ENN2372" s="14"/>
      <c r="ENO2372" s="14"/>
      <c r="ENP2372" s="14"/>
      <c r="ENQ2372" s="14"/>
      <c r="ENR2372" s="14"/>
      <c r="ENS2372" s="14"/>
      <c r="ENT2372" s="14"/>
      <c r="ENU2372" s="14"/>
      <c r="ENV2372" s="14"/>
      <c r="ENW2372" s="14"/>
      <c r="ENX2372" s="14"/>
      <c r="ENY2372" s="14"/>
      <c r="ENZ2372" s="14"/>
      <c r="EOA2372" s="14"/>
      <c r="EOB2372" s="14"/>
      <c r="EOC2372" s="14"/>
      <c r="EOD2372" s="14"/>
      <c r="EOE2372" s="14"/>
      <c r="EOF2372" s="14"/>
      <c r="EOG2372" s="14"/>
      <c r="EOH2372" s="14"/>
      <c r="EOI2372" s="14"/>
      <c r="EOJ2372" s="14"/>
      <c r="EOK2372" s="14"/>
      <c r="EOL2372" s="14"/>
      <c r="EOM2372" s="14"/>
      <c r="EON2372" s="14"/>
      <c r="EOO2372" s="14"/>
      <c r="EOP2372" s="14"/>
      <c r="EOQ2372" s="14"/>
      <c r="EOR2372" s="14"/>
      <c r="EOS2372" s="14"/>
      <c r="EOT2372" s="14"/>
      <c r="EOU2372" s="14"/>
      <c r="EOV2372" s="14"/>
      <c r="EOW2372" s="14"/>
      <c r="EOX2372" s="14"/>
      <c r="EOY2372" s="14"/>
      <c r="EOZ2372" s="14"/>
      <c r="EPA2372" s="14"/>
      <c r="EPB2372" s="14"/>
      <c r="EPC2372" s="14"/>
      <c r="EPD2372" s="14"/>
      <c r="EPE2372" s="14"/>
      <c r="EPF2372" s="14"/>
      <c r="EPG2372" s="14"/>
      <c r="EPH2372" s="14"/>
      <c r="EPI2372" s="14"/>
      <c r="EPJ2372" s="14"/>
      <c r="EPK2372" s="14"/>
      <c r="EPL2372" s="14"/>
      <c r="EPM2372" s="14"/>
      <c r="EPN2372" s="14"/>
      <c r="EPO2372" s="14"/>
      <c r="EPP2372" s="14"/>
      <c r="EPQ2372" s="14"/>
      <c r="EPR2372" s="14"/>
      <c r="EPS2372" s="14"/>
      <c r="EPT2372" s="14"/>
      <c r="EPU2372" s="14"/>
      <c r="EPV2372" s="14"/>
      <c r="EPW2372" s="14"/>
      <c r="EPX2372" s="14"/>
      <c r="EPY2372" s="14"/>
      <c r="EPZ2372" s="14"/>
      <c r="EQA2372" s="14"/>
      <c r="EQB2372" s="14"/>
      <c r="EQC2372" s="14"/>
      <c r="EQD2372" s="14"/>
      <c r="EQE2372" s="14"/>
      <c r="EQF2372" s="14"/>
      <c r="EQG2372" s="14"/>
      <c r="EQH2372" s="14"/>
      <c r="EQI2372" s="14"/>
      <c r="EQJ2372" s="14"/>
      <c r="EQK2372" s="14"/>
      <c r="EQL2372" s="14"/>
      <c r="EQM2372" s="14"/>
      <c r="EQN2372" s="14"/>
      <c r="EQO2372" s="14"/>
      <c r="EQP2372" s="14"/>
      <c r="EQQ2372" s="14"/>
      <c r="EQR2372" s="14"/>
      <c r="EQS2372" s="14"/>
      <c r="EQT2372" s="14"/>
      <c r="EQU2372" s="14"/>
      <c r="EQV2372" s="14"/>
      <c r="EQW2372" s="14"/>
      <c r="EQX2372" s="14"/>
      <c r="EQY2372" s="14"/>
      <c r="EQZ2372" s="14"/>
      <c r="ERA2372" s="14"/>
      <c r="ERB2372" s="14"/>
      <c r="ERC2372" s="14"/>
      <c r="ERD2372" s="14"/>
      <c r="ERE2372" s="14"/>
      <c r="ERF2372" s="14"/>
      <c r="ERG2372" s="14"/>
      <c r="ERH2372" s="14"/>
      <c r="ERI2372" s="14"/>
      <c r="ERJ2372" s="14"/>
      <c r="ERK2372" s="14"/>
      <c r="ERL2372" s="14"/>
      <c r="ERM2372" s="14"/>
      <c r="ERN2372" s="14"/>
      <c r="ERO2372" s="14"/>
      <c r="ERP2372" s="14"/>
      <c r="ERQ2372" s="14"/>
      <c r="ERR2372" s="14"/>
      <c r="ERS2372" s="14"/>
      <c r="ERT2372" s="14"/>
      <c r="ERU2372" s="14"/>
      <c r="ERV2372" s="14"/>
      <c r="ERW2372" s="14"/>
      <c r="ERX2372" s="14"/>
      <c r="ERY2372" s="14"/>
      <c r="ERZ2372" s="14"/>
      <c r="ESA2372" s="14"/>
      <c r="ESB2372" s="14"/>
      <c r="ESC2372" s="14"/>
      <c r="ESD2372" s="14"/>
      <c r="ESE2372" s="14"/>
      <c r="ESF2372" s="14"/>
      <c r="ESG2372" s="14"/>
      <c r="ESH2372" s="14"/>
      <c r="ESI2372" s="14"/>
      <c r="ESJ2372" s="14"/>
      <c r="ESK2372" s="14"/>
      <c r="ESL2372" s="14"/>
      <c r="ESM2372" s="14"/>
      <c r="ESN2372" s="14"/>
      <c r="ESO2372" s="14"/>
      <c r="ESP2372" s="14"/>
      <c r="ESQ2372" s="14"/>
      <c r="ESR2372" s="14"/>
      <c r="ESS2372" s="14"/>
      <c r="EST2372" s="14"/>
      <c r="ESU2372" s="14"/>
      <c r="ESV2372" s="14"/>
      <c r="ESW2372" s="14"/>
      <c r="ESX2372" s="14"/>
      <c r="ESY2372" s="14"/>
      <c r="ESZ2372" s="14"/>
      <c r="ETA2372" s="14"/>
      <c r="ETB2372" s="14"/>
      <c r="ETC2372" s="14"/>
      <c r="ETD2372" s="14"/>
      <c r="ETE2372" s="14"/>
      <c r="ETF2372" s="14"/>
      <c r="ETG2372" s="14"/>
      <c r="ETH2372" s="14"/>
      <c r="ETI2372" s="14"/>
      <c r="ETJ2372" s="14"/>
      <c r="ETK2372" s="14"/>
      <c r="ETL2372" s="14"/>
      <c r="ETM2372" s="14"/>
      <c r="ETN2372" s="14"/>
      <c r="ETO2372" s="14"/>
      <c r="ETP2372" s="14"/>
      <c r="ETQ2372" s="14"/>
      <c r="ETR2372" s="14"/>
      <c r="ETS2372" s="14"/>
      <c r="ETT2372" s="14"/>
      <c r="ETU2372" s="14"/>
      <c r="ETV2372" s="14"/>
      <c r="ETW2372" s="14"/>
      <c r="ETX2372" s="14"/>
      <c r="ETY2372" s="14"/>
      <c r="ETZ2372" s="14"/>
      <c r="EUA2372" s="14"/>
      <c r="EUB2372" s="14"/>
      <c r="EUC2372" s="14"/>
      <c r="EUD2372" s="14"/>
      <c r="EUE2372" s="14"/>
      <c r="EUF2372" s="14"/>
      <c r="EUG2372" s="14"/>
      <c r="EUH2372" s="14"/>
      <c r="EUI2372" s="14"/>
      <c r="EUJ2372" s="14"/>
      <c r="EUK2372" s="14"/>
      <c r="EUL2372" s="14"/>
      <c r="EUM2372" s="14"/>
      <c r="EUN2372" s="14"/>
      <c r="EUO2372" s="14"/>
      <c r="EUP2372" s="14"/>
      <c r="EUQ2372" s="14"/>
      <c r="EUR2372" s="14"/>
      <c r="EUS2372" s="14"/>
      <c r="EUT2372" s="14"/>
      <c r="EUU2372" s="14"/>
      <c r="EUV2372" s="14"/>
      <c r="EUW2372" s="14"/>
      <c r="EUX2372" s="14"/>
      <c r="EUY2372" s="14"/>
      <c r="EUZ2372" s="14"/>
      <c r="EVA2372" s="14"/>
      <c r="EVB2372" s="14"/>
      <c r="EVC2372" s="14"/>
      <c r="EVD2372" s="14"/>
      <c r="EVE2372" s="14"/>
      <c r="EVF2372" s="14"/>
      <c r="EVG2372" s="14"/>
      <c r="EVH2372" s="14"/>
      <c r="EVI2372" s="14"/>
      <c r="EVJ2372" s="14"/>
      <c r="EVK2372" s="14"/>
      <c r="EVL2372" s="14"/>
      <c r="EVM2372" s="14"/>
      <c r="EVN2372" s="14"/>
      <c r="EVO2372" s="14"/>
      <c r="EVP2372" s="14"/>
      <c r="EVQ2372" s="14"/>
      <c r="EVR2372" s="14"/>
      <c r="EVS2372" s="14"/>
      <c r="EVT2372" s="14"/>
      <c r="EVU2372" s="14"/>
      <c r="EVV2372" s="14"/>
      <c r="EVW2372" s="14"/>
      <c r="EVX2372" s="14"/>
      <c r="EVY2372" s="14"/>
      <c r="EVZ2372" s="14"/>
      <c r="EWA2372" s="14"/>
      <c r="EWB2372" s="14"/>
      <c r="EWC2372" s="14"/>
      <c r="EWD2372" s="14"/>
      <c r="EWE2372" s="14"/>
      <c r="EWF2372" s="14"/>
      <c r="EWG2372" s="14"/>
      <c r="EWH2372" s="14"/>
      <c r="EWI2372" s="14"/>
      <c r="EWJ2372" s="14"/>
      <c r="EWK2372" s="14"/>
      <c r="EWL2372" s="14"/>
      <c r="EWM2372" s="14"/>
      <c r="EWN2372" s="14"/>
      <c r="EWO2372" s="14"/>
      <c r="EWP2372" s="14"/>
      <c r="EWQ2372" s="14"/>
      <c r="EWR2372" s="14"/>
      <c r="EWS2372" s="14"/>
      <c r="EWT2372" s="14"/>
      <c r="EWU2372" s="14"/>
      <c r="EWV2372" s="14"/>
      <c r="EWW2372" s="14"/>
      <c r="EWX2372" s="14"/>
      <c r="EWY2372" s="14"/>
      <c r="EWZ2372" s="14"/>
      <c r="EXA2372" s="14"/>
      <c r="EXB2372" s="14"/>
      <c r="EXC2372" s="14"/>
      <c r="EXD2372" s="14"/>
      <c r="EXE2372" s="14"/>
      <c r="EXF2372" s="14"/>
      <c r="EXG2372" s="14"/>
      <c r="EXH2372" s="14"/>
      <c r="EXI2372" s="14"/>
      <c r="EXJ2372" s="14"/>
      <c r="EXK2372" s="14"/>
      <c r="EXL2372" s="14"/>
      <c r="EXM2372" s="14"/>
      <c r="EXN2372" s="14"/>
      <c r="EXO2372" s="14"/>
      <c r="EXP2372" s="14"/>
      <c r="EXQ2372" s="14"/>
      <c r="EXR2372" s="14"/>
      <c r="EXS2372" s="14"/>
      <c r="EXT2372" s="14"/>
      <c r="EXU2372" s="14"/>
      <c r="EXV2372" s="14"/>
      <c r="EXW2372" s="14"/>
      <c r="EXX2372" s="14"/>
      <c r="EXY2372" s="14"/>
      <c r="EXZ2372" s="14"/>
      <c r="EYA2372" s="14"/>
      <c r="EYB2372" s="14"/>
      <c r="EYC2372" s="14"/>
      <c r="EYD2372" s="14"/>
      <c r="EYE2372" s="14"/>
      <c r="EYF2372" s="14"/>
      <c r="EYG2372" s="14"/>
      <c r="EYH2372" s="14"/>
      <c r="EYI2372" s="14"/>
      <c r="EYJ2372" s="14"/>
      <c r="EYK2372" s="14"/>
      <c r="EYL2372" s="14"/>
      <c r="EYM2372" s="14"/>
      <c r="EYN2372" s="14"/>
      <c r="EYO2372" s="14"/>
      <c r="EYP2372" s="14"/>
      <c r="EYQ2372" s="14"/>
      <c r="EYR2372" s="14"/>
      <c r="EYS2372" s="14"/>
      <c r="EYT2372" s="14"/>
      <c r="EYU2372" s="14"/>
      <c r="EYV2372" s="14"/>
      <c r="EYW2372" s="14"/>
      <c r="EYX2372" s="14"/>
      <c r="EYY2372" s="14"/>
      <c r="EYZ2372" s="14"/>
      <c r="EZA2372" s="14"/>
      <c r="EZB2372" s="14"/>
      <c r="EZC2372" s="14"/>
      <c r="EZD2372" s="14"/>
      <c r="EZE2372" s="14"/>
      <c r="EZF2372" s="14"/>
      <c r="EZG2372" s="14"/>
      <c r="EZH2372" s="14"/>
      <c r="EZI2372" s="14"/>
      <c r="EZJ2372" s="14"/>
      <c r="EZK2372" s="14"/>
      <c r="EZL2372" s="14"/>
      <c r="EZM2372" s="14"/>
      <c r="EZN2372" s="14"/>
      <c r="EZO2372" s="14"/>
      <c r="EZP2372" s="14"/>
      <c r="EZQ2372" s="14"/>
      <c r="EZR2372" s="14"/>
      <c r="EZS2372" s="14"/>
      <c r="EZT2372" s="14"/>
      <c r="EZU2372" s="14"/>
      <c r="EZV2372" s="14"/>
      <c r="EZW2372" s="14"/>
      <c r="EZX2372" s="14"/>
      <c r="EZY2372" s="14"/>
      <c r="EZZ2372" s="14"/>
      <c r="FAA2372" s="14"/>
      <c r="FAB2372" s="14"/>
      <c r="FAC2372" s="14"/>
      <c r="FAD2372" s="14"/>
      <c r="FAE2372" s="14"/>
      <c r="FAF2372" s="14"/>
      <c r="FAG2372" s="14"/>
      <c r="FAH2372" s="14"/>
      <c r="FAI2372" s="14"/>
      <c r="FAJ2372" s="14"/>
      <c r="FAK2372" s="14"/>
      <c r="FAL2372" s="14"/>
      <c r="FAM2372" s="14"/>
      <c r="FAN2372" s="14"/>
      <c r="FAO2372" s="14"/>
      <c r="FAP2372" s="14"/>
      <c r="FAQ2372" s="14"/>
      <c r="FAR2372" s="14"/>
      <c r="FAS2372" s="14"/>
      <c r="FAT2372" s="14"/>
      <c r="FAU2372" s="14"/>
      <c r="FAV2372" s="14"/>
      <c r="FAW2372" s="14"/>
      <c r="FAX2372" s="14"/>
      <c r="FAY2372" s="14"/>
      <c r="FAZ2372" s="14"/>
      <c r="FBA2372" s="14"/>
      <c r="FBB2372" s="14"/>
      <c r="FBC2372" s="14"/>
      <c r="FBD2372" s="14"/>
      <c r="FBE2372" s="14"/>
      <c r="FBF2372" s="14"/>
      <c r="FBG2372" s="14"/>
      <c r="FBH2372" s="14"/>
      <c r="FBI2372" s="14"/>
      <c r="FBJ2372" s="14"/>
      <c r="FBK2372" s="14"/>
      <c r="FBL2372" s="14"/>
      <c r="FBM2372" s="14"/>
      <c r="FBN2372" s="14"/>
      <c r="FBO2372" s="14"/>
      <c r="FBP2372" s="14"/>
      <c r="FBQ2372" s="14"/>
      <c r="FBR2372" s="14"/>
      <c r="FBS2372" s="14"/>
      <c r="FBT2372" s="14"/>
      <c r="FBU2372" s="14"/>
      <c r="FBV2372" s="14"/>
      <c r="FBW2372" s="14"/>
      <c r="FBX2372" s="14"/>
      <c r="FBY2372" s="14"/>
      <c r="FBZ2372" s="14"/>
      <c r="FCA2372" s="14"/>
      <c r="FCB2372" s="14"/>
      <c r="FCC2372" s="14"/>
      <c r="FCD2372" s="14"/>
      <c r="FCE2372" s="14"/>
      <c r="FCF2372" s="14"/>
      <c r="FCG2372" s="14"/>
      <c r="FCH2372" s="14"/>
      <c r="FCI2372" s="14"/>
      <c r="FCJ2372" s="14"/>
      <c r="FCK2372" s="14"/>
      <c r="FCL2372" s="14"/>
      <c r="FCM2372" s="14"/>
      <c r="FCN2372" s="14"/>
      <c r="FCO2372" s="14"/>
      <c r="FCP2372" s="14"/>
      <c r="FCQ2372" s="14"/>
      <c r="FCR2372" s="14"/>
      <c r="FCS2372" s="14"/>
      <c r="FCT2372" s="14"/>
      <c r="FCU2372" s="14"/>
      <c r="FCV2372" s="14"/>
      <c r="FCW2372" s="14"/>
      <c r="FCX2372" s="14"/>
      <c r="FCY2372" s="14"/>
      <c r="FCZ2372" s="14"/>
      <c r="FDA2372" s="14"/>
      <c r="FDB2372" s="14"/>
      <c r="FDC2372" s="14"/>
      <c r="FDD2372" s="14"/>
      <c r="FDE2372" s="14"/>
      <c r="FDF2372" s="14"/>
      <c r="FDG2372" s="14"/>
      <c r="FDH2372" s="14"/>
      <c r="FDI2372" s="14"/>
      <c r="FDJ2372" s="14"/>
      <c r="FDK2372" s="14"/>
      <c r="FDL2372" s="14"/>
      <c r="FDM2372" s="14"/>
      <c r="FDN2372" s="14"/>
      <c r="FDO2372" s="14"/>
      <c r="FDP2372" s="14"/>
      <c r="FDQ2372" s="14"/>
      <c r="FDR2372" s="14"/>
      <c r="FDS2372" s="14"/>
      <c r="FDT2372" s="14"/>
      <c r="FDU2372" s="14"/>
      <c r="FDV2372" s="14"/>
      <c r="FDW2372" s="14"/>
      <c r="FDX2372" s="14"/>
      <c r="FDY2372" s="14"/>
      <c r="FDZ2372" s="14"/>
      <c r="FEA2372" s="14"/>
      <c r="FEB2372" s="14"/>
      <c r="FEC2372" s="14"/>
      <c r="FED2372" s="14"/>
      <c r="FEE2372" s="14"/>
      <c r="FEF2372" s="14"/>
      <c r="FEG2372" s="14"/>
      <c r="FEH2372" s="14"/>
      <c r="FEI2372" s="14"/>
      <c r="FEJ2372" s="14"/>
      <c r="FEK2372" s="14"/>
      <c r="FEL2372" s="14"/>
      <c r="FEM2372" s="14"/>
      <c r="FEN2372" s="14"/>
      <c r="FEO2372" s="14"/>
      <c r="FEP2372" s="14"/>
      <c r="FEQ2372" s="14"/>
      <c r="FER2372" s="14"/>
      <c r="FES2372" s="14"/>
      <c r="FET2372" s="14"/>
      <c r="FEU2372" s="14"/>
      <c r="FEV2372" s="14"/>
      <c r="FEW2372" s="14"/>
      <c r="FEX2372" s="14"/>
      <c r="FEY2372" s="14"/>
      <c r="FEZ2372" s="14"/>
      <c r="FFA2372" s="14"/>
      <c r="FFB2372" s="14"/>
      <c r="FFC2372" s="14"/>
      <c r="FFD2372" s="14"/>
      <c r="FFE2372" s="14"/>
      <c r="FFF2372" s="14"/>
      <c r="FFG2372" s="14"/>
      <c r="FFH2372" s="14"/>
      <c r="FFI2372" s="14"/>
      <c r="FFJ2372" s="14"/>
      <c r="FFK2372" s="14"/>
      <c r="FFL2372" s="14"/>
      <c r="FFM2372" s="14"/>
      <c r="FFN2372" s="14"/>
      <c r="FFO2372" s="14"/>
      <c r="FFP2372" s="14"/>
      <c r="FFQ2372" s="14"/>
      <c r="FFR2372" s="14"/>
      <c r="FFS2372" s="14"/>
      <c r="FFT2372" s="14"/>
      <c r="FFU2372" s="14"/>
      <c r="FFV2372" s="14"/>
      <c r="FFW2372" s="14"/>
      <c r="FFX2372" s="14"/>
      <c r="FFY2372" s="14"/>
      <c r="FFZ2372" s="14"/>
      <c r="FGA2372" s="14"/>
      <c r="FGB2372" s="14"/>
      <c r="FGC2372" s="14"/>
      <c r="FGD2372" s="14"/>
      <c r="FGE2372" s="14"/>
      <c r="FGF2372" s="14"/>
      <c r="FGG2372" s="14"/>
      <c r="FGH2372" s="14"/>
      <c r="FGI2372" s="14"/>
      <c r="FGJ2372" s="14"/>
      <c r="FGK2372" s="14"/>
      <c r="FGL2372" s="14"/>
      <c r="FGM2372" s="14"/>
      <c r="FGN2372" s="14"/>
      <c r="FGO2372" s="14"/>
      <c r="FGP2372" s="14"/>
      <c r="FGQ2372" s="14"/>
      <c r="FGR2372" s="14"/>
      <c r="FGS2372" s="14"/>
      <c r="FGT2372" s="14"/>
      <c r="FGU2372" s="14"/>
      <c r="FGV2372" s="14"/>
      <c r="FGW2372" s="14"/>
      <c r="FGX2372" s="14"/>
      <c r="FGY2372" s="14"/>
      <c r="FGZ2372" s="14"/>
      <c r="FHA2372" s="14"/>
      <c r="FHB2372" s="14"/>
      <c r="FHC2372" s="14"/>
      <c r="FHD2372" s="14"/>
      <c r="FHE2372" s="14"/>
      <c r="FHF2372" s="14"/>
      <c r="FHG2372" s="14"/>
      <c r="FHH2372" s="14"/>
      <c r="FHI2372" s="14"/>
      <c r="FHJ2372" s="14"/>
      <c r="FHK2372" s="14"/>
      <c r="FHL2372" s="14"/>
      <c r="FHM2372" s="14"/>
      <c r="FHN2372" s="14"/>
      <c r="FHO2372" s="14"/>
      <c r="FHP2372" s="14"/>
      <c r="FHQ2372" s="14"/>
      <c r="FHR2372" s="14"/>
      <c r="FHS2372" s="14"/>
      <c r="FHT2372" s="14"/>
      <c r="FHU2372" s="14"/>
      <c r="FHV2372" s="14"/>
      <c r="FHW2372" s="14"/>
      <c r="FHX2372" s="14"/>
      <c r="FHY2372" s="14"/>
      <c r="FHZ2372" s="14"/>
      <c r="FIA2372" s="14"/>
      <c r="FIB2372" s="14"/>
      <c r="FIC2372" s="14"/>
      <c r="FID2372" s="14"/>
      <c r="FIE2372" s="14"/>
      <c r="FIF2372" s="14"/>
      <c r="FIG2372" s="14"/>
      <c r="FIH2372" s="14"/>
      <c r="FII2372" s="14"/>
      <c r="FIJ2372" s="14"/>
      <c r="FIK2372" s="14"/>
      <c r="FIL2372" s="14"/>
      <c r="FIM2372" s="14"/>
      <c r="FIN2372" s="14"/>
      <c r="FIO2372" s="14"/>
      <c r="FIP2372" s="14"/>
      <c r="FIQ2372" s="14"/>
      <c r="FIR2372" s="14"/>
      <c r="FIS2372" s="14"/>
      <c r="FIT2372" s="14"/>
      <c r="FIU2372" s="14"/>
      <c r="FIV2372" s="14"/>
      <c r="FIW2372" s="14"/>
      <c r="FIX2372" s="14"/>
      <c r="FIY2372" s="14"/>
      <c r="FIZ2372" s="14"/>
      <c r="FJA2372" s="14"/>
      <c r="FJB2372" s="14"/>
      <c r="FJC2372" s="14"/>
      <c r="FJD2372" s="14"/>
      <c r="FJE2372" s="14"/>
      <c r="FJF2372" s="14"/>
      <c r="FJG2372" s="14"/>
      <c r="FJH2372" s="14"/>
      <c r="FJI2372" s="14"/>
      <c r="FJJ2372" s="14"/>
      <c r="FJK2372" s="14"/>
      <c r="FJL2372" s="14"/>
      <c r="FJM2372" s="14"/>
      <c r="FJN2372" s="14"/>
      <c r="FJO2372" s="14"/>
      <c r="FJP2372" s="14"/>
      <c r="FJQ2372" s="14"/>
      <c r="FJR2372" s="14"/>
      <c r="FJS2372" s="14"/>
      <c r="FJT2372" s="14"/>
      <c r="FJU2372" s="14"/>
      <c r="FJV2372" s="14"/>
      <c r="FJW2372" s="14"/>
      <c r="FJX2372" s="14"/>
      <c r="FJY2372" s="14"/>
      <c r="FJZ2372" s="14"/>
      <c r="FKA2372" s="14"/>
      <c r="FKB2372" s="14"/>
      <c r="FKC2372" s="14"/>
      <c r="FKD2372" s="14"/>
      <c r="FKE2372" s="14"/>
      <c r="FKF2372" s="14"/>
      <c r="FKG2372" s="14"/>
      <c r="FKH2372" s="14"/>
      <c r="FKI2372" s="14"/>
      <c r="FKJ2372" s="14"/>
      <c r="FKK2372" s="14"/>
      <c r="FKL2372" s="14"/>
      <c r="FKM2372" s="14"/>
      <c r="FKN2372" s="14"/>
      <c r="FKO2372" s="14"/>
      <c r="FKP2372" s="14"/>
      <c r="FKQ2372" s="14"/>
      <c r="FKR2372" s="14"/>
      <c r="FKS2372" s="14"/>
      <c r="FKT2372" s="14"/>
      <c r="FKU2372" s="14"/>
      <c r="FKV2372" s="14"/>
      <c r="FKW2372" s="14"/>
      <c r="FKX2372" s="14"/>
      <c r="FKY2372" s="14"/>
      <c r="FKZ2372" s="14"/>
      <c r="FLA2372" s="14"/>
      <c r="FLB2372" s="14"/>
      <c r="FLC2372" s="14"/>
      <c r="FLD2372" s="14"/>
      <c r="FLE2372" s="14"/>
      <c r="FLF2372" s="14"/>
      <c r="FLG2372" s="14"/>
      <c r="FLH2372" s="14"/>
      <c r="FLI2372" s="14"/>
      <c r="FLJ2372" s="14"/>
      <c r="FLK2372" s="14"/>
      <c r="FLL2372" s="14"/>
      <c r="FLM2372" s="14"/>
      <c r="FLN2372" s="14"/>
      <c r="FLO2372" s="14"/>
      <c r="FLP2372" s="14"/>
      <c r="FLQ2372" s="14"/>
      <c r="FLR2372" s="14"/>
      <c r="FLS2372" s="14"/>
      <c r="FLT2372" s="14"/>
      <c r="FLU2372" s="14"/>
      <c r="FLV2372" s="14"/>
      <c r="FLW2372" s="14"/>
      <c r="FLX2372" s="14"/>
      <c r="FLY2372" s="14"/>
      <c r="FLZ2372" s="14"/>
      <c r="FMA2372" s="14"/>
      <c r="FMB2372" s="14"/>
      <c r="FMC2372" s="14"/>
      <c r="FMD2372" s="14"/>
      <c r="FME2372" s="14"/>
      <c r="FMF2372" s="14"/>
      <c r="FMG2372" s="14"/>
      <c r="FMH2372" s="14"/>
      <c r="FMI2372" s="14"/>
      <c r="FMJ2372" s="14"/>
      <c r="FMK2372" s="14"/>
      <c r="FML2372" s="14"/>
      <c r="FMM2372" s="14"/>
      <c r="FMN2372" s="14"/>
      <c r="FMO2372" s="14"/>
      <c r="FMP2372" s="14"/>
      <c r="FMQ2372" s="14"/>
      <c r="FMR2372" s="14"/>
      <c r="FMS2372" s="14"/>
      <c r="FMT2372" s="14"/>
      <c r="FMU2372" s="14"/>
      <c r="FMV2372" s="14"/>
      <c r="FMW2372" s="14"/>
      <c r="FMX2372" s="14"/>
      <c r="FMY2372" s="14"/>
      <c r="FMZ2372" s="14"/>
      <c r="FNA2372" s="14"/>
      <c r="FNB2372" s="14"/>
      <c r="FNC2372" s="14"/>
      <c r="FND2372" s="14"/>
      <c r="FNE2372" s="14"/>
      <c r="FNF2372" s="14"/>
      <c r="FNG2372" s="14"/>
      <c r="FNH2372" s="14"/>
      <c r="FNI2372" s="14"/>
      <c r="FNJ2372" s="14"/>
      <c r="FNK2372" s="14"/>
      <c r="FNL2372" s="14"/>
      <c r="FNM2372" s="14"/>
      <c r="FNN2372" s="14"/>
      <c r="FNO2372" s="14"/>
      <c r="FNP2372" s="14"/>
      <c r="FNQ2372" s="14"/>
      <c r="FNR2372" s="14"/>
      <c r="FNS2372" s="14"/>
      <c r="FNT2372" s="14"/>
      <c r="FNU2372" s="14"/>
      <c r="FNV2372" s="14"/>
      <c r="FNW2372" s="14"/>
      <c r="FNX2372" s="14"/>
      <c r="FNY2372" s="14"/>
      <c r="FNZ2372" s="14"/>
      <c r="FOA2372" s="14"/>
      <c r="FOB2372" s="14"/>
      <c r="FOC2372" s="14"/>
      <c r="FOD2372" s="14"/>
      <c r="FOE2372" s="14"/>
      <c r="FOF2372" s="14"/>
      <c r="FOG2372" s="14"/>
      <c r="FOH2372" s="14"/>
      <c r="FOI2372" s="14"/>
      <c r="FOJ2372" s="14"/>
      <c r="FOK2372" s="14"/>
      <c r="FOL2372" s="14"/>
      <c r="FOM2372" s="14"/>
      <c r="FON2372" s="14"/>
      <c r="FOO2372" s="14"/>
      <c r="FOP2372" s="14"/>
      <c r="FOQ2372" s="14"/>
      <c r="FOR2372" s="14"/>
      <c r="FOS2372" s="14"/>
      <c r="FOT2372" s="14"/>
      <c r="FOU2372" s="14"/>
      <c r="FOV2372" s="14"/>
      <c r="FOW2372" s="14"/>
      <c r="FOX2372" s="14"/>
      <c r="FOY2372" s="14"/>
      <c r="FOZ2372" s="14"/>
      <c r="FPA2372" s="14"/>
      <c r="FPB2372" s="14"/>
      <c r="FPC2372" s="14"/>
      <c r="FPD2372" s="14"/>
      <c r="FPE2372" s="14"/>
      <c r="FPF2372" s="14"/>
      <c r="FPG2372" s="14"/>
      <c r="FPH2372" s="14"/>
      <c r="FPI2372" s="14"/>
      <c r="FPJ2372" s="14"/>
      <c r="FPK2372" s="14"/>
      <c r="FPL2372" s="14"/>
      <c r="FPM2372" s="14"/>
      <c r="FPN2372" s="14"/>
      <c r="FPO2372" s="14"/>
      <c r="FPP2372" s="14"/>
      <c r="FPQ2372" s="14"/>
      <c r="FPR2372" s="14"/>
      <c r="FPS2372" s="14"/>
      <c r="FPT2372" s="14"/>
      <c r="FPU2372" s="14"/>
      <c r="FPV2372" s="14"/>
      <c r="FPW2372" s="14"/>
      <c r="FPX2372" s="14"/>
      <c r="FPY2372" s="14"/>
      <c r="FPZ2372" s="14"/>
      <c r="FQA2372" s="14"/>
      <c r="FQB2372" s="14"/>
      <c r="FQC2372" s="14"/>
      <c r="FQD2372" s="14"/>
      <c r="FQE2372" s="14"/>
      <c r="FQF2372" s="14"/>
      <c r="FQG2372" s="14"/>
      <c r="FQH2372" s="14"/>
      <c r="FQI2372" s="14"/>
      <c r="FQJ2372" s="14"/>
      <c r="FQK2372" s="14"/>
      <c r="FQL2372" s="14"/>
      <c r="FQM2372" s="14"/>
      <c r="FQN2372" s="14"/>
      <c r="FQO2372" s="14"/>
      <c r="FQP2372" s="14"/>
      <c r="FQQ2372" s="14"/>
      <c r="FQR2372" s="14"/>
      <c r="FQS2372" s="14"/>
      <c r="FQT2372" s="14"/>
      <c r="FQU2372" s="14"/>
      <c r="FQV2372" s="14"/>
      <c r="FQW2372" s="14"/>
      <c r="FQX2372" s="14"/>
      <c r="FQY2372" s="14"/>
      <c r="FQZ2372" s="14"/>
      <c r="FRA2372" s="14"/>
      <c r="FRB2372" s="14"/>
      <c r="FRC2372" s="14"/>
      <c r="FRD2372" s="14"/>
      <c r="FRE2372" s="14"/>
      <c r="FRF2372" s="14"/>
      <c r="FRG2372" s="14"/>
      <c r="FRH2372" s="14"/>
      <c r="FRI2372" s="14"/>
      <c r="FRJ2372" s="14"/>
      <c r="FRK2372" s="14"/>
      <c r="FRL2372" s="14"/>
      <c r="FRM2372" s="14"/>
      <c r="FRN2372" s="14"/>
      <c r="FRO2372" s="14"/>
      <c r="FRP2372" s="14"/>
      <c r="FRQ2372" s="14"/>
      <c r="FRR2372" s="14"/>
      <c r="FRS2372" s="14"/>
      <c r="FRT2372" s="14"/>
      <c r="FRU2372" s="14"/>
      <c r="FRV2372" s="14"/>
      <c r="FRW2372" s="14"/>
      <c r="FRX2372" s="14"/>
      <c r="FRY2372" s="14"/>
      <c r="FRZ2372" s="14"/>
      <c r="FSA2372" s="14"/>
      <c r="FSB2372" s="14"/>
      <c r="FSC2372" s="14"/>
      <c r="FSD2372" s="14"/>
      <c r="FSE2372" s="14"/>
      <c r="FSF2372" s="14"/>
      <c r="FSG2372" s="14"/>
      <c r="FSH2372" s="14"/>
      <c r="FSI2372" s="14"/>
      <c r="FSJ2372" s="14"/>
      <c r="FSK2372" s="14"/>
      <c r="FSL2372" s="14"/>
      <c r="FSM2372" s="14"/>
      <c r="FSN2372" s="14"/>
      <c r="FSO2372" s="14"/>
      <c r="FSP2372" s="14"/>
      <c r="FSQ2372" s="14"/>
      <c r="FSR2372" s="14"/>
      <c r="FSS2372" s="14"/>
      <c r="FST2372" s="14"/>
      <c r="FSU2372" s="14"/>
      <c r="FSV2372" s="14"/>
      <c r="FSW2372" s="14"/>
      <c r="FSX2372" s="14"/>
      <c r="FSY2372" s="14"/>
      <c r="FSZ2372" s="14"/>
      <c r="FTA2372" s="14"/>
      <c r="FTB2372" s="14"/>
      <c r="FTC2372" s="14"/>
      <c r="FTD2372" s="14"/>
      <c r="FTE2372" s="14"/>
      <c r="FTF2372" s="14"/>
      <c r="FTG2372" s="14"/>
      <c r="FTH2372" s="14"/>
      <c r="FTI2372" s="14"/>
      <c r="FTJ2372" s="14"/>
      <c r="FTK2372" s="14"/>
      <c r="FTL2372" s="14"/>
      <c r="FTM2372" s="14"/>
      <c r="FTN2372" s="14"/>
      <c r="FTO2372" s="14"/>
      <c r="FTP2372" s="14"/>
      <c r="FTQ2372" s="14"/>
      <c r="FTR2372" s="14"/>
      <c r="FTS2372" s="14"/>
      <c r="FTT2372" s="14"/>
      <c r="FTU2372" s="14"/>
      <c r="FTV2372" s="14"/>
      <c r="FTW2372" s="14"/>
      <c r="FTX2372" s="14"/>
      <c r="FTY2372" s="14"/>
      <c r="FTZ2372" s="14"/>
      <c r="FUA2372" s="14"/>
      <c r="FUB2372" s="14"/>
      <c r="FUC2372" s="14"/>
      <c r="FUD2372" s="14"/>
      <c r="FUE2372" s="14"/>
      <c r="FUF2372" s="14"/>
      <c r="FUG2372" s="14"/>
      <c r="FUH2372" s="14"/>
      <c r="FUI2372" s="14"/>
      <c r="FUJ2372" s="14"/>
      <c r="FUK2372" s="14"/>
      <c r="FUL2372" s="14"/>
      <c r="FUM2372" s="14"/>
      <c r="FUN2372" s="14"/>
      <c r="FUO2372" s="14"/>
      <c r="FUP2372" s="14"/>
      <c r="FUQ2372" s="14"/>
      <c r="FUR2372" s="14"/>
      <c r="FUS2372" s="14"/>
      <c r="FUT2372" s="14"/>
      <c r="FUU2372" s="14"/>
      <c r="FUV2372" s="14"/>
      <c r="FUW2372" s="14"/>
      <c r="FUX2372" s="14"/>
      <c r="FUY2372" s="14"/>
      <c r="FUZ2372" s="14"/>
      <c r="FVA2372" s="14"/>
      <c r="FVB2372" s="14"/>
      <c r="FVC2372" s="14"/>
      <c r="FVD2372" s="14"/>
      <c r="FVE2372" s="14"/>
      <c r="FVF2372" s="14"/>
      <c r="FVG2372" s="14"/>
      <c r="FVH2372" s="14"/>
      <c r="FVI2372" s="14"/>
      <c r="FVJ2372" s="14"/>
      <c r="FVK2372" s="14"/>
      <c r="FVL2372" s="14"/>
      <c r="FVM2372" s="14"/>
      <c r="FVN2372" s="14"/>
      <c r="FVO2372" s="14"/>
      <c r="FVP2372" s="14"/>
      <c r="FVQ2372" s="14"/>
      <c r="FVR2372" s="14"/>
      <c r="FVS2372" s="14"/>
      <c r="FVT2372" s="14"/>
      <c r="FVU2372" s="14"/>
      <c r="FVV2372" s="14"/>
      <c r="FVW2372" s="14"/>
      <c r="FVX2372" s="14"/>
      <c r="FVY2372" s="14"/>
      <c r="FVZ2372" s="14"/>
      <c r="FWA2372" s="14"/>
      <c r="FWB2372" s="14"/>
      <c r="FWC2372" s="14"/>
      <c r="FWD2372" s="14"/>
      <c r="FWE2372" s="14"/>
      <c r="FWF2372" s="14"/>
      <c r="FWG2372" s="14"/>
      <c r="FWH2372" s="14"/>
      <c r="FWI2372" s="14"/>
      <c r="FWJ2372" s="14"/>
      <c r="FWK2372" s="14"/>
      <c r="FWL2372" s="14"/>
      <c r="FWM2372" s="14"/>
      <c r="FWN2372" s="14"/>
      <c r="FWO2372" s="14"/>
      <c r="FWP2372" s="14"/>
      <c r="FWQ2372" s="14"/>
      <c r="FWR2372" s="14"/>
      <c r="FWS2372" s="14"/>
      <c r="FWT2372" s="14"/>
      <c r="FWU2372" s="14"/>
      <c r="FWV2372" s="14"/>
      <c r="FWW2372" s="14"/>
      <c r="FWX2372" s="14"/>
      <c r="FWY2372" s="14"/>
      <c r="FWZ2372" s="14"/>
      <c r="FXA2372" s="14"/>
      <c r="FXB2372" s="14"/>
      <c r="FXC2372" s="14"/>
      <c r="FXD2372" s="14"/>
      <c r="FXE2372" s="14"/>
      <c r="FXF2372" s="14"/>
      <c r="FXG2372" s="14"/>
      <c r="FXH2372" s="14"/>
      <c r="FXI2372" s="14"/>
      <c r="FXJ2372" s="14"/>
      <c r="FXK2372" s="14"/>
      <c r="FXL2372" s="14"/>
      <c r="FXM2372" s="14"/>
      <c r="FXN2372" s="14"/>
      <c r="FXO2372" s="14"/>
      <c r="FXP2372" s="14"/>
      <c r="FXQ2372" s="14"/>
      <c r="FXR2372" s="14"/>
      <c r="FXS2372" s="14"/>
      <c r="FXT2372" s="14"/>
      <c r="FXU2372" s="14"/>
      <c r="FXV2372" s="14"/>
      <c r="FXW2372" s="14"/>
      <c r="FXX2372" s="14"/>
      <c r="FXY2372" s="14"/>
      <c r="FXZ2372" s="14"/>
      <c r="FYA2372" s="14"/>
      <c r="FYB2372" s="14"/>
      <c r="FYC2372" s="14"/>
      <c r="FYD2372" s="14"/>
      <c r="FYE2372" s="14"/>
      <c r="FYF2372" s="14"/>
      <c r="FYG2372" s="14"/>
      <c r="FYH2372" s="14"/>
      <c r="FYI2372" s="14"/>
      <c r="FYJ2372" s="14"/>
      <c r="FYK2372" s="14"/>
      <c r="FYL2372" s="14"/>
      <c r="FYM2372" s="14"/>
      <c r="FYN2372" s="14"/>
      <c r="FYO2372" s="14"/>
      <c r="FYP2372" s="14"/>
      <c r="FYQ2372" s="14"/>
      <c r="FYR2372" s="14"/>
      <c r="FYS2372" s="14"/>
      <c r="FYT2372" s="14"/>
      <c r="FYU2372" s="14"/>
      <c r="FYV2372" s="14"/>
      <c r="FYW2372" s="14"/>
      <c r="FYX2372" s="14"/>
      <c r="FYY2372" s="14"/>
      <c r="FYZ2372" s="14"/>
      <c r="FZA2372" s="14"/>
      <c r="FZB2372" s="14"/>
      <c r="FZC2372" s="14"/>
      <c r="FZD2372" s="14"/>
      <c r="FZE2372" s="14"/>
      <c r="FZF2372" s="14"/>
      <c r="FZG2372" s="14"/>
      <c r="FZH2372" s="14"/>
      <c r="FZI2372" s="14"/>
      <c r="FZJ2372" s="14"/>
      <c r="FZK2372" s="14"/>
      <c r="FZL2372" s="14"/>
      <c r="FZM2372" s="14"/>
      <c r="FZN2372" s="14"/>
      <c r="FZO2372" s="14"/>
      <c r="FZP2372" s="14"/>
      <c r="FZQ2372" s="14"/>
      <c r="FZR2372" s="14"/>
      <c r="FZS2372" s="14"/>
      <c r="FZT2372" s="14"/>
      <c r="FZU2372" s="14"/>
      <c r="FZV2372" s="14"/>
      <c r="FZW2372" s="14"/>
      <c r="FZX2372" s="14"/>
      <c r="FZY2372" s="14"/>
      <c r="FZZ2372" s="14"/>
      <c r="GAA2372" s="14"/>
      <c r="GAB2372" s="14"/>
      <c r="GAC2372" s="14"/>
      <c r="GAD2372" s="14"/>
      <c r="GAE2372" s="14"/>
      <c r="GAF2372" s="14"/>
      <c r="GAG2372" s="14"/>
      <c r="GAH2372" s="14"/>
      <c r="GAI2372" s="14"/>
      <c r="GAJ2372" s="14"/>
      <c r="GAK2372" s="14"/>
      <c r="GAL2372" s="14"/>
      <c r="GAM2372" s="14"/>
      <c r="GAN2372" s="14"/>
      <c r="GAO2372" s="14"/>
      <c r="GAP2372" s="14"/>
      <c r="GAQ2372" s="14"/>
      <c r="GAR2372" s="14"/>
      <c r="GAS2372" s="14"/>
      <c r="GAT2372" s="14"/>
      <c r="GAU2372" s="14"/>
      <c r="GAV2372" s="14"/>
      <c r="GAW2372" s="14"/>
      <c r="GAX2372" s="14"/>
      <c r="GAY2372" s="14"/>
      <c r="GAZ2372" s="14"/>
      <c r="GBA2372" s="14"/>
      <c r="GBB2372" s="14"/>
      <c r="GBC2372" s="14"/>
      <c r="GBD2372" s="14"/>
      <c r="GBE2372" s="14"/>
      <c r="GBF2372" s="14"/>
      <c r="GBG2372" s="14"/>
      <c r="GBH2372" s="14"/>
      <c r="GBI2372" s="14"/>
      <c r="GBJ2372" s="14"/>
      <c r="GBK2372" s="14"/>
      <c r="GBL2372" s="14"/>
      <c r="GBM2372" s="14"/>
      <c r="GBN2372" s="14"/>
      <c r="GBO2372" s="14"/>
      <c r="GBP2372" s="14"/>
      <c r="GBQ2372" s="14"/>
      <c r="GBR2372" s="14"/>
      <c r="GBS2372" s="14"/>
      <c r="GBT2372" s="14"/>
      <c r="GBU2372" s="14"/>
      <c r="GBV2372" s="14"/>
      <c r="GBW2372" s="14"/>
      <c r="GBX2372" s="14"/>
      <c r="GBY2372" s="14"/>
      <c r="GBZ2372" s="14"/>
      <c r="GCA2372" s="14"/>
      <c r="GCB2372" s="14"/>
      <c r="GCC2372" s="14"/>
      <c r="GCD2372" s="14"/>
      <c r="GCE2372" s="14"/>
      <c r="GCF2372" s="14"/>
      <c r="GCG2372" s="14"/>
      <c r="GCH2372" s="14"/>
      <c r="GCI2372" s="14"/>
      <c r="GCJ2372" s="14"/>
      <c r="GCK2372" s="14"/>
      <c r="GCL2372" s="14"/>
      <c r="GCM2372" s="14"/>
      <c r="GCN2372" s="14"/>
      <c r="GCO2372" s="14"/>
      <c r="GCP2372" s="14"/>
      <c r="GCQ2372" s="14"/>
      <c r="GCR2372" s="14"/>
      <c r="GCS2372" s="14"/>
      <c r="GCT2372" s="14"/>
      <c r="GCU2372" s="14"/>
      <c r="GCV2372" s="14"/>
      <c r="GCW2372" s="14"/>
      <c r="GCX2372" s="14"/>
      <c r="GCY2372" s="14"/>
      <c r="GCZ2372" s="14"/>
      <c r="GDA2372" s="14"/>
      <c r="GDB2372" s="14"/>
      <c r="GDC2372" s="14"/>
      <c r="GDD2372" s="14"/>
      <c r="GDE2372" s="14"/>
      <c r="GDF2372" s="14"/>
      <c r="GDG2372" s="14"/>
      <c r="GDH2372" s="14"/>
      <c r="GDI2372" s="14"/>
      <c r="GDJ2372" s="14"/>
      <c r="GDK2372" s="14"/>
      <c r="GDL2372" s="14"/>
      <c r="GDM2372" s="14"/>
      <c r="GDN2372" s="14"/>
      <c r="GDO2372" s="14"/>
      <c r="GDP2372" s="14"/>
      <c r="GDQ2372" s="14"/>
      <c r="GDR2372" s="14"/>
      <c r="GDS2372" s="14"/>
      <c r="GDT2372" s="14"/>
      <c r="GDU2372" s="14"/>
      <c r="GDV2372" s="14"/>
      <c r="GDW2372" s="14"/>
      <c r="GDX2372" s="14"/>
      <c r="GDY2372" s="14"/>
      <c r="GDZ2372" s="14"/>
      <c r="GEA2372" s="14"/>
      <c r="GEB2372" s="14"/>
      <c r="GEC2372" s="14"/>
      <c r="GED2372" s="14"/>
      <c r="GEE2372" s="14"/>
      <c r="GEF2372" s="14"/>
      <c r="GEG2372" s="14"/>
      <c r="GEH2372" s="14"/>
      <c r="GEI2372" s="14"/>
      <c r="GEJ2372" s="14"/>
      <c r="GEK2372" s="14"/>
      <c r="GEL2372" s="14"/>
      <c r="GEM2372" s="14"/>
      <c r="GEN2372" s="14"/>
      <c r="GEO2372" s="14"/>
      <c r="GEP2372" s="14"/>
      <c r="GEQ2372" s="14"/>
      <c r="GER2372" s="14"/>
      <c r="GES2372" s="14"/>
      <c r="GET2372" s="14"/>
      <c r="GEU2372" s="14"/>
      <c r="GEV2372" s="14"/>
      <c r="GEW2372" s="14"/>
      <c r="GEX2372" s="14"/>
      <c r="GEY2372" s="14"/>
      <c r="GEZ2372" s="14"/>
      <c r="GFA2372" s="14"/>
      <c r="GFB2372" s="14"/>
      <c r="GFC2372" s="14"/>
      <c r="GFD2372" s="14"/>
      <c r="GFE2372" s="14"/>
      <c r="GFF2372" s="14"/>
      <c r="GFG2372" s="14"/>
      <c r="GFH2372" s="14"/>
      <c r="GFI2372" s="14"/>
      <c r="GFJ2372" s="14"/>
      <c r="GFK2372" s="14"/>
      <c r="GFL2372" s="14"/>
      <c r="GFM2372" s="14"/>
      <c r="GFN2372" s="14"/>
      <c r="GFO2372" s="14"/>
      <c r="GFP2372" s="14"/>
      <c r="GFQ2372" s="14"/>
      <c r="GFR2372" s="14"/>
      <c r="GFS2372" s="14"/>
      <c r="GFT2372" s="14"/>
      <c r="GFU2372" s="14"/>
      <c r="GFV2372" s="14"/>
      <c r="GFW2372" s="14"/>
      <c r="GFX2372" s="14"/>
      <c r="GFY2372" s="14"/>
      <c r="GFZ2372" s="14"/>
      <c r="GGA2372" s="14"/>
      <c r="GGB2372" s="14"/>
      <c r="GGC2372" s="14"/>
      <c r="GGD2372" s="14"/>
      <c r="GGE2372" s="14"/>
      <c r="GGF2372" s="14"/>
      <c r="GGG2372" s="14"/>
      <c r="GGH2372" s="14"/>
      <c r="GGI2372" s="14"/>
      <c r="GGJ2372" s="14"/>
      <c r="GGK2372" s="14"/>
      <c r="GGL2372" s="14"/>
      <c r="GGM2372" s="14"/>
      <c r="GGN2372" s="14"/>
      <c r="GGO2372" s="14"/>
      <c r="GGP2372" s="14"/>
      <c r="GGQ2372" s="14"/>
      <c r="GGR2372" s="14"/>
      <c r="GGS2372" s="14"/>
      <c r="GGT2372" s="14"/>
      <c r="GGU2372" s="14"/>
      <c r="GGV2372" s="14"/>
      <c r="GGW2372" s="14"/>
      <c r="GGX2372" s="14"/>
      <c r="GGY2372" s="14"/>
      <c r="GGZ2372" s="14"/>
      <c r="GHA2372" s="14"/>
      <c r="GHB2372" s="14"/>
      <c r="GHC2372" s="14"/>
      <c r="GHD2372" s="14"/>
      <c r="GHE2372" s="14"/>
      <c r="GHF2372" s="14"/>
      <c r="GHG2372" s="14"/>
      <c r="GHH2372" s="14"/>
      <c r="GHI2372" s="14"/>
      <c r="GHJ2372" s="14"/>
      <c r="GHK2372" s="14"/>
      <c r="GHL2372" s="14"/>
      <c r="GHM2372" s="14"/>
      <c r="GHN2372" s="14"/>
      <c r="GHO2372" s="14"/>
      <c r="GHP2372" s="14"/>
      <c r="GHQ2372" s="14"/>
      <c r="GHR2372" s="14"/>
      <c r="GHS2372" s="14"/>
      <c r="GHT2372" s="14"/>
      <c r="GHU2372" s="14"/>
      <c r="GHV2372" s="14"/>
      <c r="GHW2372" s="14"/>
      <c r="GHX2372" s="14"/>
      <c r="GHY2372" s="14"/>
      <c r="GHZ2372" s="14"/>
      <c r="GIA2372" s="14"/>
      <c r="GIB2372" s="14"/>
      <c r="GIC2372" s="14"/>
      <c r="GID2372" s="14"/>
      <c r="GIE2372" s="14"/>
      <c r="GIF2372" s="14"/>
      <c r="GIG2372" s="14"/>
      <c r="GIH2372" s="14"/>
      <c r="GII2372" s="14"/>
      <c r="GIJ2372" s="14"/>
      <c r="GIK2372" s="14"/>
      <c r="GIL2372" s="14"/>
      <c r="GIM2372" s="14"/>
      <c r="GIN2372" s="14"/>
      <c r="GIO2372" s="14"/>
      <c r="GIP2372" s="14"/>
      <c r="GIQ2372" s="14"/>
      <c r="GIR2372" s="14"/>
      <c r="GIS2372" s="14"/>
      <c r="GIT2372" s="14"/>
      <c r="GIU2372" s="14"/>
      <c r="GIV2372" s="14"/>
      <c r="GIW2372" s="14"/>
      <c r="GIX2372" s="14"/>
      <c r="GIY2372" s="14"/>
      <c r="GIZ2372" s="14"/>
      <c r="GJA2372" s="14"/>
      <c r="GJB2372" s="14"/>
      <c r="GJC2372" s="14"/>
      <c r="GJD2372" s="14"/>
      <c r="GJE2372" s="14"/>
      <c r="GJF2372" s="14"/>
      <c r="GJG2372" s="14"/>
      <c r="GJH2372" s="14"/>
      <c r="GJI2372" s="14"/>
      <c r="GJJ2372" s="14"/>
      <c r="GJK2372" s="14"/>
      <c r="GJL2372" s="14"/>
      <c r="GJM2372" s="14"/>
      <c r="GJN2372" s="14"/>
      <c r="GJO2372" s="14"/>
      <c r="GJP2372" s="14"/>
      <c r="GJQ2372" s="14"/>
      <c r="GJR2372" s="14"/>
      <c r="GJS2372" s="14"/>
      <c r="GJT2372" s="14"/>
      <c r="GJU2372" s="14"/>
      <c r="GJV2372" s="14"/>
      <c r="GJW2372" s="14"/>
      <c r="GJX2372" s="14"/>
      <c r="GJY2372" s="14"/>
      <c r="GJZ2372" s="14"/>
      <c r="GKA2372" s="14"/>
      <c r="GKB2372" s="14"/>
      <c r="GKC2372" s="14"/>
      <c r="GKD2372" s="14"/>
      <c r="GKE2372" s="14"/>
      <c r="GKF2372" s="14"/>
      <c r="GKG2372" s="14"/>
      <c r="GKH2372" s="14"/>
      <c r="GKI2372" s="14"/>
      <c r="GKJ2372" s="14"/>
      <c r="GKK2372" s="14"/>
      <c r="GKL2372" s="14"/>
      <c r="GKM2372" s="14"/>
      <c r="GKN2372" s="14"/>
      <c r="GKO2372" s="14"/>
      <c r="GKP2372" s="14"/>
      <c r="GKQ2372" s="14"/>
      <c r="GKR2372" s="14"/>
      <c r="GKS2372" s="14"/>
      <c r="GKT2372" s="14"/>
      <c r="GKU2372" s="14"/>
      <c r="GKV2372" s="14"/>
      <c r="GKW2372" s="14"/>
      <c r="GKX2372" s="14"/>
      <c r="GKY2372" s="14"/>
      <c r="GKZ2372" s="14"/>
      <c r="GLA2372" s="14"/>
      <c r="GLB2372" s="14"/>
      <c r="GLC2372" s="14"/>
      <c r="GLD2372" s="14"/>
      <c r="GLE2372" s="14"/>
      <c r="GLF2372" s="14"/>
      <c r="GLG2372" s="14"/>
      <c r="GLH2372" s="14"/>
      <c r="GLI2372" s="14"/>
      <c r="GLJ2372" s="14"/>
      <c r="GLK2372" s="14"/>
      <c r="GLL2372" s="14"/>
      <c r="GLM2372" s="14"/>
      <c r="GLN2372" s="14"/>
      <c r="GLO2372" s="14"/>
      <c r="GLP2372" s="14"/>
      <c r="GLQ2372" s="14"/>
      <c r="GLR2372" s="14"/>
      <c r="GLS2372" s="14"/>
      <c r="GLT2372" s="14"/>
      <c r="GLU2372" s="14"/>
      <c r="GLV2372" s="14"/>
      <c r="GLW2372" s="14"/>
      <c r="GLX2372" s="14"/>
      <c r="GLY2372" s="14"/>
      <c r="GLZ2372" s="14"/>
      <c r="GMA2372" s="14"/>
      <c r="GMB2372" s="14"/>
      <c r="GMC2372" s="14"/>
      <c r="GMD2372" s="14"/>
      <c r="GME2372" s="14"/>
      <c r="GMF2372" s="14"/>
      <c r="GMG2372" s="14"/>
      <c r="GMH2372" s="14"/>
      <c r="GMI2372" s="14"/>
      <c r="GMJ2372" s="14"/>
      <c r="GMK2372" s="14"/>
      <c r="GML2372" s="14"/>
      <c r="GMM2372" s="14"/>
      <c r="GMN2372" s="14"/>
      <c r="GMO2372" s="14"/>
      <c r="GMP2372" s="14"/>
      <c r="GMQ2372" s="14"/>
      <c r="GMR2372" s="14"/>
      <c r="GMS2372" s="14"/>
      <c r="GMT2372" s="14"/>
      <c r="GMU2372" s="14"/>
      <c r="GMV2372" s="14"/>
      <c r="GMW2372" s="14"/>
      <c r="GMX2372" s="14"/>
      <c r="GMY2372" s="14"/>
      <c r="GMZ2372" s="14"/>
      <c r="GNA2372" s="14"/>
      <c r="GNB2372" s="14"/>
      <c r="GNC2372" s="14"/>
      <c r="GND2372" s="14"/>
      <c r="GNE2372" s="14"/>
      <c r="GNF2372" s="14"/>
      <c r="GNG2372" s="14"/>
      <c r="GNH2372" s="14"/>
      <c r="GNI2372" s="14"/>
      <c r="GNJ2372" s="14"/>
      <c r="GNK2372" s="14"/>
      <c r="GNL2372" s="14"/>
      <c r="GNM2372" s="14"/>
      <c r="GNN2372" s="14"/>
      <c r="GNO2372" s="14"/>
      <c r="GNP2372" s="14"/>
      <c r="GNQ2372" s="14"/>
      <c r="GNR2372" s="14"/>
      <c r="GNS2372" s="14"/>
      <c r="GNT2372" s="14"/>
      <c r="GNU2372" s="14"/>
      <c r="GNV2372" s="14"/>
      <c r="GNW2372" s="14"/>
      <c r="GNX2372" s="14"/>
      <c r="GNY2372" s="14"/>
      <c r="GNZ2372" s="14"/>
      <c r="GOA2372" s="14"/>
      <c r="GOB2372" s="14"/>
      <c r="GOC2372" s="14"/>
      <c r="GOD2372" s="14"/>
      <c r="GOE2372" s="14"/>
      <c r="GOF2372" s="14"/>
      <c r="GOG2372" s="14"/>
      <c r="GOH2372" s="14"/>
      <c r="GOI2372" s="14"/>
      <c r="GOJ2372" s="14"/>
      <c r="GOK2372" s="14"/>
      <c r="GOL2372" s="14"/>
      <c r="GOM2372" s="14"/>
      <c r="GON2372" s="14"/>
      <c r="GOO2372" s="14"/>
      <c r="GOP2372" s="14"/>
      <c r="GOQ2372" s="14"/>
      <c r="GOR2372" s="14"/>
      <c r="GOS2372" s="14"/>
      <c r="GOT2372" s="14"/>
      <c r="GOU2372" s="14"/>
      <c r="GOV2372" s="14"/>
      <c r="GOW2372" s="14"/>
      <c r="GOX2372" s="14"/>
      <c r="GOY2372" s="14"/>
      <c r="GOZ2372" s="14"/>
      <c r="GPA2372" s="14"/>
      <c r="GPB2372" s="14"/>
      <c r="GPC2372" s="14"/>
      <c r="GPD2372" s="14"/>
      <c r="GPE2372" s="14"/>
      <c r="GPF2372" s="14"/>
      <c r="GPG2372" s="14"/>
      <c r="GPH2372" s="14"/>
      <c r="GPI2372" s="14"/>
      <c r="GPJ2372" s="14"/>
      <c r="GPK2372" s="14"/>
      <c r="GPL2372" s="14"/>
      <c r="GPM2372" s="14"/>
      <c r="GPN2372" s="14"/>
      <c r="GPO2372" s="14"/>
      <c r="GPP2372" s="14"/>
      <c r="GPQ2372" s="14"/>
      <c r="GPR2372" s="14"/>
      <c r="GPS2372" s="14"/>
      <c r="GPT2372" s="14"/>
      <c r="GPU2372" s="14"/>
      <c r="GPV2372" s="14"/>
      <c r="GPW2372" s="14"/>
      <c r="GPX2372" s="14"/>
      <c r="GPY2372" s="14"/>
      <c r="GPZ2372" s="14"/>
      <c r="GQA2372" s="14"/>
      <c r="GQB2372" s="14"/>
      <c r="GQC2372" s="14"/>
      <c r="GQD2372" s="14"/>
      <c r="GQE2372" s="14"/>
      <c r="GQF2372" s="14"/>
      <c r="GQG2372" s="14"/>
      <c r="GQH2372" s="14"/>
      <c r="GQI2372" s="14"/>
      <c r="GQJ2372" s="14"/>
      <c r="GQK2372" s="14"/>
      <c r="GQL2372" s="14"/>
      <c r="GQM2372" s="14"/>
      <c r="GQN2372" s="14"/>
      <c r="GQO2372" s="14"/>
      <c r="GQP2372" s="14"/>
      <c r="GQQ2372" s="14"/>
      <c r="GQR2372" s="14"/>
      <c r="GQS2372" s="14"/>
      <c r="GQT2372" s="14"/>
      <c r="GQU2372" s="14"/>
      <c r="GQV2372" s="14"/>
      <c r="GQW2372" s="14"/>
      <c r="GQX2372" s="14"/>
      <c r="GQY2372" s="14"/>
      <c r="GQZ2372" s="14"/>
      <c r="GRA2372" s="14"/>
      <c r="GRB2372" s="14"/>
      <c r="GRC2372" s="14"/>
      <c r="GRD2372" s="14"/>
      <c r="GRE2372" s="14"/>
      <c r="GRF2372" s="14"/>
      <c r="GRG2372" s="14"/>
      <c r="GRH2372" s="14"/>
      <c r="GRI2372" s="14"/>
      <c r="GRJ2372" s="14"/>
      <c r="GRK2372" s="14"/>
      <c r="GRL2372" s="14"/>
      <c r="GRM2372" s="14"/>
      <c r="GRN2372" s="14"/>
      <c r="GRO2372" s="14"/>
      <c r="GRP2372" s="14"/>
      <c r="GRQ2372" s="14"/>
      <c r="GRR2372" s="14"/>
      <c r="GRS2372" s="14"/>
      <c r="GRT2372" s="14"/>
      <c r="GRU2372" s="14"/>
      <c r="GRV2372" s="14"/>
      <c r="GRW2372" s="14"/>
      <c r="GRX2372" s="14"/>
      <c r="GRY2372" s="14"/>
      <c r="GRZ2372" s="14"/>
      <c r="GSA2372" s="14"/>
      <c r="GSB2372" s="14"/>
      <c r="GSC2372" s="14"/>
      <c r="GSD2372" s="14"/>
      <c r="GSE2372" s="14"/>
      <c r="GSF2372" s="14"/>
      <c r="GSG2372" s="14"/>
      <c r="GSH2372" s="14"/>
      <c r="GSI2372" s="14"/>
      <c r="GSJ2372" s="14"/>
      <c r="GSK2372" s="14"/>
      <c r="GSL2372" s="14"/>
      <c r="GSM2372" s="14"/>
      <c r="GSN2372" s="14"/>
      <c r="GSO2372" s="14"/>
      <c r="GSP2372" s="14"/>
      <c r="GSQ2372" s="14"/>
      <c r="GSR2372" s="14"/>
      <c r="GSS2372" s="14"/>
      <c r="GST2372" s="14"/>
      <c r="GSU2372" s="14"/>
      <c r="GSV2372" s="14"/>
      <c r="GSW2372" s="14"/>
      <c r="GSX2372" s="14"/>
      <c r="GSY2372" s="14"/>
      <c r="GSZ2372" s="14"/>
      <c r="GTA2372" s="14"/>
      <c r="GTB2372" s="14"/>
      <c r="GTC2372" s="14"/>
      <c r="GTD2372" s="14"/>
      <c r="GTE2372" s="14"/>
      <c r="GTF2372" s="14"/>
      <c r="GTG2372" s="14"/>
      <c r="GTH2372" s="14"/>
      <c r="GTI2372" s="14"/>
      <c r="GTJ2372" s="14"/>
      <c r="GTK2372" s="14"/>
      <c r="GTL2372" s="14"/>
      <c r="GTM2372" s="14"/>
      <c r="GTN2372" s="14"/>
      <c r="GTO2372" s="14"/>
      <c r="GTP2372" s="14"/>
      <c r="GTQ2372" s="14"/>
      <c r="GTR2372" s="14"/>
      <c r="GTS2372" s="14"/>
      <c r="GTT2372" s="14"/>
      <c r="GTU2372" s="14"/>
      <c r="GTV2372" s="14"/>
      <c r="GTW2372" s="14"/>
      <c r="GTX2372" s="14"/>
      <c r="GTY2372" s="14"/>
      <c r="GTZ2372" s="14"/>
      <c r="GUA2372" s="14"/>
      <c r="GUB2372" s="14"/>
      <c r="GUC2372" s="14"/>
      <c r="GUD2372" s="14"/>
      <c r="GUE2372" s="14"/>
      <c r="GUF2372" s="14"/>
      <c r="GUG2372" s="14"/>
      <c r="GUH2372" s="14"/>
      <c r="GUI2372" s="14"/>
      <c r="GUJ2372" s="14"/>
      <c r="GUK2372" s="14"/>
      <c r="GUL2372" s="14"/>
      <c r="GUM2372" s="14"/>
      <c r="GUN2372" s="14"/>
      <c r="GUO2372" s="14"/>
      <c r="GUP2372" s="14"/>
      <c r="GUQ2372" s="14"/>
      <c r="GUR2372" s="14"/>
      <c r="GUS2372" s="14"/>
      <c r="GUT2372" s="14"/>
      <c r="GUU2372" s="14"/>
      <c r="GUV2372" s="14"/>
      <c r="GUW2372" s="14"/>
      <c r="GUX2372" s="14"/>
      <c r="GUY2372" s="14"/>
      <c r="GUZ2372" s="14"/>
      <c r="GVA2372" s="14"/>
      <c r="GVB2372" s="14"/>
      <c r="GVC2372" s="14"/>
      <c r="GVD2372" s="14"/>
      <c r="GVE2372" s="14"/>
      <c r="GVF2372" s="14"/>
      <c r="GVG2372" s="14"/>
      <c r="GVH2372" s="14"/>
      <c r="GVI2372" s="14"/>
      <c r="GVJ2372" s="14"/>
      <c r="GVK2372" s="14"/>
      <c r="GVL2372" s="14"/>
      <c r="GVM2372" s="14"/>
      <c r="GVN2372" s="14"/>
      <c r="GVO2372" s="14"/>
      <c r="GVP2372" s="14"/>
      <c r="GVQ2372" s="14"/>
      <c r="GVR2372" s="14"/>
      <c r="GVS2372" s="14"/>
      <c r="GVT2372" s="14"/>
      <c r="GVU2372" s="14"/>
      <c r="GVV2372" s="14"/>
      <c r="GVW2372" s="14"/>
      <c r="GVX2372" s="14"/>
      <c r="GVY2372" s="14"/>
      <c r="GVZ2372" s="14"/>
      <c r="GWA2372" s="14"/>
      <c r="GWB2372" s="14"/>
      <c r="GWC2372" s="14"/>
      <c r="GWD2372" s="14"/>
      <c r="GWE2372" s="14"/>
      <c r="GWF2372" s="14"/>
      <c r="GWG2372" s="14"/>
      <c r="GWH2372" s="14"/>
      <c r="GWI2372" s="14"/>
      <c r="GWJ2372" s="14"/>
      <c r="GWK2372" s="14"/>
      <c r="GWL2372" s="14"/>
      <c r="GWM2372" s="14"/>
      <c r="GWN2372" s="14"/>
      <c r="GWO2372" s="14"/>
      <c r="GWP2372" s="14"/>
      <c r="GWQ2372" s="14"/>
      <c r="GWR2372" s="14"/>
      <c r="GWS2372" s="14"/>
      <c r="GWT2372" s="14"/>
      <c r="GWU2372" s="14"/>
      <c r="GWV2372" s="14"/>
      <c r="GWW2372" s="14"/>
      <c r="GWX2372" s="14"/>
      <c r="GWY2372" s="14"/>
      <c r="GWZ2372" s="14"/>
      <c r="GXA2372" s="14"/>
      <c r="GXB2372" s="14"/>
      <c r="GXC2372" s="14"/>
      <c r="GXD2372" s="14"/>
      <c r="GXE2372" s="14"/>
      <c r="GXF2372" s="14"/>
      <c r="GXG2372" s="14"/>
      <c r="GXH2372" s="14"/>
      <c r="GXI2372" s="14"/>
      <c r="GXJ2372" s="14"/>
      <c r="GXK2372" s="14"/>
      <c r="GXL2372" s="14"/>
      <c r="GXM2372" s="14"/>
      <c r="GXN2372" s="14"/>
      <c r="GXO2372" s="14"/>
      <c r="GXP2372" s="14"/>
      <c r="GXQ2372" s="14"/>
      <c r="GXR2372" s="14"/>
      <c r="GXS2372" s="14"/>
      <c r="GXT2372" s="14"/>
      <c r="GXU2372" s="14"/>
      <c r="GXV2372" s="14"/>
      <c r="GXW2372" s="14"/>
      <c r="GXX2372" s="14"/>
      <c r="GXY2372" s="14"/>
      <c r="GXZ2372" s="14"/>
      <c r="GYA2372" s="14"/>
      <c r="GYB2372" s="14"/>
      <c r="GYC2372" s="14"/>
      <c r="GYD2372" s="14"/>
      <c r="GYE2372" s="14"/>
      <c r="GYF2372" s="14"/>
      <c r="GYG2372" s="14"/>
      <c r="GYH2372" s="14"/>
      <c r="GYI2372" s="14"/>
      <c r="GYJ2372" s="14"/>
      <c r="GYK2372" s="14"/>
      <c r="GYL2372" s="14"/>
      <c r="GYM2372" s="14"/>
      <c r="GYN2372" s="14"/>
      <c r="GYO2372" s="14"/>
      <c r="GYP2372" s="14"/>
      <c r="GYQ2372" s="14"/>
      <c r="GYR2372" s="14"/>
      <c r="GYS2372" s="14"/>
      <c r="GYT2372" s="14"/>
      <c r="GYU2372" s="14"/>
      <c r="GYV2372" s="14"/>
      <c r="GYW2372" s="14"/>
      <c r="GYX2372" s="14"/>
      <c r="GYY2372" s="14"/>
      <c r="GYZ2372" s="14"/>
      <c r="GZA2372" s="14"/>
      <c r="GZB2372" s="14"/>
      <c r="GZC2372" s="14"/>
      <c r="GZD2372" s="14"/>
      <c r="GZE2372" s="14"/>
      <c r="GZF2372" s="14"/>
      <c r="GZG2372" s="14"/>
      <c r="GZH2372" s="14"/>
      <c r="GZI2372" s="14"/>
      <c r="GZJ2372" s="14"/>
      <c r="GZK2372" s="14"/>
      <c r="GZL2372" s="14"/>
      <c r="GZM2372" s="14"/>
      <c r="GZN2372" s="14"/>
      <c r="GZO2372" s="14"/>
      <c r="GZP2372" s="14"/>
      <c r="GZQ2372" s="14"/>
      <c r="GZR2372" s="14"/>
      <c r="GZS2372" s="14"/>
      <c r="GZT2372" s="14"/>
      <c r="GZU2372" s="14"/>
      <c r="GZV2372" s="14"/>
      <c r="GZW2372" s="14"/>
      <c r="GZX2372" s="14"/>
      <c r="GZY2372" s="14"/>
      <c r="GZZ2372" s="14"/>
      <c r="HAA2372" s="14"/>
      <c r="HAB2372" s="14"/>
      <c r="HAC2372" s="14"/>
      <c r="HAD2372" s="14"/>
      <c r="HAE2372" s="14"/>
      <c r="HAF2372" s="14"/>
      <c r="HAG2372" s="14"/>
      <c r="HAH2372" s="14"/>
      <c r="HAI2372" s="14"/>
      <c r="HAJ2372" s="14"/>
      <c r="HAK2372" s="14"/>
      <c r="HAL2372" s="14"/>
      <c r="HAM2372" s="14"/>
      <c r="HAN2372" s="14"/>
      <c r="HAO2372" s="14"/>
      <c r="HAP2372" s="14"/>
      <c r="HAQ2372" s="14"/>
      <c r="HAR2372" s="14"/>
      <c r="HAS2372" s="14"/>
      <c r="HAT2372" s="14"/>
      <c r="HAU2372" s="14"/>
      <c r="HAV2372" s="14"/>
      <c r="HAW2372" s="14"/>
      <c r="HAX2372" s="14"/>
      <c r="HAY2372" s="14"/>
      <c r="HAZ2372" s="14"/>
      <c r="HBA2372" s="14"/>
      <c r="HBB2372" s="14"/>
      <c r="HBC2372" s="14"/>
      <c r="HBD2372" s="14"/>
      <c r="HBE2372" s="14"/>
      <c r="HBF2372" s="14"/>
      <c r="HBG2372" s="14"/>
      <c r="HBH2372" s="14"/>
      <c r="HBI2372" s="14"/>
      <c r="HBJ2372" s="14"/>
      <c r="HBK2372" s="14"/>
      <c r="HBL2372" s="14"/>
      <c r="HBM2372" s="14"/>
      <c r="HBN2372" s="14"/>
      <c r="HBO2372" s="14"/>
      <c r="HBP2372" s="14"/>
      <c r="HBQ2372" s="14"/>
      <c r="HBR2372" s="14"/>
      <c r="HBS2372" s="14"/>
      <c r="HBT2372" s="14"/>
      <c r="HBU2372" s="14"/>
      <c r="HBV2372" s="14"/>
      <c r="HBW2372" s="14"/>
      <c r="HBX2372" s="14"/>
      <c r="HBY2372" s="14"/>
      <c r="HBZ2372" s="14"/>
      <c r="HCA2372" s="14"/>
      <c r="HCB2372" s="14"/>
      <c r="HCC2372" s="14"/>
      <c r="HCD2372" s="14"/>
      <c r="HCE2372" s="14"/>
      <c r="HCF2372" s="14"/>
      <c r="HCG2372" s="14"/>
      <c r="HCH2372" s="14"/>
      <c r="HCI2372" s="14"/>
      <c r="HCJ2372" s="14"/>
      <c r="HCK2372" s="14"/>
      <c r="HCL2372" s="14"/>
      <c r="HCM2372" s="14"/>
      <c r="HCN2372" s="14"/>
      <c r="HCO2372" s="14"/>
      <c r="HCP2372" s="14"/>
      <c r="HCQ2372" s="14"/>
      <c r="HCR2372" s="14"/>
      <c r="HCS2372" s="14"/>
      <c r="HCT2372" s="14"/>
      <c r="HCU2372" s="14"/>
      <c r="HCV2372" s="14"/>
      <c r="HCW2372" s="14"/>
      <c r="HCX2372" s="14"/>
      <c r="HCY2372" s="14"/>
      <c r="HCZ2372" s="14"/>
      <c r="HDA2372" s="14"/>
      <c r="HDB2372" s="14"/>
      <c r="HDC2372" s="14"/>
      <c r="HDD2372" s="14"/>
      <c r="HDE2372" s="14"/>
      <c r="HDF2372" s="14"/>
      <c r="HDG2372" s="14"/>
      <c r="HDH2372" s="14"/>
      <c r="HDI2372" s="14"/>
      <c r="HDJ2372" s="14"/>
      <c r="HDK2372" s="14"/>
      <c r="HDL2372" s="14"/>
      <c r="HDM2372" s="14"/>
      <c r="HDN2372" s="14"/>
      <c r="HDO2372" s="14"/>
      <c r="HDP2372" s="14"/>
      <c r="HDQ2372" s="14"/>
      <c r="HDR2372" s="14"/>
      <c r="HDS2372" s="14"/>
      <c r="HDT2372" s="14"/>
      <c r="HDU2372" s="14"/>
      <c r="HDV2372" s="14"/>
      <c r="HDW2372" s="14"/>
      <c r="HDX2372" s="14"/>
      <c r="HDY2372" s="14"/>
      <c r="HDZ2372" s="14"/>
      <c r="HEA2372" s="14"/>
      <c r="HEB2372" s="14"/>
      <c r="HEC2372" s="14"/>
      <c r="HED2372" s="14"/>
      <c r="HEE2372" s="14"/>
      <c r="HEF2372" s="14"/>
      <c r="HEG2372" s="14"/>
      <c r="HEH2372" s="14"/>
      <c r="HEI2372" s="14"/>
      <c r="HEJ2372" s="14"/>
      <c r="HEK2372" s="14"/>
      <c r="HEL2372" s="14"/>
      <c r="HEM2372" s="14"/>
      <c r="HEN2372" s="14"/>
      <c r="HEO2372" s="14"/>
      <c r="HEP2372" s="14"/>
      <c r="HEQ2372" s="14"/>
      <c r="HER2372" s="14"/>
      <c r="HES2372" s="14"/>
      <c r="HET2372" s="14"/>
      <c r="HEU2372" s="14"/>
      <c r="HEV2372" s="14"/>
      <c r="HEW2372" s="14"/>
      <c r="HEX2372" s="14"/>
      <c r="HEY2372" s="14"/>
      <c r="HEZ2372" s="14"/>
      <c r="HFA2372" s="14"/>
      <c r="HFB2372" s="14"/>
      <c r="HFC2372" s="14"/>
      <c r="HFD2372" s="14"/>
      <c r="HFE2372" s="14"/>
      <c r="HFF2372" s="14"/>
      <c r="HFG2372" s="14"/>
      <c r="HFH2372" s="14"/>
      <c r="HFI2372" s="14"/>
      <c r="HFJ2372" s="14"/>
      <c r="HFK2372" s="14"/>
      <c r="HFL2372" s="14"/>
      <c r="HFM2372" s="14"/>
      <c r="HFN2372" s="14"/>
      <c r="HFO2372" s="14"/>
      <c r="HFP2372" s="14"/>
      <c r="HFQ2372" s="14"/>
      <c r="HFR2372" s="14"/>
      <c r="HFS2372" s="14"/>
      <c r="HFT2372" s="14"/>
      <c r="HFU2372" s="14"/>
      <c r="HFV2372" s="14"/>
      <c r="HFW2372" s="14"/>
      <c r="HFX2372" s="14"/>
      <c r="HFY2372" s="14"/>
      <c r="HFZ2372" s="14"/>
      <c r="HGA2372" s="14"/>
      <c r="HGB2372" s="14"/>
      <c r="HGC2372" s="14"/>
      <c r="HGD2372" s="14"/>
      <c r="HGE2372" s="14"/>
      <c r="HGF2372" s="14"/>
      <c r="HGG2372" s="14"/>
      <c r="HGH2372" s="14"/>
      <c r="HGI2372" s="14"/>
      <c r="HGJ2372" s="14"/>
      <c r="HGK2372" s="14"/>
      <c r="HGL2372" s="14"/>
      <c r="HGM2372" s="14"/>
      <c r="HGN2372" s="14"/>
      <c r="HGO2372" s="14"/>
      <c r="HGP2372" s="14"/>
      <c r="HGQ2372" s="14"/>
      <c r="HGR2372" s="14"/>
      <c r="HGS2372" s="14"/>
      <c r="HGT2372" s="14"/>
      <c r="HGU2372" s="14"/>
      <c r="HGV2372" s="14"/>
      <c r="HGW2372" s="14"/>
      <c r="HGX2372" s="14"/>
      <c r="HGY2372" s="14"/>
      <c r="HGZ2372" s="14"/>
      <c r="HHA2372" s="14"/>
      <c r="HHB2372" s="14"/>
      <c r="HHC2372" s="14"/>
      <c r="HHD2372" s="14"/>
      <c r="HHE2372" s="14"/>
      <c r="HHF2372" s="14"/>
      <c r="HHG2372" s="14"/>
      <c r="HHH2372" s="14"/>
      <c r="HHI2372" s="14"/>
      <c r="HHJ2372" s="14"/>
      <c r="HHK2372" s="14"/>
      <c r="HHL2372" s="14"/>
      <c r="HHM2372" s="14"/>
      <c r="HHN2372" s="14"/>
      <c r="HHO2372" s="14"/>
      <c r="HHP2372" s="14"/>
      <c r="HHQ2372" s="14"/>
      <c r="HHR2372" s="14"/>
      <c r="HHS2372" s="14"/>
      <c r="HHT2372" s="14"/>
      <c r="HHU2372" s="14"/>
      <c r="HHV2372" s="14"/>
      <c r="HHW2372" s="14"/>
      <c r="HHX2372" s="14"/>
      <c r="HHY2372" s="14"/>
      <c r="HHZ2372" s="14"/>
      <c r="HIA2372" s="14"/>
      <c r="HIB2372" s="14"/>
      <c r="HIC2372" s="14"/>
      <c r="HID2372" s="14"/>
      <c r="HIE2372" s="14"/>
      <c r="HIF2372" s="14"/>
      <c r="HIG2372" s="14"/>
      <c r="HIH2372" s="14"/>
      <c r="HII2372" s="14"/>
      <c r="HIJ2372" s="14"/>
      <c r="HIK2372" s="14"/>
      <c r="HIL2372" s="14"/>
      <c r="HIM2372" s="14"/>
      <c r="HIN2372" s="14"/>
      <c r="HIO2372" s="14"/>
      <c r="HIP2372" s="14"/>
      <c r="HIQ2372" s="14"/>
      <c r="HIR2372" s="14"/>
      <c r="HIS2372" s="14"/>
      <c r="HIT2372" s="14"/>
      <c r="HIU2372" s="14"/>
      <c r="HIV2372" s="14"/>
      <c r="HIW2372" s="14"/>
      <c r="HIX2372" s="14"/>
      <c r="HIY2372" s="14"/>
      <c r="HIZ2372" s="14"/>
      <c r="HJA2372" s="14"/>
      <c r="HJB2372" s="14"/>
      <c r="HJC2372" s="14"/>
      <c r="HJD2372" s="14"/>
      <c r="HJE2372" s="14"/>
      <c r="HJF2372" s="14"/>
      <c r="HJG2372" s="14"/>
      <c r="HJH2372" s="14"/>
      <c r="HJI2372" s="14"/>
      <c r="HJJ2372" s="14"/>
      <c r="HJK2372" s="14"/>
      <c r="HJL2372" s="14"/>
      <c r="HJM2372" s="14"/>
      <c r="HJN2372" s="14"/>
      <c r="HJO2372" s="14"/>
      <c r="HJP2372" s="14"/>
      <c r="HJQ2372" s="14"/>
      <c r="HJR2372" s="14"/>
      <c r="HJS2372" s="14"/>
      <c r="HJT2372" s="14"/>
      <c r="HJU2372" s="14"/>
      <c r="HJV2372" s="14"/>
      <c r="HJW2372" s="14"/>
      <c r="HJX2372" s="14"/>
      <c r="HJY2372" s="14"/>
      <c r="HJZ2372" s="14"/>
      <c r="HKA2372" s="14"/>
      <c r="HKB2372" s="14"/>
      <c r="HKC2372" s="14"/>
      <c r="HKD2372" s="14"/>
      <c r="HKE2372" s="14"/>
      <c r="HKF2372" s="14"/>
      <c r="HKG2372" s="14"/>
      <c r="HKH2372" s="14"/>
      <c r="HKI2372" s="14"/>
      <c r="HKJ2372" s="14"/>
      <c r="HKK2372" s="14"/>
      <c r="HKL2372" s="14"/>
      <c r="HKM2372" s="14"/>
      <c r="HKN2372" s="14"/>
      <c r="HKO2372" s="14"/>
      <c r="HKP2372" s="14"/>
      <c r="HKQ2372" s="14"/>
      <c r="HKR2372" s="14"/>
      <c r="HKS2372" s="14"/>
      <c r="HKT2372" s="14"/>
      <c r="HKU2372" s="14"/>
      <c r="HKV2372" s="14"/>
      <c r="HKW2372" s="14"/>
      <c r="HKX2372" s="14"/>
      <c r="HKY2372" s="14"/>
      <c r="HKZ2372" s="14"/>
      <c r="HLA2372" s="14"/>
      <c r="HLB2372" s="14"/>
      <c r="HLC2372" s="14"/>
      <c r="HLD2372" s="14"/>
      <c r="HLE2372" s="14"/>
      <c r="HLF2372" s="14"/>
      <c r="HLG2372" s="14"/>
      <c r="HLH2372" s="14"/>
      <c r="HLI2372" s="14"/>
      <c r="HLJ2372" s="14"/>
      <c r="HLK2372" s="14"/>
      <c r="HLL2372" s="14"/>
      <c r="HLM2372" s="14"/>
      <c r="HLN2372" s="14"/>
      <c r="HLO2372" s="14"/>
      <c r="HLP2372" s="14"/>
      <c r="HLQ2372" s="14"/>
      <c r="HLR2372" s="14"/>
      <c r="HLS2372" s="14"/>
      <c r="HLT2372" s="14"/>
      <c r="HLU2372" s="14"/>
      <c r="HLV2372" s="14"/>
      <c r="HLW2372" s="14"/>
      <c r="HLX2372" s="14"/>
      <c r="HLY2372" s="14"/>
      <c r="HLZ2372" s="14"/>
      <c r="HMA2372" s="14"/>
      <c r="HMB2372" s="14"/>
      <c r="HMC2372" s="14"/>
      <c r="HMD2372" s="14"/>
      <c r="HME2372" s="14"/>
      <c r="HMF2372" s="14"/>
      <c r="HMG2372" s="14"/>
      <c r="HMH2372" s="14"/>
      <c r="HMI2372" s="14"/>
      <c r="HMJ2372" s="14"/>
      <c r="HMK2372" s="14"/>
      <c r="HML2372" s="14"/>
      <c r="HMM2372" s="14"/>
      <c r="HMN2372" s="14"/>
      <c r="HMO2372" s="14"/>
      <c r="HMP2372" s="14"/>
      <c r="HMQ2372" s="14"/>
      <c r="HMR2372" s="14"/>
      <c r="HMS2372" s="14"/>
      <c r="HMT2372" s="14"/>
      <c r="HMU2372" s="14"/>
      <c r="HMV2372" s="14"/>
      <c r="HMW2372" s="14"/>
      <c r="HMX2372" s="14"/>
      <c r="HMY2372" s="14"/>
      <c r="HMZ2372" s="14"/>
      <c r="HNA2372" s="14"/>
      <c r="HNB2372" s="14"/>
      <c r="HNC2372" s="14"/>
      <c r="HND2372" s="14"/>
      <c r="HNE2372" s="14"/>
      <c r="HNF2372" s="14"/>
      <c r="HNG2372" s="14"/>
      <c r="HNH2372" s="14"/>
      <c r="HNI2372" s="14"/>
      <c r="HNJ2372" s="14"/>
      <c r="HNK2372" s="14"/>
      <c r="HNL2372" s="14"/>
      <c r="HNM2372" s="14"/>
      <c r="HNN2372" s="14"/>
      <c r="HNO2372" s="14"/>
      <c r="HNP2372" s="14"/>
      <c r="HNQ2372" s="14"/>
      <c r="HNR2372" s="14"/>
      <c r="HNS2372" s="14"/>
      <c r="HNT2372" s="14"/>
      <c r="HNU2372" s="14"/>
      <c r="HNV2372" s="14"/>
      <c r="HNW2372" s="14"/>
      <c r="HNX2372" s="14"/>
      <c r="HNY2372" s="14"/>
      <c r="HNZ2372" s="14"/>
      <c r="HOA2372" s="14"/>
      <c r="HOB2372" s="14"/>
      <c r="HOC2372" s="14"/>
      <c r="HOD2372" s="14"/>
      <c r="HOE2372" s="14"/>
      <c r="HOF2372" s="14"/>
      <c r="HOG2372" s="14"/>
      <c r="HOH2372" s="14"/>
      <c r="HOI2372" s="14"/>
      <c r="HOJ2372" s="14"/>
      <c r="HOK2372" s="14"/>
      <c r="HOL2372" s="14"/>
      <c r="HOM2372" s="14"/>
      <c r="HON2372" s="14"/>
      <c r="HOO2372" s="14"/>
      <c r="HOP2372" s="14"/>
      <c r="HOQ2372" s="14"/>
      <c r="HOR2372" s="14"/>
      <c r="HOS2372" s="14"/>
      <c r="HOT2372" s="14"/>
      <c r="HOU2372" s="14"/>
      <c r="HOV2372" s="14"/>
      <c r="HOW2372" s="14"/>
      <c r="HOX2372" s="14"/>
      <c r="HOY2372" s="14"/>
      <c r="HOZ2372" s="14"/>
      <c r="HPA2372" s="14"/>
      <c r="HPB2372" s="14"/>
      <c r="HPC2372" s="14"/>
      <c r="HPD2372" s="14"/>
      <c r="HPE2372" s="14"/>
      <c r="HPF2372" s="14"/>
      <c r="HPG2372" s="14"/>
      <c r="HPH2372" s="14"/>
      <c r="HPI2372" s="14"/>
      <c r="HPJ2372" s="14"/>
      <c r="HPK2372" s="14"/>
      <c r="HPL2372" s="14"/>
      <c r="HPM2372" s="14"/>
      <c r="HPN2372" s="14"/>
      <c r="HPO2372" s="14"/>
      <c r="HPP2372" s="14"/>
      <c r="HPQ2372" s="14"/>
      <c r="HPR2372" s="14"/>
      <c r="HPS2372" s="14"/>
      <c r="HPT2372" s="14"/>
      <c r="HPU2372" s="14"/>
      <c r="HPV2372" s="14"/>
      <c r="HPW2372" s="14"/>
      <c r="HPX2372" s="14"/>
      <c r="HPY2372" s="14"/>
      <c r="HPZ2372" s="14"/>
      <c r="HQA2372" s="14"/>
      <c r="HQB2372" s="14"/>
      <c r="HQC2372" s="14"/>
      <c r="HQD2372" s="14"/>
      <c r="HQE2372" s="14"/>
      <c r="HQF2372" s="14"/>
      <c r="HQG2372" s="14"/>
      <c r="HQH2372" s="14"/>
      <c r="HQI2372" s="14"/>
      <c r="HQJ2372" s="14"/>
      <c r="HQK2372" s="14"/>
      <c r="HQL2372" s="14"/>
      <c r="HQM2372" s="14"/>
      <c r="HQN2372" s="14"/>
      <c r="HQO2372" s="14"/>
      <c r="HQP2372" s="14"/>
      <c r="HQQ2372" s="14"/>
      <c r="HQR2372" s="14"/>
      <c r="HQS2372" s="14"/>
      <c r="HQT2372" s="14"/>
      <c r="HQU2372" s="14"/>
      <c r="HQV2372" s="14"/>
      <c r="HQW2372" s="14"/>
      <c r="HQX2372" s="14"/>
      <c r="HQY2372" s="14"/>
      <c r="HQZ2372" s="14"/>
      <c r="HRA2372" s="14"/>
      <c r="HRB2372" s="14"/>
      <c r="HRC2372" s="14"/>
      <c r="HRD2372" s="14"/>
      <c r="HRE2372" s="14"/>
      <c r="HRF2372" s="14"/>
      <c r="HRG2372" s="14"/>
      <c r="HRH2372" s="14"/>
      <c r="HRI2372" s="14"/>
      <c r="HRJ2372" s="14"/>
      <c r="HRK2372" s="14"/>
      <c r="HRL2372" s="14"/>
      <c r="HRM2372" s="14"/>
      <c r="HRN2372" s="14"/>
      <c r="HRO2372" s="14"/>
      <c r="HRP2372" s="14"/>
      <c r="HRQ2372" s="14"/>
      <c r="HRR2372" s="14"/>
      <c r="HRS2372" s="14"/>
      <c r="HRT2372" s="14"/>
      <c r="HRU2372" s="14"/>
      <c r="HRV2372" s="14"/>
      <c r="HRW2372" s="14"/>
      <c r="HRX2372" s="14"/>
      <c r="HRY2372" s="14"/>
      <c r="HRZ2372" s="14"/>
      <c r="HSA2372" s="14"/>
      <c r="HSB2372" s="14"/>
      <c r="HSC2372" s="14"/>
      <c r="HSD2372" s="14"/>
      <c r="HSE2372" s="14"/>
      <c r="HSF2372" s="14"/>
      <c r="HSG2372" s="14"/>
      <c r="HSH2372" s="14"/>
      <c r="HSI2372" s="14"/>
      <c r="HSJ2372" s="14"/>
      <c r="HSK2372" s="14"/>
      <c r="HSL2372" s="14"/>
      <c r="HSM2372" s="14"/>
      <c r="HSN2372" s="14"/>
      <c r="HSO2372" s="14"/>
      <c r="HSP2372" s="14"/>
      <c r="HSQ2372" s="14"/>
      <c r="HSR2372" s="14"/>
      <c r="HSS2372" s="14"/>
      <c r="HST2372" s="14"/>
      <c r="HSU2372" s="14"/>
      <c r="HSV2372" s="14"/>
      <c r="HSW2372" s="14"/>
      <c r="HSX2372" s="14"/>
      <c r="HSY2372" s="14"/>
      <c r="HSZ2372" s="14"/>
      <c r="HTA2372" s="14"/>
      <c r="HTB2372" s="14"/>
      <c r="HTC2372" s="14"/>
      <c r="HTD2372" s="14"/>
      <c r="HTE2372" s="14"/>
      <c r="HTF2372" s="14"/>
      <c r="HTG2372" s="14"/>
      <c r="HTH2372" s="14"/>
      <c r="HTI2372" s="14"/>
      <c r="HTJ2372" s="14"/>
      <c r="HTK2372" s="14"/>
      <c r="HTL2372" s="14"/>
      <c r="HTM2372" s="14"/>
      <c r="HTN2372" s="14"/>
      <c r="HTO2372" s="14"/>
      <c r="HTP2372" s="14"/>
      <c r="HTQ2372" s="14"/>
      <c r="HTR2372" s="14"/>
      <c r="HTS2372" s="14"/>
      <c r="HTT2372" s="14"/>
      <c r="HTU2372" s="14"/>
      <c r="HTV2372" s="14"/>
      <c r="HTW2372" s="14"/>
      <c r="HTX2372" s="14"/>
      <c r="HTY2372" s="14"/>
      <c r="HTZ2372" s="14"/>
      <c r="HUA2372" s="14"/>
      <c r="HUB2372" s="14"/>
      <c r="HUC2372" s="14"/>
      <c r="HUD2372" s="14"/>
      <c r="HUE2372" s="14"/>
      <c r="HUF2372" s="14"/>
      <c r="HUG2372" s="14"/>
      <c r="HUH2372" s="14"/>
      <c r="HUI2372" s="14"/>
      <c r="HUJ2372" s="14"/>
      <c r="HUK2372" s="14"/>
      <c r="HUL2372" s="14"/>
      <c r="HUM2372" s="14"/>
      <c r="HUN2372" s="14"/>
      <c r="HUO2372" s="14"/>
      <c r="HUP2372" s="14"/>
      <c r="HUQ2372" s="14"/>
      <c r="HUR2372" s="14"/>
      <c r="HUS2372" s="14"/>
      <c r="HUT2372" s="14"/>
      <c r="HUU2372" s="14"/>
      <c r="HUV2372" s="14"/>
      <c r="HUW2372" s="14"/>
      <c r="HUX2372" s="14"/>
      <c r="HUY2372" s="14"/>
      <c r="HUZ2372" s="14"/>
      <c r="HVA2372" s="14"/>
      <c r="HVB2372" s="14"/>
      <c r="HVC2372" s="14"/>
      <c r="HVD2372" s="14"/>
      <c r="HVE2372" s="14"/>
      <c r="HVF2372" s="14"/>
      <c r="HVG2372" s="14"/>
      <c r="HVH2372" s="14"/>
      <c r="HVI2372" s="14"/>
      <c r="HVJ2372" s="14"/>
      <c r="HVK2372" s="14"/>
      <c r="HVL2372" s="14"/>
      <c r="HVM2372" s="14"/>
      <c r="HVN2372" s="14"/>
      <c r="HVO2372" s="14"/>
      <c r="HVP2372" s="14"/>
      <c r="HVQ2372" s="14"/>
      <c r="HVR2372" s="14"/>
      <c r="HVS2372" s="14"/>
      <c r="HVT2372" s="14"/>
      <c r="HVU2372" s="14"/>
      <c r="HVV2372" s="14"/>
      <c r="HVW2372" s="14"/>
      <c r="HVX2372" s="14"/>
      <c r="HVY2372" s="14"/>
      <c r="HVZ2372" s="14"/>
      <c r="HWA2372" s="14"/>
      <c r="HWB2372" s="14"/>
      <c r="HWC2372" s="14"/>
      <c r="HWD2372" s="14"/>
      <c r="HWE2372" s="14"/>
      <c r="HWF2372" s="14"/>
      <c r="HWG2372" s="14"/>
      <c r="HWH2372" s="14"/>
      <c r="HWI2372" s="14"/>
      <c r="HWJ2372" s="14"/>
      <c r="HWK2372" s="14"/>
      <c r="HWL2372" s="14"/>
      <c r="HWM2372" s="14"/>
      <c r="HWN2372" s="14"/>
      <c r="HWO2372" s="14"/>
      <c r="HWP2372" s="14"/>
      <c r="HWQ2372" s="14"/>
      <c r="HWR2372" s="14"/>
      <c r="HWS2372" s="14"/>
      <c r="HWT2372" s="14"/>
      <c r="HWU2372" s="14"/>
      <c r="HWV2372" s="14"/>
      <c r="HWW2372" s="14"/>
      <c r="HWX2372" s="14"/>
      <c r="HWY2372" s="14"/>
      <c r="HWZ2372" s="14"/>
      <c r="HXA2372" s="14"/>
      <c r="HXB2372" s="14"/>
      <c r="HXC2372" s="14"/>
      <c r="HXD2372" s="14"/>
      <c r="HXE2372" s="14"/>
      <c r="HXF2372" s="14"/>
      <c r="HXG2372" s="14"/>
      <c r="HXH2372" s="14"/>
      <c r="HXI2372" s="14"/>
      <c r="HXJ2372" s="14"/>
      <c r="HXK2372" s="14"/>
      <c r="HXL2372" s="14"/>
      <c r="HXM2372" s="14"/>
      <c r="HXN2372" s="14"/>
      <c r="HXO2372" s="14"/>
      <c r="HXP2372" s="14"/>
      <c r="HXQ2372" s="14"/>
      <c r="HXR2372" s="14"/>
      <c r="HXS2372" s="14"/>
      <c r="HXT2372" s="14"/>
      <c r="HXU2372" s="14"/>
      <c r="HXV2372" s="14"/>
      <c r="HXW2372" s="14"/>
      <c r="HXX2372" s="14"/>
      <c r="HXY2372" s="14"/>
      <c r="HXZ2372" s="14"/>
      <c r="HYA2372" s="14"/>
      <c r="HYB2372" s="14"/>
      <c r="HYC2372" s="14"/>
      <c r="HYD2372" s="14"/>
      <c r="HYE2372" s="14"/>
      <c r="HYF2372" s="14"/>
      <c r="HYG2372" s="14"/>
      <c r="HYH2372" s="14"/>
      <c r="HYI2372" s="14"/>
      <c r="HYJ2372" s="14"/>
      <c r="HYK2372" s="14"/>
      <c r="HYL2372" s="14"/>
      <c r="HYM2372" s="14"/>
      <c r="HYN2372" s="14"/>
      <c r="HYO2372" s="14"/>
      <c r="HYP2372" s="14"/>
      <c r="HYQ2372" s="14"/>
      <c r="HYR2372" s="14"/>
      <c r="HYS2372" s="14"/>
      <c r="HYT2372" s="14"/>
      <c r="HYU2372" s="14"/>
      <c r="HYV2372" s="14"/>
      <c r="HYW2372" s="14"/>
      <c r="HYX2372" s="14"/>
      <c r="HYY2372" s="14"/>
      <c r="HYZ2372" s="14"/>
      <c r="HZA2372" s="14"/>
      <c r="HZB2372" s="14"/>
      <c r="HZC2372" s="14"/>
      <c r="HZD2372" s="14"/>
      <c r="HZE2372" s="14"/>
      <c r="HZF2372" s="14"/>
      <c r="HZG2372" s="14"/>
      <c r="HZH2372" s="14"/>
      <c r="HZI2372" s="14"/>
      <c r="HZJ2372" s="14"/>
      <c r="HZK2372" s="14"/>
      <c r="HZL2372" s="14"/>
      <c r="HZM2372" s="14"/>
      <c r="HZN2372" s="14"/>
      <c r="HZO2372" s="14"/>
      <c r="HZP2372" s="14"/>
      <c r="HZQ2372" s="14"/>
      <c r="HZR2372" s="14"/>
      <c r="HZS2372" s="14"/>
      <c r="HZT2372" s="14"/>
      <c r="HZU2372" s="14"/>
      <c r="HZV2372" s="14"/>
      <c r="HZW2372" s="14"/>
      <c r="HZX2372" s="14"/>
      <c r="HZY2372" s="14"/>
      <c r="HZZ2372" s="14"/>
      <c r="IAA2372" s="14"/>
      <c r="IAB2372" s="14"/>
      <c r="IAC2372" s="14"/>
      <c r="IAD2372" s="14"/>
      <c r="IAE2372" s="14"/>
      <c r="IAF2372" s="14"/>
      <c r="IAG2372" s="14"/>
      <c r="IAH2372" s="14"/>
      <c r="IAI2372" s="14"/>
      <c r="IAJ2372" s="14"/>
      <c r="IAK2372" s="14"/>
      <c r="IAL2372" s="14"/>
      <c r="IAM2372" s="14"/>
      <c r="IAN2372" s="14"/>
      <c r="IAO2372" s="14"/>
      <c r="IAP2372" s="14"/>
      <c r="IAQ2372" s="14"/>
      <c r="IAR2372" s="14"/>
      <c r="IAS2372" s="14"/>
      <c r="IAT2372" s="14"/>
      <c r="IAU2372" s="14"/>
      <c r="IAV2372" s="14"/>
      <c r="IAW2372" s="14"/>
      <c r="IAX2372" s="14"/>
      <c r="IAY2372" s="14"/>
      <c r="IAZ2372" s="14"/>
      <c r="IBA2372" s="14"/>
      <c r="IBB2372" s="14"/>
      <c r="IBC2372" s="14"/>
      <c r="IBD2372" s="14"/>
      <c r="IBE2372" s="14"/>
      <c r="IBF2372" s="14"/>
      <c r="IBG2372" s="14"/>
      <c r="IBH2372" s="14"/>
      <c r="IBI2372" s="14"/>
      <c r="IBJ2372" s="14"/>
      <c r="IBK2372" s="14"/>
      <c r="IBL2372" s="14"/>
      <c r="IBM2372" s="14"/>
      <c r="IBN2372" s="14"/>
      <c r="IBO2372" s="14"/>
      <c r="IBP2372" s="14"/>
      <c r="IBQ2372" s="14"/>
      <c r="IBR2372" s="14"/>
      <c r="IBS2372" s="14"/>
      <c r="IBT2372" s="14"/>
      <c r="IBU2372" s="14"/>
      <c r="IBV2372" s="14"/>
      <c r="IBW2372" s="14"/>
      <c r="IBX2372" s="14"/>
      <c r="IBY2372" s="14"/>
      <c r="IBZ2372" s="14"/>
      <c r="ICA2372" s="14"/>
      <c r="ICB2372" s="14"/>
      <c r="ICC2372" s="14"/>
      <c r="ICD2372" s="14"/>
      <c r="ICE2372" s="14"/>
      <c r="ICF2372" s="14"/>
      <c r="ICG2372" s="14"/>
      <c r="ICH2372" s="14"/>
      <c r="ICI2372" s="14"/>
      <c r="ICJ2372" s="14"/>
      <c r="ICK2372" s="14"/>
      <c r="ICL2372" s="14"/>
      <c r="ICM2372" s="14"/>
      <c r="ICN2372" s="14"/>
      <c r="ICO2372" s="14"/>
      <c r="ICP2372" s="14"/>
      <c r="ICQ2372" s="14"/>
      <c r="ICR2372" s="14"/>
      <c r="ICS2372" s="14"/>
      <c r="ICT2372" s="14"/>
      <c r="ICU2372" s="14"/>
      <c r="ICV2372" s="14"/>
      <c r="ICW2372" s="14"/>
      <c r="ICX2372" s="14"/>
      <c r="ICY2372" s="14"/>
      <c r="ICZ2372" s="14"/>
      <c r="IDA2372" s="14"/>
      <c r="IDB2372" s="14"/>
      <c r="IDC2372" s="14"/>
      <c r="IDD2372" s="14"/>
      <c r="IDE2372" s="14"/>
      <c r="IDF2372" s="14"/>
      <c r="IDG2372" s="14"/>
      <c r="IDH2372" s="14"/>
      <c r="IDI2372" s="14"/>
      <c r="IDJ2372" s="14"/>
      <c r="IDK2372" s="14"/>
      <c r="IDL2372" s="14"/>
      <c r="IDM2372" s="14"/>
      <c r="IDN2372" s="14"/>
      <c r="IDO2372" s="14"/>
      <c r="IDP2372" s="14"/>
      <c r="IDQ2372" s="14"/>
      <c r="IDR2372" s="14"/>
      <c r="IDS2372" s="14"/>
      <c r="IDT2372" s="14"/>
      <c r="IDU2372" s="14"/>
      <c r="IDV2372" s="14"/>
      <c r="IDW2372" s="14"/>
      <c r="IDX2372" s="14"/>
      <c r="IDY2372" s="14"/>
      <c r="IDZ2372" s="14"/>
      <c r="IEA2372" s="14"/>
      <c r="IEB2372" s="14"/>
      <c r="IEC2372" s="14"/>
      <c r="IED2372" s="14"/>
      <c r="IEE2372" s="14"/>
      <c r="IEF2372" s="14"/>
      <c r="IEG2372" s="14"/>
      <c r="IEH2372" s="14"/>
      <c r="IEI2372" s="14"/>
      <c r="IEJ2372" s="14"/>
      <c r="IEK2372" s="14"/>
      <c r="IEL2372" s="14"/>
      <c r="IEM2372" s="14"/>
      <c r="IEN2372" s="14"/>
      <c r="IEO2372" s="14"/>
      <c r="IEP2372" s="14"/>
      <c r="IEQ2372" s="14"/>
      <c r="IER2372" s="14"/>
      <c r="IES2372" s="14"/>
      <c r="IET2372" s="14"/>
      <c r="IEU2372" s="14"/>
      <c r="IEV2372" s="14"/>
      <c r="IEW2372" s="14"/>
      <c r="IEX2372" s="14"/>
      <c r="IEY2372" s="14"/>
      <c r="IEZ2372" s="14"/>
      <c r="IFA2372" s="14"/>
      <c r="IFB2372" s="14"/>
      <c r="IFC2372" s="14"/>
      <c r="IFD2372" s="14"/>
      <c r="IFE2372" s="14"/>
      <c r="IFF2372" s="14"/>
      <c r="IFG2372" s="14"/>
      <c r="IFH2372" s="14"/>
      <c r="IFI2372" s="14"/>
      <c r="IFJ2372" s="14"/>
      <c r="IFK2372" s="14"/>
      <c r="IFL2372" s="14"/>
      <c r="IFM2372" s="14"/>
      <c r="IFN2372" s="14"/>
      <c r="IFO2372" s="14"/>
      <c r="IFP2372" s="14"/>
      <c r="IFQ2372" s="14"/>
      <c r="IFR2372" s="14"/>
      <c r="IFS2372" s="14"/>
      <c r="IFT2372" s="14"/>
      <c r="IFU2372" s="14"/>
      <c r="IFV2372" s="14"/>
      <c r="IFW2372" s="14"/>
      <c r="IFX2372" s="14"/>
      <c r="IFY2372" s="14"/>
      <c r="IFZ2372" s="14"/>
      <c r="IGA2372" s="14"/>
      <c r="IGB2372" s="14"/>
      <c r="IGC2372" s="14"/>
      <c r="IGD2372" s="14"/>
      <c r="IGE2372" s="14"/>
      <c r="IGF2372" s="14"/>
      <c r="IGG2372" s="14"/>
      <c r="IGH2372" s="14"/>
      <c r="IGI2372" s="14"/>
      <c r="IGJ2372" s="14"/>
      <c r="IGK2372" s="14"/>
      <c r="IGL2372" s="14"/>
      <c r="IGM2372" s="14"/>
      <c r="IGN2372" s="14"/>
      <c r="IGO2372" s="14"/>
      <c r="IGP2372" s="14"/>
      <c r="IGQ2372" s="14"/>
      <c r="IGR2372" s="14"/>
      <c r="IGS2372" s="14"/>
      <c r="IGT2372" s="14"/>
      <c r="IGU2372" s="14"/>
      <c r="IGV2372" s="14"/>
      <c r="IGW2372" s="14"/>
      <c r="IGX2372" s="14"/>
      <c r="IGY2372" s="14"/>
      <c r="IGZ2372" s="14"/>
      <c r="IHA2372" s="14"/>
      <c r="IHB2372" s="14"/>
      <c r="IHC2372" s="14"/>
      <c r="IHD2372" s="14"/>
      <c r="IHE2372" s="14"/>
      <c r="IHF2372" s="14"/>
      <c r="IHG2372" s="14"/>
      <c r="IHH2372" s="14"/>
      <c r="IHI2372" s="14"/>
      <c r="IHJ2372" s="14"/>
      <c r="IHK2372" s="14"/>
      <c r="IHL2372" s="14"/>
      <c r="IHM2372" s="14"/>
      <c r="IHN2372" s="14"/>
      <c r="IHO2372" s="14"/>
      <c r="IHP2372" s="14"/>
      <c r="IHQ2372" s="14"/>
      <c r="IHR2372" s="14"/>
      <c r="IHS2372" s="14"/>
      <c r="IHT2372" s="14"/>
      <c r="IHU2372" s="14"/>
      <c r="IHV2372" s="14"/>
      <c r="IHW2372" s="14"/>
      <c r="IHX2372" s="14"/>
      <c r="IHY2372" s="14"/>
      <c r="IHZ2372" s="14"/>
      <c r="IIA2372" s="14"/>
      <c r="IIB2372" s="14"/>
      <c r="IIC2372" s="14"/>
      <c r="IID2372" s="14"/>
      <c r="IIE2372" s="14"/>
      <c r="IIF2372" s="14"/>
      <c r="IIG2372" s="14"/>
      <c r="IIH2372" s="14"/>
      <c r="III2372" s="14"/>
      <c r="IIJ2372" s="14"/>
      <c r="IIK2372" s="14"/>
      <c r="IIL2372" s="14"/>
      <c r="IIM2372" s="14"/>
      <c r="IIN2372" s="14"/>
      <c r="IIO2372" s="14"/>
      <c r="IIP2372" s="14"/>
      <c r="IIQ2372" s="14"/>
      <c r="IIR2372" s="14"/>
      <c r="IIS2372" s="14"/>
      <c r="IIT2372" s="14"/>
      <c r="IIU2372" s="14"/>
      <c r="IIV2372" s="14"/>
      <c r="IIW2372" s="14"/>
      <c r="IIX2372" s="14"/>
      <c r="IIY2372" s="14"/>
      <c r="IIZ2372" s="14"/>
      <c r="IJA2372" s="14"/>
      <c r="IJB2372" s="14"/>
      <c r="IJC2372" s="14"/>
      <c r="IJD2372" s="14"/>
      <c r="IJE2372" s="14"/>
      <c r="IJF2372" s="14"/>
      <c r="IJG2372" s="14"/>
      <c r="IJH2372" s="14"/>
      <c r="IJI2372" s="14"/>
      <c r="IJJ2372" s="14"/>
      <c r="IJK2372" s="14"/>
      <c r="IJL2372" s="14"/>
      <c r="IJM2372" s="14"/>
      <c r="IJN2372" s="14"/>
      <c r="IJO2372" s="14"/>
      <c r="IJP2372" s="14"/>
      <c r="IJQ2372" s="14"/>
      <c r="IJR2372" s="14"/>
      <c r="IJS2372" s="14"/>
      <c r="IJT2372" s="14"/>
      <c r="IJU2372" s="14"/>
      <c r="IJV2372" s="14"/>
      <c r="IJW2372" s="14"/>
      <c r="IJX2372" s="14"/>
      <c r="IJY2372" s="14"/>
      <c r="IJZ2372" s="14"/>
      <c r="IKA2372" s="14"/>
      <c r="IKB2372" s="14"/>
      <c r="IKC2372" s="14"/>
      <c r="IKD2372" s="14"/>
      <c r="IKE2372" s="14"/>
      <c r="IKF2372" s="14"/>
      <c r="IKG2372" s="14"/>
      <c r="IKH2372" s="14"/>
      <c r="IKI2372" s="14"/>
      <c r="IKJ2372" s="14"/>
      <c r="IKK2372" s="14"/>
      <c r="IKL2372" s="14"/>
      <c r="IKM2372" s="14"/>
      <c r="IKN2372" s="14"/>
      <c r="IKO2372" s="14"/>
      <c r="IKP2372" s="14"/>
      <c r="IKQ2372" s="14"/>
      <c r="IKR2372" s="14"/>
      <c r="IKS2372" s="14"/>
      <c r="IKT2372" s="14"/>
      <c r="IKU2372" s="14"/>
      <c r="IKV2372" s="14"/>
      <c r="IKW2372" s="14"/>
      <c r="IKX2372" s="14"/>
      <c r="IKY2372" s="14"/>
      <c r="IKZ2372" s="14"/>
      <c r="ILA2372" s="14"/>
      <c r="ILB2372" s="14"/>
      <c r="ILC2372" s="14"/>
      <c r="ILD2372" s="14"/>
      <c r="ILE2372" s="14"/>
      <c r="ILF2372" s="14"/>
      <c r="ILG2372" s="14"/>
      <c r="ILH2372" s="14"/>
      <c r="ILI2372" s="14"/>
      <c r="ILJ2372" s="14"/>
      <c r="ILK2372" s="14"/>
      <c r="ILL2372" s="14"/>
      <c r="ILM2372" s="14"/>
      <c r="ILN2372" s="14"/>
      <c r="ILO2372" s="14"/>
      <c r="ILP2372" s="14"/>
      <c r="ILQ2372" s="14"/>
      <c r="ILR2372" s="14"/>
      <c r="ILS2372" s="14"/>
      <c r="ILT2372" s="14"/>
      <c r="ILU2372" s="14"/>
      <c r="ILV2372" s="14"/>
      <c r="ILW2372" s="14"/>
      <c r="ILX2372" s="14"/>
      <c r="ILY2372" s="14"/>
      <c r="ILZ2372" s="14"/>
      <c r="IMA2372" s="14"/>
      <c r="IMB2372" s="14"/>
      <c r="IMC2372" s="14"/>
      <c r="IMD2372" s="14"/>
      <c r="IME2372" s="14"/>
      <c r="IMF2372" s="14"/>
      <c r="IMG2372" s="14"/>
      <c r="IMH2372" s="14"/>
      <c r="IMI2372" s="14"/>
      <c r="IMJ2372" s="14"/>
      <c r="IMK2372" s="14"/>
      <c r="IML2372" s="14"/>
      <c r="IMM2372" s="14"/>
      <c r="IMN2372" s="14"/>
      <c r="IMO2372" s="14"/>
      <c r="IMP2372" s="14"/>
      <c r="IMQ2372" s="14"/>
      <c r="IMR2372" s="14"/>
      <c r="IMS2372" s="14"/>
      <c r="IMT2372" s="14"/>
      <c r="IMU2372" s="14"/>
      <c r="IMV2372" s="14"/>
      <c r="IMW2372" s="14"/>
      <c r="IMX2372" s="14"/>
      <c r="IMY2372" s="14"/>
      <c r="IMZ2372" s="14"/>
      <c r="INA2372" s="14"/>
      <c r="INB2372" s="14"/>
      <c r="INC2372" s="14"/>
      <c r="IND2372" s="14"/>
      <c r="INE2372" s="14"/>
      <c r="INF2372" s="14"/>
      <c r="ING2372" s="14"/>
      <c r="INH2372" s="14"/>
      <c r="INI2372" s="14"/>
      <c r="INJ2372" s="14"/>
      <c r="INK2372" s="14"/>
      <c r="INL2372" s="14"/>
      <c r="INM2372" s="14"/>
      <c r="INN2372" s="14"/>
      <c r="INO2372" s="14"/>
      <c r="INP2372" s="14"/>
      <c r="INQ2372" s="14"/>
      <c r="INR2372" s="14"/>
      <c r="INS2372" s="14"/>
      <c r="INT2372" s="14"/>
      <c r="INU2372" s="14"/>
      <c r="INV2372" s="14"/>
      <c r="INW2372" s="14"/>
      <c r="INX2372" s="14"/>
      <c r="INY2372" s="14"/>
      <c r="INZ2372" s="14"/>
      <c r="IOA2372" s="14"/>
      <c r="IOB2372" s="14"/>
      <c r="IOC2372" s="14"/>
      <c r="IOD2372" s="14"/>
      <c r="IOE2372" s="14"/>
      <c r="IOF2372" s="14"/>
      <c r="IOG2372" s="14"/>
      <c r="IOH2372" s="14"/>
      <c r="IOI2372" s="14"/>
      <c r="IOJ2372" s="14"/>
      <c r="IOK2372" s="14"/>
      <c r="IOL2372" s="14"/>
      <c r="IOM2372" s="14"/>
      <c r="ION2372" s="14"/>
      <c r="IOO2372" s="14"/>
      <c r="IOP2372" s="14"/>
      <c r="IOQ2372" s="14"/>
      <c r="IOR2372" s="14"/>
      <c r="IOS2372" s="14"/>
      <c r="IOT2372" s="14"/>
      <c r="IOU2372" s="14"/>
      <c r="IOV2372" s="14"/>
      <c r="IOW2372" s="14"/>
      <c r="IOX2372" s="14"/>
      <c r="IOY2372" s="14"/>
      <c r="IOZ2372" s="14"/>
      <c r="IPA2372" s="14"/>
      <c r="IPB2372" s="14"/>
      <c r="IPC2372" s="14"/>
      <c r="IPD2372" s="14"/>
      <c r="IPE2372" s="14"/>
      <c r="IPF2372" s="14"/>
      <c r="IPG2372" s="14"/>
      <c r="IPH2372" s="14"/>
      <c r="IPI2372" s="14"/>
      <c r="IPJ2372" s="14"/>
      <c r="IPK2372" s="14"/>
      <c r="IPL2372" s="14"/>
      <c r="IPM2372" s="14"/>
      <c r="IPN2372" s="14"/>
      <c r="IPO2372" s="14"/>
      <c r="IPP2372" s="14"/>
      <c r="IPQ2372" s="14"/>
      <c r="IPR2372" s="14"/>
      <c r="IPS2372" s="14"/>
      <c r="IPT2372" s="14"/>
      <c r="IPU2372" s="14"/>
      <c r="IPV2372" s="14"/>
      <c r="IPW2372" s="14"/>
      <c r="IPX2372" s="14"/>
      <c r="IPY2372" s="14"/>
      <c r="IPZ2372" s="14"/>
      <c r="IQA2372" s="14"/>
      <c r="IQB2372" s="14"/>
      <c r="IQC2372" s="14"/>
      <c r="IQD2372" s="14"/>
      <c r="IQE2372" s="14"/>
      <c r="IQF2372" s="14"/>
      <c r="IQG2372" s="14"/>
      <c r="IQH2372" s="14"/>
      <c r="IQI2372" s="14"/>
      <c r="IQJ2372" s="14"/>
      <c r="IQK2372" s="14"/>
      <c r="IQL2372" s="14"/>
      <c r="IQM2372" s="14"/>
      <c r="IQN2372" s="14"/>
      <c r="IQO2372" s="14"/>
      <c r="IQP2372" s="14"/>
      <c r="IQQ2372" s="14"/>
      <c r="IQR2372" s="14"/>
      <c r="IQS2372" s="14"/>
      <c r="IQT2372" s="14"/>
      <c r="IQU2372" s="14"/>
      <c r="IQV2372" s="14"/>
      <c r="IQW2372" s="14"/>
      <c r="IQX2372" s="14"/>
      <c r="IQY2372" s="14"/>
      <c r="IQZ2372" s="14"/>
      <c r="IRA2372" s="14"/>
      <c r="IRB2372" s="14"/>
      <c r="IRC2372" s="14"/>
      <c r="IRD2372" s="14"/>
      <c r="IRE2372" s="14"/>
      <c r="IRF2372" s="14"/>
      <c r="IRG2372" s="14"/>
      <c r="IRH2372" s="14"/>
      <c r="IRI2372" s="14"/>
      <c r="IRJ2372" s="14"/>
      <c r="IRK2372" s="14"/>
      <c r="IRL2372" s="14"/>
      <c r="IRM2372" s="14"/>
      <c r="IRN2372" s="14"/>
      <c r="IRO2372" s="14"/>
      <c r="IRP2372" s="14"/>
      <c r="IRQ2372" s="14"/>
      <c r="IRR2372" s="14"/>
      <c r="IRS2372" s="14"/>
      <c r="IRT2372" s="14"/>
      <c r="IRU2372" s="14"/>
      <c r="IRV2372" s="14"/>
      <c r="IRW2372" s="14"/>
      <c r="IRX2372" s="14"/>
      <c r="IRY2372" s="14"/>
      <c r="IRZ2372" s="14"/>
      <c r="ISA2372" s="14"/>
      <c r="ISB2372" s="14"/>
      <c r="ISC2372" s="14"/>
      <c r="ISD2372" s="14"/>
      <c r="ISE2372" s="14"/>
      <c r="ISF2372" s="14"/>
      <c r="ISG2372" s="14"/>
      <c r="ISH2372" s="14"/>
      <c r="ISI2372" s="14"/>
      <c r="ISJ2372" s="14"/>
      <c r="ISK2372" s="14"/>
      <c r="ISL2372" s="14"/>
      <c r="ISM2372" s="14"/>
      <c r="ISN2372" s="14"/>
      <c r="ISO2372" s="14"/>
      <c r="ISP2372" s="14"/>
      <c r="ISQ2372" s="14"/>
      <c r="ISR2372" s="14"/>
      <c r="ISS2372" s="14"/>
      <c r="IST2372" s="14"/>
      <c r="ISU2372" s="14"/>
      <c r="ISV2372" s="14"/>
      <c r="ISW2372" s="14"/>
      <c r="ISX2372" s="14"/>
      <c r="ISY2372" s="14"/>
      <c r="ISZ2372" s="14"/>
      <c r="ITA2372" s="14"/>
      <c r="ITB2372" s="14"/>
      <c r="ITC2372" s="14"/>
      <c r="ITD2372" s="14"/>
      <c r="ITE2372" s="14"/>
      <c r="ITF2372" s="14"/>
      <c r="ITG2372" s="14"/>
      <c r="ITH2372" s="14"/>
      <c r="ITI2372" s="14"/>
      <c r="ITJ2372" s="14"/>
      <c r="ITK2372" s="14"/>
      <c r="ITL2372" s="14"/>
      <c r="ITM2372" s="14"/>
      <c r="ITN2372" s="14"/>
      <c r="ITO2372" s="14"/>
      <c r="ITP2372" s="14"/>
      <c r="ITQ2372" s="14"/>
      <c r="ITR2372" s="14"/>
      <c r="ITS2372" s="14"/>
      <c r="ITT2372" s="14"/>
      <c r="ITU2372" s="14"/>
      <c r="ITV2372" s="14"/>
      <c r="ITW2372" s="14"/>
      <c r="ITX2372" s="14"/>
      <c r="ITY2372" s="14"/>
      <c r="ITZ2372" s="14"/>
      <c r="IUA2372" s="14"/>
      <c r="IUB2372" s="14"/>
      <c r="IUC2372" s="14"/>
      <c r="IUD2372" s="14"/>
      <c r="IUE2372" s="14"/>
      <c r="IUF2372" s="14"/>
      <c r="IUG2372" s="14"/>
      <c r="IUH2372" s="14"/>
      <c r="IUI2372" s="14"/>
      <c r="IUJ2372" s="14"/>
      <c r="IUK2372" s="14"/>
      <c r="IUL2372" s="14"/>
      <c r="IUM2372" s="14"/>
      <c r="IUN2372" s="14"/>
      <c r="IUO2372" s="14"/>
      <c r="IUP2372" s="14"/>
      <c r="IUQ2372" s="14"/>
      <c r="IUR2372" s="14"/>
      <c r="IUS2372" s="14"/>
      <c r="IUT2372" s="14"/>
      <c r="IUU2372" s="14"/>
      <c r="IUV2372" s="14"/>
      <c r="IUW2372" s="14"/>
      <c r="IUX2372" s="14"/>
      <c r="IUY2372" s="14"/>
      <c r="IUZ2372" s="14"/>
      <c r="IVA2372" s="14"/>
      <c r="IVB2372" s="14"/>
      <c r="IVC2372" s="14"/>
      <c r="IVD2372" s="14"/>
      <c r="IVE2372" s="14"/>
      <c r="IVF2372" s="14"/>
      <c r="IVG2372" s="14"/>
      <c r="IVH2372" s="14"/>
      <c r="IVI2372" s="14"/>
      <c r="IVJ2372" s="14"/>
      <c r="IVK2372" s="14"/>
      <c r="IVL2372" s="14"/>
      <c r="IVM2372" s="14"/>
      <c r="IVN2372" s="14"/>
      <c r="IVO2372" s="14"/>
      <c r="IVP2372" s="14"/>
      <c r="IVQ2372" s="14"/>
      <c r="IVR2372" s="14"/>
      <c r="IVS2372" s="14"/>
      <c r="IVT2372" s="14"/>
      <c r="IVU2372" s="14"/>
      <c r="IVV2372" s="14"/>
      <c r="IVW2372" s="14"/>
      <c r="IVX2372" s="14"/>
      <c r="IVY2372" s="14"/>
      <c r="IVZ2372" s="14"/>
      <c r="IWA2372" s="14"/>
      <c r="IWB2372" s="14"/>
      <c r="IWC2372" s="14"/>
      <c r="IWD2372" s="14"/>
      <c r="IWE2372" s="14"/>
      <c r="IWF2372" s="14"/>
      <c r="IWG2372" s="14"/>
      <c r="IWH2372" s="14"/>
      <c r="IWI2372" s="14"/>
      <c r="IWJ2372" s="14"/>
      <c r="IWK2372" s="14"/>
      <c r="IWL2372" s="14"/>
      <c r="IWM2372" s="14"/>
      <c r="IWN2372" s="14"/>
      <c r="IWO2372" s="14"/>
      <c r="IWP2372" s="14"/>
      <c r="IWQ2372" s="14"/>
      <c r="IWR2372" s="14"/>
      <c r="IWS2372" s="14"/>
      <c r="IWT2372" s="14"/>
      <c r="IWU2372" s="14"/>
      <c r="IWV2372" s="14"/>
      <c r="IWW2372" s="14"/>
      <c r="IWX2372" s="14"/>
      <c r="IWY2372" s="14"/>
      <c r="IWZ2372" s="14"/>
      <c r="IXA2372" s="14"/>
      <c r="IXB2372" s="14"/>
      <c r="IXC2372" s="14"/>
      <c r="IXD2372" s="14"/>
      <c r="IXE2372" s="14"/>
      <c r="IXF2372" s="14"/>
      <c r="IXG2372" s="14"/>
      <c r="IXH2372" s="14"/>
      <c r="IXI2372" s="14"/>
      <c r="IXJ2372" s="14"/>
      <c r="IXK2372" s="14"/>
      <c r="IXL2372" s="14"/>
      <c r="IXM2372" s="14"/>
      <c r="IXN2372" s="14"/>
      <c r="IXO2372" s="14"/>
      <c r="IXP2372" s="14"/>
      <c r="IXQ2372" s="14"/>
      <c r="IXR2372" s="14"/>
      <c r="IXS2372" s="14"/>
      <c r="IXT2372" s="14"/>
      <c r="IXU2372" s="14"/>
      <c r="IXV2372" s="14"/>
      <c r="IXW2372" s="14"/>
      <c r="IXX2372" s="14"/>
      <c r="IXY2372" s="14"/>
      <c r="IXZ2372" s="14"/>
      <c r="IYA2372" s="14"/>
      <c r="IYB2372" s="14"/>
      <c r="IYC2372" s="14"/>
      <c r="IYD2372" s="14"/>
      <c r="IYE2372" s="14"/>
      <c r="IYF2372" s="14"/>
      <c r="IYG2372" s="14"/>
      <c r="IYH2372" s="14"/>
      <c r="IYI2372" s="14"/>
      <c r="IYJ2372" s="14"/>
      <c r="IYK2372" s="14"/>
      <c r="IYL2372" s="14"/>
      <c r="IYM2372" s="14"/>
      <c r="IYN2372" s="14"/>
      <c r="IYO2372" s="14"/>
      <c r="IYP2372" s="14"/>
      <c r="IYQ2372" s="14"/>
      <c r="IYR2372" s="14"/>
      <c r="IYS2372" s="14"/>
      <c r="IYT2372" s="14"/>
      <c r="IYU2372" s="14"/>
      <c r="IYV2372" s="14"/>
      <c r="IYW2372" s="14"/>
      <c r="IYX2372" s="14"/>
      <c r="IYY2372" s="14"/>
      <c r="IYZ2372" s="14"/>
      <c r="IZA2372" s="14"/>
      <c r="IZB2372" s="14"/>
      <c r="IZC2372" s="14"/>
      <c r="IZD2372" s="14"/>
      <c r="IZE2372" s="14"/>
      <c r="IZF2372" s="14"/>
      <c r="IZG2372" s="14"/>
      <c r="IZH2372" s="14"/>
      <c r="IZI2372" s="14"/>
      <c r="IZJ2372" s="14"/>
      <c r="IZK2372" s="14"/>
      <c r="IZL2372" s="14"/>
      <c r="IZM2372" s="14"/>
      <c r="IZN2372" s="14"/>
      <c r="IZO2372" s="14"/>
      <c r="IZP2372" s="14"/>
      <c r="IZQ2372" s="14"/>
      <c r="IZR2372" s="14"/>
      <c r="IZS2372" s="14"/>
      <c r="IZT2372" s="14"/>
      <c r="IZU2372" s="14"/>
      <c r="IZV2372" s="14"/>
      <c r="IZW2372" s="14"/>
      <c r="IZX2372" s="14"/>
      <c r="IZY2372" s="14"/>
      <c r="IZZ2372" s="14"/>
      <c r="JAA2372" s="14"/>
      <c r="JAB2372" s="14"/>
      <c r="JAC2372" s="14"/>
      <c r="JAD2372" s="14"/>
      <c r="JAE2372" s="14"/>
      <c r="JAF2372" s="14"/>
      <c r="JAG2372" s="14"/>
      <c r="JAH2372" s="14"/>
      <c r="JAI2372" s="14"/>
      <c r="JAJ2372" s="14"/>
      <c r="JAK2372" s="14"/>
      <c r="JAL2372" s="14"/>
      <c r="JAM2372" s="14"/>
      <c r="JAN2372" s="14"/>
      <c r="JAO2372" s="14"/>
      <c r="JAP2372" s="14"/>
      <c r="JAQ2372" s="14"/>
      <c r="JAR2372" s="14"/>
      <c r="JAS2372" s="14"/>
      <c r="JAT2372" s="14"/>
      <c r="JAU2372" s="14"/>
      <c r="JAV2372" s="14"/>
      <c r="JAW2372" s="14"/>
      <c r="JAX2372" s="14"/>
      <c r="JAY2372" s="14"/>
      <c r="JAZ2372" s="14"/>
      <c r="JBA2372" s="14"/>
      <c r="JBB2372" s="14"/>
      <c r="JBC2372" s="14"/>
      <c r="JBD2372" s="14"/>
      <c r="JBE2372" s="14"/>
      <c r="JBF2372" s="14"/>
      <c r="JBG2372" s="14"/>
      <c r="JBH2372" s="14"/>
      <c r="JBI2372" s="14"/>
      <c r="JBJ2372" s="14"/>
      <c r="JBK2372" s="14"/>
      <c r="JBL2372" s="14"/>
      <c r="JBM2372" s="14"/>
      <c r="JBN2372" s="14"/>
      <c r="JBO2372" s="14"/>
      <c r="JBP2372" s="14"/>
      <c r="JBQ2372" s="14"/>
      <c r="JBR2372" s="14"/>
      <c r="JBS2372" s="14"/>
      <c r="JBT2372" s="14"/>
      <c r="JBU2372" s="14"/>
      <c r="JBV2372" s="14"/>
      <c r="JBW2372" s="14"/>
      <c r="JBX2372" s="14"/>
      <c r="JBY2372" s="14"/>
      <c r="JBZ2372" s="14"/>
      <c r="JCA2372" s="14"/>
      <c r="JCB2372" s="14"/>
      <c r="JCC2372" s="14"/>
      <c r="JCD2372" s="14"/>
      <c r="JCE2372" s="14"/>
      <c r="JCF2372" s="14"/>
      <c r="JCG2372" s="14"/>
      <c r="JCH2372" s="14"/>
      <c r="JCI2372" s="14"/>
      <c r="JCJ2372" s="14"/>
      <c r="JCK2372" s="14"/>
      <c r="JCL2372" s="14"/>
      <c r="JCM2372" s="14"/>
      <c r="JCN2372" s="14"/>
      <c r="JCO2372" s="14"/>
      <c r="JCP2372" s="14"/>
      <c r="JCQ2372" s="14"/>
      <c r="JCR2372" s="14"/>
      <c r="JCS2372" s="14"/>
      <c r="JCT2372" s="14"/>
      <c r="JCU2372" s="14"/>
      <c r="JCV2372" s="14"/>
      <c r="JCW2372" s="14"/>
      <c r="JCX2372" s="14"/>
      <c r="JCY2372" s="14"/>
      <c r="JCZ2372" s="14"/>
      <c r="JDA2372" s="14"/>
      <c r="JDB2372" s="14"/>
      <c r="JDC2372" s="14"/>
      <c r="JDD2372" s="14"/>
      <c r="JDE2372" s="14"/>
      <c r="JDF2372" s="14"/>
      <c r="JDG2372" s="14"/>
      <c r="JDH2372" s="14"/>
      <c r="JDI2372" s="14"/>
      <c r="JDJ2372" s="14"/>
      <c r="JDK2372" s="14"/>
      <c r="JDL2372" s="14"/>
      <c r="JDM2372" s="14"/>
      <c r="JDN2372" s="14"/>
      <c r="JDO2372" s="14"/>
      <c r="JDP2372" s="14"/>
      <c r="JDQ2372" s="14"/>
      <c r="JDR2372" s="14"/>
      <c r="JDS2372" s="14"/>
      <c r="JDT2372" s="14"/>
      <c r="JDU2372" s="14"/>
      <c r="JDV2372" s="14"/>
      <c r="JDW2372" s="14"/>
      <c r="JDX2372" s="14"/>
      <c r="JDY2372" s="14"/>
      <c r="JDZ2372" s="14"/>
      <c r="JEA2372" s="14"/>
      <c r="JEB2372" s="14"/>
      <c r="JEC2372" s="14"/>
      <c r="JED2372" s="14"/>
      <c r="JEE2372" s="14"/>
      <c r="JEF2372" s="14"/>
      <c r="JEG2372" s="14"/>
      <c r="JEH2372" s="14"/>
      <c r="JEI2372" s="14"/>
      <c r="JEJ2372" s="14"/>
      <c r="JEK2372" s="14"/>
      <c r="JEL2372" s="14"/>
      <c r="JEM2372" s="14"/>
      <c r="JEN2372" s="14"/>
      <c r="JEO2372" s="14"/>
      <c r="JEP2372" s="14"/>
      <c r="JEQ2372" s="14"/>
      <c r="JER2372" s="14"/>
      <c r="JES2372" s="14"/>
      <c r="JET2372" s="14"/>
      <c r="JEU2372" s="14"/>
      <c r="JEV2372" s="14"/>
      <c r="JEW2372" s="14"/>
      <c r="JEX2372" s="14"/>
      <c r="JEY2372" s="14"/>
      <c r="JEZ2372" s="14"/>
      <c r="JFA2372" s="14"/>
      <c r="JFB2372" s="14"/>
      <c r="JFC2372" s="14"/>
      <c r="JFD2372" s="14"/>
      <c r="JFE2372" s="14"/>
      <c r="JFF2372" s="14"/>
      <c r="JFG2372" s="14"/>
      <c r="JFH2372" s="14"/>
      <c r="JFI2372" s="14"/>
      <c r="JFJ2372" s="14"/>
      <c r="JFK2372" s="14"/>
      <c r="JFL2372" s="14"/>
      <c r="JFM2372" s="14"/>
      <c r="JFN2372" s="14"/>
      <c r="JFO2372" s="14"/>
      <c r="JFP2372" s="14"/>
      <c r="JFQ2372" s="14"/>
      <c r="JFR2372" s="14"/>
      <c r="JFS2372" s="14"/>
      <c r="JFT2372" s="14"/>
      <c r="JFU2372" s="14"/>
      <c r="JFV2372" s="14"/>
      <c r="JFW2372" s="14"/>
      <c r="JFX2372" s="14"/>
      <c r="JFY2372" s="14"/>
      <c r="JFZ2372" s="14"/>
      <c r="JGA2372" s="14"/>
      <c r="JGB2372" s="14"/>
      <c r="JGC2372" s="14"/>
      <c r="JGD2372" s="14"/>
      <c r="JGE2372" s="14"/>
      <c r="JGF2372" s="14"/>
      <c r="JGG2372" s="14"/>
      <c r="JGH2372" s="14"/>
      <c r="JGI2372" s="14"/>
      <c r="JGJ2372" s="14"/>
      <c r="JGK2372" s="14"/>
      <c r="JGL2372" s="14"/>
      <c r="JGM2372" s="14"/>
      <c r="JGN2372" s="14"/>
      <c r="JGO2372" s="14"/>
      <c r="JGP2372" s="14"/>
      <c r="JGQ2372" s="14"/>
      <c r="JGR2372" s="14"/>
      <c r="JGS2372" s="14"/>
      <c r="JGT2372" s="14"/>
      <c r="JGU2372" s="14"/>
      <c r="JGV2372" s="14"/>
      <c r="JGW2372" s="14"/>
      <c r="JGX2372" s="14"/>
      <c r="JGY2372" s="14"/>
      <c r="JGZ2372" s="14"/>
      <c r="JHA2372" s="14"/>
      <c r="JHB2372" s="14"/>
      <c r="JHC2372" s="14"/>
      <c r="JHD2372" s="14"/>
      <c r="JHE2372" s="14"/>
      <c r="JHF2372" s="14"/>
      <c r="JHG2372" s="14"/>
      <c r="JHH2372" s="14"/>
      <c r="JHI2372" s="14"/>
      <c r="JHJ2372" s="14"/>
      <c r="JHK2372" s="14"/>
      <c r="JHL2372" s="14"/>
      <c r="JHM2372" s="14"/>
      <c r="JHN2372" s="14"/>
      <c r="JHO2372" s="14"/>
      <c r="JHP2372" s="14"/>
      <c r="JHQ2372" s="14"/>
      <c r="JHR2372" s="14"/>
      <c r="JHS2372" s="14"/>
      <c r="JHT2372" s="14"/>
      <c r="JHU2372" s="14"/>
      <c r="JHV2372" s="14"/>
      <c r="JHW2372" s="14"/>
      <c r="JHX2372" s="14"/>
      <c r="JHY2372" s="14"/>
      <c r="JHZ2372" s="14"/>
      <c r="JIA2372" s="14"/>
      <c r="JIB2372" s="14"/>
      <c r="JIC2372" s="14"/>
      <c r="JID2372" s="14"/>
      <c r="JIE2372" s="14"/>
      <c r="JIF2372" s="14"/>
      <c r="JIG2372" s="14"/>
      <c r="JIH2372" s="14"/>
      <c r="JII2372" s="14"/>
      <c r="JIJ2372" s="14"/>
      <c r="JIK2372" s="14"/>
      <c r="JIL2372" s="14"/>
      <c r="JIM2372" s="14"/>
      <c r="JIN2372" s="14"/>
      <c r="JIO2372" s="14"/>
      <c r="JIP2372" s="14"/>
      <c r="JIQ2372" s="14"/>
      <c r="JIR2372" s="14"/>
      <c r="JIS2372" s="14"/>
      <c r="JIT2372" s="14"/>
      <c r="JIU2372" s="14"/>
      <c r="JIV2372" s="14"/>
      <c r="JIW2372" s="14"/>
      <c r="JIX2372" s="14"/>
      <c r="JIY2372" s="14"/>
      <c r="JIZ2372" s="14"/>
      <c r="JJA2372" s="14"/>
      <c r="JJB2372" s="14"/>
      <c r="JJC2372" s="14"/>
      <c r="JJD2372" s="14"/>
      <c r="JJE2372" s="14"/>
      <c r="JJF2372" s="14"/>
      <c r="JJG2372" s="14"/>
      <c r="JJH2372" s="14"/>
      <c r="JJI2372" s="14"/>
      <c r="JJJ2372" s="14"/>
      <c r="JJK2372" s="14"/>
      <c r="JJL2372" s="14"/>
      <c r="JJM2372" s="14"/>
      <c r="JJN2372" s="14"/>
      <c r="JJO2372" s="14"/>
      <c r="JJP2372" s="14"/>
      <c r="JJQ2372" s="14"/>
      <c r="JJR2372" s="14"/>
      <c r="JJS2372" s="14"/>
      <c r="JJT2372" s="14"/>
      <c r="JJU2372" s="14"/>
      <c r="JJV2372" s="14"/>
      <c r="JJW2372" s="14"/>
      <c r="JJX2372" s="14"/>
      <c r="JJY2372" s="14"/>
      <c r="JJZ2372" s="14"/>
      <c r="JKA2372" s="14"/>
      <c r="JKB2372" s="14"/>
      <c r="JKC2372" s="14"/>
      <c r="JKD2372" s="14"/>
      <c r="JKE2372" s="14"/>
      <c r="JKF2372" s="14"/>
      <c r="JKG2372" s="14"/>
      <c r="JKH2372" s="14"/>
      <c r="JKI2372" s="14"/>
      <c r="JKJ2372" s="14"/>
      <c r="JKK2372" s="14"/>
      <c r="JKL2372" s="14"/>
      <c r="JKM2372" s="14"/>
      <c r="JKN2372" s="14"/>
      <c r="JKO2372" s="14"/>
      <c r="JKP2372" s="14"/>
      <c r="JKQ2372" s="14"/>
      <c r="JKR2372" s="14"/>
      <c r="JKS2372" s="14"/>
      <c r="JKT2372" s="14"/>
      <c r="JKU2372" s="14"/>
      <c r="JKV2372" s="14"/>
      <c r="JKW2372" s="14"/>
      <c r="JKX2372" s="14"/>
      <c r="JKY2372" s="14"/>
      <c r="JKZ2372" s="14"/>
      <c r="JLA2372" s="14"/>
      <c r="JLB2372" s="14"/>
      <c r="JLC2372" s="14"/>
      <c r="JLD2372" s="14"/>
      <c r="JLE2372" s="14"/>
      <c r="JLF2372" s="14"/>
      <c r="JLG2372" s="14"/>
      <c r="JLH2372" s="14"/>
      <c r="JLI2372" s="14"/>
      <c r="JLJ2372" s="14"/>
      <c r="JLK2372" s="14"/>
      <c r="JLL2372" s="14"/>
      <c r="JLM2372" s="14"/>
      <c r="JLN2372" s="14"/>
      <c r="JLO2372" s="14"/>
      <c r="JLP2372" s="14"/>
      <c r="JLQ2372" s="14"/>
      <c r="JLR2372" s="14"/>
      <c r="JLS2372" s="14"/>
      <c r="JLT2372" s="14"/>
      <c r="JLU2372" s="14"/>
      <c r="JLV2372" s="14"/>
      <c r="JLW2372" s="14"/>
      <c r="JLX2372" s="14"/>
      <c r="JLY2372" s="14"/>
      <c r="JLZ2372" s="14"/>
      <c r="JMA2372" s="14"/>
      <c r="JMB2372" s="14"/>
      <c r="JMC2372" s="14"/>
      <c r="JMD2372" s="14"/>
      <c r="JME2372" s="14"/>
      <c r="JMF2372" s="14"/>
      <c r="JMG2372" s="14"/>
      <c r="JMH2372" s="14"/>
      <c r="JMI2372" s="14"/>
      <c r="JMJ2372" s="14"/>
      <c r="JMK2372" s="14"/>
      <c r="JML2372" s="14"/>
      <c r="JMM2372" s="14"/>
      <c r="JMN2372" s="14"/>
      <c r="JMO2372" s="14"/>
      <c r="JMP2372" s="14"/>
      <c r="JMQ2372" s="14"/>
      <c r="JMR2372" s="14"/>
      <c r="JMS2372" s="14"/>
      <c r="JMT2372" s="14"/>
      <c r="JMU2372" s="14"/>
      <c r="JMV2372" s="14"/>
      <c r="JMW2372" s="14"/>
      <c r="JMX2372" s="14"/>
      <c r="JMY2372" s="14"/>
      <c r="JMZ2372" s="14"/>
      <c r="JNA2372" s="14"/>
      <c r="JNB2372" s="14"/>
      <c r="JNC2372" s="14"/>
      <c r="JND2372" s="14"/>
      <c r="JNE2372" s="14"/>
      <c r="JNF2372" s="14"/>
      <c r="JNG2372" s="14"/>
      <c r="JNH2372" s="14"/>
      <c r="JNI2372" s="14"/>
      <c r="JNJ2372" s="14"/>
      <c r="JNK2372" s="14"/>
      <c r="JNL2372" s="14"/>
      <c r="JNM2372" s="14"/>
      <c r="JNN2372" s="14"/>
      <c r="JNO2372" s="14"/>
      <c r="JNP2372" s="14"/>
      <c r="JNQ2372" s="14"/>
      <c r="JNR2372" s="14"/>
      <c r="JNS2372" s="14"/>
      <c r="JNT2372" s="14"/>
      <c r="JNU2372" s="14"/>
      <c r="JNV2372" s="14"/>
      <c r="JNW2372" s="14"/>
      <c r="JNX2372" s="14"/>
      <c r="JNY2372" s="14"/>
      <c r="JNZ2372" s="14"/>
      <c r="JOA2372" s="14"/>
      <c r="JOB2372" s="14"/>
      <c r="JOC2372" s="14"/>
      <c r="JOD2372" s="14"/>
      <c r="JOE2372" s="14"/>
      <c r="JOF2372" s="14"/>
      <c r="JOG2372" s="14"/>
      <c r="JOH2372" s="14"/>
      <c r="JOI2372" s="14"/>
      <c r="JOJ2372" s="14"/>
      <c r="JOK2372" s="14"/>
      <c r="JOL2372" s="14"/>
      <c r="JOM2372" s="14"/>
      <c r="JON2372" s="14"/>
      <c r="JOO2372" s="14"/>
      <c r="JOP2372" s="14"/>
      <c r="JOQ2372" s="14"/>
      <c r="JOR2372" s="14"/>
      <c r="JOS2372" s="14"/>
      <c r="JOT2372" s="14"/>
      <c r="JOU2372" s="14"/>
      <c r="JOV2372" s="14"/>
      <c r="JOW2372" s="14"/>
      <c r="JOX2372" s="14"/>
      <c r="JOY2372" s="14"/>
      <c r="JOZ2372" s="14"/>
      <c r="JPA2372" s="14"/>
      <c r="JPB2372" s="14"/>
      <c r="JPC2372" s="14"/>
      <c r="JPD2372" s="14"/>
      <c r="JPE2372" s="14"/>
      <c r="JPF2372" s="14"/>
      <c r="JPG2372" s="14"/>
      <c r="JPH2372" s="14"/>
      <c r="JPI2372" s="14"/>
      <c r="JPJ2372" s="14"/>
      <c r="JPK2372" s="14"/>
      <c r="JPL2372" s="14"/>
      <c r="JPM2372" s="14"/>
      <c r="JPN2372" s="14"/>
      <c r="JPO2372" s="14"/>
      <c r="JPP2372" s="14"/>
      <c r="JPQ2372" s="14"/>
      <c r="JPR2372" s="14"/>
      <c r="JPS2372" s="14"/>
      <c r="JPT2372" s="14"/>
      <c r="JPU2372" s="14"/>
      <c r="JPV2372" s="14"/>
      <c r="JPW2372" s="14"/>
      <c r="JPX2372" s="14"/>
      <c r="JPY2372" s="14"/>
      <c r="JPZ2372" s="14"/>
      <c r="JQA2372" s="14"/>
      <c r="JQB2372" s="14"/>
      <c r="JQC2372" s="14"/>
      <c r="JQD2372" s="14"/>
      <c r="JQE2372" s="14"/>
      <c r="JQF2372" s="14"/>
      <c r="JQG2372" s="14"/>
      <c r="JQH2372" s="14"/>
      <c r="JQI2372" s="14"/>
      <c r="JQJ2372" s="14"/>
      <c r="JQK2372" s="14"/>
      <c r="JQL2372" s="14"/>
      <c r="JQM2372" s="14"/>
      <c r="JQN2372" s="14"/>
      <c r="JQO2372" s="14"/>
      <c r="JQP2372" s="14"/>
      <c r="JQQ2372" s="14"/>
      <c r="JQR2372" s="14"/>
      <c r="JQS2372" s="14"/>
      <c r="JQT2372" s="14"/>
      <c r="JQU2372" s="14"/>
      <c r="JQV2372" s="14"/>
      <c r="JQW2372" s="14"/>
      <c r="JQX2372" s="14"/>
      <c r="JQY2372" s="14"/>
      <c r="JQZ2372" s="14"/>
      <c r="JRA2372" s="14"/>
      <c r="JRB2372" s="14"/>
      <c r="JRC2372" s="14"/>
      <c r="JRD2372" s="14"/>
      <c r="JRE2372" s="14"/>
      <c r="JRF2372" s="14"/>
      <c r="JRG2372" s="14"/>
      <c r="JRH2372" s="14"/>
      <c r="JRI2372" s="14"/>
      <c r="JRJ2372" s="14"/>
      <c r="JRK2372" s="14"/>
      <c r="JRL2372" s="14"/>
      <c r="JRM2372" s="14"/>
      <c r="JRN2372" s="14"/>
      <c r="JRO2372" s="14"/>
      <c r="JRP2372" s="14"/>
      <c r="JRQ2372" s="14"/>
      <c r="JRR2372" s="14"/>
      <c r="JRS2372" s="14"/>
      <c r="JRT2372" s="14"/>
      <c r="JRU2372" s="14"/>
      <c r="JRV2372" s="14"/>
      <c r="JRW2372" s="14"/>
      <c r="JRX2372" s="14"/>
      <c r="JRY2372" s="14"/>
      <c r="JRZ2372" s="14"/>
      <c r="JSA2372" s="14"/>
      <c r="JSB2372" s="14"/>
      <c r="JSC2372" s="14"/>
      <c r="JSD2372" s="14"/>
      <c r="JSE2372" s="14"/>
      <c r="JSF2372" s="14"/>
      <c r="JSG2372" s="14"/>
      <c r="JSH2372" s="14"/>
      <c r="JSI2372" s="14"/>
      <c r="JSJ2372" s="14"/>
      <c r="JSK2372" s="14"/>
      <c r="JSL2372" s="14"/>
      <c r="JSM2372" s="14"/>
      <c r="JSN2372" s="14"/>
      <c r="JSO2372" s="14"/>
      <c r="JSP2372" s="14"/>
      <c r="JSQ2372" s="14"/>
      <c r="JSR2372" s="14"/>
      <c r="JSS2372" s="14"/>
      <c r="JST2372" s="14"/>
      <c r="JSU2372" s="14"/>
      <c r="JSV2372" s="14"/>
      <c r="JSW2372" s="14"/>
      <c r="JSX2372" s="14"/>
      <c r="JSY2372" s="14"/>
      <c r="JSZ2372" s="14"/>
      <c r="JTA2372" s="14"/>
      <c r="JTB2372" s="14"/>
      <c r="JTC2372" s="14"/>
      <c r="JTD2372" s="14"/>
      <c r="JTE2372" s="14"/>
      <c r="JTF2372" s="14"/>
      <c r="JTG2372" s="14"/>
      <c r="JTH2372" s="14"/>
      <c r="JTI2372" s="14"/>
      <c r="JTJ2372" s="14"/>
      <c r="JTK2372" s="14"/>
      <c r="JTL2372" s="14"/>
      <c r="JTM2372" s="14"/>
      <c r="JTN2372" s="14"/>
      <c r="JTO2372" s="14"/>
      <c r="JTP2372" s="14"/>
      <c r="JTQ2372" s="14"/>
      <c r="JTR2372" s="14"/>
      <c r="JTS2372" s="14"/>
      <c r="JTT2372" s="14"/>
      <c r="JTU2372" s="14"/>
      <c r="JTV2372" s="14"/>
      <c r="JTW2372" s="14"/>
      <c r="JTX2372" s="14"/>
      <c r="JTY2372" s="14"/>
      <c r="JTZ2372" s="14"/>
      <c r="JUA2372" s="14"/>
      <c r="JUB2372" s="14"/>
      <c r="JUC2372" s="14"/>
      <c r="JUD2372" s="14"/>
      <c r="JUE2372" s="14"/>
      <c r="JUF2372" s="14"/>
      <c r="JUG2372" s="14"/>
      <c r="JUH2372" s="14"/>
      <c r="JUI2372" s="14"/>
      <c r="JUJ2372" s="14"/>
      <c r="JUK2372" s="14"/>
      <c r="JUL2372" s="14"/>
      <c r="JUM2372" s="14"/>
      <c r="JUN2372" s="14"/>
      <c r="JUO2372" s="14"/>
      <c r="JUP2372" s="14"/>
      <c r="JUQ2372" s="14"/>
      <c r="JUR2372" s="14"/>
      <c r="JUS2372" s="14"/>
      <c r="JUT2372" s="14"/>
      <c r="JUU2372" s="14"/>
      <c r="JUV2372" s="14"/>
      <c r="JUW2372" s="14"/>
      <c r="JUX2372" s="14"/>
      <c r="JUY2372" s="14"/>
      <c r="JUZ2372" s="14"/>
      <c r="JVA2372" s="14"/>
      <c r="JVB2372" s="14"/>
      <c r="JVC2372" s="14"/>
      <c r="JVD2372" s="14"/>
      <c r="JVE2372" s="14"/>
      <c r="JVF2372" s="14"/>
      <c r="JVG2372" s="14"/>
      <c r="JVH2372" s="14"/>
      <c r="JVI2372" s="14"/>
      <c r="JVJ2372" s="14"/>
      <c r="JVK2372" s="14"/>
      <c r="JVL2372" s="14"/>
      <c r="JVM2372" s="14"/>
      <c r="JVN2372" s="14"/>
      <c r="JVO2372" s="14"/>
      <c r="JVP2372" s="14"/>
      <c r="JVQ2372" s="14"/>
      <c r="JVR2372" s="14"/>
      <c r="JVS2372" s="14"/>
      <c r="JVT2372" s="14"/>
      <c r="JVU2372" s="14"/>
      <c r="JVV2372" s="14"/>
      <c r="JVW2372" s="14"/>
      <c r="JVX2372" s="14"/>
      <c r="JVY2372" s="14"/>
      <c r="JVZ2372" s="14"/>
      <c r="JWA2372" s="14"/>
      <c r="JWB2372" s="14"/>
      <c r="JWC2372" s="14"/>
      <c r="JWD2372" s="14"/>
      <c r="JWE2372" s="14"/>
      <c r="JWF2372" s="14"/>
      <c r="JWG2372" s="14"/>
      <c r="JWH2372" s="14"/>
      <c r="JWI2372" s="14"/>
      <c r="JWJ2372" s="14"/>
      <c r="JWK2372" s="14"/>
      <c r="JWL2372" s="14"/>
      <c r="JWM2372" s="14"/>
      <c r="JWN2372" s="14"/>
      <c r="JWO2372" s="14"/>
      <c r="JWP2372" s="14"/>
      <c r="JWQ2372" s="14"/>
      <c r="JWR2372" s="14"/>
      <c r="JWS2372" s="14"/>
      <c r="JWT2372" s="14"/>
      <c r="JWU2372" s="14"/>
      <c r="JWV2372" s="14"/>
      <c r="JWW2372" s="14"/>
      <c r="JWX2372" s="14"/>
      <c r="JWY2372" s="14"/>
      <c r="JWZ2372" s="14"/>
      <c r="JXA2372" s="14"/>
      <c r="JXB2372" s="14"/>
      <c r="JXC2372" s="14"/>
      <c r="JXD2372" s="14"/>
      <c r="JXE2372" s="14"/>
      <c r="JXF2372" s="14"/>
      <c r="JXG2372" s="14"/>
      <c r="JXH2372" s="14"/>
      <c r="JXI2372" s="14"/>
      <c r="JXJ2372" s="14"/>
      <c r="JXK2372" s="14"/>
      <c r="JXL2372" s="14"/>
      <c r="JXM2372" s="14"/>
      <c r="JXN2372" s="14"/>
      <c r="JXO2372" s="14"/>
      <c r="JXP2372" s="14"/>
      <c r="JXQ2372" s="14"/>
      <c r="JXR2372" s="14"/>
      <c r="JXS2372" s="14"/>
      <c r="JXT2372" s="14"/>
      <c r="JXU2372" s="14"/>
      <c r="JXV2372" s="14"/>
      <c r="JXW2372" s="14"/>
      <c r="JXX2372" s="14"/>
      <c r="JXY2372" s="14"/>
      <c r="JXZ2372" s="14"/>
      <c r="JYA2372" s="14"/>
      <c r="JYB2372" s="14"/>
      <c r="JYC2372" s="14"/>
      <c r="JYD2372" s="14"/>
      <c r="JYE2372" s="14"/>
      <c r="JYF2372" s="14"/>
      <c r="JYG2372" s="14"/>
      <c r="JYH2372" s="14"/>
      <c r="JYI2372" s="14"/>
      <c r="JYJ2372" s="14"/>
      <c r="JYK2372" s="14"/>
      <c r="JYL2372" s="14"/>
      <c r="JYM2372" s="14"/>
      <c r="JYN2372" s="14"/>
      <c r="JYO2372" s="14"/>
      <c r="JYP2372" s="14"/>
      <c r="JYQ2372" s="14"/>
      <c r="JYR2372" s="14"/>
      <c r="JYS2372" s="14"/>
      <c r="JYT2372" s="14"/>
      <c r="JYU2372" s="14"/>
      <c r="JYV2372" s="14"/>
      <c r="JYW2372" s="14"/>
      <c r="JYX2372" s="14"/>
      <c r="JYY2372" s="14"/>
      <c r="JYZ2372" s="14"/>
      <c r="JZA2372" s="14"/>
      <c r="JZB2372" s="14"/>
      <c r="JZC2372" s="14"/>
      <c r="JZD2372" s="14"/>
      <c r="JZE2372" s="14"/>
      <c r="JZF2372" s="14"/>
      <c r="JZG2372" s="14"/>
      <c r="JZH2372" s="14"/>
      <c r="JZI2372" s="14"/>
      <c r="JZJ2372" s="14"/>
      <c r="JZK2372" s="14"/>
      <c r="JZL2372" s="14"/>
      <c r="JZM2372" s="14"/>
      <c r="JZN2372" s="14"/>
      <c r="JZO2372" s="14"/>
      <c r="JZP2372" s="14"/>
      <c r="JZQ2372" s="14"/>
      <c r="JZR2372" s="14"/>
      <c r="JZS2372" s="14"/>
      <c r="JZT2372" s="14"/>
      <c r="JZU2372" s="14"/>
      <c r="JZV2372" s="14"/>
      <c r="JZW2372" s="14"/>
      <c r="JZX2372" s="14"/>
      <c r="JZY2372" s="14"/>
      <c r="JZZ2372" s="14"/>
      <c r="KAA2372" s="14"/>
      <c r="KAB2372" s="14"/>
      <c r="KAC2372" s="14"/>
      <c r="KAD2372" s="14"/>
      <c r="KAE2372" s="14"/>
      <c r="KAF2372" s="14"/>
      <c r="KAG2372" s="14"/>
      <c r="KAH2372" s="14"/>
      <c r="KAI2372" s="14"/>
      <c r="KAJ2372" s="14"/>
      <c r="KAK2372" s="14"/>
      <c r="KAL2372" s="14"/>
      <c r="KAM2372" s="14"/>
      <c r="KAN2372" s="14"/>
      <c r="KAO2372" s="14"/>
      <c r="KAP2372" s="14"/>
      <c r="KAQ2372" s="14"/>
      <c r="KAR2372" s="14"/>
      <c r="KAS2372" s="14"/>
      <c r="KAT2372" s="14"/>
      <c r="KAU2372" s="14"/>
      <c r="KAV2372" s="14"/>
      <c r="KAW2372" s="14"/>
      <c r="KAX2372" s="14"/>
      <c r="KAY2372" s="14"/>
      <c r="KAZ2372" s="14"/>
      <c r="KBA2372" s="14"/>
      <c r="KBB2372" s="14"/>
      <c r="KBC2372" s="14"/>
      <c r="KBD2372" s="14"/>
      <c r="KBE2372" s="14"/>
      <c r="KBF2372" s="14"/>
      <c r="KBG2372" s="14"/>
      <c r="KBH2372" s="14"/>
      <c r="KBI2372" s="14"/>
      <c r="KBJ2372" s="14"/>
      <c r="KBK2372" s="14"/>
      <c r="KBL2372" s="14"/>
      <c r="KBM2372" s="14"/>
      <c r="KBN2372" s="14"/>
      <c r="KBO2372" s="14"/>
      <c r="KBP2372" s="14"/>
      <c r="KBQ2372" s="14"/>
      <c r="KBR2372" s="14"/>
      <c r="KBS2372" s="14"/>
      <c r="KBT2372" s="14"/>
      <c r="KBU2372" s="14"/>
      <c r="KBV2372" s="14"/>
      <c r="KBW2372" s="14"/>
      <c r="KBX2372" s="14"/>
      <c r="KBY2372" s="14"/>
      <c r="KBZ2372" s="14"/>
      <c r="KCA2372" s="14"/>
      <c r="KCB2372" s="14"/>
      <c r="KCC2372" s="14"/>
      <c r="KCD2372" s="14"/>
      <c r="KCE2372" s="14"/>
      <c r="KCF2372" s="14"/>
      <c r="KCG2372" s="14"/>
      <c r="KCH2372" s="14"/>
      <c r="KCI2372" s="14"/>
      <c r="KCJ2372" s="14"/>
      <c r="KCK2372" s="14"/>
      <c r="KCL2372" s="14"/>
      <c r="KCM2372" s="14"/>
      <c r="KCN2372" s="14"/>
      <c r="KCO2372" s="14"/>
      <c r="KCP2372" s="14"/>
      <c r="KCQ2372" s="14"/>
      <c r="KCR2372" s="14"/>
      <c r="KCS2372" s="14"/>
      <c r="KCT2372" s="14"/>
      <c r="KCU2372" s="14"/>
      <c r="KCV2372" s="14"/>
      <c r="KCW2372" s="14"/>
      <c r="KCX2372" s="14"/>
      <c r="KCY2372" s="14"/>
      <c r="KCZ2372" s="14"/>
      <c r="KDA2372" s="14"/>
      <c r="KDB2372" s="14"/>
      <c r="KDC2372" s="14"/>
      <c r="KDD2372" s="14"/>
      <c r="KDE2372" s="14"/>
      <c r="KDF2372" s="14"/>
      <c r="KDG2372" s="14"/>
      <c r="KDH2372" s="14"/>
      <c r="KDI2372" s="14"/>
      <c r="KDJ2372" s="14"/>
      <c r="KDK2372" s="14"/>
      <c r="KDL2372" s="14"/>
      <c r="KDM2372" s="14"/>
      <c r="KDN2372" s="14"/>
      <c r="KDO2372" s="14"/>
      <c r="KDP2372" s="14"/>
      <c r="KDQ2372" s="14"/>
      <c r="KDR2372" s="14"/>
      <c r="KDS2372" s="14"/>
      <c r="KDT2372" s="14"/>
      <c r="KDU2372" s="14"/>
      <c r="KDV2372" s="14"/>
      <c r="KDW2372" s="14"/>
      <c r="KDX2372" s="14"/>
      <c r="KDY2372" s="14"/>
      <c r="KDZ2372" s="14"/>
      <c r="KEA2372" s="14"/>
      <c r="KEB2372" s="14"/>
      <c r="KEC2372" s="14"/>
      <c r="KED2372" s="14"/>
      <c r="KEE2372" s="14"/>
      <c r="KEF2372" s="14"/>
      <c r="KEG2372" s="14"/>
      <c r="KEH2372" s="14"/>
      <c r="KEI2372" s="14"/>
      <c r="KEJ2372" s="14"/>
      <c r="KEK2372" s="14"/>
      <c r="KEL2372" s="14"/>
      <c r="KEM2372" s="14"/>
      <c r="KEN2372" s="14"/>
      <c r="KEO2372" s="14"/>
      <c r="KEP2372" s="14"/>
      <c r="KEQ2372" s="14"/>
      <c r="KER2372" s="14"/>
      <c r="KES2372" s="14"/>
      <c r="KET2372" s="14"/>
      <c r="KEU2372" s="14"/>
      <c r="KEV2372" s="14"/>
      <c r="KEW2372" s="14"/>
      <c r="KEX2372" s="14"/>
      <c r="KEY2372" s="14"/>
      <c r="KEZ2372" s="14"/>
      <c r="KFA2372" s="14"/>
      <c r="KFB2372" s="14"/>
      <c r="KFC2372" s="14"/>
      <c r="KFD2372" s="14"/>
      <c r="KFE2372" s="14"/>
      <c r="KFF2372" s="14"/>
      <c r="KFG2372" s="14"/>
      <c r="KFH2372" s="14"/>
      <c r="KFI2372" s="14"/>
      <c r="KFJ2372" s="14"/>
      <c r="KFK2372" s="14"/>
      <c r="KFL2372" s="14"/>
      <c r="KFM2372" s="14"/>
      <c r="KFN2372" s="14"/>
      <c r="KFO2372" s="14"/>
      <c r="KFP2372" s="14"/>
      <c r="KFQ2372" s="14"/>
      <c r="KFR2372" s="14"/>
      <c r="KFS2372" s="14"/>
      <c r="KFT2372" s="14"/>
      <c r="KFU2372" s="14"/>
      <c r="KFV2372" s="14"/>
      <c r="KFW2372" s="14"/>
      <c r="KFX2372" s="14"/>
      <c r="KFY2372" s="14"/>
      <c r="KFZ2372" s="14"/>
      <c r="KGA2372" s="14"/>
      <c r="KGB2372" s="14"/>
      <c r="KGC2372" s="14"/>
      <c r="KGD2372" s="14"/>
      <c r="KGE2372" s="14"/>
      <c r="KGF2372" s="14"/>
      <c r="KGG2372" s="14"/>
      <c r="KGH2372" s="14"/>
      <c r="KGI2372" s="14"/>
      <c r="KGJ2372" s="14"/>
      <c r="KGK2372" s="14"/>
      <c r="KGL2372" s="14"/>
      <c r="KGM2372" s="14"/>
      <c r="KGN2372" s="14"/>
      <c r="KGO2372" s="14"/>
      <c r="KGP2372" s="14"/>
      <c r="KGQ2372" s="14"/>
      <c r="KGR2372" s="14"/>
      <c r="KGS2372" s="14"/>
      <c r="KGT2372" s="14"/>
      <c r="KGU2372" s="14"/>
      <c r="KGV2372" s="14"/>
      <c r="KGW2372" s="14"/>
      <c r="KGX2372" s="14"/>
      <c r="KGY2372" s="14"/>
      <c r="KGZ2372" s="14"/>
      <c r="KHA2372" s="14"/>
      <c r="KHB2372" s="14"/>
      <c r="KHC2372" s="14"/>
      <c r="KHD2372" s="14"/>
      <c r="KHE2372" s="14"/>
      <c r="KHF2372" s="14"/>
      <c r="KHG2372" s="14"/>
      <c r="KHH2372" s="14"/>
      <c r="KHI2372" s="14"/>
      <c r="KHJ2372" s="14"/>
      <c r="KHK2372" s="14"/>
      <c r="KHL2372" s="14"/>
      <c r="KHM2372" s="14"/>
      <c r="KHN2372" s="14"/>
      <c r="KHO2372" s="14"/>
      <c r="KHP2372" s="14"/>
      <c r="KHQ2372" s="14"/>
      <c r="KHR2372" s="14"/>
      <c r="KHS2372" s="14"/>
      <c r="KHT2372" s="14"/>
      <c r="KHU2372" s="14"/>
      <c r="KHV2372" s="14"/>
      <c r="KHW2372" s="14"/>
      <c r="KHX2372" s="14"/>
      <c r="KHY2372" s="14"/>
      <c r="KHZ2372" s="14"/>
      <c r="KIA2372" s="14"/>
      <c r="KIB2372" s="14"/>
      <c r="KIC2372" s="14"/>
      <c r="KID2372" s="14"/>
      <c r="KIE2372" s="14"/>
      <c r="KIF2372" s="14"/>
      <c r="KIG2372" s="14"/>
      <c r="KIH2372" s="14"/>
      <c r="KII2372" s="14"/>
      <c r="KIJ2372" s="14"/>
      <c r="KIK2372" s="14"/>
      <c r="KIL2372" s="14"/>
      <c r="KIM2372" s="14"/>
      <c r="KIN2372" s="14"/>
      <c r="KIO2372" s="14"/>
      <c r="KIP2372" s="14"/>
      <c r="KIQ2372" s="14"/>
      <c r="KIR2372" s="14"/>
      <c r="KIS2372" s="14"/>
      <c r="KIT2372" s="14"/>
      <c r="KIU2372" s="14"/>
      <c r="KIV2372" s="14"/>
      <c r="KIW2372" s="14"/>
      <c r="KIX2372" s="14"/>
      <c r="KIY2372" s="14"/>
      <c r="KIZ2372" s="14"/>
      <c r="KJA2372" s="14"/>
      <c r="KJB2372" s="14"/>
      <c r="KJC2372" s="14"/>
      <c r="KJD2372" s="14"/>
      <c r="KJE2372" s="14"/>
      <c r="KJF2372" s="14"/>
      <c r="KJG2372" s="14"/>
      <c r="KJH2372" s="14"/>
      <c r="KJI2372" s="14"/>
      <c r="KJJ2372" s="14"/>
      <c r="KJK2372" s="14"/>
      <c r="KJL2372" s="14"/>
      <c r="KJM2372" s="14"/>
      <c r="KJN2372" s="14"/>
      <c r="KJO2372" s="14"/>
      <c r="KJP2372" s="14"/>
      <c r="KJQ2372" s="14"/>
      <c r="KJR2372" s="14"/>
      <c r="KJS2372" s="14"/>
      <c r="KJT2372" s="14"/>
      <c r="KJU2372" s="14"/>
      <c r="KJV2372" s="14"/>
      <c r="KJW2372" s="14"/>
      <c r="KJX2372" s="14"/>
      <c r="KJY2372" s="14"/>
      <c r="KJZ2372" s="14"/>
      <c r="KKA2372" s="14"/>
      <c r="KKB2372" s="14"/>
      <c r="KKC2372" s="14"/>
      <c r="KKD2372" s="14"/>
      <c r="KKE2372" s="14"/>
      <c r="KKF2372" s="14"/>
      <c r="KKG2372" s="14"/>
      <c r="KKH2372" s="14"/>
      <c r="KKI2372" s="14"/>
      <c r="KKJ2372" s="14"/>
      <c r="KKK2372" s="14"/>
      <c r="KKL2372" s="14"/>
      <c r="KKM2372" s="14"/>
      <c r="KKN2372" s="14"/>
      <c r="KKO2372" s="14"/>
      <c r="KKP2372" s="14"/>
      <c r="KKQ2372" s="14"/>
      <c r="KKR2372" s="14"/>
      <c r="KKS2372" s="14"/>
      <c r="KKT2372" s="14"/>
      <c r="KKU2372" s="14"/>
      <c r="KKV2372" s="14"/>
      <c r="KKW2372" s="14"/>
      <c r="KKX2372" s="14"/>
      <c r="KKY2372" s="14"/>
      <c r="KKZ2372" s="14"/>
      <c r="KLA2372" s="14"/>
      <c r="KLB2372" s="14"/>
      <c r="KLC2372" s="14"/>
      <c r="KLD2372" s="14"/>
      <c r="KLE2372" s="14"/>
      <c r="KLF2372" s="14"/>
      <c r="KLG2372" s="14"/>
      <c r="KLH2372" s="14"/>
      <c r="KLI2372" s="14"/>
      <c r="KLJ2372" s="14"/>
      <c r="KLK2372" s="14"/>
      <c r="KLL2372" s="14"/>
      <c r="KLM2372" s="14"/>
      <c r="KLN2372" s="14"/>
      <c r="KLO2372" s="14"/>
      <c r="KLP2372" s="14"/>
      <c r="KLQ2372" s="14"/>
      <c r="KLR2372" s="14"/>
      <c r="KLS2372" s="14"/>
      <c r="KLT2372" s="14"/>
      <c r="KLU2372" s="14"/>
      <c r="KLV2372" s="14"/>
      <c r="KLW2372" s="14"/>
      <c r="KLX2372" s="14"/>
      <c r="KLY2372" s="14"/>
      <c r="KLZ2372" s="14"/>
      <c r="KMA2372" s="14"/>
      <c r="KMB2372" s="14"/>
      <c r="KMC2372" s="14"/>
      <c r="KMD2372" s="14"/>
      <c r="KME2372" s="14"/>
      <c r="KMF2372" s="14"/>
      <c r="KMG2372" s="14"/>
      <c r="KMH2372" s="14"/>
      <c r="KMI2372" s="14"/>
      <c r="KMJ2372" s="14"/>
      <c r="KMK2372" s="14"/>
      <c r="KML2372" s="14"/>
      <c r="KMM2372" s="14"/>
      <c r="KMN2372" s="14"/>
      <c r="KMO2372" s="14"/>
      <c r="KMP2372" s="14"/>
      <c r="KMQ2372" s="14"/>
      <c r="KMR2372" s="14"/>
      <c r="KMS2372" s="14"/>
      <c r="KMT2372" s="14"/>
      <c r="KMU2372" s="14"/>
      <c r="KMV2372" s="14"/>
      <c r="KMW2372" s="14"/>
      <c r="KMX2372" s="14"/>
      <c r="KMY2372" s="14"/>
      <c r="KMZ2372" s="14"/>
      <c r="KNA2372" s="14"/>
      <c r="KNB2372" s="14"/>
      <c r="KNC2372" s="14"/>
      <c r="KND2372" s="14"/>
      <c r="KNE2372" s="14"/>
      <c r="KNF2372" s="14"/>
      <c r="KNG2372" s="14"/>
      <c r="KNH2372" s="14"/>
      <c r="KNI2372" s="14"/>
      <c r="KNJ2372" s="14"/>
      <c r="KNK2372" s="14"/>
      <c r="KNL2372" s="14"/>
      <c r="KNM2372" s="14"/>
      <c r="KNN2372" s="14"/>
      <c r="KNO2372" s="14"/>
      <c r="KNP2372" s="14"/>
      <c r="KNQ2372" s="14"/>
      <c r="KNR2372" s="14"/>
      <c r="KNS2372" s="14"/>
      <c r="KNT2372" s="14"/>
      <c r="KNU2372" s="14"/>
      <c r="KNV2372" s="14"/>
      <c r="KNW2372" s="14"/>
      <c r="KNX2372" s="14"/>
      <c r="KNY2372" s="14"/>
      <c r="KNZ2372" s="14"/>
      <c r="KOA2372" s="14"/>
      <c r="KOB2372" s="14"/>
      <c r="KOC2372" s="14"/>
      <c r="KOD2372" s="14"/>
      <c r="KOE2372" s="14"/>
      <c r="KOF2372" s="14"/>
      <c r="KOG2372" s="14"/>
      <c r="KOH2372" s="14"/>
      <c r="KOI2372" s="14"/>
      <c r="KOJ2372" s="14"/>
      <c r="KOK2372" s="14"/>
      <c r="KOL2372" s="14"/>
      <c r="KOM2372" s="14"/>
      <c r="KON2372" s="14"/>
      <c r="KOO2372" s="14"/>
      <c r="KOP2372" s="14"/>
      <c r="KOQ2372" s="14"/>
      <c r="KOR2372" s="14"/>
      <c r="KOS2372" s="14"/>
      <c r="KOT2372" s="14"/>
      <c r="KOU2372" s="14"/>
      <c r="KOV2372" s="14"/>
      <c r="KOW2372" s="14"/>
      <c r="KOX2372" s="14"/>
      <c r="KOY2372" s="14"/>
      <c r="KOZ2372" s="14"/>
      <c r="KPA2372" s="14"/>
      <c r="KPB2372" s="14"/>
      <c r="KPC2372" s="14"/>
      <c r="KPD2372" s="14"/>
      <c r="KPE2372" s="14"/>
      <c r="KPF2372" s="14"/>
      <c r="KPG2372" s="14"/>
      <c r="KPH2372" s="14"/>
      <c r="KPI2372" s="14"/>
      <c r="KPJ2372" s="14"/>
      <c r="KPK2372" s="14"/>
      <c r="KPL2372" s="14"/>
      <c r="KPM2372" s="14"/>
      <c r="KPN2372" s="14"/>
      <c r="KPO2372" s="14"/>
      <c r="KPP2372" s="14"/>
      <c r="KPQ2372" s="14"/>
      <c r="KPR2372" s="14"/>
      <c r="KPS2372" s="14"/>
      <c r="KPT2372" s="14"/>
      <c r="KPU2372" s="14"/>
      <c r="KPV2372" s="14"/>
      <c r="KPW2372" s="14"/>
      <c r="KPX2372" s="14"/>
      <c r="KPY2372" s="14"/>
      <c r="KPZ2372" s="14"/>
      <c r="KQA2372" s="14"/>
      <c r="KQB2372" s="14"/>
      <c r="KQC2372" s="14"/>
      <c r="KQD2372" s="14"/>
      <c r="KQE2372" s="14"/>
      <c r="KQF2372" s="14"/>
      <c r="KQG2372" s="14"/>
      <c r="KQH2372" s="14"/>
      <c r="KQI2372" s="14"/>
      <c r="KQJ2372" s="14"/>
      <c r="KQK2372" s="14"/>
      <c r="KQL2372" s="14"/>
      <c r="KQM2372" s="14"/>
      <c r="KQN2372" s="14"/>
      <c r="KQO2372" s="14"/>
      <c r="KQP2372" s="14"/>
      <c r="KQQ2372" s="14"/>
      <c r="KQR2372" s="14"/>
      <c r="KQS2372" s="14"/>
      <c r="KQT2372" s="14"/>
      <c r="KQU2372" s="14"/>
      <c r="KQV2372" s="14"/>
      <c r="KQW2372" s="14"/>
      <c r="KQX2372" s="14"/>
      <c r="KQY2372" s="14"/>
      <c r="KQZ2372" s="14"/>
      <c r="KRA2372" s="14"/>
      <c r="KRB2372" s="14"/>
      <c r="KRC2372" s="14"/>
      <c r="KRD2372" s="14"/>
      <c r="KRE2372" s="14"/>
      <c r="KRF2372" s="14"/>
      <c r="KRG2372" s="14"/>
      <c r="KRH2372" s="14"/>
      <c r="KRI2372" s="14"/>
      <c r="KRJ2372" s="14"/>
      <c r="KRK2372" s="14"/>
      <c r="KRL2372" s="14"/>
      <c r="KRM2372" s="14"/>
      <c r="KRN2372" s="14"/>
      <c r="KRO2372" s="14"/>
      <c r="KRP2372" s="14"/>
      <c r="KRQ2372" s="14"/>
      <c r="KRR2372" s="14"/>
      <c r="KRS2372" s="14"/>
      <c r="KRT2372" s="14"/>
      <c r="KRU2372" s="14"/>
      <c r="KRV2372" s="14"/>
      <c r="KRW2372" s="14"/>
      <c r="KRX2372" s="14"/>
      <c r="KRY2372" s="14"/>
      <c r="KRZ2372" s="14"/>
      <c r="KSA2372" s="14"/>
      <c r="KSB2372" s="14"/>
      <c r="KSC2372" s="14"/>
      <c r="KSD2372" s="14"/>
      <c r="KSE2372" s="14"/>
      <c r="KSF2372" s="14"/>
      <c r="KSG2372" s="14"/>
      <c r="KSH2372" s="14"/>
      <c r="KSI2372" s="14"/>
      <c r="KSJ2372" s="14"/>
      <c r="KSK2372" s="14"/>
      <c r="KSL2372" s="14"/>
      <c r="KSM2372" s="14"/>
      <c r="KSN2372" s="14"/>
      <c r="KSO2372" s="14"/>
      <c r="KSP2372" s="14"/>
      <c r="KSQ2372" s="14"/>
      <c r="KSR2372" s="14"/>
      <c r="KSS2372" s="14"/>
      <c r="KST2372" s="14"/>
      <c r="KSU2372" s="14"/>
      <c r="KSV2372" s="14"/>
      <c r="KSW2372" s="14"/>
      <c r="KSX2372" s="14"/>
      <c r="KSY2372" s="14"/>
      <c r="KSZ2372" s="14"/>
      <c r="KTA2372" s="14"/>
      <c r="KTB2372" s="14"/>
      <c r="KTC2372" s="14"/>
      <c r="KTD2372" s="14"/>
      <c r="KTE2372" s="14"/>
      <c r="KTF2372" s="14"/>
      <c r="KTG2372" s="14"/>
      <c r="KTH2372" s="14"/>
      <c r="KTI2372" s="14"/>
      <c r="KTJ2372" s="14"/>
      <c r="KTK2372" s="14"/>
      <c r="KTL2372" s="14"/>
      <c r="KTM2372" s="14"/>
      <c r="KTN2372" s="14"/>
      <c r="KTO2372" s="14"/>
      <c r="KTP2372" s="14"/>
      <c r="KTQ2372" s="14"/>
      <c r="KTR2372" s="14"/>
      <c r="KTS2372" s="14"/>
      <c r="KTT2372" s="14"/>
      <c r="KTU2372" s="14"/>
      <c r="KTV2372" s="14"/>
      <c r="KTW2372" s="14"/>
      <c r="KTX2372" s="14"/>
      <c r="KTY2372" s="14"/>
      <c r="KTZ2372" s="14"/>
      <c r="KUA2372" s="14"/>
      <c r="KUB2372" s="14"/>
      <c r="KUC2372" s="14"/>
      <c r="KUD2372" s="14"/>
      <c r="KUE2372" s="14"/>
      <c r="KUF2372" s="14"/>
      <c r="KUG2372" s="14"/>
      <c r="KUH2372" s="14"/>
      <c r="KUI2372" s="14"/>
      <c r="KUJ2372" s="14"/>
      <c r="KUK2372" s="14"/>
      <c r="KUL2372" s="14"/>
      <c r="KUM2372" s="14"/>
      <c r="KUN2372" s="14"/>
      <c r="KUO2372" s="14"/>
      <c r="KUP2372" s="14"/>
      <c r="KUQ2372" s="14"/>
      <c r="KUR2372" s="14"/>
      <c r="KUS2372" s="14"/>
      <c r="KUT2372" s="14"/>
      <c r="KUU2372" s="14"/>
      <c r="KUV2372" s="14"/>
      <c r="KUW2372" s="14"/>
      <c r="KUX2372" s="14"/>
      <c r="KUY2372" s="14"/>
      <c r="KUZ2372" s="14"/>
      <c r="KVA2372" s="14"/>
      <c r="KVB2372" s="14"/>
      <c r="KVC2372" s="14"/>
      <c r="KVD2372" s="14"/>
      <c r="KVE2372" s="14"/>
      <c r="KVF2372" s="14"/>
      <c r="KVG2372" s="14"/>
      <c r="KVH2372" s="14"/>
      <c r="KVI2372" s="14"/>
      <c r="KVJ2372" s="14"/>
      <c r="KVK2372" s="14"/>
      <c r="KVL2372" s="14"/>
      <c r="KVM2372" s="14"/>
      <c r="KVN2372" s="14"/>
      <c r="KVO2372" s="14"/>
      <c r="KVP2372" s="14"/>
      <c r="KVQ2372" s="14"/>
      <c r="KVR2372" s="14"/>
      <c r="KVS2372" s="14"/>
      <c r="KVT2372" s="14"/>
      <c r="KVU2372" s="14"/>
      <c r="KVV2372" s="14"/>
      <c r="KVW2372" s="14"/>
      <c r="KVX2372" s="14"/>
      <c r="KVY2372" s="14"/>
      <c r="KVZ2372" s="14"/>
      <c r="KWA2372" s="14"/>
      <c r="KWB2372" s="14"/>
      <c r="KWC2372" s="14"/>
      <c r="KWD2372" s="14"/>
      <c r="KWE2372" s="14"/>
      <c r="KWF2372" s="14"/>
      <c r="KWG2372" s="14"/>
      <c r="KWH2372" s="14"/>
      <c r="KWI2372" s="14"/>
      <c r="KWJ2372" s="14"/>
      <c r="KWK2372" s="14"/>
      <c r="KWL2372" s="14"/>
      <c r="KWM2372" s="14"/>
      <c r="KWN2372" s="14"/>
      <c r="KWO2372" s="14"/>
      <c r="KWP2372" s="14"/>
      <c r="KWQ2372" s="14"/>
      <c r="KWR2372" s="14"/>
      <c r="KWS2372" s="14"/>
      <c r="KWT2372" s="14"/>
      <c r="KWU2372" s="14"/>
      <c r="KWV2372" s="14"/>
      <c r="KWW2372" s="14"/>
      <c r="KWX2372" s="14"/>
      <c r="KWY2372" s="14"/>
      <c r="KWZ2372" s="14"/>
      <c r="KXA2372" s="14"/>
      <c r="KXB2372" s="14"/>
      <c r="KXC2372" s="14"/>
      <c r="KXD2372" s="14"/>
      <c r="KXE2372" s="14"/>
      <c r="KXF2372" s="14"/>
      <c r="KXG2372" s="14"/>
      <c r="KXH2372" s="14"/>
      <c r="KXI2372" s="14"/>
      <c r="KXJ2372" s="14"/>
      <c r="KXK2372" s="14"/>
      <c r="KXL2372" s="14"/>
      <c r="KXM2372" s="14"/>
      <c r="KXN2372" s="14"/>
      <c r="KXO2372" s="14"/>
      <c r="KXP2372" s="14"/>
      <c r="KXQ2372" s="14"/>
      <c r="KXR2372" s="14"/>
      <c r="KXS2372" s="14"/>
      <c r="KXT2372" s="14"/>
      <c r="KXU2372" s="14"/>
      <c r="KXV2372" s="14"/>
      <c r="KXW2372" s="14"/>
      <c r="KXX2372" s="14"/>
      <c r="KXY2372" s="14"/>
      <c r="KXZ2372" s="14"/>
      <c r="KYA2372" s="14"/>
      <c r="KYB2372" s="14"/>
      <c r="KYC2372" s="14"/>
      <c r="KYD2372" s="14"/>
      <c r="KYE2372" s="14"/>
      <c r="KYF2372" s="14"/>
      <c r="KYG2372" s="14"/>
      <c r="KYH2372" s="14"/>
      <c r="KYI2372" s="14"/>
      <c r="KYJ2372" s="14"/>
      <c r="KYK2372" s="14"/>
      <c r="KYL2372" s="14"/>
      <c r="KYM2372" s="14"/>
      <c r="KYN2372" s="14"/>
      <c r="KYO2372" s="14"/>
      <c r="KYP2372" s="14"/>
      <c r="KYQ2372" s="14"/>
      <c r="KYR2372" s="14"/>
      <c r="KYS2372" s="14"/>
      <c r="KYT2372" s="14"/>
      <c r="KYU2372" s="14"/>
      <c r="KYV2372" s="14"/>
      <c r="KYW2372" s="14"/>
      <c r="KYX2372" s="14"/>
      <c r="KYY2372" s="14"/>
      <c r="KYZ2372" s="14"/>
      <c r="KZA2372" s="14"/>
      <c r="KZB2372" s="14"/>
      <c r="KZC2372" s="14"/>
      <c r="KZD2372" s="14"/>
      <c r="KZE2372" s="14"/>
      <c r="KZF2372" s="14"/>
      <c r="KZG2372" s="14"/>
      <c r="KZH2372" s="14"/>
      <c r="KZI2372" s="14"/>
      <c r="KZJ2372" s="14"/>
      <c r="KZK2372" s="14"/>
      <c r="KZL2372" s="14"/>
      <c r="KZM2372" s="14"/>
      <c r="KZN2372" s="14"/>
      <c r="KZO2372" s="14"/>
      <c r="KZP2372" s="14"/>
      <c r="KZQ2372" s="14"/>
      <c r="KZR2372" s="14"/>
      <c r="KZS2372" s="14"/>
      <c r="KZT2372" s="14"/>
      <c r="KZU2372" s="14"/>
      <c r="KZV2372" s="14"/>
      <c r="KZW2372" s="14"/>
      <c r="KZX2372" s="14"/>
      <c r="KZY2372" s="14"/>
      <c r="KZZ2372" s="14"/>
      <c r="LAA2372" s="14"/>
      <c r="LAB2372" s="14"/>
      <c r="LAC2372" s="14"/>
      <c r="LAD2372" s="14"/>
      <c r="LAE2372" s="14"/>
      <c r="LAF2372" s="14"/>
      <c r="LAG2372" s="14"/>
      <c r="LAH2372" s="14"/>
      <c r="LAI2372" s="14"/>
      <c r="LAJ2372" s="14"/>
      <c r="LAK2372" s="14"/>
      <c r="LAL2372" s="14"/>
      <c r="LAM2372" s="14"/>
      <c r="LAN2372" s="14"/>
      <c r="LAO2372" s="14"/>
      <c r="LAP2372" s="14"/>
      <c r="LAQ2372" s="14"/>
      <c r="LAR2372" s="14"/>
      <c r="LAS2372" s="14"/>
      <c r="LAT2372" s="14"/>
      <c r="LAU2372" s="14"/>
      <c r="LAV2372" s="14"/>
      <c r="LAW2372" s="14"/>
      <c r="LAX2372" s="14"/>
      <c r="LAY2372" s="14"/>
      <c r="LAZ2372" s="14"/>
      <c r="LBA2372" s="14"/>
      <c r="LBB2372" s="14"/>
      <c r="LBC2372" s="14"/>
      <c r="LBD2372" s="14"/>
      <c r="LBE2372" s="14"/>
      <c r="LBF2372" s="14"/>
      <c r="LBG2372" s="14"/>
      <c r="LBH2372" s="14"/>
      <c r="LBI2372" s="14"/>
      <c r="LBJ2372" s="14"/>
      <c r="LBK2372" s="14"/>
      <c r="LBL2372" s="14"/>
      <c r="LBM2372" s="14"/>
      <c r="LBN2372" s="14"/>
      <c r="LBO2372" s="14"/>
      <c r="LBP2372" s="14"/>
      <c r="LBQ2372" s="14"/>
      <c r="LBR2372" s="14"/>
      <c r="LBS2372" s="14"/>
      <c r="LBT2372" s="14"/>
      <c r="LBU2372" s="14"/>
      <c r="LBV2372" s="14"/>
      <c r="LBW2372" s="14"/>
      <c r="LBX2372" s="14"/>
      <c r="LBY2372" s="14"/>
      <c r="LBZ2372" s="14"/>
      <c r="LCA2372" s="14"/>
      <c r="LCB2372" s="14"/>
      <c r="LCC2372" s="14"/>
      <c r="LCD2372" s="14"/>
      <c r="LCE2372" s="14"/>
      <c r="LCF2372" s="14"/>
      <c r="LCG2372" s="14"/>
      <c r="LCH2372" s="14"/>
      <c r="LCI2372" s="14"/>
      <c r="LCJ2372" s="14"/>
      <c r="LCK2372" s="14"/>
      <c r="LCL2372" s="14"/>
      <c r="LCM2372" s="14"/>
      <c r="LCN2372" s="14"/>
      <c r="LCO2372" s="14"/>
      <c r="LCP2372" s="14"/>
      <c r="LCQ2372" s="14"/>
      <c r="LCR2372" s="14"/>
      <c r="LCS2372" s="14"/>
      <c r="LCT2372" s="14"/>
      <c r="LCU2372" s="14"/>
      <c r="LCV2372" s="14"/>
      <c r="LCW2372" s="14"/>
      <c r="LCX2372" s="14"/>
      <c r="LCY2372" s="14"/>
      <c r="LCZ2372" s="14"/>
      <c r="LDA2372" s="14"/>
      <c r="LDB2372" s="14"/>
      <c r="LDC2372" s="14"/>
      <c r="LDD2372" s="14"/>
      <c r="LDE2372" s="14"/>
      <c r="LDF2372" s="14"/>
      <c r="LDG2372" s="14"/>
      <c r="LDH2372" s="14"/>
      <c r="LDI2372" s="14"/>
      <c r="LDJ2372" s="14"/>
      <c r="LDK2372" s="14"/>
      <c r="LDL2372" s="14"/>
      <c r="LDM2372" s="14"/>
      <c r="LDN2372" s="14"/>
      <c r="LDO2372" s="14"/>
      <c r="LDP2372" s="14"/>
      <c r="LDQ2372" s="14"/>
      <c r="LDR2372" s="14"/>
      <c r="LDS2372" s="14"/>
      <c r="LDT2372" s="14"/>
      <c r="LDU2372" s="14"/>
      <c r="LDV2372" s="14"/>
      <c r="LDW2372" s="14"/>
      <c r="LDX2372" s="14"/>
      <c r="LDY2372" s="14"/>
      <c r="LDZ2372" s="14"/>
      <c r="LEA2372" s="14"/>
      <c r="LEB2372" s="14"/>
      <c r="LEC2372" s="14"/>
      <c r="LED2372" s="14"/>
      <c r="LEE2372" s="14"/>
      <c r="LEF2372" s="14"/>
      <c r="LEG2372" s="14"/>
      <c r="LEH2372" s="14"/>
      <c r="LEI2372" s="14"/>
      <c r="LEJ2372" s="14"/>
      <c r="LEK2372" s="14"/>
      <c r="LEL2372" s="14"/>
      <c r="LEM2372" s="14"/>
      <c r="LEN2372" s="14"/>
      <c r="LEO2372" s="14"/>
      <c r="LEP2372" s="14"/>
      <c r="LEQ2372" s="14"/>
      <c r="LER2372" s="14"/>
      <c r="LES2372" s="14"/>
      <c r="LET2372" s="14"/>
      <c r="LEU2372" s="14"/>
      <c r="LEV2372" s="14"/>
      <c r="LEW2372" s="14"/>
      <c r="LEX2372" s="14"/>
      <c r="LEY2372" s="14"/>
      <c r="LEZ2372" s="14"/>
      <c r="LFA2372" s="14"/>
      <c r="LFB2372" s="14"/>
      <c r="LFC2372" s="14"/>
      <c r="LFD2372" s="14"/>
      <c r="LFE2372" s="14"/>
      <c r="LFF2372" s="14"/>
      <c r="LFG2372" s="14"/>
      <c r="LFH2372" s="14"/>
      <c r="LFI2372" s="14"/>
      <c r="LFJ2372" s="14"/>
      <c r="LFK2372" s="14"/>
      <c r="LFL2372" s="14"/>
      <c r="LFM2372" s="14"/>
      <c r="LFN2372" s="14"/>
      <c r="LFO2372" s="14"/>
      <c r="LFP2372" s="14"/>
      <c r="LFQ2372" s="14"/>
      <c r="LFR2372" s="14"/>
      <c r="LFS2372" s="14"/>
      <c r="LFT2372" s="14"/>
      <c r="LFU2372" s="14"/>
      <c r="LFV2372" s="14"/>
      <c r="LFW2372" s="14"/>
      <c r="LFX2372" s="14"/>
      <c r="LFY2372" s="14"/>
      <c r="LFZ2372" s="14"/>
      <c r="LGA2372" s="14"/>
      <c r="LGB2372" s="14"/>
      <c r="LGC2372" s="14"/>
      <c r="LGD2372" s="14"/>
      <c r="LGE2372" s="14"/>
      <c r="LGF2372" s="14"/>
      <c r="LGG2372" s="14"/>
      <c r="LGH2372" s="14"/>
      <c r="LGI2372" s="14"/>
      <c r="LGJ2372" s="14"/>
      <c r="LGK2372" s="14"/>
      <c r="LGL2372" s="14"/>
      <c r="LGM2372" s="14"/>
      <c r="LGN2372" s="14"/>
      <c r="LGO2372" s="14"/>
      <c r="LGP2372" s="14"/>
      <c r="LGQ2372" s="14"/>
      <c r="LGR2372" s="14"/>
      <c r="LGS2372" s="14"/>
      <c r="LGT2372" s="14"/>
      <c r="LGU2372" s="14"/>
      <c r="LGV2372" s="14"/>
      <c r="LGW2372" s="14"/>
      <c r="LGX2372" s="14"/>
      <c r="LGY2372" s="14"/>
      <c r="LGZ2372" s="14"/>
      <c r="LHA2372" s="14"/>
      <c r="LHB2372" s="14"/>
      <c r="LHC2372" s="14"/>
      <c r="LHD2372" s="14"/>
      <c r="LHE2372" s="14"/>
      <c r="LHF2372" s="14"/>
      <c r="LHG2372" s="14"/>
      <c r="LHH2372" s="14"/>
      <c r="LHI2372" s="14"/>
      <c r="LHJ2372" s="14"/>
      <c r="LHK2372" s="14"/>
      <c r="LHL2372" s="14"/>
      <c r="LHM2372" s="14"/>
      <c r="LHN2372" s="14"/>
      <c r="LHO2372" s="14"/>
      <c r="LHP2372" s="14"/>
      <c r="LHQ2372" s="14"/>
      <c r="LHR2372" s="14"/>
      <c r="LHS2372" s="14"/>
      <c r="LHT2372" s="14"/>
      <c r="LHU2372" s="14"/>
      <c r="LHV2372" s="14"/>
      <c r="LHW2372" s="14"/>
      <c r="LHX2372" s="14"/>
      <c r="LHY2372" s="14"/>
      <c r="LHZ2372" s="14"/>
      <c r="LIA2372" s="14"/>
      <c r="LIB2372" s="14"/>
      <c r="LIC2372" s="14"/>
      <c r="LID2372" s="14"/>
      <c r="LIE2372" s="14"/>
      <c r="LIF2372" s="14"/>
      <c r="LIG2372" s="14"/>
      <c r="LIH2372" s="14"/>
      <c r="LII2372" s="14"/>
      <c r="LIJ2372" s="14"/>
      <c r="LIK2372" s="14"/>
      <c r="LIL2372" s="14"/>
      <c r="LIM2372" s="14"/>
      <c r="LIN2372" s="14"/>
      <c r="LIO2372" s="14"/>
      <c r="LIP2372" s="14"/>
      <c r="LIQ2372" s="14"/>
      <c r="LIR2372" s="14"/>
      <c r="LIS2372" s="14"/>
      <c r="LIT2372" s="14"/>
      <c r="LIU2372" s="14"/>
      <c r="LIV2372" s="14"/>
      <c r="LIW2372" s="14"/>
      <c r="LIX2372" s="14"/>
      <c r="LIY2372" s="14"/>
      <c r="LIZ2372" s="14"/>
      <c r="LJA2372" s="14"/>
      <c r="LJB2372" s="14"/>
      <c r="LJC2372" s="14"/>
      <c r="LJD2372" s="14"/>
      <c r="LJE2372" s="14"/>
      <c r="LJF2372" s="14"/>
      <c r="LJG2372" s="14"/>
      <c r="LJH2372" s="14"/>
      <c r="LJI2372" s="14"/>
      <c r="LJJ2372" s="14"/>
      <c r="LJK2372" s="14"/>
      <c r="LJL2372" s="14"/>
      <c r="LJM2372" s="14"/>
      <c r="LJN2372" s="14"/>
      <c r="LJO2372" s="14"/>
      <c r="LJP2372" s="14"/>
      <c r="LJQ2372" s="14"/>
      <c r="LJR2372" s="14"/>
      <c r="LJS2372" s="14"/>
      <c r="LJT2372" s="14"/>
      <c r="LJU2372" s="14"/>
      <c r="LJV2372" s="14"/>
      <c r="LJW2372" s="14"/>
      <c r="LJX2372" s="14"/>
      <c r="LJY2372" s="14"/>
      <c r="LJZ2372" s="14"/>
      <c r="LKA2372" s="14"/>
      <c r="LKB2372" s="14"/>
      <c r="LKC2372" s="14"/>
      <c r="LKD2372" s="14"/>
      <c r="LKE2372" s="14"/>
      <c r="LKF2372" s="14"/>
      <c r="LKG2372" s="14"/>
      <c r="LKH2372" s="14"/>
      <c r="LKI2372" s="14"/>
      <c r="LKJ2372" s="14"/>
      <c r="LKK2372" s="14"/>
      <c r="LKL2372" s="14"/>
      <c r="LKM2372" s="14"/>
      <c r="LKN2372" s="14"/>
      <c r="LKO2372" s="14"/>
      <c r="LKP2372" s="14"/>
      <c r="LKQ2372" s="14"/>
      <c r="LKR2372" s="14"/>
      <c r="LKS2372" s="14"/>
      <c r="LKT2372" s="14"/>
      <c r="LKU2372" s="14"/>
      <c r="LKV2372" s="14"/>
      <c r="LKW2372" s="14"/>
      <c r="LKX2372" s="14"/>
      <c r="LKY2372" s="14"/>
      <c r="LKZ2372" s="14"/>
      <c r="LLA2372" s="14"/>
      <c r="LLB2372" s="14"/>
      <c r="LLC2372" s="14"/>
      <c r="LLD2372" s="14"/>
      <c r="LLE2372" s="14"/>
      <c r="LLF2372" s="14"/>
      <c r="LLG2372" s="14"/>
      <c r="LLH2372" s="14"/>
      <c r="LLI2372" s="14"/>
      <c r="LLJ2372" s="14"/>
      <c r="LLK2372" s="14"/>
      <c r="LLL2372" s="14"/>
      <c r="LLM2372" s="14"/>
      <c r="LLN2372" s="14"/>
      <c r="LLO2372" s="14"/>
      <c r="LLP2372" s="14"/>
      <c r="LLQ2372" s="14"/>
      <c r="LLR2372" s="14"/>
      <c r="LLS2372" s="14"/>
      <c r="LLT2372" s="14"/>
      <c r="LLU2372" s="14"/>
      <c r="LLV2372" s="14"/>
      <c r="LLW2372" s="14"/>
      <c r="LLX2372" s="14"/>
      <c r="LLY2372" s="14"/>
      <c r="LLZ2372" s="14"/>
      <c r="LMA2372" s="14"/>
      <c r="LMB2372" s="14"/>
      <c r="LMC2372" s="14"/>
      <c r="LMD2372" s="14"/>
      <c r="LME2372" s="14"/>
      <c r="LMF2372" s="14"/>
      <c r="LMG2372" s="14"/>
      <c r="LMH2372" s="14"/>
      <c r="LMI2372" s="14"/>
      <c r="LMJ2372" s="14"/>
      <c r="LMK2372" s="14"/>
      <c r="LML2372" s="14"/>
      <c r="LMM2372" s="14"/>
      <c r="LMN2372" s="14"/>
      <c r="LMO2372" s="14"/>
      <c r="LMP2372" s="14"/>
      <c r="LMQ2372" s="14"/>
      <c r="LMR2372" s="14"/>
      <c r="LMS2372" s="14"/>
      <c r="LMT2372" s="14"/>
      <c r="LMU2372" s="14"/>
      <c r="LMV2372" s="14"/>
      <c r="LMW2372" s="14"/>
      <c r="LMX2372" s="14"/>
      <c r="LMY2372" s="14"/>
      <c r="LMZ2372" s="14"/>
      <c r="LNA2372" s="14"/>
      <c r="LNB2372" s="14"/>
      <c r="LNC2372" s="14"/>
      <c r="LND2372" s="14"/>
      <c r="LNE2372" s="14"/>
      <c r="LNF2372" s="14"/>
      <c r="LNG2372" s="14"/>
      <c r="LNH2372" s="14"/>
      <c r="LNI2372" s="14"/>
      <c r="LNJ2372" s="14"/>
      <c r="LNK2372" s="14"/>
      <c r="LNL2372" s="14"/>
      <c r="LNM2372" s="14"/>
      <c r="LNN2372" s="14"/>
      <c r="LNO2372" s="14"/>
      <c r="LNP2372" s="14"/>
      <c r="LNQ2372" s="14"/>
      <c r="LNR2372" s="14"/>
      <c r="LNS2372" s="14"/>
      <c r="LNT2372" s="14"/>
      <c r="LNU2372" s="14"/>
      <c r="LNV2372" s="14"/>
      <c r="LNW2372" s="14"/>
      <c r="LNX2372" s="14"/>
      <c r="LNY2372" s="14"/>
      <c r="LNZ2372" s="14"/>
      <c r="LOA2372" s="14"/>
      <c r="LOB2372" s="14"/>
      <c r="LOC2372" s="14"/>
      <c r="LOD2372" s="14"/>
      <c r="LOE2372" s="14"/>
      <c r="LOF2372" s="14"/>
      <c r="LOG2372" s="14"/>
      <c r="LOH2372" s="14"/>
      <c r="LOI2372" s="14"/>
      <c r="LOJ2372" s="14"/>
      <c r="LOK2372" s="14"/>
      <c r="LOL2372" s="14"/>
      <c r="LOM2372" s="14"/>
      <c r="LON2372" s="14"/>
      <c r="LOO2372" s="14"/>
      <c r="LOP2372" s="14"/>
      <c r="LOQ2372" s="14"/>
      <c r="LOR2372" s="14"/>
      <c r="LOS2372" s="14"/>
      <c r="LOT2372" s="14"/>
      <c r="LOU2372" s="14"/>
      <c r="LOV2372" s="14"/>
      <c r="LOW2372" s="14"/>
      <c r="LOX2372" s="14"/>
      <c r="LOY2372" s="14"/>
      <c r="LOZ2372" s="14"/>
      <c r="LPA2372" s="14"/>
      <c r="LPB2372" s="14"/>
      <c r="LPC2372" s="14"/>
      <c r="LPD2372" s="14"/>
      <c r="LPE2372" s="14"/>
      <c r="LPF2372" s="14"/>
      <c r="LPG2372" s="14"/>
      <c r="LPH2372" s="14"/>
      <c r="LPI2372" s="14"/>
      <c r="LPJ2372" s="14"/>
      <c r="LPK2372" s="14"/>
      <c r="LPL2372" s="14"/>
      <c r="LPM2372" s="14"/>
      <c r="LPN2372" s="14"/>
      <c r="LPO2372" s="14"/>
      <c r="LPP2372" s="14"/>
      <c r="LPQ2372" s="14"/>
      <c r="LPR2372" s="14"/>
      <c r="LPS2372" s="14"/>
      <c r="LPT2372" s="14"/>
      <c r="LPU2372" s="14"/>
      <c r="LPV2372" s="14"/>
      <c r="LPW2372" s="14"/>
      <c r="LPX2372" s="14"/>
      <c r="LPY2372" s="14"/>
      <c r="LPZ2372" s="14"/>
      <c r="LQA2372" s="14"/>
      <c r="LQB2372" s="14"/>
      <c r="LQC2372" s="14"/>
      <c r="LQD2372" s="14"/>
      <c r="LQE2372" s="14"/>
      <c r="LQF2372" s="14"/>
      <c r="LQG2372" s="14"/>
      <c r="LQH2372" s="14"/>
      <c r="LQI2372" s="14"/>
      <c r="LQJ2372" s="14"/>
      <c r="LQK2372" s="14"/>
      <c r="LQL2372" s="14"/>
      <c r="LQM2372" s="14"/>
      <c r="LQN2372" s="14"/>
      <c r="LQO2372" s="14"/>
      <c r="LQP2372" s="14"/>
      <c r="LQQ2372" s="14"/>
      <c r="LQR2372" s="14"/>
      <c r="LQS2372" s="14"/>
      <c r="LQT2372" s="14"/>
      <c r="LQU2372" s="14"/>
      <c r="LQV2372" s="14"/>
      <c r="LQW2372" s="14"/>
      <c r="LQX2372" s="14"/>
      <c r="LQY2372" s="14"/>
      <c r="LQZ2372" s="14"/>
      <c r="LRA2372" s="14"/>
      <c r="LRB2372" s="14"/>
      <c r="LRC2372" s="14"/>
      <c r="LRD2372" s="14"/>
      <c r="LRE2372" s="14"/>
      <c r="LRF2372" s="14"/>
      <c r="LRG2372" s="14"/>
      <c r="LRH2372" s="14"/>
      <c r="LRI2372" s="14"/>
      <c r="LRJ2372" s="14"/>
      <c r="LRK2372" s="14"/>
      <c r="LRL2372" s="14"/>
      <c r="LRM2372" s="14"/>
      <c r="LRN2372" s="14"/>
      <c r="LRO2372" s="14"/>
      <c r="LRP2372" s="14"/>
      <c r="LRQ2372" s="14"/>
      <c r="LRR2372" s="14"/>
      <c r="LRS2372" s="14"/>
      <c r="LRT2372" s="14"/>
      <c r="LRU2372" s="14"/>
      <c r="LRV2372" s="14"/>
      <c r="LRW2372" s="14"/>
      <c r="LRX2372" s="14"/>
      <c r="LRY2372" s="14"/>
      <c r="LRZ2372" s="14"/>
      <c r="LSA2372" s="14"/>
      <c r="LSB2372" s="14"/>
      <c r="LSC2372" s="14"/>
      <c r="LSD2372" s="14"/>
      <c r="LSE2372" s="14"/>
      <c r="LSF2372" s="14"/>
      <c r="LSG2372" s="14"/>
      <c r="LSH2372" s="14"/>
      <c r="LSI2372" s="14"/>
      <c r="LSJ2372" s="14"/>
      <c r="LSK2372" s="14"/>
      <c r="LSL2372" s="14"/>
      <c r="LSM2372" s="14"/>
      <c r="LSN2372" s="14"/>
      <c r="LSO2372" s="14"/>
      <c r="LSP2372" s="14"/>
      <c r="LSQ2372" s="14"/>
      <c r="LSR2372" s="14"/>
      <c r="LSS2372" s="14"/>
      <c r="LST2372" s="14"/>
      <c r="LSU2372" s="14"/>
      <c r="LSV2372" s="14"/>
      <c r="LSW2372" s="14"/>
      <c r="LSX2372" s="14"/>
      <c r="LSY2372" s="14"/>
      <c r="LSZ2372" s="14"/>
      <c r="LTA2372" s="14"/>
      <c r="LTB2372" s="14"/>
      <c r="LTC2372" s="14"/>
      <c r="LTD2372" s="14"/>
      <c r="LTE2372" s="14"/>
      <c r="LTF2372" s="14"/>
      <c r="LTG2372" s="14"/>
      <c r="LTH2372" s="14"/>
      <c r="LTI2372" s="14"/>
      <c r="LTJ2372" s="14"/>
      <c r="LTK2372" s="14"/>
      <c r="LTL2372" s="14"/>
      <c r="LTM2372" s="14"/>
      <c r="LTN2372" s="14"/>
      <c r="LTO2372" s="14"/>
      <c r="LTP2372" s="14"/>
      <c r="LTQ2372" s="14"/>
      <c r="LTR2372" s="14"/>
      <c r="LTS2372" s="14"/>
      <c r="LTT2372" s="14"/>
      <c r="LTU2372" s="14"/>
      <c r="LTV2372" s="14"/>
      <c r="LTW2372" s="14"/>
      <c r="LTX2372" s="14"/>
      <c r="LTY2372" s="14"/>
      <c r="LTZ2372" s="14"/>
      <c r="LUA2372" s="14"/>
      <c r="LUB2372" s="14"/>
      <c r="LUC2372" s="14"/>
      <c r="LUD2372" s="14"/>
      <c r="LUE2372" s="14"/>
      <c r="LUF2372" s="14"/>
      <c r="LUG2372" s="14"/>
      <c r="LUH2372" s="14"/>
      <c r="LUI2372" s="14"/>
      <c r="LUJ2372" s="14"/>
      <c r="LUK2372" s="14"/>
      <c r="LUL2372" s="14"/>
      <c r="LUM2372" s="14"/>
      <c r="LUN2372" s="14"/>
      <c r="LUO2372" s="14"/>
      <c r="LUP2372" s="14"/>
      <c r="LUQ2372" s="14"/>
      <c r="LUR2372" s="14"/>
      <c r="LUS2372" s="14"/>
      <c r="LUT2372" s="14"/>
      <c r="LUU2372" s="14"/>
      <c r="LUV2372" s="14"/>
      <c r="LUW2372" s="14"/>
      <c r="LUX2372" s="14"/>
      <c r="LUY2372" s="14"/>
      <c r="LUZ2372" s="14"/>
      <c r="LVA2372" s="14"/>
      <c r="LVB2372" s="14"/>
      <c r="LVC2372" s="14"/>
      <c r="LVD2372" s="14"/>
      <c r="LVE2372" s="14"/>
      <c r="LVF2372" s="14"/>
      <c r="LVG2372" s="14"/>
      <c r="LVH2372" s="14"/>
      <c r="LVI2372" s="14"/>
      <c r="LVJ2372" s="14"/>
      <c r="LVK2372" s="14"/>
      <c r="LVL2372" s="14"/>
      <c r="LVM2372" s="14"/>
      <c r="LVN2372" s="14"/>
      <c r="LVO2372" s="14"/>
      <c r="LVP2372" s="14"/>
      <c r="LVQ2372" s="14"/>
      <c r="LVR2372" s="14"/>
      <c r="LVS2372" s="14"/>
      <c r="LVT2372" s="14"/>
      <c r="LVU2372" s="14"/>
      <c r="LVV2372" s="14"/>
      <c r="LVW2372" s="14"/>
      <c r="LVX2372" s="14"/>
      <c r="LVY2372" s="14"/>
      <c r="LVZ2372" s="14"/>
      <c r="LWA2372" s="14"/>
      <c r="LWB2372" s="14"/>
      <c r="LWC2372" s="14"/>
      <c r="LWD2372" s="14"/>
      <c r="LWE2372" s="14"/>
      <c r="LWF2372" s="14"/>
      <c r="LWG2372" s="14"/>
      <c r="LWH2372" s="14"/>
      <c r="LWI2372" s="14"/>
      <c r="LWJ2372" s="14"/>
      <c r="LWK2372" s="14"/>
      <c r="LWL2372" s="14"/>
      <c r="LWM2372" s="14"/>
      <c r="LWN2372" s="14"/>
      <c r="LWO2372" s="14"/>
      <c r="LWP2372" s="14"/>
      <c r="LWQ2372" s="14"/>
      <c r="LWR2372" s="14"/>
      <c r="LWS2372" s="14"/>
      <c r="LWT2372" s="14"/>
      <c r="LWU2372" s="14"/>
      <c r="LWV2372" s="14"/>
      <c r="LWW2372" s="14"/>
      <c r="LWX2372" s="14"/>
      <c r="LWY2372" s="14"/>
      <c r="LWZ2372" s="14"/>
      <c r="LXA2372" s="14"/>
      <c r="LXB2372" s="14"/>
      <c r="LXC2372" s="14"/>
      <c r="LXD2372" s="14"/>
      <c r="LXE2372" s="14"/>
      <c r="LXF2372" s="14"/>
      <c r="LXG2372" s="14"/>
      <c r="LXH2372" s="14"/>
      <c r="LXI2372" s="14"/>
      <c r="LXJ2372" s="14"/>
      <c r="LXK2372" s="14"/>
      <c r="LXL2372" s="14"/>
      <c r="LXM2372" s="14"/>
      <c r="LXN2372" s="14"/>
      <c r="LXO2372" s="14"/>
      <c r="LXP2372" s="14"/>
      <c r="LXQ2372" s="14"/>
      <c r="LXR2372" s="14"/>
      <c r="LXS2372" s="14"/>
      <c r="LXT2372" s="14"/>
      <c r="LXU2372" s="14"/>
      <c r="LXV2372" s="14"/>
      <c r="LXW2372" s="14"/>
      <c r="LXX2372" s="14"/>
      <c r="LXY2372" s="14"/>
      <c r="LXZ2372" s="14"/>
      <c r="LYA2372" s="14"/>
      <c r="LYB2372" s="14"/>
      <c r="LYC2372" s="14"/>
      <c r="LYD2372" s="14"/>
      <c r="LYE2372" s="14"/>
      <c r="LYF2372" s="14"/>
      <c r="LYG2372" s="14"/>
      <c r="LYH2372" s="14"/>
      <c r="LYI2372" s="14"/>
      <c r="LYJ2372" s="14"/>
      <c r="LYK2372" s="14"/>
      <c r="LYL2372" s="14"/>
      <c r="LYM2372" s="14"/>
      <c r="LYN2372" s="14"/>
      <c r="LYO2372" s="14"/>
      <c r="LYP2372" s="14"/>
      <c r="LYQ2372" s="14"/>
      <c r="LYR2372" s="14"/>
      <c r="LYS2372" s="14"/>
      <c r="LYT2372" s="14"/>
      <c r="LYU2372" s="14"/>
      <c r="LYV2372" s="14"/>
      <c r="LYW2372" s="14"/>
      <c r="LYX2372" s="14"/>
      <c r="LYY2372" s="14"/>
      <c r="LYZ2372" s="14"/>
      <c r="LZA2372" s="14"/>
      <c r="LZB2372" s="14"/>
      <c r="LZC2372" s="14"/>
      <c r="LZD2372" s="14"/>
      <c r="LZE2372" s="14"/>
      <c r="LZF2372" s="14"/>
      <c r="LZG2372" s="14"/>
      <c r="LZH2372" s="14"/>
      <c r="LZI2372" s="14"/>
      <c r="LZJ2372" s="14"/>
      <c r="LZK2372" s="14"/>
      <c r="LZL2372" s="14"/>
      <c r="LZM2372" s="14"/>
      <c r="LZN2372" s="14"/>
      <c r="LZO2372" s="14"/>
      <c r="LZP2372" s="14"/>
      <c r="LZQ2372" s="14"/>
      <c r="LZR2372" s="14"/>
      <c r="LZS2372" s="14"/>
      <c r="LZT2372" s="14"/>
      <c r="LZU2372" s="14"/>
      <c r="LZV2372" s="14"/>
      <c r="LZW2372" s="14"/>
      <c r="LZX2372" s="14"/>
      <c r="LZY2372" s="14"/>
      <c r="LZZ2372" s="14"/>
      <c r="MAA2372" s="14"/>
      <c r="MAB2372" s="14"/>
      <c r="MAC2372" s="14"/>
      <c r="MAD2372" s="14"/>
      <c r="MAE2372" s="14"/>
      <c r="MAF2372" s="14"/>
      <c r="MAG2372" s="14"/>
      <c r="MAH2372" s="14"/>
      <c r="MAI2372" s="14"/>
      <c r="MAJ2372" s="14"/>
      <c r="MAK2372" s="14"/>
      <c r="MAL2372" s="14"/>
      <c r="MAM2372" s="14"/>
      <c r="MAN2372" s="14"/>
      <c r="MAO2372" s="14"/>
      <c r="MAP2372" s="14"/>
      <c r="MAQ2372" s="14"/>
      <c r="MAR2372" s="14"/>
      <c r="MAS2372" s="14"/>
      <c r="MAT2372" s="14"/>
      <c r="MAU2372" s="14"/>
      <c r="MAV2372" s="14"/>
      <c r="MAW2372" s="14"/>
      <c r="MAX2372" s="14"/>
      <c r="MAY2372" s="14"/>
      <c r="MAZ2372" s="14"/>
      <c r="MBA2372" s="14"/>
      <c r="MBB2372" s="14"/>
      <c r="MBC2372" s="14"/>
      <c r="MBD2372" s="14"/>
      <c r="MBE2372" s="14"/>
      <c r="MBF2372" s="14"/>
      <c r="MBG2372" s="14"/>
      <c r="MBH2372" s="14"/>
      <c r="MBI2372" s="14"/>
      <c r="MBJ2372" s="14"/>
      <c r="MBK2372" s="14"/>
      <c r="MBL2372" s="14"/>
      <c r="MBM2372" s="14"/>
      <c r="MBN2372" s="14"/>
      <c r="MBO2372" s="14"/>
      <c r="MBP2372" s="14"/>
      <c r="MBQ2372" s="14"/>
      <c r="MBR2372" s="14"/>
      <c r="MBS2372" s="14"/>
      <c r="MBT2372" s="14"/>
      <c r="MBU2372" s="14"/>
      <c r="MBV2372" s="14"/>
      <c r="MBW2372" s="14"/>
      <c r="MBX2372" s="14"/>
      <c r="MBY2372" s="14"/>
      <c r="MBZ2372" s="14"/>
      <c r="MCA2372" s="14"/>
      <c r="MCB2372" s="14"/>
      <c r="MCC2372" s="14"/>
      <c r="MCD2372" s="14"/>
      <c r="MCE2372" s="14"/>
      <c r="MCF2372" s="14"/>
      <c r="MCG2372" s="14"/>
      <c r="MCH2372" s="14"/>
      <c r="MCI2372" s="14"/>
      <c r="MCJ2372" s="14"/>
      <c r="MCK2372" s="14"/>
      <c r="MCL2372" s="14"/>
      <c r="MCM2372" s="14"/>
      <c r="MCN2372" s="14"/>
      <c r="MCO2372" s="14"/>
      <c r="MCP2372" s="14"/>
      <c r="MCQ2372" s="14"/>
      <c r="MCR2372" s="14"/>
      <c r="MCS2372" s="14"/>
      <c r="MCT2372" s="14"/>
      <c r="MCU2372" s="14"/>
      <c r="MCV2372" s="14"/>
      <c r="MCW2372" s="14"/>
      <c r="MCX2372" s="14"/>
      <c r="MCY2372" s="14"/>
      <c r="MCZ2372" s="14"/>
      <c r="MDA2372" s="14"/>
      <c r="MDB2372" s="14"/>
      <c r="MDC2372" s="14"/>
      <c r="MDD2372" s="14"/>
      <c r="MDE2372" s="14"/>
      <c r="MDF2372" s="14"/>
      <c r="MDG2372" s="14"/>
      <c r="MDH2372" s="14"/>
      <c r="MDI2372" s="14"/>
      <c r="MDJ2372" s="14"/>
      <c r="MDK2372" s="14"/>
      <c r="MDL2372" s="14"/>
      <c r="MDM2372" s="14"/>
      <c r="MDN2372" s="14"/>
      <c r="MDO2372" s="14"/>
      <c r="MDP2372" s="14"/>
      <c r="MDQ2372" s="14"/>
      <c r="MDR2372" s="14"/>
      <c r="MDS2372" s="14"/>
      <c r="MDT2372" s="14"/>
      <c r="MDU2372" s="14"/>
      <c r="MDV2372" s="14"/>
      <c r="MDW2372" s="14"/>
      <c r="MDX2372" s="14"/>
      <c r="MDY2372" s="14"/>
      <c r="MDZ2372" s="14"/>
      <c r="MEA2372" s="14"/>
      <c r="MEB2372" s="14"/>
      <c r="MEC2372" s="14"/>
      <c r="MED2372" s="14"/>
      <c r="MEE2372" s="14"/>
      <c r="MEF2372" s="14"/>
      <c r="MEG2372" s="14"/>
      <c r="MEH2372" s="14"/>
      <c r="MEI2372" s="14"/>
      <c r="MEJ2372" s="14"/>
      <c r="MEK2372" s="14"/>
      <c r="MEL2372" s="14"/>
      <c r="MEM2372" s="14"/>
      <c r="MEN2372" s="14"/>
      <c r="MEO2372" s="14"/>
      <c r="MEP2372" s="14"/>
      <c r="MEQ2372" s="14"/>
      <c r="MER2372" s="14"/>
      <c r="MES2372" s="14"/>
      <c r="MET2372" s="14"/>
      <c r="MEU2372" s="14"/>
      <c r="MEV2372" s="14"/>
      <c r="MEW2372" s="14"/>
      <c r="MEX2372" s="14"/>
      <c r="MEY2372" s="14"/>
      <c r="MEZ2372" s="14"/>
      <c r="MFA2372" s="14"/>
      <c r="MFB2372" s="14"/>
      <c r="MFC2372" s="14"/>
      <c r="MFD2372" s="14"/>
      <c r="MFE2372" s="14"/>
      <c r="MFF2372" s="14"/>
      <c r="MFG2372" s="14"/>
      <c r="MFH2372" s="14"/>
      <c r="MFI2372" s="14"/>
      <c r="MFJ2372" s="14"/>
      <c r="MFK2372" s="14"/>
      <c r="MFL2372" s="14"/>
      <c r="MFM2372" s="14"/>
      <c r="MFN2372" s="14"/>
      <c r="MFO2372" s="14"/>
      <c r="MFP2372" s="14"/>
      <c r="MFQ2372" s="14"/>
      <c r="MFR2372" s="14"/>
      <c r="MFS2372" s="14"/>
      <c r="MFT2372" s="14"/>
      <c r="MFU2372" s="14"/>
      <c r="MFV2372" s="14"/>
      <c r="MFW2372" s="14"/>
      <c r="MFX2372" s="14"/>
      <c r="MFY2372" s="14"/>
      <c r="MFZ2372" s="14"/>
      <c r="MGA2372" s="14"/>
      <c r="MGB2372" s="14"/>
      <c r="MGC2372" s="14"/>
      <c r="MGD2372" s="14"/>
      <c r="MGE2372" s="14"/>
      <c r="MGF2372" s="14"/>
      <c r="MGG2372" s="14"/>
      <c r="MGH2372" s="14"/>
      <c r="MGI2372" s="14"/>
      <c r="MGJ2372" s="14"/>
      <c r="MGK2372" s="14"/>
      <c r="MGL2372" s="14"/>
      <c r="MGM2372" s="14"/>
      <c r="MGN2372" s="14"/>
      <c r="MGO2372" s="14"/>
      <c r="MGP2372" s="14"/>
      <c r="MGQ2372" s="14"/>
      <c r="MGR2372" s="14"/>
      <c r="MGS2372" s="14"/>
      <c r="MGT2372" s="14"/>
      <c r="MGU2372" s="14"/>
      <c r="MGV2372" s="14"/>
      <c r="MGW2372" s="14"/>
      <c r="MGX2372" s="14"/>
      <c r="MGY2372" s="14"/>
      <c r="MGZ2372" s="14"/>
      <c r="MHA2372" s="14"/>
      <c r="MHB2372" s="14"/>
      <c r="MHC2372" s="14"/>
      <c r="MHD2372" s="14"/>
      <c r="MHE2372" s="14"/>
      <c r="MHF2372" s="14"/>
      <c r="MHG2372" s="14"/>
      <c r="MHH2372" s="14"/>
      <c r="MHI2372" s="14"/>
      <c r="MHJ2372" s="14"/>
      <c r="MHK2372" s="14"/>
      <c r="MHL2372" s="14"/>
      <c r="MHM2372" s="14"/>
      <c r="MHN2372" s="14"/>
      <c r="MHO2372" s="14"/>
      <c r="MHP2372" s="14"/>
      <c r="MHQ2372" s="14"/>
      <c r="MHR2372" s="14"/>
      <c r="MHS2372" s="14"/>
      <c r="MHT2372" s="14"/>
      <c r="MHU2372" s="14"/>
      <c r="MHV2372" s="14"/>
      <c r="MHW2372" s="14"/>
      <c r="MHX2372" s="14"/>
      <c r="MHY2372" s="14"/>
      <c r="MHZ2372" s="14"/>
      <c r="MIA2372" s="14"/>
      <c r="MIB2372" s="14"/>
      <c r="MIC2372" s="14"/>
      <c r="MID2372" s="14"/>
      <c r="MIE2372" s="14"/>
      <c r="MIF2372" s="14"/>
      <c r="MIG2372" s="14"/>
      <c r="MIH2372" s="14"/>
      <c r="MII2372" s="14"/>
      <c r="MIJ2372" s="14"/>
      <c r="MIK2372" s="14"/>
      <c r="MIL2372" s="14"/>
      <c r="MIM2372" s="14"/>
      <c r="MIN2372" s="14"/>
      <c r="MIO2372" s="14"/>
      <c r="MIP2372" s="14"/>
      <c r="MIQ2372" s="14"/>
      <c r="MIR2372" s="14"/>
      <c r="MIS2372" s="14"/>
      <c r="MIT2372" s="14"/>
      <c r="MIU2372" s="14"/>
      <c r="MIV2372" s="14"/>
      <c r="MIW2372" s="14"/>
      <c r="MIX2372" s="14"/>
      <c r="MIY2372" s="14"/>
      <c r="MIZ2372" s="14"/>
      <c r="MJA2372" s="14"/>
      <c r="MJB2372" s="14"/>
      <c r="MJC2372" s="14"/>
      <c r="MJD2372" s="14"/>
      <c r="MJE2372" s="14"/>
      <c r="MJF2372" s="14"/>
      <c r="MJG2372" s="14"/>
      <c r="MJH2372" s="14"/>
      <c r="MJI2372" s="14"/>
      <c r="MJJ2372" s="14"/>
      <c r="MJK2372" s="14"/>
      <c r="MJL2372" s="14"/>
      <c r="MJM2372" s="14"/>
      <c r="MJN2372" s="14"/>
      <c r="MJO2372" s="14"/>
      <c r="MJP2372" s="14"/>
      <c r="MJQ2372" s="14"/>
      <c r="MJR2372" s="14"/>
      <c r="MJS2372" s="14"/>
      <c r="MJT2372" s="14"/>
      <c r="MJU2372" s="14"/>
      <c r="MJV2372" s="14"/>
      <c r="MJW2372" s="14"/>
      <c r="MJX2372" s="14"/>
      <c r="MJY2372" s="14"/>
      <c r="MJZ2372" s="14"/>
      <c r="MKA2372" s="14"/>
      <c r="MKB2372" s="14"/>
      <c r="MKC2372" s="14"/>
      <c r="MKD2372" s="14"/>
      <c r="MKE2372" s="14"/>
      <c r="MKF2372" s="14"/>
      <c r="MKG2372" s="14"/>
      <c r="MKH2372" s="14"/>
      <c r="MKI2372" s="14"/>
      <c r="MKJ2372" s="14"/>
      <c r="MKK2372" s="14"/>
      <c r="MKL2372" s="14"/>
      <c r="MKM2372" s="14"/>
      <c r="MKN2372" s="14"/>
      <c r="MKO2372" s="14"/>
      <c r="MKP2372" s="14"/>
      <c r="MKQ2372" s="14"/>
      <c r="MKR2372" s="14"/>
      <c r="MKS2372" s="14"/>
      <c r="MKT2372" s="14"/>
      <c r="MKU2372" s="14"/>
      <c r="MKV2372" s="14"/>
      <c r="MKW2372" s="14"/>
      <c r="MKX2372" s="14"/>
      <c r="MKY2372" s="14"/>
      <c r="MKZ2372" s="14"/>
      <c r="MLA2372" s="14"/>
      <c r="MLB2372" s="14"/>
      <c r="MLC2372" s="14"/>
      <c r="MLD2372" s="14"/>
      <c r="MLE2372" s="14"/>
      <c r="MLF2372" s="14"/>
      <c r="MLG2372" s="14"/>
      <c r="MLH2372" s="14"/>
      <c r="MLI2372" s="14"/>
      <c r="MLJ2372" s="14"/>
      <c r="MLK2372" s="14"/>
      <c r="MLL2372" s="14"/>
      <c r="MLM2372" s="14"/>
      <c r="MLN2372" s="14"/>
      <c r="MLO2372" s="14"/>
      <c r="MLP2372" s="14"/>
      <c r="MLQ2372" s="14"/>
      <c r="MLR2372" s="14"/>
      <c r="MLS2372" s="14"/>
      <c r="MLT2372" s="14"/>
      <c r="MLU2372" s="14"/>
      <c r="MLV2372" s="14"/>
      <c r="MLW2372" s="14"/>
      <c r="MLX2372" s="14"/>
      <c r="MLY2372" s="14"/>
      <c r="MLZ2372" s="14"/>
      <c r="MMA2372" s="14"/>
      <c r="MMB2372" s="14"/>
      <c r="MMC2372" s="14"/>
      <c r="MMD2372" s="14"/>
      <c r="MME2372" s="14"/>
      <c r="MMF2372" s="14"/>
      <c r="MMG2372" s="14"/>
      <c r="MMH2372" s="14"/>
      <c r="MMI2372" s="14"/>
      <c r="MMJ2372" s="14"/>
      <c r="MMK2372" s="14"/>
      <c r="MML2372" s="14"/>
      <c r="MMM2372" s="14"/>
      <c r="MMN2372" s="14"/>
      <c r="MMO2372" s="14"/>
      <c r="MMP2372" s="14"/>
      <c r="MMQ2372" s="14"/>
      <c r="MMR2372" s="14"/>
      <c r="MMS2372" s="14"/>
      <c r="MMT2372" s="14"/>
      <c r="MMU2372" s="14"/>
      <c r="MMV2372" s="14"/>
      <c r="MMW2372" s="14"/>
      <c r="MMX2372" s="14"/>
      <c r="MMY2372" s="14"/>
      <c r="MMZ2372" s="14"/>
      <c r="MNA2372" s="14"/>
      <c r="MNB2372" s="14"/>
      <c r="MNC2372" s="14"/>
      <c r="MND2372" s="14"/>
      <c r="MNE2372" s="14"/>
      <c r="MNF2372" s="14"/>
      <c r="MNG2372" s="14"/>
      <c r="MNH2372" s="14"/>
      <c r="MNI2372" s="14"/>
      <c r="MNJ2372" s="14"/>
      <c r="MNK2372" s="14"/>
      <c r="MNL2372" s="14"/>
      <c r="MNM2372" s="14"/>
      <c r="MNN2372" s="14"/>
      <c r="MNO2372" s="14"/>
      <c r="MNP2372" s="14"/>
      <c r="MNQ2372" s="14"/>
      <c r="MNR2372" s="14"/>
      <c r="MNS2372" s="14"/>
      <c r="MNT2372" s="14"/>
      <c r="MNU2372" s="14"/>
      <c r="MNV2372" s="14"/>
      <c r="MNW2372" s="14"/>
      <c r="MNX2372" s="14"/>
      <c r="MNY2372" s="14"/>
      <c r="MNZ2372" s="14"/>
      <c r="MOA2372" s="14"/>
      <c r="MOB2372" s="14"/>
      <c r="MOC2372" s="14"/>
      <c r="MOD2372" s="14"/>
      <c r="MOE2372" s="14"/>
      <c r="MOF2372" s="14"/>
      <c r="MOG2372" s="14"/>
      <c r="MOH2372" s="14"/>
      <c r="MOI2372" s="14"/>
      <c r="MOJ2372" s="14"/>
      <c r="MOK2372" s="14"/>
      <c r="MOL2372" s="14"/>
      <c r="MOM2372" s="14"/>
      <c r="MON2372" s="14"/>
      <c r="MOO2372" s="14"/>
      <c r="MOP2372" s="14"/>
      <c r="MOQ2372" s="14"/>
      <c r="MOR2372" s="14"/>
      <c r="MOS2372" s="14"/>
      <c r="MOT2372" s="14"/>
      <c r="MOU2372" s="14"/>
      <c r="MOV2372" s="14"/>
      <c r="MOW2372" s="14"/>
      <c r="MOX2372" s="14"/>
      <c r="MOY2372" s="14"/>
      <c r="MOZ2372" s="14"/>
      <c r="MPA2372" s="14"/>
      <c r="MPB2372" s="14"/>
      <c r="MPC2372" s="14"/>
      <c r="MPD2372" s="14"/>
      <c r="MPE2372" s="14"/>
      <c r="MPF2372" s="14"/>
      <c r="MPG2372" s="14"/>
      <c r="MPH2372" s="14"/>
      <c r="MPI2372" s="14"/>
      <c r="MPJ2372" s="14"/>
      <c r="MPK2372" s="14"/>
      <c r="MPL2372" s="14"/>
      <c r="MPM2372" s="14"/>
      <c r="MPN2372" s="14"/>
      <c r="MPO2372" s="14"/>
      <c r="MPP2372" s="14"/>
      <c r="MPQ2372" s="14"/>
      <c r="MPR2372" s="14"/>
      <c r="MPS2372" s="14"/>
      <c r="MPT2372" s="14"/>
      <c r="MPU2372" s="14"/>
      <c r="MPV2372" s="14"/>
      <c r="MPW2372" s="14"/>
      <c r="MPX2372" s="14"/>
      <c r="MPY2372" s="14"/>
      <c r="MPZ2372" s="14"/>
      <c r="MQA2372" s="14"/>
      <c r="MQB2372" s="14"/>
      <c r="MQC2372" s="14"/>
      <c r="MQD2372" s="14"/>
      <c r="MQE2372" s="14"/>
      <c r="MQF2372" s="14"/>
      <c r="MQG2372" s="14"/>
      <c r="MQH2372" s="14"/>
      <c r="MQI2372" s="14"/>
      <c r="MQJ2372" s="14"/>
      <c r="MQK2372" s="14"/>
      <c r="MQL2372" s="14"/>
      <c r="MQM2372" s="14"/>
      <c r="MQN2372" s="14"/>
      <c r="MQO2372" s="14"/>
      <c r="MQP2372" s="14"/>
      <c r="MQQ2372" s="14"/>
      <c r="MQR2372" s="14"/>
      <c r="MQS2372" s="14"/>
      <c r="MQT2372" s="14"/>
      <c r="MQU2372" s="14"/>
      <c r="MQV2372" s="14"/>
      <c r="MQW2372" s="14"/>
      <c r="MQX2372" s="14"/>
      <c r="MQY2372" s="14"/>
      <c r="MQZ2372" s="14"/>
      <c r="MRA2372" s="14"/>
      <c r="MRB2372" s="14"/>
      <c r="MRC2372" s="14"/>
      <c r="MRD2372" s="14"/>
      <c r="MRE2372" s="14"/>
      <c r="MRF2372" s="14"/>
      <c r="MRG2372" s="14"/>
      <c r="MRH2372" s="14"/>
      <c r="MRI2372" s="14"/>
      <c r="MRJ2372" s="14"/>
      <c r="MRK2372" s="14"/>
      <c r="MRL2372" s="14"/>
      <c r="MRM2372" s="14"/>
      <c r="MRN2372" s="14"/>
      <c r="MRO2372" s="14"/>
      <c r="MRP2372" s="14"/>
      <c r="MRQ2372" s="14"/>
      <c r="MRR2372" s="14"/>
      <c r="MRS2372" s="14"/>
      <c r="MRT2372" s="14"/>
      <c r="MRU2372" s="14"/>
      <c r="MRV2372" s="14"/>
      <c r="MRW2372" s="14"/>
      <c r="MRX2372" s="14"/>
      <c r="MRY2372" s="14"/>
      <c r="MRZ2372" s="14"/>
      <c r="MSA2372" s="14"/>
      <c r="MSB2372" s="14"/>
      <c r="MSC2372" s="14"/>
      <c r="MSD2372" s="14"/>
      <c r="MSE2372" s="14"/>
      <c r="MSF2372" s="14"/>
      <c r="MSG2372" s="14"/>
      <c r="MSH2372" s="14"/>
      <c r="MSI2372" s="14"/>
      <c r="MSJ2372" s="14"/>
      <c r="MSK2372" s="14"/>
      <c r="MSL2372" s="14"/>
      <c r="MSM2372" s="14"/>
      <c r="MSN2372" s="14"/>
      <c r="MSO2372" s="14"/>
      <c r="MSP2372" s="14"/>
      <c r="MSQ2372" s="14"/>
      <c r="MSR2372" s="14"/>
      <c r="MSS2372" s="14"/>
      <c r="MST2372" s="14"/>
      <c r="MSU2372" s="14"/>
      <c r="MSV2372" s="14"/>
      <c r="MSW2372" s="14"/>
      <c r="MSX2372" s="14"/>
      <c r="MSY2372" s="14"/>
      <c r="MSZ2372" s="14"/>
      <c r="MTA2372" s="14"/>
      <c r="MTB2372" s="14"/>
      <c r="MTC2372" s="14"/>
      <c r="MTD2372" s="14"/>
      <c r="MTE2372" s="14"/>
      <c r="MTF2372" s="14"/>
      <c r="MTG2372" s="14"/>
      <c r="MTH2372" s="14"/>
      <c r="MTI2372" s="14"/>
      <c r="MTJ2372" s="14"/>
      <c r="MTK2372" s="14"/>
      <c r="MTL2372" s="14"/>
      <c r="MTM2372" s="14"/>
      <c r="MTN2372" s="14"/>
      <c r="MTO2372" s="14"/>
      <c r="MTP2372" s="14"/>
      <c r="MTQ2372" s="14"/>
      <c r="MTR2372" s="14"/>
      <c r="MTS2372" s="14"/>
      <c r="MTT2372" s="14"/>
      <c r="MTU2372" s="14"/>
      <c r="MTV2372" s="14"/>
      <c r="MTW2372" s="14"/>
      <c r="MTX2372" s="14"/>
      <c r="MTY2372" s="14"/>
      <c r="MTZ2372" s="14"/>
      <c r="MUA2372" s="14"/>
      <c r="MUB2372" s="14"/>
      <c r="MUC2372" s="14"/>
      <c r="MUD2372" s="14"/>
      <c r="MUE2372" s="14"/>
      <c r="MUF2372" s="14"/>
      <c r="MUG2372" s="14"/>
      <c r="MUH2372" s="14"/>
      <c r="MUI2372" s="14"/>
      <c r="MUJ2372" s="14"/>
      <c r="MUK2372" s="14"/>
      <c r="MUL2372" s="14"/>
      <c r="MUM2372" s="14"/>
      <c r="MUN2372" s="14"/>
      <c r="MUO2372" s="14"/>
      <c r="MUP2372" s="14"/>
      <c r="MUQ2372" s="14"/>
      <c r="MUR2372" s="14"/>
      <c r="MUS2372" s="14"/>
      <c r="MUT2372" s="14"/>
      <c r="MUU2372" s="14"/>
      <c r="MUV2372" s="14"/>
      <c r="MUW2372" s="14"/>
      <c r="MUX2372" s="14"/>
      <c r="MUY2372" s="14"/>
      <c r="MUZ2372" s="14"/>
      <c r="MVA2372" s="14"/>
      <c r="MVB2372" s="14"/>
      <c r="MVC2372" s="14"/>
      <c r="MVD2372" s="14"/>
      <c r="MVE2372" s="14"/>
      <c r="MVF2372" s="14"/>
      <c r="MVG2372" s="14"/>
      <c r="MVH2372" s="14"/>
      <c r="MVI2372" s="14"/>
      <c r="MVJ2372" s="14"/>
      <c r="MVK2372" s="14"/>
      <c r="MVL2372" s="14"/>
      <c r="MVM2372" s="14"/>
      <c r="MVN2372" s="14"/>
      <c r="MVO2372" s="14"/>
      <c r="MVP2372" s="14"/>
      <c r="MVQ2372" s="14"/>
      <c r="MVR2372" s="14"/>
      <c r="MVS2372" s="14"/>
      <c r="MVT2372" s="14"/>
      <c r="MVU2372" s="14"/>
      <c r="MVV2372" s="14"/>
      <c r="MVW2372" s="14"/>
      <c r="MVX2372" s="14"/>
      <c r="MVY2372" s="14"/>
      <c r="MVZ2372" s="14"/>
      <c r="MWA2372" s="14"/>
      <c r="MWB2372" s="14"/>
      <c r="MWC2372" s="14"/>
      <c r="MWD2372" s="14"/>
      <c r="MWE2372" s="14"/>
      <c r="MWF2372" s="14"/>
      <c r="MWG2372" s="14"/>
      <c r="MWH2372" s="14"/>
      <c r="MWI2372" s="14"/>
      <c r="MWJ2372" s="14"/>
      <c r="MWK2372" s="14"/>
      <c r="MWL2372" s="14"/>
      <c r="MWM2372" s="14"/>
      <c r="MWN2372" s="14"/>
      <c r="MWO2372" s="14"/>
      <c r="MWP2372" s="14"/>
      <c r="MWQ2372" s="14"/>
      <c r="MWR2372" s="14"/>
      <c r="MWS2372" s="14"/>
      <c r="MWT2372" s="14"/>
      <c r="MWU2372" s="14"/>
      <c r="MWV2372" s="14"/>
      <c r="MWW2372" s="14"/>
      <c r="MWX2372" s="14"/>
      <c r="MWY2372" s="14"/>
      <c r="MWZ2372" s="14"/>
      <c r="MXA2372" s="14"/>
      <c r="MXB2372" s="14"/>
      <c r="MXC2372" s="14"/>
      <c r="MXD2372" s="14"/>
      <c r="MXE2372" s="14"/>
      <c r="MXF2372" s="14"/>
      <c r="MXG2372" s="14"/>
      <c r="MXH2372" s="14"/>
      <c r="MXI2372" s="14"/>
      <c r="MXJ2372" s="14"/>
      <c r="MXK2372" s="14"/>
      <c r="MXL2372" s="14"/>
      <c r="MXM2372" s="14"/>
      <c r="MXN2372" s="14"/>
      <c r="MXO2372" s="14"/>
      <c r="MXP2372" s="14"/>
      <c r="MXQ2372" s="14"/>
      <c r="MXR2372" s="14"/>
      <c r="MXS2372" s="14"/>
      <c r="MXT2372" s="14"/>
      <c r="MXU2372" s="14"/>
      <c r="MXV2372" s="14"/>
      <c r="MXW2372" s="14"/>
      <c r="MXX2372" s="14"/>
      <c r="MXY2372" s="14"/>
      <c r="MXZ2372" s="14"/>
      <c r="MYA2372" s="14"/>
      <c r="MYB2372" s="14"/>
      <c r="MYC2372" s="14"/>
      <c r="MYD2372" s="14"/>
      <c r="MYE2372" s="14"/>
      <c r="MYF2372" s="14"/>
      <c r="MYG2372" s="14"/>
      <c r="MYH2372" s="14"/>
      <c r="MYI2372" s="14"/>
      <c r="MYJ2372" s="14"/>
      <c r="MYK2372" s="14"/>
      <c r="MYL2372" s="14"/>
      <c r="MYM2372" s="14"/>
      <c r="MYN2372" s="14"/>
      <c r="MYO2372" s="14"/>
      <c r="MYP2372" s="14"/>
      <c r="MYQ2372" s="14"/>
      <c r="MYR2372" s="14"/>
      <c r="MYS2372" s="14"/>
      <c r="MYT2372" s="14"/>
      <c r="MYU2372" s="14"/>
      <c r="MYV2372" s="14"/>
      <c r="MYW2372" s="14"/>
      <c r="MYX2372" s="14"/>
      <c r="MYY2372" s="14"/>
      <c r="MYZ2372" s="14"/>
      <c r="MZA2372" s="14"/>
      <c r="MZB2372" s="14"/>
      <c r="MZC2372" s="14"/>
      <c r="MZD2372" s="14"/>
      <c r="MZE2372" s="14"/>
      <c r="MZF2372" s="14"/>
      <c r="MZG2372" s="14"/>
      <c r="MZH2372" s="14"/>
      <c r="MZI2372" s="14"/>
      <c r="MZJ2372" s="14"/>
      <c r="MZK2372" s="14"/>
      <c r="MZL2372" s="14"/>
      <c r="MZM2372" s="14"/>
      <c r="MZN2372" s="14"/>
      <c r="MZO2372" s="14"/>
      <c r="MZP2372" s="14"/>
      <c r="MZQ2372" s="14"/>
      <c r="MZR2372" s="14"/>
      <c r="MZS2372" s="14"/>
      <c r="MZT2372" s="14"/>
      <c r="MZU2372" s="14"/>
      <c r="MZV2372" s="14"/>
      <c r="MZW2372" s="14"/>
      <c r="MZX2372" s="14"/>
      <c r="MZY2372" s="14"/>
      <c r="MZZ2372" s="14"/>
      <c r="NAA2372" s="14"/>
      <c r="NAB2372" s="14"/>
      <c r="NAC2372" s="14"/>
      <c r="NAD2372" s="14"/>
      <c r="NAE2372" s="14"/>
      <c r="NAF2372" s="14"/>
      <c r="NAG2372" s="14"/>
      <c r="NAH2372" s="14"/>
      <c r="NAI2372" s="14"/>
      <c r="NAJ2372" s="14"/>
      <c r="NAK2372" s="14"/>
      <c r="NAL2372" s="14"/>
      <c r="NAM2372" s="14"/>
      <c r="NAN2372" s="14"/>
      <c r="NAO2372" s="14"/>
      <c r="NAP2372" s="14"/>
      <c r="NAQ2372" s="14"/>
      <c r="NAR2372" s="14"/>
      <c r="NAS2372" s="14"/>
      <c r="NAT2372" s="14"/>
      <c r="NAU2372" s="14"/>
      <c r="NAV2372" s="14"/>
      <c r="NAW2372" s="14"/>
      <c r="NAX2372" s="14"/>
      <c r="NAY2372" s="14"/>
      <c r="NAZ2372" s="14"/>
      <c r="NBA2372" s="14"/>
      <c r="NBB2372" s="14"/>
      <c r="NBC2372" s="14"/>
      <c r="NBD2372" s="14"/>
      <c r="NBE2372" s="14"/>
      <c r="NBF2372" s="14"/>
      <c r="NBG2372" s="14"/>
      <c r="NBH2372" s="14"/>
      <c r="NBI2372" s="14"/>
      <c r="NBJ2372" s="14"/>
      <c r="NBK2372" s="14"/>
      <c r="NBL2372" s="14"/>
      <c r="NBM2372" s="14"/>
      <c r="NBN2372" s="14"/>
      <c r="NBO2372" s="14"/>
      <c r="NBP2372" s="14"/>
      <c r="NBQ2372" s="14"/>
      <c r="NBR2372" s="14"/>
      <c r="NBS2372" s="14"/>
      <c r="NBT2372" s="14"/>
      <c r="NBU2372" s="14"/>
      <c r="NBV2372" s="14"/>
      <c r="NBW2372" s="14"/>
      <c r="NBX2372" s="14"/>
      <c r="NBY2372" s="14"/>
      <c r="NBZ2372" s="14"/>
      <c r="NCA2372" s="14"/>
      <c r="NCB2372" s="14"/>
      <c r="NCC2372" s="14"/>
      <c r="NCD2372" s="14"/>
      <c r="NCE2372" s="14"/>
      <c r="NCF2372" s="14"/>
      <c r="NCG2372" s="14"/>
      <c r="NCH2372" s="14"/>
      <c r="NCI2372" s="14"/>
      <c r="NCJ2372" s="14"/>
      <c r="NCK2372" s="14"/>
      <c r="NCL2372" s="14"/>
      <c r="NCM2372" s="14"/>
      <c r="NCN2372" s="14"/>
      <c r="NCO2372" s="14"/>
      <c r="NCP2372" s="14"/>
      <c r="NCQ2372" s="14"/>
      <c r="NCR2372" s="14"/>
      <c r="NCS2372" s="14"/>
      <c r="NCT2372" s="14"/>
      <c r="NCU2372" s="14"/>
      <c r="NCV2372" s="14"/>
      <c r="NCW2372" s="14"/>
      <c r="NCX2372" s="14"/>
      <c r="NCY2372" s="14"/>
      <c r="NCZ2372" s="14"/>
      <c r="NDA2372" s="14"/>
      <c r="NDB2372" s="14"/>
      <c r="NDC2372" s="14"/>
      <c r="NDD2372" s="14"/>
      <c r="NDE2372" s="14"/>
      <c r="NDF2372" s="14"/>
      <c r="NDG2372" s="14"/>
      <c r="NDH2372" s="14"/>
      <c r="NDI2372" s="14"/>
      <c r="NDJ2372" s="14"/>
      <c r="NDK2372" s="14"/>
      <c r="NDL2372" s="14"/>
      <c r="NDM2372" s="14"/>
      <c r="NDN2372" s="14"/>
      <c r="NDO2372" s="14"/>
      <c r="NDP2372" s="14"/>
      <c r="NDQ2372" s="14"/>
      <c r="NDR2372" s="14"/>
      <c r="NDS2372" s="14"/>
      <c r="NDT2372" s="14"/>
      <c r="NDU2372" s="14"/>
      <c r="NDV2372" s="14"/>
      <c r="NDW2372" s="14"/>
      <c r="NDX2372" s="14"/>
      <c r="NDY2372" s="14"/>
      <c r="NDZ2372" s="14"/>
      <c r="NEA2372" s="14"/>
      <c r="NEB2372" s="14"/>
      <c r="NEC2372" s="14"/>
      <c r="NED2372" s="14"/>
      <c r="NEE2372" s="14"/>
      <c r="NEF2372" s="14"/>
      <c r="NEG2372" s="14"/>
      <c r="NEH2372" s="14"/>
      <c r="NEI2372" s="14"/>
      <c r="NEJ2372" s="14"/>
      <c r="NEK2372" s="14"/>
      <c r="NEL2372" s="14"/>
      <c r="NEM2372" s="14"/>
      <c r="NEN2372" s="14"/>
      <c r="NEO2372" s="14"/>
      <c r="NEP2372" s="14"/>
      <c r="NEQ2372" s="14"/>
      <c r="NER2372" s="14"/>
      <c r="NES2372" s="14"/>
      <c r="NET2372" s="14"/>
      <c r="NEU2372" s="14"/>
      <c r="NEV2372" s="14"/>
      <c r="NEW2372" s="14"/>
      <c r="NEX2372" s="14"/>
      <c r="NEY2372" s="14"/>
      <c r="NEZ2372" s="14"/>
      <c r="NFA2372" s="14"/>
      <c r="NFB2372" s="14"/>
      <c r="NFC2372" s="14"/>
      <c r="NFD2372" s="14"/>
      <c r="NFE2372" s="14"/>
      <c r="NFF2372" s="14"/>
      <c r="NFG2372" s="14"/>
      <c r="NFH2372" s="14"/>
      <c r="NFI2372" s="14"/>
      <c r="NFJ2372" s="14"/>
      <c r="NFK2372" s="14"/>
      <c r="NFL2372" s="14"/>
      <c r="NFM2372" s="14"/>
      <c r="NFN2372" s="14"/>
      <c r="NFO2372" s="14"/>
      <c r="NFP2372" s="14"/>
      <c r="NFQ2372" s="14"/>
      <c r="NFR2372" s="14"/>
      <c r="NFS2372" s="14"/>
      <c r="NFT2372" s="14"/>
      <c r="NFU2372" s="14"/>
      <c r="NFV2372" s="14"/>
      <c r="NFW2372" s="14"/>
      <c r="NFX2372" s="14"/>
      <c r="NFY2372" s="14"/>
      <c r="NFZ2372" s="14"/>
      <c r="NGA2372" s="14"/>
      <c r="NGB2372" s="14"/>
      <c r="NGC2372" s="14"/>
      <c r="NGD2372" s="14"/>
      <c r="NGE2372" s="14"/>
      <c r="NGF2372" s="14"/>
      <c r="NGG2372" s="14"/>
      <c r="NGH2372" s="14"/>
      <c r="NGI2372" s="14"/>
      <c r="NGJ2372" s="14"/>
      <c r="NGK2372" s="14"/>
      <c r="NGL2372" s="14"/>
      <c r="NGM2372" s="14"/>
      <c r="NGN2372" s="14"/>
      <c r="NGO2372" s="14"/>
      <c r="NGP2372" s="14"/>
      <c r="NGQ2372" s="14"/>
      <c r="NGR2372" s="14"/>
      <c r="NGS2372" s="14"/>
      <c r="NGT2372" s="14"/>
      <c r="NGU2372" s="14"/>
      <c r="NGV2372" s="14"/>
      <c r="NGW2372" s="14"/>
      <c r="NGX2372" s="14"/>
      <c r="NGY2372" s="14"/>
      <c r="NGZ2372" s="14"/>
      <c r="NHA2372" s="14"/>
      <c r="NHB2372" s="14"/>
      <c r="NHC2372" s="14"/>
      <c r="NHD2372" s="14"/>
      <c r="NHE2372" s="14"/>
      <c r="NHF2372" s="14"/>
      <c r="NHG2372" s="14"/>
      <c r="NHH2372" s="14"/>
      <c r="NHI2372" s="14"/>
      <c r="NHJ2372" s="14"/>
      <c r="NHK2372" s="14"/>
      <c r="NHL2372" s="14"/>
      <c r="NHM2372" s="14"/>
      <c r="NHN2372" s="14"/>
      <c r="NHO2372" s="14"/>
      <c r="NHP2372" s="14"/>
      <c r="NHQ2372" s="14"/>
      <c r="NHR2372" s="14"/>
      <c r="NHS2372" s="14"/>
      <c r="NHT2372" s="14"/>
      <c r="NHU2372" s="14"/>
      <c r="NHV2372" s="14"/>
      <c r="NHW2372" s="14"/>
      <c r="NHX2372" s="14"/>
      <c r="NHY2372" s="14"/>
      <c r="NHZ2372" s="14"/>
      <c r="NIA2372" s="14"/>
      <c r="NIB2372" s="14"/>
      <c r="NIC2372" s="14"/>
      <c r="NID2372" s="14"/>
      <c r="NIE2372" s="14"/>
      <c r="NIF2372" s="14"/>
      <c r="NIG2372" s="14"/>
      <c r="NIH2372" s="14"/>
      <c r="NII2372" s="14"/>
      <c r="NIJ2372" s="14"/>
      <c r="NIK2372" s="14"/>
      <c r="NIL2372" s="14"/>
      <c r="NIM2372" s="14"/>
      <c r="NIN2372" s="14"/>
      <c r="NIO2372" s="14"/>
      <c r="NIP2372" s="14"/>
      <c r="NIQ2372" s="14"/>
      <c r="NIR2372" s="14"/>
      <c r="NIS2372" s="14"/>
      <c r="NIT2372" s="14"/>
      <c r="NIU2372" s="14"/>
      <c r="NIV2372" s="14"/>
      <c r="NIW2372" s="14"/>
      <c r="NIX2372" s="14"/>
      <c r="NIY2372" s="14"/>
      <c r="NIZ2372" s="14"/>
      <c r="NJA2372" s="14"/>
      <c r="NJB2372" s="14"/>
      <c r="NJC2372" s="14"/>
      <c r="NJD2372" s="14"/>
      <c r="NJE2372" s="14"/>
      <c r="NJF2372" s="14"/>
      <c r="NJG2372" s="14"/>
      <c r="NJH2372" s="14"/>
      <c r="NJI2372" s="14"/>
      <c r="NJJ2372" s="14"/>
      <c r="NJK2372" s="14"/>
      <c r="NJL2372" s="14"/>
      <c r="NJM2372" s="14"/>
      <c r="NJN2372" s="14"/>
      <c r="NJO2372" s="14"/>
      <c r="NJP2372" s="14"/>
      <c r="NJQ2372" s="14"/>
      <c r="NJR2372" s="14"/>
      <c r="NJS2372" s="14"/>
      <c r="NJT2372" s="14"/>
      <c r="NJU2372" s="14"/>
      <c r="NJV2372" s="14"/>
      <c r="NJW2372" s="14"/>
      <c r="NJX2372" s="14"/>
      <c r="NJY2372" s="14"/>
      <c r="NJZ2372" s="14"/>
      <c r="NKA2372" s="14"/>
      <c r="NKB2372" s="14"/>
      <c r="NKC2372" s="14"/>
      <c r="NKD2372" s="14"/>
      <c r="NKE2372" s="14"/>
      <c r="NKF2372" s="14"/>
      <c r="NKG2372" s="14"/>
      <c r="NKH2372" s="14"/>
      <c r="NKI2372" s="14"/>
      <c r="NKJ2372" s="14"/>
      <c r="NKK2372" s="14"/>
      <c r="NKL2372" s="14"/>
      <c r="NKM2372" s="14"/>
      <c r="NKN2372" s="14"/>
      <c r="NKO2372" s="14"/>
      <c r="NKP2372" s="14"/>
      <c r="NKQ2372" s="14"/>
      <c r="NKR2372" s="14"/>
      <c r="NKS2372" s="14"/>
      <c r="NKT2372" s="14"/>
      <c r="NKU2372" s="14"/>
      <c r="NKV2372" s="14"/>
      <c r="NKW2372" s="14"/>
      <c r="NKX2372" s="14"/>
      <c r="NKY2372" s="14"/>
      <c r="NKZ2372" s="14"/>
      <c r="NLA2372" s="14"/>
      <c r="NLB2372" s="14"/>
      <c r="NLC2372" s="14"/>
      <c r="NLD2372" s="14"/>
      <c r="NLE2372" s="14"/>
      <c r="NLF2372" s="14"/>
      <c r="NLG2372" s="14"/>
      <c r="NLH2372" s="14"/>
      <c r="NLI2372" s="14"/>
      <c r="NLJ2372" s="14"/>
      <c r="NLK2372" s="14"/>
      <c r="NLL2372" s="14"/>
      <c r="NLM2372" s="14"/>
      <c r="NLN2372" s="14"/>
      <c r="NLO2372" s="14"/>
      <c r="NLP2372" s="14"/>
      <c r="NLQ2372" s="14"/>
      <c r="NLR2372" s="14"/>
      <c r="NLS2372" s="14"/>
      <c r="NLT2372" s="14"/>
      <c r="NLU2372" s="14"/>
      <c r="NLV2372" s="14"/>
      <c r="NLW2372" s="14"/>
      <c r="NLX2372" s="14"/>
      <c r="NLY2372" s="14"/>
      <c r="NLZ2372" s="14"/>
      <c r="NMA2372" s="14"/>
      <c r="NMB2372" s="14"/>
      <c r="NMC2372" s="14"/>
      <c r="NMD2372" s="14"/>
      <c r="NME2372" s="14"/>
      <c r="NMF2372" s="14"/>
      <c r="NMG2372" s="14"/>
      <c r="NMH2372" s="14"/>
      <c r="NMI2372" s="14"/>
      <c r="NMJ2372" s="14"/>
      <c r="NMK2372" s="14"/>
      <c r="NML2372" s="14"/>
      <c r="NMM2372" s="14"/>
      <c r="NMN2372" s="14"/>
      <c r="NMO2372" s="14"/>
      <c r="NMP2372" s="14"/>
      <c r="NMQ2372" s="14"/>
      <c r="NMR2372" s="14"/>
      <c r="NMS2372" s="14"/>
      <c r="NMT2372" s="14"/>
      <c r="NMU2372" s="14"/>
      <c r="NMV2372" s="14"/>
      <c r="NMW2372" s="14"/>
      <c r="NMX2372" s="14"/>
      <c r="NMY2372" s="14"/>
      <c r="NMZ2372" s="14"/>
      <c r="NNA2372" s="14"/>
      <c r="NNB2372" s="14"/>
      <c r="NNC2372" s="14"/>
      <c r="NND2372" s="14"/>
      <c r="NNE2372" s="14"/>
      <c r="NNF2372" s="14"/>
      <c r="NNG2372" s="14"/>
      <c r="NNH2372" s="14"/>
      <c r="NNI2372" s="14"/>
      <c r="NNJ2372" s="14"/>
      <c r="NNK2372" s="14"/>
      <c r="NNL2372" s="14"/>
      <c r="NNM2372" s="14"/>
      <c r="NNN2372" s="14"/>
      <c r="NNO2372" s="14"/>
      <c r="NNP2372" s="14"/>
      <c r="NNQ2372" s="14"/>
      <c r="NNR2372" s="14"/>
      <c r="NNS2372" s="14"/>
      <c r="NNT2372" s="14"/>
      <c r="NNU2372" s="14"/>
      <c r="NNV2372" s="14"/>
      <c r="NNW2372" s="14"/>
      <c r="NNX2372" s="14"/>
      <c r="NNY2372" s="14"/>
      <c r="NNZ2372" s="14"/>
      <c r="NOA2372" s="14"/>
      <c r="NOB2372" s="14"/>
      <c r="NOC2372" s="14"/>
      <c r="NOD2372" s="14"/>
      <c r="NOE2372" s="14"/>
      <c r="NOF2372" s="14"/>
      <c r="NOG2372" s="14"/>
      <c r="NOH2372" s="14"/>
      <c r="NOI2372" s="14"/>
      <c r="NOJ2372" s="14"/>
      <c r="NOK2372" s="14"/>
      <c r="NOL2372" s="14"/>
      <c r="NOM2372" s="14"/>
      <c r="NON2372" s="14"/>
      <c r="NOO2372" s="14"/>
      <c r="NOP2372" s="14"/>
      <c r="NOQ2372" s="14"/>
      <c r="NOR2372" s="14"/>
      <c r="NOS2372" s="14"/>
      <c r="NOT2372" s="14"/>
      <c r="NOU2372" s="14"/>
      <c r="NOV2372" s="14"/>
      <c r="NOW2372" s="14"/>
      <c r="NOX2372" s="14"/>
      <c r="NOY2372" s="14"/>
      <c r="NOZ2372" s="14"/>
      <c r="NPA2372" s="14"/>
      <c r="NPB2372" s="14"/>
      <c r="NPC2372" s="14"/>
      <c r="NPD2372" s="14"/>
      <c r="NPE2372" s="14"/>
      <c r="NPF2372" s="14"/>
      <c r="NPG2372" s="14"/>
      <c r="NPH2372" s="14"/>
      <c r="NPI2372" s="14"/>
      <c r="NPJ2372" s="14"/>
      <c r="NPK2372" s="14"/>
      <c r="NPL2372" s="14"/>
      <c r="NPM2372" s="14"/>
      <c r="NPN2372" s="14"/>
      <c r="NPO2372" s="14"/>
      <c r="NPP2372" s="14"/>
      <c r="NPQ2372" s="14"/>
      <c r="NPR2372" s="14"/>
      <c r="NPS2372" s="14"/>
      <c r="NPT2372" s="14"/>
      <c r="NPU2372" s="14"/>
      <c r="NPV2372" s="14"/>
      <c r="NPW2372" s="14"/>
      <c r="NPX2372" s="14"/>
      <c r="NPY2372" s="14"/>
      <c r="NPZ2372" s="14"/>
      <c r="NQA2372" s="14"/>
      <c r="NQB2372" s="14"/>
      <c r="NQC2372" s="14"/>
      <c r="NQD2372" s="14"/>
      <c r="NQE2372" s="14"/>
      <c r="NQF2372" s="14"/>
      <c r="NQG2372" s="14"/>
      <c r="NQH2372" s="14"/>
      <c r="NQI2372" s="14"/>
      <c r="NQJ2372" s="14"/>
      <c r="NQK2372" s="14"/>
      <c r="NQL2372" s="14"/>
      <c r="NQM2372" s="14"/>
      <c r="NQN2372" s="14"/>
      <c r="NQO2372" s="14"/>
      <c r="NQP2372" s="14"/>
      <c r="NQQ2372" s="14"/>
      <c r="NQR2372" s="14"/>
      <c r="NQS2372" s="14"/>
      <c r="NQT2372" s="14"/>
      <c r="NQU2372" s="14"/>
      <c r="NQV2372" s="14"/>
      <c r="NQW2372" s="14"/>
      <c r="NQX2372" s="14"/>
      <c r="NQY2372" s="14"/>
      <c r="NQZ2372" s="14"/>
      <c r="NRA2372" s="14"/>
      <c r="NRB2372" s="14"/>
      <c r="NRC2372" s="14"/>
      <c r="NRD2372" s="14"/>
      <c r="NRE2372" s="14"/>
      <c r="NRF2372" s="14"/>
      <c r="NRG2372" s="14"/>
      <c r="NRH2372" s="14"/>
      <c r="NRI2372" s="14"/>
      <c r="NRJ2372" s="14"/>
      <c r="NRK2372" s="14"/>
      <c r="NRL2372" s="14"/>
      <c r="NRM2372" s="14"/>
      <c r="NRN2372" s="14"/>
      <c r="NRO2372" s="14"/>
      <c r="NRP2372" s="14"/>
      <c r="NRQ2372" s="14"/>
      <c r="NRR2372" s="14"/>
      <c r="NRS2372" s="14"/>
      <c r="NRT2372" s="14"/>
      <c r="NRU2372" s="14"/>
      <c r="NRV2372" s="14"/>
      <c r="NRW2372" s="14"/>
      <c r="NRX2372" s="14"/>
      <c r="NRY2372" s="14"/>
      <c r="NRZ2372" s="14"/>
      <c r="NSA2372" s="14"/>
      <c r="NSB2372" s="14"/>
      <c r="NSC2372" s="14"/>
      <c r="NSD2372" s="14"/>
      <c r="NSE2372" s="14"/>
      <c r="NSF2372" s="14"/>
      <c r="NSG2372" s="14"/>
      <c r="NSH2372" s="14"/>
      <c r="NSI2372" s="14"/>
      <c r="NSJ2372" s="14"/>
      <c r="NSK2372" s="14"/>
      <c r="NSL2372" s="14"/>
      <c r="NSM2372" s="14"/>
      <c r="NSN2372" s="14"/>
      <c r="NSO2372" s="14"/>
      <c r="NSP2372" s="14"/>
      <c r="NSQ2372" s="14"/>
      <c r="NSR2372" s="14"/>
      <c r="NSS2372" s="14"/>
      <c r="NST2372" s="14"/>
      <c r="NSU2372" s="14"/>
      <c r="NSV2372" s="14"/>
      <c r="NSW2372" s="14"/>
      <c r="NSX2372" s="14"/>
      <c r="NSY2372" s="14"/>
      <c r="NSZ2372" s="14"/>
      <c r="NTA2372" s="14"/>
      <c r="NTB2372" s="14"/>
      <c r="NTC2372" s="14"/>
      <c r="NTD2372" s="14"/>
      <c r="NTE2372" s="14"/>
      <c r="NTF2372" s="14"/>
      <c r="NTG2372" s="14"/>
      <c r="NTH2372" s="14"/>
      <c r="NTI2372" s="14"/>
      <c r="NTJ2372" s="14"/>
      <c r="NTK2372" s="14"/>
      <c r="NTL2372" s="14"/>
      <c r="NTM2372" s="14"/>
      <c r="NTN2372" s="14"/>
      <c r="NTO2372" s="14"/>
      <c r="NTP2372" s="14"/>
      <c r="NTQ2372" s="14"/>
      <c r="NTR2372" s="14"/>
      <c r="NTS2372" s="14"/>
      <c r="NTT2372" s="14"/>
      <c r="NTU2372" s="14"/>
      <c r="NTV2372" s="14"/>
      <c r="NTW2372" s="14"/>
      <c r="NTX2372" s="14"/>
      <c r="NTY2372" s="14"/>
      <c r="NTZ2372" s="14"/>
      <c r="NUA2372" s="14"/>
      <c r="NUB2372" s="14"/>
      <c r="NUC2372" s="14"/>
      <c r="NUD2372" s="14"/>
      <c r="NUE2372" s="14"/>
      <c r="NUF2372" s="14"/>
      <c r="NUG2372" s="14"/>
      <c r="NUH2372" s="14"/>
      <c r="NUI2372" s="14"/>
      <c r="NUJ2372" s="14"/>
      <c r="NUK2372" s="14"/>
      <c r="NUL2372" s="14"/>
      <c r="NUM2372" s="14"/>
      <c r="NUN2372" s="14"/>
      <c r="NUO2372" s="14"/>
      <c r="NUP2372" s="14"/>
      <c r="NUQ2372" s="14"/>
      <c r="NUR2372" s="14"/>
      <c r="NUS2372" s="14"/>
      <c r="NUT2372" s="14"/>
      <c r="NUU2372" s="14"/>
      <c r="NUV2372" s="14"/>
      <c r="NUW2372" s="14"/>
      <c r="NUX2372" s="14"/>
      <c r="NUY2372" s="14"/>
      <c r="NUZ2372" s="14"/>
      <c r="NVA2372" s="14"/>
      <c r="NVB2372" s="14"/>
      <c r="NVC2372" s="14"/>
      <c r="NVD2372" s="14"/>
      <c r="NVE2372" s="14"/>
      <c r="NVF2372" s="14"/>
      <c r="NVG2372" s="14"/>
      <c r="NVH2372" s="14"/>
      <c r="NVI2372" s="14"/>
      <c r="NVJ2372" s="14"/>
      <c r="NVK2372" s="14"/>
      <c r="NVL2372" s="14"/>
      <c r="NVM2372" s="14"/>
      <c r="NVN2372" s="14"/>
      <c r="NVO2372" s="14"/>
      <c r="NVP2372" s="14"/>
      <c r="NVQ2372" s="14"/>
      <c r="NVR2372" s="14"/>
      <c r="NVS2372" s="14"/>
      <c r="NVT2372" s="14"/>
      <c r="NVU2372" s="14"/>
      <c r="NVV2372" s="14"/>
      <c r="NVW2372" s="14"/>
      <c r="NVX2372" s="14"/>
      <c r="NVY2372" s="14"/>
      <c r="NVZ2372" s="14"/>
      <c r="NWA2372" s="14"/>
      <c r="NWB2372" s="14"/>
      <c r="NWC2372" s="14"/>
      <c r="NWD2372" s="14"/>
      <c r="NWE2372" s="14"/>
      <c r="NWF2372" s="14"/>
      <c r="NWG2372" s="14"/>
      <c r="NWH2372" s="14"/>
      <c r="NWI2372" s="14"/>
      <c r="NWJ2372" s="14"/>
      <c r="NWK2372" s="14"/>
      <c r="NWL2372" s="14"/>
      <c r="NWM2372" s="14"/>
      <c r="NWN2372" s="14"/>
      <c r="NWO2372" s="14"/>
      <c r="NWP2372" s="14"/>
      <c r="NWQ2372" s="14"/>
      <c r="NWR2372" s="14"/>
      <c r="NWS2372" s="14"/>
      <c r="NWT2372" s="14"/>
      <c r="NWU2372" s="14"/>
      <c r="NWV2372" s="14"/>
      <c r="NWW2372" s="14"/>
      <c r="NWX2372" s="14"/>
      <c r="NWY2372" s="14"/>
      <c r="NWZ2372" s="14"/>
      <c r="NXA2372" s="14"/>
      <c r="NXB2372" s="14"/>
      <c r="NXC2372" s="14"/>
      <c r="NXD2372" s="14"/>
      <c r="NXE2372" s="14"/>
      <c r="NXF2372" s="14"/>
      <c r="NXG2372" s="14"/>
      <c r="NXH2372" s="14"/>
      <c r="NXI2372" s="14"/>
      <c r="NXJ2372" s="14"/>
      <c r="NXK2372" s="14"/>
      <c r="NXL2372" s="14"/>
      <c r="NXM2372" s="14"/>
      <c r="NXN2372" s="14"/>
      <c r="NXO2372" s="14"/>
      <c r="NXP2372" s="14"/>
      <c r="NXQ2372" s="14"/>
      <c r="NXR2372" s="14"/>
      <c r="NXS2372" s="14"/>
      <c r="NXT2372" s="14"/>
      <c r="NXU2372" s="14"/>
      <c r="NXV2372" s="14"/>
      <c r="NXW2372" s="14"/>
      <c r="NXX2372" s="14"/>
      <c r="NXY2372" s="14"/>
      <c r="NXZ2372" s="14"/>
      <c r="NYA2372" s="14"/>
      <c r="NYB2372" s="14"/>
      <c r="NYC2372" s="14"/>
      <c r="NYD2372" s="14"/>
      <c r="NYE2372" s="14"/>
      <c r="NYF2372" s="14"/>
      <c r="NYG2372" s="14"/>
      <c r="NYH2372" s="14"/>
      <c r="NYI2372" s="14"/>
      <c r="NYJ2372" s="14"/>
      <c r="NYK2372" s="14"/>
      <c r="NYL2372" s="14"/>
      <c r="NYM2372" s="14"/>
      <c r="NYN2372" s="14"/>
      <c r="NYO2372" s="14"/>
      <c r="NYP2372" s="14"/>
      <c r="NYQ2372" s="14"/>
      <c r="NYR2372" s="14"/>
      <c r="NYS2372" s="14"/>
      <c r="NYT2372" s="14"/>
      <c r="NYU2372" s="14"/>
      <c r="NYV2372" s="14"/>
      <c r="NYW2372" s="14"/>
      <c r="NYX2372" s="14"/>
      <c r="NYY2372" s="14"/>
      <c r="NYZ2372" s="14"/>
      <c r="NZA2372" s="14"/>
      <c r="NZB2372" s="14"/>
      <c r="NZC2372" s="14"/>
      <c r="NZD2372" s="14"/>
      <c r="NZE2372" s="14"/>
      <c r="NZF2372" s="14"/>
      <c r="NZG2372" s="14"/>
      <c r="NZH2372" s="14"/>
      <c r="NZI2372" s="14"/>
      <c r="NZJ2372" s="14"/>
      <c r="NZK2372" s="14"/>
      <c r="NZL2372" s="14"/>
      <c r="NZM2372" s="14"/>
      <c r="NZN2372" s="14"/>
      <c r="NZO2372" s="14"/>
      <c r="NZP2372" s="14"/>
      <c r="NZQ2372" s="14"/>
      <c r="NZR2372" s="14"/>
      <c r="NZS2372" s="14"/>
      <c r="NZT2372" s="14"/>
      <c r="NZU2372" s="14"/>
      <c r="NZV2372" s="14"/>
      <c r="NZW2372" s="14"/>
      <c r="NZX2372" s="14"/>
      <c r="NZY2372" s="14"/>
      <c r="NZZ2372" s="14"/>
      <c r="OAA2372" s="14"/>
      <c r="OAB2372" s="14"/>
      <c r="OAC2372" s="14"/>
      <c r="OAD2372" s="14"/>
      <c r="OAE2372" s="14"/>
      <c r="OAF2372" s="14"/>
      <c r="OAG2372" s="14"/>
      <c r="OAH2372" s="14"/>
      <c r="OAI2372" s="14"/>
      <c r="OAJ2372" s="14"/>
      <c r="OAK2372" s="14"/>
      <c r="OAL2372" s="14"/>
      <c r="OAM2372" s="14"/>
      <c r="OAN2372" s="14"/>
      <c r="OAO2372" s="14"/>
      <c r="OAP2372" s="14"/>
      <c r="OAQ2372" s="14"/>
      <c r="OAR2372" s="14"/>
      <c r="OAS2372" s="14"/>
      <c r="OAT2372" s="14"/>
      <c r="OAU2372" s="14"/>
      <c r="OAV2372" s="14"/>
      <c r="OAW2372" s="14"/>
      <c r="OAX2372" s="14"/>
      <c r="OAY2372" s="14"/>
      <c r="OAZ2372" s="14"/>
      <c r="OBA2372" s="14"/>
      <c r="OBB2372" s="14"/>
      <c r="OBC2372" s="14"/>
      <c r="OBD2372" s="14"/>
      <c r="OBE2372" s="14"/>
      <c r="OBF2372" s="14"/>
      <c r="OBG2372" s="14"/>
      <c r="OBH2372" s="14"/>
      <c r="OBI2372" s="14"/>
      <c r="OBJ2372" s="14"/>
      <c r="OBK2372" s="14"/>
      <c r="OBL2372" s="14"/>
      <c r="OBM2372" s="14"/>
      <c r="OBN2372" s="14"/>
      <c r="OBO2372" s="14"/>
      <c r="OBP2372" s="14"/>
      <c r="OBQ2372" s="14"/>
      <c r="OBR2372" s="14"/>
      <c r="OBS2372" s="14"/>
      <c r="OBT2372" s="14"/>
      <c r="OBU2372" s="14"/>
      <c r="OBV2372" s="14"/>
      <c r="OBW2372" s="14"/>
      <c r="OBX2372" s="14"/>
      <c r="OBY2372" s="14"/>
      <c r="OBZ2372" s="14"/>
      <c r="OCA2372" s="14"/>
      <c r="OCB2372" s="14"/>
      <c r="OCC2372" s="14"/>
      <c r="OCD2372" s="14"/>
      <c r="OCE2372" s="14"/>
      <c r="OCF2372" s="14"/>
      <c r="OCG2372" s="14"/>
      <c r="OCH2372" s="14"/>
      <c r="OCI2372" s="14"/>
      <c r="OCJ2372" s="14"/>
      <c r="OCK2372" s="14"/>
      <c r="OCL2372" s="14"/>
      <c r="OCM2372" s="14"/>
      <c r="OCN2372" s="14"/>
      <c r="OCO2372" s="14"/>
      <c r="OCP2372" s="14"/>
      <c r="OCQ2372" s="14"/>
      <c r="OCR2372" s="14"/>
      <c r="OCS2372" s="14"/>
      <c r="OCT2372" s="14"/>
      <c r="OCU2372" s="14"/>
      <c r="OCV2372" s="14"/>
      <c r="OCW2372" s="14"/>
      <c r="OCX2372" s="14"/>
      <c r="OCY2372" s="14"/>
      <c r="OCZ2372" s="14"/>
      <c r="ODA2372" s="14"/>
      <c r="ODB2372" s="14"/>
      <c r="ODC2372" s="14"/>
      <c r="ODD2372" s="14"/>
      <c r="ODE2372" s="14"/>
      <c r="ODF2372" s="14"/>
      <c r="ODG2372" s="14"/>
      <c r="ODH2372" s="14"/>
      <c r="ODI2372" s="14"/>
      <c r="ODJ2372" s="14"/>
      <c r="ODK2372" s="14"/>
      <c r="ODL2372" s="14"/>
      <c r="ODM2372" s="14"/>
      <c r="ODN2372" s="14"/>
      <c r="ODO2372" s="14"/>
      <c r="ODP2372" s="14"/>
      <c r="ODQ2372" s="14"/>
      <c r="ODR2372" s="14"/>
      <c r="ODS2372" s="14"/>
      <c r="ODT2372" s="14"/>
      <c r="ODU2372" s="14"/>
      <c r="ODV2372" s="14"/>
      <c r="ODW2372" s="14"/>
      <c r="ODX2372" s="14"/>
      <c r="ODY2372" s="14"/>
      <c r="ODZ2372" s="14"/>
      <c r="OEA2372" s="14"/>
      <c r="OEB2372" s="14"/>
      <c r="OEC2372" s="14"/>
      <c r="OED2372" s="14"/>
      <c r="OEE2372" s="14"/>
      <c r="OEF2372" s="14"/>
      <c r="OEG2372" s="14"/>
      <c r="OEH2372" s="14"/>
      <c r="OEI2372" s="14"/>
      <c r="OEJ2372" s="14"/>
      <c r="OEK2372" s="14"/>
      <c r="OEL2372" s="14"/>
      <c r="OEM2372" s="14"/>
      <c r="OEN2372" s="14"/>
      <c r="OEO2372" s="14"/>
      <c r="OEP2372" s="14"/>
      <c r="OEQ2372" s="14"/>
      <c r="OER2372" s="14"/>
      <c r="OES2372" s="14"/>
      <c r="OET2372" s="14"/>
      <c r="OEU2372" s="14"/>
      <c r="OEV2372" s="14"/>
      <c r="OEW2372" s="14"/>
      <c r="OEX2372" s="14"/>
      <c r="OEY2372" s="14"/>
      <c r="OEZ2372" s="14"/>
      <c r="OFA2372" s="14"/>
      <c r="OFB2372" s="14"/>
      <c r="OFC2372" s="14"/>
      <c r="OFD2372" s="14"/>
      <c r="OFE2372" s="14"/>
      <c r="OFF2372" s="14"/>
      <c r="OFG2372" s="14"/>
      <c r="OFH2372" s="14"/>
      <c r="OFI2372" s="14"/>
      <c r="OFJ2372" s="14"/>
      <c r="OFK2372" s="14"/>
      <c r="OFL2372" s="14"/>
      <c r="OFM2372" s="14"/>
      <c r="OFN2372" s="14"/>
      <c r="OFO2372" s="14"/>
      <c r="OFP2372" s="14"/>
      <c r="OFQ2372" s="14"/>
      <c r="OFR2372" s="14"/>
      <c r="OFS2372" s="14"/>
      <c r="OFT2372" s="14"/>
      <c r="OFU2372" s="14"/>
      <c r="OFV2372" s="14"/>
      <c r="OFW2372" s="14"/>
      <c r="OFX2372" s="14"/>
      <c r="OFY2372" s="14"/>
      <c r="OFZ2372" s="14"/>
      <c r="OGA2372" s="14"/>
      <c r="OGB2372" s="14"/>
      <c r="OGC2372" s="14"/>
      <c r="OGD2372" s="14"/>
      <c r="OGE2372" s="14"/>
      <c r="OGF2372" s="14"/>
      <c r="OGG2372" s="14"/>
      <c r="OGH2372" s="14"/>
      <c r="OGI2372" s="14"/>
      <c r="OGJ2372" s="14"/>
      <c r="OGK2372" s="14"/>
      <c r="OGL2372" s="14"/>
      <c r="OGM2372" s="14"/>
      <c r="OGN2372" s="14"/>
      <c r="OGO2372" s="14"/>
      <c r="OGP2372" s="14"/>
      <c r="OGQ2372" s="14"/>
      <c r="OGR2372" s="14"/>
      <c r="OGS2372" s="14"/>
      <c r="OGT2372" s="14"/>
      <c r="OGU2372" s="14"/>
      <c r="OGV2372" s="14"/>
      <c r="OGW2372" s="14"/>
      <c r="OGX2372" s="14"/>
      <c r="OGY2372" s="14"/>
      <c r="OGZ2372" s="14"/>
      <c r="OHA2372" s="14"/>
      <c r="OHB2372" s="14"/>
      <c r="OHC2372" s="14"/>
      <c r="OHD2372" s="14"/>
      <c r="OHE2372" s="14"/>
      <c r="OHF2372" s="14"/>
      <c r="OHG2372" s="14"/>
      <c r="OHH2372" s="14"/>
      <c r="OHI2372" s="14"/>
      <c r="OHJ2372" s="14"/>
      <c r="OHK2372" s="14"/>
      <c r="OHL2372" s="14"/>
      <c r="OHM2372" s="14"/>
      <c r="OHN2372" s="14"/>
      <c r="OHO2372" s="14"/>
      <c r="OHP2372" s="14"/>
      <c r="OHQ2372" s="14"/>
      <c r="OHR2372" s="14"/>
      <c r="OHS2372" s="14"/>
      <c r="OHT2372" s="14"/>
      <c r="OHU2372" s="14"/>
      <c r="OHV2372" s="14"/>
      <c r="OHW2372" s="14"/>
      <c r="OHX2372" s="14"/>
      <c r="OHY2372" s="14"/>
      <c r="OHZ2372" s="14"/>
      <c r="OIA2372" s="14"/>
      <c r="OIB2372" s="14"/>
      <c r="OIC2372" s="14"/>
      <c r="OID2372" s="14"/>
      <c r="OIE2372" s="14"/>
      <c r="OIF2372" s="14"/>
      <c r="OIG2372" s="14"/>
      <c r="OIH2372" s="14"/>
      <c r="OII2372" s="14"/>
      <c r="OIJ2372" s="14"/>
      <c r="OIK2372" s="14"/>
      <c r="OIL2372" s="14"/>
      <c r="OIM2372" s="14"/>
      <c r="OIN2372" s="14"/>
      <c r="OIO2372" s="14"/>
      <c r="OIP2372" s="14"/>
      <c r="OIQ2372" s="14"/>
      <c r="OIR2372" s="14"/>
      <c r="OIS2372" s="14"/>
      <c r="OIT2372" s="14"/>
      <c r="OIU2372" s="14"/>
      <c r="OIV2372" s="14"/>
      <c r="OIW2372" s="14"/>
      <c r="OIX2372" s="14"/>
      <c r="OIY2372" s="14"/>
      <c r="OIZ2372" s="14"/>
      <c r="OJA2372" s="14"/>
      <c r="OJB2372" s="14"/>
      <c r="OJC2372" s="14"/>
      <c r="OJD2372" s="14"/>
      <c r="OJE2372" s="14"/>
      <c r="OJF2372" s="14"/>
      <c r="OJG2372" s="14"/>
      <c r="OJH2372" s="14"/>
      <c r="OJI2372" s="14"/>
      <c r="OJJ2372" s="14"/>
      <c r="OJK2372" s="14"/>
      <c r="OJL2372" s="14"/>
      <c r="OJM2372" s="14"/>
      <c r="OJN2372" s="14"/>
      <c r="OJO2372" s="14"/>
      <c r="OJP2372" s="14"/>
      <c r="OJQ2372" s="14"/>
      <c r="OJR2372" s="14"/>
      <c r="OJS2372" s="14"/>
      <c r="OJT2372" s="14"/>
      <c r="OJU2372" s="14"/>
      <c r="OJV2372" s="14"/>
      <c r="OJW2372" s="14"/>
      <c r="OJX2372" s="14"/>
      <c r="OJY2372" s="14"/>
      <c r="OJZ2372" s="14"/>
      <c r="OKA2372" s="14"/>
      <c r="OKB2372" s="14"/>
      <c r="OKC2372" s="14"/>
      <c r="OKD2372" s="14"/>
      <c r="OKE2372" s="14"/>
      <c r="OKF2372" s="14"/>
      <c r="OKG2372" s="14"/>
      <c r="OKH2372" s="14"/>
      <c r="OKI2372" s="14"/>
      <c r="OKJ2372" s="14"/>
      <c r="OKK2372" s="14"/>
      <c r="OKL2372" s="14"/>
      <c r="OKM2372" s="14"/>
      <c r="OKN2372" s="14"/>
      <c r="OKO2372" s="14"/>
      <c r="OKP2372" s="14"/>
      <c r="OKQ2372" s="14"/>
      <c r="OKR2372" s="14"/>
      <c r="OKS2372" s="14"/>
      <c r="OKT2372" s="14"/>
      <c r="OKU2372" s="14"/>
      <c r="OKV2372" s="14"/>
      <c r="OKW2372" s="14"/>
      <c r="OKX2372" s="14"/>
      <c r="OKY2372" s="14"/>
      <c r="OKZ2372" s="14"/>
      <c r="OLA2372" s="14"/>
      <c r="OLB2372" s="14"/>
      <c r="OLC2372" s="14"/>
      <c r="OLD2372" s="14"/>
      <c r="OLE2372" s="14"/>
      <c r="OLF2372" s="14"/>
      <c r="OLG2372" s="14"/>
      <c r="OLH2372" s="14"/>
      <c r="OLI2372" s="14"/>
      <c r="OLJ2372" s="14"/>
      <c r="OLK2372" s="14"/>
      <c r="OLL2372" s="14"/>
      <c r="OLM2372" s="14"/>
      <c r="OLN2372" s="14"/>
      <c r="OLO2372" s="14"/>
      <c r="OLP2372" s="14"/>
      <c r="OLQ2372" s="14"/>
      <c r="OLR2372" s="14"/>
      <c r="OLS2372" s="14"/>
      <c r="OLT2372" s="14"/>
      <c r="OLU2372" s="14"/>
      <c r="OLV2372" s="14"/>
      <c r="OLW2372" s="14"/>
      <c r="OLX2372" s="14"/>
      <c r="OLY2372" s="14"/>
      <c r="OLZ2372" s="14"/>
      <c r="OMA2372" s="14"/>
      <c r="OMB2372" s="14"/>
      <c r="OMC2372" s="14"/>
      <c r="OMD2372" s="14"/>
      <c r="OME2372" s="14"/>
      <c r="OMF2372" s="14"/>
      <c r="OMG2372" s="14"/>
      <c r="OMH2372" s="14"/>
      <c r="OMI2372" s="14"/>
      <c r="OMJ2372" s="14"/>
      <c r="OMK2372" s="14"/>
      <c r="OML2372" s="14"/>
      <c r="OMM2372" s="14"/>
      <c r="OMN2372" s="14"/>
      <c r="OMO2372" s="14"/>
      <c r="OMP2372" s="14"/>
      <c r="OMQ2372" s="14"/>
      <c r="OMR2372" s="14"/>
      <c r="OMS2372" s="14"/>
      <c r="OMT2372" s="14"/>
      <c r="OMU2372" s="14"/>
      <c r="OMV2372" s="14"/>
      <c r="OMW2372" s="14"/>
      <c r="OMX2372" s="14"/>
      <c r="OMY2372" s="14"/>
      <c r="OMZ2372" s="14"/>
      <c r="ONA2372" s="14"/>
      <c r="ONB2372" s="14"/>
      <c r="ONC2372" s="14"/>
      <c r="OND2372" s="14"/>
      <c r="ONE2372" s="14"/>
      <c r="ONF2372" s="14"/>
      <c r="ONG2372" s="14"/>
      <c r="ONH2372" s="14"/>
      <c r="ONI2372" s="14"/>
      <c r="ONJ2372" s="14"/>
      <c r="ONK2372" s="14"/>
      <c r="ONL2372" s="14"/>
      <c r="ONM2372" s="14"/>
      <c r="ONN2372" s="14"/>
      <c r="ONO2372" s="14"/>
      <c r="ONP2372" s="14"/>
      <c r="ONQ2372" s="14"/>
      <c r="ONR2372" s="14"/>
      <c r="ONS2372" s="14"/>
      <c r="ONT2372" s="14"/>
      <c r="ONU2372" s="14"/>
      <c r="ONV2372" s="14"/>
      <c r="ONW2372" s="14"/>
      <c r="ONX2372" s="14"/>
      <c r="ONY2372" s="14"/>
      <c r="ONZ2372" s="14"/>
      <c r="OOA2372" s="14"/>
      <c r="OOB2372" s="14"/>
      <c r="OOC2372" s="14"/>
      <c r="OOD2372" s="14"/>
      <c r="OOE2372" s="14"/>
      <c r="OOF2372" s="14"/>
      <c r="OOG2372" s="14"/>
      <c r="OOH2372" s="14"/>
      <c r="OOI2372" s="14"/>
      <c r="OOJ2372" s="14"/>
      <c r="OOK2372" s="14"/>
      <c r="OOL2372" s="14"/>
      <c r="OOM2372" s="14"/>
      <c r="OON2372" s="14"/>
      <c r="OOO2372" s="14"/>
      <c r="OOP2372" s="14"/>
      <c r="OOQ2372" s="14"/>
      <c r="OOR2372" s="14"/>
      <c r="OOS2372" s="14"/>
      <c r="OOT2372" s="14"/>
      <c r="OOU2372" s="14"/>
      <c r="OOV2372" s="14"/>
      <c r="OOW2372" s="14"/>
      <c r="OOX2372" s="14"/>
      <c r="OOY2372" s="14"/>
      <c r="OOZ2372" s="14"/>
      <c r="OPA2372" s="14"/>
      <c r="OPB2372" s="14"/>
      <c r="OPC2372" s="14"/>
      <c r="OPD2372" s="14"/>
      <c r="OPE2372" s="14"/>
      <c r="OPF2372" s="14"/>
      <c r="OPG2372" s="14"/>
      <c r="OPH2372" s="14"/>
      <c r="OPI2372" s="14"/>
      <c r="OPJ2372" s="14"/>
      <c r="OPK2372" s="14"/>
      <c r="OPL2372" s="14"/>
      <c r="OPM2372" s="14"/>
      <c r="OPN2372" s="14"/>
      <c r="OPO2372" s="14"/>
      <c r="OPP2372" s="14"/>
      <c r="OPQ2372" s="14"/>
      <c r="OPR2372" s="14"/>
      <c r="OPS2372" s="14"/>
      <c r="OPT2372" s="14"/>
      <c r="OPU2372" s="14"/>
      <c r="OPV2372" s="14"/>
      <c r="OPW2372" s="14"/>
      <c r="OPX2372" s="14"/>
      <c r="OPY2372" s="14"/>
      <c r="OPZ2372" s="14"/>
      <c r="OQA2372" s="14"/>
      <c r="OQB2372" s="14"/>
      <c r="OQC2372" s="14"/>
      <c r="OQD2372" s="14"/>
      <c r="OQE2372" s="14"/>
      <c r="OQF2372" s="14"/>
      <c r="OQG2372" s="14"/>
      <c r="OQH2372" s="14"/>
      <c r="OQI2372" s="14"/>
      <c r="OQJ2372" s="14"/>
      <c r="OQK2372" s="14"/>
      <c r="OQL2372" s="14"/>
      <c r="OQM2372" s="14"/>
      <c r="OQN2372" s="14"/>
      <c r="OQO2372" s="14"/>
      <c r="OQP2372" s="14"/>
      <c r="OQQ2372" s="14"/>
      <c r="OQR2372" s="14"/>
      <c r="OQS2372" s="14"/>
      <c r="OQT2372" s="14"/>
      <c r="OQU2372" s="14"/>
      <c r="OQV2372" s="14"/>
      <c r="OQW2372" s="14"/>
      <c r="OQX2372" s="14"/>
      <c r="OQY2372" s="14"/>
      <c r="OQZ2372" s="14"/>
      <c r="ORA2372" s="14"/>
      <c r="ORB2372" s="14"/>
      <c r="ORC2372" s="14"/>
      <c r="ORD2372" s="14"/>
      <c r="ORE2372" s="14"/>
      <c r="ORF2372" s="14"/>
      <c r="ORG2372" s="14"/>
      <c r="ORH2372" s="14"/>
      <c r="ORI2372" s="14"/>
      <c r="ORJ2372" s="14"/>
      <c r="ORK2372" s="14"/>
      <c r="ORL2372" s="14"/>
      <c r="ORM2372" s="14"/>
      <c r="ORN2372" s="14"/>
      <c r="ORO2372" s="14"/>
      <c r="ORP2372" s="14"/>
      <c r="ORQ2372" s="14"/>
      <c r="ORR2372" s="14"/>
      <c r="ORS2372" s="14"/>
      <c r="ORT2372" s="14"/>
      <c r="ORU2372" s="14"/>
      <c r="ORV2372" s="14"/>
      <c r="ORW2372" s="14"/>
      <c r="ORX2372" s="14"/>
      <c r="ORY2372" s="14"/>
      <c r="ORZ2372" s="14"/>
      <c r="OSA2372" s="14"/>
      <c r="OSB2372" s="14"/>
      <c r="OSC2372" s="14"/>
      <c r="OSD2372" s="14"/>
      <c r="OSE2372" s="14"/>
      <c r="OSF2372" s="14"/>
      <c r="OSG2372" s="14"/>
      <c r="OSH2372" s="14"/>
      <c r="OSI2372" s="14"/>
      <c r="OSJ2372" s="14"/>
      <c r="OSK2372" s="14"/>
      <c r="OSL2372" s="14"/>
      <c r="OSM2372" s="14"/>
      <c r="OSN2372" s="14"/>
      <c r="OSO2372" s="14"/>
      <c r="OSP2372" s="14"/>
      <c r="OSQ2372" s="14"/>
      <c r="OSR2372" s="14"/>
      <c r="OSS2372" s="14"/>
      <c r="OST2372" s="14"/>
      <c r="OSU2372" s="14"/>
      <c r="OSV2372" s="14"/>
      <c r="OSW2372" s="14"/>
      <c r="OSX2372" s="14"/>
      <c r="OSY2372" s="14"/>
      <c r="OSZ2372" s="14"/>
      <c r="OTA2372" s="14"/>
      <c r="OTB2372" s="14"/>
      <c r="OTC2372" s="14"/>
      <c r="OTD2372" s="14"/>
      <c r="OTE2372" s="14"/>
      <c r="OTF2372" s="14"/>
      <c r="OTG2372" s="14"/>
      <c r="OTH2372" s="14"/>
      <c r="OTI2372" s="14"/>
      <c r="OTJ2372" s="14"/>
      <c r="OTK2372" s="14"/>
      <c r="OTL2372" s="14"/>
      <c r="OTM2372" s="14"/>
      <c r="OTN2372" s="14"/>
      <c r="OTO2372" s="14"/>
      <c r="OTP2372" s="14"/>
      <c r="OTQ2372" s="14"/>
      <c r="OTR2372" s="14"/>
      <c r="OTS2372" s="14"/>
      <c r="OTT2372" s="14"/>
      <c r="OTU2372" s="14"/>
      <c r="OTV2372" s="14"/>
      <c r="OTW2372" s="14"/>
      <c r="OTX2372" s="14"/>
      <c r="OTY2372" s="14"/>
      <c r="OTZ2372" s="14"/>
      <c r="OUA2372" s="14"/>
      <c r="OUB2372" s="14"/>
      <c r="OUC2372" s="14"/>
      <c r="OUD2372" s="14"/>
      <c r="OUE2372" s="14"/>
      <c r="OUF2372" s="14"/>
      <c r="OUG2372" s="14"/>
      <c r="OUH2372" s="14"/>
      <c r="OUI2372" s="14"/>
      <c r="OUJ2372" s="14"/>
      <c r="OUK2372" s="14"/>
      <c r="OUL2372" s="14"/>
      <c r="OUM2372" s="14"/>
      <c r="OUN2372" s="14"/>
      <c r="OUO2372" s="14"/>
      <c r="OUP2372" s="14"/>
      <c r="OUQ2372" s="14"/>
      <c r="OUR2372" s="14"/>
      <c r="OUS2372" s="14"/>
      <c r="OUT2372" s="14"/>
      <c r="OUU2372" s="14"/>
      <c r="OUV2372" s="14"/>
      <c r="OUW2372" s="14"/>
      <c r="OUX2372" s="14"/>
      <c r="OUY2372" s="14"/>
      <c r="OUZ2372" s="14"/>
      <c r="OVA2372" s="14"/>
      <c r="OVB2372" s="14"/>
      <c r="OVC2372" s="14"/>
      <c r="OVD2372" s="14"/>
      <c r="OVE2372" s="14"/>
      <c r="OVF2372" s="14"/>
      <c r="OVG2372" s="14"/>
      <c r="OVH2372" s="14"/>
      <c r="OVI2372" s="14"/>
      <c r="OVJ2372" s="14"/>
      <c r="OVK2372" s="14"/>
      <c r="OVL2372" s="14"/>
      <c r="OVM2372" s="14"/>
      <c r="OVN2372" s="14"/>
      <c r="OVO2372" s="14"/>
      <c r="OVP2372" s="14"/>
      <c r="OVQ2372" s="14"/>
      <c r="OVR2372" s="14"/>
      <c r="OVS2372" s="14"/>
      <c r="OVT2372" s="14"/>
      <c r="OVU2372" s="14"/>
      <c r="OVV2372" s="14"/>
      <c r="OVW2372" s="14"/>
      <c r="OVX2372" s="14"/>
      <c r="OVY2372" s="14"/>
      <c r="OVZ2372" s="14"/>
      <c r="OWA2372" s="14"/>
      <c r="OWB2372" s="14"/>
      <c r="OWC2372" s="14"/>
      <c r="OWD2372" s="14"/>
      <c r="OWE2372" s="14"/>
      <c r="OWF2372" s="14"/>
      <c r="OWG2372" s="14"/>
      <c r="OWH2372" s="14"/>
      <c r="OWI2372" s="14"/>
      <c r="OWJ2372" s="14"/>
      <c r="OWK2372" s="14"/>
      <c r="OWL2372" s="14"/>
      <c r="OWM2372" s="14"/>
      <c r="OWN2372" s="14"/>
      <c r="OWO2372" s="14"/>
      <c r="OWP2372" s="14"/>
      <c r="OWQ2372" s="14"/>
      <c r="OWR2372" s="14"/>
      <c r="OWS2372" s="14"/>
      <c r="OWT2372" s="14"/>
      <c r="OWU2372" s="14"/>
      <c r="OWV2372" s="14"/>
      <c r="OWW2372" s="14"/>
      <c r="OWX2372" s="14"/>
      <c r="OWY2372" s="14"/>
      <c r="OWZ2372" s="14"/>
      <c r="OXA2372" s="14"/>
      <c r="OXB2372" s="14"/>
      <c r="OXC2372" s="14"/>
      <c r="OXD2372" s="14"/>
      <c r="OXE2372" s="14"/>
      <c r="OXF2372" s="14"/>
      <c r="OXG2372" s="14"/>
      <c r="OXH2372" s="14"/>
      <c r="OXI2372" s="14"/>
      <c r="OXJ2372" s="14"/>
      <c r="OXK2372" s="14"/>
      <c r="OXL2372" s="14"/>
      <c r="OXM2372" s="14"/>
      <c r="OXN2372" s="14"/>
      <c r="OXO2372" s="14"/>
      <c r="OXP2372" s="14"/>
      <c r="OXQ2372" s="14"/>
      <c r="OXR2372" s="14"/>
      <c r="OXS2372" s="14"/>
      <c r="OXT2372" s="14"/>
      <c r="OXU2372" s="14"/>
      <c r="OXV2372" s="14"/>
      <c r="OXW2372" s="14"/>
      <c r="OXX2372" s="14"/>
      <c r="OXY2372" s="14"/>
      <c r="OXZ2372" s="14"/>
      <c r="OYA2372" s="14"/>
      <c r="OYB2372" s="14"/>
      <c r="OYC2372" s="14"/>
      <c r="OYD2372" s="14"/>
      <c r="OYE2372" s="14"/>
      <c r="OYF2372" s="14"/>
      <c r="OYG2372" s="14"/>
      <c r="OYH2372" s="14"/>
      <c r="OYI2372" s="14"/>
      <c r="OYJ2372" s="14"/>
      <c r="OYK2372" s="14"/>
      <c r="OYL2372" s="14"/>
      <c r="OYM2372" s="14"/>
      <c r="OYN2372" s="14"/>
      <c r="OYO2372" s="14"/>
      <c r="OYP2372" s="14"/>
      <c r="OYQ2372" s="14"/>
      <c r="OYR2372" s="14"/>
      <c r="OYS2372" s="14"/>
      <c r="OYT2372" s="14"/>
      <c r="OYU2372" s="14"/>
      <c r="OYV2372" s="14"/>
      <c r="OYW2372" s="14"/>
      <c r="OYX2372" s="14"/>
      <c r="OYY2372" s="14"/>
      <c r="OYZ2372" s="14"/>
      <c r="OZA2372" s="14"/>
      <c r="OZB2372" s="14"/>
      <c r="OZC2372" s="14"/>
      <c r="OZD2372" s="14"/>
      <c r="OZE2372" s="14"/>
      <c r="OZF2372" s="14"/>
      <c r="OZG2372" s="14"/>
      <c r="OZH2372" s="14"/>
      <c r="OZI2372" s="14"/>
      <c r="OZJ2372" s="14"/>
      <c r="OZK2372" s="14"/>
      <c r="OZL2372" s="14"/>
      <c r="OZM2372" s="14"/>
      <c r="OZN2372" s="14"/>
      <c r="OZO2372" s="14"/>
      <c r="OZP2372" s="14"/>
      <c r="OZQ2372" s="14"/>
      <c r="OZR2372" s="14"/>
      <c r="OZS2372" s="14"/>
      <c r="OZT2372" s="14"/>
      <c r="OZU2372" s="14"/>
      <c r="OZV2372" s="14"/>
      <c r="OZW2372" s="14"/>
      <c r="OZX2372" s="14"/>
      <c r="OZY2372" s="14"/>
      <c r="OZZ2372" s="14"/>
      <c r="PAA2372" s="14"/>
      <c r="PAB2372" s="14"/>
      <c r="PAC2372" s="14"/>
      <c r="PAD2372" s="14"/>
      <c r="PAE2372" s="14"/>
      <c r="PAF2372" s="14"/>
      <c r="PAG2372" s="14"/>
      <c r="PAH2372" s="14"/>
      <c r="PAI2372" s="14"/>
      <c r="PAJ2372" s="14"/>
      <c r="PAK2372" s="14"/>
      <c r="PAL2372" s="14"/>
      <c r="PAM2372" s="14"/>
      <c r="PAN2372" s="14"/>
      <c r="PAO2372" s="14"/>
      <c r="PAP2372" s="14"/>
      <c r="PAQ2372" s="14"/>
      <c r="PAR2372" s="14"/>
      <c r="PAS2372" s="14"/>
      <c r="PAT2372" s="14"/>
      <c r="PAU2372" s="14"/>
      <c r="PAV2372" s="14"/>
      <c r="PAW2372" s="14"/>
      <c r="PAX2372" s="14"/>
      <c r="PAY2372" s="14"/>
      <c r="PAZ2372" s="14"/>
      <c r="PBA2372" s="14"/>
      <c r="PBB2372" s="14"/>
      <c r="PBC2372" s="14"/>
      <c r="PBD2372" s="14"/>
      <c r="PBE2372" s="14"/>
      <c r="PBF2372" s="14"/>
      <c r="PBG2372" s="14"/>
      <c r="PBH2372" s="14"/>
      <c r="PBI2372" s="14"/>
      <c r="PBJ2372" s="14"/>
      <c r="PBK2372" s="14"/>
      <c r="PBL2372" s="14"/>
      <c r="PBM2372" s="14"/>
      <c r="PBN2372" s="14"/>
      <c r="PBO2372" s="14"/>
      <c r="PBP2372" s="14"/>
      <c r="PBQ2372" s="14"/>
      <c r="PBR2372" s="14"/>
      <c r="PBS2372" s="14"/>
      <c r="PBT2372" s="14"/>
      <c r="PBU2372" s="14"/>
      <c r="PBV2372" s="14"/>
      <c r="PBW2372" s="14"/>
      <c r="PBX2372" s="14"/>
      <c r="PBY2372" s="14"/>
      <c r="PBZ2372" s="14"/>
      <c r="PCA2372" s="14"/>
      <c r="PCB2372" s="14"/>
      <c r="PCC2372" s="14"/>
      <c r="PCD2372" s="14"/>
      <c r="PCE2372" s="14"/>
      <c r="PCF2372" s="14"/>
      <c r="PCG2372" s="14"/>
      <c r="PCH2372" s="14"/>
      <c r="PCI2372" s="14"/>
      <c r="PCJ2372" s="14"/>
      <c r="PCK2372" s="14"/>
      <c r="PCL2372" s="14"/>
      <c r="PCM2372" s="14"/>
      <c r="PCN2372" s="14"/>
      <c r="PCO2372" s="14"/>
      <c r="PCP2372" s="14"/>
      <c r="PCQ2372" s="14"/>
      <c r="PCR2372" s="14"/>
      <c r="PCS2372" s="14"/>
      <c r="PCT2372" s="14"/>
      <c r="PCU2372" s="14"/>
      <c r="PCV2372" s="14"/>
      <c r="PCW2372" s="14"/>
      <c r="PCX2372" s="14"/>
      <c r="PCY2372" s="14"/>
      <c r="PCZ2372" s="14"/>
      <c r="PDA2372" s="14"/>
      <c r="PDB2372" s="14"/>
      <c r="PDC2372" s="14"/>
      <c r="PDD2372" s="14"/>
      <c r="PDE2372" s="14"/>
      <c r="PDF2372" s="14"/>
      <c r="PDG2372" s="14"/>
      <c r="PDH2372" s="14"/>
      <c r="PDI2372" s="14"/>
      <c r="PDJ2372" s="14"/>
      <c r="PDK2372" s="14"/>
      <c r="PDL2372" s="14"/>
      <c r="PDM2372" s="14"/>
      <c r="PDN2372" s="14"/>
      <c r="PDO2372" s="14"/>
      <c r="PDP2372" s="14"/>
      <c r="PDQ2372" s="14"/>
      <c r="PDR2372" s="14"/>
      <c r="PDS2372" s="14"/>
      <c r="PDT2372" s="14"/>
      <c r="PDU2372" s="14"/>
      <c r="PDV2372" s="14"/>
      <c r="PDW2372" s="14"/>
      <c r="PDX2372" s="14"/>
      <c r="PDY2372" s="14"/>
      <c r="PDZ2372" s="14"/>
      <c r="PEA2372" s="14"/>
      <c r="PEB2372" s="14"/>
      <c r="PEC2372" s="14"/>
      <c r="PED2372" s="14"/>
      <c r="PEE2372" s="14"/>
      <c r="PEF2372" s="14"/>
      <c r="PEG2372" s="14"/>
      <c r="PEH2372" s="14"/>
      <c r="PEI2372" s="14"/>
      <c r="PEJ2372" s="14"/>
      <c r="PEK2372" s="14"/>
      <c r="PEL2372" s="14"/>
      <c r="PEM2372" s="14"/>
      <c r="PEN2372" s="14"/>
      <c r="PEO2372" s="14"/>
      <c r="PEP2372" s="14"/>
      <c r="PEQ2372" s="14"/>
      <c r="PER2372" s="14"/>
      <c r="PES2372" s="14"/>
      <c r="PET2372" s="14"/>
      <c r="PEU2372" s="14"/>
      <c r="PEV2372" s="14"/>
      <c r="PEW2372" s="14"/>
      <c r="PEX2372" s="14"/>
      <c r="PEY2372" s="14"/>
      <c r="PEZ2372" s="14"/>
      <c r="PFA2372" s="14"/>
      <c r="PFB2372" s="14"/>
      <c r="PFC2372" s="14"/>
      <c r="PFD2372" s="14"/>
      <c r="PFE2372" s="14"/>
      <c r="PFF2372" s="14"/>
      <c r="PFG2372" s="14"/>
      <c r="PFH2372" s="14"/>
      <c r="PFI2372" s="14"/>
      <c r="PFJ2372" s="14"/>
      <c r="PFK2372" s="14"/>
      <c r="PFL2372" s="14"/>
      <c r="PFM2372" s="14"/>
      <c r="PFN2372" s="14"/>
      <c r="PFO2372" s="14"/>
      <c r="PFP2372" s="14"/>
      <c r="PFQ2372" s="14"/>
      <c r="PFR2372" s="14"/>
      <c r="PFS2372" s="14"/>
      <c r="PFT2372" s="14"/>
      <c r="PFU2372" s="14"/>
      <c r="PFV2372" s="14"/>
      <c r="PFW2372" s="14"/>
      <c r="PFX2372" s="14"/>
      <c r="PFY2372" s="14"/>
      <c r="PFZ2372" s="14"/>
      <c r="PGA2372" s="14"/>
      <c r="PGB2372" s="14"/>
      <c r="PGC2372" s="14"/>
      <c r="PGD2372" s="14"/>
      <c r="PGE2372" s="14"/>
      <c r="PGF2372" s="14"/>
      <c r="PGG2372" s="14"/>
      <c r="PGH2372" s="14"/>
      <c r="PGI2372" s="14"/>
      <c r="PGJ2372" s="14"/>
      <c r="PGK2372" s="14"/>
      <c r="PGL2372" s="14"/>
      <c r="PGM2372" s="14"/>
      <c r="PGN2372" s="14"/>
      <c r="PGO2372" s="14"/>
      <c r="PGP2372" s="14"/>
      <c r="PGQ2372" s="14"/>
      <c r="PGR2372" s="14"/>
      <c r="PGS2372" s="14"/>
      <c r="PGT2372" s="14"/>
      <c r="PGU2372" s="14"/>
      <c r="PGV2372" s="14"/>
      <c r="PGW2372" s="14"/>
      <c r="PGX2372" s="14"/>
      <c r="PGY2372" s="14"/>
      <c r="PGZ2372" s="14"/>
      <c r="PHA2372" s="14"/>
      <c r="PHB2372" s="14"/>
      <c r="PHC2372" s="14"/>
      <c r="PHD2372" s="14"/>
      <c r="PHE2372" s="14"/>
      <c r="PHF2372" s="14"/>
      <c r="PHG2372" s="14"/>
      <c r="PHH2372" s="14"/>
      <c r="PHI2372" s="14"/>
      <c r="PHJ2372" s="14"/>
      <c r="PHK2372" s="14"/>
      <c r="PHL2372" s="14"/>
      <c r="PHM2372" s="14"/>
      <c r="PHN2372" s="14"/>
      <c r="PHO2372" s="14"/>
      <c r="PHP2372" s="14"/>
      <c r="PHQ2372" s="14"/>
      <c r="PHR2372" s="14"/>
      <c r="PHS2372" s="14"/>
      <c r="PHT2372" s="14"/>
      <c r="PHU2372" s="14"/>
      <c r="PHV2372" s="14"/>
      <c r="PHW2372" s="14"/>
      <c r="PHX2372" s="14"/>
      <c r="PHY2372" s="14"/>
      <c r="PHZ2372" s="14"/>
      <c r="PIA2372" s="14"/>
      <c r="PIB2372" s="14"/>
      <c r="PIC2372" s="14"/>
      <c r="PID2372" s="14"/>
      <c r="PIE2372" s="14"/>
      <c r="PIF2372" s="14"/>
      <c r="PIG2372" s="14"/>
      <c r="PIH2372" s="14"/>
      <c r="PII2372" s="14"/>
      <c r="PIJ2372" s="14"/>
      <c r="PIK2372" s="14"/>
      <c r="PIL2372" s="14"/>
      <c r="PIM2372" s="14"/>
      <c r="PIN2372" s="14"/>
      <c r="PIO2372" s="14"/>
      <c r="PIP2372" s="14"/>
      <c r="PIQ2372" s="14"/>
      <c r="PIR2372" s="14"/>
      <c r="PIS2372" s="14"/>
      <c r="PIT2372" s="14"/>
      <c r="PIU2372" s="14"/>
      <c r="PIV2372" s="14"/>
      <c r="PIW2372" s="14"/>
      <c r="PIX2372" s="14"/>
      <c r="PIY2372" s="14"/>
      <c r="PIZ2372" s="14"/>
      <c r="PJA2372" s="14"/>
      <c r="PJB2372" s="14"/>
      <c r="PJC2372" s="14"/>
      <c r="PJD2372" s="14"/>
      <c r="PJE2372" s="14"/>
      <c r="PJF2372" s="14"/>
      <c r="PJG2372" s="14"/>
      <c r="PJH2372" s="14"/>
      <c r="PJI2372" s="14"/>
      <c r="PJJ2372" s="14"/>
      <c r="PJK2372" s="14"/>
      <c r="PJL2372" s="14"/>
      <c r="PJM2372" s="14"/>
      <c r="PJN2372" s="14"/>
      <c r="PJO2372" s="14"/>
      <c r="PJP2372" s="14"/>
      <c r="PJQ2372" s="14"/>
      <c r="PJR2372" s="14"/>
      <c r="PJS2372" s="14"/>
      <c r="PJT2372" s="14"/>
      <c r="PJU2372" s="14"/>
      <c r="PJV2372" s="14"/>
      <c r="PJW2372" s="14"/>
      <c r="PJX2372" s="14"/>
      <c r="PJY2372" s="14"/>
      <c r="PJZ2372" s="14"/>
      <c r="PKA2372" s="14"/>
      <c r="PKB2372" s="14"/>
      <c r="PKC2372" s="14"/>
      <c r="PKD2372" s="14"/>
      <c r="PKE2372" s="14"/>
      <c r="PKF2372" s="14"/>
      <c r="PKG2372" s="14"/>
      <c r="PKH2372" s="14"/>
      <c r="PKI2372" s="14"/>
      <c r="PKJ2372" s="14"/>
      <c r="PKK2372" s="14"/>
      <c r="PKL2372" s="14"/>
      <c r="PKM2372" s="14"/>
      <c r="PKN2372" s="14"/>
      <c r="PKO2372" s="14"/>
      <c r="PKP2372" s="14"/>
      <c r="PKQ2372" s="14"/>
      <c r="PKR2372" s="14"/>
      <c r="PKS2372" s="14"/>
      <c r="PKT2372" s="14"/>
      <c r="PKU2372" s="14"/>
      <c r="PKV2372" s="14"/>
      <c r="PKW2372" s="14"/>
      <c r="PKX2372" s="14"/>
      <c r="PKY2372" s="14"/>
      <c r="PKZ2372" s="14"/>
      <c r="PLA2372" s="14"/>
      <c r="PLB2372" s="14"/>
      <c r="PLC2372" s="14"/>
      <c r="PLD2372" s="14"/>
      <c r="PLE2372" s="14"/>
      <c r="PLF2372" s="14"/>
      <c r="PLG2372" s="14"/>
      <c r="PLH2372" s="14"/>
      <c r="PLI2372" s="14"/>
      <c r="PLJ2372" s="14"/>
      <c r="PLK2372" s="14"/>
      <c r="PLL2372" s="14"/>
      <c r="PLM2372" s="14"/>
      <c r="PLN2372" s="14"/>
      <c r="PLO2372" s="14"/>
      <c r="PLP2372" s="14"/>
      <c r="PLQ2372" s="14"/>
      <c r="PLR2372" s="14"/>
      <c r="PLS2372" s="14"/>
      <c r="PLT2372" s="14"/>
      <c r="PLU2372" s="14"/>
      <c r="PLV2372" s="14"/>
      <c r="PLW2372" s="14"/>
      <c r="PLX2372" s="14"/>
      <c r="PLY2372" s="14"/>
      <c r="PLZ2372" s="14"/>
      <c r="PMA2372" s="14"/>
      <c r="PMB2372" s="14"/>
      <c r="PMC2372" s="14"/>
      <c r="PMD2372" s="14"/>
      <c r="PME2372" s="14"/>
      <c r="PMF2372" s="14"/>
      <c r="PMG2372" s="14"/>
      <c r="PMH2372" s="14"/>
      <c r="PMI2372" s="14"/>
      <c r="PMJ2372" s="14"/>
      <c r="PMK2372" s="14"/>
      <c r="PML2372" s="14"/>
      <c r="PMM2372" s="14"/>
      <c r="PMN2372" s="14"/>
      <c r="PMO2372" s="14"/>
      <c r="PMP2372" s="14"/>
      <c r="PMQ2372" s="14"/>
      <c r="PMR2372" s="14"/>
      <c r="PMS2372" s="14"/>
      <c r="PMT2372" s="14"/>
      <c r="PMU2372" s="14"/>
      <c r="PMV2372" s="14"/>
      <c r="PMW2372" s="14"/>
      <c r="PMX2372" s="14"/>
      <c r="PMY2372" s="14"/>
      <c r="PMZ2372" s="14"/>
      <c r="PNA2372" s="14"/>
      <c r="PNB2372" s="14"/>
      <c r="PNC2372" s="14"/>
      <c r="PND2372" s="14"/>
      <c r="PNE2372" s="14"/>
      <c r="PNF2372" s="14"/>
      <c r="PNG2372" s="14"/>
      <c r="PNH2372" s="14"/>
      <c r="PNI2372" s="14"/>
      <c r="PNJ2372" s="14"/>
      <c r="PNK2372" s="14"/>
      <c r="PNL2372" s="14"/>
      <c r="PNM2372" s="14"/>
      <c r="PNN2372" s="14"/>
      <c r="PNO2372" s="14"/>
      <c r="PNP2372" s="14"/>
      <c r="PNQ2372" s="14"/>
      <c r="PNR2372" s="14"/>
      <c r="PNS2372" s="14"/>
      <c r="PNT2372" s="14"/>
      <c r="PNU2372" s="14"/>
      <c r="PNV2372" s="14"/>
      <c r="PNW2372" s="14"/>
      <c r="PNX2372" s="14"/>
      <c r="PNY2372" s="14"/>
      <c r="PNZ2372" s="14"/>
      <c r="POA2372" s="14"/>
      <c r="POB2372" s="14"/>
      <c r="POC2372" s="14"/>
      <c r="POD2372" s="14"/>
      <c r="POE2372" s="14"/>
      <c r="POF2372" s="14"/>
      <c r="POG2372" s="14"/>
      <c r="POH2372" s="14"/>
      <c r="POI2372" s="14"/>
      <c r="POJ2372" s="14"/>
      <c r="POK2372" s="14"/>
      <c r="POL2372" s="14"/>
      <c r="POM2372" s="14"/>
      <c r="PON2372" s="14"/>
      <c r="POO2372" s="14"/>
      <c r="POP2372" s="14"/>
      <c r="POQ2372" s="14"/>
      <c r="POR2372" s="14"/>
      <c r="POS2372" s="14"/>
      <c r="POT2372" s="14"/>
      <c r="POU2372" s="14"/>
      <c r="POV2372" s="14"/>
      <c r="POW2372" s="14"/>
      <c r="POX2372" s="14"/>
      <c r="POY2372" s="14"/>
      <c r="POZ2372" s="14"/>
      <c r="PPA2372" s="14"/>
      <c r="PPB2372" s="14"/>
      <c r="PPC2372" s="14"/>
      <c r="PPD2372" s="14"/>
      <c r="PPE2372" s="14"/>
      <c r="PPF2372" s="14"/>
      <c r="PPG2372" s="14"/>
      <c r="PPH2372" s="14"/>
      <c r="PPI2372" s="14"/>
      <c r="PPJ2372" s="14"/>
      <c r="PPK2372" s="14"/>
      <c r="PPL2372" s="14"/>
      <c r="PPM2372" s="14"/>
      <c r="PPN2372" s="14"/>
      <c r="PPO2372" s="14"/>
      <c r="PPP2372" s="14"/>
      <c r="PPQ2372" s="14"/>
      <c r="PPR2372" s="14"/>
      <c r="PPS2372" s="14"/>
      <c r="PPT2372" s="14"/>
      <c r="PPU2372" s="14"/>
      <c r="PPV2372" s="14"/>
      <c r="PPW2372" s="14"/>
      <c r="PPX2372" s="14"/>
      <c r="PPY2372" s="14"/>
      <c r="PPZ2372" s="14"/>
      <c r="PQA2372" s="14"/>
      <c r="PQB2372" s="14"/>
      <c r="PQC2372" s="14"/>
      <c r="PQD2372" s="14"/>
      <c r="PQE2372" s="14"/>
      <c r="PQF2372" s="14"/>
      <c r="PQG2372" s="14"/>
      <c r="PQH2372" s="14"/>
      <c r="PQI2372" s="14"/>
      <c r="PQJ2372" s="14"/>
      <c r="PQK2372" s="14"/>
      <c r="PQL2372" s="14"/>
      <c r="PQM2372" s="14"/>
      <c r="PQN2372" s="14"/>
      <c r="PQO2372" s="14"/>
      <c r="PQP2372" s="14"/>
      <c r="PQQ2372" s="14"/>
      <c r="PQR2372" s="14"/>
      <c r="PQS2372" s="14"/>
      <c r="PQT2372" s="14"/>
      <c r="PQU2372" s="14"/>
      <c r="PQV2372" s="14"/>
      <c r="PQW2372" s="14"/>
      <c r="PQX2372" s="14"/>
      <c r="PQY2372" s="14"/>
      <c r="PQZ2372" s="14"/>
      <c r="PRA2372" s="14"/>
      <c r="PRB2372" s="14"/>
      <c r="PRC2372" s="14"/>
      <c r="PRD2372" s="14"/>
      <c r="PRE2372" s="14"/>
      <c r="PRF2372" s="14"/>
      <c r="PRG2372" s="14"/>
      <c r="PRH2372" s="14"/>
      <c r="PRI2372" s="14"/>
      <c r="PRJ2372" s="14"/>
      <c r="PRK2372" s="14"/>
      <c r="PRL2372" s="14"/>
      <c r="PRM2372" s="14"/>
      <c r="PRN2372" s="14"/>
      <c r="PRO2372" s="14"/>
      <c r="PRP2372" s="14"/>
      <c r="PRQ2372" s="14"/>
      <c r="PRR2372" s="14"/>
      <c r="PRS2372" s="14"/>
      <c r="PRT2372" s="14"/>
      <c r="PRU2372" s="14"/>
      <c r="PRV2372" s="14"/>
      <c r="PRW2372" s="14"/>
      <c r="PRX2372" s="14"/>
      <c r="PRY2372" s="14"/>
      <c r="PRZ2372" s="14"/>
      <c r="PSA2372" s="14"/>
      <c r="PSB2372" s="14"/>
      <c r="PSC2372" s="14"/>
      <c r="PSD2372" s="14"/>
      <c r="PSE2372" s="14"/>
      <c r="PSF2372" s="14"/>
      <c r="PSG2372" s="14"/>
      <c r="PSH2372" s="14"/>
      <c r="PSI2372" s="14"/>
      <c r="PSJ2372" s="14"/>
      <c r="PSK2372" s="14"/>
      <c r="PSL2372" s="14"/>
      <c r="PSM2372" s="14"/>
      <c r="PSN2372" s="14"/>
      <c r="PSO2372" s="14"/>
      <c r="PSP2372" s="14"/>
      <c r="PSQ2372" s="14"/>
      <c r="PSR2372" s="14"/>
      <c r="PSS2372" s="14"/>
      <c r="PST2372" s="14"/>
      <c r="PSU2372" s="14"/>
      <c r="PSV2372" s="14"/>
      <c r="PSW2372" s="14"/>
      <c r="PSX2372" s="14"/>
      <c r="PSY2372" s="14"/>
      <c r="PSZ2372" s="14"/>
      <c r="PTA2372" s="14"/>
      <c r="PTB2372" s="14"/>
      <c r="PTC2372" s="14"/>
      <c r="PTD2372" s="14"/>
      <c r="PTE2372" s="14"/>
      <c r="PTF2372" s="14"/>
      <c r="PTG2372" s="14"/>
      <c r="PTH2372" s="14"/>
      <c r="PTI2372" s="14"/>
      <c r="PTJ2372" s="14"/>
      <c r="PTK2372" s="14"/>
      <c r="PTL2372" s="14"/>
      <c r="PTM2372" s="14"/>
      <c r="PTN2372" s="14"/>
      <c r="PTO2372" s="14"/>
      <c r="PTP2372" s="14"/>
      <c r="PTQ2372" s="14"/>
      <c r="PTR2372" s="14"/>
      <c r="PTS2372" s="14"/>
      <c r="PTT2372" s="14"/>
      <c r="PTU2372" s="14"/>
      <c r="PTV2372" s="14"/>
      <c r="PTW2372" s="14"/>
      <c r="PTX2372" s="14"/>
      <c r="PTY2372" s="14"/>
      <c r="PTZ2372" s="14"/>
      <c r="PUA2372" s="14"/>
      <c r="PUB2372" s="14"/>
      <c r="PUC2372" s="14"/>
      <c r="PUD2372" s="14"/>
      <c r="PUE2372" s="14"/>
      <c r="PUF2372" s="14"/>
      <c r="PUG2372" s="14"/>
      <c r="PUH2372" s="14"/>
      <c r="PUI2372" s="14"/>
      <c r="PUJ2372" s="14"/>
      <c r="PUK2372" s="14"/>
      <c r="PUL2372" s="14"/>
      <c r="PUM2372" s="14"/>
      <c r="PUN2372" s="14"/>
      <c r="PUO2372" s="14"/>
      <c r="PUP2372" s="14"/>
      <c r="PUQ2372" s="14"/>
      <c r="PUR2372" s="14"/>
      <c r="PUS2372" s="14"/>
      <c r="PUT2372" s="14"/>
      <c r="PUU2372" s="14"/>
      <c r="PUV2372" s="14"/>
      <c r="PUW2372" s="14"/>
      <c r="PUX2372" s="14"/>
      <c r="PUY2372" s="14"/>
      <c r="PUZ2372" s="14"/>
      <c r="PVA2372" s="14"/>
      <c r="PVB2372" s="14"/>
      <c r="PVC2372" s="14"/>
      <c r="PVD2372" s="14"/>
      <c r="PVE2372" s="14"/>
      <c r="PVF2372" s="14"/>
      <c r="PVG2372" s="14"/>
      <c r="PVH2372" s="14"/>
      <c r="PVI2372" s="14"/>
      <c r="PVJ2372" s="14"/>
      <c r="PVK2372" s="14"/>
      <c r="PVL2372" s="14"/>
      <c r="PVM2372" s="14"/>
      <c r="PVN2372" s="14"/>
      <c r="PVO2372" s="14"/>
      <c r="PVP2372" s="14"/>
      <c r="PVQ2372" s="14"/>
      <c r="PVR2372" s="14"/>
      <c r="PVS2372" s="14"/>
      <c r="PVT2372" s="14"/>
      <c r="PVU2372" s="14"/>
      <c r="PVV2372" s="14"/>
      <c r="PVW2372" s="14"/>
      <c r="PVX2372" s="14"/>
      <c r="PVY2372" s="14"/>
      <c r="PVZ2372" s="14"/>
      <c r="PWA2372" s="14"/>
      <c r="PWB2372" s="14"/>
      <c r="PWC2372" s="14"/>
      <c r="PWD2372" s="14"/>
      <c r="PWE2372" s="14"/>
      <c r="PWF2372" s="14"/>
      <c r="PWG2372" s="14"/>
      <c r="PWH2372" s="14"/>
      <c r="PWI2372" s="14"/>
      <c r="PWJ2372" s="14"/>
      <c r="PWK2372" s="14"/>
      <c r="PWL2372" s="14"/>
      <c r="PWM2372" s="14"/>
      <c r="PWN2372" s="14"/>
      <c r="PWO2372" s="14"/>
      <c r="PWP2372" s="14"/>
      <c r="PWQ2372" s="14"/>
      <c r="PWR2372" s="14"/>
      <c r="PWS2372" s="14"/>
      <c r="PWT2372" s="14"/>
      <c r="PWU2372" s="14"/>
      <c r="PWV2372" s="14"/>
      <c r="PWW2372" s="14"/>
      <c r="PWX2372" s="14"/>
      <c r="PWY2372" s="14"/>
      <c r="PWZ2372" s="14"/>
      <c r="PXA2372" s="14"/>
      <c r="PXB2372" s="14"/>
      <c r="PXC2372" s="14"/>
      <c r="PXD2372" s="14"/>
      <c r="PXE2372" s="14"/>
      <c r="PXF2372" s="14"/>
      <c r="PXG2372" s="14"/>
      <c r="PXH2372" s="14"/>
      <c r="PXI2372" s="14"/>
      <c r="PXJ2372" s="14"/>
      <c r="PXK2372" s="14"/>
      <c r="PXL2372" s="14"/>
      <c r="PXM2372" s="14"/>
      <c r="PXN2372" s="14"/>
      <c r="PXO2372" s="14"/>
      <c r="PXP2372" s="14"/>
      <c r="PXQ2372" s="14"/>
      <c r="PXR2372" s="14"/>
      <c r="PXS2372" s="14"/>
      <c r="PXT2372" s="14"/>
      <c r="PXU2372" s="14"/>
      <c r="PXV2372" s="14"/>
      <c r="PXW2372" s="14"/>
      <c r="PXX2372" s="14"/>
      <c r="PXY2372" s="14"/>
      <c r="PXZ2372" s="14"/>
      <c r="PYA2372" s="14"/>
      <c r="PYB2372" s="14"/>
      <c r="PYC2372" s="14"/>
      <c r="PYD2372" s="14"/>
      <c r="PYE2372" s="14"/>
      <c r="PYF2372" s="14"/>
      <c r="PYG2372" s="14"/>
      <c r="PYH2372" s="14"/>
      <c r="PYI2372" s="14"/>
      <c r="PYJ2372" s="14"/>
      <c r="PYK2372" s="14"/>
      <c r="PYL2372" s="14"/>
      <c r="PYM2372" s="14"/>
      <c r="PYN2372" s="14"/>
      <c r="PYO2372" s="14"/>
      <c r="PYP2372" s="14"/>
      <c r="PYQ2372" s="14"/>
      <c r="PYR2372" s="14"/>
      <c r="PYS2372" s="14"/>
      <c r="PYT2372" s="14"/>
      <c r="PYU2372" s="14"/>
      <c r="PYV2372" s="14"/>
      <c r="PYW2372" s="14"/>
      <c r="PYX2372" s="14"/>
      <c r="PYY2372" s="14"/>
      <c r="PYZ2372" s="14"/>
      <c r="PZA2372" s="14"/>
      <c r="PZB2372" s="14"/>
      <c r="PZC2372" s="14"/>
      <c r="PZD2372" s="14"/>
      <c r="PZE2372" s="14"/>
      <c r="PZF2372" s="14"/>
      <c r="PZG2372" s="14"/>
      <c r="PZH2372" s="14"/>
      <c r="PZI2372" s="14"/>
      <c r="PZJ2372" s="14"/>
      <c r="PZK2372" s="14"/>
      <c r="PZL2372" s="14"/>
      <c r="PZM2372" s="14"/>
      <c r="PZN2372" s="14"/>
      <c r="PZO2372" s="14"/>
      <c r="PZP2372" s="14"/>
      <c r="PZQ2372" s="14"/>
      <c r="PZR2372" s="14"/>
      <c r="PZS2372" s="14"/>
      <c r="PZT2372" s="14"/>
      <c r="PZU2372" s="14"/>
      <c r="PZV2372" s="14"/>
      <c r="PZW2372" s="14"/>
      <c r="PZX2372" s="14"/>
      <c r="PZY2372" s="14"/>
      <c r="PZZ2372" s="14"/>
      <c r="QAA2372" s="14"/>
      <c r="QAB2372" s="14"/>
      <c r="QAC2372" s="14"/>
      <c r="QAD2372" s="14"/>
      <c r="QAE2372" s="14"/>
      <c r="QAF2372" s="14"/>
      <c r="QAG2372" s="14"/>
      <c r="QAH2372" s="14"/>
      <c r="QAI2372" s="14"/>
      <c r="QAJ2372" s="14"/>
      <c r="QAK2372" s="14"/>
      <c r="QAL2372" s="14"/>
      <c r="QAM2372" s="14"/>
      <c r="QAN2372" s="14"/>
      <c r="QAO2372" s="14"/>
      <c r="QAP2372" s="14"/>
      <c r="QAQ2372" s="14"/>
      <c r="QAR2372" s="14"/>
      <c r="QAS2372" s="14"/>
      <c r="QAT2372" s="14"/>
      <c r="QAU2372" s="14"/>
      <c r="QAV2372" s="14"/>
      <c r="QAW2372" s="14"/>
      <c r="QAX2372" s="14"/>
      <c r="QAY2372" s="14"/>
      <c r="QAZ2372" s="14"/>
      <c r="QBA2372" s="14"/>
      <c r="QBB2372" s="14"/>
      <c r="QBC2372" s="14"/>
      <c r="QBD2372" s="14"/>
      <c r="QBE2372" s="14"/>
      <c r="QBF2372" s="14"/>
      <c r="QBG2372" s="14"/>
      <c r="QBH2372" s="14"/>
      <c r="QBI2372" s="14"/>
      <c r="QBJ2372" s="14"/>
      <c r="QBK2372" s="14"/>
      <c r="QBL2372" s="14"/>
      <c r="QBM2372" s="14"/>
      <c r="QBN2372" s="14"/>
      <c r="QBO2372" s="14"/>
      <c r="QBP2372" s="14"/>
      <c r="QBQ2372" s="14"/>
      <c r="QBR2372" s="14"/>
      <c r="QBS2372" s="14"/>
      <c r="QBT2372" s="14"/>
      <c r="QBU2372" s="14"/>
      <c r="QBV2372" s="14"/>
      <c r="QBW2372" s="14"/>
      <c r="QBX2372" s="14"/>
      <c r="QBY2372" s="14"/>
      <c r="QBZ2372" s="14"/>
      <c r="QCA2372" s="14"/>
      <c r="QCB2372" s="14"/>
      <c r="QCC2372" s="14"/>
      <c r="QCD2372" s="14"/>
      <c r="QCE2372" s="14"/>
      <c r="QCF2372" s="14"/>
      <c r="QCG2372" s="14"/>
      <c r="QCH2372" s="14"/>
      <c r="QCI2372" s="14"/>
      <c r="QCJ2372" s="14"/>
      <c r="QCK2372" s="14"/>
      <c r="QCL2372" s="14"/>
      <c r="QCM2372" s="14"/>
      <c r="QCN2372" s="14"/>
      <c r="QCO2372" s="14"/>
      <c r="QCP2372" s="14"/>
      <c r="QCQ2372" s="14"/>
      <c r="QCR2372" s="14"/>
      <c r="QCS2372" s="14"/>
      <c r="QCT2372" s="14"/>
      <c r="QCU2372" s="14"/>
      <c r="QCV2372" s="14"/>
      <c r="QCW2372" s="14"/>
      <c r="QCX2372" s="14"/>
      <c r="QCY2372" s="14"/>
      <c r="QCZ2372" s="14"/>
      <c r="QDA2372" s="14"/>
      <c r="QDB2372" s="14"/>
      <c r="QDC2372" s="14"/>
      <c r="QDD2372" s="14"/>
      <c r="QDE2372" s="14"/>
      <c r="QDF2372" s="14"/>
      <c r="QDG2372" s="14"/>
      <c r="QDH2372" s="14"/>
      <c r="QDI2372" s="14"/>
      <c r="QDJ2372" s="14"/>
      <c r="QDK2372" s="14"/>
      <c r="QDL2372" s="14"/>
      <c r="QDM2372" s="14"/>
      <c r="QDN2372" s="14"/>
      <c r="QDO2372" s="14"/>
      <c r="QDP2372" s="14"/>
      <c r="QDQ2372" s="14"/>
      <c r="QDR2372" s="14"/>
      <c r="QDS2372" s="14"/>
      <c r="QDT2372" s="14"/>
      <c r="QDU2372" s="14"/>
      <c r="QDV2372" s="14"/>
      <c r="QDW2372" s="14"/>
      <c r="QDX2372" s="14"/>
      <c r="QDY2372" s="14"/>
      <c r="QDZ2372" s="14"/>
      <c r="QEA2372" s="14"/>
      <c r="QEB2372" s="14"/>
      <c r="QEC2372" s="14"/>
      <c r="QED2372" s="14"/>
      <c r="QEE2372" s="14"/>
      <c r="QEF2372" s="14"/>
      <c r="QEG2372" s="14"/>
      <c r="QEH2372" s="14"/>
      <c r="QEI2372" s="14"/>
      <c r="QEJ2372" s="14"/>
      <c r="QEK2372" s="14"/>
      <c r="QEL2372" s="14"/>
      <c r="QEM2372" s="14"/>
      <c r="QEN2372" s="14"/>
      <c r="QEO2372" s="14"/>
      <c r="QEP2372" s="14"/>
      <c r="QEQ2372" s="14"/>
      <c r="QER2372" s="14"/>
      <c r="QES2372" s="14"/>
      <c r="QET2372" s="14"/>
      <c r="QEU2372" s="14"/>
      <c r="QEV2372" s="14"/>
      <c r="QEW2372" s="14"/>
      <c r="QEX2372" s="14"/>
      <c r="QEY2372" s="14"/>
      <c r="QEZ2372" s="14"/>
      <c r="QFA2372" s="14"/>
      <c r="QFB2372" s="14"/>
      <c r="QFC2372" s="14"/>
      <c r="QFD2372" s="14"/>
      <c r="QFE2372" s="14"/>
      <c r="QFF2372" s="14"/>
      <c r="QFG2372" s="14"/>
      <c r="QFH2372" s="14"/>
      <c r="QFI2372" s="14"/>
      <c r="QFJ2372" s="14"/>
      <c r="QFK2372" s="14"/>
      <c r="QFL2372" s="14"/>
      <c r="QFM2372" s="14"/>
      <c r="QFN2372" s="14"/>
      <c r="QFO2372" s="14"/>
      <c r="QFP2372" s="14"/>
      <c r="QFQ2372" s="14"/>
      <c r="QFR2372" s="14"/>
      <c r="QFS2372" s="14"/>
      <c r="QFT2372" s="14"/>
      <c r="QFU2372" s="14"/>
      <c r="QFV2372" s="14"/>
      <c r="QFW2372" s="14"/>
      <c r="QFX2372" s="14"/>
      <c r="QFY2372" s="14"/>
      <c r="QFZ2372" s="14"/>
      <c r="QGA2372" s="14"/>
      <c r="QGB2372" s="14"/>
      <c r="QGC2372" s="14"/>
      <c r="QGD2372" s="14"/>
      <c r="QGE2372" s="14"/>
      <c r="QGF2372" s="14"/>
      <c r="QGG2372" s="14"/>
      <c r="QGH2372" s="14"/>
      <c r="QGI2372" s="14"/>
      <c r="QGJ2372" s="14"/>
      <c r="QGK2372" s="14"/>
      <c r="QGL2372" s="14"/>
      <c r="QGM2372" s="14"/>
      <c r="QGN2372" s="14"/>
      <c r="QGO2372" s="14"/>
      <c r="QGP2372" s="14"/>
      <c r="QGQ2372" s="14"/>
      <c r="QGR2372" s="14"/>
      <c r="QGS2372" s="14"/>
      <c r="QGT2372" s="14"/>
      <c r="QGU2372" s="14"/>
      <c r="QGV2372" s="14"/>
      <c r="QGW2372" s="14"/>
      <c r="QGX2372" s="14"/>
      <c r="QGY2372" s="14"/>
      <c r="QGZ2372" s="14"/>
      <c r="QHA2372" s="14"/>
      <c r="QHB2372" s="14"/>
      <c r="QHC2372" s="14"/>
      <c r="QHD2372" s="14"/>
      <c r="QHE2372" s="14"/>
      <c r="QHF2372" s="14"/>
      <c r="QHG2372" s="14"/>
      <c r="QHH2372" s="14"/>
      <c r="QHI2372" s="14"/>
      <c r="QHJ2372" s="14"/>
      <c r="QHK2372" s="14"/>
      <c r="QHL2372" s="14"/>
      <c r="QHM2372" s="14"/>
      <c r="QHN2372" s="14"/>
      <c r="QHO2372" s="14"/>
      <c r="QHP2372" s="14"/>
      <c r="QHQ2372" s="14"/>
      <c r="QHR2372" s="14"/>
      <c r="QHS2372" s="14"/>
      <c r="QHT2372" s="14"/>
      <c r="QHU2372" s="14"/>
      <c r="QHV2372" s="14"/>
      <c r="QHW2372" s="14"/>
      <c r="QHX2372" s="14"/>
      <c r="QHY2372" s="14"/>
      <c r="QHZ2372" s="14"/>
      <c r="QIA2372" s="14"/>
      <c r="QIB2372" s="14"/>
      <c r="QIC2372" s="14"/>
      <c r="QID2372" s="14"/>
      <c r="QIE2372" s="14"/>
      <c r="QIF2372" s="14"/>
      <c r="QIG2372" s="14"/>
      <c r="QIH2372" s="14"/>
      <c r="QII2372" s="14"/>
      <c r="QIJ2372" s="14"/>
      <c r="QIK2372" s="14"/>
      <c r="QIL2372" s="14"/>
      <c r="QIM2372" s="14"/>
      <c r="QIN2372" s="14"/>
      <c r="QIO2372" s="14"/>
      <c r="QIP2372" s="14"/>
      <c r="QIQ2372" s="14"/>
      <c r="QIR2372" s="14"/>
      <c r="QIS2372" s="14"/>
      <c r="QIT2372" s="14"/>
      <c r="QIU2372" s="14"/>
      <c r="QIV2372" s="14"/>
      <c r="QIW2372" s="14"/>
      <c r="QIX2372" s="14"/>
      <c r="QIY2372" s="14"/>
      <c r="QIZ2372" s="14"/>
      <c r="QJA2372" s="14"/>
      <c r="QJB2372" s="14"/>
      <c r="QJC2372" s="14"/>
      <c r="QJD2372" s="14"/>
      <c r="QJE2372" s="14"/>
      <c r="QJF2372" s="14"/>
      <c r="QJG2372" s="14"/>
      <c r="QJH2372" s="14"/>
      <c r="QJI2372" s="14"/>
      <c r="QJJ2372" s="14"/>
      <c r="QJK2372" s="14"/>
      <c r="QJL2372" s="14"/>
      <c r="QJM2372" s="14"/>
      <c r="QJN2372" s="14"/>
      <c r="QJO2372" s="14"/>
      <c r="QJP2372" s="14"/>
      <c r="QJQ2372" s="14"/>
      <c r="QJR2372" s="14"/>
      <c r="QJS2372" s="14"/>
      <c r="QJT2372" s="14"/>
      <c r="QJU2372" s="14"/>
      <c r="QJV2372" s="14"/>
      <c r="QJW2372" s="14"/>
      <c r="QJX2372" s="14"/>
      <c r="QJY2372" s="14"/>
      <c r="QJZ2372" s="14"/>
      <c r="QKA2372" s="14"/>
      <c r="QKB2372" s="14"/>
      <c r="QKC2372" s="14"/>
      <c r="QKD2372" s="14"/>
      <c r="QKE2372" s="14"/>
      <c r="QKF2372" s="14"/>
      <c r="QKG2372" s="14"/>
      <c r="QKH2372" s="14"/>
      <c r="QKI2372" s="14"/>
      <c r="QKJ2372" s="14"/>
      <c r="QKK2372" s="14"/>
      <c r="QKL2372" s="14"/>
      <c r="QKM2372" s="14"/>
      <c r="QKN2372" s="14"/>
      <c r="QKO2372" s="14"/>
      <c r="QKP2372" s="14"/>
      <c r="QKQ2372" s="14"/>
      <c r="QKR2372" s="14"/>
      <c r="QKS2372" s="14"/>
      <c r="QKT2372" s="14"/>
      <c r="QKU2372" s="14"/>
      <c r="QKV2372" s="14"/>
      <c r="QKW2372" s="14"/>
      <c r="QKX2372" s="14"/>
      <c r="QKY2372" s="14"/>
      <c r="QKZ2372" s="14"/>
      <c r="QLA2372" s="14"/>
      <c r="QLB2372" s="14"/>
      <c r="QLC2372" s="14"/>
      <c r="QLD2372" s="14"/>
      <c r="QLE2372" s="14"/>
      <c r="QLF2372" s="14"/>
      <c r="QLG2372" s="14"/>
      <c r="QLH2372" s="14"/>
      <c r="QLI2372" s="14"/>
      <c r="QLJ2372" s="14"/>
      <c r="QLK2372" s="14"/>
      <c r="QLL2372" s="14"/>
      <c r="QLM2372" s="14"/>
      <c r="QLN2372" s="14"/>
      <c r="QLO2372" s="14"/>
      <c r="QLP2372" s="14"/>
      <c r="QLQ2372" s="14"/>
      <c r="QLR2372" s="14"/>
      <c r="QLS2372" s="14"/>
      <c r="QLT2372" s="14"/>
      <c r="QLU2372" s="14"/>
      <c r="QLV2372" s="14"/>
      <c r="QLW2372" s="14"/>
      <c r="QLX2372" s="14"/>
      <c r="QLY2372" s="14"/>
      <c r="QLZ2372" s="14"/>
      <c r="QMA2372" s="14"/>
      <c r="QMB2372" s="14"/>
      <c r="QMC2372" s="14"/>
      <c r="QMD2372" s="14"/>
      <c r="QME2372" s="14"/>
      <c r="QMF2372" s="14"/>
      <c r="QMG2372" s="14"/>
      <c r="QMH2372" s="14"/>
      <c r="QMI2372" s="14"/>
      <c r="QMJ2372" s="14"/>
      <c r="QMK2372" s="14"/>
      <c r="QML2372" s="14"/>
      <c r="QMM2372" s="14"/>
      <c r="QMN2372" s="14"/>
      <c r="QMO2372" s="14"/>
      <c r="QMP2372" s="14"/>
      <c r="QMQ2372" s="14"/>
      <c r="QMR2372" s="14"/>
      <c r="QMS2372" s="14"/>
      <c r="QMT2372" s="14"/>
      <c r="QMU2372" s="14"/>
      <c r="QMV2372" s="14"/>
      <c r="QMW2372" s="14"/>
      <c r="QMX2372" s="14"/>
      <c r="QMY2372" s="14"/>
      <c r="QMZ2372" s="14"/>
      <c r="QNA2372" s="14"/>
      <c r="QNB2372" s="14"/>
      <c r="QNC2372" s="14"/>
      <c r="QND2372" s="14"/>
      <c r="QNE2372" s="14"/>
      <c r="QNF2372" s="14"/>
      <c r="QNG2372" s="14"/>
      <c r="QNH2372" s="14"/>
      <c r="QNI2372" s="14"/>
      <c r="QNJ2372" s="14"/>
      <c r="QNK2372" s="14"/>
      <c r="QNL2372" s="14"/>
      <c r="QNM2372" s="14"/>
      <c r="QNN2372" s="14"/>
      <c r="QNO2372" s="14"/>
      <c r="QNP2372" s="14"/>
      <c r="QNQ2372" s="14"/>
      <c r="QNR2372" s="14"/>
      <c r="QNS2372" s="14"/>
      <c r="QNT2372" s="14"/>
      <c r="QNU2372" s="14"/>
      <c r="QNV2372" s="14"/>
      <c r="QNW2372" s="14"/>
      <c r="QNX2372" s="14"/>
      <c r="QNY2372" s="14"/>
      <c r="QNZ2372" s="14"/>
      <c r="QOA2372" s="14"/>
      <c r="QOB2372" s="14"/>
      <c r="QOC2372" s="14"/>
      <c r="QOD2372" s="14"/>
      <c r="QOE2372" s="14"/>
      <c r="QOF2372" s="14"/>
      <c r="QOG2372" s="14"/>
      <c r="QOH2372" s="14"/>
      <c r="QOI2372" s="14"/>
      <c r="QOJ2372" s="14"/>
      <c r="QOK2372" s="14"/>
      <c r="QOL2372" s="14"/>
      <c r="QOM2372" s="14"/>
      <c r="QON2372" s="14"/>
      <c r="QOO2372" s="14"/>
      <c r="QOP2372" s="14"/>
      <c r="QOQ2372" s="14"/>
      <c r="QOR2372" s="14"/>
      <c r="QOS2372" s="14"/>
      <c r="QOT2372" s="14"/>
      <c r="QOU2372" s="14"/>
      <c r="QOV2372" s="14"/>
      <c r="QOW2372" s="14"/>
      <c r="QOX2372" s="14"/>
      <c r="QOY2372" s="14"/>
      <c r="QOZ2372" s="14"/>
      <c r="QPA2372" s="14"/>
      <c r="QPB2372" s="14"/>
      <c r="QPC2372" s="14"/>
      <c r="QPD2372" s="14"/>
      <c r="QPE2372" s="14"/>
      <c r="QPF2372" s="14"/>
      <c r="QPG2372" s="14"/>
      <c r="QPH2372" s="14"/>
      <c r="QPI2372" s="14"/>
      <c r="QPJ2372" s="14"/>
      <c r="QPK2372" s="14"/>
      <c r="QPL2372" s="14"/>
      <c r="QPM2372" s="14"/>
      <c r="QPN2372" s="14"/>
      <c r="QPO2372" s="14"/>
      <c r="QPP2372" s="14"/>
      <c r="QPQ2372" s="14"/>
      <c r="QPR2372" s="14"/>
      <c r="QPS2372" s="14"/>
      <c r="QPT2372" s="14"/>
      <c r="QPU2372" s="14"/>
      <c r="QPV2372" s="14"/>
      <c r="QPW2372" s="14"/>
      <c r="QPX2372" s="14"/>
      <c r="QPY2372" s="14"/>
      <c r="QPZ2372" s="14"/>
      <c r="QQA2372" s="14"/>
      <c r="QQB2372" s="14"/>
      <c r="QQC2372" s="14"/>
      <c r="QQD2372" s="14"/>
      <c r="QQE2372" s="14"/>
      <c r="QQF2372" s="14"/>
      <c r="QQG2372" s="14"/>
      <c r="QQH2372" s="14"/>
      <c r="QQI2372" s="14"/>
      <c r="QQJ2372" s="14"/>
      <c r="QQK2372" s="14"/>
      <c r="QQL2372" s="14"/>
      <c r="QQM2372" s="14"/>
      <c r="QQN2372" s="14"/>
      <c r="QQO2372" s="14"/>
      <c r="QQP2372" s="14"/>
      <c r="QQQ2372" s="14"/>
      <c r="QQR2372" s="14"/>
      <c r="QQS2372" s="14"/>
      <c r="QQT2372" s="14"/>
      <c r="QQU2372" s="14"/>
      <c r="QQV2372" s="14"/>
      <c r="QQW2372" s="14"/>
      <c r="QQX2372" s="14"/>
      <c r="QQY2372" s="14"/>
      <c r="QQZ2372" s="14"/>
      <c r="QRA2372" s="14"/>
      <c r="QRB2372" s="14"/>
      <c r="QRC2372" s="14"/>
      <c r="QRD2372" s="14"/>
      <c r="QRE2372" s="14"/>
      <c r="QRF2372" s="14"/>
      <c r="QRG2372" s="14"/>
      <c r="QRH2372" s="14"/>
      <c r="QRI2372" s="14"/>
      <c r="QRJ2372" s="14"/>
      <c r="QRK2372" s="14"/>
      <c r="QRL2372" s="14"/>
      <c r="QRM2372" s="14"/>
      <c r="QRN2372" s="14"/>
      <c r="QRO2372" s="14"/>
      <c r="QRP2372" s="14"/>
      <c r="QRQ2372" s="14"/>
      <c r="QRR2372" s="14"/>
      <c r="QRS2372" s="14"/>
      <c r="QRT2372" s="14"/>
      <c r="QRU2372" s="14"/>
      <c r="QRV2372" s="14"/>
      <c r="QRW2372" s="14"/>
      <c r="QRX2372" s="14"/>
      <c r="QRY2372" s="14"/>
      <c r="QRZ2372" s="14"/>
      <c r="QSA2372" s="14"/>
      <c r="QSB2372" s="14"/>
      <c r="QSC2372" s="14"/>
      <c r="QSD2372" s="14"/>
      <c r="QSE2372" s="14"/>
      <c r="QSF2372" s="14"/>
      <c r="QSG2372" s="14"/>
      <c r="QSH2372" s="14"/>
      <c r="QSI2372" s="14"/>
      <c r="QSJ2372" s="14"/>
      <c r="QSK2372" s="14"/>
      <c r="QSL2372" s="14"/>
      <c r="QSM2372" s="14"/>
      <c r="QSN2372" s="14"/>
      <c r="QSO2372" s="14"/>
      <c r="QSP2372" s="14"/>
      <c r="QSQ2372" s="14"/>
      <c r="QSR2372" s="14"/>
      <c r="QSS2372" s="14"/>
      <c r="QST2372" s="14"/>
      <c r="QSU2372" s="14"/>
      <c r="QSV2372" s="14"/>
      <c r="QSW2372" s="14"/>
      <c r="QSX2372" s="14"/>
      <c r="QSY2372" s="14"/>
      <c r="QSZ2372" s="14"/>
      <c r="QTA2372" s="14"/>
      <c r="QTB2372" s="14"/>
      <c r="QTC2372" s="14"/>
      <c r="QTD2372" s="14"/>
      <c r="QTE2372" s="14"/>
      <c r="QTF2372" s="14"/>
      <c r="QTG2372" s="14"/>
      <c r="QTH2372" s="14"/>
      <c r="QTI2372" s="14"/>
      <c r="QTJ2372" s="14"/>
      <c r="QTK2372" s="14"/>
      <c r="QTL2372" s="14"/>
      <c r="QTM2372" s="14"/>
      <c r="QTN2372" s="14"/>
      <c r="QTO2372" s="14"/>
      <c r="QTP2372" s="14"/>
      <c r="QTQ2372" s="14"/>
      <c r="QTR2372" s="14"/>
      <c r="QTS2372" s="14"/>
      <c r="QTT2372" s="14"/>
      <c r="QTU2372" s="14"/>
      <c r="QTV2372" s="14"/>
      <c r="QTW2372" s="14"/>
      <c r="QTX2372" s="14"/>
      <c r="QTY2372" s="14"/>
      <c r="QTZ2372" s="14"/>
      <c r="QUA2372" s="14"/>
      <c r="QUB2372" s="14"/>
      <c r="QUC2372" s="14"/>
      <c r="QUD2372" s="14"/>
      <c r="QUE2372" s="14"/>
      <c r="QUF2372" s="14"/>
      <c r="QUG2372" s="14"/>
      <c r="QUH2372" s="14"/>
      <c r="QUI2372" s="14"/>
      <c r="QUJ2372" s="14"/>
      <c r="QUK2372" s="14"/>
      <c r="QUL2372" s="14"/>
      <c r="QUM2372" s="14"/>
      <c r="QUN2372" s="14"/>
      <c r="QUO2372" s="14"/>
      <c r="QUP2372" s="14"/>
      <c r="QUQ2372" s="14"/>
      <c r="QUR2372" s="14"/>
      <c r="QUS2372" s="14"/>
      <c r="QUT2372" s="14"/>
      <c r="QUU2372" s="14"/>
      <c r="QUV2372" s="14"/>
      <c r="QUW2372" s="14"/>
      <c r="QUX2372" s="14"/>
      <c r="QUY2372" s="14"/>
      <c r="QUZ2372" s="14"/>
      <c r="QVA2372" s="14"/>
      <c r="QVB2372" s="14"/>
      <c r="QVC2372" s="14"/>
      <c r="QVD2372" s="14"/>
      <c r="QVE2372" s="14"/>
      <c r="QVF2372" s="14"/>
      <c r="QVG2372" s="14"/>
      <c r="QVH2372" s="14"/>
      <c r="QVI2372" s="14"/>
      <c r="QVJ2372" s="14"/>
      <c r="QVK2372" s="14"/>
      <c r="QVL2372" s="14"/>
      <c r="QVM2372" s="14"/>
      <c r="QVN2372" s="14"/>
      <c r="QVO2372" s="14"/>
      <c r="QVP2372" s="14"/>
      <c r="QVQ2372" s="14"/>
      <c r="QVR2372" s="14"/>
      <c r="QVS2372" s="14"/>
      <c r="QVT2372" s="14"/>
      <c r="QVU2372" s="14"/>
      <c r="QVV2372" s="14"/>
      <c r="QVW2372" s="14"/>
      <c r="QVX2372" s="14"/>
      <c r="QVY2372" s="14"/>
      <c r="QVZ2372" s="14"/>
      <c r="QWA2372" s="14"/>
      <c r="QWB2372" s="14"/>
      <c r="QWC2372" s="14"/>
      <c r="QWD2372" s="14"/>
      <c r="QWE2372" s="14"/>
      <c r="QWF2372" s="14"/>
      <c r="QWG2372" s="14"/>
      <c r="QWH2372" s="14"/>
      <c r="QWI2372" s="14"/>
      <c r="QWJ2372" s="14"/>
      <c r="QWK2372" s="14"/>
      <c r="QWL2372" s="14"/>
      <c r="QWM2372" s="14"/>
      <c r="QWN2372" s="14"/>
      <c r="QWO2372" s="14"/>
      <c r="QWP2372" s="14"/>
      <c r="QWQ2372" s="14"/>
      <c r="QWR2372" s="14"/>
      <c r="QWS2372" s="14"/>
      <c r="QWT2372" s="14"/>
      <c r="QWU2372" s="14"/>
      <c r="QWV2372" s="14"/>
      <c r="QWW2372" s="14"/>
      <c r="QWX2372" s="14"/>
      <c r="QWY2372" s="14"/>
      <c r="QWZ2372" s="14"/>
      <c r="QXA2372" s="14"/>
      <c r="QXB2372" s="14"/>
      <c r="QXC2372" s="14"/>
      <c r="QXD2372" s="14"/>
      <c r="QXE2372" s="14"/>
      <c r="QXF2372" s="14"/>
      <c r="QXG2372" s="14"/>
      <c r="QXH2372" s="14"/>
      <c r="QXI2372" s="14"/>
      <c r="QXJ2372" s="14"/>
      <c r="QXK2372" s="14"/>
      <c r="QXL2372" s="14"/>
      <c r="QXM2372" s="14"/>
      <c r="QXN2372" s="14"/>
      <c r="QXO2372" s="14"/>
      <c r="QXP2372" s="14"/>
      <c r="QXQ2372" s="14"/>
      <c r="QXR2372" s="14"/>
      <c r="QXS2372" s="14"/>
      <c r="QXT2372" s="14"/>
      <c r="QXU2372" s="14"/>
      <c r="QXV2372" s="14"/>
      <c r="QXW2372" s="14"/>
      <c r="QXX2372" s="14"/>
      <c r="QXY2372" s="14"/>
      <c r="QXZ2372" s="14"/>
      <c r="QYA2372" s="14"/>
      <c r="QYB2372" s="14"/>
      <c r="QYC2372" s="14"/>
      <c r="QYD2372" s="14"/>
      <c r="QYE2372" s="14"/>
      <c r="QYF2372" s="14"/>
      <c r="QYG2372" s="14"/>
      <c r="QYH2372" s="14"/>
      <c r="QYI2372" s="14"/>
      <c r="QYJ2372" s="14"/>
      <c r="QYK2372" s="14"/>
      <c r="QYL2372" s="14"/>
      <c r="QYM2372" s="14"/>
      <c r="QYN2372" s="14"/>
      <c r="QYO2372" s="14"/>
      <c r="QYP2372" s="14"/>
      <c r="QYQ2372" s="14"/>
      <c r="QYR2372" s="14"/>
      <c r="QYS2372" s="14"/>
      <c r="QYT2372" s="14"/>
      <c r="QYU2372" s="14"/>
      <c r="QYV2372" s="14"/>
      <c r="QYW2372" s="14"/>
      <c r="QYX2372" s="14"/>
      <c r="QYY2372" s="14"/>
      <c r="QYZ2372" s="14"/>
      <c r="QZA2372" s="14"/>
      <c r="QZB2372" s="14"/>
      <c r="QZC2372" s="14"/>
      <c r="QZD2372" s="14"/>
      <c r="QZE2372" s="14"/>
      <c r="QZF2372" s="14"/>
      <c r="QZG2372" s="14"/>
      <c r="QZH2372" s="14"/>
      <c r="QZI2372" s="14"/>
      <c r="QZJ2372" s="14"/>
      <c r="QZK2372" s="14"/>
      <c r="QZL2372" s="14"/>
      <c r="QZM2372" s="14"/>
      <c r="QZN2372" s="14"/>
      <c r="QZO2372" s="14"/>
      <c r="QZP2372" s="14"/>
      <c r="QZQ2372" s="14"/>
      <c r="QZR2372" s="14"/>
      <c r="QZS2372" s="14"/>
      <c r="QZT2372" s="14"/>
      <c r="QZU2372" s="14"/>
      <c r="QZV2372" s="14"/>
      <c r="QZW2372" s="14"/>
      <c r="QZX2372" s="14"/>
      <c r="QZY2372" s="14"/>
      <c r="QZZ2372" s="14"/>
      <c r="RAA2372" s="14"/>
      <c r="RAB2372" s="14"/>
      <c r="RAC2372" s="14"/>
      <c r="RAD2372" s="14"/>
      <c r="RAE2372" s="14"/>
      <c r="RAF2372" s="14"/>
      <c r="RAG2372" s="14"/>
      <c r="RAH2372" s="14"/>
      <c r="RAI2372" s="14"/>
      <c r="RAJ2372" s="14"/>
      <c r="RAK2372" s="14"/>
      <c r="RAL2372" s="14"/>
      <c r="RAM2372" s="14"/>
      <c r="RAN2372" s="14"/>
      <c r="RAO2372" s="14"/>
      <c r="RAP2372" s="14"/>
      <c r="RAQ2372" s="14"/>
      <c r="RAR2372" s="14"/>
      <c r="RAS2372" s="14"/>
      <c r="RAT2372" s="14"/>
      <c r="RAU2372" s="14"/>
      <c r="RAV2372" s="14"/>
      <c r="RAW2372" s="14"/>
      <c r="RAX2372" s="14"/>
      <c r="RAY2372" s="14"/>
      <c r="RAZ2372" s="14"/>
      <c r="RBA2372" s="14"/>
      <c r="RBB2372" s="14"/>
      <c r="RBC2372" s="14"/>
      <c r="RBD2372" s="14"/>
      <c r="RBE2372" s="14"/>
      <c r="RBF2372" s="14"/>
      <c r="RBG2372" s="14"/>
      <c r="RBH2372" s="14"/>
      <c r="RBI2372" s="14"/>
      <c r="RBJ2372" s="14"/>
      <c r="RBK2372" s="14"/>
      <c r="RBL2372" s="14"/>
      <c r="RBM2372" s="14"/>
      <c r="RBN2372" s="14"/>
      <c r="RBO2372" s="14"/>
      <c r="RBP2372" s="14"/>
      <c r="RBQ2372" s="14"/>
      <c r="RBR2372" s="14"/>
      <c r="RBS2372" s="14"/>
      <c r="RBT2372" s="14"/>
      <c r="RBU2372" s="14"/>
      <c r="RBV2372" s="14"/>
      <c r="RBW2372" s="14"/>
      <c r="RBX2372" s="14"/>
      <c r="RBY2372" s="14"/>
      <c r="RBZ2372" s="14"/>
      <c r="RCA2372" s="14"/>
      <c r="RCB2372" s="14"/>
      <c r="RCC2372" s="14"/>
      <c r="RCD2372" s="14"/>
      <c r="RCE2372" s="14"/>
      <c r="RCF2372" s="14"/>
      <c r="RCG2372" s="14"/>
      <c r="RCH2372" s="14"/>
      <c r="RCI2372" s="14"/>
      <c r="RCJ2372" s="14"/>
      <c r="RCK2372" s="14"/>
      <c r="RCL2372" s="14"/>
      <c r="RCM2372" s="14"/>
      <c r="RCN2372" s="14"/>
      <c r="RCO2372" s="14"/>
      <c r="RCP2372" s="14"/>
      <c r="RCQ2372" s="14"/>
      <c r="RCR2372" s="14"/>
      <c r="RCS2372" s="14"/>
      <c r="RCT2372" s="14"/>
      <c r="RCU2372" s="14"/>
      <c r="RCV2372" s="14"/>
      <c r="RCW2372" s="14"/>
      <c r="RCX2372" s="14"/>
      <c r="RCY2372" s="14"/>
      <c r="RCZ2372" s="14"/>
      <c r="RDA2372" s="14"/>
      <c r="RDB2372" s="14"/>
      <c r="RDC2372" s="14"/>
      <c r="RDD2372" s="14"/>
      <c r="RDE2372" s="14"/>
      <c r="RDF2372" s="14"/>
      <c r="RDG2372" s="14"/>
      <c r="RDH2372" s="14"/>
      <c r="RDI2372" s="14"/>
      <c r="RDJ2372" s="14"/>
      <c r="RDK2372" s="14"/>
      <c r="RDL2372" s="14"/>
      <c r="RDM2372" s="14"/>
      <c r="RDN2372" s="14"/>
      <c r="RDO2372" s="14"/>
      <c r="RDP2372" s="14"/>
      <c r="RDQ2372" s="14"/>
      <c r="RDR2372" s="14"/>
      <c r="RDS2372" s="14"/>
      <c r="RDT2372" s="14"/>
      <c r="RDU2372" s="14"/>
      <c r="RDV2372" s="14"/>
      <c r="RDW2372" s="14"/>
      <c r="RDX2372" s="14"/>
      <c r="RDY2372" s="14"/>
      <c r="RDZ2372" s="14"/>
      <c r="REA2372" s="14"/>
      <c r="REB2372" s="14"/>
      <c r="REC2372" s="14"/>
      <c r="RED2372" s="14"/>
      <c r="REE2372" s="14"/>
      <c r="REF2372" s="14"/>
      <c r="REG2372" s="14"/>
      <c r="REH2372" s="14"/>
      <c r="REI2372" s="14"/>
      <c r="REJ2372" s="14"/>
      <c r="REK2372" s="14"/>
      <c r="REL2372" s="14"/>
      <c r="REM2372" s="14"/>
      <c r="REN2372" s="14"/>
      <c r="REO2372" s="14"/>
      <c r="REP2372" s="14"/>
      <c r="REQ2372" s="14"/>
      <c r="RER2372" s="14"/>
      <c r="RES2372" s="14"/>
      <c r="RET2372" s="14"/>
      <c r="REU2372" s="14"/>
      <c r="REV2372" s="14"/>
      <c r="REW2372" s="14"/>
      <c r="REX2372" s="14"/>
      <c r="REY2372" s="14"/>
      <c r="REZ2372" s="14"/>
      <c r="RFA2372" s="14"/>
      <c r="RFB2372" s="14"/>
      <c r="RFC2372" s="14"/>
      <c r="RFD2372" s="14"/>
      <c r="RFE2372" s="14"/>
      <c r="RFF2372" s="14"/>
      <c r="RFG2372" s="14"/>
      <c r="RFH2372" s="14"/>
      <c r="RFI2372" s="14"/>
      <c r="RFJ2372" s="14"/>
      <c r="RFK2372" s="14"/>
      <c r="RFL2372" s="14"/>
      <c r="RFM2372" s="14"/>
      <c r="RFN2372" s="14"/>
      <c r="RFO2372" s="14"/>
      <c r="RFP2372" s="14"/>
      <c r="RFQ2372" s="14"/>
      <c r="RFR2372" s="14"/>
      <c r="RFS2372" s="14"/>
      <c r="RFT2372" s="14"/>
      <c r="RFU2372" s="14"/>
      <c r="RFV2372" s="14"/>
      <c r="RFW2372" s="14"/>
      <c r="RFX2372" s="14"/>
      <c r="RFY2372" s="14"/>
      <c r="RFZ2372" s="14"/>
      <c r="RGA2372" s="14"/>
      <c r="RGB2372" s="14"/>
      <c r="RGC2372" s="14"/>
      <c r="RGD2372" s="14"/>
      <c r="RGE2372" s="14"/>
      <c r="RGF2372" s="14"/>
      <c r="RGG2372" s="14"/>
      <c r="RGH2372" s="14"/>
      <c r="RGI2372" s="14"/>
      <c r="RGJ2372" s="14"/>
      <c r="RGK2372" s="14"/>
      <c r="RGL2372" s="14"/>
      <c r="RGM2372" s="14"/>
      <c r="RGN2372" s="14"/>
      <c r="RGO2372" s="14"/>
      <c r="RGP2372" s="14"/>
      <c r="RGQ2372" s="14"/>
      <c r="RGR2372" s="14"/>
      <c r="RGS2372" s="14"/>
      <c r="RGT2372" s="14"/>
      <c r="RGU2372" s="14"/>
      <c r="RGV2372" s="14"/>
      <c r="RGW2372" s="14"/>
      <c r="RGX2372" s="14"/>
      <c r="RGY2372" s="14"/>
      <c r="RGZ2372" s="14"/>
      <c r="RHA2372" s="14"/>
      <c r="RHB2372" s="14"/>
      <c r="RHC2372" s="14"/>
      <c r="RHD2372" s="14"/>
      <c r="RHE2372" s="14"/>
      <c r="RHF2372" s="14"/>
      <c r="RHG2372" s="14"/>
      <c r="RHH2372" s="14"/>
      <c r="RHI2372" s="14"/>
      <c r="RHJ2372" s="14"/>
      <c r="RHK2372" s="14"/>
      <c r="RHL2372" s="14"/>
      <c r="RHM2372" s="14"/>
      <c r="RHN2372" s="14"/>
      <c r="RHO2372" s="14"/>
      <c r="RHP2372" s="14"/>
      <c r="RHQ2372" s="14"/>
      <c r="RHR2372" s="14"/>
      <c r="RHS2372" s="14"/>
      <c r="RHT2372" s="14"/>
      <c r="RHU2372" s="14"/>
      <c r="RHV2372" s="14"/>
      <c r="RHW2372" s="14"/>
      <c r="RHX2372" s="14"/>
      <c r="RHY2372" s="14"/>
      <c r="RHZ2372" s="14"/>
      <c r="RIA2372" s="14"/>
      <c r="RIB2372" s="14"/>
      <c r="RIC2372" s="14"/>
      <c r="RID2372" s="14"/>
      <c r="RIE2372" s="14"/>
      <c r="RIF2372" s="14"/>
      <c r="RIG2372" s="14"/>
      <c r="RIH2372" s="14"/>
      <c r="RII2372" s="14"/>
      <c r="RIJ2372" s="14"/>
      <c r="RIK2372" s="14"/>
      <c r="RIL2372" s="14"/>
      <c r="RIM2372" s="14"/>
      <c r="RIN2372" s="14"/>
      <c r="RIO2372" s="14"/>
      <c r="RIP2372" s="14"/>
      <c r="RIQ2372" s="14"/>
      <c r="RIR2372" s="14"/>
      <c r="RIS2372" s="14"/>
      <c r="RIT2372" s="14"/>
      <c r="RIU2372" s="14"/>
      <c r="RIV2372" s="14"/>
      <c r="RIW2372" s="14"/>
      <c r="RIX2372" s="14"/>
      <c r="RIY2372" s="14"/>
      <c r="RIZ2372" s="14"/>
      <c r="RJA2372" s="14"/>
      <c r="RJB2372" s="14"/>
      <c r="RJC2372" s="14"/>
      <c r="RJD2372" s="14"/>
      <c r="RJE2372" s="14"/>
      <c r="RJF2372" s="14"/>
      <c r="RJG2372" s="14"/>
      <c r="RJH2372" s="14"/>
      <c r="RJI2372" s="14"/>
      <c r="RJJ2372" s="14"/>
      <c r="RJK2372" s="14"/>
      <c r="RJL2372" s="14"/>
      <c r="RJM2372" s="14"/>
      <c r="RJN2372" s="14"/>
      <c r="RJO2372" s="14"/>
      <c r="RJP2372" s="14"/>
      <c r="RJQ2372" s="14"/>
      <c r="RJR2372" s="14"/>
      <c r="RJS2372" s="14"/>
      <c r="RJT2372" s="14"/>
      <c r="RJU2372" s="14"/>
      <c r="RJV2372" s="14"/>
      <c r="RJW2372" s="14"/>
      <c r="RJX2372" s="14"/>
      <c r="RJY2372" s="14"/>
      <c r="RJZ2372" s="14"/>
      <c r="RKA2372" s="14"/>
      <c r="RKB2372" s="14"/>
      <c r="RKC2372" s="14"/>
      <c r="RKD2372" s="14"/>
      <c r="RKE2372" s="14"/>
      <c r="RKF2372" s="14"/>
      <c r="RKG2372" s="14"/>
      <c r="RKH2372" s="14"/>
      <c r="RKI2372" s="14"/>
      <c r="RKJ2372" s="14"/>
      <c r="RKK2372" s="14"/>
      <c r="RKL2372" s="14"/>
      <c r="RKM2372" s="14"/>
      <c r="RKN2372" s="14"/>
      <c r="RKO2372" s="14"/>
      <c r="RKP2372" s="14"/>
      <c r="RKQ2372" s="14"/>
      <c r="RKR2372" s="14"/>
      <c r="RKS2372" s="14"/>
      <c r="RKT2372" s="14"/>
      <c r="RKU2372" s="14"/>
      <c r="RKV2372" s="14"/>
      <c r="RKW2372" s="14"/>
      <c r="RKX2372" s="14"/>
      <c r="RKY2372" s="14"/>
      <c r="RKZ2372" s="14"/>
      <c r="RLA2372" s="14"/>
      <c r="RLB2372" s="14"/>
      <c r="RLC2372" s="14"/>
      <c r="RLD2372" s="14"/>
      <c r="RLE2372" s="14"/>
      <c r="RLF2372" s="14"/>
      <c r="RLG2372" s="14"/>
      <c r="RLH2372" s="14"/>
      <c r="RLI2372" s="14"/>
      <c r="RLJ2372" s="14"/>
      <c r="RLK2372" s="14"/>
      <c r="RLL2372" s="14"/>
      <c r="RLM2372" s="14"/>
      <c r="RLN2372" s="14"/>
      <c r="RLO2372" s="14"/>
      <c r="RLP2372" s="14"/>
      <c r="RLQ2372" s="14"/>
      <c r="RLR2372" s="14"/>
      <c r="RLS2372" s="14"/>
      <c r="RLT2372" s="14"/>
      <c r="RLU2372" s="14"/>
      <c r="RLV2372" s="14"/>
      <c r="RLW2372" s="14"/>
      <c r="RLX2372" s="14"/>
      <c r="RLY2372" s="14"/>
      <c r="RLZ2372" s="14"/>
      <c r="RMA2372" s="14"/>
      <c r="RMB2372" s="14"/>
      <c r="RMC2372" s="14"/>
      <c r="RMD2372" s="14"/>
      <c r="RME2372" s="14"/>
      <c r="RMF2372" s="14"/>
      <c r="RMG2372" s="14"/>
      <c r="RMH2372" s="14"/>
      <c r="RMI2372" s="14"/>
      <c r="RMJ2372" s="14"/>
      <c r="RMK2372" s="14"/>
      <c r="RML2372" s="14"/>
      <c r="RMM2372" s="14"/>
      <c r="RMN2372" s="14"/>
      <c r="RMO2372" s="14"/>
      <c r="RMP2372" s="14"/>
      <c r="RMQ2372" s="14"/>
      <c r="RMR2372" s="14"/>
      <c r="RMS2372" s="14"/>
      <c r="RMT2372" s="14"/>
      <c r="RMU2372" s="14"/>
      <c r="RMV2372" s="14"/>
      <c r="RMW2372" s="14"/>
      <c r="RMX2372" s="14"/>
      <c r="RMY2372" s="14"/>
      <c r="RMZ2372" s="14"/>
      <c r="RNA2372" s="14"/>
      <c r="RNB2372" s="14"/>
      <c r="RNC2372" s="14"/>
      <c r="RND2372" s="14"/>
      <c r="RNE2372" s="14"/>
      <c r="RNF2372" s="14"/>
      <c r="RNG2372" s="14"/>
      <c r="RNH2372" s="14"/>
      <c r="RNI2372" s="14"/>
      <c r="RNJ2372" s="14"/>
      <c r="RNK2372" s="14"/>
      <c r="RNL2372" s="14"/>
      <c r="RNM2372" s="14"/>
      <c r="RNN2372" s="14"/>
      <c r="RNO2372" s="14"/>
      <c r="RNP2372" s="14"/>
      <c r="RNQ2372" s="14"/>
      <c r="RNR2372" s="14"/>
      <c r="RNS2372" s="14"/>
      <c r="RNT2372" s="14"/>
      <c r="RNU2372" s="14"/>
      <c r="RNV2372" s="14"/>
      <c r="RNW2372" s="14"/>
      <c r="RNX2372" s="14"/>
      <c r="RNY2372" s="14"/>
      <c r="RNZ2372" s="14"/>
      <c r="ROA2372" s="14"/>
      <c r="ROB2372" s="14"/>
      <c r="ROC2372" s="14"/>
      <c r="ROD2372" s="14"/>
      <c r="ROE2372" s="14"/>
      <c r="ROF2372" s="14"/>
      <c r="ROG2372" s="14"/>
      <c r="ROH2372" s="14"/>
      <c r="ROI2372" s="14"/>
      <c r="ROJ2372" s="14"/>
      <c r="ROK2372" s="14"/>
      <c r="ROL2372" s="14"/>
      <c r="ROM2372" s="14"/>
      <c r="RON2372" s="14"/>
      <c r="ROO2372" s="14"/>
      <c r="ROP2372" s="14"/>
      <c r="ROQ2372" s="14"/>
      <c r="ROR2372" s="14"/>
      <c r="ROS2372" s="14"/>
      <c r="ROT2372" s="14"/>
      <c r="ROU2372" s="14"/>
      <c r="ROV2372" s="14"/>
      <c r="ROW2372" s="14"/>
      <c r="ROX2372" s="14"/>
      <c r="ROY2372" s="14"/>
      <c r="ROZ2372" s="14"/>
      <c r="RPA2372" s="14"/>
      <c r="RPB2372" s="14"/>
      <c r="RPC2372" s="14"/>
      <c r="RPD2372" s="14"/>
      <c r="RPE2372" s="14"/>
      <c r="RPF2372" s="14"/>
      <c r="RPG2372" s="14"/>
      <c r="RPH2372" s="14"/>
      <c r="RPI2372" s="14"/>
      <c r="RPJ2372" s="14"/>
      <c r="RPK2372" s="14"/>
      <c r="RPL2372" s="14"/>
      <c r="RPM2372" s="14"/>
      <c r="RPN2372" s="14"/>
      <c r="RPO2372" s="14"/>
      <c r="RPP2372" s="14"/>
      <c r="RPQ2372" s="14"/>
      <c r="RPR2372" s="14"/>
      <c r="RPS2372" s="14"/>
      <c r="RPT2372" s="14"/>
      <c r="RPU2372" s="14"/>
      <c r="RPV2372" s="14"/>
      <c r="RPW2372" s="14"/>
      <c r="RPX2372" s="14"/>
      <c r="RPY2372" s="14"/>
      <c r="RPZ2372" s="14"/>
      <c r="RQA2372" s="14"/>
      <c r="RQB2372" s="14"/>
      <c r="RQC2372" s="14"/>
      <c r="RQD2372" s="14"/>
      <c r="RQE2372" s="14"/>
      <c r="RQF2372" s="14"/>
      <c r="RQG2372" s="14"/>
      <c r="RQH2372" s="14"/>
      <c r="RQI2372" s="14"/>
      <c r="RQJ2372" s="14"/>
      <c r="RQK2372" s="14"/>
      <c r="RQL2372" s="14"/>
      <c r="RQM2372" s="14"/>
      <c r="RQN2372" s="14"/>
      <c r="RQO2372" s="14"/>
      <c r="RQP2372" s="14"/>
      <c r="RQQ2372" s="14"/>
      <c r="RQR2372" s="14"/>
      <c r="RQS2372" s="14"/>
      <c r="RQT2372" s="14"/>
      <c r="RQU2372" s="14"/>
      <c r="RQV2372" s="14"/>
      <c r="RQW2372" s="14"/>
      <c r="RQX2372" s="14"/>
      <c r="RQY2372" s="14"/>
      <c r="RQZ2372" s="14"/>
      <c r="RRA2372" s="14"/>
      <c r="RRB2372" s="14"/>
      <c r="RRC2372" s="14"/>
      <c r="RRD2372" s="14"/>
      <c r="RRE2372" s="14"/>
      <c r="RRF2372" s="14"/>
      <c r="RRG2372" s="14"/>
      <c r="RRH2372" s="14"/>
      <c r="RRI2372" s="14"/>
      <c r="RRJ2372" s="14"/>
      <c r="RRK2372" s="14"/>
      <c r="RRL2372" s="14"/>
      <c r="RRM2372" s="14"/>
      <c r="RRN2372" s="14"/>
      <c r="RRO2372" s="14"/>
      <c r="RRP2372" s="14"/>
      <c r="RRQ2372" s="14"/>
      <c r="RRR2372" s="14"/>
      <c r="RRS2372" s="14"/>
      <c r="RRT2372" s="14"/>
      <c r="RRU2372" s="14"/>
      <c r="RRV2372" s="14"/>
      <c r="RRW2372" s="14"/>
      <c r="RRX2372" s="14"/>
      <c r="RRY2372" s="14"/>
      <c r="RRZ2372" s="14"/>
      <c r="RSA2372" s="14"/>
      <c r="RSB2372" s="14"/>
      <c r="RSC2372" s="14"/>
      <c r="RSD2372" s="14"/>
      <c r="RSE2372" s="14"/>
      <c r="RSF2372" s="14"/>
      <c r="RSG2372" s="14"/>
      <c r="RSH2372" s="14"/>
      <c r="RSI2372" s="14"/>
      <c r="RSJ2372" s="14"/>
      <c r="RSK2372" s="14"/>
      <c r="RSL2372" s="14"/>
      <c r="RSM2372" s="14"/>
      <c r="RSN2372" s="14"/>
      <c r="RSO2372" s="14"/>
      <c r="RSP2372" s="14"/>
      <c r="RSQ2372" s="14"/>
      <c r="RSR2372" s="14"/>
      <c r="RSS2372" s="14"/>
      <c r="RST2372" s="14"/>
      <c r="RSU2372" s="14"/>
      <c r="RSV2372" s="14"/>
      <c r="RSW2372" s="14"/>
      <c r="RSX2372" s="14"/>
      <c r="RSY2372" s="14"/>
      <c r="RSZ2372" s="14"/>
      <c r="RTA2372" s="14"/>
      <c r="RTB2372" s="14"/>
      <c r="RTC2372" s="14"/>
      <c r="RTD2372" s="14"/>
      <c r="RTE2372" s="14"/>
      <c r="RTF2372" s="14"/>
      <c r="RTG2372" s="14"/>
      <c r="RTH2372" s="14"/>
      <c r="RTI2372" s="14"/>
      <c r="RTJ2372" s="14"/>
      <c r="RTK2372" s="14"/>
      <c r="RTL2372" s="14"/>
      <c r="RTM2372" s="14"/>
      <c r="RTN2372" s="14"/>
      <c r="RTO2372" s="14"/>
      <c r="RTP2372" s="14"/>
      <c r="RTQ2372" s="14"/>
      <c r="RTR2372" s="14"/>
      <c r="RTS2372" s="14"/>
      <c r="RTT2372" s="14"/>
      <c r="RTU2372" s="14"/>
      <c r="RTV2372" s="14"/>
      <c r="RTW2372" s="14"/>
      <c r="RTX2372" s="14"/>
      <c r="RTY2372" s="14"/>
      <c r="RTZ2372" s="14"/>
      <c r="RUA2372" s="14"/>
      <c r="RUB2372" s="14"/>
      <c r="RUC2372" s="14"/>
      <c r="RUD2372" s="14"/>
      <c r="RUE2372" s="14"/>
      <c r="RUF2372" s="14"/>
      <c r="RUG2372" s="14"/>
      <c r="RUH2372" s="14"/>
      <c r="RUI2372" s="14"/>
      <c r="RUJ2372" s="14"/>
      <c r="RUK2372" s="14"/>
      <c r="RUL2372" s="14"/>
      <c r="RUM2372" s="14"/>
      <c r="RUN2372" s="14"/>
      <c r="RUO2372" s="14"/>
      <c r="RUP2372" s="14"/>
      <c r="RUQ2372" s="14"/>
      <c r="RUR2372" s="14"/>
      <c r="RUS2372" s="14"/>
      <c r="RUT2372" s="14"/>
      <c r="RUU2372" s="14"/>
      <c r="RUV2372" s="14"/>
      <c r="RUW2372" s="14"/>
      <c r="RUX2372" s="14"/>
      <c r="RUY2372" s="14"/>
      <c r="RUZ2372" s="14"/>
      <c r="RVA2372" s="14"/>
      <c r="RVB2372" s="14"/>
      <c r="RVC2372" s="14"/>
      <c r="RVD2372" s="14"/>
      <c r="RVE2372" s="14"/>
      <c r="RVF2372" s="14"/>
      <c r="RVG2372" s="14"/>
      <c r="RVH2372" s="14"/>
      <c r="RVI2372" s="14"/>
      <c r="RVJ2372" s="14"/>
      <c r="RVK2372" s="14"/>
      <c r="RVL2372" s="14"/>
      <c r="RVM2372" s="14"/>
      <c r="RVN2372" s="14"/>
      <c r="RVO2372" s="14"/>
      <c r="RVP2372" s="14"/>
      <c r="RVQ2372" s="14"/>
      <c r="RVR2372" s="14"/>
      <c r="RVS2372" s="14"/>
      <c r="RVT2372" s="14"/>
      <c r="RVU2372" s="14"/>
      <c r="RVV2372" s="14"/>
      <c r="RVW2372" s="14"/>
      <c r="RVX2372" s="14"/>
      <c r="RVY2372" s="14"/>
      <c r="RVZ2372" s="14"/>
      <c r="RWA2372" s="14"/>
      <c r="RWB2372" s="14"/>
      <c r="RWC2372" s="14"/>
      <c r="RWD2372" s="14"/>
      <c r="RWE2372" s="14"/>
      <c r="RWF2372" s="14"/>
      <c r="RWG2372" s="14"/>
      <c r="RWH2372" s="14"/>
      <c r="RWI2372" s="14"/>
      <c r="RWJ2372" s="14"/>
      <c r="RWK2372" s="14"/>
      <c r="RWL2372" s="14"/>
      <c r="RWM2372" s="14"/>
      <c r="RWN2372" s="14"/>
      <c r="RWO2372" s="14"/>
      <c r="RWP2372" s="14"/>
      <c r="RWQ2372" s="14"/>
      <c r="RWR2372" s="14"/>
      <c r="RWS2372" s="14"/>
      <c r="RWT2372" s="14"/>
      <c r="RWU2372" s="14"/>
      <c r="RWV2372" s="14"/>
      <c r="RWW2372" s="14"/>
      <c r="RWX2372" s="14"/>
      <c r="RWY2372" s="14"/>
      <c r="RWZ2372" s="14"/>
      <c r="RXA2372" s="14"/>
      <c r="RXB2372" s="14"/>
      <c r="RXC2372" s="14"/>
      <c r="RXD2372" s="14"/>
      <c r="RXE2372" s="14"/>
      <c r="RXF2372" s="14"/>
      <c r="RXG2372" s="14"/>
      <c r="RXH2372" s="14"/>
      <c r="RXI2372" s="14"/>
      <c r="RXJ2372" s="14"/>
      <c r="RXK2372" s="14"/>
      <c r="RXL2372" s="14"/>
      <c r="RXM2372" s="14"/>
      <c r="RXN2372" s="14"/>
      <c r="RXO2372" s="14"/>
      <c r="RXP2372" s="14"/>
      <c r="RXQ2372" s="14"/>
      <c r="RXR2372" s="14"/>
      <c r="RXS2372" s="14"/>
      <c r="RXT2372" s="14"/>
      <c r="RXU2372" s="14"/>
      <c r="RXV2372" s="14"/>
      <c r="RXW2372" s="14"/>
      <c r="RXX2372" s="14"/>
      <c r="RXY2372" s="14"/>
      <c r="RXZ2372" s="14"/>
      <c r="RYA2372" s="14"/>
      <c r="RYB2372" s="14"/>
      <c r="RYC2372" s="14"/>
      <c r="RYD2372" s="14"/>
      <c r="RYE2372" s="14"/>
      <c r="RYF2372" s="14"/>
      <c r="RYG2372" s="14"/>
      <c r="RYH2372" s="14"/>
      <c r="RYI2372" s="14"/>
      <c r="RYJ2372" s="14"/>
      <c r="RYK2372" s="14"/>
      <c r="RYL2372" s="14"/>
      <c r="RYM2372" s="14"/>
      <c r="RYN2372" s="14"/>
      <c r="RYO2372" s="14"/>
      <c r="RYP2372" s="14"/>
      <c r="RYQ2372" s="14"/>
      <c r="RYR2372" s="14"/>
      <c r="RYS2372" s="14"/>
      <c r="RYT2372" s="14"/>
      <c r="RYU2372" s="14"/>
      <c r="RYV2372" s="14"/>
      <c r="RYW2372" s="14"/>
      <c r="RYX2372" s="14"/>
      <c r="RYY2372" s="14"/>
      <c r="RYZ2372" s="14"/>
      <c r="RZA2372" s="14"/>
      <c r="RZB2372" s="14"/>
      <c r="RZC2372" s="14"/>
      <c r="RZD2372" s="14"/>
      <c r="RZE2372" s="14"/>
      <c r="RZF2372" s="14"/>
      <c r="RZG2372" s="14"/>
      <c r="RZH2372" s="14"/>
      <c r="RZI2372" s="14"/>
      <c r="RZJ2372" s="14"/>
      <c r="RZK2372" s="14"/>
      <c r="RZL2372" s="14"/>
      <c r="RZM2372" s="14"/>
      <c r="RZN2372" s="14"/>
      <c r="RZO2372" s="14"/>
      <c r="RZP2372" s="14"/>
      <c r="RZQ2372" s="14"/>
      <c r="RZR2372" s="14"/>
      <c r="RZS2372" s="14"/>
      <c r="RZT2372" s="14"/>
      <c r="RZU2372" s="14"/>
      <c r="RZV2372" s="14"/>
      <c r="RZW2372" s="14"/>
      <c r="RZX2372" s="14"/>
      <c r="RZY2372" s="14"/>
      <c r="RZZ2372" s="14"/>
      <c r="SAA2372" s="14"/>
      <c r="SAB2372" s="14"/>
      <c r="SAC2372" s="14"/>
      <c r="SAD2372" s="14"/>
      <c r="SAE2372" s="14"/>
      <c r="SAF2372" s="14"/>
      <c r="SAG2372" s="14"/>
      <c r="SAH2372" s="14"/>
      <c r="SAI2372" s="14"/>
      <c r="SAJ2372" s="14"/>
      <c r="SAK2372" s="14"/>
      <c r="SAL2372" s="14"/>
      <c r="SAM2372" s="14"/>
      <c r="SAN2372" s="14"/>
      <c r="SAO2372" s="14"/>
      <c r="SAP2372" s="14"/>
      <c r="SAQ2372" s="14"/>
      <c r="SAR2372" s="14"/>
      <c r="SAS2372" s="14"/>
      <c r="SAT2372" s="14"/>
      <c r="SAU2372" s="14"/>
      <c r="SAV2372" s="14"/>
      <c r="SAW2372" s="14"/>
      <c r="SAX2372" s="14"/>
      <c r="SAY2372" s="14"/>
      <c r="SAZ2372" s="14"/>
      <c r="SBA2372" s="14"/>
      <c r="SBB2372" s="14"/>
      <c r="SBC2372" s="14"/>
      <c r="SBD2372" s="14"/>
      <c r="SBE2372" s="14"/>
      <c r="SBF2372" s="14"/>
      <c r="SBG2372" s="14"/>
      <c r="SBH2372" s="14"/>
      <c r="SBI2372" s="14"/>
      <c r="SBJ2372" s="14"/>
      <c r="SBK2372" s="14"/>
      <c r="SBL2372" s="14"/>
      <c r="SBM2372" s="14"/>
      <c r="SBN2372" s="14"/>
      <c r="SBO2372" s="14"/>
      <c r="SBP2372" s="14"/>
      <c r="SBQ2372" s="14"/>
      <c r="SBR2372" s="14"/>
      <c r="SBS2372" s="14"/>
      <c r="SBT2372" s="14"/>
      <c r="SBU2372" s="14"/>
      <c r="SBV2372" s="14"/>
      <c r="SBW2372" s="14"/>
      <c r="SBX2372" s="14"/>
      <c r="SBY2372" s="14"/>
      <c r="SBZ2372" s="14"/>
      <c r="SCA2372" s="14"/>
      <c r="SCB2372" s="14"/>
      <c r="SCC2372" s="14"/>
      <c r="SCD2372" s="14"/>
      <c r="SCE2372" s="14"/>
      <c r="SCF2372" s="14"/>
      <c r="SCG2372" s="14"/>
      <c r="SCH2372" s="14"/>
      <c r="SCI2372" s="14"/>
      <c r="SCJ2372" s="14"/>
      <c r="SCK2372" s="14"/>
      <c r="SCL2372" s="14"/>
      <c r="SCM2372" s="14"/>
      <c r="SCN2372" s="14"/>
      <c r="SCO2372" s="14"/>
      <c r="SCP2372" s="14"/>
      <c r="SCQ2372" s="14"/>
      <c r="SCR2372" s="14"/>
      <c r="SCS2372" s="14"/>
      <c r="SCT2372" s="14"/>
      <c r="SCU2372" s="14"/>
      <c r="SCV2372" s="14"/>
      <c r="SCW2372" s="14"/>
      <c r="SCX2372" s="14"/>
      <c r="SCY2372" s="14"/>
      <c r="SCZ2372" s="14"/>
      <c r="SDA2372" s="14"/>
      <c r="SDB2372" s="14"/>
      <c r="SDC2372" s="14"/>
      <c r="SDD2372" s="14"/>
      <c r="SDE2372" s="14"/>
      <c r="SDF2372" s="14"/>
      <c r="SDG2372" s="14"/>
      <c r="SDH2372" s="14"/>
      <c r="SDI2372" s="14"/>
      <c r="SDJ2372" s="14"/>
      <c r="SDK2372" s="14"/>
      <c r="SDL2372" s="14"/>
      <c r="SDM2372" s="14"/>
      <c r="SDN2372" s="14"/>
      <c r="SDO2372" s="14"/>
      <c r="SDP2372" s="14"/>
      <c r="SDQ2372" s="14"/>
      <c r="SDR2372" s="14"/>
      <c r="SDS2372" s="14"/>
      <c r="SDT2372" s="14"/>
      <c r="SDU2372" s="14"/>
      <c r="SDV2372" s="14"/>
      <c r="SDW2372" s="14"/>
      <c r="SDX2372" s="14"/>
      <c r="SDY2372" s="14"/>
      <c r="SDZ2372" s="14"/>
      <c r="SEA2372" s="14"/>
      <c r="SEB2372" s="14"/>
      <c r="SEC2372" s="14"/>
      <c r="SED2372" s="14"/>
      <c r="SEE2372" s="14"/>
      <c r="SEF2372" s="14"/>
      <c r="SEG2372" s="14"/>
      <c r="SEH2372" s="14"/>
      <c r="SEI2372" s="14"/>
      <c r="SEJ2372" s="14"/>
      <c r="SEK2372" s="14"/>
      <c r="SEL2372" s="14"/>
      <c r="SEM2372" s="14"/>
      <c r="SEN2372" s="14"/>
      <c r="SEO2372" s="14"/>
      <c r="SEP2372" s="14"/>
      <c r="SEQ2372" s="14"/>
      <c r="SER2372" s="14"/>
      <c r="SES2372" s="14"/>
      <c r="SET2372" s="14"/>
      <c r="SEU2372" s="14"/>
      <c r="SEV2372" s="14"/>
      <c r="SEW2372" s="14"/>
      <c r="SEX2372" s="14"/>
      <c r="SEY2372" s="14"/>
      <c r="SEZ2372" s="14"/>
      <c r="SFA2372" s="14"/>
      <c r="SFB2372" s="14"/>
      <c r="SFC2372" s="14"/>
      <c r="SFD2372" s="14"/>
      <c r="SFE2372" s="14"/>
      <c r="SFF2372" s="14"/>
      <c r="SFG2372" s="14"/>
      <c r="SFH2372" s="14"/>
      <c r="SFI2372" s="14"/>
      <c r="SFJ2372" s="14"/>
      <c r="SFK2372" s="14"/>
      <c r="SFL2372" s="14"/>
      <c r="SFM2372" s="14"/>
      <c r="SFN2372" s="14"/>
      <c r="SFO2372" s="14"/>
      <c r="SFP2372" s="14"/>
      <c r="SFQ2372" s="14"/>
      <c r="SFR2372" s="14"/>
      <c r="SFS2372" s="14"/>
      <c r="SFT2372" s="14"/>
      <c r="SFU2372" s="14"/>
      <c r="SFV2372" s="14"/>
      <c r="SFW2372" s="14"/>
      <c r="SFX2372" s="14"/>
      <c r="SFY2372" s="14"/>
      <c r="SFZ2372" s="14"/>
      <c r="SGA2372" s="14"/>
      <c r="SGB2372" s="14"/>
      <c r="SGC2372" s="14"/>
      <c r="SGD2372" s="14"/>
      <c r="SGE2372" s="14"/>
      <c r="SGF2372" s="14"/>
      <c r="SGG2372" s="14"/>
      <c r="SGH2372" s="14"/>
      <c r="SGI2372" s="14"/>
      <c r="SGJ2372" s="14"/>
      <c r="SGK2372" s="14"/>
      <c r="SGL2372" s="14"/>
      <c r="SGM2372" s="14"/>
      <c r="SGN2372" s="14"/>
      <c r="SGO2372" s="14"/>
      <c r="SGP2372" s="14"/>
      <c r="SGQ2372" s="14"/>
      <c r="SGR2372" s="14"/>
      <c r="SGS2372" s="14"/>
      <c r="SGT2372" s="14"/>
      <c r="SGU2372" s="14"/>
      <c r="SGV2372" s="14"/>
      <c r="SGW2372" s="14"/>
      <c r="SGX2372" s="14"/>
      <c r="SGY2372" s="14"/>
      <c r="SGZ2372" s="14"/>
      <c r="SHA2372" s="14"/>
      <c r="SHB2372" s="14"/>
      <c r="SHC2372" s="14"/>
      <c r="SHD2372" s="14"/>
      <c r="SHE2372" s="14"/>
      <c r="SHF2372" s="14"/>
      <c r="SHG2372" s="14"/>
      <c r="SHH2372" s="14"/>
      <c r="SHI2372" s="14"/>
      <c r="SHJ2372" s="14"/>
      <c r="SHK2372" s="14"/>
      <c r="SHL2372" s="14"/>
      <c r="SHM2372" s="14"/>
      <c r="SHN2372" s="14"/>
      <c r="SHO2372" s="14"/>
      <c r="SHP2372" s="14"/>
      <c r="SHQ2372" s="14"/>
      <c r="SHR2372" s="14"/>
      <c r="SHS2372" s="14"/>
      <c r="SHT2372" s="14"/>
      <c r="SHU2372" s="14"/>
      <c r="SHV2372" s="14"/>
      <c r="SHW2372" s="14"/>
      <c r="SHX2372" s="14"/>
      <c r="SHY2372" s="14"/>
      <c r="SHZ2372" s="14"/>
      <c r="SIA2372" s="14"/>
      <c r="SIB2372" s="14"/>
      <c r="SIC2372" s="14"/>
      <c r="SID2372" s="14"/>
      <c r="SIE2372" s="14"/>
      <c r="SIF2372" s="14"/>
      <c r="SIG2372" s="14"/>
      <c r="SIH2372" s="14"/>
      <c r="SII2372" s="14"/>
      <c r="SIJ2372" s="14"/>
      <c r="SIK2372" s="14"/>
      <c r="SIL2372" s="14"/>
      <c r="SIM2372" s="14"/>
      <c r="SIN2372" s="14"/>
      <c r="SIO2372" s="14"/>
      <c r="SIP2372" s="14"/>
      <c r="SIQ2372" s="14"/>
      <c r="SIR2372" s="14"/>
      <c r="SIS2372" s="14"/>
      <c r="SIT2372" s="14"/>
      <c r="SIU2372" s="14"/>
      <c r="SIV2372" s="14"/>
      <c r="SIW2372" s="14"/>
      <c r="SIX2372" s="14"/>
      <c r="SIY2372" s="14"/>
      <c r="SIZ2372" s="14"/>
      <c r="SJA2372" s="14"/>
      <c r="SJB2372" s="14"/>
      <c r="SJC2372" s="14"/>
      <c r="SJD2372" s="14"/>
      <c r="SJE2372" s="14"/>
      <c r="SJF2372" s="14"/>
      <c r="SJG2372" s="14"/>
      <c r="SJH2372" s="14"/>
      <c r="SJI2372" s="14"/>
      <c r="SJJ2372" s="14"/>
      <c r="SJK2372" s="14"/>
      <c r="SJL2372" s="14"/>
      <c r="SJM2372" s="14"/>
      <c r="SJN2372" s="14"/>
      <c r="SJO2372" s="14"/>
      <c r="SJP2372" s="14"/>
      <c r="SJQ2372" s="14"/>
      <c r="SJR2372" s="14"/>
      <c r="SJS2372" s="14"/>
      <c r="SJT2372" s="14"/>
      <c r="SJU2372" s="14"/>
      <c r="SJV2372" s="14"/>
      <c r="SJW2372" s="14"/>
      <c r="SJX2372" s="14"/>
      <c r="SJY2372" s="14"/>
      <c r="SJZ2372" s="14"/>
      <c r="SKA2372" s="14"/>
      <c r="SKB2372" s="14"/>
      <c r="SKC2372" s="14"/>
      <c r="SKD2372" s="14"/>
      <c r="SKE2372" s="14"/>
      <c r="SKF2372" s="14"/>
      <c r="SKG2372" s="14"/>
      <c r="SKH2372" s="14"/>
      <c r="SKI2372" s="14"/>
      <c r="SKJ2372" s="14"/>
      <c r="SKK2372" s="14"/>
      <c r="SKL2372" s="14"/>
      <c r="SKM2372" s="14"/>
      <c r="SKN2372" s="14"/>
      <c r="SKO2372" s="14"/>
      <c r="SKP2372" s="14"/>
      <c r="SKQ2372" s="14"/>
      <c r="SKR2372" s="14"/>
      <c r="SKS2372" s="14"/>
      <c r="SKT2372" s="14"/>
      <c r="SKU2372" s="14"/>
      <c r="SKV2372" s="14"/>
      <c r="SKW2372" s="14"/>
      <c r="SKX2372" s="14"/>
      <c r="SKY2372" s="14"/>
      <c r="SKZ2372" s="14"/>
      <c r="SLA2372" s="14"/>
      <c r="SLB2372" s="14"/>
      <c r="SLC2372" s="14"/>
      <c r="SLD2372" s="14"/>
      <c r="SLE2372" s="14"/>
      <c r="SLF2372" s="14"/>
      <c r="SLG2372" s="14"/>
      <c r="SLH2372" s="14"/>
      <c r="SLI2372" s="14"/>
      <c r="SLJ2372" s="14"/>
      <c r="SLK2372" s="14"/>
      <c r="SLL2372" s="14"/>
      <c r="SLM2372" s="14"/>
      <c r="SLN2372" s="14"/>
      <c r="SLO2372" s="14"/>
      <c r="SLP2372" s="14"/>
      <c r="SLQ2372" s="14"/>
      <c r="SLR2372" s="14"/>
      <c r="SLS2372" s="14"/>
      <c r="SLT2372" s="14"/>
      <c r="SLU2372" s="14"/>
      <c r="SLV2372" s="14"/>
      <c r="SLW2372" s="14"/>
      <c r="SLX2372" s="14"/>
      <c r="SLY2372" s="14"/>
      <c r="SLZ2372" s="14"/>
      <c r="SMA2372" s="14"/>
      <c r="SMB2372" s="14"/>
      <c r="SMC2372" s="14"/>
      <c r="SMD2372" s="14"/>
      <c r="SME2372" s="14"/>
      <c r="SMF2372" s="14"/>
      <c r="SMG2372" s="14"/>
      <c r="SMH2372" s="14"/>
      <c r="SMI2372" s="14"/>
      <c r="SMJ2372" s="14"/>
      <c r="SMK2372" s="14"/>
      <c r="SML2372" s="14"/>
      <c r="SMM2372" s="14"/>
      <c r="SMN2372" s="14"/>
      <c r="SMO2372" s="14"/>
      <c r="SMP2372" s="14"/>
      <c r="SMQ2372" s="14"/>
      <c r="SMR2372" s="14"/>
      <c r="SMS2372" s="14"/>
      <c r="SMT2372" s="14"/>
      <c r="SMU2372" s="14"/>
      <c r="SMV2372" s="14"/>
      <c r="SMW2372" s="14"/>
      <c r="SMX2372" s="14"/>
      <c r="SMY2372" s="14"/>
      <c r="SMZ2372" s="14"/>
      <c r="SNA2372" s="14"/>
      <c r="SNB2372" s="14"/>
      <c r="SNC2372" s="14"/>
      <c r="SND2372" s="14"/>
      <c r="SNE2372" s="14"/>
      <c r="SNF2372" s="14"/>
      <c r="SNG2372" s="14"/>
      <c r="SNH2372" s="14"/>
      <c r="SNI2372" s="14"/>
      <c r="SNJ2372" s="14"/>
      <c r="SNK2372" s="14"/>
      <c r="SNL2372" s="14"/>
      <c r="SNM2372" s="14"/>
      <c r="SNN2372" s="14"/>
      <c r="SNO2372" s="14"/>
      <c r="SNP2372" s="14"/>
      <c r="SNQ2372" s="14"/>
      <c r="SNR2372" s="14"/>
      <c r="SNS2372" s="14"/>
      <c r="SNT2372" s="14"/>
      <c r="SNU2372" s="14"/>
      <c r="SNV2372" s="14"/>
      <c r="SNW2372" s="14"/>
      <c r="SNX2372" s="14"/>
      <c r="SNY2372" s="14"/>
      <c r="SNZ2372" s="14"/>
      <c r="SOA2372" s="14"/>
      <c r="SOB2372" s="14"/>
      <c r="SOC2372" s="14"/>
      <c r="SOD2372" s="14"/>
      <c r="SOE2372" s="14"/>
      <c r="SOF2372" s="14"/>
      <c r="SOG2372" s="14"/>
      <c r="SOH2372" s="14"/>
      <c r="SOI2372" s="14"/>
      <c r="SOJ2372" s="14"/>
      <c r="SOK2372" s="14"/>
      <c r="SOL2372" s="14"/>
      <c r="SOM2372" s="14"/>
      <c r="SON2372" s="14"/>
      <c r="SOO2372" s="14"/>
      <c r="SOP2372" s="14"/>
      <c r="SOQ2372" s="14"/>
      <c r="SOR2372" s="14"/>
      <c r="SOS2372" s="14"/>
      <c r="SOT2372" s="14"/>
      <c r="SOU2372" s="14"/>
      <c r="SOV2372" s="14"/>
      <c r="SOW2372" s="14"/>
      <c r="SOX2372" s="14"/>
      <c r="SOY2372" s="14"/>
      <c r="SOZ2372" s="14"/>
      <c r="SPA2372" s="14"/>
      <c r="SPB2372" s="14"/>
      <c r="SPC2372" s="14"/>
      <c r="SPD2372" s="14"/>
      <c r="SPE2372" s="14"/>
      <c r="SPF2372" s="14"/>
      <c r="SPG2372" s="14"/>
      <c r="SPH2372" s="14"/>
      <c r="SPI2372" s="14"/>
      <c r="SPJ2372" s="14"/>
      <c r="SPK2372" s="14"/>
      <c r="SPL2372" s="14"/>
      <c r="SPM2372" s="14"/>
      <c r="SPN2372" s="14"/>
      <c r="SPO2372" s="14"/>
      <c r="SPP2372" s="14"/>
      <c r="SPQ2372" s="14"/>
      <c r="SPR2372" s="14"/>
      <c r="SPS2372" s="14"/>
      <c r="SPT2372" s="14"/>
      <c r="SPU2372" s="14"/>
      <c r="SPV2372" s="14"/>
      <c r="SPW2372" s="14"/>
      <c r="SPX2372" s="14"/>
      <c r="SPY2372" s="14"/>
      <c r="SPZ2372" s="14"/>
      <c r="SQA2372" s="14"/>
      <c r="SQB2372" s="14"/>
      <c r="SQC2372" s="14"/>
      <c r="SQD2372" s="14"/>
      <c r="SQE2372" s="14"/>
      <c r="SQF2372" s="14"/>
      <c r="SQG2372" s="14"/>
      <c r="SQH2372" s="14"/>
      <c r="SQI2372" s="14"/>
      <c r="SQJ2372" s="14"/>
      <c r="SQK2372" s="14"/>
      <c r="SQL2372" s="14"/>
      <c r="SQM2372" s="14"/>
      <c r="SQN2372" s="14"/>
      <c r="SQO2372" s="14"/>
      <c r="SQP2372" s="14"/>
      <c r="SQQ2372" s="14"/>
      <c r="SQR2372" s="14"/>
      <c r="SQS2372" s="14"/>
      <c r="SQT2372" s="14"/>
      <c r="SQU2372" s="14"/>
      <c r="SQV2372" s="14"/>
      <c r="SQW2372" s="14"/>
      <c r="SQX2372" s="14"/>
      <c r="SQY2372" s="14"/>
      <c r="SQZ2372" s="14"/>
      <c r="SRA2372" s="14"/>
      <c r="SRB2372" s="14"/>
      <c r="SRC2372" s="14"/>
      <c r="SRD2372" s="14"/>
      <c r="SRE2372" s="14"/>
      <c r="SRF2372" s="14"/>
      <c r="SRG2372" s="14"/>
      <c r="SRH2372" s="14"/>
      <c r="SRI2372" s="14"/>
      <c r="SRJ2372" s="14"/>
      <c r="SRK2372" s="14"/>
      <c r="SRL2372" s="14"/>
      <c r="SRM2372" s="14"/>
      <c r="SRN2372" s="14"/>
      <c r="SRO2372" s="14"/>
      <c r="SRP2372" s="14"/>
      <c r="SRQ2372" s="14"/>
      <c r="SRR2372" s="14"/>
      <c r="SRS2372" s="14"/>
      <c r="SRT2372" s="14"/>
      <c r="SRU2372" s="14"/>
      <c r="SRV2372" s="14"/>
      <c r="SRW2372" s="14"/>
      <c r="SRX2372" s="14"/>
      <c r="SRY2372" s="14"/>
      <c r="SRZ2372" s="14"/>
      <c r="SSA2372" s="14"/>
      <c r="SSB2372" s="14"/>
      <c r="SSC2372" s="14"/>
      <c r="SSD2372" s="14"/>
      <c r="SSE2372" s="14"/>
      <c r="SSF2372" s="14"/>
      <c r="SSG2372" s="14"/>
      <c r="SSH2372" s="14"/>
      <c r="SSI2372" s="14"/>
      <c r="SSJ2372" s="14"/>
      <c r="SSK2372" s="14"/>
      <c r="SSL2372" s="14"/>
      <c r="SSM2372" s="14"/>
      <c r="SSN2372" s="14"/>
      <c r="SSO2372" s="14"/>
      <c r="SSP2372" s="14"/>
      <c r="SSQ2372" s="14"/>
      <c r="SSR2372" s="14"/>
      <c r="SSS2372" s="14"/>
      <c r="SST2372" s="14"/>
      <c r="SSU2372" s="14"/>
      <c r="SSV2372" s="14"/>
      <c r="SSW2372" s="14"/>
      <c r="SSX2372" s="14"/>
      <c r="SSY2372" s="14"/>
      <c r="SSZ2372" s="14"/>
      <c r="STA2372" s="14"/>
      <c r="STB2372" s="14"/>
      <c r="STC2372" s="14"/>
      <c r="STD2372" s="14"/>
      <c r="STE2372" s="14"/>
      <c r="STF2372" s="14"/>
      <c r="STG2372" s="14"/>
      <c r="STH2372" s="14"/>
      <c r="STI2372" s="14"/>
      <c r="STJ2372" s="14"/>
      <c r="STK2372" s="14"/>
      <c r="STL2372" s="14"/>
      <c r="STM2372" s="14"/>
      <c r="STN2372" s="14"/>
      <c r="STO2372" s="14"/>
      <c r="STP2372" s="14"/>
      <c r="STQ2372" s="14"/>
      <c r="STR2372" s="14"/>
      <c r="STS2372" s="14"/>
      <c r="STT2372" s="14"/>
      <c r="STU2372" s="14"/>
      <c r="STV2372" s="14"/>
      <c r="STW2372" s="14"/>
      <c r="STX2372" s="14"/>
      <c r="STY2372" s="14"/>
      <c r="STZ2372" s="14"/>
      <c r="SUA2372" s="14"/>
      <c r="SUB2372" s="14"/>
      <c r="SUC2372" s="14"/>
      <c r="SUD2372" s="14"/>
      <c r="SUE2372" s="14"/>
      <c r="SUF2372" s="14"/>
      <c r="SUG2372" s="14"/>
      <c r="SUH2372" s="14"/>
      <c r="SUI2372" s="14"/>
      <c r="SUJ2372" s="14"/>
      <c r="SUK2372" s="14"/>
      <c r="SUL2372" s="14"/>
      <c r="SUM2372" s="14"/>
      <c r="SUN2372" s="14"/>
      <c r="SUO2372" s="14"/>
      <c r="SUP2372" s="14"/>
      <c r="SUQ2372" s="14"/>
      <c r="SUR2372" s="14"/>
      <c r="SUS2372" s="14"/>
      <c r="SUT2372" s="14"/>
      <c r="SUU2372" s="14"/>
      <c r="SUV2372" s="14"/>
      <c r="SUW2372" s="14"/>
      <c r="SUX2372" s="14"/>
      <c r="SUY2372" s="14"/>
      <c r="SUZ2372" s="14"/>
      <c r="SVA2372" s="14"/>
      <c r="SVB2372" s="14"/>
      <c r="SVC2372" s="14"/>
      <c r="SVD2372" s="14"/>
      <c r="SVE2372" s="14"/>
      <c r="SVF2372" s="14"/>
      <c r="SVG2372" s="14"/>
      <c r="SVH2372" s="14"/>
      <c r="SVI2372" s="14"/>
      <c r="SVJ2372" s="14"/>
      <c r="SVK2372" s="14"/>
      <c r="SVL2372" s="14"/>
      <c r="SVM2372" s="14"/>
      <c r="SVN2372" s="14"/>
      <c r="SVO2372" s="14"/>
      <c r="SVP2372" s="14"/>
      <c r="SVQ2372" s="14"/>
      <c r="SVR2372" s="14"/>
      <c r="SVS2372" s="14"/>
      <c r="SVT2372" s="14"/>
      <c r="SVU2372" s="14"/>
      <c r="SVV2372" s="14"/>
      <c r="SVW2372" s="14"/>
      <c r="SVX2372" s="14"/>
      <c r="SVY2372" s="14"/>
      <c r="SVZ2372" s="14"/>
      <c r="SWA2372" s="14"/>
      <c r="SWB2372" s="14"/>
      <c r="SWC2372" s="14"/>
      <c r="SWD2372" s="14"/>
      <c r="SWE2372" s="14"/>
      <c r="SWF2372" s="14"/>
      <c r="SWG2372" s="14"/>
      <c r="SWH2372" s="14"/>
      <c r="SWI2372" s="14"/>
      <c r="SWJ2372" s="14"/>
      <c r="SWK2372" s="14"/>
      <c r="SWL2372" s="14"/>
      <c r="SWM2372" s="14"/>
      <c r="SWN2372" s="14"/>
      <c r="SWO2372" s="14"/>
      <c r="SWP2372" s="14"/>
      <c r="SWQ2372" s="14"/>
      <c r="SWR2372" s="14"/>
      <c r="SWS2372" s="14"/>
      <c r="SWT2372" s="14"/>
      <c r="SWU2372" s="14"/>
      <c r="SWV2372" s="14"/>
      <c r="SWW2372" s="14"/>
      <c r="SWX2372" s="14"/>
      <c r="SWY2372" s="14"/>
      <c r="SWZ2372" s="14"/>
      <c r="SXA2372" s="14"/>
      <c r="SXB2372" s="14"/>
      <c r="SXC2372" s="14"/>
      <c r="SXD2372" s="14"/>
      <c r="SXE2372" s="14"/>
      <c r="SXF2372" s="14"/>
      <c r="SXG2372" s="14"/>
      <c r="SXH2372" s="14"/>
      <c r="SXI2372" s="14"/>
      <c r="SXJ2372" s="14"/>
      <c r="SXK2372" s="14"/>
      <c r="SXL2372" s="14"/>
      <c r="SXM2372" s="14"/>
      <c r="SXN2372" s="14"/>
      <c r="SXO2372" s="14"/>
      <c r="SXP2372" s="14"/>
      <c r="SXQ2372" s="14"/>
      <c r="SXR2372" s="14"/>
      <c r="SXS2372" s="14"/>
      <c r="SXT2372" s="14"/>
      <c r="SXU2372" s="14"/>
      <c r="SXV2372" s="14"/>
      <c r="SXW2372" s="14"/>
      <c r="SXX2372" s="14"/>
      <c r="SXY2372" s="14"/>
      <c r="SXZ2372" s="14"/>
      <c r="SYA2372" s="14"/>
      <c r="SYB2372" s="14"/>
      <c r="SYC2372" s="14"/>
      <c r="SYD2372" s="14"/>
      <c r="SYE2372" s="14"/>
      <c r="SYF2372" s="14"/>
      <c r="SYG2372" s="14"/>
      <c r="SYH2372" s="14"/>
      <c r="SYI2372" s="14"/>
      <c r="SYJ2372" s="14"/>
      <c r="SYK2372" s="14"/>
      <c r="SYL2372" s="14"/>
      <c r="SYM2372" s="14"/>
      <c r="SYN2372" s="14"/>
      <c r="SYO2372" s="14"/>
      <c r="SYP2372" s="14"/>
      <c r="SYQ2372" s="14"/>
      <c r="SYR2372" s="14"/>
      <c r="SYS2372" s="14"/>
      <c r="SYT2372" s="14"/>
      <c r="SYU2372" s="14"/>
      <c r="SYV2372" s="14"/>
      <c r="SYW2372" s="14"/>
      <c r="SYX2372" s="14"/>
      <c r="SYY2372" s="14"/>
      <c r="SYZ2372" s="14"/>
      <c r="SZA2372" s="14"/>
      <c r="SZB2372" s="14"/>
      <c r="SZC2372" s="14"/>
      <c r="SZD2372" s="14"/>
      <c r="SZE2372" s="14"/>
      <c r="SZF2372" s="14"/>
      <c r="SZG2372" s="14"/>
      <c r="SZH2372" s="14"/>
      <c r="SZI2372" s="14"/>
      <c r="SZJ2372" s="14"/>
      <c r="SZK2372" s="14"/>
      <c r="SZL2372" s="14"/>
      <c r="SZM2372" s="14"/>
      <c r="SZN2372" s="14"/>
      <c r="SZO2372" s="14"/>
      <c r="SZP2372" s="14"/>
      <c r="SZQ2372" s="14"/>
      <c r="SZR2372" s="14"/>
      <c r="SZS2372" s="14"/>
      <c r="SZT2372" s="14"/>
      <c r="SZU2372" s="14"/>
      <c r="SZV2372" s="14"/>
      <c r="SZW2372" s="14"/>
      <c r="SZX2372" s="14"/>
      <c r="SZY2372" s="14"/>
      <c r="SZZ2372" s="14"/>
      <c r="TAA2372" s="14"/>
      <c r="TAB2372" s="14"/>
      <c r="TAC2372" s="14"/>
      <c r="TAD2372" s="14"/>
      <c r="TAE2372" s="14"/>
      <c r="TAF2372" s="14"/>
      <c r="TAG2372" s="14"/>
      <c r="TAH2372" s="14"/>
      <c r="TAI2372" s="14"/>
      <c r="TAJ2372" s="14"/>
      <c r="TAK2372" s="14"/>
      <c r="TAL2372" s="14"/>
      <c r="TAM2372" s="14"/>
      <c r="TAN2372" s="14"/>
      <c r="TAO2372" s="14"/>
      <c r="TAP2372" s="14"/>
      <c r="TAQ2372" s="14"/>
      <c r="TAR2372" s="14"/>
      <c r="TAS2372" s="14"/>
      <c r="TAT2372" s="14"/>
      <c r="TAU2372" s="14"/>
      <c r="TAV2372" s="14"/>
      <c r="TAW2372" s="14"/>
      <c r="TAX2372" s="14"/>
      <c r="TAY2372" s="14"/>
      <c r="TAZ2372" s="14"/>
      <c r="TBA2372" s="14"/>
      <c r="TBB2372" s="14"/>
      <c r="TBC2372" s="14"/>
      <c r="TBD2372" s="14"/>
      <c r="TBE2372" s="14"/>
      <c r="TBF2372" s="14"/>
      <c r="TBG2372" s="14"/>
      <c r="TBH2372" s="14"/>
      <c r="TBI2372" s="14"/>
      <c r="TBJ2372" s="14"/>
      <c r="TBK2372" s="14"/>
      <c r="TBL2372" s="14"/>
      <c r="TBM2372" s="14"/>
      <c r="TBN2372" s="14"/>
      <c r="TBO2372" s="14"/>
      <c r="TBP2372" s="14"/>
      <c r="TBQ2372" s="14"/>
      <c r="TBR2372" s="14"/>
      <c r="TBS2372" s="14"/>
      <c r="TBT2372" s="14"/>
      <c r="TBU2372" s="14"/>
      <c r="TBV2372" s="14"/>
      <c r="TBW2372" s="14"/>
      <c r="TBX2372" s="14"/>
      <c r="TBY2372" s="14"/>
      <c r="TBZ2372" s="14"/>
      <c r="TCA2372" s="14"/>
      <c r="TCB2372" s="14"/>
      <c r="TCC2372" s="14"/>
      <c r="TCD2372" s="14"/>
      <c r="TCE2372" s="14"/>
      <c r="TCF2372" s="14"/>
      <c r="TCG2372" s="14"/>
      <c r="TCH2372" s="14"/>
      <c r="TCI2372" s="14"/>
      <c r="TCJ2372" s="14"/>
      <c r="TCK2372" s="14"/>
      <c r="TCL2372" s="14"/>
      <c r="TCM2372" s="14"/>
      <c r="TCN2372" s="14"/>
      <c r="TCO2372" s="14"/>
      <c r="TCP2372" s="14"/>
      <c r="TCQ2372" s="14"/>
      <c r="TCR2372" s="14"/>
      <c r="TCS2372" s="14"/>
      <c r="TCT2372" s="14"/>
      <c r="TCU2372" s="14"/>
      <c r="TCV2372" s="14"/>
      <c r="TCW2372" s="14"/>
      <c r="TCX2372" s="14"/>
      <c r="TCY2372" s="14"/>
      <c r="TCZ2372" s="14"/>
      <c r="TDA2372" s="14"/>
      <c r="TDB2372" s="14"/>
      <c r="TDC2372" s="14"/>
      <c r="TDD2372" s="14"/>
      <c r="TDE2372" s="14"/>
      <c r="TDF2372" s="14"/>
      <c r="TDG2372" s="14"/>
      <c r="TDH2372" s="14"/>
      <c r="TDI2372" s="14"/>
      <c r="TDJ2372" s="14"/>
      <c r="TDK2372" s="14"/>
      <c r="TDL2372" s="14"/>
      <c r="TDM2372" s="14"/>
      <c r="TDN2372" s="14"/>
      <c r="TDO2372" s="14"/>
      <c r="TDP2372" s="14"/>
      <c r="TDQ2372" s="14"/>
      <c r="TDR2372" s="14"/>
      <c r="TDS2372" s="14"/>
      <c r="TDT2372" s="14"/>
      <c r="TDU2372" s="14"/>
      <c r="TDV2372" s="14"/>
      <c r="TDW2372" s="14"/>
      <c r="TDX2372" s="14"/>
      <c r="TDY2372" s="14"/>
      <c r="TDZ2372" s="14"/>
      <c r="TEA2372" s="14"/>
      <c r="TEB2372" s="14"/>
      <c r="TEC2372" s="14"/>
      <c r="TED2372" s="14"/>
      <c r="TEE2372" s="14"/>
      <c r="TEF2372" s="14"/>
      <c r="TEG2372" s="14"/>
      <c r="TEH2372" s="14"/>
      <c r="TEI2372" s="14"/>
      <c r="TEJ2372" s="14"/>
      <c r="TEK2372" s="14"/>
      <c r="TEL2372" s="14"/>
      <c r="TEM2372" s="14"/>
      <c r="TEN2372" s="14"/>
      <c r="TEO2372" s="14"/>
      <c r="TEP2372" s="14"/>
      <c r="TEQ2372" s="14"/>
      <c r="TER2372" s="14"/>
      <c r="TES2372" s="14"/>
      <c r="TET2372" s="14"/>
      <c r="TEU2372" s="14"/>
      <c r="TEV2372" s="14"/>
      <c r="TEW2372" s="14"/>
      <c r="TEX2372" s="14"/>
      <c r="TEY2372" s="14"/>
      <c r="TEZ2372" s="14"/>
      <c r="TFA2372" s="14"/>
      <c r="TFB2372" s="14"/>
      <c r="TFC2372" s="14"/>
      <c r="TFD2372" s="14"/>
      <c r="TFE2372" s="14"/>
      <c r="TFF2372" s="14"/>
      <c r="TFG2372" s="14"/>
      <c r="TFH2372" s="14"/>
      <c r="TFI2372" s="14"/>
      <c r="TFJ2372" s="14"/>
      <c r="TFK2372" s="14"/>
      <c r="TFL2372" s="14"/>
      <c r="TFM2372" s="14"/>
      <c r="TFN2372" s="14"/>
      <c r="TFO2372" s="14"/>
      <c r="TFP2372" s="14"/>
      <c r="TFQ2372" s="14"/>
      <c r="TFR2372" s="14"/>
      <c r="TFS2372" s="14"/>
      <c r="TFT2372" s="14"/>
      <c r="TFU2372" s="14"/>
      <c r="TFV2372" s="14"/>
      <c r="TFW2372" s="14"/>
      <c r="TFX2372" s="14"/>
      <c r="TFY2372" s="14"/>
      <c r="TFZ2372" s="14"/>
      <c r="TGA2372" s="14"/>
      <c r="TGB2372" s="14"/>
      <c r="TGC2372" s="14"/>
      <c r="TGD2372" s="14"/>
      <c r="TGE2372" s="14"/>
      <c r="TGF2372" s="14"/>
      <c r="TGG2372" s="14"/>
      <c r="TGH2372" s="14"/>
      <c r="TGI2372" s="14"/>
      <c r="TGJ2372" s="14"/>
      <c r="TGK2372" s="14"/>
      <c r="TGL2372" s="14"/>
      <c r="TGM2372" s="14"/>
      <c r="TGN2372" s="14"/>
      <c r="TGO2372" s="14"/>
      <c r="TGP2372" s="14"/>
      <c r="TGQ2372" s="14"/>
      <c r="TGR2372" s="14"/>
      <c r="TGS2372" s="14"/>
      <c r="TGT2372" s="14"/>
      <c r="TGU2372" s="14"/>
      <c r="TGV2372" s="14"/>
      <c r="TGW2372" s="14"/>
      <c r="TGX2372" s="14"/>
      <c r="TGY2372" s="14"/>
      <c r="TGZ2372" s="14"/>
      <c r="THA2372" s="14"/>
      <c r="THB2372" s="14"/>
      <c r="THC2372" s="14"/>
      <c r="THD2372" s="14"/>
      <c r="THE2372" s="14"/>
      <c r="THF2372" s="14"/>
      <c r="THG2372" s="14"/>
      <c r="THH2372" s="14"/>
      <c r="THI2372" s="14"/>
      <c r="THJ2372" s="14"/>
      <c r="THK2372" s="14"/>
      <c r="THL2372" s="14"/>
      <c r="THM2372" s="14"/>
      <c r="THN2372" s="14"/>
      <c r="THO2372" s="14"/>
      <c r="THP2372" s="14"/>
      <c r="THQ2372" s="14"/>
      <c r="THR2372" s="14"/>
      <c r="THS2372" s="14"/>
      <c r="THT2372" s="14"/>
      <c r="THU2372" s="14"/>
      <c r="THV2372" s="14"/>
      <c r="THW2372" s="14"/>
      <c r="THX2372" s="14"/>
      <c r="THY2372" s="14"/>
      <c r="THZ2372" s="14"/>
      <c r="TIA2372" s="14"/>
      <c r="TIB2372" s="14"/>
      <c r="TIC2372" s="14"/>
      <c r="TID2372" s="14"/>
      <c r="TIE2372" s="14"/>
      <c r="TIF2372" s="14"/>
      <c r="TIG2372" s="14"/>
      <c r="TIH2372" s="14"/>
      <c r="TII2372" s="14"/>
      <c r="TIJ2372" s="14"/>
      <c r="TIK2372" s="14"/>
      <c r="TIL2372" s="14"/>
      <c r="TIM2372" s="14"/>
      <c r="TIN2372" s="14"/>
      <c r="TIO2372" s="14"/>
      <c r="TIP2372" s="14"/>
      <c r="TIQ2372" s="14"/>
      <c r="TIR2372" s="14"/>
      <c r="TIS2372" s="14"/>
      <c r="TIT2372" s="14"/>
      <c r="TIU2372" s="14"/>
      <c r="TIV2372" s="14"/>
      <c r="TIW2372" s="14"/>
      <c r="TIX2372" s="14"/>
      <c r="TIY2372" s="14"/>
      <c r="TIZ2372" s="14"/>
      <c r="TJA2372" s="14"/>
      <c r="TJB2372" s="14"/>
      <c r="TJC2372" s="14"/>
      <c r="TJD2372" s="14"/>
      <c r="TJE2372" s="14"/>
      <c r="TJF2372" s="14"/>
      <c r="TJG2372" s="14"/>
      <c r="TJH2372" s="14"/>
      <c r="TJI2372" s="14"/>
      <c r="TJJ2372" s="14"/>
      <c r="TJK2372" s="14"/>
      <c r="TJL2372" s="14"/>
      <c r="TJM2372" s="14"/>
      <c r="TJN2372" s="14"/>
      <c r="TJO2372" s="14"/>
      <c r="TJP2372" s="14"/>
      <c r="TJQ2372" s="14"/>
      <c r="TJR2372" s="14"/>
      <c r="TJS2372" s="14"/>
      <c r="TJT2372" s="14"/>
      <c r="TJU2372" s="14"/>
      <c r="TJV2372" s="14"/>
      <c r="TJW2372" s="14"/>
      <c r="TJX2372" s="14"/>
      <c r="TJY2372" s="14"/>
      <c r="TJZ2372" s="14"/>
      <c r="TKA2372" s="14"/>
      <c r="TKB2372" s="14"/>
      <c r="TKC2372" s="14"/>
      <c r="TKD2372" s="14"/>
      <c r="TKE2372" s="14"/>
      <c r="TKF2372" s="14"/>
      <c r="TKG2372" s="14"/>
      <c r="TKH2372" s="14"/>
      <c r="TKI2372" s="14"/>
      <c r="TKJ2372" s="14"/>
      <c r="TKK2372" s="14"/>
      <c r="TKL2372" s="14"/>
      <c r="TKM2372" s="14"/>
      <c r="TKN2372" s="14"/>
      <c r="TKO2372" s="14"/>
      <c r="TKP2372" s="14"/>
      <c r="TKQ2372" s="14"/>
      <c r="TKR2372" s="14"/>
      <c r="TKS2372" s="14"/>
      <c r="TKT2372" s="14"/>
      <c r="TKU2372" s="14"/>
      <c r="TKV2372" s="14"/>
      <c r="TKW2372" s="14"/>
      <c r="TKX2372" s="14"/>
      <c r="TKY2372" s="14"/>
      <c r="TKZ2372" s="14"/>
      <c r="TLA2372" s="14"/>
      <c r="TLB2372" s="14"/>
      <c r="TLC2372" s="14"/>
      <c r="TLD2372" s="14"/>
      <c r="TLE2372" s="14"/>
      <c r="TLF2372" s="14"/>
      <c r="TLG2372" s="14"/>
      <c r="TLH2372" s="14"/>
      <c r="TLI2372" s="14"/>
      <c r="TLJ2372" s="14"/>
      <c r="TLK2372" s="14"/>
      <c r="TLL2372" s="14"/>
      <c r="TLM2372" s="14"/>
      <c r="TLN2372" s="14"/>
      <c r="TLO2372" s="14"/>
      <c r="TLP2372" s="14"/>
      <c r="TLQ2372" s="14"/>
      <c r="TLR2372" s="14"/>
      <c r="TLS2372" s="14"/>
      <c r="TLT2372" s="14"/>
      <c r="TLU2372" s="14"/>
      <c r="TLV2372" s="14"/>
      <c r="TLW2372" s="14"/>
      <c r="TLX2372" s="14"/>
      <c r="TLY2372" s="14"/>
      <c r="TLZ2372" s="14"/>
      <c r="TMA2372" s="14"/>
      <c r="TMB2372" s="14"/>
      <c r="TMC2372" s="14"/>
      <c r="TMD2372" s="14"/>
      <c r="TME2372" s="14"/>
      <c r="TMF2372" s="14"/>
      <c r="TMG2372" s="14"/>
      <c r="TMH2372" s="14"/>
      <c r="TMI2372" s="14"/>
      <c r="TMJ2372" s="14"/>
      <c r="TMK2372" s="14"/>
      <c r="TML2372" s="14"/>
      <c r="TMM2372" s="14"/>
      <c r="TMN2372" s="14"/>
      <c r="TMO2372" s="14"/>
      <c r="TMP2372" s="14"/>
      <c r="TMQ2372" s="14"/>
      <c r="TMR2372" s="14"/>
      <c r="TMS2372" s="14"/>
      <c r="TMT2372" s="14"/>
      <c r="TMU2372" s="14"/>
      <c r="TMV2372" s="14"/>
      <c r="TMW2372" s="14"/>
      <c r="TMX2372" s="14"/>
      <c r="TMY2372" s="14"/>
      <c r="TMZ2372" s="14"/>
      <c r="TNA2372" s="14"/>
      <c r="TNB2372" s="14"/>
      <c r="TNC2372" s="14"/>
      <c r="TND2372" s="14"/>
      <c r="TNE2372" s="14"/>
      <c r="TNF2372" s="14"/>
      <c r="TNG2372" s="14"/>
      <c r="TNH2372" s="14"/>
      <c r="TNI2372" s="14"/>
      <c r="TNJ2372" s="14"/>
      <c r="TNK2372" s="14"/>
      <c r="TNL2372" s="14"/>
      <c r="TNM2372" s="14"/>
      <c r="TNN2372" s="14"/>
      <c r="TNO2372" s="14"/>
      <c r="TNP2372" s="14"/>
      <c r="TNQ2372" s="14"/>
      <c r="TNR2372" s="14"/>
      <c r="TNS2372" s="14"/>
      <c r="TNT2372" s="14"/>
      <c r="TNU2372" s="14"/>
      <c r="TNV2372" s="14"/>
      <c r="TNW2372" s="14"/>
      <c r="TNX2372" s="14"/>
      <c r="TNY2372" s="14"/>
      <c r="TNZ2372" s="14"/>
      <c r="TOA2372" s="14"/>
      <c r="TOB2372" s="14"/>
      <c r="TOC2372" s="14"/>
      <c r="TOD2372" s="14"/>
      <c r="TOE2372" s="14"/>
      <c r="TOF2372" s="14"/>
      <c r="TOG2372" s="14"/>
      <c r="TOH2372" s="14"/>
      <c r="TOI2372" s="14"/>
      <c r="TOJ2372" s="14"/>
      <c r="TOK2372" s="14"/>
      <c r="TOL2372" s="14"/>
      <c r="TOM2372" s="14"/>
      <c r="TON2372" s="14"/>
      <c r="TOO2372" s="14"/>
      <c r="TOP2372" s="14"/>
      <c r="TOQ2372" s="14"/>
      <c r="TOR2372" s="14"/>
      <c r="TOS2372" s="14"/>
      <c r="TOT2372" s="14"/>
      <c r="TOU2372" s="14"/>
      <c r="TOV2372" s="14"/>
      <c r="TOW2372" s="14"/>
      <c r="TOX2372" s="14"/>
      <c r="TOY2372" s="14"/>
      <c r="TOZ2372" s="14"/>
      <c r="TPA2372" s="14"/>
      <c r="TPB2372" s="14"/>
      <c r="TPC2372" s="14"/>
      <c r="TPD2372" s="14"/>
      <c r="TPE2372" s="14"/>
      <c r="TPF2372" s="14"/>
      <c r="TPG2372" s="14"/>
      <c r="TPH2372" s="14"/>
      <c r="TPI2372" s="14"/>
      <c r="TPJ2372" s="14"/>
      <c r="TPK2372" s="14"/>
      <c r="TPL2372" s="14"/>
      <c r="TPM2372" s="14"/>
      <c r="TPN2372" s="14"/>
      <c r="TPO2372" s="14"/>
      <c r="TPP2372" s="14"/>
      <c r="TPQ2372" s="14"/>
      <c r="TPR2372" s="14"/>
      <c r="TPS2372" s="14"/>
      <c r="TPT2372" s="14"/>
      <c r="TPU2372" s="14"/>
      <c r="TPV2372" s="14"/>
      <c r="TPW2372" s="14"/>
      <c r="TPX2372" s="14"/>
      <c r="TPY2372" s="14"/>
      <c r="TPZ2372" s="14"/>
      <c r="TQA2372" s="14"/>
      <c r="TQB2372" s="14"/>
      <c r="TQC2372" s="14"/>
      <c r="TQD2372" s="14"/>
      <c r="TQE2372" s="14"/>
      <c r="TQF2372" s="14"/>
      <c r="TQG2372" s="14"/>
      <c r="TQH2372" s="14"/>
      <c r="TQI2372" s="14"/>
      <c r="TQJ2372" s="14"/>
      <c r="TQK2372" s="14"/>
      <c r="TQL2372" s="14"/>
      <c r="TQM2372" s="14"/>
      <c r="TQN2372" s="14"/>
      <c r="TQO2372" s="14"/>
      <c r="TQP2372" s="14"/>
      <c r="TQQ2372" s="14"/>
      <c r="TQR2372" s="14"/>
      <c r="TQS2372" s="14"/>
      <c r="TQT2372" s="14"/>
      <c r="TQU2372" s="14"/>
      <c r="TQV2372" s="14"/>
      <c r="TQW2372" s="14"/>
      <c r="TQX2372" s="14"/>
      <c r="TQY2372" s="14"/>
      <c r="TQZ2372" s="14"/>
      <c r="TRA2372" s="14"/>
      <c r="TRB2372" s="14"/>
      <c r="TRC2372" s="14"/>
      <c r="TRD2372" s="14"/>
      <c r="TRE2372" s="14"/>
      <c r="TRF2372" s="14"/>
      <c r="TRG2372" s="14"/>
      <c r="TRH2372" s="14"/>
      <c r="TRI2372" s="14"/>
      <c r="TRJ2372" s="14"/>
      <c r="TRK2372" s="14"/>
      <c r="TRL2372" s="14"/>
      <c r="TRM2372" s="14"/>
      <c r="TRN2372" s="14"/>
      <c r="TRO2372" s="14"/>
      <c r="TRP2372" s="14"/>
      <c r="TRQ2372" s="14"/>
      <c r="TRR2372" s="14"/>
      <c r="TRS2372" s="14"/>
      <c r="TRT2372" s="14"/>
      <c r="TRU2372" s="14"/>
      <c r="TRV2372" s="14"/>
      <c r="TRW2372" s="14"/>
      <c r="TRX2372" s="14"/>
      <c r="TRY2372" s="14"/>
      <c r="TRZ2372" s="14"/>
      <c r="TSA2372" s="14"/>
      <c r="TSB2372" s="14"/>
      <c r="TSC2372" s="14"/>
      <c r="TSD2372" s="14"/>
      <c r="TSE2372" s="14"/>
      <c r="TSF2372" s="14"/>
      <c r="TSG2372" s="14"/>
      <c r="TSH2372" s="14"/>
      <c r="TSI2372" s="14"/>
      <c r="TSJ2372" s="14"/>
      <c r="TSK2372" s="14"/>
      <c r="TSL2372" s="14"/>
      <c r="TSM2372" s="14"/>
      <c r="TSN2372" s="14"/>
      <c r="TSO2372" s="14"/>
      <c r="TSP2372" s="14"/>
      <c r="TSQ2372" s="14"/>
      <c r="TSR2372" s="14"/>
      <c r="TSS2372" s="14"/>
      <c r="TST2372" s="14"/>
      <c r="TSU2372" s="14"/>
      <c r="TSV2372" s="14"/>
      <c r="TSW2372" s="14"/>
      <c r="TSX2372" s="14"/>
      <c r="TSY2372" s="14"/>
      <c r="TSZ2372" s="14"/>
      <c r="TTA2372" s="14"/>
      <c r="TTB2372" s="14"/>
      <c r="TTC2372" s="14"/>
      <c r="TTD2372" s="14"/>
      <c r="TTE2372" s="14"/>
      <c r="TTF2372" s="14"/>
      <c r="TTG2372" s="14"/>
      <c r="TTH2372" s="14"/>
      <c r="TTI2372" s="14"/>
      <c r="TTJ2372" s="14"/>
      <c r="TTK2372" s="14"/>
      <c r="TTL2372" s="14"/>
      <c r="TTM2372" s="14"/>
      <c r="TTN2372" s="14"/>
      <c r="TTO2372" s="14"/>
      <c r="TTP2372" s="14"/>
      <c r="TTQ2372" s="14"/>
      <c r="TTR2372" s="14"/>
      <c r="TTS2372" s="14"/>
      <c r="TTT2372" s="14"/>
      <c r="TTU2372" s="14"/>
      <c r="TTV2372" s="14"/>
      <c r="TTW2372" s="14"/>
      <c r="TTX2372" s="14"/>
      <c r="TTY2372" s="14"/>
      <c r="TTZ2372" s="14"/>
      <c r="TUA2372" s="14"/>
      <c r="TUB2372" s="14"/>
      <c r="TUC2372" s="14"/>
      <c r="TUD2372" s="14"/>
      <c r="TUE2372" s="14"/>
      <c r="TUF2372" s="14"/>
      <c r="TUG2372" s="14"/>
      <c r="TUH2372" s="14"/>
      <c r="TUI2372" s="14"/>
      <c r="TUJ2372" s="14"/>
      <c r="TUK2372" s="14"/>
      <c r="TUL2372" s="14"/>
      <c r="TUM2372" s="14"/>
      <c r="TUN2372" s="14"/>
      <c r="TUO2372" s="14"/>
      <c r="TUP2372" s="14"/>
      <c r="TUQ2372" s="14"/>
      <c r="TUR2372" s="14"/>
      <c r="TUS2372" s="14"/>
      <c r="TUT2372" s="14"/>
      <c r="TUU2372" s="14"/>
      <c r="TUV2372" s="14"/>
      <c r="TUW2372" s="14"/>
      <c r="TUX2372" s="14"/>
      <c r="TUY2372" s="14"/>
      <c r="TUZ2372" s="14"/>
      <c r="TVA2372" s="14"/>
      <c r="TVB2372" s="14"/>
      <c r="TVC2372" s="14"/>
      <c r="TVD2372" s="14"/>
      <c r="TVE2372" s="14"/>
      <c r="TVF2372" s="14"/>
      <c r="TVG2372" s="14"/>
      <c r="TVH2372" s="14"/>
      <c r="TVI2372" s="14"/>
      <c r="TVJ2372" s="14"/>
      <c r="TVK2372" s="14"/>
      <c r="TVL2372" s="14"/>
      <c r="TVM2372" s="14"/>
      <c r="TVN2372" s="14"/>
      <c r="TVO2372" s="14"/>
      <c r="TVP2372" s="14"/>
      <c r="TVQ2372" s="14"/>
      <c r="TVR2372" s="14"/>
      <c r="TVS2372" s="14"/>
      <c r="TVT2372" s="14"/>
      <c r="TVU2372" s="14"/>
      <c r="TVV2372" s="14"/>
      <c r="TVW2372" s="14"/>
      <c r="TVX2372" s="14"/>
      <c r="TVY2372" s="14"/>
      <c r="TVZ2372" s="14"/>
      <c r="TWA2372" s="14"/>
      <c r="TWB2372" s="14"/>
      <c r="TWC2372" s="14"/>
      <c r="TWD2372" s="14"/>
      <c r="TWE2372" s="14"/>
      <c r="TWF2372" s="14"/>
      <c r="TWG2372" s="14"/>
      <c r="TWH2372" s="14"/>
      <c r="TWI2372" s="14"/>
      <c r="TWJ2372" s="14"/>
      <c r="TWK2372" s="14"/>
      <c r="TWL2372" s="14"/>
      <c r="TWM2372" s="14"/>
      <c r="TWN2372" s="14"/>
      <c r="TWO2372" s="14"/>
      <c r="TWP2372" s="14"/>
      <c r="TWQ2372" s="14"/>
      <c r="TWR2372" s="14"/>
      <c r="TWS2372" s="14"/>
      <c r="TWT2372" s="14"/>
      <c r="TWU2372" s="14"/>
      <c r="TWV2372" s="14"/>
      <c r="TWW2372" s="14"/>
      <c r="TWX2372" s="14"/>
      <c r="TWY2372" s="14"/>
      <c r="TWZ2372" s="14"/>
      <c r="TXA2372" s="14"/>
      <c r="TXB2372" s="14"/>
      <c r="TXC2372" s="14"/>
      <c r="TXD2372" s="14"/>
      <c r="TXE2372" s="14"/>
      <c r="TXF2372" s="14"/>
      <c r="TXG2372" s="14"/>
      <c r="TXH2372" s="14"/>
      <c r="TXI2372" s="14"/>
      <c r="TXJ2372" s="14"/>
      <c r="TXK2372" s="14"/>
      <c r="TXL2372" s="14"/>
      <c r="TXM2372" s="14"/>
      <c r="TXN2372" s="14"/>
      <c r="TXO2372" s="14"/>
      <c r="TXP2372" s="14"/>
      <c r="TXQ2372" s="14"/>
      <c r="TXR2372" s="14"/>
      <c r="TXS2372" s="14"/>
      <c r="TXT2372" s="14"/>
      <c r="TXU2372" s="14"/>
      <c r="TXV2372" s="14"/>
      <c r="TXW2372" s="14"/>
      <c r="TXX2372" s="14"/>
      <c r="TXY2372" s="14"/>
      <c r="TXZ2372" s="14"/>
      <c r="TYA2372" s="14"/>
      <c r="TYB2372" s="14"/>
      <c r="TYC2372" s="14"/>
      <c r="TYD2372" s="14"/>
      <c r="TYE2372" s="14"/>
      <c r="TYF2372" s="14"/>
      <c r="TYG2372" s="14"/>
      <c r="TYH2372" s="14"/>
      <c r="TYI2372" s="14"/>
      <c r="TYJ2372" s="14"/>
      <c r="TYK2372" s="14"/>
      <c r="TYL2372" s="14"/>
      <c r="TYM2372" s="14"/>
      <c r="TYN2372" s="14"/>
      <c r="TYO2372" s="14"/>
      <c r="TYP2372" s="14"/>
      <c r="TYQ2372" s="14"/>
      <c r="TYR2372" s="14"/>
      <c r="TYS2372" s="14"/>
      <c r="TYT2372" s="14"/>
      <c r="TYU2372" s="14"/>
      <c r="TYV2372" s="14"/>
      <c r="TYW2372" s="14"/>
      <c r="TYX2372" s="14"/>
      <c r="TYY2372" s="14"/>
      <c r="TYZ2372" s="14"/>
      <c r="TZA2372" s="14"/>
      <c r="TZB2372" s="14"/>
      <c r="TZC2372" s="14"/>
      <c r="TZD2372" s="14"/>
      <c r="TZE2372" s="14"/>
      <c r="TZF2372" s="14"/>
      <c r="TZG2372" s="14"/>
      <c r="TZH2372" s="14"/>
      <c r="TZI2372" s="14"/>
      <c r="TZJ2372" s="14"/>
      <c r="TZK2372" s="14"/>
      <c r="TZL2372" s="14"/>
      <c r="TZM2372" s="14"/>
      <c r="TZN2372" s="14"/>
      <c r="TZO2372" s="14"/>
      <c r="TZP2372" s="14"/>
      <c r="TZQ2372" s="14"/>
      <c r="TZR2372" s="14"/>
      <c r="TZS2372" s="14"/>
      <c r="TZT2372" s="14"/>
      <c r="TZU2372" s="14"/>
      <c r="TZV2372" s="14"/>
      <c r="TZW2372" s="14"/>
      <c r="TZX2372" s="14"/>
      <c r="TZY2372" s="14"/>
      <c r="TZZ2372" s="14"/>
      <c r="UAA2372" s="14"/>
      <c r="UAB2372" s="14"/>
      <c r="UAC2372" s="14"/>
      <c r="UAD2372" s="14"/>
      <c r="UAE2372" s="14"/>
      <c r="UAF2372" s="14"/>
      <c r="UAG2372" s="14"/>
      <c r="UAH2372" s="14"/>
      <c r="UAI2372" s="14"/>
      <c r="UAJ2372" s="14"/>
      <c r="UAK2372" s="14"/>
      <c r="UAL2372" s="14"/>
      <c r="UAM2372" s="14"/>
      <c r="UAN2372" s="14"/>
      <c r="UAO2372" s="14"/>
      <c r="UAP2372" s="14"/>
      <c r="UAQ2372" s="14"/>
      <c r="UAR2372" s="14"/>
      <c r="UAS2372" s="14"/>
      <c r="UAT2372" s="14"/>
      <c r="UAU2372" s="14"/>
      <c r="UAV2372" s="14"/>
      <c r="UAW2372" s="14"/>
      <c r="UAX2372" s="14"/>
      <c r="UAY2372" s="14"/>
      <c r="UAZ2372" s="14"/>
      <c r="UBA2372" s="14"/>
      <c r="UBB2372" s="14"/>
      <c r="UBC2372" s="14"/>
      <c r="UBD2372" s="14"/>
      <c r="UBE2372" s="14"/>
      <c r="UBF2372" s="14"/>
      <c r="UBG2372" s="14"/>
      <c r="UBH2372" s="14"/>
      <c r="UBI2372" s="14"/>
      <c r="UBJ2372" s="14"/>
      <c r="UBK2372" s="14"/>
      <c r="UBL2372" s="14"/>
      <c r="UBM2372" s="14"/>
      <c r="UBN2372" s="14"/>
      <c r="UBO2372" s="14"/>
      <c r="UBP2372" s="14"/>
      <c r="UBQ2372" s="14"/>
      <c r="UBR2372" s="14"/>
      <c r="UBS2372" s="14"/>
      <c r="UBT2372" s="14"/>
      <c r="UBU2372" s="14"/>
      <c r="UBV2372" s="14"/>
      <c r="UBW2372" s="14"/>
      <c r="UBX2372" s="14"/>
      <c r="UBY2372" s="14"/>
      <c r="UBZ2372" s="14"/>
      <c r="UCA2372" s="14"/>
      <c r="UCB2372" s="14"/>
      <c r="UCC2372" s="14"/>
      <c r="UCD2372" s="14"/>
      <c r="UCE2372" s="14"/>
      <c r="UCF2372" s="14"/>
      <c r="UCG2372" s="14"/>
      <c r="UCH2372" s="14"/>
      <c r="UCI2372" s="14"/>
      <c r="UCJ2372" s="14"/>
      <c r="UCK2372" s="14"/>
      <c r="UCL2372" s="14"/>
      <c r="UCM2372" s="14"/>
      <c r="UCN2372" s="14"/>
      <c r="UCO2372" s="14"/>
      <c r="UCP2372" s="14"/>
      <c r="UCQ2372" s="14"/>
      <c r="UCR2372" s="14"/>
      <c r="UCS2372" s="14"/>
      <c r="UCT2372" s="14"/>
      <c r="UCU2372" s="14"/>
      <c r="UCV2372" s="14"/>
      <c r="UCW2372" s="14"/>
      <c r="UCX2372" s="14"/>
      <c r="UCY2372" s="14"/>
      <c r="UCZ2372" s="14"/>
      <c r="UDA2372" s="14"/>
      <c r="UDB2372" s="14"/>
      <c r="UDC2372" s="14"/>
      <c r="UDD2372" s="14"/>
      <c r="UDE2372" s="14"/>
      <c r="UDF2372" s="14"/>
      <c r="UDG2372" s="14"/>
      <c r="UDH2372" s="14"/>
      <c r="UDI2372" s="14"/>
      <c r="UDJ2372" s="14"/>
      <c r="UDK2372" s="14"/>
      <c r="UDL2372" s="14"/>
      <c r="UDM2372" s="14"/>
      <c r="UDN2372" s="14"/>
      <c r="UDO2372" s="14"/>
      <c r="UDP2372" s="14"/>
      <c r="UDQ2372" s="14"/>
      <c r="UDR2372" s="14"/>
      <c r="UDS2372" s="14"/>
      <c r="UDT2372" s="14"/>
      <c r="UDU2372" s="14"/>
      <c r="UDV2372" s="14"/>
      <c r="UDW2372" s="14"/>
      <c r="UDX2372" s="14"/>
      <c r="UDY2372" s="14"/>
      <c r="UDZ2372" s="14"/>
      <c r="UEA2372" s="14"/>
      <c r="UEB2372" s="14"/>
      <c r="UEC2372" s="14"/>
      <c r="UED2372" s="14"/>
      <c r="UEE2372" s="14"/>
      <c r="UEF2372" s="14"/>
      <c r="UEG2372" s="14"/>
      <c r="UEH2372" s="14"/>
      <c r="UEI2372" s="14"/>
      <c r="UEJ2372" s="14"/>
      <c r="UEK2372" s="14"/>
      <c r="UEL2372" s="14"/>
      <c r="UEM2372" s="14"/>
      <c r="UEN2372" s="14"/>
      <c r="UEO2372" s="14"/>
      <c r="UEP2372" s="14"/>
      <c r="UEQ2372" s="14"/>
      <c r="UER2372" s="14"/>
      <c r="UES2372" s="14"/>
      <c r="UET2372" s="14"/>
      <c r="UEU2372" s="14"/>
      <c r="UEV2372" s="14"/>
      <c r="UEW2372" s="14"/>
      <c r="UEX2372" s="14"/>
      <c r="UEY2372" s="14"/>
      <c r="UEZ2372" s="14"/>
      <c r="UFA2372" s="14"/>
      <c r="UFB2372" s="14"/>
      <c r="UFC2372" s="14"/>
      <c r="UFD2372" s="14"/>
      <c r="UFE2372" s="14"/>
      <c r="UFF2372" s="14"/>
      <c r="UFG2372" s="14"/>
      <c r="UFH2372" s="14"/>
      <c r="UFI2372" s="14"/>
      <c r="UFJ2372" s="14"/>
      <c r="UFK2372" s="14"/>
      <c r="UFL2372" s="14"/>
      <c r="UFM2372" s="14"/>
      <c r="UFN2372" s="14"/>
      <c r="UFO2372" s="14"/>
      <c r="UFP2372" s="14"/>
      <c r="UFQ2372" s="14"/>
      <c r="UFR2372" s="14"/>
      <c r="UFS2372" s="14"/>
      <c r="UFT2372" s="14"/>
      <c r="UFU2372" s="14"/>
      <c r="UFV2372" s="14"/>
      <c r="UFW2372" s="14"/>
      <c r="UFX2372" s="14"/>
      <c r="UFY2372" s="14"/>
      <c r="UFZ2372" s="14"/>
      <c r="UGA2372" s="14"/>
      <c r="UGB2372" s="14"/>
      <c r="UGC2372" s="14"/>
      <c r="UGD2372" s="14"/>
      <c r="UGE2372" s="14"/>
      <c r="UGF2372" s="14"/>
      <c r="UGG2372" s="14"/>
      <c r="UGH2372" s="14"/>
      <c r="UGI2372" s="14"/>
      <c r="UGJ2372" s="14"/>
      <c r="UGK2372" s="14"/>
      <c r="UGL2372" s="14"/>
      <c r="UGM2372" s="14"/>
      <c r="UGN2372" s="14"/>
      <c r="UGO2372" s="14"/>
      <c r="UGP2372" s="14"/>
      <c r="UGQ2372" s="14"/>
      <c r="UGR2372" s="14"/>
      <c r="UGS2372" s="14"/>
      <c r="UGT2372" s="14"/>
      <c r="UGU2372" s="14"/>
      <c r="UGV2372" s="14"/>
      <c r="UGW2372" s="14"/>
      <c r="UGX2372" s="14"/>
      <c r="UGY2372" s="14"/>
      <c r="UGZ2372" s="14"/>
      <c r="UHA2372" s="14"/>
      <c r="UHB2372" s="14"/>
      <c r="UHC2372" s="14"/>
      <c r="UHD2372" s="14"/>
      <c r="UHE2372" s="14"/>
      <c r="UHF2372" s="14"/>
      <c r="UHG2372" s="14"/>
      <c r="UHH2372" s="14"/>
      <c r="UHI2372" s="14"/>
      <c r="UHJ2372" s="14"/>
      <c r="UHK2372" s="14"/>
      <c r="UHL2372" s="14"/>
      <c r="UHM2372" s="14"/>
      <c r="UHN2372" s="14"/>
      <c r="UHO2372" s="14"/>
      <c r="UHP2372" s="14"/>
      <c r="UHQ2372" s="14"/>
      <c r="UHR2372" s="14"/>
      <c r="UHS2372" s="14"/>
      <c r="UHT2372" s="14"/>
      <c r="UHU2372" s="14"/>
      <c r="UHV2372" s="14"/>
      <c r="UHW2372" s="14"/>
      <c r="UHX2372" s="14"/>
      <c r="UHY2372" s="14"/>
      <c r="UHZ2372" s="14"/>
      <c r="UIA2372" s="14"/>
      <c r="UIB2372" s="14"/>
      <c r="UIC2372" s="14"/>
      <c r="UID2372" s="14"/>
      <c r="UIE2372" s="14"/>
      <c r="UIF2372" s="14"/>
      <c r="UIG2372" s="14"/>
      <c r="UIH2372" s="14"/>
      <c r="UII2372" s="14"/>
      <c r="UIJ2372" s="14"/>
      <c r="UIK2372" s="14"/>
      <c r="UIL2372" s="14"/>
      <c r="UIM2372" s="14"/>
      <c r="UIN2372" s="14"/>
      <c r="UIO2372" s="14"/>
      <c r="UIP2372" s="14"/>
      <c r="UIQ2372" s="14"/>
      <c r="UIR2372" s="14"/>
      <c r="UIS2372" s="14"/>
      <c r="UIT2372" s="14"/>
      <c r="UIU2372" s="14"/>
      <c r="UIV2372" s="14"/>
      <c r="UIW2372" s="14"/>
      <c r="UIX2372" s="14"/>
      <c r="UIY2372" s="14"/>
      <c r="UIZ2372" s="14"/>
      <c r="UJA2372" s="14"/>
      <c r="UJB2372" s="14"/>
      <c r="UJC2372" s="14"/>
      <c r="UJD2372" s="14"/>
      <c r="UJE2372" s="14"/>
      <c r="UJF2372" s="14"/>
      <c r="UJG2372" s="14"/>
      <c r="UJH2372" s="14"/>
      <c r="UJI2372" s="14"/>
      <c r="UJJ2372" s="14"/>
      <c r="UJK2372" s="14"/>
      <c r="UJL2372" s="14"/>
      <c r="UJM2372" s="14"/>
      <c r="UJN2372" s="14"/>
      <c r="UJO2372" s="14"/>
      <c r="UJP2372" s="14"/>
      <c r="UJQ2372" s="14"/>
      <c r="UJR2372" s="14"/>
      <c r="UJS2372" s="14"/>
      <c r="UJT2372" s="14"/>
      <c r="UJU2372" s="14"/>
      <c r="UJV2372" s="14"/>
      <c r="UJW2372" s="14"/>
      <c r="UJX2372" s="14"/>
      <c r="UJY2372" s="14"/>
      <c r="UJZ2372" s="14"/>
      <c r="UKA2372" s="14"/>
      <c r="UKB2372" s="14"/>
      <c r="UKC2372" s="14"/>
      <c r="UKD2372" s="14"/>
      <c r="UKE2372" s="14"/>
      <c r="UKF2372" s="14"/>
      <c r="UKG2372" s="14"/>
      <c r="UKH2372" s="14"/>
      <c r="UKI2372" s="14"/>
      <c r="UKJ2372" s="14"/>
      <c r="UKK2372" s="14"/>
      <c r="UKL2372" s="14"/>
      <c r="UKM2372" s="14"/>
      <c r="UKN2372" s="14"/>
      <c r="UKO2372" s="14"/>
      <c r="UKP2372" s="14"/>
      <c r="UKQ2372" s="14"/>
      <c r="UKR2372" s="14"/>
      <c r="UKS2372" s="14"/>
      <c r="UKT2372" s="14"/>
      <c r="UKU2372" s="14"/>
      <c r="UKV2372" s="14"/>
      <c r="UKW2372" s="14"/>
      <c r="UKX2372" s="14"/>
      <c r="UKY2372" s="14"/>
      <c r="UKZ2372" s="14"/>
      <c r="ULA2372" s="14"/>
      <c r="ULB2372" s="14"/>
      <c r="ULC2372" s="14"/>
      <c r="ULD2372" s="14"/>
      <c r="ULE2372" s="14"/>
      <c r="ULF2372" s="14"/>
      <c r="ULG2372" s="14"/>
      <c r="ULH2372" s="14"/>
      <c r="ULI2372" s="14"/>
      <c r="ULJ2372" s="14"/>
      <c r="ULK2372" s="14"/>
      <c r="ULL2372" s="14"/>
      <c r="ULM2372" s="14"/>
      <c r="ULN2372" s="14"/>
      <c r="ULO2372" s="14"/>
      <c r="ULP2372" s="14"/>
      <c r="ULQ2372" s="14"/>
      <c r="ULR2372" s="14"/>
      <c r="ULS2372" s="14"/>
      <c r="ULT2372" s="14"/>
      <c r="ULU2372" s="14"/>
      <c r="ULV2372" s="14"/>
      <c r="ULW2372" s="14"/>
      <c r="ULX2372" s="14"/>
      <c r="ULY2372" s="14"/>
      <c r="ULZ2372" s="14"/>
      <c r="UMA2372" s="14"/>
      <c r="UMB2372" s="14"/>
      <c r="UMC2372" s="14"/>
      <c r="UMD2372" s="14"/>
      <c r="UME2372" s="14"/>
      <c r="UMF2372" s="14"/>
      <c r="UMG2372" s="14"/>
      <c r="UMH2372" s="14"/>
      <c r="UMI2372" s="14"/>
      <c r="UMJ2372" s="14"/>
      <c r="UMK2372" s="14"/>
      <c r="UML2372" s="14"/>
      <c r="UMM2372" s="14"/>
      <c r="UMN2372" s="14"/>
      <c r="UMO2372" s="14"/>
      <c r="UMP2372" s="14"/>
      <c r="UMQ2372" s="14"/>
      <c r="UMR2372" s="14"/>
      <c r="UMS2372" s="14"/>
      <c r="UMT2372" s="14"/>
      <c r="UMU2372" s="14"/>
      <c r="UMV2372" s="14"/>
      <c r="UMW2372" s="14"/>
      <c r="UMX2372" s="14"/>
      <c r="UMY2372" s="14"/>
      <c r="UMZ2372" s="14"/>
      <c r="UNA2372" s="14"/>
      <c r="UNB2372" s="14"/>
      <c r="UNC2372" s="14"/>
      <c r="UND2372" s="14"/>
      <c r="UNE2372" s="14"/>
      <c r="UNF2372" s="14"/>
      <c r="UNG2372" s="14"/>
      <c r="UNH2372" s="14"/>
      <c r="UNI2372" s="14"/>
      <c r="UNJ2372" s="14"/>
      <c r="UNK2372" s="14"/>
      <c r="UNL2372" s="14"/>
      <c r="UNM2372" s="14"/>
      <c r="UNN2372" s="14"/>
      <c r="UNO2372" s="14"/>
      <c r="UNP2372" s="14"/>
      <c r="UNQ2372" s="14"/>
      <c r="UNR2372" s="14"/>
      <c r="UNS2372" s="14"/>
      <c r="UNT2372" s="14"/>
      <c r="UNU2372" s="14"/>
      <c r="UNV2372" s="14"/>
      <c r="UNW2372" s="14"/>
      <c r="UNX2372" s="14"/>
      <c r="UNY2372" s="14"/>
      <c r="UNZ2372" s="14"/>
      <c r="UOA2372" s="14"/>
      <c r="UOB2372" s="14"/>
      <c r="UOC2372" s="14"/>
      <c r="UOD2372" s="14"/>
      <c r="UOE2372" s="14"/>
      <c r="UOF2372" s="14"/>
      <c r="UOG2372" s="14"/>
      <c r="UOH2372" s="14"/>
      <c r="UOI2372" s="14"/>
      <c r="UOJ2372" s="14"/>
      <c r="UOK2372" s="14"/>
      <c r="UOL2372" s="14"/>
      <c r="UOM2372" s="14"/>
      <c r="UON2372" s="14"/>
      <c r="UOO2372" s="14"/>
      <c r="UOP2372" s="14"/>
      <c r="UOQ2372" s="14"/>
      <c r="UOR2372" s="14"/>
      <c r="UOS2372" s="14"/>
      <c r="UOT2372" s="14"/>
      <c r="UOU2372" s="14"/>
      <c r="UOV2372" s="14"/>
      <c r="UOW2372" s="14"/>
      <c r="UOX2372" s="14"/>
      <c r="UOY2372" s="14"/>
      <c r="UOZ2372" s="14"/>
      <c r="UPA2372" s="14"/>
      <c r="UPB2372" s="14"/>
      <c r="UPC2372" s="14"/>
      <c r="UPD2372" s="14"/>
      <c r="UPE2372" s="14"/>
      <c r="UPF2372" s="14"/>
      <c r="UPG2372" s="14"/>
      <c r="UPH2372" s="14"/>
      <c r="UPI2372" s="14"/>
      <c r="UPJ2372" s="14"/>
      <c r="UPK2372" s="14"/>
      <c r="UPL2372" s="14"/>
      <c r="UPM2372" s="14"/>
      <c r="UPN2372" s="14"/>
      <c r="UPO2372" s="14"/>
      <c r="UPP2372" s="14"/>
      <c r="UPQ2372" s="14"/>
      <c r="UPR2372" s="14"/>
      <c r="UPS2372" s="14"/>
      <c r="UPT2372" s="14"/>
      <c r="UPU2372" s="14"/>
      <c r="UPV2372" s="14"/>
      <c r="UPW2372" s="14"/>
      <c r="UPX2372" s="14"/>
      <c r="UPY2372" s="14"/>
      <c r="UPZ2372" s="14"/>
      <c r="UQA2372" s="14"/>
      <c r="UQB2372" s="14"/>
      <c r="UQC2372" s="14"/>
      <c r="UQD2372" s="14"/>
      <c r="UQE2372" s="14"/>
      <c r="UQF2372" s="14"/>
      <c r="UQG2372" s="14"/>
      <c r="UQH2372" s="14"/>
      <c r="UQI2372" s="14"/>
      <c r="UQJ2372" s="14"/>
      <c r="UQK2372" s="14"/>
      <c r="UQL2372" s="14"/>
      <c r="UQM2372" s="14"/>
      <c r="UQN2372" s="14"/>
      <c r="UQO2372" s="14"/>
      <c r="UQP2372" s="14"/>
      <c r="UQQ2372" s="14"/>
      <c r="UQR2372" s="14"/>
      <c r="UQS2372" s="14"/>
      <c r="UQT2372" s="14"/>
      <c r="UQU2372" s="14"/>
      <c r="UQV2372" s="14"/>
      <c r="UQW2372" s="14"/>
      <c r="UQX2372" s="14"/>
      <c r="UQY2372" s="14"/>
      <c r="UQZ2372" s="14"/>
      <c r="URA2372" s="14"/>
      <c r="URB2372" s="14"/>
      <c r="URC2372" s="14"/>
      <c r="URD2372" s="14"/>
      <c r="URE2372" s="14"/>
      <c r="URF2372" s="14"/>
      <c r="URG2372" s="14"/>
      <c r="URH2372" s="14"/>
      <c r="URI2372" s="14"/>
      <c r="URJ2372" s="14"/>
      <c r="URK2372" s="14"/>
      <c r="URL2372" s="14"/>
      <c r="URM2372" s="14"/>
      <c r="URN2372" s="14"/>
      <c r="URO2372" s="14"/>
      <c r="URP2372" s="14"/>
      <c r="URQ2372" s="14"/>
      <c r="URR2372" s="14"/>
      <c r="URS2372" s="14"/>
      <c r="URT2372" s="14"/>
      <c r="URU2372" s="14"/>
      <c r="URV2372" s="14"/>
      <c r="URW2372" s="14"/>
      <c r="URX2372" s="14"/>
      <c r="URY2372" s="14"/>
      <c r="URZ2372" s="14"/>
      <c r="USA2372" s="14"/>
      <c r="USB2372" s="14"/>
      <c r="USC2372" s="14"/>
      <c r="USD2372" s="14"/>
      <c r="USE2372" s="14"/>
      <c r="USF2372" s="14"/>
      <c r="USG2372" s="14"/>
      <c r="USH2372" s="14"/>
      <c r="USI2372" s="14"/>
      <c r="USJ2372" s="14"/>
      <c r="USK2372" s="14"/>
      <c r="USL2372" s="14"/>
      <c r="USM2372" s="14"/>
      <c r="USN2372" s="14"/>
      <c r="USO2372" s="14"/>
      <c r="USP2372" s="14"/>
      <c r="USQ2372" s="14"/>
      <c r="USR2372" s="14"/>
      <c r="USS2372" s="14"/>
      <c r="UST2372" s="14"/>
      <c r="USU2372" s="14"/>
      <c r="USV2372" s="14"/>
      <c r="USW2372" s="14"/>
      <c r="USX2372" s="14"/>
      <c r="USY2372" s="14"/>
      <c r="USZ2372" s="14"/>
      <c r="UTA2372" s="14"/>
      <c r="UTB2372" s="14"/>
      <c r="UTC2372" s="14"/>
      <c r="UTD2372" s="14"/>
      <c r="UTE2372" s="14"/>
      <c r="UTF2372" s="14"/>
      <c r="UTG2372" s="14"/>
      <c r="UTH2372" s="14"/>
      <c r="UTI2372" s="14"/>
      <c r="UTJ2372" s="14"/>
      <c r="UTK2372" s="14"/>
      <c r="UTL2372" s="14"/>
      <c r="UTM2372" s="14"/>
      <c r="UTN2372" s="14"/>
      <c r="UTO2372" s="14"/>
      <c r="UTP2372" s="14"/>
      <c r="UTQ2372" s="14"/>
      <c r="UTR2372" s="14"/>
      <c r="UTS2372" s="14"/>
      <c r="UTT2372" s="14"/>
      <c r="UTU2372" s="14"/>
      <c r="UTV2372" s="14"/>
      <c r="UTW2372" s="14"/>
      <c r="UTX2372" s="14"/>
      <c r="UTY2372" s="14"/>
      <c r="UTZ2372" s="14"/>
      <c r="UUA2372" s="14"/>
      <c r="UUB2372" s="14"/>
      <c r="UUC2372" s="14"/>
      <c r="UUD2372" s="14"/>
      <c r="UUE2372" s="14"/>
      <c r="UUF2372" s="14"/>
      <c r="UUG2372" s="14"/>
      <c r="UUH2372" s="14"/>
      <c r="UUI2372" s="14"/>
      <c r="UUJ2372" s="14"/>
      <c r="UUK2372" s="14"/>
      <c r="UUL2372" s="14"/>
      <c r="UUM2372" s="14"/>
      <c r="UUN2372" s="14"/>
      <c r="UUO2372" s="14"/>
      <c r="UUP2372" s="14"/>
      <c r="UUQ2372" s="14"/>
      <c r="UUR2372" s="14"/>
      <c r="UUS2372" s="14"/>
      <c r="UUT2372" s="14"/>
      <c r="UUU2372" s="14"/>
      <c r="UUV2372" s="14"/>
      <c r="UUW2372" s="14"/>
      <c r="UUX2372" s="14"/>
      <c r="UUY2372" s="14"/>
      <c r="UUZ2372" s="14"/>
      <c r="UVA2372" s="14"/>
      <c r="UVB2372" s="14"/>
      <c r="UVC2372" s="14"/>
      <c r="UVD2372" s="14"/>
      <c r="UVE2372" s="14"/>
      <c r="UVF2372" s="14"/>
      <c r="UVG2372" s="14"/>
      <c r="UVH2372" s="14"/>
      <c r="UVI2372" s="14"/>
      <c r="UVJ2372" s="14"/>
      <c r="UVK2372" s="14"/>
      <c r="UVL2372" s="14"/>
      <c r="UVM2372" s="14"/>
      <c r="UVN2372" s="14"/>
      <c r="UVO2372" s="14"/>
      <c r="UVP2372" s="14"/>
      <c r="UVQ2372" s="14"/>
      <c r="UVR2372" s="14"/>
      <c r="UVS2372" s="14"/>
      <c r="UVT2372" s="14"/>
      <c r="UVU2372" s="14"/>
      <c r="UVV2372" s="14"/>
      <c r="UVW2372" s="14"/>
      <c r="UVX2372" s="14"/>
      <c r="UVY2372" s="14"/>
      <c r="UVZ2372" s="14"/>
      <c r="UWA2372" s="14"/>
      <c r="UWB2372" s="14"/>
      <c r="UWC2372" s="14"/>
      <c r="UWD2372" s="14"/>
      <c r="UWE2372" s="14"/>
      <c r="UWF2372" s="14"/>
      <c r="UWG2372" s="14"/>
      <c r="UWH2372" s="14"/>
      <c r="UWI2372" s="14"/>
      <c r="UWJ2372" s="14"/>
      <c r="UWK2372" s="14"/>
      <c r="UWL2372" s="14"/>
      <c r="UWM2372" s="14"/>
      <c r="UWN2372" s="14"/>
      <c r="UWO2372" s="14"/>
      <c r="UWP2372" s="14"/>
      <c r="UWQ2372" s="14"/>
      <c r="UWR2372" s="14"/>
      <c r="UWS2372" s="14"/>
      <c r="UWT2372" s="14"/>
      <c r="UWU2372" s="14"/>
      <c r="UWV2372" s="14"/>
      <c r="UWW2372" s="14"/>
      <c r="UWX2372" s="14"/>
      <c r="UWY2372" s="14"/>
      <c r="UWZ2372" s="14"/>
      <c r="UXA2372" s="14"/>
      <c r="UXB2372" s="14"/>
      <c r="UXC2372" s="14"/>
      <c r="UXD2372" s="14"/>
      <c r="UXE2372" s="14"/>
      <c r="UXF2372" s="14"/>
      <c r="UXG2372" s="14"/>
      <c r="UXH2372" s="14"/>
      <c r="UXI2372" s="14"/>
      <c r="UXJ2372" s="14"/>
      <c r="UXK2372" s="14"/>
      <c r="UXL2372" s="14"/>
      <c r="UXM2372" s="14"/>
      <c r="UXN2372" s="14"/>
      <c r="UXO2372" s="14"/>
      <c r="UXP2372" s="14"/>
      <c r="UXQ2372" s="14"/>
      <c r="UXR2372" s="14"/>
      <c r="UXS2372" s="14"/>
      <c r="UXT2372" s="14"/>
      <c r="UXU2372" s="14"/>
      <c r="UXV2372" s="14"/>
      <c r="UXW2372" s="14"/>
      <c r="UXX2372" s="14"/>
      <c r="UXY2372" s="14"/>
      <c r="UXZ2372" s="14"/>
      <c r="UYA2372" s="14"/>
      <c r="UYB2372" s="14"/>
      <c r="UYC2372" s="14"/>
      <c r="UYD2372" s="14"/>
      <c r="UYE2372" s="14"/>
      <c r="UYF2372" s="14"/>
      <c r="UYG2372" s="14"/>
      <c r="UYH2372" s="14"/>
      <c r="UYI2372" s="14"/>
      <c r="UYJ2372" s="14"/>
      <c r="UYK2372" s="14"/>
      <c r="UYL2372" s="14"/>
      <c r="UYM2372" s="14"/>
      <c r="UYN2372" s="14"/>
      <c r="UYO2372" s="14"/>
      <c r="UYP2372" s="14"/>
      <c r="UYQ2372" s="14"/>
      <c r="UYR2372" s="14"/>
      <c r="UYS2372" s="14"/>
      <c r="UYT2372" s="14"/>
      <c r="UYU2372" s="14"/>
      <c r="UYV2372" s="14"/>
      <c r="UYW2372" s="14"/>
      <c r="UYX2372" s="14"/>
      <c r="UYY2372" s="14"/>
      <c r="UYZ2372" s="14"/>
      <c r="UZA2372" s="14"/>
      <c r="UZB2372" s="14"/>
      <c r="UZC2372" s="14"/>
      <c r="UZD2372" s="14"/>
      <c r="UZE2372" s="14"/>
      <c r="UZF2372" s="14"/>
      <c r="UZG2372" s="14"/>
      <c r="UZH2372" s="14"/>
      <c r="UZI2372" s="14"/>
      <c r="UZJ2372" s="14"/>
      <c r="UZK2372" s="14"/>
      <c r="UZL2372" s="14"/>
      <c r="UZM2372" s="14"/>
      <c r="UZN2372" s="14"/>
      <c r="UZO2372" s="14"/>
      <c r="UZP2372" s="14"/>
      <c r="UZQ2372" s="14"/>
      <c r="UZR2372" s="14"/>
      <c r="UZS2372" s="14"/>
      <c r="UZT2372" s="14"/>
      <c r="UZU2372" s="14"/>
      <c r="UZV2372" s="14"/>
      <c r="UZW2372" s="14"/>
      <c r="UZX2372" s="14"/>
      <c r="UZY2372" s="14"/>
      <c r="UZZ2372" s="14"/>
      <c r="VAA2372" s="14"/>
      <c r="VAB2372" s="14"/>
      <c r="VAC2372" s="14"/>
      <c r="VAD2372" s="14"/>
      <c r="VAE2372" s="14"/>
      <c r="VAF2372" s="14"/>
      <c r="VAG2372" s="14"/>
      <c r="VAH2372" s="14"/>
      <c r="VAI2372" s="14"/>
      <c r="VAJ2372" s="14"/>
      <c r="VAK2372" s="14"/>
      <c r="VAL2372" s="14"/>
      <c r="VAM2372" s="14"/>
      <c r="VAN2372" s="14"/>
      <c r="VAO2372" s="14"/>
      <c r="VAP2372" s="14"/>
      <c r="VAQ2372" s="14"/>
      <c r="VAR2372" s="14"/>
      <c r="VAS2372" s="14"/>
      <c r="VAT2372" s="14"/>
      <c r="VAU2372" s="14"/>
      <c r="VAV2372" s="14"/>
      <c r="VAW2372" s="14"/>
      <c r="VAX2372" s="14"/>
      <c r="VAY2372" s="14"/>
      <c r="VAZ2372" s="14"/>
      <c r="VBA2372" s="14"/>
      <c r="VBB2372" s="14"/>
      <c r="VBC2372" s="14"/>
      <c r="VBD2372" s="14"/>
      <c r="VBE2372" s="14"/>
      <c r="VBF2372" s="14"/>
      <c r="VBG2372" s="14"/>
      <c r="VBH2372" s="14"/>
      <c r="VBI2372" s="14"/>
      <c r="VBJ2372" s="14"/>
      <c r="VBK2372" s="14"/>
      <c r="VBL2372" s="14"/>
      <c r="VBM2372" s="14"/>
      <c r="VBN2372" s="14"/>
      <c r="VBO2372" s="14"/>
      <c r="VBP2372" s="14"/>
      <c r="VBQ2372" s="14"/>
      <c r="VBR2372" s="14"/>
      <c r="VBS2372" s="14"/>
      <c r="VBT2372" s="14"/>
      <c r="VBU2372" s="14"/>
      <c r="VBV2372" s="14"/>
      <c r="VBW2372" s="14"/>
      <c r="VBX2372" s="14"/>
      <c r="VBY2372" s="14"/>
      <c r="VBZ2372" s="14"/>
      <c r="VCA2372" s="14"/>
      <c r="VCB2372" s="14"/>
      <c r="VCC2372" s="14"/>
      <c r="VCD2372" s="14"/>
      <c r="VCE2372" s="14"/>
      <c r="VCF2372" s="14"/>
      <c r="VCG2372" s="14"/>
      <c r="VCH2372" s="14"/>
      <c r="VCI2372" s="14"/>
      <c r="VCJ2372" s="14"/>
      <c r="VCK2372" s="14"/>
      <c r="VCL2372" s="14"/>
      <c r="VCM2372" s="14"/>
      <c r="VCN2372" s="14"/>
      <c r="VCO2372" s="14"/>
      <c r="VCP2372" s="14"/>
      <c r="VCQ2372" s="14"/>
      <c r="VCR2372" s="14"/>
      <c r="VCS2372" s="14"/>
      <c r="VCT2372" s="14"/>
      <c r="VCU2372" s="14"/>
      <c r="VCV2372" s="14"/>
      <c r="VCW2372" s="14"/>
      <c r="VCX2372" s="14"/>
      <c r="VCY2372" s="14"/>
      <c r="VCZ2372" s="14"/>
      <c r="VDA2372" s="14"/>
      <c r="VDB2372" s="14"/>
      <c r="VDC2372" s="14"/>
      <c r="VDD2372" s="14"/>
      <c r="VDE2372" s="14"/>
      <c r="VDF2372" s="14"/>
      <c r="VDG2372" s="14"/>
      <c r="VDH2372" s="14"/>
      <c r="VDI2372" s="14"/>
      <c r="VDJ2372" s="14"/>
      <c r="VDK2372" s="14"/>
      <c r="VDL2372" s="14"/>
      <c r="VDM2372" s="14"/>
      <c r="VDN2372" s="14"/>
      <c r="VDO2372" s="14"/>
      <c r="VDP2372" s="14"/>
      <c r="VDQ2372" s="14"/>
      <c r="VDR2372" s="14"/>
      <c r="VDS2372" s="14"/>
      <c r="VDT2372" s="14"/>
      <c r="VDU2372" s="14"/>
      <c r="VDV2372" s="14"/>
      <c r="VDW2372" s="14"/>
      <c r="VDX2372" s="14"/>
      <c r="VDY2372" s="14"/>
      <c r="VDZ2372" s="14"/>
      <c r="VEA2372" s="14"/>
      <c r="VEB2372" s="14"/>
      <c r="VEC2372" s="14"/>
      <c r="VED2372" s="14"/>
      <c r="VEE2372" s="14"/>
      <c r="VEF2372" s="14"/>
      <c r="VEG2372" s="14"/>
      <c r="VEH2372" s="14"/>
      <c r="VEI2372" s="14"/>
      <c r="VEJ2372" s="14"/>
      <c r="VEK2372" s="14"/>
      <c r="VEL2372" s="14"/>
      <c r="VEM2372" s="14"/>
      <c r="VEN2372" s="14"/>
      <c r="VEO2372" s="14"/>
      <c r="VEP2372" s="14"/>
      <c r="VEQ2372" s="14"/>
      <c r="VER2372" s="14"/>
      <c r="VES2372" s="14"/>
      <c r="VET2372" s="14"/>
      <c r="VEU2372" s="14"/>
      <c r="VEV2372" s="14"/>
      <c r="VEW2372" s="14"/>
      <c r="VEX2372" s="14"/>
      <c r="VEY2372" s="14"/>
      <c r="VEZ2372" s="14"/>
      <c r="VFA2372" s="14"/>
      <c r="VFB2372" s="14"/>
      <c r="VFC2372" s="14"/>
      <c r="VFD2372" s="14"/>
      <c r="VFE2372" s="14"/>
      <c r="VFF2372" s="14"/>
      <c r="VFG2372" s="14"/>
      <c r="VFH2372" s="14"/>
      <c r="VFI2372" s="14"/>
      <c r="VFJ2372" s="14"/>
      <c r="VFK2372" s="14"/>
      <c r="VFL2372" s="14"/>
      <c r="VFM2372" s="14"/>
      <c r="VFN2372" s="14"/>
      <c r="VFO2372" s="14"/>
      <c r="VFP2372" s="14"/>
      <c r="VFQ2372" s="14"/>
      <c r="VFR2372" s="14"/>
      <c r="VFS2372" s="14"/>
      <c r="VFT2372" s="14"/>
      <c r="VFU2372" s="14"/>
      <c r="VFV2372" s="14"/>
      <c r="VFW2372" s="14"/>
      <c r="VFX2372" s="14"/>
      <c r="VFY2372" s="14"/>
      <c r="VFZ2372" s="14"/>
      <c r="VGA2372" s="14"/>
      <c r="VGB2372" s="14"/>
      <c r="VGC2372" s="14"/>
      <c r="VGD2372" s="14"/>
      <c r="VGE2372" s="14"/>
      <c r="VGF2372" s="14"/>
      <c r="VGG2372" s="14"/>
      <c r="VGH2372" s="14"/>
      <c r="VGI2372" s="14"/>
      <c r="VGJ2372" s="14"/>
      <c r="VGK2372" s="14"/>
      <c r="VGL2372" s="14"/>
      <c r="VGM2372" s="14"/>
      <c r="VGN2372" s="14"/>
      <c r="VGO2372" s="14"/>
      <c r="VGP2372" s="14"/>
      <c r="VGQ2372" s="14"/>
      <c r="VGR2372" s="14"/>
      <c r="VGS2372" s="14"/>
      <c r="VGT2372" s="14"/>
      <c r="VGU2372" s="14"/>
      <c r="VGV2372" s="14"/>
      <c r="VGW2372" s="14"/>
      <c r="VGX2372" s="14"/>
      <c r="VGY2372" s="14"/>
      <c r="VGZ2372" s="14"/>
      <c r="VHA2372" s="14"/>
      <c r="VHB2372" s="14"/>
      <c r="VHC2372" s="14"/>
      <c r="VHD2372" s="14"/>
      <c r="VHE2372" s="14"/>
      <c r="VHF2372" s="14"/>
      <c r="VHG2372" s="14"/>
      <c r="VHH2372" s="14"/>
      <c r="VHI2372" s="14"/>
      <c r="VHJ2372" s="14"/>
      <c r="VHK2372" s="14"/>
      <c r="VHL2372" s="14"/>
      <c r="VHM2372" s="14"/>
      <c r="VHN2372" s="14"/>
      <c r="VHO2372" s="14"/>
      <c r="VHP2372" s="14"/>
      <c r="VHQ2372" s="14"/>
      <c r="VHR2372" s="14"/>
      <c r="VHS2372" s="14"/>
      <c r="VHT2372" s="14"/>
      <c r="VHU2372" s="14"/>
      <c r="VHV2372" s="14"/>
      <c r="VHW2372" s="14"/>
      <c r="VHX2372" s="14"/>
      <c r="VHY2372" s="14"/>
      <c r="VHZ2372" s="14"/>
      <c r="VIA2372" s="14"/>
      <c r="VIB2372" s="14"/>
      <c r="VIC2372" s="14"/>
      <c r="VID2372" s="14"/>
      <c r="VIE2372" s="14"/>
      <c r="VIF2372" s="14"/>
      <c r="VIG2372" s="14"/>
      <c r="VIH2372" s="14"/>
      <c r="VII2372" s="14"/>
      <c r="VIJ2372" s="14"/>
      <c r="VIK2372" s="14"/>
      <c r="VIL2372" s="14"/>
      <c r="VIM2372" s="14"/>
      <c r="VIN2372" s="14"/>
      <c r="VIO2372" s="14"/>
      <c r="VIP2372" s="14"/>
      <c r="VIQ2372" s="14"/>
      <c r="VIR2372" s="14"/>
      <c r="VIS2372" s="14"/>
      <c r="VIT2372" s="14"/>
      <c r="VIU2372" s="14"/>
      <c r="VIV2372" s="14"/>
      <c r="VIW2372" s="14"/>
      <c r="VIX2372" s="14"/>
      <c r="VIY2372" s="14"/>
      <c r="VIZ2372" s="14"/>
      <c r="VJA2372" s="14"/>
      <c r="VJB2372" s="14"/>
      <c r="VJC2372" s="14"/>
      <c r="VJD2372" s="14"/>
      <c r="VJE2372" s="14"/>
      <c r="VJF2372" s="14"/>
      <c r="VJG2372" s="14"/>
      <c r="VJH2372" s="14"/>
      <c r="VJI2372" s="14"/>
      <c r="VJJ2372" s="14"/>
      <c r="VJK2372" s="14"/>
      <c r="VJL2372" s="14"/>
      <c r="VJM2372" s="14"/>
      <c r="VJN2372" s="14"/>
      <c r="VJO2372" s="14"/>
      <c r="VJP2372" s="14"/>
      <c r="VJQ2372" s="14"/>
      <c r="VJR2372" s="14"/>
      <c r="VJS2372" s="14"/>
      <c r="VJT2372" s="14"/>
      <c r="VJU2372" s="14"/>
      <c r="VJV2372" s="14"/>
      <c r="VJW2372" s="14"/>
      <c r="VJX2372" s="14"/>
      <c r="VJY2372" s="14"/>
      <c r="VJZ2372" s="14"/>
      <c r="VKA2372" s="14"/>
      <c r="VKB2372" s="14"/>
      <c r="VKC2372" s="14"/>
      <c r="VKD2372" s="14"/>
      <c r="VKE2372" s="14"/>
      <c r="VKF2372" s="14"/>
      <c r="VKG2372" s="14"/>
      <c r="VKH2372" s="14"/>
      <c r="VKI2372" s="14"/>
      <c r="VKJ2372" s="14"/>
      <c r="VKK2372" s="14"/>
      <c r="VKL2372" s="14"/>
      <c r="VKM2372" s="14"/>
      <c r="VKN2372" s="14"/>
      <c r="VKO2372" s="14"/>
      <c r="VKP2372" s="14"/>
      <c r="VKQ2372" s="14"/>
      <c r="VKR2372" s="14"/>
      <c r="VKS2372" s="14"/>
      <c r="VKT2372" s="14"/>
      <c r="VKU2372" s="14"/>
      <c r="VKV2372" s="14"/>
      <c r="VKW2372" s="14"/>
      <c r="VKX2372" s="14"/>
      <c r="VKY2372" s="14"/>
      <c r="VKZ2372" s="14"/>
      <c r="VLA2372" s="14"/>
      <c r="VLB2372" s="14"/>
      <c r="VLC2372" s="14"/>
      <c r="VLD2372" s="14"/>
      <c r="VLE2372" s="14"/>
      <c r="VLF2372" s="14"/>
      <c r="VLG2372" s="14"/>
      <c r="VLH2372" s="14"/>
      <c r="VLI2372" s="14"/>
      <c r="VLJ2372" s="14"/>
      <c r="VLK2372" s="14"/>
      <c r="VLL2372" s="14"/>
      <c r="VLM2372" s="14"/>
      <c r="VLN2372" s="14"/>
      <c r="VLO2372" s="14"/>
      <c r="VLP2372" s="14"/>
      <c r="VLQ2372" s="14"/>
      <c r="VLR2372" s="14"/>
      <c r="VLS2372" s="14"/>
      <c r="VLT2372" s="14"/>
      <c r="VLU2372" s="14"/>
      <c r="VLV2372" s="14"/>
      <c r="VLW2372" s="14"/>
      <c r="VLX2372" s="14"/>
      <c r="VLY2372" s="14"/>
      <c r="VLZ2372" s="14"/>
      <c r="VMA2372" s="14"/>
      <c r="VMB2372" s="14"/>
      <c r="VMC2372" s="14"/>
      <c r="VMD2372" s="14"/>
      <c r="VME2372" s="14"/>
      <c r="VMF2372" s="14"/>
      <c r="VMG2372" s="14"/>
      <c r="VMH2372" s="14"/>
      <c r="VMI2372" s="14"/>
      <c r="VMJ2372" s="14"/>
      <c r="VMK2372" s="14"/>
      <c r="VML2372" s="14"/>
      <c r="VMM2372" s="14"/>
      <c r="VMN2372" s="14"/>
      <c r="VMO2372" s="14"/>
      <c r="VMP2372" s="14"/>
      <c r="VMQ2372" s="14"/>
      <c r="VMR2372" s="14"/>
      <c r="VMS2372" s="14"/>
      <c r="VMT2372" s="14"/>
      <c r="VMU2372" s="14"/>
      <c r="VMV2372" s="14"/>
      <c r="VMW2372" s="14"/>
      <c r="VMX2372" s="14"/>
      <c r="VMY2372" s="14"/>
      <c r="VMZ2372" s="14"/>
      <c r="VNA2372" s="14"/>
      <c r="VNB2372" s="14"/>
      <c r="VNC2372" s="14"/>
      <c r="VND2372" s="14"/>
      <c r="VNE2372" s="14"/>
      <c r="VNF2372" s="14"/>
      <c r="VNG2372" s="14"/>
      <c r="VNH2372" s="14"/>
      <c r="VNI2372" s="14"/>
      <c r="VNJ2372" s="14"/>
      <c r="VNK2372" s="14"/>
      <c r="VNL2372" s="14"/>
      <c r="VNM2372" s="14"/>
      <c r="VNN2372" s="14"/>
      <c r="VNO2372" s="14"/>
      <c r="VNP2372" s="14"/>
      <c r="VNQ2372" s="14"/>
      <c r="VNR2372" s="14"/>
      <c r="VNS2372" s="14"/>
      <c r="VNT2372" s="14"/>
      <c r="VNU2372" s="14"/>
      <c r="VNV2372" s="14"/>
      <c r="VNW2372" s="14"/>
      <c r="VNX2372" s="14"/>
      <c r="VNY2372" s="14"/>
      <c r="VNZ2372" s="14"/>
      <c r="VOA2372" s="14"/>
      <c r="VOB2372" s="14"/>
      <c r="VOC2372" s="14"/>
      <c r="VOD2372" s="14"/>
      <c r="VOE2372" s="14"/>
      <c r="VOF2372" s="14"/>
      <c r="VOG2372" s="14"/>
      <c r="VOH2372" s="14"/>
      <c r="VOI2372" s="14"/>
      <c r="VOJ2372" s="14"/>
      <c r="VOK2372" s="14"/>
      <c r="VOL2372" s="14"/>
      <c r="VOM2372" s="14"/>
      <c r="VON2372" s="14"/>
      <c r="VOO2372" s="14"/>
      <c r="VOP2372" s="14"/>
      <c r="VOQ2372" s="14"/>
      <c r="VOR2372" s="14"/>
      <c r="VOS2372" s="14"/>
      <c r="VOT2372" s="14"/>
      <c r="VOU2372" s="14"/>
      <c r="VOV2372" s="14"/>
      <c r="VOW2372" s="14"/>
      <c r="VOX2372" s="14"/>
      <c r="VOY2372" s="14"/>
      <c r="VOZ2372" s="14"/>
      <c r="VPA2372" s="14"/>
      <c r="VPB2372" s="14"/>
      <c r="VPC2372" s="14"/>
      <c r="VPD2372" s="14"/>
      <c r="VPE2372" s="14"/>
      <c r="VPF2372" s="14"/>
      <c r="VPG2372" s="14"/>
      <c r="VPH2372" s="14"/>
      <c r="VPI2372" s="14"/>
      <c r="VPJ2372" s="14"/>
      <c r="VPK2372" s="14"/>
      <c r="VPL2372" s="14"/>
      <c r="VPM2372" s="14"/>
      <c r="VPN2372" s="14"/>
      <c r="VPO2372" s="14"/>
      <c r="VPP2372" s="14"/>
      <c r="VPQ2372" s="14"/>
      <c r="VPR2372" s="14"/>
      <c r="VPS2372" s="14"/>
      <c r="VPT2372" s="14"/>
      <c r="VPU2372" s="14"/>
      <c r="VPV2372" s="14"/>
      <c r="VPW2372" s="14"/>
      <c r="VPX2372" s="14"/>
      <c r="VPY2372" s="14"/>
      <c r="VPZ2372" s="14"/>
      <c r="VQA2372" s="14"/>
      <c r="VQB2372" s="14"/>
      <c r="VQC2372" s="14"/>
      <c r="VQD2372" s="14"/>
      <c r="VQE2372" s="14"/>
      <c r="VQF2372" s="14"/>
      <c r="VQG2372" s="14"/>
      <c r="VQH2372" s="14"/>
      <c r="VQI2372" s="14"/>
      <c r="VQJ2372" s="14"/>
      <c r="VQK2372" s="14"/>
      <c r="VQL2372" s="14"/>
      <c r="VQM2372" s="14"/>
      <c r="VQN2372" s="14"/>
      <c r="VQO2372" s="14"/>
      <c r="VQP2372" s="14"/>
      <c r="VQQ2372" s="14"/>
      <c r="VQR2372" s="14"/>
      <c r="VQS2372" s="14"/>
      <c r="VQT2372" s="14"/>
      <c r="VQU2372" s="14"/>
      <c r="VQV2372" s="14"/>
      <c r="VQW2372" s="14"/>
      <c r="VQX2372" s="14"/>
      <c r="VQY2372" s="14"/>
      <c r="VQZ2372" s="14"/>
      <c r="VRA2372" s="14"/>
      <c r="VRB2372" s="14"/>
      <c r="VRC2372" s="14"/>
      <c r="VRD2372" s="14"/>
      <c r="VRE2372" s="14"/>
      <c r="VRF2372" s="14"/>
      <c r="VRG2372" s="14"/>
      <c r="VRH2372" s="14"/>
      <c r="VRI2372" s="14"/>
      <c r="VRJ2372" s="14"/>
      <c r="VRK2372" s="14"/>
      <c r="VRL2372" s="14"/>
      <c r="VRM2372" s="14"/>
      <c r="VRN2372" s="14"/>
      <c r="VRO2372" s="14"/>
      <c r="VRP2372" s="14"/>
      <c r="VRQ2372" s="14"/>
      <c r="VRR2372" s="14"/>
      <c r="VRS2372" s="14"/>
      <c r="VRT2372" s="14"/>
      <c r="VRU2372" s="14"/>
      <c r="VRV2372" s="14"/>
      <c r="VRW2372" s="14"/>
      <c r="VRX2372" s="14"/>
      <c r="VRY2372" s="14"/>
      <c r="VRZ2372" s="14"/>
      <c r="VSA2372" s="14"/>
      <c r="VSB2372" s="14"/>
      <c r="VSC2372" s="14"/>
      <c r="VSD2372" s="14"/>
      <c r="VSE2372" s="14"/>
      <c r="VSF2372" s="14"/>
      <c r="VSG2372" s="14"/>
      <c r="VSH2372" s="14"/>
      <c r="VSI2372" s="14"/>
      <c r="VSJ2372" s="14"/>
      <c r="VSK2372" s="14"/>
      <c r="VSL2372" s="14"/>
      <c r="VSM2372" s="14"/>
      <c r="VSN2372" s="14"/>
      <c r="VSO2372" s="14"/>
      <c r="VSP2372" s="14"/>
      <c r="VSQ2372" s="14"/>
      <c r="VSR2372" s="14"/>
      <c r="VSS2372" s="14"/>
      <c r="VST2372" s="14"/>
      <c r="VSU2372" s="14"/>
      <c r="VSV2372" s="14"/>
      <c r="VSW2372" s="14"/>
      <c r="VSX2372" s="14"/>
      <c r="VSY2372" s="14"/>
      <c r="VSZ2372" s="14"/>
      <c r="VTA2372" s="14"/>
      <c r="VTB2372" s="14"/>
      <c r="VTC2372" s="14"/>
      <c r="VTD2372" s="14"/>
      <c r="VTE2372" s="14"/>
      <c r="VTF2372" s="14"/>
      <c r="VTG2372" s="14"/>
      <c r="VTH2372" s="14"/>
      <c r="VTI2372" s="14"/>
      <c r="VTJ2372" s="14"/>
      <c r="VTK2372" s="14"/>
      <c r="VTL2372" s="14"/>
      <c r="VTM2372" s="14"/>
      <c r="VTN2372" s="14"/>
      <c r="VTO2372" s="14"/>
      <c r="VTP2372" s="14"/>
      <c r="VTQ2372" s="14"/>
      <c r="VTR2372" s="14"/>
      <c r="VTS2372" s="14"/>
      <c r="VTT2372" s="14"/>
      <c r="VTU2372" s="14"/>
      <c r="VTV2372" s="14"/>
      <c r="VTW2372" s="14"/>
      <c r="VTX2372" s="14"/>
      <c r="VTY2372" s="14"/>
      <c r="VTZ2372" s="14"/>
      <c r="VUA2372" s="14"/>
      <c r="VUB2372" s="14"/>
      <c r="VUC2372" s="14"/>
      <c r="VUD2372" s="14"/>
      <c r="VUE2372" s="14"/>
      <c r="VUF2372" s="14"/>
      <c r="VUG2372" s="14"/>
      <c r="VUH2372" s="14"/>
      <c r="VUI2372" s="14"/>
      <c r="VUJ2372" s="14"/>
      <c r="VUK2372" s="14"/>
      <c r="VUL2372" s="14"/>
      <c r="VUM2372" s="14"/>
      <c r="VUN2372" s="14"/>
      <c r="VUO2372" s="14"/>
      <c r="VUP2372" s="14"/>
      <c r="VUQ2372" s="14"/>
      <c r="VUR2372" s="14"/>
      <c r="VUS2372" s="14"/>
      <c r="VUT2372" s="14"/>
      <c r="VUU2372" s="14"/>
      <c r="VUV2372" s="14"/>
      <c r="VUW2372" s="14"/>
      <c r="VUX2372" s="14"/>
      <c r="VUY2372" s="14"/>
      <c r="VUZ2372" s="14"/>
      <c r="VVA2372" s="14"/>
      <c r="VVB2372" s="14"/>
      <c r="VVC2372" s="14"/>
      <c r="VVD2372" s="14"/>
      <c r="VVE2372" s="14"/>
      <c r="VVF2372" s="14"/>
      <c r="VVG2372" s="14"/>
      <c r="VVH2372" s="14"/>
      <c r="VVI2372" s="14"/>
      <c r="VVJ2372" s="14"/>
      <c r="VVK2372" s="14"/>
      <c r="VVL2372" s="14"/>
      <c r="VVM2372" s="14"/>
      <c r="VVN2372" s="14"/>
      <c r="VVO2372" s="14"/>
      <c r="VVP2372" s="14"/>
      <c r="VVQ2372" s="14"/>
      <c r="VVR2372" s="14"/>
      <c r="VVS2372" s="14"/>
      <c r="VVT2372" s="14"/>
      <c r="VVU2372" s="14"/>
      <c r="VVV2372" s="14"/>
      <c r="VVW2372" s="14"/>
      <c r="VVX2372" s="14"/>
      <c r="VVY2372" s="14"/>
      <c r="VVZ2372" s="14"/>
      <c r="VWA2372" s="14"/>
      <c r="VWB2372" s="14"/>
      <c r="VWC2372" s="14"/>
      <c r="VWD2372" s="14"/>
      <c r="VWE2372" s="14"/>
      <c r="VWF2372" s="14"/>
      <c r="VWG2372" s="14"/>
      <c r="VWH2372" s="14"/>
      <c r="VWI2372" s="14"/>
      <c r="VWJ2372" s="14"/>
      <c r="VWK2372" s="14"/>
      <c r="VWL2372" s="14"/>
      <c r="VWM2372" s="14"/>
      <c r="VWN2372" s="14"/>
      <c r="VWO2372" s="14"/>
      <c r="VWP2372" s="14"/>
      <c r="VWQ2372" s="14"/>
      <c r="VWR2372" s="14"/>
      <c r="VWS2372" s="14"/>
      <c r="VWT2372" s="14"/>
      <c r="VWU2372" s="14"/>
      <c r="VWV2372" s="14"/>
      <c r="VWW2372" s="14"/>
      <c r="VWX2372" s="14"/>
      <c r="VWY2372" s="14"/>
      <c r="VWZ2372" s="14"/>
      <c r="VXA2372" s="14"/>
      <c r="VXB2372" s="14"/>
      <c r="VXC2372" s="14"/>
      <c r="VXD2372" s="14"/>
      <c r="VXE2372" s="14"/>
      <c r="VXF2372" s="14"/>
      <c r="VXG2372" s="14"/>
      <c r="VXH2372" s="14"/>
      <c r="VXI2372" s="14"/>
      <c r="VXJ2372" s="14"/>
      <c r="VXK2372" s="14"/>
      <c r="VXL2372" s="14"/>
      <c r="VXM2372" s="14"/>
      <c r="VXN2372" s="14"/>
      <c r="VXO2372" s="14"/>
      <c r="VXP2372" s="14"/>
      <c r="VXQ2372" s="14"/>
      <c r="VXR2372" s="14"/>
      <c r="VXS2372" s="14"/>
      <c r="VXT2372" s="14"/>
      <c r="VXU2372" s="14"/>
      <c r="VXV2372" s="14"/>
      <c r="VXW2372" s="14"/>
      <c r="VXX2372" s="14"/>
      <c r="VXY2372" s="14"/>
      <c r="VXZ2372" s="14"/>
      <c r="VYA2372" s="14"/>
      <c r="VYB2372" s="14"/>
      <c r="VYC2372" s="14"/>
      <c r="VYD2372" s="14"/>
      <c r="VYE2372" s="14"/>
      <c r="VYF2372" s="14"/>
      <c r="VYG2372" s="14"/>
      <c r="VYH2372" s="14"/>
      <c r="VYI2372" s="14"/>
      <c r="VYJ2372" s="14"/>
      <c r="VYK2372" s="14"/>
      <c r="VYL2372" s="14"/>
      <c r="VYM2372" s="14"/>
      <c r="VYN2372" s="14"/>
      <c r="VYO2372" s="14"/>
      <c r="VYP2372" s="14"/>
      <c r="VYQ2372" s="14"/>
      <c r="VYR2372" s="14"/>
      <c r="VYS2372" s="14"/>
      <c r="VYT2372" s="14"/>
      <c r="VYU2372" s="14"/>
      <c r="VYV2372" s="14"/>
      <c r="VYW2372" s="14"/>
      <c r="VYX2372" s="14"/>
      <c r="VYY2372" s="14"/>
      <c r="VYZ2372" s="14"/>
      <c r="VZA2372" s="14"/>
      <c r="VZB2372" s="14"/>
      <c r="VZC2372" s="14"/>
      <c r="VZD2372" s="14"/>
      <c r="VZE2372" s="14"/>
      <c r="VZF2372" s="14"/>
      <c r="VZG2372" s="14"/>
      <c r="VZH2372" s="14"/>
      <c r="VZI2372" s="14"/>
      <c r="VZJ2372" s="14"/>
      <c r="VZK2372" s="14"/>
      <c r="VZL2372" s="14"/>
      <c r="VZM2372" s="14"/>
      <c r="VZN2372" s="14"/>
      <c r="VZO2372" s="14"/>
      <c r="VZP2372" s="14"/>
      <c r="VZQ2372" s="14"/>
      <c r="VZR2372" s="14"/>
      <c r="VZS2372" s="14"/>
      <c r="VZT2372" s="14"/>
      <c r="VZU2372" s="14"/>
      <c r="VZV2372" s="14"/>
      <c r="VZW2372" s="14"/>
      <c r="VZX2372" s="14"/>
      <c r="VZY2372" s="14"/>
      <c r="VZZ2372" s="14"/>
      <c r="WAA2372" s="14"/>
      <c r="WAB2372" s="14"/>
      <c r="WAC2372" s="14"/>
      <c r="WAD2372" s="14"/>
      <c r="WAE2372" s="14"/>
      <c r="WAF2372" s="14"/>
      <c r="WAG2372" s="14"/>
      <c r="WAH2372" s="14"/>
      <c r="WAI2372" s="14"/>
      <c r="WAJ2372" s="14"/>
      <c r="WAK2372" s="14"/>
      <c r="WAL2372" s="14"/>
      <c r="WAM2372" s="14"/>
      <c r="WAN2372" s="14"/>
      <c r="WAO2372" s="14"/>
      <c r="WAP2372" s="14"/>
      <c r="WAQ2372" s="14"/>
      <c r="WAR2372" s="14"/>
      <c r="WAS2372" s="14"/>
      <c r="WAT2372" s="14"/>
      <c r="WAU2372" s="14"/>
      <c r="WAV2372" s="14"/>
      <c r="WAW2372" s="14"/>
      <c r="WAX2372" s="14"/>
      <c r="WAY2372" s="14"/>
      <c r="WAZ2372" s="14"/>
      <c r="WBA2372" s="14"/>
      <c r="WBB2372" s="14"/>
      <c r="WBC2372" s="14"/>
      <c r="WBD2372" s="14"/>
      <c r="WBE2372" s="14"/>
      <c r="WBF2372" s="14"/>
      <c r="WBG2372" s="14"/>
      <c r="WBH2372" s="14"/>
      <c r="WBI2372" s="14"/>
      <c r="WBJ2372" s="14"/>
      <c r="WBK2372" s="14"/>
      <c r="WBL2372" s="14"/>
      <c r="WBM2372" s="14"/>
      <c r="WBN2372" s="14"/>
      <c r="WBO2372" s="14"/>
      <c r="WBP2372" s="14"/>
      <c r="WBQ2372" s="14"/>
      <c r="WBR2372" s="14"/>
      <c r="WBS2372" s="14"/>
      <c r="WBT2372" s="14"/>
      <c r="WBU2372" s="14"/>
      <c r="WBV2372" s="14"/>
      <c r="WBW2372" s="14"/>
      <c r="WBX2372" s="14"/>
      <c r="WBY2372" s="14"/>
      <c r="WBZ2372" s="14"/>
      <c r="WCA2372" s="14"/>
      <c r="WCB2372" s="14"/>
      <c r="WCC2372" s="14"/>
      <c r="WCD2372" s="14"/>
      <c r="WCE2372" s="14"/>
      <c r="WCF2372" s="14"/>
      <c r="WCG2372" s="14"/>
      <c r="WCH2372" s="14"/>
      <c r="WCI2372" s="14"/>
      <c r="WCJ2372" s="14"/>
      <c r="WCK2372" s="14"/>
      <c r="WCL2372" s="14"/>
      <c r="WCM2372" s="14"/>
      <c r="WCN2372" s="14"/>
      <c r="WCO2372" s="14"/>
      <c r="WCP2372" s="14"/>
      <c r="WCQ2372" s="14"/>
      <c r="WCR2372" s="14"/>
      <c r="WCS2372" s="14"/>
      <c r="WCT2372" s="14"/>
      <c r="WCU2372" s="14"/>
      <c r="WCV2372" s="14"/>
      <c r="WCW2372" s="14"/>
      <c r="WCX2372" s="14"/>
      <c r="WCY2372" s="14"/>
      <c r="WCZ2372" s="14"/>
      <c r="WDA2372" s="14"/>
      <c r="WDB2372" s="14"/>
      <c r="WDC2372" s="14"/>
      <c r="WDD2372" s="14"/>
      <c r="WDE2372" s="14"/>
      <c r="WDF2372" s="14"/>
      <c r="WDG2372" s="14"/>
      <c r="WDH2372" s="14"/>
      <c r="WDI2372" s="14"/>
      <c r="WDJ2372" s="14"/>
      <c r="WDK2372" s="14"/>
      <c r="WDL2372" s="14"/>
      <c r="WDM2372" s="14"/>
      <c r="WDN2372" s="14"/>
      <c r="WDO2372" s="14"/>
      <c r="WDP2372" s="14"/>
      <c r="WDQ2372" s="14"/>
      <c r="WDR2372" s="14"/>
      <c r="WDS2372" s="14"/>
      <c r="WDT2372" s="14"/>
      <c r="WDU2372" s="14"/>
      <c r="WDV2372" s="14"/>
      <c r="WDW2372" s="14"/>
      <c r="WDX2372" s="14"/>
      <c r="WDY2372" s="14"/>
      <c r="WDZ2372" s="14"/>
      <c r="WEA2372" s="14"/>
      <c r="WEB2372" s="14"/>
      <c r="WEC2372" s="14"/>
      <c r="WED2372" s="14"/>
      <c r="WEE2372" s="14"/>
      <c r="WEF2372" s="14"/>
      <c r="WEG2372" s="14"/>
      <c r="WEH2372" s="14"/>
      <c r="WEI2372" s="14"/>
      <c r="WEJ2372" s="14"/>
      <c r="WEK2372" s="14"/>
      <c r="WEL2372" s="14"/>
      <c r="WEM2372" s="14"/>
      <c r="WEN2372" s="14"/>
      <c r="WEO2372" s="14"/>
      <c r="WEP2372" s="14"/>
      <c r="WEQ2372" s="14"/>
      <c r="WER2372" s="14"/>
      <c r="WES2372" s="14"/>
      <c r="WET2372" s="14"/>
      <c r="WEU2372" s="14"/>
      <c r="WEV2372" s="14"/>
      <c r="WEW2372" s="14"/>
      <c r="WEX2372" s="14"/>
      <c r="WEY2372" s="14"/>
      <c r="WEZ2372" s="14"/>
      <c r="WFA2372" s="14"/>
      <c r="WFB2372" s="14"/>
      <c r="WFC2372" s="14"/>
      <c r="WFD2372" s="14"/>
      <c r="WFE2372" s="14"/>
      <c r="WFF2372" s="14"/>
      <c r="WFG2372" s="14"/>
      <c r="WFH2372" s="14"/>
      <c r="WFI2372" s="14"/>
      <c r="WFJ2372" s="14"/>
      <c r="WFK2372" s="14"/>
      <c r="WFL2372" s="14"/>
      <c r="WFM2372" s="14"/>
      <c r="WFN2372" s="14"/>
      <c r="WFO2372" s="14"/>
      <c r="WFP2372" s="14"/>
      <c r="WFQ2372" s="14"/>
      <c r="WFR2372" s="14"/>
      <c r="WFS2372" s="14"/>
      <c r="WFT2372" s="14"/>
      <c r="WFU2372" s="14"/>
      <c r="WFV2372" s="14"/>
      <c r="WFW2372" s="14"/>
      <c r="WFX2372" s="14"/>
      <c r="WFY2372" s="14"/>
      <c r="WFZ2372" s="14"/>
      <c r="WGA2372" s="14"/>
      <c r="WGB2372" s="14"/>
      <c r="WGC2372" s="14"/>
      <c r="WGD2372" s="14"/>
      <c r="WGE2372" s="14"/>
      <c r="WGF2372" s="14"/>
      <c r="WGG2372" s="14"/>
      <c r="WGH2372" s="14"/>
      <c r="WGI2372" s="14"/>
      <c r="WGJ2372" s="14"/>
      <c r="WGK2372" s="14"/>
      <c r="WGL2372" s="14"/>
      <c r="WGM2372" s="14"/>
      <c r="WGN2372" s="14"/>
      <c r="WGO2372" s="14"/>
      <c r="WGP2372" s="14"/>
      <c r="WGQ2372" s="14"/>
      <c r="WGR2372" s="14"/>
      <c r="WGS2372" s="14"/>
      <c r="WGT2372" s="14"/>
      <c r="WGU2372" s="14"/>
      <c r="WGV2372" s="14"/>
      <c r="WGW2372" s="14"/>
      <c r="WGX2372" s="14"/>
      <c r="WGY2372" s="14"/>
      <c r="WGZ2372" s="14"/>
      <c r="WHA2372" s="14"/>
      <c r="WHB2372" s="14"/>
      <c r="WHC2372" s="14"/>
      <c r="WHD2372" s="14"/>
      <c r="WHE2372" s="14"/>
      <c r="WHF2372" s="14"/>
      <c r="WHG2372" s="14"/>
      <c r="WHH2372" s="14"/>
      <c r="WHI2372" s="14"/>
      <c r="WHJ2372" s="14"/>
      <c r="WHK2372" s="14"/>
      <c r="WHL2372" s="14"/>
      <c r="WHM2372" s="14"/>
      <c r="WHN2372" s="14"/>
      <c r="WHO2372" s="14"/>
      <c r="WHP2372" s="14"/>
      <c r="WHQ2372" s="14"/>
      <c r="WHR2372" s="14"/>
      <c r="WHS2372" s="14"/>
      <c r="WHT2372" s="14"/>
      <c r="WHU2372" s="14"/>
      <c r="WHV2372" s="14"/>
      <c r="WHW2372" s="14"/>
      <c r="WHX2372" s="14"/>
      <c r="WHY2372" s="14"/>
      <c r="WHZ2372" s="14"/>
      <c r="WIA2372" s="14"/>
      <c r="WIB2372" s="14"/>
      <c r="WIC2372" s="14"/>
      <c r="WID2372" s="14"/>
      <c r="WIE2372" s="14"/>
      <c r="WIF2372" s="14"/>
      <c r="WIG2372" s="14"/>
      <c r="WIH2372" s="14"/>
      <c r="WII2372" s="14"/>
      <c r="WIJ2372" s="14"/>
      <c r="WIK2372" s="14"/>
      <c r="WIL2372" s="14"/>
      <c r="WIM2372" s="14"/>
      <c r="WIN2372" s="14"/>
      <c r="WIO2372" s="14"/>
      <c r="WIP2372" s="14"/>
      <c r="WIQ2372" s="14"/>
      <c r="WIR2372" s="14"/>
      <c r="WIS2372" s="14"/>
      <c r="WIT2372" s="14"/>
      <c r="WIU2372" s="14"/>
      <c r="WIV2372" s="14"/>
      <c r="WIW2372" s="14"/>
      <c r="WIX2372" s="14"/>
      <c r="WIY2372" s="14"/>
      <c r="WIZ2372" s="14"/>
      <c r="WJA2372" s="14"/>
      <c r="WJB2372" s="14"/>
      <c r="WJC2372" s="14"/>
      <c r="WJD2372" s="14"/>
      <c r="WJE2372" s="14"/>
      <c r="WJF2372" s="14"/>
      <c r="WJG2372" s="14"/>
      <c r="WJH2372" s="14"/>
      <c r="WJI2372" s="14"/>
      <c r="WJJ2372" s="14"/>
      <c r="WJK2372" s="14"/>
      <c r="WJL2372" s="14"/>
      <c r="WJM2372" s="14"/>
      <c r="WJN2372" s="14"/>
      <c r="WJO2372" s="14"/>
      <c r="WJP2372" s="14"/>
      <c r="WJQ2372" s="14"/>
      <c r="WJR2372" s="14"/>
      <c r="WJS2372" s="14"/>
      <c r="WJT2372" s="14"/>
      <c r="WJU2372" s="14"/>
      <c r="WJV2372" s="14"/>
      <c r="WJW2372" s="14"/>
      <c r="WJX2372" s="14"/>
      <c r="WJY2372" s="14"/>
      <c r="WJZ2372" s="14"/>
      <c r="WKA2372" s="14"/>
      <c r="WKB2372" s="14"/>
      <c r="WKC2372" s="14"/>
      <c r="WKD2372" s="14"/>
      <c r="WKE2372" s="14"/>
      <c r="WKF2372" s="14"/>
      <c r="WKG2372" s="14"/>
      <c r="WKH2372" s="14"/>
      <c r="WKI2372" s="14"/>
      <c r="WKJ2372" s="14"/>
      <c r="WKK2372" s="14"/>
      <c r="WKL2372" s="14"/>
      <c r="WKM2372" s="14"/>
      <c r="WKN2372" s="14"/>
      <c r="WKO2372" s="14"/>
      <c r="WKP2372" s="14"/>
      <c r="WKQ2372" s="14"/>
      <c r="WKR2372" s="14"/>
      <c r="WKS2372" s="14"/>
      <c r="WKT2372" s="14"/>
      <c r="WKU2372" s="14"/>
      <c r="WKV2372" s="14"/>
      <c r="WKW2372" s="14"/>
      <c r="WKX2372" s="14"/>
      <c r="WKY2372" s="14"/>
      <c r="WKZ2372" s="14"/>
      <c r="WLA2372" s="14"/>
      <c r="WLB2372" s="14"/>
      <c r="WLC2372" s="14"/>
      <c r="WLD2372" s="14"/>
      <c r="WLE2372" s="14"/>
      <c r="WLF2372" s="14"/>
      <c r="WLG2372" s="14"/>
      <c r="WLH2372" s="14"/>
      <c r="WLI2372" s="14"/>
      <c r="WLJ2372" s="14"/>
      <c r="WLK2372" s="14"/>
      <c r="WLL2372" s="14"/>
      <c r="WLM2372" s="14"/>
      <c r="WLN2372" s="14"/>
      <c r="WLO2372" s="14"/>
      <c r="WLP2372" s="14"/>
      <c r="WLQ2372" s="14"/>
      <c r="WLR2372" s="14"/>
      <c r="WLS2372" s="14"/>
      <c r="WLT2372" s="14"/>
      <c r="WLU2372" s="14"/>
      <c r="WLV2372" s="14"/>
      <c r="WLW2372" s="14"/>
      <c r="WLX2372" s="14"/>
      <c r="WLY2372" s="14"/>
      <c r="WLZ2372" s="14"/>
      <c r="WMA2372" s="14"/>
      <c r="WMB2372" s="14"/>
      <c r="WMC2372" s="14"/>
      <c r="WMD2372" s="14"/>
      <c r="WME2372" s="14"/>
      <c r="WMF2372" s="14"/>
      <c r="WMG2372" s="14"/>
      <c r="WMH2372" s="14"/>
      <c r="WMI2372" s="14"/>
      <c r="WMJ2372" s="14"/>
      <c r="WMK2372" s="14"/>
      <c r="WML2372" s="14"/>
      <c r="WMM2372" s="14"/>
      <c r="WMN2372" s="14"/>
      <c r="WMO2372" s="14"/>
      <c r="WMP2372" s="14"/>
      <c r="WMQ2372" s="14"/>
      <c r="WMR2372" s="14"/>
      <c r="WMS2372" s="14"/>
      <c r="WMT2372" s="14"/>
      <c r="WMU2372" s="14"/>
      <c r="WMV2372" s="14"/>
      <c r="WMW2372" s="14"/>
      <c r="WMX2372" s="14"/>
      <c r="WMY2372" s="14"/>
      <c r="WMZ2372" s="14"/>
      <c r="WNA2372" s="14"/>
      <c r="WNB2372" s="14"/>
      <c r="WNC2372" s="14"/>
      <c r="WND2372" s="14"/>
      <c r="WNE2372" s="14"/>
      <c r="WNF2372" s="14"/>
      <c r="WNG2372" s="14"/>
      <c r="WNH2372" s="14"/>
      <c r="WNI2372" s="14"/>
      <c r="WNJ2372" s="14"/>
      <c r="WNK2372" s="14"/>
      <c r="WNL2372" s="14"/>
      <c r="WNM2372" s="14"/>
      <c r="WNN2372" s="14"/>
      <c r="WNO2372" s="14"/>
      <c r="WNP2372" s="14"/>
      <c r="WNQ2372" s="14"/>
      <c r="WNR2372" s="14"/>
      <c r="WNS2372" s="14"/>
      <c r="WNT2372" s="14"/>
      <c r="WNU2372" s="14"/>
      <c r="WNV2372" s="14"/>
      <c r="WNW2372" s="14"/>
      <c r="WNX2372" s="14"/>
      <c r="WNY2372" s="14"/>
      <c r="WNZ2372" s="14"/>
      <c r="WOA2372" s="14"/>
      <c r="WOB2372" s="14"/>
      <c r="WOC2372" s="14"/>
      <c r="WOD2372" s="14"/>
      <c r="WOE2372" s="14"/>
      <c r="WOF2372" s="14"/>
      <c r="WOG2372" s="14"/>
      <c r="WOH2372" s="14"/>
      <c r="WOI2372" s="14"/>
      <c r="WOJ2372" s="14"/>
      <c r="WOK2372" s="14"/>
      <c r="WOL2372" s="14"/>
      <c r="WOM2372" s="14"/>
      <c r="WON2372" s="14"/>
      <c r="WOO2372" s="14"/>
      <c r="WOP2372" s="14"/>
      <c r="WOQ2372" s="14"/>
      <c r="WOR2372" s="14"/>
      <c r="WOS2372" s="14"/>
      <c r="WOT2372" s="14"/>
      <c r="WOU2372" s="14"/>
      <c r="WOV2372" s="14"/>
      <c r="WOW2372" s="14"/>
      <c r="WOX2372" s="14"/>
      <c r="WOY2372" s="14"/>
      <c r="WOZ2372" s="14"/>
      <c r="WPA2372" s="14"/>
      <c r="WPB2372" s="14"/>
      <c r="WPC2372" s="14"/>
      <c r="WPD2372" s="14"/>
      <c r="WPE2372" s="14"/>
      <c r="WPF2372" s="14"/>
      <c r="WPG2372" s="14"/>
      <c r="WPH2372" s="14"/>
      <c r="WPI2372" s="14"/>
      <c r="WPJ2372" s="14"/>
      <c r="WPK2372" s="14"/>
      <c r="WPL2372" s="14"/>
      <c r="WPM2372" s="14"/>
      <c r="WPN2372" s="14"/>
      <c r="WPO2372" s="14"/>
      <c r="WPP2372" s="14"/>
      <c r="WPQ2372" s="14"/>
      <c r="WPR2372" s="14"/>
      <c r="WPS2372" s="14"/>
      <c r="WPT2372" s="14"/>
      <c r="WPU2372" s="14"/>
      <c r="WPV2372" s="14"/>
      <c r="WPW2372" s="14"/>
      <c r="WPX2372" s="14"/>
      <c r="WPY2372" s="14"/>
      <c r="WPZ2372" s="14"/>
      <c r="WQA2372" s="14"/>
      <c r="WQB2372" s="14"/>
      <c r="WQC2372" s="14"/>
      <c r="WQD2372" s="14"/>
      <c r="WQE2372" s="14"/>
      <c r="WQF2372" s="14"/>
      <c r="WQG2372" s="14"/>
      <c r="WQH2372" s="14"/>
      <c r="WQI2372" s="14"/>
      <c r="WQJ2372" s="14"/>
      <c r="WQK2372" s="14"/>
      <c r="WQL2372" s="14"/>
      <c r="WQM2372" s="14"/>
      <c r="WQN2372" s="14"/>
      <c r="WQO2372" s="14"/>
      <c r="WQP2372" s="14"/>
      <c r="WQQ2372" s="14"/>
      <c r="WQR2372" s="14"/>
      <c r="WQS2372" s="14"/>
      <c r="WQT2372" s="14"/>
      <c r="WQU2372" s="14"/>
      <c r="WQV2372" s="14"/>
      <c r="WQW2372" s="14"/>
      <c r="WQX2372" s="14"/>
      <c r="WQY2372" s="14"/>
      <c r="WQZ2372" s="14"/>
      <c r="WRA2372" s="14"/>
      <c r="WRB2372" s="14"/>
      <c r="WRC2372" s="14"/>
      <c r="WRD2372" s="14"/>
      <c r="WRE2372" s="14"/>
      <c r="WRF2372" s="14"/>
      <c r="WRG2372" s="14"/>
      <c r="WRH2372" s="14"/>
      <c r="WRI2372" s="14"/>
      <c r="WRJ2372" s="14"/>
      <c r="WRK2372" s="14"/>
      <c r="WRL2372" s="14"/>
      <c r="WRM2372" s="14"/>
      <c r="WRN2372" s="14"/>
      <c r="WRO2372" s="14"/>
      <c r="WRP2372" s="14"/>
      <c r="WRQ2372" s="14"/>
      <c r="WRR2372" s="14"/>
      <c r="WRS2372" s="14"/>
      <c r="WRT2372" s="14"/>
      <c r="WRU2372" s="14"/>
      <c r="WRV2372" s="14"/>
      <c r="WRW2372" s="14"/>
      <c r="WRX2372" s="14"/>
      <c r="WRY2372" s="14"/>
      <c r="WRZ2372" s="14"/>
      <c r="WSA2372" s="14"/>
      <c r="WSB2372" s="14"/>
      <c r="WSC2372" s="14"/>
      <c r="WSD2372" s="14"/>
      <c r="WSE2372" s="14"/>
      <c r="WSF2372" s="14"/>
      <c r="WSG2372" s="14"/>
      <c r="WSH2372" s="14"/>
      <c r="WSI2372" s="14"/>
      <c r="WSJ2372" s="14"/>
      <c r="WSK2372" s="14"/>
      <c r="WSL2372" s="14"/>
      <c r="WSM2372" s="14"/>
      <c r="WSN2372" s="14"/>
      <c r="WSO2372" s="14"/>
      <c r="WSP2372" s="14"/>
      <c r="WSQ2372" s="14"/>
      <c r="WSR2372" s="14"/>
      <c r="WSS2372" s="14"/>
      <c r="WST2372" s="14"/>
      <c r="WSU2372" s="14"/>
      <c r="WSV2372" s="14"/>
      <c r="WSW2372" s="14"/>
      <c r="WSX2372" s="14"/>
      <c r="WSY2372" s="14"/>
      <c r="WSZ2372" s="14"/>
      <c r="WTA2372" s="14"/>
      <c r="WTB2372" s="14"/>
      <c r="WTC2372" s="14"/>
      <c r="WTD2372" s="14"/>
      <c r="WTE2372" s="14"/>
      <c r="WTF2372" s="14"/>
      <c r="WTG2372" s="14"/>
      <c r="WTH2372" s="14"/>
      <c r="WTI2372" s="14"/>
      <c r="WTJ2372" s="14"/>
      <c r="WTK2372" s="14"/>
      <c r="WTL2372" s="14"/>
      <c r="WTM2372" s="14"/>
      <c r="WTN2372" s="14"/>
      <c r="WTO2372" s="14"/>
      <c r="WTP2372" s="14"/>
      <c r="WTQ2372" s="14"/>
      <c r="WTR2372" s="14"/>
      <c r="WTS2372" s="14"/>
      <c r="WTT2372" s="14"/>
      <c r="WTU2372" s="14"/>
      <c r="WTV2372" s="14"/>
      <c r="WTW2372" s="14"/>
      <c r="WTX2372" s="14"/>
      <c r="WTY2372" s="14"/>
      <c r="WTZ2372" s="14"/>
      <c r="WUA2372" s="14"/>
      <c r="WUB2372" s="14"/>
      <c r="WUC2372" s="14"/>
      <c r="WUD2372" s="14"/>
      <c r="WUE2372" s="14"/>
      <c r="WUF2372" s="14"/>
      <c r="WUG2372" s="14"/>
      <c r="WUH2372" s="14"/>
      <c r="WUI2372" s="14"/>
      <c r="WUJ2372" s="14"/>
      <c r="WUK2372" s="14"/>
      <c r="WUL2372" s="14"/>
      <c r="WUM2372" s="14"/>
      <c r="WUN2372" s="14"/>
      <c r="WUO2372" s="14"/>
      <c r="WUP2372" s="14"/>
      <c r="WUQ2372" s="14"/>
      <c r="WUR2372" s="14"/>
      <c r="WUS2372" s="14"/>
      <c r="WUT2372" s="14"/>
      <c r="WUU2372" s="14"/>
      <c r="WUV2372" s="14"/>
      <c r="WUW2372" s="14"/>
      <c r="WUX2372" s="14"/>
      <c r="WUY2372" s="14"/>
      <c r="WUZ2372" s="14"/>
      <c r="WVA2372" s="14"/>
      <c r="WVB2372" s="14"/>
      <c r="WVC2372" s="14"/>
      <c r="WVD2372" s="14"/>
      <c r="WVE2372" s="14"/>
      <c r="WVF2372" s="14"/>
      <c r="WVG2372" s="14"/>
      <c r="WVH2372" s="14"/>
      <c r="WVI2372" s="14"/>
      <c r="WVJ2372" s="14"/>
      <c r="WVK2372" s="14"/>
      <c r="WVL2372" s="14"/>
      <c r="WVM2372" s="14"/>
      <c r="WVN2372" s="14"/>
      <c r="WVO2372" s="14"/>
      <c r="WVP2372" s="14"/>
      <c r="WVQ2372" s="14"/>
      <c r="WVR2372" s="14"/>
      <c r="WVS2372" s="14"/>
      <c r="WVT2372" s="14"/>
      <c r="WVU2372" s="14"/>
      <c r="WVV2372" s="14"/>
      <c r="WVW2372" s="14"/>
      <c r="WVX2372" s="14"/>
      <c r="WVY2372" s="14"/>
      <c r="WVZ2372" s="14"/>
      <c r="WWA2372" s="14"/>
      <c r="WWB2372" s="14"/>
      <c r="WWC2372" s="14"/>
      <c r="WWD2372" s="14"/>
      <c r="WWE2372" s="14"/>
      <c r="WWF2372" s="14"/>
      <c r="WWG2372" s="14"/>
      <c r="WWH2372" s="14"/>
      <c r="WWI2372" s="14"/>
      <c r="WWJ2372" s="14"/>
      <c r="WWK2372" s="14"/>
      <c r="WWL2372" s="14"/>
      <c r="WWM2372" s="14"/>
      <c r="WWN2372" s="14"/>
      <c r="WWO2372" s="14"/>
      <c r="WWP2372" s="14"/>
      <c r="WWQ2372" s="14"/>
      <c r="WWR2372" s="14"/>
      <c r="WWS2372" s="14"/>
      <c r="WWT2372" s="14"/>
      <c r="WWU2372" s="14"/>
      <c r="WWV2372" s="14"/>
      <c r="WWW2372" s="14"/>
      <c r="WWX2372" s="14"/>
      <c r="WWY2372" s="14"/>
      <c r="WWZ2372" s="14"/>
      <c r="WXA2372" s="14"/>
      <c r="WXB2372" s="14"/>
      <c r="WXC2372" s="14"/>
      <c r="WXD2372" s="14"/>
      <c r="WXE2372" s="14"/>
      <c r="WXF2372" s="14"/>
      <c r="WXG2372" s="14"/>
      <c r="WXH2372" s="14"/>
      <c r="WXI2372" s="14"/>
      <c r="WXJ2372" s="14"/>
      <c r="WXK2372" s="14"/>
      <c r="WXL2372" s="14"/>
      <c r="WXM2372" s="14"/>
      <c r="WXN2372" s="14"/>
      <c r="WXO2372" s="14"/>
      <c r="WXP2372" s="14"/>
      <c r="WXQ2372" s="14"/>
      <c r="WXR2372" s="14"/>
      <c r="WXS2372" s="14"/>
      <c r="WXT2372" s="14"/>
      <c r="WXU2372" s="14"/>
      <c r="WXV2372" s="14"/>
      <c r="WXW2372" s="14"/>
      <c r="WXX2372" s="14"/>
      <c r="WXY2372" s="14"/>
      <c r="WXZ2372" s="14"/>
      <c r="WYA2372" s="14"/>
      <c r="WYB2372" s="14"/>
      <c r="WYC2372" s="14"/>
      <c r="WYD2372" s="14"/>
      <c r="WYE2372" s="14"/>
      <c r="WYF2372" s="14"/>
      <c r="WYG2372" s="14"/>
      <c r="WYH2372" s="14"/>
      <c r="WYI2372" s="14"/>
      <c r="WYJ2372" s="14"/>
      <c r="WYK2372" s="14"/>
      <c r="WYL2372" s="14"/>
      <c r="WYM2372" s="14"/>
      <c r="WYN2372" s="14"/>
      <c r="WYO2372" s="14"/>
      <c r="WYP2372" s="14"/>
      <c r="WYQ2372" s="14"/>
      <c r="WYR2372" s="14"/>
      <c r="WYS2372" s="14"/>
      <c r="WYT2372" s="14"/>
      <c r="WYU2372" s="14"/>
      <c r="WYV2372" s="14"/>
      <c r="WYW2372" s="14"/>
      <c r="WYX2372" s="14"/>
      <c r="WYY2372" s="14"/>
      <c r="WYZ2372" s="14"/>
      <c r="WZA2372" s="14"/>
      <c r="WZB2372" s="14"/>
      <c r="WZC2372" s="14"/>
      <c r="WZD2372" s="14"/>
      <c r="WZE2372" s="14"/>
      <c r="WZF2372" s="14"/>
      <c r="WZG2372" s="14"/>
      <c r="WZH2372" s="14"/>
      <c r="WZI2372" s="14"/>
      <c r="WZJ2372" s="14"/>
      <c r="WZK2372" s="14"/>
      <c r="WZL2372" s="14"/>
      <c r="WZM2372" s="14"/>
      <c r="WZN2372" s="14"/>
      <c r="WZO2372" s="14"/>
      <c r="WZP2372" s="14"/>
      <c r="WZQ2372" s="14"/>
      <c r="WZR2372" s="14"/>
      <c r="WZS2372" s="14"/>
      <c r="WZT2372" s="14"/>
      <c r="WZU2372" s="14"/>
      <c r="WZV2372" s="14"/>
      <c r="WZW2372" s="14"/>
      <c r="WZX2372" s="14"/>
      <c r="WZY2372" s="14"/>
      <c r="WZZ2372" s="14"/>
      <c r="XAA2372" s="14"/>
      <c r="XAB2372" s="14"/>
      <c r="XAC2372" s="14"/>
      <c r="XAD2372" s="14"/>
      <c r="XAE2372" s="14"/>
      <c r="XAF2372" s="14"/>
      <c r="XAG2372" s="14"/>
      <c r="XAH2372" s="14"/>
      <c r="XAI2372" s="14"/>
      <c r="XAJ2372" s="14"/>
      <c r="XAK2372" s="14"/>
      <c r="XAL2372" s="14"/>
      <c r="XAM2372" s="14"/>
      <c r="XAN2372" s="14"/>
      <c r="XAO2372" s="14"/>
      <c r="XAP2372" s="14"/>
      <c r="XAQ2372" s="14"/>
      <c r="XAR2372" s="14"/>
      <c r="XAS2372" s="14"/>
      <c r="XAT2372" s="14"/>
      <c r="XAU2372" s="14"/>
      <c r="XAV2372" s="14"/>
      <c r="XAW2372" s="14"/>
      <c r="XAX2372" s="14"/>
      <c r="XAY2372" s="14"/>
      <c r="XAZ2372" s="14"/>
      <c r="XBA2372" s="14"/>
      <c r="XBB2372" s="14"/>
      <c r="XBC2372" s="14"/>
      <c r="XBD2372" s="14"/>
      <c r="XBE2372" s="14"/>
      <c r="XBF2372" s="14"/>
      <c r="XBG2372" s="14"/>
      <c r="XBH2372" s="14"/>
      <c r="XBI2372" s="14"/>
      <c r="XBJ2372" s="14"/>
      <c r="XBK2372" s="14"/>
      <c r="XBL2372" s="14"/>
      <c r="XBM2372" s="14"/>
      <c r="XBN2372" s="14"/>
      <c r="XBO2372" s="14"/>
      <c r="XBP2372" s="14"/>
      <c r="XBQ2372" s="14"/>
      <c r="XBR2372" s="14"/>
      <c r="XBS2372" s="14"/>
      <c r="XBT2372" s="14"/>
      <c r="XBU2372" s="14"/>
      <c r="XBV2372" s="14"/>
      <c r="XBW2372" s="14"/>
      <c r="XBX2372" s="14"/>
      <c r="XBY2372" s="14"/>
      <c r="XBZ2372" s="14"/>
      <c r="XCA2372" s="14"/>
      <c r="XCB2372" s="14"/>
      <c r="XCC2372" s="14"/>
      <c r="XCD2372" s="14"/>
      <c r="XCE2372" s="14"/>
      <c r="XCF2372" s="14"/>
      <c r="XCG2372" s="14"/>
      <c r="XCH2372" s="14"/>
      <c r="XCI2372" s="14"/>
      <c r="XCJ2372" s="14"/>
      <c r="XCK2372" s="14"/>
      <c r="XCL2372" s="14"/>
      <c r="XCM2372" s="14"/>
      <c r="XCN2372" s="14"/>
      <c r="XCO2372" s="14"/>
      <c r="XCP2372" s="14"/>
      <c r="XCQ2372" s="14"/>
      <c r="XCR2372" s="14"/>
      <c r="XCS2372" s="14"/>
      <c r="XCT2372" s="14"/>
      <c r="XCU2372" s="14"/>
      <c r="XCV2372" s="14"/>
      <c r="XCW2372" s="14"/>
      <c r="XCX2372" s="14"/>
      <c r="XCY2372" s="14"/>
      <c r="XCZ2372" s="14"/>
      <c r="XDA2372" s="14"/>
      <c r="XDB2372" s="14"/>
      <c r="XDC2372" s="14"/>
      <c r="XDD2372" s="14"/>
      <c r="XDE2372" s="14"/>
      <c r="XDF2372" s="14"/>
      <c r="XDG2372" s="14"/>
      <c r="XDH2372" s="14"/>
      <c r="XDI2372" s="14"/>
      <c r="XDJ2372" s="14"/>
      <c r="XDK2372" s="14"/>
      <c r="XDL2372" s="14"/>
      <c r="XDM2372" s="14"/>
      <c r="XDN2372" s="14"/>
      <c r="XDO2372" s="14"/>
      <c r="XDP2372" s="14"/>
      <c r="XDQ2372" s="14"/>
      <c r="XDR2372" s="14"/>
      <c r="XDS2372" s="14"/>
      <c r="XDT2372" s="14"/>
      <c r="XDU2372" s="14"/>
      <c r="XDV2372" s="14"/>
      <c r="XDW2372" s="14"/>
      <c r="XDX2372" s="14"/>
      <c r="XDY2372" s="14"/>
      <c r="XDZ2372" s="14"/>
      <c r="XEA2372" s="14"/>
      <c r="XEB2372" s="14"/>
      <c r="XEC2372" s="14"/>
      <c r="XED2372" s="14"/>
      <c r="XEE2372" s="14"/>
      <c r="XEF2372" s="14"/>
      <c r="XEG2372" s="14"/>
      <c r="XEH2372" s="14"/>
      <c r="XEI2372" s="14"/>
      <c r="XEJ2372" s="14"/>
      <c r="XEK2372" s="14"/>
      <c r="XEL2372" s="14"/>
      <c r="XEM2372" s="14"/>
      <c r="XEN2372" s="14"/>
      <c r="XEO2372" s="14"/>
      <c r="XEP2372" s="14"/>
      <c r="XEQ2372" s="14"/>
      <c r="XER2372" s="14"/>
      <c r="XES2372" s="14"/>
      <c r="XET2372" s="14"/>
      <c r="XEU2372" s="14"/>
      <c r="XEV2372" s="14"/>
      <c r="XEW2372" s="14"/>
      <c r="XEX2372" s="14"/>
      <c r="XEY2372" s="14"/>
      <c r="XEZ2372" s="14"/>
      <c r="XFA2372" s="14"/>
      <c r="XFB2372" s="14"/>
    </row>
    <row r="2373" spans="1:16382" ht="22.5" customHeight="1" x14ac:dyDescent="0.25">
      <c r="A2373" s="68" t="str">
        <f t="shared" si="602"/>
        <v>2266.</v>
      </c>
      <c r="B2373" s="25">
        <v>4339</v>
      </c>
      <c r="C2373" s="36" t="s">
        <v>2995</v>
      </c>
      <c r="D2373" s="25">
        <v>1969</v>
      </c>
      <c r="E2373" s="111" t="s">
        <v>2932</v>
      </c>
      <c r="F2373" s="68" t="s">
        <v>2934</v>
      </c>
      <c r="G2373" s="25">
        <v>5</v>
      </c>
      <c r="H2373" s="25">
        <v>8</v>
      </c>
      <c r="I2373" s="179">
        <v>6996.8</v>
      </c>
      <c r="J2373" s="144">
        <v>6363.9</v>
      </c>
      <c r="K2373" s="179">
        <v>5124.3</v>
      </c>
      <c r="L2373" s="120">
        <v>238</v>
      </c>
      <c r="M2373" s="179">
        <f>R2373+T2373+V2373+X2373+Z2373+AB2373+AE2373+AF2373</f>
        <v>3794082</v>
      </c>
      <c r="N2373" s="144"/>
      <c r="O2373" s="142"/>
      <c r="P2373" s="144"/>
      <c r="Q2373" s="144">
        <f>M2373</f>
        <v>3794082</v>
      </c>
      <c r="R2373" s="144"/>
      <c r="S2373" s="30"/>
      <c r="T2373" s="144"/>
      <c r="U2373" s="144"/>
      <c r="V2373" s="144"/>
      <c r="W2373" s="144"/>
      <c r="X2373" s="144"/>
      <c r="Y2373" s="144">
        <v>2448</v>
      </c>
      <c r="Z2373" s="144">
        <v>3794082</v>
      </c>
      <c r="AA2373" s="144"/>
      <c r="AB2373" s="144"/>
      <c r="AC2373" s="144"/>
      <c r="AD2373" s="144"/>
      <c r="AE2373" s="144"/>
      <c r="AF2373" s="144"/>
      <c r="AG2373" s="324">
        <v>2025</v>
      </c>
      <c r="AH2373" s="128"/>
      <c r="AI2373" s="134"/>
      <c r="AJ2373" s="134"/>
      <c r="AK2373" s="141">
        <f t="shared" si="591"/>
        <v>2266</v>
      </c>
      <c r="AL2373" s="35" t="s">
        <v>153</v>
      </c>
      <c r="AM2373" s="141" t="str">
        <f t="shared" si="592"/>
        <v>2266.</v>
      </c>
      <c r="AN2373" s="147"/>
      <c r="AO2373" s="35"/>
      <c r="AP2373" s="16"/>
    </row>
    <row r="2374" spans="1:16382" ht="22.5" customHeight="1" x14ac:dyDescent="0.25">
      <c r="A2374" s="68" t="str">
        <f t="shared" si="602"/>
        <v>2267.</v>
      </c>
      <c r="B2374" s="120">
        <v>5345</v>
      </c>
      <c r="C2374" s="36" t="s">
        <v>1810</v>
      </c>
      <c r="D2374" s="25">
        <v>1966</v>
      </c>
      <c r="E2374" s="111" t="s">
        <v>2932</v>
      </c>
      <c r="F2374" s="68" t="s">
        <v>2933</v>
      </c>
      <c r="G2374" s="25">
        <v>5</v>
      </c>
      <c r="H2374" s="25">
        <v>5</v>
      </c>
      <c r="I2374" s="144">
        <v>3542.7</v>
      </c>
      <c r="J2374" s="144">
        <v>3544.3</v>
      </c>
      <c r="K2374" s="144">
        <v>3544.3</v>
      </c>
      <c r="L2374" s="30">
        <v>184</v>
      </c>
      <c r="M2374" s="179">
        <f t="shared" ref="M2374:M2375" si="603">R2374+T2374+V2374+X2374+Z2374+AB2374+AE2374+AF2374</f>
        <v>6193567</v>
      </c>
      <c r="N2374" s="144"/>
      <c r="O2374" s="142"/>
      <c r="P2374" s="144"/>
      <c r="Q2374" s="144">
        <f t="shared" ref="Q2374:Q2375" si="604">M2374</f>
        <v>6193567</v>
      </c>
      <c r="R2374" s="144">
        <v>1712942</v>
      </c>
      <c r="S2374" s="30"/>
      <c r="T2374" s="144"/>
      <c r="U2374" s="144"/>
      <c r="V2374" s="144"/>
      <c r="W2374" s="144"/>
      <c r="X2374" s="144"/>
      <c r="Y2374" s="144">
        <v>3125</v>
      </c>
      <c r="Z2374" s="144">
        <f>Y2374*1421</f>
        <v>4440625</v>
      </c>
      <c r="AA2374" s="144"/>
      <c r="AB2374" s="144"/>
      <c r="AC2374" s="323"/>
      <c r="AD2374" s="323"/>
      <c r="AE2374" s="144"/>
      <c r="AF2374" s="144">
        <v>40000</v>
      </c>
      <c r="AG2374" s="324">
        <v>2025</v>
      </c>
      <c r="AH2374" s="135"/>
      <c r="AI2374" s="148"/>
      <c r="AJ2374" s="148"/>
      <c r="AK2374" s="141">
        <f t="shared" si="591"/>
        <v>2267</v>
      </c>
      <c r="AL2374" s="35" t="s">
        <v>153</v>
      </c>
      <c r="AM2374" s="141" t="str">
        <f t="shared" si="592"/>
        <v>2267.</v>
      </c>
      <c r="AN2374" s="147"/>
      <c r="AO2374" s="35"/>
      <c r="AP2374" s="16"/>
    </row>
    <row r="2375" spans="1:16382" ht="22.5" customHeight="1" x14ac:dyDescent="0.25">
      <c r="A2375" s="68" t="str">
        <f t="shared" si="602"/>
        <v>2268.</v>
      </c>
      <c r="B2375" s="25">
        <v>5245</v>
      </c>
      <c r="C2375" s="36" t="s">
        <v>2306</v>
      </c>
      <c r="D2375" s="25">
        <v>1990</v>
      </c>
      <c r="E2375" s="111" t="s">
        <v>2932</v>
      </c>
      <c r="F2375" s="68" t="s">
        <v>2934</v>
      </c>
      <c r="G2375" s="25">
        <v>6</v>
      </c>
      <c r="H2375" s="25">
        <v>1</v>
      </c>
      <c r="I2375" s="179">
        <v>2372.6999999999998</v>
      </c>
      <c r="J2375" s="144">
        <v>1364.7</v>
      </c>
      <c r="K2375" s="179">
        <v>1364.7</v>
      </c>
      <c r="L2375" s="120">
        <v>89</v>
      </c>
      <c r="M2375" s="179">
        <f t="shared" si="603"/>
        <v>971614.29999999993</v>
      </c>
      <c r="N2375" s="144"/>
      <c r="O2375" s="142"/>
      <c r="P2375" s="144"/>
      <c r="Q2375" s="144">
        <f t="shared" si="604"/>
        <v>971614.29999999993</v>
      </c>
      <c r="R2375" s="144">
        <v>824475.84</v>
      </c>
      <c r="S2375" s="30"/>
      <c r="T2375" s="144"/>
      <c r="U2375" s="144"/>
      <c r="V2375" s="144"/>
      <c r="W2375" s="144"/>
      <c r="X2375" s="144"/>
      <c r="Y2375" s="144"/>
      <c r="Z2375" s="144"/>
      <c r="AA2375" s="144"/>
      <c r="AB2375" s="144"/>
      <c r="AC2375" s="144"/>
      <c r="AD2375" s="144"/>
      <c r="AE2375" s="144"/>
      <c r="AF2375" s="144">
        <v>147138.46</v>
      </c>
      <c r="AG2375" s="324">
        <v>2025</v>
      </c>
      <c r="AH2375" s="135"/>
      <c r="AI2375" s="132"/>
      <c r="AJ2375" s="132"/>
      <c r="AK2375" s="141">
        <f t="shared" si="591"/>
        <v>2268</v>
      </c>
      <c r="AL2375" s="35" t="s">
        <v>153</v>
      </c>
      <c r="AM2375" s="141" t="str">
        <f t="shared" si="592"/>
        <v>2268.</v>
      </c>
      <c r="AN2375" s="147"/>
      <c r="AO2375" s="35"/>
      <c r="AP2375" s="16"/>
    </row>
    <row r="2376" spans="1:16382" ht="22.5" customHeight="1" x14ac:dyDescent="0.25">
      <c r="A2376" s="68" t="str">
        <f t="shared" si="602"/>
        <v>2269.</v>
      </c>
      <c r="B2376" s="25">
        <v>4736</v>
      </c>
      <c r="C2376" s="37" t="s">
        <v>1916</v>
      </c>
      <c r="D2376" s="25">
        <v>1976</v>
      </c>
      <c r="E2376" s="111" t="s">
        <v>2932</v>
      </c>
      <c r="F2376" s="68" t="s">
        <v>2934</v>
      </c>
      <c r="G2376" s="25">
        <v>5</v>
      </c>
      <c r="H2376" s="25">
        <v>6</v>
      </c>
      <c r="I2376" s="179">
        <v>4961.8999999999996</v>
      </c>
      <c r="J2376" s="144">
        <v>4475</v>
      </c>
      <c r="K2376" s="179">
        <v>4475</v>
      </c>
      <c r="L2376" s="120">
        <v>208</v>
      </c>
      <c r="M2376" s="179">
        <f>R2376+T2376+V2376+X2376+Z2376+AB2376+AE2376+AF2376</f>
        <v>1654500.6</v>
      </c>
      <c r="N2376" s="144"/>
      <c r="O2376" s="142"/>
      <c r="P2376" s="144"/>
      <c r="Q2376" s="144">
        <f>M2376</f>
        <v>1654500.6</v>
      </c>
      <c r="R2376" s="144">
        <v>1654500.6</v>
      </c>
      <c r="S2376" s="30"/>
      <c r="T2376" s="144"/>
      <c r="U2376" s="144"/>
      <c r="V2376" s="144"/>
      <c r="W2376" s="144"/>
      <c r="X2376" s="144"/>
      <c r="Y2376" s="144"/>
      <c r="Z2376" s="144"/>
      <c r="AA2376" s="144"/>
      <c r="AB2376" s="144"/>
      <c r="AC2376" s="144"/>
      <c r="AD2376" s="144"/>
      <c r="AE2376" s="144"/>
      <c r="AF2376" s="144"/>
      <c r="AG2376" s="324">
        <v>2025</v>
      </c>
      <c r="AH2376" s="128"/>
      <c r="AI2376" s="134"/>
      <c r="AJ2376" s="134"/>
      <c r="AK2376" s="141">
        <f t="shared" si="591"/>
        <v>2269</v>
      </c>
      <c r="AL2376" s="35" t="s">
        <v>153</v>
      </c>
      <c r="AM2376" s="141" t="str">
        <f t="shared" si="592"/>
        <v>2269.</v>
      </c>
      <c r="AN2376" s="147"/>
      <c r="AO2376" s="35"/>
      <c r="AP2376" s="16"/>
    </row>
    <row r="2377" spans="1:16382" ht="22.5" customHeight="1" x14ac:dyDescent="0.25">
      <c r="A2377" s="68" t="str">
        <f t="shared" si="602"/>
        <v>2270.</v>
      </c>
      <c r="B2377" s="68">
        <v>4266</v>
      </c>
      <c r="C2377" s="36" t="s">
        <v>3049</v>
      </c>
      <c r="D2377" s="68">
        <v>1977</v>
      </c>
      <c r="E2377" s="111" t="s">
        <v>2932</v>
      </c>
      <c r="F2377" s="68" t="s">
        <v>2933</v>
      </c>
      <c r="G2377" s="25">
        <v>5</v>
      </c>
      <c r="H2377" s="25">
        <v>4</v>
      </c>
      <c r="I2377" s="179">
        <v>3361.6</v>
      </c>
      <c r="J2377" s="179">
        <v>2298.6</v>
      </c>
      <c r="K2377" s="179">
        <v>2298.6</v>
      </c>
      <c r="L2377" s="120">
        <v>164</v>
      </c>
      <c r="M2377" s="179">
        <f>R2377+T2377+V2377+X2377+Z2377+AB2377+AE2377+AF2377</f>
        <v>1996505</v>
      </c>
      <c r="N2377" s="144"/>
      <c r="O2377" s="142"/>
      <c r="P2377" s="144"/>
      <c r="Q2377" s="144">
        <f>M2377</f>
        <v>1996505</v>
      </c>
      <c r="R2377" s="144"/>
      <c r="S2377" s="30"/>
      <c r="T2377" s="144"/>
      <c r="U2377" s="144"/>
      <c r="V2377" s="144"/>
      <c r="W2377" s="144"/>
      <c r="X2377" s="144"/>
      <c r="Y2377" s="144">
        <v>1405</v>
      </c>
      <c r="Z2377" s="144">
        <f>Y2377*1421</f>
        <v>1996505</v>
      </c>
      <c r="AA2377" s="144"/>
      <c r="AB2377" s="144"/>
      <c r="AC2377" s="144"/>
      <c r="AD2377" s="144"/>
      <c r="AE2377" s="144"/>
      <c r="AF2377" s="190"/>
      <c r="AG2377" s="324">
        <v>2025</v>
      </c>
      <c r="AH2377" s="128"/>
      <c r="AI2377" s="134"/>
      <c r="AJ2377" s="134"/>
      <c r="AK2377" s="141">
        <f t="shared" si="591"/>
        <v>2270</v>
      </c>
      <c r="AL2377" s="35" t="s">
        <v>153</v>
      </c>
      <c r="AM2377" s="141" t="str">
        <f t="shared" si="592"/>
        <v>2270.</v>
      </c>
      <c r="AN2377" s="147"/>
      <c r="AO2377" s="35"/>
      <c r="AP2377" s="16"/>
      <c r="AQ2377" s="14"/>
      <c r="AR2377" s="14"/>
      <c r="AS2377" s="14"/>
      <c r="AT2377" s="14"/>
      <c r="AU2377" s="14"/>
      <c r="AV2377" s="14"/>
      <c r="AW2377" s="14"/>
      <c r="AX2377" s="14"/>
      <c r="AY2377" s="14"/>
      <c r="AZ2377" s="14"/>
      <c r="BA2377" s="14"/>
      <c r="BB2377" s="14"/>
      <c r="BC2377" s="14"/>
      <c r="BD2377" s="14"/>
      <c r="BE2377" s="14"/>
      <c r="BF2377" s="14"/>
      <c r="BG2377" s="14"/>
      <c r="BH2377" s="14"/>
      <c r="BI2377" s="14"/>
      <c r="BJ2377" s="14"/>
      <c r="BK2377" s="14"/>
      <c r="BL2377" s="14"/>
      <c r="BM2377" s="14"/>
      <c r="BN2377" s="14"/>
      <c r="BO2377" s="14"/>
      <c r="BP2377" s="14"/>
      <c r="BQ2377" s="14"/>
      <c r="BR2377" s="14"/>
      <c r="BS2377" s="14"/>
      <c r="BT2377" s="14"/>
      <c r="BU2377" s="14"/>
      <c r="BV2377" s="14"/>
      <c r="BW2377" s="14"/>
      <c r="BX2377" s="14"/>
      <c r="BY2377" s="14"/>
      <c r="BZ2377" s="14"/>
      <c r="CA2377" s="14"/>
      <c r="CB2377" s="14"/>
      <c r="CC2377" s="14"/>
      <c r="CD2377" s="14"/>
      <c r="CE2377" s="14"/>
      <c r="CF2377" s="14"/>
      <c r="CG2377" s="14"/>
      <c r="CH2377" s="14"/>
      <c r="CI2377" s="14"/>
      <c r="CJ2377" s="14"/>
      <c r="CK2377" s="14"/>
      <c r="CL2377" s="14"/>
      <c r="CM2377" s="14"/>
      <c r="CN2377" s="14"/>
      <c r="CO2377" s="14"/>
      <c r="CP2377" s="14"/>
      <c r="CQ2377" s="14"/>
      <c r="CR2377" s="14"/>
      <c r="CS2377" s="14"/>
      <c r="CT2377" s="14"/>
      <c r="CU2377" s="14"/>
      <c r="CV2377" s="14"/>
      <c r="CW2377" s="14"/>
      <c r="CX2377" s="14"/>
      <c r="CY2377" s="14"/>
      <c r="CZ2377" s="14"/>
      <c r="DA2377" s="14"/>
      <c r="DB2377" s="14"/>
      <c r="DC2377" s="14"/>
      <c r="DD2377" s="14"/>
      <c r="DE2377" s="14"/>
      <c r="DF2377" s="14"/>
      <c r="DG2377" s="14"/>
      <c r="DH2377" s="14"/>
      <c r="DI2377" s="14"/>
      <c r="DJ2377" s="14"/>
      <c r="DK2377" s="14"/>
      <c r="DL2377" s="14"/>
      <c r="DM2377" s="14"/>
      <c r="DN2377" s="14"/>
      <c r="DO2377" s="14"/>
      <c r="DP2377" s="14"/>
      <c r="DQ2377" s="14"/>
      <c r="DR2377" s="14"/>
      <c r="DS2377" s="14"/>
      <c r="DT2377" s="14"/>
      <c r="DU2377" s="14"/>
      <c r="DV2377" s="14"/>
      <c r="DW2377" s="14"/>
      <c r="DX2377" s="14"/>
      <c r="DY2377" s="14"/>
      <c r="DZ2377" s="14"/>
      <c r="EA2377" s="14"/>
      <c r="EB2377" s="14"/>
      <c r="EC2377" s="14"/>
      <c r="ED2377" s="14"/>
      <c r="EE2377" s="14"/>
      <c r="EF2377" s="14"/>
      <c r="EG2377" s="14"/>
      <c r="EH2377" s="14"/>
      <c r="EI2377" s="14"/>
      <c r="EJ2377" s="14"/>
      <c r="EK2377" s="14"/>
      <c r="EL2377" s="14"/>
      <c r="EM2377" s="14"/>
      <c r="EN2377" s="14"/>
      <c r="EO2377" s="14"/>
      <c r="EP2377" s="14"/>
      <c r="EQ2377" s="14"/>
      <c r="ER2377" s="14"/>
      <c r="ES2377" s="14"/>
      <c r="ET2377" s="14"/>
      <c r="EU2377" s="14"/>
      <c r="EV2377" s="14"/>
      <c r="EW2377" s="14"/>
      <c r="EX2377" s="14"/>
      <c r="EY2377" s="14"/>
      <c r="EZ2377" s="14"/>
      <c r="FA2377" s="14"/>
      <c r="FB2377" s="14"/>
      <c r="FC2377" s="14"/>
      <c r="FD2377" s="14"/>
      <c r="FE2377" s="14"/>
      <c r="FF2377" s="14"/>
      <c r="FG2377" s="14"/>
      <c r="FH2377" s="14"/>
      <c r="FI2377" s="14"/>
      <c r="FJ2377" s="14"/>
      <c r="FK2377" s="14"/>
      <c r="FL2377" s="14"/>
      <c r="FM2377" s="14"/>
      <c r="FN2377" s="14"/>
      <c r="FO2377" s="14"/>
      <c r="FP2377" s="14"/>
      <c r="FQ2377" s="14"/>
      <c r="FR2377" s="14"/>
      <c r="FS2377" s="14"/>
      <c r="FT2377" s="14"/>
      <c r="FU2377" s="14"/>
      <c r="FV2377" s="14"/>
      <c r="FW2377" s="14"/>
      <c r="FX2377" s="14"/>
      <c r="FY2377" s="14"/>
      <c r="FZ2377" s="14"/>
      <c r="GA2377" s="14"/>
      <c r="GB2377" s="14"/>
      <c r="GC2377" s="14"/>
      <c r="GD2377" s="14"/>
      <c r="GE2377" s="14"/>
      <c r="GF2377" s="14"/>
      <c r="GG2377" s="14"/>
      <c r="GH2377" s="14"/>
      <c r="GI2377" s="14"/>
      <c r="GJ2377" s="14"/>
      <c r="GK2377" s="14"/>
      <c r="GL2377" s="14"/>
      <c r="GM2377" s="14"/>
      <c r="GN2377" s="14"/>
      <c r="GO2377" s="14"/>
      <c r="GP2377" s="14"/>
      <c r="GQ2377" s="14"/>
      <c r="GR2377" s="14"/>
      <c r="GS2377" s="14"/>
      <c r="GT2377" s="14"/>
      <c r="GU2377" s="14"/>
      <c r="GV2377" s="14"/>
      <c r="GW2377" s="14"/>
      <c r="GX2377" s="14"/>
      <c r="GY2377" s="14"/>
      <c r="GZ2377" s="14"/>
      <c r="HA2377" s="14"/>
      <c r="HB2377" s="14"/>
      <c r="HC2377" s="14"/>
      <c r="HD2377" s="14"/>
      <c r="HE2377" s="14"/>
      <c r="HF2377" s="14"/>
      <c r="HG2377" s="14"/>
      <c r="HH2377" s="14"/>
      <c r="HI2377" s="14"/>
      <c r="HJ2377" s="14"/>
      <c r="HK2377" s="14"/>
      <c r="HL2377" s="14"/>
      <c r="HM2377" s="14"/>
      <c r="HN2377" s="14"/>
      <c r="HO2377" s="14"/>
      <c r="HP2377" s="14"/>
      <c r="HQ2377" s="14"/>
      <c r="HR2377" s="14"/>
      <c r="HS2377" s="14"/>
      <c r="HT2377" s="14"/>
      <c r="HU2377" s="14"/>
      <c r="HV2377" s="14"/>
      <c r="HW2377" s="14"/>
      <c r="HX2377" s="14"/>
      <c r="HY2377" s="14"/>
      <c r="HZ2377" s="14"/>
      <c r="IA2377" s="14"/>
      <c r="IB2377" s="14"/>
      <c r="IC2377" s="14"/>
      <c r="ID2377" s="14"/>
      <c r="IE2377" s="14"/>
      <c r="IF2377" s="14"/>
      <c r="IG2377" s="14"/>
      <c r="IH2377" s="14"/>
      <c r="II2377" s="14"/>
      <c r="IJ2377" s="14"/>
      <c r="IK2377" s="14"/>
      <c r="IL2377" s="14"/>
      <c r="IM2377" s="14"/>
      <c r="IN2377" s="14"/>
      <c r="IO2377" s="14"/>
      <c r="IP2377" s="14"/>
      <c r="IQ2377" s="14"/>
      <c r="IR2377" s="14"/>
      <c r="IS2377" s="14"/>
      <c r="IT2377" s="14"/>
      <c r="IU2377" s="14"/>
      <c r="IV2377" s="14"/>
      <c r="IW2377" s="14"/>
      <c r="IX2377" s="14"/>
      <c r="IY2377" s="14"/>
      <c r="IZ2377" s="14"/>
      <c r="JA2377" s="14"/>
      <c r="JB2377" s="14"/>
      <c r="JC2377" s="14"/>
      <c r="JD2377" s="14"/>
      <c r="JE2377" s="14"/>
      <c r="JF2377" s="14"/>
      <c r="JG2377" s="14"/>
      <c r="JH2377" s="14"/>
      <c r="JI2377" s="14"/>
      <c r="JJ2377" s="14"/>
      <c r="JK2377" s="14"/>
      <c r="JL2377" s="14"/>
      <c r="JM2377" s="14"/>
      <c r="JN2377" s="14"/>
      <c r="JO2377" s="14"/>
      <c r="JP2377" s="14"/>
      <c r="JQ2377" s="14"/>
      <c r="JR2377" s="14"/>
      <c r="JS2377" s="14"/>
      <c r="JT2377" s="14"/>
      <c r="JU2377" s="14"/>
      <c r="JV2377" s="14"/>
      <c r="JW2377" s="14"/>
      <c r="JX2377" s="14"/>
      <c r="JY2377" s="14"/>
      <c r="JZ2377" s="14"/>
      <c r="KA2377" s="14"/>
      <c r="KB2377" s="14"/>
      <c r="KC2377" s="14"/>
      <c r="KD2377" s="14"/>
      <c r="KE2377" s="14"/>
      <c r="KF2377" s="14"/>
      <c r="KG2377" s="14"/>
      <c r="KH2377" s="14"/>
      <c r="KI2377" s="14"/>
      <c r="KJ2377" s="14"/>
      <c r="KK2377" s="14"/>
      <c r="KL2377" s="14"/>
      <c r="KM2377" s="14"/>
      <c r="KN2377" s="14"/>
      <c r="KO2377" s="14"/>
      <c r="KP2377" s="14"/>
      <c r="KQ2377" s="14"/>
      <c r="KR2377" s="14"/>
      <c r="KS2377" s="14"/>
      <c r="KT2377" s="14"/>
      <c r="KU2377" s="14"/>
      <c r="KV2377" s="14"/>
      <c r="KW2377" s="14"/>
      <c r="KX2377" s="14"/>
      <c r="KY2377" s="14"/>
      <c r="KZ2377" s="14"/>
      <c r="LA2377" s="14"/>
      <c r="LB2377" s="14"/>
      <c r="LC2377" s="14"/>
      <c r="LD2377" s="14"/>
      <c r="LE2377" s="14"/>
      <c r="LF2377" s="14"/>
      <c r="LG2377" s="14"/>
      <c r="LH2377" s="14"/>
      <c r="LI2377" s="14"/>
      <c r="LJ2377" s="14"/>
      <c r="LK2377" s="14"/>
      <c r="LL2377" s="14"/>
      <c r="LM2377" s="14"/>
      <c r="LN2377" s="14"/>
      <c r="LO2377" s="14"/>
      <c r="LP2377" s="14"/>
      <c r="LQ2377" s="14"/>
      <c r="LR2377" s="14"/>
      <c r="LS2377" s="14"/>
      <c r="LT2377" s="14"/>
      <c r="LU2377" s="14"/>
      <c r="LV2377" s="14"/>
      <c r="LW2377" s="14"/>
      <c r="LX2377" s="14"/>
      <c r="LY2377" s="14"/>
      <c r="LZ2377" s="14"/>
      <c r="MA2377" s="14"/>
      <c r="MB2377" s="14"/>
      <c r="MC2377" s="14"/>
      <c r="MD2377" s="14"/>
      <c r="ME2377" s="14"/>
      <c r="MF2377" s="14"/>
      <c r="MG2377" s="14"/>
      <c r="MH2377" s="14"/>
      <c r="MI2377" s="14"/>
      <c r="MJ2377" s="14"/>
      <c r="MK2377" s="14"/>
      <c r="ML2377" s="14"/>
      <c r="MM2377" s="14"/>
      <c r="MN2377" s="14"/>
      <c r="MO2377" s="14"/>
      <c r="MP2377" s="14"/>
      <c r="MQ2377" s="14"/>
      <c r="MR2377" s="14"/>
      <c r="MS2377" s="14"/>
      <c r="MT2377" s="14"/>
      <c r="MU2377" s="14"/>
      <c r="MV2377" s="14"/>
      <c r="MW2377" s="14"/>
      <c r="MX2377" s="14"/>
      <c r="MY2377" s="14"/>
      <c r="MZ2377" s="14"/>
      <c r="NA2377" s="14"/>
      <c r="NB2377" s="14"/>
      <c r="NC2377" s="14"/>
      <c r="ND2377" s="14"/>
      <c r="NE2377" s="14"/>
      <c r="NF2377" s="14"/>
      <c r="NG2377" s="14"/>
      <c r="NH2377" s="14"/>
      <c r="NI2377" s="14"/>
      <c r="NJ2377" s="14"/>
      <c r="NK2377" s="14"/>
      <c r="NL2377" s="14"/>
      <c r="NM2377" s="14"/>
      <c r="NN2377" s="14"/>
      <c r="NO2377" s="14"/>
      <c r="NP2377" s="14"/>
      <c r="NQ2377" s="14"/>
      <c r="NR2377" s="14"/>
      <c r="NS2377" s="14"/>
      <c r="NT2377" s="14"/>
      <c r="NU2377" s="14"/>
      <c r="NV2377" s="14"/>
      <c r="NW2377" s="14"/>
      <c r="NX2377" s="14"/>
      <c r="NY2377" s="14"/>
      <c r="NZ2377" s="14"/>
      <c r="OA2377" s="14"/>
      <c r="OB2377" s="14"/>
      <c r="OC2377" s="14"/>
      <c r="OD2377" s="14"/>
      <c r="OE2377" s="14"/>
      <c r="OF2377" s="14"/>
      <c r="OG2377" s="14"/>
      <c r="OH2377" s="14"/>
      <c r="OI2377" s="14"/>
      <c r="OJ2377" s="14"/>
      <c r="OK2377" s="14"/>
      <c r="OL2377" s="14"/>
      <c r="OM2377" s="14"/>
      <c r="ON2377" s="14"/>
      <c r="OO2377" s="14"/>
      <c r="OP2377" s="14"/>
      <c r="OQ2377" s="14"/>
      <c r="OR2377" s="14"/>
      <c r="OS2377" s="14"/>
      <c r="OT2377" s="14"/>
      <c r="OU2377" s="14"/>
      <c r="OV2377" s="14"/>
      <c r="OW2377" s="14"/>
      <c r="OX2377" s="14"/>
      <c r="OY2377" s="14"/>
      <c r="OZ2377" s="14"/>
      <c r="PA2377" s="14"/>
      <c r="PB2377" s="14"/>
      <c r="PC2377" s="14"/>
      <c r="PD2377" s="14"/>
      <c r="PE2377" s="14"/>
      <c r="PF2377" s="14"/>
      <c r="PG2377" s="14"/>
      <c r="PH2377" s="14"/>
      <c r="PI2377" s="14"/>
      <c r="PJ2377" s="14"/>
      <c r="PK2377" s="14"/>
      <c r="PL2377" s="14"/>
      <c r="PM2377" s="14"/>
      <c r="PN2377" s="14"/>
      <c r="PO2377" s="14"/>
      <c r="PP2377" s="14"/>
      <c r="PQ2377" s="14"/>
      <c r="PR2377" s="14"/>
      <c r="PS2377" s="14"/>
      <c r="PT2377" s="14"/>
      <c r="PU2377" s="14"/>
      <c r="PV2377" s="14"/>
      <c r="PW2377" s="14"/>
      <c r="PX2377" s="14"/>
      <c r="PY2377" s="14"/>
      <c r="PZ2377" s="14"/>
      <c r="QA2377" s="14"/>
      <c r="QB2377" s="14"/>
      <c r="QC2377" s="14"/>
      <c r="QD2377" s="14"/>
      <c r="QE2377" s="14"/>
      <c r="QF2377" s="14"/>
      <c r="QG2377" s="14"/>
      <c r="QH2377" s="14"/>
      <c r="QI2377" s="14"/>
      <c r="QJ2377" s="14"/>
      <c r="QK2377" s="14"/>
      <c r="QL2377" s="14"/>
      <c r="QM2377" s="14"/>
      <c r="QN2377" s="14"/>
      <c r="QO2377" s="14"/>
      <c r="QP2377" s="14"/>
      <c r="QQ2377" s="14"/>
      <c r="QR2377" s="14"/>
      <c r="QS2377" s="14"/>
      <c r="QT2377" s="14"/>
      <c r="QU2377" s="14"/>
      <c r="QV2377" s="14"/>
      <c r="QW2377" s="14"/>
      <c r="QX2377" s="14"/>
      <c r="QY2377" s="14"/>
      <c r="QZ2377" s="14"/>
      <c r="RA2377" s="14"/>
      <c r="RB2377" s="14"/>
      <c r="RC2377" s="14"/>
      <c r="RD2377" s="14"/>
      <c r="RE2377" s="14"/>
      <c r="RF2377" s="14"/>
      <c r="RG2377" s="14"/>
      <c r="RH2377" s="14"/>
      <c r="RI2377" s="14"/>
      <c r="RJ2377" s="14"/>
      <c r="RK2377" s="14"/>
      <c r="RL2377" s="14"/>
      <c r="RM2377" s="14"/>
      <c r="RN2377" s="14"/>
      <c r="RO2377" s="14"/>
      <c r="RP2377" s="14"/>
      <c r="RQ2377" s="14"/>
      <c r="RR2377" s="14"/>
      <c r="RS2377" s="14"/>
      <c r="RT2377" s="14"/>
      <c r="RU2377" s="14"/>
      <c r="RV2377" s="14"/>
      <c r="RW2377" s="14"/>
      <c r="RX2377" s="14"/>
      <c r="RY2377" s="14"/>
      <c r="RZ2377" s="14"/>
      <c r="SA2377" s="14"/>
      <c r="SB2377" s="14"/>
      <c r="SC2377" s="14"/>
      <c r="SD2377" s="14"/>
      <c r="SE2377" s="14"/>
      <c r="SF2377" s="14"/>
      <c r="SG2377" s="14"/>
      <c r="SH2377" s="14"/>
      <c r="SI2377" s="14"/>
      <c r="SJ2377" s="14"/>
      <c r="SK2377" s="14"/>
      <c r="SL2377" s="14"/>
      <c r="SM2377" s="14"/>
      <c r="SN2377" s="14"/>
      <c r="SO2377" s="14"/>
      <c r="SP2377" s="14"/>
      <c r="SQ2377" s="14"/>
      <c r="SR2377" s="14"/>
      <c r="SS2377" s="14"/>
      <c r="ST2377" s="14"/>
      <c r="SU2377" s="14"/>
      <c r="SV2377" s="14"/>
      <c r="SW2377" s="14"/>
      <c r="SX2377" s="14"/>
      <c r="SY2377" s="14"/>
      <c r="SZ2377" s="14"/>
      <c r="TA2377" s="14"/>
      <c r="TB2377" s="14"/>
      <c r="TC2377" s="14"/>
      <c r="TD2377" s="14"/>
      <c r="TE2377" s="14"/>
      <c r="TF2377" s="14"/>
      <c r="TG2377" s="14"/>
      <c r="TH2377" s="14"/>
      <c r="TI2377" s="14"/>
      <c r="TJ2377" s="14"/>
      <c r="TK2377" s="14"/>
      <c r="TL2377" s="14"/>
      <c r="TM2377" s="14"/>
      <c r="TN2377" s="14"/>
      <c r="TO2377" s="14"/>
      <c r="TP2377" s="14"/>
      <c r="TQ2377" s="14"/>
      <c r="TR2377" s="14"/>
      <c r="TS2377" s="14"/>
      <c r="TT2377" s="14"/>
      <c r="TU2377" s="14"/>
      <c r="TV2377" s="14"/>
      <c r="TW2377" s="14"/>
      <c r="TX2377" s="14"/>
      <c r="TY2377" s="14"/>
      <c r="TZ2377" s="14"/>
      <c r="UA2377" s="14"/>
      <c r="UB2377" s="14"/>
      <c r="UC2377" s="14"/>
      <c r="UD2377" s="14"/>
      <c r="UE2377" s="14"/>
      <c r="UF2377" s="14"/>
      <c r="UG2377" s="14"/>
      <c r="UH2377" s="14"/>
      <c r="UI2377" s="14"/>
      <c r="UJ2377" s="14"/>
      <c r="UK2377" s="14"/>
      <c r="UL2377" s="14"/>
      <c r="UM2377" s="14"/>
      <c r="UN2377" s="14"/>
      <c r="UO2377" s="14"/>
      <c r="UP2377" s="14"/>
      <c r="UQ2377" s="14"/>
      <c r="UR2377" s="14"/>
      <c r="US2377" s="14"/>
      <c r="UT2377" s="14"/>
      <c r="UU2377" s="14"/>
      <c r="UV2377" s="14"/>
      <c r="UW2377" s="14"/>
      <c r="UX2377" s="14"/>
      <c r="UY2377" s="14"/>
      <c r="UZ2377" s="14"/>
      <c r="VA2377" s="14"/>
      <c r="VB2377" s="14"/>
      <c r="VC2377" s="14"/>
      <c r="VD2377" s="14"/>
      <c r="VE2377" s="14"/>
      <c r="VF2377" s="14"/>
      <c r="VG2377" s="14"/>
      <c r="VH2377" s="14"/>
      <c r="VI2377" s="14"/>
      <c r="VJ2377" s="14"/>
      <c r="VK2377" s="14"/>
      <c r="VL2377" s="14"/>
      <c r="VM2377" s="14"/>
      <c r="VN2377" s="14"/>
      <c r="VO2377" s="14"/>
      <c r="VP2377" s="14"/>
      <c r="VQ2377" s="14"/>
      <c r="VR2377" s="14"/>
      <c r="VS2377" s="14"/>
      <c r="VT2377" s="14"/>
      <c r="VU2377" s="14"/>
      <c r="VV2377" s="14"/>
      <c r="VW2377" s="14"/>
      <c r="VX2377" s="14"/>
      <c r="VY2377" s="14"/>
      <c r="VZ2377" s="14"/>
      <c r="WA2377" s="14"/>
      <c r="WB2377" s="14"/>
      <c r="WC2377" s="14"/>
      <c r="WD2377" s="14"/>
      <c r="WE2377" s="14"/>
      <c r="WF2377" s="14"/>
      <c r="WG2377" s="14"/>
      <c r="WH2377" s="14"/>
      <c r="WI2377" s="14"/>
      <c r="WJ2377" s="14"/>
      <c r="WK2377" s="14"/>
      <c r="WL2377" s="14"/>
      <c r="WM2377" s="14"/>
      <c r="WN2377" s="14"/>
      <c r="WO2377" s="14"/>
      <c r="WP2377" s="14"/>
      <c r="WQ2377" s="14"/>
      <c r="WR2377" s="14"/>
      <c r="WS2377" s="14"/>
      <c r="WT2377" s="14"/>
      <c r="WU2377" s="14"/>
      <c r="WV2377" s="14"/>
      <c r="WW2377" s="14"/>
      <c r="WX2377" s="14"/>
      <c r="WY2377" s="14"/>
      <c r="WZ2377" s="14"/>
      <c r="XA2377" s="14"/>
      <c r="XB2377" s="14"/>
      <c r="XC2377" s="14"/>
      <c r="XD2377" s="14"/>
      <c r="XE2377" s="14"/>
      <c r="XF2377" s="14"/>
      <c r="XG2377" s="14"/>
      <c r="XH2377" s="14"/>
      <c r="XI2377" s="14"/>
      <c r="XJ2377" s="14"/>
      <c r="XK2377" s="14"/>
      <c r="XL2377" s="14"/>
      <c r="XM2377" s="14"/>
      <c r="XN2377" s="14"/>
      <c r="XO2377" s="14"/>
      <c r="XP2377" s="14"/>
      <c r="XQ2377" s="14"/>
      <c r="XR2377" s="14"/>
      <c r="XS2377" s="14"/>
      <c r="XT2377" s="14"/>
      <c r="XU2377" s="14"/>
      <c r="XV2377" s="14"/>
      <c r="XW2377" s="14"/>
      <c r="XX2377" s="14"/>
      <c r="XY2377" s="14"/>
      <c r="XZ2377" s="14"/>
      <c r="YA2377" s="14"/>
      <c r="YB2377" s="14"/>
      <c r="YC2377" s="14"/>
      <c r="YD2377" s="14"/>
      <c r="YE2377" s="14"/>
      <c r="YF2377" s="14"/>
      <c r="YG2377" s="14"/>
      <c r="YH2377" s="14"/>
      <c r="YI2377" s="14"/>
      <c r="YJ2377" s="14"/>
      <c r="YK2377" s="14"/>
      <c r="YL2377" s="14"/>
      <c r="YM2377" s="14"/>
      <c r="YN2377" s="14"/>
      <c r="YO2377" s="14"/>
      <c r="YP2377" s="14"/>
      <c r="YQ2377" s="14"/>
      <c r="YR2377" s="14"/>
      <c r="YS2377" s="14"/>
      <c r="YT2377" s="14"/>
      <c r="YU2377" s="14"/>
      <c r="YV2377" s="14"/>
      <c r="YW2377" s="14"/>
      <c r="YX2377" s="14"/>
      <c r="YY2377" s="14"/>
      <c r="YZ2377" s="14"/>
      <c r="ZA2377" s="14"/>
      <c r="ZB2377" s="14"/>
      <c r="ZC2377" s="14"/>
      <c r="ZD2377" s="14"/>
      <c r="ZE2377" s="14"/>
      <c r="ZF2377" s="14"/>
      <c r="ZG2377" s="14"/>
      <c r="ZH2377" s="14"/>
      <c r="ZI2377" s="14"/>
      <c r="ZJ2377" s="14"/>
      <c r="ZK2377" s="14"/>
      <c r="ZL2377" s="14"/>
      <c r="ZM2377" s="14"/>
      <c r="ZN2377" s="14"/>
      <c r="ZO2377" s="14"/>
      <c r="ZP2377" s="14"/>
      <c r="ZQ2377" s="14"/>
      <c r="ZR2377" s="14"/>
      <c r="ZS2377" s="14"/>
      <c r="ZT2377" s="14"/>
      <c r="ZU2377" s="14"/>
      <c r="ZV2377" s="14"/>
      <c r="ZW2377" s="14"/>
      <c r="ZX2377" s="14"/>
      <c r="ZY2377" s="14"/>
      <c r="ZZ2377" s="14"/>
      <c r="AAA2377" s="14"/>
      <c r="AAB2377" s="14"/>
      <c r="AAC2377" s="14"/>
      <c r="AAD2377" s="14"/>
      <c r="AAE2377" s="14"/>
      <c r="AAF2377" s="14"/>
      <c r="AAG2377" s="14"/>
      <c r="AAH2377" s="14"/>
      <c r="AAI2377" s="14"/>
      <c r="AAJ2377" s="14"/>
      <c r="AAK2377" s="14"/>
      <c r="AAL2377" s="14"/>
      <c r="AAM2377" s="14"/>
      <c r="AAN2377" s="14"/>
      <c r="AAO2377" s="14"/>
      <c r="AAP2377" s="14"/>
      <c r="AAQ2377" s="14"/>
      <c r="AAR2377" s="14"/>
      <c r="AAS2377" s="14"/>
      <c r="AAT2377" s="14"/>
      <c r="AAU2377" s="14"/>
      <c r="AAV2377" s="14"/>
      <c r="AAW2377" s="14"/>
      <c r="AAX2377" s="14"/>
      <c r="AAY2377" s="14"/>
      <c r="AAZ2377" s="14"/>
      <c r="ABA2377" s="14"/>
      <c r="ABB2377" s="14"/>
      <c r="ABC2377" s="14"/>
      <c r="ABD2377" s="14"/>
      <c r="ABE2377" s="14"/>
      <c r="ABF2377" s="14"/>
      <c r="ABG2377" s="14"/>
      <c r="ABH2377" s="14"/>
      <c r="ABI2377" s="14"/>
      <c r="ABJ2377" s="14"/>
      <c r="ABK2377" s="14"/>
      <c r="ABL2377" s="14"/>
      <c r="ABM2377" s="14"/>
      <c r="ABN2377" s="14"/>
      <c r="ABO2377" s="14"/>
      <c r="ABP2377" s="14"/>
      <c r="ABQ2377" s="14"/>
      <c r="ABR2377" s="14"/>
      <c r="ABS2377" s="14"/>
      <c r="ABT2377" s="14"/>
      <c r="ABU2377" s="14"/>
      <c r="ABV2377" s="14"/>
      <c r="ABW2377" s="14"/>
      <c r="ABX2377" s="14"/>
      <c r="ABY2377" s="14"/>
      <c r="ABZ2377" s="14"/>
      <c r="ACA2377" s="14"/>
      <c r="ACB2377" s="14"/>
      <c r="ACC2377" s="14"/>
      <c r="ACD2377" s="14"/>
      <c r="ACE2377" s="14"/>
      <c r="ACF2377" s="14"/>
      <c r="ACG2377" s="14"/>
      <c r="ACH2377" s="14"/>
      <c r="ACI2377" s="14"/>
      <c r="ACJ2377" s="14"/>
      <c r="ACK2377" s="14"/>
      <c r="ACL2377" s="14"/>
      <c r="ACM2377" s="14"/>
      <c r="ACN2377" s="14"/>
      <c r="ACO2377" s="14"/>
      <c r="ACP2377" s="14"/>
      <c r="ACQ2377" s="14"/>
      <c r="ACR2377" s="14"/>
      <c r="ACS2377" s="14"/>
      <c r="ACT2377" s="14"/>
      <c r="ACU2377" s="14"/>
      <c r="ACV2377" s="14"/>
      <c r="ACW2377" s="14"/>
      <c r="ACX2377" s="14"/>
      <c r="ACY2377" s="14"/>
      <c r="ACZ2377" s="14"/>
      <c r="ADA2377" s="14"/>
      <c r="ADB2377" s="14"/>
      <c r="ADC2377" s="14"/>
      <c r="ADD2377" s="14"/>
      <c r="ADE2377" s="14"/>
      <c r="ADF2377" s="14"/>
      <c r="ADG2377" s="14"/>
      <c r="ADH2377" s="14"/>
      <c r="ADI2377" s="14"/>
      <c r="ADJ2377" s="14"/>
      <c r="ADK2377" s="14"/>
      <c r="ADL2377" s="14"/>
      <c r="ADM2377" s="14"/>
      <c r="ADN2377" s="14"/>
      <c r="ADO2377" s="14"/>
      <c r="ADP2377" s="14"/>
      <c r="ADQ2377" s="14"/>
      <c r="ADR2377" s="14"/>
      <c r="ADS2377" s="14"/>
      <c r="ADT2377" s="14"/>
      <c r="ADU2377" s="14"/>
      <c r="ADV2377" s="14"/>
      <c r="ADW2377" s="14"/>
      <c r="ADX2377" s="14"/>
      <c r="ADY2377" s="14"/>
      <c r="ADZ2377" s="14"/>
      <c r="AEA2377" s="14"/>
      <c r="AEB2377" s="14"/>
      <c r="AEC2377" s="14"/>
      <c r="AED2377" s="14"/>
      <c r="AEE2377" s="14"/>
      <c r="AEF2377" s="14"/>
      <c r="AEG2377" s="14"/>
      <c r="AEH2377" s="14"/>
      <c r="AEI2377" s="14"/>
      <c r="AEJ2377" s="14"/>
      <c r="AEK2377" s="14"/>
      <c r="AEL2377" s="14"/>
      <c r="AEM2377" s="14"/>
      <c r="AEN2377" s="14"/>
      <c r="AEO2377" s="14"/>
      <c r="AEP2377" s="14"/>
      <c r="AEQ2377" s="14"/>
      <c r="AER2377" s="14"/>
      <c r="AES2377" s="14"/>
      <c r="AET2377" s="14"/>
      <c r="AEU2377" s="14"/>
      <c r="AEV2377" s="14"/>
      <c r="AEW2377" s="14"/>
      <c r="AEX2377" s="14"/>
      <c r="AEY2377" s="14"/>
      <c r="AEZ2377" s="14"/>
      <c r="AFA2377" s="14"/>
      <c r="AFB2377" s="14"/>
      <c r="AFC2377" s="14"/>
      <c r="AFD2377" s="14"/>
      <c r="AFE2377" s="14"/>
      <c r="AFF2377" s="14"/>
      <c r="AFG2377" s="14"/>
      <c r="AFH2377" s="14"/>
      <c r="AFI2377" s="14"/>
      <c r="AFJ2377" s="14"/>
      <c r="AFK2377" s="14"/>
      <c r="AFL2377" s="14"/>
      <c r="AFM2377" s="14"/>
      <c r="AFN2377" s="14"/>
      <c r="AFO2377" s="14"/>
      <c r="AFP2377" s="14"/>
      <c r="AFQ2377" s="14"/>
      <c r="AFR2377" s="14"/>
      <c r="AFS2377" s="14"/>
      <c r="AFT2377" s="14"/>
      <c r="AFU2377" s="14"/>
      <c r="AFV2377" s="14"/>
      <c r="AFW2377" s="14"/>
      <c r="AFX2377" s="14"/>
      <c r="AFY2377" s="14"/>
      <c r="AFZ2377" s="14"/>
      <c r="AGA2377" s="14"/>
      <c r="AGB2377" s="14"/>
      <c r="AGC2377" s="14"/>
      <c r="AGD2377" s="14"/>
      <c r="AGE2377" s="14"/>
      <c r="AGF2377" s="14"/>
      <c r="AGG2377" s="14"/>
      <c r="AGH2377" s="14"/>
      <c r="AGI2377" s="14"/>
      <c r="AGJ2377" s="14"/>
      <c r="AGK2377" s="14"/>
      <c r="AGL2377" s="14"/>
      <c r="AGM2377" s="14"/>
      <c r="AGN2377" s="14"/>
      <c r="AGO2377" s="14"/>
      <c r="AGP2377" s="14"/>
      <c r="AGQ2377" s="14"/>
      <c r="AGR2377" s="14"/>
      <c r="AGS2377" s="14"/>
      <c r="AGT2377" s="14"/>
      <c r="AGU2377" s="14"/>
      <c r="AGV2377" s="14"/>
      <c r="AGW2377" s="14"/>
      <c r="AGX2377" s="14"/>
      <c r="AGY2377" s="14"/>
      <c r="AGZ2377" s="14"/>
      <c r="AHA2377" s="14"/>
      <c r="AHB2377" s="14"/>
      <c r="AHC2377" s="14"/>
      <c r="AHD2377" s="14"/>
      <c r="AHE2377" s="14"/>
      <c r="AHF2377" s="14"/>
      <c r="AHG2377" s="14"/>
      <c r="AHH2377" s="14"/>
      <c r="AHI2377" s="14"/>
      <c r="AHJ2377" s="14"/>
      <c r="AHK2377" s="14"/>
      <c r="AHL2377" s="14"/>
      <c r="AHM2377" s="14"/>
      <c r="AHN2377" s="14"/>
      <c r="AHO2377" s="14"/>
      <c r="AHP2377" s="14"/>
      <c r="AHQ2377" s="14"/>
      <c r="AHR2377" s="14"/>
      <c r="AHS2377" s="14"/>
      <c r="AHT2377" s="14"/>
      <c r="AHU2377" s="14"/>
      <c r="AHV2377" s="14"/>
      <c r="AHW2377" s="14"/>
      <c r="AHX2377" s="14"/>
      <c r="AHY2377" s="14"/>
      <c r="AHZ2377" s="14"/>
      <c r="AIA2377" s="14"/>
      <c r="AIB2377" s="14"/>
      <c r="AIC2377" s="14"/>
      <c r="AID2377" s="14"/>
      <c r="AIE2377" s="14"/>
      <c r="AIF2377" s="14"/>
      <c r="AIG2377" s="14"/>
      <c r="AIH2377" s="14"/>
      <c r="AII2377" s="14"/>
      <c r="AIJ2377" s="14"/>
      <c r="AIK2377" s="14"/>
      <c r="AIL2377" s="14"/>
      <c r="AIM2377" s="14"/>
      <c r="AIN2377" s="14"/>
      <c r="AIO2377" s="14"/>
      <c r="AIP2377" s="14"/>
      <c r="AIQ2377" s="14"/>
      <c r="AIR2377" s="14"/>
      <c r="AIS2377" s="14"/>
      <c r="AIT2377" s="14"/>
      <c r="AIU2377" s="14"/>
      <c r="AIV2377" s="14"/>
      <c r="AIW2377" s="14"/>
      <c r="AIX2377" s="14"/>
      <c r="AIY2377" s="14"/>
      <c r="AIZ2377" s="14"/>
      <c r="AJA2377" s="14"/>
      <c r="AJB2377" s="14"/>
      <c r="AJC2377" s="14"/>
      <c r="AJD2377" s="14"/>
      <c r="AJE2377" s="14"/>
      <c r="AJF2377" s="14"/>
      <c r="AJG2377" s="14"/>
      <c r="AJH2377" s="14"/>
      <c r="AJI2377" s="14"/>
      <c r="AJJ2377" s="14"/>
      <c r="AJK2377" s="14"/>
      <c r="AJL2377" s="14"/>
      <c r="AJM2377" s="14"/>
      <c r="AJN2377" s="14"/>
      <c r="AJO2377" s="14"/>
      <c r="AJP2377" s="14"/>
      <c r="AJQ2377" s="14"/>
      <c r="AJR2377" s="14"/>
      <c r="AJS2377" s="14"/>
      <c r="AJT2377" s="14"/>
      <c r="AJU2377" s="14"/>
      <c r="AJV2377" s="14"/>
      <c r="AJW2377" s="14"/>
      <c r="AJX2377" s="14"/>
      <c r="AJY2377" s="14"/>
      <c r="AJZ2377" s="14"/>
      <c r="AKA2377" s="14"/>
      <c r="AKB2377" s="14"/>
      <c r="AKC2377" s="14"/>
      <c r="AKD2377" s="14"/>
      <c r="AKE2377" s="14"/>
      <c r="AKF2377" s="14"/>
      <c r="AKG2377" s="14"/>
      <c r="AKH2377" s="14"/>
      <c r="AKI2377" s="14"/>
      <c r="AKJ2377" s="14"/>
      <c r="AKK2377" s="14"/>
      <c r="AKL2377" s="14"/>
      <c r="AKM2377" s="14"/>
      <c r="AKN2377" s="14"/>
      <c r="AKO2377" s="14"/>
      <c r="AKP2377" s="14"/>
      <c r="AKQ2377" s="14"/>
      <c r="AKR2377" s="14"/>
      <c r="AKS2377" s="14"/>
      <c r="AKT2377" s="14"/>
      <c r="AKU2377" s="14"/>
      <c r="AKV2377" s="14"/>
      <c r="AKW2377" s="14"/>
      <c r="AKX2377" s="14"/>
      <c r="AKY2377" s="14"/>
      <c r="AKZ2377" s="14"/>
      <c r="ALA2377" s="14"/>
      <c r="ALB2377" s="14"/>
      <c r="ALC2377" s="14"/>
      <c r="ALD2377" s="14"/>
      <c r="ALE2377" s="14"/>
      <c r="ALF2377" s="14"/>
      <c r="ALG2377" s="14"/>
      <c r="ALH2377" s="14"/>
      <c r="ALI2377" s="14"/>
      <c r="ALJ2377" s="14"/>
      <c r="ALK2377" s="14"/>
      <c r="ALL2377" s="14"/>
      <c r="ALM2377" s="14"/>
      <c r="ALN2377" s="14"/>
      <c r="ALO2377" s="14"/>
      <c r="ALP2377" s="14"/>
      <c r="ALQ2377" s="14"/>
      <c r="ALR2377" s="14"/>
      <c r="ALS2377" s="14"/>
      <c r="ALT2377" s="14"/>
      <c r="ALU2377" s="14"/>
      <c r="ALV2377" s="14"/>
      <c r="ALW2377" s="14"/>
      <c r="ALX2377" s="14"/>
      <c r="ALY2377" s="14"/>
      <c r="ALZ2377" s="14"/>
      <c r="AMA2377" s="14"/>
      <c r="AMB2377" s="14"/>
      <c r="AMC2377" s="14"/>
      <c r="AMD2377" s="14"/>
      <c r="AME2377" s="14"/>
      <c r="AMF2377" s="14"/>
      <c r="AMG2377" s="14"/>
      <c r="AMH2377" s="14"/>
      <c r="AMI2377" s="14"/>
      <c r="AMJ2377" s="14"/>
      <c r="AMK2377" s="14"/>
      <c r="AML2377" s="14"/>
      <c r="AMM2377" s="14"/>
      <c r="AMN2377" s="14"/>
      <c r="AMO2377" s="14"/>
      <c r="AMP2377" s="14"/>
      <c r="AMQ2377" s="14"/>
      <c r="AMR2377" s="14"/>
      <c r="AMS2377" s="14"/>
      <c r="AMT2377" s="14"/>
      <c r="AMU2377" s="14"/>
      <c r="AMV2377" s="14"/>
      <c r="AMW2377" s="14"/>
      <c r="AMX2377" s="14"/>
      <c r="AMY2377" s="14"/>
      <c r="AMZ2377" s="14"/>
      <c r="ANA2377" s="14"/>
      <c r="ANB2377" s="14"/>
      <c r="ANC2377" s="14"/>
      <c r="AND2377" s="14"/>
      <c r="ANE2377" s="14"/>
      <c r="ANF2377" s="14"/>
      <c r="ANG2377" s="14"/>
      <c r="ANH2377" s="14"/>
      <c r="ANI2377" s="14"/>
      <c r="ANJ2377" s="14"/>
      <c r="ANK2377" s="14"/>
      <c r="ANL2377" s="14"/>
      <c r="ANM2377" s="14"/>
      <c r="ANN2377" s="14"/>
      <c r="ANO2377" s="14"/>
      <c r="ANP2377" s="14"/>
      <c r="ANQ2377" s="14"/>
      <c r="ANR2377" s="14"/>
      <c r="ANS2377" s="14"/>
      <c r="ANT2377" s="14"/>
      <c r="ANU2377" s="14"/>
      <c r="ANV2377" s="14"/>
      <c r="ANW2377" s="14"/>
      <c r="ANX2377" s="14"/>
      <c r="ANY2377" s="14"/>
      <c r="ANZ2377" s="14"/>
      <c r="AOA2377" s="14"/>
      <c r="AOB2377" s="14"/>
      <c r="AOC2377" s="14"/>
      <c r="AOD2377" s="14"/>
      <c r="AOE2377" s="14"/>
      <c r="AOF2377" s="14"/>
      <c r="AOG2377" s="14"/>
      <c r="AOH2377" s="14"/>
      <c r="AOI2377" s="14"/>
      <c r="AOJ2377" s="14"/>
      <c r="AOK2377" s="14"/>
      <c r="AOL2377" s="14"/>
      <c r="AOM2377" s="14"/>
      <c r="AON2377" s="14"/>
      <c r="AOO2377" s="14"/>
      <c r="AOP2377" s="14"/>
      <c r="AOQ2377" s="14"/>
      <c r="AOR2377" s="14"/>
      <c r="AOS2377" s="14"/>
      <c r="AOT2377" s="14"/>
      <c r="AOU2377" s="14"/>
      <c r="AOV2377" s="14"/>
      <c r="AOW2377" s="14"/>
      <c r="AOX2377" s="14"/>
      <c r="AOY2377" s="14"/>
      <c r="AOZ2377" s="14"/>
      <c r="APA2377" s="14"/>
      <c r="APB2377" s="14"/>
      <c r="APC2377" s="14"/>
      <c r="APD2377" s="14"/>
      <c r="APE2377" s="14"/>
      <c r="APF2377" s="14"/>
      <c r="APG2377" s="14"/>
      <c r="APH2377" s="14"/>
      <c r="API2377" s="14"/>
      <c r="APJ2377" s="14"/>
      <c r="APK2377" s="14"/>
      <c r="APL2377" s="14"/>
      <c r="APM2377" s="14"/>
      <c r="APN2377" s="14"/>
      <c r="APO2377" s="14"/>
      <c r="APP2377" s="14"/>
      <c r="APQ2377" s="14"/>
      <c r="APR2377" s="14"/>
      <c r="APS2377" s="14"/>
      <c r="APT2377" s="14"/>
      <c r="APU2377" s="14"/>
      <c r="APV2377" s="14"/>
      <c r="APW2377" s="14"/>
      <c r="APX2377" s="14"/>
      <c r="APY2377" s="14"/>
      <c r="APZ2377" s="14"/>
      <c r="AQA2377" s="14"/>
      <c r="AQB2377" s="14"/>
      <c r="AQC2377" s="14"/>
      <c r="AQD2377" s="14"/>
      <c r="AQE2377" s="14"/>
      <c r="AQF2377" s="14"/>
      <c r="AQG2377" s="14"/>
      <c r="AQH2377" s="14"/>
      <c r="AQI2377" s="14"/>
      <c r="AQJ2377" s="14"/>
      <c r="AQK2377" s="14"/>
      <c r="AQL2377" s="14"/>
      <c r="AQM2377" s="14"/>
      <c r="AQN2377" s="14"/>
      <c r="AQO2377" s="14"/>
      <c r="AQP2377" s="14"/>
      <c r="AQQ2377" s="14"/>
      <c r="AQR2377" s="14"/>
      <c r="AQS2377" s="14"/>
      <c r="AQT2377" s="14"/>
      <c r="AQU2377" s="14"/>
      <c r="AQV2377" s="14"/>
      <c r="AQW2377" s="14"/>
      <c r="AQX2377" s="14"/>
      <c r="AQY2377" s="14"/>
      <c r="AQZ2377" s="14"/>
      <c r="ARA2377" s="14"/>
      <c r="ARB2377" s="14"/>
      <c r="ARC2377" s="14"/>
      <c r="ARD2377" s="14"/>
      <c r="ARE2377" s="14"/>
      <c r="ARF2377" s="14"/>
      <c r="ARG2377" s="14"/>
      <c r="ARH2377" s="14"/>
      <c r="ARI2377" s="14"/>
      <c r="ARJ2377" s="14"/>
      <c r="ARK2377" s="14"/>
      <c r="ARL2377" s="14"/>
      <c r="ARM2377" s="14"/>
      <c r="ARN2377" s="14"/>
      <c r="ARO2377" s="14"/>
      <c r="ARP2377" s="14"/>
      <c r="ARQ2377" s="14"/>
      <c r="ARR2377" s="14"/>
      <c r="ARS2377" s="14"/>
      <c r="ART2377" s="14"/>
      <c r="ARU2377" s="14"/>
      <c r="ARV2377" s="14"/>
      <c r="ARW2377" s="14"/>
      <c r="ARX2377" s="14"/>
      <c r="ARY2377" s="14"/>
      <c r="ARZ2377" s="14"/>
      <c r="ASA2377" s="14"/>
      <c r="ASB2377" s="14"/>
      <c r="ASC2377" s="14"/>
      <c r="ASD2377" s="14"/>
      <c r="ASE2377" s="14"/>
      <c r="ASF2377" s="14"/>
      <c r="ASG2377" s="14"/>
      <c r="ASH2377" s="14"/>
      <c r="ASI2377" s="14"/>
      <c r="ASJ2377" s="14"/>
      <c r="ASK2377" s="14"/>
      <c r="ASL2377" s="14"/>
      <c r="ASM2377" s="14"/>
      <c r="ASN2377" s="14"/>
      <c r="ASO2377" s="14"/>
      <c r="ASP2377" s="14"/>
      <c r="ASQ2377" s="14"/>
      <c r="ASR2377" s="14"/>
      <c r="ASS2377" s="14"/>
      <c r="AST2377" s="14"/>
      <c r="ASU2377" s="14"/>
      <c r="ASV2377" s="14"/>
      <c r="ASW2377" s="14"/>
      <c r="ASX2377" s="14"/>
      <c r="ASY2377" s="14"/>
      <c r="ASZ2377" s="14"/>
      <c r="ATA2377" s="14"/>
      <c r="ATB2377" s="14"/>
      <c r="ATC2377" s="14"/>
      <c r="ATD2377" s="14"/>
      <c r="ATE2377" s="14"/>
      <c r="ATF2377" s="14"/>
      <c r="ATG2377" s="14"/>
      <c r="ATH2377" s="14"/>
      <c r="ATI2377" s="14"/>
      <c r="ATJ2377" s="14"/>
      <c r="ATK2377" s="14"/>
      <c r="ATL2377" s="14"/>
      <c r="ATM2377" s="14"/>
      <c r="ATN2377" s="14"/>
      <c r="ATO2377" s="14"/>
      <c r="ATP2377" s="14"/>
      <c r="ATQ2377" s="14"/>
      <c r="ATR2377" s="14"/>
      <c r="ATS2377" s="14"/>
      <c r="ATT2377" s="14"/>
      <c r="ATU2377" s="14"/>
      <c r="ATV2377" s="14"/>
      <c r="ATW2377" s="14"/>
      <c r="ATX2377" s="14"/>
      <c r="ATY2377" s="14"/>
      <c r="ATZ2377" s="14"/>
      <c r="AUA2377" s="14"/>
      <c r="AUB2377" s="14"/>
      <c r="AUC2377" s="14"/>
      <c r="AUD2377" s="14"/>
      <c r="AUE2377" s="14"/>
      <c r="AUF2377" s="14"/>
      <c r="AUG2377" s="14"/>
      <c r="AUH2377" s="14"/>
      <c r="AUI2377" s="14"/>
      <c r="AUJ2377" s="14"/>
      <c r="AUK2377" s="14"/>
      <c r="AUL2377" s="14"/>
      <c r="AUM2377" s="14"/>
      <c r="AUN2377" s="14"/>
      <c r="AUO2377" s="14"/>
      <c r="AUP2377" s="14"/>
      <c r="AUQ2377" s="14"/>
      <c r="AUR2377" s="14"/>
      <c r="AUS2377" s="14"/>
      <c r="AUT2377" s="14"/>
      <c r="AUU2377" s="14"/>
      <c r="AUV2377" s="14"/>
      <c r="AUW2377" s="14"/>
      <c r="AUX2377" s="14"/>
      <c r="AUY2377" s="14"/>
      <c r="AUZ2377" s="14"/>
      <c r="AVA2377" s="14"/>
      <c r="AVB2377" s="14"/>
      <c r="AVC2377" s="14"/>
      <c r="AVD2377" s="14"/>
      <c r="AVE2377" s="14"/>
      <c r="AVF2377" s="14"/>
      <c r="AVG2377" s="14"/>
      <c r="AVH2377" s="14"/>
      <c r="AVI2377" s="14"/>
      <c r="AVJ2377" s="14"/>
      <c r="AVK2377" s="14"/>
      <c r="AVL2377" s="14"/>
      <c r="AVM2377" s="14"/>
      <c r="AVN2377" s="14"/>
      <c r="AVO2377" s="14"/>
      <c r="AVP2377" s="14"/>
      <c r="AVQ2377" s="14"/>
      <c r="AVR2377" s="14"/>
      <c r="AVS2377" s="14"/>
      <c r="AVT2377" s="14"/>
      <c r="AVU2377" s="14"/>
      <c r="AVV2377" s="14"/>
      <c r="AVW2377" s="14"/>
      <c r="AVX2377" s="14"/>
      <c r="AVY2377" s="14"/>
      <c r="AVZ2377" s="14"/>
      <c r="AWA2377" s="14"/>
      <c r="AWB2377" s="14"/>
      <c r="AWC2377" s="14"/>
      <c r="AWD2377" s="14"/>
      <c r="AWE2377" s="14"/>
      <c r="AWF2377" s="14"/>
      <c r="AWG2377" s="14"/>
      <c r="AWH2377" s="14"/>
      <c r="AWI2377" s="14"/>
      <c r="AWJ2377" s="14"/>
      <c r="AWK2377" s="14"/>
      <c r="AWL2377" s="14"/>
      <c r="AWM2377" s="14"/>
      <c r="AWN2377" s="14"/>
      <c r="AWO2377" s="14"/>
      <c r="AWP2377" s="14"/>
      <c r="AWQ2377" s="14"/>
      <c r="AWR2377" s="14"/>
      <c r="AWS2377" s="14"/>
      <c r="AWT2377" s="14"/>
      <c r="AWU2377" s="14"/>
      <c r="AWV2377" s="14"/>
      <c r="AWW2377" s="14"/>
      <c r="AWX2377" s="14"/>
      <c r="AWY2377" s="14"/>
      <c r="AWZ2377" s="14"/>
      <c r="AXA2377" s="14"/>
      <c r="AXB2377" s="14"/>
      <c r="AXC2377" s="14"/>
      <c r="AXD2377" s="14"/>
      <c r="AXE2377" s="14"/>
      <c r="AXF2377" s="14"/>
      <c r="AXG2377" s="14"/>
      <c r="AXH2377" s="14"/>
      <c r="AXI2377" s="14"/>
      <c r="AXJ2377" s="14"/>
      <c r="AXK2377" s="14"/>
      <c r="AXL2377" s="14"/>
      <c r="AXM2377" s="14"/>
      <c r="AXN2377" s="14"/>
      <c r="AXO2377" s="14"/>
      <c r="AXP2377" s="14"/>
      <c r="AXQ2377" s="14"/>
      <c r="AXR2377" s="14"/>
      <c r="AXS2377" s="14"/>
      <c r="AXT2377" s="14"/>
      <c r="AXU2377" s="14"/>
      <c r="AXV2377" s="14"/>
      <c r="AXW2377" s="14"/>
      <c r="AXX2377" s="14"/>
      <c r="AXY2377" s="14"/>
      <c r="AXZ2377" s="14"/>
      <c r="AYA2377" s="14"/>
      <c r="AYB2377" s="14"/>
      <c r="AYC2377" s="14"/>
      <c r="AYD2377" s="14"/>
      <c r="AYE2377" s="14"/>
      <c r="AYF2377" s="14"/>
      <c r="AYG2377" s="14"/>
      <c r="AYH2377" s="14"/>
      <c r="AYI2377" s="14"/>
      <c r="AYJ2377" s="14"/>
      <c r="AYK2377" s="14"/>
      <c r="AYL2377" s="14"/>
      <c r="AYM2377" s="14"/>
      <c r="AYN2377" s="14"/>
      <c r="AYO2377" s="14"/>
      <c r="AYP2377" s="14"/>
      <c r="AYQ2377" s="14"/>
      <c r="AYR2377" s="14"/>
      <c r="AYS2377" s="14"/>
      <c r="AYT2377" s="14"/>
      <c r="AYU2377" s="14"/>
      <c r="AYV2377" s="14"/>
      <c r="AYW2377" s="14"/>
      <c r="AYX2377" s="14"/>
      <c r="AYY2377" s="14"/>
      <c r="AYZ2377" s="14"/>
      <c r="AZA2377" s="14"/>
      <c r="AZB2377" s="14"/>
      <c r="AZC2377" s="14"/>
      <c r="AZD2377" s="14"/>
      <c r="AZE2377" s="14"/>
      <c r="AZF2377" s="14"/>
      <c r="AZG2377" s="14"/>
      <c r="AZH2377" s="14"/>
      <c r="AZI2377" s="14"/>
      <c r="AZJ2377" s="14"/>
      <c r="AZK2377" s="14"/>
      <c r="AZL2377" s="14"/>
      <c r="AZM2377" s="14"/>
      <c r="AZN2377" s="14"/>
      <c r="AZO2377" s="14"/>
      <c r="AZP2377" s="14"/>
      <c r="AZQ2377" s="14"/>
      <c r="AZR2377" s="14"/>
      <c r="AZS2377" s="14"/>
      <c r="AZT2377" s="14"/>
      <c r="AZU2377" s="14"/>
      <c r="AZV2377" s="14"/>
      <c r="AZW2377" s="14"/>
      <c r="AZX2377" s="14"/>
      <c r="AZY2377" s="14"/>
      <c r="AZZ2377" s="14"/>
      <c r="BAA2377" s="14"/>
      <c r="BAB2377" s="14"/>
      <c r="BAC2377" s="14"/>
      <c r="BAD2377" s="14"/>
      <c r="BAE2377" s="14"/>
      <c r="BAF2377" s="14"/>
      <c r="BAG2377" s="14"/>
      <c r="BAH2377" s="14"/>
      <c r="BAI2377" s="14"/>
      <c r="BAJ2377" s="14"/>
      <c r="BAK2377" s="14"/>
      <c r="BAL2377" s="14"/>
      <c r="BAM2377" s="14"/>
      <c r="BAN2377" s="14"/>
      <c r="BAO2377" s="14"/>
      <c r="BAP2377" s="14"/>
      <c r="BAQ2377" s="14"/>
      <c r="BAR2377" s="14"/>
      <c r="BAS2377" s="14"/>
      <c r="BAT2377" s="14"/>
      <c r="BAU2377" s="14"/>
      <c r="BAV2377" s="14"/>
      <c r="BAW2377" s="14"/>
      <c r="BAX2377" s="14"/>
      <c r="BAY2377" s="14"/>
      <c r="BAZ2377" s="14"/>
      <c r="BBA2377" s="14"/>
      <c r="BBB2377" s="14"/>
      <c r="BBC2377" s="14"/>
      <c r="BBD2377" s="14"/>
      <c r="BBE2377" s="14"/>
      <c r="BBF2377" s="14"/>
      <c r="BBG2377" s="14"/>
      <c r="BBH2377" s="14"/>
      <c r="BBI2377" s="14"/>
      <c r="BBJ2377" s="14"/>
      <c r="BBK2377" s="14"/>
      <c r="BBL2377" s="14"/>
      <c r="BBM2377" s="14"/>
      <c r="BBN2377" s="14"/>
      <c r="BBO2377" s="14"/>
      <c r="BBP2377" s="14"/>
      <c r="BBQ2377" s="14"/>
      <c r="BBR2377" s="14"/>
      <c r="BBS2377" s="14"/>
      <c r="BBT2377" s="14"/>
      <c r="BBU2377" s="14"/>
      <c r="BBV2377" s="14"/>
      <c r="BBW2377" s="14"/>
      <c r="BBX2377" s="14"/>
      <c r="BBY2377" s="14"/>
      <c r="BBZ2377" s="14"/>
      <c r="BCA2377" s="14"/>
      <c r="BCB2377" s="14"/>
      <c r="BCC2377" s="14"/>
      <c r="BCD2377" s="14"/>
      <c r="BCE2377" s="14"/>
      <c r="BCF2377" s="14"/>
      <c r="BCG2377" s="14"/>
      <c r="BCH2377" s="14"/>
      <c r="BCI2377" s="14"/>
      <c r="BCJ2377" s="14"/>
      <c r="BCK2377" s="14"/>
      <c r="BCL2377" s="14"/>
      <c r="BCM2377" s="14"/>
      <c r="BCN2377" s="14"/>
      <c r="BCO2377" s="14"/>
      <c r="BCP2377" s="14"/>
      <c r="BCQ2377" s="14"/>
      <c r="BCR2377" s="14"/>
      <c r="BCS2377" s="14"/>
      <c r="BCT2377" s="14"/>
      <c r="BCU2377" s="14"/>
      <c r="BCV2377" s="14"/>
      <c r="BCW2377" s="14"/>
      <c r="BCX2377" s="14"/>
      <c r="BCY2377" s="14"/>
      <c r="BCZ2377" s="14"/>
      <c r="BDA2377" s="14"/>
      <c r="BDB2377" s="14"/>
      <c r="BDC2377" s="14"/>
      <c r="BDD2377" s="14"/>
      <c r="BDE2377" s="14"/>
      <c r="BDF2377" s="14"/>
      <c r="BDG2377" s="14"/>
      <c r="BDH2377" s="14"/>
      <c r="BDI2377" s="14"/>
      <c r="BDJ2377" s="14"/>
      <c r="BDK2377" s="14"/>
      <c r="BDL2377" s="14"/>
      <c r="BDM2377" s="14"/>
      <c r="BDN2377" s="14"/>
      <c r="BDO2377" s="14"/>
      <c r="BDP2377" s="14"/>
      <c r="BDQ2377" s="14"/>
      <c r="BDR2377" s="14"/>
      <c r="BDS2377" s="14"/>
      <c r="BDT2377" s="14"/>
      <c r="BDU2377" s="14"/>
      <c r="BDV2377" s="14"/>
      <c r="BDW2377" s="14"/>
      <c r="BDX2377" s="14"/>
      <c r="BDY2377" s="14"/>
      <c r="BDZ2377" s="14"/>
      <c r="BEA2377" s="14"/>
      <c r="BEB2377" s="14"/>
      <c r="BEC2377" s="14"/>
      <c r="BED2377" s="14"/>
      <c r="BEE2377" s="14"/>
      <c r="BEF2377" s="14"/>
      <c r="BEG2377" s="14"/>
      <c r="BEH2377" s="14"/>
      <c r="BEI2377" s="14"/>
      <c r="BEJ2377" s="14"/>
      <c r="BEK2377" s="14"/>
      <c r="BEL2377" s="14"/>
      <c r="BEM2377" s="14"/>
      <c r="BEN2377" s="14"/>
      <c r="BEO2377" s="14"/>
      <c r="BEP2377" s="14"/>
      <c r="BEQ2377" s="14"/>
      <c r="BER2377" s="14"/>
      <c r="BES2377" s="14"/>
      <c r="BET2377" s="14"/>
      <c r="BEU2377" s="14"/>
      <c r="BEV2377" s="14"/>
      <c r="BEW2377" s="14"/>
      <c r="BEX2377" s="14"/>
      <c r="BEY2377" s="14"/>
      <c r="BEZ2377" s="14"/>
      <c r="BFA2377" s="14"/>
      <c r="BFB2377" s="14"/>
      <c r="BFC2377" s="14"/>
      <c r="BFD2377" s="14"/>
      <c r="BFE2377" s="14"/>
      <c r="BFF2377" s="14"/>
      <c r="BFG2377" s="14"/>
      <c r="BFH2377" s="14"/>
      <c r="BFI2377" s="14"/>
      <c r="BFJ2377" s="14"/>
      <c r="BFK2377" s="14"/>
      <c r="BFL2377" s="14"/>
      <c r="BFM2377" s="14"/>
      <c r="BFN2377" s="14"/>
      <c r="BFO2377" s="14"/>
      <c r="BFP2377" s="14"/>
      <c r="BFQ2377" s="14"/>
      <c r="BFR2377" s="14"/>
      <c r="BFS2377" s="14"/>
      <c r="BFT2377" s="14"/>
      <c r="BFU2377" s="14"/>
      <c r="BFV2377" s="14"/>
      <c r="BFW2377" s="14"/>
      <c r="BFX2377" s="14"/>
      <c r="BFY2377" s="14"/>
      <c r="BFZ2377" s="14"/>
      <c r="BGA2377" s="14"/>
      <c r="BGB2377" s="14"/>
      <c r="BGC2377" s="14"/>
      <c r="BGD2377" s="14"/>
      <c r="BGE2377" s="14"/>
      <c r="BGF2377" s="14"/>
      <c r="BGG2377" s="14"/>
      <c r="BGH2377" s="14"/>
      <c r="BGI2377" s="14"/>
      <c r="BGJ2377" s="14"/>
      <c r="BGK2377" s="14"/>
      <c r="BGL2377" s="14"/>
      <c r="BGM2377" s="14"/>
      <c r="BGN2377" s="14"/>
      <c r="BGO2377" s="14"/>
      <c r="BGP2377" s="14"/>
      <c r="BGQ2377" s="14"/>
      <c r="BGR2377" s="14"/>
      <c r="BGS2377" s="14"/>
      <c r="BGT2377" s="14"/>
      <c r="BGU2377" s="14"/>
      <c r="BGV2377" s="14"/>
      <c r="BGW2377" s="14"/>
      <c r="BGX2377" s="14"/>
      <c r="BGY2377" s="14"/>
      <c r="BGZ2377" s="14"/>
      <c r="BHA2377" s="14"/>
      <c r="BHB2377" s="14"/>
      <c r="BHC2377" s="14"/>
      <c r="BHD2377" s="14"/>
      <c r="BHE2377" s="14"/>
      <c r="BHF2377" s="14"/>
      <c r="BHG2377" s="14"/>
      <c r="BHH2377" s="14"/>
      <c r="BHI2377" s="14"/>
      <c r="BHJ2377" s="14"/>
      <c r="BHK2377" s="14"/>
      <c r="BHL2377" s="14"/>
      <c r="BHM2377" s="14"/>
      <c r="BHN2377" s="14"/>
      <c r="BHO2377" s="14"/>
      <c r="BHP2377" s="14"/>
      <c r="BHQ2377" s="14"/>
      <c r="BHR2377" s="14"/>
      <c r="BHS2377" s="14"/>
      <c r="BHT2377" s="14"/>
      <c r="BHU2377" s="14"/>
      <c r="BHV2377" s="14"/>
      <c r="BHW2377" s="14"/>
      <c r="BHX2377" s="14"/>
      <c r="BHY2377" s="14"/>
      <c r="BHZ2377" s="14"/>
      <c r="BIA2377" s="14"/>
      <c r="BIB2377" s="14"/>
      <c r="BIC2377" s="14"/>
      <c r="BID2377" s="14"/>
      <c r="BIE2377" s="14"/>
      <c r="BIF2377" s="14"/>
      <c r="BIG2377" s="14"/>
      <c r="BIH2377" s="14"/>
      <c r="BII2377" s="14"/>
      <c r="BIJ2377" s="14"/>
      <c r="BIK2377" s="14"/>
      <c r="BIL2377" s="14"/>
      <c r="BIM2377" s="14"/>
      <c r="BIN2377" s="14"/>
      <c r="BIO2377" s="14"/>
      <c r="BIP2377" s="14"/>
      <c r="BIQ2377" s="14"/>
      <c r="BIR2377" s="14"/>
      <c r="BIS2377" s="14"/>
      <c r="BIT2377" s="14"/>
      <c r="BIU2377" s="14"/>
      <c r="BIV2377" s="14"/>
      <c r="BIW2377" s="14"/>
      <c r="BIX2377" s="14"/>
      <c r="BIY2377" s="14"/>
      <c r="BIZ2377" s="14"/>
      <c r="BJA2377" s="14"/>
      <c r="BJB2377" s="14"/>
      <c r="BJC2377" s="14"/>
      <c r="BJD2377" s="14"/>
      <c r="BJE2377" s="14"/>
      <c r="BJF2377" s="14"/>
      <c r="BJG2377" s="14"/>
      <c r="BJH2377" s="14"/>
      <c r="BJI2377" s="14"/>
      <c r="BJJ2377" s="14"/>
      <c r="BJK2377" s="14"/>
      <c r="BJL2377" s="14"/>
      <c r="BJM2377" s="14"/>
      <c r="BJN2377" s="14"/>
      <c r="BJO2377" s="14"/>
      <c r="BJP2377" s="14"/>
      <c r="BJQ2377" s="14"/>
      <c r="BJR2377" s="14"/>
      <c r="BJS2377" s="14"/>
      <c r="BJT2377" s="14"/>
      <c r="BJU2377" s="14"/>
      <c r="BJV2377" s="14"/>
      <c r="BJW2377" s="14"/>
      <c r="BJX2377" s="14"/>
      <c r="BJY2377" s="14"/>
      <c r="BJZ2377" s="14"/>
      <c r="BKA2377" s="14"/>
      <c r="BKB2377" s="14"/>
      <c r="BKC2377" s="14"/>
      <c r="BKD2377" s="14"/>
      <c r="BKE2377" s="14"/>
      <c r="BKF2377" s="14"/>
      <c r="BKG2377" s="14"/>
      <c r="BKH2377" s="14"/>
      <c r="BKI2377" s="14"/>
      <c r="BKJ2377" s="14"/>
      <c r="BKK2377" s="14"/>
      <c r="BKL2377" s="14"/>
      <c r="BKM2377" s="14"/>
      <c r="BKN2377" s="14"/>
      <c r="BKO2377" s="14"/>
      <c r="BKP2377" s="14"/>
      <c r="BKQ2377" s="14"/>
      <c r="BKR2377" s="14"/>
      <c r="BKS2377" s="14"/>
      <c r="BKT2377" s="14"/>
      <c r="BKU2377" s="14"/>
      <c r="BKV2377" s="14"/>
      <c r="BKW2377" s="14"/>
      <c r="BKX2377" s="14"/>
      <c r="BKY2377" s="14"/>
      <c r="BKZ2377" s="14"/>
      <c r="BLA2377" s="14"/>
      <c r="BLB2377" s="14"/>
      <c r="BLC2377" s="14"/>
      <c r="BLD2377" s="14"/>
      <c r="BLE2377" s="14"/>
      <c r="BLF2377" s="14"/>
      <c r="BLG2377" s="14"/>
      <c r="BLH2377" s="14"/>
      <c r="BLI2377" s="14"/>
      <c r="BLJ2377" s="14"/>
      <c r="BLK2377" s="14"/>
      <c r="BLL2377" s="14"/>
      <c r="BLM2377" s="14"/>
      <c r="BLN2377" s="14"/>
      <c r="BLO2377" s="14"/>
      <c r="BLP2377" s="14"/>
      <c r="BLQ2377" s="14"/>
      <c r="BLR2377" s="14"/>
      <c r="BLS2377" s="14"/>
      <c r="BLT2377" s="14"/>
      <c r="BLU2377" s="14"/>
      <c r="BLV2377" s="14"/>
      <c r="BLW2377" s="14"/>
      <c r="BLX2377" s="14"/>
      <c r="BLY2377" s="14"/>
      <c r="BLZ2377" s="14"/>
      <c r="BMA2377" s="14"/>
      <c r="BMB2377" s="14"/>
      <c r="BMC2377" s="14"/>
      <c r="BMD2377" s="14"/>
      <c r="BME2377" s="14"/>
      <c r="BMF2377" s="14"/>
      <c r="BMG2377" s="14"/>
      <c r="BMH2377" s="14"/>
      <c r="BMI2377" s="14"/>
      <c r="BMJ2377" s="14"/>
      <c r="BMK2377" s="14"/>
      <c r="BML2377" s="14"/>
      <c r="BMM2377" s="14"/>
      <c r="BMN2377" s="14"/>
      <c r="BMO2377" s="14"/>
      <c r="BMP2377" s="14"/>
      <c r="BMQ2377" s="14"/>
      <c r="BMR2377" s="14"/>
      <c r="BMS2377" s="14"/>
      <c r="BMT2377" s="14"/>
      <c r="BMU2377" s="14"/>
      <c r="BMV2377" s="14"/>
      <c r="BMW2377" s="14"/>
      <c r="BMX2377" s="14"/>
      <c r="BMY2377" s="14"/>
      <c r="BMZ2377" s="14"/>
      <c r="BNA2377" s="14"/>
      <c r="BNB2377" s="14"/>
      <c r="BNC2377" s="14"/>
      <c r="BND2377" s="14"/>
      <c r="BNE2377" s="14"/>
      <c r="BNF2377" s="14"/>
      <c r="BNG2377" s="14"/>
      <c r="BNH2377" s="14"/>
      <c r="BNI2377" s="14"/>
      <c r="BNJ2377" s="14"/>
      <c r="BNK2377" s="14"/>
      <c r="BNL2377" s="14"/>
      <c r="BNM2377" s="14"/>
      <c r="BNN2377" s="14"/>
      <c r="BNO2377" s="14"/>
      <c r="BNP2377" s="14"/>
      <c r="BNQ2377" s="14"/>
      <c r="BNR2377" s="14"/>
      <c r="BNS2377" s="14"/>
      <c r="BNT2377" s="14"/>
      <c r="BNU2377" s="14"/>
      <c r="BNV2377" s="14"/>
      <c r="BNW2377" s="14"/>
      <c r="BNX2377" s="14"/>
      <c r="BNY2377" s="14"/>
      <c r="BNZ2377" s="14"/>
      <c r="BOA2377" s="14"/>
      <c r="BOB2377" s="14"/>
      <c r="BOC2377" s="14"/>
      <c r="BOD2377" s="14"/>
      <c r="BOE2377" s="14"/>
      <c r="BOF2377" s="14"/>
      <c r="BOG2377" s="14"/>
      <c r="BOH2377" s="14"/>
      <c r="BOI2377" s="14"/>
      <c r="BOJ2377" s="14"/>
      <c r="BOK2377" s="14"/>
      <c r="BOL2377" s="14"/>
      <c r="BOM2377" s="14"/>
      <c r="BON2377" s="14"/>
      <c r="BOO2377" s="14"/>
      <c r="BOP2377" s="14"/>
      <c r="BOQ2377" s="14"/>
      <c r="BOR2377" s="14"/>
      <c r="BOS2377" s="14"/>
      <c r="BOT2377" s="14"/>
      <c r="BOU2377" s="14"/>
      <c r="BOV2377" s="14"/>
      <c r="BOW2377" s="14"/>
      <c r="BOX2377" s="14"/>
      <c r="BOY2377" s="14"/>
      <c r="BOZ2377" s="14"/>
      <c r="BPA2377" s="14"/>
      <c r="BPB2377" s="14"/>
      <c r="BPC2377" s="14"/>
      <c r="BPD2377" s="14"/>
      <c r="BPE2377" s="14"/>
      <c r="BPF2377" s="14"/>
      <c r="BPG2377" s="14"/>
      <c r="BPH2377" s="14"/>
      <c r="BPI2377" s="14"/>
      <c r="BPJ2377" s="14"/>
      <c r="BPK2377" s="14"/>
      <c r="BPL2377" s="14"/>
      <c r="BPM2377" s="14"/>
      <c r="BPN2377" s="14"/>
      <c r="BPO2377" s="14"/>
      <c r="BPP2377" s="14"/>
      <c r="BPQ2377" s="14"/>
      <c r="BPR2377" s="14"/>
      <c r="BPS2377" s="14"/>
      <c r="BPT2377" s="14"/>
      <c r="BPU2377" s="14"/>
      <c r="BPV2377" s="14"/>
      <c r="BPW2377" s="14"/>
      <c r="BPX2377" s="14"/>
      <c r="BPY2377" s="14"/>
      <c r="BPZ2377" s="14"/>
      <c r="BQA2377" s="14"/>
      <c r="BQB2377" s="14"/>
      <c r="BQC2377" s="14"/>
      <c r="BQD2377" s="14"/>
      <c r="BQE2377" s="14"/>
      <c r="BQF2377" s="14"/>
      <c r="BQG2377" s="14"/>
      <c r="BQH2377" s="14"/>
      <c r="BQI2377" s="14"/>
      <c r="BQJ2377" s="14"/>
      <c r="BQK2377" s="14"/>
      <c r="BQL2377" s="14"/>
      <c r="BQM2377" s="14"/>
      <c r="BQN2377" s="14"/>
      <c r="BQO2377" s="14"/>
      <c r="BQP2377" s="14"/>
      <c r="BQQ2377" s="14"/>
      <c r="BQR2377" s="14"/>
      <c r="BQS2377" s="14"/>
      <c r="BQT2377" s="14"/>
      <c r="BQU2377" s="14"/>
      <c r="BQV2377" s="14"/>
      <c r="BQW2377" s="14"/>
      <c r="BQX2377" s="14"/>
      <c r="BQY2377" s="14"/>
      <c r="BQZ2377" s="14"/>
      <c r="BRA2377" s="14"/>
      <c r="BRB2377" s="14"/>
      <c r="BRC2377" s="14"/>
      <c r="BRD2377" s="14"/>
      <c r="BRE2377" s="14"/>
      <c r="BRF2377" s="14"/>
      <c r="BRG2377" s="14"/>
      <c r="BRH2377" s="14"/>
      <c r="BRI2377" s="14"/>
      <c r="BRJ2377" s="14"/>
      <c r="BRK2377" s="14"/>
      <c r="BRL2377" s="14"/>
      <c r="BRM2377" s="14"/>
      <c r="BRN2377" s="14"/>
      <c r="BRO2377" s="14"/>
      <c r="BRP2377" s="14"/>
      <c r="BRQ2377" s="14"/>
      <c r="BRR2377" s="14"/>
      <c r="BRS2377" s="14"/>
      <c r="BRT2377" s="14"/>
      <c r="BRU2377" s="14"/>
      <c r="BRV2377" s="14"/>
      <c r="BRW2377" s="14"/>
      <c r="BRX2377" s="14"/>
      <c r="BRY2377" s="14"/>
      <c r="BRZ2377" s="14"/>
      <c r="BSA2377" s="14"/>
      <c r="BSB2377" s="14"/>
      <c r="BSC2377" s="14"/>
      <c r="BSD2377" s="14"/>
      <c r="BSE2377" s="14"/>
      <c r="BSF2377" s="14"/>
      <c r="BSG2377" s="14"/>
      <c r="BSH2377" s="14"/>
      <c r="BSI2377" s="14"/>
      <c r="BSJ2377" s="14"/>
      <c r="BSK2377" s="14"/>
      <c r="BSL2377" s="14"/>
      <c r="BSM2377" s="14"/>
      <c r="BSN2377" s="14"/>
      <c r="BSO2377" s="14"/>
      <c r="BSP2377" s="14"/>
      <c r="BSQ2377" s="14"/>
      <c r="BSR2377" s="14"/>
      <c r="BSS2377" s="14"/>
      <c r="BST2377" s="14"/>
      <c r="BSU2377" s="14"/>
      <c r="BSV2377" s="14"/>
      <c r="BSW2377" s="14"/>
      <c r="BSX2377" s="14"/>
      <c r="BSY2377" s="14"/>
      <c r="BSZ2377" s="14"/>
      <c r="BTA2377" s="14"/>
      <c r="BTB2377" s="14"/>
      <c r="BTC2377" s="14"/>
      <c r="BTD2377" s="14"/>
      <c r="BTE2377" s="14"/>
      <c r="BTF2377" s="14"/>
      <c r="BTG2377" s="14"/>
      <c r="BTH2377" s="14"/>
      <c r="BTI2377" s="14"/>
      <c r="BTJ2377" s="14"/>
      <c r="BTK2377" s="14"/>
      <c r="BTL2377" s="14"/>
      <c r="BTM2377" s="14"/>
      <c r="BTN2377" s="14"/>
      <c r="BTO2377" s="14"/>
      <c r="BTP2377" s="14"/>
      <c r="BTQ2377" s="14"/>
      <c r="BTR2377" s="14"/>
      <c r="BTS2377" s="14"/>
      <c r="BTT2377" s="14"/>
      <c r="BTU2377" s="14"/>
      <c r="BTV2377" s="14"/>
      <c r="BTW2377" s="14"/>
      <c r="BTX2377" s="14"/>
      <c r="BTY2377" s="14"/>
      <c r="BTZ2377" s="14"/>
      <c r="BUA2377" s="14"/>
      <c r="BUB2377" s="14"/>
      <c r="BUC2377" s="14"/>
      <c r="BUD2377" s="14"/>
      <c r="BUE2377" s="14"/>
      <c r="BUF2377" s="14"/>
      <c r="BUG2377" s="14"/>
      <c r="BUH2377" s="14"/>
      <c r="BUI2377" s="14"/>
      <c r="BUJ2377" s="14"/>
      <c r="BUK2377" s="14"/>
      <c r="BUL2377" s="14"/>
      <c r="BUM2377" s="14"/>
      <c r="BUN2377" s="14"/>
      <c r="BUO2377" s="14"/>
      <c r="BUP2377" s="14"/>
      <c r="BUQ2377" s="14"/>
      <c r="BUR2377" s="14"/>
      <c r="BUS2377" s="14"/>
      <c r="BUT2377" s="14"/>
      <c r="BUU2377" s="14"/>
      <c r="BUV2377" s="14"/>
      <c r="BUW2377" s="14"/>
      <c r="BUX2377" s="14"/>
      <c r="BUY2377" s="14"/>
      <c r="BUZ2377" s="14"/>
      <c r="BVA2377" s="14"/>
      <c r="BVB2377" s="14"/>
      <c r="BVC2377" s="14"/>
      <c r="BVD2377" s="14"/>
      <c r="BVE2377" s="14"/>
      <c r="BVF2377" s="14"/>
      <c r="BVG2377" s="14"/>
      <c r="BVH2377" s="14"/>
      <c r="BVI2377" s="14"/>
      <c r="BVJ2377" s="14"/>
      <c r="BVK2377" s="14"/>
      <c r="BVL2377" s="14"/>
      <c r="BVM2377" s="14"/>
      <c r="BVN2377" s="14"/>
      <c r="BVO2377" s="14"/>
      <c r="BVP2377" s="14"/>
      <c r="BVQ2377" s="14"/>
      <c r="BVR2377" s="14"/>
      <c r="BVS2377" s="14"/>
      <c r="BVT2377" s="14"/>
      <c r="BVU2377" s="14"/>
      <c r="BVV2377" s="14"/>
      <c r="BVW2377" s="14"/>
      <c r="BVX2377" s="14"/>
      <c r="BVY2377" s="14"/>
      <c r="BVZ2377" s="14"/>
      <c r="BWA2377" s="14"/>
      <c r="BWB2377" s="14"/>
      <c r="BWC2377" s="14"/>
      <c r="BWD2377" s="14"/>
      <c r="BWE2377" s="14"/>
      <c r="BWF2377" s="14"/>
      <c r="BWG2377" s="14"/>
      <c r="BWH2377" s="14"/>
      <c r="BWI2377" s="14"/>
      <c r="BWJ2377" s="14"/>
      <c r="BWK2377" s="14"/>
      <c r="BWL2377" s="14"/>
      <c r="BWM2377" s="14"/>
      <c r="BWN2377" s="14"/>
      <c r="BWO2377" s="14"/>
      <c r="BWP2377" s="14"/>
      <c r="BWQ2377" s="14"/>
      <c r="BWR2377" s="14"/>
      <c r="BWS2377" s="14"/>
      <c r="BWT2377" s="14"/>
      <c r="BWU2377" s="14"/>
      <c r="BWV2377" s="14"/>
      <c r="BWW2377" s="14"/>
      <c r="BWX2377" s="14"/>
      <c r="BWY2377" s="14"/>
      <c r="BWZ2377" s="14"/>
      <c r="BXA2377" s="14"/>
      <c r="BXB2377" s="14"/>
      <c r="BXC2377" s="14"/>
      <c r="BXD2377" s="14"/>
      <c r="BXE2377" s="14"/>
      <c r="BXF2377" s="14"/>
      <c r="BXG2377" s="14"/>
      <c r="BXH2377" s="14"/>
      <c r="BXI2377" s="14"/>
      <c r="BXJ2377" s="14"/>
      <c r="BXK2377" s="14"/>
      <c r="BXL2377" s="14"/>
      <c r="BXM2377" s="14"/>
      <c r="BXN2377" s="14"/>
      <c r="BXO2377" s="14"/>
      <c r="BXP2377" s="14"/>
      <c r="BXQ2377" s="14"/>
      <c r="BXR2377" s="14"/>
      <c r="BXS2377" s="14"/>
      <c r="BXT2377" s="14"/>
      <c r="BXU2377" s="14"/>
      <c r="BXV2377" s="14"/>
      <c r="BXW2377" s="14"/>
      <c r="BXX2377" s="14"/>
      <c r="BXY2377" s="14"/>
      <c r="BXZ2377" s="14"/>
      <c r="BYA2377" s="14"/>
      <c r="BYB2377" s="14"/>
      <c r="BYC2377" s="14"/>
      <c r="BYD2377" s="14"/>
      <c r="BYE2377" s="14"/>
      <c r="BYF2377" s="14"/>
      <c r="BYG2377" s="14"/>
      <c r="BYH2377" s="14"/>
      <c r="BYI2377" s="14"/>
      <c r="BYJ2377" s="14"/>
      <c r="BYK2377" s="14"/>
      <c r="BYL2377" s="14"/>
      <c r="BYM2377" s="14"/>
      <c r="BYN2377" s="14"/>
      <c r="BYO2377" s="14"/>
      <c r="BYP2377" s="14"/>
      <c r="BYQ2377" s="14"/>
      <c r="BYR2377" s="14"/>
      <c r="BYS2377" s="14"/>
      <c r="BYT2377" s="14"/>
      <c r="BYU2377" s="14"/>
      <c r="BYV2377" s="14"/>
      <c r="BYW2377" s="14"/>
      <c r="BYX2377" s="14"/>
      <c r="BYY2377" s="14"/>
      <c r="BYZ2377" s="14"/>
      <c r="BZA2377" s="14"/>
      <c r="BZB2377" s="14"/>
      <c r="BZC2377" s="14"/>
      <c r="BZD2377" s="14"/>
      <c r="BZE2377" s="14"/>
      <c r="BZF2377" s="14"/>
      <c r="BZG2377" s="14"/>
      <c r="BZH2377" s="14"/>
      <c r="BZI2377" s="14"/>
      <c r="BZJ2377" s="14"/>
      <c r="BZK2377" s="14"/>
      <c r="BZL2377" s="14"/>
      <c r="BZM2377" s="14"/>
      <c r="BZN2377" s="14"/>
      <c r="BZO2377" s="14"/>
      <c r="BZP2377" s="14"/>
      <c r="BZQ2377" s="14"/>
      <c r="BZR2377" s="14"/>
      <c r="BZS2377" s="14"/>
      <c r="BZT2377" s="14"/>
      <c r="BZU2377" s="14"/>
      <c r="BZV2377" s="14"/>
      <c r="BZW2377" s="14"/>
      <c r="BZX2377" s="14"/>
      <c r="BZY2377" s="14"/>
      <c r="BZZ2377" s="14"/>
      <c r="CAA2377" s="14"/>
      <c r="CAB2377" s="14"/>
      <c r="CAC2377" s="14"/>
      <c r="CAD2377" s="14"/>
      <c r="CAE2377" s="14"/>
      <c r="CAF2377" s="14"/>
      <c r="CAG2377" s="14"/>
      <c r="CAH2377" s="14"/>
      <c r="CAI2377" s="14"/>
      <c r="CAJ2377" s="14"/>
      <c r="CAK2377" s="14"/>
      <c r="CAL2377" s="14"/>
      <c r="CAM2377" s="14"/>
      <c r="CAN2377" s="14"/>
      <c r="CAO2377" s="14"/>
      <c r="CAP2377" s="14"/>
      <c r="CAQ2377" s="14"/>
      <c r="CAR2377" s="14"/>
      <c r="CAS2377" s="14"/>
      <c r="CAT2377" s="14"/>
      <c r="CAU2377" s="14"/>
      <c r="CAV2377" s="14"/>
      <c r="CAW2377" s="14"/>
      <c r="CAX2377" s="14"/>
      <c r="CAY2377" s="14"/>
      <c r="CAZ2377" s="14"/>
      <c r="CBA2377" s="14"/>
      <c r="CBB2377" s="14"/>
      <c r="CBC2377" s="14"/>
      <c r="CBD2377" s="14"/>
      <c r="CBE2377" s="14"/>
      <c r="CBF2377" s="14"/>
      <c r="CBG2377" s="14"/>
      <c r="CBH2377" s="14"/>
      <c r="CBI2377" s="14"/>
      <c r="CBJ2377" s="14"/>
      <c r="CBK2377" s="14"/>
      <c r="CBL2377" s="14"/>
      <c r="CBM2377" s="14"/>
      <c r="CBN2377" s="14"/>
      <c r="CBO2377" s="14"/>
      <c r="CBP2377" s="14"/>
      <c r="CBQ2377" s="14"/>
      <c r="CBR2377" s="14"/>
      <c r="CBS2377" s="14"/>
      <c r="CBT2377" s="14"/>
      <c r="CBU2377" s="14"/>
      <c r="CBV2377" s="14"/>
      <c r="CBW2377" s="14"/>
      <c r="CBX2377" s="14"/>
      <c r="CBY2377" s="14"/>
      <c r="CBZ2377" s="14"/>
      <c r="CCA2377" s="14"/>
      <c r="CCB2377" s="14"/>
      <c r="CCC2377" s="14"/>
      <c r="CCD2377" s="14"/>
      <c r="CCE2377" s="14"/>
      <c r="CCF2377" s="14"/>
      <c r="CCG2377" s="14"/>
      <c r="CCH2377" s="14"/>
      <c r="CCI2377" s="14"/>
      <c r="CCJ2377" s="14"/>
      <c r="CCK2377" s="14"/>
      <c r="CCL2377" s="14"/>
      <c r="CCM2377" s="14"/>
      <c r="CCN2377" s="14"/>
      <c r="CCO2377" s="14"/>
      <c r="CCP2377" s="14"/>
      <c r="CCQ2377" s="14"/>
      <c r="CCR2377" s="14"/>
      <c r="CCS2377" s="14"/>
      <c r="CCT2377" s="14"/>
      <c r="CCU2377" s="14"/>
      <c r="CCV2377" s="14"/>
      <c r="CCW2377" s="14"/>
      <c r="CCX2377" s="14"/>
      <c r="CCY2377" s="14"/>
      <c r="CCZ2377" s="14"/>
      <c r="CDA2377" s="14"/>
      <c r="CDB2377" s="14"/>
      <c r="CDC2377" s="14"/>
      <c r="CDD2377" s="14"/>
      <c r="CDE2377" s="14"/>
      <c r="CDF2377" s="14"/>
      <c r="CDG2377" s="14"/>
      <c r="CDH2377" s="14"/>
      <c r="CDI2377" s="14"/>
      <c r="CDJ2377" s="14"/>
      <c r="CDK2377" s="14"/>
      <c r="CDL2377" s="14"/>
      <c r="CDM2377" s="14"/>
      <c r="CDN2377" s="14"/>
      <c r="CDO2377" s="14"/>
      <c r="CDP2377" s="14"/>
      <c r="CDQ2377" s="14"/>
      <c r="CDR2377" s="14"/>
      <c r="CDS2377" s="14"/>
      <c r="CDT2377" s="14"/>
      <c r="CDU2377" s="14"/>
      <c r="CDV2377" s="14"/>
      <c r="CDW2377" s="14"/>
      <c r="CDX2377" s="14"/>
      <c r="CDY2377" s="14"/>
      <c r="CDZ2377" s="14"/>
      <c r="CEA2377" s="14"/>
      <c r="CEB2377" s="14"/>
      <c r="CEC2377" s="14"/>
      <c r="CED2377" s="14"/>
      <c r="CEE2377" s="14"/>
      <c r="CEF2377" s="14"/>
      <c r="CEG2377" s="14"/>
      <c r="CEH2377" s="14"/>
      <c r="CEI2377" s="14"/>
      <c r="CEJ2377" s="14"/>
      <c r="CEK2377" s="14"/>
      <c r="CEL2377" s="14"/>
      <c r="CEM2377" s="14"/>
      <c r="CEN2377" s="14"/>
      <c r="CEO2377" s="14"/>
      <c r="CEP2377" s="14"/>
      <c r="CEQ2377" s="14"/>
      <c r="CER2377" s="14"/>
      <c r="CES2377" s="14"/>
      <c r="CET2377" s="14"/>
      <c r="CEU2377" s="14"/>
      <c r="CEV2377" s="14"/>
      <c r="CEW2377" s="14"/>
      <c r="CEX2377" s="14"/>
      <c r="CEY2377" s="14"/>
      <c r="CEZ2377" s="14"/>
      <c r="CFA2377" s="14"/>
      <c r="CFB2377" s="14"/>
      <c r="CFC2377" s="14"/>
      <c r="CFD2377" s="14"/>
      <c r="CFE2377" s="14"/>
      <c r="CFF2377" s="14"/>
      <c r="CFG2377" s="14"/>
      <c r="CFH2377" s="14"/>
      <c r="CFI2377" s="14"/>
      <c r="CFJ2377" s="14"/>
      <c r="CFK2377" s="14"/>
      <c r="CFL2377" s="14"/>
      <c r="CFM2377" s="14"/>
      <c r="CFN2377" s="14"/>
      <c r="CFO2377" s="14"/>
      <c r="CFP2377" s="14"/>
      <c r="CFQ2377" s="14"/>
      <c r="CFR2377" s="14"/>
      <c r="CFS2377" s="14"/>
      <c r="CFT2377" s="14"/>
      <c r="CFU2377" s="14"/>
      <c r="CFV2377" s="14"/>
      <c r="CFW2377" s="14"/>
      <c r="CFX2377" s="14"/>
      <c r="CFY2377" s="14"/>
      <c r="CFZ2377" s="14"/>
      <c r="CGA2377" s="14"/>
      <c r="CGB2377" s="14"/>
      <c r="CGC2377" s="14"/>
      <c r="CGD2377" s="14"/>
      <c r="CGE2377" s="14"/>
      <c r="CGF2377" s="14"/>
      <c r="CGG2377" s="14"/>
      <c r="CGH2377" s="14"/>
      <c r="CGI2377" s="14"/>
      <c r="CGJ2377" s="14"/>
      <c r="CGK2377" s="14"/>
      <c r="CGL2377" s="14"/>
      <c r="CGM2377" s="14"/>
      <c r="CGN2377" s="14"/>
      <c r="CGO2377" s="14"/>
      <c r="CGP2377" s="14"/>
      <c r="CGQ2377" s="14"/>
      <c r="CGR2377" s="14"/>
      <c r="CGS2377" s="14"/>
      <c r="CGT2377" s="14"/>
      <c r="CGU2377" s="14"/>
      <c r="CGV2377" s="14"/>
      <c r="CGW2377" s="14"/>
      <c r="CGX2377" s="14"/>
      <c r="CGY2377" s="14"/>
      <c r="CGZ2377" s="14"/>
      <c r="CHA2377" s="14"/>
      <c r="CHB2377" s="14"/>
      <c r="CHC2377" s="14"/>
      <c r="CHD2377" s="14"/>
      <c r="CHE2377" s="14"/>
      <c r="CHF2377" s="14"/>
      <c r="CHG2377" s="14"/>
      <c r="CHH2377" s="14"/>
      <c r="CHI2377" s="14"/>
      <c r="CHJ2377" s="14"/>
      <c r="CHK2377" s="14"/>
      <c r="CHL2377" s="14"/>
      <c r="CHM2377" s="14"/>
      <c r="CHN2377" s="14"/>
      <c r="CHO2377" s="14"/>
      <c r="CHP2377" s="14"/>
      <c r="CHQ2377" s="14"/>
      <c r="CHR2377" s="14"/>
      <c r="CHS2377" s="14"/>
      <c r="CHT2377" s="14"/>
      <c r="CHU2377" s="14"/>
      <c r="CHV2377" s="14"/>
      <c r="CHW2377" s="14"/>
      <c r="CHX2377" s="14"/>
      <c r="CHY2377" s="14"/>
      <c r="CHZ2377" s="14"/>
      <c r="CIA2377" s="14"/>
      <c r="CIB2377" s="14"/>
      <c r="CIC2377" s="14"/>
      <c r="CID2377" s="14"/>
      <c r="CIE2377" s="14"/>
      <c r="CIF2377" s="14"/>
      <c r="CIG2377" s="14"/>
      <c r="CIH2377" s="14"/>
      <c r="CII2377" s="14"/>
      <c r="CIJ2377" s="14"/>
      <c r="CIK2377" s="14"/>
      <c r="CIL2377" s="14"/>
      <c r="CIM2377" s="14"/>
      <c r="CIN2377" s="14"/>
      <c r="CIO2377" s="14"/>
      <c r="CIP2377" s="14"/>
      <c r="CIQ2377" s="14"/>
      <c r="CIR2377" s="14"/>
      <c r="CIS2377" s="14"/>
      <c r="CIT2377" s="14"/>
      <c r="CIU2377" s="14"/>
      <c r="CIV2377" s="14"/>
      <c r="CIW2377" s="14"/>
      <c r="CIX2377" s="14"/>
      <c r="CIY2377" s="14"/>
      <c r="CIZ2377" s="14"/>
      <c r="CJA2377" s="14"/>
      <c r="CJB2377" s="14"/>
      <c r="CJC2377" s="14"/>
      <c r="CJD2377" s="14"/>
      <c r="CJE2377" s="14"/>
      <c r="CJF2377" s="14"/>
      <c r="CJG2377" s="14"/>
      <c r="CJH2377" s="14"/>
      <c r="CJI2377" s="14"/>
      <c r="CJJ2377" s="14"/>
      <c r="CJK2377" s="14"/>
      <c r="CJL2377" s="14"/>
      <c r="CJM2377" s="14"/>
      <c r="CJN2377" s="14"/>
      <c r="CJO2377" s="14"/>
      <c r="CJP2377" s="14"/>
      <c r="CJQ2377" s="14"/>
      <c r="CJR2377" s="14"/>
      <c r="CJS2377" s="14"/>
      <c r="CJT2377" s="14"/>
      <c r="CJU2377" s="14"/>
      <c r="CJV2377" s="14"/>
      <c r="CJW2377" s="14"/>
      <c r="CJX2377" s="14"/>
      <c r="CJY2377" s="14"/>
      <c r="CJZ2377" s="14"/>
      <c r="CKA2377" s="14"/>
      <c r="CKB2377" s="14"/>
      <c r="CKC2377" s="14"/>
      <c r="CKD2377" s="14"/>
      <c r="CKE2377" s="14"/>
      <c r="CKF2377" s="14"/>
      <c r="CKG2377" s="14"/>
      <c r="CKH2377" s="14"/>
      <c r="CKI2377" s="14"/>
      <c r="CKJ2377" s="14"/>
      <c r="CKK2377" s="14"/>
      <c r="CKL2377" s="14"/>
      <c r="CKM2377" s="14"/>
      <c r="CKN2377" s="14"/>
      <c r="CKO2377" s="14"/>
      <c r="CKP2377" s="14"/>
      <c r="CKQ2377" s="14"/>
      <c r="CKR2377" s="14"/>
      <c r="CKS2377" s="14"/>
      <c r="CKT2377" s="14"/>
      <c r="CKU2377" s="14"/>
      <c r="CKV2377" s="14"/>
      <c r="CKW2377" s="14"/>
      <c r="CKX2377" s="14"/>
      <c r="CKY2377" s="14"/>
      <c r="CKZ2377" s="14"/>
      <c r="CLA2377" s="14"/>
      <c r="CLB2377" s="14"/>
      <c r="CLC2377" s="14"/>
      <c r="CLD2377" s="14"/>
      <c r="CLE2377" s="14"/>
      <c r="CLF2377" s="14"/>
      <c r="CLG2377" s="14"/>
      <c r="CLH2377" s="14"/>
      <c r="CLI2377" s="14"/>
      <c r="CLJ2377" s="14"/>
      <c r="CLK2377" s="14"/>
      <c r="CLL2377" s="14"/>
      <c r="CLM2377" s="14"/>
      <c r="CLN2377" s="14"/>
      <c r="CLO2377" s="14"/>
      <c r="CLP2377" s="14"/>
      <c r="CLQ2377" s="14"/>
      <c r="CLR2377" s="14"/>
      <c r="CLS2377" s="14"/>
      <c r="CLT2377" s="14"/>
      <c r="CLU2377" s="14"/>
      <c r="CLV2377" s="14"/>
      <c r="CLW2377" s="14"/>
      <c r="CLX2377" s="14"/>
      <c r="CLY2377" s="14"/>
      <c r="CLZ2377" s="14"/>
      <c r="CMA2377" s="14"/>
      <c r="CMB2377" s="14"/>
      <c r="CMC2377" s="14"/>
      <c r="CMD2377" s="14"/>
      <c r="CME2377" s="14"/>
      <c r="CMF2377" s="14"/>
      <c r="CMG2377" s="14"/>
      <c r="CMH2377" s="14"/>
      <c r="CMI2377" s="14"/>
      <c r="CMJ2377" s="14"/>
      <c r="CMK2377" s="14"/>
      <c r="CML2377" s="14"/>
      <c r="CMM2377" s="14"/>
      <c r="CMN2377" s="14"/>
      <c r="CMO2377" s="14"/>
      <c r="CMP2377" s="14"/>
      <c r="CMQ2377" s="14"/>
      <c r="CMR2377" s="14"/>
      <c r="CMS2377" s="14"/>
      <c r="CMT2377" s="14"/>
      <c r="CMU2377" s="14"/>
      <c r="CMV2377" s="14"/>
      <c r="CMW2377" s="14"/>
      <c r="CMX2377" s="14"/>
      <c r="CMY2377" s="14"/>
      <c r="CMZ2377" s="14"/>
      <c r="CNA2377" s="14"/>
      <c r="CNB2377" s="14"/>
      <c r="CNC2377" s="14"/>
      <c r="CND2377" s="14"/>
      <c r="CNE2377" s="14"/>
      <c r="CNF2377" s="14"/>
      <c r="CNG2377" s="14"/>
      <c r="CNH2377" s="14"/>
      <c r="CNI2377" s="14"/>
      <c r="CNJ2377" s="14"/>
      <c r="CNK2377" s="14"/>
      <c r="CNL2377" s="14"/>
      <c r="CNM2377" s="14"/>
      <c r="CNN2377" s="14"/>
      <c r="CNO2377" s="14"/>
      <c r="CNP2377" s="14"/>
      <c r="CNQ2377" s="14"/>
      <c r="CNR2377" s="14"/>
      <c r="CNS2377" s="14"/>
      <c r="CNT2377" s="14"/>
      <c r="CNU2377" s="14"/>
      <c r="CNV2377" s="14"/>
      <c r="CNW2377" s="14"/>
      <c r="CNX2377" s="14"/>
      <c r="CNY2377" s="14"/>
      <c r="CNZ2377" s="14"/>
      <c r="COA2377" s="14"/>
      <c r="COB2377" s="14"/>
      <c r="COC2377" s="14"/>
      <c r="COD2377" s="14"/>
      <c r="COE2377" s="14"/>
      <c r="COF2377" s="14"/>
      <c r="COG2377" s="14"/>
      <c r="COH2377" s="14"/>
      <c r="COI2377" s="14"/>
      <c r="COJ2377" s="14"/>
      <c r="COK2377" s="14"/>
      <c r="COL2377" s="14"/>
      <c r="COM2377" s="14"/>
      <c r="CON2377" s="14"/>
      <c r="COO2377" s="14"/>
      <c r="COP2377" s="14"/>
      <c r="COQ2377" s="14"/>
      <c r="COR2377" s="14"/>
      <c r="COS2377" s="14"/>
      <c r="COT2377" s="14"/>
      <c r="COU2377" s="14"/>
      <c r="COV2377" s="14"/>
      <c r="COW2377" s="14"/>
      <c r="COX2377" s="14"/>
      <c r="COY2377" s="14"/>
      <c r="COZ2377" s="14"/>
      <c r="CPA2377" s="14"/>
      <c r="CPB2377" s="14"/>
      <c r="CPC2377" s="14"/>
      <c r="CPD2377" s="14"/>
      <c r="CPE2377" s="14"/>
      <c r="CPF2377" s="14"/>
      <c r="CPG2377" s="14"/>
      <c r="CPH2377" s="14"/>
      <c r="CPI2377" s="14"/>
      <c r="CPJ2377" s="14"/>
      <c r="CPK2377" s="14"/>
      <c r="CPL2377" s="14"/>
      <c r="CPM2377" s="14"/>
      <c r="CPN2377" s="14"/>
      <c r="CPO2377" s="14"/>
      <c r="CPP2377" s="14"/>
      <c r="CPQ2377" s="14"/>
      <c r="CPR2377" s="14"/>
      <c r="CPS2377" s="14"/>
      <c r="CPT2377" s="14"/>
      <c r="CPU2377" s="14"/>
      <c r="CPV2377" s="14"/>
      <c r="CPW2377" s="14"/>
      <c r="CPX2377" s="14"/>
      <c r="CPY2377" s="14"/>
      <c r="CPZ2377" s="14"/>
      <c r="CQA2377" s="14"/>
      <c r="CQB2377" s="14"/>
      <c r="CQC2377" s="14"/>
      <c r="CQD2377" s="14"/>
      <c r="CQE2377" s="14"/>
      <c r="CQF2377" s="14"/>
      <c r="CQG2377" s="14"/>
      <c r="CQH2377" s="14"/>
      <c r="CQI2377" s="14"/>
      <c r="CQJ2377" s="14"/>
      <c r="CQK2377" s="14"/>
      <c r="CQL2377" s="14"/>
      <c r="CQM2377" s="14"/>
      <c r="CQN2377" s="14"/>
      <c r="CQO2377" s="14"/>
      <c r="CQP2377" s="14"/>
      <c r="CQQ2377" s="14"/>
      <c r="CQR2377" s="14"/>
      <c r="CQS2377" s="14"/>
      <c r="CQT2377" s="14"/>
      <c r="CQU2377" s="14"/>
      <c r="CQV2377" s="14"/>
      <c r="CQW2377" s="14"/>
      <c r="CQX2377" s="14"/>
      <c r="CQY2377" s="14"/>
      <c r="CQZ2377" s="14"/>
      <c r="CRA2377" s="14"/>
      <c r="CRB2377" s="14"/>
      <c r="CRC2377" s="14"/>
      <c r="CRD2377" s="14"/>
      <c r="CRE2377" s="14"/>
      <c r="CRF2377" s="14"/>
      <c r="CRG2377" s="14"/>
      <c r="CRH2377" s="14"/>
      <c r="CRI2377" s="14"/>
      <c r="CRJ2377" s="14"/>
      <c r="CRK2377" s="14"/>
      <c r="CRL2377" s="14"/>
      <c r="CRM2377" s="14"/>
      <c r="CRN2377" s="14"/>
      <c r="CRO2377" s="14"/>
      <c r="CRP2377" s="14"/>
      <c r="CRQ2377" s="14"/>
      <c r="CRR2377" s="14"/>
      <c r="CRS2377" s="14"/>
      <c r="CRT2377" s="14"/>
      <c r="CRU2377" s="14"/>
      <c r="CRV2377" s="14"/>
      <c r="CRW2377" s="14"/>
      <c r="CRX2377" s="14"/>
      <c r="CRY2377" s="14"/>
      <c r="CRZ2377" s="14"/>
      <c r="CSA2377" s="14"/>
      <c r="CSB2377" s="14"/>
      <c r="CSC2377" s="14"/>
      <c r="CSD2377" s="14"/>
      <c r="CSE2377" s="14"/>
      <c r="CSF2377" s="14"/>
      <c r="CSG2377" s="14"/>
      <c r="CSH2377" s="14"/>
      <c r="CSI2377" s="14"/>
      <c r="CSJ2377" s="14"/>
      <c r="CSK2377" s="14"/>
      <c r="CSL2377" s="14"/>
      <c r="CSM2377" s="14"/>
      <c r="CSN2377" s="14"/>
      <c r="CSO2377" s="14"/>
      <c r="CSP2377" s="14"/>
      <c r="CSQ2377" s="14"/>
      <c r="CSR2377" s="14"/>
      <c r="CSS2377" s="14"/>
      <c r="CST2377" s="14"/>
      <c r="CSU2377" s="14"/>
      <c r="CSV2377" s="14"/>
      <c r="CSW2377" s="14"/>
      <c r="CSX2377" s="14"/>
      <c r="CSY2377" s="14"/>
      <c r="CSZ2377" s="14"/>
      <c r="CTA2377" s="14"/>
      <c r="CTB2377" s="14"/>
      <c r="CTC2377" s="14"/>
      <c r="CTD2377" s="14"/>
      <c r="CTE2377" s="14"/>
      <c r="CTF2377" s="14"/>
      <c r="CTG2377" s="14"/>
      <c r="CTH2377" s="14"/>
      <c r="CTI2377" s="14"/>
      <c r="CTJ2377" s="14"/>
      <c r="CTK2377" s="14"/>
      <c r="CTL2377" s="14"/>
      <c r="CTM2377" s="14"/>
      <c r="CTN2377" s="14"/>
      <c r="CTO2377" s="14"/>
      <c r="CTP2377" s="14"/>
      <c r="CTQ2377" s="14"/>
      <c r="CTR2377" s="14"/>
      <c r="CTS2377" s="14"/>
      <c r="CTT2377" s="14"/>
      <c r="CTU2377" s="14"/>
      <c r="CTV2377" s="14"/>
      <c r="CTW2377" s="14"/>
      <c r="CTX2377" s="14"/>
      <c r="CTY2377" s="14"/>
      <c r="CTZ2377" s="14"/>
      <c r="CUA2377" s="14"/>
      <c r="CUB2377" s="14"/>
      <c r="CUC2377" s="14"/>
      <c r="CUD2377" s="14"/>
      <c r="CUE2377" s="14"/>
      <c r="CUF2377" s="14"/>
      <c r="CUG2377" s="14"/>
      <c r="CUH2377" s="14"/>
      <c r="CUI2377" s="14"/>
      <c r="CUJ2377" s="14"/>
      <c r="CUK2377" s="14"/>
      <c r="CUL2377" s="14"/>
      <c r="CUM2377" s="14"/>
      <c r="CUN2377" s="14"/>
      <c r="CUO2377" s="14"/>
      <c r="CUP2377" s="14"/>
      <c r="CUQ2377" s="14"/>
      <c r="CUR2377" s="14"/>
      <c r="CUS2377" s="14"/>
      <c r="CUT2377" s="14"/>
      <c r="CUU2377" s="14"/>
      <c r="CUV2377" s="14"/>
      <c r="CUW2377" s="14"/>
      <c r="CUX2377" s="14"/>
      <c r="CUY2377" s="14"/>
      <c r="CUZ2377" s="14"/>
      <c r="CVA2377" s="14"/>
      <c r="CVB2377" s="14"/>
      <c r="CVC2377" s="14"/>
      <c r="CVD2377" s="14"/>
      <c r="CVE2377" s="14"/>
      <c r="CVF2377" s="14"/>
      <c r="CVG2377" s="14"/>
      <c r="CVH2377" s="14"/>
      <c r="CVI2377" s="14"/>
      <c r="CVJ2377" s="14"/>
      <c r="CVK2377" s="14"/>
      <c r="CVL2377" s="14"/>
      <c r="CVM2377" s="14"/>
      <c r="CVN2377" s="14"/>
      <c r="CVO2377" s="14"/>
      <c r="CVP2377" s="14"/>
      <c r="CVQ2377" s="14"/>
      <c r="CVR2377" s="14"/>
      <c r="CVS2377" s="14"/>
      <c r="CVT2377" s="14"/>
      <c r="CVU2377" s="14"/>
      <c r="CVV2377" s="14"/>
      <c r="CVW2377" s="14"/>
      <c r="CVX2377" s="14"/>
      <c r="CVY2377" s="14"/>
      <c r="CVZ2377" s="14"/>
      <c r="CWA2377" s="14"/>
      <c r="CWB2377" s="14"/>
      <c r="CWC2377" s="14"/>
      <c r="CWD2377" s="14"/>
      <c r="CWE2377" s="14"/>
      <c r="CWF2377" s="14"/>
      <c r="CWG2377" s="14"/>
      <c r="CWH2377" s="14"/>
      <c r="CWI2377" s="14"/>
      <c r="CWJ2377" s="14"/>
      <c r="CWK2377" s="14"/>
      <c r="CWL2377" s="14"/>
      <c r="CWM2377" s="14"/>
      <c r="CWN2377" s="14"/>
      <c r="CWO2377" s="14"/>
      <c r="CWP2377" s="14"/>
      <c r="CWQ2377" s="14"/>
      <c r="CWR2377" s="14"/>
      <c r="CWS2377" s="14"/>
      <c r="CWT2377" s="14"/>
      <c r="CWU2377" s="14"/>
      <c r="CWV2377" s="14"/>
      <c r="CWW2377" s="14"/>
      <c r="CWX2377" s="14"/>
      <c r="CWY2377" s="14"/>
      <c r="CWZ2377" s="14"/>
      <c r="CXA2377" s="14"/>
      <c r="CXB2377" s="14"/>
      <c r="CXC2377" s="14"/>
      <c r="CXD2377" s="14"/>
      <c r="CXE2377" s="14"/>
      <c r="CXF2377" s="14"/>
      <c r="CXG2377" s="14"/>
      <c r="CXH2377" s="14"/>
      <c r="CXI2377" s="14"/>
      <c r="CXJ2377" s="14"/>
      <c r="CXK2377" s="14"/>
      <c r="CXL2377" s="14"/>
      <c r="CXM2377" s="14"/>
      <c r="CXN2377" s="14"/>
      <c r="CXO2377" s="14"/>
      <c r="CXP2377" s="14"/>
      <c r="CXQ2377" s="14"/>
      <c r="CXR2377" s="14"/>
      <c r="CXS2377" s="14"/>
      <c r="CXT2377" s="14"/>
      <c r="CXU2377" s="14"/>
      <c r="CXV2377" s="14"/>
      <c r="CXW2377" s="14"/>
      <c r="CXX2377" s="14"/>
      <c r="CXY2377" s="14"/>
      <c r="CXZ2377" s="14"/>
      <c r="CYA2377" s="14"/>
      <c r="CYB2377" s="14"/>
      <c r="CYC2377" s="14"/>
      <c r="CYD2377" s="14"/>
      <c r="CYE2377" s="14"/>
      <c r="CYF2377" s="14"/>
      <c r="CYG2377" s="14"/>
      <c r="CYH2377" s="14"/>
      <c r="CYI2377" s="14"/>
      <c r="CYJ2377" s="14"/>
      <c r="CYK2377" s="14"/>
      <c r="CYL2377" s="14"/>
      <c r="CYM2377" s="14"/>
      <c r="CYN2377" s="14"/>
      <c r="CYO2377" s="14"/>
      <c r="CYP2377" s="14"/>
      <c r="CYQ2377" s="14"/>
      <c r="CYR2377" s="14"/>
      <c r="CYS2377" s="14"/>
      <c r="CYT2377" s="14"/>
      <c r="CYU2377" s="14"/>
      <c r="CYV2377" s="14"/>
      <c r="CYW2377" s="14"/>
      <c r="CYX2377" s="14"/>
      <c r="CYY2377" s="14"/>
      <c r="CYZ2377" s="14"/>
      <c r="CZA2377" s="14"/>
      <c r="CZB2377" s="14"/>
      <c r="CZC2377" s="14"/>
      <c r="CZD2377" s="14"/>
      <c r="CZE2377" s="14"/>
      <c r="CZF2377" s="14"/>
      <c r="CZG2377" s="14"/>
      <c r="CZH2377" s="14"/>
      <c r="CZI2377" s="14"/>
      <c r="CZJ2377" s="14"/>
      <c r="CZK2377" s="14"/>
      <c r="CZL2377" s="14"/>
      <c r="CZM2377" s="14"/>
      <c r="CZN2377" s="14"/>
      <c r="CZO2377" s="14"/>
      <c r="CZP2377" s="14"/>
      <c r="CZQ2377" s="14"/>
      <c r="CZR2377" s="14"/>
      <c r="CZS2377" s="14"/>
      <c r="CZT2377" s="14"/>
      <c r="CZU2377" s="14"/>
      <c r="CZV2377" s="14"/>
      <c r="CZW2377" s="14"/>
      <c r="CZX2377" s="14"/>
      <c r="CZY2377" s="14"/>
      <c r="CZZ2377" s="14"/>
      <c r="DAA2377" s="14"/>
      <c r="DAB2377" s="14"/>
      <c r="DAC2377" s="14"/>
      <c r="DAD2377" s="14"/>
      <c r="DAE2377" s="14"/>
      <c r="DAF2377" s="14"/>
      <c r="DAG2377" s="14"/>
      <c r="DAH2377" s="14"/>
      <c r="DAI2377" s="14"/>
      <c r="DAJ2377" s="14"/>
      <c r="DAK2377" s="14"/>
      <c r="DAL2377" s="14"/>
      <c r="DAM2377" s="14"/>
      <c r="DAN2377" s="14"/>
      <c r="DAO2377" s="14"/>
      <c r="DAP2377" s="14"/>
      <c r="DAQ2377" s="14"/>
      <c r="DAR2377" s="14"/>
      <c r="DAS2377" s="14"/>
      <c r="DAT2377" s="14"/>
      <c r="DAU2377" s="14"/>
      <c r="DAV2377" s="14"/>
      <c r="DAW2377" s="14"/>
      <c r="DAX2377" s="14"/>
      <c r="DAY2377" s="14"/>
      <c r="DAZ2377" s="14"/>
      <c r="DBA2377" s="14"/>
      <c r="DBB2377" s="14"/>
      <c r="DBC2377" s="14"/>
      <c r="DBD2377" s="14"/>
      <c r="DBE2377" s="14"/>
      <c r="DBF2377" s="14"/>
      <c r="DBG2377" s="14"/>
      <c r="DBH2377" s="14"/>
      <c r="DBI2377" s="14"/>
      <c r="DBJ2377" s="14"/>
      <c r="DBK2377" s="14"/>
      <c r="DBL2377" s="14"/>
      <c r="DBM2377" s="14"/>
      <c r="DBN2377" s="14"/>
      <c r="DBO2377" s="14"/>
      <c r="DBP2377" s="14"/>
      <c r="DBQ2377" s="14"/>
      <c r="DBR2377" s="14"/>
      <c r="DBS2377" s="14"/>
      <c r="DBT2377" s="14"/>
      <c r="DBU2377" s="14"/>
      <c r="DBV2377" s="14"/>
      <c r="DBW2377" s="14"/>
      <c r="DBX2377" s="14"/>
      <c r="DBY2377" s="14"/>
      <c r="DBZ2377" s="14"/>
      <c r="DCA2377" s="14"/>
      <c r="DCB2377" s="14"/>
      <c r="DCC2377" s="14"/>
      <c r="DCD2377" s="14"/>
      <c r="DCE2377" s="14"/>
      <c r="DCF2377" s="14"/>
      <c r="DCG2377" s="14"/>
      <c r="DCH2377" s="14"/>
      <c r="DCI2377" s="14"/>
      <c r="DCJ2377" s="14"/>
      <c r="DCK2377" s="14"/>
      <c r="DCL2377" s="14"/>
      <c r="DCM2377" s="14"/>
      <c r="DCN2377" s="14"/>
      <c r="DCO2377" s="14"/>
      <c r="DCP2377" s="14"/>
      <c r="DCQ2377" s="14"/>
      <c r="DCR2377" s="14"/>
      <c r="DCS2377" s="14"/>
      <c r="DCT2377" s="14"/>
      <c r="DCU2377" s="14"/>
      <c r="DCV2377" s="14"/>
      <c r="DCW2377" s="14"/>
      <c r="DCX2377" s="14"/>
      <c r="DCY2377" s="14"/>
      <c r="DCZ2377" s="14"/>
      <c r="DDA2377" s="14"/>
      <c r="DDB2377" s="14"/>
      <c r="DDC2377" s="14"/>
      <c r="DDD2377" s="14"/>
      <c r="DDE2377" s="14"/>
      <c r="DDF2377" s="14"/>
      <c r="DDG2377" s="14"/>
      <c r="DDH2377" s="14"/>
      <c r="DDI2377" s="14"/>
      <c r="DDJ2377" s="14"/>
      <c r="DDK2377" s="14"/>
      <c r="DDL2377" s="14"/>
      <c r="DDM2377" s="14"/>
      <c r="DDN2377" s="14"/>
      <c r="DDO2377" s="14"/>
      <c r="DDP2377" s="14"/>
      <c r="DDQ2377" s="14"/>
      <c r="DDR2377" s="14"/>
      <c r="DDS2377" s="14"/>
      <c r="DDT2377" s="14"/>
      <c r="DDU2377" s="14"/>
      <c r="DDV2377" s="14"/>
      <c r="DDW2377" s="14"/>
      <c r="DDX2377" s="14"/>
      <c r="DDY2377" s="14"/>
      <c r="DDZ2377" s="14"/>
      <c r="DEA2377" s="14"/>
      <c r="DEB2377" s="14"/>
      <c r="DEC2377" s="14"/>
      <c r="DED2377" s="14"/>
      <c r="DEE2377" s="14"/>
      <c r="DEF2377" s="14"/>
      <c r="DEG2377" s="14"/>
      <c r="DEH2377" s="14"/>
      <c r="DEI2377" s="14"/>
      <c r="DEJ2377" s="14"/>
      <c r="DEK2377" s="14"/>
      <c r="DEL2377" s="14"/>
      <c r="DEM2377" s="14"/>
      <c r="DEN2377" s="14"/>
      <c r="DEO2377" s="14"/>
      <c r="DEP2377" s="14"/>
      <c r="DEQ2377" s="14"/>
      <c r="DER2377" s="14"/>
      <c r="DES2377" s="14"/>
      <c r="DET2377" s="14"/>
      <c r="DEU2377" s="14"/>
      <c r="DEV2377" s="14"/>
      <c r="DEW2377" s="14"/>
      <c r="DEX2377" s="14"/>
      <c r="DEY2377" s="14"/>
      <c r="DEZ2377" s="14"/>
      <c r="DFA2377" s="14"/>
      <c r="DFB2377" s="14"/>
      <c r="DFC2377" s="14"/>
      <c r="DFD2377" s="14"/>
      <c r="DFE2377" s="14"/>
      <c r="DFF2377" s="14"/>
      <c r="DFG2377" s="14"/>
      <c r="DFH2377" s="14"/>
      <c r="DFI2377" s="14"/>
      <c r="DFJ2377" s="14"/>
      <c r="DFK2377" s="14"/>
      <c r="DFL2377" s="14"/>
      <c r="DFM2377" s="14"/>
      <c r="DFN2377" s="14"/>
      <c r="DFO2377" s="14"/>
      <c r="DFP2377" s="14"/>
      <c r="DFQ2377" s="14"/>
      <c r="DFR2377" s="14"/>
      <c r="DFS2377" s="14"/>
      <c r="DFT2377" s="14"/>
      <c r="DFU2377" s="14"/>
      <c r="DFV2377" s="14"/>
      <c r="DFW2377" s="14"/>
      <c r="DFX2377" s="14"/>
      <c r="DFY2377" s="14"/>
      <c r="DFZ2377" s="14"/>
      <c r="DGA2377" s="14"/>
      <c r="DGB2377" s="14"/>
      <c r="DGC2377" s="14"/>
      <c r="DGD2377" s="14"/>
      <c r="DGE2377" s="14"/>
      <c r="DGF2377" s="14"/>
      <c r="DGG2377" s="14"/>
      <c r="DGH2377" s="14"/>
      <c r="DGI2377" s="14"/>
      <c r="DGJ2377" s="14"/>
      <c r="DGK2377" s="14"/>
      <c r="DGL2377" s="14"/>
      <c r="DGM2377" s="14"/>
      <c r="DGN2377" s="14"/>
      <c r="DGO2377" s="14"/>
      <c r="DGP2377" s="14"/>
      <c r="DGQ2377" s="14"/>
      <c r="DGR2377" s="14"/>
      <c r="DGS2377" s="14"/>
      <c r="DGT2377" s="14"/>
      <c r="DGU2377" s="14"/>
      <c r="DGV2377" s="14"/>
      <c r="DGW2377" s="14"/>
      <c r="DGX2377" s="14"/>
      <c r="DGY2377" s="14"/>
      <c r="DGZ2377" s="14"/>
      <c r="DHA2377" s="14"/>
      <c r="DHB2377" s="14"/>
      <c r="DHC2377" s="14"/>
      <c r="DHD2377" s="14"/>
      <c r="DHE2377" s="14"/>
      <c r="DHF2377" s="14"/>
      <c r="DHG2377" s="14"/>
      <c r="DHH2377" s="14"/>
      <c r="DHI2377" s="14"/>
      <c r="DHJ2377" s="14"/>
      <c r="DHK2377" s="14"/>
      <c r="DHL2377" s="14"/>
      <c r="DHM2377" s="14"/>
      <c r="DHN2377" s="14"/>
      <c r="DHO2377" s="14"/>
      <c r="DHP2377" s="14"/>
      <c r="DHQ2377" s="14"/>
      <c r="DHR2377" s="14"/>
      <c r="DHS2377" s="14"/>
      <c r="DHT2377" s="14"/>
      <c r="DHU2377" s="14"/>
      <c r="DHV2377" s="14"/>
      <c r="DHW2377" s="14"/>
      <c r="DHX2377" s="14"/>
      <c r="DHY2377" s="14"/>
      <c r="DHZ2377" s="14"/>
      <c r="DIA2377" s="14"/>
      <c r="DIB2377" s="14"/>
      <c r="DIC2377" s="14"/>
      <c r="DID2377" s="14"/>
      <c r="DIE2377" s="14"/>
      <c r="DIF2377" s="14"/>
      <c r="DIG2377" s="14"/>
      <c r="DIH2377" s="14"/>
      <c r="DII2377" s="14"/>
      <c r="DIJ2377" s="14"/>
      <c r="DIK2377" s="14"/>
      <c r="DIL2377" s="14"/>
      <c r="DIM2377" s="14"/>
      <c r="DIN2377" s="14"/>
      <c r="DIO2377" s="14"/>
      <c r="DIP2377" s="14"/>
      <c r="DIQ2377" s="14"/>
      <c r="DIR2377" s="14"/>
      <c r="DIS2377" s="14"/>
      <c r="DIT2377" s="14"/>
      <c r="DIU2377" s="14"/>
      <c r="DIV2377" s="14"/>
      <c r="DIW2377" s="14"/>
      <c r="DIX2377" s="14"/>
      <c r="DIY2377" s="14"/>
      <c r="DIZ2377" s="14"/>
      <c r="DJA2377" s="14"/>
      <c r="DJB2377" s="14"/>
      <c r="DJC2377" s="14"/>
      <c r="DJD2377" s="14"/>
      <c r="DJE2377" s="14"/>
      <c r="DJF2377" s="14"/>
      <c r="DJG2377" s="14"/>
      <c r="DJH2377" s="14"/>
      <c r="DJI2377" s="14"/>
      <c r="DJJ2377" s="14"/>
      <c r="DJK2377" s="14"/>
      <c r="DJL2377" s="14"/>
      <c r="DJM2377" s="14"/>
      <c r="DJN2377" s="14"/>
      <c r="DJO2377" s="14"/>
      <c r="DJP2377" s="14"/>
      <c r="DJQ2377" s="14"/>
      <c r="DJR2377" s="14"/>
      <c r="DJS2377" s="14"/>
      <c r="DJT2377" s="14"/>
      <c r="DJU2377" s="14"/>
      <c r="DJV2377" s="14"/>
      <c r="DJW2377" s="14"/>
      <c r="DJX2377" s="14"/>
      <c r="DJY2377" s="14"/>
      <c r="DJZ2377" s="14"/>
      <c r="DKA2377" s="14"/>
      <c r="DKB2377" s="14"/>
      <c r="DKC2377" s="14"/>
      <c r="DKD2377" s="14"/>
      <c r="DKE2377" s="14"/>
      <c r="DKF2377" s="14"/>
      <c r="DKG2377" s="14"/>
      <c r="DKH2377" s="14"/>
      <c r="DKI2377" s="14"/>
      <c r="DKJ2377" s="14"/>
      <c r="DKK2377" s="14"/>
      <c r="DKL2377" s="14"/>
      <c r="DKM2377" s="14"/>
      <c r="DKN2377" s="14"/>
      <c r="DKO2377" s="14"/>
      <c r="DKP2377" s="14"/>
      <c r="DKQ2377" s="14"/>
      <c r="DKR2377" s="14"/>
      <c r="DKS2377" s="14"/>
      <c r="DKT2377" s="14"/>
      <c r="DKU2377" s="14"/>
      <c r="DKV2377" s="14"/>
      <c r="DKW2377" s="14"/>
      <c r="DKX2377" s="14"/>
      <c r="DKY2377" s="14"/>
      <c r="DKZ2377" s="14"/>
      <c r="DLA2377" s="14"/>
      <c r="DLB2377" s="14"/>
      <c r="DLC2377" s="14"/>
      <c r="DLD2377" s="14"/>
      <c r="DLE2377" s="14"/>
      <c r="DLF2377" s="14"/>
      <c r="DLG2377" s="14"/>
      <c r="DLH2377" s="14"/>
      <c r="DLI2377" s="14"/>
      <c r="DLJ2377" s="14"/>
      <c r="DLK2377" s="14"/>
      <c r="DLL2377" s="14"/>
      <c r="DLM2377" s="14"/>
      <c r="DLN2377" s="14"/>
      <c r="DLO2377" s="14"/>
      <c r="DLP2377" s="14"/>
      <c r="DLQ2377" s="14"/>
      <c r="DLR2377" s="14"/>
      <c r="DLS2377" s="14"/>
      <c r="DLT2377" s="14"/>
      <c r="DLU2377" s="14"/>
      <c r="DLV2377" s="14"/>
      <c r="DLW2377" s="14"/>
      <c r="DLX2377" s="14"/>
      <c r="DLY2377" s="14"/>
      <c r="DLZ2377" s="14"/>
      <c r="DMA2377" s="14"/>
      <c r="DMB2377" s="14"/>
      <c r="DMC2377" s="14"/>
      <c r="DMD2377" s="14"/>
      <c r="DME2377" s="14"/>
      <c r="DMF2377" s="14"/>
      <c r="DMG2377" s="14"/>
      <c r="DMH2377" s="14"/>
      <c r="DMI2377" s="14"/>
      <c r="DMJ2377" s="14"/>
      <c r="DMK2377" s="14"/>
      <c r="DML2377" s="14"/>
      <c r="DMM2377" s="14"/>
      <c r="DMN2377" s="14"/>
      <c r="DMO2377" s="14"/>
      <c r="DMP2377" s="14"/>
      <c r="DMQ2377" s="14"/>
      <c r="DMR2377" s="14"/>
      <c r="DMS2377" s="14"/>
      <c r="DMT2377" s="14"/>
      <c r="DMU2377" s="14"/>
      <c r="DMV2377" s="14"/>
      <c r="DMW2377" s="14"/>
      <c r="DMX2377" s="14"/>
      <c r="DMY2377" s="14"/>
      <c r="DMZ2377" s="14"/>
      <c r="DNA2377" s="14"/>
      <c r="DNB2377" s="14"/>
      <c r="DNC2377" s="14"/>
      <c r="DND2377" s="14"/>
      <c r="DNE2377" s="14"/>
      <c r="DNF2377" s="14"/>
      <c r="DNG2377" s="14"/>
      <c r="DNH2377" s="14"/>
      <c r="DNI2377" s="14"/>
      <c r="DNJ2377" s="14"/>
      <c r="DNK2377" s="14"/>
      <c r="DNL2377" s="14"/>
      <c r="DNM2377" s="14"/>
      <c r="DNN2377" s="14"/>
      <c r="DNO2377" s="14"/>
      <c r="DNP2377" s="14"/>
      <c r="DNQ2377" s="14"/>
      <c r="DNR2377" s="14"/>
      <c r="DNS2377" s="14"/>
      <c r="DNT2377" s="14"/>
      <c r="DNU2377" s="14"/>
      <c r="DNV2377" s="14"/>
      <c r="DNW2377" s="14"/>
      <c r="DNX2377" s="14"/>
      <c r="DNY2377" s="14"/>
      <c r="DNZ2377" s="14"/>
      <c r="DOA2377" s="14"/>
      <c r="DOB2377" s="14"/>
      <c r="DOC2377" s="14"/>
      <c r="DOD2377" s="14"/>
      <c r="DOE2377" s="14"/>
      <c r="DOF2377" s="14"/>
      <c r="DOG2377" s="14"/>
      <c r="DOH2377" s="14"/>
      <c r="DOI2377" s="14"/>
      <c r="DOJ2377" s="14"/>
      <c r="DOK2377" s="14"/>
      <c r="DOL2377" s="14"/>
      <c r="DOM2377" s="14"/>
      <c r="DON2377" s="14"/>
      <c r="DOO2377" s="14"/>
      <c r="DOP2377" s="14"/>
      <c r="DOQ2377" s="14"/>
      <c r="DOR2377" s="14"/>
      <c r="DOS2377" s="14"/>
      <c r="DOT2377" s="14"/>
      <c r="DOU2377" s="14"/>
      <c r="DOV2377" s="14"/>
      <c r="DOW2377" s="14"/>
      <c r="DOX2377" s="14"/>
      <c r="DOY2377" s="14"/>
      <c r="DOZ2377" s="14"/>
      <c r="DPA2377" s="14"/>
      <c r="DPB2377" s="14"/>
      <c r="DPC2377" s="14"/>
      <c r="DPD2377" s="14"/>
      <c r="DPE2377" s="14"/>
      <c r="DPF2377" s="14"/>
      <c r="DPG2377" s="14"/>
      <c r="DPH2377" s="14"/>
      <c r="DPI2377" s="14"/>
      <c r="DPJ2377" s="14"/>
      <c r="DPK2377" s="14"/>
      <c r="DPL2377" s="14"/>
      <c r="DPM2377" s="14"/>
      <c r="DPN2377" s="14"/>
      <c r="DPO2377" s="14"/>
      <c r="DPP2377" s="14"/>
      <c r="DPQ2377" s="14"/>
      <c r="DPR2377" s="14"/>
      <c r="DPS2377" s="14"/>
      <c r="DPT2377" s="14"/>
      <c r="DPU2377" s="14"/>
      <c r="DPV2377" s="14"/>
      <c r="DPW2377" s="14"/>
      <c r="DPX2377" s="14"/>
      <c r="DPY2377" s="14"/>
      <c r="DPZ2377" s="14"/>
      <c r="DQA2377" s="14"/>
      <c r="DQB2377" s="14"/>
      <c r="DQC2377" s="14"/>
      <c r="DQD2377" s="14"/>
      <c r="DQE2377" s="14"/>
      <c r="DQF2377" s="14"/>
      <c r="DQG2377" s="14"/>
      <c r="DQH2377" s="14"/>
      <c r="DQI2377" s="14"/>
      <c r="DQJ2377" s="14"/>
      <c r="DQK2377" s="14"/>
      <c r="DQL2377" s="14"/>
      <c r="DQM2377" s="14"/>
      <c r="DQN2377" s="14"/>
      <c r="DQO2377" s="14"/>
      <c r="DQP2377" s="14"/>
      <c r="DQQ2377" s="14"/>
      <c r="DQR2377" s="14"/>
      <c r="DQS2377" s="14"/>
      <c r="DQT2377" s="14"/>
      <c r="DQU2377" s="14"/>
      <c r="DQV2377" s="14"/>
      <c r="DQW2377" s="14"/>
      <c r="DQX2377" s="14"/>
      <c r="DQY2377" s="14"/>
      <c r="DQZ2377" s="14"/>
      <c r="DRA2377" s="14"/>
      <c r="DRB2377" s="14"/>
      <c r="DRC2377" s="14"/>
      <c r="DRD2377" s="14"/>
      <c r="DRE2377" s="14"/>
      <c r="DRF2377" s="14"/>
      <c r="DRG2377" s="14"/>
      <c r="DRH2377" s="14"/>
      <c r="DRI2377" s="14"/>
      <c r="DRJ2377" s="14"/>
      <c r="DRK2377" s="14"/>
      <c r="DRL2377" s="14"/>
      <c r="DRM2377" s="14"/>
      <c r="DRN2377" s="14"/>
      <c r="DRO2377" s="14"/>
      <c r="DRP2377" s="14"/>
      <c r="DRQ2377" s="14"/>
      <c r="DRR2377" s="14"/>
      <c r="DRS2377" s="14"/>
      <c r="DRT2377" s="14"/>
      <c r="DRU2377" s="14"/>
      <c r="DRV2377" s="14"/>
      <c r="DRW2377" s="14"/>
      <c r="DRX2377" s="14"/>
      <c r="DRY2377" s="14"/>
      <c r="DRZ2377" s="14"/>
      <c r="DSA2377" s="14"/>
      <c r="DSB2377" s="14"/>
      <c r="DSC2377" s="14"/>
      <c r="DSD2377" s="14"/>
      <c r="DSE2377" s="14"/>
      <c r="DSF2377" s="14"/>
      <c r="DSG2377" s="14"/>
      <c r="DSH2377" s="14"/>
      <c r="DSI2377" s="14"/>
      <c r="DSJ2377" s="14"/>
      <c r="DSK2377" s="14"/>
      <c r="DSL2377" s="14"/>
      <c r="DSM2377" s="14"/>
      <c r="DSN2377" s="14"/>
      <c r="DSO2377" s="14"/>
      <c r="DSP2377" s="14"/>
      <c r="DSQ2377" s="14"/>
      <c r="DSR2377" s="14"/>
      <c r="DSS2377" s="14"/>
      <c r="DST2377" s="14"/>
      <c r="DSU2377" s="14"/>
      <c r="DSV2377" s="14"/>
      <c r="DSW2377" s="14"/>
      <c r="DSX2377" s="14"/>
      <c r="DSY2377" s="14"/>
      <c r="DSZ2377" s="14"/>
      <c r="DTA2377" s="14"/>
      <c r="DTB2377" s="14"/>
      <c r="DTC2377" s="14"/>
      <c r="DTD2377" s="14"/>
      <c r="DTE2377" s="14"/>
      <c r="DTF2377" s="14"/>
      <c r="DTG2377" s="14"/>
      <c r="DTH2377" s="14"/>
      <c r="DTI2377" s="14"/>
      <c r="DTJ2377" s="14"/>
      <c r="DTK2377" s="14"/>
      <c r="DTL2377" s="14"/>
      <c r="DTM2377" s="14"/>
      <c r="DTN2377" s="14"/>
      <c r="DTO2377" s="14"/>
      <c r="DTP2377" s="14"/>
      <c r="DTQ2377" s="14"/>
      <c r="DTR2377" s="14"/>
      <c r="DTS2377" s="14"/>
      <c r="DTT2377" s="14"/>
      <c r="DTU2377" s="14"/>
      <c r="DTV2377" s="14"/>
      <c r="DTW2377" s="14"/>
      <c r="DTX2377" s="14"/>
      <c r="DTY2377" s="14"/>
      <c r="DTZ2377" s="14"/>
      <c r="DUA2377" s="14"/>
      <c r="DUB2377" s="14"/>
      <c r="DUC2377" s="14"/>
      <c r="DUD2377" s="14"/>
      <c r="DUE2377" s="14"/>
      <c r="DUF2377" s="14"/>
      <c r="DUG2377" s="14"/>
      <c r="DUH2377" s="14"/>
      <c r="DUI2377" s="14"/>
      <c r="DUJ2377" s="14"/>
      <c r="DUK2377" s="14"/>
      <c r="DUL2377" s="14"/>
      <c r="DUM2377" s="14"/>
      <c r="DUN2377" s="14"/>
      <c r="DUO2377" s="14"/>
      <c r="DUP2377" s="14"/>
      <c r="DUQ2377" s="14"/>
      <c r="DUR2377" s="14"/>
      <c r="DUS2377" s="14"/>
      <c r="DUT2377" s="14"/>
      <c r="DUU2377" s="14"/>
      <c r="DUV2377" s="14"/>
      <c r="DUW2377" s="14"/>
      <c r="DUX2377" s="14"/>
      <c r="DUY2377" s="14"/>
      <c r="DUZ2377" s="14"/>
      <c r="DVA2377" s="14"/>
      <c r="DVB2377" s="14"/>
      <c r="DVC2377" s="14"/>
      <c r="DVD2377" s="14"/>
      <c r="DVE2377" s="14"/>
      <c r="DVF2377" s="14"/>
      <c r="DVG2377" s="14"/>
      <c r="DVH2377" s="14"/>
      <c r="DVI2377" s="14"/>
      <c r="DVJ2377" s="14"/>
      <c r="DVK2377" s="14"/>
      <c r="DVL2377" s="14"/>
      <c r="DVM2377" s="14"/>
      <c r="DVN2377" s="14"/>
      <c r="DVO2377" s="14"/>
      <c r="DVP2377" s="14"/>
      <c r="DVQ2377" s="14"/>
      <c r="DVR2377" s="14"/>
      <c r="DVS2377" s="14"/>
      <c r="DVT2377" s="14"/>
      <c r="DVU2377" s="14"/>
      <c r="DVV2377" s="14"/>
      <c r="DVW2377" s="14"/>
      <c r="DVX2377" s="14"/>
      <c r="DVY2377" s="14"/>
      <c r="DVZ2377" s="14"/>
      <c r="DWA2377" s="14"/>
      <c r="DWB2377" s="14"/>
      <c r="DWC2377" s="14"/>
      <c r="DWD2377" s="14"/>
      <c r="DWE2377" s="14"/>
      <c r="DWF2377" s="14"/>
      <c r="DWG2377" s="14"/>
      <c r="DWH2377" s="14"/>
      <c r="DWI2377" s="14"/>
      <c r="DWJ2377" s="14"/>
      <c r="DWK2377" s="14"/>
      <c r="DWL2377" s="14"/>
      <c r="DWM2377" s="14"/>
      <c r="DWN2377" s="14"/>
      <c r="DWO2377" s="14"/>
      <c r="DWP2377" s="14"/>
      <c r="DWQ2377" s="14"/>
      <c r="DWR2377" s="14"/>
      <c r="DWS2377" s="14"/>
      <c r="DWT2377" s="14"/>
      <c r="DWU2377" s="14"/>
      <c r="DWV2377" s="14"/>
      <c r="DWW2377" s="14"/>
      <c r="DWX2377" s="14"/>
      <c r="DWY2377" s="14"/>
      <c r="DWZ2377" s="14"/>
      <c r="DXA2377" s="14"/>
      <c r="DXB2377" s="14"/>
      <c r="DXC2377" s="14"/>
      <c r="DXD2377" s="14"/>
      <c r="DXE2377" s="14"/>
      <c r="DXF2377" s="14"/>
      <c r="DXG2377" s="14"/>
      <c r="DXH2377" s="14"/>
      <c r="DXI2377" s="14"/>
      <c r="DXJ2377" s="14"/>
      <c r="DXK2377" s="14"/>
      <c r="DXL2377" s="14"/>
      <c r="DXM2377" s="14"/>
      <c r="DXN2377" s="14"/>
      <c r="DXO2377" s="14"/>
      <c r="DXP2377" s="14"/>
      <c r="DXQ2377" s="14"/>
      <c r="DXR2377" s="14"/>
      <c r="DXS2377" s="14"/>
      <c r="DXT2377" s="14"/>
      <c r="DXU2377" s="14"/>
      <c r="DXV2377" s="14"/>
      <c r="DXW2377" s="14"/>
      <c r="DXX2377" s="14"/>
      <c r="DXY2377" s="14"/>
      <c r="DXZ2377" s="14"/>
      <c r="DYA2377" s="14"/>
      <c r="DYB2377" s="14"/>
      <c r="DYC2377" s="14"/>
      <c r="DYD2377" s="14"/>
      <c r="DYE2377" s="14"/>
      <c r="DYF2377" s="14"/>
      <c r="DYG2377" s="14"/>
      <c r="DYH2377" s="14"/>
      <c r="DYI2377" s="14"/>
      <c r="DYJ2377" s="14"/>
      <c r="DYK2377" s="14"/>
      <c r="DYL2377" s="14"/>
      <c r="DYM2377" s="14"/>
      <c r="DYN2377" s="14"/>
      <c r="DYO2377" s="14"/>
      <c r="DYP2377" s="14"/>
      <c r="DYQ2377" s="14"/>
      <c r="DYR2377" s="14"/>
      <c r="DYS2377" s="14"/>
      <c r="DYT2377" s="14"/>
      <c r="DYU2377" s="14"/>
      <c r="DYV2377" s="14"/>
      <c r="DYW2377" s="14"/>
      <c r="DYX2377" s="14"/>
      <c r="DYY2377" s="14"/>
      <c r="DYZ2377" s="14"/>
      <c r="DZA2377" s="14"/>
      <c r="DZB2377" s="14"/>
      <c r="DZC2377" s="14"/>
      <c r="DZD2377" s="14"/>
      <c r="DZE2377" s="14"/>
      <c r="DZF2377" s="14"/>
      <c r="DZG2377" s="14"/>
      <c r="DZH2377" s="14"/>
      <c r="DZI2377" s="14"/>
      <c r="DZJ2377" s="14"/>
      <c r="DZK2377" s="14"/>
      <c r="DZL2377" s="14"/>
      <c r="DZM2377" s="14"/>
      <c r="DZN2377" s="14"/>
      <c r="DZO2377" s="14"/>
      <c r="DZP2377" s="14"/>
      <c r="DZQ2377" s="14"/>
      <c r="DZR2377" s="14"/>
      <c r="DZS2377" s="14"/>
      <c r="DZT2377" s="14"/>
      <c r="DZU2377" s="14"/>
      <c r="DZV2377" s="14"/>
      <c r="DZW2377" s="14"/>
      <c r="DZX2377" s="14"/>
      <c r="DZY2377" s="14"/>
      <c r="DZZ2377" s="14"/>
      <c r="EAA2377" s="14"/>
      <c r="EAB2377" s="14"/>
      <c r="EAC2377" s="14"/>
      <c r="EAD2377" s="14"/>
      <c r="EAE2377" s="14"/>
      <c r="EAF2377" s="14"/>
      <c r="EAG2377" s="14"/>
      <c r="EAH2377" s="14"/>
      <c r="EAI2377" s="14"/>
      <c r="EAJ2377" s="14"/>
      <c r="EAK2377" s="14"/>
      <c r="EAL2377" s="14"/>
      <c r="EAM2377" s="14"/>
      <c r="EAN2377" s="14"/>
      <c r="EAO2377" s="14"/>
      <c r="EAP2377" s="14"/>
      <c r="EAQ2377" s="14"/>
      <c r="EAR2377" s="14"/>
      <c r="EAS2377" s="14"/>
      <c r="EAT2377" s="14"/>
      <c r="EAU2377" s="14"/>
      <c r="EAV2377" s="14"/>
      <c r="EAW2377" s="14"/>
      <c r="EAX2377" s="14"/>
      <c r="EAY2377" s="14"/>
      <c r="EAZ2377" s="14"/>
      <c r="EBA2377" s="14"/>
      <c r="EBB2377" s="14"/>
      <c r="EBC2377" s="14"/>
      <c r="EBD2377" s="14"/>
      <c r="EBE2377" s="14"/>
      <c r="EBF2377" s="14"/>
      <c r="EBG2377" s="14"/>
      <c r="EBH2377" s="14"/>
      <c r="EBI2377" s="14"/>
      <c r="EBJ2377" s="14"/>
      <c r="EBK2377" s="14"/>
      <c r="EBL2377" s="14"/>
      <c r="EBM2377" s="14"/>
      <c r="EBN2377" s="14"/>
      <c r="EBO2377" s="14"/>
      <c r="EBP2377" s="14"/>
      <c r="EBQ2377" s="14"/>
      <c r="EBR2377" s="14"/>
      <c r="EBS2377" s="14"/>
      <c r="EBT2377" s="14"/>
      <c r="EBU2377" s="14"/>
      <c r="EBV2377" s="14"/>
      <c r="EBW2377" s="14"/>
      <c r="EBX2377" s="14"/>
      <c r="EBY2377" s="14"/>
      <c r="EBZ2377" s="14"/>
      <c r="ECA2377" s="14"/>
      <c r="ECB2377" s="14"/>
      <c r="ECC2377" s="14"/>
      <c r="ECD2377" s="14"/>
      <c r="ECE2377" s="14"/>
      <c r="ECF2377" s="14"/>
      <c r="ECG2377" s="14"/>
      <c r="ECH2377" s="14"/>
      <c r="ECI2377" s="14"/>
      <c r="ECJ2377" s="14"/>
      <c r="ECK2377" s="14"/>
      <c r="ECL2377" s="14"/>
      <c r="ECM2377" s="14"/>
      <c r="ECN2377" s="14"/>
      <c r="ECO2377" s="14"/>
      <c r="ECP2377" s="14"/>
      <c r="ECQ2377" s="14"/>
      <c r="ECR2377" s="14"/>
      <c r="ECS2377" s="14"/>
      <c r="ECT2377" s="14"/>
      <c r="ECU2377" s="14"/>
      <c r="ECV2377" s="14"/>
      <c r="ECW2377" s="14"/>
      <c r="ECX2377" s="14"/>
      <c r="ECY2377" s="14"/>
      <c r="ECZ2377" s="14"/>
      <c r="EDA2377" s="14"/>
      <c r="EDB2377" s="14"/>
      <c r="EDC2377" s="14"/>
      <c r="EDD2377" s="14"/>
      <c r="EDE2377" s="14"/>
      <c r="EDF2377" s="14"/>
      <c r="EDG2377" s="14"/>
      <c r="EDH2377" s="14"/>
      <c r="EDI2377" s="14"/>
      <c r="EDJ2377" s="14"/>
      <c r="EDK2377" s="14"/>
      <c r="EDL2377" s="14"/>
      <c r="EDM2377" s="14"/>
      <c r="EDN2377" s="14"/>
      <c r="EDO2377" s="14"/>
      <c r="EDP2377" s="14"/>
      <c r="EDQ2377" s="14"/>
      <c r="EDR2377" s="14"/>
      <c r="EDS2377" s="14"/>
      <c r="EDT2377" s="14"/>
      <c r="EDU2377" s="14"/>
      <c r="EDV2377" s="14"/>
      <c r="EDW2377" s="14"/>
      <c r="EDX2377" s="14"/>
      <c r="EDY2377" s="14"/>
      <c r="EDZ2377" s="14"/>
      <c r="EEA2377" s="14"/>
      <c r="EEB2377" s="14"/>
      <c r="EEC2377" s="14"/>
      <c r="EED2377" s="14"/>
      <c r="EEE2377" s="14"/>
      <c r="EEF2377" s="14"/>
      <c r="EEG2377" s="14"/>
      <c r="EEH2377" s="14"/>
      <c r="EEI2377" s="14"/>
      <c r="EEJ2377" s="14"/>
      <c r="EEK2377" s="14"/>
      <c r="EEL2377" s="14"/>
      <c r="EEM2377" s="14"/>
      <c r="EEN2377" s="14"/>
      <c r="EEO2377" s="14"/>
      <c r="EEP2377" s="14"/>
      <c r="EEQ2377" s="14"/>
      <c r="EER2377" s="14"/>
      <c r="EES2377" s="14"/>
      <c r="EET2377" s="14"/>
      <c r="EEU2377" s="14"/>
      <c r="EEV2377" s="14"/>
      <c r="EEW2377" s="14"/>
      <c r="EEX2377" s="14"/>
      <c r="EEY2377" s="14"/>
      <c r="EEZ2377" s="14"/>
      <c r="EFA2377" s="14"/>
      <c r="EFB2377" s="14"/>
      <c r="EFC2377" s="14"/>
      <c r="EFD2377" s="14"/>
      <c r="EFE2377" s="14"/>
      <c r="EFF2377" s="14"/>
      <c r="EFG2377" s="14"/>
      <c r="EFH2377" s="14"/>
      <c r="EFI2377" s="14"/>
      <c r="EFJ2377" s="14"/>
      <c r="EFK2377" s="14"/>
      <c r="EFL2377" s="14"/>
      <c r="EFM2377" s="14"/>
      <c r="EFN2377" s="14"/>
      <c r="EFO2377" s="14"/>
      <c r="EFP2377" s="14"/>
      <c r="EFQ2377" s="14"/>
      <c r="EFR2377" s="14"/>
      <c r="EFS2377" s="14"/>
      <c r="EFT2377" s="14"/>
      <c r="EFU2377" s="14"/>
      <c r="EFV2377" s="14"/>
      <c r="EFW2377" s="14"/>
      <c r="EFX2377" s="14"/>
      <c r="EFY2377" s="14"/>
      <c r="EFZ2377" s="14"/>
      <c r="EGA2377" s="14"/>
      <c r="EGB2377" s="14"/>
      <c r="EGC2377" s="14"/>
      <c r="EGD2377" s="14"/>
      <c r="EGE2377" s="14"/>
      <c r="EGF2377" s="14"/>
      <c r="EGG2377" s="14"/>
      <c r="EGH2377" s="14"/>
      <c r="EGI2377" s="14"/>
      <c r="EGJ2377" s="14"/>
      <c r="EGK2377" s="14"/>
      <c r="EGL2377" s="14"/>
      <c r="EGM2377" s="14"/>
      <c r="EGN2377" s="14"/>
      <c r="EGO2377" s="14"/>
      <c r="EGP2377" s="14"/>
      <c r="EGQ2377" s="14"/>
      <c r="EGR2377" s="14"/>
      <c r="EGS2377" s="14"/>
      <c r="EGT2377" s="14"/>
      <c r="EGU2377" s="14"/>
      <c r="EGV2377" s="14"/>
      <c r="EGW2377" s="14"/>
      <c r="EGX2377" s="14"/>
      <c r="EGY2377" s="14"/>
      <c r="EGZ2377" s="14"/>
      <c r="EHA2377" s="14"/>
      <c r="EHB2377" s="14"/>
      <c r="EHC2377" s="14"/>
      <c r="EHD2377" s="14"/>
      <c r="EHE2377" s="14"/>
      <c r="EHF2377" s="14"/>
      <c r="EHG2377" s="14"/>
      <c r="EHH2377" s="14"/>
      <c r="EHI2377" s="14"/>
      <c r="EHJ2377" s="14"/>
      <c r="EHK2377" s="14"/>
      <c r="EHL2377" s="14"/>
      <c r="EHM2377" s="14"/>
      <c r="EHN2377" s="14"/>
      <c r="EHO2377" s="14"/>
      <c r="EHP2377" s="14"/>
      <c r="EHQ2377" s="14"/>
      <c r="EHR2377" s="14"/>
      <c r="EHS2377" s="14"/>
      <c r="EHT2377" s="14"/>
      <c r="EHU2377" s="14"/>
      <c r="EHV2377" s="14"/>
      <c r="EHW2377" s="14"/>
      <c r="EHX2377" s="14"/>
      <c r="EHY2377" s="14"/>
      <c r="EHZ2377" s="14"/>
      <c r="EIA2377" s="14"/>
      <c r="EIB2377" s="14"/>
      <c r="EIC2377" s="14"/>
      <c r="EID2377" s="14"/>
      <c r="EIE2377" s="14"/>
      <c r="EIF2377" s="14"/>
      <c r="EIG2377" s="14"/>
      <c r="EIH2377" s="14"/>
      <c r="EII2377" s="14"/>
      <c r="EIJ2377" s="14"/>
      <c r="EIK2377" s="14"/>
      <c r="EIL2377" s="14"/>
      <c r="EIM2377" s="14"/>
      <c r="EIN2377" s="14"/>
      <c r="EIO2377" s="14"/>
      <c r="EIP2377" s="14"/>
      <c r="EIQ2377" s="14"/>
      <c r="EIR2377" s="14"/>
      <c r="EIS2377" s="14"/>
      <c r="EIT2377" s="14"/>
      <c r="EIU2377" s="14"/>
      <c r="EIV2377" s="14"/>
      <c r="EIW2377" s="14"/>
      <c r="EIX2377" s="14"/>
      <c r="EIY2377" s="14"/>
      <c r="EIZ2377" s="14"/>
      <c r="EJA2377" s="14"/>
      <c r="EJB2377" s="14"/>
      <c r="EJC2377" s="14"/>
      <c r="EJD2377" s="14"/>
      <c r="EJE2377" s="14"/>
      <c r="EJF2377" s="14"/>
      <c r="EJG2377" s="14"/>
      <c r="EJH2377" s="14"/>
      <c r="EJI2377" s="14"/>
      <c r="EJJ2377" s="14"/>
      <c r="EJK2377" s="14"/>
      <c r="EJL2377" s="14"/>
      <c r="EJM2377" s="14"/>
      <c r="EJN2377" s="14"/>
      <c r="EJO2377" s="14"/>
      <c r="EJP2377" s="14"/>
      <c r="EJQ2377" s="14"/>
      <c r="EJR2377" s="14"/>
      <c r="EJS2377" s="14"/>
      <c r="EJT2377" s="14"/>
      <c r="EJU2377" s="14"/>
      <c r="EJV2377" s="14"/>
      <c r="EJW2377" s="14"/>
      <c r="EJX2377" s="14"/>
      <c r="EJY2377" s="14"/>
      <c r="EJZ2377" s="14"/>
      <c r="EKA2377" s="14"/>
      <c r="EKB2377" s="14"/>
      <c r="EKC2377" s="14"/>
      <c r="EKD2377" s="14"/>
      <c r="EKE2377" s="14"/>
      <c r="EKF2377" s="14"/>
      <c r="EKG2377" s="14"/>
      <c r="EKH2377" s="14"/>
      <c r="EKI2377" s="14"/>
      <c r="EKJ2377" s="14"/>
      <c r="EKK2377" s="14"/>
      <c r="EKL2377" s="14"/>
      <c r="EKM2377" s="14"/>
      <c r="EKN2377" s="14"/>
      <c r="EKO2377" s="14"/>
      <c r="EKP2377" s="14"/>
      <c r="EKQ2377" s="14"/>
      <c r="EKR2377" s="14"/>
      <c r="EKS2377" s="14"/>
      <c r="EKT2377" s="14"/>
      <c r="EKU2377" s="14"/>
      <c r="EKV2377" s="14"/>
      <c r="EKW2377" s="14"/>
      <c r="EKX2377" s="14"/>
      <c r="EKY2377" s="14"/>
      <c r="EKZ2377" s="14"/>
      <c r="ELA2377" s="14"/>
      <c r="ELB2377" s="14"/>
      <c r="ELC2377" s="14"/>
      <c r="ELD2377" s="14"/>
      <c r="ELE2377" s="14"/>
      <c r="ELF2377" s="14"/>
      <c r="ELG2377" s="14"/>
      <c r="ELH2377" s="14"/>
      <c r="ELI2377" s="14"/>
      <c r="ELJ2377" s="14"/>
      <c r="ELK2377" s="14"/>
      <c r="ELL2377" s="14"/>
      <c r="ELM2377" s="14"/>
      <c r="ELN2377" s="14"/>
      <c r="ELO2377" s="14"/>
      <c r="ELP2377" s="14"/>
      <c r="ELQ2377" s="14"/>
      <c r="ELR2377" s="14"/>
      <c r="ELS2377" s="14"/>
      <c r="ELT2377" s="14"/>
      <c r="ELU2377" s="14"/>
      <c r="ELV2377" s="14"/>
      <c r="ELW2377" s="14"/>
      <c r="ELX2377" s="14"/>
      <c r="ELY2377" s="14"/>
      <c r="ELZ2377" s="14"/>
      <c r="EMA2377" s="14"/>
      <c r="EMB2377" s="14"/>
      <c r="EMC2377" s="14"/>
      <c r="EMD2377" s="14"/>
      <c r="EME2377" s="14"/>
      <c r="EMF2377" s="14"/>
      <c r="EMG2377" s="14"/>
      <c r="EMH2377" s="14"/>
      <c r="EMI2377" s="14"/>
      <c r="EMJ2377" s="14"/>
      <c r="EMK2377" s="14"/>
      <c r="EML2377" s="14"/>
      <c r="EMM2377" s="14"/>
      <c r="EMN2377" s="14"/>
      <c r="EMO2377" s="14"/>
      <c r="EMP2377" s="14"/>
      <c r="EMQ2377" s="14"/>
      <c r="EMR2377" s="14"/>
      <c r="EMS2377" s="14"/>
      <c r="EMT2377" s="14"/>
      <c r="EMU2377" s="14"/>
      <c r="EMV2377" s="14"/>
      <c r="EMW2377" s="14"/>
      <c r="EMX2377" s="14"/>
      <c r="EMY2377" s="14"/>
      <c r="EMZ2377" s="14"/>
      <c r="ENA2377" s="14"/>
      <c r="ENB2377" s="14"/>
      <c r="ENC2377" s="14"/>
      <c r="END2377" s="14"/>
      <c r="ENE2377" s="14"/>
      <c r="ENF2377" s="14"/>
      <c r="ENG2377" s="14"/>
      <c r="ENH2377" s="14"/>
      <c r="ENI2377" s="14"/>
      <c r="ENJ2377" s="14"/>
      <c r="ENK2377" s="14"/>
      <c r="ENL2377" s="14"/>
      <c r="ENM2377" s="14"/>
      <c r="ENN2377" s="14"/>
      <c r="ENO2377" s="14"/>
      <c r="ENP2377" s="14"/>
      <c r="ENQ2377" s="14"/>
      <c r="ENR2377" s="14"/>
      <c r="ENS2377" s="14"/>
      <c r="ENT2377" s="14"/>
      <c r="ENU2377" s="14"/>
      <c r="ENV2377" s="14"/>
      <c r="ENW2377" s="14"/>
      <c r="ENX2377" s="14"/>
      <c r="ENY2377" s="14"/>
      <c r="ENZ2377" s="14"/>
      <c r="EOA2377" s="14"/>
      <c r="EOB2377" s="14"/>
      <c r="EOC2377" s="14"/>
      <c r="EOD2377" s="14"/>
      <c r="EOE2377" s="14"/>
      <c r="EOF2377" s="14"/>
      <c r="EOG2377" s="14"/>
      <c r="EOH2377" s="14"/>
      <c r="EOI2377" s="14"/>
      <c r="EOJ2377" s="14"/>
      <c r="EOK2377" s="14"/>
      <c r="EOL2377" s="14"/>
      <c r="EOM2377" s="14"/>
      <c r="EON2377" s="14"/>
      <c r="EOO2377" s="14"/>
      <c r="EOP2377" s="14"/>
      <c r="EOQ2377" s="14"/>
      <c r="EOR2377" s="14"/>
      <c r="EOS2377" s="14"/>
      <c r="EOT2377" s="14"/>
      <c r="EOU2377" s="14"/>
      <c r="EOV2377" s="14"/>
      <c r="EOW2377" s="14"/>
      <c r="EOX2377" s="14"/>
      <c r="EOY2377" s="14"/>
      <c r="EOZ2377" s="14"/>
      <c r="EPA2377" s="14"/>
      <c r="EPB2377" s="14"/>
      <c r="EPC2377" s="14"/>
      <c r="EPD2377" s="14"/>
      <c r="EPE2377" s="14"/>
      <c r="EPF2377" s="14"/>
      <c r="EPG2377" s="14"/>
      <c r="EPH2377" s="14"/>
      <c r="EPI2377" s="14"/>
      <c r="EPJ2377" s="14"/>
      <c r="EPK2377" s="14"/>
      <c r="EPL2377" s="14"/>
      <c r="EPM2377" s="14"/>
      <c r="EPN2377" s="14"/>
      <c r="EPO2377" s="14"/>
      <c r="EPP2377" s="14"/>
      <c r="EPQ2377" s="14"/>
      <c r="EPR2377" s="14"/>
      <c r="EPS2377" s="14"/>
      <c r="EPT2377" s="14"/>
      <c r="EPU2377" s="14"/>
      <c r="EPV2377" s="14"/>
      <c r="EPW2377" s="14"/>
      <c r="EPX2377" s="14"/>
      <c r="EPY2377" s="14"/>
      <c r="EPZ2377" s="14"/>
      <c r="EQA2377" s="14"/>
      <c r="EQB2377" s="14"/>
      <c r="EQC2377" s="14"/>
      <c r="EQD2377" s="14"/>
      <c r="EQE2377" s="14"/>
      <c r="EQF2377" s="14"/>
      <c r="EQG2377" s="14"/>
      <c r="EQH2377" s="14"/>
      <c r="EQI2377" s="14"/>
      <c r="EQJ2377" s="14"/>
      <c r="EQK2377" s="14"/>
      <c r="EQL2377" s="14"/>
      <c r="EQM2377" s="14"/>
      <c r="EQN2377" s="14"/>
      <c r="EQO2377" s="14"/>
      <c r="EQP2377" s="14"/>
      <c r="EQQ2377" s="14"/>
      <c r="EQR2377" s="14"/>
      <c r="EQS2377" s="14"/>
      <c r="EQT2377" s="14"/>
      <c r="EQU2377" s="14"/>
      <c r="EQV2377" s="14"/>
      <c r="EQW2377" s="14"/>
      <c r="EQX2377" s="14"/>
      <c r="EQY2377" s="14"/>
      <c r="EQZ2377" s="14"/>
      <c r="ERA2377" s="14"/>
      <c r="ERB2377" s="14"/>
      <c r="ERC2377" s="14"/>
      <c r="ERD2377" s="14"/>
      <c r="ERE2377" s="14"/>
      <c r="ERF2377" s="14"/>
      <c r="ERG2377" s="14"/>
      <c r="ERH2377" s="14"/>
      <c r="ERI2377" s="14"/>
      <c r="ERJ2377" s="14"/>
      <c r="ERK2377" s="14"/>
      <c r="ERL2377" s="14"/>
      <c r="ERM2377" s="14"/>
      <c r="ERN2377" s="14"/>
      <c r="ERO2377" s="14"/>
      <c r="ERP2377" s="14"/>
      <c r="ERQ2377" s="14"/>
      <c r="ERR2377" s="14"/>
      <c r="ERS2377" s="14"/>
      <c r="ERT2377" s="14"/>
      <c r="ERU2377" s="14"/>
      <c r="ERV2377" s="14"/>
      <c r="ERW2377" s="14"/>
      <c r="ERX2377" s="14"/>
      <c r="ERY2377" s="14"/>
      <c r="ERZ2377" s="14"/>
      <c r="ESA2377" s="14"/>
      <c r="ESB2377" s="14"/>
      <c r="ESC2377" s="14"/>
      <c r="ESD2377" s="14"/>
      <c r="ESE2377" s="14"/>
      <c r="ESF2377" s="14"/>
      <c r="ESG2377" s="14"/>
      <c r="ESH2377" s="14"/>
      <c r="ESI2377" s="14"/>
      <c r="ESJ2377" s="14"/>
      <c r="ESK2377" s="14"/>
      <c r="ESL2377" s="14"/>
      <c r="ESM2377" s="14"/>
      <c r="ESN2377" s="14"/>
      <c r="ESO2377" s="14"/>
      <c r="ESP2377" s="14"/>
      <c r="ESQ2377" s="14"/>
      <c r="ESR2377" s="14"/>
      <c r="ESS2377" s="14"/>
      <c r="EST2377" s="14"/>
      <c r="ESU2377" s="14"/>
      <c r="ESV2377" s="14"/>
      <c r="ESW2377" s="14"/>
      <c r="ESX2377" s="14"/>
      <c r="ESY2377" s="14"/>
      <c r="ESZ2377" s="14"/>
      <c r="ETA2377" s="14"/>
      <c r="ETB2377" s="14"/>
      <c r="ETC2377" s="14"/>
      <c r="ETD2377" s="14"/>
      <c r="ETE2377" s="14"/>
      <c r="ETF2377" s="14"/>
      <c r="ETG2377" s="14"/>
      <c r="ETH2377" s="14"/>
      <c r="ETI2377" s="14"/>
      <c r="ETJ2377" s="14"/>
      <c r="ETK2377" s="14"/>
      <c r="ETL2377" s="14"/>
      <c r="ETM2377" s="14"/>
      <c r="ETN2377" s="14"/>
      <c r="ETO2377" s="14"/>
      <c r="ETP2377" s="14"/>
      <c r="ETQ2377" s="14"/>
      <c r="ETR2377" s="14"/>
      <c r="ETS2377" s="14"/>
      <c r="ETT2377" s="14"/>
      <c r="ETU2377" s="14"/>
      <c r="ETV2377" s="14"/>
      <c r="ETW2377" s="14"/>
      <c r="ETX2377" s="14"/>
      <c r="ETY2377" s="14"/>
      <c r="ETZ2377" s="14"/>
      <c r="EUA2377" s="14"/>
      <c r="EUB2377" s="14"/>
      <c r="EUC2377" s="14"/>
      <c r="EUD2377" s="14"/>
      <c r="EUE2377" s="14"/>
      <c r="EUF2377" s="14"/>
      <c r="EUG2377" s="14"/>
      <c r="EUH2377" s="14"/>
      <c r="EUI2377" s="14"/>
      <c r="EUJ2377" s="14"/>
      <c r="EUK2377" s="14"/>
      <c r="EUL2377" s="14"/>
      <c r="EUM2377" s="14"/>
      <c r="EUN2377" s="14"/>
      <c r="EUO2377" s="14"/>
      <c r="EUP2377" s="14"/>
      <c r="EUQ2377" s="14"/>
      <c r="EUR2377" s="14"/>
      <c r="EUS2377" s="14"/>
      <c r="EUT2377" s="14"/>
      <c r="EUU2377" s="14"/>
      <c r="EUV2377" s="14"/>
      <c r="EUW2377" s="14"/>
      <c r="EUX2377" s="14"/>
      <c r="EUY2377" s="14"/>
      <c r="EUZ2377" s="14"/>
      <c r="EVA2377" s="14"/>
      <c r="EVB2377" s="14"/>
      <c r="EVC2377" s="14"/>
      <c r="EVD2377" s="14"/>
      <c r="EVE2377" s="14"/>
      <c r="EVF2377" s="14"/>
      <c r="EVG2377" s="14"/>
      <c r="EVH2377" s="14"/>
      <c r="EVI2377" s="14"/>
      <c r="EVJ2377" s="14"/>
      <c r="EVK2377" s="14"/>
      <c r="EVL2377" s="14"/>
      <c r="EVM2377" s="14"/>
      <c r="EVN2377" s="14"/>
      <c r="EVO2377" s="14"/>
      <c r="EVP2377" s="14"/>
      <c r="EVQ2377" s="14"/>
      <c r="EVR2377" s="14"/>
      <c r="EVS2377" s="14"/>
      <c r="EVT2377" s="14"/>
      <c r="EVU2377" s="14"/>
      <c r="EVV2377" s="14"/>
      <c r="EVW2377" s="14"/>
      <c r="EVX2377" s="14"/>
      <c r="EVY2377" s="14"/>
      <c r="EVZ2377" s="14"/>
      <c r="EWA2377" s="14"/>
      <c r="EWB2377" s="14"/>
      <c r="EWC2377" s="14"/>
      <c r="EWD2377" s="14"/>
      <c r="EWE2377" s="14"/>
      <c r="EWF2377" s="14"/>
      <c r="EWG2377" s="14"/>
      <c r="EWH2377" s="14"/>
      <c r="EWI2377" s="14"/>
      <c r="EWJ2377" s="14"/>
      <c r="EWK2377" s="14"/>
      <c r="EWL2377" s="14"/>
      <c r="EWM2377" s="14"/>
      <c r="EWN2377" s="14"/>
      <c r="EWO2377" s="14"/>
      <c r="EWP2377" s="14"/>
      <c r="EWQ2377" s="14"/>
      <c r="EWR2377" s="14"/>
      <c r="EWS2377" s="14"/>
      <c r="EWT2377" s="14"/>
      <c r="EWU2377" s="14"/>
      <c r="EWV2377" s="14"/>
      <c r="EWW2377" s="14"/>
      <c r="EWX2377" s="14"/>
      <c r="EWY2377" s="14"/>
      <c r="EWZ2377" s="14"/>
      <c r="EXA2377" s="14"/>
      <c r="EXB2377" s="14"/>
      <c r="EXC2377" s="14"/>
      <c r="EXD2377" s="14"/>
      <c r="EXE2377" s="14"/>
      <c r="EXF2377" s="14"/>
      <c r="EXG2377" s="14"/>
      <c r="EXH2377" s="14"/>
      <c r="EXI2377" s="14"/>
      <c r="EXJ2377" s="14"/>
      <c r="EXK2377" s="14"/>
      <c r="EXL2377" s="14"/>
      <c r="EXM2377" s="14"/>
      <c r="EXN2377" s="14"/>
      <c r="EXO2377" s="14"/>
      <c r="EXP2377" s="14"/>
      <c r="EXQ2377" s="14"/>
      <c r="EXR2377" s="14"/>
      <c r="EXS2377" s="14"/>
      <c r="EXT2377" s="14"/>
      <c r="EXU2377" s="14"/>
      <c r="EXV2377" s="14"/>
      <c r="EXW2377" s="14"/>
      <c r="EXX2377" s="14"/>
      <c r="EXY2377" s="14"/>
      <c r="EXZ2377" s="14"/>
      <c r="EYA2377" s="14"/>
      <c r="EYB2377" s="14"/>
      <c r="EYC2377" s="14"/>
      <c r="EYD2377" s="14"/>
      <c r="EYE2377" s="14"/>
      <c r="EYF2377" s="14"/>
      <c r="EYG2377" s="14"/>
      <c r="EYH2377" s="14"/>
      <c r="EYI2377" s="14"/>
      <c r="EYJ2377" s="14"/>
      <c r="EYK2377" s="14"/>
      <c r="EYL2377" s="14"/>
      <c r="EYM2377" s="14"/>
      <c r="EYN2377" s="14"/>
      <c r="EYO2377" s="14"/>
      <c r="EYP2377" s="14"/>
      <c r="EYQ2377" s="14"/>
      <c r="EYR2377" s="14"/>
      <c r="EYS2377" s="14"/>
      <c r="EYT2377" s="14"/>
      <c r="EYU2377" s="14"/>
      <c r="EYV2377" s="14"/>
      <c r="EYW2377" s="14"/>
      <c r="EYX2377" s="14"/>
      <c r="EYY2377" s="14"/>
      <c r="EYZ2377" s="14"/>
      <c r="EZA2377" s="14"/>
      <c r="EZB2377" s="14"/>
      <c r="EZC2377" s="14"/>
      <c r="EZD2377" s="14"/>
      <c r="EZE2377" s="14"/>
      <c r="EZF2377" s="14"/>
      <c r="EZG2377" s="14"/>
      <c r="EZH2377" s="14"/>
      <c r="EZI2377" s="14"/>
      <c r="EZJ2377" s="14"/>
      <c r="EZK2377" s="14"/>
      <c r="EZL2377" s="14"/>
      <c r="EZM2377" s="14"/>
      <c r="EZN2377" s="14"/>
      <c r="EZO2377" s="14"/>
      <c r="EZP2377" s="14"/>
      <c r="EZQ2377" s="14"/>
      <c r="EZR2377" s="14"/>
      <c r="EZS2377" s="14"/>
      <c r="EZT2377" s="14"/>
      <c r="EZU2377" s="14"/>
      <c r="EZV2377" s="14"/>
      <c r="EZW2377" s="14"/>
      <c r="EZX2377" s="14"/>
      <c r="EZY2377" s="14"/>
      <c r="EZZ2377" s="14"/>
      <c r="FAA2377" s="14"/>
      <c r="FAB2377" s="14"/>
      <c r="FAC2377" s="14"/>
      <c r="FAD2377" s="14"/>
      <c r="FAE2377" s="14"/>
      <c r="FAF2377" s="14"/>
      <c r="FAG2377" s="14"/>
      <c r="FAH2377" s="14"/>
      <c r="FAI2377" s="14"/>
      <c r="FAJ2377" s="14"/>
      <c r="FAK2377" s="14"/>
      <c r="FAL2377" s="14"/>
      <c r="FAM2377" s="14"/>
      <c r="FAN2377" s="14"/>
      <c r="FAO2377" s="14"/>
      <c r="FAP2377" s="14"/>
      <c r="FAQ2377" s="14"/>
      <c r="FAR2377" s="14"/>
      <c r="FAS2377" s="14"/>
      <c r="FAT2377" s="14"/>
      <c r="FAU2377" s="14"/>
      <c r="FAV2377" s="14"/>
      <c r="FAW2377" s="14"/>
      <c r="FAX2377" s="14"/>
      <c r="FAY2377" s="14"/>
      <c r="FAZ2377" s="14"/>
      <c r="FBA2377" s="14"/>
      <c r="FBB2377" s="14"/>
      <c r="FBC2377" s="14"/>
      <c r="FBD2377" s="14"/>
      <c r="FBE2377" s="14"/>
      <c r="FBF2377" s="14"/>
      <c r="FBG2377" s="14"/>
      <c r="FBH2377" s="14"/>
      <c r="FBI2377" s="14"/>
      <c r="FBJ2377" s="14"/>
      <c r="FBK2377" s="14"/>
      <c r="FBL2377" s="14"/>
      <c r="FBM2377" s="14"/>
      <c r="FBN2377" s="14"/>
      <c r="FBO2377" s="14"/>
      <c r="FBP2377" s="14"/>
      <c r="FBQ2377" s="14"/>
      <c r="FBR2377" s="14"/>
      <c r="FBS2377" s="14"/>
      <c r="FBT2377" s="14"/>
      <c r="FBU2377" s="14"/>
      <c r="FBV2377" s="14"/>
      <c r="FBW2377" s="14"/>
      <c r="FBX2377" s="14"/>
      <c r="FBY2377" s="14"/>
      <c r="FBZ2377" s="14"/>
      <c r="FCA2377" s="14"/>
      <c r="FCB2377" s="14"/>
      <c r="FCC2377" s="14"/>
      <c r="FCD2377" s="14"/>
      <c r="FCE2377" s="14"/>
      <c r="FCF2377" s="14"/>
      <c r="FCG2377" s="14"/>
      <c r="FCH2377" s="14"/>
      <c r="FCI2377" s="14"/>
      <c r="FCJ2377" s="14"/>
      <c r="FCK2377" s="14"/>
      <c r="FCL2377" s="14"/>
      <c r="FCM2377" s="14"/>
      <c r="FCN2377" s="14"/>
      <c r="FCO2377" s="14"/>
      <c r="FCP2377" s="14"/>
      <c r="FCQ2377" s="14"/>
      <c r="FCR2377" s="14"/>
      <c r="FCS2377" s="14"/>
      <c r="FCT2377" s="14"/>
      <c r="FCU2377" s="14"/>
      <c r="FCV2377" s="14"/>
      <c r="FCW2377" s="14"/>
      <c r="FCX2377" s="14"/>
      <c r="FCY2377" s="14"/>
      <c r="FCZ2377" s="14"/>
      <c r="FDA2377" s="14"/>
      <c r="FDB2377" s="14"/>
      <c r="FDC2377" s="14"/>
      <c r="FDD2377" s="14"/>
      <c r="FDE2377" s="14"/>
      <c r="FDF2377" s="14"/>
      <c r="FDG2377" s="14"/>
      <c r="FDH2377" s="14"/>
      <c r="FDI2377" s="14"/>
      <c r="FDJ2377" s="14"/>
      <c r="FDK2377" s="14"/>
      <c r="FDL2377" s="14"/>
      <c r="FDM2377" s="14"/>
      <c r="FDN2377" s="14"/>
      <c r="FDO2377" s="14"/>
      <c r="FDP2377" s="14"/>
      <c r="FDQ2377" s="14"/>
      <c r="FDR2377" s="14"/>
      <c r="FDS2377" s="14"/>
      <c r="FDT2377" s="14"/>
      <c r="FDU2377" s="14"/>
      <c r="FDV2377" s="14"/>
      <c r="FDW2377" s="14"/>
      <c r="FDX2377" s="14"/>
      <c r="FDY2377" s="14"/>
      <c r="FDZ2377" s="14"/>
      <c r="FEA2377" s="14"/>
      <c r="FEB2377" s="14"/>
      <c r="FEC2377" s="14"/>
      <c r="FED2377" s="14"/>
      <c r="FEE2377" s="14"/>
      <c r="FEF2377" s="14"/>
      <c r="FEG2377" s="14"/>
      <c r="FEH2377" s="14"/>
      <c r="FEI2377" s="14"/>
      <c r="FEJ2377" s="14"/>
      <c r="FEK2377" s="14"/>
      <c r="FEL2377" s="14"/>
      <c r="FEM2377" s="14"/>
      <c r="FEN2377" s="14"/>
      <c r="FEO2377" s="14"/>
      <c r="FEP2377" s="14"/>
      <c r="FEQ2377" s="14"/>
      <c r="FER2377" s="14"/>
      <c r="FES2377" s="14"/>
      <c r="FET2377" s="14"/>
      <c r="FEU2377" s="14"/>
      <c r="FEV2377" s="14"/>
      <c r="FEW2377" s="14"/>
      <c r="FEX2377" s="14"/>
      <c r="FEY2377" s="14"/>
      <c r="FEZ2377" s="14"/>
      <c r="FFA2377" s="14"/>
      <c r="FFB2377" s="14"/>
      <c r="FFC2377" s="14"/>
      <c r="FFD2377" s="14"/>
      <c r="FFE2377" s="14"/>
      <c r="FFF2377" s="14"/>
      <c r="FFG2377" s="14"/>
      <c r="FFH2377" s="14"/>
      <c r="FFI2377" s="14"/>
      <c r="FFJ2377" s="14"/>
      <c r="FFK2377" s="14"/>
      <c r="FFL2377" s="14"/>
      <c r="FFM2377" s="14"/>
      <c r="FFN2377" s="14"/>
      <c r="FFO2377" s="14"/>
      <c r="FFP2377" s="14"/>
      <c r="FFQ2377" s="14"/>
      <c r="FFR2377" s="14"/>
      <c r="FFS2377" s="14"/>
      <c r="FFT2377" s="14"/>
      <c r="FFU2377" s="14"/>
      <c r="FFV2377" s="14"/>
      <c r="FFW2377" s="14"/>
      <c r="FFX2377" s="14"/>
      <c r="FFY2377" s="14"/>
      <c r="FFZ2377" s="14"/>
      <c r="FGA2377" s="14"/>
      <c r="FGB2377" s="14"/>
      <c r="FGC2377" s="14"/>
      <c r="FGD2377" s="14"/>
      <c r="FGE2377" s="14"/>
      <c r="FGF2377" s="14"/>
      <c r="FGG2377" s="14"/>
      <c r="FGH2377" s="14"/>
      <c r="FGI2377" s="14"/>
      <c r="FGJ2377" s="14"/>
      <c r="FGK2377" s="14"/>
      <c r="FGL2377" s="14"/>
      <c r="FGM2377" s="14"/>
      <c r="FGN2377" s="14"/>
      <c r="FGO2377" s="14"/>
      <c r="FGP2377" s="14"/>
      <c r="FGQ2377" s="14"/>
      <c r="FGR2377" s="14"/>
      <c r="FGS2377" s="14"/>
      <c r="FGT2377" s="14"/>
      <c r="FGU2377" s="14"/>
      <c r="FGV2377" s="14"/>
      <c r="FGW2377" s="14"/>
      <c r="FGX2377" s="14"/>
      <c r="FGY2377" s="14"/>
      <c r="FGZ2377" s="14"/>
      <c r="FHA2377" s="14"/>
      <c r="FHB2377" s="14"/>
      <c r="FHC2377" s="14"/>
      <c r="FHD2377" s="14"/>
      <c r="FHE2377" s="14"/>
      <c r="FHF2377" s="14"/>
      <c r="FHG2377" s="14"/>
      <c r="FHH2377" s="14"/>
      <c r="FHI2377" s="14"/>
      <c r="FHJ2377" s="14"/>
      <c r="FHK2377" s="14"/>
      <c r="FHL2377" s="14"/>
      <c r="FHM2377" s="14"/>
      <c r="FHN2377" s="14"/>
      <c r="FHO2377" s="14"/>
      <c r="FHP2377" s="14"/>
      <c r="FHQ2377" s="14"/>
      <c r="FHR2377" s="14"/>
      <c r="FHS2377" s="14"/>
      <c r="FHT2377" s="14"/>
      <c r="FHU2377" s="14"/>
      <c r="FHV2377" s="14"/>
      <c r="FHW2377" s="14"/>
      <c r="FHX2377" s="14"/>
      <c r="FHY2377" s="14"/>
      <c r="FHZ2377" s="14"/>
      <c r="FIA2377" s="14"/>
      <c r="FIB2377" s="14"/>
      <c r="FIC2377" s="14"/>
      <c r="FID2377" s="14"/>
      <c r="FIE2377" s="14"/>
      <c r="FIF2377" s="14"/>
      <c r="FIG2377" s="14"/>
      <c r="FIH2377" s="14"/>
      <c r="FII2377" s="14"/>
      <c r="FIJ2377" s="14"/>
      <c r="FIK2377" s="14"/>
      <c r="FIL2377" s="14"/>
      <c r="FIM2377" s="14"/>
      <c r="FIN2377" s="14"/>
      <c r="FIO2377" s="14"/>
      <c r="FIP2377" s="14"/>
      <c r="FIQ2377" s="14"/>
      <c r="FIR2377" s="14"/>
      <c r="FIS2377" s="14"/>
      <c r="FIT2377" s="14"/>
      <c r="FIU2377" s="14"/>
      <c r="FIV2377" s="14"/>
      <c r="FIW2377" s="14"/>
      <c r="FIX2377" s="14"/>
      <c r="FIY2377" s="14"/>
      <c r="FIZ2377" s="14"/>
      <c r="FJA2377" s="14"/>
      <c r="FJB2377" s="14"/>
      <c r="FJC2377" s="14"/>
      <c r="FJD2377" s="14"/>
      <c r="FJE2377" s="14"/>
      <c r="FJF2377" s="14"/>
      <c r="FJG2377" s="14"/>
      <c r="FJH2377" s="14"/>
      <c r="FJI2377" s="14"/>
      <c r="FJJ2377" s="14"/>
      <c r="FJK2377" s="14"/>
      <c r="FJL2377" s="14"/>
      <c r="FJM2377" s="14"/>
      <c r="FJN2377" s="14"/>
      <c r="FJO2377" s="14"/>
      <c r="FJP2377" s="14"/>
      <c r="FJQ2377" s="14"/>
      <c r="FJR2377" s="14"/>
      <c r="FJS2377" s="14"/>
      <c r="FJT2377" s="14"/>
      <c r="FJU2377" s="14"/>
      <c r="FJV2377" s="14"/>
      <c r="FJW2377" s="14"/>
      <c r="FJX2377" s="14"/>
      <c r="FJY2377" s="14"/>
      <c r="FJZ2377" s="14"/>
      <c r="FKA2377" s="14"/>
      <c r="FKB2377" s="14"/>
      <c r="FKC2377" s="14"/>
      <c r="FKD2377" s="14"/>
      <c r="FKE2377" s="14"/>
      <c r="FKF2377" s="14"/>
      <c r="FKG2377" s="14"/>
      <c r="FKH2377" s="14"/>
      <c r="FKI2377" s="14"/>
      <c r="FKJ2377" s="14"/>
      <c r="FKK2377" s="14"/>
      <c r="FKL2377" s="14"/>
      <c r="FKM2377" s="14"/>
      <c r="FKN2377" s="14"/>
      <c r="FKO2377" s="14"/>
      <c r="FKP2377" s="14"/>
      <c r="FKQ2377" s="14"/>
      <c r="FKR2377" s="14"/>
      <c r="FKS2377" s="14"/>
      <c r="FKT2377" s="14"/>
      <c r="FKU2377" s="14"/>
      <c r="FKV2377" s="14"/>
      <c r="FKW2377" s="14"/>
      <c r="FKX2377" s="14"/>
      <c r="FKY2377" s="14"/>
      <c r="FKZ2377" s="14"/>
      <c r="FLA2377" s="14"/>
      <c r="FLB2377" s="14"/>
      <c r="FLC2377" s="14"/>
      <c r="FLD2377" s="14"/>
      <c r="FLE2377" s="14"/>
      <c r="FLF2377" s="14"/>
      <c r="FLG2377" s="14"/>
      <c r="FLH2377" s="14"/>
      <c r="FLI2377" s="14"/>
      <c r="FLJ2377" s="14"/>
      <c r="FLK2377" s="14"/>
      <c r="FLL2377" s="14"/>
      <c r="FLM2377" s="14"/>
      <c r="FLN2377" s="14"/>
      <c r="FLO2377" s="14"/>
      <c r="FLP2377" s="14"/>
      <c r="FLQ2377" s="14"/>
      <c r="FLR2377" s="14"/>
      <c r="FLS2377" s="14"/>
      <c r="FLT2377" s="14"/>
      <c r="FLU2377" s="14"/>
      <c r="FLV2377" s="14"/>
      <c r="FLW2377" s="14"/>
      <c r="FLX2377" s="14"/>
      <c r="FLY2377" s="14"/>
      <c r="FLZ2377" s="14"/>
      <c r="FMA2377" s="14"/>
      <c r="FMB2377" s="14"/>
      <c r="FMC2377" s="14"/>
      <c r="FMD2377" s="14"/>
      <c r="FME2377" s="14"/>
      <c r="FMF2377" s="14"/>
      <c r="FMG2377" s="14"/>
      <c r="FMH2377" s="14"/>
      <c r="FMI2377" s="14"/>
      <c r="FMJ2377" s="14"/>
      <c r="FMK2377" s="14"/>
      <c r="FML2377" s="14"/>
      <c r="FMM2377" s="14"/>
      <c r="FMN2377" s="14"/>
      <c r="FMO2377" s="14"/>
      <c r="FMP2377" s="14"/>
      <c r="FMQ2377" s="14"/>
      <c r="FMR2377" s="14"/>
      <c r="FMS2377" s="14"/>
      <c r="FMT2377" s="14"/>
      <c r="FMU2377" s="14"/>
      <c r="FMV2377" s="14"/>
      <c r="FMW2377" s="14"/>
      <c r="FMX2377" s="14"/>
      <c r="FMY2377" s="14"/>
      <c r="FMZ2377" s="14"/>
      <c r="FNA2377" s="14"/>
      <c r="FNB2377" s="14"/>
      <c r="FNC2377" s="14"/>
      <c r="FND2377" s="14"/>
      <c r="FNE2377" s="14"/>
      <c r="FNF2377" s="14"/>
      <c r="FNG2377" s="14"/>
      <c r="FNH2377" s="14"/>
      <c r="FNI2377" s="14"/>
      <c r="FNJ2377" s="14"/>
      <c r="FNK2377" s="14"/>
      <c r="FNL2377" s="14"/>
      <c r="FNM2377" s="14"/>
      <c r="FNN2377" s="14"/>
      <c r="FNO2377" s="14"/>
      <c r="FNP2377" s="14"/>
      <c r="FNQ2377" s="14"/>
      <c r="FNR2377" s="14"/>
      <c r="FNS2377" s="14"/>
      <c r="FNT2377" s="14"/>
      <c r="FNU2377" s="14"/>
      <c r="FNV2377" s="14"/>
      <c r="FNW2377" s="14"/>
      <c r="FNX2377" s="14"/>
      <c r="FNY2377" s="14"/>
      <c r="FNZ2377" s="14"/>
      <c r="FOA2377" s="14"/>
      <c r="FOB2377" s="14"/>
      <c r="FOC2377" s="14"/>
      <c r="FOD2377" s="14"/>
      <c r="FOE2377" s="14"/>
      <c r="FOF2377" s="14"/>
      <c r="FOG2377" s="14"/>
      <c r="FOH2377" s="14"/>
      <c r="FOI2377" s="14"/>
      <c r="FOJ2377" s="14"/>
      <c r="FOK2377" s="14"/>
      <c r="FOL2377" s="14"/>
      <c r="FOM2377" s="14"/>
      <c r="FON2377" s="14"/>
      <c r="FOO2377" s="14"/>
      <c r="FOP2377" s="14"/>
      <c r="FOQ2377" s="14"/>
      <c r="FOR2377" s="14"/>
      <c r="FOS2377" s="14"/>
      <c r="FOT2377" s="14"/>
      <c r="FOU2377" s="14"/>
      <c r="FOV2377" s="14"/>
      <c r="FOW2377" s="14"/>
      <c r="FOX2377" s="14"/>
      <c r="FOY2377" s="14"/>
      <c r="FOZ2377" s="14"/>
      <c r="FPA2377" s="14"/>
      <c r="FPB2377" s="14"/>
      <c r="FPC2377" s="14"/>
      <c r="FPD2377" s="14"/>
      <c r="FPE2377" s="14"/>
      <c r="FPF2377" s="14"/>
      <c r="FPG2377" s="14"/>
      <c r="FPH2377" s="14"/>
      <c r="FPI2377" s="14"/>
      <c r="FPJ2377" s="14"/>
      <c r="FPK2377" s="14"/>
      <c r="FPL2377" s="14"/>
      <c r="FPM2377" s="14"/>
      <c r="FPN2377" s="14"/>
      <c r="FPO2377" s="14"/>
      <c r="FPP2377" s="14"/>
      <c r="FPQ2377" s="14"/>
      <c r="FPR2377" s="14"/>
      <c r="FPS2377" s="14"/>
      <c r="FPT2377" s="14"/>
      <c r="FPU2377" s="14"/>
      <c r="FPV2377" s="14"/>
      <c r="FPW2377" s="14"/>
      <c r="FPX2377" s="14"/>
      <c r="FPY2377" s="14"/>
      <c r="FPZ2377" s="14"/>
      <c r="FQA2377" s="14"/>
      <c r="FQB2377" s="14"/>
      <c r="FQC2377" s="14"/>
      <c r="FQD2377" s="14"/>
      <c r="FQE2377" s="14"/>
      <c r="FQF2377" s="14"/>
      <c r="FQG2377" s="14"/>
      <c r="FQH2377" s="14"/>
      <c r="FQI2377" s="14"/>
      <c r="FQJ2377" s="14"/>
      <c r="FQK2377" s="14"/>
      <c r="FQL2377" s="14"/>
      <c r="FQM2377" s="14"/>
      <c r="FQN2377" s="14"/>
      <c r="FQO2377" s="14"/>
      <c r="FQP2377" s="14"/>
      <c r="FQQ2377" s="14"/>
      <c r="FQR2377" s="14"/>
      <c r="FQS2377" s="14"/>
      <c r="FQT2377" s="14"/>
      <c r="FQU2377" s="14"/>
      <c r="FQV2377" s="14"/>
      <c r="FQW2377" s="14"/>
      <c r="FQX2377" s="14"/>
      <c r="FQY2377" s="14"/>
      <c r="FQZ2377" s="14"/>
      <c r="FRA2377" s="14"/>
      <c r="FRB2377" s="14"/>
      <c r="FRC2377" s="14"/>
      <c r="FRD2377" s="14"/>
      <c r="FRE2377" s="14"/>
      <c r="FRF2377" s="14"/>
      <c r="FRG2377" s="14"/>
      <c r="FRH2377" s="14"/>
      <c r="FRI2377" s="14"/>
      <c r="FRJ2377" s="14"/>
      <c r="FRK2377" s="14"/>
      <c r="FRL2377" s="14"/>
      <c r="FRM2377" s="14"/>
      <c r="FRN2377" s="14"/>
      <c r="FRO2377" s="14"/>
      <c r="FRP2377" s="14"/>
      <c r="FRQ2377" s="14"/>
      <c r="FRR2377" s="14"/>
      <c r="FRS2377" s="14"/>
      <c r="FRT2377" s="14"/>
      <c r="FRU2377" s="14"/>
      <c r="FRV2377" s="14"/>
      <c r="FRW2377" s="14"/>
      <c r="FRX2377" s="14"/>
      <c r="FRY2377" s="14"/>
      <c r="FRZ2377" s="14"/>
      <c r="FSA2377" s="14"/>
      <c r="FSB2377" s="14"/>
      <c r="FSC2377" s="14"/>
      <c r="FSD2377" s="14"/>
      <c r="FSE2377" s="14"/>
      <c r="FSF2377" s="14"/>
      <c r="FSG2377" s="14"/>
      <c r="FSH2377" s="14"/>
      <c r="FSI2377" s="14"/>
      <c r="FSJ2377" s="14"/>
      <c r="FSK2377" s="14"/>
      <c r="FSL2377" s="14"/>
      <c r="FSM2377" s="14"/>
      <c r="FSN2377" s="14"/>
      <c r="FSO2377" s="14"/>
      <c r="FSP2377" s="14"/>
      <c r="FSQ2377" s="14"/>
      <c r="FSR2377" s="14"/>
      <c r="FSS2377" s="14"/>
      <c r="FST2377" s="14"/>
      <c r="FSU2377" s="14"/>
      <c r="FSV2377" s="14"/>
      <c r="FSW2377" s="14"/>
      <c r="FSX2377" s="14"/>
      <c r="FSY2377" s="14"/>
      <c r="FSZ2377" s="14"/>
      <c r="FTA2377" s="14"/>
      <c r="FTB2377" s="14"/>
      <c r="FTC2377" s="14"/>
      <c r="FTD2377" s="14"/>
      <c r="FTE2377" s="14"/>
      <c r="FTF2377" s="14"/>
      <c r="FTG2377" s="14"/>
      <c r="FTH2377" s="14"/>
      <c r="FTI2377" s="14"/>
      <c r="FTJ2377" s="14"/>
      <c r="FTK2377" s="14"/>
      <c r="FTL2377" s="14"/>
      <c r="FTM2377" s="14"/>
      <c r="FTN2377" s="14"/>
      <c r="FTO2377" s="14"/>
      <c r="FTP2377" s="14"/>
      <c r="FTQ2377" s="14"/>
      <c r="FTR2377" s="14"/>
      <c r="FTS2377" s="14"/>
      <c r="FTT2377" s="14"/>
      <c r="FTU2377" s="14"/>
      <c r="FTV2377" s="14"/>
      <c r="FTW2377" s="14"/>
      <c r="FTX2377" s="14"/>
      <c r="FTY2377" s="14"/>
      <c r="FTZ2377" s="14"/>
      <c r="FUA2377" s="14"/>
      <c r="FUB2377" s="14"/>
      <c r="FUC2377" s="14"/>
      <c r="FUD2377" s="14"/>
      <c r="FUE2377" s="14"/>
      <c r="FUF2377" s="14"/>
      <c r="FUG2377" s="14"/>
      <c r="FUH2377" s="14"/>
      <c r="FUI2377" s="14"/>
      <c r="FUJ2377" s="14"/>
      <c r="FUK2377" s="14"/>
      <c r="FUL2377" s="14"/>
      <c r="FUM2377" s="14"/>
      <c r="FUN2377" s="14"/>
      <c r="FUO2377" s="14"/>
      <c r="FUP2377" s="14"/>
      <c r="FUQ2377" s="14"/>
      <c r="FUR2377" s="14"/>
      <c r="FUS2377" s="14"/>
      <c r="FUT2377" s="14"/>
      <c r="FUU2377" s="14"/>
      <c r="FUV2377" s="14"/>
      <c r="FUW2377" s="14"/>
      <c r="FUX2377" s="14"/>
      <c r="FUY2377" s="14"/>
      <c r="FUZ2377" s="14"/>
      <c r="FVA2377" s="14"/>
      <c r="FVB2377" s="14"/>
      <c r="FVC2377" s="14"/>
      <c r="FVD2377" s="14"/>
      <c r="FVE2377" s="14"/>
      <c r="FVF2377" s="14"/>
      <c r="FVG2377" s="14"/>
      <c r="FVH2377" s="14"/>
      <c r="FVI2377" s="14"/>
      <c r="FVJ2377" s="14"/>
      <c r="FVK2377" s="14"/>
      <c r="FVL2377" s="14"/>
      <c r="FVM2377" s="14"/>
      <c r="FVN2377" s="14"/>
      <c r="FVO2377" s="14"/>
      <c r="FVP2377" s="14"/>
      <c r="FVQ2377" s="14"/>
      <c r="FVR2377" s="14"/>
      <c r="FVS2377" s="14"/>
      <c r="FVT2377" s="14"/>
      <c r="FVU2377" s="14"/>
      <c r="FVV2377" s="14"/>
      <c r="FVW2377" s="14"/>
      <c r="FVX2377" s="14"/>
      <c r="FVY2377" s="14"/>
      <c r="FVZ2377" s="14"/>
      <c r="FWA2377" s="14"/>
      <c r="FWB2377" s="14"/>
      <c r="FWC2377" s="14"/>
      <c r="FWD2377" s="14"/>
      <c r="FWE2377" s="14"/>
      <c r="FWF2377" s="14"/>
      <c r="FWG2377" s="14"/>
      <c r="FWH2377" s="14"/>
      <c r="FWI2377" s="14"/>
      <c r="FWJ2377" s="14"/>
      <c r="FWK2377" s="14"/>
      <c r="FWL2377" s="14"/>
      <c r="FWM2377" s="14"/>
      <c r="FWN2377" s="14"/>
      <c r="FWO2377" s="14"/>
      <c r="FWP2377" s="14"/>
      <c r="FWQ2377" s="14"/>
      <c r="FWR2377" s="14"/>
      <c r="FWS2377" s="14"/>
      <c r="FWT2377" s="14"/>
      <c r="FWU2377" s="14"/>
      <c r="FWV2377" s="14"/>
      <c r="FWW2377" s="14"/>
      <c r="FWX2377" s="14"/>
      <c r="FWY2377" s="14"/>
      <c r="FWZ2377" s="14"/>
      <c r="FXA2377" s="14"/>
      <c r="FXB2377" s="14"/>
      <c r="FXC2377" s="14"/>
      <c r="FXD2377" s="14"/>
      <c r="FXE2377" s="14"/>
      <c r="FXF2377" s="14"/>
      <c r="FXG2377" s="14"/>
      <c r="FXH2377" s="14"/>
      <c r="FXI2377" s="14"/>
      <c r="FXJ2377" s="14"/>
      <c r="FXK2377" s="14"/>
      <c r="FXL2377" s="14"/>
      <c r="FXM2377" s="14"/>
      <c r="FXN2377" s="14"/>
      <c r="FXO2377" s="14"/>
      <c r="FXP2377" s="14"/>
      <c r="FXQ2377" s="14"/>
      <c r="FXR2377" s="14"/>
      <c r="FXS2377" s="14"/>
      <c r="FXT2377" s="14"/>
      <c r="FXU2377" s="14"/>
      <c r="FXV2377" s="14"/>
      <c r="FXW2377" s="14"/>
      <c r="FXX2377" s="14"/>
      <c r="FXY2377" s="14"/>
      <c r="FXZ2377" s="14"/>
      <c r="FYA2377" s="14"/>
      <c r="FYB2377" s="14"/>
      <c r="FYC2377" s="14"/>
      <c r="FYD2377" s="14"/>
      <c r="FYE2377" s="14"/>
      <c r="FYF2377" s="14"/>
      <c r="FYG2377" s="14"/>
      <c r="FYH2377" s="14"/>
      <c r="FYI2377" s="14"/>
      <c r="FYJ2377" s="14"/>
      <c r="FYK2377" s="14"/>
      <c r="FYL2377" s="14"/>
      <c r="FYM2377" s="14"/>
      <c r="FYN2377" s="14"/>
      <c r="FYO2377" s="14"/>
      <c r="FYP2377" s="14"/>
      <c r="FYQ2377" s="14"/>
      <c r="FYR2377" s="14"/>
      <c r="FYS2377" s="14"/>
      <c r="FYT2377" s="14"/>
      <c r="FYU2377" s="14"/>
      <c r="FYV2377" s="14"/>
      <c r="FYW2377" s="14"/>
      <c r="FYX2377" s="14"/>
      <c r="FYY2377" s="14"/>
      <c r="FYZ2377" s="14"/>
      <c r="FZA2377" s="14"/>
      <c r="FZB2377" s="14"/>
      <c r="FZC2377" s="14"/>
      <c r="FZD2377" s="14"/>
      <c r="FZE2377" s="14"/>
      <c r="FZF2377" s="14"/>
      <c r="FZG2377" s="14"/>
      <c r="FZH2377" s="14"/>
      <c r="FZI2377" s="14"/>
      <c r="FZJ2377" s="14"/>
      <c r="FZK2377" s="14"/>
      <c r="FZL2377" s="14"/>
      <c r="FZM2377" s="14"/>
      <c r="FZN2377" s="14"/>
      <c r="FZO2377" s="14"/>
      <c r="FZP2377" s="14"/>
      <c r="FZQ2377" s="14"/>
      <c r="FZR2377" s="14"/>
      <c r="FZS2377" s="14"/>
      <c r="FZT2377" s="14"/>
      <c r="FZU2377" s="14"/>
      <c r="FZV2377" s="14"/>
      <c r="FZW2377" s="14"/>
      <c r="FZX2377" s="14"/>
      <c r="FZY2377" s="14"/>
      <c r="FZZ2377" s="14"/>
      <c r="GAA2377" s="14"/>
      <c r="GAB2377" s="14"/>
      <c r="GAC2377" s="14"/>
      <c r="GAD2377" s="14"/>
      <c r="GAE2377" s="14"/>
      <c r="GAF2377" s="14"/>
      <c r="GAG2377" s="14"/>
      <c r="GAH2377" s="14"/>
      <c r="GAI2377" s="14"/>
      <c r="GAJ2377" s="14"/>
      <c r="GAK2377" s="14"/>
      <c r="GAL2377" s="14"/>
      <c r="GAM2377" s="14"/>
      <c r="GAN2377" s="14"/>
      <c r="GAO2377" s="14"/>
      <c r="GAP2377" s="14"/>
      <c r="GAQ2377" s="14"/>
      <c r="GAR2377" s="14"/>
      <c r="GAS2377" s="14"/>
      <c r="GAT2377" s="14"/>
      <c r="GAU2377" s="14"/>
      <c r="GAV2377" s="14"/>
      <c r="GAW2377" s="14"/>
      <c r="GAX2377" s="14"/>
      <c r="GAY2377" s="14"/>
      <c r="GAZ2377" s="14"/>
      <c r="GBA2377" s="14"/>
      <c r="GBB2377" s="14"/>
      <c r="GBC2377" s="14"/>
      <c r="GBD2377" s="14"/>
      <c r="GBE2377" s="14"/>
      <c r="GBF2377" s="14"/>
      <c r="GBG2377" s="14"/>
      <c r="GBH2377" s="14"/>
      <c r="GBI2377" s="14"/>
      <c r="GBJ2377" s="14"/>
      <c r="GBK2377" s="14"/>
      <c r="GBL2377" s="14"/>
      <c r="GBM2377" s="14"/>
      <c r="GBN2377" s="14"/>
      <c r="GBO2377" s="14"/>
      <c r="GBP2377" s="14"/>
      <c r="GBQ2377" s="14"/>
      <c r="GBR2377" s="14"/>
      <c r="GBS2377" s="14"/>
      <c r="GBT2377" s="14"/>
      <c r="GBU2377" s="14"/>
      <c r="GBV2377" s="14"/>
      <c r="GBW2377" s="14"/>
      <c r="GBX2377" s="14"/>
      <c r="GBY2377" s="14"/>
      <c r="GBZ2377" s="14"/>
      <c r="GCA2377" s="14"/>
      <c r="GCB2377" s="14"/>
      <c r="GCC2377" s="14"/>
      <c r="GCD2377" s="14"/>
      <c r="GCE2377" s="14"/>
      <c r="GCF2377" s="14"/>
      <c r="GCG2377" s="14"/>
      <c r="GCH2377" s="14"/>
      <c r="GCI2377" s="14"/>
      <c r="GCJ2377" s="14"/>
      <c r="GCK2377" s="14"/>
      <c r="GCL2377" s="14"/>
      <c r="GCM2377" s="14"/>
      <c r="GCN2377" s="14"/>
      <c r="GCO2377" s="14"/>
      <c r="GCP2377" s="14"/>
      <c r="GCQ2377" s="14"/>
      <c r="GCR2377" s="14"/>
      <c r="GCS2377" s="14"/>
      <c r="GCT2377" s="14"/>
      <c r="GCU2377" s="14"/>
      <c r="GCV2377" s="14"/>
      <c r="GCW2377" s="14"/>
      <c r="GCX2377" s="14"/>
      <c r="GCY2377" s="14"/>
      <c r="GCZ2377" s="14"/>
      <c r="GDA2377" s="14"/>
      <c r="GDB2377" s="14"/>
      <c r="GDC2377" s="14"/>
      <c r="GDD2377" s="14"/>
      <c r="GDE2377" s="14"/>
      <c r="GDF2377" s="14"/>
      <c r="GDG2377" s="14"/>
      <c r="GDH2377" s="14"/>
      <c r="GDI2377" s="14"/>
      <c r="GDJ2377" s="14"/>
      <c r="GDK2377" s="14"/>
      <c r="GDL2377" s="14"/>
      <c r="GDM2377" s="14"/>
      <c r="GDN2377" s="14"/>
      <c r="GDO2377" s="14"/>
      <c r="GDP2377" s="14"/>
      <c r="GDQ2377" s="14"/>
      <c r="GDR2377" s="14"/>
      <c r="GDS2377" s="14"/>
      <c r="GDT2377" s="14"/>
      <c r="GDU2377" s="14"/>
      <c r="GDV2377" s="14"/>
      <c r="GDW2377" s="14"/>
      <c r="GDX2377" s="14"/>
      <c r="GDY2377" s="14"/>
      <c r="GDZ2377" s="14"/>
      <c r="GEA2377" s="14"/>
      <c r="GEB2377" s="14"/>
      <c r="GEC2377" s="14"/>
      <c r="GED2377" s="14"/>
      <c r="GEE2377" s="14"/>
      <c r="GEF2377" s="14"/>
      <c r="GEG2377" s="14"/>
      <c r="GEH2377" s="14"/>
      <c r="GEI2377" s="14"/>
      <c r="GEJ2377" s="14"/>
      <c r="GEK2377" s="14"/>
      <c r="GEL2377" s="14"/>
      <c r="GEM2377" s="14"/>
      <c r="GEN2377" s="14"/>
      <c r="GEO2377" s="14"/>
      <c r="GEP2377" s="14"/>
      <c r="GEQ2377" s="14"/>
      <c r="GER2377" s="14"/>
      <c r="GES2377" s="14"/>
      <c r="GET2377" s="14"/>
      <c r="GEU2377" s="14"/>
      <c r="GEV2377" s="14"/>
      <c r="GEW2377" s="14"/>
      <c r="GEX2377" s="14"/>
      <c r="GEY2377" s="14"/>
      <c r="GEZ2377" s="14"/>
      <c r="GFA2377" s="14"/>
      <c r="GFB2377" s="14"/>
      <c r="GFC2377" s="14"/>
      <c r="GFD2377" s="14"/>
      <c r="GFE2377" s="14"/>
      <c r="GFF2377" s="14"/>
      <c r="GFG2377" s="14"/>
      <c r="GFH2377" s="14"/>
      <c r="GFI2377" s="14"/>
      <c r="GFJ2377" s="14"/>
      <c r="GFK2377" s="14"/>
      <c r="GFL2377" s="14"/>
      <c r="GFM2377" s="14"/>
      <c r="GFN2377" s="14"/>
      <c r="GFO2377" s="14"/>
      <c r="GFP2377" s="14"/>
      <c r="GFQ2377" s="14"/>
      <c r="GFR2377" s="14"/>
      <c r="GFS2377" s="14"/>
      <c r="GFT2377" s="14"/>
      <c r="GFU2377" s="14"/>
      <c r="GFV2377" s="14"/>
      <c r="GFW2377" s="14"/>
      <c r="GFX2377" s="14"/>
      <c r="GFY2377" s="14"/>
      <c r="GFZ2377" s="14"/>
      <c r="GGA2377" s="14"/>
      <c r="GGB2377" s="14"/>
      <c r="GGC2377" s="14"/>
      <c r="GGD2377" s="14"/>
      <c r="GGE2377" s="14"/>
      <c r="GGF2377" s="14"/>
      <c r="GGG2377" s="14"/>
      <c r="GGH2377" s="14"/>
      <c r="GGI2377" s="14"/>
      <c r="GGJ2377" s="14"/>
      <c r="GGK2377" s="14"/>
      <c r="GGL2377" s="14"/>
      <c r="GGM2377" s="14"/>
      <c r="GGN2377" s="14"/>
      <c r="GGO2377" s="14"/>
      <c r="GGP2377" s="14"/>
      <c r="GGQ2377" s="14"/>
      <c r="GGR2377" s="14"/>
      <c r="GGS2377" s="14"/>
      <c r="GGT2377" s="14"/>
      <c r="GGU2377" s="14"/>
      <c r="GGV2377" s="14"/>
      <c r="GGW2377" s="14"/>
      <c r="GGX2377" s="14"/>
      <c r="GGY2377" s="14"/>
      <c r="GGZ2377" s="14"/>
      <c r="GHA2377" s="14"/>
      <c r="GHB2377" s="14"/>
      <c r="GHC2377" s="14"/>
      <c r="GHD2377" s="14"/>
      <c r="GHE2377" s="14"/>
      <c r="GHF2377" s="14"/>
      <c r="GHG2377" s="14"/>
      <c r="GHH2377" s="14"/>
      <c r="GHI2377" s="14"/>
      <c r="GHJ2377" s="14"/>
      <c r="GHK2377" s="14"/>
      <c r="GHL2377" s="14"/>
      <c r="GHM2377" s="14"/>
      <c r="GHN2377" s="14"/>
      <c r="GHO2377" s="14"/>
      <c r="GHP2377" s="14"/>
      <c r="GHQ2377" s="14"/>
      <c r="GHR2377" s="14"/>
      <c r="GHS2377" s="14"/>
      <c r="GHT2377" s="14"/>
      <c r="GHU2377" s="14"/>
      <c r="GHV2377" s="14"/>
      <c r="GHW2377" s="14"/>
      <c r="GHX2377" s="14"/>
      <c r="GHY2377" s="14"/>
      <c r="GHZ2377" s="14"/>
      <c r="GIA2377" s="14"/>
      <c r="GIB2377" s="14"/>
      <c r="GIC2377" s="14"/>
      <c r="GID2377" s="14"/>
      <c r="GIE2377" s="14"/>
      <c r="GIF2377" s="14"/>
      <c r="GIG2377" s="14"/>
      <c r="GIH2377" s="14"/>
      <c r="GII2377" s="14"/>
      <c r="GIJ2377" s="14"/>
      <c r="GIK2377" s="14"/>
      <c r="GIL2377" s="14"/>
      <c r="GIM2377" s="14"/>
      <c r="GIN2377" s="14"/>
      <c r="GIO2377" s="14"/>
      <c r="GIP2377" s="14"/>
      <c r="GIQ2377" s="14"/>
      <c r="GIR2377" s="14"/>
      <c r="GIS2377" s="14"/>
      <c r="GIT2377" s="14"/>
      <c r="GIU2377" s="14"/>
      <c r="GIV2377" s="14"/>
      <c r="GIW2377" s="14"/>
      <c r="GIX2377" s="14"/>
      <c r="GIY2377" s="14"/>
      <c r="GIZ2377" s="14"/>
      <c r="GJA2377" s="14"/>
      <c r="GJB2377" s="14"/>
      <c r="GJC2377" s="14"/>
      <c r="GJD2377" s="14"/>
      <c r="GJE2377" s="14"/>
      <c r="GJF2377" s="14"/>
      <c r="GJG2377" s="14"/>
      <c r="GJH2377" s="14"/>
      <c r="GJI2377" s="14"/>
      <c r="GJJ2377" s="14"/>
      <c r="GJK2377" s="14"/>
      <c r="GJL2377" s="14"/>
      <c r="GJM2377" s="14"/>
      <c r="GJN2377" s="14"/>
      <c r="GJO2377" s="14"/>
      <c r="GJP2377" s="14"/>
      <c r="GJQ2377" s="14"/>
      <c r="GJR2377" s="14"/>
      <c r="GJS2377" s="14"/>
      <c r="GJT2377" s="14"/>
      <c r="GJU2377" s="14"/>
      <c r="GJV2377" s="14"/>
      <c r="GJW2377" s="14"/>
      <c r="GJX2377" s="14"/>
      <c r="GJY2377" s="14"/>
      <c r="GJZ2377" s="14"/>
      <c r="GKA2377" s="14"/>
      <c r="GKB2377" s="14"/>
      <c r="GKC2377" s="14"/>
      <c r="GKD2377" s="14"/>
      <c r="GKE2377" s="14"/>
      <c r="GKF2377" s="14"/>
      <c r="GKG2377" s="14"/>
      <c r="GKH2377" s="14"/>
      <c r="GKI2377" s="14"/>
      <c r="GKJ2377" s="14"/>
      <c r="GKK2377" s="14"/>
      <c r="GKL2377" s="14"/>
      <c r="GKM2377" s="14"/>
      <c r="GKN2377" s="14"/>
      <c r="GKO2377" s="14"/>
      <c r="GKP2377" s="14"/>
      <c r="GKQ2377" s="14"/>
      <c r="GKR2377" s="14"/>
      <c r="GKS2377" s="14"/>
      <c r="GKT2377" s="14"/>
      <c r="GKU2377" s="14"/>
      <c r="GKV2377" s="14"/>
      <c r="GKW2377" s="14"/>
      <c r="GKX2377" s="14"/>
      <c r="GKY2377" s="14"/>
      <c r="GKZ2377" s="14"/>
      <c r="GLA2377" s="14"/>
      <c r="GLB2377" s="14"/>
      <c r="GLC2377" s="14"/>
      <c r="GLD2377" s="14"/>
      <c r="GLE2377" s="14"/>
      <c r="GLF2377" s="14"/>
      <c r="GLG2377" s="14"/>
      <c r="GLH2377" s="14"/>
      <c r="GLI2377" s="14"/>
      <c r="GLJ2377" s="14"/>
      <c r="GLK2377" s="14"/>
      <c r="GLL2377" s="14"/>
      <c r="GLM2377" s="14"/>
      <c r="GLN2377" s="14"/>
      <c r="GLO2377" s="14"/>
      <c r="GLP2377" s="14"/>
      <c r="GLQ2377" s="14"/>
      <c r="GLR2377" s="14"/>
      <c r="GLS2377" s="14"/>
      <c r="GLT2377" s="14"/>
      <c r="GLU2377" s="14"/>
      <c r="GLV2377" s="14"/>
      <c r="GLW2377" s="14"/>
      <c r="GLX2377" s="14"/>
      <c r="GLY2377" s="14"/>
      <c r="GLZ2377" s="14"/>
      <c r="GMA2377" s="14"/>
      <c r="GMB2377" s="14"/>
      <c r="GMC2377" s="14"/>
      <c r="GMD2377" s="14"/>
      <c r="GME2377" s="14"/>
      <c r="GMF2377" s="14"/>
      <c r="GMG2377" s="14"/>
      <c r="GMH2377" s="14"/>
      <c r="GMI2377" s="14"/>
      <c r="GMJ2377" s="14"/>
      <c r="GMK2377" s="14"/>
      <c r="GML2377" s="14"/>
      <c r="GMM2377" s="14"/>
      <c r="GMN2377" s="14"/>
      <c r="GMO2377" s="14"/>
      <c r="GMP2377" s="14"/>
      <c r="GMQ2377" s="14"/>
      <c r="GMR2377" s="14"/>
      <c r="GMS2377" s="14"/>
      <c r="GMT2377" s="14"/>
      <c r="GMU2377" s="14"/>
      <c r="GMV2377" s="14"/>
      <c r="GMW2377" s="14"/>
      <c r="GMX2377" s="14"/>
      <c r="GMY2377" s="14"/>
      <c r="GMZ2377" s="14"/>
      <c r="GNA2377" s="14"/>
      <c r="GNB2377" s="14"/>
      <c r="GNC2377" s="14"/>
      <c r="GND2377" s="14"/>
      <c r="GNE2377" s="14"/>
      <c r="GNF2377" s="14"/>
      <c r="GNG2377" s="14"/>
      <c r="GNH2377" s="14"/>
      <c r="GNI2377" s="14"/>
      <c r="GNJ2377" s="14"/>
      <c r="GNK2377" s="14"/>
      <c r="GNL2377" s="14"/>
      <c r="GNM2377" s="14"/>
      <c r="GNN2377" s="14"/>
      <c r="GNO2377" s="14"/>
      <c r="GNP2377" s="14"/>
      <c r="GNQ2377" s="14"/>
      <c r="GNR2377" s="14"/>
      <c r="GNS2377" s="14"/>
      <c r="GNT2377" s="14"/>
      <c r="GNU2377" s="14"/>
      <c r="GNV2377" s="14"/>
      <c r="GNW2377" s="14"/>
      <c r="GNX2377" s="14"/>
      <c r="GNY2377" s="14"/>
      <c r="GNZ2377" s="14"/>
      <c r="GOA2377" s="14"/>
      <c r="GOB2377" s="14"/>
      <c r="GOC2377" s="14"/>
      <c r="GOD2377" s="14"/>
      <c r="GOE2377" s="14"/>
      <c r="GOF2377" s="14"/>
      <c r="GOG2377" s="14"/>
      <c r="GOH2377" s="14"/>
      <c r="GOI2377" s="14"/>
      <c r="GOJ2377" s="14"/>
      <c r="GOK2377" s="14"/>
      <c r="GOL2377" s="14"/>
      <c r="GOM2377" s="14"/>
      <c r="GON2377" s="14"/>
      <c r="GOO2377" s="14"/>
      <c r="GOP2377" s="14"/>
      <c r="GOQ2377" s="14"/>
      <c r="GOR2377" s="14"/>
      <c r="GOS2377" s="14"/>
      <c r="GOT2377" s="14"/>
      <c r="GOU2377" s="14"/>
      <c r="GOV2377" s="14"/>
      <c r="GOW2377" s="14"/>
      <c r="GOX2377" s="14"/>
      <c r="GOY2377" s="14"/>
      <c r="GOZ2377" s="14"/>
      <c r="GPA2377" s="14"/>
      <c r="GPB2377" s="14"/>
      <c r="GPC2377" s="14"/>
      <c r="GPD2377" s="14"/>
      <c r="GPE2377" s="14"/>
      <c r="GPF2377" s="14"/>
      <c r="GPG2377" s="14"/>
      <c r="GPH2377" s="14"/>
      <c r="GPI2377" s="14"/>
      <c r="GPJ2377" s="14"/>
      <c r="GPK2377" s="14"/>
      <c r="GPL2377" s="14"/>
      <c r="GPM2377" s="14"/>
      <c r="GPN2377" s="14"/>
      <c r="GPO2377" s="14"/>
      <c r="GPP2377" s="14"/>
      <c r="GPQ2377" s="14"/>
      <c r="GPR2377" s="14"/>
      <c r="GPS2377" s="14"/>
      <c r="GPT2377" s="14"/>
      <c r="GPU2377" s="14"/>
      <c r="GPV2377" s="14"/>
      <c r="GPW2377" s="14"/>
      <c r="GPX2377" s="14"/>
      <c r="GPY2377" s="14"/>
      <c r="GPZ2377" s="14"/>
      <c r="GQA2377" s="14"/>
      <c r="GQB2377" s="14"/>
      <c r="GQC2377" s="14"/>
      <c r="GQD2377" s="14"/>
      <c r="GQE2377" s="14"/>
      <c r="GQF2377" s="14"/>
      <c r="GQG2377" s="14"/>
      <c r="GQH2377" s="14"/>
      <c r="GQI2377" s="14"/>
      <c r="GQJ2377" s="14"/>
      <c r="GQK2377" s="14"/>
      <c r="GQL2377" s="14"/>
      <c r="GQM2377" s="14"/>
      <c r="GQN2377" s="14"/>
      <c r="GQO2377" s="14"/>
      <c r="GQP2377" s="14"/>
      <c r="GQQ2377" s="14"/>
      <c r="GQR2377" s="14"/>
      <c r="GQS2377" s="14"/>
      <c r="GQT2377" s="14"/>
      <c r="GQU2377" s="14"/>
      <c r="GQV2377" s="14"/>
      <c r="GQW2377" s="14"/>
      <c r="GQX2377" s="14"/>
      <c r="GQY2377" s="14"/>
      <c r="GQZ2377" s="14"/>
      <c r="GRA2377" s="14"/>
      <c r="GRB2377" s="14"/>
      <c r="GRC2377" s="14"/>
      <c r="GRD2377" s="14"/>
      <c r="GRE2377" s="14"/>
      <c r="GRF2377" s="14"/>
      <c r="GRG2377" s="14"/>
      <c r="GRH2377" s="14"/>
      <c r="GRI2377" s="14"/>
      <c r="GRJ2377" s="14"/>
      <c r="GRK2377" s="14"/>
      <c r="GRL2377" s="14"/>
      <c r="GRM2377" s="14"/>
      <c r="GRN2377" s="14"/>
      <c r="GRO2377" s="14"/>
      <c r="GRP2377" s="14"/>
      <c r="GRQ2377" s="14"/>
      <c r="GRR2377" s="14"/>
      <c r="GRS2377" s="14"/>
      <c r="GRT2377" s="14"/>
      <c r="GRU2377" s="14"/>
      <c r="GRV2377" s="14"/>
      <c r="GRW2377" s="14"/>
      <c r="GRX2377" s="14"/>
      <c r="GRY2377" s="14"/>
      <c r="GRZ2377" s="14"/>
      <c r="GSA2377" s="14"/>
      <c r="GSB2377" s="14"/>
      <c r="GSC2377" s="14"/>
      <c r="GSD2377" s="14"/>
      <c r="GSE2377" s="14"/>
      <c r="GSF2377" s="14"/>
      <c r="GSG2377" s="14"/>
      <c r="GSH2377" s="14"/>
      <c r="GSI2377" s="14"/>
      <c r="GSJ2377" s="14"/>
      <c r="GSK2377" s="14"/>
      <c r="GSL2377" s="14"/>
      <c r="GSM2377" s="14"/>
      <c r="GSN2377" s="14"/>
      <c r="GSO2377" s="14"/>
      <c r="GSP2377" s="14"/>
      <c r="GSQ2377" s="14"/>
      <c r="GSR2377" s="14"/>
      <c r="GSS2377" s="14"/>
      <c r="GST2377" s="14"/>
      <c r="GSU2377" s="14"/>
      <c r="GSV2377" s="14"/>
      <c r="GSW2377" s="14"/>
      <c r="GSX2377" s="14"/>
      <c r="GSY2377" s="14"/>
      <c r="GSZ2377" s="14"/>
      <c r="GTA2377" s="14"/>
      <c r="GTB2377" s="14"/>
      <c r="GTC2377" s="14"/>
      <c r="GTD2377" s="14"/>
      <c r="GTE2377" s="14"/>
      <c r="GTF2377" s="14"/>
      <c r="GTG2377" s="14"/>
      <c r="GTH2377" s="14"/>
      <c r="GTI2377" s="14"/>
      <c r="GTJ2377" s="14"/>
      <c r="GTK2377" s="14"/>
      <c r="GTL2377" s="14"/>
      <c r="GTM2377" s="14"/>
      <c r="GTN2377" s="14"/>
      <c r="GTO2377" s="14"/>
      <c r="GTP2377" s="14"/>
      <c r="GTQ2377" s="14"/>
      <c r="GTR2377" s="14"/>
      <c r="GTS2377" s="14"/>
      <c r="GTT2377" s="14"/>
      <c r="GTU2377" s="14"/>
      <c r="GTV2377" s="14"/>
      <c r="GTW2377" s="14"/>
      <c r="GTX2377" s="14"/>
      <c r="GTY2377" s="14"/>
      <c r="GTZ2377" s="14"/>
      <c r="GUA2377" s="14"/>
      <c r="GUB2377" s="14"/>
      <c r="GUC2377" s="14"/>
      <c r="GUD2377" s="14"/>
      <c r="GUE2377" s="14"/>
      <c r="GUF2377" s="14"/>
      <c r="GUG2377" s="14"/>
      <c r="GUH2377" s="14"/>
      <c r="GUI2377" s="14"/>
      <c r="GUJ2377" s="14"/>
      <c r="GUK2377" s="14"/>
      <c r="GUL2377" s="14"/>
      <c r="GUM2377" s="14"/>
      <c r="GUN2377" s="14"/>
      <c r="GUO2377" s="14"/>
      <c r="GUP2377" s="14"/>
      <c r="GUQ2377" s="14"/>
      <c r="GUR2377" s="14"/>
      <c r="GUS2377" s="14"/>
      <c r="GUT2377" s="14"/>
      <c r="GUU2377" s="14"/>
      <c r="GUV2377" s="14"/>
      <c r="GUW2377" s="14"/>
      <c r="GUX2377" s="14"/>
      <c r="GUY2377" s="14"/>
      <c r="GUZ2377" s="14"/>
      <c r="GVA2377" s="14"/>
      <c r="GVB2377" s="14"/>
      <c r="GVC2377" s="14"/>
      <c r="GVD2377" s="14"/>
      <c r="GVE2377" s="14"/>
      <c r="GVF2377" s="14"/>
      <c r="GVG2377" s="14"/>
      <c r="GVH2377" s="14"/>
      <c r="GVI2377" s="14"/>
      <c r="GVJ2377" s="14"/>
      <c r="GVK2377" s="14"/>
      <c r="GVL2377" s="14"/>
      <c r="GVM2377" s="14"/>
      <c r="GVN2377" s="14"/>
      <c r="GVO2377" s="14"/>
      <c r="GVP2377" s="14"/>
      <c r="GVQ2377" s="14"/>
      <c r="GVR2377" s="14"/>
      <c r="GVS2377" s="14"/>
      <c r="GVT2377" s="14"/>
      <c r="GVU2377" s="14"/>
      <c r="GVV2377" s="14"/>
      <c r="GVW2377" s="14"/>
      <c r="GVX2377" s="14"/>
      <c r="GVY2377" s="14"/>
      <c r="GVZ2377" s="14"/>
      <c r="GWA2377" s="14"/>
      <c r="GWB2377" s="14"/>
      <c r="GWC2377" s="14"/>
      <c r="GWD2377" s="14"/>
      <c r="GWE2377" s="14"/>
      <c r="GWF2377" s="14"/>
      <c r="GWG2377" s="14"/>
      <c r="GWH2377" s="14"/>
      <c r="GWI2377" s="14"/>
      <c r="GWJ2377" s="14"/>
      <c r="GWK2377" s="14"/>
      <c r="GWL2377" s="14"/>
      <c r="GWM2377" s="14"/>
      <c r="GWN2377" s="14"/>
      <c r="GWO2377" s="14"/>
      <c r="GWP2377" s="14"/>
      <c r="GWQ2377" s="14"/>
      <c r="GWR2377" s="14"/>
      <c r="GWS2377" s="14"/>
      <c r="GWT2377" s="14"/>
      <c r="GWU2377" s="14"/>
      <c r="GWV2377" s="14"/>
      <c r="GWW2377" s="14"/>
      <c r="GWX2377" s="14"/>
      <c r="GWY2377" s="14"/>
      <c r="GWZ2377" s="14"/>
      <c r="GXA2377" s="14"/>
      <c r="GXB2377" s="14"/>
      <c r="GXC2377" s="14"/>
      <c r="GXD2377" s="14"/>
      <c r="GXE2377" s="14"/>
      <c r="GXF2377" s="14"/>
      <c r="GXG2377" s="14"/>
      <c r="GXH2377" s="14"/>
      <c r="GXI2377" s="14"/>
      <c r="GXJ2377" s="14"/>
      <c r="GXK2377" s="14"/>
      <c r="GXL2377" s="14"/>
      <c r="GXM2377" s="14"/>
      <c r="GXN2377" s="14"/>
      <c r="GXO2377" s="14"/>
      <c r="GXP2377" s="14"/>
      <c r="GXQ2377" s="14"/>
      <c r="GXR2377" s="14"/>
      <c r="GXS2377" s="14"/>
      <c r="GXT2377" s="14"/>
      <c r="GXU2377" s="14"/>
      <c r="GXV2377" s="14"/>
      <c r="GXW2377" s="14"/>
      <c r="GXX2377" s="14"/>
      <c r="GXY2377" s="14"/>
      <c r="GXZ2377" s="14"/>
      <c r="GYA2377" s="14"/>
      <c r="GYB2377" s="14"/>
      <c r="GYC2377" s="14"/>
      <c r="GYD2377" s="14"/>
      <c r="GYE2377" s="14"/>
      <c r="GYF2377" s="14"/>
      <c r="GYG2377" s="14"/>
      <c r="GYH2377" s="14"/>
      <c r="GYI2377" s="14"/>
      <c r="GYJ2377" s="14"/>
      <c r="GYK2377" s="14"/>
      <c r="GYL2377" s="14"/>
      <c r="GYM2377" s="14"/>
      <c r="GYN2377" s="14"/>
      <c r="GYO2377" s="14"/>
      <c r="GYP2377" s="14"/>
      <c r="GYQ2377" s="14"/>
      <c r="GYR2377" s="14"/>
      <c r="GYS2377" s="14"/>
      <c r="GYT2377" s="14"/>
      <c r="GYU2377" s="14"/>
      <c r="GYV2377" s="14"/>
      <c r="GYW2377" s="14"/>
      <c r="GYX2377" s="14"/>
      <c r="GYY2377" s="14"/>
      <c r="GYZ2377" s="14"/>
      <c r="GZA2377" s="14"/>
      <c r="GZB2377" s="14"/>
      <c r="GZC2377" s="14"/>
      <c r="GZD2377" s="14"/>
      <c r="GZE2377" s="14"/>
      <c r="GZF2377" s="14"/>
      <c r="GZG2377" s="14"/>
      <c r="GZH2377" s="14"/>
      <c r="GZI2377" s="14"/>
      <c r="GZJ2377" s="14"/>
      <c r="GZK2377" s="14"/>
      <c r="GZL2377" s="14"/>
      <c r="GZM2377" s="14"/>
      <c r="GZN2377" s="14"/>
      <c r="GZO2377" s="14"/>
      <c r="GZP2377" s="14"/>
      <c r="GZQ2377" s="14"/>
      <c r="GZR2377" s="14"/>
      <c r="GZS2377" s="14"/>
      <c r="GZT2377" s="14"/>
      <c r="GZU2377" s="14"/>
      <c r="GZV2377" s="14"/>
      <c r="GZW2377" s="14"/>
      <c r="GZX2377" s="14"/>
      <c r="GZY2377" s="14"/>
      <c r="GZZ2377" s="14"/>
      <c r="HAA2377" s="14"/>
      <c r="HAB2377" s="14"/>
      <c r="HAC2377" s="14"/>
      <c r="HAD2377" s="14"/>
      <c r="HAE2377" s="14"/>
      <c r="HAF2377" s="14"/>
      <c r="HAG2377" s="14"/>
      <c r="HAH2377" s="14"/>
      <c r="HAI2377" s="14"/>
      <c r="HAJ2377" s="14"/>
      <c r="HAK2377" s="14"/>
      <c r="HAL2377" s="14"/>
      <c r="HAM2377" s="14"/>
      <c r="HAN2377" s="14"/>
      <c r="HAO2377" s="14"/>
      <c r="HAP2377" s="14"/>
      <c r="HAQ2377" s="14"/>
      <c r="HAR2377" s="14"/>
      <c r="HAS2377" s="14"/>
      <c r="HAT2377" s="14"/>
      <c r="HAU2377" s="14"/>
      <c r="HAV2377" s="14"/>
      <c r="HAW2377" s="14"/>
      <c r="HAX2377" s="14"/>
      <c r="HAY2377" s="14"/>
      <c r="HAZ2377" s="14"/>
      <c r="HBA2377" s="14"/>
      <c r="HBB2377" s="14"/>
      <c r="HBC2377" s="14"/>
      <c r="HBD2377" s="14"/>
      <c r="HBE2377" s="14"/>
      <c r="HBF2377" s="14"/>
      <c r="HBG2377" s="14"/>
      <c r="HBH2377" s="14"/>
      <c r="HBI2377" s="14"/>
      <c r="HBJ2377" s="14"/>
      <c r="HBK2377" s="14"/>
      <c r="HBL2377" s="14"/>
      <c r="HBM2377" s="14"/>
      <c r="HBN2377" s="14"/>
      <c r="HBO2377" s="14"/>
      <c r="HBP2377" s="14"/>
      <c r="HBQ2377" s="14"/>
      <c r="HBR2377" s="14"/>
      <c r="HBS2377" s="14"/>
      <c r="HBT2377" s="14"/>
      <c r="HBU2377" s="14"/>
      <c r="HBV2377" s="14"/>
      <c r="HBW2377" s="14"/>
      <c r="HBX2377" s="14"/>
      <c r="HBY2377" s="14"/>
      <c r="HBZ2377" s="14"/>
      <c r="HCA2377" s="14"/>
      <c r="HCB2377" s="14"/>
      <c r="HCC2377" s="14"/>
      <c r="HCD2377" s="14"/>
      <c r="HCE2377" s="14"/>
      <c r="HCF2377" s="14"/>
      <c r="HCG2377" s="14"/>
      <c r="HCH2377" s="14"/>
      <c r="HCI2377" s="14"/>
      <c r="HCJ2377" s="14"/>
      <c r="HCK2377" s="14"/>
      <c r="HCL2377" s="14"/>
      <c r="HCM2377" s="14"/>
      <c r="HCN2377" s="14"/>
      <c r="HCO2377" s="14"/>
      <c r="HCP2377" s="14"/>
      <c r="HCQ2377" s="14"/>
      <c r="HCR2377" s="14"/>
      <c r="HCS2377" s="14"/>
      <c r="HCT2377" s="14"/>
      <c r="HCU2377" s="14"/>
      <c r="HCV2377" s="14"/>
      <c r="HCW2377" s="14"/>
      <c r="HCX2377" s="14"/>
      <c r="HCY2377" s="14"/>
      <c r="HCZ2377" s="14"/>
      <c r="HDA2377" s="14"/>
      <c r="HDB2377" s="14"/>
      <c r="HDC2377" s="14"/>
      <c r="HDD2377" s="14"/>
      <c r="HDE2377" s="14"/>
      <c r="HDF2377" s="14"/>
      <c r="HDG2377" s="14"/>
      <c r="HDH2377" s="14"/>
      <c r="HDI2377" s="14"/>
      <c r="HDJ2377" s="14"/>
      <c r="HDK2377" s="14"/>
      <c r="HDL2377" s="14"/>
      <c r="HDM2377" s="14"/>
      <c r="HDN2377" s="14"/>
      <c r="HDO2377" s="14"/>
      <c r="HDP2377" s="14"/>
      <c r="HDQ2377" s="14"/>
      <c r="HDR2377" s="14"/>
      <c r="HDS2377" s="14"/>
      <c r="HDT2377" s="14"/>
      <c r="HDU2377" s="14"/>
      <c r="HDV2377" s="14"/>
      <c r="HDW2377" s="14"/>
      <c r="HDX2377" s="14"/>
      <c r="HDY2377" s="14"/>
      <c r="HDZ2377" s="14"/>
      <c r="HEA2377" s="14"/>
      <c r="HEB2377" s="14"/>
      <c r="HEC2377" s="14"/>
      <c r="HED2377" s="14"/>
      <c r="HEE2377" s="14"/>
      <c r="HEF2377" s="14"/>
      <c r="HEG2377" s="14"/>
      <c r="HEH2377" s="14"/>
      <c r="HEI2377" s="14"/>
      <c r="HEJ2377" s="14"/>
      <c r="HEK2377" s="14"/>
      <c r="HEL2377" s="14"/>
      <c r="HEM2377" s="14"/>
      <c r="HEN2377" s="14"/>
      <c r="HEO2377" s="14"/>
      <c r="HEP2377" s="14"/>
      <c r="HEQ2377" s="14"/>
      <c r="HER2377" s="14"/>
      <c r="HES2377" s="14"/>
      <c r="HET2377" s="14"/>
      <c r="HEU2377" s="14"/>
      <c r="HEV2377" s="14"/>
      <c r="HEW2377" s="14"/>
      <c r="HEX2377" s="14"/>
      <c r="HEY2377" s="14"/>
      <c r="HEZ2377" s="14"/>
      <c r="HFA2377" s="14"/>
      <c r="HFB2377" s="14"/>
      <c r="HFC2377" s="14"/>
      <c r="HFD2377" s="14"/>
      <c r="HFE2377" s="14"/>
      <c r="HFF2377" s="14"/>
      <c r="HFG2377" s="14"/>
      <c r="HFH2377" s="14"/>
      <c r="HFI2377" s="14"/>
      <c r="HFJ2377" s="14"/>
      <c r="HFK2377" s="14"/>
      <c r="HFL2377" s="14"/>
      <c r="HFM2377" s="14"/>
      <c r="HFN2377" s="14"/>
      <c r="HFO2377" s="14"/>
      <c r="HFP2377" s="14"/>
      <c r="HFQ2377" s="14"/>
      <c r="HFR2377" s="14"/>
      <c r="HFS2377" s="14"/>
      <c r="HFT2377" s="14"/>
      <c r="HFU2377" s="14"/>
      <c r="HFV2377" s="14"/>
      <c r="HFW2377" s="14"/>
      <c r="HFX2377" s="14"/>
      <c r="HFY2377" s="14"/>
      <c r="HFZ2377" s="14"/>
      <c r="HGA2377" s="14"/>
      <c r="HGB2377" s="14"/>
      <c r="HGC2377" s="14"/>
      <c r="HGD2377" s="14"/>
      <c r="HGE2377" s="14"/>
      <c r="HGF2377" s="14"/>
      <c r="HGG2377" s="14"/>
      <c r="HGH2377" s="14"/>
      <c r="HGI2377" s="14"/>
      <c r="HGJ2377" s="14"/>
      <c r="HGK2377" s="14"/>
      <c r="HGL2377" s="14"/>
      <c r="HGM2377" s="14"/>
      <c r="HGN2377" s="14"/>
      <c r="HGO2377" s="14"/>
      <c r="HGP2377" s="14"/>
      <c r="HGQ2377" s="14"/>
      <c r="HGR2377" s="14"/>
      <c r="HGS2377" s="14"/>
      <c r="HGT2377" s="14"/>
      <c r="HGU2377" s="14"/>
      <c r="HGV2377" s="14"/>
      <c r="HGW2377" s="14"/>
      <c r="HGX2377" s="14"/>
      <c r="HGY2377" s="14"/>
      <c r="HGZ2377" s="14"/>
      <c r="HHA2377" s="14"/>
      <c r="HHB2377" s="14"/>
      <c r="HHC2377" s="14"/>
      <c r="HHD2377" s="14"/>
      <c r="HHE2377" s="14"/>
      <c r="HHF2377" s="14"/>
      <c r="HHG2377" s="14"/>
      <c r="HHH2377" s="14"/>
      <c r="HHI2377" s="14"/>
      <c r="HHJ2377" s="14"/>
      <c r="HHK2377" s="14"/>
      <c r="HHL2377" s="14"/>
      <c r="HHM2377" s="14"/>
      <c r="HHN2377" s="14"/>
      <c r="HHO2377" s="14"/>
      <c r="HHP2377" s="14"/>
      <c r="HHQ2377" s="14"/>
      <c r="HHR2377" s="14"/>
      <c r="HHS2377" s="14"/>
      <c r="HHT2377" s="14"/>
      <c r="HHU2377" s="14"/>
      <c r="HHV2377" s="14"/>
      <c r="HHW2377" s="14"/>
      <c r="HHX2377" s="14"/>
      <c r="HHY2377" s="14"/>
      <c r="HHZ2377" s="14"/>
      <c r="HIA2377" s="14"/>
      <c r="HIB2377" s="14"/>
      <c r="HIC2377" s="14"/>
      <c r="HID2377" s="14"/>
      <c r="HIE2377" s="14"/>
      <c r="HIF2377" s="14"/>
      <c r="HIG2377" s="14"/>
      <c r="HIH2377" s="14"/>
      <c r="HII2377" s="14"/>
      <c r="HIJ2377" s="14"/>
      <c r="HIK2377" s="14"/>
      <c r="HIL2377" s="14"/>
      <c r="HIM2377" s="14"/>
      <c r="HIN2377" s="14"/>
      <c r="HIO2377" s="14"/>
      <c r="HIP2377" s="14"/>
      <c r="HIQ2377" s="14"/>
      <c r="HIR2377" s="14"/>
      <c r="HIS2377" s="14"/>
      <c r="HIT2377" s="14"/>
      <c r="HIU2377" s="14"/>
      <c r="HIV2377" s="14"/>
      <c r="HIW2377" s="14"/>
      <c r="HIX2377" s="14"/>
      <c r="HIY2377" s="14"/>
      <c r="HIZ2377" s="14"/>
      <c r="HJA2377" s="14"/>
      <c r="HJB2377" s="14"/>
      <c r="HJC2377" s="14"/>
      <c r="HJD2377" s="14"/>
      <c r="HJE2377" s="14"/>
      <c r="HJF2377" s="14"/>
      <c r="HJG2377" s="14"/>
      <c r="HJH2377" s="14"/>
      <c r="HJI2377" s="14"/>
      <c r="HJJ2377" s="14"/>
      <c r="HJK2377" s="14"/>
      <c r="HJL2377" s="14"/>
      <c r="HJM2377" s="14"/>
      <c r="HJN2377" s="14"/>
      <c r="HJO2377" s="14"/>
      <c r="HJP2377" s="14"/>
      <c r="HJQ2377" s="14"/>
      <c r="HJR2377" s="14"/>
      <c r="HJS2377" s="14"/>
      <c r="HJT2377" s="14"/>
      <c r="HJU2377" s="14"/>
      <c r="HJV2377" s="14"/>
      <c r="HJW2377" s="14"/>
      <c r="HJX2377" s="14"/>
      <c r="HJY2377" s="14"/>
      <c r="HJZ2377" s="14"/>
      <c r="HKA2377" s="14"/>
      <c r="HKB2377" s="14"/>
      <c r="HKC2377" s="14"/>
      <c r="HKD2377" s="14"/>
      <c r="HKE2377" s="14"/>
      <c r="HKF2377" s="14"/>
      <c r="HKG2377" s="14"/>
      <c r="HKH2377" s="14"/>
      <c r="HKI2377" s="14"/>
      <c r="HKJ2377" s="14"/>
      <c r="HKK2377" s="14"/>
      <c r="HKL2377" s="14"/>
      <c r="HKM2377" s="14"/>
      <c r="HKN2377" s="14"/>
      <c r="HKO2377" s="14"/>
      <c r="HKP2377" s="14"/>
      <c r="HKQ2377" s="14"/>
      <c r="HKR2377" s="14"/>
      <c r="HKS2377" s="14"/>
      <c r="HKT2377" s="14"/>
      <c r="HKU2377" s="14"/>
      <c r="HKV2377" s="14"/>
      <c r="HKW2377" s="14"/>
      <c r="HKX2377" s="14"/>
      <c r="HKY2377" s="14"/>
      <c r="HKZ2377" s="14"/>
      <c r="HLA2377" s="14"/>
      <c r="HLB2377" s="14"/>
      <c r="HLC2377" s="14"/>
      <c r="HLD2377" s="14"/>
      <c r="HLE2377" s="14"/>
      <c r="HLF2377" s="14"/>
      <c r="HLG2377" s="14"/>
      <c r="HLH2377" s="14"/>
      <c r="HLI2377" s="14"/>
      <c r="HLJ2377" s="14"/>
      <c r="HLK2377" s="14"/>
      <c r="HLL2377" s="14"/>
      <c r="HLM2377" s="14"/>
      <c r="HLN2377" s="14"/>
      <c r="HLO2377" s="14"/>
      <c r="HLP2377" s="14"/>
      <c r="HLQ2377" s="14"/>
      <c r="HLR2377" s="14"/>
      <c r="HLS2377" s="14"/>
      <c r="HLT2377" s="14"/>
      <c r="HLU2377" s="14"/>
      <c r="HLV2377" s="14"/>
      <c r="HLW2377" s="14"/>
      <c r="HLX2377" s="14"/>
      <c r="HLY2377" s="14"/>
      <c r="HLZ2377" s="14"/>
      <c r="HMA2377" s="14"/>
      <c r="HMB2377" s="14"/>
      <c r="HMC2377" s="14"/>
      <c r="HMD2377" s="14"/>
      <c r="HME2377" s="14"/>
      <c r="HMF2377" s="14"/>
      <c r="HMG2377" s="14"/>
      <c r="HMH2377" s="14"/>
      <c r="HMI2377" s="14"/>
      <c r="HMJ2377" s="14"/>
      <c r="HMK2377" s="14"/>
      <c r="HML2377" s="14"/>
      <c r="HMM2377" s="14"/>
      <c r="HMN2377" s="14"/>
      <c r="HMO2377" s="14"/>
      <c r="HMP2377" s="14"/>
      <c r="HMQ2377" s="14"/>
      <c r="HMR2377" s="14"/>
      <c r="HMS2377" s="14"/>
      <c r="HMT2377" s="14"/>
      <c r="HMU2377" s="14"/>
      <c r="HMV2377" s="14"/>
      <c r="HMW2377" s="14"/>
      <c r="HMX2377" s="14"/>
      <c r="HMY2377" s="14"/>
      <c r="HMZ2377" s="14"/>
      <c r="HNA2377" s="14"/>
      <c r="HNB2377" s="14"/>
      <c r="HNC2377" s="14"/>
      <c r="HND2377" s="14"/>
      <c r="HNE2377" s="14"/>
      <c r="HNF2377" s="14"/>
      <c r="HNG2377" s="14"/>
      <c r="HNH2377" s="14"/>
      <c r="HNI2377" s="14"/>
      <c r="HNJ2377" s="14"/>
      <c r="HNK2377" s="14"/>
      <c r="HNL2377" s="14"/>
      <c r="HNM2377" s="14"/>
      <c r="HNN2377" s="14"/>
      <c r="HNO2377" s="14"/>
      <c r="HNP2377" s="14"/>
      <c r="HNQ2377" s="14"/>
      <c r="HNR2377" s="14"/>
      <c r="HNS2377" s="14"/>
      <c r="HNT2377" s="14"/>
      <c r="HNU2377" s="14"/>
      <c r="HNV2377" s="14"/>
      <c r="HNW2377" s="14"/>
      <c r="HNX2377" s="14"/>
      <c r="HNY2377" s="14"/>
      <c r="HNZ2377" s="14"/>
      <c r="HOA2377" s="14"/>
      <c r="HOB2377" s="14"/>
      <c r="HOC2377" s="14"/>
      <c r="HOD2377" s="14"/>
      <c r="HOE2377" s="14"/>
      <c r="HOF2377" s="14"/>
      <c r="HOG2377" s="14"/>
      <c r="HOH2377" s="14"/>
      <c r="HOI2377" s="14"/>
      <c r="HOJ2377" s="14"/>
      <c r="HOK2377" s="14"/>
      <c r="HOL2377" s="14"/>
      <c r="HOM2377" s="14"/>
      <c r="HON2377" s="14"/>
      <c r="HOO2377" s="14"/>
      <c r="HOP2377" s="14"/>
      <c r="HOQ2377" s="14"/>
      <c r="HOR2377" s="14"/>
      <c r="HOS2377" s="14"/>
      <c r="HOT2377" s="14"/>
      <c r="HOU2377" s="14"/>
      <c r="HOV2377" s="14"/>
      <c r="HOW2377" s="14"/>
      <c r="HOX2377" s="14"/>
      <c r="HOY2377" s="14"/>
      <c r="HOZ2377" s="14"/>
      <c r="HPA2377" s="14"/>
      <c r="HPB2377" s="14"/>
      <c r="HPC2377" s="14"/>
      <c r="HPD2377" s="14"/>
      <c r="HPE2377" s="14"/>
      <c r="HPF2377" s="14"/>
      <c r="HPG2377" s="14"/>
      <c r="HPH2377" s="14"/>
      <c r="HPI2377" s="14"/>
      <c r="HPJ2377" s="14"/>
      <c r="HPK2377" s="14"/>
      <c r="HPL2377" s="14"/>
      <c r="HPM2377" s="14"/>
      <c r="HPN2377" s="14"/>
      <c r="HPO2377" s="14"/>
      <c r="HPP2377" s="14"/>
      <c r="HPQ2377" s="14"/>
      <c r="HPR2377" s="14"/>
      <c r="HPS2377" s="14"/>
      <c r="HPT2377" s="14"/>
      <c r="HPU2377" s="14"/>
      <c r="HPV2377" s="14"/>
      <c r="HPW2377" s="14"/>
      <c r="HPX2377" s="14"/>
      <c r="HPY2377" s="14"/>
      <c r="HPZ2377" s="14"/>
      <c r="HQA2377" s="14"/>
      <c r="HQB2377" s="14"/>
      <c r="HQC2377" s="14"/>
      <c r="HQD2377" s="14"/>
      <c r="HQE2377" s="14"/>
      <c r="HQF2377" s="14"/>
      <c r="HQG2377" s="14"/>
      <c r="HQH2377" s="14"/>
      <c r="HQI2377" s="14"/>
      <c r="HQJ2377" s="14"/>
      <c r="HQK2377" s="14"/>
      <c r="HQL2377" s="14"/>
      <c r="HQM2377" s="14"/>
      <c r="HQN2377" s="14"/>
      <c r="HQO2377" s="14"/>
      <c r="HQP2377" s="14"/>
      <c r="HQQ2377" s="14"/>
      <c r="HQR2377" s="14"/>
      <c r="HQS2377" s="14"/>
      <c r="HQT2377" s="14"/>
      <c r="HQU2377" s="14"/>
      <c r="HQV2377" s="14"/>
      <c r="HQW2377" s="14"/>
      <c r="HQX2377" s="14"/>
      <c r="HQY2377" s="14"/>
      <c r="HQZ2377" s="14"/>
      <c r="HRA2377" s="14"/>
      <c r="HRB2377" s="14"/>
      <c r="HRC2377" s="14"/>
      <c r="HRD2377" s="14"/>
      <c r="HRE2377" s="14"/>
      <c r="HRF2377" s="14"/>
      <c r="HRG2377" s="14"/>
      <c r="HRH2377" s="14"/>
      <c r="HRI2377" s="14"/>
      <c r="HRJ2377" s="14"/>
      <c r="HRK2377" s="14"/>
      <c r="HRL2377" s="14"/>
      <c r="HRM2377" s="14"/>
      <c r="HRN2377" s="14"/>
      <c r="HRO2377" s="14"/>
      <c r="HRP2377" s="14"/>
      <c r="HRQ2377" s="14"/>
      <c r="HRR2377" s="14"/>
      <c r="HRS2377" s="14"/>
      <c r="HRT2377" s="14"/>
      <c r="HRU2377" s="14"/>
      <c r="HRV2377" s="14"/>
      <c r="HRW2377" s="14"/>
      <c r="HRX2377" s="14"/>
      <c r="HRY2377" s="14"/>
      <c r="HRZ2377" s="14"/>
      <c r="HSA2377" s="14"/>
      <c r="HSB2377" s="14"/>
      <c r="HSC2377" s="14"/>
      <c r="HSD2377" s="14"/>
      <c r="HSE2377" s="14"/>
      <c r="HSF2377" s="14"/>
      <c r="HSG2377" s="14"/>
      <c r="HSH2377" s="14"/>
      <c r="HSI2377" s="14"/>
      <c r="HSJ2377" s="14"/>
      <c r="HSK2377" s="14"/>
      <c r="HSL2377" s="14"/>
      <c r="HSM2377" s="14"/>
      <c r="HSN2377" s="14"/>
      <c r="HSO2377" s="14"/>
      <c r="HSP2377" s="14"/>
      <c r="HSQ2377" s="14"/>
      <c r="HSR2377" s="14"/>
      <c r="HSS2377" s="14"/>
      <c r="HST2377" s="14"/>
      <c r="HSU2377" s="14"/>
      <c r="HSV2377" s="14"/>
      <c r="HSW2377" s="14"/>
      <c r="HSX2377" s="14"/>
      <c r="HSY2377" s="14"/>
      <c r="HSZ2377" s="14"/>
      <c r="HTA2377" s="14"/>
      <c r="HTB2377" s="14"/>
      <c r="HTC2377" s="14"/>
      <c r="HTD2377" s="14"/>
      <c r="HTE2377" s="14"/>
      <c r="HTF2377" s="14"/>
      <c r="HTG2377" s="14"/>
      <c r="HTH2377" s="14"/>
      <c r="HTI2377" s="14"/>
      <c r="HTJ2377" s="14"/>
      <c r="HTK2377" s="14"/>
      <c r="HTL2377" s="14"/>
      <c r="HTM2377" s="14"/>
      <c r="HTN2377" s="14"/>
      <c r="HTO2377" s="14"/>
      <c r="HTP2377" s="14"/>
      <c r="HTQ2377" s="14"/>
      <c r="HTR2377" s="14"/>
      <c r="HTS2377" s="14"/>
      <c r="HTT2377" s="14"/>
      <c r="HTU2377" s="14"/>
      <c r="HTV2377" s="14"/>
      <c r="HTW2377" s="14"/>
      <c r="HTX2377" s="14"/>
      <c r="HTY2377" s="14"/>
      <c r="HTZ2377" s="14"/>
      <c r="HUA2377" s="14"/>
      <c r="HUB2377" s="14"/>
      <c r="HUC2377" s="14"/>
      <c r="HUD2377" s="14"/>
      <c r="HUE2377" s="14"/>
      <c r="HUF2377" s="14"/>
      <c r="HUG2377" s="14"/>
      <c r="HUH2377" s="14"/>
      <c r="HUI2377" s="14"/>
      <c r="HUJ2377" s="14"/>
      <c r="HUK2377" s="14"/>
      <c r="HUL2377" s="14"/>
      <c r="HUM2377" s="14"/>
      <c r="HUN2377" s="14"/>
      <c r="HUO2377" s="14"/>
      <c r="HUP2377" s="14"/>
      <c r="HUQ2377" s="14"/>
      <c r="HUR2377" s="14"/>
      <c r="HUS2377" s="14"/>
      <c r="HUT2377" s="14"/>
      <c r="HUU2377" s="14"/>
      <c r="HUV2377" s="14"/>
      <c r="HUW2377" s="14"/>
      <c r="HUX2377" s="14"/>
      <c r="HUY2377" s="14"/>
      <c r="HUZ2377" s="14"/>
      <c r="HVA2377" s="14"/>
      <c r="HVB2377" s="14"/>
      <c r="HVC2377" s="14"/>
      <c r="HVD2377" s="14"/>
      <c r="HVE2377" s="14"/>
      <c r="HVF2377" s="14"/>
      <c r="HVG2377" s="14"/>
      <c r="HVH2377" s="14"/>
      <c r="HVI2377" s="14"/>
      <c r="HVJ2377" s="14"/>
      <c r="HVK2377" s="14"/>
      <c r="HVL2377" s="14"/>
      <c r="HVM2377" s="14"/>
      <c r="HVN2377" s="14"/>
      <c r="HVO2377" s="14"/>
      <c r="HVP2377" s="14"/>
      <c r="HVQ2377" s="14"/>
      <c r="HVR2377" s="14"/>
      <c r="HVS2377" s="14"/>
      <c r="HVT2377" s="14"/>
      <c r="HVU2377" s="14"/>
      <c r="HVV2377" s="14"/>
      <c r="HVW2377" s="14"/>
      <c r="HVX2377" s="14"/>
      <c r="HVY2377" s="14"/>
      <c r="HVZ2377" s="14"/>
      <c r="HWA2377" s="14"/>
      <c r="HWB2377" s="14"/>
      <c r="HWC2377" s="14"/>
      <c r="HWD2377" s="14"/>
      <c r="HWE2377" s="14"/>
      <c r="HWF2377" s="14"/>
      <c r="HWG2377" s="14"/>
      <c r="HWH2377" s="14"/>
      <c r="HWI2377" s="14"/>
      <c r="HWJ2377" s="14"/>
      <c r="HWK2377" s="14"/>
      <c r="HWL2377" s="14"/>
      <c r="HWM2377" s="14"/>
      <c r="HWN2377" s="14"/>
      <c r="HWO2377" s="14"/>
      <c r="HWP2377" s="14"/>
      <c r="HWQ2377" s="14"/>
      <c r="HWR2377" s="14"/>
      <c r="HWS2377" s="14"/>
      <c r="HWT2377" s="14"/>
      <c r="HWU2377" s="14"/>
      <c r="HWV2377" s="14"/>
      <c r="HWW2377" s="14"/>
      <c r="HWX2377" s="14"/>
      <c r="HWY2377" s="14"/>
      <c r="HWZ2377" s="14"/>
      <c r="HXA2377" s="14"/>
      <c r="HXB2377" s="14"/>
      <c r="HXC2377" s="14"/>
      <c r="HXD2377" s="14"/>
      <c r="HXE2377" s="14"/>
      <c r="HXF2377" s="14"/>
      <c r="HXG2377" s="14"/>
      <c r="HXH2377" s="14"/>
      <c r="HXI2377" s="14"/>
      <c r="HXJ2377" s="14"/>
      <c r="HXK2377" s="14"/>
      <c r="HXL2377" s="14"/>
      <c r="HXM2377" s="14"/>
      <c r="HXN2377" s="14"/>
      <c r="HXO2377" s="14"/>
      <c r="HXP2377" s="14"/>
      <c r="HXQ2377" s="14"/>
      <c r="HXR2377" s="14"/>
      <c r="HXS2377" s="14"/>
      <c r="HXT2377" s="14"/>
      <c r="HXU2377" s="14"/>
      <c r="HXV2377" s="14"/>
      <c r="HXW2377" s="14"/>
      <c r="HXX2377" s="14"/>
      <c r="HXY2377" s="14"/>
      <c r="HXZ2377" s="14"/>
      <c r="HYA2377" s="14"/>
      <c r="HYB2377" s="14"/>
      <c r="HYC2377" s="14"/>
      <c r="HYD2377" s="14"/>
      <c r="HYE2377" s="14"/>
      <c r="HYF2377" s="14"/>
      <c r="HYG2377" s="14"/>
      <c r="HYH2377" s="14"/>
      <c r="HYI2377" s="14"/>
      <c r="HYJ2377" s="14"/>
      <c r="HYK2377" s="14"/>
      <c r="HYL2377" s="14"/>
      <c r="HYM2377" s="14"/>
      <c r="HYN2377" s="14"/>
      <c r="HYO2377" s="14"/>
      <c r="HYP2377" s="14"/>
      <c r="HYQ2377" s="14"/>
      <c r="HYR2377" s="14"/>
      <c r="HYS2377" s="14"/>
      <c r="HYT2377" s="14"/>
      <c r="HYU2377" s="14"/>
      <c r="HYV2377" s="14"/>
      <c r="HYW2377" s="14"/>
      <c r="HYX2377" s="14"/>
      <c r="HYY2377" s="14"/>
      <c r="HYZ2377" s="14"/>
      <c r="HZA2377" s="14"/>
      <c r="HZB2377" s="14"/>
      <c r="HZC2377" s="14"/>
      <c r="HZD2377" s="14"/>
      <c r="HZE2377" s="14"/>
      <c r="HZF2377" s="14"/>
      <c r="HZG2377" s="14"/>
      <c r="HZH2377" s="14"/>
      <c r="HZI2377" s="14"/>
      <c r="HZJ2377" s="14"/>
      <c r="HZK2377" s="14"/>
      <c r="HZL2377" s="14"/>
      <c r="HZM2377" s="14"/>
      <c r="HZN2377" s="14"/>
      <c r="HZO2377" s="14"/>
      <c r="HZP2377" s="14"/>
      <c r="HZQ2377" s="14"/>
      <c r="HZR2377" s="14"/>
      <c r="HZS2377" s="14"/>
      <c r="HZT2377" s="14"/>
      <c r="HZU2377" s="14"/>
      <c r="HZV2377" s="14"/>
      <c r="HZW2377" s="14"/>
      <c r="HZX2377" s="14"/>
      <c r="HZY2377" s="14"/>
      <c r="HZZ2377" s="14"/>
      <c r="IAA2377" s="14"/>
      <c r="IAB2377" s="14"/>
      <c r="IAC2377" s="14"/>
      <c r="IAD2377" s="14"/>
      <c r="IAE2377" s="14"/>
      <c r="IAF2377" s="14"/>
      <c r="IAG2377" s="14"/>
      <c r="IAH2377" s="14"/>
      <c r="IAI2377" s="14"/>
      <c r="IAJ2377" s="14"/>
      <c r="IAK2377" s="14"/>
      <c r="IAL2377" s="14"/>
      <c r="IAM2377" s="14"/>
      <c r="IAN2377" s="14"/>
      <c r="IAO2377" s="14"/>
      <c r="IAP2377" s="14"/>
      <c r="IAQ2377" s="14"/>
      <c r="IAR2377" s="14"/>
      <c r="IAS2377" s="14"/>
      <c r="IAT2377" s="14"/>
      <c r="IAU2377" s="14"/>
      <c r="IAV2377" s="14"/>
      <c r="IAW2377" s="14"/>
      <c r="IAX2377" s="14"/>
      <c r="IAY2377" s="14"/>
      <c r="IAZ2377" s="14"/>
      <c r="IBA2377" s="14"/>
      <c r="IBB2377" s="14"/>
      <c r="IBC2377" s="14"/>
      <c r="IBD2377" s="14"/>
      <c r="IBE2377" s="14"/>
      <c r="IBF2377" s="14"/>
      <c r="IBG2377" s="14"/>
      <c r="IBH2377" s="14"/>
      <c r="IBI2377" s="14"/>
      <c r="IBJ2377" s="14"/>
      <c r="IBK2377" s="14"/>
      <c r="IBL2377" s="14"/>
      <c r="IBM2377" s="14"/>
      <c r="IBN2377" s="14"/>
      <c r="IBO2377" s="14"/>
      <c r="IBP2377" s="14"/>
      <c r="IBQ2377" s="14"/>
      <c r="IBR2377" s="14"/>
      <c r="IBS2377" s="14"/>
      <c r="IBT2377" s="14"/>
      <c r="IBU2377" s="14"/>
      <c r="IBV2377" s="14"/>
      <c r="IBW2377" s="14"/>
      <c r="IBX2377" s="14"/>
      <c r="IBY2377" s="14"/>
      <c r="IBZ2377" s="14"/>
      <c r="ICA2377" s="14"/>
      <c r="ICB2377" s="14"/>
      <c r="ICC2377" s="14"/>
      <c r="ICD2377" s="14"/>
      <c r="ICE2377" s="14"/>
      <c r="ICF2377" s="14"/>
      <c r="ICG2377" s="14"/>
      <c r="ICH2377" s="14"/>
      <c r="ICI2377" s="14"/>
      <c r="ICJ2377" s="14"/>
      <c r="ICK2377" s="14"/>
      <c r="ICL2377" s="14"/>
      <c r="ICM2377" s="14"/>
      <c r="ICN2377" s="14"/>
      <c r="ICO2377" s="14"/>
      <c r="ICP2377" s="14"/>
      <c r="ICQ2377" s="14"/>
      <c r="ICR2377" s="14"/>
      <c r="ICS2377" s="14"/>
      <c r="ICT2377" s="14"/>
      <c r="ICU2377" s="14"/>
      <c r="ICV2377" s="14"/>
      <c r="ICW2377" s="14"/>
      <c r="ICX2377" s="14"/>
      <c r="ICY2377" s="14"/>
      <c r="ICZ2377" s="14"/>
      <c r="IDA2377" s="14"/>
      <c r="IDB2377" s="14"/>
      <c r="IDC2377" s="14"/>
      <c r="IDD2377" s="14"/>
      <c r="IDE2377" s="14"/>
      <c r="IDF2377" s="14"/>
      <c r="IDG2377" s="14"/>
      <c r="IDH2377" s="14"/>
      <c r="IDI2377" s="14"/>
      <c r="IDJ2377" s="14"/>
      <c r="IDK2377" s="14"/>
      <c r="IDL2377" s="14"/>
      <c r="IDM2377" s="14"/>
      <c r="IDN2377" s="14"/>
      <c r="IDO2377" s="14"/>
      <c r="IDP2377" s="14"/>
      <c r="IDQ2377" s="14"/>
      <c r="IDR2377" s="14"/>
      <c r="IDS2377" s="14"/>
      <c r="IDT2377" s="14"/>
      <c r="IDU2377" s="14"/>
      <c r="IDV2377" s="14"/>
      <c r="IDW2377" s="14"/>
      <c r="IDX2377" s="14"/>
      <c r="IDY2377" s="14"/>
      <c r="IDZ2377" s="14"/>
      <c r="IEA2377" s="14"/>
      <c r="IEB2377" s="14"/>
      <c r="IEC2377" s="14"/>
      <c r="IED2377" s="14"/>
      <c r="IEE2377" s="14"/>
      <c r="IEF2377" s="14"/>
      <c r="IEG2377" s="14"/>
      <c r="IEH2377" s="14"/>
      <c r="IEI2377" s="14"/>
      <c r="IEJ2377" s="14"/>
      <c r="IEK2377" s="14"/>
      <c r="IEL2377" s="14"/>
      <c r="IEM2377" s="14"/>
      <c r="IEN2377" s="14"/>
      <c r="IEO2377" s="14"/>
      <c r="IEP2377" s="14"/>
      <c r="IEQ2377" s="14"/>
      <c r="IER2377" s="14"/>
      <c r="IES2377" s="14"/>
      <c r="IET2377" s="14"/>
      <c r="IEU2377" s="14"/>
      <c r="IEV2377" s="14"/>
      <c r="IEW2377" s="14"/>
      <c r="IEX2377" s="14"/>
      <c r="IEY2377" s="14"/>
      <c r="IEZ2377" s="14"/>
      <c r="IFA2377" s="14"/>
      <c r="IFB2377" s="14"/>
      <c r="IFC2377" s="14"/>
      <c r="IFD2377" s="14"/>
      <c r="IFE2377" s="14"/>
      <c r="IFF2377" s="14"/>
      <c r="IFG2377" s="14"/>
      <c r="IFH2377" s="14"/>
      <c r="IFI2377" s="14"/>
      <c r="IFJ2377" s="14"/>
      <c r="IFK2377" s="14"/>
      <c r="IFL2377" s="14"/>
      <c r="IFM2377" s="14"/>
      <c r="IFN2377" s="14"/>
      <c r="IFO2377" s="14"/>
      <c r="IFP2377" s="14"/>
      <c r="IFQ2377" s="14"/>
      <c r="IFR2377" s="14"/>
      <c r="IFS2377" s="14"/>
      <c r="IFT2377" s="14"/>
      <c r="IFU2377" s="14"/>
      <c r="IFV2377" s="14"/>
      <c r="IFW2377" s="14"/>
      <c r="IFX2377" s="14"/>
      <c r="IFY2377" s="14"/>
      <c r="IFZ2377" s="14"/>
      <c r="IGA2377" s="14"/>
      <c r="IGB2377" s="14"/>
      <c r="IGC2377" s="14"/>
      <c r="IGD2377" s="14"/>
      <c r="IGE2377" s="14"/>
      <c r="IGF2377" s="14"/>
      <c r="IGG2377" s="14"/>
      <c r="IGH2377" s="14"/>
      <c r="IGI2377" s="14"/>
      <c r="IGJ2377" s="14"/>
      <c r="IGK2377" s="14"/>
      <c r="IGL2377" s="14"/>
      <c r="IGM2377" s="14"/>
      <c r="IGN2377" s="14"/>
      <c r="IGO2377" s="14"/>
      <c r="IGP2377" s="14"/>
      <c r="IGQ2377" s="14"/>
      <c r="IGR2377" s="14"/>
      <c r="IGS2377" s="14"/>
      <c r="IGT2377" s="14"/>
      <c r="IGU2377" s="14"/>
      <c r="IGV2377" s="14"/>
      <c r="IGW2377" s="14"/>
      <c r="IGX2377" s="14"/>
      <c r="IGY2377" s="14"/>
      <c r="IGZ2377" s="14"/>
      <c r="IHA2377" s="14"/>
      <c r="IHB2377" s="14"/>
      <c r="IHC2377" s="14"/>
      <c r="IHD2377" s="14"/>
      <c r="IHE2377" s="14"/>
      <c r="IHF2377" s="14"/>
      <c r="IHG2377" s="14"/>
      <c r="IHH2377" s="14"/>
      <c r="IHI2377" s="14"/>
      <c r="IHJ2377" s="14"/>
      <c r="IHK2377" s="14"/>
      <c r="IHL2377" s="14"/>
      <c r="IHM2377" s="14"/>
      <c r="IHN2377" s="14"/>
      <c r="IHO2377" s="14"/>
      <c r="IHP2377" s="14"/>
      <c r="IHQ2377" s="14"/>
      <c r="IHR2377" s="14"/>
      <c r="IHS2377" s="14"/>
      <c r="IHT2377" s="14"/>
      <c r="IHU2377" s="14"/>
      <c r="IHV2377" s="14"/>
      <c r="IHW2377" s="14"/>
      <c r="IHX2377" s="14"/>
      <c r="IHY2377" s="14"/>
      <c r="IHZ2377" s="14"/>
      <c r="IIA2377" s="14"/>
      <c r="IIB2377" s="14"/>
      <c r="IIC2377" s="14"/>
      <c r="IID2377" s="14"/>
      <c r="IIE2377" s="14"/>
      <c r="IIF2377" s="14"/>
      <c r="IIG2377" s="14"/>
      <c r="IIH2377" s="14"/>
      <c r="III2377" s="14"/>
      <c r="IIJ2377" s="14"/>
      <c r="IIK2377" s="14"/>
      <c r="IIL2377" s="14"/>
      <c r="IIM2377" s="14"/>
      <c r="IIN2377" s="14"/>
      <c r="IIO2377" s="14"/>
      <c r="IIP2377" s="14"/>
      <c r="IIQ2377" s="14"/>
      <c r="IIR2377" s="14"/>
      <c r="IIS2377" s="14"/>
      <c r="IIT2377" s="14"/>
      <c r="IIU2377" s="14"/>
      <c r="IIV2377" s="14"/>
      <c r="IIW2377" s="14"/>
      <c r="IIX2377" s="14"/>
      <c r="IIY2377" s="14"/>
      <c r="IIZ2377" s="14"/>
      <c r="IJA2377" s="14"/>
      <c r="IJB2377" s="14"/>
      <c r="IJC2377" s="14"/>
      <c r="IJD2377" s="14"/>
      <c r="IJE2377" s="14"/>
      <c r="IJF2377" s="14"/>
      <c r="IJG2377" s="14"/>
      <c r="IJH2377" s="14"/>
      <c r="IJI2377" s="14"/>
      <c r="IJJ2377" s="14"/>
      <c r="IJK2377" s="14"/>
      <c r="IJL2377" s="14"/>
      <c r="IJM2377" s="14"/>
      <c r="IJN2377" s="14"/>
      <c r="IJO2377" s="14"/>
      <c r="IJP2377" s="14"/>
      <c r="IJQ2377" s="14"/>
      <c r="IJR2377" s="14"/>
      <c r="IJS2377" s="14"/>
      <c r="IJT2377" s="14"/>
      <c r="IJU2377" s="14"/>
      <c r="IJV2377" s="14"/>
      <c r="IJW2377" s="14"/>
      <c r="IJX2377" s="14"/>
      <c r="IJY2377" s="14"/>
      <c r="IJZ2377" s="14"/>
      <c r="IKA2377" s="14"/>
      <c r="IKB2377" s="14"/>
      <c r="IKC2377" s="14"/>
      <c r="IKD2377" s="14"/>
      <c r="IKE2377" s="14"/>
      <c r="IKF2377" s="14"/>
      <c r="IKG2377" s="14"/>
      <c r="IKH2377" s="14"/>
      <c r="IKI2377" s="14"/>
      <c r="IKJ2377" s="14"/>
      <c r="IKK2377" s="14"/>
      <c r="IKL2377" s="14"/>
      <c r="IKM2377" s="14"/>
      <c r="IKN2377" s="14"/>
      <c r="IKO2377" s="14"/>
      <c r="IKP2377" s="14"/>
      <c r="IKQ2377" s="14"/>
      <c r="IKR2377" s="14"/>
      <c r="IKS2377" s="14"/>
      <c r="IKT2377" s="14"/>
      <c r="IKU2377" s="14"/>
      <c r="IKV2377" s="14"/>
      <c r="IKW2377" s="14"/>
      <c r="IKX2377" s="14"/>
      <c r="IKY2377" s="14"/>
      <c r="IKZ2377" s="14"/>
      <c r="ILA2377" s="14"/>
      <c r="ILB2377" s="14"/>
      <c r="ILC2377" s="14"/>
      <c r="ILD2377" s="14"/>
      <c r="ILE2377" s="14"/>
      <c r="ILF2377" s="14"/>
      <c r="ILG2377" s="14"/>
      <c r="ILH2377" s="14"/>
      <c r="ILI2377" s="14"/>
      <c r="ILJ2377" s="14"/>
      <c r="ILK2377" s="14"/>
      <c r="ILL2377" s="14"/>
      <c r="ILM2377" s="14"/>
      <c r="ILN2377" s="14"/>
      <c r="ILO2377" s="14"/>
      <c r="ILP2377" s="14"/>
      <c r="ILQ2377" s="14"/>
      <c r="ILR2377" s="14"/>
      <c r="ILS2377" s="14"/>
      <c r="ILT2377" s="14"/>
      <c r="ILU2377" s="14"/>
      <c r="ILV2377" s="14"/>
      <c r="ILW2377" s="14"/>
      <c r="ILX2377" s="14"/>
      <c r="ILY2377" s="14"/>
      <c r="ILZ2377" s="14"/>
      <c r="IMA2377" s="14"/>
      <c r="IMB2377" s="14"/>
      <c r="IMC2377" s="14"/>
      <c r="IMD2377" s="14"/>
      <c r="IME2377" s="14"/>
      <c r="IMF2377" s="14"/>
      <c r="IMG2377" s="14"/>
      <c r="IMH2377" s="14"/>
      <c r="IMI2377" s="14"/>
      <c r="IMJ2377" s="14"/>
      <c r="IMK2377" s="14"/>
      <c r="IML2377" s="14"/>
      <c r="IMM2377" s="14"/>
      <c r="IMN2377" s="14"/>
      <c r="IMO2377" s="14"/>
      <c r="IMP2377" s="14"/>
      <c r="IMQ2377" s="14"/>
      <c r="IMR2377" s="14"/>
      <c r="IMS2377" s="14"/>
      <c r="IMT2377" s="14"/>
      <c r="IMU2377" s="14"/>
      <c r="IMV2377" s="14"/>
      <c r="IMW2377" s="14"/>
      <c r="IMX2377" s="14"/>
      <c r="IMY2377" s="14"/>
      <c r="IMZ2377" s="14"/>
      <c r="INA2377" s="14"/>
      <c r="INB2377" s="14"/>
      <c r="INC2377" s="14"/>
      <c r="IND2377" s="14"/>
      <c r="INE2377" s="14"/>
      <c r="INF2377" s="14"/>
      <c r="ING2377" s="14"/>
      <c r="INH2377" s="14"/>
      <c r="INI2377" s="14"/>
      <c r="INJ2377" s="14"/>
      <c r="INK2377" s="14"/>
      <c r="INL2377" s="14"/>
      <c r="INM2377" s="14"/>
      <c r="INN2377" s="14"/>
      <c r="INO2377" s="14"/>
      <c r="INP2377" s="14"/>
      <c r="INQ2377" s="14"/>
      <c r="INR2377" s="14"/>
      <c r="INS2377" s="14"/>
      <c r="INT2377" s="14"/>
      <c r="INU2377" s="14"/>
      <c r="INV2377" s="14"/>
      <c r="INW2377" s="14"/>
      <c r="INX2377" s="14"/>
      <c r="INY2377" s="14"/>
      <c r="INZ2377" s="14"/>
      <c r="IOA2377" s="14"/>
      <c r="IOB2377" s="14"/>
      <c r="IOC2377" s="14"/>
      <c r="IOD2377" s="14"/>
      <c r="IOE2377" s="14"/>
      <c r="IOF2377" s="14"/>
      <c r="IOG2377" s="14"/>
      <c r="IOH2377" s="14"/>
      <c r="IOI2377" s="14"/>
      <c r="IOJ2377" s="14"/>
      <c r="IOK2377" s="14"/>
      <c r="IOL2377" s="14"/>
      <c r="IOM2377" s="14"/>
      <c r="ION2377" s="14"/>
      <c r="IOO2377" s="14"/>
      <c r="IOP2377" s="14"/>
      <c r="IOQ2377" s="14"/>
      <c r="IOR2377" s="14"/>
      <c r="IOS2377" s="14"/>
      <c r="IOT2377" s="14"/>
      <c r="IOU2377" s="14"/>
      <c r="IOV2377" s="14"/>
      <c r="IOW2377" s="14"/>
      <c r="IOX2377" s="14"/>
      <c r="IOY2377" s="14"/>
      <c r="IOZ2377" s="14"/>
      <c r="IPA2377" s="14"/>
      <c r="IPB2377" s="14"/>
      <c r="IPC2377" s="14"/>
      <c r="IPD2377" s="14"/>
      <c r="IPE2377" s="14"/>
      <c r="IPF2377" s="14"/>
      <c r="IPG2377" s="14"/>
      <c r="IPH2377" s="14"/>
      <c r="IPI2377" s="14"/>
      <c r="IPJ2377" s="14"/>
      <c r="IPK2377" s="14"/>
      <c r="IPL2377" s="14"/>
      <c r="IPM2377" s="14"/>
      <c r="IPN2377" s="14"/>
      <c r="IPO2377" s="14"/>
      <c r="IPP2377" s="14"/>
      <c r="IPQ2377" s="14"/>
      <c r="IPR2377" s="14"/>
      <c r="IPS2377" s="14"/>
      <c r="IPT2377" s="14"/>
      <c r="IPU2377" s="14"/>
      <c r="IPV2377" s="14"/>
      <c r="IPW2377" s="14"/>
      <c r="IPX2377" s="14"/>
      <c r="IPY2377" s="14"/>
      <c r="IPZ2377" s="14"/>
      <c r="IQA2377" s="14"/>
      <c r="IQB2377" s="14"/>
      <c r="IQC2377" s="14"/>
      <c r="IQD2377" s="14"/>
      <c r="IQE2377" s="14"/>
      <c r="IQF2377" s="14"/>
      <c r="IQG2377" s="14"/>
      <c r="IQH2377" s="14"/>
      <c r="IQI2377" s="14"/>
      <c r="IQJ2377" s="14"/>
      <c r="IQK2377" s="14"/>
      <c r="IQL2377" s="14"/>
      <c r="IQM2377" s="14"/>
      <c r="IQN2377" s="14"/>
      <c r="IQO2377" s="14"/>
      <c r="IQP2377" s="14"/>
      <c r="IQQ2377" s="14"/>
      <c r="IQR2377" s="14"/>
      <c r="IQS2377" s="14"/>
      <c r="IQT2377" s="14"/>
      <c r="IQU2377" s="14"/>
      <c r="IQV2377" s="14"/>
      <c r="IQW2377" s="14"/>
      <c r="IQX2377" s="14"/>
      <c r="IQY2377" s="14"/>
      <c r="IQZ2377" s="14"/>
      <c r="IRA2377" s="14"/>
      <c r="IRB2377" s="14"/>
      <c r="IRC2377" s="14"/>
      <c r="IRD2377" s="14"/>
      <c r="IRE2377" s="14"/>
      <c r="IRF2377" s="14"/>
      <c r="IRG2377" s="14"/>
      <c r="IRH2377" s="14"/>
      <c r="IRI2377" s="14"/>
      <c r="IRJ2377" s="14"/>
      <c r="IRK2377" s="14"/>
      <c r="IRL2377" s="14"/>
      <c r="IRM2377" s="14"/>
      <c r="IRN2377" s="14"/>
      <c r="IRO2377" s="14"/>
      <c r="IRP2377" s="14"/>
      <c r="IRQ2377" s="14"/>
      <c r="IRR2377" s="14"/>
      <c r="IRS2377" s="14"/>
      <c r="IRT2377" s="14"/>
      <c r="IRU2377" s="14"/>
      <c r="IRV2377" s="14"/>
      <c r="IRW2377" s="14"/>
      <c r="IRX2377" s="14"/>
      <c r="IRY2377" s="14"/>
      <c r="IRZ2377" s="14"/>
      <c r="ISA2377" s="14"/>
      <c r="ISB2377" s="14"/>
      <c r="ISC2377" s="14"/>
      <c r="ISD2377" s="14"/>
      <c r="ISE2377" s="14"/>
      <c r="ISF2377" s="14"/>
      <c r="ISG2377" s="14"/>
      <c r="ISH2377" s="14"/>
      <c r="ISI2377" s="14"/>
      <c r="ISJ2377" s="14"/>
      <c r="ISK2377" s="14"/>
      <c r="ISL2377" s="14"/>
      <c r="ISM2377" s="14"/>
      <c r="ISN2377" s="14"/>
      <c r="ISO2377" s="14"/>
      <c r="ISP2377" s="14"/>
      <c r="ISQ2377" s="14"/>
      <c r="ISR2377" s="14"/>
      <c r="ISS2377" s="14"/>
      <c r="IST2377" s="14"/>
      <c r="ISU2377" s="14"/>
      <c r="ISV2377" s="14"/>
      <c r="ISW2377" s="14"/>
      <c r="ISX2377" s="14"/>
      <c r="ISY2377" s="14"/>
      <c r="ISZ2377" s="14"/>
      <c r="ITA2377" s="14"/>
      <c r="ITB2377" s="14"/>
      <c r="ITC2377" s="14"/>
      <c r="ITD2377" s="14"/>
      <c r="ITE2377" s="14"/>
      <c r="ITF2377" s="14"/>
      <c r="ITG2377" s="14"/>
      <c r="ITH2377" s="14"/>
      <c r="ITI2377" s="14"/>
      <c r="ITJ2377" s="14"/>
      <c r="ITK2377" s="14"/>
      <c r="ITL2377" s="14"/>
      <c r="ITM2377" s="14"/>
      <c r="ITN2377" s="14"/>
      <c r="ITO2377" s="14"/>
      <c r="ITP2377" s="14"/>
      <c r="ITQ2377" s="14"/>
      <c r="ITR2377" s="14"/>
      <c r="ITS2377" s="14"/>
      <c r="ITT2377" s="14"/>
      <c r="ITU2377" s="14"/>
      <c r="ITV2377" s="14"/>
      <c r="ITW2377" s="14"/>
      <c r="ITX2377" s="14"/>
      <c r="ITY2377" s="14"/>
      <c r="ITZ2377" s="14"/>
      <c r="IUA2377" s="14"/>
      <c r="IUB2377" s="14"/>
      <c r="IUC2377" s="14"/>
      <c r="IUD2377" s="14"/>
      <c r="IUE2377" s="14"/>
      <c r="IUF2377" s="14"/>
      <c r="IUG2377" s="14"/>
      <c r="IUH2377" s="14"/>
      <c r="IUI2377" s="14"/>
      <c r="IUJ2377" s="14"/>
      <c r="IUK2377" s="14"/>
      <c r="IUL2377" s="14"/>
      <c r="IUM2377" s="14"/>
      <c r="IUN2377" s="14"/>
      <c r="IUO2377" s="14"/>
      <c r="IUP2377" s="14"/>
      <c r="IUQ2377" s="14"/>
      <c r="IUR2377" s="14"/>
      <c r="IUS2377" s="14"/>
      <c r="IUT2377" s="14"/>
      <c r="IUU2377" s="14"/>
      <c r="IUV2377" s="14"/>
      <c r="IUW2377" s="14"/>
      <c r="IUX2377" s="14"/>
      <c r="IUY2377" s="14"/>
      <c r="IUZ2377" s="14"/>
      <c r="IVA2377" s="14"/>
      <c r="IVB2377" s="14"/>
      <c r="IVC2377" s="14"/>
      <c r="IVD2377" s="14"/>
      <c r="IVE2377" s="14"/>
      <c r="IVF2377" s="14"/>
      <c r="IVG2377" s="14"/>
      <c r="IVH2377" s="14"/>
      <c r="IVI2377" s="14"/>
      <c r="IVJ2377" s="14"/>
      <c r="IVK2377" s="14"/>
      <c r="IVL2377" s="14"/>
      <c r="IVM2377" s="14"/>
      <c r="IVN2377" s="14"/>
      <c r="IVO2377" s="14"/>
      <c r="IVP2377" s="14"/>
      <c r="IVQ2377" s="14"/>
      <c r="IVR2377" s="14"/>
      <c r="IVS2377" s="14"/>
      <c r="IVT2377" s="14"/>
      <c r="IVU2377" s="14"/>
      <c r="IVV2377" s="14"/>
      <c r="IVW2377" s="14"/>
      <c r="IVX2377" s="14"/>
      <c r="IVY2377" s="14"/>
      <c r="IVZ2377" s="14"/>
      <c r="IWA2377" s="14"/>
      <c r="IWB2377" s="14"/>
      <c r="IWC2377" s="14"/>
      <c r="IWD2377" s="14"/>
      <c r="IWE2377" s="14"/>
      <c r="IWF2377" s="14"/>
      <c r="IWG2377" s="14"/>
      <c r="IWH2377" s="14"/>
      <c r="IWI2377" s="14"/>
      <c r="IWJ2377" s="14"/>
      <c r="IWK2377" s="14"/>
      <c r="IWL2377" s="14"/>
      <c r="IWM2377" s="14"/>
      <c r="IWN2377" s="14"/>
      <c r="IWO2377" s="14"/>
      <c r="IWP2377" s="14"/>
      <c r="IWQ2377" s="14"/>
      <c r="IWR2377" s="14"/>
      <c r="IWS2377" s="14"/>
      <c r="IWT2377" s="14"/>
      <c r="IWU2377" s="14"/>
      <c r="IWV2377" s="14"/>
      <c r="IWW2377" s="14"/>
      <c r="IWX2377" s="14"/>
      <c r="IWY2377" s="14"/>
      <c r="IWZ2377" s="14"/>
      <c r="IXA2377" s="14"/>
      <c r="IXB2377" s="14"/>
      <c r="IXC2377" s="14"/>
      <c r="IXD2377" s="14"/>
      <c r="IXE2377" s="14"/>
      <c r="IXF2377" s="14"/>
      <c r="IXG2377" s="14"/>
      <c r="IXH2377" s="14"/>
      <c r="IXI2377" s="14"/>
      <c r="IXJ2377" s="14"/>
      <c r="IXK2377" s="14"/>
      <c r="IXL2377" s="14"/>
      <c r="IXM2377" s="14"/>
      <c r="IXN2377" s="14"/>
      <c r="IXO2377" s="14"/>
      <c r="IXP2377" s="14"/>
      <c r="IXQ2377" s="14"/>
      <c r="IXR2377" s="14"/>
      <c r="IXS2377" s="14"/>
      <c r="IXT2377" s="14"/>
      <c r="IXU2377" s="14"/>
      <c r="IXV2377" s="14"/>
      <c r="IXW2377" s="14"/>
      <c r="IXX2377" s="14"/>
      <c r="IXY2377" s="14"/>
      <c r="IXZ2377" s="14"/>
      <c r="IYA2377" s="14"/>
      <c r="IYB2377" s="14"/>
      <c r="IYC2377" s="14"/>
      <c r="IYD2377" s="14"/>
      <c r="IYE2377" s="14"/>
      <c r="IYF2377" s="14"/>
      <c r="IYG2377" s="14"/>
      <c r="IYH2377" s="14"/>
      <c r="IYI2377" s="14"/>
      <c r="IYJ2377" s="14"/>
      <c r="IYK2377" s="14"/>
      <c r="IYL2377" s="14"/>
      <c r="IYM2377" s="14"/>
      <c r="IYN2377" s="14"/>
      <c r="IYO2377" s="14"/>
      <c r="IYP2377" s="14"/>
      <c r="IYQ2377" s="14"/>
      <c r="IYR2377" s="14"/>
      <c r="IYS2377" s="14"/>
      <c r="IYT2377" s="14"/>
      <c r="IYU2377" s="14"/>
      <c r="IYV2377" s="14"/>
      <c r="IYW2377" s="14"/>
      <c r="IYX2377" s="14"/>
      <c r="IYY2377" s="14"/>
      <c r="IYZ2377" s="14"/>
      <c r="IZA2377" s="14"/>
      <c r="IZB2377" s="14"/>
      <c r="IZC2377" s="14"/>
      <c r="IZD2377" s="14"/>
      <c r="IZE2377" s="14"/>
      <c r="IZF2377" s="14"/>
      <c r="IZG2377" s="14"/>
      <c r="IZH2377" s="14"/>
      <c r="IZI2377" s="14"/>
      <c r="IZJ2377" s="14"/>
      <c r="IZK2377" s="14"/>
      <c r="IZL2377" s="14"/>
      <c r="IZM2377" s="14"/>
      <c r="IZN2377" s="14"/>
      <c r="IZO2377" s="14"/>
      <c r="IZP2377" s="14"/>
      <c r="IZQ2377" s="14"/>
      <c r="IZR2377" s="14"/>
      <c r="IZS2377" s="14"/>
      <c r="IZT2377" s="14"/>
      <c r="IZU2377" s="14"/>
      <c r="IZV2377" s="14"/>
      <c r="IZW2377" s="14"/>
      <c r="IZX2377" s="14"/>
      <c r="IZY2377" s="14"/>
      <c r="IZZ2377" s="14"/>
      <c r="JAA2377" s="14"/>
      <c r="JAB2377" s="14"/>
      <c r="JAC2377" s="14"/>
      <c r="JAD2377" s="14"/>
      <c r="JAE2377" s="14"/>
      <c r="JAF2377" s="14"/>
      <c r="JAG2377" s="14"/>
      <c r="JAH2377" s="14"/>
      <c r="JAI2377" s="14"/>
      <c r="JAJ2377" s="14"/>
      <c r="JAK2377" s="14"/>
      <c r="JAL2377" s="14"/>
      <c r="JAM2377" s="14"/>
      <c r="JAN2377" s="14"/>
      <c r="JAO2377" s="14"/>
      <c r="JAP2377" s="14"/>
      <c r="JAQ2377" s="14"/>
      <c r="JAR2377" s="14"/>
      <c r="JAS2377" s="14"/>
      <c r="JAT2377" s="14"/>
      <c r="JAU2377" s="14"/>
      <c r="JAV2377" s="14"/>
      <c r="JAW2377" s="14"/>
      <c r="JAX2377" s="14"/>
      <c r="JAY2377" s="14"/>
      <c r="JAZ2377" s="14"/>
      <c r="JBA2377" s="14"/>
      <c r="JBB2377" s="14"/>
      <c r="JBC2377" s="14"/>
      <c r="JBD2377" s="14"/>
      <c r="JBE2377" s="14"/>
      <c r="JBF2377" s="14"/>
      <c r="JBG2377" s="14"/>
      <c r="JBH2377" s="14"/>
      <c r="JBI2377" s="14"/>
      <c r="JBJ2377" s="14"/>
      <c r="JBK2377" s="14"/>
      <c r="JBL2377" s="14"/>
      <c r="JBM2377" s="14"/>
      <c r="JBN2377" s="14"/>
      <c r="JBO2377" s="14"/>
      <c r="JBP2377" s="14"/>
      <c r="JBQ2377" s="14"/>
      <c r="JBR2377" s="14"/>
      <c r="JBS2377" s="14"/>
      <c r="JBT2377" s="14"/>
      <c r="JBU2377" s="14"/>
      <c r="JBV2377" s="14"/>
      <c r="JBW2377" s="14"/>
      <c r="JBX2377" s="14"/>
      <c r="JBY2377" s="14"/>
      <c r="JBZ2377" s="14"/>
      <c r="JCA2377" s="14"/>
      <c r="JCB2377" s="14"/>
      <c r="JCC2377" s="14"/>
      <c r="JCD2377" s="14"/>
      <c r="JCE2377" s="14"/>
      <c r="JCF2377" s="14"/>
      <c r="JCG2377" s="14"/>
      <c r="JCH2377" s="14"/>
      <c r="JCI2377" s="14"/>
      <c r="JCJ2377" s="14"/>
      <c r="JCK2377" s="14"/>
      <c r="JCL2377" s="14"/>
      <c r="JCM2377" s="14"/>
      <c r="JCN2377" s="14"/>
      <c r="JCO2377" s="14"/>
      <c r="JCP2377" s="14"/>
      <c r="JCQ2377" s="14"/>
      <c r="JCR2377" s="14"/>
      <c r="JCS2377" s="14"/>
      <c r="JCT2377" s="14"/>
      <c r="JCU2377" s="14"/>
      <c r="JCV2377" s="14"/>
      <c r="JCW2377" s="14"/>
      <c r="JCX2377" s="14"/>
      <c r="JCY2377" s="14"/>
      <c r="JCZ2377" s="14"/>
      <c r="JDA2377" s="14"/>
      <c r="JDB2377" s="14"/>
      <c r="JDC2377" s="14"/>
      <c r="JDD2377" s="14"/>
      <c r="JDE2377" s="14"/>
      <c r="JDF2377" s="14"/>
      <c r="JDG2377" s="14"/>
      <c r="JDH2377" s="14"/>
      <c r="JDI2377" s="14"/>
      <c r="JDJ2377" s="14"/>
      <c r="JDK2377" s="14"/>
      <c r="JDL2377" s="14"/>
      <c r="JDM2377" s="14"/>
      <c r="JDN2377" s="14"/>
      <c r="JDO2377" s="14"/>
      <c r="JDP2377" s="14"/>
      <c r="JDQ2377" s="14"/>
      <c r="JDR2377" s="14"/>
      <c r="JDS2377" s="14"/>
      <c r="JDT2377" s="14"/>
      <c r="JDU2377" s="14"/>
      <c r="JDV2377" s="14"/>
      <c r="JDW2377" s="14"/>
      <c r="JDX2377" s="14"/>
      <c r="JDY2377" s="14"/>
      <c r="JDZ2377" s="14"/>
      <c r="JEA2377" s="14"/>
      <c r="JEB2377" s="14"/>
      <c r="JEC2377" s="14"/>
      <c r="JED2377" s="14"/>
      <c r="JEE2377" s="14"/>
      <c r="JEF2377" s="14"/>
      <c r="JEG2377" s="14"/>
      <c r="JEH2377" s="14"/>
      <c r="JEI2377" s="14"/>
      <c r="JEJ2377" s="14"/>
      <c r="JEK2377" s="14"/>
      <c r="JEL2377" s="14"/>
      <c r="JEM2377" s="14"/>
      <c r="JEN2377" s="14"/>
      <c r="JEO2377" s="14"/>
      <c r="JEP2377" s="14"/>
      <c r="JEQ2377" s="14"/>
      <c r="JER2377" s="14"/>
      <c r="JES2377" s="14"/>
      <c r="JET2377" s="14"/>
      <c r="JEU2377" s="14"/>
      <c r="JEV2377" s="14"/>
      <c r="JEW2377" s="14"/>
      <c r="JEX2377" s="14"/>
      <c r="JEY2377" s="14"/>
      <c r="JEZ2377" s="14"/>
      <c r="JFA2377" s="14"/>
      <c r="JFB2377" s="14"/>
      <c r="JFC2377" s="14"/>
      <c r="JFD2377" s="14"/>
      <c r="JFE2377" s="14"/>
      <c r="JFF2377" s="14"/>
      <c r="JFG2377" s="14"/>
      <c r="JFH2377" s="14"/>
      <c r="JFI2377" s="14"/>
      <c r="JFJ2377" s="14"/>
      <c r="JFK2377" s="14"/>
      <c r="JFL2377" s="14"/>
      <c r="JFM2377" s="14"/>
      <c r="JFN2377" s="14"/>
      <c r="JFO2377" s="14"/>
      <c r="JFP2377" s="14"/>
      <c r="JFQ2377" s="14"/>
      <c r="JFR2377" s="14"/>
      <c r="JFS2377" s="14"/>
      <c r="JFT2377" s="14"/>
      <c r="JFU2377" s="14"/>
      <c r="JFV2377" s="14"/>
      <c r="JFW2377" s="14"/>
      <c r="JFX2377" s="14"/>
      <c r="JFY2377" s="14"/>
      <c r="JFZ2377" s="14"/>
      <c r="JGA2377" s="14"/>
      <c r="JGB2377" s="14"/>
      <c r="JGC2377" s="14"/>
      <c r="JGD2377" s="14"/>
      <c r="JGE2377" s="14"/>
      <c r="JGF2377" s="14"/>
      <c r="JGG2377" s="14"/>
      <c r="JGH2377" s="14"/>
      <c r="JGI2377" s="14"/>
      <c r="JGJ2377" s="14"/>
      <c r="JGK2377" s="14"/>
      <c r="JGL2377" s="14"/>
      <c r="JGM2377" s="14"/>
      <c r="JGN2377" s="14"/>
      <c r="JGO2377" s="14"/>
      <c r="JGP2377" s="14"/>
      <c r="JGQ2377" s="14"/>
      <c r="JGR2377" s="14"/>
      <c r="JGS2377" s="14"/>
      <c r="JGT2377" s="14"/>
      <c r="JGU2377" s="14"/>
      <c r="JGV2377" s="14"/>
      <c r="JGW2377" s="14"/>
      <c r="JGX2377" s="14"/>
      <c r="JGY2377" s="14"/>
      <c r="JGZ2377" s="14"/>
      <c r="JHA2377" s="14"/>
      <c r="JHB2377" s="14"/>
      <c r="JHC2377" s="14"/>
      <c r="JHD2377" s="14"/>
      <c r="JHE2377" s="14"/>
      <c r="JHF2377" s="14"/>
      <c r="JHG2377" s="14"/>
      <c r="JHH2377" s="14"/>
      <c r="JHI2377" s="14"/>
      <c r="JHJ2377" s="14"/>
      <c r="JHK2377" s="14"/>
      <c r="JHL2377" s="14"/>
      <c r="JHM2377" s="14"/>
      <c r="JHN2377" s="14"/>
      <c r="JHO2377" s="14"/>
      <c r="JHP2377" s="14"/>
      <c r="JHQ2377" s="14"/>
      <c r="JHR2377" s="14"/>
      <c r="JHS2377" s="14"/>
      <c r="JHT2377" s="14"/>
      <c r="JHU2377" s="14"/>
      <c r="JHV2377" s="14"/>
      <c r="JHW2377" s="14"/>
      <c r="JHX2377" s="14"/>
      <c r="JHY2377" s="14"/>
      <c r="JHZ2377" s="14"/>
      <c r="JIA2377" s="14"/>
      <c r="JIB2377" s="14"/>
      <c r="JIC2377" s="14"/>
      <c r="JID2377" s="14"/>
      <c r="JIE2377" s="14"/>
      <c r="JIF2377" s="14"/>
      <c r="JIG2377" s="14"/>
      <c r="JIH2377" s="14"/>
      <c r="JII2377" s="14"/>
      <c r="JIJ2377" s="14"/>
      <c r="JIK2377" s="14"/>
      <c r="JIL2377" s="14"/>
      <c r="JIM2377" s="14"/>
      <c r="JIN2377" s="14"/>
      <c r="JIO2377" s="14"/>
      <c r="JIP2377" s="14"/>
      <c r="JIQ2377" s="14"/>
      <c r="JIR2377" s="14"/>
      <c r="JIS2377" s="14"/>
      <c r="JIT2377" s="14"/>
      <c r="JIU2377" s="14"/>
      <c r="JIV2377" s="14"/>
      <c r="JIW2377" s="14"/>
      <c r="JIX2377" s="14"/>
      <c r="JIY2377" s="14"/>
      <c r="JIZ2377" s="14"/>
      <c r="JJA2377" s="14"/>
      <c r="JJB2377" s="14"/>
      <c r="JJC2377" s="14"/>
      <c r="JJD2377" s="14"/>
      <c r="JJE2377" s="14"/>
      <c r="JJF2377" s="14"/>
      <c r="JJG2377" s="14"/>
      <c r="JJH2377" s="14"/>
      <c r="JJI2377" s="14"/>
      <c r="JJJ2377" s="14"/>
      <c r="JJK2377" s="14"/>
      <c r="JJL2377" s="14"/>
      <c r="JJM2377" s="14"/>
      <c r="JJN2377" s="14"/>
      <c r="JJO2377" s="14"/>
      <c r="JJP2377" s="14"/>
      <c r="JJQ2377" s="14"/>
      <c r="JJR2377" s="14"/>
      <c r="JJS2377" s="14"/>
      <c r="JJT2377" s="14"/>
      <c r="JJU2377" s="14"/>
      <c r="JJV2377" s="14"/>
      <c r="JJW2377" s="14"/>
      <c r="JJX2377" s="14"/>
      <c r="JJY2377" s="14"/>
      <c r="JJZ2377" s="14"/>
      <c r="JKA2377" s="14"/>
      <c r="JKB2377" s="14"/>
      <c r="JKC2377" s="14"/>
      <c r="JKD2377" s="14"/>
      <c r="JKE2377" s="14"/>
      <c r="JKF2377" s="14"/>
      <c r="JKG2377" s="14"/>
      <c r="JKH2377" s="14"/>
      <c r="JKI2377" s="14"/>
      <c r="JKJ2377" s="14"/>
      <c r="JKK2377" s="14"/>
      <c r="JKL2377" s="14"/>
      <c r="JKM2377" s="14"/>
      <c r="JKN2377" s="14"/>
      <c r="JKO2377" s="14"/>
      <c r="JKP2377" s="14"/>
      <c r="JKQ2377" s="14"/>
      <c r="JKR2377" s="14"/>
      <c r="JKS2377" s="14"/>
      <c r="JKT2377" s="14"/>
      <c r="JKU2377" s="14"/>
      <c r="JKV2377" s="14"/>
      <c r="JKW2377" s="14"/>
      <c r="JKX2377" s="14"/>
      <c r="JKY2377" s="14"/>
      <c r="JKZ2377" s="14"/>
      <c r="JLA2377" s="14"/>
      <c r="JLB2377" s="14"/>
      <c r="JLC2377" s="14"/>
      <c r="JLD2377" s="14"/>
      <c r="JLE2377" s="14"/>
      <c r="JLF2377" s="14"/>
      <c r="JLG2377" s="14"/>
      <c r="JLH2377" s="14"/>
      <c r="JLI2377" s="14"/>
      <c r="JLJ2377" s="14"/>
      <c r="JLK2377" s="14"/>
      <c r="JLL2377" s="14"/>
      <c r="JLM2377" s="14"/>
      <c r="JLN2377" s="14"/>
      <c r="JLO2377" s="14"/>
      <c r="JLP2377" s="14"/>
      <c r="JLQ2377" s="14"/>
      <c r="JLR2377" s="14"/>
      <c r="JLS2377" s="14"/>
      <c r="JLT2377" s="14"/>
      <c r="JLU2377" s="14"/>
      <c r="JLV2377" s="14"/>
      <c r="JLW2377" s="14"/>
      <c r="JLX2377" s="14"/>
      <c r="JLY2377" s="14"/>
      <c r="JLZ2377" s="14"/>
      <c r="JMA2377" s="14"/>
      <c r="JMB2377" s="14"/>
      <c r="JMC2377" s="14"/>
      <c r="JMD2377" s="14"/>
      <c r="JME2377" s="14"/>
      <c r="JMF2377" s="14"/>
      <c r="JMG2377" s="14"/>
      <c r="JMH2377" s="14"/>
      <c r="JMI2377" s="14"/>
      <c r="JMJ2377" s="14"/>
      <c r="JMK2377" s="14"/>
      <c r="JML2377" s="14"/>
      <c r="JMM2377" s="14"/>
      <c r="JMN2377" s="14"/>
      <c r="JMO2377" s="14"/>
      <c r="JMP2377" s="14"/>
      <c r="JMQ2377" s="14"/>
      <c r="JMR2377" s="14"/>
      <c r="JMS2377" s="14"/>
      <c r="JMT2377" s="14"/>
      <c r="JMU2377" s="14"/>
      <c r="JMV2377" s="14"/>
      <c r="JMW2377" s="14"/>
      <c r="JMX2377" s="14"/>
      <c r="JMY2377" s="14"/>
      <c r="JMZ2377" s="14"/>
      <c r="JNA2377" s="14"/>
      <c r="JNB2377" s="14"/>
      <c r="JNC2377" s="14"/>
      <c r="JND2377" s="14"/>
      <c r="JNE2377" s="14"/>
      <c r="JNF2377" s="14"/>
      <c r="JNG2377" s="14"/>
      <c r="JNH2377" s="14"/>
      <c r="JNI2377" s="14"/>
      <c r="JNJ2377" s="14"/>
      <c r="JNK2377" s="14"/>
      <c r="JNL2377" s="14"/>
      <c r="JNM2377" s="14"/>
      <c r="JNN2377" s="14"/>
      <c r="JNO2377" s="14"/>
      <c r="JNP2377" s="14"/>
      <c r="JNQ2377" s="14"/>
      <c r="JNR2377" s="14"/>
      <c r="JNS2377" s="14"/>
      <c r="JNT2377" s="14"/>
      <c r="JNU2377" s="14"/>
      <c r="JNV2377" s="14"/>
      <c r="JNW2377" s="14"/>
      <c r="JNX2377" s="14"/>
      <c r="JNY2377" s="14"/>
      <c r="JNZ2377" s="14"/>
      <c r="JOA2377" s="14"/>
      <c r="JOB2377" s="14"/>
      <c r="JOC2377" s="14"/>
      <c r="JOD2377" s="14"/>
      <c r="JOE2377" s="14"/>
      <c r="JOF2377" s="14"/>
      <c r="JOG2377" s="14"/>
      <c r="JOH2377" s="14"/>
      <c r="JOI2377" s="14"/>
      <c r="JOJ2377" s="14"/>
      <c r="JOK2377" s="14"/>
      <c r="JOL2377" s="14"/>
      <c r="JOM2377" s="14"/>
      <c r="JON2377" s="14"/>
      <c r="JOO2377" s="14"/>
      <c r="JOP2377" s="14"/>
      <c r="JOQ2377" s="14"/>
      <c r="JOR2377" s="14"/>
      <c r="JOS2377" s="14"/>
      <c r="JOT2377" s="14"/>
      <c r="JOU2377" s="14"/>
      <c r="JOV2377" s="14"/>
      <c r="JOW2377" s="14"/>
      <c r="JOX2377" s="14"/>
      <c r="JOY2377" s="14"/>
      <c r="JOZ2377" s="14"/>
      <c r="JPA2377" s="14"/>
      <c r="JPB2377" s="14"/>
      <c r="JPC2377" s="14"/>
      <c r="JPD2377" s="14"/>
      <c r="JPE2377" s="14"/>
      <c r="JPF2377" s="14"/>
      <c r="JPG2377" s="14"/>
      <c r="JPH2377" s="14"/>
      <c r="JPI2377" s="14"/>
      <c r="JPJ2377" s="14"/>
      <c r="JPK2377" s="14"/>
      <c r="JPL2377" s="14"/>
      <c r="JPM2377" s="14"/>
      <c r="JPN2377" s="14"/>
      <c r="JPO2377" s="14"/>
      <c r="JPP2377" s="14"/>
      <c r="JPQ2377" s="14"/>
      <c r="JPR2377" s="14"/>
      <c r="JPS2377" s="14"/>
      <c r="JPT2377" s="14"/>
      <c r="JPU2377" s="14"/>
      <c r="JPV2377" s="14"/>
      <c r="JPW2377" s="14"/>
      <c r="JPX2377" s="14"/>
      <c r="JPY2377" s="14"/>
      <c r="JPZ2377" s="14"/>
      <c r="JQA2377" s="14"/>
      <c r="JQB2377" s="14"/>
      <c r="JQC2377" s="14"/>
      <c r="JQD2377" s="14"/>
      <c r="JQE2377" s="14"/>
      <c r="JQF2377" s="14"/>
      <c r="JQG2377" s="14"/>
      <c r="JQH2377" s="14"/>
      <c r="JQI2377" s="14"/>
      <c r="JQJ2377" s="14"/>
      <c r="JQK2377" s="14"/>
      <c r="JQL2377" s="14"/>
      <c r="JQM2377" s="14"/>
      <c r="JQN2377" s="14"/>
      <c r="JQO2377" s="14"/>
      <c r="JQP2377" s="14"/>
      <c r="JQQ2377" s="14"/>
      <c r="JQR2377" s="14"/>
      <c r="JQS2377" s="14"/>
      <c r="JQT2377" s="14"/>
      <c r="JQU2377" s="14"/>
      <c r="JQV2377" s="14"/>
      <c r="JQW2377" s="14"/>
      <c r="JQX2377" s="14"/>
      <c r="JQY2377" s="14"/>
      <c r="JQZ2377" s="14"/>
      <c r="JRA2377" s="14"/>
      <c r="JRB2377" s="14"/>
      <c r="JRC2377" s="14"/>
      <c r="JRD2377" s="14"/>
      <c r="JRE2377" s="14"/>
      <c r="JRF2377" s="14"/>
      <c r="JRG2377" s="14"/>
      <c r="JRH2377" s="14"/>
      <c r="JRI2377" s="14"/>
      <c r="JRJ2377" s="14"/>
      <c r="JRK2377" s="14"/>
      <c r="JRL2377" s="14"/>
      <c r="JRM2377" s="14"/>
      <c r="JRN2377" s="14"/>
      <c r="JRO2377" s="14"/>
      <c r="JRP2377" s="14"/>
      <c r="JRQ2377" s="14"/>
      <c r="JRR2377" s="14"/>
      <c r="JRS2377" s="14"/>
      <c r="JRT2377" s="14"/>
      <c r="JRU2377" s="14"/>
      <c r="JRV2377" s="14"/>
      <c r="JRW2377" s="14"/>
      <c r="JRX2377" s="14"/>
      <c r="JRY2377" s="14"/>
      <c r="JRZ2377" s="14"/>
      <c r="JSA2377" s="14"/>
      <c r="JSB2377" s="14"/>
      <c r="JSC2377" s="14"/>
      <c r="JSD2377" s="14"/>
      <c r="JSE2377" s="14"/>
      <c r="JSF2377" s="14"/>
      <c r="JSG2377" s="14"/>
      <c r="JSH2377" s="14"/>
      <c r="JSI2377" s="14"/>
      <c r="JSJ2377" s="14"/>
      <c r="JSK2377" s="14"/>
      <c r="JSL2377" s="14"/>
      <c r="JSM2377" s="14"/>
      <c r="JSN2377" s="14"/>
      <c r="JSO2377" s="14"/>
      <c r="JSP2377" s="14"/>
      <c r="JSQ2377" s="14"/>
      <c r="JSR2377" s="14"/>
      <c r="JSS2377" s="14"/>
      <c r="JST2377" s="14"/>
      <c r="JSU2377" s="14"/>
      <c r="JSV2377" s="14"/>
      <c r="JSW2377" s="14"/>
      <c r="JSX2377" s="14"/>
      <c r="JSY2377" s="14"/>
      <c r="JSZ2377" s="14"/>
      <c r="JTA2377" s="14"/>
      <c r="JTB2377" s="14"/>
      <c r="JTC2377" s="14"/>
      <c r="JTD2377" s="14"/>
      <c r="JTE2377" s="14"/>
      <c r="JTF2377" s="14"/>
      <c r="JTG2377" s="14"/>
      <c r="JTH2377" s="14"/>
      <c r="JTI2377" s="14"/>
      <c r="JTJ2377" s="14"/>
      <c r="JTK2377" s="14"/>
      <c r="JTL2377" s="14"/>
      <c r="JTM2377" s="14"/>
      <c r="JTN2377" s="14"/>
      <c r="JTO2377" s="14"/>
      <c r="JTP2377" s="14"/>
      <c r="JTQ2377" s="14"/>
      <c r="JTR2377" s="14"/>
      <c r="JTS2377" s="14"/>
      <c r="JTT2377" s="14"/>
      <c r="JTU2377" s="14"/>
      <c r="JTV2377" s="14"/>
      <c r="JTW2377" s="14"/>
      <c r="JTX2377" s="14"/>
      <c r="JTY2377" s="14"/>
      <c r="JTZ2377" s="14"/>
      <c r="JUA2377" s="14"/>
      <c r="JUB2377" s="14"/>
      <c r="JUC2377" s="14"/>
      <c r="JUD2377" s="14"/>
      <c r="JUE2377" s="14"/>
      <c r="JUF2377" s="14"/>
      <c r="JUG2377" s="14"/>
      <c r="JUH2377" s="14"/>
      <c r="JUI2377" s="14"/>
      <c r="JUJ2377" s="14"/>
      <c r="JUK2377" s="14"/>
      <c r="JUL2377" s="14"/>
      <c r="JUM2377" s="14"/>
      <c r="JUN2377" s="14"/>
      <c r="JUO2377" s="14"/>
      <c r="JUP2377" s="14"/>
      <c r="JUQ2377" s="14"/>
      <c r="JUR2377" s="14"/>
      <c r="JUS2377" s="14"/>
      <c r="JUT2377" s="14"/>
      <c r="JUU2377" s="14"/>
      <c r="JUV2377" s="14"/>
      <c r="JUW2377" s="14"/>
      <c r="JUX2377" s="14"/>
      <c r="JUY2377" s="14"/>
      <c r="JUZ2377" s="14"/>
      <c r="JVA2377" s="14"/>
      <c r="JVB2377" s="14"/>
      <c r="JVC2377" s="14"/>
      <c r="JVD2377" s="14"/>
      <c r="JVE2377" s="14"/>
      <c r="JVF2377" s="14"/>
      <c r="JVG2377" s="14"/>
      <c r="JVH2377" s="14"/>
      <c r="JVI2377" s="14"/>
      <c r="JVJ2377" s="14"/>
      <c r="JVK2377" s="14"/>
      <c r="JVL2377" s="14"/>
      <c r="JVM2377" s="14"/>
      <c r="JVN2377" s="14"/>
      <c r="JVO2377" s="14"/>
      <c r="JVP2377" s="14"/>
      <c r="JVQ2377" s="14"/>
      <c r="JVR2377" s="14"/>
      <c r="JVS2377" s="14"/>
      <c r="JVT2377" s="14"/>
      <c r="JVU2377" s="14"/>
      <c r="JVV2377" s="14"/>
      <c r="JVW2377" s="14"/>
      <c r="JVX2377" s="14"/>
      <c r="JVY2377" s="14"/>
      <c r="JVZ2377" s="14"/>
      <c r="JWA2377" s="14"/>
      <c r="JWB2377" s="14"/>
      <c r="JWC2377" s="14"/>
      <c r="JWD2377" s="14"/>
      <c r="JWE2377" s="14"/>
      <c r="JWF2377" s="14"/>
      <c r="JWG2377" s="14"/>
      <c r="JWH2377" s="14"/>
      <c r="JWI2377" s="14"/>
      <c r="JWJ2377" s="14"/>
      <c r="JWK2377" s="14"/>
      <c r="JWL2377" s="14"/>
      <c r="JWM2377" s="14"/>
      <c r="JWN2377" s="14"/>
      <c r="JWO2377" s="14"/>
      <c r="JWP2377" s="14"/>
      <c r="JWQ2377" s="14"/>
      <c r="JWR2377" s="14"/>
      <c r="JWS2377" s="14"/>
      <c r="JWT2377" s="14"/>
      <c r="JWU2377" s="14"/>
      <c r="JWV2377" s="14"/>
      <c r="JWW2377" s="14"/>
      <c r="JWX2377" s="14"/>
      <c r="JWY2377" s="14"/>
      <c r="JWZ2377" s="14"/>
      <c r="JXA2377" s="14"/>
      <c r="JXB2377" s="14"/>
      <c r="JXC2377" s="14"/>
      <c r="JXD2377" s="14"/>
      <c r="JXE2377" s="14"/>
      <c r="JXF2377" s="14"/>
      <c r="JXG2377" s="14"/>
      <c r="JXH2377" s="14"/>
      <c r="JXI2377" s="14"/>
      <c r="JXJ2377" s="14"/>
      <c r="JXK2377" s="14"/>
      <c r="JXL2377" s="14"/>
      <c r="JXM2377" s="14"/>
      <c r="JXN2377" s="14"/>
      <c r="JXO2377" s="14"/>
      <c r="JXP2377" s="14"/>
      <c r="JXQ2377" s="14"/>
      <c r="JXR2377" s="14"/>
      <c r="JXS2377" s="14"/>
      <c r="JXT2377" s="14"/>
      <c r="JXU2377" s="14"/>
      <c r="JXV2377" s="14"/>
      <c r="JXW2377" s="14"/>
      <c r="JXX2377" s="14"/>
      <c r="JXY2377" s="14"/>
      <c r="JXZ2377" s="14"/>
      <c r="JYA2377" s="14"/>
      <c r="JYB2377" s="14"/>
      <c r="JYC2377" s="14"/>
      <c r="JYD2377" s="14"/>
      <c r="JYE2377" s="14"/>
      <c r="JYF2377" s="14"/>
      <c r="JYG2377" s="14"/>
      <c r="JYH2377" s="14"/>
      <c r="JYI2377" s="14"/>
      <c r="JYJ2377" s="14"/>
      <c r="JYK2377" s="14"/>
      <c r="JYL2377" s="14"/>
      <c r="JYM2377" s="14"/>
      <c r="JYN2377" s="14"/>
      <c r="JYO2377" s="14"/>
      <c r="JYP2377" s="14"/>
      <c r="JYQ2377" s="14"/>
      <c r="JYR2377" s="14"/>
      <c r="JYS2377" s="14"/>
      <c r="JYT2377" s="14"/>
      <c r="JYU2377" s="14"/>
      <c r="JYV2377" s="14"/>
      <c r="JYW2377" s="14"/>
      <c r="JYX2377" s="14"/>
      <c r="JYY2377" s="14"/>
      <c r="JYZ2377" s="14"/>
      <c r="JZA2377" s="14"/>
      <c r="JZB2377" s="14"/>
      <c r="JZC2377" s="14"/>
      <c r="JZD2377" s="14"/>
      <c r="JZE2377" s="14"/>
      <c r="JZF2377" s="14"/>
      <c r="JZG2377" s="14"/>
      <c r="JZH2377" s="14"/>
      <c r="JZI2377" s="14"/>
      <c r="JZJ2377" s="14"/>
      <c r="JZK2377" s="14"/>
      <c r="JZL2377" s="14"/>
      <c r="JZM2377" s="14"/>
      <c r="JZN2377" s="14"/>
      <c r="JZO2377" s="14"/>
      <c r="JZP2377" s="14"/>
      <c r="JZQ2377" s="14"/>
      <c r="JZR2377" s="14"/>
      <c r="JZS2377" s="14"/>
      <c r="JZT2377" s="14"/>
      <c r="JZU2377" s="14"/>
      <c r="JZV2377" s="14"/>
      <c r="JZW2377" s="14"/>
      <c r="JZX2377" s="14"/>
      <c r="JZY2377" s="14"/>
      <c r="JZZ2377" s="14"/>
      <c r="KAA2377" s="14"/>
      <c r="KAB2377" s="14"/>
      <c r="KAC2377" s="14"/>
      <c r="KAD2377" s="14"/>
      <c r="KAE2377" s="14"/>
      <c r="KAF2377" s="14"/>
      <c r="KAG2377" s="14"/>
      <c r="KAH2377" s="14"/>
      <c r="KAI2377" s="14"/>
      <c r="KAJ2377" s="14"/>
      <c r="KAK2377" s="14"/>
      <c r="KAL2377" s="14"/>
      <c r="KAM2377" s="14"/>
      <c r="KAN2377" s="14"/>
      <c r="KAO2377" s="14"/>
      <c r="KAP2377" s="14"/>
      <c r="KAQ2377" s="14"/>
      <c r="KAR2377" s="14"/>
      <c r="KAS2377" s="14"/>
      <c r="KAT2377" s="14"/>
      <c r="KAU2377" s="14"/>
      <c r="KAV2377" s="14"/>
      <c r="KAW2377" s="14"/>
      <c r="KAX2377" s="14"/>
      <c r="KAY2377" s="14"/>
      <c r="KAZ2377" s="14"/>
      <c r="KBA2377" s="14"/>
      <c r="KBB2377" s="14"/>
      <c r="KBC2377" s="14"/>
      <c r="KBD2377" s="14"/>
      <c r="KBE2377" s="14"/>
      <c r="KBF2377" s="14"/>
      <c r="KBG2377" s="14"/>
      <c r="KBH2377" s="14"/>
      <c r="KBI2377" s="14"/>
      <c r="KBJ2377" s="14"/>
      <c r="KBK2377" s="14"/>
      <c r="KBL2377" s="14"/>
      <c r="KBM2377" s="14"/>
      <c r="KBN2377" s="14"/>
      <c r="KBO2377" s="14"/>
      <c r="KBP2377" s="14"/>
      <c r="KBQ2377" s="14"/>
      <c r="KBR2377" s="14"/>
      <c r="KBS2377" s="14"/>
      <c r="KBT2377" s="14"/>
      <c r="KBU2377" s="14"/>
      <c r="KBV2377" s="14"/>
      <c r="KBW2377" s="14"/>
      <c r="KBX2377" s="14"/>
      <c r="KBY2377" s="14"/>
      <c r="KBZ2377" s="14"/>
      <c r="KCA2377" s="14"/>
      <c r="KCB2377" s="14"/>
      <c r="KCC2377" s="14"/>
      <c r="KCD2377" s="14"/>
      <c r="KCE2377" s="14"/>
      <c r="KCF2377" s="14"/>
      <c r="KCG2377" s="14"/>
      <c r="KCH2377" s="14"/>
      <c r="KCI2377" s="14"/>
      <c r="KCJ2377" s="14"/>
      <c r="KCK2377" s="14"/>
      <c r="KCL2377" s="14"/>
      <c r="KCM2377" s="14"/>
      <c r="KCN2377" s="14"/>
      <c r="KCO2377" s="14"/>
      <c r="KCP2377" s="14"/>
      <c r="KCQ2377" s="14"/>
      <c r="KCR2377" s="14"/>
      <c r="KCS2377" s="14"/>
      <c r="KCT2377" s="14"/>
      <c r="KCU2377" s="14"/>
      <c r="KCV2377" s="14"/>
      <c r="KCW2377" s="14"/>
      <c r="KCX2377" s="14"/>
      <c r="KCY2377" s="14"/>
      <c r="KCZ2377" s="14"/>
      <c r="KDA2377" s="14"/>
      <c r="KDB2377" s="14"/>
      <c r="KDC2377" s="14"/>
      <c r="KDD2377" s="14"/>
      <c r="KDE2377" s="14"/>
      <c r="KDF2377" s="14"/>
      <c r="KDG2377" s="14"/>
      <c r="KDH2377" s="14"/>
      <c r="KDI2377" s="14"/>
      <c r="KDJ2377" s="14"/>
      <c r="KDK2377" s="14"/>
      <c r="KDL2377" s="14"/>
      <c r="KDM2377" s="14"/>
      <c r="KDN2377" s="14"/>
      <c r="KDO2377" s="14"/>
      <c r="KDP2377" s="14"/>
      <c r="KDQ2377" s="14"/>
      <c r="KDR2377" s="14"/>
      <c r="KDS2377" s="14"/>
      <c r="KDT2377" s="14"/>
      <c r="KDU2377" s="14"/>
      <c r="KDV2377" s="14"/>
      <c r="KDW2377" s="14"/>
      <c r="KDX2377" s="14"/>
      <c r="KDY2377" s="14"/>
      <c r="KDZ2377" s="14"/>
      <c r="KEA2377" s="14"/>
      <c r="KEB2377" s="14"/>
      <c r="KEC2377" s="14"/>
      <c r="KED2377" s="14"/>
      <c r="KEE2377" s="14"/>
      <c r="KEF2377" s="14"/>
      <c r="KEG2377" s="14"/>
      <c r="KEH2377" s="14"/>
      <c r="KEI2377" s="14"/>
      <c r="KEJ2377" s="14"/>
      <c r="KEK2377" s="14"/>
      <c r="KEL2377" s="14"/>
      <c r="KEM2377" s="14"/>
      <c r="KEN2377" s="14"/>
      <c r="KEO2377" s="14"/>
      <c r="KEP2377" s="14"/>
      <c r="KEQ2377" s="14"/>
      <c r="KER2377" s="14"/>
      <c r="KES2377" s="14"/>
      <c r="KET2377" s="14"/>
      <c r="KEU2377" s="14"/>
      <c r="KEV2377" s="14"/>
      <c r="KEW2377" s="14"/>
      <c r="KEX2377" s="14"/>
      <c r="KEY2377" s="14"/>
      <c r="KEZ2377" s="14"/>
      <c r="KFA2377" s="14"/>
      <c r="KFB2377" s="14"/>
      <c r="KFC2377" s="14"/>
      <c r="KFD2377" s="14"/>
      <c r="KFE2377" s="14"/>
      <c r="KFF2377" s="14"/>
      <c r="KFG2377" s="14"/>
      <c r="KFH2377" s="14"/>
      <c r="KFI2377" s="14"/>
      <c r="KFJ2377" s="14"/>
      <c r="KFK2377" s="14"/>
      <c r="KFL2377" s="14"/>
      <c r="KFM2377" s="14"/>
      <c r="KFN2377" s="14"/>
      <c r="KFO2377" s="14"/>
      <c r="KFP2377" s="14"/>
      <c r="KFQ2377" s="14"/>
      <c r="KFR2377" s="14"/>
      <c r="KFS2377" s="14"/>
      <c r="KFT2377" s="14"/>
      <c r="KFU2377" s="14"/>
      <c r="KFV2377" s="14"/>
      <c r="KFW2377" s="14"/>
      <c r="KFX2377" s="14"/>
      <c r="KFY2377" s="14"/>
      <c r="KFZ2377" s="14"/>
      <c r="KGA2377" s="14"/>
      <c r="KGB2377" s="14"/>
      <c r="KGC2377" s="14"/>
      <c r="KGD2377" s="14"/>
      <c r="KGE2377" s="14"/>
      <c r="KGF2377" s="14"/>
      <c r="KGG2377" s="14"/>
      <c r="KGH2377" s="14"/>
      <c r="KGI2377" s="14"/>
      <c r="KGJ2377" s="14"/>
      <c r="KGK2377" s="14"/>
      <c r="KGL2377" s="14"/>
      <c r="KGM2377" s="14"/>
      <c r="KGN2377" s="14"/>
      <c r="KGO2377" s="14"/>
      <c r="KGP2377" s="14"/>
      <c r="KGQ2377" s="14"/>
      <c r="KGR2377" s="14"/>
      <c r="KGS2377" s="14"/>
      <c r="KGT2377" s="14"/>
      <c r="KGU2377" s="14"/>
      <c r="KGV2377" s="14"/>
      <c r="KGW2377" s="14"/>
      <c r="KGX2377" s="14"/>
      <c r="KGY2377" s="14"/>
      <c r="KGZ2377" s="14"/>
      <c r="KHA2377" s="14"/>
      <c r="KHB2377" s="14"/>
      <c r="KHC2377" s="14"/>
      <c r="KHD2377" s="14"/>
      <c r="KHE2377" s="14"/>
      <c r="KHF2377" s="14"/>
      <c r="KHG2377" s="14"/>
      <c r="KHH2377" s="14"/>
      <c r="KHI2377" s="14"/>
      <c r="KHJ2377" s="14"/>
      <c r="KHK2377" s="14"/>
      <c r="KHL2377" s="14"/>
      <c r="KHM2377" s="14"/>
      <c r="KHN2377" s="14"/>
      <c r="KHO2377" s="14"/>
      <c r="KHP2377" s="14"/>
      <c r="KHQ2377" s="14"/>
      <c r="KHR2377" s="14"/>
      <c r="KHS2377" s="14"/>
      <c r="KHT2377" s="14"/>
      <c r="KHU2377" s="14"/>
      <c r="KHV2377" s="14"/>
      <c r="KHW2377" s="14"/>
      <c r="KHX2377" s="14"/>
      <c r="KHY2377" s="14"/>
      <c r="KHZ2377" s="14"/>
      <c r="KIA2377" s="14"/>
      <c r="KIB2377" s="14"/>
      <c r="KIC2377" s="14"/>
      <c r="KID2377" s="14"/>
      <c r="KIE2377" s="14"/>
      <c r="KIF2377" s="14"/>
      <c r="KIG2377" s="14"/>
      <c r="KIH2377" s="14"/>
      <c r="KII2377" s="14"/>
      <c r="KIJ2377" s="14"/>
      <c r="KIK2377" s="14"/>
      <c r="KIL2377" s="14"/>
      <c r="KIM2377" s="14"/>
      <c r="KIN2377" s="14"/>
      <c r="KIO2377" s="14"/>
      <c r="KIP2377" s="14"/>
      <c r="KIQ2377" s="14"/>
      <c r="KIR2377" s="14"/>
      <c r="KIS2377" s="14"/>
      <c r="KIT2377" s="14"/>
      <c r="KIU2377" s="14"/>
      <c r="KIV2377" s="14"/>
      <c r="KIW2377" s="14"/>
      <c r="KIX2377" s="14"/>
      <c r="KIY2377" s="14"/>
      <c r="KIZ2377" s="14"/>
      <c r="KJA2377" s="14"/>
      <c r="KJB2377" s="14"/>
      <c r="KJC2377" s="14"/>
      <c r="KJD2377" s="14"/>
      <c r="KJE2377" s="14"/>
      <c r="KJF2377" s="14"/>
      <c r="KJG2377" s="14"/>
      <c r="KJH2377" s="14"/>
      <c r="KJI2377" s="14"/>
      <c r="KJJ2377" s="14"/>
      <c r="KJK2377" s="14"/>
      <c r="KJL2377" s="14"/>
      <c r="KJM2377" s="14"/>
      <c r="KJN2377" s="14"/>
      <c r="KJO2377" s="14"/>
      <c r="KJP2377" s="14"/>
      <c r="KJQ2377" s="14"/>
      <c r="KJR2377" s="14"/>
      <c r="KJS2377" s="14"/>
      <c r="KJT2377" s="14"/>
      <c r="KJU2377" s="14"/>
      <c r="KJV2377" s="14"/>
      <c r="KJW2377" s="14"/>
      <c r="KJX2377" s="14"/>
      <c r="KJY2377" s="14"/>
      <c r="KJZ2377" s="14"/>
      <c r="KKA2377" s="14"/>
      <c r="KKB2377" s="14"/>
      <c r="KKC2377" s="14"/>
      <c r="KKD2377" s="14"/>
      <c r="KKE2377" s="14"/>
      <c r="KKF2377" s="14"/>
      <c r="KKG2377" s="14"/>
      <c r="KKH2377" s="14"/>
      <c r="KKI2377" s="14"/>
      <c r="KKJ2377" s="14"/>
      <c r="KKK2377" s="14"/>
      <c r="KKL2377" s="14"/>
      <c r="KKM2377" s="14"/>
      <c r="KKN2377" s="14"/>
      <c r="KKO2377" s="14"/>
      <c r="KKP2377" s="14"/>
      <c r="KKQ2377" s="14"/>
      <c r="KKR2377" s="14"/>
      <c r="KKS2377" s="14"/>
      <c r="KKT2377" s="14"/>
      <c r="KKU2377" s="14"/>
      <c r="KKV2377" s="14"/>
      <c r="KKW2377" s="14"/>
      <c r="KKX2377" s="14"/>
      <c r="KKY2377" s="14"/>
      <c r="KKZ2377" s="14"/>
      <c r="KLA2377" s="14"/>
      <c r="KLB2377" s="14"/>
      <c r="KLC2377" s="14"/>
      <c r="KLD2377" s="14"/>
      <c r="KLE2377" s="14"/>
      <c r="KLF2377" s="14"/>
      <c r="KLG2377" s="14"/>
      <c r="KLH2377" s="14"/>
      <c r="KLI2377" s="14"/>
      <c r="KLJ2377" s="14"/>
      <c r="KLK2377" s="14"/>
      <c r="KLL2377" s="14"/>
      <c r="KLM2377" s="14"/>
      <c r="KLN2377" s="14"/>
      <c r="KLO2377" s="14"/>
      <c r="KLP2377" s="14"/>
      <c r="KLQ2377" s="14"/>
      <c r="KLR2377" s="14"/>
      <c r="KLS2377" s="14"/>
      <c r="KLT2377" s="14"/>
      <c r="KLU2377" s="14"/>
      <c r="KLV2377" s="14"/>
      <c r="KLW2377" s="14"/>
      <c r="KLX2377" s="14"/>
      <c r="KLY2377" s="14"/>
      <c r="KLZ2377" s="14"/>
      <c r="KMA2377" s="14"/>
      <c r="KMB2377" s="14"/>
      <c r="KMC2377" s="14"/>
      <c r="KMD2377" s="14"/>
      <c r="KME2377" s="14"/>
      <c r="KMF2377" s="14"/>
      <c r="KMG2377" s="14"/>
      <c r="KMH2377" s="14"/>
      <c r="KMI2377" s="14"/>
      <c r="KMJ2377" s="14"/>
      <c r="KMK2377" s="14"/>
      <c r="KML2377" s="14"/>
      <c r="KMM2377" s="14"/>
      <c r="KMN2377" s="14"/>
      <c r="KMO2377" s="14"/>
      <c r="KMP2377" s="14"/>
      <c r="KMQ2377" s="14"/>
      <c r="KMR2377" s="14"/>
      <c r="KMS2377" s="14"/>
      <c r="KMT2377" s="14"/>
      <c r="KMU2377" s="14"/>
      <c r="KMV2377" s="14"/>
      <c r="KMW2377" s="14"/>
      <c r="KMX2377" s="14"/>
      <c r="KMY2377" s="14"/>
      <c r="KMZ2377" s="14"/>
      <c r="KNA2377" s="14"/>
      <c r="KNB2377" s="14"/>
      <c r="KNC2377" s="14"/>
      <c r="KND2377" s="14"/>
      <c r="KNE2377" s="14"/>
      <c r="KNF2377" s="14"/>
      <c r="KNG2377" s="14"/>
      <c r="KNH2377" s="14"/>
      <c r="KNI2377" s="14"/>
      <c r="KNJ2377" s="14"/>
      <c r="KNK2377" s="14"/>
      <c r="KNL2377" s="14"/>
      <c r="KNM2377" s="14"/>
      <c r="KNN2377" s="14"/>
      <c r="KNO2377" s="14"/>
      <c r="KNP2377" s="14"/>
      <c r="KNQ2377" s="14"/>
      <c r="KNR2377" s="14"/>
      <c r="KNS2377" s="14"/>
      <c r="KNT2377" s="14"/>
      <c r="KNU2377" s="14"/>
      <c r="KNV2377" s="14"/>
      <c r="KNW2377" s="14"/>
      <c r="KNX2377" s="14"/>
      <c r="KNY2377" s="14"/>
      <c r="KNZ2377" s="14"/>
      <c r="KOA2377" s="14"/>
      <c r="KOB2377" s="14"/>
      <c r="KOC2377" s="14"/>
      <c r="KOD2377" s="14"/>
      <c r="KOE2377" s="14"/>
      <c r="KOF2377" s="14"/>
      <c r="KOG2377" s="14"/>
      <c r="KOH2377" s="14"/>
      <c r="KOI2377" s="14"/>
      <c r="KOJ2377" s="14"/>
      <c r="KOK2377" s="14"/>
      <c r="KOL2377" s="14"/>
      <c r="KOM2377" s="14"/>
      <c r="KON2377" s="14"/>
      <c r="KOO2377" s="14"/>
      <c r="KOP2377" s="14"/>
      <c r="KOQ2377" s="14"/>
      <c r="KOR2377" s="14"/>
      <c r="KOS2377" s="14"/>
      <c r="KOT2377" s="14"/>
      <c r="KOU2377" s="14"/>
      <c r="KOV2377" s="14"/>
      <c r="KOW2377" s="14"/>
      <c r="KOX2377" s="14"/>
      <c r="KOY2377" s="14"/>
      <c r="KOZ2377" s="14"/>
      <c r="KPA2377" s="14"/>
      <c r="KPB2377" s="14"/>
      <c r="KPC2377" s="14"/>
      <c r="KPD2377" s="14"/>
      <c r="KPE2377" s="14"/>
      <c r="KPF2377" s="14"/>
      <c r="KPG2377" s="14"/>
      <c r="KPH2377" s="14"/>
      <c r="KPI2377" s="14"/>
      <c r="KPJ2377" s="14"/>
      <c r="KPK2377" s="14"/>
      <c r="KPL2377" s="14"/>
      <c r="KPM2377" s="14"/>
      <c r="KPN2377" s="14"/>
      <c r="KPO2377" s="14"/>
      <c r="KPP2377" s="14"/>
      <c r="KPQ2377" s="14"/>
      <c r="KPR2377" s="14"/>
      <c r="KPS2377" s="14"/>
      <c r="KPT2377" s="14"/>
      <c r="KPU2377" s="14"/>
      <c r="KPV2377" s="14"/>
      <c r="KPW2377" s="14"/>
      <c r="KPX2377" s="14"/>
      <c r="KPY2377" s="14"/>
      <c r="KPZ2377" s="14"/>
      <c r="KQA2377" s="14"/>
      <c r="KQB2377" s="14"/>
      <c r="KQC2377" s="14"/>
      <c r="KQD2377" s="14"/>
      <c r="KQE2377" s="14"/>
      <c r="KQF2377" s="14"/>
      <c r="KQG2377" s="14"/>
      <c r="KQH2377" s="14"/>
      <c r="KQI2377" s="14"/>
      <c r="KQJ2377" s="14"/>
      <c r="KQK2377" s="14"/>
      <c r="KQL2377" s="14"/>
      <c r="KQM2377" s="14"/>
      <c r="KQN2377" s="14"/>
      <c r="KQO2377" s="14"/>
      <c r="KQP2377" s="14"/>
      <c r="KQQ2377" s="14"/>
      <c r="KQR2377" s="14"/>
      <c r="KQS2377" s="14"/>
      <c r="KQT2377" s="14"/>
      <c r="KQU2377" s="14"/>
      <c r="KQV2377" s="14"/>
      <c r="KQW2377" s="14"/>
      <c r="KQX2377" s="14"/>
      <c r="KQY2377" s="14"/>
      <c r="KQZ2377" s="14"/>
      <c r="KRA2377" s="14"/>
      <c r="KRB2377" s="14"/>
      <c r="KRC2377" s="14"/>
      <c r="KRD2377" s="14"/>
      <c r="KRE2377" s="14"/>
      <c r="KRF2377" s="14"/>
      <c r="KRG2377" s="14"/>
      <c r="KRH2377" s="14"/>
      <c r="KRI2377" s="14"/>
      <c r="KRJ2377" s="14"/>
      <c r="KRK2377" s="14"/>
      <c r="KRL2377" s="14"/>
      <c r="KRM2377" s="14"/>
      <c r="KRN2377" s="14"/>
      <c r="KRO2377" s="14"/>
      <c r="KRP2377" s="14"/>
      <c r="KRQ2377" s="14"/>
      <c r="KRR2377" s="14"/>
      <c r="KRS2377" s="14"/>
      <c r="KRT2377" s="14"/>
      <c r="KRU2377" s="14"/>
      <c r="KRV2377" s="14"/>
      <c r="KRW2377" s="14"/>
      <c r="KRX2377" s="14"/>
      <c r="KRY2377" s="14"/>
      <c r="KRZ2377" s="14"/>
      <c r="KSA2377" s="14"/>
      <c r="KSB2377" s="14"/>
      <c r="KSC2377" s="14"/>
      <c r="KSD2377" s="14"/>
      <c r="KSE2377" s="14"/>
      <c r="KSF2377" s="14"/>
      <c r="KSG2377" s="14"/>
      <c r="KSH2377" s="14"/>
      <c r="KSI2377" s="14"/>
      <c r="KSJ2377" s="14"/>
      <c r="KSK2377" s="14"/>
      <c r="KSL2377" s="14"/>
      <c r="KSM2377" s="14"/>
      <c r="KSN2377" s="14"/>
      <c r="KSO2377" s="14"/>
      <c r="KSP2377" s="14"/>
      <c r="KSQ2377" s="14"/>
      <c r="KSR2377" s="14"/>
      <c r="KSS2377" s="14"/>
      <c r="KST2377" s="14"/>
      <c r="KSU2377" s="14"/>
      <c r="KSV2377" s="14"/>
      <c r="KSW2377" s="14"/>
      <c r="KSX2377" s="14"/>
      <c r="KSY2377" s="14"/>
      <c r="KSZ2377" s="14"/>
      <c r="KTA2377" s="14"/>
      <c r="KTB2377" s="14"/>
      <c r="KTC2377" s="14"/>
      <c r="KTD2377" s="14"/>
      <c r="KTE2377" s="14"/>
      <c r="KTF2377" s="14"/>
      <c r="KTG2377" s="14"/>
      <c r="KTH2377" s="14"/>
      <c r="KTI2377" s="14"/>
      <c r="KTJ2377" s="14"/>
      <c r="KTK2377" s="14"/>
      <c r="KTL2377" s="14"/>
      <c r="KTM2377" s="14"/>
      <c r="KTN2377" s="14"/>
      <c r="KTO2377" s="14"/>
      <c r="KTP2377" s="14"/>
      <c r="KTQ2377" s="14"/>
      <c r="KTR2377" s="14"/>
      <c r="KTS2377" s="14"/>
      <c r="KTT2377" s="14"/>
      <c r="KTU2377" s="14"/>
      <c r="KTV2377" s="14"/>
      <c r="KTW2377" s="14"/>
      <c r="KTX2377" s="14"/>
      <c r="KTY2377" s="14"/>
      <c r="KTZ2377" s="14"/>
      <c r="KUA2377" s="14"/>
      <c r="KUB2377" s="14"/>
      <c r="KUC2377" s="14"/>
      <c r="KUD2377" s="14"/>
      <c r="KUE2377" s="14"/>
      <c r="KUF2377" s="14"/>
      <c r="KUG2377" s="14"/>
      <c r="KUH2377" s="14"/>
      <c r="KUI2377" s="14"/>
      <c r="KUJ2377" s="14"/>
      <c r="KUK2377" s="14"/>
      <c r="KUL2377" s="14"/>
      <c r="KUM2377" s="14"/>
      <c r="KUN2377" s="14"/>
      <c r="KUO2377" s="14"/>
      <c r="KUP2377" s="14"/>
      <c r="KUQ2377" s="14"/>
      <c r="KUR2377" s="14"/>
      <c r="KUS2377" s="14"/>
      <c r="KUT2377" s="14"/>
      <c r="KUU2377" s="14"/>
      <c r="KUV2377" s="14"/>
      <c r="KUW2377" s="14"/>
      <c r="KUX2377" s="14"/>
      <c r="KUY2377" s="14"/>
      <c r="KUZ2377" s="14"/>
      <c r="KVA2377" s="14"/>
      <c r="KVB2377" s="14"/>
      <c r="KVC2377" s="14"/>
      <c r="KVD2377" s="14"/>
      <c r="KVE2377" s="14"/>
      <c r="KVF2377" s="14"/>
      <c r="KVG2377" s="14"/>
      <c r="KVH2377" s="14"/>
      <c r="KVI2377" s="14"/>
      <c r="KVJ2377" s="14"/>
      <c r="KVK2377" s="14"/>
      <c r="KVL2377" s="14"/>
      <c r="KVM2377" s="14"/>
      <c r="KVN2377" s="14"/>
      <c r="KVO2377" s="14"/>
      <c r="KVP2377" s="14"/>
      <c r="KVQ2377" s="14"/>
      <c r="KVR2377" s="14"/>
      <c r="KVS2377" s="14"/>
      <c r="KVT2377" s="14"/>
      <c r="KVU2377" s="14"/>
      <c r="KVV2377" s="14"/>
      <c r="KVW2377" s="14"/>
      <c r="KVX2377" s="14"/>
      <c r="KVY2377" s="14"/>
      <c r="KVZ2377" s="14"/>
      <c r="KWA2377" s="14"/>
      <c r="KWB2377" s="14"/>
      <c r="KWC2377" s="14"/>
      <c r="KWD2377" s="14"/>
      <c r="KWE2377" s="14"/>
      <c r="KWF2377" s="14"/>
      <c r="KWG2377" s="14"/>
      <c r="KWH2377" s="14"/>
      <c r="KWI2377" s="14"/>
      <c r="KWJ2377" s="14"/>
      <c r="KWK2377" s="14"/>
      <c r="KWL2377" s="14"/>
      <c r="KWM2377" s="14"/>
      <c r="KWN2377" s="14"/>
      <c r="KWO2377" s="14"/>
      <c r="KWP2377" s="14"/>
      <c r="KWQ2377" s="14"/>
      <c r="KWR2377" s="14"/>
      <c r="KWS2377" s="14"/>
      <c r="KWT2377" s="14"/>
      <c r="KWU2377" s="14"/>
      <c r="KWV2377" s="14"/>
      <c r="KWW2377" s="14"/>
      <c r="KWX2377" s="14"/>
      <c r="KWY2377" s="14"/>
      <c r="KWZ2377" s="14"/>
      <c r="KXA2377" s="14"/>
      <c r="KXB2377" s="14"/>
      <c r="KXC2377" s="14"/>
      <c r="KXD2377" s="14"/>
      <c r="KXE2377" s="14"/>
      <c r="KXF2377" s="14"/>
      <c r="KXG2377" s="14"/>
      <c r="KXH2377" s="14"/>
      <c r="KXI2377" s="14"/>
      <c r="KXJ2377" s="14"/>
      <c r="KXK2377" s="14"/>
      <c r="KXL2377" s="14"/>
      <c r="KXM2377" s="14"/>
      <c r="KXN2377" s="14"/>
      <c r="KXO2377" s="14"/>
      <c r="KXP2377" s="14"/>
      <c r="KXQ2377" s="14"/>
      <c r="KXR2377" s="14"/>
      <c r="KXS2377" s="14"/>
      <c r="KXT2377" s="14"/>
      <c r="KXU2377" s="14"/>
      <c r="KXV2377" s="14"/>
      <c r="KXW2377" s="14"/>
      <c r="KXX2377" s="14"/>
      <c r="KXY2377" s="14"/>
      <c r="KXZ2377" s="14"/>
      <c r="KYA2377" s="14"/>
      <c r="KYB2377" s="14"/>
      <c r="KYC2377" s="14"/>
      <c r="KYD2377" s="14"/>
      <c r="KYE2377" s="14"/>
      <c r="KYF2377" s="14"/>
      <c r="KYG2377" s="14"/>
      <c r="KYH2377" s="14"/>
      <c r="KYI2377" s="14"/>
      <c r="KYJ2377" s="14"/>
      <c r="KYK2377" s="14"/>
      <c r="KYL2377" s="14"/>
      <c r="KYM2377" s="14"/>
      <c r="KYN2377" s="14"/>
      <c r="KYO2377" s="14"/>
      <c r="KYP2377" s="14"/>
      <c r="KYQ2377" s="14"/>
      <c r="KYR2377" s="14"/>
      <c r="KYS2377" s="14"/>
      <c r="KYT2377" s="14"/>
      <c r="KYU2377" s="14"/>
      <c r="KYV2377" s="14"/>
      <c r="KYW2377" s="14"/>
      <c r="KYX2377" s="14"/>
      <c r="KYY2377" s="14"/>
      <c r="KYZ2377" s="14"/>
      <c r="KZA2377" s="14"/>
      <c r="KZB2377" s="14"/>
      <c r="KZC2377" s="14"/>
      <c r="KZD2377" s="14"/>
      <c r="KZE2377" s="14"/>
      <c r="KZF2377" s="14"/>
      <c r="KZG2377" s="14"/>
      <c r="KZH2377" s="14"/>
      <c r="KZI2377" s="14"/>
      <c r="KZJ2377" s="14"/>
      <c r="KZK2377" s="14"/>
      <c r="KZL2377" s="14"/>
      <c r="KZM2377" s="14"/>
      <c r="KZN2377" s="14"/>
      <c r="KZO2377" s="14"/>
      <c r="KZP2377" s="14"/>
      <c r="KZQ2377" s="14"/>
      <c r="KZR2377" s="14"/>
      <c r="KZS2377" s="14"/>
      <c r="KZT2377" s="14"/>
      <c r="KZU2377" s="14"/>
      <c r="KZV2377" s="14"/>
      <c r="KZW2377" s="14"/>
      <c r="KZX2377" s="14"/>
      <c r="KZY2377" s="14"/>
      <c r="KZZ2377" s="14"/>
      <c r="LAA2377" s="14"/>
      <c r="LAB2377" s="14"/>
      <c r="LAC2377" s="14"/>
      <c r="LAD2377" s="14"/>
      <c r="LAE2377" s="14"/>
      <c r="LAF2377" s="14"/>
      <c r="LAG2377" s="14"/>
      <c r="LAH2377" s="14"/>
      <c r="LAI2377" s="14"/>
      <c r="LAJ2377" s="14"/>
      <c r="LAK2377" s="14"/>
      <c r="LAL2377" s="14"/>
      <c r="LAM2377" s="14"/>
      <c r="LAN2377" s="14"/>
      <c r="LAO2377" s="14"/>
      <c r="LAP2377" s="14"/>
      <c r="LAQ2377" s="14"/>
      <c r="LAR2377" s="14"/>
      <c r="LAS2377" s="14"/>
      <c r="LAT2377" s="14"/>
      <c r="LAU2377" s="14"/>
      <c r="LAV2377" s="14"/>
      <c r="LAW2377" s="14"/>
      <c r="LAX2377" s="14"/>
      <c r="LAY2377" s="14"/>
      <c r="LAZ2377" s="14"/>
      <c r="LBA2377" s="14"/>
      <c r="LBB2377" s="14"/>
      <c r="LBC2377" s="14"/>
      <c r="LBD2377" s="14"/>
      <c r="LBE2377" s="14"/>
      <c r="LBF2377" s="14"/>
      <c r="LBG2377" s="14"/>
      <c r="LBH2377" s="14"/>
      <c r="LBI2377" s="14"/>
      <c r="LBJ2377" s="14"/>
      <c r="LBK2377" s="14"/>
      <c r="LBL2377" s="14"/>
      <c r="LBM2377" s="14"/>
      <c r="LBN2377" s="14"/>
      <c r="LBO2377" s="14"/>
      <c r="LBP2377" s="14"/>
      <c r="LBQ2377" s="14"/>
      <c r="LBR2377" s="14"/>
      <c r="LBS2377" s="14"/>
      <c r="LBT2377" s="14"/>
      <c r="LBU2377" s="14"/>
      <c r="LBV2377" s="14"/>
      <c r="LBW2377" s="14"/>
      <c r="LBX2377" s="14"/>
      <c r="LBY2377" s="14"/>
      <c r="LBZ2377" s="14"/>
      <c r="LCA2377" s="14"/>
      <c r="LCB2377" s="14"/>
      <c r="LCC2377" s="14"/>
      <c r="LCD2377" s="14"/>
      <c r="LCE2377" s="14"/>
      <c r="LCF2377" s="14"/>
      <c r="LCG2377" s="14"/>
      <c r="LCH2377" s="14"/>
      <c r="LCI2377" s="14"/>
      <c r="LCJ2377" s="14"/>
      <c r="LCK2377" s="14"/>
      <c r="LCL2377" s="14"/>
      <c r="LCM2377" s="14"/>
      <c r="LCN2377" s="14"/>
      <c r="LCO2377" s="14"/>
      <c r="LCP2377" s="14"/>
      <c r="LCQ2377" s="14"/>
      <c r="LCR2377" s="14"/>
      <c r="LCS2377" s="14"/>
      <c r="LCT2377" s="14"/>
      <c r="LCU2377" s="14"/>
      <c r="LCV2377" s="14"/>
      <c r="LCW2377" s="14"/>
      <c r="LCX2377" s="14"/>
      <c r="LCY2377" s="14"/>
      <c r="LCZ2377" s="14"/>
      <c r="LDA2377" s="14"/>
      <c r="LDB2377" s="14"/>
      <c r="LDC2377" s="14"/>
      <c r="LDD2377" s="14"/>
      <c r="LDE2377" s="14"/>
      <c r="LDF2377" s="14"/>
      <c r="LDG2377" s="14"/>
      <c r="LDH2377" s="14"/>
      <c r="LDI2377" s="14"/>
      <c r="LDJ2377" s="14"/>
      <c r="LDK2377" s="14"/>
      <c r="LDL2377" s="14"/>
      <c r="LDM2377" s="14"/>
      <c r="LDN2377" s="14"/>
      <c r="LDO2377" s="14"/>
      <c r="LDP2377" s="14"/>
      <c r="LDQ2377" s="14"/>
      <c r="LDR2377" s="14"/>
      <c r="LDS2377" s="14"/>
      <c r="LDT2377" s="14"/>
      <c r="LDU2377" s="14"/>
      <c r="LDV2377" s="14"/>
      <c r="LDW2377" s="14"/>
      <c r="LDX2377" s="14"/>
      <c r="LDY2377" s="14"/>
      <c r="LDZ2377" s="14"/>
      <c r="LEA2377" s="14"/>
      <c r="LEB2377" s="14"/>
      <c r="LEC2377" s="14"/>
      <c r="LED2377" s="14"/>
      <c r="LEE2377" s="14"/>
      <c r="LEF2377" s="14"/>
      <c r="LEG2377" s="14"/>
      <c r="LEH2377" s="14"/>
      <c r="LEI2377" s="14"/>
      <c r="LEJ2377" s="14"/>
      <c r="LEK2377" s="14"/>
      <c r="LEL2377" s="14"/>
      <c r="LEM2377" s="14"/>
      <c r="LEN2377" s="14"/>
      <c r="LEO2377" s="14"/>
      <c r="LEP2377" s="14"/>
      <c r="LEQ2377" s="14"/>
      <c r="LER2377" s="14"/>
      <c r="LES2377" s="14"/>
      <c r="LET2377" s="14"/>
      <c r="LEU2377" s="14"/>
      <c r="LEV2377" s="14"/>
      <c r="LEW2377" s="14"/>
      <c r="LEX2377" s="14"/>
      <c r="LEY2377" s="14"/>
      <c r="LEZ2377" s="14"/>
      <c r="LFA2377" s="14"/>
      <c r="LFB2377" s="14"/>
      <c r="LFC2377" s="14"/>
      <c r="LFD2377" s="14"/>
      <c r="LFE2377" s="14"/>
      <c r="LFF2377" s="14"/>
      <c r="LFG2377" s="14"/>
      <c r="LFH2377" s="14"/>
      <c r="LFI2377" s="14"/>
      <c r="LFJ2377" s="14"/>
      <c r="LFK2377" s="14"/>
      <c r="LFL2377" s="14"/>
      <c r="LFM2377" s="14"/>
      <c r="LFN2377" s="14"/>
      <c r="LFO2377" s="14"/>
      <c r="LFP2377" s="14"/>
      <c r="LFQ2377" s="14"/>
      <c r="LFR2377" s="14"/>
      <c r="LFS2377" s="14"/>
      <c r="LFT2377" s="14"/>
      <c r="LFU2377" s="14"/>
      <c r="LFV2377" s="14"/>
      <c r="LFW2377" s="14"/>
      <c r="LFX2377" s="14"/>
      <c r="LFY2377" s="14"/>
      <c r="LFZ2377" s="14"/>
      <c r="LGA2377" s="14"/>
      <c r="LGB2377" s="14"/>
      <c r="LGC2377" s="14"/>
      <c r="LGD2377" s="14"/>
      <c r="LGE2377" s="14"/>
      <c r="LGF2377" s="14"/>
      <c r="LGG2377" s="14"/>
      <c r="LGH2377" s="14"/>
      <c r="LGI2377" s="14"/>
      <c r="LGJ2377" s="14"/>
      <c r="LGK2377" s="14"/>
      <c r="LGL2377" s="14"/>
      <c r="LGM2377" s="14"/>
      <c r="LGN2377" s="14"/>
      <c r="LGO2377" s="14"/>
      <c r="LGP2377" s="14"/>
      <c r="LGQ2377" s="14"/>
      <c r="LGR2377" s="14"/>
      <c r="LGS2377" s="14"/>
      <c r="LGT2377" s="14"/>
      <c r="LGU2377" s="14"/>
      <c r="LGV2377" s="14"/>
      <c r="LGW2377" s="14"/>
      <c r="LGX2377" s="14"/>
      <c r="LGY2377" s="14"/>
      <c r="LGZ2377" s="14"/>
      <c r="LHA2377" s="14"/>
      <c r="LHB2377" s="14"/>
      <c r="LHC2377" s="14"/>
      <c r="LHD2377" s="14"/>
      <c r="LHE2377" s="14"/>
      <c r="LHF2377" s="14"/>
      <c r="LHG2377" s="14"/>
      <c r="LHH2377" s="14"/>
      <c r="LHI2377" s="14"/>
      <c r="LHJ2377" s="14"/>
      <c r="LHK2377" s="14"/>
      <c r="LHL2377" s="14"/>
      <c r="LHM2377" s="14"/>
      <c r="LHN2377" s="14"/>
      <c r="LHO2377" s="14"/>
      <c r="LHP2377" s="14"/>
      <c r="LHQ2377" s="14"/>
      <c r="LHR2377" s="14"/>
      <c r="LHS2377" s="14"/>
      <c r="LHT2377" s="14"/>
      <c r="LHU2377" s="14"/>
      <c r="LHV2377" s="14"/>
      <c r="LHW2377" s="14"/>
      <c r="LHX2377" s="14"/>
      <c r="LHY2377" s="14"/>
      <c r="LHZ2377" s="14"/>
      <c r="LIA2377" s="14"/>
      <c r="LIB2377" s="14"/>
      <c r="LIC2377" s="14"/>
      <c r="LID2377" s="14"/>
      <c r="LIE2377" s="14"/>
      <c r="LIF2377" s="14"/>
      <c r="LIG2377" s="14"/>
      <c r="LIH2377" s="14"/>
      <c r="LII2377" s="14"/>
      <c r="LIJ2377" s="14"/>
      <c r="LIK2377" s="14"/>
      <c r="LIL2377" s="14"/>
      <c r="LIM2377" s="14"/>
      <c r="LIN2377" s="14"/>
      <c r="LIO2377" s="14"/>
      <c r="LIP2377" s="14"/>
      <c r="LIQ2377" s="14"/>
      <c r="LIR2377" s="14"/>
      <c r="LIS2377" s="14"/>
      <c r="LIT2377" s="14"/>
      <c r="LIU2377" s="14"/>
      <c r="LIV2377" s="14"/>
      <c r="LIW2377" s="14"/>
      <c r="LIX2377" s="14"/>
      <c r="LIY2377" s="14"/>
      <c r="LIZ2377" s="14"/>
      <c r="LJA2377" s="14"/>
      <c r="LJB2377" s="14"/>
      <c r="LJC2377" s="14"/>
      <c r="LJD2377" s="14"/>
      <c r="LJE2377" s="14"/>
      <c r="LJF2377" s="14"/>
      <c r="LJG2377" s="14"/>
      <c r="LJH2377" s="14"/>
      <c r="LJI2377" s="14"/>
      <c r="LJJ2377" s="14"/>
      <c r="LJK2377" s="14"/>
      <c r="LJL2377" s="14"/>
      <c r="LJM2377" s="14"/>
      <c r="LJN2377" s="14"/>
      <c r="LJO2377" s="14"/>
      <c r="LJP2377" s="14"/>
      <c r="LJQ2377" s="14"/>
      <c r="LJR2377" s="14"/>
      <c r="LJS2377" s="14"/>
      <c r="LJT2377" s="14"/>
      <c r="LJU2377" s="14"/>
      <c r="LJV2377" s="14"/>
      <c r="LJW2377" s="14"/>
      <c r="LJX2377" s="14"/>
      <c r="LJY2377" s="14"/>
      <c r="LJZ2377" s="14"/>
      <c r="LKA2377" s="14"/>
      <c r="LKB2377" s="14"/>
      <c r="LKC2377" s="14"/>
      <c r="LKD2377" s="14"/>
      <c r="LKE2377" s="14"/>
      <c r="LKF2377" s="14"/>
      <c r="LKG2377" s="14"/>
      <c r="LKH2377" s="14"/>
      <c r="LKI2377" s="14"/>
      <c r="LKJ2377" s="14"/>
      <c r="LKK2377" s="14"/>
      <c r="LKL2377" s="14"/>
      <c r="LKM2377" s="14"/>
      <c r="LKN2377" s="14"/>
      <c r="LKO2377" s="14"/>
      <c r="LKP2377" s="14"/>
      <c r="LKQ2377" s="14"/>
      <c r="LKR2377" s="14"/>
      <c r="LKS2377" s="14"/>
      <c r="LKT2377" s="14"/>
      <c r="LKU2377" s="14"/>
      <c r="LKV2377" s="14"/>
      <c r="LKW2377" s="14"/>
      <c r="LKX2377" s="14"/>
      <c r="LKY2377" s="14"/>
      <c r="LKZ2377" s="14"/>
      <c r="LLA2377" s="14"/>
      <c r="LLB2377" s="14"/>
      <c r="LLC2377" s="14"/>
      <c r="LLD2377" s="14"/>
      <c r="LLE2377" s="14"/>
      <c r="LLF2377" s="14"/>
      <c r="LLG2377" s="14"/>
      <c r="LLH2377" s="14"/>
      <c r="LLI2377" s="14"/>
      <c r="LLJ2377" s="14"/>
      <c r="LLK2377" s="14"/>
      <c r="LLL2377" s="14"/>
      <c r="LLM2377" s="14"/>
      <c r="LLN2377" s="14"/>
      <c r="LLO2377" s="14"/>
      <c r="LLP2377" s="14"/>
      <c r="LLQ2377" s="14"/>
      <c r="LLR2377" s="14"/>
      <c r="LLS2377" s="14"/>
      <c r="LLT2377" s="14"/>
      <c r="LLU2377" s="14"/>
      <c r="LLV2377" s="14"/>
      <c r="LLW2377" s="14"/>
      <c r="LLX2377" s="14"/>
      <c r="LLY2377" s="14"/>
      <c r="LLZ2377" s="14"/>
      <c r="LMA2377" s="14"/>
      <c r="LMB2377" s="14"/>
      <c r="LMC2377" s="14"/>
      <c r="LMD2377" s="14"/>
      <c r="LME2377" s="14"/>
      <c r="LMF2377" s="14"/>
      <c r="LMG2377" s="14"/>
      <c r="LMH2377" s="14"/>
      <c r="LMI2377" s="14"/>
      <c r="LMJ2377" s="14"/>
      <c r="LMK2377" s="14"/>
      <c r="LML2377" s="14"/>
      <c r="LMM2377" s="14"/>
      <c r="LMN2377" s="14"/>
      <c r="LMO2377" s="14"/>
      <c r="LMP2377" s="14"/>
      <c r="LMQ2377" s="14"/>
      <c r="LMR2377" s="14"/>
      <c r="LMS2377" s="14"/>
      <c r="LMT2377" s="14"/>
      <c r="LMU2377" s="14"/>
      <c r="LMV2377" s="14"/>
      <c r="LMW2377" s="14"/>
      <c r="LMX2377" s="14"/>
      <c r="LMY2377" s="14"/>
      <c r="LMZ2377" s="14"/>
      <c r="LNA2377" s="14"/>
      <c r="LNB2377" s="14"/>
      <c r="LNC2377" s="14"/>
      <c r="LND2377" s="14"/>
      <c r="LNE2377" s="14"/>
      <c r="LNF2377" s="14"/>
      <c r="LNG2377" s="14"/>
      <c r="LNH2377" s="14"/>
      <c r="LNI2377" s="14"/>
      <c r="LNJ2377" s="14"/>
      <c r="LNK2377" s="14"/>
      <c r="LNL2377" s="14"/>
      <c r="LNM2377" s="14"/>
      <c r="LNN2377" s="14"/>
      <c r="LNO2377" s="14"/>
      <c r="LNP2377" s="14"/>
      <c r="LNQ2377" s="14"/>
      <c r="LNR2377" s="14"/>
      <c r="LNS2377" s="14"/>
      <c r="LNT2377" s="14"/>
      <c r="LNU2377" s="14"/>
      <c r="LNV2377" s="14"/>
      <c r="LNW2377" s="14"/>
      <c r="LNX2377" s="14"/>
      <c r="LNY2377" s="14"/>
      <c r="LNZ2377" s="14"/>
      <c r="LOA2377" s="14"/>
      <c r="LOB2377" s="14"/>
      <c r="LOC2377" s="14"/>
      <c r="LOD2377" s="14"/>
      <c r="LOE2377" s="14"/>
      <c r="LOF2377" s="14"/>
      <c r="LOG2377" s="14"/>
      <c r="LOH2377" s="14"/>
      <c r="LOI2377" s="14"/>
      <c r="LOJ2377" s="14"/>
      <c r="LOK2377" s="14"/>
      <c r="LOL2377" s="14"/>
      <c r="LOM2377" s="14"/>
      <c r="LON2377" s="14"/>
      <c r="LOO2377" s="14"/>
      <c r="LOP2377" s="14"/>
      <c r="LOQ2377" s="14"/>
      <c r="LOR2377" s="14"/>
      <c r="LOS2377" s="14"/>
      <c r="LOT2377" s="14"/>
      <c r="LOU2377" s="14"/>
      <c r="LOV2377" s="14"/>
      <c r="LOW2377" s="14"/>
      <c r="LOX2377" s="14"/>
      <c r="LOY2377" s="14"/>
      <c r="LOZ2377" s="14"/>
      <c r="LPA2377" s="14"/>
      <c r="LPB2377" s="14"/>
      <c r="LPC2377" s="14"/>
      <c r="LPD2377" s="14"/>
      <c r="LPE2377" s="14"/>
      <c r="LPF2377" s="14"/>
      <c r="LPG2377" s="14"/>
      <c r="LPH2377" s="14"/>
      <c r="LPI2377" s="14"/>
      <c r="LPJ2377" s="14"/>
      <c r="LPK2377" s="14"/>
      <c r="LPL2377" s="14"/>
      <c r="LPM2377" s="14"/>
      <c r="LPN2377" s="14"/>
      <c r="LPO2377" s="14"/>
      <c r="LPP2377" s="14"/>
      <c r="LPQ2377" s="14"/>
      <c r="LPR2377" s="14"/>
      <c r="LPS2377" s="14"/>
      <c r="LPT2377" s="14"/>
      <c r="LPU2377" s="14"/>
      <c r="LPV2377" s="14"/>
      <c r="LPW2377" s="14"/>
      <c r="LPX2377" s="14"/>
      <c r="LPY2377" s="14"/>
      <c r="LPZ2377" s="14"/>
      <c r="LQA2377" s="14"/>
      <c r="LQB2377" s="14"/>
      <c r="LQC2377" s="14"/>
      <c r="LQD2377" s="14"/>
      <c r="LQE2377" s="14"/>
      <c r="LQF2377" s="14"/>
      <c r="LQG2377" s="14"/>
      <c r="LQH2377" s="14"/>
      <c r="LQI2377" s="14"/>
      <c r="LQJ2377" s="14"/>
      <c r="LQK2377" s="14"/>
      <c r="LQL2377" s="14"/>
      <c r="LQM2377" s="14"/>
      <c r="LQN2377" s="14"/>
      <c r="LQO2377" s="14"/>
      <c r="LQP2377" s="14"/>
      <c r="LQQ2377" s="14"/>
      <c r="LQR2377" s="14"/>
      <c r="LQS2377" s="14"/>
      <c r="LQT2377" s="14"/>
      <c r="LQU2377" s="14"/>
      <c r="LQV2377" s="14"/>
      <c r="LQW2377" s="14"/>
      <c r="LQX2377" s="14"/>
      <c r="LQY2377" s="14"/>
      <c r="LQZ2377" s="14"/>
      <c r="LRA2377" s="14"/>
      <c r="LRB2377" s="14"/>
      <c r="LRC2377" s="14"/>
      <c r="LRD2377" s="14"/>
      <c r="LRE2377" s="14"/>
      <c r="LRF2377" s="14"/>
      <c r="LRG2377" s="14"/>
      <c r="LRH2377" s="14"/>
      <c r="LRI2377" s="14"/>
      <c r="LRJ2377" s="14"/>
      <c r="LRK2377" s="14"/>
      <c r="LRL2377" s="14"/>
      <c r="LRM2377" s="14"/>
      <c r="LRN2377" s="14"/>
      <c r="LRO2377" s="14"/>
      <c r="LRP2377" s="14"/>
      <c r="LRQ2377" s="14"/>
      <c r="LRR2377" s="14"/>
      <c r="LRS2377" s="14"/>
      <c r="LRT2377" s="14"/>
      <c r="LRU2377" s="14"/>
      <c r="LRV2377" s="14"/>
      <c r="LRW2377" s="14"/>
      <c r="LRX2377" s="14"/>
      <c r="LRY2377" s="14"/>
      <c r="LRZ2377" s="14"/>
      <c r="LSA2377" s="14"/>
      <c r="LSB2377" s="14"/>
      <c r="LSC2377" s="14"/>
      <c r="LSD2377" s="14"/>
      <c r="LSE2377" s="14"/>
      <c r="LSF2377" s="14"/>
      <c r="LSG2377" s="14"/>
      <c r="LSH2377" s="14"/>
      <c r="LSI2377" s="14"/>
      <c r="LSJ2377" s="14"/>
      <c r="LSK2377" s="14"/>
      <c r="LSL2377" s="14"/>
      <c r="LSM2377" s="14"/>
      <c r="LSN2377" s="14"/>
      <c r="LSO2377" s="14"/>
      <c r="LSP2377" s="14"/>
      <c r="LSQ2377" s="14"/>
      <c r="LSR2377" s="14"/>
      <c r="LSS2377" s="14"/>
      <c r="LST2377" s="14"/>
      <c r="LSU2377" s="14"/>
      <c r="LSV2377" s="14"/>
      <c r="LSW2377" s="14"/>
      <c r="LSX2377" s="14"/>
      <c r="LSY2377" s="14"/>
      <c r="LSZ2377" s="14"/>
      <c r="LTA2377" s="14"/>
      <c r="LTB2377" s="14"/>
      <c r="LTC2377" s="14"/>
      <c r="LTD2377" s="14"/>
      <c r="LTE2377" s="14"/>
      <c r="LTF2377" s="14"/>
      <c r="LTG2377" s="14"/>
      <c r="LTH2377" s="14"/>
      <c r="LTI2377" s="14"/>
      <c r="LTJ2377" s="14"/>
      <c r="LTK2377" s="14"/>
      <c r="LTL2377" s="14"/>
      <c r="LTM2377" s="14"/>
      <c r="LTN2377" s="14"/>
      <c r="LTO2377" s="14"/>
      <c r="LTP2377" s="14"/>
      <c r="LTQ2377" s="14"/>
      <c r="LTR2377" s="14"/>
      <c r="LTS2377" s="14"/>
      <c r="LTT2377" s="14"/>
      <c r="LTU2377" s="14"/>
      <c r="LTV2377" s="14"/>
      <c r="LTW2377" s="14"/>
      <c r="LTX2377" s="14"/>
      <c r="LTY2377" s="14"/>
      <c r="LTZ2377" s="14"/>
      <c r="LUA2377" s="14"/>
      <c r="LUB2377" s="14"/>
      <c r="LUC2377" s="14"/>
      <c r="LUD2377" s="14"/>
      <c r="LUE2377" s="14"/>
      <c r="LUF2377" s="14"/>
      <c r="LUG2377" s="14"/>
      <c r="LUH2377" s="14"/>
      <c r="LUI2377" s="14"/>
      <c r="LUJ2377" s="14"/>
      <c r="LUK2377" s="14"/>
      <c r="LUL2377" s="14"/>
      <c r="LUM2377" s="14"/>
      <c r="LUN2377" s="14"/>
      <c r="LUO2377" s="14"/>
      <c r="LUP2377" s="14"/>
      <c r="LUQ2377" s="14"/>
      <c r="LUR2377" s="14"/>
      <c r="LUS2377" s="14"/>
      <c r="LUT2377" s="14"/>
      <c r="LUU2377" s="14"/>
      <c r="LUV2377" s="14"/>
      <c r="LUW2377" s="14"/>
      <c r="LUX2377" s="14"/>
      <c r="LUY2377" s="14"/>
      <c r="LUZ2377" s="14"/>
      <c r="LVA2377" s="14"/>
      <c r="LVB2377" s="14"/>
      <c r="LVC2377" s="14"/>
      <c r="LVD2377" s="14"/>
      <c r="LVE2377" s="14"/>
      <c r="LVF2377" s="14"/>
      <c r="LVG2377" s="14"/>
      <c r="LVH2377" s="14"/>
      <c r="LVI2377" s="14"/>
      <c r="LVJ2377" s="14"/>
      <c r="LVK2377" s="14"/>
      <c r="LVL2377" s="14"/>
      <c r="LVM2377" s="14"/>
      <c r="LVN2377" s="14"/>
      <c r="LVO2377" s="14"/>
      <c r="LVP2377" s="14"/>
      <c r="LVQ2377" s="14"/>
      <c r="LVR2377" s="14"/>
      <c r="LVS2377" s="14"/>
      <c r="LVT2377" s="14"/>
      <c r="LVU2377" s="14"/>
      <c r="LVV2377" s="14"/>
      <c r="LVW2377" s="14"/>
      <c r="LVX2377" s="14"/>
      <c r="LVY2377" s="14"/>
      <c r="LVZ2377" s="14"/>
      <c r="LWA2377" s="14"/>
      <c r="LWB2377" s="14"/>
      <c r="LWC2377" s="14"/>
      <c r="LWD2377" s="14"/>
      <c r="LWE2377" s="14"/>
      <c r="LWF2377" s="14"/>
      <c r="LWG2377" s="14"/>
      <c r="LWH2377" s="14"/>
      <c r="LWI2377" s="14"/>
      <c r="LWJ2377" s="14"/>
      <c r="LWK2377" s="14"/>
      <c r="LWL2377" s="14"/>
      <c r="LWM2377" s="14"/>
      <c r="LWN2377" s="14"/>
      <c r="LWO2377" s="14"/>
      <c r="LWP2377" s="14"/>
      <c r="LWQ2377" s="14"/>
      <c r="LWR2377" s="14"/>
      <c r="LWS2377" s="14"/>
      <c r="LWT2377" s="14"/>
      <c r="LWU2377" s="14"/>
      <c r="LWV2377" s="14"/>
      <c r="LWW2377" s="14"/>
      <c r="LWX2377" s="14"/>
      <c r="LWY2377" s="14"/>
      <c r="LWZ2377" s="14"/>
      <c r="LXA2377" s="14"/>
      <c r="LXB2377" s="14"/>
      <c r="LXC2377" s="14"/>
      <c r="LXD2377" s="14"/>
      <c r="LXE2377" s="14"/>
      <c r="LXF2377" s="14"/>
      <c r="LXG2377" s="14"/>
      <c r="LXH2377" s="14"/>
      <c r="LXI2377" s="14"/>
      <c r="LXJ2377" s="14"/>
      <c r="LXK2377" s="14"/>
      <c r="LXL2377" s="14"/>
      <c r="LXM2377" s="14"/>
      <c r="LXN2377" s="14"/>
      <c r="LXO2377" s="14"/>
      <c r="LXP2377" s="14"/>
      <c r="LXQ2377" s="14"/>
      <c r="LXR2377" s="14"/>
      <c r="LXS2377" s="14"/>
      <c r="LXT2377" s="14"/>
      <c r="LXU2377" s="14"/>
      <c r="LXV2377" s="14"/>
      <c r="LXW2377" s="14"/>
      <c r="LXX2377" s="14"/>
      <c r="LXY2377" s="14"/>
      <c r="LXZ2377" s="14"/>
      <c r="LYA2377" s="14"/>
      <c r="LYB2377" s="14"/>
      <c r="LYC2377" s="14"/>
      <c r="LYD2377" s="14"/>
      <c r="LYE2377" s="14"/>
      <c r="LYF2377" s="14"/>
      <c r="LYG2377" s="14"/>
      <c r="LYH2377" s="14"/>
      <c r="LYI2377" s="14"/>
      <c r="LYJ2377" s="14"/>
      <c r="LYK2377" s="14"/>
      <c r="LYL2377" s="14"/>
      <c r="LYM2377" s="14"/>
      <c r="LYN2377" s="14"/>
      <c r="LYO2377" s="14"/>
      <c r="LYP2377" s="14"/>
      <c r="LYQ2377" s="14"/>
      <c r="LYR2377" s="14"/>
      <c r="LYS2377" s="14"/>
      <c r="LYT2377" s="14"/>
      <c r="LYU2377" s="14"/>
      <c r="LYV2377" s="14"/>
      <c r="LYW2377" s="14"/>
      <c r="LYX2377" s="14"/>
      <c r="LYY2377" s="14"/>
      <c r="LYZ2377" s="14"/>
      <c r="LZA2377" s="14"/>
      <c r="LZB2377" s="14"/>
      <c r="LZC2377" s="14"/>
      <c r="LZD2377" s="14"/>
      <c r="LZE2377" s="14"/>
      <c r="LZF2377" s="14"/>
      <c r="LZG2377" s="14"/>
      <c r="LZH2377" s="14"/>
      <c r="LZI2377" s="14"/>
      <c r="LZJ2377" s="14"/>
      <c r="LZK2377" s="14"/>
      <c r="LZL2377" s="14"/>
      <c r="LZM2377" s="14"/>
      <c r="LZN2377" s="14"/>
      <c r="LZO2377" s="14"/>
      <c r="LZP2377" s="14"/>
      <c r="LZQ2377" s="14"/>
      <c r="LZR2377" s="14"/>
      <c r="LZS2377" s="14"/>
      <c r="LZT2377" s="14"/>
      <c r="LZU2377" s="14"/>
      <c r="LZV2377" s="14"/>
      <c r="LZW2377" s="14"/>
      <c r="LZX2377" s="14"/>
      <c r="LZY2377" s="14"/>
      <c r="LZZ2377" s="14"/>
      <c r="MAA2377" s="14"/>
      <c r="MAB2377" s="14"/>
      <c r="MAC2377" s="14"/>
      <c r="MAD2377" s="14"/>
      <c r="MAE2377" s="14"/>
      <c r="MAF2377" s="14"/>
      <c r="MAG2377" s="14"/>
      <c r="MAH2377" s="14"/>
      <c r="MAI2377" s="14"/>
      <c r="MAJ2377" s="14"/>
      <c r="MAK2377" s="14"/>
      <c r="MAL2377" s="14"/>
      <c r="MAM2377" s="14"/>
      <c r="MAN2377" s="14"/>
      <c r="MAO2377" s="14"/>
      <c r="MAP2377" s="14"/>
      <c r="MAQ2377" s="14"/>
      <c r="MAR2377" s="14"/>
      <c r="MAS2377" s="14"/>
      <c r="MAT2377" s="14"/>
      <c r="MAU2377" s="14"/>
      <c r="MAV2377" s="14"/>
      <c r="MAW2377" s="14"/>
      <c r="MAX2377" s="14"/>
      <c r="MAY2377" s="14"/>
      <c r="MAZ2377" s="14"/>
      <c r="MBA2377" s="14"/>
      <c r="MBB2377" s="14"/>
      <c r="MBC2377" s="14"/>
      <c r="MBD2377" s="14"/>
      <c r="MBE2377" s="14"/>
      <c r="MBF2377" s="14"/>
      <c r="MBG2377" s="14"/>
      <c r="MBH2377" s="14"/>
      <c r="MBI2377" s="14"/>
      <c r="MBJ2377" s="14"/>
      <c r="MBK2377" s="14"/>
      <c r="MBL2377" s="14"/>
      <c r="MBM2377" s="14"/>
      <c r="MBN2377" s="14"/>
      <c r="MBO2377" s="14"/>
      <c r="MBP2377" s="14"/>
      <c r="MBQ2377" s="14"/>
      <c r="MBR2377" s="14"/>
      <c r="MBS2377" s="14"/>
      <c r="MBT2377" s="14"/>
      <c r="MBU2377" s="14"/>
      <c r="MBV2377" s="14"/>
      <c r="MBW2377" s="14"/>
      <c r="MBX2377" s="14"/>
      <c r="MBY2377" s="14"/>
      <c r="MBZ2377" s="14"/>
      <c r="MCA2377" s="14"/>
      <c r="MCB2377" s="14"/>
      <c r="MCC2377" s="14"/>
      <c r="MCD2377" s="14"/>
      <c r="MCE2377" s="14"/>
      <c r="MCF2377" s="14"/>
      <c r="MCG2377" s="14"/>
      <c r="MCH2377" s="14"/>
      <c r="MCI2377" s="14"/>
      <c r="MCJ2377" s="14"/>
      <c r="MCK2377" s="14"/>
      <c r="MCL2377" s="14"/>
      <c r="MCM2377" s="14"/>
      <c r="MCN2377" s="14"/>
      <c r="MCO2377" s="14"/>
      <c r="MCP2377" s="14"/>
      <c r="MCQ2377" s="14"/>
      <c r="MCR2377" s="14"/>
      <c r="MCS2377" s="14"/>
      <c r="MCT2377" s="14"/>
      <c r="MCU2377" s="14"/>
      <c r="MCV2377" s="14"/>
      <c r="MCW2377" s="14"/>
      <c r="MCX2377" s="14"/>
      <c r="MCY2377" s="14"/>
      <c r="MCZ2377" s="14"/>
      <c r="MDA2377" s="14"/>
      <c r="MDB2377" s="14"/>
      <c r="MDC2377" s="14"/>
      <c r="MDD2377" s="14"/>
      <c r="MDE2377" s="14"/>
      <c r="MDF2377" s="14"/>
      <c r="MDG2377" s="14"/>
      <c r="MDH2377" s="14"/>
      <c r="MDI2377" s="14"/>
      <c r="MDJ2377" s="14"/>
      <c r="MDK2377" s="14"/>
      <c r="MDL2377" s="14"/>
      <c r="MDM2377" s="14"/>
      <c r="MDN2377" s="14"/>
      <c r="MDO2377" s="14"/>
      <c r="MDP2377" s="14"/>
      <c r="MDQ2377" s="14"/>
      <c r="MDR2377" s="14"/>
      <c r="MDS2377" s="14"/>
      <c r="MDT2377" s="14"/>
      <c r="MDU2377" s="14"/>
      <c r="MDV2377" s="14"/>
      <c r="MDW2377" s="14"/>
      <c r="MDX2377" s="14"/>
      <c r="MDY2377" s="14"/>
      <c r="MDZ2377" s="14"/>
      <c r="MEA2377" s="14"/>
      <c r="MEB2377" s="14"/>
      <c r="MEC2377" s="14"/>
      <c r="MED2377" s="14"/>
      <c r="MEE2377" s="14"/>
      <c r="MEF2377" s="14"/>
      <c r="MEG2377" s="14"/>
      <c r="MEH2377" s="14"/>
      <c r="MEI2377" s="14"/>
      <c r="MEJ2377" s="14"/>
      <c r="MEK2377" s="14"/>
      <c r="MEL2377" s="14"/>
      <c r="MEM2377" s="14"/>
      <c r="MEN2377" s="14"/>
      <c r="MEO2377" s="14"/>
      <c r="MEP2377" s="14"/>
      <c r="MEQ2377" s="14"/>
      <c r="MER2377" s="14"/>
      <c r="MES2377" s="14"/>
      <c r="MET2377" s="14"/>
      <c r="MEU2377" s="14"/>
      <c r="MEV2377" s="14"/>
      <c r="MEW2377" s="14"/>
      <c r="MEX2377" s="14"/>
      <c r="MEY2377" s="14"/>
      <c r="MEZ2377" s="14"/>
      <c r="MFA2377" s="14"/>
      <c r="MFB2377" s="14"/>
      <c r="MFC2377" s="14"/>
      <c r="MFD2377" s="14"/>
      <c r="MFE2377" s="14"/>
      <c r="MFF2377" s="14"/>
      <c r="MFG2377" s="14"/>
      <c r="MFH2377" s="14"/>
      <c r="MFI2377" s="14"/>
      <c r="MFJ2377" s="14"/>
      <c r="MFK2377" s="14"/>
      <c r="MFL2377" s="14"/>
      <c r="MFM2377" s="14"/>
      <c r="MFN2377" s="14"/>
      <c r="MFO2377" s="14"/>
      <c r="MFP2377" s="14"/>
      <c r="MFQ2377" s="14"/>
      <c r="MFR2377" s="14"/>
      <c r="MFS2377" s="14"/>
      <c r="MFT2377" s="14"/>
      <c r="MFU2377" s="14"/>
      <c r="MFV2377" s="14"/>
      <c r="MFW2377" s="14"/>
      <c r="MFX2377" s="14"/>
      <c r="MFY2377" s="14"/>
      <c r="MFZ2377" s="14"/>
      <c r="MGA2377" s="14"/>
      <c r="MGB2377" s="14"/>
      <c r="MGC2377" s="14"/>
      <c r="MGD2377" s="14"/>
      <c r="MGE2377" s="14"/>
      <c r="MGF2377" s="14"/>
      <c r="MGG2377" s="14"/>
      <c r="MGH2377" s="14"/>
      <c r="MGI2377" s="14"/>
      <c r="MGJ2377" s="14"/>
      <c r="MGK2377" s="14"/>
      <c r="MGL2377" s="14"/>
      <c r="MGM2377" s="14"/>
      <c r="MGN2377" s="14"/>
      <c r="MGO2377" s="14"/>
      <c r="MGP2377" s="14"/>
      <c r="MGQ2377" s="14"/>
      <c r="MGR2377" s="14"/>
      <c r="MGS2377" s="14"/>
      <c r="MGT2377" s="14"/>
      <c r="MGU2377" s="14"/>
      <c r="MGV2377" s="14"/>
      <c r="MGW2377" s="14"/>
      <c r="MGX2377" s="14"/>
      <c r="MGY2377" s="14"/>
      <c r="MGZ2377" s="14"/>
      <c r="MHA2377" s="14"/>
      <c r="MHB2377" s="14"/>
      <c r="MHC2377" s="14"/>
      <c r="MHD2377" s="14"/>
      <c r="MHE2377" s="14"/>
      <c r="MHF2377" s="14"/>
      <c r="MHG2377" s="14"/>
      <c r="MHH2377" s="14"/>
      <c r="MHI2377" s="14"/>
      <c r="MHJ2377" s="14"/>
      <c r="MHK2377" s="14"/>
      <c r="MHL2377" s="14"/>
      <c r="MHM2377" s="14"/>
      <c r="MHN2377" s="14"/>
      <c r="MHO2377" s="14"/>
      <c r="MHP2377" s="14"/>
      <c r="MHQ2377" s="14"/>
      <c r="MHR2377" s="14"/>
      <c r="MHS2377" s="14"/>
      <c r="MHT2377" s="14"/>
      <c r="MHU2377" s="14"/>
      <c r="MHV2377" s="14"/>
      <c r="MHW2377" s="14"/>
      <c r="MHX2377" s="14"/>
      <c r="MHY2377" s="14"/>
      <c r="MHZ2377" s="14"/>
      <c r="MIA2377" s="14"/>
      <c r="MIB2377" s="14"/>
      <c r="MIC2377" s="14"/>
      <c r="MID2377" s="14"/>
      <c r="MIE2377" s="14"/>
      <c r="MIF2377" s="14"/>
      <c r="MIG2377" s="14"/>
      <c r="MIH2377" s="14"/>
      <c r="MII2377" s="14"/>
      <c r="MIJ2377" s="14"/>
      <c r="MIK2377" s="14"/>
      <c r="MIL2377" s="14"/>
      <c r="MIM2377" s="14"/>
      <c r="MIN2377" s="14"/>
      <c r="MIO2377" s="14"/>
      <c r="MIP2377" s="14"/>
      <c r="MIQ2377" s="14"/>
      <c r="MIR2377" s="14"/>
      <c r="MIS2377" s="14"/>
      <c r="MIT2377" s="14"/>
      <c r="MIU2377" s="14"/>
      <c r="MIV2377" s="14"/>
      <c r="MIW2377" s="14"/>
      <c r="MIX2377" s="14"/>
      <c r="MIY2377" s="14"/>
      <c r="MIZ2377" s="14"/>
      <c r="MJA2377" s="14"/>
      <c r="MJB2377" s="14"/>
      <c r="MJC2377" s="14"/>
      <c r="MJD2377" s="14"/>
      <c r="MJE2377" s="14"/>
      <c r="MJF2377" s="14"/>
      <c r="MJG2377" s="14"/>
      <c r="MJH2377" s="14"/>
      <c r="MJI2377" s="14"/>
      <c r="MJJ2377" s="14"/>
      <c r="MJK2377" s="14"/>
      <c r="MJL2377" s="14"/>
      <c r="MJM2377" s="14"/>
      <c r="MJN2377" s="14"/>
      <c r="MJO2377" s="14"/>
      <c r="MJP2377" s="14"/>
      <c r="MJQ2377" s="14"/>
      <c r="MJR2377" s="14"/>
      <c r="MJS2377" s="14"/>
      <c r="MJT2377" s="14"/>
      <c r="MJU2377" s="14"/>
      <c r="MJV2377" s="14"/>
      <c r="MJW2377" s="14"/>
      <c r="MJX2377" s="14"/>
      <c r="MJY2377" s="14"/>
      <c r="MJZ2377" s="14"/>
      <c r="MKA2377" s="14"/>
      <c r="MKB2377" s="14"/>
      <c r="MKC2377" s="14"/>
      <c r="MKD2377" s="14"/>
      <c r="MKE2377" s="14"/>
      <c r="MKF2377" s="14"/>
      <c r="MKG2377" s="14"/>
      <c r="MKH2377" s="14"/>
      <c r="MKI2377" s="14"/>
      <c r="MKJ2377" s="14"/>
      <c r="MKK2377" s="14"/>
      <c r="MKL2377" s="14"/>
      <c r="MKM2377" s="14"/>
      <c r="MKN2377" s="14"/>
      <c r="MKO2377" s="14"/>
      <c r="MKP2377" s="14"/>
      <c r="MKQ2377" s="14"/>
      <c r="MKR2377" s="14"/>
      <c r="MKS2377" s="14"/>
      <c r="MKT2377" s="14"/>
      <c r="MKU2377" s="14"/>
      <c r="MKV2377" s="14"/>
      <c r="MKW2377" s="14"/>
      <c r="MKX2377" s="14"/>
      <c r="MKY2377" s="14"/>
      <c r="MKZ2377" s="14"/>
      <c r="MLA2377" s="14"/>
      <c r="MLB2377" s="14"/>
      <c r="MLC2377" s="14"/>
      <c r="MLD2377" s="14"/>
      <c r="MLE2377" s="14"/>
      <c r="MLF2377" s="14"/>
      <c r="MLG2377" s="14"/>
      <c r="MLH2377" s="14"/>
      <c r="MLI2377" s="14"/>
      <c r="MLJ2377" s="14"/>
      <c r="MLK2377" s="14"/>
      <c r="MLL2377" s="14"/>
      <c r="MLM2377" s="14"/>
      <c r="MLN2377" s="14"/>
      <c r="MLO2377" s="14"/>
      <c r="MLP2377" s="14"/>
      <c r="MLQ2377" s="14"/>
      <c r="MLR2377" s="14"/>
      <c r="MLS2377" s="14"/>
      <c r="MLT2377" s="14"/>
      <c r="MLU2377" s="14"/>
      <c r="MLV2377" s="14"/>
      <c r="MLW2377" s="14"/>
      <c r="MLX2377" s="14"/>
      <c r="MLY2377" s="14"/>
      <c r="MLZ2377" s="14"/>
      <c r="MMA2377" s="14"/>
      <c r="MMB2377" s="14"/>
      <c r="MMC2377" s="14"/>
      <c r="MMD2377" s="14"/>
      <c r="MME2377" s="14"/>
      <c r="MMF2377" s="14"/>
      <c r="MMG2377" s="14"/>
      <c r="MMH2377" s="14"/>
      <c r="MMI2377" s="14"/>
      <c r="MMJ2377" s="14"/>
      <c r="MMK2377" s="14"/>
      <c r="MML2377" s="14"/>
      <c r="MMM2377" s="14"/>
      <c r="MMN2377" s="14"/>
      <c r="MMO2377" s="14"/>
      <c r="MMP2377" s="14"/>
      <c r="MMQ2377" s="14"/>
      <c r="MMR2377" s="14"/>
      <c r="MMS2377" s="14"/>
      <c r="MMT2377" s="14"/>
      <c r="MMU2377" s="14"/>
      <c r="MMV2377" s="14"/>
      <c r="MMW2377" s="14"/>
      <c r="MMX2377" s="14"/>
      <c r="MMY2377" s="14"/>
      <c r="MMZ2377" s="14"/>
      <c r="MNA2377" s="14"/>
      <c r="MNB2377" s="14"/>
      <c r="MNC2377" s="14"/>
      <c r="MND2377" s="14"/>
      <c r="MNE2377" s="14"/>
      <c r="MNF2377" s="14"/>
      <c r="MNG2377" s="14"/>
      <c r="MNH2377" s="14"/>
      <c r="MNI2377" s="14"/>
      <c r="MNJ2377" s="14"/>
      <c r="MNK2377" s="14"/>
      <c r="MNL2377" s="14"/>
      <c r="MNM2377" s="14"/>
      <c r="MNN2377" s="14"/>
      <c r="MNO2377" s="14"/>
      <c r="MNP2377" s="14"/>
      <c r="MNQ2377" s="14"/>
      <c r="MNR2377" s="14"/>
      <c r="MNS2377" s="14"/>
      <c r="MNT2377" s="14"/>
      <c r="MNU2377" s="14"/>
      <c r="MNV2377" s="14"/>
      <c r="MNW2377" s="14"/>
      <c r="MNX2377" s="14"/>
      <c r="MNY2377" s="14"/>
      <c r="MNZ2377" s="14"/>
      <c r="MOA2377" s="14"/>
      <c r="MOB2377" s="14"/>
      <c r="MOC2377" s="14"/>
      <c r="MOD2377" s="14"/>
      <c r="MOE2377" s="14"/>
      <c r="MOF2377" s="14"/>
      <c r="MOG2377" s="14"/>
      <c r="MOH2377" s="14"/>
      <c r="MOI2377" s="14"/>
      <c r="MOJ2377" s="14"/>
      <c r="MOK2377" s="14"/>
      <c r="MOL2377" s="14"/>
      <c r="MOM2377" s="14"/>
      <c r="MON2377" s="14"/>
      <c r="MOO2377" s="14"/>
      <c r="MOP2377" s="14"/>
      <c r="MOQ2377" s="14"/>
      <c r="MOR2377" s="14"/>
      <c r="MOS2377" s="14"/>
      <c r="MOT2377" s="14"/>
      <c r="MOU2377" s="14"/>
      <c r="MOV2377" s="14"/>
      <c r="MOW2377" s="14"/>
      <c r="MOX2377" s="14"/>
      <c r="MOY2377" s="14"/>
      <c r="MOZ2377" s="14"/>
      <c r="MPA2377" s="14"/>
      <c r="MPB2377" s="14"/>
      <c r="MPC2377" s="14"/>
      <c r="MPD2377" s="14"/>
      <c r="MPE2377" s="14"/>
      <c r="MPF2377" s="14"/>
      <c r="MPG2377" s="14"/>
      <c r="MPH2377" s="14"/>
      <c r="MPI2377" s="14"/>
      <c r="MPJ2377" s="14"/>
      <c r="MPK2377" s="14"/>
      <c r="MPL2377" s="14"/>
      <c r="MPM2377" s="14"/>
      <c r="MPN2377" s="14"/>
      <c r="MPO2377" s="14"/>
      <c r="MPP2377" s="14"/>
      <c r="MPQ2377" s="14"/>
      <c r="MPR2377" s="14"/>
      <c r="MPS2377" s="14"/>
      <c r="MPT2377" s="14"/>
      <c r="MPU2377" s="14"/>
      <c r="MPV2377" s="14"/>
      <c r="MPW2377" s="14"/>
      <c r="MPX2377" s="14"/>
      <c r="MPY2377" s="14"/>
      <c r="MPZ2377" s="14"/>
      <c r="MQA2377" s="14"/>
      <c r="MQB2377" s="14"/>
      <c r="MQC2377" s="14"/>
      <c r="MQD2377" s="14"/>
      <c r="MQE2377" s="14"/>
      <c r="MQF2377" s="14"/>
      <c r="MQG2377" s="14"/>
      <c r="MQH2377" s="14"/>
      <c r="MQI2377" s="14"/>
      <c r="MQJ2377" s="14"/>
      <c r="MQK2377" s="14"/>
      <c r="MQL2377" s="14"/>
      <c r="MQM2377" s="14"/>
      <c r="MQN2377" s="14"/>
      <c r="MQO2377" s="14"/>
      <c r="MQP2377" s="14"/>
      <c r="MQQ2377" s="14"/>
      <c r="MQR2377" s="14"/>
      <c r="MQS2377" s="14"/>
      <c r="MQT2377" s="14"/>
      <c r="MQU2377" s="14"/>
      <c r="MQV2377" s="14"/>
      <c r="MQW2377" s="14"/>
      <c r="MQX2377" s="14"/>
      <c r="MQY2377" s="14"/>
      <c r="MQZ2377" s="14"/>
      <c r="MRA2377" s="14"/>
      <c r="MRB2377" s="14"/>
      <c r="MRC2377" s="14"/>
      <c r="MRD2377" s="14"/>
      <c r="MRE2377" s="14"/>
      <c r="MRF2377" s="14"/>
      <c r="MRG2377" s="14"/>
      <c r="MRH2377" s="14"/>
      <c r="MRI2377" s="14"/>
      <c r="MRJ2377" s="14"/>
      <c r="MRK2377" s="14"/>
      <c r="MRL2377" s="14"/>
      <c r="MRM2377" s="14"/>
      <c r="MRN2377" s="14"/>
      <c r="MRO2377" s="14"/>
      <c r="MRP2377" s="14"/>
      <c r="MRQ2377" s="14"/>
      <c r="MRR2377" s="14"/>
      <c r="MRS2377" s="14"/>
      <c r="MRT2377" s="14"/>
      <c r="MRU2377" s="14"/>
      <c r="MRV2377" s="14"/>
      <c r="MRW2377" s="14"/>
      <c r="MRX2377" s="14"/>
      <c r="MRY2377" s="14"/>
      <c r="MRZ2377" s="14"/>
      <c r="MSA2377" s="14"/>
      <c r="MSB2377" s="14"/>
      <c r="MSC2377" s="14"/>
      <c r="MSD2377" s="14"/>
      <c r="MSE2377" s="14"/>
      <c r="MSF2377" s="14"/>
      <c r="MSG2377" s="14"/>
      <c r="MSH2377" s="14"/>
      <c r="MSI2377" s="14"/>
      <c r="MSJ2377" s="14"/>
      <c r="MSK2377" s="14"/>
      <c r="MSL2377" s="14"/>
      <c r="MSM2377" s="14"/>
      <c r="MSN2377" s="14"/>
      <c r="MSO2377" s="14"/>
      <c r="MSP2377" s="14"/>
      <c r="MSQ2377" s="14"/>
      <c r="MSR2377" s="14"/>
      <c r="MSS2377" s="14"/>
      <c r="MST2377" s="14"/>
      <c r="MSU2377" s="14"/>
      <c r="MSV2377" s="14"/>
      <c r="MSW2377" s="14"/>
      <c r="MSX2377" s="14"/>
      <c r="MSY2377" s="14"/>
      <c r="MSZ2377" s="14"/>
      <c r="MTA2377" s="14"/>
      <c r="MTB2377" s="14"/>
      <c r="MTC2377" s="14"/>
      <c r="MTD2377" s="14"/>
      <c r="MTE2377" s="14"/>
      <c r="MTF2377" s="14"/>
      <c r="MTG2377" s="14"/>
      <c r="MTH2377" s="14"/>
      <c r="MTI2377" s="14"/>
      <c r="MTJ2377" s="14"/>
      <c r="MTK2377" s="14"/>
      <c r="MTL2377" s="14"/>
      <c r="MTM2377" s="14"/>
      <c r="MTN2377" s="14"/>
      <c r="MTO2377" s="14"/>
      <c r="MTP2377" s="14"/>
      <c r="MTQ2377" s="14"/>
      <c r="MTR2377" s="14"/>
      <c r="MTS2377" s="14"/>
      <c r="MTT2377" s="14"/>
      <c r="MTU2377" s="14"/>
      <c r="MTV2377" s="14"/>
      <c r="MTW2377" s="14"/>
      <c r="MTX2377" s="14"/>
      <c r="MTY2377" s="14"/>
      <c r="MTZ2377" s="14"/>
      <c r="MUA2377" s="14"/>
      <c r="MUB2377" s="14"/>
      <c r="MUC2377" s="14"/>
      <c r="MUD2377" s="14"/>
      <c r="MUE2377" s="14"/>
      <c r="MUF2377" s="14"/>
      <c r="MUG2377" s="14"/>
      <c r="MUH2377" s="14"/>
      <c r="MUI2377" s="14"/>
      <c r="MUJ2377" s="14"/>
      <c r="MUK2377" s="14"/>
      <c r="MUL2377" s="14"/>
      <c r="MUM2377" s="14"/>
      <c r="MUN2377" s="14"/>
      <c r="MUO2377" s="14"/>
      <c r="MUP2377" s="14"/>
      <c r="MUQ2377" s="14"/>
      <c r="MUR2377" s="14"/>
      <c r="MUS2377" s="14"/>
      <c r="MUT2377" s="14"/>
      <c r="MUU2377" s="14"/>
      <c r="MUV2377" s="14"/>
      <c r="MUW2377" s="14"/>
      <c r="MUX2377" s="14"/>
      <c r="MUY2377" s="14"/>
      <c r="MUZ2377" s="14"/>
      <c r="MVA2377" s="14"/>
      <c r="MVB2377" s="14"/>
      <c r="MVC2377" s="14"/>
      <c r="MVD2377" s="14"/>
      <c r="MVE2377" s="14"/>
      <c r="MVF2377" s="14"/>
      <c r="MVG2377" s="14"/>
      <c r="MVH2377" s="14"/>
      <c r="MVI2377" s="14"/>
      <c r="MVJ2377" s="14"/>
      <c r="MVK2377" s="14"/>
      <c r="MVL2377" s="14"/>
      <c r="MVM2377" s="14"/>
      <c r="MVN2377" s="14"/>
      <c r="MVO2377" s="14"/>
      <c r="MVP2377" s="14"/>
      <c r="MVQ2377" s="14"/>
      <c r="MVR2377" s="14"/>
      <c r="MVS2377" s="14"/>
      <c r="MVT2377" s="14"/>
      <c r="MVU2377" s="14"/>
      <c r="MVV2377" s="14"/>
      <c r="MVW2377" s="14"/>
      <c r="MVX2377" s="14"/>
      <c r="MVY2377" s="14"/>
      <c r="MVZ2377" s="14"/>
      <c r="MWA2377" s="14"/>
      <c r="MWB2377" s="14"/>
      <c r="MWC2377" s="14"/>
      <c r="MWD2377" s="14"/>
      <c r="MWE2377" s="14"/>
      <c r="MWF2377" s="14"/>
      <c r="MWG2377" s="14"/>
      <c r="MWH2377" s="14"/>
      <c r="MWI2377" s="14"/>
      <c r="MWJ2377" s="14"/>
      <c r="MWK2377" s="14"/>
      <c r="MWL2377" s="14"/>
      <c r="MWM2377" s="14"/>
      <c r="MWN2377" s="14"/>
      <c r="MWO2377" s="14"/>
      <c r="MWP2377" s="14"/>
      <c r="MWQ2377" s="14"/>
      <c r="MWR2377" s="14"/>
      <c r="MWS2377" s="14"/>
      <c r="MWT2377" s="14"/>
      <c r="MWU2377" s="14"/>
      <c r="MWV2377" s="14"/>
      <c r="MWW2377" s="14"/>
      <c r="MWX2377" s="14"/>
      <c r="MWY2377" s="14"/>
      <c r="MWZ2377" s="14"/>
      <c r="MXA2377" s="14"/>
      <c r="MXB2377" s="14"/>
      <c r="MXC2377" s="14"/>
      <c r="MXD2377" s="14"/>
      <c r="MXE2377" s="14"/>
      <c r="MXF2377" s="14"/>
      <c r="MXG2377" s="14"/>
      <c r="MXH2377" s="14"/>
      <c r="MXI2377" s="14"/>
      <c r="MXJ2377" s="14"/>
      <c r="MXK2377" s="14"/>
      <c r="MXL2377" s="14"/>
      <c r="MXM2377" s="14"/>
      <c r="MXN2377" s="14"/>
      <c r="MXO2377" s="14"/>
      <c r="MXP2377" s="14"/>
      <c r="MXQ2377" s="14"/>
      <c r="MXR2377" s="14"/>
      <c r="MXS2377" s="14"/>
      <c r="MXT2377" s="14"/>
      <c r="MXU2377" s="14"/>
      <c r="MXV2377" s="14"/>
      <c r="MXW2377" s="14"/>
      <c r="MXX2377" s="14"/>
      <c r="MXY2377" s="14"/>
      <c r="MXZ2377" s="14"/>
      <c r="MYA2377" s="14"/>
      <c r="MYB2377" s="14"/>
      <c r="MYC2377" s="14"/>
      <c r="MYD2377" s="14"/>
      <c r="MYE2377" s="14"/>
      <c r="MYF2377" s="14"/>
      <c r="MYG2377" s="14"/>
      <c r="MYH2377" s="14"/>
      <c r="MYI2377" s="14"/>
      <c r="MYJ2377" s="14"/>
      <c r="MYK2377" s="14"/>
      <c r="MYL2377" s="14"/>
      <c r="MYM2377" s="14"/>
      <c r="MYN2377" s="14"/>
      <c r="MYO2377" s="14"/>
      <c r="MYP2377" s="14"/>
      <c r="MYQ2377" s="14"/>
      <c r="MYR2377" s="14"/>
      <c r="MYS2377" s="14"/>
      <c r="MYT2377" s="14"/>
      <c r="MYU2377" s="14"/>
      <c r="MYV2377" s="14"/>
      <c r="MYW2377" s="14"/>
      <c r="MYX2377" s="14"/>
      <c r="MYY2377" s="14"/>
      <c r="MYZ2377" s="14"/>
      <c r="MZA2377" s="14"/>
      <c r="MZB2377" s="14"/>
      <c r="MZC2377" s="14"/>
      <c r="MZD2377" s="14"/>
      <c r="MZE2377" s="14"/>
      <c r="MZF2377" s="14"/>
      <c r="MZG2377" s="14"/>
      <c r="MZH2377" s="14"/>
      <c r="MZI2377" s="14"/>
      <c r="MZJ2377" s="14"/>
      <c r="MZK2377" s="14"/>
      <c r="MZL2377" s="14"/>
      <c r="MZM2377" s="14"/>
      <c r="MZN2377" s="14"/>
      <c r="MZO2377" s="14"/>
      <c r="MZP2377" s="14"/>
      <c r="MZQ2377" s="14"/>
      <c r="MZR2377" s="14"/>
      <c r="MZS2377" s="14"/>
      <c r="MZT2377" s="14"/>
      <c r="MZU2377" s="14"/>
      <c r="MZV2377" s="14"/>
      <c r="MZW2377" s="14"/>
      <c r="MZX2377" s="14"/>
      <c r="MZY2377" s="14"/>
      <c r="MZZ2377" s="14"/>
      <c r="NAA2377" s="14"/>
      <c r="NAB2377" s="14"/>
      <c r="NAC2377" s="14"/>
      <c r="NAD2377" s="14"/>
      <c r="NAE2377" s="14"/>
      <c r="NAF2377" s="14"/>
      <c r="NAG2377" s="14"/>
      <c r="NAH2377" s="14"/>
      <c r="NAI2377" s="14"/>
      <c r="NAJ2377" s="14"/>
      <c r="NAK2377" s="14"/>
      <c r="NAL2377" s="14"/>
      <c r="NAM2377" s="14"/>
      <c r="NAN2377" s="14"/>
      <c r="NAO2377" s="14"/>
      <c r="NAP2377" s="14"/>
      <c r="NAQ2377" s="14"/>
      <c r="NAR2377" s="14"/>
      <c r="NAS2377" s="14"/>
      <c r="NAT2377" s="14"/>
      <c r="NAU2377" s="14"/>
      <c r="NAV2377" s="14"/>
      <c r="NAW2377" s="14"/>
      <c r="NAX2377" s="14"/>
      <c r="NAY2377" s="14"/>
      <c r="NAZ2377" s="14"/>
      <c r="NBA2377" s="14"/>
      <c r="NBB2377" s="14"/>
      <c r="NBC2377" s="14"/>
      <c r="NBD2377" s="14"/>
      <c r="NBE2377" s="14"/>
      <c r="NBF2377" s="14"/>
      <c r="NBG2377" s="14"/>
      <c r="NBH2377" s="14"/>
      <c r="NBI2377" s="14"/>
      <c r="NBJ2377" s="14"/>
      <c r="NBK2377" s="14"/>
      <c r="NBL2377" s="14"/>
      <c r="NBM2377" s="14"/>
      <c r="NBN2377" s="14"/>
      <c r="NBO2377" s="14"/>
      <c r="NBP2377" s="14"/>
      <c r="NBQ2377" s="14"/>
      <c r="NBR2377" s="14"/>
      <c r="NBS2377" s="14"/>
      <c r="NBT2377" s="14"/>
      <c r="NBU2377" s="14"/>
      <c r="NBV2377" s="14"/>
      <c r="NBW2377" s="14"/>
      <c r="NBX2377" s="14"/>
      <c r="NBY2377" s="14"/>
      <c r="NBZ2377" s="14"/>
      <c r="NCA2377" s="14"/>
      <c r="NCB2377" s="14"/>
      <c r="NCC2377" s="14"/>
      <c r="NCD2377" s="14"/>
      <c r="NCE2377" s="14"/>
      <c r="NCF2377" s="14"/>
      <c r="NCG2377" s="14"/>
      <c r="NCH2377" s="14"/>
      <c r="NCI2377" s="14"/>
      <c r="NCJ2377" s="14"/>
      <c r="NCK2377" s="14"/>
      <c r="NCL2377" s="14"/>
      <c r="NCM2377" s="14"/>
      <c r="NCN2377" s="14"/>
      <c r="NCO2377" s="14"/>
      <c r="NCP2377" s="14"/>
      <c r="NCQ2377" s="14"/>
      <c r="NCR2377" s="14"/>
      <c r="NCS2377" s="14"/>
      <c r="NCT2377" s="14"/>
      <c r="NCU2377" s="14"/>
      <c r="NCV2377" s="14"/>
      <c r="NCW2377" s="14"/>
      <c r="NCX2377" s="14"/>
      <c r="NCY2377" s="14"/>
      <c r="NCZ2377" s="14"/>
      <c r="NDA2377" s="14"/>
      <c r="NDB2377" s="14"/>
      <c r="NDC2377" s="14"/>
      <c r="NDD2377" s="14"/>
      <c r="NDE2377" s="14"/>
      <c r="NDF2377" s="14"/>
      <c r="NDG2377" s="14"/>
      <c r="NDH2377" s="14"/>
      <c r="NDI2377" s="14"/>
      <c r="NDJ2377" s="14"/>
      <c r="NDK2377" s="14"/>
      <c r="NDL2377" s="14"/>
      <c r="NDM2377" s="14"/>
      <c r="NDN2377" s="14"/>
      <c r="NDO2377" s="14"/>
      <c r="NDP2377" s="14"/>
      <c r="NDQ2377" s="14"/>
      <c r="NDR2377" s="14"/>
      <c r="NDS2377" s="14"/>
      <c r="NDT2377" s="14"/>
      <c r="NDU2377" s="14"/>
      <c r="NDV2377" s="14"/>
      <c r="NDW2377" s="14"/>
      <c r="NDX2377" s="14"/>
      <c r="NDY2377" s="14"/>
      <c r="NDZ2377" s="14"/>
      <c r="NEA2377" s="14"/>
      <c r="NEB2377" s="14"/>
      <c r="NEC2377" s="14"/>
      <c r="NED2377" s="14"/>
      <c r="NEE2377" s="14"/>
      <c r="NEF2377" s="14"/>
      <c r="NEG2377" s="14"/>
      <c r="NEH2377" s="14"/>
      <c r="NEI2377" s="14"/>
      <c r="NEJ2377" s="14"/>
      <c r="NEK2377" s="14"/>
      <c r="NEL2377" s="14"/>
      <c r="NEM2377" s="14"/>
      <c r="NEN2377" s="14"/>
      <c r="NEO2377" s="14"/>
      <c r="NEP2377" s="14"/>
      <c r="NEQ2377" s="14"/>
      <c r="NER2377" s="14"/>
      <c r="NES2377" s="14"/>
      <c r="NET2377" s="14"/>
      <c r="NEU2377" s="14"/>
      <c r="NEV2377" s="14"/>
      <c r="NEW2377" s="14"/>
      <c r="NEX2377" s="14"/>
      <c r="NEY2377" s="14"/>
      <c r="NEZ2377" s="14"/>
      <c r="NFA2377" s="14"/>
      <c r="NFB2377" s="14"/>
      <c r="NFC2377" s="14"/>
      <c r="NFD2377" s="14"/>
      <c r="NFE2377" s="14"/>
      <c r="NFF2377" s="14"/>
      <c r="NFG2377" s="14"/>
      <c r="NFH2377" s="14"/>
      <c r="NFI2377" s="14"/>
      <c r="NFJ2377" s="14"/>
      <c r="NFK2377" s="14"/>
      <c r="NFL2377" s="14"/>
      <c r="NFM2377" s="14"/>
      <c r="NFN2377" s="14"/>
      <c r="NFO2377" s="14"/>
      <c r="NFP2377" s="14"/>
      <c r="NFQ2377" s="14"/>
      <c r="NFR2377" s="14"/>
      <c r="NFS2377" s="14"/>
      <c r="NFT2377" s="14"/>
      <c r="NFU2377" s="14"/>
      <c r="NFV2377" s="14"/>
      <c r="NFW2377" s="14"/>
      <c r="NFX2377" s="14"/>
      <c r="NFY2377" s="14"/>
      <c r="NFZ2377" s="14"/>
      <c r="NGA2377" s="14"/>
      <c r="NGB2377" s="14"/>
      <c r="NGC2377" s="14"/>
      <c r="NGD2377" s="14"/>
      <c r="NGE2377" s="14"/>
      <c r="NGF2377" s="14"/>
      <c r="NGG2377" s="14"/>
      <c r="NGH2377" s="14"/>
      <c r="NGI2377" s="14"/>
      <c r="NGJ2377" s="14"/>
      <c r="NGK2377" s="14"/>
      <c r="NGL2377" s="14"/>
      <c r="NGM2377" s="14"/>
      <c r="NGN2377" s="14"/>
      <c r="NGO2377" s="14"/>
      <c r="NGP2377" s="14"/>
      <c r="NGQ2377" s="14"/>
      <c r="NGR2377" s="14"/>
      <c r="NGS2377" s="14"/>
      <c r="NGT2377" s="14"/>
      <c r="NGU2377" s="14"/>
      <c r="NGV2377" s="14"/>
      <c r="NGW2377" s="14"/>
      <c r="NGX2377" s="14"/>
      <c r="NGY2377" s="14"/>
      <c r="NGZ2377" s="14"/>
      <c r="NHA2377" s="14"/>
      <c r="NHB2377" s="14"/>
      <c r="NHC2377" s="14"/>
      <c r="NHD2377" s="14"/>
      <c r="NHE2377" s="14"/>
      <c r="NHF2377" s="14"/>
      <c r="NHG2377" s="14"/>
      <c r="NHH2377" s="14"/>
      <c r="NHI2377" s="14"/>
      <c r="NHJ2377" s="14"/>
      <c r="NHK2377" s="14"/>
      <c r="NHL2377" s="14"/>
      <c r="NHM2377" s="14"/>
      <c r="NHN2377" s="14"/>
      <c r="NHO2377" s="14"/>
      <c r="NHP2377" s="14"/>
      <c r="NHQ2377" s="14"/>
      <c r="NHR2377" s="14"/>
      <c r="NHS2377" s="14"/>
      <c r="NHT2377" s="14"/>
      <c r="NHU2377" s="14"/>
      <c r="NHV2377" s="14"/>
      <c r="NHW2377" s="14"/>
      <c r="NHX2377" s="14"/>
      <c r="NHY2377" s="14"/>
      <c r="NHZ2377" s="14"/>
      <c r="NIA2377" s="14"/>
      <c r="NIB2377" s="14"/>
      <c r="NIC2377" s="14"/>
      <c r="NID2377" s="14"/>
      <c r="NIE2377" s="14"/>
      <c r="NIF2377" s="14"/>
      <c r="NIG2377" s="14"/>
      <c r="NIH2377" s="14"/>
      <c r="NII2377" s="14"/>
      <c r="NIJ2377" s="14"/>
      <c r="NIK2377" s="14"/>
      <c r="NIL2377" s="14"/>
      <c r="NIM2377" s="14"/>
      <c r="NIN2377" s="14"/>
      <c r="NIO2377" s="14"/>
      <c r="NIP2377" s="14"/>
      <c r="NIQ2377" s="14"/>
      <c r="NIR2377" s="14"/>
      <c r="NIS2377" s="14"/>
      <c r="NIT2377" s="14"/>
      <c r="NIU2377" s="14"/>
      <c r="NIV2377" s="14"/>
      <c r="NIW2377" s="14"/>
      <c r="NIX2377" s="14"/>
      <c r="NIY2377" s="14"/>
      <c r="NIZ2377" s="14"/>
      <c r="NJA2377" s="14"/>
      <c r="NJB2377" s="14"/>
      <c r="NJC2377" s="14"/>
      <c r="NJD2377" s="14"/>
      <c r="NJE2377" s="14"/>
      <c r="NJF2377" s="14"/>
      <c r="NJG2377" s="14"/>
      <c r="NJH2377" s="14"/>
      <c r="NJI2377" s="14"/>
      <c r="NJJ2377" s="14"/>
      <c r="NJK2377" s="14"/>
      <c r="NJL2377" s="14"/>
      <c r="NJM2377" s="14"/>
      <c r="NJN2377" s="14"/>
      <c r="NJO2377" s="14"/>
      <c r="NJP2377" s="14"/>
      <c r="NJQ2377" s="14"/>
      <c r="NJR2377" s="14"/>
      <c r="NJS2377" s="14"/>
      <c r="NJT2377" s="14"/>
      <c r="NJU2377" s="14"/>
      <c r="NJV2377" s="14"/>
      <c r="NJW2377" s="14"/>
      <c r="NJX2377" s="14"/>
      <c r="NJY2377" s="14"/>
      <c r="NJZ2377" s="14"/>
      <c r="NKA2377" s="14"/>
      <c r="NKB2377" s="14"/>
      <c r="NKC2377" s="14"/>
      <c r="NKD2377" s="14"/>
      <c r="NKE2377" s="14"/>
      <c r="NKF2377" s="14"/>
      <c r="NKG2377" s="14"/>
      <c r="NKH2377" s="14"/>
      <c r="NKI2377" s="14"/>
      <c r="NKJ2377" s="14"/>
      <c r="NKK2377" s="14"/>
      <c r="NKL2377" s="14"/>
      <c r="NKM2377" s="14"/>
      <c r="NKN2377" s="14"/>
      <c r="NKO2377" s="14"/>
      <c r="NKP2377" s="14"/>
      <c r="NKQ2377" s="14"/>
      <c r="NKR2377" s="14"/>
      <c r="NKS2377" s="14"/>
      <c r="NKT2377" s="14"/>
      <c r="NKU2377" s="14"/>
      <c r="NKV2377" s="14"/>
      <c r="NKW2377" s="14"/>
      <c r="NKX2377" s="14"/>
      <c r="NKY2377" s="14"/>
      <c r="NKZ2377" s="14"/>
      <c r="NLA2377" s="14"/>
      <c r="NLB2377" s="14"/>
      <c r="NLC2377" s="14"/>
      <c r="NLD2377" s="14"/>
      <c r="NLE2377" s="14"/>
      <c r="NLF2377" s="14"/>
      <c r="NLG2377" s="14"/>
      <c r="NLH2377" s="14"/>
      <c r="NLI2377" s="14"/>
      <c r="NLJ2377" s="14"/>
      <c r="NLK2377" s="14"/>
      <c r="NLL2377" s="14"/>
      <c r="NLM2377" s="14"/>
      <c r="NLN2377" s="14"/>
      <c r="NLO2377" s="14"/>
      <c r="NLP2377" s="14"/>
      <c r="NLQ2377" s="14"/>
      <c r="NLR2377" s="14"/>
      <c r="NLS2377" s="14"/>
      <c r="NLT2377" s="14"/>
      <c r="NLU2377" s="14"/>
      <c r="NLV2377" s="14"/>
      <c r="NLW2377" s="14"/>
      <c r="NLX2377" s="14"/>
      <c r="NLY2377" s="14"/>
      <c r="NLZ2377" s="14"/>
      <c r="NMA2377" s="14"/>
      <c r="NMB2377" s="14"/>
      <c r="NMC2377" s="14"/>
      <c r="NMD2377" s="14"/>
      <c r="NME2377" s="14"/>
      <c r="NMF2377" s="14"/>
      <c r="NMG2377" s="14"/>
      <c r="NMH2377" s="14"/>
      <c r="NMI2377" s="14"/>
      <c r="NMJ2377" s="14"/>
      <c r="NMK2377" s="14"/>
      <c r="NML2377" s="14"/>
      <c r="NMM2377" s="14"/>
      <c r="NMN2377" s="14"/>
      <c r="NMO2377" s="14"/>
      <c r="NMP2377" s="14"/>
      <c r="NMQ2377" s="14"/>
      <c r="NMR2377" s="14"/>
      <c r="NMS2377" s="14"/>
      <c r="NMT2377" s="14"/>
      <c r="NMU2377" s="14"/>
      <c r="NMV2377" s="14"/>
      <c r="NMW2377" s="14"/>
      <c r="NMX2377" s="14"/>
      <c r="NMY2377" s="14"/>
      <c r="NMZ2377" s="14"/>
      <c r="NNA2377" s="14"/>
      <c r="NNB2377" s="14"/>
      <c r="NNC2377" s="14"/>
      <c r="NND2377" s="14"/>
      <c r="NNE2377" s="14"/>
      <c r="NNF2377" s="14"/>
      <c r="NNG2377" s="14"/>
      <c r="NNH2377" s="14"/>
      <c r="NNI2377" s="14"/>
      <c r="NNJ2377" s="14"/>
      <c r="NNK2377" s="14"/>
      <c r="NNL2377" s="14"/>
      <c r="NNM2377" s="14"/>
      <c r="NNN2377" s="14"/>
      <c r="NNO2377" s="14"/>
      <c r="NNP2377" s="14"/>
      <c r="NNQ2377" s="14"/>
      <c r="NNR2377" s="14"/>
      <c r="NNS2377" s="14"/>
      <c r="NNT2377" s="14"/>
      <c r="NNU2377" s="14"/>
      <c r="NNV2377" s="14"/>
      <c r="NNW2377" s="14"/>
      <c r="NNX2377" s="14"/>
      <c r="NNY2377" s="14"/>
      <c r="NNZ2377" s="14"/>
      <c r="NOA2377" s="14"/>
      <c r="NOB2377" s="14"/>
      <c r="NOC2377" s="14"/>
      <c r="NOD2377" s="14"/>
      <c r="NOE2377" s="14"/>
      <c r="NOF2377" s="14"/>
      <c r="NOG2377" s="14"/>
      <c r="NOH2377" s="14"/>
      <c r="NOI2377" s="14"/>
      <c r="NOJ2377" s="14"/>
      <c r="NOK2377" s="14"/>
      <c r="NOL2377" s="14"/>
      <c r="NOM2377" s="14"/>
      <c r="NON2377" s="14"/>
      <c r="NOO2377" s="14"/>
      <c r="NOP2377" s="14"/>
      <c r="NOQ2377" s="14"/>
      <c r="NOR2377" s="14"/>
      <c r="NOS2377" s="14"/>
      <c r="NOT2377" s="14"/>
      <c r="NOU2377" s="14"/>
      <c r="NOV2377" s="14"/>
      <c r="NOW2377" s="14"/>
      <c r="NOX2377" s="14"/>
      <c r="NOY2377" s="14"/>
      <c r="NOZ2377" s="14"/>
      <c r="NPA2377" s="14"/>
      <c r="NPB2377" s="14"/>
      <c r="NPC2377" s="14"/>
      <c r="NPD2377" s="14"/>
      <c r="NPE2377" s="14"/>
      <c r="NPF2377" s="14"/>
      <c r="NPG2377" s="14"/>
      <c r="NPH2377" s="14"/>
      <c r="NPI2377" s="14"/>
      <c r="NPJ2377" s="14"/>
      <c r="NPK2377" s="14"/>
      <c r="NPL2377" s="14"/>
      <c r="NPM2377" s="14"/>
      <c r="NPN2377" s="14"/>
      <c r="NPO2377" s="14"/>
      <c r="NPP2377" s="14"/>
      <c r="NPQ2377" s="14"/>
      <c r="NPR2377" s="14"/>
      <c r="NPS2377" s="14"/>
      <c r="NPT2377" s="14"/>
      <c r="NPU2377" s="14"/>
      <c r="NPV2377" s="14"/>
      <c r="NPW2377" s="14"/>
      <c r="NPX2377" s="14"/>
      <c r="NPY2377" s="14"/>
      <c r="NPZ2377" s="14"/>
      <c r="NQA2377" s="14"/>
      <c r="NQB2377" s="14"/>
      <c r="NQC2377" s="14"/>
      <c r="NQD2377" s="14"/>
      <c r="NQE2377" s="14"/>
      <c r="NQF2377" s="14"/>
      <c r="NQG2377" s="14"/>
      <c r="NQH2377" s="14"/>
      <c r="NQI2377" s="14"/>
      <c r="NQJ2377" s="14"/>
      <c r="NQK2377" s="14"/>
      <c r="NQL2377" s="14"/>
      <c r="NQM2377" s="14"/>
      <c r="NQN2377" s="14"/>
      <c r="NQO2377" s="14"/>
      <c r="NQP2377" s="14"/>
      <c r="NQQ2377" s="14"/>
      <c r="NQR2377" s="14"/>
      <c r="NQS2377" s="14"/>
      <c r="NQT2377" s="14"/>
      <c r="NQU2377" s="14"/>
      <c r="NQV2377" s="14"/>
      <c r="NQW2377" s="14"/>
      <c r="NQX2377" s="14"/>
      <c r="NQY2377" s="14"/>
      <c r="NQZ2377" s="14"/>
      <c r="NRA2377" s="14"/>
      <c r="NRB2377" s="14"/>
      <c r="NRC2377" s="14"/>
      <c r="NRD2377" s="14"/>
      <c r="NRE2377" s="14"/>
      <c r="NRF2377" s="14"/>
      <c r="NRG2377" s="14"/>
      <c r="NRH2377" s="14"/>
      <c r="NRI2377" s="14"/>
      <c r="NRJ2377" s="14"/>
      <c r="NRK2377" s="14"/>
      <c r="NRL2377" s="14"/>
      <c r="NRM2377" s="14"/>
      <c r="NRN2377" s="14"/>
      <c r="NRO2377" s="14"/>
      <c r="NRP2377" s="14"/>
      <c r="NRQ2377" s="14"/>
      <c r="NRR2377" s="14"/>
      <c r="NRS2377" s="14"/>
      <c r="NRT2377" s="14"/>
      <c r="NRU2377" s="14"/>
      <c r="NRV2377" s="14"/>
      <c r="NRW2377" s="14"/>
      <c r="NRX2377" s="14"/>
      <c r="NRY2377" s="14"/>
      <c r="NRZ2377" s="14"/>
      <c r="NSA2377" s="14"/>
      <c r="NSB2377" s="14"/>
      <c r="NSC2377" s="14"/>
      <c r="NSD2377" s="14"/>
      <c r="NSE2377" s="14"/>
      <c r="NSF2377" s="14"/>
      <c r="NSG2377" s="14"/>
      <c r="NSH2377" s="14"/>
      <c r="NSI2377" s="14"/>
      <c r="NSJ2377" s="14"/>
      <c r="NSK2377" s="14"/>
      <c r="NSL2377" s="14"/>
      <c r="NSM2377" s="14"/>
      <c r="NSN2377" s="14"/>
      <c r="NSO2377" s="14"/>
      <c r="NSP2377" s="14"/>
      <c r="NSQ2377" s="14"/>
      <c r="NSR2377" s="14"/>
      <c r="NSS2377" s="14"/>
      <c r="NST2377" s="14"/>
      <c r="NSU2377" s="14"/>
      <c r="NSV2377" s="14"/>
      <c r="NSW2377" s="14"/>
      <c r="NSX2377" s="14"/>
      <c r="NSY2377" s="14"/>
      <c r="NSZ2377" s="14"/>
      <c r="NTA2377" s="14"/>
      <c r="NTB2377" s="14"/>
      <c r="NTC2377" s="14"/>
      <c r="NTD2377" s="14"/>
      <c r="NTE2377" s="14"/>
      <c r="NTF2377" s="14"/>
      <c r="NTG2377" s="14"/>
      <c r="NTH2377" s="14"/>
      <c r="NTI2377" s="14"/>
      <c r="NTJ2377" s="14"/>
      <c r="NTK2377" s="14"/>
      <c r="NTL2377" s="14"/>
      <c r="NTM2377" s="14"/>
      <c r="NTN2377" s="14"/>
      <c r="NTO2377" s="14"/>
      <c r="NTP2377" s="14"/>
      <c r="NTQ2377" s="14"/>
      <c r="NTR2377" s="14"/>
      <c r="NTS2377" s="14"/>
      <c r="NTT2377" s="14"/>
      <c r="NTU2377" s="14"/>
      <c r="NTV2377" s="14"/>
      <c r="NTW2377" s="14"/>
      <c r="NTX2377" s="14"/>
      <c r="NTY2377" s="14"/>
      <c r="NTZ2377" s="14"/>
      <c r="NUA2377" s="14"/>
      <c r="NUB2377" s="14"/>
      <c r="NUC2377" s="14"/>
      <c r="NUD2377" s="14"/>
      <c r="NUE2377" s="14"/>
      <c r="NUF2377" s="14"/>
      <c r="NUG2377" s="14"/>
      <c r="NUH2377" s="14"/>
      <c r="NUI2377" s="14"/>
      <c r="NUJ2377" s="14"/>
      <c r="NUK2377" s="14"/>
      <c r="NUL2377" s="14"/>
      <c r="NUM2377" s="14"/>
      <c r="NUN2377" s="14"/>
      <c r="NUO2377" s="14"/>
      <c r="NUP2377" s="14"/>
      <c r="NUQ2377" s="14"/>
      <c r="NUR2377" s="14"/>
      <c r="NUS2377" s="14"/>
      <c r="NUT2377" s="14"/>
      <c r="NUU2377" s="14"/>
      <c r="NUV2377" s="14"/>
      <c r="NUW2377" s="14"/>
      <c r="NUX2377" s="14"/>
      <c r="NUY2377" s="14"/>
      <c r="NUZ2377" s="14"/>
      <c r="NVA2377" s="14"/>
      <c r="NVB2377" s="14"/>
      <c r="NVC2377" s="14"/>
      <c r="NVD2377" s="14"/>
      <c r="NVE2377" s="14"/>
      <c r="NVF2377" s="14"/>
      <c r="NVG2377" s="14"/>
      <c r="NVH2377" s="14"/>
      <c r="NVI2377" s="14"/>
      <c r="NVJ2377" s="14"/>
      <c r="NVK2377" s="14"/>
      <c r="NVL2377" s="14"/>
      <c r="NVM2377" s="14"/>
      <c r="NVN2377" s="14"/>
      <c r="NVO2377" s="14"/>
      <c r="NVP2377" s="14"/>
      <c r="NVQ2377" s="14"/>
      <c r="NVR2377" s="14"/>
      <c r="NVS2377" s="14"/>
      <c r="NVT2377" s="14"/>
      <c r="NVU2377" s="14"/>
      <c r="NVV2377" s="14"/>
      <c r="NVW2377" s="14"/>
      <c r="NVX2377" s="14"/>
      <c r="NVY2377" s="14"/>
      <c r="NVZ2377" s="14"/>
      <c r="NWA2377" s="14"/>
      <c r="NWB2377" s="14"/>
      <c r="NWC2377" s="14"/>
      <c r="NWD2377" s="14"/>
      <c r="NWE2377" s="14"/>
      <c r="NWF2377" s="14"/>
      <c r="NWG2377" s="14"/>
      <c r="NWH2377" s="14"/>
      <c r="NWI2377" s="14"/>
      <c r="NWJ2377" s="14"/>
      <c r="NWK2377" s="14"/>
      <c r="NWL2377" s="14"/>
      <c r="NWM2377" s="14"/>
      <c r="NWN2377" s="14"/>
      <c r="NWO2377" s="14"/>
      <c r="NWP2377" s="14"/>
      <c r="NWQ2377" s="14"/>
      <c r="NWR2377" s="14"/>
      <c r="NWS2377" s="14"/>
      <c r="NWT2377" s="14"/>
      <c r="NWU2377" s="14"/>
      <c r="NWV2377" s="14"/>
      <c r="NWW2377" s="14"/>
      <c r="NWX2377" s="14"/>
      <c r="NWY2377" s="14"/>
      <c r="NWZ2377" s="14"/>
      <c r="NXA2377" s="14"/>
      <c r="NXB2377" s="14"/>
      <c r="NXC2377" s="14"/>
      <c r="NXD2377" s="14"/>
      <c r="NXE2377" s="14"/>
      <c r="NXF2377" s="14"/>
      <c r="NXG2377" s="14"/>
      <c r="NXH2377" s="14"/>
      <c r="NXI2377" s="14"/>
      <c r="NXJ2377" s="14"/>
      <c r="NXK2377" s="14"/>
      <c r="NXL2377" s="14"/>
      <c r="NXM2377" s="14"/>
      <c r="NXN2377" s="14"/>
      <c r="NXO2377" s="14"/>
      <c r="NXP2377" s="14"/>
      <c r="NXQ2377" s="14"/>
      <c r="NXR2377" s="14"/>
      <c r="NXS2377" s="14"/>
      <c r="NXT2377" s="14"/>
      <c r="NXU2377" s="14"/>
      <c r="NXV2377" s="14"/>
      <c r="NXW2377" s="14"/>
      <c r="NXX2377" s="14"/>
      <c r="NXY2377" s="14"/>
      <c r="NXZ2377" s="14"/>
      <c r="NYA2377" s="14"/>
      <c r="NYB2377" s="14"/>
      <c r="NYC2377" s="14"/>
      <c r="NYD2377" s="14"/>
      <c r="NYE2377" s="14"/>
      <c r="NYF2377" s="14"/>
      <c r="NYG2377" s="14"/>
      <c r="NYH2377" s="14"/>
      <c r="NYI2377" s="14"/>
      <c r="NYJ2377" s="14"/>
      <c r="NYK2377" s="14"/>
      <c r="NYL2377" s="14"/>
      <c r="NYM2377" s="14"/>
      <c r="NYN2377" s="14"/>
      <c r="NYO2377" s="14"/>
      <c r="NYP2377" s="14"/>
      <c r="NYQ2377" s="14"/>
      <c r="NYR2377" s="14"/>
      <c r="NYS2377" s="14"/>
      <c r="NYT2377" s="14"/>
      <c r="NYU2377" s="14"/>
      <c r="NYV2377" s="14"/>
      <c r="NYW2377" s="14"/>
      <c r="NYX2377" s="14"/>
      <c r="NYY2377" s="14"/>
      <c r="NYZ2377" s="14"/>
      <c r="NZA2377" s="14"/>
      <c r="NZB2377" s="14"/>
      <c r="NZC2377" s="14"/>
      <c r="NZD2377" s="14"/>
      <c r="NZE2377" s="14"/>
      <c r="NZF2377" s="14"/>
      <c r="NZG2377" s="14"/>
      <c r="NZH2377" s="14"/>
      <c r="NZI2377" s="14"/>
      <c r="NZJ2377" s="14"/>
      <c r="NZK2377" s="14"/>
      <c r="NZL2377" s="14"/>
      <c r="NZM2377" s="14"/>
      <c r="NZN2377" s="14"/>
      <c r="NZO2377" s="14"/>
      <c r="NZP2377" s="14"/>
      <c r="NZQ2377" s="14"/>
      <c r="NZR2377" s="14"/>
      <c r="NZS2377" s="14"/>
      <c r="NZT2377" s="14"/>
      <c r="NZU2377" s="14"/>
      <c r="NZV2377" s="14"/>
      <c r="NZW2377" s="14"/>
      <c r="NZX2377" s="14"/>
      <c r="NZY2377" s="14"/>
      <c r="NZZ2377" s="14"/>
      <c r="OAA2377" s="14"/>
      <c r="OAB2377" s="14"/>
      <c r="OAC2377" s="14"/>
      <c r="OAD2377" s="14"/>
      <c r="OAE2377" s="14"/>
      <c r="OAF2377" s="14"/>
      <c r="OAG2377" s="14"/>
      <c r="OAH2377" s="14"/>
      <c r="OAI2377" s="14"/>
      <c r="OAJ2377" s="14"/>
      <c r="OAK2377" s="14"/>
      <c r="OAL2377" s="14"/>
      <c r="OAM2377" s="14"/>
      <c r="OAN2377" s="14"/>
      <c r="OAO2377" s="14"/>
      <c r="OAP2377" s="14"/>
      <c r="OAQ2377" s="14"/>
      <c r="OAR2377" s="14"/>
      <c r="OAS2377" s="14"/>
      <c r="OAT2377" s="14"/>
      <c r="OAU2377" s="14"/>
      <c r="OAV2377" s="14"/>
      <c r="OAW2377" s="14"/>
      <c r="OAX2377" s="14"/>
      <c r="OAY2377" s="14"/>
      <c r="OAZ2377" s="14"/>
      <c r="OBA2377" s="14"/>
      <c r="OBB2377" s="14"/>
      <c r="OBC2377" s="14"/>
      <c r="OBD2377" s="14"/>
      <c r="OBE2377" s="14"/>
      <c r="OBF2377" s="14"/>
      <c r="OBG2377" s="14"/>
      <c r="OBH2377" s="14"/>
      <c r="OBI2377" s="14"/>
      <c r="OBJ2377" s="14"/>
      <c r="OBK2377" s="14"/>
      <c r="OBL2377" s="14"/>
      <c r="OBM2377" s="14"/>
      <c r="OBN2377" s="14"/>
      <c r="OBO2377" s="14"/>
      <c r="OBP2377" s="14"/>
      <c r="OBQ2377" s="14"/>
      <c r="OBR2377" s="14"/>
      <c r="OBS2377" s="14"/>
      <c r="OBT2377" s="14"/>
      <c r="OBU2377" s="14"/>
      <c r="OBV2377" s="14"/>
      <c r="OBW2377" s="14"/>
      <c r="OBX2377" s="14"/>
      <c r="OBY2377" s="14"/>
      <c r="OBZ2377" s="14"/>
      <c r="OCA2377" s="14"/>
      <c r="OCB2377" s="14"/>
      <c r="OCC2377" s="14"/>
      <c r="OCD2377" s="14"/>
      <c r="OCE2377" s="14"/>
      <c r="OCF2377" s="14"/>
      <c r="OCG2377" s="14"/>
      <c r="OCH2377" s="14"/>
      <c r="OCI2377" s="14"/>
      <c r="OCJ2377" s="14"/>
      <c r="OCK2377" s="14"/>
      <c r="OCL2377" s="14"/>
      <c r="OCM2377" s="14"/>
      <c r="OCN2377" s="14"/>
      <c r="OCO2377" s="14"/>
      <c r="OCP2377" s="14"/>
      <c r="OCQ2377" s="14"/>
      <c r="OCR2377" s="14"/>
      <c r="OCS2377" s="14"/>
      <c r="OCT2377" s="14"/>
      <c r="OCU2377" s="14"/>
      <c r="OCV2377" s="14"/>
      <c r="OCW2377" s="14"/>
      <c r="OCX2377" s="14"/>
      <c r="OCY2377" s="14"/>
      <c r="OCZ2377" s="14"/>
      <c r="ODA2377" s="14"/>
      <c r="ODB2377" s="14"/>
      <c r="ODC2377" s="14"/>
      <c r="ODD2377" s="14"/>
      <c r="ODE2377" s="14"/>
      <c r="ODF2377" s="14"/>
      <c r="ODG2377" s="14"/>
      <c r="ODH2377" s="14"/>
      <c r="ODI2377" s="14"/>
      <c r="ODJ2377" s="14"/>
      <c r="ODK2377" s="14"/>
      <c r="ODL2377" s="14"/>
      <c r="ODM2377" s="14"/>
      <c r="ODN2377" s="14"/>
      <c r="ODO2377" s="14"/>
      <c r="ODP2377" s="14"/>
      <c r="ODQ2377" s="14"/>
      <c r="ODR2377" s="14"/>
      <c r="ODS2377" s="14"/>
      <c r="ODT2377" s="14"/>
      <c r="ODU2377" s="14"/>
      <c r="ODV2377" s="14"/>
      <c r="ODW2377" s="14"/>
      <c r="ODX2377" s="14"/>
      <c r="ODY2377" s="14"/>
      <c r="ODZ2377" s="14"/>
      <c r="OEA2377" s="14"/>
      <c r="OEB2377" s="14"/>
      <c r="OEC2377" s="14"/>
      <c r="OED2377" s="14"/>
      <c r="OEE2377" s="14"/>
      <c r="OEF2377" s="14"/>
      <c r="OEG2377" s="14"/>
      <c r="OEH2377" s="14"/>
      <c r="OEI2377" s="14"/>
      <c r="OEJ2377" s="14"/>
      <c r="OEK2377" s="14"/>
      <c r="OEL2377" s="14"/>
      <c r="OEM2377" s="14"/>
      <c r="OEN2377" s="14"/>
      <c r="OEO2377" s="14"/>
      <c r="OEP2377" s="14"/>
      <c r="OEQ2377" s="14"/>
      <c r="OER2377" s="14"/>
      <c r="OES2377" s="14"/>
      <c r="OET2377" s="14"/>
      <c r="OEU2377" s="14"/>
      <c r="OEV2377" s="14"/>
      <c r="OEW2377" s="14"/>
      <c r="OEX2377" s="14"/>
      <c r="OEY2377" s="14"/>
      <c r="OEZ2377" s="14"/>
      <c r="OFA2377" s="14"/>
      <c r="OFB2377" s="14"/>
      <c r="OFC2377" s="14"/>
      <c r="OFD2377" s="14"/>
      <c r="OFE2377" s="14"/>
      <c r="OFF2377" s="14"/>
      <c r="OFG2377" s="14"/>
      <c r="OFH2377" s="14"/>
      <c r="OFI2377" s="14"/>
      <c r="OFJ2377" s="14"/>
      <c r="OFK2377" s="14"/>
      <c r="OFL2377" s="14"/>
      <c r="OFM2377" s="14"/>
      <c r="OFN2377" s="14"/>
      <c r="OFO2377" s="14"/>
      <c r="OFP2377" s="14"/>
      <c r="OFQ2377" s="14"/>
      <c r="OFR2377" s="14"/>
      <c r="OFS2377" s="14"/>
      <c r="OFT2377" s="14"/>
      <c r="OFU2377" s="14"/>
      <c r="OFV2377" s="14"/>
      <c r="OFW2377" s="14"/>
      <c r="OFX2377" s="14"/>
      <c r="OFY2377" s="14"/>
      <c r="OFZ2377" s="14"/>
      <c r="OGA2377" s="14"/>
      <c r="OGB2377" s="14"/>
      <c r="OGC2377" s="14"/>
      <c r="OGD2377" s="14"/>
      <c r="OGE2377" s="14"/>
      <c r="OGF2377" s="14"/>
      <c r="OGG2377" s="14"/>
      <c r="OGH2377" s="14"/>
      <c r="OGI2377" s="14"/>
      <c r="OGJ2377" s="14"/>
      <c r="OGK2377" s="14"/>
      <c r="OGL2377" s="14"/>
      <c r="OGM2377" s="14"/>
      <c r="OGN2377" s="14"/>
      <c r="OGO2377" s="14"/>
      <c r="OGP2377" s="14"/>
      <c r="OGQ2377" s="14"/>
      <c r="OGR2377" s="14"/>
      <c r="OGS2377" s="14"/>
      <c r="OGT2377" s="14"/>
      <c r="OGU2377" s="14"/>
      <c r="OGV2377" s="14"/>
      <c r="OGW2377" s="14"/>
      <c r="OGX2377" s="14"/>
      <c r="OGY2377" s="14"/>
      <c r="OGZ2377" s="14"/>
      <c r="OHA2377" s="14"/>
      <c r="OHB2377" s="14"/>
      <c r="OHC2377" s="14"/>
      <c r="OHD2377" s="14"/>
      <c r="OHE2377" s="14"/>
      <c r="OHF2377" s="14"/>
      <c r="OHG2377" s="14"/>
      <c r="OHH2377" s="14"/>
      <c r="OHI2377" s="14"/>
      <c r="OHJ2377" s="14"/>
      <c r="OHK2377" s="14"/>
      <c r="OHL2377" s="14"/>
      <c r="OHM2377" s="14"/>
      <c r="OHN2377" s="14"/>
      <c r="OHO2377" s="14"/>
      <c r="OHP2377" s="14"/>
      <c r="OHQ2377" s="14"/>
      <c r="OHR2377" s="14"/>
      <c r="OHS2377" s="14"/>
      <c r="OHT2377" s="14"/>
      <c r="OHU2377" s="14"/>
      <c r="OHV2377" s="14"/>
      <c r="OHW2377" s="14"/>
      <c r="OHX2377" s="14"/>
      <c r="OHY2377" s="14"/>
      <c r="OHZ2377" s="14"/>
      <c r="OIA2377" s="14"/>
      <c r="OIB2377" s="14"/>
      <c r="OIC2377" s="14"/>
      <c r="OID2377" s="14"/>
      <c r="OIE2377" s="14"/>
      <c r="OIF2377" s="14"/>
      <c r="OIG2377" s="14"/>
      <c r="OIH2377" s="14"/>
      <c r="OII2377" s="14"/>
      <c r="OIJ2377" s="14"/>
      <c r="OIK2377" s="14"/>
      <c r="OIL2377" s="14"/>
      <c r="OIM2377" s="14"/>
      <c r="OIN2377" s="14"/>
      <c r="OIO2377" s="14"/>
      <c r="OIP2377" s="14"/>
      <c r="OIQ2377" s="14"/>
      <c r="OIR2377" s="14"/>
      <c r="OIS2377" s="14"/>
      <c r="OIT2377" s="14"/>
      <c r="OIU2377" s="14"/>
      <c r="OIV2377" s="14"/>
      <c r="OIW2377" s="14"/>
      <c r="OIX2377" s="14"/>
      <c r="OIY2377" s="14"/>
      <c r="OIZ2377" s="14"/>
      <c r="OJA2377" s="14"/>
      <c r="OJB2377" s="14"/>
      <c r="OJC2377" s="14"/>
      <c r="OJD2377" s="14"/>
      <c r="OJE2377" s="14"/>
      <c r="OJF2377" s="14"/>
      <c r="OJG2377" s="14"/>
      <c r="OJH2377" s="14"/>
      <c r="OJI2377" s="14"/>
      <c r="OJJ2377" s="14"/>
      <c r="OJK2377" s="14"/>
      <c r="OJL2377" s="14"/>
      <c r="OJM2377" s="14"/>
      <c r="OJN2377" s="14"/>
      <c r="OJO2377" s="14"/>
      <c r="OJP2377" s="14"/>
      <c r="OJQ2377" s="14"/>
      <c r="OJR2377" s="14"/>
      <c r="OJS2377" s="14"/>
      <c r="OJT2377" s="14"/>
      <c r="OJU2377" s="14"/>
      <c r="OJV2377" s="14"/>
      <c r="OJW2377" s="14"/>
      <c r="OJX2377" s="14"/>
      <c r="OJY2377" s="14"/>
      <c r="OJZ2377" s="14"/>
      <c r="OKA2377" s="14"/>
      <c r="OKB2377" s="14"/>
      <c r="OKC2377" s="14"/>
      <c r="OKD2377" s="14"/>
      <c r="OKE2377" s="14"/>
      <c r="OKF2377" s="14"/>
      <c r="OKG2377" s="14"/>
      <c r="OKH2377" s="14"/>
      <c r="OKI2377" s="14"/>
      <c r="OKJ2377" s="14"/>
      <c r="OKK2377" s="14"/>
      <c r="OKL2377" s="14"/>
      <c r="OKM2377" s="14"/>
      <c r="OKN2377" s="14"/>
      <c r="OKO2377" s="14"/>
      <c r="OKP2377" s="14"/>
      <c r="OKQ2377" s="14"/>
      <c r="OKR2377" s="14"/>
      <c r="OKS2377" s="14"/>
      <c r="OKT2377" s="14"/>
      <c r="OKU2377" s="14"/>
      <c r="OKV2377" s="14"/>
      <c r="OKW2377" s="14"/>
      <c r="OKX2377" s="14"/>
      <c r="OKY2377" s="14"/>
      <c r="OKZ2377" s="14"/>
      <c r="OLA2377" s="14"/>
      <c r="OLB2377" s="14"/>
      <c r="OLC2377" s="14"/>
      <c r="OLD2377" s="14"/>
      <c r="OLE2377" s="14"/>
      <c r="OLF2377" s="14"/>
      <c r="OLG2377" s="14"/>
      <c r="OLH2377" s="14"/>
      <c r="OLI2377" s="14"/>
      <c r="OLJ2377" s="14"/>
      <c r="OLK2377" s="14"/>
      <c r="OLL2377" s="14"/>
      <c r="OLM2377" s="14"/>
      <c r="OLN2377" s="14"/>
      <c r="OLO2377" s="14"/>
      <c r="OLP2377" s="14"/>
      <c r="OLQ2377" s="14"/>
      <c r="OLR2377" s="14"/>
      <c r="OLS2377" s="14"/>
      <c r="OLT2377" s="14"/>
      <c r="OLU2377" s="14"/>
      <c r="OLV2377" s="14"/>
      <c r="OLW2377" s="14"/>
      <c r="OLX2377" s="14"/>
      <c r="OLY2377" s="14"/>
      <c r="OLZ2377" s="14"/>
      <c r="OMA2377" s="14"/>
      <c r="OMB2377" s="14"/>
      <c r="OMC2377" s="14"/>
      <c r="OMD2377" s="14"/>
      <c r="OME2377" s="14"/>
      <c r="OMF2377" s="14"/>
      <c r="OMG2377" s="14"/>
      <c r="OMH2377" s="14"/>
      <c r="OMI2377" s="14"/>
      <c r="OMJ2377" s="14"/>
      <c r="OMK2377" s="14"/>
      <c r="OML2377" s="14"/>
      <c r="OMM2377" s="14"/>
      <c r="OMN2377" s="14"/>
      <c r="OMO2377" s="14"/>
      <c r="OMP2377" s="14"/>
      <c r="OMQ2377" s="14"/>
      <c r="OMR2377" s="14"/>
      <c r="OMS2377" s="14"/>
      <c r="OMT2377" s="14"/>
      <c r="OMU2377" s="14"/>
      <c r="OMV2377" s="14"/>
      <c r="OMW2377" s="14"/>
      <c r="OMX2377" s="14"/>
      <c r="OMY2377" s="14"/>
      <c r="OMZ2377" s="14"/>
      <c r="ONA2377" s="14"/>
      <c r="ONB2377" s="14"/>
      <c r="ONC2377" s="14"/>
      <c r="OND2377" s="14"/>
      <c r="ONE2377" s="14"/>
      <c r="ONF2377" s="14"/>
      <c r="ONG2377" s="14"/>
      <c r="ONH2377" s="14"/>
      <c r="ONI2377" s="14"/>
      <c r="ONJ2377" s="14"/>
      <c r="ONK2377" s="14"/>
      <c r="ONL2377" s="14"/>
      <c r="ONM2377" s="14"/>
      <c r="ONN2377" s="14"/>
      <c r="ONO2377" s="14"/>
      <c r="ONP2377" s="14"/>
      <c r="ONQ2377" s="14"/>
      <c r="ONR2377" s="14"/>
      <c r="ONS2377" s="14"/>
      <c r="ONT2377" s="14"/>
      <c r="ONU2377" s="14"/>
      <c r="ONV2377" s="14"/>
      <c r="ONW2377" s="14"/>
      <c r="ONX2377" s="14"/>
      <c r="ONY2377" s="14"/>
      <c r="ONZ2377" s="14"/>
      <c r="OOA2377" s="14"/>
      <c r="OOB2377" s="14"/>
      <c r="OOC2377" s="14"/>
      <c r="OOD2377" s="14"/>
      <c r="OOE2377" s="14"/>
      <c r="OOF2377" s="14"/>
      <c r="OOG2377" s="14"/>
      <c r="OOH2377" s="14"/>
      <c r="OOI2377" s="14"/>
      <c r="OOJ2377" s="14"/>
      <c r="OOK2377" s="14"/>
      <c r="OOL2377" s="14"/>
      <c r="OOM2377" s="14"/>
      <c r="OON2377" s="14"/>
      <c r="OOO2377" s="14"/>
      <c r="OOP2377" s="14"/>
      <c r="OOQ2377" s="14"/>
      <c r="OOR2377" s="14"/>
      <c r="OOS2377" s="14"/>
      <c r="OOT2377" s="14"/>
      <c r="OOU2377" s="14"/>
      <c r="OOV2377" s="14"/>
      <c r="OOW2377" s="14"/>
      <c r="OOX2377" s="14"/>
      <c r="OOY2377" s="14"/>
      <c r="OOZ2377" s="14"/>
      <c r="OPA2377" s="14"/>
      <c r="OPB2377" s="14"/>
      <c r="OPC2377" s="14"/>
      <c r="OPD2377" s="14"/>
      <c r="OPE2377" s="14"/>
      <c r="OPF2377" s="14"/>
      <c r="OPG2377" s="14"/>
      <c r="OPH2377" s="14"/>
      <c r="OPI2377" s="14"/>
      <c r="OPJ2377" s="14"/>
      <c r="OPK2377" s="14"/>
      <c r="OPL2377" s="14"/>
      <c r="OPM2377" s="14"/>
      <c r="OPN2377" s="14"/>
      <c r="OPO2377" s="14"/>
      <c r="OPP2377" s="14"/>
      <c r="OPQ2377" s="14"/>
      <c r="OPR2377" s="14"/>
      <c r="OPS2377" s="14"/>
      <c r="OPT2377" s="14"/>
      <c r="OPU2377" s="14"/>
      <c r="OPV2377" s="14"/>
      <c r="OPW2377" s="14"/>
      <c r="OPX2377" s="14"/>
      <c r="OPY2377" s="14"/>
      <c r="OPZ2377" s="14"/>
      <c r="OQA2377" s="14"/>
      <c r="OQB2377" s="14"/>
      <c r="OQC2377" s="14"/>
      <c r="OQD2377" s="14"/>
      <c r="OQE2377" s="14"/>
      <c r="OQF2377" s="14"/>
      <c r="OQG2377" s="14"/>
      <c r="OQH2377" s="14"/>
      <c r="OQI2377" s="14"/>
      <c r="OQJ2377" s="14"/>
      <c r="OQK2377" s="14"/>
      <c r="OQL2377" s="14"/>
      <c r="OQM2377" s="14"/>
      <c r="OQN2377" s="14"/>
      <c r="OQO2377" s="14"/>
      <c r="OQP2377" s="14"/>
      <c r="OQQ2377" s="14"/>
      <c r="OQR2377" s="14"/>
      <c r="OQS2377" s="14"/>
      <c r="OQT2377" s="14"/>
      <c r="OQU2377" s="14"/>
      <c r="OQV2377" s="14"/>
      <c r="OQW2377" s="14"/>
      <c r="OQX2377" s="14"/>
      <c r="OQY2377" s="14"/>
      <c r="OQZ2377" s="14"/>
      <c r="ORA2377" s="14"/>
      <c r="ORB2377" s="14"/>
      <c r="ORC2377" s="14"/>
      <c r="ORD2377" s="14"/>
      <c r="ORE2377" s="14"/>
      <c r="ORF2377" s="14"/>
      <c r="ORG2377" s="14"/>
      <c r="ORH2377" s="14"/>
      <c r="ORI2377" s="14"/>
      <c r="ORJ2377" s="14"/>
      <c r="ORK2377" s="14"/>
      <c r="ORL2377" s="14"/>
      <c r="ORM2377" s="14"/>
      <c r="ORN2377" s="14"/>
      <c r="ORO2377" s="14"/>
      <c r="ORP2377" s="14"/>
      <c r="ORQ2377" s="14"/>
      <c r="ORR2377" s="14"/>
      <c r="ORS2377" s="14"/>
      <c r="ORT2377" s="14"/>
      <c r="ORU2377" s="14"/>
      <c r="ORV2377" s="14"/>
      <c r="ORW2377" s="14"/>
      <c r="ORX2377" s="14"/>
      <c r="ORY2377" s="14"/>
      <c r="ORZ2377" s="14"/>
      <c r="OSA2377" s="14"/>
      <c r="OSB2377" s="14"/>
      <c r="OSC2377" s="14"/>
      <c r="OSD2377" s="14"/>
      <c r="OSE2377" s="14"/>
      <c r="OSF2377" s="14"/>
      <c r="OSG2377" s="14"/>
      <c r="OSH2377" s="14"/>
      <c r="OSI2377" s="14"/>
      <c r="OSJ2377" s="14"/>
      <c r="OSK2377" s="14"/>
      <c r="OSL2377" s="14"/>
      <c r="OSM2377" s="14"/>
      <c r="OSN2377" s="14"/>
      <c r="OSO2377" s="14"/>
      <c r="OSP2377" s="14"/>
      <c r="OSQ2377" s="14"/>
      <c r="OSR2377" s="14"/>
      <c r="OSS2377" s="14"/>
      <c r="OST2377" s="14"/>
      <c r="OSU2377" s="14"/>
      <c r="OSV2377" s="14"/>
      <c r="OSW2377" s="14"/>
      <c r="OSX2377" s="14"/>
      <c r="OSY2377" s="14"/>
      <c r="OSZ2377" s="14"/>
      <c r="OTA2377" s="14"/>
      <c r="OTB2377" s="14"/>
      <c r="OTC2377" s="14"/>
      <c r="OTD2377" s="14"/>
      <c r="OTE2377" s="14"/>
      <c r="OTF2377" s="14"/>
      <c r="OTG2377" s="14"/>
      <c r="OTH2377" s="14"/>
      <c r="OTI2377" s="14"/>
      <c r="OTJ2377" s="14"/>
      <c r="OTK2377" s="14"/>
      <c r="OTL2377" s="14"/>
      <c r="OTM2377" s="14"/>
      <c r="OTN2377" s="14"/>
      <c r="OTO2377" s="14"/>
      <c r="OTP2377" s="14"/>
      <c r="OTQ2377" s="14"/>
      <c r="OTR2377" s="14"/>
      <c r="OTS2377" s="14"/>
      <c r="OTT2377" s="14"/>
      <c r="OTU2377" s="14"/>
      <c r="OTV2377" s="14"/>
      <c r="OTW2377" s="14"/>
      <c r="OTX2377" s="14"/>
      <c r="OTY2377" s="14"/>
      <c r="OTZ2377" s="14"/>
      <c r="OUA2377" s="14"/>
      <c r="OUB2377" s="14"/>
      <c r="OUC2377" s="14"/>
      <c r="OUD2377" s="14"/>
      <c r="OUE2377" s="14"/>
      <c r="OUF2377" s="14"/>
      <c r="OUG2377" s="14"/>
      <c r="OUH2377" s="14"/>
      <c r="OUI2377" s="14"/>
      <c r="OUJ2377" s="14"/>
      <c r="OUK2377" s="14"/>
      <c r="OUL2377" s="14"/>
      <c r="OUM2377" s="14"/>
      <c r="OUN2377" s="14"/>
      <c r="OUO2377" s="14"/>
      <c r="OUP2377" s="14"/>
      <c r="OUQ2377" s="14"/>
      <c r="OUR2377" s="14"/>
      <c r="OUS2377" s="14"/>
      <c r="OUT2377" s="14"/>
      <c r="OUU2377" s="14"/>
      <c r="OUV2377" s="14"/>
      <c r="OUW2377" s="14"/>
      <c r="OUX2377" s="14"/>
      <c r="OUY2377" s="14"/>
      <c r="OUZ2377" s="14"/>
      <c r="OVA2377" s="14"/>
      <c r="OVB2377" s="14"/>
      <c r="OVC2377" s="14"/>
      <c r="OVD2377" s="14"/>
      <c r="OVE2377" s="14"/>
      <c r="OVF2377" s="14"/>
      <c r="OVG2377" s="14"/>
      <c r="OVH2377" s="14"/>
      <c r="OVI2377" s="14"/>
      <c r="OVJ2377" s="14"/>
      <c r="OVK2377" s="14"/>
      <c r="OVL2377" s="14"/>
      <c r="OVM2377" s="14"/>
      <c r="OVN2377" s="14"/>
      <c r="OVO2377" s="14"/>
      <c r="OVP2377" s="14"/>
      <c r="OVQ2377" s="14"/>
      <c r="OVR2377" s="14"/>
      <c r="OVS2377" s="14"/>
      <c r="OVT2377" s="14"/>
      <c r="OVU2377" s="14"/>
      <c r="OVV2377" s="14"/>
      <c r="OVW2377" s="14"/>
      <c r="OVX2377" s="14"/>
      <c r="OVY2377" s="14"/>
      <c r="OVZ2377" s="14"/>
      <c r="OWA2377" s="14"/>
      <c r="OWB2377" s="14"/>
      <c r="OWC2377" s="14"/>
      <c r="OWD2377" s="14"/>
      <c r="OWE2377" s="14"/>
      <c r="OWF2377" s="14"/>
      <c r="OWG2377" s="14"/>
      <c r="OWH2377" s="14"/>
      <c r="OWI2377" s="14"/>
      <c r="OWJ2377" s="14"/>
      <c r="OWK2377" s="14"/>
      <c r="OWL2377" s="14"/>
      <c r="OWM2377" s="14"/>
      <c r="OWN2377" s="14"/>
      <c r="OWO2377" s="14"/>
      <c r="OWP2377" s="14"/>
      <c r="OWQ2377" s="14"/>
      <c r="OWR2377" s="14"/>
      <c r="OWS2377" s="14"/>
      <c r="OWT2377" s="14"/>
      <c r="OWU2377" s="14"/>
      <c r="OWV2377" s="14"/>
      <c r="OWW2377" s="14"/>
      <c r="OWX2377" s="14"/>
      <c r="OWY2377" s="14"/>
      <c r="OWZ2377" s="14"/>
      <c r="OXA2377" s="14"/>
      <c r="OXB2377" s="14"/>
      <c r="OXC2377" s="14"/>
      <c r="OXD2377" s="14"/>
      <c r="OXE2377" s="14"/>
      <c r="OXF2377" s="14"/>
      <c r="OXG2377" s="14"/>
      <c r="OXH2377" s="14"/>
      <c r="OXI2377" s="14"/>
      <c r="OXJ2377" s="14"/>
      <c r="OXK2377" s="14"/>
      <c r="OXL2377" s="14"/>
      <c r="OXM2377" s="14"/>
      <c r="OXN2377" s="14"/>
      <c r="OXO2377" s="14"/>
      <c r="OXP2377" s="14"/>
      <c r="OXQ2377" s="14"/>
      <c r="OXR2377" s="14"/>
      <c r="OXS2377" s="14"/>
      <c r="OXT2377" s="14"/>
      <c r="OXU2377" s="14"/>
      <c r="OXV2377" s="14"/>
      <c r="OXW2377" s="14"/>
      <c r="OXX2377" s="14"/>
      <c r="OXY2377" s="14"/>
      <c r="OXZ2377" s="14"/>
      <c r="OYA2377" s="14"/>
      <c r="OYB2377" s="14"/>
      <c r="OYC2377" s="14"/>
      <c r="OYD2377" s="14"/>
      <c r="OYE2377" s="14"/>
      <c r="OYF2377" s="14"/>
      <c r="OYG2377" s="14"/>
      <c r="OYH2377" s="14"/>
      <c r="OYI2377" s="14"/>
      <c r="OYJ2377" s="14"/>
      <c r="OYK2377" s="14"/>
      <c r="OYL2377" s="14"/>
      <c r="OYM2377" s="14"/>
      <c r="OYN2377" s="14"/>
      <c r="OYO2377" s="14"/>
      <c r="OYP2377" s="14"/>
      <c r="OYQ2377" s="14"/>
      <c r="OYR2377" s="14"/>
      <c r="OYS2377" s="14"/>
      <c r="OYT2377" s="14"/>
      <c r="OYU2377" s="14"/>
      <c r="OYV2377" s="14"/>
      <c r="OYW2377" s="14"/>
      <c r="OYX2377" s="14"/>
      <c r="OYY2377" s="14"/>
      <c r="OYZ2377" s="14"/>
      <c r="OZA2377" s="14"/>
      <c r="OZB2377" s="14"/>
      <c r="OZC2377" s="14"/>
      <c r="OZD2377" s="14"/>
      <c r="OZE2377" s="14"/>
      <c r="OZF2377" s="14"/>
      <c r="OZG2377" s="14"/>
      <c r="OZH2377" s="14"/>
      <c r="OZI2377" s="14"/>
      <c r="OZJ2377" s="14"/>
      <c r="OZK2377" s="14"/>
      <c r="OZL2377" s="14"/>
      <c r="OZM2377" s="14"/>
      <c r="OZN2377" s="14"/>
      <c r="OZO2377" s="14"/>
      <c r="OZP2377" s="14"/>
      <c r="OZQ2377" s="14"/>
      <c r="OZR2377" s="14"/>
      <c r="OZS2377" s="14"/>
      <c r="OZT2377" s="14"/>
      <c r="OZU2377" s="14"/>
      <c r="OZV2377" s="14"/>
      <c r="OZW2377" s="14"/>
      <c r="OZX2377" s="14"/>
      <c r="OZY2377" s="14"/>
      <c r="OZZ2377" s="14"/>
      <c r="PAA2377" s="14"/>
      <c r="PAB2377" s="14"/>
      <c r="PAC2377" s="14"/>
      <c r="PAD2377" s="14"/>
      <c r="PAE2377" s="14"/>
      <c r="PAF2377" s="14"/>
      <c r="PAG2377" s="14"/>
      <c r="PAH2377" s="14"/>
      <c r="PAI2377" s="14"/>
      <c r="PAJ2377" s="14"/>
      <c r="PAK2377" s="14"/>
      <c r="PAL2377" s="14"/>
      <c r="PAM2377" s="14"/>
      <c r="PAN2377" s="14"/>
      <c r="PAO2377" s="14"/>
      <c r="PAP2377" s="14"/>
      <c r="PAQ2377" s="14"/>
      <c r="PAR2377" s="14"/>
      <c r="PAS2377" s="14"/>
      <c r="PAT2377" s="14"/>
      <c r="PAU2377" s="14"/>
      <c r="PAV2377" s="14"/>
      <c r="PAW2377" s="14"/>
      <c r="PAX2377" s="14"/>
      <c r="PAY2377" s="14"/>
      <c r="PAZ2377" s="14"/>
      <c r="PBA2377" s="14"/>
      <c r="PBB2377" s="14"/>
      <c r="PBC2377" s="14"/>
      <c r="PBD2377" s="14"/>
      <c r="PBE2377" s="14"/>
      <c r="PBF2377" s="14"/>
      <c r="PBG2377" s="14"/>
      <c r="PBH2377" s="14"/>
      <c r="PBI2377" s="14"/>
      <c r="PBJ2377" s="14"/>
      <c r="PBK2377" s="14"/>
      <c r="PBL2377" s="14"/>
      <c r="PBM2377" s="14"/>
      <c r="PBN2377" s="14"/>
      <c r="PBO2377" s="14"/>
      <c r="PBP2377" s="14"/>
      <c r="PBQ2377" s="14"/>
      <c r="PBR2377" s="14"/>
      <c r="PBS2377" s="14"/>
      <c r="PBT2377" s="14"/>
      <c r="PBU2377" s="14"/>
      <c r="PBV2377" s="14"/>
      <c r="PBW2377" s="14"/>
      <c r="PBX2377" s="14"/>
      <c r="PBY2377" s="14"/>
      <c r="PBZ2377" s="14"/>
      <c r="PCA2377" s="14"/>
      <c r="PCB2377" s="14"/>
      <c r="PCC2377" s="14"/>
      <c r="PCD2377" s="14"/>
      <c r="PCE2377" s="14"/>
      <c r="PCF2377" s="14"/>
      <c r="PCG2377" s="14"/>
      <c r="PCH2377" s="14"/>
      <c r="PCI2377" s="14"/>
      <c r="PCJ2377" s="14"/>
      <c r="PCK2377" s="14"/>
      <c r="PCL2377" s="14"/>
      <c r="PCM2377" s="14"/>
      <c r="PCN2377" s="14"/>
      <c r="PCO2377" s="14"/>
      <c r="PCP2377" s="14"/>
      <c r="PCQ2377" s="14"/>
      <c r="PCR2377" s="14"/>
      <c r="PCS2377" s="14"/>
      <c r="PCT2377" s="14"/>
      <c r="PCU2377" s="14"/>
      <c r="PCV2377" s="14"/>
      <c r="PCW2377" s="14"/>
      <c r="PCX2377" s="14"/>
      <c r="PCY2377" s="14"/>
      <c r="PCZ2377" s="14"/>
      <c r="PDA2377" s="14"/>
      <c r="PDB2377" s="14"/>
      <c r="PDC2377" s="14"/>
      <c r="PDD2377" s="14"/>
      <c r="PDE2377" s="14"/>
      <c r="PDF2377" s="14"/>
      <c r="PDG2377" s="14"/>
      <c r="PDH2377" s="14"/>
      <c r="PDI2377" s="14"/>
      <c r="PDJ2377" s="14"/>
      <c r="PDK2377" s="14"/>
      <c r="PDL2377" s="14"/>
      <c r="PDM2377" s="14"/>
      <c r="PDN2377" s="14"/>
      <c r="PDO2377" s="14"/>
      <c r="PDP2377" s="14"/>
      <c r="PDQ2377" s="14"/>
      <c r="PDR2377" s="14"/>
      <c r="PDS2377" s="14"/>
      <c r="PDT2377" s="14"/>
      <c r="PDU2377" s="14"/>
      <c r="PDV2377" s="14"/>
      <c r="PDW2377" s="14"/>
      <c r="PDX2377" s="14"/>
      <c r="PDY2377" s="14"/>
      <c r="PDZ2377" s="14"/>
      <c r="PEA2377" s="14"/>
      <c r="PEB2377" s="14"/>
      <c r="PEC2377" s="14"/>
      <c r="PED2377" s="14"/>
      <c r="PEE2377" s="14"/>
      <c r="PEF2377" s="14"/>
      <c r="PEG2377" s="14"/>
      <c r="PEH2377" s="14"/>
      <c r="PEI2377" s="14"/>
      <c r="PEJ2377" s="14"/>
      <c r="PEK2377" s="14"/>
      <c r="PEL2377" s="14"/>
      <c r="PEM2377" s="14"/>
      <c r="PEN2377" s="14"/>
      <c r="PEO2377" s="14"/>
      <c r="PEP2377" s="14"/>
      <c r="PEQ2377" s="14"/>
      <c r="PER2377" s="14"/>
      <c r="PES2377" s="14"/>
      <c r="PET2377" s="14"/>
      <c r="PEU2377" s="14"/>
      <c r="PEV2377" s="14"/>
      <c r="PEW2377" s="14"/>
      <c r="PEX2377" s="14"/>
      <c r="PEY2377" s="14"/>
      <c r="PEZ2377" s="14"/>
      <c r="PFA2377" s="14"/>
      <c r="PFB2377" s="14"/>
      <c r="PFC2377" s="14"/>
      <c r="PFD2377" s="14"/>
      <c r="PFE2377" s="14"/>
      <c r="PFF2377" s="14"/>
      <c r="PFG2377" s="14"/>
      <c r="PFH2377" s="14"/>
      <c r="PFI2377" s="14"/>
      <c r="PFJ2377" s="14"/>
      <c r="PFK2377" s="14"/>
      <c r="PFL2377" s="14"/>
      <c r="PFM2377" s="14"/>
      <c r="PFN2377" s="14"/>
      <c r="PFO2377" s="14"/>
      <c r="PFP2377" s="14"/>
      <c r="PFQ2377" s="14"/>
      <c r="PFR2377" s="14"/>
      <c r="PFS2377" s="14"/>
      <c r="PFT2377" s="14"/>
      <c r="PFU2377" s="14"/>
      <c r="PFV2377" s="14"/>
      <c r="PFW2377" s="14"/>
      <c r="PFX2377" s="14"/>
      <c r="PFY2377" s="14"/>
      <c r="PFZ2377" s="14"/>
      <c r="PGA2377" s="14"/>
      <c r="PGB2377" s="14"/>
      <c r="PGC2377" s="14"/>
      <c r="PGD2377" s="14"/>
      <c r="PGE2377" s="14"/>
      <c r="PGF2377" s="14"/>
      <c r="PGG2377" s="14"/>
      <c r="PGH2377" s="14"/>
      <c r="PGI2377" s="14"/>
      <c r="PGJ2377" s="14"/>
      <c r="PGK2377" s="14"/>
      <c r="PGL2377" s="14"/>
      <c r="PGM2377" s="14"/>
      <c r="PGN2377" s="14"/>
      <c r="PGO2377" s="14"/>
      <c r="PGP2377" s="14"/>
      <c r="PGQ2377" s="14"/>
      <c r="PGR2377" s="14"/>
      <c r="PGS2377" s="14"/>
      <c r="PGT2377" s="14"/>
      <c r="PGU2377" s="14"/>
      <c r="PGV2377" s="14"/>
      <c r="PGW2377" s="14"/>
      <c r="PGX2377" s="14"/>
      <c r="PGY2377" s="14"/>
      <c r="PGZ2377" s="14"/>
      <c r="PHA2377" s="14"/>
      <c r="PHB2377" s="14"/>
      <c r="PHC2377" s="14"/>
      <c r="PHD2377" s="14"/>
      <c r="PHE2377" s="14"/>
      <c r="PHF2377" s="14"/>
      <c r="PHG2377" s="14"/>
      <c r="PHH2377" s="14"/>
      <c r="PHI2377" s="14"/>
      <c r="PHJ2377" s="14"/>
      <c r="PHK2377" s="14"/>
      <c r="PHL2377" s="14"/>
      <c r="PHM2377" s="14"/>
      <c r="PHN2377" s="14"/>
      <c r="PHO2377" s="14"/>
      <c r="PHP2377" s="14"/>
      <c r="PHQ2377" s="14"/>
      <c r="PHR2377" s="14"/>
      <c r="PHS2377" s="14"/>
      <c r="PHT2377" s="14"/>
      <c r="PHU2377" s="14"/>
      <c r="PHV2377" s="14"/>
      <c r="PHW2377" s="14"/>
      <c r="PHX2377" s="14"/>
      <c r="PHY2377" s="14"/>
      <c r="PHZ2377" s="14"/>
      <c r="PIA2377" s="14"/>
      <c r="PIB2377" s="14"/>
      <c r="PIC2377" s="14"/>
      <c r="PID2377" s="14"/>
      <c r="PIE2377" s="14"/>
      <c r="PIF2377" s="14"/>
      <c r="PIG2377" s="14"/>
      <c r="PIH2377" s="14"/>
      <c r="PII2377" s="14"/>
      <c r="PIJ2377" s="14"/>
      <c r="PIK2377" s="14"/>
      <c r="PIL2377" s="14"/>
      <c r="PIM2377" s="14"/>
      <c r="PIN2377" s="14"/>
      <c r="PIO2377" s="14"/>
      <c r="PIP2377" s="14"/>
      <c r="PIQ2377" s="14"/>
      <c r="PIR2377" s="14"/>
      <c r="PIS2377" s="14"/>
      <c r="PIT2377" s="14"/>
      <c r="PIU2377" s="14"/>
      <c r="PIV2377" s="14"/>
      <c r="PIW2377" s="14"/>
      <c r="PIX2377" s="14"/>
      <c r="PIY2377" s="14"/>
      <c r="PIZ2377" s="14"/>
      <c r="PJA2377" s="14"/>
      <c r="PJB2377" s="14"/>
      <c r="PJC2377" s="14"/>
      <c r="PJD2377" s="14"/>
      <c r="PJE2377" s="14"/>
      <c r="PJF2377" s="14"/>
      <c r="PJG2377" s="14"/>
      <c r="PJH2377" s="14"/>
      <c r="PJI2377" s="14"/>
      <c r="PJJ2377" s="14"/>
      <c r="PJK2377" s="14"/>
      <c r="PJL2377" s="14"/>
      <c r="PJM2377" s="14"/>
      <c r="PJN2377" s="14"/>
      <c r="PJO2377" s="14"/>
      <c r="PJP2377" s="14"/>
      <c r="PJQ2377" s="14"/>
      <c r="PJR2377" s="14"/>
      <c r="PJS2377" s="14"/>
      <c r="PJT2377" s="14"/>
      <c r="PJU2377" s="14"/>
      <c r="PJV2377" s="14"/>
      <c r="PJW2377" s="14"/>
      <c r="PJX2377" s="14"/>
      <c r="PJY2377" s="14"/>
      <c r="PJZ2377" s="14"/>
      <c r="PKA2377" s="14"/>
      <c r="PKB2377" s="14"/>
      <c r="PKC2377" s="14"/>
      <c r="PKD2377" s="14"/>
      <c r="PKE2377" s="14"/>
      <c r="PKF2377" s="14"/>
      <c r="PKG2377" s="14"/>
      <c r="PKH2377" s="14"/>
      <c r="PKI2377" s="14"/>
      <c r="PKJ2377" s="14"/>
      <c r="PKK2377" s="14"/>
      <c r="PKL2377" s="14"/>
      <c r="PKM2377" s="14"/>
      <c r="PKN2377" s="14"/>
      <c r="PKO2377" s="14"/>
      <c r="PKP2377" s="14"/>
      <c r="PKQ2377" s="14"/>
      <c r="PKR2377" s="14"/>
      <c r="PKS2377" s="14"/>
      <c r="PKT2377" s="14"/>
      <c r="PKU2377" s="14"/>
      <c r="PKV2377" s="14"/>
      <c r="PKW2377" s="14"/>
      <c r="PKX2377" s="14"/>
      <c r="PKY2377" s="14"/>
      <c r="PKZ2377" s="14"/>
      <c r="PLA2377" s="14"/>
      <c r="PLB2377" s="14"/>
      <c r="PLC2377" s="14"/>
      <c r="PLD2377" s="14"/>
      <c r="PLE2377" s="14"/>
      <c r="PLF2377" s="14"/>
      <c r="PLG2377" s="14"/>
      <c r="PLH2377" s="14"/>
      <c r="PLI2377" s="14"/>
      <c r="PLJ2377" s="14"/>
      <c r="PLK2377" s="14"/>
      <c r="PLL2377" s="14"/>
      <c r="PLM2377" s="14"/>
      <c r="PLN2377" s="14"/>
      <c r="PLO2377" s="14"/>
      <c r="PLP2377" s="14"/>
      <c r="PLQ2377" s="14"/>
      <c r="PLR2377" s="14"/>
      <c r="PLS2377" s="14"/>
      <c r="PLT2377" s="14"/>
      <c r="PLU2377" s="14"/>
      <c r="PLV2377" s="14"/>
      <c r="PLW2377" s="14"/>
      <c r="PLX2377" s="14"/>
      <c r="PLY2377" s="14"/>
      <c r="PLZ2377" s="14"/>
      <c r="PMA2377" s="14"/>
      <c r="PMB2377" s="14"/>
      <c r="PMC2377" s="14"/>
      <c r="PMD2377" s="14"/>
      <c r="PME2377" s="14"/>
      <c r="PMF2377" s="14"/>
      <c r="PMG2377" s="14"/>
      <c r="PMH2377" s="14"/>
      <c r="PMI2377" s="14"/>
      <c r="PMJ2377" s="14"/>
      <c r="PMK2377" s="14"/>
      <c r="PML2377" s="14"/>
      <c r="PMM2377" s="14"/>
      <c r="PMN2377" s="14"/>
      <c r="PMO2377" s="14"/>
      <c r="PMP2377" s="14"/>
      <c r="PMQ2377" s="14"/>
      <c r="PMR2377" s="14"/>
      <c r="PMS2377" s="14"/>
      <c r="PMT2377" s="14"/>
      <c r="PMU2377" s="14"/>
      <c r="PMV2377" s="14"/>
      <c r="PMW2377" s="14"/>
      <c r="PMX2377" s="14"/>
      <c r="PMY2377" s="14"/>
      <c r="PMZ2377" s="14"/>
      <c r="PNA2377" s="14"/>
      <c r="PNB2377" s="14"/>
      <c r="PNC2377" s="14"/>
      <c r="PND2377" s="14"/>
      <c r="PNE2377" s="14"/>
      <c r="PNF2377" s="14"/>
      <c r="PNG2377" s="14"/>
      <c r="PNH2377" s="14"/>
      <c r="PNI2377" s="14"/>
      <c r="PNJ2377" s="14"/>
      <c r="PNK2377" s="14"/>
      <c r="PNL2377" s="14"/>
      <c r="PNM2377" s="14"/>
      <c r="PNN2377" s="14"/>
      <c r="PNO2377" s="14"/>
      <c r="PNP2377" s="14"/>
      <c r="PNQ2377" s="14"/>
      <c r="PNR2377" s="14"/>
      <c r="PNS2377" s="14"/>
      <c r="PNT2377" s="14"/>
      <c r="PNU2377" s="14"/>
      <c r="PNV2377" s="14"/>
      <c r="PNW2377" s="14"/>
      <c r="PNX2377" s="14"/>
      <c r="PNY2377" s="14"/>
      <c r="PNZ2377" s="14"/>
      <c r="POA2377" s="14"/>
      <c r="POB2377" s="14"/>
      <c r="POC2377" s="14"/>
      <c r="POD2377" s="14"/>
      <c r="POE2377" s="14"/>
      <c r="POF2377" s="14"/>
      <c r="POG2377" s="14"/>
      <c r="POH2377" s="14"/>
      <c r="POI2377" s="14"/>
      <c r="POJ2377" s="14"/>
      <c r="POK2377" s="14"/>
      <c r="POL2377" s="14"/>
      <c r="POM2377" s="14"/>
      <c r="PON2377" s="14"/>
      <c r="POO2377" s="14"/>
      <c r="POP2377" s="14"/>
      <c r="POQ2377" s="14"/>
      <c r="POR2377" s="14"/>
      <c r="POS2377" s="14"/>
      <c r="POT2377" s="14"/>
      <c r="POU2377" s="14"/>
      <c r="POV2377" s="14"/>
      <c r="POW2377" s="14"/>
      <c r="POX2377" s="14"/>
      <c r="POY2377" s="14"/>
      <c r="POZ2377" s="14"/>
      <c r="PPA2377" s="14"/>
      <c r="PPB2377" s="14"/>
      <c r="PPC2377" s="14"/>
      <c r="PPD2377" s="14"/>
      <c r="PPE2377" s="14"/>
      <c r="PPF2377" s="14"/>
      <c r="PPG2377" s="14"/>
      <c r="PPH2377" s="14"/>
      <c r="PPI2377" s="14"/>
      <c r="PPJ2377" s="14"/>
      <c r="PPK2377" s="14"/>
      <c r="PPL2377" s="14"/>
      <c r="PPM2377" s="14"/>
      <c r="PPN2377" s="14"/>
      <c r="PPO2377" s="14"/>
      <c r="PPP2377" s="14"/>
      <c r="PPQ2377" s="14"/>
      <c r="PPR2377" s="14"/>
      <c r="PPS2377" s="14"/>
      <c r="PPT2377" s="14"/>
      <c r="PPU2377" s="14"/>
      <c r="PPV2377" s="14"/>
      <c r="PPW2377" s="14"/>
      <c r="PPX2377" s="14"/>
      <c r="PPY2377" s="14"/>
      <c r="PPZ2377" s="14"/>
      <c r="PQA2377" s="14"/>
      <c r="PQB2377" s="14"/>
      <c r="PQC2377" s="14"/>
      <c r="PQD2377" s="14"/>
      <c r="PQE2377" s="14"/>
      <c r="PQF2377" s="14"/>
      <c r="PQG2377" s="14"/>
      <c r="PQH2377" s="14"/>
      <c r="PQI2377" s="14"/>
      <c r="PQJ2377" s="14"/>
      <c r="PQK2377" s="14"/>
      <c r="PQL2377" s="14"/>
      <c r="PQM2377" s="14"/>
      <c r="PQN2377" s="14"/>
      <c r="PQO2377" s="14"/>
      <c r="PQP2377" s="14"/>
      <c r="PQQ2377" s="14"/>
      <c r="PQR2377" s="14"/>
      <c r="PQS2377" s="14"/>
      <c r="PQT2377" s="14"/>
      <c r="PQU2377" s="14"/>
      <c r="PQV2377" s="14"/>
      <c r="PQW2377" s="14"/>
      <c r="PQX2377" s="14"/>
      <c r="PQY2377" s="14"/>
      <c r="PQZ2377" s="14"/>
      <c r="PRA2377" s="14"/>
      <c r="PRB2377" s="14"/>
      <c r="PRC2377" s="14"/>
      <c r="PRD2377" s="14"/>
      <c r="PRE2377" s="14"/>
      <c r="PRF2377" s="14"/>
      <c r="PRG2377" s="14"/>
      <c r="PRH2377" s="14"/>
      <c r="PRI2377" s="14"/>
      <c r="PRJ2377" s="14"/>
      <c r="PRK2377" s="14"/>
      <c r="PRL2377" s="14"/>
      <c r="PRM2377" s="14"/>
      <c r="PRN2377" s="14"/>
      <c r="PRO2377" s="14"/>
      <c r="PRP2377" s="14"/>
      <c r="PRQ2377" s="14"/>
      <c r="PRR2377" s="14"/>
      <c r="PRS2377" s="14"/>
      <c r="PRT2377" s="14"/>
      <c r="PRU2377" s="14"/>
      <c r="PRV2377" s="14"/>
      <c r="PRW2377" s="14"/>
      <c r="PRX2377" s="14"/>
      <c r="PRY2377" s="14"/>
      <c r="PRZ2377" s="14"/>
      <c r="PSA2377" s="14"/>
      <c r="PSB2377" s="14"/>
      <c r="PSC2377" s="14"/>
      <c r="PSD2377" s="14"/>
      <c r="PSE2377" s="14"/>
      <c r="PSF2377" s="14"/>
      <c r="PSG2377" s="14"/>
      <c r="PSH2377" s="14"/>
      <c r="PSI2377" s="14"/>
      <c r="PSJ2377" s="14"/>
      <c r="PSK2377" s="14"/>
      <c r="PSL2377" s="14"/>
      <c r="PSM2377" s="14"/>
      <c r="PSN2377" s="14"/>
      <c r="PSO2377" s="14"/>
      <c r="PSP2377" s="14"/>
      <c r="PSQ2377" s="14"/>
      <c r="PSR2377" s="14"/>
      <c r="PSS2377" s="14"/>
      <c r="PST2377" s="14"/>
      <c r="PSU2377" s="14"/>
      <c r="PSV2377" s="14"/>
      <c r="PSW2377" s="14"/>
      <c r="PSX2377" s="14"/>
      <c r="PSY2377" s="14"/>
      <c r="PSZ2377" s="14"/>
      <c r="PTA2377" s="14"/>
      <c r="PTB2377" s="14"/>
      <c r="PTC2377" s="14"/>
      <c r="PTD2377" s="14"/>
      <c r="PTE2377" s="14"/>
      <c r="PTF2377" s="14"/>
      <c r="PTG2377" s="14"/>
      <c r="PTH2377" s="14"/>
      <c r="PTI2377" s="14"/>
      <c r="PTJ2377" s="14"/>
      <c r="PTK2377" s="14"/>
      <c r="PTL2377" s="14"/>
      <c r="PTM2377" s="14"/>
      <c r="PTN2377" s="14"/>
      <c r="PTO2377" s="14"/>
      <c r="PTP2377" s="14"/>
      <c r="PTQ2377" s="14"/>
      <c r="PTR2377" s="14"/>
      <c r="PTS2377" s="14"/>
      <c r="PTT2377" s="14"/>
      <c r="PTU2377" s="14"/>
      <c r="PTV2377" s="14"/>
      <c r="PTW2377" s="14"/>
      <c r="PTX2377" s="14"/>
      <c r="PTY2377" s="14"/>
      <c r="PTZ2377" s="14"/>
      <c r="PUA2377" s="14"/>
      <c r="PUB2377" s="14"/>
      <c r="PUC2377" s="14"/>
      <c r="PUD2377" s="14"/>
      <c r="PUE2377" s="14"/>
      <c r="PUF2377" s="14"/>
      <c r="PUG2377" s="14"/>
      <c r="PUH2377" s="14"/>
      <c r="PUI2377" s="14"/>
      <c r="PUJ2377" s="14"/>
      <c r="PUK2377" s="14"/>
      <c r="PUL2377" s="14"/>
      <c r="PUM2377" s="14"/>
      <c r="PUN2377" s="14"/>
      <c r="PUO2377" s="14"/>
      <c r="PUP2377" s="14"/>
      <c r="PUQ2377" s="14"/>
      <c r="PUR2377" s="14"/>
      <c r="PUS2377" s="14"/>
      <c r="PUT2377" s="14"/>
      <c r="PUU2377" s="14"/>
      <c r="PUV2377" s="14"/>
      <c r="PUW2377" s="14"/>
      <c r="PUX2377" s="14"/>
      <c r="PUY2377" s="14"/>
      <c r="PUZ2377" s="14"/>
      <c r="PVA2377" s="14"/>
      <c r="PVB2377" s="14"/>
      <c r="PVC2377" s="14"/>
      <c r="PVD2377" s="14"/>
      <c r="PVE2377" s="14"/>
      <c r="PVF2377" s="14"/>
      <c r="PVG2377" s="14"/>
      <c r="PVH2377" s="14"/>
      <c r="PVI2377" s="14"/>
      <c r="PVJ2377" s="14"/>
      <c r="PVK2377" s="14"/>
      <c r="PVL2377" s="14"/>
      <c r="PVM2377" s="14"/>
      <c r="PVN2377" s="14"/>
      <c r="PVO2377" s="14"/>
      <c r="PVP2377" s="14"/>
      <c r="PVQ2377" s="14"/>
      <c r="PVR2377" s="14"/>
      <c r="PVS2377" s="14"/>
      <c r="PVT2377" s="14"/>
      <c r="PVU2377" s="14"/>
      <c r="PVV2377" s="14"/>
      <c r="PVW2377" s="14"/>
      <c r="PVX2377" s="14"/>
      <c r="PVY2377" s="14"/>
      <c r="PVZ2377" s="14"/>
      <c r="PWA2377" s="14"/>
      <c r="PWB2377" s="14"/>
      <c r="PWC2377" s="14"/>
      <c r="PWD2377" s="14"/>
      <c r="PWE2377" s="14"/>
      <c r="PWF2377" s="14"/>
      <c r="PWG2377" s="14"/>
      <c r="PWH2377" s="14"/>
      <c r="PWI2377" s="14"/>
      <c r="PWJ2377" s="14"/>
      <c r="PWK2377" s="14"/>
      <c r="PWL2377" s="14"/>
      <c r="PWM2377" s="14"/>
      <c r="PWN2377" s="14"/>
      <c r="PWO2377" s="14"/>
      <c r="PWP2377" s="14"/>
      <c r="PWQ2377" s="14"/>
      <c r="PWR2377" s="14"/>
      <c r="PWS2377" s="14"/>
      <c r="PWT2377" s="14"/>
      <c r="PWU2377" s="14"/>
      <c r="PWV2377" s="14"/>
      <c r="PWW2377" s="14"/>
      <c r="PWX2377" s="14"/>
      <c r="PWY2377" s="14"/>
      <c r="PWZ2377" s="14"/>
      <c r="PXA2377" s="14"/>
      <c r="PXB2377" s="14"/>
      <c r="PXC2377" s="14"/>
      <c r="PXD2377" s="14"/>
      <c r="PXE2377" s="14"/>
      <c r="PXF2377" s="14"/>
      <c r="PXG2377" s="14"/>
      <c r="PXH2377" s="14"/>
      <c r="PXI2377" s="14"/>
      <c r="PXJ2377" s="14"/>
      <c r="PXK2377" s="14"/>
      <c r="PXL2377" s="14"/>
      <c r="PXM2377" s="14"/>
      <c r="PXN2377" s="14"/>
      <c r="PXO2377" s="14"/>
      <c r="PXP2377" s="14"/>
      <c r="PXQ2377" s="14"/>
      <c r="PXR2377" s="14"/>
      <c r="PXS2377" s="14"/>
      <c r="PXT2377" s="14"/>
      <c r="PXU2377" s="14"/>
      <c r="PXV2377" s="14"/>
      <c r="PXW2377" s="14"/>
      <c r="PXX2377" s="14"/>
      <c r="PXY2377" s="14"/>
      <c r="PXZ2377" s="14"/>
      <c r="PYA2377" s="14"/>
      <c r="PYB2377" s="14"/>
      <c r="PYC2377" s="14"/>
      <c r="PYD2377" s="14"/>
      <c r="PYE2377" s="14"/>
      <c r="PYF2377" s="14"/>
      <c r="PYG2377" s="14"/>
      <c r="PYH2377" s="14"/>
      <c r="PYI2377" s="14"/>
      <c r="PYJ2377" s="14"/>
      <c r="PYK2377" s="14"/>
      <c r="PYL2377" s="14"/>
      <c r="PYM2377" s="14"/>
      <c r="PYN2377" s="14"/>
      <c r="PYO2377" s="14"/>
      <c r="PYP2377" s="14"/>
      <c r="PYQ2377" s="14"/>
      <c r="PYR2377" s="14"/>
      <c r="PYS2377" s="14"/>
      <c r="PYT2377" s="14"/>
      <c r="PYU2377" s="14"/>
      <c r="PYV2377" s="14"/>
      <c r="PYW2377" s="14"/>
      <c r="PYX2377" s="14"/>
      <c r="PYY2377" s="14"/>
      <c r="PYZ2377" s="14"/>
      <c r="PZA2377" s="14"/>
      <c r="PZB2377" s="14"/>
      <c r="PZC2377" s="14"/>
      <c r="PZD2377" s="14"/>
      <c r="PZE2377" s="14"/>
      <c r="PZF2377" s="14"/>
      <c r="PZG2377" s="14"/>
      <c r="PZH2377" s="14"/>
      <c r="PZI2377" s="14"/>
      <c r="PZJ2377" s="14"/>
      <c r="PZK2377" s="14"/>
      <c r="PZL2377" s="14"/>
      <c r="PZM2377" s="14"/>
      <c r="PZN2377" s="14"/>
      <c r="PZO2377" s="14"/>
      <c r="PZP2377" s="14"/>
      <c r="PZQ2377" s="14"/>
      <c r="PZR2377" s="14"/>
      <c r="PZS2377" s="14"/>
      <c r="PZT2377" s="14"/>
      <c r="PZU2377" s="14"/>
      <c r="PZV2377" s="14"/>
      <c r="PZW2377" s="14"/>
      <c r="PZX2377" s="14"/>
      <c r="PZY2377" s="14"/>
      <c r="PZZ2377" s="14"/>
      <c r="QAA2377" s="14"/>
      <c r="QAB2377" s="14"/>
      <c r="QAC2377" s="14"/>
      <c r="QAD2377" s="14"/>
      <c r="QAE2377" s="14"/>
      <c r="QAF2377" s="14"/>
      <c r="QAG2377" s="14"/>
      <c r="QAH2377" s="14"/>
      <c r="QAI2377" s="14"/>
      <c r="QAJ2377" s="14"/>
      <c r="QAK2377" s="14"/>
      <c r="QAL2377" s="14"/>
      <c r="QAM2377" s="14"/>
      <c r="QAN2377" s="14"/>
      <c r="QAO2377" s="14"/>
      <c r="QAP2377" s="14"/>
      <c r="QAQ2377" s="14"/>
      <c r="QAR2377" s="14"/>
      <c r="QAS2377" s="14"/>
      <c r="QAT2377" s="14"/>
      <c r="QAU2377" s="14"/>
      <c r="QAV2377" s="14"/>
      <c r="QAW2377" s="14"/>
      <c r="QAX2377" s="14"/>
      <c r="QAY2377" s="14"/>
      <c r="QAZ2377" s="14"/>
      <c r="QBA2377" s="14"/>
      <c r="QBB2377" s="14"/>
      <c r="QBC2377" s="14"/>
      <c r="QBD2377" s="14"/>
      <c r="QBE2377" s="14"/>
      <c r="QBF2377" s="14"/>
      <c r="QBG2377" s="14"/>
      <c r="QBH2377" s="14"/>
      <c r="QBI2377" s="14"/>
      <c r="QBJ2377" s="14"/>
      <c r="QBK2377" s="14"/>
      <c r="QBL2377" s="14"/>
      <c r="QBM2377" s="14"/>
      <c r="QBN2377" s="14"/>
      <c r="QBO2377" s="14"/>
      <c r="QBP2377" s="14"/>
      <c r="QBQ2377" s="14"/>
      <c r="QBR2377" s="14"/>
      <c r="QBS2377" s="14"/>
      <c r="QBT2377" s="14"/>
      <c r="QBU2377" s="14"/>
      <c r="QBV2377" s="14"/>
      <c r="QBW2377" s="14"/>
      <c r="QBX2377" s="14"/>
      <c r="QBY2377" s="14"/>
      <c r="QBZ2377" s="14"/>
      <c r="QCA2377" s="14"/>
      <c r="QCB2377" s="14"/>
      <c r="QCC2377" s="14"/>
      <c r="QCD2377" s="14"/>
      <c r="QCE2377" s="14"/>
      <c r="QCF2377" s="14"/>
      <c r="QCG2377" s="14"/>
      <c r="QCH2377" s="14"/>
      <c r="QCI2377" s="14"/>
      <c r="QCJ2377" s="14"/>
      <c r="QCK2377" s="14"/>
      <c r="QCL2377" s="14"/>
      <c r="QCM2377" s="14"/>
      <c r="QCN2377" s="14"/>
      <c r="QCO2377" s="14"/>
      <c r="QCP2377" s="14"/>
      <c r="QCQ2377" s="14"/>
      <c r="QCR2377" s="14"/>
      <c r="QCS2377" s="14"/>
      <c r="QCT2377" s="14"/>
      <c r="QCU2377" s="14"/>
      <c r="QCV2377" s="14"/>
      <c r="QCW2377" s="14"/>
      <c r="QCX2377" s="14"/>
      <c r="QCY2377" s="14"/>
      <c r="QCZ2377" s="14"/>
      <c r="QDA2377" s="14"/>
      <c r="QDB2377" s="14"/>
      <c r="QDC2377" s="14"/>
      <c r="QDD2377" s="14"/>
      <c r="QDE2377" s="14"/>
      <c r="QDF2377" s="14"/>
      <c r="QDG2377" s="14"/>
      <c r="QDH2377" s="14"/>
      <c r="QDI2377" s="14"/>
      <c r="QDJ2377" s="14"/>
      <c r="QDK2377" s="14"/>
      <c r="QDL2377" s="14"/>
      <c r="QDM2377" s="14"/>
      <c r="QDN2377" s="14"/>
      <c r="QDO2377" s="14"/>
      <c r="QDP2377" s="14"/>
      <c r="QDQ2377" s="14"/>
      <c r="QDR2377" s="14"/>
      <c r="QDS2377" s="14"/>
      <c r="QDT2377" s="14"/>
      <c r="QDU2377" s="14"/>
      <c r="QDV2377" s="14"/>
      <c r="QDW2377" s="14"/>
      <c r="QDX2377" s="14"/>
      <c r="QDY2377" s="14"/>
      <c r="QDZ2377" s="14"/>
      <c r="QEA2377" s="14"/>
      <c r="QEB2377" s="14"/>
      <c r="QEC2377" s="14"/>
      <c r="QED2377" s="14"/>
      <c r="QEE2377" s="14"/>
      <c r="QEF2377" s="14"/>
      <c r="QEG2377" s="14"/>
      <c r="QEH2377" s="14"/>
      <c r="QEI2377" s="14"/>
      <c r="QEJ2377" s="14"/>
      <c r="QEK2377" s="14"/>
      <c r="QEL2377" s="14"/>
      <c r="QEM2377" s="14"/>
      <c r="QEN2377" s="14"/>
      <c r="QEO2377" s="14"/>
      <c r="QEP2377" s="14"/>
      <c r="QEQ2377" s="14"/>
      <c r="QER2377" s="14"/>
      <c r="QES2377" s="14"/>
      <c r="QET2377" s="14"/>
      <c r="QEU2377" s="14"/>
      <c r="QEV2377" s="14"/>
      <c r="QEW2377" s="14"/>
      <c r="QEX2377" s="14"/>
      <c r="QEY2377" s="14"/>
      <c r="QEZ2377" s="14"/>
      <c r="QFA2377" s="14"/>
      <c r="QFB2377" s="14"/>
      <c r="QFC2377" s="14"/>
      <c r="QFD2377" s="14"/>
      <c r="QFE2377" s="14"/>
      <c r="QFF2377" s="14"/>
      <c r="QFG2377" s="14"/>
      <c r="QFH2377" s="14"/>
      <c r="QFI2377" s="14"/>
      <c r="QFJ2377" s="14"/>
      <c r="QFK2377" s="14"/>
      <c r="QFL2377" s="14"/>
      <c r="QFM2377" s="14"/>
      <c r="QFN2377" s="14"/>
      <c r="QFO2377" s="14"/>
      <c r="QFP2377" s="14"/>
      <c r="QFQ2377" s="14"/>
      <c r="QFR2377" s="14"/>
      <c r="QFS2377" s="14"/>
      <c r="QFT2377" s="14"/>
      <c r="QFU2377" s="14"/>
      <c r="QFV2377" s="14"/>
      <c r="QFW2377" s="14"/>
      <c r="QFX2377" s="14"/>
      <c r="QFY2377" s="14"/>
      <c r="QFZ2377" s="14"/>
      <c r="QGA2377" s="14"/>
      <c r="QGB2377" s="14"/>
      <c r="QGC2377" s="14"/>
      <c r="QGD2377" s="14"/>
      <c r="QGE2377" s="14"/>
      <c r="QGF2377" s="14"/>
      <c r="QGG2377" s="14"/>
      <c r="QGH2377" s="14"/>
      <c r="QGI2377" s="14"/>
      <c r="QGJ2377" s="14"/>
      <c r="QGK2377" s="14"/>
      <c r="QGL2377" s="14"/>
      <c r="QGM2377" s="14"/>
      <c r="QGN2377" s="14"/>
      <c r="QGO2377" s="14"/>
      <c r="QGP2377" s="14"/>
      <c r="QGQ2377" s="14"/>
      <c r="QGR2377" s="14"/>
      <c r="QGS2377" s="14"/>
      <c r="QGT2377" s="14"/>
      <c r="QGU2377" s="14"/>
      <c r="QGV2377" s="14"/>
      <c r="QGW2377" s="14"/>
      <c r="QGX2377" s="14"/>
      <c r="QGY2377" s="14"/>
      <c r="QGZ2377" s="14"/>
      <c r="QHA2377" s="14"/>
      <c r="QHB2377" s="14"/>
      <c r="QHC2377" s="14"/>
      <c r="QHD2377" s="14"/>
      <c r="QHE2377" s="14"/>
      <c r="QHF2377" s="14"/>
      <c r="QHG2377" s="14"/>
      <c r="QHH2377" s="14"/>
      <c r="QHI2377" s="14"/>
      <c r="QHJ2377" s="14"/>
      <c r="QHK2377" s="14"/>
      <c r="QHL2377" s="14"/>
      <c r="QHM2377" s="14"/>
      <c r="QHN2377" s="14"/>
      <c r="QHO2377" s="14"/>
      <c r="QHP2377" s="14"/>
      <c r="QHQ2377" s="14"/>
      <c r="QHR2377" s="14"/>
      <c r="QHS2377" s="14"/>
      <c r="QHT2377" s="14"/>
      <c r="QHU2377" s="14"/>
      <c r="QHV2377" s="14"/>
      <c r="QHW2377" s="14"/>
      <c r="QHX2377" s="14"/>
      <c r="QHY2377" s="14"/>
      <c r="QHZ2377" s="14"/>
      <c r="QIA2377" s="14"/>
      <c r="QIB2377" s="14"/>
      <c r="QIC2377" s="14"/>
      <c r="QID2377" s="14"/>
      <c r="QIE2377" s="14"/>
      <c r="QIF2377" s="14"/>
      <c r="QIG2377" s="14"/>
      <c r="QIH2377" s="14"/>
      <c r="QII2377" s="14"/>
      <c r="QIJ2377" s="14"/>
      <c r="QIK2377" s="14"/>
      <c r="QIL2377" s="14"/>
      <c r="QIM2377" s="14"/>
      <c r="QIN2377" s="14"/>
      <c r="QIO2377" s="14"/>
      <c r="QIP2377" s="14"/>
      <c r="QIQ2377" s="14"/>
      <c r="QIR2377" s="14"/>
      <c r="QIS2377" s="14"/>
      <c r="QIT2377" s="14"/>
      <c r="QIU2377" s="14"/>
      <c r="QIV2377" s="14"/>
      <c r="QIW2377" s="14"/>
      <c r="QIX2377" s="14"/>
      <c r="QIY2377" s="14"/>
      <c r="QIZ2377" s="14"/>
      <c r="QJA2377" s="14"/>
      <c r="QJB2377" s="14"/>
      <c r="QJC2377" s="14"/>
      <c r="QJD2377" s="14"/>
      <c r="QJE2377" s="14"/>
      <c r="QJF2377" s="14"/>
      <c r="QJG2377" s="14"/>
      <c r="QJH2377" s="14"/>
      <c r="QJI2377" s="14"/>
      <c r="QJJ2377" s="14"/>
      <c r="QJK2377" s="14"/>
      <c r="QJL2377" s="14"/>
      <c r="QJM2377" s="14"/>
      <c r="QJN2377" s="14"/>
      <c r="QJO2377" s="14"/>
      <c r="QJP2377" s="14"/>
      <c r="QJQ2377" s="14"/>
      <c r="QJR2377" s="14"/>
      <c r="QJS2377" s="14"/>
      <c r="QJT2377" s="14"/>
      <c r="QJU2377" s="14"/>
      <c r="QJV2377" s="14"/>
      <c r="QJW2377" s="14"/>
      <c r="QJX2377" s="14"/>
      <c r="QJY2377" s="14"/>
      <c r="QJZ2377" s="14"/>
      <c r="QKA2377" s="14"/>
      <c r="QKB2377" s="14"/>
      <c r="QKC2377" s="14"/>
      <c r="QKD2377" s="14"/>
      <c r="QKE2377" s="14"/>
      <c r="QKF2377" s="14"/>
      <c r="QKG2377" s="14"/>
      <c r="QKH2377" s="14"/>
      <c r="QKI2377" s="14"/>
      <c r="QKJ2377" s="14"/>
      <c r="QKK2377" s="14"/>
      <c r="QKL2377" s="14"/>
      <c r="QKM2377" s="14"/>
      <c r="QKN2377" s="14"/>
      <c r="QKO2377" s="14"/>
      <c r="QKP2377" s="14"/>
      <c r="QKQ2377" s="14"/>
      <c r="QKR2377" s="14"/>
      <c r="QKS2377" s="14"/>
      <c r="QKT2377" s="14"/>
      <c r="QKU2377" s="14"/>
      <c r="QKV2377" s="14"/>
      <c r="QKW2377" s="14"/>
      <c r="QKX2377" s="14"/>
      <c r="QKY2377" s="14"/>
      <c r="QKZ2377" s="14"/>
      <c r="QLA2377" s="14"/>
      <c r="QLB2377" s="14"/>
      <c r="QLC2377" s="14"/>
      <c r="QLD2377" s="14"/>
      <c r="QLE2377" s="14"/>
      <c r="QLF2377" s="14"/>
      <c r="QLG2377" s="14"/>
      <c r="QLH2377" s="14"/>
      <c r="QLI2377" s="14"/>
      <c r="QLJ2377" s="14"/>
      <c r="QLK2377" s="14"/>
      <c r="QLL2377" s="14"/>
      <c r="QLM2377" s="14"/>
      <c r="QLN2377" s="14"/>
      <c r="QLO2377" s="14"/>
      <c r="QLP2377" s="14"/>
      <c r="QLQ2377" s="14"/>
      <c r="QLR2377" s="14"/>
      <c r="QLS2377" s="14"/>
      <c r="QLT2377" s="14"/>
      <c r="QLU2377" s="14"/>
      <c r="QLV2377" s="14"/>
      <c r="QLW2377" s="14"/>
      <c r="QLX2377" s="14"/>
      <c r="QLY2377" s="14"/>
      <c r="QLZ2377" s="14"/>
      <c r="QMA2377" s="14"/>
      <c r="QMB2377" s="14"/>
      <c r="QMC2377" s="14"/>
      <c r="QMD2377" s="14"/>
      <c r="QME2377" s="14"/>
      <c r="QMF2377" s="14"/>
      <c r="QMG2377" s="14"/>
      <c r="QMH2377" s="14"/>
      <c r="QMI2377" s="14"/>
      <c r="QMJ2377" s="14"/>
      <c r="QMK2377" s="14"/>
      <c r="QML2377" s="14"/>
      <c r="QMM2377" s="14"/>
      <c r="QMN2377" s="14"/>
      <c r="QMO2377" s="14"/>
      <c r="QMP2377" s="14"/>
      <c r="QMQ2377" s="14"/>
      <c r="QMR2377" s="14"/>
      <c r="QMS2377" s="14"/>
      <c r="QMT2377" s="14"/>
      <c r="QMU2377" s="14"/>
      <c r="QMV2377" s="14"/>
      <c r="QMW2377" s="14"/>
      <c r="QMX2377" s="14"/>
      <c r="QMY2377" s="14"/>
      <c r="QMZ2377" s="14"/>
      <c r="QNA2377" s="14"/>
      <c r="QNB2377" s="14"/>
      <c r="QNC2377" s="14"/>
      <c r="QND2377" s="14"/>
      <c r="QNE2377" s="14"/>
      <c r="QNF2377" s="14"/>
      <c r="QNG2377" s="14"/>
      <c r="QNH2377" s="14"/>
      <c r="QNI2377" s="14"/>
      <c r="QNJ2377" s="14"/>
      <c r="QNK2377" s="14"/>
      <c r="QNL2377" s="14"/>
      <c r="QNM2377" s="14"/>
      <c r="QNN2377" s="14"/>
      <c r="QNO2377" s="14"/>
      <c r="QNP2377" s="14"/>
      <c r="QNQ2377" s="14"/>
      <c r="QNR2377" s="14"/>
      <c r="QNS2377" s="14"/>
      <c r="QNT2377" s="14"/>
      <c r="QNU2377" s="14"/>
      <c r="QNV2377" s="14"/>
      <c r="QNW2377" s="14"/>
      <c r="QNX2377" s="14"/>
      <c r="QNY2377" s="14"/>
      <c r="QNZ2377" s="14"/>
      <c r="QOA2377" s="14"/>
      <c r="QOB2377" s="14"/>
      <c r="QOC2377" s="14"/>
      <c r="QOD2377" s="14"/>
      <c r="QOE2377" s="14"/>
      <c r="QOF2377" s="14"/>
      <c r="QOG2377" s="14"/>
      <c r="QOH2377" s="14"/>
      <c r="QOI2377" s="14"/>
      <c r="QOJ2377" s="14"/>
      <c r="QOK2377" s="14"/>
      <c r="QOL2377" s="14"/>
      <c r="QOM2377" s="14"/>
      <c r="QON2377" s="14"/>
      <c r="QOO2377" s="14"/>
      <c r="QOP2377" s="14"/>
      <c r="QOQ2377" s="14"/>
      <c r="QOR2377" s="14"/>
      <c r="QOS2377" s="14"/>
      <c r="QOT2377" s="14"/>
      <c r="QOU2377" s="14"/>
      <c r="QOV2377" s="14"/>
      <c r="QOW2377" s="14"/>
      <c r="QOX2377" s="14"/>
      <c r="QOY2377" s="14"/>
      <c r="QOZ2377" s="14"/>
      <c r="QPA2377" s="14"/>
      <c r="QPB2377" s="14"/>
      <c r="QPC2377" s="14"/>
      <c r="QPD2377" s="14"/>
      <c r="QPE2377" s="14"/>
      <c r="QPF2377" s="14"/>
      <c r="QPG2377" s="14"/>
      <c r="QPH2377" s="14"/>
      <c r="QPI2377" s="14"/>
      <c r="QPJ2377" s="14"/>
      <c r="QPK2377" s="14"/>
      <c r="QPL2377" s="14"/>
      <c r="QPM2377" s="14"/>
      <c r="QPN2377" s="14"/>
      <c r="QPO2377" s="14"/>
      <c r="QPP2377" s="14"/>
      <c r="QPQ2377" s="14"/>
      <c r="QPR2377" s="14"/>
      <c r="QPS2377" s="14"/>
      <c r="QPT2377" s="14"/>
      <c r="QPU2377" s="14"/>
      <c r="QPV2377" s="14"/>
      <c r="QPW2377" s="14"/>
      <c r="QPX2377" s="14"/>
      <c r="QPY2377" s="14"/>
      <c r="QPZ2377" s="14"/>
      <c r="QQA2377" s="14"/>
      <c r="QQB2377" s="14"/>
      <c r="QQC2377" s="14"/>
      <c r="QQD2377" s="14"/>
      <c r="QQE2377" s="14"/>
      <c r="QQF2377" s="14"/>
      <c r="QQG2377" s="14"/>
      <c r="QQH2377" s="14"/>
      <c r="QQI2377" s="14"/>
      <c r="QQJ2377" s="14"/>
      <c r="QQK2377" s="14"/>
      <c r="QQL2377" s="14"/>
      <c r="QQM2377" s="14"/>
      <c r="QQN2377" s="14"/>
      <c r="QQO2377" s="14"/>
      <c r="QQP2377" s="14"/>
      <c r="QQQ2377" s="14"/>
      <c r="QQR2377" s="14"/>
      <c r="QQS2377" s="14"/>
      <c r="QQT2377" s="14"/>
      <c r="QQU2377" s="14"/>
      <c r="QQV2377" s="14"/>
      <c r="QQW2377" s="14"/>
      <c r="QQX2377" s="14"/>
      <c r="QQY2377" s="14"/>
      <c r="QQZ2377" s="14"/>
      <c r="QRA2377" s="14"/>
      <c r="QRB2377" s="14"/>
      <c r="QRC2377" s="14"/>
      <c r="QRD2377" s="14"/>
      <c r="QRE2377" s="14"/>
      <c r="QRF2377" s="14"/>
      <c r="QRG2377" s="14"/>
      <c r="QRH2377" s="14"/>
      <c r="QRI2377" s="14"/>
      <c r="QRJ2377" s="14"/>
      <c r="QRK2377" s="14"/>
      <c r="QRL2377" s="14"/>
      <c r="QRM2377" s="14"/>
      <c r="QRN2377" s="14"/>
      <c r="QRO2377" s="14"/>
      <c r="QRP2377" s="14"/>
      <c r="QRQ2377" s="14"/>
      <c r="QRR2377" s="14"/>
      <c r="QRS2377" s="14"/>
      <c r="QRT2377" s="14"/>
      <c r="QRU2377" s="14"/>
      <c r="QRV2377" s="14"/>
      <c r="QRW2377" s="14"/>
      <c r="QRX2377" s="14"/>
      <c r="QRY2377" s="14"/>
      <c r="QRZ2377" s="14"/>
      <c r="QSA2377" s="14"/>
      <c r="QSB2377" s="14"/>
      <c r="QSC2377" s="14"/>
      <c r="QSD2377" s="14"/>
      <c r="QSE2377" s="14"/>
      <c r="QSF2377" s="14"/>
      <c r="QSG2377" s="14"/>
      <c r="QSH2377" s="14"/>
      <c r="QSI2377" s="14"/>
      <c r="QSJ2377" s="14"/>
      <c r="QSK2377" s="14"/>
      <c r="QSL2377" s="14"/>
      <c r="QSM2377" s="14"/>
      <c r="QSN2377" s="14"/>
      <c r="QSO2377" s="14"/>
      <c r="QSP2377" s="14"/>
      <c r="QSQ2377" s="14"/>
      <c r="QSR2377" s="14"/>
      <c r="QSS2377" s="14"/>
      <c r="QST2377" s="14"/>
      <c r="QSU2377" s="14"/>
      <c r="QSV2377" s="14"/>
      <c r="QSW2377" s="14"/>
      <c r="QSX2377" s="14"/>
      <c r="QSY2377" s="14"/>
      <c r="QSZ2377" s="14"/>
      <c r="QTA2377" s="14"/>
      <c r="QTB2377" s="14"/>
      <c r="QTC2377" s="14"/>
      <c r="QTD2377" s="14"/>
      <c r="QTE2377" s="14"/>
      <c r="QTF2377" s="14"/>
      <c r="QTG2377" s="14"/>
      <c r="QTH2377" s="14"/>
      <c r="QTI2377" s="14"/>
      <c r="QTJ2377" s="14"/>
      <c r="QTK2377" s="14"/>
      <c r="QTL2377" s="14"/>
      <c r="QTM2377" s="14"/>
      <c r="QTN2377" s="14"/>
      <c r="QTO2377" s="14"/>
      <c r="QTP2377" s="14"/>
      <c r="QTQ2377" s="14"/>
      <c r="QTR2377" s="14"/>
      <c r="QTS2377" s="14"/>
      <c r="QTT2377" s="14"/>
      <c r="QTU2377" s="14"/>
      <c r="QTV2377" s="14"/>
      <c r="QTW2377" s="14"/>
      <c r="QTX2377" s="14"/>
      <c r="QTY2377" s="14"/>
      <c r="QTZ2377" s="14"/>
      <c r="QUA2377" s="14"/>
      <c r="QUB2377" s="14"/>
      <c r="QUC2377" s="14"/>
      <c r="QUD2377" s="14"/>
      <c r="QUE2377" s="14"/>
      <c r="QUF2377" s="14"/>
      <c r="QUG2377" s="14"/>
      <c r="QUH2377" s="14"/>
      <c r="QUI2377" s="14"/>
      <c r="QUJ2377" s="14"/>
      <c r="QUK2377" s="14"/>
      <c r="QUL2377" s="14"/>
      <c r="QUM2377" s="14"/>
      <c r="QUN2377" s="14"/>
      <c r="QUO2377" s="14"/>
      <c r="QUP2377" s="14"/>
      <c r="QUQ2377" s="14"/>
      <c r="QUR2377" s="14"/>
      <c r="QUS2377" s="14"/>
      <c r="QUT2377" s="14"/>
      <c r="QUU2377" s="14"/>
      <c r="QUV2377" s="14"/>
      <c r="QUW2377" s="14"/>
      <c r="QUX2377" s="14"/>
      <c r="QUY2377" s="14"/>
      <c r="QUZ2377" s="14"/>
      <c r="QVA2377" s="14"/>
      <c r="QVB2377" s="14"/>
      <c r="QVC2377" s="14"/>
      <c r="QVD2377" s="14"/>
      <c r="QVE2377" s="14"/>
      <c r="QVF2377" s="14"/>
      <c r="QVG2377" s="14"/>
      <c r="QVH2377" s="14"/>
      <c r="QVI2377" s="14"/>
      <c r="QVJ2377" s="14"/>
      <c r="QVK2377" s="14"/>
      <c r="QVL2377" s="14"/>
      <c r="QVM2377" s="14"/>
      <c r="QVN2377" s="14"/>
      <c r="QVO2377" s="14"/>
      <c r="QVP2377" s="14"/>
      <c r="QVQ2377" s="14"/>
      <c r="QVR2377" s="14"/>
      <c r="QVS2377" s="14"/>
      <c r="QVT2377" s="14"/>
      <c r="QVU2377" s="14"/>
      <c r="QVV2377" s="14"/>
      <c r="QVW2377" s="14"/>
      <c r="QVX2377" s="14"/>
      <c r="QVY2377" s="14"/>
      <c r="QVZ2377" s="14"/>
      <c r="QWA2377" s="14"/>
      <c r="QWB2377" s="14"/>
      <c r="QWC2377" s="14"/>
      <c r="QWD2377" s="14"/>
      <c r="QWE2377" s="14"/>
      <c r="QWF2377" s="14"/>
      <c r="QWG2377" s="14"/>
      <c r="QWH2377" s="14"/>
      <c r="QWI2377" s="14"/>
      <c r="QWJ2377" s="14"/>
      <c r="QWK2377" s="14"/>
      <c r="QWL2377" s="14"/>
      <c r="QWM2377" s="14"/>
      <c r="QWN2377" s="14"/>
      <c r="QWO2377" s="14"/>
      <c r="QWP2377" s="14"/>
      <c r="QWQ2377" s="14"/>
      <c r="QWR2377" s="14"/>
      <c r="QWS2377" s="14"/>
      <c r="QWT2377" s="14"/>
      <c r="QWU2377" s="14"/>
      <c r="QWV2377" s="14"/>
      <c r="QWW2377" s="14"/>
      <c r="QWX2377" s="14"/>
      <c r="QWY2377" s="14"/>
      <c r="QWZ2377" s="14"/>
      <c r="QXA2377" s="14"/>
      <c r="QXB2377" s="14"/>
      <c r="QXC2377" s="14"/>
      <c r="QXD2377" s="14"/>
      <c r="QXE2377" s="14"/>
      <c r="QXF2377" s="14"/>
      <c r="QXG2377" s="14"/>
      <c r="QXH2377" s="14"/>
      <c r="QXI2377" s="14"/>
      <c r="QXJ2377" s="14"/>
      <c r="QXK2377" s="14"/>
      <c r="QXL2377" s="14"/>
      <c r="QXM2377" s="14"/>
      <c r="QXN2377" s="14"/>
      <c r="QXO2377" s="14"/>
      <c r="QXP2377" s="14"/>
      <c r="QXQ2377" s="14"/>
      <c r="QXR2377" s="14"/>
      <c r="QXS2377" s="14"/>
      <c r="QXT2377" s="14"/>
      <c r="QXU2377" s="14"/>
      <c r="QXV2377" s="14"/>
      <c r="QXW2377" s="14"/>
      <c r="QXX2377" s="14"/>
      <c r="QXY2377" s="14"/>
      <c r="QXZ2377" s="14"/>
      <c r="QYA2377" s="14"/>
      <c r="QYB2377" s="14"/>
      <c r="QYC2377" s="14"/>
      <c r="QYD2377" s="14"/>
      <c r="QYE2377" s="14"/>
      <c r="QYF2377" s="14"/>
      <c r="QYG2377" s="14"/>
      <c r="QYH2377" s="14"/>
      <c r="QYI2377" s="14"/>
      <c r="QYJ2377" s="14"/>
      <c r="QYK2377" s="14"/>
      <c r="QYL2377" s="14"/>
      <c r="QYM2377" s="14"/>
      <c r="QYN2377" s="14"/>
      <c r="QYO2377" s="14"/>
      <c r="QYP2377" s="14"/>
      <c r="QYQ2377" s="14"/>
      <c r="QYR2377" s="14"/>
      <c r="QYS2377" s="14"/>
      <c r="QYT2377" s="14"/>
      <c r="QYU2377" s="14"/>
      <c r="QYV2377" s="14"/>
      <c r="QYW2377" s="14"/>
      <c r="QYX2377" s="14"/>
      <c r="QYY2377" s="14"/>
      <c r="QYZ2377" s="14"/>
      <c r="QZA2377" s="14"/>
      <c r="QZB2377" s="14"/>
      <c r="QZC2377" s="14"/>
      <c r="QZD2377" s="14"/>
      <c r="QZE2377" s="14"/>
      <c r="QZF2377" s="14"/>
      <c r="QZG2377" s="14"/>
      <c r="QZH2377" s="14"/>
      <c r="QZI2377" s="14"/>
      <c r="QZJ2377" s="14"/>
      <c r="QZK2377" s="14"/>
      <c r="QZL2377" s="14"/>
      <c r="QZM2377" s="14"/>
      <c r="QZN2377" s="14"/>
      <c r="QZO2377" s="14"/>
      <c r="QZP2377" s="14"/>
      <c r="QZQ2377" s="14"/>
      <c r="QZR2377" s="14"/>
      <c r="QZS2377" s="14"/>
      <c r="QZT2377" s="14"/>
      <c r="QZU2377" s="14"/>
      <c r="QZV2377" s="14"/>
      <c r="QZW2377" s="14"/>
      <c r="QZX2377" s="14"/>
      <c r="QZY2377" s="14"/>
      <c r="QZZ2377" s="14"/>
      <c r="RAA2377" s="14"/>
      <c r="RAB2377" s="14"/>
      <c r="RAC2377" s="14"/>
      <c r="RAD2377" s="14"/>
      <c r="RAE2377" s="14"/>
      <c r="RAF2377" s="14"/>
      <c r="RAG2377" s="14"/>
      <c r="RAH2377" s="14"/>
      <c r="RAI2377" s="14"/>
      <c r="RAJ2377" s="14"/>
      <c r="RAK2377" s="14"/>
      <c r="RAL2377" s="14"/>
      <c r="RAM2377" s="14"/>
      <c r="RAN2377" s="14"/>
      <c r="RAO2377" s="14"/>
      <c r="RAP2377" s="14"/>
      <c r="RAQ2377" s="14"/>
      <c r="RAR2377" s="14"/>
      <c r="RAS2377" s="14"/>
      <c r="RAT2377" s="14"/>
      <c r="RAU2377" s="14"/>
      <c r="RAV2377" s="14"/>
      <c r="RAW2377" s="14"/>
      <c r="RAX2377" s="14"/>
      <c r="RAY2377" s="14"/>
      <c r="RAZ2377" s="14"/>
      <c r="RBA2377" s="14"/>
      <c r="RBB2377" s="14"/>
      <c r="RBC2377" s="14"/>
      <c r="RBD2377" s="14"/>
      <c r="RBE2377" s="14"/>
      <c r="RBF2377" s="14"/>
      <c r="RBG2377" s="14"/>
      <c r="RBH2377" s="14"/>
      <c r="RBI2377" s="14"/>
      <c r="RBJ2377" s="14"/>
      <c r="RBK2377" s="14"/>
      <c r="RBL2377" s="14"/>
      <c r="RBM2377" s="14"/>
      <c r="RBN2377" s="14"/>
      <c r="RBO2377" s="14"/>
      <c r="RBP2377" s="14"/>
      <c r="RBQ2377" s="14"/>
      <c r="RBR2377" s="14"/>
      <c r="RBS2377" s="14"/>
      <c r="RBT2377" s="14"/>
      <c r="RBU2377" s="14"/>
      <c r="RBV2377" s="14"/>
      <c r="RBW2377" s="14"/>
      <c r="RBX2377" s="14"/>
      <c r="RBY2377" s="14"/>
      <c r="RBZ2377" s="14"/>
      <c r="RCA2377" s="14"/>
      <c r="RCB2377" s="14"/>
      <c r="RCC2377" s="14"/>
      <c r="RCD2377" s="14"/>
      <c r="RCE2377" s="14"/>
      <c r="RCF2377" s="14"/>
      <c r="RCG2377" s="14"/>
      <c r="RCH2377" s="14"/>
      <c r="RCI2377" s="14"/>
      <c r="RCJ2377" s="14"/>
      <c r="RCK2377" s="14"/>
      <c r="RCL2377" s="14"/>
      <c r="RCM2377" s="14"/>
      <c r="RCN2377" s="14"/>
      <c r="RCO2377" s="14"/>
      <c r="RCP2377" s="14"/>
      <c r="RCQ2377" s="14"/>
      <c r="RCR2377" s="14"/>
      <c r="RCS2377" s="14"/>
      <c r="RCT2377" s="14"/>
      <c r="RCU2377" s="14"/>
      <c r="RCV2377" s="14"/>
      <c r="RCW2377" s="14"/>
      <c r="RCX2377" s="14"/>
      <c r="RCY2377" s="14"/>
      <c r="RCZ2377" s="14"/>
      <c r="RDA2377" s="14"/>
      <c r="RDB2377" s="14"/>
      <c r="RDC2377" s="14"/>
      <c r="RDD2377" s="14"/>
      <c r="RDE2377" s="14"/>
      <c r="RDF2377" s="14"/>
      <c r="RDG2377" s="14"/>
      <c r="RDH2377" s="14"/>
      <c r="RDI2377" s="14"/>
      <c r="RDJ2377" s="14"/>
      <c r="RDK2377" s="14"/>
      <c r="RDL2377" s="14"/>
      <c r="RDM2377" s="14"/>
      <c r="RDN2377" s="14"/>
      <c r="RDO2377" s="14"/>
      <c r="RDP2377" s="14"/>
      <c r="RDQ2377" s="14"/>
      <c r="RDR2377" s="14"/>
      <c r="RDS2377" s="14"/>
      <c r="RDT2377" s="14"/>
      <c r="RDU2377" s="14"/>
      <c r="RDV2377" s="14"/>
      <c r="RDW2377" s="14"/>
      <c r="RDX2377" s="14"/>
      <c r="RDY2377" s="14"/>
      <c r="RDZ2377" s="14"/>
      <c r="REA2377" s="14"/>
      <c r="REB2377" s="14"/>
      <c r="REC2377" s="14"/>
      <c r="RED2377" s="14"/>
      <c r="REE2377" s="14"/>
      <c r="REF2377" s="14"/>
      <c r="REG2377" s="14"/>
      <c r="REH2377" s="14"/>
      <c r="REI2377" s="14"/>
      <c r="REJ2377" s="14"/>
      <c r="REK2377" s="14"/>
      <c r="REL2377" s="14"/>
      <c r="REM2377" s="14"/>
      <c r="REN2377" s="14"/>
      <c r="REO2377" s="14"/>
      <c r="REP2377" s="14"/>
      <c r="REQ2377" s="14"/>
      <c r="RER2377" s="14"/>
      <c r="RES2377" s="14"/>
      <c r="RET2377" s="14"/>
      <c r="REU2377" s="14"/>
      <c r="REV2377" s="14"/>
      <c r="REW2377" s="14"/>
      <c r="REX2377" s="14"/>
      <c r="REY2377" s="14"/>
      <c r="REZ2377" s="14"/>
      <c r="RFA2377" s="14"/>
      <c r="RFB2377" s="14"/>
      <c r="RFC2377" s="14"/>
      <c r="RFD2377" s="14"/>
      <c r="RFE2377" s="14"/>
      <c r="RFF2377" s="14"/>
      <c r="RFG2377" s="14"/>
      <c r="RFH2377" s="14"/>
      <c r="RFI2377" s="14"/>
      <c r="RFJ2377" s="14"/>
      <c r="RFK2377" s="14"/>
      <c r="RFL2377" s="14"/>
      <c r="RFM2377" s="14"/>
      <c r="RFN2377" s="14"/>
      <c r="RFO2377" s="14"/>
      <c r="RFP2377" s="14"/>
      <c r="RFQ2377" s="14"/>
      <c r="RFR2377" s="14"/>
      <c r="RFS2377" s="14"/>
      <c r="RFT2377" s="14"/>
      <c r="RFU2377" s="14"/>
      <c r="RFV2377" s="14"/>
      <c r="RFW2377" s="14"/>
      <c r="RFX2377" s="14"/>
      <c r="RFY2377" s="14"/>
      <c r="RFZ2377" s="14"/>
      <c r="RGA2377" s="14"/>
      <c r="RGB2377" s="14"/>
      <c r="RGC2377" s="14"/>
      <c r="RGD2377" s="14"/>
      <c r="RGE2377" s="14"/>
      <c r="RGF2377" s="14"/>
      <c r="RGG2377" s="14"/>
      <c r="RGH2377" s="14"/>
      <c r="RGI2377" s="14"/>
      <c r="RGJ2377" s="14"/>
      <c r="RGK2377" s="14"/>
      <c r="RGL2377" s="14"/>
      <c r="RGM2377" s="14"/>
      <c r="RGN2377" s="14"/>
      <c r="RGO2377" s="14"/>
      <c r="RGP2377" s="14"/>
      <c r="RGQ2377" s="14"/>
      <c r="RGR2377" s="14"/>
      <c r="RGS2377" s="14"/>
      <c r="RGT2377" s="14"/>
      <c r="RGU2377" s="14"/>
      <c r="RGV2377" s="14"/>
      <c r="RGW2377" s="14"/>
      <c r="RGX2377" s="14"/>
      <c r="RGY2377" s="14"/>
      <c r="RGZ2377" s="14"/>
      <c r="RHA2377" s="14"/>
      <c r="RHB2377" s="14"/>
      <c r="RHC2377" s="14"/>
      <c r="RHD2377" s="14"/>
      <c r="RHE2377" s="14"/>
      <c r="RHF2377" s="14"/>
      <c r="RHG2377" s="14"/>
      <c r="RHH2377" s="14"/>
      <c r="RHI2377" s="14"/>
      <c r="RHJ2377" s="14"/>
      <c r="RHK2377" s="14"/>
      <c r="RHL2377" s="14"/>
      <c r="RHM2377" s="14"/>
      <c r="RHN2377" s="14"/>
      <c r="RHO2377" s="14"/>
      <c r="RHP2377" s="14"/>
      <c r="RHQ2377" s="14"/>
      <c r="RHR2377" s="14"/>
      <c r="RHS2377" s="14"/>
      <c r="RHT2377" s="14"/>
      <c r="RHU2377" s="14"/>
      <c r="RHV2377" s="14"/>
      <c r="RHW2377" s="14"/>
      <c r="RHX2377" s="14"/>
      <c r="RHY2377" s="14"/>
      <c r="RHZ2377" s="14"/>
      <c r="RIA2377" s="14"/>
      <c r="RIB2377" s="14"/>
      <c r="RIC2377" s="14"/>
      <c r="RID2377" s="14"/>
      <c r="RIE2377" s="14"/>
      <c r="RIF2377" s="14"/>
      <c r="RIG2377" s="14"/>
      <c r="RIH2377" s="14"/>
      <c r="RII2377" s="14"/>
      <c r="RIJ2377" s="14"/>
      <c r="RIK2377" s="14"/>
      <c r="RIL2377" s="14"/>
      <c r="RIM2377" s="14"/>
      <c r="RIN2377" s="14"/>
      <c r="RIO2377" s="14"/>
      <c r="RIP2377" s="14"/>
      <c r="RIQ2377" s="14"/>
      <c r="RIR2377" s="14"/>
      <c r="RIS2377" s="14"/>
      <c r="RIT2377" s="14"/>
      <c r="RIU2377" s="14"/>
      <c r="RIV2377" s="14"/>
      <c r="RIW2377" s="14"/>
      <c r="RIX2377" s="14"/>
      <c r="RIY2377" s="14"/>
      <c r="RIZ2377" s="14"/>
      <c r="RJA2377" s="14"/>
      <c r="RJB2377" s="14"/>
      <c r="RJC2377" s="14"/>
      <c r="RJD2377" s="14"/>
      <c r="RJE2377" s="14"/>
      <c r="RJF2377" s="14"/>
      <c r="RJG2377" s="14"/>
      <c r="RJH2377" s="14"/>
      <c r="RJI2377" s="14"/>
      <c r="RJJ2377" s="14"/>
      <c r="RJK2377" s="14"/>
      <c r="RJL2377" s="14"/>
      <c r="RJM2377" s="14"/>
      <c r="RJN2377" s="14"/>
      <c r="RJO2377" s="14"/>
      <c r="RJP2377" s="14"/>
      <c r="RJQ2377" s="14"/>
      <c r="RJR2377" s="14"/>
      <c r="RJS2377" s="14"/>
      <c r="RJT2377" s="14"/>
      <c r="RJU2377" s="14"/>
      <c r="RJV2377" s="14"/>
      <c r="RJW2377" s="14"/>
      <c r="RJX2377" s="14"/>
      <c r="RJY2377" s="14"/>
      <c r="RJZ2377" s="14"/>
      <c r="RKA2377" s="14"/>
      <c r="RKB2377" s="14"/>
      <c r="RKC2377" s="14"/>
      <c r="RKD2377" s="14"/>
      <c r="RKE2377" s="14"/>
      <c r="RKF2377" s="14"/>
      <c r="RKG2377" s="14"/>
      <c r="RKH2377" s="14"/>
      <c r="RKI2377" s="14"/>
      <c r="RKJ2377" s="14"/>
      <c r="RKK2377" s="14"/>
      <c r="RKL2377" s="14"/>
      <c r="RKM2377" s="14"/>
      <c r="RKN2377" s="14"/>
      <c r="RKO2377" s="14"/>
      <c r="RKP2377" s="14"/>
      <c r="RKQ2377" s="14"/>
      <c r="RKR2377" s="14"/>
      <c r="RKS2377" s="14"/>
      <c r="RKT2377" s="14"/>
      <c r="RKU2377" s="14"/>
      <c r="RKV2377" s="14"/>
      <c r="RKW2377" s="14"/>
      <c r="RKX2377" s="14"/>
      <c r="RKY2377" s="14"/>
      <c r="RKZ2377" s="14"/>
      <c r="RLA2377" s="14"/>
      <c r="RLB2377" s="14"/>
      <c r="RLC2377" s="14"/>
      <c r="RLD2377" s="14"/>
      <c r="RLE2377" s="14"/>
      <c r="RLF2377" s="14"/>
      <c r="RLG2377" s="14"/>
      <c r="RLH2377" s="14"/>
      <c r="RLI2377" s="14"/>
      <c r="RLJ2377" s="14"/>
      <c r="RLK2377" s="14"/>
      <c r="RLL2377" s="14"/>
      <c r="RLM2377" s="14"/>
      <c r="RLN2377" s="14"/>
      <c r="RLO2377" s="14"/>
      <c r="RLP2377" s="14"/>
      <c r="RLQ2377" s="14"/>
      <c r="RLR2377" s="14"/>
      <c r="RLS2377" s="14"/>
      <c r="RLT2377" s="14"/>
      <c r="RLU2377" s="14"/>
      <c r="RLV2377" s="14"/>
      <c r="RLW2377" s="14"/>
      <c r="RLX2377" s="14"/>
      <c r="RLY2377" s="14"/>
      <c r="RLZ2377" s="14"/>
      <c r="RMA2377" s="14"/>
      <c r="RMB2377" s="14"/>
      <c r="RMC2377" s="14"/>
      <c r="RMD2377" s="14"/>
      <c r="RME2377" s="14"/>
      <c r="RMF2377" s="14"/>
      <c r="RMG2377" s="14"/>
      <c r="RMH2377" s="14"/>
      <c r="RMI2377" s="14"/>
      <c r="RMJ2377" s="14"/>
      <c r="RMK2377" s="14"/>
      <c r="RML2377" s="14"/>
      <c r="RMM2377" s="14"/>
      <c r="RMN2377" s="14"/>
      <c r="RMO2377" s="14"/>
      <c r="RMP2377" s="14"/>
      <c r="RMQ2377" s="14"/>
      <c r="RMR2377" s="14"/>
      <c r="RMS2377" s="14"/>
      <c r="RMT2377" s="14"/>
      <c r="RMU2377" s="14"/>
      <c r="RMV2377" s="14"/>
      <c r="RMW2377" s="14"/>
      <c r="RMX2377" s="14"/>
      <c r="RMY2377" s="14"/>
      <c r="RMZ2377" s="14"/>
      <c r="RNA2377" s="14"/>
      <c r="RNB2377" s="14"/>
      <c r="RNC2377" s="14"/>
      <c r="RND2377" s="14"/>
      <c r="RNE2377" s="14"/>
      <c r="RNF2377" s="14"/>
      <c r="RNG2377" s="14"/>
      <c r="RNH2377" s="14"/>
      <c r="RNI2377" s="14"/>
      <c r="RNJ2377" s="14"/>
      <c r="RNK2377" s="14"/>
      <c r="RNL2377" s="14"/>
      <c r="RNM2377" s="14"/>
      <c r="RNN2377" s="14"/>
      <c r="RNO2377" s="14"/>
      <c r="RNP2377" s="14"/>
      <c r="RNQ2377" s="14"/>
      <c r="RNR2377" s="14"/>
      <c r="RNS2377" s="14"/>
      <c r="RNT2377" s="14"/>
      <c r="RNU2377" s="14"/>
      <c r="RNV2377" s="14"/>
      <c r="RNW2377" s="14"/>
      <c r="RNX2377" s="14"/>
      <c r="RNY2377" s="14"/>
      <c r="RNZ2377" s="14"/>
      <c r="ROA2377" s="14"/>
      <c r="ROB2377" s="14"/>
      <c r="ROC2377" s="14"/>
      <c r="ROD2377" s="14"/>
      <c r="ROE2377" s="14"/>
      <c r="ROF2377" s="14"/>
      <c r="ROG2377" s="14"/>
      <c r="ROH2377" s="14"/>
      <c r="ROI2377" s="14"/>
      <c r="ROJ2377" s="14"/>
      <c r="ROK2377" s="14"/>
      <c r="ROL2377" s="14"/>
      <c r="ROM2377" s="14"/>
      <c r="RON2377" s="14"/>
      <c r="ROO2377" s="14"/>
      <c r="ROP2377" s="14"/>
      <c r="ROQ2377" s="14"/>
      <c r="ROR2377" s="14"/>
      <c r="ROS2377" s="14"/>
      <c r="ROT2377" s="14"/>
      <c r="ROU2377" s="14"/>
      <c r="ROV2377" s="14"/>
      <c r="ROW2377" s="14"/>
      <c r="ROX2377" s="14"/>
      <c r="ROY2377" s="14"/>
      <c r="ROZ2377" s="14"/>
      <c r="RPA2377" s="14"/>
      <c r="RPB2377" s="14"/>
      <c r="RPC2377" s="14"/>
      <c r="RPD2377" s="14"/>
      <c r="RPE2377" s="14"/>
      <c r="RPF2377" s="14"/>
      <c r="RPG2377" s="14"/>
      <c r="RPH2377" s="14"/>
      <c r="RPI2377" s="14"/>
      <c r="RPJ2377" s="14"/>
      <c r="RPK2377" s="14"/>
      <c r="RPL2377" s="14"/>
      <c r="RPM2377" s="14"/>
      <c r="RPN2377" s="14"/>
      <c r="RPO2377" s="14"/>
      <c r="RPP2377" s="14"/>
      <c r="RPQ2377" s="14"/>
      <c r="RPR2377" s="14"/>
      <c r="RPS2377" s="14"/>
      <c r="RPT2377" s="14"/>
      <c r="RPU2377" s="14"/>
      <c r="RPV2377" s="14"/>
      <c r="RPW2377" s="14"/>
      <c r="RPX2377" s="14"/>
      <c r="RPY2377" s="14"/>
      <c r="RPZ2377" s="14"/>
      <c r="RQA2377" s="14"/>
      <c r="RQB2377" s="14"/>
      <c r="RQC2377" s="14"/>
      <c r="RQD2377" s="14"/>
      <c r="RQE2377" s="14"/>
      <c r="RQF2377" s="14"/>
      <c r="RQG2377" s="14"/>
      <c r="RQH2377" s="14"/>
      <c r="RQI2377" s="14"/>
      <c r="RQJ2377" s="14"/>
      <c r="RQK2377" s="14"/>
      <c r="RQL2377" s="14"/>
      <c r="RQM2377" s="14"/>
      <c r="RQN2377" s="14"/>
      <c r="RQO2377" s="14"/>
      <c r="RQP2377" s="14"/>
      <c r="RQQ2377" s="14"/>
      <c r="RQR2377" s="14"/>
      <c r="RQS2377" s="14"/>
      <c r="RQT2377" s="14"/>
      <c r="RQU2377" s="14"/>
      <c r="RQV2377" s="14"/>
      <c r="RQW2377" s="14"/>
      <c r="RQX2377" s="14"/>
      <c r="RQY2377" s="14"/>
      <c r="RQZ2377" s="14"/>
      <c r="RRA2377" s="14"/>
      <c r="RRB2377" s="14"/>
      <c r="RRC2377" s="14"/>
      <c r="RRD2377" s="14"/>
      <c r="RRE2377" s="14"/>
      <c r="RRF2377" s="14"/>
      <c r="RRG2377" s="14"/>
      <c r="RRH2377" s="14"/>
      <c r="RRI2377" s="14"/>
      <c r="RRJ2377" s="14"/>
      <c r="RRK2377" s="14"/>
      <c r="RRL2377" s="14"/>
      <c r="RRM2377" s="14"/>
      <c r="RRN2377" s="14"/>
      <c r="RRO2377" s="14"/>
      <c r="RRP2377" s="14"/>
      <c r="RRQ2377" s="14"/>
      <c r="RRR2377" s="14"/>
      <c r="RRS2377" s="14"/>
      <c r="RRT2377" s="14"/>
      <c r="RRU2377" s="14"/>
      <c r="RRV2377" s="14"/>
      <c r="RRW2377" s="14"/>
      <c r="RRX2377" s="14"/>
      <c r="RRY2377" s="14"/>
      <c r="RRZ2377" s="14"/>
      <c r="RSA2377" s="14"/>
      <c r="RSB2377" s="14"/>
      <c r="RSC2377" s="14"/>
      <c r="RSD2377" s="14"/>
      <c r="RSE2377" s="14"/>
      <c r="RSF2377" s="14"/>
      <c r="RSG2377" s="14"/>
      <c r="RSH2377" s="14"/>
      <c r="RSI2377" s="14"/>
      <c r="RSJ2377" s="14"/>
      <c r="RSK2377" s="14"/>
      <c r="RSL2377" s="14"/>
      <c r="RSM2377" s="14"/>
      <c r="RSN2377" s="14"/>
      <c r="RSO2377" s="14"/>
      <c r="RSP2377" s="14"/>
      <c r="RSQ2377" s="14"/>
      <c r="RSR2377" s="14"/>
      <c r="RSS2377" s="14"/>
      <c r="RST2377" s="14"/>
      <c r="RSU2377" s="14"/>
      <c r="RSV2377" s="14"/>
      <c r="RSW2377" s="14"/>
      <c r="RSX2377" s="14"/>
      <c r="RSY2377" s="14"/>
      <c r="RSZ2377" s="14"/>
      <c r="RTA2377" s="14"/>
      <c r="RTB2377" s="14"/>
      <c r="RTC2377" s="14"/>
      <c r="RTD2377" s="14"/>
      <c r="RTE2377" s="14"/>
      <c r="RTF2377" s="14"/>
      <c r="RTG2377" s="14"/>
      <c r="RTH2377" s="14"/>
      <c r="RTI2377" s="14"/>
      <c r="RTJ2377" s="14"/>
      <c r="RTK2377" s="14"/>
      <c r="RTL2377" s="14"/>
      <c r="RTM2377" s="14"/>
      <c r="RTN2377" s="14"/>
      <c r="RTO2377" s="14"/>
      <c r="RTP2377" s="14"/>
      <c r="RTQ2377" s="14"/>
      <c r="RTR2377" s="14"/>
      <c r="RTS2377" s="14"/>
      <c r="RTT2377" s="14"/>
      <c r="RTU2377" s="14"/>
      <c r="RTV2377" s="14"/>
      <c r="RTW2377" s="14"/>
      <c r="RTX2377" s="14"/>
      <c r="RTY2377" s="14"/>
      <c r="RTZ2377" s="14"/>
      <c r="RUA2377" s="14"/>
      <c r="RUB2377" s="14"/>
      <c r="RUC2377" s="14"/>
      <c r="RUD2377" s="14"/>
      <c r="RUE2377" s="14"/>
      <c r="RUF2377" s="14"/>
      <c r="RUG2377" s="14"/>
      <c r="RUH2377" s="14"/>
      <c r="RUI2377" s="14"/>
      <c r="RUJ2377" s="14"/>
      <c r="RUK2377" s="14"/>
      <c r="RUL2377" s="14"/>
      <c r="RUM2377" s="14"/>
      <c r="RUN2377" s="14"/>
      <c r="RUO2377" s="14"/>
      <c r="RUP2377" s="14"/>
      <c r="RUQ2377" s="14"/>
      <c r="RUR2377" s="14"/>
      <c r="RUS2377" s="14"/>
      <c r="RUT2377" s="14"/>
      <c r="RUU2377" s="14"/>
      <c r="RUV2377" s="14"/>
      <c r="RUW2377" s="14"/>
      <c r="RUX2377" s="14"/>
      <c r="RUY2377" s="14"/>
      <c r="RUZ2377" s="14"/>
      <c r="RVA2377" s="14"/>
      <c r="RVB2377" s="14"/>
      <c r="RVC2377" s="14"/>
      <c r="RVD2377" s="14"/>
      <c r="RVE2377" s="14"/>
      <c r="RVF2377" s="14"/>
      <c r="RVG2377" s="14"/>
      <c r="RVH2377" s="14"/>
      <c r="RVI2377" s="14"/>
      <c r="RVJ2377" s="14"/>
      <c r="RVK2377" s="14"/>
      <c r="RVL2377" s="14"/>
      <c r="RVM2377" s="14"/>
      <c r="RVN2377" s="14"/>
      <c r="RVO2377" s="14"/>
      <c r="RVP2377" s="14"/>
      <c r="RVQ2377" s="14"/>
      <c r="RVR2377" s="14"/>
      <c r="RVS2377" s="14"/>
      <c r="RVT2377" s="14"/>
      <c r="RVU2377" s="14"/>
      <c r="RVV2377" s="14"/>
      <c r="RVW2377" s="14"/>
      <c r="RVX2377" s="14"/>
      <c r="RVY2377" s="14"/>
      <c r="RVZ2377" s="14"/>
      <c r="RWA2377" s="14"/>
      <c r="RWB2377" s="14"/>
      <c r="RWC2377" s="14"/>
      <c r="RWD2377" s="14"/>
      <c r="RWE2377" s="14"/>
      <c r="RWF2377" s="14"/>
      <c r="RWG2377" s="14"/>
      <c r="RWH2377" s="14"/>
      <c r="RWI2377" s="14"/>
      <c r="RWJ2377" s="14"/>
      <c r="RWK2377" s="14"/>
      <c r="RWL2377" s="14"/>
      <c r="RWM2377" s="14"/>
      <c r="RWN2377" s="14"/>
      <c r="RWO2377" s="14"/>
      <c r="RWP2377" s="14"/>
      <c r="RWQ2377" s="14"/>
      <c r="RWR2377" s="14"/>
      <c r="RWS2377" s="14"/>
      <c r="RWT2377" s="14"/>
      <c r="RWU2377" s="14"/>
      <c r="RWV2377" s="14"/>
      <c r="RWW2377" s="14"/>
      <c r="RWX2377" s="14"/>
      <c r="RWY2377" s="14"/>
      <c r="RWZ2377" s="14"/>
      <c r="RXA2377" s="14"/>
      <c r="RXB2377" s="14"/>
      <c r="RXC2377" s="14"/>
      <c r="RXD2377" s="14"/>
      <c r="RXE2377" s="14"/>
      <c r="RXF2377" s="14"/>
      <c r="RXG2377" s="14"/>
      <c r="RXH2377" s="14"/>
      <c r="RXI2377" s="14"/>
      <c r="RXJ2377" s="14"/>
      <c r="RXK2377" s="14"/>
      <c r="RXL2377" s="14"/>
      <c r="RXM2377" s="14"/>
      <c r="RXN2377" s="14"/>
      <c r="RXO2377" s="14"/>
      <c r="RXP2377" s="14"/>
      <c r="RXQ2377" s="14"/>
      <c r="RXR2377" s="14"/>
      <c r="RXS2377" s="14"/>
      <c r="RXT2377" s="14"/>
      <c r="RXU2377" s="14"/>
      <c r="RXV2377" s="14"/>
      <c r="RXW2377" s="14"/>
      <c r="RXX2377" s="14"/>
      <c r="RXY2377" s="14"/>
      <c r="RXZ2377" s="14"/>
      <c r="RYA2377" s="14"/>
      <c r="RYB2377" s="14"/>
      <c r="RYC2377" s="14"/>
      <c r="RYD2377" s="14"/>
      <c r="RYE2377" s="14"/>
      <c r="RYF2377" s="14"/>
      <c r="RYG2377" s="14"/>
      <c r="RYH2377" s="14"/>
      <c r="RYI2377" s="14"/>
      <c r="RYJ2377" s="14"/>
      <c r="RYK2377" s="14"/>
      <c r="RYL2377" s="14"/>
      <c r="RYM2377" s="14"/>
      <c r="RYN2377" s="14"/>
      <c r="RYO2377" s="14"/>
      <c r="RYP2377" s="14"/>
      <c r="RYQ2377" s="14"/>
      <c r="RYR2377" s="14"/>
      <c r="RYS2377" s="14"/>
      <c r="RYT2377" s="14"/>
      <c r="RYU2377" s="14"/>
      <c r="RYV2377" s="14"/>
      <c r="RYW2377" s="14"/>
      <c r="RYX2377" s="14"/>
      <c r="RYY2377" s="14"/>
      <c r="RYZ2377" s="14"/>
      <c r="RZA2377" s="14"/>
      <c r="RZB2377" s="14"/>
      <c r="RZC2377" s="14"/>
      <c r="RZD2377" s="14"/>
      <c r="RZE2377" s="14"/>
      <c r="RZF2377" s="14"/>
      <c r="RZG2377" s="14"/>
      <c r="RZH2377" s="14"/>
      <c r="RZI2377" s="14"/>
      <c r="RZJ2377" s="14"/>
      <c r="RZK2377" s="14"/>
      <c r="RZL2377" s="14"/>
      <c r="RZM2377" s="14"/>
      <c r="RZN2377" s="14"/>
      <c r="RZO2377" s="14"/>
      <c r="RZP2377" s="14"/>
      <c r="RZQ2377" s="14"/>
      <c r="RZR2377" s="14"/>
      <c r="RZS2377" s="14"/>
      <c r="RZT2377" s="14"/>
      <c r="RZU2377" s="14"/>
      <c r="RZV2377" s="14"/>
      <c r="RZW2377" s="14"/>
      <c r="RZX2377" s="14"/>
      <c r="RZY2377" s="14"/>
      <c r="RZZ2377" s="14"/>
      <c r="SAA2377" s="14"/>
      <c r="SAB2377" s="14"/>
      <c r="SAC2377" s="14"/>
      <c r="SAD2377" s="14"/>
      <c r="SAE2377" s="14"/>
      <c r="SAF2377" s="14"/>
      <c r="SAG2377" s="14"/>
      <c r="SAH2377" s="14"/>
      <c r="SAI2377" s="14"/>
      <c r="SAJ2377" s="14"/>
      <c r="SAK2377" s="14"/>
      <c r="SAL2377" s="14"/>
      <c r="SAM2377" s="14"/>
      <c r="SAN2377" s="14"/>
      <c r="SAO2377" s="14"/>
      <c r="SAP2377" s="14"/>
      <c r="SAQ2377" s="14"/>
      <c r="SAR2377" s="14"/>
      <c r="SAS2377" s="14"/>
      <c r="SAT2377" s="14"/>
      <c r="SAU2377" s="14"/>
      <c r="SAV2377" s="14"/>
      <c r="SAW2377" s="14"/>
      <c r="SAX2377" s="14"/>
      <c r="SAY2377" s="14"/>
      <c r="SAZ2377" s="14"/>
      <c r="SBA2377" s="14"/>
      <c r="SBB2377" s="14"/>
      <c r="SBC2377" s="14"/>
      <c r="SBD2377" s="14"/>
      <c r="SBE2377" s="14"/>
      <c r="SBF2377" s="14"/>
      <c r="SBG2377" s="14"/>
      <c r="SBH2377" s="14"/>
      <c r="SBI2377" s="14"/>
      <c r="SBJ2377" s="14"/>
      <c r="SBK2377" s="14"/>
      <c r="SBL2377" s="14"/>
      <c r="SBM2377" s="14"/>
      <c r="SBN2377" s="14"/>
      <c r="SBO2377" s="14"/>
      <c r="SBP2377" s="14"/>
      <c r="SBQ2377" s="14"/>
      <c r="SBR2377" s="14"/>
      <c r="SBS2377" s="14"/>
      <c r="SBT2377" s="14"/>
      <c r="SBU2377" s="14"/>
      <c r="SBV2377" s="14"/>
      <c r="SBW2377" s="14"/>
      <c r="SBX2377" s="14"/>
      <c r="SBY2377" s="14"/>
      <c r="SBZ2377" s="14"/>
      <c r="SCA2377" s="14"/>
      <c r="SCB2377" s="14"/>
      <c r="SCC2377" s="14"/>
      <c r="SCD2377" s="14"/>
      <c r="SCE2377" s="14"/>
      <c r="SCF2377" s="14"/>
      <c r="SCG2377" s="14"/>
      <c r="SCH2377" s="14"/>
      <c r="SCI2377" s="14"/>
      <c r="SCJ2377" s="14"/>
      <c r="SCK2377" s="14"/>
      <c r="SCL2377" s="14"/>
      <c r="SCM2377" s="14"/>
      <c r="SCN2377" s="14"/>
      <c r="SCO2377" s="14"/>
      <c r="SCP2377" s="14"/>
      <c r="SCQ2377" s="14"/>
      <c r="SCR2377" s="14"/>
      <c r="SCS2377" s="14"/>
      <c r="SCT2377" s="14"/>
      <c r="SCU2377" s="14"/>
      <c r="SCV2377" s="14"/>
      <c r="SCW2377" s="14"/>
      <c r="SCX2377" s="14"/>
      <c r="SCY2377" s="14"/>
      <c r="SCZ2377" s="14"/>
      <c r="SDA2377" s="14"/>
      <c r="SDB2377" s="14"/>
      <c r="SDC2377" s="14"/>
      <c r="SDD2377" s="14"/>
      <c r="SDE2377" s="14"/>
      <c r="SDF2377" s="14"/>
      <c r="SDG2377" s="14"/>
      <c r="SDH2377" s="14"/>
      <c r="SDI2377" s="14"/>
      <c r="SDJ2377" s="14"/>
      <c r="SDK2377" s="14"/>
      <c r="SDL2377" s="14"/>
      <c r="SDM2377" s="14"/>
      <c r="SDN2377" s="14"/>
      <c r="SDO2377" s="14"/>
      <c r="SDP2377" s="14"/>
      <c r="SDQ2377" s="14"/>
      <c r="SDR2377" s="14"/>
      <c r="SDS2377" s="14"/>
      <c r="SDT2377" s="14"/>
      <c r="SDU2377" s="14"/>
      <c r="SDV2377" s="14"/>
      <c r="SDW2377" s="14"/>
      <c r="SDX2377" s="14"/>
      <c r="SDY2377" s="14"/>
      <c r="SDZ2377" s="14"/>
      <c r="SEA2377" s="14"/>
      <c r="SEB2377" s="14"/>
      <c r="SEC2377" s="14"/>
      <c r="SED2377" s="14"/>
      <c r="SEE2377" s="14"/>
      <c r="SEF2377" s="14"/>
      <c r="SEG2377" s="14"/>
      <c r="SEH2377" s="14"/>
      <c r="SEI2377" s="14"/>
      <c r="SEJ2377" s="14"/>
      <c r="SEK2377" s="14"/>
      <c r="SEL2377" s="14"/>
      <c r="SEM2377" s="14"/>
      <c r="SEN2377" s="14"/>
      <c r="SEO2377" s="14"/>
      <c r="SEP2377" s="14"/>
      <c r="SEQ2377" s="14"/>
      <c r="SER2377" s="14"/>
      <c r="SES2377" s="14"/>
      <c r="SET2377" s="14"/>
      <c r="SEU2377" s="14"/>
      <c r="SEV2377" s="14"/>
      <c r="SEW2377" s="14"/>
      <c r="SEX2377" s="14"/>
      <c r="SEY2377" s="14"/>
      <c r="SEZ2377" s="14"/>
      <c r="SFA2377" s="14"/>
      <c r="SFB2377" s="14"/>
      <c r="SFC2377" s="14"/>
      <c r="SFD2377" s="14"/>
      <c r="SFE2377" s="14"/>
      <c r="SFF2377" s="14"/>
      <c r="SFG2377" s="14"/>
      <c r="SFH2377" s="14"/>
      <c r="SFI2377" s="14"/>
      <c r="SFJ2377" s="14"/>
      <c r="SFK2377" s="14"/>
      <c r="SFL2377" s="14"/>
      <c r="SFM2377" s="14"/>
      <c r="SFN2377" s="14"/>
      <c r="SFO2377" s="14"/>
      <c r="SFP2377" s="14"/>
      <c r="SFQ2377" s="14"/>
      <c r="SFR2377" s="14"/>
      <c r="SFS2377" s="14"/>
      <c r="SFT2377" s="14"/>
      <c r="SFU2377" s="14"/>
      <c r="SFV2377" s="14"/>
      <c r="SFW2377" s="14"/>
      <c r="SFX2377" s="14"/>
      <c r="SFY2377" s="14"/>
      <c r="SFZ2377" s="14"/>
      <c r="SGA2377" s="14"/>
      <c r="SGB2377" s="14"/>
      <c r="SGC2377" s="14"/>
      <c r="SGD2377" s="14"/>
      <c r="SGE2377" s="14"/>
      <c r="SGF2377" s="14"/>
      <c r="SGG2377" s="14"/>
      <c r="SGH2377" s="14"/>
      <c r="SGI2377" s="14"/>
      <c r="SGJ2377" s="14"/>
      <c r="SGK2377" s="14"/>
      <c r="SGL2377" s="14"/>
      <c r="SGM2377" s="14"/>
      <c r="SGN2377" s="14"/>
      <c r="SGO2377" s="14"/>
      <c r="SGP2377" s="14"/>
      <c r="SGQ2377" s="14"/>
      <c r="SGR2377" s="14"/>
      <c r="SGS2377" s="14"/>
      <c r="SGT2377" s="14"/>
      <c r="SGU2377" s="14"/>
      <c r="SGV2377" s="14"/>
      <c r="SGW2377" s="14"/>
      <c r="SGX2377" s="14"/>
      <c r="SGY2377" s="14"/>
      <c r="SGZ2377" s="14"/>
      <c r="SHA2377" s="14"/>
      <c r="SHB2377" s="14"/>
      <c r="SHC2377" s="14"/>
      <c r="SHD2377" s="14"/>
      <c r="SHE2377" s="14"/>
      <c r="SHF2377" s="14"/>
      <c r="SHG2377" s="14"/>
      <c r="SHH2377" s="14"/>
      <c r="SHI2377" s="14"/>
      <c r="SHJ2377" s="14"/>
      <c r="SHK2377" s="14"/>
      <c r="SHL2377" s="14"/>
      <c r="SHM2377" s="14"/>
      <c r="SHN2377" s="14"/>
      <c r="SHO2377" s="14"/>
      <c r="SHP2377" s="14"/>
      <c r="SHQ2377" s="14"/>
      <c r="SHR2377" s="14"/>
      <c r="SHS2377" s="14"/>
      <c r="SHT2377" s="14"/>
      <c r="SHU2377" s="14"/>
      <c r="SHV2377" s="14"/>
      <c r="SHW2377" s="14"/>
      <c r="SHX2377" s="14"/>
      <c r="SHY2377" s="14"/>
      <c r="SHZ2377" s="14"/>
      <c r="SIA2377" s="14"/>
      <c r="SIB2377" s="14"/>
      <c r="SIC2377" s="14"/>
      <c r="SID2377" s="14"/>
      <c r="SIE2377" s="14"/>
      <c r="SIF2377" s="14"/>
      <c r="SIG2377" s="14"/>
      <c r="SIH2377" s="14"/>
      <c r="SII2377" s="14"/>
      <c r="SIJ2377" s="14"/>
      <c r="SIK2377" s="14"/>
      <c r="SIL2377" s="14"/>
      <c r="SIM2377" s="14"/>
      <c r="SIN2377" s="14"/>
      <c r="SIO2377" s="14"/>
      <c r="SIP2377" s="14"/>
      <c r="SIQ2377" s="14"/>
      <c r="SIR2377" s="14"/>
      <c r="SIS2377" s="14"/>
      <c r="SIT2377" s="14"/>
      <c r="SIU2377" s="14"/>
      <c r="SIV2377" s="14"/>
      <c r="SIW2377" s="14"/>
      <c r="SIX2377" s="14"/>
      <c r="SIY2377" s="14"/>
      <c r="SIZ2377" s="14"/>
      <c r="SJA2377" s="14"/>
      <c r="SJB2377" s="14"/>
      <c r="SJC2377" s="14"/>
      <c r="SJD2377" s="14"/>
      <c r="SJE2377" s="14"/>
      <c r="SJF2377" s="14"/>
      <c r="SJG2377" s="14"/>
      <c r="SJH2377" s="14"/>
      <c r="SJI2377" s="14"/>
      <c r="SJJ2377" s="14"/>
      <c r="SJK2377" s="14"/>
      <c r="SJL2377" s="14"/>
      <c r="SJM2377" s="14"/>
      <c r="SJN2377" s="14"/>
      <c r="SJO2377" s="14"/>
      <c r="SJP2377" s="14"/>
      <c r="SJQ2377" s="14"/>
      <c r="SJR2377" s="14"/>
      <c r="SJS2377" s="14"/>
      <c r="SJT2377" s="14"/>
      <c r="SJU2377" s="14"/>
      <c r="SJV2377" s="14"/>
      <c r="SJW2377" s="14"/>
      <c r="SJX2377" s="14"/>
      <c r="SJY2377" s="14"/>
      <c r="SJZ2377" s="14"/>
      <c r="SKA2377" s="14"/>
      <c r="SKB2377" s="14"/>
      <c r="SKC2377" s="14"/>
      <c r="SKD2377" s="14"/>
      <c r="SKE2377" s="14"/>
      <c r="SKF2377" s="14"/>
      <c r="SKG2377" s="14"/>
      <c r="SKH2377" s="14"/>
      <c r="SKI2377" s="14"/>
      <c r="SKJ2377" s="14"/>
      <c r="SKK2377" s="14"/>
      <c r="SKL2377" s="14"/>
      <c r="SKM2377" s="14"/>
      <c r="SKN2377" s="14"/>
      <c r="SKO2377" s="14"/>
      <c r="SKP2377" s="14"/>
      <c r="SKQ2377" s="14"/>
      <c r="SKR2377" s="14"/>
      <c r="SKS2377" s="14"/>
      <c r="SKT2377" s="14"/>
      <c r="SKU2377" s="14"/>
      <c r="SKV2377" s="14"/>
      <c r="SKW2377" s="14"/>
      <c r="SKX2377" s="14"/>
      <c r="SKY2377" s="14"/>
      <c r="SKZ2377" s="14"/>
      <c r="SLA2377" s="14"/>
      <c r="SLB2377" s="14"/>
      <c r="SLC2377" s="14"/>
      <c r="SLD2377" s="14"/>
      <c r="SLE2377" s="14"/>
      <c r="SLF2377" s="14"/>
      <c r="SLG2377" s="14"/>
      <c r="SLH2377" s="14"/>
      <c r="SLI2377" s="14"/>
      <c r="SLJ2377" s="14"/>
      <c r="SLK2377" s="14"/>
      <c r="SLL2377" s="14"/>
      <c r="SLM2377" s="14"/>
      <c r="SLN2377" s="14"/>
      <c r="SLO2377" s="14"/>
      <c r="SLP2377" s="14"/>
      <c r="SLQ2377" s="14"/>
      <c r="SLR2377" s="14"/>
      <c r="SLS2377" s="14"/>
      <c r="SLT2377" s="14"/>
      <c r="SLU2377" s="14"/>
      <c r="SLV2377" s="14"/>
      <c r="SLW2377" s="14"/>
      <c r="SLX2377" s="14"/>
      <c r="SLY2377" s="14"/>
      <c r="SLZ2377" s="14"/>
      <c r="SMA2377" s="14"/>
      <c r="SMB2377" s="14"/>
      <c r="SMC2377" s="14"/>
      <c r="SMD2377" s="14"/>
      <c r="SME2377" s="14"/>
      <c r="SMF2377" s="14"/>
      <c r="SMG2377" s="14"/>
      <c r="SMH2377" s="14"/>
      <c r="SMI2377" s="14"/>
      <c r="SMJ2377" s="14"/>
      <c r="SMK2377" s="14"/>
      <c r="SML2377" s="14"/>
      <c r="SMM2377" s="14"/>
      <c r="SMN2377" s="14"/>
      <c r="SMO2377" s="14"/>
      <c r="SMP2377" s="14"/>
      <c r="SMQ2377" s="14"/>
      <c r="SMR2377" s="14"/>
      <c r="SMS2377" s="14"/>
      <c r="SMT2377" s="14"/>
      <c r="SMU2377" s="14"/>
      <c r="SMV2377" s="14"/>
      <c r="SMW2377" s="14"/>
      <c r="SMX2377" s="14"/>
      <c r="SMY2377" s="14"/>
      <c r="SMZ2377" s="14"/>
      <c r="SNA2377" s="14"/>
      <c r="SNB2377" s="14"/>
      <c r="SNC2377" s="14"/>
      <c r="SND2377" s="14"/>
      <c r="SNE2377" s="14"/>
      <c r="SNF2377" s="14"/>
      <c r="SNG2377" s="14"/>
      <c r="SNH2377" s="14"/>
      <c r="SNI2377" s="14"/>
      <c r="SNJ2377" s="14"/>
      <c r="SNK2377" s="14"/>
      <c r="SNL2377" s="14"/>
      <c r="SNM2377" s="14"/>
      <c r="SNN2377" s="14"/>
      <c r="SNO2377" s="14"/>
      <c r="SNP2377" s="14"/>
      <c r="SNQ2377" s="14"/>
      <c r="SNR2377" s="14"/>
      <c r="SNS2377" s="14"/>
      <c r="SNT2377" s="14"/>
      <c r="SNU2377" s="14"/>
      <c r="SNV2377" s="14"/>
      <c r="SNW2377" s="14"/>
      <c r="SNX2377" s="14"/>
      <c r="SNY2377" s="14"/>
      <c r="SNZ2377" s="14"/>
      <c r="SOA2377" s="14"/>
      <c r="SOB2377" s="14"/>
      <c r="SOC2377" s="14"/>
      <c r="SOD2377" s="14"/>
      <c r="SOE2377" s="14"/>
      <c r="SOF2377" s="14"/>
      <c r="SOG2377" s="14"/>
      <c r="SOH2377" s="14"/>
      <c r="SOI2377" s="14"/>
      <c r="SOJ2377" s="14"/>
      <c r="SOK2377" s="14"/>
      <c r="SOL2377" s="14"/>
      <c r="SOM2377" s="14"/>
      <c r="SON2377" s="14"/>
      <c r="SOO2377" s="14"/>
      <c r="SOP2377" s="14"/>
      <c r="SOQ2377" s="14"/>
      <c r="SOR2377" s="14"/>
      <c r="SOS2377" s="14"/>
      <c r="SOT2377" s="14"/>
      <c r="SOU2377" s="14"/>
      <c r="SOV2377" s="14"/>
      <c r="SOW2377" s="14"/>
      <c r="SOX2377" s="14"/>
      <c r="SOY2377" s="14"/>
      <c r="SOZ2377" s="14"/>
      <c r="SPA2377" s="14"/>
      <c r="SPB2377" s="14"/>
      <c r="SPC2377" s="14"/>
      <c r="SPD2377" s="14"/>
      <c r="SPE2377" s="14"/>
      <c r="SPF2377" s="14"/>
      <c r="SPG2377" s="14"/>
      <c r="SPH2377" s="14"/>
      <c r="SPI2377" s="14"/>
      <c r="SPJ2377" s="14"/>
      <c r="SPK2377" s="14"/>
      <c r="SPL2377" s="14"/>
      <c r="SPM2377" s="14"/>
      <c r="SPN2377" s="14"/>
      <c r="SPO2377" s="14"/>
      <c r="SPP2377" s="14"/>
      <c r="SPQ2377" s="14"/>
      <c r="SPR2377" s="14"/>
      <c r="SPS2377" s="14"/>
      <c r="SPT2377" s="14"/>
      <c r="SPU2377" s="14"/>
      <c r="SPV2377" s="14"/>
      <c r="SPW2377" s="14"/>
      <c r="SPX2377" s="14"/>
      <c r="SPY2377" s="14"/>
      <c r="SPZ2377" s="14"/>
      <c r="SQA2377" s="14"/>
      <c r="SQB2377" s="14"/>
      <c r="SQC2377" s="14"/>
      <c r="SQD2377" s="14"/>
      <c r="SQE2377" s="14"/>
      <c r="SQF2377" s="14"/>
      <c r="SQG2377" s="14"/>
      <c r="SQH2377" s="14"/>
      <c r="SQI2377" s="14"/>
      <c r="SQJ2377" s="14"/>
      <c r="SQK2377" s="14"/>
      <c r="SQL2377" s="14"/>
      <c r="SQM2377" s="14"/>
      <c r="SQN2377" s="14"/>
      <c r="SQO2377" s="14"/>
      <c r="SQP2377" s="14"/>
      <c r="SQQ2377" s="14"/>
      <c r="SQR2377" s="14"/>
      <c r="SQS2377" s="14"/>
      <c r="SQT2377" s="14"/>
      <c r="SQU2377" s="14"/>
      <c r="SQV2377" s="14"/>
      <c r="SQW2377" s="14"/>
      <c r="SQX2377" s="14"/>
      <c r="SQY2377" s="14"/>
      <c r="SQZ2377" s="14"/>
      <c r="SRA2377" s="14"/>
      <c r="SRB2377" s="14"/>
      <c r="SRC2377" s="14"/>
      <c r="SRD2377" s="14"/>
      <c r="SRE2377" s="14"/>
      <c r="SRF2377" s="14"/>
      <c r="SRG2377" s="14"/>
      <c r="SRH2377" s="14"/>
      <c r="SRI2377" s="14"/>
      <c r="SRJ2377" s="14"/>
      <c r="SRK2377" s="14"/>
      <c r="SRL2377" s="14"/>
      <c r="SRM2377" s="14"/>
      <c r="SRN2377" s="14"/>
      <c r="SRO2377" s="14"/>
      <c r="SRP2377" s="14"/>
      <c r="SRQ2377" s="14"/>
      <c r="SRR2377" s="14"/>
      <c r="SRS2377" s="14"/>
      <c r="SRT2377" s="14"/>
      <c r="SRU2377" s="14"/>
      <c r="SRV2377" s="14"/>
      <c r="SRW2377" s="14"/>
      <c r="SRX2377" s="14"/>
      <c r="SRY2377" s="14"/>
      <c r="SRZ2377" s="14"/>
      <c r="SSA2377" s="14"/>
      <c r="SSB2377" s="14"/>
      <c r="SSC2377" s="14"/>
      <c r="SSD2377" s="14"/>
      <c r="SSE2377" s="14"/>
      <c r="SSF2377" s="14"/>
      <c r="SSG2377" s="14"/>
      <c r="SSH2377" s="14"/>
      <c r="SSI2377" s="14"/>
      <c r="SSJ2377" s="14"/>
      <c r="SSK2377" s="14"/>
      <c r="SSL2377" s="14"/>
      <c r="SSM2377" s="14"/>
      <c r="SSN2377" s="14"/>
      <c r="SSO2377" s="14"/>
      <c r="SSP2377" s="14"/>
      <c r="SSQ2377" s="14"/>
      <c r="SSR2377" s="14"/>
      <c r="SSS2377" s="14"/>
      <c r="SST2377" s="14"/>
      <c r="SSU2377" s="14"/>
      <c r="SSV2377" s="14"/>
      <c r="SSW2377" s="14"/>
      <c r="SSX2377" s="14"/>
      <c r="SSY2377" s="14"/>
      <c r="SSZ2377" s="14"/>
      <c r="STA2377" s="14"/>
      <c r="STB2377" s="14"/>
      <c r="STC2377" s="14"/>
      <c r="STD2377" s="14"/>
      <c r="STE2377" s="14"/>
      <c r="STF2377" s="14"/>
      <c r="STG2377" s="14"/>
      <c r="STH2377" s="14"/>
      <c r="STI2377" s="14"/>
      <c r="STJ2377" s="14"/>
      <c r="STK2377" s="14"/>
      <c r="STL2377" s="14"/>
      <c r="STM2377" s="14"/>
      <c r="STN2377" s="14"/>
      <c r="STO2377" s="14"/>
      <c r="STP2377" s="14"/>
      <c r="STQ2377" s="14"/>
      <c r="STR2377" s="14"/>
      <c r="STS2377" s="14"/>
      <c r="STT2377" s="14"/>
      <c r="STU2377" s="14"/>
      <c r="STV2377" s="14"/>
      <c r="STW2377" s="14"/>
      <c r="STX2377" s="14"/>
      <c r="STY2377" s="14"/>
      <c r="STZ2377" s="14"/>
      <c r="SUA2377" s="14"/>
      <c r="SUB2377" s="14"/>
      <c r="SUC2377" s="14"/>
      <c r="SUD2377" s="14"/>
      <c r="SUE2377" s="14"/>
      <c r="SUF2377" s="14"/>
      <c r="SUG2377" s="14"/>
      <c r="SUH2377" s="14"/>
      <c r="SUI2377" s="14"/>
      <c r="SUJ2377" s="14"/>
      <c r="SUK2377" s="14"/>
      <c r="SUL2377" s="14"/>
      <c r="SUM2377" s="14"/>
      <c r="SUN2377" s="14"/>
      <c r="SUO2377" s="14"/>
      <c r="SUP2377" s="14"/>
      <c r="SUQ2377" s="14"/>
      <c r="SUR2377" s="14"/>
      <c r="SUS2377" s="14"/>
      <c r="SUT2377" s="14"/>
      <c r="SUU2377" s="14"/>
      <c r="SUV2377" s="14"/>
      <c r="SUW2377" s="14"/>
      <c r="SUX2377" s="14"/>
      <c r="SUY2377" s="14"/>
      <c r="SUZ2377" s="14"/>
      <c r="SVA2377" s="14"/>
      <c r="SVB2377" s="14"/>
      <c r="SVC2377" s="14"/>
      <c r="SVD2377" s="14"/>
      <c r="SVE2377" s="14"/>
      <c r="SVF2377" s="14"/>
      <c r="SVG2377" s="14"/>
      <c r="SVH2377" s="14"/>
      <c r="SVI2377" s="14"/>
      <c r="SVJ2377" s="14"/>
      <c r="SVK2377" s="14"/>
      <c r="SVL2377" s="14"/>
      <c r="SVM2377" s="14"/>
      <c r="SVN2377" s="14"/>
      <c r="SVO2377" s="14"/>
      <c r="SVP2377" s="14"/>
      <c r="SVQ2377" s="14"/>
      <c r="SVR2377" s="14"/>
      <c r="SVS2377" s="14"/>
      <c r="SVT2377" s="14"/>
      <c r="SVU2377" s="14"/>
      <c r="SVV2377" s="14"/>
      <c r="SVW2377" s="14"/>
      <c r="SVX2377" s="14"/>
      <c r="SVY2377" s="14"/>
      <c r="SVZ2377" s="14"/>
      <c r="SWA2377" s="14"/>
      <c r="SWB2377" s="14"/>
      <c r="SWC2377" s="14"/>
      <c r="SWD2377" s="14"/>
      <c r="SWE2377" s="14"/>
      <c r="SWF2377" s="14"/>
      <c r="SWG2377" s="14"/>
      <c r="SWH2377" s="14"/>
      <c r="SWI2377" s="14"/>
      <c r="SWJ2377" s="14"/>
      <c r="SWK2377" s="14"/>
      <c r="SWL2377" s="14"/>
      <c r="SWM2377" s="14"/>
      <c r="SWN2377" s="14"/>
      <c r="SWO2377" s="14"/>
      <c r="SWP2377" s="14"/>
      <c r="SWQ2377" s="14"/>
      <c r="SWR2377" s="14"/>
      <c r="SWS2377" s="14"/>
      <c r="SWT2377" s="14"/>
      <c r="SWU2377" s="14"/>
      <c r="SWV2377" s="14"/>
      <c r="SWW2377" s="14"/>
      <c r="SWX2377" s="14"/>
      <c r="SWY2377" s="14"/>
      <c r="SWZ2377" s="14"/>
      <c r="SXA2377" s="14"/>
      <c r="SXB2377" s="14"/>
      <c r="SXC2377" s="14"/>
      <c r="SXD2377" s="14"/>
      <c r="SXE2377" s="14"/>
      <c r="SXF2377" s="14"/>
      <c r="SXG2377" s="14"/>
      <c r="SXH2377" s="14"/>
      <c r="SXI2377" s="14"/>
      <c r="SXJ2377" s="14"/>
      <c r="SXK2377" s="14"/>
      <c r="SXL2377" s="14"/>
      <c r="SXM2377" s="14"/>
      <c r="SXN2377" s="14"/>
      <c r="SXO2377" s="14"/>
      <c r="SXP2377" s="14"/>
      <c r="SXQ2377" s="14"/>
      <c r="SXR2377" s="14"/>
      <c r="SXS2377" s="14"/>
      <c r="SXT2377" s="14"/>
      <c r="SXU2377" s="14"/>
      <c r="SXV2377" s="14"/>
      <c r="SXW2377" s="14"/>
      <c r="SXX2377" s="14"/>
      <c r="SXY2377" s="14"/>
      <c r="SXZ2377" s="14"/>
      <c r="SYA2377" s="14"/>
      <c r="SYB2377" s="14"/>
      <c r="SYC2377" s="14"/>
      <c r="SYD2377" s="14"/>
      <c r="SYE2377" s="14"/>
      <c r="SYF2377" s="14"/>
      <c r="SYG2377" s="14"/>
      <c r="SYH2377" s="14"/>
      <c r="SYI2377" s="14"/>
      <c r="SYJ2377" s="14"/>
      <c r="SYK2377" s="14"/>
      <c r="SYL2377" s="14"/>
      <c r="SYM2377" s="14"/>
      <c r="SYN2377" s="14"/>
      <c r="SYO2377" s="14"/>
      <c r="SYP2377" s="14"/>
      <c r="SYQ2377" s="14"/>
      <c r="SYR2377" s="14"/>
      <c r="SYS2377" s="14"/>
      <c r="SYT2377" s="14"/>
      <c r="SYU2377" s="14"/>
      <c r="SYV2377" s="14"/>
      <c r="SYW2377" s="14"/>
      <c r="SYX2377" s="14"/>
      <c r="SYY2377" s="14"/>
      <c r="SYZ2377" s="14"/>
      <c r="SZA2377" s="14"/>
      <c r="SZB2377" s="14"/>
      <c r="SZC2377" s="14"/>
      <c r="SZD2377" s="14"/>
      <c r="SZE2377" s="14"/>
      <c r="SZF2377" s="14"/>
      <c r="SZG2377" s="14"/>
      <c r="SZH2377" s="14"/>
      <c r="SZI2377" s="14"/>
      <c r="SZJ2377" s="14"/>
      <c r="SZK2377" s="14"/>
      <c r="SZL2377" s="14"/>
      <c r="SZM2377" s="14"/>
      <c r="SZN2377" s="14"/>
      <c r="SZO2377" s="14"/>
      <c r="SZP2377" s="14"/>
      <c r="SZQ2377" s="14"/>
      <c r="SZR2377" s="14"/>
      <c r="SZS2377" s="14"/>
      <c r="SZT2377" s="14"/>
      <c r="SZU2377" s="14"/>
      <c r="SZV2377" s="14"/>
      <c r="SZW2377" s="14"/>
      <c r="SZX2377" s="14"/>
      <c r="SZY2377" s="14"/>
      <c r="SZZ2377" s="14"/>
      <c r="TAA2377" s="14"/>
      <c r="TAB2377" s="14"/>
      <c r="TAC2377" s="14"/>
      <c r="TAD2377" s="14"/>
      <c r="TAE2377" s="14"/>
      <c r="TAF2377" s="14"/>
      <c r="TAG2377" s="14"/>
      <c r="TAH2377" s="14"/>
      <c r="TAI2377" s="14"/>
      <c r="TAJ2377" s="14"/>
      <c r="TAK2377" s="14"/>
      <c r="TAL2377" s="14"/>
      <c r="TAM2377" s="14"/>
      <c r="TAN2377" s="14"/>
      <c r="TAO2377" s="14"/>
      <c r="TAP2377" s="14"/>
      <c r="TAQ2377" s="14"/>
      <c r="TAR2377" s="14"/>
      <c r="TAS2377" s="14"/>
      <c r="TAT2377" s="14"/>
      <c r="TAU2377" s="14"/>
      <c r="TAV2377" s="14"/>
      <c r="TAW2377" s="14"/>
      <c r="TAX2377" s="14"/>
      <c r="TAY2377" s="14"/>
      <c r="TAZ2377" s="14"/>
      <c r="TBA2377" s="14"/>
      <c r="TBB2377" s="14"/>
      <c r="TBC2377" s="14"/>
      <c r="TBD2377" s="14"/>
      <c r="TBE2377" s="14"/>
      <c r="TBF2377" s="14"/>
      <c r="TBG2377" s="14"/>
      <c r="TBH2377" s="14"/>
      <c r="TBI2377" s="14"/>
      <c r="TBJ2377" s="14"/>
      <c r="TBK2377" s="14"/>
      <c r="TBL2377" s="14"/>
      <c r="TBM2377" s="14"/>
      <c r="TBN2377" s="14"/>
      <c r="TBO2377" s="14"/>
      <c r="TBP2377" s="14"/>
      <c r="TBQ2377" s="14"/>
      <c r="TBR2377" s="14"/>
      <c r="TBS2377" s="14"/>
      <c r="TBT2377" s="14"/>
      <c r="TBU2377" s="14"/>
      <c r="TBV2377" s="14"/>
      <c r="TBW2377" s="14"/>
      <c r="TBX2377" s="14"/>
      <c r="TBY2377" s="14"/>
      <c r="TBZ2377" s="14"/>
      <c r="TCA2377" s="14"/>
      <c r="TCB2377" s="14"/>
      <c r="TCC2377" s="14"/>
      <c r="TCD2377" s="14"/>
      <c r="TCE2377" s="14"/>
      <c r="TCF2377" s="14"/>
      <c r="TCG2377" s="14"/>
      <c r="TCH2377" s="14"/>
      <c r="TCI2377" s="14"/>
      <c r="TCJ2377" s="14"/>
      <c r="TCK2377" s="14"/>
      <c r="TCL2377" s="14"/>
      <c r="TCM2377" s="14"/>
      <c r="TCN2377" s="14"/>
      <c r="TCO2377" s="14"/>
      <c r="TCP2377" s="14"/>
      <c r="TCQ2377" s="14"/>
      <c r="TCR2377" s="14"/>
      <c r="TCS2377" s="14"/>
      <c r="TCT2377" s="14"/>
      <c r="TCU2377" s="14"/>
      <c r="TCV2377" s="14"/>
      <c r="TCW2377" s="14"/>
      <c r="TCX2377" s="14"/>
      <c r="TCY2377" s="14"/>
      <c r="TCZ2377" s="14"/>
      <c r="TDA2377" s="14"/>
      <c r="TDB2377" s="14"/>
      <c r="TDC2377" s="14"/>
      <c r="TDD2377" s="14"/>
      <c r="TDE2377" s="14"/>
      <c r="TDF2377" s="14"/>
      <c r="TDG2377" s="14"/>
      <c r="TDH2377" s="14"/>
      <c r="TDI2377" s="14"/>
      <c r="TDJ2377" s="14"/>
      <c r="TDK2377" s="14"/>
      <c r="TDL2377" s="14"/>
      <c r="TDM2377" s="14"/>
      <c r="TDN2377" s="14"/>
      <c r="TDO2377" s="14"/>
      <c r="TDP2377" s="14"/>
      <c r="TDQ2377" s="14"/>
      <c r="TDR2377" s="14"/>
      <c r="TDS2377" s="14"/>
      <c r="TDT2377" s="14"/>
      <c r="TDU2377" s="14"/>
      <c r="TDV2377" s="14"/>
      <c r="TDW2377" s="14"/>
      <c r="TDX2377" s="14"/>
      <c r="TDY2377" s="14"/>
      <c r="TDZ2377" s="14"/>
      <c r="TEA2377" s="14"/>
      <c r="TEB2377" s="14"/>
      <c r="TEC2377" s="14"/>
      <c r="TED2377" s="14"/>
      <c r="TEE2377" s="14"/>
      <c r="TEF2377" s="14"/>
      <c r="TEG2377" s="14"/>
      <c r="TEH2377" s="14"/>
      <c r="TEI2377" s="14"/>
      <c r="TEJ2377" s="14"/>
      <c r="TEK2377" s="14"/>
      <c r="TEL2377" s="14"/>
      <c r="TEM2377" s="14"/>
      <c r="TEN2377" s="14"/>
      <c r="TEO2377" s="14"/>
      <c r="TEP2377" s="14"/>
      <c r="TEQ2377" s="14"/>
      <c r="TER2377" s="14"/>
      <c r="TES2377" s="14"/>
      <c r="TET2377" s="14"/>
      <c r="TEU2377" s="14"/>
      <c r="TEV2377" s="14"/>
      <c r="TEW2377" s="14"/>
      <c r="TEX2377" s="14"/>
      <c r="TEY2377" s="14"/>
      <c r="TEZ2377" s="14"/>
      <c r="TFA2377" s="14"/>
      <c r="TFB2377" s="14"/>
      <c r="TFC2377" s="14"/>
      <c r="TFD2377" s="14"/>
      <c r="TFE2377" s="14"/>
      <c r="TFF2377" s="14"/>
      <c r="TFG2377" s="14"/>
      <c r="TFH2377" s="14"/>
      <c r="TFI2377" s="14"/>
      <c r="TFJ2377" s="14"/>
      <c r="TFK2377" s="14"/>
      <c r="TFL2377" s="14"/>
      <c r="TFM2377" s="14"/>
      <c r="TFN2377" s="14"/>
      <c r="TFO2377" s="14"/>
      <c r="TFP2377" s="14"/>
      <c r="TFQ2377" s="14"/>
      <c r="TFR2377" s="14"/>
      <c r="TFS2377" s="14"/>
      <c r="TFT2377" s="14"/>
      <c r="TFU2377" s="14"/>
      <c r="TFV2377" s="14"/>
      <c r="TFW2377" s="14"/>
      <c r="TFX2377" s="14"/>
      <c r="TFY2377" s="14"/>
      <c r="TFZ2377" s="14"/>
      <c r="TGA2377" s="14"/>
      <c r="TGB2377" s="14"/>
      <c r="TGC2377" s="14"/>
      <c r="TGD2377" s="14"/>
      <c r="TGE2377" s="14"/>
      <c r="TGF2377" s="14"/>
      <c r="TGG2377" s="14"/>
      <c r="TGH2377" s="14"/>
      <c r="TGI2377" s="14"/>
      <c r="TGJ2377" s="14"/>
      <c r="TGK2377" s="14"/>
      <c r="TGL2377" s="14"/>
      <c r="TGM2377" s="14"/>
      <c r="TGN2377" s="14"/>
      <c r="TGO2377" s="14"/>
      <c r="TGP2377" s="14"/>
      <c r="TGQ2377" s="14"/>
      <c r="TGR2377" s="14"/>
      <c r="TGS2377" s="14"/>
      <c r="TGT2377" s="14"/>
      <c r="TGU2377" s="14"/>
      <c r="TGV2377" s="14"/>
      <c r="TGW2377" s="14"/>
      <c r="TGX2377" s="14"/>
      <c r="TGY2377" s="14"/>
      <c r="TGZ2377" s="14"/>
      <c r="THA2377" s="14"/>
      <c r="THB2377" s="14"/>
      <c r="THC2377" s="14"/>
      <c r="THD2377" s="14"/>
      <c r="THE2377" s="14"/>
      <c r="THF2377" s="14"/>
      <c r="THG2377" s="14"/>
      <c r="THH2377" s="14"/>
      <c r="THI2377" s="14"/>
      <c r="THJ2377" s="14"/>
      <c r="THK2377" s="14"/>
      <c r="THL2377" s="14"/>
      <c r="THM2377" s="14"/>
      <c r="THN2377" s="14"/>
      <c r="THO2377" s="14"/>
      <c r="THP2377" s="14"/>
      <c r="THQ2377" s="14"/>
      <c r="THR2377" s="14"/>
      <c r="THS2377" s="14"/>
      <c r="THT2377" s="14"/>
      <c r="THU2377" s="14"/>
      <c r="THV2377" s="14"/>
      <c r="THW2377" s="14"/>
      <c r="THX2377" s="14"/>
      <c r="THY2377" s="14"/>
      <c r="THZ2377" s="14"/>
      <c r="TIA2377" s="14"/>
      <c r="TIB2377" s="14"/>
      <c r="TIC2377" s="14"/>
      <c r="TID2377" s="14"/>
      <c r="TIE2377" s="14"/>
      <c r="TIF2377" s="14"/>
      <c r="TIG2377" s="14"/>
      <c r="TIH2377" s="14"/>
      <c r="TII2377" s="14"/>
      <c r="TIJ2377" s="14"/>
      <c r="TIK2377" s="14"/>
      <c r="TIL2377" s="14"/>
      <c r="TIM2377" s="14"/>
      <c r="TIN2377" s="14"/>
      <c r="TIO2377" s="14"/>
      <c r="TIP2377" s="14"/>
      <c r="TIQ2377" s="14"/>
      <c r="TIR2377" s="14"/>
      <c r="TIS2377" s="14"/>
      <c r="TIT2377" s="14"/>
      <c r="TIU2377" s="14"/>
      <c r="TIV2377" s="14"/>
      <c r="TIW2377" s="14"/>
      <c r="TIX2377" s="14"/>
      <c r="TIY2377" s="14"/>
      <c r="TIZ2377" s="14"/>
      <c r="TJA2377" s="14"/>
      <c r="TJB2377" s="14"/>
      <c r="TJC2377" s="14"/>
      <c r="TJD2377" s="14"/>
      <c r="TJE2377" s="14"/>
      <c r="TJF2377" s="14"/>
      <c r="TJG2377" s="14"/>
      <c r="TJH2377" s="14"/>
      <c r="TJI2377" s="14"/>
      <c r="TJJ2377" s="14"/>
      <c r="TJK2377" s="14"/>
      <c r="TJL2377" s="14"/>
      <c r="TJM2377" s="14"/>
      <c r="TJN2377" s="14"/>
      <c r="TJO2377" s="14"/>
      <c r="TJP2377" s="14"/>
      <c r="TJQ2377" s="14"/>
      <c r="TJR2377" s="14"/>
      <c r="TJS2377" s="14"/>
      <c r="TJT2377" s="14"/>
      <c r="TJU2377" s="14"/>
      <c r="TJV2377" s="14"/>
      <c r="TJW2377" s="14"/>
      <c r="TJX2377" s="14"/>
      <c r="TJY2377" s="14"/>
      <c r="TJZ2377" s="14"/>
      <c r="TKA2377" s="14"/>
      <c r="TKB2377" s="14"/>
      <c r="TKC2377" s="14"/>
      <c r="TKD2377" s="14"/>
      <c r="TKE2377" s="14"/>
      <c r="TKF2377" s="14"/>
      <c r="TKG2377" s="14"/>
      <c r="TKH2377" s="14"/>
      <c r="TKI2377" s="14"/>
      <c r="TKJ2377" s="14"/>
      <c r="TKK2377" s="14"/>
      <c r="TKL2377" s="14"/>
      <c r="TKM2377" s="14"/>
      <c r="TKN2377" s="14"/>
      <c r="TKO2377" s="14"/>
      <c r="TKP2377" s="14"/>
      <c r="TKQ2377" s="14"/>
      <c r="TKR2377" s="14"/>
      <c r="TKS2377" s="14"/>
      <c r="TKT2377" s="14"/>
      <c r="TKU2377" s="14"/>
      <c r="TKV2377" s="14"/>
      <c r="TKW2377" s="14"/>
      <c r="TKX2377" s="14"/>
      <c r="TKY2377" s="14"/>
      <c r="TKZ2377" s="14"/>
      <c r="TLA2377" s="14"/>
      <c r="TLB2377" s="14"/>
      <c r="TLC2377" s="14"/>
      <c r="TLD2377" s="14"/>
      <c r="TLE2377" s="14"/>
      <c r="TLF2377" s="14"/>
      <c r="TLG2377" s="14"/>
      <c r="TLH2377" s="14"/>
      <c r="TLI2377" s="14"/>
      <c r="TLJ2377" s="14"/>
      <c r="TLK2377" s="14"/>
      <c r="TLL2377" s="14"/>
      <c r="TLM2377" s="14"/>
      <c r="TLN2377" s="14"/>
      <c r="TLO2377" s="14"/>
      <c r="TLP2377" s="14"/>
      <c r="TLQ2377" s="14"/>
      <c r="TLR2377" s="14"/>
      <c r="TLS2377" s="14"/>
      <c r="TLT2377" s="14"/>
      <c r="TLU2377" s="14"/>
      <c r="TLV2377" s="14"/>
      <c r="TLW2377" s="14"/>
      <c r="TLX2377" s="14"/>
      <c r="TLY2377" s="14"/>
      <c r="TLZ2377" s="14"/>
      <c r="TMA2377" s="14"/>
      <c r="TMB2377" s="14"/>
      <c r="TMC2377" s="14"/>
      <c r="TMD2377" s="14"/>
      <c r="TME2377" s="14"/>
      <c r="TMF2377" s="14"/>
      <c r="TMG2377" s="14"/>
      <c r="TMH2377" s="14"/>
      <c r="TMI2377" s="14"/>
      <c r="TMJ2377" s="14"/>
      <c r="TMK2377" s="14"/>
      <c r="TML2377" s="14"/>
      <c r="TMM2377" s="14"/>
      <c r="TMN2377" s="14"/>
      <c r="TMO2377" s="14"/>
      <c r="TMP2377" s="14"/>
      <c r="TMQ2377" s="14"/>
      <c r="TMR2377" s="14"/>
      <c r="TMS2377" s="14"/>
      <c r="TMT2377" s="14"/>
      <c r="TMU2377" s="14"/>
      <c r="TMV2377" s="14"/>
      <c r="TMW2377" s="14"/>
      <c r="TMX2377" s="14"/>
      <c r="TMY2377" s="14"/>
      <c r="TMZ2377" s="14"/>
      <c r="TNA2377" s="14"/>
      <c r="TNB2377" s="14"/>
      <c r="TNC2377" s="14"/>
      <c r="TND2377" s="14"/>
      <c r="TNE2377" s="14"/>
      <c r="TNF2377" s="14"/>
      <c r="TNG2377" s="14"/>
      <c r="TNH2377" s="14"/>
      <c r="TNI2377" s="14"/>
      <c r="TNJ2377" s="14"/>
      <c r="TNK2377" s="14"/>
      <c r="TNL2377" s="14"/>
      <c r="TNM2377" s="14"/>
      <c r="TNN2377" s="14"/>
      <c r="TNO2377" s="14"/>
      <c r="TNP2377" s="14"/>
      <c r="TNQ2377" s="14"/>
      <c r="TNR2377" s="14"/>
      <c r="TNS2377" s="14"/>
      <c r="TNT2377" s="14"/>
      <c r="TNU2377" s="14"/>
      <c r="TNV2377" s="14"/>
      <c r="TNW2377" s="14"/>
      <c r="TNX2377" s="14"/>
      <c r="TNY2377" s="14"/>
      <c r="TNZ2377" s="14"/>
      <c r="TOA2377" s="14"/>
      <c r="TOB2377" s="14"/>
      <c r="TOC2377" s="14"/>
      <c r="TOD2377" s="14"/>
      <c r="TOE2377" s="14"/>
      <c r="TOF2377" s="14"/>
      <c r="TOG2377" s="14"/>
      <c r="TOH2377" s="14"/>
      <c r="TOI2377" s="14"/>
      <c r="TOJ2377" s="14"/>
      <c r="TOK2377" s="14"/>
      <c r="TOL2377" s="14"/>
      <c r="TOM2377" s="14"/>
      <c r="TON2377" s="14"/>
      <c r="TOO2377" s="14"/>
      <c r="TOP2377" s="14"/>
      <c r="TOQ2377" s="14"/>
      <c r="TOR2377" s="14"/>
      <c r="TOS2377" s="14"/>
      <c r="TOT2377" s="14"/>
      <c r="TOU2377" s="14"/>
      <c r="TOV2377" s="14"/>
      <c r="TOW2377" s="14"/>
      <c r="TOX2377" s="14"/>
      <c r="TOY2377" s="14"/>
      <c r="TOZ2377" s="14"/>
      <c r="TPA2377" s="14"/>
      <c r="TPB2377" s="14"/>
      <c r="TPC2377" s="14"/>
      <c r="TPD2377" s="14"/>
      <c r="TPE2377" s="14"/>
      <c r="TPF2377" s="14"/>
      <c r="TPG2377" s="14"/>
      <c r="TPH2377" s="14"/>
      <c r="TPI2377" s="14"/>
      <c r="TPJ2377" s="14"/>
      <c r="TPK2377" s="14"/>
      <c r="TPL2377" s="14"/>
      <c r="TPM2377" s="14"/>
      <c r="TPN2377" s="14"/>
      <c r="TPO2377" s="14"/>
      <c r="TPP2377" s="14"/>
      <c r="TPQ2377" s="14"/>
      <c r="TPR2377" s="14"/>
      <c r="TPS2377" s="14"/>
      <c r="TPT2377" s="14"/>
      <c r="TPU2377" s="14"/>
      <c r="TPV2377" s="14"/>
      <c r="TPW2377" s="14"/>
      <c r="TPX2377" s="14"/>
      <c r="TPY2377" s="14"/>
      <c r="TPZ2377" s="14"/>
      <c r="TQA2377" s="14"/>
      <c r="TQB2377" s="14"/>
      <c r="TQC2377" s="14"/>
      <c r="TQD2377" s="14"/>
      <c r="TQE2377" s="14"/>
      <c r="TQF2377" s="14"/>
      <c r="TQG2377" s="14"/>
      <c r="TQH2377" s="14"/>
      <c r="TQI2377" s="14"/>
      <c r="TQJ2377" s="14"/>
      <c r="TQK2377" s="14"/>
      <c r="TQL2377" s="14"/>
      <c r="TQM2377" s="14"/>
      <c r="TQN2377" s="14"/>
      <c r="TQO2377" s="14"/>
      <c r="TQP2377" s="14"/>
      <c r="TQQ2377" s="14"/>
      <c r="TQR2377" s="14"/>
      <c r="TQS2377" s="14"/>
      <c r="TQT2377" s="14"/>
      <c r="TQU2377" s="14"/>
      <c r="TQV2377" s="14"/>
      <c r="TQW2377" s="14"/>
      <c r="TQX2377" s="14"/>
      <c r="TQY2377" s="14"/>
      <c r="TQZ2377" s="14"/>
      <c r="TRA2377" s="14"/>
      <c r="TRB2377" s="14"/>
      <c r="TRC2377" s="14"/>
      <c r="TRD2377" s="14"/>
      <c r="TRE2377" s="14"/>
      <c r="TRF2377" s="14"/>
      <c r="TRG2377" s="14"/>
      <c r="TRH2377" s="14"/>
      <c r="TRI2377" s="14"/>
      <c r="TRJ2377" s="14"/>
      <c r="TRK2377" s="14"/>
      <c r="TRL2377" s="14"/>
      <c r="TRM2377" s="14"/>
      <c r="TRN2377" s="14"/>
      <c r="TRO2377" s="14"/>
      <c r="TRP2377" s="14"/>
      <c r="TRQ2377" s="14"/>
      <c r="TRR2377" s="14"/>
      <c r="TRS2377" s="14"/>
      <c r="TRT2377" s="14"/>
      <c r="TRU2377" s="14"/>
      <c r="TRV2377" s="14"/>
      <c r="TRW2377" s="14"/>
      <c r="TRX2377" s="14"/>
      <c r="TRY2377" s="14"/>
      <c r="TRZ2377" s="14"/>
      <c r="TSA2377" s="14"/>
      <c r="TSB2377" s="14"/>
      <c r="TSC2377" s="14"/>
      <c r="TSD2377" s="14"/>
      <c r="TSE2377" s="14"/>
      <c r="TSF2377" s="14"/>
      <c r="TSG2377" s="14"/>
      <c r="TSH2377" s="14"/>
      <c r="TSI2377" s="14"/>
      <c r="TSJ2377" s="14"/>
      <c r="TSK2377" s="14"/>
      <c r="TSL2377" s="14"/>
      <c r="TSM2377" s="14"/>
      <c r="TSN2377" s="14"/>
      <c r="TSO2377" s="14"/>
      <c r="TSP2377" s="14"/>
      <c r="TSQ2377" s="14"/>
      <c r="TSR2377" s="14"/>
      <c r="TSS2377" s="14"/>
      <c r="TST2377" s="14"/>
      <c r="TSU2377" s="14"/>
      <c r="TSV2377" s="14"/>
      <c r="TSW2377" s="14"/>
      <c r="TSX2377" s="14"/>
      <c r="TSY2377" s="14"/>
      <c r="TSZ2377" s="14"/>
      <c r="TTA2377" s="14"/>
      <c r="TTB2377" s="14"/>
      <c r="TTC2377" s="14"/>
      <c r="TTD2377" s="14"/>
      <c r="TTE2377" s="14"/>
      <c r="TTF2377" s="14"/>
      <c r="TTG2377" s="14"/>
      <c r="TTH2377" s="14"/>
      <c r="TTI2377" s="14"/>
      <c r="TTJ2377" s="14"/>
      <c r="TTK2377" s="14"/>
      <c r="TTL2377" s="14"/>
      <c r="TTM2377" s="14"/>
      <c r="TTN2377" s="14"/>
      <c r="TTO2377" s="14"/>
      <c r="TTP2377" s="14"/>
      <c r="TTQ2377" s="14"/>
      <c r="TTR2377" s="14"/>
      <c r="TTS2377" s="14"/>
      <c r="TTT2377" s="14"/>
      <c r="TTU2377" s="14"/>
      <c r="TTV2377" s="14"/>
      <c r="TTW2377" s="14"/>
      <c r="TTX2377" s="14"/>
      <c r="TTY2377" s="14"/>
      <c r="TTZ2377" s="14"/>
      <c r="TUA2377" s="14"/>
      <c r="TUB2377" s="14"/>
      <c r="TUC2377" s="14"/>
      <c r="TUD2377" s="14"/>
      <c r="TUE2377" s="14"/>
      <c r="TUF2377" s="14"/>
      <c r="TUG2377" s="14"/>
      <c r="TUH2377" s="14"/>
      <c r="TUI2377" s="14"/>
      <c r="TUJ2377" s="14"/>
      <c r="TUK2377" s="14"/>
      <c r="TUL2377" s="14"/>
      <c r="TUM2377" s="14"/>
      <c r="TUN2377" s="14"/>
      <c r="TUO2377" s="14"/>
      <c r="TUP2377" s="14"/>
      <c r="TUQ2377" s="14"/>
      <c r="TUR2377" s="14"/>
      <c r="TUS2377" s="14"/>
      <c r="TUT2377" s="14"/>
      <c r="TUU2377" s="14"/>
      <c r="TUV2377" s="14"/>
      <c r="TUW2377" s="14"/>
      <c r="TUX2377" s="14"/>
      <c r="TUY2377" s="14"/>
      <c r="TUZ2377" s="14"/>
      <c r="TVA2377" s="14"/>
      <c r="TVB2377" s="14"/>
      <c r="TVC2377" s="14"/>
      <c r="TVD2377" s="14"/>
      <c r="TVE2377" s="14"/>
      <c r="TVF2377" s="14"/>
      <c r="TVG2377" s="14"/>
      <c r="TVH2377" s="14"/>
      <c r="TVI2377" s="14"/>
      <c r="TVJ2377" s="14"/>
      <c r="TVK2377" s="14"/>
      <c r="TVL2377" s="14"/>
      <c r="TVM2377" s="14"/>
      <c r="TVN2377" s="14"/>
      <c r="TVO2377" s="14"/>
      <c r="TVP2377" s="14"/>
      <c r="TVQ2377" s="14"/>
      <c r="TVR2377" s="14"/>
      <c r="TVS2377" s="14"/>
      <c r="TVT2377" s="14"/>
      <c r="TVU2377" s="14"/>
      <c r="TVV2377" s="14"/>
      <c r="TVW2377" s="14"/>
      <c r="TVX2377" s="14"/>
      <c r="TVY2377" s="14"/>
      <c r="TVZ2377" s="14"/>
      <c r="TWA2377" s="14"/>
      <c r="TWB2377" s="14"/>
      <c r="TWC2377" s="14"/>
      <c r="TWD2377" s="14"/>
      <c r="TWE2377" s="14"/>
      <c r="TWF2377" s="14"/>
      <c r="TWG2377" s="14"/>
      <c r="TWH2377" s="14"/>
      <c r="TWI2377" s="14"/>
      <c r="TWJ2377" s="14"/>
      <c r="TWK2377" s="14"/>
      <c r="TWL2377" s="14"/>
      <c r="TWM2377" s="14"/>
      <c r="TWN2377" s="14"/>
      <c r="TWO2377" s="14"/>
      <c r="TWP2377" s="14"/>
      <c r="TWQ2377" s="14"/>
      <c r="TWR2377" s="14"/>
      <c r="TWS2377" s="14"/>
      <c r="TWT2377" s="14"/>
      <c r="TWU2377" s="14"/>
      <c r="TWV2377" s="14"/>
      <c r="TWW2377" s="14"/>
      <c r="TWX2377" s="14"/>
      <c r="TWY2377" s="14"/>
      <c r="TWZ2377" s="14"/>
      <c r="TXA2377" s="14"/>
      <c r="TXB2377" s="14"/>
      <c r="TXC2377" s="14"/>
      <c r="TXD2377" s="14"/>
      <c r="TXE2377" s="14"/>
      <c r="TXF2377" s="14"/>
      <c r="TXG2377" s="14"/>
      <c r="TXH2377" s="14"/>
      <c r="TXI2377" s="14"/>
      <c r="TXJ2377" s="14"/>
      <c r="TXK2377" s="14"/>
      <c r="TXL2377" s="14"/>
      <c r="TXM2377" s="14"/>
      <c r="TXN2377" s="14"/>
      <c r="TXO2377" s="14"/>
      <c r="TXP2377" s="14"/>
      <c r="TXQ2377" s="14"/>
      <c r="TXR2377" s="14"/>
      <c r="TXS2377" s="14"/>
      <c r="TXT2377" s="14"/>
      <c r="TXU2377" s="14"/>
      <c r="TXV2377" s="14"/>
      <c r="TXW2377" s="14"/>
      <c r="TXX2377" s="14"/>
      <c r="TXY2377" s="14"/>
      <c r="TXZ2377" s="14"/>
      <c r="TYA2377" s="14"/>
      <c r="TYB2377" s="14"/>
      <c r="TYC2377" s="14"/>
      <c r="TYD2377" s="14"/>
      <c r="TYE2377" s="14"/>
      <c r="TYF2377" s="14"/>
      <c r="TYG2377" s="14"/>
      <c r="TYH2377" s="14"/>
      <c r="TYI2377" s="14"/>
      <c r="TYJ2377" s="14"/>
      <c r="TYK2377" s="14"/>
      <c r="TYL2377" s="14"/>
      <c r="TYM2377" s="14"/>
      <c r="TYN2377" s="14"/>
      <c r="TYO2377" s="14"/>
      <c r="TYP2377" s="14"/>
      <c r="TYQ2377" s="14"/>
      <c r="TYR2377" s="14"/>
      <c r="TYS2377" s="14"/>
      <c r="TYT2377" s="14"/>
      <c r="TYU2377" s="14"/>
      <c r="TYV2377" s="14"/>
      <c r="TYW2377" s="14"/>
      <c r="TYX2377" s="14"/>
      <c r="TYY2377" s="14"/>
      <c r="TYZ2377" s="14"/>
      <c r="TZA2377" s="14"/>
      <c r="TZB2377" s="14"/>
      <c r="TZC2377" s="14"/>
      <c r="TZD2377" s="14"/>
      <c r="TZE2377" s="14"/>
      <c r="TZF2377" s="14"/>
      <c r="TZG2377" s="14"/>
      <c r="TZH2377" s="14"/>
      <c r="TZI2377" s="14"/>
      <c r="TZJ2377" s="14"/>
      <c r="TZK2377" s="14"/>
      <c r="TZL2377" s="14"/>
      <c r="TZM2377" s="14"/>
      <c r="TZN2377" s="14"/>
      <c r="TZO2377" s="14"/>
      <c r="TZP2377" s="14"/>
      <c r="TZQ2377" s="14"/>
      <c r="TZR2377" s="14"/>
      <c r="TZS2377" s="14"/>
      <c r="TZT2377" s="14"/>
      <c r="TZU2377" s="14"/>
      <c r="TZV2377" s="14"/>
      <c r="TZW2377" s="14"/>
      <c r="TZX2377" s="14"/>
      <c r="TZY2377" s="14"/>
      <c r="TZZ2377" s="14"/>
      <c r="UAA2377" s="14"/>
      <c r="UAB2377" s="14"/>
      <c r="UAC2377" s="14"/>
      <c r="UAD2377" s="14"/>
      <c r="UAE2377" s="14"/>
      <c r="UAF2377" s="14"/>
      <c r="UAG2377" s="14"/>
      <c r="UAH2377" s="14"/>
      <c r="UAI2377" s="14"/>
      <c r="UAJ2377" s="14"/>
      <c r="UAK2377" s="14"/>
      <c r="UAL2377" s="14"/>
      <c r="UAM2377" s="14"/>
      <c r="UAN2377" s="14"/>
      <c r="UAO2377" s="14"/>
      <c r="UAP2377" s="14"/>
      <c r="UAQ2377" s="14"/>
      <c r="UAR2377" s="14"/>
      <c r="UAS2377" s="14"/>
      <c r="UAT2377" s="14"/>
      <c r="UAU2377" s="14"/>
      <c r="UAV2377" s="14"/>
      <c r="UAW2377" s="14"/>
      <c r="UAX2377" s="14"/>
      <c r="UAY2377" s="14"/>
      <c r="UAZ2377" s="14"/>
      <c r="UBA2377" s="14"/>
      <c r="UBB2377" s="14"/>
      <c r="UBC2377" s="14"/>
      <c r="UBD2377" s="14"/>
      <c r="UBE2377" s="14"/>
      <c r="UBF2377" s="14"/>
      <c r="UBG2377" s="14"/>
      <c r="UBH2377" s="14"/>
      <c r="UBI2377" s="14"/>
      <c r="UBJ2377" s="14"/>
      <c r="UBK2377" s="14"/>
      <c r="UBL2377" s="14"/>
      <c r="UBM2377" s="14"/>
      <c r="UBN2377" s="14"/>
      <c r="UBO2377" s="14"/>
      <c r="UBP2377" s="14"/>
      <c r="UBQ2377" s="14"/>
      <c r="UBR2377" s="14"/>
      <c r="UBS2377" s="14"/>
      <c r="UBT2377" s="14"/>
      <c r="UBU2377" s="14"/>
      <c r="UBV2377" s="14"/>
      <c r="UBW2377" s="14"/>
      <c r="UBX2377" s="14"/>
      <c r="UBY2377" s="14"/>
      <c r="UBZ2377" s="14"/>
      <c r="UCA2377" s="14"/>
      <c r="UCB2377" s="14"/>
      <c r="UCC2377" s="14"/>
      <c r="UCD2377" s="14"/>
      <c r="UCE2377" s="14"/>
      <c r="UCF2377" s="14"/>
      <c r="UCG2377" s="14"/>
      <c r="UCH2377" s="14"/>
      <c r="UCI2377" s="14"/>
      <c r="UCJ2377" s="14"/>
      <c r="UCK2377" s="14"/>
      <c r="UCL2377" s="14"/>
      <c r="UCM2377" s="14"/>
      <c r="UCN2377" s="14"/>
      <c r="UCO2377" s="14"/>
      <c r="UCP2377" s="14"/>
      <c r="UCQ2377" s="14"/>
      <c r="UCR2377" s="14"/>
      <c r="UCS2377" s="14"/>
      <c r="UCT2377" s="14"/>
      <c r="UCU2377" s="14"/>
      <c r="UCV2377" s="14"/>
      <c r="UCW2377" s="14"/>
      <c r="UCX2377" s="14"/>
      <c r="UCY2377" s="14"/>
      <c r="UCZ2377" s="14"/>
      <c r="UDA2377" s="14"/>
      <c r="UDB2377" s="14"/>
      <c r="UDC2377" s="14"/>
      <c r="UDD2377" s="14"/>
      <c r="UDE2377" s="14"/>
      <c r="UDF2377" s="14"/>
      <c r="UDG2377" s="14"/>
      <c r="UDH2377" s="14"/>
      <c r="UDI2377" s="14"/>
      <c r="UDJ2377" s="14"/>
      <c r="UDK2377" s="14"/>
      <c r="UDL2377" s="14"/>
      <c r="UDM2377" s="14"/>
      <c r="UDN2377" s="14"/>
      <c r="UDO2377" s="14"/>
      <c r="UDP2377" s="14"/>
      <c r="UDQ2377" s="14"/>
      <c r="UDR2377" s="14"/>
      <c r="UDS2377" s="14"/>
      <c r="UDT2377" s="14"/>
      <c r="UDU2377" s="14"/>
      <c r="UDV2377" s="14"/>
      <c r="UDW2377" s="14"/>
      <c r="UDX2377" s="14"/>
      <c r="UDY2377" s="14"/>
      <c r="UDZ2377" s="14"/>
      <c r="UEA2377" s="14"/>
      <c r="UEB2377" s="14"/>
      <c r="UEC2377" s="14"/>
      <c r="UED2377" s="14"/>
      <c r="UEE2377" s="14"/>
      <c r="UEF2377" s="14"/>
      <c r="UEG2377" s="14"/>
      <c r="UEH2377" s="14"/>
      <c r="UEI2377" s="14"/>
      <c r="UEJ2377" s="14"/>
      <c r="UEK2377" s="14"/>
      <c r="UEL2377" s="14"/>
      <c r="UEM2377" s="14"/>
      <c r="UEN2377" s="14"/>
      <c r="UEO2377" s="14"/>
      <c r="UEP2377" s="14"/>
      <c r="UEQ2377" s="14"/>
      <c r="UER2377" s="14"/>
      <c r="UES2377" s="14"/>
      <c r="UET2377" s="14"/>
      <c r="UEU2377" s="14"/>
      <c r="UEV2377" s="14"/>
      <c r="UEW2377" s="14"/>
      <c r="UEX2377" s="14"/>
      <c r="UEY2377" s="14"/>
      <c r="UEZ2377" s="14"/>
      <c r="UFA2377" s="14"/>
      <c r="UFB2377" s="14"/>
      <c r="UFC2377" s="14"/>
      <c r="UFD2377" s="14"/>
      <c r="UFE2377" s="14"/>
      <c r="UFF2377" s="14"/>
      <c r="UFG2377" s="14"/>
      <c r="UFH2377" s="14"/>
      <c r="UFI2377" s="14"/>
      <c r="UFJ2377" s="14"/>
      <c r="UFK2377" s="14"/>
      <c r="UFL2377" s="14"/>
      <c r="UFM2377" s="14"/>
      <c r="UFN2377" s="14"/>
      <c r="UFO2377" s="14"/>
      <c r="UFP2377" s="14"/>
      <c r="UFQ2377" s="14"/>
      <c r="UFR2377" s="14"/>
      <c r="UFS2377" s="14"/>
      <c r="UFT2377" s="14"/>
      <c r="UFU2377" s="14"/>
      <c r="UFV2377" s="14"/>
      <c r="UFW2377" s="14"/>
      <c r="UFX2377" s="14"/>
      <c r="UFY2377" s="14"/>
      <c r="UFZ2377" s="14"/>
      <c r="UGA2377" s="14"/>
      <c r="UGB2377" s="14"/>
      <c r="UGC2377" s="14"/>
      <c r="UGD2377" s="14"/>
      <c r="UGE2377" s="14"/>
      <c r="UGF2377" s="14"/>
      <c r="UGG2377" s="14"/>
      <c r="UGH2377" s="14"/>
      <c r="UGI2377" s="14"/>
      <c r="UGJ2377" s="14"/>
      <c r="UGK2377" s="14"/>
      <c r="UGL2377" s="14"/>
      <c r="UGM2377" s="14"/>
      <c r="UGN2377" s="14"/>
      <c r="UGO2377" s="14"/>
      <c r="UGP2377" s="14"/>
      <c r="UGQ2377" s="14"/>
      <c r="UGR2377" s="14"/>
      <c r="UGS2377" s="14"/>
      <c r="UGT2377" s="14"/>
      <c r="UGU2377" s="14"/>
      <c r="UGV2377" s="14"/>
      <c r="UGW2377" s="14"/>
      <c r="UGX2377" s="14"/>
      <c r="UGY2377" s="14"/>
      <c r="UGZ2377" s="14"/>
      <c r="UHA2377" s="14"/>
      <c r="UHB2377" s="14"/>
      <c r="UHC2377" s="14"/>
      <c r="UHD2377" s="14"/>
      <c r="UHE2377" s="14"/>
      <c r="UHF2377" s="14"/>
      <c r="UHG2377" s="14"/>
      <c r="UHH2377" s="14"/>
      <c r="UHI2377" s="14"/>
      <c r="UHJ2377" s="14"/>
      <c r="UHK2377" s="14"/>
      <c r="UHL2377" s="14"/>
      <c r="UHM2377" s="14"/>
      <c r="UHN2377" s="14"/>
      <c r="UHO2377" s="14"/>
      <c r="UHP2377" s="14"/>
      <c r="UHQ2377" s="14"/>
      <c r="UHR2377" s="14"/>
      <c r="UHS2377" s="14"/>
      <c r="UHT2377" s="14"/>
      <c r="UHU2377" s="14"/>
      <c r="UHV2377" s="14"/>
      <c r="UHW2377" s="14"/>
      <c r="UHX2377" s="14"/>
      <c r="UHY2377" s="14"/>
      <c r="UHZ2377" s="14"/>
      <c r="UIA2377" s="14"/>
      <c r="UIB2377" s="14"/>
      <c r="UIC2377" s="14"/>
      <c r="UID2377" s="14"/>
      <c r="UIE2377" s="14"/>
      <c r="UIF2377" s="14"/>
      <c r="UIG2377" s="14"/>
      <c r="UIH2377" s="14"/>
      <c r="UII2377" s="14"/>
      <c r="UIJ2377" s="14"/>
      <c r="UIK2377" s="14"/>
      <c r="UIL2377" s="14"/>
      <c r="UIM2377" s="14"/>
      <c r="UIN2377" s="14"/>
      <c r="UIO2377" s="14"/>
      <c r="UIP2377" s="14"/>
      <c r="UIQ2377" s="14"/>
      <c r="UIR2377" s="14"/>
      <c r="UIS2377" s="14"/>
      <c r="UIT2377" s="14"/>
      <c r="UIU2377" s="14"/>
      <c r="UIV2377" s="14"/>
      <c r="UIW2377" s="14"/>
      <c r="UIX2377" s="14"/>
      <c r="UIY2377" s="14"/>
      <c r="UIZ2377" s="14"/>
      <c r="UJA2377" s="14"/>
      <c r="UJB2377" s="14"/>
      <c r="UJC2377" s="14"/>
      <c r="UJD2377" s="14"/>
      <c r="UJE2377" s="14"/>
      <c r="UJF2377" s="14"/>
      <c r="UJG2377" s="14"/>
      <c r="UJH2377" s="14"/>
      <c r="UJI2377" s="14"/>
      <c r="UJJ2377" s="14"/>
      <c r="UJK2377" s="14"/>
      <c r="UJL2377" s="14"/>
      <c r="UJM2377" s="14"/>
      <c r="UJN2377" s="14"/>
      <c r="UJO2377" s="14"/>
      <c r="UJP2377" s="14"/>
      <c r="UJQ2377" s="14"/>
      <c r="UJR2377" s="14"/>
      <c r="UJS2377" s="14"/>
      <c r="UJT2377" s="14"/>
      <c r="UJU2377" s="14"/>
      <c r="UJV2377" s="14"/>
      <c r="UJW2377" s="14"/>
      <c r="UJX2377" s="14"/>
      <c r="UJY2377" s="14"/>
      <c r="UJZ2377" s="14"/>
      <c r="UKA2377" s="14"/>
      <c r="UKB2377" s="14"/>
      <c r="UKC2377" s="14"/>
      <c r="UKD2377" s="14"/>
      <c r="UKE2377" s="14"/>
      <c r="UKF2377" s="14"/>
      <c r="UKG2377" s="14"/>
      <c r="UKH2377" s="14"/>
      <c r="UKI2377" s="14"/>
      <c r="UKJ2377" s="14"/>
      <c r="UKK2377" s="14"/>
      <c r="UKL2377" s="14"/>
      <c r="UKM2377" s="14"/>
      <c r="UKN2377" s="14"/>
      <c r="UKO2377" s="14"/>
      <c r="UKP2377" s="14"/>
      <c r="UKQ2377" s="14"/>
      <c r="UKR2377" s="14"/>
      <c r="UKS2377" s="14"/>
      <c r="UKT2377" s="14"/>
      <c r="UKU2377" s="14"/>
      <c r="UKV2377" s="14"/>
      <c r="UKW2377" s="14"/>
      <c r="UKX2377" s="14"/>
      <c r="UKY2377" s="14"/>
      <c r="UKZ2377" s="14"/>
      <c r="ULA2377" s="14"/>
      <c r="ULB2377" s="14"/>
      <c r="ULC2377" s="14"/>
      <c r="ULD2377" s="14"/>
      <c r="ULE2377" s="14"/>
      <c r="ULF2377" s="14"/>
      <c r="ULG2377" s="14"/>
      <c r="ULH2377" s="14"/>
      <c r="ULI2377" s="14"/>
      <c r="ULJ2377" s="14"/>
      <c r="ULK2377" s="14"/>
      <c r="ULL2377" s="14"/>
      <c r="ULM2377" s="14"/>
      <c r="ULN2377" s="14"/>
      <c r="ULO2377" s="14"/>
      <c r="ULP2377" s="14"/>
      <c r="ULQ2377" s="14"/>
      <c r="ULR2377" s="14"/>
      <c r="ULS2377" s="14"/>
      <c r="ULT2377" s="14"/>
      <c r="ULU2377" s="14"/>
      <c r="ULV2377" s="14"/>
      <c r="ULW2377" s="14"/>
      <c r="ULX2377" s="14"/>
      <c r="ULY2377" s="14"/>
      <c r="ULZ2377" s="14"/>
      <c r="UMA2377" s="14"/>
      <c r="UMB2377" s="14"/>
      <c r="UMC2377" s="14"/>
      <c r="UMD2377" s="14"/>
      <c r="UME2377" s="14"/>
      <c r="UMF2377" s="14"/>
      <c r="UMG2377" s="14"/>
      <c r="UMH2377" s="14"/>
      <c r="UMI2377" s="14"/>
      <c r="UMJ2377" s="14"/>
      <c r="UMK2377" s="14"/>
      <c r="UML2377" s="14"/>
      <c r="UMM2377" s="14"/>
      <c r="UMN2377" s="14"/>
      <c r="UMO2377" s="14"/>
      <c r="UMP2377" s="14"/>
      <c r="UMQ2377" s="14"/>
      <c r="UMR2377" s="14"/>
      <c r="UMS2377" s="14"/>
      <c r="UMT2377" s="14"/>
      <c r="UMU2377" s="14"/>
      <c r="UMV2377" s="14"/>
      <c r="UMW2377" s="14"/>
      <c r="UMX2377" s="14"/>
      <c r="UMY2377" s="14"/>
      <c r="UMZ2377" s="14"/>
      <c r="UNA2377" s="14"/>
      <c r="UNB2377" s="14"/>
      <c r="UNC2377" s="14"/>
      <c r="UND2377" s="14"/>
      <c r="UNE2377" s="14"/>
      <c r="UNF2377" s="14"/>
      <c r="UNG2377" s="14"/>
      <c r="UNH2377" s="14"/>
      <c r="UNI2377" s="14"/>
      <c r="UNJ2377" s="14"/>
      <c r="UNK2377" s="14"/>
      <c r="UNL2377" s="14"/>
      <c r="UNM2377" s="14"/>
      <c r="UNN2377" s="14"/>
      <c r="UNO2377" s="14"/>
      <c r="UNP2377" s="14"/>
      <c r="UNQ2377" s="14"/>
      <c r="UNR2377" s="14"/>
      <c r="UNS2377" s="14"/>
      <c r="UNT2377" s="14"/>
      <c r="UNU2377" s="14"/>
      <c r="UNV2377" s="14"/>
      <c r="UNW2377" s="14"/>
      <c r="UNX2377" s="14"/>
      <c r="UNY2377" s="14"/>
      <c r="UNZ2377" s="14"/>
      <c r="UOA2377" s="14"/>
      <c r="UOB2377" s="14"/>
      <c r="UOC2377" s="14"/>
      <c r="UOD2377" s="14"/>
      <c r="UOE2377" s="14"/>
      <c r="UOF2377" s="14"/>
      <c r="UOG2377" s="14"/>
      <c r="UOH2377" s="14"/>
      <c r="UOI2377" s="14"/>
      <c r="UOJ2377" s="14"/>
      <c r="UOK2377" s="14"/>
      <c r="UOL2377" s="14"/>
      <c r="UOM2377" s="14"/>
      <c r="UON2377" s="14"/>
      <c r="UOO2377" s="14"/>
      <c r="UOP2377" s="14"/>
      <c r="UOQ2377" s="14"/>
      <c r="UOR2377" s="14"/>
      <c r="UOS2377" s="14"/>
      <c r="UOT2377" s="14"/>
      <c r="UOU2377" s="14"/>
      <c r="UOV2377" s="14"/>
      <c r="UOW2377" s="14"/>
      <c r="UOX2377" s="14"/>
      <c r="UOY2377" s="14"/>
      <c r="UOZ2377" s="14"/>
      <c r="UPA2377" s="14"/>
      <c r="UPB2377" s="14"/>
      <c r="UPC2377" s="14"/>
      <c r="UPD2377" s="14"/>
      <c r="UPE2377" s="14"/>
      <c r="UPF2377" s="14"/>
      <c r="UPG2377" s="14"/>
      <c r="UPH2377" s="14"/>
      <c r="UPI2377" s="14"/>
      <c r="UPJ2377" s="14"/>
      <c r="UPK2377" s="14"/>
      <c r="UPL2377" s="14"/>
      <c r="UPM2377" s="14"/>
      <c r="UPN2377" s="14"/>
      <c r="UPO2377" s="14"/>
      <c r="UPP2377" s="14"/>
      <c r="UPQ2377" s="14"/>
      <c r="UPR2377" s="14"/>
      <c r="UPS2377" s="14"/>
      <c r="UPT2377" s="14"/>
      <c r="UPU2377" s="14"/>
      <c r="UPV2377" s="14"/>
      <c r="UPW2377" s="14"/>
      <c r="UPX2377" s="14"/>
      <c r="UPY2377" s="14"/>
      <c r="UPZ2377" s="14"/>
      <c r="UQA2377" s="14"/>
      <c r="UQB2377" s="14"/>
      <c r="UQC2377" s="14"/>
      <c r="UQD2377" s="14"/>
      <c r="UQE2377" s="14"/>
      <c r="UQF2377" s="14"/>
      <c r="UQG2377" s="14"/>
      <c r="UQH2377" s="14"/>
      <c r="UQI2377" s="14"/>
      <c r="UQJ2377" s="14"/>
      <c r="UQK2377" s="14"/>
      <c r="UQL2377" s="14"/>
      <c r="UQM2377" s="14"/>
      <c r="UQN2377" s="14"/>
      <c r="UQO2377" s="14"/>
      <c r="UQP2377" s="14"/>
      <c r="UQQ2377" s="14"/>
      <c r="UQR2377" s="14"/>
      <c r="UQS2377" s="14"/>
      <c r="UQT2377" s="14"/>
      <c r="UQU2377" s="14"/>
      <c r="UQV2377" s="14"/>
      <c r="UQW2377" s="14"/>
      <c r="UQX2377" s="14"/>
      <c r="UQY2377" s="14"/>
      <c r="UQZ2377" s="14"/>
      <c r="URA2377" s="14"/>
      <c r="URB2377" s="14"/>
      <c r="URC2377" s="14"/>
      <c r="URD2377" s="14"/>
      <c r="URE2377" s="14"/>
      <c r="URF2377" s="14"/>
      <c r="URG2377" s="14"/>
      <c r="URH2377" s="14"/>
      <c r="URI2377" s="14"/>
      <c r="URJ2377" s="14"/>
      <c r="URK2377" s="14"/>
      <c r="URL2377" s="14"/>
      <c r="URM2377" s="14"/>
      <c r="URN2377" s="14"/>
      <c r="URO2377" s="14"/>
      <c r="URP2377" s="14"/>
      <c r="URQ2377" s="14"/>
      <c r="URR2377" s="14"/>
      <c r="URS2377" s="14"/>
      <c r="URT2377" s="14"/>
      <c r="URU2377" s="14"/>
      <c r="URV2377" s="14"/>
      <c r="URW2377" s="14"/>
      <c r="URX2377" s="14"/>
      <c r="URY2377" s="14"/>
      <c r="URZ2377" s="14"/>
      <c r="USA2377" s="14"/>
      <c r="USB2377" s="14"/>
      <c r="USC2377" s="14"/>
      <c r="USD2377" s="14"/>
      <c r="USE2377" s="14"/>
      <c r="USF2377" s="14"/>
      <c r="USG2377" s="14"/>
      <c r="USH2377" s="14"/>
      <c r="USI2377" s="14"/>
      <c r="USJ2377" s="14"/>
      <c r="USK2377" s="14"/>
      <c r="USL2377" s="14"/>
      <c r="USM2377" s="14"/>
      <c r="USN2377" s="14"/>
      <c r="USO2377" s="14"/>
      <c r="USP2377" s="14"/>
      <c r="USQ2377" s="14"/>
      <c r="USR2377" s="14"/>
      <c r="USS2377" s="14"/>
      <c r="UST2377" s="14"/>
      <c r="USU2377" s="14"/>
      <c r="USV2377" s="14"/>
      <c r="USW2377" s="14"/>
      <c r="USX2377" s="14"/>
      <c r="USY2377" s="14"/>
      <c r="USZ2377" s="14"/>
      <c r="UTA2377" s="14"/>
      <c r="UTB2377" s="14"/>
      <c r="UTC2377" s="14"/>
      <c r="UTD2377" s="14"/>
      <c r="UTE2377" s="14"/>
      <c r="UTF2377" s="14"/>
      <c r="UTG2377" s="14"/>
      <c r="UTH2377" s="14"/>
      <c r="UTI2377" s="14"/>
      <c r="UTJ2377" s="14"/>
      <c r="UTK2377" s="14"/>
      <c r="UTL2377" s="14"/>
      <c r="UTM2377" s="14"/>
      <c r="UTN2377" s="14"/>
      <c r="UTO2377" s="14"/>
      <c r="UTP2377" s="14"/>
      <c r="UTQ2377" s="14"/>
      <c r="UTR2377" s="14"/>
      <c r="UTS2377" s="14"/>
      <c r="UTT2377" s="14"/>
      <c r="UTU2377" s="14"/>
      <c r="UTV2377" s="14"/>
      <c r="UTW2377" s="14"/>
      <c r="UTX2377" s="14"/>
      <c r="UTY2377" s="14"/>
      <c r="UTZ2377" s="14"/>
      <c r="UUA2377" s="14"/>
      <c r="UUB2377" s="14"/>
      <c r="UUC2377" s="14"/>
      <c r="UUD2377" s="14"/>
      <c r="UUE2377" s="14"/>
      <c r="UUF2377" s="14"/>
      <c r="UUG2377" s="14"/>
      <c r="UUH2377" s="14"/>
      <c r="UUI2377" s="14"/>
      <c r="UUJ2377" s="14"/>
      <c r="UUK2377" s="14"/>
      <c r="UUL2377" s="14"/>
      <c r="UUM2377" s="14"/>
      <c r="UUN2377" s="14"/>
      <c r="UUO2377" s="14"/>
      <c r="UUP2377" s="14"/>
      <c r="UUQ2377" s="14"/>
      <c r="UUR2377" s="14"/>
      <c r="UUS2377" s="14"/>
      <c r="UUT2377" s="14"/>
      <c r="UUU2377" s="14"/>
      <c r="UUV2377" s="14"/>
      <c r="UUW2377" s="14"/>
      <c r="UUX2377" s="14"/>
      <c r="UUY2377" s="14"/>
      <c r="UUZ2377" s="14"/>
      <c r="UVA2377" s="14"/>
      <c r="UVB2377" s="14"/>
      <c r="UVC2377" s="14"/>
      <c r="UVD2377" s="14"/>
      <c r="UVE2377" s="14"/>
      <c r="UVF2377" s="14"/>
      <c r="UVG2377" s="14"/>
      <c r="UVH2377" s="14"/>
      <c r="UVI2377" s="14"/>
      <c r="UVJ2377" s="14"/>
      <c r="UVK2377" s="14"/>
      <c r="UVL2377" s="14"/>
      <c r="UVM2377" s="14"/>
      <c r="UVN2377" s="14"/>
      <c r="UVO2377" s="14"/>
      <c r="UVP2377" s="14"/>
      <c r="UVQ2377" s="14"/>
      <c r="UVR2377" s="14"/>
      <c r="UVS2377" s="14"/>
      <c r="UVT2377" s="14"/>
      <c r="UVU2377" s="14"/>
      <c r="UVV2377" s="14"/>
      <c r="UVW2377" s="14"/>
      <c r="UVX2377" s="14"/>
      <c r="UVY2377" s="14"/>
      <c r="UVZ2377" s="14"/>
      <c r="UWA2377" s="14"/>
      <c r="UWB2377" s="14"/>
      <c r="UWC2377" s="14"/>
      <c r="UWD2377" s="14"/>
      <c r="UWE2377" s="14"/>
      <c r="UWF2377" s="14"/>
      <c r="UWG2377" s="14"/>
      <c r="UWH2377" s="14"/>
      <c r="UWI2377" s="14"/>
      <c r="UWJ2377" s="14"/>
      <c r="UWK2377" s="14"/>
      <c r="UWL2377" s="14"/>
      <c r="UWM2377" s="14"/>
      <c r="UWN2377" s="14"/>
      <c r="UWO2377" s="14"/>
      <c r="UWP2377" s="14"/>
      <c r="UWQ2377" s="14"/>
      <c r="UWR2377" s="14"/>
      <c r="UWS2377" s="14"/>
      <c r="UWT2377" s="14"/>
      <c r="UWU2377" s="14"/>
      <c r="UWV2377" s="14"/>
      <c r="UWW2377" s="14"/>
      <c r="UWX2377" s="14"/>
      <c r="UWY2377" s="14"/>
      <c r="UWZ2377" s="14"/>
      <c r="UXA2377" s="14"/>
      <c r="UXB2377" s="14"/>
      <c r="UXC2377" s="14"/>
      <c r="UXD2377" s="14"/>
      <c r="UXE2377" s="14"/>
      <c r="UXF2377" s="14"/>
      <c r="UXG2377" s="14"/>
      <c r="UXH2377" s="14"/>
      <c r="UXI2377" s="14"/>
      <c r="UXJ2377" s="14"/>
      <c r="UXK2377" s="14"/>
      <c r="UXL2377" s="14"/>
      <c r="UXM2377" s="14"/>
      <c r="UXN2377" s="14"/>
      <c r="UXO2377" s="14"/>
      <c r="UXP2377" s="14"/>
      <c r="UXQ2377" s="14"/>
      <c r="UXR2377" s="14"/>
      <c r="UXS2377" s="14"/>
      <c r="UXT2377" s="14"/>
      <c r="UXU2377" s="14"/>
      <c r="UXV2377" s="14"/>
      <c r="UXW2377" s="14"/>
      <c r="UXX2377" s="14"/>
      <c r="UXY2377" s="14"/>
      <c r="UXZ2377" s="14"/>
      <c r="UYA2377" s="14"/>
      <c r="UYB2377" s="14"/>
      <c r="UYC2377" s="14"/>
      <c r="UYD2377" s="14"/>
      <c r="UYE2377" s="14"/>
      <c r="UYF2377" s="14"/>
      <c r="UYG2377" s="14"/>
      <c r="UYH2377" s="14"/>
      <c r="UYI2377" s="14"/>
      <c r="UYJ2377" s="14"/>
      <c r="UYK2377" s="14"/>
      <c r="UYL2377" s="14"/>
      <c r="UYM2377" s="14"/>
      <c r="UYN2377" s="14"/>
      <c r="UYO2377" s="14"/>
      <c r="UYP2377" s="14"/>
      <c r="UYQ2377" s="14"/>
      <c r="UYR2377" s="14"/>
      <c r="UYS2377" s="14"/>
      <c r="UYT2377" s="14"/>
      <c r="UYU2377" s="14"/>
      <c r="UYV2377" s="14"/>
      <c r="UYW2377" s="14"/>
      <c r="UYX2377" s="14"/>
      <c r="UYY2377" s="14"/>
      <c r="UYZ2377" s="14"/>
      <c r="UZA2377" s="14"/>
      <c r="UZB2377" s="14"/>
      <c r="UZC2377" s="14"/>
      <c r="UZD2377" s="14"/>
      <c r="UZE2377" s="14"/>
      <c r="UZF2377" s="14"/>
      <c r="UZG2377" s="14"/>
      <c r="UZH2377" s="14"/>
      <c r="UZI2377" s="14"/>
      <c r="UZJ2377" s="14"/>
      <c r="UZK2377" s="14"/>
      <c r="UZL2377" s="14"/>
      <c r="UZM2377" s="14"/>
      <c r="UZN2377" s="14"/>
      <c r="UZO2377" s="14"/>
      <c r="UZP2377" s="14"/>
      <c r="UZQ2377" s="14"/>
      <c r="UZR2377" s="14"/>
      <c r="UZS2377" s="14"/>
      <c r="UZT2377" s="14"/>
      <c r="UZU2377" s="14"/>
      <c r="UZV2377" s="14"/>
      <c r="UZW2377" s="14"/>
      <c r="UZX2377" s="14"/>
      <c r="UZY2377" s="14"/>
      <c r="UZZ2377" s="14"/>
      <c r="VAA2377" s="14"/>
      <c r="VAB2377" s="14"/>
      <c r="VAC2377" s="14"/>
      <c r="VAD2377" s="14"/>
      <c r="VAE2377" s="14"/>
      <c r="VAF2377" s="14"/>
      <c r="VAG2377" s="14"/>
      <c r="VAH2377" s="14"/>
      <c r="VAI2377" s="14"/>
      <c r="VAJ2377" s="14"/>
      <c r="VAK2377" s="14"/>
      <c r="VAL2377" s="14"/>
      <c r="VAM2377" s="14"/>
      <c r="VAN2377" s="14"/>
      <c r="VAO2377" s="14"/>
      <c r="VAP2377" s="14"/>
      <c r="VAQ2377" s="14"/>
      <c r="VAR2377" s="14"/>
      <c r="VAS2377" s="14"/>
      <c r="VAT2377" s="14"/>
      <c r="VAU2377" s="14"/>
      <c r="VAV2377" s="14"/>
      <c r="VAW2377" s="14"/>
      <c r="VAX2377" s="14"/>
      <c r="VAY2377" s="14"/>
      <c r="VAZ2377" s="14"/>
      <c r="VBA2377" s="14"/>
      <c r="VBB2377" s="14"/>
      <c r="VBC2377" s="14"/>
      <c r="VBD2377" s="14"/>
      <c r="VBE2377" s="14"/>
      <c r="VBF2377" s="14"/>
      <c r="VBG2377" s="14"/>
      <c r="VBH2377" s="14"/>
      <c r="VBI2377" s="14"/>
      <c r="VBJ2377" s="14"/>
      <c r="VBK2377" s="14"/>
      <c r="VBL2377" s="14"/>
      <c r="VBM2377" s="14"/>
      <c r="VBN2377" s="14"/>
      <c r="VBO2377" s="14"/>
      <c r="VBP2377" s="14"/>
      <c r="VBQ2377" s="14"/>
      <c r="VBR2377" s="14"/>
      <c r="VBS2377" s="14"/>
      <c r="VBT2377" s="14"/>
      <c r="VBU2377" s="14"/>
      <c r="VBV2377" s="14"/>
      <c r="VBW2377" s="14"/>
      <c r="VBX2377" s="14"/>
      <c r="VBY2377" s="14"/>
      <c r="VBZ2377" s="14"/>
      <c r="VCA2377" s="14"/>
      <c r="VCB2377" s="14"/>
      <c r="VCC2377" s="14"/>
      <c r="VCD2377" s="14"/>
      <c r="VCE2377" s="14"/>
      <c r="VCF2377" s="14"/>
      <c r="VCG2377" s="14"/>
      <c r="VCH2377" s="14"/>
      <c r="VCI2377" s="14"/>
      <c r="VCJ2377" s="14"/>
      <c r="VCK2377" s="14"/>
      <c r="VCL2377" s="14"/>
      <c r="VCM2377" s="14"/>
      <c r="VCN2377" s="14"/>
      <c r="VCO2377" s="14"/>
      <c r="VCP2377" s="14"/>
      <c r="VCQ2377" s="14"/>
      <c r="VCR2377" s="14"/>
      <c r="VCS2377" s="14"/>
      <c r="VCT2377" s="14"/>
      <c r="VCU2377" s="14"/>
      <c r="VCV2377" s="14"/>
      <c r="VCW2377" s="14"/>
      <c r="VCX2377" s="14"/>
      <c r="VCY2377" s="14"/>
      <c r="VCZ2377" s="14"/>
      <c r="VDA2377" s="14"/>
      <c r="VDB2377" s="14"/>
      <c r="VDC2377" s="14"/>
      <c r="VDD2377" s="14"/>
      <c r="VDE2377" s="14"/>
      <c r="VDF2377" s="14"/>
      <c r="VDG2377" s="14"/>
      <c r="VDH2377" s="14"/>
      <c r="VDI2377" s="14"/>
      <c r="VDJ2377" s="14"/>
      <c r="VDK2377" s="14"/>
      <c r="VDL2377" s="14"/>
      <c r="VDM2377" s="14"/>
      <c r="VDN2377" s="14"/>
      <c r="VDO2377" s="14"/>
      <c r="VDP2377" s="14"/>
      <c r="VDQ2377" s="14"/>
      <c r="VDR2377" s="14"/>
      <c r="VDS2377" s="14"/>
      <c r="VDT2377" s="14"/>
      <c r="VDU2377" s="14"/>
      <c r="VDV2377" s="14"/>
      <c r="VDW2377" s="14"/>
      <c r="VDX2377" s="14"/>
      <c r="VDY2377" s="14"/>
      <c r="VDZ2377" s="14"/>
      <c r="VEA2377" s="14"/>
      <c r="VEB2377" s="14"/>
      <c r="VEC2377" s="14"/>
      <c r="VED2377" s="14"/>
      <c r="VEE2377" s="14"/>
      <c r="VEF2377" s="14"/>
      <c r="VEG2377" s="14"/>
      <c r="VEH2377" s="14"/>
      <c r="VEI2377" s="14"/>
      <c r="VEJ2377" s="14"/>
      <c r="VEK2377" s="14"/>
      <c r="VEL2377" s="14"/>
      <c r="VEM2377" s="14"/>
      <c r="VEN2377" s="14"/>
      <c r="VEO2377" s="14"/>
      <c r="VEP2377" s="14"/>
      <c r="VEQ2377" s="14"/>
      <c r="VER2377" s="14"/>
      <c r="VES2377" s="14"/>
      <c r="VET2377" s="14"/>
      <c r="VEU2377" s="14"/>
      <c r="VEV2377" s="14"/>
      <c r="VEW2377" s="14"/>
      <c r="VEX2377" s="14"/>
      <c r="VEY2377" s="14"/>
      <c r="VEZ2377" s="14"/>
      <c r="VFA2377" s="14"/>
      <c r="VFB2377" s="14"/>
      <c r="VFC2377" s="14"/>
      <c r="VFD2377" s="14"/>
      <c r="VFE2377" s="14"/>
      <c r="VFF2377" s="14"/>
      <c r="VFG2377" s="14"/>
      <c r="VFH2377" s="14"/>
      <c r="VFI2377" s="14"/>
      <c r="VFJ2377" s="14"/>
      <c r="VFK2377" s="14"/>
      <c r="VFL2377" s="14"/>
      <c r="VFM2377" s="14"/>
      <c r="VFN2377" s="14"/>
      <c r="VFO2377" s="14"/>
      <c r="VFP2377" s="14"/>
      <c r="VFQ2377" s="14"/>
      <c r="VFR2377" s="14"/>
      <c r="VFS2377" s="14"/>
      <c r="VFT2377" s="14"/>
      <c r="VFU2377" s="14"/>
      <c r="VFV2377" s="14"/>
      <c r="VFW2377" s="14"/>
      <c r="VFX2377" s="14"/>
      <c r="VFY2377" s="14"/>
      <c r="VFZ2377" s="14"/>
      <c r="VGA2377" s="14"/>
      <c r="VGB2377" s="14"/>
      <c r="VGC2377" s="14"/>
      <c r="VGD2377" s="14"/>
      <c r="VGE2377" s="14"/>
      <c r="VGF2377" s="14"/>
      <c r="VGG2377" s="14"/>
      <c r="VGH2377" s="14"/>
      <c r="VGI2377" s="14"/>
      <c r="VGJ2377" s="14"/>
      <c r="VGK2377" s="14"/>
      <c r="VGL2377" s="14"/>
      <c r="VGM2377" s="14"/>
      <c r="VGN2377" s="14"/>
      <c r="VGO2377" s="14"/>
      <c r="VGP2377" s="14"/>
      <c r="VGQ2377" s="14"/>
      <c r="VGR2377" s="14"/>
      <c r="VGS2377" s="14"/>
      <c r="VGT2377" s="14"/>
      <c r="VGU2377" s="14"/>
      <c r="VGV2377" s="14"/>
      <c r="VGW2377" s="14"/>
      <c r="VGX2377" s="14"/>
      <c r="VGY2377" s="14"/>
      <c r="VGZ2377" s="14"/>
      <c r="VHA2377" s="14"/>
      <c r="VHB2377" s="14"/>
      <c r="VHC2377" s="14"/>
      <c r="VHD2377" s="14"/>
      <c r="VHE2377" s="14"/>
      <c r="VHF2377" s="14"/>
      <c r="VHG2377" s="14"/>
      <c r="VHH2377" s="14"/>
      <c r="VHI2377" s="14"/>
      <c r="VHJ2377" s="14"/>
      <c r="VHK2377" s="14"/>
      <c r="VHL2377" s="14"/>
      <c r="VHM2377" s="14"/>
      <c r="VHN2377" s="14"/>
      <c r="VHO2377" s="14"/>
      <c r="VHP2377" s="14"/>
      <c r="VHQ2377" s="14"/>
      <c r="VHR2377" s="14"/>
      <c r="VHS2377" s="14"/>
      <c r="VHT2377" s="14"/>
      <c r="VHU2377" s="14"/>
      <c r="VHV2377" s="14"/>
      <c r="VHW2377" s="14"/>
      <c r="VHX2377" s="14"/>
      <c r="VHY2377" s="14"/>
      <c r="VHZ2377" s="14"/>
      <c r="VIA2377" s="14"/>
      <c r="VIB2377" s="14"/>
      <c r="VIC2377" s="14"/>
      <c r="VID2377" s="14"/>
      <c r="VIE2377" s="14"/>
      <c r="VIF2377" s="14"/>
      <c r="VIG2377" s="14"/>
      <c r="VIH2377" s="14"/>
      <c r="VII2377" s="14"/>
      <c r="VIJ2377" s="14"/>
      <c r="VIK2377" s="14"/>
      <c r="VIL2377" s="14"/>
      <c r="VIM2377" s="14"/>
      <c r="VIN2377" s="14"/>
      <c r="VIO2377" s="14"/>
      <c r="VIP2377" s="14"/>
      <c r="VIQ2377" s="14"/>
      <c r="VIR2377" s="14"/>
      <c r="VIS2377" s="14"/>
      <c r="VIT2377" s="14"/>
      <c r="VIU2377" s="14"/>
      <c r="VIV2377" s="14"/>
      <c r="VIW2377" s="14"/>
      <c r="VIX2377" s="14"/>
      <c r="VIY2377" s="14"/>
      <c r="VIZ2377" s="14"/>
      <c r="VJA2377" s="14"/>
      <c r="VJB2377" s="14"/>
      <c r="VJC2377" s="14"/>
      <c r="VJD2377" s="14"/>
      <c r="VJE2377" s="14"/>
      <c r="VJF2377" s="14"/>
      <c r="VJG2377" s="14"/>
      <c r="VJH2377" s="14"/>
      <c r="VJI2377" s="14"/>
      <c r="VJJ2377" s="14"/>
      <c r="VJK2377" s="14"/>
      <c r="VJL2377" s="14"/>
      <c r="VJM2377" s="14"/>
      <c r="VJN2377" s="14"/>
      <c r="VJO2377" s="14"/>
      <c r="VJP2377" s="14"/>
      <c r="VJQ2377" s="14"/>
      <c r="VJR2377" s="14"/>
      <c r="VJS2377" s="14"/>
      <c r="VJT2377" s="14"/>
      <c r="VJU2377" s="14"/>
      <c r="VJV2377" s="14"/>
      <c r="VJW2377" s="14"/>
      <c r="VJX2377" s="14"/>
      <c r="VJY2377" s="14"/>
      <c r="VJZ2377" s="14"/>
      <c r="VKA2377" s="14"/>
      <c r="VKB2377" s="14"/>
      <c r="VKC2377" s="14"/>
      <c r="VKD2377" s="14"/>
      <c r="VKE2377" s="14"/>
      <c r="VKF2377" s="14"/>
      <c r="VKG2377" s="14"/>
      <c r="VKH2377" s="14"/>
      <c r="VKI2377" s="14"/>
      <c r="VKJ2377" s="14"/>
      <c r="VKK2377" s="14"/>
      <c r="VKL2377" s="14"/>
      <c r="VKM2377" s="14"/>
      <c r="VKN2377" s="14"/>
      <c r="VKO2377" s="14"/>
      <c r="VKP2377" s="14"/>
      <c r="VKQ2377" s="14"/>
      <c r="VKR2377" s="14"/>
      <c r="VKS2377" s="14"/>
      <c r="VKT2377" s="14"/>
      <c r="VKU2377" s="14"/>
      <c r="VKV2377" s="14"/>
      <c r="VKW2377" s="14"/>
      <c r="VKX2377" s="14"/>
      <c r="VKY2377" s="14"/>
      <c r="VKZ2377" s="14"/>
      <c r="VLA2377" s="14"/>
      <c r="VLB2377" s="14"/>
      <c r="VLC2377" s="14"/>
      <c r="VLD2377" s="14"/>
      <c r="VLE2377" s="14"/>
      <c r="VLF2377" s="14"/>
      <c r="VLG2377" s="14"/>
      <c r="VLH2377" s="14"/>
      <c r="VLI2377" s="14"/>
      <c r="VLJ2377" s="14"/>
      <c r="VLK2377" s="14"/>
      <c r="VLL2377" s="14"/>
      <c r="VLM2377" s="14"/>
      <c r="VLN2377" s="14"/>
      <c r="VLO2377" s="14"/>
      <c r="VLP2377" s="14"/>
      <c r="VLQ2377" s="14"/>
      <c r="VLR2377" s="14"/>
      <c r="VLS2377" s="14"/>
      <c r="VLT2377" s="14"/>
      <c r="VLU2377" s="14"/>
      <c r="VLV2377" s="14"/>
      <c r="VLW2377" s="14"/>
      <c r="VLX2377" s="14"/>
      <c r="VLY2377" s="14"/>
      <c r="VLZ2377" s="14"/>
      <c r="VMA2377" s="14"/>
      <c r="VMB2377" s="14"/>
      <c r="VMC2377" s="14"/>
      <c r="VMD2377" s="14"/>
      <c r="VME2377" s="14"/>
      <c r="VMF2377" s="14"/>
      <c r="VMG2377" s="14"/>
      <c r="VMH2377" s="14"/>
      <c r="VMI2377" s="14"/>
      <c r="VMJ2377" s="14"/>
      <c r="VMK2377" s="14"/>
      <c r="VML2377" s="14"/>
      <c r="VMM2377" s="14"/>
      <c r="VMN2377" s="14"/>
      <c r="VMO2377" s="14"/>
      <c r="VMP2377" s="14"/>
      <c r="VMQ2377" s="14"/>
      <c r="VMR2377" s="14"/>
      <c r="VMS2377" s="14"/>
      <c r="VMT2377" s="14"/>
      <c r="VMU2377" s="14"/>
      <c r="VMV2377" s="14"/>
      <c r="VMW2377" s="14"/>
      <c r="VMX2377" s="14"/>
      <c r="VMY2377" s="14"/>
      <c r="VMZ2377" s="14"/>
      <c r="VNA2377" s="14"/>
      <c r="VNB2377" s="14"/>
      <c r="VNC2377" s="14"/>
      <c r="VND2377" s="14"/>
      <c r="VNE2377" s="14"/>
      <c r="VNF2377" s="14"/>
      <c r="VNG2377" s="14"/>
      <c r="VNH2377" s="14"/>
      <c r="VNI2377" s="14"/>
      <c r="VNJ2377" s="14"/>
      <c r="VNK2377" s="14"/>
      <c r="VNL2377" s="14"/>
      <c r="VNM2377" s="14"/>
      <c r="VNN2377" s="14"/>
      <c r="VNO2377" s="14"/>
      <c r="VNP2377" s="14"/>
      <c r="VNQ2377" s="14"/>
      <c r="VNR2377" s="14"/>
      <c r="VNS2377" s="14"/>
      <c r="VNT2377" s="14"/>
      <c r="VNU2377" s="14"/>
      <c r="VNV2377" s="14"/>
      <c r="VNW2377" s="14"/>
      <c r="VNX2377" s="14"/>
      <c r="VNY2377" s="14"/>
      <c r="VNZ2377" s="14"/>
      <c r="VOA2377" s="14"/>
      <c r="VOB2377" s="14"/>
      <c r="VOC2377" s="14"/>
      <c r="VOD2377" s="14"/>
      <c r="VOE2377" s="14"/>
      <c r="VOF2377" s="14"/>
      <c r="VOG2377" s="14"/>
      <c r="VOH2377" s="14"/>
      <c r="VOI2377" s="14"/>
      <c r="VOJ2377" s="14"/>
      <c r="VOK2377" s="14"/>
      <c r="VOL2377" s="14"/>
      <c r="VOM2377" s="14"/>
      <c r="VON2377" s="14"/>
      <c r="VOO2377" s="14"/>
      <c r="VOP2377" s="14"/>
      <c r="VOQ2377" s="14"/>
      <c r="VOR2377" s="14"/>
      <c r="VOS2377" s="14"/>
      <c r="VOT2377" s="14"/>
      <c r="VOU2377" s="14"/>
      <c r="VOV2377" s="14"/>
      <c r="VOW2377" s="14"/>
      <c r="VOX2377" s="14"/>
      <c r="VOY2377" s="14"/>
      <c r="VOZ2377" s="14"/>
      <c r="VPA2377" s="14"/>
      <c r="VPB2377" s="14"/>
      <c r="VPC2377" s="14"/>
      <c r="VPD2377" s="14"/>
      <c r="VPE2377" s="14"/>
      <c r="VPF2377" s="14"/>
      <c r="VPG2377" s="14"/>
      <c r="VPH2377" s="14"/>
      <c r="VPI2377" s="14"/>
      <c r="VPJ2377" s="14"/>
      <c r="VPK2377" s="14"/>
      <c r="VPL2377" s="14"/>
      <c r="VPM2377" s="14"/>
      <c r="VPN2377" s="14"/>
      <c r="VPO2377" s="14"/>
      <c r="VPP2377" s="14"/>
      <c r="VPQ2377" s="14"/>
      <c r="VPR2377" s="14"/>
      <c r="VPS2377" s="14"/>
      <c r="VPT2377" s="14"/>
      <c r="VPU2377" s="14"/>
      <c r="VPV2377" s="14"/>
      <c r="VPW2377" s="14"/>
      <c r="VPX2377" s="14"/>
      <c r="VPY2377" s="14"/>
      <c r="VPZ2377" s="14"/>
      <c r="VQA2377" s="14"/>
      <c r="VQB2377" s="14"/>
      <c r="VQC2377" s="14"/>
      <c r="VQD2377" s="14"/>
      <c r="VQE2377" s="14"/>
      <c r="VQF2377" s="14"/>
      <c r="VQG2377" s="14"/>
      <c r="VQH2377" s="14"/>
      <c r="VQI2377" s="14"/>
      <c r="VQJ2377" s="14"/>
      <c r="VQK2377" s="14"/>
      <c r="VQL2377" s="14"/>
      <c r="VQM2377" s="14"/>
      <c r="VQN2377" s="14"/>
      <c r="VQO2377" s="14"/>
      <c r="VQP2377" s="14"/>
      <c r="VQQ2377" s="14"/>
      <c r="VQR2377" s="14"/>
      <c r="VQS2377" s="14"/>
      <c r="VQT2377" s="14"/>
      <c r="VQU2377" s="14"/>
      <c r="VQV2377" s="14"/>
      <c r="VQW2377" s="14"/>
      <c r="VQX2377" s="14"/>
      <c r="VQY2377" s="14"/>
      <c r="VQZ2377" s="14"/>
      <c r="VRA2377" s="14"/>
      <c r="VRB2377" s="14"/>
      <c r="VRC2377" s="14"/>
      <c r="VRD2377" s="14"/>
      <c r="VRE2377" s="14"/>
      <c r="VRF2377" s="14"/>
      <c r="VRG2377" s="14"/>
      <c r="VRH2377" s="14"/>
      <c r="VRI2377" s="14"/>
      <c r="VRJ2377" s="14"/>
      <c r="VRK2377" s="14"/>
      <c r="VRL2377" s="14"/>
      <c r="VRM2377" s="14"/>
      <c r="VRN2377" s="14"/>
      <c r="VRO2377" s="14"/>
      <c r="VRP2377" s="14"/>
      <c r="VRQ2377" s="14"/>
      <c r="VRR2377" s="14"/>
      <c r="VRS2377" s="14"/>
      <c r="VRT2377" s="14"/>
      <c r="VRU2377" s="14"/>
      <c r="VRV2377" s="14"/>
      <c r="VRW2377" s="14"/>
      <c r="VRX2377" s="14"/>
      <c r="VRY2377" s="14"/>
      <c r="VRZ2377" s="14"/>
      <c r="VSA2377" s="14"/>
      <c r="VSB2377" s="14"/>
      <c r="VSC2377" s="14"/>
      <c r="VSD2377" s="14"/>
      <c r="VSE2377" s="14"/>
      <c r="VSF2377" s="14"/>
      <c r="VSG2377" s="14"/>
      <c r="VSH2377" s="14"/>
      <c r="VSI2377" s="14"/>
      <c r="VSJ2377" s="14"/>
      <c r="VSK2377" s="14"/>
      <c r="VSL2377" s="14"/>
      <c r="VSM2377" s="14"/>
      <c r="VSN2377" s="14"/>
      <c r="VSO2377" s="14"/>
      <c r="VSP2377" s="14"/>
      <c r="VSQ2377" s="14"/>
      <c r="VSR2377" s="14"/>
      <c r="VSS2377" s="14"/>
      <c r="VST2377" s="14"/>
      <c r="VSU2377" s="14"/>
      <c r="VSV2377" s="14"/>
      <c r="VSW2377" s="14"/>
      <c r="VSX2377" s="14"/>
      <c r="VSY2377" s="14"/>
      <c r="VSZ2377" s="14"/>
      <c r="VTA2377" s="14"/>
      <c r="VTB2377" s="14"/>
      <c r="VTC2377" s="14"/>
      <c r="VTD2377" s="14"/>
      <c r="VTE2377" s="14"/>
      <c r="VTF2377" s="14"/>
      <c r="VTG2377" s="14"/>
      <c r="VTH2377" s="14"/>
      <c r="VTI2377" s="14"/>
      <c r="VTJ2377" s="14"/>
      <c r="VTK2377" s="14"/>
      <c r="VTL2377" s="14"/>
      <c r="VTM2377" s="14"/>
      <c r="VTN2377" s="14"/>
      <c r="VTO2377" s="14"/>
      <c r="VTP2377" s="14"/>
      <c r="VTQ2377" s="14"/>
      <c r="VTR2377" s="14"/>
      <c r="VTS2377" s="14"/>
      <c r="VTT2377" s="14"/>
      <c r="VTU2377" s="14"/>
      <c r="VTV2377" s="14"/>
      <c r="VTW2377" s="14"/>
      <c r="VTX2377" s="14"/>
      <c r="VTY2377" s="14"/>
      <c r="VTZ2377" s="14"/>
      <c r="VUA2377" s="14"/>
      <c r="VUB2377" s="14"/>
      <c r="VUC2377" s="14"/>
      <c r="VUD2377" s="14"/>
      <c r="VUE2377" s="14"/>
      <c r="VUF2377" s="14"/>
      <c r="VUG2377" s="14"/>
      <c r="VUH2377" s="14"/>
      <c r="VUI2377" s="14"/>
      <c r="VUJ2377" s="14"/>
      <c r="VUK2377" s="14"/>
      <c r="VUL2377" s="14"/>
      <c r="VUM2377" s="14"/>
      <c r="VUN2377" s="14"/>
      <c r="VUO2377" s="14"/>
      <c r="VUP2377" s="14"/>
      <c r="VUQ2377" s="14"/>
      <c r="VUR2377" s="14"/>
      <c r="VUS2377" s="14"/>
      <c r="VUT2377" s="14"/>
      <c r="VUU2377" s="14"/>
      <c r="VUV2377" s="14"/>
      <c r="VUW2377" s="14"/>
      <c r="VUX2377" s="14"/>
      <c r="VUY2377" s="14"/>
      <c r="VUZ2377" s="14"/>
      <c r="VVA2377" s="14"/>
      <c r="VVB2377" s="14"/>
      <c r="VVC2377" s="14"/>
      <c r="VVD2377" s="14"/>
      <c r="VVE2377" s="14"/>
      <c r="VVF2377" s="14"/>
      <c r="VVG2377" s="14"/>
      <c r="VVH2377" s="14"/>
      <c r="VVI2377" s="14"/>
      <c r="VVJ2377" s="14"/>
      <c r="VVK2377" s="14"/>
      <c r="VVL2377" s="14"/>
      <c r="VVM2377" s="14"/>
      <c r="VVN2377" s="14"/>
      <c r="VVO2377" s="14"/>
      <c r="VVP2377" s="14"/>
      <c r="VVQ2377" s="14"/>
      <c r="VVR2377" s="14"/>
      <c r="VVS2377" s="14"/>
      <c r="VVT2377" s="14"/>
      <c r="VVU2377" s="14"/>
      <c r="VVV2377" s="14"/>
      <c r="VVW2377" s="14"/>
      <c r="VVX2377" s="14"/>
      <c r="VVY2377" s="14"/>
      <c r="VVZ2377" s="14"/>
      <c r="VWA2377" s="14"/>
      <c r="VWB2377" s="14"/>
      <c r="VWC2377" s="14"/>
      <c r="VWD2377" s="14"/>
      <c r="VWE2377" s="14"/>
      <c r="VWF2377" s="14"/>
      <c r="VWG2377" s="14"/>
      <c r="VWH2377" s="14"/>
      <c r="VWI2377" s="14"/>
      <c r="VWJ2377" s="14"/>
      <c r="VWK2377" s="14"/>
      <c r="VWL2377" s="14"/>
      <c r="VWM2377" s="14"/>
      <c r="VWN2377" s="14"/>
      <c r="VWO2377" s="14"/>
      <c r="VWP2377" s="14"/>
      <c r="VWQ2377" s="14"/>
      <c r="VWR2377" s="14"/>
      <c r="VWS2377" s="14"/>
      <c r="VWT2377" s="14"/>
      <c r="VWU2377" s="14"/>
      <c r="VWV2377" s="14"/>
      <c r="VWW2377" s="14"/>
      <c r="VWX2377" s="14"/>
      <c r="VWY2377" s="14"/>
      <c r="VWZ2377" s="14"/>
      <c r="VXA2377" s="14"/>
      <c r="VXB2377" s="14"/>
      <c r="VXC2377" s="14"/>
      <c r="VXD2377" s="14"/>
      <c r="VXE2377" s="14"/>
      <c r="VXF2377" s="14"/>
      <c r="VXG2377" s="14"/>
      <c r="VXH2377" s="14"/>
      <c r="VXI2377" s="14"/>
      <c r="VXJ2377" s="14"/>
      <c r="VXK2377" s="14"/>
      <c r="VXL2377" s="14"/>
      <c r="VXM2377" s="14"/>
      <c r="VXN2377" s="14"/>
      <c r="VXO2377" s="14"/>
      <c r="VXP2377" s="14"/>
      <c r="VXQ2377" s="14"/>
      <c r="VXR2377" s="14"/>
      <c r="VXS2377" s="14"/>
      <c r="VXT2377" s="14"/>
      <c r="VXU2377" s="14"/>
      <c r="VXV2377" s="14"/>
      <c r="VXW2377" s="14"/>
      <c r="VXX2377" s="14"/>
      <c r="VXY2377" s="14"/>
      <c r="VXZ2377" s="14"/>
      <c r="VYA2377" s="14"/>
      <c r="VYB2377" s="14"/>
      <c r="VYC2377" s="14"/>
      <c r="VYD2377" s="14"/>
      <c r="VYE2377" s="14"/>
      <c r="VYF2377" s="14"/>
      <c r="VYG2377" s="14"/>
      <c r="VYH2377" s="14"/>
      <c r="VYI2377" s="14"/>
      <c r="VYJ2377" s="14"/>
      <c r="VYK2377" s="14"/>
      <c r="VYL2377" s="14"/>
      <c r="VYM2377" s="14"/>
      <c r="VYN2377" s="14"/>
      <c r="VYO2377" s="14"/>
      <c r="VYP2377" s="14"/>
      <c r="VYQ2377" s="14"/>
      <c r="VYR2377" s="14"/>
      <c r="VYS2377" s="14"/>
      <c r="VYT2377" s="14"/>
      <c r="VYU2377" s="14"/>
      <c r="VYV2377" s="14"/>
      <c r="VYW2377" s="14"/>
      <c r="VYX2377" s="14"/>
      <c r="VYY2377" s="14"/>
      <c r="VYZ2377" s="14"/>
      <c r="VZA2377" s="14"/>
      <c r="VZB2377" s="14"/>
      <c r="VZC2377" s="14"/>
      <c r="VZD2377" s="14"/>
      <c r="VZE2377" s="14"/>
      <c r="VZF2377" s="14"/>
      <c r="VZG2377" s="14"/>
      <c r="VZH2377" s="14"/>
      <c r="VZI2377" s="14"/>
      <c r="VZJ2377" s="14"/>
      <c r="VZK2377" s="14"/>
      <c r="VZL2377" s="14"/>
      <c r="VZM2377" s="14"/>
      <c r="VZN2377" s="14"/>
      <c r="VZO2377" s="14"/>
      <c r="VZP2377" s="14"/>
      <c r="VZQ2377" s="14"/>
      <c r="VZR2377" s="14"/>
      <c r="VZS2377" s="14"/>
      <c r="VZT2377" s="14"/>
      <c r="VZU2377" s="14"/>
      <c r="VZV2377" s="14"/>
      <c r="VZW2377" s="14"/>
      <c r="VZX2377" s="14"/>
      <c r="VZY2377" s="14"/>
      <c r="VZZ2377" s="14"/>
      <c r="WAA2377" s="14"/>
      <c r="WAB2377" s="14"/>
      <c r="WAC2377" s="14"/>
      <c r="WAD2377" s="14"/>
      <c r="WAE2377" s="14"/>
      <c r="WAF2377" s="14"/>
      <c r="WAG2377" s="14"/>
      <c r="WAH2377" s="14"/>
      <c r="WAI2377" s="14"/>
      <c r="WAJ2377" s="14"/>
      <c r="WAK2377" s="14"/>
      <c r="WAL2377" s="14"/>
      <c r="WAM2377" s="14"/>
      <c r="WAN2377" s="14"/>
      <c r="WAO2377" s="14"/>
      <c r="WAP2377" s="14"/>
      <c r="WAQ2377" s="14"/>
      <c r="WAR2377" s="14"/>
      <c r="WAS2377" s="14"/>
      <c r="WAT2377" s="14"/>
      <c r="WAU2377" s="14"/>
      <c r="WAV2377" s="14"/>
      <c r="WAW2377" s="14"/>
      <c r="WAX2377" s="14"/>
      <c r="WAY2377" s="14"/>
      <c r="WAZ2377" s="14"/>
      <c r="WBA2377" s="14"/>
      <c r="WBB2377" s="14"/>
      <c r="WBC2377" s="14"/>
      <c r="WBD2377" s="14"/>
      <c r="WBE2377" s="14"/>
      <c r="WBF2377" s="14"/>
      <c r="WBG2377" s="14"/>
      <c r="WBH2377" s="14"/>
      <c r="WBI2377" s="14"/>
      <c r="WBJ2377" s="14"/>
      <c r="WBK2377" s="14"/>
      <c r="WBL2377" s="14"/>
      <c r="WBM2377" s="14"/>
      <c r="WBN2377" s="14"/>
      <c r="WBO2377" s="14"/>
      <c r="WBP2377" s="14"/>
      <c r="WBQ2377" s="14"/>
      <c r="WBR2377" s="14"/>
      <c r="WBS2377" s="14"/>
      <c r="WBT2377" s="14"/>
      <c r="WBU2377" s="14"/>
      <c r="WBV2377" s="14"/>
      <c r="WBW2377" s="14"/>
      <c r="WBX2377" s="14"/>
      <c r="WBY2377" s="14"/>
      <c r="WBZ2377" s="14"/>
      <c r="WCA2377" s="14"/>
      <c r="WCB2377" s="14"/>
      <c r="WCC2377" s="14"/>
      <c r="WCD2377" s="14"/>
      <c r="WCE2377" s="14"/>
      <c r="WCF2377" s="14"/>
      <c r="WCG2377" s="14"/>
      <c r="WCH2377" s="14"/>
      <c r="WCI2377" s="14"/>
      <c r="WCJ2377" s="14"/>
      <c r="WCK2377" s="14"/>
      <c r="WCL2377" s="14"/>
      <c r="WCM2377" s="14"/>
      <c r="WCN2377" s="14"/>
      <c r="WCO2377" s="14"/>
      <c r="WCP2377" s="14"/>
      <c r="WCQ2377" s="14"/>
      <c r="WCR2377" s="14"/>
      <c r="WCS2377" s="14"/>
      <c r="WCT2377" s="14"/>
      <c r="WCU2377" s="14"/>
      <c r="WCV2377" s="14"/>
      <c r="WCW2377" s="14"/>
      <c r="WCX2377" s="14"/>
      <c r="WCY2377" s="14"/>
      <c r="WCZ2377" s="14"/>
      <c r="WDA2377" s="14"/>
      <c r="WDB2377" s="14"/>
      <c r="WDC2377" s="14"/>
      <c r="WDD2377" s="14"/>
      <c r="WDE2377" s="14"/>
      <c r="WDF2377" s="14"/>
      <c r="WDG2377" s="14"/>
      <c r="WDH2377" s="14"/>
      <c r="WDI2377" s="14"/>
      <c r="WDJ2377" s="14"/>
      <c r="WDK2377" s="14"/>
      <c r="WDL2377" s="14"/>
      <c r="WDM2377" s="14"/>
      <c r="WDN2377" s="14"/>
      <c r="WDO2377" s="14"/>
      <c r="WDP2377" s="14"/>
      <c r="WDQ2377" s="14"/>
      <c r="WDR2377" s="14"/>
      <c r="WDS2377" s="14"/>
      <c r="WDT2377" s="14"/>
      <c r="WDU2377" s="14"/>
      <c r="WDV2377" s="14"/>
      <c r="WDW2377" s="14"/>
      <c r="WDX2377" s="14"/>
      <c r="WDY2377" s="14"/>
      <c r="WDZ2377" s="14"/>
      <c r="WEA2377" s="14"/>
      <c r="WEB2377" s="14"/>
      <c r="WEC2377" s="14"/>
      <c r="WED2377" s="14"/>
      <c r="WEE2377" s="14"/>
      <c r="WEF2377" s="14"/>
      <c r="WEG2377" s="14"/>
      <c r="WEH2377" s="14"/>
      <c r="WEI2377" s="14"/>
      <c r="WEJ2377" s="14"/>
      <c r="WEK2377" s="14"/>
      <c r="WEL2377" s="14"/>
      <c r="WEM2377" s="14"/>
      <c r="WEN2377" s="14"/>
      <c r="WEO2377" s="14"/>
      <c r="WEP2377" s="14"/>
      <c r="WEQ2377" s="14"/>
      <c r="WER2377" s="14"/>
      <c r="WES2377" s="14"/>
      <c r="WET2377" s="14"/>
      <c r="WEU2377" s="14"/>
      <c r="WEV2377" s="14"/>
      <c r="WEW2377" s="14"/>
      <c r="WEX2377" s="14"/>
      <c r="WEY2377" s="14"/>
      <c r="WEZ2377" s="14"/>
      <c r="WFA2377" s="14"/>
      <c r="WFB2377" s="14"/>
      <c r="WFC2377" s="14"/>
      <c r="WFD2377" s="14"/>
      <c r="WFE2377" s="14"/>
      <c r="WFF2377" s="14"/>
      <c r="WFG2377" s="14"/>
      <c r="WFH2377" s="14"/>
      <c r="WFI2377" s="14"/>
      <c r="WFJ2377" s="14"/>
      <c r="WFK2377" s="14"/>
      <c r="WFL2377" s="14"/>
      <c r="WFM2377" s="14"/>
      <c r="WFN2377" s="14"/>
      <c r="WFO2377" s="14"/>
      <c r="WFP2377" s="14"/>
      <c r="WFQ2377" s="14"/>
      <c r="WFR2377" s="14"/>
      <c r="WFS2377" s="14"/>
      <c r="WFT2377" s="14"/>
      <c r="WFU2377" s="14"/>
      <c r="WFV2377" s="14"/>
      <c r="WFW2377" s="14"/>
      <c r="WFX2377" s="14"/>
      <c r="WFY2377" s="14"/>
      <c r="WFZ2377" s="14"/>
      <c r="WGA2377" s="14"/>
      <c r="WGB2377" s="14"/>
      <c r="WGC2377" s="14"/>
      <c r="WGD2377" s="14"/>
      <c r="WGE2377" s="14"/>
      <c r="WGF2377" s="14"/>
      <c r="WGG2377" s="14"/>
      <c r="WGH2377" s="14"/>
      <c r="WGI2377" s="14"/>
      <c r="WGJ2377" s="14"/>
      <c r="WGK2377" s="14"/>
      <c r="WGL2377" s="14"/>
      <c r="WGM2377" s="14"/>
      <c r="WGN2377" s="14"/>
      <c r="WGO2377" s="14"/>
      <c r="WGP2377" s="14"/>
      <c r="WGQ2377" s="14"/>
      <c r="WGR2377" s="14"/>
      <c r="WGS2377" s="14"/>
      <c r="WGT2377" s="14"/>
      <c r="WGU2377" s="14"/>
      <c r="WGV2377" s="14"/>
      <c r="WGW2377" s="14"/>
      <c r="WGX2377" s="14"/>
      <c r="WGY2377" s="14"/>
      <c r="WGZ2377" s="14"/>
      <c r="WHA2377" s="14"/>
      <c r="WHB2377" s="14"/>
      <c r="WHC2377" s="14"/>
      <c r="WHD2377" s="14"/>
      <c r="WHE2377" s="14"/>
      <c r="WHF2377" s="14"/>
      <c r="WHG2377" s="14"/>
      <c r="WHH2377" s="14"/>
      <c r="WHI2377" s="14"/>
      <c r="WHJ2377" s="14"/>
      <c r="WHK2377" s="14"/>
      <c r="WHL2377" s="14"/>
      <c r="WHM2377" s="14"/>
      <c r="WHN2377" s="14"/>
      <c r="WHO2377" s="14"/>
      <c r="WHP2377" s="14"/>
      <c r="WHQ2377" s="14"/>
      <c r="WHR2377" s="14"/>
      <c r="WHS2377" s="14"/>
      <c r="WHT2377" s="14"/>
      <c r="WHU2377" s="14"/>
      <c r="WHV2377" s="14"/>
      <c r="WHW2377" s="14"/>
      <c r="WHX2377" s="14"/>
      <c r="WHY2377" s="14"/>
      <c r="WHZ2377" s="14"/>
      <c r="WIA2377" s="14"/>
      <c r="WIB2377" s="14"/>
      <c r="WIC2377" s="14"/>
      <c r="WID2377" s="14"/>
      <c r="WIE2377" s="14"/>
      <c r="WIF2377" s="14"/>
      <c r="WIG2377" s="14"/>
      <c r="WIH2377" s="14"/>
      <c r="WII2377" s="14"/>
      <c r="WIJ2377" s="14"/>
      <c r="WIK2377" s="14"/>
      <c r="WIL2377" s="14"/>
      <c r="WIM2377" s="14"/>
      <c r="WIN2377" s="14"/>
      <c r="WIO2377" s="14"/>
      <c r="WIP2377" s="14"/>
      <c r="WIQ2377" s="14"/>
      <c r="WIR2377" s="14"/>
      <c r="WIS2377" s="14"/>
      <c r="WIT2377" s="14"/>
      <c r="WIU2377" s="14"/>
      <c r="WIV2377" s="14"/>
      <c r="WIW2377" s="14"/>
      <c r="WIX2377" s="14"/>
      <c r="WIY2377" s="14"/>
      <c r="WIZ2377" s="14"/>
      <c r="WJA2377" s="14"/>
      <c r="WJB2377" s="14"/>
      <c r="WJC2377" s="14"/>
      <c r="WJD2377" s="14"/>
      <c r="WJE2377" s="14"/>
      <c r="WJF2377" s="14"/>
      <c r="WJG2377" s="14"/>
      <c r="WJH2377" s="14"/>
      <c r="WJI2377" s="14"/>
      <c r="WJJ2377" s="14"/>
      <c r="WJK2377" s="14"/>
      <c r="WJL2377" s="14"/>
      <c r="WJM2377" s="14"/>
      <c r="WJN2377" s="14"/>
      <c r="WJO2377" s="14"/>
      <c r="WJP2377" s="14"/>
      <c r="WJQ2377" s="14"/>
      <c r="WJR2377" s="14"/>
      <c r="WJS2377" s="14"/>
      <c r="WJT2377" s="14"/>
      <c r="WJU2377" s="14"/>
      <c r="WJV2377" s="14"/>
      <c r="WJW2377" s="14"/>
      <c r="WJX2377" s="14"/>
      <c r="WJY2377" s="14"/>
      <c r="WJZ2377" s="14"/>
      <c r="WKA2377" s="14"/>
      <c r="WKB2377" s="14"/>
      <c r="WKC2377" s="14"/>
      <c r="WKD2377" s="14"/>
      <c r="WKE2377" s="14"/>
      <c r="WKF2377" s="14"/>
      <c r="WKG2377" s="14"/>
      <c r="WKH2377" s="14"/>
      <c r="WKI2377" s="14"/>
      <c r="WKJ2377" s="14"/>
      <c r="WKK2377" s="14"/>
      <c r="WKL2377" s="14"/>
      <c r="WKM2377" s="14"/>
      <c r="WKN2377" s="14"/>
      <c r="WKO2377" s="14"/>
      <c r="WKP2377" s="14"/>
      <c r="WKQ2377" s="14"/>
      <c r="WKR2377" s="14"/>
      <c r="WKS2377" s="14"/>
      <c r="WKT2377" s="14"/>
      <c r="WKU2377" s="14"/>
      <c r="WKV2377" s="14"/>
      <c r="WKW2377" s="14"/>
      <c r="WKX2377" s="14"/>
      <c r="WKY2377" s="14"/>
      <c r="WKZ2377" s="14"/>
      <c r="WLA2377" s="14"/>
      <c r="WLB2377" s="14"/>
      <c r="WLC2377" s="14"/>
      <c r="WLD2377" s="14"/>
      <c r="WLE2377" s="14"/>
      <c r="WLF2377" s="14"/>
      <c r="WLG2377" s="14"/>
      <c r="WLH2377" s="14"/>
      <c r="WLI2377" s="14"/>
      <c r="WLJ2377" s="14"/>
      <c r="WLK2377" s="14"/>
      <c r="WLL2377" s="14"/>
      <c r="WLM2377" s="14"/>
      <c r="WLN2377" s="14"/>
      <c r="WLO2377" s="14"/>
      <c r="WLP2377" s="14"/>
      <c r="WLQ2377" s="14"/>
      <c r="WLR2377" s="14"/>
      <c r="WLS2377" s="14"/>
      <c r="WLT2377" s="14"/>
      <c r="WLU2377" s="14"/>
      <c r="WLV2377" s="14"/>
      <c r="WLW2377" s="14"/>
      <c r="WLX2377" s="14"/>
      <c r="WLY2377" s="14"/>
      <c r="WLZ2377" s="14"/>
      <c r="WMA2377" s="14"/>
      <c r="WMB2377" s="14"/>
      <c r="WMC2377" s="14"/>
      <c r="WMD2377" s="14"/>
      <c r="WME2377" s="14"/>
      <c r="WMF2377" s="14"/>
      <c r="WMG2377" s="14"/>
      <c r="WMH2377" s="14"/>
      <c r="WMI2377" s="14"/>
      <c r="WMJ2377" s="14"/>
      <c r="WMK2377" s="14"/>
      <c r="WML2377" s="14"/>
      <c r="WMM2377" s="14"/>
      <c r="WMN2377" s="14"/>
      <c r="WMO2377" s="14"/>
      <c r="WMP2377" s="14"/>
      <c r="WMQ2377" s="14"/>
      <c r="WMR2377" s="14"/>
      <c r="WMS2377" s="14"/>
      <c r="WMT2377" s="14"/>
      <c r="WMU2377" s="14"/>
      <c r="WMV2377" s="14"/>
      <c r="WMW2377" s="14"/>
      <c r="WMX2377" s="14"/>
      <c r="WMY2377" s="14"/>
      <c r="WMZ2377" s="14"/>
      <c r="WNA2377" s="14"/>
      <c r="WNB2377" s="14"/>
      <c r="WNC2377" s="14"/>
      <c r="WND2377" s="14"/>
      <c r="WNE2377" s="14"/>
      <c r="WNF2377" s="14"/>
      <c r="WNG2377" s="14"/>
      <c r="WNH2377" s="14"/>
      <c r="WNI2377" s="14"/>
      <c r="WNJ2377" s="14"/>
      <c r="WNK2377" s="14"/>
      <c r="WNL2377" s="14"/>
      <c r="WNM2377" s="14"/>
      <c r="WNN2377" s="14"/>
      <c r="WNO2377" s="14"/>
      <c r="WNP2377" s="14"/>
      <c r="WNQ2377" s="14"/>
      <c r="WNR2377" s="14"/>
      <c r="WNS2377" s="14"/>
      <c r="WNT2377" s="14"/>
      <c r="WNU2377" s="14"/>
      <c r="WNV2377" s="14"/>
      <c r="WNW2377" s="14"/>
      <c r="WNX2377" s="14"/>
      <c r="WNY2377" s="14"/>
      <c r="WNZ2377" s="14"/>
      <c r="WOA2377" s="14"/>
      <c r="WOB2377" s="14"/>
      <c r="WOC2377" s="14"/>
      <c r="WOD2377" s="14"/>
      <c r="WOE2377" s="14"/>
      <c r="WOF2377" s="14"/>
      <c r="WOG2377" s="14"/>
      <c r="WOH2377" s="14"/>
      <c r="WOI2377" s="14"/>
      <c r="WOJ2377" s="14"/>
      <c r="WOK2377" s="14"/>
      <c r="WOL2377" s="14"/>
      <c r="WOM2377" s="14"/>
      <c r="WON2377" s="14"/>
      <c r="WOO2377" s="14"/>
      <c r="WOP2377" s="14"/>
      <c r="WOQ2377" s="14"/>
      <c r="WOR2377" s="14"/>
      <c r="WOS2377" s="14"/>
      <c r="WOT2377" s="14"/>
      <c r="WOU2377" s="14"/>
      <c r="WOV2377" s="14"/>
      <c r="WOW2377" s="14"/>
      <c r="WOX2377" s="14"/>
      <c r="WOY2377" s="14"/>
      <c r="WOZ2377" s="14"/>
      <c r="WPA2377" s="14"/>
      <c r="WPB2377" s="14"/>
      <c r="WPC2377" s="14"/>
      <c r="WPD2377" s="14"/>
      <c r="WPE2377" s="14"/>
      <c r="WPF2377" s="14"/>
      <c r="WPG2377" s="14"/>
      <c r="WPH2377" s="14"/>
      <c r="WPI2377" s="14"/>
      <c r="WPJ2377" s="14"/>
      <c r="WPK2377" s="14"/>
      <c r="WPL2377" s="14"/>
      <c r="WPM2377" s="14"/>
      <c r="WPN2377" s="14"/>
      <c r="WPO2377" s="14"/>
      <c r="WPP2377" s="14"/>
      <c r="WPQ2377" s="14"/>
      <c r="WPR2377" s="14"/>
      <c r="WPS2377" s="14"/>
      <c r="WPT2377" s="14"/>
      <c r="WPU2377" s="14"/>
      <c r="WPV2377" s="14"/>
      <c r="WPW2377" s="14"/>
      <c r="WPX2377" s="14"/>
      <c r="WPY2377" s="14"/>
      <c r="WPZ2377" s="14"/>
      <c r="WQA2377" s="14"/>
      <c r="WQB2377" s="14"/>
      <c r="WQC2377" s="14"/>
      <c r="WQD2377" s="14"/>
      <c r="WQE2377" s="14"/>
      <c r="WQF2377" s="14"/>
      <c r="WQG2377" s="14"/>
      <c r="WQH2377" s="14"/>
      <c r="WQI2377" s="14"/>
      <c r="WQJ2377" s="14"/>
      <c r="WQK2377" s="14"/>
      <c r="WQL2377" s="14"/>
      <c r="WQM2377" s="14"/>
      <c r="WQN2377" s="14"/>
      <c r="WQO2377" s="14"/>
      <c r="WQP2377" s="14"/>
      <c r="WQQ2377" s="14"/>
      <c r="WQR2377" s="14"/>
      <c r="WQS2377" s="14"/>
      <c r="WQT2377" s="14"/>
      <c r="WQU2377" s="14"/>
      <c r="WQV2377" s="14"/>
      <c r="WQW2377" s="14"/>
      <c r="WQX2377" s="14"/>
      <c r="WQY2377" s="14"/>
      <c r="WQZ2377" s="14"/>
      <c r="WRA2377" s="14"/>
      <c r="WRB2377" s="14"/>
      <c r="WRC2377" s="14"/>
      <c r="WRD2377" s="14"/>
      <c r="WRE2377" s="14"/>
      <c r="WRF2377" s="14"/>
      <c r="WRG2377" s="14"/>
      <c r="WRH2377" s="14"/>
      <c r="WRI2377" s="14"/>
      <c r="WRJ2377" s="14"/>
      <c r="WRK2377" s="14"/>
      <c r="WRL2377" s="14"/>
      <c r="WRM2377" s="14"/>
      <c r="WRN2377" s="14"/>
      <c r="WRO2377" s="14"/>
      <c r="WRP2377" s="14"/>
      <c r="WRQ2377" s="14"/>
      <c r="WRR2377" s="14"/>
      <c r="WRS2377" s="14"/>
      <c r="WRT2377" s="14"/>
      <c r="WRU2377" s="14"/>
      <c r="WRV2377" s="14"/>
      <c r="WRW2377" s="14"/>
      <c r="WRX2377" s="14"/>
      <c r="WRY2377" s="14"/>
      <c r="WRZ2377" s="14"/>
      <c r="WSA2377" s="14"/>
      <c r="WSB2377" s="14"/>
      <c r="WSC2377" s="14"/>
      <c r="WSD2377" s="14"/>
      <c r="WSE2377" s="14"/>
      <c r="WSF2377" s="14"/>
      <c r="WSG2377" s="14"/>
      <c r="WSH2377" s="14"/>
      <c r="WSI2377" s="14"/>
      <c r="WSJ2377" s="14"/>
      <c r="WSK2377" s="14"/>
      <c r="WSL2377" s="14"/>
      <c r="WSM2377" s="14"/>
      <c r="WSN2377" s="14"/>
      <c r="WSO2377" s="14"/>
      <c r="WSP2377" s="14"/>
      <c r="WSQ2377" s="14"/>
      <c r="WSR2377" s="14"/>
      <c r="WSS2377" s="14"/>
      <c r="WST2377" s="14"/>
      <c r="WSU2377" s="14"/>
      <c r="WSV2377" s="14"/>
      <c r="WSW2377" s="14"/>
      <c r="WSX2377" s="14"/>
      <c r="WSY2377" s="14"/>
      <c r="WSZ2377" s="14"/>
      <c r="WTA2377" s="14"/>
      <c r="WTB2377" s="14"/>
      <c r="WTC2377" s="14"/>
      <c r="WTD2377" s="14"/>
      <c r="WTE2377" s="14"/>
      <c r="WTF2377" s="14"/>
      <c r="WTG2377" s="14"/>
      <c r="WTH2377" s="14"/>
      <c r="WTI2377" s="14"/>
      <c r="WTJ2377" s="14"/>
      <c r="WTK2377" s="14"/>
      <c r="WTL2377" s="14"/>
      <c r="WTM2377" s="14"/>
      <c r="WTN2377" s="14"/>
      <c r="WTO2377" s="14"/>
      <c r="WTP2377" s="14"/>
      <c r="WTQ2377" s="14"/>
      <c r="WTR2377" s="14"/>
      <c r="WTS2377" s="14"/>
      <c r="WTT2377" s="14"/>
      <c r="WTU2377" s="14"/>
      <c r="WTV2377" s="14"/>
      <c r="WTW2377" s="14"/>
      <c r="WTX2377" s="14"/>
      <c r="WTY2377" s="14"/>
      <c r="WTZ2377" s="14"/>
      <c r="WUA2377" s="14"/>
      <c r="WUB2377" s="14"/>
      <c r="WUC2377" s="14"/>
      <c r="WUD2377" s="14"/>
      <c r="WUE2377" s="14"/>
      <c r="WUF2377" s="14"/>
      <c r="WUG2377" s="14"/>
      <c r="WUH2377" s="14"/>
      <c r="WUI2377" s="14"/>
      <c r="WUJ2377" s="14"/>
      <c r="WUK2377" s="14"/>
      <c r="WUL2377" s="14"/>
      <c r="WUM2377" s="14"/>
      <c r="WUN2377" s="14"/>
      <c r="WUO2377" s="14"/>
      <c r="WUP2377" s="14"/>
      <c r="WUQ2377" s="14"/>
      <c r="WUR2377" s="14"/>
      <c r="WUS2377" s="14"/>
      <c r="WUT2377" s="14"/>
      <c r="WUU2377" s="14"/>
      <c r="WUV2377" s="14"/>
      <c r="WUW2377" s="14"/>
      <c r="WUX2377" s="14"/>
      <c r="WUY2377" s="14"/>
      <c r="WUZ2377" s="14"/>
      <c r="WVA2377" s="14"/>
      <c r="WVB2377" s="14"/>
      <c r="WVC2377" s="14"/>
      <c r="WVD2377" s="14"/>
      <c r="WVE2377" s="14"/>
      <c r="WVF2377" s="14"/>
      <c r="WVG2377" s="14"/>
      <c r="WVH2377" s="14"/>
      <c r="WVI2377" s="14"/>
      <c r="WVJ2377" s="14"/>
      <c r="WVK2377" s="14"/>
      <c r="WVL2377" s="14"/>
      <c r="WVM2377" s="14"/>
      <c r="WVN2377" s="14"/>
      <c r="WVO2377" s="14"/>
      <c r="WVP2377" s="14"/>
      <c r="WVQ2377" s="14"/>
      <c r="WVR2377" s="14"/>
      <c r="WVS2377" s="14"/>
      <c r="WVT2377" s="14"/>
      <c r="WVU2377" s="14"/>
      <c r="WVV2377" s="14"/>
      <c r="WVW2377" s="14"/>
      <c r="WVX2377" s="14"/>
      <c r="WVY2377" s="14"/>
      <c r="WVZ2377" s="14"/>
      <c r="WWA2377" s="14"/>
      <c r="WWB2377" s="14"/>
      <c r="WWC2377" s="14"/>
      <c r="WWD2377" s="14"/>
      <c r="WWE2377" s="14"/>
      <c r="WWF2377" s="14"/>
      <c r="WWG2377" s="14"/>
      <c r="WWH2377" s="14"/>
      <c r="WWI2377" s="14"/>
      <c r="WWJ2377" s="14"/>
      <c r="WWK2377" s="14"/>
      <c r="WWL2377" s="14"/>
      <c r="WWM2377" s="14"/>
      <c r="WWN2377" s="14"/>
      <c r="WWO2377" s="14"/>
      <c r="WWP2377" s="14"/>
      <c r="WWQ2377" s="14"/>
      <c r="WWR2377" s="14"/>
      <c r="WWS2377" s="14"/>
      <c r="WWT2377" s="14"/>
      <c r="WWU2377" s="14"/>
      <c r="WWV2377" s="14"/>
      <c r="WWW2377" s="14"/>
      <c r="WWX2377" s="14"/>
      <c r="WWY2377" s="14"/>
      <c r="WWZ2377" s="14"/>
      <c r="WXA2377" s="14"/>
      <c r="WXB2377" s="14"/>
      <c r="WXC2377" s="14"/>
      <c r="WXD2377" s="14"/>
      <c r="WXE2377" s="14"/>
      <c r="WXF2377" s="14"/>
      <c r="WXG2377" s="14"/>
      <c r="WXH2377" s="14"/>
      <c r="WXI2377" s="14"/>
      <c r="WXJ2377" s="14"/>
      <c r="WXK2377" s="14"/>
      <c r="WXL2377" s="14"/>
      <c r="WXM2377" s="14"/>
      <c r="WXN2377" s="14"/>
      <c r="WXO2377" s="14"/>
      <c r="WXP2377" s="14"/>
      <c r="WXQ2377" s="14"/>
      <c r="WXR2377" s="14"/>
      <c r="WXS2377" s="14"/>
      <c r="WXT2377" s="14"/>
      <c r="WXU2377" s="14"/>
      <c r="WXV2377" s="14"/>
      <c r="WXW2377" s="14"/>
      <c r="WXX2377" s="14"/>
      <c r="WXY2377" s="14"/>
      <c r="WXZ2377" s="14"/>
      <c r="WYA2377" s="14"/>
      <c r="WYB2377" s="14"/>
      <c r="WYC2377" s="14"/>
      <c r="WYD2377" s="14"/>
      <c r="WYE2377" s="14"/>
      <c r="WYF2377" s="14"/>
      <c r="WYG2377" s="14"/>
      <c r="WYH2377" s="14"/>
      <c r="WYI2377" s="14"/>
      <c r="WYJ2377" s="14"/>
      <c r="WYK2377" s="14"/>
      <c r="WYL2377" s="14"/>
      <c r="WYM2377" s="14"/>
      <c r="WYN2377" s="14"/>
      <c r="WYO2377" s="14"/>
      <c r="WYP2377" s="14"/>
      <c r="WYQ2377" s="14"/>
      <c r="WYR2377" s="14"/>
      <c r="WYS2377" s="14"/>
      <c r="WYT2377" s="14"/>
      <c r="WYU2377" s="14"/>
      <c r="WYV2377" s="14"/>
      <c r="WYW2377" s="14"/>
      <c r="WYX2377" s="14"/>
      <c r="WYY2377" s="14"/>
      <c r="WYZ2377" s="14"/>
      <c r="WZA2377" s="14"/>
      <c r="WZB2377" s="14"/>
      <c r="WZC2377" s="14"/>
      <c r="WZD2377" s="14"/>
      <c r="WZE2377" s="14"/>
      <c r="WZF2377" s="14"/>
      <c r="WZG2377" s="14"/>
      <c r="WZH2377" s="14"/>
      <c r="WZI2377" s="14"/>
      <c r="WZJ2377" s="14"/>
      <c r="WZK2377" s="14"/>
      <c r="WZL2377" s="14"/>
      <c r="WZM2377" s="14"/>
      <c r="WZN2377" s="14"/>
      <c r="WZO2377" s="14"/>
      <c r="WZP2377" s="14"/>
      <c r="WZQ2377" s="14"/>
      <c r="WZR2377" s="14"/>
      <c r="WZS2377" s="14"/>
      <c r="WZT2377" s="14"/>
      <c r="WZU2377" s="14"/>
      <c r="WZV2377" s="14"/>
      <c r="WZW2377" s="14"/>
      <c r="WZX2377" s="14"/>
      <c r="WZY2377" s="14"/>
      <c r="WZZ2377" s="14"/>
      <c r="XAA2377" s="14"/>
      <c r="XAB2377" s="14"/>
      <c r="XAC2377" s="14"/>
      <c r="XAD2377" s="14"/>
      <c r="XAE2377" s="14"/>
      <c r="XAF2377" s="14"/>
      <c r="XAG2377" s="14"/>
      <c r="XAH2377" s="14"/>
      <c r="XAI2377" s="14"/>
      <c r="XAJ2377" s="14"/>
      <c r="XAK2377" s="14"/>
      <c r="XAL2377" s="14"/>
      <c r="XAM2377" s="14"/>
      <c r="XAN2377" s="14"/>
      <c r="XAO2377" s="14"/>
      <c r="XAP2377" s="14"/>
      <c r="XAQ2377" s="14"/>
      <c r="XAR2377" s="14"/>
      <c r="XAS2377" s="14"/>
      <c r="XAT2377" s="14"/>
      <c r="XAU2377" s="14"/>
      <c r="XAV2377" s="14"/>
      <c r="XAW2377" s="14"/>
      <c r="XAX2377" s="14"/>
      <c r="XAY2377" s="14"/>
      <c r="XAZ2377" s="14"/>
      <c r="XBA2377" s="14"/>
      <c r="XBB2377" s="14"/>
      <c r="XBC2377" s="14"/>
      <c r="XBD2377" s="14"/>
      <c r="XBE2377" s="14"/>
      <c r="XBF2377" s="14"/>
      <c r="XBG2377" s="14"/>
      <c r="XBH2377" s="14"/>
      <c r="XBI2377" s="14"/>
      <c r="XBJ2377" s="14"/>
      <c r="XBK2377" s="14"/>
      <c r="XBL2377" s="14"/>
      <c r="XBM2377" s="14"/>
      <c r="XBN2377" s="14"/>
      <c r="XBO2377" s="14"/>
      <c r="XBP2377" s="14"/>
      <c r="XBQ2377" s="14"/>
      <c r="XBR2377" s="14"/>
      <c r="XBS2377" s="14"/>
      <c r="XBT2377" s="14"/>
      <c r="XBU2377" s="14"/>
      <c r="XBV2377" s="14"/>
      <c r="XBW2377" s="14"/>
      <c r="XBX2377" s="14"/>
      <c r="XBY2377" s="14"/>
      <c r="XBZ2377" s="14"/>
      <c r="XCA2377" s="14"/>
      <c r="XCB2377" s="14"/>
      <c r="XCC2377" s="14"/>
      <c r="XCD2377" s="14"/>
      <c r="XCE2377" s="14"/>
      <c r="XCF2377" s="14"/>
      <c r="XCG2377" s="14"/>
      <c r="XCH2377" s="14"/>
      <c r="XCI2377" s="14"/>
      <c r="XCJ2377" s="14"/>
      <c r="XCK2377" s="14"/>
      <c r="XCL2377" s="14"/>
      <c r="XCM2377" s="14"/>
      <c r="XCN2377" s="14"/>
      <c r="XCO2377" s="14"/>
      <c r="XCP2377" s="14"/>
      <c r="XCQ2377" s="14"/>
      <c r="XCR2377" s="14"/>
      <c r="XCS2377" s="14"/>
      <c r="XCT2377" s="14"/>
      <c r="XCU2377" s="14"/>
      <c r="XCV2377" s="14"/>
      <c r="XCW2377" s="14"/>
      <c r="XCX2377" s="14"/>
      <c r="XCY2377" s="14"/>
      <c r="XCZ2377" s="14"/>
      <c r="XDA2377" s="14"/>
      <c r="XDB2377" s="14"/>
      <c r="XDC2377" s="14"/>
      <c r="XDD2377" s="14"/>
      <c r="XDE2377" s="14"/>
      <c r="XDF2377" s="14"/>
      <c r="XDG2377" s="14"/>
      <c r="XDH2377" s="14"/>
      <c r="XDI2377" s="14"/>
      <c r="XDJ2377" s="14"/>
      <c r="XDK2377" s="14"/>
      <c r="XDL2377" s="14"/>
      <c r="XDM2377" s="14"/>
      <c r="XDN2377" s="14"/>
      <c r="XDO2377" s="14"/>
      <c r="XDP2377" s="14"/>
      <c r="XDQ2377" s="14"/>
      <c r="XDR2377" s="14"/>
      <c r="XDS2377" s="14"/>
      <c r="XDT2377" s="14"/>
      <c r="XDU2377" s="14"/>
      <c r="XDV2377" s="14"/>
      <c r="XDW2377" s="14"/>
      <c r="XDX2377" s="14"/>
      <c r="XDY2377" s="14"/>
      <c r="XDZ2377" s="14"/>
      <c r="XEA2377" s="14"/>
      <c r="XEB2377" s="14"/>
      <c r="XEC2377" s="14"/>
      <c r="XED2377" s="14"/>
      <c r="XEE2377" s="14"/>
      <c r="XEF2377" s="14"/>
      <c r="XEG2377" s="14"/>
      <c r="XEH2377" s="14"/>
      <c r="XEI2377" s="14"/>
      <c r="XEJ2377" s="14"/>
      <c r="XEK2377" s="14"/>
      <c r="XEL2377" s="14"/>
      <c r="XEM2377" s="14"/>
      <c r="XEN2377" s="14"/>
      <c r="XEO2377" s="14"/>
      <c r="XEP2377" s="14"/>
      <c r="XEQ2377" s="14"/>
      <c r="XER2377" s="14"/>
      <c r="XES2377" s="14"/>
      <c r="XET2377" s="14"/>
      <c r="XEU2377" s="14"/>
      <c r="XEV2377" s="14"/>
      <c r="XEW2377" s="14"/>
      <c r="XEX2377" s="14"/>
      <c r="XEY2377" s="14"/>
      <c r="XEZ2377" s="14"/>
      <c r="XFA2377" s="14"/>
      <c r="XFB2377" s="14"/>
    </row>
    <row r="2378" spans="1:16382" ht="22.5" customHeight="1" x14ac:dyDescent="0.25">
      <c r="A2378" s="68" t="str">
        <f t="shared" si="602"/>
        <v>2271.</v>
      </c>
      <c r="B2378" s="25">
        <v>5350</v>
      </c>
      <c r="C2378" s="36" t="s">
        <v>2993</v>
      </c>
      <c r="D2378" s="25">
        <v>1966</v>
      </c>
      <c r="E2378" s="111" t="s">
        <v>2932</v>
      </c>
      <c r="F2378" s="68" t="s">
        <v>2933</v>
      </c>
      <c r="G2378" s="25">
        <v>5</v>
      </c>
      <c r="H2378" s="25">
        <v>5</v>
      </c>
      <c r="I2378" s="179">
        <v>4874.8999999999996</v>
      </c>
      <c r="J2378" s="144">
        <v>3209.1</v>
      </c>
      <c r="K2378" s="179">
        <v>3209.1</v>
      </c>
      <c r="L2378" s="120">
        <v>237</v>
      </c>
      <c r="M2378" s="179">
        <f>R2378+T2378+V2378+X2378+Z2378+AB2378+AE2378+AF2378</f>
        <v>2964915</v>
      </c>
      <c r="N2378" s="144"/>
      <c r="O2378" s="142"/>
      <c r="P2378" s="144"/>
      <c r="Q2378" s="144">
        <f>M2378</f>
        <v>2964915</v>
      </c>
      <c r="R2378" s="144">
        <f>1463475+1501440</f>
        <v>2964915</v>
      </c>
      <c r="S2378" s="30"/>
      <c r="T2378" s="144"/>
      <c r="U2378" s="144"/>
      <c r="V2378" s="144"/>
      <c r="W2378" s="144"/>
      <c r="X2378" s="144"/>
      <c r="Y2378" s="144"/>
      <c r="Z2378" s="144"/>
      <c r="AA2378" s="144"/>
      <c r="AB2378" s="144"/>
      <c r="AC2378" s="144"/>
      <c r="AD2378" s="144"/>
      <c r="AE2378" s="144"/>
      <c r="AF2378" s="144"/>
      <c r="AG2378" s="324">
        <v>2025</v>
      </c>
      <c r="AH2378" s="128"/>
      <c r="AI2378" s="134"/>
      <c r="AJ2378" s="134"/>
      <c r="AK2378" s="141">
        <f t="shared" si="591"/>
        <v>2271</v>
      </c>
      <c r="AL2378" s="35" t="s">
        <v>153</v>
      </c>
      <c r="AM2378" s="141" t="str">
        <f t="shared" si="592"/>
        <v>2271.</v>
      </c>
      <c r="AN2378" s="147"/>
      <c r="AO2378" s="35"/>
      <c r="AP2378" s="16"/>
    </row>
    <row r="2379" spans="1:16382" ht="22.5" customHeight="1" x14ac:dyDescent="0.25">
      <c r="A2379" s="68" t="str">
        <f>AM2379</f>
        <v>2272.</v>
      </c>
      <c r="B2379" s="68">
        <v>4342</v>
      </c>
      <c r="C2379" s="175" t="s">
        <v>3106</v>
      </c>
      <c r="D2379" s="68">
        <v>1990</v>
      </c>
      <c r="E2379" s="111" t="s">
        <v>2932</v>
      </c>
      <c r="F2379" s="68" t="s">
        <v>2934</v>
      </c>
      <c r="G2379" s="25">
        <v>9</v>
      </c>
      <c r="H2379" s="25">
        <v>3</v>
      </c>
      <c r="I2379" s="176">
        <v>7337.2</v>
      </c>
      <c r="J2379" s="144">
        <v>6820.1</v>
      </c>
      <c r="K2379" s="176">
        <v>6820.1</v>
      </c>
      <c r="L2379" s="267">
        <v>290</v>
      </c>
      <c r="M2379" s="179">
        <f>R2379+T2379+V2379+X2379+Z2379+AB2379+AE2379+AF2379</f>
        <v>9318480</v>
      </c>
      <c r="N2379" s="144"/>
      <c r="O2379" s="142"/>
      <c r="P2379" s="144"/>
      <c r="Q2379" s="144">
        <f>M2379</f>
        <v>9318480</v>
      </c>
      <c r="R2379" s="144"/>
      <c r="S2379" s="30">
        <v>3</v>
      </c>
      <c r="T2379" s="144">
        <f>S2379*3106160</f>
        <v>9318480</v>
      </c>
      <c r="U2379" s="144"/>
      <c r="V2379" s="144"/>
      <c r="W2379" s="144"/>
      <c r="X2379" s="144"/>
      <c r="Y2379" s="144"/>
      <c r="Z2379" s="144"/>
      <c r="AA2379" s="144"/>
      <c r="AB2379" s="144"/>
      <c r="AC2379" s="144"/>
      <c r="AD2379" s="144"/>
      <c r="AE2379" s="144"/>
      <c r="AF2379" s="144"/>
      <c r="AG2379" s="324">
        <v>2025</v>
      </c>
      <c r="AH2379" s="128"/>
      <c r="AI2379" s="134"/>
      <c r="AJ2379" s="134"/>
      <c r="AK2379" s="141">
        <f t="shared" si="591"/>
        <v>2272</v>
      </c>
      <c r="AL2379" s="35" t="s">
        <v>153</v>
      </c>
      <c r="AM2379" s="141" t="str">
        <f t="shared" si="592"/>
        <v>2272.</v>
      </c>
      <c r="AN2379" s="147"/>
      <c r="AO2379" s="35"/>
      <c r="AP2379" s="16"/>
    </row>
    <row r="2380" spans="1:16382" ht="23.25" customHeight="1" x14ac:dyDescent="0.25">
      <c r="A2380" s="68" t="str">
        <f>AM2380</f>
        <v>2273.</v>
      </c>
      <c r="B2380" s="188">
        <v>5431</v>
      </c>
      <c r="C2380" s="189" t="s">
        <v>3099</v>
      </c>
      <c r="D2380" s="68">
        <v>2006</v>
      </c>
      <c r="E2380" s="111" t="s">
        <v>2932</v>
      </c>
      <c r="F2380" s="68" t="s">
        <v>2934</v>
      </c>
      <c r="G2380" s="25">
        <v>5</v>
      </c>
      <c r="H2380" s="25">
        <v>8</v>
      </c>
      <c r="I2380" s="179">
        <v>8542</v>
      </c>
      <c r="J2380" s="144">
        <v>7571.6</v>
      </c>
      <c r="K2380" s="179">
        <v>7571.6</v>
      </c>
      <c r="L2380" s="120">
        <v>248</v>
      </c>
      <c r="M2380" s="179">
        <f t="shared" ref="M2380" si="605">R2380+T2380+V2380+X2380+Z2380+AB2380+AE2380+AF2380</f>
        <v>3127136</v>
      </c>
      <c r="N2380" s="144"/>
      <c r="O2380" s="142"/>
      <c r="P2380" s="144"/>
      <c r="Q2380" s="144">
        <f t="shared" ref="Q2380" si="606">M2380</f>
        <v>3127136</v>
      </c>
      <c r="R2380" s="144">
        <v>3127136</v>
      </c>
      <c r="S2380" s="30"/>
      <c r="T2380" s="144"/>
      <c r="U2380" s="144"/>
      <c r="V2380" s="144"/>
      <c r="W2380" s="144"/>
      <c r="X2380" s="144"/>
      <c r="Y2380" s="144"/>
      <c r="Z2380" s="144"/>
      <c r="AA2380" s="144"/>
      <c r="AB2380" s="144"/>
      <c r="AC2380" s="323"/>
      <c r="AD2380" s="323"/>
      <c r="AE2380" s="144"/>
      <c r="AF2380" s="144"/>
      <c r="AG2380" s="324">
        <v>2025</v>
      </c>
      <c r="AH2380" s="128"/>
      <c r="AI2380" s="134"/>
      <c r="AJ2380" s="134"/>
      <c r="AK2380" s="141">
        <f t="shared" si="591"/>
        <v>2273</v>
      </c>
      <c r="AL2380" s="35" t="s">
        <v>153</v>
      </c>
      <c r="AM2380" s="141" t="str">
        <f t="shared" si="592"/>
        <v>2273.</v>
      </c>
      <c r="AN2380" s="147"/>
      <c r="AP2380" s="16"/>
    </row>
    <row r="2381" spans="1:16382" ht="23.25" customHeight="1" x14ac:dyDescent="0.25">
      <c r="A2381" s="68" t="str">
        <f t="shared" si="602"/>
        <v>2274.</v>
      </c>
      <c r="B2381" s="68">
        <v>4140</v>
      </c>
      <c r="C2381" s="137" t="s">
        <v>3091</v>
      </c>
      <c r="D2381" s="68">
        <v>1930</v>
      </c>
      <c r="E2381" s="111" t="s">
        <v>2932</v>
      </c>
      <c r="F2381" s="68" t="s">
        <v>2934</v>
      </c>
      <c r="G2381" s="25">
        <v>3</v>
      </c>
      <c r="H2381" s="25">
        <v>3</v>
      </c>
      <c r="I2381" s="144">
        <v>1718.2</v>
      </c>
      <c r="J2381" s="144">
        <v>1168</v>
      </c>
      <c r="K2381" s="144">
        <v>1168</v>
      </c>
      <c r="L2381" s="30">
        <v>112</v>
      </c>
      <c r="M2381" s="179">
        <f t="shared" ref="M2381:M2382" si="607">R2381+T2381+V2381+X2381+Z2381+AB2381+AE2381+AF2381</f>
        <v>2770576.64</v>
      </c>
      <c r="N2381" s="144"/>
      <c r="O2381" s="142"/>
      <c r="P2381" s="144"/>
      <c r="Q2381" s="144">
        <f t="shared" ref="Q2381:Q2382" si="608">M2381</f>
        <v>2770576.64</v>
      </c>
      <c r="R2381" s="144">
        <v>2770576.64</v>
      </c>
      <c r="S2381" s="30"/>
      <c r="T2381" s="144"/>
      <c r="U2381" s="144"/>
      <c r="V2381" s="144"/>
      <c r="W2381" s="144"/>
      <c r="X2381" s="144"/>
      <c r="Y2381" s="144"/>
      <c r="Z2381" s="144"/>
      <c r="AA2381" s="144"/>
      <c r="AB2381" s="144"/>
      <c r="AC2381" s="323"/>
      <c r="AD2381" s="323"/>
      <c r="AE2381" s="144"/>
      <c r="AF2381" s="144"/>
      <c r="AG2381" s="324">
        <v>2025</v>
      </c>
      <c r="AH2381" s="135"/>
      <c r="AI2381" s="134"/>
      <c r="AJ2381" s="134"/>
      <c r="AK2381" s="141">
        <f t="shared" si="591"/>
        <v>2274</v>
      </c>
      <c r="AL2381" s="35" t="s">
        <v>153</v>
      </c>
      <c r="AM2381" s="141" t="str">
        <f t="shared" si="592"/>
        <v>2274.</v>
      </c>
      <c r="AN2381" s="147"/>
      <c r="AP2381" s="16"/>
    </row>
    <row r="2382" spans="1:16382" ht="22.5" customHeight="1" x14ac:dyDescent="0.25">
      <c r="A2382" s="68" t="str">
        <f t="shared" si="602"/>
        <v>2275.</v>
      </c>
      <c r="B2382" s="25">
        <v>4928</v>
      </c>
      <c r="C2382" s="36" t="s">
        <v>2347</v>
      </c>
      <c r="D2382" s="25">
        <v>1949</v>
      </c>
      <c r="E2382" s="111" t="s">
        <v>2932</v>
      </c>
      <c r="F2382" s="68" t="s">
        <v>2934</v>
      </c>
      <c r="G2382" s="25">
        <v>2</v>
      </c>
      <c r="H2382" s="25">
        <v>3</v>
      </c>
      <c r="I2382" s="179">
        <v>1490.1</v>
      </c>
      <c r="J2382" s="144">
        <v>786.8</v>
      </c>
      <c r="K2382" s="179">
        <v>786.8</v>
      </c>
      <c r="L2382" s="120">
        <v>48</v>
      </c>
      <c r="M2382" s="179">
        <f t="shared" si="607"/>
        <v>2402893.7000000002</v>
      </c>
      <c r="N2382" s="144"/>
      <c r="O2382" s="142"/>
      <c r="P2382" s="144"/>
      <c r="Q2382" s="144">
        <f t="shared" si="608"/>
        <v>2402893.7000000002</v>
      </c>
      <c r="R2382" s="144">
        <v>2402893.7000000002</v>
      </c>
      <c r="S2382" s="30"/>
      <c r="T2382" s="144"/>
      <c r="U2382" s="144"/>
      <c r="V2382" s="144"/>
      <c r="W2382" s="144"/>
      <c r="X2382" s="144"/>
      <c r="Y2382" s="144"/>
      <c r="Z2382" s="144"/>
      <c r="AA2382" s="144"/>
      <c r="AB2382" s="144"/>
      <c r="AC2382" s="144"/>
      <c r="AD2382" s="144"/>
      <c r="AE2382" s="144"/>
      <c r="AF2382" s="144"/>
      <c r="AG2382" s="324">
        <v>2025</v>
      </c>
      <c r="AH2382" s="135"/>
      <c r="AI2382" s="134"/>
      <c r="AJ2382" s="134"/>
      <c r="AK2382" s="141">
        <f t="shared" si="591"/>
        <v>2275</v>
      </c>
      <c r="AL2382" s="35" t="s">
        <v>153</v>
      </c>
      <c r="AM2382" s="141" t="str">
        <f t="shared" si="592"/>
        <v>2275.</v>
      </c>
      <c r="AN2382" s="147"/>
      <c r="AP2382" s="16"/>
    </row>
    <row r="2383" spans="1:16382" ht="22.5" customHeight="1" x14ac:dyDescent="0.25">
      <c r="A2383" s="68" t="str">
        <f t="shared" si="602"/>
        <v>2276.</v>
      </c>
      <c r="B2383" s="25">
        <v>4850</v>
      </c>
      <c r="C2383" s="37" t="s">
        <v>2090</v>
      </c>
      <c r="D2383" s="25">
        <v>1952</v>
      </c>
      <c r="E2383" s="111" t="s">
        <v>2932</v>
      </c>
      <c r="F2383" s="68" t="s">
        <v>2934</v>
      </c>
      <c r="G2383" s="25">
        <v>2</v>
      </c>
      <c r="H2383" s="25">
        <v>2</v>
      </c>
      <c r="I2383" s="179">
        <v>857.3</v>
      </c>
      <c r="J2383" s="144">
        <v>553.70000000000005</v>
      </c>
      <c r="K2383" s="179">
        <v>553.70000000000005</v>
      </c>
      <c r="L2383" s="120">
        <v>44</v>
      </c>
      <c r="M2383" s="179">
        <f t="shared" ref="M2383:M2387" si="609">R2383+T2383+V2383+X2383+Z2383+AB2383+AE2383+AF2383</f>
        <v>1738108</v>
      </c>
      <c r="N2383" s="144"/>
      <c r="O2383" s="142"/>
      <c r="P2383" s="144"/>
      <c r="Q2383" s="144">
        <f t="shared" ref="Q2383:Q2387" si="610">M2383</f>
        <v>1738108</v>
      </c>
      <c r="R2383" s="144">
        <v>1738108</v>
      </c>
      <c r="S2383" s="30"/>
      <c r="T2383" s="144"/>
      <c r="U2383" s="144"/>
      <c r="V2383" s="144"/>
      <c r="W2383" s="144"/>
      <c r="X2383" s="144"/>
      <c r="Y2383" s="144"/>
      <c r="Z2383" s="144"/>
      <c r="AA2383" s="144"/>
      <c r="AB2383" s="144"/>
      <c r="AC2383" s="144"/>
      <c r="AD2383" s="144"/>
      <c r="AE2383" s="144"/>
      <c r="AF2383" s="144"/>
      <c r="AG2383" s="324">
        <v>2025</v>
      </c>
      <c r="AH2383" s="135"/>
      <c r="AI2383" s="134"/>
      <c r="AJ2383" s="134"/>
      <c r="AK2383" s="141">
        <f t="shared" si="591"/>
        <v>2276</v>
      </c>
      <c r="AL2383" s="35" t="s">
        <v>153</v>
      </c>
      <c r="AM2383" s="141" t="str">
        <f t="shared" si="592"/>
        <v>2276.</v>
      </c>
      <c r="AN2383" s="147"/>
      <c r="AP2383" s="16"/>
    </row>
    <row r="2384" spans="1:16382" ht="22.5" customHeight="1" x14ac:dyDescent="0.25">
      <c r="A2384" s="68" t="str">
        <f>AM2384</f>
        <v>2277.</v>
      </c>
      <c r="B2384" s="25">
        <v>5177</v>
      </c>
      <c r="C2384" s="37" t="s">
        <v>2165</v>
      </c>
      <c r="D2384" s="25">
        <v>1960</v>
      </c>
      <c r="E2384" s="111" t="s">
        <v>2932</v>
      </c>
      <c r="F2384" s="68" t="s">
        <v>2934</v>
      </c>
      <c r="G2384" s="25">
        <v>2</v>
      </c>
      <c r="H2384" s="25">
        <v>2</v>
      </c>
      <c r="I2384" s="144">
        <v>555.20000000000005</v>
      </c>
      <c r="J2384" s="144">
        <v>356</v>
      </c>
      <c r="K2384" s="144">
        <v>356</v>
      </c>
      <c r="L2384" s="30">
        <v>38</v>
      </c>
      <c r="M2384" s="179">
        <f>R2384+T2384+V2384+X2384+Z2384+AB2384+AE2384+AF2384</f>
        <v>895288.06</v>
      </c>
      <c r="N2384" s="144"/>
      <c r="O2384" s="142"/>
      <c r="P2384" s="144"/>
      <c r="Q2384" s="144">
        <f>M2384</f>
        <v>895288.06</v>
      </c>
      <c r="R2384" s="144">
        <v>895288.06</v>
      </c>
      <c r="S2384" s="30"/>
      <c r="T2384" s="144"/>
      <c r="U2384" s="144"/>
      <c r="V2384" s="144"/>
      <c r="W2384" s="144"/>
      <c r="X2384" s="144"/>
      <c r="Y2384" s="144"/>
      <c r="Z2384" s="144"/>
      <c r="AA2384" s="144"/>
      <c r="AB2384" s="144"/>
      <c r="AC2384" s="144"/>
      <c r="AD2384" s="144"/>
      <c r="AE2384" s="144"/>
      <c r="AF2384" s="144"/>
      <c r="AG2384" s="324">
        <v>2025</v>
      </c>
      <c r="AH2384" s="135"/>
      <c r="AI2384" s="134"/>
      <c r="AJ2384" s="134"/>
      <c r="AK2384" s="141">
        <f t="shared" si="591"/>
        <v>2277</v>
      </c>
      <c r="AL2384" s="35" t="s">
        <v>153</v>
      </c>
      <c r="AM2384" s="141" t="str">
        <f t="shared" si="592"/>
        <v>2277.</v>
      </c>
      <c r="AN2384" s="147"/>
      <c r="AP2384" s="16"/>
    </row>
    <row r="2385" spans="1:16382" ht="22.5" customHeight="1" x14ac:dyDescent="0.25">
      <c r="A2385" s="68" t="str">
        <f t="shared" si="602"/>
        <v>2278.</v>
      </c>
      <c r="B2385" s="324">
        <v>4502</v>
      </c>
      <c r="C2385" s="137" t="s">
        <v>1176</v>
      </c>
      <c r="D2385" s="25">
        <v>1960</v>
      </c>
      <c r="E2385" s="111" t="s">
        <v>2932</v>
      </c>
      <c r="F2385" s="68" t="s">
        <v>2934</v>
      </c>
      <c r="G2385" s="25">
        <v>3</v>
      </c>
      <c r="H2385" s="25">
        <v>2</v>
      </c>
      <c r="I2385" s="144">
        <v>947.2</v>
      </c>
      <c r="J2385" s="144">
        <v>874.6</v>
      </c>
      <c r="K2385" s="144">
        <v>874.6</v>
      </c>
      <c r="L2385" s="30">
        <v>32</v>
      </c>
      <c r="M2385" s="179">
        <f t="shared" si="609"/>
        <v>249480</v>
      </c>
      <c r="N2385" s="144"/>
      <c r="O2385" s="142"/>
      <c r="P2385" s="144"/>
      <c r="Q2385" s="144">
        <f t="shared" si="610"/>
        <v>249480</v>
      </c>
      <c r="R2385" s="144">
        <v>249480</v>
      </c>
      <c r="S2385" s="30"/>
      <c r="T2385" s="144"/>
      <c r="U2385" s="144"/>
      <c r="V2385" s="144"/>
      <c r="W2385" s="144"/>
      <c r="X2385" s="144"/>
      <c r="Y2385" s="144"/>
      <c r="Z2385" s="144"/>
      <c r="AA2385" s="144"/>
      <c r="AB2385" s="144"/>
      <c r="AC2385" s="144"/>
      <c r="AD2385" s="144"/>
      <c r="AE2385" s="144"/>
      <c r="AF2385" s="144"/>
      <c r="AG2385" s="324">
        <v>2025</v>
      </c>
      <c r="AH2385" s="129"/>
      <c r="AI2385" s="148"/>
      <c r="AJ2385" s="148"/>
      <c r="AK2385" s="141">
        <f t="shared" si="591"/>
        <v>2278</v>
      </c>
      <c r="AL2385" s="35" t="s">
        <v>153</v>
      </c>
      <c r="AM2385" s="141" t="str">
        <f t="shared" si="592"/>
        <v>2278.</v>
      </c>
      <c r="AN2385" s="147"/>
      <c r="AP2385" s="16"/>
    </row>
    <row r="2386" spans="1:16382" ht="22.5" customHeight="1" x14ac:dyDescent="0.25">
      <c r="A2386" s="68" t="str">
        <f t="shared" si="602"/>
        <v>2279.</v>
      </c>
      <c r="B2386" s="25">
        <v>4779</v>
      </c>
      <c r="C2386" s="137" t="s">
        <v>2086</v>
      </c>
      <c r="D2386" s="25">
        <v>1951</v>
      </c>
      <c r="E2386" s="111" t="s">
        <v>2932</v>
      </c>
      <c r="F2386" s="68" t="s">
        <v>2934</v>
      </c>
      <c r="G2386" s="25">
        <v>2</v>
      </c>
      <c r="H2386" s="25">
        <v>2</v>
      </c>
      <c r="I2386" s="144">
        <v>418.5</v>
      </c>
      <c r="J2386" s="144">
        <v>391.3</v>
      </c>
      <c r="K2386" s="144">
        <v>291.3</v>
      </c>
      <c r="L2386" s="30">
        <v>17</v>
      </c>
      <c r="M2386" s="179">
        <f t="shared" si="609"/>
        <v>1777093.6</v>
      </c>
      <c r="N2386" s="144"/>
      <c r="O2386" s="142"/>
      <c r="P2386" s="144"/>
      <c r="Q2386" s="144">
        <f t="shared" si="610"/>
        <v>1777093.6</v>
      </c>
      <c r="R2386" s="144">
        <v>1777093.6</v>
      </c>
      <c r="S2386" s="30"/>
      <c r="T2386" s="144"/>
      <c r="U2386" s="144"/>
      <c r="V2386" s="144"/>
      <c r="W2386" s="144"/>
      <c r="X2386" s="144"/>
      <c r="Y2386" s="144"/>
      <c r="Z2386" s="144"/>
      <c r="AA2386" s="144"/>
      <c r="AB2386" s="144"/>
      <c r="AC2386" s="144"/>
      <c r="AD2386" s="144"/>
      <c r="AE2386" s="144"/>
      <c r="AF2386" s="144"/>
      <c r="AG2386" s="324">
        <v>2025</v>
      </c>
      <c r="AH2386" s="129"/>
      <c r="AI2386" s="148"/>
      <c r="AJ2386" s="148"/>
      <c r="AK2386" s="141">
        <f t="shared" si="591"/>
        <v>2279</v>
      </c>
      <c r="AL2386" s="35" t="s">
        <v>153</v>
      </c>
      <c r="AM2386" s="141" t="str">
        <f t="shared" si="592"/>
        <v>2279.</v>
      </c>
      <c r="AN2386" s="147"/>
      <c r="AP2386" s="16"/>
    </row>
    <row r="2387" spans="1:16382" ht="22.5" customHeight="1" x14ac:dyDescent="0.25">
      <c r="A2387" s="68" t="str">
        <f t="shared" si="602"/>
        <v>2280.</v>
      </c>
      <c r="B2387" s="113">
        <v>5673</v>
      </c>
      <c r="C2387" s="175" t="s">
        <v>3096</v>
      </c>
      <c r="D2387" s="25">
        <v>2008</v>
      </c>
      <c r="E2387" s="111" t="s">
        <v>2932</v>
      </c>
      <c r="F2387" s="68" t="s">
        <v>2934</v>
      </c>
      <c r="G2387" s="25">
        <v>3</v>
      </c>
      <c r="H2387" s="25">
        <v>1</v>
      </c>
      <c r="I2387" s="144">
        <v>1814.2</v>
      </c>
      <c r="J2387" s="144">
        <v>724.4</v>
      </c>
      <c r="K2387" s="144">
        <v>724.4</v>
      </c>
      <c r="L2387" s="30">
        <v>45</v>
      </c>
      <c r="M2387" s="179">
        <f t="shared" si="609"/>
        <v>550025</v>
      </c>
      <c r="N2387" s="144"/>
      <c r="O2387" s="142"/>
      <c r="P2387" s="144"/>
      <c r="Q2387" s="144">
        <f t="shared" si="610"/>
        <v>550025</v>
      </c>
      <c r="R2387" s="144"/>
      <c r="S2387" s="30"/>
      <c r="T2387" s="144"/>
      <c r="U2387" s="144"/>
      <c r="V2387" s="144"/>
      <c r="W2387" s="144"/>
      <c r="X2387" s="144"/>
      <c r="Y2387" s="144"/>
      <c r="Z2387" s="144"/>
      <c r="AA2387" s="144">
        <v>205</v>
      </c>
      <c r="AB2387" s="144">
        <v>550025</v>
      </c>
      <c r="AC2387" s="144"/>
      <c r="AD2387" s="144"/>
      <c r="AE2387" s="144"/>
      <c r="AF2387" s="144"/>
      <c r="AG2387" s="324">
        <v>2025</v>
      </c>
      <c r="AH2387" s="129"/>
      <c r="AI2387" s="148"/>
      <c r="AJ2387" s="148"/>
      <c r="AK2387" s="141">
        <f t="shared" si="591"/>
        <v>2280</v>
      </c>
      <c r="AL2387" s="35" t="s">
        <v>153</v>
      </c>
      <c r="AM2387" s="141" t="str">
        <f t="shared" si="592"/>
        <v>2280.</v>
      </c>
      <c r="AN2387" s="147"/>
      <c r="AO2387" s="35"/>
      <c r="AP2387" s="16"/>
    </row>
    <row r="2388" spans="1:16382" ht="22.5" customHeight="1" x14ac:dyDescent="0.25">
      <c r="A2388" s="68" t="str">
        <f t="shared" si="602"/>
        <v>2281.</v>
      </c>
      <c r="B2388" s="68">
        <v>4228</v>
      </c>
      <c r="C2388" s="174" t="s">
        <v>3109</v>
      </c>
      <c r="D2388" s="68">
        <v>1960</v>
      </c>
      <c r="E2388" s="111" t="s">
        <v>2932</v>
      </c>
      <c r="F2388" s="68" t="s">
        <v>2934</v>
      </c>
      <c r="G2388" s="25">
        <v>2</v>
      </c>
      <c r="H2388" s="25">
        <v>1</v>
      </c>
      <c r="I2388" s="176">
        <v>278.10000000000002</v>
      </c>
      <c r="J2388" s="144">
        <v>184</v>
      </c>
      <c r="K2388" s="176">
        <v>184</v>
      </c>
      <c r="L2388" s="267">
        <v>159</v>
      </c>
      <c r="M2388" s="179">
        <f t="shared" ref="M2388" si="611">R2388+T2388+V2388+X2388+Z2388+AB2388+AE2388+AF2388</f>
        <v>514548</v>
      </c>
      <c r="N2388" s="144"/>
      <c r="O2388" s="142"/>
      <c r="P2388" s="144"/>
      <c r="Q2388" s="144">
        <f t="shared" ref="Q2388" si="612">M2388</f>
        <v>514548</v>
      </c>
      <c r="R2388" s="144">
        <f>206448+308100</f>
        <v>514548</v>
      </c>
      <c r="S2388" s="30"/>
      <c r="T2388" s="144"/>
      <c r="U2388" s="144"/>
      <c r="V2388" s="144"/>
      <c r="W2388" s="144"/>
      <c r="X2388" s="144"/>
      <c r="Y2388" s="144"/>
      <c r="Z2388" s="144"/>
      <c r="AA2388" s="144"/>
      <c r="AB2388" s="144"/>
      <c r="AC2388" s="144"/>
      <c r="AD2388" s="144"/>
      <c r="AE2388" s="144"/>
      <c r="AF2388" s="190"/>
      <c r="AG2388" s="324">
        <v>2025</v>
      </c>
      <c r="AH2388" s="135"/>
      <c r="AI2388" s="194"/>
      <c r="AJ2388" s="194"/>
      <c r="AK2388" s="141">
        <f t="shared" si="591"/>
        <v>2281</v>
      </c>
      <c r="AL2388" s="35" t="s">
        <v>153</v>
      </c>
      <c r="AM2388" s="141" t="str">
        <f t="shared" si="592"/>
        <v>2281.</v>
      </c>
      <c r="AN2388" s="147"/>
      <c r="AO2388" s="35"/>
      <c r="AP2388" s="16"/>
      <c r="AQ2388" s="14"/>
      <c r="AR2388" s="14"/>
      <c r="AS2388" s="14"/>
      <c r="AT2388" s="14"/>
      <c r="AU2388" s="14"/>
      <c r="AV2388" s="14"/>
      <c r="AW2388" s="14"/>
      <c r="AX2388" s="14"/>
      <c r="AY2388" s="14"/>
      <c r="AZ2388" s="14"/>
      <c r="BA2388" s="14"/>
      <c r="BB2388" s="14"/>
      <c r="BC2388" s="14"/>
      <c r="BD2388" s="14"/>
      <c r="BE2388" s="14"/>
      <c r="BF2388" s="14"/>
      <c r="BG2388" s="14"/>
      <c r="BH2388" s="14"/>
      <c r="BI2388" s="14"/>
      <c r="BJ2388" s="14"/>
      <c r="BK2388" s="14"/>
      <c r="BL2388" s="14"/>
      <c r="BM2388" s="14"/>
      <c r="BN2388" s="14"/>
      <c r="BO2388" s="14"/>
      <c r="BP2388" s="14"/>
      <c r="BQ2388" s="14"/>
      <c r="BR2388" s="14"/>
      <c r="BS2388" s="14"/>
      <c r="BT2388" s="14"/>
      <c r="BU2388" s="14"/>
      <c r="BV2388" s="14"/>
      <c r="BW2388" s="14"/>
      <c r="BX2388" s="14"/>
      <c r="BY2388" s="14"/>
      <c r="BZ2388" s="14"/>
      <c r="CA2388" s="14"/>
      <c r="CB2388" s="14"/>
      <c r="CC2388" s="14"/>
      <c r="CD2388" s="14"/>
      <c r="CE2388" s="14"/>
      <c r="CF2388" s="14"/>
      <c r="CG2388" s="14"/>
      <c r="CH2388" s="14"/>
      <c r="CI2388" s="14"/>
      <c r="CJ2388" s="14"/>
      <c r="CK2388" s="14"/>
      <c r="CL2388" s="14"/>
      <c r="CM2388" s="14"/>
      <c r="CN2388" s="14"/>
      <c r="CO2388" s="14"/>
      <c r="CP2388" s="14"/>
      <c r="CQ2388" s="14"/>
      <c r="CR2388" s="14"/>
      <c r="CS2388" s="14"/>
      <c r="CT2388" s="14"/>
      <c r="CU2388" s="14"/>
      <c r="CV2388" s="14"/>
      <c r="CW2388" s="14"/>
      <c r="CX2388" s="14"/>
      <c r="CY2388" s="14"/>
      <c r="CZ2388" s="14"/>
      <c r="DA2388" s="14"/>
      <c r="DB2388" s="14"/>
      <c r="DC2388" s="14"/>
      <c r="DD2388" s="14"/>
      <c r="DE2388" s="14"/>
      <c r="DF2388" s="14"/>
      <c r="DG2388" s="14"/>
      <c r="DH2388" s="14"/>
      <c r="DI2388" s="14"/>
      <c r="DJ2388" s="14"/>
      <c r="DK2388" s="14"/>
      <c r="DL2388" s="14"/>
      <c r="DM2388" s="14"/>
      <c r="DN2388" s="14"/>
      <c r="DO2388" s="14"/>
      <c r="DP2388" s="14"/>
      <c r="DQ2388" s="14"/>
      <c r="DR2388" s="14"/>
      <c r="DS2388" s="14"/>
      <c r="DT2388" s="14"/>
      <c r="DU2388" s="14"/>
      <c r="DV2388" s="14"/>
      <c r="DW2388" s="14"/>
      <c r="DX2388" s="14"/>
      <c r="DY2388" s="14"/>
      <c r="DZ2388" s="14"/>
      <c r="EA2388" s="14"/>
      <c r="EB2388" s="14"/>
      <c r="EC2388" s="14"/>
      <c r="ED2388" s="14"/>
      <c r="EE2388" s="14"/>
      <c r="EF2388" s="14"/>
      <c r="EG2388" s="14"/>
      <c r="EH2388" s="14"/>
      <c r="EI2388" s="14"/>
      <c r="EJ2388" s="14"/>
      <c r="EK2388" s="14"/>
      <c r="EL2388" s="14"/>
      <c r="EM2388" s="14"/>
      <c r="EN2388" s="14"/>
      <c r="EO2388" s="14"/>
      <c r="EP2388" s="14"/>
      <c r="EQ2388" s="14"/>
      <c r="ER2388" s="14"/>
      <c r="ES2388" s="14"/>
      <c r="ET2388" s="14"/>
      <c r="EU2388" s="14"/>
      <c r="EV2388" s="14"/>
      <c r="EW2388" s="14"/>
      <c r="EX2388" s="14"/>
      <c r="EY2388" s="14"/>
      <c r="EZ2388" s="14"/>
      <c r="FA2388" s="14"/>
      <c r="FB2388" s="14"/>
      <c r="FC2388" s="14"/>
      <c r="FD2388" s="14"/>
      <c r="FE2388" s="14"/>
      <c r="FF2388" s="14"/>
      <c r="FG2388" s="14"/>
      <c r="FH2388" s="14"/>
      <c r="FI2388" s="14"/>
      <c r="FJ2388" s="14"/>
      <c r="FK2388" s="14"/>
      <c r="FL2388" s="14"/>
      <c r="FM2388" s="14"/>
      <c r="FN2388" s="14"/>
      <c r="FO2388" s="14"/>
      <c r="FP2388" s="14"/>
      <c r="FQ2388" s="14"/>
      <c r="FR2388" s="14"/>
      <c r="FS2388" s="14"/>
      <c r="FT2388" s="14"/>
      <c r="FU2388" s="14"/>
      <c r="FV2388" s="14"/>
      <c r="FW2388" s="14"/>
      <c r="FX2388" s="14"/>
      <c r="FY2388" s="14"/>
      <c r="FZ2388" s="14"/>
      <c r="GA2388" s="14"/>
      <c r="GB2388" s="14"/>
      <c r="GC2388" s="14"/>
      <c r="GD2388" s="14"/>
      <c r="GE2388" s="14"/>
      <c r="GF2388" s="14"/>
      <c r="GG2388" s="14"/>
      <c r="GH2388" s="14"/>
      <c r="GI2388" s="14"/>
      <c r="GJ2388" s="14"/>
      <c r="GK2388" s="14"/>
      <c r="GL2388" s="14"/>
      <c r="GM2388" s="14"/>
      <c r="GN2388" s="14"/>
      <c r="GO2388" s="14"/>
      <c r="GP2388" s="14"/>
      <c r="GQ2388" s="14"/>
      <c r="GR2388" s="14"/>
      <c r="GS2388" s="14"/>
      <c r="GT2388" s="14"/>
      <c r="GU2388" s="14"/>
      <c r="GV2388" s="14"/>
      <c r="GW2388" s="14"/>
      <c r="GX2388" s="14"/>
      <c r="GY2388" s="14"/>
      <c r="GZ2388" s="14"/>
      <c r="HA2388" s="14"/>
      <c r="HB2388" s="14"/>
      <c r="HC2388" s="14"/>
      <c r="HD2388" s="14"/>
      <c r="HE2388" s="14"/>
      <c r="HF2388" s="14"/>
      <c r="HG2388" s="14"/>
      <c r="HH2388" s="14"/>
      <c r="HI2388" s="14"/>
      <c r="HJ2388" s="14"/>
      <c r="HK2388" s="14"/>
      <c r="HL2388" s="14"/>
      <c r="HM2388" s="14"/>
      <c r="HN2388" s="14"/>
      <c r="HO2388" s="14"/>
      <c r="HP2388" s="14"/>
      <c r="HQ2388" s="14"/>
      <c r="HR2388" s="14"/>
      <c r="HS2388" s="14"/>
      <c r="HT2388" s="14"/>
      <c r="HU2388" s="14"/>
      <c r="HV2388" s="14"/>
      <c r="HW2388" s="14"/>
      <c r="HX2388" s="14"/>
      <c r="HY2388" s="14"/>
      <c r="HZ2388" s="14"/>
      <c r="IA2388" s="14"/>
      <c r="IB2388" s="14"/>
      <c r="IC2388" s="14"/>
      <c r="ID2388" s="14"/>
      <c r="IE2388" s="14"/>
      <c r="IF2388" s="14"/>
      <c r="IG2388" s="14"/>
      <c r="IH2388" s="14"/>
      <c r="II2388" s="14"/>
      <c r="IJ2388" s="14"/>
      <c r="IK2388" s="14"/>
      <c r="IL2388" s="14"/>
      <c r="IM2388" s="14"/>
      <c r="IN2388" s="14"/>
      <c r="IO2388" s="14"/>
      <c r="IP2388" s="14"/>
      <c r="IQ2388" s="14"/>
      <c r="IR2388" s="14"/>
      <c r="IS2388" s="14"/>
      <c r="IT2388" s="14"/>
      <c r="IU2388" s="14"/>
      <c r="IV2388" s="14"/>
      <c r="IW2388" s="14"/>
      <c r="IX2388" s="14"/>
      <c r="IY2388" s="14"/>
      <c r="IZ2388" s="14"/>
      <c r="JA2388" s="14"/>
      <c r="JB2388" s="14"/>
      <c r="JC2388" s="14"/>
      <c r="JD2388" s="14"/>
      <c r="JE2388" s="14"/>
      <c r="JF2388" s="14"/>
      <c r="JG2388" s="14"/>
      <c r="JH2388" s="14"/>
      <c r="JI2388" s="14"/>
      <c r="JJ2388" s="14"/>
      <c r="JK2388" s="14"/>
      <c r="JL2388" s="14"/>
      <c r="JM2388" s="14"/>
      <c r="JN2388" s="14"/>
      <c r="JO2388" s="14"/>
      <c r="JP2388" s="14"/>
      <c r="JQ2388" s="14"/>
      <c r="JR2388" s="14"/>
      <c r="JS2388" s="14"/>
      <c r="JT2388" s="14"/>
      <c r="JU2388" s="14"/>
      <c r="JV2388" s="14"/>
      <c r="JW2388" s="14"/>
      <c r="JX2388" s="14"/>
      <c r="JY2388" s="14"/>
      <c r="JZ2388" s="14"/>
      <c r="KA2388" s="14"/>
      <c r="KB2388" s="14"/>
      <c r="KC2388" s="14"/>
      <c r="KD2388" s="14"/>
      <c r="KE2388" s="14"/>
      <c r="KF2388" s="14"/>
      <c r="KG2388" s="14"/>
      <c r="KH2388" s="14"/>
      <c r="KI2388" s="14"/>
      <c r="KJ2388" s="14"/>
      <c r="KK2388" s="14"/>
      <c r="KL2388" s="14"/>
      <c r="KM2388" s="14"/>
      <c r="KN2388" s="14"/>
      <c r="KO2388" s="14"/>
      <c r="KP2388" s="14"/>
      <c r="KQ2388" s="14"/>
      <c r="KR2388" s="14"/>
      <c r="KS2388" s="14"/>
      <c r="KT2388" s="14"/>
      <c r="KU2388" s="14"/>
      <c r="KV2388" s="14"/>
      <c r="KW2388" s="14"/>
      <c r="KX2388" s="14"/>
      <c r="KY2388" s="14"/>
      <c r="KZ2388" s="14"/>
      <c r="LA2388" s="14"/>
      <c r="LB2388" s="14"/>
      <c r="LC2388" s="14"/>
      <c r="LD2388" s="14"/>
      <c r="LE2388" s="14"/>
      <c r="LF2388" s="14"/>
      <c r="LG2388" s="14"/>
      <c r="LH2388" s="14"/>
      <c r="LI2388" s="14"/>
      <c r="LJ2388" s="14"/>
      <c r="LK2388" s="14"/>
      <c r="LL2388" s="14"/>
      <c r="LM2388" s="14"/>
      <c r="LN2388" s="14"/>
      <c r="LO2388" s="14"/>
      <c r="LP2388" s="14"/>
      <c r="LQ2388" s="14"/>
      <c r="LR2388" s="14"/>
      <c r="LS2388" s="14"/>
      <c r="LT2388" s="14"/>
      <c r="LU2388" s="14"/>
      <c r="LV2388" s="14"/>
      <c r="LW2388" s="14"/>
      <c r="LX2388" s="14"/>
      <c r="LY2388" s="14"/>
      <c r="LZ2388" s="14"/>
      <c r="MA2388" s="14"/>
      <c r="MB2388" s="14"/>
      <c r="MC2388" s="14"/>
      <c r="MD2388" s="14"/>
      <c r="ME2388" s="14"/>
      <c r="MF2388" s="14"/>
      <c r="MG2388" s="14"/>
      <c r="MH2388" s="14"/>
      <c r="MI2388" s="14"/>
      <c r="MJ2388" s="14"/>
      <c r="MK2388" s="14"/>
      <c r="ML2388" s="14"/>
      <c r="MM2388" s="14"/>
      <c r="MN2388" s="14"/>
      <c r="MO2388" s="14"/>
      <c r="MP2388" s="14"/>
      <c r="MQ2388" s="14"/>
      <c r="MR2388" s="14"/>
      <c r="MS2388" s="14"/>
      <c r="MT2388" s="14"/>
      <c r="MU2388" s="14"/>
      <c r="MV2388" s="14"/>
      <c r="MW2388" s="14"/>
      <c r="MX2388" s="14"/>
      <c r="MY2388" s="14"/>
      <c r="MZ2388" s="14"/>
      <c r="NA2388" s="14"/>
      <c r="NB2388" s="14"/>
      <c r="NC2388" s="14"/>
      <c r="ND2388" s="14"/>
      <c r="NE2388" s="14"/>
      <c r="NF2388" s="14"/>
      <c r="NG2388" s="14"/>
      <c r="NH2388" s="14"/>
      <c r="NI2388" s="14"/>
      <c r="NJ2388" s="14"/>
      <c r="NK2388" s="14"/>
      <c r="NL2388" s="14"/>
      <c r="NM2388" s="14"/>
      <c r="NN2388" s="14"/>
      <c r="NO2388" s="14"/>
      <c r="NP2388" s="14"/>
      <c r="NQ2388" s="14"/>
      <c r="NR2388" s="14"/>
      <c r="NS2388" s="14"/>
      <c r="NT2388" s="14"/>
      <c r="NU2388" s="14"/>
      <c r="NV2388" s="14"/>
      <c r="NW2388" s="14"/>
      <c r="NX2388" s="14"/>
      <c r="NY2388" s="14"/>
      <c r="NZ2388" s="14"/>
      <c r="OA2388" s="14"/>
      <c r="OB2388" s="14"/>
      <c r="OC2388" s="14"/>
      <c r="OD2388" s="14"/>
      <c r="OE2388" s="14"/>
      <c r="OF2388" s="14"/>
      <c r="OG2388" s="14"/>
      <c r="OH2388" s="14"/>
      <c r="OI2388" s="14"/>
      <c r="OJ2388" s="14"/>
      <c r="OK2388" s="14"/>
      <c r="OL2388" s="14"/>
      <c r="OM2388" s="14"/>
      <c r="ON2388" s="14"/>
      <c r="OO2388" s="14"/>
      <c r="OP2388" s="14"/>
      <c r="OQ2388" s="14"/>
      <c r="OR2388" s="14"/>
      <c r="OS2388" s="14"/>
      <c r="OT2388" s="14"/>
      <c r="OU2388" s="14"/>
      <c r="OV2388" s="14"/>
      <c r="OW2388" s="14"/>
      <c r="OX2388" s="14"/>
      <c r="OY2388" s="14"/>
      <c r="OZ2388" s="14"/>
      <c r="PA2388" s="14"/>
      <c r="PB2388" s="14"/>
      <c r="PC2388" s="14"/>
      <c r="PD2388" s="14"/>
      <c r="PE2388" s="14"/>
      <c r="PF2388" s="14"/>
      <c r="PG2388" s="14"/>
      <c r="PH2388" s="14"/>
      <c r="PI2388" s="14"/>
      <c r="PJ2388" s="14"/>
      <c r="PK2388" s="14"/>
      <c r="PL2388" s="14"/>
      <c r="PM2388" s="14"/>
      <c r="PN2388" s="14"/>
      <c r="PO2388" s="14"/>
      <c r="PP2388" s="14"/>
      <c r="PQ2388" s="14"/>
      <c r="PR2388" s="14"/>
      <c r="PS2388" s="14"/>
      <c r="PT2388" s="14"/>
      <c r="PU2388" s="14"/>
      <c r="PV2388" s="14"/>
      <c r="PW2388" s="14"/>
      <c r="PX2388" s="14"/>
      <c r="PY2388" s="14"/>
      <c r="PZ2388" s="14"/>
      <c r="QA2388" s="14"/>
      <c r="QB2388" s="14"/>
      <c r="QC2388" s="14"/>
      <c r="QD2388" s="14"/>
      <c r="QE2388" s="14"/>
      <c r="QF2388" s="14"/>
      <c r="QG2388" s="14"/>
      <c r="QH2388" s="14"/>
      <c r="QI2388" s="14"/>
      <c r="QJ2388" s="14"/>
      <c r="QK2388" s="14"/>
      <c r="QL2388" s="14"/>
      <c r="QM2388" s="14"/>
      <c r="QN2388" s="14"/>
      <c r="QO2388" s="14"/>
      <c r="QP2388" s="14"/>
      <c r="QQ2388" s="14"/>
      <c r="QR2388" s="14"/>
      <c r="QS2388" s="14"/>
      <c r="QT2388" s="14"/>
      <c r="QU2388" s="14"/>
      <c r="QV2388" s="14"/>
      <c r="QW2388" s="14"/>
      <c r="QX2388" s="14"/>
      <c r="QY2388" s="14"/>
      <c r="QZ2388" s="14"/>
      <c r="RA2388" s="14"/>
      <c r="RB2388" s="14"/>
      <c r="RC2388" s="14"/>
      <c r="RD2388" s="14"/>
      <c r="RE2388" s="14"/>
      <c r="RF2388" s="14"/>
      <c r="RG2388" s="14"/>
      <c r="RH2388" s="14"/>
      <c r="RI2388" s="14"/>
      <c r="RJ2388" s="14"/>
      <c r="RK2388" s="14"/>
      <c r="RL2388" s="14"/>
      <c r="RM2388" s="14"/>
      <c r="RN2388" s="14"/>
      <c r="RO2388" s="14"/>
      <c r="RP2388" s="14"/>
      <c r="RQ2388" s="14"/>
      <c r="RR2388" s="14"/>
      <c r="RS2388" s="14"/>
      <c r="RT2388" s="14"/>
      <c r="RU2388" s="14"/>
      <c r="RV2388" s="14"/>
      <c r="RW2388" s="14"/>
      <c r="RX2388" s="14"/>
      <c r="RY2388" s="14"/>
      <c r="RZ2388" s="14"/>
      <c r="SA2388" s="14"/>
      <c r="SB2388" s="14"/>
      <c r="SC2388" s="14"/>
      <c r="SD2388" s="14"/>
      <c r="SE2388" s="14"/>
      <c r="SF2388" s="14"/>
      <c r="SG2388" s="14"/>
      <c r="SH2388" s="14"/>
      <c r="SI2388" s="14"/>
      <c r="SJ2388" s="14"/>
      <c r="SK2388" s="14"/>
      <c r="SL2388" s="14"/>
      <c r="SM2388" s="14"/>
      <c r="SN2388" s="14"/>
      <c r="SO2388" s="14"/>
      <c r="SP2388" s="14"/>
      <c r="SQ2388" s="14"/>
      <c r="SR2388" s="14"/>
      <c r="SS2388" s="14"/>
      <c r="ST2388" s="14"/>
      <c r="SU2388" s="14"/>
      <c r="SV2388" s="14"/>
      <c r="SW2388" s="14"/>
      <c r="SX2388" s="14"/>
      <c r="SY2388" s="14"/>
      <c r="SZ2388" s="14"/>
      <c r="TA2388" s="14"/>
      <c r="TB2388" s="14"/>
      <c r="TC2388" s="14"/>
      <c r="TD2388" s="14"/>
      <c r="TE2388" s="14"/>
      <c r="TF2388" s="14"/>
      <c r="TG2388" s="14"/>
      <c r="TH2388" s="14"/>
      <c r="TI2388" s="14"/>
      <c r="TJ2388" s="14"/>
      <c r="TK2388" s="14"/>
      <c r="TL2388" s="14"/>
      <c r="TM2388" s="14"/>
      <c r="TN2388" s="14"/>
      <c r="TO2388" s="14"/>
      <c r="TP2388" s="14"/>
      <c r="TQ2388" s="14"/>
      <c r="TR2388" s="14"/>
      <c r="TS2388" s="14"/>
      <c r="TT2388" s="14"/>
      <c r="TU2388" s="14"/>
      <c r="TV2388" s="14"/>
      <c r="TW2388" s="14"/>
      <c r="TX2388" s="14"/>
      <c r="TY2388" s="14"/>
      <c r="TZ2388" s="14"/>
      <c r="UA2388" s="14"/>
      <c r="UB2388" s="14"/>
      <c r="UC2388" s="14"/>
      <c r="UD2388" s="14"/>
      <c r="UE2388" s="14"/>
      <c r="UF2388" s="14"/>
      <c r="UG2388" s="14"/>
      <c r="UH2388" s="14"/>
      <c r="UI2388" s="14"/>
      <c r="UJ2388" s="14"/>
      <c r="UK2388" s="14"/>
      <c r="UL2388" s="14"/>
      <c r="UM2388" s="14"/>
      <c r="UN2388" s="14"/>
      <c r="UO2388" s="14"/>
      <c r="UP2388" s="14"/>
      <c r="UQ2388" s="14"/>
      <c r="UR2388" s="14"/>
      <c r="US2388" s="14"/>
      <c r="UT2388" s="14"/>
      <c r="UU2388" s="14"/>
      <c r="UV2388" s="14"/>
      <c r="UW2388" s="14"/>
      <c r="UX2388" s="14"/>
      <c r="UY2388" s="14"/>
      <c r="UZ2388" s="14"/>
      <c r="VA2388" s="14"/>
      <c r="VB2388" s="14"/>
      <c r="VC2388" s="14"/>
      <c r="VD2388" s="14"/>
      <c r="VE2388" s="14"/>
      <c r="VF2388" s="14"/>
      <c r="VG2388" s="14"/>
      <c r="VH2388" s="14"/>
      <c r="VI2388" s="14"/>
      <c r="VJ2388" s="14"/>
      <c r="VK2388" s="14"/>
      <c r="VL2388" s="14"/>
      <c r="VM2388" s="14"/>
      <c r="VN2388" s="14"/>
      <c r="VO2388" s="14"/>
      <c r="VP2388" s="14"/>
      <c r="VQ2388" s="14"/>
      <c r="VR2388" s="14"/>
      <c r="VS2388" s="14"/>
      <c r="VT2388" s="14"/>
      <c r="VU2388" s="14"/>
      <c r="VV2388" s="14"/>
      <c r="VW2388" s="14"/>
      <c r="VX2388" s="14"/>
      <c r="VY2388" s="14"/>
      <c r="VZ2388" s="14"/>
      <c r="WA2388" s="14"/>
      <c r="WB2388" s="14"/>
      <c r="WC2388" s="14"/>
      <c r="WD2388" s="14"/>
      <c r="WE2388" s="14"/>
      <c r="WF2388" s="14"/>
      <c r="WG2388" s="14"/>
      <c r="WH2388" s="14"/>
      <c r="WI2388" s="14"/>
      <c r="WJ2388" s="14"/>
      <c r="WK2388" s="14"/>
      <c r="WL2388" s="14"/>
      <c r="WM2388" s="14"/>
      <c r="WN2388" s="14"/>
      <c r="WO2388" s="14"/>
      <c r="WP2388" s="14"/>
      <c r="WQ2388" s="14"/>
      <c r="WR2388" s="14"/>
      <c r="WS2388" s="14"/>
      <c r="WT2388" s="14"/>
      <c r="WU2388" s="14"/>
      <c r="WV2388" s="14"/>
      <c r="WW2388" s="14"/>
      <c r="WX2388" s="14"/>
      <c r="WY2388" s="14"/>
      <c r="WZ2388" s="14"/>
      <c r="XA2388" s="14"/>
      <c r="XB2388" s="14"/>
      <c r="XC2388" s="14"/>
      <c r="XD2388" s="14"/>
      <c r="XE2388" s="14"/>
      <c r="XF2388" s="14"/>
      <c r="XG2388" s="14"/>
      <c r="XH2388" s="14"/>
      <c r="XI2388" s="14"/>
      <c r="XJ2388" s="14"/>
      <c r="XK2388" s="14"/>
      <c r="XL2388" s="14"/>
      <c r="XM2388" s="14"/>
      <c r="XN2388" s="14"/>
      <c r="XO2388" s="14"/>
      <c r="XP2388" s="14"/>
      <c r="XQ2388" s="14"/>
      <c r="XR2388" s="14"/>
      <c r="XS2388" s="14"/>
      <c r="XT2388" s="14"/>
      <c r="XU2388" s="14"/>
      <c r="XV2388" s="14"/>
      <c r="XW2388" s="14"/>
      <c r="XX2388" s="14"/>
      <c r="XY2388" s="14"/>
      <c r="XZ2388" s="14"/>
      <c r="YA2388" s="14"/>
      <c r="YB2388" s="14"/>
      <c r="YC2388" s="14"/>
      <c r="YD2388" s="14"/>
      <c r="YE2388" s="14"/>
      <c r="YF2388" s="14"/>
      <c r="YG2388" s="14"/>
      <c r="YH2388" s="14"/>
      <c r="YI2388" s="14"/>
      <c r="YJ2388" s="14"/>
      <c r="YK2388" s="14"/>
      <c r="YL2388" s="14"/>
      <c r="YM2388" s="14"/>
      <c r="YN2388" s="14"/>
      <c r="YO2388" s="14"/>
      <c r="YP2388" s="14"/>
      <c r="YQ2388" s="14"/>
      <c r="YR2388" s="14"/>
      <c r="YS2388" s="14"/>
      <c r="YT2388" s="14"/>
      <c r="YU2388" s="14"/>
      <c r="YV2388" s="14"/>
      <c r="YW2388" s="14"/>
      <c r="YX2388" s="14"/>
      <c r="YY2388" s="14"/>
      <c r="YZ2388" s="14"/>
      <c r="ZA2388" s="14"/>
      <c r="ZB2388" s="14"/>
      <c r="ZC2388" s="14"/>
      <c r="ZD2388" s="14"/>
      <c r="ZE2388" s="14"/>
      <c r="ZF2388" s="14"/>
      <c r="ZG2388" s="14"/>
      <c r="ZH2388" s="14"/>
      <c r="ZI2388" s="14"/>
      <c r="ZJ2388" s="14"/>
      <c r="ZK2388" s="14"/>
      <c r="ZL2388" s="14"/>
      <c r="ZM2388" s="14"/>
      <c r="ZN2388" s="14"/>
      <c r="ZO2388" s="14"/>
      <c r="ZP2388" s="14"/>
      <c r="ZQ2388" s="14"/>
      <c r="ZR2388" s="14"/>
      <c r="ZS2388" s="14"/>
      <c r="ZT2388" s="14"/>
      <c r="ZU2388" s="14"/>
      <c r="ZV2388" s="14"/>
      <c r="ZW2388" s="14"/>
      <c r="ZX2388" s="14"/>
      <c r="ZY2388" s="14"/>
      <c r="ZZ2388" s="14"/>
      <c r="AAA2388" s="14"/>
      <c r="AAB2388" s="14"/>
      <c r="AAC2388" s="14"/>
      <c r="AAD2388" s="14"/>
      <c r="AAE2388" s="14"/>
      <c r="AAF2388" s="14"/>
      <c r="AAG2388" s="14"/>
      <c r="AAH2388" s="14"/>
      <c r="AAI2388" s="14"/>
      <c r="AAJ2388" s="14"/>
      <c r="AAK2388" s="14"/>
      <c r="AAL2388" s="14"/>
      <c r="AAM2388" s="14"/>
      <c r="AAN2388" s="14"/>
      <c r="AAO2388" s="14"/>
      <c r="AAP2388" s="14"/>
      <c r="AAQ2388" s="14"/>
      <c r="AAR2388" s="14"/>
      <c r="AAS2388" s="14"/>
      <c r="AAT2388" s="14"/>
      <c r="AAU2388" s="14"/>
      <c r="AAV2388" s="14"/>
      <c r="AAW2388" s="14"/>
      <c r="AAX2388" s="14"/>
      <c r="AAY2388" s="14"/>
      <c r="AAZ2388" s="14"/>
      <c r="ABA2388" s="14"/>
      <c r="ABB2388" s="14"/>
      <c r="ABC2388" s="14"/>
      <c r="ABD2388" s="14"/>
      <c r="ABE2388" s="14"/>
      <c r="ABF2388" s="14"/>
      <c r="ABG2388" s="14"/>
      <c r="ABH2388" s="14"/>
      <c r="ABI2388" s="14"/>
      <c r="ABJ2388" s="14"/>
      <c r="ABK2388" s="14"/>
      <c r="ABL2388" s="14"/>
      <c r="ABM2388" s="14"/>
      <c r="ABN2388" s="14"/>
      <c r="ABO2388" s="14"/>
      <c r="ABP2388" s="14"/>
      <c r="ABQ2388" s="14"/>
      <c r="ABR2388" s="14"/>
      <c r="ABS2388" s="14"/>
      <c r="ABT2388" s="14"/>
      <c r="ABU2388" s="14"/>
      <c r="ABV2388" s="14"/>
      <c r="ABW2388" s="14"/>
      <c r="ABX2388" s="14"/>
      <c r="ABY2388" s="14"/>
      <c r="ABZ2388" s="14"/>
      <c r="ACA2388" s="14"/>
      <c r="ACB2388" s="14"/>
      <c r="ACC2388" s="14"/>
      <c r="ACD2388" s="14"/>
      <c r="ACE2388" s="14"/>
      <c r="ACF2388" s="14"/>
      <c r="ACG2388" s="14"/>
      <c r="ACH2388" s="14"/>
      <c r="ACI2388" s="14"/>
      <c r="ACJ2388" s="14"/>
      <c r="ACK2388" s="14"/>
      <c r="ACL2388" s="14"/>
      <c r="ACM2388" s="14"/>
      <c r="ACN2388" s="14"/>
      <c r="ACO2388" s="14"/>
      <c r="ACP2388" s="14"/>
      <c r="ACQ2388" s="14"/>
      <c r="ACR2388" s="14"/>
      <c r="ACS2388" s="14"/>
      <c r="ACT2388" s="14"/>
      <c r="ACU2388" s="14"/>
      <c r="ACV2388" s="14"/>
      <c r="ACW2388" s="14"/>
      <c r="ACX2388" s="14"/>
      <c r="ACY2388" s="14"/>
      <c r="ACZ2388" s="14"/>
      <c r="ADA2388" s="14"/>
      <c r="ADB2388" s="14"/>
      <c r="ADC2388" s="14"/>
      <c r="ADD2388" s="14"/>
      <c r="ADE2388" s="14"/>
      <c r="ADF2388" s="14"/>
      <c r="ADG2388" s="14"/>
      <c r="ADH2388" s="14"/>
      <c r="ADI2388" s="14"/>
      <c r="ADJ2388" s="14"/>
      <c r="ADK2388" s="14"/>
      <c r="ADL2388" s="14"/>
      <c r="ADM2388" s="14"/>
      <c r="ADN2388" s="14"/>
      <c r="ADO2388" s="14"/>
      <c r="ADP2388" s="14"/>
      <c r="ADQ2388" s="14"/>
      <c r="ADR2388" s="14"/>
      <c r="ADS2388" s="14"/>
      <c r="ADT2388" s="14"/>
      <c r="ADU2388" s="14"/>
      <c r="ADV2388" s="14"/>
      <c r="ADW2388" s="14"/>
      <c r="ADX2388" s="14"/>
      <c r="ADY2388" s="14"/>
      <c r="ADZ2388" s="14"/>
      <c r="AEA2388" s="14"/>
      <c r="AEB2388" s="14"/>
      <c r="AEC2388" s="14"/>
      <c r="AED2388" s="14"/>
      <c r="AEE2388" s="14"/>
      <c r="AEF2388" s="14"/>
      <c r="AEG2388" s="14"/>
      <c r="AEH2388" s="14"/>
      <c r="AEI2388" s="14"/>
      <c r="AEJ2388" s="14"/>
      <c r="AEK2388" s="14"/>
      <c r="AEL2388" s="14"/>
      <c r="AEM2388" s="14"/>
      <c r="AEN2388" s="14"/>
      <c r="AEO2388" s="14"/>
      <c r="AEP2388" s="14"/>
      <c r="AEQ2388" s="14"/>
      <c r="AER2388" s="14"/>
      <c r="AES2388" s="14"/>
      <c r="AET2388" s="14"/>
      <c r="AEU2388" s="14"/>
      <c r="AEV2388" s="14"/>
      <c r="AEW2388" s="14"/>
      <c r="AEX2388" s="14"/>
      <c r="AEY2388" s="14"/>
      <c r="AEZ2388" s="14"/>
      <c r="AFA2388" s="14"/>
      <c r="AFB2388" s="14"/>
      <c r="AFC2388" s="14"/>
      <c r="AFD2388" s="14"/>
      <c r="AFE2388" s="14"/>
      <c r="AFF2388" s="14"/>
      <c r="AFG2388" s="14"/>
      <c r="AFH2388" s="14"/>
      <c r="AFI2388" s="14"/>
      <c r="AFJ2388" s="14"/>
      <c r="AFK2388" s="14"/>
      <c r="AFL2388" s="14"/>
      <c r="AFM2388" s="14"/>
      <c r="AFN2388" s="14"/>
      <c r="AFO2388" s="14"/>
      <c r="AFP2388" s="14"/>
      <c r="AFQ2388" s="14"/>
      <c r="AFR2388" s="14"/>
      <c r="AFS2388" s="14"/>
      <c r="AFT2388" s="14"/>
      <c r="AFU2388" s="14"/>
      <c r="AFV2388" s="14"/>
      <c r="AFW2388" s="14"/>
      <c r="AFX2388" s="14"/>
      <c r="AFY2388" s="14"/>
      <c r="AFZ2388" s="14"/>
      <c r="AGA2388" s="14"/>
      <c r="AGB2388" s="14"/>
      <c r="AGC2388" s="14"/>
      <c r="AGD2388" s="14"/>
      <c r="AGE2388" s="14"/>
      <c r="AGF2388" s="14"/>
      <c r="AGG2388" s="14"/>
      <c r="AGH2388" s="14"/>
      <c r="AGI2388" s="14"/>
      <c r="AGJ2388" s="14"/>
      <c r="AGK2388" s="14"/>
      <c r="AGL2388" s="14"/>
      <c r="AGM2388" s="14"/>
      <c r="AGN2388" s="14"/>
      <c r="AGO2388" s="14"/>
      <c r="AGP2388" s="14"/>
      <c r="AGQ2388" s="14"/>
      <c r="AGR2388" s="14"/>
      <c r="AGS2388" s="14"/>
      <c r="AGT2388" s="14"/>
      <c r="AGU2388" s="14"/>
      <c r="AGV2388" s="14"/>
      <c r="AGW2388" s="14"/>
      <c r="AGX2388" s="14"/>
      <c r="AGY2388" s="14"/>
      <c r="AGZ2388" s="14"/>
      <c r="AHA2388" s="14"/>
      <c r="AHB2388" s="14"/>
      <c r="AHC2388" s="14"/>
      <c r="AHD2388" s="14"/>
      <c r="AHE2388" s="14"/>
      <c r="AHF2388" s="14"/>
      <c r="AHG2388" s="14"/>
      <c r="AHH2388" s="14"/>
      <c r="AHI2388" s="14"/>
      <c r="AHJ2388" s="14"/>
      <c r="AHK2388" s="14"/>
      <c r="AHL2388" s="14"/>
      <c r="AHM2388" s="14"/>
      <c r="AHN2388" s="14"/>
      <c r="AHO2388" s="14"/>
      <c r="AHP2388" s="14"/>
      <c r="AHQ2388" s="14"/>
      <c r="AHR2388" s="14"/>
      <c r="AHS2388" s="14"/>
      <c r="AHT2388" s="14"/>
      <c r="AHU2388" s="14"/>
      <c r="AHV2388" s="14"/>
      <c r="AHW2388" s="14"/>
      <c r="AHX2388" s="14"/>
      <c r="AHY2388" s="14"/>
      <c r="AHZ2388" s="14"/>
      <c r="AIA2388" s="14"/>
      <c r="AIB2388" s="14"/>
      <c r="AIC2388" s="14"/>
      <c r="AID2388" s="14"/>
      <c r="AIE2388" s="14"/>
      <c r="AIF2388" s="14"/>
      <c r="AIG2388" s="14"/>
      <c r="AIH2388" s="14"/>
      <c r="AII2388" s="14"/>
      <c r="AIJ2388" s="14"/>
      <c r="AIK2388" s="14"/>
      <c r="AIL2388" s="14"/>
      <c r="AIM2388" s="14"/>
      <c r="AIN2388" s="14"/>
      <c r="AIO2388" s="14"/>
      <c r="AIP2388" s="14"/>
      <c r="AIQ2388" s="14"/>
      <c r="AIR2388" s="14"/>
      <c r="AIS2388" s="14"/>
      <c r="AIT2388" s="14"/>
      <c r="AIU2388" s="14"/>
      <c r="AIV2388" s="14"/>
      <c r="AIW2388" s="14"/>
      <c r="AIX2388" s="14"/>
      <c r="AIY2388" s="14"/>
      <c r="AIZ2388" s="14"/>
      <c r="AJA2388" s="14"/>
      <c r="AJB2388" s="14"/>
      <c r="AJC2388" s="14"/>
      <c r="AJD2388" s="14"/>
      <c r="AJE2388" s="14"/>
      <c r="AJF2388" s="14"/>
      <c r="AJG2388" s="14"/>
      <c r="AJH2388" s="14"/>
      <c r="AJI2388" s="14"/>
      <c r="AJJ2388" s="14"/>
      <c r="AJK2388" s="14"/>
      <c r="AJL2388" s="14"/>
      <c r="AJM2388" s="14"/>
      <c r="AJN2388" s="14"/>
      <c r="AJO2388" s="14"/>
      <c r="AJP2388" s="14"/>
      <c r="AJQ2388" s="14"/>
      <c r="AJR2388" s="14"/>
      <c r="AJS2388" s="14"/>
      <c r="AJT2388" s="14"/>
      <c r="AJU2388" s="14"/>
      <c r="AJV2388" s="14"/>
      <c r="AJW2388" s="14"/>
      <c r="AJX2388" s="14"/>
      <c r="AJY2388" s="14"/>
      <c r="AJZ2388" s="14"/>
      <c r="AKA2388" s="14"/>
      <c r="AKB2388" s="14"/>
      <c r="AKC2388" s="14"/>
      <c r="AKD2388" s="14"/>
      <c r="AKE2388" s="14"/>
      <c r="AKF2388" s="14"/>
      <c r="AKG2388" s="14"/>
      <c r="AKH2388" s="14"/>
      <c r="AKI2388" s="14"/>
      <c r="AKJ2388" s="14"/>
      <c r="AKK2388" s="14"/>
      <c r="AKL2388" s="14"/>
      <c r="AKM2388" s="14"/>
      <c r="AKN2388" s="14"/>
      <c r="AKO2388" s="14"/>
      <c r="AKP2388" s="14"/>
      <c r="AKQ2388" s="14"/>
      <c r="AKR2388" s="14"/>
      <c r="AKS2388" s="14"/>
      <c r="AKT2388" s="14"/>
      <c r="AKU2388" s="14"/>
      <c r="AKV2388" s="14"/>
      <c r="AKW2388" s="14"/>
      <c r="AKX2388" s="14"/>
      <c r="AKY2388" s="14"/>
      <c r="AKZ2388" s="14"/>
      <c r="ALA2388" s="14"/>
      <c r="ALB2388" s="14"/>
      <c r="ALC2388" s="14"/>
      <c r="ALD2388" s="14"/>
      <c r="ALE2388" s="14"/>
      <c r="ALF2388" s="14"/>
      <c r="ALG2388" s="14"/>
      <c r="ALH2388" s="14"/>
      <c r="ALI2388" s="14"/>
      <c r="ALJ2388" s="14"/>
      <c r="ALK2388" s="14"/>
      <c r="ALL2388" s="14"/>
      <c r="ALM2388" s="14"/>
      <c r="ALN2388" s="14"/>
      <c r="ALO2388" s="14"/>
      <c r="ALP2388" s="14"/>
      <c r="ALQ2388" s="14"/>
      <c r="ALR2388" s="14"/>
      <c r="ALS2388" s="14"/>
      <c r="ALT2388" s="14"/>
      <c r="ALU2388" s="14"/>
      <c r="ALV2388" s="14"/>
      <c r="ALW2388" s="14"/>
      <c r="ALX2388" s="14"/>
      <c r="ALY2388" s="14"/>
      <c r="ALZ2388" s="14"/>
      <c r="AMA2388" s="14"/>
      <c r="AMB2388" s="14"/>
      <c r="AMC2388" s="14"/>
      <c r="AMD2388" s="14"/>
      <c r="AME2388" s="14"/>
      <c r="AMF2388" s="14"/>
      <c r="AMG2388" s="14"/>
      <c r="AMH2388" s="14"/>
      <c r="AMI2388" s="14"/>
      <c r="AMJ2388" s="14"/>
      <c r="AMK2388" s="14"/>
      <c r="AML2388" s="14"/>
      <c r="AMM2388" s="14"/>
      <c r="AMN2388" s="14"/>
      <c r="AMO2388" s="14"/>
      <c r="AMP2388" s="14"/>
      <c r="AMQ2388" s="14"/>
      <c r="AMR2388" s="14"/>
      <c r="AMS2388" s="14"/>
      <c r="AMT2388" s="14"/>
      <c r="AMU2388" s="14"/>
      <c r="AMV2388" s="14"/>
      <c r="AMW2388" s="14"/>
      <c r="AMX2388" s="14"/>
      <c r="AMY2388" s="14"/>
      <c r="AMZ2388" s="14"/>
      <c r="ANA2388" s="14"/>
      <c r="ANB2388" s="14"/>
      <c r="ANC2388" s="14"/>
      <c r="AND2388" s="14"/>
      <c r="ANE2388" s="14"/>
      <c r="ANF2388" s="14"/>
      <c r="ANG2388" s="14"/>
      <c r="ANH2388" s="14"/>
      <c r="ANI2388" s="14"/>
      <c r="ANJ2388" s="14"/>
      <c r="ANK2388" s="14"/>
      <c r="ANL2388" s="14"/>
      <c r="ANM2388" s="14"/>
      <c r="ANN2388" s="14"/>
      <c r="ANO2388" s="14"/>
      <c r="ANP2388" s="14"/>
      <c r="ANQ2388" s="14"/>
      <c r="ANR2388" s="14"/>
      <c r="ANS2388" s="14"/>
      <c r="ANT2388" s="14"/>
      <c r="ANU2388" s="14"/>
      <c r="ANV2388" s="14"/>
      <c r="ANW2388" s="14"/>
      <c r="ANX2388" s="14"/>
      <c r="ANY2388" s="14"/>
      <c r="ANZ2388" s="14"/>
      <c r="AOA2388" s="14"/>
      <c r="AOB2388" s="14"/>
      <c r="AOC2388" s="14"/>
      <c r="AOD2388" s="14"/>
      <c r="AOE2388" s="14"/>
      <c r="AOF2388" s="14"/>
      <c r="AOG2388" s="14"/>
      <c r="AOH2388" s="14"/>
      <c r="AOI2388" s="14"/>
      <c r="AOJ2388" s="14"/>
      <c r="AOK2388" s="14"/>
      <c r="AOL2388" s="14"/>
      <c r="AOM2388" s="14"/>
      <c r="AON2388" s="14"/>
      <c r="AOO2388" s="14"/>
      <c r="AOP2388" s="14"/>
      <c r="AOQ2388" s="14"/>
      <c r="AOR2388" s="14"/>
      <c r="AOS2388" s="14"/>
      <c r="AOT2388" s="14"/>
      <c r="AOU2388" s="14"/>
      <c r="AOV2388" s="14"/>
      <c r="AOW2388" s="14"/>
      <c r="AOX2388" s="14"/>
      <c r="AOY2388" s="14"/>
      <c r="AOZ2388" s="14"/>
      <c r="APA2388" s="14"/>
      <c r="APB2388" s="14"/>
      <c r="APC2388" s="14"/>
      <c r="APD2388" s="14"/>
      <c r="APE2388" s="14"/>
      <c r="APF2388" s="14"/>
      <c r="APG2388" s="14"/>
      <c r="APH2388" s="14"/>
      <c r="API2388" s="14"/>
      <c r="APJ2388" s="14"/>
      <c r="APK2388" s="14"/>
      <c r="APL2388" s="14"/>
      <c r="APM2388" s="14"/>
      <c r="APN2388" s="14"/>
      <c r="APO2388" s="14"/>
      <c r="APP2388" s="14"/>
      <c r="APQ2388" s="14"/>
      <c r="APR2388" s="14"/>
      <c r="APS2388" s="14"/>
      <c r="APT2388" s="14"/>
      <c r="APU2388" s="14"/>
      <c r="APV2388" s="14"/>
      <c r="APW2388" s="14"/>
      <c r="APX2388" s="14"/>
      <c r="APY2388" s="14"/>
      <c r="APZ2388" s="14"/>
      <c r="AQA2388" s="14"/>
      <c r="AQB2388" s="14"/>
      <c r="AQC2388" s="14"/>
      <c r="AQD2388" s="14"/>
      <c r="AQE2388" s="14"/>
      <c r="AQF2388" s="14"/>
      <c r="AQG2388" s="14"/>
      <c r="AQH2388" s="14"/>
      <c r="AQI2388" s="14"/>
      <c r="AQJ2388" s="14"/>
      <c r="AQK2388" s="14"/>
      <c r="AQL2388" s="14"/>
      <c r="AQM2388" s="14"/>
      <c r="AQN2388" s="14"/>
      <c r="AQO2388" s="14"/>
      <c r="AQP2388" s="14"/>
      <c r="AQQ2388" s="14"/>
      <c r="AQR2388" s="14"/>
      <c r="AQS2388" s="14"/>
      <c r="AQT2388" s="14"/>
      <c r="AQU2388" s="14"/>
      <c r="AQV2388" s="14"/>
      <c r="AQW2388" s="14"/>
      <c r="AQX2388" s="14"/>
      <c r="AQY2388" s="14"/>
      <c r="AQZ2388" s="14"/>
      <c r="ARA2388" s="14"/>
      <c r="ARB2388" s="14"/>
      <c r="ARC2388" s="14"/>
      <c r="ARD2388" s="14"/>
      <c r="ARE2388" s="14"/>
      <c r="ARF2388" s="14"/>
      <c r="ARG2388" s="14"/>
      <c r="ARH2388" s="14"/>
      <c r="ARI2388" s="14"/>
      <c r="ARJ2388" s="14"/>
      <c r="ARK2388" s="14"/>
      <c r="ARL2388" s="14"/>
      <c r="ARM2388" s="14"/>
      <c r="ARN2388" s="14"/>
      <c r="ARO2388" s="14"/>
      <c r="ARP2388" s="14"/>
      <c r="ARQ2388" s="14"/>
      <c r="ARR2388" s="14"/>
      <c r="ARS2388" s="14"/>
      <c r="ART2388" s="14"/>
      <c r="ARU2388" s="14"/>
      <c r="ARV2388" s="14"/>
      <c r="ARW2388" s="14"/>
      <c r="ARX2388" s="14"/>
      <c r="ARY2388" s="14"/>
      <c r="ARZ2388" s="14"/>
      <c r="ASA2388" s="14"/>
      <c r="ASB2388" s="14"/>
      <c r="ASC2388" s="14"/>
      <c r="ASD2388" s="14"/>
      <c r="ASE2388" s="14"/>
      <c r="ASF2388" s="14"/>
      <c r="ASG2388" s="14"/>
      <c r="ASH2388" s="14"/>
      <c r="ASI2388" s="14"/>
      <c r="ASJ2388" s="14"/>
      <c r="ASK2388" s="14"/>
      <c r="ASL2388" s="14"/>
      <c r="ASM2388" s="14"/>
      <c r="ASN2388" s="14"/>
      <c r="ASO2388" s="14"/>
      <c r="ASP2388" s="14"/>
      <c r="ASQ2388" s="14"/>
      <c r="ASR2388" s="14"/>
      <c r="ASS2388" s="14"/>
      <c r="AST2388" s="14"/>
      <c r="ASU2388" s="14"/>
      <c r="ASV2388" s="14"/>
      <c r="ASW2388" s="14"/>
      <c r="ASX2388" s="14"/>
      <c r="ASY2388" s="14"/>
      <c r="ASZ2388" s="14"/>
      <c r="ATA2388" s="14"/>
      <c r="ATB2388" s="14"/>
      <c r="ATC2388" s="14"/>
      <c r="ATD2388" s="14"/>
      <c r="ATE2388" s="14"/>
      <c r="ATF2388" s="14"/>
      <c r="ATG2388" s="14"/>
      <c r="ATH2388" s="14"/>
      <c r="ATI2388" s="14"/>
      <c r="ATJ2388" s="14"/>
      <c r="ATK2388" s="14"/>
      <c r="ATL2388" s="14"/>
      <c r="ATM2388" s="14"/>
      <c r="ATN2388" s="14"/>
      <c r="ATO2388" s="14"/>
      <c r="ATP2388" s="14"/>
      <c r="ATQ2388" s="14"/>
      <c r="ATR2388" s="14"/>
      <c r="ATS2388" s="14"/>
      <c r="ATT2388" s="14"/>
      <c r="ATU2388" s="14"/>
      <c r="ATV2388" s="14"/>
      <c r="ATW2388" s="14"/>
      <c r="ATX2388" s="14"/>
      <c r="ATY2388" s="14"/>
      <c r="ATZ2388" s="14"/>
      <c r="AUA2388" s="14"/>
      <c r="AUB2388" s="14"/>
      <c r="AUC2388" s="14"/>
      <c r="AUD2388" s="14"/>
      <c r="AUE2388" s="14"/>
      <c r="AUF2388" s="14"/>
      <c r="AUG2388" s="14"/>
      <c r="AUH2388" s="14"/>
      <c r="AUI2388" s="14"/>
      <c r="AUJ2388" s="14"/>
      <c r="AUK2388" s="14"/>
      <c r="AUL2388" s="14"/>
      <c r="AUM2388" s="14"/>
      <c r="AUN2388" s="14"/>
      <c r="AUO2388" s="14"/>
      <c r="AUP2388" s="14"/>
      <c r="AUQ2388" s="14"/>
      <c r="AUR2388" s="14"/>
      <c r="AUS2388" s="14"/>
      <c r="AUT2388" s="14"/>
      <c r="AUU2388" s="14"/>
      <c r="AUV2388" s="14"/>
      <c r="AUW2388" s="14"/>
      <c r="AUX2388" s="14"/>
      <c r="AUY2388" s="14"/>
      <c r="AUZ2388" s="14"/>
      <c r="AVA2388" s="14"/>
      <c r="AVB2388" s="14"/>
      <c r="AVC2388" s="14"/>
      <c r="AVD2388" s="14"/>
      <c r="AVE2388" s="14"/>
      <c r="AVF2388" s="14"/>
      <c r="AVG2388" s="14"/>
      <c r="AVH2388" s="14"/>
      <c r="AVI2388" s="14"/>
      <c r="AVJ2388" s="14"/>
      <c r="AVK2388" s="14"/>
      <c r="AVL2388" s="14"/>
      <c r="AVM2388" s="14"/>
      <c r="AVN2388" s="14"/>
      <c r="AVO2388" s="14"/>
      <c r="AVP2388" s="14"/>
      <c r="AVQ2388" s="14"/>
      <c r="AVR2388" s="14"/>
      <c r="AVS2388" s="14"/>
      <c r="AVT2388" s="14"/>
      <c r="AVU2388" s="14"/>
      <c r="AVV2388" s="14"/>
      <c r="AVW2388" s="14"/>
      <c r="AVX2388" s="14"/>
      <c r="AVY2388" s="14"/>
      <c r="AVZ2388" s="14"/>
      <c r="AWA2388" s="14"/>
      <c r="AWB2388" s="14"/>
      <c r="AWC2388" s="14"/>
      <c r="AWD2388" s="14"/>
      <c r="AWE2388" s="14"/>
      <c r="AWF2388" s="14"/>
      <c r="AWG2388" s="14"/>
      <c r="AWH2388" s="14"/>
      <c r="AWI2388" s="14"/>
      <c r="AWJ2388" s="14"/>
      <c r="AWK2388" s="14"/>
      <c r="AWL2388" s="14"/>
      <c r="AWM2388" s="14"/>
      <c r="AWN2388" s="14"/>
      <c r="AWO2388" s="14"/>
      <c r="AWP2388" s="14"/>
      <c r="AWQ2388" s="14"/>
      <c r="AWR2388" s="14"/>
      <c r="AWS2388" s="14"/>
      <c r="AWT2388" s="14"/>
      <c r="AWU2388" s="14"/>
      <c r="AWV2388" s="14"/>
      <c r="AWW2388" s="14"/>
      <c r="AWX2388" s="14"/>
      <c r="AWY2388" s="14"/>
      <c r="AWZ2388" s="14"/>
      <c r="AXA2388" s="14"/>
      <c r="AXB2388" s="14"/>
      <c r="AXC2388" s="14"/>
      <c r="AXD2388" s="14"/>
      <c r="AXE2388" s="14"/>
      <c r="AXF2388" s="14"/>
      <c r="AXG2388" s="14"/>
      <c r="AXH2388" s="14"/>
      <c r="AXI2388" s="14"/>
      <c r="AXJ2388" s="14"/>
      <c r="AXK2388" s="14"/>
      <c r="AXL2388" s="14"/>
      <c r="AXM2388" s="14"/>
      <c r="AXN2388" s="14"/>
      <c r="AXO2388" s="14"/>
      <c r="AXP2388" s="14"/>
      <c r="AXQ2388" s="14"/>
      <c r="AXR2388" s="14"/>
      <c r="AXS2388" s="14"/>
      <c r="AXT2388" s="14"/>
      <c r="AXU2388" s="14"/>
      <c r="AXV2388" s="14"/>
      <c r="AXW2388" s="14"/>
      <c r="AXX2388" s="14"/>
      <c r="AXY2388" s="14"/>
      <c r="AXZ2388" s="14"/>
      <c r="AYA2388" s="14"/>
      <c r="AYB2388" s="14"/>
      <c r="AYC2388" s="14"/>
      <c r="AYD2388" s="14"/>
      <c r="AYE2388" s="14"/>
      <c r="AYF2388" s="14"/>
      <c r="AYG2388" s="14"/>
      <c r="AYH2388" s="14"/>
      <c r="AYI2388" s="14"/>
      <c r="AYJ2388" s="14"/>
      <c r="AYK2388" s="14"/>
      <c r="AYL2388" s="14"/>
      <c r="AYM2388" s="14"/>
      <c r="AYN2388" s="14"/>
      <c r="AYO2388" s="14"/>
      <c r="AYP2388" s="14"/>
      <c r="AYQ2388" s="14"/>
      <c r="AYR2388" s="14"/>
      <c r="AYS2388" s="14"/>
      <c r="AYT2388" s="14"/>
      <c r="AYU2388" s="14"/>
      <c r="AYV2388" s="14"/>
      <c r="AYW2388" s="14"/>
      <c r="AYX2388" s="14"/>
      <c r="AYY2388" s="14"/>
      <c r="AYZ2388" s="14"/>
      <c r="AZA2388" s="14"/>
      <c r="AZB2388" s="14"/>
      <c r="AZC2388" s="14"/>
      <c r="AZD2388" s="14"/>
      <c r="AZE2388" s="14"/>
      <c r="AZF2388" s="14"/>
      <c r="AZG2388" s="14"/>
      <c r="AZH2388" s="14"/>
      <c r="AZI2388" s="14"/>
      <c r="AZJ2388" s="14"/>
      <c r="AZK2388" s="14"/>
      <c r="AZL2388" s="14"/>
      <c r="AZM2388" s="14"/>
      <c r="AZN2388" s="14"/>
      <c r="AZO2388" s="14"/>
      <c r="AZP2388" s="14"/>
      <c r="AZQ2388" s="14"/>
      <c r="AZR2388" s="14"/>
      <c r="AZS2388" s="14"/>
      <c r="AZT2388" s="14"/>
      <c r="AZU2388" s="14"/>
      <c r="AZV2388" s="14"/>
      <c r="AZW2388" s="14"/>
      <c r="AZX2388" s="14"/>
      <c r="AZY2388" s="14"/>
      <c r="AZZ2388" s="14"/>
      <c r="BAA2388" s="14"/>
      <c r="BAB2388" s="14"/>
      <c r="BAC2388" s="14"/>
      <c r="BAD2388" s="14"/>
      <c r="BAE2388" s="14"/>
      <c r="BAF2388" s="14"/>
      <c r="BAG2388" s="14"/>
      <c r="BAH2388" s="14"/>
      <c r="BAI2388" s="14"/>
      <c r="BAJ2388" s="14"/>
      <c r="BAK2388" s="14"/>
      <c r="BAL2388" s="14"/>
      <c r="BAM2388" s="14"/>
      <c r="BAN2388" s="14"/>
      <c r="BAO2388" s="14"/>
      <c r="BAP2388" s="14"/>
      <c r="BAQ2388" s="14"/>
      <c r="BAR2388" s="14"/>
      <c r="BAS2388" s="14"/>
      <c r="BAT2388" s="14"/>
      <c r="BAU2388" s="14"/>
      <c r="BAV2388" s="14"/>
      <c r="BAW2388" s="14"/>
      <c r="BAX2388" s="14"/>
      <c r="BAY2388" s="14"/>
      <c r="BAZ2388" s="14"/>
      <c r="BBA2388" s="14"/>
      <c r="BBB2388" s="14"/>
      <c r="BBC2388" s="14"/>
      <c r="BBD2388" s="14"/>
      <c r="BBE2388" s="14"/>
      <c r="BBF2388" s="14"/>
      <c r="BBG2388" s="14"/>
      <c r="BBH2388" s="14"/>
      <c r="BBI2388" s="14"/>
      <c r="BBJ2388" s="14"/>
      <c r="BBK2388" s="14"/>
      <c r="BBL2388" s="14"/>
      <c r="BBM2388" s="14"/>
      <c r="BBN2388" s="14"/>
      <c r="BBO2388" s="14"/>
      <c r="BBP2388" s="14"/>
      <c r="BBQ2388" s="14"/>
      <c r="BBR2388" s="14"/>
      <c r="BBS2388" s="14"/>
      <c r="BBT2388" s="14"/>
      <c r="BBU2388" s="14"/>
      <c r="BBV2388" s="14"/>
      <c r="BBW2388" s="14"/>
      <c r="BBX2388" s="14"/>
      <c r="BBY2388" s="14"/>
      <c r="BBZ2388" s="14"/>
      <c r="BCA2388" s="14"/>
      <c r="BCB2388" s="14"/>
      <c r="BCC2388" s="14"/>
      <c r="BCD2388" s="14"/>
      <c r="BCE2388" s="14"/>
      <c r="BCF2388" s="14"/>
      <c r="BCG2388" s="14"/>
      <c r="BCH2388" s="14"/>
      <c r="BCI2388" s="14"/>
      <c r="BCJ2388" s="14"/>
      <c r="BCK2388" s="14"/>
      <c r="BCL2388" s="14"/>
      <c r="BCM2388" s="14"/>
      <c r="BCN2388" s="14"/>
      <c r="BCO2388" s="14"/>
      <c r="BCP2388" s="14"/>
      <c r="BCQ2388" s="14"/>
      <c r="BCR2388" s="14"/>
      <c r="BCS2388" s="14"/>
      <c r="BCT2388" s="14"/>
      <c r="BCU2388" s="14"/>
      <c r="BCV2388" s="14"/>
      <c r="BCW2388" s="14"/>
      <c r="BCX2388" s="14"/>
      <c r="BCY2388" s="14"/>
      <c r="BCZ2388" s="14"/>
      <c r="BDA2388" s="14"/>
      <c r="BDB2388" s="14"/>
      <c r="BDC2388" s="14"/>
      <c r="BDD2388" s="14"/>
      <c r="BDE2388" s="14"/>
      <c r="BDF2388" s="14"/>
      <c r="BDG2388" s="14"/>
      <c r="BDH2388" s="14"/>
      <c r="BDI2388" s="14"/>
      <c r="BDJ2388" s="14"/>
      <c r="BDK2388" s="14"/>
      <c r="BDL2388" s="14"/>
      <c r="BDM2388" s="14"/>
      <c r="BDN2388" s="14"/>
      <c r="BDO2388" s="14"/>
      <c r="BDP2388" s="14"/>
      <c r="BDQ2388" s="14"/>
      <c r="BDR2388" s="14"/>
      <c r="BDS2388" s="14"/>
      <c r="BDT2388" s="14"/>
      <c r="BDU2388" s="14"/>
      <c r="BDV2388" s="14"/>
      <c r="BDW2388" s="14"/>
      <c r="BDX2388" s="14"/>
      <c r="BDY2388" s="14"/>
      <c r="BDZ2388" s="14"/>
      <c r="BEA2388" s="14"/>
      <c r="BEB2388" s="14"/>
      <c r="BEC2388" s="14"/>
      <c r="BED2388" s="14"/>
      <c r="BEE2388" s="14"/>
      <c r="BEF2388" s="14"/>
      <c r="BEG2388" s="14"/>
      <c r="BEH2388" s="14"/>
      <c r="BEI2388" s="14"/>
      <c r="BEJ2388" s="14"/>
      <c r="BEK2388" s="14"/>
      <c r="BEL2388" s="14"/>
      <c r="BEM2388" s="14"/>
      <c r="BEN2388" s="14"/>
      <c r="BEO2388" s="14"/>
      <c r="BEP2388" s="14"/>
      <c r="BEQ2388" s="14"/>
      <c r="BER2388" s="14"/>
      <c r="BES2388" s="14"/>
      <c r="BET2388" s="14"/>
      <c r="BEU2388" s="14"/>
      <c r="BEV2388" s="14"/>
      <c r="BEW2388" s="14"/>
      <c r="BEX2388" s="14"/>
      <c r="BEY2388" s="14"/>
      <c r="BEZ2388" s="14"/>
      <c r="BFA2388" s="14"/>
      <c r="BFB2388" s="14"/>
      <c r="BFC2388" s="14"/>
      <c r="BFD2388" s="14"/>
      <c r="BFE2388" s="14"/>
      <c r="BFF2388" s="14"/>
      <c r="BFG2388" s="14"/>
      <c r="BFH2388" s="14"/>
      <c r="BFI2388" s="14"/>
      <c r="BFJ2388" s="14"/>
      <c r="BFK2388" s="14"/>
      <c r="BFL2388" s="14"/>
      <c r="BFM2388" s="14"/>
      <c r="BFN2388" s="14"/>
      <c r="BFO2388" s="14"/>
      <c r="BFP2388" s="14"/>
      <c r="BFQ2388" s="14"/>
      <c r="BFR2388" s="14"/>
      <c r="BFS2388" s="14"/>
      <c r="BFT2388" s="14"/>
      <c r="BFU2388" s="14"/>
      <c r="BFV2388" s="14"/>
      <c r="BFW2388" s="14"/>
      <c r="BFX2388" s="14"/>
      <c r="BFY2388" s="14"/>
      <c r="BFZ2388" s="14"/>
      <c r="BGA2388" s="14"/>
      <c r="BGB2388" s="14"/>
      <c r="BGC2388" s="14"/>
      <c r="BGD2388" s="14"/>
      <c r="BGE2388" s="14"/>
      <c r="BGF2388" s="14"/>
      <c r="BGG2388" s="14"/>
      <c r="BGH2388" s="14"/>
      <c r="BGI2388" s="14"/>
      <c r="BGJ2388" s="14"/>
      <c r="BGK2388" s="14"/>
      <c r="BGL2388" s="14"/>
      <c r="BGM2388" s="14"/>
      <c r="BGN2388" s="14"/>
      <c r="BGO2388" s="14"/>
      <c r="BGP2388" s="14"/>
      <c r="BGQ2388" s="14"/>
      <c r="BGR2388" s="14"/>
      <c r="BGS2388" s="14"/>
      <c r="BGT2388" s="14"/>
      <c r="BGU2388" s="14"/>
      <c r="BGV2388" s="14"/>
      <c r="BGW2388" s="14"/>
      <c r="BGX2388" s="14"/>
      <c r="BGY2388" s="14"/>
      <c r="BGZ2388" s="14"/>
      <c r="BHA2388" s="14"/>
      <c r="BHB2388" s="14"/>
      <c r="BHC2388" s="14"/>
      <c r="BHD2388" s="14"/>
      <c r="BHE2388" s="14"/>
      <c r="BHF2388" s="14"/>
      <c r="BHG2388" s="14"/>
      <c r="BHH2388" s="14"/>
      <c r="BHI2388" s="14"/>
      <c r="BHJ2388" s="14"/>
      <c r="BHK2388" s="14"/>
      <c r="BHL2388" s="14"/>
      <c r="BHM2388" s="14"/>
      <c r="BHN2388" s="14"/>
      <c r="BHO2388" s="14"/>
      <c r="BHP2388" s="14"/>
      <c r="BHQ2388" s="14"/>
      <c r="BHR2388" s="14"/>
      <c r="BHS2388" s="14"/>
      <c r="BHT2388" s="14"/>
      <c r="BHU2388" s="14"/>
      <c r="BHV2388" s="14"/>
      <c r="BHW2388" s="14"/>
      <c r="BHX2388" s="14"/>
      <c r="BHY2388" s="14"/>
      <c r="BHZ2388" s="14"/>
      <c r="BIA2388" s="14"/>
      <c r="BIB2388" s="14"/>
      <c r="BIC2388" s="14"/>
      <c r="BID2388" s="14"/>
      <c r="BIE2388" s="14"/>
      <c r="BIF2388" s="14"/>
      <c r="BIG2388" s="14"/>
      <c r="BIH2388" s="14"/>
      <c r="BII2388" s="14"/>
      <c r="BIJ2388" s="14"/>
      <c r="BIK2388" s="14"/>
      <c r="BIL2388" s="14"/>
      <c r="BIM2388" s="14"/>
      <c r="BIN2388" s="14"/>
      <c r="BIO2388" s="14"/>
      <c r="BIP2388" s="14"/>
      <c r="BIQ2388" s="14"/>
      <c r="BIR2388" s="14"/>
      <c r="BIS2388" s="14"/>
      <c r="BIT2388" s="14"/>
      <c r="BIU2388" s="14"/>
      <c r="BIV2388" s="14"/>
      <c r="BIW2388" s="14"/>
      <c r="BIX2388" s="14"/>
      <c r="BIY2388" s="14"/>
      <c r="BIZ2388" s="14"/>
      <c r="BJA2388" s="14"/>
      <c r="BJB2388" s="14"/>
      <c r="BJC2388" s="14"/>
      <c r="BJD2388" s="14"/>
      <c r="BJE2388" s="14"/>
      <c r="BJF2388" s="14"/>
      <c r="BJG2388" s="14"/>
      <c r="BJH2388" s="14"/>
      <c r="BJI2388" s="14"/>
      <c r="BJJ2388" s="14"/>
      <c r="BJK2388" s="14"/>
      <c r="BJL2388" s="14"/>
      <c r="BJM2388" s="14"/>
      <c r="BJN2388" s="14"/>
      <c r="BJO2388" s="14"/>
      <c r="BJP2388" s="14"/>
      <c r="BJQ2388" s="14"/>
      <c r="BJR2388" s="14"/>
      <c r="BJS2388" s="14"/>
      <c r="BJT2388" s="14"/>
      <c r="BJU2388" s="14"/>
      <c r="BJV2388" s="14"/>
      <c r="BJW2388" s="14"/>
      <c r="BJX2388" s="14"/>
      <c r="BJY2388" s="14"/>
      <c r="BJZ2388" s="14"/>
      <c r="BKA2388" s="14"/>
      <c r="BKB2388" s="14"/>
      <c r="BKC2388" s="14"/>
      <c r="BKD2388" s="14"/>
      <c r="BKE2388" s="14"/>
      <c r="BKF2388" s="14"/>
      <c r="BKG2388" s="14"/>
      <c r="BKH2388" s="14"/>
      <c r="BKI2388" s="14"/>
      <c r="BKJ2388" s="14"/>
      <c r="BKK2388" s="14"/>
      <c r="BKL2388" s="14"/>
      <c r="BKM2388" s="14"/>
      <c r="BKN2388" s="14"/>
      <c r="BKO2388" s="14"/>
      <c r="BKP2388" s="14"/>
      <c r="BKQ2388" s="14"/>
      <c r="BKR2388" s="14"/>
      <c r="BKS2388" s="14"/>
      <c r="BKT2388" s="14"/>
      <c r="BKU2388" s="14"/>
      <c r="BKV2388" s="14"/>
      <c r="BKW2388" s="14"/>
      <c r="BKX2388" s="14"/>
      <c r="BKY2388" s="14"/>
      <c r="BKZ2388" s="14"/>
      <c r="BLA2388" s="14"/>
      <c r="BLB2388" s="14"/>
      <c r="BLC2388" s="14"/>
      <c r="BLD2388" s="14"/>
      <c r="BLE2388" s="14"/>
      <c r="BLF2388" s="14"/>
      <c r="BLG2388" s="14"/>
      <c r="BLH2388" s="14"/>
      <c r="BLI2388" s="14"/>
      <c r="BLJ2388" s="14"/>
      <c r="BLK2388" s="14"/>
      <c r="BLL2388" s="14"/>
      <c r="BLM2388" s="14"/>
      <c r="BLN2388" s="14"/>
      <c r="BLO2388" s="14"/>
      <c r="BLP2388" s="14"/>
      <c r="BLQ2388" s="14"/>
      <c r="BLR2388" s="14"/>
      <c r="BLS2388" s="14"/>
      <c r="BLT2388" s="14"/>
      <c r="BLU2388" s="14"/>
      <c r="BLV2388" s="14"/>
      <c r="BLW2388" s="14"/>
      <c r="BLX2388" s="14"/>
      <c r="BLY2388" s="14"/>
      <c r="BLZ2388" s="14"/>
      <c r="BMA2388" s="14"/>
      <c r="BMB2388" s="14"/>
      <c r="BMC2388" s="14"/>
      <c r="BMD2388" s="14"/>
      <c r="BME2388" s="14"/>
      <c r="BMF2388" s="14"/>
      <c r="BMG2388" s="14"/>
      <c r="BMH2388" s="14"/>
      <c r="BMI2388" s="14"/>
      <c r="BMJ2388" s="14"/>
      <c r="BMK2388" s="14"/>
      <c r="BML2388" s="14"/>
      <c r="BMM2388" s="14"/>
      <c r="BMN2388" s="14"/>
      <c r="BMO2388" s="14"/>
      <c r="BMP2388" s="14"/>
      <c r="BMQ2388" s="14"/>
      <c r="BMR2388" s="14"/>
      <c r="BMS2388" s="14"/>
      <c r="BMT2388" s="14"/>
      <c r="BMU2388" s="14"/>
      <c r="BMV2388" s="14"/>
      <c r="BMW2388" s="14"/>
      <c r="BMX2388" s="14"/>
      <c r="BMY2388" s="14"/>
      <c r="BMZ2388" s="14"/>
      <c r="BNA2388" s="14"/>
      <c r="BNB2388" s="14"/>
      <c r="BNC2388" s="14"/>
      <c r="BND2388" s="14"/>
      <c r="BNE2388" s="14"/>
      <c r="BNF2388" s="14"/>
      <c r="BNG2388" s="14"/>
      <c r="BNH2388" s="14"/>
      <c r="BNI2388" s="14"/>
      <c r="BNJ2388" s="14"/>
      <c r="BNK2388" s="14"/>
      <c r="BNL2388" s="14"/>
      <c r="BNM2388" s="14"/>
      <c r="BNN2388" s="14"/>
      <c r="BNO2388" s="14"/>
      <c r="BNP2388" s="14"/>
      <c r="BNQ2388" s="14"/>
      <c r="BNR2388" s="14"/>
      <c r="BNS2388" s="14"/>
      <c r="BNT2388" s="14"/>
      <c r="BNU2388" s="14"/>
      <c r="BNV2388" s="14"/>
      <c r="BNW2388" s="14"/>
      <c r="BNX2388" s="14"/>
      <c r="BNY2388" s="14"/>
      <c r="BNZ2388" s="14"/>
      <c r="BOA2388" s="14"/>
      <c r="BOB2388" s="14"/>
      <c r="BOC2388" s="14"/>
      <c r="BOD2388" s="14"/>
      <c r="BOE2388" s="14"/>
      <c r="BOF2388" s="14"/>
      <c r="BOG2388" s="14"/>
      <c r="BOH2388" s="14"/>
      <c r="BOI2388" s="14"/>
      <c r="BOJ2388" s="14"/>
      <c r="BOK2388" s="14"/>
      <c r="BOL2388" s="14"/>
      <c r="BOM2388" s="14"/>
      <c r="BON2388" s="14"/>
      <c r="BOO2388" s="14"/>
      <c r="BOP2388" s="14"/>
      <c r="BOQ2388" s="14"/>
      <c r="BOR2388" s="14"/>
      <c r="BOS2388" s="14"/>
      <c r="BOT2388" s="14"/>
      <c r="BOU2388" s="14"/>
      <c r="BOV2388" s="14"/>
      <c r="BOW2388" s="14"/>
      <c r="BOX2388" s="14"/>
      <c r="BOY2388" s="14"/>
      <c r="BOZ2388" s="14"/>
      <c r="BPA2388" s="14"/>
      <c r="BPB2388" s="14"/>
      <c r="BPC2388" s="14"/>
      <c r="BPD2388" s="14"/>
      <c r="BPE2388" s="14"/>
      <c r="BPF2388" s="14"/>
      <c r="BPG2388" s="14"/>
      <c r="BPH2388" s="14"/>
      <c r="BPI2388" s="14"/>
      <c r="BPJ2388" s="14"/>
      <c r="BPK2388" s="14"/>
      <c r="BPL2388" s="14"/>
      <c r="BPM2388" s="14"/>
      <c r="BPN2388" s="14"/>
      <c r="BPO2388" s="14"/>
      <c r="BPP2388" s="14"/>
      <c r="BPQ2388" s="14"/>
      <c r="BPR2388" s="14"/>
      <c r="BPS2388" s="14"/>
      <c r="BPT2388" s="14"/>
      <c r="BPU2388" s="14"/>
      <c r="BPV2388" s="14"/>
      <c r="BPW2388" s="14"/>
      <c r="BPX2388" s="14"/>
      <c r="BPY2388" s="14"/>
      <c r="BPZ2388" s="14"/>
      <c r="BQA2388" s="14"/>
      <c r="BQB2388" s="14"/>
      <c r="BQC2388" s="14"/>
      <c r="BQD2388" s="14"/>
      <c r="BQE2388" s="14"/>
      <c r="BQF2388" s="14"/>
      <c r="BQG2388" s="14"/>
      <c r="BQH2388" s="14"/>
      <c r="BQI2388" s="14"/>
      <c r="BQJ2388" s="14"/>
      <c r="BQK2388" s="14"/>
      <c r="BQL2388" s="14"/>
      <c r="BQM2388" s="14"/>
      <c r="BQN2388" s="14"/>
      <c r="BQO2388" s="14"/>
      <c r="BQP2388" s="14"/>
      <c r="BQQ2388" s="14"/>
      <c r="BQR2388" s="14"/>
      <c r="BQS2388" s="14"/>
      <c r="BQT2388" s="14"/>
      <c r="BQU2388" s="14"/>
      <c r="BQV2388" s="14"/>
      <c r="BQW2388" s="14"/>
      <c r="BQX2388" s="14"/>
      <c r="BQY2388" s="14"/>
      <c r="BQZ2388" s="14"/>
      <c r="BRA2388" s="14"/>
      <c r="BRB2388" s="14"/>
      <c r="BRC2388" s="14"/>
      <c r="BRD2388" s="14"/>
      <c r="BRE2388" s="14"/>
      <c r="BRF2388" s="14"/>
      <c r="BRG2388" s="14"/>
      <c r="BRH2388" s="14"/>
      <c r="BRI2388" s="14"/>
      <c r="BRJ2388" s="14"/>
      <c r="BRK2388" s="14"/>
      <c r="BRL2388" s="14"/>
      <c r="BRM2388" s="14"/>
      <c r="BRN2388" s="14"/>
      <c r="BRO2388" s="14"/>
      <c r="BRP2388" s="14"/>
      <c r="BRQ2388" s="14"/>
      <c r="BRR2388" s="14"/>
      <c r="BRS2388" s="14"/>
      <c r="BRT2388" s="14"/>
      <c r="BRU2388" s="14"/>
      <c r="BRV2388" s="14"/>
      <c r="BRW2388" s="14"/>
      <c r="BRX2388" s="14"/>
      <c r="BRY2388" s="14"/>
      <c r="BRZ2388" s="14"/>
      <c r="BSA2388" s="14"/>
      <c r="BSB2388" s="14"/>
      <c r="BSC2388" s="14"/>
      <c r="BSD2388" s="14"/>
      <c r="BSE2388" s="14"/>
      <c r="BSF2388" s="14"/>
      <c r="BSG2388" s="14"/>
      <c r="BSH2388" s="14"/>
      <c r="BSI2388" s="14"/>
      <c r="BSJ2388" s="14"/>
      <c r="BSK2388" s="14"/>
      <c r="BSL2388" s="14"/>
      <c r="BSM2388" s="14"/>
      <c r="BSN2388" s="14"/>
      <c r="BSO2388" s="14"/>
      <c r="BSP2388" s="14"/>
      <c r="BSQ2388" s="14"/>
      <c r="BSR2388" s="14"/>
      <c r="BSS2388" s="14"/>
      <c r="BST2388" s="14"/>
      <c r="BSU2388" s="14"/>
      <c r="BSV2388" s="14"/>
      <c r="BSW2388" s="14"/>
      <c r="BSX2388" s="14"/>
      <c r="BSY2388" s="14"/>
      <c r="BSZ2388" s="14"/>
      <c r="BTA2388" s="14"/>
      <c r="BTB2388" s="14"/>
      <c r="BTC2388" s="14"/>
      <c r="BTD2388" s="14"/>
      <c r="BTE2388" s="14"/>
      <c r="BTF2388" s="14"/>
      <c r="BTG2388" s="14"/>
      <c r="BTH2388" s="14"/>
      <c r="BTI2388" s="14"/>
      <c r="BTJ2388" s="14"/>
      <c r="BTK2388" s="14"/>
      <c r="BTL2388" s="14"/>
      <c r="BTM2388" s="14"/>
      <c r="BTN2388" s="14"/>
      <c r="BTO2388" s="14"/>
      <c r="BTP2388" s="14"/>
      <c r="BTQ2388" s="14"/>
      <c r="BTR2388" s="14"/>
      <c r="BTS2388" s="14"/>
      <c r="BTT2388" s="14"/>
      <c r="BTU2388" s="14"/>
      <c r="BTV2388" s="14"/>
      <c r="BTW2388" s="14"/>
      <c r="BTX2388" s="14"/>
      <c r="BTY2388" s="14"/>
      <c r="BTZ2388" s="14"/>
      <c r="BUA2388" s="14"/>
      <c r="BUB2388" s="14"/>
      <c r="BUC2388" s="14"/>
      <c r="BUD2388" s="14"/>
      <c r="BUE2388" s="14"/>
      <c r="BUF2388" s="14"/>
      <c r="BUG2388" s="14"/>
      <c r="BUH2388" s="14"/>
      <c r="BUI2388" s="14"/>
      <c r="BUJ2388" s="14"/>
      <c r="BUK2388" s="14"/>
      <c r="BUL2388" s="14"/>
      <c r="BUM2388" s="14"/>
      <c r="BUN2388" s="14"/>
      <c r="BUO2388" s="14"/>
      <c r="BUP2388" s="14"/>
      <c r="BUQ2388" s="14"/>
      <c r="BUR2388" s="14"/>
      <c r="BUS2388" s="14"/>
      <c r="BUT2388" s="14"/>
      <c r="BUU2388" s="14"/>
      <c r="BUV2388" s="14"/>
      <c r="BUW2388" s="14"/>
      <c r="BUX2388" s="14"/>
      <c r="BUY2388" s="14"/>
      <c r="BUZ2388" s="14"/>
      <c r="BVA2388" s="14"/>
      <c r="BVB2388" s="14"/>
      <c r="BVC2388" s="14"/>
      <c r="BVD2388" s="14"/>
      <c r="BVE2388" s="14"/>
      <c r="BVF2388" s="14"/>
      <c r="BVG2388" s="14"/>
      <c r="BVH2388" s="14"/>
      <c r="BVI2388" s="14"/>
      <c r="BVJ2388" s="14"/>
      <c r="BVK2388" s="14"/>
      <c r="BVL2388" s="14"/>
      <c r="BVM2388" s="14"/>
      <c r="BVN2388" s="14"/>
      <c r="BVO2388" s="14"/>
      <c r="BVP2388" s="14"/>
      <c r="BVQ2388" s="14"/>
      <c r="BVR2388" s="14"/>
      <c r="BVS2388" s="14"/>
      <c r="BVT2388" s="14"/>
      <c r="BVU2388" s="14"/>
      <c r="BVV2388" s="14"/>
      <c r="BVW2388" s="14"/>
      <c r="BVX2388" s="14"/>
      <c r="BVY2388" s="14"/>
      <c r="BVZ2388" s="14"/>
      <c r="BWA2388" s="14"/>
      <c r="BWB2388" s="14"/>
      <c r="BWC2388" s="14"/>
      <c r="BWD2388" s="14"/>
      <c r="BWE2388" s="14"/>
      <c r="BWF2388" s="14"/>
      <c r="BWG2388" s="14"/>
      <c r="BWH2388" s="14"/>
      <c r="BWI2388" s="14"/>
      <c r="BWJ2388" s="14"/>
      <c r="BWK2388" s="14"/>
      <c r="BWL2388" s="14"/>
      <c r="BWM2388" s="14"/>
      <c r="BWN2388" s="14"/>
      <c r="BWO2388" s="14"/>
      <c r="BWP2388" s="14"/>
      <c r="BWQ2388" s="14"/>
      <c r="BWR2388" s="14"/>
      <c r="BWS2388" s="14"/>
      <c r="BWT2388" s="14"/>
      <c r="BWU2388" s="14"/>
      <c r="BWV2388" s="14"/>
      <c r="BWW2388" s="14"/>
      <c r="BWX2388" s="14"/>
      <c r="BWY2388" s="14"/>
      <c r="BWZ2388" s="14"/>
      <c r="BXA2388" s="14"/>
      <c r="BXB2388" s="14"/>
      <c r="BXC2388" s="14"/>
      <c r="BXD2388" s="14"/>
      <c r="BXE2388" s="14"/>
      <c r="BXF2388" s="14"/>
      <c r="BXG2388" s="14"/>
      <c r="BXH2388" s="14"/>
      <c r="BXI2388" s="14"/>
      <c r="BXJ2388" s="14"/>
      <c r="BXK2388" s="14"/>
      <c r="BXL2388" s="14"/>
      <c r="BXM2388" s="14"/>
      <c r="BXN2388" s="14"/>
      <c r="BXO2388" s="14"/>
      <c r="BXP2388" s="14"/>
      <c r="BXQ2388" s="14"/>
      <c r="BXR2388" s="14"/>
      <c r="BXS2388" s="14"/>
      <c r="BXT2388" s="14"/>
      <c r="BXU2388" s="14"/>
      <c r="BXV2388" s="14"/>
      <c r="BXW2388" s="14"/>
      <c r="BXX2388" s="14"/>
      <c r="BXY2388" s="14"/>
      <c r="BXZ2388" s="14"/>
      <c r="BYA2388" s="14"/>
      <c r="BYB2388" s="14"/>
      <c r="BYC2388" s="14"/>
      <c r="BYD2388" s="14"/>
      <c r="BYE2388" s="14"/>
      <c r="BYF2388" s="14"/>
      <c r="BYG2388" s="14"/>
      <c r="BYH2388" s="14"/>
      <c r="BYI2388" s="14"/>
      <c r="BYJ2388" s="14"/>
      <c r="BYK2388" s="14"/>
      <c r="BYL2388" s="14"/>
      <c r="BYM2388" s="14"/>
      <c r="BYN2388" s="14"/>
      <c r="BYO2388" s="14"/>
      <c r="BYP2388" s="14"/>
      <c r="BYQ2388" s="14"/>
      <c r="BYR2388" s="14"/>
      <c r="BYS2388" s="14"/>
      <c r="BYT2388" s="14"/>
      <c r="BYU2388" s="14"/>
      <c r="BYV2388" s="14"/>
      <c r="BYW2388" s="14"/>
      <c r="BYX2388" s="14"/>
      <c r="BYY2388" s="14"/>
      <c r="BYZ2388" s="14"/>
      <c r="BZA2388" s="14"/>
      <c r="BZB2388" s="14"/>
      <c r="BZC2388" s="14"/>
      <c r="BZD2388" s="14"/>
      <c r="BZE2388" s="14"/>
      <c r="BZF2388" s="14"/>
      <c r="BZG2388" s="14"/>
      <c r="BZH2388" s="14"/>
      <c r="BZI2388" s="14"/>
      <c r="BZJ2388" s="14"/>
      <c r="BZK2388" s="14"/>
      <c r="BZL2388" s="14"/>
      <c r="BZM2388" s="14"/>
      <c r="BZN2388" s="14"/>
      <c r="BZO2388" s="14"/>
      <c r="BZP2388" s="14"/>
      <c r="BZQ2388" s="14"/>
      <c r="BZR2388" s="14"/>
      <c r="BZS2388" s="14"/>
      <c r="BZT2388" s="14"/>
      <c r="BZU2388" s="14"/>
      <c r="BZV2388" s="14"/>
      <c r="BZW2388" s="14"/>
      <c r="BZX2388" s="14"/>
      <c r="BZY2388" s="14"/>
      <c r="BZZ2388" s="14"/>
      <c r="CAA2388" s="14"/>
      <c r="CAB2388" s="14"/>
      <c r="CAC2388" s="14"/>
      <c r="CAD2388" s="14"/>
      <c r="CAE2388" s="14"/>
      <c r="CAF2388" s="14"/>
      <c r="CAG2388" s="14"/>
      <c r="CAH2388" s="14"/>
      <c r="CAI2388" s="14"/>
      <c r="CAJ2388" s="14"/>
      <c r="CAK2388" s="14"/>
      <c r="CAL2388" s="14"/>
      <c r="CAM2388" s="14"/>
      <c r="CAN2388" s="14"/>
      <c r="CAO2388" s="14"/>
      <c r="CAP2388" s="14"/>
      <c r="CAQ2388" s="14"/>
      <c r="CAR2388" s="14"/>
      <c r="CAS2388" s="14"/>
      <c r="CAT2388" s="14"/>
      <c r="CAU2388" s="14"/>
      <c r="CAV2388" s="14"/>
      <c r="CAW2388" s="14"/>
      <c r="CAX2388" s="14"/>
      <c r="CAY2388" s="14"/>
      <c r="CAZ2388" s="14"/>
      <c r="CBA2388" s="14"/>
      <c r="CBB2388" s="14"/>
      <c r="CBC2388" s="14"/>
      <c r="CBD2388" s="14"/>
      <c r="CBE2388" s="14"/>
      <c r="CBF2388" s="14"/>
      <c r="CBG2388" s="14"/>
      <c r="CBH2388" s="14"/>
      <c r="CBI2388" s="14"/>
      <c r="CBJ2388" s="14"/>
      <c r="CBK2388" s="14"/>
      <c r="CBL2388" s="14"/>
      <c r="CBM2388" s="14"/>
      <c r="CBN2388" s="14"/>
      <c r="CBO2388" s="14"/>
      <c r="CBP2388" s="14"/>
      <c r="CBQ2388" s="14"/>
      <c r="CBR2388" s="14"/>
      <c r="CBS2388" s="14"/>
      <c r="CBT2388" s="14"/>
      <c r="CBU2388" s="14"/>
      <c r="CBV2388" s="14"/>
      <c r="CBW2388" s="14"/>
      <c r="CBX2388" s="14"/>
      <c r="CBY2388" s="14"/>
      <c r="CBZ2388" s="14"/>
      <c r="CCA2388" s="14"/>
      <c r="CCB2388" s="14"/>
      <c r="CCC2388" s="14"/>
      <c r="CCD2388" s="14"/>
      <c r="CCE2388" s="14"/>
      <c r="CCF2388" s="14"/>
      <c r="CCG2388" s="14"/>
      <c r="CCH2388" s="14"/>
      <c r="CCI2388" s="14"/>
      <c r="CCJ2388" s="14"/>
      <c r="CCK2388" s="14"/>
      <c r="CCL2388" s="14"/>
      <c r="CCM2388" s="14"/>
      <c r="CCN2388" s="14"/>
      <c r="CCO2388" s="14"/>
      <c r="CCP2388" s="14"/>
      <c r="CCQ2388" s="14"/>
      <c r="CCR2388" s="14"/>
      <c r="CCS2388" s="14"/>
      <c r="CCT2388" s="14"/>
      <c r="CCU2388" s="14"/>
      <c r="CCV2388" s="14"/>
      <c r="CCW2388" s="14"/>
      <c r="CCX2388" s="14"/>
      <c r="CCY2388" s="14"/>
      <c r="CCZ2388" s="14"/>
      <c r="CDA2388" s="14"/>
      <c r="CDB2388" s="14"/>
      <c r="CDC2388" s="14"/>
      <c r="CDD2388" s="14"/>
      <c r="CDE2388" s="14"/>
      <c r="CDF2388" s="14"/>
      <c r="CDG2388" s="14"/>
      <c r="CDH2388" s="14"/>
      <c r="CDI2388" s="14"/>
      <c r="CDJ2388" s="14"/>
      <c r="CDK2388" s="14"/>
      <c r="CDL2388" s="14"/>
      <c r="CDM2388" s="14"/>
      <c r="CDN2388" s="14"/>
      <c r="CDO2388" s="14"/>
      <c r="CDP2388" s="14"/>
      <c r="CDQ2388" s="14"/>
      <c r="CDR2388" s="14"/>
      <c r="CDS2388" s="14"/>
      <c r="CDT2388" s="14"/>
      <c r="CDU2388" s="14"/>
      <c r="CDV2388" s="14"/>
      <c r="CDW2388" s="14"/>
      <c r="CDX2388" s="14"/>
      <c r="CDY2388" s="14"/>
      <c r="CDZ2388" s="14"/>
      <c r="CEA2388" s="14"/>
      <c r="CEB2388" s="14"/>
      <c r="CEC2388" s="14"/>
      <c r="CED2388" s="14"/>
      <c r="CEE2388" s="14"/>
      <c r="CEF2388" s="14"/>
      <c r="CEG2388" s="14"/>
      <c r="CEH2388" s="14"/>
      <c r="CEI2388" s="14"/>
      <c r="CEJ2388" s="14"/>
      <c r="CEK2388" s="14"/>
      <c r="CEL2388" s="14"/>
      <c r="CEM2388" s="14"/>
      <c r="CEN2388" s="14"/>
      <c r="CEO2388" s="14"/>
      <c r="CEP2388" s="14"/>
      <c r="CEQ2388" s="14"/>
      <c r="CER2388" s="14"/>
      <c r="CES2388" s="14"/>
      <c r="CET2388" s="14"/>
      <c r="CEU2388" s="14"/>
      <c r="CEV2388" s="14"/>
      <c r="CEW2388" s="14"/>
      <c r="CEX2388" s="14"/>
      <c r="CEY2388" s="14"/>
      <c r="CEZ2388" s="14"/>
      <c r="CFA2388" s="14"/>
      <c r="CFB2388" s="14"/>
      <c r="CFC2388" s="14"/>
      <c r="CFD2388" s="14"/>
      <c r="CFE2388" s="14"/>
      <c r="CFF2388" s="14"/>
      <c r="CFG2388" s="14"/>
      <c r="CFH2388" s="14"/>
      <c r="CFI2388" s="14"/>
      <c r="CFJ2388" s="14"/>
      <c r="CFK2388" s="14"/>
      <c r="CFL2388" s="14"/>
      <c r="CFM2388" s="14"/>
      <c r="CFN2388" s="14"/>
      <c r="CFO2388" s="14"/>
      <c r="CFP2388" s="14"/>
      <c r="CFQ2388" s="14"/>
      <c r="CFR2388" s="14"/>
      <c r="CFS2388" s="14"/>
      <c r="CFT2388" s="14"/>
      <c r="CFU2388" s="14"/>
      <c r="CFV2388" s="14"/>
      <c r="CFW2388" s="14"/>
      <c r="CFX2388" s="14"/>
      <c r="CFY2388" s="14"/>
      <c r="CFZ2388" s="14"/>
      <c r="CGA2388" s="14"/>
      <c r="CGB2388" s="14"/>
      <c r="CGC2388" s="14"/>
      <c r="CGD2388" s="14"/>
      <c r="CGE2388" s="14"/>
      <c r="CGF2388" s="14"/>
      <c r="CGG2388" s="14"/>
      <c r="CGH2388" s="14"/>
      <c r="CGI2388" s="14"/>
      <c r="CGJ2388" s="14"/>
      <c r="CGK2388" s="14"/>
      <c r="CGL2388" s="14"/>
      <c r="CGM2388" s="14"/>
      <c r="CGN2388" s="14"/>
      <c r="CGO2388" s="14"/>
      <c r="CGP2388" s="14"/>
      <c r="CGQ2388" s="14"/>
      <c r="CGR2388" s="14"/>
      <c r="CGS2388" s="14"/>
      <c r="CGT2388" s="14"/>
      <c r="CGU2388" s="14"/>
      <c r="CGV2388" s="14"/>
      <c r="CGW2388" s="14"/>
      <c r="CGX2388" s="14"/>
      <c r="CGY2388" s="14"/>
      <c r="CGZ2388" s="14"/>
      <c r="CHA2388" s="14"/>
      <c r="CHB2388" s="14"/>
      <c r="CHC2388" s="14"/>
      <c r="CHD2388" s="14"/>
      <c r="CHE2388" s="14"/>
      <c r="CHF2388" s="14"/>
      <c r="CHG2388" s="14"/>
      <c r="CHH2388" s="14"/>
      <c r="CHI2388" s="14"/>
      <c r="CHJ2388" s="14"/>
      <c r="CHK2388" s="14"/>
      <c r="CHL2388" s="14"/>
      <c r="CHM2388" s="14"/>
      <c r="CHN2388" s="14"/>
      <c r="CHO2388" s="14"/>
      <c r="CHP2388" s="14"/>
      <c r="CHQ2388" s="14"/>
      <c r="CHR2388" s="14"/>
      <c r="CHS2388" s="14"/>
      <c r="CHT2388" s="14"/>
      <c r="CHU2388" s="14"/>
      <c r="CHV2388" s="14"/>
      <c r="CHW2388" s="14"/>
      <c r="CHX2388" s="14"/>
      <c r="CHY2388" s="14"/>
      <c r="CHZ2388" s="14"/>
      <c r="CIA2388" s="14"/>
      <c r="CIB2388" s="14"/>
      <c r="CIC2388" s="14"/>
      <c r="CID2388" s="14"/>
      <c r="CIE2388" s="14"/>
      <c r="CIF2388" s="14"/>
      <c r="CIG2388" s="14"/>
      <c r="CIH2388" s="14"/>
      <c r="CII2388" s="14"/>
      <c r="CIJ2388" s="14"/>
      <c r="CIK2388" s="14"/>
      <c r="CIL2388" s="14"/>
      <c r="CIM2388" s="14"/>
      <c r="CIN2388" s="14"/>
      <c r="CIO2388" s="14"/>
      <c r="CIP2388" s="14"/>
      <c r="CIQ2388" s="14"/>
      <c r="CIR2388" s="14"/>
      <c r="CIS2388" s="14"/>
      <c r="CIT2388" s="14"/>
      <c r="CIU2388" s="14"/>
      <c r="CIV2388" s="14"/>
      <c r="CIW2388" s="14"/>
      <c r="CIX2388" s="14"/>
      <c r="CIY2388" s="14"/>
      <c r="CIZ2388" s="14"/>
      <c r="CJA2388" s="14"/>
      <c r="CJB2388" s="14"/>
      <c r="CJC2388" s="14"/>
      <c r="CJD2388" s="14"/>
      <c r="CJE2388" s="14"/>
      <c r="CJF2388" s="14"/>
      <c r="CJG2388" s="14"/>
      <c r="CJH2388" s="14"/>
      <c r="CJI2388" s="14"/>
      <c r="CJJ2388" s="14"/>
      <c r="CJK2388" s="14"/>
      <c r="CJL2388" s="14"/>
      <c r="CJM2388" s="14"/>
      <c r="CJN2388" s="14"/>
      <c r="CJO2388" s="14"/>
      <c r="CJP2388" s="14"/>
      <c r="CJQ2388" s="14"/>
      <c r="CJR2388" s="14"/>
      <c r="CJS2388" s="14"/>
      <c r="CJT2388" s="14"/>
      <c r="CJU2388" s="14"/>
      <c r="CJV2388" s="14"/>
      <c r="CJW2388" s="14"/>
      <c r="CJX2388" s="14"/>
      <c r="CJY2388" s="14"/>
      <c r="CJZ2388" s="14"/>
      <c r="CKA2388" s="14"/>
      <c r="CKB2388" s="14"/>
      <c r="CKC2388" s="14"/>
      <c r="CKD2388" s="14"/>
      <c r="CKE2388" s="14"/>
      <c r="CKF2388" s="14"/>
      <c r="CKG2388" s="14"/>
      <c r="CKH2388" s="14"/>
      <c r="CKI2388" s="14"/>
      <c r="CKJ2388" s="14"/>
      <c r="CKK2388" s="14"/>
      <c r="CKL2388" s="14"/>
      <c r="CKM2388" s="14"/>
      <c r="CKN2388" s="14"/>
      <c r="CKO2388" s="14"/>
      <c r="CKP2388" s="14"/>
      <c r="CKQ2388" s="14"/>
      <c r="CKR2388" s="14"/>
      <c r="CKS2388" s="14"/>
      <c r="CKT2388" s="14"/>
      <c r="CKU2388" s="14"/>
      <c r="CKV2388" s="14"/>
      <c r="CKW2388" s="14"/>
      <c r="CKX2388" s="14"/>
      <c r="CKY2388" s="14"/>
      <c r="CKZ2388" s="14"/>
      <c r="CLA2388" s="14"/>
      <c r="CLB2388" s="14"/>
      <c r="CLC2388" s="14"/>
      <c r="CLD2388" s="14"/>
      <c r="CLE2388" s="14"/>
      <c r="CLF2388" s="14"/>
      <c r="CLG2388" s="14"/>
      <c r="CLH2388" s="14"/>
      <c r="CLI2388" s="14"/>
      <c r="CLJ2388" s="14"/>
      <c r="CLK2388" s="14"/>
      <c r="CLL2388" s="14"/>
      <c r="CLM2388" s="14"/>
      <c r="CLN2388" s="14"/>
      <c r="CLO2388" s="14"/>
      <c r="CLP2388" s="14"/>
      <c r="CLQ2388" s="14"/>
      <c r="CLR2388" s="14"/>
      <c r="CLS2388" s="14"/>
      <c r="CLT2388" s="14"/>
      <c r="CLU2388" s="14"/>
      <c r="CLV2388" s="14"/>
      <c r="CLW2388" s="14"/>
      <c r="CLX2388" s="14"/>
      <c r="CLY2388" s="14"/>
      <c r="CLZ2388" s="14"/>
      <c r="CMA2388" s="14"/>
      <c r="CMB2388" s="14"/>
      <c r="CMC2388" s="14"/>
      <c r="CMD2388" s="14"/>
      <c r="CME2388" s="14"/>
      <c r="CMF2388" s="14"/>
      <c r="CMG2388" s="14"/>
      <c r="CMH2388" s="14"/>
      <c r="CMI2388" s="14"/>
      <c r="CMJ2388" s="14"/>
      <c r="CMK2388" s="14"/>
      <c r="CML2388" s="14"/>
      <c r="CMM2388" s="14"/>
      <c r="CMN2388" s="14"/>
      <c r="CMO2388" s="14"/>
      <c r="CMP2388" s="14"/>
      <c r="CMQ2388" s="14"/>
      <c r="CMR2388" s="14"/>
      <c r="CMS2388" s="14"/>
      <c r="CMT2388" s="14"/>
      <c r="CMU2388" s="14"/>
      <c r="CMV2388" s="14"/>
      <c r="CMW2388" s="14"/>
      <c r="CMX2388" s="14"/>
      <c r="CMY2388" s="14"/>
      <c r="CMZ2388" s="14"/>
      <c r="CNA2388" s="14"/>
      <c r="CNB2388" s="14"/>
      <c r="CNC2388" s="14"/>
      <c r="CND2388" s="14"/>
      <c r="CNE2388" s="14"/>
      <c r="CNF2388" s="14"/>
      <c r="CNG2388" s="14"/>
      <c r="CNH2388" s="14"/>
      <c r="CNI2388" s="14"/>
      <c r="CNJ2388" s="14"/>
      <c r="CNK2388" s="14"/>
      <c r="CNL2388" s="14"/>
      <c r="CNM2388" s="14"/>
      <c r="CNN2388" s="14"/>
      <c r="CNO2388" s="14"/>
      <c r="CNP2388" s="14"/>
      <c r="CNQ2388" s="14"/>
      <c r="CNR2388" s="14"/>
      <c r="CNS2388" s="14"/>
      <c r="CNT2388" s="14"/>
      <c r="CNU2388" s="14"/>
      <c r="CNV2388" s="14"/>
      <c r="CNW2388" s="14"/>
      <c r="CNX2388" s="14"/>
      <c r="CNY2388" s="14"/>
      <c r="CNZ2388" s="14"/>
      <c r="COA2388" s="14"/>
      <c r="COB2388" s="14"/>
      <c r="COC2388" s="14"/>
      <c r="COD2388" s="14"/>
      <c r="COE2388" s="14"/>
      <c r="COF2388" s="14"/>
      <c r="COG2388" s="14"/>
      <c r="COH2388" s="14"/>
      <c r="COI2388" s="14"/>
      <c r="COJ2388" s="14"/>
      <c r="COK2388" s="14"/>
      <c r="COL2388" s="14"/>
      <c r="COM2388" s="14"/>
      <c r="CON2388" s="14"/>
      <c r="COO2388" s="14"/>
      <c r="COP2388" s="14"/>
      <c r="COQ2388" s="14"/>
      <c r="COR2388" s="14"/>
      <c r="COS2388" s="14"/>
      <c r="COT2388" s="14"/>
      <c r="COU2388" s="14"/>
      <c r="COV2388" s="14"/>
      <c r="COW2388" s="14"/>
      <c r="COX2388" s="14"/>
      <c r="COY2388" s="14"/>
      <c r="COZ2388" s="14"/>
      <c r="CPA2388" s="14"/>
      <c r="CPB2388" s="14"/>
      <c r="CPC2388" s="14"/>
      <c r="CPD2388" s="14"/>
      <c r="CPE2388" s="14"/>
      <c r="CPF2388" s="14"/>
      <c r="CPG2388" s="14"/>
      <c r="CPH2388" s="14"/>
      <c r="CPI2388" s="14"/>
      <c r="CPJ2388" s="14"/>
      <c r="CPK2388" s="14"/>
      <c r="CPL2388" s="14"/>
      <c r="CPM2388" s="14"/>
      <c r="CPN2388" s="14"/>
      <c r="CPO2388" s="14"/>
      <c r="CPP2388" s="14"/>
      <c r="CPQ2388" s="14"/>
      <c r="CPR2388" s="14"/>
      <c r="CPS2388" s="14"/>
      <c r="CPT2388" s="14"/>
      <c r="CPU2388" s="14"/>
      <c r="CPV2388" s="14"/>
      <c r="CPW2388" s="14"/>
      <c r="CPX2388" s="14"/>
      <c r="CPY2388" s="14"/>
      <c r="CPZ2388" s="14"/>
      <c r="CQA2388" s="14"/>
      <c r="CQB2388" s="14"/>
      <c r="CQC2388" s="14"/>
      <c r="CQD2388" s="14"/>
      <c r="CQE2388" s="14"/>
      <c r="CQF2388" s="14"/>
      <c r="CQG2388" s="14"/>
      <c r="CQH2388" s="14"/>
      <c r="CQI2388" s="14"/>
      <c r="CQJ2388" s="14"/>
      <c r="CQK2388" s="14"/>
      <c r="CQL2388" s="14"/>
      <c r="CQM2388" s="14"/>
      <c r="CQN2388" s="14"/>
      <c r="CQO2388" s="14"/>
      <c r="CQP2388" s="14"/>
      <c r="CQQ2388" s="14"/>
      <c r="CQR2388" s="14"/>
      <c r="CQS2388" s="14"/>
      <c r="CQT2388" s="14"/>
      <c r="CQU2388" s="14"/>
      <c r="CQV2388" s="14"/>
      <c r="CQW2388" s="14"/>
      <c r="CQX2388" s="14"/>
      <c r="CQY2388" s="14"/>
      <c r="CQZ2388" s="14"/>
      <c r="CRA2388" s="14"/>
      <c r="CRB2388" s="14"/>
      <c r="CRC2388" s="14"/>
      <c r="CRD2388" s="14"/>
      <c r="CRE2388" s="14"/>
      <c r="CRF2388" s="14"/>
      <c r="CRG2388" s="14"/>
      <c r="CRH2388" s="14"/>
      <c r="CRI2388" s="14"/>
      <c r="CRJ2388" s="14"/>
      <c r="CRK2388" s="14"/>
      <c r="CRL2388" s="14"/>
      <c r="CRM2388" s="14"/>
      <c r="CRN2388" s="14"/>
      <c r="CRO2388" s="14"/>
      <c r="CRP2388" s="14"/>
      <c r="CRQ2388" s="14"/>
      <c r="CRR2388" s="14"/>
      <c r="CRS2388" s="14"/>
      <c r="CRT2388" s="14"/>
      <c r="CRU2388" s="14"/>
      <c r="CRV2388" s="14"/>
      <c r="CRW2388" s="14"/>
      <c r="CRX2388" s="14"/>
      <c r="CRY2388" s="14"/>
      <c r="CRZ2388" s="14"/>
      <c r="CSA2388" s="14"/>
      <c r="CSB2388" s="14"/>
      <c r="CSC2388" s="14"/>
      <c r="CSD2388" s="14"/>
      <c r="CSE2388" s="14"/>
      <c r="CSF2388" s="14"/>
      <c r="CSG2388" s="14"/>
      <c r="CSH2388" s="14"/>
      <c r="CSI2388" s="14"/>
      <c r="CSJ2388" s="14"/>
      <c r="CSK2388" s="14"/>
      <c r="CSL2388" s="14"/>
      <c r="CSM2388" s="14"/>
      <c r="CSN2388" s="14"/>
      <c r="CSO2388" s="14"/>
      <c r="CSP2388" s="14"/>
      <c r="CSQ2388" s="14"/>
      <c r="CSR2388" s="14"/>
      <c r="CSS2388" s="14"/>
      <c r="CST2388" s="14"/>
      <c r="CSU2388" s="14"/>
      <c r="CSV2388" s="14"/>
      <c r="CSW2388" s="14"/>
      <c r="CSX2388" s="14"/>
      <c r="CSY2388" s="14"/>
      <c r="CSZ2388" s="14"/>
      <c r="CTA2388" s="14"/>
      <c r="CTB2388" s="14"/>
      <c r="CTC2388" s="14"/>
      <c r="CTD2388" s="14"/>
      <c r="CTE2388" s="14"/>
      <c r="CTF2388" s="14"/>
      <c r="CTG2388" s="14"/>
      <c r="CTH2388" s="14"/>
      <c r="CTI2388" s="14"/>
      <c r="CTJ2388" s="14"/>
      <c r="CTK2388" s="14"/>
      <c r="CTL2388" s="14"/>
      <c r="CTM2388" s="14"/>
      <c r="CTN2388" s="14"/>
      <c r="CTO2388" s="14"/>
      <c r="CTP2388" s="14"/>
      <c r="CTQ2388" s="14"/>
      <c r="CTR2388" s="14"/>
      <c r="CTS2388" s="14"/>
      <c r="CTT2388" s="14"/>
      <c r="CTU2388" s="14"/>
      <c r="CTV2388" s="14"/>
      <c r="CTW2388" s="14"/>
      <c r="CTX2388" s="14"/>
      <c r="CTY2388" s="14"/>
      <c r="CTZ2388" s="14"/>
      <c r="CUA2388" s="14"/>
      <c r="CUB2388" s="14"/>
      <c r="CUC2388" s="14"/>
      <c r="CUD2388" s="14"/>
      <c r="CUE2388" s="14"/>
      <c r="CUF2388" s="14"/>
      <c r="CUG2388" s="14"/>
      <c r="CUH2388" s="14"/>
      <c r="CUI2388" s="14"/>
      <c r="CUJ2388" s="14"/>
      <c r="CUK2388" s="14"/>
      <c r="CUL2388" s="14"/>
      <c r="CUM2388" s="14"/>
      <c r="CUN2388" s="14"/>
      <c r="CUO2388" s="14"/>
      <c r="CUP2388" s="14"/>
      <c r="CUQ2388" s="14"/>
      <c r="CUR2388" s="14"/>
      <c r="CUS2388" s="14"/>
      <c r="CUT2388" s="14"/>
      <c r="CUU2388" s="14"/>
      <c r="CUV2388" s="14"/>
      <c r="CUW2388" s="14"/>
      <c r="CUX2388" s="14"/>
      <c r="CUY2388" s="14"/>
      <c r="CUZ2388" s="14"/>
      <c r="CVA2388" s="14"/>
      <c r="CVB2388" s="14"/>
      <c r="CVC2388" s="14"/>
      <c r="CVD2388" s="14"/>
      <c r="CVE2388" s="14"/>
      <c r="CVF2388" s="14"/>
      <c r="CVG2388" s="14"/>
      <c r="CVH2388" s="14"/>
      <c r="CVI2388" s="14"/>
      <c r="CVJ2388" s="14"/>
      <c r="CVK2388" s="14"/>
      <c r="CVL2388" s="14"/>
      <c r="CVM2388" s="14"/>
      <c r="CVN2388" s="14"/>
      <c r="CVO2388" s="14"/>
      <c r="CVP2388" s="14"/>
      <c r="CVQ2388" s="14"/>
      <c r="CVR2388" s="14"/>
      <c r="CVS2388" s="14"/>
      <c r="CVT2388" s="14"/>
      <c r="CVU2388" s="14"/>
      <c r="CVV2388" s="14"/>
      <c r="CVW2388" s="14"/>
      <c r="CVX2388" s="14"/>
      <c r="CVY2388" s="14"/>
      <c r="CVZ2388" s="14"/>
      <c r="CWA2388" s="14"/>
      <c r="CWB2388" s="14"/>
      <c r="CWC2388" s="14"/>
      <c r="CWD2388" s="14"/>
      <c r="CWE2388" s="14"/>
      <c r="CWF2388" s="14"/>
      <c r="CWG2388" s="14"/>
      <c r="CWH2388" s="14"/>
      <c r="CWI2388" s="14"/>
      <c r="CWJ2388" s="14"/>
      <c r="CWK2388" s="14"/>
      <c r="CWL2388" s="14"/>
      <c r="CWM2388" s="14"/>
      <c r="CWN2388" s="14"/>
      <c r="CWO2388" s="14"/>
      <c r="CWP2388" s="14"/>
      <c r="CWQ2388" s="14"/>
      <c r="CWR2388" s="14"/>
      <c r="CWS2388" s="14"/>
      <c r="CWT2388" s="14"/>
      <c r="CWU2388" s="14"/>
      <c r="CWV2388" s="14"/>
      <c r="CWW2388" s="14"/>
      <c r="CWX2388" s="14"/>
      <c r="CWY2388" s="14"/>
      <c r="CWZ2388" s="14"/>
      <c r="CXA2388" s="14"/>
      <c r="CXB2388" s="14"/>
      <c r="CXC2388" s="14"/>
      <c r="CXD2388" s="14"/>
      <c r="CXE2388" s="14"/>
      <c r="CXF2388" s="14"/>
      <c r="CXG2388" s="14"/>
      <c r="CXH2388" s="14"/>
      <c r="CXI2388" s="14"/>
      <c r="CXJ2388" s="14"/>
      <c r="CXK2388" s="14"/>
      <c r="CXL2388" s="14"/>
      <c r="CXM2388" s="14"/>
      <c r="CXN2388" s="14"/>
      <c r="CXO2388" s="14"/>
      <c r="CXP2388" s="14"/>
      <c r="CXQ2388" s="14"/>
      <c r="CXR2388" s="14"/>
      <c r="CXS2388" s="14"/>
      <c r="CXT2388" s="14"/>
      <c r="CXU2388" s="14"/>
      <c r="CXV2388" s="14"/>
      <c r="CXW2388" s="14"/>
      <c r="CXX2388" s="14"/>
      <c r="CXY2388" s="14"/>
      <c r="CXZ2388" s="14"/>
      <c r="CYA2388" s="14"/>
      <c r="CYB2388" s="14"/>
      <c r="CYC2388" s="14"/>
      <c r="CYD2388" s="14"/>
      <c r="CYE2388" s="14"/>
      <c r="CYF2388" s="14"/>
      <c r="CYG2388" s="14"/>
      <c r="CYH2388" s="14"/>
      <c r="CYI2388" s="14"/>
      <c r="CYJ2388" s="14"/>
      <c r="CYK2388" s="14"/>
      <c r="CYL2388" s="14"/>
      <c r="CYM2388" s="14"/>
      <c r="CYN2388" s="14"/>
      <c r="CYO2388" s="14"/>
      <c r="CYP2388" s="14"/>
      <c r="CYQ2388" s="14"/>
      <c r="CYR2388" s="14"/>
      <c r="CYS2388" s="14"/>
      <c r="CYT2388" s="14"/>
      <c r="CYU2388" s="14"/>
      <c r="CYV2388" s="14"/>
      <c r="CYW2388" s="14"/>
      <c r="CYX2388" s="14"/>
      <c r="CYY2388" s="14"/>
      <c r="CYZ2388" s="14"/>
      <c r="CZA2388" s="14"/>
      <c r="CZB2388" s="14"/>
      <c r="CZC2388" s="14"/>
      <c r="CZD2388" s="14"/>
      <c r="CZE2388" s="14"/>
      <c r="CZF2388" s="14"/>
      <c r="CZG2388" s="14"/>
      <c r="CZH2388" s="14"/>
      <c r="CZI2388" s="14"/>
      <c r="CZJ2388" s="14"/>
      <c r="CZK2388" s="14"/>
      <c r="CZL2388" s="14"/>
      <c r="CZM2388" s="14"/>
      <c r="CZN2388" s="14"/>
      <c r="CZO2388" s="14"/>
      <c r="CZP2388" s="14"/>
      <c r="CZQ2388" s="14"/>
      <c r="CZR2388" s="14"/>
      <c r="CZS2388" s="14"/>
      <c r="CZT2388" s="14"/>
      <c r="CZU2388" s="14"/>
      <c r="CZV2388" s="14"/>
      <c r="CZW2388" s="14"/>
      <c r="CZX2388" s="14"/>
      <c r="CZY2388" s="14"/>
      <c r="CZZ2388" s="14"/>
      <c r="DAA2388" s="14"/>
      <c r="DAB2388" s="14"/>
      <c r="DAC2388" s="14"/>
      <c r="DAD2388" s="14"/>
      <c r="DAE2388" s="14"/>
      <c r="DAF2388" s="14"/>
      <c r="DAG2388" s="14"/>
      <c r="DAH2388" s="14"/>
      <c r="DAI2388" s="14"/>
      <c r="DAJ2388" s="14"/>
      <c r="DAK2388" s="14"/>
      <c r="DAL2388" s="14"/>
      <c r="DAM2388" s="14"/>
      <c r="DAN2388" s="14"/>
      <c r="DAO2388" s="14"/>
      <c r="DAP2388" s="14"/>
      <c r="DAQ2388" s="14"/>
      <c r="DAR2388" s="14"/>
      <c r="DAS2388" s="14"/>
      <c r="DAT2388" s="14"/>
      <c r="DAU2388" s="14"/>
      <c r="DAV2388" s="14"/>
      <c r="DAW2388" s="14"/>
      <c r="DAX2388" s="14"/>
      <c r="DAY2388" s="14"/>
      <c r="DAZ2388" s="14"/>
      <c r="DBA2388" s="14"/>
      <c r="DBB2388" s="14"/>
      <c r="DBC2388" s="14"/>
      <c r="DBD2388" s="14"/>
      <c r="DBE2388" s="14"/>
      <c r="DBF2388" s="14"/>
      <c r="DBG2388" s="14"/>
      <c r="DBH2388" s="14"/>
      <c r="DBI2388" s="14"/>
      <c r="DBJ2388" s="14"/>
      <c r="DBK2388" s="14"/>
      <c r="DBL2388" s="14"/>
      <c r="DBM2388" s="14"/>
      <c r="DBN2388" s="14"/>
      <c r="DBO2388" s="14"/>
      <c r="DBP2388" s="14"/>
      <c r="DBQ2388" s="14"/>
      <c r="DBR2388" s="14"/>
      <c r="DBS2388" s="14"/>
      <c r="DBT2388" s="14"/>
      <c r="DBU2388" s="14"/>
      <c r="DBV2388" s="14"/>
      <c r="DBW2388" s="14"/>
      <c r="DBX2388" s="14"/>
      <c r="DBY2388" s="14"/>
      <c r="DBZ2388" s="14"/>
      <c r="DCA2388" s="14"/>
      <c r="DCB2388" s="14"/>
      <c r="DCC2388" s="14"/>
      <c r="DCD2388" s="14"/>
      <c r="DCE2388" s="14"/>
      <c r="DCF2388" s="14"/>
      <c r="DCG2388" s="14"/>
      <c r="DCH2388" s="14"/>
      <c r="DCI2388" s="14"/>
      <c r="DCJ2388" s="14"/>
      <c r="DCK2388" s="14"/>
      <c r="DCL2388" s="14"/>
      <c r="DCM2388" s="14"/>
      <c r="DCN2388" s="14"/>
      <c r="DCO2388" s="14"/>
      <c r="DCP2388" s="14"/>
      <c r="DCQ2388" s="14"/>
      <c r="DCR2388" s="14"/>
      <c r="DCS2388" s="14"/>
      <c r="DCT2388" s="14"/>
      <c r="DCU2388" s="14"/>
      <c r="DCV2388" s="14"/>
      <c r="DCW2388" s="14"/>
      <c r="DCX2388" s="14"/>
      <c r="DCY2388" s="14"/>
      <c r="DCZ2388" s="14"/>
      <c r="DDA2388" s="14"/>
      <c r="DDB2388" s="14"/>
      <c r="DDC2388" s="14"/>
      <c r="DDD2388" s="14"/>
      <c r="DDE2388" s="14"/>
      <c r="DDF2388" s="14"/>
      <c r="DDG2388" s="14"/>
      <c r="DDH2388" s="14"/>
      <c r="DDI2388" s="14"/>
      <c r="DDJ2388" s="14"/>
      <c r="DDK2388" s="14"/>
      <c r="DDL2388" s="14"/>
      <c r="DDM2388" s="14"/>
      <c r="DDN2388" s="14"/>
      <c r="DDO2388" s="14"/>
      <c r="DDP2388" s="14"/>
      <c r="DDQ2388" s="14"/>
      <c r="DDR2388" s="14"/>
      <c r="DDS2388" s="14"/>
      <c r="DDT2388" s="14"/>
      <c r="DDU2388" s="14"/>
      <c r="DDV2388" s="14"/>
      <c r="DDW2388" s="14"/>
      <c r="DDX2388" s="14"/>
      <c r="DDY2388" s="14"/>
      <c r="DDZ2388" s="14"/>
      <c r="DEA2388" s="14"/>
      <c r="DEB2388" s="14"/>
      <c r="DEC2388" s="14"/>
      <c r="DED2388" s="14"/>
      <c r="DEE2388" s="14"/>
      <c r="DEF2388" s="14"/>
      <c r="DEG2388" s="14"/>
      <c r="DEH2388" s="14"/>
      <c r="DEI2388" s="14"/>
      <c r="DEJ2388" s="14"/>
      <c r="DEK2388" s="14"/>
      <c r="DEL2388" s="14"/>
      <c r="DEM2388" s="14"/>
      <c r="DEN2388" s="14"/>
      <c r="DEO2388" s="14"/>
      <c r="DEP2388" s="14"/>
      <c r="DEQ2388" s="14"/>
      <c r="DER2388" s="14"/>
      <c r="DES2388" s="14"/>
      <c r="DET2388" s="14"/>
      <c r="DEU2388" s="14"/>
      <c r="DEV2388" s="14"/>
      <c r="DEW2388" s="14"/>
      <c r="DEX2388" s="14"/>
      <c r="DEY2388" s="14"/>
      <c r="DEZ2388" s="14"/>
      <c r="DFA2388" s="14"/>
      <c r="DFB2388" s="14"/>
      <c r="DFC2388" s="14"/>
      <c r="DFD2388" s="14"/>
      <c r="DFE2388" s="14"/>
      <c r="DFF2388" s="14"/>
      <c r="DFG2388" s="14"/>
      <c r="DFH2388" s="14"/>
      <c r="DFI2388" s="14"/>
      <c r="DFJ2388" s="14"/>
      <c r="DFK2388" s="14"/>
      <c r="DFL2388" s="14"/>
      <c r="DFM2388" s="14"/>
      <c r="DFN2388" s="14"/>
      <c r="DFO2388" s="14"/>
      <c r="DFP2388" s="14"/>
      <c r="DFQ2388" s="14"/>
      <c r="DFR2388" s="14"/>
      <c r="DFS2388" s="14"/>
      <c r="DFT2388" s="14"/>
      <c r="DFU2388" s="14"/>
      <c r="DFV2388" s="14"/>
      <c r="DFW2388" s="14"/>
      <c r="DFX2388" s="14"/>
      <c r="DFY2388" s="14"/>
      <c r="DFZ2388" s="14"/>
      <c r="DGA2388" s="14"/>
      <c r="DGB2388" s="14"/>
      <c r="DGC2388" s="14"/>
      <c r="DGD2388" s="14"/>
      <c r="DGE2388" s="14"/>
      <c r="DGF2388" s="14"/>
      <c r="DGG2388" s="14"/>
      <c r="DGH2388" s="14"/>
      <c r="DGI2388" s="14"/>
      <c r="DGJ2388" s="14"/>
      <c r="DGK2388" s="14"/>
      <c r="DGL2388" s="14"/>
      <c r="DGM2388" s="14"/>
      <c r="DGN2388" s="14"/>
      <c r="DGO2388" s="14"/>
      <c r="DGP2388" s="14"/>
      <c r="DGQ2388" s="14"/>
      <c r="DGR2388" s="14"/>
      <c r="DGS2388" s="14"/>
      <c r="DGT2388" s="14"/>
      <c r="DGU2388" s="14"/>
      <c r="DGV2388" s="14"/>
      <c r="DGW2388" s="14"/>
      <c r="DGX2388" s="14"/>
      <c r="DGY2388" s="14"/>
      <c r="DGZ2388" s="14"/>
      <c r="DHA2388" s="14"/>
      <c r="DHB2388" s="14"/>
      <c r="DHC2388" s="14"/>
      <c r="DHD2388" s="14"/>
      <c r="DHE2388" s="14"/>
      <c r="DHF2388" s="14"/>
      <c r="DHG2388" s="14"/>
      <c r="DHH2388" s="14"/>
      <c r="DHI2388" s="14"/>
      <c r="DHJ2388" s="14"/>
      <c r="DHK2388" s="14"/>
      <c r="DHL2388" s="14"/>
      <c r="DHM2388" s="14"/>
      <c r="DHN2388" s="14"/>
      <c r="DHO2388" s="14"/>
      <c r="DHP2388" s="14"/>
      <c r="DHQ2388" s="14"/>
      <c r="DHR2388" s="14"/>
      <c r="DHS2388" s="14"/>
      <c r="DHT2388" s="14"/>
      <c r="DHU2388" s="14"/>
      <c r="DHV2388" s="14"/>
      <c r="DHW2388" s="14"/>
      <c r="DHX2388" s="14"/>
      <c r="DHY2388" s="14"/>
      <c r="DHZ2388" s="14"/>
      <c r="DIA2388" s="14"/>
      <c r="DIB2388" s="14"/>
      <c r="DIC2388" s="14"/>
      <c r="DID2388" s="14"/>
      <c r="DIE2388" s="14"/>
      <c r="DIF2388" s="14"/>
      <c r="DIG2388" s="14"/>
      <c r="DIH2388" s="14"/>
      <c r="DII2388" s="14"/>
      <c r="DIJ2388" s="14"/>
      <c r="DIK2388" s="14"/>
      <c r="DIL2388" s="14"/>
      <c r="DIM2388" s="14"/>
      <c r="DIN2388" s="14"/>
      <c r="DIO2388" s="14"/>
      <c r="DIP2388" s="14"/>
      <c r="DIQ2388" s="14"/>
      <c r="DIR2388" s="14"/>
      <c r="DIS2388" s="14"/>
      <c r="DIT2388" s="14"/>
      <c r="DIU2388" s="14"/>
      <c r="DIV2388" s="14"/>
      <c r="DIW2388" s="14"/>
      <c r="DIX2388" s="14"/>
      <c r="DIY2388" s="14"/>
      <c r="DIZ2388" s="14"/>
      <c r="DJA2388" s="14"/>
      <c r="DJB2388" s="14"/>
      <c r="DJC2388" s="14"/>
      <c r="DJD2388" s="14"/>
      <c r="DJE2388" s="14"/>
      <c r="DJF2388" s="14"/>
      <c r="DJG2388" s="14"/>
      <c r="DJH2388" s="14"/>
      <c r="DJI2388" s="14"/>
      <c r="DJJ2388" s="14"/>
      <c r="DJK2388" s="14"/>
      <c r="DJL2388" s="14"/>
      <c r="DJM2388" s="14"/>
      <c r="DJN2388" s="14"/>
      <c r="DJO2388" s="14"/>
      <c r="DJP2388" s="14"/>
      <c r="DJQ2388" s="14"/>
      <c r="DJR2388" s="14"/>
      <c r="DJS2388" s="14"/>
      <c r="DJT2388" s="14"/>
      <c r="DJU2388" s="14"/>
      <c r="DJV2388" s="14"/>
      <c r="DJW2388" s="14"/>
      <c r="DJX2388" s="14"/>
      <c r="DJY2388" s="14"/>
      <c r="DJZ2388" s="14"/>
      <c r="DKA2388" s="14"/>
      <c r="DKB2388" s="14"/>
      <c r="DKC2388" s="14"/>
      <c r="DKD2388" s="14"/>
      <c r="DKE2388" s="14"/>
      <c r="DKF2388" s="14"/>
      <c r="DKG2388" s="14"/>
      <c r="DKH2388" s="14"/>
      <c r="DKI2388" s="14"/>
      <c r="DKJ2388" s="14"/>
      <c r="DKK2388" s="14"/>
      <c r="DKL2388" s="14"/>
      <c r="DKM2388" s="14"/>
      <c r="DKN2388" s="14"/>
      <c r="DKO2388" s="14"/>
      <c r="DKP2388" s="14"/>
      <c r="DKQ2388" s="14"/>
      <c r="DKR2388" s="14"/>
      <c r="DKS2388" s="14"/>
      <c r="DKT2388" s="14"/>
      <c r="DKU2388" s="14"/>
      <c r="DKV2388" s="14"/>
      <c r="DKW2388" s="14"/>
      <c r="DKX2388" s="14"/>
      <c r="DKY2388" s="14"/>
      <c r="DKZ2388" s="14"/>
      <c r="DLA2388" s="14"/>
      <c r="DLB2388" s="14"/>
      <c r="DLC2388" s="14"/>
      <c r="DLD2388" s="14"/>
      <c r="DLE2388" s="14"/>
      <c r="DLF2388" s="14"/>
      <c r="DLG2388" s="14"/>
      <c r="DLH2388" s="14"/>
      <c r="DLI2388" s="14"/>
      <c r="DLJ2388" s="14"/>
      <c r="DLK2388" s="14"/>
      <c r="DLL2388" s="14"/>
      <c r="DLM2388" s="14"/>
      <c r="DLN2388" s="14"/>
      <c r="DLO2388" s="14"/>
      <c r="DLP2388" s="14"/>
      <c r="DLQ2388" s="14"/>
      <c r="DLR2388" s="14"/>
      <c r="DLS2388" s="14"/>
      <c r="DLT2388" s="14"/>
      <c r="DLU2388" s="14"/>
      <c r="DLV2388" s="14"/>
      <c r="DLW2388" s="14"/>
      <c r="DLX2388" s="14"/>
      <c r="DLY2388" s="14"/>
      <c r="DLZ2388" s="14"/>
      <c r="DMA2388" s="14"/>
      <c r="DMB2388" s="14"/>
      <c r="DMC2388" s="14"/>
      <c r="DMD2388" s="14"/>
      <c r="DME2388" s="14"/>
      <c r="DMF2388" s="14"/>
      <c r="DMG2388" s="14"/>
      <c r="DMH2388" s="14"/>
      <c r="DMI2388" s="14"/>
      <c r="DMJ2388" s="14"/>
      <c r="DMK2388" s="14"/>
      <c r="DML2388" s="14"/>
      <c r="DMM2388" s="14"/>
      <c r="DMN2388" s="14"/>
      <c r="DMO2388" s="14"/>
      <c r="DMP2388" s="14"/>
      <c r="DMQ2388" s="14"/>
      <c r="DMR2388" s="14"/>
      <c r="DMS2388" s="14"/>
      <c r="DMT2388" s="14"/>
      <c r="DMU2388" s="14"/>
      <c r="DMV2388" s="14"/>
      <c r="DMW2388" s="14"/>
      <c r="DMX2388" s="14"/>
      <c r="DMY2388" s="14"/>
      <c r="DMZ2388" s="14"/>
      <c r="DNA2388" s="14"/>
      <c r="DNB2388" s="14"/>
      <c r="DNC2388" s="14"/>
      <c r="DND2388" s="14"/>
      <c r="DNE2388" s="14"/>
      <c r="DNF2388" s="14"/>
      <c r="DNG2388" s="14"/>
      <c r="DNH2388" s="14"/>
      <c r="DNI2388" s="14"/>
      <c r="DNJ2388" s="14"/>
      <c r="DNK2388" s="14"/>
      <c r="DNL2388" s="14"/>
      <c r="DNM2388" s="14"/>
      <c r="DNN2388" s="14"/>
      <c r="DNO2388" s="14"/>
      <c r="DNP2388" s="14"/>
      <c r="DNQ2388" s="14"/>
      <c r="DNR2388" s="14"/>
      <c r="DNS2388" s="14"/>
      <c r="DNT2388" s="14"/>
      <c r="DNU2388" s="14"/>
      <c r="DNV2388" s="14"/>
      <c r="DNW2388" s="14"/>
      <c r="DNX2388" s="14"/>
      <c r="DNY2388" s="14"/>
      <c r="DNZ2388" s="14"/>
      <c r="DOA2388" s="14"/>
      <c r="DOB2388" s="14"/>
      <c r="DOC2388" s="14"/>
      <c r="DOD2388" s="14"/>
      <c r="DOE2388" s="14"/>
      <c r="DOF2388" s="14"/>
      <c r="DOG2388" s="14"/>
      <c r="DOH2388" s="14"/>
      <c r="DOI2388" s="14"/>
      <c r="DOJ2388" s="14"/>
      <c r="DOK2388" s="14"/>
      <c r="DOL2388" s="14"/>
      <c r="DOM2388" s="14"/>
      <c r="DON2388" s="14"/>
      <c r="DOO2388" s="14"/>
      <c r="DOP2388" s="14"/>
      <c r="DOQ2388" s="14"/>
      <c r="DOR2388" s="14"/>
      <c r="DOS2388" s="14"/>
      <c r="DOT2388" s="14"/>
      <c r="DOU2388" s="14"/>
      <c r="DOV2388" s="14"/>
      <c r="DOW2388" s="14"/>
      <c r="DOX2388" s="14"/>
      <c r="DOY2388" s="14"/>
      <c r="DOZ2388" s="14"/>
      <c r="DPA2388" s="14"/>
      <c r="DPB2388" s="14"/>
      <c r="DPC2388" s="14"/>
      <c r="DPD2388" s="14"/>
      <c r="DPE2388" s="14"/>
      <c r="DPF2388" s="14"/>
      <c r="DPG2388" s="14"/>
      <c r="DPH2388" s="14"/>
      <c r="DPI2388" s="14"/>
      <c r="DPJ2388" s="14"/>
      <c r="DPK2388" s="14"/>
      <c r="DPL2388" s="14"/>
      <c r="DPM2388" s="14"/>
      <c r="DPN2388" s="14"/>
      <c r="DPO2388" s="14"/>
      <c r="DPP2388" s="14"/>
      <c r="DPQ2388" s="14"/>
      <c r="DPR2388" s="14"/>
      <c r="DPS2388" s="14"/>
      <c r="DPT2388" s="14"/>
      <c r="DPU2388" s="14"/>
      <c r="DPV2388" s="14"/>
      <c r="DPW2388" s="14"/>
      <c r="DPX2388" s="14"/>
      <c r="DPY2388" s="14"/>
      <c r="DPZ2388" s="14"/>
      <c r="DQA2388" s="14"/>
      <c r="DQB2388" s="14"/>
      <c r="DQC2388" s="14"/>
      <c r="DQD2388" s="14"/>
      <c r="DQE2388" s="14"/>
      <c r="DQF2388" s="14"/>
      <c r="DQG2388" s="14"/>
      <c r="DQH2388" s="14"/>
      <c r="DQI2388" s="14"/>
      <c r="DQJ2388" s="14"/>
      <c r="DQK2388" s="14"/>
      <c r="DQL2388" s="14"/>
      <c r="DQM2388" s="14"/>
      <c r="DQN2388" s="14"/>
      <c r="DQO2388" s="14"/>
      <c r="DQP2388" s="14"/>
      <c r="DQQ2388" s="14"/>
      <c r="DQR2388" s="14"/>
      <c r="DQS2388" s="14"/>
      <c r="DQT2388" s="14"/>
      <c r="DQU2388" s="14"/>
      <c r="DQV2388" s="14"/>
      <c r="DQW2388" s="14"/>
      <c r="DQX2388" s="14"/>
      <c r="DQY2388" s="14"/>
      <c r="DQZ2388" s="14"/>
      <c r="DRA2388" s="14"/>
      <c r="DRB2388" s="14"/>
      <c r="DRC2388" s="14"/>
      <c r="DRD2388" s="14"/>
      <c r="DRE2388" s="14"/>
      <c r="DRF2388" s="14"/>
      <c r="DRG2388" s="14"/>
      <c r="DRH2388" s="14"/>
      <c r="DRI2388" s="14"/>
      <c r="DRJ2388" s="14"/>
      <c r="DRK2388" s="14"/>
      <c r="DRL2388" s="14"/>
      <c r="DRM2388" s="14"/>
      <c r="DRN2388" s="14"/>
      <c r="DRO2388" s="14"/>
      <c r="DRP2388" s="14"/>
      <c r="DRQ2388" s="14"/>
      <c r="DRR2388" s="14"/>
      <c r="DRS2388" s="14"/>
      <c r="DRT2388" s="14"/>
      <c r="DRU2388" s="14"/>
      <c r="DRV2388" s="14"/>
      <c r="DRW2388" s="14"/>
      <c r="DRX2388" s="14"/>
      <c r="DRY2388" s="14"/>
      <c r="DRZ2388" s="14"/>
      <c r="DSA2388" s="14"/>
      <c r="DSB2388" s="14"/>
      <c r="DSC2388" s="14"/>
      <c r="DSD2388" s="14"/>
      <c r="DSE2388" s="14"/>
      <c r="DSF2388" s="14"/>
      <c r="DSG2388" s="14"/>
      <c r="DSH2388" s="14"/>
      <c r="DSI2388" s="14"/>
      <c r="DSJ2388" s="14"/>
      <c r="DSK2388" s="14"/>
      <c r="DSL2388" s="14"/>
      <c r="DSM2388" s="14"/>
      <c r="DSN2388" s="14"/>
      <c r="DSO2388" s="14"/>
      <c r="DSP2388" s="14"/>
      <c r="DSQ2388" s="14"/>
      <c r="DSR2388" s="14"/>
      <c r="DSS2388" s="14"/>
      <c r="DST2388" s="14"/>
      <c r="DSU2388" s="14"/>
      <c r="DSV2388" s="14"/>
      <c r="DSW2388" s="14"/>
      <c r="DSX2388" s="14"/>
      <c r="DSY2388" s="14"/>
      <c r="DSZ2388" s="14"/>
      <c r="DTA2388" s="14"/>
      <c r="DTB2388" s="14"/>
      <c r="DTC2388" s="14"/>
      <c r="DTD2388" s="14"/>
      <c r="DTE2388" s="14"/>
      <c r="DTF2388" s="14"/>
      <c r="DTG2388" s="14"/>
      <c r="DTH2388" s="14"/>
      <c r="DTI2388" s="14"/>
      <c r="DTJ2388" s="14"/>
      <c r="DTK2388" s="14"/>
      <c r="DTL2388" s="14"/>
      <c r="DTM2388" s="14"/>
      <c r="DTN2388" s="14"/>
      <c r="DTO2388" s="14"/>
      <c r="DTP2388" s="14"/>
      <c r="DTQ2388" s="14"/>
      <c r="DTR2388" s="14"/>
      <c r="DTS2388" s="14"/>
      <c r="DTT2388" s="14"/>
      <c r="DTU2388" s="14"/>
      <c r="DTV2388" s="14"/>
      <c r="DTW2388" s="14"/>
      <c r="DTX2388" s="14"/>
      <c r="DTY2388" s="14"/>
      <c r="DTZ2388" s="14"/>
      <c r="DUA2388" s="14"/>
      <c r="DUB2388" s="14"/>
      <c r="DUC2388" s="14"/>
      <c r="DUD2388" s="14"/>
      <c r="DUE2388" s="14"/>
      <c r="DUF2388" s="14"/>
      <c r="DUG2388" s="14"/>
      <c r="DUH2388" s="14"/>
      <c r="DUI2388" s="14"/>
      <c r="DUJ2388" s="14"/>
      <c r="DUK2388" s="14"/>
      <c r="DUL2388" s="14"/>
      <c r="DUM2388" s="14"/>
      <c r="DUN2388" s="14"/>
      <c r="DUO2388" s="14"/>
      <c r="DUP2388" s="14"/>
      <c r="DUQ2388" s="14"/>
      <c r="DUR2388" s="14"/>
      <c r="DUS2388" s="14"/>
      <c r="DUT2388" s="14"/>
      <c r="DUU2388" s="14"/>
      <c r="DUV2388" s="14"/>
      <c r="DUW2388" s="14"/>
      <c r="DUX2388" s="14"/>
      <c r="DUY2388" s="14"/>
      <c r="DUZ2388" s="14"/>
      <c r="DVA2388" s="14"/>
      <c r="DVB2388" s="14"/>
      <c r="DVC2388" s="14"/>
      <c r="DVD2388" s="14"/>
      <c r="DVE2388" s="14"/>
      <c r="DVF2388" s="14"/>
      <c r="DVG2388" s="14"/>
      <c r="DVH2388" s="14"/>
      <c r="DVI2388" s="14"/>
      <c r="DVJ2388" s="14"/>
      <c r="DVK2388" s="14"/>
      <c r="DVL2388" s="14"/>
      <c r="DVM2388" s="14"/>
      <c r="DVN2388" s="14"/>
      <c r="DVO2388" s="14"/>
      <c r="DVP2388" s="14"/>
      <c r="DVQ2388" s="14"/>
      <c r="DVR2388" s="14"/>
      <c r="DVS2388" s="14"/>
      <c r="DVT2388" s="14"/>
      <c r="DVU2388" s="14"/>
      <c r="DVV2388" s="14"/>
      <c r="DVW2388" s="14"/>
      <c r="DVX2388" s="14"/>
      <c r="DVY2388" s="14"/>
      <c r="DVZ2388" s="14"/>
      <c r="DWA2388" s="14"/>
      <c r="DWB2388" s="14"/>
      <c r="DWC2388" s="14"/>
      <c r="DWD2388" s="14"/>
      <c r="DWE2388" s="14"/>
      <c r="DWF2388" s="14"/>
      <c r="DWG2388" s="14"/>
      <c r="DWH2388" s="14"/>
      <c r="DWI2388" s="14"/>
      <c r="DWJ2388" s="14"/>
      <c r="DWK2388" s="14"/>
      <c r="DWL2388" s="14"/>
      <c r="DWM2388" s="14"/>
      <c r="DWN2388" s="14"/>
      <c r="DWO2388" s="14"/>
      <c r="DWP2388" s="14"/>
      <c r="DWQ2388" s="14"/>
      <c r="DWR2388" s="14"/>
      <c r="DWS2388" s="14"/>
      <c r="DWT2388" s="14"/>
      <c r="DWU2388" s="14"/>
      <c r="DWV2388" s="14"/>
      <c r="DWW2388" s="14"/>
      <c r="DWX2388" s="14"/>
      <c r="DWY2388" s="14"/>
      <c r="DWZ2388" s="14"/>
      <c r="DXA2388" s="14"/>
      <c r="DXB2388" s="14"/>
      <c r="DXC2388" s="14"/>
      <c r="DXD2388" s="14"/>
      <c r="DXE2388" s="14"/>
      <c r="DXF2388" s="14"/>
      <c r="DXG2388" s="14"/>
      <c r="DXH2388" s="14"/>
      <c r="DXI2388" s="14"/>
      <c r="DXJ2388" s="14"/>
      <c r="DXK2388" s="14"/>
      <c r="DXL2388" s="14"/>
      <c r="DXM2388" s="14"/>
      <c r="DXN2388" s="14"/>
      <c r="DXO2388" s="14"/>
      <c r="DXP2388" s="14"/>
      <c r="DXQ2388" s="14"/>
      <c r="DXR2388" s="14"/>
      <c r="DXS2388" s="14"/>
      <c r="DXT2388" s="14"/>
      <c r="DXU2388" s="14"/>
      <c r="DXV2388" s="14"/>
      <c r="DXW2388" s="14"/>
      <c r="DXX2388" s="14"/>
      <c r="DXY2388" s="14"/>
      <c r="DXZ2388" s="14"/>
      <c r="DYA2388" s="14"/>
      <c r="DYB2388" s="14"/>
      <c r="DYC2388" s="14"/>
      <c r="DYD2388" s="14"/>
      <c r="DYE2388" s="14"/>
      <c r="DYF2388" s="14"/>
      <c r="DYG2388" s="14"/>
      <c r="DYH2388" s="14"/>
      <c r="DYI2388" s="14"/>
      <c r="DYJ2388" s="14"/>
      <c r="DYK2388" s="14"/>
      <c r="DYL2388" s="14"/>
      <c r="DYM2388" s="14"/>
      <c r="DYN2388" s="14"/>
      <c r="DYO2388" s="14"/>
      <c r="DYP2388" s="14"/>
      <c r="DYQ2388" s="14"/>
      <c r="DYR2388" s="14"/>
      <c r="DYS2388" s="14"/>
      <c r="DYT2388" s="14"/>
      <c r="DYU2388" s="14"/>
      <c r="DYV2388" s="14"/>
      <c r="DYW2388" s="14"/>
      <c r="DYX2388" s="14"/>
      <c r="DYY2388" s="14"/>
      <c r="DYZ2388" s="14"/>
      <c r="DZA2388" s="14"/>
      <c r="DZB2388" s="14"/>
      <c r="DZC2388" s="14"/>
      <c r="DZD2388" s="14"/>
      <c r="DZE2388" s="14"/>
      <c r="DZF2388" s="14"/>
      <c r="DZG2388" s="14"/>
      <c r="DZH2388" s="14"/>
      <c r="DZI2388" s="14"/>
      <c r="DZJ2388" s="14"/>
      <c r="DZK2388" s="14"/>
      <c r="DZL2388" s="14"/>
      <c r="DZM2388" s="14"/>
      <c r="DZN2388" s="14"/>
      <c r="DZO2388" s="14"/>
      <c r="DZP2388" s="14"/>
      <c r="DZQ2388" s="14"/>
      <c r="DZR2388" s="14"/>
      <c r="DZS2388" s="14"/>
      <c r="DZT2388" s="14"/>
      <c r="DZU2388" s="14"/>
      <c r="DZV2388" s="14"/>
      <c r="DZW2388" s="14"/>
      <c r="DZX2388" s="14"/>
      <c r="DZY2388" s="14"/>
      <c r="DZZ2388" s="14"/>
      <c r="EAA2388" s="14"/>
      <c r="EAB2388" s="14"/>
      <c r="EAC2388" s="14"/>
      <c r="EAD2388" s="14"/>
      <c r="EAE2388" s="14"/>
      <c r="EAF2388" s="14"/>
      <c r="EAG2388" s="14"/>
      <c r="EAH2388" s="14"/>
      <c r="EAI2388" s="14"/>
      <c r="EAJ2388" s="14"/>
      <c r="EAK2388" s="14"/>
      <c r="EAL2388" s="14"/>
      <c r="EAM2388" s="14"/>
      <c r="EAN2388" s="14"/>
      <c r="EAO2388" s="14"/>
      <c r="EAP2388" s="14"/>
      <c r="EAQ2388" s="14"/>
      <c r="EAR2388" s="14"/>
      <c r="EAS2388" s="14"/>
      <c r="EAT2388" s="14"/>
      <c r="EAU2388" s="14"/>
      <c r="EAV2388" s="14"/>
      <c r="EAW2388" s="14"/>
      <c r="EAX2388" s="14"/>
      <c r="EAY2388" s="14"/>
      <c r="EAZ2388" s="14"/>
      <c r="EBA2388" s="14"/>
      <c r="EBB2388" s="14"/>
      <c r="EBC2388" s="14"/>
      <c r="EBD2388" s="14"/>
      <c r="EBE2388" s="14"/>
      <c r="EBF2388" s="14"/>
      <c r="EBG2388" s="14"/>
      <c r="EBH2388" s="14"/>
      <c r="EBI2388" s="14"/>
      <c r="EBJ2388" s="14"/>
      <c r="EBK2388" s="14"/>
      <c r="EBL2388" s="14"/>
      <c r="EBM2388" s="14"/>
      <c r="EBN2388" s="14"/>
      <c r="EBO2388" s="14"/>
      <c r="EBP2388" s="14"/>
      <c r="EBQ2388" s="14"/>
      <c r="EBR2388" s="14"/>
      <c r="EBS2388" s="14"/>
      <c r="EBT2388" s="14"/>
      <c r="EBU2388" s="14"/>
      <c r="EBV2388" s="14"/>
      <c r="EBW2388" s="14"/>
      <c r="EBX2388" s="14"/>
      <c r="EBY2388" s="14"/>
      <c r="EBZ2388" s="14"/>
      <c r="ECA2388" s="14"/>
      <c r="ECB2388" s="14"/>
      <c r="ECC2388" s="14"/>
      <c r="ECD2388" s="14"/>
      <c r="ECE2388" s="14"/>
      <c r="ECF2388" s="14"/>
      <c r="ECG2388" s="14"/>
      <c r="ECH2388" s="14"/>
      <c r="ECI2388" s="14"/>
      <c r="ECJ2388" s="14"/>
      <c r="ECK2388" s="14"/>
      <c r="ECL2388" s="14"/>
      <c r="ECM2388" s="14"/>
      <c r="ECN2388" s="14"/>
      <c r="ECO2388" s="14"/>
      <c r="ECP2388" s="14"/>
      <c r="ECQ2388" s="14"/>
      <c r="ECR2388" s="14"/>
      <c r="ECS2388" s="14"/>
      <c r="ECT2388" s="14"/>
      <c r="ECU2388" s="14"/>
      <c r="ECV2388" s="14"/>
      <c r="ECW2388" s="14"/>
      <c r="ECX2388" s="14"/>
      <c r="ECY2388" s="14"/>
      <c r="ECZ2388" s="14"/>
      <c r="EDA2388" s="14"/>
      <c r="EDB2388" s="14"/>
      <c r="EDC2388" s="14"/>
      <c r="EDD2388" s="14"/>
      <c r="EDE2388" s="14"/>
      <c r="EDF2388" s="14"/>
      <c r="EDG2388" s="14"/>
      <c r="EDH2388" s="14"/>
      <c r="EDI2388" s="14"/>
      <c r="EDJ2388" s="14"/>
      <c r="EDK2388" s="14"/>
      <c r="EDL2388" s="14"/>
      <c r="EDM2388" s="14"/>
      <c r="EDN2388" s="14"/>
      <c r="EDO2388" s="14"/>
      <c r="EDP2388" s="14"/>
      <c r="EDQ2388" s="14"/>
      <c r="EDR2388" s="14"/>
      <c r="EDS2388" s="14"/>
      <c r="EDT2388" s="14"/>
      <c r="EDU2388" s="14"/>
      <c r="EDV2388" s="14"/>
      <c r="EDW2388" s="14"/>
      <c r="EDX2388" s="14"/>
      <c r="EDY2388" s="14"/>
      <c r="EDZ2388" s="14"/>
      <c r="EEA2388" s="14"/>
      <c r="EEB2388" s="14"/>
      <c r="EEC2388" s="14"/>
      <c r="EED2388" s="14"/>
      <c r="EEE2388" s="14"/>
      <c r="EEF2388" s="14"/>
      <c r="EEG2388" s="14"/>
      <c r="EEH2388" s="14"/>
      <c r="EEI2388" s="14"/>
      <c r="EEJ2388" s="14"/>
      <c r="EEK2388" s="14"/>
      <c r="EEL2388" s="14"/>
      <c r="EEM2388" s="14"/>
      <c r="EEN2388" s="14"/>
      <c r="EEO2388" s="14"/>
      <c r="EEP2388" s="14"/>
      <c r="EEQ2388" s="14"/>
      <c r="EER2388" s="14"/>
      <c r="EES2388" s="14"/>
      <c r="EET2388" s="14"/>
      <c r="EEU2388" s="14"/>
      <c r="EEV2388" s="14"/>
      <c r="EEW2388" s="14"/>
      <c r="EEX2388" s="14"/>
      <c r="EEY2388" s="14"/>
      <c r="EEZ2388" s="14"/>
      <c r="EFA2388" s="14"/>
      <c r="EFB2388" s="14"/>
      <c r="EFC2388" s="14"/>
      <c r="EFD2388" s="14"/>
      <c r="EFE2388" s="14"/>
      <c r="EFF2388" s="14"/>
      <c r="EFG2388" s="14"/>
      <c r="EFH2388" s="14"/>
      <c r="EFI2388" s="14"/>
      <c r="EFJ2388" s="14"/>
      <c r="EFK2388" s="14"/>
      <c r="EFL2388" s="14"/>
      <c r="EFM2388" s="14"/>
      <c r="EFN2388" s="14"/>
      <c r="EFO2388" s="14"/>
      <c r="EFP2388" s="14"/>
      <c r="EFQ2388" s="14"/>
      <c r="EFR2388" s="14"/>
      <c r="EFS2388" s="14"/>
      <c r="EFT2388" s="14"/>
      <c r="EFU2388" s="14"/>
      <c r="EFV2388" s="14"/>
      <c r="EFW2388" s="14"/>
      <c r="EFX2388" s="14"/>
      <c r="EFY2388" s="14"/>
      <c r="EFZ2388" s="14"/>
      <c r="EGA2388" s="14"/>
      <c r="EGB2388" s="14"/>
      <c r="EGC2388" s="14"/>
      <c r="EGD2388" s="14"/>
      <c r="EGE2388" s="14"/>
      <c r="EGF2388" s="14"/>
      <c r="EGG2388" s="14"/>
      <c r="EGH2388" s="14"/>
      <c r="EGI2388" s="14"/>
      <c r="EGJ2388" s="14"/>
      <c r="EGK2388" s="14"/>
      <c r="EGL2388" s="14"/>
      <c r="EGM2388" s="14"/>
      <c r="EGN2388" s="14"/>
      <c r="EGO2388" s="14"/>
      <c r="EGP2388" s="14"/>
      <c r="EGQ2388" s="14"/>
      <c r="EGR2388" s="14"/>
      <c r="EGS2388" s="14"/>
      <c r="EGT2388" s="14"/>
      <c r="EGU2388" s="14"/>
      <c r="EGV2388" s="14"/>
      <c r="EGW2388" s="14"/>
      <c r="EGX2388" s="14"/>
      <c r="EGY2388" s="14"/>
      <c r="EGZ2388" s="14"/>
      <c r="EHA2388" s="14"/>
      <c r="EHB2388" s="14"/>
      <c r="EHC2388" s="14"/>
      <c r="EHD2388" s="14"/>
      <c r="EHE2388" s="14"/>
      <c r="EHF2388" s="14"/>
      <c r="EHG2388" s="14"/>
      <c r="EHH2388" s="14"/>
      <c r="EHI2388" s="14"/>
      <c r="EHJ2388" s="14"/>
      <c r="EHK2388" s="14"/>
      <c r="EHL2388" s="14"/>
      <c r="EHM2388" s="14"/>
      <c r="EHN2388" s="14"/>
      <c r="EHO2388" s="14"/>
      <c r="EHP2388" s="14"/>
      <c r="EHQ2388" s="14"/>
      <c r="EHR2388" s="14"/>
      <c r="EHS2388" s="14"/>
      <c r="EHT2388" s="14"/>
      <c r="EHU2388" s="14"/>
      <c r="EHV2388" s="14"/>
      <c r="EHW2388" s="14"/>
      <c r="EHX2388" s="14"/>
      <c r="EHY2388" s="14"/>
      <c r="EHZ2388" s="14"/>
      <c r="EIA2388" s="14"/>
      <c r="EIB2388" s="14"/>
      <c r="EIC2388" s="14"/>
      <c r="EID2388" s="14"/>
      <c r="EIE2388" s="14"/>
      <c r="EIF2388" s="14"/>
      <c r="EIG2388" s="14"/>
      <c r="EIH2388" s="14"/>
      <c r="EII2388" s="14"/>
      <c r="EIJ2388" s="14"/>
      <c r="EIK2388" s="14"/>
      <c r="EIL2388" s="14"/>
      <c r="EIM2388" s="14"/>
      <c r="EIN2388" s="14"/>
      <c r="EIO2388" s="14"/>
      <c r="EIP2388" s="14"/>
      <c r="EIQ2388" s="14"/>
      <c r="EIR2388" s="14"/>
      <c r="EIS2388" s="14"/>
      <c r="EIT2388" s="14"/>
      <c r="EIU2388" s="14"/>
      <c r="EIV2388" s="14"/>
      <c r="EIW2388" s="14"/>
      <c r="EIX2388" s="14"/>
      <c r="EIY2388" s="14"/>
      <c r="EIZ2388" s="14"/>
      <c r="EJA2388" s="14"/>
      <c r="EJB2388" s="14"/>
      <c r="EJC2388" s="14"/>
      <c r="EJD2388" s="14"/>
      <c r="EJE2388" s="14"/>
      <c r="EJF2388" s="14"/>
      <c r="EJG2388" s="14"/>
      <c r="EJH2388" s="14"/>
      <c r="EJI2388" s="14"/>
      <c r="EJJ2388" s="14"/>
      <c r="EJK2388" s="14"/>
      <c r="EJL2388" s="14"/>
      <c r="EJM2388" s="14"/>
      <c r="EJN2388" s="14"/>
      <c r="EJO2388" s="14"/>
      <c r="EJP2388" s="14"/>
      <c r="EJQ2388" s="14"/>
      <c r="EJR2388" s="14"/>
      <c r="EJS2388" s="14"/>
      <c r="EJT2388" s="14"/>
      <c r="EJU2388" s="14"/>
      <c r="EJV2388" s="14"/>
      <c r="EJW2388" s="14"/>
      <c r="EJX2388" s="14"/>
      <c r="EJY2388" s="14"/>
      <c r="EJZ2388" s="14"/>
      <c r="EKA2388" s="14"/>
      <c r="EKB2388" s="14"/>
      <c r="EKC2388" s="14"/>
      <c r="EKD2388" s="14"/>
      <c r="EKE2388" s="14"/>
      <c r="EKF2388" s="14"/>
      <c r="EKG2388" s="14"/>
      <c r="EKH2388" s="14"/>
      <c r="EKI2388" s="14"/>
      <c r="EKJ2388" s="14"/>
      <c r="EKK2388" s="14"/>
      <c r="EKL2388" s="14"/>
      <c r="EKM2388" s="14"/>
      <c r="EKN2388" s="14"/>
      <c r="EKO2388" s="14"/>
      <c r="EKP2388" s="14"/>
      <c r="EKQ2388" s="14"/>
      <c r="EKR2388" s="14"/>
      <c r="EKS2388" s="14"/>
      <c r="EKT2388" s="14"/>
      <c r="EKU2388" s="14"/>
      <c r="EKV2388" s="14"/>
      <c r="EKW2388" s="14"/>
      <c r="EKX2388" s="14"/>
      <c r="EKY2388" s="14"/>
      <c r="EKZ2388" s="14"/>
      <c r="ELA2388" s="14"/>
      <c r="ELB2388" s="14"/>
      <c r="ELC2388" s="14"/>
      <c r="ELD2388" s="14"/>
      <c r="ELE2388" s="14"/>
      <c r="ELF2388" s="14"/>
      <c r="ELG2388" s="14"/>
      <c r="ELH2388" s="14"/>
      <c r="ELI2388" s="14"/>
      <c r="ELJ2388" s="14"/>
      <c r="ELK2388" s="14"/>
      <c r="ELL2388" s="14"/>
      <c r="ELM2388" s="14"/>
      <c r="ELN2388" s="14"/>
      <c r="ELO2388" s="14"/>
      <c r="ELP2388" s="14"/>
      <c r="ELQ2388" s="14"/>
      <c r="ELR2388" s="14"/>
      <c r="ELS2388" s="14"/>
      <c r="ELT2388" s="14"/>
      <c r="ELU2388" s="14"/>
      <c r="ELV2388" s="14"/>
      <c r="ELW2388" s="14"/>
      <c r="ELX2388" s="14"/>
      <c r="ELY2388" s="14"/>
      <c r="ELZ2388" s="14"/>
      <c r="EMA2388" s="14"/>
      <c r="EMB2388" s="14"/>
      <c r="EMC2388" s="14"/>
      <c r="EMD2388" s="14"/>
      <c r="EME2388" s="14"/>
      <c r="EMF2388" s="14"/>
      <c r="EMG2388" s="14"/>
      <c r="EMH2388" s="14"/>
      <c r="EMI2388" s="14"/>
      <c r="EMJ2388" s="14"/>
      <c r="EMK2388" s="14"/>
      <c r="EML2388" s="14"/>
      <c r="EMM2388" s="14"/>
      <c r="EMN2388" s="14"/>
      <c r="EMO2388" s="14"/>
      <c r="EMP2388" s="14"/>
      <c r="EMQ2388" s="14"/>
      <c r="EMR2388" s="14"/>
      <c r="EMS2388" s="14"/>
      <c r="EMT2388" s="14"/>
      <c r="EMU2388" s="14"/>
      <c r="EMV2388" s="14"/>
      <c r="EMW2388" s="14"/>
      <c r="EMX2388" s="14"/>
      <c r="EMY2388" s="14"/>
      <c r="EMZ2388" s="14"/>
      <c r="ENA2388" s="14"/>
      <c r="ENB2388" s="14"/>
      <c r="ENC2388" s="14"/>
      <c r="END2388" s="14"/>
      <c r="ENE2388" s="14"/>
      <c r="ENF2388" s="14"/>
      <c r="ENG2388" s="14"/>
      <c r="ENH2388" s="14"/>
      <c r="ENI2388" s="14"/>
      <c r="ENJ2388" s="14"/>
      <c r="ENK2388" s="14"/>
      <c r="ENL2388" s="14"/>
      <c r="ENM2388" s="14"/>
      <c r="ENN2388" s="14"/>
      <c r="ENO2388" s="14"/>
      <c r="ENP2388" s="14"/>
      <c r="ENQ2388" s="14"/>
      <c r="ENR2388" s="14"/>
      <c r="ENS2388" s="14"/>
      <c r="ENT2388" s="14"/>
      <c r="ENU2388" s="14"/>
      <c r="ENV2388" s="14"/>
      <c r="ENW2388" s="14"/>
      <c r="ENX2388" s="14"/>
      <c r="ENY2388" s="14"/>
      <c r="ENZ2388" s="14"/>
      <c r="EOA2388" s="14"/>
      <c r="EOB2388" s="14"/>
      <c r="EOC2388" s="14"/>
      <c r="EOD2388" s="14"/>
      <c r="EOE2388" s="14"/>
      <c r="EOF2388" s="14"/>
      <c r="EOG2388" s="14"/>
      <c r="EOH2388" s="14"/>
      <c r="EOI2388" s="14"/>
      <c r="EOJ2388" s="14"/>
      <c r="EOK2388" s="14"/>
      <c r="EOL2388" s="14"/>
      <c r="EOM2388" s="14"/>
      <c r="EON2388" s="14"/>
      <c r="EOO2388" s="14"/>
      <c r="EOP2388" s="14"/>
      <c r="EOQ2388" s="14"/>
      <c r="EOR2388" s="14"/>
      <c r="EOS2388" s="14"/>
      <c r="EOT2388" s="14"/>
      <c r="EOU2388" s="14"/>
      <c r="EOV2388" s="14"/>
      <c r="EOW2388" s="14"/>
      <c r="EOX2388" s="14"/>
      <c r="EOY2388" s="14"/>
      <c r="EOZ2388" s="14"/>
      <c r="EPA2388" s="14"/>
      <c r="EPB2388" s="14"/>
      <c r="EPC2388" s="14"/>
      <c r="EPD2388" s="14"/>
      <c r="EPE2388" s="14"/>
      <c r="EPF2388" s="14"/>
      <c r="EPG2388" s="14"/>
      <c r="EPH2388" s="14"/>
      <c r="EPI2388" s="14"/>
      <c r="EPJ2388" s="14"/>
      <c r="EPK2388" s="14"/>
      <c r="EPL2388" s="14"/>
      <c r="EPM2388" s="14"/>
      <c r="EPN2388" s="14"/>
      <c r="EPO2388" s="14"/>
      <c r="EPP2388" s="14"/>
      <c r="EPQ2388" s="14"/>
      <c r="EPR2388" s="14"/>
      <c r="EPS2388" s="14"/>
      <c r="EPT2388" s="14"/>
      <c r="EPU2388" s="14"/>
      <c r="EPV2388" s="14"/>
      <c r="EPW2388" s="14"/>
      <c r="EPX2388" s="14"/>
      <c r="EPY2388" s="14"/>
      <c r="EPZ2388" s="14"/>
      <c r="EQA2388" s="14"/>
      <c r="EQB2388" s="14"/>
      <c r="EQC2388" s="14"/>
      <c r="EQD2388" s="14"/>
      <c r="EQE2388" s="14"/>
      <c r="EQF2388" s="14"/>
      <c r="EQG2388" s="14"/>
      <c r="EQH2388" s="14"/>
      <c r="EQI2388" s="14"/>
      <c r="EQJ2388" s="14"/>
      <c r="EQK2388" s="14"/>
      <c r="EQL2388" s="14"/>
      <c r="EQM2388" s="14"/>
      <c r="EQN2388" s="14"/>
      <c r="EQO2388" s="14"/>
      <c r="EQP2388" s="14"/>
      <c r="EQQ2388" s="14"/>
      <c r="EQR2388" s="14"/>
      <c r="EQS2388" s="14"/>
      <c r="EQT2388" s="14"/>
      <c r="EQU2388" s="14"/>
      <c r="EQV2388" s="14"/>
      <c r="EQW2388" s="14"/>
      <c r="EQX2388" s="14"/>
      <c r="EQY2388" s="14"/>
      <c r="EQZ2388" s="14"/>
      <c r="ERA2388" s="14"/>
      <c r="ERB2388" s="14"/>
      <c r="ERC2388" s="14"/>
      <c r="ERD2388" s="14"/>
      <c r="ERE2388" s="14"/>
      <c r="ERF2388" s="14"/>
      <c r="ERG2388" s="14"/>
      <c r="ERH2388" s="14"/>
      <c r="ERI2388" s="14"/>
      <c r="ERJ2388" s="14"/>
      <c r="ERK2388" s="14"/>
      <c r="ERL2388" s="14"/>
      <c r="ERM2388" s="14"/>
      <c r="ERN2388" s="14"/>
      <c r="ERO2388" s="14"/>
      <c r="ERP2388" s="14"/>
      <c r="ERQ2388" s="14"/>
      <c r="ERR2388" s="14"/>
      <c r="ERS2388" s="14"/>
      <c r="ERT2388" s="14"/>
      <c r="ERU2388" s="14"/>
      <c r="ERV2388" s="14"/>
      <c r="ERW2388" s="14"/>
      <c r="ERX2388" s="14"/>
      <c r="ERY2388" s="14"/>
      <c r="ERZ2388" s="14"/>
      <c r="ESA2388" s="14"/>
      <c r="ESB2388" s="14"/>
      <c r="ESC2388" s="14"/>
      <c r="ESD2388" s="14"/>
      <c r="ESE2388" s="14"/>
      <c r="ESF2388" s="14"/>
      <c r="ESG2388" s="14"/>
      <c r="ESH2388" s="14"/>
      <c r="ESI2388" s="14"/>
      <c r="ESJ2388" s="14"/>
      <c r="ESK2388" s="14"/>
      <c r="ESL2388" s="14"/>
      <c r="ESM2388" s="14"/>
      <c r="ESN2388" s="14"/>
      <c r="ESO2388" s="14"/>
      <c r="ESP2388" s="14"/>
      <c r="ESQ2388" s="14"/>
      <c r="ESR2388" s="14"/>
      <c r="ESS2388" s="14"/>
      <c r="EST2388" s="14"/>
      <c r="ESU2388" s="14"/>
      <c r="ESV2388" s="14"/>
      <c r="ESW2388" s="14"/>
      <c r="ESX2388" s="14"/>
      <c r="ESY2388" s="14"/>
      <c r="ESZ2388" s="14"/>
      <c r="ETA2388" s="14"/>
      <c r="ETB2388" s="14"/>
      <c r="ETC2388" s="14"/>
      <c r="ETD2388" s="14"/>
      <c r="ETE2388" s="14"/>
      <c r="ETF2388" s="14"/>
      <c r="ETG2388" s="14"/>
      <c r="ETH2388" s="14"/>
      <c r="ETI2388" s="14"/>
      <c r="ETJ2388" s="14"/>
      <c r="ETK2388" s="14"/>
      <c r="ETL2388" s="14"/>
      <c r="ETM2388" s="14"/>
      <c r="ETN2388" s="14"/>
      <c r="ETO2388" s="14"/>
      <c r="ETP2388" s="14"/>
      <c r="ETQ2388" s="14"/>
      <c r="ETR2388" s="14"/>
      <c r="ETS2388" s="14"/>
      <c r="ETT2388" s="14"/>
      <c r="ETU2388" s="14"/>
      <c r="ETV2388" s="14"/>
      <c r="ETW2388" s="14"/>
      <c r="ETX2388" s="14"/>
      <c r="ETY2388" s="14"/>
      <c r="ETZ2388" s="14"/>
      <c r="EUA2388" s="14"/>
      <c r="EUB2388" s="14"/>
      <c r="EUC2388" s="14"/>
      <c r="EUD2388" s="14"/>
      <c r="EUE2388" s="14"/>
      <c r="EUF2388" s="14"/>
      <c r="EUG2388" s="14"/>
      <c r="EUH2388" s="14"/>
      <c r="EUI2388" s="14"/>
      <c r="EUJ2388" s="14"/>
      <c r="EUK2388" s="14"/>
      <c r="EUL2388" s="14"/>
      <c r="EUM2388" s="14"/>
      <c r="EUN2388" s="14"/>
      <c r="EUO2388" s="14"/>
      <c r="EUP2388" s="14"/>
      <c r="EUQ2388" s="14"/>
      <c r="EUR2388" s="14"/>
      <c r="EUS2388" s="14"/>
      <c r="EUT2388" s="14"/>
      <c r="EUU2388" s="14"/>
      <c r="EUV2388" s="14"/>
      <c r="EUW2388" s="14"/>
      <c r="EUX2388" s="14"/>
      <c r="EUY2388" s="14"/>
      <c r="EUZ2388" s="14"/>
      <c r="EVA2388" s="14"/>
      <c r="EVB2388" s="14"/>
      <c r="EVC2388" s="14"/>
      <c r="EVD2388" s="14"/>
      <c r="EVE2388" s="14"/>
      <c r="EVF2388" s="14"/>
      <c r="EVG2388" s="14"/>
      <c r="EVH2388" s="14"/>
      <c r="EVI2388" s="14"/>
      <c r="EVJ2388" s="14"/>
      <c r="EVK2388" s="14"/>
      <c r="EVL2388" s="14"/>
      <c r="EVM2388" s="14"/>
      <c r="EVN2388" s="14"/>
      <c r="EVO2388" s="14"/>
      <c r="EVP2388" s="14"/>
      <c r="EVQ2388" s="14"/>
      <c r="EVR2388" s="14"/>
      <c r="EVS2388" s="14"/>
      <c r="EVT2388" s="14"/>
      <c r="EVU2388" s="14"/>
      <c r="EVV2388" s="14"/>
      <c r="EVW2388" s="14"/>
      <c r="EVX2388" s="14"/>
      <c r="EVY2388" s="14"/>
      <c r="EVZ2388" s="14"/>
      <c r="EWA2388" s="14"/>
      <c r="EWB2388" s="14"/>
      <c r="EWC2388" s="14"/>
      <c r="EWD2388" s="14"/>
      <c r="EWE2388" s="14"/>
      <c r="EWF2388" s="14"/>
      <c r="EWG2388" s="14"/>
      <c r="EWH2388" s="14"/>
      <c r="EWI2388" s="14"/>
      <c r="EWJ2388" s="14"/>
      <c r="EWK2388" s="14"/>
      <c r="EWL2388" s="14"/>
      <c r="EWM2388" s="14"/>
      <c r="EWN2388" s="14"/>
      <c r="EWO2388" s="14"/>
      <c r="EWP2388" s="14"/>
      <c r="EWQ2388" s="14"/>
      <c r="EWR2388" s="14"/>
      <c r="EWS2388" s="14"/>
      <c r="EWT2388" s="14"/>
      <c r="EWU2388" s="14"/>
      <c r="EWV2388" s="14"/>
      <c r="EWW2388" s="14"/>
      <c r="EWX2388" s="14"/>
      <c r="EWY2388" s="14"/>
      <c r="EWZ2388" s="14"/>
      <c r="EXA2388" s="14"/>
      <c r="EXB2388" s="14"/>
      <c r="EXC2388" s="14"/>
      <c r="EXD2388" s="14"/>
      <c r="EXE2388" s="14"/>
      <c r="EXF2388" s="14"/>
      <c r="EXG2388" s="14"/>
      <c r="EXH2388" s="14"/>
      <c r="EXI2388" s="14"/>
      <c r="EXJ2388" s="14"/>
      <c r="EXK2388" s="14"/>
      <c r="EXL2388" s="14"/>
      <c r="EXM2388" s="14"/>
      <c r="EXN2388" s="14"/>
      <c r="EXO2388" s="14"/>
      <c r="EXP2388" s="14"/>
      <c r="EXQ2388" s="14"/>
      <c r="EXR2388" s="14"/>
      <c r="EXS2388" s="14"/>
      <c r="EXT2388" s="14"/>
      <c r="EXU2388" s="14"/>
      <c r="EXV2388" s="14"/>
      <c r="EXW2388" s="14"/>
      <c r="EXX2388" s="14"/>
      <c r="EXY2388" s="14"/>
      <c r="EXZ2388" s="14"/>
      <c r="EYA2388" s="14"/>
      <c r="EYB2388" s="14"/>
      <c r="EYC2388" s="14"/>
      <c r="EYD2388" s="14"/>
      <c r="EYE2388" s="14"/>
      <c r="EYF2388" s="14"/>
      <c r="EYG2388" s="14"/>
      <c r="EYH2388" s="14"/>
      <c r="EYI2388" s="14"/>
      <c r="EYJ2388" s="14"/>
      <c r="EYK2388" s="14"/>
      <c r="EYL2388" s="14"/>
      <c r="EYM2388" s="14"/>
      <c r="EYN2388" s="14"/>
      <c r="EYO2388" s="14"/>
      <c r="EYP2388" s="14"/>
      <c r="EYQ2388" s="14"/>
      <c r="EYR2388" s="14"/>
      <c r="EYS2388" s="14"/>
      <c r="EYT2388" s="14"/>
      <c r="EYU2388" s="14"/>
      <c r="EYV2388" s="14"/>
      <c r="EYW2388" s="14"/>
      <c r="EYX2388" s="14"/>
      <c r="EYY2388" s="14"/>
      <c r="EYZ2388" s="14"/>
      <c r="EZA2388" s="14"/>
      <c r="EZB2388" s="14"/>
      <c r="EZC2388" s="14"/>
      <c r="EZD2388" s="14"/>
      <c r="EZE2388" s="14"/>
      <c r="EZF2388" s="14"/>
      <c r="EZG2388" s="14"/>
      <c r="EZH2388" s="14"/>
      <c r="EZI2388" s="14"/>
      <c r="EZJ2388" s="14"/>
      <c r="EZK2388" s="14"/>
      <c r="EZL2388" s="14"/>
      <c r="EZM2388" s="14"/>
      <c r="EZN2388" s="14"/>
      <c r="EZO2388" s="14"/>
      <c r="EZP2388" s="14"/>
      <c r="EZQ2388" s="14"/>
      <c r="EZR2388" s="14"/>
      <c r="EZS2388" s="14"/>
      <c r="EZT2388" s="14"/>
      <c r="EZU2388" s="14"/>
      <c r="EZV2388" s="14"/>
      <c r="EZW2388" s="14"/>
      <c r="EZX2388" s="14"/>
      <c r="EZY2388" s="14"/>
      <c r="EZZ2388" s="14"/>
      <c r="FAA2388" s="14"/>
      <c r="FAB2388" s="14"/>
      <c r="FAC2388" s="14"/>
      <c r="FAD2388" s="14"/>
      <c r="FAE2388" s="14"/>
      <c r="FAF2388" s="14"/>
      <c r="FAG2388" s="14"/>
      <c r="FAH2388" s="14"/>
      <c r="FAI2388" s="14"/>
      <c r="FAJ2388" s="14"/>
      <c r="FAK2388" s="14"/>
      <c r="FAL2388" s="14"/>
      <c r="FAM2388" s="14"/>
      <c r="FAN2388" s="14"/>
      <c r="FAO2388" s="14"/>
      <c r="FAP2388" s="14"/>
      <c r="FAQ2388" s="14"/>
      <c r="FAR2388" s="14"/>
      <c r="FAS2388" s="14"/>
      <c r="FAT2388" s="14"/>
      <c r="FAU2388" s="14"/>
      <c r="FAV2388" s="14"/>
      <c r="FAW2388" s="14"/>
      <c r="FAX2388" s="14"/>
      <c r="FAY2388" s="14"/>
      <c r="FAZ2388" s="14"/>
      <c r="FBA2388" s="14"/>
      <c r="FBB2388" s="14"/>
      <c r="FBC2388" s="14"/>
      <c r="FBD2388" s="14"/>
      <c r="FBE2388" s="14"/>
      <c r="FBF2388" s="14"/>
      <c r="FBG2388" s="14"/>
      <c r="FBH2388" s="14"/>
      <c r="FBI2388" s="14"/>
      <c r="FBJ2388" s="14"/>
      <c r="FBK2388" s="14"/>
      <c r="FBL2388" s="14"/>
      <c r="FBM2388" s="14"/>
      <c r="FBN2388" s="14"/>
      <c r="FBO2388" s="14"/>
      <c r="FBP2388" s="14"/>
      <c r="FBQ2388" s="14"/>
      <c r="FBR2388" s="14"/>
      <c r="FBS2388" s="14"/>
      <c r="FBT2388" s="14"/>
      <c r="FBU2388" s="14"/>
      <c r="FBV2388" s="14"/>
      <c r="FBW2388" s="14"/>
      <c r="FBX2388" s="14"/>
      <c r="FBY2388" s="14"/>
      <c r="FBZ2388" s="14"/>
      <c r="FCA2388" s="14"/>
      <c r="FCB2388" s="14"/>
      <c r="FCC2388" s="14"/>
      <c r="FCD2388" s="14"/>
      <c r="FCE2388" s="14"/>
      <c r="FCF2388" s="14"/>
      <c r="FCG2388" s="14"/>
      <c r="FCH2388" s="14"/>
      <c r="FCI2388" s="14"/>
      <c r="FCJ2388" s="14"/>
      <c r="FCK2388" s="14"/>
      <c r="FCL2388" s="14"/>
      <c r="FCM2388" s="14"/>
      <c r="FCN2388" s="14"/>
      <c r="FCO2388" s="14"/>
      <c r="FCP2388" s="14"/>
      <c r="FCQ2388" s="14"/>
      <c r="FCR2388" s="14"/>
      <c r="FCS2388" s="14"/>
      <c r="FCT2388" s="14"/>
      <c r="FCU2388" s="14"/>
      <c r="FCV2388" s="14"/>
      <c r="FCW2388" s="14"/>
      <c r="FCX2388" s="14"/>
      <c r="FCY2388" s="14"/>
      <c r="FCZ2388" s="14"/>
      <c r="FDA2388" s="14"/>
      <c r="FDB2388" s="14"/>
      <c r="FDC2388" s="14"/>
      <c r="FDD2388" s="14"/>
      <c r="FDE2388" s="14"/>
      <c r="FDF2388" s="14"/>
      <c r="FDG2388" s="14"/>
      <c r="FDH2388" s="14"/>
      <c r="FDI2388" s="14"/>
      <c r="FDJ2388" s="14"/>
      <c r="FDK2388" s="14"/>
      <c r="FDL2388" s="14"/>
      <c r="FDM2388" s="14"/>
      <c r="FDN2388" s="14"/>
      <c r="FDO2388" s="14"/>
      <c r="FDP2388" s="14"/>
      <c r="FDQ2388" s="14"/>
      <c r="FDR2388" s="14"/>
      <c r="FDS2388" s="14"/>
      <c r="FDT2388" s="14"/>
      <c r="FDU2388" s="14"/>
      <c r="FDV2388" s="14"/>
      <c r="FDW2388" s="14"/>
      <c r="FDX2388" s="14"/>
      <c r="FDY2388" s="14"/>
      <c r="FDZ2388" s="14"/>
      <c r="FEA2388" s="14"/>
      <c r="FEB2388" s="14"/>
      <c r="FEC2388" s="14"/>
      <c r="FED2388" s="14"/>
      <c r="FEE2388" s="14"/>
      <c r="FEF2388" s="14"/>
      <c r="FEG2388" s="14"/>
      <c r="FEH2388" s="14"/>
      <c r="FEI2388" s="14"/>
      <c r="FEJ2388" s="14"/>
      <c r="FEK2388" s="14"/>
      <c r="FEL2388" s="14"/>
      <c r="FEM2388" s="14"/>
      <c r="FEN2388" s="14"/>
      <c r="FEO2388" s="14"/>
      <c r="FEP2388" s="14"/>
      <c r="FEQ2388" s="14"/>
      <c r="FER2388" s="14"/>
      <c r="FES2388" s="14"/>
      <c r="FET2388" s="14"/>
      <c r="FEU2388" s="14"/>
      <c r="FEV2388" s="14"/>
      <c r="FEW2388" s="14"/>
      <c r="FEX2388" s="14"/>
      <c r="FEY2388" s="14"/>
      <c r="FEZ2388" s="14"/>
      <c r="FFA2388" s="14"/>
      <c r="FFB2388" s="14"/>
      <c r="FFC2388" s="14"/>
      <c r="FFD2388" s="14"/>
      <c r="FFE2388" s="14"/>
      <c r="FFF2388" s="14"/>
      <c r="FFG2388" s="14"/>
      <c r="FFH2388" s="14"/>
      <c r="FFI2388" s="14"/>
      <c r="FFJ2388" s="14"/>
      <c r="FFK2388" s="14"/>
      <c r="FFL2388" s="14"/>
      <c r="FFM2388" s="14"/>
      <c r="FFN2388" s="14"/>
      <c r="FFO2388" s="14"/>
      <c r="FFP2388" s="14"/>
      <c r="FFQ2388" s="14"/>
      <c r="FFR2388" s="14"/>
      <c r="FFS2388" s="14"/>
      <c r="FFT2388" s="14"/>
      <c r="FFU2388" s="14"/>
      <c r="FFV2388" s="14"/>
      <c r="FFW2388" s="14"/>
      <c r="FFX2388" s="14"/>
      <c r="FFY2388" s="14"/>
      <c r="FFZ2388" s="14"/>
      <c r="FGA2388" s="14"/>
      <c r="FGB2388" s="14"/>
      <c r="FGC2388" s="14"/>
      <c r="FGD2388" s="14"/>
      <c r="FGE2388" s="14"/>
      <c r="FGF2388" s="14"/>
      <c r="FGG2388" s="14"/>
      <c r="FGH2388" s="14"/>
      <c r="FGI2388" s="14"/>
      <c r="FGJ2388" s="14"/>
      <c r="FGK2388" s="14"/>
      <c r="FGL2388" s="14"/>
      <c r="FGM2388" s="14"/>
      <c r="FGN2388" s="14"/>
      <c r="FGO2388" s="14"/>
      <c r="FGP2388" s="14"/>
      <c r="FGQ2388" s="14"/>
      <c r="FGR2388" s="14"/>
      <c r="FGS2388" s="14"/>
      <c r="FGT2388" s="14"/>
      <c r="FGU2388" s="14"/>
      <c r="FGV2388" s="14"/>
      <c r="FGW2388" s="14"/>
      <c r="FGX2388" s="14"/>
      <c r="FGY2388" s="14"/>
      <c r="FGZ2388" s="14"/>
      <c r="FHA2388" s="14"/>
      <c r="FHB2388" s="14"/>
      <c r="FHC2388" s="14"/>
      <c r="FHD2388" s="14"/>
      <c r="FHE2388" s="14"/>
      <c r="FHF2388" s="14"/>
      <c r="FHG2388" s="14"/>
      <c r="FHH2388" s="14"/>
      <c r="FHI2388" s="14"/>
      <c r="FHJ2388" s="14"/>
      <c r="FHK2388" s="14"/>
      <c r="FHL2388" s="14"/>
      <c r="FHM2388" s="14"/>
      <c r="FHN2388" s="14"/>
      <c r="FHO2388" s="14"/>
      <c r="FHP2388" s="14"/>
      <c r="FHQ2388" s="14"/>
      <c r="FHR2388" s="14"/>
      <c r="FHS2388" s="14"/>
      <c r="FHT2388" s="14"/>
      <c r="FHU2388" s="14"/>
      <c r="FHV2388" s="14"/>
      <c r="FHW2388" s="14"/>
      <c r="FHX2388" s="14"/>
      <c r="FHY2388" s="14"/>
      <c r="FHZ2388" s="14"/>
      <c r="FIA2388" s="14"/>
      <c r="FIB2388" s="14"/>
      <c r="FIC2388" s="14"/>
      <c r="FID2388" s="14"/>
      <c r="FIE2388" s="14"/>
      <c r="FIF2388" s="14"/>
      <c r="FIG2388" s="14"/>
      <c r="FIH2388" s="14"/>
      <c r="FII2388" s="14"/>
      <c r="FIJ2388" s="14"/>
      <c r="FIK2388" s="14"/>
      <c r="FIL2388" s="14"/>
      <c r="FIM2388" s="14"/>
      <c r="FIN2388" s="14"/>
      <c r="FIO2388" s="14"/>
      <c r="FIP2388" s="14"/>
      <c r="FIQ2388" s="14"/>
      <c r="FIR2388" s="14"/>
      <c r="FIS2388" s="14"/>
      <c r="FIT2388" s="14"/>
      <c r="FIU2388" s="14"/>
      <c r="FIV2388" s="14"/>
      <c r="FIW2388" s="14"/>
      <c r="FIX2388" s="14"/>
      <c r="FIY2388" s="14"/>
      <c r="FIZ2388" s="14"/>
      <c r="FJA2388" s="14"/>
      <c r="FJB2388" s="14"/>
      <c r="FJC2388" s="14"/>
      <c r="FJD2388" s="14"/>
      <c r="FJE2388" s="14"/>
      <c r="FJF2388" s="14"/>
      <c r="FJG2388" s="14"/>
      <c r="FJH2388" s="14"/>
      <c r="FJI2388" s="14"/>
      <c r="FJJ2388" s="14"/>
      <c r="FJK2388" s="14"/>
      <c r="FJL2388" s="14"/>
      <c r="FJM2388" s="14"/>
      <c r="FJN2388" s="14"/>
      <c r="FJO2388" s="14"/>
      <c r="FJP2388" s="14"/>
      <c r="FJQ2388" s="14"/>
      <c r="FJR2388" s="14"/>
      <c r="FJS2388" s="14"/>
      <c r="FJT2388" s="14"/>
      <c r="FJU2388" s="14"/>
      <c r="FJV2388" s="14"/>
      <c r="FJW2388" s="14"/>
      <c r="FJX2388" s="14"/>
      <c r="FJY2388" s="14"/>
      <c r="FJZ2388" s="14"/>
      <c r="FKA2388" s="14"/>
      <c r="FKB2388" s="14"/>
      <c r="FKC2388" s="14"/>
      <c r="FKD2388" s="14"/>
      <c r="FKE2388" s="14"/>
      <c r="FKF2388" s="14"/>
      <c r="FKG2388" s="14"/>
      <c r="FKH2388" s="14"/>
      <c r="FKI2388" s="14"/>
      <c r="FKJ2388" s="14"/>
      <c r="FKK2388" s="14"/>
      <c r="FKL2388" s="14"/>
      <c r="FKM2388" s="14"/>
      <c r="FKN2388" s="14"/>
      <c r="FKO2388" s="14"/>
      <c r="FKP2388" s="14"/>
      <c r="FKQ2388" s="14"/>
      <c r="FKR2388" s="14"/>
      <c r="FKS2388" s="14"/>
      <c r="FKT2388" s="14"/>
      <c r="FKU2388" s="14"/>
      <c r="FKV2388" s="14"/>
      <c r="FKW2388" s="14"/>
      <c r="FKX2388" s="14"/>
      <c r="FKY2388" s="14"/>
      <c r="FKZ2388" s="14"/>
      <c r="FLA2388" s="14"/>
      <c r="FLB2388" s="14"/>
      <c r="FLC2388" s="14"/>
      <c r="FLD2388" s="14"/>
      <c r="FLE2388" s="14"/>
      <c r="FLF2388" s="14"/>
      <c r="FLG2388" s="14"/>
      <c r="FLH2388" s="14"/>
      <c r="FLI2388" s="14"/>
      <c r="FLJ2388" s="14"/>
      <c r="FLK2388" s="14"/>
      <c r="FLL2388" s="14"/>
      <c r="FLM2388" s="14"/>
      <c r="FLN2388" s="14"/>
      <c r="FLO2388" s="14"/>
      <c r="FLP2388" s="14"/>
      <c r="FLQ2388" s="14"/>
      <c r="FLR2388" s="14"/>
      <c r="FLS2388" s="14"/>
      <c r="FLT2388" s="14"/>
      <c r="FLU2388" s="14"/>
      <c r="FLV2388" s="14"/>
      <c r="FLW2388" s="14"/>
      <c r="FLX2388" s="14"/>
      <c r="FLY2388" s="14"/>
      <c r="FLZ2388" s="14"/>
      <c r="FMA2388" s="14"/>
      <c r="FMB2388" s="14"/>
      <c r="FMC2388" s="14"/>
      <c r="FMD2388" s="14"/>
      <c r="FME2388" s="14"/>
      <c r="FMF2388" s="14"/>
      <c r="FMG2388" s="14"/>
      <c r="FMH2388" s="14"/>
      <c r="FMI2388" s="14"/>
      <c r="FMJ2388" s="14"/>
      <c r="FMK2388" s="14"/>
      <c r="FML2388" s="14"/>
      <c r="FMM2388" s="14"/>
      <c r="FMN2388" s="14"/>
      <c r="FMO2388" s="14"/>
      <c r="FMP2388" s="14"/>
      <c r="FMQ2388" s="14"/>
      <c r="FMR2388" s="14"/>
      <c r="FMS2388" s="14"/>
      <c r="FMT2388" s="14"/>
      <c r="FMU2388" s="14"/>
      <c r="FMV2388" s="14"/>
      <c r="FMW2388" s="14"/>
      <c r="FMX2388" s="14"/>
      <c r="FMY2388" s="14"/>
      <c r="FMZ2388" s="14"/>
      <c r="FNA2388" s="14"/>
      <c r="FNB2388" s="14"/>
      <c r="FNC2388" s="14"/>
      <c r="FND2388" s="14"/>
      <c r="FNE2388" s="14"/>
      <c r="FNF2388" s="14"/>
      <c r="FNG2388" s="14"/>
      <c r="FNH2388" s="14"/>
      <c r="FNI2388" s="14"/>
      <c r="FNJ2388" s="14"/>
      <c r="FNK2388" s="14"/>
      <c r="FNL2388" s="14"/>
      <c r="FNM2388" s="14"/>
      <c r="FNN2388" s="14"/>
      <c r="FNO2388" s="14"/>
      <c r="FNP2388" s="14"/>
      <c r="FNQ2388" s="14"/>
      <c r="FNR2388" s="14"/>
      <c r="FNS2388" s="14"/>
      <c r="FNT2388" s="14"/>
      <c r="FNU2388" s="14"/>
      <c r="FNV2388" s="14"/>
      <c r="FNW2388" s="14"/>
      <c r="FNX2388" s="14"/>
      <c r="FNY2388" s="14"/>
      <c r="FNZ2388" s="14"/>
      <c r="FOA2388" s="14"/>
      <c r="FOB2388" s="14"/>
      <c r="FOC2388" s="14"/>
      <c r="FOD2388" s="14"/>
      <c r="FOE2388" s="14"/>
      <c r="FOF2388" s="14"/>
      <c r="FOG2388" s="14"/>
      <c r="FOH2388" s="14"/>
      <c r="FOI2388" s="14"/>
      <c r="FOJ2388" s="14"/>
      <c r="FOK2388" s="14"/>
      <c r="FOL2388" s="14"/>
      <c r="FOM2388" s="14"/>
      <c r="FON2388" s="14"/>
      <c r="FOO2388" s="14"/>
      <c r="FOP2388" s="14"/>
      <c r="FOQ2388" s="14"/>
      <c r="FOR2388" s="14"/>
      <c r="FOS2388" s="14"/>
      <c r="FOT2388" s="14"/>
      <c r="FOU2388" s="14"/>
      <c r="FOV2388" s="14"/>
      <c r="FOW2388" s="14"/>
      <c r="FOX2388" s="14"/>
      <c r="FOY2388" s="14"/>
      <c r="FOZ2388" s="14"/>
      <c r="FPA2388" s="14"/>
      <c r="FPB2388" s="14"/>
      <c r="FPC2388" s="14"/>
      <c r="FPD2388" s="14"/>
      <c r="FPE2388" s="14"/>
      <c r="FPF2388" s="14"/>
      <c r="FPG2388" s="14"/>
      <c r="FPH2388" s="14"/>
      <c r="FPI2388" s="14"/>
      <c r="FPJ2388" s="14"/>
      <c r="FPK2388" s="14"/>
      <c r="FPL2388" s="14"/>
      <c r="FPM2388" s="14"/>
      <c r="FPN2388" s="14"/>
      <c r="FPO2388" s="14"/>
      <c r="FPP2388" s="14"/>
      <c r="FPQ2388" s="14"/>
      <c r="FPR2388" s="14"/>
      <c r="FPS2388" s="14"/>
      <c r="FPT2388" s="14"/>
      <c r="FPU2388" s="14"/>
      <c r="FPV2388" s="14"/>
      <c r="FPW2388" s="14"/>
      <c r="FPX2388" s="14"/>
      <c r="FPY2388" s="14"/>
      <c r="FPZ2388" s="14"/>
      <c r="FQA2388" s="14"/>
      <c r="FQB2388" s="14"/>
      <c r="FQC2388" s="14"/>
      <c r="FQD2388" s="14"/>
      <c r="FQE2388" s="14"/>
      <c r="FQF2388" s="14"/>
      <c r="FQG2388" s="14"/>
      <c r="FQH2388" s="14"/>
      <c r="FQI2388" s="14"/>
      <c r="FQJ2388" s="14"/>
      <c r="FQK2388" s="14"/>
      <c r="FQL2388" s="14"/>
      <c r="FQM2388" s="14"/>
      <c r="FQN2388" s="14"/>
      <c r="FQO2388" s="14"/>
      <c r="FQP2388" s="14"/>
      <c r="FQQ2388" s="14"/>
      <c r="FQR2388" s="14"/>
      <c r="FQS2388" s="14"/>
      <c r="FQT2388" s="14"/>
      <c r="FQU2388" s="14"/>
      <c r="FQV2388" s="14"/>
      <c r="FQW2388" s="14"/>
      <c r="FQX2388" s="14"/>
      <c r="FQY2388" s="14"/>
      <c r="FQZ2388" s="14"/>
      <c r="FRA2388" s="14"/>
      <c r="FRB2388" s="14"/>
      <c r="FRC2388" s="14"/>
      <c r="FRD2388" s="14"/>
      <c r="FRE2388" s="14"/>
      <c r="FRF2388" s="14"/>
      <c r="FRG2388" s="14"/>
      <c r="FRH2388" s="14"/>
      <c r="FRI2388" s="14"/>
      <c r="FRJ2388" s="14"/>
      <c r="FRK2388" s="14"/>
      <c r="FRL2388" s="14"/>
      <c r="FRM2388" s="14"/>
      <c r="FRN2388" s="14"/>
      <c r="FRO2388" s="14"/>
      <c r="FRP2388" s="14"/>
      <c r="FRQ2388" s="14"/>
      <c r="FRR2388" s="14"/>
      <c r="FRS2388" s="14"/>
      <c r="FRT2388" s="14"/>
      <c r="FRU2388" s="14"/>
      <c r="FRV2388" s="14"/>
      <c r="FRW2388" s="14"/>
      <c r="FRX2388" s="14"/>
      <c r="FRY2388" s="14"/>
      <c r="FRZ2388" s="14"/>
      <c r="FSA2388" s="14"/>
      <c r="FSB2388" s="14"/>
      <c r="FSC2388" s="14"/>
      <c r="FSD2388" s="14"/>
      <c r="FSE2388" s="14"/>
      <c r="FSF2388" s="14"/>
      <c r="FSG2388" s="14"/>
      <c r="FSH2388" s="14"/>
      <c r="FSI2388" s="14"/>
      <c r="FSJ2388" s="14"/>
      <c r="FSK2388" s="14"/>
      <c r="FSL2388" s="14"/>
      <c r="FSM2388" s="14"/>
      <c r="FSN2388" s="14"/>
      <c r="FSO2388" s="14"/>
      <c r="FSP2388" s="14"/>
      <c r="FSQ2388" s="14"/>
      <c r="FSR2388" s="14"/>
      <c r="FSS2388" s="14"/>
      <c r="FST2388" s="14"/>
      <c r="FSU2388" s="14"/>
      <c r="FSV2388" s="14"/>
      <c r="FSW2388" s="14"/>
      <c r="FSX2388" s="14"/>
      <c r="FSY2388" s="14"/>
      <c r="FSZ2388" s="14"/>
      <c r="FTA2388" s="14"/>
      <c r="FTB2388" s="14"/>
      <c r="FTC2388" s="14"/>
      <c r="FTD2388" s="14"/>
      <c r="FTE2388" s="14"/>
      <c r="FTF2388" s="14"/>
      <c r="FTG2388" s="14"/>
      <c r="FTH2388" s="14"/>
      <c r="FTI2388" s="14"/>
      <c r="FTJ2388" s="14"/>
      <c r="FTK2388" s="14"/>
      <c r="FTL2388" s="14"/>
      <c r="FTM2388" s="14"/>
      <c r="FTN2388" s="14"/>
      <c r="FTO2388" s="14"/>
      <c r="FTP2388" s="14"/>
      <c r="FTQ2388" s="14"/>
      <c r="FTR2388" s="14"/>
      <c r="FTS2388" s="14"/>
      <c r="FTT2388" s="14"/>
      <c r="FTU2388" s="14"/>
      <c r="FTV2388" s="14"/>
      <c r="FTW2388" s="14"/>
      <c r="FTX2388" s="14"/>
      <c r="FTY2388" s="14"/>
      <c r="FTZ2388" s="14"/>
      <c r="FUA2388" s="14"/>
      <c r="FUB2388" s="14"/>
      <c r="FUC2388" s="14"/>
      <c r="FUD2388" s="14"/>
      <c r="FUE2388" s="14"/>
      <c r="FUF2388" s="14"/>
      <c r="FUG2388" s="14"/>
      <c r="FUH2388" s="14"/>
      <c r="FUI2388" s="14"/>
      <c r="FUJ2388" s="14"/>
      <c r="FUK2388" s="14"/>
      <c r="FUL2388" s="14"/>
      <c r="FUM2388" s="14"/>
      <c r="FUN2388" s="14"/>
      <c r="FUO2388" s="14"/>
      <c r="FUP2388" s="14"/>
      <c r="FUQ2388" s="14"/>
      <c r="FUR2388" s="14"/>
      <c r="FUS2388" s="14"/>
      <c r="FUT2388" s="14"/>
      <c r="FUU2388" s="14"/>
      <c r="FUV2388" s="14"/>
      <c r="FUW2388" s="14"/>
      <c r="FUX2388" s="14"/>
      <c r="FUY2388" s="14"/>
      <c r="FUZ2388" s="14"/>
      <c r="FVA2388" s="14"/>
      <c r="FVB2388" s="14"/>
      <c r="FVC2388" s="14"/>
      <c r="FVD2388" s="14"/>
      <c r="FVE2388" s="14"/>
      <c r="FVF2388" s="14"/>
      <c r="FVG2388" s="14"/>
      <c r="FVH2388" s="14"/>
      <c r="FVI2388" s="14"/>
      <c r="FVJ2388" s="14"/>
      <c r="FVK2388" s="14"/>
      <c r="FVL2388" s="14"/>
      <c r="FVM2388" s="14"/>
      <c r="FVN2388" s="14"/>
      <c r="FVO2388" s="14"/>
      <c r="FVP2388" s="14"/>
      <c r="FVQ2388" s="14"/>
      <c r="FVR2388" s="14"/>
      <c r="FVS2388" s="14"/>
      <c r="FVT2388" s="14"/>
      <c r="FVU2388" s="14"/>
      <c r="FVV2388" s="14"/>
      <c r="FVW2388" s="14"/>
      <c r="FVX2388" s="14"/>
      <c r="FVY2388" s="14"/>
      <c r="FVZ2388" s="14"/>
      <c r="FWA2388" s="14"/>
      <c r="FWB2388" s="14"/>
      <c r="FWC2388" s="14"/>
      <c r="FWD2388" s="14"/>
      <c r="FWE2388" s="14"/>
      <c r="FWF2388" s="14"/>
      <c r="FWG2388" s="14"/>
      <c r="FWH2388" s="14"/>
      <c r="FWI2388" s="14"/>
      <c r="FWJ2388" s="14"/>
      <c r="FWK2388" s="14"/>
      <c r="FWL2388" s="14"/>
      <c r="FWM2388" s="14"/>
      <c r="FWN2388" s="14"/>
      <c r="FWO2388" s="14"/>
      <c r="FWP2388" s="14"/>
      <c r="FWQ2388" s="14"/>
      <c r="FWR2388" s="14"/>
      <c r="FWS2388" s="14"/>
      <c r="FWT2388" s="14"/>
      <c r="FWU2388" s="14"/>
      <c r="FWV2388" s="14"/>
      <c r="FWW2388" s="14"/>
      <c r="FWX2388" s="14"/>
      <c r="FWY2388" s="14"/>
      <c r="FWZ2388" s="14"/>
      <c r="FXA2388" s="14"/>
      <c r="FXB2388" s="14"/>
      <c r="FXC2388" s="14"/>
      <c r="FXD2388" s="14"/>
      <c r="FXE2388" s="14"/>
      <c r="FXF2388" s="14"/>
      <c r="FXG2388" s="14"/>
      <c r="FXH2388" s="14"/>
      <c r="FXI2388" s="14"/>
      <c r="FXJ2388" s="14"/>
      <c r="FXK2388" s="14"/>
      <c r="FXL2388" s="14"/>
      <c r="FXM2388" s="14"/>
      <c r="FXN2388" s="14"/>
      <c r="FXO2388" s="14"/>
      <c r="FXP2388" s="14"/>
      <c r="FXQ2388" s="14"/>
      <c r="FXR2388" s="14"/>
      <c r="FXS2388" s="14"/>
      <c r="FXT2388" s="14"/>
      <c r="FXU2388" s="14"/>
      <c r="FXV2388" s="14"/>
      <c r="FXW2388" s="14"/>
      <c r="FXX2388" s="14"/>
      <c r="FXY2388" s="14"/>
      <c r="FXZ2388" s="14"/>
      <c r="FYA2388" s="14"/>
      <c r="FYB2388" s="14"/>
      <c r="FYC2388" s="14"/>
      <c r="FYD2388" s="14"/>
      <c r="FYE2388" s="14"/>
      <c r="FYF2388" s="14"/>
      <c r="FYG2388" s="14"/>
      <c r="FYH2388" s="14"/>
      <c r="FYI2388" s="14"/>
      <c r="FYJ2388" s="14"/>
      <c r="FYK2388" s="14"/>
      <c r="FYL2388" s="14"/>
      <c r="FYM2388" s="14"/>
      <c r="FYN2388" s="14"/>
      <c r="FYO2388" s="14"/>
      <c r="FYP2388" s="14"/>
      <c r="FYQ2388" s="14"/>
      <c r="FYR2388" s="14"/>
      <c r="FYS2388" s="14"/>
      <c r="FYT2388" s="14"/>
      <c r="FYU2388" s="14"/>
      <c r="FYV2388" s="14"/>
      <c r="FYW2388" s="14"/>
      <c r="FYX2388" s="14"/>
      <c r="FYY2388" s="14"/>
      <c r="FYZ2388" s="14"/>
      <c r="FZA2388" s="14"/>
      <c r="FZB2388" s="14"/>
      <c r="FZC2388" s="14"/>
      <c r="FZD2388" s="14"/>
      <c r="FZE2388" s="14"/>
      <c r="FZF2388" s="14"/>
      <c r="FZG2388" s="14"/>
      <c r="FZH2388" s="14"/>
      <c r="FZI2388" s="14"/>
      <c r="FZJ2388" s="14"/>
      <c r="FZK2388" s="14"/>
      <c r="FZL2388" s="14"/>
      <c r="FZM2388" s="14"/>
      <c r="FZN2388" s="14"/>
      <c r="FZO2388" s="14"/>
      <c r="FZP2388" s="14"/>
      <c r="FZQ2388" s="14"/>
      <c r="FZR2388" s="14"/>
      <c r="FZS2388" s="14"/>
      <c r="FZT2388" s="14"/>
      <c r="FZU2388" s="14"/>
      <c r="FZV2388" s="14"/>
      <c r="FZW2388" s="14"/>
      <c r="FZX2388" s="14"/>
      <c r="FZY2388" s="14"/>
      <c r="FZZ2388" s="14"/>
      <c r="GAA2388" s="14"/>
      <c r="GAB2388" s="14"/>
      <c r="GAC2388" s="14"/>
      <c r="GAD2388" s="14"/>
      <c r="GAE2388" s="14"/>
      <c r="GAF2388" s="14"/>
      <c r="GAG2388" s="14"/>
      <c r="GAH2388" s="14"/>
      <c r="GAI2388" s="14"/>
      <c r="GAJ2388" s="14"/>
      <c r="GAK2388" s="14"/>
      <c r="GAL2388" s="14"/>
      <c r="GAM2388" s="14"/>
      <c r="GAN2388" s="14"/>
      <c r="GAO2388" s="14"/>
      <c r="GAP2388" s="14"/>
      <c r="GAQ2388" s="14"/>
      <c r="GAR2388" s="14"/>
      <c r="GAS2388" s="14"/>
      <c r="GAT2388" s="14"/>
      <c r="GAU2388" s="14"/>
      <c r="GAV2388" s="14"/>
      <c r="GAW2388" s="14"/>
      <c r="GAX2388" s="14"/>
      <c r="GAY2388" s="14"/>
      <c r="GAZ2388" s="14"/>
      <c r="GBA2388" s="14"/>
      <c r="GBB2388" s="14"/>
      <c r="GBC2388" s="14"/>
      <c r="GBD2388" s="14"/>
      <c r="GBE2388" s="14"/>
      <c r="GBF2388" s="14"/>
      <c r="GBG2388" s="14"/>
      <c r="GBH2388" s="14"/>
      <c r="GBI2388" s="14"/>
      <c r="GBJ2388" s="14"/>
      <c r="GBK2388" s="14"/>
      <c r="GBL2388" s="14"/>
      <c r="GBM2388" s="14"/>
      <c r="GBN2388" s="14"/>
      <c r="GBO2388" s="14"/>
      <c r="GBP2388" s="14"/>
      <c r="GBQ2388" s="14"/>
      <c r="GBR2388" s="14"/>
      <c r="GBS2388" s="14"/>
      <c r="GBT2388" s="14"/>
      <c r="GBU2388" s="14"/>
      <c r="GBV2388" s="14"/>
      <c r="GBW2388" s="14"/>
      <c r="GBX2388" s="14"/>
      <c r="GBY2388" s="14"/>
      <c r="GBZ2388" s="14"/>
      <c r="GCA2388" s="14"/>
      <c r="GCB2388" s="14"/>
      <c r="GCC2388" s="14"/>
      <c r="GCD2388" s="14"/>
      <c r="GCE2388" s="14"/>
      <c r="GCF2388" s="14"/>
      <c r="GCG2388" s="14"/>
      <c r="GCH2388" s="14"/>
      <c r="GCI2388" s="14"/>
      <c r="GCJ2388" s="14"/>
      <c r="GCK2388" s="14"/>
      <c r="GCL2388" s="14"/>
      <c r="GCM2388" s="14"/>
      <c r="GCN2388" s="14"/>
      <c r="GCO2388" s="14"/>
      <c r="GCP2388" s="14"/>
      <c r="GCQ2388" s="14"/>
      <c r="GCR2388" s="14"/>
      <c r="GCS2388" s="14"/>
      <c r="GCT2388" s="14"/>
      <c r="GCU2388" s="14"/>
      <c r="GCV2388" s="14"/>
      <c r="GCW2388" s="14"/>
      <c r="GCX2388" s="14"/>
      <c r="GCY2388" s="14"/>
      <c r="GCZ2388" s="14"/>
      <c r="GDA2388" s="14"/>
      <c r="GDB2388" s="14"/>
      <c r="GDC2388" s="14"/>
      <c r="GDD2388" s="14"/>
      <c r="GDE2388" s="14"/>
      <c r="GDF2388" s="14"/>
      <c r="GDG2388" s="14"/>
      <c r="GDH2388" s="14"/>
      <c r="GDI2388" s="14"/>
      <c r="GDJ2388" s="14"/>
      <c r="GDK2388" s="14"/>
      <c r="GDL2388" s="14"/>
      <c r="GDM2388" s="14"/>
      <c r="GDN2388" s="14"/>
      <c r="GDO2388" s="14"/>
      <c r="GDP2388" s="14"/>
      <c r="GDQ2388" s="14"/>
      <c r="GDR2388" s="14"/>
      <c r="GDS2388" s="14"/>
      <c r="GDT2388" s="14"/>
      <c r="GDU2388" s="14"/>
      <c r="GDV2388" s="14"/>
      <c r="GDW2388" s="14"/>
      <c r="GDX2388" s="14"/>
      <c r="GDY2388" s="14"/>
      <c r="GDZ2388" s="14"/>
      <c r="GEA2388" s="14"/>
      <c r="GEB2388" s="14"/>
      <c r="GEC2388" s="14"/>
      <c r="GED2388" s="14"/>
      <c r="GEE2388" s="14"/>
      <c r="GEF2388" s="14"/>
      <c r="GEG2388" s="14"/>
      <c r="GEH2388" s="14"/>
      <c r="GEI2388" s="14"/>
      <c r="GEJ2388" s="14"/>
      <c r="GEK2388" s="14"/>
      <c r="GEL2388" s="14"/>
      <c r="GEM2388" s="14"/>
      <c r="GEN2388" s="14"/>
      <c r="GEO2388" s="14"/>
      <c r="GEP2388" s="14"/>
      <c r="GEQ2388" s="14"/>
      <c r="GER2388" s="14"/>
      <c r="GES2388" s="14"/>
      <c r="GET2388" s="14"/>
      <c r="GEU2388" s="14"/>
      <c r="GEV2388" s="14"/>
      <c r="GEW2388" s="14"/>
      <c r="GEX2388" s="14"/>
      <c r="GEY2388" s="14"/>
      <c r="GEZ2388" s="14"/>
      <c r="GFA2388" s="14"/>
      <c r="GFB2388" s="14"/>
      <c r="GFC2388" s="14"/>
      <c r="GFD2388" s="14"/>
      <c r="GFE2388" s="14"/>
      <c r="GFF2388" s="14"/>
      <c r="GFG2388" s="14"/>
      <c r="GFH2388" s="14"/>
      <c r="GFI2388" s="14"/>
      <c r="GFJ2388" s="14"/>
      <c r="GFK2388" s="14"/>
      <c r="GFL2388" s="14"/>
      <c r="GFM2388" s="14"/>
      <c r="GFN2388" s="14"/>
      <c r="GFO2388" s="14"/>
      <c r="GFP2388" s="14"/>
      <c r="GFQ2388" s="14"/>
      <c r="GFR2388" s="14"/>
      <c r="GFS2388" s="14"/>
      <c r="GFT2388" s="14"/>
      <c r="GFU2388" s="14"/>
      <c r="GFV2388" s="14"/>
      <c r="GFW2388" s="14"/>
      <c r="GFX2388" s="14"/>
      <c r="GFY2388" s="14"/>
      <c r="GFZ2388" s="14"/>
      <c r="GGA2388" s="14"/>
      <c r="GGB2388" s="14"/>
      <c r="GGC2388" s="14"/>
      <c r="GGD2388" s="14"/>
      <c r="GGE2388" s="14"/>
      <c r="GGF2388" s="14"/>
      <c r="GGG2388" s="14"/>
      <c r="GGH2388" s="14"/>
      <c r="GGI2388" s="14"/>
      <c r="GGJ2388" s="14"/>
      <c r="GGK2388" s="14"/>
      <c r="GGL2388" s="14"/>
      <c r="GGM2388" s="14"/>
      <c r="GGN2388" s="14"/>
      <c r="GGO2388" s="14"/>
      <c r="GGP2388" s="14"/>
      <c r="GGQ2388" s="14"/>
      <c r="GGR2388" s="14"/>
      <c r="GGS2388" s="14"/>
      <c r="GGT2388" s="14"/>
      <c r="GGU2388" s="14"/>
      <c r="GGV2388" s="14"/>
      <c r="GGW2388" s="14"/>
      <c r="GGX2388" s="14"/>
      <c r="GGY2388" s="14"/>
      <c r="GGZ2388" s="14"/>
      <c r="GHA2388" s="14"/>
      <c r="GHB2388" s="14"/>
      <c r="GHC2388" s="14"/>
      <c r="GHD2388" s="14"/>
      <c r="GHE2388" s="14"/>
      <c r="GHF2388" s="14"/>
      <c r="GHG2388" s="14"/>
      <c r="GHH2388" s="14"/>
      <c r="GHI2388" s="14"/>
      <c r="GHJ2388" s="14"/>
      <c r="GHK2388" s="14"/>
      <c r="GHL2388" s="14"/>
      <c r="GHM2388" s="14"/>
      <c r="GHN2388" s="14"/>
      <c r="GHO2388" s="14"/>
      <c r="GHP2388" s="14"/>
      <c r="GHQ2388" s="14"/>
      <c r="GHR2388" s="14"/>
      <c r="GHS2388" s="14"/>
      <c r="GHT2388" s="14"/>
      <c r="GHU2388" s="14"/>
      <c r="GHV2388" s="14"/>
      <c r="GHW2388" s="14"/>
      <c r="GHX2388" s="14"/>
      <c r="GHY2388" s="14"/>
      <c r="GHZ2388" s="14"/>
      <c r="GIA2388" s="14"/>
      <c r="GIB2388" s="14"/>
      <c r="GIC2388" s="14"/>
      <c r="GID2388" s="14"/>
      <c r="GIE2388" s="14"/>
      <c r="GIF2388" s="14"/>
      <c r="GIG2388" s="14"/>
      <c r="GIH2388" s="14"/>
      <c r="GII2388" s="14"/>
      <c r="GIJ2388" s="14"/>
      <c r="GIK2388" s="14"/>
      <c r="GIL2388" s="14"/>
      <c r="GIM2388" s="14"/>
      <c r="GIN2388" s="14"/>
      <c r="GIO2388" s="14"/>
      <c r="GIP2388" s="14"/>
      <c r="GIQ2388" s="14"/>
      <c r="GIR2388" s="14"/>
      <c r="GIS2388" s="14"/>
      <c r="GIT2388" s="14"/>
      <c r="GIU2388" s="14"/>
      <c r="GIV2388" s="14"/>
      <c r="GIW2388" s="14"/>
      <c r="GIX2388" s="14"/>
      <c r="GIY2388" s="14"/>
      <c r="GIZ2388" s="14"/>
      <c r="GJA2388" s="14"/>
      <c r="GJB2388" s="14"/>
      <c r="GJC2388" s="14"/>
      <c r="GJD2388" s="14"/>
      <c r="GJE2388" s="14"/>
      <c r="GJF2388" s="14"/>
      <c r="GJG2388" s="14"/>
      <c r="GJH2388" s="14"/>
      <c r="GJI2388" s="14"/>
      <c r="GJJ2388" s="14"/>
      <c r="GJK2388" s="14"/>
      <c r="GJL2388" s="14"/>
      <c r="GJM2388" s="14"/>
      <c r="GJN2388" s="14"/>
      <c r="GJO2388" s="14"/>
      <c r="GJP2388" s="14"/>
      <c r="GJQ2388" s="14"/>
      <c r="GJR2388" s="14"/>
      <c r="GJS2388" s="14"/>
      <c r="GJT2388" s="14"/>
      <c r="GJU2388" s="14"/>
      <c r="GJV2388" s="14"/>
      <c r="GJW2388" s="14"/>
      <c r="GJX2388" s="14"/>
      <c r="GJY2388" s="14"/>
      <c r="GJZ2388" s="14"/>
      <c r="GKA2388" s="14"/>
      <c r="GKB2388" s="14"/>
      <c r="GKC2388" s="14"/>
      <c r="GKD2388" s="14"/>
      <c r="GKE2388" s="14"/>
      <c r="GKF2388" s="14"/>
      <c r="GKG2388" s="14"/>
      <c r="GKH2388" s="14"/>
      <c r="GKI2388" s="14"/>
      <c r="GKJ2388" s="14"/>
      <c r="GKK2388" s="14"/>
      <c r="GKL2388" s="14"/>
      <c r="GKM2388" s="14"/>
      <c r="GKN2388" s="14"/>
      <c r="GKO2388" s="14"/>
      <c r="GKP2388" s="14"/>
      <c r="GKQ2388" s="14"/>
      <c r="GKR2388" s="14"/>
      <c r="GKS2388" s="14"/>
      <c r="GKT2388" s="14"/>
      <c r="GKU2388" s="14"/>
      <c r="GKV2388" s="14"/>
      <c r="GKW2388" s="14"/>
      <c r="GKX2388" s="14"/>
      <c r="GKY2388" s="14"/>
      <c r="GKZ2388" s="14"/>
      <c r="GLA2388" s="14"/>
      <c r="GLB2388" s="14"/>
      <c r="GLC2388" s="14"/>
      <c r="GLD2388" s="14"/>
      <c r="GLE2388" s="14"/>
      <c r="GLF2388" s="14"/>
      <c r="GLG2388" s="14"/>
      <c r="GLH2388" s="14"/>
      <c r="GLI2388" s="14"/>
      <c r="GLJ2388" s="14"/>
      <c r="GLK2388" s="14"/>
      <c r="GLL2388" s="14"/>
      <c r="GLM2388" s="14"/>
      <c r="GLN2388" s="14"/>
      <c r="GLO2388" s="14"/>
      <c r="GLP2388" s="14"/>
      <c r="GLQ2388" s="14"/>
      <c r="GLR2388" s="14"/>
      <c r="GLS2388" s="14"/>
      <c r="GLT2388" s="14"/>
      <c r="GLU2388" s="14"/>
      <c r="GLV2388" s="14"/>
      <c r="GLW2388" s="14"/>
      <c r="GLX2388" s="14"/>
      <c r="GLY2388" s="14"/>
      <c r="GLZ2388" s="14"/>
      <c r="GMA2388" s="14"/>
      <c r="GMB2388" s="14"/>
      <c r="GMC2388" s="14"/>
      <c r="GMD2388" s="14"/>
      <c r="GME2388" s="14"/>
      <c r="GMF2388" s="14"/>
      <c r="GMG2388" s="14"/>
      <c r="GMH2388" s="14"/>
      <c r="GMI2388" s="14"/>
      <c r="GMJ2388" s="14"/>
      <c r="GMK2388" s="14"/>
      <c r="GML2388" s="14"/>
      <c r="GMM2388" s="14"/>
      <c r="GMN2388" s="14"/>
      <c r="GMO2388" s="14"/>
      <c r="GMP2388" s="14"/>
      <c r="GMQ2388" s="14"/>
      <c r="GMR2388" s="14"/>
      <c r="GMS2388" s="14"/>
      <c r="GMT2388" s="14"/>
      <c r="GMU2388" s="14"/>
      <c r="GMV2388" s="14"/>
      <c r="GMW2388" s="14"/>
      <c r="GMX2388" s="14"/>
      <c r="GMY2388" s="14"/>
      <c r="GMZ2388" s="14"/>
      <c r="GNA2388" s="14"/>
      <c r="GNB2388" s="14"/>
      <c r="GNC2388" s="14"/>
      <c r="GND2388" s="14"/>
      <c r="GNE2388" s="14"/>
      <c r="GNF2388" s="14"/>
      <c r="GNG2388" s="14"/>
      <c r="GNH2388" s="14"/>
      <c r="GNI2388" s="14"/>
      <c r="GNJ2388" s="14"/>
      <c r="GNK2388" s="14"/>
      <c r="GNL2388" s="14"/>
      <c r="GNM2388" s="14"/>
      <c r="GNN2388" s="14"/>
      <c r="GNO2388" s="14"/>
      <c r="GNP2388" s="14"/>
      <c r="GNQ2388" s="14"/>
      <c r="GNR2388" s="14"/>
      <c r="GNS2388" s="14"/>
      <c r="GNT2388" s="14"/>
      <c r="GNU2388" s="14"/>
      <c r="GNV2388" s="14"/>
      <c r="GNW2388" s="14"/>
      <c r="GNX2388" s="14"/>
      <c r="GNY2388" s="14"/>
      <c r="GNZ2388" s="14"/>
      <c r="GOA2388" s="14"/>
      <c r="GOB2388" s="14"/>
      <c r="GOC2388" s="14"/>
      <c r="GOD2388" s="14"/>
      <c r="GOE2388" s="14"/>
      <c r="GOF2388" s="14"/>
      <c r="GOG2388" s="14"/>
      <c r="GOH2388" s="14"/>
      <c r="GOI2388" s="14"/>
      <c r="GOJ2388" s="14"/>
      <c r="GOK2388" s="14"/>
      <c r="GOL2388" s="14"/>
      <c r="GOM2388" s="14"/>
      <c r="GON2388" s="14"/>
      <c r="GOO2388" s="14"/>
      <c r="GOP2388" s="14"/>
      <c r="GOQ2388" s="14"/>
      <c r="GOR2388" s="14"/>
      <c r="GOS2388" s="14"/>
      <c r="GOT2388" s="14"/>
      <c r="GOU2388" s="14"/>
      <c r="GOV2388" s="14"/>
      <c r="GOW2388" s="14"/>
      <c r="GOX2388" s="14"/>
      <c r="GOY2388" s="14"/>
      <c r="GOZ2388" s="14"/>
      <c r="GPA2388" s="14"/>
      <c r="GPB2388" s="14"/>
      <c r="GPC2388" s="14"/>
      <c r="GPD2388" s="14"/>
      <c r="GPE2388" s="14"/>
      <c r="GPF2388" s="14"/>
      <c r="GPG2388" s="14"/>
      <c r="GPH2388" s="14"/>
      <c r="GPI2388" s="14"/>
      <c r="GPJ2388" s="14"/>
      <c r="GPK2388" s="14"/>
      <c r="GPL2388" s="14"/>
      <c r="GPM2388" s="14"/>
      <c r="GPN2388" s="14"/>
      <c r="GPO2388" s="14"/>
      <c r="GPP2388" s="14"/>
      <c r="GPQ2388" s="14"/>
      <c r="GPR2388" s="14"/>
      <c r="GPS2388" s="14"/>
      <c r="GPT2388" s="14"/>
      <c r="GPU2388" s="14"/>
      <c r="GPV2388" s="14"/>
      <c r="GPW2388" s="14"/>
      <c r="GPX2388" s="14"/>
      <c r="GPY2388" s="14"/>
      <c r="GPZ2388" s="14"/>
      <c r="GQA2388" s="14"/>
      <c r="GQB2388" s="14"/>
      <c r="GQC2388" s="14"/>
      <c r="GQD2388" s="14"/>
      <c r="GQE2388" s="14"/>
      <c r="GQF2388" s="14"/>
      <c r="GQG2388" s="14"/>
      <c r="GQH2388" s="14"/>
      <c r="GQI2388" s="14"/>
      <c r="GQJ2388" s="14"/>
      <c r="GQK2388" s="14"/>
      <c r="GQL2388" s="14"/>
      <c r="GQM2388" s="14"/>
      <c r="GQN2388" s="14"/>
      <c r="GQO2388" s="14"/>
      <c r="GQP2388" s="14"/>
      <c r="GQQ2388" s="14"/>
      <c r="GQR2388" s="14"/>
      <c r="GQS2388" s="14"/>
      <c r="GQT2388" s="14"/>
      <c r="GQU2388" s="14"/>
      <c r="GQV2388" s="14"/>
      <c r="GQW2388" s="14"/>
      <c r="GQX2388" s="14"/>
      <c r="GQY2388" s="14"/>
      <c r="GQZ2388" s="14"/>
      <c r="GRA2388" s="14"/>
      <c r="GRB2388" s="14"/>
      <c r="GRC2388" s="14"/>
      <c r="GRD2388" s="14"/>
      <c r="GRE2388" s="14"/>
      <c r="GRF2388" s="14"/>
      <c r="GRG2388" s="14"/>
      <c r="GRH2388" s="14"/>
      <c r="GRI2388" s="14"/>
      <c r="GRJ2388" s="14"/>
      <c r="GRK2388" s="14"/>
      <c r="GRL2388" s="14"/>
      <c r="GRM2388" s="14"/>
      <c r="GRN2388" s="14"/>
      <c r="GRO2388" s="14"/>
      <c r="GRP2388" s="14"/>
      <c r="GRQ2388" s="14"/>
      <c r="GRR2388" s="14"/>
      <c r="GRS2388" s="14"/>
      <c r="GRT2388" s="14"/>
      <c r="GRU2388" s="14"/>
      <c r="GRV2388" s="14"/>
      <c r="GRW2388" s="14"/>
      <c r="GRX2388" s="14"/>
      <c r="GRY2388" s="14"/>
      <c r="GRZ2388" s="14"/>
      <c r="GSA2388" s="14"/>
      <c r="GSB2388" s="14"/>
      <c r="GSC2388" s="14"/>
      <c r="GSD2388" s="14"/>
      <c r="GSE2388" s="14"/>
      <c r="GSF2388" s="14"/>
      <c r="GSG2388" s="14"/>
      <c r="GSH2388" s="14"/>
      <c r="GSI2388" s="14"/>
      <c r="GSJ2388" s="14"/>
      <c r="GSK2388" s="14"/>
      <c r="GSL2388" s="14"/>
      <c r="GSM2388" s="14"/>
      <c r="GSN2388" s="14"/>
      <c r="GSO2388" s="14"/>
      <c r="GSP2388" s="14"/>
      <c r="GSQ2388" s="14"/>
      <c r="GSR2388" s="14"/>
      <c r="GSS2388" s="14"/>
      <c r="GST2388" s="14"/>
      <c r="GSU2388" s="14"/>
      <c r="GSV2388" s="14"/>
      <c r="GSW2388" s="14"/>
      <c r="GSX2388" s="14"/>
      <c r="GSY2388" s="14"/>
      <c r="GSZ2388" s="14"/>
      <c r="GTA2388" s="14"/>
      <c r="GTB2388" s="14"/>
      <c r="GTC2388" s="14"/>
      <c r="GTD2388" s="14"/>
      <c r="GTE2388" s="14"/>
      <c r="GTF2388" s="14"/>
      <c r="GTG2388" s="14"/>
      <c r="GTH2388" s="14"/>
      <c r="GTI2388" s="14"/>
      <c r="GTJ2388" s="14"/>
      <c r="GTK2388" s="14"/>
      <c r="GTL2388" s="14"/>
      <c r="GTM2388" s="14"/>
      <c r="GTN2388" s="14"/>
      <c r="GTO2388" s="14"/>
      <c r="GTP2388" s="14"/>
      <c r="GTQ2388" s="14"/>
      <c r="GTR2388" s="14"/>
      <c r="GTS2388" s="14"/>
      <c r="GTT2388" s="14"/>
      <c r="GTU2388" s="14"/>
      <c r="GTV2388" s="14"/>
      <c r="GTW2388" s="14"/>
      <c r="GTX2388" s="14"/>
      <c r="GTY2388" s="14"/>
      <c r="GTZ2388" s="14"/>
      <c r="GUA2388" s="14"/>
      <c r="GUB2388" s="14"/>
      <c r="GUC2388" s="14"/>
      <c r="GUD2388" s="14"/>
      <c r="GUE2388" s="14"/>
      <c r="GUF2388" s="14"/>
      <c r="GUG2388" s="14"/>
      <c r="GUH2388" s="14"/>
      <c r="GUI2388" s="14"/>
      <c r="GUJ2388" s="14"/>
      <c r="GUK2388" s="14"/>
      <c r="GUL2388" s="14"/>
      <c r="GUM2388" s="14"/>
      <c r="GUN2388" s="14"/>
      <c r="GUO2388" s="14"/>
      <c r="GUP2388" s="14"/>
      <c r="GUQ2388" s="14"/>
      <c r="GUR2388" s="14"/>
      <c r="GUS2388" s="14"/>
      <c r="GUT2388" s="14"/>
      <c r="GUU2388" s="14"/>
      <c r="GUV2388" s="14"/>
      <c r="GUW2388" s="14"/>
      <c r="GUX2388" s="14"/>
      <c r="GUY2388" s="14"/>
      <c r="GUZ2388" s="14"/>
      <c r="GVA2388" s="14"/>
      <c r="GVB2388" s="14"/>
      <c r="GVC2388" s="14"/>
      <c r="GVD2388" s="14"/>
      <c r="GVE2388" s="14"/>
      <c r="GVF2388" s="14"/>
      <c r="GVG2388" s="14"/>
      <c r="GVH2388" s="14"/>
      <c r="GVI2388" s="14"/>
      <c r="GVJ2388" s="14"/>
      <c r="GVK2388" s="14"/>
      <c r="GVL2388" s="14"/>
      <c r="GVM2388" s="14"/>
      <c r="GVN2388" s="14"/>
      <c r="GVO2388" s="14"/>
      <c r="GVP2388" s="14"/>
      <c r="GVQ2388" s="14"/>
      <c r="GVR2388" s="14"/>
      <c r="GVS2388" s="14"/>
      <c r="GVT2388" s="14"/>
      <c r="GVU2388" s="14"/>
      <c r="GVV2388" s="14"/>
      <c r="GVW2388" s="14"/>
      <c r="GVX2388" s="14"/>
      <c r="GVY2388" s="14"/>
      <c r="GVZ2388" s="14"/>
      <c r="GWA2388" s="14"/>
      <c r="GWB2388" s="14"/>
      <c r="GWC2388" s="14"/>
      <c r="GWD2388" s="14"/>
      <c r="GWE2388" s="14"/>
      <c r="GWF2388" s="14"/>
      <c r="GWG2388" s="14"/>
      <c r="GWH2388" s="14"/>
      <c r="GWI2388" s="14"/>
      <c r="GWJ2388" s="14"/>
      <c r="GWK2388" s="14"/>
      <c r="GWL2388" s="14"/>
      <c r="GWM2388" s="14"/>
      <c r="GWN2388" s="14"/>
      <c r="GWO2388" s="14"/>
      <c r="GWP2388" s="14"/>
      <c r="GWQ2388" s="14"/>
      <c r="GWR2388" s="14"/>
      <c r="GWS2388" s="14"/>
      <c r="GWT2388" s="14"/>
      <c r="GWU2388" s="14"/>
      <c r="GWV2388" s="14"/>
      <c r="GWW2388" s="14"/>
      <c r="GWX2388" s="14"/>
      <c r="GWY2388" s="14"/>
      <c r="GWZ2388" s="14"/>
      <c r="GXA2388" s="14"/>
      <c r="GXB2388" s="14"/>
      <c r="GXC2388" s="14"/>
      <c r="GXD2388" s="14"/>
      <c r="GXE2388" s="14"/>
      <c r="GXF2388" s="14"/>
      <c r="GXG2388" s="14"/>
      <c r="GXH2388" s="14"/>
      <c r="GXI2388" s="14"/>
      <c r="GXJ2388" s="14"/>
      <c r="GXK2388" s="14"/>
      <c r="GXL2388" s="14"/>
      <c r="GXM2388" s="14"/>
      <c r="GXN2388" s="14"/>
      <c r="GXO2388" s="14"/>
      <c r="GXP2388" s="14"/>
      <c r="GXQ2388" s="14"/>
      <c r="GXR2388" s="14"/>
      <c r="GXS2388" s="14"/>
      <c r="GXT2388" s="14"/>
      <c r="GXU2388" s="14"/>
      <c r="GXV2388" s="14"/>
      <c r="GXW2388" s="14"/>
      <c r="GXX2388" s="14"/>
      <c r="GXY2388" s="14"/>
      <c r="GXZ2388" s="14"/>
      <c r="GYA2388" s="14"/>
      <c r="GYB2388" s="14"/>
      <c r="GYC2388" s="14"/>
      <c r="GYD2388" s="14"/>
      <c r="GYE2388" s="14"/>
      <c r="GYF2388" s="14"/>
      <c r="GYG2388" s="14"/>
      <c r="GYH2388" s="14"/>
      <c r="GYI2388" s="14"/>
      <c r="GYJ2388" s="14"/>
      <c r="GYK2388" s="14"/>
      <c r="GYL2388" s="14"/>
      <c r="GYM2388" s="14"/>
      <c r="GYN2388" s="14"/>
      <c r="GYO2388" s="14"/>
      <c r="GYP2388" s="14"/>
      <c r="GYQ2388" s="14"/>
      <c r="GYR2388" s="14"/>
      <c r="GYS2388" s="14"/>
      <c r="GYT2388" s="14"/>
      <c r="GYU2388" s="14"/>
      <c r="GYV2388" s="14"/>
      <c r="GYW2388" s="14"/>
      <c r="GYX2388" s="14"/>
      <c r="GYY2388" s="14"/>
      <c r="GYZ2388" s="14"/>
      <c r="GZA2388" s="14"/>
      <c r="GZB2388" s="14"/>
      <c r="GZC2388" s="14"/>
      <c r="GZD2388" s="14"/>
      <c r="GZE2388" s="14"/>
      <c r="GZF2388" s="14"/>
      <c r="GZG2388" s="14"/>
      <c r="GZH2388" s="14"/>
      <c r="GZI2388" s="14"/>
      <c r="GZJ2388" s="14"/>
      <c r="GZK2388" s="14"/>
      <c r="GZL2388" s="14"/>
      <c r="GZM2388" s="14"/>
      <c r="GZN2388" s="14"/>
      <c r="GZO2388" s="14"/>
      <c r="GZP2388" s="14"/>
      <c r="GZQ2388" s="14"/>
      <c r="GZR2388" s="14"/>
      <c r="GZS2388" s="14"/>
      <c r="GZT2388" s="14"/>
      <c r="GZU2388" s="14"/>
      <c r="GZV2388" s="14"/>
      <c r="GZW2388" s="14"/>
      <c r="GZX2388" s="14"/>
      <c r="GZY2388" s="14"/>
      <c r="GZZ2388" s="14"/>
      <c r="HAA2388" s="14"/>
      <c r="HAB2388" s="14"/>
      <c r="HAC2388" s="14"/>
      <c r="HAD2388" s="14"/>
      <c r="HAE2388" s="14"/>
      <c r="HAF2388" s="14"/>
      <c r="HAG2388" s="14"/>
      <c r="HAH2388" s="14"/>
      <c r="HAI2388" s="14"/>
      <c r="HAJ2388" s="14"/>
      <c r="HAK2388" s="14"/>
      <c r="HAL2388" s="14"/>
      <c r="HAM2388" s="14"/>
      <c r="HAN2388" s="14"/>
      <c r="HAO2388" s="14"/>
      <c r="HAP2388" s="14"/>
      <c r="HAQ2388" s="14"/>
      <c r="HAR2388" s="14"/>
      <c r="HAS2388" s="14"/>
      <c r="HAT2388" s="14"/>
      <c r="HAU2388" s="14"/>
      <c r="HAV2388" s="14"/>
      <c r="HAW2388" s="14"/>
      <c r="HAX2388" s="14"/>
      <c r="HAY2388" s="14"/>
      <c r="HAZ2388" s="14"/>
      <c r="HBA2388" s="14"/>
      <c r="HBB2388" s="14"/>
      <c r="HBC2388" s="14"/>
      <c r="HBD2388" s="14"/>
      <c r="HBE2388" s="14"/>
      <c r="HBF2388" s="14"/>
      <c r="HBG2388" s="14"/>
      <c r="HBH2388" s="14"/>
      <c r="HBI2388" s="14"/>
      <c r="HBJ2388" s="14"/>
      <c r="HBK2388" s="14"/>
      <c r="HBL2388" s="14"/>
      <c r="HBM2388" s="14"/>
      <c r="HBN2388" s="14"/>
      <c r="HBO2388" s="14"/>
      <c r="HBP2388" s="14"/>
      <c r="HBQ2388" s="14"/>
      <c r="HBR2388" s="14"/>
      <c r="HBS2388" s="14"/>
      <c r="HBT2388" s="14"/>
      <c r="HBU2388" s="14"/>
      <c r="HBV2388" s="14"/>
      <c r="HBW2388" s="14"/>
      <c r="HBX2388" s="14"/>
      <c r="HBY2388" s="14"/>
      <c r="HBZ2388" s="14"/>
      <c r="HCA2388" s="14"/>
      <c r="HCB2388" s="14"/>
      <c r="HCC2388" s="14"/>
      <c r="HCD2388" s="14"/>
      <c r="HCE2388" s="14"/>
      <c r="HCF2388" s="14"/>
      <c r="HCG2388" s="14"/>
      <c r="HCH2388" s="14"/>
      <c r="HCI2388" s="14"/>
      <c r="HCJ2388" s="14"/>
      <c r="HCK2388" s="14"/>
      <c r="HCL2388" s="14"/>
      <c r="HCM2388" s="14"/>
      <c r="HCN2388" s="14"/>
      <c r="HCO2388" s="14"/>
      <c r="HCP2388" s="14"/>
      <c r="HCQ2388" s="14"/>
      <c r="HCR2388" s="14"/>
      <c r="HCS2388" s="14"/>
      <c r="HCT2388" s="14"/>
      <c r="HCU2388" s="14"/>
      <c r="HCV2388" s="14"/>
      <c r="HCW2388" s="14"/>
      <c r="HCX2388" s="14"/>
      <c r="HCY2388" s="14"/>
      <c r="HCZ2388" s="14"/>
      <c r="HDA2388" s="14"/>
      <c r="HDB2388" s="14"/>
      <c r="HDC2388" s="14"/>
      <c r="HDD2388" s="14"/>
      <c r="HDE2388" s="14"/>
      <c r="HDF2388" s="14"/>
      <c r="HDG2388" s="14"/>
      <c r="HDH2388" s="14"/>
      <c r="HDI2388" s="14"/>
      <c r="HDJ2388" s="14"/>
      <c r="HDK2388" s="14"/>
      <c r="HDL2388" s="14"/>
      <c r="HDM2388" s="14"/>
      <c r="HDN2388" s="14"/>
      <c r="HDO2388" s="14"/>
      <c r="HDP2388" s="14"/>
      <c r="HDQ2388" s="14"/>
      <c r="HDR2388" s="14"/>
      <c r="HDS2388" s="14"/>
      <c r="HDT2388" s="14"/>
      <c r="HDU2388" s="14"/>
      <c r="HDV2388" s="14"/>
      <c r="HDW2388" s="14"/>
      <c r="HDX2388" s="14"/>
      <c r="HDY2388" s="14"/>
      <c r="HDZ2388" s="14"/>
      <c r="HEA2388" s="14"/>
      <c r="HEB2388" s="14"/>
      <c r="HEC2388" s="14"/>
      <c r="HED2388" s="14"/>
      <c r="HEE2388" s="14"/>
      <c r="HEF2388" s="14"/>
      <c r="HEG2388" s="14"/>
      <c r="HEH2388" s="14"/>
      <c r="HEI2388" s="14"/>
      <c r="HEJ2388" s="14"/>
      <c r="HEK2388" s="14"/>
      <c r="HEL2388" s="14"/>
      <c r="HEM2388" s="14"/>
      <c r="HEN2388" s="14"/>
      <c r="HEO2388" s="14"/>
      <c r="HEP2388" s="14"/>
      <c r="HEQ2388" s="14"/>
      <c r="HER2388" s="14"/>
      <c r="HES2388" s="14"/>
      <c r="HET2388" s="14"/>
      <c r="HEU2388" s="14"/>
      <c r="HEV2388" s="14"/>
      <c r="HEW2388" s="14"/>
      <c r="HEX2388" s="14"/>
      <c r="HEY2388" s="14"/>
      <c r="HEZ2388" s="14"/>
      <c r="HFA2388" s="14"/>
      <c r="HFB2388" s="14"/>
      <c r="HFC2388" s="14"/>
      <c r="HFD2388" s="14"/>
      <c r="HFE2388" s="14"/>
      <c r="HFF2388" s="14"/>
      <c r="HFG2388" s="14"/>
      <c r="HFH2388" s="14"/>
      <c r="HFI2388" s="14"/>
      <c r="HFJ2388" s="14"/>
      <c r="HFK2388" s="14"/>
      <c r="HFL2388" s="14"/>
      <c r="HFM2388" s="14"/>
      <c r="HFN2388" s="14"/>
      <c r="HFO2388" s="14"/>
      <c r="HFP2388" s="14"/>
      <c r="HFQ2388" s="14"/>
      <c r="HFR2388" s="14"/>
      <c r="HFS2388" s="14"/>
      <c r="HFT2388" s="14"/>
      <c r="HFU2388" s="14"/>
      <c r="HFV2388" s="14"/>
      <c r="HFW2388" s="14"/>
      <c r="HFX2388" s="14"/>
      <c r="HFY2388" s="14"/>
      <c r="HFZ2388" s="14"/>
      <c r="HGA2388" s="14"/>
      <c r="HGB2388" s="14"/>
      <c r="HGC2388" s="14"/>
      <c r="HGD2388" s="14"/>
      <c r="HGE2388" s="14"/>
      <c r="HGF2388" s="14"/>
      <c r="HGG2388" s="14"/>
      <c r="HGH2388" s="14"/>
      <c r="HGI2388" s="14"/>
      <c r="HGJ2388" s="14"/>
      <c r="HGK2388" s="14"/>
      <c r="HGL2388" s="14"/>
      <c r="HGM2388" s="14"/>
      <c r="HGN2388" s="14"/>
      <c r="HGO2388" s="14"/>
      <c r="HGP2388" s="14"/>
      <c r="HGQ2388" s="14"/>
      <c r="HGR2388" s="14"/>
      <c r="HGS2388" s="14"/>
      <c r="HGT2388" s="14"/>
      <c r="HGU2388" s="14"/>
      <c r="HGV2388" s="14"/>
      <c r="HGW2388" s="14"/>
      <c r="HGX2388" s="14"/>
      <c r="HGY2388" s="14"/>
      <c r="HGZ2388" s="14"/>
      <c r="HHA2388" s="14"/>
      <c r="HHB2388" s="14"/>
      <c r="HHC2388" s="14"/>
      <c r="HHD2388" s="14"/>
      <c r="HHE2388" s="14"/>
      <c r="HHF2388" s="14"/>
      <c r="HHG2388" s="14"/>
      <c r="HHH2388" s="14"/>
      <c r="HHI2388" s="14"/>
      <c r="HHJ2388" s="14"/>
      <c r="HHK2388" s="14"/>
      <c r="HHL2388" s="14"/>
      <c r="HHM2388" s="14"/>
      <c r="HHN2388" s="14"/>
      <c r="HHO2388" s="14"/>
      <c r="HHP2388" s="14"/>
      <c r="HHQ2388" s="14"/>
      <c r="HHR2388" s="14"/>
      <c r="HHS2388" s="14"/>
      <c r="HHT2388" s="14"/>
      <c r="HHU2388" s="14"/>
      <c r="HHV2388" s="14"/>
      <c r="HHW2388" s="14"/>
      <c r="HHX2388" s="14"/>
      <c r="HHY2388" s="14"/>
      <c r="HHZ2388" s="14"/>
      <c r="HIA2388" s="14"/>
      <c r="HIB2388" s="14"/>
      <c r="HIC2388" s="14"/>
      <c r="HID2388" s="14"/>
      <c r="HIE2388" s="14"/>
      <c r="HIF2388" s="14"/>
      <c r="HIG2388" s="14"/>
      <c r="HIH2388" s="14"/>
      <c r="HII2388" s="14"/>
      <c r="HIJ2388" s="14"/>
      <c r="HIK2388" s="14"/>
      <c r="HIL2388" s="14"/>
      <c r="HIM2388" s="14"/>
      <c r="HIN2388" s="14"/>
      <c r="HIO2388" s="14"/>
      <c r="HIP2388" s="14"/>
      <c r="HIQ2388" s="14"/>
      <c r="HIR2388" s="14"/>
      <c r="HIS2388" s="14"/>
      <c r="HIT2388" s="14"/>
      <c r="HIU2388" s="14"/>
      <c r="HIV2388" s="14"/>
      <c r="HIW2388" s="14"/>
      <c r="HIX2388" s="14"/>
      <c r="HIY2388" s="14"/>
      <c r="HIZ2388" s="14"/>
      <c r="HJA2388" s="14"/>
      <c r="HJB2388" s="14"/>
      <c r="HJC2388" s="14"/>
      <c r="HJD2388" s="14"/>
      <c r="HJE2388" s="14"/>
      <c r="HJF2388" s="14"/>
      <c r="HJG2388" s="14"/>
      <c r="HJH2388" s="14"/>
      <c r="HJI2388" s="14"/>
      <c r="HJJ2388" s="14"/>
      <c r="HJK2388" s="14"/>
      <c r="HJL2388" s="14"/>
      <c r="HJM2388" s="14"/>
      <c r="HJN2388" s="14"/>
      <c r="HJO2388" s="14"/>
      <c r="HJP2388" s="14"/>
      <c r="HJQ2388" s="14"/>
      <c r="HJR2388" s="14"/>
      <c r="HJS2388" s="14"/>
      <c r="HJT2388" s="14"/>
      <c r="HJU2388" s="14"/>
      <c r="HJV2388" s="14"/>
      <c r="HJW2388" s="14"/>
      <c r="HJX2388" s="14"/>
      <c r="HJY2388" s="14"/>
      <c r="HJZ2388" s="14"/>
      <c r="HKA2388" s="14"/>
      <c r="HKB2388" s="14"/>
      <c r="HKC2388" s="14"/>
      <c r="HKD2388" s="14"/>
      <c r="HKE2388" s="14"/>
      <c r="HKF2388" s="14"/>
      <c r="HKG2388" s="14"/>
      <c r="HKH2388" s="14"/>
      <c r="HKI2388" s="14"/>
      <c r="HKJ2388" s="14"/>
      <c r="HKK2388" s="14"/>
      <c r="HKL2388" s="14"/>
      <c r="HKM2388" s="14"/>
      <c r="HKN2388" s="14"/>
      <c r="HKO2388" s="14"/>
      <c r="HKP2388" s="14"/>
      <c r="HKQ2388" s="14"/>
      <c r="HKR2388" s="14"/>
      <c r="HKS2388" s="14"/>
      <c r="HKT2388" s="14"/>
      <c r="HKU2388" s="14"/>
      <c r="HKV2388" s="14"/>
      <c r="HKW2388" s="14"/>
      <c r="HKX2388" s="14"/>
      <c r="HKY2388" s="14"/>
      <c r="HKZ2388" s="14"/>
      <c r="HLA2388" s="14"/>
      <c r="HLB2388" s="14"/>
      <c r="HLC2388" s="14"/>
      <c r="HLD2388" s="14"/>
      <c r="HLE2388" s="14"/>
      <c r="HLF2388" s="14"/>
      <c r="HLG2388" s="14"/>
      <c r="HLH2388" s="14"/>
      <c r="HLI2388" s="14"/>
      <c r="HLJ2388" s="14"/>
      <c r="HLK2388" s="14"/>
      <c r="HLL2388" s="14"/>
      <c r="HLM2388" s="14"/>
      <c r="HLN2388" s="14"/>
      <c r="HLO2388" s="14"/>
      <c r="HLP2388" s="14"/>
      <c r="HLQ2388" s="14"/>
      <c r="HLR2388" s="14"/>
      <c r="HLS2388" s="14"/>
      <c r="HLT2388" s="14"/>
      <c r="HLU2388" s="14"/>
      <c r="HLV2388" s="14"/>
      <c r="HLW2388" s="14"/>
      <c r="HLX2388" s="14"/>
      <c r="HLY2388" s="14"/>
      <c r="HLZ2388" s="14"/>
      <c r="HMA2388" s="14"/>
      <c r="HMB2388" s="14"/>
      <c r="HMC2388" s="14"/>
      <c r="HMD2388" s="14"/>
      <c r="HME2388" s="14"/>
      <c r="HMF2388" s="14"/>
      <c r="HMG2388" s="14"/>
      <c r="HMH2388" s="14"/>
      <c r="HMI2388" s="14"/>
      <c r="HMJ2388" s="14"/>
      <c r="HMK2388" s="14"/>
      <c r="HML2388" s="14"/>
      <c r="HMM2388" s="14"/>
      <c r="HMN2388" s="14"/>
      <c r="HMO2388" s="14"/>
      <c r="HMP2388" s="14"/>
      <c r="HMQ2388" s="14"/>
      <c r="HMR2388" s="14"/>
      <c r="HMS2388" s="14"/>
      <c r="HMT2388" s="14"/>
      <c r="HMU2388" s="14"/>
      <c r="HMV2388" s="14"/>
      <c r="HMW2388" s="14"/>
      <c r="HMX2388" s="14"/>
      <c r="HMY2388" s="14"/>
      <c r="HMZ2388" s="14"/>
      <c r="HNA2388" s="14"/>
      <c r="HNB2388" s="14"/>
      <c r="HNC2388" s="14"/>
      <c r="HND2388" s="14"/>
      <c r="HNE2388" s="14"/>
      <c r="HNF2388" s="14"/>
      <c r="HNG2388" s="14"/>
      <c r="HNH2388" s="14"/>
      <c r="HNI2388" s="14"/>
      <c r="HNJ2388" s="14"/>
      <c r="HNK2388" s="14"/>
      <c r="HNL2388" s="14"/>
      <c r="HNM2388" s="14"/>
      <c r="HNN2388" s="14"/>
      <c r="HNO2388" s="14"/>
      <c r="HNP2388" s="14"/>
      <c r="HNQ2388" s="14"/>
      <c r="HNR2388" s="14"/>
      <c r="HNS2388" s="14"/>
      <c r="HNT2388" s="14"/>
      <c r="HNU2388" s="14"/>
      <c r="HNV2388" s="14"/>
      <c r="HNW2388" s="14"/>
      <c r="HNX2388" s="14"/>
      <c r="HNY2388" s="14"/>
      <c r="HNZ2388" s="14"/>
      <c r="HOA2388" s="14"/>
      <c r="HOB2388" s="14"/>
      <c r="HOC2388" s="14"/>
      <c r="HOD2388" s="14"/>
      <c r="HOE2388" s="14"/>
      <c r="HOF2388" s="14"/>
      <c r="HOG2388" s="14"/>
      <c r="HOH2388" s="14"/>
      <c r="HOI2388" s="14"/>
      <c r="HOJ2388" s="14"/>
      <c r="HOK2388" s="14"/>
      <c r="HOL2388" s="14"/>
      <c r="HOM2388" s="14"/>
      <c r="HON2388" s="14"/>
      <c r="HOO2388" s="14"/>
      <c r="HOP2388" s="14"/>
      <c r="HOQ2388" s="14"/>
      <c r="HOR2388" s="14"/>
      <c r="HOS2388" s="14"/>
      <c r="HOT2388" s="14"/>
      <c r="HOU2388" s="14"/>
      <c r="HOV2388" s="14"/>
      <c r="HOW2388" s="14"/>
      <c r="HOX2388" s="14"/>
      <c r="HOY2388" s="14"/>
      <c r="HOZ2388" s="14"/>
      <c r="HPA2388" s="14"/>
      <c r="HPB2388" s="14"/>
      <c r="HPC2388" s="14"/>
      <c r="HPD2388" s="14"/>
      <c r="HPE2388" s="14"/>
      <c r="HPF2388" s="14"/>
      <c r="HPG2388" s="14"/>
      <c r="HPH2388" s="14"/>
      <c r="HPI2388" s="14"/>
      <c r="HPJ2388" s="14"/>
      <c r="HPK2388" s="14"/>
      <c r="HPL2388" s="14"/>
      <c r="HPM2388" s="14"/>
      <c r="HPN2388" s="14"/>
      <c r="HPO2388" s="14"/>
      <c r="HPP2388" s="14"/>
      <c r="HPQ2388" s="14"/>
      <c r="HPR2388" s="14"/>
      <c r="HPS2388" s="14"/>
      <c r="HPT2388" s="14"/>
      <c r="HPU2388" s="14"/>
      <c r="HPV2388" s="14"/>
      <c r="HPW2388" s="14"/>
      <c r="HPX2388" s="14"/>
      <c r="HPY2388" s="14"/>
      <c r="HPZ2388" s="14"/>
      <c r="HQA2388" s="14"/>
      <c r="HQB2388" s="14"/>
      <c r="HQC2388" s="14"/>
      <c r="HQD2388" s="14"/>
      <c r="HQE2388" s="14"/>
      <c r="HQF2388" s="14"/>
      <c r="HQG2388" s="14"/>
      <c r="HQH2388" s="14"/>
      <c r="HQI2388" s="14"/>
      <c r="HQJ2388" s="14"/>
      <c r="HQK2388" s="14"/>
      <c r="HQL2388" s="14"/>
      <c r="HQM2388" s="14"/>
      <c r="HQN2388" s="14"/>
      <c r="HQO2388" s="14"/>
      <c r="HQP2388" s="14"/>
      <c r="HQQ2388" s="14"/>
      <c r="HQR2388" s="14"/>
      <c r="HQS2388" s="14"/>
      <c r="HQT2388" s="14"/>
      <c r="HQU2388" s="14"/>
      <c r="HQV2388" s="14"/>
      <c r="HQW2388" s="14"/>
      <c r="HQX2388" s="14"/>
      <c r="HQY2388" s="14"/>
      <c r="HQZ2388" s="14"/>
      <c r="HRA2388" s="14"/>
      <c r="HRB2388" s="14"/>
      <c r="HRC2388" s="14"/>
      <c r="HRD2388" s="14"/>
      <c r="HRE2388" s="14"/>
      <c r="HRF2388" s="14"/>
      <c r="HRG2388" s="14"/>
      <c r="HRH2388" s="14"/>
      <c r="HRI2388" s="14"/>
      <c r="HRJ2388" s="14"/>
      <c r="HRK2388" s="14"/>
      <c r="HRL2388" s="14"/>
      <c r="HRM2388" s="14"/>
      <c r="HRN2388" s="14"/>
      <c r="HRO2388" s="14"/>
      <c r="HRP2388" s="14"/>
      <c r="HRQ2388" s="14"/>
      <c r="HRR2388" s="14"/>
      <c r="HRS2388" s="14"/>
      <c r="HRT2388" s="14"/>
      <c r="HRU2388" s="14"/>
      <c r="HRV2388" s="14"/>
      <c r="HRW2388" s="14"/>
      <c r="HRX2388" s="14"/>
      <c r="HRY2388" s="14"/>
      <c r="HRZ2388" s="14"/>
      <c r="HSA2388" s="14"/>
      <c r="HSB2388" s="14"/>
      <c r="HSC2388" s="14"/>
      <c r="HSD2388" s="14"/>
      <c r="HSE2388" s="14"/>
      <c r="HSF2388" s="14"/>
      <c r="HSG2388" s="14"/>
      <c r="HSH2388" s="14"/>
      <c r="HSI2388" s="14"/>
      <c r="HSJ2388" s="14"/>
      <c r="HSK2388" s="14"/>
      <c r="HSL2388" s="14"/>
      <c r="HSM2388" s="14"/>
      <c r="HSN2388" s="14"/>
      <c r="HSO2388" s="14"/>
      <c r="HSP2388" s="14"/>
      <c r="HSQ2388" s="14"/>
      <c r="HSR2388" s="14"/>
      <c r="HSS2388" s="14"/>
      <c r="HST2388" s="14"/>
      <c r="HSU2388" s="14"/>
      <c r="HSV2388" s="14"/>
      <c r="HSW2388" s="14"/>
      <c r="HSX2388" s="14"/>
      <c r="HSY2388" s="14"/>
      <c r="HSZ2388" s="14"/>
      <c r="HTA2388" s="14"/>
      <c r="HTB2388" s="14"/>
      <c r="HTC2388" s="14"/>
      <c r="HTD2388" s="14"/>
      <c r="HTE2388" s="14"/>
      <c r="HTF2388" s="14"/>
      <c r="HTG2388" s="14"/>
      <c r="HTH2388" s="14"/>
      <c r="HTI2388" s="14"/>
      <c r="HTJ2388" s="14"/>
      <c r="HTK2388" s="14"/>
      <c r="HTL2388" s="14"/>
      <c r="HTM2388" s="14"/>
      <c r="HTN2388" s="14"/>
      <c r="HTO2388" s="14"/>
      <c r="HTP2388" s="14"/>
      <c r="HTQ2388" s="14"/>
      <c r="HTR2388" s="14"/>
      <c r="HTS2388" s="14"/>
      <c r="HTT2388" s="14"/>
      <c r="HTU2388" s="14"/>
      <c r="HTV2388" s="14"/>
      <c r="HTW2388" s="14"/>
      <c r="HTX2388" s="14"/>
      <c r="HTY2388" s="14"/>
      <c r="HTZ2388" s="14"/>
      <c r="HUA2388" s="14"/>
      <c r="HUB2388" s="14"/>
      <c r="HUC2388" s="14"/>
      <c r="HUD2388" s="14"/>
      <c r="HUE2388" s="14"/>
      <c r="HUF2388" s="14"/>
      <c r="HUG2388" s="14"/>
      <c r="HUH2388" s="14"/>
      <c r="HUI2388" s="14"/>
      <c r="HUJ2388" s="14"/>
      <c r="HUK2388" s="14"/>
      <c r="HUL2388" s="14"/>
      <c r="HUM2388" s="14"/>
      <c r="HUN2388" s="14"/>
      <c r="HUO2388" s="14"/>
      <c r="HUP2388" s="14"/>
      <c r="HUQ2388" s="14"/>
      <c r="HUR2388" s="14"/>
      <c r="HUS2388" s="14"/>
      <c r="HUT2388" s="14"/>
      <c r="HUU2388" s="14"/>
      <c r="HUV2388" s="14"/>
      <c r="HUW2388" s="14"/>
      <c r="HUX2388" s="14"/>
      <c r="HUY2388" s="14"/>
      <c r="HUZ2388" s="14"/>
      <c r="HVA2388" s="14"/>
      <c r="HVB2388" s="14"/>
      <c r="HVC2388" s="14"/>
      <c r="HVD2388" s="14"/>
      <c r="HVE2388" s="14"/>
      <c r="HVF2388" s="14"/>
      <c r="HVG2388" s="14"/>
      <c r="HVH2388" s="14"/>
      <c r="HVI2388" s="14"/>
      <c r="HVJ2388" s="14"/>
      <c r="HVK2388" s="14"/>
      <c r="HVL2388" s="14"/>
      <c r="HVM2388" s="14"/>
      <c r="HVN2388" s="14"/>
      <c r="HVO2388" s="14"/>
      <c r="HVP2388" s="14"/>
      <c r="HVQ2388" s="14"/>
      <c r="HVR2388" s="14"/>
      <c r="HVS2388" s="14"/>
      <c r="HVT2388" s="14"/>
      <c r="HVU2388" s="14"/>
      <c r="HVV2388" s="14"/>
      <c r="HVW2388" s="14"/>
      <c r="HVX2388" s="14"/>
      <c r="HVY2388" s="14"/>
      <c r="HVZ2388" s="14"/>
      <c r="HWA2388" s="14"/>
      <c r="HWB2388" s="14"/>
      <c r="HWC2388" s="14"/>
      <c r="HWD2388" s="14"/>
      <c r="HWE2388" s="14"/>
      <c r="HWF2388" s="14"/>
      <c r="HWG2388" s="14"/>
      <c r="HWH2388" s="14"/>
      <c r="HWI2388" s="14"/>
      <c r="HWJ2388" s="14"/>
      <c r="HWK2388" s="14"/>
      <c r="HWL2388" s="14"/>
      <c r="HWM2388" s="14"/>
      <c r="HWN2388" s="14"/>
      <c r="HWO2388" s="14"/>
      <c r="HWP2388" s="14"/>
      <c r="HWQ2388" s="14"/>
      <c r="HWR2388" s="14"/>
      <c r="HWS2388" s="14"/>
      <c r="HWT2388" s="14"/>
      <c r="HWU2388" s="14"/>
      <c r="HWV2388" s="14"/>
      <c r="HWW2388" s="14"/>
      <c r="HWX2388" s="14"/>
      <c r="HWY2388" s="14"/>
      <c r="HWZ2388" s="14"/>
      <c r="HXA2388" s="14"/>
      <c r="HXB2388" s="14"/>
      <c r="HXC2388" s="14"/>
      <c r="HXD2388" s="14"/>
      <c r="HXE2388" s="14"/>
      <c r="HXF2388" s="14"/>
      <c r="HXG2388" s="14"/>
      <c r="HXH2388" s="14"/>
      <c r="HXI2388" s="14"/>
      <c r="HXJ2388" s="14"/>
      <c r="HXK2388" s="14"/>
      <c r="HXL2388" s="14"/>
      <c r="HXM2388" s="14"/>
      <c r="HXN2388" s="14"/>
      <c r="HXO2388" s="14"/>
      <c r="HXP2388" s="14"/>
      <c r="HXQ2388" s="14"/>
      <c r="HXR2388" s="14"/>
      <c r="HXS2388" s="14"/>
      <c r="HXT2388" s="14"/>
      <c r="HXU2388" s="14"/>
      <c r="HXV2388" s="14"/>
      <c r="HXW2388" s="14"/>
      <c r="HXX2388" s="14"/>
      <c r="HXY2388" s="14"/>
      <c r="HXZ2388" s="14"/>
      <c r="HYA2388" s="14"/>
      <c r="HYB2388" s="14"/>
      <c r="HYC2388" s="14"/>
      <c r="HYD2388" s="14"/>
      <c r="HYE2388" s="14"/>
      <c r="HYF2388" s="14"/>
      <c r="HYG2388" s="14"/>
      <c r="HYH2388" s="14"/>
      <c r="HYI2388" s="14"/>
      <c r="HYJ2388" s="14"/>
      <c r="HYK2388" s="14"/>
      <c r="HYL2388" s="14"/>
      <c r="HYM2388" s="14"/>
      <c r="HYN2388" s="14"/>
      <c r="HYO2388" s="14"/>
      <c r="HYP2388" s="14"/>
      <c r="HYQ2388" s="14"/>
      <c r="HYR2388" s="14"/>
      <c r="HYS2388" s="14"/>
      <c r="HYT2388" s="14"/>
      <c r="HYU2388" s="14"/>
      <c r="HYV2388" s="14"/>
      <c r="HYW2388" s="14"/>
      <c r="HYX2388" s="14"/>
      <c r="HYY2388" s="14"/>
      <c r="HYZ2388" s="14"/>
      <c r="HZA2388" s="14"/>
      <c r="HZB2388" s="14"/>
      <c r="HZC2388" s="14"/>
      <c r="HZD2388" s="14"/>
      <c r="HZE2388" s="14"/>
      <c r="HZF2388" s="14"/>
      <c r="HZG2388" s="14"/>
      <c r="HZH2388" s="14"/>
      <c r="HZI2388" s="14"/>
      <c r="HZJ2388" s="14"/>
      <c r="HZK2388" s="14"/>
      <c r="HZL2388" s="14"/>
      <c r="HZM2388" s="14"/>
      <c r="HZN2388" s="14"/>
      <c r="HZO2388" s="14"/>
      <c r="HZP2388" s="14"/>
      <c r="HZQ2388" s="14"/>
      <c r="HZR2388" s="14"/>
      <c r="HZS2388" s="14"/>
      <c r="HZT2388" s="14"/>
      <c r="HZU2388" s="14"/>
      <c r="HZV2388" s="14"/>
      <c r="HZW2388" s="14"/>
      <c r="HZX2388" s="14"/>
      <c r="HZY2388" s="14"/>
      <c r="HZZ2388" s="14"/>
      <c r="IAA2388" s="14"/>
      <c r="IAB2388" s="14"/>
      <c r="IAC2388" s="14"/>
      <c r="IAD2388" s="14"/>
      <c r="IAE2388" s="14"/>
      <c r="IAF2388" s="14"/>
      <c r="IAG2388" s="14"/>
      <c r="IAH2388" s="14"/>
      <c r="IAI2388" s="14"/>
      <c r="IAJ2388" s="14"/>
      <c r="IAK2388" s="14"/>
      <c r="IAL2388" s="14"/>
      <c r="IAM2388" s="14"/>
      <c r="IAN2388" s="14"/>
      <c r="IAO2388" s="14"/>
      <c r="IAP2388" s="14"/>
      <c r="IAQ2388" s="14"/>
      <c r="IAR2388" s="14"/>
      <c r="IAS2388" s="14"/>
      <c r="IAT2388" s="14"/>
      <c r="IAU2388" s="14"/>
      <c r="IAV2388" s="14"/>
      <c r="IAW2388" s="14"/>
      <c r="IAX2388" s="14"/>
      <c r="IAY2388" s="14"/>
      <c r="IAZ2388" s="14"/>
      <c r="IBA2388" s="14"/>
      <c r="IBB2388" s="14"/>
      <c r="IBC2388" s="14"/>
      <c r="IBD2388" s="14"/>
      <c r="IBE2388" s="14"/>
      <c r="IBF2388" s="14"/>
      <c r="IBG2388" s="14"/>
      <c r="IBH2388" s="14"/>
      <c r="IBI2388" s="14"/>
      <c r="IBJ2388" s="14"/>
      <c r="IBK2388" s="14"/>
      <c r="IBL2388" s="14"/>
      <c r="IBM2388" s="14"/>
      <c r="IBN2388" s="14"/>
      <c r="IBO2388" s="14"/>
      <c r="IBP2388" s="14"/>
      <c r="IBQ2388" s="14"/>
      <c r="IBR2388" s="14"/>
      <c r="IBS2388" s="14"/>
      <c r="IBT2388" s="14"/>
      <c r="IBU2388" s="14"/>
      <c r="IBV2388" s="14"/>
      <c r="IBW2388" s="14"/>
      <c r="IBX2388" s="14"/>
      <c r="IBY2388" s="14"/>
      <c r="IBZ2388" s="14"/>
      <c r="ICA2388" s="14"/>
      <c r="ICB2388" s="14"/>
      <c r="ICC2388" s="14"/>
      <c r="ICD2388" s="14"/>
      <c r="ICE2388" s="14"/>
      <c r="ICF2388" s="14"/>
      <c r="ICG2388" s="14"/>
      <c r="ICH2388" s="14"/>
      <c r="ICI2388" s="14"/>
      <c r="ICJ2388" s="14"/>
      <c r="ICK2388" s="14"/>
      <c r="ICL2388" s="14"/>
      <c r="ICM2388" s="14"/>
      <c r="ICN2388" s="14"/>
      <c r="ICO2388" s="14"/>
      <c r="ICP2388" s="14"/>
      <c r="ICQ2388" s="14"/>
      <c r="ICR2388" s="14"/>
      <c r="ICS2388" s="14"/>
      <c r="ICT2388" s="14"/>
      <c r="ICU2388" s="14"/>
      <c r="ICV2388" s="14"/>
      <c r="ICW2388" s="14"/>
      <c r="ICX2388" s="14"/>
      <c r="ICY2388" s="14"/>
      <c r="ICZ2388" s="14"/>
      <c r="IDA2388" s="14"/>
      <c r="IDB2388" s="14"/>
      <c r="IDC2388" s="14"/>
      <c r="IDD2388" s="14"/>
      <c r="IDE2388" s="14"/>
      <c r="IDF2388" s="14"/>
      <c r="IDG2388" s="14"/>
      <c r="IDH2388" s="14"/>
      <c r="IDI2388" s="14"/>
      <c r="IDJ2388" s="14"/>
      <c r="IDK2388" s="14"/>
      <c r="IDL2388" s="14"/>
      <c r="IDM2388" s="14"/>
      <c r="IDN2388" s="14"/>
      <c r="IDO2388" s="14"/>
      <c r="IDP2388" s="14"/>
      <c r="IDQ2388" s="14"/>
      <c r="IDR2388" s="14"/>
      <c r="IDS2388" s="14"/>
      <c r="IDT2388" s="14"/>
      <c r="IDU2388" s="14"/>
      <c r="IDV2388" s="14"/>
      <c r="IDW2388" s="14"/>
      <c r="IDX2388" s="14"/>
      <c r="IDY2388" s="14"/>
      <c r="IDZ2388" s="14"/>
      <c r="IEA2388" s="14"/>
      <c r="IEB2388" s="14"/>
      <c r="IEC2388" s="14"/>
      <c r="IED2388" s="14"/>
      <c r="IEE2388" s="14"/>
      <c r="IEF2388" s="14"/>
      <c r="IEG2388" s="14"/>
      <c r="IEH2388" s="14"/>
      <c r="IEI2388" s="14"/>
      <c r="IEJ2388" s="14"/>
      <c r="IEK2388" s="14"/>
      <c r="IEL2388" s="14"/>
      <c r="IEM2388" s="14"/>
      <c r="IEN2388" s="14"/>
      <c r="IEO2388" s="14"/>
      <c r="IEP2388" s="14"/>
      <c r="IEQ2388" s="14"/>
      <c r="IER2388" s="14"/>
      <c r="IES2388" s="14"/>
      <c r="IET2388" s="14"/>
      <c r="IEU2388" s="14"/>
      <c r="IEV2388" s="14"/>
      <c r="IEW2388" s="14"/>
      <c r="IEX2388" s="14"/>
      <c r="IEY2388" s="14"/>
      <c r="IEZ2388" s="14"/>
      <c r="IFA2388" s="14"/>
      <c r="IFB2388" s="14"/>
      <c r="IFC2388" s="14"/>
      <c r="IFD2388" s="14"/>
      <c r="IFE2388" s="14"/>
      <c r="IFF2388" s="14"/>
      <c r="IFG2388" s="14"/>
      <c r="IFH2388" s="14"/>
      <c r="IFI2388" s="14"/>
      <c r="IFJ2388" s="14"/>
      <c r="IFK2388" s="14"/>
      <c r="IFL2388" s="14"/>
      <c r="IFM2388" s="14"/>
      <c r="IFN2388" s="14"/>
      <c r="IFO2388" s="14"/>
      <c r="IFP2388" s="14"/>
      <c r="IFQ2388" s="14"/>
      <c r="IFR2388" s="14"/>
      <c r="IFS2388" s="14"/>
      <c r="IFT2388" s="14"/>
      <c r="IFU2388" s="14"/>
      <c r="IFV2388" s="14"/>
      <c r="IFW2388" s="14"/>
      <c r="IFX2388" s="14"/>
      <c r="IFY2388" s="14"/>
      <c r="IFZ2388" s="14"/>
      <c r="IGA2388" s="14"/>
      <c r="IGB2388" s="14"/>
      <c r="IGC2388" s="14"/>
      <c r="IGD2388" s="14"/>
      <c r="IGE2388" s="14"/>
      <c r="IGF2388" s="14"/>
      <c r="IGG2388" s="14"/>
      <c r="IGH2388" s="14"/>
      <c r="IGI2388" s="14"/>
      <c r="IGJ2388" s="14"/>
      <c r="IGK2388" s="14"/>
      <c r="IGL2388" s="14"/>
      <c r="IGM2388" s="14"/>
      <c r="IGN2388" s="14"/>
      <c r="IGO2388" s="14"/>
      <c r="IGP2388" s="14"/>
      <c r="IGQ2388" s="14"/>
      <c r="IGR2388" s="14"/>
      <c r="IGS2388" s="14"/>
      <c r="IGT2388" s="14"/>
      <c r="IGU2388" s="14"/>
      <c r="IGV2388" s="14"/>
      <c r="IGW2388" s="14"/>
      <c r="IGX2388" s="14"/>
      <c r="IGY2388" s="14"/>
      <c r="IGZ2388" s="14"/>
      <c r="IHA2388" s="14"/>
      <c r="IHB2388" s="14"/>
      <c r="IHC2388" s="14"/>
      <c r="IHD2388" s="14"/>
      <c r="IHE2388" s="14"/>
      <c r="IHF2388" s="14"/>
      <c r="IHG2388" s="14"/>
      <c r="IHH2388" s="14"/>
      <c r="IHI2388" s="14"/>
      <c r="IHJ2388" s="14"/>
      <c r="IHK2388" s="14"/>
      <c r="IHL2388" s="14"/>
      <c r="IHM2388" s="14"/>
      <c r="IHN2388" s="14"/>
      <c r="IHO2388" s="14"/>
      <c r="IHP2388" s="14"/>
      <c r="IHQ2388" s="14"/>
      <c r="IHR2388" s="14"/>
      <c r="IHS2388" s="14"/>
      <c r="IHT2388" s="14"/>
      <c r="IHU2388" s="14"/>
      <c r="IHV2388" s="14"/>
      <c r="IHW2388" s="14"/>
      <c r="IHX2388" s="14"/>
      <c r="IHY2388" s="14"/>
      <c r="IHZ2388" s="14"/>
      <c r="IIA2388" s="14"/>
      <c r="IIB2388" s="14"/>
      <c r="IIC2388" s="14"/>
      <c r="IID2388" s="14"/>
      <c r="IIE2388" s="14"/>
      <c r="IIF2388" s="14"/>
      <c r="IIG2388" s="14"/>
      <c r="IIH2388" s="14"/>
      <c r="III2388" s="14"/>
      <c r="IIJ2388" s="14"/>
      <c r="IIK2388" s="14"/>
      <c r="IIL2388" s="14"/>
      <c r="IIM2388" s="14"/>
      <c r="IIN2388" s="14"/>
      <c r="IIO2388" s="14"/>
      <c r="IIP2388" s="14"/>
      <c r="IIQ2388" s="14"/>
      <c r="IIR2388" s="14"/>
      <c r="IIS2388" s="14"/>
      <c r="IIT2388" s="14"/>
      <c r="IIU2388" s="14"/>
      <c r="IIV2388" s="14"/>
      <c r="IIW2388" s="14"/>
      <c r="IIX2388" s="14"/>
      <c r="IIY2388" s="14"/>
      <c r="IIZ2388" s="14"/>
      <c r="IJA2388" s="14"/>
      <c r="IJB2388" s="14"/>
      <c r="IJC2388" s="14"/>
      <c r="IJD2388" s="14"/>
      <c r="IJE2388" s="14"/>
      <c r="IJF2388" s="14"/>
      <c r="IJG2388" s="14"/>
      <c r="IJH2388" s="14"/>
      <c r="IJI2388" s="14"/>
      <c r="IJJ2388" s="14"/>
      <c r="IJK2388" s="14"/>
      <c r="IJL2388" s="14"/>
      <c r="IJM2388" s="14"/>
      <c r="IJN2388" s="14"/>
      <c r="IJO2388" s="14"/>
      <c r="IJP2388" s="14"/>
      <c r="IJQ2388" s="14"/>
      <c r="IJR2388" s="14"/>
      <c r="IJS2388" s="14"/>
      <c r="IJT2388" s="14"/>
      <c r="IJU2388" s="14"/>
      <c r="IJV2388" s="14"/>
      <c r="IJW2388" s="14"/>
      <c r="IJX2388" s="14"/>
      <c r="IJY2388" s="14"/>
      <c r="IJZ2388" s="14"/>
      <c r="IKA2388" s="14"/>
      <c r="IKB2388" s="14"/>
      <c r="IKC2388" s="14"/>
      <c r="IKD2388" s="14"/>
      <c r="IKE2388" s="14"/>
      <c r="IKF2388" s="14"/>
      <c r="IKG2388" s="14"/>
      <c r="IKH2388" s="14"/>
      <c r="IKI2388" s="14"/>
      <c r="IKJ2388" s="14"/>
      <c r="IKK2388" s="14"/>
      <c r="IKL2388" s="14"/>
      <c r="IKM2388" s="14"/>
      <c r="IKN2388" s="14"/>
      <c r="IKO2388" s="14"/>
      <c r="IKP2388" s="14"/>
      <c r="IKQ2388" s="14"/>
      <c r="IKR2388" s="14"/>
      <c r="IKS2388" s="14"/>
      <c r="IKT2388" s="14"/>
      <c r="IKU2388" s="14"/>
      <c r="IKV2388" s="14"/>
      <c r="IKW2388" s="14"/>
      <c r="IKX2388" s="14"/>
      <c r="IKY2388" s="14"/>
      <c r="IKZ2388" s="14"/>
      <c r="ILA2388" s="14"/>
      <c r="ILB2388" s="14"/>
      <c r="ILC2388" s="14"/>
      <c r="ILD2388" s="14"/>
      <c r="ILE2388" s="14"/>
      <c r="ILF2388" s="14"/>
      <c r="ILG2388" s="14"/>
      <c r="ILH2388" s="14"/>
      <c r="ILI2388" s="14"/>
      <c r="ILJ2388" s="14"/>
      <c r="ILK2388" s="14"/>
      <c r="ILL2388" s="14"/>
      <c r="ILM2388" s="14"/>
      <c r="ILN2388" s="14"/>
      <c r="ILO2388" s="14"/>
      <c r="ILP2388" s="14"/>
      <c r="ILQ2388" s="14"/>
      <c r="ILR2388" s="14"/>
      <c r="ILS2388" s="14"/>
      <c r="ILT2388" s="14"/>
      <c r="ILU2388" s="14"/>
      <c r="ILV2388" s="14"/>
      <c r="ILW2388" s="14"/>
      <c r="ILX2388" s="14"/>
      <c r="ILY2388" s="14"/>
      <c r="ILZ2388" s="14"/>
      <c r="IMA2388" s="14"/>
      <c r="IMB2388" s="14"/>
      <c r="IMC2388" s="14"/>
      <c r="IMD2388" s="14"/>
      <c r="IME2388" s="14"/>
      <c r="IMF2388" s="14"/>
      <c r="IMG2388" s="14"/>
      <c r="IMH2388" s="14"/>
      <c r="IMI2388" s="14"/>
      <c r="IMJ2388" s="14"/>
      <c r="IMK2388" s="14"/>
      <c r="IML2388" s="14"/>
      <c r="IMM2388" s="14"/>
      <c r="IMN2388" s="14"/>
      <c r="IMO2388" s="14"/>
      <c r="IMP2388" s="14"/>
      <c r="IMQ2388" s="14"/>
      <c r="IMR2388" s="14"/>
      <c r="IMS2388" s="14"/>
      <c r="IMT2388" s="14"/>
      <c r="IMU2388" s="14"/>
      <c r="IMV2388" s="14"/>
      <c r="IMW2388" s="14"/>
      <c r="IMX2388" s="14"/>
      <c r="IMY2388" s="14"/>
      <c r="IMZ2388" s="14"/>
      <c r="INA2388" s="14"/>
      <c r="INB2388" s="14"/>
      <c r="INC2388" s="14"/>
      <c r="IND2388" s="14"/>
      <c r="INE2388" s="14"/>
      <c r="INF2388" s="14"/>
      <c r="ING2388" s="14"/>
      <c r="INH2388" s="14"/>
      <c r="INI2388" s="14"/>
      <c r="INJ2388" s="14"/>
      <c r="INK2388" s="14"/>
      <c r="INL2388" s="14"/>
      <c r="INM2388" s="14"/>
      <c r="INN2388" s="14"/>
      <c r="INO2388" s="14"/>
      <c r="INP2388" s="14"/>
      <c r="INQ2388" s="14"/>
      <c r="INR2388" s="14"/>
      <c r="INS2388" s="14"/>
      <c r="INT2388" s="14"/>
      <c r="INU2388" s="14"/>
      <c r="INV2388" s="14"/>
      <c r="INW2388" s="14"/>
      <c r="INX2388" s="14"/>
      <c r="INY2388" s="14"/>
      <c r="INZ2388" s="14"/>
      <c r="IOA2388" s="14"/>
      <c r="IOB2388" s="14"/>
      <c r="IOC2388" s="14"/>
      <c r="IOD2388" s="14"/>
      <c r="IOE2388" s="14"/>
      <c r="IOF2388" s="14"/>
      <c r="IOG2388" s="14"/>
      <c r="IOH2388" s="14"/>
      <c r="IOI2388" s="14"/>
      <c r="IOJ2388" s="14"/>
      <c r="IOK2388" s="14"/>
      <c r="IOL2388" s="14"/>
      <c r="IOM2388" s="14"/>
      <c r="ION2388" s="14"/>
      <c r="IOO2388" s="14"/>
      <c r="IOP2388" s="14"/>
      <c r="IOQ2388" s="14"/>
      <c r="IOR2388" s="14"/>
      <c r="IOS2388" s="14"/>
      <c r="IOT2388" s="14"/>
      <c r="IOU2388" s="14"/>
      <c r="IOV2388" s="14"/>
      <c r="IOW2388" s="14"/>
      <c r="IOX2388" s="14"/>
      <c r="IOY2388" s="14"/>
      <c r="IOZ2388" s="14"/>
      <c r="IPA2388" s="14"/>
      <c r="IPB2388" s="14"/>
      <c r="IPC2388" s="14"/>
      <c r="IPD2388" s="14"/>
      <c r="IPE2388" s="14"/>
      <c r="IPF2388" s="14"/>
      <c r="IPG2388" s="14"/>
      <c r="IPH2388" s="14"/>
      <c r="IPI2388" s="14"/>
      <c r="IPJ2388" s="14"/>
      <c r="IPK2388" s="14"/>
      <c r="IPL2388" s="14"/>
      <c r="IPM2388" s="14"/>
      <c r="IPN2388" s="14"/>
      <c r="IPO2388" s="14"/>
      <c r="IPP2388" s="14"/>
      <c r="IPQ2388" s="14"/>
      <c r="IPR2388" s="14"/>
      <c r="IPS2388" s="14"/>
      <c r="IPT2388" s="14"/>
      <c r="IPU2388" s="14"/>
      <c r="IPV2388" s="14"/>
      <c r="IPW2388" s="14"/>
      <c r="IPX2388" s="14"/>
      <c r="IPY2388" s="14"/>
      <c r="IPZ2388" s="14"/>
      <c r="IQA2388" s="14"/>
      <c r="IQB2388" s="14"/>
      <c r="IQC2388" s="14"/>
      <c r="IQD2388" s="14"/>
      <c r="IQE2388" s="14"/>
      <c r="IQF2388" s="14"/>
      <c r="IQG2388" s="14"/>
      <c r="IQH2388" s="14"/>
      <c r="IQI2388" s="14"/>
      <c r="IQJ2388" s="14"/>
      <c r="IQK2388" s="14"/>
      <c r="IQL2388" s="14"/>
      <c r="IQM2388" s="14"/>
      <c r="IQN2388" s="14"/>
      <c r="IQO2388" s="14"/>
      <c r="IQP2388" s="14"/>
      <c r="IQQ2388" s="14"/>
      <c r="IQR2388" s="14"/>
      <c r="IQS2388" s="14"/>
      <c r="IQT2388" s="14"/>
      <c r="IQU2388" s="14"/>
      <c r="IQV2388" s="14"/>
      <c r="IQW2388" s="14"/>
      <c r="IQX2388" s="14"/>
      <c r="IQY2388" s="14"/>
      <c r="IQZ2388" s="14"/>
      <c r="IRA2388" s="14"/>
      <c r="IRB2388" s="14"/>
      <c r="IRC2388" s="14"/>
      <c r="IRD2388" s="14"/>
      <c r="IRE2388" s="14"/>
      <c r="IRF2388" s="14"/>
      <c r="IRG2388" s="14"/>
      <c r="IRH2388" s="14"/>
      <c r="IRI2388" s="14"/>
      <c r="IRJ2388" s="14"/>
      <c r="IRK2388" s="14"/>
      <c r="IRL2388" s="14"/>
      <c r="IRM2388" s="14"/>
      <c r="IRN2388" s="14"/>
      <c r="IRO2388" s="14"/>
      <c r="IRP2388" s="14"/>
      <c r="IRQ2388" s="14"/>
      <c r="IRR2388" s="14"/>
      <c r="IRS2388" s="14"/>
      <c r="IRT2388" s="14"/>
      <c r="IRU2388" s="14"/>
      <c r="IRV2388" s="14"/>
      <c r="IRW2388" s="14"/>
      <c r="IRX2388" s="14"/>
      <c r="IRY2388" s="14"/>
      <c r="IRZ2388" s="14"/>
      <c r="ISA2388" s="14"/>
      <c r="ISB2388" s="14"/>
      <c r="ISC2388" s="14"/>
      <c r="ISD2388" s="14"/>
      <c r="ISE2388" s="14"/>
      <c r="ISF2388" s="14"/>
      <c r="ISG2388" s="14"/>
      <c r="ISH2388" s="14"/>
      <c r="ISI2388" s="14"/>
      <c r="ISJ2388" s="14"/>
      <c r="ISK2388" s="14"/>
      <c r="ISL2388" s="14"/>
      <c r="ISM2388" s="14"/>
      <c r="ISN2388" s="14"/>
      <c r="ISO2388" s="14"/>
      <c r="ISP2388" s="14"/>
      <c r="ISQ2388" s="14"/>
      <c r="ISR2388" s="14"/>
      <c r="ISS2388" s="14"/>
      <c r="IST2388" s="14"/>
      <c r="ISU2388" s="14"/>
      <c r="ISV2388" s="14"/>
      <c r="ISW2388" s="14"/>
      <c r="ISX2388" s="14"/>
      <c r="ISY2388" s="14"/>
      <c r="ISZ2388" s="14"/>
      <c r="ITA2388" s="14"/>
      <c r="ITB2388" s="14"/>
      <c r="ITC2388" s="14"/>
      <c r="ITD2388" s="14"/>
      <c r="ITE2388" s="14"/>
      <c r="ITF2388" s="14"/>
      <c r="ITG2388" s="14"/>
      <c r="ITH2388" s="14"/>
      <c r="ITI2388" s="14"/>
      <c r="ITJ2388" s="14"/>
      <c r="ITK2388" s="14"/>
      <c r="ITL2388" s="14"/>
      <c r="ITM2388" s="14"/>
      <c r="ITN2388" s="14"/>
      <c r="ITO2388" s="14"/>
      <c r="ITP2388" s="14"/>
      <c r="ITQ2388" s="14"/>
      <c r="ITR2388" s="14"/>
      <c r="ITS2388" s="14"/>
      <c r="ITT2388" s="14"/>
      <c r="ITU2388" s="14"/>
      <c r="ITV2388" s="14"/>
      <c r="ITW2388" s="14"/>
      <c r="ITX2388" s="14"/>
      <c r="ITY2388" s="14"/>
      <c r="ITZ2388" s="14"/>
      <c r="IUA2388" s="14"/>
      <c r="IUB2388" s="14"/>
      <c r="IUC2388" s="14"/>
      <c r="IUD2388" s="14"/>
      <c r="IUE2388" s="14"/>
      <c r="IUF2388" s="14"/>
      <c r="IUG2388" s="14"/>
      <c r="IUH2388" s="14"/>
      <c r="IUI2388" s="14"/>
      <c r="IUJ2388" s="14"/>
      <c r="IUK2388" s="14"/>
      <c r="IUL2388" s="14"/>
      <c r="IUM2388" s="14"/>
      <c r="IUN2388" s="14"/>
      <c r="IUO2388" s="14"/>
      <c r="IUP2388" s="14"/>
      <c r="IUQ2388" s="14"/>
      <c r="IUR2388" s="14"/>
      <c r="IUS2388" s="14"/>
      <c r="IUT2388" s="14"/>
      <c r="IUU2388" s="14"/>
      <c r="IUV2388" s="14"/>
      <c r="IUW2388" s="14"/>
      <c r="IUX2388" s="14"/>
      <c r="IUY2388" s="14"/>
      <c r="IUZ2388" s="14"/>
      <c r="IVA2388" s="14"/>
      <c r="IVB2388" s="14"/>
      <c r="IVC2388" s="14"/>
      <c r="IVD2388" s="14"/>
      <c r="IVE2388" s="14"/>
      <c r="IVF2388" s="14"/>
      <c r="IVG2388" s="14"/>
      <c r="IVH2388" s="14"/>
      <c r="IVI2388" s="14"/>
      <c r="IVJ2388" s="14"/>
      <c r="IVK2388" s="14"/>
      <c r="IVL2388" s="14"/>
      <c r="IVM2388" s="14"/>
      <c r="IVN2388" s="14"/>
      <c r="IVO2388" s="14"/>
      <c r="IVP2388" s="14"/>
      <c r="IVQ2388" s="14"/>
      <c r="IVR2388" s="14"/>
      <c r="IVS2388" s="14"/>
      <c r="IVT2388" s="14"/>
      <c r="IVU2388" s="14"/>
      <c r="IVV2388" s="14"/>
      <c r="IVW2388" s="14"/>
      <c r="IVX2388" s="14"/>
      <c r="IVY2388" s="14"/>
      <c r="IVZ2388" s="14"/>
      <c r="IWA2388" s="14"/>
      <c r="IWB2388" s="14"/>
      <c r="IWC2388" s="14"/>
      <c r="IWD2388" s="14"/>
      <c r="IWE2388" s="14"/>
      <c r="IWF2388" s="14"/>
      <c r="IWG2388" s="14"/>
      <c r="IWH2388" s="14"/>
      <c r="IWI2388" s="14"/>
      <c r="IWJ2388" s="14"/>
      <c r="IWK2388" s="14"/>
      <c r="IWL2388" s="14"/>
      <c r="IWM2388" s="14"/>
      <c r="IWN2388" s="14"/>
      <c r="IWO2388" s="14"/>
      <c r="IWP2388" s="14"/>
      <c r="IWQ2388" s="14"/>
      <c r="IWR2388" s="14"/>
      <c r="IWS2388" s="14"/>
      <c r="IWT2388" s="14"/>
      <c r="IWU2388" s="14"/>
      <c r="IWV2388" s="14"/>
      <c r="IWW2388" s="14"/>
      <c r="IWX2388" s="14"/>
      <c r="IWY2388" s="14"/>
      <c r="IWZ2388" s="14"/>
      <c r="IXA2388" s="14"/>
      <c r="IXB2388" s="14"/>
      <c r="IXC2388" s="14"/>
      <c r="IXD2388" s="14"/>
      <c r="IXE2388" s="14"/>
      <c r="IXF2388" s="14"/>
      <c r="IXG2388" s="14"/>
      <c r="IXH2388" s="14"/>
      <c r="IXI2388" s="14"/>
      <c r="IXJ2388" s="14"/>
      <c r="IXK2388" s="14"/>
      <c r="IXL2388" s="14"/>
      <c r="IXM2388" s="14"/>
      <c r="IXN2388" s="14"/>
      <c r="IXO2388" s="14"/>
      <c r="IXP2388" s="14"/>
      <c r="IXQ2388" s="14"/>
      <c r="IXR2388" s="14"/>
      <c r="IXS2388" s="14"/>
      <c r="IXT2388" s="14"/>
      <c r="IXU2388" s="14"/>
      <c r="IXV2388" s="14"/>
      <c r="IXW2388" s="14"/>
      <c r="IXX2388" s="14"/>
      <c r="IXY2388" s="14"/>
      <c r="IXZ2388" s="14"/>
      <c r="IYA2388" s="14"/>
      <c r="IYB2388" s="14"/>
      <c r="IYC2388" s="14"/>
      <c r="IYD2388" s="14"/>
      <c r="IYE2388" s="14"/>
      <c r="IYF2388" s="14"/>
      <c r="IYG2388" s="14"/>
      <c r="IYH2388" s="14"/>
      <c r="IYI2388" s="14"/>
      <c r="IYJ2388" s="14"/>
      <c r="IYK2388" s="14"/>
      <c r="IYL2388" s="14"/>
      <c r="IYM2388" s="14"/>
      <c r="IYN2388" s="14"/>
      <c r="IYO2388" s="14"/>
      <c r="IYP2388" s="14"/>
      <c r="IYQ2388" s="14"/>
      <c r="IYR2388" s="14"/>
      <c r="IYS2388" s="14"/>
      <c r="IYT2388" s="14"/>
      <c r="IYU2388" s="14"/>
      <c r="IYV2388" s="14"/>
      <c r="IYW2388" s="14"/>
      <c r="IYX2388" s="14"/>
      <c r="IYY2388" s="14"/>
      <c r="IYZ2388" s="14"/>
      <c r="IZA2388" s="14"/>
      <c r="IZB2388" s="14"/>
      <c r="IZC2388" s="14"/>
      <c r="IZD2388" s="14"/>
      <c r="IZE2388" s="14"/>
      <c r="IZF2388" s="14"/>
      <c r="IZG2388" s="14"/>
      <c r="IZH2388" s="14"/>
      <c r="IZI2388" s="14"/>
      <c r="IZJ2388" s="14"/>
      <c r="IZK2388" s="14"/>
      <c r="IZL2388" s="14"/>
      <c r="IZM2388" s="14"/>
      <c r="IZN2388" s="14"/>
      <c r="IZO2388" s="14"/>
      <c r="IZP2388" s="14"/>
      <c r="IZQ2388" s="14"/>
      <c r="IZR2388" s="14"/>
      <c r="IZS2388" s="14"/>
      <c r="IZT2388" s="14"/>
      <c r="IZU2388" s="14"/>
      <c r="IZV2388" s="14"/>
      <c r="IZW2388" s="14"/>
      <c r="IZX2388" s="14"/>
      <c r="IZY2388" s="14"/>
      <c r="IZZ2388" s="14"/>
      <c r="JAA2388" s="14"/>
      <c r="JAB2388" s="14"/>
      <c r="JAC2388" s="14"/>
      <c r="JAD2388" s="14"/>
      <c r="JAE2388" s="14"/>
      <c r="JAF2388" s="14"/>
      <c r="JAG2388" s="14"/>
      <c r="JAH2388" s="14"/>
      <c r="JAI2388" s="14"/>
      <c r="JAJ2388" s="14"/>
      <c r="JAK2388" s="14"/>
      <c r="JAL2388" s="14"/>
      <c r="JAM2388" s="14"/>
      <c r="JAN2388" s="14"/>
      <c r="JAO2388" s="14"/>
      <c r="JAP2388" s="14"/>
      <c r="JAQ2388" s="14"/>
      <c r="JAR2388" s="14"/>
      <c r="JAS2388" s="14"/>
      <c r="JAT2388" s="14"/>
      <c r="JAU2388" s="14"/>
      <c r="JAV2388" s="14"/>
      <c r="JAW2388" s="14"/>
      <c r="JAX2388" s="14"/>
      <c r="JAY2388" s="14"/>
      <c r="JAZ2388" s="14"/>
      <c r="JBA2388" s="14"/>
      <c r="JBB2388" s="14"/>
      <c r="JBC2388" s="14"/>
      <c r="JBD2388" s="14"/>
      <c r="JBE2388" s="14"/>
      <c r="JBF2388" s="14"/>
      <c r="JBG2388" s="14"/>
      <c r="JBH2388" s="14"/>
      <c r="JBI2388" s="14"/>
      <c r="JBJ2388" s="14"/>
      <c r="JBK2388" s="14"/>
      <c r="JBL2388" s="14"/>
      <c r="JBM2388" s="14"/>
      <c r="JBN2388" s="14"/>
      <c r="JBO2388" s="14"/>
      <c r="JBP2388" s="14"/>
      <c r="JBQ2388" s="14"/>
      <c r="JBR2388" s="14"/>
      <c r="JBS2388" s="14"/>
      <c r="JBT2388" s="14"/>
      <c r="JBU2388" s="14"/>
      <c r="JBV2388" s="14"/>
      <c r="JBW2388" s="14"/>
      <c r="JBX2388" s="14"/>
      <c r="JBY2388" s="14"/>
      <c r="JBZ2388" s="14"/>
      <c r="JCA2388" s="14"/>
      <c r="JCB2388" s="14"/>
      <c r="JCC2388" s="14"/>
      <c r="JCD2388" s="14"/>
      <c r="JCE2388" s="14"/>
      <c r="JCF2388" s="14"/>
      <c r="JCG2388" s="14"/>
      <c r="JCH2388" s="14"/>
      <c r="JCI2388" s="14"/>
      <c r="JCJ2388" s="14"/>
      <c r="JCK2388" s="14"/>
      <c r="JCL2388" s="14"/>
      <c r="JCM2388" s="14"/>
      <c r="JCN2388" s="14"/>
      <c r="JCO2388" s="14"/>
      <c r="JCP2388" s="14"/>
      <c r="JCQ2388" s="14"/>
      <c r="JCR2388" s="14"/>
      <c r="JCS2388" s="14"/>
      <c r="JCT2388" s="14"/>
      <c r="JCU2388" s="14"/>
      <c r="JCV2388" s="14"/>
      <c r="JCW2388" s="14"/>
      <c r="JCX2388" s="14"/>
      <c r="JCY2388" s="14"/>
      <c r="JCZ2388" s="14"/>
      <c r="JDA2388" s="14"/>
      <c r="JDB2388" s="14"/>
      <c r="JDC2388" s="14"/>
      <c r="JDD2388" s="14"/>
      <c r="JDE2388" s="14"/>
      <c r="JDF2388" s="14"/>
      <c r="JDG2388" s="14"/>
      <c r="JDH2388" s="14"/>
      <c r="JDI2388" s="14"/>
      <c r="JDJ2388" s="14"/>
      <c r="JDK2388" s="14"/>
      <c r="JDL2388" s="14"/>
      <c r="JDM2388" s="14"/>
      <c r="JDN2388" s="14"/>
      <c r="JDO2388" s="14"/>
      <c r="JDP2388" s="14"/>
      <c r="JDQ2388" s="14"/>
      <c r="JDR2388" s="14"/>
      <c r="JDS2388" s="14"/>
      <c r="JDT2388" s="14"/>
      <c r="JDU2388" s="14"/>
      <c r="JDV2388" s="14"/>
      <c r="JDW2388" s="14"/>
      <c r="JDX2388" s="14"/>
      <c r="JDY2388" s="14"/>
      <c r="JDZ2388" s="14"/>
      <c r="JEA2388" s="14"/>
      <c r="JEB2388" s="14"/>
      <c r="JEC2388" s="14"/>
      <c r="JED2388" s="14"/>
      <c r="JEE2388" s="14"/>
      <c r="JEF2388" s="14"/>
      <c r="JEG2388" s="14"/>
      <c r="JEH2388" s="14"/>
      <c r="JEI2388" s="14"/>
      <c r="JEJ2388" s="14"/>
      <c r="JEK2388" s="14"/>
      <c r="JEL2388" s="14"/>
      <c r="JEM2388" s="14"/>
      <c r="JEN2388" s="14"/>
      <c r="JEO2388" s="14"/>
      <c r="JEP2388" s="14"/>
      <c r="JEQ2388" s="14"/>
      <c r="JER2388" s="14"/>
      <c r="JES2388" s="14"/>
      <c r="JET2388" s="14"/>
      <c r="JEU2388" s="14"/>
      <c r="JEV2388" s="14"/>
      <c r="JEW2388" s="14"/>
      <c r="JEX2388" s="14"/>
      <c r="JEY2388" s="14"/>
      <c r="JEZ2388" s="14"/>
      <c r="JFA2388" s="14"/>
      <c r="JFB2388" s="14"/>
      <c r="JFC2388" s="14"/>
      <c r="JFD2388" s="14"/>
      <c r="JFE2388" s="14"/>
      <c r="JFF2388" s="14"/>
      <c r="JFG2388" s="14"/>
      <c r="JFH2388" s="14"/>
      <c r="JFI2388" s="14"/>
      <c r="JFJ2388" s="14"/>
      <c r="JFK2388" s="14"/>
      <c r="JFL2388" s="14"/>
      <c r="JFM2388" s="14"/>
      <c r="JFN2388" s="14"/>
      <c r="JFO2388" s="14"/>
      <c r="JFP2388" s="14"/>
      <c r="JFQ2388" s="14"/>
      <c r="JFR2388" s="14"/>
      <c r="JFS2388" s="14"/>
      <c r="JFT2388" s="14"/>
      <c r="JFU2388" s="14"/>
      <c r="JFV2388" s="14"/>
      <c r="JFW2388" s="14"/>
      <c r="JFX2388" s="14"/>
      <c r="JFY2388" s="14"/>
      <c r="JFZ2388" s="14"/>
      <c r="JGA2388" s="14"/>
      <c r="JGB2388" s="14"/>
      <c r="JGC2388" s="14"/>
      <c r="JGD2388" s="14"/>
      <c r="JGE2388" s="14"/>
      <c r="JGF2388" s="14"/>
      <c r="JGG2388" s="14"/>
      <c r="JGH2388" s="14"/>
      <c r="JGI2388" s="14"/>
      <c r="JGJ2388" s="14"/>
      <c r="JGK2388" s="14"/>
      <c r="JGL2388" s="14"/>
      <c r="JGM2388" s="14"/>
      <c r="JGN2388" s="14"/>
      <c r="JGO2388" s="14"/>
      <c r="JGP2388" s="14"/>
      <c r="JGQ2388" s="14"/>
      <c r="JGR2388" s="14"/>
      <c r="JGS2388" s="14"/>
      <c r="JGT2388" s="14"/>
      <c r="JGU2388" s="14"/>
      <c r="JGV2388" s="14"/>
      <c r="JGW2388" s="14"/>
      <c r="JGX2388" s="14"/>
      <c r="JGY2388" s="14"/>
      <c r="JGZ2388" s="14"/>
      <c r="JHA2388" s="14"/>
      <c r="JHB2388" s="14"/>
      <c r="JHC2388" s="14"/>
      <c r="JHD2388" s="14"/>
      <c r="JHE2388" s="14"/>
      <c r="JHF2388" s="14"/>
      <c r="JHG2388" s="14"/>
      <c r="JHH2388" s="14"/>
      <c r="JHI2388" s="14"/>
      <c r="JHJ2388" s="14"/>
      <c r="JHK2388" s="14"/>
      <c r="JHL2388" s="14"/>
      <c r="JHM2388" s="14"/>
      <c r="JHN2388" s="14"/>
      <c r="JHO2388" s="14"/>
      <c r="JHP2388" s="14"/>
      <c r="JHQ2388" s="14"/>
      <c r="JHR2388" s="14"/>
      <c r="JHS2388" s="14"/>
      <c r="JHT2388" s="14"/>
      <c r="JHU2388" s="14"/>
      <c r="JHV2388" s="14"/>
      <c r="JHW2388" s="14"/>
      <c r="JHX2388" s="14"/>
      <c r="JHY2388" s="14"/>
      <c r="JHZ2388" s="14"/>
      <c r="JIA2388" s="14"/>
      <c r="JIB2388" s="14"/>
      <c r="JIC2388" s="14"/>
      <c r="JID2388" s="14"/>
      <c r="JIE2388" s="14"/>
      <c r="JIF2388" s="14"/>
      <c r="JIG2388" s="14"/>
      <c r="JIH2388" s="14"/>
      <c r="JII2388" s="14"/>
      <c r="JIJ2388" s="14"/>
      <c r="JIK2388" s="14"/>
      <c r="JIL2388" s="14"/>
      <c r="JIM2388" s="14"/>
      <c r="JIN2388" s="14"/>
      <c r="JIO2388" s="14"/>
      <c r="JIP2388" s="14"/>
      <c r="JIQ2388" s="14"/>
      <c r="JIR2388" s="14"/>
      <c r="JIS2388" s="14"/>
      <c r="JIT2388" s="14"/>
      <c r="JIU2388" s="14"/>
      <c r="JIV2388" s="14"/>
      <c r="JIW2388" s="14"/>
      <c r="JIX2388" s="14"/>
      <c r="JIY2388" s="14"/>
      <c r="JIZ2388" s="14"/>
      <c r="JJA2388" s="14"/>
      <c r="JJB2388" s="14"/>
      <c r="JJC2388" s="14"/>
      <c r="JJD2388" s="14"/>
      <c r="JJE2388" s="14"/>
      <c r="JJF2388" s="14"/>
      <c r="JJG2388" s="14"/>
      <c r="JJH2388" s="14"/>
      <c r="JJI2388" s="14"/>
      <c r="JJJ2388" s="14"/>
      <c r="JJK2388" s="14"/>
      <c r="JJL2388" s="14"/>
      <c r="JJM2388" s="14"/>
      <c r="JJN2388" s="14"/>
      <c r="JJO2388" s="14"/>
      <c r="JJP2388" s="14"/>
      <c r="JJQ2388" s="14"/>
      <c r="JJR2388" s="14"/>
      <c r="JJS2388" s="14"/>
      <c r="JJT2388" s="14"/>
      <c r="JJU2388" s="14"/>
      <c r="JJV2388" s="14"/>
      <c r="JJW2388" s="14"/>
      <c r="JJX2388" s="14"/>
      <c r="JJY2388" s="14"/>
      <c r="JJZ2388" s="14"/>
      <c r="JKA2388" s="14"/>
      <c r="JKB2388" s="14"/>
      <c r="JKC2388" s="14"/>
      <c r="JKD2388" s="14"/>
      <c r="JKE2388" s="14"/>
      <c r="JKF2388" s="14"/>
      <c r="JKG2388" s="14"/>
      <c r="JKH2388" s="14"/>
      <c r="JKI2388" s="14"/>
      <c r="JKJ2388" s="14"/>
      <c r="JKK2388" s="14"/>
      <c r="JKL2388" s="14"/>
      <c r="JKM2388" s="14"/>
      <c r="JKN2388" s="14"/>
      <c r="JKO2388" s="14"/>
      <c r="JKP2388" s="14"/>
      <c r="JKQ2388" s="14"/>
      <c r="JKR2388" s="14"/>
      <c r="JKS2388" s="14"/>
      <c r="JKT2388" s="14"/>
      <c r="JKU2388" s="14"/>
      <c r="JKV2388" s="14"/>
      <c r="JKW2388" s="14"/>
      <c r="JKX2388" s="14"/>
      <c r="JKY2388" s="14"/>
      <c r="JKZ2388" s="14"/>
      <c r="JLA2388" s="14"/>
      <c r="JLB2388" s="14"/>
      <c r="JLC2388" s="14"/>
      <c r="JLD2388" s="14"/>
      <c r="JLE2388" s="14"/>
      <c r="JLF2388" s="14"/>
      <c r="JLG2388" s="14"/>
      <c r="JLH2388" s="14"/>
      <c r="JLI2388" s="14"/>
      <c r="JLJ2388" s="14"/>
      <c r="JLK2388" s="14"/>
      <c r="JLL2388" s="14"/>
      <c r="JLM2388" s="14"/>
      <c r="JLN2388" s="14"/>
      <c r="JLO2388" s="14"/>
      <c r="JLP2388" s="14"/>
      <c r="JLQ2388" s="14"/>
      <c r="JLR2388" s="14"/>
      <c r="JLS2388" s="14"/>
      <c r="JLT2388" s="14"/>
      <c r="JLU2388" s="14"/>
      <c r="JLV2388" s="14"/>
      <c r="JLW2388" s="14"/>
      <c r="JLX2388" s="14"/>
      <c r="JLY2388" s="14"/>
      <c r="JLZ2388" s="14"/>
      <c r="JMA2388" s="14"/>
      <c r="JMB2388" s="14"/>
      <c r="JMC2388" s="14"/>
      <c r="JMD2388" s="14"/>
      <c r="JME2388" s="14"/>
      <c r="JMF2388" s="14"/>
      <c r="JMG2388" s="14"/>
      <c r="JMH2388" s="14"/>
      <c r="JMI2388" s="14"/>
      <c r="JMJ2388" s="14"/>
      <c r="JMK2388" s="14"/>
      <c r="JML2388" s="14"/>
      <c r="JMM2388" s="14"/>
      <c r="JMN2388" s="14"/>
      <c r="JMO2388" s="14"/>
      <c r="JMP2388" s="14"/>
      <c r="JMQ2388" s="14"/>
      <c r="JMR2388" s="14"/>
      <c r="JMS2388" s="14"/>
      <c r="JMT2388" s="14"/>
      <c r="JMU2388" s="14"/>
      <c r="JMV2388" s="14"/>
      <c r="JMW2388" s="14"/>
      <c r="JMX2388" s="14"/>
      <c r="JMY2388" s="14"/>
      <c r="JMZ2388" s="14"/>
      <c r="JNA2388" s="14"/>
      <c r="JNB2388" s="14"/>
      <c r="JNC2388" s="14"/>
      <c r="JND2388" s="14"/>
      <c r="JNE2388" s="14"/>
      <c r="JNF2388" s="14"/>
      <c r="JNG2388" s="14"/>
      <c r="JNH2388" s="14"/>
      <c r="JNI2388" s="14"/>
      <c r="JNJ2388" s="14"/>
      <c r="JNK2388" s="14"/>
      <c r="JNL2388" s="14"/>
      <c r="JNM2388" s="14"/>
      <c r="JNN2388" s="14"/>
      <c r="JNO2388" s="14"/>
      <c r="JNP2388" s="14"/>
      <c r="JNQ2388" s="14"/>
      <c r="JNR2388" s="14"/>
      <c r="JNS2388" s="14"/>
      <c r="JNT2388" s="14"/>
      <c r="JNU2388" s="14"/>
      <c r="JNV2388" s="14"/>
      <c r="JNW2388" s="14"/>
      <c r="JNX2388" s="14"/>
      <c r="JNY2388" s="14"/>
      <c r="JNZ2388" s="14"/>
      <c r="JOA2388" s="14"/>
      <c r="JOB2388" s="14"/>
      <c r="JOC2388" s="14"/>
      <c r="JOD2388" s="14"/>
      <c r="JOE2388" s="14"/>
      <c r="JOF2388" s="14"/>
      <c r="JOG2388" s="14"/>
      <c r="JOH2388" s="14"/>
      <c r="JOI2388" s="14"/>
      <c r="JOJ2388" s="14"/>
      <c r="JOK2388" s="14"/>
      <c r="JOL2388" s="14"/>
      <c r="JOM2388" s="14"/>
      <c r="JON2388" s="14"/>
      <c r="JOO2388" s="14"/>
      <c r="JOP2388" s="14"/>
      <c r="JOQ2388" s="14"/>
      <c r="JOR2388" s="14"/>
      <c r="JOS2388" s="14"/>
      <c r="JOT2388" s="14"/>
      <c r="JOU2388" s="14"/>
      <c r="JOV2388" s="14"/>
      <c r="JOW2388" s="14"/>
      <c r="JOX2388" s="14"/>
      <c r="JOY2388" s="14"/>
      <c r="JOZ2388" s="14"/>
      <c r="JPA2388" s="14"/>
      <c r="JPB2388" s="14"/>
      <c r="JPC2388" s="14"/>
      <c r="JPD2388" s="14"/>
      <c r="JPE2388" s="14"/>
      <c r="JPF2388" s="14"/>
      <c r="JPG2388" s="14"/>
      <c r="JPH2388" s="14"/>
      <c r="JPI2388" s="14"/>
      <c r="JPJ2388" s="14"/>
      <c r="JPK2388" s="14"/>
      <c r="JPL2388" s="14"/>
      <c r="JPM2388" s="14"/>
      <c r="JPN2388" s="14"/>
      <c r="JPO2388" s="14"/>
      <c r="JPP2388" s="14"/>
      <c r="JPQ2388" s="14"/>
      <c r="JPR2388" s="14"/>
      <c r="JPS2388" s="14"/>
      <c r="JPT2388" s="14"/>
      <c r="JPU2388" s="14"/>
      <c r="JPV2388" s="14"/>
      <c r="JPW2388" s="14"/>
      <c r="JPX2388" s="14"/>
      <c r="JPY2388" s="14"/>
      <c r="JPZ2388" s="14"/>
      <c r="JQA2388" s="14"/>
      <c r="JQB2388" s="14"/>
      <c r="JQC2388" s="14"/>
      <c r="JQD2388" s="14"/>
      <c r="JQE2388" s="14"/>
      <c r="JQF2388" s="14"/>
      <c r="JQG2388" s="14"/>
      <c r="JQH2388" s="14"/>
      <c r="JQI2388" s="14"/>
      <c r="JQJ2388" s="14"/>
      <c r="JQK2388" s="14"/>
      <c r="JQL2388" s="14"/>
      <c r="JQM2388" s="14"/>
      <c r="JQN2388" s="14"/>
      <c r="JQO2388" s="14"/>
      <c r="JQP2388" s="14"/>
      <c r="JQQ2388" s="14"/>
      <c r="JQR2388" s="14"/>
      <c r="JQS2388" s="14"/>
      <c r="JQT2388" s="14"/>
      <c r="JQU2388" s="14"/>
      <c r="JQV2388" s="14"/>
      <c r="JQW2388" s="14"/>
      <c r="JQX2388" s="14"/>
      <c r="JQY2388" s="14"/>
      <c r="JQZ2388" s="14"/>
      <c r="JRA2388" s="14"/>
      <c r="JRB2388" s="14"/>
      <c r="JRC2388" s="14"/>
      <c r="JRD2388" s="14"/>
      <c r="JRE2388" s="14"/>
      <c r="JRF2388" s="14"/>
      <c r="JRG2388" s="14"/>
      <c r="JRH2388" s="14"/>
      <c r="JRI2388" s="14"/>
      <c r="JRJ2388" s="14"/>
      <c r="JRK2388" s="14"/>
      <c r="JRL2388" s="14"/>
      <c r="JRM2388" s="14"/>
      <c r="JRN2388" s="14"/>
      <c r="JRO2388" s="14"/>
      <c r="JRP2388" s="14"/>
      <c r="JRQ2388" s="14"/>
      <c r="JRR2388" s="14"/>
      <c r="JRS2388" s="14"/>
      <c r="JRT2388" s="14"/>
      <c r="JRU2388" s="14"/>
      <c r="JRV2388" s="14"/>
      <c r="JRW2388" s="14"/>
      <c r="JRX2388" s="14"/>
      <c r="JRY2388" s="14"/>
      <c r="JRZ2388" s="14"/>
      <c r="JSA2388" s="14"/>
      <c r="JSB2388" s="14"/>
      <c r="JSC2388" s="14"/>
      <c r="JSD2388" s="14"/>
      <c r="JSE2388" s="14"/>
      <c r="JSF2388" s="14"/>
      <c r="JSG2388" s="14"/>
      <c r="JSH2388" s="14"/>
      <c r="JSI2388" s="14"/>
      <c r="JSJ2388" s="14"/>
      <c r="JSK2388" s="14"/>
      <c r="JSL2388" s="14"/>
      <c r="JSM2388" s="14"/>
      <c r="JSN2388" s="14"/>
      <c r="JSO2388" s="14"/>
      <c r="JSP2388" s="14"/>
      <c r="JSQ2388" s="14"/>
      <c r="JSR2388" s="14"/>
      <c r="JSS2388" s="14"/>
      <c r="JST2388" s="14"/>
      <c r="JSU2388" s="14"/>
      <c r="JSV2388" s="14"/>
      <c r="JSW2388" s="14"/>
      <c r="JSX2388" s="14"/>
      <c r="JSY2388" s="14"/>
      <c r="JSZ2388" s="14"/>
      <c r="JTA2388" s="14"/>
      <c r="JTB2388" s="14"/>
      <c r="JTC2388" s="14"/>
      <c r="JTD2388" s="14"/>
      <c r="JTE2388" s="14"/>
      <c r="JTF2388" s="14"/>
      <c r="JTG2388" s="14"/>
      <c r="JTH2388" s="14"/>
      <c r="JTI2388" s="14"/>
      <c r="JTJ2388" s="14"/>
      <c r="JTK2388" s="14"/>
      <c r="JTL2388" s="14"/>
      <c r="JTM2388" s="14"/>
      <c r="JTN2388" s="14"/>
      <c r="JTO2388" s="14"/>
      <c r="JTP2388" s="14"/>
      <c r="JTQ2388" s="14"/>
      <c r="JTR2388" s="14"/>
      <c r="JTS2388" s="14"/>
      <c r="JTT2388" s="14"/>
      <c r="JTU2388" s="14"/>
      <c r="JTV2388" s="14"/>
      <c r="JTW2388" s="14"/>
      <c r="JTX2388" s="14"/>
      <c r="JTY2388" s="14"/>
      <c r="JTZ2388" s="14"/>
      <c r="JUA2388" s="14"/>
      <c r="JUB2388" s="14"/>
      <c r="JUC2388" s="14"/>
      <c r="JUD2388" s="14"/>
      <c r="JUE2388" s="14"/>
      <c r="JUF2388" s="14"/>
      <c r="JUG2388" s="14"/>
      <c r="JUH2388" s="14"/>
      <c r="JUI2388" s="14"/>
      <c r="JUJ2388" s="14"/>
      <c r="JUK2388" s="14"/>
      <c r="JUL2388" s="14"/>
      <c r="JUM2388" s="14"/>
      <c r="JUN2388" s="14"/>
      <c r="JUO2388" s="14"/>
      <c r="JUP2388" s="14"/>
      <c r="JUQ2388" s="14"/>
      <c r="JUR2388" s="14"/>
      <c r="JUS2388" s="14"/>
      <c r="JUT2388" s="14"/>
      <c r="JUU2388" s="14"/>
      <c r="JUV2388" s="14"/>
      <c r="JUW2388" s="14"/>
      <c r="JUX2388" s="14"/>
      <c r="JUY2388" s="14"/>
      <c r="JUZ2388" s="14"/>
      <c r="JVA2388" s="14"/>
      <c r="JVB2388" s="14"/>
      <c r="JVC2388" s="14"/>
      <c r="JVD2388" s="14"/>
      <c r="JVE2388" s="14"/>
      <c r="JVF2388" s="14"/>
      <c r="JVG2388" s="14"/>
      <c r="JVH2388" s="14"/>
      <c r="JVI2388" s="14"/>
      <c r="JVJ2388" s="14"/>
      <c r="JVK2388" s="14"/>
      <c r="JVL2388" s="14"/>
      <c r="JVM2388" s="14"/>
      <c r="JVN2388" s="14"/>
      <c r="JVO2388" s="14"/>
      <c r="JVP2388" s="14"/>
      <c r="JVQ2388" s="14"/>
      <c r="JVR2388" s="14"/>
      <c r="JVS2388" s="14"/>
      <c r="JVT2388" s="14"/>
      <c r="JVU2388" s="14"/>
      <c r="JVV2388" s="14"/>
      <c r="JVW2388" s="14"/>
      <c r="JVX2388" s="14"/>
      <c r="JVY2388" s="14"/>
      <c r="JVZ2388" s="14"/>
      <c r="JWA2388" s="14"/>
      <c r="JWB2388" s="14"/>
      <c r="JWC2388" s="14"/>
      <c r="JWD2388" s="14"/>
      <c r="JWE2388" s="14"/>
      <c r="JWF2388" s="14"/>
      <c r="JWG2388" s="14"/>
      <c r="JWH2388" s="14"/>
      <c r="JWI2388" s="14"/>
      <c r="JWJ2388" s="14"/>
      <c r="JWK2388" s="14"/>
      <c r="JWL2388" s="14"/>
      <c r="JWM2388" s="14"/>
      <c r="JWN2388" s="14"/>
      <c r="JWO2388" s="14"/>
      <c r="JWP2388" s="14"/>
      <c r="JWQ2388" s="14"/>
      <c r="JWR2388" s="14"/>
      <c r="JWS2388" s="14"/>
      <c r="JWT2388" s="14"/>
      <c r="JWU2388" s="14"/>
      <c r="JWV2388" s="14"/>
      <c r="JWW2388" s="14"/>
      <c r="JWX2388" s="14"/>
      <c r="JWY2388" s="14"/>
      <c r="JWZ2388" s="14"/>
      <c r="JXA2388" s="14"/>
      <c r="JXB2388" s="14"/>
      <c r="JXC2388" s="14"/>
      <c r="JXD2388" s="14"/>
      <c r="JXE2388" s="14"/>
      <c r="JXF2388" s="14"/>
      <c r="JXG2388" s="14"/>
      <c r="JXH2388" s="14"/>
      <c r="JXI2388" s="14"/>
      <c r="JXJ2388" s="14"/>
      <c r="JXK2388" s="14"/>
      <c r="JXL2388" s="14"/>
      <c r="JXM2388" s="14"/>
      <c r="JXN2388" s="14"/>
      <c r="JXO2388" s="14"/>
      <c r="JXP2388" s="14"/>
      <c r="JXQ2388" s="14"/>
      <c r="JXR2388" s="14"/>
      <c r="JXS2388" s="14"/>
      <c r="JXT2388" s="14"/>
      <c r="JXU2388" s="14"/>
      <c r="JXV2388" s="14"/>
      <c r="JXW2388" s="14"/>
      <c r="JXX2388" s="14"/>
      <c r="JXY2388" s="14"/>
      <c r="JXZ2388" s="14"/>
      <c r="JYA2388" s="14"/>
      <c r="JYB2388" s="14"/>
      <c r="JYC2388" s="14"/>
      <c r="JYD2388" s="14"/>
      <c r="JYE2388" s="14"/>
      <c r="JYF2388" s="14"/>
      <c r="JYG2388" s="14"/>
      <c r="JYH2388" s="14"/>
      <c r="JYI2388" s="14"/>
      <c r="JYJ2388" s="14"/>
      <c r="JYK2388" s="14"/>
      <c r="JYL2388" s="14"/>
      <c r="JYM2388" s="14"/>
      <c r="JYN2388" s="14"/>
      <c r="JYO2388" s="14"/>
      <c r="JYP2388" s="14"/>
      <c r="JYQ2388" s="14"/>
      <c r="JYR2388" s="14"/>
      <c r="JYS2388" s="14"/>
      <c r="JYT2388" s="14"/>
      <c r="JYU2388" s="14"/>
      <c r="JYV2388" s="14"/>
      <c r="JYW2388" s="14"/>
      <c r="JYX2388" s="14"/>
      <c r="JYY2388" s="14"/>
      <c r="JYZ2388" s="14"/>
      <c r="JZA2388" s="14"/>
      <c r="JZB2388" s="14"/>
      <c r="JZC2388" s="14"/>
      <c r="JZD2388" s="14"/>
      <c r="JZE2388" s="14"/>
      <c r="JZF2388" s="14"/>
      <c r="JZG2388" s="14"/>
      <c r="JZH2388" s="14"/>
      <c r="JZI2388" s="14"/>
      <c r="JZJ2388" s="14"/>
      <c r="JZK2388" s="14"/>
      <c r="JZL2388" s="14"/>
      <c r="JZM2388" s="14"/>
      <c r="JZN2388" s="14"/>
      <c r="JZO2388" s="14"/>
      <c r="JZP2388" s="14"/>
      <c r="JZQ2388" s="14"/>
      <c r="JZR2388" s="14"/>
      <c r="JZS2388" s="14"/>
      <c r="JZT2388" s="14"/>
      <c r="JZU2388" s="14"/>
      <c r="JZV2388" s="14"/>
      <c r="JZW2388" s="14"/>
      <c r="JZX2388" s="14"/>
      <c r="JZY2388" s="14"/>
      <c r="JZZ2388" s="14"/>
      <c r="KAA2388" s="14"/>
      <c r="KAB2388" s="14"/>
      <c r="KAC2388" s="14"/>
      <c r="KAD2388" s="14"/>
      <c r="KAE2388" s="14"/>
      <c r="KAF2388" s="14"/>
      <c r="KAG2388" s="14"/>
      <c r="KAH2388" s="14"/>
      <c r="KAI2388" s="14"/>
      <c r="KAJ2388" s="14"/>
      <c r="KAK2388" s="14"/>
      <c r="KAL2388" s="14"/>
      <c r="KAM2388" s="14"/>
      <c r="KAN2388" s="14"/>
      <c r="KAO2388" s="14"/>
      <c r="KAP2388" s="14"/>
      <c r="KAQ2388" s="14"/>
      <c r="KAR2388" s="14"/>
      <c r="KAS2388" s="14"/>
      <c r="KAT2388" s="14"/>
      <c r="KAU2388" s="14"/>
      <c r="KAV2388" s="14"/>
      <c r="KAW2388" s="14"/>
      <c r="KAX2388" s="14"/>
      <c r="KAY2388" s="14"/>
      <c r="KAZ2388" s="14"/>
      <c r="KBA2388" s="14"/>
      <c r="KBB2388" s="14"/>
      <c r="KBC2388" s="14"/>
      <c r="KBD2388" s="14"/>
      <c r="KBE2388" s="14"/>
      <c r="KBF2388" s="14"/>
      <c r="KBG2388" s="14"/>
      <c r="KBH2388" s="14"/>
      <c r="KBI2388" s="14"/>
      <c r="KBJ2388" s="14"/>
      <c r="KBK2388" s="14"/>
      <c r="KBL2388" s="14"/>
      <c r="KBM2388" s="14"/>
      <c r="KBN2388" s="14"/>
      <c r="KBO2388" s="14"/>
      <c r="KBP2388" s="14"/>
      <c r="KBQ2388" s="14"/>
      <c r="KBR2388" s="14"/>
      <c r="KBS2388" s="14"/>
      <c r="KBT2388" s="14"/>
      <c r="KBU2388" s="14"/>
      <c r="KBV2388" s="14"/>
      <c r="KBW2388" s="14"/>
      <c r="KBX2388" s="14"/>
      <c r="KBY2388" s="14"/>
      <c r="KBZ2388" s="14"/>
      <c r="KCA2388" s="14"/>
      <c r="KCB2388" s="14"/>
      <c r="KCC2388" s="14"/>
      <c r="KCD2388" s="14"/>
      <c r="KCE2388" s="14"/>
      <c r="KCF2388" s="14"/>
      <c r="KCG2388" s="14"/>
      <c r="KCH2388" s="14"/>
      <c r="KCI2388" s="14"/>
      <c r="KCJ2388" s="14"/>
      <c r="KCK2388" s="14"/>
      <c r="KCL2388" s="14"/>
      <c r="KCM2388" s="14"/>
      <c r="KCN2388" s="14"/>
      <c r="KCO2388" s="14"/>
      <c r="KCP2388" s="14"/>
      <c r="KCQ2388" s="14"/>
      <c r="KCR2388" s="14"/>
      <c r="KCS2388" s="14"/>
      <c r="KCT2388" s="14"/>
      <c r="KCU2388" s="14"/>
      <c r="KCV2388" s="14"/>
      <c r="KCW2388" s="14"/>
      <c r="KCX2388" s="14"/>
      <c r="KCY2388" s="14"/>
      <c r="KCZ2388" s="14"/>
      <c r="KDA2388" s="14"/>
      <c r="KDB2388" s="14"/>
      <c r="KDC2388" s="14"/>
      <c r="KDD2388" s="14"/>
      <c r="KDE2388" s="14"/>
      <c r="KDF2388" s="14"/>
      <c r="KDG2388" s="14"/>
      <c r="KDH2388" s="14"/>
      <c r="KDI2388" s="14"/>
      <c r="KDJ2388" s="14"/>
      <c r="KDK2388" s="14"/>
      <c r="KDL2388" s="14"/>
      <c r="KDM2388" s="14"/>
      <c r="KDN2388" s="14"/>
      <c r="KDO2388" s="14"/>
      <c r="KDP2388" s="14"/>
      <c r="KDQ2388" s="14"/>
      <c r="KDR2388" s="14"/>
      <c r="KDS2388" s="14"/>
      <c r="KDT2388" s="14"/>
      <c r="KDU2388" s="14"/>
      <c r="KDV2388" s="14"/>
      <c r="KDW2388" s="14"/>
      <c r="KDX2388" s="14"/>
      <c r="KDY2388" s="14"/>
      <c r="KDZ2388" s="14"/>
      <c r="KEA2388" s="14"/>
      <c r="KEB2388" s="14"/>
      <c r="KEC2388" s="14"/>
      <c r="KED2388" s="14"/>
      <c r="KEE2388" s="14"/>
      <c r="KEF2388" s="14"/>
      <c r="KEG2388" s="14"/>
      <c r="KEH2388" s="14"/>
      <c r="KEI2388" s="14"/>
      <c r="KEJ2388" s="14"/>
      <c r="KEK2388" s="14"/>
      <c r="KEL2388" s="14"/>
      <c r="KEM2388" s="14"/>
      <c r="KEN2388" s="14"/>
      <c r="KEO2388" s="14"/>
      <c r="KEP2388" s="14"/>
      <c r="KEQ2388" s="14"/>
      <c r="KER2388" s="14"/>
      <c r="KES2388" s="14"/>
      <c r="KET2388" s="14"/>
      <c r="KEU2388" s="14"/>
      <c r="KEV2388" s="14"/>
      <c r="KEW2388" s="14"/>
      <c r="KEX2388" s="14"/>
      <c r="KEY2388" s="14"/>
      <c r="KEZ2388" s="14"/>
      <c r="KFA2388" s="14"/>
      <c r="KFB2388" s="14"/>
      <c r="KFC2388" s="14"/>
      <c r="KFD2388" s="14"/>
      <c r="KFE2388" s="14"/>
      <c r="KFF2388" s="14"/>
      <c r="KFG2388" s="14"/>
      <c r="KFH2388" s="14"/>
      <c r="KFI2388" s="14"/>
      <c r="KFJ2388" s="14"/>
      <c r="KFK2388" s="14"/>
      <c r="KFL2388" s="14"/>
      <c r="KFM2388" s="14"/>
      <c r="KFN2388" s="14"/>
      <c r="KFO2388" s="14"/>
      <c r="KFP2388" s="14"/>
      <c r="KFQ2388" s="14"/>
      <c r="KFR2388" s="14"/>
      <c r="KFS2388" s="14"/>
      <c r="KFT2388" s="14"/>
      <c r="KFU2388" s="14"/>
      <c r="KFV2388" s="14"/>
      <c r="KFW2388" s="14"/>
      <c r="KFX2388" s="14"/>
      <c r="KFY2388" s="14"/>
      <c r="KFZ2388" s="14"/>
      <c r="KGA2388" s="14"/>
      <c r="KGB2388" s="14"/>
      <c r="KGC2388" s="14"/>
      <c r="KGD2388" s="14"/>
      <c r="KGE2388" s="14"/>
      <c r="KGF2388" s="14"/>
      <c r="KGG2388" s="14"/>
      <c r="KGH2388" s="14"/>
      <c r="KGI2388" s="14"/>
      <c r="KGJ2388" s="14"/>
      <c r="KGK2388" s="14"/>
      <c r="KGL2388" s="14"/>
      <c r="KGM2388" s="14"/>
      <c r="KGN2388" s="14"/>
      <c r="KGO2388" s="14"/>
      <c r="KGP2388" s="14"/>
      <c r="KGQ2388" s="14"/>
      <c r="KGR2388" s="14"/>
      <c r="KGS2388" s="14"/>
      <c r="KGT2388" s="14"/>
      <c r="KGU2388" s="14"/>
      <c r="KGV2388" s="14"/>
      <c r="KGW2388" s="14"/>
      <c r="KGX2388" s="14"/>
      <c r="KGY2388" s="14"/>
      <c r="KGZ2388" s="14"/>
      <c r="KHA2388" s="14"/>
      <c r="KHB2388" s="14"/>
      <c r="KHC2388" s="14"/>
      <c r="KHD2388" s="14"/>
      <c r="KHE2388" s="14"/>
      <c r="KHF2388" s="14"/>
      <c r="KHG2388" s="14"/>
      <c r="KHH2388" s="14"/>
      <c r="KHI2388" s="14"/>
      <c r="KHJ2388" s="14"/>
      <c r="KHK2388" s="14"/>
      <c r="KHL2388" s="14"/>
      <c r="KHM2388" s="14"/>
      <c r="KHN2388" s="14"/>
      <c r="KHO2388" s="14"/>
      <c r="KHP2388" s="14"/>
      <c r="KHQ2388" s="14"/>
      <c r="KHR2388" s="14"/>
      <c r="KHS2388" s="14"/>
      <c r="KHT2388" s="14"/>
      <c r="KHU2388" s="14"/>
      <c r="KHV2388" s="14"/>
      <c r="KHW2388" s="14"/>
      <c r="KHX2388" s="14"/>
      <c r="KHY2388" s="14"/>
      <c r="KHZ2388" s="14"/>
      <c r="KIA2388" s="14"/>
      <c r="KIB2388" s="14"/>
      <c r="KIC2388" s="14"/>
      <c r="KID2388" s="14"/>
      <c r="KIE2388" s="14"/>
      <c r="KIF2388" s="14"/>
      <c r="KIG2388" s="14"/>
      <c r="KIH2388" s="14"/>
      <c r="KII2388" s="14"/>
      <c r="KIJ2388" s="14"/>
      <c r="KIK2388" s="14"/>
      <c r="KIL2388" s="14"/>
      <c r="KIM2388" s="14"/>
      <c r="KIN2388" s="14"/>
      <c r="KIO2388" s="14"/>
      <c r="KIP2388" s="14"/>
      <c r="KIQ2388" s="14"/>
      <c r="KIR2388" s="14"/>
      <c r="KIS2388" s="14"/>
      <c r="KIT2388" s="14"/>
      <c r="KIU2388" s="14"/>
      <c r="KIV2388" s="14"/>
      <c r="KIW2388" s="14"/>
      <c r="KIX2388" s="14"/>
      <c r="KIY2388" s="14"/>
      <c r="KIZ2388" s="14"/>
      <c r="KJA2388" s="14"/>
      <c r="KJB2388" s="14"/>
      <c r="KJC2388" s="14"/>
      <c r="KJD2388" s="14"/>
      <c r="KJE2388" s="14"/>
      <c r="KJF2388" s="14"/>
      <c r="KJG2388" s="14"/>
      <c r="KJH2388" s="14"/>
      <c r="KJI2388" s="14"/>
      <c r="KJJ2388" s="14"/>
      <c r="KJK2388" s="14"/>
      <c r="KJL2388" s="14"/>
      <c r="KJM2388" s="14"/>
      <c r="KJN2388" s="14"/>
      <c r="KJO2388" s="14"/>
      <c r="KJP2388" s="14"/>
      <c r="KJQ2388" s="14"/>
      <c r="KJR2388" s="14"/>
      <c r="KJS2388" s="14"/>
      <c r="KJT2388" s="14"/>
      <c r="KJU2388" s="14"/>
      <c r="KJV2388" s="14"/>
      <c r="KJW2388" s="14"/>
      <c r="KJX2388" s="14"/>
      <c r="KJY2388" s="14"/>
      <c r="KJZ2388" s="14"/>
      <c r="KKA2388" s="14"/>
      <c r="KKB2388" s="14"/>
      <c r="KKC2388" s="14"/>
      <c r="KKD2388" s="14"/>
      <c r="KKE2388" s="14"/>
      <c r="KKF2388" s="14"/>
      <c r="KKG2388" s="14"/>
      <c r="KKH2388" s="14"/>
      <c r="KKI2388" s="14"/>
      <c r="KKJ2388" s="14"/>
      <c r="KKK2388" s="14"/>
      <c r="KKL2388" s="14"/>
      <c r="KKM2388" s="14"/>
      <c r="KKN2388" s="14"/>
      <c r="KKO2388" s="14"/>
      <c r="KKP2388" s="14"/>
      <c r="KKQ2388" s="14"/>
      <c r="KKR2388" s="14"/>
      <c r="KKS2388" s="14"/>
      <c r="KKT2388" s="14"/>
      <c r="KKU2388" s="14"/>
      <c r="KKV2388" s="14"/>
      <c r="KKW2388" s="14"/>
      <c r="KKX2388" s="14"/>
      <c r="KKY2388" s="14"/>
      <c r="KKZ2388" s="14"/>
      <c r="KLA2388" s="14"/>
      <c r="KLB2388" s="14"/>
      <c r="KLC2388" s="14"/>
      <c r="KLD2388" s="14"/>
      <c r="KLE2388" s="14"/>
      <c r="KLF2388" s="14"/>
      <c r="KLG2388" s="14"/>
      <c r="KLH2388" s="14"/>
      <c r="KLI2388" s="14"/>
      <c r="KLJ2388" s="14"/>
      <c r="KLK2388" s="14"/>
      <c r="KLL2388" s="14"/>
      <c r="KLM2388" s="14"/>
      <c r="KLN2388" s="14"/>
      <c r="KLO2388" s="14"/>
      <c r="KLP2388" s="14"/>
      <c r="KLQ2388" s="14"/>
      <c r="KLR2388" s="14"/>
      <c r="KLS2388" s="14"/>
      <c r="KLT2388" s="14"/>
      <c r="KLU2388" s="14"/>
      <c r="KLV2388" s="14"/>
      <c r="KLW2388" s="14"/>
      <c r="KLX2388" s="14"/>
      <c r="KLY2388" s="14"/>
      <c r="KLZ2388" s="14"/>
      <c r="KMA2388" s="14"/>
      <c r="KMB2388" s="14"/>
      <c r="KMC2388" s="14"/>
      <c r="KMD2388" s="14"/>
      <c r="KME2388" s="14"/>
      <c r="KMF2388" s="14"/>
      <c r="KMG2388" s="14"/>
      <c r="KMH2388" s="14"/>
      <c r="KMI2388" s="14"/>
      <c r="KMJ2388" s="14"/>
      <c r="KMK2388" s="14"/>
      <c r="KML2388" s="14"/>
      <c r="KMM2388" s="14"/>
      <c r="KMN2388" s="14"/>
      <c r="KMO2388" s="14"/>
      <c r="KMP2388" s="14"/>
      <c r="KMQ2388" s="14"/>
      <c r="KMR2388" s="14"/>
      <c r="KMS2388" s="14"/>
      <c r="KMT2388" s="14"/>
      <c r="KMU2388" s="14"/>
      <c r="KMV2388" s="14"/>
      <c r="KMW2388" s="14"/>
      <c r="KMX2388" s="14"/>
      <c r="KMY2388" s="14"/>
      <c r="KMZ2388" s="14"/>
      <c r="KNA2388" s="14"/>
      <c r="KNB2388" s="14"/>
      <c r="KNC2388" s="14"/>
      <c r="KND2388" s="14"/>
      <c r="KNE2388" s="14"/>
      <c r="KNF2388" s="14"/>
      <c r="KNG2388" s="14"/>
      <c r="KNH2388" s="14"/>
      <c r="KNI2388" s="14"/>
      <c r="KNJ2388" s="14"/>
      <c r="KNK2388" s="14"/>
      <c r="KNL2388" s="14"/>
      <c r="KNM2388" s="14"/>
      <c r="KNN2388" s="14"/>
      <c r="KNO2388" s="14"/>
      <c r="KNP2388" s="14"/>
      <c r="KNQ2388" s="14"/>
      <c r="KNR2388" s="14"/>
      <c r="KNS2388" s="14"/>
      <c r="KNT2388" s="14"/>
      <c r="KNU2388" s="14"/>
      <c r="KNV2388" s="14"/>
      <c r="KNW2388" s="14"/>
      <c r="KNX2388" s="14"/>
      <c r="KNY2388" s="14"/>
      <c r="KNZ2388" s="14"/>
      <c r="KOA2388" s="14"/>
      <c r="KOB2388" s="14"/>
      <c r="KOC2388" s="14"/>
      <c r="KOD2388" s="14"/>
      <c r="KOE2388" s="14"/>
      <c r="KOF2388" s="14"/>
      <c r="KOG2388" s="14"/>
      <c r="KOH2388" s="14"/>
      <c r="KOI2388" s="14"/>
      <c r="KOJ2388" s="14"/>
      <c r="KOK2388" s="14"/>
      <c r="KOL2388" s="14"/>
      <c r="KOM2388" s="14"/>
      <c r="KON2388" s="14"/>
      <c r="KOO2388" s="14"/>
      <c r="KOP2388" s="14"/>
      <c r="KOQ2388" s="14"/>
      <c r="KOR2388" s="14"/>
      <c r="KOS2388" s="14"/>
      <c r="KOT2388" s="14"/>
      <c r="KOU2388" s="14"/>
      <c r="KOV2388" s="14"/>
      <c r="KOW2388" s="14"/>
      <c r="KOX2388" s="14"/>
      <c r="KOY2388" s="14"/>
      <c r="KOZ2388" s="14"/>
      <c r="KPA2388" s="14"/>
      <c r="KPB2388" s="14"/>
      <c r="KPC2388" s="14"/>
      <c r="KPD2388" s="14"/>
      <c r="KPE2388" s="14"/>
      <c r="KPF2388" s="14"/>
      <c r="KPG2388" s="14"/>
      <c r="KPH2388" s="14"/>
      <c r="KPI2388" s="14"/>
      <c r="KPJ2388" s="14"/>
      <c r="KPK2388" s="14"/>
      <c r="KPL2388" s="14"/>
      <c r="KPM2388" s="14"/>
      <c r="KPN2388" s="14"/>
      <c r="KPO2388" s="14"/>
      <c r="KPP2388" s="14"/>
      <c r="KPQ2388" s="14"/>
      <c r="KPR2388" s="14"/>
      <c r="KPS2388" s="14"/>
      <c r="KPT2388" s="14"/>
      <c r="KPU2388" s="14"/>
      <c r="KPV2388" s="14"/>
      <c r="KPW2388" s="14"/>
      <c r="KPX2388" s="14"/>
      <c r="KPY2388" s="14"/>
      <c r="KPZ2388" s="14"/>
      <c r="KQA2388" s="14"/>
      <c r="KQB2388" s="14"/>
      <c r="KQC2388" s="14"/>
      <c r="KQD2388" s="14"/>
      <c r="KQE2388" s="14"/>
      <c r="KQF2388" s="14"/>
      <c r="KQG2388" s="14"/>
      <c r="KQH2388" s="14"/>
      <c r="KQI2388" s="14"/>
      <c r="KQJ2388" s="14"/>
      <c r="KQK2388" s="14"/>
      <c r="KQL2388" s="14"/>
      <c r="KQM2388" s="14"/>
      <c r="KQN2388" s="14"/>
      <c r="KQO2388" s="14"/>
      <c r="KQP2388" s="14"/>
      <c r="KQQ2388" s="14"/>
      <c r="KQR2388" s="14"/>
      <c r="KQS2388" s="14"/>
      <c r="KQT2388" s="14"/>
      <c r="KQU2388" s="14"/>
      <c r="KQV2388" s="14"/>
      <c r="KQW2388" s="14"/>
      <c r="KQX2388" s="14"/>
      <c r="KQY2388" s="14"/>
      <c r="KQZ2388" s="14"/>
      <c r="KRA2388" s="14"/>
      <c r="KRB2388" s="14"/>
      <c r="KRC2388" s="14"/>
      <c r="KRD2388" s="14"/>
      <c r="KRE2388" s="14"/>
      <c r="KRF2388" s="14"/>
      <c r="KRG2388" s="14"/>
      <c r="KRH2388" s="14"/>
      <c r="KRI2388" s="14"/>
      <c r="KRJ2388" s="14"/>
      <c r="KRK2388" s="14"/>
      <c r="KRL2388" s="14"/>
      <c r="KRM2388" s="14"/>
      <c r="KRN2388" s="14"/>
      <c r="KRO2388" s="14"/>
      <c r="KRP2388" s="14"/>
      <c r="KRQ2388" s="14"/>
      <c r="KRR2388" s="14"/>
      <c r="KRS2388" s="14"/>
      <c r="KRT2388" s="14"/>
      <c r="KRU2388" s="14"/>
      <c r="KRV2388" s="14"/>
      <c r="KRW2388" s="14"/>
      <c r="KRX2388" s="14"/>
      <c r="KRY2388" s="14"/>
      <c r="KRZ2388" s="14"/>
      <c r="KSA2388" s="14"/>
      <c r="KSB2388" s="14"/>
      <c r="KSC2388" s="14"/>
      <c r="KSD2388" s="14"/>
      <c r="KSE2388" s="14"/>
      <c r="KSF2388" s="14"/>
      <c r="KSG2388" s="14"/>
      <c r="KSH2388" s="14"/>
      <c r="KSI2388" s="14"/>
      <c r="KSJ2388" s="14"/>
      <c r="KSK2388" s="14"/>
      <c r="KSL2388" s="14"/>
      <c r="KSM2388" s="14"/>
      <c r="KSN2388" s="14"/>
      <c r="KSO2388" s="14"/>
      <c r="KSP2388" s="14"/>
      <c r="KSQ2388" s="14"/>
      <c r="KSR2388" s="14"/>
      <c r="KSS2388" s="14"/>
      <c r="KST2388" s="14"/>
      <c r="KSU2388" s="14"/>
      <c r="KSV2388" s="14"/>
      <c r="KSW2388" s="14"/>
      <c r="KSX2388" s="14"/>
      <c r="KSY2388" s="14"/>
      <c r="KSZ2388" s="14"/>
      <c r="KTA2388" s="14"/>
      <c r="KTB2388" s="14"/>
      <c r="KTC2388" s="14"/>
      <c r="KTD2388" s="14"/>
      <c r="KTE2388" s="14"/>
      <c r="KTF2388" s="14"/>
      <c r="KTG2388" s="14"/>
      <c r="KTH2388" s="14"/>
      <c r="KTI2388" s="14"/>
      <c r="KTJ2388" s="14"/>
      <c r="KTK2388" s="14"/>
      <c r="KTL2388" s="14"/>
      <c r="KTM2388" s="14"/>
      <c r="KTN2388" s="14"/>
      <c r="KTO2388" s="14"/>
      <c r="KTP2388" s="14"/>
      <c r="KTQ2388" s="14"/>
      <c r="KTR2388" s="14"/>
      <c r="KTS2388" s="14"/>
      <c r="KTT2388" s="14"/>
      <c r="KTU2388" s="14"/>
      <c r="KTV2388" s="14"/>
      <c r="KTW2388" s="14"/>
      <c r="KTX2388" s="14"/>
      <c r="KTY2388" s="14"/>
      <c r="KTZ2388" s="14"/>
      <c r="KUA2388" s="14"/>
      <c r="KUB2388" s="14"/>
      <c r="KUC2388" s="14"/>
      <c r="KUD2388" s="14"/>
      <c r="KUE2388" s="14"/>
      <c r="KUF2388" s="14"/>
      <c r="KUG2388" s="14"/>
      <c r="KUH2388" s="14"/>
      <c r="KUI2388" s="14"/>
      <c r="KUJ2388" s="14"/>
      <c r="KUK2388" s="14"/>
      <c r="KUL2388" s="14"/>
      <c r="KUM2388" s="14"/>
      <c r="KUN2388" s="14"/>
      <c r="KUO2388" s="14"/>
      <c r="KUP2388" s="14"/>
      <c r="KUQ2388" s="14"/>
      <c r="KUR2388" s="14"/>
      <c r="KUS2388" s="14"/>
      <c r="KUT2388" s="14"/>
      <c r="KUU2388" s="14"/>
      <c r="KUV2388" s="14"/>
      <c r="KUW2388" s="14"/>
      <c r="KUX2388" s="14"/>
      <c r="KUY2388" s="14"/>
      <c r="KUZ2388" s="14"/>
      <c r="KVA2388" s="14"/>
      <c r="KVB2388" s="14"/>
      <c r="KVC2388" s="14"/>
      <c r="KVD2388" s="14"/>
      <c r="KVE2388" s="14"/>
      <c r="KVF2388" s="14"/>
      <c r="KVG2388" s="14"/>
      <c r="KVH2388" s="14"/>
      <c r="KVI2388" s="14"/>
      <c r="KVJ2388" s="14"/>
      <c r="KVK2388" s="14"/>
      <c r="KVL2388" s="14"/>
      <c r="KVM2388" s="14"/>
      <c r="KVN2388" s="14"/>
      <c r="KVO2388" s="14"/>
      <c r="KVP2388" s="14"/>
      <c r="KVQ2388" s="14"/>
      <c r="KVR2388" s="14"/>
      <c r="KVS2388" s="14"/>
      <c r="KVT2388" s="14"/>
      <c r="KVU2388" s="14"/>
      <c r="KVV2388" s="14"/>
      <c r="KVW2388" s="14"/>
      <c r="KVX2388" s="14"/>
      <c r="KVY2388" s="14"/>
      <c r="KVZ2388" s="14"/>
      <c r="KWA2388" s="14"/>
      <c r="KWB2388" s="14"/>
      <c r="KWC2388" s="14"/>
      <c r="KWD2388" s="14"/>
      <c r="KWE2388" s="14"/>
      <c r="KWF2388" s="14"/>
      <c r="KWG2388" s="14"/>
      <c r="KWH2388" s="14"/>
      <c r="KWI2388" s="14"/>
      <c r="KWJ2388" s="14"/>
      <c r="KWK2388" s="14"/>
      <c r="KWL2388" s="14"/>
      <c r="KWM2388" s="14"/>
      <c r="KWN2388" s="14"/>
      <c r="KWO2388" s="14"/>
      <c r="KWP2388" s="14"/>
      <c r="KWQ2388" s="14"/>
      <c r="KWR2388" s="14"/>
      <c r="KWS2388" s="14"/>
      <c r="KWT2388" s="14"/>
      <c r="KWU2388" s="14"/>
      <c r="KWV2388" s="14"/>
      <c r="KWW2388" s="14"/>
      <c r="KWX2388" s="14"/>
      <c r="KWY2388" s="14"/>
      <c r="KWZ2388" s="14"/>
      <c r="KXA2388" s="14"/>
      <c r="KXB2388" s="14"/>
      <c r="KXC2388" s="14"/>
      <c r="KXD2388" s="14"/>
      <c r="KXE2388" s="14"/>
      <c r="KXF2388" s="14"/>
      <c r="KXG2388" s="14"/>
      <c r="KXH2388" s="14"/>
      <c r="KXI2388" s="14"/>
      <c r="KXJ2388" s="14"/>
      <c r="KXK2388" s="14"/>
      <c r="KXL2388" s="14"/>
      <c r="KXM2388" s="14"/>
      <c r="KXN2388" s="14"/>
      <c r="KXO2388" s="14"/>
      <c r="KXP2388" s="14"/>
      <c r="KXQ2388" s="14"/>
      <c r="KXR2388" s="14"/>
      <c r="KXS2388" s="14"/>
      <c r="KXT2388" s="14"/>
      <c r="KXU2388" s="14"/>
      <c r="KXV2388" s="14"/>
      <c r="KXW2388" s="14"/>
      <c r="KXX2388" s="14"/>
      <c r="KXY2388" s="14"/>
      <c r="KXZ2388" s="14"/>
      <c r="KYA2388" s="14"/>
      <c r="KYB2388" s="14"/>
      <c r="KYC2388" s="14"/>
      <c r="KYD2388" s="14"/>
      <c r="KYE2388" s="14"/>
      <c r="KYF2388" s="14"/>
      <c r="KYG2388" s="14"/>
      <c r="KYH2388" s="14"/>
      <c r="KYI2388" s="14"/>
      <c r="KYJ2388" s="14"/>
      <c r="KYK2388" s="14"/>
      <c r="KYL2388" s="14"/>
      <c r="KYM2388" s="14"/>
      <c r="KYN2388" s="14"/>
      <c r="KYO2388" s="14"/>
      <c r="KYP2388" s="14"/>
      <c r="KYQ2388" s="14"/>
      <c r="KYR2388" s="14"/>
      <c r="KYS2388" s="14"/>
      <c r="KYT2388" s="14"/>
      <c r="KYU2388" s="14"/>
      <c r="KYV2388" s="14"/>
      <c r="KYW2388" s="14"/>
      <c r="KYX2388" s="14"/>
      <c r="KYY2388" s="14"/>
      <c r="KYZ2388" s="14"/>
      <c r="KZA2388" s="14"/>
      <c r="KZB2388" s="14"/>
      <c r="KZC2388" s="14"/>
      <c r="KZD2388" s="14"/>
      <c r="KZE2388" s="14"/>
      <c r="KZF2388" s="14"/>
      <c r="KZG2388" s="14"/>
      <c r="KZH2388" s="14"/>
      <c r="KZI2388" s="14"/>
      <c r="KZJ2388" s="14"/>
      <c r="KZK2388" s="14"/>
      <c r="KZL2388" s="14"/>
      <c r="KZM2388" s="14"/>
      <c r="KZN2388" s="14"/>
      <c r="KZO2388" s="14"/>
      <c r="KZP2388" s="14"/>
      <c r="KZQ2388" s="14"/>
      <c r="KZR2388" s="14"/>
      <c r="KZS2388" s="14"/>
      <c r="KZT2388" s="14"/>
      <c r="KZU2388" s="14"/>
      <c r="KZV2388" s="14"/>
      <c r="KZW2388" s="14"/>
      <c r="KZX2388" s="14"/>
      <c r="KZY2388" s="14"/>
      <c r="KZZ2388" s="14"/>
      <c r="LAA2388" s="14"/>
      <c r="LAB2388" s="14"/>
      <c r="LAC2388" s="14"/>
      <c r="LAD2388" s="14"/>
      <c r="LAE2388" s="14"/>
      <c r="LAF2388" s="14"/>
      <c r="LAG2388" s="14"/>
      <c r="LAH2388" s="14"/>
      <c r="LAI2388" s="14"/>
      <c r="LAJ2388" s="14"/>
      <c r="LAK2388" s="14"/>
      <c r="LAL2388" s="14"/>
      <c r="LAM2388" s="14"/>
      <c r="LAN2388" s="14"/>
      <c r="LAO2388" s="14"/>
      <c r="LAP2388" s="14"/>
      <c r="LAQ2388" s="14"/>
      <c r="LAR2388" s="14"/>
      <c r="LAS2388" s="14"/>
      <c r="LAT2388" s="14"/>
      <c r="LAU2388" s="14"/>
      <c r="LAV2388" s="14"/>
      <c r="LAW2388" s="14"/>
      <c r="LAX2388" s="14"/>
      <c r="LAY2388" s="14"/>
      <c r="LAZ2388" s="14"/>
      <c r="LBA2388" s="14"/>
      <c r="LBB2388" s="14"/>
      <c r="LBC2388" s="14"/>
      <c r="LBD2388" s="14"/>
      <c r="LBE2388" s="14"/>
      <c r="LBF2388" s="14"/>
      <c r="LBG2388" s="14"/>
      <c r="LBH2388" s="14"/>
      <c r="LBI2388" s="14"/>
      <c r="LBJ2388" s="14"/>
      <c r="LBK2388" s="14"/>
      <c r="LBL2388" s="14"/>
      <c r="LBM2388" s="14"/>
      <c r="LBN2388" s="14"/>
      <c r="LBO2388" s="14"/>
      <c r="LBP2388" s="14"/>
      <c r="LBQ2388" s="14"/>
      <c r="LBR2388" s="14"/>
      <c r="LBS2388" s="14"/>
      <c r="LBT2388" s="14"/>
      <c r="LBU2388" s="14"/>
      <c r="LBV2388" s="14"/>
      <c r="LBW2388" s="14"/>
      <c r="LBX2388" s="14"/>
      <c r="LBY2388" s="14"/>
      <c r="LBZ2388" s="14"/>
      <c r="LCA2388" s="14"/>
      <c r="LCB2388" s="14"/>
      <c r="LCC2388" s="14"/>
      <c r="LCD2388" s="14"/>
      <c r="LCE2388" s="14"/>
      <c r="LCF2388" s="14"/>
      <c r="LCG2388" s="14"/>
      <c r="LCH2388" s="14"/>
      <c r="LCI2388" s="14"/>
      <c r="LCJ2388" s="14"/>
      <c r="LCK2388" s="14"/>
      <c r="LCL2388" s="14"/>
      <c r="LCM2388" s="14"/>
      <c r="LCN2388" s="14"/>
      <c r="LCO2388" s="14"/>
      <c r="LCP2388" s="14"/>
      <c r="LCQ2388" s="14"/>
      <c r="LCR2388" s="14"/>
      <c r="LCS2388" s="14"/>
      <c r="LCT2388" s="14"/>
      <c r="LCU2388" s="14"/>
      <c r="LCV2388" s="14"/>
      <c r="LCW2388" s="14"/>
      <c r="LCX2388" s="14"/>
      <c r="LCY2388" s="14"/>
      <c r="LCZ2388" s="14"/>
      <c r="LDA2388" s="14"/>
      <c r="LDB2388" s="14"/>
      <c r="LDC2388" s="14"/>
      <c r="LDD2388" s="14"/>
      <c r="LDE2388" s="14"/>
      <c r="LDF2388" s="14"/>
      <c r="LDG2388" s="14"/>
      <c r="LDH2388" s="14"/>
      <c r="LDI2388" s="14"/>
      <c r="LDJ2388" s="14"/>
      <c r="LDK2388" s="14"/>
      <c r="LDL2388" s="14"/>
      <c r="LDM2388" s="14"/>
      <c r="LDN2388" s="14"/>
      <c r="LDO2388" s="14"/>
      <c r="LDP2388" s="14"/>
      <c r="LDQ2388" s="14"/>
      <c r="LDR2388" s="14"/>
      <c r="LDS2388" s="14"/>
      <c r="LDT2388" s="14"/>
      <c r="LDU2388" s="14"/>
      <c r="LDV2388" s="14"/>
      <c r="LDW2388" s="14"/>
      <c r="LDX2388" s="14"/>
      <c r="LDY2388" s="14"/>
      <c r="LDZ2388" s="14"/>
      <c r="LEA2388" s="14"/>
      <c r="LEB2388" s="14"/>
      <c r="LEC2388" s="14"/>
      <c r="LED2388" s="14"/>
      <c r="LEE2388" s="14"/>
      <c r="LEF2388" s="14"/>
      <c r="LEG2388" s="14"/>
      <c r="LEH2388" s="14"/>
      <c r="LEI2388" s="14"/>
      <c r="LEJ2388" s="14"/>
      <c r="LEK2388" s="14"/>
      <c r="LEL2388" s="14"/>
      <c r="LEM2388" s="14"/>
      <c r="LEN2388" s="14"/>
      <c r="LEO2388" s="14"/>
      <c r="LEP2388" s="14"/>
      <c r="LEQ2388" s="14"/>
      <c r="LER2388" s="14"/>
      <c r="LES2388" s="14"/>
      <c r="LET2388" s="14"/>
      <c r="LEU2388" s="14"/>
      <c r="LEV2388" s="14"/>
      <c r="LEW2388" s="14"/>
      <c r="LEX2388" s="14"/>
      <c r="LEY2388" s="14"/>
      <c r="LEZ2388" s="14"/>
      <c r="LFA2388" s="14"/>
      <c r="LFB2388" s="14"/>
      <c r="LFC2388" s="14"/>
      <c r="LFD2388" s="14"/>
      <c r="LFE2388" s="14"/>
      <c r="LFF2388" s="14"/>
      <c r="LFG2388" s="14"/>
      <c r="LFH2388" s="14"/>
      <c r="LFI2388" s="14"/>
      <c r="LFJ2388" s="14"/>
      <c r="LFK2388" s="14"/>
      <c r="LFL2388" s="14"/>
      <c r="LFM2388" s="14"/>
      <c r="LFN2388" s="14"/>
      <c r="LFO2388" s="14"/>
      <c r="LFP2388" s="14"/>
      <c r="LFQ2388" s="14"/>
      <c r="LFR2388" s="14"/>
      <c r="LFS2388" s="14"/>
      <c r="LFT2388" s="14"/>
      <c r="LFU2388" s="14"/>
      <c r="LFV2388" s="14"/>
      <c r="LFW2388" s="14"/>
      <c r="LFX2388" s="14"/>
      <c r="LFY2388" s="14"/>
      <c r="LFZ2388" s="14"/>
      <c r="LGA2388" s="14"/>
      <c r="LGB2388" s="14"/>
      <c r="LGC2388" s="14"/>
      <c r="LGD2388" s="14"/>
      <c r="LGE2388" s="14"/>
      <c r="LGF2388" s="14"/>
      <c r="LGG2388" s="14"/>
      <c r="LGH2388" s="14"/>
      <c r="LGI2388" s="14"/>
      <c r="LGJ2388" s="14"/>
      <c r="LGK2388" s="14"/>
      <c r="LGL2388" s="14"/>
      <c r="LGM2388" s="14"/>
      <c r="LGN2388" s="14"/>
      <c r="LGO2388" s="14"/>
      <c r="LGP2388" s="14"/>
      <c r="LGQ2388" s="14"/>
      <c r="LGR2388" s="14"/>
      <c r="LGS2388" s="14"/>
      <c r="LGT2388" s="14"/>
      <c r="LGU2388" s="14"/>
      <c r="LGV2388" s="14"/>
      <c r="LGW2388" s="14"/>
      <c r="LGX2388" s="14"/>
      <c r="LGY2388" s="14"/>
      <c r="LGZ2388" s="14"/>
      <c r="LHA2388" s="14"/>
      <c r="LHB2388" s="14"/>
      <c r="LHC2388" s="14"/>
      <c r="LHD2388" s="14"/>
      <c r="LHE2388" s="14"/>
      <c r="LHF2388" s="14"/>
      <c r="LHG2388" s="14"/>
      <c r="LHH2388" s="14"/>
      <c r="LHI2388" s="14"/>
      <c r="LHJ2388" s="14"/>
      <c r="LHK2388" s="14"/>
      <c r="LHL2388" s="14"/>
      <c r="LHM2388" s="14"/>
      <c r="LHN2388" s="14"/>
      <c r="LHO2388" s="14"/>
      <c r="LHP2388" s="14"/>
      <c r="LHQ2388" s="14"/>
      <c r="LHR2388" s="14"/>
      <c r="LHS2388" s="14"/>
      <c r="LHT2388" s="14"/>
      <c r="LHU2388" s="14"/>
      <c r="LHV2388" s="14"/>
      <c r="LHW2388" s="14"/>
      <c r="LHX2388" s="14"/>
      <c r="LHY2388" s="14"/>
      <c r="LHZ2388" s="14"/>
      <c r="LIA2388" s="14"/>
      <c r="LIB2388" s="14"/>
      <c r="LIC2388" s="14"/>
      <c r="LID2388" s="14"/>
      <c r="LIE2388" s="14"/>
      <c r="LIF2388" s="14"/>
      <c r="LIG2388" s="14"/>
      <c r="LIH2388" s="14"/>
      <c r="LII2388" s="14"/>
      <c r="LIJ2388" s="14"/>
      <c r="LIK2388" s="14"/>
      <c r="LIL2388" s="14"/>
      <c r="LIM2388" s="14"/>
      <c r="LIN2388" s="14"/>
      <c r="LIO2388" s="14"/>
      <c r="LIP2388" s="14"/>
      <c r="LIQ2388" s="14"/>
      <c r="LIR2388" s="14"/>
      <c r="LIS2388" s="14"/>
      <c r="LIT2388" s="14"/>
      <c r="LIU2388" s="14"/>
      <c r="LIV2388" s="14"/>
      <c r="LIW2388" s="14"/>
      <c r="LIX2388" s="14"/>
      <c r="LIY2388" s="14"/>
      <c r="LIZ2388" s="14"/>
      <c r="LJA2388" s="14"/>
      <c r="LJB2388" s="14"/>
      <c r="LJC2388" s="14"/>
      <c r="LJD2388" s="14"/>
      <c r="LJE2388" s="14"/>
      <c r="LJF2388" s="14"/>
      <c r="LJG2388" s="14"/>
      <c r="LJH2388" s="14"/>
      <c r="LJI2388" s="14"/>
      <c r="LJJ2388" s="14"/>
      <c r="LJK2388" s="14"/>
      <c r="LJL2388" s="14"/>
      <c r="LJM2388" s="14"/>
      <c r="LJN2388" s="14"/>
      <c r="LJO2388" s="14"/>
      <c r="LJP2388" s="14"/>
      <c r="LJQ2388" s="14"/>
      <c r="LJR2388" s="14"/>
      <c r="LJS2388" s="14"/>
      <c r="LJT2388" s="14"/>
      <c r="LJU2388" s="14"/>
      <c r="LJV2388" s="14"/>
      <c r="LJW2388" s="14"/>
      <c r="LJX2388" s="14"/>
      <c r="LJY2388" s="14"/>
      <c r="LJZ2388" s="14"/>
      <c r="LKA2388" s="14"/>
      <c r="LKB2388" s="14"/>
      <c r="LKC2388" s="14"/>
      <c r="LKD2388" s="14"/>
      <c r="LKE2388" s="14"/>
      <c r="LKF2388" s="14"/>
      <c r="LKG2388" s="14"/>
      <c r="LKH2388" s="14"/>
      <c r="LKI2388" s="14"/>
      <c r="LKJ2388" s="14"/>
      <c r="LKK2388" s="14"/>
      <c r="LKL2388" s="14"/>
      <c r="LKM2388" s="14"/>
      <c r="LKN2388" s="14"/>
      <c r="LKO2388" s="14"/>
      <c r="LKP2388" s="14"/>
      <c r="LKQ2388" s="14"/>
      <c r="LKR2388" s="14"/>
      <c r="LKS2388" s="14"/>
      <c r="LKT2388" s="14"/>
      <c r="LKU2388" s="14"/>
      <c r="LKV2388" s="14"/>
      <c r="LKW2388" s="14"/>
      <c r="LKX2388" s="14"/>
      <c r="LKY2388" s="14"/>
      <c r="LKZ2388" s="14"/>
      <c r="LLA2388" s="14"/>
      <c r="LLB2388" s="14"/>
      <c r="LLC2388" s="14"/>
      <c r="LLD2388" s="14"/>
      <c r="LLE2388" s="14"/>
      <c r="LLF2388" s="14"/>
      <c r="LLG2388" s="14"/>
      <c r="LLH2388" s="14"/>
      <c r="LLI2388" s="14"/>
      <c r="LLJ2388" s="14"/>
      <c r="LLK2388" s="14"/>
      <c r="LLL2388" s="14"/>
      <c r="LLM2388" s="14"/>
      <c r="LLN2388" s="14"/>
      <c r="LLO2388" s="14"/>
      <c r="LLP2388" s="14"/>
      <c r="LLQ2388" s="14"/>
      <c r="LLR2388" s="14"/>
      <c r="LLS2388" s="14"/>
      <c r="LLT2388" s="14"/>
      <c r="LLU2388" s="14"/>
      <c r="LLV2388" s="14"/>
      <c r="LLW2388" s="14"/>
      <c r="LLX2388" s="14"/>
      <c r="LLY2388" s="14"/>
      <c r="LLZ2388" s="14"/>
      <c r="LMA2388" s="14"/>
      <c r="LMB2388" s="14"/>
      <c r="LMC2388" s="14"/>
      <c r="LMD2388" s="14"/>
      <c r="LME2388" s="14"/>
      <c r="LMF2388" s="14"/>
      <c r="LMG2388" s="14"/>
      <c r="LMH2388" s="14"/>
      <c r="LMI2388" s="14"/>
      <c r="LMJ2388" s="14"/>
      <c r="LMK2388" s="14"/>
      <c r="LML2388" s="14"/>
      <c r="LMM2388" s="14"/>
      <c r="LMN2388" s="14"/>
      <c r="LMO2388" s="14"/>
      <c r="LMP2388" s="14"/>
      <c r="LMQ2388" s="14"/>
      <c r="LMR2388" s="14"/>
      <c r="LMS2388" s="14"/>
      <c r="LMT2388" s="14"/>
      <c r="LMU2388" s="14"/>
      <c r="LMV2388" s="14"/>
      <c r="LMW2388" s="14"/>
      <c r="LMX2388" s="14"/>
      <c r="LMY2388" s="14"/>
      <c r="LMZ2388" s="14"/>
      <c r="LNA2388" s="14"/>
      <c r="LNB2388" s="14"/>
      <c r="LNC2388" s="14"/>
      <c r="LND2388" s="14"/>
      <c r="LNE2388" s="14"/>
      <c r="LNF2388" s="14"/>
      <c r="LNG2388" s="14"/>
      <c r="LNH2388" s="14"/>
      <c r="LNI2388" s="14"/>
      <c r="LNJ2388" s="14"/>
      <c r="LNK2388" s="14"/>
      <c r="LNL2388" s="14"/>
      <c r="LNM2388" s="14"/>
      <c r="LNN2388" s="14"/>
      <c r="LNO2388" s="14"/>
      <c r="LNP2388" s="14"/>
      <c r="LNQ2388" s="14"/>
      <c r="LNR2388" s="14"/>
      <c r="LNS2388" s="14"/>
      <c r="LNT2388" s="14"/>
      <c r="LNU2388" s="14"/>
      <c r="LNV2388" s="14"/>
      <c r="LNW2388" s="14"/>
      <c r="LNX2388" s="14"/>
      <c r="LNY2388" s="14"/>
      <c r="LNZ2388" s="14"/>
      <c r="LOA2388" s="14"/>
      <c r="LOB2388" s="14"/>
      <c r="LOC2388" s="14"/>
      <c r="LOD2388" s="14"/>
      <c r="LOE2388" s="14"/>
      <c r="LOF2388" s="14"/>
      <c r="LOG2388" s="14"/>
      <c r="LOH2388" s="14"/>
      <c r="LOI2388" s="14"/>
      <c r="LOJ2388" s="14"/>
      <c r="LOK2388" s="14"/>
      <c r="LOL2388" s="14"/>
      <c r="LOM2388" s="14"/>
      <c r="LON2388" s="14"/>
      <c r="LOO2388" s="14"/>
      <c r="LOP2388" s="14"/>
      <c r="LOQ2388" s="14"/>
      <c r="LOR2388" s="14"/>
      <c r="LOS2388" s="14"/>
      <c r="LOT2388" s="14"/>
      <c r="LOU2388" s="14"/>
      <c r="LOV2388" s="14"/>
      <c r="LOW2388" s="14"/>
      <c r="LOX2388" s="14"/>
      <c r="LOY2388" s="14"/>
      <c r="LOZ2388" s="14"/>
      <c r="LPA2388" s="14"/>
      <c r="LPB2388" s="14"/>
      <c r="LPC2388" s="14"/>
      <c r="LPD2388" s="14"/>
      <c r="LPE2388" s="14"/>
      <c r="LPF2388" s="14"/>
      <c r="LPG2388" s="14"/>
      <c r="LPH2388" s="14"/>
      <c r="LPI2388" s="14"/>
      <c r="LPJ2388" s="14"/>
      <c r="LPK2388" s="14"/>
      <c r="LPL2388" s="14"/>
      <c r="LPM2388" s="14"/>
      <c r="LPN2388" s="14"/>
      <c r="LPO2388" s="14"/>
      <c r="LPP2388" s="14"/>
      <c r="LPQ2388" s="14"/>
      <c r="LPR2388" s="14"/>
      <c r="LPS2388" s="14"/>
      <c r="LPT2388" s="14"/>
      <c r="LPU2388" s="14"/>
      <c r="LPV2388" s="14"/>
      <c r="LPW2388" s="14"/>
      <c r="LPX2388" s="14"/>
      <c r="LPY2388" s="14"/>
      <c r="LPZ2388" s="14"/>
      <c r="LQA2388" s="14"/>
      <c r="LQB2388" s="14"/>
      <c r="LQC2388" s="14"/>
      <c r="LQD2388" s="14"/>
      <c r="LQE2388" s="14"/>
      <c r="LQF2388" s="14"/>
      <c r="LQG2388" s="14"/>
      <c r="LQH2388" s="14"/>
      <c r="LQI2388" s="14"/>
      <c r="LQJ2388" s="14"/>
      <c r="LQK2388" s="14"/>
      <c r="LQL2388" s="14"/>
      <c r="LQM2388" s="14"/>
      <c r="LQN2388" s="14"/>
      <c r="LQO2388" s="14"/>
      <c r="LQP2388" s="14"/>
      <c r="LQQ2388" s="14"/>
      <c r="LQR2388" s="14"/>
      <c r="LQS2388" s="14"/>
      <c r="LQT2388" s="14"/>
      <c r="LQU2388" s="14"/>
      <c r="LQV2388" s="14"/>
      <c r="LQW2388" s="14"/>
      <c r="LQX2388" s="14"/>
      <c r="LQY2388" s="14"/>
      <c r="LQZ2388" s="14"/>
      <c r="LRA2388" s="14"/>
      <c r="LRB2388" s="14"/>
      <c r="LRC2388" s="14"/>
      <c r="LRD2388" s="14"/>
      <c r="LRE2388" s="14"/>
      <c r="LRF2388" s="14"/>
      <c r="LRG2388" s="14"/>
      <c r="LRH2388" s="14"/>
      <c r="LRI2388" s="14"/>
      <c r="LRJ2388" s="14"/>
      <c r="LRK2388" s="14"/>
      <c r="LRL2388" s="14"/>
      <c r="LRM2388" s="14"/>
      <c r="LRN2388" s="14"/>
      <c r="LRO2388" s="14"/>
      <c r="LRP2388" s="14"/>
      <c r="LRQ2388" s="14"/>
      <c r="LRR2388" s="14"/>
      <c r="LRS2388" s="14"/>
      <c r="LRT2388" s="14"/>
      <c r="LRU2388" s="14"/>
      <c r="LRV2388" s="14"/>
      <c r="LRW2388" s="14"/>
      <c r="LRX2388" s="14"/>
      <c r="LRY2388" s="14"/>
      <c r="LRZ2388" s="14"/>
      <c r="LSA2388" s="14"/>
      <c r="LSB2388" s="14"/>
      <c r="LSC2388" s="14"/>
      <c r="LSD2388" s="14"/>
      <c r="LSE2388" s="14"/>
      <c r="LSF2388" s="14"/>
      <c r="LSG2388" s="14"/>
      <c r="LSH2388" s="14"/>
      <c r="LSI2388" s="14"/>
      <c r="LSJ2388" s="14"/>
      <c r="LSK2388" s="14"/>
      <c r="LSL2388" s="14"/>
      <c r="LSM2388" s="14"/>
      <c r="LSN2388" s="14"/>
      <c r="LSO2388" s="14"/>
      <c r="LSP2388" s="14"/>
      <c r="LSQ2388" s="14"/>
      <c r="LSR2388" s="14"/>
      <c r="LSS2388" s="14"/>
      <c r="LST2388" s="14"/>
      <c r="LSU2388" s="14"/>
      <c r="LSV2388" s="14"/>
      <c r="LSW2388" s="14"/>
      <c r="LSX2388" s="14"/>
      <c r="LSY2388" s="14"/>
      <c r="LSZ2388" s="14"/>
      <c r="LTA2388" s="14"/>
      <c r="LTB2388" s="14"/>
      <c r="LTC2388" s="14"/>
      <c r="LTD2388" s="14"/>
      <c r="LTE2388" s="14"/>
      <c r="LTF2388" s="14"/>
      <c r="LTG2388" s="14"/>
      <c r="LTH2388" s="14"/>
      <c r="LTI2388" s="14"/>
      <c r="LTJ2388" s="14"/>
      <c r="LTK2388" s="14"/>
      <c r="LTL2388" s="14"/>
      <c r="LTM2388" s="14"/>
      <c r="LTN2388" s="14"/>
      <c r="LTO2388" s="14"/>
      <c r="LTP2388" s="14"/>
      <c r="LTQ2388" s="14"/>
      <c r="LTR2388" s="14"/>
      <c r="LTS2388" s="14"/>
      <c r="LTT2388" s="14"/>
      <c r="LTU2388" s="14"/>
      <c r="LTV2388" s="14"/>
      <c r="LTW2388" s="14"/>
      <c r="LTX2388" s="14"/>
      <c r="LTY2388" s="14"/>
      <c r="LTZ2388" s="14"/>
      <c r="LUA2388" s="14"/>
      <c r="LUB2388" s="14"/>
      <c r="LUC2388" s="14"/>
      <c r="LUD2388" s="14"/>
      <c r="LUE2388" s="14"/>
      <c r="LUF2388" s="14"/>
      <c r="LUG2388" s="14"/>
      <c r="LUH2388" s="14"/>
      <c r="LUI2388" s="14"/>
      <c r="LUJ2388" s="14"/>
      <c r="LUK2388" s="14"/>
      <c r="LUL2388" s="14"/>
      <c r="LUM2388" s="14"/>
      <c r="LUN2388" s="14"/>
      <c r="LUO2388" s="14"/>
      <c r="LUP2388" s="14"/>
      <c r="LUQ2388" s="14"/>
      <c r="LUR2388" s="14"/>
      <c r="LUS2388" s="14"/>
      <c r="LUT2388" s="14"/>
      <c r="LUU2388" s="14"/>
      <c r="LUV2388" s="14"/>
      <c r="LUW2388" s="14"/>
      <c r="LUX2388" s="14"/>
      <c r="LUY2388" s="14"/>
      <c r="LUZ2388" s="14"/>
      <c r="LVA2388" s="14"/>
      <c r="LVB2388" s="14"/>
      <c r="LVC2388" s="14"/>
      <c r="LVD2388" s="14"/>
      <c r="LVE2388" s="14"/>
      <c r="LVF2388" s="14"/>
      <c r="LVG2388" s="14"/>
      <c r="LVH2388" s="14"/>
      <c r="LVI2388" s="14"/>
      <c r="LVJ2388" s="14"/>
      <c r="LVK2388" s="14"/>
      <c r="LVL2388" s="14"/>
      <c r="LVM2388" s="14"/>
      <c r="LVN2388" s="14"/>
      <c r="LVO2388" s="14"/>
      <c r="LVP2388" s="14"/>
      <c r="LVQ2388" s="14"/>
      <c r="LVR2388" s="14"/>
      <c r="LVS2388" s="14"/>
      <c r="LVT2388" s="14"/>
      <c r="LVU2388" s="14"/>
      <c r="LVV2388" s="14"/>
      <c r="LVW2388" s="14"/>
      <c r="LVX2388" s="14"/>
      <c r="LVY2388" s="14"/>
      <c r="LVZ2388" s="14"/>
      <c r="LWA2388" s="14"/>
      <c r="LWB2388" s="14"/>
      <c r="LWC2388" s="14"/>
      <c r="LWD2388" s="14"/>
      <c r="LWE2388" s="14"/>
      <c r="LWF2388" s="14"/>
      <c r="LWG2388" s="14"/>
      <c r="LWH2388" s="14"/>
      <c r="LWI2388" s="14"/>
      <c r="LWJ2388" s="14"/>
      <c r="LWK2388" s="14"/>
      <c r="LWL2388" s="14"/>
      <c r="LWM2388" s="14"/>
      <c r="LWN2388" s="14"/>
      <c r="LWO2388" s="14"/>
      <c r="LWP2388" s="14"/>
      <c r="LWQ2388" s="14"/>
      <c r="LWR2388" s="14"/>
      <c r="LWS2388" s="14"/>
      <c r="LWT2388" s="14"/>
      <c r="LWU2388" s="14"/>
      <c r="LWV2388" s="14"/>
      <c r="LWW2388" s="14"/>
      <c r="LWX2388" s="14"/>
      <c r="LWY2388" s="14"/>
      <c r="LWZ2388" s="14"/>
      <c r="LXA2388" s="14"/>
      <c r="LXB2388" s="14"/>
      <c r="LXC2388" s="14"/>
      <c r="LXD2388" s="14"/>
      <c r="LXE2388" s="14"/>
      <c r="LXF2388" s="14"/>
      <c r="LXG2388" s="14"/>
      <c r="LXH2388" s="14"/>
      <c r="LXI2388" s="14"/>
      <c r="LXJ2388" s="14"/>
      <c r="LXK2388" s="14"/>
      <c r="LXL2388" s="14"/>
      <c r="LXM2388" s="14"/>
      <c r="LXN2388" s="14"/>
      <c r="LXO2388" s="14"/>
      <c r="LXP2388" s="14"/>
      <c r="LXQ2388" s="14"/>
      <c r="LXR2388" s="14"/>
      <c r="LXS2388" s="14"/>
      <c r="LXT2388" s="14"/>
      <c r="LXU2388" s="14"/>
      <c r="LXV2388" s="14"/>
      <c r="LXW2388" s="14"/>
      <c r="LXX2388" s="14"/>
      <c r="LXY2388" s="14"/>
      <c r="LXZ2388" s="14"/>
      <c r="LYA2388" s="14"/>
      <c r="LYB2388" s="14"/>
      <c r="LYC2388" s="14"/>
      <c r="LYD2388" s="14"/>
      <c r="LYE2388" s="14"/>
      <c r="LYF2388" s="14"/>
      <c r="LYG2388" s="14"/>
      <c r="LYH2388" s="14"/>
      <c r="LYI2388" s="14"/>
      <c r="LYJ2388" s="14"/>
      <c r="LYK2388" s="14"/>
      <c r="LYL2388" s="14"/>
      <c r="LYM2388" s="14"/>
      <c r="LYN2388" s="14"/>
      <c r="LYO2388" s="14"/>
      <c r="LYP2388" s="14"/>
      <c r="LYQ2388" s="14"/>
      <c r="LYR2388" s="14"/>
      <c r="LYS2388" s="14"/>
      <c r="LYT2388" s="14"/>
      <c r="LYU2388" s="14"/>
      <c r="LYV2388" s="14"/>
      <c r="LYW2388" s="14"/>
      <c r="LYX2388" s="14"/>
      <c r="LYY2388" s="14"/>
      <c r="LYZ2388" s="14"/>
      <c r="LZA2388" s="14"/>
      <c r="LZB2388" s="14"/>
      <c r="LZC2388" s="14"/>
      <c r="LZD2388" s="14"/>
      <c r="LZE2388" s="14"/>
      <c r="LZF2388" s="14"/>
      <c r="LZG2388" s="14"/>
      <c r="LZH2388" s="14"/>
      <c r="LZI2388" s="14"/>
      <c r="LZJ2388" s="14"/>
      <c r="LZK2388" s="14"/>
      <c r="LZL2388" s="14"/>
      <c r="LZM2388" s="14"/>
      <c r="LZN2388" s="14"/>
      <c r="LZO2388" s="14"/>
      <c r="LZP2388" s="14"/>
      <c r="LZQ2388" s="14"/>
      <c r="LZR2388" s="14"/>
      <c r="LZS2388" s="14"/>
      <c r="LZT2388" s="14"/>
      <c r="LZU2388" s="14"/>
      <c r="LZV2388" s="14"/>
      <c r="LZW2388" s="14"/>
      <c r="LZX2388" s="14"/>
      <c r="LZY2388" s="14"/>
      <c r="LZZ2388" s="14"/>
      <c r="MAA2388" s="14"/>
      <c r="MAB2388" s="14"/>
      <c r="MAC2388" s="14"/>
      <c r="MAD2388" s="14"/>
      <c r="MAE2388" s="14"/>
      <c r="MAF2388" s="14"/>
      <c r="MAG2388" s="14"/>
      <c r="MAH2388" s="14"/>
      <c r="MAI2388" s="14"/>
      <c r="MAJ2388" s="14"/>
      <c r="MAK2388" s="14"/>
      <c r="MAL2388" s="14"/>
      <c r="MAM2388" s="14"/>
      <c r="MAN2388" s="14"/>
      <c r="MAO2388" s="14"/>
      <c r="MAP2388" s="14"/>
      <c r="MAQ2388" s="14"/>
      <c r="MAR2388" s="14"/>
      <c r="MAS2388" s="14"/>
      <c r="MAT2388" s="14"/>
      <c r="MAU2388" s="14"/>
      <c r="MAV2388" s="14"/>
      <c r="MAW2388" s="14"/>
      <c r="MAX2388" s="14"/>
      <c r="MAY2388" s="14"/>
      <c r="MAZ2388" s="14"/>
      <c r="MBA2388" s="14"/>
      <c r="MBB2388" s="14"/>
      <c r="MBC2388" s="14"/>
      <c r="MBD2388" s="14"/>
      <c r="MBE2388" s="14"/>
      <c r="MBF2388" s="14"/>
      <c r="MBG2388" s="14"/>
      <c r="MBH2388" s="14"/>
      <c r="MBI2388" s="14"/>
      <c r="MBJ2388" s="14"/>
      <c r="MBK2388" s="14"/>
      <c r="MBL2388" s="14"/>
      <c r="MBM2388" s="14"/>
      <c r="MBN2388" s="14"/>
      <c r="MBO2388" s="14"/>
      <c r="MBP2388" s="14"/>
      <c r="MBQ2388" s="14"/>
      <c r="MBR2388" s="14"/>
      <c r="MBS2388" s="14"/>
      <c r="MBT2388" s="14"/>
      <c r="MBU2388" s="14"/>
      <c r="MBV2388" s="14"/>
      <c r="MBW2388" s="14"/>
      <c r="MBX2388" s="14"/>
      <c r="MBY2388" s="14"/>
      <c r="MBZ2388" s="14"/>
      <c r="MCA2388" s="14"/>
      <c r="MCB2388" s="14"/>
      <c r="MCC2388" s="14"/>
      <c r="MCD2388" s="14"/>
      <c r="MCE2388" s="14"/>
      <c r="MCF2388" s="14"/>
      <c r="MCG2388" s="14"/>
      <c r="MCH2388" s="14"/>
      <c r="MCI2388" s="14"/>
      <c r="MCJ2388" s="14"/>
      <c r="MCK2388" s="14"/>
      <c r="MCL2388" s="14"/>
      <c r="MCM2388" s="14"/>
      <c r="MCN2388" s="14"/>
      <c r="MCO2388" s="14"/>
      <c r="MCP2388" s="14"/>
      <c r="MCQ2388" s="14"/>
      <c r="MCR2388" s="14"/>
      <c r="MCS2388" s="14"/>
      <c r="MCT2388" s="14"/>
      <c r="MCU2388" s="14"/>
      <c r="MCV2388" s="14"/>
      <c r="MCW2388" s="14"/>
      <c r="MCX2388" s="14"/>
      <c r="MCY2388" s="14"/>
      <c r="MCZ2388" s="14"/>
      <c r="MDA2388" s="14"/>
      <c r="MDB2388" s="14"/>
      <c r="MDC2388" s="14"/>
      <c r="MDD2388" s="14"/>
      <c r="MDE2388" s="14"/>
      <c r="MDF2388" s="14"/>
      <c r="MDG2388" s="14"/>
      <c r="MDH2388" s="14"/>
      <c r="MDI2388" s="14"/>
      <c r="MDJ2388" s="14"/>
      <c r="MDK2388" s="14"/>
      <c r="MDL2388" s="14"/>
      <c r="MDM2388" s="14"/>
      <c r="MDN2388" s="14"/>
      <c r="MDO2388" s="14"/>
      <c r="MDP2388" s="14"/>
      <c r="MDQ2388" s="14"/>
      <c r="MDR2388" s="14"/>
      <c r="MDS2388" s="14"/>
      <c r="MDT2388" s="14"/>
      <c r="MDU2388" s="14"/>
      <c r="MDV2388" s="14"/>
      <c r="MDW2388" s="14"/>
      <c r="MDX2388" s="14"/>
      <c r="MDY2388" s="14"/>
      <c r="MDZ2388" s="14"/>
      <c r="MEA2388" s="14"/>
      <c r="MEB2388" s="14"/>
      <c r="MEC2388" s="14"/>
      <c r="MED2388" s="14"/>
      <c r="MEE2388" s="14"/>
      <c r="MEF2388" s="14"/>
      <c r="MEG2388" s="14"/>
      <c r="MEH2388" s="14"/>
      <c r="MEI2388" s="14"/>
      <c r="MEJ2388" s="14"/>
      <c r="MEK2388" s="14"/>
      <c r="MEL2388" s="14"/>
      <c r="MEM2388" s="14"/>
      <c r="MEN2388" s="14"/>
      <c r="MEO2388" s="14"/>
      <c r="MEP2388" s="14"/>
      <c r="MEQ2388" s="14"/>
      <c r="MER2388" s="14"/>
      <c r="MES2388" s="14"/>
      <c r="MET2388" s="14"/>
      <c r="MEU2388" s="14"/>
      <c r="MEV2388" s="14"/>
      <c r="MEW2388" s="14"/>
      <c r="MEX2388" s="14"/>
      <c r="MEY2388" s="14"/>
      <c r="MEZ2388" s="14"/>
      <c r="MFA2388" s="14"/>
      <c r="MFB2388" s="14"/>
      <c r="MFC2388" s="14"/>
      <c r="MFD2388" s="14"/>
      <c r="MFE2388" s="14"/>
      <c r="MFF2388" s="14"/>
      <c r="MFG2388" s="14"/>
      <c r="MFH2388" s="14"/>
      <c r="MFI2388" s="14"/>
      <c r="MFJ2388" s="14"/>
      <c r="MFK2388" s="14"/>
      <c r="MFL2388" s="14"/>
      <c r="MFM2388" s="14"/>
      <c r="MFN2388" s="14"/>
      <c r="MFO2388" s="14"/>
      <c r="MFP2388" s="14"/>
      <c r="MFQ2388" s="14"/>
      <c r="MFR2388" s="14"/>
      <c r="MFS2388" s="14"/>
      <c r="MFT2388" s="14"/>
      <c r="MFU2388" s="14"/>
      <c r="MFV2388" s="14"/>
      <c r="MFW2388" s="14"/>
      <c r="MFX2388" s="14"/>
      <c r="MFY2388" s="14"/>
      <c r="MFZ2388" s="14"/>
      <c r="MGA2388" s="14"/>
      <c r="MGB2388" s="14"/>
      <c r="MGC2388" s="14"/>
      <c r="MGD2388" s="14"/>
      <c r="MGE2388" s="14"/>
      <c r="MGF2388" s="14"/>
      <c r="MGG2388" s="14"/>
      <c r="MGH2388" s="14"/>
      <c r="MGI2388" s="14"/>
      <c r="MGJ2388" s="14"/>
      <c r="MGK2388" s="14"/>
      <c r="MGL2388" s="14"/>
      <c r="MGM2388" s="14"/>
      <c r="MGN2388" s="14"/>
      <c r="MGO2388" s="14"/>
      <c r="MGP2388" s="14"/>
      <c r="MGQ2388" s="14"/>
      <c r="MGR2388" s="14"/>
      <c r="MGS2388" s="14"/>
      <c r="MGT2388" s="14"/>
      <c r="MGU2388" s="14"/>
      <c r="MGV2388" s="14"/>
      <c r="MGW2388" s="14"/>
      <c r="MGX2388" s="14"/>
      <c r="MGY2388" s="14"/>
      <c r="MGZ2388" s="14"/>
      <c r="MHA2388" s="14"/>
      <c r="MHB2388" s="14"/>
      <c r="MHC2388" s="14"/>
      <c r="MHD2388" s="14"/>
      <c r="MHE2388" s="14"/>
      <c r="MHF2388" s="14"/>
      <c r="MHG2388" s="14"/>
      <c r="MHH2388" s="14"/>
      <c r="MHI2388" s="14"/>
      <c r="MHJ2388" s="14"/>
      <c r="MHK2388" s="14"/>
      <c r="MHL2388" s="14"/>
      <c r="MHM2388" s="14"/>
      <c r="MHN2388" s="14"/>
      <c r="MHO2388" s="14"/>
      <c r="MHP2388" s="14"/>
      <c r="MHQ2388" s="14"/>
      <c r="MHR2388" s="14"/>
      <c r="MHS2388" s="14"/>
      <c r="MHT2388" s="14"/>
      <c r="MHU2388" s="14"/>
      <c r="MHV2388" s="14"/>
      <c r="MHW2388" s="14"/>
      <c r="MHX2388" s="14"/>
      <c r="MHY2388" s="14"/>
      <c r="MHZ2388" s="14"/>
      <c r="MIA2388" s="14"/>
      <c r="MIB2388" s="14"/>
      <c r="MIC2388" s="14"/>
      <c r="MID2388" s="14"/>
      <c r="MIE2388" s="14"/>
      <c r="MIF2388" s="14"/>
      <c r="MIG2388" s="14"/>
      <c r="MIH2388" s="14"/>
      <c r="MII2388" s="14"/>
      <c r="MIJ2388" s="14"/>
      <c r="MIK2388" s="14"/>
      <c r="MIL2388" s="14"/>
      <c r="MIM2388" s="14"/>
      <c r="MIN2388" s="14"/>
      <c r="MIO2388" s="14"/>
      <c r="MIP2388" s="14"/>
      <c r="MIQ2388" s="14"/>
      <c r="MIR2388" s="14"/>
      <c r="MIS2388" s="14"/>
      <c r="MIT2388" s="14"/>
      <c r="MIU2388" s="14"/>
      <c r="MIV2388" s="14"/>
      <c r="MIW2388" s="14"/>
      <c r="MIX2388" s="14"/>
      <c r="MIY2388" s="14"/>
      <c r="MIZ2388" s="14"/>
      <c r="MJA2388" s="14"/>
      <c r="MJB2388" s="14"/>
      <c r="MJC2388" s="14"/>
      <c r="MJD2388" s="14"/>
      <c r="MJE2388" s="14"/>
      <c r="MJF2388" s="14"/>
      <c r="MJG2388" s="14"/>
      <c r="MJH2388" s="14"/>
      <c r="MJI2388" s="14"/>
      <c r="MJJ2388" s="14"/>
      <c r="MJK2388" s="14"/>
      <c r="MJL2388" s="14"/>
      <c r="MJM2388" s="14"/>
      <c r="MJN2388" s="14"/>
      <c r="MJO2388" s="14"/>
      <c r="MJP2388" s="14"/>
      <c r="MJQ2388" s="14"/>
      <c r="MJR2388" s="14"/>
      <c r="MJS2388" s="14"/>
      <c r="MJT2388" s="14"/>
      <c r="MJU2388" s="14"/>
      <c r="MJV2388" s="14"/>
      <c r="MJW2388" s="14"/>
      <c r="MJX2388" s="14"/>
      <c r="MJY2388" s="14"/>
      <c r="MJZ2388" s="14"/>
      <c r="MKA2388" s="14"/>
      <c r="MKB2388" s="14"/>
      <c r="MKC2388" s="14"/>
      <c r="MKD2388" s="14"/>
      <c r="MKE2388" s="14"/>
      <c r="MKF2388" s="14"/>
      <c r="MKG2388" s="14"/>
      <c r="MKH2388" s="14"/>
      <c r="MKI2388" s="14"/>
      <c r="MKJ2388" s="14"/>
      <c r="MKK2388" s="14"/>
      <c r="MKL2388" s="14"/>
      <c r="MKM2388" s="14"/>
      <c r="MKN2388" s="14"/>
      <c r="MKO2388" s="14"/>
      <c r="MKP2388" s="14"/>
      <c r="MKQ2388" s="14"/>
      <c r="MKR2388" s="14"/>
      <c r="MKS2388" s="14"/>
      <c r="MKT2388" s="14"/>
      <c r="MKU2388" s="14"/>
      <c r="MKV2388" s="14"/>
      <c r="MKW2388" s="14"/>
      <c r="MKX2388" s="14"/>
      <c r="MKY2388" s="14"/>
      <c r="MKZ2388" s="14"/>
      <c r="MLA2388" s="14"/>
      <c r="MLB2388" s="14"/>
      <c r="MLC2388" s="14"/>
      <c r="MLD2388" s="14"/>
      <c r="MLE2388" s="14"/>
      <c r="MLF2388" s="14"/>
      <c r="MLG2388" s="14"/>
      <c r="MLH2388" s="14"/>
      <c r="MLI2388" s="14"/>
      <c r="MLJ2388" s="14"/>
      <c r="MLK2388" s="14"/>
      <c r="MLL2388" s="14"/>
      <c r="MLM2388" s="14"/>
      <c r="MLN2388" s="14"/>
      <c r="MLO2388" s="14"/>
      <c r="MLP2388" s="14"/>
      <c r="MLQ2388" s="14"/>
      <c r="MLR2388" s="14"/>
      <c r="MLS2388" s="14"/>
      <c r="MLT2388" s="14"/>
      <c r="MLU2388" s="14"/>
      <c r="MLV2388" s="14"/>
      <c r="MLW2388" s="14"/>
      <c r="MLX2388" s="14"/>
      <c r="MLY2388" s="14"/>
      <c r="MLZ2388" s="14"/>
      <c r="MMA2388" s="14"/>
      <c r="MMB2388" s="14"/>
      <c r="MMC2388" s="14"/>
      <c r="MMD2388" s="14"/>
      <c r="MME2388" s="14"/>
      <c r="MMF2388" s="14"/>
      <c r="MMG2388" s="14"/>
      <c r="MMH2388" s="14"/>
      <c r="MMI2388" s="14"/>
      <c r="MMJ2388" s="14"/>
      <c r="MMK2388" s="14"/>
      <c r="MML2388" s="14"/>
      <c r="MMM2388" s="14"/>
      <c r="MMN2388" s="14"/>
      <c r="MMO2388" s="14"/>
      <c r="MMP2388" s="14"/>
      <c r="MMQ2388" s="14"/>
      <c r="MMR2388" s="14"/>
      <c r="MMS2388" s="14"/>
      <c r="MMT2388" s="14"/>
      <c r="MMU2388" s="14"/>
      <c r="MMV2388" s="14"/>
      <c r="MMW2388" s="14"/>
      <c r="MMX2388" s="14"/>
      <c r="MMY2388" s="14"/>
      <c r="MMZ2388" s="14"/>
      <c r="MNA2388" s="14"/>
      <c r="MNB2388" s="14"/>
      <c r="MNC2388" s="14"/>
      <c r="MND2388" s="14"/>
      <c r="MNE2388" s="14"/>
      <c r="MNF2388" s="14"/>
      <c r="MNG2388" s="14"/>
      <c r="MNH2388" s="14"/>
      <c r="MNI2388" s="14"/>
      <c r="MNJ2388" s="14"/>
      <c r="MNK2388" s="14"/>
      <c r="MNL2388" s="14"/>
      <c r="MNM2388" s="14"/>
      <c r="MNN2388" s="14"/>
      <c r="MNO2388" s="14"/>
      <c r="MNP2388" s="14"/>
      <c r="MNQ2388" s="14"/>
      <c r="MNR2388" s="14"/>
      <c r="MNS2388" s="14"/>
      <c r="MNT2388" s="14"/>
      <c r="MNU2388" s="14"/>
      <c r="MNV2388" s="14"/>
      <c r="MNW2388" s="14"/>
      <c r="MNX2388" s="14"/>
      <c r="MNY2388" s="14"/>
      <c r="MNZ2388" s="14"/>
      <c r="MOA2388" s="14"/>
      <c r="MOB2388" s="14"/>
      <c r="MOC2388" s="14"/>
      <c r="MOD2388" s="14"/>
      <c r="MOE2388" s="14"/>
      <c r="MOF2388" s="14"/>
      <c r="MOG2388" s="14"/>
      <c r="MOH2388" s="14"/>
      <c r="MOI2388" s="14"/>
      <c r="MOJ2388" s="14"/>
      <c r="MOK2388" s="14"/>
      <c r="MOL2388" s="14"/>
      <c r="MOM2388" s="14"/>
      <c r="MON2388" s="14"/>
      <c r="MOO2388" s="14"/>
      <c r="MOP2388" s="14"/>
      <c r="MOQ2388" s="14"/>
      <c r="MOR2388" s="14"/>
      <c r="MOS2388" s="14"/>
      <c r="MOT2388" s="14"/>
      <c r="MOU2388" s="14"/>
      <c r="MOV2388" s="14"/>
      <c r="MOW2388" s="14"/>
      <c r="MOX2388" s="14"/>
      <c r="MOY2388" s="14"/>
      <c r="MOZ2388" s="14"/>
      <c r="MPA2388" s="14"/>
      <c r="MPB2388" s="14"/>
      <c r="MPC2388" s="14"/>
      <c r="MPD2388" s="14"/>
      <c r="MPE2388" s="14"/>
      <c r="MPF2388" s="14"/>
      <c r="MPG2388" s="14"/>
      <c r="MPH2388" s="14"/>
      <c r="MPI2388" s="14"/>
      <c r="MPJ2388" s="14"/>
      <c r="MPK2388" s="14"/>
      <c r="MPL2388" s="14"/>
      <c r="MPM2388" s="14"/>
      <c r="MPN2388" s="14"/>
      <c r="MPO2388" s="14"/>
      <c r="MPP2388" s="14"/>
      <c r="MPQ2388" s="14"/>
      <c r="MPR2388" s="14"/>
      <c r="MPS2388" s="14"/>
      <c r="MPT2388" s="14"/>
      <c r="MPU2388" s="14"/>
      <c r="MPV2388" s="14"/>
      <c r="MPW2388" s="14"/>
      <c r="MPX2388" s="14"/>
      <c r="MPY2388" s="14"/>
      <c r="MPZ2388" s="14"/>
      <c r="MQA2388" s="14"/>
      <c r="MQB2388" s="14"/>
      <c r="MQC2388" s="14"/>
      <c r="MQD2388" s="14"/>
      <c r="MQE2388" s="14"/>
      <c r="MQF2388" s="14"/>
      <c r="MQG2388" s="14"/>
      <c r="MQH2388" s="14"/>
      <c r="MQI2388" s="14"/>
      <c r="MQJ2388" s="14"/>
      <c r="MQK2388" s="14"/>
      <c r="MQL2388" s="14"/>
      <c r="MQM2388" s="14"/>
      <c r="MQN2388" s="14"/>
      <c r="MQO2388" s="14"/>
      <c r="MQP2388" s="14"/>
      <c r="MQQ2388" s="14"/>
      <c r="MQR2388" s="14"/>
      <c r="MQS2388" s="14"/>
      <c r="MQT2388" s="14"/>
      <c r="MQU2388" s="14"/>
      <c r="MQV2388" s="14"/>
      <c r="MQW2388" s="14"/>
      <c r="MQX2388" s="14"/>
      <c r="MQY2388" s="14"/>
      <c r="MQZ2388" s="14"/>
      <c r="MRA2388" s="14"/>
      <c r="MRB2388" s="14"/>
      <c r="MRC2388" s="14"/>
      <c r="MRD2388" s="14"/>
      <c r="MRE2388" s="14"/>
      <c r="MRF2388" s="14"/>
      <c r="MRG2388" s="14"/>
      <c r="MRH2388" s="14"/>
      <c r="MRI2388" s="14"/>
      <c r="MRJ2388" s="14"/>
      <c r="MRK2388" s="14"/>
      <c r="MRL2388" s="14"/>
      <c r="MRM2388" s="14"/>
      <c r="MRN2388" s="14"/>
      <c r="MRO2388" s="14"/>
      <c r="MRP2388" s="14"/>
      <c r="MRQ2388" s="14"/>
      <c r="MRR2388" s="14"/>
      <c r="MRS2388" s="14"/>
      <c r="MRT2388" s="14"/>
      <c r="MRU2388" s="14"/>
      <c r="MRV2388" s="14"/>
      <c r="MRW2388" s="14"/>
      <c r="MRX2388" s="14"/>
      <c r="MRY2388" s="14"/>
      <c r="MRZ2388" s="14"/>
      <c r="MSA2388" s="14"/>
      <c r="MSB2388" s="14"/>
      <c r="MSC2388" s="14"/>
      <c r="MSD2388" s="14"/>
      <c r="MSE2388" s="14"/>
      <c r="MSF2388" s="14"/>
      <c r="MSG2388" s="14"/>
      <c r="MSH2388" s="14"/>
      <c r="MSI2388" s="14"/>
      <c r="MSJ2388" s="14"/>
      <c r="MSK2388" s="14"/>
      <c r="MSL2388" s="14"/>
      <c r="MSM2388" s="14"/>
      <c r="MSN2388" s="14"/>
      <c r="MSO2388" s="14"/>
      <c r="MSP2388" s="14"/>
      <c r="MSQ2388" s="14"/>
      <c r="MSR2388" s="14"/>
      <c r="MSS2388" s="14"/>
      <c r="MST2388" s="14"/>
      <c r="MSU2388" s="14"/>
      <c r="MSV2388" s="14"/>
      <c r="MSW2388" s="14"/>
      <c r="MSX2388" s="14"/>
      <c r="MSY2388" s="14"/>
      <c r="MSZ2388" s="14"/>
      <c r="MTA2388" s="14"/>
      <c r="MTB2388" s="14"/>
      <c r="MTC2388" s="14"/>
      <c r="MTD2388" s="14"/>
      <c r="MTE2388" s="14"/>
      <c r="MTF2388" s="14"/>
      <c r="MTG2388" s="14"/>
      <c r="MTH2388" s="14"/>
      <c r="MTI2388" s="14"/>
      <c r="MTJ2388" s="14"/>
      <c r="MTK2388" s="14"/>
      <c r="MTL2388" s="14"/>
      <c r="MTM2388" s="14"/>
      <c r="MTN2388" s="14"/>
      <c r="MTO2388" s="14"/>
      <c r="MTP2388" s="14"/>
      <c r="MTQ2388" s="14"/>
      <c r="MTR2388" s="14"/>
      <c r="MTS2388" s="14"/>
      <c r="MTT2388" s="14"/>
      <c r="MTU2388" s="14"/>
      <c r="MTV2388" s="14"/>
      <c r="MTW2388" s="14"/>
      <c r="MTX2388" s="14"/>
      <c r="MTY2388" s="14"/>
      <c r="MTZ2388" s="14"/>
      <c r="MUA2388" s="14"/>
      <c r="MUB2388" s="14"/>
      <c r="MUC2388" s="14"/>
      <c r="MUD2388" s="14"/>
      <c r="MUE2388" s="14"/>
      <c r="MUF2388" s="14"/>
      <c r="MUG2388" s="14"/>
      <c r="MUH2388" s="14"/>
      <c r="MUI2388" s="14"/>
      <c r="MUJ2388" s="14"/>
      <c r="MUK2388" s="14"/>
      <c r="MUL2388" s="14"/>
      <c r="MUM2388" s="14"/>
      <c r="MUN2388" s="14"/>
      <c r="MUO2388" s="14"/>
      <c r="MUP2388" s="14"/>
      <c r="MUQ2388" s="14"/>
      <c r="MUR2388" s="14"/>
      <c r="MUS2388" s="14"/>
      <c r="MUT2388" s="14"/>
      <c r="MUU2388" s="14"/>
      <c r="MUV2388" s="14"/>
      <c r="MUW2388" s="14"/>
      <c r="MUX2388" s="14"/>
      <c r="MUY2388" s="14"/>
      <c r="MUZ2388" s="14"/>
      <c r="MVA2388" s="14"/>
      <c r="MVB2388" s="14"/>
      <c r="MVC2388" s="14"/>
      <c r="MVD2388" s="14"/>
      <c r="MVE2388" s="14"/>
      <c r="MVF2388" s="14"/>
      <c r="MVG2388" s="14"/>
      <c r="MVH2388" s="14"/>
      <c r="MVI2388" s="14"/>
      <c r="MVJ2388" s="14"/>
      <c r="MVK2388" s="14"/>
      <c r="MVL2388" s="14"/>
      <c r="MVM2388" s="14"/>
      <c r="MVN2388" s="14"/>
      <c r="MVO2388" s="14"/>
      <c r="MVP2388" s="14"/>
      <c r="MVQ2388" s="14"/>
      <c r="MVR2388" s="14"/>
      <c r="MVS2388" s="14"/>
      <c r="MVT2388" s="14"/>
      <c r="MVU2388" s="14"/>
      <c r="MVV2388" s="14"/>
      <c r="MVW2388" s="14"/>
      <c r="MVX2388" s="14"/>
      <c r="MVY2388" s="14"/>
      <c r="MVZ2388" s="14"/>
      <c r="MWA2388" s="14"/>
      <c r="MWB2388" s="14"/>
      <c r="MWC2388" s="14"/>
      <c r="MWD2388" s="14"/>
      <c r="MWE2388" s="14"/>
      <c r="MWF2388" s="14"/>
      <c r="MWG2388" s="14"/>
      <c r="MWH2388" s="14"/>
      <c r="MWI2388" s="14"/>
      <c r="MWJ2388" s="14"/>
      <c r="MWK2388" s="14"/>
      <c r="MWL2388" s="14"/>
      <c r="MWM2388" s="14"/>
      <c r="MWN2388" s="14"/>
      <c r="MWO2388" s="14"/>
      <c r="MWP2388" s="14"/>
      <c r="MWQ2388" s="14"/>
      <c r="MWR2388" s="14"/>
      <c r="MWS2388" s="14"/>
      <c r="MWT2388" s="14"/>
      <c r="MWU2388" s="14"/>
      <c r="MWV2388" s="14"/>
      <c r="MWW2388" s="14"/>
      <c r="MWX2388" s="14"/>
      <c r="MWY2388" s="14"/>
      <c r="MWZ2388" s="14"/>
      <c r="MXA2388" s="14"/>
      <c r="MXB2388" s="14"/>
      <c r="MXC2388" s="14"/>
      <c r="MXD2388" s="14"/>
      <c r="MXE2388" s="14"/>
      <c r="MXF2388" s="14"/>
      <c r="MXG2388" s="14"/>
      <c r="MXH2388" s="14"/>
      <c r="MXI2388" s="14"/>
      <c r="MXJ2388" s="14"/>
      <c r="MXK2388" s="14"/>
      <c r="MXL2388" s="14"/>
      <c r="MXM2388" s="14"/>
      <c r="MXN2388" s="14"/>
      <c r="MXO2388" s="14"/>
      <c r="MXP2388" s="14"/>
      <c r="MXQ2388" s="14"/>
      <c r="MXR2388" s="14"/>
      <c r="MXS2388" s="14"/>
      <c r="MXT2388" s="14"/>
      <c r="MXU2388" s="14"/>
      <c r="MXV2388" s="14"/>
      <c r="MXW2388" s="14"/>
      <c r="MXX2388" s="14"/>
      <c r="MXY2388" s="14"/>
      <c r="MXZ2388" s="14"/>
      <c r="MYA2388" s="14"/>
      <c r="MYB2388" s="14"/>
      <c r="MYC2388" s="14"/>
      <c r="MYD2388" s="14"/>
      <c r="MYE2388" s="14"/>
      <c r="MYF2388" s="14"/>
      <c r="MYG2388" s="14"/>
      <c r="MYH2388" s="14"/>
      <c r="MYI2388" s="14"/>
      <c r="MYJ2388" s="14"/>
      <c r="MYK2388" s="14"/>
      <c r="MYL2388" s="14"/>
      <c r="MYM2388" s="14"/>
      <c r="MYN2388" s="14"/>
      <c r="MYO2388" s="14"/>
      <c r="MYP2388" s="14"/>
      <c r="MYQ2388" s="14"/>
      <c r="MYR2388" s="14"/>
      <c r="MYS2388" s="14"/>
      <c r="MYT2388" s="14"/>
      <c r="MYU2388" s="14"/>
      <c r="MYV2388" s="14"/>
      <c r="MYW2388" s="14"/>
      <c r="MYX2388" s="14"/>
      <c r="MYY2388" s="14"/>
      <c r="MYZ2388" s="14"/>
      <c r="MZA2388" s="14"/>
      <c r="MZB2388" s="14"/>
      <c r="MZC2388" s="14"/>
      <c r="MZD2388" s="14"/>
      <c r="MZE2388" s="14"/>
      <c r="MZF2388" s="14"/>
      <c r="MZG2388" s="14"/>
      <c r="MZH2388" s="14"/>
      <c r="MZI2388" s="14"/>
      <c r="MZJ2388" s="14"/>
      <c r="MZK2388" s="14"/>
      <c r="MZL2388" s="14"/>
      <c r="MZM2388" s="14"/>
      <c r="MZN2388" s="14"/>
      <c r="MZO2388" s="14"/>
      <c r="MZP2388" s="14"/>
      <c r="MZQ2388" s="14"/>
      <c r="MZR2388" s="14"/>
      <c r="MZS2388" s="14"/>
      <c r="MZT2388" s="14"/>
      <c r="MZU2388" s="14"/>
      <c r="MZV2388" s="14"/>
      <c r="MZW2388" s="14"/>
      <c r="MZX2388" s="14"/>
      <c r="MZY2388" s="14"/>
      <c r="MZZ2388" s="14"/>
      <c r="NAA2388" s="14"/>
      <c r="NAB2388" s="14"/>
      <c r="NAC2388" s="14"/>
      <c r="NAD2388" s="14"/>
      <c r="NAE2388" s="14"/>
      <c r="NAF2388" s="14"/>
      <c r="NAG2388" s="14"/>
      <c r="NAH2388" s="14"/>
      <c r="NAI2388" s="14"/>
      <c r="NAJ2388" s="14"/>
      <c r="NAK2388" s="14"/>
      <c r="NAL2388" s="14"/>
      <c r="NAM2388" s="14"/>
      <c r="NAN2388" s="14"/>
      <c r="NAO2388" s="14"/>
      <c r="NAP2388" s="14"/>
      <c r="NAQ2388" s="14"/>
      <c r="NAR2388" s="14"/>
      <c r="NAS2388" s="14"/>
      <c r="NAT2388" s="14"/>
      <c r="NAU2388" s="14"/>
      <c r="NAV2388" s="14"/>
      <c r="NAW2388" s="14"/>
      <c r="NAX2388" s="14"/>
      <c r="NAY2388" s="14"/>
      <c r="NAZ2388" s="14"/>
      <c r="NBA2388" s="14"/>
      <c r="NBB2388" s="14"/>
      <c r="NBC2388" s="14"/>
      <c r="NBD2388" s="14"/>
      <c r="NBE2388" s="14"/>
      <c r="NBF2388" s="14"/>
      <c r="NBG2388" s="14"/>
      <c r="NBH2388" s="14"/>
      <c r="NBI2388" s="14"/>
      <c r="NBJ2388" s="14"/>
      <c r="NBK2388" s="14"/>
      <c r="NBL2388" s="14"/>
      <c r="NBM2388" s="14"/>
      <c r="NBN2388" s="14"/>
      <c r="NBO2388" s="14"/>
      <c r="NBP2388" s="14"/>
      <c r="NBQ2388" s="14"/>
      <c r="NBR2388" s="14"/>
      <c r="NBS2388" s="14"/>
      <c r="NBT2388" s="14"/>
      <c r="NBU2388" s="14"/>
      <c r="NBV2388" s="14"/>
      <c r="NBW2388" s="14"/>
      <c r="NBX2388" s="14"/>
      <c r="NBY2388" s="14"/>
      <c r="NBZ2388" s="14"/>
      <c r="NCA2388" s="14"/>
      <c r="NCB2388" s="14"/>
      <c r="NCC2388" s="14"/>
      <c r="NCD2388" s="14"/>
      <c r="NCE2388" s="14"/>
      <c r="NCF2388" s="14"/>
      <c r="NCG2388" s="14"/>
      <c r="NCH2388" s="14"/>
      <c r="NCI2388" s="14"/>
      <c r="NCJ2388" s="14"/>
      <c r="NCK2388" s="14"/>
      <c r="NCL2388" s="14"/>
      <c r="NCM2388" s="14"/>
      <c r="NCN2388" s="14"/>
      <c r="NCO2388" s="14"/>
      <c r="NCP2388" s="14"/>
      <c r="NCQ2388" s="14"/>
      <c r="NCR2388" s="14"/>
      <c r="NCS2388" s="14"/>
      <c r="NCT2388" s="14"/>
      <c r="NCU2388" s="14"/>
      <c r="NCV2388" s="14"/>
      <c r="NCW2388" s="14"/>
      <c r="NCX2388" s="14"/>
      <c r="NCY2388" s="14"/>
      <c r="NCZ2388" s="14"/>
      <c r="NDA2388" s="14"/>
      <c r="NDB2388" s="14"/>
      <c r="NDC2388" s="14"/>
      <c r="NDD2388" s="14"/>
      <c r="NDE2388" s="14"/>
      <c r="NDF2388" s="14"/>
      <c r="NDG2388" s="14"/>
      <c r="NDH2388" s="14"/>
      <c r="NDI2388" s="14"/>
      <c r="NDJ2388" s="14"/>
      <c r="NDK2388" s="14"/>
      <c r="NDL2388" s="14"/>
      <c r="NDM2388" s="14"/>
      <c r="NDN2388" s="14"/>
      <c r="NDO2388" s="14"/>
      <c r="NDP2388" s="14"/>
      <c r="NDQ2388" s="14"/>
      <c r="NDR2388" s="14"/>
      <c r="NDS2388" s="14"/>
      <c r="NDT2388" s="14"/>
      <c r="NDU2388" s="14"/>
      <c r="NDV2388" s="14"/>
      <c r="NDW2388" s="14"/>
      <c r="NDX2388" s="14"/>
      <c r="NDY2388" s="14"/>
      <c r="NDZ2388" s="14"/>
      <c r="NEA2388" s="14"/>
      <c r="NEB2388" s="14"/>
      <c r="NEC2388" s="14"/>
      <c r="NED2388" s="14"/>
      <c r="NEE2388" s="14"/>
      <c r="NEF2388" s="14"/>
      <c r="NEG2388" s="14"/>
      <c r="NEH2388" s="14"/>
      <c r="NEI2388" s="14"/>
      <c r="NEJ2388" s="14"/>
      <c r="NEK2388" s="14"/>
      <c r="NEL2388" s="14"/>
      <c r="NEM2388" s="14"/>
      <c r="NEN2388" s="14"/>
      <c r="NEO2388" s="14"/>
      <c r="NEP2388" s="14"/>
      <c r="NEQ2388" s="14"/>
      <c r="NER2388" s="14"/>
      <c r="NES2388" s="14"/>
      <c r="NET2388" s="14"/>
      <c r="NEU2388" s="14"/>
      <c r="NEV2388" s="14"/>
      <c r="NEW2388" s="14"/>
      <c r="NEX2388" s="14"/>
      <c r="NEY2388" s="14"/>
      <c r="NEZ2388" s="14"/>
      <c r="NFA2388" s="14"/>
      <c r="NFB2388" s="14"/>
      <c r="NFC2388" s="14"/>
      <c r="NFD2388" s="14"/>
      <c r="NFE2388" s="14"/>
      <c r="NFF2388" s="14"/>
      <c r="NFG2388" s="14"/>
      <c r="NFH2388" s="14"/>
      <c r="NFI2388" s="14"/>
      <c r="NFJ2388" s="14"/>
      <c r="NFK2388" s="14"/>
      <c r="NFL2388" s="14"/>
      <c r="NFM2388" s="14"/>
      <c r="NFN2388" s="14"/>
      <c r="NFO2388" s="14"/>
      <c r="NFP2388" s="14"/>
      <c r="NFQ2388" s="14"/>
      <c r="NFR2388" s="14"/>
      <c r="NFS2388" s="14"/>
      <c r="NFT2388" s="14"/>
      <c r="NFU2388" s="14"/>
      <c r="NFV2388" s="14"/>
      <c r="NFW2388" s="14"/>
      <c r="NFX2388" s="14"/>
      <c r="NFY2388" s="14"/>
      <c r="NFZ2388" s="14"/>
      <c r="NGA2388" s="14"/>
      <c r="NGB2388" s="14"/>
      <c r="NGC2388" s="14"/>
      <c r="NGD2388" s="14"/>
      <c r="NGE2388" s="14"/>
      <c r="NGF2388" s="14"/>
      <c r="NGG2388" s="14"/>
      <c r="NGH2388" s="14"/>
      <c r="NGI2388" s="14"/>
      <c r="NGJ2388" s="14"/>
      <c r="NGK2388" s="14"/>
      <c r="NGL2388" s="14"/>
      <c r="NGM2388" s="14"/>
      <c r="NGN2388" s="14"/>
      <c r="NGO2388" s="14"/>
      <c r="NGP2388" s="14"/>
      <c r="NGQ2388" s="14"/>
      <c r="NGR2388" s="14"/>
      <c r="NGS2388" s="14"/>
      <c r="NGT2388" s="14"/>
      <c r="NGU2388" s="14"/>
      <c r="NGV2388" s="14"/>
      <c r="NGW2388" s="14"/>
      <c r="NGX2388" s="14"/>
      <c r="NGY2388" s="14"/>
      <c r="NGZ2388" s="14"/>
      <c r="NHA2388" s="14"/>
      <c r="NHB2388" s="14"/>
      <c r="NHC2388" s="14"/>
      <c r="NHD2388" s="14"/>
      <c r="NHE2388" s="14"/>
      <c r="NHF2388" s="14"/>
      <c r="NHG2388" s="14"/>
      <c r="NHH2388" s="14"/>
      <c r="NHI2388" s="14"/>
      <c r="NHJ2388" s="14"/>
      <c r="NHK2388" s="14"/>
      <c r="NHL2388" s="14"/>
      <c r="NHM2388" s="14"/>
      <c r="NHN2388" s="14"/>
      <c r="NHO2388" s="14"/>
      <c r="NHP2388" s="14"/>
      <c r="NHQ2388" s="14"/>
      <c r="NHR2388" s="14"/>
      <c r="NHS2388" s="14"/>
      <c r="NHT2388" s="14"/>
      <c r="NHU2388" s="14"/>
      <c r="NHV2388" s="14"/>
      <c r="NHW2388" s="14"/>
      <c r="NHX2388" s="14"/>
      <c r="NHY2388" s="14"/>
      <c r="NHZ2388" s="14"/>
      <c r="NIA2388" s="14"/>
      <c r="NIB2388" s="14"/>
      <c r="NIC2388" s="14"/>
      <c r="NID2388" s="14"/>
      <c r="NIE2388" s="14"/>
      <c r="NIF2388" s="14"/>
      <c r="NIG2388" s="14"/>
      <c r="NIH2388" s="14"/>
      <c r="NII2388" s="14"/>
      <c r="NIJ2388" s="14"/>
      <c r="NIK2388" s="14"/>
      <c r="NIL2388" s="14"/>
      <c r="NIM2388" s="14"/>
      <c r="NIN2388" s="14"/>
      <c r="NIO2388" s="14"/>
      <c r="NIP2388" s="14"/>
      <c r="NIQ2388" s="14"/>
      <c r="NIR2388" s="14"/>
      <c r="NIS2388" s="14"/>
      <c r="NIT2388" s="14"/>
      <c r="NIU2388" s="14"/>
      <c r="NIV2388" s="14"/>
      <c r="NIW2388" s="14"/>
      <c r="NIX2388" s="14"/>
      <c r="NIY2388" s="14"/>
      <c r="NIZ2388" s="14"/>
      <c r="NJA2388" s="14"/>
      <c r="NJB2388" s="14"/>
      <c r="NJC2388" s="14"/>
      <c r="NJD2388" s="14"/>
      <c r="NJE2388" s="14"/>
      <c r="NJF2388" s="14"/>
      <c r="NJG2388" s="14"/>
      <c r="NJH2388" s="14"/>
      <c r="NJI2388" s="14"/>
      <c r="NJJ2388" s="14"/>
      <c r="NJK2388" s="14"/>
      <c r="NJL2388" s="14"/>
      <c r="NJM2388" s="14"/>
      <c r="NJN2388" s="14"/>
      <c r="NJO2388" s="14"/>
      <c r="NJP2388" s="14"/>
      <c r="NJQ2388" s="14"/>
      <c r="NJR2388" s="14"/>
      <c r="NJS2388" s="14"/>
      <c r="NJT2388" s="14"/>
      <c r="NJU2388" s="14"/>
      <c r="NJV2388" s="14"/>
      <c r="NJW2388" s="14"/>
      <c r="NJX2388" s="14"/>
      <c r="NJY2388" s="14"/>
      <c r="NJZ2388" s="14"/>
      <c r="NKA2388" s="14"/>
      <c r="NKB2388" s="14"/>
      <c r="NKC2388" s="14"/>
      <c r="NKD2388" s="14"/>
      <c r="NKE2388" s="14"/>
      <c r="NKF2388" s="14"/>
      <c r="NKG2388" s="14"/>
      <c r="NKH2388" s="14"/>
      <c r="NKI2388" s="14"/>
      <c r="NKJ2388" s="14"/>
      <c r="NKK2388" s="14"/>
      <c r="NKL2388" s="14"/>
      <c r="NKM2388" s="14"/>
      <c r="NKN2388" s="14"/>
      <c r="NKO2388" s="14"/>
      <c r="NKP2388" s="14"/>
      <c r="NKQ2388" s="14"/>
      <c r="NKR2388" s="14"/>
      <c r="NKS2388" s="14"/>
      <c r="NKT2388" s="14"/>
      <c r="NKU2388" s="14"/>
      <c r="NKV2388" s="14"/>
      <c r="NKW2388" s="14"/>
      <c r="NKX2388" s="14"/>
      <c r="NKY2388" s="14"/>
      <c r="NKZ2388" s="14"/>
      <c r="NLA2388" s="14"/>
      <c r="NLB2388" s="14"/>
      <c r="NLC2388" s="14"/>
      <c r="NLD2388" s="14"/>
      <c r="NLE2388" s="14"/>
      <c r="NLF2388" s="14"/>
      <c r="NLG2388" s="14"/>
      <c r="NLH2388" s="14"/>
      <c r="NLI2388" s="14"/>
      <c r="NLJ2388" s="14"/>
      <c r="NLK2388" s="14"/>
      <c r="NLL2388" s="14"/>
      <c r="NLM2388" s="14"/>
      <c r="NLN2388" s="14"/>
      <c r="NLO2388" s="14"/>
      <c r="NLP2388" s="14"/>
      <c r="NLQ2388" s="14"/>
      <c r="NLR2388" s="14"/>
      <c r="NLS2388" s="14"/>
      <c r="NLT2388" s="14"/>
      <c r="NLU2388" s="14"/>
      <c r="NLV2388" s="14"/>
      <c r="NLW2388" s="14"/>
      <c r="NLX2388" s="14"/>
      <c r="NLY2388" s="14"/>
      <c r="NLZ2388" s="14"/>
      <c r="NMA2388" s="14"/>
      <c r="NMB2388" s="14"/>
      <c r="NMC2388" s="14"/>
      <c r="NMD2388" s="14"/>
      <c r="NME2388" s="14"/>
      <c r="NMF2388" s="14"/>
      <c r="NMG2388" s="14"/>
      <c r="NMH2388" s="14"/>
      <c r="NMI2388" s="14"/>
      <c r="NMJ2388" s="14"/>
      <c r="NMK2388" s="14"/>
      <c r="NML2388" s="14"/>
      <c r="NMM2388" s="14"/>
      <c r="NMN2388" s="14"/>
      <c r="NMO2388" s="14"/>
      <c r="NMP2388" s="14"/>
      <c r="NMQ2388" s="14"/>
      <c r="NMR2388" s="14"/>
      <c r="NMS2388" s="14"/>
      <c r="NMT2388" s="14"/>
      <c r="NMU2388" s="14"/>
      <c r="NMV2388" s="14"/>
      <c r="NMW2388" s="14"/>
      <c r="NMX2388" s="14"/>
      <c r="NMY2388" s="14"/>
      <c r="NMZ2388" s="14"/>
      <c r="NNA2388" s="14"/>
      <c r="NNB2388" s="14"/>
      <c r="NNC2388" s="14"/>
      <c r="NND2388" s="14"/>
      <c r="NNE2388" s="14"/>
      <c r="NNF2388" s="14"/>
      <c r="NNG2388" s="14"/>
      <c r="NNH2388" s="14"/>
      <c r="NNI2388" s="14"/>
      <c r="NNJ2388" s="14"/>
      <c r="NNK2388" s="14"/>
      <c r="NNL2388" s="14"/>
      <c r="NNM2388" s="14"/>
      <c r="NNN2388" s="14"/>
      <c r="NNO2388" s="14"/>
      <c r="NNP2388" s="14"/>
      <c r="NNQ2388" s="14"/>
      <c r="NNR2388" s="14"/>
      <c r="NNS2388" s="14"/>
      <c r="NNT2388" s="14"/>
      <c r="NNU2388" s="14"/>
      <c r="NNV2388" s="14"/>
      <c r="NNW2388" s="14"/>
      <c r="NNX2388" s="14"/>
      <c r="NNY2388" s="14"/>
      <c r="NNZ2388" s="14"/>
      <c r="NOA2388" s="14"/>
      <c r="NOB2388" s="14"/>
      <c r="NOC2388" s="14"/>
      <c r="NOD2388" s="14"/>
      <c r="NOE2388" s="14"/>
      <c r="NOF2388" s="14"/>
      <c r="NOG2388" s="14"/>
      <c r="NOH2388" s="14"/>
      <c r="NOI2388" s="14"/>
      <c r="NOJ2388" s="14"/>
      <c r="NOK2388" s="14"/>
      <c r="NOL2388" s="14"/>
      <c r="NOM2388" s="14"/>
      <c r="NON2388" s="14"/>
      <c r="NOO2388" s="14"/>
      <c r="NOP2388" s="14"/>
      <c r="NOQ2388" s="14"/>
      <c r="NOR2388" s="14"/>
      <c r="NOS2388" s="14"/>
      <c r="NOT2388" s="14"/>
      <c r="NOU2388" s="14"/>
      <c r="NOV2388" s="14"/>
      <c r="NOW2388" s="14"/>
      <c r="NOX2388" s="14"/>
      <c r="NOY2388" s="14"/>
      <c r="NOZ2388" s="14"/>
      <c r="NPA2388" s="14"/>
      <c r="NPB2388" s="14"/>
      <c r="NPC2388" s="14"/>
      <c r="NPD2388" s="14"/>
      <c r="NPE2388" s="14"/>
      <c r="NPF2388" s="14"/>
      <c r="NPG2388" s="14"/>
      <c r="NPH2388" s="14"/>
      <c r="NPI2388" s="14"/>
      <c r="NPJ2388" s="14"/>
      <c r="NPK2388" s="14"/>
      <c r="NPL2388" s="14"/>
      <c r="NPM2388" s="14"/>
      <c r="NPN2388" s="14"/>
      <c r="NPO2388" s="14"/>
      <c r="NPP2388" s="14"/>
      <c r="NPQ2388" s="14"/>
      <c r="NPR2388" s="14"/>
      <c r="NPS2388" s="14"/>
      <c r="NPT2388" s="14"/>
      <c r="NPU2388" s="14"/>
      <c r="NPV2388" s="14"/>
      <c r="NPW2388" s="14"/>
      <c r="NPX2388" s="14"/>
      <c r="NPY2388" s="14"/>
      <c r="NPZ2388" s="14"/>
      <c r="NQA2388" s="14"/>
      <c r="NQB2388" s="14"/>
      <c r="NQC2388" s="14"/>
      <c r="NQD2388" s="14"/>
      <c r="NQE2388" s="14"/>
      <c r="NQF2388" s="14"/>
      <c r="NQG2388" s="14"/>
      <c r="NQH2388" s="14"/>
      <c r="NQI2388" s="14"/>
      <c r="NQJ2388" s="14"/>
      <c r="NQK2388" s="14"/>
      <c r="NQL2388" s="14"/>
      <c r="NQM2388" s="14"/>
      <c r="NQN2388" s="14"/>
      <c r="NQO2388" s="14"/>
      <c r="NQP2388" s="14"/>
      <c r="NQQ2388" s="14"/>
      <c r="NQR2388" s="14"/>
      <c r="NQS2388" s="14"/>
      <c r="NQT2388" s="14"/>
      <c r="NQU2388" s="14"/>
      <c r="NQV2388" s="14"/>
      <c r="NQW2388" s="14"/>
      <c r="NQX2388" s="14"/>
      <c r="NQY2388" s="14"/>
      <c r="NQZ2388" s="14"/>
      <c r="NRA2388" s="14"/>
      <c r="NRB2388" s="14"/>
      <c r="NRC2388" s="14"/>
      <c r="NRD2388" s="14"/>
      <c r="NRE2388" s="14"/>
      <c r="NRF2388" s="14"/>
      <c r="NRG2388" s="14"/>
      <c r="NRH2388" s="14"/>
      <c r="NRI2388" s="14"/>
      <c r="NRJ2388" s="14"/>
      <c r="NRK2388" s="14"/>
      <c r="NRL2388" s="14"/>
      <c r="NRM2388" s="14"/>
      <c r="NRN2388" s="14"/>
      <c r="NRO2388" s="14"/>
      <c r="NRP2388" s="14"/>
      <c r="NRQ2388" s="14"/>
      <c r="NRR2388" s="14"/>
      <c r="NRS2388" s="14"/>
      <c r="NRT2388" s="14"/>
      <c r="NRU2388" s="14"/>
      <c r="NRV2388" s="14"/>
      <c r="NRW2388" s="14"/>
      <c r="NRX2388" s="14"/>
      <c r="NRY2388" s="14"/>
      <c r="NRZ2388" s="14"/>
      <c r="NSA2388" s="14"/>
      <c r="NSB2388" s="14"/>
      <c r="NSC2388" s="14"/>
      <c r="NSD2388" s="14"/>
      <c r="NSE2388" s="14"/>
      <c r="NSF2388" s="14"/>
      <c r="NSG2388" s="14"/>
      <c r="NSH2388" s="14"/>
      <c r="NSI2388" s="14"/>
      <c r="NSJ2388" s="14"/>
      <c r="NSK2388" s="14"/>
      <c r="NSL2388" s="14"/>
      <c r="NSM2388" s="14"/>
      <c r="NSN2388" s="14"/>
      <c r="NSO2388" s="14"/>
      <c r="NSP2388" s="14"/>
      <c r="NSQ2388" s="14"/>
      <c r="NSR2388" s="14"/>
      <c r="NSS2388" s="14"/>
      <c r="NST2388" s="14"/>
      <c r="NSU2388" s="14"/>
      <c r="NSV2388" s="14"/>
      <c r="NSW2388" s="14"/>
      <c r="NSX2388" s="14"/>
      <c r="NSY2388" s="14"/>
      <c r="NSZ2388" s="14"/>
      <c r="NTA2388" s="14"/>
      <c r="NTB2388" s="14"/>
      <c r="NTC2388" s="14"/>
      <c r="NTD2388" s="14"/>
      <c r="NTE2388" s="14"/>
      <c r="NTF2388" s="14"/>
      <c r="NTG2388" s="14"/>
      <c r="NTH2388" s="14"/>
      <c r="NTI2388" s="14"/>
      <c r="NTJ2388" s="14"/>
      <c r="NTK2388" s="14"/>
      <c r="NTL2388" s="14"/>
      <c r="NTM2388" s="14"/>
      <c r="NTN2388" s="14"/>
      <c r="NTO2388" s="14"/>
      <c r="NTP2388" s="14"/>
      <c r="NTQ2388" s="14"/>
      <c r="NTR2388" s="14"/>
      <c r="NTS2388" s="14"/>
      <c r="NTT2388" s="14"/>
      <c r="NTU2388" s="14"/>
      <c r="NTV2388" s="14"/>
      <c r="NTW2388" s="14"/>
      <c r="NTX2388" s="14"/>
      <c r="NTY2388" s="14"/>
      <c r="NTZ2388" s="14"/>
      <c r="NUA2388" s="14"/>
      <c r="NUB2388" s="14"/>
      <c r="NUC2388" s="14"/>
      <c r="NUD2388" s="14"/>
      <c r="NUE2388" s="14"/>
      <c r="NUF2388" s="14"/>
      <c r="NUG2388" s="14"/>
      <c r="NUH2388" s="14"/>
      <c r="NUI2388" s="14"/>
      <c r="NUJ2388" s="14"/>
      <c r="NUK2388" s="14"/>
      <c r="NUL2388" s="14"/>
      <c r="NUM2388" s="14"/>
      <c r="NUN2388" s="14"/>
      <c r="NUO2388" s="14"/>
      <c r="NUP2388" s="14"/>
      <c r="NUQ2388" s="14"/>
      <c r="NUR2388" s="14"/>
      <c r="NUS2388" s="14"/>
      <c r="NUT2388" s="14"/>
      <c r="NUU2388" s="14"/>
      <c r="NUV2388" s="14"/>
      <c r="NUW2388" s="14"/>
      <c r="NUX2388" s="14"/>
      <c r="NUY2388" s="14"/>
      <c r="NUZ2388" s="14"/>
      <c r="NVA2388" s="14"/>
      <c r="NVB2388" s="14"/>
      <c r="NVC2388" s="14"/>
      <c r="NVD2388" s="14"/>
      <c r="NVE2388" s="14"/>
      <c r="NVF2388" s="14"/>
      <c r="NVG2388" s="14"/>
      <c r="NVH2388" s="14"/>
      <c r="NVI2388" s="14"/>
      <c r="NVJ2388" s="14"/>
      <c r="NVK2388" s="14"/>
      <c r="NVL2388" s="14"/>
      <c r="NVM2388" s="14"/>
      <c r="NVN2388" s="14"/>
      <c r="NVO2388" s="14"/>
      <c r="NVP2388" s="14"/>
      <c r="NVQ2388" s="14"/>
      <c r="NVR2388" s="14"/>
      <c r="NVS2388" s="14"/>
      <c r="NVT2388" s="14"/>
      <c r="NVU2388" s="14"/>
      <c r="NVV2388" s="14"/>
      <c r="NVW2388" s="14"/>
      <c r="NVX2388" s="14"/>
      <c r="NVY2388" s="14"/>
      <c r="NVZ2388" s="14"/>
      <c r="NWA2388" s="14"/>
      <c r="NWB2388" s="14"/>
      <c r="NWC2388" s="14"/>
      <c r="NWD2388" s="14"/>
      <c r="NWE2388" s="14"/>
      <c r="NWF2388" s="14"/>
      <c r="NWG2388" s="14"/>
      <c r="NWH2388" s="14"/>
      <c r="NWI2388" s="14"/>
      <c r="NWJ2388" s="14"/>
      <c r="NWK2388" s="14"/>
      <c r="NWL2388" s="14"/>
      <c r="NWM2388" s="14"/>
      <c r="NWN2388" s="14"/>
      <c r="NWO2388" s="14"/>
      <c r="NWP2388" s="14"/>
      <c r="NWQ2388" s="14"/>
      <c r="NWR2388" s="14"/>
      <c r="NWS2388" s="14"/>
      <c r="NWT2388" s="14"/>
      <c r="NWU2388" s="14"/>
      <c r="NWV2388" s="14"/>
      <c r="NWW2388" s="14"/>
      <c r="NWX2388" s="14"/>
      <c r="NWY2388" s="14"/>
      <c r="NWZ2388" s="14"/>
      <c r="NXA2388" s="14"/>
      <c r="NXB2388" s="14"/>
      <c r="NXC2388" s="14"/>
      <c r="NXD2388" s="14"/>
      <c r="NXE2388" s="14"/>
      <c r="NXF2388" s="14"/>
      <c r="NXG2388" s="14"/>
      <c r="NXH2388" s="14"/>
      <c r="NXI2388" s="14"/>
      <c r="NXJ2388" s="14"/>
      <c r="NXK2388" s="14"/>
      <c r="NXL2388" s="14"/>
      <c r="NXM2388" s="14"/>
      <c r="NXN2388" s="14"/>
      <c r="NXO2388" s="14"/>
      <c r="NXP2388" s="14"/>
      <c r="NXQ2388" s="14"/>
      <c r="NXR2388" s="14"/>
      <c r="NXS2388" s="14"/>
      <c r="NXT2388" s="14"/>
      <c r="NXU2388" s="14"/>
      <c r="NXV2388" s="14"/>
      <c r="NXW2388" s="14"/>
      <c r="NXX2388" s="14"/>
      <c r="NXY2388" s="14"/>
      <c r="NXZ2388" s="14"/>
      <c r="NYA2388" s="14"/>
      <c r="NYB2388" s="14"/>
      <c r="NYC2388" s="14"/>
      <c r="NYD2388" s="14"/>
      <c r="NYE2388" s="14"/>
      <c r="NYF2388" s="14"/>
      <c r="NYG2388" s="14"/>
      <c r="NYH2388" s="14"/>
      <c r="NYI2388" s="14"/>
      <c r="NYJ2388" s="14"/>
      <c r="NYK2388" s="14"/>
      <c r="NYL2388" s="14"/>
      <c r="NYM2388" s="14"/>
      <c r="NYN2388" s="14"/>
      <c r="NYO2388" s="14"/>
      <c r="NYP2388" s="14"/>
      <c r="NYQ2388" s="14"/>
      <c r="NYR2388" s="14"/>
      <c r="NYS2388" s="14"/>
      <c r="NYT2388" s="14"/>
      <c r="NYU2388" s="14"/>
      <c r="NYV2388" s="14"/>
      <c r="NYW2388" s="14"/>
      <c r="NYX2388" s="14"/>
      <c r="NYY2388" s="14"/>
      <c r="NYZ2388" s="14"/>
      <c r="NZA2388" s="14"/>
      <c r="NZB2388" s="14"/>
      <c r="NZC2388" s="14"/>
      <c r="NZD2388" s="14"/>
      <c r="NZE2388" s="14"/>
      <c r="NZF2388" s="14"/>
      <c r="NZG2388" s="14"/>
      <c r="NZH2388" s="14"/>
      <c r="NZI2388" s="14"/>
      <c r="NZJ2388" s="14"/>
      <c r="NZK2388" s="14"/>
      <c r="NZL2388" s="14"/>
      <c r="NZM2388" s="14"/>
      <c r="NZN2388" s="14"/>
      <c r="NZO2388" s="14"/>
      <c r="NZP2388" s="14"/>
      <c r="NZQ2388" s="14"/>
      <c r="NZR2388" s="14"/>
      <c r="NZS2388" s="14"/>
      <c r="NZT2388" s="14"/>
      <c r="NZU2388" s="14"/>
      <c r="NZV2388" s="14"/>
      <c r="NZW2388" s="14"/>
      <c r="NZX2388" s="14"/>
      <c r="NZY2388" s="14"/>
      <c r="NZZ2388" s="14"/>
      <c r="OAA2388" s="14"/>
      <c r="OAB2388" s="14"/>
      <c r="OAC2388" s="14"/>
      <c r="OAD2388" s="14"/>
      <c r="OAE2388" s="14"/>
      <c r="OAF2388" s="14"/>
      <c r="OAG2388" s="14"/>
      <c r="OAH2388" s="14"/>
      <c r="OAI2388" s="14"/>
      <c r="OAJ2388" s="14"/>
      <c r="OAK2388" s="14"/>
      <c r="OAL2388" s="14"/>
      <c r="OAM2388" s="14"/>
      <c r="OAN2388" s="14"/>
      <c r="OAO2388" s="14"/>
      <c r="OAP2388" s="14"/>
      <c r="OAQ2388" s="14"/>
      <c r="OAR2388" s="14"/>
      <c r="OAS2388" s="14"/>
      <c r="OAT2388" s="14"/>
      <c r="OAU2388" s="14"/>
      <c r="OAV2388" s="14"/>
      <c r="OAW2388" s="14"/>
      <c r="OAX2388" s="14"/>
      <c r="OAY2388" s="14"/>
      <c r="OAZ2388" s="14"/>
      <c r="OBA2388" s="14"/>
      <c r="OBB2388" s="14"/>
      <c r="OBC2388" s="14"/>
      <c r="OBD2388" s="14"/>
      <c r="OBE2388" s="14"/>
      <c r="OBF2388" s="14"/>
      <c r="OBG2388" s="14"/>
      <c r="OBH2388" s="14"/>
      <c r="OBI2388" s="14"/>
      <c r="OBJ2388" s="14"/>
      <c r="OBK2388" s="14"/>
      <c r="OBL2388" s="14"/>
      <c r="OBM2388" s="14"/>
      <c r="OBN2388" s="14"/>
      <c r="OBO2388" s="14"/>
      <c r="OBP2388" s="14"/>
      <c r="OBQ2388" s="14"/>
      <c r="OBR2388" s="14"/>
      <c r="OBS2388" s="14"/>
      <c r="OBT2388" s="14"/>
      <c r="OBU2388" s="14"/>
      <c r="OBV2388" s="14"/>
      <c r="OBW2388" s="14"/>
      <c r="OBX2388" s="14"/>
      <c r="OBY2388" s="14"/>
      <c r="OBZ2388" s="14"/>
      <c r="OCA2388" s="14"/>
      <c r="OCB2388" s="14"/>
      <c r="OCC2388" s="14"/>
      <c r="OCD2388" s="14"/>
      <c r="OCE2388" s="14"/>
      <c r="OCF2388" s="14"/>
      <c r="OCG2388" s="14"/>
      <c r="OCH2388" s="14"/>
      <c r="OCI2388" s="14"/>
      <c r="OCJ2388" s="14"/>
      <c r="OCK2388" s="14"/>
      <c r="OCL2388" s="14"/>
      <c r="OCM2388" s="14"/>
      <c r="OCN2388" s="14"/>
      <c r="OCO2388" s="14"/>
      <c r="OCP2388" s="14"/>
      <c r="OCQ2388" s="14"/>
      <c r="OCR2388" s="14"/>
      <c r="OCS2388" s="14"/>
      <c r="OCT2388" s="14"/>
      <c r="OCU2388" s="14"/>
      <c r="OCV2388" s="14"/>
      <c r="OCW2388" s="14"/>
      <c r="OCX2388" s="14"/>
      <c r="OCY2388" s="14"/>
      <c r="OCZ2388" s="14"/>
      <c r="ODA2388" s="14"/>
      <c r="ODB2388" s="14"/>
      <c r="ODC2388" s="14"/>
      <c r="ODD2388" s="14"/>
      <c r="ODE2388" s="14"/>
      <c r="ODF2388" s="14"/>
      <c r="ODG2388" s="14"/>
      <c r="ODH2388" s="14"/>
      <c r="ODI2388" s="14"/>
      <c r="ODJ2388" s="14"/>
      <c r="ODK2388" s="14"/>
      <c r="ODL2388" s="14"/>
      <c r="ODM2388" s="14"/>
      <c r="ODN2388" s="14"/>
      <c r="ODO2388" s="14"/>
      <c r="ODP2388" s="14"/>
      <c r="ODQ2388" s="14"/>
      <c r="ODR2388" s="14"/>
      <c r="ODS2388" s="14"/>
      <c r="ODT2388" s="14"/>
      <c r="ODU2388" s="14"/>
      <c r="ODV2388" s="14"/>
      <c r="ODW2388" s="14"/>
      <c r="ODX2388" s="14"/>
      <c r="ODY2388" s="14"/>
      <c r="ODZ2388" s="14"/>
      <c r="OEA2388" s="14"/>
      <c r="OEB2388" s="14"/>
      <c r="OEC2388" s="14"/>
      <c r="OED2388" s="14"/>
      <c r="OEE2388" s="14"/>
      <c r="OEF2388" s="14"/>
      <c r="OEG2388" s="14"/>
      <c r="OEH2388" s="14"/>
      <c r="OEI2388" s="14"/>
      <c r="OEJ2388" s="14"/>
      <c r="OEK2388" s="14"/>
      <c r="OEL2388" s="14"/>
      <c r="OEM2388" s="14"/>
      <c r="OEN2388" s="14"/>
      <c r="OEO2388" s="14"/>
      <c r="OEP2388" s="14"/>
      <c r="OEQ2388" s="14"/>
      <c r="OER2388" s="14"/>
      <c r="OES2388" s="14"/>
      <c r="OET2388" s="14"/>
      <c r="OEU2388" s="14"/>
      <c r="OEV2388" s="14"/>
      <c r="OEW2388" s="14"/>
      <c r="OEX2388" s="14"/>
      <c r="OEY2388" s="14"/>
      <c r="OEZ2388" s="14"/>
      <c r="OFA2388" s="14"/>
      <c r="OFB2388" s="14"/>
      <c r="OFC2388" s="14"/>
      <c r="OFD2388" s="14"/>
      <c r="OFE2388" s="14"/>
      <c r="OFF2388" s="14"/>
      <c r="OFG2388" s="14"/>
      <c r="OFH2388" s="14"/>
      <c r="OFI2388" s="14"/>
      <c r="OFJ2388" s="14"/>
      <c r="OFK2388" s="14"/>
      <c r="OFL2388" s="14"/>
      <c r="OFM2388" s="14"/>
      <c r="OFN2388" s="14"/>
      <c r="OFO2388" s="14"/>
      <c r="OFP2388" s="14"/>
      <c r="OFQ2388" s="14"/>
      <c r="OFR2388" s="14"/>
      <c r="OFS2388" s="14"/>
      <c r="OFT2388" s="14"/>
      <c r="OFU2388" s="14"/>
      <c r="OFV2388" s="14"/>
      <c r="OFW2388" s="14"/>
      <c r="OFX2388" s="14"/>
      <c r="OFY2388" s="14"/>
      <c r="OFZ2388" s="14"/>
      <c r="OGA2388" s="14"/>
      <c r="OGB2388" s="14"/>
      <c r="OGC2388" s="14"/>
      <c r="OGD2388" s="14"/>
      <c r="OGE2388" s="14"/>
      <c r="OGF2388" s="14"/>
      <c r="OGG2388" s="14"/>
      <c r="OGH2388" s="14"/>
      <c r="OGI2388" s="14"/>
      <c r="OGJ2388" s="14"/>
      <c r="OGK2388" s="14"/>
      <c r="OGL2388" s="14"/>
      <c r="OGM2388" s="14"/>
      <c r="OGN2388" s="14"/>
      <c r="OGO2388" s="14"/>
      <c r="OGP2388" s="14"/>
      <c r="OGQ2388" s="14"/>
      <c r="OGR2388" s="14"/>
      <c r="OGS2388" s="14"/>
      <c r="OGT2388" s="14"/>
      <c r="OGU2388" s="14"/>
      <c r="OGV2388" s="14"/>
      <c r="OGW2388" s="14"/>
      <c r="OGX2388" s="14"/>
      <c r="OGY2388" s="14"/>
      <c r="OGZ2388" s="14"/>
      <c r="OHA2388" s="14"/>
      <c r="OHB2388" s="14"/>
      <c r="OHC2388" s="14"/>
      <c r="OHD2388" s="14"/>
      <c r="OHE2388" s="14"/>
      <c r="OHF2388" s="14"/>
      <c r="OHG2388" s="14"/>
      <c r="OHH2388" s="14"/>
      <c r="OHI2388" s="14"/>
      <c r="OHJ2388" s="14"/>
      <c r="OHK2388" s="14"/>
      <c r="OHL2388" s="14"/>
      <c r="OHM2388" s="14"/>
      <c r="OHN2388" s="14"/>
      <c r="OHO2388" s="14"/>
      <c r="OHP2388" s="14"/>
      <c r="OHQ2388" s="14"/>
      <c r="OHR2388" s="14"/>
      <c r="OHS2388" s="14"/>
      <c r="OHT2388" s="14"/>
      <c r="OHU2388" s="14"/>
      <c r="OHV2388" s="14"/>
      <c r="OHW2388" s="14"/>
      <c r="OHX2388" s="14"/>
      <c r="OHY2388" s="14"/>
      <c r="OHZ2388" s="14"/>
      <c r="OIA2388" s="14"/>
      <c r="OIB2388" s="14"/>
      <c r="OIC2388" s="14"/>
      <c r="OID2388" s="14"/>
      <c r="OIE2388" s="14"/>
      <c r="OIF2388" s="14"/>
      <c r="OIG2388" s="14"/>
      <c r="OIH2388" s="14"/>
      <c r="OII2388" s="14"/>
      <c r="OIJ2388" s="14"/>
      <c r="OIK2388" s="14"/>
      <c r="OIL2388" s="14"/>
      <c r="OIM2388" s="14"/>
      <c r="OIN2388" s="14"/>
      <c r="OIO2388" s="14"/>
      <c r="OIP2388" s="14"/>
      <c r="OIQ2388" s="14"/>
      <c r="OIR2388" s="14"/>
      <c r="OIS2388" s="14"/>
      <c r="OIT2388" s="14"/>
      <c r="OIU2388" s="14"/>
      <c r="OIV2388" s="14"/>
      <c r="OIW2388" s="14"/>
      <c r="OIX2388" s="14"/>
      <c r="OIY2388" s="14"/>
      <c r="OIZ2388" s="14"/>
      <c r="OJA2388" s="14"/>
      <c r="OJB2388" s="14"/>
      <c r="OJC2388" s="14"/>
      <c r="OJD2388" s="14"/>
      <c r="OJE2388" s="14"/>
      <c r="OJF2388" s="14"/>
      <c r="OJG2388" s="14"/>
      <c r="OJH2388" s="14"/>
      <c r="OJI2388" s="14"/>
      <c r="OJJ2388" s="14"/>
      <c r="OJK2388" s="14"/>
      <c r="OJL2388" s="14"/>
      <c r="OJM2388" s="14"/>
      <c r="OJN2388" s="14"/>
      <c r="OJO2388" s="14"/>
      <c r="OJP2388" s="14"/>
      <c r="OJQ2388" s="14"/>
      <c r="OJR2388" s="14"/>
      <c r="OJS2388" s="14"/>
      <c r="OJT2388" s="14"/>
      <c r="OJU2388" s="14"/>
      <c r="OJV2388" s="14"/>
      <c r="OJW2388" s="14"/>
      <c r="OJX2388" s="14"/>
      <c r="OJY2388" s="14"/>
      <c r="OJZ2388" s="14"/>
      <c r="OKA2388" s="14"/>
      <c r="OKB2388" s="14"/>
      <c r="OKC2388" s="14"/>
      <c r="OKD2388" s="14"/>
      <c r="OKE2388" s="14"/>
      <c r="OKF2388" s="14"/>
      <c r="OKG2388" s="14"/>
      <c r="OKH2388" s="14"/>
      <c r="OKI2388" s="14"/>
      <c r="OKJ2388" s="14"/>
      <c r="OKK2388" s="14"/>
      <c r="OKL2388" s="14"/>
      <c r="OKM2388" s="14"/>
      <c r="OKN2388" s="14"/>
      <c r="OKO2388" s="14"/>
      <c r="OKP2388" s="14"/>
      <c r="OKQ2388" s="14"/>
      <c r="OKR2388" s="14"/>
      <c r="OKS2388" s="14"/>
      <c r="OKT2388" s="14"/>
      <c r="OKU2388" s="14"/>
      <c r="OKV2388" s="14"/>
      <c r="OKW2388" s="14"/>
      <c r="OKX2388" s="14"/>
      <c r="OKY2388" s="14"/>
      <c r="OKZ2388" s="14"/>
      <c r="OLA2388" s="14"/>
      <c r="OLB2388" s="14"/>
      <c r="OLC2388" s="14"/>
      <c r="OLD2388" s="14"/>
      <c r="OLE2388" s="14"/>
      <c r="OLF2388" s="14"/>
      <c r="OLG2388" s="14"/>
      <c r="OLH2388" s="14"/>
      <c r="OLI2388" s="14"/>
      <c r="OLJ2388" s="14"/>
      <c r="OLK2388" s="14"/>
      <c r="OLL2388" s="14"/>
      <c r="OLM2388" s="14"/>
      <c r="OLN2388" s="14"/>
      <c r="OLO2388" s="14"/>
      <c r="OLP2388" s="14"/>
      <c r="OLQ2388" s="14"/>
      <c r="OLR2388" s="14"/>
      <c r="OLS2388" s="14"/>
      <c r="OLT2388" s="14"/>
      <c r="OLU2388" s="14"/>
      <c r="OLV2388" s="14"/>
      <c r="OLW2388" s="14"/>
      <c r="OLX2388" s="14"/>
      <c r="OLY2388" s="14"/>
      <c r="OLZ2388" s="14"/>
      <c r="OMA2388" s="14"/>
      <c r="OMB2388" s="14"/>
      <c r="OMC2388" s="14"/>
      <c r="OMD2388" s="14"/>
      <c r="OME2388" s="14"/>
      <c r="OMF2388" s="14"/>
      <c r="OMG2388" s="14"/>
      <c r="OMH2388" s="14"/>
      <c r="OMI2388" s="14"/>
      <c r="OMJ2388" s="14"/>
      <c r="OMK2388" s="14"/>
      <c r="OML2388" s="14"/>
      <c r="OMM2388" s="14"/>
      <c r="OMN2388" s="14"/>
      <c r="OMO2388" s="14"/>
      <c r="OMP2388" s="14"/>
      <c r="OMQ2388" s="14"/>
      <c r="OMR2388" s="14"/>
      <c r="OMS2388" s="14"/>
      <c r="OMT2388" s="14"/>
      <c r="OMU2388" s="14"/>
      <c r="OMV2388" s="14"/>
      <c r="OMW2388" s="14"/>
      <c r="OMX2388" s="14"/>
      <c r="OMY2388" s="14"/>
      <c r="OMZ2388" s="14"/>
      <c r="ONA2388" s="14"/>
      <c r="ONB2388" s="14"/>
      <c r="ONC2388" s="14"/>
      <c r="OND2388" s="14"/>
      <c r="ONE2388" s="14"/>
      <c r="ONF2388" s="14"/>
      <c r="ONG2388" s="14"/>
      <c r="ONH2388" s="14"/>
      <c r="ONI2388" s="14"/>
      <c r="ONJ2388" s="14"/>
      <c r="ONK2388" s="14"/>
      <c r="ONL2388" s="14"/>
      <c r="ONM2388" s="14"/>
      <c r="ONN2388" s="14"/>
      <c r="ONO2388" s="14"/>
      <c r="ONP2388" s="14"/>
      <c r="ONQ2388" s="14"/>
      <c r="ONR2388" s="14"/>
      <c r="ONS2388" s="14"/>
      <c r="ONT2388" s="14"/>
      <c r="ONU2388" s="14"/>
      <c r="ONV2388" s="14"/>
      <c r="ONW2388" s="14"/>
      <c r="ONX2388" s="14"/>
      <c r="ONY2388" s="14"/>
      <c r="ONZ2388" s="14"/>
      <c r="OOA2388" s="14"/>
      <c r="OOB2388" s="14"/>
      <c r="OOC2388" s="14"/>
      <c r="OOD2388" s="14"/>
      <c r="OOE2388" s="14"/>
      <c r="OOF2388" s="14"/>
      <c r="OOG2388" s="14"/>
      <c r="OOH2388" s="14"/>
      <c r="OOI2388" s="14"/>
      <c r="OOJ2388" s="14"/>
      <c r="OOK2388" s="14"/>
      <c r="OOL2388" s="14"/>
      <c r="OOM2388" s="14"/>
      <c r="OON2388" s="14"/>
      <c r="OOO2388" s="14"/>
      <c r="OOP2388" s="14"/>
      <c r="OOQ2388" s="14"/>
      <c r="OOR2388" s="14"/>
      <c r="OOS2388" s="14"/>
      <c r="OOT2388" s="14"/>
      <c r="OOU2388" s="14"/>
      <c r="OOV2388" s="14"/>
      <c r="OOW2388" s="14"/>
      <c r="OOX2388" s="14"/>
      <c r="OOY2388" s="14"/>
      <c r="OOZ2388" s="14"/>
      <c r="OPA2388" s="14"/>
      <c r="OPB2388" s="14"/>
      <c r="OPC2388" s="14"/>
      <c r="OPD2388" s="14"/>
      <c r="OPE2388" s="14"/>
      <c r="OPF2388" s="14"/>
      <c r="OPG2388" s="14"/>
      <c r="OPH2388" s="14"/>
      <c r="OPI2388" s="14"/>
      <c r="OPJ2388" s="14"/>
      <c r="OPK2388" s="14"/>
      <c r="OPL2388" s="14"/>
      <c r="OPM2388" s="14"/>
      <c r="OPN2388" s="14"/>
      <c r="OPO2388" s="14"/>
      <c r="OPP2388" s="14"/>
      <c r="OPQ2388" s="14"/>
      <c r="OPR2388" s="14"/>
      <c r="OPS2388" s="14"/>
      <c r="OPT2388" s="14"/>
      <c r="OPU2388" s="14"/>
      <c r="OPV2388" s="14"/>
      <c r="OPW2388" s="14"/>
      <c r="OPX2388" s="14"/>
      <c r="OPY2388" s="14"/>
      <c r="OPZ2388" s="14"/>
      <c r="OQA2388" s="14"/>
      <c r="OQB2388" s="14"/>
      <c r="OQC2388" s="14"/>
      <c r="OQD2388" s="14"/>
      <c r="OQE2388" s="14"/>
      <c r="OQF2388" s="14"/>
      <c r="OQG2388" s="14"/>
      <c r="OQH2388" s="14"/>
      <c r="OQI2388" s="14"/>
      <c r="OQJ2388" s="14"/>
      <c r="OQK2388" s="14"/>
      <c r="OQL2388" s="14"/>
      <c r="OQM2388" s="14"/>
      <c r="OQN2388" s="14"/>
      <c r="OQO2388" s="14"/>
      <c r="OQP2388" s="14"/>
      <c r="OQQ2388" s="14"/>
      <c r="OQR2388" s="14"/>
      <c r="OQS2388" s="14"/>
      <c r="OQT2388" s="14"/>
      <c r="OQU2388" s="14"/>
      <c r="OQV2388" s="14"/>
      <c r="OQW2388" s="14"/>
      <c r="OQX2388" s="14"/>
      <c r="OQY2388" s="14"/>
      <c r="OQZ2388" s="14"/>
      <c r="ORA2388" s="14"/>
      <c r="ORB2388" s="14"/>
      <c r="ORC2388" s="14"/>
      <c r="ORD2388" s="14"/>
      <c r="ORE2388" s="14"/>
      <c r="ORF2388" s="14"/>
      <c r="ORG2388" s="14"/>
      <c r="ORH2388" s="14"/>
      <c r="ORI2388" s="14"/>
      <c r="ORJ2388" s="14"/>
      <c r="ORK2388" s="14"/>
      <c r="ORL2388" s="14"/>
      <c r="ORM2388" s="14"/>
      <c r="ORN2388" s="14"/>
      <c r="ORO2388" s="14"/>
      <c r="ORP2388" s="14"/>
      <c r="ORQ2388" s="14"/>
      <c r="ORR2388" s="14"/>
      <c r="ORS2388" s="14"/>
      <c r="ORT2388" s="14"/>
      <c r="ORU2388" s="14"/>
      <c r="ORV2388" s="14"/>
      <c r="ORW2388" s="14"/>
      <c r="ORX2388" s="14"/>
      <c r="ORY2388" s="14"/>
      <c r="ORZ2388" s="14"/>
      <c r="OSA2388" s="14"/>
      <c r="OSB2388" s="14"/>
      <c r="OSC2388" s="14"/>
      <c r="OSD2388" s="14"/>
      <c r="OSE2388" s="14"/>
      <c r="OSF2388" s="14"/>
      <c r="OSG2388" s="14"/>
      <c r="OSH2388" s="14"/>
      <c r="OSI2388" s="14"/>
      <c r="OSJ2388" s="14"/>
      <c r="OSK2388" s="14"/>
      <c r="OSL2388" s="14"/>
      <c r="OSM2388" s="14"/>
      <c r="OSN2388" s="14"/>
      <c r="OSO2388" s="14"/>
      <c r="OSP2388" s="14"/>
      <c r="OSQ2388" s="14"/>
      <c r="OSR2388" s="14"/>
      <c r="OSS2388" s="14"/>
      <c r="OST2388" s="14"/>
      <c r="OSU2388" s="14"/>
      <c r="OSV2388" s="14"/>
      <c r="OSW2388" s="14"/>
      <c r="OSX2388" s="14"/>
      <c r="OSY2388" s="14"/>
      <c r="OSZ2388" s="14"/>
      <c r="OTA2388" s="14"/>
      <c r="OTB2388" s="14"/>
      <c r="OTC2388" s="14"/>
      <c r="OTD2388" s="14"/>
      <c r="OTE2388" s="14"/>
      <c r="OTF2388" s="14"/>
      <c r="OTG2388" s="14"/>
      <c r="OTH2388" s="14"/>
      <c r="OTI2388" s="14"/>
      <c r="OTJ2388" s="14"/>
      <c r="OTK2388" s="14"/>
      <c r="OTL2388" s="14"/>
      <c r="OTM2388" s="14"/>
      <c r="OTN2388" s="14"/>
      <c r="OTO2388" s="14"/>
      <c r="OTP2388" s="14"/>
      <c r="OTQ2388" s="14"/>
      <c r="OTR2388" s="14"/>
      <c r="OTS2388" s="14"/>
      <c r="OTT2388" s="14"/>
      <c r="OTU2388" s="14"/>
      <c r="OTV2388" s="14"/>
      <c r="OTW2388" s="14"/>
      <c r="OTX2388" s="14"/>
      <c r="OTY2388" s="14"/>
      <c r="OTZ2388" s="14"/>
      <c r="OUA2388" s="14"/>
      <c r="OUB2388" s="14"/>
      <c r="OUC2388" s="14"/>
      <c r="OUD2388" s="14"/>
      <c r="OUE2388" s="14"/>
      <c r="OUF2388" s="14"/>
      <c r="OUG2388" s="14"/>
      <c r="OUH2388" s="14"/>
      <c r="OUI2388" s="14"/>
      <c r="OUJ2388" s="14"/>
      <c r="OUK2388" s="14"/>
      <c r="OUL2388" s="14"/>
      <c r="OUM2388" s="14"/>
      <c r="OUN2388" s="14"/>
      <c r="OUO2388" s="14"/>
      <c r="OUP2388" s="14"/>
      <c r="OUQ2388" s="14"/>
      <c r="OUR2388" s="14"/>
      <c r="OUS2388" s="14"/>
      <c r="OUT2388" s="14"/>
      <c r="OUU2388" s="14"/>
      <c r="OUV2388" s="14"/>
      <c r="OUW2388" s="14"/>
      <c r="OUX2388" s="14"/>
      <c r="OUY2388" s="14"/>
      <c r="OUZ2388" s="14"/>
      <c r="OVA2388" s="14"/>
      <c r="OVB2388" s="14"/>
      <c r="OVC2388" s="14"/>
      <c r="OVD2388" s="14"/>
      <c r="OVE2388" s="14"/>
      <c r="OVF2388" s="14"/>
      <c r="OVG2388" s="14"/>
      <c r="OVH2388" s="14"/>
      <c r="OVI2388" s="14"/>
      <c r="OVJ2388" s="14"/>
      <c r="OVK2388" s="14"/>
      <c r="OVL2388" s="14"/>
      <c r="OVM2388" s="14"/>
      <c r="OVN2388" s="14"/>
      <c r="OVO2388" s="14"/>
      <c r="OVP2388" s="14"/>
      <c r="OVQ2388" s="14"/>
      <c r="OVR2388" s="14"/>
      <c r="OVS2388" s="14"/>
      <c r="OVT2388" s="14"/>
      <c r="OVU2388" s="14"/>
      <c r="OVV2388" s="14"/>
      <c r="OVW2388" s="14"/>
      <c r="OVX2388" s="14"/>
      <c r="OVY2388" s="14"/>
      <c r="OVZ2388" s="14"/>
      <c r="OWA2388" s="14"/>
      <c r="OWB2388" s="14"/>
      <c r="OWC2388" s="14"/>
      <c r="OWD2388" s="14"/>
      <c r="OWE2388" s="14"/>
      <c r="OWF2388" s="14"/>
      <c r="OWG2388" s="14"/>
      <c r="OWH2388" s="14"/>
      <c r="OWI2388" s="14"/>
      <c r="OWJ2388" s="14"/>
      <c r="OWK2388" s="14"/>
      <c r="OWL2388" s="14"/>
      <c r="OWM2388" s="14"/>
      <c r="OWN2388" s="14"/>
      <c r="OWO2388" s="14"/>
      <c r="OWP2388" s="14"/>
      <c r="OWQ2388" s="14"/>
      <c r="OWR2388" s="14"/>
      <c r="OWS2388" s="14"/>
      <c r="OWT2388" s="14"/>
      <c r="OWU2388" s="14"/>
      <c r="OWV2388" s="14"/>
      <c r="OWW2388" s="14"/>
      <c r="OWX2388" s="14"/>
      <c r="OWY2388" s="14"/>
      <c r="OWZ2388" s="14"/>
      <c r="OXA2388" s="14"/>
      <c r="OXB2388" s="14"/>
      <c r="OXC2388" s="14"/>
      <c r="OXD2388" s="14"/>
      <c r="OXE2388" s="14"/>
      <c r="OXF2388" s="14"/>
      <c r="OXG2388" s="14"/>
      <c r="OXH2388" s="14"/>
      <c r="OXI2388" s="14"/>
      <c r="OXJ2388" s="14"/>
      <c r="OXK2388" s="14"/>
      <c r="OXL2388" s="14"/>
      <c r="OXM2388" s="14"/>
      <c r="OXN2388" s="14"/>
      <c r="OXO2388" s="14"/>
      <c r="OXP2388" s="14"/>
      <c r="OXQ2388" s="14"/>
      <c r="OXR2388" s="14"/>
      <c r="OXS2388" s="14"/>
      <c r="OXT2388" s="14"/>
      <c r="OXU2388" s="14"/>
      <c r="OXV2388" s="14"/>
      <c r="OXW2388" s="14"/>
      <c r="OXX2388" s="14"/>
      <c r="OXY2388" s="14"/>
      <c r="OXZ2388" s="14"/>
      <c r="OYA2388" s="14"/>
      <c r="OYB2388" s="14"/>
      <c r="OYC2388" s="14"/>
      <c r="OYD2388" s="14"/>
      <c r="OYE2388" s="14"/>
      <c r="OYF2388" s="14"/>
      <c r="OYG2388" s="14"/>
      <c r="OYH2388" s="14"/>
      <c r="OYI2388" s="14"/>
      <c r="OYJ2388" s="14"/>
      <c r="OYK2388" s="14"/>
      <c r="OYL2388" s="14"/>
      <c r="OYM2388" s="14"/>
      <c r="OYN2388" s="14"/>
      <c r="OYO2388" s="14"/>
      <c r="OYP2388" s="14"/>
      <c r="OYQ2388" s="14"/>
      <c r="OYR2388" s="14"/>
      <c r="OYS2388" s="14"/>
      <c r="OYT2388" s="14"/>
      <c r="OYU2388" s="14"/>
      <c r="OYV2388" s="14"/>
      <c r="OYW2388" s="14"/>
      <c r="OYX2388" s="14"/>
      <c r="OYY2388" s="14"/>
      <c r="OYZ2388" s="14"/>
      <c r="OZA2388" s="14"/>
      <c r="OZB2388" s="14"/>
      <c r="OZC2388" s="14"/>
      <c r="OZD2388" s="14"/>
      <c r="OZE2388" s="14"/>
      <c r="OZF2388" s="14"/>
      <c r="OZG2388" s="14"/>
      <c r="OZH2388" s="14"/>
      <c r="OZI2388" s="14"/>
      <c r="OZJ2388" s="14"/>
      <c r="OZK2388" s="14"/>
      <c r="OZL2388" s="14"/>
      <c r="OZM2388" s="14"/>
      <c r="OZN2388" s="14"/>
      <c r="OZO2388" s="14"/>
      <c r="OZP2388" s="14"/>
      <c r="OZQ2388" s="14"/>
      <c r="OZR2388" s="14"/>
      <c r="OZS2388" s="14"/>
      <c r="OZT2388" s="14"/>
      <c r="OZU2388" s="14"/>
      <c r="OZV2388" s="14"/>
      <c r="OZW2388" s="14"/>
      <c r="OZX2388" s="14"/>
      <c r="OZY2388" s="14"/>
      <c r="OZZ2388" s="14"/>
      <c r="PAA2388" s="14"/>
      <c r="PAB2388" s="14"/>
      <c r="PAC2388" s="14"/>
      <c r="PAD2388" s="14"/>
      <c r="PAE2388" s="14"/>
      <c r="PAF2388" s="14"/>
      <c r="PAG2388" s="14"/>
      <c r="PAH2388" s="14"/>
      <c r="PAI2388" s="14"/>
      <c r="PAJ2388" s="14"/>
      <c r="PAK2388" s="14"/>
      <c r="PAL2388" s="14"/>
      <c r="PAM2388" s="14"/>
      <c r="PAN2388" s="14"/>
      <c r="PAO2388" s="14"/>
      <c r="PAP2388" s="14"/>
      <c r="PAQ2388" s="14"/>
      <c r="PAR2388" s="14"/>
      <c r="PAS2388" s="14"/>
      <c r="PAT2388" s="14"/>
      <c r="PAU2388" s="14"/>
      <c r="PAV2388" s="14"/>
      <c r="PAW2388" s="14"/>
      <c r="PAX2388" s="14"/>
      <c r="PAY2388" s="14"/>
      <c r="PAZ2388" s="14"/>
      <c r="PBA2388" s="14"/>
      <c r="PBB2388" s="14"/>
      <c r="PBC2388" s="14"/>
      <c r="PBD2388" s="14"/>
      <c r="PBE2388" s="14"/>
      <c r="PBF2388" s="14"/>
      <c r="PBG2388" s="14"/>
      <c r="PBH2388" s="14"/>
      <c r="PBI2388" s="14"/>
      <c r="PBJ2388" s="14"/>
      <c r="PBK2388" s="14"/>
      <c r="PBL2388" s="14"/>
      <c r="PBM2388" s="14"/>
      <c r="PBN2388" s="14"/>
      <c r="PBO2388" s="14"/>
      <c r="PBP2388" s="14"/>
      <c r="PBQ2388" s="14"/>
      <c r="PBR2388" s="14"/>
      <c r="PBS2388" s="14"/>
      <c r="PBT2388" s="14"/>
      <c r="PBU2388" s="14"/>
      <c r="PBV2388" s="14"/>
      <c r="PBW2388" s="14"/>
      <c r="PBX2388" s="14"/>
      <c r="PBY2388" s="14"/>
      <c r="PBZ2388" s="14"/>
      <c r="PCA2388" s="14"/>
      <c r="PCB2388" s="14"/>
      <c r="PCC2388" s="14"/>
      <c r="PCD2388" s="14"/>
      <c r="PCE2388" s="14"/>
      <c r="PCF2388" s="14"/>
      <c r="PCG2388" s="14"/>
      <c r="PCH2388" s="14"/>
      <c r="PCI2388" s="14"/>
      <c r="PCJ2388" s="14"/>
      <c r="PCK2388" s="14"/>
      <c r="PCL2388" s="14"/>
      <c r="PCM2388" s="14"/>
      <c r="PCN2388" s="14"/>
      <c r="PCO2388" s="14"/>
      <c r="PCP2388" s="14"/>
      <c r="PCQ2388" s="14"/>
      <c r="PCR2388" s="14"/>
      <c r="PCS2388" s="14"/>
      <c r="PCT2388" s="14"/>
      <c r="PCU2388" s="14"/>
      <c r="PCV2388" s="14"/>
      <c r="PCW2388" s="14"/>
      <c r="PCX2388" s="14"/>
      <c r="PCY2388" s="14"/>
      <c r="PCZ2388" s="14"/>
      <c r="PDA2388" s="14"/>
      <c r="PDB2388" s="14"/>
      <c r="PDC2388" s="14"/>
      <c r="PDD2388" s="14"/>
      <c r="PDE2388" s="14"/>
      <c r="PDF2388" s="14"/>
      <c r="PDG2388" s="14"/>
      <c r="PDH2388" s="14"/>
      <c r="PDI2388" s="14"/>
      <c r="PDJ2388" s="14"/>
      <c r="PDK2388" s="14"/>
      <c r="PDL2388" s="14"/>
      <c r="PDM2388" s="14"/>
      <c r="PDN2388" s="14"/>
      <c r="PDO2388" s="14"/>
      <c r="PDP2388" s="14"/>
      <c r="PDQ2388" s="14"/>
      <c r="PDR2388" s="14"/>
      <c r="PDS2388" s="14"/>
      <c r="PDT2388" s="14"/>
      <c r="PDU2388" s="14"/>
      <c r="PDV2388" s="14"/>
      <c r="PDW2388" s="14"/>
      <c r="PDX2388" s="14"/>
      <c r="PDY2388" s="14"/>
      <c r="PDZ2388" s="14"/>
      <c r="PEA2388" s="14"/>
      <c r="PEB2388" s="14"/>
      <c r="PEC2388" s="14"/>
      <c r="PED2388" s="14"/>
      <c r="PEE2388" s="14"/>
      <c r="PEF2388" s="14"/>
      <c r="PEG2388" s="14"/>
      <c r="PEH2388" s="14"/>
      <c r="PEI2388" s="14"/>
      <c r="PEJ2388" s="14"/>
      <c r="PEK2388" s="14"/>
      <c r="PEL2388" s="14"/>
      <c r="PEM2388" s="14"/>
      <c r="PEN2388" s="14"/>
      <c r="PEO2388" s="14"/>
      <c r="PEP2388" s="14"/>
      <c r="PEQ2388" s="14"/>
      <c r="PER2388" s="14"/>
      <c r="PES2388" s="14"/>
      <c r="PET2388" s="14"/>
      <c r="PEU2388" s="14"/>
      <c r="PEV2388" s="14"/>
      <c r="PEW2388" s="14"/>
      <c r="PEX2388" s="14"/>
      <c r="PEY2388" s="14"/>
      <c r="PEZ2388" s="14"/>
      <c r="PFA2388" s="14"/>
      <c r="PFB2388" s="14"/>
      <c r="PFC2388" s="14"/>
      <c r="PFD2388" s="14"/>
      <c r="PFE2388" s="14"/>
      <c r="PFF2388" s="14"/>
      <c r="PFG2388" s="14"/>
      <c r="PFH2388" s="14"/>
      <c r="PFI2388" s="14"/>
      <c r="PFJ2388" s="14"/>
      <c r="PFK2388" s="14"/>
      <c r="PFL2388" s="14"/>
      <c r="PFM2388" s="14"/>
      <c r="PFN2388" s="14"/>
      <c r="PFO2388" s="14"/>
      <c r="PFP2388" s="14"/>
      <c r="PFQ2388" s="14"/>
      <c r="PFR2388" s="14"/>
      <c r="PFS2388" s="14"/>
      <c r="PFT2388" s="14"/>
      <c r="PFU2388" s="14"/>
      <c r="PFV2388" s="14"/>
      <c r="PFW2388" s="14"/>
      <c r="PFX2388" s="14"/>
      <c r="PFY2388" s="14"/>
      <c r="PFZ2388" s="14"/>
      <c r="PGA2388" s="14"/>
      <c r="PGB2388" s="14"/>
      <c r="PGC2388" s="14"/>
      <c r="PGD2388" s="14"/>
      <c r="PGE2388" s="14"/>
      <c r="PGF2388" s="14"/>
      <c r="PGG2388" s="14"/>
      <c r="PGH2388" s="14"/>
      <c r="PGI2388" s="14"/>
      <c r="PGJ2388" s="14"/>
      <c r="PGK2388" s="14"/>
      <c r="PGL2388" s="14"/>
      <c r="PGM2388" s="14"/>
      <c r="PGN2388" s="14"/>
      <c r="PGO2388" s="14"/>
      <c r="PGP2388" s="14"/>
      <c r="PGQ2388" s="14"/>
      <c r="PGR2388" s="14"/>
      <c r="PGS2388" s="14"/>
      <c r="PGT2388" s="14"/>
      <c r="PGU2388" s="14"/>
      <c r="PGV2388" s="14"/>
      <c r="PGW2388" s="14"/>
      <c r="PGX2388" s="14"/>
      <c r="PGY2388" s="14"/>
      <c r="PGZ2388" s="14"/>
      <c r="PHA2388" s="14"/>
      <c r="PHB2388" s="14"/>
      <c r="PHC2388" s="14"/>
      <c r="PHD2388" s="14"/>
      <c r="PHE2388" s="14"/>
      <c r="PHF2388" s="14"/>
      <c r="PHG2388" s="14"/>
      <c r="PHH2388" s="14"/>
      <c r="PHI2388" s="14"/>
      <c r="PHJ2388" s="14"/>
      <c r="PHK2388" s="14"/>
      <c r="PHL2388" s="14"/>
      <c r="PHM2388" s="14"/>
      <c r="PHN2388" s="14"/>
      <c r="PHO2388" s="14"/>
      <c r="PHP2388" s="14"/>
      <c r="PHQ2388" s="14"/>
      <c r="PHR2388" s="14"/>
      <c r="PHS2388" s="14"/>
      <c r="PHT2388" s="14"/>
      <c r="PHU2388" s="14"/>
      <c r="PHV2388" s="14"/>
      <c r="PHW2388" s="14"/>
      <c r="PHX2388" s="14"/>
      <c r="PHY2388" s="14"/>
      <c r="PHZ2388" s="14"/>
      <c r="PIA2388" s="14"/>
      <c r="PIB2388" s="14"/>
      <c r="PIC2388" s="14"/>
      <c r="PID2388" s="14"/>
      <c r="PIE2388" s="14"/>
      <c r="PIF2388" s="14"/>
      <c r="PIG2388" s="14"/>
      <c r="PIH2388" s="14"/>
      <c r="PII2388" s="14"/>
      <c r="PIJ2388" s="14"/>
      <c r="PIK2388" s="14"/>
      <c r="PIL2388" s="14"/>
      <c r="PIM2388" s="14"/>
      <c r="PIN2388" s="14"/>
      <c r="PIO2388" s="14"/>
      <c r="PIP2388" s="14"/>
      <c r="PIQ2388" s="14"/>
      <c r="PIR2388" s="14"/>
      <c r="PIS2388" s="14"/>
      <c r="PIT2388" s="14"/>
      <c r="PIU2388" s="14"/>
      <c r="PIV2388" s="14"/>
      <c r="PIW2388" s="14"/>
      <c r="PIX2388" s="14"/>
      <c r="PIY2388" s="14"/>
      <c r="PIZ2388" s="14"/>
      <c r="PJA2388" s="14"/>
      <c r="PJB2388" s="14"/>
      <c r="PJC2388" s="14"/>
      <c r="PJD2388" s="14"/>
      <c r="PJE2388" s="14"/>
      <c r="PJF2388" s="14"/>
      <c r="PJG2388" s="14"/>
      <c r="PJH2388" s="14"/>
      <c r="PJI2388" s="14"/>
      <c r="PJJ2388" s="14"/>
      <c r="PJK2388" s="14"/>
      <c r="PJL2388" s="14"/>
      <c r="PJM2388" s="14"/>
      <c r="PJN2388" s="14"/>
      <c r="PJO2388" s="14"/>
      <c r="PJP2388" s="14"/>
      <c r="PJQ2388" s="14"/>
      <c r="PJR2388" s="14"/>
      <c r="PJS2388" s="14"/>
      <c r="PJT2388" s="14"/>
      <c r="PJU2388" s="14"/>
      <c r="PJV2388" s="14"/>
      <c r="PJW2388" s="14"/>
      <c r="PJX2388" s="14"/>
      <c r="PJY2388" s="14"/>
      <c r="PJZ2388" s="14"/>
      <c r="PKA2388" s="14"/>
      <c r="PKB2388" s="14"/>
      <c r="PKC2388" s="14"/>
      <c r="PKD2388" s="14"/>
      <c r="PKE2388" s="14"/>
      <c r="PKF2388" s="14"/>
      <c r="PKG2388" s="14"/>
      <c r="PKH2388" s="14"/>
      <c r="PKI2388" s="14"/>
      <c r="PKJ2388" s="14"/>
      <c r="PKK2388" s="14"/>
      <c r="PKL2388" s="14"/>
      <c r="PKM2388" s="14"/>
      <c r="PKN2388" s="14"/>
      <c r="PKO2388" s="14"/>
      <c r="PKP2388" s="14"/>
      <c r="PKQ2388" s="14"/>
      <c r="PKR2388" s="14"/>
      <c r="PKS2388" s="14"/>
      <c r="PKT2388" s="14"/>
      <c r="PKU2388" s="14"/>
      <c r="PKV2388" s="14"/>
      <c r="PKW2388" s="14"/>
      <c r="PKX2388" s="14"/>
      <c r="PKY2388" s="14"/>
      <c r="PKZ2388" s="14"/>
      <c r="PLA2388" s="14"/>
      <c r="PLB2388" s="14"/>
      <c r="PLC2388" s="14"/>
      <c r="PLD2388" s="14"/>
      <c r="PLE2388" s="14"/>
      <c r="PLF2388" s="14"/>
      <c r="PLG2388" s="14"/>
      <c r="PLH2388" s="14"/>
      <c r="PLI2388" s="14"/>
      <c r="PLJ2388" s="14"/>
      <c r="PLK2388" s="14"/>
      <c r="PLL2388" s="14"/>
      <c r="PLM2388" s="14"/>
      <c r="PLN2388" s="14"/>
      <c r="PLO2388" s="14"/>
      <c r="PLP2388" s="14"/>
      <c r="PLQ2388" s="14"/>
      <c r="PLR2388" s="14"/>
      <c r="PLS2388" s="14"/>
      <c r="PLT2388" s="14"/>
      <c r="PLU2388" s="14"/>
      <c r="PLV2388" s="14"/>
      <c r="PLW2388" s="14"/>
      <c r="PLX2388" s="14"/>
      <c r="PLY2388" s="14"/>
      <c r="PLZ2388" s="14"/>
      <c r="PMA2388" s="14"/>
      <c r="PMB2388" s="14"/>
      <c r="PMC2388" s="14"/>
      <c r="PMD2388" s="14"/>
      <c r="PME2388" s="14"/>
      <c r="PMF2388" s="14"/>
      <c r="PMG2388" s="14"/>
      <c r="PMH2388" s="14"/>
      <c r="PMI2388" s="14"/>
      <c r="PMJ2388" s="14"/>
      <c r="PMK2388" s="14"/>
      <c r="PML2388" s="14"/>
      <c r="PMM2388" s="14"/>
      <c r="PMN2388" s="14"/>
      <c r="PMO2388" s="14"/>
      <c r="PMP2388" s="14"/>
      <c r="PMQ2388" s="14"/>
      <c r="PMR2388" s="14"/>
      <c r="PMS2388" s="14"/>
      <c r="PMT2388" s="14"/>
      <c r="PMU2388" s="14"/>
      <c r="PMV2388" s="14"/>
      <c r="PMW2388" s="14"/>
      <c r="PMX2388" s="14"/>
      <c r="PMY2388" s="14"/>
      <c r="PMZ2388" s="14"/>
      <c r="PNA2388" s="14"/>
      <c r="PNB2388" s="14"/>
      <c r="PNC2388" s="14"/>
      <c r="PND2388" s="14"/>
      <c r="PNE2388" s="14"/>
      <c r="PNF2388" s="14"/>
      <c r="PNG2388" s="14"/>
      <c r="PNH2388" s="14"/>
      <c r="PNI2388" s="14"/>
      <c r="PNJ2388" s="14"/>
      <c r="PNK2388" s="14"/>
      <c r="PNL2388" s="14"/>
      <c r="PNM2388" s="14"/>
      <c r="PNN2388" s="14"/>
      <c r="PNO2388" s="14"/>
      <c r="PNP2388" s="14"/>
      <c r="PNQ2388" s="14"/>
      <c r="PNR2388" s="14"/>
      <c r="PNS2388" s="14"/>
      <c r="PNT2388" s="14"/>
      <c r="PNU2388" s="14"/>
      <c r="PNV2388" s="14"/>
      <c r="PNW2388" s="14"/>
      <c r="PNX2388" s="14"/>
      <c r="PNY2388" s="14"/>
      <c r="PNZ2388" s="14"/>
      <c r="POA2388" s="14"/>
      <c r="POB2388" s="14"/>
      <c r="POC2388" s="14"/>
      <c r="POD2388" s="14"/>
      <c r="POE2388" s="14"/>
      <c r="POF2388" s="14"/>
      <c r="POG2388" s="14"/>
      <c r="POH2388" s="14"/>
      <c r="POI2388" s="14"/>
      <c r="POJ2388" s="14"/>
      <c r="POK2388" s="14"/>
      <c r="POL2388" s="14"/>
      <c r="POM2388" s="14"/>
      <c r="PON2388" s="14"/>
      <c r="POO2388" s="14"/>
      <c r="POP2388" s="14"/>
      <c r="POQ2388" s="14"/>
      <c r="POR2388" s="14"/>
      <c r="POS2388" s="14"/>
      <c r="POT2388" s="14"/>
      <c r="POU2388" s="14"/>
      <c r="POV2388" s="14"/>
      <c r="POW2388" s="14"/>
      <c r="POX2388" s="14"/>
      <c r="POY2388" s="14"/>
      <c r="POZ2388" s="14"/>
      <c r="PPA2388" s="14"/>
      <c r="PPB2388" s="14"/>
      <c r="PPC2388" s="14"/>
      <c r="PPD2388" s="14"/>
      <c r="PPE2388" s="14"/>
      <c r="PPF2388" s="14"/>
      <c r="PPG2388" s="14"/>
      <c r="PPH2388" s="14"/>
      <c r="PPI2388" s="14"/>
      <c r="PPJ2388" s="14"/>
      <c r="PPK2388" s="14"/>
      <c r="PPL2388" s="14"/>
      <c r="PPM2388" s="14"/>
      <c r="PPN2388" s="14"/>
      <c r="PPO2388" s="14"/>
      <c r="PPP2388" s="14"/>
      <c r="PPQ2388" s="14"/>
      <c r="PPR2388" s="14"/>
      <c r="PPS2388" s="14"/>
      <c r="PPT2388" s="14"/>
      <c r="PPU2388" s="14"/>
      <c r="PPV2388" s="14"/>
      <c r="PPW2388" s="14"/>
      <c r="PPX2388" s="14"/>
      <c r="PPY2388" s="14"/>
      <c r="PPZ2388" s="14"/>
      <c r="PQA2388" s="14"/>
      <c r="PQB2388" s="14"/>
      <c r="PQC2388" s="14"/>
      <c r="PQD2388" s="14"/>
      <c r="PQE2388" s="14"/>
      <c r="PQF2388" s="14"/>
      <c r="PQG2388" s="14"/>
      <c r="PQH2388" s="14"/>
      <c r="PQI2388" s="14"/>
      <c r="PQJ2388" s="14"/>
      <c r="PQK2388" s="14"/>
      <c r="PQL2388" s="14"/>
      <c r="PQM2388" s="14"/>
      <c r="PQN2388" s="14"/>
      <c r="PQO2388" s="14"/>
      <c r="PQP2388" s="14"/>
      <c r="PQQ2388" s="14"/>
      <c r="PQR2388" s="14"/>
      <c r="PQS2388" s="14"/>
      <c r="PQT2388" s="14"/>
      <c r="PQU2388" s="14"/>
      <c r="PQV2388" s="14"/>
      <c r="PQW2388" s="14"/>
      <c r="PQX2388" s="14"/>
      <c r="PQY2388" s="14"/>
      <c r="PQZ2388" s="14"/>
      <c r="PRA2388" s="14"/>
      <c r="PRB2388" s="14"/>
      <c r="PRC2388" s="14"/>
      <c r="PRD2388" s="14"/>
      <c r="PRE2388" s="14"/>
      <c r="PRF2388" s="14"/>
      <c r="PRG2388" s="14"/>
      <c r="PRH2388" s="14"/>
      <c r="PRI2388" s="14"/>
      <c r="PRJ2388" s="14"/>
      <c r="PRK2388" s="14"/>
      <c r="PRL2388" s="14"/>
      <c r="PRM2388" s="14"/>
      <c r="PRN2388" s="14"/>
      <c r="PRO2388" s="14"/>
      <c r="PRP2388" s="14"/>
      <c r="PRQ2388" s="14"/>
      <c r="PRR2388" s="14"/>
      <c r="PRS2388" s="14"/>
      <c r="PRT2388" s="14"/>
      <c r="PRU2388" s="14"/>
      <c r="PRV2388" s="14"/>
      <c r="PRW2388" s="14"/>
      <c r="PRX2388" s="14"/>
      <c r="PRY2388" s="14"/>
      <c r="PRZ2388" s="14"/>
      <c r="PSA2388" s="14"/>
      <c r="PSB2388" s="14"/>
      <c r="PSC2388" s="14"/>
      <c r="PSD2388" s="14"/>
      <c r="PSE2388" s="14"/>
      <c r="PSF2388" s="14"/>
      <c r="PSG2388" s="14"/>
      <c r="PSH2388" s="14"/>
      <c r="PSI2388" s="14"/>
      <c r="PSJ2388" s="14"/>
      <c r="PSK2388" s="14"/>
      <c r="PSL2388" s="14"/>
      <c r="PSM2388" s="14"/>
      <c r="PSN2388" s="14"/>
      <c r="PSO2388" s="14"/>
      <c r="PSP2388" s="14"/>
      <c r="PSQ2388" s="14"/>
      <c r="PSR2388" s="14"/>
      <c r="PSS2388" s="14"/>
      <c r="PST2388" s="14"/>
      <c r="PSU2388" s="14"/>
      <c r="PSV2388" s="14"/>
      <c r="PSW2388" s="14"/>
      <c r="PSX2388" s="14"/>
      <c r="PSY2388" s="14"/>
      <c r="PSZ2388" s="14"/>
      <c r="PTA2388" s="14"/>
      <c r="PTB2388" s="14"/>
      <c r="PTC2388" s="14"/>
      <c r="PTD2388" s="14"/>
      <c r="PTE2388" s="14"/>
      <c r="PTF2388" s="14"/>
      <c r="PTG2388" s="14"/>
      <c r="PTH2388" s="14"/>
      <c r="PTI2388" s="14"/>
      <c r="PTJ2388" s="14"/>
      <c r="PTK2388" s="14"/>
      <c r="PTL2388" s="14"/>
      <c r="PTM2388" s="14"/>
      <c r="PTN2388" s="14"/>
      <c r="PTO2388" s="14"/>
      <c r="PTP2388" s="14"/>
      <c r="PTQ2388" s="14"/>
      <c r="PTR2388" s="14"/>
      <c r="PTS2388" s="14"/>
      <c r="PTT2388" s="14"/>
      <c r="PTU2388" s="14"/>
      <c r="PTV2388" s="14"/>
      <c r="PTW2388" s="14"/>
      <c r="PTX2388" s="14"/>
      <c r="PTY2388" s="14"/>
      <c r="PTZ2388" s="14"/>
      <c r="PUA2388" s="14"/>
      <c r="PUB2388" s="14"/>
      <c r="PUC2388" s="14"/>
      <c r="PUD2388" s="14"/>
      <c r="PUE2388" s="14"/>
      <c r="PUF2388" s="14"/>
      <c r="PUG2388" s="14"/>
      <c r="PUH2388" s="14"/>
      <c r="PUI2388" s="14"/>
      <c r="PUJ2388" s="14"/>
      <c r="PUK2388" s="14"/>
      <c r="PUL2388" s="14"/>
      <c r="PUM2388" s="14"/>
      <c r="PUN2388" s="14"/>
      <c r="PUO2388" s="14"/>
      <c r="PUP2388" s="14"/>
      <c r="PUQ2388" s="14"/>
      <c r="PUR2388" s="14"/>
      <c r="PUS2388" s="14"/>
      <c r="PUT2388" s="14"/>
      <c r="PUU2388" s="14"/>
      <c r="PUV2388" s="14"/>
      <c r="PUW2388" s="14"/>
      <c r="PUX2388" s="14"/>
      <c r="PUY2388" s="14"/>
      <c r="PUZ2388" s="14"/>
      <c r="PVA2388" s="14"/>
      <c r="PVB2388" s="14"/>
      <c r="PVC2388" s="14"/>
      <c r="PVD2388" s="14"/>
      <c r="PVE2388" s="14"/>
      <c r="PVF2388" s="14"/>
      <c r="PVG2388" s="14"/>
      <c r="PVH2388" s="14"/>
      <c r="PVI2388" s="14"/>
      <c r="PVJ2388" s="14"/>
      <c r="PVK2388" s="14"/>
      <c r="PVL2388" s="14"/>
      <c r="PVM2388" s="14"/>
      <c r="PVN2388" s="14"/>
      <c r="PVO2388" s="14"/>
      <c r="PVP2388" s="14"/>
      <c r="PVQ2388" s="14"/>
      <c r="PVR2388" s="14"/>
      <c r="PVS2388" s="14"/>
      <c r="PVT2388" s="14"/>
      <c r="PVU2388" s="14"/>
      <c r="PVV2388" s="14"/>
      <c r="PVW2388" s="14"/>
      <c r="PVX2388" s="14"/>
      <c r="PVY2388" s="14"/>
      <c r="PVZ2388" s="14"/>
      <c r="PWA2388" s="14"/>
      <c r="PWB2388" s="14"/>
      <c r="PWC2388" s="14"/>
      <c r="PWD2388" s="14"/>
      <c r="PWE2388" s="14"/>
      <c r="PWF2388" s="14"/>
      <c r="PWG2388" s="14"/>
      <c r="PWH2388" s="14"/>
      <c r="PWI2388" s="14"/>
      <c r="PWJ2388" s="14"/>
      <c r="PWK2388" s="14"/>
      <c r="PWL2388" s="14"/>
      <c r="PWM2388" s="14"/>
      <c r="PWN2388" s="14"/>
      <c r="PWO2388" s="14"/>
      <c r="PWP2388" s="14"/>
      <c r="PWQ2388" s="14"/>
      <c r="PWR2388" s="14"/>
      <c r="PWS2388" s="14"/>
      <c r="PWT2388" s="14"/>
      <c r="PWU2388" s="14"/>
      <c r="PWV2388" s="14"/>
      <c r="PWW2388" s="14"/>
      <c r="PWX2388" s="14"/>
      <c r="PWY2388" s="14"/>
      <c r="PWZ2388" s="14"/>
      <c r="PXA2388" s="14"/>
      <c r="PXB2388" s="14"/>
      <c r="PXC2388" s="14"/>
      <c r="PXD2388" s="14"/>
      <c r="PXE2388" s="14"/>
      <c r="PXF2388" s="14"/>
      <c r="PXG2388" s="14"/>
      <c r="PXH2388" s="14"/>
      <c r="PXI2388" s="14"/>
      <c r="PXJ2388" s="14"/>
      <c r="PXK2388" s="14"/>
      <c r="PXL2388" s="14"/>
      <c r="PXM2388" s="14"/>
      <c r="PXN2388" s="14"/>
      <c r="PXO2388" s="14"/>
      <c r="PXP2388" s="14"/>
      <c r="PXQ2388" s="14"/>
      <c r="PXR2388" s="14"/>
      <c r="PXS2388" s="14"/>
      <c r="PXT2388" s="14"/>
      <c r="PXU2388" s="14"/>
      <c r="PXV2388" s="14"/>
      <c r="PXW2388" s="14"/>
      <c r="PXX2388" s="14"/>
      <c r="PXY2388" s="14"/>
      <c r="PXZ2388" s="14"/>
      <c r="PYA2388" s="14"/>
      <c r="PYB2388" s="14"/>
      <c r="PYC2388" s="14"/>
      <c r="PYD2388" s="14"/>
      <c r="PYE2388" s="14"/>
      <c r="PYF2388" s="14"/>
      <c r="PYG2388" s="14"/>
      <c r="PYH2388" s="14"/>
      <c r="PYI2388" s="14"/>
      <c r="PYJ2388" s="14"/>
      <c r="PYK2388" s="14"/>
      <c r="PYL2388" s="14"/>
      <c r="PYM2388" s="14"/>
      <c r="PYN2388" s="14"/>
      <c r="PYO2388" s="14"/>
      <c r="PYP2388" s="14"/>
      <c r="PYQ2388" s="14"/>
      <c r="PYR2388" s="14"/>
      <c r="PYS2388" s="14"/>
      <c r="PYT2388" s="14"/>
      <c r="PYU2388" s="14"/>
      <c r="PYV2388" s="14"/>
      <c r="PYW2388" s="14"/>
      <c r="PYX2388" s="14"/>
      <c r="PYY2388" s="14"/>
      <c r="PYZ2388" s="14"/>
      <c r="PZA2388" s="14"/>
      <c r="PZB2388" s="14"/>
      <c r="PZC2388" s="14"/>
      <c r="PZD2388" s="14"/>
      <c r="PZE2388" s="14"/>
      <c r="PZF2388" s="14"/>
      <c r="PZG2388" s="14"/>
      <c r="PZH2388" s="14"/>
      <c r="PZI2388" s="14"/>
      <c r="PZJ2388" s="14"/>
      <c r="PZK2388" s="14"/>
      <c r="PZL2388" s="14"/>
      <c r="PZM2388" s="14"/>
      <c r="PZN2388" s="14"/>
      <c r="PZO2388" s="14"/>
      <c r="PZP2388" s="14"/>
      <c r="PZQ2388" s="14"/>
      <c r="PZR2388" s="14"/>
      <c r="PZS2388" s="14"/>
      <c r="PZT2388" s="14"/>
      <c r="PZU2388" s="14"/>
      <c r="PZV2388" s="14"/>
      <c r="PZW2388" s="14"/>
      <c r="PZX2388" s="14"/>
      <c r="PZY2388" s="14"/>
      <c r="PZZ2388" s="14"/>
      <c r="QAA2388" s="14"/>
      <c r="QAB2388" s="14"/>
      <c r="QAC2388" s="14"/>
      <c r="QAD2388" s="14"/>
      <c r="QAE2388" s="14"/>
      <c r="QAF2388" s="14"/>
      <c r="QAG2388" s="14"/>
      <c r="QAH2388" s="14"/>
      <c r="QAI2388" s="14"/>
      <c r="QAJ2388" s="14"/>
      <c r="QAK2388" s="14"/>
      <c r="QAL2388" s="14"/>
      <c r="QAM2388" s="14"/>
      <c r="QAN2388" s="14"/>
      <c r="QAO2388" s="14"/>
      <c r="QAP2388" s="14"/>
      <c r="QAQ2388" s="14"/>
      <c r="QAR2388" s="14"/>
      <c r="QAS2388" s="14"/>
      <c r="QAT2388" s="14"/>
      <c r="QAU2388" s="14"/>
      <c r="QAV2388" s="14"/>
      <c r="QAW2388" s="14"/>
      <c r="QAX2388" s="14"/>
      <c r="QAY2388" s="14"/>
      <c r="QAZ2388" s="14"/>
      <c r="QBA2388" s="14"/>
      <c r="QBB2388" s="14"/>
      <c r="QBC2388" s="14"/>
      <c r="QBD2388" s="14"/>
      <c r="QBE2388" s="14"/>
      <c r="QBF2388" s="14"/>
      <c r="QBG2388" s="14"/>
      <c r="QBH2388" s="14"/>
      <c r="QBI2388" s="14"/>
      <c r="QBJ2388" s="14"/>
      <c r="QBK2388" s="14"/>
      <c r="QBL2388" s="14"/>
      <c r="QBM2388" s="14"/>
      <c r="QBN2388" s="14"/>
      <c r="QBO2388" s="14"/>
      <c r="QBP2388" s="14"/>
      <c r="QBQ2388" s="14"/>
      <c r="QBR2388" s="14"/>
      <c r="QBS2388" s="14"/>
      <c r="QBT2388" s="14"/>
      <c r="QBU2388" s="14"/>
      <c r="QBV2388" s="14"/>
      <c r="QBW2388" s="14"/>
      <c r="QBX2388" s="14"/>
      <c r="QBY2388" s="14"/>
      <c r="QBZ2388" s="14"/>
      <c r="QCA2388" s="14"/>
      <c r="QCB2388" s="14"/>
      <c r="QCC2388" s="14"/>
      <c r="QCD2388" s="14"/>
      <c r="QCE2388" s="14"/>
      <c r="QCF2388" s="14"/>
      <c r="QCG2388" s="14"/>
      <c r="QCH2388" s="14"/>
      <c r="QCI2388" s="14"/>
      <c r="QCJ2388" s="14"/>
      <c r="QCK2388" s="14"/>
      <c r="QCL2388" s="14"/>
      <c r="QCM2388" s="14"/>
      <c r="QCN2388" s="14"/>
      <c r="QCO2388" s="14"/>
      <c r="QCP2388" s="14"/>
      <c r="QCQ2388" s="14"/>
      <c r="QCR2388" s="14"/>
      <c r="QCS2388" s="14"/>
      <c r="QCT2388" s="14"/>
      <c r="QCU2388" s="14"/>
      <c r="QCV2388" s="14"/>
      <c r="QCW2388" s="14"/>
      <c r="QCX2388" s="14"/>
      <c r="QCY2388" s="14"/>
      <c r="QCZ2388" s="14"/>
      <c r="QDA2388" s="14"/>
      <c r="QDB2388" s="14"/>
      <c r="QDC2388" s="14"/>
      <c r="QDD2388" s="14"/>
      <c r="QDE2388" s="14"/>
      <c r="QDF2388" s="14"/>
      <c r="QDG2388" s="14"/>
      <c r="QDH2388" s="14"/>
      <c r="QDI2388" s="14"/>
      <c r="QDJ2388" s="14"/>
      <c r="QDK2388" s="14"/>
      <c r="QDL2388" s="14"/>
      <c r="QDM2388" s="14"/>
      <c r="QDN2388" s="14"/>
      <c r="QDO2388" s="14"/>
      <c r="QDP2388" s="14"/>
      <c r="QDQ2388" s="14"/>
      <c r="QDR2388" s="14"/>
      <c r="QDS2388" s="14"/>
      <c r="QDT2388" s="14"/>
      <c r="QDU2388" s="14"/>
      <c r="QDV2388" s="14"/>
      <c r="QDW2388" s="14"/>
      <c r="QDX2388" s="14"/>
      <c r="QDY2388" s="14"/>
      <c r="QDZ2388" s="14"/>
      <c r="QEA2388" s="14"/>
      <c r="QEB2388" s="14"/>
      <c r="QEC2388" s="14"/>
      <c r="QED2388" s="14"/>
      <c r="QEE2388" s="14"/>
      <c r="QEF2388" s="14"/>
      <c r="QEG2388" s="14"/>
      <c r="QEH2388" s="14"/>
      <c r="QEI2388" s="14"/>
      <c r="QEJ2388" s="14"/>
      <c r="QEK2388" s="14"/>
      <c r="QEL2388" s="14"/>
      <c r="QEM2388" s="14"/>
      <c r="QEN2388" s="14"/>
      <c r="QEO2388" s="14"/>
      <c r="QEP2388" s="14"/>
      <c r="QEQ2388" s="14"/>
      <c r="QER2388" s="14"/>
      <c r="QES2388" s="14"/>
      <c r="QET2388" s="14"/>
      <c r="QEU2388" s="14"/>
      <c r="QEV2388" s="14"/>
      <c r="QEW2388" s="14"/>
      <c r="QEX2388" s="14"/>
      <c r="QEY2388" s="14"/>
      <c r="QEZ2388" s="14"/>
      <c r="QFA2388" s="14"/>
      <c r="QFB2388" s="14"/>
      <c r="QFC2388" s="14"/>
      <c r="QFD2388" s="14"/>
      <c r="QFE2388" s="14"/>
      <c r="QFF2388" s="14"/>
      <c r="QFG2388" s="14"/>
      <c r="QFH2388" s="14"/>
      <c r="QFI2388" s="14"/>
      <c r="QFJ2388" s="14"/>
      <c r="QFK2388" s="14"/>
      <c r="QFL2388" s="14"/>
      <c r="QFM2388" s="14"/>
      <c r="QFN2388" s="14"/>
      <c r="QFO2388" s="14"/>
      <c r="QFP2388" s="14"/>
      <c r="QFQ2388" s="14"/>
      <c r="QFR2388" s="14"/>
      <c r="QFS2388" s="14"/>
      <c r="QFT2388" s="14"/>
      <c r="QFU2388" s="14"/>
      <c r="QFV2388" s="14"/>
      <c r="QFW2388" s="14"/>
      <c r="QFX2388" s="14"/>
      <c r="QFY2388" s="14"/>
      <c r="QFZ2388" s="14"/>
      <c r="QGA2388" s="14"/>
      <c r="QGB2388" s="14"/>
      <c r="QGC2388" s="14"/>
      <c r="QGD2388" s="14"/>
      <c r="QGE2388" s="14"/>
      <c r="QGF2388" s="14"/>
      <c r="QGG2388" s="14"/>
      <c r="QGH2388" s="14"/>
      <c r="QGI2388" s="14"/>
      <c r="QGJ2388" s="14"/>
      <c r="QGK2388" s="14"/>
      <c r="QGL2388" s="14"/>
      <c r="QGM2388" s="14"/>
      <c r="QGN2388" s="14"/>
      <c r="QGO2388" s="14"/>
      <c r="QGP2388" s="14"/>
      <c r="QGQ2388" s="14"/>
      <c r="QGR2388" s="14"/>
      <c r="QGS2388" s="14"/>
      <c r="QGT2388" s="14"/>
      <c r="QGU2388" s="14"/>
      <c r="QGV2388" s="14"/>
      <c r="QGW2388" s="14"/>
      <c r="QGX2388" s="14"/>
      <c r="QGY2388" s="14"/>
      <c r="QGZ2388" s="14"/>
      <c r="QHA2388" s="14"/>
      <c r="QHB2388" s="14"/>
      <c r="QHC2388" s="14"/>
      <c r="QHD2388" s="14"/>
      <c r="QHE2388" s="14"/>
      <c r="QHF2388" s="14"/>
      <c r="QHG2388" s="14"/>
      <c r="QHH2388" s="14"/>
      <c r="QHI2388" s="14"/>
      <c r="QHJ2388" s="14"/>
      <c r="QHK2388" s="14"/>
      <c r="QHL2388" s="14"/>
      <c r="QHM2388" s="14"/>
      <c r="QHN2388" s="14"/>
      <c r="QHO2388" s="14"/>
      <c r="QHP2388" s="14"/>
      <c r="QHQ2388" s="14"/>
      <c r="QHR2388" s="14"/>
      <c r="QHS2388" s="14"/>
      <c r="QHT2388" s="14"/>
      <c r="QHU2388" s="14"/>
      <c r="QHV2388" s="14"/>
      <c r="QHW2388" s="14"/>
      <c r="QHX2388" s="14"/>
      <c r="QHY2388" s="14"/>
      <c r="QHZ2388" s="14"/>
      <c r="QIA2388" s="14"/>
      <c r="QIB2388" s="14"/>
      <c r="QIC2388" s="14"/>
      <c r="QID2388" s="14"/>
      <c r="QIE2388" s="14"/>
      <c r="QIF2388" s="14"/>
      <c r="QIG2388" s="14"/>
      <c r="QIH2388" s="14"/>
      <c r="QII2388" s="14"/>
      <c r="QIJ2388" s="14"/>
      <c r="QIK2388" s="14"/>
      <c r="QIL2388" s="14"/>
      <c r="QIM2388" s="14"/>
      <c r="QIN2388" s="14"/>
      <c r="QIO2388" s="14"/>
      <c r="QIP2388" s="14"/>
      <c r="QIQ2388" s="14"/>
      <c r="QIR2388" s="14"/>
      <c r="QIS2388" s="14"/>
      <c r="QIT2388" s="14"/>
      <c r="QIU2388" s="14"/>
      <c r="QIV2388" s="14"/>
      <c r="QIW2388" s="14"/>
      <c r="QIX2388" s="14"/>
      <c r="QIY2388" s="14"/>
      <c r="QIZ2388" s="14"/>
      <c r="QJA2388" s="14"/>
      <c r="QJB2388" s="14"/>
      <c r="QJC2388" s="14"/>
      <c r="QJD2388" s="14"/>
      <c r="QJE2388" s="14"/>
      <c r="QJF2388" s="14"/>
      <c r="QJG2388" s="14"/>
      <c r="QJH2388" s="14"/>
      <c r="QJI2388" s="14"/>
      <c r="QJJ2388" s="14"/>
      <c r="QJK2388" s="14"/>
      <c r="QJL2388" s="14"/>
      <c r="QJM2388" s="14"/>
      <c r="QJN2388" s="14"/>
      <c r="QJO2388" s="14"/>
      <c r="QJP2388" s="14"/>
      <c r="QJQ2388" s="14"/>
      <c r="QJR2388" s="14"/>
      <c r="QJS2388" s="14"/>
      <c r="QJT2388" s="14"/>
      <c r="QJU2388" s="14"/>
      <c r="QJV2388" s="14"/>
      <c r="QJW2388" s="14"/>
      <c r="QJX2388" s="14"/>
      <c r="QJY2388" s="14"/>
      <c r="QJZ2388" s="14"/>
      <c r="QKA2388" s="14"/>
      <c r="QKB2388" s="14"/>
      <c r="QKC2388" s="14"/>
      <c r="QKD2388" s="14"/>
      <c r="QKE2388" s="14"/>
      <c r="QKF2388" s="14"/>
      <c r="QKG2388" s="14"/>
      <c r="QKH2388" s="14"/>
      <c r="QKI2388" s="14"/>
      <c r="QKJ2388" s="14"/>
      <c r="QKK2388" s="14"/>
      <c r="QKL2388" s="14"/>
      <c r="QKM2388" s="14"/>
      <c r="QKN2388" s="14"/>
      <c r="QKO2388" s="14"/>
      <c r="QKP2388" s="14"/>
      <c r="QKQ2388" s="14"/>
      <c r="QKR2388" s="14"/>
      <c r="QKS2388" s="14"/>
      <c r="QKT2388" s="14"/>
      <c r="QKU2388" s="14"/>
      <c r="QKV2388" s="14"/>
      <c r="QKW2388" s="14"/>
      <c r="QKX2388" s="14"/>
      <c r="QKY2388" s="14"/>
      <c r="QKZ2388" s="14"/>
      <c r="QLA2388" s="14"/>
      <c r="QLB2388" s="14"/>
      <c r="QLC2388" s="14"/>
      <c r="QLD2388" s="14"/>
      <c r="QLE2388" s="14"/>
      <c r="QLF2388" s="14"/>
      <c r="QLG2388" s="14"/>
      <c r="QLH2388" s="14"/>
      <c r="QLI2388" s="14"/>
      <c r="QLJ2388" s="14"/>
      <c r="QLK2388" s="14"/>
      <c r="QLL2388" s="14"/>
      <c r="QLM2388" s="14"/>
      <c r="QLN2388" s="14"/>
      <c r="QLO2388" s="14"/>
      <c r="QLP2388" s="14"/>
      <c r="QLQ2388" s="14"/>
      <c r="QLR2388" s="14"/>
      <c r="QLS2388" s="14"/>
      <c r="QLT2388" s="14"/>
      <c r="QLU2388" s="14"/>
      <c r="QLV2388" s="14"/>
      <c r="QLW2388" s="14"/>
      <c r="QLX2388" s="14"/>
      <c r="QLY2388" s="14"/>
      <c r="QLZ2388" s="14"/>
      <c r="QMA2388" s="14"/>
      <c r="QMB2388" s="14"/>
      <c r="QMC2388" s="14"/>
      <c r="QMD2388" s="14"/>
      <c r="QME2388" s="14"/>
      <c r="QMF2388" s="14"/>
      <c r="QMG2388" s="14"/>
      <c r="QMH2388" s="14"/>
      <c r="QMI2388" s="14"/>
      <c r="QMJ2388" s="14"/>
      <c r="QMK2388" s="14"/>
      <c r="QML2388" s="14"/>
      <c r="QMM2388" s="14"/>
      <c r="QMN2388" s="14"/>
      <c r="QMO2388" s="14"/>
      <c r="QMP2388" s="14"/>
      <c r="QMQ2388" s="14"/>
      <c r="QMR2388" s="14"/>
      <c r="QMS2388" s="14"/>
      <c r="QMT2388" s="14"/>
      <c r="QMU2388" s="14"/>
      <c r="QMV2388" s="14"/>
      <c r="QMW2388" s="14"/>
      <c r="QMX2388" s="14"/>
      <c r="QMY2388" s="14"/>
      <c r="QMZ2388" s="14"/>
      <c r="QNA2388" s="14"/>
      <c r="QNB2388" s="14"/>
      <c r="QNC2388" s="14"/>
      <c r="QND2388" s="14"/>
      <c r="QNE2388" s="14"/>
      <c r="QNF2388" s="14"/>
      <c r="QNG2388" s="14"/>
      <c r="QNH2388" s="14"/>
      <c r="QNI2388" s="14"/>
      <c r="QNJ2388" s="14"/>
      <c r="QNK2388" s="14"/>
      <c r="QNL2388" s="14"/>
      <c r="QNM2388" s="14"/>
      <c r="QNN2388" s="14"/>
      <c r="QNO2388" s="14"/>
      <c r="QNP2388" s="14"/>
      <c r="QNQ2388" s="14"/>
      <c r="QNR2388" s="14"/>
      <c r="QNS2388" s="14"/>
      <c r="QNT2388" s="14"/>
      <c r="QNU2388" s="14"/>
      <c r="QNV2388" s="14"/>
      <c r="QNW2388" s="14"/>
      <c r="QNX2388" s="14"/>
      <c r="QNY2388" s="14"/>
      <c r="QNZ2388" s="14"/>
      <c r="QOA2388" s="14"/>
      <c r="QOB2388" s="14"/>
      <c r="QOC2388" s="14"/>
      <c r="QOD2388" s="14"/>
      <c r="QOE2388" s="14"/>
      <c r="QOF2388" s="14"/>
      <c r="QOG2388" s="14"/>
      <c r="QOH2388" s="14"/>
      <c r="QOI2388" s="14"/>
      <c r="QOJ2388" s="14"/>
      <c r="QOK2388" s="14"/>
      <c r="QOL2388" s="14"/>
      <c r="QOM2388" s="14"/>
      <c r="QON2388" s="14"/>
      <c r="QOO2388" s="14"/>
      <c r="QOP2388" s="14"/>
      <c r="QOQ2388" s="14"/>
      <c r="QOR2388" s="14"/>
      <c r="QOS2388" s="14"/>
      <c r="QOT2388" s="14"/>
      <c r="QOU2388" s="14"/>
      <c r="QOV2388" s="14"/>
      <c r="QOW2388" s="14"/>
      <c r="QOX2388" s="14"/>
      <c r="QOY2388" s="14"/>
      <c r="QOZ2388" s="14"/>
      <c r="QPA2388" s="14"/>
      <c r="QPB2388" s="14"/>
      <c r="QPC2388" s="14"/>
      <c r="QPD2388" s="14"/>
      <c r="QPE2388" s="14"/>
      <c r="QPF2388" s="14"/>
      <c r="QPG2388" s="14"/>
      <c r="QPH2388" s="14"/>
      <c r="QPI2388" s="14"/>
      <c r="QPJ2388" s="14"/>
      <c r="QPK2388" s="14"/>
      <c r="QPL2388" s="14"/>
      <c r="QPM2388" s="14"/>
      <c r="QPN2388" s="14"/>
      <c r="QPO2388" s="14"/>
      <c r="QPP2388" s="14"/>
      <c r="QPQ2388" s="14"/>
      <c r="QPR2388" s="14"/>
      <c r="QPS2388" s="14"/>
      <c r="QPT2388" s="14"/>
      <c r="QPU2388" s="14"/>
      <c r="QPV2388" s="14"/>
      <c r="QPW2388" s="14"/>
      <c r="QPX2388" s="14"/>
      <c r="QPY2388" s="14"/>
      <c r="QPZ2388" s="14"/>
      <c r="QQA2388" s="14"/>
      <c r="QQB2388" s="14"/>
      <c r="QQC2388" s="14"/>
      <c r="QQD2388" s="14"/>
      <c r="QQE2388" s="14"/>
      <c r="QQF2388" s="14"/>
      <c r="QQG2388" s="14"/>
      <c r="QQH2388" s="14"/>
      <c r="QQI2388" s="14"/>
      <c r="QQJ2388" s="14"/>
      <c r="QQK2388" s="14"/>
      <c r="QQL2388" s="14"/>
      <c r="QQM2388" s="14"/>
      <c r="QQN2388" s="14"/>
      <c r="QQO2388" s="14"/>
      <c r="QQP2388" s="14"/>
      <c r="QQQ2388" s="14"/>
      <c r="QQR2388" s="14"/>
      <c r="QQS2388" s="14"/>
      <c r="QQT2388" s="14"/>
      <c r="QQU2388" s="14"/>
      <c r="QQV2388" s="14"/>
      <c r="QQW2388" s="14"/>
      <c r="QQX2388" s="14"/>
      <c r="QQY2388" s="14"/>
      <c r="QQZ2388" s="14"/>
      <c r="QRA2388" s="14"/>
      <c r="QRB2388" s="14"/>
      <c r="QRC2388" s="14"/>
      <c r="QRD2388" s="14"/>
      <c r="QRE2388" s="14"/>
      <c r="QRF2388" s="14"/>
      <c r="QRG2388" s="14"/>
      <c r="QRH2388" s="14"/>
      <c r="QRI2388" s="14"/>
      <c r="QRJ2388" s="14"/>
      <c r="QRK2388" s="14"/>
      <c r="QRL2388" s="14"/>
      <c r="QRM2388" s="14"/>
      <c r="QRN2388" s="14"/>
      <c r="QRO2388" s="14"/>
      <c r="QRP2388" s="14"/>
      <c r="QRQ2388" s="14"/>
      <c r="QRR2388" s="14"/>
      <c r="QRS2388" s="14"/>
      <c r="QRT2388" s="14"/>
      <c r="QRU2388" s="14"/>
      <c r="QRV2388" s="14"/>
      <c r="QRW2388" s="14"/>
      <c r="QRX2388" s="14"/>
      <c r="QRY2388" s="14"/>
      <c r="QRZ2388" s="14"/>
      <c r="QSA2388" s="14"/>
      <c r="QSB2388" s="14"/>
      <c r="QSC2388" s="14"/>
      <c r="QSD2388" s="14"/>
      <c r="QSE2388" s="14"/>
      <c r="QSF2388" s="14"/>
      <c r="QSG2388" s="14"/>
      <c r="QSH2388" s="14"/>
      <c r="QSI2388" s="14"/>
      <c r="QSJ2388" s="14"/>
      <c r="QSK2388" s="14"/>
      <c r="QSL2388" s="14"/>
      <c r="QSM2388" s="14"/>
      <c r="QSN2388" s="14"/>
      <c r="QSO2388" s="14"/>
      <c r="QSP2388" s="14"/>
      <c r="QSQ2388" s="14"/>
      <c r="QSR2388" s="14"/>
      <c r="QSS2388" s="14"/>
      <c r="QST2388" s="14"/>
      <c r="QSU2388" s="14"/>
      <c r="QSV2388" s="14"/>
      <c r="QSW2388" s="14"/>
      <c r="QSX2388" s="14"/>
      <c r="QSY2388" s="14"/>
      <c r="QSZ2388" s="14"/>
      <c r="QTA2388" s="14"/>
      <c r="QTB2388" s="14"/>
      <c r="QTC2388" s="14"/>
      <c r="QTD2388" s="14"/>
      <c r="QTE2388" s="14"/>
      <c r="QTF2388" s="14"/>
      <c r="QTG2388" s="14"/>
      <c r="QTH2388" s="14"/>
      <c r="QTI2388" s="14"/>
      <c r="QTJ2388" s="14"/>
      <c r="QTK2388" s="14"/>
      <c r="QTL2388" s="14"/>
      <c r="QTM2388" s="14"/>
      <c r="QTN2388" s="14"/>
      <c r="QTO2388" s="14"/>
      <c r="QTP2388" s="14"/>
      <c r="QTQ2388" s="14"/>
      <c r="QTR2388" s="14"/>
      <c r="QTS2388" s="14"/>
      <c r="QTT2388" s="14"/>
      <c r="QTU2388" s="14"/>
      <c r="QTV2388" s="14"/>
      <c r="QTW2388" s="14"/>
      <c r="QTX2388" s="14"/>
      <c r="QTY2388" s="14"/>
      <c r="QTZ2388" s="14"/>
      <c r="QUA2388" s="14"/>
      <c r="QUB2388" s="14"/>
      <c r="QUC2388" s="14"/>
      <c r="QUD2388" s="14"/>
      <c r="QUE2388" s="14"/>
      <c r="QUF2388" s="14"/>
      <c r="QUG2388" s="14"/>
      <c r="QUH2388" s="14"/>
      <c r="QUI2388" s="14"/>
      <c r="QUJ2388" s="14"/>
      <c r="QUK2388" s="14"/>
      <c r="QUL2388" s="14"/>
      <c r="QUM2388" s="14"/>
      <c r="QUN2388" s="14"/>
      <c r="QUO2388" s="14"/>
      <c r="QUP2388" s="14"/>
      <c r="QUQ2388" s="14"/>
      <c r="QUR2388" s="14"/>
      <c r="QUS2388" s="14"/>
      <c r="QUT2388" s="14"/>
      <c r="QUU2388" s="14"/>
      <c r="QUV2388" s="14"/>
      <c r="QUW2388" s="14"/>
      <c r="QUX2388" s="14"/>
      <c r="QUY2388" s="14"/>
      <c r="QUZ2388" s="14"/>
      <c r="QVA2388" s="14"/>
      <c r="QVB2388" s="14"/>
      <c r="QVC2388" s="14"/>
      <c r="QVD2388" s="14"/>
      <c r="QVE2388" s="14"/>
      <c r="QVF2388" s="14"/>
      <c r="QVG2388" s="14"/>
      <c r="QVH2388" s="14"/>
      <c r="QVI2388" s="14"/>
      <c r="QVJ2388" s="14"/>
      <c r="QVK2388" s="14"/>
      <c r="QVL2388" s="14"/>
      <c r="QVM2388" s="14"/>
      <c r="QVN2388" s="14"/>
      <c r="QVO2388" s="14"/>
      <c r="QVP2388" s="14"/>
      <c r="QVQ2388" s="14"/>
      <c r="QVR2388" s="14"/>
      <c r="QVS2388" s="14"/>
      <c r="QVT2388" s="14"/>
      <c r="QVU2388" s="14"/>
      <c r="QVV2388" s="14"/>
      <c r="QVW2388" s="14"/>
      <c r="QVX2388" s="14"/>
      <c r="QVY2388" s="14"/>
      <c r="QVZ2388" s="14"/>
      <c r="QWA2388" s="14"/>
      <c r="QWB2388" s="14"/>
      <c r="QWC2388" s="14"/>
      <c r="QWD2388" s="14"/>
      <c r="QWE2388" s="14"/>
      <c r="QWF2388" s="14"/>
      <c r="QWG2388" s="14"/>
      <c r="QWH2388" s="14"/>
      <c r="QWI2388" s="14"/>
      <c r="QWJ2388" s="14"/>
      <c r="QWK2388" s="14"/>
      <c r="QWL2388" s="14"/>
      <c r="QWM2388" s="14"/>
      <c r="QWN2388" s="14"/>
      <c r="QWO2388" s="14"/>
      <c r="QWP2388" s="14"/>
      <c r="QWQ2388" s="14"/>
      <c r="QWR2388" s="14"/>
      <c r="QWS2388" s="14"/>
      <c r="QWT2388" s="14"/>
      <c r="QWU2388" s="14"/>
      <c r="QWV2388" s="14"/>
      <c r="QWW2388" s="14"/>
      <c r="QWX2388" s="14"/>
      <c r="QWY2388" s="14"/>
      <c r="QWZ2388" s="14"/>
      <c r="QXA2388" s="14"/>
      <c r="QXB2388" s="14"/>
      <c r="QXC2388" s="14"/>
      <c r="QXD2388" s="14"/>
      <c r="QXE2388" s="14"/>
      <c r="QXF2388" s="14"/>
      <c r="QXG2388" s="14"/>
      <c r="QXH2388" s="14"/>
      <c r="QXI2388" s="14"/>
      <c r="QXJ2388" s="14"/>
      <c r="QXK2388" s="14"/>
      <c r="QXL2388" s="14"/>
      <c r="QXM2388" s="14"/>
      <c r="QXN2388" s="14"/>
      <c r="QXO2388" s="14"/>
      <c r="QXP2388" s="14"/>
      <c r="QXQ2388" s="14"/>
      <c r="QXR2388" s="14"/>
      <c r="QXS2388" s="14"/>
      <c r="QXT2388" s="14"/>
      <c r="QXU2388" s="14"/>
      <c r="QXV2388" s="14"/>
      <c r="QXW2388" s="14"/>
      <c r="QXX2388" s="14"/>
      <c r="QXY2388" s="14"/>
      <c r="QXZ2388" s="14"/>
      <c r="QYA2388" s="14"/>
      <c r="QYB2388" s="14"/>
      <c r="QYC2388" s="14"/>
      <c r="QYD2388" s="14"/>
      <c r="QYE2388" s="14"/>
      <c r="QYF2388" s="14"/>
      <c r="QYG2388" s="14"/>
      <c r="QYH2388" s="14"/>
      <c r="QYI2388" s="14"/>
      <c r="QYJ2388" s="14"/>
      <c r="QYK2388" s="14"/>
      <c r="QYL2388" s="14"/>
      <c r="QYM2388" s="14"/>
      <c r="QYN2388" s="14"/>
      <c r="QYO2388" s="14"/>
      <c r="QYP2388" s="14"/>
      <c r="QYQ2388" s="14"/>
      <c r="QYR2388" s="14"/>
      <c r="QYS2388" s="14"/>
      <c r="QYT2388" s="14"/>
      <c r="QYU2388" s="14"/>
      <c r="QYV2388" s="14"/>
      <c r="QYW2388" s="14"/>
      <c r="QYX2388" s="14"/>
      <c r="QYY2388" s="14"/>
      <c r="QYZ2388" s="14"/>
      <c r="QZA2388" s="14"/>
      <c r="QZB2388" s="14"/>
      <c r="QZC2388" s="14"/>
      <c r="QZD2388" s="14"/>
      <c r="QZE2388" s="14"/>
      <c r="QZF2388" s="14"/>
      <c r="QZG2388" s="14"/>
      <c r="QZH2388" s="14"/>
      <c r="QZI2388" s="14"/>
      <c r="QZJ2388" s="14"/>
      <c r="QZK2388" s="14"/>
      <c r="QZL2388" s="14"/>
      <c r="QZM2388" s="14"/>
      <c r="QZN2388" s="14"/>
      <c r="QZO2388" s="14"/>
      <c r="QZP2388" s="14"/>
      <c r="QZQ2388" s="14"/>
      <c r="QZR2388" s="14"/>
      <c r="QZS2388" s="14"/>
      <c r="QZT2388" s="14"/>
      <c r="QZU2388" s="14"/>
      <c r="QZV2388" s="14"/>
      <c r="QZW2388" s="14"/>
      <c r="QZX2388" s="14"/>
      <c r="QZY2388" s="14"/>
      <c r="QZZ2388" s="14"/>
      <c r="RAA2388" s="14"/>
      <c r="RAB2388" s="14"/>
      <c r="RAC2388" s="14"/>
      <c r="RAD2388" s="14"/>
      <c r="RAE2388" s="14"/>
      <c r="RAF2388" s="14"/>
      <c r="RAG2388" s="14"/>
      <c r="RAH2388" s="14"/>
      <c r="RAI2388" s="14"/>
      <c r="RAJ2388" s="14"/>
      <c r="RAK2388" s="14"/>
      <c r="RAL2388" s="14"/>
      <c r="RAM2388" s="14"/>
      <c r="RAN2388" s="14"/>
      <c r="RAO2388" s="14"/>
      <c r="RAP2388" s="14"/>
      <c r="RAQ2388" s="14"/>
      <c r="RAR2388" s="14"/>
      <c r="RAS2388" s="14"/>
      <c r="RAT2388" s="14"/>
      <c r="RAU2388" s="14"/>
      <c r="RAV2388" s="14"/>
      <c r="RAW2388" s="14"/>
      <c r="RAX2388" s="14"/>
      <c r="RAY2388" s="14"/>
      <c r="RAZ2388" s="14"/>
      <c r="RBA2388" s="14"/>
      <c r="RBB2388" s="14"/>
      <c r="RBC2388" s="14"/>
      <c r="RBD2388" s="14"/>
      <c r="RBE2388" s="14"/>
      <c r="RBF2388" s="14"/>
      <c r="RBG2388" s="14"/>
      <c r="RBH2388" s="14"/>
      <c r="RBI2388" s="14"/>
      <c r="RBJ2388" s="14"/>
      <c r="RBK2388" s="14"/>
      <c r="RBL2388" s="14"/>
      <c r="RBM2388" s="14"/>
      <c r="RBN2388" s="14"/>
      <c r="RBO2388" s="14"/>
      <c r="RBP2388" s="14"/>
      <c r="RBQ2388" s="14"/>
      <c r="RBR2388" s="14"/>
      <c r="RBS2388" s="14"/>
      <c r="RBT2388" s="14"/>
      <c r="RBU2388" s="14"/>
      <c r="RBV2388" s="14"/>
      <c r="RBW2388" s="14"/>
      <c r="RBX2388" s="14"/>
      <c r="RBY2388" s="14"/>
      <c r="RBZ2388" s="14"/>
      <c r="RCA2388" s="14"/>
      <c r="RCB2388" s="14"/>
      <c r="RCC2388" s="14"/>
      <c r="RCD2388" s="14"/>
      <c r="RCE2388" s="14"/>
      <c r="RCF2388" s="14"/>
      <c r="RCG2388" s="14"/>
      <c r="RCH2388" s="14"/>
      <c r="RCI2388" s="14"/>
      <c r="RCJ2388" s="14"/>
      <c r="RCK2388" s="14"/>
      <c r="RCL2388" s="14"/>
      <c r="RCM2388" s="14"/>
      <c r="RCN2388" s="14"/>
      <c r="RCO2388" s="14"/>
      <c r="RCP2388" s="14"/>
      <c r="RCQ2388" s="14"/>
      <c r="RCR2388" s="14"/>
      <c r="RCS2388" s="14"/>
      <c r="RCT2388" s="14"/>
      <c r="RCU2388" s="14"/>
      <c r="RCV2388" s="14"/>
      <c r="RCW2388" s="14"/>
      <c r="RCX2388" s="14"/>
      <c r="RCY2388" s="14"/>
      <c r="RCZ2388" s="14"/>
      <c r="RDA2388" s="14"/>
      <c r="RDB2388" s="14"/>
      <c r="RDC2388" s="14"/>
      <c r="RDD2388" s="14"/>
      <c r="RDE2388" s="14"/>
      <c r="RDF2388" s="14"/>
      <c r="RDG2388" s="14"/>
      <c r="RDH2388" s="14"/>
      <c r="RDI2388" s="14"/>
      <c r="RDJ2388" s="14"/>
      <c r="RDK2388" s="14"/>
      <c r="RDL2388" s="14"/>
      <c r="RDM2388" s="14"/>
      <c r="RDN2388" s="14"/>
      <c r="RDO2388" s="14"/>
      <c r="RDP2388" s="14"/>
      <c r="RDQ2388" s="14"/>
      <c r="RDR2388" s="14"/>
      <c r="RDS2388" s="14"/>
      <c r="RDT2388" s="14"/>
      <c r="RDU2388" s="14"/>
      <c r="RDV2388" s="14"/>
      <c r="RDW2388" s="14"/>
      <c r="RDX2388" s="14"/>
      <c r="RDY2388" s="14"/>
      <c r="RDZ2388" s="14"/>
      <c r="REA2388" s="14"/>
      <c r="REB2388" s="14"/>
      <c r="REC2388" s="14"/>
      <c r="RED2388" s="14"/>
      <c r="REE2388" s="14"/>
      <c r="REF2388" s="14"/>
      <c r="REG2388" s="14"/>
      <c r="REH2388" s="14"/>
      <c r="REI2388" s="14"/>
      <c r="REJ2388" s="14"/>
      <c r="REK2388" s="14"/>
      <c r="REL2388" s="14"/>
      <c r="REM2388" s="14"/>
      <c r="REN2388" s="14"/>
      <c r="REO2388" s="14"/>
      <c r="REP2388" s="14"/>
      <c r="REQ2388" s="14"/>
      <c r="RER2388" s="14"/>
      <c r="RES2388" s="14"/>
      <c r="RET2388" s="14"/>
      <c r="REU2388" s="14"/>
      <c r="REV2388" s="14"/>
      <c r="REW2388" s="14"/>
      <c r="REX2388" s="14"/>
      <c r="REY2388" s="14"/>
      <c r="REZ2388" s="14"/>
      <c r="RFA2388" s="14"/>
      <c r="RFB2388" s="14"/>
      <c r="RFC2388" s="14"/>
      <c r="RFD2388" s="14"/>
      <c r="RFE2388" s="14"/>
      <c r="RFF2388" s="14"/>
      <c r="RFG2388" s="14"/>
      <c r="RFH2388" s="14"/>
      <c r="RFI2388" s="14"/>
      <c r="RFJ2388" s="14"/>
      <c r="RFK2388" s="14"/>
      <c r="RFL2388" s="14"/>
      <c r="RFM2388" s="14"/>
      <c r="RFN2388" s="14"/>
      <c r="RFO2388" s="14"/>
      <c r="RFP2388" s="14"/>
      <c r="RFQ2388" s="14"/>
      <c r="RFR2388" s="14"/>
      <c r="RFS2388" s="14"/>
      <c r="RFT2388" s="14"/>
      <c r="RFU2388" s="14"/>
      <c r="RFV2388" s="14"/>
      <c r="RFW2388" s="14"/>
      <c r="RFX2388" s="14"/>
      <c r="RFY2388" s="14"/>
      <c r="RFZ2388" s="14"/>
      <c r="RGA2388" s="14"/>
      <c r="RGB2388" s="14"/>
      <c r="RGC2388" s="14"/>
      <c r="RGD2388" s="14"/>
      <c r="RGE2388" s="14"/>
      <c r="RGF2388" s="14"/>
      <c r="RGG2388" s="14"/>
      <c r="RGH2388" s="14"/>
      <c r="RGI2388" s="14"/>
      <c r="RGJ2388" s="14"/>
      <c r="RGK2388" s="14"/>
      <c r="RGL2388" s="14"/>
      <c r="RGM2388" s="14"/>
      <c r="RGN2388" s="14"/>
      <c r="RGO2388" s="14"/>
      <c r="RGP2388" s="14"/>
      <c r="RGQ2388" s="14"/>
      <c r="RGR2388" s="14"/>
      <c r="RGS2388" s="14"/>
      <c r="RGT2388" s="14"/>
      <c r="RGU2388" s="14"/>
      <c r="RGV2388" s="14"/>
      <c r="RGW2388" s="14"/>
      <c r="RGX2388" s="14"/>
      <c r="RGY2388" s="14"/>
      <c r="RGZ2388" s="14"/>
      <c r="RHA2388" s="14"/>
      <c r="RHB2388" s="14"/>
      <c r="RHC2388" s="14"/>
      <c r="RHD2388" s="14"/>
      <c r="RHE2388" s="14"/>
      <c r="RHF2388" s="14"/>
      <c r="RHG2388" s="14"/>
      <c r="RHH2388" s="14"/>
      <c r="RHI2388" s="14"/>
      <c r="RHJ2388" s="14"/>
      <c r="RHK2388" s="14"/>
      <c r="RHL2388" s="14"/>
      <c r="RHM2388" s="14"/>
      <c r="RHN2388" s="14"/>
      <c r="RHO2388" s="14"/>
      <c r="RHP2388" s="14"/>
      <c r="RHQ2388" s="14"/>
      <c r="RHR2388" s="14"/>
      <c r="RHS2388" s="14"/>
      <c r="RHT2388" s="14"/>
      <c r="RHU2388" s="14"/>
      <c r="RHV2388" s="14"/>
      <c r="RHW2388" s="14"/>
      <c r="RHX2388" s="14"/>
      <c r="RHY2388" s="14"/>
      <c r="RHZ2388" s="14"/>
      <c r="RIA2388" s="14"/>
      <c r="RIB2388" s="14"/>
      <c r="RIC2388" s="14"/>
      <c r="RID2388" s="14"/>
      <c r="RIE2388" s="14"/>
      <c r="RIF2388" s="14"/>
      <c r="RIG2388" s="14"/>
      <c r="RIH2388" s="14"/>
      <c r="RII2388" s="14"/>
      <c r="RIJ2388" s="14"/>
      <c r="RIK2388" s="14"/>
      <c r="RIL2388" s="14"/>
      <c r="RIM2388" s="14"/>
      <c r="RIN2388" s="14"/>
      <c r="RIO2388" s="14"/>
      <c r="RIP2388" s="14"/>
      <c r="RIQ2388" s="14"/>
      <c r="RIR2388" s="14"/>
      <c r="RIS2388" s="14"/>
      <c r="RIT2388" s="14"/>
      <c r="RIU2388" s="14"/>
      <c r="RIV2388" s="14"/>
      <c r="RIW2388" s="14"/>
      <c r="RIX2388" s="14"/>
      <c r="RIY2388" s="14"/>
      <c r="RIZ2388" s="14"/>
      <c r="RJA2388" s="14"/>
      <c r="RJB2388" s="14"/>
      <c r="RJC2388" s="14"/>
      <c r="RJD2388" s="14"/>
      <c r="RJE2388" s="14"/>
      <c r="RJF2388" s="14"/>
      <c r="RJG2388" s="14"/>
      <c r="RJH2388" s="14"/>
      <c r="RJI2388" s="14"/>
      <c r="RJJ2388" s="14"/>
      <c r="RJK2388" s="14"/>
      <c r="RJL2388" s="14"/>
      <c r="RJM2388" s="14"/>
      <c r="RJN2388" s="14"/>
      <c r="RJO2388" s="14"/>
      <c r="RJP2388" s="14"/>
      <c r="RJQ2388" s="14"/>
      <c r="RJR2388" s="14"/>
      <c r="RJS2388" s="14"/>
      <c r="RJT2388" s="14"/>
      <c r="RJU2388" s="14"/>
      <c r="RJV2388" s="14"/>
      <c r="RJW2388" s="14"/>
      <c r="RJX2388" s="14"/>
      <c r="RJY2388" s="14"/>
      <c r="RJZ2388" s="14"/>
      <c r="RKA2388" s="14"/>
      <c r="RKB2388" s="14"/>
      <c r="RKC2388" s="14"/>
      <c r="RKD2388" s="14"/>
      <c r="RKE2388" s="14"/>
      <c r="RKF2388" s="14"/>
      <c r="RKG2388" s="14"/>
      <c r="RKH2388" s="14"/>
      <c r="RKI2388" s="14"/>
      <c r="RKJ2388" s="14"/>
      <c r="RKK2388" s="14"/>
      <c r="RKL2388" s="14"/>
      <c r="RKM2388" s="14"/>
      <c r="RKN2388" s="14"/>
      <c r="RKO2388" s="14"/>
      <c r="RKP2388" s="14"/>
      <c r="RKQ2388" s="14"/>
      <c r="RKR2388" s="14"/>
      <c r="RKS2388" s="14"/>
      <c r="RKT2388" s="14"/>
      <c r="RKU2388" s="14"/>
      <c r="RKV2388" s="14"/>
      <c r="RKW2388" s="14"/>
      <c r="RKX2388" s="14"/>
      <c r="RKY2388" s="14"/>
      <c r="RKZ2388" s="14"/>
      <c r="RLA2388" s="14"/>
      <c r="RLB2388" s="14"/>
      <c r="RLC2388" s="14"/>
      <c r="RLD2388" s="14"/>
      <c r="RLE2388" s="14"/>
      <c r="RLF2388" s="14"/>
      <c r="RLG2388" s="14"/>
      <c r="RLH2388" s="14"/>
      <c r="RLI2388" s="14"/>
      <c r="RLJ2388" s="14"/>
      <c r="RLK2388" s="14"/>
      <c r="RLL2388" s="14"/>
      <c r="RLM2388" s="14"/>
      <c r="RLN2388" s="14"/>
      <c r="RLO2388" s="14"/>
      <c r="RLP2388" s="14"/>
      <c r="RLQ2388" s="14"/>
      <c r="RLR2388" s="14"/>
      <c r="RLS2388" s="14"/>
      <c r="RLT2388" s="14"/>
      <c r="RLU2388" s="14"/>
      <c r="RLV2388" s="14"/>
      <c r="RLW2388" s="14"/>
      <c r="RLX2388" s="14"/>
      <c r="RLY2388" s="14"/>
      <c r="RLZ2388" s="14"/>
      <c r="RMA2388" s="14"/>
      <c r="RMB2388" s="14"/>
      <c r="RMC2388" s="14"/>
      <c r="RMD2388" s="14"/>
      <c r="RME2388" s="14"/>
      <c r="RMF2388" s="14"/>
      <c r="RMG2388" s="14"/>
      <c r="RMH2388" s="14"/>
      <c r="RMI2388" s="14"/>
      <c r="RMJ2388" s="14"/>
      <c r="RMK2388" s="14"/>
      <c r="RML2388" s="14"/>
      <c r="RMM2388" s="14"/>
      <c r="RMN2388" s="14"/>
      <c r="RMO2388" s="14"/>
      <c r="RMP2388" s="14"/>
      <c r="RMQ2388" s="14"/>
      <c r="RMR2388" s="14"/>
      <c r="RMS2388" s="14"/>
      <c r="RMT2388" s="14"/>
      <c r="RMU2388" s="14"/>
      <c r="RMV2388" s="14"/>
      <c r="RMW2388" s="14"/>
      <c r="RMX2388" s="14"/>
      <c r="RMY2388" s="14"/>
      <c r="RMZ2388" s="14"/>
      <c r="RNA2388" s="14"/>
      <c r="RNB2388" s="14"/>
      <c r="RNC2388" s="14"/>
      <c r="RND2388" s="14"/>
      <c r="RNE2388" s="14"/>
      <c r="RNF2388" s="14"/>
      <c r="RNG2388" s="14"/>
      <c r="RNH2388" s="14"/>
      <c r="RNI2388" s="14"/>
      <c r="RNJ2388" s="14"/>
      <c r="RNK2388" s="14"/>
      <c r="RNL2388" s="14"/>
      <c r="RNM2388" s="14"/>
      <c r="RNN2388" s="14"/>
      <c r="RNO2388" s="14"/>
      <c r="RNP2388" s="14"/>
      <c r="RNQ2388" s="14"/>
      <c r="RNR2388" s="14"/>
      <c r="RNS2388" s="14"/>
      <c r="RNT2388" s="14"/>
      <c r="RNU2388" s="14"/>
      <c r="RNV2388" s="14"/>
      <c r="RNW2388" s="14"/>
      <c r="RNX2388" s="14"/>
      <c r="RNY2388" s="14"/>
      <c r="RNZ2388" s="14"/>
      <c r="ROA2388" s="14"/>
      <c r="ROB2388" s="14"/>
      <c r="ROC2388" s="14"/>
      <c r="ROD2388" s="14"/>
      <c r="ROE2388" s="14"/>
      <c r="ROF2388" s="14"/>
      <c r="ROG2388" s="14"/>
      <c r="ROH2388" s="14"/>
      <c r="ROI2388" s="14"/>
      <c r="ROJ2388" s="14"/>
      <c r="ROK2388" s="14"/>
      <c r="ROL2388" s="14"/>
      <c r="ROM2388" s="14"/>
      <c r="RON2388" s="14"/>
      <c r="ROO2388" s="14"/>
      <c r="ROP2388" s="14"/>
      <c r="ROQ2388" s="14"/>
      <c r="ROR2388" s="14"/>
      <c r="ROS2388" s="14"/>
      <c r="ROT2388" s="14"/>
      <c r="ROU2388" s="14"/>
      <c r="ROV2388" s="14"/>
      <c r="ROW2388" s="14"/>
      <c r="ROX2388" s="14"/>
      <c r="ROY2388" s="14"/>
      <c r="ROZ2388" s="14"/>
      <c r="RPA2388" s="14"/>
      <c r="RPB2388" s="14"/>
      <c r="RPC2388" s="14"/>
      <c r="RPD2388" s="14"/>
      <c r="RPE2388" s="14"/>
      <c r="RPF2388" s="14"/>
      <c r="RPG2388" s="14"/>
      <c r="RPH2388" s="14"/>
      <c r="RPI2388" s="14"/>
      <c r="RPJ2388" s="14"/>
      <c r="RPK2388" s="14"/>
      <c r="RPL2388" s="14"/>
      <c r="RPM2388" s="14"/>
      <c r="RPN2388" s="14"/>
      <c r="RPO2388" s="14"/>
      <c r="RPP2388" s="14"/>
      <c r="RPQ2388" s="14"/>
      <c r="RPR2388" s="14"/>
      <c r="RPS2388" s="14"/>
      <c r="RPT2388" s="14"/>
      <c r="RPU2388" s="14"/>
      <c r="RPV2388" s="14"/>
      <c r="RPW2388" s="14"/>
      <c r="RPX2388" s="14"/>
      <c r="RPY2388" s="14"/>
      <c r="RPZ2388" s="14"/>
      <c r="RQA2388" s="14"/>
      <c r="RQB2388" s="14"/>
      <c r="RQC2388" s="14"/>
      <c r="RQD2388" s="14"/>
      <c r="RQE2388" s="14"/>
      <c r="RQF2388" s="14"/>
      <c r="RQG2388" s="14"/>
      <c r="RQH2388" s="14"/>
      <c r="RQI2388" s="14"/>
      <c r="RQJ2388" s="14"/>
      <c r="RQK2388" s="14"/>
      <c r="RQL2388" s="14"/>
      <c r="RQM2388" s="14"/>
      <c r="RQN2388" s="14"/>
      <c r="RQO2388" s="14"/>
      <c r="RQP2388" s="14"/>
      <c r="RQQ2388" s="14"/>
      <c r="RQR2388" s="14"/>
      <c r="RQS2388" s="14"/>
      <c r="RQT2388" s="14"/>
      <c r="RQU2388" s="14"/>
      <c r="RQV2388" s="14"/>
      <c r="RQW2388" s="14"/>
      <c r="RQX2388" s="14"/>
      <c r="RQY2388" s="14"/>
      <c r="RQZ2388" s="14"/>
      <c r="RRA2388" s="14"/>
      <c r="RRB2388" s="14"/>
      <c r="RRC2388" s="14"/>
      <c r="RRD2388" s="14"/>
      <c r="RRE2388" s="14"/>
      <c r="RRF2388" s="14"/>
      <c r="RRG2388" s="14"/>
      <c r="RRH2388" s="14"/>
      <c r="RRI2388" s="14"/>
      <c r="RRJ2388" s="14"/>
      <c r="RRK2388" s="14"/>
      <c r="RRL2388" s="14"/>
      <c r="RRM2388" s="14"/>
      <c r="RRN2388" s="14"/>
      <c r="RRO2388" s="14"/>
      <c r="RRP2388" s="14"/>
      <c r="RRQ2388" s="14"/>
      <c r="RRR2388" s="14"/>
      <c r="RRS2388" s="14"/>
      <c r="RRT2388" s="14"/>
      <c r="RRU2388" s="14"/>
      <c r="RRV2388" s="14"/>
      <c r="RRW2388" s="14"/>
      <c r="RRX2388" s="14"/>
      <c r="RRY2388" s="14"/>
      <c r="RRZ2388" s="14"/>
      <c r="RSA2388" s="14"/>
      <c r="RSB2388" s="14"/>
      <c r="RSC2388" s="14"/>
      <c r="RSD2388" s="14"/>
      <c r="RSE2388" s="14"/>
      <c r="RSF2388" s="14"/>
      <c r="RSG2388" s="14"/>
      <c r="RSH2388" s="14"/>
      <c r="RSI2388" s="14"/>
      <c r="RSJ2388" s="14"/>
      <c r="RSK2388" s="14"/>
      <c r="RSL2388" s="14"/>
      <c r="RSM2388" s="14"/>
      <c r="RSN2388" s="14"/>
      <c r="RSO2388" s="14"/>
      <c r="RSP2388" s="14"/>
      <c r="RSQ2388" s="14"/>
      <c r="RSR2388" s="14"/>
      <c r="RSS2388" s="14"/>
      <c r="RST2388" s="14"/>
      <c r="RSU2388" s="14"/>
      <c r="RSV2388" s="14"/>
      <c r="RSW2388" s="14"/>
      <c r="RSX2388" s="14"/>
      <c r="RSY2388" s="14"/>
      <c r="RSZ2388" s="14"/>
      <c r="RTA2388" s="14"/>
      <c r="RTB2388" s="14"/>
      <c r="RTC2388" s="14"/>
      <c r="RTD2388" s="14"/>
      <c r="RTE2388" s="14"/>
      <c r="RTF2388" s="14"/>
      <c r="RTG2388" s="14"/>
      <c r="RTH2388" s="14"/>
      <c r="RTI2388" s="14"/>
      <c r="RTJ2388" s="14"/>
      <c r="RTK2388" s="14"/>
      <c r="RTL2388" s="14"/>
      <c r="RTM2388" s="14"/>
      <c r="RTN2388" s="14"/>
      <c r="RTO2388" s="14"/>
      <c r="RTP2388" s="14"/>
      <c r="RTQ2388" s="14"/>
      <c r="RTR2388" s="14"/>
      <c r="RTS2388" s="14"/>
      <c r="RTT2388" s="14"/>
      <c r="RTU2388" s="14"/>
      <c r="RTV2388" s="14"/>
      <c r="RTW2388" s="14"/>
      <c r="RTX2388" s="14"/>
      <c r="RTY2388" s="14"/>
      <c r="RTZ2388" s="14"/>
      <c r="RUA2388" s="14"/>
      <c r="RUB2388" s="14"/>
      <c r="RUC2388" s="14"/>
      <c r="RUD2388" s="14"/>
      <c r="RUE2388" s="14"/>
      <c r="RUF2388" s="14"/>
      <c r="RUG2388" s="14"/>
      <c r="RUH2388" s="14"/>
      <c r="RUI2388" s="14"/>
      <c r="RUJ2388" s="14"/>
      <c r="RUK2388" s="14"/>
      <c r="RUL2388" s="14"/>
      <c r="RUM2388" s="14"/>
      <c r="RUN2388" s="14"/>
      <c r="RUO2388" s="14"/>
      <c r="RUP2388" s="14"/>
      <c r="RUQ2388" s="14"/>
      <c r="RUR2388" s="14"/>
      <c r="RUS2388" s="14"/>
      <c r="RUT2388" s="14"/>
      <c r="RUU2388" s="14"/>
      <c r="RUV2388" s="14"/>
      <c r="RUW2388" s="14"/>
      <c r="RUX2388" s="14"/>
      <c r="RUY2388" s="14"/>
      <c r="RUZ2388" s="14"/>
      <c r="RVA2388" s="14"/>
      <c r="RVB2388" s="14"/>
      <c r="RVC2388" s="14"/>
      <c r="RVD2388" s="14"/>
      <c r="RVE2388" s="14"/>
      <c r="RVF2388" s="14"/>
      <c r="RVG2388" s="14"/>
      <c r="RVH2388" s="14"/>
      <c r="RVI2388" s="14"/>
      <c r="RVJ2388" s="14"/>
      <c r="RVK2388" s="14"/>
      <c r="RVL2388" s="14"/>
      <c r="RVM2388" s="14"/>
      <c r="RVN2388" s="14"/>
      <c r="RVO2388" s="14"/>
      <c r="RVP2388" s="14"/>
      <c r="RVQ2388" s="14"/>
      <c r="RVR2388" s="14"/>
      <c r="RVS2388" s="14"/>
      <c r="RVT2388" s="14"/>
      <c r="RVU2388" s="14"/>
      <c r="RVV2388" s="14"/>
      <c r="RVW2388" s="14"/>
      <c r="RVX2388" s="14"/>
      <c r="RVY2388" s="14"/>
      <c r="RVZ2388" s="14"/>
      <c r="RWA2388" s="14"/>
      <c r="RWB2388" s="14"/>
      <c r="RWC2388" s="14"/>
      <c r="RWD2388" s="14"/>
      <c r="RWE2388" s="14"/>
      <c r="RWF2388" s="14"/>
      <c r="RWG2388" s="14"/>
      <c r="RWH2388" s="14"/>
      <c r="RWI2388" s="14"/>
      <c r="RWJ2388" s="14"/>
      <c r="RWK2388" s="14"/>
      <c r="RWL2388" s="14"/>
      <c r="RWM2388" s="14"/>
      <c r="RWN2388" s="14"/>
      <c r="RWO2388" s="14"/>
      <c r="RWP2388" s="14"/>
      <c r="RWQ2388" s="14"/>
      <c r="RWR2388" s="14"/>
      <c r="RWS2388" s="14"/>
      <c r="RWT2388" s="14"/>
      <c r="RWU2388" s="14"/>
      <c r="RWV2388" s="14"/>
      <c r="RWW2388" s="14"/>
      <c r="RWX2388" s="14"/>
      <c r="RWY2388" s="14"/>
      <c r="RWZ2388" s="14"/>
      <c r="RXA2388" s="14"/>
      <c r="RXB2388" s="14"/>
      <c r="RXC2388" s="14"/>
      <c r="RXD2388" s="14"/>
      <c r="RXE2388" s="14"/>
      <c r="RXF2388" s="14"/>
      <c r="RXG2388" s="14"/>
      <c r="RXH2388" s="14"/>
      <c r="RXI2388" s="14"/>
      <c r="RXJ2388" s="14"/>
      <c r="RXK2388" s="14"/>
      <c r="RXL2388" s="14"/>
      <c r="RXM2388" s="14"/>
      <c r="RXN2388" s="14"/>
      <c r="RXO2388" s="14"/>
      <c r="RXP2388" s="14"/>
      <c r="RXQ2388" s="14"/>
      <c r="RXR2388" s="14"/>
      <c r="RXS2388" s="14"/>
      <c r="RXT2388" s="14"/>
      <c r="RXU2388" s="14"/>
      <c r="RXV2388" s="14"/>
      <c r="RXW2388" s="14"/>
      <c r="RXX2388" s="14"/>
      <c r="RXY2388" s="14"/>
      <c r="RXZ2388" s="14"/>
      <c r="RYA2388" s="14"/>
      <c r="RYB2388" s="14"/>
      <c r="RYC2388" s="14"/>
      <c r="RYD2388" s="14"/>
      <c r="RYE2388" s="14"/>
      <c r="RYF2388" s="14"/>
      <c r="RYG2388" s="14"/>
      <c r="RYH2388" s="14"/>
      <c r="RYI2388" s="14"/>
      <c r="RYJ2388" s="14"/>
      <c r="RYK2388" s="14"/>
      <c r="RYL2388" s="14"/>
      <c r="RYM2388" s="14"/>
      <c r="RYN2388" s="14"/>
      <c r="RYO2388" s="14"/>
      <c r="RYP2388" s="14"/>
      <c r="RYQ2388" s="14"/>
      <c r="RYR2388" s="14"/>
      <c r="RYS2388" s="14"/>
      <c r="RYT2388" s="14"/>
      <c r="RYU2388" s="14"/>
      <c r="RYV2388" s="14"/>
      <c r="RYW2388" s="14"/>
      <c r="RYX2388" s="14"/>
      <c r="RYY2388" s="14"/>
      <c r="RYZ2388" s="14"/>
      <c r="RZA2388" s="14"/>
      <c r="RZB2388" s="14"/>
      <c r="RZC2388" s="14"/>
      <c r="RZD2388" s="14"/>
      <c r="RZE2388" s="14"/>
      <c r="RZF2388" s="14"/>
      <c r="RZG2388" s="14"/>
      <c r="RZH2388" s="14"/>
      <c r="RZI2388" s="14"/>
      <c r="RZJ2388" s="14"/>
      <c r="RZK2388" s="14"/>
      <c r="RZL2388" s="14"/>
      <c r="RZM2388" s="14"/>
      <c r="RZN2388" s="14"/>
      <c r="RZO2388" s="14"/>
      <c r="RZP2388" s="14"/>
      <c r="RZQ2388" s="14"/>
      <c r="RZR2388" s="14"/>
      <c r="RZS2388" s="14"/>
      <c r="RZT2388" s="14"/>
      <c r="RZU2388" s="14"/>
      <c r="RZV2388" s="14"/>
      <c r="RZW2388" s="14"/>
      <c r="RZX2388" s="14"/>
      <c r="RZY2388" s="14"/>
      <c r="RZZ2388" s="14"/>
      <c r="SAA2388" s="14"/>
      <c r="SAB2388" s="14"/>
      <c r="SAC2388" s="14"/>
      <c r="SAD2388" s="14"/>
      <c r="SAE2388" s="14"/>
      <c r="SAF2388" s="14"/>
      <c r="SAG2388" s="14"/>
      <c r="SAH2388" s="14"/>
      <c r="SAI2388" s="14"/>
      <c r="SAJ2388" s="14"/>
      <c r="SAK2388" s="14"/>
      <c r="SAL2388" s="14"/>
      <c r="SAM2388" s="14"/>
      <c r="SAN2388" s="14"/>
      <c r="SAO2388" s="14"/>
      <c r="SAP2388" s="14"/>
      <c r="SAQ2388" s="14"/>
      <c r="SAR2388" s="14"/>
      <c r="SAS2388" s="14"/>
      <c r="SAT2388" s="14"/>
      <c r="SAU2388" s="14"/>
      <c r="SAV2388" s="14"/>
      <c r="SAW2388" s="14"/>
      <c r="SAX2388" s="14"/>
      <c r="SAY2388" s="14"/>
      <c r="SAZ2388" s="14"/>
      <c r="SBA2388" s="14"/>
      <c r="SBB2388" s="14"/>
      <c r="SBC2388" s="14"/>
      <c r="SBD2388" s="14"/>
      <c r="SBE2388" s="14"/>
      <c r="SBF2388" s="14"/>
      <c r="SBG2388" s="14"/>
      <c r="SBH2388" s="14"/>
      <c r="SBI2388" s="14"/>
      <c r="SBJ2388" s="14"/>
      <c r="SBK2388" s="14"/>
      <c r="SBL2388" s="14"/>
      <c r="SBM2388" s="14"/>
      <c r="SBN2388" s="14"/>
      <c r="SBO2388" s="14"/>
      <c r="SBP2388" s="14"/>
      <c r="SBQ2388" s="14"/>
      <c r="SBR2388" s="14"/>
      <c r="SBS2388" s="14"/>
      <c r="SBT2388" s="14"/>
      <c r="SBU2388" s="14"/>
      <c r="SBV2388" s="14"/>
      <c r="SBW2388" s="14"/>
      <c r="SBX2388" s="14"/>
      <c r="SBY2388" s="14"/>
      <c r="SBZ2388" s="14"/>
      <c r="SCA2388" s="14"/>
      <c r="SCB2388" s="14"/>
      <c r="SCC2388" s="14"/>
      <c r="SCD2388" s="14"/>
      <c r="SCE2388" s="14"/>
      <c r="SCF2388" s="14"/>
      <c r="SCG2388" s="14"/>
      <c r="SCH2388" s="14"/>
      <c r="SCI2388" s="14"/>
      <c r="SCJ2388" s="14"/>
      <c r="SCK2388" s="14"/>
      <c r="SCL2388" s="14"/>
      <c r="SCM2388" s="14"/>
      <c r="SCN2388" s="14"/>
      <c r="SCO2388" s="14"/>
      <c r="SCP2388" s="14"/>
      <c r="SCQ2388" s="14"/>
      <c r="SCR2388" s="14"/>
      <c r="SCS2388" s="14"/>
      <c r="SCT2388" s="14"/>
      <c r="SCU2388" s="14"/>
      <c r="SCV2388" s="14"/>
      <c r="SCW2388" s="14"/>
      <c r="SCX2388" s="14"/>
      <c r="SCY2388" s="14"/>
      <c r="SCZ2388" s="14"/>
      <c r="SDA2388" s="14"/>
      <c r="SDB2388" s="14"/>
      <c r="SDC2388" s="14"/>
      <c r="SDD2388" s="14"/>
      <c r="SDE2388" s="14"/>
      <c r="SDF2388" s="14"/>
      <c r="SDG2388" s="14"/>
      <c r="SDH2388" s="14"/>
      <c r="SDI2388" s="14"/>
      <c r="SDJ2388" s="14"/>
      <c r="SDK2388" s="14"/>
      <c r="SDL2388" s="14"/>
      <c r="SDM2388" s="14"/>
      <c r="SDN2388" s="14"/>
      <c r="SDO2388" s="14"/>
      <c r="SDP2388" s="14"/>
      <c r="SDQ2388" s="14"/>
      <c r="SDR2388" s="14"/>
      <c r="SDS2388" s="14"/>
      <c r="SDT2388" s="14"/>
      <c r="SDU2388" s="14"/>
      <c r="SDV2388" s="14"/>
      <c r="SDW2388" s="14"/>
      <c r="SDX2388" s="14"/>
      <c r="SDY2388" s="14"/>
      <c r="SDZ2388" s="14"/>
      <c r="SEA2388" s="14"/>
      <c r="SEB2388" s="14"/>
      <c r="SEC2388" s="14"/>
      <c r="SED2388" s="14"/>
      <c r="SEE2388" s="14"/>
      <c r="SEF2388" s="14"/>
      <c r="SEG2388" s="14"/>
      <c r="SEH2388" s="14"/>
      <c r="SEI2388" s="14"/>
      <c r="SEJ2388" s="14"/>
      <c r="SEK2388" s="14"/>
      <c r="SEL2388" s="14"/>
      <c r="SEM2388" s="14"/>
      <c r="SEN2388" s="14"/>
      <c r="SEO2388" s="14"/>
      <c r="SEP2388" s="14"/>
      <c r="SEQ2388" s="14"/>
      <c r="SER2388" s="14"/>
      <c r="SES2388" s="14"/>
      <c r="SET2388" s="14"/>
      <c r="SEU2388" s="14"/>
      <c r="SEV2388" s="14"/>
      <c r="SEW2388" s="14"/>
      <c r="SEX2388" s="14"/>
      <c r="SEY2388" s="14"/>
      <c r="SEZ2388" s="14"/>
      <c r="SFA2388" s="14"/>
      <c r="SFB2388" s="14"/>
      <c r="SFC2388" s="14"/>
      <c r="SFD2388" s="14"/>
      <c r="SFE2388" s="14"/>
      <c r="SFF2388" s="14"/>
      <c r="SFG2388" s="14"/>
      <c r="SFH2388" s="14"/>
      <c r="SFI2388" s="14"/>
      <c r="SFJ2388" s="14"/>
      <c r="SFK2388" s="14"/>
      <c r="SFL2388" s="14"/>
      <c r="SFM2388" s="14"/>
      <c r="SFN2388" s="14"/>
      <c r="SFO2388" s="14"/>
      <c r="SFP2388" s="14"/>
      <c r="SFQ2388" s="14"/>
      <c r="SFR2388" s="14"/>
      <c r="SFS2388" s="14"/>
      <c r="SFT2388" s="14"/>
      <c r="SFU2388" s="14"/>
      <c r="SFV2388" s="14"/>
      <c r="SFW2388" s="14"/>
      <c r="SFX2388" s="14"/>
      <c r="SFY2388" s="14"/>
      <c r="SFZ2388" s="14"/>
      <c r="SGA2388" s="14"/>
      <c r="SGB2388" s="14"/>
      <c r="SGC2388" s="14"/>
      <c r="SGD2388" s="14"/>
      <c r="SGE2388" s="14"/>
      <c r="SGF2388" s="14"/>
      <c r="SGG2388" s="14"/>
      <c r="SGH2388" s="14"/>
      <c r="SGI2388" s="14"/>
      <c r="SGJ2388" s="14"/>
      <c r="SGK2388" s="14"/>
      <c r="SGL2388" s="14"/>
      <c r="SGM2388" s="14"/>
      <c r="SGN2388" s="14"/>
      <c r="SGO2388" s="14"/>
      <c r="SGP2388" s="14"/>
      <c r="SGQ2388" s="14"/>
      <c r="SGR2388" s="14"/>
      <c r="SGS2388" s="14"/>
      <c r="SGT2388" s="14"/>
      <c r="SGU2388" s="14"/>
      <c r="SGV2388" s="14"/>
      <c r="SGW2388" s="14"/>
      <c r="SGX2388" s="14"/>
      <c r="SGY2388" s="14"/>
      <c r="SGZ2388" s="14"/>
      <c r="SHA2388" s="14"/>
      <c r="SHB2388" s="14"/>
      <c r="SHC2388" s="14"/>
      <c r="SHD2388" s="14"/>
      <c r="SHE2388" s="14"/>
      <c r="SHF2388" s="14"/>
      <c r="SHG2388" s="14"/>
      <c r="SHH2388" s="14"/>
      <c r="SHI2388" s="14"/>
      <c r="SHJ2388" s="14"/>
      <c r="SHK2388" s="14"/>
      <c r="SHL2388" s="14"/>
      <c r="SHM2388" s="14"/>
      <c r="SHN2388" s="14"/>
      <c r="SHO2388" s="14"/>
      <c r="SHP2388" s="14"/>
      <c r="SHQ2388" s="14"/>
      <c r="SHR2388" s="14"/>
      <c r="SHS2388" s="14"/>
      <c r="SHT2388" s="14"/>
      <c r="SHU2388" s="14"/>
      <c r="SHV2388" s="14"/>
      <c r="SHW2388" s="14"/>
      <c r="SHX2388" s="14"/>
      <c r="SHY2388" s="14"/>
      <c r="SHZ2388" s="14"/>
      <c r="SIA2388" s="14"/>
      <c r="SIB2388" s="14"/>
      <c r="SIC2388" s="14"/>
      <c r="SID2388" s="14"/>
      <c r="SIE2388" s="14"/>
      <c r="SIF2388" s="14"/>
      <c r="SIG2388" s="14"/>
      <c r="SIH2388" s="14"/>
      <c r="SII2388" s="14"/>
      <c r="SIJ2388" s="14"/>
      <c r="SIK2388" s="14"/>
      <c r="SIL2388" s="14"/>
      <c r="SIM2388" s="14"/>
      <c r="SIN2388" s="14"/>
      <c r="SIO2388" s="14"/>
      <c r="SIP2388" s="14"/>
      <c r="SIQ2388" s="14"/>
      <c r="SIR2388" s="14"/>
      <c r="SIS2388" s="14"/>
      <c r="SIT2388" s="14"/>
      <c r="SIU2388" s="14"/>
      <c r="SIV2388" s="14"/>
      <c r="SIW2388" s="14"/>
      <c r="SIX2388" s="14"/>
      <c r="SIY2388" s="14"/>
      <c r="SIZ2388" s="14"/>
      <c r="SJA2388" s="14"/>
      <c r="SJB2388" s="14"/>
      <c r="SJC2388" s="14"/>
      <c r="SJD2388" s="14"/>
      <c r="SJE2388" s="14"/>
      <c r="SJF2388" s="14"/>
      <c r="SJG2388" s="14"/>
      <c r="SJH2388" s="14"/>
      <c r="SJI2388" s="14"/>
      <c r="SJJ2388" s="14"/>
      <c r="SJK2388" s="14"/>
      <c r="SJL2388" s="14"/>
      <c r="SJM2388" s="14"/>
      <c r="SJN2388" s="14"/>
      <c r="SJO2388" s="14"/>
      <c r="SJP2388" s="14"/>
      <c r="SJQ2388" s="14"/>
      <c r="SJR2388" s="14"/>
      <c r="SJS2388" s="14"/>
      <c r="SJT2388" s="14"/>
      <c r="SJU2388" s="14"/>
      <c r="SJV2388" s="14"/>
      <c r="SJW2388" s="14"/>
      <c r="SJX2388" s="14"/>
      <c r="SJY2388" s="14"/>
      <c r="SJZ2388" s="14"/>
      <c r="SKA2388" s="14"/>
      <c r="SKB2388" s="14"/>
      <c r="SKC2388" s="14"/>
      <c r="SKD2388" s="14"/>
      <c r="SKE2388" s="14"/>
      <c r="SKF2388" s="14"/>
      <c r="SKG2388" s="14"/>
      <c r="SKH2388" s="14"/>
      <c r="SKI2388" s="14"/>
      <c r="SKJ2388" s="14"/>
      <c r="SKK2388" s="14"/>
      <c r="SKL2388" s="14"/>
      <c r="SKM2388" s="14"/>
      <c r="SKN2388" s="14"/>
      <c r="SKO2388" s="14"/>
      <c r="SKP2388" s="14"/>
      <c r="SKQ2388" s="14"/>
      <c r="SKR2388" s="14"/>
      <c r="SKS2388" s="14"/>
      <c r="SKT2388" s="14"/>
      <c r="SKU2388" s="14"/>
      <c r="SKV2388" s="14"/>
      <c r="SKW2388" s="14"/>
      <c r="SKX2388" s="14"/>
      <c r="SKY2388" s="14"/>
      <c r="SKZ2388" s="14"/>
      <c r="SLA2388" s="14"/>
      <c r="SLB2388" s="14"/>
      <c r="SLC2388" s="14"/>
      <c r="SLD2388" s="14"/>
      <c r="SLE2388" s="14"/>
      <c r="SLF2388" s="14"/>
      <c r="SLG2388" s="14"/>
      <c r="SLH2388" s="14"/>
      <c r="SLI2388" s="14"/>
      <c r="SLJ2388" s="14"/>
      <c r="SLK2388" s="14"/>
      <c r="SLL2388" s="14"/>
      <c r="SLM2388" s="14"/>
      <c r="SLN2388" s="14"/>
      <c r="SLO2388" s="14"/>
      <c r="SLP2388" s="14"/>
      <c r="SLQ2388" s="14"/>
      <c r="SLR2388" s="14"/>
      <c r="SLS2388" s="14"/>
      <c r="SLT2388" s="14"/>
      <c r="SLU2388" s="14"/>
      <c r="SLV2388" s="14"/>
      <c r="SLW2388" s="14"/>
      <c r="SLX2388" s="14"/>
      <c r="SLY2388" s="14"/>
      <c r="SLZ2388" s="14"/>
      <c r="SMA2388" s="14"/>
      <c r="SMB2388" s="14"/>
      <c r="SMC2388" s="14"/>
      <c r="SMD2388" s="14"/>
      <c r="SME2388" s="14"/>
      <c r="SMF2388" s="14"/>
      <c r="SMG2388" s="14"/>
      <c r="SMH2388" s="14"/>
      <c r="SMI2388" s="14"/>
      <c r="SMJ2388" s="14"/>
      <c r="SMK2388" s="14"/>
      <c r="SML2388" s="14"/>
      <c r="SMM2388" s="14"/>
      <c r="SMN2388" s="14"/>
      <c r="SMO2388" s="14"/>
      <c r="SMP2388" s="14"/>
      <c r="SMQ2388" s="14"/>
      <c r="SMR2388" s="14"/>
      <c r="SMS2388" s="14"/>
      <c r="SMT2388" s="14"/>
      <c r="SMU2388" s="14"/>
      <c r="SMV2388" s="14"/>
      <c r="SMW2388" s="14"/>
      <c r="SMX2388" s="14"/>
      <c r="SMY2388" s="14"/>
      <c r="SMZ2388" s="14"/>
      <c r="SNA2388" s="14"/>
      <c r="SNB2388" s="14"/>
      <c r="SNC2388" s="14"/>
      <c r="SND2388" s="14"/>
      <c r="SNE2388" s="14"/>
      <c r="SNF2388" s="14"/>
      <c r="SNG2388" s="14"/>
      <c r="SNH2388" s="14"/>
      <c r="SNI2388" s="14"/>
      <c r="SNJ2388" s="14"/>
      <c r="SNK2388" s="14"/>
      <c r="SNL2388" s="14"/>
      <c r="SNM2388" s="14"/>
      <c r="SNN2388" s="14"/>
      <c r="SNO2388" s="14"/>
      <c r="SNP2388" s="14"/>
      <c r="SNQ2388" s="14"/>
      <c r="SNR2388" s="14"/>
      <c r="SNS2388" s="14"/>
      <c r="SNT2388" s="14"/>
      <c r="SNU2388" s="14"/>
      <c r="SNV2388" s="14"/>
      <c r="SNW2388" s="14"/>
      <c r="SNX2388" s="14"/>
      <c r="SNY2388" s="14"/>
      <c r="SNZ2388" s="14"/>
      <c r="SOA2388" s="14"/>
      <c r="SOB2388" s="14"/>
      <c r="SOC2388" s="14"/>
      <c r="SOD2388" s="14"/>
      <c r="SOE2388" s="14"/>
      <c r="SOF2388" s="14"/>
      <c r="SOG2388" s="14"/>
      <c r="SOH2388" s="14"/>
      <c r="SOI2388" s="14"/>
      <c r="SOJ2388" s="14"/>
      <c r="SOK2388" s="14"/>
      <c r="SOL2388" s="14"/>
      <c r="SOM2388" s="14"/>
      <c r="SON2388" s="14"/>
      <c r="SOO2388" s="14"/>
      <c r="SOP2388" s="14"/>
      <c r="SOQ2388" s="14"/>
      <c r="SOR2388" s="14"/>
      <c r="SOS2388" s="14"/>
      <c r="SOT2388" s="14"/>
      <c r="SOU2388" s="14"/>
      <c r="SOV2388" s="14"/>
      <c r="SOW2388" s="14"/>
      <c r="SOX2388" s="14"/>
      <c r="SOY2388" s="14"/>
      <c r="SOZ2388" s="14"/>
      <c r="SPA2388" s="14"/>
      <c r="SPB2388" s="14"/>
      <c r="SPC2388" s="14"/>
      <c r="SPD2388" s="14"/>
      <c r="SPE2388" s="14"/>
      <c r="SPF2388" s="14"/>
      <c r="SPG2388" s="14"/>
      <c r="SPH2388" s="14"/>
      <c r="SPI2388" s="14"/>
      <c r="SPJ2388" s="14"/>
      <c r="SPK2388" s="14"/>
      <c r="SPL2388" s="14"/>
      <c r="SPM2388" s="14"/>
      <c r="SPN2388" s="14"/>
      <c r="SPO2388" s="14"/>
      <c r="SPP2388" s="14"/>
      <c r="SPQ2388" s="14"/>
      <c r="SPR2388" s="14"/>
      <c r="SPS2388" s="14"/>
      <c r="SPT2388" s="14"/>
      <c r="SPU2388" s="14"/>
      <c r="SPV2388" s="14"/>
      <c r="SPW2388" s="14"/>
      <c r="SPX2388" s="14"/>
      <c r="SPY2388" s="14"/>
      <c r="SPZ2388" s="14"/>
      <c r="SQA2388" s="14"/>
      <c r="SQB2388" s="14"/>
      <c r="SQC2388" s="14"/>
      <c r="SQD2388" s="14"/>
      <c r="SQE2388" s="14"/>
      <c r="SQF2388" s="14"/>
      <c r="SQG2388" s="14"/>
      <c r="SQH2388" s="14"/>
      <c r="SQI2388" s="14"/>
      <c r="SQJ2388" s="14"/>
      <c r="SQK2388" s="14"/>
      <c r="SQL2388" s="14"/>
      <c r="SQM2388" s="14"/>
      <c r="SQN2388" s="14"/>
      <c r="SQO2388" s="14"/>
      <c r="SQP2388" s="14"/>
      <c r="SQQ2388" s="14"/>
      <c r="SQR2388" s="14"/>
      <c r="SQS2388" s="14"/>
      <c r="SQT2388" s="14"/>
      <c r="SQU2388" s="14"/>
      <c r="SQV2388" s="14"/>
      <c r="SQW2388" s="14"/>
      <c r="SQX2388" s="14"/>
      <c r="SQY2388" s="14"/>
      <c r="SQZ2388" s="14"/>
      <c r="SRA2388" s="14"/>
      <c r="SRB2388" s="14"/>
      <c r="SRC2388" s="14"/>
      <c r="SRD2388" s="14"/>
      <c r="SRE2388" s="14"/>
      <c r="SRF2388" s="14"/>
      <c r="SRG2388" s="14"/>
      <c r="SRH2388" s="14"/>
      <c r="SRI2388" s="14"/>
      <c r="SRJ2388" s="14"/>
      <c r="SRK2388" s="14"/>
      <c r="SRL2388" s="14"/>
      <c r="SRM2388" s="14"/>
      <c r="SRN2388" s="14"/>
      <c r="SRO2388" s="14"/>
      <c r="SRP2388" s="14"/>
      <c r="SRQ2388" s="14"/>
      <c r="SRR2388" s="14"/>
      <c r="SRS2388" s="14"/>
      <c r="SRT2388" s="14"/>
      <c r="SRU2388" s="14"/>
      <c r="SRV2388" s="14"/>
      <c r="SRW2388" s="14"/>
      <c r="SRX2388" s="14"/>
      <c r="SRY2388" s="14"/>
      <c r="SRZ2388" s="14"/>
      <c r="SSA2388" s="14"/>
      <c r="SSB2388" s="14"/>
      <c r="SSC2388" s="14"/>
      <c r="SSD2388" s="14"/>
      <c r="SSE2388" s="14"/>
      <c r="SSF2388" s="14"/>
      <c r="SSG2388" s="14"/>
      <c r="SSH2388" s="14"/>
      <c r="SSI2388" s="14"/>
      <c r="SSJ2388" s="14"/>
      <c r="SSK2388" s="14"/>
      <c r="SSL2388" s="14"/>
      <c r="SSM2388" s="14"/>
      <c r="SSN2388" s="14"/>
      <c r="SSO2388" s="14"/>
      <c r="SSP2388" s="14"/>
      <c r="SSQ2388" s="14"/>
      <c r="SSR2388" s="14"/>
      <c r="SSS2388" s="14"/>
      <c r="SST2388" s="14"/>
      <c r="SSU2388" s="14"/>
      <c r="SSV2388" s="14"/>
      <c r="SSW2388" s="14"/>
      <c r="SSX2388" s="14"/>
      <c r="SSY2388" s="14"/>
      <c r="SSZ2388" s="14"/>
      <c r="STA2388" s="14"/>
      <c r="STB2388" s="14"/>
      <c r="STC2388" s="14"/>
      <c r="STD2388" s="14"/>
      <c r="STE2388" s="14"/>
      <c r="STF2388" s="14"/>
      <c r="STG2388" s="14"/>
      <c r="STH2388" s="14"/>
      <c r="STI2388" s="14"/>
      <c r="STJ2388" s="14"/>
      <c r="STK2388" s="14"/>
      <c r="STL2388" s="14"/>
      <c r="STM2388" s="14"/>
      <c r="STN2388" s="14"/>
      <c r="STO2388" s="14"/>
      <c r="STP2388" s="14"/>
      <c r="STQ2388" s="14"/>
      <c r="STR2388" s="14"/>
      <c r="STS2388" s="14"/>
      <c r="STT2388" s="14"/>
      <c r="STU2388" s="14"/>
      <c r="STV2388" s="14"/>
      <c r="STW2388" s="14"/>
      <c r="STX2388" s="14"/>
      <c r="STY2388" s="14"/>
      <c r="STZ2388" s="14"/>
      <c r="SUA2388" s="14"/>
      <c r="SUB2388" s="14"/>
      <c r="SUC2388" s="14"/>
      <c r="SUD2388" s="14"/>
      <c r="SUE2388" s="14"/>
      <c r="SUF2388" s="14"/>
      <c r="SUG2388" s="14"/>
      <c r="SUH2388" s="14"/>
      <c r="SUI2388" s="14"/>
      <c r="SUJ2388" s="14"/>
      <c r="SUK2388" s="14"/>
      <c r="SUL2388" s="14"/>
      <c r="SUM2388" s="14"/>
      <c r="SUN2388" s="14"/>
      <c r="SUO2388" s="14"/>
      <c r="SUP2388" s="14"/>
      <c r="SUQ2388" s="14"/>
      <c r="SUR2388" s="14"/>
      <c r="SUS2388" s="14"/>
      <c r="SUT2388" s="14"/>
      <c r="SUU2388" s="14"/>
      <c r="SUV2388" s="14"/>
      <c r="SUW2388" s="14"/>
      <c r="SUX2388" s="14"/>
      <c r="SUY2388" s="14"/>
      <c r="SUZ2388" s="14"/>
      <c r="SVA2388" s="14"/>
      <c r="SVB2388" s="14"/>
      <c r="SVC2388" s="14"/>
      <c r="SVD2388" s="14"/>
      <c r="SVE2388" s="14"/>
      <c r="SVF2388" s="14"/>
      <c r="SVG2388" s="14"/>
      <c r="SVH2388" s="14"/>
      <c r="SVI2388" s="14"/>
      <c r="SVJ2388" s="14"/>
      <c r="SVK2388" s="14"/>
      <c r="SVL2388" s="14"/>
      <c r="SVM2388" s="14"/>
      <c r="SVN2388" s="14"/>
      <c r="SVO2388" s="14"/>
      <c r="SVP2388" s="14"/>
      <c r="SVQ2388" s="14"/>
      <c r="SVR2388" s="14"/>
      <c r="SVS2388" s="14"/>
      <c r="SVT2388" s="14"/>
      <c r="SVU2388" s="14"/>
      <c r="SVV2388" s="14"/>
      <c r="SVW2388" s="14"/>
      <c r="SVX2388" s="14"/>
      <c r="SVY2388" s="14"/>
      <c r="SVZ2388" s="14"/>
      <c r="SWA2388" s="14"/>
      <c r="SWB2388" s="14"/>
      <c r="SWC2388" s="14"/>
      <c r="SWD2388" s="14"/>
      <c r="SWE2388" s="14"/>
      <c r="SWF2388" s="14"/>
      <c r="SWG2388" s="14"/>
      <c r="SWH2388" s="14"/>
      <c r="SWI2388" s="14"/>
      <c r="SWJ2388" s="14"/>
      <c r="SWK2388" s="14"/>
      <c r="SWL2388" s="14"/>
      <c r="SWM2388" s="14"/>
      <c r="SWN2388" s="14"/>
      <c r="SWO2388" s="14"/>
      <c r="SWP2388" s="14"/>
      <c r="SWQ2388" s="14"/>
      <c r="SWR2388" s="14"/>
      <c r="SWS2388" s="14"/>
      <c r="SWT2388" s="14"/>
      <c r="SWU2388" s="14"/>
      <c r="SWV2388" s="14"/>
      <c r="SWW2388" s="14"/>
      <c r="SWX2388" s="14"/>
      <c r="SWY2388" s="14"/>
      <c r="SWZ2388" s="14"/>
      <c r="SXA2388" s="14"/>
      <c r="SXB2388" s="14"/>
      <c r="SXC2388" s="14"/>
      <c r="SXD2388" s="14"/>
      <c r="SXE2388" s="14"/>
      <c r="SXF2388" s="14"/>
      <c r="SXG2388" s="14"/>
      <c r="SXH2388" s="14"/>
      <c r="SXI2388" s="14"/>
      <c r="SXJ2388" s="14"/>
      <c r="SXK2388" s="14"/>
      <c r="SXL2388" s="14"/>
      <c r="SXM2388" s="14"/>
      <c r="SXN2388" s="14"/>
      <c r="SXO2388" s="14"/>
      <c r="SXP2388" s="14"/>
      <c r="SXQ2388" s="14"/>
      <c r="SXR2388" s="14"/>
      <c r="SXS2388" s="14"/>
      <c r="SXT2388" s="14"/>
      <c r="SXU2388" s="14"/>
      <c r="SXV2388" s="14"/>
      <c r="SXW2388" s="14"/>
      <c r="SXX2388" s="14"/>
      <c r="SXY2388" s="14"/>
      <c r="SXZ2388" s="14"/>
      <c r="SYA2388" s="14"/>
      <c r="SYB2388" s="14"/>
      <c r="SYC2388" s="14"/>
      <c r="SYD2388" s="14"/>
      <c r="SYE2388" s="14"/>
      <c r="SYF2388" s="14"/>
      <c r="SYG2388" s="14"/>
      <c r="SYH2388" s="14"/>
      <c r="SYI2388" s="14"/>
      <c r="SYJ2388" s="14"/>
      <c r="SYK2388" s="14"/>
      <c r="SYL2388" s="14"/>
      <c r="SYM2388" s="14"/>
      <c r="SYN2388" s="14"/>
      <c r="SYO2388" s="14"/>
      <c r="SYP2388" s="14"/>
      <c r="SYQ2388" s="14"/>
      <c r="SYR2388" s="14"/>
      <c r="SYS2388" s="14"/>
      <c r="SYT2388" s="14"/>
      <c r="SYU2388" s="14"/>
      <c r="SYV2388" s="14"/>
      <c r="SYW2388" s="14"/>
      <c r="SYX2388" s="14"/>
      <c r="SYY2388" s="14"/>
      <c r="SYZ2388" s="14"/>
      <c r="SZA2388" s="14"/>
      <c r="SZB2388" s="14"/>
      <c r="SZC2388" s="14"/>
      <c r="SZD2388" s="14"/>
      <c r="SZE2388" s="14"/>
      <c r="SZF2388" s="14"/>
      <c r="SZG2388" s="14"/>
      <c r="SZH2388" s="14"/>
      <c r="SZI2388" s="14"/>
      <c r="SZJ2388" s="14"/>
      <c r="SZK2388" s="14"/>
      <c r="SZL2388" s="14"/>
      <c r="SZM2388" s="14"/>
      <c r="SZN2388" s="14"/>
      <c r="SZO2388" s="14"/>
      <c r="SZP2388" s="14"/>
      <c r="SZQ2388" s="14"/>
      <c r="SZR2388" s="14"/>
      <c r="SZS2388" s="14"/>
      <c r="SZT2388" s="14"/>
      <c r="SZU2388" s="14"/>
      <c r="SZV2388" s="14"/>
      <c r="SZW2388" s="14"/>
      <c r="SZX2388" s="14"/>
      <c r="SZY2388" s="14"/>
      <c r="SZZ2388" s="14"/>
      <c r="TAA2388" s="14"/>
      <c r="TAB2388" s="14"/>
      <c r="TAC2388" s="14"/>
      <c r="TAD2388" s="14"/>
      <c r="TAE2388" s="14"/>
      <c r="TAF2388" s="14"/>
      <c r="TAG2388" s="14"/>
      <c r="TAH2388" s="14"/>
      <c r="TAI2388" s="14"/>
      <c r="TAJ2388" s="14"/>
      <c r="TAK2388" s="14"/>
      <c r="TAL2388" s="14"/>
      <c r="TAM2388" s="14"/>
      <c r="TAN2388" s="14"/>
      <c r="TAO2388" s="14"/>
      <c r="TAP2388" s="14"/>
      <c r="TAQ2388" s="14"/>
      <c r="TAR2388" s="14"/>
      <c r="TAS2388" s="14"/>
      <c r="TAT2388" s="14"/>
      <c r="TAU2388" s="14"/>
      <c r="TAV2388" s="14"/>
      <c r="TAW2388" s="14"/>
      <c r="TAX2388" s="14"/>
      <c r="TAY2388" s="14"/>
      <c r="TAZ2388" s="14"/>
      <c r="TBA2388" s="14"/>
      <c r="TBB2388" s="14"/>
      <c r="TBC2388" s="14"/>
      <c r="TBD2388" s="14"/>
      <c r="TBE2388" s="14"/>
      <c r="TBF2388" s="14"/>
      <c r="TBG2388" s="14"/>
      <c r="TBH2388" s="14"/>
      <c r="TBI2388" s="14"/>
      <c r="TBJ2388" s="14"/>
      <c r="TBK2388" s="14"/>
      <c r="TBL2388" s="14"/>
      <c r="TBM2388" s="14"/>
      <c r="TBN2388" s="14"/>
      <c r="TBO2388" s="14"/>
      <c r="TBP2388" s="14"/>
      <c r="TBQ2388" s="14"/>
      <c r="TBR2388" s="14"/>
      <c r="TBS2388" s="14"/>
      <c r="TBT2388" s="14"/>
      <c r="TBU2388" s="14"/>
      <c r="TBV2388" s="14"/>
      <c r="TBW2388" s="14"/>
      <c r="TBX2388" s="14"/>
      <c r="TBY2388" s="14"/>
      <c r="TBZ2388" s="14"/>
      <c r="TCA2388" s="14"/>
      <c r="TCB2388" s="14"/>
      <c r="TCC2388" s="14"/>
      <c r="TCD2388" s="14"/>
      <c r="TCE2388" s="14"/>
      <c r="TCF2388" s="14"/>
      <c r="TCG2388" s="14"/>
      <c r="TCH2388" s="14"/>
      <c r="TCI2388" s="14"/>
      <c r="TCJ2388" s="14"/>
      <c r="TCK2388" s="14"/>
      <c r="TCL2388" s="14"/>
      <c r="TCM2388" s="14"/>
      <c r="TCN2388" s="14"/>
      <c r="TCO2388" s="14"/>
      <c r="TCP2388" s="14"/>
      <c r="TCQ2388" s="14"/>
      <c r="TCR2388" s="14"/>
      <c r="TCS2388" s="14"/>
      <c r="TCT2388" s="14"/>
      <c r="TCU2388" s="14"/>
      <c r="TCV2388" s="14"/>
      <c r="TCW2388" s="14"/>
      <c r="TCX2388" s="14"/>
      <c r="TCY2388" s="14"/>
      <c r="TCZ2388" s="14"/>
      <c r="TDA2388" s="14"/>
      <c r="TDB2388" s="14"/>
      <c r="TDC2388" s="14"/>
      <c r="TDD2388" s="14"/>
      <c r="TDE2388" s="14"/>
      <c r="TDF2388" s="14"/>
      <c r="TDG2388" s="14"/>
      <c r="TDH2388" s="14"/>
      <c r="TDI2388" s="14"/>
      <c r="TDJ2388" s="14"/>
      <c r="TDK2388" s="14"/>
      <c r="TDL2388" s="14"/>
      <c r="TDM2388" s="14"/>
      <c r="TDN2388" s="14"/>
      <c r="TDO2388" s="14"/>
      <c r="TDP2388" s="14"/>
      <c r="TDQ2388" s="14"/>
      <c r="TDR2388" s="14"/>
      <c r="TDS2388" s="14"/>
      <c r="TDT2388" s="14"/>
      <c r="TDU2388" s="14"/>
      <c r="TDV2388" s="14"/>
      <c r="TDW2388" s="14"/>
      <c r="TDX2388" s="14"/>
      <c r="TDY2388" s="14"/>
      <c r="TDZ2388" s="14"/>
      <c r="TEA2388" s="14"/>
      <c r="TEB2388" s="14"/>
      <c r="TEC2388" s="14"/>
      <c r="TED2388" s="14"/>
      <c r="TEE2388" s="14"/>
      <c r="TEF2388" s="14"/>
      <c r="TEG2388" s="14"/>
      <c r="TEH2388" s="14"/>
      <c r="TEI2388" s="14"/>
      <c r="TEJ2388" s="14"/>
      <c r="TEK2388" s="14"/>
      <c r="TEL2388" s="14"/>
      <c r="TEM2388" s="14"/>
      <c r="TEN2388" s="14"/>
      <c r="TEO2388" s="14"/>
      <c r="TEP2388" s="14"/>
      <c r="TEQ2388" s="14"/>
      <c r="TER2388" s="14"/>
      <c r="TES2388" s="14"/>
      <c r="TET2388" s="14"/>
      <c r="TEU2388" s="14"/>
      <c r="TEV2388" s="14"/>
      <c r="TEW2388" s="14"/>
      <c r="TEX2388" s="14"/>
      <c r="TEY2388" s="14"/>
      <c r="TEZ2388" s="14"/>
      <c r="TFA2388" s="14"/>
      <c r="TFB2388" s="14"/>
      <c r="TFC2388" s="14"/>
      <c r="TFD2388" s="14"/>
      <c r="TFE2388" s="14"/>
      <c r="TFF2388" s="14"/>
      <c r="TFG2388" s="14"/>
      <c r="TFH2388" s="14"/>
      <c r="TFI2388" s="14"/>
      <c r="TFJ2388" s="14"/>
      <c r="TFK2388" s="14"/>
      <c r="TFL2388" s="14"/>
      <c r="TFM2388" s="14"/>
      <c r="TFN2388" s="14"/>
      <c r="TFO2388" s="14"/>
      <c r="TFP2388" s="14"/>
      <c r="TFQ2388" s="14"/>
      <c r="TFR2388" s="14"/>
      <c r="TFS2388" s="14"/>
      <c r="TFT2388" s="14"/>
      <c r="TFU2388" s="14"/>
      <c r="TFV2388" s="14"/>
      <c r="TFW2388" s="14"/>
      <c r="TFX2388" s="14"/>
      <c r="TFY2388" s="14"/>
      <c r="TFZ2388" s="14"/>
      <c r="TGA2388" s="14"/>
      <c r="TGB2388" s="14"/>
      <c r="TGC2388" s="14"/>
      <c r="TGD2388" s="14"/>
      <c r="TGE2388" s="14"/>
      <c r="TGF2388" s="14"/>
      <c r="TGG2388" s="14"/>
      <c r="TGH2388" s="14"/>
      <c r="TGI2388" s="14"/>
      <c r="TGJ2388" s="14"/>
      <c r="TGK2388" s="14"/>
      <c r="TGL2388" s="14"/>
      <c r="TGM2388" s="14"/>
      <c r="TGN2388" s="14"/>
      <c r="TGO2388" s="14"/>
      <c r="TGP2388" s="14"/>
      <c r="TGQ2388" s="14"/>
      <c r="TGR2388" s="14"/>
      <c r="TGS2388" s="14"/>
      <c r="TGT2388" s="14"/>
      <c r="TGU2388" s="14"/>
      <c r="TGV2388" s="14"/>
      <c r="TGW2388" s="14"/>
      <c r="TGX2388" s="14"/>
      <c r="TGY2388" s="14"/>
      <c r="TGZ2388" s="14"/>
      <c r="THA2388" s="14"/>
      <c r="THB2388" s="14"/>
      <c r="THC2388" s="14"/>
      <c r="THD2388" s="14"/>
      <c r="THE2388" s="14"/>
      <c r="THF2388" s="14"/>
      <c r="THG2388" s="14"/>
      <c r="THH2388" s="14"/>
      <c r="THI2388" s="14"/>
      <c r="THJ2388" s="14"/>
      <c r="THK2388" s="14"/>
      <c r="THL2388" s="14"/>
      <c r="THM2388" s="14"/>
      <c r="THN2388" s="14"/>
      <c r="THO2388" s="14"/>
      <c r="THP2388" s="14"/>
      <c r="THQ2388" s="14"/>
      <c r="THR2388" s="14"/>
      <c r="THS2388" s="14"/>
      <c r="THT2388" s="14"/>
      <c r="THU2388" s="14"/>
      <c r="THV2388" s="14"/>
      <c r="THW2388" s="14"/>
      <c r="THX2388" s="14"/>
      <c r="THY2388" s="14"/>
      <c r="THZ2388" s="14"/>
      <c r="TIA2388" s="14"/>
      <c r="TIB2388" s="14"/>
      <c r="TIC2388" s="14"/>
      <c r="TID2388" s="14"/>
      <c r="TIE2388" s="14"/>
      <c r="TIF2388" s="14"/>
      <c r="TIG2388" s="14"/>
      <c r="TIH2388" s="14"/>
      <c r="TII2388" s="14"/>
      <c r="TIJ2388" s="14"/>
      <c r="TIK2388" s="14"/>
      <c r="TIL2388" s="14"/>
      <c r="TIM2388" s="14"/>
      <c r="TIN2388" s="14"/>
      <c r="TIO2388" s="14"/>
      <c r="TIP2388" s="14"/>
      <c r="TIQ2388" s="14"/>
      <c r="TIR2388" s="14"/>
      <c r="TIS2388" s="14"/>
      <c r="TIT2388" s="14"/>
      <c r="TIU2388" s="14"/>
      <c r="TIV2388" s="14"/>
      <c r="TIW2388" s="14"/>
      <c r="TIX2388" s="14"/>
      <c r="TIY2388" s="14"/>
      <c r="TIZ2388" s="14"/>
      <c r="TJA2388" s="14"/>
      <c r="TJB2388" s="14"/>
      <c r="TJC2388" s="14"/>
      <c r="TJD2388" s="14"/>
      <c r="TJE2388" s="14"/>
      <c r="TJF2388" s="14"/>
      <c r="TJG2388" s="14"/>
      <c r="TJH2388" s="14"/>
      <c r="TJI2388" s="14"/>
      <c r="TJJ2388" s="14"/>
      <c r="TJK2388" s="14"/>
      <c r="TJL2388" s="14"/>
      <c r="TJM2388" s="14"/>
      <c r="TJN2388" s="14"/>
      <c r="TJO2388" s="14"/>
      <c r="TJP2388" s="14"/>
      <c r="TJQ2388" s="14"/>
      <c r="TJR2388" s="14"/>
      <c r="TJS2388" s="14"/>
      <c r="TJT2388" s="14"/>
      <c r="TJU2388" s="14"/>
      <c r="TJV2388" s="14"/>
      <c r="TJW2388" s="14"/>
      <c r="TJX2388" s="14"/>
      <c r="TJY2388" s="14"/>
      <c r="TJZ2388" s="14"/>
      <c r="TKA2388" s="14"/>
      <c r="TKB2388" s="14"/>
      <c r="TKC2388" s="14"/>
      <c r="TKD2388" s="14"/>
      <c r="TKE2388" s="14"/>
      <c r="TKF2388" s="14"/>
      <c r="TKG2388" s="14"/>
      <c r="TKH2388" s="14"/>
      <c r="TKI2388" s="14"/>
      <c r="TKJ2388" s="14"/>
      <c r="TKK2388" s="14"/>
      <c r="TKL2388" s="14"/>
      <c r="TKM2388" s="14"/>
      <c r="TKN2388" s="14"/>
      <c r="TKO2388" s="14"/>
      <c r="TKP2388" s="14"/>
      <c r="TKQ2388" s="14"/>
      <c r="TKR2388" s="14"/>
      <c r="TKS2388" s="14"/>
      <c r="TKT2388" s="14"/>
      <c r="TKU2388" s="14"/>
      <c r="TKV2388" s="14"/>
      <c r="TKW2388" s="14"/>
      <c r="TKX2388" s="14"/>
      <c r="TKY2388" s="14"/>
      <c r="TKZ2388" s="14"/>
      <c r="TLA2388" s="14"/>
      <c r="TLB2388" s="14"/>
      <c r="TLC2388" s="14"/>
      <c r="TLD2388" s="14"/>
      <c r="TLE2388" s="14"/>
      <c r="TLF2388" s="14"/>
      <c r="TLG2388" s="14"/>
      <c r="TLH2388" s="14"/>
      <c r="TLI2388" s="14"/>
      <c r="TLJ2388" s="14"/>
      <c r="TLK2388" s="14"/>
      <c r="TLL2388" s="14"/>
      <c r="TLM2388" s="14"/>
      <c r="TLN2388" s="14"/>
      <c r="TLO2388" s="14"/>
      <c r="TLP2388" s="14"/>
      <c r="TLQ2388" s="14"/>
      <c r="TLR2388" s="14"/>
      <c r="TLS2388" s="14"/>
      <c r="TLT2388" s="14"/>
      <c r="TLU2388" s="14"/>
      <c r="TLV2388" s="14"/>
      <c r="TLW2388" s="14"/>
      <c r="TLX2388" s="14"/>
      <c r="TLY2388" s="14"/>
      <c r="TLZ2388" s="14"/>
      <c r="TMA2388" s="14"/>
      <c r="TMB2388" s="14"/>
      <c r="TMC2388" s="14"/>
      <c r="TMD2388" s="14"/>
      <c r="TME2388" s="14"/>
      <c r="TMF2388" s="14"/>
      <c r="TMG2388" s="14"/>
      <c r="TMH2388" s="14"/>
      <c r="TMI2388" s="14"/>
      <c r="TMJ2388" s="14"/>
      <c r="TMK2388" s="14"/>
      <c r="TML2388" s="14"/>
      <c r="TMM2388" s="14"/>
      <c r="TMN2388" s="14"/>
      <c r="TMO2388" s="14"/>
      <c r="TMP2388" s="14"/>
      <c r="TMQ2388" s="14"/>
      <c r="TMR2388" s="14"/>
      <c r="TMS2388" s="14"/>
      <c r="TMT2388" s="14"/>
      <c r="TMU2388" s="14"/>
      <c r="TMV2388" s="14"/>
      <c r="TMW2388" s="14"/>
      <c r="TMX2388" s="14"/>
      <c r="TMY2388" s="14"/>
      <c r="TMZ2388" s="14"/>
      <c r="TNA2388" s="14"/>
      <c r="TNB2388" s="14"/>
      <c r="TNC2388" s="14"/>
      <c r="TND2388" s="14"/>
      <c r="TNE2388" s="14"/>
      <c r="TNF2388" s="14"/>
      <c r="TNG2388" s="14"/>
      <c r="TNH2388" s="14"/>
      <c r="TNI2388" s="14"/>
      <c r="TNJ2388" s="14"/>
      <c r="TNK2388" s="14"/>
      <c r="TNL2388" s="14"/>
      <c r="TNM2388" s="14"/>
      <c r="TNN2388" s="14"/>
      <c r="TNO2388" s="14"/>
      <c r="TNP2388" s="14"/>
      <c r="TNQ2388" s="14"/>
      <c r="TNR2388" s="14"/>
      <c r="TNS2388" s="14"/>
      <c r="TNT2388" s="14"/>
      <c r="TNU2388" s="14"/>
      <c r="TNV2388" s="14"/>
      <c r="TNW2388" s="14"/>
      <c r="TNX2388" s="14"/>
      <c r="TNY2388" s="14"/>
      <c r="TNZ2388" s="14"/>
      <c r="TOA2388" s="14"/>
      <c r="TOB2388" s="14"/>
      <c r="TOC2388" s="14"/>
      <c r="TOD2388" s="14"/>
      <c r="TOE2388" s="14"/>
      <c r="TOF2388" s="14"/>
      <c r="TOG2388" s="14"/>
      <c r="TOH2388" s="14"/>
      <c r="TOI2388" s="14"/>
      <c r="TOJ2388" s="14"/>
      <c r="TOK2388" s="14"/>
      <c r="TOL2388" s="14"/>
      <c r="TOM2388" s="14"/>
      <c r="TON2388" s="14"/>
      <c r="TOO2388" s="14"/>
      <c r="TOP2388" s="14"/>
      <c r="TOQ2388" s="14"/>
      <c r="TOR2388" s="14"/>
      <c r="TOS2388" s="14"/>
      <c r="TOT2388" s="14"/>
      <c r="TOU2388" s="14"/>
      <c r="TOV2388" s="14"/>
      <c r="TOW2388" s="14"/>
      <c r="TOX2388" s="14"/>
      <c r="TOY2388" s="14"/>
      <c r="TOZ2388" s="14"/>
      <c r="TPA2388" s="14"/>
      <c r="TPB2388" s="14"/>
      <c r="TPC2388" s="14"/>
      <c r="TPD2388" s="14"/>
      <c r="TPE2388" s="14"/>
      <c r="TPF2388" s="14"/>
      <c r="TPG2388" s="14"/>
      <c r="TPH2388" s="14"/>
      <c r="TPI2388" s="14"/>
      <c r="TPJ2388" s="14"/>
      <c r="TPK2388" s="14"/>
      <c r="TPL2388" s="14"/>
      <c r="TPM2388" s="14"/>
      <c r="TPN2388" s="14"/>
      <c r="TPO2388" s="14"/>
      <c r="TPP2388" s="14"/>
      <c r="TPQ2388" s="14"/>
      <c r="TPR2388" s="14"/>
      <c r="TPS2388" s="14"/>
      <c r="TPT2388" s="14"/>
      <c r="TPU2388" s="14"/>
      <c r="TPV2388" s="14"/>
      <c r="TPW2388" s="14"/>
      <c r="TPX2388" s="14"/>
      <c r="TPY2388" s="14"/>
      <c r="TPZ2388" s="14"/>
      <c r="TQA2388" s="14"/>
      <c r="TQB2388" s="14"/>
      <c r="TQC2388" s="14"/>
      <c r="TQD2388" s="14"/>
      <c r="TQE2388" s="14"/>
      <c r="TQF2388" s="14"/>
      <c r="TQG2388" s="14"/>
      <c r="TQH2388" s="14"/>
      <c r="TQI2388" s="14"/>
      <c r="TQJ2388" s="14"/>
      <c r="TQK2388" s="14"/>
      <c r="TQL2388" s="14"/>
      <c r="TQM2388" s="14"/>
      <c r="TQN2388" s="14"/>
      <c r="TQO2388" s="14"/>
      <c r="TQP2388" s="14"/>
      <c r="TQQ2388" s="14"/>
      <c r="TQR2388" s="14"/>
      <c r="TQS2388" s="14"/>
      <c r="TQT2388" s="14"/>
      <c r="TQU2388" s="14"/>
      <c r="TQV2388" s="14"/>
      <c r="TQW2388" s="14"/>
      <c r="TQX2388" s="14"/>
      <c r="TQY2388" s="14"/>
      <c r="TQZ2388" s="14"/>
      <c r="TRA2388" s="14"/>
      <c r="TRB2388" s="14"/>
      <c r="TRC2388" s="14"/>
      <c r="TRD2388" s="14"/>
      <c r="TRE2388" s="14"/>
      <c r="TRF2388" s="14"/>
      <c r="TRG2388" s="14"/>
      <c r="TRH2388" s="14"/>
      <c r="TRI2388" s="14"/>
      <c r="TRJ2388" s="14"/>
      <c r="TRK2388" s="14"/>
      <c r="TRL2388" s="14"/>
      <c r="TRM2388" s="14"/>
      <c r="TRN2388" s="14"/>
      <c r="TRO2388" s="14"/>
      <c r="TRP2388" s="14"/>
      <c r="TRQ2388" s="14"/>
      <c r="TRR2388" s="14"/>
      <c r="TRS2388" s="14"/>
      <c r="TRT2388" s="14"/>
      <c r="TRU2388" s="14"/>
      <c r="TRV2388" s="14"/>
      <c r="TRW2388" s="14"/>
      <c r="TRX2388" s="14"/>
      <c r="TRY2388" s="14"/>
      <c r="TRZ2388" s="14"/>
      <c r="TSA2388" s="14"/>
      <c r="TSB2388" s="14"/>
      <c r="TSC2388" s="14"/>
      <c r="TSD2388" s="14"/>
      <c r="TSE2388" s="14"/>
      <c r="TSF2388" s="14"/>
      <c r="TSG2388" s="14"/>
      <c r="TSH2388" s="14"/>
      <c r="TSI2388" s="14"/>
      <c r="TSJ2388" s="14"/>
      <c r="TSK2388" s="14"/>
      <c r="TSL2388" s="14"/>
      <c r="TSM2388" s="14"/>
      <c r="TSN2388" s="14"/>
      <c r="TSO2388" s="14"/>
      <c r="TSP2388" s="14"/>
      <c r="TSQ2388" s="14"/>
      <c r="TSR2388" s="14"/>
      <c r="TSS2388" s="14"/>
      <c r="TST2388" s="14"/>
      <c r="TSU2388" s="14"/>
      <c r="TSV2388" s="14"/>
      <c r="TSW2388" s="14"/>
      <c r="TSX2388" s="14"/>
      <c r="TSY2388" s="14"/>
      <c r="TSZ2388" s="14"/>
      <c r="TTA2388" s="14"/>
      <c r="TTB2388" s="14"/>
      <c r="TTC2388" s="14"/>
      <c r="TTD2388" s="14"/>
      <c r="TTE2388" s="14"/>
      <c r="TTF2388" s="14"/>
      <c r="TTG2388" s="14"/>
      <c r="TTH2388" s="14"/>
      <c r="TTI2388" s="14"/>
      <c r="TTJ2388" s="14"/>
      <c r="TTK2388" s="14"/>
      <c r="TTL2388" s="14"/>
      <c r="TTM2388" s="14"/>
      <c r="TTN2388" s="14"/>
      <c r="TTO2388" s="14"/>
      <c r="TTP2388" s="14"/>
      <c r="TTQ2388" s="14"/>
      <c r="TTR2388" s="14"/>
      <c r="TTS2388" s="14"/>
      <c r="TTT2388" s="14"/>
      <c r="TTU2388" s="14"/>
      <c r="TTV2388" s="14"/>
      <c r="TTW2388" s="14"/>
      <c r="TTX2388" s="14"/>
      <c r="TTY2388" s="14"/>
      <c r="TTZ2388" s="14"/>
      <c r="TUA2388" s="14"/>
      <c r="TUB2388" s="14"/>
      <c r="TUC2388" s="14"/>
      <c r="TUD2388" s="14"/>
      <c r="TUE2388" s="14"/>
      <c r="TUF2388" s="14"/>
      <c r="TUG2388" s="14"/>
      <c r="TUH2388" s="14"/>
      <c r="TUI2388" s="14"/>
      <c r="TUJ2388" s="14"/>
      <c r="TUK2388" s="14"/>
      <c r="TUL2388" s="14"/>
      <c r="TUM2388" s="14"/>
      <c r="TUN2388" s="14"/>
      <c r="TUO2388" s="14"/>
      <c r="TUP2388" s="14"/>
      <c r="TUQ2388" s="14"/>
      <c r="TUR2388" s="14"/>
      <c r="TUS2388" s="14"/>
      <c r="TUT2388" s="14"/>
      <c r="TUU2388" s="14"/>
      <c r="TUV2388" s="14"/>
      <c r="TUW2388" s="14"/>
      <c r="TUX2388" s="14"/>
      <c r="TUY2388" s="14"/>
      <c r="TUZ2388" s="14"/>
      <c r="TVA2388" s="14"/>
      <c r="TVB2388" s="14"/>
      <c r="TVC2388" s="14"/>
      <c r="TVD2388" s="14"/>
      <c r="TVE2388" s="14"/>
      <c r="TVF2388" s="14"/>
      <c r="TVG2388" s="14"/>
      <c r="TVH2388" s="14"/>
      <c r="TVI2388" s="14"/>
      <c r="TVJ2388" s="14"/>
      <c r="TVK2388" s="14"/>
      <c r="TVL2388" s="14"/>
      <c r="TVM2388" s="14"/>
      <c r="TVN2388" s="14"/>
      <c r="TVO2388" s="14"/>
      <c r="TVP2388" s="14"/>
      <c r="TVQ2388" s="14"/>
      <c r="TVR2388" s="14"/>
      <c r="TVS2388" s="14"/>
      <c r="TVT2388" s="14"/>
      <c r="TVU2388" s="14"/>
      <c r="TVV2388" s="14"/>
      <c r="TVW2388" s="14"/>
      <c r="TVX2388" s="14"/>
      <c r="TVY2388" s="14"/>
      <c r="TVZ2388" s="14"/>
      <c r="TWA2388" s="14"/>
      <c r="TWB2388" s="14"/>
      <c r="TWC2388" s="14"/>
      <c r="TWD2388" s="14"/>
      <c r="TWE2388" s="14"/>
      <c r="TWF2388" s="14"/>
      <c r="TWG2388" s="14"/>
      <c r="TWH2388" s="14"/>
      <c r="TWI2388" s="14"/>
      <c r="TWJ2388" s="14"/>
      <c r="TWK2388" s="14"/>
      <c r="TWL2388" s="14"/>
      <c r="TWM2388" s="14"/>
      <c r="TWN2388" s="14"/>
      <c r="TWO2388" s="14"/>
      <c r="TWP2388" s="14"/>
      <c r="TWQ2388" s="14"/>
      <c r="TWR2388" s="14"/>
      <c r="TWS2388" s="14"/>
      <c r="TWT2388" s="14"/>
      <c r="TWU2388" s="14"/>
      <c r="TWV2388" s="14"/>
      <c r="TWW2388" s="14"/>
      <c r="TWX2388" s="14"/>
      <c r="TWY2388" s="14"/>
      <c r="TWZ2388" s="14"/>
      <c r="TXA2388" s="14"/>
      <c r="TXB2388" s="14"/>
      <c r="TXC2388" s="14"/>
      <c r="TXD2388" s="14"/>
      <c r="TXE2388" s="14"/>
      <c r="TXF2388" s="14"/>
      <c r="TXG2388" s="14"/>
      <c r="TXH2388" s="14"/>
      <c r="TXI2388" s="14"/>
      <c r="TXJ2388" s="14"/>
      <c r="TXK2388" s="14"/>
      <c r="TXL2388" s="14"/>
      <c r="TXM2388" s="14"/>
      <c r="TXN2388" s="14"/>
      <c r="TXO2388" s="14"/>
      <c r="TXP2388" s="14"/>
      <c r="TXQ2388" s="14"/>
      <c r="TXR2388" s="14"/>
      <c r="TXS2388" s="14"/>
      <c r="TXT2388" s="14"/>
      <c r="TXU2388" s="14"/>
      <c r="TXV2388" s="14"/>
      <c r="TXW2388" s="14"/>
      <c r="TXX2388" s="14"/>
      <c r="TXY2388" s="14"/>
      <c r="TXZ2388" s="14"/>
      <c r="TYA2388" s="14"/>
      <c r="TYB2388" s="14"/>
      <c r="TYC2388" s="14"/>
      <c r="TYD2388" s="14"/>
      <c r="TYE2388" s="14"/>
      <c r="TYF2388" s="14"/>
      <c r="TYG2388" s="14"/>
      <c r="TYH2388" s="14"/>
      <c r="TYI2388" s="14"/>
      <c r="TYJ2388" s="14"/>
      <c r="TYK2388" s="14"/>
      <c r="TYL2388" s="14"/>
      <c r="TYM2388" s="14"/>
      <c r="TYN2388" s="14"/>
      <c r="TYO2388" s="14"/>
      <c r="TYP2388" s="14"/>
      <c r="TYQ2388" s="14"/>
      <c r="TYR2388" s="14"/>
      <c r="TYS2388" s="14"/>
      <c r="TYT2388" s="14"/>
      <c r="TYU2388" s="14"/>
      <c r="TYV2388" s="14"/>
      <c r="TYW2388" s="14"/>
      <c r="TYX2388" s="14"/>
      <c r="TYY2388" s="14"/>
      <c r="TYZ2388" s="14"/>
      <c r="TZA2388" s="14"/>
      <c r="TZB2388" s="14"/>
      <c r="TZC2388" s="14"/>
      <c r="TZD2388" s="14"/>
      <c r="TZE2388" s="14"/>
      <c r="TZF2388" s="14"/>
      <c r="TZG2388" s="14"/>
      <c r="TZH2388" s="14"/>
      <c r="TZI2388" s="14"/>
      <c r="TZJ2388" s="14"/>
      <c r="TZK2388" s="14"/>
      <c r="TZL2388" s="14"/>
      <c r="TZM2388" s="14"/>
      <c r="TZN2388" s="14"/>
      <c r="TZO2388" s="14"/>
      <c r="TZP2388" s="14"/>
      <c r="TZQ2388" s="14"/>
      <c r="TZR2388" s="14"/>
      <c r="TZS2388" s="14"/>
      <c r="TZT2388" s="14"/>
      <c r="TZU2388" s="14"/>
      <c r="TZV2388" s="14"/>
      <c r="TZW2388" s="14"/>
      <c r="TZX2388" s="14"/>
      <c r="TZY2388" s="14"/>
      <c r="TZZ2388" s="14"/>
      <c r="UAA2388" s="14"/>
      <c r="UAB2388" s="14"/>
      <c r="UAC2388" s="14"/>
      <c r="UAD2388" s="14"/>
      <c r="UAE2388" s="14"/>
      <c r="UAF2388" s="14"/>
      <c r="UAG2388" s="14"/>
      <c r="UAH2388" s="14"/>
      <c r="UAI2388" s="14"/>
      <c r="UAJ2388" s="14"/>
      <c r="UAK2388" s="14"/>
      <c r="UAL2388" s="14"/>
      <c r="UAM2388" s="14"/>
      <c r="UAN2388" s="14"/>
      <c r="UAO2388" s="14"/>
      <c r="UAP2388" s="14"/>
      <c r="UAQ2388" s="14"/>
      <c r="UAR2388" s="14"/>
      <c r="UAS2388" s="14"/>
      <c r="UAT2388" s="14"/>
      <c r="UAU2388" s="14"/>
      <c r="UAV2388" s="14"/>
      <c r="UAW2388" s="14"/>
      <c r="UAX2388" s="14"/>
      <c r="UAY2388" s="14"/>
      <c r="UAZ2388" s="14"/>
      <c r="UBA2388" s="14"/>
      <c r="UBB2388" s="14"/>
      <c r="UBC2388" s="14"/>
      <c r="UBD2388" s="14"/>
      <c r="UBE2388" s="14"/>
      <c r="UBF2388" s="14"/>
      <c r="UBG2388" s="14"/>
      <c r="UBH2388" s="14"/>
      <c r="UBI2388" s="14"/>
      <c r="UBJ2388" s="14"/>
      <c r="UBK2388" s="14"/>
      <c r="UBL2388" s="14"/>
      <c r="UBM2388" s="14"/>
      <c r="UBN2388" s="14"/>
      <c r="UBO2388" s="14"/>
      <c r="UBP2388" s="14"/>
      <c r="UBQ2388" s="14"/>
      <c r="UBR2388" s="14"/>
      <c r="UBS2388" s="14"/>
      <c r="UBT2388" s="14"/>
      <c r="UBU2388" s="14"/>
      <c r="UBV2388" s="14"/>
      <c r="UBW2388" s="14"/>
      <c r="UBX2388" s="14"/>
      <c r="UBY2388" s="14"/>
      <c r="UBZ2388" s="14"/>
      <c r="UCA2388" s="14"/>
      <c r="UCB2388" s="14"/>
      <c r="UCC2388" s="14"/>
      <c r="UCD2388" s="14"/>
      <c r="UCE2388" s="14"/>
      <c r="UCF2388" s="14"/>
      <c r="UCG2388" s="14"/>
      <c r="UCH2388" s="14"/>
      <c r="UCI2388" s="14"/>
      <c r="UCJ2388" s="14"/>
      <c r="UCK2388" s="14"/>
      <c r="UCL2388" s="14"/>
      <c r="UCM2388" s="14"/>
      <c r="UCN2388" s="14"/>
      <c r="UCO2388" s="14"/>
      <c r="UCP2388" s="14"/>
      <c r="UCQ2388" s="14"/>
      <c r="UCR2388" s="14"/>
      <c r="UCS2388" s="14"/>
      <c r="UCT2388" s="14"/>
      <c r="UCU2388" s="14"/>
      <c r="UCV2388" s="14"/>
      <c r="UCW2388" s="14"/>
      <c r="UCX2388" s="14"/>
      <c r="UCY2388" s="14"/>
      <c r="UCZ2388" s="14"/>
      <c r="UDA2388" s="14"/>
      <c r="UDB2388" s="14"/>
      <c r="UDC2388" s="14"/>
      <c r="UDD2388" s="14"/>
      <c r="UDE2388" s="14"/>
      <c r="UDF2388" s="14"/>
      <c r="UDG2388" s="14"/>
      <c r="UDH2388" s="14"/>
      <c r="UDI2388" s="14"/>
      <c r="UDJ2388" s="14"/>
      <c r="UDK2388" s="14"/>
      <c r="UDL2388" s="14"/>
      <c r="UDM2388" s="14"/>
      <c r="UDN2388" s="14"/>
      <c r="UDO2388" s="14"/>
      <c r="UDP2388" s="14"/>
      <c r="UDQ2388" s="14"/>
      <c r="UDR2388" s="14"/>
      <c r="UDS2388" s="14"/>
      <c r="UDT2388" s="14"/>
      <c r="UDU2388" s="14"/>
      <c r="UDV2388" s="14"/>
      <c r="UDW2388" s="14"/>
      <c r="UDX2388" s="14"/>
      <c r="UDY2388" s="14"/>
      <c r="UDZ2388" s="14"/>
      <c r="UEA2388" s="14"/>
      <c r="UEB2388" s="14"/>
      <c r="UEC2388" s="14"/>
      <c r="UED2388" s="14"/>
      <c r="UEE2388" s="14"/>
      <c r="UEF2388" s="14"/>
      <c r="UEG2388" s="14"/>
      <c r="UEH2388" s="14"/>
      <c r="UEI2388" s="14"/>
      <c r="UEJ2388" s="14"/>
      <c r="UEK2388" s="14"/>
      <c r="UEL2388" s="14"/>
      <c r="UEM2388" s="14"/>
      <c r="UEN2388" s="14"/>
      <c r="UEO2388" s="14"/>
      <c r="UEP2388" s="14"/>
      <c r="UEQ2388" s="14"/>
      <c r="UER2388" s="14"/>
      <c r="UES2388" s="14"/>
      <c r="UET2388" s="14"/>
      <c r="UEU2388" s="14"/>
      <c r="UEV2388" s="14"/>
      <c r="UEW2388" s="14"/>
      <c r="UEX2388" s="14"/>
      <c r="UEY2388" s="14"/>
      <c r="UEZ2388" s="14"/>
      <c r="UFA2388" s="14"/>
      <c r="UFB2388" s="14"/>
      <c r="UFC2388" s="14"/>
      <c r="UFD2388" s="14"/>
      <c r="UFE2388" s="14"/>
      <c r="UFF2388" s="14"/>
      <c r="UFG2388" s="14"/>
      <c r="UFH2388" s="14"/>
      <c r="UFI2388" s="14"/>
      <c r="UFJ2388" s="14"/>
      <c r="UFK2388" s="14"/>
      <c r="UFL2388" s="14"/>
      <c r="UFM2388" s="14"/>
      <c r="UFN2388" s="14"/>
      <c r="UFO2388" s="14"/>
      <c r="UFP2388" s="14"/>
      <c r="UFQ2388" s="14"/>
      <c r="UFR2388" s="14"/>
      <c r="UFS2388" s="14"/>
      <c r="UFT2388" s="14"/>
      <c r="UFU2388" s="14"/>
      <c r="UFV2388" s="14"/>
      <c r="UFW2388" s="14"/>
      <c r="UFX2388" s="14"/>
      <c r="UFY2388" s="14"/>
      <c r="UFZ2388" s="14"/>
      <c r="UGA2388" s="14"/>
      <c r="UGB2388" s="14"/>
      <c r="UGC2388" s="14"/>
      <c r="UGD2388" s="14"/>
      <c r="UGE2388" s="14"/>
      <c r="UGF2388" s="14"/>
      <c r="UGG2388" s="14"/>
      <c r="UGH2388" s="14"/>
      <c r="UGI2388" s="14"/>
      <c r="UGJ2388" s="14"/>
      <c r="UGK2388" s="14"/>
      <c r="UGL2388" s="14"/>
      <c r="UGM2388" s="14"/>
      <c r="UGN2388" s="14"/>
      <c r="UGO2388" s="14"/>
      <c r="UGP2388" s="14"/>
      <c r="UGQ2388" s="14"/>
      <c r="UGR2388" s="14"/>
      <c r="UGS2388" s="14"/>
      <c r="UGT2388" s="14"/>
      <c r="UGU2388" s="14"/>
      <c r="UGV2388" s="14"/>
      <c r="UGW2388" s="14"/>
      <c r="UGX2388" s="14"/>
      <c r="UGY2388" s="14"/>
      <c r="UGZ2388" s="14"/>
      <c r="UHA2388" s="14"/>
      <c r="UHB2388" s="14"/>
      <c r="UHC2388" s="14"/>
      <c r="UHD2388" s="14"/>
      <c r="UHE2388" s="14"/>
      <c r="UHF2388" s="14"/>
      <c r="UHG2388" s="14"/>
      <c r="UHH2388" s="14"/>
      <c r="UHI2388" s="14"/>
      <c r="UHJ2388" s="14"/>
      <c r="UHK2388" s="14"/>
      <c r="UHL2388" s="14"/>
      <c r="UHM2388" s="14"/>
      <c r="UHN2388" s="14"/>
      <c r="UHO2388" s="14"/>
      <c r="UHP2388" s="14"/>
      <c r="UHQ2388" s="14"/>
      <c r="UHR2388" s="14"/>
      <c r="UHS2388" s="14"/>
      <c r="UHT2388" s="14"/>
      <c r="UHU2388" s="14"/>
      <c r="UHV2388" s="14"/>
      <c r="UHW2388" s="14"/>
      <c r="UHX2388" s="14"/>
      <c r="UHY2388" s="14"/>
      <c r="UHZ2388" s="14"/>
      <c r="UIA2388" s="14"/>
      <c r="UIB2388" s="14"/>
      <c r="UIC2388" s="14"/>
      <c r="UID2388" s="14"/>
      <c r="UIE2388" s="14"/>
      <c r="UIF2388" s="14"/>
      <c r="UIG2388" s="14"/>
      <c r="UIH2388" s="14"/>
      <c r="UII2388" s="14"/>
      <c r="UIJ2388" s="14"/>
      <c r="UIK2388" s="14"/>
      <c r="UIL2388" s="14"/>
      <c r="UIM2388" s="14"/>
      <c r="UIN2388" s="14"/>
      <c r="UIO2388" s="14"/>
      <c r="UIP2388" s="14"/>
      <c r="UIQ2388" s="14"/>
      <c r="UIR2388" s="14"/>
      <c r="UIS2388" s="14"/>
      <c r="UIT2388" s="14"/>
      <c r="UIU2388" s="14"/>
      <c r="UIV2388" s="14"/>
      <c r="UIW2388" s="14"/>
      <c r="UIX2388" s="14"/>
      <c r="UIY2388" s="14"/>
      <c r="UIZ2388" s="14"/>
      <c r="UJA2388" s="14"/>
      <c r="UJB2388" s="14"/>
      <c r="UJC2388" s="14"/>
      <c r="UJD2388" s="14"/>
      <c r="UJE2388" s="14"/>
      <c r="UJF2388" s="14"/>
      <c r="UJG2388" s="14"/>
      <c r="UJH2388" s="14"/>
      <c r="UJI2388" s="14"/>
      <c r="UJJ2388" s="14"/>
      <c r="UJK2388" s="14"/>
      <c r="UJL2388" s="14"/>
      <c r="UJM2388" s="14"/>
      <c r="UJN2388" s="14"/>
      <c r="UJO2388" s="14"/>
      <c r="UJP2388" s="14"/>
      <c r="UJQ2388" s="14"/>
      <c r="UJR2388" s="14"/>
      <c r="UJS2388" s="14"/>
      <c r="UJT2388" s="14"/>
      <c r="UJU2388" s="14"/>
      <c r="UJV2388" s="14"/>
      <c r="UJW2388" s="14"/>
      <c r="UJX2388" s="14"/>
      <c r="UJY2388" s="14"/>
      <c r="UJZ2388" s="14"/>
      <c r="UKA2388" s="14"/>
      <c r="UKB2388" s="14"/>
      <c r="UKC2388" s="14"/>
      <c r="UKD2388" s="14"/>
      <c r="UKE2388" s="14"/>
      <c r="UKF2388" s="14"/>
      <c r="UKG2388" s="14"/>
      <c r="UKH2388" s="14"/>
      <c r="UKI2388" s="14"/>
      <c r="UKJ2388" s="14"/>
      <c r="UKK2388" s="14"/>
      <c r="UKL2388" s="14"/>
      <c r="UKM2388" s="14"/>
      <c r="UKN2388" s="14"/>
      <c r="UKO2388" s="14"/>
      <c r="UKP2388" s="14"/>
      <c r="UKQ2388" s="14"/>
      <c r="UKR2388" s="14"/>
      <c r="UKS2388" s="14"/>
      <c r="UKT2388" s="14"/>
      <c r="UKU2388" s="14"/>
      <c r="UKV2388" s="14"/>
      <c r="UKW2388" s="14"/>
      <c r="UKX2388" s="14"/>
      <c r="UKY2388" s="14"/>
      <c r="UKZ2388" s="14"/>
      <c r="ULA2388" s="14"/>
      <c r="ULB2388" s="14"/>
      <c r="ULC2388" s="14"/>
      <c r="ULD2388" s="14"/>
      <c r="ULE2388" s="14"/>
      <c r="ULF2388" s="14"/>
      <c r="ULG2388" s="14"/>
      <c r="ULH2388" s="14"/>
      <c r="ULI2388" s="14"/>
      <c r="ULJ2388" s="14"/>
      <c r="ULK2388" s="14"/>
      <c r="ULL2388" s="14"/>
      <c r="ULM2388" s="14"/>
      <c r="ULN2388" s="14"/>
      <c r="ULO2388" s="14"/>
      <c r="ULP2388" s="14"/>
      <c r="ULQ2388" s="14"/>
      <c r="ULR2388" s="14"/>
      <c r="ULS2388" s="14"/>
      <c r="ULT2388" s="14"/>
      <c r="ULU2388" s="14"/>
      <c r="ULV2388" s="14"/>
      <c r="ULW2388" s="14"/>
      <c r="ULX2388" s="14"/>
      <c r="ULY2388" s="14"/>
      <c r="ULZ2388" s="14"/>
      <c r="UMA2388" s="14"/>
      <c r="UMB2388" s="14"/>
      <c r="UMC2388" s="14"/>
      <c r="UMD2388" s="14"/>
      <c r="UME2388" s="14"/>
      <c r="UMF2388" s="14"/>
      <c r="UMG2388" s="14"/>
      <c r="UMH2388" s="14"/>
      <c r="UMI2388" s="14"/>
      <c r="UMJ2388" s="14"/>
      <c r="UMK2388" s="14"/>
      <c r="UML2388" s="14"/>
      <c r="UMM2388" s="14"/>
      <c r="UMN2388" s="14"/>
      <c r="UMO2388" s="14"/>
      <c r="UMP2388" s="14"/>
      <c r="UMQ2388" s="14"/>
      <c r="UMR2388" s="14"/>
      <c r="UMS2388" s="14"/>
      <c r="UMT2388" s="14"/>
      <c r="UMU2388" s="14"/>
      <c r="UMV2388" s="14"/>
      <c r="UMW2388" s="14"/>
      <c r="UMX2388" s="14"/>
      <c r="UMY2388" s="14"/>
      <c r="UMZ2388" s="14"/>
      <c r="UNA2388" s="14"/>
      <c r="UNB2388" s="14"/>
      <c r="UNC2388" s="14"/>
      <c r="UND2388" s="14"/>
      <c r="UNE2388" s="14"/>
      <c r="UNF2388" s="14"/>
      <c r="UNG2388" s="14"/>
      <c r="UNH2388" s="14"/>
      <c r="UNI2388" s="14"/>
      <c r="UNJ2388" s="14"/>
      <c r="UNK2388" s="14"/>
      <c r="UNL2388" s="14"/>
      <c r="UNM2388" s="14"/>
      <c r="UNN2388" s="14"/>
      <c r="UNO2388" s="14"/>
      <c r="UNP2388" s="14"/>
      <c r="UNQ2388" s="14"/>
      <c r="UNR2388" s="14"/>
      <c r="UNS2388" s="14"/>
      <c r="UNT2388" s="14"/>
      <c r="UNU2388" s="14"/>
      <c r="UNV2388" s="14"/>
      <c r="UNW2388" s="14"/>
      <c r="UNX2388" s="14"/>
      <c r="UNY2388" s="14"/>
      <c r="UNZ2388" s="14"/>
      <c r="UOA2388" s="14"/>
      <c r="UOB2388" s="14"/>
      <c r="UOC2388" s="14"/>
      <c r="UOD2388" s="14"/>
      <c r="UOE2388" s="14"/>
      <c r="UOF2388" s="14"/>
      <c r="UOG2388" s="14"/>
      <c r="UOH2388" s="14"/>
      <c r="UOI2388" s="14"/>
      <c r="UOJ2388" s="14"/>
      <c r="UOK2388" s="14"/>
      <c r="UOL2388" s="14"/>
      <c r="UOM2388" s="14"/>
      <c r="UON2388" s="14"/>
      <c r="UOO2388" s="14"/>
      <c r="UOP2388" s="14"/>
      <c r="UOQ2388" s="14"/>
      <c r="UOR2388" s="14"/>
      <c r="UOS2388" s="14"/>
      <c r="UOT2388" s="14"/>
      <c r="UOU2388" s="14"/>
      <c r="UOV2388" s="14"/>
      <c r="UOW2388" s="14"/>
      <c r="UOX2388" s="14"/>
      <c r="UOY2388" s="14"/>
      <c r="UOZ2388" s="14"/>
      <c r="UPA2388" s="14"/>
      <c r="UPB2388" s="14"/>
      <c r="UPC2388" s="14"/>
      <c r="UPD2388" s="14"/>
      <c r="UPE2388" s="14"/>
      <c r="UPF2388" s="14"/>
      <c r="UPG2388" s="14"/>
      <c r="UPH2388" s="14"/>
      <c r="UPI2388" s="14"/>
      <c r="UPJ2388" s="14"/>
      <c r="UPK2388" s="14"/>
      <c r="UPL2388" s="14"/>
      <c r="UPM2388" s="14"/>
      <c r="UPN2388" s="14"/>
      <c r="UPO2388" s="14"/>
      <c r="UPP2388" s="14"/>
      <c r="UPQ2388" s="14"/>
      <c r="UPR2388" s="14"/>
      <c r="UPS2388" s="14"/>
      <c r="UPT2388" s="14"/>
      <c r="UPU2388" s="14"/>
      <c r="UPV2388" s="14"/>
      <c r="UPW2388" s="14"/>
      <c r="UPX2388" s="14"/>
      <c r="UPY2388" s="14"/>
      <c r="UPZ2388" s="14"/>
      <c r="UQA2388" s="14"/>
      <c r="UQB2388" s="14"/>
      <c r="UQC2388" s="14"/>
      <c r="UQD2388" s="14"/>
      <c r="UQE2388" s="14"/>
      <c r="UQF2388" s="14"/>
      <c r="UQG2388" s="14"/>
      <c r="UQH2388" s="14"/>
      <c r="UQI2388" s="14"/>
      <c r="UQJ2388" s="14"/>
      <c r="UQK2388" s="14"/>
      <c r="UQL2388" s="14"/>
      <c r="UQM2388" s="14"/>
      <c r="UQN2388" s="14"/>
      <c r="UQO2388" s="14"/>
      <c r="UQP2388" s="14"/>
      <c r="UQQ2388" s="14"/>
      <c r="UQR2388" s="14"/>
      <c r="UQS2388" s="14"/>
      <c r="UQT2388" s="14"/>
      <c r="UQU2388" s="14"/>
      <c r="UQV2388" s="14"/>
      <c r="UQW2388" s="14"/>
      <c r="UQX2388" s="14"/>
      <c r="UQY2388" s="14"/>
      <c r="UQZ2388" s="14"/>
      <c r="URA2388" s="14"/>
      <c r="URB2388" s="14"/>
      <c r="URC2388" s="14"/>
      <c r="URD2388" s="14"/>
      <c r="URE2388" s="14"/>
      <c r="URF2388" s="14"/>
      <c r="URG2388" s="14"/>
      <c r="URH2388" s="14"/>
      <c r="URI2388" s="14"/>
      <c r="URJ2388" s="14"/>
      <c r="URK2388" s="14"/>
      <c r="URL2388" s="14"/>
      <c r="URM2388" s="14"/>
      <c r="URN2388" s="14"/>
      <c r="URO2388" s="14"/>
      <c r="URP2388" s="14"/>
      <c r="URQ2388" s="14"/>
      <c r="URR2388" s="14"/>
      <c r="URS2388" s="14"/>
      <c r="URT2388" s="14"/>
      <c r="URU2388" s="14"/>
      <c r="URV2388" s="14"/>
      <c r="URW2388" s="14"/>
      <c r="URX2388" s="14"/>
      <c r="URY2388" s="14"/>
      <c r="URZ2388" s="14"/>
      <c r="USA2388" s="14"/>
      <c r="USB2388" s="14"/>
      <c r="USC2388" s="14"/>
      <c r="USD2388" s="14"/>
      <c r="USE2388" s="14"/>
      <c r="USF2388" s="14"/>
      <c r="USG2388" s="14"/>
      <c r="USH2388" s="14"/>
      <c r="USI2388" s="14"/>
      <c r="USJ2388" s="14"/>
      <c r="USK2388" s="14"/>
      <c r="USL2388" s="14"/>
      <c r="USM2388" s="14"/>
      <c r="USN2388" s="14"/>
      <c r="USO2388" s="14"/>
      <c r="USP2388" s="14"/>
      <c r="USQ2388" s="14"/>
      <c r="USR2388" s="14"/>
      <c r="USS2388" s="14"/>
      <c r="UST2388" s="14"/>
      <c r="USU2388" s="14"/>
      <c r="USV2388" s="14"/>
      <c r="USW2388" s="14"/>
      <c r="USX2388" s="14"/>
      <c r="USY2388" s="14"/>
      <c r="USZ2388" s="14"/>
      <c r="UTA2388" s="14"/>
      <c r="UTB2388" s="14"/>
      <c r="UTC2388" s="14"/>
      <c r="UTD2388" s="14"/>
      <c r="UTE2388" s="14"/>
      <c r="UTF2388" s="14"/>
      <c r="UTG2388" s="14"/>
      <c r="UTH2388" s="14"/>
      <c r="UTI2388" s="14"/>
      <c r="UTJ2388" s="14"/>
      <c r="UTK2388" s="14"/>
      <c r="UTL2388" s="14"/>
      <c r="UTM2388" s="14"/>
      <c r="UTN2388" s="14"/>
      <c r="UTO2388" s="14"/>
      <c r="UTP2388" s="14"/>
      <c r="UTQ2388" s="14"/>
      <c r="UTR2388" s="14"/>
      <c r="UTS2388" s="14"/>
      <c r="UTT2388" s="14"/>
      <c r="UTU2388" s="14"/>
      <c r="UTV2388" s="14"/>
      <c r="UTW2388" s="14"/>
      <c r="UTX2388" s="14"/>
      <c r="UTY2388" s="14"/>
      <c r="UTZ2388" s="14"/>
      <c r="UUA2388" s="14"/>
      <c r="UUB2388" s="14"/>
      <c r="UUC2388" s="14"/>
      <c r="UUD2388" s="14"/>
      <c r="UUE2388" s="14"/>
      <c r="UUF2388" s="14"/>
      <c r="UUG2388" s="14"/>
      <c r="UUH2388" s="14"/>
      <c r="UUI2388" s="14"/>
      <c r="UUJ2388" s="14"/>
      <c r="UUK2388" s="14"/>
      <c r="UUL2388" s="14"/>
      <c r="UUM2388" s="14"/>
      <c r="UUN2388" s="14"/>
      <c r="UUO2388" s="14"/>
      <c r="UUP2388" s="14"/>
      <c r="UUQ2388" s="14"/>
      <c r="UUR2388" s="14"/>
      <c r="UUS2388" s="14"/>
      <c r="UUT2388" s="14"/>
      <c r="UUU2388" s="14"/>
      <c r="UUV2388" s="14"/>
      <c r="UUW2388" s="14"/>
      <c r="UUX2388" s="14"/>
      <c r="UUY2388" s="14"/>
      <c r="UUZ2388" s="14"/>
      <c r="UVA2388" s="14"/>
      <c r="UVB2388" s="14"/>
      <c r="UVC2388" s="14"/>
      <c r="UVD2388" s="14"/>
      <c r="UVE2388" s="14"/>
      <c r="UVF2388" s="14"/>
      <c r="UVG2388" s="14"/>
      <c r="UVH2388" s="14"/>
      <c r="UVI2388" s="14"/>
      <c r="UVJ2388" s="14"/>
      <c r="UVK2388" s="14"/>
      <c r="UVL2388" s="14"/>
      <c r="UVM2388" s="14"/>
      <c r="UVN2388" s="14"/>
      <c r="UVO2388" s="14"/>
      <c r="UVP2388" s="14"/>
      <c r="UVQ2388" s="14"/>
      <c r="UVR2388" s="14"/>
      <c r="UVS2388" s="14"/>
      <c r="UVT2388" s="14"/>
      <c r="UVU2388" s="14"/>
      <c r="UVV2388" s="14"/>
      <c r="UVW2388" s="14"/>
      <c r="UVX2388" s="14"/>
      <c r="UVY2388" s="14"/>
      <c r="UVZ2388" s="14"/>
      <c r="UWA2388" s="14"/>
      <c r="UWB2388" s="14"/>
      <c r="UWC2388" s="14"/>
      <c r="UWD2388" s="14"/>
      <c r="UWE2388" s="14"/>
      <c r="UWF2388" s="14"/>
      <c r="UWG2388" s="14"/>
      <c r="UWH2388" s="14"/>
      <c r="UWI2388" s="14"/>
      <c r="UWJ2388" s="14"/>
      <c r="UWK2388" s="14"/>
      <c r="UWL2388" s="14"/>
      <c r="UWM2388" s="14"/>
      <c r="UWN2388" s="14"/>
      <c r="UWO2388" s="14"/>
      <c r="UWP2388" s="14"/>
      <c r="UWQ2388" s="14"/>
      <c r="UWR2388" s="14"/>
      <c r="UWS2388" s="14"/>
      <c r="UWT2388" s="14"/>
      <c r="UWU2388" s="14"/>
      <c r="UWV2388" s="14"/>
      <c r="UWW2388" s="14"/>
      <c r="UWX2388" s="14"/>
      <c r="UWY2388" s="14"/>
      <c r="UWZ2388" s="14"/>
      <c r="UXA2388" s="14"/>
      <c r="UXB2388" s="14"/>
      <c r="UXC2388" s="14"/>
      <c r="UXD2388" s="14"/>
      <c r="UXE2388" s="14"/>
      <c r="UXF2388" s="14"/>
      <c r="UXG2388" s="14"/>
      <c r="UXH2388" s="14"/>
      <c r="UXI2388" s="14"/>
      <c r="UXJ2388" s="14"/>
      <c r="UXK2388" s="14"/>
      <c r="UXL2388" s="14"/>
      <c r="UXM2388" s="14"/>
      <c r="UXN2388" s="14"/>
      <c r="UXO2388" s="14"/>
      <c r="UXP2388" s="14"/>
      <c r="UXQ2388" s="14"/>
      <c r="UXR2388" s="14"/>
      <c r="UXS2388" s="14"/>
      <c r="UXT2388" s="14"/>
      <c r="UXU2388" s="14"/>
      <c r="UXV2388" s="14"/>
      <c r="UXW2388" s="14"/>
      <c r="UXX2388" s="14"/>
      <c r="UXY2388" s="14"/>
      <c r="UXZ2388" s="14"/>
      <c r="UYA2388" s="14"/>
      <c r="UYB2388" s="14"/>
      <c r="UYC2388" s="14"/>
      <c r="UYD2388" s="14"/>
      <c r="UYE2388" s="14"/>
      <c r="UYF2388" s="14"/>
      <c r="UYG2388" s="14"/>
      <c r="UYH2388" s="14"/>
      <c r="UYI2388" s="14"/>
      <c r="UYJ2388" s="14"/>
      <c r="UYK2388" s="14"/>
      <c r="UYL2388" s="14"/>
      <c r="UYM2388" s="14"/>
      <c r="UYN2388" s="14"/>
      <c r="UYO2388" s="14"/>
      <c r="UYP2388" s="14"/>
      <c r="UYQ2388" s="14"/>
      <c r="UYR2388" s="14"/>
      <c r="UYS2388" s="14"/>
      <c r="UYT2388" s="14"/>
      <c r="UYU2388" s="14"/>
      <c r="UYV2388" s="14"/>
      <c r="UYW2388" s="14"/>
      <c r="UYX2388" s="14"/>
      <c r="UYY2388" s="14"/>
      <c r="UYZ2388" s="14"/>
      <c r="UZA2388" s="14"/>
      <c r="UZB2388" s="14"/>
      <c r="UZC2388" s="14"/>
      <c r="UZD2388" s="14"/>
      <c r="UZE2388" s="14"/>
      <c r="UZF2388" s="14"/>
      <c r="UZG2388" s="14"/>
      <c r="UZH2388" s="14"/>
      <c r="UZI2388" s="14"/>
      <c r="UZJ2388" s="14"/>
      <c r="UZK2388" s="14"/>
      <c r="UZL2388" s="14"/>
      <c r="UZM2388" s="14"/>
      <c r="UZN2388" s="14"/>
      <c r="UZO2388" s="14"/>
      <c r="UZP2388" s="14"/>
      <c r="UZQ2388" s="14"/>
      <c r="UZR2388" s="14"/>
      <c r="UZS2388" s="14"/>
      <c r="UZT2388" s="14"/>
      <c r="UZU2388" s="14"/>
      <c r="UZV2388" s="14"/>
      <c r="UZW2388" s="14"/>
      <c r="UZX2388" s="14"/>
      <c r="UZY2388" s="14"/>
      <c r="UZZ2388" s="14"/>
      <c r="VAA2388" s="14"/>
      <c r="VAB2388" s="14"/>
      <c r="VAC2388" s="14"/>
      <c r="VAD2388" s="14"/>
      <c r="VAE2388" s="14"/>
      <c r="VAF2388" s="14"/>
      <c r="VAG2388" s="14"/>
      <c r="VAH2388" s="14"/>
      <c r="VAI2388" s="14"/>
      <c r="VAJ2388" s="14"/>
      <c r="VAK2388" s="14"/>
      <c r="VAL2388" s="14"/>
      <c r="VAM2388" s="14"/>
      <c r="VAN2388" s="14"/>
      <c r="VAO2388" s="14"/>
      <c r="VAP2388" s="14"/>
      <c r="VAQ2388" s="14"/>
      <c r="VAR2388" s="14"/>
      <c r="VAS2388" s="14"/>
      <c r="VAT2388" s="14"/>
      <c r="VAU2388" s="14"/>
      <c r="VAV2388" s="14"/>
      <c r="VAW2388" s="14"/>
      <c r="VAX2388" s="14"/>
      <c r="VAY2388" s="14"/>
      <c r="VAZ2388" s="14"/>
      <c r="VBA2388" s="14"/>
      <c r="VBB2388" s="14"/>
      <c r="VBC2388" s="14"/>
      <c r="VBD2388" s="14"/>
      <c r="VBE2388" s="14"/>
      <c r="VBF2388" s="14"/>
      <c r="VBG2388" s="14"/>
      <c r="VBH2388" s="14"/>
      <c r="VBI2388" s="14"/>
      <c r="VBJ2388" s="14"/>
      <c r="VBK2388" s="14"/>
      <c r="VBL2388" s="14"/>
      <c r="VBM2388" s="14"/>
      <c r="VBN2388" s="14"/>
      <c r="VBO2388" s="14"/>
      <c r="VBP2388" s="14"/>
      <c r="VBQ2388" s="14"/>
      <c r="VBR2388" s="14"/>
      <c r="VBS2388" s="14"/>
      <c r="VBT2388" s="14"/>
      <c r="VBU2388" s="14"/>
      <c r="VBV2388" s="14"/>
      <c r="VBW2388" s="14"/>
      <c r="VBX2388" s="14"/>
      <c r="VBY2388" s="14"/>
      <c r="VBZ2388" s="14"/>
      <c r="VCA2388" s="14"/>
      <c r="VCB2388" s="14"/>
      <c r="VCC2388" s="14"/>
      <c r="VCD2388" s="14"/>
      <c r="VCE2388" s="14"/>
      <c r="VCF2388" s="14"/>
      <c r="VCG2388" s="14"/>
      <c r="VCH2388" s="14"/>
      <c r="VCI2388" s="14"/>
      <c r="VCJ2388" s="14"/>
      <c r="VCK2388" s="14"/>
      <c r="VCL2388" s="14"/>
      <c r="VCM2388" s="14"/>
      <c r="VCN2388" s="14"/>
      <c r="VCO2388" s="14"/>
      <c r="VCP2388" s="14"/>
      <c r="VCQ2388" s="14"/>
      <c r="VCR2388" s="14"/>
      <c r="VCS2388" s="14"/>
      <c r="VCT2388" s="14"/>
      <c r="VCU2388" s="14"/>
      <c r="VCV2388" s="14"/>
      <c r="VCW2388" s="14"/>
      <c r="VCX2388" s="14"/>
      <c r="VCY2388" s="14"/>
      <c r="VCZ2388" s="14"/>
      <c r="VDA2388" s="14"/>
      <c r="VDB2388" s="14"/>
      <c r="VDC2388" s="14"/>
      <c r="VDD2388" s="14"/>
      <c r="VDE2388" s="14"/>
      <c r="VDF2388" s="14"/>
      <c r="VDG2388" s="14"/>
      <c r="VDH2388" s="14"/>
      <c r="VDI2388" s="14"/>
      <c r="VDJ2388" s="14"/>
      <c r="VDK2388" s="14"/>
      <c r="VDL2388" s="14"/>
      <c r="VDM2388" s="14"/>
      <c r="VDN2388" s="14"/>
      <c r="VDO2388" s="14"/>
      <c r="VDP2388" s="14"/>
      <c r="VDQ2388" s="14"/>
      <c r="VDR2388" s="14"/>
      <c r="VDS2388" s="14"/>
      <c r="VDT2388" s="14"/>
      <c r="VDU2388" s="14"/>
      <c r="VDV2388" s="14"/>
      <c r="VDW2388" s="14"/>
      <c r="VDX2388" s="14"/>
      <c r="VDY2388" s="14"/>
      <c r="VDZ2388" s="14"/>
      <c r="VEA2388" s="14"/>
      <c r="VEB2388" s="14"/>
      <c r="VEC2388" s="14"/>
      <c r="VED2388" s="14"/>
      <c r="VEE2388" s="14"/>
      <c r="VEF2388" s="14"/>
      <c r="VEG2388" s="14"/>
      <c r="VEH2388" s="14"/>
      <c r="VEI2388" s="14"/>
      <c r="VEJ2388" s="14"/>
      <c r="VEK2388" s="14"/>
      <c r="VEL2388" s="14"/>
      <c r="VEM2388" s="14"/>
      <c r="VEN2388" s="14"/>
      <c r="VEO2388" s="14"/>
      <c r="VEP2388" s="14"/>
      <c r="VEQ2388" s="14"/>
      <c r="VER2388" s="14"/>
      <c r="VES2388" s="14"/>
      <c r="VET2388" s="14"/>
      <c r="VEU2388" s="14"/>
      <c r="VEV2388" s="14"/>
      <c r="VEW2388" s="14"/>
      <c r="VEX2388" s="14"/>
      <c r="VEY2388" s="14"/>
      <c r="VEZ2388" s="14"/>
      <c r="VFA2388" s="14"/>
      <c r="VFB2388" s="14"/>
      <c r="VFC2388" s="14"/>
      <c r="VFD2388" s="14"/>
      <c r="VFE2388" s="14"/>
      <c r="VFF2388" s="14"/>
      <c r="VFG2388" s="14"/>
      <c r="VFH2388" s="14"/>
      <c r="VFI2388" s="14"/>
      <c r="VFJ2388" s="14"/>
      <c r="VFK2388" s="14"/>
      <c r="VFL2388" s="14"/>
      <c r="VFM2388" s="14"/>
      <c r="VFN2388" s="14"/>
      <c r="VFO2388" s="14"/>
      <c r="VFP2388" s="14"/>
      <c r="VFQ2388" s="14"/>
      <c r="VFR2388" s="14"/>
      <c r="VFS2388" s="14"/>
      <c r="VFT2388" s="14"/>
      <c r="VFU2388" s="14"/>
      <c r="VFV2388" s="14"/>
      <c r="VFW2388" s="14"/>
      <c r="VFX2388" s="14"/>
      <c r="VFY2388" s="14"/>
      <c r="VFZ2388" s="14"/>
      <c r="VGA2388" s="14"/>
      <c r="VGB2388" s="14"/>
      <c r="VGC2388" s="14"/>
      <c r="VGD2388" s="14"/>
      <c r="VGE2388" s="14"/>
      <c r="VGF2388" s="14"/>
      <c r="VGG2388" s="14"/>
      <c r="VGH2388" s="14"/>
      <c r="VGI2388" s="14"/>
      <c r="VGJ2388" s="14"/>
      <c r="VGK2388" s="14"/>
      <c r="VGL2388" s="14"/>
      <c r="VGM2388" s="14"/>
      <c r="VGN2388" s="14"/>
      <c r="VGO2388" s="14"/>
      <c r="VGP2388" s="14"/>
      <c r="VGQ2388" s="14"/>
      <c r="VGR2388" s="14"/>
      <c r="VGS2388" s="14"/>
      <c r="VGT2388" s="14"/>
      <c r="VGU2388" s="14"/>
      <c r="VGV2388" s="14"/>
      <c r="VGW2388" s="14"/>
      <c r="VGX2388" s="14"/>
      <c r="VGY2388" s="14"/>
      <c r="VGZ2388" s="14"/>
      <c r="VHA2388" s="14"/>
      <c r="VHB2388" s="14"/>
      <c r="VHC2388" s="14"/>
      <c r="VHD2388" s="14"/>
      <c r="VHE2388" s="14"/>
      <c r="VHF2388" s="14"/>
      <c r="VHG2388" s="14"/>
      <c r="VHH2388" s="14"/>
      <c r="VHI2388" s="14"/>
      <c r="VHJ2388" s="14"/>
      <c r="VHK2388" s="14"/>
      <c r="VHL2388" s="14"/>
      <c r="VHM2388" s="14"/>
      <c r="VHN2388" s="14"/>
      <c r="VHO2388" s="14"/>
      <c r="VHP2388" s="14"/>
      <c r="VHQ2388" s="14"/>
      <c r="VHR2388" s="14"/>
      <c r="VHS2388" s="14"/>
      <c r="VHT2388" s="14"/>
      <c r="VHU2388" s="14"/>
      <c r="VHV2388" s="14"/>
      <c r="VHW2388" s="14"/>
      <c r="VHX2388" s="14"/>
      <c r="VHY2388" s="14"/>
      <c r="VHZ2388" s="14"/>
      <c r="VIA2388" s="14"/>
      <c r="VIB2388" s="14"/>
      <c r="VIC2388" s="14"/>
      <c r="VID2388" s="14"/>
      <c r="VIE2388" s="14"/>
      <c r="VIF2388" s="14"/>
      <c r="VIG2388" s="14"/>
      <c r="VIH2388" s="14"/>
      <c r="VII2388" s="14"/>
      <c r="VIJ2388" s="14"/>
      <c r="VIK2388" s="14"/>
      <c r="VIL2388" s="14"/>
      <c r="VIM2388" s="14"/>
      <c r="VIN2388" s="14"/>
      <c r="VIO2388" s="14"/>
      <c r="VIP2388" s="14"/>
      <c r="VIQ2388" s="14"/>
      <c r="VIR2388" s="14"/>
      <c r="VIS2388" s="14"/>
      <c r="VIT2388" s="14"/>
      <c r="VIU2388" s="14"/>
      <c r="VIV2388" s="14"/>
      <c r="VIW2388" s="14"/>
      <c r="VIX2388" s="14"/>
      <c r="VIY2388" s="14"/>
      <c r="VIZ2388" s="14"/>
      <c r="VJA2388" s="14"/>
      <c r="VJB2388" s="14"/>
      <c r="VJC2388" s="14"/>
      <c r="VJD2388" s="14"/>
      <c r="VJE2388" s="14"/>
      <c r="VJF2388" s="14"/>
      <c r="VJG2388" s="14"/>
      <c r="VJH2388" s="14"/>
      <c r="VJI2388" s="14"/>
      <c r="VJJ2388" s="14"/>
      <c r="VJK2388" s="14"/>
      <c r="VJL2388" s="14"/>
      <c r="VJM2388" s="14"/>
      <c r="VJN2388" s="14"/>
      <c r="VJO2388" s="14"/>
      <c r="VJP2388" s="14"/>
      <c r="VJQ2388" s="14"/>
      <c r="VJR2388" s="14"/>
      <c r="VJS2388" s="14"/>
      <c r="VJT2388" s="14"/>
      <c r="VJU2388" s="14"/>
      <c r="VJV2388" s="14"/>
      <c r="VJW2388" s="14"/>
      <c r="VJX2388" s="14"/>
      <c r="VJY2388" s="14"/>
      <c r="VJZ2388" s="14"/>
      <c r="VKA2388" s="14"/>
      <c r="VKB2388" s="14"/>
      <c r="VKC2388" s="14"/>
      <c r="VKD2388" s="14"/>
      <c r="VKE2388" s="14"/>
      <c r="VKF2388" s="14"/>
      <c r="VKG2388" s="14"/>
      <c r="VKH2388" s="14"/>
      <c r="VKI2388" s="14"/>
      <c r="VKJ2388" s="14"/>
      <c r="VKK2388" s="14"/>
      <c r="VKL2388" s="14"/>
      <c r="VKM2388" s="14"/>
      <c r="VKN2388" s="14"/>
      <c r="VKO2388" s="14"/>
      <c r="VKP2388" s="14"/>
      <c r="VKQ2388" s="14"/>
      <c r="VKR2388" s="14"/>
      <c r="VKS2388" s="14"/>
      <c r="VKT2388" s="14"/>
      <c r="VKU2388" s="14"/>
      <c r="VKV2388" s="14"/>
      <c r="VKW2388" s="14"/>
      <c r="VKX2388" s="14"/>
      <c r="VKY2388" s="14"/>
      <c r="VKZ2388" s="14"/>
      <c r="VLA2388" s="14"/>
      <c r="VLB2388" s="14"/>
      <c r="VLC2388" s="14"/>
      <c r="VLD2388" s="14"/>
      <c r="VLE2388" s="14"/>
      <c r="VLF2388" s="14"/>
      <c r="VLG2388" s="14"/>
      <c r="VLH2388" s="14"/>
      <c r="VLI2388" s="14"/>
      <c r="VLJ2388" s="14"/>
      <c r="VLK2388" s="14"/>
      <c r="VLL2388" s="14"/>
      <c r="VLM2388" s="14"/>
      <c r="VLN2388" s="14"/>
      <c r="VLO2388" s="14"/>
      <c r="VLP2388" s="14"/>
      <c r="VLQ2388" s="14"/>
      <c r="VLR2388" s="14"/>
      <c r="VLS2388" s="14"/>
      <c r="VLT2388" s="14"/>
      <c r="VLU2388" s="14"/>
      <c r="VLV2388" s="14"/>
      <c r="VLW2388" s="14"/>
      <c r="VLX2388" s="14"/>
      <c r="VLY2388" s="14"/>
      <c r="VLZ2388" s="14"/>
      <c r="VMA2388" s="14"/>
      <c r="VMB2388" s="14"/>
      <c r="VMC2388" s="14"/>
      <c r="VMD2388" s="14"/>
      <c r="VME2388" s="14"/>
      <c r="VMF2388" s="14"/>
      <c r="VMG2388" s="14"/>
      <c r="VMH2388" s="14"/>
      <c r="VMI2388" s="14"/>
      <c r="VMJ2388" s="14"/>
      <c r="VMK2388" s="14"/>
      <c r="VML2388" s="14"/>
      <c r="VMM2388" s="14"/>
      <c r="VMN2388" s="14"/>
      <c r="VMO2388" s="14"/>
      <c r="VMP2388" s="14"/>
      <c r="VMQ2388" s="14"/>
      <c r="VMR2388" s="14"/>
      <c r="VMS2388" s="14"/>
      <c r="VMT2388" s="14"/>
      <c r="VMU2388" s="14"/>
      <c r="VMV2388" s="14"/>
      <c r="VMW2388" s="14"/>
      <c r="VMX2388" s="14"/>
      <c r="VMY2388" s="14"/>
      <c r="VMZ2388" s="14"/>
      <c r="VNA2388" s="14"/>
      <c r="VNB2388" s="14"/>
      <c r="VNC2388" s="14"/>
      <c r="VND2388" s="14"/>
      <c r="VNE2388" s="14"/>
      <c r="VNF2388" s="14"/>
      <c r="VNG2388" s="14"/>
      <c r="VNH2388" s="14"/>
      <c r="VNI2388" s="14"/>
      <c r="VNJ2388" s="14"/>
      <c r="VNK2388" s="14"/>
      <c r="VNL2388" s="14"/>
      <c r="VNM2388" s="14"/>
      <c r="VNN2388" s="14"/>
      <c r="VNO2388" s="14"/>
      <c r="VNP2388" s="14"/>
      <c r="VNQ2388" s="14"/>
      <c r="VNR2388" s="14"/>
      <c r="VNS2388" s="14"/>
      <c r="VNT2388" s="14"/>
      <c r="VNU2388" s="14"/>
      <c r="VNV2388" s="14"/>
      <c r="VNW2388" s="14"/>
      <c r="VNX2388" s="14"/>
      <c r="VNY2388" s="14"/>
      <c r="VNZ2388" s="14"/>
      <c r="VOA2388" s="14"/>
      <c r="VOB2388" s="14"/>
      <c r="VOC2388" s="14"/>
      <c r="VOD2388" s="14"/>
      <c r="VOE2388" s="14"/>
      <c r="VOF2388" s="14"/>
      <c r="VOG2388" s="14"/>
      <c r="VOH2388" s="14"/>
      <c r="VOI2388" s="14"/>
      <c r="VOJ2388" s="14"/>
      <c r="VOK2388" s="14"/>
      <c r="VOL2388" s="14"/>
      <c r="VOM2388" s="14"/>
      <c r="VON2388" s="14"/>
      <c r="VOO2388" s="14"/>
      <c r="VOP2388" s="14"/>
      <c r="VOQ2388" s="14"/>
      <c r="VOR2388" s="14"/>
      <c r="VOS2388" s="14"/>
      <c r="VOT2388" s="14"/>
      <c r="VOU2388" s="14"/>
      <c r="VOV2388" s="14"/>
      <c r="VOW2388" s="14"/>
      <c r="VOX2388" s="14"/>
      <c r="VOY2388" s="14"/>
      <c r="VOZ2388" s="14"/>
      <c r="VPA2388" s="14"/>
      <c r="VPB2388" s="14"/>
      <c r="VPC2388" s="14"/>
      <c r="VPD2388" s="14"/>
      <c r="VPE2388" s="14"/>
      <c r="VPF2388" s="14"/>
      <c r="VPG2388" s="14"/>
      <c r="VPH2388" s="14"/>
      <c r="VPI2388" s="14"/>
      <c r="VPJ2388" s="14"/>
      <c r="VPK2388" s="14"/>
      <c r="VPL2388" s="14"/>
      <c r="VPM2388" s="14"/>
      <c r="VPN2388" s="14"/>
      <c r="VPO2388" s="14"/>
      <c r="VPP2388" s="14"/>
      <c r="VPQ2388" s="14"/>
      <c r="VPR2388" s="14"/>
      <c r="VPS2388" s="14"/>
      <c r="VPT2388" s="14"/>
      <c r="VPU2388" s="14"/>
      <c r="VPV2388" s="14"/>
      <c r="VPW2388" s="14"/>
      <c r="VPX2388" s="14"/>
      <c r="VPY2388" s="14"/>
      <c r="VPZ2388" s="14"/>
      <c r="VQA2388" s="14"/>
      <c r="VQB2388" s="14"/>
      <c r="VQC2388" s="14"/>
      <c r="VQD2388" s="14"/>
      <c r="VQE2388" s="14"/>
      <c r="VQF2388" s="14"/>
      <c r="VQG2388" s="14"/>
      <c r="VQH2388" s="14"/>
      <c r="VQI2388" s="14"/>
      <c r="VQJ2388" s="14"/>
      <c r="VQK2388" s="14"/>
      <c r="VQL2388" s="14"/>
      <c r="VQM2388" s="14"/>
      <c r="VQN2388" s="14"/>
      <c r="VQO2388" s="14"/>
      <c r="VQP2388" s="14"/>
      <c r="VQQ2388" s="14"/>
      <c r="VQR2388" s="14"/>
      <c r="VQS2388" s="14"/>
      <c r="VQT2388" s="14"/>
      <c r="VQU2388" s="14"/>
      <c r="VQV2388" s="14"/>
      <c r="VQW2388" s="14"/>
      <c r="VQX2388" s="14"/>
      <c r="VQY2388" s="14"/>
      <c r="VQZ2388" s="14"/>
      <c r="VRA2388" s="14"/>
      <c r="VRB2388" s="14"/>
      <c r="VRC2388" s="14"/>
      <c r="VRD2388" s="14"/>
      <c r="VRE2388" s="14"/>
      <c r="VRF2388" s="14"/>
      <c r="VRG2388" s="14"/>
      <c r="VRH2388" s="14"/>
      <c r="VRI2388" s="14"/>
      <c r="VRJ2388" s="14"/>
      <c r="VRK2388" s="14"/>
      <c r="VRL2388" s="14"/>
      <c r="VRM2388" s="14"/>
      <c r="VRN2388" s="14"/>
      <c r="VRO2388" s="14"/>
      <c r="VRP2388" s="14"/>
      <c r="VRQ2388" s="14"/>
      <c r="VRR2388" s="14"/>
      <c r="VRS2388" s="14"/>
      <c r="VRT2388" s="14"/>
      <c r="VRU2388" s="14"/>
      <c r="VRV2388" s="14"/>
      <c r="VRW2388" s="14"/>
      <c r="VRX2388" s="14"/>
      <c r="VRY2388" s="14"/>
      <c r="VRZ2388" s="14"/>
      <c r="VSA2388" s="14"/>
      <c r="VSB2388" s="14"/>
      <c r="VSC2388" s="14"/>
      <c r="VSD2388" s="14"/>
      <c r="VSE2388" s="14"/>
      <c r="VSF2388" s="14"/>
      <c r="VSG2388" s="14"/>
      <c r="VSH2388" s="14"/>
      <c r="VSI2388" s="14"/>
      <c r="VSJ2388" s="14"/>
      <c r="VSK2388" s="14"/>
      <c r="VSL2388" s="14"/>
      <c r="VSM2388" s="14"/>
      <c r="VSN2388" s="14"/>
      <c r="VSO2388" s="14"/>
      <c r="VSP2388" s="14"/>
      <c r="VSQ2388" s="14"/>
      <c r="VSR2388" s="14"/>
      <c r="VSS2388" s="14"/>
      <c r="VST2388" s="14"/>
      <c r="VSU2388" s="14"/>
      <c r="VSV2388" s="14"/>
      <c r="VSW2388" s="14"/>
      <c r="VSX2388" s="14"/>
      <c r="VSY2388" s="14"/>
      <c r="VSZ2388" s="14"/>
      <c r="VTA2388" s="14"/>
      <c r="VTB2388" s="14"/>
      <c r="VTC2388" s="14"/>
      <c r="VTD2388" s="14"/>
      <c r="VTE2388" s="14"/>
      <c r="VTF2388" s="14"/>
      <c r="VTG2388" s="14"/>
      <c r="VTH2388" s="14"/>
      <c r="VTI2388" s="14"/>
      <c r="VTJ2388" s="14"/>
      <c r="VTK2388" s="14"/>
      <c r="VTL2388" s="14"/>
      <c r="VTM2388" s="14"/>
      <c r="VTN2388" s="14"/>
      <c r="VTO2388" s="14"/>
      <c r="VTP2388" s="14"/>
      <c r="VTQ2388" s="14"/>
      <c r="VTR2388" s="14"/>
      <c r="VTS2388" s="14"/>
      <c r="VTT2388" s="14"/>
      <c r="VTU2388" s="14"/>
      <c r="VTV2388" s="14"/>
      <c r="VTW2388" s="14"/>
      <c r="VTX2388" s="14"/>
      <c r="VTY2388" s="14"/>
      <c r="VTZ2388" s="14"/>
      <c r="VUA2388" s="14"/>
      <c r="VUB2388" s="14"/>
      <c r="VUC2388" s="14"/>
      <c r="VUD2388" s="14"/>
      <c r="VUE2388" s="14"/>
      <c r="VUF2388" s="14"/>
      <c r="VUG2388" s="14"/>
      <c r="VUH2388" s="14"/>
      <c r="VUI2388" s="14"/>
      <c r="VUJ2388" s="14"/>
      <c r="VUK2388" s="14"/>
      <c r="VUL2388" s="14"/>
      <c r="VUM2388" s="14"/>
      <c r="VUN2388" s="14"/>
      <c r="VUO2388" s="14"/>
      <c r="VUP2388" s="14"/>
      <c r="VUQ2388" s="14"/>
      <c r="VUR2388" s="14"/>
      <c r="VUS2388" s="14"/>
      <c r="VUT2388" s="14"/>
      <c r="VUU2388" s="14"/>
      <c r="VUV2388" s="14"/>
      <c r="VUW2388" s="14"/>
      <c r="VUX2388" s="14"/>
      <c r="VUY2388" s="14"/>
      <c r="VUZ2388" s="14"/>
      <c r="VVA2388" s="14"/>
      <c r="VVB2388" s="14"/>
      <c r="VVC2388" s="14"/>
      <c r="VVD2388" s="14"/>
      <c r="VVE2388" s="14"/>
      <c r="VVF2388" s="14"/>
      <c r="VVG2388" s="14"/>
      <c r="VVH2388" s="14"/>
      <c r="VVI2388" s="14"/>
      <c r="VVJ2388" s="14"/>
      <c r="VVK2388" s="14"/>
      <c r="VVL2388" s="14"/>
      <c r="VVM2388" s="14"/>
      <c r="VVN2388" s="14"/>
      <c r="VVO2388" s="14"/>
      <c r="VVP2388" s="14"/>
      <c r="VVQ2388" s="14"/>
      <c r="VVR2388" s="14"/>
      <c r="VVS2388" s="14"/>
      <c r="VVT2388" s="14"/>
      <c r="VVU2388" s="14"/>
      <c r="VVV2388" s="14"/>
      <c r="VVW2388" s="14"/>
      <c r="VVX2388" s="14"/>
      <c r="VVY2388" s="14"/>
      <c r="VVZ2388" s="14"/>
      <c r="VWA2388" s="14"/>
      <c r="VWB2388" s="14"/>
      <c r="VWC2388" s="14"/>
      <c r="VWD2388" s="14"/>
      <c r="VWE2388" s="14"/>
      <c r="VWF2388" s="14"/>
      <c r="VWG2388" s="14"/>
      <c r="VWH2388" s="14"/>
      <c r="VWI2388" s="14"/>
      <c r="VWJ2388" s="14"/>
      <c r="VWK2388" s="14"/>
      <c r="VWL2388" s="14"/>
      <c r="VWM2388" s="14"/>
      <c r="VWN2388" s="14"/>
      <c r="VWO2388" s="14"/>
      <c r="VWP2388" s="14"/>
      <c r="VWQ2388" s="14"/>
      <c r="VWR2388" s="14"/>
      <c r="VWS2388" s="14"/>
      <c r="VWT2388" s="14"/>
      <c r="VWU2388" s="14"/>
      <c r="VWV2388" s="14"/>
      <c r="VWW2388" s="14"/>
      <c r="VWX2388" s="14"/>
      <c r="VWY2388" s="14"/>
      <c r="VWZ2388" s="14"/>
      <c r="VXA2388" s="14"/>
      <c r="VXB2388" s="14"/>
      <c r="VXC2388" s="14"/>
      <c r="VXD2388" s="14"/>
      <c r="VXE2388" s="14"/>
      <c r="VXF2388" s="14"/>
      <c r="VXG2388" s="14"/>
      <c r="VXH2388" s="14"/>
      <c r="VXI2388" s="14"/>
      <c r="VXJ2388" s="14"/>
      <c r="VXK2388" s="14"/>
      <c r="VXL2388" s="14"/>
      <c r="VXM2388" s="14"/>
      <c r="VXN2388" s="14"/>
      <c r="VXO2388" s="14"/>
      <c r="VXP2388" s="14"/>
      <c r="VXQ2388" s="14"/>
      <c r="VXR2388" s="14"/>
      <c r="VXS2388" s="14"/>
      <c r="VXT2388" s="14"/>
      <c r="VXU2388" s="14"/>
      <c r="VXV2388" s="14"/>
      <c r="VXW2388" s="14"/>
      <c r="VXX2388" s="14"/>
      <c r="VXY2388" s="14"/>
      <c r="VXZ2388" s="14"/>
      <c r="VYA2388" s="14"/>
      <c r="VYB2388" s="14"/>
      <c r="VYC2388" s="14"/>
      <c r="VYD2388" s="14"/>
      <c r="VYE2388" s="14"/>
      <c r="VYF2388" s="14"/>
      <c r="VYG2388" s="14"/>
      <c r="VYH2388" s="14"/>
      <c r="VYI2388" s="14"/>
      <c r="VYJ2388" s="14"/>
      <c r="VYK2388" s="14"/>
      <c r="VYL2388" s="14"/>
      <c r="VYM2388" s="14"/>
      <c r="VYN2388" s="14"/>
      <c r="VYO2388" s="14"/>
      <c r="VYP2388" s="14"/>
      <c r="VYQ2388" s="14"/>
      <c r="VYR2388" s="14"/>
      <c r="VYS2388" s="14"/>
      <c r="VYT2388" s="14"/>
      <c r="VYU2388" s="14"/>
      <c r="VYV2388" s="14"/>
      <c r="VYW2388" s="14"/>
      <c r="VYX2388" s="14"/>
      <c r="VYY2388" s="14"/>
      <c r="VYZ2388" s="14"/>
      <c r="VZA2388" s="14"/>
      <c r="VZB2388" s="14"/>
      <c r="VZC2388" s="14"/>
      <c r="VZD2388" s="14"/>
      <c r="VZE2388" s="14"/>
      <c r="VZF2388" s="14"/>
      <c r="VZG2388" s="14"/>
      <c r="VZH2388" s="14"/>
      <c r="VZI2388" s="14"/>
      <c r="VZJ2388" s="14"/>
      <c r="VZK2388" s="14"/>
      <c r="VZL2388" s="14"/>
      <c r="VZM2388" s="14"/>
      <c r="VZN2388" s="14"/>
      <c r="VZO2388" s="14"/>
      <c r="VZP2388" s="14"/>
      <c r="VZQ2388" s="14"/>
      <c r="VZR2388" s="14"/>
      <c r="VZS2388" s="14"/>
      <c r="VZT2388" s="14"/>
      <c r="VZU2388" s="14"/>
      <c r="VZV2388" s="14"/>
      <c r="VZW2388" s="14"/>
      <c r="VZX2388" s="14"/>
      <c r="VZY2388" s="14"/>
      <c r="VZZ2388" s="14"/>
      <c r="WAA2388" s="14"/>
      <c r="WAB2388" s="14"/>
      <c r="WAC2388" s="14"/>
      <c r="WAD2388" s="14"/>
      <c r="WAE2388" s="14"/>
      <c r="WAF2388" s="14"/>
      <c r="WAG2388" s="14"/>
      <c r="WAH2388" s="14"/>
      <c r="WAI2388" s="14"/>
      <c r="WAJ2388" s="14"/>
      <c r="WAK2388" s="14"/>
      <c r="WAL2388" s="14"/>
      <c r="WAM2388" s="14"/>
      <c r="WAN2388" s="14"/>
      <c r="WAO2388" s="14"/>
      <c r="WAP2388" s="14"/>
      <c r="WAQ2388" s="14"/>
      <c r="WAR2388" s="14"/>
      <c r="WAS2388" s="14"/>
      <c r="WAT2388" s="14"/>
      <c r="WAU2388" s="14"/>
      <c r="WAV2388" s="14"/>
      <c r="WAW2388" s="14"/>
      <c r="WAX2388" s="14"/>
      <c r="WAY2388" s="14"/>
      <c r="WAZ2388" s="14"/>
      <c r="WBA2388" s="14"/>
      <c r="WBB2388" s="14"/>
      <c r="WBC2388" s="14"/>
      <c r="WBD2388" s="14"/>
      <c r="WBE2388" s="14"/>
      <c r="WBF2388" s="14"/>
      <c r="WBG2388" s="14"/>
      <c r="WBH2388" s="14"/>
      <c r="WBI2388" s="14"/>
      <c r="WBJ2388" s="14"/>
      <c r="WBK2388" s="14"/>
      <c r="WBL2388" s="14"/>
      <c r="WBM2388" s="14"/>
      <c r="WBN2388" s="14"/>
      <c r="WBO2388" s="14"/>
      <c r="WBP2388" s="14"/>
      <c r="WBQ2388" s="14"/>
      <c r="WBR2388" s="14"/>
      <c r="WBS2388" s="14"/>
      <c r="WBT2388" s="14"/>
      <c r="WBU2388" s="14"/>
      <c r="WBV2388" s="14"/>
      <c r="WBW2388" s="14"/>
      <c r="WBX2388" s="14"/>
      <c r="WBY2388" s="14"/>
      <c r="WBZ2388" s="14"/>
      <c r="WCA2388" s="14"/>
      <c r="WCB2388" s="14"/>
      <c r="WCC2388" s="14"/>
      <c r="WCD2388" s="14"/>
      <c r="WCE2388" s="14"/>
      <c r="WCF2388" s="14"/>
      <c r="WCG2388" s="14"/>
      <c r="WCH2388" s="14"/>
      <c r="WCI2388" s="14"/>
      <c r="WCJ2388" s="14"/>
      <c r="WCK2388" s="14"/>
      <c r="WCL2388" s="14"/>
      <c r="WCM2388" s="14"/>
      <c r="WCN2388" s="14"/>
      <c r="WCO2388" s="14"/>
      <c r="WCP2388" s="14"/>
      <c r="WCQ2388" s="14"/>
      <c r="WCR2388" s="14"/>
      <c r="WCS2388" s="14"/>
      <c r="WCT2388" s="14"/>
      <c r="WCU2388" s="14"/>
      <c r="WCV2388" s="14"/>
      <c r="WCW2388" s="14"/>
      <c r="WCX2388" s="14"/>
      <c r="WCY2388" s="14"/>
      <c r="WCZ2388" s="14"/>
      <c r="WDA2388" s="14"/>
      <c r="WDB2388" s="14"/>
      <c r="WDC2388" s="14"/>
      <c r="WDD2388" s="14"/>
      <c r="WDE2388" s="14"/>
      <c r="WDF2388" s="14"/>
      <c r="WDG2388" s="14"/>
      <c r="WDH2388" s="14"/>
      <c r="WDI2388" s="14"/>
      <c r="WDJ2388" s="14"/>
      <c r="WDK2388" s="14"/>
      <c r="WDL2388" s="14"/>
      <c r="WDM2388" s="14"/>
      <c r="WDN2388" s="14"/>
      <c r="WDO2388" s="14"/>
      <c r="WDP2388" s="14"/>
      <c r="WDQ2388" s="14"/>
      <c r="WDR2388" s="14"/>
      <c r="WDS2388" s="14"/>
      <c r="WDT2388" s="14"/>
      <c r="WDU2388" s="14"/>
      <c r="WDV2388" s="14"/>
      <c r="WDW2388" s="14"/>
      <c r="WDX2388" s="14"/>
      <c r="WDY2388" s="14"/>
      <c r="WDZ2388" s="14"/>
      <c r="WEA2388" s="14"/>
      <c r="WEB2388" s="14"/>
      <c r="WEC2388" s="14"/>
      <c r="WED2388" s="14"/>
      <c r="WEE2388" s="14"/>
      <c r="WEF2388" s="14"/>
      <c r="WEG2388" s="14"/>
      <c r="WEH2388" s="14"/>
      <c r="WEI2388" s="14"/>
      <c r="WEJ2388" s="14"/>
      <c r="WEK2388" s="14"/>
      <c r="WEL2388" s="14"/>
      <c r="WEM2388" s="14"/>
      <c r="WEN2388" s="14"/>
      <c r="WEO2388" s="14"/>
      <c r="WEP2388" s="14"/>
      <c r="WEQ2388" s="14"/>
      <c r="WER2388" s="14"/>
      <c r="WES2388" s="14"/>
      <c r="WET2388" s="14"/>
      <c r="WEU2388" s="14"/>
      <c r="WEV2388" s="14"/>
      <c r="WEW2388" s="14"/>
      <c r="WEX2388" s="14"/>
      <c r="WEY2388" s="14"/>
      <c r="WEZ2388" s="14"/>
      <c r="WFA2388" s="14"/>
      <c r="WFB2388" s="14"/>
      <c r="WFC2388" s="14"/>
      <c r="WFD2388" s="14"/>
      <c r="WFE2388" s="14"/>
      <c r="WFF2388" s="14"/>
      <c r="WFG2388" s="14"/>
      <c r="WFH2388" s="14"/>
      <c r="WFI2388" s="14"/>
      <c r="WFJ2388" s="14"/>
      <c r="WFK2388" s="14"/>
      <c r="WFL2388" s="14"/>
      <c r="WFM2388" s="14"/>
      <c r="WFN2388" s="14"/>
      <c r="WFO2388" s="14"/>
      <c r="WFP2388" s="14"/>
      <c r="WFQ2388" s="14"/>
      <c r="WFR2388" s="14"/>
      <c r="WFS2388" s="14"/>
      <c r="WFT2388" s="14"/>
      <c r="WFU2388" s="14"/>
      <c r="WFV2388" s="14"/>
      <c r="WFW2388" s="14"/>
      <c r="WFX2388" s="14"/>
      <c r="WFY2388" s="14"/>
      <c r="WFZ2388" s="14"/>
      <c r="WGA2388" s="14"/>
      <c r="WGB2388" s="14"/>
      <c r="WGC2388" s="14"/>
      <c r="WGD2388" s="14"/>
      <c r="WGE2388" s="14"/>
      <c r="WGF2388" s="14"/>
      <c r="WGG2388" s="14"/>
      <c r="WGH2388" s="14"/>
      <c r="WGI2388" s="14"/>
      <c r="WGJ2388" s="14"/>
      <c r="WGK2388" s="14"/>
      <c r="WGL2388" s="14"/>
      <c r="WGM2388" s="14"/>
      <c r="WGN2388" s="14"/>
      <c r="WGO2388" s="14"/>
      <c r="WGP2388" s="14"/>
      <c r="WGQ2388" s="14"/>
      <c r="WGR2388" s="14"/>
      <c r="WGS2388" s="14"/>
      <c r="WGT2388" s="14"/>
      <c r="WGU2388" s="14"/>
      <c r="WGV2388" s="14"/>
      <c r="WGW2388" s="14"/>
      <c r="WGX2388" s="14"/>
      <c r="WGY2388" s="14"/>
      <c r="WGZ2388" s="14"/>
      <c r="WHA2388" s="14"/>
      <c r="WHB2388" s="14"/>
      <c r="WHC2388" s="14"/>
      <c r="WHD2388" s="14"/>
      <c r="WHE2388" s="14"/>
      <c r="WHF2388" s="14"/>
      <c r="WHG2388" s="14"/>
      <c r="WHH2388" s="14"/>
      <c r="WHI2388" s="14"/>
      <c r="WHJ2388" s="14"/>
      <c r="WHK2388" s="14"/>
      <c r="WHL2388" s="14"/>
      <c r="WHM2388" s="14"/>
      <c r="WHN2388" s="14"/>
      <c r="WHO2388" s="14"/>
      <c r="WHP2388" s="14"/>
      <c r="WHQ2388" s="14"/>
      <c r="WHR2388" s="14"/>
      <c r="WHS2388" s="14"/>
      <c r="WHT2388" s="14"/>
      <c r="WHU2388" s="14"/>
      <c r="WHV2388" s="14"/>
      <c r="WHW2388" s="14"/>
      <c r="WHX2388" s="14"/>
      <c r="WHY2388" s="14"/>
      <c r="WHZ2388" s="14"/>
      <c r="WIA2388" s="14"/>
      <c r="WIB2388" s="14"/>
      <c r="WIC2388" s="14"/>
      <c r="WID2388" s="14"/>
      <c r="WIE2388" s="14"/>
      <c r="WIF2388" s="14"/>
      <c r="WIG2388" s="14"/>
      <c r="WIH2388" s="14"/>
      <c r="WII2388" s="14"/>
      <c r="WIJ2388" s="14"/>
      <c r="WIK2388" s="14"/>
      <c r="WIL2388" s="14"/>
      <c r="WIM2388" s="14"/>
      <c r="WIN2388" s="14"/>
      <c r="WIO2388" s="14"/>
      <c r="WIP2388" s="14"/>
      <c r="WIQ2388" s="14"/>
      <c r="WIR2388" s="14"/>
      <c r="WIS2388" s="14"/>
      <c r="WIT2388" s="14"/>
      <c r="WIU2388" s="14"/>
      <c r="WIV2388" s="14"/>
      <c r="WIW2388" s="14"/>
      <c r="WIX2388" s="14"/>
      <c r="WIY2388" s="14"/>
      <c r="WIZ2388" s="14"/>
      <c r="WJA2388" s="14"/>
      <c r="WJB2388" s="14"/>
      <c r="WJC2388" s="14"/>
      <c r="WJD2388" s="14"/>
      <c r="WJE2388" s="14"/>
      <c r="WJF2388" s="14"/>
      <c r="WJG2388" s="14"/>
      <c r="WJH2388" s="14"/>
      <c r="WJI2388" s="14"/>
      <c r="WJJ2388" s="14"/>
      <c r="WJK2388" s="14"/>
      <c r="WJL2388" s="14"/>
      <c r="WJM2388" s="14"/>
      <c r="WJN2388" s="14"/>
      <c r="WJO2388" s="14"/>
      <c r="WJP2388" s="14"/>
      <c r="WJQ2388" s="14"/>
      <c r="WJR2388" s="14"/>
      <c r="WJS2388" s="14"/>
      <c r="WJT2388" s="14"/>
      <c r="WJU2388" s="14"/>
      <c r="WJV2388" s="14"/>
      <c r="WJW2388" s="14"/>
      <c r="WJX2388" s="14"/>
      <c r="WJY2388" s="14"/>
      <c r="WJZ2388" s="14"/>
      <c r="WKA2388" s="14"/>
      <c r="WKB2388" s="14"/>
      <c r="WKC2388" s="14"/>
      <c r="WKD2388" s="14"/>
      <c r="WKE2388" s="14"/>
      <c r="WKF2388" s="14"/>
      <c r="WKG2388" s="14"/>
      <c r="WKH2388" s="14"/>
      <c r="WKI2388" s="14"/>
      <c r="WKJ2388" s="14"/>
      <c r="WKK2388" s="14"/>
      <c r="WKL2388" s="14"/>
      <c r="WKM2388" s="14"/>
      <c r="WKN2388" s="14"/>
      <c r="WKO2388" s="14"/>
      <c r="WKP2388" s="14"/>
      <c r="WKQ2388" s="14"/>
      <c r="WKR2388" s="14"/>
      <c r="WKS2388" s="14"/>
      <c r="WKT2388" s="14"/>
      <c r="WKU2388" s="14"/>
      <c r="WKV2388" s="14"/>
      <c r="WKW2388" s="14"/>
      <c r="WKX2388" s="14"/>
      <c r="WKY2388" s="14"/>
      <c r="WKZ2388" s="14"/>
      <c r="WLA2388" s="14"/>
      <c r="WLB2388" s="14"/>
      <c r="WLC2388" s="14"/>
      <c r="WLD2388" s="14"/>
      <c r="WLE2388" s="14"/>
      <c r="WLF2388" s="14"/>
      <c r="WLG2388" s="14"/>
      <c r="WLH2388" s="14"/>
      <c r="WLI2388" s="14"/>
      <c r="WLJ2388" s="14"/>
      <c r="WLK2388" s="14"/>
      <c r="WLL2388" s="14"/>
      <c r="WLM2388" s="14"/>
      <c r="WLN2388" s="14"/>
      <c r="WLO2388" s="14"/>
      <c r="WLP2388" s="14"/>
      <c r="WLQ2388" s="14"/>
      <c r="WLR2388" s="14"/>
      <c r="WLS2388" s="14"/>
      <c r="WLT2388" s="14"/>
      <c r="WLU2388" s="14"/>
      <c r="WLV2388" s="14"/>
      <c r="WLW2388" s="14"/>
      <c r="WLX2388" s="14"/>
      <c r="WLY2388" s="14"/>
      <c r="WLZ2388" s="14"/>
      <c r="WMA2388" s="14"/>
      <c r="WMB2388" s="14"/>
      <c r="WMC2388" s="14"/>
      <c r="WMD2388" s="14"/>
      <c r="WME2388" s="14"/>
      <c r="WMF2388" s="14"/>
      <c r="WMG2388" s="14"/>
      <c r="WMH2388" s="14"/>
      <c r="WMI2388" s="14"/>
      <c r="WMJ2388" s="14"/>
      <c r="WMK2388" s="14"/>
      <c r="WML2388" s="14"/>
      <c r="WMM2388" s="14"/>
      <c r="WMN2388" s="14"/>
      <c r="WMO2388" s="14"/>
      <c r="WMP2388" s="14"/>
      <c r="WMQ2388" s="14"/>
      <c r="WMR2388" s="14"/>
      <c r="WMS2388" s="14"/>
      <c r="WMT2388" s="14"/>
      <c r="WMU2388" s="14"/>
      <c r="WMV2388" s="14"/>
      <c r="WMW2388" s="14"/>
      <c r="WMX2388" s="14"/>
      <c r="WMY2388" s="14"/>
      <c r="WMZ2388" s="14"/>
      <c r="WNA2388" s="14"/>
      <c r="WNB2388" s="14"/>
      <c r="WNC2388" s="14"/>
      <c r="WND2388" s="14"/>
      <c r="WNE2388" s="14"/>
      <c r="WNF2388" s="14"/>
      <c r="WNG2388" s="14"/>
      <c r="WNH2388" s="14"/>
      <c r="WNI2388" s="14"/>
      <c r="WNJ2388" s="14"/>
      <c r="WNK2388" s="14"/>
      <c r="WNL2388" s="14"/>
      <c r="WNM2388" s="14"/>
      <c r="WNN2388" s="14"/>
      <c r="WNO2388" s="14"/>
      <c r="WNP2388" s="14"/>
      <c r="WNQ2388" s="14"/>
      <c r="WNR2388" s="14"/>
      <c r="WNS2388" s="14"/>
      <c r="WNT2388" s="14"/>
      <c r="WNU2388" s="14"/>
      <c r="WNV2388" s="14"/>
      <c r="WNW2388" s="14"/>
      <c r="WNX2388" s="14"/>
      <c r="WNY2388" s="14"/>
      <c r="WNZ2388" s="14"/>
      <c r="WOA2388" s="14"/>
      <c r="WOB2388" s="14"/>
      <c r="WOC2388" s="14"/>
      <c r="WOD2388" s="14"/>
      <c r="WOE2388" s="14"/>
      <c r="WOF2388" s="14"/>
      <c r="WOG2388" s="14"/>
      <c r="WOH2388" s="14"/>
      <c r="WOI2388" s="14"/>
      <c r="WOJ2388" s="14"/>
      <c r="WOK2388" s="14"/>
      <c r="WOL2388" s="14"/>
      <c r="WOM2388" s="14"/>
      <c r="WON2388" s="14"/>
      <c r="WOO2388" s="14"/>
      <c r="WOP2388" s="14"/>
      <c r="WOQ2388" s="14"/>
      <c r="WOR2388" s="14"/>
      <c r="WOS2388" s="14"/>
      <c r="WOT2388" s="14"/>
      <c r="WOU2388" s="14"/>
      <c r="WOV2388" s="14"/>
      <c r="WOW2388" s="14"/>
      <c r="WOX2388" s="14"/>
      <c r="WOY2388" s="14"/>
      <c r="WOZ2388" s="14"/>
      <c r="WPA2388" s="14"/>
      <c r="WPB2388" s="14"/>
      <c r="WPC2388" s="14"/>
      <c r="WPD2388" s="14"/>
      <c r="WPE2388" s="14"/>
      <c r="WPF2388" s="14"/>
      <c r="WPG2388" s="14"/>
      <c r="WPH2388" s="14"/>
      <c r="WPI2388" s="14"/>
      <c r="WPJ2388" s="14"/>
      <c r="WPK2388" s="14"/>
      <c r="WPL2388" s="14"/>
      <c r="WPM2388" s="14"/>
      <c r="WPN2388" s="14"/>
      <c r="WPO2388" s="14"/>
      <c r="WPP2388" s="14"/>
      <c r="WPQ2388" s="14"/>
      <c r="WPR2388" s="14"/>
      <c r="WPS2388" s="14"/>
      <c r="WPT2388" s="14"/>
      <c r="WPU2388" s="14"/>
      <c r="WPV2388" s="14"/>
      <c r="WPW2388" s="14"/>
      <c r="WPX2388" s="14"/>
      <c r="WPY2388" s="14"/>
      <c r="WPZ2388" s="14"/>
      <c r="WQA2388" s="14"/>
      <c r="WQB2388" s="14"/>
      <c r="WQC2388" s="14"/>
      <c r="WQD2388" s="14"/>
      <c r="WQE2388" s="14"/>
      <c r="WQF2388" s="14"/>
      <c r="WQG2388" s="14"/>
      <c r="WQH2388" s="14"/>
      <c r="WQI2388" s="14"/>
      <c r="WQJ2388" s="14"/>
      <c r="WQK2388" s="14"/>
      <c r="WQL2388" s="14"/>
      <c r="WQM2388" s="14"/>
      <c r="WQN2388" s="14"/>
      <c r="WQO2388" s="14"/>
      <c r="WQP2388" s="14"/>
      <c r="WQQ2388" s="14"/>
      <c r="WQR2388" s="14"/>
      <c r="WQS2388" s="14"/>
      <c r="WQT2388" s="14"/>
      <c r="WQU2388" s="14"/>
      <c r="WQV2388" s="14"/>
      <c r="WQW2388" s="14"/>
      <c r="WQX2388" s="14"/>
      <c r="WQY2388" s="14"/>
      <c r="WQZ2388" s="14"/>
      <c r="WRA2388" s="14"/>
      <c r="WRB2388" s="14"/>
      <c r="WRC2388" s="14"/>
      <c r="WRD2388" s="14"/>
      <c r="WRE2388" s="14"/>
      <c r="WRF2388" s="14"/>
      <c r="WRG2388" s="14"/>
      <c r="WRH2388" s="14"/>
      <c r="WRI2388" s="14"/>
      <c r="WRJ2388" s="14"/>
      <c r="WRK2388" s="14"/>
      <c r="WRL2388" s="14"/>
      <c r="WRM2388" s="14"/>
      <c r="WRN2388" s="14"/>
      <c r="WRO2388" s="14"/>
      <c r="WRP2388" s="14"/>
      <c r="WRQ2388" s="14"/>
      <c r="WRR2388" s="14"/>
      <c r="WRS2388" s="14"/>
      <c r="WRT2388" s="14"/>
      <c r="WRU2388" s="14"/>
      <c r="WRV2388" s="14"/>
      <c r="WRW2388" s="14"/>
      <c r="WRX2388" s="14"/>
      <c r="WRY2388" s="14"/>
      <c r="WRZ2388" s="14"/>
      <c r="WSA2388" s="14"/>
      <c r="WSB2388" s="14"/>
      <c r="WSC2388" s="14"/>
      <c r="WSD2388" s="14"/>
      <c r="WSE2388" s="14"/>
      <c r="WSF2388" s="14"/>
      <c r="WSG2388" s="14"/>
      <c r="WSH2388" s="14"/>
      <c r="WSI2388" s="14"/>
      <c r="WSJ2388" s="14"/>
      <c r="WSK2388" s="14"/>
      <c r="WSL2388" s="14"/>
      <c r="WSM2388" s="14"/>
      <c r="WSN2388" s="14"/>
      <c r="WSO2388" s="14"/>
      <c r="WSP2388" s="14"/>
      <c r="WSQ2388" s="14"/>
      <c r="WSR2388" s="14"/>
      <c r="WSS2388" s="14"/>
      <c r="WST2388" s="14"/>
      <c r="WSU2388" s="14"/>
      <c r="WSV2388" s="14"/>
      <c r="WSW2388" s="14"/>
      <c r="WSX2388" s="14"/>
      <c r="WSY2388" s="14"/>
      <c r="WSZ2388" s="14"/>
      <c r="WTA2388" s="14"/>
      <c r="WTB2388" s="14"/>
      <c r="WTC2388" s="14"/>
      <c r="WTD2388" s="14"/>
      <c r="WTE2388" s="14"/>
      <c r="WTF2388" s="14"/>
      <c r="WTG2388" s="14"/>
      <c r="WTH2388" s="14"/>
      <c r="WTI2388" s="14"/>
      <c r="WTJ2388" s="14"/>
      <c r="WTK2388" s="14"/>
      <c r="WTL2388" s="14"/>
      <c r="WTM2388" s="14"/>
      <c r="WTN2388" s="14"/>
      <c r="WTO2388" s="14"/>
      <c r="WTP2388" s="14"/>
      <c r="WTQ2388" s="14"/>
      <c r="WTR2388" s="14"/>
      <c r="WTS2388" s="14"/>
      <c r="WTT2388" s="14"/>
      <c r="WTU2388" s="14"/>
      <c r="WTV2388" s="14"/>
      <c r="WTW2388" s="14"/>
      <c r="WTX2388" s="14"/>
      <c r="WTY2388" s="14"/>
      <c r="WTZ2388" s="14"/>
      <c r="WUA2388" s="14"/>
      <c r="WUB2388" s="14"/>
      <c r="WUC2388" s="14"/>
      <c r="WUD2388" s="14"/>
      <c r="WUE2388" s="14"/>
      <c r="WUF2388" s="14"/>
      <c r="WUG2388" s="14"/>
      <c r="WUH2388" s="14"/>
      <c r="WUI2388" s="14"/>
      <c r="WUJ2388" s="14"/>
      <c r="WUK2388" s="14"/>
      <c r="WUL2388" s="14"/>
      <c r="WUM2388" s="14"/>
      <c r="WUN2388" s="14"/>
      <c r="WUO2388" s="14"/>
      <c r="WUP2388" s="14"/>
      <c r="WUQ2388" s="14"/>
      <c r="WUR2388" s="14"/>
      <c r="WUS2388" s="14"/>
      <c r="WUT2388" s="14"/>
      <c r="WUU2388" s="14"/>
      <c r="WUV2388" s="14"/>
      <c r="WUW2388" s="14"/>
      <c r="WUX2388" s="14"/>
      <c r="WUY2388" s="14"/>
      <c r="WUZ2388" s="14"/>
      <c r="WVA2388" s="14"/>
      <c r="WVB2388" s="14"/>
      <c r="WVC2388" s="14"/>
      <c r="WVD2388" s="14"/>
      <c r="WVE2388" s="14"/>
      <c r="WVF2388" s="14"/>
      <c r="WVG2388" s="14"/>
      <c r="WVH2388" s="14"/>
      <c r="WVI2388" s="14"/>
      <c r="WVJ2388" s="14"/>
      <c r="WVK2388" s="14"/>
      <c r="WVL2388" s="14"/>
      <c r="WVM2388" s="14"/>
      <c r="WVN2388" s="14"/>
      <c r="WVO2388" s="14"/>
      <c r="WVP2388" s="14"/>
      <c r="WVQ2388" s="14"/>
      <c r="WVR2388" s="14"/>
      <c r="WVS2388" s="14"/>
      <c r="WVT2388" s="14"/>
      <c r="WVU2388" s="14"/>
      <c r="WVV2388" s="14"/>
      <c r="WVW2388" s="14"/>
      <c r="WVX2388" s="14"/>
      <c r="WVY2388" s="14"/>
      <c r="WVZ2388" s="14"/>
      <c r="WWA2388" s="14"/>
      <c r="WWB2388" s="14"/>
      <c r="WWC2388" s="14"/>
      <c r="WWD2388" s="14"/>
      <c r="WWE2388" s="14"/>
      <c r="WWF2388" s="14"/>
      <c r="WWG2388" s="14"/>
      <c r="WWH2388" s="14"/>
      <c r="WWI2388" s="14"/>
      <c r="WWJ2388" s="14"/>
      <c r="WWK2388" s="14"/>
      <c r="WWL2388" s="14"/>
      <c r="WWM2388" s="14"/>
      <c r="WWN2388" s="14"/>
      <c r="WWO2388" s="14"/>
      <c r="WWP2388" s="14"/>
      <c r="WWQ2388" s="14"/>
      <c r="WWR2388" s="14"/>
      <c r="WWS2388" s="14"/>
      <c r="WWT2388" s="14"/>
      <c r="WWU2388" s="14"/>
      <c r="WWV2388" s="14"/>
      <c r="WWW2388" s="14"/>
      <c r="WWX2388" s="14"/>
      <c r="WWY2388" s="14"/>
      <c r="WWZ2388" s="14"/>
      <c r="WXA2388" s="14"/>
      <c r="WXB2388" s="14"/>
      <c r="WXC2388" s="14"/>
      <c r="WXD2388" s="14"/>
      <c r="WXE2388" s="14"/>
      <c r="WXF2388" s="14"/>
      <c r="WXG2388" s="14"/>
      <c r="WXH2388" s="14"/>
      <c r="WXI2388" s="14"/>
      <c r="WXJ2388" s="14"/>
      <c r="WXK2388" s="14"/>
      <c r="WXL2388" s="14"/>
      <c r="WXM2388" s="14"/>
      <c r="WXN2388" s="14"/>
      <c r="WXO2388" s="14"/>
      <c r="WXP2388" s="14"/>
      <c r="WXQ2388" s="14"/>
      <c r="WXR2388" s="14"/>
      <c r="WXS2388" s="14"/>
      <c r="WXT2388" s="14"/>
      <c r="WXU2388" s="14"/>
      <c r="WXV2388" s="14"/>
      <c r="WXW2388" s="14"/>
      <c r="WXX2388" s="14"/>
      <c r="WXY2388" s="14"/>
      <c r="WXZ2388" s="14"/>
      <c r="WYA2388" s="14"/>
      <c r="WYB2388" s="14"/>
      <c r="WYC2388" s="14"/>
      <c r="WYD2388" s="14"/>
      <c r="WYE2388" s="14"/>
      <c r="WYF2388" s="14"/>
      <c r="WYG2388" s="14"/>
      <c r="WYH2388" s="14"/>
      <c r="WYI2388" s="14"/>
      <c r="WYJ2388" s="14"/>
      <c r="WYK2388" s="14"/>
      <c r="WYL2388" s="14"/>
      <c r="WYM2388" s="14"/>
      <c r="WYN2388" s="14"/>
      <c r="WYO2388" s="14"/>
      <c r="WYP2388" s="14"/>
      <c r="WYQ2388" s="14"/>
      <c r="WYR2388" s="14"/>
      <c r="WYS2388" s="14"/>
      <c r="WYT2388" s="14"/>
      <c r="WYU2388" s="14"/>
      <c r="WYV2388" s="14"/>
      <c r="WYW2388" s="14"/>
      <c r="WYX2388" s="14"/>
      <c r="WYY2388" s="14"/>
      <c r="WYZ2388" s="14"/>
      <c r="WZA2388" s="14"/>
      <c r="WZB2388" s="14"/>
      <c r="WZC2388" s="14"/>
      <c r="WZD2388" s="14"/>
      <c r="WZE2388" s="14"/>
      <c r="WZF2388" s="14"/>
      <c r="WZG2388" s="14"/>
      <c r="WZH2388" s="14"/>
      <c r="WZI2388" s="14"/>
      <c r="WZJ2388" s="14"/>
      <c r="WZK2388" s="14"/>
      <c r="WZL2388" s="14"/>
      <c r="WZM2388" s="14"/>
      <c r="WZN2388" s="14"/>
      <c r="WZO2388" s="14"/>
      <c r="WZP2388" s="14"/>
      <c r="WZQ2388" s="14"/>
      <c r="WZR2388" s="14"/>
      <c r="WZS2388" s="14"/>
      <c r="WZT2388" s="14"/>
      <c r="WZU2388" s="14"/>
      <c r="WZV2388" s="14"/>
      <c r="WZW2388" s="14"/>
      <c r="WZX2388" s="14"/>
      <c r="WZY2388" s="14"/>
      <c r="WZZ2388" s="14"/>
      <c r="XAA2388" s="14"/>
      <c r="XAB2388" s="14"/>
      <c r="XAC2388" s="14"/>
      <c r="XAD2388" s="14"/>
      <c r="XAE2388" s="14"/>
      <c r="XAF2388" s="14"/>
      <c r="XAG2388" s="14"/>
      <c r="XAH2388" s="14"/>
      <c r="XAI2388" s="14"/>
      <c r="XAJ2388" s="14"/>
      <c r="XAK2388" s="14"/>
      <c r="XAL2388" s="14"/>
      <c r="XAM2388" s="14"/>
      <c r="XAN2388" s="14"/>
      <c r="XAO2388" s="14"/>
      <c r="XAP2388" s="14"/>
      <c r="XAQ2388" s="14"/>
      <c r="XAR2388" s="14"/>
      <c r="XAS2388" s="14"/>
      <c r="XAT2388" s="14"/>
      <c r="XAU2388" s="14"/>
      <c r="XAV2388" s="14"/>
      <c r="XAW2388" s="14"/>
      <c r="XAX2388" s="14"/>
      <c r="XAY2388" s="14"/>
      <c r="XAZ2388" s="14"/>
      <c r="XBA2388" s="14"/>
      <c r="XBB2388" s="14"/>
      <c r="XBC2388" s="14"/>
      <c r="XBD2388" s="14"/>
      <c r="XBE2388" s="14"/>
      <c r="XBF2388" s="14"/>
      <c r="XBG2388" s="14"/>
      <c r="XBH2388" s="14"/>
      <c r="XBI2388" s="14"/>
      <c r="XBJ2388" s="14"/>
      <c r="XBK2388" s="14"/>
      <c r="XBL2388" s="14"/>
      <c r="XBM2388" s="14"/>
      <c r="XBN2388" s="14"/>
      <c r="XBO2388" s="14"/>
      <c r="XBP2388" s="14"/>
      <c r="XBQ2388" s="14"/>
      <c r="XBR2388" s="14"/>
      <c r="XBS2388" s="14"/>
      <c r="XBT2388" s="14"/>
      <c r="XBU2388" s="14"/>
      <c r="XBV2388" s="14"/>
      <c r="XBW2388" s="14"/>
      <c r="XBX2388" s="14"/>
      <c r="XBY2388" s="14"/>
      <c r="XBZ2388" s="14"/>
      <c r="XCA2388" s="14"/>
      <c r="XCB2388" s="14"/>
      <c r="XCC2388" s="14"/>
      <c r="XCD2388" s="14"/>
      <c r="XCE2388" s="14"/>
      <c r="XCF2388" s="14"/>
      <c r="XCG2388" s="14"/>
      <c r="XCH2388" s="14"/>
      <c r="XCI2388" s="14"/>
      <c r="XCJ2388" s="14"/>
      <c r="XCK2388" s="14"/>
      <c r="XCL2388" s="14"/>
      <c r="XCM2388" s="14"/>
      <c r="XCN2388" s="14"/>
      <c r="XCO2388" s="14"/>
      <c r="XCP2388" s="14"/>
      <c r="XCQ2388" s="14"/>
      <c r="XCR2388" s="14"/>
      <c r="XCS2388" s="14"/>
      <c r="XCT2388" s="14"/>
      <c r="XCU2388" s="14"/>
      <c r="XCV2388" s="14"/>
      <c r="XCW2388" s="14"/>
      <c r="XCX2388" s="14"/>
      <c r="XCY2388" s="14"/>
      <c r="XCZ2388" s="14"/>
      <c r="XDA2388" s="14"/>
      <c r="XDB2388" s="14"/>
      <c r="XDC2388" s="14"/>
      <c r="XDD2388" s="14"/>
      <c r="XDE2388" s="14"/>
      <c r="XDF2388" s="14"/>
      <c r="XDG2388" s="14"/>
      <c r="XDH2388" s="14"/>
      <c r="XDI2388" s="14"/>
      <c r="XDJ2388" s="14"/>
      <c r="XDK2388" s="14"/>
      <c r="XDL2388" s="14"/>
      <c r="XDM2388" s="14"/>
      <c r="XDN2388" s="14"/>
      <c r="XDO2388" s="14"/>
      <c r="XDP2388" s="14"/>
      <c r="XDQ2388" s="14"/>
      <c r="XDR2388" s="14"/>
      <c r="XDS2388" s="14"/>
      <c r="XDT2388" s="14"/>
      <c r="XDU2388" s="14"/>
      <c r="XDV2388" s="14"/>
      <c r="XDW2388" s="14"/>
      <c r="XDX2388" s="14"/>
      <c r="XDY2388" s="14"/>
      <c r="XDZ2388" s="14"/>
      <c r="XEA2388" s="14"/>
      <c r="XEB2388" s="14"/>
      <c r="XEC2388" s="14"/>
      <c r="XED2388" s="14"/>
      <c r="XEE2388" s="14"/>
      <c r="XEF2388" s="14"/>
      <c r="XEG2388" s="14"/>
      <c r="XEH2388" s="14"/>
      <c r="XEI2388" s="14"/>
      <c r="XEJ2388" s="14"/>
      <c r="XEK2388" s="14"/>
      <c r="XEL2388" s="14"/>
      <c r="XEM2388" s="14"/>
      <c r="XEN2388" s="14"/>
      <c r="XEO2388" s="14"/>
      <c r="XEP2388" s="14"/>
      <c r="XEQ2388" s="14"/>
      <c r="XER2388" s="14"/>
      <c r="XES2388" s="14"/>
      <c r="XET2388" s="14"/>
      <c r="XEU2388" s="14"/>
      <c r="XEV2388" s="14"/>
      <c r="XEW2388" s="14"/>
      <c r="XEX2388" s="14"/>
      <c r="XEY2388" s="14"/>
      <c r="XEZ2388" s="14"/>
      <c r="XFA2388" s="14"/>
    </row>
    <row r="2389" spans="1:16382" ht="22.5" customHeight="1" x14ac:dyDescent="0.25">
      <c r="A2389" s="68" t="str">
        <f>AM2389</f>
        <v>2282.</v>
      </c>
      <c r="B2389" s="25">
        <v>4240</v>
      </c>
      <c r="C2389" s="300" t="s">
        <v>2956</v>
      </c>
      <c r="D2389" s="25">
        <v>1972</v>
      </c>
      <c r="E2389" s="111" t="s">
        <v>2932</v>
      </c>
      <c r="F2389" s="68" t="s">
        <v>2933</v>
      </c>
      <c r="G2389" s="25">
        <v>5</v>
      </c>
      <c r="H2389" s="25">
        <v>4</v>
      </c>
      <c r="I2389" s="176">
        <v>3664.4</v>
      </c>
      <c r="J2389" s="176">
        <v>3355.6</v>
      </c>
      <c r="K2389" s="176">
        <v>3355.6</v>
      </c>
      <c r="L2389" s="267">
        <v>171</v>
      </c>
      <c r="M2389" s="176">
        <f>R2389+T2389+V2389+X2389+Z2389+AB2389+AE2389+AF2389</f>
        <v>369000</v>
      </c>
      <c r="N2389" s="144"/>
      <c r="O2389" s="142"/>
      <c r="P2389" s="144"/>
      <c r="Q2389" s="144">
        <f>M2389</f>
        <v>369000</v>
      </c>
      <c r="R2389" s="144"/>
      <c r="S2389" s="30"/>
      <c r="T2389" s="144"/>
      <c r="U2389" s="144"/>
      <c r="V2389" s="144"/>
      <c r="W2389" s="144"/>
      <c r="X2389" s="144"/>
      <c r="Y2389" s="144"/>
      <c r="Z2389" s="144"/>
      <c r="AA2389" s="144">
        <v>158</v>
      </c>
      <c r="AB2389" s="144">
        <v>369000</v>
      </c>
      <c r="AC2389" s="144"/>
      <c r="AD2389" s="144"/>
      <c r="AE2389" s="144"/>
      <c r="AF2389" s="144"/>
      <c r="AG2389" s="324">
        <v>2025</v>
      </c>
      <c r="AH2389" s="135"/>
      <c r="AI2389" s="172"/>
      <c r="AJ2389" s="172"/>
      <c r="AK2389" s="141">
        <f t="shared" si="591"/>
        <v>2282</v>
      </c>
      <c r="AL2389" s="35" t="s">
        <v>153</v>
      </c>
      <c r="AM2389" s="141" t="str">
        <f t="shared" si="592"/>
        <v>2282.</v>
      </c>
      <c r="AN2389" s="147"/>
      <c r="AO2389" s="35"/>
      <c r="AP2389" s="16"/>
    </row>
    <row r="2390" spans="1:16382" ht="22.5" customHeight="1" x14ac:dyDescent="0.25">
      <c r="A2390" s="68" t="str">
        <f t="shared" ref="A2390" si="613">AM2390</f>
        <v>2283.</v>
      </c>
      <c r="B2390" s="25">
        <v>4466</v>
      </c>
      <c r="C2390" s="36" t="s">
        <v>3022</v>
      </c>
      <c r="D2390" s="25">
        <v>1967</v>
      </c>
      <c r="E2390" s="111" t="s">
        <v>2932</v>
      </c>
      <c r="F2390" s="68" t="s">
        <v>2933</v>
      </c>
      <c r="G2390" s="25">
        <v>5</v>
      </c>
      <c r="H2390" s="25">
        <v>4</v>
      </c>
      <c r="I2390" s="144">
        <v>3178.2</v>
      </c>
      <c r="J2390" s="144">
        <v>2908.7</v>
      </c>
      <c r="K2390" s="144">
        <v>2908.7</v>
      </c>
      <c r="L2390" s="30">
        <v>130</v>
      </c>
      <c r="M2390" s="176">
        <f>R2390+T2390+V2390+X2390+Z2390+AB2390+AE2390+AF2390</f>
        <v>2378818</v>
      </c>
      <c r="N2390" s="144"/>
      <c r="O2390" s="142"/>
      <c r="P2390" s="144"/>
      <c r="Q2390" s="144">
        <f>M2390</f>
        <v>2378818</v>
      </c>
      <c r="R2390" s="144"/>
      <c r="S2390" s="30"/>
      <c r="T2390" s="144"/>
      <c r="U2390" s="144">
        <v>817</v>
      </c>
      <c r="V2390" s="144">
        <v>2378818</v>
      </c>
      <c r="W2390" s="144"/>
      <c r="X2390" s="144"/>
      <c r="Y2390" s="144"/>
      <c r="Z2390" s="144"/>
      <c r="AA2390" s="144"/>
      <c r="AB2390" s="144"/>
      <c r="AC2390" s="323"/>
      <c r="AD2390" s="323"/>
      <c r="AE2390" s="144"/>
      <c r="AF2390" s="144"/>
      <c r="AG2390" s="324">
        <v>2025</v>
      </c>
      <c r="AH2390" s="135"/>
      <c r="AI2390" s="177"/>
      <c r="AJ2390" s="177"/>
      <c r="AK2390" s="141">
        <f t="shared" si="591"/>
        <v>2283</v>
      </c>
      <c r="AL2390" s="35" t="s">
        <v>153</v>
      </c>
      <c r="AM2390" s="141" t="str">
        <f t="shared" si="592"/>
        <v>2283.</v>
      </c>
      <c r="AN2390" s="147"/>
      <c r="AO2390" s="35"/>
      <c r="AP2390" s="16"/>
    </row>
    <row r="2391" spans="1:16382" ht="22.5" customHeight="1" x14ac:dyDescent="0.25">
      <c r="A2391" s="68" t="str">
        <f>AM2391</f>
        <v>2284.</v>
      </c>
      <c r="B2391" s="25">
        <v>5072</v>
      </c>
      <c r="C2391" s="36" t="s">
        <v>2280</v>
      </c>
      <c r="D2391" s="25">
        <v>1979</v>
      </c>
      <c r="E2391" s="111" t="s">
        <v>2932</v>
      </c>
      <c r="F2391" s="68" t="s">
        <v>2933</v>
      </c>
      <c r="G2391" s="25">
        <v>9</v>
      </c>
      <c r="H2391" s="25">
        <v>8</v>
      </c>
      <c r="I2391" s="144">
        <v>15172.2</v>
      </c>
      <c r="J2391" s="144">
        <v>14420.5</v>
      </c>
      <c r="K2391" s="144">
        <v>14364.6</v>
      </c>
      <c r="L2391" s="30">
        <v>759</v>
      </c>
      <c r="M2391" s="176">
        <f>R2391+T2391+V2391+X2391+Z2391+AB2391+AE2391+AF2391</f>
        <v>12424640</v>
      </c>
      <c r="N2391" s="144"/>
      <c r="O2391" s="142"/>
      <c r="P2391" s="144"/>
      <c r="Q2391" s="144">
        <f>M2391</f>
        <v>12424640</v>
      </c>
      <c r="R2391" s="144"/>
      <c r="S2391" s="30">
        <v>4</v>
      </c>
      <c r="T2391" s="144">
        <f>S2391*3106160</f>
        <v>12424640</v>
      </c>
      <c r="U2391" s="144"/>
      <c r="V2391" s="144"/>
      <c r="W2391" s="144"/>
      <c r="X2391" s="144"/>
      <c r="Y2391" s="144"/>
      <c r="Z2391" s="144"/>
      <c r="AA2391" s="144"/>
      <c r="AB2391" s="144"/>
      <c r="AC2391" s="323"/>
      <c r="AD2391" s="323"/>
      <c r="AE2391" s="144"/>
      <c r="AF2391" s="144"/>
      <c r="AG2391" s="324">
        <v>2025</v>
      </c>
      <c r="AH2391" s="135"/>
      <c r="AI2391" s="177"/>
      <c r="AJ2391" s="177"/>
      <c r="AK2391" s="141">
        <f t="shared" si="591"/>
        <v>2284</v>
      </c>
      <c r="AL2391" s="35" t="s">
        <v>153</v>
      </c>
      <c r="AM2391" s="141" t="str">
        <f t="shared" si="592"/>
        <v>2284.</v>
      </c>
      <c r="AN2391" s="147"/>
      <c r="AO2391" s="35"/>
      <c r="AP2391" s="16"/>
    </row>
    <row r="2392" spans="1:16382" ht="23.25" customHeight="1" x14ac:dyDescent="0.25">
      <c r="A2392" s="68" t="str">
        <f t="shared" ref="A2392" si="614">AM2392</f>
        <v>2285.</v>
      </c>
      <c r="B2392" s="68">
        <v>4315</v>
      </c>
      <c r="C2392" s="300" t="s">
        <v>2941</v>
      </c>
      <c r="D2392" s="68">
        <v>1982</v>
      </c>
      <c r="E2392" s="111" t="s">
        <v>2932</v>
      </c>
      <c r="F2392" s="68" t="s">
        <v>2933</v>
      </c>
      <c r="G2392" s="25">
        <v>5</v>
      </c>
      <c r="H2392" s="25">
        <v>2</v>
      </c>
      <c r="I2392" s="176">
        <v>1324.7</v>
      </c>
      <c r="J2392" s="176">
        <v>1288</v>
      </c>
      <c r="K2392" s="176">
        <v>1288</v>
      </c>
      <c r="L2392" s="267">
        <v>86</v>
      </c>
      <c r="M2392" s="176">
        <f t="shared" ref="M2392" si="615">R2392+T2392+V2392+X2392+Z2392+AB2392+AE2392+AF2392</f>
        <v>431668.62</v>
      </c>
      <c r="N2392" s="144"/>
      <c r="O2392" s="142"/>
      <c r="P2392" s="144"/>
      <c r="Q2392" s="144">
        <f t="shared" ref="Q2392" si="616">M2392</f>
        <v>431668.62</v>
      </c>
      <c r="R2392" s="144">
        <v>431668.62</v>
      </c>
      <c r="S2392" s="30"/>
      <c r="T2392" s="144"/>
      <c r="U2392" s="144"/>
      <c r="V2392" s="144"/>
      <c r="W2392" s="144"/>
      <c r="X2392" s="144"/>
      <c r="Y2392" s="144"/>
      <c r="Z2392" s="144"/>
      <c r="AA2392" s="144"/>
      <c r="AB2392" s="144"/>
      <c r="AC2392" s="323"/>
      <c r="AD2392" s="323"/>
      <c r="AE2392" s="144"/>
      <c r="AF2392" s="144"/>
      <c r="AG2392" s="324">
        <v>2025</v>
      </c>
      <c r="AH2392" s="128"/>
      <c r="AI2392" s="177"/>
      <c r="AJ2392" s="177"/>
      <c r="AK2392" s="141">
        <f t="shared" si="591"/>
        <v>2285</v>
      </c>
      <c r="AL2392" s="35" t="s">
        <v>153</v>
      </c>
      <c r="AM2392" s="141" t="str">
        <f t="shared" si="592"/>
        <v>2285.</v>
      </c>
      <c r="AN2392" s="147"/>
      <c r="AP2392" s="16"/>
    </row>
    <row r="2393" spans="1:16382" ht="22.5" customHeight="1" x14ac:dyDescent="0.25">
      <c r="A2393" s="68" t="str">
        <f>AM2393</f>
        <v>2286.</v>
      </c>
      <c r="B2393" s="120">
        <v>4820</v>
      </c>
      <c r="C2393" s="36" t="s">
        <v>3012</v>
      </c>
      <c r="D2393" s="25">
        <v>1954</v>
      </c>
      <c r="E2393" s="111" t="s">
        <v>2932</v>
      </c>
      <c r="F2393" s="68" t="s">
        <v>2934</v>
      </c>
      <c r="G2393" s="25">
        <v>4</v>
      </c>
      <c r="H2393" s="25">
        <v>3</v>
      </c>
      <c r="I2393" s="144">
        <v>2310.8000000000002</v>
      </c>
      <c r="J2393" s="144">
        <v>2334.1</v>
      </c>
      <c r="K2393" s="144">
        <v>2016.3</v>
      </c>
      <c r="L2393" s="30">
        <v>74</v>
      </c>
      <c r="M2393" s="176">
        <f>R2393+T2393+V2393+X2393+Z2393+AB2393+AE2393+AF2393</f>
        <v>1149540</v>
      </c>
      <c r="N2393" s="144"/>
      <c r="O2393" s="142"/>
      <c r="P2393" s="144"/>
      <c r="Q2393" s="144">
        <f>M2393</f>
        <v>1149540</v>
      </c>
      <c r="R2393" s="144">
        <v>1149540</v>
      </c>
      <c r="S2393" s="30"/>
      <c r="T2393" s="144"/>
      <c r="U2393" s="144"/>
      <c r="V2393" s="144"/>
      <c r="W2393" s="144"/>
      <c r="X2393" s="144"/>
      <c r="Y2393" s="144"/>
      <c r="Z2393" s="144"/>
      <c r="AA2393" s="144"/>
      <c r="AB2393" s="144"/>
      <c r="AC2393" s="144"/>
      <c r="AD2393" s="144"/>
      <c r="AE2393" s="144"/>
      <c r="AF2393" s="144"/>
      <c r="AG2393" s="324">
        <v>2025</v>
      </c>
      <c r="AH2393" s="128"/>
      <c r="AI2393" s="177"/>
      <c r="AJ2393" s="177"/>
      <c r="AK2393" s="141">
        <f t="shared" si="591"/>
        <v>2286</v>
      </c>
      <c r="AL2393" s="35" t="s">
        <v>153</v>
      </c>
      <c r="AM2393" s="141" t="str">
        <f t="shared" si="592"/>
        <v>2286.</v>
      </c>
      <c r="AN2393" s="147"/>
      <c r="AO2393" s="35"/>
      <c r="AP2393" s="16"/>
    </row>
    <row r="2394" spans="1:16382" ht="23.25" customHeight="1" x14ac:dyDescent="0.25">
      <c r="A2394" s="68" t="str">
        <f>AM2394</f>
        <v>2287.</v>
      </c>
      <c r="B2394" s="285">
        <v>5567</v>
      </c>
      <c r="C2394" s="310" t="s">
        <v>3101</v>
      </c>
      <c r="D2394" s="285">
        <v>1981</v>
      </c>
      <c r="E2394" s="117" t="s">
        <v>2932</v>
      </c>
      <c r="F2394" s="285" t="s">
        <v>2933</v>
      </c>
      <c r="G2394" s="67">
        <v>5</v>
      </c>
      <c r="H2394" s="67">
        <v>4</v>
      </c>
      <c r="I2394" s="268">
        <v>3191.4</v>
      </c>
      <c r="J2394" s="268">
        <v>2970.7</v>
      </c>
      <c r="K2394" s="268">
        <v>2970.7</v>
      </c>
      <c r="L2394" s="269">
        <v>168</v>
      </c>
      <c r="M2394" s="179">
        <f t="shared" ref="M2394:M2395" si="617">R2394+T2394+V2394+X2394+Z2394+AB2394+AE2394+AF2394</f>
        <v>1336115</v>
      </c>
      <c r="N2394" s="144"/>
      <c r="O2394" s="142"/>
      <c r="P2394" s="144"/>
      <c r="Q2394" s="144">
        <f t="shared" ref="Q2394:Q2395" si="618">M2394</f>
        <v>1336115</v>
      </c>
      <c r="R2394" s="144">
        <v>1336115</v>
      </c>
      <c r="S2394" s="30"/>
      <c r="T2394" s="144"/>
      <c r="U2394" s="144"/>
      <c r="V2394" s="144"/>
      <c r="W2394" s="144"/>
      <c r="X2394" s="144"/>
      <c r="Y2394" s="144"/>
      <c r="Z2394" s="144"/>
      <c r="AA2394" s="144"/>
      <c r="AB2394" s="144"/>
      <c r="AC2394" s="323"/>
      <c r="AD2394" s="323"/>
      <c r="AE2394" s="144"/>
      <c r="AF2394" s="144"/>
      <c r="AG2394" s="324">
        <v>2025</v>
      </c>
      <c r="AH2394" s="128"/>
      <c r="AI2394" s="134"/>
      <c r="AJ2394" s="134"/>
      <c r="AK2394" s="141">
        <f t="shared" si="591"/>
        <v>2287</v>
      </c>
      <c r="AL2394" s="35" t="s">
        <v>153</v>
      </c>
      <c r="AM2394" s="141" t="str">
        <f t="shared" si="592"/>
        <v>2287.</v>
      </c>
      <c r="AN2394" s="147"/>
      <c r="AP2394" s="16"/>
    </row>
    <row r="2395" spans="1:16382" ht="22.5" customHeight="1" x14ac:dyDescent="0.25">
      <c r="A2395" s="110" t="str">
        <f>AM2395</f>
        <v>2288.</v>
      </c>
      <c r="B2395" s="25">
        <v>4349</v>
      </c>
      <c r="C2395" s="202" t="s">
        <v>2089</v>
      </c>
      <c r="D2395" s="25">
        <v>1952</v>
      </c>
      <c r="E2395" s="111" t="s">
        <v>2932</v>
      </c>
      <c r="F2395" s="68" t="s">
        <v>2934</v>
      </c>
      <c r="G2395" s="25">
        <v>4</v>
      </c>
      <c r="H2395" s="25">
        <v>4</v>
      </c>
      <c r="I2395" s="144">
        <v>3659.9</v>
      </c>
      <c r="J2395" s="144">
        <v>3344.9</v>
      </c>
      <c r="K2395" s="144">
        <v>2821.8</v>
      </c>
      <c r="L2395" s="30">
        <v>97</v>
      </c>
      <c r="M2395" s="176">
        <f t="shared" si="617"/>
        <v>14248562</v>
      </c>
      <c r="N2395" s="144"/>
      <c r="O2395" s="142"/>
      <c r="P2395" s="144"/>
      <c r="Q2395" s="144">
        <f t="shared" si="618"/>
        <v>14248562</v>
      </c>
      <c r="R2395" s="144"/>
      <c r="S2395" s="30"/>
      <c r="T2395" s="144"/>
      <c r="U2395" s="144">
        <v>1894</v>
      </c>
      <c r="V2395" s="144">
        <f>U2395*7523</f>
        <v>14248562</v>
      </c>
      <c r="W2395" s="144"/>
      <c r="X2395" s="144"/>
      <c r="Y2395" s="144"/>
      <c r="Z2395" s="144"/>
      <c r="AA2395" s="144"/>
      <c r="AB2395" s="144"/>
      <c r="AC2395" s="144"/>
      <c r="AD2395" s="144"/>
      <c r="AE2395" s="144"/>
      <c r="AF2395" s="144"/>
      <c r="AG2395" s="324">
        <v>2025</v>
      </c>
      <c r="AH2395" s="129"/>
      <c r="AI2395" s="143"/>
      <c r="AJ2395" s="216"/>
      <c r="AK2395" s="141">
        <f t="shared" si="591"/>
        <v>2288</v>
      </c>
      <c r="AL2395" s="35" t="s">
        <v>153</v>
      </c>
      <c r="AM2395" s="141" t="str">
        <f t="shared" si="592"/>
        <v>2288.</v>
      </c>
      <c r="AN2395" s="147"/>
      <c r="AO2395" s="35"/>
      <c r="AP2395" s="16"/>
    </row>
    <row r="2396" spans="1:16382" ht="23.25" customHeight="1" x14ac:dyDescent="0.25">
      <c r="A2396" s="68" t="str">
        <f t="shared" ref="A2396:A2405" si="619">AM2396</f>
        <v>2289.</v>
      </c>
      <c r="B2396" s="68">
        <v>4723</v>
      </c>
      <c r="C2396" s="202" t="s">
        <v>3126</v>
      </c>
      <c r="D2396" s="68">
        <v>1984</v>
      </c>
      <c r="E2396" s="111" t="s">
        <v>2932</v>
      </c>
      <c r="F2396" s="68" t="s">
        <v>2934</v>
      </c>
      <c r="G2396" s="25">
        <v>12</v>
      </c>
      <c r="H2396" s="25">
        <v>1</v>
      </c>
      <c r="I2396" s="144">
        <v>3904.7</v>
      </c>
      <c r="J2396" s="144">
        <v>2314.4</v>
      </c>
      <c r="K2396" s="144">
        <v>2314.4</v>
      </c>
      <c r="L2396" s="30">
        <v>174</v>
      </c>
      <c r="M2396" s="176">
        <f t="shared" ref="M2396" si="620">R2396+T2396+V2396+X2396+Z2396+AB2396+AE2396+AF2396</f>
        <v>1597823.8</v>
      </c>
      <c r="N2396" s="144"/>
      <c r="O2396" s="142"/>
      <c r="P2396" s="144"/>
      <c r="Q2396" s="144">
        <f t="shared" ref="Q2396" si="621">M2396</f>
        <v>1597823.8</v>
      </c>
      <c r="R2396" s="144">
        <v>1597823.8</v>
      </c>
      <c r="S2396" s="30"/>
      <c r="T2396" s="144"/>
      <c r="U2396" s="144"/>
      <c r="V2396" s="144"/>
      <c r="W2396" s="144"/>
      <c r="X2396" s="144"/>
      <c r="Y2396" s="144"/>
      <c r="Z2396" s="144"/>
      <c r="AA2396" s="144"/>
      <c r="AB2396" s="144"/>
      <c r="AC2396" s="144"/>
      <c r="AD2396" s="144"/>
      <c r="AE2396" s="144"/>
      <c r="AF2396" s="190"/>
      <c r="AG2396" s="150" t="s">
        <v>3083</v>
      </c>
      <c r="AH2396" s="131"/>
      <c r="AI2396" s="194"/>
      <c r="AJ2396" s="194"/>
      <c r="AK2396" s="141">
        <f t="shared" si="591"/>
        <v>2289</v>
      </c>
      <c r="AL2396" s="35" t="s">
        <v>153</v>
      </c>
      <c r="AM2396" s="141" t="str">
        <f t="shared" si="592"/>
        <v>2289.</v>
      </c>
      <c r="AN2396" s="147"/>
      <c r="AO2396" s="276"/>
      <c r="AP2396" s="16"/>
      <c r="AQ2396" s="14"/>
      <c r="AR2396" s="14"/>
      <c r="AS2396" s="14"/>
      <c r="AT2396" s="14"/>
      <c r="AU2396" s="14"/>
      <c r="AV2396" s="14"/>
      <c r="AW2396" s="14"/>
      <c r="AX2396" s="14"/>
      <c r="AY2396" s="14"/>
      <c r="AZ2396" s="14"/>
      <c r="BA2396" s="14"/>
      <c r="BB2396" s="14"/>
      <c r="BC2396" s="14"/>
      <c r="BD2396" s="14"/>
      <c r="BE2396" s="14"/>
      <c r="BF2396" s="14"/>
      <c r="BG2396" s="14"/>
      <c r="BH2396" s="14"/>
      <c r="BI2396" s="14"/>
      <c r="BJ2396" s="14"/>
      <c r="BK2396" s="14"/>
      <c r="BL2396" s="14"/>
      <c r="BM2396" s="14"/>
      <c r="BN2396" s="14"/>
      <c r="BO2396" s="14"/>
      <c r="BP2396" s="14"/>
      <c r="BQ2396" s="14"/>
      <c r="BR2396" s="14"/>
      <c r="BS2396" s="14"/>
      <c r="BT2396" s="14"/>
      <c r="BU2396" s="14"/>
      <c r="BV2396" s="14"/>
      <c r="BW2396" s="14"/>
      <c r="BX2396" s="14"/>
      <c r="BY2396" s="14"/>
      <c r="BZ2396" s="14"/>
      <c r="CA2396" s="14"/>
      <c r="CB2396" s="14"/>
      <c r="CC2396" s="14"/>
      <c r="CD2396" s="14"/>
      <c r="CE2396" s="14"/>
      <c r="CF2396" s="14"/>
      <c r="CG2396" s="14"/>
      <c r="CH2396" s="14"/>
      <c r="CI2396" s="14"/>
      <c r="CJ2396" s="14"/>
      <c r="CK2396" s="14"/>
      <c r="CL2396" s="14"/>
      <c r="CM2396" s="14"/>
      <c r="CN2396" s="14"/>
      <c r="CO2396" s="14"/>
      <c r="CP2396" s="14"/>
      <c r="CQ2396" s="14"/>
      <c r="CR2396" s="14"/>
      <c r="CS2396" s="14"/>
      <c r="CT2396" s="14"/>
      <c r="CU2396" s="14"/>
      <c r="CV2396" s="14"/>
      <c r="CW2396" s="14"/>
      <c r="CX2396" s="14"/>
      <c r="CY2396" s="14"/>
      <c r="CZ2396" s="14"/>
      <c r="DA2396" s="14"/>
      <c r="DB2396" s="14"/>
      <c r="DC2396" s="14"/>
      <c r="DD2396" s="14"/>
      <c r="DE2396" s="14"/>
      <c r="DF2396" s="14"/>
      <c r="DG2396" s="14"/>
      <c r="DH2396" s="14"/>
      <c r="DI2396" s="14"/>
      <c r="DJ2396" s="14"/>
      <c r="DK2396" s="14"/>
      <c r="DL2396" s="14"/>
      <c r="DM2396" s="14"/>
      <c r="DN2396" s="14"/>
      <c r="DO2396" s="14"/>
      <c r="DP2396" s="14"/>
      <c r="DQ2396" s="14"/>
      <c r="DR2396" s="14"/>
      <c r="DS2396" s="14"/>
      <c r="DT2396" s="14"/>
      <c r="DU2396" s="14"/>
      <c r="DV2396" s="14"/>
      <c r="DW2396" s="14"/>
      <c r="DX2396" s="14"/>
      <c r="DY2396" s="14"/>
      <c r="DZ2396" s="14"/>
      <c r="EA2396" s="14"/>
      <c r="EB2396" s="14"/>
      <c r="EC2396" s="14"/>
      <c r="ED2396" s="14"/>
      <c r="EE2396" s="14"/>
      <c r="EF2396" s="14"/>
      <c r="EG2396" s="14"/>
      <c r="EH2396" s="14"/>
      <c r="EI2396" s="14"/>
      <c r="EJ2396" s="14"/>
      <c r="EK2396" s="14"/>
      <c r="EL2396" s="14"/>
      <c r="EM2396" s="14"/>
      <c r="EN2396" s="14"/>
      <c r="EO2396" s="14"/>
      <c r="EP2396" s="14"/>
      <c r="EQ2396" s="14"/>
      <c r="ER2396" s="14"/>
      <c r="ES2396" s="14"/>
      <c r="ET2396" s="14"/>
      <c r="EU2396" s="14"/>
      <c r="EV2396" s="14"/>
      <c r="EW2396" s="14"/>
      <c r="EX2396" s="14"/>
      <c r="EY2396" s="14"/>
      <c r="EZ2396" s="14"/>
      <c r="FA2396" s="14"/>
      <c r="FB2396" s="14"/>
      <c r="FC2396" s="14"/>
      <c r="FD2396" s="14"/>
      <c r="FE2396" s="14"/>
      <c r="FF2396" s="14"/>
      <c r="FG2396" s="14"/>
      <c r="FH2396" s="14"/>
      <c r="FI2396" s="14"/>
      <c r="FJ2396" s="14"/>
      <c r="FK2396" s="14"/>
      <c r="FL2396" s="14"/>
      <c r="FM2396" s="14"/>
      <c r="FN2396" s="14"/>
      <c r="FO2396" s="14"/>
      <c r="FP2396" s="14"/>
      <c r="FQ2396" s="14"/>
      <c r="FR2396" s="14"/>
      <c r="FS2396" s="14"/>
      <c r="FT2396" s="14"/>
      <c r="FU2396" s="14"/>
      <c r="FV2396" s="14"/>
      <c r="FW2396" s="14"/>
      <c r="FX2396" s="14"/>
      <c r="FY2396" s="14"/>
      <c r="FZ2396" s="14"/>
      <c r="GA2396" s="14"/>
      <c r="GB2396" s="14"/>
      <c r="GC2396" s="14"/>
      <c r="GD2396" s="14"/>
      <c r="GE2396" s="14"/>
      <c r="GF2396" s="14"/>
      <c r="GG2396" s="14"/>
      <c r="GH2396" s="14"/>
      <c r="GI2396" s="14"/>
      <c r="GJ2396" s="14"/>
      <c r="GK2396" s="14"/>
      <c r="GL2396" s="14"/>
      <c r="GM2396" s="14"/>
      <c r="GN2396" s="14"/>
      <c r="GO2396" s="14"/>
      <c r="GP2396" s="14"/>
      <c r="GQ2396" s="14"/>
      <c r="GR2396" s="14"/>
      <c r="GS2396" s="14"/>
      <c r="GT2396" s="14"/>
      <c r="GU2396" s="14"/>
      <c r="GV2396" s="14"/>
      <c r="GW2396" s="14"/>
      <c r="GX2396" s="14"/>
      <c r="GY2396" s="14"/>
      <c r="GZ2396" s="14"/>
      <c r="HA2396" s="14"/>
      <c r="HB2396" s="14"/>
      <c r="HC2396" s="14"/>
      <c r="HD2396" s="14"/>
      <c r="HE2396" s="14"/>
      <c r="HF2396" s="14"/>
      <c r="HG2396" s="14"/>
      <c r="HH2396" s="14"/>
      <c r="HI2396" s="14"/>
      <c r="HJ2396" s="14"/>
      <c r="HK2396" s="14"/>
      <c r="HL2396" s="14"/>
      <c r="HM2396" s="14"/>
      <c r="HN2396" s="14"/>
      <c r="HO2396" s="14"/>
      <c r="HP2396" s="14"/>
      <c r="HQ2396" s="14"/>
      <c r="HR2396" s="14"/>
      <c r="HS2396" s="14"/>
      <c r="HT2396" s="14"/>
      <c r="HU2396" s="14"/>
      <c r="HV2396" s="14"/>
      <c r="HW2396" s="14"/>
      <c r="HX2396" s="14"/>
      <c r="HY2396" s="14"/>
      <c r="HZ2396" s="14"/>
      <c r="IA2396" s="14"/>
      <c r="IB2396" s="14"/>
      <c r="IC2396" s="14"/>
      <c r="ID2396" s="14"/>
      <c r="IE2396" s="14"/>
      <c r="IF2396" s="14"/>
      <c r="IG2396" s="14"/>
      <c r="IH2396" s="14"/>
      <c r="II2396" s="14"/>
      <c r="IJ2396" s="14"/>
      <c r="IK2396" s="14"/>
      <c r="IL2396" s="14"/>
      <c r="IM2396" s="14"/>
      <c r="IN2396" s="14"/>
      <c r="IO2396" s="14"/>
      <c r="IP2396" s="14"/>
      <c r="IQ2396" s="14"/>
      <c r="IR2396" s="14"/>
      <c r="IS2396" s="14"/>
      <c r="IT2396" s="14"/>
      <c r="IU2396" s="14"/>
      <c r="IV2396" s="14"/>
      <c r="IW2396" s="14"/>
      <c r="IX2396" s="14"/>
      <c r="IY2396" s="14"/>
      <c r="IZ2396" s="14"/>
      <c r="JA2396" s="14"/>
      <c r="JB2396" s="14"/>
      <c r="JC2396" s="14"/>
      <c r="JD2396" s="14"/>
      <c r="JE2396" s="14"/>
      <c r="JF2396" s="14"/>
      <c r="JG2396" s="14"/>
      <c r="JH2396" s="14"/>
      <c r="JI2396" s="14"/>
      <c r="JJ2396" s="14"/>
      <c r="JK2396" s="14"/>
      <c r="JL2396" s="14"/>
      <c r="JM2396" s="14"/>
      <c r="JN2396" s="14"/>
      <c r="JO2396" s="14"/>
      <c r="JP2396" s="14"/>
      <c r="JQ2396" s="14"/>
      <c r="JR2396" s="14"/>
      <c r="JS2396" s="14"/>
      <c r="JT2396" s="14"/>
      <c r="JU2396" s="14"/>
      <c r="JV2396" s="14"/>
      <c r="JW2396" s="14"/>
      <c r="JX2396" s="14"/>
      <c r="JY2396" s="14"/>
      <c r="JZ2396" s="14"/>
      <c r="KA2396" s="14"/>
      <c r="KB2396" s="14"/>
      <c r="KC2396" s="14"/>
      <c r="KD2396" s="14"/>
      <c r="KE2396" s="14"/>
      <c r="KF2396" s="14"/>
      <c r="KG2396" s="14"/>
      <c r="KH2396" s="14"/>
      <c r="KI2396" s="14"/>
      <c r="KJ2396" s="14"/>
      <c r="KK2396" s="14"/>
      <c r="KL2396" s="14"/>
      <c r="KM2396" s="14"/>
      <c r="KN2396" s="14"/>
      <c r="KO2396" s="14"/>
      <c r="KP2396" s="14"/>
      <c r="KQ2396" s="14"/>
      <c r="KR2396" s="14"/>
      <c r="KS2396" s="14"/>
      <c r="KT2396" s="14"/>
      <c r="KU2396" s="14"/>
      <c r="KV2396" s="14"/>
      <c r="KW2396" s="14"/>
      <c r="KX2396" s="14"/>
      <c r="KY2396" s="14"/>
      <c r="KZ2396" s="14"/>
      <c r="LA2396" s="14"/>
      <c r="LB2396" s="14"/>
      <c r="LC2396" s="14"/>
      <c r="LD2396" s="14"/>
      <c r="LE2396" s="14"/>
      <c r="LF2396" s="14"/>
      <c r="LG2396" s="14"/>
      <c r="LH2396" s="14"/>
      <c r="LI2396" s="14"/>
      <c r="LJ2396" s="14"/>
      <c r="LK2396" s="14"/>
      <c r="LL2396" s="14"/>
      <c r="LM2396" s="14"/>
      <c r="LN2396" s="14"/>
      <c r="LO2396" s="14"/>
      <c r="LP2396" s="14"/>
      <c r="LQ2396" s="14"/>
      <c r="LR2396" s="14"/>
      <c r="LS2396" s="14"/>
      <c r="LT2396" s="14"/>
      <c r="LU2396" s="14"/>
      <c r="LV2396" s="14"/>
      <c r="LW2396" s="14"/>
      <c r="LX2396" s="14"/>
      <c r="LY2396" s="14"/>
      <c r="LZ2396" s="14"/>
      <c r="MA2396" s="14"/>
      <c r="MB2396" s="14"/>
      <c r="MC2396" s="14"/>
      <c r="MD2396" s="14"/>
      <c r="ME2396" s="14"/>
      <c r="MF2396" s="14"/>
      <c r="MG2396" s="14"/>
      <c r="MH2396" s="14"/>
      <c r="MI2396" s="14"/>
      <c r="MJ2396" s="14"/>
      <c r="MK2396" s="14"/>
      <c r="ML2396" s="14"/>
      <c r="MM2396" s="14"/>
      <c r="MN2396" s="14"/>
      <c r="MO2396" s="14"/>
      <c r="MP2396" s="14"/>
      <c r="MQ2396" s="14"/>
      <c r="MR2396" s="14"/>
      <c r="MS2396" s="14"/>
      <c r="MT2396" s="14"/>
      <c r="MU2396" s="14"/>
      <c r="MV2396" s="14"/>
      <c r="MW2396" s="14"/>
      <c r="MX2396" s="14"/>
      <c r="MY2396" s="14"/>
      <c r="MZ2396" s="14"/>
      <c r="NA2396" s="14"/>
      <c r="NB2396" s="14"/>
      <c r="NC2396" s="14"/>
      <c r="ND2396" s="14"/>
      <c r="NE2396" s="14"/>
      <c r="NF2396" s="14"/>
      <c r="NG2396" s="14"/>
      <c r="NH2396" s="14"/>
      <c r="NI2396" s="14"/>
      <c r="NJ2396" s="14"/>
      <c r="NK2396" s="14"/>
      <c r="NL2396" s="14"/>
      <c r="NM2396" s="14"/>
      <c r="NN2396" s="14"/>
      <c r="NO2396" s="14"/>
      <c r="NP2396" s="14"/>
      <c r="NQ2396" s="14"/>
      <c r="NR2396" s="14"/>
      <c r="NS2396" s="14"/>
      <c r="NT2396" s="14"/>
      <c r="NU2396" s="14"/>
      <c r="NV2396" s="14"/>
      <c r="NW2396" s="14"/>
      <c r="NX2396" s="14"/>
      <c r="NY2396" s="14"/>
      <c r="NZ2396" s="14"/>
      <c r="OA2396" s="14"/>
      <c r="OB2396" s="14"/>
      <c r="OC2396" s="14"/>
      <c r="OD2396" s="14"/>
      <c r="OE2396" s="14"/>
      <c r="OF2396" s="14"/>
      <c r="OG2396" s="14"/>
      <c r="OH2396" s="14"/>
      <c r="OI2396" s="14"/>
      <c r="OJ2396" s="14"/>
      <c r="OK2396" s="14"/>
      <c r="OL2396" s="14"/>
      <c r="OM2396" s="14"/>
      <c r="ON2396" s="14"/>
      <c r="OO2396" s="14"/>
      <c r="OP2396" s="14"/>
      <c r="OQ2396" s="14"/>
      <c r="OR2396" s="14"/>
      <c r="OS2396" s="14"/>
      <c r="OT2396" s="14"/>
      <c r="OU2396" s="14"/>
      <c r="OV2396" s="14"/>
      <c r="OW2396" s="14"/>
      <c r="OX2396" s="14"/>
      <c r="OY2396" s="14"/>
      <c r="OZ2396" s="14"/>
      <c r="PA2396" s="14"/>
      <c r="PB2396" s="14"/>
      <c r="PC2396" s="14"/>
      <c r="PD2396" s="14"/>
      <c r="PE2396" s="14"/>
      <c r="PF2396" s="14"/>
      <c r="PG2396" s="14"/>
      <c r="PH2396" s="14"/>
      <c r="PI2396" s="14"/>
      <c r="PJ2396" s="14"/>
      <c r="PK2396" s="14"/>
      <c r="PL2396" s="14"/>
      <c r="PM2396" s="14"/>
      <c r="PN2396" s="14"/>
      <c r="PO2396" s="14"/>
      <c r="PP2396" s="14"/>
      <c r="PQ2396" s="14"/>
      <c r="PR2396" s="14"/>
      <c r="PS2396" s="14"/>
      <c r="PT2396" s="14"/>
      <c r="PU2396" s="14"/>
      <c r="PV2396" s="14"/>
      <c r="PW2396" s="14"/>
      <c r="PX2396" s="14"/>
      <c r="PY2396" s="14"/>
      <c r="PZ2396" s="14"/>
      <c r="QA2396" s="14"/>
      <c r="QB2396" s="14"/>
      <c r="QC2396" s="14"/>
      <c r="QD2396" s="14"/>
      <c r="QE2396" s="14"/>
      <c r="QF2396" s="14"/>
      <c r="QG2396" s="14"/>
      <c r="QH2396" s="14"/>
      <c r="QI2396" s="14"/>
      <c r="QJ2396" s="14"/>
      <c r="QK2396" s="14"/>
      <c r="QL2396" s="14"/>
      <c r="QM2396" s="14"/>
      <c r="QN2396" s="14"/>
      <c r="QO2396" s="14"/>
      <c r="QP2396" s="14"/>
      <c r="QQ2396" s="14"/>
      <c r="QR2396" s="14"/>
      <c r="QS2396" s="14"/>
      <c r="QT2396" s="14"/>
      <c r="QU2396" s="14"/>
      <c r="QV2396" s="14"/>
      <c r="QW2396" s="14"/>
      <c r="QX2396" s="14"/>
      <c r="QY2396" s="14"/>
      <c r="QZ2396" s="14"/>
      <c r="RA2396" s="14"/>
      <c r="RB2396" s="14"/>
      <c r="RC2396" s="14"/>
      <c r="RD2396" s="14"/>
      <c r="RE2396" s="14"/>
      <c r="RF2396" s="14"/>
      <c r="RG2396" s="14"/>
      <c r="RH2396" s="14"/>
      <c r="RI2396" s="14"/>
      <c r="RJ2396" s="14"/>
      <c r="RK2396" s="14"/>
      <c r="RL2396" s="14"/>
      <c r="RM2396" s="14"/>
      <c r="RN2396" s="14"/>
      <c r="RO2396" s="14"/>
      <c r="RP2396" s="14"/>
      <c r="RQ2396" s="14"/>
      <c r="RR2396" s="14"/>
      <c r="RS2396" s="14"/>
      <c r="RT2396" s="14"/>
      <c r="RU2396" s="14"/>
      <c r="RV2396" s="14"/>
      <c r="RW2396" s="14"/>
      <c r="RX2396" s="14"/>
      <c r="RY2396" s="14"/>
      <c r="RZ2396" s="14"/>
      <c r="SA2396" s="14"/>
      <c r="SB2396" s="14"/>
      <c r="SC2396" s="14"/>
      <c r="SD2396" s="14"/>
      <c r="SE2396" s="14"/>
      <c r="SF2396" s="14"/>
      <c r="SG2396" s="14"/>
      <c r="SH2396" s="14"/>
      <c r="SI2396" s="14"/>
      <c r="SJ2396" s="14"/>
      <c r="SK2396" s="14"/>
      <c r="SL2396" s="14"/>
      <c r="SM2396" s="14"/>
      <c r="SN2396" s="14"/>
      <c r="SO2396" s="14"/>
      <c r="SP2396" s="14"/>
      <c r="SQ2396" s="14"/>
      <c r="SR2396" s="14"/>
      <c r="SS2396" s="14"/>
      <c r="ST2396" s="14"/>
      <c r="SU2396" s="14"/>
      <c r="SV2396" s="14"/>
      <c r="SW2396" s="14"/>
      <c r="SX2396" s="14"/>
      <c r="SY2396" s="14"/>
      <c r="SZ2396" s="14"/>
      <c r="TA2396" s="14"/>
      <c r="TB2396" s="14"/>
      <c r="TC2396" s="14"/>
      <c r="TD2396" s="14"/>
      <c r="TE2396" s="14"/>
      <c r="TF2396" s="14"/>
      <c r="TG2396" s="14"/>
      <c r="TH2396" s="14"/>
      <c r="TI2396" s="14"/>
      <c r="TJ2396" s="14"/>
      <c r="TK2396" s="14"/>
      <c r="TL2396" s="14"/>
      <c r="TM2396" s="14"/>
      <c r="TN2396" s="14"/>
      <c r="TO2396" s="14"/>
      <c r="TP2396" s="14"/>
      <c r="TQ2396" s="14"/>
      <c r="TR2396" s="14"/>
      <c r="TS2396" s="14"/>
      <c r="TT2396" s="14"/>
      <c r="TU2396" s="14"/>
      <c r="TV2396" s="14"/>
      <c r="TW2396" s="14"/>
      <c r="TX2396" s="14"/>
      <c r="TY2396" s="14"/>
      <c r="TZ2396" s="14"/>
      <c r="UA2396" s="14"/>
      <c r="UB2396" s="14"/>
      <c r="UC2396" s="14"/>
      <c r="UD2396" s="14"/>
      <c r="UE2396" s="14"/>
      <c r="UF2396" s="14"/>
      <c r="UG2396" s="14"/>
      <c r="UH2396" s="14"/>
      <c r="UI2396" s="14"/>
      <c r="UJ2396" s="14"/>
      <c r="UK2396" s="14"/>
      <c r="UL2396" s="14"/>
      <c r="UM2396" s="14"/>
      <c r="UN2396" s="14"/>
      <c r="UO2396" s="14"/>
      <c r="UP2396" s="14"/>
      <c r="UQ2396" s="14"/>
      <c r="UR2396" s="14"/>
      <c r="US2396" s="14"/>
      <c r="UT2396" s="14"/>
      <c r="UU2396" s="14"/>
      <c r="UV2396" s="14"/>
      <c r="UW2396" s="14"/>
      <c r="UX2396" s="14"/>
      <c r="UY2396" s="14"/>
      <c r="UZ2396" s="14"/>
      <c r="VA2396" s="14"/>
      <c r="VB2396" s="14"/>
      <c r="VC2396" s="14"/>
      <c r="VD2396" s="14"/>
      <c r="VE2396" s="14"/>
      <c r="VF2396" s="14"/>
      <c r="VG2396" s="14"/>
      <c r="VH2396" s="14"/>
      <c r="VI2396" s="14"/>
      <c r="VJ2396" s="14"/>
      <c r="VK2396" s="14"/>
      <c r="VL2396" s="14"/>
      <c r="VM2396" s="14"/>
      <c r="VN2396" s="14"/>
      <c r="VO2396" s="14"/>
      <c r="VP2396" s="14"/>
      <c r="VQ2396" s="14"/>
      <c r="VR2396" s="14"/>
      <c r="VS2396" s="14"/>
      <c r="VT2396" s="14"/>
      <c r="VU2396" s="14"/>
      <c r="VV2396" s="14"/>
      <c r="VW2396" s="14"/>
      <c r="VX2396" s="14"/>
      <c r="VY2396" s="14"/>
      <c r="VZ2396" s="14"/>
      <c r="WA2396" s="14"/>
      <c r="WB2396" s="14"/>
      <c r="WC2396" s="14"/>
      <c r="WD2396" s="14"/>
      <c r="WE2396" s="14"/>
      <c r="WF2396" s="14"/>
      <c r="WG2396" s="14"/>
      <c r="WH2396" s="14"/>
      <c r="WI2396" s="14"/>
      <c r="WJ2396" s="14"/>
      <c r="WK2396" s="14"/>
      <c r="WL2396" s="14"/>
      <c r="WM2396" s="14"/>
      <c r="WN2396" s="14"/>
      <c r="WO2396" s="14"/>
      <c r="WP2396" s="14"/>
      <c r="WQ2396" s="14"/>
      <c r="WR2396" s="14"/>
      <c r="WS2396" s="14"/>
      <c r="WT2396" s="14"/>
      <c r="WU2396" s="14"/>
      <c r="WV2396" s="14"/>
      <c r="WW2396" s="14"/>
      <c r="WX2396" s="14"/>
      <c r="WY2396" s="14"/>
      <c r="WZ2396" s="14"/>
      <c r="XA2396" s="14"/>
      <c r="XB2396" s="14"/>
      <c r="XC2396" s="14"/>
      <c r="XD2396" s="14"/>
      <c r="XE2396" s="14"/>
      <c r="XF2396" s="14"/>
      <c r="XG2396" s="14"/>
      <c r="XH2396" s="14"/>
      <c r="XI2396" s="14"/>
      <c r="XJ2396" s="14"/>
      <c r="XK2396" s="14"/>
      <c r="XL2396" s="14"/>
      <c r="XM2396" s="14"/>
      <c r="XN2396" s="14"/>
      <c r="XO2396" s="14"/>
      <c r="XP2396" s="14"/>
      <c r="XQ2396" s="14"/>
      <c r="XR2396" s="14"/>
      <c r="XS2396" s="14"/>
      <c r="XT2396" s="14"/>
      <c r="XU2396" s="14"/>
      <c r="XV2396" s="14"/>
      <c r="XW2396" s="14"/>
      <c r="XX2396" s="14"/>
      <c r="XY2396" s="14"/>
      <c r="XZ2396" s="14"/>
      <c r="YA2396" s="14"/>
      <c r="YB2396" s="14"/>
      <c r="YC2396" s="14"/>
      <c r="YD2396" s="14"/>
      <c r="YE2396" s="14"/>
      <c r="YF2396" s="14"/>
      <c r="YG2396" s="14"/>
      <c r="YH2396" s="14"/>
      <c r="YI2396" s="14"/>
      <c r="YJ2396" s="14"/>
      <c r="YK2396" s="14"/>
      <c r="YL2396" s="14"/>
      <c r="YM2396" s="14"/>
      <c r="YN2396" s="14"/>
      <c r="YO2396" s="14"/>
      <c r="YP2396" s="14"/>
      <c r="YQ2396" s="14"/>
      <c r="YR2396" s="14"/>
      <c r="YS2396" s="14"/>
      <c r="YT2396" s="14"/>
      <c r="YU2396" s="14"/>
      <c r="YV2396" s="14"/>
      <c r="YW2396" s="14"/>
      <c r="YX2396" s="14"/>
      <c r="YY2396" s="14"/>
      <c r="YZ2396" s="14"/>
      <c r="ZA2396" s="14"/>
      <c r="ZB2396" s="14"/>
      <c r="ZC2396" s="14"/>
      <c r="ZD2396" s="14"/>
      <c r="ZE2396" s="14"/>
      <c r="ZF2396" s="14"/>
      <c r="ZG2396" s="14"/>
      <c r="ZH2396" s="14"/>
      <c r="ZI2396" s="14"/>
      <c r="ZJ2396" s="14"/>
      <c r="ZK2396" s="14"/>
      <c r="ZL2396" s="14"/>
      <c r="ZM2396" s="14"/>
      <c r="ZN2396" s="14"/>
      <c r="ZO2396" s="14"/>
      <c r="ZP2396" s="14"/>
      <c r="ZQ2396" s="14"/>
      <c r="ZR2396" s="14"/>
      <c r="ZS2396" s="14"/>
      <c r="ZT2396" s="14"/>
      <c r="ZU2396" s="14"/>
      <c r="ZV2396" s="14"/>
      <c r="ZW2396" s="14"/>
      <c r="ZX2396" s="14"/>
      <c r="ZY2396" s="14"/>
      <c r="ZZ2396" s="14"/>
      <c r="AAA2396" s="14"/>
      <c r="AAB2396" s="14"/>
      <c r="AAC2396" s="14"/>
      <c r="AAD2396" s="14"/>
      <c r="AAE2396" s="14"/>
      <c r="AAF2396" s="14"/>
      <c r="AAG2396" s="14"/>
      <c r="AAH2396" s="14"/>
      <c r="AAI2396" s="14"/>
      <c r="AAJ2396" s="14"/>
      <c r="AAK2396" s="14"/>
      <c r="AAL2396" s="14"/>
      <c r="AAM2396" s="14"/>
      <c r="AAN2396" s="14"/>
      <c r="AAO2396" s="14"/>
      <c r="AAP2396" s="14"/>
      <c r="AAQ2396" s="14"/>
      <c r="AAR2396" s="14"/>
      <c r="AAS2396" s="14"/>
      <c r="AAT2396" s="14"/>
      <c r="AAU2396" s="14"/>
      <c r="AAV2396" s="14"/>
      <c r="AAW2396" s="14"/>
      <c r="AAX2396" s="14"/>
      <c r="AAY2396" s="14"/>
      <c r="AAZ2396" s="14"/>
      <c r="ABA2396" s="14"/>
      <c r="ABB2396" s="14"/>
      <c r="ABC2396" s="14"/>
      <c r="ABD2396" s="14"/>
      <c r="ABE2396" s="14"/>
      <c r="ABF2396" s="14"/>
      <c r="ABG2396" s="14"/>
      <c r="ABH2396" s="14"/>
      <c r="ABI2396" s="14"/>
      <c r="ABJ2396" s="14"/>
      <c r="ABK2396" s="14"/>
      <c r="ABL2396" s="14"/>
      <c r="ABM2396" s="14"/>
      <c r="ABN2396" s="14"/>
      <c r="ABO2396" s="14"/>
      <c r="ABP2396" s="14"/>
      <c r="ABQ2396" s="14"/>
      <c r="ABR2396" s="14"/>
      <c r="ABS2396" s="14"/>
      <c r="ABT2396" s="14"/>
      <c r="ABU2396" s="14"/>
      <c r="ABV2396" s="14"/>
      <c r="ABW2396" s="14"/>
      <c r="ABX2396" s="14"/>
      <c r="ABY2396" s="14"/>
      <c r="ABZ2396" s="14"/>
      <c r="ACA2396" s="14"/>
      <c r="ACB2396" s="14"/>
      <c r="ACC2396" s="14"/>
      <c r="ACD2396" s="14"/>
      <c r="ACE2396" s="14"/>
      <c r="ACF2396" s="14"/>
      <c r="ACG2396" s="14"/>
      <c r="ACH2396" s="14"/>
      <c r="ACI2396" s="14"/>
      <c r="ACJ2396" s="14"/>
      <c r="ACK2396" s="14"/>
      <c r="ACL2396" s="14"/>
      <c r="ACM2396" s="14"/>
      <c r="ACN2396" s="14"/>
      <c r="ACO2396" s="14"/>
      <c r="ACP2396" s="14"/>
      <c r="ACQ2396" s="14"/>
      <c r="ACR2396" s="14"/>
      <c r="ACS2396" s="14"/>
      <c r="ACT2396" s="14"/>
      <c r="ACU2396" s="14"/>
      <c r="ACV2396" s="14"/>
      <c r="ACW2396" s="14"/>
      <c r="ACX2396" s="14"/>
      <c r="ACY2396" s="14"/>
      <c r="ACZ2396" s="14"/>
      <c r="ADA2396" s="14"/>
      <c r="ADB2396" s="14"/>
      <c r="ADC2396" s="14"/>
      <c r="ADD2396" s="14"/>
      <c r="ADE2396" s="14"/>
      <c r="ADF2396" s="14"/>
      <c r="ADG2396" s="14"/>
      <c r="ADH2396" s="14"/>
      <c r="ADI2396" s="14"/>
      <c r="ADJ2396" s="14"/>
      <c r="ADK2396" s="14"/>
      <c r="ADL2396" s="14"/>
      <c r="ADM2396" s="14"/>
      <c r="ADN2396" s="14"/>
      <c r="ADO2396" s="14"/>
      <c r="ADP2396" s="14"/>
      <c r="ADQ2396" s="14"/>
      <c r="ADR2396" s="14"/>
      <c r="ADS2396" s="14"/>
      <c r="ADT2396" s="14"/>
      <c r="ADU2396" s="14"/>
      <c r="ADV2396" s="14"/>
      <c r="ADW2396" s="14"/>
      <c r="ADX2396" s="14"/>
      <c r="ADY2396" s="14"/>
      <c r="ADZ2396" s="14"/>
      <c r="AEA2396" s="14"/>
      <c r="AEB2396" s="14"/>
      <c r="AEC2396" s="14"/>
      <c r="AED2396" s="14"/>
      <c r="AEE2396" s="14"/>
      <c r="AEF2396" s="14"/>
      <c r="AEG2396" s="14"/>
      <c r="AEH2396" s="14"/>
      <c r="AEI2396" s="14"/>
      <c r="AEJ2396" s="14"/>
      <c r="AEK2396" s="14"/>
      <c r="AEL2396" s="14"/>
      <c r="AEM2396" s="14"/>
      <c r="AEN2396" s="14"/>
      <c r="AEO2396" s="14"/>
      <c r="AEP2396" s="14"/>
      <c r="AEQ2396" s="14"/>
      <c r="AER2396" s="14"/>
      <c r="AES2396" s="14"/>
      <c r="AET2396" s="14"/>
      <c r="AEU2396" s="14"/>
      <c r="AEV2396" s="14"/>
      <c r="AEW2396" s="14"/>
      <c r="AEX2396" s="14"/>
      <c r="AEY2396" s="14"/>
      <c r="AEZ2396" s="14"/>
      <c r="AFA2396" s="14"/>
      <c r="AFB2396" s="14"/>
      <c r="AFC2396" s="14"/>
      <c r="AFD2396" s="14"/>
      <c r="AFE2396" s="14"/>
      <c r="AFF2396" s="14"/>
      <c r="AFG2396" s="14"/>
      <c r="AFH2396" s="14"/>
      <c r="AFI2396" s="14"/>
      <c r="AFJ2396" s="14"/>
      <c r="AFK2396" s="14"/>
      <c r="AFL2396" s="14"/>
      <c r="AFM2396" s="14"/>
      <c r="AFN2396" s="14"/>
      <c r="AFO2396" s="14"/>
      <c r="AFP2396" s="14"/>
      <c r="AFQ2396" s="14"/>
      <c r="AFR2396" s="14"/>
      <c r="AFS2396" s="14"/>
      <c r="AFT2396" s="14"/>
      <c r="AFU2396" s="14"/>
      <c r="AFV2396" s="14"/>
      <c r="AFW2396" s="14"/>
      <c r="AFX2396" s="14"/>
      <c r="AFY2396" s="14"/>
      <c r="AFZ2396" s="14"/>
      <c r="AGA2396" s="14"/>
      <c r="AGB2396" s="14"/>
      <c r="AGC2396" s="14"/>
      <c r="AGD2396" s="14"/>
      <c r="AGE2396" s="14"/>
      <c r="AGF2396" s="14"/>
      <c r="AGG2396" s="14"/>
      <c r="AGH2396" s="14"/>
      <c r="AGI2396" s="14"/>
      <c r="AGJ2396" s="14"/>
      <c r="AGK2396" s="14"/>
      <c r="AGL2396" s="14"/>
      <c r="AGM2396" s="14"/>
      <c r="AGN2396" s="14"/>
      <c r="AGO2396" s="14"/>
      <c r="AGP2396" s="14"/>
      <c r="AGQ2396" s="14"/>
      <c r="AGR2396" s="14"/>
      <c r="AGS2396" s="14"/>
      <c r="AGT2396" s="14"/>
      <c r="AGU2396" s="14"/>
      <c r="AGV2396" s="14"/>
      <c r="AGW2396" s="14"/>
      <c r="AGX2396" s="14"/>
      <c r="AGY2396" s="14"/>
      <c r="AGZ2396" s="14"/>
      <c r="AHA2396" s="14"/>
      <c r="AHB2396" s="14"/>
      <c r="AHC2396" s="14"/>
      <c r="AHD2396" s="14"/>
      <c r="AHE2396" s="14"/>
      <c r="AHF2396" s="14"/>
      <c r="AHG2396" s="14"/>
      <c r="AHH2396" s="14"/>
      <c r="AHI2396" s="14"/>
      <c r="AHJ2396" s="14"/>
      <c r="AHK2396" s="14"/>
      <c r="AHL2396" s="14"/>
      <c r="AHM2396" s="14"/>
      <c r="AHN2396" s="14"/>
      <c r="AHO2396" s="14"/>
      <c r="AHP2396" s="14"/>
      <c r="AHQ2396" s="14"/>
      <c r="AHR2396" s="14"/>
      <c r="AHS2396" s="14"/>
      <c r="AHT2396" s="14"/>
      <c r="AHU2396" s="14"/>
      <c r="AHV2396" s="14"/>
      <c r="AHW2396" s="14"/>
      <c r="AHX2396" s="14"/>
      <c r="AHY2396" s="14"/>
      <c r="AHZ2396" s="14"/>
      <c r="AIA2396" s="14"/>
      <c r="AIB2396" s="14"/>
      <c r="AIC2396" s="14"/>
      <c r="AID2396" s="14"/>
      <c r="AIE2396" s="14"/>
      <c r="AIF2396" s="14"/>
      <c r="AIG2396" s="14"/>
      <c r="AIH2396" s="14"/>
      <c r="AII2396" s="14"/>
      <c r="AIJ2396" s="14"/>
      <c r="AIK2396" s="14"/>
      <c r="AIL2396" s="14"/>
      <c r="AIM2396" s="14"/>
      <c r="AIN2396" s="14"/>
      <c r="AIO2396" s="14"/>
      <c r="AIP2396" s="14"/>
      <c r="AIQ2396" s="14"/>
      <c r="AIR2396" s="14"/>
      <c r="AIS2396" s="14"/>
      <c r="AIT2396" s="14"/>
      <c r="AIU2396" s="14"/>
      <c r="AIV2396" s="14"/>
      <c r="AIW2396" s="14"/>
      <c r="AIX2396" s="14"/>
      <c r="AIY2396" s="14"/>
      <c r="AIZ2396" s="14"/>
      <c r="AJA2396" s="14"/>
      <c r="AJB2396" s="14"/>
      <c r="AJC2396" s="14"/>
      <c r="AJD2396" s="14"/>
      <c r="AJE2396" s="14"/>
      <c r="AJF2396" s="14"/>
      <c r="AJG2396" s="14"/>
      <c r="AJH2396" s="14"/>
      <c r="AJI2396" s="14"/>
      <c r="AJJ2396" s="14"/>
      <c r="AJK2396" s="14"/>
      <c r="AJL2396" s="14"/>
      <c r="AJM2396" s="14"/>
      <c r="AJN2396" s="14"/>
      <c r="AJO2396" s="14"/>
      <c r="AJP2396" s="14"/>
      <c r="AJQ2396" s="14"/>
      <c r="AJR2396" s="14"/>
      <c r="AJS2396" s="14"/>
      <c r="AJT2396" s="14"/>
      <c r="AJU2396" s="14"/>
      <c r="AJV2396" s="14"/>
      <c r="AJW2396" s="14"/>
      <c r="AJX2396" s="14"/>
      <c r="AJY2396" s="14"/>
      <c r="AJZ2396" s="14"/>
      <c r="AKA2396" s="14"/>
      <c r="AKB2396" s="14"/>
      <c r="AKC2396" s="14"/>
      <c r="AKD2396" s="14"/>
      <c r="AKE2396" s="14"/>
      <c r="AKF2396" s="14"/>
      <c r="AKG2396" s="14"/>
      <c r="AKH2396" s="14"/>
      <c r="AKI2396" s="14"/>
      <c r="AKJ2396" s="14"/>
      <c r="AKK2396" s="14"/>
      <c r="AKL2396" s="14"/>
      <c r="AKM2396" s="14"/>
      <c r="AKN2396" s="14"/>
      <c r="AKO2396" s="14"/>
      <c r="AKP2396" s="14"/>
      <c r="AKQ2396" s="14"/>
      <c r="AKR2396" s="14"/>
      <c r="AKS2396" s="14"/>
      <c r="AKT2396" s="14"/>
      <c r="AKU2396" s="14"/>
      <c r="AKV2396" s="14"/>
      <c r="AKW2396" s="14"/>
      <c r="AKX2396" s="14"/>
      <c r="AKY2396" s="14"/>
      <c r="AKZ2396" s="14"/>
      <c r="ALA2396" s="14"/>
      <c r="ALB2396" s="14"/>
      <c r="ALC2396" s="14"/>
      <c r="ALD2396" s="14"/>
      <c r="ALE2396" s="14"/>
      <c r="ALF2396" s="14"/>
      <c r="ALG2396" s="14"/>
      <c r="ALH2396" s="14"/>
      <c r="ALI2396" s="14"/>
      <c r="ALJ2396" s="14"/>
      <c r="ALK2396" s="14"/>
      <c r="ALL2396" s="14"/>
      <c r="ALM2396" s="14"/>
      <c r="ALN2396" s="14"/>
      <c r="ALO2396" s="14"/>
      <c r="ALP2396" s="14"/>
      <c r="ALQ2396" s="14"/>
      <c r="ALR2396" s="14"/>
      <c r="ALS2396" s="14"/>
      <c r="ALT2396" s="14"/>
      <c r="ALU2396" s="14"/>
      <c r="ALV2396" s="14"/>
      <c r="ALW2396" s="14"/>
      <c r="ALX2396" s="14"/>
      <c r="ALY2396" s="14"/>
      <c r="ALZ2396" s="14"/>
      <c r="AMA2396" s="14"/>
      <c r="AMB2396" s="14"/>
      <c r="AMC2396" s="14"/>
      <c r="AMD2396" s="14"/>
      <c r="AME2396" s="14"/>
      <c r="AMF2396" s="14"/>
      <c r="AMG2396" s="14"/>
      <c r="AMH2396" s="14"/>
      <c r="AMI2396" s="14"/>
      <c r="AMJ2396" s="14"/>
      <c r="AMK2396" s="14"/>
      <c r="AML2396" s="14"/>
      <c r="AMM2396" s="14"/>
      <c r="AMN2396" s="14"/>
      <c r="AMO2396" s="14"/>
      <c r="AMP2396" s="14"/>
      <c r="AMQ2396" s="14"/>
      <c r="AMR2396" s="14"/>
      <c r="AMS2396" s="14"/>
      <c r="AMT2396" s="14"/>
      <c r="AMU2396" s="14"/>
      <c r="AMV2396" s="14"/>
      <c r="AMW2396" s="14"/>
      <c r="AMX2396" s="14"/>
      <c r="AMY2396" s="14"/>
      <c r="AMZ2396" s="14"/>
      <c r="ANA2396" s="14"/>
      <c r="ANB2396" s="14"/>
      <c r="ANC2396" s="14"/>
      <c r="AND2396" s="14"/>
      <c r="ANE2396" s="14"/>
      <c r="ANF2396" s="14"/>
      <c r="ANG2396" s="14"/>
      <c r="ANH2396" s="14"/>
      <c r="ANI2396" s="14"/>
      <c r="ANJ2396" s="14"/>
      <c r="ANK2396" s="14"/>
      <c r="ANL2396" s="14"/>
      <c r="ANM2396" s="14"/>
      <c r="ANN2396" s="14"/>
      <c r="ANO2396" s="14"/>
      <c r="ANP2396" s="14"/>
      <c r="ANQ2396" s="14"/>
      <c r="ANR2396" s="14"/>
      <c r="ANS2396" s="14"/>
      <c r="ANT2396" s="14"/>
      <c r="ANU2396" s="14"/>
      <c r="ANV2396" s="14"/>
      <c r="ANW2396" s="14"/>
      <c r="ANX2396" s="14"/>
      <c r="ANY2396" s="14"/>
      <c r="ANZ2396" s="14"/>
      <c r="AOA2396" s="14"/>
      <c r="AOB2396" s="14"/>
      <c r="AOC2396" s="14"/>
      <c r="AOD2396" s="14"/>
      <c r="AOE2396" s="14"/>
      <c r="AOF2396" s="14"/>
      <c r="AOG2396" s="14"/>
      <c r="AOH2396" s="14"/>
      <c r="AOI2396" s="14"/>
      <c r="AOJ2396" s="14"/>
      <c r="AOK2396" s="14"/>
      <c r="AOL2396" s="14"/>
      <c r="AOM2396" s="14"/>
      <c r="AON2396" s="14"/>
      <c r="AOO2396" s="14"/>
      <c r="AOP2396" s="14"/>
      <c r="AOQ2396" s="14"/>
      <c r="AOR2396" s="14"/>
      <c r="AOS2396" s="14"/>
      <c r="AOT2396" s="14"/>
      <c r="AOU2396" s="14"/>
      <c r="AOV2396" s="14"/>
      <c r="AOW2396" s="14"/>
      <c r="AOX2396" s="14"/>
      <c r="AOY2396" s="14"/>
      <c r="AOZ2396" s="14"/>
      <c r="APA2396" s="14"/>
      <c r="APB2396" s="14"/>
      <c r="APC2396" s="14"/>
      <c r="APD2396" s="14"/>
      <c r="APE2396" s="14"/>
      <c r="APF2396" s="14"/>
      <c r="APG2396" s="14"/>
      <c r="APH2396" s="14"/>
      <c r="API2396" s="14"/>
      <c r="APJ2396" s="14"/>
      <c r="APK2396" s="14"/>
      <c r="APL2396" s="14"/>
      <c r="APM2396" s="14"/>
      <c r="APN2396" s="14"/>
      <c r="APO2396" s="14"/>
      <c r="APP2396" s="14"/>
      <c r="APQ2396" s="14"/>
      <c r="APR2396" s="14"/>
      <c r="APS2396" s="14"/>
      <c r="APT2396" s="14"/>
      <c r="APU2396" s="14"/>
      <c r="APV2396" s="14"/>
      <c r="APW2396" s="14"/>
      <c r="APX2396" s="14"/>
      <c r="APY2396" s="14"/>
      <c r="APZ2396" s="14"/>
      <c r="AQA2396" s="14"/>
      <c r="AQB2396" s="14"/>
      <c r="AQC2396" s="14"/>
      <c r="AQD2396" s="14"/>
      <c r="AQE2396" s="14"/>
      <c r="AQF2396" s="14"/>
      <c r="AQG2396" s="14"/>
      <c r="AQH2396" s="14"/>
      <c r="AQI2396" s="14"/>
      <c r="AQJ2396" s="14"/>
      <c r="AQK2396" s="14"/>
      <c r="AQL2396" s="14"/>
      <c r="AQM2396" s="14"/>
      <c r="AQN2396" s="14"/>
      <c r="AQO2396" s="14"/>
      <c r="AQP2396" s="14"/>
      <c r="AQQ2396" s="14"/>
      <c r="AQR2396" s="14"/>
      <c r="AQS2396" s="14"/>
      <c r="AQT2396" s="14"/>
      <c r="AQU2396" s="14"/>
      <c r="AQV2396" s="14"/>
      <c r="AQW2396" s="14"/>
      <c r="AQX2396" s="14"/>
      <c r="AQY2396" s="14"/>
      <c r="AQZ2396" s="14"/>
      <c r="ARA2396" s="14"/>
      <c r="ARB2396" s="14"/>
      <c r="ARC2396" s="14"/>
      <c r="ARD2396" s="14"/>
      <c r="ARE2396" s="14"/>
      <c r="ARF2396" s="14"/>
      <c r="ARG2396" s="14"/>
      <c r="ARH2396" s="14"/>
      <c r="ARI2396" s="14"/>
      <c r="ARJ2396" s="14"/>
      <c r="ARK2396" s="14"/>
      <c r="ARL2396" s="14"/>
      <c r="ARM2396" s="14"/>
      <c r="ARN2396" s="14"/>
      <c r="ARO2396" s="14"/>
      <c r="ARP2396" s="14"/>
      <c r="ARQ2396" s="14"/>
      <c r="ARR2396" s="14"/>
      <c r="ARS2396" s="14"/>
      <c r="ART2396" s="14"/>
      <c r="ARU2396" s="14"/>
      <c r="ARV2396" s="14"/>
      <c r="ARW2396" s="14"/>
      <c r="ARX2396" s="14"/>
      <c r="ARY2396" s="14"/>
      <c r="ARZ2396" s="14"/>
      <c r="ASA2396" s="14"/>
      <c r="ASB2396" s="14"/>
      <c r="ASC2396" s="14"/>
      <c r="ASD2396" s="14"/>
      <c r="ASE2396" s="14"/>
      <c r="ASF2396" s="14"/>
      <c r="ASG2396" s="14"/>
      <c r="ASH2396" s="14"/>
      <c r="ASI2396" s="14"/>
      <c r="ASJ2396" s="14"/>
      <c r="ASK2396" s="14"/>
      <c r="ASL2396" s="14"/>
      <c r="ASM2396" s="14"/>
      <c r="ASN2396" s="14"/>
      <c r="ASO2396" s="14"/>
      <c r="ASP2396" s="14"/>
      <c r="ASQ2396" s="14"/>
      <c r="ASR2396" s="14"/>
      <c r="ASS2396" s="14"/>
      <c r="AST2396" s="14"/>
      <c r="ASU2396" s="14"/>
      <c r="ASV2396" s="14"/>
      <c r="ASW2396" s="14"/>
      <c r="ASX2396" s="14"/>
      <c r="ASY2396" s="14"/>
      <c r="ASZ2396" s="14"/>
      <c r="ATA2396" s="14"/>
      <c r="ATB2396" s="14"/>
      <c r="ATC2396" s="14"/>
      <c r="ATD2396" s="14"/>
      <c r="ATE2396" s="14"/>
      <c r="ATF2396" s="14"/>
      <c r="ATG2396" s="14"/>
      <c r="ATH2396" s="14"/>
      <c r="ATI2396" s="14"/>
      <c r="ATJ2396" s="14"/>
      <c r="ATK2396" s="14"/>
      <c r="ATL2396" s="14"/>
      <c r="ATM2396" s="14"/>
      <c r="ATN2396" s="14"/>
      <c r="ATO2396" s="14"/>
      <c r="ATP2396" s="14"/>
      <c r="ATQ2396" s="14"/>
      <c r="ATR2396" s="14"/>
      <c r="ATS2396" s="14"/>
      <c r="ATT2396" s="14"/>
      <c r="ATU2396" s="14"/>
      <c r="ATV2396" s="14"/>
      <c r="ATW2396" s="14"/>
      <c r="ATX2396" s="14"/>
      <c r="ATY2396" s="14"/>
      <c r="ATZ2396" s="14"/>
      <c r="AUA2396" s="14"/>
      <c r="AUB2396" s="14"/>
      <c r="AUC2396" s="14"/>
      <c r="AUD2396" s="14"/>
      <c r="AUE2396" s="14"/>
      <c r="AUF2396" s="14"/>
      <c r="AUG2396" s="14"/>
      <c r="AUH2396" s="14"/>
      <c r="AUI2396" s="14"/>
      <c r="AUJ2396" s="14"/>
      <c r="AUK2396" s="14"/>
      <c r="AUL2396" s="14"/>
      <c r="AUM2396" s="14"/>
      <c r="AUN2396" s="14"/>
      <c r="AUO2396" s="14"/>
      <c r="AUP2396" s="14"/>
      <c r="AUQ2396" s="14"/>
      <c r="AUR2396" s="14"/>
      <c r="AUS2396" s="14"/>
      <c r="AUT2396" s="14"/>
      <c r="AUU2396" s="14"/>
      <c r="AUV2396" s="14"/>
      <c r="AUW2396" s="14"/>
      <c r="AUX2396" s="14"/>
      <c r="AUY2396" s="14"/>
      <c r="AUZ2396" s="14"/>
      <c r="AVA2396" s="14"/>
      <c r="AVB2396" s="14"/>
      <c r="AVC2396" s="14"/>
      <c r="AVD2396" s="14"/>
      <c r="AVE2396" s="14"/>
      <c r="AVF2396" s="14"/>
      <c r="AVG2396" s="14"/>
      <c r="AVH2396" s="14"/>
      <c r="AVI2396" s="14"/>
      <c r="AVJ2396" s="14"/>
      <c r="AVK2396" s="14"/>
      <c r="AVL2396" s="14"/>
      <c r="AVM2396" s="14"/>
      <c r="AVN2396" s="14"/>
      <c r="AVO2396" s="14"/>
      <c r="AVP2396" s="14"/>
      <c r="AVQ2396" s="14"/>
      <c r="AVR2396" s="14"/>
      <c r="AVS2396" s="14"/>
      <c r="AVT2396" s="14"/>
      <c r="AVU2396" s="14"/>
      <c r="AVV2396" s="14"/>
      <c r="AVW2396" s="14"/>
      <c r="AVX2396" s="14"/>
      <c r="AVY2396" s="14"/>
      <c r="AVZ2396" s="14"/>
      <c r="AWA2396" s="14"/>
      <c r="AWB2396" s="14"/>
      <c r="AWC2396" s="14"/>
      <c r="AWD2396" s="14"/>
      <c r="AWE2396" s="14"/>
      <c r="AWF2396" s="14"/>
      <c r="AWG2396" s="14"/>
      <c r="AWH2396" s="14"/>
      <c r="AWI2396" s="14"/>
      <c r="AWJ2396" s="14"/>
      <c r="AWK2396" s="14"/>
      <c r="AWL2396" s="14"/>
      <c r="AWM2396" s="14"/>
      <c r="AWN2396" s="14"/>
      <c r="AWO2396" s="14"/>
      <c r="AWP2396" s="14"/>
      <c r="AWQ2396" s="14"/>
      <c r="AWR2396" s="14"/>
      <c r="AWS2396" s="14"/>
      <c r="AWT2396" s="14"/>
      <c r="AWU2396" s="14"/>
      <c r="AWV2396" s="14"/>
      <c r="AWW2396" s="14"/>
      <c r="AWX2396" s="14"/>
      <c r="AWY2396" s="14"/>
      <c r="AWZ2396" s="14"/>
      <c r="AXA2396" s="14"/>
      <c r="AXB2396" s="14"/>
      <c r="AXC2396" s="14"/>
      <c r="AXD2396" s="14"/>
      <c r="AXE2396" s="14"/>
      <c r="AXF2396" s="14"/>
      <c r="AXG2396" s="14"/>
      <c r="AXH2396" s="14"/>
      <c r="AXI2396" s="14"/>
      <c r="AXJ2396" s="14"/>
      <c r="AXK2396" s="14"/>
      <c r="AXL2396" s="14"/>
      <c r="AXM2396" s="14"/>
      <c r="AXN2396" s="14"/>
      <c r="AXO2396" s="14"/>
      <c r="AXP2396" s="14"/>
      <c r="AXQ2396" s="14"/>
      <c r="AXR2396" s="14"/>
      <c r="AXS2396" s="14"/>
      <c r="AXT2396" s="14"/>
      <c r="AXU2396" s="14"/>
      <c r="AXV2396" s="14"/>
      <c r="AXW2396" s="14"/>
      <c r="AXX2396" s="14"/>
      <c r="AXY2396" s="14"/>
      <c r="AXZ2396" s="14"/>
      <c r="AYA2396" s="14"/>
      <c r="AYB2396" s="14"/>
      <c r="AYC2396" s="14"/>
      <c r="AYD2396" s="14"/>
      <c r="AYE2396" s="14"/>
      <c r="AYF2396" s="14"/>
      <c r="AYG2396" s="14"/>
      <c r="AYH2396" s="14"/>
      <c r="AYI2396" s="14"/>
      <c r="AYJ2396" s="14"/>
      <c r="AYK2396" s="14"/>
      <c r="AYL2396" s="14"/>
      <c r="AYM2396" s="14"/>
      <c r="AYN2396" s="14"/>
      <c r="AYO2396" s="14"/>
      <c r="AYP2396" s="14"/>
      <c r="AYQ2396" s="14"/>
      <c r="AYR2396" s="14"/>
      <c r="AYS2396" s="14"/>
      <c r="AYT2396" s="14"/>
      <c r="AYU2396" s="14"/>
      <c r="AYV2396" s="14"/>
      <c r="AYW2396" s="14"/>
      <c r="AYX2396" s="14"/>
      <c r="AYY2396" s="14"/>
      <c r="AYZ2396" s="14"/>
      <c r="AZA2396" s="14"/>
      <c r="AZB2396" s="14"/>
      <c r="AZC2396" s="14"/>
      <c r="AZD2396" s="14"/>
      <c r="AZE2396" s="14"/>
      <c r="AZF2396" s="14"/>
      <c r="AZG2396" s="14"/>
      <c r="AZH2396" s="14"/>
      <c r="AZI2396" s="14"/>
      <c r="AZJ2396" s="14"/>
      <c r="AZK2396" s="14"/>
      <c r="AZL2396" s="14"/>
      <c r="AZM2396" s="14"/>
      <c r="AZN2396" s="14"/>
      <c r="AZO2396" s="14"/>
      <c r="AZP2396" s="14"/>
      <c r="AZQ2396" s="14"/>
      <c r="AZR2396" s="14"/>
      <c r="AZS2396" s="14"/>
      <c r="AZT2396" s="14"/>
      <c r="AZU2396" s="14"/>
      <c r="AZV2396" s="14"/>
      <c r="AZW2396" s="14"/>
      <c r="AZX2396" s="14"/>
      <c r="AZY2396" s="14"/>
      <c r="AZZ2396" s="14"/>
      <c r="BAA2396" s="14"/>
      <c r="BAB2396" s="14"/>
      <c r="BAC2396" s="14"/>
      <c r="BAD2396" s="14"/>
      <c r="BAE2396" s="14"/>
      <c r="BAF2396" s="14"/>
      <c r="BAG2396" s="14"/>
      <c r="BAH2396" s="14"/>
      <c r="BAI2396" s="14"/>
      <c r="BAJ2396" s="14"/>
      <c r="BAK2396" s="14"/>
      <c r="BAL2396" s="14"/>
      <c r="BAM2396" s="14"/>
      <c r="BAN2396" s="14"/>
      <c r="BAO2396" s="14"/>
      <c r="BAP2396" s="14"/>
      <c r="BAQ2396" s="14"/>
      <c r="BAR2396" s="14"/>
      <c r="BAS2396" s="14"/>
      <c r="BAT2396" s="14"/>
      <c r="BAU2396" s="14"/>
      <c r="BAV2396" s="14"/>
      <c r="BAW2396" s="14"/>
      <c r="BAX2396" s="14"/>
      <c r="BAY2396" s="14"/>
      <c r="BAZ2396" s="14"/>
      <c r="BBA2396" s="14"/>
      <c r="BBB2396" s="14"/>
      <c r="BBC2396" s="14"/>
      <c r="BBD2396" s="14"/>
      <c r="BBE2396" s="14"/>
      <c r="BBF2396" s="14"/>
      <c r="BBG2396" s="14"/>
      <c r="BBH2396" s="14"/>
      <c r="BBI2396" s="14"/>
      <c r="BBJ2396" s="14"/>
      <c r="BBK2396" s="14"/>
      <c r="BBL2396" s="14"/>
      <c r="BBM2396" s="14"/>
      <c r="BBN2396" s="14"/>
      <c r="BBO2396" s="14"/>
      <c r="BBP2396" s="14"/>
      <c r="BBQ2396" s="14"/>
      <c r="BBR2396" s="14"/>
      <c r="BBS2396" s="14"/>
      <c r="BBT2396" s="14"/>
      <c r="BBU2396" s="14"/>
      <c r="BBV2396" s="14"/>
      <c r="BBW2396" s="14"/>
      <c r="BBX2396" s="14"/>
      <c r="BBY2396" s="14"/>
      <c r="BBZ2396" s="14"/>
      <c r="BCA2396" s="14"/>
      <c r="BCB2396" s="14"/>
      <c r="BCC2396" s="14"/>
      <c r="BCD2396" s="14"/>
      <c r="BCE2396" s="14"/>
      <c r="BCF2396" s="14"/>
      <c r="BCG2396" s="14"/>
      <c r="BCH2396" s="14"/>
      <c r="BCI2396" s="14"/>
      <c r="BCJ2396" s="14"/>
      <c r="BCK2396" s="14"/>
      <c r="BCL2396" s="14"/>
      <c r="BCM2396" s="14"/>
      <c r="BCN2396" s="14"/>
      <c r="BCO2396" s="14"/>
      <c r="BCP2396" s="14"/>
      <c r="BCQ2396" s="14"/>
      <c r="BCR2396" s="14"/>
      <c r="BCS2396" s="14"/>
      <c r="BCT2396" s="14"/>
      <c r="BCU2396" s="14"/>
      <c r="BCV2396" s="14"/>
      <c r="BCW2396" s="14"/>
      <c r="BCX2396" s="14"/>
      <c r="BCY2396" s="14"/>
      <c r="BCZ2396" s="14"/>
      <c r="BDA2396" s="14"/>
      <c r="BDB2396" s="14"/>
      <c r="BDC2396" s="14"/>
      <c r="BDD2396" s="14"/>
      <c r="BDE2396" s="14"/>
      <c r="BDF2396" s="14"/>
      <c r="BDG2396" s="14"/>
      <c r="BDH2396" s="14"/>
      <c r="BDI2396" s="14"/>
      <c r="BDJ2396" s="14"/>
      <c r="BDK2396" s="14"/>
      <c r="BDL2396" s="14"/>
      <c r="BDM2396" s="14"/>
      <c r="BDN2396" s="14"/>
      <c r="BDO2396" s="14"/>
      <c r="BDP2396" s="14"/>
      <c r="BDQ2396" s="14"/>
      <c r="BDR2396" s="14"/>
      <c r="BDS2396" s="14"/>
      <c r="BDT2396" s="14"/>
      <c r="BDU2396" s="14"/>
      <c r="BDV2396" s="14"/>
      <c r="BDW2396" s="14"/>
      <c r="BDX2396" s="14"/>
      <c r="BDY2396" s="14"/>
      <c r="BDZ2396" s="14"/>
      <c r="BEA2396" s="14"/>
      <c r="BEB2396" s="14"/>
      <c r="BEC2396" s="14"/>
      <c r="BED2396" s="14"/>
      <c r="BEE2396" s="14"/>
      <c r="BEF2396" s="14"/>
      <c r="BEG2396" s="14"/>
      <c r="BEH2396" s="14"/>
      <c r="BEI2396" s="14"/>
      <c r="BEJ2396" s="14"/>
      <c r="BEK2396" s="14"/>
      <c r="BEL2396" s="14"/>
      <c r="BEM2396" s="14"/>
      <c r="BEN2396" s="14"/>
      <c r="BEO2396" s="14"/>
      <c r="BEP2396" s="14"/>
      <c r="BEQ2396" s="14"/>
      <c r="BER2396" s="14"/>
      <c r="BES2396" s="14"/>
      <c r="BET2396" s="14"/>
      <c r="BEU2396" s="14"/>
      <c r="BEV2396" s="14"/>
      <c r="BEW2396" s="14"/>
      <c r="BEX2396" s="14"/>
      <c r="BEY2396" s="14"/>
      <c r="BEZ2396" s="14"/>
      <c r="BFA2396" s="14"/>
      <c r="BFB2396" s="14"/>
      <c r="BFC2396" s="14"/>
      <c r="BFD2396" s="14"/>
      <c r="BFE2396" s="14"/>
      <c r="BFF2396" s="14"/>
      <c r="BFG2396" s="14"/>
      <c r="BFH2396" s="14"/>
      <c r="BFI2396" s="14"/>
      <c r="BFJ2396" s="14"/>
      <c r="BFK2396" s="14"/>
      <c r="BFL2396" s="14"/>
      <c r="BFM2396" s="14"/>
      <c r="BFN2396" s="14"/>
      <c r="BFO2396" s="14"/>
      <c r="BFP2396" s="14"/>
      <c r="BFQ2396" s="14"/>
      <c r="BFR2396" s="14"/>
      <c r="BFS2396" s="14"/>
      <c r="BFT2396" s="14"/>
      <c r="BFU2396" s="14"/>
      <c r="BFV2396" s="14"/>
      <c r="BFW2396" s="14"/>
      <c r="BFX2396" s="14"/>
      <c r="BFY2396" s="14"/>
      <c r="BFZ2396" s="14"/>
      <c r="BGA2396" s="14"/>
      <c r="BGB2396" s="14"/>
      <c r="BGC2396" s="14"/>
      <c r="BGD2396" s="14"/>
      <c r="BGE2396" s="14"/>
      <c r="BGF2396" s="14"/>
      <c r="BGG2396" s="14"/>
      <c r="BGH2396" s="14"/>
      <c r="BGI2396" s="14"/>
      <c r="BGJ2396" s="14"/>
      <c r="BGK2396" s="14"/>
      <c r="BGL2396" s="14"/>
      <c r="BGM2396" s="14"/>
      <c r="BGN2396" s="14"/>
      <c r="BGO2396" s="14"/>
      <c r="BGP2396" s="14"/>
      <c r="BGQ2396" s="14"/>
      <c r="BGR2396" s="14"/>
      <c r="BGS2396" s="14"/>
      <c r="BGT2396" s="14"/>
      <c r="BGU2396" s="14"/>
      <c r="BGV2396" s="14"/>
      <c r="BGW2396" s="14"/>
      <c r="BGX2396" s="14"/>
      <c r="BGY2396" s="14"/>
      <c r="BGZ2396" s="14"/>
      <c r="BHA2396" s="14"/>
      <c r="BHB2396" s="14"/>
      <c r="BHC2396" s="14"/>
      <c r="BHD2396" s="14"/>
      <c r="BHE2396" s="14"/>
      <c r="BHF2396" s="14"/>
      <c r="BHG2396" s="14"/>
      <c r="BHH2396" s="14"/>
      <c r="BHI2396" s="14"/>
      <c r="BHJ2396" s="14"/>
      <c r="BHK2396" s="14"/>
      <c r="BHL2396" s="14"/>
      <c r="BHM2396" s="14"/>
      <c r="BHN2396" s="14"/>
      <c r="BHO2396" s="14"/>
      <c r="BHP2396" s="14"/>
      <c r="BHQ2396" s="14"/>
      <c r="BHR2396" s="14"/>
      <c r="BHS2396" s="14"/>
      <c r="BHT2396" s="14"/>
      <c r="BHU2396" s="14"/>
      <c r="BHV2396" s="14"/>
      <c r="BHW2396" s="14"/>
      <c r="BHX2396" s="14"/>
      <c r="BHY2396" s="14"/>
      <c r="BHZ2396" s="14"/>
      <c r="BIA2396" s="14"/>
      <c r="BIB2396" s="14"/>
      <c r="BIC2396" s="14"/>
      <c r="BID2396" s="14"/>
      <c r="BIE2396" s="14"/>
      <c r="BIF2396" s="14"/>
      <c r="BIG2396" s="14"/>
      <c r="BIH2396" s="14"/>
      <c r="BII2396" s="14"/>
      <c r="BIJ2396" s="14"/>
      <c r="BIK2396" s="14"/>
      <c r="BIL2396" s="14"/>
      <c r="BIM2396" s="14"/>
      <c r="BIN2396" s="14"/>
      <c r="BIO2396" s="14"/>
      <c r="BIP2396" s="14"/>
      <c r="BIQ2396" s="14"/>
      <c r="BIR2396" s="14"/>
      <c r="BIS2396" s="14"/>
      <c r="BIT2396" s="14"/>
      <c r="BIU2396" s="14"/>
      <c r="BIV2396" s="14"/>
      <c r="BIW2396" s="14"/>
      <c r="BIX2396" s="14"/>
      <c r="BIY2396" s="14"/>
      <c r="BIZ2396" s="14"/>
      <c r="BJA2396" s="14"/>
      <c r="BJB2396" s="14"/>
      <c r="BJC2396" s="14"/>
      <c r="BJD2396" s="14"/>
      <c r="BJE2396" s="14"/>
      <c r="BJF2396" s="14"/>
      <c r="BJG2396" s="14"/>
      <c r="BJH2396" s="14"/>
      <c r="BJI2396" s="14"/>
      <c r="BJJ2396" s="14"/>
      <c r="BJK2396" s="14"/>
      <c r="BJL2396" s="14"/>
      <c r="BJM2396" s="14"/>
      <c r="BJN2396" s="14"/>
      <c r="BJO2396" s="14"/>
      <c r="BJP2396" s="14"/>
      <c r="BJQ2396" s="14"/>
      <c r="BJR2396" s="14"/>
      <c r="BJS2396" s="14"/>
      <c r="BJT2396" s="14"/>
      <c r="BJU2396" s="14"/>
      <c r="BJV2396" s="14"/>
      <c r="BJW2396" s="14"/>
      <c r="BJX2396" s="14"/>
      <c r="BJY2396" s="14"/>
      <c r="BJZ2396" s="14"/>
      <c r="BKA2396" s="14"/>
      <c r="BKB2396" s="14"/>
      <c r="BKC2396" s="14"/>
      <c r="BKD2396" s="14"/>
      <c r="BKE2396" s="14"/>
      <c r="BKF2396" s="14"/>
      <c r="BKG2396" s="14"/>
      <c r="BKH2396" s="14"/>
      <c r="BKI2396" s="14"/>
      <c r="BKJ2396" s="14"/>
      <c r="BKK2396" s="14"/>
      <c r="BKL2396" s="14"/>
      <c r="BKM2396" s="14"/>
      <c r="BKN2396" s="14"/>
      <c r="BKO2396" s="14"/>
      <c r="BKP2396" s="14"/>
      <c r="BKQ2396" s="14"/>
      <c r="BKR2396" s="14"/>
      <c r="BKS2396" s="14"/>
      <c r="BKT2396" s="14"/>
      <c r="BKU2396" s="14"/>
      <c r="BKV2396" s="14"/>
      <c r="BKW2396" s="14"/>
      <c r="BKX2396" s="14"/>
      <c r="BKY2396" s="14"/>
      <c r="BKZ2396" s="14"/>
      <c r="BLA2396" s="14"/>
      <c r="BLB2396" s="14"/>
      <c r="BLC2396" s="14"/>
      <c r="BLD2396" s="14"/>
      <c r="BLE2396" s="14"/>
      <c r="BLF2396" s="14"/>
      <c r="BLG2396" s="14"/>
      <c r="BLH2396" s="14"/>
      <c r="BLI2396" s="14"/>
      <c r="BLJ2396" s="14"/>
      <c r="BLK2396" s="14"/>
      <c r="BLL2396" s="14"/>
      <c r="BLM2396" s="14"/>
      <c r="BLN2396" s="14"/>
      <c r="BLO2396" s="14"/>
      <c r="BLP2396" s="14"/>
      <c r="BLQ2396" s="14"/>
      <c r="BLR2396" s="14"/>
      <c r="BLS2396" s="14"/>
      <c r="BLT2396" s="14"/>
      <c r="BLU2396" s="14"/>
      <c r="BLV2396" s="14"/>
      <c r="BLW2396" s="14"/>
      <c r="BLX2396" s="14"/>
      <c r="BLY2396" s="14"/>
      <c r="BLZ2396" s="14"/>
      <c r="BMA2396" s="14"/>
      <c r="BMB2396" s="14"/>
      <c r="BMC2396" s="14"/>
      <c r="BMD2396" s="14"/>
      <c r="BME2396" s="14"/>
      <c r="BMF2396" s="14"/>
      <c r="BMG2396" s="14"/>
      <c r="BMH2396" s="14"/>
      <c r="BMI2396" s="14"/>
      <c r="BMJ2396" s="14"/>
      <c r="BMK2396" s="14"/>
      <c r="BML2396" s="14"/>
      <c r="BMM2396" s="14"/>
      <c r="BMN2396" s="14"/>
      <c r="BMO2396" s="14"/>
      <c r="BMP2396" s="14"/>
      <c r="BMQ2396" s="14"/>
      <c r="BMR2396" s="14"/>
      <c r="BMS2396" s="14"/>
      <c r="BMT2396" s="14"/>
      <c r="BMU2396" s="14"/>
      <c r="BMV2396" s="14"/>
      <c r="BMW2396" s="14"/>
      <c r="BMX2396" s="14"/>
      <c r="BMY2396" s="14"/>
      <c r="BMZ2396" s="14"/>
      <c r="BNA2396" s="14"/>
      <c r="BNB2396" s="14"/>
      <c r="BNC2396" s="14"/>
      <c r="BND2396" s="14"/>
      <c r="BNE2396" s="14"/>
      <c r="BNF2396" s="14"/>
      <c r="BNG2396" s="14"/>
      <c r="BNH2396" s="14"/>
      <c r="BNI2396" s="14"/>
      <c r="BNJ2396" s="14"/>
      <c r="BNK2396" s="14"/>
      <c r="BNL2396" s="14"/>
      <c r="BNM2396" s="14"/>
      <c r="BNN2396" s="14"/>
      <c r="BNO2396" s="14"/>
      <c r="BNP2396" s="14"/>
      <c r="BNQ2396" s="14"/>
      <c r="BNR2396" s="14"/>
      <c r="BNS2396" s="14"/>
      <c r="BNT2396" s="14"/>
      <c r="BNU2396" s="14"/>
      <c r="BNV2396" s="14"/>
      <c r="BNW2396" s="14"/>
      <c r="BNX2396" s="14"/>
      <c r="BNY2396" s="14"/>
      <c r="BNZ2396" s="14"/>
      <c r="BOA2396" s="14"/>
      <c r="BOB2396" s="14"/>
      <c r="BOC2396" s="14"/>
      <c r="BOD2396" s="14"/>
      <c r="BOE2396" s="14"/>
      <c r="BOF2396" s="14"/>
      <c r="BOG2396" s="14"/>
      <c r="BOH2396" s="14"/>
      <c r="BOI2396" s="14"/>
      <c r="BOJ2396" s="14"/>
      <c r="BOK2396" s="14"/>
      <c r="BOL2396" s="14"/>
      <c r="BOM2396" s="14"/>
      <c r="BON2396" s="14"/>
      <c r="BOO2396" s="14"/>
      <c r="BOP2396" s="14"/>
      <c r="BOQ2396" s="14"/>
      <c r="BOR2396" s="14"/>
      <c r="BOS2396" s="14"/>
      <c r="BOT2396" s="14"/>
      <c r="BOU2396" s="14"/>
      <c r="BOV2396" s="14"/>
      <c r="BOW2396" s="14"/>
      <c r="BOX2396" s="14"/>
      <c r="BOY2396" s="14"/>
      <c r="BOZ2396" s="14"/>
      <c r="BPA2396" s="14"/>
      <c r="BPB2396" s="14"/>
      <c r="BPC2396" s="14"/>
      <c r="BPD2396" s="14"/>
      <c r="BPE2396" s="14"/>
      <c r="BPF2396" s="14"/>
      <c r="BPG2396" s="14"/>
      <c r="BPH2396" s="14"/>
      <c r="BPI2396" s="14"/>
      <c r="BPJ2396" s="14"/>
      <c r="BPK2396" s="14"/>
      <c r="BPL2396" s="14"/>
      <c r="BPM2396" s="14"/>
      <c r="BPN2396" s="14"/>
      <c r="BPO2396" s="14"/>
      <c r="BPP2396" s="14"/>
      <c r="BPQ2396" s="14"/>
      <c r="BPR2396" s="14"/>
      <c r="BPS2396" s="14"/>
      <c r="BPT2396" s="14"/>
      <c r="BPU2396" s="14"/>
      <c r="BPV2396" s="14"/>
      <c r="BPW2396" s="14"/>
      <c r="BPX2396" s="14"/>
      <c r="BPY2396" s="14"/>
      <c r="BPZ2396" s="14"/>
      <c r="BQA2396" s="14"/>
      <c r="BQB2396" s="14"/>
      <c r="BQC2396" s="14"/>
      <c r="BQD2396" s="14"/>
      <c r="BQE2396" s="14"/>
      <c r="BQF2396" s="14"/>
      <c r="BQG2396" s="14"/>
      <c r="BQH2396" s="14"/>
      <c r="BQI2396" s="14"/>
      <c r="BQJ2396" s="14"/>
      <c r="BQK2396" s="14"/>
      <c r="BQL2396" s="14"/>
      <c r="BQM2396" s="14"/>
      <c r="BQN2396" s="14"/>
      <c r="BQO2396" s="14"/>
      <c r="BQP2396" s="14"/>
      <c r="BQQ2396" s="14"/>
      <c r="BQR2396" s="14"/>
      <c r="BQS2396" s="14"/>
      <c r="BQT2396" s="14"/>
      <c r="BQU2396" s="14"/>
      <c r="BQV2396" s="14"/>
      <c r="BQW2396" s="14"/>
      <c r="BQX2396" s="14"/>
      <c r="BQY2396" s="14"/>
      <c r="BQZ2396" s="14"/>
      <c r="BRA2396" s="14"/>
      <c r="BRB2396" s="14"/>
      <c r="BRC2396" s="14"/>
      <c r="BRD2396" s="14"/>
      <c r="BRE2396" s="14"/>
      <c r="BRF2396" s="14"/>
      <c r="BRG2396" s="14"/>
      <c r="BRH2396" s="14"/>
      <c r="BRI2396" s="14"/>
      <c r="BRJ2396" s="14"/>
      <c r="BRK2396" s="14"/>
      <c r="BRL2396" s="14"/>
      <c r="BRM2396" s="14"/>
      <c r="BRN2396" s="14"/>
      <c r="BRO2396" s="14"/>
      <c r="BRP2396" s="14"/>
      <c r="BRQ2396" s="14"/>
      <c r="BRR2396" s="14"/>
      <c r="BRS2396" s="14"/>
      <c r="BRT2396" s="14"/>
      <c r="BRU2396" s="14"/>
      <c r="BRV2396" s="14"/>
      <c r="BRW2396" s="14"/>
      <c r="BRX2396" s="14"/>
      <c r="BRY2396" s="14"/>
      <c r="BRZ2396" s="14"/>
      <c r="BSA2396" s="14"/>
      <c r="BSB2396" s="14"/>
      <c r="BSC2396" s="14"/>
      <c r="BSD2396" s="14"/>
      <c r="BSE2396" s="14"/>
      <c r="BSF2396" s="14"/>
      <c r="BSG2396" s="14"/>
      <c r="BSH2396" s="14"/>
      <c r="BSI2396" s="14"/>
      <c r="BSJ2396" s="14"/>
      <c r="BSK2396" s="14"/>
      <c r="BSL2396" s="14"/>
      <c r="BSM2396" s="14"/>
      <c r="BSN2396" s="14"/>
      <c r="BSO2396" s="14"/>
      <c r="BSP2396" s="14"/>
      <c r="BSQ2396" s="14"/>
      <c r="BSR2396" s="14"/>
      <c r="BSS2396" s="14"/>
      <c r="BST2396" s="14"/>
      <c r="BSU2396" s="14"/>
      <c r="BSV2396" s="14"/>
      <c r="BSW2396" s="14"/>
      <c r="BSX2396" s="14"/>
      <c r="BSY2396" s="14"/>
      <c r="BSZ2396" s="14"/>
      <c r="BTA2396" s="14"/>
      <c r="BTB2396" s="14"/>
      <c r="BTC2396" s="14"/>
      <c r="BTD2396" s="14"/>
      <c r="BTE2396" s="14"/>
      <c r="BTF2396" s="14"/>
      <c r="BTG2396" s="14"/>
      <c r="BTH2396" s="14"/>
      <c r="BTI2396" s="14"/>
      <c r="BTJ2396" s="14"/>
      <c r="BTK2396" s="14"/>
      <c r="BTL2396" s="14"/>
      <c r="BTM2396" s="14"/>
      <c r="BTN2396" s="14"/>
      <c r="BTO2396" s="14"/>
      <c r="BTP2396" s="14"/>
      <c r="BTQ2396" s="14"/>
      <c r="BTR2396" s="14"/>
      <c r="BTS2396" s="14"/>
      <c r="BTT2396" s="14"/>
      <c r="BTU2396" s="14"/>
      <c r="BTV2396" s="14"/>
      <c r="BTW2396" s="14"/>
      <c r="BTX2396" s="14"/>
      <c r="BTY2396" s="14"/>
      <c r="BTZ2396" s="14"/>
      <c r="BUA2396" s="14"/>
      <c r="BUB2396" s="14"/>
      <c r="BUC2396" s="14"/>
      <c r="BUD2396" s="14"/>
      <c r="BUE2396" s="14"/>
      <c r="BUF2396" s="14"/>
      <c r="BUG2396" s="14"/>
      <c r="BUH2396" s="14"/>
      <c r="BUI2396" s="14"/>
      <c r="BUJ2396" s="14"/>
      <c r="BUK2396" s="14"/>
      <c r="BUL2396" s="14"/>
      <c r="BUM2396" s="14"/>
      <c r="BUN2396" s="14"/>
      <c r="BUO2396" s="14"/>
      <c r="BUP2396" s="14"/>
      <c r="BUQ2396" s="14"/>
      <c r="BUR2396" s="14"/>
      <c r="BUS2396" s="14"/>
      <c r="BUT2396" s="14"/>
      <c r="BUU2396" s="14"/>
      <c r="BUV2396" s="14"/>
      <c r="BUW2396" s="14"/>
      <c r="BUX2396" s="14"/>
      <c r="BUY2396" s="14"/>
      <c r="BUZ2396" s="14"/>
      <c r="BVA2396" s="14"/>
      <c r="BVB2396" s="14"/>
      <c r="BVC2396" s="14"/>
      <c r="BVD2396" s="14"/>
      <c r="BVE2396" s="14"/>
      <c r="BVF2396" s="14"/>
      <c r="BVG2396" s="14"/>
      <c r="BVH2396" s="14"/>
      <c r="BVI2396" s="14"/>
      <c r="BVJ2396" s="14"/>
      <c r="BVK2396" s="14"/>
      <c r="BVL2396" s="14"/>
      <c r="BVM2396" s="14"/>
      <c r="BVN2396" s="14"/>
      <c r="BVO2396" s="14"/>
      <c r="BVP2396" s="14"/>
      <c r="BVQ2396" s="14"/>
      <c r="BVR2396" s="14"/>
      <c r="BVS2396" s="14"/>
      <c r="BVT2396" s="14"/>
      <c r="BVU2396" s="14"/>
      <c r="BVV2396" s="14"/>
      <c r="BVW2396" s="14"/>
      <c r="BVX2396" s="14"/>
      <c r="BVY2396" s="14"/>
      <c r="BVZ2396" s="14"/>
      <c r="BWA2396" s="14"/>
      <c r="BWB2396" s="14"/>
      <c r="BWC2396" s="14"/>
      <c r="BWD2396" s="14"/>
      <c r="BWE2396" s="14"/>
      <c r="BWF2396" s="14"/>
      <c r="BWG2396" s="14"/>
      <c r="BWH2396" s="14"/>
      <c r="BWI2396" s="14"/>
      <c r="BWJ2396" s="14"/>
      <c r="BWK2396" s="14"/>
      <c r="BWL2396" s="14"/>
      <c r="BWM2396" s="14"/>
      <c r="BWN2396" s="14"/>
      <c r="BWO2396" s="14"/>
      <c r="BWP2396" s="14"/>
      <c r="BWQ2396" s="14"/>
      <c r="BWR2396" s="14"/>
      <c r="BWS2396" s="14"/>
      <c r="BWT2396" s="14"/>
      <c r="BWU2396" s="14"/>
      <c r="BWV2396" s="14"/>
      <c r="BWW2396" s="14"/>
      <c r="BWX2396" s="14"/>
      <c r="BWY2396" s="14"/>
      <c r="BWZ2396" s="14"/>
      <c r="BXA2396" s="14"/>
      <c r="BXB2396" s="14"/>
      <c r="BXC2396" s="14"/>
      <c r="BXD2396" s="14"/>
      <c r="BXE2396" s="14"/>
      <c r="BXF2396" s="14"/>
      <c r="BXG2396" s="14"/>
      <c r="BXH2396" s="14"/>
      <c r="BXI2396" s="14"/>
      <c r="BXJ2396" s="14"/>
      <c r="BXK2396" s="14"/>
      <c r="BXL2396" s="14"/>
      <c r="BXM2396" s="14"/>
      <c r="BXN2396" s="14"/>
      <c r="BXO2396" s="14"/>
      <c r="BXP2396" s="14"/>
      <c r="BXQ2396" s="14"/>
      <c r="BXR2396" s="14"/>
      <c r="BXS2396" s="14"/>
      <c r="BXT2396" s="14"/>
      <c r="BXU2396" s="14"/>
      <c r="BXV2396" s="14"/>
      <c r="BXW2396" s="14"/>
      <c r="BXX2396" s="14"/>
      <c r="BXY2396" s="14"/>
      <c r="BXZ2396" s="14"/>
      <c r="BYA2396" s="14"/>
      <c r="BYB2396" s="14"/>
      <c r="BYC2396" s="14"/>
      <c r="BYD2396" s="14"/>
      <c r="BYE2396" s="14"/>
      <c r="BYF2396" s="14"/>
      <c r="BYG2396" s="14"/>
      <c r="BYH2396" s="14"/>
      <c r="BYI2396" s="14"/>
      <c r="BYJ2396" s="14"/>
      <c r="BYK2396" s="14"/>
      <c r="BYL2396" s="14"/>
      <c r="BYM2396" s="14"/>
      <c r="BYN2396" s="14"/>
      <c r="BYO2396" s="14"/>
      <c r="BYP2396" s="14"/>
      <c r="BYQ2396" s="14"/>
      <c r="BYR2396" s="14"/>
      <c r="BYS2396" s="14"/>
      <c r="BYT2396" s="14"/>
      <c r="BYU2396" s="14"/>
      <c r="BYV2396" s="14"/>
      <c r="BYW2396" s="14"/>
      <c r="BYX2396" s="14"/>
      <c r="BYY2396" s="14"/>
      <c r="BYZ2396" s="14"/>
      <c r="BZA2396" s="14"/>
      <c r="BZB2396" s="14"/>
      <c r="BZC2396" s="14"/>
      <c r="BZD2396" s="14"/>
      <c r="BZE2396" s="14"/>
      <c r="BZF2396" s="14"/>
      <c r="BZG2396" s="14"/>
      <c r="BZH2396" s="14"/>
      <c r="BZI2396" s="14"/>
      <c r="BZJ2396" s="14"/>
      <c r="BZK2396" s="14"/>
      <c r="BZL2396" s="14"/>
      <c r="BZM2396" s="14"/>
      <c r="BZN2396" s="14"/>
      <c r="BZO2396" s="14"/>
      <c r="BZP2396" s="14"/>
      <c r="BZQ2396" s="14"/>
      <c r="BZR2396" s="14"/>
      <c r="BZS2396" s="14"/>
      <c r="BZT2396" s="14"/>
      <c r="BZU2396" s="14"/>
      <c r="BZV2396" s="14"/>
      <c r="BZW2396" s="14"/>
      <c r="BZX2396" s="14"/>
      <c r="BZY2396" s="14"/>
      <c r="BZZ2396" s="14"/>
      <c r="CAA2396" s="14"/>
      <c r="CAB2396" s="14"/>
      <c r="CAC2396" s="14"/>
      <c r="CAD2396" s="14"/>
      <c r="CAE2396" s="14"/>
      <c r="CAF2396" s="14"/>
      <c r="CAG2396" s="14"/>
      <c r="CAH2396" s="14"/>
      <c r="CAI2396" s="14"/>
      <c r="CAJ2396" s="14"/>
      <c r="CAK2396" s="14"/>
      <c r="CAL2396" s="14"/>
      <c r="CAM2396" s="14"/>
      <c r="CAN2396" s="14"/>
      <c r="CAO2396" s="14"/>
      <c r="CAP2396" s="14"/>
      <c r="CAQ2396" s="14"/>
      <c r="CAR2396" s="14"/>
      <c r="CAS2396" s="14"/>
      <c r="CAT2396" s="14"/>
      <c r="CAU2396" s="14"/>
      <c r="CAV2396" s="14"/>
      <c r="CAW2396" s="14"/>
      <c r="CAX2396" s="14"/>
      <c r="CAY2396" s="14"/>
      <c r="CAZ2396" s="14"/>
      <c r="CBA2396" s="14"/>
      <c r="CBB2396" s="14"/>
      <c r="CBC2396" s="14"/>
      <c r="CBD2396" s="14"/>
      <c r="CBE2396" s="14"/>
      <c r="CBF2396" s="14"/>
      <c r="CBG2396" s="14"/>
      <c r="CBH2396" s="14"/>
      <c r="CBI2396" s="14"/>
      <c r="CBJ2396" s="14"/>
      <c r="CBK2396" s="14"/>
      <c r="CBL2396" s="14"/>
      <c r="CBM2396" s="14"/>
      <c r="CBN2396" s="14"/>
      <c r="CBO2396" s="14"/>
      <c r="CBP2396" s="14"/>
      <c r="CBQ2396" s="14"/>
      <c r="CBR2396" s="14"/>
      <c r="CBS2396" s="14"/>
      <c r="CBT2396" s="14"/>
      <c r="CBU2396" s="14"/>
      <c r="CBV2396" s="14"/>
      <c r="CBW2396" s="14"/>
      <c r="CBX2396" s="14"/>
      <c r="CBY2396" s="14"/>
      <c r="CBZ2396" s="14"/>
      <c r="CCA2396" s="14"/>
      <c r="CCB2396" s="14"/>
      <c r="CCC2396" s="14"/>
      <c r="CCD2396" s="14"/>
      <c r="CCE2396" s="14"/>
      <c r="CCF2396" s="14"/>
      <c r="CCG2396" s="14"/>
      <c r="CCH2396" s="14"/>
      <c r="CCI2396" s="14"/>
      <c r="CCJ2396" s="14"/>
      <c r="CCK2396" s="14"/>
      <c r="CCL2396" s="14"/>
      <c r="CCM2396" s="14"/>
      <c r="CCN2396" s="14"/>
      <c r="CCO2396" s="14"/>
      <c r="CCP2396" s="14"/>
      <c r="CCQ2396" s="14"/>
      <c r="CCR2396" s="14"/>
      <c r="CCS2396" s="14"/>
      <c r="CCT2396" s="14"/>
      <c r="CCU2396" s="14"/>
      <c r="CCV2396" s="14"/>
      <c r="CCW2396" s="14"/>
      <c r="CCX2396" s="14"/>
      <c r="CCY2396" s="14"/>
      <c r="CCZ2396" s="14"/>
      <c r="CDA2396" s="14"/>
      <c r="CDB2396" s="14"/>
      <c r="CDC2396" s="14"/>
      <c r="CDD2396" s="14"/>
      <c r="CDE2396" s="14"/>
      <c r="CDF2396" s="14"/>
      <c r="CDG2396" s="14"/>
      <c r="CDH2396" s="14"/>
      <c r="CDI2396" s="14"/>
      <c r="CDJ2396" s="14"/>
      <c r="CDK2396" s="14"/>
      <c r="CDL2396" s="14"/>
      <c r="CDM2396" s="14"/>
      <c r="CDN2396" s="14"/>
      <c r="CDO2396" s="14"/>
      <c r="CDP2396" s="14"/>
      <c r="CDQ2396" s="14"/>
      <c r="CDR2396" s="14"/>
      <c r="CDS2396" s="14"/>
      <c r="CDT2396" s="14"/>
      <c r="CDU2396" s="14"/>
      <c r="CDV2396" s="14"/>
      <c r="CDW2396" s="14"/>
      <c r="CDX2396" s="14"/>
      <c r="CDY2396" s="14"/>
      <c r="CDZ2396" s="14"/>
      <c r="CEA2396" s="14"/>
      <c r="CEB2396" s="14"/>
      <c r="CEC2396" s="14"/>
      <c r="CED2396" s="14"/>
      <c r="CEE2396" s="14"/>
      <c r="CEF2396" s="14"/>
      <c r="CEG2396" s="14"/>
      <c r="CEH2396" s="14"/>
      <c r="CEI2396" s="14"/>
      <c r="CEJ2396" s="14"/>
      <c r="CEK2396" s="14"/>
      <c r="CEL2396" s="14"/>
      <c r="CEM2396" s="14"/>
      <c r="CEN2396" s="14"/>
      <c r="CEO2396" s="14"/>
      <c r="CEP2396" s="14"/>
      <c r="CEQ2396" s="14"/>
      <c r="CER2396" s="14"/>
      <c r="CES2396" s="14"/>
      <c r="CET2396" s="14"/>
      <c r="CEU2396" s="14"/>
      <c r="CEV2396" s="14"/>
      <c r="CEW2396" s="14"/>
      <c r="CEX2396" s="14"/>
      <c r="CEY2396" s="14"/>
      <c r="CEZ2396" s="14"/>
      <c r="CFA2396" s="14"/>
      <c r="CFB2396" s="14"/>
      <c r="CFC2396" s="14"/>
      <c r="CFD2396" s="14"/>
      <c r="CFE2396" s="14"/>
      <c r="CFF2396" s="14"/>
      <c r="CFG2396" s="14"/>
      <c r="CFH2396" s="14"/>
      <c r="CFI2396" s="14"/>
      <c r="CFJ2396" s="14"/>
      <c r="CFK2396" s="14"/>
      <c r="CFL2396" s="14"/>
      <c r="CFM2396" s="14"/>
      <c r="CFN2396" s="14"/>
      <c r="CFO2396" s="14"/>
      <c r="CFP2396" s="14"/>
      <c r="CFQ2396" s="14"/>
      <c r="CFR2396" s="14"/>
      <c r="CFS2396" s="14"/>
      <c r="CFT2396" s="14"/>
      <c r="CFU2396" s="14"/>
      <c r="CFV2396" s="14"/>
      <c r="CFW2396" s="14"/>
      <c r="CFX2396" s="14"/>
      <c r="CFY2396" s="14"/>
      <c r="CFZ2396" s="14"/>
      <c r="CGA2396" s="14"/>
      <c r="CGB2396" s="14"/>
      <c r="CGC2396" s="14"/>
      <c r="CGD2396" s="14"/>
      <c r="CGE2396" s="14"/>
      <c r="CGF2396" s="14"/>
      <c r="CGG2396" s="14"/>
      <c r="CGH2396" s="14"/>
      <c r="CGI2396" s="14"/>
      <c r="CGJ2396" s="14"/>
      <c r="CGK2396" s="14"/>
      <c r="CGL2396" s="14"/>
      <c r="CGM2396" s="14"/>
      <c r="CGN2396" s="14"/>
      <c r="CGO2396" s="14"/>
      <c r="CGP2396" s="14"/>
      <c r="CGQ2396" s="14"/>
      <c r="CGR2396" s="14"/>
      <c r="CGS2396" s="14"/>
      <c r="CGT2396" s="14"/>
      <c r="CGU2396" s="14"/>
      <c r="CGV2396" s="14"/>
      <c r="CGW2396" s="14"/>
      <c r="CGX2396" s="14"/>
      <c r="CGY2396" s="14"/>
      <c r="CGZ2396" s="14"/>
      <c r="CHA2396" s="14"/>
      <c r="CHB2396" s="14"/>
      <c r="CHC2396" s="14"/>
      <c r="CHD2396" s="14"/>
      <c r="CHE2396" s="14"/>
      <c r="CHF2396" s="14"/>
      <c r="CHG2396" s="14"/>
      <c r="CHH2396" s="14"/>
      <c r="CHI2396" s="14"/>
      <c r="CHJ2396" s="14"/>
      <c r="CHK2396" s="14"/>
      <c r="CHL2396" s="14"/>
      <c r="CHM2396" s="14"/>
      <c r="CHN2396" s="14"/>
      <c r="CHO2396" s="14"/>
      <c r="CHP2396" s="14"/>
      <c r="CHQ2396" s="14"/>
      <c r="CHR2396" s="14"/>
      <c r="CHS2396" s="14"/>
      <c r="CHT2396" s="14"/>
      <c r="CHU2396" s="14"/>
      <c r="CHV2396" s="14"/>
      <c r="CHW2396" s="14"/>
      <c r="CHX2396" s="14"/>
      <c r="CHY2396" s="14"/>
      <c r="CHZ2396" s="14"/>
      <c r="CIA2396" s="14"/>
      <c r="CIB2396" s="14"/>
      <c r="CIC2396" s="14"/>
      <c r="CID2396" s="14"/>
      <c r="CIE2396" s="14"/>
      <c r="CIF2396" s="14"/>
      <c r="CIG2396" s="14"/>
      <c r="CIH2396" s="14"/>
      <c r="CII2396" s="14"/>
      <c r="CIJ2396" s="14"/>
      <c r="CIK2396" s="14"/>
      <c r="CIL2396" s="14"/>
      <c r="CIM2396" s="14"/>
      <c r="CIN2396" s="14"/>
      <c r="CIO2396" s="14"/>
      <c r="CIP2396" s="14"/>
      <c r="CIQ2396" s="14"/>
      <c r="CIR2396" s="14"/>
      <c r="CIS2396" s="14"/>
      <c r="CIT2396" s="14"/>
      <c r="CIU2396" s="14"/>
      <c r="CIV2396" s="14"/>
      <c r="CIW2396" s="14"/>
      <c r="CIX2396" s="14"/>
      <c r="CIY2396" s="14"/>
      <c r="CIZ2396" s="14"/>
      <c r="CJA2396" s="14"/>
      <c r="CJB2396" s="14"/>
      <c r="CJC2396" s="14"/>
      <c r="CJD2396" s="14"/>
      <c r="CJE2396" s="14"/>
      <c r="CJF2396" s="14"/>
      <c r="CJG2396" s="14"/>
      <c r="CJH2396" s="14"/>
      <c r="CJI2396" s="14"/>
      <c r="CJJ2396" s="14"/>
      <c r="CJK2396" s="14"/>
      <c r="CJL2396" s="14"/>
      <c r="CJM2396" s="14"/>
      <c r="CJN2396" s="14"/>
      <c r="CJO2396" s="14"/>
      <c r="CJP2396" s="14"/>
      <c r="CJQ2396" s="14"/>
      <c r="CJR2396" s="14"/>
      <c r="CJS2396" s="14"/>
      <c r="CJT2396" s="14"/>
      <c r="CJU2396" s="14"/>
      <c r="CJV2396" s="14"/>
      <c r="CJW2396" s="14"/>
      <c r="CJX2396" s="14"/>
      <c r="CJY2396" s="14"/>
      <c r="CJZ2396" s="14"/>
      <c r="CKA2396" s="14"/>
      <c r="CKB2396" s="14"/>
      <c r="CKC2396" s="14"/>
      <c r="CKD2396" s="14"/>
      <c r="CKE2396" s="14"/>
      <c r="CKF2396" s="14"/>
      <c r="CKG2396" s="14"/>
      <c r="CKH2396" s="14"/>
      <c r="CKI2396" s="14"/>
      <c r="CKJ2396" s="14"/>
      <c r="CKK2396" s="14"/>
      <c r="CKL2396" s="14"/>
      <c r="CKM2396" s="14"/>
      <c r="CKN2396" s="14"/>
      <c r="CKO2396" s="14"/>
      <c r="CKP2396" s="14"/>
      <c r="CKQ2396" s="14"/>
      <c r="CKR2396" s="14"/>
      <c r="CKS2396" s="14"/>
      <c r="CKT2396" s="14"/>
      <c r="CKU2396" s="14"/>
      <c r="CKV2396" s="14"/>
      <c r="CKW2396" s="14"/>
      <c r="CKX2396" s="14"/>
      <c r="CKY2396" s="14"/>
      <c r="CKZ2396" s="14"/>
      <c r="CLA2396" s="14"/>
      <c r="CLB2396" s="14"/>
      <c r="CLC2396" s="14"/>
      <c r="CLD2396" s="14"/>
      <c r="CLE2396" s="14"/>
      <c r="CLF2396" s="14"/>
      <c r="CLG2396" s="14"/>
      <c r="CLH2396" s="14"/>
      <c r="CLI2396" s="14"/>
      <c r="CLJ2396" s="14"/>
      <c r="CLK2396" s="14"/>
      <c r="CLL2396" s="14"/>
      <c r="CLM2396" s="14"/>
      <c r="CLN2396" s="14"/>
      <c r="CLO2396" s="14"/>
      <c r="CLP2396" s="14"/>
      <c r="CLQ2396" s="14"/>
      <c r="CLR2396" s="14"/>
      <c r="CLS2396" s="14"/>
      <c r="CLT2396" s="14"/>
      <c r="CLU2396" s="14"/>
      <c r="CLV2396" s="14"/>
      <c r="CLW2396" s="14"/>
      <c r="CLX2396" s="14"/>
      <c r="CLY2396" s="14"/>
      <c r="CLZ2396" s="14"/>
      <c r="CMA2396" s="14"/>
      <c r="CMB2396" s="14"/>
      <c r="CMC2396" s="14"/>
      <c r="CMD2396" s="14"/>
      <c r="CME2396" s="14"/>
      <c r="CMF2396" s="14"/>
      <c r="CMG2396" s="14"/>
      <c r="CMH2396" s="14"/>
      <c r="CMI2396" s="14"/>
      <c r="CMJ2396" s="14"/>
      <c r="CMK2396" s="14"/>
      <c r="CML2396" s="14"/>
      <c r="CMM2396" s="14"/>
      <c r="CMN2396" s="14"/>
      <c r="CMO2396" s="14"/>
      <c r="CMP2396" s="14"/>
      <c r="CMQ2396" s="14"/>
      <c r="CMR2396" s="14"/>
      <c r="CMS2396" s="14"/>
      <c r="CMT2396" s="14"/>
      <c r="CMU2396" s="14"/>
      <c r="CMV2396" s="14"/>
      <c r="CMW2396" s="14"/>
      <c r="CMX2396" s="14"/>
      <c r="CMY2396" s="14"/>
      <c r="CMZ2396" s="14"/>
      <c r="CNA2396" s="14"/>
      <c r="CNB2396" s="14"/>
      <c r="CNC2396" s="14"/>
      <c r="CND2396" s="14"/>
      <c r="CNE2396" s="14"/>
      <c r="CNF2396" s="14"/>
      <c r="CNG2396" s="14"/>
      <c r="CNH2396" s="14"/>
      <c r="CNI2396" s="14"/>
      <c r="CNJ2396" s="14"/>
      <c r="CNK2396" s="14"/>
      <c r="CNL2396" s="14"/>
      <c r="CNM2396" s="14"/>
      <c r="CNN2396" s="14"/>
      <c r="CNO2396" s="14"/>
      <c r="CNP2396" s="14"/>
      <c r="CNQ2396" s="14"/>
      <c r="CNR2396" s="14"/>
      <c r="CNS2396" s="14"/>
      <c r="CNT2396" s="14"/>
      <c r="CNU2396" s="14"/>
      <c r="CNV2396" s="14"/>
      <c r="CNW2396" s="14"/>
      <c r="CNX2396" s="14"/>
      <c r="CNY2396" s="14"/>
      <c r="CNZ2396" s="14"/>
      <c r="COA2396" s="14"/>
      <c r="COB2396" s="14"/>
      <c r="COC2396" s="14"/>
      <c r="COD2396" s="14"/>
      <c r="COE2396" s="14"/>
      <c r="COF2396" s="14"/>
      <c r="COG2396" s="14"/>
      <c r="COH2396" s="14"/>
      <c r="COI2396" s="14"/>
      <c r="COJ2396" s="14"/>
      <c r="COK2396" s="14"/>
      <c r="COL2396" s="14"/>
      <c r="COM2396" s="14"/>
      <c r="CON2396" s="14"/>
      <c r="COO2396" s="14"/>
      <c r="COP2396" s="14"/>
      <c r="COQ2396" s="14"/>
      <c r="COR2396" s="14"/>
      <c r="COS2396" s="14"/>
      <c r="COT2396" s="14"/>
      <c r="COU2396" s="14"/>
      <c r="COV2396" s="14"/>
      <c r="COW2396" s="14"/>
      <c r="COX2396" s="14"/>
      <c r="COY2396" s="14"/>
      <c r="COZ2396" s="14"/>
      <c r="CPA2396" s="14"/>
      <c r="CPB2396" s="14"/>
      <c r="CPC2396" s="14"/>
      <c r="CPD2396" s="14"/>
      <c r="CPE2396" s="14"/>
      <c r="CPF2396" s="14"/>
      <c r="CPG2396" s="14"/>
      <c r="CPH2396" s="14"/>
      <c r="CPI2396" s="14"/>
      <c r="CPJ2396" s="14"/>
      <c r="CPK2396" s="14"/>
      <c r="CPL2396" s="14"/>
      <c r="CPM2396" s="14"/>
      <c r="CPN2396" s="14"/>
      <c r="CPO2396" s="14"/>
      <c r="CPP2396" s="14"/>
      <c r="CPQ2396" s="14"/>
      <c r="CPR2396" s="14"/>
      <c r="CPS2396" s="14"/>
      <c r="CPT2396" s="14"/>
      <c r="CPU2396" s="14"/>
      <c r="CPV2396" s="14"/>
      <c r="CPW2396" s="14"/>
      <c r="CPX2396" s="14"/>
      <c r="CPY2396" s="14"/>
      <c r="CPZ2396" s="14"/>
      <c r="CQA2396" s="14"/>
      <c r="CQB2396" s="14"/>
      <c r="CQC2396" s="14"/>
      <c r="CQD2396" s="14"/>
      <c r="CQE2396" s="14"/>
      <c r="CQF2396" s="14"/>
      <c r="CQG2396" s="14"/>
      <c r="CQH2396" s="14"/>
      <c r="CQI2396" s="14"/>
      <c r="CQJ2396" s="14"/>
      <c r="CQK2396" s="14"/>
      <c r="CQL2396" s="14"/>
      <c r="CQM2396" s="14"/>
      <c r="CQN2396" s="14"/>
      <c r="CQO2396" s="14"/>
      <c r="CQP2396" s="14"/>
      <c r="CQQ2396" s="14"/>
      <c r="CQR2396" s="14"/>
      <c r="CQS2396" s="14"/>
      <c r="CQT2396" s="14"/>
      <c r="CQU2396" s="14"/>
      <c r="CQV2396" s="14"/>
      <c r="CQW2396" s="14"/>
      <c r="CQX2396" s="14"/>
      <c r="CQY2396" s="14"/>
      <c r="CQZ2396" s="14"/>
      <c r="CRA2396" s="14"/>
      <c r="CRB2396" s="14"/>
      <c r="CRC2396" s="14"/>
      <c r="CRD2396" s="14"/>
      <c r="CRE2396" s="14"/>
      <c r="CRF2396" s="14"/>
      <c r="CRG2396" s="14"/>
      <c r="CRH2396" s="14"/>
      <c r="CRI2396" s="14"/>
      <c r="CRJ2396" s="14"/>
      <c r="CRK2396" s="14"/>
      <c r="CRL2396" s="14"/>
      <c r="CRM2396" s="14"/>
      <c r="CRN2396" s="14"/>
      <c r="CRO2396" s="14"/>
      <c r="CRP2396" s="14"/>
      <c r="CRQ2396" s="14"/>
      <c r="CRR2396" s="14"/>
      <c r="CRS2396" s="14"/>
      <c r="CRT2396" s="14"/>
      <c r="CRU2396" s="14"/>
      <c r="CRV2396" s="14"/>
      <c r="CRW2396" s="14"/>
      <c r="CRX2396" s="14"/>
      <c r="CRY2396" s="14"/>
      <c r="CRZ2396" s="14"/>
      <c r="CSA2396" s="14"/>
      <c r="CSB2396" s="14"/>
      <c r="CSC2396" s="14"/>
      <c r="CSD2396" s="14"/>
      <c r="CSE2396" s="14"/>
      <c r="CSF2396" s="14"/>
      <c r="CSG2396" s="14"/>
      <c r="CSH2396" s="14"/>
      <c r="CSI2396" s="14"/>
      <c r="CSJ2396" s="14"/>
      <c r="CSK2396" s="14"/>
      <c r="CSL2396" s="14"/>
      <c r="CSM2396" s="14"/>
      <c r="CSN2396" s="14"/>
      <c r="CSO2396" s="14"/>
      <c r="CSP2396" s="14"/>
      <c r="CSQ2396" s="14"/>
      <c r="CSR2396" s="14"/>
      <c r="CSS2396" s="14"/>
      <c r="CST2396" s="14"/>
      <c r="CSU2396" s="14"/>
      <c r="CSV2396" s="14"/>
      <c r="CSW2396" s="14"/>
      <c r="CSX2396" s="14"/>
      <c r="CSY2396" s="14"/>
      <c r="CSZ2396" s="14"/>
      <c r="CTA2396" s="14"/>
      <c r="CTB2396" s="14"/>
      <c r="CTC2396" s="14"/>
      <c r="CTD2396" s="14"/>
      <c r="CTE2396" s="14"/>
      <c r="CTF2396" s="14"/>
      <c r="CTG2396" s="14"/>
      <c r="CTH2396" s="14"/>
      <c r="CTI2396" s="14"/>
      <c r="CTJ2396" s="14"/>
      <c r="CTK2396" s="14"/>
      <c r="CTL2396" s="14"/>
      <c r="CTM2396" s="14"/>
      <c r="CTN2396" s="14"/>
      <c r="CTO2396" s="14"/>
      <c r="CTP2396" s="14"/>
      <c r="CTQ2396" s="14"/>
      <c r="CTR2396" s="14"/>
      <c r="CTS2396" s="14"/>
      <c r="CTT2396" s="14"/>
      <c r="CTU2396" s="14"/>
      <c r="CTV2396" s="14"/>
      <c r="CTW2396" s="14"/>
      <c r="CTX2396" s="14"/>
      <c r="CTY2396" s="14"/>
      <c r="CTZ2396" s="14"/>
      <c r="CUA2396" s="14"/>
      <c r="CUB2396" s="14"/>
      <c r="CUC2396" s="14"/>
      <c r="CUD2396" s="14"/>
      <c r="CUE2396" s="14"/>
      <c r="CUF2396" s="14"/>
      <c r="CUG2396" s="14"/>
      <c r="CUH2396" s="14"/>
      <c r="CUI2396" s="14"/>
      <c r="CUJ2396" s="14"/>
      <c r="CUK2396" s="14"/>
      <c r="CUL2396" s="14"/>
      <c r="CUM2396" s="14"/>
      <c r="CUN2396" s="14"/>
      <c r="CUO2396" s="14"/>
      <c r="CUP2396" s="14"/>
      <c r="CUQ2396" s="14"/>
      <c r="CUR2396" s="14"/>
      <c r="CUS2396" s="14"/>
      <c r="CUT2396" s="14"/>
      <c r="CUU2396" s="14"/>
      <c r="CUV2396" s="14"/>
      <c r="CUW2396" s="14"/>
      <c r="CUX2396" s="14"/>
      <c r="CUY2396" s="14"/>
      <c r="CUZ2396" s="14"/>
      <c r="CVA2396" s="14"/>
      <c r="CVB2396" s="14"/>
      <c r="CVC2396" s="14"/>
      <c r="CVD2396" s="14"/>
      <c r="CVE2396" s="14"/>
      <c r="CVF2396" s="14"/>
      <c r="CVG2396" s="14"/>
      <c r="CVH2396" s="14"/>
      <c r="CVI2396" s="14"/>
      <c r="CVJ2396" s="14"/>
      <c r="CVK2396" s="14"/>
      <c r="CVL2396" s="14"/>
      <c r="CVM2396" s="14"/>
      <c r="CVN2396" s="14"/>
      <c r="CVO2396" s="14"/>
      <c r="CVP2396" s="14"/>
      <c r="CVQ2396" s="14"/>
      <c r="CVR2396" s="14"/>
      <c r="CVS2396" s="14"/>
      <c r="CVT2396" s="14"/>
      <c r="CVU2396" s="14"/>
      <c r="CVV2396" s="14"/>
      <c r="CVW2396" s="14"/>
      <c r="CVX2396" s="14"/>
      <c r="CVY2396" s="14"/>
      <c r="CVZ2396" s="14"/>
      <c r="CWA2396" s="14"/>
      <c r="CWB2396" s="14"/>
      <c r="CWC2396" s="14"/>
      <c r="CWD2396" s="14"/>
      <c r="CWE2396" s="14"/>
      <c r="CWF2396" s="14"/>
      <c r="CWG2396" s="14"/>
      <c r="CWH2396" s="14"/>
      <c r="CWI2396" s="14"/>
      <c r="CWJ2396" s="14"/>
      <c r="CWK2396" s="14"/>
      <c r="CWL2396" s="14"/>
      <c r="CWM2396" s="14"/>
      <c r="CWN2396" s="14"/>
      <c r="CWO2396" s="14"/>
      <c r="CWP2396" s="14"/>
      <c r="CWQ2396" s="14"/>
      <c r="CWR2396" s="14"/>
      <c r="CWS2396" s="14"/>
      <c r="CWT2396" s="14"/>
      <c r="CWU2396" s="14"/>
      <c r="CWV2396" s="14"/>
      <c r="CWW2396" s="14"/>
      <c r="CWX2396" s="14"/>
      <c r="CWY2396" s="14"/>
      <c r="CWZ2396" s="14"/>
      <c r="CXA2396" s="14"/>
      <c r="CXB2396" s="14"/>
      <c r="CXC2396" s="14"/>
      <c r="CXD2396" s="14"/>
      <c r="CXE2396" s="14"/>
      <c r="CXF2396" s="14"/>
      <c r="CXG2396" s="14"/>
      <c r="CXH2396" s="14"/>
      <c r="CXI2396" s="14"/>
      <c r="CXJ2396" s="14"/>
      <c r="CXK2396" s="14"/>
      <c r="CXL2396" s="14"/>
      <c r="CXM2396" s="14"/>
      <c r="CXN2396" s="14"/>
      <c r="CXO2396" s="14"/>
      <c r="CXP2396" s="14"/>
      <c r="CXQ2396" s="14"/>
      <c r="CXR2396" s="14"/>
      <c r="CXS2396" s="14"/>
      <c r="CXT2396" s="14"/>
      <c r="CXU2396" s="14"/>
      <c r="CXV2396" s="14"/>
      <c r="CXW2396" s="14"/>
      <c r="CXX2396" s="14"/>
      <c r="CXY2396" s="14"/>
      <c r="CXZ2396" s="14"/>
      <c r="CYA2396" s="14"/>
      <c r="CYB2396" s="14"/>
      <c r="CYC2396" s="14"/>
      <c r="CYD2396" s="14"/>
      <c r="CYE2396" s="14"/>
      <c r="CYF2396" s="14"/>
      <c r="CYG2396" s="14"/>
      <c r="CYH2396" s="14"/>
      <c r="CYI2396" s="14"/>
      <c r="CYJ2396" s="14"/>
      <c r="CYK2396" s="14"/>
      <c r="CYL2396" s="14"/>
      <c r="CYM2396" s="14"/>
      <c r="CYN2396" s="14"/>
      <c r="CYO2396" s="14"/>
      <c r="CYP2396" s="14"/>
      <c r="CYQ2396" s="14"/>
      <c r="CYR2396" s="14"/>
      <c r="CYS2396" s="14"/>
      <c r="CYT2396" s="14"/>
      <c r="CYU2396" s="14"/>
      <c r="CYV2396" s="14"/>
      <c r="CYW2396" s="14"/>
      <c r="CYX2396" s="14"/>
      <c r="CYY2396" s="14"/>
      <c r="CYZ2396" s="14"/>
      <c r="CZA2396" s="14"/>
      <c r="CZB2396" s="14"/>
      <c r="CZC2396" s="14"/>
      <c r="CZD2396" s="14"/>
      <c r="CZE2396" s="14"/>
      <c r="CZF2396" s="14"/>
      <c r="CZG2396" s="14"/>
      <c r="CZH2396" s="14"/>
      <c r="CZI2396" s="14"/>
      <c r="CZJ2396" s="14"/>
      <c r="CZK2396" s="14"/>
      <c r="CZL2396" s="14"/>
      <c r="CZM2396" s="14"/>
      <c r="CZN2396" s="14"/>
      <c r="CZO2396" s="14"/>
      <c r="CZP2396" s="14"/>
      <c r="CZQ2396" s="14"/>
      <c r="CZR2396" s="14"/>
      <c r="CZS2396" s="14"/>
      <c r="CZT2396" s="14"/>
      <c r="CZU2396" s="14"/>
      <c r="CZV2396" s="14"/>
      <c r="CZW2396" s="14"/>
      <c r="CZX2396" s="14"/>
      <c r="CZY2396" s="14"/>
      <c r="CZZ2396" s="14"/>
      <c r="DAA2396" s="14"/>
      <c r="DAB2396" s="14"/>
      <c r="DAC2396" s="14"/>
      <c r="DAD2396" s="14"/>
      <c r="DAE2396" s="14"/>
      <c r="DAF2396" s="14"/>
      <c r="DAG2396" s="14"/>
      <c r="DAH2396" s="14"/>
      <c r="DAI2396" s="14"/>
      <c r="DAJ2396" s="14"/>
      <c r="DAK2396" s="14"/>
      <c r="DAL2396" s="14"/>
      <c r="DAM2396" s="14"/>
      <c r="DAN2396" s="14"/>
      <c r="DAO2396" s="14"/>
      <c r="DAP2396" s="14"/>
      <c r="DAQ2396" s="14"/>
      <c r="DAR2396" s="14"/>
      <c r="DAS2396" s="14"/>
      <c r="DAT2396" s="14"/>
      <c r="DAU2396" s="14"/>
      <c r="DAV2396" s="14"/>
      <c r="DAW2396" s="14"/>
      <c r="DAX2396" s="14"/>
      <c r="DAY2396" s="14"/>
      <c r="DAZ2396" s="14"/>
      <c r="DBA2396" s="14"/>
      <c r="DBB2396" s="14"/>
      <c r="DBC2396" s="14"/>
      <c r="DBD2396" s="14"/>
      <c r="DBE2396" s="14"/>
      <c r="DBF2396" s="14"/>
      <c r="DBG2396" s="14"/>
      <c r="DBH2396" s="14"/>
      <c r="DBI2396" s="14"/>
      <c r="DBJ2396" s="14"/>
      <c r="DBK2396" s="14"/>
      <c r="DBL2396" s="14"/>
      <c r="DBM2396" s="14"/>
      <c r="DBN2396" s="14"/>
      <c r="DBO2396" s="14"/>
      <c r="DBP2396" s="14"/>
      <c r="DBQ2396" s="14"/>
      <c r="DBR2396" s="14"/>
      <c r="DBS2396" s="14"/>
      <c r="DBT2396" s="14"/>
      <c r="DBU2396" s="14"/>
      <c r="DBV2396" s="14"/>
      <c r="DBW2396" s="14"/>
      <c r="DBX2396" s="14"/>
      <c r="DBY2396" s="14"/>
      <c r="DBZ2396" s="14"/>
      <c r="DCA2396" s="14"/>
      <c r="DCB2396" s="14"/>
      <c r="DCC2396" s="14"/>
      <c r="DCD2396" s="14"/>
      <c r="DCE2396" s="14"/>
      <c r="DCF2396" s="14"/>
      <c r="DCG2396" s="14"/>
      <c r="DCH2396" s="14"/>
      <c r="DCI2396" s="14"/>
      <c r="DCJ2396" s="14"/>
      <c r="DCK2396" s="14"/>
      <c r="DCL2396" s="14"/>
      <c r="DCM2396" s="14"/>
      <c r="DCN2396" s="14"/>
      <c r="DCO2396" s="14"/>
      <c r="DCP2396" s="14"/>
      <c r="DCQ2396" s="14"/>
      <c r="DCR2396" s="14"/>
      <c r="DCS2396" s="14"/>
      <c r="DCT2396" s="14"/>
      <c r="DCU2396" s="14"/>
      <c r="DCV2396" s="14"/>
      <c r="DCW2396" s="14"/>
      <c r="DCX2396" s="14"/>
      <c r="DCY2396" s="14"/>
      <c r="DCZ2396" s="14"/>
      <c r="DDA2396" s="14"/>
      <c r="DDB2396" s="14"/>
      <c r="DDC2396" s="14"/>
      <c r="DDD2396" s="14"/>
      <c r="DDE2396" s="14"/>
      <c r="DDF2396" s="14"/>
      <c r="DDG2396" s="14"/>
      <c r="DDH2396" s="14"/>
      <c r="DDI2396" s="14"/>
      <c r="DDJ2396" s="14"/>
      <c r="DDK2396" s="14"/>
      <c r="DDL2396" s="14"/>
      <c r="DDM2396" s="14"/>
      <c r="DDN2396" s="14"/>
      <c r="DDO2396" s="14"/>
      <c r="DDP2396" s="14"/>
      <c r="DDQ2396" s="14"/>
      <c r="DDR2396" s="14"/>
      <c r="DDS2396" s="14"/>
      <c r="DDT2396" s="14"/>
      <c r="DDU2396" s="14"/>
      <c r="DDV2396" s="14"/>
      <c r="DDW2396" s="14"/>
      <c r="DDX2396" s="14"/>
      <c r="DDY2396" s="14"/>
      <c r="DDZ2396" s="14"/>
      <c r="DEA2396" s="14"/>
      <c r="DEB2396" s="14"/>
      <c r="DEC2396" s="14"/>
      <c r="DED2396" s="14"/>
      <c r="DEE2396" s="14"/>
      <c r="DEF2396" s="14"/>
      <c r="DEG2396" s="14"/>
      <c r="DEH2396" s="14"/>
      <c r="DEI2396" s="14"/>
      <c r="DEJ2396" s="14"/>
      <c r="DEK2396" s="14"/>
      <c r="DEL2396" s="14"/>
      <c r="DEM2396" s="14"/>
      <c r="DEN2396" s="14"/>
      <c r="DEO2396" s="14"/>
      <c r="DEP2396" s="14"/>
      <c r="DEQ2396" s="14"/>
      <c r="DER2396" s="14"/>
      <c r="DES2396" s="14"/>
      <c r="DET2396" s="14"/>
      <c r="DEU2396" s="14"/>
      <c r="DEV2396" s="14"/>
      <c r="DEW2396" s="14"/>
      <c r="DEX2396" s="14"/>
      <c r="DEY2396" s="14"/>
      <c r="DEZ2396" s="14"/>
      <c r="DFA2396" s="14"/>
      <c r="DFB2396" s="14"/>
      <c r="DFC2396" s="14"/>
      <c r="DFD2396" s="14"/>
      <c r="DFE2396" s="14"/>
      <c r="DFF2396" s="14"/>
      <c r="DFG2396" s="14"/>
      <c r="DFH2396" s="14"/>
      <c r="DFI2396" s="14"/>
      <c r="DFJ2396" s="14"/>
      <c r="DFK2396" s="14"/>
      <c r="DFL2396" s="14"/>
      <c r="DFM2396" s="14"/>
      <c r="DFN2396" s="14"/>
      <c r="DFO2396" s="14"/>
      <c r="DFP2396" s="14"/>
      <c r="DFQ2396" s="14"/>
      <c r="DFR2396" s="14"/>
      <c r="DFS2396" s="14"/>
      <c r="DFT2396" s="14"/>
      <c r="DFU2396" s="14"/>
      <c r="DFV2396" s="14"/>
      <c r="DFW2396" s="14"/>
      <c r="DFX2396" s="14"/>
      <c r="DFY2396" s="14"/>
      <c r="DFZ2396" s="14"/>
      <c r="DGA2396" s="14"/>
      <c r="DGB2396" s="14"/>
      <c r="DGC2396" s="14"/>
      <c r="DGD2396" s="14"/>
      <c r="DGE2396" s="14"/>
      <c r="DGF2396" s="14"/>
      <c r="DGG2396" s="14"/>
      <c r="DGH2396" s="14"/>
      <c r="DGI2396" s="14"/>
      <c r="DGJ2396" s="14"/>
      <c r="DGK2396" s="14"/>
      <c r="DGL2396" s="14"/>
      <c r="DGM2396" s="14"/>
      <c r="DGN2396" s="14"/>
      <c r="DGO2396" s="14"/>
      <c r="DGP2396" s="14"/>
      <c r="DGQ2396" s="14"/>
      <c r="DGR2396" s="14"/>
      <c r="DGS2396" s="14"/>
      <c r="DGT2396" s="14"/>
      <c r="DGU2396" s="14"/>
      <c r="DGV2396" s="14"/>
      <c r="DGW2396" s="14"/>
      <c r="DGX2396" s="14"/>
      <c r="DGY2396" s="14"/>
      <c r="DGZ2396" s="14"/>
      <c r="DHA2396" s="14"/>
      <c r="DHB2396" s="14"/>
      <c r="DHC2396" s="14"/>
      <c r="DHD2396" s="14"/>
      <c r="DHE2396" s="14"/>
      <c r="DHF2396" s="14"/>
      <c r="DHG2396" s="14"/>
      <c r="DHH2396" s="14"/>
      <c r="DHI2396" s="14"/>
      <c r="DHJ2396" s="14"/>
      <c r="DHK2396" s="14"/>
      <c r="DHL2396" s="14"/>
      <c r="DHM2396" s="14"/>
      <c r="DHN2396" s="14"/>
      <c r="DHO2396" s="14"/>
      <c r="DHP2396" s="14"/>
      <c r="DHQ2396" s="14"/>
      <c r="DHR2396" s="14"/>
      <c r="DHS2396" s="14"/>
      <c r="DHT2396" s="14"/>
      <c r="DHU2396" s="14"/>
      <c r="DHV2396" s="14"/>
      <c r="DHW2396" s="14"/>
      <c r="DHX2396" s="14"/>
      <c r="DHY2396" s="14"/>
      <c r="DHZ2396" s="14"/>
      <c r="DIA2396" s="14"/>
      <c r="DIB2396" s="14"/>
      <c r="DIC2396" s="14"/>
      <c r="DID2396" s="14"/>
      <c r="DIE2396" s="14"/>
      <c r="DIF2396" s="14"/>
      <c r="DIG2396" s="14"/>
      <c r="DIH2396" s="14"/>
      <c r="DII2396" s="14"/>
      <c r="DIJ2396" s="14"/>
      <c r="DIK2396" s="14"/>
      <c r="DIL2396" s="14"/>
      <c r="DIM2396" s="14"/>
      <c r="DIN2396" s="14"/>
      <c r="DIO2396" s="14"/>
      <c r="DIP2396" s="14"/>
      <c r="DIQ2396" s="14"/>
      <c r="DIR2396" s="14"/>
      <c r="DIS2396" s="14"/>
      <c r="DIT2396" s="14"/>
      <c r="DIU2396" s="14"/>
      <c r="DIV2396" s="14"/>
      <c r="DIW2396" s="14"/>
      <c r="DIX2396" s="14"/>
      <c r="DIY2396" s="14"/>
      <c r="DIZ2396" s="14"/>
      <c r="DJA2396" s="14"/>
      <c r="DJB2396" s="14"/>
      <c r="DJC2396" s="14"/>
      <c r="DJD2396" s="14"/>
      <c r="DJE2396" s="14"/>
      <c r="DJF2396" s="14"/>
      <c r="DJG2396" s="14"/>
      <c r="DJH2396" s="14"/>
      <c r="DJI2396" s="14"/>
      <c r="DJJ2396" s="14"/>
      <c r="DJK2396" s="14"/>
      <c r="DJL2396" s="14"/>
      <c r="DJM2396" s="14"/>
      <c r="DJN2396" s="14"/>
      <c r="DJO2396" s="14"/>
      <c r="DJP2396" s="14"/>
      <c r="DJQ2396" s="14"/>
      <c r="DJR2396" s="14"/>
      <c r="DJS2396" s="14"/>
      <c r="DJT2396" s="14"/>
      <c r="DJU2396" s="14"/>
      <c r="DJV2396" s="14"/>
      <c r="DJW2396" s="14"/>
      <c r="DJX2396" s="14"/>
      <c r="DJY2396" s="14"/>
      <c r="DJZ2396" s="14"/>
      <c r="DKA2396" s="14"/>
      <c r="DKB2396" s="14"/>
      <c r="DKC2396" s="14"/>
      <c r="DKD2396" s="14"/>
      <c r="DKE2396" s="14"/>
      <c r="DKF2396" s="14"/>
      <c r="DKG2396" s="14"/>
      <c r="DKH2396" s="14"/>
      <c r="DKI2396" s="14"/>
      <c r="DKJ2396" s="14"/>
      <c r="DKK2396" s="14"/>
      <c r="DKL2396" s="14"/>
      <c r="DKM2396" s="14"/>
      <c r="DKN2396" s="14"/>
      <c r="DKO2396" s="14"/>
      <c r="DKP2396" s="14"/>
      <c r="DKQ2396" s="14"/>
      <c r="DKR2396" s="14"/>
      <c r="DKS2396" s="14"/>
      <c r="DKT2396" s="14"/>
      <c r="DKU2396" s="14"/>
      <c r="DKV2396" s="14"/>
      <c r="DKW2396" s="14"/>
      <c r="DKX2396" s="14"/>
      <c r="DKY2396" s="14"/>
      <c r="DKZ2396" s="14"/>
      <c r="DLA2396" s="14"/>
      <c r="DLB2396" s="14"/>
      <c r="DLC2396" s="14"/>
      <c r="DLD2396" s="14"/>
      <c r="DLE2396" s="14"/>
      <c r="DLF2396" s="14"/>
      <c r="DLG2396" s="14"/>
      <c r="DLH2396" s="14"/>
      <c r="DLI2396" s="14"/>
      <c r="DLJ2396" s="14"/>
      <c r="DLK2396" s="14"/>
      <c r="DLL2396" s="14"/>
      <c r="DLM2396" s="14"/>
      <c r="DLN2396" s="14"/>
      <c r="DLO2396" s="14"/>
      <c r="DLP2396" s="14"/>
      <c r="DLQ2396" s="14"/>
      <c r="DLR2396" s="14"/>
      <c r="DLS2396" s="14"/>
      <c r="DLT2396" s="14"/>
      <c r="DLU2396" s="14"/>
      <c r="DLV2396" s="14"/>
      <c r="DLW2396" s="14"/>
      <c r="DLX2396" s="14"/>
      <c r="DLY2396" s="14"/>
      <c r="DLZ2396" s="14"/>
      <c r="DMA2396" s="14"/>
      <c r="DMB2396" s="14"/>
      <c r="DMC2396" s="14"/>
      <c r="DMD2396" s="14"/>
      <c r="DME2396" s="14"/>
      <c r="DMF2396" s="14"/>
      <c r="DMG2396" s="14"/>
      <c r="DMH2396" s="14"/>
      <c r="DMI2396" s="14"/>
      <c r="DMJ2396" s="14"/>
      <c r="DMK2396" s="14"/>
      <c r="DML2396" s="14"/>
      <c r="DMM2396" s="14"/>
      <c r="DMN2396" s="14"/>
      <c r="DMO2396" s="14"/>
      <c r="DMP2396" s="14"/>
      <c r="DMQ2396" s="14"/>
      <c r="DMR2396" s="14"/>
      <c r="DMS2396" s="14"/>
      <c r="DMT2396" s="14"/>
      <c r="DMU2396" s="14"/>
      <c r="DMV2396" s="14"/>
      <c r="DMW2396" s="14"/>
      <c r="DMX2396" s="14"/>
      <c r="DMY2396" s="14"/>
      <c r="DMZ2396" s="14"/>
      <c r="DNA2396" s="14"/>
      <c r="DNB2396" s="14"/>
      <c r="DNC2396" s="14"/>
      <c r="DND2396" s="14"/>
      <c r="DNE2396" s="14"/>
      <c r="DNF2396" s="14"/>
      <c r="DNG2396" s="14"/>
      <c r="DNH2396" s="14"/>
      <c r="DNI2396" s="14"/>
      <c r="DNJ2396" s="14"/>
      <c r="DNK2396" s="14"/>
      <c r="DNL2396" s="14"/>
      <c r="DNM2396" s="14"/>
      <c r="DNN2396" s="14"/>
      <c r="DNO2396" s="14"/>
      <c r="DNP2396" s="14"/>
      <c r="DNQ2396" s="14"/>
      <c r="DNR2396" s="14"/>
      <c r="DNS2396" s="14"/>
      <c r="DNT2396" s="14"/>
      <c r="DNU2396" s="14"/>
      <c r="DNV2396" s="14"/>
      <c r="DNW2396" s="14"/>
      <c r="DNX2396" s="14"/>
      <c r="DNY2396" s="14"/>
      <c r="DNZ2396" s="14"/>
      <c r="DOA2396" s="14"/>
      <c r="DOB2396" s="14"/>
      <c r="DOC2396" s="14"/>
      <c r="DOD2396" s="14"/>
      <c r="DOE2396" s="14"/>
      <c r="DOF2396" s="14"/>
      <c r="DOG2396" s="14"/>
      <c r="DOH2396" s="14"/>
      <c r="DOI2396" s="14"/>
      <c r="DOJ2396" s="14"/>
      <c r="DOK2396" s="14"/>
      <c r="DOL2396" s="14"/>
      <c r="DOM2396" s="14"/>
      <c r="DON2396" s="14"/>
      <c r="DOO2396" s="14"/>
      <c r="DOP2396" s="14"/>
      <c r="DOQ2396" s="14"/>
      <c r="DOR2396" s="14"/>
      <c r="DOS2396" s="14"/>
      <c r="DOT2396" s="14"/>
      <c r="DOU2396" s="14"/>
      <c r="DOV2396" s="14"/>
      <c r="DOW2396" s="14"/>
      <c r="DOX2396" s="14"/>
      <c r="DOY2396" s="14"/>
      <c r="DOZ2396" s="14"/>
      <c r="DPA2396" s="14"/>
      <c r="DPB2396" s="14"/>
      <c r="DPC2396" s="14"/>
      <c r="DPD2396" s="14"/>
      <c r="DPE2396" s="14"/>
      <c r="DPF2396" s="14"/>
      <c r="DPG2396" s="14"/>
      <c r="DPH2396" s="14"/>
      <c r="DPI2396" s="14"/>
      <c r="DPJ2396" s="14"/>
      <c r="DPK2396" s="14"/>
      <c r="DPL2396" s="14"/>
      <c r="DPM2396" s="14"/>
      <c r="DPN2396" s="14"/>
      <c r="DPO2396" s="14"/>
      <c r="DPP2396" s="14"/>
      <c r="DPQ2396" s="14"/>
      <c r="DPR2396" s="14"/>
      <c r="DPS2396" s="14"/>
      <c r="DPT2396" s="14"/>
      <c r="DPU2396" s="14"/>
      <c r="DPV2396" s="14"/>
      <c r="DPW2396" s="14"/>
      <c r="DPX2396" s="14"/>
      <c r="DPY2396" s="14"/>
      <c r="DPZ2396" s="14"/>
      <c r="DQA2396" s="14"/>
      <c r="DQB2396" s="14"/>
      <c r="DQC2396" s="14"/>
      <c r="DQD2396" s="14"/>
      <c r="DQE2396" s="14"/>
      <c r="DQF2396" s="14"/>
      <c r="DQG2396" s="14"/>
      <c r="DQH2396" s="14"/>
      <c r="DQI2396" s="14"/>
      <c r="DQJ2396" s="14"/>
      <c r="DQK2396" s="14"/>
      <c r="DQL2396" s="14"/>
      <c r="DQM2396" s="14"/>
      <c r="DQN2396" s="14"/>
      <c r="DQO2396" s="14"/>
      <c r="DQP2396" s="14"/>
      <c r="DQQ2396" s="14"/>
      <c r="DQR2396" s="14"/>
      <c r="DQS2396" s="14"/>
      <c r="DQT2396" s="14"/>
      <c r="DQU2396" s="14"/>
      <c r="DQV2396" s="14"/>
      <c r="DQW2396" s="14"/>
      <c r="DQX2396" s="14"/>
      <c r="DQY2396" s="14"/>
      <c r="DQZ2396" s="14"/>
      <c r="DRA2396" s="14"/>
      <c r="DRB2396" s="14"/>
      <c r="DRC2396" s="14"/>
      <c r="DRD2396" s="14"/>
      <c r="DRE2396" s="14"/>
      <c r="DRF2396" s="14"/>
      <c r="DRG2396" s="14"/>
      <c r="DRH2396" s="14"/>
      <c r="DRI2396" s="14"/>
      <c r="DRJ2396" s="14"/>
      <c r="DRK2396" s="14"/>
      <c r="DRL2396" s="14"/>
      <c r="DRM2396" s="14"/>
      <c r="DRN2396" s="14"/>
      <c r="DRO2396" s="14"/>
      <c r="DRP2396" s="14"/>
      <c r="DRQ2396" s="14"/>
      <c r="DRR2396" s="14"/>
      <c r="DRS2396" s="14"/>
      <c r="DRT2396" s="14"/>
      <c r="DRU2396" s="14"/>
      <c r="DRV2396" s="14"/>
      <c r="DRW2396" s="14"/>
      <c r="DRX2396" s="14"/>
      <c r="DRY2396" s="14"/>
      <c r="DRZ2396" s="14"/>
      <c r="DSA2396" s="14"/>
      <c r="DSB2396" s="14"/>
      <c r="DSC2396" s="14"/>
      <c r="DSD2396" s="14"/>
      <c r="DSE2396" s="14"/>
      <c r="DSF2396" s="14"/>
      <c r="DSG2396" s="14"/>
      <c r="DSH2396" s="14"/>
      <c r="DSI2396" s="14"/>
      <c r="DSJ2396" s="14"/>
      <c r="DSK2396" s="14"/>
      <c r="DSL2396" s="14"/>
      <c r="DSM2396" s="14"/>
      <c r="DSN2396" s="14"/>
      <c r="DSO2396" s="14"/>
      <c r="DSP2396" s="14"/>
      <c r="DSQ2396" s="14"/>
      <c r="DSR2396" s="14"/>
      <c r="DSS2396" s="14"/>
      <c r="DST2396" s="14"/>
      <c r="DSU2396" s="14"/>
      <c r="DSV2396" s="14"/>
      <c r="DSW2396" s="14"/>
      <c r="DSX2396" s="14"/>
      <c r="DSY2396" s="14"/>
      <c r="DSZ2396" s="14"/>
      <c r="DTA2396" s="14"/>
      <c r="DTB2396" s="14"/>
      <c r="DTC2396" s="14"/>
      <c r="DTD2396" s="14"/>
      <c r="DTE2396" s="14"/>
      <c r="DTF2396" s="14"/>
      <c r="DTG2396" s="14"/>
      <c r="DTH2396" s="14"/>
      <c r="DTI2396" s="14"/>
      <c r="DTJ2396" s="14"/>
      <c r="DTK2396" s="14"/>
      <c r="DTL2396" s="14"/>
      <c r="DTM2396" s="14"/>
      <c r="DTN2396" s="14"/>
      <c r="DTO2396" s="14"/>
      <c r="DTP2396" s="14"/>
      <c r="DTQ2396" s="14"/>
      <c r="DTR2396" s="14"/>
      <c r="DTS2396" s="14"/>
      <c r="DTT2396" s="14"/>
      <c r="DTU2396" s="14"/>
      <c r="DTV2396" s="14"/>
      <c r="DTW2396" s="14"/>
      <c r="DTX2396" s="14"/>
      <c r="DTY2396" s="14"/>
      <c r="DTZ2396" s="14"/>
      <c r="DUA2396" s="14"/>
      <c r="DUB2396" s="14"/>
      <c r="DUC2396" s="14"/>
      <c r="DUD2396" s="14"/>
      <c r="DUE2396" s="14"/>
      <c r="DUF2396" s="14"/>
      <c r="DUG2396" s="14"/>
      <c r="DUH2396" s="14"/>
      <c r="DUI2396" s="14"/>
      <c r="DUJ2396" s="14"/>
      <c r="DUK2396" s="14"/>
      <c r="DUL2396" s="14"/>
      <c r="DUM2396" s="14"/>
      <c r="DUN2396" s="14"/>
      <c r="DUO2396" s="14"/>
      <c r="DUP2396" s="14"/>
      <c r="DUQ2396" s="14"/>
      <c r="DUR2396" s="14"/>
      <c r="DUS2396" s="14"/>
      <c r="DUT2396" s="14"/>
      <c r="DUU2396" s="14"/>
      <c r="DUV2396" s="14"/>
      <c r="DUW2396" s="14"/>
      <c r="DUX2396" s="14"/>
      <c r="DUY2396" s="14"/>
      <c r="DUZ2396" s="14"/>
      <c r="DVA2396" s="14"/>
      <c r="DVB2396" s="14"/>
      <c r="DVC2396" s="14"/>
      <c r="DVD2396" s="14"/>
      <c r="DVE2396" s="14"/>
      <c r="DVF2396" s="14"/>
      <c r="DVG2396" s="14"/>
      <c r="DVH2396" s="14"/>
      <c r="DVI2396" s="14"/>
      <c r="DVJ2396" s="14"/>
      <c r="DVK2396" s="14"/>
      <c r="DVL2396" s="14"/>
      <c r="DVM2396" s="14"/>
      <c r="DVN2396" s="14"/>
      <c r="DVO2396" s="14"/>
      <c r="DVP2396" s="14"/>
      <c r="DVQ2396" s="14"/>
      <c r="DVR2396" s="14"/>
      <c r="DVS2396" s="14"/>
      <c r="DVT2396" s="14"/>
      <c r="DVU2396" s="14"/>
      <c r="DVV2396" s="14"/>
      <c r="DVW2396" s="14"/>
      <c r="DVX2396" s="14"/>
      <c r="DVY2396" s="14"/>
      <c r="DVZ2396" s="14"/>
      <c r="DWA2396" s="14"/>
      <c r="DWB2396" s="14"/>
      <c r="DWC2396" s="14"/>
      <c r="DWD2396" s="14"/>
      <c r="DWE2396" s="14"/>
      <c r="DWF2396" s="14"/>
      <c r="DWG2396" s="14"/>
      <c r="DWH2396" s="14"/>
      <c r="DWI2396" s="14"/>
      <c r="DWJ2396" s="14"/>
      <c r="DWK2396" s="14"/>
      <c r="DWL2396" s="14"/>
      <c r="DWM2396" s="14"/>
      <c r="DWN2396" s="14"/>
      <c r="DWO2396" s="14"/>
      <c r="DWP2396" s="14"/>
      <c r="DWQ2396" s="14"/>
      <c r="DWR2396" s="14"/>
      <c r="DWS2396" s="14"/>
      <c r="DWT2396" s="14"/>
      <c r="DWU2396" s="14"/>
      <c r="DWV2396" s="14"/>
      <c r="DWW2396" s="14"/>
      <c r="DWX2396" s="14"/>
      <c r="DWY2396" s="14"/>
      <c r="DWZ2396" s="14"/>
      <c r="DXA2396" s="14"/>
      <c r="DXB2396" s="14"/>
      <c r="DXC2396" s="14"/>
      <c r="DXD2396" s="14"/>
      <c r="DXE2396" s="14"/>
      <c r="DXF2396" s="14"/>
      <c r="DXG2396" s="14"/>
      <c r="DXH2396" s="14"/>
      <c r="DXI2396" s="14"/>
      <c r="DXJ2396" s="14"/>
      <c r="DXK2396" s="14"/>
      <c r="DXL2396" s="14"/>
      <c r="DXM2396" s="14"/>
      <c r="DXN2396" s="14"/>
      <c r="DXO2396" s="14"/>
      <c r="DXP2396" s="14"/>
      <c r="DXQ2396" s="14"/>
      <c r="DXR2396" s="14"/>
      <c r="DXS2396" s="14"/>
      <c r="DXT2396" s="14"/>
      <c r="DXU2396" s="14"/>
      <c r="DXV2396" s="14"/>
      <c r="DXW2396" s="14"/>
      <c r="DXX2396" s="14"/>
      <c r="DXY2396" s="14"/>
      <c r="DXZ2396" s="14"/>
      <c r="DYA2396" s="14"/>
      <c r="DYB2396" s="14"/>
      <c r="DYC2396" s="14"/>
      <c r="DYD2396" s="14"/>
      <c r="DYE2396" s="14"/>
      <c r="DYF2396" s="14"/>
      <c r="DYG2396" s="14"/>
      <c r="DYH2396" s="14"/>
      <c r="DYI2396" s="14"/>
      <c r="DYJ2396" s="14"/>
      <c r="DYK2396" s="14"/>
      <c r="DYL2396" s="14"/>
      <c r="DYM2396" s="14"/>
      <c r="DYN2396" s="14"/>
      <c r="DYO2396" s="14"/>
      <c r="DYP2396" s="14"/>
      <c r="DYQ2396" s="14"/>
      <c r="DYR2396" s="14"/>
      <c r="DYS2396" s="14"/>
      <c r="DYT2396" s="14"/>
      <c r="DYU2396" s="14"/>
      <c r="DYV2396" s="14"/>
      <c r="DYW2396" s="14"/>
      <c r="DYX2396" s="14"/>
      <c r="DYY2396" s="14"/>
      <c r="DYZ2396" s="14"/>
      <c r="DZA2396" s="14"/>
      <c r="DZB2396" s="14"/>
      <c r="DZC2396" s="14"/>
      <c r="DZD2396" s="14"/>
      <c r="DZE2396" s="14"/>
      <c r="DZF2396" s="14"/>
      <c r="DZG2396" s="14"/>
      <c r="DZH2396" s="14"/>
      <c r="DZI2396" s="14"/>
      <c r="DZJ2396" s="14"/>
      <c r="DZK2396" s="14"/>
      <c r="DZL2396" s="14"/>
      <c r="DZM2396" s="14"/>
      <c r="DZN2396" s="14"/>
      <c r="DZO2396" s="14"/>
      <c r="DZP2396" s="14"/>
      <c r="DZQ2396" s="14"/>
      <c r="DZR2396" s="14"/>
      <c r="DZS2396" s="14"/>
      <c r="DZT2396" s="14"/>
      <c r="DZU2396" s="14"/>
      <c r="DZV2396" s="14"/>
      <c r="DZW2396" s="14"/>
      <c r="DZX2396" s="14"/>
      <c r="DZY2396" s="14"/>
      <c r="DZZ2396" s="14"/>
      <c r="EAA2396" s="14"/>
      <c r="EAB2396" s="14"/>
      <c r="EAC2396" s="14"/>
      <c r="EAD2396" s="14"/>
      <c r="EAE2396" s="14"/>
      <c r="EAF2396" s="14"/>
      <c r="EAG2396" s="14"/>
      <c r="EAH2396" s="14"/>
      <c r="EAI2396" s="14"/>
      <c r="EAJ2396" s="14"/>
      <c r="EAK2396" s="14"/>
      <c r="EAL2396" s="14"/>
      <c r="EAM2396" s="14"/>
      <c r="EAN2396" s="14"/>
      <c r="EAO2396" s="14"/>
      <c r="EAP2396" s="14"/>
      <c r="EAQ2396" s="14"/>
      <c r="EAR2396" s="14"/>
      <c r="EAS2396" s="14"/>
      <c r="EAT2396" s="14"/>
      <c r="EAU2396" s="14"/>
      <c r="EAV2396" s="14"/>
      <c r="EAW2396" s="14"/>
      <c r="EAX2396" s="14"/>
      <c r="EAY2396" s="14"/>
      <c r="EAZ2396" s="14"/>
      <c r="EBA2396" s="14"/>
      <c r="EBB2396" s="14"/>
      <c r="EBC2396" s="14"/>
      <c r="EBD2396" s="14"/>
      <c r="EBE2396" s="14"/>
      <c r="EBF2396" s="14"/>
      <c r="EBG2396" s="14"/>
      <c r="EBH2396" s="14"/>
      <c r="EBI2396" s="14"/>
      <c r="EBJ2396" s="14"/>
      <c r="EBK2396" s="14"/>
      <c r="EBL2396" s="14"/>
      <c r="EBM2396" s="14"/>
      <c r="EBN2396" s="14"/>
      <c r="EBO2396" s="14"/>
      <c r="EBP2396" s="14"/>
      <c r="EBQ2396" s="14"/>
      <c r="EBR2396" s="14"/>
      <c r="EBS2396" s="14"/>
      <c r="EBT2396" s="14"/>
      <c r="EBU2396" s="14"/>
      <c r="EBV2396" s="14"/>
      <c r="EBW2396" s="14"/>
      <c r="EBX2396" s="14"/>
      <c r="EBY2396" s="14"/>
      <c r="EBZ2396" s="14"/>
      <c r="ECA2396" s="14"/>
      <c r="ECB2396" s="14"/>
      <c r="ECC2396" s="14"/>
      <c r="ECD2396" s="14"/>
      <c r="ECE2396" s="14"/>
      <c r="ECF2396" s="14"/>
      <c r="ECG2396" s="14"/>
      <c r="ECH2396" s="14"/>
      <c r="ECI2396" s="14"/>
      <c r="ECJ2396" s="14"/>
      <c r="ECK2396" s="14"/>
      <c r="ECL2396" s="14"/>
      <c r="ECM2396" s="14"/>
      <c r="ECN2396" s="14"/>
      <c r="ECO2396" s="14"/>
      <c r="ECP2396" s="14"/>
      <c r="ECQ2396" s="14"/>
      <c r="ECR2396" s="14"/>
      <c r="ECS2396" s="14"/>
      <c r="ECT2396" s="14"/>
      <c r="ECU2396" s="14"/>
      <c r="ECV2396" s="14"/>
      <c r="ECW2396" s="14"/>
      <c r="ECX2396" s="14"/>
      <c r="ECY2396" s="14"/>
      <c r="ECZ2396" s="14"/>
      <c r="EDA2396" s="14"/>
      <c r="EDB2396" s="14"/>
      <c r="EDC2396" s="14"/>
      <c r="EDD2396" s="14"/>
      <c r="EDE2396" s="14"/>
      <c r="EDF2396" s="14"/>
      <c r="EDG2396" s="14"/>
      <c r="EDH2396" s="14"/>
      <c r="EDI2396" s="14"/>
      <c r="EDJ2396" s="14"/>
      <c r="EDK2396" s="14"/>
      <c r="EDL2396" s="14"/>
      <c r="EDM2396" s="14"/>
      <c r="EDN2396" s="14"/>
      <c r="EDO2396" s="14"/>
      <c r="EDP2396" s="14"/>
      <c r="EDQ2396" s="14"/>
      <c r="EDR2396" s="14"/>
      <c r="EDS2396" s="14"/>
      <c r="EDT2396" s="14"/>
      <c r="EDU2396" s="14"/>
      <c r="EDV2396" s="14"/>
      <c r="EDW2396" s="14"/>
      <c r="EDX2396" s="14"/>
      <c r="EDY2396" s="14"/>
      <c r="EDZ2396" s="14"/>
      <c r="EEA2396" s="14"/>
      <c r="EEB2396" s="14"/>
      <c r="EEC2396" s="14"/>
      <c r="EED2396" s="14"/>
      <c r="EEE2396" s="14"/>
      <c r="EEF2396" s="14"/>
      <c r="EEG2396" s="14"/>
      <c r="EEH2396" s="14"/>
      <c r="EEI2396" s="14"/>
      <c r="EEJ2396" s="14"/>
      <c r="EEK2396" s="14"/>
      <c r="EEL2396" s="14"/>
      <c r="EEM2396" s="14"/>
      <c r="EEN2396" s="14"/>
      <c r="EEO2396" s="14"/>
      <c r="EEP2396" s="14"/>
      <c r="EEQ2396" s="14"/>
      <c r="EER2396" s="14"/>
      <c r="EES2396" s="14"/>
      <c r="EET2396" s="14"/>
      <c r="EEU2396" s="14"/>
      <c r="EEV2396" s="14"/>
      <c r="EEW2396" s="14"/>
      <c r="EEX2396" s="14"/>
      <c r="EEY2396" s="14"/>
      <c r="EEZ2396" s="14"/>
      <c r="EFA2396" s="14"/>
      <c r="EFB2396" s="14"/>
      <c r="EFC2396" s="14"/>
      <c r="EFD2396" s="14"/>
      <c r="EFE2396" s="14"/>
      <c r="EFF2396" s="14"/>
      <c r="EFG2396" s="14"/>
      <c r="EFH2396" s="14"/>
      <c r="EFI2396" s="14"/>
      <c r="EFJ2396" s="14"/>
      <c r="EFK2396" s="14"/>
      <c r="EFL2396" s="14"/>
      <c r="EFM2396" s="14"/>
      <c r="EFN2396" s="14"/>
      <c r="EFO2396" s="14"/>
      <c r="EFP2396" s="14"/>
      <c r="EFQ2396" s="14"/>
      <c r="EFR2396" s="14"/>
      <c r="EFS2396" s="14"/>
      <c r="EFT2396" s="14"/>
      <c r="EFU2396" s="14"/>
      <c r="EFV2396" s="14"/>
      <c r="EFW2396" s="14"/>
      <c r="EFX2396" s="14"/>
      <c r="EFY2396" s="14"/>
      <c r="EFZ2396" s="14"/>
      <c r="EGA2396" s="14"/>
      <c r="EGB2396" s="14"/>
      <c r="EGC2396" s="14"/>
      <c r="EGD2396" s="14"/>
      <c r="EGE2396" s="14"/>
      <c r="EGF2396" s="14"/>
      <c r="EGG2396" s="14"/>
      <c r="EGH2396" s="14"/>
      <c r="EGI2396" s="14"/>
      <c r="EGJ2396" s="14"/>
      <c r="EGK2396" s="14"/>
      <c r="EGL2396" s="14"/>
      <c r="EGM2396" s="14"/>
      <c r="EGN2396" s="14"/>
      <c r="EGO2396" s="14"/>
      <c r="EGP2396" s="14"/>
      <c r="EGQ2396" s="14"/>
      <c r="EGR2396" s="14"/>
      <c r="EGS2396" s="14"/>
      <c r="EGT2396" s="14"/>
      <c r="EGU2396" s="14"/>
      <c r="EGV2396" s="14"/>
      <c r="EGW2396" s="14"/>
      <c r="EGX2396" s="14"/>
      <c r="EGY2396" s="14"/>
      <c r="EGZ2396" s="14"/>
      <c r="EHA2396" s="14"/>
      <c r="EHB2396" s="14"/>
      <c r="EHC2396" s="14"/>
      <c r="EHD2396" s="14"/>
      <c r="EHE2396" s="14"/>
      <c r="EHF2396" s="14"/>
      <c r="EHG2396" s="14"/>
      <c r="EHH2396" s="14"/>
      <c r="EHI2396" s="14"/>
      <c r="EHJ2396" s="14"/>
      <c r="EHK2396" s="14"/>
      <c r="EHL2396" s="14"/>
      <c r="EHM2396" s="14"/>
      <c r="EHN2396" s="14"/>
      <c r="EHO2396" s="14"/>
      <c r="EHP2396" s="14"/>
      <c r="EHQ2396" s="14"/>
      <c r="EHR2396" s="14"/>
      <c r="EHS2396" s="14"/>
      <c r="EHT2396" s="14"/>
      <c r="EHU2396" s="14"/>
      <c r="EHV2396" s="14"/>
      <c r="EHW2396" s="14"/>
      <c r="EHX2396" s="14"/>
      <c r="EHY2396" s="14"/>
      <c r="EHZ2396" s="14"/>
      <c r="EIA2396" s="14"/>
      <c r="EIB2396" s="14"/>
      <c r="EIC2396" s="14"/>
      <c r="EID2396" s="14"/>
      <c r="EIE2396" s="14"/>
      <c r="EIF2396" s="14"/>
      <c r="EIG2396" s="14"/>
      <c r="EIH2396" s="14"/>
      <c r="EII2396" s="14"/>
      <c r="EIJ2396" s="14"/>
      <c r="EIK2396" s="14"/>
      <c r="EIL2396" s="14"/>
      <c r="EIM2396" s="14"/>
      <c r="EIN2396" s="14"/>
      <c r="EIO2396" s="14"/>
      <c r="EIP2396" s="14"/>
      <c r="EIQ2396" s="14"/>
      <c r="EIR2396" s="14"/>
      <c r="EIS2396" s="14"/>
      <c r="EIT2396" s="14"/>
      <c r="EIU2396" s="14"/>
      <c r="EIV2396" s="14"/>
      <c r="EIW2396" s="14"/>
      <c r="EIX2396" s="14"/>
      <c r="EIY2396" s="14"/>
      <c r="EIZ2396" s="14"/>
      <c r="EJA2396" s="14"/>
      <c r="EJB2396" s="14"/>
      <c r="EJC2396" s="14"/>
      <c r="EJD2396" s="14"/>
      <c r="EJE2396" s="14"/>
      <c r="EJF2396" s="14"/>
      <c r="EJG2396" s="14"/>
      <c r="EJH2396" s="14"/>
      <c r="EJI2396" s="14"/>
      <c r="EJJ2396" s="14"/>
      <c r="EJK2396" s="14"/>
      <c r="EJL2396" s="14"/>
      <c r="EJM2396" s="14"/>
      <c r="EJN2396" s="14"/>
      <c r="EJO2396" s="14"/>
      <c r="EJP2396" s="14"/>
      <c r="EJQ2396" s="14"/>
      <c r="EJR2396" s="14"/>
      <c r="EJS2396" s="14"/>
      <c r="EJT2396" s="14"/>
      <c r="EJU2396" s="14"/>
      <c r="EJV2396" s="14"/>
      <c r="EJW2396" s="14"/>
      <c r="EJX2396" s="14"/>
      <c r="EJY2396" s="14"/>
      <c r="EJZ2396" s="14"/>
      <c r="EKA2396" s="14"/>
      <c r="EKB2396" s="14"/>
      <c r="EKC2396" s="14"/>
      <c r="EKD2396" s="14"/>
      <c r="EKE2396" s="14"/>
      <c r="EKF2396" s="14"/>
      <c r="EKG2396" s="14"/>
      <c r="EKH2396" s="14"/>
      <c r="EKI2396" s="14"/>
      <c r="EKJ2396" s="14"/>
      <c r="EKK2396" s="14"/>
      <c r="EKL2396" s="14"/>
      <c r="EKM2396" s="14"/>
      <c r="EKN2396" s="14"/>
      <c r="EKO2396" s="14"/>
      <c r="EKP2396" s="14"/>
      <c r="EKQ2396" s="14"/>
      <c r="EKR2396" s="14"/>
      <c r="EKS2396" s="14"/>
      <c r="EKT2396" s="14"/>
      <c r="EKU2396" s="14"/>
      <c r="EKV2396" s="14"/>
      <c r="EKW2396" s="14"/>
      <c r="EKX2396" s="14"/>
      <c r="EKY2396" s="14"/>
      <c r="EKZ2396" s="14"/>
      <c r="ELA2396" s="14"/>
      <c r="ELB2396" s="14"/>
      <c r="ELC2396" s="14"/>
      <c r="ELD2396" s="14"/>
      <c r="ELE2396" s="14"/>
      <c r="ELF2396" s="14"/>
      <c r="ELG2396" s="14"/>
      <c r="ELH2396" s="14"/>
      <c r="ELI2396" s="14"/>
      <c r="ELJ2396" s="14"/>
      <c r="ELK2396" s="14"/>
      <c r="ELL2396" s="14"/>
      <c r="ELM2396" s="14"/>
      <c r="ELN2396" s="14"/>
      <c r="ELO2396" s="14"/>
      <c r="ELP2396" s="14"/>
      <c r="ELQ2396" s="14"/>
      <c r="ELR2396" s="14"/>
      <c r="ELS2396" s="14"/>
      <c r="ELT2396" s="14"/>
      <c r="ELU2396" s="14"/>
      <c r="ELV2396" s="14"/>
      <c r="ELW2396" s="14"/>
      <c r="ELX2396" s="14"/>
      <c r="ELY2396" s="14"/>
      <c r="ELZ2396" s="14"/>
      <c r="EMA2396" s="14"/>
      <c r="EMB2396" s="14"/>
      <c r="EMC2396" s="14"/>
      <c r="EMD2396" s="14"/>
      <c r="EME2396" s="14"/>
      <c r="EMF2396" s="14"/>
      <c r="EMG2396" s="14"/>
      <c r="EMH2396" s="14"/>
      <c r="EMI2396" s="14"/>
      <c r="EMJ2396" s="14"/>
      <c r="EMK2396" s="14"/>
      <c r="EML2396" s="14"/>
      <c r="EMM2396" s="14"/>
      <c r="EMN2396" s="14"/>
      <c r="EMO2396" s="14"/>
      <c r="EMP2396" s="14"/>
      <c r="EMQ2396" s="14"/>
      <c r="EMR2396" s="14"/>
      <c r="EMS2396" s="14"/>
      <c r="EMT2396" s="14"/>
      <c r="EMU2396" s="14"/>
      <c r="EMV2396" s="14"/>
      <c r="EMW2396" s="14"/>
      <c r="EMX2396" s="14"/>
      <c r="EMY2396" s="14"/>
      <c r="EMZ2396" s="14"/>
      <c r="ENA2396" s="14"/>
      <c r="ENB2396" s="14"/>
      <c r="ENC2396" s="14"/>
      <c r="END2396" s="14"/>
      <c r="ENE2396" s="14"/>
      <c r="ENF2396" s="14"/>
      <c r="ENG2396" s="14"/>
      <c r="ENH2396" s="14"/>
      <c r="ENI2396" s="14"/>
      <c r="ENJ2396" s="14"/>
      <c r="ENK2396" s="14"/>
      <c r="ENL2396" s="14"/>
      <c r="ENM2396" s="14"/>
      <c r="ENN2396" s="14"/>
      <c r="ENO2396" s="14"/>
      <c r="ENP2396" s="14"/>
      <c r="ENQ2396" s="14"/>
      <c r="ENR2396" s="14"/>
      <c r="ENS2396" s="14"/>
      <c r="ENT2396" s="14"/>
      <c r="ENU2396" s="14"/>
      <c r="ENV2396" s="14"/>
      <c r="ENW2396" s="14"/>
      <c r="ENX2396" s="14"/>
      <c r="ENY2396" s="14"/>
      <c r="ENZ2396" s="14"/>
      <c r="EOA2396" s="14"/>
      <c r="EOB2396" s="14"/>
      <c r="EOC2396" s="14"/>
      <c r="EOD2396" s="14"/>
      <c r="EOE2396" s="14"/>
      <c r="EOF2396" s="14"/>
      <c r="EOG2396" s="14"/>
      <c r="EOH2396" s="14"/>
      <c r="EOI2396" s="14"/>
      <c r="EOJ2396" s="14"/>
      <c r="EOK2396" s="14"/>
      <c r="EOL2396" s="14"/>
      <c r="EOM2396" s="14"/>
      <c r="EON2396" s="14"/>
      <c r="EOO2396" s="14"/>
      <c r="EOP2396" s="14"/>
      <c r="EOQ2396" s="14"/>
      <c r="EOR2396" s="14"/>
      <c r="EOS2396" s="14"/>
      <c r="EOT2396" s="14"/>
      <c r="EOU2396" s="14"/>
      <c r="EOV2396" s="14"/>
      <c r="EOW2396" s="14"/>
      <c r="EOX2396" s="14"/>
      <c r="EOY2396" s="14"/>
      <c r="EOZ2396" s="14"/>
      <c r="EPA2396" s="14"/>
      <c r="EPB2396" s="14"/>
      <c r="EPC2396" s="14"/>
      <c r="EPD2396" s="14"/>
      <c r="EPE2396" s="14"/>
      <c r="EPF2396" s="14"/>
      <c r="EPG2396" s="14"/>
      <c r="EPH2396" s="14"/>
      <c r="EPI2396" s="14"/>
      <c r="EPJ2396" s="14"/>
      <c r="EPK2396" s="14"/>
      <c r="EPL2396" s="14"/>
      <c r="EPM2396" s="14"/>
      <c r="EPN2396" s="14"/>
      <c r="EPO2396" s="14"/>
      <c r="EPP2396" s="14"/>
      <c r="EPQ2396" s="14"/>
      <c r="EPR2396" s="14"/>
      <c r="EPS2396" s="14"/>
      <c r="EPT2396" s="14"/>
      <c r="EPU2396" s="14"/>
      <c r="EPV2396" s="14"/>
      <c r="EPW2396" s="14"/>
      <c r="EPX2396" s="14"/>
      <c r="EPY2396" s="14"/>
      <c r="EPZ2396" s="14"/>
      <c r="EQA2396" s="14"/>
      <c r="EQB2396" s="14"/>
      <c r="EQC2396" s="14"/>
      <c r="EQD2396" s="14"/>
      <c r="EQE2396" s="14"/>
      <c r="EQF2396" s="14"/>
      <c r="EQG2396" s="14"/>
      <c r="EQH2396" s="14"/>
      <c r="EQI2396" s="14"/>
      <c r="EQJ2396" s="14"/>
      <c r="EQK2396" s="14"/>
      <c r="EQL2396" s="14"/>
      <c r="EQM2396" s="14"/>
      <c r="EQN2396" s="14"/>
      <c r="EQO2396" s="14"/>
      <c r="EQP2396" s="14"/>
      <c r="EQQ2396" s="14"/>
      <c r="EQR2396" s="14"/>
      <c r="EQS2396" s="14"/>
      <c r="EQT2396" s="14"/>
      <c r="EQU2396" s="14"/>
      <c r="EQV2396" s="14"/>
      <c r="EQW2396" s="14"/>
      <c r="EQX2396" s="14"/>
      <c r="EQY2396" s="14"/>
      <c r="EQZ2396" s="14"/>
      <c r="ERA2396" s="14"/>
      <c r="ERB2396" s="14"/>
      <c r="ERC2396" s="14"/>
      <c r="ERD2396" s="14"/>
      <c r="ERE2396" s="14"/>
      <c r="ERF2396" s="14"/>
      <c r="ERG2396" s="14"/>
      <c r="ERH2396" s="14"/>
      <c r="ERI2396" s="14"/>
      <c r="ERJ2396" s="14"/>
      <c r="ERK2396" s="14"/>
      <c r="ERL2396" s="14"/>
      <c r="ERM2396" s="14"/>
      <c r="ERN2396" s="14"/>
      <c r="ERO2396" s="14"/>
      <c r="ERP2396" s="14"/>
      <c r="ERQ2396" s="14"/>
      <c r="ERR2396" s="14"/>
      <c r="ERS2396" s="14"/>
      <c r="ERT2396" s="14"/>
      <c r="ERU2396" s="14"/>
      <c r="ERV2396" s="14"/>
      <c r="ERW2396" s="14"/>
      <c r="ERX2396" s="14"/>
      <c r="ERY2396" s="14"/>
      <c r="ERZ2396" s="14"/>
      <c r="ESA2396" s="14"/>
      <c r="ESB2396" s="14"/>
      <c r="ESC2396" s="14"/>
      <c r="ESD2396" s="14"/>
      <c r="ESE2396" s="14"/>
      <c r="ESF2396" s="14"/>
      <c r="ESG2396" s="14"/>
      <c r="ESH2396" s="14"/>
      <c r="ESI2396" s="14"/>
      <c r="ESJ2396" s="14"/>
      <c r="ESK2396" s="14"/>
      <c r="ESL2396" s="14"/>
      <c r="ESM2396" s="14"/>
      <c r="ESN2396" s="14"/>
      <c r="ESO2396" s="14"/>
      <c r="ESP2396" s="14"/>
      <c r="ESQ2396" s="14"/>
      <c r="ESR2396" s="14"/>
      <c r="ESS2396" s="14"/>
      <c r="EST2396" s="14"/>
      <c r="ESU2396" s="14"/>
      <c r="ESV2396" s="14"/>
      <c r="ESW2396" s="14"/>
      <c r="ESX2396" s="14"/>
      <c r="ESY2396" s="14"/>
      <c r="ESZ2396" s="14"/>
      <c r="ETA2396" s="14"/>
      <c r="ETB2396" s="14"/>
      <c r="ETC2396" s="14"/>
      <c r="ETD2396" s="14"/>
      <c r="ETE2396" s="14"/>
      <c r="ETF2396" s="14"/>
      <c r="ETG2396" s="14"/>
      <c r="ETH2396" s="14"/>
      <c r="ETI2396" s="14"/>
      <c r="ETJ2396" s="14"/>
      <c r="ETK2396" s="14"/>
      <c r="ETL2396" s="14"/>
      <c r="ETM2396" s="14"/>
      <c r="ETN2396" s="14"/>
      <c r="ETO2396" s="14"/>
      <c r="ETP2396" s="14"/>
      <c r="ETQ2396" s="14"/>
      <c r="ETR2396" s="14"/>
      <c r="ETS2396" s="14"/>
      <c r="ETT2396" s="14"/>
      <c r="ETU2396" s="14"/>
      <c r="ETV2396" s="14"/>
      <c r="ETW2396" s="14"/>
      <c r="ETX2396" s="14"/>
      <c r="ETY2396" s="14"/>
      <c r="ETZ2396" s="14"/>
      <c r="EUA2396" s="14"/>
      <c r="EUB2396" s="14"/>
      <c r="EUC2396" s="14"/>
      <c r="EUD2396" s="14"/>
      <c r="EUE2396" s="14"/>
      <c r="EUF2396" s="14"/>
      <c r="EUG2396" s="14"/>
      <c r="EUH2396" s="14"/>
      <c r="EUI2396" s="14"/>
      <c r="EUJ2396" s="14"/>
      <c r="EUK2396" s="14"/>
      <c r="EUL2396" s="14"/>
      <c r="EUM2396" s="14"/>
      <c r="EUN2396" s="14"/>
      <c r="EUO2396" s="14"/>
      <c r="EUP2396" s="14"/>
      <c r="EUQ2396" s="14"/>
      <c r="EUR2396" s="14"/>
      <c r="EUS2396" s="14"/>
      <c r="EUT2396" s="14"/>
      <c r="EUU2396" s="14"/>
      <c r="EUV2396" s="14"/>
      <c r="EUW2396" s="14"/>
      <c r="EUX2396" s="14"/>
      <c r="EUY2396" s="14"/>
      <c r="EUZ2396" s="14"/>
      <c r="EVA2396" s="14"/>
      <c r="EVB2396" s="14"/>
      <c r="EVC2396" s="14"/>
      <c r="EVD2396" s="14"/>
      <c r="EVE2396" s="14"/>
      <c r="EVF2396" s="14"/>
      <c r="EVG2396" s="14"/>
      <c r="EVH2396" s="14"/>
      <c r="EVI2396" s="14"/>
      <c r="EVJ2396" s="14"/>
      <c r="EVK2396" s="14"/>
      <c r="EVL2396" s="14"/>
      <c r="EVM2396" s="14"/>
      <c r="EVN2396" s="14"/>
      <c r="EVO2396" s="14"/>
      <c r="EVP2396" s="14"/>
      <c r="EVQ2396" s="14"/>
      <c r="EVR2396" s="14"/>
      <c r="EVS2396" s="14"/>
      <c r="EVT2396" s="14"/>
      <c r="EVU2396" s="14"/>
      <c r="EVV2396" s="14"/>
      <c r="EVW2396" s="14"/>
      <c r="EVX2396" s="14"/>
      <c r="EVY2396" s="14"/>
      <c r="EVZ2396" s="14"/>
      <c r="EWA2396" s="14"/>
      <c r="EWB2396" s="14"/>
      <c r="EWC2396" s="14"/>
      <c r="EWD2396" s="14"/>
      <c r="EWE2396" s="14"/>
      <c r="EWF2396" s="14"/>
      <c r="EWG2396" s="14"/>
      <c r="EWH2396" s="14"/>
      <c r="EWI2396" s="14"/>
      <c r="EWJ2396" s="14"/>
      <c r="EWK2396" s="14"/>
      <c r="EWL2396" s="14"/>
      <c r="EWM2396" s="14"/>
      <c r="EWN2396" s="14"/>
      <c r="EWO2396" s="14"/>
      <c r="EWP2396" s="14"/>
      <c r="EWQ2396" s="14"/>
      <c r="EWR2396" s="14"/>
      <c r="EWS2396" s="14"/>
      <c r="EWT2396" s="14"/>
      <c r="EWU2396" s="14"/>
      <c r="EWV2396" s="14"/>
      <c r="EWW2396" s="14"/>
      <c r="EWX2396" s="14"/>
      <c r="EWY2396" s="14"/>
      <c r="EWZ2396" s="14"/>
      <c r="EXA2396" s="14"/>
      <c r="EXB2396" s="14"/>
      <c r="EXC2396" s="14"/>
      <c r="EXD2396" s="14"/>
      <c r="EXE2396" s="14"/>
      <c r="EXF2396" s="14"/>
      <c r="EXG2396" s="14"/>
      <c r="EXH2396" s="14"/>
      <c r="EXI2396" s="14"/>
      <c r="EXJ2396" s="14"/>
      <c r="EXK2396" s="14"/>
      <c r="EXL2396" s="14"/>
      <c r="EXM2396" s="14"/>
      <c r="EXN2396" s="14"/>
      <c r="EXO2396" s="14"/>
      <c r="EXP2396" s="14"/>
      <c r="EXQ2396" s="14"/>
      <c r="EXR2396" s="14"/>
      <c r="EXS2396" s="14"/>
      <c r="EXT2396" s="14"/>
      <c r="EXU2396" s="14"/>
      <c r="EXV2396" s="14"/>
      <c r="EXW2396" s="14"/>
      <c r="EXX2396" s="14"/>
      <c r="EXY2396" s="14"/>
      <c r="EXZ2396" s="14"/>
      <c r="EYA2396" s="14"/>
      <c r="EYB2396" s="14"/>
      <c r="EYC2396" s="14"/>
      <c r="EYD2396" s="14"/>
      <c r="EYE2396" s="14"/>
      <c r="EYF2396" s="14"/>
      <c r="EYG2396" s="14"/>
      <c r="EYH2396" s="14"/>
      <c r="EYI2396" s="14"/>
      <c r="EYJ2396" s="14"/>
      <c r="EYK2396" s="14"/>
      <c r="EYL2396" s="14"/>
      <c r="EYM2396" s="14"/>
      <c r="EYN2396" s="14"/>
      <c r="EYO2396" s="14"/>
      <c r="EYP2396" s="14"/>
      <c r="EYQ2396" s="14"/>
      <c r="EYR2396" s="14"/>
      <c r="EYS2396" s="14"/>
      <c r="EYT2396" s="14"/>
      <c r="EYU2396" s="14"/>
      <c r="EYV2396" s="14"/>
      <c r="EYW2396" s="14"/>
      <c r="EYX2396" s="14"/>
      <c r="EYY2396" s="14"/>
      <c r="EYZ2396" s="14"/>
      <c r="EZA2396" s="14"/>
      <c r="EZB2396" s="14"/>
      <c r="EZC2396" s="14"/>
      <c r="EZD2396" s="14"/>
      <c r="EZE2396" s="14"/>
      <c r="EZF2396" s="14"/>
      <c r="EZG2396" s="14"/>
      <c r="EZH2396" s="14"/>
      <c r="EZI2396" s="14"/>
      <c r="EZJ2396" s="14"/>
      <c r="EZK2396" s="14"/>
      <c r="EZL2396" s="14"/>
      <c r="EZM2396" s="14"/>
      <c r="EZN2396" s="14"/>
      <c r="EZO2396" s="14"/>
      <c r="EZP2396" s="14"/>
      <c r="EZQ2396" s="14"/>
      <c r="EZR2396" s="14"/>
      <c r="EZS2396" s="14"/>
      <c r="EZT2396" s="14"/>
      <c r="EZU2396" s="14"/>
      <c r="EZV2396" s="14"/>
      <c r="EZW2396" s="14"/>
      <c r="EZX2396" s="14"/>
      <c r="EZY2396" s="14"/>
      <c r="EZZ2396" s="14"/>
      <c r="FAA2396" s="14"/>
      <c r="FAB2396" s="14"/>
      <c r="FAC2396" s="14"/>
      <c r="FAD2396" s="14"/>
      <c r="FAE2396" s="14"/>
      <c r="FAF2396" s="14"/>
      <c r="FAG2396" s="14"/>
      <c r="FAH2396" s="14"/>
      <c r="FAI2396" s="14"/>
      <c r="FAJ2396" s="14"/>
      <c r="FAK2396" s="14"/>
      <c r="FAL2396" s="14"/>
      <c r="FAM2396" s="14"/>
      <c r="FAN2396" s="14"/>
      <c r="FAO2396" s="14"/>
      <c r="FAP2396" s="14"/>
      <c r="FAQ2396" s="14"/>
      <c r="FAR2396" s="14"/>
      <c r="FAS2396" s="14"/>
      <c r="FAT2396" s="14"/>
      <c r="FAU2396" s="14"/>
      <c r="FAV2396" s="14"/>
      <c r="FAW2396" s="14"/>
      <c r="FAX2396" s="14"/>
      <c r="FAY2396" s="14"/>
      <c r="FAZ2396" s="14"/>
      <c r="FBA2396" s="14"/>
      <c r="FBB2396" s="14"/>
      <c r="FBC2396" s="14"/>
      <c r="FBD2396" s="14"/>
      <c r="FBE2396" s="14"/>
      <c r="FBF2396" s="14"/>
      <c r="FBG2396" s="14"/>
      <c r="FBH2396" s="14"/>
      <c r="FBI2396" s="14"/>
      <c r="FBJ2396" s="14"/>
      <c r="FBK2396" s="14"/>
      <c r="FBL2396" s="14"/>
      <c r="FBM2396" s="14"/>
      <c r="FBN2396" s="14"/>
      <c r="FBO2396" s="14"/>
      <c r="FBP2396" s="14"/>
      <c r="FBQ2396" s="14"/>
      <c r="FBR2396" s="14"/>
      <c r="FBS2396" s="14"/>
      <c r="FBT2396" s="14"/>
      <c r="FBU2396" s="14"/>
      <c r="FBV2396" s="14"/>
      <c r="FBW2396" s="14"/>
      <c r="FBX2396" s="14"/>
      <c r="FBY2396" s="14"/>
      <c r="FBZ2396" s="14"/>
      <c r="FCA2396" s="14"/>
      <c r="FCB2396" s="14"/>
      <c r="FCC2396" s="14"/>
      <c r="FCD2396" s="14"/>
      <c r="FCE2396" s="14"/>
      <c r="FCF2396" s="14"/>
      <c r="FCG2396" s="14"/>
      <c r="FCH2396" s="14"/>
      <c r="FCI2396" s="14"/>
      <c r="FCJ2396" s="14"/>
      <c r="FCK2396" s="14"/>
      <c r="FCL2396" s="14"/>
      <c r="FCM2396" s="14"/>
      <c r="FCN2396" s="14"/>
      <c r="FCO2396" s="14"/>
      <c r="FCP2396" s="14"/>
      <c r="FCQ2396" s="14"/>
      <c r="FCR2396" s="14"/>
      <c r="FCS2396" s="14"/>
      <c r="FCT2396" s="14"/>
      <c r="FCU2396" s="14"/>
      <c r="FCV2396" s="14"/>
      <c r="FCW2396" s="14"/>
      <c r="FCX2396" s="14"/>
      <c r="FCY2396" s="14"/>
      <c r="FCZ2396" s="14"/>
      <c r="FDA2396" s="14"/>
      <c r="FDB2396" s="14"/>
      <c r="FDC2396" s="14"/>
      <c r="FDD2396" s="14"/>
      <c r="FDE2396" s="14"/>
      <c r="FDF2396" s="14"/>
      <c r="FDG2396" s="14"/>
      <c r="FDH2396" s="14"/>
      <c r="FDI2396" s="14"/>
      <c r="FDJ2396" s="14"/>
      <c r="FDK2396" s="14"/>
      <c r="FDL2396" s="14"/>
      <c r="FDM2396" s="14"/>
      <c r="FDN2396" s="14"/>
      <c r="FDO2396" s="14"/>
      <c r="FDP2396" s="14"/>
      <c r="FDQ2396" s="14"/>
      <c r="FDR2396" s="14"/>
      <c r="FDS2396" s="14"/>
      <c r="FDT2396" s="14"/>
      <c r="FDU2396" s="14"/>
      <c r="FDV2396" s="14"/>
      <c r="FDW2396" s="14"/>
      <c r="FDX2396" s="14"/>
      <c r="FDY2396" s="14"/>
      <c r="FDZ2396" s="14"/>
      <c r="FEA2396" s="14"/>
      <c r="FEB2396" s="14"/>
      <c r="FEC2396" s="14"/>
      <c r="FED2396" s="14"/>
      <c r="FEE2396" s="14"/>
      <c r="FEF2396" s="14"/>
      <c r="FEG2396" s="14"/>
      <c r="FEH2396" s="14"/>
      <c r="FEI2396" s="14"/>
      <c r="FEJ2396" s="14"/>
      <c r="FEK2396" s="14"/>
      <c r="FEL2396" s="14"/>
      <c r="FEM2396" s="14"/>
      <c r="FEN2396" s="14"/>
      <c r="FEO2396" s="14"/>
      <c r="FEP2396" s="14"/>
      <c r="FEQ2396" s="14"/>
      <c r="FER2396" s="14"/>
      <c r="FES2396" s="14"/>
      <c r="FET2396" s="14"/>
      <c r="FEU2396" s="14"/>
      <c r="FEV2396" s="14"/>
      <c r="FEW2396" s="14"/>
      <c r="FEX2396" s="14"/>
      <c r="FEY2396" s="14"/>
      <c r="FEZ2396" s="14"/>
      <c r="FFA2396" s="14"/>
      <c r="FFB2396" s="14"/>
      <c r="FFC2396" s="14"/>
      <c r="FFD2396" s="14"/>
      <c r="FFE2396" s="14"/>
      <c r="FFF2396" s="14"/>
      <c r="FFG2396" s="14"/>
      <c r="FFH2396" s="14"/>
      <c r="FFI2396" s="14"/>
      <c r="FFJ2396" s="14"/>
      <c r="FFK2396" s="14"/>
      <c r="FFL2396" s="14"/>
      <c r="FFM2396" s="14"/>
      <c r="FFN2396" s="14"/>
      <c r="FFO2396" s="14"/>
      <c r="FFP2396" s="14"/>
      <c r="FFQ2396" s="14"/>
      <c r="FFR2396" s="14"/>
      <c r="FFS2396" s="14"/>
      <c r="FFT2396" s="14"/>
      <c r="FFU2396" s="14"/>
      <c r="FFV2396" s="14"/>
      <c r="FFW2396" s="14"/>
      <c r="FFX2396" s="14"/>
      <c r="FFY2396" s="14"/>
      <c r="FFZ2396" s="14"/>
      <c r="FGA2396" s="14"/>
      <c r="FGB2396" s="14"/>
      <c r="FGC2396" s="14"/>
      <c r="FGD2396" s="14"/>
      <c r="FGE2396" s="14"/>
      <c r="FGF2396" s="14"/>
      <c r="FGG2396" s="14"/>
      <c r="FGH2396" s="14"/>
      <c r="FGI2396" s="14"/>
      <c r="FGJ2396" s="14"/>
      <c r="FGK2396" s="14"/>
      <c r="FGL2396" s="14"/>
      <c r="FGM2396" s="14"/>
      <c r="FGN2396" s="14"/>
      <c r="FGO2396" s="14"/>
      <c r="FGP2396" s="14"/>
      <c r="FGQ2396" s="14"/>
      <c r="FGR2396" s="14"/>
      <c r="FGS2396" s="14"/>
      <c r="FGT2396" s="14"/>
      <c r="FGU2396" s="14"/>
      <c r="FGV2396" s="14"/>
      <c r="FGW2396" s="14"/>
      <c r="FGX2396" s="14"/>
      <c r="FGY2396" s="14"/>
      <c r="FGZ2396" s="14"/>
      <c r="FHA2396" s="14"/>
      <c r="FHB2396" s="14"/>
      <c r="FHC2396" s="14"/>
      <c r="FHD2396" s="14"/>
      <c r="FHE2396" s="14"/>
      <c r="FHF2396" s="14"/>
      <c r="FHG2396" s="14"/>
      <c r="FHH2396" s="14"/>
      <c r="FHI2396" s="14"/>
      <c r="FHJ2396" s="14"/>
      <c r="FHK2396" s="14"/>
      <c r="FHL2396" s="14"/>
      <c r="FHM2396" s="14"/>
      <c r="FHN2396" s="14"/>
      <c r="FHO2396" s="14"/>
      <c r="FHP2396" s="14"/>
      <c r="FHQ2396" s="14"/>
      <c r="FHR2396" s="14"/>
      <c r="FHS2396" s="14"/>
      <c r="FHT2396" s="14"/>
      <c r="FHU2396" s="14"/>
      <c r="FHV2396" s="14"/>
      <c r="FHW2396" s="14"/>
      <c r="FHX2396" s="14"/>
      <c r="FHY2396" s="14"/>
      <c r="FHZ2396" s="14"/>
      <c r="FIA2396" s="14"/>
      <c r="FIB2396" s="14"/>
      <c r="FIC2396" s="14"/>
      <c r="FID2396" s="14"/>
      <c r="FIE2396" s="14"/>
      <c r="FIF2396" s="14"/>
      <c r="FIG2396" s="14"/>
      <c r="FIH2396" s="14"/>
      <c r="FII2396" s="14"/>
      <c r="FIJ2396" s="14"/>
      <c r="FIK2396" s="14"/>
      <c r="FIL2396" s="14"/>
      <c r="FIM2396" s="14"/>
      <c r="FIN2396" s="14"/>
      <c r="FIO2396" s="14"/>
      <c r="FIP2396" s="14"/>
      <c r="FIQ2396" s="14"/>
      <c r="FIR2396" s="14"/>
      <c r="FIS2396" s="14"/>
      <c r="FIT2396" s="14"/>
      <c r="FIU2396" s="14"/>
      <c r="FIV2396" s="14"/>
      <c r="FIW2396" s="14"/>
      <c r="FIX2396" s="14"/>
      <c r="FIY2396" s="14"/>
      <c r="FIZ2396" s="14"/>
      <c r="FJA2396" s="14"/>
      <c r="FJB2396" s="14"/>
      <c r="FJC2396" s="14"/>
      <c r="FJD2396" s="14"/>
      <c r="FJE2396" s="14"/>
      <c r="FJF2396" s="14"/>
      <c r="FJG2396" s="14"/>
      <c r="FJH2396" s="14"/>
      <c r="FJI2396" s="14"/>
      <c r="FJJ2396" s="14"/>
      <c r="FJK2396" s="14"/>
      <c r="FJL2396" s="14"/>
      <c r="FJM2396" s="14"/>
      <c r="FJN2396" s="14"/>
      <c r="FJO2396" s="14"/>
      <c r="FJP2396" s="14"/>
      <c r="FJQ2396" s="14"/>
      <c r="FJR2396" s="14"/>
      <c r="FJS2396" s="14"/>
      <c r="FJT2396" s="14"/>
      <c r="FJU2396" s="14"/>
      <c r="FJV2396" s="14"/>
      <c r="FJW2396" s="14"/>
      <c r="FJX2396" s="14"/>
      <c r="FJY2396" s="14"/>
      <c r="FJZ2396" s="14"/>
      <c r="FKA2396" s="14"/>
      <c r="FKB2396" s="14"/>
      <c r="FKC2396" s="14"/>
      <c r="FKD2396" s="14"/>
      <c r="FKE2396" s="14"/>
      <c r="FKF2396" s="14"/>
      <c r="FKG2396" s="14"/>
      <c r="FKH2396" s="14"/>
      <c r="FKI2396" s="14"/>
      <c r="FKJ2396" s="14"/>
      <c r="FKK2396" s="14"/>
      <c r="FKL2396" s="14"/>
      <c r="FKM2396" s="14"/>
      <c r="FKN2396" s="14"/>
      <c r="FKO2396" s="14"/>
      <c r="FKP2396" s="14"/>
      <c r="FKQ2396" s="14"/>
      <c r="FKR2396" s="14"/>
      <c r="FKS2396" s="14"/>
      <c r="FKT2396" s="14"/>
      <c r="FKU2396" s="14"/>
      <c r="FKV2396" s="14"/>
      <c r="FKW2396" s="14"/>
      <c r="FKX2396" s="14"/>
      <c r="FKY2396" s="14"/>
      <c r="FKZ2396" s="14"/>
      <c r="FLA2396" s="14"/>
      <c r="FLB2396" s="14"/>
      <c r="FLC2396" s="14"/>
      <c r="FLD2396" s="14"/>
      <c r="FLE2396" s="14"/>
      <c r="FLF2396" s="14"/>
      <c r="FLG2396" s="14"/>
      <c r="FLH2396" s="14"/>
      <c r="FLI2396" s="14"/>
      <c r="FLJ2396" s="14"/>
      <c r="FLK2396" s="14"/>
      <c r="FLL2396" s="14"/>
      <c r="FLM2396" s="14"/>
      <c r="FLN2396" s="14"/>
      <c r="FLO2396" s="14"/>
      <c r="FLP2396" s="14"/>
      <c r="FLQ2396" s="14"/>
      <c r="FLR2396" s="14"/>
      <c r="FLS2396" s="14"/>
      <c r="FLT2396" s="14"/>
      <c r="FLU2396" s="14"/>
      <c r="FLV2396" s="14"/>
      <c r="FLW2396" s="14"/>
      <c r="FLX2396" s="14"/>
      <c r="FLY2396" s="14"/>
      <c r="FLZ2396" s="14"/>
      <c r="FMA2396" s="14"/>
      <c r="FMB2396" s="14"/>
      <c r="FMC2396" s="14"/>
      <c r="FMD2396" s="14"/>
      <c r="FME2396" s="14"/>
      <c r="FMF2396" s="14"/>
      <c r="FMG2396" s="14"/>
      <c r="FMH2396" s="14"/>
      <c r="FMI2396" s="14"/>
      <c r="FMJ2396" s="14"/>
      <c r="FMK2396" s="14"/>
      <c r="FML2396" s="14"/>
      <c r="FMM2396" s="14"/>
      <c r="FMN2396" s="14"/>
      <c r="FMO2396" s="14"/>
      <c r="FMP2396" s="14"/>
      <c r="FMQ2396" s="14"/>
      <c r="FMR2396" s="14"/>
      <c r="FMS2396" s="14"/>
      <c r="FMT2396" s="14"/>
      <c r="FMU2396" s="14"/>
      <c r="FMV2396" s="14"/>
      <c r="FMW2396" s="14"/>
      <c r="FMX2396" s="14"/>
      <c r="FMY2396" s="14"/>
      <c r="FMZ2396" s="14"/>
      <c r="FNA2396" s="14"/>
      <c r="FNB2396" s="14"/>
      <c r="FNC2396" s="14"/>
      <c r="FND2396" s="14"/>
      <c r="FNE2396" s="14"/>
      <c r="FNF2396" s="14"/>
      <c r="FNG2396" s="14"/>
      <c r="FNH2396" s="14"/>
      <c r="FNI2396" s="14"/>
      <c r="FNJ2396" s="14"/>
      <c r="FNK2396" s="14"/>
      <c r="FNL2396" s="14"/>
      <c r="FNM2396" s="14"/>
      <c r="FNN2396" s="14"/>
      <c r="FNO2396" s="14"/>
      <c r="FNP2396" s="14"/>
      <c r="FNQ2396" s="14"/>
      <c r="FNR2396" s="14"/>
      <c r="FNS2396" s="14"/>
      <c r="FNT2396" s="14"/>
      <c r="FNU2396" s="14"/>
      <c r="FNV2396" s="14"/>
      <c r="FNW2396" s="14"/>
      <c r="FNX2396" s="14"/>
      <c r="FNY2396" s="14"/>
      <c r="FNZ2396" s="14"/>
      <c r="FOA2396" s="14"/>
      <c r="FOB2396" s="14"/>
      <c r="FOC2396" s="14"/>
      <c r="FOD2396" s="14"/>
      <c r="FOE2396" s="14"/>
      <c r="FOF2396" s="14"/>
      <c r="FOG2396" s="14"/>
      <c r="FOH2396" s="14"/>
      <c r="FOI2396" s="14"/>
      <c r="FOJ2396" s="14"/>
      <c r="FOK2396" s="14"/>
      <c r="FOL2396" s="14"/>
      <c r="FOM2396" s="14"/>
      <c r="FON2396" s="14"/>
      <c r="FOO2396" s="14"/>
      <c r="FOP2396" s="14"/>
      <c r="FOQ2396" s="14"/>
      <c r="FOR2396" s="14"/>
      <c r="FOS2396" s="14"/>
      <c r="FOT2396" s="14"/>
      <c r="FOU2396" s="14"/>
      <c r="FOV2396" s="14"/>
      <c r="FOW2396" s="14"/>
      <c r="FOX2396" s="14"/>
      <c r="FOY2396" s="14"/>
      <c r="FOZ2396" s="14"/>
      <c r="FPA2396" s="14"/>
      <c r="FPB2396" s="14"/>
      <c r="FPC2396" s="14"/>
      <c r="FPD2396" s="14"/>
      <c r="FPE2396" s="14"/>
      <c r="FPF2396" s="14"/>
      <c r="FPG2396" s="14"/>
      <c r="FPH2396" s="14"/>
      <c r="FPI2396" s="14"/>
      <c r="FPJ2396" s="14"/>
      <c r="FPK2396" s="14"/>
      <c r="FPL2396" s="14"/>
      <c r="FPM2396" s="14"/>
      <c r="FPN2396" s="14"/>
      <c r="FPO2396" s="14"/>
      <c r="FPP2396" s="14"/>
      <c r="FPQ2396" s="14"/>
      <c r="FPR2396" s="14"/>
      <c r="FPS2396" s="14"/>
      <c r="FPT2396" s="14"/>
      <c r="FPU2396" s="14"/>
      <c r="FPV2396" s="14"/>
      <c r="FPW2396" s="14"/>
      <c r="FPX2396" s="14"/>
      <c r="FPY2396" s="14"/>
      <c r="FPZ2396" s="14"/>
      <c r="FQA2396" s="14"/>
      <c r="FQB2396" s="14"/>
      <c r="FQC2396" s="14"/>
      <c r="FQD2396" s="14"/>
      <c r="FQE2396" s="14"/>
      <c r="FQF2396" s="14"/>
      <c r="FQG2396" s="14"/>
      <c r="FQH2396" s="14"/>
      <c r="FQI2396" s="14"/>
      <c r="FQJ2396" s="14"/>
      <c r="FQK2396" s="14"/>
      <c r="FQL2396" s="14"/>
      <c r="FQM2396" s="14"/>
      <c r="FQN2396" s="14"/>
      <c r="FQO2396" s="14"/>
      <c r="FQP2396" s="14"/>
      <c r="FQQ2396" s="14"/>
      <c r="FQR2396" s="14"/>
      <c r="FQS2396" s="14"/>
      <c r="FQT2396" s="14"/>
      <c r="FQU2396" s="14"/>
      <c r="FQV2396" s="14"/>
      <c r="FQW2396" s="14"/>
      <c r="FQX2396" s="14"/>
      <c r="FQY2396" s="14"/>
      <c r="FQZ2396" s="14"/>
      <c r="FRA2396" s="14"/>
      <c r="FRB2396" s="14"/>
      <c r="FRC2396" s="14"/>
      <c r="FRD2396" s="14"/>
      <c r="FRE2396" s="14"/>
      <c r="FRF2396" s="14"/>
      <c r="FRG2396" s="14"/>
      <c r="FRH2396" s="14"/>
      <c r="FRI2396" s="14"/>
      <c r="FRJ2396" s="14"/>
      <c r="FRK2396" s="14"/>
      <c r="FRL2396" s="14"/>
      <c r="FRM2396" s="14"/>
      <c r="FRN2396" s="14"/>
      <c r="FRO2396" s="14"/>
      <c r="FRP2396" s="14"/>
      <c r="FRQ2396" s="14"/>
      <c r="FRR2396" s="14"/>
      <c r="FRS2396" s="14"/>
      <c r="FRT2396" s="14"/>
      <c r="FRU2396" s="14"/>
      <c r="FRV2396" s="14"/>
      <c r="FRW2396" s="14"/>
      <c r="FRX2396" s="14"/>
      <c r="FRY2396" s="14"/>
      <c r="FRZ2396" s="14"/>
      <c r="FSA2396" s="14"/>
      <c r="FSB2396" s="14"/>
      <c r="FSC2396" s="14"/>
      <c r="FSD2396" s="14"/>
      <c r="FSE2396" s="14"/>
      <c r="FSF2396" s="14"/>
      <c r="FSG2396" s="14"/>
      <c r="FSH2396" s="14"/>
      <c r="FSI2396" s="14"/>
      <c r="FSJ2396" s="14"/>
      <c r="FSK2396" s="14"/>
      <c r="FSL2396" s="14"/>
      <c r="FSM2396" s="14"/>
      <c r="FSN2396" s="14"/>
      <c r="FSO2396" s="14"/>
      <c r="FSP2396" s="14"/>
      <c r="FSQ2396" s="14"/>
      <c r="FSR2396" s="14"/>
      <c r="FSS2396" s="14"/>
      <c r="FST2396" s="14"/>
      <c r="FSU2396" s="14"/>
      <c r="FSV2396" s="14"/>
      <c r="FSW2396" s="14"/>
      <c r="FSX2396" s="14"/>
      <c r="FSY2396" s="14"/>
      <c r="FSZ2396" s="14"/>
      <c r="FTA2396" s="14"/>
      <c r="FTB2396" s="14"/>
      <c r="FTC2396" s="14"/>
      <c r="FTD2396" s="14"/>
      <c r="FTE2396" s="14"/>
      <c r="FTF2396" s="14"/>
      <c r="FTG2396" s="14"/>
      <c r="FTH2396" s="14"/>
      <c r="FTI2396" s="14"/>
      <c r="FTJ2396" s="14"/>
      <c r="FTK2396" s="14"/>
      <c r="FTL2396" s="14"/>
      <c r="FTM2396" s="14"/>
      <c r="FTN2396" s="14"/>
      <c r="FTO2396" s="14"/>
      <c r="FTP2396" s="14"/>
      <c r="FTQ2396" s="14"/>
      <c r="FTR2396" s="14"/>
      <c r="FTS2396" s="14"/>
      <c r="FTT2396" s="14"/>
      <c r="FTU2396" s="14"/>
      <c r="FTV2396" s="14"/>
      <c r="FTW2396" s="14"/>
      <c r="FTX2396" s="14"/>
      <c r="FTY2396" s="14"/>
      <c r="FTZ2396" s="14"/>
      <c r="FUA2396" s="14"/>
      <c r="FUB2396" s="14"/>
      <c r="FUC2396" s="14"/>
      <c r="FUD2396" s="14"/>
      <c r="FUE2396" s="14"/>
      <c r="FUF2396" s="14"/>
      <c r="FUG2396" s="14"/>
      <c r="FUH2396" s="14"/>
      <c r="FUI2396" s="14"/>
      <c r="FUJ2396" s="14"/>
      <c r="FUK2396" s="14"/>
      <c r="FUL2396" s="14"/>
      <c r="FUM2396" s="14"/>
      <c r="FUN2396" s="14"/>
      <c r="FUO2396" s="14"/>
      <c r="FUP2396" s="14"/>
      <c r="FUQ2396" s="14"/>
      <c r="FUR2396" s="14"/>
      <c r="FUS2396" s="14"/>
      <c r="FUT2396" s="14"/>
      <c r="FUU2396" s="14"/>
      <c r="FUV2396" s="14"/>
      <c r="FUW2396" s="14"/>
      <c r="FUX2396" s="14"/>
      <c r="FUY2396" s="14"/>
      <c r="FUZ2396" s="14"/>
      <c r="FVA2396" s="14"/>
      <c r="FVB2396" s="14"/>
      <c r="FVC2396" s="14"/>
      <c r="FVD2396" s="14"/>
      <c r="FVE2396" s="14"/>
      <c r="FVF2396" s="14"/>
      <c r="FVG2396" s="14"/>
      <c r="FVH2396" s="14"/>
      <c r="FVI2396" s="14"/>
      <c r="FVJ2396" s="14"/>
      <c r="FVK2396" s="14"/>
      <c r="FVL2396" s="14"/>
      <c r="FVM2396" s="14"/>
      <c r="FVN2396" s="14"/>
      <c r="FVO2396" s="14"/>
      <c r="FVP2396" s="14"/>
      <c r="FVQ2396" s="14"/>
      <c r="FVR2396" s="14"/>
      <c r="FVS2396" s="14"/>
      <c r="FVT2396" s="14"/>
      <c r="FVU2396" s="14"/>
      <c r="FVV2396" s="14"/>
      <c r="FVW2396" s="14"/>
      <c r="FVX2396" s="14"/>
      <c r="FVY2396" s="14"/>
      <c r="FVZ2396" s="14"/>
      <c r="FWA2396" s="14"/>
      <c r="FWB2396" s="14"/>
      <c r="FWC2396" s="14"/>
      <c r="FWD2396" s="14"/>
      <c r="FWE2396" s="14"/>
      <c r="FWF2396" s="14"/>
      <c r="FWG2396" s="14"/>
      <c r="FWH2396" s="14"/>
      <c r="FWI2396" s="14"/>
      <c r="FWJ2396" s="14"/>
      <c r="FWK2396" s="14"/>
      <c r="FWL2396" s="14"/>
      <c r="FWM2396" s="14"/>
      <c r="FWN2396" s="14"/>
      <c r="FWO2396" s="14"/>
      <c r="FWP2396" s="14"/>
      <c r="FWQ2396" s="14"/>
      <c r="FWR2396" s="14"/>
      <c r="FWS2396" s="14"/>
      <c r="FWT2396" s="14"/>
      <c r="FWU2396" s="14"/>
      <c r="FWV2396" s="14"/>
      <c r="FWW2396" s="14"/>
      <c r="FWX2396" s="14"/>
      <c r="FWY2396" s="14"/>
      <c r="FWZ2396" s="14"/>
      <c r="FXA2396" s="14"/>
      <c r="FXB2396" s="14"/>
      <c r="FXC2396" s="14"/>
      <c r="FXD2396" s="14"/>
      <c r="FXE2396" s="14"/>
      <c r="FXF2396" s="14"/>
      <c r="FXG2396" s="14"/>
      <c r="FXH2396" s="14"/>
      <c r="FXI2396" s="14"/>
      <c r="FXJ2396" s="14"/>
      <c r="FXK2396" s="14"/>
      <c r="FXL2396" s="14"/>
      <c r="FXM2396" s="14"/>
      <c r="FXN2396" s="14"/>
      <c r="FXO2396" s="14"/>
      <c r="FXP2396" s="14"/>
      <c r="FXQ2396" s="14"/>
      <c r="FXR2396" s="14"/>
      <c r="FXS2396" s="14"/>
      <c r="FXT2396" s="14"/>
      <c r="FXU2396" s="14"/>
      <c r="FXV2396" s="14"/>
      <c r="FXW2396" s="14"/>
      <c r="FXX2396" s="14"/>
      <c r="FXY2396" s="14"/>
      <c r="FXZ2396" s="14"/>
      <c r="FYA2396" s="14"/>
      <c r="FYB2396" s="14"/>
      <c r="FYC2396" s="14"/>
      <c r="FYD2396" s="14"/>
      <c r="FYE2396" s="14"/>
      <c r="FYF2396" s="14"/>
      <c r="FYG2396" s="14"/>
      <c r="FYH2396" s="14"/>
      <c r="FYI2396" s="14"/>
      <c r="FYJ2396" s="14"/>
      <c r="FYK2396" s="14"/>
      <c r="FYL2396" s="14"/>
      <c r="FYM2396" s="14"/>
      <c r="FYN2396" s="14"/>
      <c r="FYO2396" s="14"/>
      <c r="FYP2396" s="14"/>
      <c r="FYQ2396" s="14"/>
      <c r="FYR2396" s="14"/>
      <c r="FYS2396" s="14"/>
      <c r="FYT2396" s="14"/>
      <c r="FYU2396" s="14"/>
      <c r="FYV2396" s="14"/>
      <c r="FYW2396" s="14"/>
      <c r="FYX2396" s="14"/>
      <c r="FYY2396" s="14"/>
      <c r="FYZ2396" s="14"/>
      <c r="FZA2396" s="14"/>
      <c r="FZB2396" s="14"/>
      <c r="FZC2396" s="14"/>
      <c r="FZD2396" s="14"/>
      <c r="FZE2396" s="14"/>
      <c r="FZF2396" s="14"/>
      <c r="FZG2396" s="14"/>
      <c r="FZH2396" s="14"/>
      <c r="FZI2396" s="14"/>
      <c r="FZJ2396" s="14"/>
      <c r="FZK2396" s="14"/>
      <c r="FZL2396" s="14"/>
      <c r="FZM2396" s="14"/>
      <c r="FZN2396" s="14"/>
      <c r="FZO2396" s="14"/>
      <c r="FZP2396" s="14"/>
      <c r="FZQ2396" s="14"/>
      <c r="FZR2396" s="14"/>
      <c r="FZS2396" s="14"/>
      <c r="FZT2396" s="14"/>
      <c r="FZU2396" s="14"/>
      <c r="FZV2396" s="14"/>
      <c r="FZW2396" s="14"/>
      <c r="FZX2396" s="14"/>
      <c r="FZY2396" s="14"/>
      <c r="FZZ2396" s="14"/>
      <c r="GAA2396" s="14"/>
      <c r="GAB2396" s="14"/>
      <c r="GAC2396" s="14"/>
      <c r="GAD2396" s="14"/>
      <c r="GAE2396" s="14"/>
      <c r="GAF2396" s="14"/>
      <c r="GAG2396" s="14"/>
      <c r="GAH2396" s="14"/>
      <c r="GAI2396" s="14"/>
      <c r="GAJ2396" s="14"/>
      <c r="GAK2396" s="14"/>
      <c r="GAL2396" s="14"/>
      <c r="GAM2396" s="14"/>
      <c r="GAN2396" s="14"/>
      <c r="GAO2396" s="14"/>
      <c r="GAP2396" s="14"/>
      <c r="GAQ2396" s="14"/>
      <c r="GAR2396" s="14"/>
      <c r="GAS2396" s="14"/>
      <c r="GAT2396" s="14"/>
      <c r="GAU2396" s="14"/>
      <c r="GAV2396" s="14"/>
      <c r="GAW2396" s="14"/>
      <c r="GAX2396" s="14"/>
      <c r="GAY2396" s="14"/>
      <c r="GAZ2396" s="14"/>
      <c r="GBA2396" s="14"/>
      <c r="GBB2396" s="14"/>
      <c r="GBC2396" s="14"/>
      <c r="GBD2396" s="14"/>
      <c r="GBE2396" s="14"/>
      <c r="GBF2396" s="14"/>
      <c r="GBG2396" s="14"/>
      <c r="GBH2396" s="14"/>
      <c r="GBI2396" s="14"/>
      <c r="GBJ2396" s="14"/>
      <c r="GBK2396" s="14"/>
      <c r="GBL2396" s="14"/>
      <c r="GBM2396" s="14"/>
      <c r="GBN2396" s="14"/>
      <c r="GBO2396" s="14"/>
      <c r="GBP2396" s="14"/>
      <c r="GBQ2396" s="14"/>
      <c r="GBR2396" s="14"/>
      <c r="GBS2396" s="14"/>
      <c r="GBT2396" s="14"/>
      <c r="GBU2396" s="14"/>
      <c r="GBV2396" s="14"/>
      <c r="GBW2396" s="14"/>
      <c r="GBX2396" s="14"/>
      <c r="GBY2396" s="14"/>
      <c r="GBZ2396" s="14"/>
      <c r="GCA2396" s="14"/>
      <c r="GCB2396" s="14"/>
      <c r="GCC2396" s="14"/>
      <c r="GCD2396" s="14"/>
      <c r="GCE2396" s="14"/>
      <c r="GCF2396" s="14"/>
      <c r="GCG2396" s="14"/>
      <c r="GCH2396" s="14"/>
      <c r="GCI2396" s="14"/>
      <c r="GCJ2396" s="14"/>
      <c r="GCK2396" s="14"/>
      <c r="GCL2396" s="14"/>
      <c r="GCM2396" s="14"/>
      <c r="GCN2396" s="14"/>
      <c r="GCO2396" s="14"/>
      <c r="GCP2396" s="14"/>
      <c r="GCQ2396" s="14"/>
      <c r="GCR2396" s="14"/>
      <c r="GCS2396" s="14"/>
      <c r="GCT2396" s="14"/>
      <c r="GCU2396" s="14"/>
      <c r="GCV2396" s="14"/>
      <c r="GCW2396" s="14"/>
      <c r="GCX2396" s="14"/>
      <c r="GCY2396" s="14"/>
      <c r="GCZ2396" s="14"/>
      <c r="GDA2396" s="14"/>
      <c r="GDB2396" s="14"/>
      <c r="GDC2396" s="14"/>
      <c r="GDD2396" s="14"/>
      <c r="GDE2396" s="14"/>
      <c r="GDF2396" s="14"/>
      <c r="GDG2396" s="14"/>
      <c r="GDH2396" s="14"/>
      <c r="GDI2396" s="14"/>
      <c r="GDJ2396" s="14"/>
      <c r="GDK2396" s="14"/>
      <c r="GDL2396" s="14"/>
      <c r="GDM2396" s="14"/>
      <c r="GDN2396" s="14"/>
      <c r="GDO2396" s="14"/>
      <c r="GDP2396" s="14"/>
      <c r="GDQ2396" s="14"/>
      <c r="GDR2396" s="14"/>
      <c r="GDS2396" s="14"/>
      <c r="GDT2396" s="14"/>
      <c r="GDU2396" s="14"/>
      <c r="GDV2396" s="14"/>
      <c r="GDW2396" s="14"/>
      <c r="GDX2396" s="14"/>
      <c r="GDY2396" s="14"/>
      <c r="GDZ2396" s="14"/>
      <c r="GEA2396" s="14"/>
      <c r="GEB2396" s="14"/>
      <c r="GEC2396" s="14"/>
      <c r="GED2396" s="14"/>
      <c r="GEE2396" s="14"/>
      <c r="GEF2396" s="14"/>
      <c r="GEG2396" s="14"/>
      <c r="GEH2396" s="14"/>
      <c r="GEI2396" s="14"/>
      <c r="GEJ2396" s="14"/>
      <c r="GEK2396" s="14"/>
      <c r="GEL2396" s="14"/>
      <c r="GEM2396" s="14"/>
      <c r="GEN2396" s="14"/>
      <c r="GEO2396" s="14"/>
      <c r="GEP2396" s="14"/>
      <c r="GEQ2396" s="14"/>
      <c r="GER2396" s="14"/>
      <c r="GES2396" s="14"/>
      <c r="GET2396" s="14"/>
      <c r="GEU2396" s="14"/>
      <c r="GEV2396" s="14"/>
      <c r="GEW2396" s="14"/>
      <c r="GEX2396" s="14"/>
      <c r="GEY2396" s="14"/>
      <c r="GEZ2396" s="14"/>
      <c r="GFA2396" s="14"/>
      <c r="GFB2396" s="14"/>
      <c r="GFC2396" s="14"/>
      <c r="GFD2396" s="14"/>
      <c r="GFE2396" s="14"/>
      <c r="GFF2396" s="14"/>
      <c r="GFG2396" s="14"/>
      <c r="GFH2396" s="14"/>
      <c r="GFI2396" s="14"/>
      <c r="GFJ2396" s="14"/>
      <c r="GFK2396" s="14"/>
      <c r="GFL2396" s="14"/>
      <c r="GFM2396" s="14"/>
      <c r="GFN2396" s="14"/>
      <c r="GFO2396" s="14"/>
      <c r="GFP2396" s="14"/>
      <c r="GFQ2396" s="14"/>
      <c r="GFR2396" s="14"/>
      <c r="GFS2396" s="14"/>
      <c r="GFT2396" s="14"/>
      <c r="GFU2396" s="14"/>
      <c r="GFV2396" s="14"/>
      <c r="GFW2396" s="14"/>
      <c r="GFX2396" s="14"/>
      <c r="GFY2396" s="14"/>
      <c r="GFZ2396" s="14"/>
      <c r="GGA2396" s="14"/>
      <c r="GGB2396" s="14"/>
      <c r="GGC2396" s="14"/>
      <c r="GGD2396" s="14"/>
      <c r="GGE2396" s="14"/>
      <c r="GGF2396" s="14"/>
      <c r="GGG2396" s="14"/>
      <c r="GGH2396" s="14"/>
      <c r="GGI2396" s="14"/>
      <c r="GGJ2396" s="14"/>
      <c r="GGK2396" s="14"/>
      <c r="GGL2396" s="14"/>
      <c r="GGM2396" s="14"/>
      <c r="GGN2396" s="14"/>
      <c r="GGO2396" s="14"/>
      <c r="GGP2396" s="14"/>
      <c r="GGQ2396" s="14"/>
      <c r="GGR2396" s="14"/>
      <c r="GGS2396" s="14"/>
      <c r="GGT2396" s="14"/>
      <c r="GGU2396" s="14"/>
      <c r="GGV2396" s="14"/>
      <c r="GGW2396" s="14"/>
      <c r="GGX2396" s="14"/>
      <c r="GGY2396" s="14"/>
      <c r="GGZ2396" s="14"/>
      <c r="GHA2396" s="14"/>
      <c r="GHB2396" s="14"/>
      <c r="GHC2396" s="14"/>
      <c r="GHD2396" s="14"/>
      <c r="GHE2396" s="14"/>
      <c r="GHF2396" s="14"/>
      <c r="GHG2396" s="14"/>
      <c r="GHH2396" s="14"/>
      <c r="GHI2396" s="14"/>
      <c r="GHJ2396" s="14"/>
      <c r="GHK2396" s="14"/>
      <c r="GHL2396" s="14"/>
      <c r="GHM2396" s="14"/>
      <c r="GHN2396" s="14"/>
      <c r="GHO2396" s="14"/>
      <c r="GHP2396" s="14"/>
      <c r="GHQ2396" s="14"/>
      <c r="GHR2396" s="14"/>
      <c r="GHS2396" s="14"/>
      <c r="GHT2396" s="14"/>
      <c r="GHU2396" s="14"/>
      <c r="GHV2396" s="14"/>
      <c r="GHW2396" s="14"/>
      <c r="GHX2396" s="14"/>
      <c r="GHY2396" s="14"/>
      <c r="GHZ2396" s="14"/>
      <c r="GIA2396" s="14"/>
      <c r="GIB2396" s="14"/>
      <c r="GIC2396" s="14"/>
      <c r="GID2396" s="14"/>
      <c r="GIE2396" s="14"/>
      <c r="GIF2396" s="14"/>
      <c r="GIG2396" s="14"/>
      <c r="GIH2396" s="14"/>
      <c r="GII2396" s="14"/>
      <c r="GIJ2396" s="14"/>
      <c r="GIK2396" s="14"/>
      <c r="GIL2396" s="14"/>
      <c r="GIM2396" s="14"/>
      <c r="GIN2396" s="14"/>
      <c r="GIO2396" s="14"/>
      <c r="GIP2396" s="14"/>
      <c r="GIQ2396" s="14"/>
      <c r="GIR2396" s="14"/>
      <c r="GIS2396" s="14"/>
      <c r="GIT2396" s="14"/>
      <c r="GIU2396" s="14"/>
      <c r="GIV2396" s="14"/>
      <c r="GIW2396" s="14"/>
      <c r="GIX2396" s="14"/>
      <c r="GIY2396" s="14"/>
      <c r="GIZ2396" s="14"/>
      <c r="GJA2396" s="14"/>
      <c r="GJB2396" s="14"/>
      <c r="GJC2396" s="14"/>
      <c r="GJD2396" s="14"/>
      <c r="GJE2396" s="14"/>
      <c r="GJF2396" s="14"/>
      <c r="GJG2396" s="14"/>
      <c r="GJH2396" s="14"/>
      <c r="GJI2396" s="14"/>
      <c r="GJJ2396" s="14"/>
      <c r="GJK2396" s="14"/>
      <c r="GJL2396" s="14"/>
      <c r="GJM2396" s="14"/>
      <c r="GJN2396" s="14"/>
      <c r="GJO2396" s="14"/>
      <c r="GJP2396" s="14"/>
      <c r="GJQ2396" s="14"/>
      <c r="GJR2396" s="14"/>
      <c r="GJS2396" s="14"/>
      <c r="GJT2396" s="14"/>
      <c r="GJU2396" s="14"/>
      <c r="GJV2396" s="14"/>
      <c r="GJW2396" s="14"/>
      <c r="GJX2396" s="14"/>
      <c r="GJY2396" s="14"/>
      <c r="GJZ2396" s="14"/>
      <c r="GKA2396" s="14"/>
      <c r="GKB2396" s="14"/>
      <c r="GKC2396" s="14"/>
      <c r="GKD2396" s="14"/>
      <c r="GKE2396" s="14"/>
      <c r="GKF2396" s="14"/>
      <c r="GKG2396" s="14"/>
      <c r="GKH2396" s="14"/>
      <c r="GKI2396" s="14"/>
      <c r="GKJ2396" s="14"/>
      <c r="GKK2396" s="14"/>
      <c r="GKL2396" s="14"/>
      <c r="GKM2396" s="14"/>
      <c r="GKN2396" s="14"/>
      <c r="GKO2396" s="14"/>
      <c r="GKP2396" s="14"/>
      <c r="GKQ2396" s="14"/>
      <c r="GKR2396" s="14"/>
      <c r="GKS2396" s="14"/>
      <c r="GKT2396" s="14"/>
      <c r="GKU2396" s="14"/>
      <c r="GKV2396" s="14"/>
      <c r="GKW2396" s="14"/>
      <c r="GKX2396" s="14"/>
      <c r="GKY2396" s="14"/>
      <c r="GKZ2396" s="14"/>
      <c r="GLA2396" s="14"/>
      <c r="GLB2396" s="14"/>
      <c r="GLC2396" s="14"/>
      <c r="GLD2396" s="14"/>
      <c r="GLE2396" s="14"/>
      <c r="GLF2396" s="14"/>
      <c r="GLG2396" s="14"/>
      <c r="GLH2396" s="14"/>
      <c r="GLI2396" s="14"/>
      <c r="GLJ2396" s="14"/>
      <c r="GLK2396" s="14"/>
      <c r="GLL2396" s="14"/>
      <c r="GLM2396" s="14"/>
      <c r="GLN2396" s="14"/>
      <c r="GLO2396" s="14"/>
      <c r="GLP2396" s="14"/>
      <c r="GLQ2396" s="14"/>
      <c r="GLR2396" s="14"/>
      <c r="GLS2396" s="14"/>
      <c r="GLT2396" s="14"/>
      <c r="GLU2396" s="14"/>
      <c r="GLV2396" s="14"/>
      <c r="GLW2396" s="14"/>
      <c r="GLX2396" s="14"/>
      <c r="GLY2396" s="14"/>
      <c r="GLZ2396" s="14"/>
      <c r="GMA2396" s="14"/>
      <c r="GMB2396" s="14"/>
      <c r="GMC2396" s="14"/>
      <c r="GMD2396" s="14"/>
      <c r="GME2396" s="14"/>
      <c r="GMF2396" s="14"/>
      <c r="GMG2396" s="14"/>
      <c r="GMH2396" s="14"/>
      <c r="GMI2396" s="14"/>
      <c r="GMJ2396" s="14"/>
      <c r="GMK2396" s="14"/>
      <c r="GML2396" s="14"/>
      <c r="GMM2396" s="14"/>
      <c r="GMN2396" s="14"/>
      <c r="GMO2396" s="14"/>
      <c r="GMP2396" s="14"/>
      <c r="GMQ2396" s="14"/>
      <c r="GMR2396" s="14"/>
      <c r="GMS2396" s="14"/>
      <c r="GMT2396" s="14"/>
      <c r="GMU2396" s="14"/>
      <c r="GMV2396" s="14"/>
      <c r="GMW2396" s="14"/>
      <c r="GMX2396" s="14"/>
      <c r="GMY2396" s="14"/>
      <c r="GMZ2396" s="14"/>
      <c r="GNA2396" s="14"/>
      <c r="GNB2396" s="14"/>
      <c r="GNC2396" s="14"/>
      <c r="GND2396" s="14"/>
      <c r="GNE2396" s="14"/>
      <c r="GNF2396" s="14"/>
      <c r="GNG2396" s="14"/>
      <c r="GNH2396" s="14"/>
      <c r="GNI2396" s="14"/>
      <c r="GNJ2396" s="14"/>
      <c r="GNK2396" s="14"/>
      <c r="GNL2396" s="14"/>
      <c r="GNM2396" s="14"/>
      <c r="GNN2396" s="14"/>
      <c r="GNO2396" s="14"/>
      <c r="GNP2396" s="14"/>
      <c r="GNQ2396" s="14"/>
      <c r="GNR2396" s="14"/>
      <c r="GNS2396" s="14"/>
      <c r="GNT2396" s="14"/>
      <c r="GNU2396" s="14"/>
      <c r="GNV2396" s="14"/>
      <c r="GNW2396" s="14"/>
      <c r="GNX2396" s="14"/>
      <c r="GNY2396" s="14"/>
      <c r="GNZ2396" s="14"/>
      <c r="GOA2396" s="14"/>
      <c r="GOB2396" s="14"/>
      <c r="GOC2396" s="14"/>
      <c r="GOD2396" s="14"/>
      <c r="GOE2396" s="14"/>
      <c r="GOF2396" s="14"/>
      <c r="GOG2396" s="14"/>
      <c r="GOH2396" s="14"/>
      <c r="GOI2396" s="14"/>
      <c r="GOJ2396" s="14"/>
      <c r="GOK2396" s="14"/>
      <c r="GOL2396" s="14"/>
      <c r="GOM2396" s="14"/>
      <c r="GON2396" s="14"/>
      <c r="GOO2396" s="14"/>
      <c r="GOP2396" s="14"/>
      <c r="GOQ2396" s="14"/>
      <c r="GOR2396" s="14"/>
      <c r="GOS2396" s="14"/>
      <c r="GOT2396" s="14"/>
      <c r="GOU2396" s="14"/>
      <c r="GOV2396" s="14"/>
      <c r="GOW2396" s="14"/>
      <c r="GOX2396" s="14"/>
      <c r="GOY2396" s="14"/>
      <c r="GOZ2396" s="14"/>
      <c r="GPA2396" s="14"/>
      <c r="GPB2396" s="14"/>
      <c r="GPC2396" s="14"/>
      <c r="GPD2396" s="14"/>
      <c r="GPE2396" s="14"/>
      <c r="GPF2396" s="14"/>
      <c r="GPG2396" s="14"/>
      <c r="GPH2396" s="14"/>
      <c r="GPI2396" s="14"/>
      <c r="GPJ2396" s="14"/>
      <c r="GPK2396" s="14"/>
      <c r="GPL2396" s="14"/>
      <c r="GPM2396" s="14"/>
      <c r="GPN2396" s="14"/>
      <c r="GPO2396" s="14"/>
      <c r="GPP2396" s="14"/>
      <c r="GPQ2396" s="14"/>
      <c r="GPR2396" s="14"/>
      <c r="GPS2396" s="14"/>
      <c r="GPT2396" s="14"/>
      <c r="GPU2396" s="14"/>
      <c r="GPV2396" s="14"/>
      <c r="GPW2396" s="14"/>
      <c r="GPX2396" s="14"/>
      <c r="GPY2396" s="14"/>
      <c r="GPZ2396" s="14"/>
      <c r="GQA2396" s="14"/>
      <c r="GQB2396" s="14"/>
      <c r="GQC2396" s="14"/>
      <c r="GQD2396" s="14"/>
      <c r="GQE2396" s="14"/>
      <c r="GQF2396" s="14"/>
      <c r="GQG2396" s="14"/>
      <c r="GQH2396" s="14"/>
      <c r="GQI2396" s="14"/>
      <c r="GQJ2396" s="14"/>
      <c r="GQK2396" s="14"/>
      <c r="GQL2396" s="14"/>
      <c r="GQM2396" s="14"/>
      <c r="GQN2396" s="14"/>
      <c r="GQO2396" s="14"/>
      <c r="GQP2396" s="14"/>
      <c r="GQQ2396" s="14"/>
      <c r="GQR2396" s="14"/>
      <c r="GQS2396" s="14"/>
      <c r="GQT2396" s="14"/>
      <c r="GQU2396" s="14"/>
      <c r="GQV2396" s="14"/>
      <c r="GQW2396" s="14"/>
      <c r="GQX2396" s="14"/>
      <c r="GQY2396" s="14"/>
      <c r="GQZ2396" s="14"/>
      <c r="GRA2396" s="14"/>
      <c r="GRB2396" s="14"/>
      <c r="GRC2396" s="14"/>
      <c r="GRD2396" s="14"/>
      <c r="GRE2396" s="14"/>
      <c r="GRF2396" s="14"/>
      <c r="GRG2396" s="14"/>
      <c r="GRH2396" s="14"/>
      <c r="GRI2396" s="14"/>
      <c r="GRJ2396" s="14"/>
      <c r="GRK2396" s="14"/>
      <c r="GRL2396" s="14"/>
      <c r="GRM2396" s="14"/>
      <c r="GRN2396" s="14"/>
      <c r="GRO2396" s="14"/>
      <c r="GRP2396" s="14"/>
      <c r="GRQ2396" s="14"/>
      <c r="GRR2396" s="14"/>
      <c r="GRS2396" s="14"/>
      <c r="GRT2396" s="14"/>
      <c r="GRU2396" s="14"/>
      <c r="GRV2396" s="14"/>
      <c r="GRW2396" s="14"/>
      <c r="GRX2396" s="14"/>
      <c r="GRY2396" s="14"/>
      <c r="GRZ2396" s="14"/>
      <c r="GSA2396" s="14"/>
      <c r="GSB2396" s="14"/>
      <c r="GSC2396" s="14"/>
      <c r="GSD2396" s="14"/>
      <c r="GSE2396" s="14"/>
      <c r="GSF2396" s="14"/>
      <c r="GSG2396" s="14"/>
      <c r="GSH2396" s="14"/>
      <c r="GSI2396" s="14"/>
      <c r="GSJ2396" s="14"/>
      <c r="GSK2396" s="14"/>
      <c r="GSL2396" s="14"/>
      <c r="GSM2396" s="14"/>
      <c r="GSN2396" s="14"/>
      <c r="GSO2396" s="14"/>
      <c r="GSP2396" s="14"/>
      <c r="GSQ2396" s="14"/>
      <c r="GSR2396" s="14"/>
      <c r="GSS2396" s="14"/>
      <c r="GST2396" s="14"/>
      <c r="GSU2396" s="14"/>
      <c r="GSV2396" s="14"/>
      <c r="GSW2396" s="14"/>
      <c r="GSX2396" s="14"/>
      <c r="GSY2396" s="14"/>
      <c r="GSZ2396" s="14"/>
      <c r="GTA2396" s="14"/>
      <c r="GTB2396" s="14"/>
      <c r="GTC2396" s="14"/>
      <c r="GTD2396" s="14"/>
      <c r="GTE2396" s="14"/>
      <c r="GTF2396" s="14"/>
      <c r="GTG2396" s="14"/>
      <c r="GTH2396" s="14"/>
      <c r="GTI2396" s="14"/>
      <c r="GTJ2396" s="14"/>
      <c r="GTK2396" s="14"/>
      <c r="GTL2396" s="14"/>
      <c r="GTM2396" s="14"/>
      <c r="GTN2396" s="14"/>
      <c r="GTO2396" s="14"/>
      <c r="GTP2396" s="14"/>
      <c r="GTQ2396" s="14"/>
      <c r="GTR2396" s="14"/>
      <c r="GTS2396" s="14"/>
      <c r="GTT2396" s="14"/>
      <c r="GTU2396" s="14"/>
      <c r="GTV2396" s="14"/>
      <c r="GTW2396" s="14"/>
      <c r="GTX2396" s="14"/>
      <c r="GTY2396" s="14"/>
      <c r="GTZ2396" s="14"/>
      <c r="GUA2396" s="14"/>
      <c r="GUB2396" s="14"/>
      <c r="GUC2396" s="14"/>
      <c r="GUD2396" s="14"/>
      <c r="GUE2396" s="14"/>
      <c r="GUF2396" s="14"/>
      <c r="GUG2396" s="14"/>
      <c r="GUH2396" s="14"/>
      <c r="GUI2396" s="14"/>
      <c r="GUJ2396" s="14"/>
      <c r="GUK2396" s="14"/>
      <c r="GUL2396" s="14"/>
      <c r="GUM2396" s="14"/>
      <c r="GUN2396" s="14"/>
      <c r="GUO2396" s="14"/>
      <c r="GUP2396" s="14"/>
      <c r="GUQ2396" s="14"/>
      <c r="GUR2396" s="14"/>
      <c r="GUS2396" s="14"/>
      <c r="GUT2396" s="14"/>
      <c r="GUU2396" s="14"/>
      <c r="GUV2396" s="14"/>
      <c r="GUW2396" s="14"/>
      <c r="GUX2396" s="14"/>
      <c r="GUY2396" s="14"/>
      <c r="GUZ2396" s="14"/>
      <c r="GVA2396" s="14"/>
      <c r="GVB2396" s="14"/>
      <c r="GVC2396" s="14"/>
      <c r="GVD2396" s="14"/>
      <c r="GVE2396" s="14"/>
      <c r="GVF2396" s="14"/>
      <c r="GVG2396" s="14"/>
      <c r="GVH2396" s="14"/>
      <c r="GVI2396" s="14"/>
      <c r="GVJ2396" s="14"/>
      <c r="GVK2396" s="14"/>
      <c r="GVL2396" s="14"/>
      <c r="GVM2396" s="14"/>
      <c r="GVN2396" s="14"/>
      <c r="GVO2396" s="14"/>
      <c r="GVP2396" s="14"/>
      <c r="GVQ2396" s="14"/>
      <c r="GVR2396" s="14"/>
      <c r="GVS2396" s="14"/>
      <c r="GVT2396" s="14"/>
      <c r="GVU2396" s="14"/>
      <c r="GVV2396" s="14"/>
      <c r="GVW2396" s="14"/>
      <c r="GVX2396" s="14"/>
      <c r="GVY2396" s="14"/>
      <c r="GVZ2396" s="14"/>
      <c r="GWA2396" s="14"/>
      <c r="GWB2396" s="14"/>
      <c r="GWC2396" s="14"/>
      <c r="GWD2396" s="14"/>
      <c r="GWE2396" s="14"/>
      <c r="GWF2396" s="14"/>
      <c r="GWG2396" s="14"/>
      <c r="GWH2396" s="14"/>
      <c r="GWI2396" s="14"/>
      <c r="GWJ2396" s="14"/>
      <c r="GWK2396" s="14"/>
      <c r="GWL2396" s="14"/>
      <c r="GWM2396" s="14"/>
      <c r="GWN2396" s="14"/>
      <c r="GWO2396" s="14"/>
      <c r="GWP2396" s="14"/>
      <c r="GWQ2396" s="14"/>
      <c r="GWR2396" s="14"/>
      <c r="GWS2396" s="14"/>
      <c r="GWT2396" s="14"/>
      <c r="GWU2396" s="14"/>
      <c r="GWV2396" s="14"/>
      <c r="GWW2396" s="14"/>
      <c r="GWX2396" s="14"/>
      <c r="GWY2396" s="14"/>
      <c r="GWZ2396" s="14"/>
      <c r="GXA2396" s="14"/>
      <c r="GXB2396" s="14"/>
      <c r="GXC2396" s="14"/>
      <c r="GXD2396" s="14"/>
      <c r="GXE2396" s="14"/>
      <c r="GXF2396" s="14"/>
      <c r="GXG2396" s="14"/>
      <c r="GXH2396" s="14"/>
      <c r="GXI2396" s="14"/>
      <c r="GXJ2396" s="14"/>
      <c r="GXK2396" s="14"/>
      <c r="GXL2396" s="14"/>
      <c r="GXM2396" s="14"/>
      <c r="GXN2396" s="14"/>
      <c r="GXO2396" s="14"/>
      <c r="GXP2396" s="14"/>
      <c r="GXQ2396" s="14"/>
      <c r="GXR2396" s="14"/>
      <c r="GXS2396" s="14"/>
      <c r="GXT2396" s="14"/>
      <c r="GXU2396" s="14"/>
      <c r="GXV2396" s="14"/>
      <c r="GXW2396" s="14"/>
      <c r="GXX2396" s="14"/>
      <c r="GXY2396" s="14"/>
      <c r="GXZ2396" s="14"/>
      <c r="GYA2396" s="14"/>
      <c r="GYB2396" s="14"/>
      <c r="GYC2396" s="14"/>
      <c r="GYD2396" s="14"/>
      <c r="GYE2396" s="14"/>
      <c r="GYF2396" s="14"/>
      <c r="GYG2396" s="14"/>
      <c r="GYH2396" s="14"/>
      <c r="GYI2396" s="14"/>
      <c r="GYJ2396" s="14"/>
      <c r="GYK2396" s="14"/>
      <c r="GYL2396" s="14"/>
      <c r="GYM2396" s="14"/>
      <c r="GYN2396" s="14"/>
      <c r="GYO2396" s="14"/>
      <c r="GYP2396" s="14"/>
      <c r="GYQ2396" s="14"/>
      <c r="GYR2396" s="14"/>
      <c r="GYS2396" s="14"/>
      <c r="GYT2396" s="14"/>
      <c r="GYU2396" s="14"/>
      <c r="GYV2396" s="14"/>
      <c r="GYW2396" s="14"/>
      <c r="GYX2396" s="14"/>
      <c r="GYY2396" s="14"/>
      <c r="GYZ2396" s="14"/>
      <c r="GZA2396" s="14"/>
      <c r="GZB2396" s="14"/>
      <c r="GZC2396" s="14"/>
      <c r="GZD2396" s="14"/>
      <c r="GZE2396" s="14"/>
      <c r="GZF2396" s="14"/>
      <c r="GZG2396" s="14"/>
      <c r="GZH2396" s="14"/>
      <c r="GZI2396" s="14"/>
      <c r="GZJ2396" s="14"/>
      <c r="GZK2396" s="14"/>
      <c r="GZL2396" s="14"/>
      <c r="GZM2396" s="14"/>
      <c r="GZN2396" s="14"/>
      <c r="GZO2396" s="14"/>
      <c r="GZP2396" s="14"/>
      <c r="GZQ2396" s="14"/>
      <c r="GZR2396" s="14"/>
      <c r="GZS2396" s="14"/>
      <c r="GZT2396" s="14"/>
      <c r="GZU2396" s="14"/>
      <c r="GZV2396" s="14"/>
      <c r="GZW2396" s="14"/>
      <c r="GZX2396" s="14"/>
      <c r="GZY2396" s="14"/>
      <c r="GZZ2396" s="14"/>
      <c r="HAA2396" s="14"/>
      <c r="HAB2396" s="14"/>
      <c r="HAC2396" s="14"/>
      <c r="HAD2396" s="14"/>
      <c r="HAE2396" s="14"/>
      <c r="HAF2396" s="14"/>
      <c r="HAG2396" s="14"/>
      <c r="HAH2396" s="14"/>
      <c r="HAI2396" s="14"/>
      <c r="HAJ2396" s="14"/>
      <c r="HAK2396" s="14"/>
      <c r="HAL2396" s="14"/>
      <c r="HAM2396" s="14"/>
      <c r="HAN2396" s="14"/>
      <c r="HAO2396" s="14"/>
      <c r="HAP2396" s="14"/>
      <c r="HAQ2396" s="14"/>
      <c r="HAR2396" s="14"/>
      <c r="HAS2396" s="14"/>
      <c r="HAT2396" s="14"/>
      <c r="HAU2396" s="14"/>
      <c r="HAV2396" s="14"/>
      <c r="HAW2396" s="14"/>
      <c r="HAX2396" s="14"/>
      <c r="HAY2396" s="14"/>
      <c r="HAZ2396" s="14"/>
      <c r="HBA2396" s="14"/>
      <c r="HBB2396" s="14"/>
      <c r="HBC2396" s="14"/>
      <c r="HBD2396" s="14"/>
      <c r="HBE2396" s="14"/>
      <c r="HBF2396" s="14"/>
      <c r="HBG2396" s="14"/>
      <c r="HBH2396" s="14"/>
      <c r="HBI2396" s="14"/>
      <c r="HBJ2396" s="14"/>
      <c r="HBK2396" s="14"/>
      <c r="HBL2396" s="14"/>
      <c r="HBM2396" s="14"/>
      <c r="HBN2396" s="14"/>
      <c r="HBO2396" s="14"/>
      <c r="HBP2396" s="14"/>
      <c r="HBQ2396" s="14"/>
      <c r="HBR2396" s="14"/>
      <c r="HBS2396" s="14"/>
      <c r="HBT2396" s="14"/>
      <c r="HBU2396" s="14"/>
      <c r="HBV2396" s="14"/>
      <c r="HBW2396" s="14"/>
      <c r="HBX2396" s="14"/>
      <c r="HBY2396" s="14"/>
      <c r="HBZ2396" s="14"/>
      <c r="HCA2396" s="14"/>
      <c r="HCB2396" s="14"/>
      <c r="HCC2396" s="14"/>
      <c r="HCD2396" s="14"/>
      <c r="HCE2396" s="14"/>
      <c r="HCF2396" s="14"/>
      <c r="HCG2396" s="14"/>
      <c r="HCH2396" s="14"/>
      <c r="HCI2396" s="14"/>
      <c r="HCJ2396" s="14"/>
      <c r="HCK2396" s="14"/>
      <c r="HCL2396" s="14"/>
      <c r="HCM2396" s="14"/>
      <c r="HCN2396" s="14"/>
      <c r="HCO2396" s="14"/>
      <c r="HCP2396" s="14"/>
      <c r="HCQ2396" s="14"/>
      <c r="HCR2396" s="14"/>
      <c r="HCS2396" s="14"/>
      <c r="HCT2396" s="14"/>
      <c r="HCU2396" s="14"/>
      <c r="HCV2396" s="14"/>
      <c r="HCW2396" s="14"/>
      <c r="HCX2396" s="14"/>
      <c r="HCY2396" s="14"/>
      <c r="HCZ2396" s="14"/>
      <c r="HDA2396" s="14"/>
      <c r="HDB2396" s="14"/>
      <c r="HDC2396" s="14"/>
      <c r="HDD2396" s="14"/>
      <c r="HDE2396" s="14"/>
      <c r="HDF2396" s="14"/>
      <c r="HDG2396" s="14"/>
      <c r="HDH2396" s="14"/>
      <c r="HDI2396" s="14"/>
      <c r="HDJ2396" s="14"/>
      <c r="HDK2396" s="14"/>
      <c r="HDL2396" s="14"/>
      <c r="HDM2396" s="14"/>
      <c r="HDN2396" s="14"/>
      <c r="HDO2396" s="14"/>
      <c r="HDP2396" s="14"/>
      <c r="HDQ2396" s="14"/>
      <c r="HDR2396" s="14"/>
      <c r="HDS2396" s="14"/>
      <c r="HDT2396" s="14"/>
      <c r="HDU2396" s="14"/>
      <c r="HDV2396" s="14"/>
      <c r="HDW2396" s="14"/>
      <c r="HDX2396" s="14"/>
      <c r="HDY2396" s="14"/>
      <c r="HDZ2396" s="14"/>
      <c r="HEA2396" s="14"/>
      <c r="HEB2396" s="14"/>
      <c r="HEC2396" s="14"/>
      <c r="HED2396" s="14"/>
      <c r="HEE2396" s="14"/>
      <c r="HEF2396" s="14"/>
      <c r="HEG2396" s="14"/>
      <c r="HEH2396" s="14"/>
      <c r="HEI2396" s="14"/>
      <c r="HEJ2396" s="14"/>
      <c r="HEK2396" s="14"/>
      <c r="HEL2396" s="14"/>
      <c r="HEM2396" s="14"/>
      <c r="HEN2396" s="14"/>
      <c r="HEO2396" s="14"/>
      <c r="HEP2396" s="14"/>
      <c r="HEQ2396" s="14"/>
      <c r="HER2396" s="14"/>
      <c r="HES2396" s="14"/>
      <c r="HET2396" s="14"/>
      <c r="HEU2396" s="14"/>
      <c r="HEV2396" s="14"/>
      <c r="HEW2396" s="14"/>
      <c r="HEX2396" s="14"/>
      <c r="HEY2396" s="14"/>
      <c r="HEZ2396" s="14"/>
      <c r="HFA2396" s="14"/>
      <c r="HFB2396" s="14"/>
      <c r="HFC2396" s="14"/>
      <c r="HFD2396" s="14"/>
      <c r="HFE2396" s="14"/>
      <c r="HFF2396" s="14"/>
      <c r="HFG2396" s="14"/>
      <c r="HFH2396" s="14"/>
      <c r="HFI2396" s="14"/>
      <c r="HFJ2396" s="14"/>
      <c r="HFK2396" s="14"/>
      <c r="HFL2396" s="14"/>
      <c r="HFM2396" s="14"/>
      <c r="HFN2396" s="14"/>
      <c r="HFO2396" s="14"/>
      <c r="HFP2396" s="14"/>
      <c r="HFQ2396" s="14"/>
      <c r="HFR2396" s="14"/>
      <c r="HFS2396" s="14"/>
      <c r="HFT2396" s="14"/>
      <c r="HFU2396" s="14"/>
      <c r="HFV2396" s="14"/>
      <c r="HFW2396" s="14"/>
      <c r="HFX2396" s="14"/>
      <c r="HFY2396" s="14"/>
      <c r="HFZ2396" s="14"/>
      <c r="HGA2396" s="14"/>
      <c r="HGB2396" s="14"/>
      <c r="HGC2396" s="14"/>
      <c r="HGD2396" s="14"/>
      <c r="HGE2396" s="14"/>
      <c r="HGF2396" s="14"/>
      <c r="HGG2396" s="14"/>
      <c r="HGH2396" s="14"/>
      <c r="HGI2396" s="14"/>
      <c r="HGJ2396" s="14"/>
      <c r="HGK2396" s="14"/>
      <c r="HGL2396" s="14"/>
      <c r="HGM2396" s="14"/>
      <c r="HGN2396" s="14"/>
      <c r="HGO2396" s="14"/>
      <c r="HGP2396" s="14"/>
      <c r="HGQ2396" s="14"/>
      <c r="HGR2396" s="14"/>
      <c r="HGS2396" s="14"/>
      <c r="HGT2396" s="14"/>
      <c r="HGU2396" s="14"/>
      <c r="HGV2396" s="14"/>
      <c r="HGW2396" s="14"/>
      <c r="HGX2396" s="14"/>
      <c r="HGY2396" s="14"/>
      <c r="HGZ2396" s="14"/>
      <c r="HHA2396" s="14"/>
      <c r="HHB2396" s="14"/>
      <c r="HHC2396" s="14"/>
      <c r="HHD2396" s="14"/>
      <c r="HHE2396" s="14"/>
      <c r="HHF2396" s="14"/>
      <c r="HHG2396" s="14"/>
      <c r="HHH2396" s="14"/>
      <c r="HHI2396" s="14"/>
      <c r="HHJ2396" s="14"/>
      <c r="HHK2396" s="14"/>
      <c r="HHL2396" s="14"/>
      <c r="HHM2396" s="14"/>
      <c r="HHN2396" s="14"/>
      <c r="HHO2396" s="14"/>
      <c r="HHP2396" s="14"/>
      <c r="HHQ2396" s="14"/>
      <c r="HHR2396" s="14"/>
      <c r="HHS2396" s="14"/>
      <c r="HHT2396" s="14"/>
      <c r="HHU2396" s="14"/>
      <c r="HHV2396" s="14"/>
      <c r="HHW2396" s="14"/>
      <c r="HHX2396" s="14"/>
      <c r="HHY2396" s="14"/>
      <c r="HHZ2396" s="14"/>
      <c r="HIA2396" s="14"/>
      <c r="HIB2396" s="14"/>
      <c r="HIC2396" s="14"/>
      <c r="HID2396" s="14"/>
      <c r="HIE2396" s="14"/>
      <c r="HIF2396" s="14"/>
      <c r="HIG2396" s="14"/>
      <c r="HIH2396" s="14"/>
      <c r="HII2396" s="14"/>
      <c r="HIJ2396" s="14"/>
      <c r="HIK2396" s="14"/>
      <c r="HIL2396" s="14"/>
      <c r="HIM2396" s="14"/>
      <c r="HIN2396" s="14"/>
      <c r="HIO2396" s="14"/>
      <c r="HIP2396" s="14"/>
      <c r="HIQ2396" s="14"/>
      <c r="HIR2396" s="14"/>
      <c r="HIS2396" s="14"/>
      <c r="HIT2396" s="14"/>
      <c r="HIU2396" s="14"/>
      <c r="HIV2396" s="14"/>
      <c r="HIW2396" s="14"/>
      <c r="HIX2396" s="14"/>
      <c r="HIY2396" s="14"/>
      <c r="HIZ2396" s="14"/>
      <c r="HJA2396" s="14"/>
      <c r="HJB2396" s="14"/>
      <c r="HJC2396" s="14"/>
      <c r="HJD2396" s="14"/>
      <c r="HJE2396" s="14"/>
      <c r="HJF2396" s="14"/>
      <c r="HJG2396" s="14"/>
      <c r="HJH2396" s="14"/>
      <c r="HJI2396" s="14"/>
      <c r="HJJ2396" s="14"/>
      <c r="HJK2396" s="14"/>
      <c r="HJL2396" s="14"/>
      <c r="HJM2396" s="14"/>
      <c r="HJN2396" s="14"/>
      <c r="HJO2396" s="14"/>
      <c r="HJP2396" s="14"/>
      <c r="HJQ2396" s="14"/>
      <c r="HJR2396" s="14"/>
      <c r="HJS2396" s="14"/>
      <c r="HJT2396" s="14"/>
      <c r="HJU2396" s="14"/>
      <c r="HJV2396" s="14"/>
      <c r="HJW2396" s="14"/>
      <c r="HJX2396" s="14"/>
      <c r="HJY2396" s="14"/>
      <c r="HJZ2396" s="14"/>
      <c r="HKA2396" s="14"/>
      <c r="HKB2396" s="14"/>
      <c r="HKC2396" s="14"/>
      <c r="HKD2396" s="14"/>
      <c r="HKE2396" s="14"/>
      <c r="HKF2396" s="14"/>
      <c r="HKG2396" s="14"/>
      <c r="HKH2396" s="14"/>
      <c r="HKI2396" s="14"/>
      <c r="HKJ2396" s="14"/>
      <c r="HKK2396" s="14"/>
      <c r="HKL2396" s="14"/>
      <c r="HKM2396" s="14"/>
      <c r="HKN2396" s="14"/>
      <c r="HKO2396" s="14"/>
      <c r="HKP2396" s="14"/>
      <c r="HKQ2396" s="14"/>
      <c r="HKR2396" s="14"/>
      <c r="HKS2396" s="14"/>
      <c r="HKT2396" s="14"/>
      <c r="HKU2396" s="14"/>
      <c r="HKV2396" s="14"/>
      <c r="HKW2396" s="14"/>
      <c r="HKX2396" s="14"/>
      <c r="HKY2396" s="14"/>
      <c r="HKZ2396" s="14"/>
      <c r="HLA2396" s="14"/>
      <c r="HLB2396" s="14"/>
      <c r="HLC2396" s="14"/>
      <c r="HLD2396" s="14"/>
      <c r="HLE2396" s="14"/>
      <c r="HLF2396" s="14"/>
      <c r="HLG2396" s="14"/>
      <c r="HLH2396" s="14"/>
      <c r="HLI2396" s="14"/>
      <c r="HLJ2396" s="14"/>
      <c r="HLK2396" s="14"/>
      <c r="HLL2396" s="14"/>
      <c r="HLM2396" s="14"/>
      <c r="HLN2396" s="14"/>
      <c r="HLO2396" s="14"/>
      <c r="HLP2396" s="14"/>
      <c r="HLQ2396" s="14"/>
      <c r="HLR2396" s="14"/>
      <c r="HLS2396" s="14"/>
      <c r="HLT2396" s="14"/>
      <c r="HLU2396" s="14"/>
      <c r="HLV2396" s="14"/>
      <c r="HLW2396" s="14"/>
      <c r="HLX2396" s="14"/>
      <c r="HLY2396" s="14"/>
      <c r="HLZ2396" s="14"/>
      <c r="HMA2396" s="14"/>
      <c r="HMB2396" s="14"/>
      <c r="HMC2396" s="14"/>
      <c r="HMD2396" s="14"/>
      <c r="HME2396" s="14"/>
      <c r="HMF2396" s="14"/>
      <c r="HMG2396" s="14"/>
      <c r="HMH2396" s="14"/>
      <c r="HMI2396" s="14"/>
      <c r="HMJ2396" s="14"/>
      <c r="HMK2396" s="14"/>
      <c r="HML2396" s="14"/>
      <c r="HMM2396" s="14"/>
      <c r="HMN2396" s="14"/>
      <c r="HMO2396" s="14"/>
      <c r="HMP2396" s="14"/>
      <c r="HMQ2396" s="14"/>
      <c r="HMR2396" s="14"/>
      <c r="HMS2396" s="14"/>
      <c r="HMT2396" s="14"/>
      <c r="HMU2396" s="14"/>
      <c r="HMV2396" s="14"/>
      <c r="HMW2396" s="14"/>
      <c r="HMX2396" s="14"/>
      <c r="HMY2396" s="14"/>
      <c r="HMZ2396" s="14"/>
      <c r="HNA2396" s="14"/>
      <c r="HNB2396" s="14"/>
      <c r="HNC2396" s="14"/>
      <c r="HND2396" s="14"/>
      <c r="HNE2396" s="14"/>
      <c r="HNF2396" s="14"/>
      <c r="HNG2396" s="14"/>
      <c r="HNH2396" s="14"/>
      <c r="HNI2396" s="14"/>
      <c r="HNJ2396" s="14"/>
      <c r="HNK2396" s="14"/>
      <c r="HNL2396" s="14"/>
      <c r="HNM2396" s="14"/>
      <c r="HNN2396" s="14"/>
      <c r="HNO2396" s="14"/>
      <c r="HNP2396" s="14"/>
      <c r="HNQ2396" s="14"/>
      <c r="HNR2396" s="14"/>
      <c r="HNS2396" s="14"/>
      <c r="HNT2396" s="14"/>
      <c r="HNU2396" s="14"/>
      <c r="HNV2396" s="14"/>
      <c r="HNW2396" s="14"/>
      <c r="HNX2396" s="14"/>
      <c r="HNY2396" s="14"/>
      <c r="HNZ2396" s="14"/>
      <c r="HOA2396" s="14"/>
      <c r="HOB2396" s="14"/>
      <c r="HOC2396" s="14"/>
      <c r="HOD2396" s="14"/>
      <c r="HOE2396" s="14"/>
      <c r="HOF2396" s="14"/>
      <c r="HOG2396" s="14"/>
      <c r="HOH2396" s="14"/>
      <c r="HOI2396" s="14"/>
      <c r="HOJ2396" s="14"/>
      <c r="HOK2396" s="14"/>
      <c r="HOL2396" s="14"/>
      <c r="HOM2396" s="14"/>
      <c r="HON2396" s="14"/>
      <c r="HOO2396" s="14"/>
      <c r="HOP2396" s="14"/>
      <c r="HOQ2396" s="14"/>
      <c r="HOR2396" s="14"/>
      <c r="HOS2396" s="14"/>
      <c r="HOT2396" s="14"/>
      <c r="HOU2396" s="14"/>
      <c r="HOV2396" s="14"/>
      <c r="HOW2396" s="14"/>
      <c r="HOX2396" s="14"/>
      <c r="HOY2396" s="14"/>
      <c r="HOZ2396" s="14"/>
      <c r="HPA2396" s="14"/>
      <c r="HPB2396" s="14"/>
      <c r="HPC2396" s="14"/>
      <c r="HPD2396" s="14"/>
      <c r="HPE2396" s="14"/>
      <c r="HPF2396" s="14"/>
      <c r="HPG2396" s="14"/>
      <c r="HPH2396" s="14"/>
      <c r="HPI2396" s="14"/>
      <c r="HPJ2396" s="14"/>
      <c r="HPK2396" s="14"/>
      <c r="HPL2396" s="14"/>
      <c r="HPM2396" s="14"/>
      <c r="HPN2396" s="14"/>
      <c r="HPO2396" s="14"/>
      <c r="HPP2396" s="14"/>
      <c r="HPQ2396" s="14"/>
      <c r="HPR2396" s="14"/>
      <c r="HPS2396" s="14"/>
      <c r="HPT2396" s="14"/>
      <c r="HPU2396" s="14"/>
      <c r="HPV2396" s="14"/>
      <c r="HPW2396" s="14"/>
      <c r="HPX2396" s="14"/>
      <c r="HPY2396" s="14"/>
      <c r="HPZ2396" s="14"/>
      <c r="HQA2396" s="14"/>
      <c r="HQB2396" s="14"/>
      <c r="HQC2396" s="14"/>
      <c r="HQD2396" s="14"/>
      <c r="HQE2396" s="14"/>
      <c r="HQF2396" s="14"/>
      <c r="HQG2396" s="14"/>
      <c r="HQH2396" s="14"/>
      <c r="HQI2396" s="14"/>
      <c r="HQJ2396" s="14"/>
      <c r="HQK2396" s="14"/>
      <c r="HQL2396" s="14"/>
      <c r="HQM2396" s="14"/>
      <c r="HQN2396" s="14"/>
      <c r="HQO2396" s="14"/>
      <c r="HQP2396" s="14"/>
      <c r="HQQ2396" s="14"/>
      <c r="HQR2396" s="14"/>
      <c r="HQS2396" s="14"/>
      <c r="HQT2396" s="14"/>
      <c r="HQU2396" s="14"/>
      <c r="HQV2396" s="14"/>
      <c r="HQW2396" s="14"/>
      <c r="HQX2396" s="14"/>
      <c r="HQY2396" s="14"/>
      <c r="HQZ2396" s="14"/>
      <c r="HRA2396" s="14"/>
      <c r="HRB2396" s="14"/>
      <c r="HRC2396" s="14"/>
      <c r="HRD2396" s="14"/>
      <c r="HRE2396" s="14"/>
      <c r="HRF2396" s="14"/>
      <c r="HRG2396" s="14"/>
      <c r="HRH2396" s="14"/>
      <c r="HRI2396" s="14"/>
      <c r="HRJ2396" s="14"/>
      <c r="HRK2396" s="14"/>
      <c r="HRL2396" s="14"/>
      <c r="HRM2396" s="14"/>
      <c r="HRN2396" s="14"/>
      <c r="HRO2396" s="14"/>
      <c r="HRP2396" s="14"/>
      <c r="HRQ2396" s="14"/>
      <c r="HRR2396" s="14"/>
      <c r="HRS2396" s="14"/>
      <c r="HRT2396" s="14"/>
      <c r="HRU2396" s="14"/>
      <c r="HRV2396" s="14"/>
      <c r="HRW2396" s="14"/>
      <c r="HRX2396" s="14"/>
      <c r="HRY2396" s="14"/>
      <c r="HRZ2396" s="14"/>
      <c r="HSA2396" s="14"/>
      <c r="HSB2396" s="14"/>
      <c r="HSC2396" s="14"/>
      <c r="HSD2396" s="14"/>
      <c r="HSE2396" s="14"/>
      <c r="HSF2396" s="14"/>
      <c r="HSG2396" s="14"/>
      <c r="HSH2396" s="14"/>
      <c r="HSI2396" s="14"/>
      <c r="HSJ2396" s="14"/>
      <c r="HSK2396" s="14"/>
      <c r="HSL2396" s="14"/>
      <c r="HSM2396" s="14"/>
      <c r="HSN2396" s="14"/>
      <c r="HSO2396" s="14"/>
      <c r="HSP2396" s="14"/>
      <c r="HSQ2396" s="14"/>
      <c r="HSR2396" s="14"/>
      <c r="HSS2396" s="14"/>
      <c r="HST2396" s="14"/>
      <c r="HSU2396" s="14"/>
      <c r="HSV2396" s="14"/>
      <c r="HSW2396" s="14"/>
      <c r="HSX2396" s="14"/>
      <c r="HSY2396" s="14"/>
      <c r="HSZ2396" s="14"/>
      <c r="HTA2396" s="14"/>
      <c r="HTB2396" s="14"/>
      <c r="HTC2396" s="14"/>
      <c r="HTD2396" s="14"/>
      <c r="HTE2396" s="14"/>
      <c r="HTF2396" s="14"/>
      <c r="HTG2396" s="14"/>
      <c r="HTH2396" s="14"/>
      <c r="HTI2396" s="14"/>
      <c r="HTJ2396" s="14"/>
      <c r="HTK2396" s="14"/>
      <c r="HTL2396" s="14"/>
      <c r="HTM2396" s="14"/>
      <c r="HTN2396" s="14"/>
      <c r="HTO2396" s="14"/>
      <c r="HTP2396" s="14"/>
      <c r="HTQ2396" s="14"/>
      <c r="HTR2396" s="14"/>
      <c r="HTS2396" s="14"/>
      <c r="HTT2396" s="14"/>
      <c r="HTU2396" s="14"/>
      <c r="HTV2396" s="14"/>
      <c r="HTW2396" s="14"/>
      <c r="HTX2396" s="14"/>
      <c r="HTY2396" s="14"/>
      <c r="HTZ2396" s="14"/>
      <c r="HUA2396" s="14"/>
      <c r="HUB2396" s="14"/>
      <c r="HUC2396" s="14"/>
      <c r="HUD2396" s="14"/>
      <c r="HUE2396" s="14"/>
      <c r="HUF2396" s="14"/>
      <c r="HUG2396" s="14"/>
      <c r="HUH2396" s="14"/>
      <c r="HUI2396" s="14"/>
      <c r="HUJ2396" s="14"/>
      <c r="HUK2396" s="14"/>
      <c r="HUL2396" s="14"/>
      <c r="HUM2396" s="14"/>
      <c r="HUN2396" s="14"/>
      <c r="HUO2396" s="14"/>
      <c r="HUP2396" s="14"/>
      <c r="HUQ2396" s="14"/>
      <c r="HUR2396" s="14"/>
      <c r="HUS2396" s="14"/>
      <c r="HUT2396" s="14"/>
      <c r="HUU2396" s="14"/>
      <c r="HUV2396" s="14"/>
      <c r="HUW2396" s="14"/>
      <c r="HUX2396" s="14"/>
      <c r="HUY2396" s="14"/>
      <c r="HUZ2396" s="14"/>
      <c r="HVA2396" s="14"/>
      <c r="HVB2396" s="14"/>
      <c r="HVC2396" s="14"/>
      <c r="HVD2396" s="14"/>
      <c r="HVE2396" s="14"/>
      <c r="HVF2396" s="14"/>
      <c r="HVG2396" s="14"/>
      <c r="HVH2396" s="14"/>
      <c r="HVI2396" s="14"/>
      <c r="HVJ2396" s="14"/>
      <c r="HVK2396" s="14"/>
      <c r="HVL2396" s="14"/>
      <c r="HVM2396" s="14"/>
      <c r="HVN2396" s="14"/>
      <c r="HVO2396" s="14"/>
      <c r="HVP2396" s="14"/>
      <c r="HVQ2396" s="14"/>
      <c r="HVR2396" s="14"/>
      <c r="HVS2396" s="14"/>
      <c r="HVT2396" s="14"/>
      <c r="HVU2396" s="14"/>
      <c r="HVV2396" s="14"/>
      <c r="HVW2396" s="14"/>
      <c r="HVX2396" s="14"/>
      <c r="HVY2396" s="14"/>
      <c r="HVZ2396" s="14"/>
      <c r="HWA2396" s="14"/>
      <c r="HWB2396" s="14"/>
      <c r="HWC2396" s="14"/>
      <c r="HWD2396" s="14"/>
      <c r="HWE2396" s="14"/>
      <c r="HWF2396" s="14"/>
      <c r="HWG2396" s="14"/>
      <c r="HWH2396" s="14"/>
      <c r="HWI2396" s="14"/>
      <c r="HWJ2396" s="14"/>
      <c r="HWK2396" s="14"/>
      <c r="HWL2396" s="14"/>
      <c r="HWM2396" s="14"/>
      <c r="HWN2396" s="14"/>
      <c r="HWO2396" s="14"/>
      <c r="HWP2396" s="14"/>
      <c r="HWQ2396" s="14"/>
      <c r="HWR2396" s="14"/>
      <c r="HWS2396" s="14"/>
      <c r="HWT2396" s="14"/>
      <c r="HWU2396" s="14"/>
      <c r="HWV2396" s="14"/>
      <c r="HWW2396" s="14"/>
      <c r="HWX2396" s="14"/>
      <c r="HWY2396" s="14"/>
      <c r="HWZ2396" s="14"/>
      <c r="HXA2396" s="14"/>
      <c r="HXB2396" s="14"/>
      <c r="HXC2396" s="14"/>
      <c r="HXD2396" s="14"/>
      <c r="HXE2396" s="14"/>
      <c r="HXF2396" s="14"/>
      <c r="HXG2396" s="14"/>
      <c r="HXH2396" s="14"/>
      <c r="HXI2396" s="14"/>
      <c r="HXJ2396" s="14"/>
      <c r="HXK2396" s="14"/>
      <c r="HXL2396" s="14"/>
      <c r="HXM2396" s="14"/>
      <c r="HXN2396" s="14"/>
      <c r="HXO2396" s="14"/>
      <c r="HXP2396" s="14"/>
      <c r="HXQ2396" s="14"/>
      <c r="HXR2396" s="14"/>
      <c r="HXS2396" s="14"/>
      <c r="HXT2396" s="14"/>
      <c r="HXU2396" s="14"/>
      <c r="HXV2396" s="14"/>
      <c r="HXW2396" s="14"/>
      <c r="HXX2396" s="14"/>
      <c r="HXY2396" s="14"/>
      <c r="HXZ2396" s="14"/>
      <c r="HYA2396" s="14"/>
      <c r="HYB2396" s="14"/>
      <c r="HYC2396" s="14"/>
      <c r="HYD2396" s="14"/>
      <c r="HYE2396" s="14"/>
      <c r="HYF2396" s="14"/>
      <c r="HYG2396" s="14"/>
      <c r="HYH2396" s="14"/>
      <c r="HYI2396" s="14"/>
      <c r="HYJ2396" s="14"/>
      <c r="HYK2396" s="14"/>
      <c r="HYL2396" s="14"/>
      <c r="HYM2396" s="14"/>
      <c r="HYN2396" s="14"/>
      <c r="HYO2396" s="14"/>
      <c r="HYP2396" s="14"/>
      <c r="HYQ2396" s="14"/>
      <c r="HYR2396" s="14"/>
      <c r="HYS2396" s="14"/>
      <c r="HYT2396" s="14"/>
      <c r="HYU2396" s="14"/>
      <c r="HYV2396" s="14"/>
      <c r="HYW2396" s="14"/>
      <c r="HYX2396" s="14"/>
      <c r="HYY2396" s="14"/>
      <c r="HYZ2396" s="14"/>
      <c r="HZA2396" s="14"/>
      <c r="HZB2396" s="14"/>
      <c r="HZC2396" s="14"/>
      <c r="HZD2396" s="14"/>
      <c r="HZE2396" s="14"/>
      <c r="HZF2396" s="14"/>
      <c r="HZG2396" s="14"/>
      <c r="HZH2396" s="14"/>
      <c r="HZI2396" s="14"/>
      <c r="HZJ2396" s="14"/>
      <c r="HZK2396" s="14"/>
      <c r="HZL2396" s="14"/>
      <c r="HZM2396" s="14"/>
      <c r="HZN2396" s="14"/>
      <c r="HZO2396" s="14"/>
      <c r="HZP2396" s="14"/>
      <c r="HZQ2396" s="14"/>
      <c r="HZR2396" s="14"/>
      <c r="HZS2396" s="14"/>
      <c r="HZT2396" s="14"/>
      <c r="HZU2396" s="14"/>
      <c r="HZV2396" s="14"/>
      <c r="HZW2396" s="14"/>
      <c r="HZX2396" s="14"/>
      <c r="HZY2396" s="14"/>
      <c r="HZZ2396" s="14"/>
      <c r="IAA2396" s="14"/>
      <c r="IAB2396" s="14"/>
      <c r="IAC2396" s="14"/>
      <c r="IAD2396" s="14"/>
      <c r="IAE2396" s="14"/>
      <c r="IAF2396" s="14"/>
      <c r="IAG2396" s="14"/>
      <c r="IAH2396" s="14"/>
      <c r="IAI2396" s="14"/>
      <c r="IAJ2396" s="14"/>
      <c r="IAK2396" s="14"/>
      <c r="IAL2396" s="14"/>
      <c r="IAM2396" s="14"/>
      <c r="IAN2396" s="14"/>
      <c r="IAO2396" s="14"/>
      <c r="IAP2396" s="14"/>
      <c r="IAQ2396" s="14"/>
      <c r="IAR2396" s="14"/>
      <c r="IAS2396" s="14"/>
      <c r="IAT2396" s="14"/>
      <c r="IAU2396" s="14"/>
      <c r="IAV2396" s="14"/>
      <c r="IAW2396" s="14"/>
      <c r="IAX2396" s="14"/>
      <c r="IAY2396" s="14"/>
      <c r="IAZ2396" s="14"/>
      <c r="IBA2396" s="14"/>
      <c r="IBB2396" s="14"/>
      <c r="IBC2396" s="14"/>
      <c r="IBD2396" s="14"/>
      <c r="IBE2396" s="14"/>
      <c r="IBF2396" s="14"/>
      <c r="IBG2396" s="14"/>
      <c r="IBH2396" s="14"/>
      <c r="IBI2396" s="14"/>
      <c r="IBJ2396" s="14"/>
      <c r="IBK2396" s="14"/>
      <c r="IBL2396" s="14"/>
      <c r="IBM2396" s="14"/>
      <c r="IBN2396" s="14"/>
      <c r="IBO2396" s="14"/>
      <c r="IBP2396" s="14"/>
      <c r="IBQ2396" s="14"/>
      <c r="IBR2396" s="14"/>
      <c r="IBS2396" s="14"/>
      <c r="IBT2396" s="14"/>
      <c r="IBU2396" s="14"/>
      <c r="IBV2396" s="14"/>
      <c r="IBW2396" s="14"/>
      <c r="IBX2396" s="14"/>
      <c r="IBY2396" s="14"/>
      <c r="IBZ2396" s="14"/>
      <c r="ICA2396" s="14"/>
      <c r="ICB2396" s="14"/>
      <c r="ICC2396" s="14"/>
      <c r="ICD2396" s="14"/>
      <c r="ICE2396" s="14"/>
      <c r="ICF2396" s="14"/>
      <c r="ICG2396" s="14"/>
      <c r="ICH2396" s="14"/>
      <c r="ICI2396" s="14"/>
      <c r="ICJ2396" s="14"/>
      <c r="ICK2396" s="14"/>
      <c r="ICL2396" s="14"/>
      <c r="ICM2396" s="14"/>
      <c r="ICN2396" s="14"/>
      <c r="ICO2396" s="14"/>
      <c r="ICP2396" s="14"/>
      <c r="ICQ2396" s="14"/>
      <c r="ICR2396" s="14"/>
      <c r="ICS2396" s="14"/>
      <c r="ICT2396" s="14"/>
      <c r="ICU2396" s="14"/>
      <c r="ICV2396" s="14"/>
      <c r="ICW2396" s="14"/>
      <c r="ICX2396" s="14"/>
      <c r="ICY2396" s="14"/>
      <c r="ICZ2396" s="14"/>
      <c r="IDA2396" s="14"/>
      <c r="IDB2396" s="14"/>
      <c r="IDC2396" s="14"/>
      <c r="IDD2396" s="14"/>
      <c r="IDE2396" s="14"/>
      <c r="IDF2396" s="14"/>
      <c r="IDG2396" s="14"/>
      <c r="IDH2396" s="14"/>
      <c r="IDI2396" s="14"/>
      <c r="IDJ2396" s="14"/>
      <c r="IDK2396" s="14"/>
      <c r="IDL2396" s="14"/>
      <c r="IDM2396" s="14"/>
      <c r="IDN2396" s="14"/>
      <c r="IDO2396" s="14"/>
      <c r="IDP2396" s="14"/>
      <c r="IDQ2396" s="14"/>
      <c r="IDR2396" s="14"/>
      <c r="IDS2396" s="14"/>
      <c r="IDT2396" s="14"/>
      <c r="IDU2396" s="14"/>
      <c r="IDV2396" s="14"/>
      <c r="IDW2396" s="14"/>
      <c r="IDX2396" s="14"/>
      <c r="IDY2396" s="14"/>
      <c r="IDZ2396" s="14"/>
      <c r="IEA2396" s="14"/>
      <c r="IEB2396" s="14"/>
      <c r="IEC2396" s="14"/>
      <c r="IED2396" s="14"/>
      <c r="IEE2396" s="14"/>
      <c r="IEF2396" s="14"/>
      <c r="IEG2396" s="14"/>
      <c r="IEH2396" s="14"/>
      <c r="IEI2396" s="14"/>
      <c r="IEJ2396" s="14"/>
      <c r="IEK2396" s="14"/>
      <c r="IEL2396" s="14"/>
      <c r="IEM2396" s="14"/>
      <c r="IEN2396" s="14"/>
      <c r="IEO2396" s="14"/>
      <c r="IEP2396" s="14"/>
      <c r="IEQ2396" s="14"/>
      <c r="IER2396" s="14"/>
      <c r="IES2396" s="14"/>
      <c r="IET2396" s="14"/>
      <c r="IEU2396" s="14"/>
      <c r="IEV2396" s="14"/>
      <c r="IEW2396" s="14"/>
      <c r="IEX2396" s="14"/>
      <c r="IEY2396" s="14"/>
      <c r="IEZ2396" s="14"/>
      <c r="IFA2396" s="14"/>
      <c r="IFB2396" s="14"/>
      <c r="IFC2396" s="14"/>
      <c r="IFD2396" s="14"/>
      <c r="IFE2396" s="14"/>
      <c r="IFF2396" s="14"/>
      <c r="IFG2396" s="14"/>
      <c r="IFH2396" s="14"/>
      <c r="IFI2396" s="14"/>
      <c r="IFJ2396" s="14"/>
      <c r="IFK2396" s="14"/>
      <c r="IFL2396" s="14"/>
      <c r="IFM2396" s="14"/>
      <c r="IFN2396" s="14"/>
      <c r="IFO2396" s="14"/>
      <c r="IFP2396" s="14"/>
      <c r="IFQ2396" s="14"/>
      <c r="IFR2396" s="14"/>
      <c r="IFS2396" s="14"/>
      <c r="IFT2396" s="14"/>
      <c r="IFU2396" s="14"/>
      <c r="IFV2396" s="14"/>
      <c r="IFW2396" s="14"/>
      <c r="IFX2396" s="14"/>
      <c r="IFY2396" s="14"/>
      <c r="IFZ2396" s="14"/>
      <c r="IGA2396" s="14"/>
      <c r="IGB2396" s="14"/>
      <c r="IGC2396" s="14"/>
      <c r="IGD2396" s="14"/>
      <c r="IGE2396" s="14"/>
      <c r="IGF2396" s="14"/>
      <c r="IGG2396" s="14"/>
      <c r="IGH2396" s="14"/>
      <c r="IGI2396" s="14"/>
      <c r="IGJ2396" s="14"/>
      <c r="IGK2396" s="14"/>
      <c r="IGL2396" s="14"/>
      <c r="IGM2396" s="14"/>
      <c r="IGN2396" s="14"/>
      <c r="IGO2396" s="14"/>
      <c r="IGP2396" s="14"/>
      <c r="IGQ2396" s="14"/>
      <c r="IGR2396" s="14"/>
      <c r="IGS2396" s="14"/>
      <c r="IGT2396" s="14"/>
      <c r="IGU2396" s="14"/>
      <c r="IGV2396" s="14"/>
      <c r="IGW2396" s="14"/>
      <c r="IGX2396" s="14"/>
      <c r="IGY2396" s="14"/>
      <c r="IGZ2396" s="14"/>
      <c r="IHA2396" s="14"/>
      <c r="IHB2396" s="14"/>
      <c r="IHC2396" s="14"/>
      <c r="IHD2396" s="14"/>
      <c r="IHE2396" s="14"/>
      <c r="IHF2396" s="14"/>
      <c r="IHG2396" s="14"/>
      <c r="IHH2396" s="14"/>
      <c r="IHI2396" s="14"/>
      <c r="IHJ2396" s="14"/>
      <c r="IHK2396" s="14"/>
      <c r="IHL2396" s="14"/>
      <c r="IHM2396" s="14"/>
      <c r="IHN2396" s="14"/>
      <c r="IHO2396" s="14"/>
      <c r="IHP2396" s="14"/>
      <c r="IHQ2396" s="14"/>
      <c r="IHR2396" s="14"/>
      <c r="IHS2396" s="14"/>
      <c r="IHT2396" s="14"/>
      <c r="IHU2396" s="14"/>
      <c r="IHV2396" s="14"/>
      <c r="IHW2396" s="14"/>
      <c r="IHX2396" s="14"/>
      <c r="IHY2396" s="14"/>
      <c r="IHZ2396" s="14"/>
      <c r="IIA2396" s="14"/>
      <c r="IIB2396" s="14"/>
      <c r="IIC2396" s="14"/>
      <c r="IID2396" s="14"/>
      <c r="IIE2396" s="14"/>
      <c r="IIF2396" s="14"/>
      <c r="IIG2396" s="14"/>
      <c r="IIH2396" s="14"/>
      <c r="III2396" s="14"/>
      <c r="IIJ2396" s="14"/>
      <c r="IIK2396" s="14"/>
      <c r="IIL2396" s="14"/>
      <c r="IIM2396" s="14"/>
      <c r="IIN2396" s="14"/>
      <c r="IIO2396" s="14"/>
      <c r="IIP2396" s="14"/>
      <c r="IIQ2396" s="14"/>
      <c r="IIR2396" s="14"/>
      <c r="IIS2396" s="14"/>
      <c r="IIT2396" s="14"/>
      <c r="IIU2396" s="14"/>
      <c r="IIV2396" s="14"/>
      <c r="IIW2396" s="14"/>
      <c r="IIX2396" s="14"/>
      <c r="IIY2396" s="14"/>
      <c r="IIZ2396" s="14"/>
      <c r="IJA2396" s="14"/>
      <c r="IJB2396" s="14"/>
      <c r="IJC2396" s="14"/>
      <c r="IJD2396" s="14"/>
      <c r="IJE2396" s="14"/>
      <c r="IJF2396" s="14"/>
      <c r="IJG2396" s="14"/>
      <c r="IJH2396" s="14"/>
      <c r="IJI2396" s="14"/>
      <c r="IJJ2396" s="14"/>
      <c r="IJK2396" s="14"/>
      <c r="IJL2396" s="14"/>
      <c r="IJM2396" s="14"/>
      <c r="IJN2396" s="14"/>
      <c r="IJO2396" s="14"/>
      <c r="IJP2396" s="14"/>
      <c r="IJQ2396" s="14"/>
      <c r="IJR2396" s="14"/>
      <c r="IJS2396" s="14"/>
      <c r="IJT2396" s="14"/>
      <c r="IJU2396" s="14"/>
      <c r="IJV2396" s="14"/>
      <c r="IJW2396" s="14"/>
      <c r="IJX2396" s="14"/>
      <c r="IJY2396" s="14"/>
      <c r="IJZ2396" s="14"/>
      <c r="IKA2396" s="14"/>
      <c r="IKB2396" s="14"/>
      <c r="IKC2396" s="14"/>
      <c r="IKD2396" s="14"/>
      <c r="IKE2396" s="14"/>
      <c r="IKF2396" s="14"/>
      <c r="IKG2396" s="14"/>
      <c r="IKH2396" s="14"/>
      <c r="IKI2396" s="14"/>
      <c r="IKJ2396" s="14"/>
      <c r="IKK2396" s="14"/>
      <c r="IKL2396" s="14"/>
      <c r="IKM2396" s="14"/>
      <c r="IKN2396" s="14"/>
      <c r="IKO2396" s="14"/>
      <c r="IKP2396" s="14"/>
      <c r="IKQ2396" s="14"/>
      <c r="IKR2396" s="14"/>
      <c r="IKS2396" s="14"/>
      <c r="IKT2396" s="14"/>
      <c r="IKU2396" s="14"/>
      <c r="IKV2396" s="14"/>
      <c r="IKW2396" s="14"/>
      <c r="IKX2396" s="14"/>
      <c r="IKY2396" s="14"/>
      <c r="IKZ2396" s="14"/>
      <c r="ILA2396" s="14"/>
      <c r="ILB2396" s="14"/>
      <c r="ILC2396" s="14"/>
      <c r="ILD2396" s="14"/>
      <c r="ILE2396" s="14"/>
      <c r="ILF2396" s="14"/>
      <c r="ILG2396" s="14"/>
      <c r="ILH2396" s="14"/>
      <c r="ILI2396" s="14"/>
      <c r="ILJ2396" s="14"/>
      <c r="ILK2396" s="14"/>
      <c r="ILL2396" s="14"/>
      <c r="ILM2396" s="14"/>
      <c r="ILN2396" s="14"/>
      <c r="ILO2396" s="14"/>
      <c r="ILP2396" s="14"/>
      <c r="ILQ2396" s="14"/>
      <c r="ILR2396" s="14"/>
      <c r="ILS2396" s="14"/>
      <c r="ILT2396" s="14"/>
      <c r="ILU2396" s="14"/>
      <c r="ILV2396" s="14"/>
      <c r="ILW2396" s="14"/>
      <c r="ILX2396" s="14"/>
      <c r="ILY2396" s="14"/>
      <c r="ILZ2396" s="14"/>
      <c r="IMA2396" s="14"/>
      <c r="IMB2396" s="14"/>
      <c r="IMC2396" s="14"/>
      <c r="IMD2396" s="14"/>
      <c r="IME2396" s="14"/>
      <c r="IMF2396" s="14"/>
      <c r="IMG2396" s="14"/>
      <c r="IMH2396" s="14"/>
      <c r="IMI2396" s="14"/>
      <c r="IMJ2396" s="14"/>
      <c r="IMK2396" s="14"/>
      <c r="IML2396" s="14"/>
      <c r="IMM2396" s="14"/>
      <c r="IMN2396" s="14"/>
      <c r="IMO2396" s="14"/>
      <c r="IMP2396" s="14"/>
      <c r="IMQ2396" s="14"/>
      <c r="IMR2396" s="14"/>
      <c r="IMS2396" s="14"/>
      <c r="IMT2396" s="14"/>
      <c r="IMU2396" s="14"/>
      <c r="IMV2396" s="14"/>
      <c r="IMW2396" s="14"/>
      <c r="IMX2396" s="14"/>
      <c r="IMY2396" s="14"/>
      <c r="IMZ2396" s="14"/>
      <c r="INA2396" s="14"/>
      <c r="INB2396" s="14"/>
      <c r="INC2396" s="14"/>
      <c r="IND2396" s="14"/>
      <c r="INE2396" s="14"/>
      <c r="INF2396" s="14"/>
      <c r="ING2396" s="14"/>
      <c r="INH2396" s="14"/>
      <c r="INI2396" s="14"/>
      <c r="INJ2396" s="14"/>
      <c r="INK2396" s="14"/>
      <c r="INL2396" s="14"/>
      <c r="INM2396" s="14"/>
      <c r="INN2396" s="14"/>
      <c r="INO2396" s="14"/>
      <c r="INP2396" s="14"/>
      <c r="INQ2396" s="14"/>
      <c r="INR2396" s="14"/>
      <c r="INS2396" s="14"/>
      <c r="INT2396" s="14"/>
      <c r="INU2396" s="14"/>
      <c r="INV2396" s="14"/>
      <c r="INW2396" s="14"/>
      <c r="INX2396" s="14"/>
      <c r="INY2396" s="14"/>
      <c r="INZ2396" s="14"/>
      <c r="IOA2396" s="14"/>
      <c r="IOB2396" s="14"/>
      <c r="IOC2396" s="14"/>
      <c r="IOD2396" s="14"/>
      <c r="IOE2396" s="14"/>
      <c r="IOF2396" s="14"/>
      <c r="IOG2396" s="14"/>
      <c r="IOH2396" s="14"/>
      <c r="IOI2396" s="14"/>
      <c r="IOJ2396" s="14"/>
      <c r="IOK2396" s="14"/>
      <c r="IOL2396" s="14"/>
      <c r="IOM2396" s="14"/>
      <c r="ION2396" s="14"/>
      <c r="IOO2396" s="14"/>
      <c r="IOP2396" s="14"/>
      <c r="IOQ2396" s="14"/>
      <c r="IOR2396" s="14"/>
      <c r="IOS2396" s="14"/>
      <c r="IOT2396" s="14"/>
      <c r="IOU2396" s="14"/>
      <c r="IOV2396" s="14"/>
      <c r="IOW2396" s="14"/>
      <c r="IOX2396" s="14"/>
      <c r="IOY2396" s="14"/>
      <c r="IOZ2396" s="14"/>
      <c r="IPA2396" s="14"/>
      <c r="IPB2396" s="14"/>
      <c r="IPC2396" s="14"/>
      <c r="IPD2396" s="14"/>
      <c r="IPE2396" s="14"/>
      <c r="IPF2396" s="14"/>
      <c r="IPG2396" s="14"/>
      <c r="IPH2396" s="14"/>
      <c r="IPI2396" s="14"/>
      <c r="IPJ2396" s="14"/>
      <c r="IPK2396" s="14"/>
      <c r="IPL2396" s="14"/>
      <c r="IPM2396" s="14"/>
      <c r="IPN2396" s="14"/>
      <c r="IPO2396" s="14"/>
      <c r="IPP2396" s="14"/>
      <c r="IPQ2396" s="14"/>
      <c r="IPR2396" s="14"/>
      <c r="IPS2396" s="14"/>
      <c r="IPT2396" s="14"/>
      <c r="IPU2396" s="14"/>
      <c r="IPV2396" s="14"/>
      <c r="IPW2396" s="14"/>
      <c r="IPX2396" s="14"/>
      <c r="IPY2396" s="14"/>
      <c r="IPZ2396" s="14"/>
      <c r="IQA2396" s="14"/>
      <c r="IQB2396" s="14"/>
      <c r="IQC2396" s="14"/>
      <c r="IQD2396" s="14"/>
      <c r="IQE2396" s="14"/>
      <c r="IQF2396" s="14"/>
      <c r="IQG2396" s="14"/>
      <c r="IQH2396" s="14"/>
      <c r="IQI2396" s="14"/>
      <c r="IQJ2396" s="14"/>
      <c r="IQK2396" s="14"/>
      <c r="IQL2396" s="14"/>
      <c r="IQM2396" s="14"/>
      <c r="IQN2396" s="14"/>
      <c r="IQO2396" s="14"/>
      <c r="IQP2396" s="14"/>
      <c r="IQQ2396" s="14"/>
      <c r="IQR2396" s="14"/>
      <c r="IQS2396" s="14"/>
      <c r="IQT2396" s="14"/>
      <c r="IQU2396" s="14"/>
      <c r="IQV2396" s="14"/>
      <c r="IQW2396" s="14"/>
      <c r="IQX2396" s="14"/>
      <c r="IQY2396" s="14"/>
      <c r="IQZ2396" s="14"/>
      <c r="IRA2396" s="14"/>
      <c r="IRB2396" s="14"/>
      <c r="IRC2396" s="14"/>
      <c r="IRD2396" s="14"/>
      <c r="IRE2396" s="14"/>
      <c r="IRF2396" s="14"/>
      <c r="IRG2396" s="14"/>
      <c r="IRH2396" s="14"/>
      <c r="IRI2396" s="14"/>
      <c r="IRJ2396" s="14"/>
      <c r="IRK2396" s="14"/>
      <c r="IRL2396" s="14"/>
      <c r="IRM2396" s="14"/>
      <c r="IRN2396" s="14"/>
      <c r="IRO2396" s="14"/>
      <c r="IRP2396" s="14"/>
      <c r="IRQ2396" s="14"/>
      <c r="IRR2396" s="14"/>
      <c r="IRS2396" s="14"/>
      <c r="IRT2396" s="14"/>
      <c r="IRU2396" s="14"/>
      <c r="IRV2396" s="14"/>
      <c r="IRW2396" s="14"/>
      <c r="IRX2396" s="14"/>
      <c r="IRY2396" s="14"/>
      <c r="IRZ2396" s="14"/>
      <c r="ISA2396" s="14"/>
      <c r="ISB2396" s="14"/>
      <c r="ISC2396" s="14"/>
      <c r="ISD2396" s="14"/>
      <c r="ISE2396" s="14"/>
      <c r="ISF2396" s="14"/>
      <c r="ISG2396" s="14"/>
      <c r="ISH2396" s="14"/>
      <c r="ISI2396" s="14"/>
      <c r="ISJ2396" s="14"/>
      <c r="ISK2396" s="14"/>
      <c r="ISL2396" s="14"/>
      <c r="ISM2396" s="14"/>
      <c r="ISN2396" s="14"/>
      <c r="ISO2396" s="14"/>
      <c r="ISP2396" s="14"/>
      <c r="ISQ2396" s="14"/>
      <c r="ISR2396" s="14"/>
      <c r="ISS2396" s="14"/>
      <c r="IST2396" s="14"/>
      <c r="ISU2396" s="14"/>
      <c r="ISV2396" s="14"/>
      <c r="ISW2396" s="14"/>
      <c r="ISX2396" s="14"/>
      <c r="ISY2396" s="14"/>
      <c r="ISZ2396" s="14"/>
      <c r="ITA2396" s="14"/>
      <c r="ITB2396" s="14"/>
      <c r="ITC2396" s="14"/>
      <c r="ITD2396" s="14"/>
      <c r="ITE2396" s="14"/>
      <c r="ITF2396" s="14"/>
      <c r="ITG2396" s="14"/>
      <c r="ITH2396" s="14"/>
      <c r="ITI2396" s="14"/>
      <c r="ITJ2396" s="14"/>
      <c r="ITK2396" s="14"/>
      <c r="ITL2396" s="14"/>
      <c r="ITM2396" s="14"/>
      <c r="ITN2396" s="14"/>
      <c r="ITO2396" s="14"/>
      <c r="ITP2396" s="14"/>
      <c r="ITQ2396" s="14"/>
      <c r="ITR2396" s="14"/>
      <c r="ITS2396" s="14"/>
      <c r="ITT2396" s="14"/>
      <c r="ITU2396" s="14"/>
      <c r="ITV2396" s="14"/>
      <c r="ITW2396" s="14"/>
      <c r="ITX2396" s="14"/>
      <c r="ITY2396" s="14"/>
      <c r="ITZ2396" s="14"/>
      <c r="IUA2396" s="14"/>
      <c r="IUB2396" s="14"/>
      <c r="IUC2396" s="14"/>
      <c r="IUD2396" s="14"/>
      <c r="IUE2396" s="14"/>
      <c r="IUF2396" s="14"/>
      <c r="IUG2396" s="14"/>
      <c r="IUH2396" s="14"/>
      <c r="IUI2396" s="14"/>
      <c r="IUJ2396" s="14"/>
      <c r="IUK2396" s="14"/>
      <c r="IUL2396" s="14"/>
      <c r="IUM2396" s="14"/>
      <c r="IUN2396" s="14"/>
      <c r="IUO2396" s="14"/>
      <c r="IUP2396" s="14"/>
      <c r="IUQ2396" s="14"/>
      <c r="IUR2396" s="14"/>
      <c r="IUS2396" s="14"/>
      <c r="IUT2396" s="14"/>
      <c r="IUU2396" s="14"/>
      <c r="IUV2396" s="14"/>
      <c r="IUW2396" s="14"/>
      <c r="IUX2396" s="14"/>
      <c r="IUY2396" s="14"/>
      <c r="IUZ2396" s="14"/>
      <c r="IVA2396" s="14"/>
      <c r="IVB2396" s="14"/>
      <c r="IVC2396" s="14"/>
      <c r="IVD2396" s="14"/>
      <c r="IVE2396" s="14"/>
      <c r="IVF2396" s="14"/>
      <c r="IVG2396" s="14"/>
      <c r="IVH2396" s="14"/>
      <c r="IVI2396" s="14"/>
      <c r="IVJ2396" s="14"/>
      <c r="IVK2396" s="14"/>
      <c r="IVL2396" s="14"/>
      <c r="IVM2396" s="14"/>
      <c r="IVN2396" s="14"/>
      <c r="IVO2396" s="14"/>
      <c r="IVP2396" s="14"/>
      <c r="IVQ2396" s="14"/>
      <c r="IVR2396" s="14"/>
      <c r="IVS2396" s="14"/>
      <c r="IVT2396" s="14"/>
      <c r="IVU2396" s="14"/>
      <c r="IVV2396" s="14"/>
      <c r="IVW2396" s="14"/>
      <c r="IVX2396" s="14"/>
      <c r="IVY2396" s="14"/>
      <c r="IVZ2396" s="14"/>
      <c r="IWA2396" s="14"/>
      <c r="IWB2396" s="14"/>
      <c r="IWC2396" s="14"/>
      <c r="IWD2396" s="14"/>
      <c r="IWE2396" s="14"/>
      <c r="IWF2396" s="14"/>
      <c r="IWG2396" s="14"/>
      <c r="IWH2396" s="14"/>
      <c r="IWI2396" s="14"/>
      <c r="IWJ2396" s="14"/>
      <c r="IWK2396" s="14"/>
      <c r="IWL2396" s="14"/>
      <c r="IWM2396" s="14"/>
      <c r="IWN2396" s="14"/>
      <c r="IWO2396" s="14"/>
      <c r="IWP2396" s="14"/>
      <c r="IWQ2396" s="14"/>
      <c r="IWR2396" s="14"/>
      <c r="IWS2396" s="14"/>
      <c r="IWT2396" s="14"/>
      <c r="IWU2396" s="14"/>
      <c r="IWV2396" s="14"/>
      <c r="IWW2396" s="14"/>
      <c r="IWX2396" s="14"/>
      <c r="IWY2396" s="14"/>
      <c r="IWZ2396" s="14"/>
      <c r="IXA2396" s="14"/>
      <c r="IXB2396" s="14"/>
      <c r="IXC2396" s="14"/>
      <c r="IXD2396" s="14"/>
      <c r="IXE2396" s="14"/>
      <c r="IXF2396" s="14"/>
      <c r="IXG2396" s="14"/>
      <c r="IXH2396" s="14"/>
      <c r="IXI2396" s="14"/>
      <c r="IXJ2396" s="14"/>
      <c r="IXK2396" s="14"/>
      <c r="IXL2396" s="14"/>
      <c r="IXM2396" s="14"/>
      <c r="IXN2396" s="14"/>
      <c r="IXO2396" s="14"/>
      <c r="IXP2396" s="14"/>
      <c r="IXQ2396" s="14"/>
      <c r="IXR2396" s="14"/>
      <c r="IXS2396" s="14"/>
      <c r="IXT2396" s="14"/>
      <c r="IXU2396" s="14"/>
      <c r="IXV2396" s="14"/>
      <c r="IXW2396" s="14"/>
      <c r="IXX2396" s="14"/>
      <c r="IXY2396" s="14"/>
      <c r="IXZ2396" s="14"/>
      <c r="IYA2396" s="14"/>
      <c r="IYB2396" s="14"/>
      <c r="IYC2396" s="14"/>
      <c r="IYD2396" s="14"/>
      <c r="IYE2396" s="14"/>
      <c r="IYF2396" s="14"/>
      <c r="IYG2396" s="14"/>
      <c r="IYH2396" s="14"/>
      <c r="IYI2396" s="14"/>
      <c r="IYJ2396" s="14"/>
      <c r="IYK2396" s="14"/>
      <c r="IYL2396" s="14"/>
      <c r="IYM2396" s="14"/>
      <c r="IYN2396" s="14"/>
      <c r="IYO2396" s="14"/>
      <c r="IYP2396" s="14"/>
      <c r="IYQ2396" s="14"/>
      <c r="IYR2396" s="14"/>
      <c r="IYS2396" s="14"/>
      <c r="IYT2396" s="14"/>
      <c r="IYU2396" s="14"/>
      <c r="IYV2396" s="14"/>
      <c r="IYW2396" s="14"/>
      <c r="IYX2396" s="14"/>
      <c r="IYY2396" s="14"/>
      <c r="IYZ2396" s="14"/>
      <c r="IZA2396" s="14"/>
      <c r="IZB2396" s="14"/>
      <c r="IZC2396" s="14"/>
      <c r="IZD2396" s="14"/>
      <c r="IZE2396" s="14"/>
      <c r="IZF2396" s="14"/>
      <c r="IZG2396" s="14"/>
      <c r="IZH2396" s="14"/>
      <c r="IZI2396" s="14"/>
      <c r="IZJ2396" s="14"/>
      <c r="IZK2396" s="14"/>
      <c r="IZL2396" s="14"/>
      <c r="IZM2396" s="14"/>
      <c r="IZN2396" s="14"/>
      <c r="IZO2396" s="14"/>
      <c r="IZP2396" s="14"/>
      <c r="IZQ2396" s="14"/>
      <c r="IZR2396" s="14"/>
      <c r="IZS2396" s="14"/>
      <c r="IZT2396" s="14"/>
      <c r="IZU2396" s="14"/>
      <c r="IZV2396" s="14"/>
      <c r="IZW2396" s="14"/>
      <c r="IZX2396" s="14"/>
      <c r="IZY2396" s="14"/>
      <c r="IZZ2396" s="14"/>
      <c r="JAA2396" s="14"/>
      <c r="JAB2396" s="14"/>
      <c r="JAC2396" s="14"/>
      <c r="JAD2396" s="14"/>
      <c r="JAE2396" s="14"/>
      <c r="JAF2396" s="14"/>
      <c r="JAG2396" s="14"/>
      <c r="JAH2396" s="14"/>
      <c r="JAI2396" s="14"/>
      <c r="JAJ2396" s="14"/>
      <c r="JAK2396" s="14"/>
      <c r="JAL2396" s="14"/>
      <c r="JAM2396" s="14"/>
      <c r="JAN2396" s="14"/>
      <c r="JAO2396" s="14"/>
      <c r="JAP2396" s="14"/>
      <c r="JAQ2396" s="14"/>
      <c r="JAR2396" s="14"/>
      <c r="JAS2396" s="14"/>
      <c r="JAT2396" s="14"/>
      <c r="JAU2396" s="14"/>
      <c r="JAV2396" s="14"/>
      <c r="JAW2396" s="14"/>
      <c r="JAX2396" s="14"/>
      <c r="JAY2396" s="14"/>
      <c r="JAZ2396" s="14"/>
      <c r="JBA2396" s="14"/>
      <c r="JBB2396" s="14"/>
      <c r="JBC2396" s="14"/>
      <c r="JBD2396" s="14"/>
      <c r="JBE2396" s="14"/>
      <c r="JBF2396" s="14"/>
      <c r="JBG2396" s="14"/>
      <c r="JBH2396" s="14"/>
      <c r="JBI2396" s="14"/>
      <c r="JBJ2396" s="14"/>
      <c r="JBK2396" s="14"/>
      <c r="JBL2396" s="14"/>
      <c r="JBM2396" s="14"/>
      <c r="JBN2396" s="14"/>
      <c r="JBO2396" s="14"/>
      <c r="JBP2396" s="14"/>
      <c r="JBQ2396" s="14"/>
      <c r="JBR2396" s="14"/>
      <c r="JBS2396" s="14"/>
      <c r="JBT2396" s="14"/>
      <c r="JBU2396" s="14"/>
      <c r="JBV2396" s="14"/>
      <c r="JBW2396" s="14"/>
      <c r="JBX2396" s="14"/>
      <c r="JBY2396" s="14"/>
      <c r="JBZ2396" s="14"/>
      <c r="JCA2396" s="14"/>
      <c r="JCB2396" s="14"/>
      <c r="JCC2396" s="14"/>
      <c r="JCD2396" s="14"/>
      <c r="JCE2396" s="14"/>
      <c r="JCF2396" s="14"/>
      <c r="JCG2396" s="14"/>
      <c r="JCH2396" s="14"/>
      <c r="JCI2396" s="14"/>
      <c r="JCJ2396" s="14"/>
      <c r="JCK2396" s="14"/>
      <c r="JCL2396" s="14"/>
      <c r="JCM2396" s="14"/>
      <c r="JCN2396" s="14"/>
      <c r="JCO2396" s="14"/>
      <c r="JCP2396" s="14"/>
      <c r="JCQ2396" s="14"/>
      <c r="JCR2396" s="14"/>
      <c r="JCS2396" s="14"/>
      <c r="JCT2396" s="14"/>
      <c r="JCU2396" s="14"/>
      <c r="JCV2396" s="14"/>
      <c r="JCW2396" s="14"/>
      <c r="JCX2396" s="14"/>
      <c r="JCY2396" s="14"/>
      <c r="JCZ2396" s="14"/>
      <c r="JDA2396" s="14"/>
      <c r="JDB2396" s="14"/>
      <c r="JDC2396" s="14"/>
      <c r="JDD2396" s="14"/>
      <c r="JDE2396" s="14"/>
      <c r="JDF2396" s="14"/>
      <c r="JDG2396" s="14"/>
      <c r="JDH2396" s="14"/>
      <c r="JDI2396" s="14"/>
      <c r="JDJ2396" s="14"/>
      <c r="JDK2396" s="14"/>
      <c r="JDL2396" s="14"/>
      <c r="JDM2396" s="14"/>
      <c r="JDN2396" s="14"/>
      <c r="JDO2396" s="14"/>
      <c r="JDP2396" s="14"/>
      <c r="JDQ2396" s="14"/>
      <c r="JDR2396" s="14"/>
      <c r="JDS2396" s="14"/>
      <c r="JDT2396" s="14"/>
      <c r="JDU2396" s="14"/>
      <c r="JDV2396" s="14"/>
      <c r="JDW2396" s="14"/>
      <c r="JDX2396" s="14"/>
      <c r="JDY2396" s="14"/>
      <c r="JDZ2396" s="14"/>
      <c r="JEA2396" s="14"/>
      <c r="JEB2396" s="14"/>
      <c r="JEC2396" s="14"/>
      <c r="JED2396" s="14"/>
      <c r="JEE2396" s="14"/>
      <c r="JEF2396" s="14"/>
      <c r="JEG2396" s="14"/>
      <c r="JEH2396" s="14"/>
      <c r="JEI2396" s="14"/>
      <c r="JEJ2396" s="14"/>
      <c r="JEK2396" s="14"/>
      <c r="JEL2396" s="14"/>
      <c r="JEM2396" s="14"/>
      <c r="JEN2396" s="14"/>
      <c r="JEO2396" s="14"/>
      <c r="JEP2396" s="14"/>
      <c r="JEQ2396" s="14"/>
      <c r="JER2396" s="14"/>
      <c r="JES2396" s="14"/>
      <c r="JET2396" s="14"/>
      <c r="JEU2396" s="14"/>
      <c r="JEV2396" s="14"/>
      <c r="JEW2396" s="14"/>
      <c r="JEX2396" s="14"/>
      <c r="JEY2396" s="14"/>
      <c r="JEZ2396" s="14"/>
      <c r="JFA2396" s="14"/>
      <c r="JFB2396" s="14"/>
      <c r="JFC2396" s="14"/>
      <c r="JFD2396" s="14"/>
      <c r="JFE2396" s="14"/>
      <c r="JFF2396" s="14"/>
      <c r="JFG2396" s="14"/>
      <c r="JFH2396" s="14"/>
      <c r="JFI2396" s="14"/>
      <c r="JFJ2396" s="14"/>
      <c r="JFK2396" s="14"/>
      <c r="JFL2396" s="14"/>
      <c r="JFM2396" s="14"/>
      <c r="JFN2396" s="14"/>
      <c r="JFO2396" s="14"/>
      <c r="JFP2396" s="14"/>
      <c r="JFQ2396" s="14"/>
      <c r="JFR2396" s="14"/>
      <c r="JFS2396" s="14"/>
      <c r="JFT2396" s="14"/>
      <c r="JFU2396" s="14"/>
      <c r="JFV2396" s="14"/>
      <c r="JFW2396" s="14"/>
      <c r="JFX2396" s="14"/>
      <c r="JFY2396" s="14"/>
      <c r="JFZ2396" s="14"/>
      <c r="JGA2396" s="14"/>
      <c r="JGB2396" s="14"/>
      <c r="JGC2396" s="14"/>
      <c r="JGD2396" s="14"/>
      <c r="JGE2396" s="14"/>
      <c r="JGF2396" s="14"/>
      <c r="JGG2396" s="14"/>
      <c r="JGH2396" s="14"/>
      <c r="JGI2396" s="14"/>
      <c r="JGJ2396" s="14"/>
      <c r="JGK2396" s="14"/>
      <c r="JGL2396" s="14"/>
      <c r="JGM2396" s="14"/>
      <c r="JGN2396" s="14"/>
      <c r="JGO2396" s="14"/>
      <c r="JGP2396" s="14"/>
      <c r="JGQ2396" s="14"/>
      <c r="JGR2396" s="14"/>
      <c r="JGS2396" s="14"/>
      <c r="JGT2396" s="14"/>
      <c r="JGU2396" s="14"/>
      <c r="JGV2396" s="14"/>
      <c r="JGW2396" s="14"/>
      <c r="JGX2396" s="14"/>
      <c r="JGY2396" s="14"/>
      <c r="JGZ2396" s="14"/>
      <c r="JHA2396" s="14"/>
      <c r="JHB2396" s="14"/>
      <c r="JHC2396" s="14"/>
      <c r="JHD2396" s="14"/>
      <c r="JHE2396" s="14"/>
      <c r="JHF2396" s="14"/>
      <c r="JHG2396" s="14"/>
      <c r="JHH2396" s="14"/>
      <c r="JHI2396" s="14"/>
      <c r="JHJ2396" s="14"/>
      <c r="JHK2396" s="14"/>
      <c r="JHL2396" s="14"/>
      <c r="JHM2396" s="14"/>
      <c r="JHN2396" s="14"/>
      <c r="JHO2396" s="14"/>
      <c r="JHP2396" s="14"/>
      <c r="JHQ2396" s="14"/>
      <c r="JHR2396" s="14"/>
      <c r="JHS2396" s="14"/>
      <c r="JHT2396" s="14"/>
      <c r="JHU2396" s="14"/>
      <c r="JHV2396" s="14"/>
      <c r="JHW2396" s="14"/>
      <c r="JHX2396" s="14"/>
      <c r="JHY2396" s="14"/>
      <c r="JHZ2396" s="14"/>
      <c r="JIA2396" s="14"/>
      <c r="JIB2396" s="14"/>
      <c r="JIC2396" s="14"/>
      <c r="JID2396" s="14"/>
      <c r="JIE2396" s="14"/>
      <c r="JIF2396" s="14"/>
      <c r="JIG2396" s="14"/>
      <c r="JIH2396" s="14"/>
      <c r="JII2396" s="14"/>
      <c r="JIJ2396" s="14"/>
      <c r="JIK2396" s="14"/>
      <c r="JIL2396" s="14"/>
      <c r="JIM2396" s="14"/>
      <c r="JIN2396" s="14"/>
      <c r="JIO2396" s="14"/>
      <c r="JIP2396" s="14"/>
      <c r="JIQ2396" s="14"/>
      <c r="JIR2396" s="14"/>
      <c r="JIS2396" s="14"/>
      <c r="JIT2396" s="14"/>
      <c r="JIU2396" s="14"/>
      <c r="JIV2396" s="14"/>
      <c r="JIW2396" s="14"/>
      <c r="JIX2396" s="14"/>
      <c r="JIY2396" s="14"/>
      <c r="JIZ2396" s="14"/>
      <c r="JJA2396" s="14"/>
      <c r="JJB2396" s="14"/>
      <c r="JJC2396" s="14"/>
      <c r="JJD2396" s="14"/>
      <c r="JJE2396" s="14"/>
      <c r="JJF2396" s="14"/>
      <c r="JJG2396" s="14"/>
      <c r="JJH2396" s="14"/>
      <c r="JJI2396" s="14"/>
      <c r="JJJ2396" s="14"/>
      <c r="JJK2396" s="14"/>
      <c r="JJL2396" s="14"/>
      <c r="JJM2396" s="14"/>
      <c r="JJN2396" s="14"/>
      <c r="JJO2396" s="14"/>
      <c r="JJP2396" s="14"/>
      <c r="JJQ2396" s="14"/>
      <c r="JJR2396" s="14"/>
      <c r="JJS2396" s="14"/>
      <c r="JJT2396" s="14"/>
      <c r="JJU2396" s="14"/>
      <c r="JJV2396" s="14"/>
      <c r="JJW2396" s="14"/>
      <c r="JJX2396" s="14"/>
      <c r="JJY2396" s="14"/>
      <c r="JJZ2396" s="14"/>
      <c r="JKA2396" s="14"/>
      <c r="JKB2396" s="14"/>
      <c r="JKC2396" s="14"/>
      <c r="JKD2396" s="14"/>
      <c r="JKE2396" s="14"/>
      <c r="JKF2396" s="14"/>
      <c r="JKG2396" s="14"/>
      <c r="JKH2396" s="14"/>
      <c r="JKI2396" s="14"/>
      <c r="JKJ2396" s="14"/>
      <c r="JKK2396" s="14"/>
      <c r="JKL2396" s="14"/>
      <c r="JKM2396" s="14"/>
      <c r="JKN2396" s="14"/>
      <c r="JKO2396" s="14"/>
      <c r="JKP2396" s="14"/>
      <c r="JKQ2396" s="14"/>
      <c r="JKR2396" s="14"/>
      <c r="JKS2396" s="14"/>
      <c r="JKT2396" s="14"/>
      <c r="JKU2396" s="14"/>
      <c r="JKV2396" s="14"/>
      <c r="JKW2396" s="14"/>
      <c r="JKX2396" s="14"/>
      <c r="JKY2396" s="14"/>
      <c r="JKZ2396" s="14"/>
      <c r="JLA2396" s="14"/>
      <c r="JLB2396" s="14"/>
      <c r="JLC2396" s="14"/>
      <c r="JLD2396" s="14"/>
      <c r="JLE2396" s="14"/>
      <c r="JLF2396" s="14"/>
      <c r="JLG2396" s="14"/>
      <c r="JLH2396" s="14"/>
      <c r="JLI2396" s="14"/>
      <c r="JLJ2396" s="14"/>
      <c r="JLK2396" s="14"/>
      <c r="JLL2396" s="14"/>
      <c r="JLM2396" s="14"/>
      <c r="JLN2396" s="14"/>
      <c r="JLO2396" s="14"/>
      <c r="JLP2396" s="14"/>
      <c r="JLQ2396" s="14"/>
      <c r="JLR2396" s="14"/>
      <c r="JLS2396" s="14"/>
      <c r="JLT2396" s="14"/>
      <c r="JLU2396" s="14"/>
      <c r="JLV2396" s="14"/>
      <c r="JLW2396" s="14"/>
      <c r="JLX2396" s="14"/>
      <c r="JLY2396" s="14"/>
      <c r="JLZ2396" s="14"/>
      <c r="JMA2396" s="14"/>
      <c r="JMB2396" s="14"/>
      <c r="JMC2396" s="14"/>
      <c r="JMD2396" s="14"/>
      <c r="JME2396" s="14"/>
      <c r="JMF2396" s="14"/>
      <c r="JMG2396" s="14"/>
      <c r="JMH2396" s="14"/>
      <c r="JMI2396" s="14"/>
      <c r="JMJ2396" s="14"/>
      <c r="JMK2396" s="14"/>
      <c r="JML2396" s="14"/>
      <c r="JMM2396" s="14"/>
      <c r="JMN2396" s="14"/>
      <c r="JMO2396" s="14"/>
      <c r="JMP2396" s="14"/>
      <c r="JMQ2396" s="14"/>
      <c r="JMR2396" s="14"/>
      <c r="JMS2396" s="14"/>
      <c r="JMT2396" s="14"/>
      <c r="JMU2396" s="14"/>
      <c r="JMV2396" s="14"/>
      <c r="JMW2396" s="14"/>
      <c r="JMX2396" s="14"/>
      <c r="JMY2396" s="14"/>
      <c r="JMZ2396" s="14"/>
      <c r="JNA2396" s="14"/>
      <c r="JNB2396" s="14"/>
      <c r="JNC2396" s="14"/>
      <c r="JND2396" s="14"/>
      <c r="JNE2396" s="14"/>
      <c r="JNF2396" s="14"/>
      <c r="JNG2396" s="14"/>
      <c r="JNH2396" s="14"/>
      <c r="JNI2396" s="14"/>
      <c r="JNJ2396" s="14"/>
      <c r="JNK2396" s="14"/>
      <c r="JNL2396" s="14"/>
      <c r="JNM2396" s="14"/>
      <c r="JNN2396" s="14"/>
      <c r="JNO2396" s="14"/>
      <c r="JNP2396" s="14"/>
      <c r="JNQ2396" s="14"/>
      <c r="JNR2396" s="14"/>
      <c r="JNS2396" s="14"/>
      <c r="JNT2396" s="14"/>
      <c r="JNU2396" s="14"/>
      <c r="JNV2396" s="14"/>
      <c r="JNW2396" s="14"/>
      <c r="JNX2396" s="14"/>
      <c r="JNY2396" s="14"/>
      <c r="JNZ2396" s="14"/>
      <c r="JOA2396" s="14"/>
      <c r="JOB2396" s="14"/>
      <c r="JOC2396" s="14"/>
      <c r="JOD2396" s="14"/>
      <c r="JOE2396" s="14"/>
      <c r="JOF2396" s="14"/>
      <c r="JOG2396" s="14"/>
      <c r="JOH2396" s="14"/>
      <c r="JOI2396" s="14"/>
      <c r="JOJ2396" s="14"/>
      <c r="JOK2396" s="14"/>
      <c r="JOL2396" s="14"/>
      <c r="JOM2396" s="14"/>
      <c r="JON2396" s="14"/>
      <c r="JOO2396" s="14"/>
      <c r="JOP2396" s="14"/>
      <c r="JOQ2396" s="14"/>
      <c r="JOR2396" s="14"/>
      <c r="JOS2396" s="14"/>
      <c r="JOT2396" s="14"/>
      <c r="JOU2396" s="14"/>
      <c r="JOV2396" s="14"/>
      <c r="JOW2396" s="14"/>
      <c r="JOX2396" s="14"/>
      <c r="JOY2396" s="14"/>
      <c r="JOZ2396" s="14"/>
      <c r="JPA2396" s="14"/>
      <c r="JPB2396" s="14"/>
      <c r="JPC2396" s="14"/>
      <c r="JPD2396" s="14"/>
      <c r="JPE2396" s="14"/>
      <c r="JPF2396" s="14"/>
      <c r="JPG2396" s="14"/>
      <c r="JPH2396" s="14"/>
      <c r="JPI2396" s="14"/>
      <c r="JPJ2396" s="14"/>
      <c r="JPK2396" s="14"/>
      <c r="JPL2396" s="14"/>
      <c r="JPM2396" s="14"/>
      <c r="JPN2396" s="14"/>
      <c r="JPO2396" s="14"/>
      <c r="JPP2396" s="14"/>
      <c r="JPQ2396" s="14"/>
      <c r="JPR2396" s="14"/>
      <c r="JPS2396" s="14"/>
      <c r="JPT2396" s="14"/>
      <c r="JPU2396" s="14"/>
      <c r="JPV2396" s="14"/>
      <c r="JPW2396" s="14"/>
      <c r="JPX2396" s="14"/>
      <c r="JPY2396" s="14"/>
      <c r="JPZ2396" s="14"/>
      <c r="JQA2396" s="14"/>
      <c r="JQB2396" s="14"/>
      <c r="JQC2396" s="14"/>
      <c r="JQD2396" s="14"/>
      <c r="JQE2396" s="14"/>
      <c r="JQF2396" s="14"/>
      <c r="JQG2396" s="14"/>
      <c r="JQH2396" s="14"/>
      <c r="JQI2396" s="14"/>
      <c r="JQJ2396" s="14"/>
      <c r="JQK2396" s="14"/>
      <c r="JQL2396" s="14"/>
      <c r="JQM2396" s="14"/>
      <c r="JQN2396" s="14"/>
      <c r="JQO2396" s="14"/>
      <c r="JQP2396" s="14"/>
      <c r="JQQ2396" s="14"/>
      <c r="JQR2396" s="14"/>
      <c r="JQS2396" s="14"/>
      <c r="JQT2396" s="14"/>
      <c r="JQU2396" s="14"/>
      <c r="JQV2396" s="14"/>
      <c r="JQW2396" s="14"/>
      <c r="JQX2396" s="14"/>
      <c r="JQY2396" s="14"/>
      <c r="JQZ2396" s="14"/>
      <c r="JRA2396" s="14"/>
      <c r="JRB2396" s="14"/>
      <c r="JRC2396" s="14"/>
      <c r="JRD2396" s="14"/>
      <c r="JRE2396" s="14"/>
      <c r="JRF2396" s="14"/>
      <c r="JRG2396" s="14"/>
      <c r="JRH2396" s="14"/>
      <c r="JRI2396" s="14"/>
      <c r="JRJ2396" s="14"/>
      <c r="JRK2396" s="14"/>
      <c r="JRL2396" s="14"/>
      <c r="JRM2396" s="14"/>
      <c r="JRN2396" s="14"/>
      <c r="JRO2396" s="14"/>
      <c r="JRP2396" s="14"/>
      <c r="JRQ2396" s="14"/>
      <c r="JRR2396" s="14"/>
      <c r="JRS2396" s="14"/>
      <c r="JRT2396" s="14"/>
      <c r="JRU2396" s="14"/>
      <c r="JRV2396" s="14"/>
      <c r="JRW2396" s="14"/>
      <c r="JRX2396" s="14"/>
      <c r="JRY2396" s="14"/>
      <c r="JRZ2396" s="14"/>
      <c r="JSA2396" s="14"/>
      <c r="JSB2396" s="14"/>
      <c r="JSC2396" s="14"/>
      <c r="JSD2396" s="14"/>
      <c r="JSE2396" s="14"/>
      <c r="JSF2396" s="14"/>
      <c r="JSG2396" s="14"/>
      <c r="JSH2396" s="14"/>
      <c r="JSI2396" s="14"/>
      <c r="JSJ2396" s="14"/>
      <c r="JSK2396" s="14"/>
      <c r="JSL2396" s="14"/>
      <c r="JSM2396" s="14"/>
      <c r="JSN2396" s="14"/>
      <c r="JSO2396" s="14"/>
      <c r="JSP2396" s="14"/>
      <c r="JSQ2396" s="14"/>
      <c r="JSR2396" s="14"/>
      <c r="JSS2396" s="14"/>
      <c r="JST2396" s="14"/>
      <c r="JSU2396" s="14"/>
      <c r="JSV2396" s="14"/>
      <c r="JSW2396" s="14"/>
      <c r="JSX2396" s="14"/>
      <c r="JSY2396" s="14"/>
      <c r="JSZ2396" s="14"/>
      <c r="JTA2396" s="14"/>
      <c r="JTB2396" s="14"/>
      <c r="JTC2396" s="14"/>
      <c r="JTD2396" s="14"/>
      <c r="JTE2396" s="14"/>
      <c r="JTF2396" s="14"/>
      <c r="JTG2396" s="14"/>
      <c r="JTH2396" s="14"/>
      <c r="JTI2396" s="14"/>
      <c r="JTJ2396" s="14"/>
      <c r="JTK2396" s="14"/>
      <c r="JTL2396" s="14"/>
      <c r="JTM2396" s="14"/>
      <c r="JTN2396" s="14"/>
      <c r="JTO2396" s="14"/>
      <c r="JTP2396" s="14"/>
      <c r="JTQ2396" s="14"/>
      <c r="JTR2396" s="14"/>
      <c r="JTS2396" s="14"/>
      <c r="JTT2396" s="14"/>
      <c r="JTU2396" s="14"/>
      <c r="JTV2396" s="14"/>
      <c r="JTW2396" s="14"/>
      <c r="JTX2396" s="14"/>
      <c r="JTY2396" s="14"/>
      <c r="JTZ2396" s="14"/>
      <c r="JUA2396" s="14"/>
      <c r="JUB2396" s="14"/>
      <c r="JUC2396" s="14"/>
      <c r="JUD2396" s="14"/>
      <c r="JUE2396" s="14"/>
      <c r="JUF2396" s="14"/>
      <c r="JUG2396" s="14"/>
      <c r="JUH2396" s="14"/>
      <c r="JUI2396" s="14"/>
      <c r="JUJ2396" s="14"/>
      <c r="JUK2396" s="14"/>
      <c r="JUL2396" s="14"/>
      <c r="JUM2396" s="14"/>
      <c r="JUN2396" s="14"/>
      <c r="JUO2396" s="14"/>
      <c r="JUP2396" s="14"/>
      <c r="JUQ2396" s="14"/>
      <c r="JUR2396" s="14"/>
      <c r="JUS2396" s="14"/>
      <c r="JUT2396" s="14"/>
      <c r="JUU2396" s="14"/>
      <c r="JUV2396" s="14"/>
      <c r="JUW2396" s="14"/>
      <c r="JUX2396" s="14"/>
      <c r="JUY2396" s="14"/>
      <c r="JUZ2396" s="14"/>
      <c r="JVA2396" s="14"/>
      <c r="JVB2396" s="14"/>
      <c r="JVC2396" s="14"/>
      <c r="JVD2396" s="14"/>
      <c r="JVE2396" s="14"/>
      <c r="JVF2396" s="14"/>
      <c r="JVG2396" s="14"/>
      <c r="JVH2396" s="14"/>
      <c r="JVI2396" s="14"/>
      <c r="JVJ2396" s="14"/>
      <c r="JVK2396" s="14"/>
      <c r="JVL2396" s="14"/>
      <c r="JVM2396" s="14"/>
      <c r="JVN2396" s="14"/>
      <c r="JVO2396" s="14"/>
      <c r="JVP2396" s="14"/>
      <c r="JVQ2396" s="14"/>
      <c r="JVR2396" s="14"/>
      <c r="JVS2396" s="14"/>
      <c r="JVT2396" s="14"/>
      <c r="JVU2396" s="14"/>
      <c r="JVV2396" s="14"/>
      <c r="JVW2396" s="14"/>
      <c r="JVX2396" s="14"/>
      <c r="JVY2396" s="14"/>
      <c r="JVZ2396" s="14"/>
      <c r="JWA2396" s="14"/>
      <c r="JWB2396" s="14"/>
      <c r="JWC2396" s="14"/>
      <c r="JWD2396" s="14"/>
      <c r="JWE2396" s="14"/>
      <c r="JWF2396" s="14"/>
      <c r="JWG2396" s="14"/>
      <c r="JWH2396" s="14"/>
      <c r="JWI2396" s="14"/>
      <c r="JWJ2396" s="14"/>
      <c r="JWK2396" s="14"/>
      <c r="JWL2396" s="14"/>
      <c r="JWM2396" s="14"/>
      <c r="JWN2396" s="14"/>
      <c r="JWO2396" s="14"/>
      <c r="JWP2396" s="14"/>
      <c r="JWQ2396" s="14"/>
      <c r="JWR2396" s="14"/>
      <c r="JWS2396" s="14"/>
      <c r="JWT2396" s="14"/>
      <c r="JWU2396" s="14"/>
      <c r="JWV2396" s="14"/>
      <c r="JWW2396" s="14"/>
      <c r="JWX2396" s="14"/>
      <c r="JWY2396" s="14"/>
      <c r="JWZ2396" s="14"/>
      <c r="JXA2396" s="14"/>
      <c r="JXB2396" s="14"/>
      <c r="JXC2396" s="14"/>
      <c r="JXD2396" s="14"/>
      <c r="JXE2396" s="14"/>
      <c r="JXF2396" s="14"/>
      <c r="JXG2396" s="14"/>
      <c r="JXH2396" s="14"/>
      <c r="JXI2396" s="14"/>
      <c r="JXJ2396" s="14"/>
      <c r="JXK2396" s="14"/>
      <c r="JXL2396" s="14"/>
      <c r="JXM2396" s="14"/>
      <c r="JXN2396" s="14"/>
      <c r="JXO2396" s="14"/>
      <c r="JXP2396" s="14"/>
      <c r="JXQ2396" s="14"/>
      <c r="JXR2396" s="14"/>
      <c r="JXS2396" s="14"/>
      <c r="JXT2396" s="14"/>
      <c r="JXU2396" s="14"/>
      <c r="JXV2396" s="14"/>
      <c r="JXW2396" s="14"/>
      <c r="JXX2396" s="14"/>
      <c r="JXY2396" s="14"/>
      <c r="JXZ2396" s="14"/>
      <c r="JYA2396" s="14"/>
      <c r="JYB2396" s="14"/>
      <c r="JYC2396" s="14"/>
      <c r="JYD2396" s="14"/>
      <c r="JYE2396" s="14"/>
      <c r="JYF2396" s="14"/>
      <c r="JYG2396" s="14"/>
      <c r="JYH2396" s="14"/>
      <c r="JYI2396" s="14"/>
      <c r="JYJ2396" s="14"/>
      <c r="JYK2396" s="14"/>
      <c r="JYL2396" s="14"/>
      <c r="JYM2396" s="14"/>
      <c r="JYN2396" s="14"/>
      <c r="JYO2396" s="14"/>
      <c r="JYP2396" s="14"/>
      <c r="JYQ2396" s="14"/>
      <c r="JYR2396" s="14"/>
      <c r="JYS2396" s="14"/>
      <c r="JYT2396" s="14"/>
      <c r="JYU2396" s="14"/>
      <c r="JYV2396" s="14"/>
      <c r="JYW2396" s="14"/>
      <c r="JYX2396" s="14"/>
      <c r="JYY2396" s="14"/>
      <c r="JYZ2396" s="14"/>
      <c r="JZA2396" s="14"/>
      <c r="JZB2396" s="14"/>
      <c r="JZC2396" s="14"/>
      <c r="JZD2396" s="14"/>
      <c r="JZE2396" s="14"/>
      <c r="JZF2396" s="14"/>
      <c r="JZG2396" s="14"/>
      <c r="JZH2396" s="14"/>
      <c r="JZI2396" s="14"/>
      <c r="JZJ2396" s="14"/>
      <c r="JZK2396" s="14"/>
      <c r="JZL2396" s="14"/>
      <c r="JZM2396" s="14"/>
      <c r="JZN2396" s="14"/>
      <c r="JZO2396" s="14"/>
      <c r="JZP2396" s="14"/>
      <c r="JZQ2396" s="14"/>
      <c r="JZR2396" s="14"/>
      <c r="JZS2396" s="14"/>
      <c r="JZT2396" s="14"/>
      <c r="JZU2396" s="14"/>
      <c r="JZV2396" s="14"/>
      <c r="JZW2396" s="14"/>
      <c r="JZX2396" s="14"/>
      <c r="JZY2396" s="14"/>
      <c r="JZZ2396" s="14"/>
      <c r="KAA2396" s="14"/>
      <c r="KAB2396" s="14"/>
      <c r="KAC2396" s="14"/>
      <c r="KAD2396" s="14"/>
      <c r="KAE2396" s="14"/>
      <c r="KAF2396" s="14"/>
      <c r="KAG2396" s="14"/>
      <c r="KAH2396" s="14"/>
      <c r="KAI2396" s="14"/>
      <c r="KAJ2396" s="14"/>
      <c r="KAK2396" s="14"/>
      <c r="KAL2396" s="14"/>
      <c r="KAM2396" s="14"/>
      <c r="KAN2396" s="14"/>
      <c r="KAO2396" s="14"/>
      <c r="KAP2396" s="14"/>
      <c r="KAQ2396" s="14"/>
      <c r="KAR2396" s="14"/>
      <c r="KAS2396" s="14"/>
      <c r="KAT2396" s="14"/>
      <c r="KAU2396" s="14"/>
      <c r="KAV2396" s="14"/>
      <c r="KAW2396" s="14"/>
      <c r="KAX2396" s="14"/>
      <c r="KAY2396" s="14"/>
      <c r="KAZ2396" s="14"/>
      <c r="KBA2396" s="14"/>
      <c r="KBB2396" s="14"/>
      <c r="KBC2396" s="14"/>
      <c r="KBD2396" s="14"/>
      <c r="KBE2396" s="14"/>
      <c r="KBF2396" s="14"/>
      <c r="KBG2396" s="14"/>
      <c r="KBH2396" s="14"/>
      <c r="KBI2396" s="14"/>
      <c r="KBJ2396" s="14"/>
      <c r="KBK2396" s="14"/>
      <c r="KBL2396" s="14"/>
      <c r="KBM2396" s="14"/>
      <c r="KBN2396" s="14"/>
      <c r="KBO2396" s="14"/>
      <c r="KBP2396" s="14"/>
      <c r="KBQ2396" s="14"/>
      <c r="KBR2396" s="14"/>
      <c r="KBS2396" s="14"/>
      <c r="KBT2396" s="14"/>
      <c r="KBU2396" s="14"/>
      <c r="KBV2396" s="14"/>
      <c r="KBW2396" s="14"/>
      <c r="KBX2396" s="14"/>
      <c r="KBY2396" s="14"/>
      <c r="KBZ2396" s="14"/>
      <c r="KCA2396" s="14"/>
      <c r="KCB2396" s="14"/>
      <c r="KCC2396" s="14"/>
      <c r="KCD2396" s="14"/>
      <c r="KCE2396" s="14"/>
      <c r="KCF2396" s="14"/>
      <c r="KCG2396" s="14"/>
      <c r="KCH2396" s="14"/>
      <c r="KCI2396" s="14"/>
      <c r="KCJ2396" s="14"/>
      <c r="KCK2396" s="14"/>
      <c r="KCL2396" s="14"/>
      <c r="KCM2396" s="14"/>
      <c r="KCN2396" s="14"/>
      <c r="KCO2396" s="14"/>
      <c r="KCP2396" s="14"/>
      <c r="KCQ2396" s="14"/>
      <c r="KCR2396" s="14"/>
      <c r="KCS2396" s="14"/>
      <c r="KCT2396" s="14"/>
      <c r="KCU2396" s="14"/>
      <c r="KCV2396" s="14"/>
      <c r="KCW2396" s="14"/>
      <c r="KCX2396" s="14"/>
      <c r="KCY2396" s="14"/>
      <c r="KCZ2396" s="14"/>
      <c r="KDA2396" s="14"/>
      <c r="KDB2396" s="14"/>
      <c r="KDC2396" s="14"/>
      <c r="KDD2396" s="14"/>
      <c r="KDE2396" s="14"/>
      <c r="KDF2396" s="14"/>
      <c r="KDG2396" s="14"/>
      <c r="KDH2396" s="14"/>
      <c r="KDI2396" s="14"/>
      <c r="KDJ2396" s="14"/>
      <c r="KDK2396" s="14"/>
      <c r="KDL2396" s="14"/>
      <c r="KDM2396" s="14"/>
      <c r="KDN2396" s="14"/>
      <c r="KDO2396" s="14"/>
      <c r="KDP2396" s="14"/>
      <c r="KDQ2396" s="14"/>
      <c r="KDR2396" s="14"/>
      <c r="KDS2396" s="14"/>
      <c r="KDT2396" s="14"/>
      <c r="KDU2396" s="14"/>
      <c r="KDV2396" s="14"/>
      <c r="KDW2396" s="14"/>
      <c r="KDX2396" s="14"/>
      <c r="KDY2396" s="14"/>
      <c r="KDZ2396" s="14"/>
      <c r="KEA2396" s="14"/>
      <c r="KEB2396" s="14"/>
      <c r="KEC2396" s="14"/>
      <c r="KED2396" s="14"/>
      <c r="KEE2396" s="14"/>
      <c r="KEF2396" s="14"/>
      <c r="KEG2396" s="14"/>
      <c r="KEH2396" s="14"/>
      <c r="KEI2396" s="14"/>
      <c r="KEJ2396" s="14"/>
      <c r="KEK2396" s="14"/>
      <c r="KEL2396" s="14"/>
      <c r="KEM2396" s="14"/>
      <c r="KEN2396" s="14"/>
      <c r="KEO2396" s="14"/>
      <c r="KEP2396" s="14"/>
      <c r="KEQ2396" s="14"/>
      <c r="KER2396" s="14"/>
      <c r="KES2396" s="14"/>
      <c r="KET2396" s="14"/>
      <c r="KEU2396" s="14"/>
      <c r="KEV2396" s="14"/>
      <c r="KEW2396" s="14"/>
      <c r="KEX2396" s="14"/>
      <c r="KEY2396" s="14"/>
      <c r="KEZ2396" s="14"/>
      <c r="KFA2396" s="14"/>
      <c r="KFB2396" s="14"/>
      <c r="KFC2396" s="14"/>
      <c r="KFD2396" s="14"/>
      <c r="KFE2396" s="14"/>
      <c r="KFF2396" s="14"/>
      <c r="KFG2396" s="14"/>
      <c r="KFH2396" s="14"/>
      <c r="KFI2396" s="14"/>
      <c r="KFJ2396" s="14"/>
      <c r="KFK2396" s="14"/>
      <c r="KFL2396" s="14"/>
      <c r="KFM2396" s="14"/>
      <c r="KFN2396" s="14"/>
      <c r="KFO2396" s="14"/>
      <c r="KFP2396" s="14"/>
      <c r="KFQ2396" s="14"/>
      <c r="KFR2396" s="14"/>
      <c r="KFS2396" s="14"/>
      <c r="KFT2396" s="14"/>
      <c r="KFU2396" s="14"/>
      <c r="KFV2396" s="14"/>
      <c r="KFW2396" s="14"/>
      <c r="KFX2396" s="14"/>
      <c r="KFY2396" s="14"/>
      <c r="KFZ2396" s="14"/>
      <c r="KGA2396" s="14"/>
      <c r="KGB2396" s="14"/>
      <c r="KGC2396" s="14"/>
      <c r="KGD2396" s="14"/>
      <c r="KGE2396" s="14"/>
      <c r="KGF2396" s="14"/>
      <c r="KGG2396" s="14"/>
      <c r="KGH2396" s="14"/>
      <c r="KGI2396" s="14"/>
      <c r="KGJ2396" s="14"/>
      <c r="KGK2396" s="14"/>
      <c r="KGL2396" s="14"/>
      <c r="KGM2396" s="14"/>
      <c r="KGN2396" s="14"/>
      <c r="KGO2396" s="14"/>
      <c r="KGP2396" s="14"/>
      <c r="KGQ2396" s="14"/>
      <c r="KGR2396" s="14"/>
      <c r="KGS2396" s="14"/>
      <c r="KGT2396" s="14"/>
      <c r="KGU2396" s="14"/>
      <c r="KGV2396" s="14"/>
      <c r="KGW2396" s="14"/>
      <c r="KGX2396" s="14"/>
      <c r="KGY2396" s="14"/>
      <c r="KGZ2396" s="14"/>
      <c r="KHA2396" s="14"/>
      <c r="KHB2396" s="14"/>
      <c r="KHC2396" s="14"/>
      <c r="KHD2396" s="14"/>
      <c r="KHE2396" s="14"/>
      <c r="KHF2396" s="14"/>
      <c r="KHG2396" s="14"/>
      <c r="KHH2396" s="14"/>
      <c r="KHI2396" s="14"/>
      <c r="KHJ2396" s="14"/>
      <c r="KHK2396" s="14"/>
      <c r="KHL2396" s="14"/>
      <c r="KHM2396" s="14"/>
      <c r="KHN2396" s="14"/>
      <c r="KHO2396" s="14"/>
      <c r="KHP2396" s="14"/>
      <c r="KHQ2396" s="14"/>
      <c r="KHR2396" s="14"/>
      <c r="KHS2396" s="14"/>
      <c r="KHT2396" s="14"/>
      <c r="KHU2396" s="14"/>
      <c r="KHV2396" s="14"/>
      <c r="KHW2396" s="14"/>
      <c r="KHX2396" s="14"/>
      <c r="KHY2396" s="14"/>
      <c r="KHZ2396" s="14"/>
      <c r="KIA2396" s="14"/>
      <c r="KIB2396" s="14"/>
      <c r="KIC2396" s="14"/>
      <c r="KID2396" s="14"/>
      <c r="KIE2396" s="14"/>
      <c r="KIF2396" s="14"/>
      <c r="KIG2396" s="14"/>
      <c r="KIH2396" s="14"/>
      <c r="KII2396" s="14"/>
      <c r="KIJ2396" s="14"/>
      <c r="KIK2396" s="14"/>
      <c r="KIL2396" s="14"/>
      <c r="KIM2396" s="14"/>
      <c r="KIN2396" s="14"/>
      <c r="KIO2396" s="14"/>
      <c r="KIP2396" s="14"/>
      <c r="KIQ2396" s="14"/>
      <c r="KIR2396" s="14"/>
      <c r="KIS2396" s="14"/>
      <c r="KIT2396" s="14"/>
      <c r="KIU2396" s="14"/>
      <c r="KIV2396" s="14"/>
      <c r="KIW2396" s="14"/>
      <c r="KIX2396" s="14"/>
      <c r="KIY2396" s="14"/>
      <c r="KIZ2396" s="14"/>
      <c r="KJA2396" s="14"/>
      <c r="KJB2396" s="14"/>
      <c r="KJC2396" s="14"/>
      <c r="KJD2396" s="14"/>
      <c r="KJE2396" s="14"/>
      <c r="KJF2396" s="14"/>
      <c r="KJG2396" s="14"/>
      <c r="KJH2396" s="14"/>
      <c r="KJI2396" s="14"/>
      <c r="KJJ2396" s="14"/>
      <c r="KJK2396" s="14"/>
      <c r="KJL2396" s="14"/>
      <c r="KJM2396" s="14"/>
      <c r="KJN2396" s="14"/>
      <c r="KJO2396" s="14"/>
      <c r="KJP2396" s="14"/>
      <c r="KJQ2396" s="14"/>
      <c r="KJR2396" s="14"/>
      <c r="KJS2396" s="14"/>
      <c r="KJT2396" s="14"/>
      <c r="KJU2396" s="14"/>
      <c r="KJV2396" s="14"/>
      <c r="KJW2396" s="14"/>
      <c r="KJX2396" s="14"/>
      <c r="KJY2396" s="14"/>
      <c r="KJZ2396" s="14"/>
      <c r="KKA2396" s="14"/>
      <c r="KKB2396" s="14"/>
      <c r="KKC2396" s="14"/>
      <c r="KKD2396" s="14"/>
      <c r="KKE2396" s="14"/>
      <c r="KKF2396" s="14"/>
      <c r="KKG2396" s="14"/>
      <c r="KKH2396" s="14"/>
      <c r="KKI2396" s="14"/>
      <c r="KKJ2396" s="14"/>
      <c r="KKK2396" s="14"/>
      <c r="KKL2396" s="14"/>
      <c r="KKM2396" s="14"/>
      <c r="KKN2396" s="14"/>
      <c r="KKO2396" s="14"/>
      <c r="KKP2396" s="14"/>
      <c r="KKQ2396" s="14"/>
      <c r="KKR2396" s="14"/>
      <c r="KKS2396" s="14"/>
      <c r="KKT2396" s="14"/>
      <c r="KKU2396" s="14"/>
      <c r="KKV2396" s="14"/>
      <c r="KKW2396" s="14"/>
      <c r="KKX2396" s="14"/>
      <c r="KKY2396" s="14"/>
      <c r="KKZ2396" s="14"/>
      <c r="KLA2396" s="14"/>
      <c r="KLB2396" s="14"/>
      <c r="KLC2396" s="14"/>
      <c r="KLD2396" s="14"/>
      <c r="KLE2396" s="14"/>
      <c r="KLF2396" s="14"/>
      <c r="KLG2396" s="14"/>
      <c r="KLH2396" s="14"/>
      <c r="KLI2396" s="14"/>
      <c r="KLJ2396" s="14"/>
      <c r="KLK2396" s="14"/>
      <c r="KLL2396" s="14"/>
      <c r="KLM2396" s="14"/>
      <c r="KLN2396" s="14"/>
      <c r="KLO2396" s="14"/>
      <c r="KLP2396" s="14"/>
      <c r="KLQ2396" s="14"/>
      <c r="KLR2396" s="14"/>
      <c r="KLS2396" s="14"/>
      <c r="KLT2396" s="14"/>
      <c r="KLU2396" s="14"/>
      <c r="KLV2396" s="14"/>
      <c r="KLW2396" s="14"/>
      <c r="KLX2396" s="14"/>
      <c r="KLY2396" s="14"/>
      <c r="KLZ2396" s="14"/>
      <c r="KMA2396" s="14"/>
      <c r="KMB2396" s="14"/>
      <c r="KMC2396" s="14"/>
      <c r="KMD2396" s="14"/>
      <c r="KME2396" s="14"/>
      <c r="KMF2396" s="14"/>
      <c r="KMG2396" s="14"/>
      <c r="KMH2396" s="14"/>
      <c r="KMI2396" s="14"/>
      <c r="KMJ2396" s="14"/>
      <c r="KMK2396" s="14"/>
      <c r="KML2396" s="14"/>
      <c r="KMM2396" s="14"/>
      <c r="KMN2396" s="14"/>
      <c r="KMO2396" s="14"/>
      <c r="KMP2396" s="14"/>
      <c r="KMQ2396" s="14"/>
      <c r="KMR2396" s="14"/>
      <c r="KMS2396" s="14"/>
      <c r="KMT2396" s="14"/>
      <c r="KMU2396" s="14"/>
      <c r="KMV2396" s="14"/>
      <c r="KMW2396" s="14"/>
      <c r="KMX2396" s="14"/>
      <c r="KMY2396" s="14"/>
      <c r="KMZ2396" s="14"/>
      <c r="KNA2396" s="14"/>
      <c r="KNB2396" s="14"/>
      <c r="KNC2396" s="14"/>
      <c r="KND2396" s="14"/>
      <c r="KNE2396" s="14"/>
      <c r="KNF2396" s="14"/>
      <c r="KNG2396" s="14"/>
      <c r="KNH2396" s="14"/>
      <c r="KNI2396" s="14"/>
      <c r="KNJ2396" s="14"/>
      <c r="KNK2396" s="14"/>
      <c r="KNL2396" s="14"/>
      <c r="KNM2396" s="14"/>
      <c r="KNN2396" s="14"/>
      <c r="KNO2396" s="14"/>
      <c r="KNP2396" s="14"/>
      <c r="KNQ2396" s="14"/>
      <c r="KNR2396" s="14"/>
      <c r="KNS2396" s="14"/>
      <c r="KNT2396" s="14"/>
      <c r="KNU2396" s="14"/>
      <c r="KNV2396" s="14"/>
      <c r="KNW2396" s="14"/>
      <c r="KNX2396" s="14"/>
      <c r="KNY2396" s="14"/>
      <c r="KNZ2396" s="14"/>
      <c r="KOA2396" s="14"/>
      <c r="KOB2396" s="14"/>
      <c r="KOC2396" s="14"/>
      <c r="KOD2396" s="14"/>
      <c r="KOE2396" s="14"/>
      <c r="KOF2396" s="14"/>
      <c r="KOG2396" s="14"/>
      <c r="KOH2396" s="14"/>
      <c r="KOI2396" s="14"/>
      <c r="KOJ2396" s="14"/>
      <c r="KOK2396" s="14"/>
      <c r="KOL2396" s="14"/>
      <c r="KOM2396" s="14"/>
      <c r="KON2396" s="14"/>
      <c r="KOO2396" s="14"/>
      <c r="KOP2396" s="14"/>
      <c r="KOQ2396" s="14"/>
      <c r="KOR2396" s="14"/>
      <c r="KOS2396" s="14"/>
      <c r="KOT2396" s="14"/>
      <c r="KOU2396" s="14"/>
      <c r="KOV2396" s="14"/>
      <c r="KOW2396" s="14"/>
      <c r="KOX2396" s="14"/>
      <c r="KOY2396" s="14"/>
      <c r="KOZ2396" s="14"/>
      <c r="KPA2396" s="14"/>
      <c r="KPB2396" s="14"/>
      <c r="KPC2396" s="14"/>
      <c r="KPD2396" s="14"/>
      <c r="KPE2396" s="14"/>
      <c r="KPF2396" s="14"/>
      <c r="KPG2396" s="14"/>
      <c r="KPH2396" s="14"/>
      <c r="KPI2396" s="14"/>
      <c r="KPJ2396" s="14"/>
      <c r="KPK2396" s="14"/>
      <c r="KPL2396" s="14"/>
      <c r="KPM2396" s="14"/>
      <c r="KPN2396" s="14"/>
      <c r="KPO2396" s="14"/>
      <c r="KPP2396" s="14"/>
      <c r="KPQ2396" s="14"/>
      <c r="KPR2396" s="14"/>
      <c r="KPS2396" s="14"/>
      <c r="KPT2396" s="14"/>
      <c r="KPU2396" s="14"/>
      <c r="KPV2396" s="14"/>
      <c r="KPW2396" s="14"/>
      <c r="KPX2396" s="14"/>
      <c r="KPY2396" s="14"/>
      <c r="KPZ2396" s="14"/>
      <c r="KQA2396" s="14"/>
      <c r="KQB2396" s="14"/>
      <c r="KQC2396" s="14"/>
      <c r="KQD2396" s="14"/>
      <c r="KQE2396" s="14"/>
      <c r="KQF2396" s="14"/>
      <c r="KQG2396" s="14"/>
      <c r="KQH2396" s="14"/>
      <c r="KQI2396" s="14"/>
      <c r="KQJ2396" s="14"/>
      <c r="KQK2396" s="14"/>
      <c r="KQL2396" s="14"/>
      <c r="KQM2396" s="14"/>
      <c r="KQN2396" s="14"/>
      <c r="KQO2396" s="14"/>
      <c r="KQP2396" s="14"/>
      <c r="KQQ2396" s="14"/>
      <c r="KQR2396" s="14"/>
      <c r="KQS2396" s="14"/>
      <c r="KQT2396" s="14"/>
      <c r="KQU2396" s="14"/>
      <c r="KQV2396" s="14"/>
      <c r="KQW2396" s="14"/>
      <c r="KQX2396" s="14"/>
      <c r="KQY2396" s="14"/>
      <c r="KQZ2396" s="14"/>
      <c r="KRA2396" s="14"/>
      <c r="KRB2396" s="14"/>
      <c r="KRC2396" s="14"/>
      <c r="KRD2396" s="14"/>
      <c r="KRE2396" s="14"/>
      <c r="KRF2396" s="14"/>
      <c r="KRG2396" s="14"/>
      <c r="KRH2396" s="14"/>
      <c r="KRI2396" s="14"/>
      <c r="KRJ2396" s="14"/>
      <c r="KRK2396" s="14"/>
      <c r="KRL2396" s="14"/>
      <c r="KRM2396" s="14"/>
      <c r="KRN2396" s="14"/>
      <c r="KRO2396" s="14"/>
      <c r="KRP2396" s="14"/>
      <c r="KRQ2396" s="14"/>
      <c r="KRR2396" s="14"/>
      <c r="KRS2396" s="14"/>
      <c r="KRT2396" s="14"/>
      <c r="KRU2396" s="14"/>
      <c r="KRV2396" s="14"/>
      <c r="KRW2396" s="14"/>
      <c r="KRX2396" s="14"/>
      <c r="KRY2396" s="14"/>
      <c r="KRZ2396" s="14"/>
      <c r="KSA2396" s="14"/>
      <c r="KSB2396" s="14"/>
      <c r="KSC2396" s="14"/>
      <c r="KSD2396" s="14"/>
      <c r="KSE2396" s="14"/>
      <c r="KSF2396" s="14"/>
      <c r="KSG2396" s="14"/>
      <c r="KSH2396" s="14"/>
      <c r="KSI2396" s="14"/>
      <c r="KSJ2396" s="14"/>
      <c r="KSK2396" s="14"/>
      <c r="KSL2396" s="14"/>
      <c r="KSM2396" s="14"/>
      <c r="KSN2396" s="14"/>
      <c r="KSO2396" s="14"/>
      <c r="KSP2396" s="14"/>
      <c r="KSQ2396" s="14"/>
      <c r="KSR2396" s="14"/>
      <c r="KSS2396" s="14"/>
      <c r="KST2396" s="14"/>
      <c r="KSU2396" s="14"/>
      <c r="KSV2396" s="14"/>
      <c r="KSW2396" s="14"/>
      <c r="KSX2396" s="14"/>
      <c r="KSY2396" s="14"/>
      <c r="KSZ2396" s="14"/>
      <c r="KTA2396" s="14"/>
      <c r="KTB2396" s="14"/>
      <c r="KTC2396" s="14"/>
      <c r="KTD2396" s="14"/>
      <c r="KTE2396" s="14"/>
      <c r="KTF2396" s="14"/>
      <c r="KTG2396" s="14"/>
      <c r="KTH2396" s="14"/>
      <c r="KTI2396" s="14"/>
      <c r="KTJ2396" s="14"/>
      <c r="KTK2396" s="14"/>
      <c r="KTL2396" s="14"/>
      <c r="KTM2396" s="14"/>
      <c r="KTN2396" s="14"/>
      <c r="KTO2396" s="14"/>
      <c r="KTP2396" s="14"/>
      <c r="KTQ2396" s="14"/>
      <c r="KTR2396" s="14"/>
      <c r="KTS2396" s="14"/>
      <c r="KTT2396" s="14"/>
      <c r="KTU2396" s="14"/>
      <c r="KTV2396" s="14"/>
      <c r="KTW2396" s="14"/>
      <c r="KTX2396" s="14"/>
      <c r="KTY2396" s="14"/>
      <c r="KTZ2396" s="14"/>
      <c r="KUA2396" s="14"/>
      <c r="KUB2396" s="14"/>
      <c r="KUC2396" s="14"/>
      <c r="KUD2396" s="14"/>
      <c r="KUE2396" s="14"/>
      <c r="KUF2396" s="14"/>
      <c r="KUG2396" s="14"/>
      <c r="KUH2396" s="14"/>
      <c r="KUI2396" s="14"/>
      <c r="KUJ2396" s="14"/>
      <c r="KUK2396" s="14"/>
      <c r="KUL2396" s="14"/>
      <c r="KUM2396" s="14"/>
      <c r="KUN2396" s="14"/>
      <c r="KUO2396" s="14"/>
      <c r="KUP2396" s="14"/>
      <c r="KUQ2396" s="14"/>
      <c r="KUR2396" s="14"/>
      <c r="KUS2396" s="14"/>
      <c r="KUT2396" s="14"/>
      <c r="KUU2396" s="14"/>
      <c r="KUV2396" s="14"/>
      <c r="KUW2396" s="14"/>
      <c r="KUX2396" s="14"/>
      <c r="KUY2396" s="14"/>
      <c r="KUZ2396" s="14"/>
      <c r="KVA2396" s="14"/>
      <c r="KVB2396" s="14"/>
      <c r="KVC2396" s="14"/>
      <c r="KVD2396" s="14"/>
      <c r="KVE2396" s="14"/>
      <c r="KVF2396" s="14"/>
      <c r="KVG2396" s="14"/>
      <c r="KVH2396" s="14"/>
      <c r="KVI2396" s="14"/>
      <c r="KVJ2396" s="14"/>
      <c r="KVK2396" s="14"/>
      <c r="KVL2396" s="14"/>
      <c r="KVM2396" s="14"/>
      <c r="KVN2396" s="14"/>
      <c r="KVO2396" s="14"/>
      <c r="KVP2396" s="14"/>
      <c r="KVQ2396" s="14"/>
      <c r="KVR2396" s="14"/>
      <c r="KVS2396" s="14"/>
      <c r="KVT2396" s="14"/>
      <c r="KVU2396" s="14"/>
      <c r="KVV2396" s="14"/>
      <c r="KVW2396" s="14"/>
      <c r="KVX2396" s="14"/>
      <c r="KVY2396" s="14"/>
      <c r="KVZ2396" s="14"/>
      <c r="KWA2396" s="14"/>
      <c r="KWB2396" s="14"/>
      <c r="KWC2396" s="14"/>
      <c r="KWD2396" s="14"/>
      <c r="KWE2396" s="14"/>
      <c r="KWF2396" s="14"/>
      <c r="KWG2396" s="14"/>
      <c r="KWH2396" s="14"/>
      <c r="KWI2396" s="14"/>
      <c r="KWJ2396" s="14"/>
      <c r="KWK2396" s="14"/>
      <c r="KWL2396" s="14"/>
      <c r="KWM2396" s="14"/>
      <c r="KWN2396" s="14"/>
      <c r="KWO2396" s="14"/>
      <c r="KWP2396" s="14"/>
      <c r="KWQ2396" s="14"/>
      <c r="KWR2396" s="14"/>
      <c r="KWS2396" s="14"/>
      <c r="KWT2396" s="14"/>
      <c r="KWU2396" s="14"/>
      <c r="KWV2396" s="14"/>
      <c r="KWW2396" s="14"/>
      <c r="KWX2396" s="14"/>
      <c r="KWY2396" s="14"/>
      <c r="KWZ2396" s="14"/>
      <c r="KXA2396" s="14"/>
      <c r="KXB2396" s="14"/>
      <c r="KXC2396" s="14"/>
      <c r="KXD2396" s="14"/>
      <c r="KXE2396" s="14"/>
      <c r="KXF2396" s="14"/>
      <c r="KXG2396" s="14"/>
      <c r="KXH2396" s="14"/>
      <c r="KXI2396" s="14"/>
      <c r="KXJ2396" s="14"/>
      <c r="KXK2396" s="14"/>
      <c r="KXL2396" s="14"/>
      <c r="KXM2396" s="14"/>
      <c r="KXN2396" s="14"/>
      <c r="KXO2396" s="14"/>
      <c r="KXP2396" s="14"/>
      <c r="KXQ2396" s="14"/>
      <c r="KXR2396" s="14"/>
      <c r="KXS2396" s="14"/>
      <c r="KXT2396" s="14"/>
      <c r="KXU2396" s="14"/>
      <c r="KXV2396" s="14"/>
      <c r="KXW2396" s="14"/>
      <c r="KXX2396" s="14"/>
      <c r="KXY2396" s="14"/>
      <c r="KXZ2396" s="14"/>
      <c r="KYA2396" s="14"/>
      <c r="KYB2396" s="14"/>
      <c r="KYC2396" s="14"/>
      <c r="KYD2396" s="14"/>
      <c r="KYE2396" s="14"/>
      <c r="KYF2396" s="14"/>
      <c r="KYG2396" s="14"/>
      <c r="KYH2396" s="14"/>
      <c r="KYI2396" s="14"/>
      <c r="KYJ2396" s="14"/>
      <c r="KYK2396" s="14"/>
      <c r="KYL2396" s="14"/>
      <c r="KYM2396" s="14"/>
      <c r="KYN2396" s="14"/>
      <c r="KYO2396" s="14"/>
      <c r="KYP2396" s="14"/>
      <c r="KYQ2396" s="14"/>
      <c r="KYR2396" s="14"/>
      <c r="KYS2396" s="14"/>
      <c r="KYT2396" s="14"/>
      <c r="KYU2396" s="14"/>
      <c r="KYV2396" s="14"/>
      <c r="KYW2396" s="14"/>
      <c r="KYX2396" s="14"/>
      <c r="KYY2396" s="14"/>
      <c r="KYZ2396" s="14"/>
      <c r="KZA2396" s="14"/>
      <c r="KZB2396" s="14"/>
      <c r="KZC2396" s="14"/>
      <c r="KZD2396" s="14"/>
      <c r="KZE2396" s="14"/>
      <c r="KZF2396" s="14"/>
      <c r="KZG2396" s="14"/>
      <c r="KZH2396" s="14"/>
      <c r="KZI2396" s="14"/>
      <c r="KZJ2396" s="14"/>
      <c r="KZK2396" s="14"/>
      <c r="KZL2396" s="14"/>
      <c r="KZM2396" s="14"/>
      <c r="KZN2396" s="14"/>
      <c r="KZO2396" s="14"/>
      <c r="KZP2396" s="14"/>
      <c r="KZQ2396" s="14"/>
      <c r="KZR2396" s="14"/>
      <c r="KZS2396" s="14"/>
      <c r="KZT2396" s="14"/>
      <c r="KZU2396" s="14"/>
      <c r="KZV2396" s="14"/>
      <c r="KZW2396" s="14"/>
      <c r="KZX2396" s="14"/>
      <c r="KZY2396" s="14"/>
      <c r="KZZ2396" s="14"/>
      <c r="LAA2396" s="14"/>
      <c r="LAB2396" s="14"/>
      <c r="LAC2396" s="14"/>
      <c r="LAD2396" s="14"/>
      <c r="LAE2396" s="14"/>
      <c r="LAF2396" s="14"/>
      <c r="LAG2396" s="14"/>
      <c r="LAH2396" s="14"/>
      <c r="LAI2396" s="14"/>
      <c r="LAJ2396" s="14"/>
      <c r="LAK2396" s="14"/>
      <c r="LAL2396" s="14"/>
      <c r="LAM2396" s="14"/>
      <c r="LAN2396" s="14"/>
      <c r="LAO2396" s="14"/>
      <c r="LAP2396" s="14"/>
      <c r="LAQ2396" s="14"/>
      <c r="LAR2396" s="14"/>
      <c r="LAS2396" s="14"/>
      <c r="LAT2396" s="14"/>
      <c r="LAU2396" s="14"/>
      <c r="LAV2396" s="14"/>
      <c r="LAW2396" s="14"/>
      <c r="LAX2396" s="14"/>
      <c r="LAY2396" s="14"/>
      <c r="LAZ2396" s="14"/>
      <c r="LBA2396" s="14"/>
      <c r="LBB2396" s="14"/>
      <c r="LBC2396" s="14"/>
      <c r="LBD2396" s="14"/>
      <c r="LBE2396" s="14"/>
      <c r="LBF2396" s="14"/>
      <c r="LBG2396" s="14"/>
      <c r="LBH2396" s="14"/>
      <c r="LBI2396" s="14"/>
      <c r="LBJ2396" s="14"/>
      <c r="LBK2396" s="14"/>
      <c r="LBL2396" s="14"/>
      <c r="LBM2396" s="14"/>
      <c r="LBN2396" s="14"/>
      <c r="LBO2396" s="14"/>
      <c r="LBP2396" s="14"/>
      <c r="LBQ2396" s="14"/>
      <c r="LBR2396" s="14"/>
      <c r="LBS2396" s="14"/>
      <c r="LBT2396" s="14"/>
      <c r="LBU2396" s="14"/>
      <c r="LBV2396" s="14"/>
      <c r="LBW2396" s="14"/>
      <c r="LBX2396" s="14"/>
      <c r="LBY2396" s="14"/>
      <c r="LBZ2396" s="14"/>
      <c r="LCA2396" s="14"/>
      <c r="LCB2396" s="14"/>
      <c r="LCC2396" s="14"/>
      <c r="LCD2396" s="14"/>
      <c r="LCE2396" s="14"/>
      <c r="LCF2396" s="14"/>
      <c r="LCG2396" s="14"/>
      <c r="LCH2396" s="14"/>
      <c r="LCI2396" s="14"/>
      <c r="LCJ2396" s="14"/>
      <c r="LCK2396" s="14"/>
      <c r="LCL2396" s="14"/>
      <c r="LCM2396" s="14"/>
      <c r="LCN2396" s="14"/>
      <c r="LCO2396" s="14"/>
      <c r="LCP2396" s="14"/>
      <c r="LCQ2396" s="14"/>
      <c r="LCR2396" s="14"/>
      <c r="LCS2396" s="14"/>
      <c r="LCT2396" s="14"/>
      <c r="LCU2396" s="14"/>
      <c r="LCV2396" s="14"/>
      <c r="LCW2396" s="14"/>
      <c r="LCX2396" s="14"/>
      <c r="LCY2396" s="14"/>
      <c r="LCZ2396" s="14"/>
      <c r="LDA2396" s="14"/>
      <c r="LDB2396" s="14"/>
      <c r="LDC2396" s="14"/>
      <c r="LDD2396" s="14"/>
      <c r="LDE2396" s="14"/>
      <c r="LDF2396" s="14"/>
      <c r="LDG2396" s="14"/>
      <c r="LDH2396" s="14"/>
      <c r="LDI2396" s="14"/>
      <c r="LDJ2396" s="14"/>
      <c r="LDK2396" s="14"/>
      <c r="LDL2396" s="14"/>
      <c r="LDM2396" s="14"/>
      <c r="LDN2396" s="14"/>
      <c r="LDO2396" s="14"/>
      <c r="LDP2396" s="14"/>
      <c r="LDQ2396" s="14"/>
      <c r="LDR2396" s="14"/>
      <c r="LDS2396" s="14"/>
      <c r="LDT2396" s="14"/>
      <c r="LDU2396" s="14"/>
      <c r="LDV2396" s="14"/>
      <c r="LDW2396" s="14"/>
      <c r="LDX2396" s="14"/>
      <c r="LDY2396" s="14"/>
      <c r="LDZ2396" s="14"/>
      <c r="LEA2396" s="14"/>
      <c r="LEB2396" s="14"/>
      <c r="LEC2396" s="14"/>
      <c r="LED2396" s="14"/>
      <c r="LEE2396" s="14"/>
      <c r="LEF2396" s="14"/>
      <c r="LEG2396" s="14"/>
      <c r="LEH2396" s="14"/>
      <c r="LEI2396" s="14"/>
      <c r="LEJ2396" s="14"/>
      <c r="LEK2396" s="14"/>
      <c r="LEL2396" s="14"/>
      <c r="LEM2396" s="14"/>
      <c r="LEN2396" s="14"/>
      <c r="LEO2396" s="14"/>
      <c r="LEP2396" s="14"/>
      <c r="LEQ2396" s="14"/>
      <c r="LER2396" s="14"/>
      <c r="LES2396" s="14"/>
      <c r="LET2396" s="14"/>
      <c r="LEU2396" s="14"/>
      <c r="LEV2396" s="14"/>
      <c r="LEW2396" s="14"/>
      <c r="LEX2396" s="14"/>
      <c r="LEY2396" s="14"/>
      <c r="LEZ2396" s="14"/>
      <c r="LFA2396" s="14"/>
      <c r="LFB2396" s="14"/>
      <c r="LFC2396" s="14"/>
      <c r="LFD2396" s="14"/>
      <c r="LFE2396" s="14"/>
      <c r="LFF2396" s="14"/>
      <c r="LFG2396" s="14"/>
      <c r="LFH2396" s="14"/>
      <c r="LFI2396" s="14"/>
      <c r="LFJ2396" s="14"/>
      <c r="LFK2396" s="14"/>
      <c r="LFL2396" s="14"/>
      <c r="LFM2396" s="14"/>
      <c r="LFN2396" s="14"/>
      <c r="LFO2396" s="14"/>
      <c r="LFP2396" s="14"/>
      <c r="LFQ2396" s="14"/>
      <c r="LFR2396" s="14"/>
      <c r="LFS2396" s="14"/>
      <c r="LFT2396" s="14"/>
      <c r="LFU2396" s="14"/>
      <c r="LFV2396" s="14"/>
      <c r="LFW2396" s="14"/>
      <c r="LFX2396" s="14"/>
      <c r="LFY2396" s="14"/>
      <c r="LFZ2396" s="14"/>
      <c r="LGA2396" s="14"/>
      <c r="LGB2396" s="14"/>
      <c r="LGC2396" s="14"/>
      <c r="LGD2396" s="14"/>
      <c r="LGE2396" s="14"/>
      <c r="LGF2396" s="14"/>
      <c r="LGG2396" s="14"/>
      <c r="LGH2396" s="14"/>
      <c r="LGI2396" s="14"/>
      <c r="LGJ2396" s="14"/>
      <c r="LGK2396" s="14"/>
      <c r="LGL2396" s="14"/>
      <c r="LGM2396" s="14"/>
      <c r="LGN2396" s="14"/>
      <c r="LGO2396" s="14"/>
      <c r="LGP2396" s="14"/>
      <c r="LGQ2396" s="14"/>
      <c r="LGR2396" s="14"/>
      <c r="LGS2396" s="14"/>
      <c r="LGT2396" s="14"/>
      <c r="LGU2396" s="14"/>
      <c r="LGV2396" s="14"/>
      <c r="LGW2396" s="14"/>
      <c r="LGX2396" s="14"/>
      <c r="LGY2396" s="14"/>
      <c r="LGZ2396" s="14"/>
      <c r="LHA2396" s="14"/>
      <c r="LHB2396" s="14"/>
      <c r="LHC2396" s="14"/>
      <c r="LHD2396" s="14"/>
      <c r="LHE2396" s="14"/>
      <c r="LHF2396" s="14"/>
      <c r="LHG2396" s="14"/>
      <c r="LHH2396" s="14"/>
      <c r="LHI2396" s="14"/>
      <c r="LHJ2396" s="14"/>
      <c r="LHK2396" s="14"/>
      <c r="LHL2396" s="14"/>
      <c r="LHM2396" s="14"/>
      <c r="LHN2396" s="14"/>
      <c r="LHO2396" s="14"/>
      <c r="LHP2396" s="14"/>
      <c r="LHQ2396" s="14"/>
      <c r="LHR2396" s="14"/>
      <c r="LHS2396" s="14"/>
      <c r="LHT2396" s="14"/>
      <c r="LHU2396" s="14"/>
      <c r="LHV2396" s="14"/>
      <c r="LHW2396" s="14"/>
      <c r="LHX2396" s="14"/>
      <c r="LHY2396" s="14"/>
      <c r="LHZ2396" s="14"/>
      <c r="LIA2396" s="14"/>
      <c r="LIB2396" s="14"/>
      <c r="LIC2396" s="14"/>
      <c r="LID2396" s="14"/>
      <c r="LIE2396" s="14"/>
      <c r="LIF2396" s="14"/>
      <c r="LIG2396" s="14"/>
      <c r="LIH2396" s="14"/>
      <c r="LII2396" s="14"/>
      <c r="LIJ2396" s="14"/>
      <c r="LIK2396" s="14"/>
      <c r="LIL2396" s="14"/>
      <c r="LIM2396" s="14"/>
      <c r="LIN2396" s="14"/>
      <c r="LIO2396" s="14"/>
      <c r="LIP2396" s="14"/>
      <c r="LIQ2396" s="14"/>
      <c r="LIR2396" s="14"/>
      <c r="LIS2396" s="14"/>
      <c r="LIT2396" s="14"/>
      <c r="LIU2396" s="14"/>
      <c r="LIV2396" s="14"/>
      <c r="LIW2396" s="14"/>
      <c r="LIX2396" s="14"/>
      <c r="LIY2396" s="14"/>
      <c r="LIZ2396" s="14"/>
      <c r="LJA2396" s="14"/>
      <c r="LJB2396" s="14"/>
      <c r="LJC2396" s="14"/>
      <c r="LJD2396" s="14"/>
      <c r="LJE2396" s="14"/>
      <c r="LJF2396" s="14"/>
      <c r="LJG2396" s="14"/>
      <c r="LJH2396" s="14"/>
      <c r="LJI2396" s="14"/>
      <c r="LJJ2396" s="14"/>
      <c r="LJK2396" s="14"/>
      <c r="LJL2396" s="14"/>
      <c r="LJM2396" s="14"/>
      <c r="LJN2396" s="14"/>
      <c r="LJO2396" s="14"/>
      <c r="LJP2396" s="14"/>
      <c r="LJQ2396" s="14"/>
      <c r="LJR2396" s="14"/>
      <c r="LJS2396" s="14"/>
      <c r="LJT2396" s="14"/>
      <c r="LJU2396" s="14"/>
      <c r="LJV2396" s="14"/>
      <c r="LJW2396" s="14"/>
      <c r="LJX2396" s="14"/>
      <c r="LJY2396" s="14"/>
      <c r="LJZ2396" s="14"/>
      <c r="LKA2396" s="14"/>
      <c r="LKB2396" s="14"/>
      <c r="LKC2396" s="14"/>
      <c r="LKD2396" s="14"/>
      <c r="LKE2396" s="14"/>
      <c r="LKF2396" s="14"/>
      <c r="LKG2396" s="14"/>
      <c r="LKH2396" s="14"/>
      <c r="LKI2396" s="14"/>
      <c r="LKJ2396" s="14"/>
      <c r="LKK2396" s="14"/>
      <c r="LKL2396" s="14"/>
      <c r="LKM2396" s="14"/>
      <c r="LKN2396" s="14"/>
      <c r="LKO2396" s="14"/>
      <c r="LKP2396" s="14"/>
      <c r="LKQ2396" s="14"/>
      <c r="LKR2396" s="14"/>
      <c r="LKS2396" s="14"/>
      <c r="LKT2396" s="14"/>
      <c r="LKU2396" s="14"/>
      <c r="LKV2396" s="14"/>
      <c r="LKW2396" s="14"/>
      <c r="LKX2396" s="14"/>
      <c r="LKY2396" s="14"/>
      <c r="LKZ2396" s="14"/>
      <c r="LLA2396" s="14"/>
      <c r="LLB2396" s="14"/>
      <c r="LLC2396" s="14"/>
      <c r="LLD2396" s="14"/>
      <c r="LLE2396" s="14"/>
      <c r="LLF2396" s="14"/>
      <c r="LLG2396" s="14"/>
      <c r="LLH2396" s="14"/>
      <c r="LLI2396" s="14"/>
      <c r="LLJ2396" s="14"/>
      <c r="LLK2396" s="14"/>
      <c r="LLL2396" s="14"/>
      <c r="LLM2396" s="14"/>
      <c r="LLN2396" s="14"/>
      <c r="LLO2396" s="14"/>
      <c r="LLP2396" s="14"/>
      <c r="LLQ2396" s="14"/>
      <c r="LLR2396" s="14"/>
      <c r="LLS2396" s="14"/>
      <c r="LLT2396" s="14"/>
      <c r="LLU2396" s="14"/>
      <c r="LLV2396" s="14"/>
      <c r="LLW2396" s="14"/>
      <c r="LLX2396" s="14"/>
      <c r="LLY2396" s="14"/>
      <c r="LLZ2396" s="14"/>
      <c r="LMA2396" s="14"/>
      <c r="LMB2396" s="14"/>
      <c r="LMC2396" s="14"/>
      <c r="LMD2396" s="14"/>
      <c r="LME2396" s="14"/>
      <c r="LMF2396" s="14"/>
      <c r="LMG2396" s="14"/>
      <c r="LMH2396" s="14"/>
      <c r="LMI2396" s="14"/>
      <c r="LMJ2396" s="14"/>
      <c r="LMK2396" s="14"/>
      <c r="LML2396" s="14"/>
      <c r="LMM2396" s="14"/>
      <c r="LMN2396" s="14"/>
      <c r="LMO2396" s="14"/>
      <c r="LMP2396" s="14"/>
      <c r="LMQ2396" s="14"/>
      <c r="LMR2396" s="14"/>
      <c r="LMS2396" s="14"/>
      <c r="LMT2396" s="14"/>
      <c r="LMU2396" s="14"/>
      <c r="LMV2396" s="14"/>
      <c r="LMW2396" s="14"/>
      <c r="LMX2396" s="14"/>
      <c r="LMY2396" s="14"/>
      <c r="LMZ2396" s="14"/>
      <c r="LNA2396" s="14"/>
      <c r="LNB2396" s="14"/>
      <c r="LNC2396" s="14"/>
      <c r="LND2396" s="14"/>
      <c r="LNE2396" s="14"/>
      <c r="LNF2396" s="14"/>
      <c r="LNG2396" s="14"/>
      <c r="LNH2396" s="14"/>
      <c r="LNI2396" s="14"/>
      <c r="LNJ2396" s="14"/>
      <c r="LNK2396" s="14"/>
      <c r="LNL2396" s="14"/>
      <c r="LNM2396" s="14"/>
      <c r="LNN2396" s="14"/>
      <c r="LNO2396" s="14"/>
      <c r="LNP2396" s="14"/>
      <c r="LNQ2396" s="14"/>
      <c r="LNR2396" s="14"/>
      <c r="LNS2396" s="14"/>
      <c r="LNT2396" s="14"/>
      <c r="LNU2396" s="14"/>
      <c r="LNV2396" s="14"/>
      <c r="LNW2396" s="14"/>
      <c r="LNX2396" s="14"/>
      <c r="LNY2396" s="14"/>
      <c r="LNZ2396" s="14"/>
      <c r="LOA2396" s="14"/>
      <c r="LOB2396" s="14"/>
      <c r="LOC2396" s="14"/>
      <c r="LOD2396" s="14"/>
      <c r="LOE2396" s="14"/>
      <c r="LOF2396" s="14"/>
      <c r="LOG2396" s="14"/>
      <c r="LOH2396" s="14"/>
      <c r="LOI2396" s="14"/>
      <c r="LOJ2396" s="14"/>
      <c r="LOK2396" s="14"/>
      <c r="LOL2396" s="14"/>
      <c r="LOM2396" s="14"/>
      <c r="LON2396" s="14"/>
      <c r="LOO2396" s="14"/>
      <c r="LOP2396" s="14"/>
      <c r="LOQ2396" s="14"/>
      <c r="LOR2396" s="14"/>
      <c r="LOS2396" s="14"/>
      <c r="LOT2396" s="14"/>
      <c r="LOU2396" s="14"/>
      <c r="LOV2396" s="14"/>
      <c r="LOW2396" s="14"/>
      <c r="LOX2396" s="14"/>
      <c r="LOY2396" s="14"/>
      <c r="LOZ2396" s="14"/>
      <c r="LPA2396" s="14"/>
      <c r="LPB2396" s="14"/>
      <c r="LPC2396" s="14"/>
      <c r="LPD2396" s="14"/>
      <c r="LPE2396" s="14"/>
      <c r="LPF2396" s="14"/>
      <c r="LPG2396" s="14"/>
      <c r="LPH2396" s="14"/>
      <c r="LPI2396" s="14"/>
      <c r="LPJ2396" s="14"/>
      <c r="LPK2396" s="14"/>
      <c r="LPL2396" s="14"/>
      <c r="LPM2396" s="14"/>
      <c r="LPN2396" s="14"/>
      <c r="LPO2396" s="14"/>
      <c r="LPP2396" s="14"/>
      <c r="LPQ2396" s="14"/>
      <c r="LPR2396" s="14"/>
      <c r="LPS2396" s="14"/>
      <c r="LPT2396" s="14"/>
      <c r="LPU2396" s="14"/>
      <c r="LPV2396" s="14"/>
      <c r="LPW2396" s="14"/>
      <c r="LPX2396" s="14"/>
      <c r="LPY2396" s="14"/>
      <c r="LPZ2396" s="14"/>
      <c r="LQA2396" s="14"/>
      <c r="LQB2396" s="14"/>
      <c r="LQC2396" s="14"/>
      <c r="LQD2396" s="14"/>
      <c r="LQE2396" s="14"/>
      <c r="LQF2396" s="14"/>
      <c r="LQG2396" s="14"/>
      <c r="LQH2396" s="14"/>
      <c r="LQI2396" s="14"/>
      <c r="LQJ2396" s="14"/>
      <c r="LQK2396" s="14"/>
      <c r="LQL2396" s="14"/>
      <c r="LQM2396" s="14"/>
      <c r="LQN2396" s="14"/>
      <c r="LQO2396" s="14"/>
      <c r="LQP2396" s="14"/>
      <c r="LQQ2396" s="14"/>
      <c r="LQR2396" s="14"/>
      <c r="LQS2396" s="14"/>
      <c r="LQT2396" s="14"/>
      <c r="LQU2396" s="14"/>
      <c r="LQV2396" s="14"/>
      <c r="LQW2396" s="14"/>
      <c r="LQX2396" s="14"/>
      <c r="LQY2396" s="14"/>
      <c r="LQZ2396" s="14"/>
      <c r="LRA2396" s="14"/>
      <c r="LRB2396" s="14"/>
      <c r="LRC2396" s="14"/>
      <c r="LRD2396" s="14"/>
      <c r="LRE2396" s="14"/>
      <c r="LRF2396" s="14"/>
      <c r="LRG2396" s="14"/>
      <c r="LRH2396" s="14"/>
      <c r="LRI2396" s="14"/>
      <c r="LRJ2396" s="14"/>
      <c r="LRK2396" s="14"/>
      <c r="LRL2396" s="14"/>
      <c r="LRM2396" s="14"/>
      <c r="LRN2396" s="14"/>
      <c r="LRO2396" s="14"/>
      <c r="LRP2396" s="14"/>
      <c r="LRQ2396" s="14"/>
      <c r="LRR2396" s="14"/>
      <c r="LRS2396" s="14"/>
      <c r="LRT2396" s="14"/>
      <c r="LRU2396" s="14"/>
      <c r="LRV2396" s="14"/>
      <c r="LRW2396" s="14"/>
      <c r="LRX2396" s="14"/>
      <c r="LRY2396" s="14"/>
      <c r="LRZ2396" s="14"/>
      <c r="LSA2396" s="14"/>
      <c r="LSB2396" s="14"/>
      <c r="LSC2396" s="14"/>
      <c r="LSD2396" s="14"/>
      <c r="LSE2396" s="14"/>
      <c r="LSF2396" s="14"/>
      <c r="LSG2396" s="14"/>
      <c r="LSH2396" s="14"/>
      <c r="LSI2396" s="14"/>
      <c r="LSJ2396" s="14"/>
      <c r="LSK2396" s="14"/>
      <c r="LSL2396" s="14"/>
      <c r="LSM2396" s="14"/>
      <c r="LSN2396" s="14"/>
      <c r="LSO2396" s="14"/>
      <c r="LSP2396" s="14"/>
      <c r="LSQ2396" s="14"/>
      <c r="LSR2396" s="14"/>
      <c r="LSS2396" s="14"/>
      <c r="LST2396" s="14"/>
      <c r="LSU2396" s="14"/>
      <c r="LSV2396" s="14"/>
      <c r="LSW2396" s="14"/>
      <c r="LSX2396" s="14"/>
      <c r="LSY2396" s="14"/>
      <c r="LSZ2396" s="14"/>
      <c r="LTA2396" s="14"/>
      <c r="LTB2396" s="14"/>
      <c r="LTC2396" s="14"/>
      <c r="LTD2396" s="14"/>
      <c r="LTE2396" s="14"/>
      <c r="LTF2396" s="14"/>
      <c r="LTG2396" s="14"/>
      <c r="LTH2396" s="14"/>
      <c r="LTI2396" s="14"/>
      <c r="LTJ2396" s="14"/>
      <c r="LTK2396" s="14"/>
      <c r="LTL2396" s="14"/>
      <c r="LTM2396" s="14"/>
      <c r="LTN2396" s="14"/>
      <c r="LTO2396" s="14"/>
      <c r="LTP2396" s="14"/>
      <c r="LTQ2396" s="14"/>
      <c r="LTR2396" s="14"/>
      <c r="LTS2396" s="14"/>
      <c r="LTT2396" s="14"/>
      <c r="LTU2396" s="14"/>
      <c r="LTV2396" s="14"/>
      <c r="LTW2396" s="14"/>
      <c r="LTX2396" s="14"/>
      <c r="LTY2396" s="14"/>
      <c r="LTZ2396" s="14"/>
      <c r="LUA2396" s="14"/>
      <c r="LUB2396" s="14"/>
      <c r="LUC2396" s="14"/>
      <c r="LUD2396" s="14"/>
      <c r="LUE2396" s="14"/>
      <c r="LUF2396" s="14"/>
      <c r="LUG2396" s="14"/>
      <c r="LUH2396" s="14"/>
      <c r="LUI2396" s="14"/>
      <c r="LUJ2396" s="14"/>
      <c r="LUK2396" s="14"/>
      <c r="LUL2396" s="14"/>
      <c r="LUM2396" s="14"/>
      <c r="LUN2396" s="14"/>
      <c r="LUO2396" s="14"/>
      <c r="LUP2396" s="14"/>
      <c r="LUQ2396" s="14"/>
      <c r="LUR2396" s="14"/>
      <c r="LUS2396" s="14"/>
      <c r="LUT2396" s="14"/>
      <c r="LUU2396" s="14"/>
      <c r="LUV2396" s="14"/>
      <c r="LUW2396" s="14"/>
      <c r="LUX2396" s="14"/>
      <c r="LUY2396" s="14"/>
      <c r="LUZ2396" s="14"/>
      <c r="LVA2396" s="14"/>
      <c r="LVB2396" s="14"/>
      <c r="LVC2396" s="14"/>
      <c r="LVD2396" s="14"/>
      <c r="LVE2396" s="14"/>
      <c r="LVF2396" s="14"/>
      <c r="LVG2396" s="14"/>
      <c r="LVH2396" s="14"/>
      <c r="LVI2396" s="14"/>
      <c r="LVJ2396" s="14"/>
      <c r="LVK2396" s="14"/>
      <c r="LVL2396" s="14"/>
      <c r="LVM2396" s="14"/>
      <c r="LVN2396" s="14"/>
      <c r="LVO2396" s="14"/>
      <c r="LVP2396" s="14"/>
      <c r="LVQ2396" s="14"/>
      <c r="LVR2396" s="14"/>
      <c r="LVS2396" s="14"/>
      <c r="LVT2396" s="14"/>
      <c r="LVU2396" s="14"/>
      <c r="LVV2396" s="14"/>
      <c r="LVW2396" s="14"/>
      <c r="LVX2396" s="14"/>
      <c r="LVY2396" s="14"/>
      <c r="LVZ2396" s="14"/>
      <c r="LWA2396" s="14"/>
      <c r="LWB2396" s="14"/>
      <c r="LWC2396" s="14"/>
      <c r="LWD2396" s="14"/>
      <c r="LWE2396" s="14"/>
      <c r="LWF2396" s="14"/>
      <c r="LWG2396" s="14"/>
      <c r="LWH2396" s="14"/>
      <c r="LWI2396" s="14"/>
      <c r="LWJ2396" s="14"/>
      <c r="LWK2396" s="14"/>
      <c r="LWL2396" s="14"/>
      <c r="LWM2396" s="14"/>
      <c r="LWN2396" s="14"/>
      <c r="LWO2396" s="14"/>
      <c r="LWP2396" s="14"/>
      <c r="LWQ2396" s="14"/>
      <c r="LWR2396" s="14"/>
      <c r="LWS2396" s="14"/>
      <c r="LWT2396" s="14"/>
      <c r="LWU2396" s="14"/>
      <c r="LWV2396" s="14"/>
      <c r="LWW2396" s="14"/>
      <c r="LWX2396" s="14"/>
      <c r="LWY2396" s="14"/>
      <c r="LWZ2396" s="14"/>
      <c r="LXA2396" s="14"/>
      <c r="LXB2396" s="14"/>
      <c r="LXC2396" s="14"/>
      <c r="LXD2396" s="14"/>
      <c r="LXE2396" s="14"/>
      <c r="LXF2396" s="14"/>
      <c r="LXG2396" s="14"/>
      <c r="LXH2396" s="14"/>
      <c r="LXI2396" s="14"/>
      <c r="LXJ2396" s="14"/>
      <c r="LXK2396" s="14"/>
      <c r="LXL2396" s="14"/>
      <c r="LXM2396" s="14"/>
      <c r="LXN2396" s="14"/>
      <c r="LXO2396" s="14"/>
      <c r="LXP2396" s="14"/>
      <c r="LXQ2396" s="14"/>
      <c r="LXR2396" s="14"/>
      <c r="LXS2396" s="14"/>
      <c r="LXT2396" s="14"/>
      <c r="LXU2396" s="14"/>
      <c r="LXV2396" s="14"/>
      <c r="LXW2396" s="14"/>
      <c r="LXX2396" s="14"/>
      <c r="LXY2396" s="14"/>
      <c r="LXZ2396" s="14"/>
      <c r="LYA2396" s="14"/>
      <c r="LYB2396" s="14"/>
      <c r="LYC2396" s="14"/>
      <c r="LYD2396" s="14"/>
      <c r="LYE2396" s="14"/>
      <c r="LYF2396" s="14"/>
      <c r="LYG2396" s="14"/>
      <c r="LYH2396" s="14"/>
      <c r="LYI2396" s="14"/>
      <c r="LYJ2396" s="14"/>
      <c r="LYK2396" s="14"/>
      <c r="LYL2396" s="14"/>
      <c r="LYM2396" s="14"/>
      <c r="LYN2396" s="14"/>
      <c r="LYO2396" s="14"/>
      <c r="LYP2396" s="14"/>
      <c r="LYQ2396" s="14"/>
      <c r="LYR2396" s="14"/>
      <c r="LYS2396" s="14"/>
      <c r="LYT2396" s="14"/>
      <c r="LYU2396" s="14"/>
      <c r="LYV2396" s="14"/>
      <c r="LYW2396" s="14"/>
      <c r="LYX2396" s="14"/>
      <c r="LYY2396" s="14"/>
      <c r="LYZ2396" s="14"/>
      <c r="LZA2396" s="14"/>
      <c r="LZB2396" s="14"/>
      <c r="LZC2396" s="14"/>
      <c r="LZD2396" s="14"/>
      <c r="LZE2396" s="14"/>
      <c r="LZF2396" s="14"/>
      <c r="LZG2396" s="14"/>
      <c r="LZH2396" s="14"/>
      <c r="LZI2396" s="14"/>
      <c r="LZJ2396" s="14"/>
      <c r="LZK2396" s="14"/>
      <c r="LZL2396" s="14"/>
      <c r="LZM2396" s="14"/>
      <c r="LZN2396" s="14"/>
      <c r="LZO2396" s="14"/>
      <c r="LZP2396" s="14"/>
      <c r="LZQ2396" s="14"/>
      <c r="LZR2396" s="14"/>
      <c r="LZS2396" s="14"/>
      <c r="LZT2396" s="14"/>
      <c r="LZU2396" s="14"/>
      <c r="LZV2396" s="14"/>
      <c r="LZW2396" s="14"/>
      <c r="LZX2396" s="14"/>
      <c r="LZY2396" s="14"/>
      <c r="LZZ2396" s="14"/>
      <c r="MAA2396" s="14"/>
      <c r="MAB2396" s="14"/>
      <c r="MAC2396" s="14"/>
      <c r="MAD2396" s="14"/>
      <c r="MAE2396" s="14"/>
      <c r="MAF2396" s="14"/>
      <c r="MAG2396" s="14"/>
      <c r="MAH2396" s="14"/>
      <c r="MAI2396" s="14"/>
      <c r="MAJ2396" s="14"/>
      <c r="MAK2396" s="14"/>
      <c r="MAL2396" s="14"/>
      <c r="MAM2396" s="14"/>
      <c r="MAN2396" s="14"/>
      <c r="MAO2396" s="14"/>
      <c r="MAP2396" s="14"/>
      <c r="MAQ2396" s="14"/>
      <c r="MAR2396" s="14"/>
      <c r="MAS2396" s="14"/>
      <c r="MAT2396" s="14"/>
      <c r="MAU2396" s="14"/>
      <c r="MAV2396" s="14"/>
      <c r="MAW2396" s="14"/>
      <c r="MAX2396" s="14"/>
      <c r="MAY2396" s="14"/>
      <c r="MAZ2396" s="14"/>
      <c r="MBA2396" s="14"/>
      <c r="MBB2396" s="14"/>
      <c r="MBC2396" s="14"/>
      <c r="MBD2396" s="14"/>
      <c r="MBE2396" s="14"/>
      <c r="MBF2396" s="14"/>
      <c r="MBG2396" s="14"/>
      <c r="MBH2396" s="14"/>
      <c r="MBI2396" s="14"/>
      <c r="MBJ2396" s="14"/>
      <c r="MBK2396" s="14"/>
      <c r="MBL2396" s="14"/>
      <c r="MBM2396" s="14"/>
      <c r="MBN2396" s="14"/>
      <c r="MBO2396" s="14"/>
      <c r="MBP2396" s="14"/>
      <c r="MBQ2396" s="14"/>
      <c r="MBR2396" s="14"/>
      <c r="MBS2396" s="14"/>
      <c r="MBT2396" s="14"/>
      <c r="MBU2396" s="14"/>
      <c r="MBV2396" s="14"/>
      <c r="MBW2396" s="14"/>
      <c r="MBX2396" s="14"/>
      <c r="MBY2396" s="14"/>
      <c r="MBZ2396" s="14"/>
      <c r="MCA2396" s="14"/>
      <c r="MCB2396" s="14"/>
      <c r="MCC2396" s="14"/>
      <c r="MCD2396" s="14"/>
      <c r="MCE2396" s="14"/>
      <c r="MCF2396" s="14"/>
      <c r="MCG2396" s="14"/>
      <c r="MCH2396" s="14"/>
      <c r="MCI2396" s="14"/>
      <c r="MCJ2396" s="14"/>
      <c r="MCK2396" s="14"/>
      <c r="MCL2396" s="14"/>
      <c r="MCM2396" s="14"/>
      <c r="MCN2396" s="14"/>
      <c r="MCO2396" s="14"/>
      <c r="MCP2396" s="14"/>
      <c r="MCQ2396" s="14"/>
      <c r="MCR2396" s="14"/>
      <c r="MCS2396" s="14"/>
      <c r="MCT2396" s="14"/>
      <c r="MCU2396" s="14"/>
      <c r="MCV2396" s="14"/>
      <c r="MCW2396" s="14"/>
      <c r="MCX2396" s="14"/>
      <c r="MCY2396" s="14"/>
      <c r="MCZ2396" s="14"/>
      <c r="MDA2396" s="14"/>
      <c r="MDB2396" s="14"/>
      <c r="MDC2396" s="14"/>
      <c r="MDD2396" s="14"/>
      <c r="MDE2396" s="14"/>
      <c r="MDF2396" s="14"/>
      <c r="MDG2396" s="14"/>
      <c r="MDH2396" s="14"/>
      <c r="MDI2396" s="14"/>
      <c r="MDJ2396" s="14"/>
      <c r="MDK2396" s="14"/>
      <c r="MDL2396" s="14"/>
      <c r="MDM2396" s="14"/>
      <c r="MDN2396" s="14"/>
      <c r="MDO2396" s="14"/>
      <c r="MDP2396" s="14"/>
      <c r="MDQ2396" s="14"/>
      <c r="MDR2396" s="14"/>
      <c r="MDS2396" s="14"/>
      <c r="MDT2396" s="14"/>
      <c r="MDU2396" s="14"/>
      <c r="MDV2396" s="14"/>
      <c r="MDW2396" s="14"/>
      <c r="MDX2396" s="14"/>
      <c r="MDY2396" s="14"/>
      <c r="MDZ2396" s="14"/>
      <c r="MEA2396" s="14"/>
      <c r="MEB2396" s="14"/>
      <c r="MEC2396" s="14"/>
      <c r="MED2396" s="14"/>
      <c r="MEE2396" s="14"/>
      <c r="MEF2396" s="14"/>
      <c r="MEG2396" s="14"/>
      <c r="MEH2396" s="14"/>
      <c r="MEI2396" s="14"/>
      <c r="MEJ2396" s="14"/>
      <c r="MEK2396" s="14"/>
      <c r="MEL2396" s="14"/>
      <c r="MEM2396" s="14"/>
      <c r="MEN2396" s="14"/>
      <c r="MEO2396" s="14"/>
      <c r="MEP2396" s="14"/>
      <c r="MEQ2396" s="14"/>
      <c r="MER2396" s="14"/>
      <c r="MES2396" s="14"/>
      <c r="MET2396" s="14"/>
      <c r="MEU2396" s="14"/>
      <c r="MEV2396" s="14"/>
      <c r="MEW2396" s="14"/>
      <c r="MEX2396" s="14"/>
      <c r="MEY2396" s="14"/>
      <c r="MEZ2396" s="14"/>
      <c r="MFA2396" s="14"/>
      <c r="MFB2396" s="14"/>
      <c r="MFC2396" s="14"/>
      <c r="MFD2396" s="14"/>
      <c r="MFE2396" s="14"/>
      <c r="MFF2396" s="14"/>
      <c r="MFG2396" s="14"/>
      <c r="MFH2396" s="14"/>
      <c r="MFI2396" s="14"/>
      <c r="MFJ2396" s="14"/>
      <c r="MFK2396" s="14"/>
      <c r="MFL2396" s="14"/>
      <c r="MFM2396" s="14"/>
      <c r="MFN2396" s="14"/>
      <c r="MFO2396" s="14"/>
      <c r="MFP2396" s="14"/>
      <c r="MFQ2396" s="14"/>
      <c r="MFR2396" s="14"/>
      <c r="MFS2396" s="14"/>
      <c r="MFT2396" s="14"/>
      <c r="MFU2396" s="14"/>
      <c r="MFV2396" s="14"/>
      <c r="MFW2396" s="14"/>
      <c r="MFX2396" s="14"/>
      <c r="MFY2396" s="14"/>
      <c r="MFZ2396" s="14"/>
      <c r="MGA2396" s="14"/>
      <c r="MGB2396" s="14"/>
      <c r="MGC2396" s="14"/>
      <c r="MGD2396" s="14"/>
      <c r="MGE2396" s="14"/>
      <c r="MGF2396" s="14"/>
      <c r="MGG2396" s="14"/>
      <c r="MGH2396" s="14"/>
      <c r="MGI2396" s="14"/>
      <c r="MGJ2396" s="14"/>
      <c r="MGK2396" s="14"/>
      <c r="MGL2396" s="14"/>
      <c r="MGM2396" s="14"/>
      <c r="MGN2396" s="14"/>
      <c r="MGO2396" s="14"/>
      <c r="MGP2396" s="14"/>
      <c r="MGQ2396" s="14"/>
      <c r="MGR2396" s="14"/>
      <c r="MGS2396" s="14"/>
      <c r="MGT2396" s="14"/>
      <c r="MGU2396" s="14"/>
      <c r="MGV2396" s="14"/>
      <c r="MGW2396" s="14"/>
      <c r="MGX2396" s="14"/>
      <c r="MGY2396" s="14"/>
      <c r="MGZ2396" s="14"/>
      <c r="MHA2396" s="14"/>
      <c r="MHB2396" s="14"/>
      <c r="MHC2396" s="14"/>
      <c r="MHD2396" s="14"/>
      <c r="MHE2396" s="14"/>
      <c r="MHF2396" s="14"/>
      <c r="MHG2396" s="14"/>
      <c r="MHH2396" s="14"/>
      <c r="MHI2396" s="14"/>
      <c r="MHJ2396" s="14"/>
      <c r="MHK2396" s="14"/>
      <c r="MHL2396" s="14"/>
      <c r="MHM2396" s="14"/>
      <c r="MHN2396" s="14"/>
      <c r="MHO2396" s="14"/>
      <c r="MHP2396" s="14"/>
      <c r="MHQ2396" s="14"/>
      <c r="MHR2396" s="14"/>
      <c r="MHS2396" s="14"/>
      <c r="MHT2396" s="14"/>
      <c r="MHU2396" s="14"/>
      <c r="MHV2396" s="14"/>
      <c r="MHW2396" s="14"/>
      <c r="MHX2396" s="14"/>
      <c r="MHY2396" s="14"/>
      <c r="MHZ2396" s="14"/>
      <c r="MIA2396" s="14"/>
      <c r="MIB2396" s="14"/>
      <c r="MIC2396" s="14"/>
      <c r="MID2396" s="14"/>
      <c r="MIE2396" s="14"/>
      <c r="MIF2396" s="14"/>
      <c r="MIG2396" s="14"/>
      <c r="MIH2396" s="14"/>
      <c r="MII2396" s="14"/>
      <c r="MIJ2396" s="14"/>
      <c r="MIK2396" s="14"/>
      <c r="MIL2396" s="14"/>
      <c r="MIM2396" s="14"/>
      <c r="MIN2396" s="14"/>
      <c r="MIO2396" s="14"/>
      <c r="MIP2396" s="14"/>
      <c r="MIQ2396" s="14"/>
      <c r="MIR2396" s="14"/>
      <c r="MIS2396" s="14"/>
      <c r="MIT2396" s="14"/>
      <c r="MIU2396" s="14"/>
      <c r="MIV2396" s="14"/>
      <c r="MIW2396" s="14"/>
      <c r="MIX2396" s="14"/>
      <c r="MIY2396" s="14"/>
      <c r="MIZ2396" s="14"/>
      <c r="MJA2396" s="14"/>
      <c r="MJB2396" s="14"/>
      <c r="MJC2396" s="14"/>
      <c r="MJD2396" s="14"/>
      <c r="MJE2396" s="14"/>
      <c r="MJF2396" s="14"/>
      <c r="MJG2396" s="14"/>
      <c r="MJH2396" s="14"/>
      <c r="MJI2396" s="14"/>
      <c r="MJJ2396" s="14"/>
      <c r="MJK2396" s="14"/>
      <c r="MJL2396" s="14"/>
      <c r="MJM2396" s="14"/>
      <c r="MJN2396" s="14"/>
      <c r="MJO2396" s="14"/>
      <c r="MJP2396" s="14"/>
      <c r="MJQ2396" s="14"/>
      <c r="MJR2396" s="14"/>
      <c r="MJS2396" s="14"/>
      <c r="MJT2396" s="14"/>
      <c r="MJU2396" s="14"/>
      <c r="MJV2396" s="14"/>
      <c r="MJW2396" s="14"/>
      <c r="MJX2396" s="14"/>
      <c r="MJY2396" s="14"/>
      <c r="MJZ2396" s="14"/>
      <c r="MKA2396" s="14"/>
      <c r="MKB2396" s="14"/>
      <c r="MKC2396" s="14"/>
      <c r="MKD2396" s="14"/>
      <c r="MKE2396" s="14"/>
      <c r="MKF2396" s="14"/>
      <c r="MKG2396" s="14"/>
      <c r="MKH2396" s="14"/>
      <c r="MKI2396" s="14"/>
      <c r="MKJ2396" s="14"/>
      <c r="MKK2396" s="14"/>
      <c r="MKL2396" s="14"/>
      <c r="MKM2396" s="14"/>
      <c r="MKN2396" s="14"/>
      <c r="MKO2396" s="14"/>
      <c r="MKP2396" s="14"/>
      <c r="MKQ2396" s="14"/>
      <c r="MKR2396" s="14"/>
      <c r="MKS2396" s="14"/>
      <c r="MKT2396" s="14"/>
      <c r="MKU2396" s="14"/>
      <c r="MKV2396" s="14"/>
      <c r="MKW2396" s="14"/>
      <c r="MKX2396" s="14"/>
      <c r="MKY2396" s="14"/>
      <c r="MKZ2396" s="14"/>
      <c r="MLA2396" s="14"/>
      <c r="MLB2396" s="14"/>
      <c r="MLC2396" s="14"/>
      <c r="MLD2396" s="14"/>
      <c r="MLE2396" s="14"/>
      <c r="MLF2396" s="14"/>
      <c r="MLG2396" s="14"/>
      <c r="MLH2396" s="14"/>
      <c r="MLI2396" s="14"/>
      <c r="MLJ2396" s="14"/>
      <c r="MLK2396" s="14"/>
      <c r="MLL2396" s="14"/>
      <c r="MLM2396" s="14"/>
      <c r="MLN2396" s="14"/>
      <c r="MLO2396" s="14"/>
      <c r="MLP2396" s="14"/>
      <c r="MLQ2396" s="14"/>
      <c r="MLR2396" s="14"/>
      <c r="MLS2396" s="14"/>
      <c r="MLT2396" s="14"/>
      <c r="MLU2396" s="14"/>
      <c r="MLV2396" s="14"/>
      <c r="MLW2396" s="14"/>
      <c r="MLX2396" s="14"/>
      <c r="MLY2396" s="14"/>
      <c r="MLZ2396" s="14"/>
      <c r="MMA2396" s="14"/>
      <c r="MMB2396" s="14"/>
      <c r="MMC2396" s="14"/>
      <c r="MMD2396" s="14"/>
      <c r="MME2396" s="14"/>
      <c r="MMF2396" s="14"/>
      <c r="MMG2396" s="14"/>
      <c r="MMH2396" s="14"/>
      <c r="MMI2396" s="14"/>
      <c r="MMJ2396" s="14"/>
      <c r="MMK2396" s="14"/>
      <c r="MML2396" s="14"/>
      <c r="MMM2396" s="14"/>
      <c r="MMN2396" s="14"/>
      <c r="MMO2396" s="14"/>
      <c r="MMP2396" s="14"/>
      <c r="MMQ2396" s="14"/>
      <c r="MMR2396" s="14"/>
      <c r="MMS2396" s="14"/>
      <c r="MMT2396" s="14"/>
      <c r="MMU2396" s="14"/>
      <c r="MMV2396" s="14"/>
      <c r="MMW2396" s="14"/>
      <c r="MMX2396" s="14"/>
      <c r="MMY2396" s="14"/>
      <c r="MMZ2396" s="14"/>
      <c r="MNA2396" s="14"/>
      <c r="MNB2396" s="14"/>
      <c r="MNC2396" s="14"/>
      <c r="MND2396" s="14"/>
      <c r="MNE2396" s="14"/>
      <c r="MNF2396" s="14"/>
      <c r="MNG2396" s="14"/>
      <c r="MNH2396" s="14"/>
      <c r="MNI2396" s="14"/>
      <c r="MNJ2396" s="14"/>
      <c r="MNK2396" s="14"/>
      <c r="MNL2396" s="14"/>
      <c r="MNM2396" s="14"/>
      <c r="MNN2396" s="14"/>
      <c r="MNO2396" s="14"/>
      <c r="MNP2396" s="14"/>
      <c r="MNQ2396" s="14"/>
      <c r="MNR2396" s="14"/>
      <c r="MNS2396" s="14"/>
      <c r="MNT2396" s="14"/>
      <c r="MNU2396" s="14"/>
      <c r="MNV2396" s="14"/>
      <c r="MNW2396" s="14"/>
      <c r="MNX2396" s="14"/>
      <c r="MNY2396" s="14"/>
      <c r="MNZ2396" s="14"/>
      <c r="MOA2396" s="14"/>
      <c r="MOB2396" s="14"/>
      <c r="MOC2396" s="14"/>
      <c r="MOD2396" s="14"/>
      <c r="MOE2396" s="14"/>
      <c r="MOF2396" s="14"/>
      <c r="MOG2396" s="14"/>
      <c r="MOH2396" s="14"/>
      <c r="MOI2396" s="14"/>
      <c r="MOJ2396" s="14"/>
      <c r="MOK2396" s="14"/>
      <c r="MOL2396" s="14"/>
      <c r="MOM2396" s="14"/>
      <c r="MON2396" s="14"/>
      <c r="MOO2396" s="14"/>
      <c r="MOP2396" s="14"/>
      <c r="MOQ2396" s="14"/>
      <c r="MOR2396" s="14"/>
      <c r="MOS2396" s="14"/>
      <c r="MOT2396" s="14"/>
      <c r="MOU2396" s="14"/>
      <c r="MOV2396" s="14"/>
      <c r="MOW2396" s="14"/>
      <c r="MOX2396" s="14"/>
      <c r="MOY2396" s="14"/>
      <c r="MOZ2396" s="14"/>
      <c r="MPA2396" s="14"/>
      <c r="MPB2396" s="14"/>
      <c r="MPC2396" s="14"/>
      <c r="MPD2396" s="14"/>
      <c r="MPE2396" s="14"/>
      <c r="MPF2396" s="14"/>
      <c r="MPG2396" s="14"/>
      <c r="MPH2396" s="14"/>
      <c r="MPI2396" s="14"/>
      <c r="MPJ2396" s="14"/>
      <c r="MPK2396" s="14"/>
      <c r="MPL2396" s="14"/>
      <c r="MPM2396" s="14"/>
      <c r="MPN2396" s="14"/>
      <c r="MPO2396" s="14"/>
      <c r="MPP2396" s="14"/>
      <c r="MPQ2396" s="14"/>
      <c r="MPR2396" s="14"/>
      <c r="MPS2396" s="14"/>
      <c r="MPT2396" s="14"/>
      <c r="MPU2396" s="14"/>
      <c r="MPV2396" s="14"/>
      <c r="MPW2396" s="14"/>
      <c r="MPX2396" s="14"/>
      <c r="MPY2396" s="14"/>
      <c r="MPZ2396" s="14"/>
      <c r="MQA2396" s="14"/>
      <c r="MQB2396" s="14"/>
      <c r="MQC2396" s="14"/>
      <c r="MQD2396" s="14"/>
      <c r="MQE2396" s="14"/>
      <c r="MQF2396" s="14"/>
      <c r="MQG2396" s="14"/>
      <c r="MQH2396" s="14"/>
      <c r="MQI2396" s="14"/>
      <c r="MQJ2396" s="14"/>
      <c r="MQK2396" s="14"/>
      <c r="MQL2396" s="14"/>
      <c r="MQM2396" s="14"/>
      <c r="MQN2396" s="14"/>
      <c r="MQO2396" s="14"/>
      <c r="MQP2396" s="14"/>
      <c r="MQQ2396" s="14"/>
      <c r="MQR2396" s="14"/>
      <c r="MQS2396" s="14"/>
      <c r="MQT2396" s="14"/>
      <c r="MQU2396" s="14"/>
      <c r="MQV2396" s="14"/>
      <c r="MQW2396" s="14"/>
      <c r="MQX2396" s="14"/>
      <c r="MQY2396" s="14"/>
      <c r="MQZ2396" s="14"/>
      <c r="MRA2396" s="14"/>
      <c r="MRB2396" s="14"/>
      <c r="MRC2396" s="14"/>
      <c r="MRD2396" s="14"/>
      <c r="MRE2396" s="14"/>
      <c r="MRF2396" s="14"/>
      <c r="MRG2396" s="14"/>
      <c r="MRH2396" s="14"/>
      <c r="MRI2396" s="14"/>
      <c r="MRJ2396" s="14"/>
      <c r="MRK2396" s="14"/>
      <c r="MRL2396" s="14"/>
      <c r="MRM2396" s="14"/>
      <c r="MRN2396" s="14"/>
      <c r="MRO2396" s="14"/>
      <c r="MRP2396" s="14"/>
      <c r="MRQ2396" s="14"/>
      <c r="MRR2396" s="14"/>
      <c r="MRS2396" s="14"/>
      <c r="MRT2396" s="14"/>
      <c r="MRU2396" s="14"/>
      <c r="MRV2396" s="14"/>
      <c r="MRW2396" s="14"/>
      <c r="MRX2396" s="14"/>
      <c r="MRY2396" s="14"/>
      <c r="MRZ2396" s="14"/>
      <c r="MSA2396" s="14"/>
      <c r="MSB2396" s="14"/>
      <c r="MSC2396" s="14"/>
      <c r="MSD2396" s="14"/>
      <c r="MSE2396" s="14"/>
      <c r="MSF2396" s="14"/>
      <c r="MSG2396" s="14"/>
      <c r="MSH2396" s="14"/>
      <c r="MSI2396" s="14"/>
      <c r="MSJ2396" s="14"/>
      <c r="MSK2396" s="14"/>
      <c r="MSL2396" s="14"/>
      <c r="MSM2396" s="14"/>
      <c r="MSN2396" s="14"/>
      <c r="MSO2396" s="14"/>
      <c r="MSP2396" s="14"/>
      <c r="MSQ2396" s="14"/>
      <c r="MSR2396" s="14"/>
      <c r="MSS2396" s="14"/>
      <c r="MST2396" s="14"/>
      <c r="MSU2396" s="14"/>
      <c r="MSV2396" s="14"/>
      <c r="MSW2396" s="14"/>
      <c r="MSX2396" s="14"/>
      <c r="MSY2396" s="14"/>
      <c r="MSZ2396" s="14"/>
      <c r="MTA2396" s="14"/>
      <c r="MTB2396" s="14"/>
      <c r="MTC2396" s="14"/>
      <c r="MTD2396" s="14"/>
      <c r="MTE2396" s="14"/>
      <c r="MTF2396" s="14"/>
      <c r="MTG2396" s="14"/>
      <c r="MTH2396" s="14"/>
      <c r="MTI2396" s="14"/>
      <c r="MTJ2396" s="14"/>
      <c r="MTK2396" s="14"/>
      <c r="MTL2396" s="14"/>
      <c r="MTM2396" s="14"/>
      <c r="MTN2396" s="14"/>
      <c r="MTO2396" s="14"/>
      <c r="MTP2396" s="14"/>
      <c r="MTQ2396" s="14"/>
      <c r="MTR2396" s="14"/>
      <c r="MTS2396" s="14"/>
      <c r="MTT2396" s="14"/>
      <c r="MTU2396" s="14"/>
      <c r="MTV2396" s="14"/>
      <c r="MTW2396" s="14"/>
      <c r="MTX2396" s="14"/>
      <c r="MTY2396" s="14"/>
      <c r="MTZ2396" s="14"/>
      <c r="MUA2396" s="14"/>
      <c r="MUB2396" s="14"/>
      <c r="MUC2396" s="14"/>
      <c r="MUD2396" s="14"/>
      <c r="MUE2396" s="14"/>
      <c r="MUF2396" s="14"/>
      <c r="MUG2396" s="14"/>
      <c r="MUH2396" s="14"/>
      <c r="MUI2396" s="14"/>
      <c r="MUJ2396" s="14"/>
      <c r="MUK2396" s="14"/>
      <c r="MUL2396" s="14"/>
      <c r="MUM2396" s="14"/>
      <c r="MUN2396" s="14"/>
      <c r="MUO2396" s="14"/>
      <c r="MUP2396" s="14"/>
      <c r="MUQ2396" s="14"/>
      <c r="MUR2396" s="14"/>
      <c r="MUS2396" s="14"/>
      <c r="MUT2396" s="14"/>
      <c r="MUU2396" s="14"/>
      <c r="MUV2396" s="14"/>
      <c r="MUW2396" s="14"/>
      <c r="MUX2396" s="14"/>
      <c r="MUY2396" s="14"/>
      <c r="MUZ2396" s="14"/>
      <c r="MVA2396" s="14"/>
      <c r="MVB2396" s="14"/>
      <c r="MVC2396" s="14"/>
      <c r="MVD2396" s="14"/>
      <c r="MVE2396" s="14"/>
      <c r="MVF2396" s="14"/>
      <c r="MVG2396" s="14"/>
      <c r="MVH2396" s="14"/>
      <c r="MVI2396" s="14"/>
      <c r="MVJ2396" s="14"/>
      <c r="MVK2396" s="14"/>
      <c r="MVL2396" s="14"/>
      <c r="MVM2396" s="14"/>
      <c r="MVN2396" s="14"/>
      <c r="MVO2396" s="14"/>
      <c r="MVP2396" s="14"/>
      <c r="MVQ2396" s="14"/>
      <c r="MVR2396" s="14"/>
      <c r="MVS2396" s="14"/>
      <c r="MVT2396" s="14"/>
      <c r="MVU2396" s="14"/>
      <c r="MVV2396" s="14"/>
      <c r="MVW2396" s="14"/>
      <c r="MVX2396" s="14"/>
      <c r="MVY2396" s="14"/>
      <c r="MVZ2396" s="14"/>
      <c r="MWA2396" s="14"/>
      <c r="MWB2396" s="14"/>
      <c r="MWC2396" s="14"/>
      <c r="MWD2396" s="14"/>
      <c r="MWE2396" s="14"/>
      <c r="MWF2396" s="14"/>
      <c r="MWG2396" s="14"/>
      <c r="MWH2396" s="14"/>
      <c r="MWI2396" s="14"/>
      <c r="MWJ2396" s="14"/>
      <c r="MWK2396" s="14"/>
      <c r="MWL2396" s="14"/>
      <c r="MWM2396" s="14"/>
      <c r="MWN2396" s="14"/>
      <c r="MWO2396" s="14"/>
      <c r="MWP2396" s="14"/>
      <c r="MWQ2396" s="14"/>
      <c r="MWR2396" s="14"/>
      <c r="MWS2396" s="14"/>
      <c r="MWT2396" s="14"/>
      <c r="MWU2396" s="14"/>
      <c r="MWV2396" s="14"/>
      <c r="MWW2396" s="14"/>
      <c r="MWX2396" s="14"/>
      <c r="MWY2396" s="14"/>
      <c r="MWZ2396" s="14"/>
      <c r="MXA2396" s="14"/>
      <c r="MXB2396" s="14"/>
      <c r="MXC2396" s="14"/>
      <c r="MXD2396" s="14"/>
      <c r="MXE2396" s="14"/>
      <c r="MXF2396" s="14"/>
      <c r="MXG2396" s="14"/>
      <c r="MXH2396" s="14"/>
      <c r="MXI2396" s="14"/>
      <c r="MXJ2396" s="14"/>
      <c r="MXK2396" s="14"/>
      <c r="MXL2396" s="14"/>
      <c r="MXM2396" s="14"/>
      <c r="MXN2396" s="14"/>
      <c r="MXO2396" s="14"/>
      <c r="MXP2396" s="14"/>
      <c r="MXQ2396" s="14"/>
      <c r="MXR2396" s="14"/>
      <c r="MXS2396" s="14"/>
      <c r="MXT2396" s="14"/>
      <c r="MXU2396" s="14"/>
      <c r="MXV2396" s="14"/>
      <c r="MXW2396" s="14"/>
      <c r="MXX2396" s="14"/>
      <c r="MXY2396" s="14"/>
      <c r="MXZ2396" s="14"/>
      <c r="MYA2396" s="14"/>
      <c r="MYB2396" s="14"/>
      <c r="MYC2396" s="14"/>
      <c r="MYD2396" s="14"/>
      <c r="MYE2396" s="14"/>
      <c r="MYF2396" s="14"/>
      <c r="MYG2396" s="14"/>
      <c r="MYH2396" s="14"/>
      <c r="MYI2396" s="14"/>
      <c r="MYJ2396" s="14"/>
      <c r="MYK2396" s="14"/>
      <c r="MYL2396" s="14"/>
      <c r="MYM2396" s="14"/>
      <c r="MYN2396" s="14"/>
      <c r="MYO2396" s="14"/>
      <c r="MYP2396" s="14"/>
      <c r="MYQ2396" s="14"/>
      <c r="MYR2396" s="14"/>
      <c r="MYS2396" s="14"/>
      <c r="MYT2396" s="14"/>
      <c r="MYU2396" s="14"/>
      <c r="MYV2396" s="14"/>
      <c r="MYW2396" s="14"/>
      <c r="MYX2396" s="14"/>
      <c r="MYY2396" s="14"/>
      <c r="MYZ2396" s="14"/>
      <c r="MZA2396" s="14"/>
      <c r="MZB2396" s="14"/>
      <c r="MZC2396" s="14"/>
      <c r="MZD2396" s="14"/>
      <c r="MZE2396" s="14"/>
      <c r="MZF2396" s="14"/>
      <c r="MZG2396" s="14"/>
      <c r="MZH2396" s="14"/>
      <c r="MZI2396" s="14"/>
      <c r="MZJ2396" s="14"/>
      <c r="MZK2396" s="14"/>
      <c r="MZL2396" s="14"/>
      <c r="MZM2396" s="14"/>
      <c r="MZN2396" s="14"/>
      <c r="MZO2396" s="14"/>
      <c r="MZP2396" s="14"/>
      <c r="MZQ2396" s="14"/>
      <c r="MZR2396" s="14"/>
      <c r="MZS2396" s="14"/>
      <c r="MZT2396" s="14"/>
      <c r="MZU2396" s="14"/>
      <c r="MZV2396" s="14"/>
      <c r="MZW2396" s="14"/>
      <c r="MZX2396" s="14"/>
      <c r="MZY2396" s="14"/>
      <c r="MZZ2396" s="14"/>
      <c r="NAA2396" s="14"/>
      <c r="NAB2396" s="14"/>
      <c r="NAC2396" s="14"/>
      <c r="NAD2396" s="14"/>
      <c r="NAE2396" s="14"/>
      <c r="NAF2396" s="14"/>
      <c r="NAG2396" s="14"/>
      <c r="NAH2396" s="14"/>
      <c r="NAI2396" s="14"/>
      <c r="NAJ2396" s="14"/>
      <c r="NAK2396" s="14"/>
      <c r="NAL2396" s="14"/>
      <c r="NAM2396" s="14"/>
      <c r="NAN2396" s="14"/>
      <c r="NAO2396" s="14"/>
      <c r="NAP2396" s="14"/>
      <c r="NAQ2396" s="14"/>
      <c r="NAR2396" s="14"/>
      <c r="NAS2396" s="14"/>
      <c r="NAT2396" s="14"/>
      <c r="NAU2396" s="14"/>
      <c r="NAV2396" s="14"/>
      <c r="NAW2396" s="14"/>
      <c r="NAX2396" s="14"/>
      <c r="NAY2396" s="14"/>
      <c r="NAZ2396" s="14"/>
      <c r="NBA2396" s="14"/>
      <c r="NBB2396" s="14"/>
      <c r="NBC2396" s="14"/>
      <c r="NBD2396" s="14"/>
      <c r="NBE2396" s="14"/>
      <c r="NBF2396" s="14"/>
      <c r="NBG2396" s="14"/>
      <c r="NBH2396" s="14"/>
      <c r="NBI2396" s="14"/>
      <c r="NBJ2396" s="14"/>
      <c r="NBK2396" s="14"/>
      <c r="NBL2396" s="14"/>
      <c r="NBM2396" s="14"/>
      <c r="NBN2396" s="14"/>
      <c r="NBO2396" s="14"/>
      <c r="NBP2396" s="14"/>
      <c r="NBQ2396" s="14"/>
      <c r="NBR2396" s="14"/>
      <c r="NBS2396" s="14"/>
      <c r="NBT2396" s="14"/>
      <c r="NBU2396" s="14"/>
      <c r="NBV2396" s="14"/>
      <c r="NBW2396" s="14"/>
      <c r="NBX2396" s="14"/>
      <c r="NBY2396" s="14"/>
      <c r="NBZ2396" s="14"/>
      <c r="NCA2396" s="14"/>
      <c r="NCB2396" s="14"/>
      <c r="NCC2396" s="14"/>
      <c r="NCD2396" s="14"/>
      <c r="NCE2396" s="14"/>
      <c r="NCF2396" s="14"/>
      <c r="NCG2396" s="14"/>
      <c r="NCH2396" s="14"/>
      <c r="NCI2396" s="14"/>
      <c r="NCJ2396" s="14"/>
      <c r="NCK2396" s="14"/>
      <c r="NCL2396" s="14"/>
      <c r="NCM2396" s="14"/>
      <c r="NCN2396" s="14"/>
      <c r="NCO2396" s="14"/>
      <c r="NCP2396" s="14"/>
      <c r="NCQ2396" s="14"/>
      <c r="NCR2396" s="14"/>
      <c r="NCS2396" s="14"/>
      <c r="NCT2396" s="14"/>
      <c r="NCU2396" s="14"/>
      <c r="NCV2396" s="14"/>
      <c r="NCW2396" s="14"/>
      <c r="NCX2396" s="14"/>
      <c r="NCY2396" s="14"/>
      <c r="NCZ2396" s="14"/>
      <c r="NDA2396" s="14"/>
      <c r="NDB2396" s="14"/>
      <c r="NDC2396" s="14"/>
      <c r="NDD2396" s="14"/>
      <c r="NDE2396" s="14"/>
      <c r="NDF2396" s="14"/>
      <c r="NDG2396" s="14"/>
      <c r="NDH2396" s="14"/>
      <c r="NDI2396" s="14"/>
      <c r="NDJ2396" s="14"/>
      <c r="NDK2396" s="14"/>
      <c r="NDL2396" s="14"/>
      <c r="NDM2396" s="14"/>
      <c r="NDN2396" s="14"/>
      <c r="NDO2396" s="14"/>
      <c r="NDP2396" s="14"/>
      <c r="NDQ2396" s="14"/>
      <c r="NDR2396" s="14"/>
      <c r="NDS2396" s="14"/>
      <c r="NDT2396" s="14"/>
      <c r="NDU2396" s="14"/>
      <c r="NDV2396" s="14"/>
      <c r="NDW2396" s="14"/>
      <c r="NDX2396" s="14"/>
      <c r="NDY2396" s="14"/>
      <c r="NDZ2396" s="14"/>
      <c r="NEA2396" s="14"/>
      <c r="NEB2396" s="14"/>
      <c r="NEC2396" s="14"/>
      <c r="NED2396" s="14"/>
      <c r="NEE2396" s="14"/>
      <c r="NEF2396" s="14"/>
      <c r="NEG2396" s="14"/>
      <c r="NEH2396" s="14"/>
      <c r="NEI2396" s="14"/>
      <c r="NEJ2396" s="14"/>
      <c r="NEK2396" s="14"/>
      <c r="NEL2396" s="14"/>
      <c r="NEM2396" s="14"/>
      <c r="NEN2396" s="14"/>
      <c r="NEO2396" s="14"/>
      <c r="NEP2396" s="14"/>
      <c r="NEQ2396" s="14"/>
      <c r="NER2396" s="14"/>
      <c r="NES2396" s="14"/>
      <c r="NET2396" s="14"/>
      <c r="NEU2396" s="14"/>
      <c r="NEV2396" s="14"/>
      <c r="NEW2396" s="14"/>
      <c r="NEX2396" s="14"/>
      <c r="NEY2396" s="14"/>
      <c r="NEZ2396" s="14"/>
      <c r="NFA2396" s="14"/>
      <c r="NFB2396" s="14"/>
      <c r="NFC2396" s="14"/>
      <c r="NFD2396" s="14"/>
      <c r="NFE2396" s="14"/>
      <c r="NFF2396" s="14"/>
      <c r="NFG2396" s="14"/>
      <c r="NFH2396" s="14"/>
      <c r="NFI2396" s="14"/>
      <c r="NFJ2396" s="14"/>
      <c r="NFK2396" s="14"/>
      <c r="NFL2396" s="14"/>
      <c r="NFM2396" s="14"/>
      <c r="NFN2396" s="14"/>
      <c r="NFO2396" s="14"/>
      <c r="NFP2396" s="14"/>
      <c r="NFQ2396" s="14"/>
      <c r="NFR2396" s="14"/>
      <c r="NFS2396" s="14"/>
      <c r="NFT2396" s="14"/>
      <c r="NFU2396" s="14"/>
      <c r="NFV2396" s="14"/>
      <c r="NFW2396" s="14"/>
      <c r="NFX2396" s="14"/>
      <c r="NFY2396" s="14"/>
      <c r="NFZ2396" s="14"/>
      <c r="NGA2396" s="14"/>
      <c r="NGB2396" s="14"/>
      <c r="NGC2396" s="14"/>
      <c r="NGD2396" s="14"/>
      <c r="NGE2396" s="14"/>
      <c r="NGF2396" s="14"/>
      <c r="NGG2396" s="14"/>
      <c r="NGH2396" s="14"/>
      <c r="NGI2396" s="14"/>
      <c r="NGJ2396" s="14"/>
      <c r="NGK2396" s="14"/>
      <c r="NGL2396" s="14"/>
      <c r="NGM2396" s="14"/>
      <c r="NGN2396" s="14"/>
      <c r="NGO2396" s="14"/>
      <c r="NGP2396" s="14"/>
      <c r="NGQ2396" s="14"/>
      <c r="NGR2396" s="14"/>
      <c r="NGS2396" s="14"/>
      <c r="NGT2396" s="14"/>
      <c r="NGU2396" s="14"/>
      <c r="NGV2396" s="14"/>
      <c r="NGW2396" s="14"/>
      <c r="NGX2396" s="14"/>
      <c r="NGY2396" s="14"/>
      <c r="NGZ2396" s="14"/>
      <c r="NHA2396" s="14"/>
      <c r="NHB2396" s="14"/>
      <c r="NHC2396" s="14"/>
      <c r="NHD2396" s="14"/>
      <c r="NHE2396" s="14"/>
      <c r="NHF2396" s="14"/>
      <c r="NHG2396" s="14"/>
      <c r="NHH2396" s="14"/>
      <c r="NHI2396" s="14"/>
      <c r="NHJ2396" s="14"/>
      <c r="NHK2396" s="14"/>
      <c r="NHL2396" s="14"/>
      <c r="NHM2396" s="14"/>
      <c r="NHN2396" s="14"/>
      <c r="NHO2396" s="14"/>
      <c r="NHP2396" s="14"/>
      <c r="NHQ2396" s="14"/>
      <c r="NHR2396" s="14"/>
      <c r="NHS2396" s="14"/>
      <c r="NHT2396" s="14"/>
      <c r="NHU2396" s="14"/>
      <c r="NHV2396" s="14"/>
      <c r="NHW2396" s="14"/>
      <c r="NHX2396" s="14"/>
      <c r="NHY2396" s="14"/>
      <c r="NHZ2396" s="14"/>
      <c r="NIA2396" s="14"/>
      <c r="NIB2396" s="14"/>
      <c r="NIC2396" s="14"/>
      <c r="NID2396" s="14"/>
      <c r="NIE2396" s="14"/>
      <c r="NIF2396" s="14"/>
      <c r="NIG2396" s="14"/>
      <c r="NIH2396" s="14"/>
      <c r="NII2396" s="14"/>
      <c r="NIJ2396" s="14"/>
      <c r="NIK2396" s="14"/>
      <c r="NIL2396" s="14"/>
      <c r="NIM2396" s="14"/>
      <c r="NIN2396" s="14"/>
      <c r="NIO2396" s="14"/>
      <c r="NIP2396" s="14"/>
      <c r="NIQ2396" s="14"/>
      <c r="NIR2396" s="14"/>
      <c r="NIS2396" s="14"/>
      <c r="NIT2396" s="14"/>
      <c r="NIU2396" s="14"/>
      <c r="NIV2396" s="14"/>
      <c r="NIW2396" s="14"/>
      <c r="NIX2396" s="14"/>
      <c r="NIY2396" s="14"/>
      <c r="NIZ2396" s="14"/>
      <c r="NJA2396" s="14"/>
      <c r="NJB2396" s="14"/>
      <c r="NJC2396" s="14"/>
      <c r="NJD2396" s="14"/>
      <c r="NJE2396" s="14"/>
      <c r="NJF2396" s="14"/>
      <c r="NJG2396" s="14"/>
      <c r="NJH2396" s="14"/>
      <c r="NJI2396" s="14"/>
      <c r="NJJ2396" s="14"/>
      <c r="NJK2396" s="14"/>
      <c r="NJL2396" s="14"/>
      <c r="NJM2396" s="14"/>
      <c r="NJN2396" s="14"/>
      <c r="NJO2396" s="14"/>
      <c r="NJP2396" s="14"/>
      <c r="NJQ2396" s="14"/>
      <c r="NJR2396" s="14"/>
      <c r="NJS2396" s="14"/>
      <c r="NJT2396" s="14"/>
      <c r="NJU2396" s="14"/>
      <c r="NJV2396" s="14"/>
      <c r="NJW2396" s="14"/>
      <c r="NJX2396" s="14"/>
      <c r="NJY2396" s="14"/>
      <c r="NJZ2396" s="14"/>
      <c r="NKA2396" s="14"/>
      <c r="NKB2396" s="14"/>
      <c r="NKC2396" s="14"/>
      <c r="NKD2396" s="14"/>
      <c r="NKE2396" s="14"/>
      <c r="NKF2396" s="14"/>
      <c r="NKG2396" s="14"/>
      <c r="NKH2396" s="14"/>
      <c r="NKI2396" s="14"/>
      <c r="NKJ2396" s="14"/>
      <c r="NKK2396" s="14"/>
      <c r="NKL2396" s="14"/>
      <c r="NKM2396" s="14"/>
      <c r="NKN2396" s="14"/>
      <c r="NKO2396" s="14"/>
      <c r="NKP2396" s="14"/>
      <c r="NKQ2396" s="14"/>
      <c r="NKR2396" s="14"/>
      <c r="NKS2396" s="14"/>
      <c r="NKT2396" s="14"/>
      <c r="NKU2396" s="14"/>
      <c r="NKV2396" s="14"/>
      <c r="NKW2396" s="14"/>
      <c r="NKX2396" s="14"/>
      <c r="NKY2396" s="14"/>
      <c r="NKZ2396" s="14"/>
      <c r="NLA2396" s="14"/>
      <c r="NLB2396" s="14"/>
      <c r="NLC2396" s="14"/>
      <c r="NLD2396" s="14"/>
      <c r="NLE2396" s="14"/>
      <c r="NLF2396" s="14"/>
      <c r="NLG2396" s="14"/>
      <c r="NLH2396" s="14"/>
      <c r="NLI2396" s="14"/>
      <c r="NLJ2396" s="14"/>
      <c r="NLK2396" s="14"/>
      <c r="NLL2396" s="14"/>
      <c r="NLM2396" s="14"/>
      <c r="NLN2396" s="14"/>
      <c r="NLO2396" s="14"/>
      <c r="NLP2396" s="14"/>
      <c r="NLQ2396" s="14"/>
      <c r="NLR2396" s="14"/>
      <c r="NLS2396" s="14"/>
      <c r="NLT2396" s="14"/>
      <c r="NLU2396" s="14"/>
      <c r="NLV2396" s="14"/>
      <c r="NLW2396" s="14"/>
      <c r="NLX2396" s="14"/>
      <c r="NLY2396" s="14"/>
      <c r="NLZ2396" s="14"/>
      <c r="NMA2396" s="14"/>
      <c r="NMB2396" s="14"/>
      <c r="NMC2396" s="14"/>
      <c r="NMD2396" s="14"/>
      <c r="NME2396" s="14"/>
      <c r="NMF2396" s="14"/>
      <c r="NMG2396" s="14"/>
      <c r="NMH2396" s="14"/>
      <c r="NMI2396" s="14"/>
      <c r="NMJ2396" s="14"/>
      <c r="NMK2396" s="14"/>
      <c r="NML2396" s="14"/>
      <c r="NMM2396" s="14"/>
      <c r="NMN2396" s="14"/>
      <c r="NMO2396" s="14"/>
      <c r="NMP2396" s="14"/>
      <c r="NMQ2396" s="14"/>
      <c r="NMR2396" s="14"/>
      <c r="NMS2396" s="14"/>
      <c r="NMT2396" s="14"/>
      <c r="NMU2396" s="14"/>
      <c r="NMV2396" s="14"/>
      <c r="NMW2396" s="14"/>
      <c r="NMX2396" s="14"/>
      <c r="NMY2396" s="14"/>
      <c r="NMZ2396" s="14"/>
      <c r="NNA2396" s="14"/>
      <c r="NNB2396" s="14"/>
      <c r="NNC2396" s="14"/>
      <c r="NND2396" s="14"/>
      <c r="NNE2396" s="14"/>
      <c r="NNF2396" s="14"/>
      <c r="NNG2396" s="14"/>
      <c r="NNH2396" s="14"/>
      <c r="NNI2396" s="14"/>
      <c r="NNJ2396" s="14"/>
      <c r="NNK2396" s="14"/>
      <c r="NNL2396" s="14"/>
      <c r="NNM2396" s="14"/>
      <c r="NNN2396" s="14"/>
      <c r="NNO2396" s="14"/>
      <c r="NNP2396" s="14"/>
      <c r="NNQ2396" s="14"/>
      <c r="NNR2396" s="14"/>
      <c r="NNS2396" s="14"/>
      <c r="NNT2396" s="14"/>
      <c r="NNU2396" s="14"/>
      <c r="NNV2396" s="14"/>
      <c r="NNW2396" s="14"/>
      <c r="NNX2396" s="14"/>
      <c r="NNY2396" s="14"/>
      <c r="NNZ2396" s="14"/>
      <c r="NOA2396" s="14"/>
      <c r="NOB2396" s="14"/>
      <c r="NOC2396" s="14"/>
      <c r="NOD2396" s="14"/>
      <c r="NOE2396" s="14"/>
      <c r="NOF2396" s="14"/>
      <c r="NOG2396" s="14"/>
      <c r="NOH2396" s="14"/>
      <c r="NOI2396" s="14"/>
      <c r="NOJ2396" s="14"/>
      <c r="NOK2396" s="14"/>
      <c r="NOL2396" s="14"/>
      <c r="NOM2396" s="14"/>
      <c r="NON2396" s="14"/>
      <c r="NOO2396" s="14"/>
      <c r="NOP2396" s="14"/>
      <c r="NOQ2396" s="14"/>
      <c r="NOR2396" s="14"/>
      <c r="NOS2396" s="14"/>
      <c r="NOT2396" s="14"/>
      <c r="NOU2396" s="14"/>
      <c r="NOV2396" s="14"/>
      <c r="NOW2396" s="14"/>
      <c r="NOX2396" s="14"/>
      <c r="NOY2396" s="14"/>
      <c r="NOZ2396" s="14"/>
      <c r="NPA2396" s="14"/>
      <c r="NPB2396" s="14"/>
      <c r="NPC2396" s="14"/>
      <c r="NPD2396" s="14"/>
      <c r="NPE2396" s="14"/>
      <c r="NPF2396" s="14"/>
      <c r="NPG2396" s="14"/>
      <c r="NPH2396" s="14"/>
      <c r="NPI2396" s="14"/>
      <c r="NPJ2396" s="14"/>
      <c r="NPK2396" s="14"/>
      <c r="NPL2396" s="14"/>
      <c r="NPM2396" s="14"/>
      <c r="NPN2396" s="14"/>
      <c r="NPO2396" s="14"/>
      <c r="NPP2396" s="14"/>
      <c r="NPQ2396" s="14"/>
      <c r="NPR2396" s="14"/>
      <c r="NPS2396" s="14"/>
      <c r="NPT2396" s="14"/>
      <c r="NPU2396" s="14"/>
      <c r="NPV2396" s="14"/>
      <c r="NPW2396" s="14"/>
      <c r="NPX2396" s="14"/>
      <c r="NPY2396" s="14"/>
      <c r="NPZ2396" s="14"/>
      <c r="NQA2396" s="14"/>
      <c r="NQB2396" s="14"/>
      <c r="NQC2396" s="14"/>
      <c r="NQD2396" s="14"/>
      <c r="NQE2396" s="14"/>
      <c r="NQF2396" s="14"/>
      <c r="NQG2396" s="14"/>
      <c r="NQH2396" s="14"/>
      <c r="NQI2396" s="14"/>
      <c r="NQJ2396" s="14"/>
      <c r="NQK2396" s="14"/>
      <c r="NQL2396" s="14"/>
      <c r="NQM2396" s="14"/>
      <c r="NQN2396" s="14"/>
      <c r="NQO2396" s="14"/>
      <c r="NQP2396" s="14"/>
      <c r="NQQ2396" s="14"/>
      <c r="NQR2396" s="14"/>
      <c r="NQS2396" s="14"/>
      <c r="NQT2396" s="14"/>
      <c r="NQU2396" s="14"/>
      <c r="NQV2396" s="14"/>
      <c r="NQW2396" s="14"/>
      <c r="NQX2396" s="14"/>
      <c r="NQY2396" s="14"/>
      <c r="NQZ2396" s="14"/>
      <c r="NRA2396" s="14"/>
      <c r="NRB2396" s="14"/>
      <c r="NRC2396" s="14"/>
      <c r="NRD2396" s="14"/>
      <c r="NRE2396" s="14"/>
      <c r="NRF2396" s="14"/>
      <c r="NRG2396" s="14"/>
      <c r="NRH2396" s="14"/>
      <c r="NRI2396" s="14"/>
      <c r="NRJ2396" s="14"/>
      <c r="NRK2396" s="14"/>
      <c r="NRL2396" s="14"/>
      <c r="NRM2396" s="14"/>
      <c r="NRN2396" s="14"/>
      <c r="NRO2396" s="14"/>
      <c r="NRP2396" s="14"/>
      <c r="NRQ2396" s="14"/>
      <c r="NRR2396" s="14"/>
      <c r="NRS2396" s="14"/>
      <c r="NRT2396" s="14"/>
      <c r="NRU2396" s="14"/>
      <c r="NRV2396" s="14"/>
      <c r="NRW2396" s="14"/>
      <c r="NRX2396" s="14"/>
      <c r="NRY2396" s="14"/>
      <c r="NRZ2396" s="14"/>
      <c r="NSA2396" s="14"/>
      <c r="NSB2396" s="14"/>
      <c r="NSC2396" s="14"/>
      <c r="NSD2396" s="14"/>
      <c r="NSE2396" s="14"/>
      <c r="NSF2396" s="14"/>
      <c r="NSG2396" s="14"/>
      <c r="NSH2396" s="14"/>
      <c r="NSI2396" s="14"/>
      <c r="NSJ2396" s="14"/>
      <c r="NSK2396" s="14"/>
      <c r="NSL2396" s="14"/>
      <c r="NSM2396" s="14"/>
      <c r="NSN2396" s="14"/>
      <c r="NSO2396" s="14"/>
      <c r="NSP2396" s="14"/>
      <c r="NSQ2396" s="14"/>
      <c r="NSR2396" s="14"/>
      <c r="NSS2396" s="14"/>
      <c r="NST2396" s="14"/>
      <c r="NSU2396" s="14"/>
      <c r="NSV2396" s="14"/>
      <c r="NSW2396" s="14"/>
      <c r="NSX2396" s="14"/>
      <c r="NSY2396" s="14"/>
      <c r="NSZ2396" s="14"/>
      <c r="NTA2396" s="14"/>
      <c r="NTB2396" s="14"/>
      <c r="NTC2396" s="14"/>
      <c r="NTD2396" s="14"/>
      <c r="NTE2396" s="14"/>
      <c r="NTF2396" s="14"/>
      <c r="NTG2396" s="14"/>
      <c r="NTH2396" s="14"/>
      <c r="NTI2396" s="14"/>
      <c r="NTJ2396" s="14"/>
      <c r="NTK2396" s="14"/>
      <c r="NTL2396" s="14"/>
      <c r="NTM2396" s="14"/>
      <c r="NTN2396" s="14"/>
      <c r="NTO2396" s="14"/>
      <c r="NTP2396" s="14"/>
      <c r="NTQ2396" s="14"/>
      <c r="NTR2396" s="14"/>
      <c r="NTS2396" s="14"/>
      <c r="NTT2396" s="14"/>
      <c r="NTU2396" s="14"/>
      <c r="NTV2396" s="14"/>
      <c r="NTW2396" s="14"/>
      <c r="NTX2396" s="14"/>
      <c r="NTY2396" s="14"/>
      <c r="NTZ2396" s="14"/>
      <c r="NUA2396" s="14"/>
      <c r="NUB2396" s="14"/>
      <c r="NUC2396" s="14"/>
      <c r="NUD2396" s="14"/>
      <c r="NUE2396" s="14"/>
      <c r="NUF2396" s="14"/>
      <c r="NUG2396" s="14"/>
      <c r="NUH2396" s="14"/>
      <c r="NUI2396" s="14"/>
      <c r="NUJ2396" s="14"/>
      <c r="NUK2396" s="14"/>
      <c r="NUL2396" s="14"/>
      <c r="NUM2396" s="14"/>
      <c r="NUN2396" s="14"/>
      <c r="NUO2396" s="14"/>
      <c r="NUP2396" s="14"/>
      <c r="NUQ2396" s="14"/>
      <c r="NUR2396" s="14"/>
      <c r="NUS2396" s="14"/>
      <c r="NUT2396" s="14"/>
      <c r="NUU2396" s="14"/>
      <c r="NUV2396" s="14"/>
      <c r="NUW2396" s="14"/>
      <c r="NUX2396" s="14"/>
      <c r="NUY2396" s="14"/>
      <c r="NUZ2396" s="14"/>
      <c r="NVA2396" s="14"/>
      <c r="NVB2396" s="14"/>
      <c r="NVC2396" s="14"/>
      <c r="NVD2396" s="14"/>
      <c r="NVE2396" s="14"/>
      <c r="NVF2396" s="14"/>
      <c r="NVG2396" s="14"/>
      <c r="NVH2396" s="14"/>
      <c r="NVI2396" s="14"/>
      <c r="NVJ2396" s="14"/>
      <c r="NVK2396" s="14"/>
      <c r="NVL2396" s="14"/>
      <c r="NVM2396" s="14"/>
      <c r="NVN2396" s="14"/>
      <c r="NVO2396" s="14"/>
      <c r="NVP2396" s="14"/>
      <c r="NVQ2396" s="14"/>
      <c r="NVR2396" s="14"/>
      <c r="NVS2396" s="14"/>
      <c r="NVT2396" s="14"/>
      <c r="NVU2396" s="14"/>
      <c r="NVV2396" s="14"/>
      <c r="NVW2396" s="14"/>
      <c r="NVX2396" s="14"/>
      <c r="NVY2396" s="14"/>
      <c r="NVZ2396" s="14"/>
      <c r="NWA2396" s="14"/>
      <c r="NWB2396" s="14"/>
      <c r="NWC2396" s="14"/>
      <c r="NWD2396" s="14"/>
      <c r="NWE2396" s="14"/>
      <c r="NWF2396" s="14"/>
      <c r="NWG2396" s="14"/>
      <c r="NWH2396" s="14"/>
      <c r="NWI2396" s="14"/>
      <c r="NWJ2396" s="14"/>
      <c r="NWK2396" s="14"/>
      <c r="NWL2396" s="14"/>
      <c r="NWM2396" s="14"/>
      <c r="NWN2396" s="14"/>
      <c r="NWO2396" s="14"/>
      <c r="NWP2396" s="14"/>
      <c r="NWQ2396" s="14"/>
      <c r="NWR2396" s="14"/>
      <c r="NWS2396" s="14"/>
      <c r="NWT2396" s="14"/>
      <c r="NWU2396" s="14"/>
      <c r="NWV2396" s="14"/>
      <c r="NWW2396" s="14"/>
      <c r="NWX2396" s="14"/>
      <c r="NWY2396" s="14"/>
      <c r="NWZ2396" s="14"/>
      <c r="NXA2396" s="14"/>
      <c r="NXB2396" s="14"/>
      <c r="NXC2396" s="14"/>
      <c r="NXD2396" s="14"/>
      <c r="NXE2396" s="14"/>
      <c r="NXF2396" s="14"/>
      <c r="NXG2396" s="14"/>
      <c r="NXH2396" s="14"/>
      <c r="NXI2396" s="14"/>
      <c r="NXJ2396" s="14"/>
      <c r="NXK2396" s="14"/>
      <c r="NXL2396" s="14"/>
      <c r="NXM2396" s="14"/>
      <c r="NXN2396" s="14"/>
      <c r="NXO2396" s="14"/>
      <c r="NXP2396" s="14"/>
      <c r="NXQ2396" s="14"/>
      <c r="NXR2396" s="14"/>
      <c r="NXS2396" s="14"/>
      <c r="NXT2396" s="14"/>
      <c r="NXU2396" s="14"/>
      <c r="NXV2396" s="14"/>
      <c r="NXW2396" s="14"/>
      <c r="NXX2396" s="14"/>
      <c r="NXY2396" s="14"/>
      <c r="NXZ2396" s="14"/>
      <c r="NYA2396" s="14"/>
      <c r="NYB2396" s="14"/>
      <c r="NYC2396" s="14"/>
      <c r="NYD2396" s="14"/>
      <c r="NYE2396" s="14"/>
      <c r="NYF2396" s="14"/>
      <c r="NYG2396" s="14"/>
      <c r="NYH2396" s="14"/>
      <c r="NYI2396" s="14"/>
      <c r="NYJ2396" s="14"/>
      <c r="NYK2396" s="14"/>
      <c r="NYL2396" s="14"/>
      <c r="NYM2396" s="14"/>
      <c r="NYN2396" s="14"/>
      <c r="NYO2396" s="14"/>
      <c r="NYP2396" s="14"/>
      <c r="NYQ2396" s="14"/>
      <c r="NYR2396" s="14"/>
      <c r="NYS2396" s="14"/>
      <c r="NYT2396" s="14"/>
      <c r="NYU2396" s="14"/>
      <c r="NYV2396" s="14"/>
      <c r="NYW2396" s="14"/>
      <c r="NYX2396" s="14"/>
      <c r="NYY2396" s="14"/>
      <c r="NYZ2396" s="14"/>
      <c r="NZA2396" s="14"/>
      <c r="NZB2396" s="14"/>
      <c r="NZC2396" s="14"/>
      <c r="NZD2396" s="14"/>
      <c r="NZE2396" s="14"/>
      <c r="NZF2396" s="14"/>
      <c r="NZG2396" s="14"/>
      <c r="NZH2396" s="14"/>
      <c r="NZI2396" s="14"/>
      <c r="NZJ2396" s="14"/>
      <c r="NZK2396" s="14"/>
      <c r="NZL2396" s="14"/>
      <c r="NZM2396" s="14"/>
      <c r="NZN2396" s="14"/>
      <c r="NZO2396" s="14"/>
      <c r="NZP2396" s="14"/>
      <c r="NZQ2396" s="14"/>
      <c r="NZR2396" s="14"/>
      <c r="NZS2396" s="14"/>
      <c r="NZT2396" s="14"/>
      <c r="NZU2396" s="14"/>
      <c r="NZV2396" s="14"/>
      <c r="NZW2396" s="14"/>
      <c r="NZX2396" s="14"/>
      <c r="NZY2396" s="14"/>
      <c r="NZZ2396" s="14"/>
      <c r="OAA2396" s="14"/>
      <c r="OAB2396" s="14"/>
      <c r="OAC2396" s="14"/>
      <c r="OAD2396" s="14"/>
      <c r="OAE2396" s="14"/>
      <c r="OAF2396" s="14"/>
      <c r="OAG2396" s="14"/>
      <c r="OAH2396" s="14"/>
      <c r="OAI2396" s="14"/>
      <c r="OAJ2396" s="14"/>
      <c r="OAK2396" s="14"/>
      <c r="OAL2396" s="14"/>
      <c r="OAM2396" s="14"/>
      <c r="OAN2396" s="14"/>
      <c r="OAO2396" s="14"/>
      <c r="OAP2396" s="14"/>
      <c r="OAQ2396" s="14"/>
      <c r="OAR2396" s="14"/>
      <c r="OAS2396" s="14"/>
      <c r="OAT2396" s="14"/>
      <c r="OAU2396" s="14"/>
      <c r="OAV2396" s="14"/>
      <c r="OAW2396" s="14"/>
      <c r="OAX2396" s="14"/>
      <c r="OAY2396" s="14"/>
      <c r="OAZ2396" s="14"/>
      <c r="OBA2396" s="14"/>
      <c r="OBB2396" s="14"/>
      <c r="OBC2396" s="14"/>
      <c r="OBD2396" s="14"/>
      <c r="OBE2396" s="14"/>
      <c r="OBF2396" s="14"/>
      <c r="OBG2396" s="14"/>
      <c r="OBH2396" s="14"/>
      <c r="OBI2396" s="14"/>
      <c r="OBJ2396" s="14"/>
      <c r="OBK2396" s="14"/>
      <c r="OBL2396" s="14"/>
      <c r="OBM2396" s="14"/>
      <c r="OBN2396" s="14"/>
      <c r="OBO2396" s="14"/>
      <c r="OBP2396" s="14"/>
      <c r="OBQ2396" s="14"/>
      <c r="OBR2396" s="14"/>
      <c r="OBS2396" s="14"/>
      <c r="OBT2396" s="14"/>
      <c r="OBU2396" s="14"/>
      <c r="OBV2396" s="14"/>
      <c r="OBW2396" s="14"/>
      <c r="OBX2396" s="14"/>
      <c r="OBY2396" s="14"/>
      <c r="OBZ2396" s="14"/>
      <c r="OCA2396" s="14"/>
      <c r="OCB2396" s="14"/>
      <c r="OCC2396" s="14"/>
      <c r="OCD2396" s="14"/>
      <c r="OCE2396" s="14"/>
      <c r="OCF2396" s="14"/>
      <c r="OCG2396" s="14"/>
      <c r="OCH2396" s="14"/>
      <c r="OCI2396" s="14"/>
      <c r="OCJ2396" s="14"/>
      <c r="OCK2396" s="14"/>
      <c r="OCL2396" s="14"/>
      <c r="OCM2396" s="14"/>
      <c r="OCN2396" s="14"/>
      <c r="OCO2396" s="14"/>
      <c r="OCP2396" s="14"/>
      <c r="OCQ2396" s="14"/>
      <c r="OCR2396" s="14"/>
      <c r="OCS2396" s="14"/>
      <c r="OCT2396" s="14"/>
      <c r="OCU2396" s="14"/>
      <c r="OCV2396" s="14"/>
      <c r="OCW2396" s="14"/>
      <c r="OCX2396" s="14"/>
      <c r="OCY2396" s="14"/>
      <c r="OCZ2396" s="14"/>
      <c r="ODA2396" s="14"/>
      <c r="ODB2396" s="14"/>
      <c r="ODC2396" s="14"/>
      <c r="ODD2396" s="14"/>
      <c r="ODE2396" s="14"/>
      <c r="ODF2396" s="14"/>
      <c r="ODG2396" s="14"/>
      <c r="ODH2396" s="14"/>
      <c r="ODI2396" s="14"/>
      <c r="ODJ2396" s="14"/>
      <c r="ODK2396" s="14"/>
      <c r="ODL2396" s="14"/>
      <c r="ODM2396" s="14"/>
      <c r="ODN2396" s="14"/>
      <c r="ODO2396" s="14"/>
      <c r="ODP2396" s="14"/>
      <c r="ODQ2396" s="14"/>
      <c r="ODR2396" s="14"/>
      <c r="ODS2396" s="14"/>
      <c r="ODT2396" s="14"/>
      <c r="ODU2396" s="14"/>
      <c r="ODV2396" s="14"/>
      <c r="ODW2396" s="14"/>
      <c r="ODX2396" s="14"/>
      <c r="ODY2396" s="14"/>
      <c r="ODZ2396" s="14"/>
      <c r="OEA2396" s="14"/>
      <c r="OEB2396" s="14"/>
      <c r="OEC2396" s="14"/>
      <c r="OED2396" s="14"/>
      <c r="OEE2396" s="14"/>
      <c r="OEF2396" s="14"/>
      <c r="OEG2396" s="14"/>
      <c r="OEH2396" s="14"/>
      <c r="OEI2396" s="14"/>
      <c r="OEJ2396" s="14"/>
      <c r="OEK2396" s="14"/>
      <c r="OEL2396" s="14"/>
      <c r="OEM2396" s="14"/>
      <c r="OEN2396" s="14"/>
      <c r="OEO2396" s="14"/>
      <c r="OEP2396" s="14"/>
      <c r="OEQ2396" s="14"/>
      <c r="OER2396" s="14"/>
      <c r="OES2396" s="14"/>
      <c r="OET2396" s="14"/>
      <c r="OEU2396" s="14"/>
      <c r="OEV2396" s="14"/>
      <c r="OEW2396" s="14"/>
      <c r="OEX2396" s="14"/>
      <c r="OEY2396" s="14"/>
      <c r="OEZ2396" s="14"/>
      <c r="OFA2396" s="14"/>
      <c r="OFB2396" s="14"/>
      <c r="OFC2396" s="14"/>
      <c r="OFD2396" s="14"/>
      <c r="OFE2396" s="14"/>
      <c r="OFF2396" s="14"/>
      <c r="OFG2396" s="14"/>
      <c r="OFH2396" s="14"/>
      <c r="OFI2396" s="14"/>
      <c r="OFJ2396" s="14"/>
      <c r="OFK2396" s="14"/>
      <c r="OFL2396" s="14"/>
      <c r="OFM2396" s="14"/>
      <c r="OFN2396" s="14"/>
      <c r="OFO2396" s="14"/>
      <c r="OFP2396" s="14"/>
      <c r="OFQ2396" s="14"/>
      <c r="OFR2396" s="14"/>
      <c r="OFS2396" s="14"/>
      <c r="OFT2396" s="14"/>
      <c r="OFU2396" s="14"/>
      <c r="OFV2396" s="14"/>
      <c r="OFW2396" s="14"/>
      <c r="OFX2396" s="14"/>
      <c r="OFY2396" s="14"/>
      <c r="OFZ2396" s="14"/>
      <c r="OGA2396" s="14"/>
      <c r="OGB2396" s="14"/>
      <c r="OGC2396" s="14"/>
      <c r="OGD2396" s="14"/>
      <c r="OGE2396" s="14"/>
      <c r="OGF2396" s="14"/>
      <c r="OGG2396" s="14"/>
      <c r="OGH2396" s="14"/>
      <c r="OGI2396" s="14"/>
      <c r="OGJ2396" s="14"/>
      <c r="OGK2396" s="14"/>
      <c r="OGL2396" s="14"/>
      <c r="OGM2396" s="14"/>
      <c r="OGN2396" s="14"/>
      <c r="OGO2396" s="14"/>
      <c r="OGP2396" s="14"/>
      <c r="OGQ2396" s="14"/>
      <c r="OGR2396" s="14"/>
      <c r="OGS2396" s="14"/>
      <c r="OGT2396" s="14"/>
      <c r="OGU2396" s="14"/>
      <c r="OGV2396" s="14"/>
      <c r="OGW2396" s="14"/>
      <c r="OGX2396" s="14"/>
      <c r="OGY2396" s="14"/>
      <c r="OGZ2396" s="14"/>
      <c r="OHA2396" s="14"/>
      <c r="OHB2396" s="14"/>
      <c r="OHC2396" s="14"/>
      <c r="OHD2396" s="14"/>
      <c r="OHE2396" s="14"/>
      <c r="OHF2396" s="14"/>
      <c r="OHG2396" s="14"/>
      <c r="OHH2396" s="14"/>
      <c r="OHI2396" s="14"/>
      <c r="OHJ2396" s="14"/>
      <c r="OHK2396" s="14"/>
      <c r="OHL2396" s="14"/>
      <c r="OHM2396" s="14"/>
      <c r="OHN2396" s="14"/>
      <c r="OHO2396" s="14"/>
      <c r="OHP2396" s="14"/>
      <c r="OHQ2396" s="14"/>
      <c r="OHR2396" s="14"/>
      <c r="OHS2396" s="14"/>
      <c r="OHT2396" s="14"/>
      <c r="OHU2396" s="14"/>
      <c r="OHV2396" s="14"/>
      <c r="OHW2396" s="14"/>
      <c r="OHX2396" s="14"/>
      <c r="OHY2396" s="14"/>
      <c r="OHZ2396" s="14"/>
      <c r="OIA2396" s="14"/>
      <c r="OIB2396" s="14"/>
      <c r="OIC2396" s="14"/>
      <c r="OID2396" s="14"/>
      <c r="OIE2396" s="14"/>
      <c r="OIF2396" s="14"/>
      <c r="OIG2396" s="14"/>
      <c r="OIH2396" s="14"/>
      <c r="OII2396" s="14"/>
      <c r="OIJ2396" s="14"/>
      <c r="OIK2396" s="14"/>
      <c r="OIL2396" s="14"/>
      <c r="OIM2396" s="14"/>
      <c r="OIN2396" s="14"/>
      <c r="OIO2396" s="14"/>
      <c r="OIP2396" s="14"/>
      <c r="OIQ2396" s="14"/>
      <c r="OIR2396" s="14"/>
      <c r="OIS2396" s="14"/>
      <c r="OIT2396" s="14"/>
      <c r="OIU2396" s="14"/>
      <c r="OIV2396" s="14"/>
      <c r="OIW2396" s="14"/>
      <c r="OIX2396" s="14"/>
      <c r="OIY2396" s="14"/>
      <c r="OIZ2396" s="14"/>
      <c r="OJA2396" s="14"/>
      <c r="OJB2396" s="14"/>
      <c r="OJC2396" s="14"/>
      <c r="OJD2396" s="14"/>
      <c r="OJE2396" s="14"/>
      <c r="OJF2396" s="14"/>
      <c r="OJG2396" s="14"/>
      <c r="OJH2396" s="14"/>
      <c r="OJI2396" s="14"/>
      <c r="OJJ2396" s="14"/>
      <c r="OJK2396" s="14"/>
      <c r="OJL2396" s="14"/>
      <c r="OJM2396" s="14"/>
      <c r="OJN2396" s="14"/>
      <c r="OJO2396" s="14"/>
      <c r="OJP2396" s="14"/>
      <c r="OJQ2396" s="14"/>
      <c r="OJR2396" s="14"/>
      <c r="OJS2396" s="14"/>
      <c r="OJT2396" s="14"/>
      <c r="OJU2396" s="14"/>
      <c r="OJV2396" s="14"/>
      <c r="OJW2396" s="14"/>
      <c r="OJX2396" s="14"/>
      <c r="OJY2396" s="14"/>
      <c r="OJZ2396" s="14"/>
      <c r="OKA2396" s="14"/>
      <c r="OKB2396" s="14"/>
      <c r="OKC2396" s="14"/>
      <c r="OKD2396" s="14"/>
      <c r="OKE2396" s="14"/>
      <c r="OKF2396" s="14"/>
      <c r="OKG2396" s="14"/>
      <c r="OKH2396" s="14"/>
      <c r="OKI2396" s="14"/>
      <c r="OKJ2396" s="14"/>
      <c r="OKK2396" s="14"/>
      <c r="OKL2396" s="14"/>
      <c r="OKM2396" s="14"/>
      <c r="OKN2396" s="14"/>
      <c r="OKO2396" s="14"/>
      <c r="OKP2396" s="14"/>
      <c r="OKQ2396" s="14"/>
      <c r="OKR2396" s="14"/>
      <c r="OKS2396" s="14"/>
      <c r="OKT2396" s="14"/>
      <c r="OKU2396" s="14"/>
      <c r="OKV2396" s="14"/>
      <c r="OKW2396" s="14"/>
      <c r="OKX2396" s="14"/>
      <c r="OKY2396" s="14"/>
      <c r="OKZ2396" s="14"/>
      <c r="OLA2396" s="14"/>
      <c r="OLB2396" s="14"/>
      <c r="OLC2396" s="14"/>
      <c r="OLD2396" s="14"/>
      <c r="OLE2396" s="14"/>
      <c r="OLF2396" s="14"/>
      <c r="OLG2396" s="14"/>
      <c r="OLH2396" s="14"/>
      <c r="OLI2396" s="14"/>
      <c r="OLJ2396" s="14"/>
      <c r="OLK2396" s="14"/>
      <c r="OLL2396" s="14"/>
      <c r="OLM2396" s="14"/>
      <c r="OLN2396" s="14"/>
      <c r="OLO2396" s="14"/>
      <c r="OLP2396" s="14"/>
      <c r="OLQ2396" s="14"/>
      <c r="OLR2396" s="14"/>
      <c r="OLS2396" s="14"/>
      <c r="OLT2396" s="14"/>
      <c r="OLU2396" s="14"/>
      <c r="OLV2396" s="14"/>
      <c r="OLW2396" s="14"/>
      <c r="OLX2396" s="14"/>
      <c r="OLY2396" s="14"/>
      <c r="OLZ2396" s="14"/>
      <c r="OMA2396" s="14"/>
      <c r="OMB2396" s="14"/>
      <c r="OMC2396" s="14"/>
      <c r="OMD2396" s="14"/>
      <c r="OME2396" s="14"/>
      <c r="OMF2396" s="14"/>
      <c r="OMG2396" s="14"/>
      <c r="OMH2396" s="14"/>
      <c r="OMI2396" s="14"/>
      <c r="OMJ2396" s="14"/>
      <c r="OMK2396" s="14"/>
      <c r="OML2396" s="14"/>
      <c r="OMM2396" s="14"/>
      <c r="OMN2396" s="14"/>
      <c r="OMO2396" s="14"/>
      <c r="OMP2396" s="14"/>
      <c r="OMQ2396" s="14"/>
      <c r="OMR2396" s="14"/>
      <c r="OMS2396" s="14"/>
      <c r="OMT2396" s="14"/>
      <c r="OMU2396" s="14"/>
      <c r="OMV2396" s="14"/>
      <c r="OMW2396" s="14"/>
      <c r="OMX2396" s="14"/>
      <c r="OMY2396" s="14"/>
      <c r="OMZ2396" s="14"/>
      <c r="ONA2396" s="14"/>
      <c r="ONB2396" s="14"/>
      <c r="ONC2396" s="14"/>
      <c r="OND2396" s="14"/>
      <c r="ONE2396" s="14"/>
      <c r="ONF2396" s="14"/>
      <c r="ONG2396" s="14"/>
      <c r="ONH2396" s="14"/>
      <c r="ONI2396" s="14"/>
      <c r="ONJ2396" s="14"/>
      <c r="ONK2396" s="14"/>
      <c r="ONL2396" s="14"/>
      <c r="ONM2396" s="14"/>
      <c r="ONN2396" s="14"/>
      <c r="ONO2396" s="14"/>
      <c r="ONP2396" s="14"/>
      <c r="ONQ2396" s="14"/>
      <c r="ONR2396" s="14"/>
      <c r="ONS2396" s="14"/>
      <c r="ONT2396" s="14"/>
      <c r="ONU2396" s="14"/>
      <c r="ONV2396" s="14"/>
      <c r="ONW2396" s="14"/>
      <c r="ONX2396" s="14"/>
      <c r="ONY2396" s="14"/>
      <c r="ONZ2396" s="14"/>
      <c r="OOA2396" s="14"/>
      <c r="OOB2396" s="14"/>
      <c r="OOC2396" s="14"/>
      <c r="OOD2396" s="14"/>
      <c r="OOE2396" s="14"/>
      <c r="OOF2396" s="14"/>
      <c r="OOG2396" s="14"/>
      <c r="OOH2396" s="14"/>
      <c r="OOI2396" s="14"/>
      <c r="OOJ2396" s="14"/>
      <c r="OOK2396" s="14"/>
      <c r="OOL2396" s="14"/>
      <c r="OOM2396" s="14"/>
      <c r="OON2396" s="14"/>
      <c r="OOO2396" s="14"/>
      <c r="OOP2396" s="14"/>
      <c r="OOQ2396" s="14"/>
      <c r="OOR2396" s="14"/>
      <c r="OOS2396" s="14"/>
      <c r="OOT2396" s="14"/>
      <c r="OOU2396" s="14"/>
      <c r="OOV2396" s="14"/>
      <c r="OOW2396" s="14"/>
      <c r="OOX2396" s="14"/>
      <c r="OOY2396" s="14"/>
      <c r="OOZ2396" s="14"/>
      <c r="OPA2396" s="14"/>
      <c r="OPB2396" s="14"/>
      <c r="OPC2396" s="14"/>
      <c r="OPD2396" s="14"/>
      <c r="OPE2396" s="14"/>
      <c r="OPF2396" s="14"/>
      <c r="OPG2396" s="14"/>
      <c r="OPH2396" s="14"/>
      <c r="OPI2396" s="14"/>
      <c r="OPJ2396" s="14"/>
      <c r="OPK2396" s="14"/>
      <c r="OPL2396" s="14"/>
      <c r="OPM2396" s="14"/>
      <c r="OPN2396" s="14"/>
      <c r="OPO2396" s="14"/>
      <c r="OPP2396" s="14"/>
      <c r="OPQ2396" s="14"/>
      <c r="OPR2396" s="14"/>
      <c r="OPS2396" s="14"/>
      <c r="OPT2396" s="14"/>
      <c r="OPU2396" s="14"/>
      <c r="OPV2396" s="14"/>
      <c r="OPW2396" s="14"/>
      <c r="OPX2396" s="14"/>
      <c r="OPY2396" s="14"/>
      <c r="OPZ2396" s="14"/>
      <c r="OQA2396" s="14"/>
      <c r="OQB2396" s="14"/>
      <c r="OQC2396" s="14"/>
      <c r="OQD2396" s="14"/>
      <c r="OQE2396" s="14"/>
      <c r="OQF2396" s="14"/>
      <c r="OQG2396" s="14"/>
      <c r="OQH2396" s="14"/>
      <c r="OQI2396" s="14"/>
      <c r="OQJ2396" s="14"/>
      <c r="OQK2396" s="14"/>
      <c r="OQL2396" s="14"/>
      <c r="OQM2396" s="14"/>
      <c r="OQN2396" s="14"/>
      <c r="OQO2396" s="14"/>
      <c r="OQP2396" s="14"/>
      <c r="OQQ2396" s="14"/>
      <c r="OQR2396" s="14"/>
      <c r="OQS2396" s="14"/>
      <c r="OQT2396" s="14"/>
      <c r="OQU2396" s="14"/>
      <c r="OQV2396" s="14"/>
      <c r="OQW2396" s="14"/>
      <c r="OQX2396" s="14"/>
      <c r="OQY2396" s="14"/>
      <c r="OQZ2396" s="14"/>
      <c r="ORA2396" s="14"/>
      <c r="ORB2396" s="14"/>
      <c r="ORC2396" s="14"/>
      <c r="ORD2396" s="14"/>
      <c r="ORE2396" s="14"/>
      <c r="ORF2396" s="14"/>
      <c r="ORG2396" s="14"/>
      <c r="ORH2396" s="14"/>
      <c r="ORI2396" s="14"/>
      <c r="ORJ2396" s="14"/>
      <c r="ORK2396" s="14"/>
      <c r="ORL2396" s="14"/>
      <c r="ORM2396" s="14"/>
      <c r="ORN2396" s="14"/>
      <c r="ORO2396" s="14"/>
      <c r="ORP2396" s="14"/>
      <c r="ORQ2396" s="14"/>
      <c r="ORR2396" s="14"/>
      <c r="ORS2396" s="14"/>
      <c r="ORT2396" s="14"/>
      <c r="ORU2396" s="14"/>
      <c r="ORV2396" s="14"/>
      <c r="ORW2396" s="14"/>
      <c r="ORX2396" s="14"/>
      <c r="ORY2396" s="14"/>
      <c r="ORZ2396" s="14"/>
      <c r="OSA2396" s="14"/>
      <c r="OSB2396" s="14"/>
      <c r="OSC2396" s="14"/>
      <c r="OSD2396" s="14"/>
      <c r="OSE2396" s="14"/>
      <c r="OSF2396" s="14"/>
      <c r="OSG2396" s="14"/>
      <c r="OSH2396" s="14"/>
      <c r="OSI2396" s="14"/>
      <c r="OSJ2396" s="14"/>
      <c r="OSK2396" s="14"/>
      <c r="OSL2396" s="14"/>
      <c r="OSM2396" s="14"/>
      <c r="OSN2396" s="14"/>
      <c r="OSO2396" s="14"/>
      <c r="OSP2396" s="14"/>
      <c r="OSQ2396" s="14"/>
      <c r="OSR2396" s="14"/>
      <c r="OSS2396" s="14"/>
      <c r="OST2396" s="14"/>
      <c r="OSU2396" s="14"/>
      <c r="OSV2396" s="14"/>
      <c r="OSW2396" s="14"/>
      <c r="OSX2396" s="14"/>
      <c r="OSY2396" s="14"/>
      <c r="OSZ2396" s="14"/>
      <c r="OTA2396" s="14"/>
      <c r="OTB2396" s="14"/>
      <c r="OTC2396" s="14"/>
      <c r="OTD2396" s="14"/>
      <c r="OTE2396" s="14"/>
      <c r="OTF2396" s="14"/>
      <c r="OTG2396" s="14"/>
      <c r="OTH2396" s="14"/>
      <c r="OTI2396" s="14"/>
      <c r="OTJ2396" s="14"/>
      <c r="OTK2396" s="14"/>
      <c r="OTL2396" s="14"/>
      <c r="OTM2396" s="14"/>
      <c r="OTN2396" s="14"/>
      <c r="OTO2396" s="14"/>
      <c r="OTP2396" s="14"/>
      <c r="OTQ2396" s="14"/>
      <c r="OTR2396" s="14"/>
      <c r="OTS2396" s="14"/>
      <c r="OTT2396" s="14"/>
      <c r="OTU2396" s="14"/>
      <c r="OTV2396" s="14"/>
      <c r="OTW2396" s="14"/>
      <c r="OTX2396" s="14"/>
      <c r="OTY2396" s="14"/>
      <c r="OTZ2396" s="14"/>
      <c r="OUA2396" s="14"/>
      <c r="OUB2396" s="14"/>
      <c r="OUC2396" s="14"/>
      <c r="OUD2396" s="14"/>
      <c r="OUE2396" s="14"/>
      <c r="OUF2396" s="14"/>
      <c r="OUG2396" s="14"/>
      <c r="OUH2396" s="14"/>
      <c r="OUI2396" s="14"/>
      <c r="OUJ2396" s="14"/>
      <c r="OUK2396" s="14"/>
      <c r="OUL2396" s="14"/>
      <c r="OUM2396" s="14"/>
      <c r="OUN2396" s="14"/>
      <c r="OUO2396" s="14"/>
      <c r="OUP2396" s="14"/>
      <c r="OUQ2396" s="14"/>
      <c r="OUR2396" s="14"/>
      <c r="OUS2396" s="14"/>
      <c r="OUT2396" s="14"/>
      <c r="OUU2396" s="14"/>
      <c r="OUV2396" s="14"/>
      <c r="OUW2396" s="14"/>
      <c r="OUX2396" s="14"/>
      <c r="OUY2396" s="14"/>
      <c r="OUZ2396" s="14"/>
      <c r="OVA2396" s="14"/>
      <c r="OVB2396" s="14"/>
      <c r="OVC2396" s="14"/>
      <c r="OVD2396" s="14"/>
      <c r="OVE2396" s="14"/>
      <c r="OVF2396" s="14"/>
      <c r="OVG2396" s="14"/>
      <c r="OVH2396" s="14"/>
      <c r="OVI2396" s="14"/>
      <c r="OVJ2396" s="14"/>
      <c r="OVK2396" s="14"/>
      <c r="OVL2396" s="14"/>
      <c r="OVM2396" s="14"/>
      <c r="OVN2396" s="14"/>
      <c r="OVO2396" s="14"/>
      <c r="OVP2396" s="14"/>
      <c r="OVQ2396" s="14"/>
      <c r="OVR2396" s="14"/>
      <c r="OVS2396" s="14"/>
      <c r="OVT2396" s="14"/>
      <c r="OVU2396" s="14"/>
      <c r="OVV2396" s="14"/>
      <c r="OVW2396" s="14"/>
      <c r="OVX2396" s="14"/>
      <c r="OVY2396" s="14"/>
      <c r="OVZ2396" s="14"/>
      <c r="OWA2396" s="14"/>
      <c r="OWB2396" s="14"/>
      <c r="OWC2396" s="14"/>
      <c r="OWD2396" s="14"/>
      <c r="OWE2396" s="14"/>
      <c r="OWF2396" s="14"/>
      <c r="OWG2396" s="14"/>
      <c r="OWH2396" s="14"/>
      <c r="OWI2396" s="14"/>
      <c r="OWJ2396" s="14"/>
      <c r="OWK2396" s="14"/>
      <c r="OWL2396" s="14"/>
      <c r="OWM2396" s="14"/>
      <c r="OWN2396" s="14"/>
      <c r="OWO2396" s="14"/>
      <c r="OWP2396" s="14"/>
      <c r="OWQ2396" s="14"/>
      <c r="OWR2396" s="14"/>
      <c r="OWS2396" s="14"/>
      <c r="OWT2396" s="14"/>
      <c r="OWU2396" s="14"/>
      <c r="OWV2396" s="14"/>
      <c r="OWW2396" s="14"/>
      <c r="OWX2396" s="14"/>
      <c r="OWY2396" s="14"/>
      <c r="OWZ2396" s="14"/>
      <c r="OXA2396" s="14"/>
      <c r="OXB2396" s="14"/>
      <c r="OXC2396" s="14"/>
      <c r="OXD2396" s="14"/>
      <c r="OXE2396" s="14"/>
      <c r="OXF2396" s="14"/>
      <c r="OXG2396" s="14"/>
      <c r="OXH2396" s="14"/>
      <c r="OXI2396" s="14"/>
      <c r="OXJ2396" s="14"/>
      <c r="OXK2396" s="14"/>
      <c r="OXL2396" s="14"/>
      <c r="OXM2396" s="14"/>
      <c r="OXN2396" s="14"/>
      <c r="OXO2396" s="14"/>
      <c r="OXP2396" s="14"/>
      <c r="OXQ2396" s="14"/>
      <c r="OXR2396" s="14"/>
      <c r="OXS2396" s="14"/>
      <c r="OXT2396" s="14"/>
      <c r="OXU2396" s="14"/>
      <c r="OXV2396" s="14"/>
      <c r="OXW2396" s="14"/>
      <c r="OXX2396" s="14"/>
      <c r="OXY2396" s="14"/>
      <c r="OXZ2396" s="14"/>
      <c r="OYA2396" s="14"/>
      <c r="OYB2396" s="14"/>
      <c r="OYC2396" s="14"/>
      <c r="OYD2396" s="14"/>
      <c r="OYE2396" s="14"/>
      <c r="OYF2396" s="14"/>
      <c r="OYG2396" s="14"/>
      <c r="OYH2396" s="14"/>
      <c r="OYI2396" s="14"/>
      <c r="OYJ2396" s="14"/>
      <c r="OYK2396" s="14"/>
      <c r="OYL2396" s="14"/>
      <c r="OYM2396" s="14"/>
      <c r="OYN2396" s="14"/>
      <c r="OYO2396" s="14"/>
      <c r="OYP2396" s="14"/>
      <c r="OYQ2396" s="14"/>
      <c r="OYR2396" s="14"/>
      <c r="OYS2396" s="14"/>
      <c r="OYT2396" s="14"/>
      <c r="OYU2396" s="14"/>
      <c r="OYV2396" s="14"/>
      <c r="OYW2396" s="14"/>
      <c r="OYX2396" s="14"/>
      <c r="OYY2396" s="14"/>
      <c r="OYZ2396" s="14"/>
      <c r="OZA2396" s="14"/>
      <c r="OZB2396" s="14"/>
      <c r="OZC2396" s="14"/>
      <c r="OZD2396" s="14"/>
      <c r="OZE2396" s="14"/>
      <c r="OZF2396" s="14"/>
      <c r="OZG2396" s="14"/>
      <c r="OZH2396" s="14"/>
      <c r="OZI2396" s="14"/>
      <c r="OZJ2396" s="14"/>
      <c r="OZK2396" s="14"/>
      <c r="OZL2396" s="14"/>
      <c r="OZM2396" s="14"/>
      <c r="OZN2396" s="14"/>
      <c r="OZO2396" s="14"/>
      <c r="OZP2396" s="14"/>
      <c r="OZQ2396" s="14"/>
      <c r="OZR2396" s="14"/>
      <c r="OZS2396" s="14"/>
      <c r="OZT2396" s="14"/>
      <c r="OZU2396" s="14"/>
      <c r="OZV2396" s="14"/>
      <c r="OZW2396" s="14"/>
      <c r="OZX2396" s="14"/>
      <c r="OZY2396" s="14"/>
      <c r="OZZ2396" s="14"/>
      <c r="PAA2396" s="14"/>
      <c r="PAB2396" s="14"/>
      <c r="PAC2396" s="14"/>
      <c r="PAD2396" s="14"/>
      <c r="PAE2396" s="14"/>
      <c r="PAF2396" s="14"/>
      <c r="PAG2396" s="14"/>
      <c r="PAH2396" s="14"/>
      <c r="PAI2396" s="14"/>
      <c r="PAJ2396" s="14"/>
      <c r="PAK2396" s="14"/>
      <c r="PAL2396" s="14"/>
      <c r="PAM2396" s="14"/>
      <c r="PAN2396" s="14"/>
      <c r="PAO2396" s="14"/>
      <c r="PAP2396" s="14"/>
      <c r="PAQ2396" s="14"/>
      <c r="PAR2396" s="14"/>
      <c r="PAS2396" s="14"/>
      <c r="PAT2396" s="14"/>
      <c r="PAU2396" s="14"/>
      <c r="PAV2396" s="14"/>
      <c r="PAW2396" s="14"/>
      <c r="PAX2396" s="14"/>
      <c r="PAY2396" s="14"/>
      <c r="PAZ2396" s="14"/>
      <c r="PBA2396" s="14"/>
      <c r="PBB2396" s="14"/>
      <c r="PBC2396" s="14"/>
      <c r="PBD2396" s="14"/>
      <c r="PBE2396" s="14"/>
      <c r="PBF2396" s="14"/>
      <c r="PBG2396" s="14"/>
      <c r="PBH2396" s="14"/>
      <c r="PBI2396" s="14"/>
      <c r="PBJ2396" s="14"/>
      <c r="PBK2396" s="14"/>
      <c r="PBL2396" s="14"/>
      <c r="PBM2396" s="14"/>
      <c r="PBN2396" s="14"/>
      <c r="PBO2396" s="14"/>
      <c r="PBP2396" s="14"/>
      <c r="PBQ2396" s="14"/>
      <c r="PBR2396" s="14"/>
      <c r="PBS2396" s="14"/>
      <c r="PBT2396" s="14"/>
      <c r="PBU2396" s="14"/>
      <c r="PBV2396" s="14"/>
      <c r="PBW2396" s="14"/>
      <c r="PBX2396" s="14"/>
      <c r="PBY2396" s="14"/>
      <c r="PBZ2396" s="14"/>
      <c r="PCA2396" s="14"/>
      <c r="PCB2396" s="14"/>
      <c r="PCC2396" s="14"/>
      <c r="PCD2396" s="14"/>
      <c r="PCE2396" s="14"/>
      <c r="PCF2396" s="14"/>
      <c r="PCG2396" s="14"/>
      <c r="PCH2396" s="14"/>
      <c r="PCI2396" s="14"/>
      <c r="PCJ2396" s="14"/>
      <c r="PCK2396" s="14"/>
      <c r="PCL2396" s="14"/>
      <c r="PCM2396" s="14"/>
      <c r="PCN2396" s="14"/>
      <c r="PCO2396" s="14"/>
      <c r="PCP2396" s="14"/>
      <c r="PCQ2396" s="14"/>
      <c r="PCR2396" s="14"/>
      <c r="PCS2396" s="14"/>
      <c r="PCT2396" s="14"/>
      <c r="PCU2396" s="14"/>
      <c r="PCV2396" s="14"/>
      <c r="PCW2396" s="14"/>
      <c r="PCX2396" s="14"/>
      <c r="PCY2396" s="14"/>
      <c r="PCZ2396" s="14"/>
      <c r="PDA2396" s="14"/>
      <c r="PDB2396" s="14"/>
      <c r="PDC2396" s="14"/>
      <c r="PDD2396" s="14"/>
      <c r="PDE2396" s="14"/>
      <c r="PDF2396" s="14"/>
      <c r="PDG2396" s="14"/>
      <c r="PDH2396" s="14"/>
      <c r="PDI2396" s="14"/>
      <c r="PDJ2396" s="14"/>
      <c r="PDK2396" s="14"/>
      <c r="PDL2396" s="14"/>
      <c r="PDM2396" s="14"/>
      <c r="PDN2396" s="14"/>
      <c r="PDO2396" s="14"/>
      <c r="PDP2396" s="14"/>
      <c r="PDQ2396" s="14"/>
      <c r="PDR2396" s="14"/>
      <c r="PDS2396" s="14"/>
      <c r="PDT2396" s="14"/>
      <c r="PDU2396" s="14"/>
      <c r="PDV2396" s="14"/>
      <c r="PDW2396" s="14"/>
      <c r="PDX2396" s="14"/>
      <c r="PDY2396" s="14"/>
      <c r="PDZ2396" s="14"/>
      <c r="PEA2396" s="14"/>
      <c r="PEB2396" s="14"/>
      <c r="PEC2396" s="14"/>
      <c r="PED2396" s="14"/>
      <c r="PEE2396" s="14"/>
      <c r="PEF2396" s="14"/>
      <c r="PEG2396" s="14"/>
      <c r="PEH2396" s="14"/>
      <c r="PEI2396" s="14"/>
      <c r="PEJ2396" s="14"/>
      <c r="PEK2396" s="14"/>
      <c r="PEL2396" s="14"/>
      <c r="PEM2396" s="14"/>
      <c r="PEN2396" s="14"/>
      <c r="PEO2396" s="14"/>
      <c r="PEP2396" s="14"/>
      <c r="PEQ2396" s="14"/>
      <c r="PER2396" s="14"/>
      <c r="PES2396" s="14"/>
      <c r="PET2396" s="14"/>
      <c r="PEU2396" s="14"/>
      <c r="PEV2396" s="14"/>
      <c r="PEW2396" s="14"/>
      <c r="PEX2396" s="14"/>
      <c r="PEY2396" s="14"/>
      <c r="PEZ2396" s="14"/>
      <c r="PFA2396" s="14"/>
      <c r="PFB2396" s="14"/>
      <c r="PFC2396" s="14"/>
      <c r="PFD2396" s="14"/>
      <c r="PFE2396" s="14"/>
      <c r="PFF2396" s="14"/>
      <c r="PFG2396" s="14"/>
      <c r="PFH2396" s="14"/>
      <c r="PFI2396" s="14"/>
      <c r="PFJ2396" s="14"/>
      <c r="PFK2396" s="14"/>
      <c r="PFL2396" s="14"/>
      <c r="PFM2396" s="14"/>
      <c r="PFN2396" s="14"/>
      <c r="PFO2396" s="14"/>
      <c r="PFP2396" s="14"/>
      <c r="PFQ2396" s="14"/>
      <c r="PFR2396" s="14"/>
      <c r="PFS2396" s="14"/>
      <c r="PFT2396" s="14"/>
      <c r="PFU2396" s="14"/>
      <c r="PFV2396" s="14"/>
      <c r="PFW2396" s="14"/>
      <c r="PFX2396" s="14"/>
      <c r="PFY2396" s="14"/>
      <c r="PFZ2396" s="14"/>
      <c r="PGA2396" s="14"/>
      <c r="PGB2396" s="14"/>
      <c r="PGC2396" s="14"/>
      <c r="PGD2396" s="14"/>
      <c r="PGE2396" s="14"/>
      <c r="PGF2396" s="14"/>
      <c r="PGG2396" s="14"/>
      <c r="PGH2396" s="14"/>
      <c r="PGI2396" s="14"/>
      <c r="PGJ2396" s="14"/>
      <c r="PGK2396" s="14"/>
      <c r="PGL2396" s="14"/>
      <c r="PGM2396" s="14"/>
      <c r="PGN2396" s="14"/>
      <c r="PGO2396" s="14"/>
      <c r="PGP2396" s="14"/>
      <c r="PGQ2396" s="14"/>
      <c r="PGR2396" s="14"/>
      <c r="PGS2396" s="14"/>
      <c r="PGT2396" s="14"/>
      <c r="PGU2396" s="14"/>
      <c r="PGV2396" s="14"/>
      <c r="PGW2396" s="14"/>
      <c r="PGX2396" s="14"/>
      <c r="PGY2396" s="14"/>
      <c r="PGZ2396" s="14"/>
      <c r="PHA2396" s="14"/>
      <c r="PHB2396" s="14"/>
      <c r="PHC2396" s="14"/>
      <c r="PHD2396" s="14"/>
      <c r="PHE2396" s="14"/>
      <c r="PHF2396" s="14"/>
      <c r="PHG2396" s="14"/>
      <c r="PHH2396" s="14"/>
      <c r="PHI2396" s="14"/>
      <c r="PHJ2396" s="14"/>
      <c r="PHK2396" s="14"/>
      <c r="PHL2396" s="14"/>
      <c r="PHM2396" s="14"/>
      <c r="PHN2396" s="14"/>
      <c r="PHO2396" s="14"/>
      <c r="PHP2396" s="14"/>
      <c r="PHQ2396" s="14"/>
      <c r="PHR2396" s="14"/>
      <c r="PHS2396" s="14"/>
      <c r="PHT2396" s="14"/>
      <c r="PHU2396" s="14"/>
      <c r="PHV2396" s="14"/>
      <c r="PHW2396" s="14"/>
      <c r="PHX2396" s="14"/>
      <c r="PHY2396" s="14"/>
      <c r="PHZ2396" s="14"/>
      <c r="PIA2396" s="14"/>
      <c r="PIB2396" s="14"/>
      <c r="PIC2396" s="14"/>
      <c r="PID2396" s="14"/>
      <c r="PIE2396" s="14"/>
      <c r="PIF2396" s="14"/>
      <c r="PIG2396" s="14"/>
      <c r="PIH2396" s="14"/>
      <c r="PII2396" s="14"/>
      <c r="PIJ2396" s="14"/>
      <c r="PIK2396" s="14"/>
      <c r="PIL2396" s="14"/>
      <c r="PIM2396" s="14"/>
      <c r="PIN2396" s="14"/>
      <c r="PIO2396" s="14"/>
      <c r="PIP2396" s="14"/>
      <c r="PIQ2396" s="14"/>
      <c r="PIR2396" s="14"/>
      <c r="PIS2396" s="14"/>
      <c r="PIT2396" s="14"/>
      <c r="PIU2396" s="14"/>
      <c r="PIV2396" s="14"/>
      <c r="PIW2396" s="14"/>
      <c r="PIX2396" s="14"/>
      <c r="PIY2396" s="14"/>
      <c r="PIZ2396" s="14"/>
      <c r="PJA2396" s="14"/>
      <c r="PJB2396" s="14"/>
      <c r="PJC2396" s="14"/>
      <c r="PJD2396" s="14"/>
      <c r="PJE2396" s="14"/>
      <c r="PJF2396" s="14"/>
      <c r="PJG2396" s="14"/>
      <c r="PJH2396" s="14"/>
      <c r="PJI2396" s="14"/>
      <c r="PJJ2396" s="14"/>
      <c r="PJK2396" s="14"/>
      <c r="PJL2396" s="14"/>
      <c r="PJM2396" s="14"/>
      <c r="PJN2396" s="14"/>
      <c r="PJO2396" s="14"/>
      <c r="PJP2396" s="14"/>
      <c r="PJQ2396" s="14"/>
      <c r="PJR2396" s="14"/>
      <c r="PJS2396" s="14"/>
      <c r="PJT2396" s="14"/>
      <c r="PJU2396" s="14"/>
      <c r="PJV2396" s="14"/>
      <c r="PJW2396" s="14"/>
      <c r="PJX2396" s="14"/>
      <c r="PJY2396" s="14"/>
      <c r="PJZ2396" s="14"/>
      <c r="PKA2396" s="14"/>
      <c r="PKB2396" s="14"/>
      <c r="PKC2396" s="14"/>
      <c r="PKD2396" s="14"/>
      <c r="PKE2396" s="14"/>
      <c r="PKF2396" s="14"/>
      <c r="PKG2396" s="14"/>
      <c r="PKH2396" s="14"/>
      <c r="PKI2396" s="14"/>
      <c r="PKJ2396" s="14"/>
      <c r="PKK2396" s="14"/>
      <c r="PKL2396" s="14"/>
      <c r="PKM2396" s="14"/>
      <c r="PKN2396" s="14"/>
      <c r="PKO2396" s="14"/>
      <c r="PKP2396" s="14"/>
      <c r="PKQ2396" s="14"/>
      <c r="PKR2396" s="14"/>
      <c r="PKS2396" s="14"/>
      <c r="PKT2396" s="14"/>
      <c r="PKU2396" s="14"/>
      <c r="PKV2396" s="14"/>
      <c r="PKW2396" s="14"/>
      <c r="PKX2396" s="14"/>
      <c r="PKY2396" s="14"/>
      <c r="PKZ2396" s="14"/>
      <c r="PLA2396" s="14"/>
      <c r="PLB2396" s="14"/>
      <c r="PLC2396" s="14"/>
      <c r="PLD2396" s="14"/>
      <c r="PLE2396" s="14"/>
      <c r="PLF2396" s="14"/>
      <c r="PLG2396" s="14"/>
      <c r="PLH2396" s="14"/>
      <c r="PLI2396" s="14"/>
      <c r="PLJ2396" s="14"/>
      <c r="PLK2396" s="14"/>
      <c r="PLL2396" s="14"/>
      <c r="PLM2396" s="14"/>
      <c r="PLN2396" s="14"/>
      <c r="PLO2396" s="14"/>
      <c r="PLP2396" s="14"/>
      <c r="PLQ2396" s="14"/>
      <c r="PLR2396" s="14"/>
      <c r="PLS2396" s="14"/>
      <c r="PLT2396" s="14"/>
      <c r="PLU2396" s="14"/>
      <c r="PLV2396" s="14"/>
      <c r="PLW2396" s="14"/>
      <c r="PLX2396" s="14"/>
      <c r="PLY2396" s="14"/>
      <c r="PLZ2396" s="14"/>
      <c r="PMA2396" s="14"/>
      <c r="PMB2396" s="14"/>
      <c r="PMC2396" s="14"/>
      <c r="PMD2396" s="14"/>
      <c r="PME2396" s="14"/>
      <c r="PMF2396" s="14"/>
      <c r="PMG2396" s="14"/>
      <c r="PMH2396" s="14"/>
      <c r="PMI2396" s="14"/>
      <c r="PMJ2396" s="14"/>
      <c r="PMK2396" s="14"/>
      <c r="PML2396" s="14"/>
      <c r="PMM2396" s="14"/>
      <c r="PMN2396" s="14"/>
      <c r="PMO2396" s="14"/>
      <c r="PMP2396" s="14"/>
      <c r="PMQ2396" s="14"/>
      <c r="PMR2396" s="14"/>
      <c r="PMS2396" s="14"/>
      <c r="PMT2396" s="14"/>
      <c r="PMU2396" s="14"/>
      <c r="PMV2396" s="14"/>
      <c r="PMW2396" s="14"/>
      <c r="PMX2396" s="14"/>
      <c r="PMY2396" s="14"/>
      <c r="PMZ2396" s="14"/>
      <c r="PNA2396" s="14"/>
      <c r="PNB2396" s="14"/>
      <c r="PNC2396" s="14"/>
      <c r="PND2396" s="14"/>
      <c r="PNE2396" s="14"/>
      <c r="PNF2396" s="14"/>
      <c r="PNG2396" s="14"/>
      <c r="PNH2396" s="14"/>
      <c r="PNI2396" s="14"/>
      <c r="PNJ2396" s="14"/>
      <c r="PNK2396" s="14"/>
      <c r="PNL2396" s="14"/>
      <c r="PNM2396" s="14"/>
      <c r="PNN2396" s="14"/>
      <c r="PNO2396" s="14"/>
      <c r="PNP2396" s="14"/>
      <c r="PNQ2396" s="14"/>
      <c r="PNR2396" s="14"/>
      <c r="PNS2396" s="14"/>
      <c r="PNT2396" s="14"/>
      <c r="PNU2396" s="14"/>
      <c r="PNV2396" s="14"/>
      <c r="PNW2396" s="14"/>
      <c r="PNX2396" s="14"/>
      <c r="PNY2396" s="14"/>
      <c r="PNZ2396" s="14"/>
      <c r="POA2396" s="14"/>
      <c r="POB2396" s="14"/>
      <c r="POC2396" s="14"/>
      <c r="POD2396" s="14"/>
      <c r="POE2396" s="14"/>
      <c r="POF2396" s="14"/>
      <c r="POG2396" s="14"/>
      <c r="POH2396" s="14"/>
      <c r="POI2396" s="14"/>
      <c r="POJ2396" s="14"/>
      <c r="POK2396" s="14"/>
      <c r="POL2396" s="14"/>
      <c r="POM2396" s="14"/>
      <c r="PON2396" s="14"/>
      <c r="POO2396" s="14"/>
      <c r="POP2396" s="14"/>
      <c r="POQ2396" s="14"/>
      <c r="POR2396" s="14"/>
      <c r="POS2396" s="14"/>
      <c r="POT2396" s="14"/>
      <c r="POU2396" s="14"/>
      <c r="POV2396" s="14"/>
      <c r="POW2396" s="14"/>
      <c r="POX2396" s="14"/>
      <c r="POY2396" s="14"/>
      <c r="POZ2396" s="14"/>
      <c r="PPA2396" s="14"/>
      <c r="PPB2396" s="14"/>
      <c r="PPC2396" s="14"/>
      <c r="PPD2396" s="14"/>
      <c r="PPE2396" s="14"/>
      <c r="PPF2396" s="14"/>
      <c r="PPG2396" s="14"/>
      <c r="PPH2396" s="14"/>
      <c r="PPI2396" s="14"/>
      <c r="PPJ2396" s="14"/>
      <c r="PPK2396" s="14"/>
      <c r="PPL2396" s="14"/>
      <c r="PPM2396" s="14"/>
      <c r="PPN2396" s="14"/>
      <c r="PPO2396" s="14"/>
      <c r="PPP2396" s="14"/>
      <c r="PPQ2396" s="14"/>
      <c r="PPR2396" s="14"/>
      <c r="PPS2396" s="14"/>
      <c r="PPT2396" s="14"/>
      <c r="PPU2396" s="14"/>
      <c r="PPV2396" s="14"/>
      <c r="PPW2396" s="14"/>
      <c r="PPX2396" s="14"/>
      <c r="PPY2396" s="14"/>
      <c r="PPZ2396" s="14"/>
      <c r="PQA2396" s="14"/>
      <c r="PQB2396" s="14"/>
      <c r="PQC2396" s="14"/>
      <c r="PQD2396" s="14"/>
      <c r="PQE2396" s="14"/>
      <c r="PQF2396" s="14"/>
      <c r="PQG2396" s="14"/>
      <c r="PQH2396" s="14"/>
      <c r="PQI2396" s="14"/>
      <c r="PQJ2396" s="14"/>
      <c r="PQK2396" s="14"/>
      <c r="PQL2396" s="14"/>
      <c r="PQM2396" s="14"/>
      <c r="PQN2396" s="14"/>
      <c r="PQO2396" s="14"/>
      <c r="PQP2396" s="14"/>
      <c r="PQQ2396" s="14"/>
      <c r="PQR2396" s="14"/>
      <c r="PQS2396" s="14"/>
      <c r="PQT2396" s="14"/>
      <c r="PQU2396" s="14"/>
      <c r="PQV2396" s="14"/>
      <c r="PQW2396" s="14"/>
      <c r="PQX2396" s="14"/>
      <c r="PQY2396" s="14"/>
      <c r="PQZ2396" s="14"/>
      <c r="PRA2396" s="14"/>
      <c r="PRB2396" s="14"/>
      <c r="PRC2396" s="14"/>
      <c r="PRD2396" s="14"/>
      <c r="PRE2396" s="14"/>
      <c r="PRF2396" s="14"/>
      <c r="PRG2396" s="14"/>
      <c r="PRH2396" s="14"/>
      <c r="PRI2396" s="14"/>
      <c r="PRJ2396" s="14"/>
      <c r="PRK2396" s="14"/>
      <c r="PRL2396" s="14"/>
      <c r="PRM2396" s="14"/>
      <c r="PRN2396" s="14"/>
      <c r="PRO2396" s="14"/>
      <c r="PRP2396" s="14"/>
      <c r="PRQ2396" s="14"/>
      <c r="PRR2396" s="14"/>
      <c r="PRS2396" s="14"/>
      <c r="PRT2396" s="14"/>
      <c r="PRU2396" s="14"/>
      <c r="PRV2396" s="14"/>
      <c r="PRW2396" s="14"/>
      <c r="PRX2396" s="14"/>
      <c r="PRY2396" s="14"/>
      <c r="PRZ2396" s="14"/>
      <c r="PSA2396" s="14"/>
      <c r="PSB2396" s="14"/>
      <c r="PSC2396" s="14"/>
      <c r="PSD2396" s="14"/>
      <c r="PSE2396" s="14"/>
      <c r="PSF2396" s="14"/>
      <c r="PSG2396" s="14"/>
      <c r="PSH2396" s="14"/>
      <c r="PSI2396" s="14"/>
      <c r="PSJ2396" s="14"/>
      <c r="PSK2396" s="14"/>
      <c r="PSL2396" s="14"/>
      <c r="PSM2396" s="14"/>
      <c r="PSN2396" s="14"/>
      <c r="PSO2396" s="14"/>
      <c r="PSP2396" s="14"/>
      <c r="PSQ2396" s="14"/>
      <c r="PSR2396" s="14"/>
      <c r="PSS2396" s="14"/>
      <c r="PST2396" s="14"/>
      <c r="PSU2396" s="14"/>
      <c r="PSV2396" s="14"/>
      <c r="PSW2396" s="14"/>
      <c r="PSX2396" s="14"/>
      <c r="PSY2396" s="14"/>
      <c r="PSZ2396" s="14"/>
      <c r="PTA2396" s="14"/>
      <c r="PTB2396" s="14"/>
      <c r="PTC2396" s="14"/>
      <c r="PTD2396" s="14"/>
      <c r="PTE2396" s="14"/>
      <c r="PTF2396" s="14"/>
      <c r="PTG2396" s="14"/>
      <c r="PTH2396" s="14"/>
      <c r="PTI2396" s="14"/>
      <c r="PTJ2396" s="14"/>
      <c r="PTK2396" s="14"/>
      <c r="PTL2396" s="14"/>
      <c r="PTM2396" s="14"/>
      <c r="PTN2396" s="14"/>
      <c r="PTO2396" s="14"/>
      <c r="PTP2396" s="14"/>
      <c r="PTQ2396" s="14"/>
      <c r="PTR2396" s="14"/>
      <c r="PTS2396" s="14"/>
      <c r="PTT2396" s="14"/>
      <c r="PTU2396" s="14"/>
      <c r="PTV2396" s="14"/>
      <c r="PTW2396" s="14"/>
      <c r="PTX2396" s="14"/>
      <c r="PTY2396" s="14"/>
      <c r="PTZ2396" s="14"/>
      <c r="PUA2396" s="14"/>
      <c r="PUB2396" s="14"/>
      <c r="PUC2396" s="14"/>
      <c r="PUD2396" s="14"/>
      <c r="PUE2396" s="14"/>
      <c r="PUF2396" s="14"/>
      <c r="PUG2396" s="14"/>
      <c r="PUH2396" s="14"/>
      <c r="PUI2396" s="14"/>
      <c r="PUJ2396" s="14"/>
      <c r="PUK2396" s="14"/>
      <c r="PUL2396" s="14"/>
      <c r="PUM2396" s="14"/>
      <c r="PUN2396" s="14"/>
      <c r="PUO2396" s="14"/>
      <c r="PUP2396" s="14"/>
      <c r="PUQ2396" s="14"/>
      <c r="PUR2396" s="14"/>
      <c r="PUS2396" s="14"/>
      <c r="PUT2396" s="14"/>
      <c r="PUU2396" s="14"/>
      <c r="PUV2396" s="14"/>
      <c r="PUW2396" s="14"/>
      <c r="PUX2396" s="14"/>
      <c r="PUY2396" s="14"/>
      <c r="PUZ2396" s="14"/>
      <c r="PVA2396" s="14"/>
      <c r="PVB2396" s="14"/>
      <c r="PVC2396" s="14"/>
      <c r="PVD2396" s="14"/>
      <c r="PVE2396" s="14"/>
      <c r="PVF2396" s="14"/>
      <c r="PVG2396" s="14"/>
      <c r="PVH2396" s="14"/>
      <c r="PVI2396" s="14"/>
      <c r="PVJ2396" s="14"/>
      <c r="PVK2396" s="14"/>
      <c r="PVL2396" s="14"/>
      <c r="PVM2396" s="14"/>
      <c r="PVN2396" s="14"/>
      <c r="PVO2396" s="14"/>
      <c r="PVP2396" s="14"/>
      <c r="PVQ2396" s="14"/>
      <c r="PVR2396" s="14"/>
      <c r="PVS2396" s="14"/>
      <c r="PVT2396" s="14"/>
      <c r="PVU2396" s="14"/>
      <c r="PVV2396" s="14"/>
      <c r="PVW2396" s="14"/>
      <c r="PVX2396" s="14"/>
      <c r="PVY2396" s="14"/>
      <c r="PVZ2396" s="14"/>
      <c r="PWA2396" s="14"/>
      <c r="PWB2396" s="14"/>
      <c r="PWC2396" s="14"/>
      <c r="PWD2396" s="14"/>
      <c r="PWE2396" s="14"/>
      <c r="PWF2396" s="14"/>
      <c r="PWG2396" s="14"/>
      <c r="PWH2396" s="14"/>
      <c r="PWI2396" s="14"/>
      <c r="PWJ2396" s="14"/>
      <c r="PWK2396" s="14"/>
      <c r="PWL2396" s="14"/>
      <c r="PWM2396" s="14"/>
      <c r="PWN2396" s="14"/>
      <c r="PWO2396" s="14"/>
      <c r="PWP2396" s="14"/>
      <c r="PWQ2396" s="14"/>
      <c r="PWR2396" s="14"/>
      <c r="PWS2396" s="14"/>
      <c r="PWT2396" s="14"/>
      <c r="PWU2396" s="14"/>
      <c r="PWV2396" s="14"/>
      <c r="PWW2396" s="14"/>
      <c r="PWX2396" s="14"/>
      <c r="PWY2396" s="14"/>
      <c r="PWZ2396" s="14"/>
      <c r="PXA2396" s="14"/>
      <c r="PXB2396" s="14"/>
      <c r="PXC2396" s="14"/>
      <c r="PXD2396" s="14"/>
      <c r="PXE2396" s="14"/>
      <c r="PXF2396" s="14"/>
      <c r="PXG2396" s="14"/>
      <c r="PXH2396" s="14"/>
      <c r="PXI2396" s="14"/>
      <c r="PXJ2396" s="14"/>
      <c r="PXK2396" s="14"/>
      <c r="PXL2396" s="14"/>
      <c r="PXM2396" s="14"/>
      <c r="PXN2396" s="14"/>
      <c r="PXO2396" s="14"/>
      <c r="PXP2396" s="14"/>
      <c r="PXQ2396" s="14"/>
      <c r="PXR2396" s="14"/>
      <c r="PXS2396" s="14"/>
      <c r="PXT2396" s="14"/>
      <c r="PXU2396" s="14"/>
      <c r="PXV2396" s="14"/>
      <c r="PXW2396" s="14"/>
      <c r="PXX2396" s="14"/>
      <c r="PXY2396" s="14"/>
      <c r="PXZ2396" s="14"/>
      <c r="PYA2396" s="14"/>
      <c r="PYB2396" s="14"/>
      <c r="PYC2396" s="14"/>
      <c r="PYD2396" s="14"/>
      <c r="PYE2396" s="14"/>
      <c r="PYF2396" s="14"/>
      <c r="PYG2396" s="14"/>
      <c r="PYH2396" s="14"/>
      <c r="PYI2396" s="14"/>
      <c r="PYJ2396" s="14"/>
      <c r="PYK2396" s="14"/>
      <c r="PYL2396" s="14"/>
      <c r="PYM2396" s="14"/>
      <c r="PYN2396" s="14"/>
      <c r="PYO2396" s="14"/>
      <c r="PYP2396" s="14"/>
      <c r="PYQ2396" s="14"/>
      <c r="PYR2396" s="14"/>
      <c r="PYS2396" s="14"/>
      <c r="PYT2396" s="14"/>
      <c r="PYU2396" s="14"/>
      <c r="PYV2396" s="14"/>
      <c r="PYW2396" s="14"/>
      <c r="PYX2396" s="14"/>
      <c r="PYY2396" s="14"/>
      <c r="PYZ2396" s="14"/>
      <c r="PZA2396" s="14"/>
      <c r="PZB2396" s="14"/>
      <c r="PZC2396" s="14"/>
      <c r="PZD2396" s="14"/>
      <c r="PZE2396" s="14"/>
      <c r="PZF2396" s="14"/>
      <c r="PZG2396" s="14"/>
      <c r="PZH2396" s="14"/>
      <c r="PZI2396" s="14"/>
      <c r="PZJ2396" s="14"/>
      <c r="PZK2396" s="14"/>
      <c r="PZL2396" s="14"/>
      <c r="PZM2396" s="14"/>
      <c r="PZN2396" s="14"/>
      <c r="PZO2396" s="14"/>
      <c r="PZP2396" s="14"/>
      <c r="PZQ2396" s="14"/>
      <c r="PZR2396" s="14"/>
      <c r="PZS2396" s="14"/>
      <c r="PZT2396" s="14"/>
      <c r="PZU2396" s="14"/>
      <c r="PZV2396" s="14"/>
      <c r="PZW2396" s="14"/>
      <c r="PZX2396" s="14"/>
      <c r="PZY2396" s="14"/>
      <c r="PZZ2396" s="14"/>
      <c r="QAA2396" s="14"/>
      <c r="QAB2396" s="14"/>
      <c r="QAC2396" s="14"/>
      <c r="QAD2396" s="14"/>
      <c r="QAE2396" s="14"/>
      <c r="QAF2396" s="14"/>
      <c r="QAG2396" s="14"/>
      <c r="QAH2396" s="14"/>
      <c r="QAI2396" s="14"/>
      <c r="QAJ2396" s="14"/>
      <c r="QAK2396" s="14"/>
      <c r="QAL2396" s="14"/>
      <c r="QAM2396" s="14"/>
      <c r="QAN2396" s="14"/>
      <c r="QAO2396" s="14"/>
      <c r="QAP2396" s="14"/>
      <c r="QAQ2396" s="14"/>
      <c r="QAR2396" s="14"/>
      <c r="QAS2396" s="14"/>
      <c r="QAT2396" s="14"/>
      <c r="QAU2396" s="14"/>
      <c r="QAV2396" s="14"/>
      <c r="QAW2396" s="14"/>
      <c r="QAX2396" s="14"/>
      <c r="QAY2396" s="14"/>
      <c r="QAZ2396" s="14"/>
      <c r="QBA2396" s="14"/>
      <c r="QBB2396" s="14"/>
      <c r="QBC2396" s="14"/>
      <c r="QBD2396" s="14"/>
      <c r="QBE2396" s="14"/>
      <c r="QBF2396" s="14"/>
      <c r="QBG2396" s="14"/>
      <c r="QBH2396" s="14"/>
      <c r="QBI2396" s="14"/>
      <c r="QBJ2396" s="14"/>
      <c r="QBK2396" s="14"/>
      <c r="QBL2396" s="14"/>
      <c r="QBM2396" s="14"/>
      <c r="QBN2396" s="14"/>
      <c r="QBO2396" s="14"/>
      <c r="QBP2396" s="14"/>
      <c r="QBQ2396" s="14"/>
      <c r="QBR2396" s="14"/>
      <c r="QBS2396" s="14"/>
      <c r="QBT2396" s="14"/>
      <c r="QBU2396" s="14"/>
      <c r="QBV2396" s="14"/>
      <c r="QBW2396" s="14"/>
      <c r="QBX2396" s="14"/>
      <c r="QBY2396" s="14"/>
      <c r="QBZ2396" s="14"/>
      <c r="QCA2396" s="14"/>
      <c r="QCB2396" s="14"/>
      <c r="QCC2396" s="14"/>
      <c r="QCD2396" s="14"/>
      <c r="QCE2396" s="14"/>
      <c r="QCF2396" s="14"/>
      <c r="QCG2396" s="14"/>
      <c r="QCH2396" s="14"/>
      <c r="QCI2396" s="14"/>
      <c r="QCJ2396" s="14"/>
      <c r="QCK2396" s="14"/>
      <c r="QCL2396" s="14"/>
      <c r="QCM2396" s="14"/>
      <c r="QCN2396" s="14"/>
      <c r="QCO2396" s="14"/>
      <c r="QCP2396" s="14"/>
      <c r="QCQ2396" s="14"/>
      <c r="QCR2396" s="14"/>
      <c r="QCS2396" s="14"/>
      <c r="QCT2396" s="14"/>
      <c r="QCU2396" s="14"/>
      <c r="QCV2396" s="14"/>
      <c r="QCW2396" s="14"/>
      <c r="QCX2396" s="14"/>
      <c r="QCY2396" s="14"/>
      <c r="QCZ2396" s="14"/>
      <c r="QDA2396" s="14"/>
      <c r="QDB2396" s="14"/>
      <c r="QDC2396" s="14"/>
      <c r="QDD2396" s="14"/>
      <c r="QDE2396" s="14"/>
      <c r="QDF2396" s="14"/>
      <c r="QDG2396" s="14"/>
      <c r="QDH2396" s="14"/>
      <c r="QDI2396" s="14"/>
      <c r="QDJ2396" s="14"/>
      <c r="QDK2396" s="14"/>
      <c r="QDL2396" s="14"/>
      <c r="QDM2396" s="14"/>
      <c r="QDN2396" s="14"/>
      <c r="QDO2396" s="14"/>
      <c r="QDP2396" s="14"/>
      <c r="QDQ2396" s="14"/>
      <c r="QDR2396" s="14"/>
      <c r="QDS2396" s="14"/>
      <c r="QDT2396" s="14"/>
      <c r="QDU2396" s="14"/>
      <c r="QDV2396" s="14"/>
      <c r="QDW2396" s="14"/>
      <c r="QDX2396" s="14"/>
      <c r="QDY2396" s="14"/>
      <c r="QDZ2396" s="14"/>
      <c r="QEA2396" s="14"/>
      <c r="QEB2396" s="14"/>
      <c r="QEC2396" s="14"/>
      <c r="QED2396" s="14"/>
      <c r="QEE2396" s="14"/>
      <c r="QEF2396" s="14"/>
      <c r="QEG2396" s="14"/>
      <c r="QEH2396" s="14"/>
      <c r="QEI2396" s="14"/>
      <c r="QEJ2396" s="14"/>
      <c r="QEK2396" s="14"/>
      <c r="QEL2396" s="14"/>
      <c r="QEM2396" s="14"/>
      <c r="QEN2396" s="14"/>
      <c r="QEO2396" s="14"/>
      <c r="QEP2396" s="14"/>
      <c r="QEQ2396" s="14"/>
      <c r="QER2396" s="14"/>
      <c r="QES2396" s="14"/>
      <c r="QET2396" s="14"/>
      <c r="QEU2396" s="14"/>
      <c r="QEV2396" s="14"/>
      <c r="QEW2396" s="14"/>
      <c r="QEX2396" s="14"/>
      <c r="QEY2396" s="14"/>
      <c r="QEZ2396" s="14"/>
      <c r="QFA2396" s="14"/>
      <c r="QFB2396" s="14"/>
      <c r="QFC2396" s="14"/>
      <c r="QFD2396" s="14"/>
      <c r="QFE2396" s="14"/>
      <c r="QFF2396" s="14"/>
      <c r="QFG2396" s="14"/>
      <c r="QFH2396" s="14"/>
      <c r="QFI2396" s="14"/>
      <c r="QFJ2396" s="14"/>
      <c r="QFK2396" s="14"/>
      <c r="QFL2396" s="14"/>
      <c r="QFM2396" s="14"/>
      <c r="QFN2396" s="14"/>
      <c r="QFO2396" s="14"/>
      <c r="QFP2396" s="14"/>
      <c r="QFQ2396" s="14"/>
      <c r="QFR2396" s="14"/>
      <c r="QFS2396" s="14"/>
      <c r="QFT2396" s="14"/>
      <c r="QFU2396" s="14"/>
      <c r="QFV2396" s="14"/>
      <c r="QFW2396" s="14"/>
      <c r="QFX2396" s="14"/>
      <c r="QFY2396" s="14"/>
      <c r="QFZ2396" s="14"/>
      <c r="QGA2396" s="14"/>
      <c r="QGB2396" s="14"/>
      <c r="QGC2396" s="14"/>
      <c r="QGD2396" s="14"/>
      <c r="QGE2396" s="14"/>
      <c r="QGF2396" s="14"/>
      <c r="QGG2396" s="14"/>
      <c r="QGH2396" s="14"/>
      <c r="QGI2396" s="14"/>
      <c r="QGJ2396" s="14"/>
      <c r="QGK2396" s="14"/>
      <c r="QGL2396" s="14"/>
      <c r="QGM2396" s="14"/>
      <c r="QGN2396" s="14"/>
      <c r="QGO2396" s="14"/>
      <c r="QGP2396" s="14"/>
      <c r="QGQ2396" s="14"/>
      <c r="QGR2396" s="14"/>
      <c r="QGS2396" s="14"/>
      <c r="QGT2396" s="14"/>
      <c r="QGU2396" s="14"/>
      <c r="QGV2396" s="14"/>
      <c r="QGW2396" s="14"/>
      <c r="QGX2396" s="14"/>
      <c r="QGY2396" s="14"/>
      <c r="QGZ2396" s="14"/>
      <c r="QHA2396" s="14"/>
      <c r="QHB2396" s="14"/>
      <c r="QHC2396" s="14"/>
      <c r="QHD2396" s="14"/>
      <c r="QHE2396" s="14"/>
      <c r="QHF2396" s="14"/>
      <c r="QHG2396" s="14"/>
      <c r="QHH2396" s="14"/>
      <c r="QHI2396" s="14"/>
      <c r="QHJ2396" s="14"/>
      <c r="QHK2396" s="14"/>
      <c r="QHL2396" s="14"/>
      <c r="QHM2396" s="14"/>
      <c r="QHN2396" s="14"/>
      <c r="QHO2396" s="14"/>
      <c r="QHP2396" s="14"/>
      <c r="QHQ2396" s="14"/>
      <c r="QHR2396" s="14"/>
      <c r="QHS2396" s="14"/>
      <c r="QHT2396" s="14"/>
      <c r="QHU2396" s="14"/>
      <c r="QHV2396" s="14"/>
      <c r="QHW2396" s="14"/>
      <c r="QHX2396" s="14"/>
      <c r="QHY2396" s="14"/>
      <c r="QHZ2396" s="14"/>
      <c r="QIA2396" s="14"/>
      <c r="QIB2396" s="14"/>
      <c r="QIC2396" s="14"/>
      <c r="QID2396" s="14"/>
      <c r="QIE2396" s="14"/>
      <c r="QIF2396" s="14"/>
      <c r="QIG2396" s="14"/>
      <c r="QIH2396" s="14"/>
      <c r="QII2396" s="14"/>
      <c r="QIJ2396" s="14"/>
      <c r="QIK2396" s="14"/>
      <c r="QIL2396" s="14"/>
      <c r="QIM2396" s="14"/>
      <c r="QIN2396" s="14"/>
      <c r="QIO2396" s="14"/>
      <c r="QIP2396" s="14"/>
      <c r="QIQ2396" s="14"/>
      <c r="QIR2396" s="14"/>
      <c r="QIS2396" s="14"/>
      <c r="QIT2396" s="14"/>
      <c r="QIU2396" s="14"/>
      <c r="QIV2396" s="14"/>
      <c r="QIW2396" s="14"/>
      <c r="QIX2396" s="14"/>
      <c r="QIY2396" s="14"/>
      <c r="QIZ2396" s="14"/>
      <c r="QJA2396" s="14"/>
      <c r="QJB2396" s="14"/>
      <c r="QJC2396" s="14"/>
      <c r="QJD2396" s="14"/>
      <c r="QJE2396" s="14"/>
      <c r="QJF2396" s="14"/>
      <c r="QJG2396" s="14"/>
      <c r="QJH2396" s="14"/>
      <c r="QJI2396" s="14"/>
      <c r="QJJ2396" s="14"/>
      <c r="QJK2396" s="14"/>
      <c r="QJL2396" s="14"/>
      <c r="QJM2396" s="14"/>
      <c r="QJN2396" s="14"/>
      <c r="QJO2396" s="14"/>
      <c r="QJP2396" s="14"/>
      <c r="QJQ2396" s="14"/>
      <c r="QJR2396" s="14"/>
      <c r="QJS2396" s="14"/>
      <c r="QJT2396" s="14"/>
      <c r="QJU2396" s="14"/>
      <c r="QJV2396" s="14"/>
      <c r="QJW2396" s="14"/>
      <c r="QJX2396" s="14"/>
      <c r="QJY2396" s="14"/>
      <c r="QJZ2396" s="14"/>
      <c r="QKA2396" s="14"/>
      <c r="QKB2396" s="14"/>
      <c r="QKC2396" s="14"/>
      <c r="QKD2396" s="14"/>
      <c r="QKE2396" s="14"/>
      <c r="QKF2396" s="14"/>
      <c r="QKG2396" s="14"/>
      <c r="QKH2396" s="14"/>
      <c r="QKI2396" s="14"/>
      <c r="QKJ2396" s="14"/>
      <c r="QKK2396" s="14"/>
      <c r="QKL2396" s="14"/>
      <c r="QKM2396" s="14"/>
      <c r="QKN2396" s="14"/>
      <c r="QKO2396" s="14"/>
      <c r="QKP2396" s="14"/>
      <c r="QKQ2396" s="14"/>
      <c r="QKR2396" s="14"/>
      <c r="QKS2396" s="14"/>
      <c r="QKT2396" s="14"/>
      <c r="QKU2396" s="14"/>
      <c r="QKV2396" s="14"/>
      <c r="QKW2396" s="14"/>
      <c r="QKX2396" s="14"/>
      <c r="QKY2396" s="14"/>
      <c r="QKZ2396" s="14"/>
      <c r="QLA2396" s="14"/>
      <c r="QLB2396" s="14"/>
      <c r="QLC2396" s="14"/>
      <c r="QLD2396" s="14"/>
      <c r="QLE2396" s="14"/>
      <c r="QLF2396" s="14"/>
      <c r="QLG2396" s="14"/>
      <c r="QLH2396" s="14"/>
      <c r="QLI2396" s="14"/>
      <c r="QLJ2396" s="14"/>
      <c r="QLK2396" s="14"/>
      <c r="QLL2396" s="14"/>
      <c r="QLM2396" s="14"/>
      <c r="QLN2396" s="14"/>
      <c r="QLO2396" s="14"/>
      <c r="QLP2396" s="14"/>
      <c r="QLQ2396" s="14"/>
      <c r="QLR2396" s="14"/>
      <c r="QLS2396" s="14"/>
      <c r="QLT2396" s="14"/>
      <c r="QLU2396" s="14"/>
      <c r="QLV2396" s="14"/>
      <c r="QLW2396" s="14"/>
      <c r="QLX2396" s="14"/>
      <c r="QLY2396" s="14"/>
      <c r="QLZ2396" s="14"/>
      <c r="QMA2396" s="14"/>
      <c r="QMB2396" s="14"/>
      <c r="QMC2396" s="14"/>
      <c r="QMD2396" s="14"/>
      <c r="QME2396" s="14"/>
      <c r="QMF2396" s="14"/>
      <c r="QMG2396" s="14"/>
      <c r="QMH2396" s="14"/>
      <c r="QMI2396" s="14"/>
      <c r="QMJ2396" s="14"/>
      <c r="QMK2396" s="14"/>
      <c r="QML2396" s="14"/>
      <c r="QMM2396" s="14"/>
      <c r="QMN2396" s="14"/>
      <c r="QMO2396" s="14"/>
      <c r="QMP2396" s="14"/>
      <c r="QMQ2396" s="14"/>
      <c r="QMR2396" s="14"/>
      <c r="QMS2396" s="14"/>
      <c r="QMT2396" s="14"/>
      <c r="QMU2396" s="14"/>
      <c r="QMV2396" s="14"/>
      <c r="QMW2396" s="14"/>
      <c r="QMX2396" s="14"/>
      <c r="QMY2396" s="14"/>
      <c r="QMZ2396" s="14"/>
      <c r="QNA2396" s="14"/>
      <c r="QNB2396" s="14"/>
      <c r="QNC2396" s="14"/>
      <c r="QND2396" s="14"/>
      <c r="QNE2396" s="14"/>
      <c r="QNF2396" s="14"/>
      <c r="QNG2396" s="14"/>
      <c r="QNH2396" s="14"/>
      <c r="QNI2396" s="14"/>
      <c r="QNJ2396" s="14"/>
      <c r="QNK2396" s="14"/>
      <c r="QNL2396" s="14"/>
      <c r="QNM2396" s="14"/>
      <c r="QNN2396" s="14"/>
      <c r="QNO2396" s="14"/>
      <c r="QNP2396" s="14"/>
      <c r="QNQ2396" s="14"/>
      <c r="QNR2396" s="14"/>
      <c r="QNS2396" s="14"/>
      <c r="QNT2396" s="14"/>
      <c r="QNU2396" s="14"/>
      <c r="QNV2396" s="14"/>
      <c r="QNW2396" s="14"/>
      <c r="QNX2396" s="14"/>
      <c r="QNY2396" s="14"/>
      <c r="QNZ2396" s="14"/>
      <c r="QOA2396" s="14"/>
      <c r="QOB2396" s="14"/>
      <c r="QOC2396" s="14"/>
      <c r="QOD2396" s="14"/>
      <c r="QOE2396" s="14"/>
      <c r="QOF2396" s="14"/>
      <c r="QOG2396" s="14"/>
      <c r="QOH2396" s="14"/>
      <c r="QOI2396" s="14"/>
      <c r="QOJ2396" s="14"/>
      <c r="QOK2396" s="14"/>
      <c r="QOL2396" s="14"/>
      <c r="QOM2396" s="14"/>
      <c r="QON2396" s="14"/>
      <c r="QOO2396" s="14"/>
      <c r="QOP2396" s="14"/>
      <c r="QOQ2396" s="14"/>
      <c r="QOR2396" s="14"/>
      <c r="QOS2396" s="14"/>
      <c r="QOT2396" s="14"/>
      <c r="QOU2396" s="14"/>
      <c r="QOV2396" s="14"/>
      <c r="QOW2396" s="14"/>
      <c r="QOX2396" s="14"/>
      <c r="QOY2396" s="14"/>
      <c r="QOZ2396" s="14"/>
      <c r="QPA2396" s="14"/>
      <c r="QPB2396" s="14"/>
      <c r="QPC2396" s="14"/>
      <c r="QPD2396" s="14"/>
      <c r="QPE2396" s="14"/>
      <c r="QPF2396" s="14"/>
      <c r="QPG2396" s="14"/>
      <c r="QPH2396" s="14"/>
      <c r="QPI2396" s="14"/>
      <c r="QPJ2396" s="14"/>
      <c r="QPK2396" s="14"/>
      <c r="QPL2396" s="14"/>
      <c r="QPM2396" s="14"/>
      <c r="QPN2396" s="14"/>
      <c r="QPO2396" s="14"/>
      <c r="QPP2396" s="14"/>
      <c r="QPQ2396" s="14"/>
      <c r="QPR2396" s="14"/>
      <c r="QPS2396" s="14"/>
      <c r="QPT2396" s="14"/>
      <c r="QPU2396" s="14"/>
      <c r="QPV2396" s="14"/>
      <c r="QPW2396" s="14"/>
      <c r="QPX2396" s="14"/>
      <c r="QPY2396" s="14"/>
      <c r="QPZ2396" s="14"/>
      <c r="QQA2396" s="14"/>
      <c r="QQB2396" s="14"/>
      <c r="QQC2396" s="14"/>
      <c r="QQD2396" s="14"/>
      <c r="QQE2396" s="14"/>
      <c r="QQF2396" s="14"/>
      <c r="QQG2396" s="14"/>
      <c r="QQH2396" s="14"/>
      <c r="QQI2396" s="14"/>
      <c r="QQJ2396" s="14"/>
      <c r="QQK2396" s="14"/>
      <c r="QQL2396" s="14"/>
      <c r="QQM2396" s="14"/>
      <c r="QQN2396" s="14"/>
      <c r="QQO2396" s="14"/>
      <c r="QQP2396" s="14"/>
      <c r="QQQ2396" s="14"/>
      <c r="QQR2396" s="14"/>
      <c r="QQS2396" s="14"/>
      <c r="QQT2396" s="14"/>
      <c r="QQU2396" s="14"/>
      <c r="QQV2396" s="14"/>
      <c r="QQW2396" s="14"/>
      <c r="QQX2396" s="14"/>
      <c r="QQY2396" s="14"/>
      <c r="QQZ2396" s="14"/>
      <c r="QRA2396" s="14"/>
      <c r="QRB2396" s="14"/>
      <c r="QRC2396" s="14"/>
      <c r="QRD2396" s="14"/>
      <c r="QRE2396" s="14"/>
      <c r="QRF2396" s="14"/>
      <c r="QRG2396" s="14"/>
      <c r="QRH2396" s="14"/>
      <c r="QRI2396" s="14"/>
      <c r="QRJ2396" s="14"/>
      <c r="QRK2396" s="14"/>
      <c r="QRL2396" s="14"/>
      <c r="QRM2396" s="14"/>
      <c r="QRN2396" s="14"/>
      <c r="QRO2396" s="14"/>
      <c r="QRP2396" s="14"/>
      <c r="QRQ2396" s="14"/>
      <c r="QRR2396" s="14"/>
      <c r="QRS2396" s="14"/>
      <c r="QRT2396" s="14"/>
      <c r="QRU2396" s="14"/>
      <c r="QRV2396" s="14"/>
      <c r="QRW2396" s="14"/>
      <c r="QRX2396" s="14"/>
      <c r="QRY2396" s="14"/>
      <c r="QRZ2396" s="14"/>
      <c r="QSA2396" s="14"/>
      <c r="QSB2396" s="14"/>
      <c r="QSC2396" s="14"/>
      <c r="QSD2396" s="14"/>
      <c r="QSE2396" s="14"/>
      <c r="QSF2396" s="14"/>
      <c r="QSG2396" s="14"/>
      <c r="QSH2396" s="14"/>
      <c r="QSI2396" s="14"/>
      <c r="QSJ2396" s="14"/>
      <c r="QSK2396" s="14"/>
      <c r="QSL2396" s="14"/>
      <c r="QSM2396" s="14"/>
      <c r="QSN2396" s="14"/>
      <c r="QSO2396" s="14"/>
      <c r="QSP2396" s="14"/>
      <c r="QSQ2396" s="14"/>
      <c r="QSR2396" s="14"/>
      <c r="QSS2396" s="14"/>
      <c r="QST2396" s="14"/>
      <c r="QSU2396" s="14"/>
      <c r="QSV2396" s="14"/>
      <c r="QSW2396" s="14"/>
      <c r="QSX2396" s="14"/>
      <c r="QSY2396" s="14"/>
      <c r="QSZ2396" s="14"/>
      <c r="QTA2396" s="14"/>
      <c r="QTB2396" s="14"/>
      <c r="QTC2396" s="14"/>
      <c r="QTD2396" s="14"/>
      <c r="QTE2396" s="14"/>
      <c r="QTF2396" s="14"/>
      <c r="QTG2396" s="14"/>
      <c r="QTH2396" s="14"/>
      <c r="QTI2396" s="14"/>
      <c r="QTJ2396" s="14"/>
      <c r="QTK2396" s="14"/>
      <c r="QTL2396" s="14"/>
      <c r="QTM2396" s="14"/>
      <c r="QTN2396" s="14"/>
      <c r="QTO2396" s="14"/>
      <c r="QTP2396" s="14"/>
      <c r="QTQ2396" s="14"/>
      <c r="QTR2396" s="14"/>
      <c r="QTS2396" s="14"/>
      <c r="QTT2396" s="14"/>
      <c r="QTU2396" s="14"/>
      <c r="QTV2396" s="14"/>
      <c r="QTW2396" s="14"/>
      <c r="QTX2396" s="14"/>
      <c r="QTY2396" s="14"/>
      <c r="QTZ2396" s="14"/>
      <c r="QUA2396" s="14"/>
      <c r="QUB2396" s="14"/>
      <c r="QUC2396" s="14"/>
      <c r="QUD2396" s="14"/>
      <c r="QUE2396" s="14"/>
      <c r="QUF2396" s="14"/>
      <c r="QUG2396" s="14"/>
      <c r="QUH2396" s="14"/>
      <c r="QUI2396" s="14"/>
      <c r="QUJ2396" s="14"/>
      <c r="QUK2396" s="14"/>
      <c r="QUL2396" s="14"/>
      <c r="QUM2396" s="14"/>
      <c r="QUN2396" s="14"/>
      <c r="QUO2396" s="14"/>
      <c r="QUP2396" s="14"/>
      <c r="QUQ2396" s="14"/>
      <c r="QUR2396" s="14"/>
      <c r="QUS2396" s="14"/>
      <c r="QUT2396" s="14"/>
      <c r="QUU2396" s="14"/>
      <c r="QUV2396" s="14"/>
      <c r="QUW2396" s="14"/>
      <c r="QUX2396" s="14"/>
      <c r="QUY2396" s="14"/>
      <c r="QUZ2396" s="14"/>
      <c r="QVA2396" s="14"/>
      <c r="QVB2396" s="14"/>
      <c r="QVC2396" s="14"/>
      <c r="QVD2396" s="14"/>
      <c r="QVE2396" s="14"/>
      <c r="QVF2396" s="14"/>
      <c r="QVG2396" s="14"/>
      <c r="QVH2396" s="14"/>
      <c r="QVI2396" s="14"/>
      <c r="QVJ2396" s="14"/>
      <c r="QVK2396" s="14"/>
      <c r="QVL2396" s="14"/>
      <c r="QVM2396" s="14"/>
      <c r="QVN2396" s="14"/>
      <c r="QVO2396" s="14"/>
      <c r="QVP2396" s="14"/>
      <c r="QVQ2396" s="14"/>
      <c r="QVR2396" s="14"/>
      <c r="QVS2396" s="14"/>
      <c r="QVT2396" s="14"/>
      <c r="QVU2396" s="14"/>
      <c r="QVV2396" s="14"/>
      <c r="QVW2396" s="14"/>
      <c r="QVX2396" s="14"/>
      <c r="QVY2396" s="14"/>
      <c r="QVZ2396" s="14"/>
      <c r="QWA2396" s="14"/>
      <c r="QWB2396" s="14"/>
      <c r="QWC2396" s="14"/>
      <c r="QWD2396" s="14"/>
      <c r="QWE2396" s="14"/>
      <c r="QWF2396" s="14"/>
      <c r="QWG2396" s="14"/>
      <c r="QWH2396" s="14"/>
      <c r="QWI2396" s="14"/>
      <c r="QWJ2396" s="14"/>
      <c r="QWK2396" s="14"/>
      <c r="QWL2396" s="14"/>
      <c r="QWM2396" s="14"/>
      <c r="QWN2396" s="14"/>
      <c r="QWO2396" s="14"/>
      <c r="QWP2396" s="14"/>
      <c r="QWQ2396" s="14"/>
      <c r="QWR2396" s="14"/>
      <c r="QWS2396" s="14"/>
      <c r="QWT2396" s="14"/>
      <c r="QWU2396" s="14"/>
      <c r="QWV2396" s="14"/>
      <c r="QWW2396" s="14"/>
      <c r="QWX2396" s="14"/>
      <c r="QWY2396" s="14"/>
      <c r="QWZ2396" s="14"/>
      <c r="QXA2396" s="14"/>
      <c r="QXB2396" s="14"/>
      <c r="QXC2396" s="14"/>
      <c r="QXD2396" s="14"/>
      <c r="QXE2396" s="14"/>
      <c r="QXF2396" s="14"/>
      <c r="QXG2396" s="14"/>
      <c r="QXH2396" s="14"/>
      <c r="QXI2396" s="14"/>
      <c r="QXJ2396" s="14"/>
      <c r="QXK2396" s="14"/>
      <c r="QXL2396" s="14"/>
      <c r="QXM2396" s="14"/>
      <c r="QXN2396" s="14"/>
      <c r="QXO2396" s="14"/>
      <c r="QXP2396" s="14"/>
      <c r="QXQ2396" s="14"/>
      <c r="QXR2396" s="14"/>
      <c r="QXS2396" s="14"/>
      <c r="QXT2396" s="14"/>
      <c r="QXU2396" s="14"/>
      <c r="QXV2396" s="14"/>
      <c r="QXW2396" s="14"/>
      <c r="QXX2396" s="14"/>
      <c r="QXY2396" s="14"/>
      <c r="QXZ2396" s="14"/>
      <c r="QYA2396" s="14"/>
      <c r="QYB2396" s="14"/>
      <c r="QYC2396" s="14"/>
      <c r="QYD2396" s="14"/>
      <c r="QYE2396" s="14"/>
      <c r="QYF2396" s="14"/>
      <c r="QYG2396" s="14"/>
      <c r="QYH2396" s="14"/>
      <c r="QYI2396" s="14"/>
      <c r="QYJ2396" s="14"/>
      <c r="QYK2396" s="14"/>
      <c r="QYL2396" s="14"/>
      <c r="QYM2396" s="14"/>
      <c r="QYN2396" s="14"/>
      <c r="QYO2396" s="14"/>
      <c r="QYP2396" s="14"/>
      <c r="QYQ2396" s="14"/>
      <c r="QYR2396" s="14"/>
      <c r="QYS2396" s="14"/>
      <c r="QYT2396" s="14"/>
      <c r="QYU2396" s="14"/>
      <c r="QYV2396" s="14"/>
      <c r="QYW2396" s="14"/>
      <c r="QYX2396" s="14"/>
      <c r="QYY2396" s="14"/>
      <c r="QYZ2396" s="14"/>
      <c r="QZA2396" s="14"/>
      <c r="QZB2396" s="14"/>
      <c r="QZC2396" s="14"/>
      <c r="QZD2396" s="14"/>
      <c r="QZE2396" s="14"/>
      <c r="QZF2396" s="14"/>
      <c r="QZG2396" s="14"/>
      <c r="QZH2396" s="14"/>
      <c r="QZI2396" s="14"/>
      <c r="QZJ2396" s="14"/>
      <c r="QZK2396" s="14"/>
      <c r="QZL2396" s="14"/>
      <c r="QZM2396" s="14"/>
      <c r="QZN2396" s="14"/>
      <c r="QZO2396" s="14"/>
      <c r="QZP2396" s="14"/>
      <c r="QZQ2396" s="14"/>
      <c r="QZR2396" s="14"/>
      <c r="QZS2396" s="14"/>
      <c r="QZT2396" s="14"/>
      <c r="QZU2396" s="14"/>
      <c r="QZV2396" s="14"/>
      <c r="QZW2396" s="14"/>
      <c r="QZX2396" s="14"/>
      <c r="QZY2396" s="14"/>
      <c r="QZZ2396" s="14"/>
      <c r="RAA2396" s="14"/>
      <c r="RAB2396" s="14"/>
      <c r="RAC2396" s="14"/>
      <c r="RAD2396" s="14"/>
      <c r="RAE2396" s="14"/>
      <c r="RAF2396" s="14"/>
      <c r="RAG2396" s="14"/>
      <c r="RAH2396" s="14"/>
      <c r="RAI2396" s="14"/>
      <c r="RAJ2396" s="14"/>
      <c r="RAK2396" s="14"/>
      <c r="RAL2396" s="14"/>
      <c r="RAM2396" s="14"/>
      <c r="RAN2396" s="14"/>
      <c r="RAO2396" s="14"/>
      <c r="RAP2396" s="14"/>
      <c r="RAQ2396" s="14"/>
      <c r="RAR2396" s="14"/>
      <c r="RAS2396" s="14"/>
      <c r="RAT2396" s="14"/>
      <c r="RAU2396" s="14"/>
      <c r="RAV2396" s="14"/>
      <c r="RAW2396" s="14"/>
      <c r="RAX2396" s="14"/>
      <c r="RAY2396" s="14"/>
      <c r="RAZ2396" s="14"/>
      <c r="RBA2396" s="14"/>
      <c r="RBB2396" s="14"/>
      <c r="RBC2396" s="14"/>
      <c r="RBD2396" s="14"/>
      <c r="RBE2396" s="14"/>
      <c r="RBF2396" s="14"/>
      <c r="RBG2396" s="14"/>
      <c r="RBH2396" s="14"/>
      <c r="RBI2396" s="14"/>
      <c r="RBJ2396" s="14"/>
      <c r="RBK2396" s="14"/>
      <c r="RBL2396" s="14"/>
      <c r="RBM2396" s="14"/>
      <c r="RBN2396" s="14"/>
      <c r="RBO2396" s="14"/>
      <c r="RBP2396" s="14"/>
      <c r="RBQ2396" s="14"/>
      <c r="RBR2396" s="14"/>
      <c r="RBS2396" s="14"/>
      <c r="RBT2396" s="14"/>
      <c r="RBU2396" s="14"/>
      <c r="RBV2396" s="14"/>
      <c r="RBW2396" s="14"/>
      <c r="RBX2396" s="14"/>
      <c r="RBY2396" s="14"/>
      <c r="RBZ2396" s="14"/>
      <c r="RCA2396" s="14"/>
      <c r="RCB2396" s="14"/>
      <c r="RCC2396" s="14"/>
      <c r="RCD2396" s="14"/>
      <c r="RCE2396" s="14"/>
      <c r="RCF2396" s="14"/>
      <c r="RCG2396" s="14"/>
      <c r="RCH2396" s="14"/>
      <c r="RCI2396" s="14"/>
      <c r="RCJ2396" s="14"/>
      <c r="RCK2396" s="14"/>
      <c r="RCL2396" s="14"/>
      <c r="RCM2396" s="14"/>
      <c r="RCN2396" s="14"/>
      <c r="RCO2396" s="14"/>
      <c r="RCP2396" s="14"/>
      <c r="RCQ2396" s="14"/>
      <c r="RCR2396" s="14"/>
      <c r="RCS2396" s="14"/>
      <c r="RCT2396" s="14"/>
      <c r="RCU2396" s="14"/>
      <c r="RCV2396" s="14"/>
      <c r="RCW2396" s="14"/>
      <c r="RCX2396" s="14"/>
      <c r="RCY2396" s="14"/>
      <c r="RCZ2396" s="14"/>
      <c r="RDA2396" s="14"/>
      <c r="RDB2396" s="14"/>
      <c r="RDC2396" s="14"/>
      <c r="RDD2396" s="14"/>
      <c r="RDE2396" s="14"/>
      <c r="RDF2396" s="14"/>
      <c r="RDG2396" s="14"/>
      <c r="RDH2396" s="14"/>
      <c r="RDI2396" s="14"/>
      <c r="RDJ2396" s="14"/>
      <c r="RDK2396" s="14"/>
      <c r="RDL2396" s="14"/>
      <c r="RDM2396" s="14"/>
      <c r="RDN2396" s="14"/>
      <c r="RDO2396" s="14"/>
      <c r="RDP2396" s="14"/>
      <c r="RDQ2396" s="14"/>
      <c r="RDR2396" s="14"/>
      <c r="RDS2396" s="14"/>
      <c r="RDT2396" s="14"/>
      <c r="RDU2396" s="14"/>
      <c r="RDV2396" s="14"/>
      <c r="RDW2396" s="14"/>
      <c r="RDX2396" s="14"/>
      <c r="RDY2396" s="14"/>
      <c r="RDZ2396" s="14"/>
      <c r="REA2396" s="14"/>
      <c r="REB2396" s="14"/>
      <c r="REC2396" s="14"/>
      <c r="RED2396" s="14"/>
      <c r="REE2396" s="14"/>
      <c r="REF2396" s="14"/>
      <c r="REG2396" s="14"/>
      <c r="REH2396" s="14"/>
      <c r="REI2396" s="14"/>
      <c r="REJ2396" s="14"/>
      <c r="REK2396" s="14"/>
      <c r="REL2396" s="14"/>
      <c r="REM2396" s="14"/>
      <c r="REN2396" s="14"/>
      <c r="REO2396" s="14"/>
      <c r="REP2396" s="14"/>
      <c r="REQ2396" s="14"/>
      <c r="RER2396" s="14"/>
      <c r="RES2396" s="14"/>
      <c r="RET2396" s="14"/>
      <c r="REU2396" s="14"/>
      <c r="REV2396" s="14"/>
      <c r="REW2396" s="14"/>
      <c r="REX2396" s="14"/>
      <c r="REY2396" s="14"/>
      <c r="REZ2396" s="14"/>
      <c r="RFA2396" s="14"/>
      <c r="RFB2396" s="14"/>
      <c r="RFC2396" s="14"/>
      <c r="RFD2396" s="14"/>
      <c r="RFE2396" s="14"/>
      <c r="RFF2396" s="14"/>
      <c r="RFG2396" s="14"/>
      <c r="RFH2396" s="14"/>
      <c r="RFI2396" s="14"/>
      <c r="RFJ2396" s="14"/>
      <c r="RFK2396" s="14"/>
      <c r="RFL2396" s="14"/>
      <c r="RFM2396" s="14"/>
      <c r="RFN2396" s="14"/>
      <c r="RFO2396" s="14"/>
      <c r="RFP2396" s="14"/>
      <c r="RFQ2396" s="14"/>
      <c r="RFR2396" s="14"/>
      <c r="RFS2396" s="14"/>
      <c r="RFT2396" s="14"/>
      <c r="RFU2396" s="14"/>
      <c r="RFV2396" s="14"/>
      <c r="RFW2396" s="14"/>
      <c r="RFX2396" s="14"/>
      <c r="RFY2396" s="14"/>
      <c r="RFZ2396" s="14"/>
      <c r="RGA2396" s="14"/>
      <c r="RGB2396" s="14"/>
      <c r="RGC2396" s="14"/>
      <c r="RGD2396" s="14"/>
      <c r="RGE2396" s="14"/>
      <c r="RGF2396" s="14"/>
      <c r="RGG2396" s="14"/>
      <c r="RGH2396" s="14"/>
      <c r="RGI2396" s="14"/>
      <c r="RGJ2396" s="14"/>
      <c r="RGK2396" s="14"/>
      <c r="RGL2396" s="14"/>
      <c r="RGM2396" s="14"/>
      <c r="RGN2396" s="14"/>
      <c r="RGO2396" s="14"/>
      <c r="RGP2396" s="14"/>
      <c r="RGQ2396" s="14"/>
      <c r="RGR2396" s="14"/>
      <c r="RGS2396" s="14"/>
      <c r="RGT2396" s="14"/>
      <c r="RGU2396" s="14"/>
      <c r="RGV2396" s="14"/>
      <c r="RGW2396" s="14"/>
      <c r="RGX2396" s="14"/>
      <c r="RGY2396" s="14"/>
      <c r="RGZ2396" s="14"/>
      <c r="RHA2396" s="14"/>
      <c r="RHB2396" s="14"/>
      <c r="RHC2396" s="14"/>
      <c r="RHD2396" s="14"/>
      <c r="RHE2396" s="14"/>
      <c r="RHF2396" s="14"/>
      <c r="RHG2396" s="14"/>
      <c r="RHH2396" s="14"/>
      <c r="RHI2396" s="14"/>
      <c r="RHJ2396" s="14"/>
      <c r="RHK2396" s="14"/>
      <c r="RHL2396" s="14"/>
      <c r="RHM2396" s="14"/>
      <c r="RHN2396" s="14"/>
      <c r="RHO2396" s="14"/>
      <c r="RHP2396" s="14"/>
      <c r="RHQ2396" s="14"/>
      <c r="RHR2396" s="14"/>
      <c r="RHS2396" s="14"/>
      <c r="RHT2396" s="14"/>
      <c r="RHU2396" s="14"/>
      <c r="RHV2396" s="14"/>
      <c r="RHW2396" s="14"/>
      <c r="RHX2396" s="14"/>
      <c r="RHY2396" s="14"/>
      <c r="RHZ2396" s="14"/>
      <c r="RIA2396" s="14"/>
      <c r="RIB2396" s="14"/>
      <c r="RIC2396" s="14"/>
      <c r="RID2396" s="14"/>
      <c r="RIE2396" s="14"/>
      <c r="RIF2396" s="14"/>
      <c r="RIG2396" s="14"/>
      <c r="RIH2396" s="14"/>
      <c r="RII2396" s="14"/>
      <c r="RIJ2396" s="14"/>
      <c r="RIK2396" s="14"/>
      <c r="RIL2396" s="14"/>
      <c r="RIM2396" s="14"/>
      <c r="RIN2396" s="14"/>
      <c r="RIO2396" s="14"/>
      <c r="RIP2396" s="14"/>
      <c r="RIQ2396" s="14"/>
      <c r="RIR2396" s="14"/>
      <c r="RIS2396" s="14"/>
      <c r="RIT2396" s="14"/>
      <c r="RIU2396" s="14"/>
      <c r="RIV2396" s="14"/>
      <c r="RIW2396" s="14"/>
      <c r="RIX2396" s="14"/>
      <c r="RIY2396" s="14"/>
      <c r="RIZ2396" s="14"/>
      <c r="RJA2396" s="14"/>
      <c r="RJB2396" s="14"/>
      <c r="RJC2396" s="14"/>
      <c r="RJD2396" s="14"/>
      <c r="RJE2396" s="14"/>
      <c r="RJF2396" s="14"/>
      <c r="RJG2396" s="14"/>
      <c r="RJH2396" s="14"/>
      <c r="RJI2396" s="14"/>
      <c r="RJJ2396" s="14"/>
      <c r="RJK2396" s="14"/>
      <c r="RJL2396" s="14"/>
      <c r="RJM2396" s="14"/>
      <c r="RJN2396" s="14"/>
      <c r="RJO2396" s="14"/>
      <c r="RJP2396" s="14"/>
      <c r="RJQ2396" s="14"/>
      <c r="RJR2396" s="14"/>
      <c r="RJS2396" s="14"/>
      <c r="RJT2396" s="14"/>
      <c r="RJU2396" s="14"/>
      <c r="RJV2396" s="14"/>
      <c r="RJW2396" s="14"/>
      <c r="RJX2396" s="14"/>
      <c r="RJY2396" s="14"/>
      <c r="RJZ2396" s="14"/>
      <c r="RKA2396" s="14"/>
      <c r="RKB2396" s="14"/>
      <c r="RKC2396" s="14"/>
      <c r="RKD2396" s="14"/>
      <c r="RKE2396" s="14"/>
      <c r="RKF2396" s="14"/>
      <c r="RKG2396" s="14"/>
      <c r="RKH2396" s="14"/>
      <c r="RKI2396" s="14"/>
      <c r="RKJ2396" s="14"/>
      <c r="RKK2396" s="14"/>
      <c r="RKL2396" s="14"/>
      <c r="RKM2396" s="14"/>
      <c r="RKN2396" s="14"/>
      <c r="RKO2396" s="14"/>
      <c r="RKP2396" s="14"/>
      <c r="RKQ2396" s="14"/>
      <c r="RKR2396" s="14"/>
      <c r="RKS2396" s="14"/>
      <c r="RKT2396" s="14"/>
      <c r="RKU2396" s="14"/>
      <c r="RKV2396" s="14"/>
      <c r="RKW2396" s="14"/>
      <c r="RKX2396" s="14"/>
      <c r="RKY2396" s="14"/>
      <c r="RKZ2396" s="14"/>
      <c r="RLA2396" s="14"/>
      <c r="RLB2396" s="14"/>
      <c r="RLC2396" s="14"/>
      <c r="RLD2396" s="14"/>
      <c r="RLE2396" s="14"/>
      <c r="RLF2396" s="14"/>
      <c r="RLG2396" s="14"/>
      <c r="RLH2396" s="14"/>
      <c r="RLI2396" s="14"/>
      <c r="RLJ2396" s="14"/>
      <c r="RLK2396" s="14"/>
      <c r="RLL2396" s="14"/>
      <c r="RLM2396" s="14"/>
      <c r="RLN2396" s="14"/>
      <c r="RLO2396" s="14"/>
      <c r="RLP2396" s="14"/>
      <c r="RLQ2396" s="14"/>
      <c r="RLR2396" s="14"/>
      <c r="RLS2396" s="14"/>
      <c r="RLT2396" s="14"/>
      <c r="RLU2396" s="14"/>
      <c r="RLV2396" s="14"/>
      <c r="RLW2396" s="14"/>
      <c r="RLX2396" s="14"/>
      <c r="RLY2396" s="14"/>
      <c r="RLZ2396" s="14"/>
      <c r="RMA2396" s="14"/>
      <c r="RMB2396" s="14"/>
      <c r="RMC2396" s="14"/>
      <c r="RMD2396" s="14"/>
      <c r="RME2396" s="14"/>
      <c r="RMF2396" s="14"/>
      <c r="RMG2396" s="14"/>
      <c r="RMH2396" s="14"/>
      <c r="RMI2396" s="14"/>
      <c r="RMJ2396" s="14"/>
      <c r="RMK2396" s="14"/>
      <c r="RML2396" s="14"/>
      <c r="RMM2396" s="14"/>
      <c r="RMN2396" s="14"/>
      <c r="RMO2396" s="14"/>
      <c r="RMP2396" s="14"/>
      <c r="RMQ2396" s="14"/>
      <c r="RMR2396" s="14"/>
      <c r="RMS2396" s="14"/>
      <c r="RMT2396" s="14"/>
      <c r="RMU2396" s="14"/>
      <c r="RMV2396" s="14"/>
      <c r="RMW2396" s="14"/>
      <c r="RMX2396" s="14"/>
      <c r="RMY2396" s="14"/>
      <c r="RMZ2396" s="14"/>
      <c r="RNA2396" s="14"/>
      <c r="RNB2396" s="14"/>
      <c r="RNC2396" s="14"/>
      <c r="RND2396" s="14"/>
      <c r="RNE2396" s="14"/>
      <c r="RNF2396" s="14"/>
      <c r="RNG2396" s="14"/>
      <c r="RNH2396" s="14"/>
      <c r="RNI2396" s="14"/>
      <c r="RNJ2396" s="14"/>
      <c r="RNK2396" s="14"/>
      <c r="RNL2396" s="14"/>
      <c r="RNM2396" s="14"/>
      <c r="RNN2396" s="14"/>
      <c r="RNO2396" s="14"/>
      <c r="RNP2396" s="14"/>
      <c r="RNQ2396" s="14"/>
      <c r="RNR2396" s="14"/>
      <c r="RNS2396" s="14"/>
      <c r="RNT2396" s="14"/>
      <c r="RNU2396" s="14"/>
      <c r="RNV2396" s="14"/>
      <c r="RNW2396" s="14"/>
      <c r="RNX2396" s="14"/>
      <c r="RNY2396" s="14"/>
      <c r="RNZ2396" s="14"/>
      <c r="ROA2396" s="14"/>
      <c r="ROB2396" s="14"/>
      <c r="ROC2396" s="14"/>
      <c r="ROD2396" s="14"/>
      <c r="ROE2396" s="14"/>
      <c r="ROF2396" s="14"/>
      <c r="ROG2396" s="14"/>
      <c r="ROH2396" s="14"/>
      <c r="ROI2396" s="14"/>
      <c r="ROJ2396" s="14"/>
      <c r="ROK2396" s="14"/>
      <c r="ROL2396" s="14"/>
      <c r="ROM2396" s="14"/>
      <c r="RON2396" s="14"/>
      <c r="ROO2396" s="14"/>
      <c r="ROP2396" s="14"/>
      <c r="ROQ2396" s="14"/>
      <c r="ROR2396" s="14"/>
      <c r="ROS2396" s="14"/>
      <c r="ROT2396" s="14"/>
      <c r="ROU2396" s="14"/>
      <c r="ROV2396" s="14"/>
      <c r="ROW2396" s="14"/>
      <c r="ROX2396" s="14"/>
      <c r="ROY2396" s="14"/>
      <c r="ROZ2396" s="14"/>
      <c r="RPA2396" s="14"/>
      <c r="RPB2396" s="14"/>
      <c r="RPC2396" s="14"/>
      <c r="RPD2396" s="14"/>
      <c r="RPE2396" s="14"/>
      <c r="RPF2396" s="14"/>
      <c r="RPG2396" s="14"/>
      <c r="RPH2396" s="14"/>
      <c r="RPI2396" s="14"/>
      <c r="RPJ2396" s="14"/>
      <c r="RPK2396" s="14"/>
      <c r="RPL2396" s="14"/>
      <c r="RPM2396" s="14"/>
      <c r="RPN2396" s="14"/>
      <c r="RPO2396" s="14"/>
      <c r="RPP2396" s="14"/>
      <c r="RPQ2396" s="14"/>
      <c r="RPR2396" s="14"/>
      <c r="RPS2396" s="14"/>
      <c r="RPT2396" s="14"/>
      <c r="RPU2396" s="14"/>
      <c r="RPV2396" s="14"/>
      <c r="RPW2396" s="14"/>
      <c r="RPX2396" s="14"/>
      <c r="RPY2396" s="14"/>
      <c r="RPZ2396" s="14"/>
      <c r="RQA2396" s="14"/>
      <c r="RQB2396" s="14"/>
      <c r="RQC2396" s="14"/>
      <c r="RQD2396" s="14"/>
      <c r="RQE2396" s="14"/>
      <c r="RQF2396" s="14"/>
      <c r="RQG2396" s="14"/>
      <c r="RQH2396" s="14"/>
      <c r="RQI2396" s="14"/>
      <c r="RQJ2396" s="14"/>
      <c r="RQK2396" s="14"/>
      <c r="RQL2396" s="14"/>
      <c r="RQM2396" s="14"/>
      <c r="RQN2396" s="14"/>
      <c r="RQO2396" s="14"/>
      <c r="RQP2396" s="14"/>
      <c r="RQQ2396" s="14"/>
      <c r="RQR2396" s="14"/>
      <c r="RQS2396" s="14"/>
      <c r="RQT2396" s="14"/>
      <c r="RQU2396" s="14"/>
      <c r="RQV2396" s="14"/>
      <c r="RQW2396" s="14"/>
      <c r="RQX2396" s="14"/>
      <c r="RQY2396" s="14"/>
      <c r="RQZ2396" s="14"/>
      <c r="RRA2396" s="14"/>
      <c r="RRB2396" s="14"/>
      <c r="RRC2396" s="14"/>
      <c r="RRD2396" s="14"/>
      <c r="RRE2396" s="14"/>
      <c r="RRF2396" s="14"/>
      <c r="RRG2396" s="14"/>
      <c r="RRH2396" s="14"/>
      <c r="RRI2396" s="14"/>
      <c r="RRJ2396" s="14"/>
      <c r="RRK2396" s="14"/>
      <c r="RRL2396" s="14"/>
      <c r="RRM2396" s="14"/>
      <c r="RRN2396" s="14"/>
      <c r="RRO2396" s="14"/>
      <c r="RRP2396" s="14"/>
      <c r="RRQ2396" s="14"/>
      <c r="RRR2396" s="14"/>
      <c r="RRS2396" s="14"/>
      <c r="RRT2396" s="14"/>
      <c r="RRU2396" s="14"/>
      <c r="RRV2396" s="14"/>
      <c r="RRW2396" s="14"/>
      <c r="RRX2396" s="14"/>
      <c r="RRY2396" s="14"/>
      <c r="RRZ2396" s="14"/>
      <c r="RSA2396" s="14"/>
      <c r="RSB2396" s="14"/>
      <c r="RSC2396" s="14"/>
      <c r="RSD2396" s="14"/>
      <c r="RSE2396" s="14"/>
      <c r="RSF2396" s="14"/>
      <c r="RSG2396" s="14"/>
      <c r="RSH2396" s="14"/>
      <c r="RSI2396" s="14"/>
      <c r="RSJ2396" s="14"/>
      <c r="RSK2396" s="14"/>
      <c r="RSL2396" s="14"/>
      <c r="RSM2396" s="14"/>
      <c r="RSN2396" s="14"/>
      <c r="RSO2396" s="14"/>
      <c r="RSP2396" s="14"/>
      <c r="RSQ2396" s="14"/>
      <c r="RSR2396" s="14"/>
      <c r="RSS2396" s="14"/>
      <c r="RST2396" s="14"/>
      <c r="RSU2396" s="14"/>
      <c r="RSV2396" s="14"/>
      <c r="RSW2396" s="14"/>
      <c r="RSX2396" s="14"/>
      <c r="RSY2396" s="14"/>
      <c r="RSZ2396" s="14"/>
      <c r="RTA2396" s="14"/>
      <c r="RTB2396" s="14"/>
      <c r="RTC2396" s="14"/>
      <c r="RTD2396" s="14"/>
      <c r="RTE2396" s="14"/>
      <c r="RTF2396" s="14"/>
      <c r="RTG2396" s="14"/>
      <c r="RTH2396" s="14"/>
      <c r="RTI2396" s="14"/>
      <c r="RTJ2396" s="14"/>
      <c r="RTK2396" s="14"/>
      <c r="RTL2396" s="14"/>
      <c r="RTM2396" s="14"/>
      <c r="RTN2396" s="14"/>
      <c r="RTO2396" s="14"/>
      <c r="RTP2396" s="14"/>
      <c r="RTQ2396" s="14"/>
      <c r="RTR2396" s="14"/>
      <c r="RTS2396" s="14"/>
      <c r="RTT2396" s="14"/>
      <c r="RTU2396" s="14"/>
      <c r="RTV2396" s="14"/>
      <c r="RTW2396" s="14"/>
      <c r="RTX2396" s="14"/>
      <c r="RTY2396" s="14"/>
      <c r="RTZ2396" s="14"/>
      <c r="RUA2396" s="14"/>
      <c r="RUB2396" s="14"/>
      <c r="RUC2396" s="14"/>
      <c r="RUD2396" s="14"/>
      <c r="RUE2396" s="14"/>
      <c r="RUF2396" s="14"/>
      <c r="RUG2396" s="14"/>
      <c r="RUH2396" s="14"/>
      <c r="RUI2396" s="14"/>
      <c r="RUJ2396" s="14"/>
      <c r="RUK2396" s="14"/>
      <c r="RUL2396" s="14"/>
      <c r="RUM2396" s="14"/>
      <c r="RUN2396" s="14"/>
      <c r="RUO2396" s="14"/>
      <c r="RUP2396" s="14"/>
      <c r="RUQ2396" s="14"/>
      <c r="RUR2396" s="14"/>
      <c r="RUS2396" s="14"/>
      <c r="RUT2396" s="14"/>
      <c r="RUU2396" s="14"/>
      <c r="RUV2396" s="14"/>
      <c r="RUW2396" s="14"/>
      <c r="RUX2396" s="14"/>
      <c r="RUY2396" s="14"/>
      <c r="RUZ2396" s="14"/>
      <c r="RVA2396" s="14"/>
      <c r="RVB2396" s="14"/>
      <c r="RVC2396" s="14"/>
      <c r="RVD2396" s="14"/>
      <c r="RVE2396" s="14"/>
      <c r="RVF2396" s="14"/>
      <c r="RVG2396" s="14"/>
      <c r="RVH2396" s="14"/>
      <c r="RVI2396" s="14"/>
      <c r="RVJ2396" s="14"/>
      <c r="RVK2396" s="14"/>
      <c r="RVL2396" s="14"/>
      <c r="RVM2396" s="14"/>
      <c r="RVN2396" s="14"/>
      <c r="RVO2396" s="14"/>
      <c r="RVP2396" s="14"/>
      <c r="RVQ2396" s="14"/>
      <c r="RVR2396" s="14"/>
      <c r="RVS2396" s="14"/>
      <c r="RVT2396" s="14"/>
      <c r="RVU2396" s="14"/>
      <c r="RVV2396" s="14"/>
      <c r="RVW2396" s="14"/>
      <c r="RVX2396" s="14"/>
      <c r="RVY2396" s="14"/>
      <c r="RVZ2396" s="14"/>
      <c r="RWA2396" s="14"/>
      <c r="RWB2396" s="14"/>
      <c r="RWC2396" s="14"/>
      <c r="RWD2396" s="14"/>
      <c r="RWE2396" s="14"/>
      <c r="RWF2396" s="14"/>
      <c r="RWG2396" s="14"/>
      <c r="RWH2396" s="14"/>
      <c r="RWI2396" s="14"/>
      <c r="RWJ2396" s="14"/>
      <c r="RWK2396" s="14"/>
      <c r="RWL2396" s="14"/>
      <c r="RWM2396" s="14"/>
      <c r="RWN2396" s="14"/>
      <c r="RWO2396" s="14"/>
      <c r="RWP2396" s="14"/>
      <c r="RWQ2396" s="14"/>
      <c r="RWR2396" s="14"/>
      <c r="RWS2396" s="14"/>
      <c r="RWT2396" s="14"/>
      <c r="RWU2396" s="14"/>
      <c r="RWV2396" s="14"/>
      <c r="RWW2396" s="14"/>
      <c r="RWX2396" s="14"/>
      <c r="RWY2396" s="14"/>
      <c r="RWZ2396" s="14"/>
      <c r="RXA2396" s="14"/>
      <c r="RXB2396" s="14"/>
      <c r="RXC2396" s="14"/>
      <c r="RXD2396" s="14"/>
      <c r="RXE2396" s="14"/>
      <c r="RXF2396" s="14"/>
      <c r="RXG2396" s="14"/>
      <c r="RXH2396" s="14"/>
      <c r="RXI2396" s="14"/>
      <c r="RXJ2396" s="14"/>
      <c r="RXK2396" s="14"/>
      <c r="RXL2396" s="14"/>
      <c r="RXM2396" s="14"/>
      <c r="RXN2396" s="14"/>
      <c r="RXO2396" s="14"/>
      <c r="RXP2396" s="14"/>
      <c r="RXQ2396" s="14"/>
      <c r="RXR2396" s="14"/>
      <c r="RXS2396" s="14"/>
      <c r="RXT2396" s="14"/>
      <c r="RXU2396" s="14"/>
      <c r="RXV2396" s="14"/>
      <c r="RXW2396" s="14"/>
      <c r="RXX2396" s="14"/>
      <c r="RXY2396" s="14"/>
      <c r="RXZ2396" s="14"/>
      <c r="RYA2396" s="14"/>
      <c r="RYB2396" s="14"/>
      <c r="RYC2396" s="14"/>
      <c r="RYD2396" s="14"/>
      <c r="RYE2396" s="14"/>
      <c r="RYF2396" s="14"/>
      <c r="RYG2396" s="14"/>
      <c r="RYH2396" s="14"/>
      <c r="RYI2396" s="14"/>
      <c r="RYJ2396" s="14"/>
      <c r="RYK2396" s="14"/>
      <c r="RYL2396" s="14"/>
      <c r="RYM2396" s="14"/>
      <c r="RYN2396" s="14"/>
      <c r="RYO2396" s="14"/>
      <c r="RYP2396" s="14"/>
      <c r="RYQ2396" s="14"/>
      <c r="RYR2396" s="14"/>
      <c r="RYS2396" s="14"/>
      <c r="RYT2396" s="14"/>
      <c r="RYU2396" s="14"/>
      <c r="RYV2396" s="14"/>
      <c r="RYW2396" s="14"/>
      <c r="RYX2396" s="14"/>
      <c r="RYY2396" s="14"/>
      <c r="RYZ2396" s="14"/>
      <c r="RZA2396" s="14"/>
      <c r="RZB2396" s="14"/>
      <c r="RZC2396" s="14"/>
      <c r="RZD2396" s="14"/>
      <c r="RZE2396" s="14"/>
      <c r="RZF2396" s="14"/>
      <c r="RZG2396" s="14"/>
      <c r="RZH2396" s="14"/>
      <c r="RZI2396" s="14"/>
      <c r="RZJ2396" s="14"/>
      <c r="RZK2396" s="14"/>
      <c r="RZL2396" s="14"/>
      <c r="RZM2396" s="14"/>
      <c r="RZN2396" s="14"/>
      <c r="RZO2396" s="14"/>
      <c r="RZP2396" s="14"/>
      <c r="RZQ2396" s="14"/>
      <c r="RZR2396" s="14"/>
      <c r="RZS2396" s="14"/>
      <c r="RZT2396" s="14"/>
      <c r="RZU2396" s="14"/>
      <c r="RZV2396" s="14"/>
      <c r="RZW2396" s="14"/>
      <c r="RZX2396" s="14"/>
      <c r="RZY2396" s="14"/>
      <c r="RZZ2396" s="14"/>
      <c r="SAA2396" s="14"/>
      <c r="SAB2396" s="14"/>
      <c r="SAC2396" s="14"/>
      <c r="SAD2396" s="14"/>
      <c r="SAE2396" s="14"/>
      <c r="SAF2396" s="14"/>
      <c r="SAG2396" s="14"/>
      <c r="SAH2396" s="14"/>
      <c r="SAI2396" s="14"/>
      <c r="SAJ2396" s="14"/>
      <c r="SAK2396" s="14"/>
      <c r="SAL2396" s="14"/>
      <c r="SAM2396" s="14"/>
      <c r="SAN2396" s="14"/>
      <c r="SAO2396" s="14"/>
      <c r="SAP2396" s="14"/>
      <c r="SAQ2396" s="14"/>
      <c r="SAR2396" s="14"/>
      <c r="SAS2396" s="14"/>
      <c r="SAT2396" s="14"/>
      <c r="SAU2396" s="14"/>
      <c r="SAV2396" s="14"/>
      <c r="SAW2396" s="14"/>
      <c r="SAX2396" s="14"/>
      <c r="SAY2396" s="14"/>
      <c r="SAZ2396" s="14"/>
      <c r="SBA2396" s="14"/>
      <c r="SBB2396" s="14"/>
      <c r="SBC2396" s="14"/>
      <c r="SBD2396" s="14"/>
      <c r="SBE2396" s="14"/>
      <c r="SBF2396" s="14"/>
      <c r="SBG2396" s="14"/>
      <c r="SBH2396" s="14"/>
      <c r="SBI2396" s="14"/>
      <c r="SBJ2396" s="14"/>
      <c r="SBK2396" s="14"/>
      <c r="SBL2396" s="14"/>
      <c r="SBM2396" s="14"/>
      <c r="SBN2396" s="14"/>
      <c r="SBO2396" s="14"/>
      <c r="SBP2396" s="14"/>
      <c r="SBQ2396" s="14"/>
      <c r="SBR2396" s="14"/>
      <c r="SBS2396" s="14"/>
      <c r="SBT2396" s="14"/>
      <c r="SBU2396" s="14"/>
      <c r="SBV2396" s="14"/>
      <c r="SBW2396" s="14"/>
      <c r="SBX2396" s="14"/>
      <c r="SBY2396" s="14"/>
      <c r="SBZ2396" s="14"/>
      <c r="SCA2396" s="14"/>
      <c r="SCB2396" s="14"/>
      <c r="SCC2396" s="14"/>
      <c r="SCD2396" s="14"/>
      <c r="SCE2396" s="14"/>
      <c r="SCF2396" s="14"/>
      <c r="SCG2396" s="14"/>
      <c r="SCH2396" s="14"/>
      <c r="SCI2396" s="14"/>
      <c r="SCJ2396" s="14"/>
      <c r="SCK2396" s="14"/>
      <c r="SCL2396" s="14"/>
      <c r="SCM2396" s="14"/>
      <c r="SCN2396" s="14"/>
      <c r="SCO2396" s="14"/>
      <c r="SCP2396" s="14"/>
      <c r="SCQ2396" s="14"/>
      <c r="SCR2396" s="14"/>
      <c r="SCS2396" s="14"/>
      <c r="SCT2396" s="14"/>
      <c r="SCU2396" s="14"/>
      <c r="SCV2396" s="14"/>
      <c r="SCW2396" s="14"/>
      <c r="SCX2396" s="14"/>
      <c r="SCY2396" s="14"/>
      <c r="SCZ2396" s="14"/>
      <c r="SDA2396" s="14"/>
      <c r="SDB2396" s="14"/>
      <c r="SDC2396" s="14"/>
      <c r="SDD2396" s="14"/>
      <c r="SDE2396" s="14"/>
      <c r="SDF2396" s="14"/>
      <c r="SDG2396" s="14"/>
      <c r="SDH2396" s="14"/>
      <c r="SDI2396" s="14"/>
      <c r="SDJ2396" s="14"/>
      <c r="SDK2396" s="14"/>
      <c r="SDL2396" s="14"/>
      <c r="SDM2396" s="14"/>
      <c r="SDN2396" s="14"/>
      <c r="SDO2396" s="14"/>
      <c r="SDP2396" s="14"/>
      <c r="SDQ2396" s="14"/>
      <c r="SDR2396" s="14"/>
      <c r="SDS2396" s="14"/>
      <c r="SDT2396" s="14"/>
      <c r="SDU2396" s="14"/>
      <c r="SDV2396" s="14"/>
      <c r="SDW2396" s="14"/>
      <c r="SDX2396" s="14"/>
      <c r="SDY2396" s="14"/>
      <c r="SDZ2396" s="14"/>
      <c r="SEA2396" s="14"/>
      <c r="SEB2396" s="14"/>
      <c r="SEC2396" s="14"/>
      <c r="SED2396" s="14"/>
      <c r="SEE2396" s="14"/>
      <c r="SEF2396" s="14"/>
      <c r="SEG2396" s="14"/>
      <c r="SEH2396" s="14"/>
      <c r="SEI2396" s="14"/>
      <c r="SEJ2396" s="14"/>
      <c r="SEK2396" s="14"/>
      <c r="SEL2396" s="14"/>
      <c r="SEM2396" s="14"/>
      <c r="SEN2396" s="14"/>
      <c r="SEO2396" s="14"/>
      <c r="SEP2396" s="14"/>
      <c r="SEQ2396" s="14"/>
      <c r="SER2396" s="14"/>
      <c r="SES2396" s="14"/>
      <c r="SET2396" s="14"/>
      <c r="SEU2396" s="14"/>
      <c r="SEV2396" s="14"/>
      <c r="SEW2396" s="14"/>
      <c r="SEX2396" s="14"/>
      <c r="SEY2396" s="14"/>
      <c r="SEZ2396" s="14"/>
      <c r="SFA2396" s="14"/>
      <c r="SFB2396" s="14"/>
      <c r="SFC2396" s="14"/>
      <c r="SFD2396" s="14"/>
      <c r="SFE2396" s="14"/>
      <c r="SFF2396" s="14"/>
      <c r="SFG2396" s="14"/>
      <c r="SFH2396" s="14"/>
      <c r="SFI2396" s="14"/>
      <c r="SFJ2396" s="14"/>
      <c r="SFK2396" s="14"/>
      <c r="SFL2396" s="14"/>
      <c r="SFM2396" s="14"/>
      <c r="SFN2396" s="14"/>
      <c r="SFO2396" s="14"/>
      <c r="SFP2396" s="14"/>
      <c r="SFQ2396" s="14"/>
      <c r="SFR2396" s="14"/>
      <c r="SFS2396" s="14"/>
      <c r="SFT2396" s="14"/>
      <c r="SFU2396" s="14"/>
      <c r="SFV2396" s="14"/>
      <c r="SFW2396" s="14"/>
      <c r="SFX2396" s="14"/>
      <c r="SFY2396" s="14"/>
      <c r="SFZ2396" s="14"/>
      <c r="SGA2396" s="14"/>
      <c r="SGB2396" s="14"/>
      <c r="SGC2396" s="14"/>
      <c r="SGD2396" s="14"/>
      <c r="SGE2396" s="14"/>
      <c r="SGF2396" s="14"/>
      <c r="SGG2396" s="14"/>
      <c r="SGH2396" s="14"/>
      <c r="SGI2396" s="14"/>
      <c r="SGJ2396" s="14"/>
      <c r="SGK2396" s="14"/>
      <c r="SGL2396" s="14"/>
      <c r="SGM2396" s="14"/>
      <c r="SGN2396" s="14"/>
      <c r="SGO2396" s="14"/>
      <c r="SGP2396" s="14"/>
      <c r="SGQ2396" s="14"/>
      <c r="SGR2396" s="14"/>
      <c r="SGS2396" s="14"/>
      <c r="SGT2396" s="14"/>
      <c r="SGU2396" s="14"/>
      <c r="SGV2396" s="14"/>
      <c r="SGW2396" s="14"/>
      <c r="SGX2396" s="14"/>
      <c r="SGY2396" s="14"/>
      <c r="SGZ2396" s="14"/>
      <c r="SHA2396" s="14"/>
      <c r="SHB2396" s="14"/>
      <c r="SHC2396" s="14"/>
      <c r="SHD2396" s="14"/>
      <c r="SHE2396" s="14"/>
      <c r="SHF2396" s="14"/>
      <c r="SHG2396" s="14"/>
      <c r="SHH2396" s="14"/>
      <c r="SHI2396" s="14"/>
      <c r="SHJ2396" s="14"/>
      <c r="SHK2396" s="14"/>
      <c r="SHL2396" s="14"/>
      <c r="SHM2396" s="14"/>
      <c r="SHN2396" s="14"/>
      <c r="SHO2396" s="14"/>
      <c r="SHP2396" s="14"/>
      <c r="SHQ2396" s="14"/>
      <c r="SHR2396" s="14"/>
      <c r="SHS2396" s="14"/>
      <c r="SHT2396" s="14"/>
      <c r="SHU2396" s="14"/>
      <c r="SHV2396" s="14"/>
      <c r="SHW2396" s="14"/>
      <c r="SHX2396" s="14"/>
      <c r="SHY2396" s="14"/>
      <c r="SHZ2396" s="14"/>
      <c r="SIA2396" s="14"/>
      <c r="SIB2396" s="14"/>
      <c r="SIC2396" s="14"/>
      <c r="SID2396" s="14"/>
      <c r="SIE2396" s="14"/>
      <c r="SIF2396" s="14"/>
      <c r="SIG2396" s="14"/>
      <c r="SIH2396" s="14"/>
      <c r="SII2396" s="14"/>
      <c r="SIJ2396" s="14"/>
      <c r="SIK2396" s="14"/>
      <c r="SIL2396" s="14"/>
      <c r="SIM2396" s="14"/>
      <c r="SIN2396" s="14"/>
      <c r="SIO2396" s="14"/>
      <c r="SIP2396" s="14"/>
      <c r="SIQ2396" s="14"/>
      <c r="SIR2396" s="14"/>
      <c r="SIS2396" s="14"/>
      <c r="SIT2396" s="14"/>
      <c r="SIU2396" s="14"/>
      <c r="SIV2396" s="14"/>
      <c r="SIW2396" s="14"/>
      <c r="SIX2396" s="14"/>
      <c r="SIY2396" s="14"/>
      <c r="SIZ2396" s="14"/>
      <c r="SJA2396" s="14"/>
      <c r="SJB2396" s="14"/>
      <c r="SJC2396" s="14"/>
      <c r="SJD2396" s="14"/>
      <c r="SJE2396" s="14"/>
      <c r="SJF2396" s="14"/>
      <c r="SJG2396" s="14"/>
      <c r="SJH2396" s="14"/>
      <c r="SJI2396" s="14"/>
      <c r="SJJ2396" s="14"/>
      <c r="SJK2396" s="14"/>
      <c r="SJL2396" s="14"/>
      <c r="SJM2396" s="14"/>
      <c r="SJN2396" s="14"/>
      <c r="SJO2396" s="14"/>
      <c r="SJP2396" s="14"/>
      <c r="SJQ2396" s="14"/>
      <c r="SJR2396" s="14"/>
      <c r="SJS2396" s="14"/>
      <c r="SJT2396" s="14"/>
      <c r="SJU2396" s="14"/>
      <c r="SJV2396" s="14"/>
      <c r="SJW2396" s="14"/>
      <c r="SJX2396" s="14"/>
      <c r="SJY2396" s="14"/>
      <c r="SJZ2396" s="14"/>
      <c r="SKA2396" s="14"/>
      <c r="SKB2396" s="14"/>
      <c r="SKC2396" s="14"/>
      <c r="SKD2396" s="14"/>
      <c r="SKE2396" s="14"/>
      <c r="SKF2396" s="14"/>
      <c r="SKG2396" s="14"/>
      <c r="SKH2396" s="14"/>
      <c r="SKI2396" s="14"/>
      <c r="SKJ2396" s="14"/>
      <c r="SKK2396" s="14"/>
      <c r="SKL2396" s="14"/>
      <c r="SKM2396" s="14"/>
      <c r="SKN2396" s="14"/>
      <c r="SKO2396" s="14"/>
      <c r="SKP2396" s="14"/>
      <c r="SKQ2396" s="14"/>
      <c r="SKR2396" s="14"/>
      <c r="SKS2396" s="14"/>
      <c r="SKT2396" s="14"/>
      <c r="SKU2396" s="14"/>
      <c r="SKV2396" s="14"/>
      <c r="SKW2396" s="14"/>
      <c r="SKX2396" s="14"/>
      <c r="SKY2396" s="14"/>
      <c r="SKZ2396" s="14"/>
      <c r="SLA2396" s="14"/>
      <c r="SLB2396" s="14"/>
      <c r="SLC2396" s="14"/>
      <c r="SLD2396" s="14"/>
      <c r="SLE2396" s="14"/>
      <c r="SLF2396" s="14"/>
      <c r="SLG2396" s="14"/>
      <c r="SLH2396" s="14"/>
      <c r="SLI2396" s="14"/>
      <c r="SLJ2396" s="14"/>
      <c r="SLK2396" s="14"/>
      <c r="SLL2396" s="14"/>
      <c r="SLM2396" s="14"/>
      <c r="SLN2396" s="14"/>
      <c r="SLO2396" s="14"/>
      <c r="SLP2396" s="14"/>
      <c r="SLQ2396" s="14"/>
      <c r="SLR2396" s="14"/>
      <c r="SLS2396" s="14"/>
      <c r="SLT2396" s="14"/>
      <c r="SLU2396" s="14"/>
      <c r="SLV2396" s="14"/>
      <c r="SLW2396" s="14"/>
      <c r="SLX2396" s="14"/>
      <c r="SLY2396" s="14"/>
      <c r="SLZ2396" s="14"/>
      <c r="SMA2396" s="14"/>
      <c r="SMB2396" s="14"/>
      <c r="SMC2396" s="14"/>
      <c r="SMD2396" s="14"/>
      <c r="SME2396" s="14"/>
      <c r="SMF2396" s="14"/>
      <c r="SMG2396" s="14"/>
      <c r="SMH2396" s="14"/>
      <c r="SMI2396" s="14"/>
      <c r="SMJ2396" s="14"/>
      <c r="SMK2396" s="14"/>
      <c r="SML2396" s="14"/>
      <c r="SMM2396" s="14"/>
      <c r="SMN2396" s="14"/>
      <c r="SMO2396" s="14"/>
      <c r="SMP2396" s="14"/>
      <c r="SMQ2396" s="14"/>
      <c r="SMR2396" s="14"/>
      <c r="SMS2396" s="14"/>
      <c r="SMT2396" s="14"/>
      <c r="SMU2396" s="14"/>
      <c r="SMV2396" s="14"/>
      <c r="SMW2396" s="14"/>
      <c r="SMX2396" s="14"/>
      <c r="SMY2396" s="14"/>
      <c r="SMZ2396" s="14"/>
      <c r="SNA2396" s="14"/>
      <c r="SNB2396" s="14"/>
      <c r="SNC2396" s="14"/>
      <c r="SND2396" s="14"/>
      <c r="SNE2396" s="14"/>
      <c r="SNF2396" s="14"/>
      <c r="SNG2396" s="14"/>
      <c r="SNH2396" s="14"/>
      <c r="SNI2396" s="14"/>
      <c r="SNJ2396" s="14"/>
      <c r="SNK2396" s="14"/>
      <c r="SNL2396" s="14"/>
      <c r="SNM2396" s="14"/>
      <c r="SNN2396" s="14"/>
      <c r="SNO2396" s="14"/>
      <c r="SNP2396" s="14"/>
      <c r="SNQ2396" s="14"/>
      <c r="SNR2396" s="14"/>
      <c r="SNS2396" s="14"/>
      <c r="SNT2396" s="14"/>
      <c r="SNU2396" s="14"/>
      <c r="SNV2396" s="14"/>
      <c r="SNW2396" s="14"/>
      <c r="SNX2396" s="14"/>
      <c r="SNY2396" s="14"/>
      <c r="SNZ2396" s="14"/>
      <c r="SOA2396" s="14"/>
      <c r="SOB2396" s="14"/>
      <c r="SOC2396" s="14"/>
      <c r="SOD2396" s="14"/>
      <c r="SOE2396" s="14"/>
      <c r="SOF2396" s="14"/>
      <c r="SOG2396" s="14"/>
      <c r="SOH2396" s="14"/>
      <c r="SOI2396" s="14"/>
      <c r="SOJ2396" s="14"/>
      <c r="SOK2396" s="14"/>
      <c r="SOL2396" s="14"/>
      <c r="SOM2396" s="14"/>
      <c r="SON2396" s="14"/>
      <c r="SOO2396" s="14"/>
      <c r="SOP2396" s="14"/>
      <c r="SOQ2396" s="14"/>
      <c r="SOR2396" s="14"/>
      <c r="SOS2396" s="14"/>
      <c r="SOT2396" s="14"/>
      <c r="SOU2396" s="14"/>
      <c r="SOV2396" s="14"/>
      <c r="SOW2396" s="14"/>
      <c r="SOX2396" s="14"/>
      <c r="SOY2396" s="14"/>
      <c r="SOZ2396" s="14"/>
      <c r="SPA2396" s="14"/>
      <c r="SPB2396" s="14"/>
      <c r="SPC2396" s="14"/>
      <c r="SPD2396" s="14"/>
      <c r="SPE2396" s="14"/>
      <c r="SPF2396" s="14"/>
      <c r="SPG2396" s="14"/>
      <c r="SPH2396" s="14"/>
      <c r="SPI2396" s="14"/>
      <c r="SPJ2396" s="14"/>
      <c r="SPK2396" s="14"/>
      <c r="SPL2396" s="14"/>
      <c r="SPM2396" s="14"/>
      <c r="SPN2396" s="14"/>
      <c r="SPO2396" s="14"/>
      <c r="SPP2396" s="14"/>
      <c r="SPQ2396" s="14"/>
      <c r="SPR2396" s="14"/>
      <c r="SPS2396" s="14"/>
      <c r="SPT2396" s="14"/>
      <c r="SPU2396" s="14"/>
      <c r="SPV2396" s="14"/>
      <c r="SPW2396" s="14"/>
      <c r="SPX2396" s="14"/>
      <c r="SPY2396" s="14"/>
      <c r="SPZ2396" s="14"/>
      <c r="SQA2396" s="14"/>
      <c r="SQB2396" s="14"/>
      <c r="SQC2396" s="14"/>
      <c r="SQD2396" s="14"/>
      <c r="SQE2396" s="14"/>
      <c r="SQF2396" s="14"/>
      <c r="SQG2396" s="14"/>
      <c r="SQH2396" s="14"/>
      <c r="SQI2396" s="14"/>
      <c r="SQJ2396" s="14"/>
      <c r="SQK2396" s="14"/>
      <c r="SQL2396" s="14"/>
      <c r="SQM2396" s="14"/>
      <c r="SQN2396" s="14"/>
      <c r="SQO2396" s="14"/>
      <c r="SQP2396" s="14"/>
      <c r="SQQ2396" s="14"/>
      <c r="SQR2396" s="14"/>
      <c r="SQS2396" s="14"/>
      <c r="SQT2396" s="14"/>
      <c r="SQU2396" s="14"/>
      <c r="SQV2396" s="14"/>
      <c r="SQW2396" s="14"/>
      <c r="SQX2396" s="14"/>
      <c r="SQY2396" s="14"/>
      <c r="SQZ2396" s="14"/>
      <c r="SRA2396" s="14"/>
      <c r="SRB2396" s="14"/>
      <c r="SRC2396" s="14"/>
      <c r="SRD2396" s="14"/>
      <c r="SRE2396" s="14"/>
      <c r="SRF2396" s="14"/>
      <c r="SRG2396" s="14"/>
      <c r="SRH2396" s="14"/>
      <c r="SRI2396" s="14"/>
      <c r="SRJ2396" s="14"/>
      <c r="SRK2396" s="14"/>
      <c r="SRL2396" s="14"/>
      <c r="SRM2396" s="14"/>
      <c r="SRN2396" s="14"/>
      <c r="SRO2396" s="14"/>
      <c r="SRP2396" s="14"/>
      <c r="SRQ2396" s="14"/>
      <c r="SRR2396" s="14"/>
      <c r="SRS2396" s="14"/>
      <c r="SRT2396" s="14"/>
      <c r="SRU2396" s="14"/>
      <c r="SRV2396" s="14"/>
      <c r="SRW2396" s="14"/>
      <c r="SRX2396" s="14"/>
      <c r="SRY2396" s="14"/>
      <c r="SRZ2396" s="14"/>
      <c r="SSA2396" s="14"/>
      <c r="SSB2396" s="14"/>
      <c r="SSC2396" s="14"/>
      <c r="SSD2396" s="14"/>
      <c r="SSE2396" s="14"/>
      <c r="SSF2396" s="14"/>
      <c r="SSG2396" s="14"/>
      <c r="SSH2396" s="14"/>
      <c r="SSI2396" s="14"/>
      <c r="SSJ2396" s="14"/>
      <c r="SSK2396" s="14"/>
      <c r="SSL2396" s="14"/>
      <c r="SSM2396" s="14"/>
      <c r="SSN2396" s="14"/>
      <c r="SSO2396" s="14"/>
      <c r="SSP2396" s="14"/>
      <c r="SSQ2396" s="14"/>
      <c r="SSR2396" s="14"/>
      <c r="SSS2396" s="14"/>
      <c r="SST2396" s="14"/>
      <c r="SSU2396" s="14"/>
      <c r="SSV2396" s="14"/>
      <c r="SSW2396" s="14"/>
      <c r="SSX2396" s="14"/>
      <c r="SSY2396" s="14"/>
      <c r="SSZ2396" s="14"/>
      <c r="STA2396" s="14"/>
      <c r="STB2396" s="14"/>
      <c r="STC2396" s="14"/>
      <c r="STD2396" s="14"/>
      <c r="STE2396" s="14"/>
      <c r="STF2396" s="14"/>
      <c r="STG2396" s="14"/>
      <c r="STH2396" s="14"/>
      <c r="STI2396" s="14"/>
      <c r="STJ2396" s="14"/>
      <c r="STK2396" s="14"/>
      <c r="STL2396" s="14"/>
      <c r="STM2396" s="14"/>
      <c r="STN2396" s="14"/>
      <c r="STO2396" s="14"/>
      <c r="STP2396" s="14"/>
      <c r="STQ2396" s="14"/>
      <c r="STR2396" s="14"/>
      <c r="STS2396" s="14"/>
      <c r="STT2396" s="14"/>
      <c r="STU2396" s="14"/>
      <c r="STV2396" s="14"/>
      <c r="STW2396" s="14"/>
      <c r="STX2396" s="14"/>
      <c r="STY2396" s="14"/>
      <c r="STZ2396" s="14"/>
      <c r="SUA2396" s="14"/>
      <c r="SUB2396" s="14"/>
      <c r="SUC2396" s="14"/>
      <c r="SUD2396" s="14"/>
      <c r="SUE2396" s="14"/>
      <c r="SUF2396" s="14"/>
      <c r="SUG2396" s="14"/>
      <c r="SUH2396" s="14"/>
      <c r="SUI2396" s="14"/>
      <c r="SUJ2396" s="14"/>
      <c r="SUK2396" s="14"/>
      <c r="SUL2396" s="14"/>
      <c r="SUM2396" s="14"/>
      <c r="SUN2396" s="14"/>
      <c r="SUO2396" s="14"/>
      <c r="SUP2396" s="14"/>
      <c r="SUQ2396" s="14"/>
      <c r="SUR2396" s="14"/>
      <c r="SUS2396" s="14"/>
      <c r="SUT2396" s="14"/>
      <c r="SUU2396" s="14"/>
      <c r="SUV2396" s="14"/>
      <c r="SUW2396" s="14"/>
      <c r="SUX2396" s="14"/>
      <c r="SUY2396" s="14"/>
      <c r="SUZ2396" s="14"/>
      <c r="SVA2396" s="14"/>
      <c r="SVB2396" s="14"/>
      <c r="SVC2396" s="14"/>
      <c r="SVD2396" s="14"/>
      <c r="SVE2396" s="14"/>
      <c r="SVF2396" s="14"/>
      <c r="SVG2396" s="14"/>
      <c r="SVH2396" s="14"/>
      <c r="SVI2396" s="14"/>
      <c r="SVJ2396" s="14"/>
      <c r="SVK2396" s="14"/>
      <c r="SVL2396" s="14"/>
      <c r="SVM2396" s="14"/>
      <c r="SVN2396" s="14"/>
      <c r="SVO2396" s="14"/>
      <c r="SVP2396" s="14"/>
      <c r="SVQ2396" s="14"/>
      <c r="SVR2396" s="14"/>
      <c r="SVS2396" s="14"/>
      <c r="SVT2396" s="14"/>
      <c r="SVU2396" s="14"/>
      <c r="SVV2396" s="14"/>
      <c r="SVW2396" s="14"/>
      <c r="SVX2396" s="14"/>
      <c r="SVY2396" s="14"/>
      <c r="SVZ2396" s="14"/>
      <c r="SWA2396" s="14"/>
      <c r="SWB2396" s="14"/>
      <c r="SWC2396" s="14"/>
      <c r="SWD2396" s="14"/>
      <c r="SWE2396" s="14"/>
      <c r="SWF2396" s="14"/>
      <c r="SWG2396" s="14"/>
      <c r="SWH2396" s="14"/>
      <c r="SWI2396" s="14"/>
      <c r="SWJ2396" s="14"/>
      <c r="SWK2396" s="14"/>
      <c r="SWL2396" s="14"/>
      <c r="SWM2396" s="14"/>
      <c r="SWN2396" s="14"/>
      <c r="SWO2396" s="14"/>
      <c r="SWP2396" s="14"/>
      <c r="SWQ2396" s="14"/>
      <c r="SWR2396" s="14"/>
      <c r="SWS2396" s="14"/>
      <c r="SWT2396" s="14"/>
      <c r="SWU2396" s="14"/>
      <c r="SWV2396" s="14"/>
      <c r="SWW2396" s="14"/>
      <c r="SWX2396" s="14"/>
      <c r="SWY2396" s="14"/>
      <c r="SWZ2396" s="14"/>
      <c r="SXA2396" s="14"/>
      <c r="SXB2396" s="14"/>
      <c r="SXC2396" s="14"/>
      <c r="SXD2396" s="14"/>
      <c r="SXE2396" s="14"/>
      <c r="SXF2396" s="14"/>
      <c r="SXG2396" s="14"/>
      <c r="SXH2396" s="14"/>
      <c r="SXI2396" s="14"/>
      <c r="SXJ2396" s="14"/>
      <c r="SXK2396" s="14"/>
      <c r="SXL2396" s="14"/>
      <c r="SXM2396" s="14"/>
      <c r="SXN2396" s="14"/>
      <c r="SXO2396" s="14"/>
      <c r="SXP2396" s="14"/>
      <c r="SXQ2396" s="14"/>
      <c r="SXR2396" s="14"/>
      <c r="SXS2396" s="14"/>
      <c r="SXT2396" s="14"/>
      <c r="SXU2396" s="14"/>
      <c r="SXV2396" s="14"/>
      <c r="SXW2396" s="14"/>
      <c r="SXX2396" s="14"/>
      <c r="SXY2396" s="14"/>
      <c r="SXZ2396" s="14"/>
      <c r="SYA2396" s="14"/>
      <c r="SYB2396" s="14"/>
      <c r="SYC2396" s="14"/>
      <c r="SYD2396" s="14"/>
      <c r="SYE2396" s="14"/>
      <c r="SYF2396" s="14"/>
      <c r="SYG2396" s="14"/>
      <c r="SYH2396" s="14"/>
      <c r="SYI2396" s="14"/>
      <c r="SYJ2396" s="14"/>
      <c r="SYK2396" s="14"/>
      <c r="SYL2396" s="14"/>
      <c r="SYM2396" s="14"/>
      <c r="SYN2396" s="14"/>
      <c r="SYO2396" s="14"/>
      <c r="SYP2396" s="14"/>
      <c r="SYQ2396" s="14"/>
      <c r="SYR2396" s="14"/>
      <c r="SYS2396" s="14"/>
      <c r="SYT2396" s="14"/>
      <c r="SYU2396" s="14"/>
      <c r="SYV2396" s="14"/>
      <c r="SYW2396" s="14"/>
      <c r="SYX2396" s="14"/>
      <c r="SYY2396" s="14"/>
      <c r="SYZ2396" s="14"/>
      <c r="SZA2396" s="14"/>
      <c r="SZB2396" s="14"/>
      <c r="SZC2396" s="14"/>
      <c r="SZD2396" s="14"/>
      <c r="SZE2396" s="14"/>
      <c r="SZF2396" s="14"/>
      <c r="SZG2396" s="14"/>
      <c r="SZH2396" s="14"/>
      <c r="SZI2396" s="14"/>
      <c r="SZJ2396" s="14"/>
      <c r="SZK2396" s="14"/>
      <c r="SZL2396" s="14"/>
      <c r="SZM2396" s="14"/>
      <c r="SZN2396" s="14"/>
      <c r="SZO2396" s="14"/>
      <c r="SZP2396" s="14"/>
      <c r="SZQ2396" s="14"/>
      <c r="SZR2396" s="14"/>
      <c r="SZS2396" s="14"/>
      <c r="SZT2396" s="14"/>
      <c r="SZU2396" s="14"/>
      <c r="SZV2396" s="14"/>
      <c r="SZW2396" s="14"/>
      <c r="SZX2396" s="14"/>
      <c r="SZY2396" s="14"/>
      <c r="SZZ2396" s="14"/>
      <c r="TAA2396" s="14"/>
      <c r="TAB2396" s="14"/>
      <c r="TAC2396" s="14"/>
      <c r="TAD2396" s="14"/>
      <c r="TAE2396" s="14"/>
      <c r="TAF2396" s="14"/>
      <c r="TAG2396" s="14"/>
      <c r="TAH2396" s="14"/>
      <c r="TAI2396" s="14"/>
      <c r="TAJ2396" s="14"/>
      <c r="TAK2396" s="14"/>
      <c r="TAL2396" s="14"/>
      <c r="TAM2396" s="14"/>
      <c r="TAN2396" s="14"/>
      <c r="TAO2396" s="14"/>
      <c r="TAP2396" s="14"/>
      <c r="TAQ2396" s="14"/>
      <c r="TAR2396" s="14"/>
      <c r="TAS2396" s="14"/>
      <c r="TAT2396" s="14"/>
      <c r="TAU2396" s="14"/>
      <c r="TAV2396" s="14"/>
      <c r="TAW2396" s="14"/>
      <c r="TAX2396" s="14"/>
      <c r="TAY2396" s="14"/>
      <c r="TAZ2396" s="14"/>
      <c r="TBA2396" s="14"/>
      <c r="TBB2396" s="14"/>
      <c r="TBC2396" s="14"/>
      <c r="TBD2396" s="14"/>
      <c r="TBE2396" s="14"/>
      <c r="TBF2396" s="14"/>
      <c r="TBG2396" s="14"/>
      <c r="TBH2396" s="14"/>
      <c r="TBI2396" s="14"/>
      <c r="TBJ2396" s="14"/>
      <c r="TBK2396" s="14"/>
      <c r="TBL2396" s="14"/>
      <c r="TBM2396" s="14"/>
      <c r="TBN2396" s="14"/>
      <c r="TBO2396" s="14"/>
      <c r="TBP2396" s="14"/>
      <c r="TBQ2396" s="14"/>
      <c r="TBR2396" s="14"/>
      <c r="TBS2396" s="14"/>
      <c r="TBT2396" s="14"/>
      <c r="TBU2396" s="14"/>
      <c r="TBV2396" s="14"/>
      <c r="TBW2396" s="14"/>
      <c r="TBX2396" s="14"/>
      <c r="TBY2396" s="14"/>
      <c r="TBZ2396" s="14"/>
      <c r="TCA2396" s="14"/>
      <c r="TCB2396" s="14"/>
      <c r="TCC2396" s="14"/>
      <c r="TCD2396" s="14"/>
      <c r="TCE2396" s="14"/>
      <c r="TCF2396" s="14"/>
      <c r="TCG2396" s="14"/>
      <c r="TCH2396" s="14"/>
      <c r="TCI2396" s="14"/>
      <c r="TCJ2396" s="14"/>
      <c r="TCK2396" s="14"/>
      <c r="TCL2396" s="14"/>
      <c r="TCM2396" s="14"/>
      <c r="TCN2396" s="14"/>
      <c r="TCO2396" s="14"/>
      <c r="TCP2396" s="14"/>
      <c r="TCQ2396" s="14"/>
      <c r="TCR2396" s="14"/>
      <c r="TCS2396" s="14"/>
      <c r="TCT2396" s="14"/>
      <c r="TCU2396" s="14"/>
      <c r="TCV2396" s="14"/>
      <c r="TCW2396" s="14"/>
      <c r="TCX2396" s="14"/>
      <c r="TCY2396" s="14"/>
      <c r="TCZ2396" s="14"/>
      <c r="TDA2396" s="14"/>
      <c r="TDB2396" s="14"/>
      <c r="TDC2396" s="14"/>
      <c r="TDD2396" s="14"/>
      <c r="TDE2396" s="14"/>
      <c r="TDF2396" s="14"/>
      <c r="TDG2396" s="14"/>
      <c r="TDH2396" s="14"/>
      <c r="TDI2396" s="14"/>
      <c r="TDJ2396" s="14"/>
      <c r="TDK2396" s="14"/>
      <c r="TDL2396" s="14"/>
      <c r="TDM2396" s="14"/>
      <c r="TDN2396" s="14"/>
      <c r="TDO2396" s="14"/>
      <c r="TDP2396" s="14"/>
      <c r="TDQ2396" s="14"/>
      <c r="TDR2396" s="14"/>
      <c r="TDS2396" s="14"/>
      <c r="TDT2396" s="14"/>
      <c r="TDU2396" s="14"/>
      <c r="TDV2396" s="14"/>
      <c r="TDW2396" s="14"/>
      <c r="TDX2396" s="14"/>
      <c r="TDY2396" s="14"/>
      <c r="TDZ2396" s="14"/>
      <c r="TEA2396" s="14"/>
      <c r="TEB2396" s="14"/>
      <c r="TEC2396" s="14"/>
      <c r="TED2396" s="14"/>
      <c r="TEE2396" s="14"/>
      <c r="TEF2396" s="14"/>
      <c r="TEG2396" s="14"/>
      <c r="TEH2396" s="14"/>
      <c r="TEI2396" s="14"/>
      <c r="TEJ2396" s="14"/>
      <c r="TEK2396" s="14"/>
      <c r="TEL2396" s="14"/>
      <c r="TEM2396" s="14"/>
      <c r="TEN2396" s="14"/>
      <c r="TEO2396" s="14"/>
      <c r="TEP2396" s="14"/>
      <c r="TEQ2396" s="14"/>
      <c r="TER2396" s="14"/>
      <c r="TES2396" s="14"/>
      <c r="TET2396" s="14"/>
      <c r="TEU2396" s="14"/>
      <c r="TEV2396" s="14"/>
      <c r="TEW2396" s="14"/>
      <c r="TEX2396" s="14"/>
      <c r="TEY2396" s="14"/>
      <c r="TEZ2396" s="14"/>
      <c r="TFA2396" s="14"/>
      <c r="TFB2396" s="14"/>
      <c r="TFC2396" s="14"/>
      <c r="TFD2396" s="14"/>
      <c r="TFE2396" s="14"/>
      <c r="TFF2396" s="14"/>
      <c r="TFG2396" s="14"/>
      <c r="TFH2396" s="14"/>
      <c r="TFI2396" s="14"/>
      <c r="TFJ2396" s="14"/>
      <c r="TFK2396" s="14"/>
      <c r="TFL2396" s="14"/>
      <c r="TFM2396" s="14"/>
      <c r="TFN2396" s="14"/>
      <c r="TFO2396" s="14"/>
      <c r="TFP2396" s="14"/>
      <c r="TFQ2396" s="14"/>
      <c r="TFR2396" s="14"/>
      <c r="TFS2396" s="14"/>
      <c r="TFT2396" s="14"/>
      <c r="TFU2396" s="14"/>
      <c r="TFV2396" s="14"/>
      <c r="TFW2396" s="14"/>
      <c r="TFX2396" s="14"/>
      <c r="TFY2396" s="14"/>
      <c r="TFZ2396" s="14"/>
      <c r="TGA2396" s="14"/>
      <c r="TGB2396" s="14"/>
      <c r="TGC2396" s="14"/>
      <c r="TGD2396" s="14"/>
      <c r="TGE2396" s="14"/>
      <c r="TGF2396" s="14"/>
      <c r="TGG2396" s="14"/>
      <c r="TGH2396" s="14"/>
      <c r="TGI2396" s="14"/>
      <c r="TGJ2396" s="14"/>
      <c r="TGK2396" s="14"/>
      <c r="TGL2396" s="14"/>
      <c r="TGM2396" s="14"/>
      <c r="TGN2396" s="14"/>
      <c r="TGO2396" s="14"/>
      <c r="TGP2396" s="14"/>
      <c r="TGQ2396" s="14"/>
      <c r="TGR2396" s="14"/>
      <c r="TGS2396" s="14"/>
      <c r="TGT2396" s="14"/>
      <c r="TGU2396" s="14"/>
      <c r="TGV2396" s="14"/>
      <c r="TGW2396" s="14"/>
      <c r="TGX2396" s="14"/>
      <c r="TGY2396" s="14"/>
      <c r="TGZ2396" s="14"/>
      <c r="THA2396" s="14"/>
      <c r="THB2396" s="14"/>
      <c r="THC2396" s="14"/>
      <c r="THD2396" s="14"/>
      <c r="THE2396" s="14"/>
      <c r="THF2396" s="14"/>
      <c r="THG2396" s="14"/>
      <c r="THH2396" s="14"/>
      <c r="THI2396" s="14"/>
      <c r="THJ2396" s="14"/>
      <c r="THK2396" s="14"/>
      <c r="THL2396" s="14"/>
      <c r="THM2396" s="14"/>
      <c r="THN2396" s="14"/>
      <c r="THO2396" s="14"/>
      <c r="THP2396" s="14"/>
      <c r="THQ2396" s="14"/>
      <c r="THR2396" s="14"/>
      <c r="THS2396" s="14"/>
      <c r="THT2396" s="14"/>
      <c r="THU2396" s="14"/>
      <c r="THV2396" s="14"/>
      <c r="THW2396" s="14"/>
      <c r="THX2396" s="14"/>
      <c r="THY2396" s="14"/>
      <c r="THZ2396" s="14"/>
      <c r="TIA2396" s="14"/>
      <c r="TIB2396" s="14"/>
      <c r="TIC2396" s="14"/>
      <c r="TID2396" s="14"/>
      <c r="TIE2396" s="14"/>
      <c r="TIF2396" s="14"/>
      <c r="TIG2396" s="14"/>
      <c r="TIH2396" s="14"/>
      <c r="TII2396" s="14"/>
      <c r="TIJ2396" s="14"/>
      <c r="TIK2396" s="14"/>
      <c r="TIL2396" s="14"/>
      <c r="TIM2396" s="14"/>
      <c r="TIN2396" s="14"/>
      <c r="TIO2396" s="14"/>
      <c r="TIP2396" s="14"/>
      <c r="TIQ2396" s="14"/>
      <c r="TIR2396" s="14"/>
      <c r="TIS2396" s="14"/>
      <c r="TIT2396" s="14"/>
      <c r="TIU2396" s="14"/>
      <c r="TIV2396" s="14"/>
      <c r="TIW2396" s="14"/>
      <c r="TIX2396" s="14"/>
      <c r="TIY2396" s="14"/>
      <c r="TIZ2396" s="14"/>
      <c r="TJA2396" s="14"/>
      <c r="TJB2396" s="14"/>
      <c r="TJC2396" s="14"/>
      <c r="TJD2396" s="14"/>
      <c r="TJE2396" s="14"/>
      <c r="TJF2396" s="14"/>
      <c r="TJG2396" s="14"/>
      <c r="TJH2396" s="14"/>
      <c r="TJI2396" s="14"/>
      <c r="TJJ2396" s="14"/>
      <c r="TJK2396" s="14"/>
      <c r="TJL2396" s="14"/>
      <c r="TJM2396" s="14"/>
      <c r="TJN2396" s="14"/>
      <c r="TJO2396" s="14"/>
      <c r="TJP2396" s="14"/>
      <c r="TJQ2396" s="14"/>
      <c r="TJR2396" s="14"/>
      <c r="TJS2396" s="14"/>
      <c r="TJT2396" s="14"/>
      <c r="TJU2396" s="14"/>
      <c r="TJV2396" s="14"/>
      <c r="TJW2396" s="14"/>
      <c r="TJX2396" s="14"/>
      <c r="TJY2396" s="14"/>
      <c r="TJZ2396" s="14"/>
      <c r="TKA2396" s="14"/>
      <c r="TKB2396" s="14"/>
      <c r="TKC2396" s="14"/>
      <c r="TKD2396" s="14"/>
      <c r="TKE2396" s="14"/>
      <c r="TKF2396" s="14"/>
      <c r="TKG2396" s="14"/>
      <c r="TKH2396" s="14"/>
      <c r="TKI2396" s="14"/>
      <c r="TKJ2396" s="14"/>
      <c r="TKK2396" s="14"/>
      <c r="TKL2396" s="14"/>
      <c r="TKM2396" s="14"/>
      <c r="TKN2396" s="14"/>
      <c r="TKO2396" s="14"/>
      <c r="TKP2396" s="14"/>
      <c r="TKQ2396" s="14"/>
      <c r="TKR2396" s="14"/>
      <c r="TKS2396" s="14"/>
      <c r="TKT2396" s="14"/>
      <c r="TKU2396" s="14"/>
      <c r="TKV2396" s="14"/>
      <c r="TKW2396" s="14"/>
      <c r="TKX2396" s="14"/>
      <c r="TKY2396" s="14"/>
      <c r="TKZ2396" s="14"/>
      <c r="TLA2396" s="14"/>
      <c r="TLB2396" s="14"/>
      <c r="TLC2396" s="14"/>
      <c r="TLD2396" s="14"/>
      <c r="TLE2396" s="14"/>
      <c r="TLF2396" s="14"/>
      <c r="TLG2396" s="14"/>
      <c r="TLH2396" s="14"/>
      <c r="TLI2396" s="14"/>
      <c r="TLJ2396" s="14"/>
      <c r="TLK2396" s="14"/>
      <c r="TLL2396" s="14"/>
      <c r="TLM2396" s="14"/>
      <c r="TLN2396" s="14"/>
      <c r="TLO2396" s="14"/>
      <c r="TLP2396" s="14"/>
      <c r="TLQ2396" s="14"/>
      <c r="TLR2396" s="14"/>
      <c r="TLS2396" s="14"/>
      <c r="TLT2396" s="14"/>
      <c r="TLU2396" s="14"/>
      <c r="TLV2396" s="14"/>
      <c r="TLW2396" s="14"/>
      <c r="TLX2396" s="14"/>
      <c r="TLY2396" s="14"/>
      <c r="TLZ2396" s="14"/>
      <c r="TMA2396" s="14"/>
      <c r="TMB2396" s="14"/>
      <c r="TMC2396" s="14"/>
      <c r="TMD2396" s="14"/>
      <c r="TME2396" s="14"/>
      <c r="TMF2396" s="14"/>
      <c r="TMG2396" s="14"/>
      <c r="TMH2396" s="14"/>
      <c r="TMI2396" s="14"/>
      <c r="TMJ2396" s="14"/>
      <c r="TMK2396" s="14"/>
      <c r="TML2396" s="14"/>
      <c r="TMM2396" s="14"/>
      <c r="TMN2396" s="14"/>
      <c r="TMO2396" s="14"/>
      <c r="TMP2396" s="14"/>
      <c r="TMQ2396" s="14"/>
      <c r="TMR2396" s="14"/>
      <c r="TMS2396" s="14"/>
      <c r="TMT2396" s="14"/>
      <c r="TMU2396" s="14"/>
      <c r="TMV2396" s="14"/>
      <c r="TMW2396" s="14"/>
      <c r="TMX2396" s="14"/>
      <c r="TMY2396" s="14"/>
      <c r="TMZ2396" s="14"/>
      <c r="TNA2396" s="14"/>
      <c r="TNB2396" s="14"/>
      <c r="TNC2396" s="14"/>
      <c r="TND2396" s="14"/>
      <c r="TNE2396" s="14"/>
      <c r="TNF2396" s="14"/>
      <c r="TNG2396" s="14"/>
      <c r="TNH2396" s="14"/>
      <c r="TNI2396" s="14"/>
      <c r="TNJ2396" s="14"/>
      <c r="TNK2396" s="14"/>
      <c r="TNL2396" s="14"/>
      <c r="TNM2396" s="14"/>
      <c r="TNN2396" s="14"/>
      <c r="TNO2396" s="14"/>
      <c r="TNP2396" s="14"/>
      <c r="TNQ2396" s="14"/>
      <c r="TNR2396" s="14"/>
      <c r="TNS2396" s="14"/>
      <c r="TNT2396" s="14"/>
      <c r="TNU2396" s="14"/>
      <c r="TNV2396" s="14"/>
      <c r="TNW2396" s="14"/>
      <c r="TNX2396" s="14"/>
      <c r="TNY2396" s="14"/>
      <c r="TNZ2396" s="14"/>
      <c r="TOA2396" s="14"/>
      <c r="TOB2396" s="14"/>
      <c r="TOC2396" s="14"/>
      <c r="TOD2396" s="14"/>
      <c r="TOE2396" s="14"/>
      <c r="TOF2396" s="14"/>
      <c r="TOG2396" s="14"/>
      <c r="TOH2396" s="14"/>
      <c r="TOI2396" s="14"/>
      <c r="TOJ2396" s="14"/>
      <c r="TOK2396" s="14"/>
      <c r="TOL2396" s="14"/>
      <c r="TOM2396" s="14"/>
      <c r="TON2396" s="14"/>
      <c r="TOO2396" s="14"/>
      <c r="TOP2396" s="14"/>
      <c r="TOQ2396" s="14"/>
      <c r="TOR2396" s="14"/>
      <c r="TOS2396" s="14"/>
      <c r="TOT2396" s="14"/>
      <c r="TOU2396" s="14"/>
      <c r="TOV2396" s="14"/>
      <c r="TOW2396" s="14"/>
      <c r="TOX2396" s="14"/>
      <c r="TOY2396" s="14"/>
      <c r="TOZ2396" s="14"/>
      <c r="TPA2396" s="14"/>
      <c r="TPB2396" s="14"/>
      <c r="TPC2396" s="14"/>
      <c r="TPD2396" s="14"/>
      <c r="TPE2396" s="14"/>
      <c r="TPF2396" s="14"/>
      <c r="TPG2396" s="14"/>
      <c r="TPH2396" s="14"/>
      <c r="TPI2396" s="14"/>
      <c r="TPJ2396" s="14"/>
      <c r="TPK2396" s="14"/>
      <c r="TPL2396" s="14"/>
      <c r="TPM2396" s="14"/>
      <c r="TPN2396" s="14"/>
      <c r="TPO2396" s="14"/>
      <c r="TPP2396" s="14"/>
      <c r="TPQ2396" s="14"/>
      <c r="TPR2396" s="14"/>
      <c r="TPS2396" s="14"/>
      <c r="TPT2396" s="14"/>
      <c r="TPU2396" s="14"/>
      <c r="TPV2396" s="14"/>
      <c r="TPW2396" s="14"/>
      <c r="TPX2396" s="14"/>
      <c r="TPY2396" s="14"/>
      <c r="TPZ2396" s="14"/>
      <c r="TQA2396" s="14"/>
      <c r="TQB2396" s="14"/>
      <c r="TQC2396" s="14"/>
      <c r="TQD2396" s="14"/>
      <c r="TQE2396" s="14"/>
      <c r="TQF2396" s="14"/>
      <c r="TQG2396" s="14"/>
      <c r="TQH2396" s="14"/>
      <c r="TQI2396" s="14"/>
      <c r="TQJ2396" s="14"/>
      <c r="TQK2396" s="14"/>
      <c r="TQL2396" s="14"/>
      <c r="TQM2396" s="14"/>
      <c r="TQN2396" s="14"/>
      <c r="TQO2396" s="14"/>
      <c r="TQP2396" s="14"/>
      <c r="TQQ2396" s="14"/>
      <c r="TQR2396" s="14"/>
      <c r="TQS2396" s="14"/>
      <c r="TQT2396" s="14"/>
      <c r="TQU2396" s="14"/>
      <c r="TQV2396" s="14"/>
      <c r="TQW2396" s="14"/>
      <c r="TQX2396" s="14"/>
      <c r="TQY2396" s="14"/>
      <c r="TQZ2396" s="14"/>
      <c r="TRA2396" s="14"/>
      <c r="TRB2396" s="14"/>
      <c r="TRC2396" s="14"/>
      <c r="TRD2396" s="14"/>
      <c r="TRE2396" s="14"/>
      <c r="TRF2396" s="14"/>
      <c r="TRG2396" s="14"/>
      <c r="TRH2396" s="14"/>
      <c r="TRI2396" s="14"/>
      <c r="TRJ2396" s="14"/>
      <c r="TRK2396" s="14"/>
      <c r="TRL2396" s="14"/>
      <c r="TRM2396" s="14"/>
      <c r="TRN2396" s="14"/>
      <c r="TRO2396" s="14"/>
      <c r="TRP2396" s="14"/>
      <c r="TRQ2396" s="14"/>
      <c r="TRR2396" s="14"/>
      <c r="TRS2396" s="14"/>
      <c r="TRT2396" s="14"/>
      <c r="TRU2396" s="14"/>
      <c r="TRV2396" s="14"/>
      <c r="TRW2396" s="14"/>
      <c r="TRX2396" s="14"/>
      <c r="TRY2396" s="14"/>
      <c r="TRZ2396" s="14"/>
      <c r="TSA2396" s="14"/>
      <c r="TSB2396" s="14"/>
      <c r="TSC2396" s="14"/>
      <c r="TSD2396" s="14"/>
      <c r="TSE2396" s="14"/>
      <c r="TSF2396" s="14"/>
      <c r="TSG2396" s="14"/>
      <c r="TSH2396" s="14"/>
      <c r="TSI2396" s="14"/>
      <c r="TSJ2396" s="14"/>
      <c r="TSK2396" s="14"/>
      <c r="TSL2396" s="14"/>
      <c r="TSM2396" s="14"/>
      <c r="TSN2396" s="14"/>
      <c r="TSO2396" s="14"/>
      <c r="TSP2396" s="14"/>
      <c r="TSQ2396" s="14"/>
      <c r="TSR2396" s="14"/>
      <c r="TSS2396" s="14"/>
      <c r="TST2396" s="14"/>
      <c r="TSU2396" s="14"/>
      <c r="TSV2396" s="14"/>
      <c r="TSW2396" s="14"/>
      <c r="TSX2396" s="14"/>
      <c r="TSY2396" s="14"/>
      <c r="TSZ2396" s="14"/>
      <c r="TTA2396" s="14"/>
      <c r="TTB2396" s="14"/>
      <c r="TTC2396" s="14"/>
      <c r="TTD2396" s="14"/>
      <c r="TTE2396" s="14"/>
      <c r="TTF2396" s="14"/>
      <c r="TTG2396" s="14"/>
      <c r="TTH2396" s="14"/>
      <c r="TTI2396" s="14"/>
      <c r="TTJ2396" s="14"/>
      <c r="TTK2396" s="14"/>
      <c r="TTL2396" s="14"/>
      <c r="TTM2396" s="14"/>
      <c r="TTN2396" s="14"/>
      <c r="TTO2396" s="14"/>
      <c r="TTP2396" s="14"/>
      <c r="TTQ2396" s="14"/>
      <c r="TTR2396" s="14"/>
      <c r="TTS2396" s="14"/>
      <c r="TTT2396" s="14"/>
      <c r="TTU2396" s="14"/>
      <c r="TTV2396" s="14"/>
      <c r="TTW2396" s="14"/>
      <c r="TTX2396" s="14"/>
      <c r="TTY2396" s="14"/>
      <c r="TTZ2396" s="14"/>
      <c r="TUA2396" s="14"/>
      <c r="TUB2396" s="14"/>
      <c r="TUC2396" s="14"/>
      <c r="TUD2396" s="14"/>
      <c r="TUE2396" s="14"/>
      <c r="TUF2396" s="14"/>
      <c r="TUG2396" s="14"/>
      <c r="TUH2396" s="14"/>
      <c r="TUI2396" s="14"/>
      <c r="TUJ2396" s="14"/>
      <c r="TUK2396" s="14"/>
      <c r="TUL2396" s="14"/>
      <c r="TUM2396" s="14"/>
      <c r="TUN2396" s="14"/>
      <c r="TUO2396" s="14"/>
      <c r="TUP2396" s="14"/>
      <c r="TUQ2396" s="14"/>
      <c r="TUR2396" s="14"/>
      <c r="TUS2396" s="14"/>
      <c r="TUT2396" s="14"/>
      <c r="TUU2396" s="14"/>
      <c r="TUV2396" s="14"/>
      <c r="TUW2396" s="14"/>
      <c r="TUX2396" s="14"/>
      <c r="TUY2396" s="14"/>
      <c r="TUZ2396" s="14"/>
      <c r="TVA2396" s="14"/>
      <c r="TVB2396" s="14"/>
      <c r="TVC2396" s="14"/>
      <c r="TVD2396" s="14"/>
      <c r="TVE2396" s="14"/>
      <c r="TVF2396" s="14"/>
      <c r="TVG2396" s="14"/>
      <c r="TVH2396" s="14"/>
      <c r="TVI2396" s="14"/>
      <c r="TVJ2396" s="14"/>
      <c r="TVK2396" s="14"/>
      <c r="TVL2396" s="14"/>
      <c r="TVM2396" s="14"/>
      <c r="TVN2396" s="14"/>
      <c r="TVO2396" s="14"/>
      <c r="TVP2396" s="14"/>
      <c r="TVQ2396" s="14"/>
      <c r="TVR2396" s="14"/>
      <c r="TVS2396" s="14"/>
      <c r="TVT2396" s="14"/>
      <c r="TVU2396" s="14"/>
      <c r="TVV2396" s="14"/>
      <c r="TVW2396" s="14"/>
      <c r="TVX2396" s="14"/>
      <c r="TVY2396" s="14"/>
      <c r="TVZ2396" s="14"/>
      <c r="TWA2396" s="14"/>
      <c r="TWB2396" s="14"/>
      <c r="TWC2396" s="14"/>
      <c r="TWD2396" s="14"/>
      <c r="TWE2396" s="14"/>
      <c r="TWF2396" s="14"/>
      <c r="TWG2396" s="14"/>
      <c r="TWH2396" s="14"/>
      <c r="TWI2396" s="14"/>
      <c r="TWJ2396" s="14"/>
      <c r="TWK2396" s="14"/>
      <c r="TWL2396" s="14"/>
      <c r="TWM2396" s="14"/>
      <c r="TWN2396" s="14"/>
      <c r="TWO2396" s="14"/>
      <c r="TWP2396" s="14"/>
      <c r="TWQ2396" s="14"/>
      <c r="TWR2396" s="14"/>
      <c r="TWS2396" s="14"/>
      <c r="TWT2396" s="14"/>
      <c r="TWU2396" s="14"/>
      <c r="TWV2396" s="14"/>
      <c r="TWW2396" s="14"/>
      <c r="TWX2396" s="14"/>
      <c r="TWY2396" s="14"/>
      <c r="TWZ2396" s="14"/>
      <c r="TXA2396" s="14"/>
      <c r="TXB2396" s="14"/>
      <c r="TXC2396" s="14"/>
      <c r="TXD2396" s="14"/>
      <c r="TXE2396" s="14"/>
      <c r="TXF2396" s="14"/>
      <c r="TXG2396" s="14"/>
      <c r="TXH2396" s="14"/>
      <c r="TXI2396" s="14"/>
      <c r="TXJ2396" s="14"/>
      <c r="TXK2396" s="14"/>
      <c r="TXL2396" s="14"/>
      <c r="TXM2396" s="14"/>
      <c r="TXN2396" s="14"/>
      <c r="TXO2396" s="14"/>
      <c r="TXP2396" s="14"/>
      <c r="TXQ2396" s="14"/>
      <c r="TXR2396" s="14"/>
      <c r="TXS2396" s="14"/>
      <c r="TXT2396" s="14"/>
      <c r="TXU2396" s="14"/>
      <c r="TXV2396" s="14"/>
      <c r="TXW2396" s="14"/>
      <c r="TXX2396" s="14"/>
      <c r="TXY2396" s="14"/>
      <c r="TXZ2396" s="14"/>
      <c r="TYA2396" s="14"/>
      <c r="TYB2396" s="14"/>
      <c r="TYC2396" s="14"/>
      <c r="TYD2396" s="14"/>
      <c r="TYE2396" s="14"/>
      <c r="TYF2396" s="14"/>
      <c r="TYG2396" s="14"/>
      <c r="TYH2396" s="14"/>
      <c r="TYI2396" s="14"/>
      <c r="TYJ2396" s="14"/>
      <c r="TYK2396" s="14"/>
      <c r="TYL2396" s="14"/>
      <c r="TYM2396" s="14"/>
      <c r="TYN2396" s="14"/>
      <c r="TYO2396" s="14"/>
      <c r="TYP2396" s="14"/>
      <c r="TYQ2396" s="14"/>
      <c r="TYR2396" s="14"/>
      <c r="TYS2396" s="14"/>
      <c r="TYT2396" s="14"/>
      <c r="TYU2396" s="14"/>
      <c r="TYV2396" s="14"/>
      <c r="TYW2396" s="14"/>
      <c r="TYX2396" s="14"/>
      <c r="TYY2396" s="14"/>
      <c r="TYZ2396" s="14"/>
      <c r="TZA2396" s="14"/>
      <c r="TZB2396" s="14"/>
      <c r="TZC2396" s="14"/>
      <c r="TZD2396" s="14"/>
      <c r="TZE2396" s="14"/>
      <c r="TZF2396" s="14"/>
      <c r="TZG2396" s="14"/>
      <c r="TZH2396" s="14"/>
      <c r="TZI2396" s="14"/>
      <c r="TZJ2396" s="14"/>
      <c r="TZK2396" s="14"/>
      <c r="TZL2396" s="14"/>
      <c r="TZM2396" s="14"/>
      <c r="TZN2396" s="14"/>
      <c r="TZO2396" s="14"/>
      <c r="TZP2396" s="14"/>
      <c r="TZQ2396" s="14"/>
      <c r="TZR2396" s="14"/>
      <c r="TZS2396" s="14"/>
      <c r="TZT2396" s="14"/>
      <c r="TZU2396" s="14"/>
      <c r="TZV2396" s="14"/>
      <c r="TZW2396" s="14"/>
      <c r="TZX2396" s="14"/>
      <c r="TZY2396" s="14"/>
      <c r="TZZ2396" s="14"/>
      <c r="UAA2396" s="14"/>
      <c r="UAB2396" s="14"/>
      <c r="UAC2396" s="14"/>
      <c r="UAD2396" s="14"/>
      <c r="UAE2396" s="14"/>
      <c r="UAF2396" s="14"/>
      <c r="UAG2396" s="14"/>
      <c r="UAH2396" s="14"/>
      <c r="UAI2396" s="14"/>
      <c r="UAJ2396" s="14"/>
      <c r="UAK2396" s="14"/>
      <c r="UAL2396" s="14"/>
      <c r="UAM2396" s="14"/>
      <c r="UAN2396" s="14"/>
      <c r="UAO2396" s="14"/>
      <c r="UAP2396" s="14"/>
      <c r="UAQ2396" s="14"/>
      <c r="UAR2396" s="14"/>
      <c r="UAS2396" s="14"/>
      <c r="UAT2396" s="14"/>
      <c r="UAU2396" s="14"/>
      <c r="UAV2396" s="14"/>
      <c r="UAW2396" s="14"/>
      <c r="UAX2396" s="14"/>
      <c r="UAY2396" s="14"/>
      <c r="UAZ2396" s="14"/>
      <c r="UBA2396" s="14"/>
      <c r="UBB2396" s="14"/>
      <c r="UBC2396" s="14"/>
      <c r="UBD2396" s="14"/>
      <c r="UBE2396" s="14"/>
      <c r="UBF2396" s="14"/>
      <c r="UBG2396" s="14"/>
      <c r="UBH2396" s="14"/>
      <c r="UBI2396" s="14"/>
      <c r="UBJ2396" s="14"/>
      <c r="UBK2396" s="14"/>
      <c r="UBL2396" s="14"/>
      <c r="UBM2396" s="14"/>
      <c r="UBN2396" s="14"/>
      <c r="UBO2396" s="14"/>
      <c r="UBP2396" s="14"/>
      <c r="UBQ2396" s="14"/>
      <c r="UBR2396" s="14"/>
      <c r="UBS2396" s="14"/>
      <c r="UBT2396" s="14"/>
      <c r="UBU2396" s="14"/>
      <c r="UBV2396" s="14"/>
      <c r="UBW2396" s="14"/>
      <c r="UBX2396" s="14"/>
      <c r="UBY2396" s="14"/>
      <c r="UBZ2396" s="14"/>
      <c r="UCA2396" s="14"/>
      <c r="UCB2396" s="14"/>
      <c r="UCC2396" s="14"/>
      <c r="UCD2396" s="14"/>
      <c r="UCE2396" s="14"/>
      <c r="UCF2396" s="14"/>
      <c r="UCG2396" s="14"/>
      <c r="UCH2396" s="14"/>
      <c r="UCI2396" s="14"/>
      <c r="UCJ2396" s="14"/>
      <c r="UCK2396" s="14"/>
      <c r="UCL2396" s="14"/>
      <c r="UCM2396" s="14"/>
      <c r="UCN2396" s="14"/>
      <c r="UCO2396" s="14"/>
      <c r="UCP2396" s="14"/>
      <c r="UCQ2396" s="14"/>
      <c r="UCR2396" s="14"/>
      <c r="UCS2396" s="14"/>
      <c r="UCT2396" s="14"/>
      <c r="UCU2396" s="14"/>
      <c r="UCV2396" s="14"/>
      <c r="UCW2396" s="14"/>
      <c r="UCX2396" s="14"/>
      <c r="UCY2396" s="14"/>
      <c r="UCZ2396" s="14"/>
      <c r="UDA2396" s="14"/>
      <c r="UDB2396" s="14"/>
      <c r="UDC2396" s="14"/>
      <c r="UDD2396" s="14"/>
      <c r="UDE2396" s="14"/>
      <c r="UDF2396" s="14"/>
      <c r="UDG2396" s="14"/>
      <c r="UDH2396" s="14"/>
      <c r="UDI2396" s="14"/>
      <c r="UDJ2396" s="14"/>
      <c r="UDK2396" s="14"/>
      <c r="UDL2396" s="14"/>
      <c r="UDM2396" s="14"/>
      <c r="UDN2396" s="14"/>
      <c r="UDO2396" s="14"/>
      <c r="UDP2396" s="14"/>
      <c r="UDQ2396" s="14"/>
      <c r="UDR2396" s="14"/>
      <c r="UDS2396" s="14"/>
      <c r="UDT2396" s="14"/>
      <c r="UDU2396" s="14"/>
      <c r="UDV2396" s="14"/>
      <c r="UDW2396" s="14"/>
      <c r="UDX2396" s="14"/>
      <c r="UDY2396" s="14"/>
      <c r="UDZ2396" s="14"/>
      <c r="UEA2396" s="14"/>
      <c r="UEB2396" s="14"/>
      <c r="UEC2396" s="14"/>
      <c r="UED2396" s="14"/>
      <c r="UEE2396" s="14"/>
      <c r="UEF2396" s="14"/>
      <c r="UEG2396" s="14"/>
      <c r="UEH2396" s="14"/>
      <c r="UEI2396" s="14"/>
      <c r="UEJ2396" s="14"/>
      <c r="UEK2396" s="14"/>
      <c r="UEL2396" s="14"/>
      <c r="UEM2396" s="14"/>
      <c r="UEN2396" s="14"/>
      <c r="UEO2396" s="14"/>
      <c r="UEP2396" s="14"/>
      <c r="UEQ2396" s="14"/>
      <c r="UER2396" s="14"/>
      <c r="UES2396" s="14"/>
      <c r="UET2396" s="14"/>
      <c r="UEU2396" s="14"/>
      <c r="UEV2396" s="14"/>
      <c r="UEW2396" s="14"/>
      <c r="UEX2396" s="14"/>
      <c r="UEY2396" s="14"/>
      <c r="UEZ2396" s="14"/>
      <c r="UFA2396" s="14"/>
      <c r="UFB2396" s="14"/>
      <c r="UFC2396" s="14"/>
      <c r="UFD2396" s="14"/>
      <c r="UFE2396" s="14"/>
      <c r="UFF2396" s="14"/>
      <c r="UFG2396" s="14"/>
      <c r="UFH2396" s="14"/>
      <c r="UFI2396" s="14"/>
      <c r="UFJ2396" s="14"/>
      <c r="UFK2396" s="14"/>
      <c r="UFL2396" s="14"/>
      <c r="UFM2396" s="14"/>
      <c r="UFN2396" s="14"/>
      <c r="UFO2396" s="14"/>
      <c r="UFP2396" s="14"/>
      <c r="UFQ2396" s="14"/>
      <c r="UFR2396" s="14"/>
      <c r="UFS2396" s="14"/>
      <c r="UFT2396" s="14"/>
      <c r="UFU2396" s="14"/>
      <c r="UFV2396" s="14"/>
      <c r="UFW2396" s="14"/>
      <c r="UFX2396" s="14"/>
      <c r="UFY2396" s="14"/>
      <c r="UFZ2396" s="14"/>
      <c r="UGA2396" s="14"/>
      <c r="UGB2396" s="14"/>
      <c r="UGC2396" s="14"/>
      <c r="UGD2396" s="14"/>
      <c r="UGE2396" s="14"/>
      <c r="UGF2396" s="14"/>
      <c r="UGG2396" s="14"/>
      <c r="UGH2396" s="14"/>
      <c r="UGI2396" s="14"/>
      <c r="UGJ2396" s="14"/>
      <c r="UGK2396" s="14"/>
      <c r="UGL2396" s="14"/>
      <c r="UGM2396" s="14"/>
      <c r="UGN2396" s="14"/>
      <c r="UGO2396" s="14"/>
      <c r="UGP2396" s="14"/>
      <c r="UGQ2396" s="14"/>
      <c r="UGR2396" s="14"/>
      <c r="UGS2396" s="14"/>
      <c r="UGT2396" s="14"/>
      <c r="UGU2396" s="14"/>
      <c r="UGV2396" s="14"/>
      <c r="UGW2396" s="14"/>
      <c r="UGX2396" s="14"/>
      <c r="UGY2396" s="14"/>
      <c r="UGZ2396" s="14"/>
      <c r="UHA2396" s="14"/>
      <c r="UHB2396" s="14"/>
      <c r="UHC2396" s="14"/>
      <c r="UHD2396" s="14"/>
      <c r="UHE2396" s="14"/>
      <c r="UHF2396" s="14"/>
      <c r="UHG2396" s="14"/>
      <c r="UHH2396" s="14"/>
      <c r="UHI2396" s="14"/>
      <c r="UHJ2396" s="14"/>
      <c r="UHK2396" s="14"/>
      <c r="UHL2396" s="14"/>
      <c r="UHM2396" s="14"/>
      <c r="UHN2396" s="14"/>
      <c r="UHO2396" s="14"/>
      <c r="UHP2396" s="14"/>
      <c r="UHQ2396" s="14"/>
      <c r="UHR2396" s="14"/>
      <c r="UHS2396" s="14"/>
      <c r="UHT2396" s="14"/>
      <c r="UHU2396" s="14"/>
      <c r="UHV2396" s="14"/>
      <c r="UHW2396" s="14"/>
      <c r="UHX2396" s="14"/>
      <c r="UHY2396" s="14"/>
      <c r="UHZ2396" s="14"/>
      <c r="UIA2396" s="14"/>
      <c r="UIB2396" s="14"/>
      <c r="UIC2396" s="14"/>
      <c r="UID2396" s="14"/>
      <c r="UIE2396" s="14"/>
      <c r="UIF2396" s="14"/>
      <c r="UIG2396" s="14"/>
      <c r="UIH2396" s="14"/>
      <c r="UII2396" s="14"/>
      <c r="UIJ2396" s="14"/>
      <c r="UIK2396" s="14"/>
      <c r="UIL2396" s="14"/>
      <c r="UIM2396" s="14"/>
      <c r="UIN2396" s="14"/>
      <c r="UIO2396" s="14"/>
      <c r="UIP2396" s="14"/>
      <c r="UIQ2396" s="14"/>
      <c r="UIR2396" s="14"/>
      <c r="UIS2396" s="14"/>
      <c r="UIT2396" s="14"/>
      <c r="UIU2396" s="14"/>
      <c r="UIV2396" s="14"/>
      <c r="UIW2396" s="14"/>
      <c r="UIX2396" s="14"/>
      <c r="UIY2396" s="14"/>
      <c r="UIZ2396" s="14"/>
      <c r="UJA2396" s="14"/>
      <c r="UJB2396" s="14"/>
      <c r="UJC2396" s="14"/>
      <c r="UJD2396" s="14"/>
      <c r="UJE2396" s="14"/>
      <c r="UJF2396" s="14"/>
      <c r="UJG2396" s="14"/>
      <c r="UJH2396" s="14"/>
      <c r="UJI2396" s="14"/>
      <c r="UJJ2396" s="14"/>
      <c r="UJK2396" s="14"/>
      <c r="UJL2396" s="14"/>
      <c r="UJM2396" s="14"/>
      <c r="UJN2396" s="14"/>
      <c r="UJO2396" s="14"/>
      <c r="UJP2396" s="14"/>
      <c r="UJQ2396" s="14"/>
      <c r="UJR2396" s="14"/>
      <c r="UJS2396" s="14"/>
      <c r="UJT2396" s="14"/>
      <c r="UJU2396" s="14"/>
      <c r="UJV2396" s="14"/>
      <c r="UJW2396" s="14"/>
      <c r="UJX2396" s="14"/>
      <c r="UJY2396" s="14"/>
      <c r="UJZ2396" s="14"/>
      <c r="UKA2396" s="14"/>
      <c r="UKB2396" s="14"/>
      <c r="UKC2396" s="14"/>
      <c r="UKD2396" s="14"/>
      <c r="UKE2396" s="14"/>
      <c r="UKF2396" s="14"/>
      <c r="UKG2396" s="14"/>
      <c r="UKH2396" s="14"/>
      <c r="UKI2396" s="14"/>
      <c r="UKJ2396" s="14"/>
      <c r="UKK2396" s="14"/>
      <c r="UKL2396" s="14"/>
      <c r="UKM2396" s="14"/>
      <c r="UKN2396" s="14"/>
      <c r="UKO2396" s="14"/>
      <c r="UKP2396" s="14"/>
      <c r="UKQ2396" s="14"/>
      <c r="UKR2396" s="14"/>
      <c r="UKS2396" s="14"/>
      <c r="UKT2396" s="14"/>
      <c r="UKU2396" s="14"/>
      <c r="UKV2396" s="14"/>
      <c r="UKW2396" s="14"/>
      <c r="UKX2396" s="14"/>
      <c r="UKY2396" s="14"/>
      <c r="UKZ2396" s="14"/>
      <c r="ULA2396" s="14"/>
      <c r="ULB2396" s="14"/>
      <c r="ULC2396" s="14"/>
      <c r="ULD2396" s="14"/>
      <c r="ULE2396" s="14"/>
      <c r="ULF2396" s="14"/>
      <c r="ULG2396" s="14"/>
      <c r="ULH2396" s="14"/>
      <c r="ULI2396" s="14"/>
      <c r="ULJ2396" s="14"/>
      <c r="ULK2396" s="14"/>
      <c r="ULL2396" s="14"/>
      <c r="ULM2396" s="14"/>
      <c r="ULN2396" s="14"/>
      <c r="ULO2396" s="14"/>
      <c r="ULP2396" s="14"/>
      <c r="ULQ2396" s="14"/>
      <c r="ULR2396" s="14"/>
      <c r="ULS2396" s="14"/>
      <c r="ULT2396" s="14"/>
      <c r="ULU2396" s="14"/>
      <c r="ULV2396" s="14"/>
      <c r="ULW2396" s="14"/>
      <c r="ULX2396" s="14"/>
      <c r="ULY2396" s="14"/>
      <c r="ULZ2396" s="14"/>
      <c r="UMA2396" s="14"/>
      <c r="UMB2396" s="14"/>
      <c r="UMC2396" s="14"/>
      <c r="UMD2396" s="14"/>
      <c r="UME2396" s="14"/>
      <c r="UMF2396" s="14"/>
      <c r="UMG2396" s="14"/>
      <c r="UMH2396" s="14"/>
      <c r="UMI2396" s="14"/>
      <c r="UMJ2396" s="14"/>
      <c r="UMK2396" s="14"/>
      <c r="UML2396" s="14"/>
      <c r="UMM2396" s="14"/>
      <c r="UMN2396" s="14"/>
      <c r="UMO2396" s="14"/>
      <c r="UMP2396" s="14"/>
      <c r="UMQ2396" s="14"/>
      <c r="UMR2396" s="14"/>
      <c r="UMS2396" s="14"/>
      <c r="UMT2396" s="14"/>
      <c r="UMU2396" s="14"/>
      <c r="UMV2396" s="14"/>
      <c r="UMW2396" s="14"/>
      <c r="UMX2396" s="14"/>
      <c r="UMY2396" s="14"/>
      <c r="UMZ2396" s="14"/>
      <c r="UNA2396" s="14"/>
      <c r="UNB2396" s="14"/>
      <c r="UNC2396" s="14"/>
      <c r="UND2396" s="14"/>
      <c r="UNE2396" s="14"/>
      <c r="UNF2396" s="14"/>
      <c r="UNG2396" s="14"/>
      <c r="UNH2396" s="14"/>
      <c r="UNI2396" s="14"/>
      <c r="UNJ2396" s="14"/>
      <c r="UNK2396" s="14"/>
      <c r="UNL2396" s="14"/>
      <c r="UNM2396" s="14"/>
      <c r="UNN2396" s="14"/>
      <c r="UNO2396" s="14"/>
      <c r="UNP2396" s="14"/>
      <c r="UNQ2396" s="14"/>
      <c r="UNR2396" s="14"/>
      <c r="UNS2396" s="14"/>
      <c r="UNT2396" s="14"/>
      <c r="UNU2396" s="14"/>
      <c r="UNV2396" s="14"/>
      <c r="UNW2396" s="14"/>
      <c r="UNX2396" s="14"/>
      <c r="UNY2396" s="14"/>
      <c r="UNZ2396" s="14"/>
      <c r="UOA2396" s="14"/>
      <c r="UOB2396" s="14"/>
      <c r="UOC2396" s="14"/>
      <c r="UOD2396" s="14"/>
      <c r="UOE2396" s="14"/>
      <c r="UOF2396" s="14"/>
      <c r="UOG2396" s="14"/>
      <c r="UOH2396" s="14"/>
      <c r="UOI2396" s="14"/>
      <c r="UOJ2396" s="14"/>
      <c r="UOK2396" s="14"/>
      <c r="UOL2396" s="14"/>
      <c r="UOM2396" s="14"/>
      <c r="UON2396" s="14"/>
      <c r="UOO2396" s="14"/>
      <c r="UOP2396" s="14"/>
      <c r="UOQ2396" s="14"/>
      <c r="UOR2396" s="14"/>
      <c r="UOS2396" s="14"/>
      <c r="UOT2396" s="14"/>
      <c r="UOU2396" s="14"/>
      <c r="UOV2396" s="14"/>
      <c r="UOW2396" s="14"/>
      <c r="UOX2396" s="14"/>
      <c r="UOY2396" s="14"/>
      <c r="UOZ2396" s="14"/>
      <c r="UPA2396" s="14"/>
      <c r="UPB2396" s="14"/>
      <c r="UPC2396" s="14"/>
      <c r="UPD2396" s="14"/>
      <c r="UPE2396" s="14"/>
      <c r="UPF2396" s="14"/>
      <c r="UPG2396" s="14"/>
      <c r="UPH2396" s="14"/>
      <c r="UPI2396" s="14"/>
      <c r="UPJ2396" s="14"/>
      <c r="UPK2396" s="14"/>
      <c r="UPL2396" s="14"/>
      <c r="UPM2396" s="14"/>
      <c r="UPN2396" s="14"/>
      <c r="UPO2396" s="14"/>
      <c r="UPP2396" s="14"/>
      <c r="UPQ2396" s="14"/>
      <c r="UPR2396" s="14"/>
      <c r="UPS2396" s="14"/>
      <c r="UPT2396" s="14"/>
      <c r="UPU2396" s="14"/>
      <c r="UPV2396" s="14"/>
      <c r="UPW2396" s="14"/>
      <c r="UPX2396" s="14"/>
      <c r="UPY2396" s="14"/>
      <c r="UPZ2396" s="14"/>
      <c r="UQA2396" s="14"/>
      <c r="UQB2396" s="14"/>
      <c r="UQC2396" s="14"/>
      <c r="UQD2396" s="14"/>
      <c r="UQE2396" s="14"/>
      <c r="UQF2396" s="14"/>
      <c r="UQG2396" s="14"/>
      <c r="UQH2396" s="14"/>
      <c r="UQI2396" s="14"/>
      <c r="UQJ2396" s="14"/>
      <c r="UQK2396" s="14"/>
      <c r="UQL2396" s="14"/>
      <c r="UQM2396" s="14"/>
      <c r="UQN2396" s="14"/>
      <c r="UQO2396" s="14"/>
      <c r="UQP2396" s="14"/>
      <c r="UQQ2396" s="14"/>
      <c r="UQR2396" s="14"/>
      <c r="UQS2396" s="14"/>
      <c r="UQT2396" s="14"/>
      <c r="UQU2396" s="14"/>
      <c r="UQV2396" s="14"/>
      <c r="UQW2396" s="14"/>
      <c r="UQX2396" s="14"/>
      <c r="UQY2396" s="14"/>
      <c r="UQZ2396" s="14"/>
      <c r="URA2396" s="14"/>
      <c r="URB2396" s="14"/>
      <c r="URC2396" s="14"/>
      <c r="URD2396" s="14"/>
      <c r="URE2396" s="14"/>
      <c r="URF2396" s="14"/>
      <c r="URG2396" s="14"/>
      <c r="URH2396" s="14"/>
      <c r="URI2396" s="14"/>
      <c r="URJ2396" s="14"/>
      <c r="URK2396" s="14"/>
      <c r="URL2396" s="14"/>
      <c r="URM2396" s="14"/>
      <c r="URN2396" s="14"/>
      <c r="URO2396" s="14"/>
      <c r="URP2396" s="14"/>
      <c r="URQ2396" s="14"/>
      <c r="URR2396" s="14"/>
      <c r="URS2396" s="14"/>
      <c r="URT2396" s="14"/>
      <c r="URU2396" s="14"/>
      <c r="URV2396" s="14"/>
      <c r="URW2396" s="14"/>
      <c r="URX2396" s="14"/>
      <c r="URY2396" s="14"/>
      <c r="URZ2396" s="14"/>
      <c r="USA2396" s="14"/>
      <c r="USB2396" s="14"/>
      <c r="USC2396" s="14"/>
      <c r="USD2396" s="14"/>
      <c r="USE2396" s="14"/>
      <c r="USF2396" s="14"/>
      <c r="USG2396" s="14"/>
      <c r="USH2396" s="14"/>
      <c r="USI2396" s="14"/>
      <c r="USJ2396" s="14"/>
      <c r="USK2396" s="14"/>
      <c r="USL2396" s="14"/>
      <c r="USM2396" s="14"/>
      <c r="USN2396" s="14"/>
      <c r="USO2396" s="14"/>
      <c r="USP2396" s="14"/>
      <c r="USQ2396" s="14"/>
      <c r="USR2396" s="14"/>
      <c r="USS2396" s="14"/>
      <c r="UST2396" s="14"/>
      <c r="USU2396" s="14"/>
      <c r="USV2396" s="14"/>
      <c r="USW2396" s="14"/>
      <c r="USX2396" s="14"/>
      <c r="USY2396" s="14"/>
      <c r="USZ2396" s="14"/>
      <c r="UTA2396" s="14"/>
      <c r="UTB2396" s="14"/>
      <c r="UTC2396" s="14"/>
      <c r="UTD2396" s="14"/>
      <c r="UTE2396" s="14"/>
      <c r="UTF2396" s="14"/>
      <c r="UTG2396" s="14"/>
      <c r="UTH2396" s="14"/>
      <c r="UTI2396" s="14"/>
      <c r="UTJ2396" s="14"/>
      <c r="UTK2396" s="14"/>
      <c r="UTL2396" s="14"/>
      <c r="UTM2396" s="14"/>
      <c r="UTN2396" s="14"/>
      <c r="UTO2396" s="14"/>
      <c r="UTP2396" s="14"/>
      <c r="UTQ2396" s="14"/>
      <c r="UTR2396" s="14"/>
      <c r="UTS2396" s="14"/>
      <c r="UTT2396" s="14"/>
      <c r="UTU2396" s="14"/>
      <c r="UTV2396" s="14"/>
      <c r="UTW2396" s="14"/>
      <c r="UTX2396" s="14"/>
      <c r="UTY2396" s="14"/>
      <c r="UTZ2396" s="14"/>
      <c r="UUA2396" s="14"/>
      <c r="UUB2396" s="14"/>
      <c r="UUC2396" s="14"/>
      <c r="UUD2396" s="14"/>
      <c r="UUE2396" s="14"/>
      <c r="UUF2396" s="14"/>
      <c r="UUG2396" s="14"/>
      <c r="UUH2396" s="14"/>
      <c r="UUI2396" s="14"/>
      <c r="UUJ2396" s="14"/>
      <c r="UUK2396" s="14"/>
      <c r="UUL2396" s="14"/>
      <c r="UUM2396" s="14"/>
      <c r="UUN2396" s="14"/>
      <c r="UUO2396" s="14"/>
      <c r="UUP2396" s="14"/>
      <c r="UUQ2396" s="14"/>
      <c r="UUR2396" s="14"/>
      <c r="UUS2396" s="14"/>
      <c r="UUT2396" s="14"/>
      <c r="UUU2396" s="14"/>
      <c r="UUV2396" s="14"/>
      <c r="UUW2396" s="14"/>
      <c r="UUX2396" s="14"/>
      <c r="UUY2396" s="14"/>
      <c r="UUZ2396" s="14"/>
      <c r="UVA2396" s="14"/>
      <c r="UVB2396" s="14"/>
      <c r="UVC2396" s="14"/>
      <c r="UVD2396" s="14"/>
      <c r="UVE2396" s="14"/>
      <c r="UVF2396" s="14"/>
      <c r="UVG2396" s="14"/>
      <c r="UVH2396" s="14"/>
      <c r="UVI2396" s="14"/>
      <c r="UVJ2396" s="14"/>
      <c r="UVK2396" s="14"/>
      <c r="UVL2396" s="14"/>
      <c r="UVM2396" s="14"/>
      <c r="UVN2396" s="14"/>
      <c r="UVO2396" s="14"/>
      <c r="UVP2396" s="14"/>
      <c r="UVQ2396" s="14"/>
      <c r="UVR2396" s="14"/>
      <c r="UVS2396" s="14"/>
      <c r="UVT2396" s="14"/>
      <c r="UVU2396" s="14"/>
      <c r="UVV2396" s="14"/>
      <c r="UVW2396" s="14"/>
      <c r="UVX2396" s="14"/>
      <c r="UVY2396" s="14"/>
      <c r="UVZ2396" s="14"/>
      <c r="UWA2396" s="14"/>
      <c r="UWB2396" s="14"/>
      <c r="UWC2396" s="14"/>
      <c r="UWD2396" s="14"/>
      <c r="UWE2396" s="14"/>
      <c r="UWF2396" s="14"/>
      <c r="UWG2396" s="14"/>
      <c r="UWH2396" s="14"/>
      <c r="UWI2396" s="14"/>
      <c r="UWJ2396" s="14"/>
      <c r="UWK2396" s="14"/>
      <c r="UWL2396" s="14"/>
      <c r="UWM2396" s="14"/>
      <c r="UWN2396" s="14"/>
      <c r="UWO2396" s="14"/>
      <c r="UWP2396" s="14"/>
      <c r="UWQ2396" s="14"/>
      <c r="UWR2396" s="14"/>
      <c r="UWS2396" s="14"/>
      <c r="UWT2396" s="14"/>
      <c r="UWU2396" s="14"/>
      <c r="UWV2396" s="14"/>
      <c r="UWW2396" s="14"/>
      <c r="UWX2396" s="14"/>
      <c r="UWY2396" s="14"/>
      <c r="UWZ2396" s="14"/>
      <c r="UXA2396" s="14"/>
      <c r="UXB2396" s="14"/>
      <c r="UXC2396" s="14"/>
      <c r="UXD2396" s="14"/>
      <c r="UXE2396" s="14"/>
      <c r="UXF2396" s="14"/>
      <c r="UXG2396" s="14"/>
      <c r="UXH2396" s="14"/>
      <c r="UXI2396" s="14"/>
      <c r="UXJ2396" s="14"/>
      <c r="UXK2396" s="14"/>
      <c r="UXL2396" s="14"/>
      <c r="UXM2396" s="14"/>
      <c r="UXN2396" s="14"/>
      <c r="UXO2396" s="14"/>
      <c r="UXP2396" s="14"/>
      <c r="UXQ2396" s="14"/>
      <c r="UXR2396" s="14"/>
      <c r="UXS2396" s="14"/>
      <c r="UXT2396" s="14"/>
      <c r="UXU2396" s="14"/>
      <c r="UXV2396" s="14"/>
      <c r="UXW2396" s="14"/>
      <c r="UXX2396" s="14"/>
      <c r="UXY2396" s="14"/>
      <c r="UXZ2396" s="14"/>
      <c r="UYA2396" s="14"/>
      <c r="UYB2396" s="14"/>
      <c r="UYC2396" s="14"/>
      <c r="UYD2396" s="14"/>
      <c r="UYE2396" s="14"/>
      <c r="UYF2396" s="14"/>
      <c r="UYG2396" s="14"/>
      <c r="UYH2396" s="14"/>
      <c r="UYI2396" s="14"/>
      <c r="UYJ2396" s="14"/>
      <c r="UYK2396" s="14"/>
      <c r="UYL2396" s="14"/>
      <c r="UYM2396" s="14"/>
      <c r="UYN2396" s="14"/>
      <c r="UYO2396" s="14"/>
      <c r="UYP2396" s="14"/>
      <c r="UYQ2396" s="14"/>
      <c r="UYR2396" s="14"/>
      <c r="UYS2396" s="14"/>
      <c r="UYT2396" s="14"/>
      <c r="UYU2396" s="14"/>
      <c r="UYV2396" s="14"/>
      <c r="UYW2396" s="14"/>
      <c r="UYX2396" s="14"/>
      <c r="UYY2396" s="14"/>
      <c r="UYZ2396" s="14"/>
      <c r="UZA2396" s="14"/>
      <c r="UZB2396" s="14"/>
      <c r="UZC2396" s="14"/>
      <c r="UZD2396" s="14"/>
      <c r="UZE2396" s="14"/>
      <c r="UZF2396" s="14"/>
      <c r="UZG2396" s="14"/>
      <c r="UZH2396" s="14"/>
      <c r="UZI2396" s="14"/>
      <c r="UZJ2396" s="14"/>
      <c r="UZK2396" s="14"/>
      <c r="UZL2396" s="14"/>
      <c r="UZM2396" s="14"/>
      <c r="UZN2396" s="14"/>
      <c r="UZO2396" s="14"/>
      <c r="UZP2396" s="14"/>
      <c r="UZQ2396" s="14"/>
      <c r="UZR2396" s="14"/>
      <c r="UZS2396" s="14"/>
      <c r="UZT2396" s="14"/>
      <c r="UZU2396" s="14"/>
      <c r="UZV2396" s="14"/>
      <c r="UZW2396" s="14"/>
      <c r="UZX2396" s="14"/>
      <c r="UZY2396" s="14"/>
      <c r="UZZ2396" s="14"/>
      <c r="VAA2396" s="14"/>
      <c r="VAB2396" s="14"/>
      <c r="VAC2396" s="14"/>
      <c r="VAD2396" s="14"/>
      <c r="VAE2396" s="14"/>
      <c r="VAF2396" s="14"/>
      <c r="VAG2396" s="14"/>
      <c r="VAH2396" s="14"/>
      <c r="VAI2396" s="14"/>
      <c r="VAJ2396" s="14"/>
      <c r="VAK2396" s="14"/>
      <c r="VAL2396" s="14"/>
      <c r="VAM2396" s="14"/>
      <c r="VAN2396" s="14"/>
      <c r="VAO2396" s="14"/>
      <c r="VAP2396" s="14"/>
      <c r="VAQ2396" s="14"/>
      <c r="VAR2396" s="14"/>
      <c r="VAS2396" s="14"/>
      <c r="VAT2396" s="14"/>
      <c r="VAU2396" s="14"/>
      <c r="VAV2396" s="14"/>
      <c r="VAW2396" s="14"/>
      <c r="VAX2396" s="14"/>
      <c r="VAY2396" s="14"/>
      <c r="VAZ2396" s="14"/>
      <c r="VBA2396" s="14"/>
      <c r="VBB2396" s="14"/>
      <c r="VBC2396" s="14"/>
      <c r="VBD2396" s="14"/>
      <c r="VBE2396" s="14"/>
      <c r="VBF2396" s="14"/>
      <c r="VBG2396" s="14"/>
      <c r="VBH2396" s="14"/>
      <c r="VBI2396" s="14"/>
      <c r="VBJ2396" s="14"/>
      <c r="VBK2396" s="14"/>
      <c r="VBL2396" s="14"/>
      <c r="VBM2396" s="14"/>
      <c r="VBN2396" s="14"/>
      <c r="VBO2396" s="14"/>
      <c r="VBP2396" s="14"/>
      <c r="VBQ2396" s="14"/>
      <c r="VBR2396" s="14"/>
      <c r="VBS2396" s="14"/>
      <c r="VBT2396" s="14"/>
      <c r="VBU2396" s="14"/>
      <c r="VBV2396" s="14"/>
      <c r="VBW2396" s="14"/>
      <c r="VBX2396" s="14"/>
      <c r="VBY2396" s="14"/>
      <c r="VBZ2396" s="14"/>
      <c r="VCA2396" s="14"/>
      <c r="VCB2396" s="14"/>
      <c r="VCC2396" s="14"/>
      <c r="VCD2396" s="14"/>
      <c r="VCE2396" s="14"/>
      <c r="VCF2396" s="14"/>
      <c r="VCG2396" s="14"/>
      <c r="VCH2396" s="14"/>
      <c r="VCI2396" s="14"/>
      <c r="VCJ2396" s="14"/>
      <c r="VCK2396" s="14"/>
      <c r="VCL2396" s="14"/>
      <c r="VCM2396" s="14"/>
      <c r="VCN2396" s="14"/>
      <c r="VCO2396" s="14"/>
      <c r="VCP2396" s="14"/>
      <c r="VCQ2396" s="14"/>
      <c r="VCR2396" s="14"/>
      <c r="VCS2396" s="14"/>
      <c r="VCT2396" s="14"/>
      <c r="VCU2396" s="14"/>
      <c r="VCV2396" s="14"/>
      <c r="VCW2396" s="14"/>
      <c r="VCX2396" s="14"/>
      <c r="VCY2396" s="14"/>
      <c r="VCZ2396" s="14"/>
      <c r="VDA2396" s="14"/>
      <c r="VDB2396" s="14"/>
      <c r="VDC2396" s="14"/>
      <c r="VDD2396" s="14"/>
      <c r="VDE2396" s="14"/>
      <c r="VDF2396" s="14"/>
      <c r="VDG2396" s="14"/>
      <c r="VDH2396" s="14"/>
      <c r="VDI2396" s="14"/>
      <c r="VDJ2396" s="14"/>
      <c r="VDK2396" s="14"/>
      <c r="VDL2396" s="14"/>
      <c r="VDM2396" s="14"/>
      <c r="VDN2396" s="14"/>
      <c r="VDO2396" s="14"/>
      <c r="VDP2396" s="14"/>
      <c r="VDQ2396" s="14"/>
      <c r="VDR2396" s="14"/>
      <c r="VDS2396" s="14"/>
      <c r="VDT2396" s="14"/>
      <c r="VDU2396" s="14"/>
      <c r="VDV2396" s="14"/>
      <c r="VDW2396" s="14"/>
      <c r="VDX2396" s="14"/>
      <c r="VDY2396" s="14"/>
      <c r="VDZ2396" s="14"/>
      <c r="VEA2396" s="14"/>
      <c r="VEB2396" s="14"/>
      <c r="VEC2396" s="14"/>
      <c r="VED2396" s="14"/>
      <c r="VEE2396" s="14"/>
      <c r="VEF2396" s="14"/>
      <c r="VEG2396" s="14"/>
      <c r="VEH2396" s="14"/>
      <c r="VEI2396" s="14"/>
      <c r="VEJ2396" s="14"/>
      <c r="VEK2396" s="14"/>
      <c r="VEL2396" s="14"/>
      <c r="VEM2396" s="14"/>
      <c r="VEN2396" s="14"/>
      <c r="VEO2396" s="14"/>
      <c r="VEP2396" s="14"/>
      <c r="VEQ2396" s="14"/>
      <c r="VER2396" s="14"/>
      <c r="VES2396" s="14"/>
      <c r="VET2396" s="14"/>
      <c r="VEU2396" s="14"/>
      <c r="VEV2396" s="14"/>
      <c r="VEW2396" s="14"/>
      <c r="VEX2396" s="14"/>
      <c r="VEY2396" s="14"/>
      <c r="VEZ2396" s="14"/>
      <c r="VFA2396" s="14"/>
      <c r="VFB2396" s="14"/>
      <c r="VFC2396" s="14"/>
      <c r="VFD2396" s="14"/>
      <c r="VFE2396" s="14"/>
      <c r="VFF2396" s="14"/>
      <c r="VFG2396" s="14"/>
      <c r="VFH2396" s="14"/>
      <c r="VFI2396" s="14"/>
      <c r="VFJ2396" s="14"/>
      <c r="VFK2396" s="14"/>
      <c r="VFL2396" s="14"/>
      <c r="VFM2396" s="14"/>
      <c r="VFN2396" s="14"/>
      <c r="VFO2396" s="14"/>
      <c r="VFP2396" s="14"/>
      <c r="VFQ2396" s="14"/>
      <c r="VFR2396" s="14"/>
      <c r="VFS2396" s="14"/>
      <c r="VFT2396" s="14"/>
      <c r="VFU2396" s="14"/>
      <c r="VFV2396" s="14"/>
      <c r="VFW2396" s="14"/>
      <c r="VFX2396" s="14"/>
      <c r="VFY2396" s="14"/>
      <c r="VFZ2396" s="14"/>
      <c r="VGA2396" s="14"/>
      <c r="VGB2396" s="14"/>
      <c r="VGC2396" s="14"/>
      <c r="VGD2396" s="14"/>
      <c r="VGE2396" s="14"/>
      <c r="VGF2396" s="14"/>
      <c r="VGG2396" s="14"/>
      <c r="VGH2396" s="14"/>
      <c r="VGI2396" s="14"/>
      <c r="VGJ2396" s="14"/>
      <c r="VGK2396" s="14"/>
      <c r="VGL2396" s="14"/>
      <c r="VGM2396" s="14"/>
      <c r="VGN2396" s="14"/>
      <c r="VGO2396" s="14"/>
      <c r="VGP2396" s="14"/>
      <c r="VGQ2396" s="14"/>
      <c r="VGR2396" s="14"/>
      <c r="VGS2396" s="14"/>
      <c r="VGT2396" s="14"/>
      <c r="VGU2396" s="14"/>
      <c r="VGV2396" s="14"/>
      <c r="VGW2396" s="14"/>
      <c r="VGX2396" s="14"/>
      <c r="VGY2396" s="14"/>
      <c r="VGZ2396" s="14"/>
      <c r="VHA2396" s="14"/>
      <c r="VHB2396" s="14"/>
      <c r="VHC2396" s="14"/>
      <c r="VHD2396" s="14"/>
      <c r="VHE2396" s="14"/>
      <c r="VHF2396" s="14"/>
      <c r="VHG2396" s="14"/>
      <c r="VHH2396" s="14"/>
      <c r="VHI2396" s="14"/>
      <c r="VHJ2396" s="14"/>
      <c r="VHK2396" s="14"/>
      <c r="VHL2396" s="14"/>
      <c r="VHM2396" s="14"/>
      <c r="VHN2396" s="14"/>
      <c r="VHO2396" s="14"/>
      <c r="VHP2396" s="14"/>
      <c r="VHQ2396" s="14"/>
      <c r="VHR2396" s="14"/>
      <c r="VHS2396" s="14"/>
      <c r="VHT2396" s="14"/>
      <c r="VHU2396" s="14"/>
      <c r="VHV2396" s="14"/>
      <c r="VHW2396" s="14"/>
      <c r="VHX2396" s="14"/>
      <c r="VHY2396" s="14"/>
      <c r="VHZ2396" s="14"/>
      <c r="VIA2396" s="14"/>
      <c r="VIB2396" s="14"/>
      <c r="VIC2396" s="14"/>
      <c r="VID2396" s="14"/>
      <c r="VIE2396" s="14"/>
      <c r="VIF2396" s="14"/>
      <c r="VIG2396" s="14"/>
      <c r="VIH2396" s="14"/>
      <c r="VII2396" s="14"/>
      <c r="VIJ2396" s="14"/>
      <c r="VIK2396" s="14"/>
      <c r="VIL2396" s="14"/>
      <c r="VIM2396" s="14"/>
      <c r="VIN2396" s="14"/>
      <c r="VIO2396" s="14"/>
      <c r="VIP2396" s="14"/>
      <c r="VIQ2396" s="14"/>
      <c r="VIR2396" s="14"/>
      <c r="VIS2396" s="14"/>
      <c r="VIT2396" s="14"/>
      <c r="VIU2396" s="14"/>
      <c r="VIV2396" s="14"/>
      <c r="VIW2396" s="14"/>
      <c r="VIX2396" s="14"/>
      <c r="VIY2396" s="14"/>
      <c r="VIZ2396" s="14"/>
      <c r="VJA2396" s="14"/>
      <c r="VJB2396" s="14"/>
      <c r="VJC2396" s="14"/>
      <c r="VJD2396" s="14"/>
      <c r="VJE2396" s="14"/>
      <c r="VJF2396" s="14"/>
      <c r="VJG2396" s="14"/>
      <c r="VJH2396" s="14"/>
      <c r="VJI2396" s="14"/>
      <c r="VJJ2396" s="14"/>
      <c r="VJK2396" s="14"/>
      <c r="VJL2396" s="14"/>
      <c r="VJM2396" s="14"/>
      <c r="VJN2396" s="14"/>
      <c r="VJO2396" s="14"/>
      <c r="VJP2396" s="14"/>
      <c r="VJQ2396" s="14"/>
      <c r="VJR2396" s="14"/>
      <c r="VJS2396" s="14"/>
      <c r="VJT2396" s="14"/>
      <c r="VJU2396" s="14"/>
      <c r="VJV2396" s="14"/>
      <c r="VJW2396" s="14"/>
      <c r="VJX2396" s="14"/>
      <c r="VJY2396" s="14"/>
      <c r="VJZ2396" s="14"/>
      <c r="VKA2396" s="14"/>
      <c r="VKB2396" s="14"/>
      <c r="VKC2396" s="14"/>
      <c r="VKD2396" s="14"/>
      <c r="VKE2396" s="14"/>
      <c r="VKF2396" s="14"/>
      <c r="VKG2396" s="14"/>
      <c r="VKH2396" s="14"/>
      <c r="VKI2396" s="14"/>
      <c r="VKJ2396" s="14"/>
      <c r="VKK2396" s="14"/>
      <c r="VKL2396" s="14"/>
      <c r="VKM2396" s="14"/>
      <c r="VKN2396" s="14"/>
      <c r="VKO2396" s="14"/>
      <c r="VKP2396" s="14"/>
      <c r="VKQ2396" s="14"/>
      <c r="VKR2396" s="14"/>
      <c r="VKS2396" s="14"/>
      <c r="VKT2396" s="14"/>
      <c r="VKU2396" s="14"/>
      <c r="VKV2396" s="14"/>
      <c r="VKW2396" s="14"/>
      <c r="VKX2396" s="14"/>
      <c r="VKY2396" s="14"/>
      <c r="VKZ2396" s="14"/>
      <c r="VLA2396" s="14"/>
      <c r="VLB2396" s="14"/>
      <c r="VLC2396" s="14"/>
      <c r="VLD2396" s="14"/>
      <c r="VLE2396" s="14"/>
      <c r="VLF2396" s="14"/>
      <c r="VLG2396" s="14"/>
      <c r="VLH2396" s="14"/>
      <c r="VLI2396" s="14"/>
      <c r="VLJ2396" s="14"/>
      <c r="VLK2396" s="14"/>
      <c r="VLL2396" s="14"/>
      <c r="VLM2396" s="14"/>
      <c r="VLN2396" s="14"/>
      <c r="VLO2396" s="14"/>
      <c r="VLP2396" s="14"/>
      <c r="VLQ2396" s="14"/>
      <c r="VLR2396" s="14"/>
      <c r="VLS2396" s="14"/>
      <c r="VLT2396" s="14"/>
      <c r="VLU2396" s="14"/>
      <c r="VLV2396" s="14"/>
      <c r="VLW2396" s="14"/>
      <c r="VLX2396" s="14"/>
      <c r="VLY2396" s="14"/>
      <c r="VLZ2396" s="14"/>
      <c r="VMA2396" s="14"/>
      <c r="VMB2396" s="14"/>
      <c r="VMC2396" s="14"/>
      <c r="VMD2396" s="14"/>
      <c r="VME2396" s="14"/>
      <c r="VMF2396" s="14"/>
      <c r="VMG2396" s="14"/>
      <c r="VMH2396" s="14"/>
      <c r="VMI2396" s="14"/>
      <c r="VMJ2396" s="14"/>
      <c r="VMK2396" s="14"/>
      <c r="VML2396" s="14"/>
      <c r="VMM2396" s="14"/>
      <c r="VMN2396" s="14"/>
      <c r="VMO2396" s="14"/>
      <c r="VMP2396" s="14"/>
      <c r="VMQ2396" s="14"/>
      <c r="VMR2396" s="14"/>
      <c r="VMS2396" s="14"/>
      <c r="VMT2396" s="14"/>
      <c r="VMU2396" s="14"/>
      <c r="VMV2396" s="14"/>
      <c r="VMW2396" s="14"/>
      <c r="VMX2396" s="14"/>
      <c r="VMY2396" s="14"/>
      <c r="VMZ2396" s="14"/>
      <c r="VNA2396" s="14"/>
      <c r="VNB2396" s="14"/>
      <c r="VNC2396" s="14"/>
      <c r="VND2396" s="14"/>
      <c r="VNE2396" s="14"/>
      <c r="VNF2396" s="14"/>
      <c r="VNG2396" s="14"/>
      <c r="VNH2396" s="14"/>
      <c r="VNI2396" s="14"/>
      <c r="VNJ2396" s="14"/>
      <c r="VNK2396" s="14"/>
      <c r="VNL2396" s="14"/>
      <c r="VNM2396" s="14"/>
      <c r="VNN2396" s="14"/>
      <c r="VNO2396" s="14"/>
      <c r="VNP2396" s="14"/>
      <c r="VNQ2396" s="14"/>
      <c r="VNR2396" s="14"/>
      <c r="VNS2396" s="14"/>
      <c r="VNT2396" s="14"/>
      <c r="VNU2396" s="14"/>
      <c r="VNV2396" s="14"/>
      <c r="VNW2396" s="14"/>
      <c r="VNX2396" s="14"/>
      <c r="VNY2396" s="14"/>
      <c r="VNZ2396" s="14"/>
      <c r="VOA2396" s="14"/>
      <c r="VOB2396" s="14"/>
      <c r="VOC2396" s="14"/>
      <c r="VOD2396" s="14"/>
      <c r="VOE2396" s="14"/>
      <c r="VOF2396" s="14"/>
      <c r="VOG2396" s="14"/>
      <c r="VOH2396" s="14"/>
      <c r="VOI2396" s="14"/>
      <c r="VOJ2396" s="14"/>
      <c r="VOK2396" s="14"/>
      <c r="VOL2396" s="14"/>
      <c r="VOM2396" s="14"/>
      <c r="VON2396" s="14"/>
      <c r="VOO2396" s="14"/>
      <c r="VOP2396" s="14"/>
      <c r="VOQ2396" s="14"/>
      <c r="VOR2396" s="14"/>
      <c r="VOS2396" s="14"/>
      <c r="VOT2396" s="14"/>
      <c r="VOU2396" s="14"/>
      <c r="VOV2396" s="14"/>
      <c r="VOW2396" s="14"/>
      <c r="VOX2396" s="14"/>
      <c r="VOY2396" s="14"/>
      <c r="VOZ2396" s="14"/>
      <c r="VPA2396" s="14"/>
      <c r="VPB2396" s="14"/>
      <c r="VPC2396" s="14"/>
      <c r="VPD2396" s="14"/>
      <c r="VPE2396" s="14"/>
      <c r="VPF2396" s="14"/>
      <c r="VPG2396" s="14"/>
      <c r="VPH2396" s="14"/>
      <c r="VPI2396" s="14"/>
      <c r="VPJ2396" s="14"/>
      <c r="VPK2396" s="14"/>
      <c r="VPL2396" s="14"/>
      <c r="VPM2396" s="14"/>
      <c r="VPN2396" s="14"/>
      <c r="VPO2396" s="14"/>
      <c r="VPP2396" s="14"/>
      <c r="VPQ2396" s="14"/>
      <c r="VPR2396" s="14"/>
      <c r="VPS2396" s="14"/>
      <c r="VPT2396" s="14"/>
      <c r="VPU2396" s="14"/>
      <c r="VPV2396" s="14"/>
      <c r="VPW2396" s="14"/>
      <c r="VPX2396" s="14"/>
      <c r="VPY2396" s="14"/>
      <c r="VPZ2396" s="14"/>
      <c r="VQA2396" s="14"/>
      <c r="VQB2396" s="14"/>
      <c r="VQC2396" s="14"/>
      <c r="VQD2396" s="14"/>
      <c r="VQE2396" s="14"/>
      <c r="VQF2396" s="14"/>
      <c r="VQG2396" s="14"/>
      <c r="VQH2396" s="14"/>
      <c r="VQI2396" s="14"/>
      <c r="VQJ2396" s="14"/>
      <c r="VQK2396" s="14"/>
      <c r="VQL2396" s="14"/>
      <c r="VQM2396" s="14"/>
      <c r="VQN2396" s="14"/>
      <c r="VQO2396" s="14"/>
      <c r="VQP2396" s="14"/>
      <c r="VQQ2396" s="14"/>
      <c r="VQR2396" s="14"/>
      <c r="VQS2396" s="14"/>
      <c r="VQT2396" s="14"/>
      <c r="VQU2396" s="14"/>
      <c r="VQV2396" s="14"/>
      <c r="VQW2396" s="14"/>
      <c r="VQX2396" s="14"/>
      <c r="VQY2396" s="14"/>
      <c r="VQZ2396" s="14"/>
      <c r="VRA2396" s="14"/>
      <c r="VRB2396" s="14"/>
      <c r="VRC2396" s="14"/>
      <c r="VRD2396" s="14"/>
      <c r="VRE2396" s="14"/>
      <c r="VRF2396" s="14"/>
      <c r="VRG2396" s="14"/>
      <c r="VRH2396" s="14"/>
      <c r="VRI2396" s="14"/>
      <c r="VRJ2396" s="14"/>
      <c r="VRK2396" s="14"/>
      <c r="VRL2396" s="14"/>
      <c r="VRM2396" s="14"/>
      <c r="VRN2396" s="14"/>
      <c r="VRO2396" s="14"/>
      <c r="VRP2396" s="14"/>
      <c r="VRQ2396" s="14"/>
      <c r="VRR2396" s="14"/>
      <c r="VRS2396" s="14"/>
      <c r="VRT2396" s="14"/>
      <c r="VRU2396" s="14"/>
      <c r="VRV2396" s="14"/>
      <c r="VRW2396" s="14"/>
      <c r="VRX2396" s="14"/>
      <c r="VRY2396" s="14"/>
      <c r="VRZ2396" s="14"/>
      <c r="VSA2396" s="14"/>
      <c r="VSB2396" s="14"/>
      <c r="VSC2396" s="14"/>
      <c r="VSD2396" s="14"/>
      <c r="VSE2396" s="14"/>
      <c r="VSF2396" s="14"/>
      <c r="VSG2396" s="14"/>
      <c r="VSH2396" s="14"/>
      <c r="VSI2396" s="14"/>
      <c r="VSJ2396" s="14"/>
      <c r="VSK2396" s="14"/>
      <c r="VSL2396" s="14"/>
      <c r="VSM2396" s="14"/>
      <c r="VSN2396" s="14"/>
      <c r="VSO2396" s="14"/>
      <c r="VSP2396" s="14"/>
      <c r="VSQ2396" s="14"/>
      <c r="VSR2396" s="14"/>
      <c r="VSS2396" s="14"/>
      <c r="VST2396" s="14"/>
      <c r="VSU2396" s="14"/>
      <c r="VSV2396" s="14"/>
      <c r="VSW2396" s="14"/>
      <c r="VSX2396" s="14"/>
      <c r="VSY2396" s="14"/>
      <c r="VSZ2396" s="14"/>
      <c r="VTA2396" s="14"/>
      <c r="VTB2396" s="14"/>
      <c r="VTC2396" s="14"/>
      <c r="VTD2396" s="14"/>
      <c r="VTE2396" s="14"/>
      <c r="VTF2396" s="14"/>
      <c r="VTG2396" s="14"/>
      <c r="VTH2396" s="14"/>
      <c r="VTI2396" s="14"/>
      <c r="VTJ2396" s="14"/>
      <c r="VTK2396" s="14"/>
      <c r="VTL2396" s="14"/>
      <c r="VTM2396" s="14"/>
      <c r="VTN2396" s="14"/>
      <c r="VTO2396" s="14"/>
      <c r="VTP2396" s="14"/>
      <c r="VTQ2396" s="14"/>
      <c r="VTR2396" s="14"/>
      <c r="VTS2396" s="14"/>
      <c r="VTT2396" s="14"/>
      <c r="VTU2396" s="14"/>
      <c r="VTV2396" s="14"/>
      <c r="VTW2396" s="14"/>
      <c r="VTX2396" s="14"/>
      <c r="VTY2396" s="14"/>
      <c r="VTZ2396" s="14"/>
      <c r="VUA2396" s="14"/>
      <c r="VUB2396" s="14"/>
      <c r="VUC2396" s="14"/>
      <c r="VUD2396" s="14"/>
      <c r="VUE2396" s="14"/>
      <c r="VUF2396" s="14"/>
      <c r="VUG2396" s="14"/>
      <c r="VUH2396" s="14"/>
      <c r="VUI2396" s="14"/>
      <c r="VUJ2396" s="14"/>
      <c r="VUK2396" s="14"/>
      <c r="VUL2396" s="14"/>
      <c r="VUM2396" s="14"/>
      <c r="VUN2396" s="14"/>
      <c r="VUO2396" s="14"/>
      <c r="VUP2396" s="14"/>
      <c r="VUQ2396" s="14"/>
      <c r="VUR2396" s="14"/>
      <c r="VUS2396" s="14"/>
      <c r="VUT2396" s="14"/>
      <c r="VUU2396" s="14"/>
      <c r="VUV2396" s="14"/>
      <c r="VUW2396" s="14"/>
      <c r="VUX2396" s="14"/>
      <c r="VUY2396" s="14"/>
      <c r="VUZ2396" s="14"/>
      <c r="VVA2396" s="14"/>
      <c r="VVB2396" s="14"/>
      <c r="VVC2396" s="14"/>
      <c r="VVD2396" s="14"/>
      <c r="VVE2396" s="14"/>
      <c r="VVF2396" s="14"/>
      <c r="VVG2396" s="14"/>
      <c r="VVH2396" s="14"/>
      <c r="VVI2396" s="14"/>
      <c r="VVJ2396" s="14"/>
      <c r="VVK2396" s="14"/>
      <c r="VVL2396" s="14"/>
      <c r="VVM2396" s="14"/>
      <c r="VVN2396" s="14"/>
      <c r="VVO2396" s="14"/>
      <c r="VVP2396" s="14"/>
      <c r="VVQ2396" s="14"/>
      <c r="VVR2396" s="14"/>
      <c r="VVS2396" s="14"/>
      <c r="VVT2396" s="14"/>
      <c r="VVU2396" s="14"/>
      <c r="VVV2396" s="14"/>
      <c r="VVW2396" s="14"/>
      <c r="VVX2396" s="14"/>
      <c r="VVY2396" s="14"/>
      <c r="VVZ2396" s="14"/>
      <c r="VWA2396" s="14"/>
      <c r="VWB2396" s="14"/>
      <c r="VWC2396" s="14"/>
      <c r="VWD2396" s="14"/>
      <c r="VWE2396" s="14"/>
      <c r="VWF2396" s="14"/>
      <c r="VWG2396" s="14"/>
      <c r="VWH2396" s="14"/>
      <c r="VWI2396" s="14"/>
      <c r="VWJ2396" s="14"/>
      <c r="VWK2396" s="14"/>
      <c r="VWL2396" s="14"/>
      <c r="VWM2396" s="14"/>
      <c r="VWN2396" s="14"/>
      <c r="VWO2396" s="14"/>
      <c r="VWP2396" s="14"/>
      <c r="VWQ2396" s="14"/>
      <c r="VWR2396" s="14"/>
      <c r="VWS2396" s="14"/>
      <c r="VWT2396" s="14"/>
      <c r="VWU2396" s="14"/>
      <c r="VWV2396" s="14"/>
      <c r="VWW2396" s="14"/>
      <c r="VWX2396" s="14"/>
      <c r="VWY2396" s="14"/>
      <c r="VWZ2396" s="14"/>
      <c r="VXA2396" s="14"/>
      <c r="VXB2396" s="14"/>
      <c r="VXC2396" s="14"/>
      <c r="VXD2396" s="14"/>
      <c r="VXE2396" s="14"/>
      <c r="VXF2396" s="14"/>
      <c r="VXG2396" s="14"/>
      <c r="VXH2396" s="14"/>
      <c r="VXI2396" s="14"/>
      <c r="VXJ2396" s="14"/>
      <c r="VXK2396" s="14"/>
      <c r="VXL2396" s="14"/>
      <c r="VXM2396" s="14"/>
      <c r="VXN2396" s="14"/>
      <c r="VXO2396" s="14"/>
      <c r="VXP2396" s="14"/>
      <c r="VXQ2396" s="14"/>
      <c r="VXR2396" s="14"/>
      <c r="VXS2396" s="14"/>
      <c r="VXT2396" s="14"/>
      <c r="VXU2396" s="14"/>
      <c r="VXV2396" s="14"/>
      <c r="VXW2396" s="14"/>
      <c r="VXX2396" s="14"/>
      <c r="VXY2396" s="14"/>
      <c r="VXZ2396" s="14"/>
      <c r="VYA2396" s="14"/>
      <c r="VYB2396" s="14"/>
      <c r="VYC2396" s="14"/>
      <c r="VYD2396" s="14"/>
      <c r="VYE2396" s="14"/>
      <c r="VYF2396" s="14"/>
      <c r="VYG2396" s="14"/>
      <c r="VYH2396" s="14"/>
      <c r="VYI2396" s="14"/>
      <c r="VYJ2396" s="14"/>
      <c r="VYK2396" s="14"/>
      <c r="VYL2396" s="14"/>
      <c r="VYM2396" s="14"/>
      <c r="VYN2396" s="14"/>
      <c r="VYO2396" s="14"/>
      <c r="VYP2396" s="14"/>
      <c r="VYQ2396" s="14"/>
      <c r="VYR2396" s="14"/>
      <c r="VYS2396" s="14"/>
      <c r="VYT2396" s="14"/>
      <c r="VYU2396" s="14"/>
      <c r="VYV2396" s="14"/>
      <c r="VYW2396" s="14"/>
      <c r="VYX2396" s="14"/>
      <c r="VYY2396" s="14"/>
      <c r="VYZ2396" s="14"/>
      <c r="VZA2396" s="14"/>
      <c r="VZB2396" s="14"/>
      <c r="VZC2396" s="14"/>
      <c r="VZD2396" s="14"/>
      <c r="VZE2396" s="14"/>
      <c r="VZF2396" s="14"/>
      <c r="VZG2396" s="14"/>
      <c r="VZH2396" s="14"/>
      <c r="VZI2396" s="14"/>
      <c r="VZJ2396" s="14"/>
      <c r="VZK2396" s="14"/>
      <c r="VZL2396" s="14"/>
      <c r="VZM2396" s="14"/>
      <c r="VZN2396" s="14"/>
      <c r="VZO2396" s="14"/>
      <c r="VZP2396" s="14"/>
      <c r="VZQ2396" s="14"/>
      <c r="VZR2396" s="14"/>
      <c r="VZS2396" s="14"/>
      <c r="VZT2396" s="14"/>
      <c r="VZU2396" s="14"/>
      <c r="VZV2396" s="14"/>
      <c r="VZW2396" s="14"/>
      <c r="VZX2396" s="14"/>
      <c r="VZY2396" s="14"/>
      <c r="VZZ2396" s="14"/>
      <c r="WAA2396" s="14"/>
      <c r="WAB2396" s="14"/>
      <c r="WAC2396" s="14"/>
      <c r="WAD2396" s="14"/>
      <c r="WAE2396" s="14"/>
      <c r="WAF2396" s="14"/>
      <c r="WAG2396" s="14"/>
      <c r="WAH2396" s="14"/>
      <c r="WAI2396" s="14"/>
      <c r="WAJ2396" s="14"/>
      <c r="WAK2396" s="14"/>
      <c r="WAL2396" s="14"/>
      <c r="WAM2396" s="14"/>
      <c r="WAN2396" s="14"/>
      <c r="WAO2396" s="14"/>
      <c r="WAP2396" s="14"/>
      <c r="WAQ2396" s="14"/>
      <c r="WAR2396" s="14"/>
      <c r="WAS2396" s="14"/>
      <c r="WAT2396" s="14"/>
      <c r="WAU2396" s="14"/>
      <c r="WAV2396" s="14"/>
      <c r="WAW2396" s="14"/>
      <c r="WAX2396" s="14"/>
      <c r="WAY2396" s="14"/>
      <c r="WAZ2396" s="14"/>
      <c r="WBA2396" s="14"/>
      <c r="WBB2396" s="14"/>
      <c r="WBC2396" s="14"/>
      <c r="WBD2396" s="14"/>
      <c r="WBE2396" s="14"/>
      <c r="WBF2396" s="14"/>
      <c r="WBG2396" s="14"/>
      <c r="WBH2396" s="14"/>
      <c r="WBI2396" s="14"/>
      <c r="WBJ2396" s="14"/>
      <c r="WBK2396" s="14"/>
      <c r="WBL2396" s="14"/>
      <c r="WBM2396" s="14"/>
      <c r="WBN2396" s="14"/>
      <c r="WBO2396" s="14"/>
      <c r="WBP2396" s="14"/>
      <c r="WBQ2396" s="14"/>
      <c r="WBR2396" s="14"/>
      <c r="WBS2396" s="14"/>
      <c r="WBT2396" s="14"/>
      <c r="WBU2396" s="14"/>
      <c r="WBV2396" s="14"/>
      <c r="WBW2396" s="14"/>
      <c r="WBX2396" s="14"/>
      <c r="WBY2396" s="14"/>
      <c r="WBZ2396" s="14"/>
      <c r="WCA2396" s="14"/>
      <c r="WCB2396" s="14"/>
      <c r="WCC2396" s="14"/>
      <c r="WCD2396" s="14"/>
      <c r="WCE2396" s="14"/>
      <c r="WCF2396" s="14"/>
      <c r="WCG2396" s="14"/>
      <c r="WCH2396" s="14"/>
      <c r="WCI2396" s="14"/>
      <c r="WCJ2396" s="14"/>
      <c r="WCK2396" s="14"/>
      <c r="WCL2396" s="14"/>
      <c r="WCM2396" s="14"/>
      <c r="WCN2396" s="14"/>
      <c r="WCO2396" s="14"/>
      <c r="WCP2396" s="14"/>
      <c r="WCQ2396" s="14"/>
      <c r="WCR2396" s="14"/>
      <c r="WCS2396" s="14"/>
      <c r="WCT2396" s="14"/>
      <c r="WCU2396" s="14"/>
      <c r="WCV2396" s="14"/>
      <c r="WCW2396" s="14"/>
      <c r="WCX2396" s="14"/>
      <c r="WCY2396" s="14"/>
      <c r="WCZ2396" s="14"/>
      <c r="WDA2396" s="14"/>
      <c r="WDB2396" s="14"/>
      <c r="WDC2396" s="14"/>
      <c r="WDD2396" s="14"/>
      <c r="WDE2396" s="14"/>
      <c r="WDF2396" s="14"/>
      <c r="WDG2396" s="14"/>
      <c r="WDH2396" s="14"/>
      <c r="WDI2396" s="14"/>
      <c r="WDJ2396" s="14"/>
      <c r="WDK2396" s="14"/>
      <c r="WDL2396" s="14"/>
      <c r="WDM2396" s="14"/>
      <c r="WDN2396" s="14"/>
      <c r="WDO2396" s="14"/>
      <c r="WDP2396" s="14"/>
      <c r="WDQ2396" s="14"/>
      <c r="WDR2396" s="14"/>
      <c r="WDS2396" s="14"/>
      <c r="WDT2396" s="14"/>
      <c r="WDU2396" s="14"/>
      <c r="WDV2396" s="14"/>
      <c r="WDW2396" s="14"/>
      <c r="WDX2396" s="14"/>
      <c r="WDY2396" s="14"/>
      <c r="WDZ2396" s="14"/>
      <c r="WEA2396" s="14"/>
      <c r="WEB2396" s="14"/>
      <c r="WEC2396" s="14"/>
      <c r="WED2396" s="14"/>
      <c r="WEE2396" s="14"/>
      <c r="WEF2396" s="14"/>
      <c r="WEG2396" s="14"/>
      <c r="WEH2396" s="14"/>
      <c r="WEI2396" s="14"/>
      <c r="WEJ2396" s="14"/>
      <c r="WEK2396" s="14"/>
      <c r="WEL2396" s="14"/>
      <c r="WEM2396" s="14"/>
      <c r="WEN2396" s="14"/>
      <c r="WEO2396" s="14"/>
      <c r="WEP2396" s="14"/>
      <c r="WEQ2396" s="14"/>
      <c r="WER2396" s="14"/>
      <c r="WES2396" s="14"/>
      <c r="WET2396" s="14"/>
      <c r="WEU2396" s="14"/>
      <c r="WEV2396" s="14"/>
      <c r="WEW2396" s="14"/>
      <c r="WEX2396" s="14"/>
      <c r="WEY2396" s="14"/>
      <c r="WEZ2396" s="14"/>
      <c r="WFA2396" s="14"/>
      <c r="WFB2396" s="14"/>
      <c r="WFC2396" s="14"/>
      <c r="WFD2396" s="14"/>
      <c r="WFE2396" s="14"/>
      <c r="WFF2396" s="14"/>
      <c r="WFG2396" s="14"/>
      <c r="WFH2396" s="14"/>
      <c r="WFI2396" s="14"/>
      <c r="WFJ2396" s="14"/>
      <c r="WFK2396" s="14"/>
      <c r="WFL2396" s="14"/>
      <c r="WFM2396" s="14"/>
      <c r="WFN2396" s="14"/>
      <c r="WFO2396" s="14"/>
      <c r="WFP2396" s="14"/>
      <c r="WFQ2396" s="14"/>
      <c r="WFR2396" s="14"/>
      <c r="WFS2396" s="14"/>
      <c r="WFT2396" s="14"/>
      <c r="WFU2396" s="14"/>
      <c r="WFV2396" s="14"/>
      <c r="WFW2396" s="14"/>
      <c r="WFX2396" s="14"/>
      <c r="WFY2396" s="14"/>
      <c r="WFZ2396" s="14"/>
      <c r="WGA2396" s="14"/>
      <c r="WGB2396" s="14"/>
      <c r="WGC2396" s="14"/>
      <c r="WGD2396" s="14"/>
      <c r="WGE2396" s="14"/>
      <c r="WGF2396" s="14"/>
      <c r="WGG2396" s="14"/>
      <c r="WGH2396" s="14"/>
      <c r="WGI2396" s="14"/>
      <c r="WGJ2396" s="14"/>
      <c r="WGK2396" s="14"/>
      <c r="WGL2396" s="14"/>
      <c r="WGM2396" s="14"/>
      <c r="WGN2396" s="14"/>
      <c r="WGO2396" s="14"/>
      <c r="WGP2396" s="14"/>
      <c r="WGQ2396" s="14"/>
      <c r="WGR2396" s="14"/>
      <c r="WGS2396" s="14"/>
      <c r="WGT2396" s="14"/>
      <c r="WGU2396" s="14"/>
      <c r="WGV2396" s="14"/>
      <c r="WGW2396" s="14"/>
      <c r="WGX2396" s="14"/>
      <c r="WGY2396" s="14"/>
      <c r="WGZ2396" s="14"/>
      <c r="WHA2396" s="14"/>
      <c r="WHB2396" s="14"/>
      <c r="WHC2396" s="14"/>
      <c r="WHD2396" s="14"/>
      <c r="WHE2396" s="14"/>
      <c r="WHF2396" s="14"/>
      <c r="WHG2396" s="14"/>
      <c r="WHH2396" s="14"/>
      <c r="WHI2396" s="14"/>
      <c r="WHJ2396" s="14"/>
      <c r="WHK2396" s="14"/>
      <c r="WHL2396" s="14"/>
      <c r="WHM2396" s="14"/>
      <c r="WHN2396" s="14"/>
      <c r="WHO2396" s="14"/>
      <c r="WHP2396" s="14"/>
      <c r="WHQ2396" s="14"/>
      <c r="WHR2396" s="14"/>
      <c r="WHS2396" s="14"/>
      <c r="WHT2396" s="14"/>
      <c r="WHU2396" s="14"/>
      <c r="WHV2396" s="14"/>
      <c r="WHW2396" s="14"/>
      <c r="WHX2396" s="14"/>
      <c r="WHY2396" s="14"/>
      <c r="WHZ2396" s="14"/>
      <c r="WIA2396" s="14"/>
      <c r="WIB2396" s="14"/>
      <c r="WIC2396" s="14"/>
      <c r="WID2396" s="14"/>
      <c r="WIE2396" s="14"/>
      <c r="WIF2396" s="14"/>
      <c r="WIG2396" s="14"/>
      <c r="WIH2396" s="14"/>
      <c r="WII2396" s="14"/>
      <c r="WIJ2396" s="14"/>
      <c r="WIK2396" s="14"/>
      <c r="WIL2396" s="14"/>
      <c r="WIM2396" s="14"/>
      <c r="WIN2396" s="14"/>
      <c r="WIO2396" s="14"/>
      <c r="WIP2396" s="14"/>
      <c r="WIQ2396" s="14"/>
      <c r="WIR2396" s="14"/>
      <c r="WIS2396" s="14"/>
      <c r="WIT2396" s="14"/>
      <c r="WIU2396" s="14"/>
      <c r="WIV2396" s="14"/>
      <c r="WIW2396" s="14"/>
      <c r="WIX2396" s="14"/>
      <c r="WIY2396" s="14"/>
      <c r="WIZ2396" s="14"/>
      <c r="WJA2396" s="14"/>
      <c r="WJB2396" s="14"/>
      <c r="WJC2396" s="14"/>
      <c r="WJD2396" s="14"/>
      <c r="WJE2396" s="14"/>
      <c r="WJF2396" s="14"/>
      <c r="WJG2396" s="14"/>
      <c r="WJH2396" s="14"/>
      <c r="WJI2396" s="14"/>
      <c r="WJJ2396" s="14"/>
      <c r="WJK2396" s="14"/>
      <c r="WJL2396" s="14"/>
      <c r="WJM2396" s="14"/>
      <c r="WJN2396" s="14"/>
      <c r="WJO2396" s="14"/>
      <c r="WJP2396" s="14"/>
      <c r="WJQ2396" s="14"/>
      <c r="WJR2396" s="14"/>
      <c r="WJS2396" s="14"/>
      <c r="WJT2396" s="14"/>
      <c r="WJU2396" s="14"/>
      <c r="WJV2396" s="14"/>
      <c r="WJW2396" s="14"/>
      <c r="WJX2396" s="14"/>
      <c r="WJY2396" s="14"/>
      <c r="WJZ2396" s="14"/>
      <c r="WKA2396" s="14"/>
      <c r="WKB2396" s="14"/>
      <c r="WKC2396" s="14"/>
      <c r="WKD2396" s="14"/>
      <c r="WKE2396" s="14"/>
      <c r="WKF2396" s="14"/>
      <c r="WKG2396" s="14"/>
      <c r="WKH2396" s="14"/>
      <c r="WKI2396" s="14"/>
      <c r="WKJ2396" s="14"/>
      <c r="WKK2396" s="14"/>
      <c r="WKL2396" s="14"/>
      <c r="WKM2396" s="14"/>
      <c r="WKN2396" s="14"/>
      <c r="WKO2396" s="14"/>
      <c r="WKP2396" s="14"/>
      <c r="WKQ2396" s="14"/>
      <c r="WKR2396" s="14"/>
      <c r="WKS2396" s="14"/>
      <c r="WKT2396" s="14"/>
      <c r="WKU2396" s="14"/>
      <c r="WKV2396" s="14"/>
      <c r="WKW2396" s="14"/>
      <c r="WKX2396" s="14"/>
      <c r="WKY2396" s="14"/>
      <c r="WKZ2396" s="14"/>
      <c r="WLA2396" s="14"/>
      <c r="WLB2396" s="14"/>
      <c r="WLC2396" s="14"/>
      <c r="WLD2396" s="14"/>
      <c r="WLE2396" s="14"/>
      <c r="WLF2396" s="14"/>
      <c r="WLG2396" s="14"/>
      <c r="WLH2396" s="14"/>
      <c r="WLI2396" s="14"/>
      <c r="WLJ2396" s="14"/>
      <c r="WLK2396" s="14"/>
      <c r="WLL2396" s="14"/>
      <c r="WLM2396" s="14"/>
      <c r="WLN2396" s="14"/>
      <c r="WLO2396" s="14"/>
      <c r="WLP2396" s="14"/>
      <c r="WLQ2396" s="14"/>
      <c r="WLR2396" s="14"/>
      <c r="WLS2396" s="14"/>
      <c r="WLT2396" s="14"/>
      <c r="WLU2396" s="14"/>
      <c r="WLV2396" s="14"/>
      <c r="WLW2396" s="14"/>
      <c r="WLX2396" s="14"/>
      <c r="WLY2396" s="14"/>
      <c r="WLZ2396" s="14"/>
      <c r="WMA2396" s="14"/>
      <c r="WMB2396" s="14"/>
      <c r="WMC2396" s="14"/>
      <c r="WMD2396" s="14"/>
      <c r="WME2396" s="14"/>
      <c r="WMF2396" s="14"/>
      <c r="WMG2396" s="14"/>
      <c r="WMH2396" s="14"/>
      <c r="WMI2396" s="14"/>
      <c r="WMJ2396" s="14"/>
      <c r="WMK2396" s="14"/>
      <c r="WML2396" s="14"/>
      <c r="WMM2396" s="14"/>
      <c r="WMN2396" s="14"/>
      <c r="WMO2396" s="14"/>
      <c r="WMP2396" s="14"/>
      <c r="WMQ2396" s="14"/>
      <c r="WMR2396" s="14"/>
      <c r="WMS2396" s="14"/>
      <c r="WMT2396" s="14"/>
      <c r="WMU2396" s="14"/>
      <c r="WMV2396" s="14"/>
      <c r="WMW2396" s="14"/>
      <c r="WMX2396" s="14"/>
      <c r="WMY2396" s="14"/>
      <c r="WMZ2396" s="14"/>
      <c r="WNA2396" s="14"/>
      <c r="WNB2396" s="14"/>
      <c r="WNC2396" s="14"/>
      <c r="WND2396" s="14"/>
      <c r="WNE2396" s="14"/>
      <c r="WNF2396" s="14"/>
      <c r="WNG2396" s="14"/>
      <c r="WNH2396" s="14"/>
      <c r="WNI2396" s="14"/>
      <c r="WNJ2396" s="14"/>
      <c r="WNK2396" s="14"/>
      <c r="WNL2396" s="14"/>
      <c r="WNM2396" s="14"/>
      <c r="WNN2396" s="14"/>
      <c r="WNO2396" s="14"/>
      <c r="WNP2396" s="14"/>
      <c r="WNQ2396" s="14"/>
      <c r="WNR2396" s="14"/>
      <c r="WNS2396" s="14"/>
      <c r="WNT2396" s="14"/>
      <c r="WNU2396" s="14"/>
      <c r="WNV2396" s="14"/>
      <c r="WNW2396" s="14"/>
      <c r="WNX2396" s="14"/>
      <c r="WNY2396" s="14"/>
      <c r="WNZ2396" s="14"/>
      <c r="WOA2396" s="14"/>
      <c r="WOB2396" s="14"/>
      <c r="WOC2396" s="14"/>
      <c r="WOD2396" s="14"/>
      <c r="WOE2396" s="14"/>
      <c r="WOF2396" s="14"/>
      <c r="WOG2396" s="14"/>
      <c r="WOH2396" s="14"/>
      <c r="WOI2396" s="14"/>
      <c r="WOJ2396" s="14"/>
      <c r="WOK2396" s="14"/>
      <c r="WOL2396" s="14"/>
      <c r="WOM2396" s="14"/>
      <c r="WON2396" s="14"/>
      <c r="WOO2396" s="14"/>
      <c r="WOP2396" s="14"/>
      <c r="WOQ2396" s="14"/>
      <c r="WOR2396" s="14"/>
      <c r="WOS2396" s="14"/>
      <c r="WOT2396" s="14"/>
      <c r="WOU2396" s="14"/>
      <c r="WOV2396" s="14"/>
      <c r="WOW2396" s="14"/>
      <c r="WOX2396" s="14"/>
      <c r="WOY2396" s="14"/>
      <c r="WOZ2396" s="14"/>
      <c r="WPA2396" s="14"/>
      <c r="WPB2396" s="14"/>
      <c r="WPC2396" s="14"/>
      <c r="WPD2396" s="14"/>
      <c r="WPE2396" s="14"/>
      <c r="WPF2396" s="14"/>
      <c r="WPG2396" s="14"/>
      <c r="WPH2396" s="14"/>
      <c r="WPI2396" s="14"/>
      <c r="WPJ2396" s="14"/>
      <c r="WPK2396" s="14"/>
      <c r="WPL2396" s="14"/>
      <c r="WPM2396" s="14"/>
      <c r="WPN2396" s="14"/>
      <c r="WPO2396" s="14"/>
      <c r="WPP2396" s="14"/>
      <c r="WPQ2396" s="14"/>
      <c r="WPR2396" s="14"/>
      <c r="WPS2396" s="14"/>
      <c r="WPT2396" s="14"/>
      <c r="WPU2396" s="14"/>
      <c r="WPV2396" s="14"/>
      <c r="WPW2396" s="14"/>
      <c r="WPX2396" s="14"/>
      <c r="WPY2396" s="14"/>
      <c r="WPZ2396" s="14"/>
      <c r="WQA2396" s="14"/>
      <c r="WQB2396" s="14"/>
      <c r="WQC2396" s="14"/>
      <c r="WQD2396" s="14"/>
      <c r="WQE2396" s="14"/>
      <c r="WQF2396" s="14"/>
      <c r="WQG2396" s="14"/>
      <c r="WQH2396" s="14"/>
      <c r="WQI2396" s="14"/>
      <c r="WQJ2396" s="14"/>
      <c r="WQK2396" s="14"/>
      <c r="WQL2396" s="14"/>
      <c r="WQM2396" s="14"/>
      <c r="WQN2396" s="14"/>
      <c r="WQO2396" s="14"/>
      <c r="WQP2396" s="14"/>
      <c r="WQQ2396" s="14"/>
      <c r="WQR2396" s="14"/>
      <c r="WQS2396" s="14"/>
      <c r="WQT2396" s="14"/>
      <c r="WQU2396" s="14"/>
      <c r="WQV2396" s="14"/>
      <c r="WQW2396" s="14"/>
      <c r="WQX2396" s="14"/>
      <c r="WQY2396" s="14"/>
      <c r="WQZ2396" s="14"/>
      <c r="WRA2396" s="14"/>
      <c r="WRB2396" s="14"/>
      <c r="WRC2396" s="14"/>
      <c r="WRD2396" s="14"/>
      <c r="WRE2396" s="14"/>
      <c r="WRF2396" s="14"/>
      <c r="WRG2396" s="14"/>
      <c r="WRH2396" s="14"/>
      <c r="WRI2396" s="14"/>
      <c r="WRJ2396" s="14"/>
      <c r="WRK2396" s="14"/>
      <c r="WRL2396" s="14"/>
      <c r="WRM2396" s="14"/>
      <c r="WRN2396" s="14"/>
      <c r="WRO2396" s="14"/>
      <c r="WRP2396" s="14"/>
      <c r="WRQ2396" s="14"/>
      <c r="WRR2396" s="14"/>
      <c r="WRS2396" s="14"/>
      <c r="WRT2396" s="14"/>
      <c r="WRU2396" s="14"/>
      <c r="WRV2396" s="14"/>
      <c r="WRW2396" s="14"/>
      <c r="WRX2396" s="14"/>
      <c r="WRY2396" s="14"/>
      <c r="WRZ2396" s="14"/>
      <c r="WSA2396" s="14"/>
      <c r="WSB2396" s="14"/>
      <c r="WSC2396" s="14"/>
      <c r="WSD2396" s="14"/>
      <c r="WSE2396" s="14"/>
      <c r="WSF2396" s="14"/>
      <c r="WSG2396" s="14"/>
      <c r="WSH2396" s="14"/>
      <c r="WSI2396" s="14"/>
      <c r="WSJ2396" s="14"/>
      <c r="WSK2396" s="14"/>
      <c r="WSL2396" s="14"/>
      <c r="WSM2396" s="14"/>
      <c r="WSN2396" s="14"/>
      <c r="WSO2396" s="14"/>
      <c r="WSP2396" s="14"/>
      <c r="WSQ2396" s="14"/>
      <c r="WSR2396" s="14"/>
      <c r="WSS2396" s="14"/>
      <c r="WST2396" s="14"/>
      <c r="WSU2396" s="14"/>
      <c r="WSV2396" s="14"/>
      <c r="WSW2396" s="14"/>
      <c r="WSX2396" s="14"/>
      <c r="WSY2396" s="14"/>
      <c r="WSZ2396" s="14"/>
      <c r="WTA2396" s="14"/>
      <c r="WTB2396" s="14"/>
      <c r="WTC2396" s="14"/>
      <c r="WTD2396" s="14"/>
      <c r="WTE2396" s="14"/>
      <c r="WTF2396" s="14"/>
      <c r="WTG2396" s="14"/>
      <c r="WTH2396" s="14"/>
      <c r="WTI2396" s="14"/>
      <c r="WTJ2396" s="14"/>
      <c r="WTK2396" s="14"/>
      <c r="WTL2396" s="14"/>
      <c r="WTM2396" s="14"/>
      <c r="WTN2396" s="14"/>
      <c r="WTO2396" s="14"/>
      <c r="WTP2396" s="14"/>
      <c r="WTQ2396" s="14"/>
      <c r="WTR2396" s="14"/>
      <c r="WTS2396" s="14"/>
      <c r="WTT2396" s="14"/>
      <c r="WTU2396" s="14"/>
      <c r="WTV2396" s="14"/>
      <c r="WTW2396" s="14"/>
      <c r="WTX2396" s="14"/>
      <c r="WTY2396" s="14"/>
      <c r="WTZ2396" s="14"/>
      <c r="WUA2396" s="14"/>
      <c r="WUB2396" s="14"/>
      <c r="WUC2396" s="14"/>
      <c r="WUD2396" s="14"/>
      <c r="WUE2396" s="14"/>
      <c r="WUF2396" s="14"/>
      <c r="WUG2396" s="14"/>
      <c r="WUH2396" s="14"/>
      <c r="WUI2396" s="14"/>
      <c r="WUJ2396" s="14"/>
      <c r="WUK2396" s="14"/>
      <c r="WUL2396" s="14"/>
      <c r="WUM2396" s="14"/>
      <c r="WUN2396" s="14"/>
      <c r="WUO2396" s="14"/>
      <c r="WUP2396" s="14"/>
      <c r="WUQ2396" s="14"/>
      <c r="WUR2396" s="14"/>
      <c r="WUS2396" s="14"/>
      <c r="WUT2396" s="14"/>
      <c r="WUU2396" s="14"/>
      <c r="WUV2396" s="14"/>
      <c r="WUW2396" s="14"/>
      <c r="WUX2396" s="14"/>
      <c r="WUY2396" s="14"/>
      <c r="WUZ2396" s="14"/>
      <c r="WVA2396" s="14"/>
      <c r="WVB2396" s="14"/>
      <c r="WVC2396" s="14"/>
      <c r="WVD2396" s="14"/>
      <c r="WVE2396" s="14"/>
      <c r="WVF2396" s="14"/>
      <c r="WVG2396" s="14"/>
      <c r="WVH2396" s="14"/>
      <c r="WVI2396" s="14"/>
      <c r="WVJ2396" s="14"/>
      <c r="WVK2396" s="14"/>
      <c r="WVL2396" s="14"/>
      <c r="WVM2396" s="14"/>
      <c r="WVN2396" s="14"/>
      <c r="WVO2396" s="14"/>
      <c r="WVP2396" s="14"/>
      <c r="WVQ2396" s="14"/>
      <c r="WVR2396" s="14"/>
      <c r="WVS2396" s="14"/>
      <c r="WVT2396" s="14"/>
      <c r="WVU2396" s="14"/>
      <c r="WVV2396" s="14"/>
      <c r="WVW2396" s="14"/>
      <c r="WVX2396" s="14"/>
      <c r="WVY2396" s="14"/>
      <c r="WVZ2396" s="14"/>
      <c r="WWA2396" s="14"/>
      <c r="WWB2396" s="14"/>
      <c r="WWC2396" s="14"/>
      <c r="WWD2396" s="14"/>
      <c r="WWE2396" s="14"/>
      <c r="WWF2396" s="14"/>
      <c r="WWG2396" s="14"/>
      <c r="WWH2396" s="14"/>
      <c r="WWI2396" s="14"/>
      <c r="WWJ2396" s="14"/>
      <c r="WWK2396" s="14"/>
      <c r="WWL2396" s="14"/>
      <c r="WWM2396" s="14"/>
      <c r="WWN2396" s="14"/>
      <c r="WWO2396" s="14"/>
      <c r="WWP2396" s="14"/>
      <c r="WWQ2396" s="14"/>
      <c r="WWR2396" s="14"/>
      <c r="WWS2396" s="14"/>
      <c r="WWT2396" s="14"/>
      <c r="WWU2396" s="14"/>
      <c r="WWV2396" s="14"/>
      <c r="WWW2396" s="14"/>
      <c r="WWX2396" s="14"/>
      <c r="WWY2396" s="14"/>
      <c r="WWZ2396" s="14"/>
      <c r="WXA2396" s="14"/>
      <c r="WXB2396" s="14"/>
      <c r="WXC2396" s="14"/>
      <c r="WXD2396" s="14"/>
      <c r="WXE2396" s="14"/>
      <c r="WXF2396" s="14"/>
      <c r="WXG2396" s="14"/>
      <c r="WXH2396" s="14"/>
      <c r="WXI2396" s="14"/>
      <c r="WXJ2396" s="14"/>
      <c r="WXK2396" s="14"/>
      <c r="WXL2396" s="14"/>
      <c r="WXM2396" s="14"/>
      <c r="WXN2396" s="14"/>
      <c r="WXO2396" s="14"/>
      <c r="WXP2396" s="14"/>
      <c r="WXQ2396" s="14"/>
      <c r="WXR2396" s="14"/>
      <c r="WXS2396" s="14"/>
      <c r="WXT2396" s="14"/>
      <c r="WXU2396" s="14"/>
      <c r="WXV2396" s="14"/>
      <c r="WXW2396" s="14"/>
      <c r="WXX2396" s="14"/>
      <c r="WXY2396" s="14"/>
      <c r="WXZ2396" s="14"/>
      <c r="WYA2396" s="14"/>
      <c r="WYB2396" s="14"/>
      <c r="WYC2396" s="14"/>
      <c r="WYD2396" s="14"/>
      <c r="WYE2396" s="14"/>
      <c r="WYF2396" s="14"/>
      <c r="WYG2396" s="14"/>
      <c r="WYH2396" s="14"/>
      <c r="WYI2396" s="14"/>
      <c r="WYJ2396" s="14"/>
      <c r="WYK2396" s="14"/>
      <c r="WYL2396" s="14"/>
      <c r="WYM2396" s="14"/>
      <c r="WYN2396" s="14"/>
      <c r="WYO2396" s="14"/>
      <c r="WYP2396" s="14"/>
      <c r="WYQ2396" s="14"/>
      <c r="WYR2396" s="14"/>
      <c r="WYS2396" s="14"/>
      <c r="WYT2396" s="14"/>
      <c r="WYU2396" s="14"/>
      <c r="WYV2396" s="14"/>
      <c r="WYW2396" s="14"/>
      <c r="WYX2396" s="14"/>
      <c r="WYY2396" s="14"/>
      <c r="WYZ2396" s="14"/>
      <c r="WZA2396" s="14"/>
      <c r="WZB2396" s="14"/>
      <c r="WZC2396" s="14"/>
      <c r="WZD2396" s="14"/>
      <c r="WZE2396" s="14"/>
      <c r="WZF2396" s="14"/>
      <c r="WZG2396" s="14"/>
      <c r="WZH2396" s="14"/>
      <c r="WZI2396" s="14"/>
      <c r="WZJ2396" s="14"/>
      <c r="WZK2396" s="14"/>
      <c r="WZL2396" s="14"/>
      <c r="WZM2396" s="14"/>
      <c r="WZN2396" s="14"/>
      <c r="WZO2396" s="14"/>
      <c r="WZP2396" s="14"/>
      <c r="WZQ2396" s="14"/>
      <c r="WZR2396" s="14"/>
      <c r="WZS2396" s="14"/>
      <c r="WZT2396" s="14"/>
      <c r="WZU2396" s="14"/>
      <c r="WZV2396" s="14"/>
      <c r="WZW2396" s="14"/>
      <c r="WZX2396" s="14"/>
      <c r="WZY2396" s="14"/>
      <c r="WZZ2396" s="14"/>
      <c r="XAA2396" s="14"/>
      <c r="XAB2396" s="14"/>
      <c r="XAC2396" s="14"/>
      <c r="XAD2396" s="14"/>
      <c r="XAE2396" s="14"/>
      <c r="XAF2396" s="14"/>
      <c r="XAG2396" s="14"/>
      <c r="XAH2396" s="14"/>
      <c r="XAI2396" s="14"/>
      <c r="XAJ2396" s="14"/>
      <c r="XAK2396" s="14"/>
      <c r="XAL2396" s="14"/>
      <c r="XAM2396" s="14"/>
      <c r="XAN2396" s="14"/>
      <c r="XAO2396" s="14"/>
      <c r="XAP2396" s="14"/>
      <c r="XAQ2396" s="14"/>
      <c r="XAR2396" s="14"/>
      <c r="XAS2396" s="14"/>
      <c r="XAT2396" s="14"/>
      <c r="XAU2396" s="14"/>
      <c r="XAV2396" s="14"/>
      <c r="XAW2396" s="14"/>
      <c r="XAX2396" s="14"/>
      <c r="XAY2396" s="14"/>
      <c r="XAZ2396" s="14"/>
      <c r="XBA2396" s="14"/>
      <c r="XBB2396" s="14"/>
      <c r="XBC2396" s="14"/>
      <c r="XBD2396" s="14"/>
      <c r="XBE2396" s="14"/>
      <c r="XBF2396" s="14"/>
      <c r="XBG2396" s="14"/>
      <c r="XBH2396" s="14"/>
      <c r="XBI2396" s="14"/>
      <c r="XBJ2396" s="14"/>
      <c r="XBK2396" s="14"/>
      <c r="XBL2396" s="14"/>
      <c r="XBM2396" s="14"/>
      <c r="XBN2396" s="14"/>
      <c r="XBO2396" s="14"/>
      <c r="XBP2396" s="14"/>
      <c r="XBQ2396" s="14"/>
      <c r="XBR2396" s="14"/>
      <c r="XBS2396" s="14"/>
      <c r="XBT2396" s="14"/>
      <c r="XBU2396" s="14"/>
      <c r="XBV2396" s="14"/>
      <c r="XBW2396" s="14"/>
      <c r="XBX2396" s="14"/>
      <c r="XBY2396" s="14"/>
      <c r="XBZ2396" s="14"/>
      <c r="XCA2396" s="14"/>
      <c r="XCB2396" s="14"/>
      <c r="XCC2396" s="14"/>
      <c r="XCD2396" s="14"/>
      <c r="XCE2396" s="14"/>
      <c r="XCF2396" s="14"/>
      <c r="XCG2396" s="14"/>
      <c r="XCH2396" s="14"/>
      <c r="XCI2396" s="14"/>
      <c r="XCJ2396" s="14"/>
      <c r="XCK2396" s="14"/>
      <c r="XCL2396" s="14"/>
      <c r="XCM2396" s="14"/>
      <c r="XCN2396" s="14"/>
      <c r="XCO2396" s="14"/>
      <c r="XCP2396" s="14"/>
      <c r="XCQ2396" s="14"/>
      <c r="XCR2396" s="14"/>
      <c r="XCS2396" s="14"/>
      <c r="XCT2396" s="14"/>
      <c r="XCU2396" s="14"/>
      <c r="XCV2396" s="14"/>
      <c r="XCW2396" s="14"/>
      <c r="XCX2396" s="14"/>
      <c r="XCY2396" s="14"/>
      <c r="XCZ2396" s="14"/>
      <c r="XDA2396" s="14"/>
      <c r="XDB2396" s="14"/>
      <c r="XDC2396" s="14"/>
      <c r="XDD2396" s="14"/>
      <c r="XDE2396" s="14"/>
      <c r="XDF2396" s="14"/>
      <c r="XDG2396" s="14"/>
      <c r="XDH2396" s="14"/>
      <c r="XDI2396" s="14"/>
      <c r="XDJ2396" s="14"/>
      <c r="XDK2396" s="14"/>
      <c r="XDL2396" s="14"/>
      <c r="XDM2396" s="14"/>
      <c r="XDN2396" s="14"/>
      <c r="XDO2396" s="14"/>
      <c r="XDP2396" s="14"/>
      <c r="XDQ2396" s="14"/>
      <c r="XDR2396" s="14"/>
      <c r="XDS2396" s="14"/>
      <c r="XDT2396" s="14"/>
      <c r="XDU2396" s="14"/>
      <c r="XDV2396" s="14"/>
      <c r="XDW2396" s="14"/>
      <c r="XDX2396" s="14"/>
      <c r="XDY2396" s="14"/>
      <c r="XDZ2396" s="14"/>
      <c r="XEA2396" s="14"/>
      <c r="XEB2396" s="14"/>
      <c r="XEC2396" s="14"/>
      <c r="XED2396" s="14"/>
      <c r="XEE2396" s="14"/>
      <c r="XEF2396" s="14"/>
      <c r="XEG2396" s="14"/>
      <c r="XEH2396" s="14"/>
      <c r="XEI2396" s="14"/>
      <c r="XEJ2396" s="14"/>
      <c r="XEK2396" s="14"/>
      <c r="XEL2396" s="14"/>
      <c r="XEM2396" s="14"/>
      <c r="XEN2396" s="14"/>
      <c r="XEO2396" s="14"/>
      <c r="XEP2396" s="14"/>
      <c r="XEQ2396" s="14"/>
      <c r="XER2396" s="14"/>
      <c r="XES2396" s="14"/>
      <c r="XET2396" s="14"/>
      <c r="XEU2396" s="14"/>
      <c r="XEV2396" s="14"/>
      <c r="XEW2396" s="14"/>
      <c r="XEX2396" s="14"/>
      <c r="XEY2396" s="14"/>
      <c r="XEZ2396" s="14"/>
      <c r="XFA2396" s="14"/>
    </row>
    <row r="2397" spans="1:16382" ht="22.5" customHeight="1" x14ac:dyDescent="0.25">
      <c r="A2397" s="68" t="str">
        <f t="shared" si="619"/>
        <v>2290.</v>
      </c>
      <c r="B2397" s="25">
        <v>4676</v>
      </c>
      <c r="C2397" s="36" t="s">
        <v>2458</v>
      </c>
      <c r="D2397" s="25">
        <v>1989</v>
      </c>
      <c r="E2397" s="111" t="s">
        <v>2932</v>
      </c>
      <c r="F2397" s="68" t="s">
        <v>2933</v>
      </c>
      <c r="G2397" s="25">
        <v>9</v>
      </c>
      <c r="H2397" s="25">
        <v>9</v>
      </c>
      <c r="I2397" s="144">
        <v>20514.099999999999</v>
      </c>
      <c r="J2397" s="144">
        <v>17414.099999999999</v>
      </c>
      <c r="K2397" s="144">
        <v>10446.700000000001</v>
      </c>
      <c r="L2397" s="30">
        <v>849</v>
      </c>
      <c r="M2397" s="176">
        <f>R2397+T2397+V2397+X2397+Z2397+AB2397+AE2397+AF2397</f>
        <v>6000000</v>
      </c>
      <c r="N2397" s="144"/>
      <c r="O2397" s="142"/>
      <c r="P2397" s="144"/>
      <c r="Q2397" s="144">
        <f>M2397</f>
        <v>6000000</v>
      </c>
      <c r="R2397" s="144"/>
      <c r="S2397" s="30"/>
      <c r="T2397" s="144"/>
      <c r="U2397" s="144">
        <v>2400</v>
      </c>
      <c r="V2397" s="144">
        <v>6000000</v>
      </c>
      <c r="W2397" s="144"/>
      <c r="X2397" s="144"/>
      <c r="Y2397" s="144"/>
      <c r="Z2397" s="144"/>
      <c r="AA2397" s="144"/>
      <c r="AB2397" s="144"/>
      <c r="AC2397" s="144"/>
      <c r="AD2397" s="144"/>
      <c r="AE2397" s="144"/>
      <c r="AF2397" s="144"/>
      <c r="AG2397" s="324">
        <v>2025</v>
      </c>
      <c r="AH2397" s="128"/>
      <c r="AI2397" s="194"/>
      <c r="AJ2397" s="194"/>
      <c r="AK2397" s="141">
        <f t="shared" si="591"/>
        <v>2290</v>
      </c>
      <c r="AL2397" s="35" t="s">
        <v>153</v>
      </c>
      <c r="AM2397" s="141" t="str">
        <f t="shared" si="592"/>
        <v>2290.</v>
      </c>
      <c r="AN2397" s="147"/>
      <c r="AO2397" s="35"/>
      <c r="AP2397" s="16"/>
    </row>
    <row r="2398" spans="1:16382" ht="22.5" customHeight="1" x14ac:dyDescent="0.25">
      <c r="A2398" s="68" t="str">
        <f t="shared" si="619"/>
        <v>2291.</v>
      </c>
      <c r="B2398" s="68">
        <v>5055</v>
      </c>
      <c r="C2398" s="37" t="s">
        <v>3127</v>
      </c>
      <c r="D2398" s="68">
        <v>1976</v>
      </c>
      <c r="E2398" s="111" t="s">
        <v>2932</v>
      </c>
      <c r="F2398" s="68" t="s">
        <v>2934</v>
      </c>
      <c r="G2398" s="25">
        <v>5</v>
      </c>
      <c r="H2398" s="25">
        <v>6</v>
      </c>
      <c r="I2398" s="144">
        <v>4882.3</v>
      </c>
      <c r="J2398" s="144">
        <v>3796.7</v>
      </c>
      <c r="K2398" s="144">
        <v>2975.6</v>
      </c>
      <c r="L2398" s="30">
        <v>182</v>
      </c>
      <c r="M2398" s="176">
        <f>R2398+T2398+V2398+X2398+Z2398+AB2398+AE2398+AF2398</f>
        <v>1323649.6499999999</v>
      </c>
      <c r="N2398" s="144"/>
      <c r="O2398" s="142"/>
      <c r="P2398" s="144"/>
      <c r="Q2398" s="144">
        <f>M2398</f>
        <v>1323649.6499999999</v>
      </c>
      <c r="R2398" s="144">
        <v>295000</v>
      </c>
      <c r="S2398" s="30"/>
      <c r="T2398" s="144"/>
      <c r="U2398" s="144"/>
      <c r="V2398" s="144"/>
      <c r="W2398" s="144"/>
      <c r="X2398" s="144"/>
      <c r="Y2398" s="144">
        <v>139.69999999999999</v>
      </c>
      <c r="Z2398" s="144">
        <v>439800</v>
      </c>
      <c r="AA2398" s="144">
        <v>207</v>
      </c>
      <c r="AB2398" s="144">
        <v>588849.65</v>
      </c>
      <c r="AC2398" s="144"/>
      <c r="AD2398" s="144"/>
      <c r="AE2398" s="144"/>
      <c r="AF2398" s="144"/>
      <c r="AG2398" s="157" t="s">
        <v>3083</v>
      </c>
      <c r="AH2398" s="128"/>
      <c r="AI2398" s="194"/>
      <c r="AJ2398" s="194"/>
      <c r="AK2398" s="141">
        <f t="shared" ref="AK2398:AK2464" si="622">MAX(AK2394:AK2397)+1</f>
        <v>2291</v>
      </c>
      <c r="AL2398" s="35" t="s">
        <v>153</v>
      </c>
      <c r="AM2398" s="141" t="str">
        <f t="shared" ref="AM2398:AM2416" si="623">CONCATENATE(AK2398,AL2398)</f>
        <v>2291.</v>
      </c>
      <c r="AN2398" s="147"/>
      <c r="AO2398" s="305"/>
      <c r="AP2398" s="16"/>
      <c r="AQ2398" s="306"/>
      <c r="AR2398" s="306"/>
      <c r="AS2398" s="306"/>
      <c r="AT2398" s="306"/>
      <c r="AU2398" s="306"/>
      <c r="AV2398" s="306"/>
      <c r="AW2398" s="306"/>
      <c r="AX2398" s="306"/>
      <c r="AY2398" s="306"/>
      <c r="AZ2398" s="306"/>
      <c r="BA2398" s="306"/>
      <c r="BB2398" s="306"/>
      <c r="BC2398" s="306"/>
      <c r="BD2398" s="306"/>
      <c r="BE2398" s="306"/>
      <c r="BF2398" s="306"/>
      <c r="BG2398" s="306"/>
      <c r="BH2398" s="306"/>
      <c r="BI2398" s="306"/>
      <c r="BJ2398" s="306"/>
      <c r="BK2398" s="306"/>
      <c r="BL2398" s="306"/>
      <c r="BM2398" s="306"/>
      <c r="BN2398" s="306"/>
      <c r="BO2398" s="306"/>
      <c r="BP2398" s="306"/>
      <c r="BQ2398" s="306"/>
      <c r="BR2398" s="306"/>
      <c r="BS2398" s="306"/>
      <c r="BT2398" s="306"/>
      <c r="BU2398" s="306"/>
      <c r="BV2398" s="306"/>
      <c r="BW2398" s="306"/>
      <c r="BX2398" s="306"/>
      <c r="BY2398" s="306"/>
      <c r="BZ2398" s="306"/>
      <c r="CA2398" s="306"/>
      <c r="CB2398" s="306"/>
      <c r="CC2398" s="306"/>
      <c r="CD2398" s="306"/>
      <c r="CE2398" s="306"/>
      <c r="CF2398" s="306"/>
      <c r="CG2398" s="306"/>
      <c r="CH2398" s="306"/>
      <c r="CI2398" s="306"/>
      <c r="CJ2398" s="306"/>
      <c r="CK2398" s="306"/>
      <c r="CL2398" s="306"/>
      <c r="CM2398" s="306"/>
      <c r="CN2398" s="306"/>
      <c r="CO2398" s="306"/>
      <c r="CP2398" s="306"/>
      <c r="CQ2398" s="306"/>
      <c r="CR2398" s="306"/>
      <c r="CS2398" s="306"/>
      <c r="CT2398" s="306"/>
      <c r="CU2398" s="306"/>
      <c r="CV2398" s="306"/>
      <c r="CW2398" s="306"/>
      <c r="CX2398" s="306"/>
      <c r="CY2398" s="306"/>
      <c r="CZ2398" s="306"/>
      <c r="DA2398" s="306"/>
      <c r="DB2398" s="306"/>
      <c r="DC2398" s="306"/>
      <c r="DD2398" s="306"/>
      <c r="DE2398" s="306"/>
      <c r="DF2398" s="306"/>
      <c r="DG2398" s="306"/>
      <c r="DH2398" s="306"/>
      <c r="DI2398" s="306"/>
      <c r="DJ2398" s="306"/>
      <c r="DK2398" s="306"/>
      <c r="DL2398" s="306"/>
      <c r="DM2398" s="306"/>
      <c r="DN2398" s="306"/>
      <c r="DO2398" s="306"/>
      <c r="DP2398" s="306"/>
      <c r="DQ2398" s="306"/>
      <c r="DR2398" s="306"/>
      <c r="DS2398" s="306"/>
      <c r="DT2398" s="306"/>
      <c r="DU2398" s="306"/>
      <c r="DV2398" s="306"/>
      <c r="DW2398" s="306"/>
      <c r="DX2398" s="306"/>
      <c r="DY2398" s="306"/>
      <c r="DZ2398" s="306"/>
      <c r="EA2398" s="306"/>
      <c r="EB2398" s="306"/>
      <c r="EC2398" s="306"/>
      <c r="ED2398" s="306"/>
      <c r="EE2398" s="306"/>
      <c r="EF2398" s="306"/>
      <c r="EG2398" s="306"/>
      <c r="EH2398" s="306"/>
      <c r="EI2398" s="306"/>
      <c r="EJ2398" s="306"/>
      <c r="EK2398" s="306"/>
      <c r="EL2398" s="306"/>
      <c r="EM2398" s="306"/>
      <c r="EN2398" s="306"/>
      <c r="EO2398" s="306"/>
      <c r="EP2398" s="306"/>
      <c r="EQ2398" s="306"/>
      <c r="ER2398" s="306"/>
      <c r="ES2398" s="306"/>
      <c r="ET2398" s="306"/>
      <c r="EU2398" s="306"/>
      <c r="EV2398" s="306"/>
      <c r="EW2398" s="306"/>
      <c r="EX2398" s="306"/>
      <c r="EY2398" s="306"/>
      <c r="EZ2398" s="306"/>
      <c r="FA2398" s="306"/>
      <c r="FB2398" s="306"/>
      <c r="FC2398" s="306"/>
      <c r="FD2398" s="306"/>
      <c r="FE2398" s="306"/>
      <c r="FF2398" s="306"/>
      <c r="FG2398" s="306"/>
      <c r="FH2398" s="306"/>
      <c r="FI2398" s="306"/>
      <c r="FJ2398" s="306"/>
      <c r="FK2398" s="306"/>
      <c r="FL2398" s="306"/>
      <c r="FM2398" s="306"/>
      <c r="FN2398" s="306"/>
      <c r="FO2398" s="306"/>
      <c r="FP2398" s="306"/>
      <c r="FQ2398" s="306"/>
      <c r="FR2398" s="306"/>
      <c r="FS2398" s="306"/>
      <c r="FT2398" s="306"/>
      <c r="FU2398" s="306"/>
      <c r="FV2398" s="306"/>
      <c r="FW2398" s="306"/>
      <c r="FX2398" s="306"/>
      <c r="FY2398" s="306"/>
      <c r="FZ2398" s="306"/>
      <c r="GA2398" s="306"/>
      <c r="GB2398" s="306"/>
      <c r="GC2398" s="306"/>
      <c r="GD2398" s="306"/>
      <c r="GE2398" s="306"/>
      <c r="GF2398" s="306"/>
      <c r="GG2398" s="306"/>
      <c r="GH2398" s="306"/>
      <c r="GI2398" s="306"/>
      <c r="GJ2398" s="306"/>
      <c r="GK2398" s="306"/>
      <c r="GL2398" s="306"/>
      <c r="GM2398" s="306"/>
      <c r="GN2398" s="306"/>
      <c r="GO2398" s="306"/>
      <c r="GP2398" s="306"/>
      <c r="GQ2398" s="306"/>
      <c r="GR2398" s="306"/>
      <c r="GS2398" s="306"/>
      <c r="GT2398" s="306"/>
      <c r="GU2398" s="306"/>
      <c r="GV2398" s="306"/>
      <c r="GW2398" s="306"/>
      <c r="GX2398" s="306"/>
      <c r="GY2398" s="306"/>
      <c r="GZ2398" s="306"/>
      <c r="HA2398" s="306"/>
      <c r="HB2398" s="306"/>
      <c r="HC2398" s="306"/>
      <c r="HD2398" s="306"/>
      <c r="HE2398" s="306"/>
      <c r="HF2398" s="306"/>
      <c r="HG2398" s="306"/>
      <c r="HH2398" s="306"/>
      <c r="HI2398" s="306"/>
      <c r="HJ2398" s="306"/>
      <c r="HK2398" s="306"/>
      <c r="HL2398" s="306"/>
      <c r="HM2398" s="306"/>
      <c r="HN2398" s="306"/>
      <c r="HO2398" s="306"/>
      <c r="HP2398" s="306"/>
      <c r="HQ2398" s="306"/>
      <c r="HR2398" s="306"/>
      <c r="HS2398" s="306"/>
      <c r="HT2398" s="306"/>
      <c r="HU2398" s="306"/>
      <c r="HV2398" s="306"/>
      <c r="HW2398" s="306"/>
      <c r="HX2398" s="306"/>
      <c r="HY2398" s="306"/>
      <c r="HZ2398" s="306"/>
      <c r="IA2398" s="306"/>
      <c r="IB2398" s="306"/>
      <c r="IC2398" s="306"/>
      <c r="ID2398" s="306"/>
      <c r="IE2398" s="306"/>
      <c r="IF2398" s="306"/>
      <c r="IG2398" s="306"/>
      <c r="IH2398" s="306"/>
      <c r="II2398" s="306"/>
      <c r="IJ2398" s="306"/>
      <c r="IK2398" s="306"/>
      <c r="IL2398" s="306"/>
      <c r="IM2398" s="306"/>
      <c r="IN2398" s="306"/>
      <c r="IO2398" s="306"/>
      <c r="IP2398" s="306"/>
      <c r="IQ2398" s="306"/>
      <c r="IR2398" s="306"/>
      <c r="IS2398" s="306"/>
      <c r="IT2398" s="306"/>
      <c r="IU2398" s="306"/>
      <c r="IV2398" s="306"/>
      <c r="IW2398" s="306"/>
      <c r="IX2398" s="306"/>
      <c r="IY2398" s="306"/>
      <c r="IZ2398" s="306"/>
      <c r="JA2398" s="306"/>
      <c r="JB2398" s="306"/>
      <c r="JC2398" s="306"/>
      <c r="JD2398" s="306"/>
      <c r="JE2398" s="306"/>
      <c r="JF2398" s="306"/>
      <c r="JG2398" s="306"/>
      <c r="JH2398" s="306"/>
      <c r="JI2398" s="306"/>
      <c r="JJ2398" s="306"/>
      <c r="JK2398" s="306"/>
      <c r="JL2398" s="306"/>
      <c r="JM2398" s="306"/>
      <c r="JN2398" s="306"/>
      <c r="JO2398" s="306"/>
      <c r="JP2398" s="306"/>
      <c r="JQ2398" s="306"/>
      <c r="JR2398" s="306"/>
      <c r="JS2398" s="306"/>
      <c r="JT2398" s="306"/>
      <c r="JU2398" s="306"/>
      <c r="JV2398" s="306"/>
      <c r="JW2398" s="306"/>
      <c r="JX2398" s="306"/>
      <c r="JY2398" s="306"/>
      <c r="JZ2398" s="306"/>
      <c r="KA2398" s="306"/>
      <c r="KB2398" s="306"/>
      <c r="KC2398" s="306"/>
      <c r="KD2398" s="306"/>
      <c r="KE2398" s="306"/>
      <c r="KF2398" s="306"/>
      <c r="KG2398" s="306"/>
      <c r="KH2398" s="306"/>
      <c r="KI2398" s="306"/>
      <c r="KJ2398" s="306"/>
      <c r="KK2398" s="306"/>
      <c r="KL2398" s="306"/>
      <c r="KM2398" s="306"/>
      <c r="KN2398" s="306"/>
      <c r="KO2398" s="306"/>
      <c r="KP2398" s="306"/>
      <c r="KQ2398" s="306"/>
      <c r="KR2398" s="306"/>
      <c r="KS2398" s="306"/>
      <c r="KT2398" s="306"/>
      <c r="KU2398" s="306"/>
      <c r="KV2398" s="306"/>
      <c r="KW2398" s="306"/>
      <c r="KX2398" s="306"/>
      <c r="KY2398" s="306"/>
      <c r="KZ2398" s="306"/>
      <c r="LA2398" s="306"/>
      <c r="LB2398" s="306"/>
      <c r="LC2398" s="306"/>
      <c r="LD2398" s="306"/>
      <c r="LE2398" s="306"/>
      <c r="LF2398" s="306"/>
      <c r="LG2398" s="306"/>
      <c r="LH2398" s="306"/>
      <c r="LI2398" s="306"/>
      <c r="LJ2398" s="306"/>
      <c r="LK2398" s="306"/>
      <c r="LL2398" s="306"/>
      <c r="LM2398" s="306"/>
      <c r="LN2398" s="306"/>
      <c r="LO2398" s="306"/>
      <c r="LP2398" s="306"/>
      <c r="LQ2398" s="306"/>
      <c r="LR2398" s="306"/>
      <c r="LS2398" s="306"/>
      <c r="LT2398" s="306"/>
      <c r="LU2398" s="306"/>
      <c r="LV2398" s="306"/>
      <c r="LW2398" s="306"/>
      <c r="LX2398" s="306"/>
      <c r="LY2398" s="306"/>
      <c r="LZ2398" s="306"/>
      <c r="MA2398" s="306"/>
      <c r="MB2398" s="306"/>
      <c r="MC2398" s="306"/>
      <c r="MD2398" s="306"/>
      <c r="ME2398" s="306"/>
      <c r="MF2398" s="306"/>
      <c r="MG2398" s="306"/>
      <c r="MH2398" s="306"/>
      <c r="MI2398" s="306"/>
      <c r="MJ2398" s="306"/>
      <c r="MK2398" s="306"/>
      <c r="ML2398" s="306"/>
      <c r="MM2398" s="306"/>
      <c r="MN2398" s="306"/>
      <c r="MO2398" s="306"/>
      <c r="MP2398" s="306"/>
      <c r="MQ2398" s="306"/>
      <c r="MR2398" s="306"/>
      <c r="MS2398" s="306"/>
      <c r="MT2398" s="306"/>
      <c r="MU2398" s="306"/>
      <c r="MV2398" s="306"/>
      <c r="MW2398" s="306"/>
      <c r="MX2398" s="306"/>
      <c r="MY2398" s="306"/>
      <c r="MZ2398" s="306"/>
      <c r="NA2398" s="306"/>
      <c r="NB2398" s="306"/>
      <c r="NC2398" s="306"/>
      <c r="ND2398" s="306"/>
      <c r="NE2398" s="306"/>
      <c r="NF2398" s="306"/>
      <c r="NG2398" s="306"/>
      <c r="NH2398" s="306"/>
      <c r="NI2398" s="306"/>
      <c r="NJ2398" s="306"/>
      <c r="NK2398" s="306"/>
      <c r="NL2398" s="306"/>
      <c r="NM2398" s="306"/>
      <c r="NN2398" s="306"/>
      <c r="NO2398" s="306"/>
      <c r="NP2398" s="306"/>
      <c r="NQ2398" s="306"/>
      <c r="NR2398" s="306"/>
      <c r="NS2398" s="306"/>
      <c r="NT2398" s="306"/>
      <c r="NU2398" s="306"/>
      <c r="NV2398" s="306"/>
      <c r="NW2398" s="306"/>
      <c r="NX2398" s="306"/>
      <c r="NY2398" s="306"/>
      <c r="NZ2398" s="306"/>
      <c r="OA2398" s="306"/>
      <c r="OB2398" s="306"/>
      <c r="OC2398" s="306"/>
      <c r="OD2398" s="306"/>
      <c r="OE2398" s="306"/>
      <c r="OF2398" s="306"/>
      <c r="OG2398" s="306"/>
      <c r="OH2398" s="306"/>
      <c r="OI2398" s="306"/>
      <c r="OJ2398" s="306"/>
      <c r="OK2398" s="306"/>
      <c r="OL2398" s="306"/>
      <c r="OM2398" s="306"/>
      <c r="ON2398" s="306"/>
      <c r="OO2398" s="306"/>
      <c r="OP2398" s="306"/>
      <c r="OQ2398" s="306"/>
      <c r="OR2398" s="306"/>
      <c r="OS2398" s="306"/>
      <c r="OT2398" s="306"/>
      <c r="OU2398" s="306"/>
      <c r="OV2398" s="306"/>
      <c r="OW2398" s="306"/>
      <c r="OX2398" s="306"/>
      <c r="OY2398" s="306"/>
      <c r="OZ2398" s="306"/>
      <c r="PA2398" s="306"/>
      <c r="PB2398" s="306"/>
      <c r="PC2398" s="306"/>
      <c r="PD2398" s="306"/>
      <c r="PE2398" s="306"/>
      <c r="PF2398" s="306"/>
      <c r="PG2398" s="306"/>
      <c r="PH2398" s="306"/>
      <c r="PI2398" s="306"/>
      <c r="PJ2398" s="306"/>
      <c r="PK2398" s="306"/>
      <c r="PL2398" s="306"/>
      <c r="PM2398" s="306"/>
      <c r="PN2398" s="306"/>
      <c r="PO2398" s="306"/>
      <c r="PP2398" s="306"/>
      <c r="PQ2398" s="306"/>
      <c r="PR2398" s="306"/>
      <c r="PS2398" s="306"/>
      <c r="PT2398" s="306"/>
      <c r="PU2398" s="306"/>
      <c r="PV2398" s="306"/>
      <c r="PW2398" s="306"/>
      <c r="PX2398" s="306"/>
      <c r="PY2398" s="306"/>
      <c r="PZ2398" s="306"/>
      <c r="QA2398" s="306"/>
      <c r="QB2398" s="306"/>
      <c r="QC2398" s="306"/>
      <c r="QD2398" s="306"/>
      <c r="QE2398" s="306"/>
      <c r="QF2398" s="306"/>
      <c r="QG2398" s="306"/>
      <c r="QH2398" s="306"/>
      <c r="QI2398" s="306"/>
      <c r="QJ2398" s="306"/>
      <c r="QK2398" s="306"/>
      <c r="QL2398" s="306"/>
      <c r="QM2398" s="306"/>
      <c r="QN2398" s="306"/>
      <c r="QO2398" s="306"/>
      <c r="QP2398" s="306"/>
      <c r="QQ2398" s="306"/>
      <c r="QR2398" s="306"/>
      <c r="QS2398" s="306"/>
      <c r="QT2398" s="306"/>
      <c r="QU2398" s="306"/>
      <c r="QV2398" s="306"/>
      <c r="QW2398" s="306"/>
      <c r="QX2398" s="306"/>
      <c r="QY2398" s="306"/>
      <c r="QZ2398" s="306"/>
      <c r="RA2398" s="306"/>
      <c r="RB2398" s="306"/>
      <c r="RC2398" s="306"/>
      <c r="RD2398" s="306"/>
      <c r="RE2398" s="306"/>
      <c r="RF2398" s="306"/>
      <c r="RG2398" s="306"/>
      <c r="RH2398" s="306"/>
      <c r="RI2398" s="306"/>
      <c r="RJ2398" s="306"/>
      <c r="RK2398" s="306"/>
      <c r="RL2398" s="306"/>
      <c r="RM2398" s="306"/>
      <c r="RN2398" s="306"/>
      <c r="RO2398" s="306"/>
      <c r="RP2398" s="306"/>
      <c r="RQ2398" s="306"/>
      <c r="RR2398" s="306"/>
      <c r="RS2398" s="306"/>
      <c r="RT2398" s="306"/>
      <c r="RU2398" s="306"/>
      <c r="RV2398" s="306"/>
      <c r="RW2398" s="306"/>
      <c r="RX2398" s="306"/>
      <c r="RY2398" s="306"/>
      <c r="RZ2398" s="306"/>
      <c r="SA2398" s="306"/>
      <c r="SB2398" s="306"/>
      <c r="SC2398" s="306"/>
      <c r="SD2398" s="306"/>
      <c r="SE2398" s="306"/>
      <c r="SF2398" s="306"/>
      <c r="SG2398" s="306"/>
      <c r="SH2398" s="306"/>
      <c r="SI2398" s="306"/>
      <c r="SJ2398" s="306"/>
      <c r="SK2398" s="306"/>
      <c r="SL2398" s="306"/>
      <c r="SM2398" s="306"/>
      <c r="SN2398" s="306"/>
      <c r="SO2398" s="306"/>
      <c r="SP2398" s="306"/>
      <c r="SQ2398" s="306"/>
      <c r="SR2398" s="306"/>
      <c r="SS2398" s="306"/>
      <c r="ST2398" s="306"/>
      <c r="SU2398" s="306"/>
      <c r="SV2398" s="306"/>
      <c r="SW2398" s="306"/>
      <c r="SX2398" s="306"/>
      <c r="SY2398" s="306"/>
      <c r="SZ2398" s="306"/>
      <c r="TA2398" s="306"/>
      <c r="TB2398" s="306"/>
      <c r="TC2398" s="306"/>
      <c r="TD2398" s="306"/>
      <c r="TE2398" s="306"/>
      <c r="TF2398" s="306"/>
      <c r="TG2398" s="306"/>
      <c r="TH2398" s="306"/>
      <c r="TI2398" s="306"/>
      <c r="TJ2398" s="306"/>
      <c r="TK2398" s="306"/>
      <c r="TL2398" s="306"/>
      <c r="TM2398" s="306"/>
      <c r="TN2398" s="306"/>
      <c r="TO2398" s="306"/>
      <c r="TP2398" s="306"/>
      <c r="TQ2398" s="306"/>
      <c r="TR2398" s="306"/>
      <c r="TS2398" s="306"/>
      <c r="TT2398" s="306"/>
      <c r="TU2398" s="306"/>
      <c r="TV2398" s="306"/>
      <c r="TW2398" s="306"/>
      <c r="TX2398" s="306"/>
      <c r="TY2398" s="306"/>
      <c r="TZ2398" s="306"/>
      <c r="UA2398" s="306"/>
      <c r="UB2398" s="306"/>
      <c r="UC2398" s="306"/>
      <c r="UD2398" s="306"/>
      <c r="UE2398" s="306"/>
      <c r="UF2398" s="306"/>
      <c r="UG2398" s="306"/>
      <c r="UH2398" s="306"/>
      <c r="UI2398" s="306"/>
      <c r="UJ2398" s="306"/>
      <c r="UK2398" s="306"/>
      <c r="UL2398" s="306"/>
      <c r="UM2398" s="306"/>
      <c r="UN2398" s="306"/>
      <c r="UO2398" s="306"/>
      <c r="UP2398" s="306"/>
      <c r="UQ2398" s="306"/>
      <c r="UR2398" s="306"/>
      <c r="US2398" s="306"/>
      <c r="UT2398" s="306"/>
      <c r="UU2398" s="306"/>
      <c r="UV2398" s="306"/>
      <c r="UW2398" s="306"/>
      <c r="UX2398" s="306"/>
      <c r="UY2398" s="306"/>
      <c r="UZ2398" s="306"/>
      <c r="VA2398" s="306"/>
      <c r="VB2398" s="306"/>
      <c r="VC2398" s="306"/>
      <c r="VD2398" s="306"/>
      <c r="VE2398" s="306"/>
      <c r="VF2398" s="306"/>
      <c r="VG2398" s="306"/>
      <c r="VH2398" s="306"/>
      <c r="VI2398" s="306"/>
      <c r="VJ2398" s="306"/>
      <c r="VK2398" s="306"/>
      <c r="VL2398" s="306"/>
      <c r="VM2398" s="306"/>
      <c r="VN2398" s="306"/>
      <c r="VO2398" s="306"/>
      <c r="VP2398" s="306"/>
      <c r="VQ2398" s="306"/>
      <c r="VR2398" s="306"/>
      <c r="VS2398" s="306"/>
      <c r="VT2398" s="306"/>
      <c r="VU2398" s="306"/>
      <c r="VV2398" s="306"/>
      <c r="VW2398" s="306"/>
      <c r="VX2398" s="306"/>
      <c r="VY2398" s="306"/>
      <c r="VZ2398" s="306"/>
      <c r="WA2398" s="306"/>
      <c r="WB2398" s="306"/>
      <c r="WC2398" s="306"/>
      <c r="WD2398" s="306"/>
      <c r="WE2398" s="306"/>
      <c r="WF2398" s="306"/>
      <c r="WG2398" s="306"/>
      <c r="WH2398" s="306"/>
      <c r="WI2398" s="306"/>
      <c r="WJ2398" s="306"/>
      <c r="WK2398" s="306"/>
      <c r="WL2398" s="306"/>
      <c r="WM2398" s="306"/>
      <c r="WN2398" s="306"/>
      <c r="WO2398" s="306"/>
      <c r="WP2398" s="306"/>
      <c r="WQ2398" s="306"/>
      <c r="WR2398" s="306"/>
      <c r="WS2398" s="306"/>
      <c r="WT2398" s="306"/>
      <c r="WU2398" s="306"/>
      <c r="WV2398" s="306"/>
      <c r="WW2398" s="306"/>
      <c r="WX2398" s="306"/>
      <c r="WY2398" s="306"/>
      <c r="WZ2398" s="306"/>
      <c r="XA2398" s="306"/>
      <c r="XB2398" s="306"/>
      <c r="XC2398" s="306"/>
      <c r="XD2398" s="306"/>
      <c r="XE2398" s="306"/>
      <c r="XF2398" s="306"/>
      <c r="XG2398" s="306"/>
      <c r="XH2398" s="306"/>
      <c r="XI2398" s="306"/>
      <c r="XJ2398" s="306"/>
      <c r="XK2398" s="306"/>
      <c r="XL2398" s="306"/>
      <c r="XM2398" s="306"/>
      <c r="XN2398" s="306"/>
      <c r="XO2398" s="306"/>
      <c r="XP2398" s="306"/>
      <c r="XQ2398" s="306"/>
      <c r="XR2398" s="306"/>
      <c r="XS2398" s="306"/>
      <c r="XT2398" s="306"/>
      <c r="XU2398" s="306"/>
      <c r="XV2398" s="306"/>
      <c r="XW2398" s="306"/>
      <c r="XX2398" s="306"/>
      <c r="XY2398" s="306"/>
      <c r="XZ2398" s="306"/>
      <c r="YA2398" s="306"/>
      <c r="YB2398" s="306"/>
      <c r="YC2398" s="306"/>
      <c r="YD2398" s="306"/>
      <c r="YE2398" s="306"/>
      <c r="YF2398" s="306"/>
      <c r="YG2398" s="306"/>
      <c r="YH2398" s="306"/>
      <c r="YI2398" s="306"/>
      <c r="YJ2398" s="306"/>
      <c r="YK2398" s="306"/>
      <c r="YL2398" s="306"/>
      <c r="YM2398" s="306"/>
      <c r="YN2398" s="306"/>
      <c r="YO2398" s="306"/>
      <c r="YP2398" s="306"/>
      <c r="YQ2398" s="306"/>
      <c r="YR2398" s="306"/>
      <c r="YS2398" s="306"/>
      <c r="YT2398" s="306"/>
      <c r="YU2398" s="306"/>
      <c r="YV2398" s="306"/>
      <c r="YW2398" s="306"/>
      <c r="YX2398" s="306"/>
      <c r="YY2398" s="306"/>
      <c r="YZ2398" s="306"/>
      <c r="ZA2398" s="306"/>
      <c r="ZB2398" s="306"/>
      <c r="ZC2398" s="306"/>
      <c r="ZD2398" s="306"/>
      <c r="ZE2398" s="306"/>
      <c r="ZF2398" s="306"/>
      <c r="ZG2398" s="306"/>
      <c r="ZH2398" s="306"/>
      <c r="ZI2398" s="306"/>
      <c r="ZJ2398" s="306"/>
      <c r="ZK2398" s="306"/>
      <c r="ZL2398" s="306"/>
      <c r="ZM2398" s="306"/>
      <c r="ZN2398" s="306"/>
      <c r="ZO2398" s="306"/>
      <c r="ZP2398" s="306"/>
      <c r="ZQ2398" s="306"/>
      <c r="ZR2398" s="306"/>
      <c r="ZS2398" s="306"/>
      <c r="ZT2398" s="306"/>
      <c r="ZU2398" s="306"/>
      <c r="ZV2398" s="306"/>
      <c r="ZW2398" s="306"/>
      <c r="ZX2398" s="306"/>
      <c r="ZY2398" s="306"/>
      <c r="ZZ2398" s="306"/>
      <c r="AAA2398" s="306"/>
      <c r="AAB2398" s="306"/>
      <c r="AAC2398" s="306"/>
      <c r="AAD2398" s="306"/>
      <c r="AAE2398" s="306"/>
      <c r="AAF2398" s="306"/>
      <c r="AAG2398" s="306"/>
      <c r="AAH2398" s="306"/>
      <c r="AAI2398" s="306"/>
      <c r="AAJ2398" s="306"/>
      <c r="AAK2398" s="306"/>
      <c r="AAL2398" s="306"/>
      <c r="AAM2398" s="306"/>
      <c r="AAN2398" s="306"/>
      <c r="AAO2398" s="306"/>
      <c r="AAP2398" s="306"/>
      <c r="AAQ2398" s="306"/>
      <c r="AAR2398" s="306"/>
      <c r="AAS2398" s="306"/>
      <c r="AAT2398" s="306"/>
      <c r="AAU2398" s="306"/>
      <c r="AAV2398" s="306"/>
      <c r="AAW2398" s="306"/>
      <c r="AAX2398" s="306"/>
      <c r="AAY2398" s="306"/>
      <c r="AAZ2398" s="306"/>
      <c r="ABA2398" s="306"/>
      <c r="ABB2398" s="306"/>
      <c r="ABC2398" s="306"/>
      <c r="ABD2398" s="306"/>
      <c r="ABE2398" s="306"/>
      <c r="ABF2398" s="306"/>
      <c r="ABG2398" s="306"/>
      <c r="ABH2398" s="306"/>
      <c r="ABI2398" s="306"/>
      <c r="ABJ2398" s="306"/>
      <c r="ABK2398" s="306"/>
      <c r="ABL2398" s="306"/>
      <c r="ABM2398" s="306"/>
      <c r="ABN2398" s="306"/>
      <c r="ABO2398" s="306"/>
      <c r="ABP2398" s="306"/>
      <c r="ABQ2398" s="306"/>
      <c r="ABR2398" s="306"/>
      <c r="ABS2398" s="306"/>
      <c r="ABT2398" s="306"/>
      <c r="ABU2398" s="306"/>
      <c r="ABV2398" s="306"/>
      <c r="ABW2398" s="306"/>
      <c r="ABX2398" s="306"/>
      <c r="ABY2398" s="306"/>
      <c r="ABZ2398" s="306"/>
      <c r="ACA2398" s="306"/>
      <c r="ACB2398" s="306"/>
      <c r="ACC2398" s="306"/>
      <c r="ACD2398" s="306"/>
      <c r="ACE2398" s="306"/>
      <c r="ACF2398" s="306"/>
      <c r="ACG2398" s="306"/>
      <c r="ACH2398" s="306"/>
      <c r="ACI2398" s="306"/>
      <c r="ACJ2398" s="306"/>
      <c r="ACK2398" s="306"/>
      <c r="ACL2398" s="306"/>
      <c r="ACM2398" s="306"/>
      <c r="ACN2398" s="306"/>
      <c r="ACO2398" s="306"/>
      <c r="ACP2398" s="306"/>
      <c r="ACQ2398" s="306"/>
      <c r="ACR2398" s="306"/>
      <c r="ACS2398" s="306"/>
      <c r="ACT2398" s="306"/>
      <c r="ACU2398" s="306"/>
      <c r="ACV2398" s="306"/>
      <c r="ACW2398" s="306"/>
      <c r="ACX2398" s="306"/>
      <c r="ACY2398" s="306"/>
      <c r="ACZ2398" s="306"/>
      <c r="ADA2398" s="306"/>
      <c r="ADB2398" s="306"/>
      <c r="ADC2398" s="306"/>
      <c r="ADD2398" s="306"/>
      <c r="ADE2398" s="306"/>
      <c r="ADF2398" s="306"/>
      <c r="ADG2398" s="306"/>
      <c r="ADH2398" s="306"/>
      <c r="ADI2398" s="306"/>
      <c r="ADJ2398" s="306"/>
      <c r="ADK2398" s="306"/>
      <c r="ADL2398" s="306"/>
      <c r="ADM2398" s="306"/>
      <c r="ADN2398" s="306"/>
      <c r="ADO2398" s="306"/>
      <c r="ADP2398" s="306"/>
      <c r="ADQ2398" s="306"/>
      <c r="ADR2398" s="306"/>
      <c r="ADS2398" s="306"/>
      <c r="ADT2398" s="306"/>
      <c r="ADU2398" s="306"/>
      <c r="ADV2398" s="306"/>
      <c r="ADW2398" s="306"/>
      <c r="ADX2398" s="306"/>
      <c r="ADY2398" s="306"/>
      <c r="ADZ2398" s="306"/>
      <c r="AEA2398" s="306"/>
      <c r="AEB2398" s="306"/>
      <c r="AEC2398" s="306"/>
      <c r="AED2398" s="306"/>
      <c r="AEE2398" s="306"/>
      <c r="AEF2398" s="306"/>
      <c r="AEG2398" s="306"/>
      <c r="AEH2398" s="306"/>
      <c r="AEI2398" s="306"/>
      <c r="AEJ2398" s="306"/>
      <c r="AEK2398" s="306"/>
      <c r="AEL2398" s="306"/>
      <c r="AEM2398" s="306"/>
      <c r="AEN2398" s="306"/>
      <c r="AEO2398" s="306"/>
      <c r="AEP2398" s="306"/>
      <c r="AEQ2398" s="306"/>
      <c r="AER2398" s="306"/>
      <c r="AES2398" s="306"/>
      <c r="AET2398" s="306"/>
      <c r="AEU2398" s="306"/>
      <c r="AEV2398" s="306"/>
      <c r="AEW2398" s="306"/>
      <c r="AEX2398" s="306"/>
      <c r="AEY2398" s="306"/>
      <c r="AEZ2398" s="306"/>
      <c r="AFA2398" s="306"/>
      <c r="AFB2398" s="306"/>
      <c r="AFC2398" s="306"/>
      <c r="AFD2398" s="306"/>
      <c r="AFE2398" s="306"/>
      <c r="AFF2398" s="306"/>
      <c r="AFG2398" s="306"/>
      <c r="AFH2398" s="306"/>
      <c r="AFI2398" s="306"/>
      <c r="AFJ2398" s="306"/>
      <c r="AFK2398" s="306"/>
      <c r="AFL2398" s="306"/>
      <c r="AFM2398" s="306"/>
      <c r="AFN2398" s="306"/>
      <c r="AFO2398" s="306"/>
      <c r="AFP2398" s="306"/>
      <c r="AFQ2398" s="306"/>
      <c r="AFR2398" s="306"/>
      <c r="AFS2398" s="306"/>
      <c r="AFT2398" s="306"/>
      <c r="AFU2398" s="306"/>
      <c r="AFV2398" s="306"/>
      <c r="AFW2398" s="306"/>
      <c r="AFX2398" s="306"/>
      <c r="AFY2398" s="306"/>
      <c r="AFZ2398" s="306"/>
      <c r="AGA2398" s="306"/>
      <c r="AGB2398" s="306"/>
      <c r="AGC2398" s="306"/>
      <c r="AGD2398" s="306"/>
      <c r="AGE2398" s="306"/>
      <c r="AGF2398" s="306"/>
      <c r="AGG2398" s="306"/>
      <c r="AGH2398" s="306"/>
      <c r="AGI2398" s="306"/>
      <c r="AGJ2398" s="306"/>
      <c r="AGK2398" s="306"/>
      <c r="AGL2398" s="306"/>
      <c r="AGM2398" s="306"/>
      <c r="AGN2398" s="306"/>
      <c r="AGO2398" s="306"/>
      <c r="AGP2398" s="306"/>
      <c r="AGQ2398" s="306"/>
      <c r="AGR2398" s="306"/>
      <c r="AGS2398" s="306"/>
      <c r="AGT2398" s="306"/>
      <c r="AGU2398" s="306"/>
      <c r="AGV2398" s="306"/>
      <c r="AGW2398" s="306"/>
      <c r="AGX2398" s="306"/>
      <c r="AGY2398" s="306"/>
      <c r="AGZ2398" s="306"/>
      <c r="AHA2398" s="306"/>
      <c r="AHB2398" s="306"/>
      <c r="AHC2398" s="306"/>
      <c r="AHD2398" s="306"/>
      <c r="AHE2398" s="306"/>
      <c r="AHF2398" s="306"/>
      <c r="AHG2398" s="306"/>
      <c r="AHH2398" s="306"/>
      <c r="AHI2398" s="306"/>
      <c r="AHJ2398" s="306"/>
      <c r="AHK2398" s="306"/>
      <c r="AHL2398" s="306"/>
      <c r="AHM2398" s="306"/>
      <c r="AHN2398" s="306"/>
      <c r="AHO2398" s="306"/>
      <c r="AHP2398" s="306"/>
      <c r="AHQ2398" s="306"/>
      <c r="AHR2398" s="306"/>
      <c r="AHS2398" s="306"/>
      <c r="AHT2398" s="306"/>
      <c r="AHU2398" s="306"/>
      <c r="AHV2398" s="306"/>
      <c r="AHW2398" s="306"/>
      <c r="AHX2398" s="306"/>
      <c r="AHY2398" s="306"/>
      <c r="AHZ2398" s="306"/>
      <c r="AIA2398" s="306"/>
      <c r="AIB2398" s="306"/>
      <c r="AIC2398" s="306"/>
      <c r="AID2398" s="306"/>
      <c r="AIE2398" s="306"/>
      <c r="AIF2398" s="306"/>
      <c r="AIG2398" s="306"/>
      <c r="AIH2398" s="306"/>
      <c r="AII2398" s="306"/>
      <c r="AIJ2398" s="306"/>
      <c r="AIK2398" s="306"/>
      <c r="AIL2398" s="306"/>
      <c r="AIM2398" s="306"/>
      <c r="AIN2398" s="306"/>
      <c r="AIO2398" s="306"/>
      <c r="AIP2398" s="306"/>
      <c r="AIQ2398" s="306"/>
      <c r="AIR2398" s="306"/>
      <c r="AIS2398" s="306"/>
      <c r="AIT2398" s="306"/>
      <c r="AIU2398" s="306"/>
      <c r="AIV2398" s="306"/>
      <c r="AIW2398" s="306"/>
      <c r="AIX2398" s="306"/>
      <c r="AIY2398" s="306"/>
      <c r="AIZ2398" s="306"/>
      <c r="AJA2398" s="306"/>
      <c r="AJB2398" s="306"/>
      <c r="AJC2398" s="306"/>
      <c r="AJD2398" s="306"/>
      <c r="AJE2398" s="306"/>
      <c r="AJF2398" s="306"/>
      <c r="AJG2398" s="306"/>
      <c r="AJH2398" s="306"/>
      <c r="AJI2398" s="306"/>
      <c r="AJJ2398" s="306"/>
      <c r="AJK2398" s="306"/>
      <c r="AJL2398" s="306"/>
      <c r="AJM2398" s="306"/>
      <c r="AJN2398" s="306"/>
      <c r="AJO2398" s="306"/>
      <c r="AJP2398" s="306"/>
      <c r="AJQ2398" s="306"/>
      <c r="AJR2398" s="306"/>
      <c r="AJS2398" s="306"/>
      <c r="AJT2398" s="306"/>
      <c r="AJU2398" s="306"/>
      <c r="AJV2398" s="306"/>
      <c r="AJW2398" s="306"/>
      <c r="AJX2398" s="306"/>
      <c r="AJY2398" s="306"/>
      <c r="AJZ2398" s="306"/>
      <c r="AKA2398" s="306"/>
      <c r="AKB2398" s="306"/>
      <c r="AKC2398" s="306"/>
      <c r="AKD2398" s="306"/>
      <c r="AKE2398" s="306"/>
      <c r="AKF2398" s="306"/>
      <c r="AKG2398" s="306"/>
      <c r="AKH2398" s="306"/>
      <c r="AKI2398" s="306"/>
      <c r="AKJ2398" s="306"/>
      <c r="AKK2398" s="306"/>
      <c r="AKL2398" s="306"/>
      <c r="AKM2398" s="306"/>
      <c r="AKN2398" s="306"/>
      <c r="AKO2398" s="306"/>
      <c r="AKP2398" s="306"/>
      <c r="AKQ2398" s="306"/>
      <c r="AKR2398" s="306"/>
      <c r="AKS2398" s="306"/>
      <c r="AKT2398" s="306"/>
      <c r="AKU2398" s="306"/>
      <c r="AKV2398" s="306"/>
      <c r="AKW2398" s="306"/>
      <c r="AKX2398" s="306"/>
      <c r="AKY2398" s="306"/>
      <c r="AKZ2398" s="306"/>
      <c r="ALA2398" s="306"/>
      <c r="ALB2398" s="306"/>
      <c r="ALC2398" s="306"/>
      <c r="ALD2398" s="306"/>
      <c r="ALE2398" s="306"/>
      <c r="ALF2398" s="306"/>
      <c r="ALG2398" s="306"/>
      <c r="ALH2398" s="306"/>
      <c r="ALI2398" s="306"/>
      <c r="ALJ2398" s="306"/>
      <c r="ALK2398" s="306"/>
      <c r="ALL2398" s="306"/>
      <c r="ALM2398" s="306"/>
      <c r="ALN2398" s="306"/>
      <c r="ALO2398" s="306"/>
      <c r="ALP2398" s="306"/>
      <c r="ALQ2398" s="306"/>
      <c r="ALR2398" s="306"/>
      <c r="ALS2398" s="306"/>
      <c r="ALT2398" s="306"/>
      <c r="ALU2398" s="306"/>
      <c r="ALV2398" s="306"/>
      <c r="ALW2398" s="306"/>
      <c r="ALX2398" s="306"/>
      <c r="ALY2398" s="306"/>
      <c r="ALZ2398" s="306"/>
      <c r="AMA2398" s="306"/>
      <c r="AMB2398" s="306"/>
      <c r="AMC2398" s="306"/>
      <c r="AMD2398" s="306"/>
      <c r="AME2398" s="306"/>
      <c r="AMF2398" s="306"/>
      <c r="AMG2398" s="306"/>
      <c r="AMH2398" s="306"/>
      <c r="AMI2398" s="306"/>
      <c r="AMJ2398" s="306"/>
      <c r="AMK2398" s="306"/>
      <c r="AML2398" s="306"/>
      <c r="AMM2398" s="306"/>
      <c r="AMN2398" s="306"/>
      <c r="AMO2398" s="306"/>
      <c r="AMP2398" s="306"/>
      <c r="AMQ2398" s="306"/>
      <c r="AMR2398" s="306"/>
      <c r="AMS2398" s="306"/>
      <c r="AMT2398" s="306"/>
      <c r="AMU2398" s="306"/>
      <c r="AMV2398" s="306"/>
      <c r="AMW2398" s="306"/>
      <c r="AMX2398" s="306"/>
      <c r="AMY2398" s="306"/>
      <c r="AMZ2398" s="306"/>
      <c r="ANA2398" s="306"/>
      <c r="ANB2398" s="306"/>
      <c r="ANC2398" s="306"/>
      <c r="AND2398" s="306"/>
      <c r="ANE2398" s="306"/>
      <c r="ANF2398" s="306"/>
      <c r="ANG2398" s="306"/>
      <c r="ANH2398" s="306"/>
      <c r="ANI2398" s="306"/>
      <c r="ANJ2398" s="306"/>
      <c r="ANK2398" s="306"/>
      <c r="ANL2398" s="306"/>
      <c r="ANM2398" s="306"/>
      <c r="ANN2398" s="306"/>
      <c r="ANO2398" s="306"/>
      <c r="ANP2398" s="306"/>
      <c r="ANQ2398" s="306"/>
      <c r="ANR2398" s="306"/>
      <c r="ANS2398" s="306"/>
      <c r="ANT2398" s="306"/>
      <c r="ANU2398" s="306"/>
      <c r="ANV2398" s="306"/>
      <c r="ANW2398" s="306"/>
      <c r="ANX2398" s="306"/>
      <c r="ANY2398" s="306"/>
      <c r="ANZ2398" s="306"/>
      <c r="AOA2398" s="306"/>
      <c r="AOB2398" s="306"/>
      <c r="AOC2398" s="306"/>
      <c r="AOD2398" s="306"/>
      <c r="AOE2398" s="306"/>
      <c r="AOF2398" s="306"/>
      <c r="AOG2398" s="306"/>
      <c r="AOH2398" s="306"/>
      <c r="AOI2398" s="306"/>
      <c r="AOJ2398" s="306"/>
      <c r="AOK2398" s="306"/>
      <c r="AOL2398" s="306"/>
      <c r="AOM2398" s="306"/>
      <c r="AON2398" s="306"/>
      <c r="AOO2398" s="306"/>
      <c r="AOP2398" s="306"/>
      <c r="AOQ2398" s="306"/>
      <c r="AOR2398" s="306"/>
      <c r="AOS2398" s="306"/>
      <c r="AOT2398" s="306"/>
      <c r="AOU2398" s="306"/>
      <c r="AOV2398" s="306"/>
      <c r="AOW2398" s="306"/>
      <c r="AOX2398" s="306"/>
      <c r="AOY2398" s="306"/>
      <c r="AOZ2398" s="306"/>
      <c r="APA2398" s="306"/>
      <c r="APB2398" s="306"/>
      <c r="APC2398" s="306"/>
      <c r="APD2398" s="306"/>
      <c r="APE2398" s="306"/>
      <c r="APF2398" s="306"/>
      <c r="APG2398" s="306"/>
      <c r="APH2398" s="306"/>
      <c r="API2398" s="306"/>
      <c r="APJ2398" s="306"/>
      <c r="APK2398" s="306"/>
      <c r="APL2398" s="306"/>
      <c r="APM2398" s="306"/>
      <c r="APN2398" s="306"/>
      <c r="APO2398" s="306"/>
      <c r="APP2398" s="306"/>
      <c r="APQ2398" s="306"/>
      <c r="APR2398" s="306"/>
      <c r="APS2398" s="306"/>
      <c r="APT2398" s="306"/>
      <c r="APU2398" s="306"/>
      <c r="APV2398" s="306"/>
      <c r="APW2398" s="306"/>
      <c r="APX2398" s="306"/>
      <c r="APY2398" s="306"/>
      <c r="APZ2398" s="306"/>
      <c r="AQA2398" s="306"/>
      <c r="AQB2398" s="306"/>
      <c r="AQC2398" s="306"/>
      <c r="AQD2398" s="306"/>
      <c r="AQE2398" s="306"/>
      <c r="AQF2398" s="306"/>
      <c r="AQG2398" s="306"/>
      <c r="AQH2398" s="306"/>
      <c r="AQI2398" s="306"/>
      <c r="AQJ2398" s="306"/>
      <c r="AQK2398" s="306"/>
      <c r="AQL2398" s="306"/>
      <c r="AQM2398" s="306"/>
      <c r="AQN2398" s="306"/>
      <c r="AQO2398" s="306"/>
      <c r="AQP2398" s="306"/>
      <c r="AQQ2398" s="306"/>
      <c r="AQR2398" s="306"/>
      <c r="AQS2398" s="306"/>
      <c r="AQT2398" s="306"/>
      <c r="AQU2398" s="306"/>
      <c r="AQV2398" s="306"/>
      <c r="AQW2398" s="306"/>
      <c r="AQX2398" s="306"/>
      <c r="AQY2398" s="306"/>
      <c r="AQZ2398" s="306"/>
      <c r="ARA2398" s="306"/>
      <c r="ARB2398" s="306"/>
      <c r="ARC2398" s="306"/>
      <c r="ARD2398" s="306"/>
      <c r="ARE2398" s="306"/>
      <c r="ARF2398" s="306"/>
      <c r="ARG2398" s="306"/>
      <c r="ARH2398" s="306"/>
      <c r="ARI2398" s="306"/>
      <c r="ARJ2398" s="306"/>
      <c r="ARK2398" s="306"/>
      <c r="ARL2398" s="306"/>
      <c r="ARM2398" s="306"/>
      <c r="ARN2398" s="306"/>
      <c r="ARO2398" s="306"/>
      <c r="ARP2398" s="306"/>
      <c r="ARQ2398" s="306"/>
      <c r="ARR2398" s="306"/>
      <c r="ARS2398" s="306"/>
      <c r="ART2398" s="306"/>
      <c r="ARU2398" s="306"/>
      <c r="ARV2398" s="306"/>
      <c r="ARW2398" s="306"/>
      <c r="ARX2398" s="306"/>
      <c r="ARY2398" s="306"/>
      <c r="ARZ2398" s="306"/>
      <c r="ASA2398" s="306"/>
      <c r="ASB2398" s="306"/>
      <c r="ASC2398" s="306"/>
      <c r="ASD2398" s="306"/>
      <c r="ASE2398" s="306"/>
      <c r="ASF2398" s="306"/>
      <c r="ASG2398" s="306"/>
      <c r="ASH2398" s="306"/>
      <c r="ASI2398" s="306"/>
      <c r="ASJ2398" s="306"/>
      <c r="ASK2398" s="306"/>
      <c r="ASL2398" s="306"/>
      <c r="ASM2398" s="306"/>
      <c r="ASN2398" s="306"/>
      <c r="ASO2398" s="306"/>
      <c r="ASP2398" s="306"/>
      <c r="ASQ2398" s="306"/>
      <c r="ASR2398" s="306"/>
      <c r="ASS2398" s="306"/>
      <c r="AST2398" s="306"/>
      <c r="ASU2398" s="306"/>
      <c r="ASV2398" s="306"/>
      <c r="ASW2398" s="306"/>
      <c r="ASX2398" s="306"/>
      <c r="ASY2398" s="306"/>
      <c r="ASZ2398" s="306"/>
      <c r="ATA2398" s="306"/>
      <c r="ATB2398" s="306"/>
      <c r="ATC2398" s="306"/>
      <c r="ATD2398" s="306"/>
      <c r="ATE2398" s="306"/>
      <c r="ATF2398" s="306"/>
      <c r="ATG2398" s="306"/>
      <c r="ATH2398" s="306"/>
      <c r="ATI2398" s="306"/>
      <c r="ATJ2398" s="306"/>
      <c r="ATK2398" s="306"/>
      <c r="ATL2398" s="306"/>
      <c r="ATM2398" s="306"/>
      <c r="ATN2398" s="306"/>
      <c r="ATO2398" s="306"/>
      <c r="ATP2398" s="306"/>
      <c r="ATQ2398" s="306"/>
      <c r="ATR2398" s="306"/>
      <c r="ATS2398" s="306"/>
      <c r="ATT2398" s="306"/>
      <c r="ATU2398" s="306"/>
      <c r="ATV2398" s="306"/>
      <c r="ATW2398" s="306"/>
      <c r="ATX2398" s="306"/>
      <c r="ATY2398" s="306"/>
      <c r="ATZ2398" s="306"/>
      <c r="AUA2398" s="306"/>
      <c r="AUB2398" s="306"/>
      <c r="AUC2398" s="306"/>
      <c r="AUD2398" s="306"/>
      <c r="AUE2398" s="306"/>
      <c r="AUF2398" s="306"/>
      <c r="AUG2398" s="306"/>
      <c r="AUH2398" s="306"/>
      <c r="AUI2398" s="306"/>
      <c r="AUJ2398" s="306"/>
      <c r="AUK2398" s="306"/>
      <c r="AUL2398" s="306"/>
      <c r="AUM2398" s="306"/>
      <c r="AUN2398" s="306"/>
      <c r="AUO2398" s="306"/>
      <c r="AUP2398" s="306"/>
      <c r="AUQ2398" s="306"/>
      <c r="AUR2398" s="306"/>
      <c r="AUS2398" s="306"/>
      <c r="AUT2398" s="306"/>
      <c r="AUU2398" s="306"/>
      <c r="AUV2398" s="306"/>
      <c r="AUW2398" s="306"/>
      <c r="AUX2398" s="306"/>
      <c r="AUY2398" s="306"/>
      <c r="AUZ2398" s="306"/>
      <c r="AVA2398" s="306"/>
      <c r="AVB2398" s="306"/>
      <c r="AVC2398" s="306"/>
      <c r="AVD2398" s="306"/>
      <c r="AVE2398" s="306"/>
      <c r="AVF2398" s="306"/>
      <c r="AVG2398" s="306"/>
      <c r="AVH2398" s="306"/>
      <c r="AVI2398" s="306"/>
      <c r="AVJ2398" s="306"/>
      <c r="AVK2398" s="306"/>
      <c r="AVL2398" s="306"/>
      <c r="AVM2398" s="306"/>
      <c r="AVN2398" s="306"/>
      <c r="AVO2398" s="306"/>
      <c r="AVP2398" s="306"/>
      <c r="AVQ2398" s="306"/>
      <c r="AVR2398" s="306"/>
      <c r="AVS2398" s="306"/>
      <c r="AVT2398" s="306"/>
      <c r="AVU2398" s="306"/>
      <c r="AVV2398" s="306"/>
      <c r="AVW2398" s="306"/>
      <c r="AVX2398" s="306"/>
      <c r="AVY2398" s="306"/>
      <c r="AVZ2398" s="306"/>
      <c r="AWA2398" s="306"/>
      <c r="AWB2398" s="306"/>
      <c r="AWC2398" s="306"/>
      <c r="AWD2398" s="306"/>
      <c r="AWE2398" s="306"/>
      <c r="AWF2398" s="306"/>
      <c r="AWG2398" s="306"/>
      <c r="AWH2398" s="306"/>
      <c r="AWI2398" s="306"/>
      <c r="AWJ2398" s="306"/>
      <c r="AWK2398" s="306"/>
      <c r="AWL2398" s="306"/>
      <c r="AWM2398" s="306"/>
      <c r="AWN2398" s="306"/>
      <c r="AWO2398" s="306"/>
      <c r="AWP2398" s="306"/>
      <c r="AWQ2398" s="306"/>
      <c r="AWR2398" s="306"/>
      <c r="AWS2398" s="306"/>
      <c r="AWT2398" s="306"/>
      <c r="AWU2398" s="306"/>
      <c r="AWV2398" s="306"/>
      <c r="AWW2398" s="306"/>
      <c r="AWX2398" s="306"/>
      <c r="AWY2398" s="306"/>
      <c r="AWZ2398" s="306"/>
      <c r="AXA2398" s="306"/>
      <c r="AXB2398" s="306"/>
      <c r="AXC2398" s="306"/>
      <c r="AXD2398" s="306"/>
      <c r="AXE2398" s="306"/>
      <c r="AXF2398" s="306"/>
      <c r="AXG2398" s="306"/>
      <c r="AXH2398" s="306"/>
      <c r="AXI2398" s="306"/>
      <c r="AXJ2398" s="306"/>
      <c r="AXK2398" s="306"/>
      <c r="AXL2398" s="306"/>
      <c r="AXM2398" s="306"/>
      <c r="AXN2398" s="306"/>
      <c r="AXO2398" s="306"/>
      <c r="AXP2398" s="306"/>
      <c r="AXQ2398" s="306"/>
      <c r="AXR2398" s="306"/>
      <c r="AXS2398" s="306"/>
      <c r="AXT2398" s="306"/>
      <c r="AXU2398" s="306"/>
      <c r="AXV2398" s="306"/>
      <c r="AXW2398" s="306"/>
      <c r="AXX2398" s="306"/>
      <c r="AXY2398" s="306"/>
      <c r="AXZ2398" s="306"/>
      <c r="AYA2398" s="306"/>
      <c r="AYB2398" s="306"/>
      <c r="AYC2398" s="306"/>
      <c r="AYD2398" s="306"/>
      <c r="AYE2398" s="306"/>
      <c r="AYF2398" s="306"/>
      <c r="AYG2398" s="306"/>
      <c r="AYH2398" s="306"/>
      <c r="AYI2398" s="306"/>
      <c r="AYJ2398" s="306"/>
      <c r="AYK2398" s="306"/>
      <c r="AYL2398" s="306"/>
      <c r="AYM2398" s="306"/>
      <c r="AYN2398" s="306"/>
      <c r="AYO2398" s="306"/>
      <c r="AYP2398" s="306"/>
      <c r="AYQ2398" s="306"/>
      <c r="AYR2398" s="306"/>
      <c r="AYS2398" s="306"/>
      <c r="AYT2398" s="306"/>
      <c r="AYU2398" s="306"/>
      <c r="AYV2398" s="306"/>
      <c r="AYW2398" s="306"/>
      <c r="AYX2398" s="306"/>
      <c r="AYY2398" s="306"/>
      <c r="AYZ2398" s="306"/>
      <c r="AZA2398" s="306"/>
      <c r="AZB2398" s="306"/>
      <c r="AZC2398" s="306"/>
      <c r="AZD2398" s="306"/>
      <c r="AZE2398" s="306"/>
      <c r="AZF2398" s="306"/>
      <c r="AZG2398" s="306"/>
      <c r="AZH2398" s="306"/>
      <c r="AZI2398" s="306"/>
      <c r="AZJ2398" s="306"/>
      <c r="AZK2398" s="306"/>
      <c r="AZL2398" s="306"/>
      <c r="AZM2398" s="306"/>
      <c r="AZN2398" s="306"/>
      <c r="AZO2398" s="306"/>
      <c r="AZP2398" s="306"/>
      <c r="AZQ2398" s="306"/>
      <c r="AZR2398" s="306"/>
      <c r="AZS2398" s="306"/>
      <c r="AZT2398" s="306"/>
      <c r="AZU2398" s="306"/>
      <c r="AZV2398" s="306"/>
      <c r="AZW2398" s="306"/>
      <c r="AZX2398" s="306"/>
      <c r="AZY2398" s="306"/>
      <c r="AZZ2398" s="306"/>
      <c r="BAA2398" s="306"/>
      <c r="BAB2398" s="306"/>
      <c r="BAC2398" s="306"/>
      <c r="BAD2398" s="306"/>
      <c r="BAE2398" s="306"/>
      <c r="BAF2398" s="306"/>
      <c r="BAG2398" s="306"/>
      <c r="BAH2398" s="306"/>
      <c r="BAI2398" s="306"/>
      <c r="BAJ2398" s="306"/>
      <c r="BAK2398" s="306"/>
      <c r="BAL2398" s="306"/>
      <c r="BAM2398" s="306"/>
      <c r="BAN2398" s="306"/>
      <c r="BAO2398" s="306"/>
      <c r="BAP2398" s="306"/>
      <c r="BAQ2398" s="306"/>
      <c r="BAR2398" s="306"/>
      <c r="BAS2398" s="306"/>
      <c r="BAT2398" s="306"/>
      <c r="BAU2398" s="306"/>
      <c r="BAV2398" s="306"/>
      <c r="BAW2398" s="306"/>
      <c r="BAX2398" s="306"/>
      <c r="BAY2398" s="306"/>
      <c r="BAZ2398" s="306"/>
      <c r="BBA2398" s="306"/>
      <c r="BBB2398" s="306"/>
      <c r="BBC2398" s="306"/>
      <c r="BBD2398" s="306"/>
      <c r="BBE2398" s="306"/>
      <c r="BBF2398" s="306"/>
      <c r="BBG2398" s="306"/>
      <c r="BBH2398" s="306"/>
      <c r="BBI2398" s="306"/>
      <c r="BBJ2398" s="306"/>
      <c r="BBK2398" s="306"/>
      <c r="BBL2398" s="306"/>
      <c r="BBM2398" s="306"/>
      <c r="BBN2398" s="306"/>
      <c r="BBO2398" s="306"/>
      <c r="BBP2398" s="306"/>
      <c r="BBQ2398" s="306"/>
      <c r="BBR2398" s="306"/>
      <c r="BBS2398" s="306"/>
      <c r="BBT2398" s="306"/>
      <c r="BBU2398" s="306"/>
      <c r="BBV2398" s="306"/>
      <c r="BBW2398" s="306"/>
      <c r="BBX2398" s="306"/>
      <c r="BBY2398" s="306"/>
      <c r="BBZ2398" s="306"/>
      <c r="BCA2398" s="306"/>
      <c r="BCB2398" s="306"/>
      <c r="BCC2398" s="306"/>
      <c r="BCD2398" s="306"/>
      <c r="BCE2398" s="306"/>
      <c r="BCF2398" s="306"/>
      <c r="BCG2398" s="306"/>
      <c r="BCH2398" s="306"/>
      <c r="BCI2398" s="306"/>
      <c r="BCJ2398" s="306"/>
      <c r="BCK2398" s="306"/>
      <c r="BCL2398" s="306"/>
      <c r="BCM2398" s="306"/>
      <c r="BCN2398" s="306"/>
      <c r="BCO2398" s="306"/>
      <c r="BCP2398" s="306"/>
      <c r="BCQ2398" s="306"/>
      <c r="BCR2398" s="306"/>
      <c r="BCS2398" s="306"/>
      <c r="BCT2398" s="306"/>
      <c r="BCU2398" s="306"/>
      <c r="BCV2398" s="306"/>
      <c r="BCW2398" s="306"/>
      <c r="BCX2398" s="306"/>
      <c r="BCY2398" s="306"/>
      <c r="BCZ2398" s="306"/>
      <c r="BDA2398" s="306"/>
      <c r="BDB2398" s="306"/>
      <c r="BDC2398" s="306"/>
      <c r="BDD2398" s="306"/>
      <c r="BDE2398" s="306"/>
      <c r="BDF2398" s="306"/>
      <c r="BDG2398" s="306"/>
      <c r="BDH2398" s="306"/>
      <c r="BDI2398" s="306"/>
      <c r="BDJ2398" s="306"/>
      <c r="BDK2398" s="306"/>
      <c r="BDL2398" s="306"/>
      <c r="BDM2398" s="306"/>
      <c r="BDN2398" s="306"/>
      <c r="BDO2398" s="306"/>
      <c r="BDP2398" s="306"/>
      <c r="BDQ2398" s="306"/>
      <c r="BDR2398" s="306"/>
      <c r="BDS2398" s="306"/>
      <c r="BDT2398" s="306"/>
      <c r="BDU2398" s="306"/>
      <c r="BDV2398" s="306"/>
      <c r="BDW2398" s="306"/>
      <c r="BDX2398" s="306"/>
      <c r="BDY2398" s="306"/>
      <c r="BDZ2398" s="306"/>
      <c r="BEA2398" s="306"/>
      <c r="BEB2398" s="306"/>
      <c r="BEC2398" s="306"/>
      <c r="BED2398" s="306"/>
      <c r="BEE2398" s="306"/>
      <c r="BEF2398" s="306"/>
      <c r="BEG2398" s="306"/>
      <c r="BEH2398" s="306"/>
      <c r="BEI2398" s="306"/>
      <c r="BEJ2398" s="306"/>
      <c r="BEK2398" s="306"/>
      <c r="BEL2398" s="306"/>
      <c r="BEM2398" s="306"/>
      <c r="BEN2398" s="306"/>
      <c r="BEO2398" s="306"/>
      <c r="BEP2398" s="306"/>
      <c r="BEQ2398" s="306"/>
      <c r="BER2398" s="306"/>
      <c r="BES2398" s="306"/>
      <c r="BET2398" s="306"/>
      <c r="BEU2398" s="306"/>
      <c r="BEV2398" s="306"/>
      <c r="BEW2398" s="306"/>
      <c r="BEX2398" s="306"/>
      <c r="BEY2398" s="306"/>
      <c r="BEZ2398" s="306"/>
      <c r="BFA2398" s="306"/>
      <c r="BFB2398" s="306"/>
      <c r="BFC2398" s="306"/>
      <c r="BFD2398" s="306"/>
      <c r="BFE2398" s="306"/>
      <c r="BFF2398" s="306"/>
      <c r="BFG2398" s="306"/>
      <c r="BFH2398" s="306"/>
      <c r="BFI2398" s="306"/>
      <c r="BFJ2398" s="306"/>
      <c r="BFK2398" s="306"/>
      <c r="BFL2398" s="306"/>
      <c r="BFM2398" s="306"/>
      <c r="BFN2398" s="306"/>
      <c r="BFO2398" s="306"/>
      <c r="BFP2398" s="306"/>
      <c r="BFQ2398" s="306"/>
      <c r="BFR2398" s="306"/>
      <c r="BFS2398" s="306"/>
      <c r="BFT2398" s="306"/>
      <c r="BFU2398" s="306"/>
      <c r="BFV2398" s="306"/>
      <c r="BFW2398" s="306"/>
      <c r="BFX2398" s="306"/>
      <c r="BFY2398" s="306"/>
      <c r="BFZ2398" s="306"/>
      <c r="BGA2398" s="306"/>
      <c r="BGB2398" s="306"/>
      <c r="BGC2398" s="306"/>
      <c r="BGD2398" s="306"/>
      <c r="BGE2398" s="306"/>
      <c r="BGF2398" s="306"/>
      <c r="BGG2398" s="306"/>
      <c r="BGH2398" s="306"/>
      <c r="BGI2398" s="306"/>
      <c r="BGJ2398" s="306"/>
      <c r="BGK2398" s="306"/>
      <c r="BGL2398" s="306"/>
      <c r="BGM2398" s="306"/>
      <c r="BGN2398" s="306"/>
      <c r="BGO2398" s="306"/>
      <c r="BGP2398" s="306"/>
      <c r="BGQ2398" s="306"/>
      <c r="BGR2398" s="306"/>
      <c r="BGS2398" s="306"/>
      <c r="BGT2398" s="306"/>
      <c r="BGU2398" s="306"/>
      <c r="BGV2398" s="306"/>
      <c r="BGW2398" s="306"/>
      <c r="BGX2398" s="306"/>
      <c r="BGY2398" s="306"/>
      <c r="BGZ2398" s="306"/>
      <c r="BHA2398" s="306"/>
      <c r="BHB2398" s="306"/>
      <c r="BHC2398" s="306"/>
      <c r="BHD2398" s="306"/>
      <c r="BHE2398" s="306"/>
      <c r="BHF2398" s="306"/>
      <c r="BHG2398" s="306"/>
      <c r="BHH2398" s="306"/>
      <c r="BHI2398" s="306"/>
      <c r="BHJ2398" s="306"/>
      <c r="BHK2398" s="306"/>
      <c r="BHL2398" s="306"/>
      <c r="BHM2398" s="306"/>
      <c r="BHN2398" s="306"/>
      <c r="BHO2398" s="306"/>
      <c r="BHP2398" s="306"/>
      <c r="BHQ2398" s="306"/>
      <c r="BHR2398" s="306"/>
      <c r="BHS2398" s="306"/>
      <c r="BHT2398" s="306"/>
      <c r="BHU2398" s="306"/>
      <c r="BHV2398" s="306"/>
      <c r="BHW2398" s="306"/>
      <c r="BHX2398" s="306"/>
      <c r="BHY2398" s="306"/>
      <c r="BHZ2398" s="306"/>
      <c r="BIA2398" s="306"/>
      <c r="BIB2398" s="306"/>
      <c r="BIC2398" s="306"/>
      <c r="BID2398" s="306"/>
      <c r="BIE2398" s="306"/>
      <c r="BIF2398" s="306"/>
      <c r="BIG2398" s="306"/>
      <c r="BIH2398" s="306"/>
      <c r="BII2398" s="306"/>
      <c r="BIJ2398" s="306"/>
      <c r="BIK2398" s="306"/>
      <c r="BIL2398" s="306"/>
      <c r="BIM2398" s="306"/>
      <c r="BIN2398" s="306"/>
      <c r="BIO2398" s="306"/>
      <c r="BIP2398" s="306"/>
      <c r="BIQ2398" s="306"/>
      <c r="BIR2398" s="306"/>
      <c r="BIS2398" s="306"/>
      <c r="BIT2398" s="306"/>
      <c r="BIU2398" s="306"/>
      <c r="BIV2398" s="306"/>
      <c r="BIW2398" s="306"/>
      <c r="BIX2398" s="306"/>
      <c r="BIY2398" s="306"/>
      <c r="BIZ2398" s="306"/>
      <c r="BJA2398" s="306"/>
      <c r="BJB2398" s="306"/>
      <c r="BJC2398" s="306"/>
      <c r="BJD2398" s="306"/>
      <c r="BJE2398" s="306"/>
      <c r="BJF2398" s="306"/>
      <c r="BJG2398" s="306"/>
      <c r="BJH2398" s="306"/>
      <c r="BJI2398" s="306"/>
      <c r="BJJ2398" s="306"/>
      <c r="BJK2398" s="306"/>
      <c r="BJL2398" s="306"/>
      <c r="BJM2398" s="306"/>
      <c r="BJN2398" s="306"/>
      <c r="BJO2398" s="306"/>
      <c r="BJP2398" s="306"/>
      <c r="BJQ2398" s="306"/>
      <c r="BJR2398" s="306"/>
      <c r="BJS2398" s="306"/>
      <c r="BJT2398" s="306"/>
      <c r="BJU2398" s="306"/>
      <c r="BJV2398" s="306"/>
      <c r="BJW2398" s="306"/>
      <c r="BJX2398" s="306"/>
      <c r="BJY2398" s="306"/>
      <c r="BJZ2398" s="306"/>
      <c r="BKA2398" s="306"/>
      <c r="BKB2398" s="306"/>
      <c r="BKC2398" s="306"/>
      <c r="BKD2398" s="306"/>
      <c r="BKE2398" s="306"/>
      <c r="BKF2398" s="306"/>
      <c r="BKG2398" s="306"/>
      <c r="BKH2398" s="306"/>
      <c r="BKI2398" s="306"/>
      <c r="BKJ2398" s="306"/>
      <c r="BKK2398" s="306"/>
      <c r="BKL2398" s="306"/>
      <c r="BKM2398" s="306"/>
      <c r="BKN2398" s="306"/>
      <c r="BKO2398" s="306"/>
      <c r="BKP2398" s="306"/>
      <c r="BKQ2398" s="306"/>
      <c r="BKR2398" s="306"/>
      <c r="BKS2398" s="306"/>
      <c r="BKT2398" s="306"/>
      <c r="BKU2398" s="306"/>
      <c r="BKV2398" s="306"/>
      <c r="BKW2398" s="306"/>
      <c r="BKX2398" s="306"/>
      <c r="BKY2398" s="306"/>
      <c r="BKZ2398" s="306"/>
      <c r="BLA2398" s="306"/>
      <c r="BLB2398" s="306"/>
      <c r="BLC2398" s="306"/>
      <c r="BLD2398" s="306"/>
      <c r="BLE2398" s="306"/>
      <c r="BLF2398" s="306"/>
      <c r="BLG2398" s="306"/>
      <c r="BLH2398" s="306"/>
      <c r="BLI2398" s="306"/>
      <c r="BLJ2398" s="306"/>
      <c r="BLK2398" s="306"/>
      <c r="BLL2398" s="306"/>
      <c r="BLM2398" s="306"/>
      <c r="BLN2398" s="306"/>
      <c r="BLO2398" s="306"/>
      <c r="BLP2398" s="306"/>
      <c r="BLQ2398" s="306"/>
      <c r="BLR2398" s="306"/>
      <c r="BLS2398" s="306"/>
      <c r="BLT2398" s="306"/>
      <c r="BLU2398" s="306"/>
      <c r="BLV2398" s="306"/>
      <c r="BLW2398" s="306"/>
      <c r="BLX2398" s="306"/>
      <c r="BLY2398" s="306"/>
      <c r="BLZ2398" s="306"/>
      <c r="BMA2398" s="306"/>
      <c r="BMB2398" s="306"/>
      <c r="BMC2398" s="306"/>
      <c r="BMD2398" s="306"/>
      <c r="BME2398" s="306"/>
      <c r="BMF2398" s="306"/>
      <c r="BMG2398" s="306"/>
      <c r="BMH2398" s="306"/>
      <c r="BMI2398" s="306"/>
      <c r="BMJ2398" s="306"/>
      <c r="BMK2398" s="306"/>
      <c r="BML2398" s="306"/>
      <c r="BMM2398" s="306"/>
      <c r="BMN2398" s="306"/>
      <c r="BMO2398" s="306"/>
      <c r="BMP2398" s="306"/>
      <c r="BMQ2398" s="306"/>
      <c r="BMR2398" s="306"/>
      <c r="BMS2398" s="306"/>
      <c r="BMT2398" s="306"/>
      <c r="BMU2398" s="306"/>
      <c r="BMV2398" s="306"/>
      <c r="BMW2398" s="306"/>
      <c r="BMX2398" s="306"/>
      <c r="BMY2398" s="306"/>
      <c r="BMZ2398" s="306"/>
      <c r="BNA2398" s="306"/>
      <c r="BNB2398" s="306"/>
      <c r="BNC2398" s="306"/>
      <c r="BND2398" s="306"/>
      <c r="BNE2398" s="306"/>
      <c r="BNF2398" s="306"/>
      <c r="BNG2398" s="306"/>
      <c r="BNH2398" s="306"/>
      <c r="BNI2398" s="306"/>
      <c r="BNJ2398" s="306"/>
      <c r="BNK2398" s="306"/>
      <c r="BNL2398" s="306"/>
      <c r="BNM2398" s="306"/>
      <c r="BNN2398" s="306"/>
      <c r="BNO2398" s="306"/>
      <c r="BNP2398" s="306"/>
      <c r="BNQ2398" s="306"/>
      <c r="BNR2398" s="306"/>
      <c r="BNS2398" s="306"/>
      <c r="BNT2398" s="306"/>
      <c r="BNU2398" s="306"/>
      <c r="BNV2398" s="306"/>
      <c r="BNW2398" s="306"/>
      <c r="BNX2398" s="306"/>
      <c r="BNY2398" s="306"/>
      <c r="BNZ2398" s="306"/>
      <c r="BOA2398" s="306"/>
      <c r="BOB2398" s="306"/>
      <c r="BOC2398" s="306"/>
      <c r="BOD2398" s="306"/>
      <c r="BOE2398" s="306"/>
      <c r="BOF2398" s="306"/>
      <c r="BOG2398" s="306"/>
      <c r="BOH2398" s="306"/>
      <c r="BOI2398" s="306"/>
      <c r="BOJ2398" s="306"/>
      <c r="BOK2398" s="306"/>
      <c r="BOL2398" s="306"/>
      <c r="BOM2398" s="306"/>
      <c r="BON2398" s="306"/>
      <c r="BOO2398" s="306"/>
      <c r="BOP2398" s="306"/>
      <c r="BOQ2398" s="306"/>
      <c r="BOR2398" s="306"/>
      <c r="BOS2398" s="306"/>
      <c r="BOT2398" s="306"/>
      <c r="BOU2398" s="306"/>
      <c r="BOV2398" s="306"/>
      <c r="BOW2398" s="306"/>
      <c r="BOX2398" s="306"/>
      <c r="BOY2398" s="306"/>
      <c r="BOZ2398" s="306"/>
      <c r="BPA2398" s="306"/>
      <c r="BPB2398" s="306"/>
      <c r="BPC2398" s="306"/>
      <c r="BPD2398" s="306"/>
      <c r="BPE2398" s="306"/>
      <c r="BPF2398" s="306"/>
      <c r="BPG2398" s="306"/>
      <c r="BPH2398" s="306"/>
      <c r="BPI2398" s="306"/>
      <c r="BPJ2398" s="306"/>
      <c r="BPK2398" s="306"/>
      <c r="BPL2398" s="306"/>
      <c r="BPM2398" s="306"/>
      <c r="BPN2398" s="306"/>
      <c r="BPO2398" s="306"/>
      <c r="BPP2398" s="306"/>
      <c r="BPQ2398" s="306"/>
      <c r="BPR2398" s="306"/>
      <c r="BPS2398" s="306"/>
      <c r="BPT2398" s="306"/>
      <c r="BPU2398" s="306"/>
      <c r="BPV2398" s="306"/>
      <c r="BPW2398" s="306"/>
      <c r="BPX2398" s="306"/>
      <c r="BPY2398" s="306"/>
      <c r="BPZ2398" s="306"/>
      <c r="BQA2398" s="306"/>
      <c r="BQB2398" s="306"/>
      <c r="BQC2398" s="306"/>
      <c r="BQD2398" s="306"/>
      <c r="BQE2398" s="306"/>
      <c r="BQF2398" s="306"/>
      <c r="BQG2398" s="306"/>
      <c r="BQH2398" s="306"/>
      <c r="BQI2398" s="306"/>
      <c r="BQJ2398" s="306"/>
      <c r="BQK2398" s="306"/>
      <c r="BQL2398" s="306"/>
      <c r="BQM2398" s="306"/>
      <c r="BQN2398" s="306"/>
      <c r="BQO2398" s="306"/>
      <c r="BQP2398" s="306"/>
      <c r="BQQ2398" s="306"/>
      <c r="BQR2398" s="306"/>
      <c r="BQS2398" s="306"/>
      <c r="BQT2398" s="306"/>
      <c r="BQU2398" s="306"/>
      <c r="BQV2398" s="306"/>
      <c r="BQW2398" s="306"/>
      <c r="BQX2398" s="306"/>
      <c r="BQY2398" s="306"/>
      <c r="BQZ2398" s="306"/>
      <c r="BRA2398" s="306"/>
      <c r="BRB2398" s="306"/>
      <c r="BRC2398" s="306"/>
      <c r="BRD2398" s="306"/>
      <c r="BRE2398" s="306"/>
      <c r="BRF2398" s="306"/>
      <c r="BRG2398" s="306"/>
      <c r="BRH2398" s="306"/>
      <c r="BRI2398" s="306"/>
      <c r="BRJ2398" s="306"/>
      <c r="BRK2398" s="306"/>
      <c r="BRL2398" s="306"/>
      <c r="BRM2398" s="306"/>
      <c r="BRN2398" s="306"/>
      <c r="BRO2398" s="306"/>
      <c r="BRP2398" s="306"/>
      <c r="BRQ2398" s="306"/>
      <c r="BRR2398" s="306"/>
      <c r="BRS2398" s="306"/>
      <c r="BRT2398" s="306"/>
      <c r="BRU2398" s="306"/>
      <c r="BRV2398" s="306"/>
      <c r="BRW2398" s="306"/>
      <c r="BRX2398" s="306"/>
      <c r="BRY2398" s="306"/>
      <c r="BRZ2398" s="306"/>
      <c r="BSA2398" s="306"/>
      <c r="BSB2398" s="306"/>
      <c r="BSC2398" s="306"/>
      <c r="BSD2398" s="306"/>
      <c r="BSE2398" s="306"/>
      <c r="BSF2398" s="306"/>
      <c r="BSG2398" s="306"/>
      <c r="BSH2398" s="306"/>
      <c r="BSI2398" s="306"/>
      <c r="BSJ2398" s="306"/>
      <c r="BSK2398" s="306"/>
      <c r="BSL2398" s="306"/>
      <c r="BSM2398" s="306"/>
      <c r="BSN2398" s="306"/>
      <c r="BSO2398" s="306"/>
      <c r="BSP2398" s="306"/>
      <c r="BSQ2398" s="306"/>
      <c r="BSR2398" s="306"/>
      <c r="BSS2398" s="306"/>
      <c r="BST2398" s="306"/>
      <c r="BSU2398" s="306"/>
      <c r="BSV2398" s="306"/>
      <c r="BSW2398" s="306"/>
      <c r="BSX2398" s="306"/>
      <c r="BSY2398" s="306"/>
      <c r="BSZ2398" s="306"/>
      <c r="BTA2398" s="306"/>
      <c r="BTB2398" s="306"/>
      <c r="BTC2398" s="306"/>
      <c r="BTD2398" s="306"/>
      <c r="BTE2398" s="306"/>
      <c r="BTF2398" s="306"/>
      <c r="BTG2398" s="306"/>
      <c r="BTH2398" s="306"/>
      <c r="BTI2398" s="306"/>
      <c r="BTJ2398" s="306"/>
      <c r="BTK2398" s="306"/>
      <c r="BTL2398" s="306"/>
      <c r="BTM2398" s="306"/>
      <c r="BTN2398" s="306"/>
      <c r="BTO2398" s="306"/>
      <c r="BTP2398" s="306"/>
      <c r="BTQ2398" s="306"/>
      <c r="BTR2398" s="306"/>
      <c r="BTS2398" s="306"/>
      <c r="BTT2398" s="306"/>
      <c r="BTU2398" s="306"/>
      <c r="BTV2398" s="306"/>
      <c r="BTW2398" s="306"/>
      <c r="BTX2398" s="306"/>
      <c r="BTY2398" s="306"/>
      <c r="BTZ2398" s="306"/>
      <c r="BUA2398" s="306"/>
      <c r="BUB2398" s="306"/>
      <c r="BUC2398" s="306"/>
      <c r="BUD2398" s="306"/>
      <c r="BUE2398" s="306"/>
      <c r="BUF2398" s="306"/>
      <c r="BUG2398" s="306"/>
      <c r="BUH2398" s="306"/>
      <c r="BUI2398" s="306"/>
      <c r="BUJ2398" s="306"/>
      <c r="BUK2398" s="306"/>
      <c r="BUL2398" s="306"/>
      <c r="BUM2398" s="306"/>
      <c r="BUN2398" s="306"/>
      <c r="BUO2398" s="306"/>
      <c r="BUP2398" s="306"/>
      <c r="BUQ2398" s="306"/>
      <c r="BUR2398" s="306"/>
      <c r="BUS2398" s="306"/>
      <c r="BUT2398" s="306"/>
      <c r="BUU2398" s="306"/>
      <c r="BUV2398" s="306"/>
      <c r="BUW2398" s="306"/>
      <c r="BUX2398" s="306"/>
      <c r="BUY2398" s="306"/>
      <c r="BUZ2398" s="306"/>
      <c r="BVA2398" s="306"/>
      <c r="BVB2398" s="306"/>
      <c r="BVC2398" s="306"/>
      <c r="BVD2398" s="306"/>
      <c r="BVE2398" s="306"/>
      <c r="BVF2398" s="306"/>
      <c r="BVG2398" s="306"/>
      <c r="BVH2398" s="306"/>
      <c r="BVI2398" s="306"/>
      <c r="BVJ2398" s="306"/>
      <c r="BVK2398" s="306"/>
      <c r="BVL2398" s="306"/>
      <c r="BVM2398" s="306"/>
      <c r="BVN2398" s="306"/>
      <c r="BVO2398" s="306"/>
      <c r="BVP2398" s="306"/>
      <c r="BVQ2398" s="306"/>
      <c r="BVR2398" s="306"/>
      <c r="BVS2398" s="306"/>
      <c r="BVT2398" s="306"/>
      <c r="BVU2398" s="306"/>
      <c r="BVV2398" s="306"/>
      <c r="BVW2398" s="306"/>
      <c r="BVX2398" s="306"/>
      <c r="BVY2398" s="306"/>
      <c r="BVZ2398" s="306"/>
      <c r="BWA2398" s="306"/>
      <c r="BWB2398" s="306"/>
      <c r="BWC2398" s="306"/>
      <c r="BWD2398" s="306"/>
      <c r="BWE2398" s="306"/>
      <c r="BWF2398" s="306"/>
      <c r="BWG2398" s="306"/>
      <c r="BWH2398" s="306"/>
      <c r="BWI2398" s="306"/>
      <c r="BWJ2398" s="306"/>
      <c r="BWK2398" s="306"/>
      <c r="BWL2398" s="306"/>
      <c r="BWM2398" s="306"/>
      <c r="BWN2398" s="306"/>
      <c r="BWO2398" s="306"/>
      <c r="BWP2398" s="306"/>
      <c r="BWQ2398" s="306"/>
      <c r="BWR2398" s="306"/>
      <c r="BWS2398" s="306"/>
      <c r="BWT2398" s="306"/>
      <c r="BWU2398" s="306"/>
      <c r="BWV2398" s="306"/>
      <c r="BWW2398" s="306"/>
      <c r="BWX2398" s="306"/>
      <c r="BWY2398" s="306"/>
      <c r="BWZ2398" s="306"/>
      <c r="BXA2398" s="306"/>
      <c r="BXB2398" s="306"/>
      <c r="BXC2398" s="306"/>
      <c r="BXD2398" s="306"/>
      <c r="BXE2398" s="306"/>
      <c r="BXF2398" s="306"/>
      <c r="BXG2398" s="306"/>
      <c r="BXH2398" s="306"/>
      <c r="BXI2398" s="306"/>
      <c r="BXJ2398" s="306"/>
      <c r="BXK2398" s="306"/>
      <c r="BXL2398" s="306"/>
      <c r="BXM2398" s="306"/>
      <c r="BXN2398" s="306"/>
      <c r="BXO2398" s="306"/>
      <c r="BXP2398" s="306"/>
      <c r="BXQ2398" s="306"/>
      <c r="BXR2398" s="306"/>
      <c r="BXS2398" s="306"/>
      <c r="BXT2398" s="306"/>
      <c r="BXU2398" s="306"/>
      <c r="BXV2398" s="306"/>
      <c r="BXW2398" s="306"/>
      <c r="BXX2398" s="306"/>
      <c r="BXY2398" s="306"/>
      <c r="BXZ2398" s="306"/>
      <c r="BYA2398" s="306"/>
      <c r="BYB2398" s="306"/>
      <c r="BYC2398" s="306"/>
      <c r="BYD2398" s="306"/>
      <c r="BYE2398" s="306"/>
      <c r="BYF2398" s="306"/>
      <c r="BYG2398" s="306"/>
      <c r="BYH2398" s="306"/>
      <c r="BYI2398" s="306"/>
      <c r="BYJ2398" s="306"/>
      <c r="BYK2398" s="306"/>
      <c r="BYL2398" s="306"/>
      <c r="BYM2398" s="306"/>
      <c r="BYN2398" s="306"/>
      <c r="BYO2398" s="306"/>
      <c r="BYP2398" s="306"/>
      <c r="BYQ2398" s="306"/>
      <c r="BYR2398" s="306"/>
      <c r="BYS2398" s="306"/>
      <c r="BYT2398" s="306"/>
      <c r="BYU2398" s="306"/>
      <c r="BYV2398" s="306"/>
      <c r="BYW2398" s="306"/>
      <c r="BYX2398" s="306"/>
      <c r="BYY2398" s="306"/>
      <c r="BYZ2398" s="306"/>
      <c r="BZA2398" s="306"/>
      <c r="BZB2398" s="306"/>
      <c r="BZC2398" s="306"/>
      <c r="BZD2398" s="306"/>
      <c r="BZE2398" s="306"/>
      <c r="BZF2398" s="306"/>
      <c r="BZG2398" s="306"/>
      <c r="BZH2398" s="306"/>
      <c r="BZI2398" s="306"/>
      <c r="BZJ2398" s="306"/>
      <c r="BZK2398" s="306"/>
      <c r="BZL2398" s="306"/>
      <c r="BZM2398" s="306"/>
      <c r="BZN2398" s="306"/>
      <c r="BZO2398" s="306"/>
      <c r="BZP2398" s="306"/>
      <c r="BZQ2398" s="306"/>
      <c r="BZR2398" s="306"/>
      <c r="BZS2398" s="306"/>
      <c r="BZT2398" s="306"/>
      <c r="BZU2398" s="306"/>
      <c r="BZV2398" s="306"/>
      <c r="BZW2398" s="306"/>
      <c r="BZX2398" s="306"/>
      <c r="BZY2398" s="306"/>
      <c r="BZZ2398" s="306"/>
      <c r="CAA2398" s="306"/>
      <c r="CAB2398" s="306"/>
      <c r="CAC2398" s="306"/>
      <c r="CAD2398" s="306"/>
      <c r="CAE2398" s="306"/>
      <c r="CAF2398" s="306"/>
      <c r="CAG2398" s="306"/>
      <c r="CAH2398" s="306"/>
      <c r="CAI2398" s="306"/>
      <c r="CAJ2398" s="306"/>
      <c r="CAK2398" s="306"/>
      <c r="CAL2398" s="306"/>
      <c r="CAM2398" s="306"/>
      <c r="CAN2398" s="306"/>
      <c r="CAO2398" s="306"/>
      <c r="CAP2398" s="306"/>
      <c r="CAQ2398" s="306"/>
      <c r="CAR2398" s="306"/>
      <c r="CAS2398" s="306"/>
      <c r="CAT2398" s="306"/>
      <c r="CAU2398" s="306"/>
      <c r="CAV2398" s="306"/>
      <c r="CAW2398" s="306"/>
      <c r="CAX2398" s="306"/>
      <c r="CAY2398" s="306"/>
      <c r="CAZ2398" s="306"/>
      <c r="CBA2398" s="306"/>
      <c r="CBB2398" s="306"/>
      <c r="CBC2398" s="306"/>
      <c r="CBD2398" s="306"/>
      <c r="CBE2398" s="306"/>
      <c r="CBF2398" s="306"/>
      <c r="CBG2398" s="306"/>
      <c r="CBH2398" s="306"/>
      <c r="CBI2398" s="306"/>
      <c r="CBJ2398" s="306"/>
      <c r="CBK2398" s="306"/>
      <c r="CBL2398" s="306"/>
      <c r="CBM2398" s="306"/>
      <c r="CBN2398" s="306"/>
      <c r="CBO2398" s="306"/>
      <c r="CBP2398" s="306"/>
      <c r="CBQ2398" s="306"/>
      <c r="CBR2398" s="306"/>
      <c r="CBS2398" s="306"/>
      <c r="CBT2398" s="306"/>
      <c r="CBU2398" s="306"/>
      <c r="CBV2398" s="306"/>
      <c r="CBW2398" s="306"/>
      <c r="CBX2398" s="306"/>
      <c r="CBY2398" s="306"/>
      <c r="CBZ2398" s="306"/>
      <c r="CCA2398" s="306"/>
      <c r="CCB2398" s="306"/>
      <c r="CCC2398" s="306"/>
      <c r="CCD2398" s="306"/>
      <c r="CCE2398" s="306"/>
      <c r="CCF2398" s="306"/>
      <c r="CCG2398" s="306"/>
      <c r="CCH2398" s="306"/>
      <c r="CCI2398" s="306"/>
      <c r="CCJ2398" s="306"/>
      <c r="CCK2398" s="306"/>
      <c r="CCL2398" s="306"/>
      <c r="CCM2398" s="306"/>
      <c r="CCN2398" s="306"/>
      <c r="CCO2398" s="306"/>
      <c r="CCP2398" s="306"/>
      <c r="CCQ2398" s="306"/>
      <c r="CCR2398" s="306"/>
      <c r="CCS2398" s="306"/>
      <c r="CCT2398" s="306"/>
      <c r="CCU2398" s="306"/>
      <c r="CCV2398" s="306"/>
      <c r="CCW2398" s="306"/>
      <c r="CCX2398" s="306"/>
      <c r="CCY2398" s="306"/>
      <c r="CCZ2398" s="306"/>
      <c r="CDA2398" s="306"/>
      <c r="CDB2398" s="306"/>
      <c r="CDC2398" s="306"/>
      <c r="CDD2398" s="306"/>
      <c r="CDE2398" s="306"/>
      <c r="CDF2398" s="306"/>
      <c r="CDG2398" s="306"/>
      <c r="CDH2398" s="306"/>
      <c r="CDI2398" s="306"/>
      <c r="CDJ2398" s="306"/>
      <c r="CDK2398" s="306"/>
      <c r="CDL2398" s="306"/>
      <c r="CDM2398" s="306"/>
      <c r="CDN2398" s="306"/>
      <c r="CDO2398" s="306"/>
      <c r="CDP2398" s="306"/>
      <c r="CDQ2398" s="306"/>
      <c r="CDR2398" s="306"/>
      <c r="CDS2398" s="306"/>
      <c r="CDT2398" s="306"/>
      <c r="CDU2398" s="306"/>
      <c r="CDV2398" s="306"/>
      <c r="CDW2398" s="306"/>
      <c r="CDX2398" s="306"/>
      <c r="CDY2398" s="306"/>
      <c r="CDZ2398" s="306"/>
      <c r="CEA2398" s="306"/>
      <c r="CEB2398" s="306"/>
      <c r="CEC2398" s="306"/>
      <c r="CED2398" s="306"/>
      <c r="CEE2398" s="306"/>
      <c r="CEF2398" s="306"/>
      <c r="CEG2398" s="306"/>
      <c r="CEH2398" s="306"/>
      <c r="CEI2398" s="306"/>
      <c r="CEJ2398" s="306"/>
      <c r="CEK2398" s="306"/>
      <c r="CEL2398" s="306"/>
      <c r="CEM2398" s="306"/>
      <c r="CEN2398" s="306"/>
      <c r="CEO2398" s="306"/>
      <c r="CEP2398" s="306"/>
      <c r="CEQ2398" s="306"/>
      <c r="CER2398" s="306"/>
      <c r="CES2398" s="306"/>
      <c r="CET2398" s="306"/>
      <c r="CEU2398" s="306"/>
      <c r="CEV2398" s="306"/>
      <c r="CEW2398" s="306"/>
      <c r="CEX2398" s="306"/>
      <c r="CEY2398" s="306"/>
      <c r="CEZ2398" s="306"/>
      <c r="CFA2398" s="306"/>
      <c r="CFB2398" s="306"/>
      <c r="CFC2398" s="306"/>
      <c r="CFD2398" s="306"/>
      <c r="CFE2398" s="306"/>
      <c r="CFF2398" s="306"/>
      <c r="CFG2398" s="306"/>
      <c r="CFH2398" s="306"/>
      <c r="CFI2398" s="306"/>
      <c r="CFJ2398" s="306"/>
      <c r="CFK2398" s="306"/>
      <c r="CFL2398" s="306"/>
      <c r="CFM2398" s="306"/>
      <c r="CFN2398" s="306"/>
      <c r="CFO2398" s="306"/>
      <c r="CFP2398" s="306"/>
      <c r="CFQ2398" s="306"/>
      <c r="CFR2398" s="306"/>
      <c r="CFS2398" s="306"/>
      <c r="CFT2398" s="306"/>
      <c r="CFU2398" s="306"/>
      <c r="CFV2398" s="306"/>
      <c r="CFW2398" s="306"/>
      <c r="CFX2398" s="306"/>
      <c r="CFY2398" s="306"/>
      <c r="CFZ2398" s="306"/>
      <c r="CGA2398" s="306"/>
      <c r="CGB2398" s="306"/>
      <c r="CGC2398" s="306"/>
      <c r="CGD2398" s="306"/>
      <c r="CGE2398" s="306"/>
      <c r="CGF2398" s="306"/>
      <c r="CGG2398" s="306"/>
      <c r="CGH2398" s="306"/>
      <c r="CGI2398" s="306"/>
      <c r="CGJ2398" s="306"/>
      <c r="CGK2398" s="306"/>
      <c r="CGL2398" s="306"/>
      <c r="CGM2398" s="306"/>
      <c r="CGN2398" s="306"/>
      <c r="CGO2398" s="306"/>
      <c r="CGP2398" s="306"/>
      <c r="CGQ2398" s="306"/>
      <c r="CGR2398" s="306"/>
      <c r="CGS2398" s="306"/>
      <c r="CGT2398" s="306"/>
      <c r="CGU2398" s="306"/>
      <c r="CGV2398" s="306"/>
      <c r="CGW2398" s="306"/>
      <c r="CGX2398" s="306"/>
      <c r="CGY2398" s="306"/>
      <c r="CGZ2398" s="306"/>
      <c r="CHA2398" s="306"/>
      <c r="CHB2398" s="306"/>
      <c r="CHC2398" s="306"/>
      <c r="CHD2398" s="306"/>
      <c r="CHE2398" s="306"/>
      <c r="CHF2398" s="306"/>
      <c r="CHG2398" s="306"/>
      <c r="CHH2398" s="306"/>
      <c r="CHI2398" s="306"/>
      <c r="CHJ2398" s="306"/>
      <c r="CHK2398" s="306"/>
      <c r="CHL2398" s="306"/>
      <c r="CHM2398" s="306"/>
      <c r="CHN2398" s="306"/>
      <c r="CHO2398" s="306"/>
      <c r="CHP2398" s="306"/>
      <c r="CHQ2398" s="306"/>
      <c r="CHR2398" s="306"/>
      <c r="CHS2398" s="306"/>
      <c r="CHT2398" s="306"/>
      <c r="CHU2398" s="306"/>
      <c r="CHV2398" s="306"/>
      <c r="CHW2398" s="306"/>
      <c r="CHX2398" s="306"/>
      <c r="CHY2398" s="306"/>
      <c r="CHZ2398" s="306"/>
      <c r="CIA2398" s="306"/>
      <c r="CIB2398" s="306"/>
      <c r="CIC2398" s="306"/>
      <c r="CID2398" s="306"/>
      <c r="CIE2398" s="306"/>
      <c r="CIF2398" s="306"/>
      <c r="CIG2398" s="306"/>
      <c r="CIH2398" s="306"/>
      <c r="CII2398" s="306"/>
      <c r="CIJ2398" s="306"/>
      <c r="CIK2398" s="306"/>
      <c r="CIL2398" s="306"/>
      <c r="CIM2398" s="306"/>
      <c r="CIN2398" s="306"/>
      <c r="CIO2398" s="306"/>
      <c r="CIP2398" s="306"/>
      <c r="CIQ2398" s="306"/>
      <c r="CIR2398" s="306"/>
      <c r="CIS2398" s="306"/>
      <c r="CIT2398" s="306"/>
      <c r="CIU2398" s="306"/>
      <c r="CIV2398" s="306"/>
      <c r="CIW2398" s="306"/>
      <c r="CIX2398" s="306"/>
      <c r="CIY2398" s="306"/>
      <c r="CIZ2398" s="306"/>
      <c r="CJA2398" s="306"/>
      <c r="CJB2398" s="306"/>
      <c r="CJC2398" s="306"/>
      <c r="CJD2398" s="306"/>
      <c r="CJE2398" s="306"/>
      <c r="CJF2398" s="306"/>
      <c r="CJG2398" s="306"/>
      <c r="CJH2398" s="306"/>
      <c r="CJI2398" s="306"/>
      <c r="CJJ2398" s="306"/>
      <c r="CJK2398" s="306"/>
      <c r="CJL2398" s="306"/>
      <c r="CJM2398" s="306"/>
      <c r="CJN2398" s="306"/>
      <c r="CJO2398" s="306"/>
      <c r="CJP2398" s="306"/>
      <c r="CJQ2398" s="306"/>
      <c r="CJR2398" s="306"/>
      <c r="CJS2398" s="306"/>
      <c r="CJT2398" s="306"/>
      <c r="CJU2398" s="306"/>
      <c r="CJV2398" s="306"/>
      <c r="CJW2398" s="306"/>
      <c r="CJX2398" s="306"/>
      <c r="CJY2398" s="306"/>
      <c r="CJZ2398" s="306"/>
      <c r="CKA2398" s="306"/>
      <c r="CKB2398" s="306"/>
      <c r="CKC2398" s="306"/>
      <c r="CKD2398" s="306"/>
      <c r="CKE2398" s="306"/>
      <c r="CKF2398" s="306"/>
      <c r="CKG2398" s="306"/>
      <c r="CKH2398" s="306"/>
      <c r="CKI2398" s="306"/>
      <c r="CKJ2398" s="306"/>
      <c r="CKK2398" s="306"/>
      <c r="CKL2398" s="306"/>
      <c r="CKM2398" s="306"/>
      <c r="CKN2398" s="306"/>
      <c r="CKO2398" s="306"/>
      <c r="CKP2398" s="306"/>
      <c r="CKQ2398" s="306"/>
      <c r="CKR2398" s="306"/>
      <c r="CKS2398" s="306"/>
      <c r="CKT2398" s="306"/>
      <c r="CKU2398" s="306"/>
      <c r="CKV2398" s="306"/>
      <c r="CKW2398" s="306"/>
      <c r="CKX2398" s="306"/>
      <c r="CKY2398" s="306"/>
      <c r="CKZ2398" s="306"/>
      <c r="CLA2398" s="306"/>
      <c r="CLB2398" s="306"/>
      <c r="CLC2398" s="306"/>
      <c r="CLD2398" s="306"/>
      <c r="CLE2398" s="306"/>
      <c r="CLF2398" s="306"/>
      <c r="CLG2398" s="306"/>
      <c r="CLH2398" s="306"/>
      <c r="CLI2398" s="306"/>
      <c r="CLJ2398" s="306"/>
      <c r="CLK2398" s="306"/>
      <c r="CLL2398" s="306"/>
      <c r="CLM2398" s="306"/>
      <c r="CLN2398" s="306"/>
      <c r="CLO2398" s="306"/>
      <c r="CLP2398" s="306"/>
      <c r="CLQ2398" s="306"/>
      <c r="CLR2398" s="306"/>
      <c r="CLS2398" s="306"/>
      <c r="CLT2398" s="306"/>
      <c r="CLU2398" s="306"/>
      <c r="CLV2398" s="306"/>
      <c r="CLW2398" s="306"/>
      <c r="CLX2398" s="306"/>
      <c r="CLY2398" s="306"/>
      <c r="CLZ2398" s="306"/>
      <c r="CMA2398" s="306"/>
      <c r="CMB2398" s="306"/>
      <c r="CMC2398" s="306"/>
      <c r="CMD2398" s="306"/>
      <c r="CME2398" s="306"/>
      <c r="CMF2398" s="306"/>
      <c r="CMG2398" s="306"/>
      <c r="CMH2398" s="306"/>
      <c r="CMI2398" s="306"/>
      <c r="CMJ2398" s="306"/>
      <c r="CMK2398" s="306"/>
      <c r="CML2398" s="306"/>
      <c r="CMM2398" s="306"/>
      <c r="CMN2398" s="306"/>
      <c r="CMO2398" s="306"/>
      <c r="CMP2398" s="306"/>
      <c r="CMQ2398" s="306"/>
      <c r="CMR2398" s="306"/>
      <c r="CMS2398" s="306"/>
      <c r="CMT2398" s="306"/>
      <c r="CMU2398" s="306"/>
      <c r="CMV2398" s="306"/>
      <c r="CMW2398" s="306"/>
      <c r="CMX2398" s="306"/>
      <c r="CMY2398" s="306"/>
      <c r="CMZ2398" s="306"/>
      <c r="CNA2398" s="306"/>
      <c r="CNB2398" s="306"/>
      <c r="CNC2398" s="306"/>
      <c r="CND2398" s="306"/>
      <c r="CNE2398" s="306"/>
      <c r="CNF2398" s="306"/>
      <c r="CNG2398" s="306"/>
      <c r="CNH2398" s="306"/>
      <c r="CNI2398" s="306"/>
      <c r="CNJ2398" s="306"/>
      <c r="CNK2398" s="306"/>
      <c r="CNL2398" s="306"/>
      <c r="CNM2398" s="306"/>
      <c r="CNN2398" s="306"/>
      <c r="CNO2398" s="306"/>
      <c r="CNP2398" s="306"/>
      <c r="CNQ2398" s="306"/>
      <c r="CNR2398" s="306"/>
      <c r="CNS2398" s="306"/>
      <c r="CNT2398" s="306"/>
      <c r="CNU2398" s="306"/>
      <c r="CNV2398" s="306"/>
      <c r="CNW2398" s="306"/>
      <c r="CNX2398" s="306"/>
      <c r="CNY2398" s="306"/>
      <c r="CNZ2398" s="306"/>
      <c r="COA2398" s="306"/>
      <c r="COB2398" s="306"/>
      <c r="COC2398" s="306"/>
      <c r="COD2398" s="306"/>
      <c r="COE2398" s="306"/>
      <c r="COF2398" s="306"/>
      <c r="COG2398" s="306"/>
      <c r="COH2398" s="306"/>
      <c r="COI2398" s="306"/>
      <c r="COJ2398" s="306"/>
      <c r="COK2398" s="306"/>
      <c r="COL2398" s="306"/>
      <c r="COM2398" s="306"/>
      <c r="CON2398" s="306"/>
      <c r="COO2398" s="306"/>
      <c r="COP2398" s="306"/>
      <c r="COQ2398" s="306"/>
      <c r="COR2398" s="306"/>
      <c r="COS2398" s="306"/>
      <c r="COT2398" s="306"/>
      <c r="COU2398" s="306"/>
      <c r="COV2398" s="306"/>
      <c r="COW2398" s="306"/>
      <c r="COX2398" s="306"/>
      <c r="COY2398" s="306"/>
      <c r="COZ2398" s="306"/>
      <c r="CPA2398" s="306"/>
      <c r="CPB2398" s="306"/>
      <c r="CPC2398" s="306"/>
      <c r="CPD2398" s="306"/>
      <c r="CPE2398" s="306"/>
      <c r="CPF2398" s="306"/>
      <c r="CPG2398" s="306"/>
      <c r="CPH2398" s="306"/>
      <c r="CPI2398" s="306"/>
      <c r="CPJ2398" s="306"/>
      <c r="CPK2398" s="306"/>
      <c r="CPL2398" s="306"/>
      <c r="CPM2398" s="306"/>
      <c r="CPN2398" s="306"/>
      <c r="CPO2398" s="306"/>
      <c r="CPP2398" s="306"/>
      <c r="CPQ2398" s="306"/>
      <c r="CPR2398" s="306"/>
      <c r="CPS2398" s="306"/>
      <c r="CPT2398" s="306"/>
      <c r="CPU2398" s="306"/>
      <c r="CPV2398" s="306"/>
      <c r="CPW2398" s="306"/>
      <c r="CPX2398" s="306"/>
      <c r="CPY2398" s="306"/>
      <c r="CPZ2398" s="306"/>
      <c r="CQA2398" s="306"/>
      <c r="CQB2398" s="306"/>
      <c r="CQC2398" s="306"/>
      <c r="CQD2398" s="306"/>
      <c r="CQE2398" s="306"/>
      <c r="CQF2398" s="306"/>
      <c r="CQG2398" s="306"/>
      <c r="CQH2398" s="306"/>
      <c r="CQI2398" s="306"/>
      <c r="CQJ2398" s="306"/>
      <c r="CQK2398" s="306"/>
      <c r="CQL2398" s="306"/>
      <c r="CQM2398" s="306"/>
      <c r="CQN2398" s="306"/>
      <c r="CQO2398" s="306"/>
      <c r="CQP2398" s="306"/>
      <c r="CQQ2398" s="306"/>
      <c r="CQR2398" s="306"/>
      <c r="CQS2398" s="306"/>
      <c r="CQT2398" s="306"/>
      <c r="CQU2398" s="306"/>
      <c r="CQV2398" s="306"/>
      <c r="CQW2398" s="306"/>
      <c r="CQX2398" s="306"/>
      <c r="CQY2398" s="306"/>
      <c r="CQZ2398" s="306"/>
      <c r="CRA2398" s="306"/>
      <c r="CRB2398" s="306"/>
      <c r="CRC2398" s="306"/>
      <c r="CRD2398" s="306"/>
      <c r="CRE2398" s="306"/>
      <c r="CRF2398" s="306"/>
      <c r="CRG2398" s="306"/>
      <c r="CRH2398" s="306"/>
      <c r="CRI2398" s="306"/>
      <c r="CRJ2398" s="306"/>
      <c r="CRK2398" s="306"/>
      <c r="CRL2398" s="306"/>
      <c r="CRM2398" s="306"/>
      <c r="CRN2398" s="306"/>
      <c r="CRO2398" s="306"/>
      <c r="CRP2398" s="306"/>
      <c r="CRQ2398" s="306"/>
      <c r="CRR2398" s="306"/>
      <c r="CRS2398" s="306"/>
      <c r="CRT2398" s="306"/>
      <c r="CRU2398" s="306"/>
      <c r="CRV2398" s="306"/>
      <c r="CRW2398" s="306"/>
      <c r="CRX2398" s="306"/>
      <c r="CRY2398" s="306"/>
      <c r="CRZ2398" s="306"/>
      <c r="CSA2398" s="306"/>
      <c r="CSB2398" s="306"/>
      <c r="CSC2398" s="306"/>
      <c r="CSD2398" s="306"/>
      <c r="CSE2398" s="306"/>
      <c r="CSF2398" s="306"/>
      <c r="CSG2398" s="306"/>
      <c r="CSH2398" s="306"/>
      <c r="CSI2398" s="306"/>
      <c r="CSJ2398" s="306"/>
      <c r="CSK2398" s="306"/>
      <c r="CSL2398" s="306"/>
      <c r="CSM2398" s="306"/>
      <c r="CSN2398" s="306"/>
      <c r="CSO2398" s="306"/>
      <c r="CSP2398" s="306"/>
      <c r="CSQ2398" s="306"/>
      <c r="CSR2398" s="306"/>
      <c r="CSS2398" s="306"/>
      <c r="CST2398" s="306"/>
      <c r="CSU2398" s="306"/>
      <c r="CSV2398" s="306"/>
      <c r="CSW2398" s="306"/>
      <c r="CSX2398" s="306"/>
      <c r="CSY2398" s="306"/>
      <c r="CSZ2398" s="306"/>
      <c r="CTA2398" s="306"/>
      <c r="CTB2398" s="306"/>
      <c r="CTC2398" s="306"/>
      <c r="CTD2398" s="306"/>
      <c r="CTE2398" s="306"/>
      <c r="CTF2398" s="306"/>
      <c r="CTG2398" s="306"/>
      <c r="CTH2398" s="306"/>
      <c r="CTI2398" s="306"/>
      <c r="CTJ2398" s="306"/>
      <c r="CTK2398" s="306"/>
      <c r="CTL2398" s="306"/>
      <c r="CTM2398" s="306"/>
      <c r="CTN2398" s="306"/>
      <c r="CTO2398" s="306"/>
      <c r="CTP2398" s="306"/>
      <c r="CTQ2398" s="306"/>
      <c r="CTR2398" s="306"/>
      <c r="CTS2398" s="306"/>
      <c r="CTT2398" s="306"/>
      <c r="CTU2398" s="306"/>
      <c r="CTV2398" s="306"/>
      <c r="CTW2398" s="306"/>
      <c r="CTX2398" s="306"/>
      <c r="CTY2398" s="306"/>
      <c r="CTZ2398" s="306"/>
      <c r="CUA2398" s="306"/>
      <c r="CUB2398" s="306"/>
      <c r="CUC2398" s="306"/>
      <c r="CUD2398" s="306"/>
      <c r="CUE2398" s="306"/>
      <c r="CUF2398" s="306"/>
      <c r="CUG2398" s="306"/>
      <c r="CUH2398" s="306"/>
      <c r="CUI2398" s="306"/>
      <c r="CUJ2398" s="306"/>
      <c r="CUK2398" s="306"/>
      <c r="CUL2398" s="306"/>
      <c r="CUM2398" s="306"/>
      <c r="CUN2398" s="306"/>
      <c r="CUO2398" s="306"/>
      <c r="CUP2398" s="306"/>
      <c r="CUQ2398" s="306"/>
      <c r="CUR2398" s="306"/>
      <c r="CUS2398" s="306"/>
      <c r="CUT2398" s="306"/>
      <c r="CUU2398" s="306"/>
      <c r="CUV2398" s="306"/>
      <c r="CUW2398" s="306"/>
      <c r="CUX2398" s="306"/>
      <c r="CUY2398" s="306"/>
      <c r="CUZ2398" s="306"/>
      <c r="CVA2398" s="306"/>
      <c r="CVB2398" s="306"/>
      <c r="CVC2398" s="306"/>
      <c r="CVD2398" s="306"/>
      <c r="CVE2398" s="306"/>
      <c r="CVF2398" s="306"/>
      <c r="CVG2398" s="306"/>
      <c r="CVH2398" s="306"/>
      <c r="CVI2398" s="306"/>
      <c r="CVJ2398" s="306"/>
      <c r="CVK2398" s="306"/>
      <c r="CVL2398" s="306"/>
      <c r="CVM2398" s="306"/>
      <c r="CVN2398" s="306"/>
      <c r="CVO2398" s="306"/>
      <c r="CVP2398" s="306"/>
      <c r="CVQ2398" s="306"/>
      <c r="CVR2398" s="306"/>
      <c r="CVS2398" s="306"/>
      <c r="CVT2398" s="306"/>
      <c r="CVU2398" s="306"/>
      <c r="CVV2398" s="306"/>
      <c r="CVW2398" s="306"/>
      <c r="CVX2398" s="306"/>
      <c r="CVY2398" s="306"/>
      <c r="CVZ2398" s="306"/>
      <c r="CWA2398" s="306"/>
      <c r="CWB2398" s="306"/>
      <c r="CWC2398" s="306"/>
      <c r="CWD2398" s="306"/>
      <c r="CWE2398" s="306"/>
      <c r="CWF2398" s="306"/>
      <c r="CWG2398" s="306"/>
      <c r="CWH2398" s="306"/>
      <c r="CWI2398" s="306"/>
      <c r="CWJ2398" s="306"/>
      <c r="CWK2398" s="306"/>
      <c r="CWL2398" s="306"/>
      <c r="CWM2398" s="306"/>
      <c r="CWN2398" s="306"/>
      <c r="CWO2398" s="306"/>
      <c r="CWP2398" s="306"/>
      <c r="CWQ2398" s="306"/>
      <c r="CWR2398" s="306"/>
      <c r="CWS2398" s="306"/>
      <c r="CWT2398" s="306"/>
      <c r="CWU2398" s="306"/>
      <c r="CWV2398" s="306"/>
      <c r="CWW2398" s="306"/>
      <c r="CWX2398" s="306"/>
      <c r="CWY2398" s="306"/>
      <c r="CWZ2398" s="306"/>
      <c r="CXA2398" s="306"/>
      <c r="CXB2398" s="306"/>
      <c r="CXC2398" s="306"/>
      <c r="CXD2398" s="306"/>
      <c r="CXE2398" s="306"/>
      <c r="CXF2398" s="306"/>
      <c r="CXG2398" s="306"/>
      <c r="CXH2398" s="306"/>
      <c r="CXI2398" s="306"/>
      <c r="CXJ2398" s="306"/>
      <c r="CXK2398" s="306"/>
      <c r="CXL2398" s="306"/>
      <c r="CXM2398" s="306"/>
      <c r="CXN2398" s="306"/>
      <c r="CXO2398" s="306"/>
      <c r="CXP2398" s="306"/>
      <c r="CXQ2398" s="306"/>
      <c r="CXR2398" s="306"/>
      <c r="CXS2398" s="306"/>
      <c r="CXT2398" s="306"/>
      <c r="CXU2398" s="306"/>
      <c r="CXV2398" s="306"/>
      <c r="CXW2398" s="306"/>
      <c r="CXX2398" s="306"/>
      <c r="CXY2398" s="306"/>
      <c r="CXZ2398" s="306"/>
      <c r="CYA2398" s="306"/>
      <c r="CYB2398" s="306"/>
      <c r="CYC2398" s="306"/>
      <c r="CYD2398" s="306"/>
      <c r="CYE2398" s="306"/>
      <c r="CYF2398" s="306"/>
      <c r="CYG2398" s="306"/>
      <c r="CYH2398" s="306"/>
      <c r="CYI2398" s="306"/>
      <c r="CYJ2398" s="306"/>
      <c r="CYK2398" s="306"/>
      <c r="CYL2398" s="306"/>
      <c r="CYM2398" s="306"/>
      <c r="CYN2398" s="306"/>
      <c r="CYO2398" s="306"/>
      <c r="CYP2398" s="306"/>
      <c r="CYQ2398" s="306"/>
      <c r="CYR2398" s="306"/>
      <c r="CYS2398" s="306"/>
      <c r="CYT2398" s="306"/>
      <c r="CYU2398" s="306"/>
      <c r="CYV2398" s="306"/>
      <c r="CYW2398" s="306"/>
      <c r="CYX2398" s="306"/>
      <c r="CYY2398" s="306"/>
      <c r="CYZ2398" s="306"/>
      <c r="CZA2398" s="306"/>
      <c r="CZB2398" s="306"/>
      <c r="CZC2398" s="306"/>
      <c r="CZD2398" s="306"/>
      <c r="CZE2398" s="306"/>
      <c r="CZF2398" s="306"/>
      <c r="CZG2398" s="306"/>
      <c r="CZH2398" s="306"/>
      <c r="CZI2398" s="306"/>
      <c r="CZJ2398" s="306"/>
      <c r="CZK2398" s="306"/>
      <c r="CZL2398" s="306"/>
      <c r="CZM2398" s="306"/>
      <c r="CZN2398" s="306"/>
      <c r="CZO2398" s="306"/>
      <c r="CZP2398" s="306"/>
      <c r="CZQ2398" s="306"/>
      <c r="CZR2398" s="306"/>
      <c r="CZS2398" s="306"/>
      <c r="CZT2398" s="306"/>
      <c r="CZU2398" s="306"/>
      <c r="CZV2398" s="306"/>
      <c r="CZW2398" s="306"/>
      <c r="CZX2398" s="306"/>
      <c r="CZY2398" s="306"/>
      <c r="CZZ2398" s="306"/>
      <c r="DAA2398" s="306"/>
      <c r="DAB2398" s="306"/>
      <c r="DAC2398" s="306"/>
      <c r="DAD2398" s="306"/>
      <c r="DAE2398" s="306"/>
      <c r="DAF2398" s="306"/>
      <c r="DAG2398" s="306"/>
      <c r="DAH2398" s="306"/>
      <c r="DAI2398" s="306"/>
      <c r="DAJ2398" s="306"/>
      <c r="DAK2398" s="306"/>
      <c r="DAL2398" s="306"/>
      <c r="DAM2398" s="306"/>
      <c r="DAN2398" s="306"/>
      <c r="DAO2398" s="306"/>
      <c r="DAP2398" s="306"/>
      <c r="DAQ2398" s="306"/>
      <c r="DAR2398" s="306"/>
      <c r="DAS2398" s="306"/>
      <c r="DAT2398" s="306"/>
      <c r="DAU2398" s="306"/>
      <c r="DAV2398" s="306"/>
      <c r="DAW2398" s="306"/>
      <c r="DAX2398" s="306"/>
      <c r="DAY2398" s="306"/>
      <c r="DAZ2398" s="306"/>
      <c r="DBA2398" s="306"/>
      <c r="DBB2398" s="306"/>
      <c r="DBC2398" s="306"/>
      <c r="DBD2398" s="306"/>
      <c r="DBE2398" s="306"/>
      <c r="DBF2398" s="306"/>
      <c r="DBG2398" s="306"/>
      <c r="DBH2398" s="306"/>
      <c r="DBI2398" s="306"/>
      <c r="DBJ2398" s="306"/>
      <c r="DBK2398" s="306"/>
      <c r="DBL2398" s="306"/>
      <c r="DBM2398" s="306"/>
      <c r="DBN2398" s="306"/>
      <c r="DBO2398" s="306"/>
      <c r="DBP2398" s="306"/>
      <c r="DBQ2398" s="306"/>
      <c r="DBR2398" s="306"/>
      <c r="DBS2398" s="306"/>
      <c r="DBT2398" s="306"/>
      <c r="DBU2398" s="306"/>
      <c r="DBV2398" s="306"/>
      <c r="DBW2398" s="306"/>
      <c r="DBX2398" s="306"/>
      <c r="DBY2398" s="306"/>
      <c r="DBZ2398" s="306"/>
      <c r="DCA2398" s="306"/>
      <c r="DCB2398" s="306"/>
      <c r="DCC2398" s="306"/>
      <c r="DCD2398" s="306"/>
      <c r="DCE2398" s="306"/>
      <c r="DCF2398" s="306"/>
      <c r="DCG2398" s="306"/>
      <c r="DCH2398" s="306"/>
      <c r="DCI2398" s="306"/>
      <c r="DCJ2398" s="306"/>
      <c r="DCK2398" s="306"/>
      <c r="DCL2398" s="306"/>
      <c r="DCM2398" s="306"/>
      <c r="DCN2398" s="306"/>
      <c r="DCO2398" s="306"/>
      <c r="DCP2398" s="306"/>
      <c r="DCQ2398" s="306"/>
      <c r="DCR2398" s="306"/>
      <c r="DCS2398" s="306"/>
      <c r="DCT2398" s="306"/>
      <c r="DCU2398" s="306"/>
      <c r="DCV2398" s="306"/>
      <c r="DCW2398" s="306"/>
      <c r="DCX2398" s="306"/>
      <c r="DCY2398" s="306"/>
      <c r="DCZ2398" s="306"/>
      <c r="DDA2398" s="306"/>
      <c r="DDB2398" s="306"/>
      <c r="DDC2398" s="306"/>
      <c r="DDD2398" s="306"/>
      <c r="DDE2398" s="306"/>
      <c r="DDF2398" s="306"/>
      <c r="DDG2398" s="306"/>
      <c r="DDH2398" s="306"/>
      <c r="DDI2398" s="306"/>
      <c r="DDJ2398" s="306"/>
      <c r="DDK2398" s="306"/>
      <c r="DDL2398" s="306"/>
      <c r="DDM2398" s="306"/>
      <c r="DDN2398" s="306"/>
      <c r="DDO2398" s="306"/>
      <c r="DDP2398" s="306"/>
      <c r="DDQ2398" s="306"/>
      <c r="DDR2398" s="306"/>
      <c r="DDS2398" s="306"/>
      <c r="DDT2398" s="306"/>
      <c r="DDU2398" s="306"/>
      <c r="DDV2398" s="306"/>
      <c r="DDW2398" s="306"/>
      <c r="DDX2398" s="306"/>
      <c r="DDY2398" s="306"/>
      <c r="DDZ2398" s="306"/>
      <c r="DEA2398" s="306"/>
      <c r="DEB2398" s="306"/>
      <c r="DEC2398" s="306"/>
      <c r="DED2398" s="306"/>
      <c r="DEE2398" s="306"/>
      <c r="DEF2398" s="306"/>
      <c r="DEG2398" s="306"/>
      <c r="DEH2398" s="306"/>
      <c r="DEI2398" s="306"/>
      <c r="DEJ2398" s="306"/>
      <c r="DEK2398" s="306"/>
      <c r="DEL2398" s="306"/>
      <c r="DEM2398" s="306"/>
      <c r="DEN2398" s="306"/>
      <c r="DEO2398" s="306"/>
      <c r="DEP2398" s="306"/>
      <c r="DEQ2398" s="306"/>
      <c r="DER2398" s="306"/>
      <c r="DES2398" s="306"/>
      <c r="DET2398" s="306"/>
      <c r="DEU2398" s="306"/>
      <c r="DEV2398" s="306"/>
      <c r="DEW2398" s="306"/>
      <c r="DEX2398" s="306"/>
      <c r="DEY2398" s="306"/>
      <c r="DEZ2398" s="306"/>
      <c r="DFA2398" s="306"/>
      <c r="DFB2398" s="306"/>
      <c r="DFC2398" s="306"/>
      <c r="DFD2398" s="306"/>
      <c r="DFE2398" s="306"/>
      <c r="DFF2398" s="306"/>
      <c r="DFG2398" s="306"/>
      <c r="DFH2398" s="306"/>
      <c r="DFI2398" s="306"/>
      <c r="DFJ2398" s="306"/>
      <c r="DFK2398" s="306"/>
      <c r="DFL2398" s="306"/>
      <c r="DFM2398" s="306"/>
      <c r="DFN2398" s="306"/>
      <c r="DFO2398" s="306"/>
      <c r="DFP2398" s="306"/>
      <c r="DFQ2398" s="306"/>
      <c r="DFR2398" s="306"/>
      <c r="DFS2398" s="306"/>
      <c r="DFT2398" s="306"/>
      <c r="DFU2398" s="306"/>
      <c r="DFV2398" s="306"/>
      <c r="DFW2398" s="306"/>
      <c r="DFX2398" s="306"/>
      <c r="DFY2398" s="306"/>
      <c r="DFZ2398" s="306"/>
      <c r="DGA2398" s="306"/>
      <c r="DGB2398" s="306"/>
      <c r="DGC2398" s="306"/>
      <c r="DGD2398" s="306"/>
      <c r="DGE2398" s="306"/>
      <c r="DGF2398" s="306"/>
      <c r="DGG2398" s="306"/>
      <c r="DGH2398" s="306"/>
      <c r="DGI2398" s="306"/>
      <c r="DGJ2398" s="306"/>
      <c r="DGK2398" s="306"/>
      <c r="DGL2398" s="306"/>
      <c r="DGM2398" s="306"/>
      <c r="DGN2398" s="306"/>
      <c r="DGO2398" s="306"/>
      <c r="DGP2398" s="306"/>
      <c r="DGQ2398" s="306"/>
      <c r="DGR2398" s="306"/>
      <c r="DGS2398" s="306"/>
      <c r="DGT2398" s="306"/>
      <c r="DGU2398" s="306"/>
      <c r="DGV2398" s="306"/>
      <c r="DGW2398" s="306"/>
      <c r="DGX2398" s="306"/>
      <c r="DGY2398" s="306"/>
      <c r="DGZ2398" s="306"/>
      <c r="DHA2398" s="306"/>
      <c r="DHB2398" s="306"/>
      <c r="DHC2398" s="306"/>
      <c r="DHD2398" s="306"/>
      <c r="DHE2398" s="306"/>
      <c r="DHF2398" s="306"/>
      <c r="DHG2398" s="306"/>
      <c r="DHH2398" s="306"/>
      <c r="DHI2398" s="306"/>
      <c r="DHJ2398" s="306"/>
      <c r="DHK2398" s="306"/>
      <c r="DHL2398" s="306"/>
      <c r="DHM2398" s="306"/>
      <c r="DHN2398" s="306"/>
      <c r="DHO2398" s="306"/>
      <c r="DHP2398" s="306"/>
      <c r="DHQ2398" s="306"/>
      <c r="DHR2398" s="306"/>
      <c r="DHS2398" s="306"/>
      <c r="DHT2398" s="306"/>
      <c r="DHU2398" s="306"/>
      <c r="DHV2398" s="306"/>
      <c r="DHW2398" s="306"/>
      <c r="DHX2398" s="306"/>
      <c r="DHY2398" s="306"/>
      <c r="DHZ2398" s="306"/>
      <c r="DIA2398" s="306"/>
      <c r="DIB2398" s="306"/>
      <c r="DIC2398" s="306"/>
      <c r="DID2398" s="306"/>
      <c r="DIE2398" s="306"/>
      <c r="DIF2398" s="306"/>
      <c r="DIG2398" s="306"/>
      <c r="DIH2398" s="306"/>
      <c r="DII2398" s="306"/>
      <c r="DIJ2398" s="306"/>
      <c r="DIK2398" s="306"/>
      <c r="DIL2398" s="306"/>
      <c r="DIM2398" s="306"/>
      <c r="DIN2398" s="306"/>
      <c r="DIO2398" s="306"/>
      <c r="DIP2398" s="306"/>
      <c r="DIQ2398" s="306"/>
      <c r="DIR2398" s="306"/>
      <c r="DIS2398" s="306"/>
      <c r="DIT2398" s="306"/>
      <c r="DIU2398" s="306"/>
      <c r="DIV2398" s="306"/>
      <c r="DIW2398" s="306"/>
      <c r="DIX2398" s="306"/>
      <c r="DIY2398" s="306"/>
      <c r="DIZ2398" s="306"/>
      <c r="DJA2398" s="306"/>
      <c r="DJB2398" s="306"/>
      <c r="DJC2398" s="306"/>
      <c r="DJD2398" s="306"/>
      <c r="DJE2398" s="306"/>
      <c r="DJF2398" s="306"/>
      <c r="DJG2398" s="306"/>
      <c r="DJH2398" s="306"/>
      <c r="DJI2398" s="306"/>
      <c r="DJJ2398" s="306"/>
      <c r="DJK2398" s="306"/>
      <c r="DJL2398" s="306"/>
      <c r="DJM2398" s="306"/>
      <c r="DJN2398" s="306"/>
      <c r="DJO2398" s="306"/>
      <c r="DJP2398" s="306"/>
      <c r="DJQ2398" s="306"/>
      <c r="DJR2398" s="306"/>
      <c r="DJS2398" s="306"/>
      <c r="DJT2398" s="306"/>
      <c r="DJU2398" s="306"/>
      <c r="DJV2398" s="306"/>
      <c r="DJW2398" s="306"/>
      <c r="DJX2398" s="306"/>
      <c r="DJY2398" s="306"/>
      <c r="DJZ2398" s="306"/>
      <c r="DKA2398" s="306"/>
      <c r="DKB2398" s="306"/>
      <c r="DKC2398" s="306"/>
      <c r="DKD2398" s="306"/>
      <c r="DKE2398" s="306"/>
      <c r="DKF2398" s="306"/>
      <c r="DKG2398" s="306"/>
      <c r="DKH2398" s="306"/>
      <c r="DKI2398" s="306"/>
      <c r="DKJ2398" s="306"/>
      <c r="DKK2398" s="306"/>
      <c r="DKL2398" s="306"/>
      <c r="DKM2398" s="306"/>
      <c r="DKN2398" s="306"/>
      <c r="DKO2398" s="306"/>
      <c r="DKP2398" s="306"/>
      <c r="DKQ2398" s="306"/>
      <c r="DKR2398" s="306"/>
      <c r="DKS2398" s="306"/>
      <c r="DKT2398" s="306"/>
      <c r="DKU2398" s="306"/>
      <c r="DKV2398" s="306"/>
      <c r="DKW2398" s="306"/>
      <c r="DKX2398" s="306"/>
      <c r="DKY2398" s="306"/>
      <c r="DKZ2398" s="306"/>
      <c r="DLA2398" s="306"/>
      <c r="DLB2398" s="306"/>
      <c r="DLC2398" s="306"/>
      <c r="DLD2398" s="306"/>
      <c r="DLE2398" s="306"/>
      <c r="DLF2398" s="306"/>
      <c r="DLG2398" s="306"/>
      <c r="DLH2398" s="306"/>
      <c r="DLI2398" s="306"/>
      <c r="DLJ2398" s="306"/>
      <c r="DLK2398" s="306"/>
      <c r="DLL2398" s="306"/>
      <c r="DLM2398" s="306"/>
      <c r="DLN2398" s="306"/>
      <c r="DLO2398" s="306"/>
      <c r="DLP2398" s="306"/>
      <c r="DLQ2398" s="306"/>
      <c r="DLR2398" s="306"/>
      <c r="DLS2398" s="306"/>
      <c r="DLT2398" s="306"/>
      <c r="DLU2398" s="306"/>
      <c r="DLV2398" s="306"/>
      <c r="DLW2398" s="306"/>
      <c r="DLX2398" s="306"/>
      <c r="DLY2398" s="306"/>
      <c r="DLZ2398" s="306"/>
      <c r="DMA2398" s="306"/>
      <c r="DMB2398" s="306"/>
      <c r="DMC2398" s="306"/>
      <c r="DMD2398" s="306"/>
      <c r="DME2398" s="306"/>
      <c r="DMF2398" s="306"/>
      <c r="DMG2398" s="306"/>
      <c r="DMH2398" s="306"/>
      <c r="DMI2398" s="306"/>
      <c r="DMJ2398" s="306"/>
      <c r="DMK2398" s="306"/>
      <c r="DML2398" s="306"/>
      <c r="DMM2398" s="306"/>
      <c r="DMN2398" s="306"/>
      <c r="DMO2398" s="306"/>
      <c r="DMP2398" s="306"/>
      <c r="DMQ2398" s="306"/>
      <c r="DMR2398" s="306"/>
      <c r="DMS2398" s="306"/>
      <c r="DMT2398" s="306"/>
      <c r="DMU2398" s="306"/>
      <c r="DMV2398" s="306"/>
      <c r="DMW2398" s="306"/>
      <c r="DMX2398" s="306"/>
      <c r="DMY2398" s="306"/>
      <c r="DMZ2398" s="306"/>
      <c r="DNA2398" s="306"/>
      <c r="DNB2398" s="306"/>
      <c r="DNC2398" s="306"/>
      <c r="DND2398" s="306"/>
      <c r="DNE2398" s="306"/>
      <c r="DNF2398" s="306"/>
      <c r="DNG2398" s="306"/>
      <c r="DNH2398" s="306"/>
      <c r="DNI2398" s="306"/>
      <c r="DNJ2398" s="306"/>
      <c r="DNK2398" s="306"/>
      <c r="DNL2398" s="306"/>
      <c r="DNM2398" s="306"/>
      <c r="DNN2398" s="306"/>
      <c r="DNO2398" s="306"/>
      <c r="DNP2398" s="306"/>
      <c r="DNQ2398" s="306"/>
      <c r="DNR2398" s="306"/>
      <c r="DNS2398" s="306"/>
      <c r="DNT2398" s="306"/>
      <c r="DNU2398" s="306"/>
      <c r="DNV2398" s="306"/>
      <c r="DNW2398" s="306"/>
      <c r="DNX2398" s="306"/>
      <c r="DNY2398" s="306"/>
      <c r="DNZ2398" s="306"/>
      <c r="DOA2398" s="306"/>
      <c r="DOB2398" s="306"/>
      <c r="DOC2398" s="306"/>
      <c r="DOD2398" s="306"/>
      <c r="DOE2398" s="306"/>
      <c r="DOF2398" s="306"/>
      <c r="DOG2398" s="306"/>
      <c r="DOH2398" s="306"/>
      <c r="DOI2398" s="306"/>
      <c r="DOJ2398" s="306"/>
      <c r="DOK2398" s="306"/>
      <c r="DOL2398" s="306"/>
      <c r="DOM2398" s="306"/>
      <c r="DON2398" s="306"/>
      <c r="DOO2398" s="306"/>
      <c r="DOP2398" s="306"/>
      <c r="DOQ2398" s="306"/>
      <c r="DOR2398" s="306"/>
      <c r="DOS2398" s="306"/>
      <c r="DOT2398" s="306"/>
      <c r="DOU2398" s="306"/>
      <c r="DOV2398" s="306"/>
      <c r="DOW2398" s="306"/>
      <c r="DOX2398" s="306"/>
      <c r="DOY2398" s="306"/>
      <c r="DOZ2398" s="306"/>
      <c r="DPA2398" s="306"/>
      <c r="DPB2398" s="306"/>
      <c r="DPC2398" s="306"/>
      <c r="DPD2398" s="306"/>
      <c r="DPE2398" s="306"/>
      <c r="DPF2398" s="306"/>
      <c r="DPG2398" s="306"/>
      <c r="DPH2398" s="306"/>
      <c r="DPI2398" s="306"/>
      <c r="DPJ2398" s="306"/>
      <c r="DPK2398" s="306"/>
      <c r="DPL2398" s="306"/>
      <c r="DPM2398" s="306"/>
      <c r="DPN2398" s="306"/>
      <c r="DPO2398" s="306"/>
      <c r="DPP2398" s="306"/>
      <c r="DPQ2398" s="306"/>
      <c r="DPR2398" s="306"/>
      <c r="DPS2398" s="306"/>
      <c r="DPT2398" s="306"/>
      <c r="DPU2398" s="306"/>
      <c r="DPV2398" s="306"/>
      <c r="DPW2398" s="306"/>
      <c r="DPX2398" s="306"/>
      <c r="DPY2398" s="306"/>
      <c r="DPZ2398" s="306"/>
      <c r="DQA2398" s="306"/>
      <c r="DQB2398" s="306"/>
      <c r="DQC2398" s="306"/>
      <c r="DQD2398" s="306"/>
      <c r="DQE2398" s="306"/>
      <c r="DQF2398" s="306"/>
      <c r="DQG2398" s="306"/>
      <c r="DQH2398" s="306"/>
      <c r="DQI2398" s="306"/>
      <c r="DQJ2398" s="306"/>
      <c r="DQK2398" s="306"/>
      <c r="DQL2398" s="306"/>
      <c r="DQM2398" s="306"/>
      <c r="DQN2398" s="306"/>
      <c r="DQO2398" s="306"/>
      <c r="DQP2398" s="306"/>
      <c r="DQQ2398" s="306"/>
      <c r="DQR2398" s="306"/>
      <c r="DQS2398" s="306"/>
      <c r="DQT2398" s="306"/>
      <c r="DQU2398" s="306"/>
      <c r="DQV2398" s="306"/>
      <c r="DQW2398" s="306"/>
      <c r="DQX2398" s="306"/>
      <c r="DQY2398" s="306"/>
      <c r="DQZ2398" s="306"/>
      <c r="DRA2398" s="306"/>
      <c r="DRB2398" s="306"/>
      <c r="DRC2398" s="306"/>
      <c r="DRD2398" s="306"/>
      <c r="DRE2398" s="306"/>
      <c r="DRF2398" s="306"/>
      <c r="DRG2398" s="306"/>
      <c r="DRH2398" s="306"/>
      <c r="DRI2398" s="306"/>
      <c r="DRJ2398" s="306"/>
      <c r="DRK2398" s="306"/>
      <c r="DRL2398" s="306"/>
      <c r="DRM2398" s="306"/>
      <c r="DRN2398" s="306"/>
      <c r="DRO2398" s="306"/>
      <c r="DRP2398" s="306"/>
      <c r="DRQ2398" s="306"/>
      <c r="DRR2398" s="306"/>
      <c r="DRS2398" s="306"/>
      <c r="DRT2398" s="306"/>
      <c r="DRU2398" s="306"/>
      <c r="DRV2398" s="306"/>
      <c r="DRW2398" s="306"/>
      <c r="DRX2398" s="306"/>
      <c r="DRY2398" s="306"/>
      <c r="DRZ2398" s="306"/>
      <c r="DSA2398" s="306"/>
      <c r="DSB2398" s="306"/>
      <c r="DSC2398" s="306"/>
      <c r="DSD2398" s="306"/>
      <c r="DSE2398" s="306"/>
      <c r="DSF2398" s="306"/>
      <c r="DSG2398" s="306"/>
      <c r="DSH2398" s="306"/>
      <c r="DSI2398" s="306"/>
      <c r="DSJ2398" s="306"/>
      <c r="DSK2398" s="306"/>
      <c r="DSL2398" s="306"/>
      <c r="DSM2398" s="306"/>
      <c r="DSN2398" s="306"/>
      <c r="DSO2398" s="306"/>
      <c r="DSP2398" s="306"/>
      <c r="DSQ2398" s="306"/>
      <c r="DSR2398" s="306"/>
      <c r="DSS2398" s="306"/>
      <c r="DST2398" s="306"/>
      <c r="DSU2398" s="306"/>
      <c r="DSV2398" s="306"/>
      <c r="DSW2398" s="306"/>
      <c r="DSX2398" s="306"/>
      <c r="DSY2398" s="306"/>
      <c r="DSZ2398" s="306"/>
      <c r="DTA2398" s="306"/>
      <c r="DTB2398" s="306"/>
      <c r="DTC2398" s="306"/>
      <c r="DTD2398" s="306"/>
      <c r="DTE2398" s="306"/>
      <c r="DTF2398" s="306"/>
      <c r="DTG2398" s="306"/>
      <c r="DTH2398" s="306"/>
      <c r="DTI2398" s="306"/>
      <c r="DTJ2398" s="306"/>
      <c r="DTK2398" s="306"/>
      <c r="DTL2398" s="306"/>
      <c r="DTM2398" s="306"/>
      <c r="DTN2398" s="306"/>
      <c r="DTO2398" s="306"/>
      <c r="DTP2398" s="306"/>
      <c r="DTQ2398" s="306"/>
      <c r="DTR2398" s="306"/>
      <c r="DTS2398" s="306"/>
      <c r="DTT2398" s="306"/>
      <c r="DTU2398" s="306"/>
      <c r="DTV2398" s="306"/>
      <c r="DTW2398" s="306"/>
      <c r="DTX2398" s="306"/>
      <c r="DTY2398" s="306"/>
      <c r="DTZ2398" s="306"/>
      <c r="DUA2398" s="306"/>
      <c r="DUB2398" s="306"/>
      <c r="DUC2398" s="306"/>
      <c r="DUD2398" s="306"/>
      <c r="DUE2398" s="306"/>
      <c r="DUF2398" s="306"/>
      <c r="DUG2398" s="306"/>
      <c r="DUH2398" s="306"/>
      <c r="DUI2398" s="306"/>
      <c r="DUJ2398" s="306"/>
      <c r="DUK2398" s="306"/>
      <c r="DUL2398" s="306"/>
      <c r="DUM2398" s="306"/>
      <c r="DUN2398" s="306"/>
      <c r="DUO2398" s="306"/>
      <c r="DUP2398" s="306"/>
      <c r="DUQ2398" s="306"/>
      <c r="DUR2398" s="306"/>
      <c r="DUS2398" s="306"/>
      <c r="DUT2398" s="306"/>
      <c r="DUU2398" s="306"/>
      <c r="DUV2398" s="306"/>
      <c r="DUW2398" s="306"/>
      <c r="DUX2398" s="306"/>
      <c r="DUY2398" s="306"/>
      <c r="DUZ2398" s="306"/>
      <c r="DVA2398" s="306"/>
      <c r="DVB2398" s="306"/>
      <c r="DVC2398" s="306"/>
      <c r="DVD2398" s="306"/>
      <c r="DVE2398" s="306"/>
      <c r="DVF2398" s="306"/>
      <c r="DVG2398" s="306"/>
      <c r="DVH2398" s="306"/>
      <c r="DVI2398" s="306"/>
      <c r="DVJ2398" s="306"/>
      <c r="DVK2398" s="306"/>
      <c r="DVL2398" s="306"/>
      <c r="DVM2398" s="306"/>
      <c r="DVN2398" s="306"/>
      <c r="DVO2398" s="306"/>
      <c r="DVP2398" s="306"/>
      <c r="DVQ2398" s="306"/>
      <c r="DVR2398" s="306"/>
      <c r="DVS2398" s="306"/>
      <c r="DVT2398" s="306"/>
      <c r="DVU2398" s="306"/>
      <c r="DVV2398" s="306"/>
      <c r="DVW2398" s="306"/>
      <c r="DVX2398" s="306"/>
      <c r="DVY2398" s="306"/>
      <c r="DVZ2398" s="306"/>
      <c r="DWA2398" s="306"/>
      <c r="DWB2398" s="306"/>
      <c r="DWC2398" s="306"/>
      <c r="DWD2398" s="306"/>
      <c r="DWE2398" s="306"/>
      <c r="DWF2398" s="306"/>
      <c r="DWG2398" s="306"/>
      <c r="DWH2398" s="306"/>
      <c r="DWI2398" s="306"/>
      <c r="DWJ2398" s="306"/>
      <c r="DWK2398" s="306"/>
      <c r="DWL2398" s="306"/>
      <c r="DWM2398" s="306"/>
      <c r="DWN2398" s="306"/>
      <c r="DWO2398" s="306"/>
      <c r="DWP2398" s="306"/>
      <c r="DWQ2398" s="306"/>
      <c r="DWR2398" s="306"/>
      <c r="DWS2398" s="306"/>
      <c r="DWT2398" s="306"/>
      <c r="DWU2398" s="306"/>
      <c r="DWV2398" s="306"/>
      <c r="DWW2398" s="306"/>
      <c r="DWX2398" s="306"/>
      <c r="DWY2398" s="306"/>
      <c r="DWZ2398" s="306"/>
      <c r="DXA2398" s="306"/>
      <c r="DXB2398" s="306"/>
      <c r="DXC2398" s="306"/>
      <c r="DXD2398" s="306"/>
      <c r="DXE2398" s="306"/>
      <c r="DXF2398" s="306"/>
      <c r="DXG2398" s="306"/>
      <c r="DXH2398" s="306"/>
      <c r="DXI2398" s="306"/>
      <c r="DXJ2398" s="306"/>
      <c r="DXK2398" s="306"/>
      <c r="DXL2398" s="306"/>
      <c r="DXM2398" s="306"/>
      <c r="DXN2398" s="306"/>
      <c r="DXO2398" s="306"/>
      <c r="DXP2398" s="306"/>
      <c r="DXQ2398" s="306"/>
      <c r="DXR2398" s="306"/>
      <c r="DXS2398" s="306"/>
      <c r="DXT2398" s="306"/>
      <c r="DXU2398" s="306"/>
      <c r="DXV2398" s="306"/>
      <c r="DXW2398" s="306"/>
      <c r="DXX2398" s="306"/>
      <c r="DXY2398" s="306"/>
      <c r="DXZ2398" s="306"/>
      <c r="DYA2398" s="306"/>
      <c r="DYB2398" s="306"/>
      <c r="DYC2398" s="306"/>
      <c r="DYD2398" s="306"/>
      <c r="DYE2398" s="306"/>
      <c r="DYF2398" s="306"/>
      <c r="DYG2398" s="306"/>
      <c r="DYH2398" s="306"/>
      <c r="DYI2398" s="306"/>
      <c r="DYJ2398" s="306"/>
      <c r="DYK2398" s="306"/>
      <c r="DYL2398" s="306"/>
      <c r="DYM2398" s="306"/>
      <c r="DYN2398" s="306"/>
      <c r="DYO2398" s="306"/>
      <c r="DYP2398" s="306"/>
      <c r="DYQ2398" s="306"/>
      <c r="DYR2398" s="306"/>
      <c r="DYS2398" s="306"/>
      <c r="DYT2398" s="306"/>
      <c r="DYU2398" s="306"/>
      <c r="DYV2398" s="306"/>
      <c r="DYW2398" s="306"/>
      <c r="DYX2398" s="306"/>
      <c r="DYY2398" s="306"/>
      <c r="DYZ2398" s="306"/>
      <c r="DZA2398" s="306"/>
      <c r="DZB2398" s="306"/>
      <c r="DZC2398" s="306"/>
      <c r="DZD2398" s="306"/>
      <c r="DZE2398" s="306"/>
      <c r="DZF2398" s="306"/>
      <c r="DZG2398" s="306"/>
      <c r="DZH2398" s="306"/>
      <c r="DZI2398" s="306"/>
      <c r="DZJ2398" s="306"/>
      <c r="DZK2398" s="306"/>
      <c r="DZL2398" s="306"/>
      <c r="DZM2398" s="306"/>
      <c r="DZN2398" s="306"/>
      <c r="DZO2398" s="306"/>
      <c r="DZP2398" s="306"/>
      <c r="DZQ2398" s="306"/>
      <c r="DZR2398" s="306"/>
      <c r="DZS2398" s="306"/>
      <c r="DZT2398" s="306"/>
      <c r="DZU2398" s="306"/>
      <c r="DZV2398" s="306"/>
      <c r="DZW2398" s="306"/>
      <c r="DZX2398" s="306"/>
      <c r="DZY2398" s="306"/>
      <c r="DZZ2398" s="306"/>
      <c r="EAA2398" s="306"/>
      <c r="EAB2398" s="306"/>
      <c r="EAC2398" s="306"/>
      <c r="EAD2398" s="306"/>
      <c r="EAE2398" s="306"/>
      <c r="EAF2398" s="306"/>
      <c r="EAG2398" s="306"/>
      <c r="EAH2398" s="306"/>
      <c r="EAI2398" s="306"/>
      <c r="EAJ2398" s="306"/>
      <c r="EAK2398" s="306"/>
      <c r="EAL2398" s="306"/>
      <c r="EAM2398" s="306"/>
      <c r="EAN2398" s="306"/>
      <c r="EAO2398" s="306"/>
      <c r="EAP2398" s="306"/>
      <c r="EAQ2398" s="306"/>
      <c r="EAR2398" s="306"/>
      <c r="EAS2398" s="306"/>
      <c r="EAT2398" s="306"/>
      <c r="EAU2398" s="306"/>
      <c r="EAV2398" s="306"/>
      <c r="EAW2398" s="306"/>
      <c r="EAX2398" s="306"/>
      <c r="EAY2398" s="306"/>
      <c r="EAZ2398" s="306"/>
      <c r="EBA2398" s="306"/>
      <c r="EBB2398" s="306"/>
      <c r="EBC2398" s="306"/>
      <c r="EBD2398" s="306"/>
      <c r="EBE2398" s="306"/>
      <c r="EBF2398" s="306"/>
      <c r="EBG2398" s="306"/>
      <c r="EBH2398" s="306"/>
      <c r="EBI2398" s="306"/>
      <c r="EBJ2398" s="306"/>
      <c r="EBK2398" s="306"/>
      <c r="EBL2398" s="306"/>
      <c r="EBM2398" s="306"/>
      <c r="EBN2398" s="306"/>
      <c r="EBO2398" s="306"/>
      <c r="EBP2398" s="306"/>
      <c r="EBQ2398" s="306"/>
      <c r="EBR2398" s="306"/>
      <c r="EBS2398" s="306"/>
      <c r="EBT2398" s="306"/>
      <c r="EBU2398" s="306"/>
      <c r="EBV2398" s="306"/>
      <c r="EBW2398" s="306"/>
      <c r="EBX2398" s="306"/>
      <c r="EBY2398" s="306"/>
      <c r="EBZ2398" s="306"/>
      <c r="ECA2398" s="306"/>
      <c r="ECB2398" s="306"/>
      <c r="ECC2398" s="306"/>
      <c r="ECD2398" s="306"/>
      <c r="ECE2398" s="306"/>
      <c r="ECF2398" s="306"/>
      <c r="ECG2398" s="306"/>
      <c r="ECH2398" s="306"/>
      <c r="ECI2398" s="306"/>
      <c r="ECJ2398" s="306"/>
      <c r="ECK2398" s="306"/>
      <c r="ECL2398" s="306"/>
      <c r="ECM2398" s="306"/>
      <c r="ECN2398" s="306"/>
      <c r="ECO2398" s="306"/>
      <c r="ECP2398" s="306"/>
      <c r="ECQ2398" s="306"/>
      <c r="ECR2398" s="306"/>
      <c r="ECS2398" s="306"/>
      <c r="ECT2398" s="306"/>
      <c r="ECU2398" s="306"/>
      <c r="ECV2398" s="306"/>
      <c r="ECW2398" s="306"/>
      <c r="ECX2398" s="306"/>
      <c r="ECY2398" s="306"/>
      <c r="ECZ2398" s="306"/>
      <c r="EDA2398" s="306"/>
      <c r="EDB2398" s="306"/>
      <c r="EDC2398" s="306"/>
      <c r="EDD2398" s="306"/>
      <c r="EDE2398" s="306"/>
      <c r="EDF2398" s="306"/>
      <c r="EDG2398" s="306"/>
      <c r="EDH2398" s="306"/>
      <c r="EDI2398" s="306"/>
      <c r="EDJ2398" s="306"/>
      <c r="EDK2398" s="306"/>
      <c r="EDL2398" s="306"/>
      <c r="EDM2398" s="306"/>
      <c r="EDN2398" s="306"/>
      <c r="EDO2398" s="306"/>
      <c r="EDP2398" s="306"/>
      <c r="EDQ2398" s="306"/>
      <c r="EDR2398" s="306"/>
      <c r="EDS2398" s="306"/>
      <c r="EDT2398" s="306"/>
      <c r="EDU2398" s="306"/>
      <c r="EDV2398" s="306"/>
      <c r="EDW2398" s="306"/>
      <c r="EDX2398" s="306"/>
      <c r="EDY2398" s="306"/>
      <c r="EDZ2398" s="306"/>
      <c r="EEA2398" s="306"/>
      <c r="EEB2398" s="306"/>
      <c r="EEC2398" s="306"/>
      <c r="EED2398" s="306"/>
      <c r="EEE2398" s="306"/>
      <c r="EEF2398" s="306"/>
      <c r="EEG2398" s="306"/>
      <c r="EEH2398" s="306"/>
      <c r="EEI2398" s="306"/>
      <c r="EEJ2398" s="306"/>
      <c r="EEK2398" s="306"/>
      <c r="EEL2398" s="306"/>
      <c r="EEM2398" s="306"/>
      <c r="EEN2398" s="306"/>
      <c r="EEO2398" s="306"/>
      <c r="EEP2398" s="306"/>
      <c r="EEQ2398" s="306"/>
      <c r="EER2398" s="306"/>
      <c r="EES2398" s="306"/>
      <c r="EET2398" s="306"/>
      <c r="EEU2398" s="306"/>
      <c r="EEV2398" s="306"/>
      <c r="EEW2398" s="306"/>
      <c r="EEX2398" s="306"/>
      <c r="EEY2398" s="306"/>
      <c r="EEZ2398" s="306"/>
      <c r="EFA2398" s="306"/>
      <c r="EFB2398" s="306"/>
      <c r="EFC2398" s="306"/>
      <c r="EFD2398" s="306"/>
      <c r="EFE2398" s="306"/>
      <c r="EFF2398" s="306"/>
      <c r="EFG2398" s="306"/>
      <c r="EFH2398" s="306"/>
      <c r="EFI2398" s="306"/>
      <c r="EFJ2398" s="306"/>
      <c r="EFK2398" s="306"/>
      <c r="EFL2398" s="306"/>
      <c r="EFM2398" s="306"/>
      <c r="EFN2398" s="306"/>
      <c r="EFO2398" s="306"/>
      <c r="EFP2398" s="306"/>
      <c r="EFQ2398" s="306"/>
      <c r="EFR2398" s="306"/>
      <c r="EFS2398" s="306"/>
      <c r="EFT2398" s="306"/>
      <c r="EFU2398" s="306"/>
      <c r="EFV2398" s="306"/>
      <c r="EFW2398" s="306"/>
      <c r="EFX2398" s="306"/>
      <c r="EFY2398" s="306"/>
      <c r="EFZ2398" s="306"/>
      <c r="EGA2398" s="306"/>
      <c r="EGB2398" s="306"/>
      <c r="EGC2398" s="306"/>
      <c r="EGD2398" s="306"/>
      <c r="EGE2398" s="306"/>
      <c r="EGF2398" s="306"/>
      <c r="EGG2398" s="306"/>
      <c r="EGH2398" s="306"/>
      <c r="EGI2398" s="306"/>
      <c r="EGJ2398" s="306"/>
      <c r="EGK2398" s="306"/>
      <c r="EGL2398" s="306"/>
      <c r="EGM2398" s="306"/>
      <c r="EGN2398" s="306"/>
      <c r="EGO2398" s="306"/>
      <c r="EGP2398" s="306"/>
      <c r="EGQ2398" s="306"/>
      <c r="EGR2398" s="306"/>
      <c r="EGS2398" s="306"/>
      <c r="EGT2398" s="306"/>
      <c r="EGU2398" s="306"/>
      <c r="EGV2398" s="306"/>
      <c r="EGW2398" s="306"/>
      <c r="EGX2398" s="306"/>
      <c r="EGY2398" s="306"/>
      <c r="EGZ2398" s="306"/>
      <c r="EHA2398" s="306"/>
      <c r="EHB2398" s="306"/>
      <c r="EHC2398" s="306"/>
      <c r="EHD2398" s="306"/>
      <c r="EHE2398" s="306"/>
      <c r="EHF2398" s="306"/>
      <c r="EHG2398" s="306"/>
      <c r="EHH2398" s="306"/>
      <c r="EHI2398" s="306"/>
      <c r="EHJ2398" s="306"/>
      <c r="EHK2398" s="306"/>
      <c r="EHL2398" s="306"/>
      <c r="EHM2398" s="306"/>
      <c r="EHN2398" s="306"/>
      <c r="EHO2398" s="306"/>
      <c r="EHP2398" s="306"/>
      <c r="EHQ2398" s="306"/>
      <c r="EHR2398" s="306"/>
      <c r="EHS2398" s="306"/>
      <c r="EHT2398" s="306"/>
      <c r="EHU2398" s="306"/>
      <c r="EHV2398" s="306"/>
      <c r="EHW2398" s="306"/>
      <c r="EHX2398" s="306"/>
      <c r="EHY2398" s="306"/>
      <c r="EHZ2398" s="306"/>
      <c r="EIA2398" s="306"/>
      <c r="EIB2398" s="306"/>
      <c r="EIC2398" s="306"/>
      <c r="EID2398" s="306"/>
      <c r="EIE2398" s="306"/>
      <c r="EIF2398" s="306"/>
      <c r="EIG2398" s="306"/>
      <c r="EIH2398" s="306"/>
      <c r="EII2398" s="306"/>
      <c r="EIJ2398" s="306"/>
      <c r="EIK2398" s="306"/>
      <c r="EIL2398" s="306"/>
      <c r="EIM2398" s="306"/>
      <c r="EIN2398" s="306"/>
      <c r="EIO2398" s="306"/>
      <c r="EIP2398" s="306"/>
      <c r="EIQ2398" s="306"/>
      <c r="EIR2398" s="306"/>
      <c r="EIS2398" s="306"/>
      <c r="EIT2398" s="306"/>
      <c r="EIU2398" s="306"/>
      <c r="EIV2398" s="306"/>
      <c r="EIW2398" s="306"/>
      <c r="EIX2398" s="306"/>
      <c r="EIY2398" s="306"/>
      <c r="EIZ2398" s="306"/>
      <c r="EJA2398" s="306"/>
      <c r="EJB2398" s="306"/>
      <c r="EJC2398" s="306"/>
      <c r="EJD2398" s="306"/>
      <c r="EJE2398" s="306"/>
      <c r="EJF2398" s="306"/>
      <c r="EJG2398" s="306"/>
      <c r="EJH2398" s="306"/>
      <c r="EJI2398" s="306"/>
      <c r="EJJ2398" s="306"/>
      <c r="EJK2398" s="306"/>
      <c r="EJL2398" s="306"/>
      <c r="EJM2398" s="306"/>
      <c r="EJN2398" s="306"/>
      <c r="EJO2398" s="306"/>
      <c r="EJP2398" s="306"/>
      <c r="EJQ2398" s="306"/>
      <c r="EJR2398" s="306"/>
      <c r="EJS2398" s="306"/>
      <c r="EJT2398" s="306"/>
      <c r="EJU2398" s="306"/>
      <c r="EJV2398" s="306"/>
      <c r="EJW2398" s="306"/>
      <c r="EJX2398" s="306"/>
      <c r="EJY2398" s="306"/>
      <c r="EJZ2398" s="306"/>
      <c r="EKA2398" s="306"/>
      <c r="EKB2398" s="306"/>
      <c r="EKC2398" s="306"/>
      <c r="EKD2398" s="306"/>
      <c r="EKE2398" s="306"/>
      <c r="EKF2398" s="306"/>
      <c r="EKG2398" s="306"/>
      <c r="EKH2398" s="306"/>
      <c r="EKI2398" s="306"/>
      <c r="EKJ2398" s="306"/>
      <c r="EKK2398" s="306"/>
      <c r="EKL2398" s="306"/>
      <c r="EKM2398" s="306"/>
      <c r="EKN2398" s="306"/>
      <c r="EKO2398" s="306"/>
      <c r="EKP2398" s="306"/>
      <c r="EKQ2398" s="306"/>
      <c r="EKR2398" s="306"/>
      <c r="EKS2398" s="306"/>
      <c r="EKT2398" s="306"/>
      <c r="EKU2398" s="306"/>
      <c r="EKV2398" s="306"/>
      <c r="EKW2398" s="306"/>
      <c r="EKX2398" s="306"/>
      <c r="EKY2398" s="306"/>
      <c r="EKZ2398" s="306"/>
      <c r="ELA2398" s="306"/>
      <c r="ELB2398" s="306"/>
      <c r="ELC2398" s="306"/>
      <c r="ELD2398" s="306"/>
      <c r="ELE2398" s="306"/>
      <c r="ELF2398" s="306"/>
      <c r="ELG2398" s="306"/>
      <c r="ELH2398" s="306"/>
      <c r="ELI2398" s="306"/>
      <c r="ELJ2398" s="306"/>
      <c r="ELK2398" s="306"/>
      <c r="ELL2398" s="306"/>
      <c r="ELM2398" s="306"/>
      <c r="ELN2398" s="306"/>
      <c r="ELO2398" s="306"/>
      <c r="ELP2398" s="306"/>
      <c r="ELQ2398" s="306"/>
      <c r="ELR2398" s="306"/>
      <c r="ELS2398" s="306"/>
      <c r="ELT2398" s="306"/>
      <c r="ELU2398" s="306"/>
      <c r="ELV2398" s="306"/>
      <c r="ELW2398" s="306"/>
      <c r="ELX2398" s="306"/>
      <c r="ELY2398" s="306"/>
      <c r="ELZ2398" s="306"/>
      <c r="EMA2398" s="306"/>
      <c r="EMB2398" s="306"/>
      <c r="EMC2398" s="306"/>
      <c r="EMD2398" s="306"/>
      <c r="EME2398" s="306"/>
      <c r="EMF2398" s="306"/>
      <c r="EMG2398" s="306"/>
      <c r="EMH2398" s="306"/>
      <c r="EMI2398" s="306"/>
      <c r="EMJ2398" s="306"/>
      <c r="EMK2398" s="306"/>
      <c r="EML2398" s="306"/>
      <c r="EMM2398" s="306"/>
      <c r="EMN2398" s="306"/>
      <c r="EMO2398" s="306"/>
      <c r="EMP2398" s="306"/>
      <c r="EMQ2398" s="306"/>
      <c r="EMR2398" s="306"/>
      <c r="EMS2398" s="306"/>
      <c r="EMT2398" s="306"/>
      <c r="EMU2398" s="306"/>
      <c r="EMV2398" s="306"/>
      <c r="EMW2398" s="306"/>
      <c r="EMX2398" s="306"/>
      <c r="EMY2398" s="306"/>
      <c r="EMZ2398" s="306"/>
      <c r="ENA2398" s="306"/>
      <c r="ENB2398" s="306"/>
      <c r="ENC2398" s="306"/>
      <c r="END2398" s="306"/>
      <c r="ENE2398" s="306"/>
      <c r="ENF2398" s="306"/>
      <c r="ENG2398" s="306"/>
      <c r="ENH2398" s="306"/>
      <c r="ENI2398" s="306"/>
      <c r="ENJ2398" s="306"/>
      <c r="ENK2398" s="306"/>
      <c r="ENL2398" s="306"/>
      <c r="ENM2398" s="306"/>
      <c r="ENN2398" s="306"/>
      <c r="ENO2398" s="306"/>
      <c r="ENP2398" s="306"/>
      <c r="ENQ2398" s="306"/>
      <c r="ENR2398" s="306"/>
      <c r="ENS2398" s="306"/>
      <c r="ENT2398" s="306"/>
      <c r="ENU2398" s="306"/>
      <c r="ENV2398" s="306"/>
      <c r="ENW2398" s="306"/>
      <c r="ENX2398" s="306"/>
      <c r="ENY2398" s="306"/>
      <c r="ENZ2398" s="306"/>
      <c r="EOA2398" s="306"/>
      <c r="EOB2398" s="306"/>
      <c r="EOC2398" s="306"/>
      <c r="EOD2398" s="306"/>
      <c r="EOE2398" s="306"/>
      <c r="EOF2398" s="306"/>
      <c r="EOG2398" s="306"/>
      <c r="EOH2398" s="306"/>
      <c r="EOI2398" s="306"/>
      <c r="EOJ2398" s="306"/>
      <c r="EOK2398" s="306"/>
      <c r="EOL2398" s="306"/>
      <c r="EOM2398" s="306"/>
      <c r="EON2398" s="306"/>
      <c r="EOO2398" s="306"/>
      <c r="EOP2398" s="306"/>
      <c r="EOQ2398" s="306"/>
      <c r="EOR2398" s="306"/>
      <c r="EOS2398" s="306"/>
      <c r="EOT2398" s="306"/>
      <c r="EOU2398" s="306"/>
      <c r="EOV2398" s="306"/>
      <c r="EOW2398" s="306"/>
      <c r="EOX2398" s="306"/>
      <c r="EOY2398" s="306"/>
      <c r="EOZ2398" s="306"/>
      <c r="EPA2398" s="306"/>
      <c r="EPB2398" s="306"/>
      <c r="EPC2398" s="306"/>
      <c r="EPD2398" s="306"/>
      <c r="EPE2398" s="306"/>
      <c r="EPF2398" s="306"/>
      <c r="EPG2398" s="306"/>
      <c r="EPH2398" s="306"/>
      <c r="EPI2398" s="306"/>
      <c r="EPJ2398" s="306"/>
      <c r="EPK2398" s="306"/>
      <c r="EPL2398" s="306"/>
      <c r="EPM2398" s="306"/>
      <c r="EPN2398" s="306"/>
      <c r="EPO2398" s="306"/>
      <c r="EPP2398" s="306"/>
      <c r="EPQ2398" s="306"/>
      <c r="EPR2398" s="306"/>
      <c r="EPS2398" s="306"/>
      <c r="EPT2398" s="306"/>
      <c r="EPU2398" s="306"/>
      <c r="EPV2398" s="306"/>
      <c r="EPW2398" s="306"/>
      <c r="EPX2398" s="306"/>
      <c r="EPY2398" s="306"/>
      <c r="EPZ2398" s="306"/>
      <c r="EQA2398" s="306"/>
      <c r="EQB2398" s="306"/>
      <c r="EQC2398" s="306"/>
      <c r="EQD2398" s="306"/>
      <c r="EQE2398" s="306"/>
      <c r="EQF2398" s="306"/>
      <c r="EQG2398" s="306"/>
      <c r="EQH2398" s="306"/>
      <c r="EQI2398" s="306"/>
      <c r="EQJ2398" s="306"/>
      <c r="EQK2398" s="306"/>
      <c r="EQL2398" s="306"/>
      <c r="EQM2398" s="306"/>
      <c r="EQN2398" s="306"/>
      <c r="EQO2398" s="306"/>
      <c r="EQP2398" s="306"/>
      <c r="EQQ2398" s="306"/>
      <c r="EQR2398" s="306"/>
      <c r="EQS2398" s="306"/>
      <c r="EQT2398" s="306"/>
      <c r="EQU2398" s="306"/>
      <c r="EQV2398" s="306"/>
      <c r="EQW2398" s="306"/>
      <c r="EQX2398" s="306"/>
      <c r="EQY2398" s="306"/>
      <c r="EQZ2398" s="306"/>
      <c r="ERA2398" s="306"/>
      <c r="ERB2398" s="306"/>
      <c r="ERC2398" s="306"/>
      <c r="ERD2398" s="306"/>
      <c r="ERE2398" s="306"/>
      <c r="ERF2398" s="306"/>
      <c r="ERG2398" s="306"/>
      <c r="ERH2398" s="306"/>
      <c r="ERI2398" s="306"/>
      <c r="ERJ2398" s="306"/>
      <c r="ERK2398" s="306"/>
      <c r="ERL2398" s="306"/>
      <c r="ERM2398" s="306"/>
      <c r="ERN2398" s="306"/>
      <c r="ERO2398" s="306"/>
      <c r="ERP2398" s="306"/>
      <c r="ERQ2398" s="306"/>
      <c r="ERR2398" s="306"/>
      <c r="ERS2398" s="306"/>
      <c r="ERT2398" s="306"/>
      <c r="ERU2398" s="306"/>
      <c r="ERV2398" s="306"/>
      <c r="ERW2398" s="306"/>
      <c r="ERX2398" s="306"/>
      <c r="ERY2398" s="306"/>
      <c r="ERZ2398" s="306"/>
      <c r="ESA2398" s="306"/>
      <c r="ESB2398" s="306"/>
      <c r="ESC2398" s="306"/>
      <c r="ESD2398" s="306"/>
      <c r="ESE2398" s="306"/>
      <c r="ESF2398" s="306"/>
      <c r="ESG2398" s="306"/>
      <c r="ESH2398" s="306"/>
      <c r="ESI2398" s="306"/>
      <c r="ESJ2398" s="306"/>
      <c r="ESK2398" s="306"/>
      <c r="ESL2398" s="306"/>
      <c r="ESM2398" s="306"/>
      <c r="ESN2398" s="306"/>
      <c r="ESO2398" s="306"/>
      <c r="ESP2398" s="306"/>
      <c r="ESQ2398" s="306"/>
      <c r="ESR2398" s="306"/>
      <c r="ESS2398" s="306"/>
      <c r="EST2398" s="306"/>
      <c r="ESU2398" s="306"/>
      <c r="ESV2398" s="306"/>
      <c r="ESW2398" s="306"/>
      <c r="ESX2398" s="306"/>
      <c r="ESY2398" s="306"/>
      <c r="ESZ2398" s="306"/>
      <c r="ETA2398" s="306"/>
      <c r="ETB2398" s="306"/>
      <c r="ETC2398" s="306"/>
      <c r="ETD2398" s="306"/>
      <c r="ETE2398" s="306"/>
      <c r="ETF2398" s="306"/>
      <c r="ETG2398" s="306"/>
      <c r="ETH2398" s="306"/>
      <c r="ETI2398" s="306"/>
      <c r="ETJ2398" s="306"/>
      <c r="ETK2398" s="306"/>
      <c r="ETL2398" s="306"/>
      <c r="ETM2398" s="306"/>
      <c r="ETN2398" s="306"/>
      <c r="ETO2398" s="306"/>
      <c r="ETP2398" s="306"/>
      <c r="ETQ2398" s="306"/>
      <c r="ETR2398" s="306"/>
      <c r="ETS2398" s="306"/>
      <c r="ETT2398" s="306"/>
      <c r="ETU2398" s="306"/>
      <c r="ETV2398" s="306"/>
      <c r="ETW2398" s="306"/>
      <c r="ETX2398" s="306"/>
      <c r="ETY2398" s="306"/>
      <c r="ETZ2398" s="306"/>
      <c r="EUA2398" s="306"/>
      <c r="EUB2398" s="306"/>
      <c r="EUC2398" s="306"/>
      <c r="EUD2398" s="306"/>
      <c r="EUE2398" s="306"/>
      <c r="EUF2398" s="306"/>
      <c r="EUG2398" s="306"/>
      <c r="EUH2398" s="306"/>
      <c r="EUI2398" s="306"/>
      <c r="EUJ2398" s="306"/>
      <c r="EUK2398" s="306"/>
      <c r="EUL2398" s="306"/>
      <c r="EUM2398" s="306"/>
      <c r="EUN2398" s="306"/>
      <c r="EUO2398" s="306"/>
      <c r="EUP2398" s="306"/>
      <c r="EUQ2398" s="306"/>
      <c r="EUR2398" s="306"/>
      <c r="EUS2398" s="306"/>
      <c r="EUT2398" s="306"/>
      <c r="EUU2398" s="306"/>
      <c r="EUV2398" s="306"/>
      <c r="EUW2398" s="306"/>
      <c r="EUX2398" s="306"/>
      <c r="EUY2398" s="306"/>
      <c r="EUZ2398" s="306"/>
      <c r="EVA2398" s="306"/>
      <c r="EVB2398" s="306"/>
      <c r="EVC2398" s="306"/>
      <c r="EVD2398" s="306"/>
      <c r="EVE2398" s="306"/>
      <c r="EVF2398" s="306"/>
      <c r="EVG2398" s="306"/>
      <c r="EVH2398" s="306"/>
      <c r="EVI2398" s="306"/>
      <c r="EVJ2398" s="306"/>
      <c r="EVK2398" s="306"/>
      <c r="EVL2398" s="306"/>
      <c r="EVM2398" s="306"/>
      <c r="EVN2398" s="306"/>
      <c r="EVO2398" s="306"/>
      <c r="EVP2398" s="306"/>
      <c r="EVQ2398" s="306"/>
      <c r="EVR2398" s="306"/>
      <c r="EVS2398" s="306"/>
      <c r="EVT2398" s="306"/>
      <c r="EVU2398" s="306"/>
      <c r="EVV2398" s="306"/>
      <c r="EVW2398" s="306"/>
      <c r="EVX2398" s="306"/>
      <c r="EVY2398" s="306"/>
      <c r="EVZ2398" s="306"/>
      <c r="EWA2398" s="306"/>
      <c r="EWB2398" s="306"/>
      <c r="EWC2398" s="306"/>
      <c r="EWD2398" s="306"/>
      <c r="EWE2398" s="306"/>
      <c r="EWF2398" s="306"/>
      <c r="EWG2398" s="306"/>
      <c r="EWH2398" s="306"/>
      <c r="EWI2398" s="306"/>
      <c r="EWJ2398" s="306"/>
      <c r="EWK2398" s="306"/>
      <c r="EWL2398" s="306"/>
      <c r="EWM2398" s="306"/>
      <c r="EWN2398" s="306"/>
      <c r="EWO2398" s="306"/>
      <c r="EWP2398" s="306"/>
      <c r="EWQ2398" s="306"/>
      <c r="EWR2398" s="306"/>
      <c r="EWS2398" s="306"/>
      <c r="EWT2398" s="306"/>
      <c r="EWU2398" s="306"/>
      <c r="EWV2398" s="306"/>
      <c r="EWW2398" s="306"/>
      <c r="EWX2398" s="306"/>
      <c r="EWY2398" s="306"/>
      <c r="EWZ2398" s="306"/>
      <c r="EXA2398" s="306"/>
      <c r="EXB2398" s="306"/>
      <c r="EXC2398" s="306"/>
      <c r="EXD2398" s="306"/>
      <c r="EXE2398" s="306"/>
      <c r="EXF2398" s="306"/>
      <c r="EXG2398" s="306"/>
      <c r="EXH2398" s="306"/>
      <c r="EXI2398" s="306"/>
      <c r="EXJ2398" s="306"/>
      <c r="EXK2398" s="306"/>
      <c r="EXL2398" s="306"/>
      <c r="EXM2398" s="306"/>
      <c r="EXN2398" s="306"/>
      <c r="EXO2398" s="306"/>
      <c r="EXP2398" s="306"/>
      <c r="EXQ2398" s="306"/>
      <c r="EXR2398" s="306"/>
      <c r="EXS2398" s="306"/>
      <c r="EXT2398" s="306"/>
      <c r="EXU2398" s="306"/>
      <c r="EXV2398" s="306"/>
      <c r="EXW2398" s="306"/>
      <c r="EXX2398" s="306"/>
      <c r="EXY2398" s="306"/>
      <c r="EXZ2398" s="306"/>
      <c r="EYA2398" s="306"/>
      <c r="EYB2398" s="306"/>
      <c r="EYC2398" s="306"/>
      <c r="EYD2398" s="306"/>
      <c r="EYE2398" s="306"/>
      <c r="EYF2398" s="306"/>
      <c r="EYG2398" s="306"/>
      <c r="EYH2398" s="306"/>
      <c r="EYI2398" s="306"/>
      <c r="EYJ2398" s="306"/>
      <c r="EYK2398" s="306"/>
      <c r="EYL2398" s="306"/>
      <c r="EYM2398" s="306"/>
      <c r="EYN2398" s="306"/>
      <c r="EYO2398" s="306"/>
      <c r="EYP2398" s="306"/>
      <c r="EYQ2398" s="306"/>
      <c r="EYR2398" s="306"/>
      <c r="EYS2398" s="306"/>
      <c r="EYT2398" s="306"/>
      <c r="EYU2398" s="306"/>
      <c r="EYV2398" s="306"/>
      <c r="EYW2398" s="306"/>
      <c r="EYX2398" s="306"/>
      <c r="EYY2398" s="306"/>
      <c r="EYZ2398" s="306"/>
      <c r="EZA2398" s="306"/>
      <c r="EZB2398" s="306"/>
      <c r="EZC2398" s="306"/>
      <c r="EZD2398" s="306"/>
      <c r="EZE2398" s="306"/>
      <c r="EZF2398" s="306"/>
      <c r="EZG2398" s="306"/>
      <c r="EZH2398" s="306"/>
      <c r="EZI2398" s="306"/>
      <c r="EZJ2398" s="306"/>
      <c r="EZK2398" s="306"/>
      <c r="EZL2398" s="306"/>
      <c r="EZM2398" s="306"/>
      <c r="EZN2398" s="306"/>
      <c r="EZO2398" s="306"/>
      <c r="EZP2398" s="306"/>
      <c r="EZQ2398" s="306"/>
      <c r="EZR2398" s="306"/>
      <c r="EZS2398" s="306"/>
      <c r="EZT2398" s="306"/>
      <c r="EZU2398" s="306"/>
      <c r="EZV2398" s="306"/>
      <c r="EZW2398" s="306"/>
      <c r="EZX2398" s="306"/>
      <c r="EZY2398" s="306"/>
      <c r="EZZ2398" s="306"/>
      <c r="FAA2398" s="306"/>
      <c r="FAB2398" s="306"/>
      <c r="FAC2398" s="306"/>
      <c r="FAD2398" s="306"/>
      <c r="FAE2398" s="306"/>
      <c r="FAF2398" s="306"/>
      <c r="FAG2398" s="306"/>
      <c r="FAH2398" s="306"/>
      <c r="FAI2398" s="306"/>
      <c r="FAJ2398" s="306"/>
      <c r="FAK2398" s="306"/>
      <c r="FAL2398" s="306"/>
      <c r="FAM2398" s="306"/>
      <c r="FAN2398" s="306"/>
      <c r="FAO2398" s="306"/>
      <c r="FAP2398" s="306"/>
      <c r="FAQ2398" s="306"/>
      <c r="FAR2398" s="306"/>
      <c r="FAS2398" s="306"/>
      <c r="FAT2398" s="306"/>
      <c r="FAU2398" s="306"/>
      <c r="FAV2398" s="306"/>
      <c r="FAW2398" s="306"/>
      <c r="FAX2398" s="306"/>
      <c r="FAY2398" s="306"/>
      <c r="FAZ2398" s="306"/>
      <c r="FBA2398" s="306"/>
      <c r="FBB2398" s="306"/>
      <c r="FBC2398" s="306"/>
      <c r="FBD2398" s="306"/>
      <c r="FBE2398" s="306"/>
      <c r="FBF2398" s="306"/>
      <c r="FBG2398" s="306"/>
      <c r="FBH2398" s="306"/>
      <c r="FBI2398" s="306"/>
      <c r="FBJ2398" s="306"/>
      <c r="FBK2398" s="306"/>
      <c r="FBL2398" s="306"/>
      <c r="FBM2398" s="306"/>
      <c r="FBN2398" s="306"/>
      <c r="FBO2398" s="306"/>
      <c r="FBP2398" s="306"/>
      <c r="FBQ2398" s="306"/>
      <c r="FBR2398" s="306"/>
      <c r="FBS2398" s="306"/>
      <c r="FBT2398" s="306"/>
      <c r="FBU2398" s="306"/>
      <c r="FBV2398" s="306"/>
      <c r="FBW2398" s="306"/>
      <c r="FBX2398" s="306"/>
      <c r="FBY2398" s="306"/>
      <c r="FBZ2398" s="306"/>
      <c r="FCA2398" s="306"/>
      <c r="FCB2398" s="306"/>
      <c r="FCC2398" s="306"/>
      <c r="FCD2398" s="306"/>
      <c r="FCE2398" s="306"/>
      <c r="FCF2398" s="306"/>
      <c r="FCG2398" s="306"/>
      <c r="FCH2398" s="306"/>
      <c r="FCI2398" s="306"/>
      <c r="FCJ2398" s="306"/>
      <c r="FCK2398" s="306"/>
      <c r="FCL2398" s="306"/>
      <c r="FCM2398" s="306"/>
      <c r="FCN2398" s="306"/>
      <c r="FCO2398" s="306"/>
      <c r="FCP2398" s="306"/>
      <c r="FCQ2398" s="306"/>
      <c r="FCR2398" s="306"/>
      <c r="FCS2398" s="306"/>
      <c r="FCT2398" s="306"/>
      <c r="FCU2398" s="306"/>
      <c r="FCV2398" s="306"/>
      <c r="FCW2398" s="306"/>
      <c r="FCX2398" s="306"/>
      <c r="FCY2398" s="306"/>
      <c r="FCZ2398" s="306"/>
      <c r="FDA2398" s="306"/>
      <c r="FDB2398" s="306"/>
      <c r="FDC2398" s="306"/>
      <c r="FDD2398" s="306"/>
      <c r="FDE2398" s="306"/>
      <c r="FDF2398" s="306"/>
      <c r="FDG2398" s="306"/>
      <c r="FDH2398" s="306"/>
      <c r="FDI2398" s="306"/>
      <c r="FDJ2398" s="306"/>
      <c r="FDK2398" s="306"/>
      <c r="FDL2398" s="306"/>
      <c r="FDM2398" s="306"/>
      <c r="FDN2398" s="306"/>
      <c r="FDO2398" s="306"/>
      <c r="FDP2398" s="306"/>
      <c r="FDQ2398" s="306"/>
      <c r="FDR2398" s="306"/>
      <c r="FDS2398" s="306"/>
      <c r="FDT2398" s="306"/>
      <c r="FDU2398" s="306"/>
      <c r="FDV2398" s="306"/>
      <c r="FDW2398" s="306"/>
      <c r="FDX2398" s="306"/>
      <c r="FDY2398" s="306"/>
      <c r="FDZ2398" s="306"/>
      <c r="FEA2398" s="306"/>
      <c r="FEB2398" s="306"/>
      <c r="FEC2398" s="306"/>
      <c r="FED2398" s="306"/>
      <c r="FEE2398" s="306"/>
      <c r="FEF2398" s="306"/>
      <c r="FEG2398" s="306"/>
      <c r="FEH2398" s="306"/>
      <c r="FEI2398" s="306"/>
      <c r="FEJ2398" s="306"/>
      <c r="FEK2398" s="306"/>
      <c r="FEL2398" s="306"/>
      <c r="FEM2398" s="306"/>
      <c r="FEN2398" s="306"/>
      <c r="FEO2398" s="306"/>
      <c r="FEP2398" s="306"/>
      <c r="FEQ2398" s="306"/>
      <c r="FER2398" s="306"/>
      <c r="FES2398" s="306"/>
      <c r="FET2398" s="306"/>
      <c r="FEU2398" s="306"/>
      <c r="FEV2398" s="306"/>
      <c r="FEW2398" s="306"/>
      <c r="FEX2398" s="306"/>
      <c r="FEY2398" s="306"/>
      <c r="FEZ2398" s="306"/>
      <c r="FFA2398" s="306"/>
      <c r="FFB2398" s="306"/>
      <c r="FFC2398" s="306"/>
      <c r="FFD2398" s="306"/>
      <c r="FFE2398" s="306"/>
      <c r="FFF2398" s="306"/>
      <c r="FFG2398" s="306"/>
      <c r="FFH2398" s="306"/>
      <c r="FFI2398" s="306"/>
      <c r="FFJ2398" s="306"/>
      <c r="FFK2398" s="306"/>
      <c r="FFL2398" s="306"/>
      <c r="FFM2398" s="306"/>
      <c r="FFN2398" s="306"/>
      <c r="FFO2398" s="306"/>
      <c r="FFP2398" s="306"/>
      <c r="FFQ2398" s="306"/>
      <c r="FFR2398" s="306"/>
      <c r="FFS2398" s="306"/>
      <c r="FFT2398" s="306"/>
      <c r="FFU2398" s="306"/>
      <c r="FFV2398" s="306"/>
      <c r="FFW2398" s="306"/>
      <c r="FFX2398" s="306"/>
      <c r="FFY2398" s="306"/>
      <c r="FFZ2398" s="306"/>
      <c r="FGA2398" s="306"/>
      <c r="FGB2398" s="306"/>
      <c r="FGC2398" s="306"/>
      <c r="FGD2398" s="306"/>
      <c r="FGE2398" s="306"/>
      <c r="FGF2398" s="306"/>
      <c r="FGG2398" s="306"/>
      <c r="FGH2398" s="306"/>
      <c r="FGI2398" s="306"/>
      <c r="FGJ2398" s="306"/>
      <c r="FGK2398" s="306"/>
      <c r="FGL2398" s="306"/>
      <c r="FGM2398" s="306"/>
      <c r="FGN2398" s="306"/>
      <c r="FGO2398" s="306"/>
      <c r="FGP2398" s="306"/>
      <c r="FGQ2398" s="306"/>
      <c r="FGR2398" s="306"/>
      <c r="FGS2398" s="306"/>
      <c r="FGT2398" s="306"/>
      <c r="FGU2398" s="306"/>
      <c r="FGV2398" s="306"/>
      <c r="FGW2398" s="306"/>
      <c r="FGX2398" s="306"/>
      <c r="FGY2398" s="306"/>
      <c r="FGZ2398" s="306"/>
      <c r="FHA2398" s="306"/>
      <c r="FHB2398" s="306"/>
      <c r="FHC2398" s="306"/>
      <c r="FHD2398" s="306"/>
      <c r="FHE2398" s="306"/>
      <c r="FHF2398" s="306"/>
      <c r="FHG2398" s="306"/>
      <c r="FHH2398" s="306"/>
      <c r="FHI2398" s="306"/>
      <c r="FHJ2398" s="306"/>
      <c r="FHK2398" s="306"/>
      <c r="FHL2398" s="306"/>
      <c r="FHM2398" s="306"/>
      <c r="FHN2398" s="306"/>
      <c r="FHO2398" s="306"/>
      <c r="FHP2398" s="306"/>
      <c r="FHQ2398" s="306"/>
      <c r="FHR2398" s="306"/>
      <c r="FHS2398" s="306"/>
      <c r="FHT2398" s="306"/>
      <c r="FHU2398" s="306"/>
      <c r="FHV2398" s="306"/>
      <c r="FHW2398" s="306"/>
      <c r="FHX2398" s="306"/>
      <c r="FHY2398" s="306"/>
      <c r="FHZ2398" s="306"/>
      <c r="FIA2398" s="306"/>
      <c r="FIB2398" s="306"/>
      <c r="FIC2398" s="306"/>
      <c r="FID2398" s="306"/>
      <c r="FIE2398" s="306"/>
      <c r="FIF2398" s="306"/>
      <c r="FIG2398" s="306"/>
      <c r="FIH2398" s="306"/>
      <c r="FII2398" s="306"/>
      <c r="FIJ2398" s="306"/>
      <c r="FIK2398" s="306"/>
      <c r="FIL2398" s="306"/>
      <c r="FIM2398" s="306"/>
      <c r="FIN2398" s="306"/>
      <c r="FIO2398" s="306"/>
      <c r="FIP2398" s="306"/>
      <c r="FIQ2398" s="306"/>
      <c r="FIR2398" s="306"/>
      <c r="FIS2398" s="306"/>
      <c r="FIT2398" s="306"/>
      <c r="FIU2398" s="306"/>
      <c r="FIV2398" s="306"/>
      <c r="FIW2398" s="306"/>
      <c r="FIX2398" s="306"/>
      <c r="FIY2398" s="306"/>
      <c r="FIZ2398" s="306"/>
      <c r="FJA2398" s="306"/>
      <c r="FJB2398" s="306"/>
      <c r="FJC2398" s="306"/>
      <c r="FJD2398" s="306"/>
      <c r="FJE2398" s="306"/>
      <c r="FJF2398" s="306"/>
      <c r="FJG2398" s="306"/>
      <c r="FJH2398" s="306"/>
      <c r="FJI2398" s="306"/>
      <c r="FJJ2398" s="306"/>
      <c r="FJK2398" s="306"/>
      <c r="FJL2398" s="306"/>
      <c r="FJM2398" s="306"/>
      <c r="FJN2398" s="306"/>
      <c r="FJO2398" s="306"/>
      <c r="FJP2398" s="306"/>
      <c r="FJQ2398" s="306"/>
      <c r="FJR2398" s="306"/>
      <c r="FJS2398" s="306"/>
      <c r="FJT2398" s="306"/>
      <c r="FJU2398" s="306"/>
      <c r="FJV2398" s="306"/>
      <c r="FJW2398" s="306"/>
      <c r="FJX2398" s="306"/>
      <c r="FJY2398" s="306"/>
      <c r="FJZ2398" s="306"/>
      <c r="FKA2398" s="306"/>
      <c r="FKB2398" s="306"/>
      <c r="FKC2398" s="306"/>
      <c r="FKD2398" s="306"/>
      <c r="FKE2398" s="306"/>
      <c r="FKF2398" s="306"/>
      <c r="FKG2398" s="306"/>
      <c r="FKH2398" s="306"/>
      <c r="FKI2398" s="306"/>
      <c r="FKJ2398" s="306"/>
      <c r="FKK2398" s="306"/>
      <c r="FKL2398" s="306"/>
      <c r="FKM2398" s="306"/>
      <c r="FKN2398" s="306"/>
      <c r="FKO2398" s="306"/>
      <c r="FKP2398" s="306"/>
      <c r="FKQ2398" s="306"/>
      <c r="FKR2398" s="306"/>
      <c r="FKS2398" s="306"/>
      <c r="FKT2398" s="306"/>
      <c r="FKU2398" s="306"/>
      <c r="FKV2398" s="306"/>
      <c r="FKW2398" s="306"/>
      <c r="FKX2398" s="306"/>
      <c r="FKY2398" s="306"/>
      <c r="FKZ2398" s="306"/>
      <c r="FLA2398" s="306"/>
      <c r="FLB2398" s="306"/>
      <c r="FLC2398" s="306"/>
      <c r="FLD2398" s="306"/>
      <c r="FLE2398" s="306"/>
      <c r="FLF2398" s="306"/>
      <c r="FLG2398" s="306"/>
      <c r="FLH2398" s="306"/>
      <c r="FLI2398" s="306"/>
      <c r="FLJ2398" s="306"/>
      <c r="FLK2398" s="306"/>
      <c r="FLL2398" s="306"/>
      <c r="FLM2398" s="306"/>
      <c r="FLN2398" s="306"/>
      <c r="FLO2398" s="306"/>
      <c r="FLP2398" s="306"/>
      <c r="FLQ2398" s="306"/>
      <c r="FLR2398" s="306"/>
      <c r="FLS2398" s="306"/>
      <c r="FLT2398" s="306"/>
      <c r="FLU2398" s="306"/>
      <c r="FLV2398" s="306"/>
      <c r="FLW2398" s="306"/>
      <c r="FLX2398" s="306"/>
      <c r="FLY2398" s="306"/>
      <c r="FLZ2398" s="306"/>
      <c r="FMA2398" s="306"/>
      <c r="FMB2398" s="306"/>
      <c r="FMC2398" s="306"/>
      <c r="FMD2398" s="306"/>
      <c r="FME2398" s="306"/>
      <c r="FMF2398" s="306"/>
      <c r="FMG2398" s="306"/>
      <c r="FMH2398" s="306"/>
      <c r="FMI2398" s="306"/>
      <c r="FMJ2398" s="306"/>
      <c r="FMK2398" s="306"/>
      <c r="FML2398" s="306"/>
      <c r="FMM2398" s="306"/>
      <c r="FMN2398" s="306"/>
      <c r="FMO2398" s="306"/>
      <c r="FMP2398" s="306"/>
      <c r="FMQ2398" s="306"/>
      <c r="FMR2398" s="306"/>
      <c r="FMS2398" s="306"/>
      <c r="FMT2398" s="306"/>
      <c r="FMU2398" s="306"/>
      <c r="FMV2398" s="306"/>
      <c r="FMW2398" s="306"/>
      <c r="FMX2398" s="306"/>
      <c r="FMY2398" s="306"/>
      <c r="FMZ2398" s="306"/>
      <c r="FNA2398" s="306"/>
      <c r="FNB2398" s="306"/>
      <c r="FNC2398" s="306"/>
      <c r="FND2398" s="306"/>
      <c r="FNE2398" s="306"/>
      <c r="FNF2398" s="306"/>
      <c r="FNG2398" s="306"/>
      <c r="FNH2398" s="306"/>
      <c r="FNI2398" s="306"/>
      <c r="FNJ2398" s="306"/>
      <c r="FNK2398" s="306"/>
      <c r="FNL2398" s="306"/>
      <c r="FNM2398" s="306"/>
      <c r="FNN2398" s="306"/>
      <c r="FNO2398" s="306"/>
      <c r="FNP2398" s="306"/>
      <c r="FNQ2398" s="306"/>
      <c r="FNR2398" s="306"/>
      <c r="FNS2398" s="306"/>
      <c r="FNT2398" s="306"/>
      <c r="FNU2398" s="306"/>
      <c r="FNV2398" s="306"/>
      <c r="FNW2398" s="306"/>
      <c r="FNX2398" s="306"/>
      <c r="FNY2398" s="306"/>
      <c r="FNZ2398" s="306"/>
      <c r="FOA2398" s="306"/>
      <c r="FOB2398" s="306"/>
      <c r="FOC2398" s="306"/>
      <c r="FOD2398" s="306"/>
      <c r="FOE2398" s="306"/>
      <c r="FOF2398" s="306"/>
      <c r="FOG2398" s="306"/>
      <c r="FOH2398" s="306"/>
      <c r="FOI2398" s="306"/>
      <c r="FOJ2398" s="306"/>
      <c r="FOK2398" s="306"/>
      <c r="FOL2398" s="306"/>
      <c r="FOM2398" s="306"/>
      <c r="FON2398" s="306"/>
      <c r="FOO2398" s="306"/>
      <c r="FOP2398" s="306"/>
      <c r="FOQ2398" s="306"/>
      <c r="FOR2398" s="306"/>
      <c r="FOS2398" s="306"/>
      <c r="FOT2398" s="306"/>
      <c r="FOU2398" s="306"/>
      <c r="FOV2398" s="306"/>
      <c r="FOW2398" s="306"/>
      <c r="FOX2398" s="306"/>
      <c r="FOY2398" s="306"/>
      <c r="FOZ2398" s="306"/>
      <c r="FPA2398" s="306"/>
      <c r="FPB2398" s="306"/>
      <c r="FPC2398" s="306"/>
      <c r="FPD2398" s="306"/>
      <c r="FPE2398" s="306"/>
      <c r="FPF2398" s="306"/>
      <c r="FPG2398" s="306"/>
      <c r="FPH2398" s="306"/>
      <c r="FPI2398" s="306"/>
      <c r="FPJ2398" s="306"/>
      <c r="FPK2398" s="306"/>
      <c r="FPL2398" s="306"/>
      <c r="FPM2398" s="306"/>
      <c r="FPN2398" s="306"/>
      <c r="FPO2398" s="306"/>
      <c r="FPP2398" s="306"/>
      <c r="FPQ2398" s="306"/>
      <c r="FPR2398" s="306"/>
      <c r="FPS2398" s="306"/>
      <c r="FPT2398" s="306"/>
      <c r="FPU2398" s="306"/>
      <c r="FPV2398" s="306"/>
      <c r="FPW2398" s="306"/>
      <c r="FPX2398" s="306"/>
      <c r="FPY2398" s="306"/>
      <c r="FPZ2398" s="306"/>
      <c r="FQA2398" s="306"/>
      <c r="FQB2398" s="306"/>
      <c r="FQC2398" s="306"/>
      <c r="FQD2398" s="306"/>
      <c r="FQE2398" s="306"/>
      <c r="FQF2398" s="306"/>
      <c r="FQG2398" s="306"/>
      <c r="FQH2398" s="306"/>
      <c r="FQI2398" s="306"/>
      <c r="FQJ2398" s="306"/>
      <c r="FQK2398" s="306"/>
      <c r="FQL2398" s="306"/>
      <c r="FQM2398" s="306"/>
      <c r="FQN2398" s="306"/>
      <c r="FQO2398" s="306"/>
      <c r="FQP2398" s="306"/>
      <c r="FQQ2398" s="306"/>
      <c r="FQR2398" s="306"/>
      <c r="FQS2398" s="306"/>
      <c r="FQT2398" s="306"/>
      <c r="FQU2398" s="306"/>
      <c r="FQV2398" s="306"/>
      <c r="FQW2398" s="306"/>
      <c r="FQX2398" s="306"/>
      <c r="FQY2398" s="306"/>
      <c r="FQZ2398" s="306"/>
      <c r="FRA2398" s="306"/>
      <c r="FRB2398" s="306"/>
      <c r="FRC2398" s="306"/>
      <c r="FRD2398" s="306"/>
      <c r="FRE2398" s="306"/>
      <c r="FRF2398" s="306"/>
      <c r="FRG2398" s="306"/>
      <c r="FRH2398" s="306"/>
      <c r="FRI2398" s="306"/>
      <c r="FRJ2398" s="306"/>
      <c r="FRK2398" s="306"/>
      <c r="FRL2398" s="306"/>
      <c r="FRM2398" s="306"/>
      <c r="FRN2398" s="306"/>
      <c r="FRO2398" s="306"/>
      <c r="FRP2398" s="306"/>
      <c r="FRQ2398" s="306"/>
      <c r="FRR2398" s="306"/>
      <c r="FRS2398" s="306"/>
      <c r="FRT2398" s="306"/>
      <c r="FRU2398" s="306"/>
      <c r="FRV2398" s="306"/>
      <c r="FRW2398" s="306"/>
      <c r="FRX2398" s="306"/>
      <c r="FRY2398" s="306"/>
      <c r="FRZ2398" s="306"/>
      <c r="FSA2398" s="306"/>
      <c r="FSB2398" s="306"/>
      <c r="FSC2398" s="306"/>
      <c r="FSD2398" s="306"/>
      <c r="FSE2398" s="306"/>
      <c r="FSF2398" s="306"/>
      <c r="FSG2398" s="306"/>
      <c r="FSH2398" s="306"/>
      <c r="FSI2398" s="306"/>
      <c r="FSJ2398" s="306"/>
      <c r="FSK2398" s="306"/>
      <c r="FSL2398" s="306"/>
      <c r="FSM2398" s="306"/>
      <c r="FSN2398" s="306"/>
      <c r="FSO2398" s="306"/>
      <c r="FSP2398" s="306"/>
      <c r="FSQ2398" s="306"/>
      <c r="FSR2398" s="306"/>
      <c r="FSS2398" s="306"/>
      <c r="FST2398" s="306"/>
      <c r="FSU2398" s="306"/>
      <c r="FSV2398" s="306"/>
      <c r="FSW2398" s="306"/>
      <c r="FSX2398" s="306"/>
      <c r="FSY2398" s="306"/>
      <c r="FSZ2398" s="306"/>
      <c r="FTA2398" s="306"/>
      <c r="FTB2398" s="306"/>
      <c r="FTC2398" s="306"/>
      <c r="FTD2398" s="306"/>
      <c r="FTE2398" s="306"/>
      <c r="FTF2398" s="306"/>
      <c r="FTG2398" s="306"/>
      <c r="FTH2398" s="306"/>
      <c r="FTI2398" s="306"/>
      <c r="FTJ2398" s="306"/>
      <c r="FTK2398" s="306"/>
      <c r="FTL2398" s="306"/>
      <c r="FTM2398" s="306"/>
      <c r="FTN2398" s="306"/>
      <c r="FTO2398" s="306"/>
      <c r="FTP2398" s="306"/>
      <c r="FTQ2398" s="306"/>
      <c r="FTR2398" s="306"/>
      <c r="FTS2398" s="306"/>
      <c r="FTT2398" s="306"/>
      <c r="FTU2398" s="306"/>
      <c r="FTV2398" s="306"/>
      <c r="FTW2398" s="306"/>
      <c r="FTX2398" s="306"/>
      <c r="FTY2398" s="306"/>
      <c r="FTZ2398" s="306"/>
      <c r="FUA2398" s="306"/>
      <c r="FUB2398" s="306"/>
      <c r="FUC2398" s="306"/>
      <c r="FUD2398" s="306"/>
      <c r="FUE2398" s="306"/>
      <c r="FUF2398" s="306"/>
      <c r="FUG2398" s="306"/>
      <c r="FUH2398" s="306"/>
      <c r="FUI2398" s="306"/>
      <c r="FUJ2398" s="306"/>
      <c r="FUK2398" s="306"/>
      <c r="FUL2398" s="306"/>
      <c r="FUM2398" s="306"/>
      <c r="FUN2398" s="306"/>
      <c r="FUO2398" s="306"/>
      <c r="FUP2398" s="306"/>
      <c r="FUQ2398" s="306"/>
      <c r="FUR2398" s="306"/>
      <c r="FUS2398" s="306"/>
      <c r="FUT2398" s="306"/>
      <c r="FUU2398" s="306"/>
      <c r="FUV2398" s="306"/>
      <c r="FUW2398" s="306"/>
      <c r="FUX2398" s="306"/>
      <c r="FUY2398" s="306"/>
      <c r="FUZ2398" s="306"/>
      <c r="FVA2398" s="306"/>
      <c r="FVB2398" s="306"/>
      <c r="FVC2398" s="306"/>
      <c r="FVD2398" s="306"/>
      <c r="FVE2398" s="306"/>
      <c r="FVF2398" s="306"/>
      <c r="FVG2398" s="306"/>
      <c r="FVH2398" s="306"/>
      <c r="FVI2398" s="306"/>
      <c r="FVJ2398" s="306"/>
      <c r="FVK2398" s="306"/>
      <c r="FVL2398" s="306"/>
      <c r="FVM2398" s="306"/>
      <c r="FVN2398" s="306"/>
      <c r="FVO2398" s="306"/>
      <c r="FVP2398" s="306"/>
      <c r="FVQ2398" s="306"/>
      <c r="FVR2398" s="306"/>
      <c r="FVS2398" s="306"/>
      <c r="FVT2398" s="306"/>
      <c r="FVU2398" s="306"/>
      <c r="FVV2398" s="306"/>
      <c r="FVW2398" s="306"/>
      <c r="FVX2398" s="306"/>
      <c r="FVY2398" s="306"/>
      <c r="FVZ2398" s="306"/>
      <c r="FWA2398" s="306"/>
      <c r="FWB2398" s="306"/>
      <c r="FWC2398" s="306"/>
      <c r="FWD2398" s="306"/>
      <c r="FWE2398" s="306"/>
      <c r="FWF2398" s="306"/>
      <c r="FWG2398" s="306"/>
      <c r="FWH2398" s="306"/>
      <c r="FWI2398" s="306"/>
      <c r="FWJ2398" s="306"/>
      <c r="FWK2398" s="306"/>
      <c r="FWL2398" s="306"/>
      <c r="FWM2398" s="306"/>
      <c r="FWN2398" s="306"/>
      <c r="FWO2398" s="306"/>
      <c r="FWP2398" s="306"/>
      <c r="FWQ2398" s="306"/>
      <c r="FWR2398" s="306"/>
      <c r="FWS2398" s="306"/>
      <c r="FWT2398" s="306"/>
      <c r="FWU2398" s="306"/>
      <c r="FWV2398" s="306"/>
      <c r="FWW2398" s="306"/>
      <c r="FWX2398" s="306"/>
      <c r="FWY2398" s="306"/>
      <c r="FWZ2398" s="306"/>
      <c r="FXA2398" s="306"/>
      <c r="FXB2398" s="306"/>
      <c r="FXC2398" s="306"/>
      <c r="FXD2398" s="306"/>
      <c r="FXE2398" s="306"/>
      <c r="FXF2398" s="306"/>
      <c r="FXG2398" s="306"/>
      <c r="FXH2398" s="306"/>
      <c r="FXI2398" s="306"/>
      <c r="FXJ2398" s="306"/>
      <c r="FXK2398" s="306"/>
      <c r="FXL2398" s="306"/>
      <c r="FXM2398" s="306"/>
      <c r="FXN2398" s="306"/>
      <c r="FXO2398" s="306"/>
      <c r="FXP2398" s="306"/>
      <c r="FXQ2398" s="306"/>
      <c r="FXR2398" s="306"/>
      <c r="FXS2398" s="306"/>
      <c r="FXT2398" s="306"/>
      <c r="FXU2398" s="306"/>
      <c r="FXV2398" s="306"/>
      <c r="FXW2398" s="306"/>
      <c r="FXX2398" s="306"/>
      <c r="FXY2398" s="306"/>
      <c r="FXZ2398" s="306"/>
      <c r="FYA2398" s="306"/>
      <c r="FYB2398" s="306"/>
      <c r="FYC2398" s="306"/>
      <c r="FYD2398" s="306"/>
      <c r="FYE2398" s="306"/>
      <c r="FYF2398" s="306"/>
      <c r="FYG2398" s="306"/>
      <c r="FYH2398" s="306"/>
      <c r="FYI2398" s="306"/>
      <c r="FYJ2398" s="306"/>
      <c r="FYK2398" s="306"/>
      <c r="FYL2398" s="306"/>
      <c r="FYM2398" s="306"/>
      <c r="FYN2398" s="306"/>
      <c r="FYO2398" s="306"/>
      <c r="FYP2398" s="306"/>
      <c r="FYQ2398" s="306"/>
      <c r="FYR2398" s="306"/>
      <c r="FYS2398" s="306"/>
      <c r="FYT2398" s="306"/>
      <c r="FYU2398" s="306"/>
      <c r="FYV2398" s="306"/>
      <c r="FYW2398" s="306"/>
      <c r="FYX2398" s="306"/>
      <c r="FYY2398" s="306"/>
      <c r="FYZ2398" s="306"/>
      <c r="FZA2398" s="306"/>
      <c r="FZB2398" s="306"/>
      <c r="FZC2398" s="306"/>
      <c r="FZD2398" s="306"/>
      <c r="FZE2398" s="306"/>
      <c r="FZF2398" s="306"/>
      <c r="FZG2398" s="306"/>
      <c r="FZH2398" s="306"/>
      <c r="FZI2398" s="306"/>
      <c r="FZJ2398" s="306"/>
      <c r="FZK2398" s="306"/>
      <c r="FZL2398" s="306"/>
      <c r="FZM2398" s="306"/>
      <c r="FZN2398" s="306"/>
      <c r="FZO2398" s="306"/>
      <c r="FZP2398" s="306"/>
      <c r="FZQ2398" s="306"/>
      <c r="FZR2398" s="306"/>
      <c r="FZS2398" s="306"/>
      <c r="FZT2398" s="306"/>
      <c r="FZU2398" s="306"/>
      <c r="FZV2398" s="306"/>
      <c r="FZW2398" s="306"/>
      <c r="FZX2398" s="306"/>
      <c r="FZY2398" s="306"/>
      <c r="FZZ2398" s="306"/>
      <c r="GAA2398" s="306"/>
      <c r="GAB2398" s="306"/>
      <c r="GAC2398" s="306"/>
      <c r="GAD2398" s="306"/>
      <c r="GAE2398" s="306"/>
      <c r="GAF2398" s="306"/>
      <c r="GAG2398" s="306"/>
      <c r="GAH2398" s="306"/>
      <c r="GAI2398" s="306"/>
      <c r="GAJ2398" s="306"/>
      <c r="GAK2398" s="306"/>
      <c r="GAL2398" s="306"/>
      <c r="GAM2398" s="306"/>
      <c r="GAN2398" s="306"/>
      <c r="GAO2398" s="306"/>
      <c r="GAP2398" s="306"/>
      <c r="GAQ2398" s="306"/>
      <c r="GAR2398" s="306"/>
      <c r="GAS2398" s="306"/>
      <c r="GAT2398" s="306"/>
      <c r="GAU2398" s="306"/>
      <c r="GAV2398" s="306"/>
      <c r="GAW2398" s="306"/>
      <c r="GAX2398" s="306"/>
      <c r="GAY2398" s="306"/>
      <c r="GAZ2398" s="306"/>
      <c r="GBA2398" s="306"/>
      <c r="GBB2398" s="306"/>
      <c r="GBC2398" s="306"/>
      <c r="GBD2398" s="306"/>
      <c r="GBE2398" s="306"/>
      <c r="GBF2398" s="306"/>
      <c r="GBG2398" s="306"/>
      <c r="GBH2398" s="306"/>
      <c r="GBI2398" s="306"/>
      <c r="GBJ2398" s="306"/>
      <c r="GBK2398" s="306"/>
      <c r="GBL2398" s="306"/>
      <c r="GBM2398" s="306"/>
      <c r="GBN2398" s="306"/>
      <c r="GBO2398" s="306"/>
      <c r="GBP2398" s="306"/>
      <c r="GBQ2398" s="306"/>
      <c r="GBR2398" s="306"/>
      <c r="GBS2398" s="306"/>
      <c r="GBT2398" s="306"/>
      <c r="GBU2398" s="306"/>
      <c r="GBV2398" s="306"/>
      <c r="GBW2398" s="306"/>
      <c r="GBX2398" s="306"/>
      <c r="GBY2398" s="306"/>
      <c r="GBZ2398" s="306"/>
      <c r="GCA2398" s="306"/>
      <c r="GCB2398" s="306"/>
      <c r="GCC2398" s="306"/>
      <c r="GCD2398" s="306"/>
      <c r="GCE2398" s="306"/>
      <c r="GCF2398" s="306"/>
      <c r="GCG2398" s="306"/>
      <c r="GCH2398" s="306"/>
      <c r="GCI2398" s="306"/>
      <c r="GCJ2398" s="306"/>
      <c r="GCK2398" s="306"/>
      <c r="GCL2398" s="306"/>
      <c r="GCM2398" s="306"/>
      <c r="GCN2398" s="306"/>
      <c r="GCO2398" s="306"/>
      <c r="GCP2398" s="306"/>
      <c r="GCQ2398" s="306"/>
      <c r="GCR2398" s="306"/>
      <c r="GCS2398" s="306"/>
      <c r="GCT2398" s="306"/>
      <c r="GCU2398" s="306"/>
      <c r="GCV2398" s="306"/>
      <c r="GCW2398" s="306"/>
      <c r="GCX2398" s="306"/>
      <c r="GCY2398" s="306"/>
      <c r="GCZ2398" s="306"/>
      <c r="GDA2398" s="306"/>
      <c r="GDB2398" s="306"/>
      <c r="GDC2398" s="306"/>
      <c r="GDD2398" s="306"/>
      <c r="GDE2398" s="306"/>
      <c r="GDF2398" s="306"/>
      <c r="GDG2398" s="306"/>
      <c r="GDH2398" s="306"/>
      <c r="GDI2398" s="306"/>
      <c r="GDJ2398" s="306"/>
      <c r="GDK2398" s="306"/>
      <c r="GDL2398" s="306"/>
      <c r="GDM2398" s="306"/>
      <c r="GDN2398" s="306"/>
      <c r="GDO2398" s="306"/>
      <c r="GDP2398" s="306"/>
      <c r="GDQ2398" s="306"/>
      <c r="GDR2398" s="306"/>
      <c r="GDS2398" s="306"/>
      <c r="GDT2398" s="306"/>
      <c r="GDU2398" s="306"/>
      <c r="GDV2398" s="306"/>
      <c r="GDW2398" s="306"/>
      <c r="GDX2398" s="306"/>
      <c r="GDY2398" s="306"/>
      <c r="GDZ2398" s="306"/>
      <c r="GEA2398" s="306"/>
      <c r="GEB2398" s="306"/>
      <c r="GEC2398" s="306"/>
      <c r="GED2398" s="306"/>
      <c r="GEE2398" s="306"/>
      <c r="GEF2398" s="306"/>
      <c r="GEG2398" s="306"/>
      <c r="GEH2398" s="306"/>
      <c r="GEI2398" s="306"/>
      <c r="GEJ2398" s="306"/>
      <c r="GEK2398" s="306"/>
      <c r="GEL2398" s="306"/>
      <c r="GEM2398" s="306"/>
      <c r="GEN2398" s="306"/>
      <c r="GEO2398" s="306"/>
      <c r="GEP2398" s="306"/>
      <c r="GEQ2398" s="306"/>
      <c r="GER2398" s="306"/>
      <c r="GES2398" s="306"/>
      <c r="GET2398" s="306"/>
      <c r="GEU2398" s="306"/>
      <c r="GEV2398" s="306"/>
      <c r="GEW2398" s="306"/>
      <c r="GEX2398" s="306"/>
      <c r="GEY2398" s="306"/>
      <c r="GEZ2398" s="306"/>
      <c r="GFA2398" s="306"/>
      <c r="GFB2398" s="306"/>
      <c r="GFC2398" s="306"/>
      <c r="GFD2398" s="306"/>
      <c r="GFE2398" s="306"/>
      <c r="GFF2398" s="306"/>
      <c r="GFG2398" s="306"/>
      <c r="GFH2398" s="306"/>
      <c r="GFI2398" s="306"/>
      <c r="GFJ2398" s="306"/>
      <c r="GFK2398" s="306"/>
      <c r="GFL2398" s="306"/>
      <c r="GFM2398" s="306"/>
      <c r="GFN2398" s="306"/>
      <c r="GFO2398" s="306"/>
      <c r="GFP2398" s="306"/>
      <c r="GFQ2398" s="306"/>
      <c r="GFR2398" s="306"/>
      <c r="GFS2398" s="306"/>
      <c r="GFT2398" s="306"/>
      <c r="GFU2398" s="306"/>
      <c r="GFV2398" s="306"/>
      <c r="GFW2398" s="306"/>
      <c r="GFX2398" s="306"/>
      <c r="GFY2398" s="306"/>
      <c r="GFZ2398" s="306"/>
      <c r="GGA2398" s="306"/>
      <c r="GGB2398" s="306"/>
      <c r="GGC2398" s="306"/>
      <c r="GGD2398" s="306"/>
      <c r="GGE2398" s="306"/>
      <c r="GGF2398" s="306"/>
      <c r="GGG2398" s="306"/>
      <c r="GGH2398" s="306"/>
      <c r="GGI2398" s="306"/>
      <c r="GGJ2398" s="306"/>
      <c r="GGK2398" s="306"/>
      <c r="GGL2398" s="306"/>
      <c r="GGM2398" s="306"/>
      <c r="GGN2398" s="306"/>
      <c r="GGO2398" s="306"/>
      <c r="GGP2398" s="306"/>
      <c r="GGQ2398" s="306"/>
      <c r="GGR2398" s="306"/>
      <c r="GGS2398" s="306"/>
      <c r="GGT2398" s="306"/>
      <c r="GGU2398" s="306"/>
      <c r="GGV2398" s="306"/>
      <c r="GGW2398" s="306"/>
      <c r="GGX2398" s="306"/>
      <c r="GGY2398" s="306"/>
      <c r="GGZ2398" s="306"/>
      <c r="GHA2398" s="306"/>
      <c r="GHB2398" s="306"/>
      <c r="GHC2398" s="306"/>
      <c r="GHD2398" s="306"/>
      <c r="GHE2398" s="306"/>
      <c r="GHF2398" s="306"/>
      <c r="GHG2398" s="306"/>
      <c r="GHH2398" s="306"/>
      <c r="GHI2398" s="306"/>
      <c r="GHJ2398" s="306"/>
      <c r="GHK2398" s="306"/>
      <c r="GHL2398" s="306"/>
      <c r="GHM2398" s="306"/>
      <c r="GHN2398" s="306"/>
      <c r="GHO2398" s="306"/>
      <c r="GHP2398" s="306"/>
      <c r="GHQ2398" s="306"/>
      <c r="GHR2398" s="306"/>
      <c r="GHS2398" s="306"/>
      <c r="GHT2398" s="306"/>
      <c r="GHU2398" s="306"/>
      <c r="GHV2398" s="306"/>
      <c r="GHW2398" s="306"/>
      <c r="GHX2398" s="306"/>
      <c r="GHY2398" s="306"/>
      <c r="GHZ2398" s="306"/>
      <c r="GIA2398" s="306"/>
      <c r="GIB2398" s="306"/>
      <c r="GIC2398" s="306"/>
      <c r="GID2398" s="306"/>
      <c r="GIE2398" s="306"/>
      <c r="GIF2398" s="306"/>
      <c r="GIG2398" s="306"/>
      <c r="GIH2398" s="306"/>
      <c r="GII2398" s="306"/>
      <c r="GIJ2398" s="306"/>
      <c r="GIK2398" s="306"/>
      <c r="GIL2398" s="306"/>
      <c r="GIM2398" s="306"/>
      <c r="GIN2398" s="306"/>
      <c r="GIO2398" s="306"/>
      <c r="GIP2398" s="306"/>
      <c r="GIQ2398" s="306"/>
      <c r="GIR2398" s="306"/>
      <c r="GIS2398" s="306"/>
      <c r="GIT2398" s="306"/>
      <c r="GIU2398" s="306"/>
      <c r="GIV2398" s="306"/>
      <c r="GIW2398" s="306"/>
      <c r="GIX2398" s="306"/>
      <c r="GIY2398" s="306"/>
      <c r="GIZ2398" s="306"/>
      <c r="GJA2398" s="306"/>
      <c r="GJB2398" s="306"/>
      <c r="GJC2398" s="306"/>
      <c r="GJD2398" s="306"/>
      <c r="GJE2398" s="306"/>
      <c r="GJF2398" s="306"/>
      <c r="GJG2398" s="306"/>
      <c r="GJH2398" s="306"/>
      <c r="GJI2398" s="306"/>
      <c r="GJJ2398" s="306"/>
      <c r="GJK2398" s="306"/>
      <c r="GJL2398" s="306"/>
      <c r="GJM2398" s="306"/>
      <c r="GJN2398" s="306"/>
      <c r="GJO2398" s="306"/>
      <c r="GJP2398" s="306"/>
      <c r="GJQ2398" s="306"/>
      <c r="GJR2398" s="306"/>
      <c r="GJS2398" s="306"/>
      <c r="GJT2398" s="306"/>
      <c r="GJU2398" s="306"/>
      <c r="GJV2398" s="306"/>
      <c r="GJW2398" s="306"/>
      <c r="GJX2398" s="306"/>
      <c r="GJY2398" s="306"/>
      <c r="GJZ2398" s="306"/>
      <c r="GKA2398" s="306"/>
      <c r="GKB2398" s="306"/>
      <c r="GKC2398" s="306"/>
      <c r="GKD2398" s="306"/>
      <c r="GKE2398" s="306"/>
      <c r="GKF2398" s="306"/>
      <c r="GKG2398" s="306"/>
      <c r="GKH2398" s="306"/>
      <c r="GKI2398" s="306"/>
      <c r="GKJ2398" s="306"/>
      <c r="GKK2398" s="306"/>
      <c r="GKL2398" s="306"/>
      <c r="GKM2398" s="306"/>
      <c r="GKN2398" s="306"/>
      <c r="GKO2398" s="306"/>
      <c r="GKP2398" s="306"/>
      <c r="GKQ2398" s="306"/>
      <c r="GKR2398" s="306"/>
      <c r="GKS2398" s="306"/>
      <c r="GKT2398" s="306"/>
      <c r="GKU2398" s="306"/>
      <c r="GKV2398" s="306"/>
      <c r="GKW2398" s="306"/>
      <c r="GKX2398" s="306"/>
      <c r="GKY2398" s="306"/>
      <c r="GKZ2398" s="306"/>
      <c r="GLA2398" s="306"/>
      <c r="GLB2398" s="306"/>
      <c r="GLC2398" s="306"/>
      <c r="GLD2398" s="306"/>
      <c r="GLE2398" s="306"/>
      <c r="GLF2398" s="306"/>
      <c r="GLG2398" s="306"/>
      <c r="GLH2398" s="306"/>
      <c r="GLI2398" s="306"/>
      <c r="GLJ2398" s="306"/>
      <c r="GLK2398" s="306"/>
      <c r="GLL2398" s="306"/>
      <c r="GLM2398" s="306"/>
      <c r="GLN2398" s="306"/>
      <c r="GLO2398" s="306"/>
      <c r="GLP2398" s="306"/>
      <c r="GLQ2398" s="306"/>
      <c r="GLR2398" s="306"/>
      <c r="GLS2398" s="306"/>
      <c r="GLT2398" s="306"/>
      <c r="GLU2398" s="306"/>
      <c r="GLV2398" s="306"/>
      <c r="GLW2398" s="306"/>
      <c r="GLX2398" s="306"/>
      <c r="GLY2398" s="306"/>
      <c r="GLZ2398" s="306"/>
      <c r="GMA2398" s="306"/>
      <c r="GMB2398" s="306"/>
      <c r="GMC2398" s="306"/>
      <c r="GMD2398" s="306"/>
      <c r="GME2398" s="306"/>
      <c r="GMF2398" s="306"/>
      <c r="GMG2398" s="306"/>
      <c r="GMH2398" s="306"/>
      <c r="GMI2398" s="306"/>
      <c r="GMJ2398" s="306"/>
      <c r="GMK2398" s="306"/>
      <c r="GML2398" s="306"/>
      <c r="GMM2398" s="306"/>
      <c r="GMN2398" s="306"/>
      <c r="GMO2398" s="306"/>
      <c r="GMP2398" s="306"/>
      <c r="GMQ2398" s="306"/>
      <c r="GMR2398" s="306"/>
      <c r="GMS2398" s="306"/>
      <c r="GMT2398" s="306"/>
      <c r="GMU2398" s="306"/>
      <c r="GMV2398" s="306"/>
      <c r="GMW2398" s="306"/>
      <c r="GMX2398" s="306"/>
      <c r="GMY2398" s="306"/>
      <c r="GMZ2398" s="306"/>
      <c r="GNA2398" s="306"/>
      <c r="GNB2398" s="306"/>
      <c r="GNC2398" s="306"/>
      <c r="GND2398" s="306"/>
      <c r="GNE2398" s="306"/>
      <c r="GNF2398" s="306"/>
      <c r="GNG2398" s="306"/>
      <c r="GNH2398" s="306"/>
      <c r="GNI2398" s="306"/>
      <c r="GNJ2398" s="306"/>
      <c r="GNK2398" s="306"/>
      <c r="GNL2398" s="306"/>
      <c r="GNM2398" s="306"/>
      <c r="GNN2398" s="306"/>
      <c r="GNO2398" s="306"/>
      <c r="GNP2398" s="306"/>
      <c r="GNQ2398" s="306"/>
      <c r="GNR2398" s="306"/>
      <c r="GNS2398" s="306"/>
      <c r="GNT2398" s="306"/>
      <c r="GNU2398" s="306"/>
      <c r="GNV2398" s="306"/>
      <c r="GNW2398" s="306"/>
      <c r="GNX2398" s="306"/>
      <c r="GNY2398" s="306"/>
      <c r="GNZ2398" s="306"/>
      <c r="GOA2398" s="306"/>
      <c r="GOB2398" s="306"/>
      <c r="GOC2398" s="306"/>
      <c r="GOD2398" s="306"/>
      <c r="GOE2398" s="306"/>
      <c r="GOF2398" s="306"/>
      <c r="GOG2398" s="306"/>
      <c r="GOH2398" s="306"/>
      <c r="GOI2398" s="306"/>
      <c r="GOJ2398" s="306"/>
      <c r="GOK2398" s="306"/>
      <c r="GOL2398" s="306"/>
      <c r="GOM2398" s="306"/>
      <c r="GON2398" s="306"/>
      <c r="GOO2398" s="306"/>
      <c r="GOP2398" s="306"/>
      <c r="GOQ2398" s="306"/>
      <c r="GOR2398" s="306"/>
      <c r="GOS2398" s="306"/>
      <c r="GOT2398" s="306"/>
      <c r="GOU2398" s="306"/>
      <c r="GOV2398" s="306"/>
      <c r="GOW2398" s="306"/>
      <c r="GOX2398" s="306"/>
      <c r="GOY2398" s="306"/>
      <c r="GOZ2398" s="306"/>
      <c r="GPA2398" s="306"/>
      <c r="GPB2398" s="306"/>
      <c r="GPC2398" s="306"/>
      <c r="GPD2398" s="306"/>
      <c r="GPE2398" s="306"/>
      <c r="GPF2398" s="306"/>
      <c r="GPG2398" s="306"/>
      <c r="GPH2398" s="306"/>
      <c r="GPI2398" s="306"/>
      <c r="GPJ2398" s="306"/>
      <c r="GPK2398" s="306"/>
      <c r="GPL2398" s="306"/>
      <c r="GPM2398" s="306"/>
      <c r="GPN2398" s="306"/>
      <c r="GPO2398" s="306"/>
      <c r="GPP2398" s="306"/>
      <c r="GPQ2398" s="306"/>
      <c r="GPR2398" s="306"/>
      <c r="GPS2398" s="306"/>
      <c r="GPT2398" s="306"/>
      <c r="GPU2398" s="306"/>
      <c r="GPV2398" s="306"/>
      <c r="GPW2398" s="306"/>
      <c r="GPX2398" s="306"/>
      <c r="GPY2398" s="306"/>
      <c r="GPZ2398" s="306"/>
      <c r="GQA2398" s="306"/>
      <c r="GQB2398" s="306"/>
      <c r="GQC2398" s="306"/>
      <c r="GQD2398" s="306"/>
      <c r="GQE2398" s="306"/>
      <c r="GQF2398" s="306"/>
      <c r="GQG2398" s="306"/>
      <c r="GQH2398" s="306"/>
      <c r="GQI2398" s="306"/>
      <c r="GQJ2398" s="306"/>
      <c r="GQK2398" s="306"/>
      <c r="GQL2398" s="306"/>
      <c r="GQM2398" s="306"/>
      <c r="GQN2398" s="306"/>
      <c r="GQO2398" s="306"/>
      <c r="GQP2398" s="306"/>
      <c r="GQQ2398" s="306"/>
      <c r="GQR2398" s="306"/>
      <c r="GQS2398" s="306"/>
      <c r="GQT2398" s="306"/>
      <c r="GQU2398" s="306"/>
      <c r="GQV2398" s="306"/>
      <c r="GQW2398" s="306"/>
      <c r="GQX2398" s="306"/>
      <c r="GQY2398" s="306"/>
      <c r="GQZ2398" s="306"/>
      <c r="GRA2398" s="306"/>
      <c r="GRB2398" s="306"/>
      <c r="GRC2398" s="306"/>
      <c r="GRD2398" s="306"/>
      <c r="GRE2398" s="306"/>
      <c r="GRF2398" s="306"/>
      <c r="GRG2398" s="306"/>
      <c r="GRH2398" s="306"/>
      <c r="GRI2398" s="306"/>
      <c r="GRJ2398" s="306"/>
      <c r="GRK2398" s="306"/>
      <c r="GRL2398" s="306"/>
      <c r="GRM2398" s="306"/>
      <c r="GRN2398" s="306"/>
      <c r="GRO2398" s="306"/>
      <c r="GRP2398" s="306"/>
      <c r="GRQ2398" s="306"/>
      <c r="GRR2398" s="306"/>
      <c r="GRS2398" s="306"/>
      <c r="GRT2398" s="306"/>
      <c r="GRU2398" s="306"/>
      <c r="GRV2398" s="306"/>
      <c r="GRW2398" s="306"/>
      <c r="GRX2398" s="306"/>
      <c r="GRY2398" s="306"/>
      <c r="GRZ2398" s="306"/>
      <c r="GSA2398" s="306"/>
      <c r="GSB2398" s="306"/>
      <c r="GSC2398" s="306"/>
      <c r="GSD2398" s="306"/>
      <c r="GSE2398" s="306"/>
      <c r="GSF2398" s="306"/>
      <c r="GSG2398" s="306"/>
      <c r="GSH2398" s="306"/>
      <c r="GSI2398" s="306"/>
      <c r="GSJ2398" s="306"/>
      <c r="GSK2398" s="306"/>
      <c r="GSL2398" s="306"/>
      <c r="GSM2398" s="306"/>
      <c r="GSN2398" s="306"/>
      <c r="GSO2398" s="306"/>
      <c r="GSP2398" s="306"/>
      <c r="GSQ2398" s="306"/>
      <c r="GSR2398" s="306"/>
      <c r="GSS2398" s="306"/>
      <c r="GST2398" s="306"/>
      <c r="GSU2398" s="306"/>
      <c r="GSV2398" s="306"/>
      <c r="GSW2398" s="306"/>
      <c r="GSX2398" s="306"/>
      <c r="GSY2398" s="306"/>
      <c r="GSZ2398" s="306"/>
      <c r="GTA2398" s="306"/>
      <c r="GTB2398" s="306"/>
      <c r="GTC2398" s="306"/>
      <c r="GTD2398" s="306"/>
      <c r="GTE2398" s="306"/>
      <c r="GTF2398" s="306"/>
      <c r="GTG2398" s="306"/>
      <c r="GTH2398" s="306"/>
      <c r="GTI2398" s="306"/>
      <c r="GTJ2398" s="306"/>
      <c r="GTK2398" s="306"/>
      <c r="GTL2398" s="306"/>
      <c r="GTM2398" s="306"/>
      <c r="GTN2398" s="306"/>
      <c r="GTO2398" s="306"/>
      <c r="GTP2398" s="306"/>
      <c r="GTQ2398" s="306"/>
      <c r="GTR2398" s="306"/>
      <c r="GTS2398" s="306"/>
      <c r="GTT2398" s="306"/>
      <c r="GTU2398" s="306"/>
      <c r="GTV2398" s="306"/>
      <c r="GTW2398" s="306"/>
      <c r="GTX2398" s="306"/>
      <c r="GTY2398" s="306"/>
      <c r="GTZ2398" s="306"/>
      <c r="GUA2398" s="306"/>
      <c r="GUB2398" s="306"/>
      <c r="GUC2398" s="306"/>
      <c r="GUD2398" s="306"/>
      <c r="GUE2398" s="306"/>
      <c r="GUF2398" s="306"/>
      <c r="GUG2398" s="306"/>
      <c r="GUH2398" s="306"/>
      <c r="GUI2398" s="306"/>
      <c r="GUJ2398" s="306"/>
      <c r="GUK2398" s="306"/>
      <c r="GUL2398" s="306"/>
      <c r="GUM2398" s="306"/>
      <c r="GUN2398" s="306"/>
      <c r="GUO2398" s="306"/>
      <c r="GUP2398" s="306"/>
      <c r="GUQ2398" s="306"/>
      <c r="GUR2398" s="306"/>
      <c r="GUS2398" s="306"/>
      <c r="GUT2398" s="306"/>
      <c r="GUU2398" s="306"/>
      <c r="GUV2398" s="306"/>
      <c r="GUW2398" s="306"/>
      <c r="GUX2398" s="306"/>
      <c r="GUY2398" s="306"/>
      <c r="GUZ2398" s="306"/>
      <c r="GVA2398" s="306"/>
      <c r="GVB2398" s="306"/>
      <c r="GVC2398" s="306"/>
      <c r="GVD2398" s="306"/>
      <c r="GVE2398" s="306"/>
      <c r="GVF2398" s="306"/>
      <c r="GVG2398" s="306"/>
      <c r="GVH2398" s="306"/>
      <c r="GVI2398" s="306"/>
      <c r="GVJ2398" s="306"/>
      <c r="GVK2398" s="306"/>
      <c r="GVL2398" s="306"/>
      <c r="GVM2398" s="306"/>
      <c r="GVN2398" s="306"/>
      <c r="GVO2398" s="306"/>
      <c r="GVP2398" s="306"/>
      <c r="GVQ2398" s="306"/>
      <c r="GVR2398" s="306"/>
      <c r="GVS2398" s="306"/>
      <c r="GVT2398" s="306"/>
      <c r="GVU2398" s="306"/>
      <c r="GVV2398" s="306"/>
      <c r="GVW2398" s="306"/>
      <c r="GVX2398" s="306"/>
      <c r="GVY2398" s="306"/>
      <c r="GVZ2398" s="306"/>
      <c r="GWA2398" s="306"/>
      <c r="GWB2398" s="306"/>
      <c r="GWC2398" s="306"/>
      <c r="GWD2398" s="306"/>
      <c r="GWE2398" s="306"/>
      <c r="GWF2398" s="306"/>
      <c r="GWG2398" s="306"/>
      <c r="GWH2398" s="306"/>
      <c r="GWI2398" s="306"/>
      <c r="GWJ2398" s="306"/>
      <c r="GWK2398" s="306"/>
      <c r="GWL2398" s="306"/>
      <c r="GWM2398" s="306"/>
      <c r="GWN2398" s="306"/>
      <c r="GWO2398" s="306"/>
      <c r="GWP2398" s="306"/>
      <c r="GWQ2398" s="306"/>
      <c r="GWR2398" s="306"/>
      <c r="GWS2398" s="306"/>
      <c r="GWT2398" s="306"/>
      <c r="GWU2398" s="306"/>
      <c r="GWV2398" s="306"/>
      <c r="GWW2398" s="306"/>
      <c r="GWX2398" s="306"/>
      <c r="GWY2398" s="306"/>
      <c r="GWZ2398" s="306"/>
      <c r="GXA2398" s="306"/>
      <c r="GXB2398" s="306"/>
      <c r="GXC2398" s="306"/>
      <c r="GXD2398" s="306"/>
      <c r="GXE2398" s="306"/>
      <c r="GXF2398" s="306"/>
      <c r="GXG2398" s="306"/>
      <c r="GXH2398" s="306"/>
      <c r="GXI2398" s="306"/>
      <c r="GXJ2398" s="306"/>
      <c r="GXK2398" s="306"/>
      <c r="GXL2398" s="306"/>
      <c r="GXM2398" s="306"/>
      <c r="GXN2398" s="306"/>
      <c r="GXO2398" s="306"/>
      <c r="GXP2398" s="306"/>
      <c r="GXQ2398" s="306"/>
      <c r="GXR2398" s="306"/>
      <c r="GXS2398" s="306"/>
      <c r="GXT2398" s="306"/>
      <c r="GXU2398" s="306"/>
      <c r="GXV2398" s="306"/>
      <c r="GXW2398" s="306"/>
      <c r="GXX2398" s="306"/>
      <c r="GXY2398" s="306"/>
      <c r="GXZ2398" s="306"/>
      <c r="GYA2398" s="306"/>
      <c r="GYB2398" s="306"/>
      <c r="GYC2398" s="306"/>
      <c r="GYD2398" s="306"/>
      <c r="GYE2398" s="306"/>
      <c r="GYF2398" s="306"/>
      <c r="GYG2398" s="306"/>
      <c r="GYH2398" s="306"/>
      <c r="GYI2398" s="306"/>
      <c r="GYJ2398" s="306"/>
      <c r="GYK2398" s="306"/>
      <c r="GYL2398" s="306"/>
      <c r="GYM2398" s="306"/>
      <c r="GYN2398" s="306"/>
      <c r="GYO2398" s="306"/>
      <c r="GYP2398" s="306"/>
      <c r="GYQ2398" s="306"/>
      <c r="GYR2398" s="306"/>
      <c r="GYS2398" s="306"/>
      <c r="GYT2398" s="306"/>
      <c r="GYU2398" s="306"/>
      <c r="GYV2398" s="306"/>
      <c r="GYW2398" s="306"/>
      <c r="GYX2398" s="306"/>
      <c r="GYY2398" s="306"/>
      <c r="GYZ2398" s="306"/>
      <c r="GZA2398" s="306"/>
      <c r="GZB2398" s="306"/>
      <c r="GZC2398" s="306"/>
      <c r="GZD2398" s="306"/>
      <c r="GZE2398" s="306"/>
      <c r="GZF2398" s="306"/>
      <c r="GZG2398" s="306"/>
      <c r="GZH2398" s="306"/>
      <c r="GZI2398" s="306"/>
      <c r="GZJ2398" s="306"/>
      <c r="GZK2398" s="306"/>
      <c r="GZL2398" s="306"/>
      <c r="GZM2398" s="306"/>
      <c r="GZN2398" s="306"/>
      <c r="GZO2398" s="306"/>
      <c r="GZP2398" s="306"/>
      <c r="GZQ2398" s="306"/>
      <c r="GZR2398" s="306"/>
      <c r="GZS2398" s="306"/>
      <c r="GZT2398" s="306"/>
      <c r="GZU2398" s="306"/>
      <c r="GZV2398" s="306"/>
      <c r="GZW2398" s="306"/>
      <c r="GZX2398" s="306"/>
      <c r="GZY2398" s="306"/>
      <c r="GZZ2398" s="306"/>
      <c r="HAA2398" s="306"/>
      <c r="HAB2398" s="306"/>
      <c r="HAC2398" s="306"/>
      <c r="HAD2398" s="306"/>
      <c r="HAE2398" s="306"/>
      <c r="HAF2398" s="306"/>
      <c r="HAG2398" s="306"/>
      <c r="HAH2398" s="306"/>
      <c r="HAI2398" s="306"/>
      <c r="HAJ2398" s="306"/>
      <c r="HAK2398" s="306"/>
      <c r="HAL2398" s="306"/>
      <c r="HAM2398" s="306"/>
      <c r="HAN2398" s="306"/>
      <c r="HAO2398" s="306"/>
      <c r="HAP2398" s="306"/>
      <c r="HAQ2398" s="306"/>
      <c r="HAR2398" s="306"/>
      <c r="HAS2398" s="306"/>
      <c r="HAT2398" s="306"/>
      <c r="HAU2398" s="306"/>
      <c r="HAV2398" s="306"/>
      <c r="HAW2398" s="306"/>
      <c r="HAX2398" s="306"/>
      <c r="HAY2398" s="306"/>
      <c r="HAZ2398" s="306"/>
      <c r="HBA2398" s="306"/>
      <c r="HBB2398" s="306"/>
      <c r="HBC2398" s="306"/>
      <c r="HBD2398" s="306"/>
      <c r="HBE2398" s="306"/>
      <c r="HBF2398" s="306"/>
      <c r="HBG2398" s="306"/>
      <c r="HBH2398" s="306"/>
      <c r="HBI2398" s="306"/>
      <c r="HBJ2398" s="306"/>
      <c r="HBK2398" s="306"/>
      <c r="HBL2398" s="306"/>
      <c r="HBM2398" s="306"/>
      <c r="HBN2398" s="306"/>
      <c r="HBO2398" s="306"/>
      <c r="HBP2398" s="306"/>
      <c r="HBQ2398" s="306"/>
      <c r="HBR2398" s="306"/>
      <c r="HBS2398" s="306"/>
      <c r="HBT2398" s="306"/>
      <c r="HBU2398" s="306"/>
      <c r="HBV2398" s="306"/>
      <c r="HBW2398" s="306"/>
      <c r="HBX2398" s="306"/>
      <c r="HBY2398" s="306"/>
      <c r="HBZ2398" s="306"/>
      <c r="HCA2398" s="306"/>
      <c r="HCB2398" s="306"/>
      <c r="HCC2398" s="306"/>
      <c r="HCD2398" s="306"/>
      <c r="HCE2398" s="306"/>
      <c r="HCF2398" s="306"/>
      <c r="HCG2398" s="306"/>
      <c r="HCH2398" s="306"/>
      <c r="HCI2398" s="306"/>
      <c r="HCJ2398" s="306"/>
      <c r="HCK2398" s="306"/>
      <c r="HCL2398" s="306"/>
      <c r="HCM2398" s="306"/>
      <c r="HCN2398" s="306"/>
      <c r="HCO2398" s="306"/>
      <c r="HCP2398" s="306"/>
      <c r="HCQ2398" s="306"/>
      <c r="HCR2398" s="306"/>
      <c r="HCS2398" s="306"/>
      <c r="HCT2398" s="306"/>
      <c r="HCU2398" s="306"/>
      <c r="HCV2398" s="306"/>
      <c r="HCW2398" s="306"/>
      <c r="HCX2398" s="306"/>
      <c r="HCY2398" s="306"/>
      <c r="HCZ2398" s="306"/>
      <c r="HDA2398" s="306"/>
      <c r="HDB2398" s="306"/>
      <c r="HDC2398" s="306"/>
      <c r="HDD2398" s="306"/>
      <c r="HDE2398" s="306"/>
      <c r="HDF2398" s="306"/>
      <c r="HDG2398" s="306"/>
      <c r="HDH2398" s="306"/>
      <c r="HDI2398" s="306"/>
      <c r="HDJ2398" s="306"/>
      <c r="HDK2398" s="306"/>
      <c r="HDL2398" s="306"/>
      <c r="HDM2398" s="306"/>
      <c r="HDN2398" s="306"/>
      <c r="HDO2398" s="306"/>
      <c r="HDP2398" s="306"/>
      <c r="HDQ2398" s="306"/>
      <c r="HDR2398" s="306"/>
      <c r="HDS2398" s="306"/>
      <c r="HDT2398" s="306"/>
      <c r="HDU2398" s="306"/>
      <c r="HDV2398" s="306"/>
      <c r="HDW2398" s="306"/>
      <c r="HDX2398" s="306"/>
      <c r="HDY2398" s="306"/>
      <c r="HDZ2398" s="306"/>
      <c r="HEA2398" s="306"/>
      <c r="HEB2398" s="306"/>
      <c r="HEC2398" s="306"/>
      <c r="HED2398" s="306"/>
      <c r="HEE2398" s="306"/>
      <c r="HEF2398" s="306"/>
      <c r="HEG2398" s="306"/>
      <c r="HEH2398" s="306"/>
      <c r="HEI2398" s="306"/>
      <c r="HEJ2398" s="306"/>
      <c r="HEK2398" s="306"/>
      <c r="HEL2398" s="306"/>
      <c r="HEM2398" s="306"/>
      <c r="HEN2398" s="306"/>
      <c r="HEO2398" s="306"/>
      <c r="HEP2398" s="306"/>
      <c r="HEQ2398" s="306"/>
      <c r="HER2398" s="306"/>
      <c r="HES2398" s="306"/>
      <c r="HET2398" s="306"/>
      <c r="HEU2398" s="306"/>
      <c r="HEV2398" s="306"/>
      <c r="HEW2398" s="306"/>
      <c r="HEX2398" s="306"/>
      <c r="HEY2398" s="306"/>
      <c r="HEZ2398" s="306"/>
      <c r="HFA2398" s="306"/>
      <c r="HFB2398" s="306"/>
      <c r="HFC2398" s="306"/>
      <c r="HFD2398" s="306"/>
      <c r="HFE2398" s="306"/>
      <c r="HFF2398" s="306"/>
      <c r="HFG2398" s="306"/>
      <c r="HFH2398" s="306"/>
      <c r="HFI2398" s="306"/>
      <c r="HFJ2398" s="306"/>
      <c r="HFK2398" s="306"/>
      <c r="HFL2398" s="306"/>
      <c r="HFM2398" s="306"/>
      <c r="HFN2398" s="306"/>
      <c r="HFO2398" s="306"/>
      <c r="HFP2398" s="306"/>
      <c r="HFQ2398" s="306"/>
      <c r="HFR2398" s="306"/>
      <c r="HFS2398" s="306"/>
      <c r="HFT2398" s="306"/>
      <c r="HFU2398" s="306"/>
      <c r="HFV2398" s="306"/>
      <c r="HFW2398" s="306"/>
      <c r="HFX2398" s="306"/>
      <c r="HFY2398" s="306"/>
      <c r="HFZ2398" s="306"/>
      <c r="HGA2398" s="306"/>
      <c r="HGB2398" s="306"/>
      <c r="HGC2398" s="306"/>
      <c r="HGD2398" s="306"/>
      <c r="HGE2398" s="306"/>
      <c r="HGF2398" s="306"/>
      <c r="HGG2398" s="306"/>
      <c r="HGH2398" s="306"/>
      <c r="HGI2398" s="306"/>
      <c r="HGJ2398" s="306"/>
      <c r="HGK2398" s="306"/>
      <c r="HGL2398" s="306"/>
      <c r="HGM2398" s="306"/>
      <c r="HGN2398" s="306"/>
      <c r="HGO2398" s="306"/>
      <c r="HGP2398" s="306"/>
      <c r="HGQ2398" s="306"/>
      <c r="HGR2398" s="306"/>
      <c r="HGS2398" s="306"/>
      <c r="HGT2398" s="306"/>
      <c r="HGU2398" s="306"/>
      <c r="HGV2398" s="306"/>
      <c r="HGW2398" s="306"/>
      <c r="HGX2398" s="306"/>
      <c r="HGY2398" s="306"/>
      <c r="HGZ2398" s="306"/>
      <c r="HHA2398" s="306"/>
      <c r="HHB2398" s="306"/>
      <c r="HHC2398" s="306"/>
      <c r="HHD2398" s="306"/>
      <c r="HHE2398" s="306"/>
      <c r="HHF2398" s="306"/>
      <c r="HHG2398" s="306"/>
      <c r="HHH2398" s="306"/>
      <c r="HHI2398" s="306"/>
      <c r="HHJ2398" s="306"/>
      <c r="HHK2398" s="306"/>
      <c r="HHL2398" s="306"/>
      <c r="HHM2398" s="306"/>
      <c r="HHN2398" s="306"/>
      <c r="HHO2398" s="306"/>
      <c r="HHP2398" s="306"/>
      <c r="HHQ2398" s="306"/>
      <c r="HHR2398" s="306"/>
      <c r="HHS2398" s="306"/>
      <c r="HHT2398" s="306"/>
      <c r="HHU2398" s="306"/>
      <c r="HHV2398" s="306"/>
      <c r="HHW2398" s="306"/>
      <c r="HHX2398" s="306"/>
      <c r="HHY2398" s="306"/>
      <c r="HHZ2398" s="306"/>
      <c r="HIA2398" s="306"/>
      <c r="HIB2398" s="306"/>
      <c r="HIC2398" s="306"/>
      <c r="HID2398" s="306"/>
      <c r="HIE2398" s="306"/>
      <c r="HIF2398" s="306"/>
      <c r="HIG2398" s="306"/>
      <c r="HIH2398" s="306"/>
      <c r="HII2398" s="306"/>
      <c r="HIJ2398" s="306"/>
      <c r="HIK2398" s="306"/>
      <c r="HIL2398" s="306"/>
      <c r="HIM2398" s="306"/>
      <c r="HIN2398" s="306"/>
      <c r="HIO2398" s="306"/>
      <c r="HIP2398" s="306"/>
      <c r="HIQ2398" s="306"/>
      <c r="HIR2398" s="306"/>
      <c r="HIS2398" s="306"/>
      <c r="HIT2398" s="306"/>
      <c r="HIU2398" s="306"/>
      <c r="HIV2398" s="306"/>
      <c r="HIW2398" s="306"/>
      <c r="HIX2398" s="306"/>
      <c r="HIY2398" s="306"/>
      <c r="HIZ2398" s="306"/>
      <c r="HJA2398" s="306"/>
      <c r="HJB2398" s="306"/>
      <c r="HJC2398" s="306"/>
      <c r="HJD2398" s="306"/>
      <c r="HJE2398" s="306"/>
      <c r="HJF2398" s="306"/>
      <c r="HJG2398" s="306"/>
      <c r="HJH2398" s="306"/>
      <c r="HJI2398" s="306"/>
      <c r="HJJ2398" s="306"/>
      <c r="HJK2398" s="306"/>
      <c r="HJL2398" s="306"/>
      <c r="HJM2398" s="306"/>
      <c r="HJN2398" s="306"/>
      <c r="HJO2398" s="306"/>
      <c r="HJP2398" s="306"/>
      <c r="HJQ2398" s="306"/>
      <c r="HJR2398" s="306"/>
      <c r="HJS2398" s="306"/>
      <c r="HJT2398" s="306"/>
      <c r="HJU2398" s="306"/>
      <c r="HJV2398" s="306"/>
      <c r="HJW2398" s="306"/>
      <c r="HJX2398" s="306"/>
      <c r="HJY2398" s="306"/>
      <c r="HJZ2398" s="306"/>
      <c r="HKA2398" s="306"/>
      <c r="HKB2398" s="306"/>
      <c r="HKC2398" s="306"/>
      <c r="HKD2398" s="306"/>
      <c r="HKE2398" s="306"/>
      <c r="HKF2398" s="306"/>
      <c r="HKG2398" s="306"/>
      <c r="HKH2398" s="306"/>
      <c r="HKI2398" s="306"/>
      <c r="HKJ2398" s="306"/>
      <c r="HKK2398" s="306"/>
      <c r="HKL2398" s="306"/>
      <c r="HKM2398" s="306"/>
      <c r="HKN2398" s="306"/>
      <c r="HKO2398" s="306"/>
      <c r="HKP2398" s="306"/>
      <c r="HKQ2398" s="306"/>
      <c r="HKR2398" s="306"/>
      <c r="HKS2398" s="306"/>
      <c r="HKT2398" s="306"/>
      <c r="HKU2398" s="306"/>
      <c r="HKV2398" s="306"/>
      <c r="HKW2398" s="306"/>
      <c r="HKX2398" s="306"/>
      <c r="HKY2398" s="306"/>
      <c r="HKZ2398" s="306"/>
      <c r="HLA2398" s="306"/>
      <c r="HLB2398" s="306"/>
      <c r="HLC2398" s="306"/>
      <c r="HLD2398" s="306"/>
      <c r="HLE2398" s="306"/>
      <c r="HLF2398" s="306"/>
      <c r="HLG2398" s="306"/>
      <c r="HLH2398" s="306"/>
      <c r="HLI2398" s="306"/>
      <c r="HLJ2398" s="306"/>
      <c r="HLK2398" s="306"/>
      <c r="HLL2398" s="306"/>
      <c r="HLM2398" s="306"/>
      <c r="HLN2398" s="306"/>
      <c r="HLO2398" s="306"/>
      <c r="HLP2398" s="306"/>
      <c r="HLQ2398" s="306"/>
      <c r="HLR2398" s="306"/>
      <c r="HLS2398" s="306"/>
      <c r="HLT2398" s="306"/>
      <c r="HLU2398" s="306"/>
      <c r="HLV2398" s="306"/>
      <c r="HLW2398" s="306"/>
      <c r="HLX2398" s="306"/>
      <c r="HLY2398" s="306"/>
      <c r="HLZ2398" s="306"/>
      <c r="HMA2398" s="306"/>
      <c r="HMB2398" s="306"/>
      <c r="HMC2398" s="306"/>
      <c r="HMD2398" s="306"/>
      <c r="HME2398" s="306"/>
      <c r="HMF2398" s="306"/>
      <c r="HMG2398" s="306"/>
      <c r="HMH2398" s="306"/>
      <c r="HMI2398" s="306"/>
      <c r="HMJ2398" s="306"/>
      <c r="HMK2398" s="306"/>
      <c r="HML2398" s="306"/>
      <c r="HMM2398" s="306"/>
      <c r="HMN2398" s="306"/>
      <c r="HMO2398" s="306"/>
      <c r="HMP2398" s="306"/>
      <c r="HMQ2398" s="306"/>
      <c r="HMR2398" s="306"/>
      <c r="HMS2398" s="306"/>
      <c r="HMT2398" s="306"/>
      <c r="HMU2398" s="306"/>
      <c r="HMV2398" s="306"/>
      <c r="HMW2398" s="306"/>
      <c r="HMX2398" s="306"/>
      <c r="HMY2398" s="306"/>
      <c r="HMZ2398" s="306"/>
      <c r="HNA2398" s="306"/>
      <c r="HNB2398" s="306"/>
      <c r="HNC2398" s="306"/>
      <c r="HND2398" s="306"/>
      <c r="HNE2398" s="306"/>
      <c r="HNF2398" s="306"/>
      <c r="HNG2398" s="306"/>
      <c r="HNH2398" s="306"/>
      <c r="HNI2398" s="306"/>
      <c r="HNJ2398" s="306"/>
      <c r="HNK2398" s="306"/>
      <c r="HNL2398" s="306"/>
      <c r="HNM2398" s="306"/>
      <c r="HNN2398" s="306"/>
      <c r="HNO2398" s="306"/>
      <c r="HNP2398" s="306"/>
      <c r="HNQ2398" s="306"/>
      <c r="HNR2398" s="306"/>
      <c r="HNS2398" s="306"/>
      <c r="HNT2398" s="306"/>
      <c r="HNU2398" s="306"/>
      <c r="HNV2398" s="306"/>
      <c r="HNW2398" s="306"/>
      <c r="HNX2398" s="306"/>
      <c r="HNY2398" s="306"/>
      <c r="HNZ2398" s="306"/>
      <c r="HOA2398" s="306"/>
      <c r="HOB2398" s="306"/>
      <c r="HOC2398" s="306"/>
      <c r="HOD2398" s="306"/>
      <c r="HOE2398" s="306"/>
      <c r="HOF2398" s="306"/>
      <c r="HOG2398" s="306"/>
      <c r="HOH2398" s="306"/>
      <c r="HOI2398" s="306"/>
      <c r="HOJ2398" s="306"/>
      <c r="HOK2398" s="306"/>
      <c r="HOL2398" s="306"/>
      <c r="HOM2398" s="306"/>
      <c r="HON2398" s="306"/>
      <c r="HOO2398" s="306"/>
      <c r="HOP2398" s="306"/>
      <c r="HOQ2398" s="306"/>
      <c r="HOR2398" s="306"/>
      <c r="HOS2398" s="306"/>
      <c r="HOT2398" s="306"/>
      <c r="HOU2398" s="306"/>
      <c r="HOV2398" s="306"/>
      <c r="HOW2398" s="306"/>
      <c r="HOX2398" s="306"/>
      <c r="HOY2398" s="306"/>
      <c r="HOZ2398" s="306"/>
      <c r="HPA2398" s="306"/>
      <c r="HPB2398" s="306"/>
      <c r="HPC2398" s="306"/>
      <c r="HPD2398" s="306"/>
      <c r="HPE2398" s="306"/>
      <c r="HPF2398" s="306"/>
      <c r="HPG2398" s="306"/>
      <c r="HPH2398" s="306"/>
      <c r="HPI2398" s="306"/>
      <c r="HPJ2398" s="306"/>
      <c r="HPK2398" s="306"/>
      <c r="HPL2398" s="306"/>
      <c r="HPM2398" s="306"/>
      <c r="HPN2398" s="306"/>
      <c r="HPO2398" s="306"/>
      <c r="HPP2398" s="306"/>
      <c r="HPQ2398" s="306"/>
      <c r="HPR2398" s="306"/>
      <c r="HPS2398" s="306"/>
      <c r="HPT2398" s="306"/>
      <c r="HPU2398" s="306"/>
      <c r="HPV2398" s="306"/>
      <c r="HPW2398" s="306"/>
      <c r="HPX2398" s="306"/>
      <c r="HPY2398" s="306"/>
      <c r="HPZ2398" s="306"/>
      <c r="HQA2398" s="306"/>
      <c r="HQB2398" s="306"/>
      <c r="HQC2398" s="306"/>
      <c r="HQD2398" s="306"/>
      <c r="HQE2398" s="306"/>
      <c r="HQF2398" s="306"/>
      <c r="HQG2398" s="306"/>
      <c r="HQH2398" s="306"/>
      <c r="HQI2398" s="306"/>
      <c r="HQJ2398" s="306"/>
      <c r="HQK2398" s="306"/>
      <c r="HQL2398" s="306"/>
      <c r="HQM2398" s="306"/>
      <c r="HQN2398" s="306"/>
      <c r="HQO2398" s="306"/>
      <c r="HQP2398" s="306"/>
      <c r="HQQ2398" s="306"/>
      <c r="HQR2398" s="306"/>
      <c r="HQS2398" s="306"/>
      <c r="HQT2398" s="306"/>
      <c r="HQU2398" s="306"/>
      <c r="HQV2398" s="306"/>
      <c r="HQW2398" s="306"/>
      <c r="HQX2398" s="306"/>
      <c r="HQY2398" s="306"/>
      <c r="HQZ2398" s="306"/>
      <c r="HRA2398" s="306"/>
      <c r="HRB2398" s="306"/>
      <c r="HRC2398" s="306"/>
      <c r="HRD2398" s="306"/>
      <c r="HRE2398" s="306"/>
      <c r="HRF2398" s="306"/>
      <c r="HRG2398" s="306"/>
      <c r="HRH2398" s="306"/>
      <c r="HRI2398" s="306"/>
      <c r="HRJ2398" s="306"/>
      <c r="HRK2398" s="306"/>
      <c r="HRL2398" s="306"/>
      <c r="HRM2398" s="306"/>
      <c r="HRN2398" s="306"/>
      <c r="HRO2398" s="306"/>
      <c r="HRP2398" s="306"/>
      <c r="HRQ2398" s="306"/>
      <c r="HRR2398" s="306"/>
      <c r="HRS2398" s="306"/>
      <c r="HRT2398" s="306"/>
      <c r="HRU2398" s="306"/>
      <c r="HRV2398" s="306"/>
      <c r="HRW2398" s="306"/>
      <c r="HRX2398" s="306"/>
      <c r="HRY2398" s="306"/>
      <c r="HRZ2398" s="306"/>
      <c r="HSA2398" s="306"/>
      <c r="HSB2398" s="306"/>
      <c r="HSC2398" s="306"/>
      <c r="HSD2398" s="306"/>
      <c r="HSE2398" s="306"/>
      <c r="HSF2398" s="306"/>
      <c r="HSG2398" s="306"/>
      <c r="HSH2398" s="306"/>
      <c r="HSI2398" s="306"/>
      <c r="HSJ2398" s="306"/>
      <c r="HSK2398" s="306"/>
      <c r="HSL2398" s="306"/>
      <c r="HSM2398" s="306"/>
      <c r="HSN2398" s="306"/>
      <c r="HSO2398" s="306"/>
      <c r="HSP2398" s="306"/>
      <c r="HSQ2398" s="306"/>
      <c r="HSR2398" s="306"/>
      <c r="HSS2398" s="306"/>
      <c r="HST2398" s="306"/>
      <c r="HSU2398" s="306"/>
      <c r="HSV2398" s="306"/>
      <c r="HSW2398" s="306"/>
      <c r="HSX2398" s="306"/>
      <c r="HSY2398" s="306"/>
      <c r="HSZ2398" s="306"/>
      <c r="HTA2398" s="306"/>
      <c r="HTB2398" s="306"/>
      <c r="HTC2398" s="306"/>
      <c r="HTD2398" s="306"/>
      <c r="HTE2398" s="306"/>
      <c r="HTF2398" s="306"/>
      <c r="HTG2398" s="306"/>
      <c r="HTH2398" s="306"/>
      <c r="HTI2398" s="306"/>
      <c r="HTJ2398" s="306"/>
      <c r="HTK2398" s="306"/>
      <c r="HTL2398" s="306"/>
      <c r="HTM2398" s="306"/>
      <c r="HTN2398" s="306"/>
      <c r="HTO2398" s="306"/>
      <c r="HTP2398" s="306"/>
      <c r="HTQ2398" s="306"/>
      <c r="HTR2398" s="306"/>
      <c r="HTS2398" s="306"/>
      <c r="HTT2398" s="306"/>
      <c r="HTU2398" s="306"/>
      <c r="HTV2398" s="306"/>
      <c r="HTW2398" s="306"/>
      <c r="HTX2398" s="306"/>
      <c r="HTY2398" s="306"/>
      <c r="HTZ2398" s="306"/>
      <c r="HUA2398" s="306"/>
      <c r="HUB2398" s="306"/>
      <c r="HUC2398" s="306"/>
      <c r="HUD2398" s="306"/>
      <c r="HUE2398" s="306"/>
      <c r="HUF2398" s="306"/>
      <c r="HUG2398" s="306"/>
      <c r="HUH2398" s="306"/>
      <c r="HUI2398" s="306"/>
      <c r="HUJ2398" s="306"/>
      <c r="HUK2398" s="306"/>
      <c r="HUL2398" s="306"/>
      <c r="HUM2398" s="306"/>
      <c r="HUN2398" s="306"/>
      <c r="HUO2398" s="306"/>
      <c r="HUP2398" s="306"/>
      <c r="HUQ2398" s="306"/>
      <c r="HUR2398" s="306"/>
      <c r="HUS2398" s="306"/>
      <c r="HUT2398" s="306"/>
      <c r="HUU2398" s="306"/>
      <c r="HUV2398" s="306"/>
      <c r="HUW2398" s="306"/>
      <c r="HUX2398" s="306"/>
      <c r="HUY2398" s="306"/>
      <c r="HUZ2398" s="306"/>
      <c r="HVA2398" s="306"/>
      <c r="HVB2398" s="306"/>
      <c r="HVC2398" s="306"/>
      <c r="HVD2398" s="306"/>
      <c r="HVE2398" s="306"/>
      <c r="HVF2398" s="306"/>
      <c r="HVG2398" s="306"/>
      <c r="HVH2398" s="306"/>
      <c r="HVI2398" s="306"/>
      <c r="HVJ2398" s="306"/>
      <c r="HVK2398" s="306"/>
      <c r="HVL2398" s="306"/>
      <c r="HVM2398" s="306"/>
      <c r="HVN2398" s="306"/>
      <c r="HVO2398" s="306"/>
      <c r="HVP2398" s="306"/>
      <c r="HVQ2398" s="306"/>
      <c r="HVR2398" s="306"/>
      <c r="HVS2398" s="306"/>
      <c r="HVT2398" s="306"/>
      <c r="HVU2398" s="306"/>
      <c r="HVV2398" s="306"/>
      <c r="HVW2398" s="306"/>
      <c r="HVX2398" s="306"/>
      <c r="HVY2398" s="306"/>
      <c r="HVZ2398" s="306"/>
      <c r="HWA2398" s="306"/>
      <c r="HWB2398" s="306"/>
      <c r="HWC2398" s="306"/>
      <c r="HWD2398" s="306"/>
      <c r="HWE2398" s="306"/>
      <c r="HWF2398" s="306"/>
      <c r="HWG2398" s="306"/>
      <c r="HWH2398" s="306"/>
      <c r="HWI2398" s="306"/>
      <c r="HWJ2398" s="306"/>
      <c r="HWK2398" s="306"/>
      <c r="HWL2398" s="306"/>
      <c r="HWM2398" s="306"/>
      <c r="HWN2398" s="306"/>
      <c r="HWO2398" s="306"/>
      <c r="HWP2398" s="306"/>
      <c r="HWQ2398" s="306"/>
      <c r="HWR2398" s="306"/>
      <c r="HWS2398" s="306"/>
      <c r="HWT2398" s="306"/>
      <c r="HWU2398" s="306"/>
      <c r="HWV2398" s="306"/>
      <c r="HWW2398" s="306"/>
      <c r="HWX2398" s="306"/>
      <c r="HWY2398" s="306"/>
      <c r="HWZ2398" s="306"/>
      <c r="HXA2398" s="306"/>
      <c r="HXB2398" s="306"/>
      <c r="HXC2398" s="306"/>
      <c r="HXD2398" s="306"/>
      <c r="HXE2398" s="306"/>
      <c r="HXF2398" s="306"/>
      <c r="HXG2398" s="306"/>
      <c r="HXH2398" s="306"/>
      <c r="HXI2398" s="306"/>
      <c r="HXJ2398" s="306"/>
      <c r="HXK2398" s="306"/>
      <c r="HXL2398" s="306"/>
      <c r="HXM2398" s="306"/>
      <c r="HXN2398" s="306"/>
      <c r="HXO2398" s="306"/>
      <c r="HXP2398" s="306"/>
      <c r="HXQ2398" s="306"/>
      <c r="HXR2398" s="306"/>
      <c r="HXS2398" s="306"/>
      <c r="HXT2398" s="306"/>
      <c r="HXU2398" s="306"/>
      <c r="HXV2398" s="306"/>
      <c r="HXW2398" s="306"/>
      <c r="HXX2398" s="306"/>
      <c r="HXY2398" s="306"/>
      <c r="HXZ2398" s="306"/>
      <c r="HYA2398" s="306"/>
      <c r="HYB2398" s="306"/>
      <c r="HYC2398" s="306"/>
      <c r="HYD2398" s="306"/>
      <c r="HYE2398" s="306"/>
      <c r="HYF2398" s="306"/>
      <c r="HYG2398" s="306"/>
      <c r="HYH2398" s="306"/>
      <c r="HYI2398" s="306"/>
      <c r="HYJ2398" s="306"/>
      <c r="HYK2398" s="306"/>
      <c r="HYL2398" s="306"/>
      <c r="HYM2398" s="306"/>
      <c r="HYN2398" s="306"/>
      <c r="HYO2398" s="306"/>
      <c r="HYP2398" s="306"/>
      <c r="HYQ2398" s="306"/>
      <c r="HYR2398" s="306"/>
      <c r="HYS2398" s="306"/>
      <c r="HYT2398" s="306"/>
      <c r="HYU2398" s="306"/>
      <c r="HYV2398" s="306"/>
      <c r="HYW2398" s="306"/>
      <c r="HYX2398" s="306"/>
      <c r="HYY2398" s="306"/>
      <c r="HYZ2398" s="306"/>
      <c r="HZA2398" s="306"/>
      <c r="HZB2398" s="306"/>
      <c r="HZC2398" s="306"/>
      <c r="HZD2398" s="306"/>
      <c r="HZE2398" s="306"/>
      <c r="HZF2398" s="306"/>
      <c r="HZG2398" s="306"/>
      <c r="HZH2398" s="306"/>
      <c r="HZI2398" s="306"/>
      <c r="HZJ2398" s="306"/>
      <c r="HZK2398" s="306"/>
      <c r="HZL2398" s="306"/>
      <c r="HZM2398" s="306"/>
      <c r="HZN2398" s="306"/>
      <c r="HZO2398" s="306"/>
      <c r="HZP2398" s="306"/>
      <c r="HZQ2398" s="306"/>
      <c r="HZR2398" s="306"/>
      <c r="HZS2398" s="306"/>
      <c r="HZT2398" s="306"/>
      <c r="HZU2398" s="306"/>
      <c r="HZV2398" s="306"/>
      <c r="HZW2398" s="306"/>
      <c r="HZX2398" s="306"/>
      <c r="HZY2398" s="306"/>
      <c r="HZZ2398" s="306"/>
      <c r="IAA2398" s="306"/>
      <c r="IAB2398" s="306"/>
      <c r="IAC2398" s="306"/>
      <c r="IAD2398" s="306"/>
      <c r="IAE2398" s="306"/>
      <c r="IAF2398" s="306"/>
      <c r="IAG2398" s="306"/>
      <c r="IAH2398" s="306"/>
      <c r="IAI2398" s="306"/>
      <c r="IAJ2398" s="306"/>
      <c r="IAK2398" s="306"/>
      <c r="IAL2398" s="306"/>
      <c r="IAM2398" s="306"/>
      <c r="IAN2398" s="306"/>
      <c r="IAO2398" s="306"/>
      <c r="IAP2398" s="306"/>
      <c r="IAQ2398" s="306"/>
      <c r="IAR2398" s="306"/>
      <c r="IAS2398" s="306"/>
      <c r="IAT2398" s="306"/>
      <c r="IAU2398" s="306"/>
      <c r="IAV2398" s="306"/>
      <c r="IAW2398" s="306"/>
      <c r="IAX2398" s="306"/>
      <c r="IAY2398" s="306"/>
      <c r="IAZ2398" s="306"/>
      <c r="IBA2398" s="306"/>
      <c r="IBB2398" s="306"/>
      <c r="IBC2398" s="306"/>
      <c r="IBD2398" s="306"/>
      <c r="IBE2398" s="306"/>
      <c r="IBF2398" s="306"/>
      <c r="IBG2398" s="306"/>
      <c r="IBH2398" s="306"/>
      <c r="IBI2398" s="306"/>
      <c r="IBJ2398" s="306"/>
      <c r="IBK2398" s="306"/>
      <c r="IBL2398" s="306"/>
      <c r="IBM2398" s="306"/>
      <c r="IBN2398" s="306"/>
      <c r="IBO2398" s="306"/>
      <c r="IBP2398" s="306"/>
      <c r="IBQ2398" s="306"/>
      <c r="IBR2398" s="306"/>
      <c r="IBS2398" s="306"/>
      <c r="IBT2398" s="306"/>
      <c r="IBU2398" s="306"/>
      <c r="IBV2398" s="306"/>
      <c r="IBW2398" s="306"/>
      <c r="IBX2398" s="306"/>
      <c r="IBY2398" s="306"/>
      <c r="IBZ2398" s="306"/>
      <c r="ICA2398" s="306"/>
      <c r="ICB2398" s="306"/>
      <c r="ICC2398" s="306"/>
      <c r="ICD2398" s="306"/>
      <c r="ICE2398" s="306"/>
      <c r="ICF2398" s="306"/>
      <c r="ICG2398" s="306"/>
      <c r="ICH2398" s="306"/>
      <c r="ICI2398" s="306"/>
      <c r="ICJ2398" s="306"/>
      <c r="ICK2398" s="306"/>
      <c r="ICL2398" s="306"/>
      <c r="ICM2398" s="306"/>
      <c r="ICN2398" s="306"/>
      <c r="ICO2398" s="306"/>
      <c r="ICP2398" s="306"/>
      <c r="ICQ2398" s="306"/>
      <c r="ICR2398" s="306"/>
      <c r="ICS2398" s="306"/>
      <c r="ICT2398" s="306"/>
      <c r="ICU2398" s="306"/>
      <c r="ICV2398" s="306"/>
      <c r="ICW2398" s="306"/>
      <c r="ICX2398" s="306"/>
      <c r="ICY2398" s="306"/>
      <c r="ICZ2398" s="306"/>
      <c r="IDA2398" s="306"/>
      <c r="IDB2398" s="306"/>
      <c r="IDC2398" s="306"/>
      <c r="IDD2398" s="306"/>
      <c r="IDE2398" s="306"/>
      <c r="IDF2398" s="306"/>
      <c r="IDG2398" s="306"/>
      <c r="IDH2398" s="306"/>
      <c r="IDI2398" s="306"/>
      <c r="IDJ2398" s="306"/>
      <c r="IDK2398" s="306"/>
      <c r="IDL2398" s="306"/>
      <c r="IDM2398" s="306"/>
      <c r="IDN2398" s="306"/>
      <c r="IDO2398" s="306"/>
      <c r="IDP2398" s="306"/>
      <c r="IDQ2398" s="306"/>
      <c r="IDR2398" s="306"/>
      <c r="IDS2398" s="306"/>
      <c r="IDT2398" s="306"/>
      <c r="IDU2398" s="306"/>
      <c r="IDV2398" s="306"/>
      <c r="IDW2398" s="306"/>
      <c r="IDX2398" s="306"/>
      <c r="IDY2398" s="306"/>
      <c r="IDZ2398" s="306"/>
      <c r="IEA2398" s="306"/>
      <c r="IEB2398" s="306"/>
      <c r="IEC2398" s="306"/>
      <c r="IED2398" s="306"/>
      <c r="IEE2398" s="306"/>
      <c r="IEF2398" s="306"/>
      <c r="IEG2398" s="306"/>
      <c r="IEH2398" s="306"/>
      <c r="IEI2398" s="306"/>
      <c r="IEJ2398" s="306"/>
      <c r="IEK2398" s="306"/>
      <c r="IEL2398" s="306"/>
      <c r="IEM2398" s="306"/>
      <c r="IEN2398" s="306"/>
      <c r="IEO2398" s="306"/>
      <c r="IEP2398" s="306"/>
      <c r="IEQ2398" s="306"/>
      <c r="IER2398" s="306"/>
      <c r="IES2398" s="306"/>
      <c r="IET2398" s="306"/>
      <c r="IEU2398" s="306"/>
      <c r="IEV2398" s="306"/>
      <c r="IEW2398" s="306"/>
      <c r="IEX2398" s="306"/>
      <c r="IEY2398" s="306"/>
      <c r="IEZ2398" s="306"/>
      <c r="IFA2398" s="306"/>
      <c r="IFB2398" s="306"/>
      <c r="IFC2398" s="306"/>
      <c r="IFD2398" s="306"/>
      <c r="IFE2398" s="306"/>
      <c r="IFF2398" s="306"/>
      <c r="IFG2398" s="306"/>
      <c r="IFH2398" s="306"/>
      <c r="IFI2398" s="306"/>
      <c r="IFJ2398" s="306"/>
      <c r="IFK2398" s="306"/>
      <c r="IFL2398" s="306"/>
      <c r="IFM2398" s="306"/>
      <c r="IFN2398" s="306"/>
      <c r="IFO2398" s="306"/>
      <c r="IFP2398" s="306"/>
      <c r="IFQ2398" s="306"/>
      <c r="IFR2398" s="306"/>
      <c r="IFS2398" s="306"/>
      <c r="IFT2398" s="306"/>
      <c r="IFU2398" s="306"/>
      <c r="IFV2398" s="306"/>
      <c r="IFW2398" s="306"/>
      <c r="IFX2398" s="306"/>
      <c r="IFY2398" s="306"/>
      <c r="IFZ2398" s="306"/>
      <c r="IGA2398" s="306"/>
      <c r="IGB2398" s="306"/>
      <c r="IGC2398" s="306"/>
      <c r="IGD2398" s="306"/>
      <c r="IGE2398" s="306"/>
      <c r="IGF2398" s="306"/>
      <c r="IGG2398" s="306"/>
      <c r="IGH2398" s="306"/>
      <c r="IGI2398" s="306"/>
      <c r="IGJ2398" s="306"/>
      <c r="IGK2398" s="306"/>
      <c r="IGL2398" s="306"/>
      <c r="IGM2398" s="306"/>
      <c r="IGN2398" s="306"/>
      <c r="IGO2398" s="306"/>
      <c r="IGP2398" s="306"/>
      <c r="IGQ2398" s="306"/>
      <c r="IGR2398" s="306"/>
      <c r="IGS2398" s="306"/>
      <c r="IGT2398" s="306"/>
      <c r="IGU2398" s="306"/>
      <c r="IGV2398" s="306"/>
      <c r="IGW2398" s="306"/>
      <c r="IGX2398" s="306"/>
      <c r="IGY2398" s="306"/>
      <c r="IGZ2398" s="306"/>
      <c r="IHA2398" s="306"/>
      <c r="IHB2398" s="306"/>
      <c r="IHC2398" s="306"/>
      <c r="IHD2398" s="306"/>
      <c r="IHE2398" s="306"/>
      <c r="IHF2398" s="306"/>
      <c r="IHG2398" s="306"/>
      <c r="IHH2398" s="306"/>
      <c r="IHI2398" s="306"/>
      <c r="IHJ2398" s="306"/>
      <c r="IHK2398" s="306"/>
      <c r="IHL2398" s="306"/>
      <c r="IHM2398" s="306"/>
      <c r="IHN2398" s="306"/>
      <c r="IHO2398" s="306"/>
      <c r="IHP2398" s="306"/>
      <c r="IHQ2398" s="306"/>
      <c r="IHR2398" s="306"/>
      <c r="IHS2398" s="306"/>
      <c r="IHT2398" s="306"/>
      <c r="IHU2398" s="306"/>
      <c r="IHV2398" s="306"/>
      <c r="IHW2398" s="306"/>
      <c r="IHX2398" s="306"/>
      <c r="IHY2398" s="306"/>
      <c r="IHZ2398" s="306"/>
      <c r="IIA2398" s="306"/>
      <c r="IIB2398" s="306"/>
      <c r="IIC2398" s="306"/>
      <c r="IID2398" s="306"/>
      <c r="IIE2398" s="306"/>
      <c r="IIF2398" s="306"/>
      <c r="IIG2398" s="306"/>
      <c r="IIH2398" s="306"/>
      <c r="III2398" s="306"/>
      <c r="IIJ2398" s="306"/>
      <c r="IIK2398" s="306"/>
      <c r="IIL2398" s="306"/>
      <c r="IIM2398" s="306"/>
      <c r="IIN2398" s="306"/>
      <c r="IIO2398" s="306"/>
      <c r="IIP2398" s="306"/>
      <c r="IIQ2398" s="306"/>
      <c r="IIR2398" s="306"/>
      <c r="IIS2398" s="306"/>
      <c r="IIT2398" s="306"/>
      <c r="IIU2398" s="306"/>
      <c r="IIV2398" s="306"/>
      <c r="IIW2398" s="306"/>
      <c r="IIX2398" s="306"/>
      <c r="IIY2398" s="306"/>
      <c r="IIZ2398" s="306"/>
      <c r="IJA2398" s="306"/>
      <c r="IJB2398" s="306"/>
      <c r="IJC2398" s="306"/>
      <c r="IJD2398" s="306"/>
      <c r="IJE2398" s="306"/>
      <c r="IJF2398" s="306"/>
      <c r="IJG2398" s="306"/>
      <c r="IJH2398" s="306"/>
      <c r="IJI2398" s="306"/>
      <c r="IJJ2398" s="306"/>
      <c r="IJK2398" s="306"/>
      <c r="IJL2398" s="306"/>
      <c r="IJM2398" s="306"/>
      <c r="IJN2398" s="306"/>
      <c r="IJO2398" s="306"/>
      <c r="IJP2398" s="306"/>
      <c r="IJQ2398" s="306"/>
      <c r="IJR2398" s="306"/>
      <c r="IJS2398" s="306"/>
      <c r="IJT2398" s="306"/>
      <c r="IJU2398" s="306"/>
      <c r="IJV2398" s="306"/>
      <c r="IJW2398" s="306"/>
      <c r="IJX2398" s="306"/>
      <c r="IJY2398" s="306"/>
      <c r="IJZ2398" s="306"/>
      <c r="IKA2398" s="306"/>
      <c r="IKB2398" s="306"/>
      <c r="IKC2398" s="306"/>
      <c r="IKD2398" s="306"/>
      <c r="IKE2398" s="306"/>
      <c r="IKF2398" s="306"/>
      <c r="IKG2398" s="306"/>
      <c r="IKH2398" s="306"/>
      <c r="IKI2398" s="306"/>
      <c r="IKJ2398" s="306"/>
      <c r="IKK2398" s="306"/>
      <c r="IKL2398" s="306"/>
      <c r="IKM2398" s="306"/>
      <c r="IKN2398" s="306"/>
      <c r="IKO2398" s="306"/>
      <c r="IKP2398" s="306"/>
      <c r="IKQ2398" s="306"/>
      <c r="IKR2398" s="306"/>
      <c r="IKS2398" s="306"/>
      <c r="IKT2398" s="306"/>
      <c r="IKU2398" s="306"/>
      <c r="IKV2398" s="306"/>
      <c r="IKW2398" s="306"/>
      <c r="IKX2398" s="306"/>
      <c r="IKY2398" s="306"/>
      <c r="IKZ2398" s="306"/>
      <c r="ILA2398" s="306"/>
      <c r="ILB2398" s="306"/>
      <c r="ILC2398" s="306"/>
      <c r="ILD2398" s="306"/>
      <c r="ILE2398" s="306"/>
      <c r="ILF2398" s="306"/>
      <c r="ILG2398" s="306"/>
      <c r="ILH2398" s="306"/>
      <c r="ILI2398" s="306"/>
      <c r="ILJ2398" s="306"/>
      <c r="ILK2398" s="306"/>
      <c r="ILL2398" s="306"/>
      <c r="ILM2398" s="306"/>
      <c r="ILN2398" s="306"/>
      <c r="ILO2398" s="306"/>
      <c r="ILP2398" s="306"/>
      <c r="ILQ2398" s="306"/>
      <c r="ILR2398" s="306"/>
      <c r="ILS2398" s="306"/>
      <c r="ILT2398" s="306"/>
      <c r="ILU2398" s="306"/>
      <c r="ILV2398" s="306"/>
      <c r="ILW2398" s="306"/>
      <c r="ILX2398" s="306"/>
      <c r="ILY2398" s="306"/>
      <c r="ILZ2398" s="306"/>
      <c r="IMA2398" s="306"/>
      <c r="IMB2398" s="306"/>
      <c r="IMC2398" s="306"/>
      <c r="IMD2398" s="306"/>
      <c r="IME2398" s="306"/>
      <c r="IMF2398" s="306"/>
      <c r="IMG2398" s="306"/>
      <c r="IMH2398" s="306"/>
      <c r="IMI2398" s="306"/>
      <c r="IMJ2398" s="306"/>
      <c r="IMK2398" s="306"/>
      <c r="IML2398" s="306"/>
      <c r="IMM2398" s="306"/>
      <c r="IMN2398" s="306"/>
      <c r="IMO2398" s="306"/>
      <c r="IMP2398" s="306"/>
      <c r="IMQ2398" s="306"/>
      <c r="IMR2398" s="306"/>
      <c r="IMS2398" s="306"/>
      <c r="IMT2398" s="306"/>
      <c r="IMU2398" s="306"/>
      <c r="IMV2398" s="306"/>
      <c r="IMW2398" s="306"/>
      <c r="IMX2398" s="306"/>
      <c r="IMY2398" s="306"/>
      <c r="IMZ2398" s="306"/>
      <c r="INA2398" s="306"/>
      <c r="INB2398" s="306"/>
      <c r="INC2398" s="306"/>
      <c r="IND2398" s="306"/>
      <c r="INE2398" s="306"/>
      <c r="INF2398" s="306"/>
      <c r="ING2398" s="306"/>
      <c r="INH2398" s="306"/>
      <c r="INI2398" s="306"/>
      <c r="INJ2398" s="306"/>
      <c r="INK2398" s="306"/>
      <c r="INL2398" s="306"/>
      <c r="INM2398" s="306"/>
      <c r="INN2398" s="306"/>
      <c r="INO2398" s="306"/>
      <c r="INP2398" s="306"/>
      <c r="INQ2398" s="306"/>
      <c r="INR2398" s="306"/>
      <c r="INS2398" s="306"/>
      <c r="INT2398" s="306"/>
      <c r="INU2398" s="306"/>
      <c r="INV2398" s="306"/>
      <c r="INW2398" s="306"/>
      <c r="INX2398" s="306"/>
      <c r="INY2398" s="306"/>
      <c r="INZ2398" s="306"/>
      <c r="IOA2398" s="306"/>
      <c r="IOB2398" s="306"/>
      <c r="IOC2398" s="306"/>
      <c r="IOD2398" s="306"/>
      <c r="IOE2398" s="306"/>
      <c r="IOF2398" s="306"/>
      <c r="IOG2398" s="306"/>
      <c r="IOH2398" s="306"/>
      <c r="IOI2398" s="306"/>
      <c r="IOJ2398" s="306"/>
      <c r="IOK2398" s="306"/>
      <c r="IOL2398" s="306"/>
      <c r="IOM2398" s="306"/>
      <c r="ION2398" s="306"/>
      <c r="IOO2398" s="306"/>
      <c r="IOP2398" s="306"/>
      <c r="IOQ2398" s="306"/>
      <c r="IOR2398" s="306"/>
      <c r="IOS2398" s="306"/>
      <c r="IOT2398" s="306"/>
      <c r="IOU2398" s="306"/>
      <c r="IOV2398" s="306"/>
      <c r="IOW2398" s="306"/>
      <c r="IOX2398" s="306"/>
      <c r="IOY2398" s="306"/>
      <c r="IOZ2398" s="306"/>
      <c r="IPA2398" s="306"/>
      <c r="IPB2398" s="306"/>
      <c r="IPC2398" s="306"/>
      <c r="IPD2398" s="306"/>
      <c r="IPE2398" s="306"/>
      <c r="IPF2398" s="306"/>
      <c r="IPG2398" s="306"/>
      <c r="IPH2398" s="306"/>
      <c r="IPI2398" s="306"/>
      <c r="IPJ2398" s="306"/>
      <c r="IPK2398" s="306"/>
      <c r="IPL2398" s="306"/>
      <c r="IPM2398" s="306"/>
      <c r="IPN2398" s="306"/>
      <c r="IPO2398" s="306"/>
      <c r="IPP2398" s="306"/>
      <c r="IPQ2398" s="306"/>
      <c r="IPR2398" s="306"/>
      <c r="IPS2398" s="306"/>
      <c r="IPT2398" s="306"/>
      <c r="IPU2398" s="306"/>
      <c r="IPV2398" s="306"/>
      <c r="IPW2398" s="306"/>
      <c r="IPX2398" s="306"/>
      <c r="IPY2398" s="306"/>
      <c r="IPZ2398" s="306"/>
      <c r="IQA2398" s="306"/>
      <c r="IQB2398" s="306"/>
      <c r="IQC2398" s="306"/>
      <c r="IQD2398" s="306"/>
      <c r="IQE2398" s="306"/>
      <c r="IQF2398" s="306"/>
      <c r="IQG2398" s="306"/>
      <c r="IQH2398" s="306"/>
      <c r="IQI2398" s="306"/>
      <c r="IQJ2398" s="306"/>
      <c r="IQK2398" s="306"/>
      <c r="IQL2398" s="306"/>
      <c r="IQM2398" s="306"/>
      <c r="IQN2398" s="306"/>
      <c r="IQO2398" s="306"/>
      <c r="IQP2398" s="306"/>
      <c r="IQQ2398" s="306"/>
      <c r="IQR2398" s="306"/>
      <c r="IQS2398" s="306"/>
      <c r="IQT2398" s="306"/>
      <c r="IQU2398" s="306"/>
      <c r="IQV2398" s="306"/>
      <c r="IQW2398" s="306"/>
      <c r="IQX2398" s="306"/>
      <c r="IQY2398" s="306"/>
      <c r="IQZ2398" s="306"/>
      <c r="IRA2398" s="306"/>
      <c r="IRB2398" s="306"/>
      <c r="IRC2398" s="306"/>
      <c r="IRD2398" s="306"/>
      <c r="IRE2398" s="306"/>
      <c r="IRF2398" s="306"/>
      <c r="IRG2398" s="306"/>
      <c r="IRH2398" s="306"/>
      <c r="IRI2398" s="306"/>
      <c r="IRJ2398" s="306"/>
      <c r="IRK2398" s="306"/>
      <c r="IRL2398" s="306"/>
      <c r="IRM2398" s="306"/>
      <c r="IRN2398" s="306"/>
      <c r="IRO2398" s="306"/>
      <c r="IRP2398" s="306"/>
      <c r="IRQ2398" s="306"/>
      <c r="IRR2398" s="306"/>
      <c r="IRS2398" s="306"/>
      <c r="IRT2398" s="306"/>
      <c r="IRU2398" s="306"/>
      <c r="IRV2398" s="306"/>
      <c r="IRW2398" s="306"/>
      <c r="IRX2398" s="306"/>
      <c r="IRY2398" s="306"/>
      <c r="IRZ2398" s="306"/>
      <c r="ISA2398" s="306"/>
      <c r="ISB2398" s="306"/>
      <c r="ISC2398" s="306"/>
      <c r="ISD2398" s="306"/>
      <c r="ISE2398" s="306"/>
      <c r="ISF2398" s="306"/>
      <c r="ISG2398" s="306"/>
      <c r="ISH2398" s="306"/>
      <c r="ISI2398" s="306"/>
      <c r="ISJ2398" s="306"/>
      <c r="ISK2398" s="306"/>
      <c r="ISL2398" s="306"/>
      <c r="ISM2398" s="306"/>
      <c r="ISN2398" s="306"/>
      <c r="ISO2398" s="306"/>
      <c r="ISP2398" s="306"/>
      <c r="ISQ2398" s="306"/>
      <c r="ISR2398" s="306"/>
      <c r="ISS2398" s="306"/>
      <c r="IST2398" s="306"/>
      <c r="ISU2398" s="306"/>
      <c r="ISV2398" s="306"/>
      <c r="ISW2398" s="306"/>
      <c r="ISX2398" s="306"/>
      <c r="ISY2398" s="306"/>
      <c r="ISZ2398" s="306"/>
      <c r="ITA2398" s="306"/>
      <c r="ITB2398" s="306"/>
      <c r="ITC2398" s="306"/>
      <c r="ITD2398" s="306"/>
      <c r="ITE2398" s="306"/>
      <c r="ITF2398" s="306"/>
      <c r="ITG2398" s="306"/>
      <c r="ITH2398" s="306"/>
      <c r="ITI2398" s="306"/>
      <c r="ITJ2398" s="306"/>
      <c r="ITK2398" s="306"/>
      <c r="ITL2398" s="306"/>
      <c r="ITM2398" s="306"/>
      <c r="ITN2398" s="306"/>
      <c r="ITO2398" s="306"/>
      <c r="ITP2398" s="306"/>
      <c r="ITQ2398" s="306"/>
      <c r="ITR2398" s="306"/>
      <c r="ITS2398" s="306"/>
      <c r="ITT2398" s="306"/>
      <c r="ITU2398" s="306"/>
      <c r="ITV2398" s="306"/>
      <c r="ITW2398" s="306"/>
      <c r="ITX2398" s="306"/>
      <c r="ITY2398" s="306"/>
      <c r="ITZ2398" s="306"/>
      <c r="IUA2398" s="306"/>
      <c r="IUB2398" s="306"/>
      <c r="IUC2398" s="306"/>
      <c r="IUD2398" s="306"/>
      <c r="IUE2398" s="306"/>
      <c r="IUF2398" s="306"/>
      <c r="IUG2398" s="306"/>
      <c r="IUH2398" s="306"/>
      <c r="IUI2398" s="306"/>
      <c r="IUJ2398" s="306"/>
      <c r="IUK2398" s="306"/>
      <c r="IUL2398" s="306"/>
      <c r="IUM2398" s="306"/>
      <c r="IUN2398" s="306"/>
      <c r="IUO2398" s="306"/>
      <c r="IUP2398" s="306"/>
      <c r="IUQ2398" s="306"/>
      <c r="IUR2398" s="306"/>
      <c r="IUS2398" s="306"/>
      <c r="IUT2398" s="306"/>
      <c r="IUU2398" s="306"/>
      <c r="IUV2398" s="306"/>
      <c r="IUW2398" s="306"/>
      <c r="IUX2398" s="306"/>
      <c r="IUY2398" s="306"/>
      <c r="IUZ2398" s="306"/>
      <c r="IVA2398" s="306"/>
      <c r="IVB2398" s="306"/>
      <c r="IVC2398" s="306"/>
      <c r="IVD2398" s="306"/>
      <c r="IVE2398" s="306"/>
      <c r="IVF2398" s="306"/>
      <c r="IVG2398" s="306"/>
      <c r="IVH2398" s="306"/>
      <c r="IVI2398" s="306"/>
      <c r="IVJ2398" s="306"/>
      <c r="IVK2398" s="306"/>
      <c r="IVL2398" s="306"/>
      <c r="IVM2398" s="306"/>
      <c r="IVN2398" s="306"/>
      <c r="IVO2398" s="306"/>
      <c r="IVP2398" s="306"/>
      <c r="IVQ2398" s="306"/>
      <c r="IVR2398" s="306"/>
      <c r="IVS2398" s="306"/>
      <c r="IVT2398" s="306"/>
      <c r="IVU2398" s="306"/>
      <c r="IVV2398" s="306"/>
      <c r="IVW2398" s="306"/>
      <c r="IVX2398" s="306"/>
      <c r="IVY2398" s="306"/>
      <c r="IVZ2398" s="306"/>
      <c r="IWA2398" s="306"/>
      <c r="IWB2398" s="306"/>
      <c r="IWC2398" s="306"/>
      <c r="IWD2398" s="306"/>
      <c r="IWE2398" s="306"/>
      <c r="IWF2398" s="306"/>
      <c r="IWG2398" s="306"/>
      <c r="IWH2398" s="306"/>
      <c r="IWI2398" s="306"/>
      <c r="IWJ2398" s="306"/>
      <c r="IWK2398" s="306"/>
      <c r="IWL2398" s="306"/>
      <c r="IWM2398" s="306"/>
      <c r="IWN2398" s="306"/>
      <c r="IWO2398" s="306"/>
      <c r="IWP2398" s="306"/>
      <c r="IWQ2398" s="306"/>
      <c r="IWR2398" s="306"/>
      <c r="IWS2398" s="306"/>
      <c r="IWT2398" s="306"/>
      <c r="IWU2398" s="306"/>
      <c r="IWV2398" s="306"/>
      <c r="IWW2398" s="306"/>
      <c r="IWX2398" s="306"/>
      <c r="IWY2398" s="306"/>
      <c r="IWZ2398" s="306"/>
      <c r="IXA2398" s="306"/>
      <c r="IXB2398" s="306"/>
      <c r="IXC2398" s="306"/>
      <c r="IXD2398" s="306"/>
      <c r="IXE2398" s="306"/>
      <c r="IXF2398" s="306"/>
      <c r="IXG2398" s="306"/>
      <c r="IXH2398" s="306"/>
      <c r="IXI2398" s="306"/>
      <c r="IXJ2398" s="306"/>
      <c r="IXK2398" s="306"/>
      <c r="IXL2398" s="306"/>
      <c r="IXM2398" s="306"/>
      <c r="IXN2398" s="306"/>
      <c r="IXO2398" s="306"/>
      <c r="IXP2398" s="306"/>
      <c r="IXQ2398" s="306"/>
      <c r="IXR2398" s="306"/>
      <c r="IXS2398" s="306"/>
      <c r="IXT2398" s="306"/>
      <c r="IXU2398" s="306"/>
      <c r="IXV2398" s="306"/>
      <c r="IXW2398" s="306"/>
      <c r="IXX2398" s="306"/>
      <c r="IXY2398" s="306"/>
      <c r="IXZ2398" s="306"/>
      <c r="IYA2398" s="306"/>
      <c r="IYB2398" s="306"/>
      <c r="IYC2398" s="306"/>
      <c r="IYD2398" s="306"/>
      <c r="IYE2398" s="306"/>
      <c r="IYF2398" s="306"/>
      <c r="IYG2398" s="306"/>
      <c r="IYH2398" s="306"/>
      <c r="IYI2398" s="306"/>
      <c r="IYJ2398" s="306"/>
      <c r="IYK2398" s="306"/>
      <c r="IYL2398" s="306"/>
      <c r="IYM2398" s="306"/>
      <c r="IYN2398" s="306"/>
      <c r="IYO2398" s="306"/>
      <c r="IYP2398" s="306"/>
      <c r="IYQ2398" s="306"/>
      <c r="IYR2398" s="306"/>
      <c r="IYS2398" s="306"/>
      <c r="IYT2398" s="306"/>
      <c r="IYU2398" s="306"/>
      <c r="IYV2398" s="306"/>
      <c r="IYW2398" s="306"/>
      <c r="IYX2398" s="306"/>
      <c r="IYY2398" s="306"/>
      <c r="IYZ2398" s="306"/>
      <c r="IZA2398" s="306"/>
      <c r="IZB2398" s="306"/>
      <c r="IZC2398" s="306"/>
      <c r="IZD2398" s="306"/>
      <c r="IZE2398" s="306"/>
      <c r="IZF2398" s="306"/>
      <c r="IZG2398" s="306"/>
      <c r="IZH2398" s="306"/>
      <c r="IZI2398" s="306"/>
      <c r="IZJ2398" s="306"/>
      <c r="IZK2398" s="306"/>
      <c r="IZL2398" s="306"/>
      <c r="IZM2398" s="306"/>
      <c r="IZN2398" s="306"/>
      <c r="IZO2398" s="306"/>
      <c r="IZP2398" s="306"/>
      <c r="IZQ2398" s="306"/>
      <c r="IZR2398" s="306"/>
      <c r="IZS2398" s="306"/>
      <c r="IZT2398" s="306"/>
      <c r="IZU2398" s="306"/>
      <c r="IZV2398" s="306"/>
      <c r="IZW2398" s="306"/>
      <c r="IZX2398" s="306"/>
      <c r="IZY2398" s="306"/>
      <c r="IZZ2398" s="306"/>
      <c r="JAA2398" s="306"/>
      <c r="JAB2398" s="306"/>
      <c r="JAC2398" s="306"/>
      <c r="JAD2398" s="306"/>
      <c r="JAE2398" s="306"/>
      <c r="JAF2398" s="306"/>
      <c r="JAG2398" s="306"/>
      <c r="JAH2398" s="306"/>
      <c r="JAI2398" s="306"/>
      <c r="JAJ2398" s="306"/>
      <c r="JAK2398" s="306"/>
      <c r="JAL2398" s="306"/>
      <c r="JAM2398" s="306"/>
      <c r="JAN2398" s="306"/>
      <c r="JAO2398" s="306"/>
      <c r="JAP2398" s="306"/>
      <c r="JAQ2398" s="306"/>
      <c r="JAR2398" s="306"/>
      <c r="JAS2398" s="306"/>
      <c r="JAT2398" s="306"/>
      <c r="JAU2398" s="306"/>
      <c r="JAV2398" s="306"/>
      <c r="JAW2398" s="306"/>
      <c r="JAX2398" s="306"/>
      <c r="JAY2398" s="306"/>
      <c r="JAZ2398" s="306"/>
      <c r="JBA2398" s="306"/>
      <c r="JBB2398" s="306"/>
      <c r="JBC2398" s="306"/>
      <c r="JBD2398" s="306"/>
      <c r="JBE2398" s="306"/>
      <c r="JBF2398" s="306"/>
      <c r="JBG2398" s="306"/>
      <c r="JBH2398" s="306"/>
      <c r="JBI2398" s="306"/>
      <c r="JBJ2398" s="306"/>
      <c r="JBK2398" s="306"/>
      <c r="JBL2398" s="306"/>
      <c r="JBM2398" s="306"/>
      <c r="JBN2398" s="306"/>
      <c r="JBO2398" s="306"/>
      <c r="JBP2398" s="306"/>
      <c r="JBQ2398" s="306"/>
      <c r="JBR2398" s="306"/>
      <c r="JBS2398" s="306"/>
      <c r="JBT2398" s="306"/>
      <c r="JBU2398" s="306"/>
      <c r="JBV2398" s="306"/>
      <c r="JBW2398" s="306"/>
      <c r="JBX2398" s="306"/>
      <c r="JBY2398" s="306"/>
      <c r="JBZ2398" s="306"/>
      <c r="JCA2398" s="306"/>
      <c r="JCB2398" s="306"/>
      <c r="JCC2398" s="306"/>
      <c r="JCD2398" s="306"/>
      <c r="JCE2398" s="306"/>
      <c r="JCF2398" s="306"/>
      <c r="JCG2398" s="306"/>
      <c r="JCH2398" s="306"/>
      <c r="JCI2398" s="306"/>
      <c r="JCJ2398" s="306"/>
      <c r="JCK2398" s="306"/>
      <c r="JCL2398" s="306"/>
      <c r="JCM2398" s="306"/>
      <c r="JCN2398" s="306"/>
      <c r="JCO2398" s="306"/>
      <c r="JCP2398" s="306"/>
      <c r="JCQ2398" s="306"/>
      <c r="JCR2398" s="306"/>
      <c r="JCS2398" s="306"/>
      <c r="JCT2398" s="306"/>
      <c r="JCU2398" s="306"/>
      <c r="JCV2398" s="306"/>
      <c r="JCW2398" s="306"/>
      <c r="JCX2398" s="306"/>
      <c r="JCY2398" s="306"/>
      <c r="JCZ2398" s="306"/>
      <c r="JDA2398" s="306"/>
      <c r="JDB2398" s="306"/>
      <c r="JDC2398" s="306"/>
      <c r="JDD2398" s="306"/>
      <c r="JDE2398" s="306"/>
      <c r="JDF2398" s="306"/>
      <c r="JDG2398" s="306"/>
      <c r="JDH2398" s="306"/>
      <c r="JDI2398" s="306"/>
      <c r="JDJ2398" s="306"/>
      <c r="JDK2398" s="306"/>
      <c r="JDL2398" s="306"/>
      <c r="JDM2398" s="306"/>
      <c r="JDN2398" s="306"/>
      <c r="JDO2398" s="306"/>
      <c r="JDP2398" s="306"/>
      <c r="JDQ2398" s="306"/>
      <c r="JDR2398" s="306"/>
      <c r="JDS2398" s="306"/>
      <c r="JDT2398" s="306"/>
      <c r="JDU2398" s="306"/>
      <c r="JDV2398" s="306"/>
      <c r="JDW2398" s="306"/>
      <c r="JDX2398" s="306"/>
      <c r="JDY2398" s="306"/>
      <c r="JDZ2398" s="306"/>
      <c r="JEA2398" s="306"/>
      <c r="JEB2398" s="306"/>
      <c r="JEC2398" s="306"/>
      <c r="JED2398" s="306"/>
      <c r="JEE2398" s="306"/>
      <c r="JEF2398" s="306"/>
      <c r="JEG2398" s="306"/>
      <c r="JEH2398" s="306"/>
      <c r="JEI2398" s="306"/>
      <c r="JEJ2398" s="306"/>
      <c r="JEK2398" s="306"/>
      <c r="JEL2398" s="306"/>
      <c r="JEM2398" s="306"/>
      <c r="JEN2398" s="306"/>
      <c r="JEO2398" s="306"/>
      <c r="JEP2398" s="306"/>
      <c r="JEQ2398" s="306"/>
      <c r="JER2398" s="306"/>
      <c r="JES2398" s="306"/>
      <c r="JET2398" s="306"/>
      <c r="JEU2398" s="306"/>
      <c r="JEV2398" s="306"/>
      <c r="JEW2398" s="306"/>
      <c r="JEX2398" s="306"/>
      <c r="JEY2398" s="306"/>
      <c r="JEZ2398" s="306"/>
      <c r="JFA2398" s="306"/>
      <c r="JFB2398" s="306"/>
      <c r="JFC2398" s="306"/>
      <c r="JFD2398" s="306"/>
      <c r="JFE2398" s="306"/>
      <c r="JFF2398" s="306"/>
      <c r="JFG2398" s="306"/>
      <c r="JFH2398" s="306"/>
      <c r="JFI2398" s="306"/>
      <c r="JFJ2398" s="306"/>
      <c r="JFK2398" s="306"/>
      <c r="JFL2398" s="306"/>
      <c r="JFM2398" s="306"/>
      <c r="JFN2398" s="306"/>
      <c r="JFO2398" s="306"/>
      <c r="JFP2398" s="306"/>
      <c r="JFQ2398" s="306"/>
      <c r="JFR2398" s="306"/>
      <c r="JFS2398" s="306"/>
      <c r="JFT2398" s="306"/>
      <c r="JFU2398" s="306"/>
      <c r="JFV2398" s="306"/>
      <c r="JFW2398" s="306"/>
      <c r="JFX2398" s="306"/>
      <c r="JFY2398" s="306"/>
      <c r="JFZ2398" s="306"/>
      <c r="JGA2398" s="306"/>
      <c r="JGB2398" s="306"/>
      <c r="JGC2398" s="306"/>
      <c r="JGD2398" s="306"/>
      <c r="JGE2398" s="306"/>
      <c r="JGF2398" s="306"/>
      <c r="JGG2398" s="306"/>
      <c r="JGH2398" s="306"/>
      <c r="JGI2398" s="306"/>
      <c r="JGJ2398" s="306"/>
      <c r="JGK2398" s="306"/>
      <c r="JGL2398" s="306"/>
      <c r="JGM2398" s="306"/>
      <c r="JGN2398" s="306"/>
      <c r="JGO2398" s="306"/>
      <c r="JGP2398" s="306"/>
      <c r="JGQ2398" s="306"/>
      <c r="JGR2398" s="306"/>
      <c r="JGS2398" s="306"/>
      <c r="JGT2398" s="306"/>
      <c r="JGU2398" s="306"/>
      <c r="JGV2398" s="306"/>
      <c r="JGW2398" s="306"/>
      <c r="JGX2398" s="306"/>
      <c r="JGY2398" s="306"/>
      <c r="JGZ2398" s="306"/>
      <c r="JHA2398" s="306"/>
      <c r="JHB2398" s="306"/>
      <c r="JHC2398" s="306"/>
      <c r="JHD2398" s="306"/>
      <c r="JHE2398" s="306"/>
      <c r="JHF2398" s="306"/>
      <c r="JHG2398" s="306"/>
      <c r="JHH2398" s="306"/>
      <c r="JHI2398" s="306"/>
      <c r="JHJ2398" s="306"/>
      <c r="JHK2398" s="306"/>
      <c r="JHL2398" s="306"/>
      <c r="JHM2398" s="306"/>
      <c r="JHN2398" s="306"/>
      <c r="JHO2398" s="306"/>
      <c r="JHP2398" s="306"/>
      <c r="JHQ2398" s="306"/>
      <c r="JHR2398" s="306"/>
      <c r="JHS2398" s="306"/>
      <c r="JHT2398" s="306"/>
      <c r="JHU2398" s="306"/>
      <c r="JHV2398" s="306"/>
      <c r="JHW2398" s="306"/>
      <c r="JHX2398" s="306"/>
      <c r="JHY2398" s="306"/>
      <c r="JHZ2398" s="306"/>
      <c r="JIA2398" s="306"/>
      <c r="JIB2398" s="306"/>
      <c r="JIC2398" s="306"/>
      <c r="JID2398" s="306"/>
      <c r="JIE2398" s="306"/>
      <c r="JIF2398" s="306"/>
      <c r="JIG2398" s="306"/>
      <c r="JIH2398" s="306"/>
      <c r="JII2398" s="306"/>
      <c r="JIJ2398" s="306"/>
      <c r="JIK2398" s="306"/>
      <c r="JIL2398" s="306"/>
      <c r="JIM2398" s="306"/>
      <c r="JIN2398" s="306"/>
      <c r="JIO2398" s="306"/>
      <c r="JIP2398" s="306"/>
      <c r="JIQ2398" s="306"/>
      <c r="JIR2398" s="306"/>
      <c r="JIS2398" s="306"/>
      <c r="JIT2398" s="306"/>
      <c r="JIU2398" s="306"/>
      <c r="JIV2398" s="306"/>
      <c r="JIW2398" s="306"/>
      <c r="JIX2398" s="306"/>
      <c r="JIY2398" s="306"/>
      <c r="JIZ2398" s="306"/>
      <c r="JJA2398" s="306"/>
      <c r="JJB2398" s="306"/>
      <c r="JJC2398" s="306"/>
      <c r="JJD2398" s="306"/>
      <c r="JJE2398" s="306"/>
      <c r="JJF2398" s="306"/>
      <c r="JJG2398" s="306"/>
      <c r="JJH2398" s="306"/>
      <c r="JJI2398" s="306"/>
      <c r="JJJ2398" s="306"/>
      <c r="JJK2398" s="306"/>
      <c r="JJL2398" s="306"/>
      <c r="JJM2398" s="306"/>
      <c r="JJN2398" s="306"/>
      <c r="JJO2398" s="306"/>
      <c r="JJP2398" s="306"/>
      <c r="JJQ2398" s="306"/>
      <c r="JJR2398" s="306"/>
      <c r="JJS2398" s="306"/>
      <c r="JJT2398" s="306"/>
      <c r="JJU2398" s="306"/>
      <c r="JJV2398" s="306"/>
      <c r="JJW2398" s="306"/>
      <c r="JJX2398" s="306"/>
      <c r="JJY2398" s="306"/>
      <c r="JJZ2398" s="306"/>
      <c r="JKA2398" s="306"/>
      <c r="JKB2398" s="306"/>
      <c r="JKC2398" s="306"/>
      <c r="JKD2398" s="306"/>
      <c r="JKE2398" s="306"/>
      <c r="JKF2398" s="306"/>
      <c r="JKG2398" s="306"/>
      <c r="JKH2398" s="306"/>
      <c r="JKI2398" s="306"/>
      <c r="JKJ2398" s="306"/>
      <c r="JKK2398" s="306"/>
      <c r="JKL2398" s="306"/>
      <c r="JKM2398" s="306"/>
      <c r="JKN2398" s="306"/>
      <c r="JKO2398" s="306"/>
      <c r="JKP2398" s="306"/>
      <c r="JKQ2398" s="306"/>
      <c r="JKR2398" s="306"/>
      <c r="JKS2398" s="306"/>
      <c r="JKT2398" s="306"/>
      <c r="JKU2398" s="306"/>
      <c r="JKV2398" s="306"/>
      <c r="JKW2398" s="306"/>
      <c r="JKX2398" s="306"/>
      <c r="JKY2398" s="306"/>
      <c r="JKZ2398" s="306"/>
      <c r="JLA2398" s="306"/>
      <c r="JLB2398" s="306"/>
      <c r="JLC2398" s="306"/>
      <c r="JLD2398" s="306"/>
      <c r="JLE2398" s="306"/>
      <c r="JLF2398" s="306"/>
      <c r="JLG2398" s="306"/>
      <c r="JLH2398" s="306"/>
      <c r="JLI2398" s="306"/>
      <c r="JLJ2398" s="306"/>
      <c r="JLK2398" s="306"/>
      <c r="JLL2398" s="306"/>
      <c r="JLM2398" s="306"/>
      <c r="JLN2398" s="306"/>
      <c r="JLO2398" s="306"/>
      <c r="JLP2398" s="306"/>
      <c r="JLQ2398" s="306"/>
      <c r="JLR2398" s="306"/>
      <c r="JLS2398" s="306"/>
      <c r="JLT2398" s="306"/>
      <c r="JLU2398" s="306"/>
      <c r="JLV2398" s="306"/>
      <c r="JLW2398" s="306"/>
      <c r="JLX2398" s="306"/>
      <c r="JLY2398" s="306"/>
      <c r="JLZ2398" s="306"/>
      <c r="JMA2398" s="306"/>
      <c r="JMB2398" s="306"/>
      <c r="JMC2398" s="306"/>
      <c r="JMD2398" s="306"/>
      <c r="JME2398" s="306"/>
      <c r="JMF2398" s="306"/>
      <c r="JMG2398" s="306"/>
      <c r="JMH2398" s="306"/>
      <c r="JMI2398" s="306"/>
      <c r="JMJ2398" s="306"/>
      <c r="JMK2398" s="306"/>
      <c r="JML2398" s="306"/>
      <c r="JMM2398" s="306"/>
      <c r="JMN2398" s="306"/>
      <c r="JMO2398" s="306"/>
      <c r="JMP2398" s="306"/>
      <c r="JMQ2398" s="306"/>
      <c r="JMR2398" s="306"/>
      <c r="JMS2398" s="306"/>
      <c r="JMT2398" s="306"/>
      <c r="JMU2398" s="306"/>
      <c r="JMV2398" s="306"/>
      <c r="JMW2398" s="306"/>
      <c r="JMX2398" s="306"/>
      <c r="JMY2398" s="306"/>
      <c r="JMZ2398" s="306"/>
      <c r="JNA2398" s="306"/>
      <c r="JNB2398" s="306"/>
      <c r="JNC2398" s="306"/>
      <c r="JND2398" s="306"/>
      <c r="JNE2398" s="306"/>
      <c r="JNF2398" s="306"/>
      <c r="JNG2398" s="306"/>
      <c r="JNH2398" s="306"/>
      <c r="JNI2398" s="306"/>
      <c r="JNJ2398" s="306"/>
      <c r="JNK2398" s="306"/>
      <c r="JNL2398" s="306"/>
      <c r="JNM2398" s="306"/>
      <c r="JNN2398" s="306"/>
      <c r="JNO2398" s="306"/>
      <c r="JNP2398" s="306"/>
      <c r="JNQ2398" s="306"/>
      <c r="JNR2398" s="306"/>
      <c r="JNS2398" s="306"/>
      <c r="JNT2398" s="306"/>
      <c r="JNU2398" s="306"/>
      <c r="JNV2398" s="306"/>
      <c r="JNW2398" s="306"/>
      <c r="JNX2398" s="306"/>
      <c r="JNY2398" s="306"/>
      <c r="JNZ2398" s="306"/>
      <c r="JOA2398" s="306"/>
      <c r="JOB2398" s="306"/>
      <c r="JOC2398" s="306"/>
      <c r="JOD2398" s="306"/>
      <c r="JOE2398" s="306"/>
      <c r="JOF2398" s="306"/>
      <c r="JOG2398" s="306"/>
      <c r="JOH2398" s="306"/>
      <c r="JOI2398" s="306"/>
      <c r="JOJ2398" s="306"/>
      <c r="JOK2398" s="306"/>
      <c r="JOL2398" s="306"/>
      <c r="JOM2398" s="306"/>
      <c r="JON2398" s="306"/>
      <c r="JOO2398" s="306"/>
      <c r="JOP2398" s="306"/>
      <c r="JOQ2398" s="306"/>
      <c r="JOR2398" s="306"/>
      <c r="JOS2398" s="306"/>
      <c r="JOT2398" s="306"/>
      <c r="JOU2398" s="306"/>
      <c r="JOV2398" s="306"/>
      <c r="JOW2398" s="306"/>
      <c r="JOX2398" s="306"/>
      <c r="JOY2398" s="306"/>
      <c r="JOZ2398" s="306"/>
      <c r="JPA2398" s="306"/>
      <c r="JPB2398" s="306"/>
      <c r="JPC2398" s="306"/>
      <c r="JPD2398" s="306"/>
      <c r="JPE2398" s="306"/>
      <c r="JPF2398" s="306"/>
      <c r="JPG2398" s="306"/>
      <c r="JPH2398" s="306"/>
      <c r="JPI2398" s="306"/>
      <c r="JPJ2398" s="306"/>
      <c r="JPK2398" s="306"/>
      <c r="JPL2398" s="306"/>
      <c r="JPM2398" s="306"/>
      <c r="JPN2398" s="306"/>
      <c r="JPO2398" s="306"/>
      <c r="JPP2398" s="306"/>
      <c r="JPQ2398" s="306"/>
      <c r="JPR2398" s="306"/>
      <c r="JPS2398" s="306"/>
      <c r="JPT2398" s="306"/>
      <c r="JPU2398" s="306"/>
      <c r="JPV2398" s="306"/>
      <c r="JPW2398" s="306"/>
      <c r="JPX2398" s="306"/>
      <c r="JPY2398" s="306"/>
      <c r="JPZ2398" s="306"/>
      <c r="JQA2398" s="306"/>
      <c r="JQB2398" s="306"/>
      <c r="JQC2398" s="306"/>
      <c r="JQD2398" s="306"/>
      <c r="JQE2398" s="306"/>
      <c r="JQF2398" s="306"/>
      <c r="JQG2398" s="306"/>
      <c r="JQH2398" s="306"/>
      <c r="JQI2398" s="306"/>
      <c r="JQJ2398" s="306"/>
      <c r="JQK2398" s="306"/>
      <c r="JQL2398" s="306"/>
      <c r="JQM2398" s="306"/>
      <c r="JQN2398" s="306"/>
      <c r="JQO2398" s="306"/>
      <c r="JQP2398" s="306"/>
      <c r="JQQ2398" s="306"/>
      <c r="JQR2398" s="306"/>
      <c r="JQS2398" s="306"/>
      <c r="JQT2398" s="306"/>
      <c r="JQU2398" s="306"/>
      <c r="JQV2398" s="306"/>
      <c r="JQW2398" s="306"/>
      <c r="JQX2398" s="306"/>
      <c r="JQY2398" s="306"/>
      <c r="JQZ2398" s="306"/>
      <c r="JRA2398" s="306"/>
      <c r="JRB2398" s="306"/>
      <c r="JRC2398" s="306"/>
      <c r="JRD2398" s="306"/>
      <c r="JRE2398" s="306"/>
      <c r="JRF2398" s="306"/>
      <c r="JRG2398" s="306"/>
      <c r="JRH2398" s="306"/>
      <c r="JRI2398" s="306"/>
      <c r="JRJ2398" s="306"/>
      <c r="JRK2398" s="306"/>
      <c r="JRL2398" s="306"/>
      <c r="JRM2398" s="306"/>
      <c r="JRN2398" s="306"/>
      <c r="JRO2398" s="306"/>
      <c r="JRP2398" s="306"/>
      <c r="JRQ2398" s="306"/>
      <c r="JRR2398" s="306"/>
      <c r="JRS2398" s="306"/>
      <c r="JRT2398" s="306"/>
      <c r="JRU2398" s="306"/>
      <c r="JRV2398" s="306"/>
      <c r="JRW2398" s="306"/>
      <c r="JRX2398" s="306"/>
      <c r="JRY2398" s="306"/>
      <c r="JRZ2398" s="306"/>
      <c r="JSA2398" s="306"/>
      <c r="JSB2398" s="306"/>
      <c r="JSC2398" s="306"/>
      <c r="JSD2398" s="306"/>
      <c r="JSE2398" s="306"/>
      <c r="JSF2398" s="306"/>
      <c r="JSG2398" s="306"/>
      <c r="JSH2398" s="306"/>
      <c r="JSI2398" s="306"/>
      <c r="JSJ2398" s="306"/>
      <c r="JSK2398" s="306"/>
      <c r="JSL2398" s="306"/>
      <c r="JSM2398" s="306"/>
      <c r="JSN2398" s="306"/>
      <c r="JSO2398" s="306"/>
      <c r="JSP2398" s="306"/>
      <c r="JSQ2398" s="306"/>
      <c r="JSR2398" s="306"/>
      <c r="JSS2398" s="306"/>
      <c r="JST2398" s="306"/>
      <c r="JSU2398" s="306"/>
      <c r="JSV2398" s="306"/>
      <c r="JSW2398" s="306"/>
      <c r="JSX2398" s="306"/>
      <c r="JSY2398" s="306"/>
      <c r="JSZ2398" s="306"/>
      <c r="JTA2398" s="306"/>
      <c r="JTB2398" s="306"/>
      <c r="JTC2398" s="306"/>
      <c r="JTD2398" s="306"/>
      <c r="JTE2398" s="306"/>
      <c r="JTF2398" s="306"/>
      <c r="JTG2398" s="306"/>
      <c r="JTH2398" s="306"/>
      <c r="JTI2398" s="306"/>
      <c r="JTJ2398" s="306"/>
      <c r="JTK2398" s="306"/>
      <c r="JTL2398" s="306"/>
      <c r="JTM2398" s="306"/>
      <c r="JTN2398" s="306"/>
      <c r="JTO2398" s="306"/>
      <c r="JTP2398" s="306"/>
      <c r="JTQ2398" s="306"/>
      <c r="JTR2398" s="306"/>
      <c r="JTS2398" s="306"/>
      <c r="JTT2398" s="306"/>
      <c r="JTU2398" s="306"/>
      <c r="JTV2398" s="306"/>
      <c r="JTW2398" s="306"/>
      <c r="JTX2398" s="306"/>
      <c r="JTY2398" s="306"/>
      <c r="JTZ2398" s="306"/>
      <c r="JUA2398" s="306"/>
      <c r="JUB2398" s="306"/>
      <c r="JUC2398" s="306"/>
      <c r="JUD2398" s="306"/>
      <c r="JUE2398" s="306"/>
      <c r="JUF2398" s="306"/>
      <c r="JUG2398" s="306"/>
      <c r="JUH2398" s="306"/>
      <c r="JUI2398" s="306"/>
      <c r="JUJ2398" s="306"/>
      <c r="JUK2398" s="306"/>
      <c r="JUL2398" s="306"/>
      <c r="JUM2398" s="306"/>
      <c r="JUN2398" s="306"/>
      <c r="JUO2398" s="306"/>
      <c r="JUP2398" s="306"/>
      <c r="JUQ2398" s="306"/>
      <c r="JUR2398" s="306"/>
      <c r="JUS2398" s="306"/>
      <c r="JUT2398" s="306"/>
      <c r="JUU2398" s="306"/>
      <c r="JUV2398" s="306"/>
      <c r="JUW2398" s="306"/>
      <c r="JUX2398" s="306"/>
      <c r="JUY2398" s="306"/>
      <c r="JUZ2398" s="306"/>
      <c r="JVA2398" s="306"/>
      <c r="JVB2398" s="306"/>
      <c r="JVC2398" s="306"/>
      <c r="JVD2398" s="306"/>
      <c r="JVE2398" s="306"/>
      <c r="JVF2398" s="306"/>
      <c r="JVG2398" s="306"/>
      <c r="JVH2398" s="306"/>
      <c r="JVI2398" s="306"/>
      <c r="JVJ2398" s="306"/>
      <c r="JVK2398" s="306"/>
      <c r="JVL2398" s="306"/>
      <c r="JVM2398" s="306"/>
      <c r="JVN2398" s="306"/>
      <c r="JVO2398" s="306"/>
      <c r="JVP2398" s="306"/>
      <c r="JVQ2398" s="306"/>
      <c r="JVR2398" s="306"/>
      <c r="JVS2398" s="306"/>
      <c r="JVT2398" s="306"/>
      <c r="JVU2398" s="306"/>
      <c r="JVV2398" s="306"/>
      <c r="JVW2398" s="306"/>
      <c r="JVX2398" s="306"/>
      <c r="JVY2398" s="306"/>
      <c r="JVZ2398" s="306"/>
      <c r="JWA2398" s="306"/>
      <c r="JWB2398" s="306"/>
      <c r="JWC2398" s="306"/>
      <c r="JWD2398" s="306"/>
      <c r="JWE2398" s="306"/>
      <c r="JWF2398" s="306"/>
      <c r="JWG2398" s="306"/>
      <c r="JWH2398" s="306"/>
      <c r="JWI2398" s="306"/>
      <c r="JWJ2398" s="306"/>
      <c r="JWK2398" s="306"/>
      <c r="JWL2398" s="306"/>
      <c r="JWM2398" s="306"/>
      <c r="JWN2398" s="306"/>
      <c r="JWO2398" s="306"/>
      <c r="JWP2398" s="306"/>
      <c r="JWQ2398" s="306"/>
      <c r="JWR2398" s="306"/>
      <c r="JWS2398" s="306"/>
      <c r="JWT2398" s="306"/>
      <c r="JWU2398" s="306"/>
      <c r="JWV2398" s="306"/>
      <c r="JWW2398" s="306"/>
      <c r="JWX2398" s="306"/>
      <c r="JWY2398" s="306"/>
      <c r="JWZ2398" s="306"/>
      <c r="JXA2398" s="306"/>
      <c r="JXB2398" s="306"/>
      <c r="JXC2398" s="306"/>
      <c r="JXD2398" s="306"/>
      <c r="JXE2398" s="306"/>
      <c r="JXF2398" s="306"/>
      <c r="JXG2398" s="306"/>
      <c r="JXH2398" s="306"/>
      <c r="JXI2398" s="306"/>
      <c r="JXJ2398" s="306"/>
      <c r="JXK2398" s="306"/>
      <c r="JXL2398" s="306"/>
      <c r="JXM2398" s="306"/>
      <c r="JXN2398" s="306"/>
      <c r="JXO2398" s="306"/>
      <c r="JXP2398" s="306"/>
      <c r="JXQ2398" s="306"/>
      <c r="JXR2398" s="306"/>
      <c r="JXS2398" s="306"/>
      <c r="JXT2398" s="306"/>
      <c r="JXU2398" s="306"/>
      <c r="JXV2398" s="306"/>
      <c r="JXW2398" s="306"/>
      <c r="JXX2398" s="306"/>
      <c r="JXY2398" s="306"/>
      <c r="JXZ2398" s="306"/>
      <c r="JYA2398" s="306"/>
      <c r="JYB2398" s="306"/>
      <c r="JYC2398" s="306"/>
      <c r="JYD2398" s="306"/>
      <c r="JYE2398" s="306"/>
      <c r="JYF2398" s="306"/>
      <c r="JYG2398" s="306"/>
      <c r="JYH2398" s="306"/>
      <c r="JYI2398" s="306"/>
      <c r="JYJ2398" s="306"/>
      <c r="JYK2398" s="306"/>
      <c r="JYL2398" s="306"/>
      <c r="JYM2398" s="306"/>
      <c r="JYN2398" s="306"/>
      <c r="JYO2398" s="306"/>
      <c r="JYP2398" s="306"/>
      <c r="JYQ2398" s="306"/>
      <c r="JYR2398" s="306"/>
      <c r="JYS2398" s="306"/>
      <c r="JYT2398" s="306"/>
      <c r="JYU2398" s="306"/>
      <c r="JYV2398" s="306"/>
      <c r="JYW2398" s="306"/>
      <c r="JYX2398" s="306"/>
      <c r="JYY2398" s="306"/>
      <c r="JYZ2398" s="306"/>
      <c r="JZA2398" s="306"/>
      <c r="JZB2398" s="306"/>
      <c r="JZC2398" s="306"/>
      <c r="JZD2398" s="306"/>
      <c r="JZE2398" s="306"/>
      <c r="JZF2398" s="306"/>
      <c r="JZG2398" s="306"/>
      <c r="JZH2398" s="306"/>
      <c r="JZI2398" s="306"/>
      <c r="JZJ2398" s="306"/>
      <c r="JZK2398" s="306"/>
      <c r="JZL2398" s="306"/>
      <c r="JZM2398" s="306"/>
      <c r="JZN2398" s="306"/>
      <c r="JZO2398" s="306"/>
      <c r="JZP2398" s="306"/>
      <c r="JZQ2398" s="306"/>
      <c r="JZR2398" s="306"/>
      <c r="JZS2398" s="306"/>
      <c r="JZT2398" s="306"/>
      <c r="JZU2398" s="306"/>
      <c r="JZV2398" s="306"/>
      <c r="JZW2398" s="306"/>
      <c r="JZX2398" s="306"/>
      <c r="JZY2398" s="306"/>
      <c r="JZZ2398" s="306"/>
      <c r="KAA2398" s="306"/>
      <c r="KAB2398" s="306"/>
      <c r="KAC2398" s="306"/>
      <c r="KAD2398" s="306"/>
      <c r="KAE2398" s="306"/>
      <c r="KAF2398" s="306"/>
      <c r="KAG2398" s="306"/>
      <c r="KAH2398" s="306"/>
      <c r="KAI2398" s="306"/>
      <c r="KAJ2398" s="306"/>
      <c r="KAK2398" s="306"/>
      <c r="KAL2398" s="306"/>
      <c r="KAM2398" s="306"/>
      <c r="KAN2398" s="306"/>
      <c r="KAO2398" s="306"/>
      <c r="KAP2398" s="306"/>
      <c r="KAQ2398" s="306"/>
      <c r="KAR2398" s="306"/>
      <c r="KAS2398" s="306"/>
      <c r="KAT2398" s="306"/>
      <c r="KAU2398" s="306"/>
      <c r="KAV2398" s="306"/>
      <c r="KAW2398" s="306"/>
      <c r="KAX2398" s="306"/>
      <c r="KAY2398" s="306"/>
      <c r="KAZ2398" s="306"/>
      <c r="KBA2398" s="306"/>
      <c r="KBB2398" s="306"/>
      <c r="KBC2398" s="306"/>
      <c r="KBD2398" s="306"/>
      <c r="KBE2398" s="306"/>
      <c r="KBF2398" s="306"/>
      <c r="KBG2398" s="306"/>
      <c r="KBH2398" s="306"/>
      <c r="KBI2398" s="306"/>
      <c r="KBJ2398" s="306"/>
      <c r="KBK2398" s="306"/>
      <c r="KBL2398" s="306"/>
      <c r="KBM2398" s="306"/>
      <c r="KBN2398" s="306"/>
      <c r="KBO2398" s="306"/>
      <c r="KBP2398" s="306"/>
      <c r="KBQ2398" s="306"/>
      <c r="KBR2398" s="306"/>
      <c r="KBS2398" s="306"/>
      <c r="KBT2398" s="306"/>
      <c r="KBU2398" s="306"/>
      <c r="KBV2398" s="306"/>
      <c r="KBW2398" s="306"/>
      <c r="KBX2398" s="306"/>
      <c r="KBY2398" s="306"/>
      <c r="KBZ2398" s="306"/>
      <c r="KCA2398" s="306"/>
      <c r="KCB2398" s="306"/>
      <c r="KCC2398" s="306"/>
      <c r="KCD2398" s="306"/>
      <c r="KCE2398" s="306"/>
      <c r="KCF2398" s="306"/>
      <c r="KCG2398" s="306"/>
      <c r="KCH2398" s="306"/>
      <c r="KCI2398" s="306"/>
      <c r="KCJ2398" s="306"/>
      <c r="KCK2398" s="306"/>
      <c r="KCL2398" s="306"/>
      <c r="KCM2398" s="306"/>
      <c r="KCN2398" s="306"/>
      <c r="KCO2398" s="306"/>
      <c r="KCP2398" s="306"/>
      <c r="KCQ2398" s="306"/>
      <c r="KCR2398" s="306"/>
      <c r="KCS2398" s="306"/>
      <c r="KCT2398" s="306"/>
      <c r="KCU2398" s="306"/>
      <c r="KCV2398" s="306"/>
      <c r="KCW2398" s="306"/>
      <c r="KCX2398" s="306"/>
      <c r="KCY2398" s="306"/>
      <c r="KCZ2398" s="306"/>
      <c r="KDA2398" s="306"/>
      <c r="KDB2398" s="306"/>
      <c r="KDC2398" s="306"/>
      <c r="KDD2398" s="306"/>
      <c r="KDE2398" s="306"/>
      <c r="KDF2398" s="306"/>
      <c r="KDG2398" s="306"/>
      <c r="KDH2398" s="306"/>
      <c r="KDI2398" s="306"/>
      <c r="KDJ2398" s="306"/>
      <c r="KDK2398" s="306"/>
      <c r="KDL2398" s="306"/>
      <c r="KDM2398" s="306"/>
      <c r="KDN2398" s="306"/>
      <c r="KDO2398" s="306"/>
      <c r="KDP2398" s="306"/>
      <c r="KDQ2398" s="306"/>
      <c r="KDR2398" s="306"/>
      <c r="KDS2398" s="306"/>
      <c r="KDT2398" s="306"/>
      <c r="KDU2398" s="306"/>
      <c r="KDV2398" s="306"/>
      <c r="KDW2398" s="306"/>
      <c r="KDX2398" s="306"/>
      <c r="KDY2398" s="306"/>
      <c r="KDZ2398" s="306"/>
      <c r="KEA2398" s="306"/>
      <c r="KEB2398" s="306"/>
      <c r="KEC2398" s="306"/>
      <c r="KED2398" s="306"/>
      <c r="KEE2398" s="306"/>
      <c r="KEF2398" s="306"/>
      <c r="KEG2398" s="306"/>
      <c r="KEH2398" s="306"/>
      <c r="KEI2398" s="306"/>
      <c r="KEJ2398" s="306"/>
      <c r="KEK2398" s="306"/>
      <c r="KEL2398" s="306"/>
      <c r="KEM2398" s="306"/>
      <c r="KEN2398" s="306"/>
      <c r="KEO2398" s="306"/>
      <c r="KEP2398" s="306"/>
      <c r="KEQ2398" s="306"/>
      <c r="KER2398" s="306"/>
      <c r="KES2398" s="306"/>
      <c r="KET2398" s="306"/>
      <c r="KEU2398" s="306"/>
      <c r="KEV2398" s="306"/>
      <c r="KEW2398" s="306"/>
      <c r="KEX2398" s="306"/>
      <c r="KEY2398" s="306"/>
      <c r="KEZ2398" s="306"/>
      <c r="KFA2398" s="306"/>
      <c r="KFB2398" s="306"/>
      <c r="KFC2398" s="306"/>
      <c r="KFD2398" s="306"/>
      <c r="KFE2398" s="306"/>
      <c r="KFF2398" s="306"/>
      <c r="KFG2398" s="306"/>
      <c r="KFH2398" s="306"/>
      <c r="KFI2398" s="306"/>
      <c r="KFJ2398" s="306"/>
      <c r="KFK2398" s="306"/>
      <c r="KFL2398" s="306"/>
      <c r="KFM2398" s="306"/>
      <c r="KFN2398" s="306"/>
      <c r="KFO2398" s="306"/>
      <c r="KFP2398" s="306"/>
      <c r="KFQ2398" s="306"/>
      <c r="KFR2398" s="306"/>
      <c r="KFS2398" s="306"/>
      <c r="KFT2398" s="306"/>
      <c r="KFU2398" s="306"/>
      <c r="KFV2398" s="306"/>
      <c r="KFW2398" s="306"/>
      <c r="KFX2398" s="306"/>
      <c r="KFY2398" s="306"/>
      <c r="KFZ2398" s="306"/>
      <c r="KGA2398" s="306"/>
      <c r="KGB2398" s="306"/>
      <c r="KGC2398" s="306"/>
      <c r="KGD2398" s="306"/>
      <c r="KGE2398" s="306"/>
      <c r="KGF2398" s="306"/>
      <c r="KGG2398" s="306"/>
      <c r="KGH2398" s="306"/>
      <c r="KGI2398" s="306"/>
      <c r="KGJ2398" s="306"/>
      <c r="KGK2398" s="306"/>
      <c r="KGL2398" s="306"/>
      <c r="KGM2398" s="306"/>
      <c r="KGN2398" s="306"/>
      <c r="KGO2398" s="306"/>
      <c r="KGP2398" s="306"/>
      <c r="KGQ2398" s="306"/>
      <c r="KGR2398" s="306"/>
      <c r="KGS2398" s="306"/>
      <c r="KGT2398" s="306"/>
      <c r="KGU2398" s="306"/>
      <c r="KGV2398" s="306"/>
      <c r="KGW2398" s="306"/>
      <c r="KGX2398" s="306"/>
      <c r="KGY2398" s="306"/>
      <c r="KGZ2398" s="306"/>
      <c r="KHA2398" s="306"/>
      <c r="KHB2398" s="306"/>
      <c r="KHC2398" s="306"/>
      <c r="KHD2398" s="306"/>
      <c r="KHE2398" s="306"/>
      <c r="KHF2398" s="306"/>
      <c r="KHG2398" s="306"/>
      <c r="KHH2398" s="306"/>
      <c r="KHI2398" s="306"/>
      <c r="KHJ2398" s="306"/>
      <c r="KHK2398" s="306"/>
      <c r="KHL2398" s="306"/>
      <c r="KHM2398" s="306"/>
      <c r="KHN2398" s="306"/>
      <c r="KHO2398" s="306"/>
      <c r="KHP2398" s="306"/>
      <c r="KHQ2398" s="306"/>
      <c r="KHR2398" s="306"/>
      <c r="KHS2398" s="306"/>
      <c r="KHT2398" s="306"/>
      <c r="KHU2398" s="306"/>
      <c r="KHV2398" s="306"/>
      <c r="KHW2398" s="306"/>
      <c r="KHX2398" s="306"/>
      <c r="KHY2398" s="306"/>
      <c r="KHZ2398" s="306"/>
      <c r="KIA2398" s="306"/>
      <c r="KIB2398" s="306"/>
      <c r="KIC2398" s="306"/>
      <c r="KID2398" s="306"/>
      <c r="KIE2398" s="306"/>
      <c r="KIF2398" s="306"/>
      <c r="KIG2398" s="306"/>
      <c r="KIH2398" s="306"/>
      <c r="KII2398" s="306"/>
      <c r="KIJ2398" s="306"/>
      <c r="KIK2398" s="306"/>
      <c r="KIL2398" s="306"/>
      <c r="KIM2398" s="306"/>
      <c r="KIN2398" s="306"/>
      <c r="KIO2398" s="306"/>
      <c r="KIP2398" s="306"/>
      <c r="KIQ2398" s="306"/>
      <c r="KIR2398" s="306"/>
      <c r="KIS2398" s="306"/>
      <c r="KIT2398" s="306"/>
      <c r="KIU2398" s="306"/>
      <c r="KIV2398" s="306"/>
      <c r="KIW2398" s="306"/>
      <c r="KIX2398" s="306"/>
      <c r="KIY2398" s="306"/>
      <c r="KIZ2398" s="306"/>
      <c r="KJA2398" s="306"/>
      <c r="KJB2398" s="306"/>
      <c r="KJC2398" s="306"/>
      <c r="KJD2398" s="306"/>
      <c r="KJE2398" s="306"/>
      <c r="KJF2398" s="306"/>
      <c r="KJG2398" s="306"/>
      <c r="KJH2398" s="306"/>
      <c r="KJI2398" s="306"/>
      <c r="KJJ2398" s="306"/>
      <c r="KJK2398" s="306"/>
      <c r="KJL2398" s="306"/>
      <c r="KJM2398" s="306"/>
      <c r="KJN2398" s="306"/>
      <c r="KJO2398" s="306"/>
      <c r="KJP2398" s="306"/>
      <c r="KJQ2398" s="306"/>
      <c r="KJR2398" s="306"/>
      <c r="KJS2398" s="306"/>
      <c r="KJT2398" s="306"/>
      <c r="KJU2398" s="306"/>
      <c r="KJV2398" s="306"/>
      <c r="KJW2398" s="306"/>
      <c r="KJX2398" s="306"/>
      <c r="KJY2398" s="306"/>
      <c r="KJZ2398" s="306"/>
      <c r="KKA2398" s="306"/>
      <c r="KKB2398" s="306"/>
      <c r="KKC2398" s="306"/>
      <c r="KKD2398" s="306"/>
      <c r="KKE2398" s="306"/>
      <c r="KKF2398" s="306"/>
      <c r="KKG2398" s="306"/>
      <c r="KKH2398" s="306"/>
      <c r="KKI2398" s="306"/>
      <c r="KKJ2398" s="306"/>
      <c r="KKK2398" s="306"/>
      <c r="KKL2398" s="306"/>
      <c r="KKM2398" s="306"/>
      <c r="KKN2398" s="306"/>
      <c r="KKO2398" s="306"/>
      <c r="KKP2398" s="306"/>
      <c r="KKQ2398" s="306"/>
      <c r="KKR2398" s="306"/>
      <c r="KKS2398" s="306"/>
      <c r="KKT2398" s="306"/>
      <c r="KKU2398" s="306"/>
      <c r="KKV2398" s="306"/>
      <c r="KKW2398" s="306"/>
      <c r="KKX2398" s="306"/>
      <c r="KKY2398" s="306"/>
      <c r="KKZ2398" s="306"/>
      <c r="KLA2398" s="306"/>
      <c r="KLB2398" s="306"/>
      <c r="KLC2398" s="306"/>
      <c r="KLD2398" s="306"/>
      <c r="KLE2398" s="306"/>
      <c r="KLF2398" s="306"/>
      <c r="KLG2398" s="306"/>
      <c r="KLH2398" s="306"/>
      <c r="KLI2398" s="306"/>
      <c r="KLJ2398" s="306"/>
      <c r="KLK2398" s="306"/>
      <c r="KLL2398" s="306"/>
      <c r="KLM2398" s="306"/>
      <c r="KLN2398" s="306"/>
      <c r="KLO2398" s="306"/>
      <c r="KLP2398" s="306"/>
      <c r="KLQ2398" s="306"/>
      <c r="KLR2398" s="306"/>
      <c r="KLS2398" s="306"/>
      <c r="KLT2398" s="306"/>
      <c r="KLU2398" s="306"/>
      <c r="KLV2398" s="306"/>
      <c r="KLW2398" s="306"/>
      <c r="KLX2398" s="306"/>
      <c r="KLY2398" s="306"/>
      <c r="KLZ2398" s="306"/>
      <c r="KMA2398" s="306"/>
      <c r="KMB2398" s="306"/>
      <c r="KMC2398" s="306"/>
      <c r="KMD2398" s="306"/>
      <c r="KME2398" s="306"/>
      <c r="KMF2398" s="306"/>
      <c r="KMG2398" s="306"/>
      <c r="KMH2398" s="306"/>
      <c r="KMI2398" s="306"/>
      <c r="KMJ2398" s="306"/>
      <c r="KMK2398" s="306"/>
      <c r="KML2398" s="306"/>
      <c r="KMM2398" s="306"/>
      <c r="KMN2398" s="306"/>
      <c r="KMO2398" s="306"/>
      <c r="KMP2398" s="306"/>
      <c r="KMQ2398" s="306"/>
      <c r="KMR2398" s="306"/>
      <c r="KMS2398" s="306"/>
      <c r="KMT2398" s="306"/>
      <c r="KMU2398" s="306"/>
      <c r="KMV2398" s="306"/>
      <c r="KMW2398" s="306"/>
      <c r="KMX2398" s="306"/>
      <c r="KMY2398" s="306"/>
      <c r="KMZ2398" s="306"/>
      <c r="KNA2398" s="306"/>
      <c r="KNB2398" s="306"/>
      <c r="KNC2398" s="306"/>
      <c r="KND2398" s="306"/>
      <c r="KNE2398" s="306"/>
      <c r="KNF2398" s="306"/>
      <c r="KNG2398" s="306"/>
      <c r="KNH2398" s="306"/>
      <c r="KNI2398" s="306"/>
      <c r="KNJ2398" s="306"/>
      <c r="KNK2398" s="306"/>
      <c r="KNL2398" s="306"/>
      <c r="KNM2398" s="306"/>
      <c r="KNN2398" s="306"/>
      <c r="KNO2398" s="306"/>
      <c r="KNP2398" s="306"/>
      <c r="KNQ2398" s="306"/>
      <c r="KNR2398" s="306"/>
      <c r="KNS2398" s="306"/>
      <c r="KNT2398" s="306"/>
      <c r="KNU2398" s="306"/>
      <c r="KNV2398" s="306"/>
      <c r="KNW2398" s="306"/>
      <c r="KNX2398" s="306"/>
      <c r="KNY2398" s="306"/>
      <c r="KNZ2398" s="306"/>
      <c r="KOA2398" s="306"/>
      <c r="KOB2398" s="306"/>
      <c r="KOC2398" s="306"/>
      <c r="KOD2398" s="306"/>
      <c r="KOE2398" s="306"/>
      <c r="KOF2398" s="306"/>
      <c r="KOG2398" s="306"/>
      <c r="KOH2398" s="306"/>
      <c r="KOI2398" s="306"/>
      <c r="KOJ2398" s="306"/>
      <c r="KOK2398" s="306"/>
      <c r="KOL2398" s="306"/>
      <c r="KOM2398" s="306"/>
      <c r="KON2398" s="306"/>
      <c r="KOO2398" s="306"/>
      <c r="KOP2398" s="306"/>
      <c r="KOQ2398" s="306"/>
      <c r="KOR2398" s="306"/>
      <c r="KOS2398" s="306"/>
      <c r="KOT2398" s="306"/>
      <c r="KOU2398" s="306"/>
      <c r="KOV2398" s="306"/>
      <c r="KOW2398" s="306"/>
      <c r="KOX2398" s="306"/>
      <c r="KOY2398" s="306"/>
      <c r="KOZ2398" s="306"/>
      <c r="KPA2398" s="306"/>
      <c r="KPB2398" s="306"/>
      <c r="KPC2398" s="306"/>
      <c r="KPD2398" s="306"/>
      <c r="KPE2398" s="306"/>
      <c r="KPF2398" s="306"/>
      <c r="KPG2398" s="306"/>
      <c r="KPH2398" s="306"/>
      <c r="KPI2398" s="306"/>
      <c r="KPJ2398" s="306"/>
      <c r="KPK2398" s="306"/>
      <c r="KPL2398" s="306"/>
      <c r="KPM2398" s="306"/>
      <c r="KPN2398" s="306"/>
      <c r="KPO2398" s="306"/>
      <c r="KPP2398" s="306"/>
      <c r="KPQ2398" s="306"/>
      <c r="KPR2398" s="306"/>
      <c r="KPS2398" s="306"/>
      <c r="KPT2398" s="306"/>
      <c r="KPU2398" s="306"/>
      <c r="KPV2398" s="306"/>
      <c r="KPW2398" s="306"/>
      <c r="KPX2398" s="306"/>
      <c r="KPY2398" s="306"/>
      <c r="KPZ2398" s="306"/>
      <c r="KQA2398" s="306"/>
      <c r="KQB2398" s="306"/>
      <c r="KQC2398" s="306"/>
      <c r="KQD2398" s="306"/>
      <c r="KQE2398" s="306"/>
      <c r="KQF2398" s="306"/>
      <c r="KQG2398" s="306"/>
      <c r="KQH2398" s="306"/>
      <c r="KQI2398" s="306"/>
      <c r="KQJ2398" s="306"/>
      <c r="KQK2398" s="306"/>
      <c r="KQL2398" s="306"/>
      <c r="KQM2398" s="306"/>
      <c r="KQN2398" s="306"/>
      <c r="KQO2398" s="306"/>
      <c r="KQP2398" s="306"/>
      <c r="KQQ2398" s="306"/>
      <c r="KQR2398" s="306"/>
      <c r="KQS2398" s="306"/>
      <c r="KQT2398" s="306"/>
      <c r="KQU2398" s="306"/>
      <c r="KQV2398" s="306"/>
      <c r="KQW2398" s="306"/>
      <c r="KQX2398" s="306"/>
      <c r="KQY2398" s="306"/>
      <c r="KQZ2398" s="306"/>
      <c r="KRA2398" s="306"/>
      <c r="KRB2398" s="306"/>
      <c r="KRC2398" s="306"/>
      <c r="KRD2398" s="306"/>
      <c r="KRE2398" s="306"/>
      <c r="KRF2398" s="306"/>
      <c r="KRG2398" s="306"/>
      <c r="KRH2398" s="306"/>
      <c r="KRI2398" s="306"/>
      <c r="KRJ2398" s="306"/>
      <c r="KRK2398" s="306"/>
      <c r="KRL2398" s="306"/>
      <c r="KRM2398" s="306"/>
      <c r="KRN2398" s="306"/>
      <c r="KRO2398" s="306"/>
      <c r="KRP2398" s="306"/>
      <c r="KRQ2398" s="306"/>
      <c r="KRR2398" s="306"/>
      <c r="KRS2398" s="306"/>
      <c r="KRT2398" s="306"/>
      <c r="KRU2398" s="306"/>
      <c r="KRV2398" s="306"/>
      <c r="KRW2398" s="306"/>
      <c r="KRX2398" s="306"/>
      <c r="KRY2398" s="306"/>
      <c r="KRZ2398" s="306"/>
      <c r="KSA2398" s="306"/>
      <c r="KSB2398" s="306"/>
      <c r="KSC2398" s="306"/>
      <c r="KSD2398" s="306"/>
      <c r="KSE2398" s="306"/>
      <c r="KSF2398" s="306"/>
      <c r="KSG2398" s="306"/>
      <c r="KSH2398" s="306"/>
      <c r="KSI2398" s="306"/>
      <c r="KSJ2398" s="306"/>
      <c r="KSK2398" s="306"/>
      <c r="KSL2398" s="306"/>
      <c r="KSM2398" s="306"/>
      <c r="KSN2398" s="306"/>
      <c r="KSO2398" s="306"/>
      <c r="KSP2398" s="306"/>
      <c r="KSQ2398" s="306"/>
      <c r="KSR2398" s="306"/>
      <c r="KSS2398" s="306"/>
      <c r="KST2398" s="306"/>
      <c r="KSU2398" s="306"/>
      <c r="KSV2398" s="306"/>
      <c r="KSW2398" s="306"/>
      <c r="KSX2398" s="306"/>
      <c r="KSY2398" s="306"/>
      <c r="KSZ2398" s="306"/>
      <c r="KTA2398" s="306"/>
      <c r="KTB2398" s="306"/>
      <c r="KTC2398" s="306"/>
      <c r="KTD2398" s="306"/>
      <c r="KTE2398" s="306"/>
      <c r="KTF2398" s="306"/>
      <c r="KTG2398" s="306"/>
      <c r="KTH2398" s="306"/>
      <c r="KTI2398" s="306"/>
      <c r="KTJ2398" s="306"/>
      <c r="KTK2398" s="306"/>
      <c r="KTL2398" s="306"/>
      <c r="KTM2398" s="306"/>
      <c r="KTN2398" s="306"/>
      <c r="KTO2398" s="306"/>
      <c r="KTP2398" s="306"/>
      <c r="KTQ2398" s="306"/>
      <c r="KTR2398" s="306"/>
      <c r="KTS2398" s="306"/>
      <c r="KTT2398" s="306"/>
      <c r="KTU2398" s="306"/>
      <c r="KTV2398" s="306"/>
      <c r="KTW2398" s="306"/>
      <c r="KTX2398" s="306"/>
      <c r="KTY2398" s="306"/>
      <c r="KTZ2398" s="306"/>
      <c r="KUA2398" s="306"/>
      <c r="KUB2398" s="306"/>
      <c r="KUC2398" s="306"/>
      <c r="KUD2398" s="306"/>
      <c r="KUE2398" s="306"/>
      <c r="KUF2398" s="306"/>
      <c r="KUG2398" s="306"/>
      <c r="KUH2398" s="306"/>
      <c r="KUI2398" s="306"/>
      <c r="KUJ2398" s="306"/>
      <c r="KUK2398" s="306"/>
      <c r="KUL2398" s="306"/>
      <c r="KUM2398" s="306"/>
      <c r="KUN2398" s="306"/>
      <c r="KUO2398" s="306"/>
      <c r="KUP2398" s="306"/>
      <c r="KUQ2398" s="306"/>
      <c r="KUR2398" s="306"/>
      <c r="KUS2398" s="306"/>
      <c r="KUT2398" s="306"/>
      <c r="KUU2398" s="306"/>
      <c r="KUV2398" s="306"/>
      <c r="KUW2398" s="306"/>
      <c r="KUX2398" s="306"/>
      <c r="KUY2398" s="306"/>
      <c r="KUZ2398" s="306"/>
      <c r="KVA2398" s="306"/>
      <c r="KVB2398" s="306"/>
      <c r="KVC2398" s="306"/>
      <c r="KVD2398" s="306"/>
      <c r="KVE2398" s="306"/>
      <c r="KVF2398" s="306"/>
      <c r="KVG2398" s="306"/>
      <c r="KVH2398" s="306"/>
      <c r="KVI2398" s="306"/>
      <c r="KVJ2398" s="306"/>
      <c r="KVK2398" s="306"/>
      <c r="KVL2398" s="306"/>
      <c r="KVM2398" s="306"/>
      <c r="KVN2398" s="306"/>
      <c r="KVO2398" s="306"/>
      <c r="KVP2398" s="306"/>
      <c r="KVQ2398" s="306"/>
      <c r="KVR2398" s="306"/>
      <c r="KVS2398" s="306"/>
      <c r="KVT2398" s="306"/>
      <c r="KVU2398" s="306"/>
      <c r="KVV2398" s="306"/>
      <c r="KVW2398" s="306"/>
      <c r="KVX2398" s="306"/>
      <c r="KVY2398" s="306"/>
      <c r="KVZ2398" s="306"/>
      <c r="KWA2398" s="306"/>
      <c r="KWB2398" s="306"/>
      <c r="KWC2398" s="306"/>
      <c r="KWD2398" s="306"/>
      <c r="KWE2398" s="306"/>
      <c r="KWF2398" s="306"/>
      <c r="KWG2398" s="306"/>
      <c r="KWH2398" s="306"/>
      <c r="KWI2398" s="306"/>
      <c r="KWJ2398" s="306"/>
      <c r="KWK2398" s="306"/>
      <c r="KWL2398" s="306"/>
      <c r="KWM2398" s="306"/>
      <c r="KWN2398" s="306"/>
      <c r="KWO2398" s="306"/>
      <c r="KWP2398" s="306"/>
      <c r="KWQ2398" s="306"/>
      <c r="KWR2398" s="306"/>
      <c r="KWS2398" s="306"/>
      <c r="KWT2398" s="306"/>
      <c r="KWU2398" s="306"/>
      <c r="KWV2398" s="306"/>
      <c r="KWW2398" s="306"/>
      <c r="KWX2398" s="306"/>
      <c r="KWY2398" s="306"/>
      <c r="KWZ2398" s="306"/>
      <c r="KXA2398" s="306"/>
      <c r="KXB2398" s="306"/>
      <c r="KXC2398" s="306"/>
      <c r="KXD2398" s="306"/>
      <c r="KXE2398" s="306"/>
      <c r="KXF2398" s="306"/>
      <c r="KXG2398" s="306"/>
      <c r="KXH2398" s="306"/>
      <c r="KXI2398" s="306"/>
      <c r="KXJ2398" s="306"/>
      <c r="KXK2398" s="306"/>
      <c r="KXL2398" s="306"/>
      <c r="KXM2398" s="306"/>
      <c r="KXN2398" s="306"/>
      <c r="KXO2398" s="306"/>
      <c r="KXP2398" s="306"/>
      <c r="KXQ2398" s="306"/>
      <c r="KXR2398" s="306"/>
      <c r="KXS2398" s="306"/>
      <c r="KXT2398" s="306"/>
      <c r="KXU2398" s="306"/>
      <c r="KXV2398" s="306"/>
      <c r="KXW2398" s="306"/>
      <c r="KXX2398" s="306"/>
      <c r="KXY2398" s="306"/>
      <c r="KXZ2398" s="306"/>
      <c r="KYA2398" s="306"/>
      <c r="KYB2398" s="306"/>
      <c r="KYC2398" s="306"/>
      <c r="KYD2398" s="306"/>
      <c r="KYE2398" s="306"/>
      <c r="KYF2398" s="306"/>
      <c r="KYG2398" s="306"/>
      <c r="KYH2398" s="306"/>
      <c r="KYI2398" s="306"/>
      <c r="KYJ2398" s="306"/>
      <c r="KYK2398" s="306"/>
      <c r="KYL2398" s="306"/>
      <c r="KYM2398" s="306"/>
      <c r="KYN2398" s="306"/>
      <c r="KYO2398" s="306"/>
      <c r="KYP2398" s="306"/>
      <c r="KYQ2398" s="306"/>
      <c r="KYR2398" s="306"/>
      <c r="KYS2398" s="306"/>
      <c r="KYT2398" s="306"/>
      <c r="KYU2398" s="306"/>
      <c r="KYV2398" s="306"/>
      <c r="KYW2398" s="306"/>
      <c r="KYX2398" s="306"/>
      <c r="KYY2398" s="306"/>
      <c r="KYZ2398" s="306"/>
      <c r="KZA2398" s="306"/>
      <c r="KZB2398" s="306"/>
      <c r="KZC2398" s="306"/>
      <c r="KZD2398" s="306"/>
      <c r="KZE2398" s="306"/>
      <c r="KZF2398" s="306"/>
      <c r="KZG2398" s="306"/>
      <c r="KZH2398" s="306"/>
      <c r="KZI2398" s="306"/>
      <c r="KZJ2398" s="306"/>
      <c r="KZK2398" s="306"/>
      <c r="KZL2398" s="306"/>
      <c r="KZM2398" s="306"/>
      <c r="KZN2398" s="306"/>
      <c r="KZO2398" s="306"/>
      <c r="KZP2398" s="306"/>
      <c r="KZQ2398" s="306"/>
      <c r="KZR2398" s="306"/>
      <c r="KZS2398" s="306"/>
      <c r="KZT2398" s="306"/>
      <c r="KZU2398" s="306"/>
      <c r="KZV2398" s="306"/>
      <c r="KZW2398" s="306"/>
      <c r="KZX2398" s="306"/>
      <c r="KZY2398" s="306"/>
      <c r="KZZ2398" s="306"/>
      <c r="LAA2398" s="306"/>
      <c r="LAB2398" s="306"/>
      <c r="LAC2398" s="306"/>
      <c r="LAD2398" s="306"/>
      <c r="LAE2398" s="306"/>
      <c r="LAF2398" s="306"/>
      <c r="LAG2398" s="306"/>
      <c r="LAH2398" s="306"/>
      <c r="LAI2398" s="306"/>
      <c r="LAJ2398" s="306"/>
      <c r="LAK2398" s="306"/>
      <c r="LAL2398" s="306"/>
      <c r="LAM2398" s="306"/>
      <c r="LAN2398" s="306"/>
      <c r="LAO2398" s="306"/>
      <c r="LAP2398" s="306"/>
      <c r="LAQ2398" s="306"/>
      <c r="LAR2398" s="306"/>
      <c r="LAS2398" s="306"/>
      <c r="LAT2398" s="306"/>
      <c r="LAU2398" s="306"/>
      <c r="LAV2398" s="306"/>
      <c r="LAW2398" s="306"/>
      <c r="LAX2398" s="306"/>
      <c r="LAY2398" s="306"/>
      <c r="LAZ2398" s="306"/>
      <c r="LBA2398" s="306"/>
      <c r="LBB2398" s="306"/>
      <c r="LBC2398" s="306"/>
      <c r="LBD2398" s="306"/>
      <c r="LBE2398" s="306"/>
      <c r="LBF2398" s="306"/>
      <c r="LBG2398" s="306"/>
      <c r="LBH2398" s="306"/>
      <c r="LBI2398" s="306"/>
      <c r="LBJ2398" s="306"/>
      <c r="LBK2398" s="306"/>
      <c r="LBL2398" s="306"/>
      <c r="LBM2398" s="306"/>
      <c r="LBN2398" s="306"/>
      <c r="LBO2398" s="306"/>
      <c r="LBP2398" s="306"/>
      <c r="LBQ2398" s="306"/>
      <c r="LBR2398" s="306"/>
      <c r="LBS2398" s="306"/>
      <c r="LBT2398" s="306"/>
      <c r="LBU2398" s="306"/>
      <c r="LBV2398" s="306"/>
      <c r="LBW2398" s="306"/>
      <c r="LBX2398" s="306"/>
      <c r="LBY2398" s="306"/>
      <c r="LBZ2398" s="306"/>
      <c r="LCA2398" s="306"/>
      <c r="LCB2398" s="306"/>
      <c r="LCC2398" s="306"/>
      <c r="LCD2398" s="306"/>
      <c r="LCE2398" s="306"/>
      <c r="LCF2398" s="306"/>
      <c r="LCG2398" s="306"/>
      <c r="LCH2398" s="306"/>
      <c r="LCI2398" s="306"/>
      <c r="LCJ2398" s="306"/>
      <c r="LCK2398" s="306"/>
      <c r="LCL2398" s="306"/>
      <c r="LCM2398" s="306"/>
      <c r="LCN2398" s="306"/>
      <c r="LCO2398" s="306"/>
      <c r="LCP2398" s="306"/>
      <c r="LCQ2398" s="306"/>
      <c r="LCR2398" s="306"/>
      <c r="LCS2398" s="306"/>
      <c r="LCT2398" s="306"/>
      <c r="LCU2398" s="306"/>
      <c r="LCV2398" s="306"/>
      <c r="LCW2398" s="306"/>
      <c r="LCX2398" s="306"/>
      <c r="LCY2398" s="306"/>
      <c r="LCZ2398" s="306"/>
      <c r="LDA2398" s="306"/>
      <c r="LDB2398" s="306"/>
      <c r="LDC2398" s="306"/>
      <c r="LDD2398" s="306"/>
      <c r="LDE2398" s="306"/>
      <c r="LDF2398" s="306"/>
      <c r="LDG2398" s="306"/>
      <c r="LDH2398" s="306"/>
      <c r="LDI2398" s="306"/>
      <c r="LDJ2398" s="306"/>
      <c r="LDK2398" s="306"/>
      <c r="LDL2398" s="306"/>
      <c r="LDM2398" s="306"/>
      <c r="LDN2398" s="306"/>
      <c r="LDO2398" s="306"/>
      <c r="LDP2398" s="306"/>
      <c r="LDQ2398" s="306"/>
      <c r="LDR2398" s="306"/>
      <c r="LDS2398" s="306"/>
      <c r="LDT2398" s="306"/>
      <c r="LDU2398" s="306"/>
      <c r="LDV2398" s="306"/>
      <c r="LDW2398" s="306"/>
      <c r="LDX2398" s="306"/>
      <c r="LDY2398" s="306"/>
      <c r="LDZ2398" s="306"/>
      <c r="LEA2398" s="306"/>
      <c r="LEB2398" s="306"/>
      <c r="LEC2398" s="306"/>
      <c r="LED2398" s="306"/>
      <c r="LEE2398" s="306"/>
      <c r="LEF2398" s="306"/>
      <c r="LEG2398" s="306"/>
      <c r="LEH2398" s="306"/>
      <c r="LEI2398" s="306"/>
      <c r="LEJ2398" s="306"/>
      <c r="LEK2398" s="306"/>
      <c r="LEL2398" s="306"/>
      <c r="LEM2398" s="306"/>
      <c r="LEN2398" s="306"/>
      <c r="LEO2398" s="306"/>
      <c r="LEP2398" s="306"/>
      <c r="LEQ2398" s="306"/>
      <c r="LER2398" s="306"/>
      <c r="LES2398" s="306"/>
      <c r="LET2398" s="306"/>
      <c r="LEU2398" s="306"/>
      <c r="LEV2398" s="306"/>
      <c r="LEW2398" s="306"/>
      <c r="LEX2398" s="306"/>
      <c r="LEY2398" s="306"/>
      <c r="LEZ2398" s="306"/>
      <c r="LFA2398" s="306"/>
      <c r="LFB2398" s="306"/>
      <c r="LFC2398" s="306"/>
      <c r="LFD2398" s="306"/>
      <c r="LFE2398" s="306"/>
      <c r="LFF2398" s="306"/>
      <c r="LFG2398" s="306"/>
      <c r="LFH2398" s="306"/>
      <c r="LFI2398" s="306"/>
      <c r="LFJ2398" s="306"/>
      <c r="LFK2398" s="306"/>
      <c r="LFL2398" s="306"/>
      <c r="LFM2398" s="306"/>
      <c r="LFN2398" s="306"/>
      <c r="LFO2398" s="306"/>
      <c r="LFP2398" s="306"/>
      <c r="LFQ2398" s="306"/>
      <c r="LFR2398" s="306"/>
      <c r="LFS2398" s="306"/>
      <c r="LFT2398" s="306"/>
      <c r="LFU2398" s="306"/>
      <c r="LFV2398" s="306"/>
      <c r="LFW2398" s="306"/>
      <c r="LFX2398" s="306"/>
      <c r="LFY2398" s="306"/>
      <c r="LFZ2398" s="306"/>
      <c r="LGA2398" s="306"/>
      <c r="LGB2398" s="306"/>
      <c r="LGC2398" s="306"/>
      <c r="LGD2398" s="306"/>
      <c r="LGE2398" s="306"/>
      <c r="LGF2398" s="306"/>
      <c r="LGG2398" s="306"/>
      <c r="LGH2398" s="306"/>
      <c r="LGI2398" s="306"/>
      <c r="LGJ2398" s="306"/>
      <c r="LGK2398" s="306"/>
      <c r="LGL2398" s="306"/>
      <c r="LGM2398" s="306"/>
      <c r="LGN2398" s="306"/>
      <c r="LGO2398" s="306"/>
      <c r="LGP2398" s="306"/>
      <c r="LGQ2398" s="306"/>
      <c r="LGR2398" s="306"/>
      <c r="LGS2398" s="306"/>
      <c r="LGT2398" s="306"/>
      <c r="LGU2398" s="306"/>
      <c r="LGV2398" s="306"/>
      <c r="LGW2398" s="306"/>
      <c r="LGX2398" s="306"/>
      <c r="LGY2398" s="306"/>
      <c r="LGZ2398" s="306"/>
      <c r="LHA2398" s="306"/>
      <c r="LHB2398" s="306"/>
      <c r="LHC2398" s="306"/>
      <c r="LHD2398" s="306"/>
      <c r="LHE2398" s="306"/>
      <c r="LHF2398" s="306"/>
      <c r="LHG2398" s="306"/>
      <c r="LHH2398" s="306"/>
      <c r="LHI2398" s="306"/>
      <c r="LHJ2398" s="306"/>
      <c r="LHK2398" s="306"/>
      <c r="LHL2398" s="306"/>
      <c r="LHM2398" s="306"/>
      <c r="LHN2398" s="306"/>
      <c r="LHO2398" s="306"/>
      <c r="LHP2398" s="306"/>
      <c r="LHQ2398" s="306"/>
      <c r="LHR2398" s="306"/>
      <c r="LHS2398" s="306"/>
      <c r="LHT2398" s="306"/>
      <c r="LHU2398" s="306"/>
      <c r="LHV2398" s="306"/>
      <c r="LHW2398" s="306"/>
      <c r="LHX2398" s="306"/>
      <c r="LHY2398" s="306"/>
      <c r="LHZ2398" s="306"/>
      <c r="LIA2398" s="306"/>
      <c r="LIB2398" s="306"/>
      <c r="LIC2398" s="306"/>
      <c r="LID2398" s="306"/>
      <c r="LIE2398" s="306"/>
      <c r="LIF2398" s="306"/>
      <c r="LIG2398" s="306"/>
      <c r="LIH2398" s="306"/>
      <c r="LII2398" s="306"/>
      <c r="LIJ2398" s="306"/>
      <c r="LIK2398" s="306"/>
      <c r="LIL2398" s="306"/>
      <c r="LIM2398" s="306"/>
      <c r="LIN2398" s="306"/>
      <c r="LIO2398" s="306"/>
      <c r="LIP2398" s="306"/>
      <c r="LIQ2398" s="306"/>
      <c r="LIR2398" s="306"/>
      <c r="LIS2398" s="306"/>
      <c r="LIT2398" s="306"/>
      <c r="LIU2398" s="306"/>
      <c r="LIV2398" s="306"/>
      <c r="LIW2398" s="306"/>
      <c r="LIX2398" s="306"/>
      <c r="LIY2398" s="306"/>
      <c r="LIZ2398" s="306"/>
      <c r="LJA2398" s="306"/>
      <c r="LJB2398" s="306"/>
      <c r="LJC2398" s="306"/>
      <c r="LJD2398" s="306"/>
      <c r="LJE2398" s="306"/>
      <c r="LJF2398" s="306"/>
      <c r="LJG2398" s="306"/>
      <c r="LJH2398" s="306"/>
      <c r="LJI2398" s="306"/>
      <c r="LJJ2398" s="306"/>
      <c r="LJK2398" s="306"/>
      <c r="LJL2398" s="306"/>
      <c r="LJM2398" s="306"/>
      <c r="LJN2398" s="306"/>
      <c r="LJO2398" s="306"/>
      <c r="LJP2398" s="306"/>
      <c r="LJQ2398" s="306"/>
      <c r="LJR2398" s="306"/>
      <c r="LJS2398" s="306"/>
      <c r="LJT2398" s="306"/>
      <c r="LJU2398" s="306"/>
      <c r="LJV2398" s="306"/>
      <c r="LJW2398" s="306"/>
      <c r="LJX2398" s="306"/>
      <c r="LJY2398" s="306"/>
      <c r="LJZ2398" s="306"/>
      <c r="LKA2398" s="306"/>
      <c r="LKB2398" s="306"/>
      <c r="LKC2398" s="306"/>
      <c r="LKD2398" s="306"/>
      <c r="LKE2398" s="306"/>
      <c r="LKF2398" s="306"/>
      <c r="LKG2398" s="306"/>
      <c r="LKH2398" s="306"/>
      <c r="LKI2398" s="306"/>
      <c r="LKJ2398" s="306"/>
      <c r="LKK2398" s="306"/>
      <c r="LKL2398" s="306"/>
      <c r="LKM2398" s="306"/>
      <c r="LKN2398" s="306"/>
      <c r="LKO2398" s="306"/>
      <c r="LKP2398" s="306"/>
      <c r="LKQ2398" s="306"/>
      <c r="LKR2398" s="306"/>
      <c r="LKS2398" s="306"/>
      <c r="LKT2398" s="306"/>
      <c r="LKU2398" s="306"/>
      <c r="LKV2398" s="306"/>
      <c r="LKW2398" s="306"/>
      <c r="LKX2398" s="306"/>
      <c r="LKY2398" s="306"/>
      <c r="LKZ2398" s="306"/>
      <c r="LLA2398" s="306"/>
      <c r="LLB2398" s="306"/>
      <c r="LLC2398" s="306"/>
      <c r="LLD2398" s="306"/>
      <c r="LLE2398" s="306"/>
      <c r="LLF2398" s="306"/>
      <c r="LLG2398" s="306"/>
      <c r="LLH2398" s="306"/>
      <c r="LLI2398" s="306"/>
      <c r="LLJ2398" s="306"/>
      <c r="LLK2398" s="306"/>
      <c r="LLL2398" s="306"/>
      <c r="LLM2398" s="306"/>
      <c r="LLN2398" s="306"/>
      <c r="LLO2398" s="306"/>
      <c r="LLP2398" s="306"/>
      <c r="LLQ2398" s="306"/>
      <c r="LLR2398" s="306"/>
      <c r="LLS2398" s="306"/>
      <c r="LLT2398" s="306"/>
      <c r="LLU2398" s="306"/>
      <c r="LLV2398" s="306"/>
      <c r="LLW2398" s="306"/>
      <c r="LLX2398" s="306"/>
      <c r="LLY2398" s="306"/>
      <c r="LLZ2398" s="306"/>
      <c r="LMA2398" s="306"/>
      <c r="LMB2398" s="306"/>
      <c r="LMC2398" s="306"/>
      <c r="LMD2398" s="306"/>
      <c r="LME2398" s="306"/>
      <c r="LMF2398" s="306"/>
      <c r="LMG2398" s="306"/>
      <c r="LMH2398" s="306"/>
      <c r="LMI2398" s="306"/>
      <c r="LMJ2398" s="306"/>
      <c r="LMK2398" s="306"/>
      <c r="LML2398" s="306"/>
      <c r="LMM2398" s="306"/>
      <c r="LMN2398" s="306"/>
      <c r="LMO2398" s="306"/>
      <c r="LMP2398" s="306"/>
      <c r="LMQ2398" s="306"/>
      <c r="LMR2398" s="306"/>
      <c r="LMS2398" s="306"/>
      <c r="LMT2398" s="306"/>
      <c r="LMU2398" s="306"/>
      <c r="LMV2398" s="306"/>
      <c r="LMW2398" s="306"/>
      <c r="LMX2398" s="306"/>
      <c r="LMY2398" s="306"/>
      <c r="LMZ2398" s="306"/>
      <c r="LNA2398" s="306"/>
      <c r="LNB2398" s="306"/>
      <c r="LNC2398" s="306"/>
      <c r="LND2398" s="306"/>
      <c r="LNE2398" s="306"/>
      <c r="LNF2398" s="306"/>
      <c r="LNG2398" s="306"/>
      <c r="LNH2398" s="306"/>
      <c r="LNI2398" s="306"/>
      <c r="LNJ2398" s="306"/>
      <c r="LNK2398" s="306"/>
      <c r="LNL2398" s="306"/>
      <c r="LNM2398" s="306"/>
      <c r="LNN2398" s="306"/>
      <c r="LNO2398" s="306"/>
      <c r="LNP2398" s="306"/>
      <c r="LNQ2398" s="306"/>
      <c r="LNR2398" s="306"/>
      <c r="LNS2398" s="306"/>
      <c r="LNT2398" s="306"/>
      <c r="LNU2398" s="306"/>
      <c r="LNV2398" s="306"/>
      <c r="LNW2398" s="306"/>
      <c r="LNX2398" s="306"/>
      <c r="LNY2398" s="306"/>
      <c r="LNZ2398" s="306"/>
      <c r="LOA2398" s="306"/>
      <c r="LOB2398" s="306"/>
      <c r="LOC2398" s="306"/>
      <c r="LOD2398" s="306"/>
      <c r="LOE2398" s="306"/>
      <c r="LOF2398" s="306"/>
      <c r="LOG2398" s="306"/>
      <c r="LOH2398" s="306"/>
      <c r="LOI2398" s="306"/>
      <c r="LOJ2398" s="306"/>
      <c r="LOK2398" s="306"/>
      <c r="LOL2398" s="306"/>
      <c r="LOM2398" s="306"/>
      <c r="LON2398" s="306"/>
      <c r="LOO2398" s="306"/>
      <c r="LOP2398" s="306"/>
      <c r="LOQ2398" s="306"/>
      <c r="LOR2398" s="306"/>
      <c r="LOS2398" s="306"/>
      <c r="LOT2398" s="306"/>
      <c r="LOU2398" s="306"/>
      <c r="LOV2398" s="306"/>
      <c r="LOW2398" s="306"/>
      <c r="LOX2398" s="306"/>
      <c r="LOY2398" s="306"/>
      <c r="LOZ2398" s="306"/>
      <c r="LPA2398" s="306"/>
      <c r="LPB2398" s="306"/>
      <c r="LPC2398" s="306"/>
      <c r="LPD2398" s="306"/>
      <c r="LPE2398" s="306"/>
      <c r="LPF2398" s="306"/>
      <c r="LPG2398" s="306"/>
      <c r="LPH2398" s="306"/>
      <c r="LPI2398" s="306"/>
      <c r="LPJ2398" s="306"/>
      <c r="LPK2398" s="306"/>
      <c r="LPL2398" s="306"/>
      <c r="LPM2398" s="306"/>
      <c r="LPN2398" s="306"/>
      <c r="LPO2398" s="306"/>
      <c r="LPP2398" s="306"/>
      <c r="LPQ2398" s="306"/>
      <c r="LPR2398" s="306"/>
      <c r="LPS2398" s="306"/>
      <c r="LPT2398" s="306"/>
      <c r="LPU2398" s="306"/>
      <c r="LPV2398" s="306"/>
      <c r="LPW2398" s="306"/>
      <c r="LPX2398" s="306"/>
      <c r="LPY2398" s="306"/>
      <c r="LPZ2398" s="306"/>
      <c r="LQA2398" s="306"/>
      <c r="LQB2398" s="306"/>
      <c r="LQC2398" s="306"/>
      <c r="LQD2398" s="306"/>
      <c r="LQE2398" s="306"/>
      <c r="LQF2398" s="306"/>
      <c r="LQG2398" s="306"/>
      <c r="LQH2398" s="306"/>
      <c r="LQI2398" s="306"/>
      <c r="LQJ2398" s="306"/>
      <c r="LQK2398" s="306"/>
      <c r="LQL2398" s="306"/>
      <c r="LQM2398" s="306"/>
      <c r="LQN2398" s="306"/>
      <c r="LQO2398" s="306"/>
      <c r="LQP2398" s="306"/>
      <c r="LQQ2398" s="306"/>
      <c r="LQR2398" s="306"/>
      <c r="LQS2398" s="306"/>
      <c r="LQT2398" s="306"/>
      <c r="LQU2398" s="306"/>
      <c r="LQV2398" s="306"/>
      <c r="LQW2398" s="306"/>
      <c r="LQX2398" s="306"/>
      <c r="LQY2398" s="306"/>
      <c r="LQZ2398" s="306"/>
      <c r="LRA2398" s="306"/>
      <c r="LRB2398" s="306"/>
      <c r="LRC2398" s="306"/>
      <c r="LRD2398" s="306"/>
      <c r="LRE2398" s="306"/>
      <c r="LRF2398" s="306"/>
      <c r="LRG2398" s="306"/>
      <c r="LRH2398" s="306"/>
      <c r="LRI2398" s="306"/>
      <c r="LRJ2398" s="306"/>
      <c r="LRK2398" s="306"/>
      <c r="LRL2398" s="306"/>
      <c r="LRM2398" s="306"/>
      <c r="LRN2398" s="306"/>
      <c r="LRO2398" s="306"/>
      <c r="LRP2398" s="306"/>
      <c r="LRQ2398" s="306"/>
      <c r="LRR2398" s="306"/>
      <c r="LRS2398" s="306"/>
      <c r="LRT2398" s="306"/>
      <c r="LRU2398" s="306"/>
      <c r="LRV2398" s="306"/>
      <c r="LRW2398" s="306"/>
      <c r="LRX2398" s="306"/>
      <c r="LRY2398" s="306"/>
      <c r="LRZ2398" s="306"/>
      <c r="LSA2398" s="306"/>
      <c r="LSB2398" s="306"/>
      <c r="LSC2398" s="306"/>
      <c r="LSD2398" s="306"/>
      <c r="LSE2398" s="306"/>
      <c r="LSF2398" s="306"/>
      <c r="LSG2398" s="306"/>
      <c r="LSH2398" s="306"/>
      <c r="LSI2398" s="306"/>
      <c r="LSJ2398" s="306"/>
      <c r="LSK2398" s="306"/>
      <c r="LSL2398" s="306"/>
      <c r="LSM2398" s="306"/>
      <c r="LSN2398" s="306"/>
      <c r="LSO2398" s="306"/>
      <c r="LSP2398" s="306"/>
      <c r="LSQ2398" s="306"/>
      <c r="LSR2398" s="306"/>
      <c r="LSS2398" s="306"/>
      <c r="LST2398" s="306"/>
      <c r="LSU2398" s="306"/>
      <c r="LSV2398" s="306"/>
      <c r="LSW2398" s="306"/>
      <c r="LSX2398" s="306"/>
      <c r="LSY2398" s="306"/>
      <c r="LSZ2398" s="306"/>
      <c r="LTA2398" s="306"/>
      <c r="LTB2398" s="306"/>
      <c r="LTC2398" s="306"/>
      <c r="LTD2398" s="306"/>
      <c r="LTE2398" s="306"/>
      <c r="LTF2398" s="306"/>
      <c r="LTG2398" s="306"/>
      <c r="LTH2398" s="306"/>
      <c r="LTI2398" s="306"/>
      <c r="LTJ2398" s="306"/>
      <c r="LTK2398" s="306"/>
      <c r="LTL2398" s="306"/>
      <c r="LTM2398" s="306"/>
      <c r="LTN2398" s="306"/>
      <c r="LTO2398" s="306"/>
      <c r="LTP2398" s="306"/>
      <c r="LTQ2398" s="306"/>
      <c r="LTR2398" s="306"/>
      <c r="LTS2398" s="306"/>
      <c r="LTT2398" s="306"/>
      <c r="LTU2398" s="306"/>
      <c r="LTV2398" s="306"/>
      <c r="LTW2398" s="306"/>
      <c r="LTX2398" s="306"/>
      <c r="LTY2398" s="306"/>
      <c r="LTZ2398" s="306"/>
      <c r="LUA2398" s="306"/>
      <c r="LUB2398" s="306"/>
      <c r="LUC2398" s="306"/>
      <c r="LUD2398" s="306"/>
      <c r="LUE2398" s="306"/>
      <c r="LUF2398" s="306"/>
      <c r="LUG2398" s="306"/>
      <c r="LUH2398" s="306"/>
      <c r="LUI2398" s="306"/>
      <c r="LUJ2398" s="306"/>
      <c r="LUK2398" s="306"/>
      <c r="LUL2398" s="306"/>
      <c r="LUM2398" s="306"/>
      <c r="LUN2398" s="306"/>
      <c r="LUO2398" s="306"/>
      <c r="LUP2398" s="306"/>
      <c r="LUQ2398" s="306"/>
      <c r="LUR2398" s="306"/>
      <c r="LUS2398" s="306"/>
      <c r="LUT2398" s="306"/>
      <c r="LUU2398" s="306"/>
      <c r="LUV2398" s="306"/>
      <c r="LUW2398" s="306"/>
      <c r="LUX2398" s="306"/>
      <c r="LUY2398" s="306"/>
      <c r="LUZ2398" s="306"/>
      <c r="LVA2398" s="306"/>
      <c r="LVB2398" s="306"/>
      <c r="LVC2398" s="306"/>
      <c r="LVD2398" s="306"/>
      <c r="LVE2398" s="306"/>
      <c r="LVF2398" s="306"/>
      <c r="LVG2398" s="306"/>
      <c r="LVH2398" s="306"/>
      <c r="LVI2398" s="306"/>
      <c r="LVJ2398" s="306"/>
      <c r="LVK2398" s="306"/>
      <c r="LVL2398" s="306"/>
      <c r="LVM2398" s="306"/>
      <c r="LVN2398" s="306"/>
      <c r="LVO2398" s="306"/>
      <c r="LVP2398" s="306"/>
      <c r="LVQ2398" s="306"/>
      <c r="LVR2398" s="306"/>
      <c r="LVS2398" s="306"/>
      <c r="LVT2398" s="306"/>
      <c r="LVU2398" s="306"/>
      <c r="LVV2398" s="306"/>
      <c r="LVW2398" s="306"/>
      <c r="LVX2398" s="306"/>
      <c r="LVY2398" s="306"/>
      <c r="LVZ2398" s="306"/>
      <c r="LWA2398" s="306"/>
      <c r="LWB2398" s="306"/>
      <c r="LWC2398" s="306"/>
      <c r="LWD2398" s="306"/>
      <c r="LWE2398" s="306"/>
      <c r="LWF2398" s="306"/>
      <c r="LWG2398" s="306"/>
      <c r="LWH2398" s="306"/>
      <c r="LWI2398" s="306"/>
      <c r="LWJ2398" s="306"/>
      <c r="LWK2398" s="306"/>
      <c r="LWL2398" s="306"/>
      <c r="LWM2398" s="306"/>
      <c r="LWN2398" s="306"/>
      <c r="LWO2398" s="306"/>
      <c r="LWP2398" s="306"/>
      <c r="LWQ2398" s="306"/>
      <c r="LWR2398" s="306"/>
      <c r="LWS2398" s="306"/>
      <c r="LWT2398" s="306"/>
      <c r="LWU2398" s="306"/>
      <c r="LWV2398" s="306"/>
      <c r="LWW2398" s="306"/>
      <c r="LWX2398" s="306"/>
      <c r="LWY2398" s="306"/>
      <c r="LWZ2398" s="306"/>
      <c r="LXA2398" s="306"/>
      <c r="LXB2398" s="306"/>
      <c r="LXC2398" s="306"/>
      <c r="LXD2398" s="306"/>
      <c r="LXE2398" s="306"/>
      <c r="LXF2398" s="306"/>
      <c r="LXG2398" s="306"/>
      <c r="LXH2398" s="306"/>
      <c r="LXI2398" s="306"/>
      <c r="LXJ2398" s="306"/>
      <c r="LXK2398" s="306"/>
      <c r="LXL2398" s="306"/>
      <c r="LXM2398" s="306"/>
      <c r="LXN2398" s="306"/>
      <c r="LXO2398" s="306"/>
      <c r="LXP2398" s="306"/>
      <c r="LXQ2398" s="306"/>
      <c r="LXR2398" s="306"/>
      <c r="LXS2398" s="306"/>
      <c r="LXT2398" s="306"/>
      <c r="LXU2398" s="306"/>
      <c r="LXV2398" s="306"/>
      <c r="LXW2398" s="306"/>
      <c r="LXX2398" s="306"/>
      <c r="LXY2398" s="306"/>
      <c r="LXZ2398" s="306"/>
      <c r="LYA2398" s="306"/>
      <c r="LYB2398" s="306"/>
      <c r="LYC2398" s="306"/>
      <c r="LYD2398" s="306"/>
      <c r="LYE2398" s="306"/>
      <c r="LYF2398" s="306"/>
      <c r="LYG2398" s="306"/>
      <c r="LYH2398" s="306"/>
      <c r="LYI2398" s="306"/>
      <c r="LYJ2398" s="306"/>
      <c r="LYK2398" s="306"/>
      <c r="LYL2398" s="306"/>
      <c r="LYM2398" s="306"/>
      <c r="LYN2398" s="306"/>
      <c r="LYO2398" s="306"/>
      <c r="LYP2398" s="306"/>
      <c r="LYQ2398" s="306"/>
      <c r="LYR2398" s="306"/>
      <c r="LYS2398" s="306"/>
      <c r="LYT2398" s="306"/>
      <c r="LYU2398" s="306"/>
      <c r="LYV2398" s="306"/>
      <c r="LYW2398" s="306"/>
      <c r="LYX2398" s="306"/>
      <c r="LYY2398" s="306"/>
      <c r="LYZ2398" s="306"/>
      <c r="LZA2398" s="306"/>
      <c r="LZB2398" s="306"/>
      <c r="LZC2398" s="306"/>
      <c r="LZD2398" s="306"/>
      <c r="LZE2398" s="306"/>
      <c r="LZF2398" s="306"/>
      <c r="LZG2398" s="306"/>
      <c r="LZH2398" s="306"/>
      <c r="LZI2398" s="306"/>
      <c r="LZJ2398" s="306"/>
      <c r="LZK2398" s="306"/>
      <c r="LZL2398" s="306"/>
      <c r="LZM2398" s="306"/>
      <c r="LZN2398" s="306"/>
      <c r="LZO2398" s="306"/>
      <c r="LZP2398" s="306"/>
      <c r="LZQ2398" s="306"/>
      <c r="LZR2398" s="306"/>
      <c r="LZS2398" s="306"/>
      <c r="LZT2398" s="306"/>
      <c r="LZU2398" s="306"/>
      <c r="LZV2398" s="306"/>
      <c r="LZW2398" s="306"/>
      <c r="LZX2398" s="306"/>
      <c r="LZY2398" s="306"/>
      <c r="LZZ2398" s="306"/>
      <c r="MAA2398" s="306"/>
      <c r="MAB2398" s="306"/>
      <c r="MAC2398" s="306"/>
      <c r="MAD2398" s="306"/>
      <c r="MAE2398" s="306"/>
      <c r="MAF2398" s="306"/>
      <c r="MAG2398" s="306"/>
      <c r="MAH2398" s="306"/>
      <c r="MAI2398" s="306"/>
      <c r="MAJ2398" s="306"/>
      <c r="MAK2398" s="306"/>
      <c r="MAL2398" s="306"/>
      <c r="MAM2398" s="306"/>
      <c r="MAN2398" s="306"/>
      <c r="MAO2398" s="306"/>
      <c r="MAP2398" s="306"/>
      <c r="MAQ2398" s="306"/>
      <c r="MAR2398" s="306"/>
      <c r="MAS2398" s="306"/>
      <c r="MAT2398" s="306"/>
      <c r="MAU2398" s="306"/>
      <c r="MAV2398" s="306"/>
      <c r="MAW2398" s="306"/>
      <c r="MAX2398" s="306"/>
      <c r="MAY2398" s="306"/>
      <c r="MAZ2398" s="306"/>
      <c r="MBA2398" s="306"/>
      <c r="MBB2398" s="306"/>
      <c r="MBC2398" s="306"/>
      <c r="MBD2398" s="306"/>
      <c r="MBE2398" s="306"/>
      <c r="MBF2398" s="306"/>
      <c r="MBG2398" s="306"/>
      <c r="MBH2398" s="306"/>
      <c r="MBI2398" s="306"/>
      <c r="MBJ2398" s="306"/>
      <c r="MBK2398" s="306"/>
      <c r="MBL2398" s="306"/>
      <c r="MBM2398" s="306"/>
      <c r="MBN2398" s="306"/>
      <c r="MBO2398" s="306"/>
      <c r="MBP2398" s="306"/>
      <c r="MBQ2398" s="306"/>
      <c r="MBR2398" s="306"/>
      <c r="MBS2398" s="306"/>
      <c r="MBT2398" s="306"/>
      <c r="MBU2398" s="306"/>
      <c r="MBV2398" s="306"/>
      <c r="MBW2398" s="306"/>
      <c r="MBX2398" s="306"/>
      <c r="MBY2398" s="306"/>
      <c r="MBZ2398" s="306"/>
      <c r="MCA2398" s="306"/>
      <c r="MCB2398" s="306"/>
      <c r="MCC2398" s="306"/>
      <c r="MCD2398" s="306"/>
      <c r="MCE2398" s="306"/>
      <c r="MCF2398" s="306"/>
      <c r="MCG2398" s="306"/>
      <c r="MCH2398" s="306"/>
      <c r="MCI2398" s="306"/>
      <c r="MCJ2398" s="306"/>
      <c r="MCK2398" s="306"/>
      <c r="MCL2398" s="306"/>
      <c r="MCM2398" s="306"/>
      <c r="MCN2398" s="306"/>
      <c r="MCO2398" s="306"/>
      <c r="MCP2398" s="306"/>
      <c r="MCQ2398" s="306"/>
      <c r="MCR2398" s="306"/>
      <c r="MCS2398" s="306"/>
      <c r="MCT2398" s="306"/>
      <c r="MCU2398" s="306"/>
      <c r="MCV2398" s="306"/>
      <c r="MCW2398" s="306"/>
      <c r="MCX2398" s="306"/>
      <c r="MCY2398" s="306"/>
      <c r="MCZ2398" s="306"/>
      <c r="MDA2398" s="306"/>
      <c r="MDB2398" s="306"/>
      <c r="MDC2398" s="306"/>
      <c r="MDD2398" s="306"/>
      <c r="MDE2398" s="306"/>
      <c r="MDF2398" s="306"/>
      <c r="MDG2398" s="306"/>
      <c r="MDH2398" s="306"/>
      <c r="MDI2398" s="306"/>
      <c r="MDJ2398" s="306"/>
      <c r="MDK2398" s="306"/>
      <c r="MDL2398" s="306"/>
      <c r="MDM2398" s="306"/>
      <c r="MDN2398" s="306"/>
      <c r="MDO2398" s="306"/>
      <c r="MDP2398" s="306"/>
      <c r="MDQ2398" s="306"/>
      <c r="MDR2398" s="306"/>
      <c r="MDS2398" s="306"/>
      <c r="MDT2398" s="306"/>
      <c r="MDU2398" s="306"/>
      <c r="MDV2398" s="306"/>
      <c r="MDW2398" s="306"/>
      <c r="MDX2398" s="306"/>
      <c r="MDY2398" s="306"/>
      <c r="MDZ2398" s="306"/>
      <c r="MEA2398" s="306"/>
      <c r="MEB2398" s="306"/>
      <c r="MEC2398" s="306"/>
      <c r="MED2398" s="306"/>
      <c r="MEE2398" s="306"/>
      <c r="MEF2398" s="306"/>
      <c r="MEG2398" s="306"/>
      <c r="MEH2398" s="306"/>
      <c r="MEI2398" s="306"/>
      <c r="MEJ2398" s="306"/>
      <c r="MEK2398" s="306"/>
      <c r="MEL2398" s="306"/>
      <c r="MEM2398" s="306"/>
      <c r="MEN2398" s="306"/>
      <c r="MEO2398" s="306"/>
      <c r="MEP2398" s="306"/>
      <c r="MEQ2398" s="306"/>
      <c r="MER2398" s="306"/>
      <c r="MES2398" s="306"/>
      <c r="MET2398" s="306"/>
      <c r="MEU2398" s="306"/>
      <c r="MEV2398" s="306"/>
      <c r="MEW2398" s="306"/>
      <c r="MEX2398" s="306"/>
      <c r="MEY2398" s="306"/>
      <c r="MEZ2398" s="306"/>
      <c r="MFA2398" s="306"/>
      <c r="MFB2398" s="306"/>
      <c r="MFC2398" s="306"/>
      <c r="MFD2398" s="306"/>
      <c r="MFE2398" s="306"/>
      <c r="MFF2398" s="306"/>
      <c r="MFG2398" s="306"/>
      <c r="MFH2398" s="306"/>
      <c r="MFI2398" s="306"/>
      <c r="MFJ2398" s="306"/>
      <c r="MFK2398" s="306"/>
      <c r="MFL2398" s="306"/>
      <c r="MFM2398" s="306"/>
      <c r="MFN2398" s="306"/>
      <c r="MFO2398" s="306"/>
      <c r="MFP2398" s="306"/>
      <c r="MFQ2398" s="306"/>
      <c r="MFR2398" s="306"/>
      <c r="MFS2398" s="306"/>
      <c r="MFT2398" s="306"/>
      <c r="MFU2398" s="306"/>
      <c r="MFV2398" s="306"/>
      <c r="MFW2398" s="306"/>
      <c r="MFX2398" s="306"/>
      <c r="MFY2398" s="306"/>
      <c r="MFZ2398" s="306"/>
      <c r="MGA2398" s="306"/>
      <c r="MGB2398" s="306"/>
      <c r="MGC2398" s="306"/>
      <c r="MGD2398" s="306"/>
      <c r="MGE2398" s="306"/>
      <c r="MGF2398" s="306"/>
      <c r="MGG2398" s="306"/>
      <c r="MGH2398" s="306"/>
      <c r="MGI2398" s="306"/>
      <c r="MGJ2398" s="306"/>
      <c r="MGK2398" s="306"/>
      <c r="MGL2398" s="306"/>
      <c r="MGM2398" s="306"/>
      <c r="MGN2398" s="306"/>
      <c r="MGO2398" s="306"/>
      <c r="MGP2398" s="306"/>
      <c r="MGQ2398" s="306"/>
      <c r="MGR2398" s="306"/>
      <c r="MGS2398" s="306"/>
      <c r="MGT2398" s="306"/>
      <c r="MGU2398" s="306"/>
      <c r="MGV2398" s="306"/>
      <c r="MGW2398" s="306"/>
      <c r="MGX2398" s="306"/>
      <c r="MGY2398" s="306"/>
      <c r="MGZ2398" s="306"/>
      <c r="MHA2398" s="306"/>
      <c r="MHB2398" s="306"/>
      <c r="MHC2398" s="306"/>
      <c r="MHD2398" s="306"/>
      <c r="MHE2398" s="306"/>
      <c r="MHF2398" s="306"/>
      <c r="MHG2398" s="306"/>
      <c r="MHH2398" s="306"/>
      <c r="MHI2398" s="306"/>
      <c r="MHJ2398" s="306"/>
      <c r="MHK2398" s="306"/>
      <c r="MHL2398" s="306"/>
      <c r="MHM2398" s="306"/>
      <c r="MHN2398" s="306"/>
      <c r="MHO2398" s="306"/>
      <c r="MHP2398" s="306"/>
      <c r="MHQ2398" s="306"/>
      <c r="MHR2398" s="306"/>
      <c r="MHS2398" s="306"/>
      <c r="MHT2398" s="306"/>
      <c r="MHU2398" s="306"/>
      <c r="MHV2398" s="306"/>
      <c r="MHW2398" s="306"/>
      <c r="MHX2398" s="306"/>
      <c r="MHY2398" s="306"/>
      <c r="MHZ2398" s="306"/>
      <c r="MIA2398" s="306"/>
      <c r="MIB2398" s="306"/>
      <c r="MIC2398" s="306"/>
      <c r="MID2398" s="306"/>
      <c r="MIE2398" s="306"/>
      <c r="MIF2398" s="306"/>
      <c r="MIG2398" s="306"/>
      <c r="MIH2398" s="306"/>
      <c r="MII2398" s="306"/>
      <c r="MIJ2398" s="306"/>
      <c r="MIK2398" s="306"/>
      <c r="MIL2398" s="306"/>
      <c r="MIM2398" s="306"/>
      <c r="MIN2398" s="306"/>
      <c r="MIO2398" s="306"/>
      <c r="MIP2398" s="306"/>
      <c r="MIQ2398" s="306"/>
      <c r="MIR2398" s="306"/>
      <c r="MIS2398" s="306"/>
      <c r="MIT2398" s="306"/>
      <c r="MIU2398" s="306"/>
      <c r="MIV2398" s="306"/>
      <c r="MIW2398" s="306"/>
      <c r="MIX2398" s="306"/>
      <c r="MIY2398" s="306"/>
      <c r="MIZ2398" s="306"/>
      <c r="MJA2398" s="306"/>
      <c r="MJB2398" s="306"/>
      <c r="MJC2398" s="306"/>
      <c r="MJD2398" s="306"/>
      <c r="MJE2398" s="306"/>
      <c r="MJF2398" s="306"/>
      <c r="MJG2398" s="306"/>
      <c r="MJH2398" s="306"/>
      <c r="MJI2398" s="306"/>
      <c r="MJJ2398" s="306"/>
      <c r="MJK2398" s="306"/>
      <c r="MJL2398" s="306"/>
      <c r="MJM2398" s="306"/>
      <c r="MJN2398" s="306"/>
      <c r="MJO2398" s="306"/>
      <c r="MJP2398" s="306"/>
      <c r="MJQ2398" s="306"/>
      <c r="MJR2398" s="306"/>
      <c r="MJS2398" s="306"/>
      <c r="MJT2398" s="306"/>
      <c r="MJU2398" s="306"/>
      <c r="MJV2398" s="306"/>
      <c r="MJW2398" s="306"/>
      <c r="MJX2398" s="306"/>
      <c r="MJY2398" s="306"/>
      <c r="MJZ2398" s="306"/>
      <c r="MKA2398" s="306"/>
      <c r="MKB2398" s="306"/>
      <c r="MKC2398" s="306"/>
      <c r="MKD2398" s="306"/>
      <c r="MKE2398" s="306"/>
      <c r="MKF2398" s="306"/>
      <c r="MKG2398" s="306"/>
      <c r="MKH2398" s="306"/>
      <c r="MKI2398" s="306"/>
      <c r="MKJ2398" s="306"/>
      <c r="MKK2398" s="306"/>
      <c r="MKL2398" s="306"/>
      <c r="MKM2398" s="306"/>
      <c r="MKN2398" s="306"/>
      <c r="MKO2398" s="306"/>
      <c r="MKP2398" s="306"/>
      <c r="MKQ2398" s="306"/>
      <c r="MKR2398" s="306"/>
      <c r="MKS2398" s="306"/>
      <c r="MKT2398" s="306"/>
      <c r="MKU2398" s="306"/>
      <c r="MKV2398" s="306"/>
      <c r="MKW2398" s="306"/>
      <c r="MKX2398" s="306"/>
      <c r="MKY2398" s="306"/>
      <c r="MKZ2398" s="306"/>
      <c r="MLA2398" s="306"/>
      <c r="MLB2398" s="306"/>
      <c r="MLC2398" s="306"/>
      <c r="MLD2398" s="306"/>
      <c r="MLE2398" s="306"/>
      <c r="MLF2398" s="306"/>
      <c r="MLG2398" s="306"/>
      <c r="MLH2398" s="306"/>
      <c r="MLI2398" s="306"/>
      <c r="MLJ2398" s="306"/>
      <c r="MLK2398" s="306"/>
      <c r="MLL2398" s="306"/>
      <c r="MLM2398" s="306"/>
      <c r="MLN2398" s="306"/>
      <c r="MLO2398" s="306"/>
      <c r="MLP2398" s="306"/>
      <c r="MLQ2398" s="306"/>
      <c r="MLR2398" s="306"/>
      <c r="MLS2398" s="306"/>
      <c r="MLT2398" s="306"/>
      <c r="MLU2398" s="306"/>
      <c r="MLV2398" s="306"/>
      <c r="MLW2398" s="306"/>
      <c r="MLX2398" s="306"/>
      <c r="MLY2398" s="306"/>
      <c r="MLZ2398" s="306"/>
      <c r="MMA2398" s="306"/>
      <c r="MMB2398" s="306"/>
      <c r="MMC2398" s="306"/>
      <c r="MMD2398" s="306"/>
      <c r="MME2398" s="306"/>
      <c r="MMF2398" s="306"/>
      <c r="MMG2398" s="306"/>
      <c r="MMH2398" s="306"/>
      <c r="MMI2398" s="306"/>
      <c r="MMJ2398" s="306"/>
      <c r="MMK2398" s="306"/>
      <c r="MML2398" s="306"/>
      <c r="MMM2398" s="306"/>
      <c r="MMN2398" s="306"/>
      <c r="MMO2398" s="306"/>
      <c r="MMP2398" s="306"/>
      <c r="MMQ2398" s="306"/>
      <c r="MMR2398" s="306"/>
      <c r="MMS2398" s="306"/>
      <c r="MMT2398" s="306"/>
      <c r="MMU2398" s="306"/>
      <c r="MMV2398" s="306"/>
      <c r="MMW2398" s="306"/>
      <c r="MMX2398" s="306"/>
      <c r="MMY2398" s="306"/>
      <c r="MMZ2398" s="306"/>
      <c r="MNA2398" s="306"/>
      <c r="MNB2398" s="306"/>
      <c r="MNC2398" s="306"/>
      <c r="MND2398" s="306"/>
      <c r="MNE2398" s="306"/>
      <c r="MNF2398" s="306"/>
      <c r="MNG2398" s="306"/>
      <c r="MNH2398" s="306"/>
      <c r="MNI2398" s="306"/>
      <c r="MNJ2398" s="306"/>
      <c r="MNK2398" s="306"/>
      <c r="MNL2398" s="306"/>
      <c r="MNM2398" s="306"/>
      <c r="MNN2398" s="306"/>
      <c r="MNO2398" s="306"/>
      <c r="MNP2398" s="306"/>
      <c r="MNQ2398" s="306"/>
      <c r="MNR2398" s="306"/>
      <c r="MNS2398" s="306"/>
      <c r="MNT2398" s="306"/>
      <c r="MNU2398" s="306"/>
      <c r="MNV2398" s="306"/>
      <c r="MNW2398" s="306"/>
      <c r="MNX2398" s="306"/>
      <c r="MNY2398" s="306"/>
      <c r="MNZ2398" s="306"/>
      <c r="MOA2398" s="306"/>
      <c r="MOB2398" s="306"/>
      <c r="MOC2398" s="306"/>
      <c r="MOD2398" s="306"/>
      <c r="MOE2398" s="306"/>
      <c r="MOF2398" s="306"/>
      <c r="MOG2398" s="306"/>
      <c r="MOH2398" s="306"/>
      <c r="MOI2398" s="306"/>
      <c r="MOJ2398" s="306"/>
      <c r="MOK2398" s="306"/>
      <c r="MOL2398" s="306"/>
      <c r="MOM2398" s="306"/>
      <c r="MON2398" s="306"/>
      <c r="MOO2398" s="306"/>
      <c r="MOP2398" s="306"/>
      <c r="MOQ2398" s="306"/>
      <c r="MOR2398" s="306"/>
      <c r="MOS2398" s="306"/>
      <c r="MOT2398" s="306"/>
      <c r="MOU2398" s="306"/>
      <c r="MOV2398" s="306"/>
      <c r="MOW2398" s="306"/>
      <c r="MOX2398" s="306"/>
      <c r="MOY2398" s="306"/>
      <c r="MOZ2398" s="306"/>
      <c r="MPA2398" s="306"/>
      <c r="MPB2398" s="306"/>
      <c r="MPC2398" s="306"/>
      <c r="MPD2398" s="306"/>
      <c r="MPE2398" s="306"/>
      <c r="MPF2398" s="306"/>
      <c r="MPG2398" s="306"/>
      <c r="MPH2398" s="306"/>
      <c r="MPI2398" s="306"/>
      <c r="MPJ2398" s="306"/>
      <c r="MPK2398" s="306"/>
      <c r="MPL2398" s="306"/>
      <c r="MPM2398" s="306"/>
      <c r="MPN2398" s="306"/>
      <c r="MPO2398" s="306"/>
      <c r="MPP2398" s="306"/>
      <c r="MPQ2398" s="306"/>
      <c r="MPR2398" s="306"/>
      <c r="MPS2398" s="306"/>
      <c r="MPT2398" s="306"/>
      <c r="MPU2398" s="306"/>
      <c r="MPV2398" s="306"/>
      <c r="MPW2398" s="306"/>
      <c r="MPX2398" s="306"/>
      <c r="MPY2398" s="306"/>
      <c r="MPZ2398" s="306"/>
      <c r="MQA2398" s="306"/>
      <c r="MQB2398" s="306"/>
      <c r="MQC2398" s="306"/>
      <c r="MQD2398" s="306"/>
      <c r="MQE2398" s="306"/>
      <c r="MQF2398" s="306"/>
      <c r="MQG2398" s="306"/>
      <c r="MQH2398" s="306"/>
      <c r="MQI2398" s="306"/>
      <c r="MQJ2398" s="306"/>
      <c r="MQK2398" s="306"/>
      <c r="MQL2398" s="306"/>
      <c r="MQM2398" s="306"/>
      <c r="MQN2398" s="306"/>
      <c r="MQO2398" s="306"/>
      <c r="MQP2398" s="306"/>
      <c r="MQQ2398" s="306"/>
      <c r="MQR2398" s="306"/>
      <c r="MQS2398" s="306"/>
      <c r="MQT2398" s="306"/>
      <c r="MQU2398" s="306"/>
      <c r="MQV2398" s="306"/>
      <c r="MQW2398" s="306"/>
      <c r="MQX2398" s="306"/>
      <c r="MQY2398" s="306"/>
      <c r="MQZ2398" s="306"/>
      <c r="MRA2398" s="306"/>
      <c r="MRB2398" s="306"/>
      <c r="MRC2398" s="306"/>
      <c r="MRD2398" s="306"/>
      <c r="MRE2398" s="306"/>
      <c r="MRF2398" s="306"/>
      <c r="MRG2398" s="306"/>
      <c r="MRH2398" s="306"/>
      <c r="MRI2398" s="306"/>
      <c r="MRJ2398" s="306"/>
      <c r="MRK2398" s="306"/>
      <c r="MRL2398" s="306"/>
      <c r="MRM2398" s="306"/>
      <c r="MRN2398" s="306"/>
      <c r="MRO2398" s="306"/>
      <c r="MRP2398" s="306"/>
      <c r="MRQ2398" s="306"/>
      <c r="MRR2398" s="306"/>
      <c r="MRS2398" s="306"/>
      <c r="MRT2398" s="306"/>
      <c r="MRU2398" s="306"/>
      <c r="MRV2398" s="306"/>
      <c r="MRW2398" s="306"/>
      <c r="MRX2398" s="306"/>
      <c r="MRY2398" s="306"/>
      <c r="MRZ2398" s="306"/>
      <c r="MSA2398" s="306"/>
      <c r="MSB2398" s="306"/>
      <c r="MSC2398" s="306"/>
      <c r="MSD2398" s="306"/>
      <c r="MSE2398" s="306"/>
      <c r="MSF2398" s="306"/>
      <c r="MSG2398" s="306"/>
      <c r="MSH2398" s="306"/>
      <c r="MSI2398" s="306"/>
      <c r="MSJ2398" s="306"/>
      <c r="MSK2398" s="306"/>
      <c r="MSL2398" s="306"/>
      <c r="MSM2398" s="306"/>
      <c r="MSN2398" s="306"/>
      <c r="MSO2398" s="306"/>
      <c r="MSP2398" s="306"/>
      <c r="MSQ2398" s="306"/>
      <c r="MSR2398" s="306"/>
      <c r="MSS2398" s="306"/>
      <c r="MST2398" s="306"/>
      <c r="MSU2398" s="306"/>
      <c r="MSV2398" s="306"/>
      <c r="MSW2398" s="306"/>
      <c r="MSX2398" s="306"/>
      <c r="MSY2398" s="306"/>
      <c r="MSZ2398" s="306"/>
      <c r="MTA2398" s="306"/>
      <c r="MTB2398" s="306"/>
      <c r="MTC2398" s="306"/>
      <c r="MTD2398" s="306"/>
      <c r="MTE2398" s="306"/>
      <c r="MTF2398" s="306"/>
      <c r="MTG2398" s="306"/>
      <c r="MTH2398" s="306"/>
      <c r="MTI2398" s="306"/>
      <c r="MTJ2398" s="306"/>
      <c r="MTK2398" s="306"/>
      <c r="MTL2398" s="306"/>
      <c r="MTM2398" s="306"/>
      <c r="MTN2398" s="306"/>
      <c r="MTO2398" s="306"/>
      <c r="MTP2398" s="306"/>
      <c r="MTQ2398" s="306"/>
      <c r="MTR2398" s="306"/>
      <c r="MTS2398" s="306"/>
      <c r="MTT2398" s="306"/>
      <c r="MTU2398" s="306"/>
      <c r="MTV2398" s="306"/>
      <c r="MTW2398" s="306"/>
      <c r="MTX2398" s="306"/>
      <c r="MTY2398" s="306"/>
      <c r="MTZ2398" s="306"/>
      <c r="MUA2398" s="306"/>
      <c r="MUB2398" s="306"/>
      <c r="MUC2398" s="306"/>
      <c r="MUD2398" s="306"/>
      <c r="MUE2398" s="306"/>
      <c r="MUF2398" s="306"/>
      <c r="MUG2398" s="306"/>
      <c r="MUH2398" s="306"/>
      <c r="MUI2398" s="306"/>
      <c r="MUJ2398" s="306"/>
      <c r="MUK2398" s="306"/>
      <c r="MUL2398" s="306"/>
      <c r="MUM2398" s="306"/>
      <c r="MUN2398" s="306"/>
      <c r="MUO2398" s="306"/>
      <c r="MUP2398" s="306"/>
      <c r="MUQ2398" s="306"/>
      <c r="MUR2398" s="306"/>
      <c r="MUS2398" s="306"/>
      <c r="MUT2398" s="306"/>
      <c r="MUU2398" s="306"/>
      <c r="MUV2398" s="306"/>
      <c r="MUW2398" s="306"/>
      <c r="MUX2398" s="306"/>
      <c r="MUY2398" s="306"/>
      <c r="MUZ2398" s="306"/>
      <c r="MVA2398" s="306"/>
      <c r="MVB2398" s="306"/>
      <c r="MVC2398" s="306"/>
      <c r="MVD2398" s="306"/>
      <c r="MVE2398" s="306"/>
      <c r="MVF2398" s="306"/>
      <c r="MVG2398" s="306"/>
      <c r="MVH2398" s="306"/>
      <c r="MVI2398" s="306"/>
      <c r="MVJ2398" s="306"/>
      <c r="MVK2398" s="306"/>
      <c r="MVL2398" s="306"/>
      <c r="MVM2398" s="306"/>
      <c r="MVN2398" s="306"/>
      <c r="MVO2398" s="306"/>
      <c r="MVP2398" s="306"/>
      <c r="MVQ2398" s="306"/>
      <c r="MVR2398" s="306"/>
      <c r="MVS2398" s="306"/>
      <c r="MVT2398" s="306"/>
      <c r="MVU2398" s="306"/>
      <c r="MVV2398" s="306"/>
      <c r="MVW2398" s="306"/>
      <c r="MVX2398" s="306"/>
      <c r="MVY2398" s="306"/>
      <c r="MVZ2398" s="306"/>
      <c r="MWA2398" s="306"/>
      <c r="MWB2398" s="306"/>
      <c r="MWC2398" s="306"/>
      <c r="MWD2398" s="306"/>
      <c r="MWE2398" s="306"/>
      <c r="MWF2398" s="306"/>
      <c r="MWG2398" s="306"/>
      <c r="MWH2398" s="306"/>
      <c r="MWI2398" s="306"/>
      <c r="MWJ2398" s="306"/>
      <c r="MWK2398" s="306"/>
      <c r="MWL2398" s="306"/>
      <c r="MWM2398" s="306"/>
      <c r="MWN2398" s="306"/>
      <c r="MWO2398" s="306"/>
      <c r="MWP2398" s="306"/>
      <c r="MWQ2398" s="306"/>
      <c r="MWR2398" s="306"/>
      <c r="MWS2398" s="306"/>
      <c r="MWT2398" s="306"/>
      <c r="MWU2398" s="306"/>
      <c r="MWV2398" s="306"/>
      <c r="MWW2398" s="306"/>
      <c r="MWX2398" s="306"/>
      <c r="MWY2398" s="306"/>
      <c r="MWZ2398" s="306"/>
      <c r="MXA2398" s="306"/>
      <c r="MXB2398" s="306"/>
      <c r="MXC2398" s="306"/>
      <c r="MXD2398" s="306"/>
      <c r="MXE2398" s="306"/>
      <c r="MXF2398" s="306"/>
      <c r="MXG2398" s="306"/>
      <c r="MXH2398" s="306"/>
      <c r="MXI2398" s="306"/>
      <c r="MXJ2398" s="306"/>
      <c r="MXK2398" s="306"/>
      <c r="MXL2398" s="306"/>
      <c r="MXM2398" s="306"/>
      <c r="MXN2398" s="306"/>
      <c r="MXO2398" s="306"/>
      <c r="MXP2398" s="306"/>
      <c r="MXQ2398" s="306"/>
      <c r="MXR2398" s="306"/>
      <c r="MXS2398" s="306"/>
      <c r="MXT2398" s="306"/>
      <c r="MXU2398" s="306"/>
      <c r="MXV2398" s="306"/>
      <c r="MXW2398" s="306"/>
      <c r="MXX2398" s="306"/>
      <c r="MXY2398" s="306"/>
      <c r="MXZ2398" s="306"/>
      <c r="MYA2398" s="306"/>
      <c r="MYB2398" s="306"/>
      <c r="MYC2398" s="306"/>
      <c r="MYD2398" s="306"/>
      <c r="MYE2398" s="306"/>
      <c r="MYF2398" s="306"/>
      <c r="MYG2398" s="306"/>
      <c r="MYH2398" s="306"/>
      <c r="MYI2398" s="306"/>
      <c r="MYJ2398" s="306"/>
      <c r="MYK2398" s="306"/>
      <c r="MYL2398" s="306"/>
      <c r="MYM2398" s="306"/>
      <c r="MYN2398" s="306"/>
      <c r="MYO2398" s="306"/>
      <c r="MYP2398" s="306"/>
      <c r="MYQ2398" s="306"/>
      <c r="MYR2398" s="306"/>
      <c r="MYS2398" s="306"/>
      <c r="MYT2398" s="306"/>
      <c r="MYU2398" s="306"/>
      <c r="MYV2398" s="306"/>
      <c r="MYW2398" s="306"/>
      <c r="MYX2398" s="306"/>
      <c r="MYY2398" s="306"/>
      <c r="MYZ2398" s="306"/>
      <c r="MZA2398" s="306"/>
      <c r="MZB2398" s="306"/>
      <c r="MZC2398" s="306"/>
      <c r="MZD2398" s="306"/>
      <c r="MZE2398" s="306"/>
      <c r="MZF2398" s="306"/>
      <c r="MZG2398" s="306"/>
      <c r="MZH2398" s="306"/>
      <c r="MZI2398" s="306"/>
      <c r="MZJ2398" s="306"/>
      <c r="MZK2398" s="306"/>
      <c r="MZL2398" s="306"/>
      <c r="MZM2398" s="306"/>
      <c r="MZN2398" s="306"/>
      <c r="MZO2398" s="306"/>
      <c r="MZP2398" s="306"/>
      <c r="MZQ2398" s="306"/>
      <c r="MZR2398" s="306"/>
      <c r="MZS2398" s="306"/>
      <c r="MZT2398" s="306"/>
      <c r="MZU2398" s="306"/>
      <c r="MZV2398" s="306"/>
      <c r="MZW2398" s="306"/>
      <c r="MZX2398" s="306"/>
      <c r="MZY2398" s="306"/>
      <c r="MZZ2398" s="306"/>
      <c r="NAA2398" s="306"/>
      <c r="NAB2398" s="306"/>
      <c r="NAC2398" s="306"/>
      <c r="NAD2398" s="306"/>
      <c r="NAE2398" s="306"/>
      <c r="NAF2398" s="306"/>
      <c r="NAG2398" s="306"/>
      <c r="NAH2398" s="306"/>
      <c r="NAI2398" s="306"/>
      <c r="NAJ2398" s="306"/>
      <c r="NAK2398" s="306"/>
      <c r="NAL2398" s="306"/>
      <c r="NAM2398" s="306"/>
      <c r="NAN2398" s="306"/>
      <c r="NAO2398" s="306"/>
      <c r="NAP2398" s="306"/>
      <c r="NAQ2398" s="306"/>
      <c r="NAR2398" s="306"/>
      <c r="NAS2398" s="306"/>
      <c r="NAT2398" s="306"/>
      <c r="NAU2398" s="306"/>
      <c r="NAV2398" s="306"/>
      <c r="NAW2398" s="306"/>
      <c r="NAX2398" s="306"/>
      <c r="NAY2398" s="306"/>
      <c r="NAZ2398" s="306"/>
      <c r="NBA2398" s="306"/>
      <c r="NBB2398" s="306"/>
      <c r="NBC2398" s="306"/>
      <c r="NBD2398" s="306"/>
      <c r="NBE2398" s="306"/>
      <c r="NBF2398" s="306"/>
      <c r="NBG2398" s="306"/>
      <c r="NBH2398" s="306"/>
      <c r="NBI2398" s="306"/>
      <c r="NBJ2398" s="306"/>
      <c r="NBK2398" s="306"/>
      <c r="NBL2398" s="306"/>
      <c r="NBM2398" s="306"/>
      <c r="NBN2398" s="306"/>
      <c r="NBO2398" s="306"/>
      <c r="NBP2398" s="306"/>
      <c r="NBQ2398" s="306"/>
      <c r="NBR2398" s="306"/>
      <c r="NBS2398" s="306"/>
      <c r="NBT2398" s="306"/>
      <c r="NBU2398" s="306"/>
      <c r="NBV2398" s="306"/>
      <c r="NBW2398" s="306"/>
      <c r="NBX2398" s="306"/>
      <c r="NBY2398" s="306"/>
      <c r="NBZ2398" s="306"/>
      <c r="NCA2398" s="306"/>
      <c r="NCB2398" s="306"/>
      <c r="NCC2398" s="306"/>
      <c r="NCD2398" s="306"/>
      <c r="NCE2398" s="306"/>
      <c r="NCF2398" s="306"/>
      <c r="NCG2398" s="306"/>
      <c r="NCH2398" s="306"/>
      <c r="NCI2398" s="306"/>
      <c r="NCJ2398" s="306"/>
      <c r="NCK2398" s="306"/>
      <c r="NCL2398" s="306"/>
      <c r="NCM2398" s="306"/>
      <c r="NCN2398" s="306"/>
      <c r="NCO2398" s="306"/>
      <c r="NCP2398" s="306"/>
      <c r="NCQ2398" s="306"/>
      <c r="NCR2398" s="306"/>
      <c r="NCS2398" s="306"/>
      <c r="NCT2398" s="306"/>
      <c r="NCU2398" s="306"/>
      <c r="NCV2398" s="306"/>
      <c r="NCW2398" s="306"/>
      <c r="NCX2398" s="306"/>
      <c r="NCY2398" s="306"/>
      <c r="NCZ2398" s="306"/>
      <c r="NDA2398" s="306"/>
      <c r="NDB2398" s="306"/>
      <c r="NDC2398" s="306"/>
      <c r="NDD2398" s="306"/>
      <c r="NDE2398" s="306"/>
      <c r="NDF2398" s="306"/>
      <c r="NDG2398" s="306"/>
      <c r="NDH2398" s="306"/>
      <c r="NDI2398" s="306"/>
      <c r="NDJ2398" s="306"/>
      <c r="NDK2398" s="306"/>
      <c r="NDL2398" s="306"/>
      <c r="NDM2398" s="306"/>
      <c r="NDN2398" s="306"/>
      <c r="NDO2398" s="306"/>
      <c r="NDP2398" s="306"/>
      <c r="NDQ2398" s="306"/>
      <c r="NDR2398" s="306"/>
      <c r="NDS2398" s="306"/>
      <c r="NDT2398" s="306"/>
      <c r="NDU2398" s="306"/>
      <c r="NDV2398" s="306"/>
      <c r="NDW2398" s="306"/>
      <c r="NDX2398" s="306"/>
      <c r="NDY2398" s="306"/>
      <c r="NDZ2398" s="306"/>
      <c r="NEA2398" s="306"/>
      <c r="NEB2398" s="306"/>
      <c r="NEC2398" s="306"/>
      <c r="NED2398" s="306"/>
      <c r="NEE2398" s="306"/>
      <c r="NEF2398" s="306"/>
      <c r="NEG2398" s="306"/>
      <c r="NEH2398" s="306"/>
      <c r="NEI2398" s="306"/>
      <c r="NEJ2398" s="306"/>
      <c r="NEK2398" s="306"/>
      <c r="NEL2398" s="306"/>
      <c r="NEM2398" s="306"/>
      <c r="NEN2398" s="306"/>
      <c r="NEO2398" s="306"/>
      <c r="NEP2398" s="306"/>
      <c r="NEQ2398" s="306"/>
      <c r="NER2398" s="306"/>
      <c r="NES2398" s="306"/>
      <c r="NET2398" s="306"/>
      <c r="NEU2398" s="306"/>
      <c r="NEV2398" s="306"/>
      <c r="NEW2398" s="306"/>
      <c r="NEX2398" s="306"/>
      <c r="NEY2398" s="306"/>
      <c r="NEZ2398" s="306"/>
      <c r="NFA2398" s="306"/>
      <c r="NFB2398" s="306"/>
      <c r="NFC2398" s="306"/>
      <c r="NFD2398" s="306"/>
      <c r="NFE2398" s="306"/>
      <c r="NFF2398" s="306"/>
      <c r="NFG2398" s="306"/>
      <c r="NFH2398" s="306"/>
      <c r="NFI2398" s="306"/>
      <c r="NFJ2398" s="306"/>
      <c r="NFK2398" s="306"/>
      <c r="NFL2398" s="306"/>
      <c r="NFM2398" s="306"/>
      <c r="NFN2398" s="306"/>
      <c r="NFO2398" s="306"/>
      <c r="NFP2398" s="306"/>
      <c r="NFQ2398" s="306"/>
      <c r="NFR2398" s="306"/>
      <c r="NFS2398" s="306"/>
      <c r="NFT2398" s="306"/>
      <c r="NFU2398" s="306"/>
      <c r="NFV2398" s="306"/>
      <c r="NFW2398" s="306"/>
      <c r="NFX2398" s="306"/>
      <c r="NFY2398" s="306"/>
      <c r="NFZ2398" s="306"/>
      <c r="NGA2398" s="306"/>
      <c r="NGB2398" s="306"/>
      <c r="NGC2398" s="306"/>
      <c r="NGD2398" s="306"/>
      <c r="NGE2398" s="306"/>
      <c r="NGF2398" s="306"/>
      <c r="NGG2398" s="306"/>
      <c r="NGH2398" s="306"/>
      <c r="NGI2398" s="306"/>
      <c r="NGJ2398" s="306"/>
      <c r="NGK2398" s="306"/>
      <c r="NGL2398" s="306"/>
      <c r="NGM2398" s="306"/>
      <c r="NGN2398" s="306"/>
      <c r="NGO2398" s="306"/>
      <c r="NGP2398" s="306"/>
      <c r="NGQ2398" s="306"/>
      <c r="NGR2398" s="306"/>
      <c r="NGS2398" s="306"/>
      <c r="NGT2398" s="306"/>
      <c r="NGU2398" s="306"/>
      <c r="NGV2398" s="306"/>
      <c r="NGW2398" s="306"/>
      <c r="NGX2398" s="306"/>
      <c r="NGY2398" s="306"/>
      <c r="NGZ2398" s="306"/>
      <c r="NHA2398" s="306"/>
      <c r="NHB2398" s="306"/>
      <c r="NHC2398" s="306"/>
      <c r="NHD2398" s="306"/>
      <c r="NHE2398" s="306"/>
      <c r="NHF2398" s="306"/>
      <c r="NHG2398" s="306"/>
      <c r="NHH2398" s="306"/>
      <c r="NHI2398" s="306"/>
      <c r="NHJ2398" s="306"/>
      <c r="NHK2398" s="306"/>
      <c r="NHL2398" s="306"/>
      <c r="NHM2398" s="306"/>
      <c r="NHN2398" s="306"/>
      <c r="NHO2398" s="306"/>
      <c r="NHP2398" s="306"/>
      <c r="NHQ2398" s="306"/>
      <c r="NHR2398" s="306"/>
      <c r="NHS2398" s="306"/>
      <c r="NHT2398" s="306"/>
      <c r="NHU2398" s="306"/>
      <c r="NHV2398" s="306"/>
      <c r="NHW2398" s="306"/>
      <c r="NHX2398" s="306"/>
      <c r="NHY2398" s="306"/>
      <c r="NHZ2398" s="306"/>
      <c r="NIA2398" s="306"/>
      <c r="NIB2398" s="306"/>
      <c r="NIC2398" s="306"/>
      <c r="NID2398" s="306"/>
      <c r="NIE2398" s="306"/>
      <c r="NIF2398" s="306"/>
      <c r="NIG2398" s="306"/>
      <c r="NIH2398" s="306"/>
      <c r="NII2398" s="306"/>
      <c r="NIJ2398" s="306"/>
      <c r="NIK2398" s="306"/>
      <c r="NIL2398" s="306"/>
      <c r="NIM2398" s="306"/>
      <c r="NIN2398" s="306"/>
      <c r="NIO2398" s="306"/>
      <c r="NIP2398" s="306"/>
      <c r="NIQ2398" s="306"/>
      <c r="NIR2398" s="306"/>
      <c r="NIS2398" s="306"/>
      <c r="NIT2398" s="306"/>
      <c r="NIU2398" s="306"/>
      <c r="NIV2398" s="306"/>
      <c r="NIW2398" s="306"/>
      <c r="NIX2398" s="306"/>
      <c r="NIY2398" s="306"/>
      <c r="NIZ2398" s="306"/>
      <c r="NJA2398" s="306"/>
      <c r="NJB2398" s="306"/>
      <c r="NJC2398" s="306"/>
      <c r="NJD2398" s="306"/>
      <c r="NJE2398" s="306"/>
      <c r="NJF2398" s="306"/>
      <c r="NJG2398" s="306"/>
      <c r="NJH2398" s="306"/>
      <c r="NJI2398" s="306"/>
      <c r="NJJ2398" s="306"/>
      <c r="NJK2398" s="306"/>
      <c r="NJL2398" s="306"/>
      <c r="NJM2398" s="306"/>
      <c r="NJN2398" s="306"/>
      <c r="NJO2398" s="306"/>
      <c r="NJP2398" s="306"/>
      <c r="NJQ2398" s="306"/>
      <c r="NJR2398" s="306"/>
      <c r="NJS2398" s="306"/>
      <c r="NJT2398" s="306"/>
      <c r="NJU2398" s="306"/>
      <c r="NJV2398" s="306"/>
      <c r="NJW2398" s="306"/>
      <c r="NJX2398" s="306"/>
      <c r="NJY2398" s="306"/>
      <c r="NJZ2398" s="306"/>
      <c r="NKA2398" s="306"/>
      <c r="NKB2398" s="306"/>
      <c r="NKC2398" s="306"/>
      <c r="NKD2398" s="306"/>
      <c r="NKE2398" s="306"/>
      <c r="NKF2398" s="306"/>
      <c r="NKG2398" s="306"/>
      <c r="NKH2398" s="306"/>
      <c r="NKI2398" s="306"/>
      <c r="NKJ2398" s="306"/>
      <c r="NKK2398" s="306"/>
      <c r="NKL2398" s="306"/>
      <c r="NKM2398" s="306"/>
      <c r="NKN2398" s="306"/>
      <c r="NKO2398" s="306"/>
      <c r="NKP2398" s="306"/>
      <c r="NKQ2398" s="306"/>
      <c r="NKR2398" s="306"/>
      <c r="NKS2398" s="306"/>
      <c r="NKT2398" s="306"/>
      <c r="NKU2398" s="306"/>
      <c r="NKV2398" s="306"/>
      <c r="NKW2398" s="306"/>
      <c r="NKX2398" s="306"/>
      <c r="NKY2398" s="306"/>
      <c r="NKZ2398" s="306"/>
      <c r="NLA2398" s="306"/>
      <c r="NLB2398" s="306"/>
      <c r="NLC2398" s="306"/>
      <c r="NLD2398" s="306"/>
      <c r="NLE2398" s="306"/>
      <c r="NLF2398" s="306"/>
      <c r="NLG2398" s="306"/>
      <c r="NLH2398" s="306"/>
      <c r="NLI2398" s="306"/>
      <c r="NLJ2398" s="306"/>
      <c r="NLK2398" s="306"/>
      <c r="NLL2398" s="306"/>
      <c r="NLM2398" s="306"/>
      <c r="NLN2398" s="306"/>
      <c r="NLO2398" s="306"/>
      <c r="NLP2398" s="306"/>
      <c r="NLQ2398" s="306"/>
      <c r="NLR2398" s="306"/>
      <c r="NLS2398" s="306"/>
      <c r="NLT2398" s="306"/>
      <c r="NLU2398" s="306"/>
      <c r="NLV2398" s="306"/>
      <c r="NLW2398" s="306"/>
      <c r="NLX2398" s="306"/>
      <c r="NLY2398" s="306"/>
      <c r="NLZ2398" s="306"/>
      <c r="NMA2398" s="306"/>
      <c r="NMB2398" s="306"/>
      <c r="NMC2398" s="306"/>
      <c r="NMD2398" s="306"/>
      <c r="NME2398" s="306"/>
      <c r="NMF2398" s="306"/>
      <c r="NMG2398" s="306"/>
      <c r="NMH2398" s="306"/>
      <c r="NMI2398" s="306"/>
      <c r="NMJ2398" s="306"/>
      <c r="NMK2398" s="306"/>
      <c r="NML2398" s="306"/>
      <c r="NMM2398" s="306"/>
      <c r="NMN2398" s="306"/>
      <c r="NMO2398" s="306"/>
      <c r="NMP2398" s="306"/>
      <c r="NMQ2398" s="306"/>
      <c r="NMR2398" s="306"/>
      <c r="NMS2398" s="306"/>
      <c r="NMT2398" s="306"/>
      <c r="NMU2398" s="306"/>
      <c r="NMV2398" s="306"/>
      <c r="NMW2398" s="306"/>
      <c r="NMX2398" s="306"/>
      <c r="NMY2398" s="306"/>
      <c r="NMZ2398" s="306"/>
      <c r="NNA2398" s="306"/>
      <c r="NNB2398" s="306"/>
      <c r="NNC2398" s="306"/>
      <c r="NND2398" s="306"/>
      <c r="NNE2398" s="306"/>
      <c r="NNF2398" s="306"/>
      <c r="NNG2398" s="306"/>
      <c r="NNH2398" s="306"/>
      <c r="NNI2398" s="306"/>
      <c r="NNJ2398" s="306"/>
      <c r="NNK2398" s="306"/>
      <c r="NNL2398" s="306"/>
      <c r="NNM2398" s="306"/>
      <c r="NNN2398" s="306"/>
      <c r="NNO2398" s="306"/>
      <c r="NNP2398" s="306"/>
      <c r="NNQ2398" s="306"/>
      <c r="NNR2398" s="306"/>
      <c r="NNS2398" s="306"/>
      <c r="NNT2398" s="306"/>
      <c r="NNU2398" s="306"/>
      <c r="NNV2398" s="306"/>
      <c r="NNW2398" s="306"/>
      <c r="NNX2398" s="306"/>
      <c r="NNY2398" s="306"/>
      <c r="NNZ2398" s="306"/>
      <c r="NOA2398" s="306"/>
      <c r="NOB2398" s="306"/>
      <c r="NOC2398" s="306"/>
      <c r="NOD2398" s="306"/>
      <c r="NOE2398" s="306"/>
      <c r="NOF2398" s="306"/>
      <c r="NOG2398" s="306"/>
      <c r="NOH2398" s="306"/>
      <c r="NOI2398" s="306"/>
      <c r="NOJ2398" s="306"/>
      <c r="NOK2398" s="306"/>
      <c r="NOL2398" s="306"/>
      <c r="NOM2398" s="306"/>
      <c r="NON2398" s="306"/>
      <c r="NOO2398" s="306"/>
      <c r="NOP2398" s="306"/>
      <c r="NOQ2398" s="306"/>
      <c r="NOR2398" s="306"/>
      <c r="NOS2398" s="306"/>
      <c r="NOT2398" s="306"/>
      <c r="NOU2398" s="306"/>
      <c r="NOV2398" s="306"/>
      <c r="NOW2398" s="306"/>
      <c r="NOX2398" s="306"/>
      <c r="NOY2398" s="306"/>
      <c r="NOZ2398" s="306"/>
      <c r="NPA2398" s="306"/>
      <c r="NPB2398" s="306"/>
      <c r="NPC2398" s="306"/>
      <c r="NPD2398" s="306"/>
      <c r="NPE2398" s="306"/>
      <c r="NPF2398" s="306"/>
      <c r="NPG2398" s="306"/>
      <c r="NPH2398" s="306"/>
      <c r="NPI2398" s="306"/>
      <c r="NPJ2398" s="306"/>
      <c r="NPK2398" s="306"/>
      <c r="NPL2398" s="306"/>
      <c r="NPM2398" s="306"/>
      <c r="NPN2398" s="306"/>
      <c r="NPO2398" s="306"/>
      <c r="NPP2398" s="306"/>
      <c r="NPQ2398" s="306"/>
      <c r="NPR2398" s="306"/>
      <c r="NPS2398" s="306"/>
      <c r="NPT2398" s="306"/>
      <c r="NPU2398" s="306"/>
      <c r="NPV2398" s="306"/>
      <c r="NPW2398" s="306"/>
      <c r="NPX2398" s="306"/>
      <c r="NPY2398" s="306"/>
      <c r="NPZ2398" s="306"/>
      <c r="NQA2398" s="306"/>
      <c r="NQB2398" s="306"/>
      <c r="NQC2398" s="306"/>
      <c r="NQD2398" s="306"/>
      <c r="NQE2398" s="306"/>
      <c r="NQF2398" s="306"/>
      <c r="NQG2398" s="306"/>
      <c r="NQH2398" s="306"/>
      <c r="NQI2398" s="306"/>
      <c r="NQJ2398" s="306"/>
      <c r="NQK2398" s="306"/>
      <c r="NQL2398" s="306"/>
      <c r="NQM2398" s="306"/>
      <c r="NQN2398" s="306"/>
      <c r="NQO2398" s="306"/>
      <c r="NQP2398" s="306"/>
      <c r="NQQ2398" s="306"/>
      <c r="NQR2398" s="306"/>
      <c r="NQS2398" s="306"/>
      <c r="NQT2398" s="306"/>
      <c r="NQU2398" s="306"/>
      <c r="NQV2398" s="306"/>
      <c r="NQW2398" s="306"/>
      <c r="NQX2398" s="306"/>
      <c r="NQY2398" s="306"/>
      <c r="NQZ2398" s="306"/>
      <c r="NRA2398" s="306"/>
      <c r="NRB2398" s="306"/>
      <c r="NRC2398" s="306"/>
      <c r="NRD2398" s="306"/>
      <c r="NRE2398" s="306"/>
      <c r="NRF2398" s="306"/>
      <c r="NRG2398" s="306"/>
      <c r="NRH2398" s="306"/>
      <c r="NRI2398" s="306"/>
      <c r="NRJ2398" s="306"/>
      <c r="NRK2398" s="306"/>
      <c r="NRL2398" s="306"/>
      <c r="NRM2398" s="306"/>
      <c r="NRN2398" s="306"/>
      <c r="NRO2398" s="306"/>
      <c r="NRP2398" s="306"/>
      <c r="NRQ2398" s="306"/>
      <c r="NRR2398" s="306"/>
      <c r="NRS2398" s="306"/>
      <c r="NRT2398" s="306"/>
      <c r="NRU2398" s="306"/>
      <c r="NRV2398" s="306"/>
      <c r="NRW2398" s="306"/>
      <c r="NRX2398" s="306"/>
      <c r="NRY2398" s="306"/>
      <c r="NRZ2398" s="306"/>
      <c r="NSA2398" s="306"/>
      <c r="NSB2398" s="306"/>
      <c r="NSC2398" s="306"/>
      <c r="NSD2398" s="306"/>
      <c r="NSE2398" s="306"/>
      <c r="NSF2398" s="306"/>
      <c r="NSG2398" s="306"/>
      <c r="NSH2398" s="306"/>
      <c r="NSI2398" s="306"/>
      <c r="NSJ2398" s="306"/>
      <c r="NSK2398" s="306"/>
      <c r="NSL2398" s="306"/>
      <c r="NSM2398" s="306"/>
      <c r="NSN2398" s="306"/>
      <c r="NSO2398" s="306"/>
      <c r="NSP2398" s="306"/>
      <c r="NSQ2398" s="306"/>
      <c r="NSR2398" s="306"/>
      <c r="NSS2398" s="306"/>
      <c r="NST2398" s="306"/>
      <c r="NSU2398" s="306"/>
      <c r="NSV2398" s="306"/>
      <c r="NSW2398" s="306"/>
      <c r="NSX2398" s="306"/>
      <c r="NSY2398" s="306"/>
      <c r="NSZ2398" s="306"/>
      <c r="NTA2398" s="306"/>
      <c r="NTB2398" s="306"/>
      <c r="NTC2398" s="306"/>
      <c r="NTD2398" s="306"/>
      <c r="NTE2398" s="306"/>
      <c r="NTF2398" s="306"/>
      <c r="NTG2398" s="306"/>
      <c r="NTH2398" s="306"/>
      <c r="NTI2398" s="306"/>
      <c r="NTJ2398" s="306"/>
      <c r="NTK2398" s="306"/>
      <c r="NTL2398" s="306"/>
      <c r="NTM2398" s="306"/>
      <c r="NTN2398" s="306"/>
      <c r="NTO2398" s="306"/>
      <c r="NTP2398" s="306"/>
      <c r="NTQ2398" s="306"/>
      <c r="NTR2398" s="306"/>
      <c r="NTS2398" s="306"/>
      <c r="NTT2398" s="306"/>
      <c r="NTU2398" s="306"/>
      <c r="NTV2398" s="306"/>
      <c r="NTW2398" s="306"/>
      <c r="NTX2398" s="306"/>
      <c r="NTY2398" s="306"/>
      <c r="NTZ2398" s="306"/>
      <c r="NUA2398" s="306"/>
      <c r="NUB2398" s="306"/>
      <c r="NUC2398" s="306"/>
      <c r="NUD2398" s="306"/>
      <c r="NUE2398" s="306"/>
      <c r="NUF2398" s="306"/>
      <c r="NUG2398" s="306"/>
      <c r="NUH2398" s="306"/>
      <c r="NUI2398" s="306"/>
      <c r="NUJ2398" s="306"/>
      <c r="NUK2398" s="306"/>
      <c r="NUL2398" s="306"/>
      <c r="NUM2398" s="306"/>
      <c r="NUN2398" s="306"/>
      <c r="NUO2398" s="306"/>
      <c r="NUP2398" s="306"/>
      <c r="NUQ2398" s="306"/>
      <c r="NUR2398" s="306"/>
      <c r="NUS2398" s="306"/>
      <c r="NUT2398" s="306"/>
      <c r="NUU2398" s="306"/>
      <c r="NUV2398" s="306"/>
      <c r="NUW2398" s="306"/>
      <c r="NUX2398" s="306"/>
      <c r="NUY2398" s="306"/>
      <c r="NUZ2398" s="306"/>
      <c r="NVA2398" s="306"/>
      <c r="NVB2398" s="306"/>
      <c r="NVC2398" s="306"/>
      <c r="NVD2398" s="306"/>
      <c r="NVE2398" s="306"/>
      <c r="NVF2398" s="306"/>
      <c r="NVG2398" s="306"/>
      <c r="NVH2398" s="306"/>
      <c r="NVI2398" s="306"/>
      <c r="NVJ2398" s="306"/>
      <c r="NVK2398" s="306"/>
      <c r="NVL2398" s="306"/>
      <c r="NVM2398" s="306"/>
      <c r="NVN2398" s="306"/>
      <c r="NVO2398" s="306"/>
      <c r="NVP2398" s="306"/>
      <c r="NVQ2398" s="306"/>
      <c r="NVR2398" s="306"/>
      <c r="NVS2398" s="306"/>
      <c r="NVT2398" s="306"/>
      <c r="NVU2398" s="306"/>
      <c r="NVV2398" s="306"/>
      <c r="NVW2398" s="306"/>
      <c r="NVX2398" s="306"/>
      <c r="NVY2398" s="306"/>
      <c r="NVZ2398" s="306"/>
      <c r="NWA2398" s="306"/>
      <c r="NWB2398" s="306"/>
      <c r="NWC2398" s="306"/>
      <c r="NWD2398" s="306"/>
      <c r="NWE2398" s="306"/>
      <c r="NWF2398" s="306"/>
      <c r="NWG2398" s="306"/>
      <c r="NWH2398" s="306"/>
      <c r="NWI2398" s="306"/>
      <c r="NWJ2398" s="306"/>
      <c r="NWK2398" s="306"/>
      <c r="NWL2398" s="306"/>
      <c r="NWM2398" s="306"/>
      <c r="NWN2398" s="306"/>
      <c r="NWO2398" s="306"/>
      <c r="NWP2398" s="306"/>
      <c r="NWQ2398" s="306"/>
      <c r="NWR2398" s="306"/>
      <c r="NWS2398" s="306"/>
      <c r="NWT2398" s="306"/>
      <c r="NWU2398" s="306"/>
      <c r="NWV2398" s="306"/>
      <c r="NWW2398" s="306"/>
      <c r="NWX2398" s="306"/>
      <c r="NWY2398" s="306"/>
      <c r="NWZ2398" s="306"/>
      <c r="NXA2398" s="306"/>
      <c r="NXB2398" s="306"/>
      <c r="NXC2398" s="306"/>
      <c r="NXD2398" s="306"/>
      <c r="NXE2398" s="306"/>
      <c r="NXF2398" s="306"/>
      <c r="NXG2398" s="306"/>
      <c r="NXH2398" s="306"/>
      <c r="NXI2398" s="306"/>
      <c r="NXJ2398" s="306"/>
      <c r="NXK2398" s="306"/>
      <c r="NXL2398" s="306"/>
      <c r="NXM2398" s="306"/>
      <c r="NXN2398" s="306"/>
      <c r="NXO2398" s="306"/>
      <c r="NXP2398" s="306"/>
      <c r="NXQ2398" s="306"/>
      <c r="NXR2398" s="306"/>
      <c r="NXS2398" s="306"/>
      <c r="NXT2398" s="306"/>
      <c r="NXU2398" s="306"/>
      <c r="NXV2398" s="306"/>
      <c r="NXW2398" s="306"/>
      <c r="NXX2398" s="306"/>
      <c r="NXY2398" s="306"/>
      <c r="NXZ2398" s="306"/>
      <c r="NYA2398" s="306"/>
      <c r="NYB2398" s="306"/>
      <c r="NYC2398" s="306"/>
      <c r="NYD2398" s="306"/>
      <c r="NYE2398" s="306"/>
      <c r="NYF2398" s="306"/>
      <c r="NYG2398" s="306"/>
      <c r="NYH2398" s="306"/>
      <c r="NYI2398" s="306"/>
      <c r="NYJ2398" s="306"/>
      <c r="NYK2398" s="306"/>
      <c r="NYL2398" s="306"/>
      <c r="NYM2398" s="306"/>
      <c r="NYN2398" s="306"/>
      <c r="NYO2398" s="306"/>
      <c r="NYP2398" s="306"/>
      <c r="NYQ2398" s="306"/>
      <c r="NYR2398" s="306"/>
      <c r="NYS2398" s="306"/>
      <c r="NYT2398" s="306"/>
      <c r="NYU2398" s="306"/>
      <c r="NYV2398" s="306"/>
      <c r="NYW2398" s="306"/>
      <c r="NYX2398" s="306"/>
      <c r="NYY2398" s="306"/>
      <c r="NYZ2398" s="306"/>
      <c r="NZA2398" s="306"/>
      <c r="NZB2398" s="306"/>
      <c r="NZC2398" s="306"/>
      <c r="NZD2398" s="306"/>
      <c r="NZE2398" s="306"/>
      <c r="NZF2398" s="306"/>
      <c r="NZG2398" s="306"/>
      <c r="NZH2398" s="306"/>
      <c r="NZI2398" s="306"/>
      <c r="NZJ2398" s="306"/>
      <c r="NZK2398" s="306"/>
      <c r="NZL2398" s="306"/>
      <c r="NZM2398" s="306"/>
      <c r="NZN2398" s="306"/>
      <c r="NZO2398" s="306"/>
      <c r="NZP2398" s="306"/>
      <c r="NZQ2398" s="306"/>
      <c r="NZR2398" s="306"/>
      <c r="NZS2398" s="306"/>
      <c r="NZT2398" s="306"/>
      <c r="NZU2398" s="306"/>
      <c r="NZV2398" s="306"/>
      <c r="NZW2398" s="306"/>
      <c r="NZX2398" s="306"/>
      <c r="NZY2398" s="306"/>
      <c r="NZZ2398" s="306"/>
      <c r="OAA2398" s="306"/>
      <c r="OAB2398" s="306"/>
      <c r="OAC2398" s="306"/>
      <c r="OAD2398" s="306"/>
      <c r="OAE2398" s="306"/>
      <c r="OAF2398" s="306"/>
      <c r="OAG2398" s="306"/>
      <c r="OAH2398" s="306"/>
      <c r="OAI2398" s="306"/>
      <c r="OAJ2398" s="306"/>
      <c r="OAK2398" s="306"/>
      <c r="OAL2398" s="306"/>
      <c r="OAM2398" s="306"/>
      <c r="OAN2398" s="306"/>
      <c r="OAO2398" s="306"/>
      <c r="OAP2398" s="306"/>
      <c r="OAQ2398" s="306"/>
      <c r="OAR2398" s="306"/>
      <c r="OAS2398" s="306"/>
      <c r="OAT2398" s="306"/>
      <c r="OAU2398" s="306"/>
      <c r="OAV2398" s="306"/>
      <c r="OAW2398" s="306"/>
      <c r="OAX2398" s="306"/>
      <c r="OAY2398" s="306"/>
      <c r="OAZ2398" s="306"/>
      <c r="OBA2398" s="306"/>
      <c r="OBB2398" s="306"/>
      <c r="OBC2398" s="306"/>
      <c r="OBD2398" s="306"/>
      <c r="OBE2398" s="306"/>
      <c r="OBF2398" s="306"/>
      <c r="OBG2398" s="306"/>
      <c r="OBH2398" s="306"/>
      <c r="OBI2398" s="306"/>
      <c r="OBJ2398" s="306"/>
      <c r="OBK2398" s="306"/>
      <c r="OBL2398" s="306"/>
      <c r="OBM2398" s="306"/>
      <c r="OBN2398" s="306"/>
      <c r="OBO2398" s="306"/>
      <c r="OBP2398" s="306"/>
      <c r="OBQ2398" s="306"/>
      <c r="OBR2398" s="306"/>
      <c r="OBS2398" s="306"/>
      <c r="OBT2398" s="306"/>
      <c r="OBU2398" s="306"/>
      <c r="OBV2398" s="306"/>
      <c r="OBW2398" s="306"/>
      <c r="OBX2398" s="306"/>
      <c r="OBY2398" s="306"/>
      <c r="OBZ2398" s="306"/>
      <c r="OCA2398" s="306"/>
      <c r="OCB2398" s="306"/>
      <c r="OCC2398" s="306"/>
      <c r="OCD2398" s="306"/>
      <c r="OCE2398" s="306"/>
      <c r="OCF2398" s="306"/>
      <c r="OCG2398" s="306"/>
      <c r="OCH2398" s="306"/>
      <c r="OCI2398" s="306"/>
      <c r="OCJ2398" s="306"/>
      <c r="OCK2398" s="306"/>
      <c r="OCL2398" s="306"/>
      <c r="OCM2398" s="306"/>
      <c r="OCN2398" s="306"/>
      <c r="OCO2398" s="306"/>
      <c r="OCP2398" s="306"/>
      <c r="OCQ2398" s="306"/>
      <c r="OCR2398" s="306"/>
      <c r="OCS2398" s="306"/>
      <c r="OCT2398" s="306"/>
      <c r="OCU2398" s="306"/>
      <c r="OCV2398" s="306"/>
      <c r="OCW2398" s="306"/>
      <c r="OCX2398" s="306"/>
      <c r="OCY2398" s="306"/>
      <c r="OCZ2398" s="306"/>
      <c r="ODA2398" s="306"/>
      <c r="ODB2398" s="306"/>
      <c r="ODC2398" s="306"/>
      <c r="ODD2398" s="306"/>
      <c r="ODE2398" s="306"/>
      <c r="ODF2398" s="306"/>
      <c r="ODG2398" s="306"/>
      <c r="ODH2398" s="306"/>
      <c r="ODI2398" s="306"/>
      <c r="ODJ2398" s="306"/>
      <c r="ODK2398" s="306"/>
      <c r="ODL2398" s="306"/>
      <c r="ODM2398" s="306"/>
      <c r="ODN2398" s="306"/>
      <c r="ODO2398" s="306"/>
      <c r="ODP2398" s="306"/>
      <c r="ODQ2398" s="306"/>
      <c r="ODR2398" s="306"/>
      <c r="ODS2398" s="306"/>
      <c r="ODT2398" s="306"/>
      <c r="ODU2398" s="306"/>
      <c r="ODV2398" s="306"/>
      <c r="ODW2398" s="306"/>
      <c r="ODX2398" s="306"/>
      <c r="ODY2398" s="306"/>
      <c r="ODZ2398" s="306"/>
      <c r="OEA2398" s="306"/>
      <c r="OEB2398" s="306"/>
      <c r="OEC2398" s="306"/>
      <c r="OED2398" s="306"/>
      <c r="OEE2398" s="306"/>
      <c r="OEF2398" s="306"/>
      <c r="OEG2398" s="306"/>
      <c r="OEH2398" s="306"/>
      <c r="OEI2398" s="306"/>
      <c r="OEJ2398" s="306"/>
      <c r="OEK2398" s="306"/>
      <c r="OEL2398" s="306"/>
      <c r="OEM2398" s="306"/>
      <c r="OEN2398" s="306"/>
      <c r="OEO2398" s="306"/>
      <c r="OEP2398" s="306"/>
      <c r="OEQ2398" s="306"/>
      <c r="OER2398" s="306"/>
      <c r="OES2398" s="306"/>
      <c r="OET2398" s="306"/>
      <c r="OEU2398" s="306"/>
      <c r="OEV2398" s="306"/>
      <c r="OEW2398" s="306"/>
      <c r="OEX2398" s="306"/>
      <c r="OEY2398" s="306"/>
      <c r="OEZ2398" s="306"/>
      <c r="OFA2398" s="306"/>
      <c r="OFB2398" s="306"/>
      <c r="OFC2398" s="306"/>
      <c r="OFD2398" s="306"/>
      <c r="OFE2398" s="306"/>
      <c r="OFF2398" s="306"/>
      <c r="OFG2398" s="306"/>
      <c r="OFH2398" s="306"/>
      <c r="OFI2398" s="306"/>
      <c r="OFJ2398" s="306"/>
      <c r="OFK2398" s="306"/>
      <c r="OFL2398" s="306"/>
      <c r="OFM2398" s="306"/>
      <c r="OFN2398" s="306"/>
      <c r="OFO2398" s="306"/>
      <c r="OFP2398" s="306"/>
      <c r="OFQ2398" s="306"/>
      <c r="OFR2398" s="306"/>
      <c r="OFS2398" s="306"/>
      <c r="OFT2398" s="306"/>
      <c r="OFU2398" s="306"/>
      <c r="OFV2398" s="306"/>
      <c r="OFW2398" s="306"/>
      <c r="OFX2398" s="306"/>
      <c r="OFY2398" s="306"/>
      <c r="OFZ2398" s="306"/>
      <c r="OGA2398" s="306"/>
      <c r="OGB2398" s="306"/>
      <c r="OGC2398" s="306"/>
      <c r="OGD2398" s="306"/>
      <c r="OGE2398" s="306"/>
      <c r="OGF2398" s="306"/>
      <c r="OGG2398" s="306"/>
      <c r="OGH2398" s="306"/>
      <c r="OGI2398" s="306"/>
      <c r="OGJ2398" s="306"/>
      <c r="OGK2398" s="306"/>
      <c r="OGL2398" s="306"/>
      <c r="OGM2398" s="306"/>
      <c r="OGN2398" s="306"/>
      <c r="OGO2398" s="306"/>
      <c r="OGP2398" s="306"/>
      <c r="OGQ2398" s="306"/>
      <c r="OGR2398" s="306"/>
      <c r="OGS2398" s="306"/>
      <c r="OGT2398" s="306"/>
      <c r="OGU2398" s="306"/>
      <c r="OGV2398" s="306"/>
      <c r="OGW2398" s="306"/>
      <c r="OGX2398" s="306"/>
      <c r="OGY2398" s="306"/>
      <c r="OGZ2398" s="306"/>
      <c r="OHA2398" s="306"/>
      <c r="OHB2398" s="306"/>
      <c r="OHC2398" s="306"/>
      <c r="OHD2398" s="306"/>
      <c r="OHE2398" s="306"/>
      <c r="OHF2398" s="306"/>
      <c r="OHG2398" s="306"/>
      <c r="OHH2398" s="306"/>
      <c r="OHI2398" s="306"/>
      <c r="OHJ2398" s="306"/>
      <c r="OHK2398" s="306"/>
      <c r="OHL2398" s="306"/>
      <c r="OHM2398" s="306"/>
      <c r="OHN2398" s="306"/>
      <c r="OHO2398" s="306"/>
      <c r="OHP2398" s="306"/>
      <c r="OHQ2398" s="306"/>
      <c r="OHR2398" s="306"/>
      <c r="OHS2398" s="306"/>
      <c r="OHT2398" s="306"/>
      <c r="OHU2398" s="306"/>
      <c r="OHV2398" s="306"/>
      <c r="OHW2398" s="306"/>
      <c r="OHX2398" s="306"/>
      <c r="OHY2398" s="306"/>
      <c r="OHZ2398" s="306"/>
      <c r="OIA2398" s="306"/>
      <c r="OIB2398" s="306"/>
      <c r="OIC2398" s="306"/>
      <c r="OID2398" s="306"/>
      <c r="OIE2398" s="306"/>
      <c r="OIF2398" s="306"/>
      <c r="OIG2398" s="306"/>
      <c r="OIH2398" s="306"/>
      <c r="OII2398" s="306"/>
      <c r="OIJ2398" s="306"/>
      <c r="OIK2398" s="306"/>
      <c r="OIL2398" s="306"/>
      <c r="OIM2398" s="306"/>
      <c r="OIN2398" s="306"/>
      <c r="OIO2398" s="306"/>
      <c r="OIP2398" s="306"/>
      <c r="OIQ2398" s="306"/>
      <c r="OIR2398" s="306"/>
      <c r="OIS2398" s="306"/>
      <c r="OIT2398" s="306"/>
      <c r="OIU2398" s="306"/>
      <c r="OIV2398" s="306"/>
      <c r="OIW2398" s="306"/>
      <c r="OIX2398" s="306"/>
      <c r="OIY2398" s="306"/>
      <c r="OIZ2398" s="306"/>
      <c r="OJA2398" s="306"/>
      <c r="OJB2398" s="306"/>
      <c r="OJC2398" s="306"/>
      <c r="OJD2398" s="306"/>
      <c r="OJE2398" s="306"/>
      <c r="OJF2398" s="306"/>
      <c r="OJG2398" s="306"/>
      <c r="OJH2398" s="306"/>
      <c r="OJI2398" s="306"/>
      <c r="OJJ2398" s="306"/>
      <c r="OJK2398" s="306"/>
      <c r="OJL2398" s="306"/>
      <c r="OJM2398" s="306"/>
      <c r="OJN2398" s="306"/>
      <c r="OJO2398" s="306"/>
      <c r="OJP2398" s="306"/>
      <c r="OJQ2398" s="306"/>
      <c r="OJR2398" s="306"/>
      <c r="OJS2398" s="306"/>
      <c r="OJT2398" s="306"/>
      <c r="OJU2398" s="306"/>
      <c r="OJV2398" s="306"/>
      <c r="OJW2398" s="306"/>
      <c r="OJX2398" s="306"/>
      <c r="OJY2398" s="306"/>
      <c r="OJZ2398" s="306"/>
      <c r="OKA2398" s="306"/>
      <c r="OKB2398" s="306"/>
      <c r="OKC2398" s="306"/>
      <c r="OKD2398" s="306"/>
      <c r="OKE2398" s="306"/>
      <c r="OKF2398" s="306"/>
      <c r="OKG2398" s="306"/>
      <c r="OKH2398" s="306"/>
      <c r="OKI2398" s="306"/>
      <c r="OKJ2398" s="306"/>
      <c r="OKK2398" s="306"/>
      <c r="OKL2398" s="306"/>
      <c r="OKM2398" s="306"/>
      <c r="OKN2398" s="306"/>
      <c r="OKO2398" s="306"/>
      <c r="OKP2398" s="306"/>
      <c r="OKQ2398" s="306"/>
      <c r="OKR2398" s="306"/>
      <c r="OKS2398" s="306"/>
      <c r="OKT2398" s="306"/>
      <c r="OKU2398" s="306"/>
      <c r="OKV2398" s="306"/>
      <c r="OKW2398" s="306"/>
      <c r="OKX2398" s="306"/>
      <c r="OKY2398" s="306"/>
      <c r="OKZ2398" s="306"/>
      <c r="OLA2398" s="306"/>
      <c r="OLB2398" s="306"/>
      <c r="OLC2398" s="306"/>
      <c r="OLD2398" s="306"/>
      <c r="OLE2398" s="306"/>
      <c r="OLF2398" s="306"/>
      <c r="OLG2398" s="306"/>
      <c r="OLH2398" s="306"/>
      <c r="OLI2398" s="306"/>
      <c r="OLJ2398" s="306"/>
      <c r="OLK2398" s="306"/>
      <c r="OLL2398" s="306"/>
      <c r="OLM2398" s="306"/>
      <c r="OLN2398" s="306"/>
      <c r="OLO2398" s="306"/>
      <c r="OLP2398" s="306"/>
      <c r="OLQ2398" s="306"/>
      <c r="OLR2398" s="306"/>
      <c r="OLS2398" s="306"/>
      <c r="OLT2398" s="306"/>
      <c r="OLU2398" s="306"/>
      <c r="OLV2398" s="306"/>
      <c r="OLW2398" s="306"/>
      <c r="OLX2398" s="306"/>
      <c r="OLY2398" s="306"/>
      <c r="OLZ2398" s="306"/>
      <c r="OMA2398" s="306"/>
      <c r="OMB2398" s="306"/>
      <c r="OMC2398" s="306"/>
      <c r="OMD2398" s="306"/>
      <c r="OME2398" s="306"/>
      <c r="OMF2398" s="306"/>
      <c r="OMG2398" s="306"/>
      <c r="OMH2398" s="306"/>
      <c r="OMI2398" s="306"/>
      <c r="OMJ2398" s="306"/>
      <c r="OMK2398" s="306"/>
      <c r="OML2398" s="306"/>
      <c r="OMM2398" s="306"/>
      <c r="OMN2398" s="306"/>
      <c r="OMO2398" s="306"/>
      <c r="OMP2398" s="306"/>
      <c r="OMQ2398" s="306"/>
      <c r="OMR2398" s="306"/>
      <c r="OMS2398" s="306"/>
      <c r="OMT2398" s="306"/>
      <c r="OMU2398" s="306"/>
      <c r="OMV2398" s="306"/>
      <c r="OMW2398" s="306"/>
      <c r="OMX2398" s="306"/>
      <c r="OMY2398" s="306"/>
      <c r="OMZ2398" s="306"/>
      <c r="ONA2398" s="306"/>
      <c r="ONB2398" s="306"/>
      <c r="ONC2398" s="306"/>
      <c r="OND2398" s="306"/>
      <c r="ONE2398" s="306"/>
      <c r="ONF2398" s="306"/>
      <c r="ONG2398" s="306"/>
      <c r="ONH2398" s="306"/>
      <c r="ONI2398" s="306"/>
      <c r="ONJ2398" s="306"/>
      <c r="ONK2398" s="306"/>
      <c r="ONL2398" s="306"/>
      <c r="ONM2398" s="306"/>
      <c r="ONN2398" s="306"/>
      <c r="ONO2398" s="306"/>
      <c r="ONP2398" s="306"/>
      <c r="ONQ2398" s="306"/>
      <c r="ONR2398" s="306"/>
      <c r="ONS2398" s="306"/>
      <c r="ONT2398" s="306"/>
      <c r="ONU2398" s="306"/>
      <c r="ONV2398" s="306"/>
      <c r="ONW2398" s="306"/>
      <c r="ONX2398" s="306"/>
      <c r="ONY2398" s="306"/>
      <c r="ONZ2398" s="306"/>
      <c r="OOA2398" s="306"/>
      <c r="OOB2398" s="306"/>
      <c r="OOC2398" s="306"/>
      <c r="OOD2398" s="306"/>
      <c r="OOE2398" s="306"/>
      <c r="OOF2398" s="306"/>
      <c r="OOG2398" s="306"/>
      <c r="OOH2398" s="306"/>
      <c r="OOI2398" s="306"/>
      <c r="OOJ2398" s="306"/>
      <c r="OOK2398" s="306"/>
      <c r="OOL2398" s="306"/>
      <c r="OOM2398" s="306"/>
      <c r="OON2398" s="306"/>
      <c r="OOO2398" s="306"/>
      <c r="OOP2398" s="306"/>
      <c r="OOQ2398" s="306"/>
      <c r="OOR2398" s="306"/>
      <c r="OOS2398" s="306"/>
      <c r="OOT2398" s="306"/>
      <c r="OOU2398" s="306"/>
      <c r="OOV2398" s="306"/>
      <c r="OOW2398" s="306"/>
      <c r="OOX2398" s="306"/>
      <c r="OOY2398" s="306"/>
      <c r="OOZ2398" s="306"/>
      <c r="OPA2398" s="306"/>
      <c r="OPB2398" s="306"/>
      <c r="OPC2398" s="306"/>
      <c r="OPD2398" s="306"/>
      <c r="OPE2398" s="306"/>
      <c r="OPF2398" s="306"/>
      <c r="OPG2398" s="306"/>
      <c r="OPH2398" s="306"/>
      <c r="OPI2398" s="306"/>
      <c r="OPJ2398" s="306"/>
      <c r="OPK2398" s="306"/>
      <c r="OPL2398" s="306"/>
      <c r="OPM2398" s="306"/>
      <c r="OPN2398" s="306"/>
      <c r="OPO2398" s="306"/>
      <c r="OPP2398" s="306"/>
      <c r="OPQ2398" s="306"/>
      <c r="OPR2398" s="306"/>
      <c r="OPS2398" s="306"/>
      <c r="OPT2398" s="306"/>
      <c r="OPU2398" s="306"/>
      <c r="OPV2398" s="306"/>
      <c r="OPW2398" s="306"/>
      <c r="OPX2398" s="306"/>
      <c r="OPY2398" s="306"/>
      <c r="OPZ2398" s="306"/>
      <c r="OQA2398" s="306"/>
      <c r="OQB2398" s="306"/>
      <c r="OQC2398" s="306"/>
      <c r="OQD2398" s="306"/>
      <c r="OQE2398" s="306"/>
      <c r="OQF2398" s="306"/>
      <c r="OQG2398" s="306"/>
      <c r="OQH2398" s="306"/>
      <c r="OQI2398" s="306"/>
      <c r="OQJ2398" s="306"/>
      <c r="OQK2398" s="306"/>
      <c r="OQL2398" s="306"/>
      <c r="OQM2398" s="306"/>
      <c r="OQN2398" s="306"/>
      <c r="OQO2398" s="306"/>
      <c r="OQP2398" s="306"/>
      <c r="OQQ2398" s="306"/>
      <c r="OQR2398" s="306"/>
      <c r="OQS2398" s="306"/>
      <c r="OQT2398" s="306"/>
      <c r="OQU2398" s="306"/>
      <c r="OQV2398" s="306"/>
      <c r="OQW2398" s="306"/>
      <c r="OQX2398" s="306"/>
      <c r="OQY2398" s="306"/>
      <c r="OQZ2398" s="306"/>
      <c r="ORA2398" s="306"/>
      <c r="ORB2398" s="306"/>
      <c r="ORC2398" s="306"/>
      <c r="ORD2398" s="306"/>
      <c r="ORE2398" s="306"/>
      <c r="ORF2398" s="306"/>
      <c r="ORG2398" s="306"/>
      <c r="ORH2398" s="306"/>
      <c r="ORI2398" s="306"/>
      <c r="ORJ2398" s="306"/>
      <c r="ORK2398" s="306"/>
      <c r="ORL2398" s="306"/>
      <c r="ORM2398" s="306"/>
      <c r="ORN2398" s="306"/>
      <c r="ORO2398" s="306"/>
      <c r="ORP2398" s="306"/>
      <c r="ORQ2398" s="306"/>
      <c r="ORR2398" s="306"/>
      <c r="ORS2398" s="306"/>
      <c r="ORT2398" s="306"/>
      <c r="ORU2398" s="306"/>
      <c r="ORV2398" s="306"/>
      <c r="ORW2398" s="306"/>
      <c r="ORX2398" s="306"/>
      <c r="ORY2398" s="306"/>
      <c r="ORZ2398" s="306"/>
      <c r="OSA2398" s="306"/>
      <c r="OSB2398" s="306"/>
      <c r="OSC2398" s="306"/>
      <c r="OSD2398" s="306"/>
      <c r="OSE2398" s="306"/>
      <c r="OSF2398" s="306"/>
      <c r="OSG2398" s="306"/>
      <c r="OSH2398" s="306"/>
      <c r="OSI2398" s="306"/>
      <c r="OSJ2398" s="306"/>
      <c r="OSK2398" s="306"/>
      <c r="OSL2398" s="306"/>
      <c r="OSM2398" s="306"/>
      <c r="OSN2398" s="306"/>
      <c r="OSO2398" s="306"/>
      <c r="OSP2398" s="306"/>
      <c r="OSQ2398" s="306"/>
      <c r="OSR2398" s="306"/>
      <c r="OSS2398" s="306"/>
      <c r="OST2398" s="306"/>
      <c r="OSU2398" s="306"/>
      <c r="OSV2398" s="306"/>
      <c r="OSW2398" s="306"/>
      <c r="OSX2398" s="306"/>
      <c r="OSY2398" s="306"/>
      <c r="OSZ2398" s="306"/>
      <c r="OTA2398" s="306"/>
      <c r="OTB2398" s="306"/>
      <c r="OTC2398" s="306"/>
      <c r="OTD2398" s="306"/>
      <c r="OTE2398" s="306"/>
      <c r="OTF2398" s="306"/>
      <c r="OTG2398" s="306"/>
      <c r="OTH2398" s="306"/>
      <c r="OTI2398" s="306"/>
      <c r="OTJ2398" s="306"/>
      <c r="OTK2398" s="306"/>
      <c r="OTL2398" s="306"/>
      <c r="OTM2398" s="306"/>
      <c r="OTN2398" s="306"/>
      <c r="OTO2398" s="306"/>
      <c r="OTP2398" s="306"/>
      <c r="OTQ2398" s="306"/>
      <c r="OTR2398" s="306"/>
      <c r="OTS2398" s="306"/>
      <c r="OTT2398" s="306"/>
      <c r="OTU2398" s="306"/>
      <c r="OTV2398" s="306"/>
      <c r="OTW2398" s="306"/>
      <c r="OTX2398" s="306"/>
      <c r="OTY2398" s="306"/>
      <c r="OTZ2398" s="306"/>
      <c r="OUA2398" s="306"/>
      <c r="OUB2398" s="306"/>
      <c r="OUC2398" s="306"/>
      <c r="OUD2398" s="306"/>
      <c r="OUE2398" s="306"/>
      <c r="OUF2398" s="306"/>
      <c r="OUG2398" s="306"/>
      <c r="OUH2398" s="306"/>
      <c r="OUI2398" s="306"/>
      <c r="OUJ2398" s="306"/>
      <c r="OUK2398" s="306"/>
      <c r="OUL2398" s="306"/>
      <c r="OUM2398" s="306"/>
      <c r="OUN2398" s="306"/>
      <c r="OUO2398" s="306"/>
      <c r="OUP2398" s="306"/>
      <c r="OUQ2398" s="306"/>
      <c r="OUR2398" s="306"/>
      <c r="OUS2398" s="306"/>
      <c r="OUT2398" s="306"/>
      <c r="OUU2398" s="306"/>
      <c r="OUV2398" s="306"/>
      <c r="OUW2398" s="306"/>
      <c r="OUX2398" s="306"/>
      <c r="OUY2398" s="306"/>
      <c r="OUZ2398" s="306"/>
      <c r="OVA2398" s="306"/>
      <c r="OVB2398" s="306"/>
      <c r="OVC2398" s="306"/>
      <c r="OVD2398" s="306"/>
      <c r="OVE2398" s="306"/>
      <c r="OVF2398" s="306"/>
      <c r="OVG2398" s="306"/>
      <c r="OVH2398" s="306"/>
      <c r="OVI2398" s="306"/>
      <c r="OVJ2398" s="306"/>
      <c r="OVK2398" s="306"/>
      <c r="OVL2398" s="306"/>
      <c r="OVM2398" s="306"/>
      <c r="OVN2398" s="306"/>
      <c r="OVO2398" s="306"/>
      <c r="OVP2398" s="306"/>
      <c r="OVQ2398" s="306"/>
      <c r="OVR2398" s="306"/>
      <c r="OVS2398" s="306"/>
      <c r="OVT2398" s="306"/>
      <c r="OVU2398" s="306"/>
      <c r="OVV2398" s="306"/>
      <c r="OVW2398" s="306"/>
      <c r="OVX2398" s="306"/>
      <c r="OVY2398" s="306"/>
      <c r="OVZ2398" s="306"/>
      <c r="OWA2398" s="306"/>
      <c r="OWB2398" s="306"/>
      <c r="OWC2398" s="306"/>
      <c r="OWD2398" s="306"/>
      <c r="OWE2398" s="306"/>
      <c r="OWF2398" s="306"/>
      <c r="OWG2398" s="306"/>
      <c r="OWH2398" s="306"/>
      <c r="OWI2398" s="306"/>
      <c r="OWJ2398" s="306"/>
      <c r="OWK2398" s="306"/>
      <c r="OWL2398" s="306"/>
      <c r="OWM2398" s="306"/>
      <c r="OWN2398" s="306"/>
      <c r="OWO2398" s="306"/>
      <c r="OWP2398" s="306"/>
      <c r="OWQ2398" s="306"/>
      <c r="OWR2398" s="306"/>
      <c r="OWS2398" s="306"/>
      <c r="OWT2398" s="306"/>
      <c r="OWU2398" s="306"/>
      <c r="OWV2398" s="306"/>
      <c r="OWW2398" s="306"/>
      <c r="OWX2398" s="306"/>
      <c r="OWY2398" s="306"/>
      <c r="OWZ2398" s="306"/>
      <c r="OXA2398" s="306"/>
      <c r="OXB2398" s="306"/>
      <c r="OXC2398" s="306"/>
      <c r="OXD2398" s="306"/>
      <c r="OXE2398" s="306"/>
      <c r="OXF2398" s="306"/>
      <c r="OXG2398" s="306"/>
      <c r="OXH2398" s="306"/>
      <c r="OXI2398" s="306"/>
      <c r="OXJ2398" s="306"/>
      <c r="OXK2398" s="306"/>
      <c r="OXL2398" s="306"/>
      <c r="OXM2398" s="306"/>
      <c r="OXN2398" s="306"/>
      <c r="OXO2398" s="306"/>
      <c r="OXP2398" s="306"/>
      <c r="OXQ2398" s="306"/>
      <c r="OXR2398" s="306"/>
      <c r="OXS2398" s="306"/>
      <c r="OXT2398" s="306"/>
      <c r="OXU2398" s="306"/>
      <c r="OXV2398" s="306"/>
      <c r="OXW2398" s="306"/>
      <c r="OXX2398" s="306"/>
      <c r="OXY2398" s="306"/>
      <c r="OXZ2398" s="306"/>
      <c r="OYA2398" s="306"/>
      <c r="OYB2398" s="306"/>
      <c r="OYC2398" s="306"/>
      <c r="OYD2398" s="306"/>
      <c r="OYE2398" s="306"/>
      <c r="OYF2398" s="306"/>
      <c r="OYG2398" s="306"/>
      <c r="OYH2398" s="306"/>
      <c r="OYI2398" s="306"/>
      <c r="OYJ2398" s="306"/>
      <c r="OYK2398" s="306"/>
      <c r="OYL2398" s="306"/>
      <c r="OYM2398" s="306"/>
      <c r="OYN2398" s="306"/>
      <c r="OYO2398" s="306"/>
      <c r="OYP2398" s="306"/>
      <c r="OYQ2398" s="306"/>
      <c r="OYR2398" s="306"/>
      <c r="OYS2398" s="306"/>
      <c r="OYT2398" s="306"/>
      <c r="OYU2398" s="306"/>
      <c r="OYV2398" s="306"/>
      <c r="OYW2398" s="306"/>
      <c r="OYX2398" s="306"/>
      <c r="OYY2398" s="306"/>
      <c r="OYZ2398" s="306"/>
      <c r="OZA2398" s="306"/>
      <c r="OZB2398" s="306"/>
      <c r="OZC2398" s="306"/>
      <c r="OZD2398" s="306"/>
      <c r="OZE2398" s="306"/>
      <c r="OZF2398" s="306"/>
      <c r="OZG2398" s="306"/>
      <c r="OZH2398" s="306"/>
      <c r="OZI2398" s="306"/>
      <c r="OZJ2398" s="306"/>
      <c r="OZK2398" s="306"/>
      <c r="OZL2398" s="306"/>
      <c r="OZM2398" s="306"/>
      <c r="OZN2398" s="306"/>
      <c r="OZO2398" s="306"/>
      <c r="OZP2398" s="306"/>
      <c r="OZQ2398" s="306"/>
      <c r="OZR2398" s="306"/>
      <c r="OZS2398" s="306"/>
      <c r="OZT2398" s="306"/>
      <c r="OZU2398" s="306"/>
      <c r="OZV2398" s="306"/>
      <c r="OZW2398" s="306"/>
      <c r="OZX2398" s="306"/>
      <c r="OZY2398" s="306"/>
      <c r="OZZ2398" s="306"/>
      <c r="PAA2398" s="306"/>
      <c r="PAB2398" s="306"/>
      <c r="PAC2398" s="306"/>
      <c r="PAD2398" s="306"/>
      <c r="PAE2398" s="306"/>
      <c r="PAF2398" s="306"/>
      <c r="PAG2398" s="306"/>
      <c r="PAH2398" s="306"/>
      <c r="PAI2398" s="306"/>
      <c r="PAJ2398" s="306"/>
      <c r="PAK2398" s="306"/>
      <c r="PAL2398" s="306"/>
      <c r="PAM2398" s="306"/>
      <c r="PAN2398" s="306"/>
      <c r="PAO2398" s="306"/>
      <c r="PAP2398" s="306"/>
      <c r="PAQ2398" s="306"/>
      <c r="PAR2398" s="306"/>
      <c r="PAS2398" s="306"/>
      <c r="PAT2398" s="306"/>
      <c r="PAU2398" s="306"/>
      <c r="PAV2398" s="306"/>
      <c r="PAW2398" s="306"/>
      <c r="PAX2398" s="306"/>
      <c r="PAY2398" s="306"/>
      <c r="PAZ2398" s="306"/>
      <c r="PBA2398" s="306"/>
      <c r="PBB2398" s="306"/>
      <c r="PBC2398" s="306"/>
      <c r="PBD2398" s="306"/>
      <c r="PBE2398" s="306"/>
      <c r="PBF2398" s="306"/>
      <c r="PBG2398" s="306"/>
      <c r="PBH2398" s="306"/>
      <c r="PBI2398" s="306"/>
      <c r="PBJ2398" s="306"/>
      <c r="PBK2398" s="306"/>
      <c r="PBL2398" s="306"/>
      <c r="PBM2398" s="306"/>
      <c r="PBN2398" s="306"/>
      <c r="PBO2398" s="306"/>
      <c r="PBP2398" s="306"/>
      <c r="PBQ2398" s="306"/>
      <c r="PBR2398" s="306"/>
      <c r="PBS2398" s="306"/>
      <c r="PBT2398" s="306"/>
      <c r="PBU2398" s="306"/>
      <c r="PBV2398" s="306"/>
      <c r="PBW2398" s="306"/>
      <c r="PBX2398" s="306"/>
      <c r="PBY2398" s="306"/>
      <c r="PBZ2398" s="306"/>
      <c r="PCA2398" s="306"/>
      <c r="PCB2398" s="306"/>
      <c r="PCC2398" s="306"/>
      <c r="PCD2398" s="306"/>
      <c r="PCE2398" s="306"/>
      <c r="PCF2398" s="306"/>
      <c r="PCG2398" s="306"/>
      <c r="PCH2398" s="306"/>
      <c r="PCI2398" s="306"/>
      <c r="PCJ2398" s="306"/>
      <c r="PCK2398" s="306"/>
      <c r="PCL2398" s="306"/>
      <c r="PCM2398" s="306"/>
      <c r="PCN2398" s="306"/>
      <c r="PCO2398" s="306"/>
      <c r="PCP2398" s="306"/>
      <c r="PCQ2398" s="306"/>
      <c r="PCR2398" s="306"/>
      <c r="PCS2398" s="306"/>
      <c r="PCT2398" s="306"/>
      <c r="PCU2398" s="306"/>
      <c r="PCV2398" s="306"/>
      <c r="PCW2398" s="306"/>
      <c r="PCX2398" s="306"/>
      <c r="PCY2398" s="306"/>
      <c r="PCZ2398" s="306"/>
      <c r="PDA2398" s="306"/>
      <c r="PDB2398" s="306"/>
      <c r="PDC2398" s="306"/>
      <c r="PDD2398" s="306"/>
      <c r="PDE2398" s="306"/>
      <c r="PDF2398" s="306"/>
      <c r="PDG2398" s="306"/>
      <c r="PDH2398" s="306"/>
      <c r="PDI2398" s="306"/>
      <c r="PDJ2398" s="306"/>
      <c r="PDK2398" s="306"/>
      <c r="PDL2398" s="306"/>
      <c r="PDM2398" s="306"/>
      <c r="PDN2398" s="306"/>
      <c r="PDO2398" s="306"/>
      <c r="PDP2398" s="306"/>
      <c r="PDQ2398" s="306"/>
      <c r="PDR2398" s="306"/>
      <c r="PDS2398" s="306"/>
      <c r="PDT2398" s="306"/>
      <c r="PDU2398" s="306"/>
      <c r="PDV2398" s="306"/>
      <c r="PDW2398" s="306"/>
      <c r="PDX2398" s="306"/>
      <c r="PDY2398" s="306"/>
      <c r="PDZ2398" s="306"/>
      <c r="PEA2398" s="306"/>
      <c r="PEB2398" s="306"/>
      <c r="PEC2398" s="306"/>
      <c r="PED2398" s="306"/>
      <c r="PEE2398" s="306"/>
      <c r="PEF2398" s="306"/>
      <c r="PEG2398" s="306"/>
      <c r="PEH2398" s="306"/>
      <c r="PEI2398" s="306"/>
      <c r="PEJ2398" s="306"/>
      <c r="PEK2398" s="306"/>
      <c r="PEL2398" s="306"/>
      <c r="PEM2398" s="306"/>
      <c r="PEN2398" s="306"/>
      <c r="PEO2398" s="306"/>
      <c r="PEP2398" s="306"/>
      <c r="PEQ2398" s="306"/>
      <c r="PER2398" s="306"/>
      <c r="PES2398" s="306"/>
      <c r="PET2398" s="306"/>
      <c r="PEU2398" s="306"/>
      <c r="PEV2398" s="306"/>
      <c r="PEW2398" s="306"/>
      <c r="PEX2398" s="306"/>
      <c r="PEY2398" s="306"/>
      <c r="PEZ2398" s="306"/>
      <c r="PFA2398" s="306"/>
      <c r="PFB2398" s="306"/>
      <c r="PFC2398" s="306"/>
      <c r="PFD2398" s="306"/>
      <c r="PFE2398" s="306"/>
      <c r="PFF2398" s="306"/>
      <c r="PFG2398" s="306"/>
      <c r="PFH2398" s="306"/>
      <c r="PFI2398" s="306"/>
      <c r="PFJ2398" s="306"/>
      <c r="PFK2398" s="306"/>
      <c r="PFL2398" s="306"/>
      <c r="PFM2398" s="306"/>
      <c r="PFN2398" s="306"/>
      <c r="PFO2398" s="306"/>
      <c r="PFP2398" s="306"/>
      <c r="PFQ2398" s="306"/>
      <c r="PFR2398" s="306"/>
      <c r="PFS2398" s="306"/>
      <c r="PFT2398" s="306"/>
      <c r="PFU2398" s="306"/>
      <c r="PFV2398" s="306"/>
      <c r="PFW2398" s="306"/>
      <c r="PFX2398" s="306"/>
      <c r="PFY2398" s="306"/>
      <c r="PFZ2398" s="306"/>
      <c r="PGA2398" s="306"/>
      <c r="PGB2398" s="306"/>
      <c r="PGC2398" s="306"/>
      <c r="PGD2398" s="306"/>
      <c r="PGE2398" s="306"/>
      <c r="PGF2398" s="306"/>
      <c r="PGG2398" s="306"/>
      <c r="PGH2398" s="306"/>
      <c r="PGI2398" s="306"/>
      <c r="PGJ2398" s="306"/>
      <c r="PGK2398" s="306"/>
      <c r="PGL2398" s="306"/>
      <c r="PGM2398" s="306"/>
      <c r="PGN2398" s="306"/>
      <c r="PGO2398" s="306"/>
      <c r="PGP2398" s="306"/>
      <c r="PGQ2398" s="306"/>
      <c r="PGR2398" s="306"/>
      <c r="PGS2398" s="306"/>
      <c r="PGT2398" s="306"/>
      <c r="PGU2398" s="306"/>
      <c r="PGV2398" s="306"/>
      <c r="PGW2398" s="306"/>
      <c r="PGX2398" s="306"/>
      <c r="PGY2398" s="306"/>
      <c r="PGZ2398" s="306"/>
      <c r="PHA2398" s="306"/>
      <c r="PHB2398" s="306"/>
      <c r="PHC2398" s="306"/>
      <c r="PHD2398" s="306"/>
      <c r="PHE2398" s="306"/>
      <c r="PHF2398" s="306"/>
      <c r="PHG2398" s="306"/>
      <c r="PHH2398" s="306"/>
      <c r="PHI2398" s="306"/>
      <c r="PHJ2398" s="306"/>
      <c r="PHK2398" s="306"/>
      <c r="PHL2398" s="306"/>
      <c r="PHM2398" s="306"/>
      <c r="PHN2398" s="306"/>
      <c r="PHO2398" s="306"/>
      <c r="PHP2398" s="306"/>
      <c r="PHQ2398" s="306"/>
      <c r="PHR2398" s="306"/>
      <c r="PHS2398" s="306"/>
      <c r="PHT2398" s="306"/>
      <c r="PHU2398" s="306"/>
      <c r="PHV2398" s="306"/>
      <c r="PHW2398" s="306"/>
      <c r="PHX2398" s="306"/>
      <c r="PHY2398" s="306"/>
      <c r="PHZ2398" s="306"/>
      <c r="PIA2398" s="306"/>
      <c r="PIB2398" s="306"/>
      <c r="PIC2398" s="306"/>
      <c r="PID2398" s="306"/>
      <c r="PIE2398" s="306"/>
      <c r="PIF2398" s="306"/>
      <c r="PIG2398" s="306"/>
      <c r="PIH2398" s="306"/>
      <c r="PII2398" s="306"/>
      <c r="PIJ2398" s="306"/>
      <c r="PIK2398" s="306"/>
      <c r="PIL2398" s="306"/>
      <c r="PIM2398" s="306"/>
      <c r="PIN2398" s="306"/>
      <c r="PIO2398" s="306"/>
      <c r="PIP2398" s="306"/>
      <c r="PIQ2398" s="306"/>
      <c r="PIR2398" s="306"/>
      <c r="PIS2398" s="306"/>
      <c r="PIT2398" s="306"/>
      <c r="PIU2398" s="306"/>
      <c r="PIV2398" s="306"/>
      <c r="PIW2398" s="306"/>
      <c r="PIX2398" s="306"/>
      <c r="PIY2398" s="306"/>
      <c r="PIZ2398" s="306"/>
      <c r="PJA2398" s="306"/>
      <c r="PJB2398" s="306"/>
      <c r="PJC2398" s="306"/>
      <c r="PJD2398" s="306"/>
      <c r="PJE2398" s="306"/>
      <c r="PJF2398" s="306"/>
      <c r="PJG2398" s="306"/>
      <c r="PJH2398" s="306"/>
      <c r="PJI2398" s="306"/>
      <c r="PJJ2398" s="306"/>
      <c r="PJK2398" s="306"/>
      <c r="PJL2398" s="306"/>
      <c r="PJM2398" s="306"/>
      <c r="PJN2398" s="306"/>
      <c r="PJO2398" s="306"/>
      <c r="PJP2398" s="306"/>
      <c r="PJQ2398" s="306"/>
      <c r="PJR2398" s="306"/>
      <c r="PJS2398" s="306"/>
      <c r="PJT2398" s="306"/>
      <c r="PJU2398" s="306"/>
      <c r="PJV2398" s="306"/>
      <c r="PJW2398" s="306"/>
      <c r="PJX2398" s="306"/>
      <c r="PJY2398" s="306"/>
      <c r="PJZ2398" s="306"/>
      <c r="PKA2398" s="306"/>
      <c r="PKB2398" s="306"/>
      <c r="PKC2398" s="306"/>
      <c r="PKD2398" s="306"/>
      <c r="PKE2398" s="306"/>
      <c r="PKF2398" s="306"/>
      <c r="PKG2398" s="306"/>
      <c r="PKH2398" s="306"/>
      <c r="PKI2398" s="306"/>
      <c r="PKJ2398" s="306"/>
      <c r="PKK2398" s="306"/>
      <c r="PKL2398" s="306"/>
      <c r="PKM2398" s="306"/>
      <c r="PKN2398" s="306"/>
      <c r="PKO2398" s="306"/>
      <c r="PKP2398" s="306"/>
      <c r="PKQ2398" s="306"/>
      <c r="PKR2398" s="306"/>
      <c r="PKS2398" s="306"/>
      <c r="PKT2398" s="306"/>
      <c r="PKU2398" s="306"/>
      <c r="PKV2398" s="306"/>
      <c r="PKW2398" s="306"/>
      <c r="PKX2398" s="306"/>
      <c r="PKY2398" s="306"/>
      <c r="PKZ2398" s="306"/>
      <c r="PLA2398" s="306"/>
      <c r="PLB2398" s="306"/>
      <c r="PLC2398" s="306"/>
      <c r="PLD2398" s="306"/>
      <c r="PLE2398" s="306"/>
      <c r="PLF2398" s="306"/>
      <c r="PLG2398" s="306"/>
      <c r="PLH2398" s="306"/>
      <c r="PLI2398" s="306"/>
      <c r="PLJ2398" s="306"/>
      <c r="PLK2398" s="306"/>
      <c r="PLL2398" s="306"/>
      <c r="PLM2398" s="306"/>
      <c r="PLN2398" s="306"/>
      <c r="PLO2398" s="306"/>
      <c r="PLP2398" s="306"/>
      <c r="PLQ2398" s="306"/>
      <c r="PLR2398" s="306"/>
      <c r="PLS2398" s="306"/>
      <c r="PLT2398" s="306"/>
      <c r="PLU2398" s="306"/>
      <c r="PLV2398" s="306"/>
      <c r="PLW2398" s="306"/>
      <c r="PLX2398" s="306"/>
      <c r="PLY2398" s="306"/>
      <c r="PLZ2398" s="306"/>
      <c r="PMA2398" s="306"/>
      <c r="PMB2398" s="306"/>
      <c r="PMC2398" s="306"/>
      <c r="PMD2398" s="306"/>
      <c r="PME2398" s="306"/>
      <c r="PMF2398" s="306"/>
      <c r="PMG2398" s="306"/>
      <c r="PMH2398" s="306"/>
      <c r="PMI2398" s="306"/>
      <c r="PMJ2398" s="306"/>
      <c r="PMK2398" s="306"/>
      <c r="PML2398" s="306"/>
      <c r="PMM2398" s="306"/>
      <c r="PMN2398" s="306"/>
      <c r="PMO2398" s="306"/>
      <c r="PMP2398" s="306"/>
      <c r="PMQ2398" s="306"/>
      <c r="PMR2398" s="306"/>
      <c r="PMS2398" s="306"/>
      <c r="PMT2398" s="306"/>
      <c r="PMU2398" s="306"/>
      <c r="PMV2398" s="306"/>
      <c r="PMW2398" s="306"/>
      <c r="PMX2398" s="306"/>
      <c r="PMY2398" s="306"/>
      <c r="PMZ2398" s="306"/>
      <c r="PNA2398" s="306"/>
      <c r="PNB2398" s="306"/>
      <c r="PNC2398" s="306"/>
      <c r="PND2398" s="306"/>
      <c r="PNE2398" s="306"/>
      <c r="PNF2398" s="306"/>
      <c r="PNG2398" s="306"/>
      <c r="PNH2398" s="306"/>
      <c r="PNI2398" s="306"/>
      <c r="PNJ2398" s="306"/>
      <c r="PNK2398" s="306"/>
      <c r="PNL2398" s="306"/>
      <c r="PNM2398" s="306"/>
      <c r="PNN2398" s="306"/>
      <c r="PNO2398" s="306"/>
      <c r="PNP2398" s="306"/>
      <c r="PNQ2398" s="306"/>
      <c r="PNR2398" s="306"/>
      <c r="PNS2398" s="306"/>
      <c r="PNT2398" s="306"/>
      <c r="PNU2398" s="306"/>
      <c r="PNV2398" s="306"/>
      <c r="PNW2398" s="306"/>
      <c r="PNX2398" s="306"/>
      <c r="PNY2398" s="306"/>
      <c r="PNZ2398" s="306"/>
      <c r="POA2398" s="306"/>
      <c r="POB2398" s="306"/>
      <c r="POC2398" s="306"/>
      <c r="POD2398" s="306"/>
      <c r="POE2398" s="306"/>
      <c r="POF2398" s="306"/>
      <c r="POG2398" s="306"/>
      <c r="POH2398" s="306"/>
      <c r="POI2398" s="306"/>
      <c r="POJ2398" s="306"/>
      <c r="POK2398" s="306"/>
      <c r="POL2398" s="306"/>
      <c r="POM2398" s="306"/>
      <c r="PON2398" s="306"/>
      <c r="POO2398" s="306"/>
      <c r="POP2398" s="306"/>
      <c r="POQ2398" s="306"/>
      <c r="POR2398" s="306"/>
      <c r="POS2398" s="306"/>
      <c r="POT2398" s="306"/>
      <c r="POU2398" s="306"/>
      <c r="POV2398" s="306"/>
      <c r="POW2398" s="306"/>
      <c r="POX2398" s="306"/>
      <c r="POY2398" s="306"/>
      <c r="POZ2398" s="306"/>
      <c r="PPA2398" s="306"/>
      <c r="PPB2398" s="306"/>
      <c r="PPC2398" s="306"/>
      <c r="PPD2398" s="306"/>
      <c r="PPE2398" s="306"/>
      <c r="PPF2398" s="306"/>
      <c r="PPG2398" s="306"/>
      <c r="PPH2398" s="306"/>
      <c r="PPI2398" s="306"/>
      <c r="PPJ2398" s="306"/>
      <c r="PPK2398" s="306"/>
      <c r="PPL2398" s="306"/>
      <c r="PPM2398" s="306"/>
      <c r="PPN2398" s="306"/>
      <c r="PPO2398" s="306"/>
      <c r="PPP2398" s="306"/>
      <c r="PPQ2398" s="306"/>
      <c r="PPR2398" s="306"/>
      <c r="PPS2398" s="306"/>
      <c r="PPT2398" s="306"/>
      <c r="PPU2398" s="306"/>
      <c r="PPV2398" s="306"/>
      <c r="PPW2398" s="306"/>
      <c r="PPX2398" s="306"/>
      <c r="PPY2398" s="306"/>
      <c r="PPZ2398" s="306"/>
      <c r="PQA2398" s="306"/>
      <c r="PQB2398" s="306"/>
      <c r="PQC2398" s="306"/>
      <c r="PQD2398" s="306"/>
      <c r="PQE2398" s="306"/>
      <c r="PQF2398" s="306"/>
      <c r="PQG2398" s="306"/>
      <c r="PQH2398" s="306"/>
      <c r="PQI2398" s="306"/>
      <c r="PQJ2398" s="306"/>
      <c r="PQK2398" s="306"/>
      <c r="PQL2398" s="306"/>
      <c r="PQM2398" s="306"/>
      <c r="PQN2398" s="306"/>
      <c r="PQO2398" s="306"/>
      <c r="PQP2398" s="306"/>
      <c r="PQQ2398" s="306"/>
      <c r="PQR2398" s="306"/>
      <c r="PQS2398" s="306"/>
      <c r="PQT2398" s="306"/>
      <c r="PQU2398" s="306"/>
      <c r="PQV2398" s="306"/>
      <c r="PQW2398" s="306"/>
      <c r="PQX2398" s="306"/>
      <c r="PQY2398" s="306"/>
      <c r="PQZ2398" s="306"/>
      <c r="PRA2398" s="306"/>
      <c r="PRB2398" s="306"/>
      <c r="PRC2398" s="306"/>
      <c r="PRD2398" s="306"/>
      <c r="PRE2398" s="306"/>
      <c r="PRF2398" s="306"/>
      <c r="PRG2398" s="306"/>
      <c r="PRH2398" s="306"/>
      <c r="PRI2398" s="306"/>
      <c r="PRJ2398" s="306"/>
      <c r="PRK2398" s="306"/>
      <c r="PRL2398" s="306"/>
      <c r="PRM2398" s="306"/>
      <c r="PRN2398" s="306"/>
      <c r="PRO2398" s="306"/>
      <c r="PRP2398" s="306"/>
      <c r="PRQ2398" s="306"/>
      <c r="PRR2398" s="306"/>
      <c r="PRS2398" s="306"/>
      <c r="PRT2398" s="306"/>
      <c r="PRU2398" s="306"/>
      <c r="PRV2398" s="306"/>
      <c r="PRW2398" s="306"/>
      <c r="PRX2398" s="306"/>
      <c r="PRY2398" s="306"/>
      <c r="PRZ2398" s="306"/>
      <c r="PSA2398" s="306"/>
      <c r="PSB2398" s="306"/>
      <c r="PSC2398" s="306"/>
      <c r="PSD2398" s="306"/>
      <c r="PSE2398" s="306"/>
      <c r="PSF2398" s="306"/>
      <c r="PSG2398" s="306"/>
      <c r="PSH2398" s="306"/>
      <c r="PSI2398" s="306"/>
      <c r="PSJ2398" s="306"/>
      <c r="PSK2398" s="306"/>
      <c r="PSL2398" s="306"/>
      <c r="PSM2398" s="306"/>
      <c r="PSN2398" s="306"/>
      <c r="PSO2398" s="306"/>
      <c r="PSP2398" s="306"/>
      <c r="PSQ2398" s="306"/>
      <c r="PSR2398" s="306"/>
      <c r="PSS2398" s="306"/>
      <c r="PST2398" s="306"/>
      <c r="PSU2398" s="306"/>
      <c r="PSV2398" s="306"/>
      <c r="PSW2398" s="306"/>
      <c r="PSX2398" s="306"/>
      <c r="PSY2398" s="306"/>
      <c r="PSZ2398" s="306"/>
      <c r="PTA2398" s="306"/>
      <c r="PTB2398" s="306"/>
      <c r="PTC2398" s="306"/>
      <c r="PTD2398" s="306"/>
      <c r="PTE2398" s="306"/>
      <c r="PTF2398" s="306"/>
      <c r="PTG2398" s="306"/>
      <c r="PTH2398" s="306"/>
      <c r="PTI2398" s="306"/>
      <c r="PTJ2398" s="306"/>
      <c r="PTK2398" s="306"/>
      <c r="PTL2398" s="306"/>
      <c r="PTM2398" s="306"/>
      <c r="PTN2398" s="306"/>
      <c r="PTO2398" s="306"/>
      <c r="PTP2398" s="306"/>
      <c r="PTQ2398" s="306"/>
      <c r="PTR2398" s="306"/>
      <c r="PTS2398" s="306"/>
      <c r="PTT2398" s="306"/>
      <c r="PTU2398" s="306"/>
      <c r="PTV2398" s="306"/>
      <c r="PTW2398" s="306"/>
      <c r="PTX2398" s="306"/>
      <c r="PTY2398" s="306"/>
      <c r="PTZ2398" s="306"/>
      <c r="PUA2398" s="306"/>
      <c r="PUB2398" s="306"/>
      <c r="PUC2398" s="306"/>
      <c r="PUD2398" s="306"/>
      <c r="PUE2398" s="306"/>
      <c r="PUF2398" s="306"/>
      <c r="PUG2398" s="306"/>
      <c r="PUH2398" s="306"/>
      <c r="PUI2398" s="306"/>
      <c r="PUJ2398" s="306"/>
      <c r="PUK2398" s="306"/>
      <c r="PUL2398" s="306"/>
      <c r="PUM2398" s="306"/>
      <c r="PUN2398" s="306"/>
      <c r="PUO2398" s="306"/>
      <c r="PUP2398" s="306"/>
      <c r="PUQ2398" s="306"/>
      <c r="PUR2398" s="306"/>
      <c r="PUS2398" s="306"/>
      <c r="PUT2398" s="306"/>
      <c r="PUU2398" s="306"/>
      <c r="PUV2398" s="306"/>
      <c r="PUW2398" s="306"/>
      <c r="PUX2398" s="306"/>
      <c r="PUY2398" s="306"/>
      <c r="PUZ2398" s="306"/>
      <c r="PVA2398" s="306"/>
      <c r="PVB2398" s="306"/>
      <c r="PVC2398" s="306"/>
      <c r="PVD2398" s="306"/>
      <c r="PVE2398" s="306"/>
      <c r="PVF2398" s="306"/>
      <c r="PVG2398" s="306"/>
      <c r="PVH2398" s="306"/>
      <c r="PVI2398" s="306"/>
      <c r="PVJ2398" s="306"/>
      <c r="PVK2398" s="306"/>
      <c r="PVL2398" s="306"/>
      <c r="PVM2398" s="306"/>
      <c r="PVN2398" s="306"/>
      <c r="PVO2398" s="306"/>
      <c r="PVP2398" s="306"/>
      <c r="PVQ2398" s="306"/>
      <c r="PVR2398" s="306"/>
      <c r="PVS2398" s="306"/>
      <c r="PVT2398" s="306"/>
      <c r="PVU2398" s="306"/>
      <c r="PVV2398" s="306"/>
      <c r="PVW2398" s="306"/>
      <c r="PVX2398" s="306"/>
      <c r="PVY2398" s="306"/>
      <c r="PVZ2398" s="306"/>
      <c r="PWA2398" s="306"/>
      <c r="PWB2398" s="306"/>
      <c r="PWC2398" s="306"/>
      <c r="PWD2398" s="306"/>
      <c r="PWE2398" s="306"/>
      <c r="PWF2398" s="306"/>
      <c r="PWG2398" s="306"/>
      <c r="PWH2398" s="306"/>
      <c r="PWI2398" s="306"/>
      <c r="PWJ2398" s="306"/>
      <c r="PWK2398" s="306"/>
      <c r="PWL2398" s="306"/>
      <c r="PWM2398" s="306"/>
      <c r="PWN2398" s="306"/>
      <c r="PWO2398" s="306"/>
      <c r="PWP2398" s="306"/>
      <c r="PWQ2398" s="306"/>
      <c r="PWR2398" s="306"/>
      <c r="PWS2398" s="306"/>
      <c r="PWT2398" s="306"/>
      <c r="PWU2398" s="306"/>
      <c r="PWV2398" s="306"/>
      <c r="PWW2398" s="306"/>
      <c r="PWX2398" s="306"/>
      <c r="PWY2398" s="306"/>
      <c r="PWZ2398" s="306"/>
      <c r="PXA2398" s="306"/>
      <c r="PXB2398" s="306"/>
      <c r="PXC2398" s="306"/>
      <c r="PXD2398" s="306"/>
      <c r="PXE2398" s="306"/>
      <c r="PXF2398" s="306"/>
      <c r="PXG2398" s="306"/>
      <c r="PXH2398" s="306"/>
      <c r="PXI2398" s="306"/>
      <c r="PXJ2398" s="306"/>
      <c r="PXK2398" s="306"/>
      <c r="PXL2398" s="306"/>
      <c r="PXM2398" s="306"/>
      <c r="PXN2398" s="306"/>
      <c r="PXO2398" s="306"/>
      <c r="PXP2398" s="306"/>
      <c r="PXQ2398" s="306"/>
      <c r="PXR2398" s="306"/>
      <c r="PXS2398" s="306"/>
      <c r="PXT2398" s="306"/>
      <c r="PXU2398" s="306"/>
      <c r="PXV2398" s="306"/>
      <c r="PXW2398" s="306"/>
      <c r="PXX2398" s="306"/>
      <c r="PXY2398" s="306"/>
      <c r="PXZ2398" s="306"/>
      <c r="PYA2398" s="306"/>
      <c r="PYB2398" s="306"/>
      <c r="PYC2398" s="306"/>
      <c r="PYD2398" s="306"/>
      <c r="PYE2398" s="306"/>
      <c r="PYF2398" s="306"/>
      <c r="PYG2398" s="306"/>
      <c r="PYH2398" s="306"/>
      <c r="PYI2398" s="306"/>
      <c r="PYJ2398" s="306"/>
      <c r="PYK2398" s="306"/>
      <c r="PYL2398" s="306"/>
      <c r="PYM2398" s="306"/>
      <c r="PYN2398" s="306"/>
      <c r="PYO2398" s="306"/>
      <c r="PYP2398" s="306"/>
      <c r="PYQ2398" s="306"/>
      <c r="PYR2398" s="306"/>
      <c r="PYS2398" s="306"/>
      <c r="PYT2398" s="306"/>
      <c r="PYU2398" s="306"/>
      <c r="PYV2398" s="306"/>
      <c r="PYW2398" s="306"/>
      <c r="PYX2398" s="306"/>
      <c r="PYY2398" s="306"/>
      <c r="PYZ2398" s="306"/>
      <c r="PZA2398" s="306"/>
      <c r="PZB2398" s="306"/>
      <c r="PZC2398" s="306"/>
      <c r="PZD2398" s="306"/>
      <c r="PZE2398" s="306"/>
      <c r="PZF2398" s="306"/>
      <c r="PZG2398" s="306"/>
      <c r="PZH2398" s="306"/>
      <c r="PZI2398" s="306"/>
      <c r="PZJ2398" s="306"/>
      <c r="PZK2398" s="306"/>
      <c r="PZL2398" s="306"/>
      <c r="PZM2398" s="306"/>
      <c r="PZN2398" s="306"/>
      <c r="PZO2398" s="306"/>
      <c r="PZP2398" s="306"/>
      <c r="PZQ2398" s="306"/>
      <c r="PZR2398" s="306"/>
      <c r="PZS2398" s="306"/>
      <c r="PZT2398" s="306"/>
      <c r="PZU2398" s="306"/>
      <c r="PZV2398" s="306"/>
      <c r="PZW2398" s="306"/>
      <c r="PZX2398" s="306"/>
      <c r="PZY2398" s="306"/>
      <c r="PZZ2398" s="306"/>
      <c r="QAA2398" s="306"/>
      <c r="QAB2398" s="306"/>
      <c r="QAC2398" s="306"/>
      <c r="QAD2398" s="306"/>
      <c r="QAE2398" s="306"/>
      <c r="QAF2398" s="306"/>
      <c r="QAG2398" s="306"/>
      <c r="QAH2398" s="306"/>
      <c r="QAI2398" s="306"/>
      <c r="QAJ2398" s="306"/>
      <c r="QAK2398" s="306"/>
      <c r="QAL2398" s="306"/>
      <c r="QAM2398" s="306"/>
      <c r="QAN2398" s="306"/>
      <c r="QAO2398" s="306"/>
      <c r="QAP2398" s="306"/>
      <c r="QAQ2398" s="306"/>
      <c r="QAR2398" s="306"/>
      <c r="QAS2398" s="306"/>
      <c r="QAT2398" s="306"/>
      <c r="QAU2398" s="306"/>
      <c r="QAV2398" s="306"/>
      <c r="QAW2398" s="306"/>
      <c r="QAX2398" s="306"/>
      <c r="QAY2398" s="306"/>
      <c r="QAZ2398" s="306"/>
      <c r="QBA2398" s="306"/>
      <c r="QBB2398" s="306"/>
      <c r="QBC2398" s="306"/>
      <c r="QBD2398" s="306"/>
      <c r="QBE2398" s="306"/>
      <c r="QBF2398" s="306"/>
      <c r="QBG2398" s="306"/>
      <c r="QBH2398" s="306"/>
      <c r="QBI2398" s="306"/>
      <c r="QBJ2398" s="306"/>
      <c r="QBK2398" s="306"/>
      <c r="QBL2398" s="306"/>
      <c r="QBM2398" s="306"/>
      <c r="QBN2398" s="306"/>
      <c r="QBO2398" s="306"/>
      <c r="QBP2398" s="306"/>
      <c r="QBQ2398" s="306"/>
      <c r="QBR2398" s="306"/>
      <c r="QBS2398" s="306"/>
      <c r="QBT2398" s="306"/>
      <c r="QBU2398" s="306"/>
      <c r="QBV2398" s="306"/>
      <c r="QBW2398" s="306"/>
      <c r="QBX2398" s="306"/>
      <c r="QBY2398" s="306"/>
      <c r="QBZ2398" s="306"/>
      <c r="QCA2398" s="306"/>
      <c r="QCB2398" s="306"/>
      <c r="QCC2398" s="306"/>
      <c r="QCD2398" s="306"/>
      <c r="QCE2398" s="306"/>
      <c r="QCF2398" s="306"/>
      <c r="QCG2398" s="306"/>
      <c r="QCH2398" s="306"/>
      <c r="QCI2398" s="306"/>
      <c r="QCJ2398" s="306"/>
      <c r="QCK2398" s="306"/>
      <c r="QCL2398" s="306"/>
      <c r="QCM2398" s="306"/>
      <c r="QCN2398" s="306"/>
      <c r="QCO2398" s="306"/>
      <c r="QCP2398" s="306"/>
      <c r="QCQ2398" s="306"/>
      <c r="QCR2398" s="306"/>
      <c r="QCS2398" s="306"/>
      <c r="QCT2398" s="306"/>
      <c r="QCU2398" s="306"/>
      <c r="QCV2398" s="306"/>
      <c r="QCW2398" s="306"/>
      <c r="QCX2398" s="306"/>
      <c r="QCY2398" s="306"/>
      <c r="QCZ2398" s="306"/>
      <c r="QDA2398" s="306"/>
      <c r="QDB2398" s="306"/>
      <c r="QDC2398" s="306"/>
      <c r="QDD2398" s="306"/>
      <c r="QDE2398" s="306"/>
      <c r="QDF2398" s="306"/>
      <c r="QDG2398" s="306"/>
      <c r="QDH2398" s="306"/>
      <c r="QDI2398" s="306"/>
      <c r="QDJ2398" s="306"/>
      <c r="QDK2398" s="306"/>
      <c r="QDL2398" s="306"/>
      <c r="QDM2398" s="306"/>
      <c r="QDN2398" s="306"/>
      <c r="QDO2398" s="306"/>
      <c r="QDP2398" s="306"/>
      <c r="QDQ2398" s="306"/>
      <c r="QDR2398" s="306"/>
      <c r="QDS2398" s="306"/>
      <c r="QDT2398" s="306"/>
      <c r="QDU2398" s="306"/>
      <c r="QDV2398" s="306"/>
      <c r="QDW2398" s="306"/>
      <c r="QDX2398" s="306"/>
      <c r="QDY2398" s="306"/>
      <c r="QDZ2398" s="306"/>
      <c r="QEA2398" s="306"/>
      <c r="QEB2398" s="306"/>
      <c r="QEC2398" s="306"/>
      <c r="QED2398" s="306"/>
      <c r="QEE2398" s="306"/>
      <c r="QEF2398" s="306"/>
      <c r="QEG2398" s="306"/>
      <c r="QEH2398" s="306"/>
      <c r="QEI2398" s="306"/>
      <c r="QEJ2398" s="306"/>
      <c r="QEK2398" s="306"/>
      <c r="QEL2398" s="306"/>
      <c r="QEM2398" s="306"/>
      <c r="QEN2398" s="306"/>
      <c r="QEO2398" s="306"/>
      <c r="QEP2398" s="306"/>
      <c r="QEQ2398" s="306"/>
      <c r="QER2398" s="306"/>
      <c r="QES2398" s="306"/>
      <c r="QET2398" s="306"/>
      <c r="QEU2398" s="306"/>
      <c r="QEV2398" s="306"/>
      <c r="QEW2398" s="306"/>
      <c r="QEX2398" s="306"/>
      <c r="QEY2398" s="306"/>
      <c r="QEZ2398" s="306"/>
      <c r="QFA2398" s="306"/>
      <c r="QFB2398" s="306"/>
      <c r="QFC2398" s="306"/>
      <c r="QFD2398" s="306"/>
      <c r="QFE2398" s="306"/>
      <c r="QFF2398" s="306"/>
      <c r="QFG2398" s="306"/>
      <c r="QFH2398" s="306"/>
      <c r="QFI2398" s="306"/>
      <c r="QFJ2398" s="306"/>
      <c r="QFK2398" s="306"/>
      <c r="QFL2398" s="306"/>
      <c r="QFM2398" s="306"/>
      <c r="QFN2398" s="306"/>
      <c r="QFO2398" s="306"/>
      <c r="QFP2398" s="306"/>
      <c r="QFQ2398" s="306"/>
      <c r="QFR2398" s="306"/>
      <c r="QFS2398" s="306"/>
      <c r="QFT2398" s="306"/>
      <c r="QFU2398" s="306"/>
      <c r="QFV2398" s="306"/>
      <c r="QFW2398" s="306"/>
      <c r="QFX2398" s="306"/>
      <c r="QFY2398" s="306"/>
      <c r="QFZ2398" s="306"/>
      <c r="QGA2398" s="306"/>
      <c r="QGB2398" s="306"/>
      <c r="QGC2398" s="306"/>
      <c r="QGD2398" s="306"/>
      <c r="QGE2398" s="306"/>
      <c r="QGF2398" s="306"/>
      <c r="QGG2398" s="306"/>
      <c r="QGH2398" s="306"/>
      <c r="QGI2398" s="306"/>
      <c r="QGJ2398" s="306"/>
      <c r="QGK2398" s="306"/>
      <c r="QGL2398" s="306"/>
      <c r="QGM2398" s="306"/>
      <c r="QGN2398" s="306"/>
      <c r="QGO2398" s="306"/>
      <c r="QGP2398" s="306"/>
      <c r="QGQ2398" s="306"/>
      <c r="QGR2398" s="306"/>
      <c r="QGS2398" s="306"/>
      <c r="QGT2398" s="306"/>
      <c r="QGU2398" s="306"/>
      <c r="QGV2398" s="306"/>
      <c r="QGW2398" s="306"/>
      <c r="QGX2398" s="306"/>
      <c r="QGY2398" s="306"/>
      <c r="QGZ2398" s="306"/>
      <c r="QHA2398" s="306"/>
      <c r="QHB2398" s="306"/>
      <c r="QHC2398" s="306"/>
      <c r="QHD2398" s="306"/>
      <c r="QHE2398" s="306"/>
      <c r="QHF2398" s="306"/>
      <c r="QHG2398" s="306"/>
      <c r="QHH2398" s="306"/>
      <c r="QHI2398" s="306"/>
      <c r="QHJ2398" s="306"/>
      <c r="QHK2398" s="306"/>
      <c r="QHL2398" s="306"/>
      <c r="QHM2398" s="306"/>
      <c r="QHN2398" s="306"/>
      <c r="QHO2398" s="306"/>
      <c r="QHP2398" s="306"/>
      <c r="QHQ2398" s="306"/>
      <c r="QHR2398" s="306"/>
      <c r="QHS2398" s="306"/>
      <c r="QHT2398" s="306"/>
      <c r="QHU2398" s="306"/>
      <c r="QHV2398" s="306"/>
      <c r="QHW2398" s="306"/>
      <c r="QHX2398" s="306"/>
      <c r="QHY2398" s="306"/>
      <c r="QHZ2398" s="306"/>
      <c r="QIA2398" s="306"/>
      <c r="QIB2398" s="306"/>
      <c r="QIC2398" s="306"/>
      <c r="QID2398" s="306"/>
      <c r="QIE2398" s="306"/>
      <c r="QIF2398" s="306"/>
      <c r="QIG2398" s="306"/>
      <c r="QIH2398" s="306"/>
      <c r="QII2398" s="306"/>
      <c r="QIJ2398" s="306"/>
      <c r="QIK2398" s="306"/>
      <c r="QIL2398" s="306"/>
      <c r="QIM2398" s="306"/>
      <c r="QIN2398" s="306"/>
      <c r="QIO2398" s="306"/>
      <c r="QIP2398" s="306"/>
      <c r="QIQ2398" s="306"/>
      <c r="QIR2398" s="306"/>
      <c r="QIS2398" s="306"/>
      <c r="QIT2398" s="306"/>
      <c r="QIU2398" s="306"/>
      <c r="QIV2398" s="306"/>
      <c r="QIW2398" s="306"/>
      <c r="QIX2398" s="306"/>
      <c r="QIY2398" s="306"/>
      <c r="QIZ2398" s="306"/>
      <c r="QJA2398" s="306"/>
      <c r="QJB2398" s="306"/>
      <c r="QJC2398" s="306"/>
      <c r="QJD2398" s="306"/>
      <c r="QJE2398" s="306"/>
      <c r="QJF2398" s="306"/>
      <c r="QJG2398" s="306"/>
      <c r="QJH2398" s="306"/>
      <c r="QJI2398" s="306"/>
      <c r="QJJ2398" s="306"/>
      <c r="QJK2398" s="306"/>
      <c r="QJL2398" s="306"/>
      <c r="QJM2398" s="306"/>
      <c r="QJN2398" s="306"/>
      <c r="QJO2398" s="306"/>
      <c r="QJP2398" s="306"/>
      <c r="QJQ2398" s="306"/>
      <c r="QJR2398" s="306"/>
      <c r="QJS2398" s="306"/>
      <c r="QJT2398" s="306"/>
      <c r="QJU2398" s="306"/>
      <c r="QJV2398" s="306"/>
      <c r="QJW2398" s="306"/>
      <c r="QJX2398" s="306"/>
      <c r="QJY2398" s="306"/>
      <c r="QJZ2398" s="306"/>
      <c r="QKA2398" s="306"/>
      <c r="QKB2398" s="306"/>
      <c r="QKC2398" s="306"/>
      <c r="QKD2398" s="306"/>
      <c r="QKE2398" s="306"/>
      <c r="QKF2398" s="306"/>
      <c r="QKG2398" s="306"/>
      <c r="QKH2398" s="306"/>
      <c r="QKI2398" s="306"/>
      <c r="QKJ2398" s="306"/>
      <c r="QKK2398" s="306"/>
      <c r="QKL2398" s="306"/>
      <c r="QKM2398" s="306"/>
      <c r="QKN2398" s="306"/>
      <c r="QKO2398" s="306"/>
      <c r="QKP2398" s="306"/>
      <c r="QKQ2398" s="306"/>
      <c r="QKR2398" s="306"/>
      <c r="QKS2398" s="306"/>
      <c r="QKT2398" s="306"/>
      <c r="QKU2398" s="306"/>
      <c r="QKV2398" s="306"/>
      <c r="QKW2398" s="306"/>
      <c r="QKX2398" s="306"/>
      <c r="QKY2398" s="306"/>
      <c r="QKZ2398" s="306"/>
      <c r="QLA2398" s="306"/>
      <c r="QLB2398" s="306"/>
      <c r="QLC2398" s="306"/>
      <c r="QLD2398" s="306"/>
      <c r="QLE2398" s="306"/>
      <c r="QLF2398" s="306"/>
      <c r="QLG2398" s="306"/>
      <c r="QLH2398" s="306"/>
      <c r="QLI2398" s="306"/>
      <c r="QLJ2398" s="306"/>
      <c r="QLK2398" s="306"/>
      <c r="QLL2398" s="306"/>
      <c r="QLM2398" s="306"/>
      <c r="QLN2398" s="306"/>
      <c r="QLO2398" s="306"/>
      <c r="QLP2398" s="306"/>
      <c r="QLQ2398" s="306"/>
      <c r="QLR2398" s="306"/>
      <c r="QLS2398" s="306"/>
      <c r="QLT2398" s="306"/>
      <c r="QLU2398" s="306"/>
      <c r="QLV2398" s="306"/>
      <c r="QLW2398" s="306"/>
      <c r="QLX2398" s="306"/>
      <c r="QLY2398" s="306"/>
      <c r="QLZ2398" s="306"/>
      <c r="QMA2398" s="306"/>
      <c r="QMB2398" s="306"/>
      <c r="QMC2398" s="306"/>
      <c r="QMD2398" s="306"/>
      <c r="QME2398" s="306"/>
      <c r="QMF2398" s="306"/>
      <c r="QMG2398" s="306"/>
      <c r="QMH2398" s="306"/>
      <c r="QMI2398" s="306"/>
      <c r="QMJ2398" s="306"/>
      <c r="QMK2398" s="306"/>
      <c r="QML2398" s="306"/>
      <c r="QMM2398" s="306"/>
      <c r="QMN2398" s="306"/>
      <c r="QMO2398" s="306"/>
      <c r="QMP2398" s="306"/>
      <c r="QMQ2398" s="306"/>
      <c r="QMR2398" s="306"/>
      <c r="QMS2398" s="306"/>
      <c r="QMT2398" s="306"/>
      <c r="QMU2398" s="306"/>
      <c r="QMV2398" s="306"/>
      <c r="QMW2398" s="306"/>
      <c r="QMX2398" s="306"/>
      <c r="QMY2398" s="306"/>
      <c r="QMZ2398" s="306"/>
      <c r="QNA2398" s="306"/>
      <c r="QNB2398" s="306"/>
      <c r="QNC2398" s="306"/>
      <c r="QND2398" s="306"/>
      <c r="QNE2398" s="306"/>
      <c r="QNF2398" s="306"/>
      <c r="QNG2398" s="306"/>
      <c r="QNH2398" s="306"/>
      <c r="QNI2398" s="306"/>
      <c r="QNJ2398" s="306"/>
      <c r="QNK2398" s="306"/>
      <c r="QNL2398" s="306"/>
      <c r="QNM2398" s="306"/>
      <c r="QNN2398" s="306"/>
      <c r="QNO2398" s="306"/>
      <c r="QNP2398" s="306"/>
      <c r="QNQ2398" s="306"/>
      <c r="QNR2398" s="306"/>
      <c r="QNS2398" s="306"/>
      <c r="QNT2398" s="306"/>
      <c r="QNU2398" s="306"/>
      <c r="QNV2398" s="306"/>
      <c r="QNW2398" s="306"/>
      <c r="QNX2398" s="306"/>
      <c r="QNY2398" s="306"/>
      <c r="QNZ2398" s="306"/>
      <c r="QOA2398" s="306"/>
      <c r="QOB2398" s="306"/>
      <c r="QOC2398" s="306"/>
      <c r="QOD2398" s="306"/>
      <c r="QOE2398" s="306"/>
      <c r="QOF2398" s="306"/>
      <c r="QOG2398" s="306"/>
      <c r="QOH2398" s="306"/>
      <c r="QOI2398" s="306"/>
      <c r="QOJ2398" s="306"/>
      <c r="QOK2398" s="306"/>
      <c r="QOL2398" s="306"/>
      <c r="QOM2398" s="306"/>
      <c r="QON2398" s="306"/>
      <c r="QOO2398" s="306"/>
      <c r="QOP2398" s="306"/>
      <c r="QOQ2398" s="306"/>
      <c r="QOR2398" s="306"/>
      <c r="QOS2398" s="306"/>
      <c r="QOT2398" s="306"/>
      <c r="QOU2398" s="306"/>
      <c r="QOV2398" s="306"/>
      <c r="QOW2398" s="306"/>
      <c r="QOX2398" s="306"/>
      <c r="QOY2398" s="306"/>
      <c r="QOZ2398" s="306"/>
      <c r="QPA2398" s="306"/>
      <c r="QPB2398" s="306"/>
      <c r="QPC2398" s="306"/>
      <c r="QPD2398" s="306"/>
      <c r="QPE2398" s="306"/>
      <c r="QPF2398" s="306"/>
      <c r="QPG2398" s="306"/>
      <c r="QPH2398" s="306"/>
      <c r="QPI2398" s="306"/>
      <c r="QPJ2398" s="306"/>
      <c r="QPK2398" s="306"/>
      <c r="QPL2398" s="306"/>
      <c r="QPM2398" s="306"/>
      <c r="QPN2398" s="306"/>
      <c r="QPO2398" s="306"/>
      <c r="QPP2398" s="306"/>
      <c r="QPQ2398" s="306"/>
      <c r="QPR2398" s="306"/>
      <c r="QPS2398" s="306"/>
      <c r="QPT2398" s="306"/>
      <c r="QPU2398" s="306"/>
      <c r="QPV2398" s="306"/>
      <c r="QPW2398" s="306"/>
      <c r="QPX2398" s="306"/>
      <c r="QPY2398" s="306"/>
      <c r="QPZ2398" s="306"/>
      <c r="QQA2398" s="306"/>
      <c r="QQB2398" s="306"/>
      <c r="QQC2398" s="306"/>
      <c r="QQD2398" s="306"/>
      <c r="QQE2398" s="306"/>
      <c r="QQF2398" s="306"/>
      <c r="QQG2398" s="306"/>
      <c r="QQH2398" s="306"/>
      <c r="QQI2398" s="306"/>
      <c r="QQJ2398" s="306"/>
      <c r="QQK2398" s="306"/>
      <c r="QQL2398" s="306"/>
      <c r="QQM2398" s="306"/>
      <c r="QQN2398" s="306"/>
      <c r="QQO2398" s="306"/>
      <c r="QQP2398" s="306"/>
      <c r="QQQ2398" s="306"/>
      <c r="QQR2398" s="306"/>
      <c r="QQS2398" s="306"/>
      <c r="QQT2398" s="306"/>
      <c r="QQU2398" s="306"/>
      <c r="QQV2398" s="306"/>
      <c r="QQW2398" s="306"/>
      <c r="QQX2398" s="306"/>
      <c r="QQY2398" s="306"/>
      <c r="QQZ2398" s="306"/>
      <c r="QRA2398" s="306"/>
      <c r="QRB2398" s="306"/>
      <c r="QRC2398" s="306"/>
      <c r="QRD2398" s="306"/>
      <c r="QRE2398" s="306"/>
      <c r="QRF2398" s="306"/>
      <c r="QRG2398" s="306"/>
      <c r="QRH2398" s="306"/>
      <c r="QRI2398" s="306"/>
      <c r="QRJ2398" s="306"/>
      <c r="QRK2398" s="306"/>
      <c r="QRL2398" s="306"/>
      <c r="QRM2398" s="306"/>
      <c r="QRN2398" s="306"/>
      <c r="QRO2398" s="306"/>
      <c r="QRP2398" s="306"/>
      <c r="QRQ2398" s="306"/>
      <c r="QRR2398" s="306"/>
      <c r="QRS2398" s="306"/>
      <c r="QRT2398" s="306"/>
      <c r="QRU2398" s="306"/>
      <c r="QRV2398" s="306"/>
      <c r="QRW2398" s="306"/>
      <c r="QRX2398" s="306"/>
      <c r="QRY2398" s="306"/>
      <c r="QRZ2398" s="306"/>
      <c r="QSA2398" s="306"/>
      <c r="QSB2398" s="306"/>
      <c r="QSC2398" s="306"/>
      <c r="QSD2398" s="306"/>
      <c r="QSE2398" s="306"/>
      <c r="QSF2398" s="306"/>
      <c r="QSG2398" s="306"/>
      <c r="QSH2398" s="306"/>
      <c r="QSI2398" s="306"/>
      <c r="QSJ2398" s="306"/>
      <c r="QSK2398" s="306"/>
      <c r="QSL2398" s="306"/>
      <c r="QSM2398" s="306"/>
      <c r="QSN2398" s="306"/>
      <c r="QSO2398" s="306"/>
      <c r="QSP2398" s="306"/>
      <c r="QSQ2398" s="306"/>
      <c r="QSR2398" s="306"/>
      <c r="QSS2398" s="306"/>
      <c r="QST2398" s="306"/>
      <c r="QSU2398" s="306"/>
      <c r="QSV2398" s="306"/>
      <c r="QSW2398" s="306"/>
      <c r="QSX2398" s="306"/>
      <c r="QSY2398" s="306"/>
      <c r="QSZ2398" s="306"/>
      <c r="QTA2398" s="306"/>
      <c r="QTB2398" s="306"/>
      <c r="QTC2398" s="306"/>
      <c r="QTD2398" s="306"/>
      <c r="QTE2398" s="306"/>
      <c r="QTF2398" s="306"/>
      <c r="QTG2398" s="306"/>
      <c r="QTH2398" s="306"/>
      <c r="QTI2398" s="306"/>
      <c r="QTJ2398" s="306"/>
      <c r="QTK2398" s="306"/>
      <c r="QTL2398" s="306"/>
      <c r="QTM2398" s="306"/>
      <c r="QTN2398" s="306"/>
      <c r="QTO2398" s="306"/>
      <c r="QTP2398" s="306"/>
      <c r="QTQ2398" s="306"/>
      <c r="QTR2398" s="306"/>
      <c r="QTS2398" s="306"/>
      <c r="QTT2398" s="306"/>
      <c r="QTU2398" s="306"/>
      <c r="QTV2398" s="306"/>
      <c r="QTW2398" s="306"/>
      <c r="QTX2398" s="306"/>
      <c r="QTY2398" s="306"/>
      <c r="QTZ2398" s="306"/>
      <c r="QUA2398" s="306"/>
      <c r="QUB2398" s="306"/>
      <c r="QUC2398" s="306"/>
      <c r="QUD2398" s="306"/>
      <c r="QUE2398" s="306"/>
      <c r="QUF2398" s="306"/>
      <c r="QUG2398" s="306"/>
      <c r="QUH2398" s="306"/>
      <c r="QUI2398" s="306"/>
      <c r="QUJ2398" s="306"/>
      <c r="QUK2398" s="306"/>
      <c r="QUL2398" s="306"/>
      <c r="QUM2398" s="306"/>
      <c r="QUN2398" s="306"/>
      <c r="QUO2398" s="306"/>
      <c r="QUP2398" s="306"/>
      <c r="QUQ2398" s="306"/>
      <c r="QUR2398" s="306"/>
      <c r="QUS2398" s="306"/>
      <c r="QUT2398" s="306"/>
      <c r="QUU2398" s="306"/>
      <c r="QUV2398" s="306"/>
      <c r="QUW2398" s="306"/>
      <c r="QUX2398" s="306"/>
      <c r="QUY2398" s="306"/>
      <c r="QUZ2398" s="306"/>
      <c r="QVA2398" s="306"/>
      <c r="QVB2398" s="306"/>
      <c r="QVC2398" s="306"/>
      <c r="QVD2398" s="306"/>
      <c r="QVE2398" s="306"/>
      <c r="QVF2398" s="306"/>
      <c r="QVG2398" s="306"/>
      <c r="QVH2398" s="306"/>
      <c r="QVI2398" s="306"/>
      <c r="QVJ2398" s="306"/>
      <c r="QVK2398" s="306"/>
      <c r="QVL2398" s="306"/>
      <c r="QVM2398" s="306"/>
      <c r="QVN2398" s="306"/>
      <c r="QVO2398" s="306"/>
      <c r="QVP2398" s="306"/>
      <c r="QVQ2398" s="306"/>
      <c r="QVR2398" s="306"/>
      <c r="QVS2398" s="306"/>
      <c r="QVT2398" s="306"/>
      <c r="QVU2398" s="306"/>
      <c r="QVV2398" s="306"/>
      <c r="QVW2398" s="306"/>
      <c r="QVX2398" s="306"/>
      <c r="QVY2398" s="306"/>
      <c r="QVZ2398" s="306"/>
      <c r="QWA2398" s="306"/>
      <c r="QWB2398" s="306"/>
      <c r="QWC2398" s="306"/>
      <c r="QWD2398" s="306"/>
      <c r="QWE2398" s="306"/>
      <c r="QWF2398" s="306"/>
      <c r="QWG2398" s="306"/>
      <c r="QWH2398" s="306"/>
      <c r="QWI2398" s="306"/>
      <c r="QWJ2398" s="306"/>
      <c r="QWK2398" s="306"/>
      <c r="QWL2398" s="306"/>
      <c r="QWM2398" s="306"/>
      <c r="QWN2398" s="306"/>
      <c r="QWO2398" s="306"/>
      <c r="QWP2398" s="306"/>
      <c r="QWQ2398" s="306"/>
      <c r="QWR2398" s="306"/>
      <c r="QWS2398" s="306"/>
      <c r="QWT2398" s="306"/>
      <c r="QWU2398" s="306"/>
      <c r="QWV2398" s="306"/>
      <c r="QWW2398" s="306"/>
      <c r="QWX2398" s="306"/>
      <c r="QWY2398" s="306"/>
      <c r="QWZ2398" s="306"/>
      <c r="QXA2398" s="306"/>
      <c r="QXB2398" s="306"/>
      <c r="QXC2398" s="306"/>
      <c r="QXD2398" s="306"/>
      <c r="QXE2398" s="306"/>
      <c r="QXF2398" s="306"/>
      <c r="QXG2398" s="306"/>
      <c r="QXH2398" s="306"/>
      <c r="QXI2398" s="306"/>
      <c r="QXJ2398" s="306"/>
      <c r="QXK2398" s="306"/>
      <c r="QXL2398" s="306"/>
      <c r="QXM2398" s="306"/>
      <c r="QXN2398" s="306"/>
      <c r="QXO2398" s="306"/>
      <c r="QXP2398" s="306"/>
      <c r="QXQ2398" s="306"/>
      <c r="QXR2398" s="306"/>
      <c r="QXS2398" s="306"/>
      <c r="QXT2398" s="306"/>
      <c r="QXU2398" s="306"/>
      <c r="QXV2398" s="306"/>
      <c r="QXW2398" s="306"/>
      <c r="QXX2398" s="306"/>
      <c r="QXY2398" s="306"/>
      <c r="QXZ2398" s="306"/>
      <c r="QYA2398" s="306"/>
      <c r="QYB2398" s="306"/>
      <c r="QYC2398" s="306"/>
      <c r="QYD2398" s="306"/>
      <c r="QYE2398" s="306"/>
      <c r="QYF2398" s="306"/>
      <c r="QYG2398" s="306"/>
      <c r="QYH2398" s="306"/>
      <c r="QYI2398" s="306"/>
      <c r="QYJ2398" s="306"/>
      <c r="QYK2398" s="306"/>
      <c r="QYL2398" s="306"/>
      <c r="QYM2398" s="306"/>
      <c r="QYN2398" s="306"/>
      <c r="QYO2398" s="306"/>
      <c r="QYP2398" s="306"/>
      <c r="QYQ2398" s="306"/>
      <c r="QYR2398" s="306"/>
      <c r="QYS2398" s="306"/>
      <c r="QYT2398" s="306"/>
      <c r="QYU2398" s="306"/>
      <c r="QYV2398" s="306"/>
      <c r="QYW2398" s="306"/>
      <c r="QYX2398" s="306"/>
      <c r="QYY2398" s="306"/>
      <c r="QYZ2398" s="306"/>
      <c r="QZA2398" s="306"/>
      <c r="QZB2398" s="306"/>
      <c r="QZC2398" s="306"/>
      <c r="QZD2398" s="306"/>
      <c r="QZE2398" s="306"/>
      <c r="QZF2398" s="306"/>
      <c r="QZG2398" s="306"/>
      <c r="QZH2398" s="306"/>
      <c r="QZI2398" s="306"/>
      <c r="QZJ2398" s="306"/>
      <c r="QZK2398" s="306"/>
      <c r="QZL2398" s="306"/>
      <c r="QZM2398" s="306"/>
      <c r="QZN2398" s="306"/>
      <c r="QZO2398" s="306"/>
      <c r="QZP2398" s="306"/>
      <c r="QZQ2398" s="306"/>
      <c r="QZR2398" s="306"/>
      <c r="QZS2398" s="306"/>
      <c r="QZT2398" s="306"/>
      <c r="QZU2398" s="306"/>
      <c r="QZV2398" s="306"/>
      <c r="QZW2398" s="306"/>
      <c r="QZX2398" s="306"/>
      <c r="QZY2398" s="306"/>
      <c r="QZZ2398" s="306"/>
      <c r="RAA2398" s="306"/>
      <c r="RAB2398" s="306"/>
      <c r="RAC2398" s="306"/>
      <c r="RAD2398" s="306"/>
      <c r="RAE2398" s="306"/>
      <c r="RAF2398" s="306"/>
      <c r="RAG2398" s="306"/>
      <c r="RAH2398" s="306"/>
      <c r="RAI2398" s="306"/>
      <c r="RAJ2398" s="306"/>
      <c r="RAK2398" s="306"/>
      <c r="RAL2398" s="306"/>
      <c r="RAM2398" s="306"/>
      <c r="RAN2398" s="306"/>
      <c r="RAO2398" s="306"/>
      <c r="RAP2398" s="306"/>
      <c r="RAQ2398" s="306"/>
      <c r="RAR2398" s="306"/>
      <c r="RAS2398" s="306"/>
      <c r="RAT2398" s="306"/>
      <c r="RAU2398" s="306"/>
      <c r="RAV2398" s="306"/>
      <c r="RAW2398" s="306"/>
      <c r="RAX2398" s="306"/>
      <c r="RAY2398" s="306"/>
      <c r="RAZ2398" s="306"/>
      <c r="RBA2398" s="306"/>
      <c r="RBB2398" s="306"/>
      <c r="RBC2398" s="306"/>
      <c r="RBD2398" s="306"/>
      <c r="RBE2398" s="306"/>
      <c r="RBF2398" s="306"/>
      <c r="RBG2398" s="306"/>
      <c r="RBH2398" s="306"/>
      <c r="RBI2398" s="306"/>
      <c r="RBJ2398" s="306"/>
      <c r="RBK2398" s="306"/>
      <c r="RBL2398" s="306"/>
      <c r="RBM2398" s="306"/>
      <c r="RBN2398" s="306"/>
      <c r="RBO2398" s="306"/>
      <c r="RBP2398" s="306"/>
      <c r="RBQ2398" s="306"/>
      <c r="RBR2398" s="306"/>
      <c r="RBS2398" s="306"/>
      <c r="RBT2398" s="306"/>
      <c r="RBU2398" s="306"/>
      <c r="RBV2398" s="306"/>
      <c r="RBW2398" s="306"/>
      <c r="RBX2398" s="306"/>
      <c r="RBY2398" s="306"/>
      <c r="RBZ2398" s="306"/>
      <c r="RCA2398" s="306"/>
      <c r="RCB2398" s="306"/>
      <c r="RCC2398" s="306"/>
      <c r="RCD2398" s="306"/>
      <c r="RCE2398" s="306"/>
      <c r="RCF2398" s="306"/>
      <c r="RCG2398" s="306"/>
      <c r="RCH2398" s="306"/>
      <c r="RCI2398" s="306"/>
      <c r="RCJ2398" s="306"/>
      <c r="RCK2398" s="306"/>
      <c r="RCL2398" s="306"/>
      <c r="RCM2398" s="306"/>
      <c r="RCN2398" s="306"/>
      <c r="RCO2398" s="306"/>
      <c r="RCP2398" s="306"/>
      <c r="RCQ2398" s="306"/>
      <c r="RCR2398" s="306"/>
      <c r="RCS2398" s="306"/>
      <c r="RCT2398" s="306"/>
      <c r="RCU2398" s="306"/>
      <c r="RCV2398" s="306"/>
      <c r="RCW2398" s="306"/>
      <c r="RCX2398" s="306"/>
      <c r="RCY2398" s="306"/>
      <c r="RCZ2398" s="306"/>
      <c r="RDA2398" s="306"/>
      <c r="RDB2398" s="306"/>
      <c r="RDC2398" s="306"/>
      <c r="RDD2398" s="306"/>
      <c r="RDE2398" s="306"/>
      <c r="RDF2398" s="306"/>
      <c r="RDG2398" s="306"/>
      <c r="RDH2398" s="306"/>
      <c r="RDI2398" s="306"/>
      <c r="RDJ2398" s="306"/>
      <c r="RDK2398" s="306"/>
      <c r="RDL2398" s="306"/>
      <c r="RDM2398" s="306"/>
      <c r="RDN2398" s="306"/>
      <c r="RDO2398" s="306"/>
      <c r="RDP2398" s="306"/>
      <c r="RDQ2398" s="306"/>
      <c r="RDR2398" s="306"/>
      <c r="RDS2398" s="306"/>
      <c r="RDT2398" s="306"/>
      <c r="RDU2398" s="306"/>
      <c r="RDV2398" s="306"/>
      <c r="RDW2398" s="306"/>
      <c r="RDX2398" s="306"/>
      <c r="RDY2398" s="306"/>
      <c r="RDZ2398" s="306"/>
      <c r="REA2398" s="306"/>
      <c r="REB2398" s="306"/>
      <c r="REC2398" s="306"/>
      <c r="RED2398" s="306"/>
      <c r="REE2398" s="306"/>
      <c r="REF2398" s="306"/>
      <c r="REG2398" s="306"/>
      <c r="REH2398" s="306"/>
      <c r="REI2398" s="306"/>
      <c r="REJ2398" s="306"/>
      <c r="REK2398" s="306"/>
      <c r="REL2398" s="306"/>
      <c r="REM2398" s="306"/>
      <c r="REN2398" s="306"/>
      <c r="REO2398" s="306"/>
      <c r="REP2398" s="306"/>
      <c r="REQ2398" s="306"/>
      <c r="RER2398" s="306"/>
      <c r="RES2398" s="306"/>
      <c r="RET2398" s="306"/>
      <c r="REU2398" s="306"/>
      <c r="REV2398" s="306"/>
      <c r="REW2398" s="306"/>
      <c r="REX2398" s="306"/>
      <c r="REY2398" s="306"/>
      <c r="REZ2398" s="306"/>
      <c r="RFA2398" s="306"/>
      <c r="RFB2398" s="306"/>
      <c r="RFC2398" s="306"/>
      <c r="RFD2398" s="306"/>
      <c r="RFE2398" s="306"/>
      <c r="RFF2398" s="306"/>
      <c r="RFG2398" s="306"/>
      <c r="RFH2398" s="306"/>
      <c r="RFI2398" s="306"/>
      <c r="RFJ2398" s="306"/>
      <c r="RFK2398" s="306"/>
      <c r="RFL2398" s="306"/>
      <c r="RFM2398" s="306"/>
      <c r="RFN2398" s="306"/>
      <c r="RFO2398" s="306"/>
      <c r="RFP2398" s="306"/>
      <c r="RFQ2398" s="306"/>
      <c r="RFR2398" s="306"/>
      <c r="RFS2398" s="306"/>
      <c r="RFT2398" s="306"/>
      <c r="RFU2398" s="306"/>
      <c r="RFV2398" s="306"/>
      <c r="RFW2398" s="306"/>
      <c r="RFX2398" s="306"/>
      <c r="RFY2398" s="306"/>
      <c r="RFZ2398" s="306"/>
      <c r="RGA2398" s="306"/>
      <c r="RGB2398" s="306"/>
      <c r="RGC2398" s="306"/>
      <c r="RGD2398" s="306"/>
      <c r="RGE2398" s="306"/>
      <c r="RGF2398" s="306"/>
      <c r="RGG2398" s="306"/>
      <c r="RGH2398" s="306"/>
      <c r="RGI2398" s="306"/>
      <c r="RGJ2398" s="306"/>
      <c r="RGK2398" s="306"/>
      <c r="RGL2398" s="306"/>
      <c r="RGM2398" s="306"/>
      <c r="RGN2398" s="306"/>
      <c r="RGO2398" s="306"/>
      <c r="RGP2398" s="306"/>
      <c r="RGQ2398" s="306"/>
      <c r="RGR2398" s="306"/>
      <c r="RGS2398" s="306"/>
      <c r="RGT2398" s="306"/>
      <c r="RGU2398" s="306"/>
      <c r="RGV2398" s="306"/>
      <c r="RGW2398" s="306"/>
      <c r="RGX2398" s="306"/>
      <c r="RGY2398" s="306"/>
      <c r="RGZ2398" s="306"/>
      <c r="RHA2398" s="306"/>
      <c r="RHB2398" s="306"/>
      <c r="RHC2398" s="306"/>
      <c r="RHD2398" s="306"/>
      <c r="RHE2398" s="306"/>
      <c r="RHF2398" s="306"/>
      <c r="RHG2398" s="306"/>
      <c r="RHH2398" s="306"/>
      <c r="RHI2398" s="306"/>
      <c r="RHJ2398" s="306"/>
      <c r="RHK2398" s="306"/>
      <c r="RHL2398" s="306"/>
      <c r="RHM2398" s="306"/>
      <c r="RHN2398" s="306"/>
      <c r="RHO2398" s="306"/>
      <c r="RHP2398" s="306"/>
      <c r="RHQ2398" s="306"/>
      <c r="RHR2398" s="306"/>
      <c r="RHS2398" s="306"/>
      <c r="RHT2398" s="306"/>
      <c r="RHU2398" s="306"/>
      <c r="RHV2398" s="306"/>
      <c r="RHW2398" s="306"/>
      <c r="RHX2398" s="306"/>
      <c r="RHY2398" s="306"/>
      <c r="RHZ2398" s="306"/>
      <c r="RIA2398" s="306"/>
      <c r="RIB2398" s="306"/>
      <c r="RIC2398" s="306"/>
      <c r="RID2398" s="306"/>
      <c r="RIE2398" s="306"/>
      <c r="RIF2398" s="306"/>
      <c r="RIG2398" s="306"/>
      <c r="RIH2398" s="306"/>
      <c r="RII2398" s="306"/>
      <c r="RIJ2398" s="306"/>
      <c r="RIK2398" s="306"/>
      <c r="RIL2398" s="306"/>
      <c r="RIM2398" s="306"/>
      <c r="RIN2398" s="306"/>
      <c r="RIO2398" s="306"/>
      <c r="RIP2398" s="306"/>
      <c r="RIQ2398" s="306"/>
      <c r="RIR2398" s="306"/>
      <c r="RIS2398" s="306"/>
      <c r="RIT2398" s="306"/>
      <c r="RIU2398" s="306"/>
      <c r="RIV2398" s="306"/>
      <c r="RIW2398" s="306"/>
      <c r="RIX2398" s="306"/>
      <c r="RIY2398" s="306"/>
      <c r="RIZ2398" s="306"/>
      <c r="RJA2398" s="306"/>
      <c r="RJB2398" s="306"/>
      <c r="RJC2398" s="306"/>
      <c r="RJD2398" s="306"/>
      <c r="RJE2398" s="306"/>
      <c r="RJF2398" s="306"/>
      <c r="RJG2398" s="306"/>
      <c r="RJH2398" s="306"/>
      <c r="RJI2398" s="306"/>
      <c r="RJJ2398" s="306"/>
      <c r="RJK2398" s="306"/>
      <c r="RJL2398" s="306"/>
      <c r="RJM2398" s="306"/>
      <c r="RJN2398" s="306"/>
      <c r="RJO2398" s="306"/>
      <c r="RJP2398" s="306"/>
      <c r="RJQ2398" s="306"/>
      <c r="RJR2398" s="306"/>
      <c r="RJS2398" s="306"/>
      <c r="RJT2398" s="306"/>
      <c r="RJU2398" s="306"/>
      <c r="RJV2398" s="306"/>
      <c r="RJW2398" s="306"/>
      <c r="RJX2398" s="306"/>
      <c r="RJY2398" s="306"/>
      <c r="RJZ2398" s="306"/>
      <c r="RKA2398" s="306"/>
      <c r="RKB2398" s="306"/>
      <c r="RKC2398" s="306"/>
      <c r="RKD2398" s="306"/>
      <c r="RKE2398" s="306"/>
      <c r="RKF2398" s="306"/>
      <c r="RKG2398" s="306"/>
      <c r="RKH2398" s="306"/>
      <c r="RKI2398" s="306"/>
      <c r="RKJ2398" s="306"/>
      <c r="RKK2398" s="306"/>
      <c r="RKL2398" s="306"/>
      <c r="RKM2398" s="306"/>
      <c r="RKN2398" s="306"/>
      <c r="RKO2398" s="306"/>
      <c r="RKP2398" s="306"/>
      <c r="RKQ2398" s="306"/>
      <c r="RKR2398" s="306"/>
      <c r="RKS2398" s="306"/>
      <c r="RKT2398" s="306"/>
      <c r="RKU2398" s="306"/>
      <c r="RKV2398" s="306"/>
      <c r="RKW2398" s="306"/>
      <c r="RKX2398" s="306"/>
      <c r="RKY2398" s="306"/>
      <c r="RKZ2398" s="306"/>
      <c r="RLA2398" s="306"/>
      <c r="RLB2398" s="306"/>
      <c r="RLC2398" s="306"/>
      <c r="RLD2398" s="306"/>
      <c r="RLE2398" s="306"/>
      <c r="RLF2398" s="306"/>
      <c r="RLG2398" s="306"/>
      <c r="RLH2398" s="306"/>
      <c r="RLI2398" s="306"/>
      <c r="RLJ2398" s="306"/>
      <c r="RLK2398" s="306"/>
      <c r="RLL2398" s="306"/>
      <c r="RLM2398" s="306"/>
      <c r="RLN2398" s="306"/>
      <c r="RLO2398" s="306"/>
      <c r="RLP2398" s="306"/>
      <c r="RLQ2398" s="306"/>
      <c r="RLR2398" s="306"/>
      <c r="RLS2398" s="306"/>
      <c r="RLT2398" s="306"/>
      <c r="RLU2398" s="306"/>
      <c r="RLV2398" s="306"/>
      <c r="RLW2398" s="306"/>
      <c r="RLX2398" s="306"/>
      <c r="RLY2398" s="306"/>
      <c r="RLZ2398" s="306"/>
      <c r="RMA2398" s="306"/>
      <c r="RMB2398" s="306"/>
      <c r="RMC2398" s="306"/>
      <c r="RMD2398" s="306"/>
      <c r="RME2398" s="306"/>
      <c r="RMF2398" s="306"/>
      <c r="RMG2398" s="306"/>
      <c r="RMH2398" s="306"/>
      <c r="RMI2398" s="306"/>
      <c r="RMJ2398" s="306"/>
      <c r="RMK2398" s="306"/>
      <c r="RML2398" s="306"/>
      <c r="RMM2398" s="306"/>
      <c r="RMN2398" s="306"/>
      <c r="RMO2398" s="306"/>
      <c r="RMP2398" s="306"/>
      <c r="RMQ2398" s="306"/>
      <c r="RMR2398" s="306"/>
      <c r="RMS2398" s="306"/>
      <c r="RMT2398" s="306"/>
      <c r="RMU2398" s="306"/>
      <c r="RMV2398" s="306"/>
      <c r="RMW2398" s="306"/>
      <c r="RMX2398" s="306"/>
      <c r="RMY2398" s="306"/>
      <c r="RMZ2398" s="306"/>
      <c r="RNA2398" s="306"/>
      <c r="RNB2398" s="306"/>
      <c r="RNC2398" s="306"/>
      <c r="RND2398" s="306"/>
      <c r="RNE2398" s="306"/>
      <c r="RNF2398" s="306"/>
      <c r="RNG2398" s="306"/>
      <c r="RNH2398" s="306"/>
      <c r="RNI2398" s="306"/>
      <c r="RNJ2398" s="306"/>
      <c r="RNK2398" s="306"/>
      <c r="RNL2398" s="306"/>
      <c r="RNM2398" s="306"/>
      <c r="RNN2398" s="306"/>
      <c r="RNO2398" s="306"/>
      <c r="RNP2398" s="306"/>
      <c r="RNQ2398" s="306"/>
      <c r="RNR2398" s="306"/>
      <c r="RNS2398" s="306"/>
      <c r="RNT2398" s="306"/>
      <c r="RNU2398" s="306"/>
      <c r="RNV2398" s="306"/>
      <c r="RNW2398" s="306"/>
      <c r="RNX2398" s="306"/>
      <c r="RNY2398" s="306"/>
      <c r="RNZ2398" s="306"/>
      <c r="ROA2398" s="306"/>
      <c r="ROB2398" s="306"/>
      <c r="ROC2398" s="306"/>
      <c r="ROD2398" s="306"/>
      <c r="ROE2398" s="306"/>
      <c r="ROF2398" s="306"/>
      <c r="ROG2398" s="306"/>
      <c r="ROH2398" s="306"/>
      <c r="ROI2398" s="306"/>
      <c r="ROJ2398" s="306"/>
      <c r="ROK2398" s="306"/>
      <c r="ROL2398" s="306"/>
      <c r="ROM2398" s="306"/>
      <c r="RON2398" s="306"/>
      <c r="ROO2398" s="306"/>
      <c r="ROP2398" s="306"/>
      <c r="ROQ2398" s="306"/>
      <c r="ROR2398" s="306"/>
      <c r="ROS2398" s="306"/>
      <c r="ROT2398" s="306"/>
      <c r="ROU2398" s="306"/>
      <c r="ROV2398" s="306"/>
      <c r="ROW2398" s="306"/>
      <c r="ROX2398" s="306"/>
      <c r="ROY2398" s="306"/>
      <c r="ROZ2398" s="306"/>
      <c r="RPA2398" s="306"/>
      <c r="RPB2398" s="306"/>
      <c r="RPC2398" s="306"/>
      <c r="RPD2398" s="306"/>
      <c r="RPE2398" s="306"/>
      <c r="RPF2398" s="306"/>
      <c r="RPG2398" s="306"/>
      <c r="RPH2398" s="306"/>
      <c r="RPI2398" s="306"/>
      <c r="RPJ2398" s="306"/>
      <c r="RPK2398" s="306"/>
      <c r="RPL2398" s="306"/>
      <c r="RPM2398" s="306"/>
      <c r="RPN2398" s="306"/>
      <c r="RPO2398" s="306"/>
      <c r="RPP2398" s="306"/>
      <c r="RPQ2398" s="306"/>
      <c r="RPR2398" s="306"/>
      <c r="RPS2398" s="306"/>
      <c r="RPT2398" s="306"/>
      <c r="RPU2398" s="306"/>
      <c r="RPV2398" s="306"/>
      <c r="RPW2398" s="306"/>
      <c r="RPX2398" s="306"/>
      <c r="RPY2398" s="306"/>
      <c r="RPZ2398" s="306"/>
      <c r="RQA2398" s="306"/>
      <c r="RQB2398" s="306"/>
      <c r="RQC2398" s="306"/>
      <c r="RQD2398" s="306"/>
      <c r="RQE2398" s="306"/>
      <c r="RQF2398" s="306"/>
      <c r="RQG2398" s="306"/>
      <c r="RQH2398" s="306"/>
      <c r="RQI2398" s="306"/>
      <c r="RQJ2398" s="306"/>
      <c r="RQK2398" s="306"/>
      <c r="RQL2398" s="306"/>
      <c r="RQM2398" s="306"/>
      <c r="RQN2398" s="306"/>
      <c r="RQO2398" s="306"/>
      <c r="RQP2398" s="306"/>
      <c r="RQQ2398" s="306"/>
      <c r="RQR2398" s="306"/>
      <c r="RQS2398" s="306"/>
      <c r="RQT2398" s="306"/>
      <c r="RQU2398" s="306"/>
      <c r="RQV2398" s="306"/>
      <c r="RQW2398" s="306"/>
      <c r="RQX2398" s="306"/>
      <c r="RQY2398" s="306"/>
      <c r="RQZ2398" s="306"/>
      <c r="RRA2398" s="306"/>
      <c r="RRB2398" s="306"/>
      <c r="RRC2398" s="306"/>
      <c r="RRD2398" s="306"/>
      <c r="RRE2398" s="306"/>
      <c r="RRF2398" s="306"/>
      <c r="RRG2398" s="306"/>
      <c r="RRH2398" s="306"/>
      <c r="RRI2398" s="306"/>
      <c r="RRJ2398" s="306"/>
      <c r="RRK2398" s="306"/>
      <c r="RRL2398" s="306"/>
      <c r="RRM2398" s="306"/>
      <c r="RRN2398" s="306"/>
      <c r="RRO2398" s="306"/>
      <c r="RRP2398" s="306"/>
      <c r="RRQ2398" s="306"/>
      <c r="RRR2398" s="306"/>
      <c r="RRS2398" s="306"/>
      <c r="RRT2398" s="306"/>
      <c r="RRU2398" s="306"/>
      <c r="RRV2398" s="306"/>
      <c r="RRW2398" s="306"/>
      <c r="RRX2398" s="306"/>
      <c r="RRY2398" s="306"/>
      <c r="RRZ2398" s="306"/>
      <c r="RSA2398" s="306"/>
      <c r="RSB2398" s="306"/>
      <c r="RSC2398" s="306"/>
      <c r="RSD2398" s="306"/>
      <c r="RSE2398" s="306"/>
      <c r="RSF2398" s="306"/>
      <c r="RSG2398" s="306"/>
      <c r="RSH2398" s="306"/>
      <c r="RSI2398" s="306"/>
      <c r="RSJ2398" s="306"/>
      <c r="RSK2398" s="306"/>
      <c r="RSL2398" s="306"/>
      <c r="RSM2398" s="306"/>
      <c r="RSN2398" s="306"/>
      <c r="RSO2398" s="306"/>
      <c r="RSP2398" s="306"/>
      <c r="RSQ2398" s="306"/>
      <c r="RSR2398" s="306"/>
      <c r="RSS2398" s="306"/>
      <c r="RST2398" s="306"/>
      <c r="RSU2398" s="306"/>
      <c r="RSV2398" s="306"/>
      <c r="RSW2398" s="306"/>
      <c r="RSX2398" s="306"/>
      <c r="RSY2398" s="306"/>
      <c r="RSZ2398" s="306"/>
      <c r="RTA2398" s="306"/>
      <c r="RTB2398" s="306"/>
      <c r="RTC2398" s="306"/>
      <c r="RTD2398" s="306"/>
      <c r="RTE2398" s="306"/>
      <c r="RTF2398" s="306"/>
      <c r="RTG2398" s="306"/>
      <c r="RTH2398" s="306"/>
      <c r="RTI2398" s="306"/>
      <c r="RTJ2398" s="306"/>
      <c r="RTK2398" s="306"/>
      <c r="RTL2398" s="306"/>
      <c r="RTM2398" s="306"/>
      <c r="RTN2398" s="306"/>
      <c r="RTO2398" s="306"/>
      <c r="RTP2398" s="306"/>
      <c r="RTQ2398" s="306"/>
      <c r="RTR2398" s="306"/>
      <c r="RTS2398" s="306"/>
      <c r="RTT2398" s="306"/>
      <c r="RTU2398" s="306"/>
      <c r="RTV2398" s="306"/>
      <c r="RTW2398" s="306"/>
      <c r="RTX2398" s="306"/>
      <c r="RTY2398" s="306"/>
      <c r="RTZ2398" s="306"/>
      <c r="RUA2398" s="306"/>
      <c r="RUB2398" s="306"/>
      <c r="RUC2398" s="306"/>
      <c r="RUD2398" s="306"/>
      <c r="RUE2398" s="306"/>
      <c r="RUF2398" s="306"/>
      <c r="RUG2398" s="306"/>
      <c r="RUH2398" s="306"/>
      <c r="RUI2398" s="306"/>
      <c r="RUJ2398" s="306"/>
      <c r="RUK2398" s="306"/>
      <c r="RUL2398" s="306"/>
      <c r="RUM2398" s="306"/>
      <c r="RUN2398" s="306"/>
      <c r="RUO2398" s="306"/>
      <c r="RUP2398" s="306"/>
      <c r="RUQ2398" s="306"/>
      <c r="RUR2398" s="306"/>
      <c r="RUS2398" s="306"/>
      <c r="RUT2398" s="306"/>
      <c r="RUU2398" s="306"/>
      <c r="RUV2398" s="306"/>
      <c r="RUW2398" s="306"/>
      <c r="RUX2398" s="306"/>
      <c r="RUY2398" s="306"/>
      <c r="RUZ2398" s="306"/>
      <c r="RVA2398" s="306"/>
      <c r="RVB2398" s="306"/>
      <c r="RVC2398" s="306"/>
      <c r="RVD2398" s="306"/>
      <c r="RVE2398" s="306"/>
      <c r="RVF2398" s="306"/>
      <c r="RVG2398" s="306"/>
      <c r="RVH2398" s="306"/>
      <c r="RVI2398" s="306"/>
      <c r="RVJ2398" s="306"/>
      <c r="RVK2398" s="306"/>
      <c r="RVL2398" s="306"/>
      <c r="RVM2398" s="306"/>
      <c r="RVN2398" s="306"/>
      <c r="RVO2398" s="306"/>
      <c r="RVP2398" s="306"/>
      <c r="RVQ2398" s="306"/>
      <c r="RVR2398" s="306"/>
      <c r="RVS2398" s="306"/>
      <c r="RVT2398" s="306"/>
      <c r="RVU2398" s="306"/>
      <c r="RVV2398" s="306"/>
      <c r="RVW2398" s="306"/>
      <c r="RVX2398" s="306"/>
      <c r="RVY2398" s="306"/>
      <c r="RVZ2398" s="306"/>
      <c r="RWA2398" s="306"/>
      <c r="RWB2398" s="306"/>
      <c r="RWC2398" s="306"/>
      <c r="RWD2398" s="306"/>
      <c r="RWE2398" s="306"/>
      <c r="RWF2398" s="306"/>
      <c r="RWG2398" s="306"/>
      <c r="RWH2398" s="306"/>
      <c r="RWI2398" s="306"/>
      <c r="RWJ2398" s="306"/>
      <c r="RWK2398" s="306"/>
      <c r="RWL2398" s="306"/>
      <c r="RWM2398" s="306"/>
      <c r="RWN2398" s="306"/>
      <c r="RWO2398" s="306"/>
      <c r="RWP2398" s="306"/>
      <c r="RWQ2398" s="306"/>
      <c r="RWR2398" s="306"/>
      <c r="RWS2398" s="306"/>
      <c r="RWT2398" s="306"/>
      <c r="RWU2398" s="306"/>
      <c r="RWV2398" s="306"/>
      <c r="RWW2398" s="306"/>
      <c r="RWX2398" s="306"/>
      <c r="RWY2398" s="306"/>
      <c r="RWZ2398" s="306"/>
      <c r="RXA2398" s="306"/>
      <c r="RXB2398" s="306"/>
      <c r="RXC2398" s="306"/>
      <c r="RXD2398" s="306"/>
      <c r="RXE2398" s="306"/>
      <c r="RXF2398" s="306"/>
      <c r="RXG2398" s="306"/>
      <c r="RXH2398" s="306"/>
      <c r="RXI2398" s="306"/>
      <c r="RXJ2398" s="306"/>
      <c r="RXK2398" s="306"/>
      <c r="RXL2398" s="306"/>
      <c r="RXM2398" s="306"/>
      <c r="RXN2398" s="306"/>
      <c r="RXO2398" s="306"/>
      <c r="RXP2398" s="306"/>
      <c r="RXQ2398" s="306"/>
      <c r="RXR2398" s="306"/>
      <c r="RXS2398" s="306"/>
      <c r="RXT2398" s="306"/>
      <c r="RXU2398" s="306"/>
      <c r="RXV2398" s="306"/>
      <c r="RXW2398" s="306"/>
      <c r="RXX2398" s="306"/>
      <c r="RXY2398" s="306"/>
      <c r="RXZ2398" s="306"/>
      <c r="RYA2398" s="306"/>
      <c r="RYB2398" s="306"/>
      <c r="RYC2398" s="306"/>
      <c r="RYD2398" s="306"/>
      <c r="RYE2398" s="306"/>
      <c r="RYF2398" s="306"/>
      <c r="RYG2398" s="306"/>
      <c r="RYH2398" s="306"/>
      <c r="RYI2398" s="306"/>
      <c r="RYJ2398" s="306"/>
      <c r="RYK2398" s="306"/>
      <c r="RYL2398" s="306"/>
      <c r="RYM2398" s="306"/>
      <c r="RYN2398" s="306"/>
      <c r="RYO2398" s="306"/>
      <c r="RYP2398" s="306"/>
      <c r="RYQ2398" s="306"/>
      <c r="RYR2398" s="306"/>
      <c r="RYS2398" s="306"/>
      <c r="RYT2398" s="306"/>
      <c r="RYU2398" s="306"/>
      <c r="RYV2398" s="306"/>
      <c r="RYW2398" s="306"/>
      <c r="RYX2398" s="306"/>
      <c r="RYY2398" s="306"/>
      <c r="RYZ2398" s="306"/>
      <c r="RZA2398" s="306"/>
      <c r="RZB2398" s="306"/>
      <c r="RZC2398" s="306"/>
      <c r="RZD2398" s="306"/>
      <c r="RZE2398" s="306"/>
      <c r="RZF2398" s="306"/>
      <c r="RZG2398" s="306"/>
      <c r="RZH2398" s="306"/>
      <c r="RZI2398" s="306"/>
      <c r="RZJ2398" s="306"/>
      <c r="RZK2398" s="306"/>
      <c r="RZL2398" s="306"/>
      <c r="RZM2398" s="306"/>
      <c r="RZN2398" s="306"/>
      <c r="RZO2398" s="306"/>
      <c r="RZP2398" s="306"/>
      <c r="RZQ2398" s="306"/>
      <c r="RZR2398" s="306"/>
      <c r="RZS2398" s="306"/>
      <c r="RZT2398" s="306"/>
      <c r="RZU2398" s="306"/>
      <c r="RZV2398" s="306"/>
      <c r="RZW2398" s="306"/>
      <c r="RZX2398" s="306"/>
      <c r="RZY2398" s="306"/>
      <c r="RZZ2398" s="306"/>
      <c r="SAA2398" s="306"/>
      <c r="SAB2398" s="306"/>
      <c r="SAC2398" s="306"/>
      <c r="SAD2398" s="306"/>
      <c r="SAE2398" s="306"/>
      <c r="SAF2398" s="306"/>
      <c r="SAG2398" s="306"/>
      <c r="SAH2398" s="306"/>
      <c r="SAI2398" s="306"/>
      <c r="SAJ2398" s="306"/>
      <c r="SAK2398" s="306"/>
      <c r="SAL2398" s="306"/>
      <c r="SAM2398" s="306"/>
      <c r="SAN2398" s="306"/>
      <c r="SAO2398" s="306"/>
      <c r="SAP2398" s="306"/>
      <c r="SAQ2398" s="306"/>
      <c r="SAR2398" s="306"/>
      <c r="SAS2398" s="306"/>
      <c r="SAT2398" s="306"/>
      <c r="SAU2398" s="306"/>
      <c r="SAV2398" s="306"/>
      <c r="SAW2398" s="306"/>
      <c r="SAX2398" s="306"/>
      <c r="SAY2398" s="306"/>
      <c r="SAZ2398" s="306"/>
      <c r="SBA2398" s="306"/>
      <c r="SBB2398" s="306"/>
      <c r="SBC2398" s="306"/>
      <c r="SBD2398" s="306"/>
      <c r="SBE2398" s="306"/>
      <c r="SBF2398" s="306"/>
      <c r="SBG2398" s="306"/>
      <c r="SBH2398" s="306"/>
      <c r="SBI2398" s="306"/>
      <c r="SBJ2398" s="306"/>
      <c r="SBK2398" s="306"/>
      <c r="SBL2398" s="306"/>
      <c r="SBM2398" s="306"/>
      <c r="SBN2398" s="306"/>
      <c r="SBO2398" s="306"/>
      <c r="SBP2398" s="306"/>
      <c r="SBQ2398" s="306"/>
      <c r="SBR2398" s="306"/>
      <c r="SBS2398" s="306"/>
      <c r="SBT2398" s="306"/>
      <c r="SBU2398" s="306"/>
      <c r="SBV2398" s="306"/>
      <c r="SBW2398" s="306"/>
      <c r="SBX2398" s="306"/>
      <c r="SBY2398" s="306"/>
      <c r="SBZ2398" s="306"/>
      <c r="SCA2398" s="306"/>
      <c r="SCB2398" s="306"/>
      <c r="SCC2398" s="306"/>
      <c r="SCD2398" s="306"/>
      <c r="SCE2398" s="306"/>
      <c r="SCF2398" s="306"/>
      <c r="SCG2398" s="306"/>
      <c r="SCH2398" s="306"/>
      <c r="SCI2398" s="306"/>
      <c r="SCJ2398" s="306"/>
      <c r="SCK2398" s="306"/>
      <c r="SCL2398" s="306"/>
      <c r="SCM2398" s="306"/>
      <c r="SCN2398" s="306"/>
      <c r="SCO2398" s="306"/>
      <c r="SCP2398" s="306"/>
      <c r="SCQ2398" s="306"/>
      <c r="SCR2398" s="306"/>
      <c r="SCS2398" s="306"/>
      <c r="SCT2398" s="306"/>
      <c r="SCU2398" s="306"/>
      <c r="SCV2398" s="306"/>
      <c r="SCW2398" s="306"/>
      <c r="SCX2398" s="306"/>
      <c r="SCY2398" s="306"/>
      <c r="SCZ2398" s="306"/>
      <c r="SDA2398" s="306"/>
      <c r="SDB2398" s="306"/>
      <c r="SDC2398" s="306"/>
      <c r="SDD2398" s="306"/>
      <c r="SDE2398" s="306"/>
      <c r="SDF2398" s="306"/>
      <c r="SDG2398" s="306"/>
      <c r="SDH2398" s="306"/>
      <c r="SDI2398" s="306"/>
      <c r="SDJ2398" s="306"/>
      <c r="SDK2398" s="306"/>
      <c r="SDL2398" s="306"/>
      <c r="SDM2398" s="306"/>
      <c r="SDN2398" s="306"/>
      <c r="SDO2398" s="306"/>
      <c r="SDP2398" s="306"/>
      <c r="SDQ2398" s="306"/>
      <c r="SDR2398" s="306"/>
      <c r="SDS2398" s="306"/>
      <c r="SDT2398" s="306"/>
      <c r="SDU2398" s="306"/>
      <c r="SDV2398" s="306"/>
      <c r="SDW2398" s="306"/>
      <c r="SDX2398" s="306"/>
      <c r="SDY2398" s="306"/>
      <c r="SDZ2398" s="306"/>
      <c r="SEA2398" s="306"/>
      <c r="SEB2398" s="306"/>
      <c r="SEC2398" s="306"/>
      <c r="SED2398" s="306"/>
      <c r="SEE2398" s="306"/>
      <c r="SEF2398" s="306"/>
      <c r="SEG2398" s="306"/>
      <c r="SEH2398" s="306"/>
      <c r="SEI2398" s="306"/>
      <c r="SEJ2398" s="306"/>
      <c r="SEK2398" s="306"/>
      <c r="SEL2398" s="306"/>
      <c r="SEM2398" s="306"/>
      <c r="SEN2398" s="306"/>
      <c r="SEO2398" s="306"/>
      <c r="SEP2398" s="306"/>
      <c r="SEQ2398" s="306"/>
      <c r="SER2398" s="306"/>
      <c r="SES2398" s="306"/>
      <c r="SET2398" s="306"/>
      <c r="SEU2398" s="306"/>
      <c r="SEV2398" s="306"/>
      <c r="SEW2398" s="306"/>
      <c r="SEX2398" s="306"/>
      <c r="SEY2398" s="306"/>
      <c r="SEZ2398" s="306"/>
      <c r="SFA2398" s="306"/>
      <c r="SFB2398" s="306"/>
      <c r="SFC2398" s="306"/>
      <c r="SFD2398" s="306"/>
      <c r="SFE2398" s="306"/>
      <c r="SFF2398" s="306"/>
      <c r="SFG2398" s="306"/>
      <c r="SFH2398" s="306"/>
      <c r="SFI2398" s="306"/>
      <c r="SFJ2398" s="306"/>
      <c r="SFK2398" s="306"/>
      <c r="SFL2398" s="306"/>
      <c r="SFM2398" s="306"/>
      <c r="SFN2398" s="306"/>
      <c r="SFO2398" s="306"/>
      <c r="SFP2398" s="306"/>
      <c r="SFQ2398" s="306"/>
      <c r="SFR2398" s="306"/>
      <c r="SFS2398" s="306"/>
      <c r="SFT2398" s="306"/>
      <c r="SFU2398" s="306"/>
      <c r="SFV2398" s="306"/>
      <c r="SFW2398" s="306"/>
      <c r="SFX2398" s="306"/>
      <c r="SFY2398" s="306"/>
      <c r="SFZ2398" s="306"/>
      <c r="SGA2398" s="306"/>
      <c r="SGB2398" s="306"/>
      <c r="SGC2398" s="306"/>
      <c r="SGD2398" s="306"/>
      <c r="SGE2398" s="306"/>
      <c r="SGF2398" s="306"/>
      <c r="SGG2398" s="306"/>
      <c r="SGH2398" s="306"/>
      <c r="SGI2398" s="306"/>
      <c r="SGJ2398" s="306"/>
      <c r="SGK2398" s="306"/>
      <c r="SGL2398" s="306"/>
      <c r="SGM2398" s="306"/>
      <c r="SGN2398" s="306"/>
      <c r="SGO2398" s="306"/>
      <c r="SGP2398" s="306"/>
      <c r="SGQ2398" s="306"/>
      <c r="SGR2398" s="306"/>
      <c r="SGS2398" s="306"/>
      <c r="SGT2398" s="306"/>
      <c r="SGU2398" s="306"/>
      <c r="SGV2398" s="306"/>
      <c r="SGW2398" s="306"/>
      <c r="SGX2398" s="306"/>
      <c r="SGY2398" s="306"/>
      <c r="SGZ2398" s="306"/>
      <c r="SHA2398" s="306"/>
      <c r="SHB2398" s="306"/>
      <c r="SHC2398" s="306"/>
      <c r="SHD2398" s="306"/>
      <c r="SHE2398" s="306"/>
      <c r="SHF2398" s="306"/>
      <c r="SHG2398" s="306"/>
      <c r="SHH2398" s="306"/>
      <c r="SHI2398" s="306"/>
      <c r="SHJ2398" s="306"/>
      <c r="SHK2398" s="306"/>
      <c r="SHL2398" s="306"/>
      <c r="SHM2398" s="306"/>
      <c r="SHN2398" s="306"/>
      <c r="SHO2398" s="306"/>
      <c r="SHP2398" s="306"/>
      <c r="SHQ2398" s="306"/>
      <c r="SHR2398" s="306"/>
      <c r="SHS2398" s="306"/>
      <c r="SHT2398" s="306"/>
      <c r="SHU2398" s="306"/>
      <c r="SHV2398" s="306"/>
      <c r="SHW2398" s="306"/>
      <c r="SHX2398" s="306"/>
      <c r="SHY2398" s="306"/>
      <c r="SHZ2398" s="306"/>
      <c r="SIA2398" s="306"/>
      <c r="SIB2398" s="306"/>
      <c r="SIC2398" s="306"/>
      <c r="SID2398" s="306"/>
      <c r="SIE2398" s="306"/>
      <c r="SIF2398" s="306"/>
      <c r="SIG2398" s="306"/>
      <c r="SIH2398" s="306"/>
      <c r="SII2398" s="306"/>
      <c r="SIJ2398" s="306"/>
      <c r="SIK2398" s="306"/>
      <c r="SIL2398" s="306"/>
      <c r="SIM2398" s="306"/>
      <c r="SIN2398" s="306"/>
      <c r="SIO2398" s="306"/>
      <c r="SIP2398" s="306"/>
      <c r="SIQ2398" s="306"/>
      <c r="SIR2398" s="306"/>
      <c r="SIS2398" s="306"/>
      <c r="SIT2398" s="306"/>
      <c r="SIU2398" s="306"/>
      <c r="SIV2398" s="306"/>
      <c r="SIW2398" s="306"/>
      <c r="SIX2398" s="306"/>
      <c r="SIY2398" s="306"/>
      <c r="SIZ2398" s="306"/>
      <c r="SJA2398" s="306"/>
      <c r="SJB2398" s="306"/>
      <c r="SJC2398" s="306"/>
      <c r="SJD2398" s="306"/>
      <c r="SJE2398" s="306"/>
      <c r="SJF2398" s="306"/>
      <c r="SJG2398" s="306"/>
      <c r="SJH2398" s="306"/>
      <c r="SJI2398" s="306"/>
      <c r="SJJ2398" s="306"/>
      <c r="SJK2398" s="306"/>
      <c r="SJL2398" s="306"/>
      <c r="SJM2398" s="306"/>
      <c r="SJN2398" s="306"/>
      <c r="SJO2398" s="306"/>
      <c r="SJP2398" s="306"/>
      <c r="SJQ2398" s="306"/>
      <c r="SJR2398" s="306"/>
      <c r="SJS2398" s="306"/>
      <c r="SJT2398" s="306"/>
      <c r="SJU2398" s="306"/>
      <c r="SJV2398" s="306"/>
      <c r="SJW2398" s="306"/>
      <c r="SJX2398" s="306"/>
      <c r="SJY2398" s="306"/>
      <c r="SJZ2398" s="306"/>
      <c r="SKA2398" s="306"/>
      <c r="SKB2398" s="306"/>
      <c r="SKC2398" s="306"/>
      <c r="SKD2398" s="306"/>
      <c r="SKE2398" s="306"/>
      <c r="SKF2398" s="306"/>
      <c r="SKG2398" s="306"/>
      <c r="SKH2398" s="306"/>
      <c r="SKI2398" s="306"/>
      <c r="SKJ2398" s="306"/>
      <c r="SKK2398" s="306"/>
      <c r="SKL2398" s="306"/>
      <c r="SKM2398" s="306"/>
      <c r="SKN2398" s="306"/>
      <c r="SKO2398" s="306"/>
      <c r="SKP2398" s="306"/>
      <c r="SKQ2398" s="306"/>
      <c r="SKR2398" s="306"/>
      <c r="SKS2398" s="306"/>
      <c r="SKT2398" s="306"/>
      <c r="SKU2398" s="306"/>
      <c r="SKV2398" s="306"/>
      <c r="SKW2398" s="306"/>
      <c r="SKX2398" s="306"/>
      <c r="SKY2398" s="306"/>
      <c r="SKZ2398" s="306"/>
      <c r="SLA2398" s="306"/>
      <c r="SLB2398" s="306"/>
      <c r="SLC2398" s="306"/>
      <c r="SLD2398" s="306"/>
      <c r="SLE2398" s="306"/>
      <c r="SLF2398" s="306"/>
      <c r="SLG2398" s="306"/>
      <c r="SLH2398" s="306"/>
      <c r="SLI2398" s="306"/>
      <c r="SLJ2398" s="306"/>
      <c r="SLK2398" s="306"/>
      <c r="SLL2398" s="306"/>
      <c r="SLM2398" s="306"/>
      <c r="SLN2398" s="306"/>
      <c r="SLO2398" s="306"/>
      <c r="SLP2398" s="306"/>
      <c r="SLQ2398" s="306"/>
      <c r="SLR2398" s="306"/>
      <c r="SLS2398" s="306"/>
      <c r="SLT2398" s="306"/>
      <c r="SLU2398" s="306"/>
      <c r="SLV2398" s="306"/>
      <c r="SLW2398" s="306"/>
      <c r="SLX2398" s="306"/>
      <c r="SLY2398" s="306"/>
      <c r="SLZ2398" s="306"/>
      <c r="SMA2398" s="306"/>
      <c r="SMB2398" s="306"/>
      <c r="SMC2398" s="306"/>
      <c r="SMD2398" s="306"/>
      <c r="SME2398" s="306"/>
      <c r="SMF2398" s="306"/>
      <c r="SMG2398" s="306"/>
      <c r="SMH2398" s="306"/>
      <c r="SMI2398" s="306"/>
      <c r="SMJ2398" s="306"/>
      <c r="SMK2398" s="306"/>
      <c r="SML2398" s="306"/>
      <c r="SMM2398" s="306"/>
      <c r="SMN2398" s="306"/>
      <c r="SMO2398" s="306"/>
      <c r="SMP2398" s="306"/>
      <c r="SMQ2398" s="306"/>
      <c r="SMR2398" s="306"/>
      <c r="SMS2398" s="306"/>
      <c r="SMT2398" s="306"/>
      <c r="SMU2398" s="306"/>
      <c r="SMV2398" s="306"/>
      <c r="SMW2398" s="306"/>
      <c r="SMX2398" s="306"/>
      <c r="SMY2398" s="306"/>
      <c r="SMZ2398" s="306"/>
      <c r="SNA2398" s="306"/>
      <c r="SNB2398" s="306"/>
      <c r="SNC2398" s="306"/>
      <c r="SND2398" s="306"/>
      <c r="SNE2398" s="306"/>
      <c r="SNF2398" s="306"/>
      <c r="SNG2398" s="306"/>
      <c r="SNH2398" s="306"/>
      <c r="SNI2398" s="306"/>
      <c r="SNJ2398" s="306"/>
      <c r="SNK2398" s="306"/>
      <c r="SNL2398" s="306"/>
      <c r="SNM2398" s="306"/>
      <c r="SNN2398" s="306"/>
      <c r="SNO2398" s="306"/>
      <c r="SNP2398" s="306"/>
      <c r="SNQ2398" s="306"/>
      <c r="SNR2398" s="306"/>
      <c r="SNS2398" s="306"/>
      <c r="SNT2398" s="306"/>
      <c r="SNU2398" s="306"/>
      <c r="SNV2398" s="306"/>
      <c r="SNW2398" s="306"/>
      <c r="SNX2398" s="306"/>
      <c r="SNY2398" s="306"/>
      <c r="SNZ2398" s="306"/>
      <c r="SOA2398" s="306"/>
      <c r="SOB2398" s="306"/>
      <c r="SOC2398" s="306"/>
      <c r="SOD2398" s="306"/>
      <c r="SOE2398" s="306"/>
      <c r="SOF2398" s="306"/>
      <c r="SOG2398" s="306"/>
      <c r="SOH2398" s="306"/>
      <c r="SOI2398" s="306"/>
      <c r="SOJ2398" s="306"/>
      <c r="SOK2398" s="306"/>
      <c r="SOL2398" s="306"/>
      <c r="SOM2398" s="306"/>
      <c r="SON2398" s="306"/>
      <c r="SOO2398" s="306"/>
      <c r="SOP2398" s="306"/>
      <c r="SOQ2398" s="306"/>
      <c r="SOR2398" s="306"/>
      <c r="SOS2398" s="306"/>
      <c r="SOT2398" s="306"/>
      <c r="SOU2398" s="306"/>
      <c r="SOV2398" s="306"/>
      <c r="SOW2398" s="306"/>
      <c r="SOX2398" s="306"/>
      <c r="SOY2398" s="306"/>
      <c r="SOZ2398" s="306"/>
      <c r="SPA2398" s="306"/>
      <c r="SPB2398" s="306"/>
      <c r="SPC2398" s="306"/>
      <c r="SPD2398" s="306"/>
      <c r="SPE2398" s="306"/>
      <c r="SPF2398" s="306"/>
      <c r="SPG2398" s="306"/>
      <c r="SPH2398" s="306"/>
      <c r="SPI2398" s="306"/>
      <c r="SPJ2398" s="306"/>
      <c r="SPK2398" s="306"/>
      <c r="SPL2398" s="306"/>
      <c r="SPM2398" s="306"/>
      <c r="SPN2398" s="306"/>
      <c r="SPO2398" s="306"/>
      <c r="SPP2398" s="306"/>
      <c r="SPQ2398" s="306"/>
      <c r="SPR2398" s="306"/>
      <c r="SPS2398" s="306"/>
      <c r="SPT2398" s="306"/>
      <c r="SPU2398" s="306"/>
      <c r="SPV2398" s="306"/>
      <c r="SPW2398" s="306"/>
      <c r="SPX2398" s="306"/>
      <c r="SPY2398" s="306"/>
      <c r="SPZ2398" s="306"/>
      <c r="SQA2398" s="306"/>
      <c r="SQB2398" s="306"/>
      <c r="SQC2398" s="306"/>
      <c r="SQD2398" s="306"/>
      <c r="SQE2398" s="306"/>
      <c r="SQF2398" s="306"/>
      <c r="SQG2398" s="306"/>
      <c r="SQH2398" s="306"/>
      <c r="SQI2398" s="306"/>
      <c r="SQJ2398" s="306"/>
      <c r="SQK2398" s="306"/>
      <c r="SQL2398" s="306"/>
      <c r="SQM2398" s="306"/>
      <c r="SQN2398" s="306"/>
      <c r="SQO2398" s="306"/>
      <c r="SQP2398" s="306"/>
      <c r="SQQ2398" s="306"/>
      <c r="SQR2398" s="306"/>
      <c r="SQS2398" s="306"/>
      <c r="SQT2398" s="306"/>
      <c r="SQU2398" s="306"/>
      <c r="SQV2398" s="306"/>
      <c r="SQW2398" s="306"/>
      <c r="SQX2398" s="306"/>
      <c r="SQY2398" s="306"/>
      <c r="SQZ2398" s="306"/>
      <c r="SRA2398" s="306"/>
      <c r="SRB2398" s="306"/>
      <c r="SRC2398" s="306"/>
      <c r="SRD2398" s="306"/>
      <c r="SRE2398" s="306"/>
      <c r="SRF2398" s="306"/>
      <c r="SRG2398" s="306"/>
      <c r="SRH2398" s="306"/>
      <c r="SRI2398" s="306"/>
      <c r="SRJ2398" s="306"/>
      <c r="SRK2398" s="306"/>
      <c r="SRL2398" s="306"/>
      <c r="SRM2398" s="306"/>
      <c r="SRN2398" s="306"/>
      <c r="SRO2398" s="306"/>
      <c r="SRP2398" s="306"/>
      <c r="SRQ2398" s="306"/>
      <c r="SRR2398" s="306"/>
      <c r="SRS2398" s="306"/>
      <c r="SRT2398" s="306"/>
      <c r="SRU2398" s="306"/>
      <c r="SRV2398" s="306"/>
      <c r="SRW2398" s="306"/>
      <c r="SRX2398" s="306"/>
      <c r="SRY2398" s="306"/>
      <c r="SRZ2398" s="306"/>
      <c r="SSA2398" s="306"/>
      <c r="SSB2398" s="306"/>
      <c r="SSC2398" s="306"/>
      <c r="SSD2398" s="306"/>
      <c r="SSE2398" s="306"/>
      <c r="SSF2398" s="306"/>
      <c r="SSG2398" s="306"/>
      <c r="SSH2398" s="306"/>
      <c r="SSI2398" s="306"/>
      <c r="SSJ2398" s="306"/>
      <c r="SSK2398" s="306"/>
      <c r="SSL2398" s="306"/>
      <c r="SSM2398" s="306"/>
      <c r="SSN2398" s="306"/>
      <c r="SSO2398" s="306"/>
      <c r="SSP2398" s="306"/>
      <c r="SSQ2398" s="306"/>
      <c r="SSR2398" s="306"/>
      <c r="SSS2398" s="306"/>
      <c r="SST2398" s="306"/>
      <c r="SSU2398" s="306"/>
      <c r="SSV2398" s="306"/>
      <c r="SSW2398" s="306"/>
      <c r="SSX2398" s="306"/>
      <c r="SSY2398" s="306"/>
      <c r="SSZ2398" s="306"/>
      <c r="STA2398" s="306"/>
      <c r="STB2398" s="306"/>
      <c r="STC2398" s="306"/>
      <c r="STD2398" s="306"/>
      <c r="STE2398" s="306"/>
      <c r="STF2398" s="306"/>
      <c r="STG2398" s="306"/>
      <c r="STH2398" s="306"/>
      <c r="STI2398" s="306"/>
      <c r="STJ2398" s="306"/>
      <c r="STK2398" s="306"/>
      <c r="STL2398" s="306"/>
      <c r="STM2398" s="306"/>
      <c r="STN2398" s="306"/>
      <c r="STO2398" s="306"/>
      <c r="STP2398" s="306"/>
      <c r="STQ2398" s="306"/>
      <c r="STR2398" s="306"/>
      <c r="STS2398" s="306"/>
      <c r="STT2398" s="306"/>
      <c r="STU2398" s="306"/>
      <c r="STV2398" s="306"/>
      <c r="STW2398" s="306"/>
      <c r="STX2398" s="306"/>
      <c r="STY2398" s="306"/>
      <c r="STZ2398" s="306"/>
      <c r="SUA2398" s="306"/>
      <c r="SUB2398" s="306"/>
      <c r="SUC2398" s="306"/>
      <c r="SUD2398" s="306"/>
      <c r="SUE2398" s="306"/>
      <c r="SUF2398" s="306"/>
      <c r="SUG2398" s="306"/>
      <c r="SUH2398" s="306"/>
      <c r="SUI2398" s="306"/>
      <c r="SUJ2398" s="306"/>
      <c r="SUK2398" s="306"/>
      <c r="SUL2398" s="306"/>
      <c r="SUM2398" s="306"/>
      <c r="SUN2398" s="306"/>
      <c r="SUO2398" s="306"/>
      <c r="SUP2398" s="306"/>
      <c r="SUQ2398" s="306"/>
      <c r="SUR2398" s="306"/>
      <c r="SUS2398" s="306"/>
      <c r="SUT2398" s="306"/>
      <c r="SUU2398" s="306"/>
      <c r="SUV2398" s="306"/>
      <c r="SUW2398" s="306"/>
      <c r="SUX2398" s="306"/>
      <c r="SUY2398" s="306"/>
      <c r="SUZ2398" s="306"/>
      <c r="SVA2398" s="306"/>
      <c r="SVB2398" s="306"/>
      <c r="SVC2398" s="306"/>
      <c r="SVD2398" s="306"/>
      <c r="SVE2398" s="306"/>
      <c r="SVF2398" s="306"/>
      <c r="SVG2398" s="306"/>
      <c r="SVH2398" s="306"/>
      <c r="SVI2398" s="306"/>
      <c r="SVJ2398" s="306"/>
      <c r="SVK2398" s="306"/>
      <c r="SVL2398" s="306"/>
      <c r="SVM2398" s="306"/>
      <c r="SVN2398" s="306"/>
      <c r="SVO2398" s="306"/>
      <c r="SVP2398" s="306"/>
      <c r="SVQ2398" s="306"/>
      <c r="SVR2398" s="306"/>
      <c r="SVS2398" s="306"/>
      <c r="SVT2398" s="306"/>
      <c r="SVU2398" s="306"/>
      <c r="SVV2398" s="306"/>
      <c r="SVW2398" s="306"/>
      <c r="SVX2398" s="306"/>
      <c r="SVY2398" s="306"/>
      <c r="SVZ2398" s="306"/>
      <c r="SWA2398" s="306"/>
      <c r="SWB2398" s="306"/>
      <c r="SWC2398" s="306"/>
      <c r="SWD2398" s="306"/>
      <c r="SWE2398" s="306"/>
      <c r="SWF2398" s="306"/>
      <c r="SWG2398" s="306"/>
      <c r="SWH2398" s="306"/>
      <c r="SWI2398" s="306"/>
      <c r="SWJ2398" s="306"/>
      <c r="SWK2398" s="306"/>
      <c r="SWL2398" s="306"/>
      <c r="SWM2398" s="306"/>
      <c r="SWN2398" s="306"/>
      <c r="SWO2398" s="306"/>
      <c r="SWP2398" s="306"/>
      <c r="SWQ2398" s="306"/>
      <c r="SWR2398" s="306"/>
      <c r="SWS2398" s="306"/>
      <c r="SWT2398" s="306"/>
      <c r="SWU2398" s="306"/>
      <c r="SWV2398" s="306"/>
      <c r="SWW2398" s="306"/>
      <c r="SWX2398" s="306"/>
      <c r="SWY2398" s="306"/>
      <c r="SWZ2398" s="306"/>
      <c r="SXA2398" s="306"/>
      <c r="SXB2398" s="306"/>
      <c r="SXC2398" s="306"/>
      <c r="SXD2398" s="306"/>
      <c r="SXE2398" s="306"/>
      <c r="SXF2398" s="306"/>
      <c r="SXG2398" s="306"/>
      <c r="SXH2398" s="306"/>
      <c r="SXI2398" s="306"/>
      <c r="SXJ2398" s="306"/>
      <c r="SXK2398" s="306"/>
      <c r="SXL2398" s="306"/>
      <c r="SXM2398" s="306"/>
      <c r="SXN2398" s="306"/>
      <c r="SXO2398" s="306"/>
      <c r="SXP2398" s="306"/>
      <c r="SXQ2398" s="306"/>
      <c r="SXR2398" s="306"/>
      <c r="SXS2398" s="306"/>
      <c r="SXT2398" s="306"/>
      <c r="SXU2398" s="306"/>
      <c r="SXV2398" s="306"/>
      <c r="SXW2398" s="306"/>
      <c r="SXX2398" s="306"/>
      <c r="SXY2398" s="306"/>
      <c r="SXZ2398" s="306"/>
      <c r="SYA2398" s="306"/>
      <c r="SYB2398" s="306"/>
      <c r="SYC2398" s="306"/>
      <c r="SYD2398" s="306"/>
      <c r="SYE2398" s="306"/>
      <c r="SYF2398" s="306"/>
      <c r="SYG2398" s="306"/>
      <c r="SYH2398" s="306"/>
      <c r="SYI2398" s="306"/>
      <c r="SYJ2398" s="306"/>
      <c r="SYK2398" s="306"/>
      <c r="SYL2398" s="306"/>
      <c r="SYM2398" s="306"/>
      <c r="SYN2398" s="306"/>
      <c r="SYO2398" s="306"/>
      <c r="SYP2398" s="306"/>
      <c r="SYQ2398" s="306"/>
      <c r="SYR2398" s="306"/>
      <c r="SYS2398" s="306"/>
      <c r="SYT2398" s="306"/>
      <c r="SYU2398" s="306"/>
      <c r="SYV2398" s="306"/>
      <c r="SYW2398" s="306"/>
      <c r="SYX2398" s="306"/>
      <c r="SYY2398" s="306"/>
      <c r="SYZ2398" s="306"/>
      <c r="SZA2398" s="306"/>
      <c r="SZB2398" s="306"/>
      <c r="SZC2398" s="306"/>
      <c r="SZD2398" s="306"/>
      <c r="SZE2398" s="306"/>
      <c r="SZF2398" s="306"/>
      <c r="SZG2398" s="306"/>
      <c r="SZH2398" s="306"/>
      <c r="SZI2398" s="306"/>
      <c r="SZJ2398" s="306"/>
      <c r="SZK2398" s="306"/>
      <c r="SZL2398" s="306"/>
      <c r="SZM2398" s="306"/>
      <c r="SZN2398" s="306"/>
      <c r="SZO2398" s="306"/>
      <c r="SZP2398" s="306"/>
      <c r="SZQ2398" s="306"/>
      <c r="SZR2398" s="306"/>
      <c r="SZS2398" s="306"/>
      <c r="SZT2398" s="306"/>
      <c r="SZU2398" s="306"/>
      <c r="SZV2398" s="306"/>
      <c r="SZW2398" s="306"/>
      <c r="SZX2398" s="306"/>
      <c r="SZY2398" s="306"/>
      <c r="SZZ2398" s="306"/>
      <c r="TAA2398" s="306"/>
      <c r="TAB2398" s="306"/>
      <c r="TAC2398" s="306"/>
      <c r="TAD2398" s="306"/>
      <c r="TAE2398" s="306"/>
      <c r="TAF2398" s="306"/>
      <c r="TAG2398" s="306"/>
      <c r="TAH2398" s="306"/>
      <c r="TAI2398" s="306"/>
      <c r="TAJ2398" s="306"/>
      <c r="TAK2398" s="306"/>
      <c r="TAL2398" s="306"/>
      <c r="TAM2398" s="306"/>
      <c r="TAN2398" s="306"/>
      <c r="TAO2398" s="306"/>
      <c r="TAP2398" s="306"/>
      <c r="TAQ2398" s="306"/>
      <c r="TAR2398" s="306"/>
      <c r="TAS2398" s="306"/>
      <c r="TAT2398" s="306"/>
      <c r="TAU2398" s="306"/>
      <c r="TAV2398" s="306"/>
      <c r="TAW2398" s="306"/>
      <c r="TAX2398" s="306"/>
      <c r="TAY2398" s="306"/>
      <c r="TAZ2398" s="306"/>
      <c r="TBA2398" s="306"/>
      <c r="TBB2398" s="306"/>
      <c r="TBC2398" s="306"/>
      <c r="TBD2398" s="306"/>
      <c r="TBE2398" s="306"/>
      <c r="TBF2398" s="306"/>
      <c r="TBG2398" s="306"/>
      <c r="TBH2398" s="306"/>
      <c r="TBI2398" s="306"/>
      <c r="TBJ2398" s="306"/>
      <c r="TBK2398" s="306"/>
      <c r="TBL2398" s="306"/>
      <c r="TBM2398" s="306"/>
      <c r="TBN2398" s="306"/>
      <c r="TBO2398" s="306"/>
      <c r="TBP2398" s="306"/>
      <c r="TBQ2398" s="306"/>
      <c r="TBR2398" s="306"/>
      <c r="TBS2398" s="306"/>
      <c r="TBT2398" s="306"/>
      <c r="TBU2398" s="306"/>
      <c r="TBV2398" s="306"/>
      <c r="TBW2398" s="306"/>
      <c r="TBX2398" s="306"/>
      <c r="TBY2398" s="306"/>
      <c r="TBZ2398" s="306"/>
      <c r="TCA2398" s="306"/>
      <c r="TCB2398" s="306"/>
      <c r="TCC2398" s="306"/>
      <c r="TCD2398" s="306"/>
      <c r="TCE2398" s="306"/>
      <c r="TCF2398" s="306"/>
      <c r="TCG2398" s="306"/>
      <c r="TCH2398" s="306"/>
      <c r="TCI2398" s="306"/>
      <c r="TCJ2398" s="306"/>
      <c r="TCK2398" s="306"/>
      <c r="TCL2398" s="306"/>
      <c r="TCM2398" s="306"/>
      <c r="TCN2398" s="306"/>
      <c r="TCO2398" s="306"/>
      <c r="TCP2398" s="306"/>
      <c r="TCQ2398" s="306"/>
      <c r="TCR2398" s="306"/>
      <c r="TCS2398" s="306"/>
      <c r="TCT2398" s="306"/>
      <c r="TCU2398" s="306"/>
      <c r="TCV2398" s="306"/>
      <c r="TCW2398" s="306"/>
      <c r="TCX2398" s="306"/>
      <c r="TCY2398" s="306"/>
      <c r="TCZ2398" s="306"/>
      <c r="TDA2398" s="306"/>
      <c r="TDB2398" s="306"/>
      <c r="TDC2398" s="306"/>
      <c r="TDD2398" s="306"/>
      <c r="TDE2398" s="306"/>
      <c r="TDF2398" s="306"/>
      <c r="TDG2398" s="306"/>
      <c r="TDH2398" s="306"/>
      <c r="TDI2398" s="306"/>
      <c r="TDJ2398" s="306"/>
      <c r="TDK2398" s="306"/>
      <c r="TDL2398" s="306"/>
      <c r="TDM2398" s="306"/>
      <c r="TDN2398" s="306"/>
      <c r="TDO2398" s="306"/>
      <c r="TDP2398" s="306"/>
      <c r="TDQ2398" s="306"/>
      <c r="TDR2398" s="306"/>
      <c r="TDS2398" s="306"/>
      <c r="TDT2398" s="306"/>
      <c r="TDU2398" s="306"/>
      <c r="TDV2398" s="306"/>
      <c r="TDW2398" s="306"/>
      <c r="TDX2398" s="306"/>
      <c r="TDY2398" s="306"/>
      <c r="TDZ2398" s="306"/>
      <c r="TEA2398" s="306"/>
      <c r="TEB2398" s="306"/>
      <c r="TEC2398" s="306"/>
      <c r="TED2398" s="306"/>
      <c r="TEE2398" s="306"/>
      <c r="TEF2398" s="306"/>
      <c r="TEG2398" s="306"/>
      <c r="TEH2398" s="306"/>
      <c r="TEI2398" s="306"/>
      <c r="TEJ2398" s="306"/>
      <c r="TEK2398" s="306"/>
      <c r="TEL2398" s="306"/>
      <c r="TEM2398" s="306"/>
      <c r="TEN2398" s="306"/>
      <c r="TEO2398" s="306"/>
      <c r="TEP2398" s="306"/>
      <c r="TEQ2398" s="306"/>
      <c r="TER2398" s="306"/>
      <c r="TES2398" s="306"/>
      <c r="TET2398" s="306"/>
      <c r="TEU2398" s="306"/>
      <c r="TEV2398" s="306"/>
      <c r="TEW2398" s="306"/>
      <c r="TEX2398" s="306"/>
      <c r="TEY2398" s="306"/>
      <c r="TEZ2398" s="306"/>
      <c r="TFA2398" s="306"/>
      <c r="TFB2398" s="306"/>
      <c r="TFC2398" s="306"/>
      <c r="TFD2398" s="306"/>
      <c r="TFE2398" s="306"/>
      <c r="TFF2398" s="306"/>
      <c r="TFG2398" s="306"/>
      <c r="TFH2398" s="306"/>
      <c r="TFI2398" s="306"/>
      <c r="TFJ2398" s="306"/>
      <c r="TFK2398" s="306"/>
      <c r="TFL2398" s="306"/>
      <c r="TFM2398" s="306"/>
      <c r="TFN2398" s="306"/>
      <c r="TFO2398" s="306"/>
      <c r="TFP2398" s="306"/>
      <c r="TFQ2398" s="306"/>
      <c r="TFR2398" s="306"/>
      <c r="TFS2398" s="306"/>
      <c r="TFT2398" s="306"/>
      <c r="TFU2398" s="306"/>
      <c r="TFV2398" s="306"/>
      <c r="TFW2398" s="306"/>
      <c r="TFX2398" s="306"/>
      <c r="TFY2398" s="306"/>
      <c r="TFZ2398" s="306"/>
      <c r="TGA2398" s="306"/>
      <c r="TGB2398" s="306"/>
      <c r="TGC2398" s="306"/>
      <c r="TGD2398" s="306"/>
      <c r="TGE2398" s="306"/>
      <c r="TGF2398" s="306"/>
      <c r="TGG2398" s="306"/>
      <c r="TGH2398" s="306"/>
      <c r="TGI2398" s="306"/>
      <c r="TGJ2398" s="306"/>
      <c r="TGK2398" s="306"/>
      <c r="TGL2398" s="306"/>
      <c r="TGM2398" s="306"/>
      <c r="TGN2398" s="306"/>
      <c r="TGO2398" s="306"/>
      <c r="TGP2398" s="306"/>
      <c r="TGQ2398" s="306"/>
      <c r="TGR2398" s="306"/>
      <c r="TGS2398" s="306"/>
      <c r="TGT2398" s="306"/>
      <c r="TGU2398" s="306"/>
      <c r="TGV2398" s="306"/>
      <c r="TGW2398" s="306"/>
      <c r="TGX2398" s="306"/>
      <c r="TGY2398" s="306"/>
      <c r="TGZ2398" s="306"/>
      <c r="THA2398" s="306"/>
      <c r="THB2398" s="306"/>
      <c r="THC2398" s="306"/>
      <c r="THD2398" s="306"/>
      <c r="THE2398" s="306"/>
      <c r="THF2398" s="306"/>
      <c r="THG2398" s="306"/>
      <c r="THH2398" s="306"/>
      <c r="THI2398" s="306"/>
      <c r="THJ2398" s="306"/>
      <c r="THK2398" s="306"/>
      <c r="THL2398" s="306"/>
      <c r="THM2398" s="306"/>
      <c r="THN2398" s="306"/>
      <c r="THO2398" s="306"/>
      <c r="THP2398" s="306"/>
      <c r="THQ2398" s="306"/>
      <c r="THR2398" s="306"/>
      <c r="THS2398" s="306"/>
      <c r="THT2398" s="306"/>
      <c r="THU2398" s="306"/>
      <c r="THV2398" s="306"/>
      <c r="THW2398" s="306"/>
      <c r="THX2398" s="306"/>
      <c r="THY2398" s="306"/>
      <c r="THZ2398" s="306"/>
      <c r="TIA2398" s="306"/>
      <c r="TIB2398" s="306"/>
      <c r="TIC2398" s="306"/>
      <c r="TID2398" s="306"/>
      <c r="TIE2398" s="306"/>
      <c r="TIF2398" s="306"/>
      <c r="TIG2398" s="306"/>
      <c r="TIH2398" s="306"/>
      <c r="TII2398" s="306"/>
      <c r="TIJ2398" s="306"/>
      <c r="TIK2398" s="306"/>
      <c r="TIL2398" s="306"/>
      <c r="TIM2398" s="306"/>
      <c r="TIN2398" s="306"/>
      <c r="TIO2398" s="306"/>
      <c r="TIP2398" s="306"/>
      <c r="TIQ2398" s="306"/>
      <c r="TIR2398" s="306"/>
      <c r="TIS2398" s="306"/>
      <c r="TIT2398" s="306"/>
      <c r="TIU2398" s="306"/>
      <c r="TIV2398" s="306"/>
      <c r="TIW2398" s="306"/>
      <c r="TIX2398" s="306"/>
      <c r="TIY2398" s="306"/>
      <c r="TIZ2398" s="306"/>
      <c r="TJA2398" s="306"/>
      <c r="TJB2398" s="306"/>
      <c r="TJC2398" s="306"/>
      <c r="TJD2398" s="306"/>
      <c r="TJE2398" s="306"/>
      <c r="TJF2398" s="306"/>
      <c r="TJG2398" s="306"/>
      <c r="TJH2398" s="306"/>
      <c r="TJI2398" s="306"/>
      <c r="TJJ2398" s="306"/>
      <c r="TJK2398" s="306"/>
      <c r="TJL2398" s="306"/>
      <c r="TJM2398" s="306"/>
      <c r="TJN2398" s="306"/>
      <c r="TJO2398" s="306"/>
      <c r="TJP2398" s="306"/>
      <c r="TJQ2398" s="306"/>
      <c r="TJR2398" s="306"/>
      <c r="TJS2398" s="306"/>
      <c r="TJT2398" s="306"/>
      <c r="TJU2398" s="306"/>
      <c r="TJV2398" s="306"/>
      <c r="TJW2398" s="306"/>
      <c r="TJX2398" s="306"/>
      <c r="TJY2398" s="306"/>
      <c r="TJZ2398" s="306"/>
      <c r="TKA2398" s="306"/>
      <c r="TKB2398" s="306"/>
      <c r="TKC2398" s="306"/>
      <c r="TKD2398" s="306"/>
      <c r="TKE2398" s="306"/>
      <c r="TKF2398" s="306"/>
      <c r="TKG2398" s="306"/>
      <c r="TKH2398" s="306"/>
      <c r="TKI2398" s="306"/>
      <c r="TKJ2398" s="306"/>
      <c r="TKK2398" s="306"/>
      <c r="TKL2398" s="306"/>
      <c r="TKM2398" s="306"/>
      <c r="TKN2398" s="306"/>
      <c r="TKO2398" s="306"/>
      <c r="TKP2398" s="306"/>
      <c r="TKQ2398" s="306"/>
      <c r="TKR2398" s="306"/>
      <c r="TKS2398" s="306"/>
      <c r="TKT2398" s="306"/>
      <c r="TKU2398" s="306"/>
      <c r="TKV2398" s="306"/>
      <c r="TKW2398" s="306"/>
      <c r="TKX2398" s="306"/>
      <c r="TKY2398" s="306"/>
      <c r="TKZ2398" s="306"/>
      <c r="TLA2398" s="306"/>
      <c r="TLB2398" s="306"/>
      <c r="TLC2398" s="306"/>
      <c r="TLD2398" s="306"/>
      <c r="TLE2398" s="306"/>
      <c r="TLF2398" s="306"/>
      <c r="TLG2398" s="306"/>
      <c r="TLH2398" s="306"/>
      <c r="TLI2398" s="306"/>
      <c r="TLJ2398" s="306"/>
      <c r="TLK2398" s="306"/>
      <c r="TLL2398" s="306"/>
      <c r="TLM2398" s="306"/>
      <c r="TLN2398" s="306"/>
      <c r="TLO2398" s="306"/>
      <c r="TLP2398" s="306"/>
      <c r="TLQ2398" s="306"/>
      <c r="TLR2398" s="306"/>
      <c r="TLS2398" s="306"/>
      <c r="TLT2398" s="306"/>
      <c r="TLU2398" s="306"/>
      <c r="TLV2398" s="306"/>
      <c r="TLW2398" s="306"/>
      <c r="TLX2398" s="306"/>
      <c r="TLY2398" s="306"/>
      <c r="TLZ2398" s="306"/>
      <c r="TMA2398" s="306"/>
      <c r="TMB2398" s="306"/>
      <c r="TMC2398" s="306"/>
      <c r="TMD2398" s="306"/>
      <c r="TME2398" s="306"/>
      <c r="TMF2398" s="306"/>
      <c r="TMG2398" s="306"/>
      <c r="TMH2398" s="306"/>
      <c r="TMI2398" s="306"/>
      <c r="TMJ2398" s="306"/>
      <c r="TMK2398" s="306"/>
      <c r="TML2398" s="306"/>
      <c r="TMM2398" s="306"/>
      <c r="TMN2398" s="306"/>
      <c r="TMO2398" s="306"/>
      <c r="TMP2398" s="306"/>
      <c r="TMQ2398" s="306"/>
      <c r="TMR2398" s="306"/>
      <c r="TMS2398" s="306"/>
      <c r="TMT2398" s="306"/>
      <c r="TMU2398" s="306"/>
      <c r="TMV2398" s="306"/>
      <c r="TMW2398" s="306"/>
      <c r="TMX2398" s="306"/>
      <c r="TMY2398" s="306"/>
      <c r="TMZ2398" s="306"/>
      <c r="TNA2398" s="306"/>
      <c r="TNB2398" s="306"/>
      <c r="TNC2398" s="306"/>
      <c r="TND2398" s="306"/>
      <c r="TNE2398" s="306"/>
      <c r="TNF2398" s="306"/>
      <c r="TNG2398" s="306"/>
      <c r="TNH2398" s="306"/>
      <c r="TNI2398" s="306"/>
      <c r="TNJ2398" s="306"/>
      <c r="TNK2398" s="306"/>
      <c r="TNL2398" s="306"/>
      <c r="TNM2398" s="306"/>
      <c r="TNN2398" s="306"/>
      <c r="TNO2398" s="306"/>
      <c r="TNP2398" s="306"/>
      <c r="TNQ2398" s="306"/>
      <c r="TNR2398" s="306"/>
      <c r="TNS2398" s="306"/>
      <c r="TNT2398" s="306"/>
      <c r="TNU2398" s="306"/>
      <c r="TNV2398" s="306"/>
      <c r="TNW2398" s="306"/>
      <c r="TNX2398" s="306"/>
      <c r="TNY2398" s="306"/>
      <c r="TNZ2398" s="306"/>
      <c r="TOA2398" s="306"/>
      <c r="TOB2398" s="306"/>
      <c r="TOC2398" s="306"/>
      <c r="TOD2398" s="306"/>
      <c r="TOE2398" s="306"/>
      <c r="TOF2398" s="306"/>
      <c r="TOG2398" s="306"/>
      <c r="TOH2398" s="306"/>
      <c r="TOI2398" s="306"/>
      <c r="TOJ2398" s="306"/>
      <c r="TOK2398" s="306"/>
      <c r="TOL2398" s="306"/>
      <c r="TOM2398" s="306"/>
      <c r="TON2398" s="306"/>
      <c r="TOO2398" s="306"/>
      <c r="TOP2398" s="306"/>
      <c r="TOQ2398" s="306"/>
      <c r="TOR2398" s="306"/>
      <c r="TOS2398" s="306"/>
      <c r="TOT2398" s="306"/>
      <c r="TOU2398" s="306"/>
      <c r="TOV2398" s="306"/>
      <c r="TOW2398" s="306"/>
      <c r="TOX2398" s="306"/>
      <c r="TOY2398" s="306"/>
      <c r="TOZ2398" s="306"/>
      <c r="TPA2398" s="306"/>
      <c r="TPB2398" s="306"/>
      <c r="TPC2398" s="306"/>
      <c r="TPD2398" s="306"/>
      <c r="TPE2398" s="306"/>
      <c r="TPF2398" s="306"/>
      <c r="TPG2398" s="306"/>
      <c r="TPH2398" s="306"/>
      <c r="TPI2398" s="306"/>
      <c r="TPJ2398" s="306"/>
      <c r="TPK2398" s="306"/>
      <c r="TPL2398" s="306"/>
      <c r="TPM2398" s="306"/>
      <c r="TPN2398" s="306"/>
      <c r="TPO2398" s="306"/>
      <c r="TPP2398" s="306"/>
      <c r="TPQ2398" s="306"/>
      <c r="TPR2398" s="306"/>
      <c r="TPS2398" s="306"/>
      <c r="TPT2398" s="306"/>
      <c r="TPU2398" s="306"/>
      <c r="TPV2398" s="306"/>
      <c r="TPW2398" s="306"/>
      <c r="TPX2398" s="306"/>
      <c r="TPY2398" s="306"/>
      <c r="TPZ2398" s="306"/>
      <c r="TQA2398" s="306"/>
      <c r="TQB2398" s="306"/>
      <c r="TQC2398" s="306"/>
      <c r="TQD2398" s="306"/>
      <c r="TQE2398" s="306"/>
      <c r="TQF2398" s="306"/>
      <c r="TQG2398" s="306"/>
      <c r="TQH2398" s="306"/>
      <c r="TQI2398" s="306"/>
      <c r="TQJ2398" s="306"/>
      <c r="TQK2398" s="306"/>
      <c r="TQL2398" s="306"/>
      <c r="TQM2398" s="306"/>
      <c r="TQN2398" s="306"/>
      <c r="TQO2398" s="306"/>
      <c r="TQP2398" s="306"/>
      <c r="TQQ2398" s="306"/>
      <c r="TQR2398" s="306"/>
      <c r="TQS2398" s="306"/>
      <c r="TQT2398" s="306"/>
      <c r="TQU2398" s="306"/>
      <c r="TQV2398" s="306"/>
      <c r="TQW2398" s="306"/>
      <c r="TQX2398" s="306"/>
      <c r="TQY2398" s="306"/>
      <c r="TQZ2398" s="306"/>
      <c r="TRA2398" s="306"/>
      <c r="TRB2398" s="306"/>
      <c r="TRC2398" s="306"/>
      <c r="TRD2398" s="306"/>
      <c r="TRE2398" s="306"/>
      <c r="TRF2398" s="306"/>
      <c r="TRG2398" s="306"/>
      <c r="TRH2398" s="306"/>
      <c r="TRI2398" s="306"/>
      <c r="TRJ2398" s="306"/>
      <c r="TRK2398" s="306"/>
      <c r="TRL2398" s="306"/>
      <c r="TRM2398" s="306"/>
      <c r="TRN2398" s="306"/>
      <c r="TRO2398" s="306"/>
      <c r="TRP2398" s="306"/>
      <c r="TRQ2398" s="306"/>
      <c r="TRR2398" s="306"/>
      <c r="TRS2398" s="306"/>
      <c r="TRT2398" s="306"/>
      <c r="TRU2398" s="306"/>
      <c r="TRV2398" s="306"/>
      <c r="TRW2398" s="306"/>
      <c r="TRX2398" s="306"/>
      <c r="TRY2398" s="306"/>
      <c r="TRZ2398" s="306"/>
      <c r="TSA2398" s="306"/>
      <c r="TSB2398" s="306"/>
      <c r="TSC2398" s="306"/>
      <c r="TSD2398" s="306"/>
      <c r="TSE2398" s="306"/>
      <c r="TSF2398" s="306"/>
      <c r="TSG2398" s="306"/>
      <c r="TSH2398" s="306"/>
      <c r="TSI2398" s="306"/>
      <c r="TSJ2398" s="306"/>
      <c r="TSK2398" s="306"/>
      <c r="TSL2398" s="306"/>
      <c r="TSM2398" s="306"/>
      <c r="TSN2398" s="306"/>
      <c r="TSO2398" s="306"/>
      <c r="TSP2398" s="306"/>
      <c r="TSQ2398" s="306"/>
      <c r="TSR2398" s="306"/>
      <c r="TSS2398" s="306"/>
      <c r="TST2398" s="306"/>
      <c r="TSU2398" s="306"/>
      <c r="TSV2398" s="306"/>
      <c r="TSW2398" s="306"/>
      <c r="TSX2398" s="306"/>
      <c r="TSY2398" s="306"/>
      <c r="TSZ2398" s="306"/>
      <c r="TTA2398" s="306"/>
      <c r="TTB2398" s="306"/>
      <c r="TTC2398" s="306"/>
      <c r="TTD2398" s="306"/>
      <c r="TTE2398" s="306"/>
      <c r="TTF2398" s="306"/>
      <c r="TTG2398" s="306"/>
      <c r="TTH2398" s="306"/>
      <c r="TTI2398" s="306"/>
      <c r="TTJ2398" s="306"/>
      <c r="TTK2398" s="306"/>
      <c r="TTL2398" s="306"/>
      <c r="TTM2398" s="306"/>
      <c r="TTN2398" s="306"/>
      <c r="TTO2398" s="306"/>
      <c r="TTP2398" s="306"/>
      <c r="TTQ2398" s="306"/>
      <c r="TTR2398" s="306"/>
      <c r="TTS2398" s="306"/>
      <c r="TTT2398" s="306"/>
      <c r="TTU2398" s="306"/>
      <c r="TTV2398" s="306"/>
      <c r="TTW2398" s="306"/>
      <c r="TTX2398" s="306"/>
      <c r="TTY2398" s="306"/>
      <c r="TTZ2398" s="306"/>
      <c r="TUA2398" s="306"/>
      <c r="TUB2398" s="306"/>
      <c r="TUC2398" s="306"/>
      <c r="TUD2398" s="306"/>
      <c r="TUE2398" s="306"/>
      <c r="TUF2398" s="306"/>
      <c r="TUG2398" s="306"/>
      <c r="TUH2398" s="306"/>
      <c r="TUI2398" s="306"/>
      <c r="TUJ2398" s="306"/>
      <c r="TUK2398" s="306"/>
      <c r="TUL2398" s="306"/>
      <c r="TUM2398" s="306"/>
      <c r="TUN2398" s="306"/>
      <c r="TUO2398" s="306"/>
      <c r="TUP2398" s="306"/>
      <c r="TUQ2398" s="306"/>
      <c r="TUR2398" s="306"/>
      <c r="TUS2398" s="306"/>
      <c r="TUT2398" s="306"/>
      <c r="TUU2398" s="306"/>
      <c r="TUV2398" s="306"/>
      <c r="TUW2398" s="306"/>
      <c r="TUX2398" s="306"/>
      <c r="TUY2398" s="306"/>
      <c r="TUZ2398" s="306"/>
      <c r="TVA2398" s="306"/>
      <c r="TVB2398" s="306"/>
      <c r="TVC2398" s="306"/>
      <c r="TVD2398" s="306"/>
      <c r="TVE2398" s="306"/>
      <c r="TVF2398" s="306"/>
      <c r="TVG2398" s="306"/>
      <c r="TVH2398" s="306"/>
      <c r="TVI2398" s="306"/>
      <c r="TVJ2398" s="306"/>
      <c r="TVK2398" s="306"/>
      <c r="TVL2398" s="306"/>
      <c r="TVM2398" s="306"/>
      <c r="TVN2398" s="306"/>
      <c r="TVO2398" s="306"/>
      <c r="TVP2398" s="306"/>
      <c r="TVQ2398" s="306"/>
      <c r="TVR2398" s="306"/>
      <c r="TVS2398" s="306"/>
      <c r="TVT2398" s="306"/>
      <c r="TVU2398" s="306"/>
      <c r="TVV2398" s="306"/>
      <c r="TVW2398" s="306"/>
      <c r="TVX2398" s="306"/>
      <c r="TVY2398" s="306"/>
      <c r="TVZ2398" s="306"/>
      <c r="TWA2398" s="306"/>
      <c r="TWB2398" s="306"/>
      <c r="TWC2398" s="306"/>
      <c r="TWD2398" s="306"/>
      <c r="TWE2398" s="306"/>
      <c r="TWF2398" s="306"/>
      <c r="TWG2398" s="306"/>
      <c r="TWH2398" s="306"/>
      <c r="TWI2398" s="306"/>
      <c r="TWJ2398" s="306"/>
      <c r="TWK2398" s="306"/>
      <c r="TWL2398" s="306"/>
      <c r="TWM2398" s="306"/>
      <c r="TWN2398" s="306"/>
      <c r="TWO2398" s="306"/>
      <c r="TWP2398" s="306"/>
      <c r="TWQ2398" s="306"/>
      <c r="TWR2398" s="306"/>
      <c r="TWS2398" s="306"/>
      <c r="TWT2398" s="306"/>
      <c r="TWU2398" s="306"/>
      <c r="TWV2398" s="306"/>
      <c r="TWW2398" s="306"/>
      <c r="TWX2398" s="306"/>
      <c r="TWY2398" s="306"/>
      <c r="TWZ2398" s="306"/>
      <c r="TXA2398" s="306"/>
      <c r="TXB2398" s="306"/>
      <c r="TXC2398" s="306"/>
      <c r="TXD2398" s="306"/>
      <c r="TXE2398" s="306"/>
      <c r="TXF2398" s="306"/>
      <c r="TXG2398" s="306"/>
      <c r="TXH2398" s="306"/>
      <c r="TXI2398" s="306"/>
      <c r="TXJ2398" s="306"/>
      <c r="TXK2398" s="306"/>
      <c r="TXL2398" s="306"/>
      <c r="TXM2398" s="306"/>
      <c r="TXN2398" s="306"/>
      <c r="TXO2398" s="306"/>
      <c r="TXP2398" s="306"/>
      <c r="TXQ2398" s="306"/>
      <c r="TXR2398" s="306"/>
      <c r="TXS2398" s="306"/>
      <c r="TXT2398" s="306"/>
      <c r="TXU2398" s="306"/>
      <c r="TXV2398" s="306"/>
      <c r="TXW2398" s="306"/>
      <c r="TXX2398" s="306"/>
      <c r="TXY2398" s="306"/>
      <c r="TXZ2398" s="306"/>
      <c r="TYA2398" s="306"/>
      <c r="TYB2398" s="306"/>
      <c r="TYC2398" s="306"/>
      <c r="TYD2398" s="306"/>
      <c r="TYE2398" s="306"/>
      <c r="TYF2398" s="306"/>
      <c r="TYG2398" s="306"/>
      <c r="TYH2398" s="306"/>
      <c r="TYI2398" s="306"/>
      <c r="TYJ2398" s="306"/>
      <c r="TYK2398" s="306"/>
      <c r="TYL2398" s="306"/>
      <c r="TYM2398" s="306"/>
      <c r="TYN2398" s="306"/>
      <c r="TYO2398" s="306"/>
      <c r="TYP2398" s="306"/>
      <c r="TYQ2398" s="306"/>
      <c r="TYR2398" s="306"/>
      <c r="TYS2398" s="306"/>
      <c r="TYT2398" s="306"/>
      <c r="TYU2398" s="306"/>
      <c r="TYV2398" s="306"/>
      <c r="TYW2398" s="306"/>
      <c r="TYX2398" s="306"/>
      <c r="TYY2398" s="306"/>
      <c r="TYZ2398" s="306"/>
      <c r="TZA2398" s="306"/>
      <c r="TZB2398" s="306"/>
      <c r="TZC2398" s="306"/>
      <c r="TZD2398" s="306"/>
      <c r="TZE2398" s="306"/>
      <c r="TZF2398" s="306"/>
      <c r="TZG2398" s="306"/>
      <c r="TZH2398" s="306"/>
      <c r="TZI2398" s="306"/>
      <c r="TZJ2398" s="306"/>
      <c r="TZK2398" s="306"/>
      <c r="TZL2398" s="306"/>
      <c r="TZM2398" s="306"/>
      <c r="TZN2398" s="306"/>
      <c r="TZO2398" s="306"/>
      <c r="TZP2398" s="306"/>
      <c r="TZQ2398" s="306"/>
      <c r="TZR2398" s="306"/>
      <c r="TZS2398" s="306"/>
      <c r="TZT2398" s="306"/>
      <c r="TZU2398" s="306"/>
      <c r="TZV2398" s="306"/>
      <c r="TZW2398" s="306"/>
      <c r="TZX2398" s="306"/>
      <c r="TZY2398" s="306"/>
      <c r="TZZ2398" s="306"/>
      <c r="UAA2398" s="306"/>
      <c r="UAB2398" s="306"/>
      <c r="UAC2398" s="306"/>
      <c r="UAD2398" s="306"/>
      <c r="UAE2398" s="306"/>
      <c r="UAF2398" s="306"/>
      <c r="UAG2398" s="306"/>
      <c r="UAH2398" s="306"/>
      <c r="UAI2398" s="306"/>
      <c r="UAJ2398" s="306"/>
      <c r="UAK2398" s="306"/>
      <c r="UAL2398" s="306"/>
      <c r="UAM2398" s="306"/>
      <c r="UAN2398" s="306"/>
      <c r="UAO2398" s="306"/>
      <c r="UAP2398" s="306"/>
      <c r="UAQ2398" s="306"/>
      <c r="UAR2398" s="306"/>
      <c r="UAS2398" s="306"/>
      <c r="UAT2398" s="306"/>
      <c r="UAU2398" s="306"/>
      <c r="UAV2398" s="306"/>
      <c r="UAW2398" s="306"/>
      <c r="UAX2398" s="306"/>
      <c r="UAY2398" s="306"/>
      <c r="UAZ2398" s="306"/>
      <c r="UBA2398" s="306"/>
      <c r="UBB2398" s="306"/>
      <c r="UBC2398" s="306"/>
      <c r="UBD2398" s="306"/>
      <c r="UBE2398" s="306"/>
      <c r="UBF2398" s="306"/>
      <c r="UBG2398" s="306"/>
      <c r="UBH2398" s="306"/>
      <c r="UBI2398" s="306"/>
      <c r="UBJ2398" s="306"/>
      <c r="UBK2398" s="306"/>
      <c r="UBL2398" s="306"/>
      <c r="UBM2398" s="306"/>
      <c r="UBN2398" s="306"/>
      <c r="UBO2398" s="306"/>
      <c r="UBP2398" s="306"/>
      <c r="UBQ2398" s="306"/>
      <c r="UBR2398" s="306"/>
      <c r="UBS2398" s="306"/>
      <c r="UBT2398" s="306"/>
      <c r="UBU2398" s="306"/>
      <c r="UBV2398" s="306"/>
      <c r="UBW2398" s="306"/>
      <c r="UBX2398" s="306"/>
      <c r="UBY2398" s="306"/>
      <c r="UBZ2398" s="306"/>
      <c r="UCA2398" s="306"/>
      <c r="UCB2398" s="306"/>
      <c r="UCC2398" s="306"/>
      <c r="UCD2398" s="306"/>
      <c r="UCE2398" s="306"/>
      <c r="UCF2398" s="306"/>
      <c r="UCG2398" s="306"/>
      <c r="UCH2398" s="306"/>
      <c r="UCI2398" s="306"/>
      <c r="UCJ2398" s="306"/>
      <c r="UCK2398" s="306"/>
      <c r="UCL2398" s="306"/>
      <c r="UCM2398" s="306"/>
      <c r="UCN2398" s="306"/>
      <c r="UCO2398" s="306"/>
      <c r="UCP2398" s="306"/>
      <c r="UCQ2398" s="306"/>
      <c r="UCR2398" s="306"/>
      <c r="UCS2398" s="306"/>
      <c r="UCT2398" s="306"/>
      <c r="UCU2398" s="306"/>
      <c r="UCV2398" s="306"/>
      <c r="UCW2398" s="306"/>
      <c r="UCX2398" s="306"/>
      <c r="UCY2398" s="306"/>
      <c r="UCZ2398" s="306"/>
      <c r="UDA2398" s="306"/>
      <c r="UDB2398" s="306"/>
      <c r="UDC2398" s="306"/>
      <c r="UDD2398" s="306"/>
      <c r="UDE2398" s="306"/>
      <c r="UDF2398" s="306"/>
      <c r="UDG2398" s="306"/>
      <c r="UDH2398" s="306"/>
      <c r="UDI2398" s="306"/>
      <c r="UDJ2398" s="306"/>
      <c r="UDK2398" s="306"/>
      <c r="UDL2398" s="306"/>
      <c r="UDM2398" s="306"/>
      <c r="UDN2398" s="306"/>
      <c r="UDO2398" s="306"/>
      <c r="UDP2398" s="306"/>
      <c r="UDQ2398" s="306"/>
      <c r="UDR2398" s="306"/>
      <c r="UDS2398" s="306"/>
      <c r="UDT2398" s="306"/>
      <c r="UDU2398" s="306"/>
      <c r="UDV2398" s="306"/>
      <c r="UDW2398" s="306"/>
      <c r="UDX2398" s="306"/>
      <c r="UDY2398" s="306"/>
      <c r="UDZ2398" s="306"/>
      <c r="UEA2398" s="306"/>
      <c r="UEB2398" s="306"/>
      <c r="UEC2398" s="306"/>
      <c r="UED2398" s="306"/>
      <c r="UEE2398" s="306"/>
      <c r="UEF2398" s="306"/>
      <c r="UEG2398" s="306"/>
      <c r="UEH2398" s="306"/>
      <c r="UEI2398" s="306"/>
      <c r="UEJ2398" s="306"/>
      <c r="UEK2398" s="306"/>
      <c r="UEL2398" s="306"/>
      <c r="UEM2398" s="306"/>
      <c r="UEN2398" s="306"/>
      <c r="UEO2398" s="306"/>
      <c r="UEP2398" s="306"/>
      <c r="UEQ2398" s="306"/>
      <c r="UER2398" s="306"/>
      <c r="UES2398" s="306"/>
      <c r="UET2398" s="306"/>
      <c r="UEU2398" s="306"/>
      <c r="UEV2398" s="306"/>
      <c r="UEW2398" s="306"/>
      <c r="UEX2398" s="306"/>
      <c r="UEY2398" s="306"/>
      <c r="UEZ2398" s="306"/>
      <c r="UFA2398" s="306"/>
      <c r="UFB2398" s="306"/>
      <c r="UFC2398" s="306"/>
      <c r="UFD2398" s="306"/>
      <c r="UFE2398" s="306"/>
      <c r="UFF2398" s="306"/>
      <c r="UFG2398" s="306"/>
      <c r="UFH2398" s="306"/>
      <c r="UFI2398" s="306"/>
      <c r="UFJ2398" s="306"/>
      <c r="UFK2398" s="306"/>
      <c r="UFL2398" s="306"/>
      <c r="UFM2398" s="306"/>
      <c r="UFN2398" s="306"/>
      <c r="UFO2398" s="306"/>
      <c r="UFP2398" s="306"/>
      <c r="UFQ2398" s="306"/>
      <c r="UFR2398" s="306"/>
      <c r="UFS2398" s="306"/>
      <c r="UFT2398" s="306"/>
      <c r="UFU2398" s="306"/>
      <c r="UFV2398" s="306"/>
      <c r="UFW2398" s="306"/>
      <c r="UFX2398" s="306"/>
      <c r="UFY2398" s="306"/>
      <c r="UFZ2398" s="306"/>
      <c r="UGA2398" s="306"/>
      <c r="UGB2398" s="306"/>
      <c r="UGC2398" s="306"/>
      <c r="UGD2398" s="306"/>
      <c r="UGE2398" s="306"/>
      <c r="UGF2398" s="306"/>
      <c r="UGG2398" s="306"/>
      <c r="UGH2398" s="306"/>
      <c r="UGI2398" s="306"/>
      <c r="UGJ2398" s="306"/>
      <c r="UGK2398" s="306"/>
      <c r="UGL2398" s="306"/>
      <c r="UGM2398" s="306"/>
      <c r="UGN2398" s="306"/>
      <c r="UGO2398" s="306"/>
      <c r="UGP2398" s="306"/>
      <c r="UGQ2398" s="306"/>
      <c r="UGR2398" s="306"/>
      <c r="UGS2398" s="306"/>
      <c r="UGT2398" s="306"/>
      <c r="UGU2398" s="306"/>
      <c r="UGV2398" s="306"/>
      <c r="UGW2398" s="306"/>
      <c r="UGX2398" s="306"/>
      <c r="UGY2398" s="306"/>
      <c r="UGZ2398" s="306"/>
      <c r="UHA2398" s="306"/>
      <c r="UHB2398" s="306"/>
      <c r="UHC2398" s="306"/>
      <c r="UHD2398" s="306"/>
      <c r="UHE2398" s="306"/>
      <c r="UHF2398" s="306"/>
      <c r="UHG2398" s="306"/>
      <c r="UHH2398" s="306"/>
      <c r="UHI2398" s="306"/>
      <c r="UHJ2398" s="306"/>
      <c r="UHK2398" s="306"/>
      <c r="UHL2398" s="306"/>
      <c r="UHM2398" s="306"/>
      <c r="UHN2398" s="306"/>
      <c r="UHO2398" s="306"/>
      <c r="UHP2398" s="306"/>
      <c r="UHQ2398" s="306"/>
      <c r="UHR2398" s="306"/>
      <c r="UHS2398" s="306"/>
      <c r="UHT2398" s="306"/>
      <c r="UHU2398" s="306"/>
      <c r="UHV2398" s="306"/>
      <c r="UHW2398" s="306"/>
      <c r="UHX2398" s="306"/>
      <c r="UHY2398" s="306"/>
      <c r="UHZ2398" s="306"/>
      <c r="UIA2398" s="306"/>
      <c r="UIB2398" s="306"/>
      <c r="UIC2398" s="306"/>
      <c r="UID2398" s="306"/>
      <c r="UIE2398" s="306"/>
      <c r="UIF2398" s="306"/>
      <c r="UIG2398" s="306"/>
      <c r="UIH2398" s="306"/>
      <c r="UII2398" s="306"/>
      <c r="UIJ2398" s="306"/>
      <c r="UIK2398" s="306"/>
      <c r="UIL2398" s="306"/>
      <c r="UIM2398" s="306"/>
      <c r="UIN2398" s="306"/>
      <c r="UIO2398" s="306"/>
      <c r="UIP2398" s="306"/>
      <c r="UIQ2398" s="306"/>
      <c r="UIR2398" s="306"/>
      <c r="UIS2398" s="306"/>
      <c r="UIT2398" s="306"/>
      <c r="UIU2398" s="306"/>
      <c r="UIV2398" s="306"/>
      <c r="UIW2398" s="306"/>
      <c r="UIX2398" s="306"/>
      <c r="UIY2398" s="306"/>
      <c r="UIZ2398" s="306"/>
      <c r="UJA2398" s="306"/>
      <c r="UJB2398" s="306"/>
      <c r="UJC2398" s="306"/>
      <c r="UJD2398" s="306"/>
      <c r="UJE2398" s="306"/>
      <c r="UJF2398" s="306"/>
      <c r="UJG2398" s="306"/>
      <c r="UJH2398" s="306"/>
      <c r="UJI2398" s="306"/>
      <c r="UJJ2398" s="306"/>
      <c r="UJK2398" s="306"/>
      <c r="UJL2398" s="306"/>
      <c r="UJM2398" s="306"/>
      <c r="UJN2398" s="306"/>
      <c r="UJO2398" s="306"/>
      <c r="UJP2398" s="306"/>
      <c r="UJQ2398" s="306"/>
      <c r="UJR2398" s="306"/>
      <c r="UJS2398" s="306"/>
      <c r="UJT2398" s="306"/>
      <c r="UJU2398" s="306"/>
      <c r="UJV2398" s="306"/>
      <c r="UJW2398" s="306"/>
      <c r="UJX2398" s="306"/>
      <c r="UJY2398" s="306"/>
      <c r="UJZ2398" s="306"/>
      <c r="UKA2398" s="306"/>
      <c r="UKB2398" s="306"/>
      <c r="UKC2398" s="306"/>
      <c r="UKD2398" s="306"/>
      <c r="UKE2398" s="306"/>
      <c r="UKF2398" s="306"/>
      <c r="UKG2398" s="306"/>
      <c r="UKH2398" s="306"/>
      <c r="UKI2398" s="306"/>
      <c r="UKJ2398" s="306"/>
      <c r="UKK2398" s="306"/>
      <c r="UKL2398" s="306"/>
      <c r="UKM2398" s="306"/>
      <c r="UKN2398" s="306"/>
      <c r="UKO2398" s="306"/>
      <c r="UKP2398" s="306"/>
      <c r="UKQ2398" s="306"/>
      <c r="UKR2398" s="306"/>
      <c r="UKS2398" s="306"/>
      <c r="UKT2398" s="306"/>
      <c r="UKU2398" s="306"/>
      <c r="UKV2398" s="306"/>
      <c r="UKW2398" s="306"/>
      <c r="UKX2398" s="306"/>
      <c r="UKY2398" s="306"/>
      <c r="UKZ2398" s="306"/>
      <c r="ULA2398" s="306"/>
      <c r="ULB2398" s="306"/>
      <c r="ULC2398" s="306"/>
      <c r="ULD2398" s="306"/>
      <c r="ULE2398" s="306"/>
      <c r="ULF2398" s="306"/>
      <c r="ULG2398" s="306"/>
      <c r="ULH2398" s="306"/>
      <c r="ULI2398" s="306"/>
      <c r="ULJ2398" s="306"/>
      <c r="ULK2398" s="306"/>
      <c r="ULL2398" s="306"/>
      <c r="ULM2398" s="306"/>
      <c r="ULN2398" s="306"/>
      <c r="ULO2398" s="306"/>
      <c r="ULP2398" s="306"/>
      <c r="ULQ2398" s="306"/>
      <c r="ULR2398" s="306"/>
      <c r="ULS2398" s="306"/>
      <c r="ULT2398" s="306"/>
      <c r="ULU2398" s="306"/>
      <c r="ULV2398" s="306"/>
      <c r="ULW2398" s="306"/>
      <c r="ULX2398" s="306"/>
      <c r="ULY2398" s="306"/>
      <c r="ULZ2398" s="306"/>
      <c r="UMA2398" s="306"/>
      <c r="UMB2398" s="306"/>
      <c r="UMC2398" s="306"/>
      <c r="UMD2398" s="306"/>
      <c r="UME2398" s="306"/>
      <c r="UMF2398" s="306"/>
      <c r="UMG2398" s="306"/>
      <c r="UMH2398" s="306"/>
      <c r="UMI2398" s="306"/>
      <c r="UMJ2398" s="306"/>
      <c r="UMK2398" s="306"/>
      <c r="UML2398" s="306"/>
      <c r="UMM2398" s="306"/>
      <c r="UMN2398" s="306"/>
      <c r="UMO2398" s="306"/>
      <c r="UMP2398" s="306"/>
      <c r="UMQ2398" s="306"/>
      <c r="UMR2398" s="306"/>
      <c r="UMS2398" s="306"/>
      <c r="UMT2398" s="306"/>
      <c r="UMU2398" s="306"/>
      <c r="UMV2398" s="306"/>
      <c r="UMW2398" s="306"/>
      <c r="UMX2398" s="306"/>
      <c r="UMY2398" s="306"/>
      <c r="UMZ2398" s="306"/>
      <c r="UNA2398" s="306"/>
      <c r="UNB2398" s="306"/>
      <c r="UNC2398" s="306"/>
      <c r="UND2398" s="306"/>
      <c r="UNE2398" s="306"/>
      <c r="UNF2398" s="306"/>
      <c r="UNG2398" s="306"/>
      <c r="UNH2398" s="306"/>
      <c r="UNI2398" s="306"/>
      <c r="UNJ2398" s="306"/>
      <c r="UNK2398" s="306"/>
      <c r="UNL2398" s="306"/>
      <c r="UNM2398" s="306"/>
      <c r="UNN2398" s="306"/>
      <c r="UNO2398" s="306"/>
      <c r="UNP2398" s="306"/>
      <c r="UNQ2398" s="306"/>
      <c r="UNR2398" s="306"/>
      <c r="UNS2398" s="306"/>
      <c r="UNT2398" s="306"/>
      <c r="UNU2398" s="306"/>
      <c r="UNV2398" s="306"/>
      <c r="UNW2398" s="306"/>
      <c r="UNX2398" s="306"/>
      <c r="UNY2398" s="306"/>
      <c r="UNZ2398" s="306"/>
      <c r="UOA2398" s="306"/>
      <c r="UOB2398" s="306"/>
      <c r="UOC2398" s="306"/>
      <c r="UOD2398" s="306"/>
      <c r="UOE2398" s="306"/>
      <c r="UOF2398" s="306"/>
      <c r="UOG2398" s="306"/>
      <c r="UOH2398" s="306"/>
      <c r="UOI2398" s="306"/>
      <c r="UOJ2398" s="306"/>
      <c r="UOK2398" s="306"/>
      <c r="UOL2398" s="306"/>
      <c r="UOM2398" s="306"/>
      <c r="UON2398" s="306"/>
      <c r="UOO2398" s="306"/>
      <c r="UOP2398" s="306"/>
      <c r="UOQ2398" s="306"/>
      <c r="UOR2398" s="306"/>
      <c r="UOS2398" s="306"/>
      <c r="UOT2398" s="306"/>
      <c r="UOU2398" s="306"/>
      <c r="UOV2398" s="306"/>
      <c r="UOW2398" s="306"/>
      <c r="UOX2398" s="306"/>
      <c r="UOY2398" s="306"/>
      <c r="UOZ2398" s="306"/>
      <c r="UPA2398" s="306"/>
      <c r="UPB2398" s="306"/>
      <c r="UPC2398" s="306"/>
      <c r="UPD2398" s="306"/>
      <c r="UPE2398" s="306"/>
      <c r="UPF2398" s="306"/>
      <c r="UPG2398" s="306"/>
      <c r="UPH2398" s="306"/>
      <c r="UPI2398" s="306"/>
      <c r="UPJ2398" s="306"/>
      <c r="UPK2398" s="306"/>
      <c r="UPL2398" s="306"/>
      <c r="UPM2398" s="306"/>
      <c r="UPN2398" s="306"/>
      <c r="UPO2398" s="306"/>
      <c r="UPP2398" s="306"/>
      <c r="UPQ2398" s="306"/>
      <c r="UPR2398" s="306"/>
      <c r="UPS2398" s="306"/>
      <c r="UPT2398" s="306"/>
      <c r="UPU2398" s="306"/>
      <c r="UPV2398" s="306"/>
      <c r="UPW2398" s="306"/>
      <c r="UPX2398" s="306"/>
      <c r="UPY2398" s="306"/>
      <c r="UPZ2398" s="306"/>
      <c r="UQA2398" s="306"/>
      <c r="UQB2398" s="306"/>
      <c r="UQC2398" s="306"/>
      <c r="UQD2398" s="306"/>
      <c r="UQE2398" s="306"/>
      <c r="UQF2398" s="306"/>
      <c r="UQG2398" s="306"/>
      <c r="UQH2398" s="306"/>
      <c r="UQI2398" s="306"/>
      <c r="UQJ2398" s="306"/>
      <c r="UQK2398" s="306"/>
      <c r="UQL2398" s="306"/>
      <c r="UQM2398" s="306"/>
      <c r="UQN2398" s="306"/>
      <c r="UQO2398" s="306"/>
      <c r="UQP2398" s="306"/>
      <c r="UQQ2398" s="306"/>
      <c r="UQR2398" s="306"/>
      <c r="UQS2398" s="306"/>
      <c r="UQT2398" s="306"/>
      <c r="UQU2398" s="306"/>
      <c r="UQV2398" s="306"/>
      <c r="UQW2398" s="306"/>
      <c r="UQX2398" s="306"/>
      <c r="UQY2398" s="306"/>
      <c r="UQZ2398" s="306"/>
      <c r="URA2398" s="306"/>
      <c r="URB2398" s="306"/>
      <c r="URC2398" s="306"/>
      <c r="URD2398" s="306"/>
      <c r="URE2398" s="306"/>
      <c r="URF2398" s="306"/>
      <c r="URG2398" s="306"/>
      <c r="URH2398" s="306"/>
      <c r="URI2398" s="306"/>
      <c r="URJ2398" s="306"/>
      <c r="URK2398" s="306"/>
      <c r="URL2398" s="306"/>
      <c r="URM2398" s="306"/>
      <c r="URN2398" s="306"/>
      <c r="URO2398" s="306"/>
      <c r="URP2398" s="306"/>
      <c r="URQ2398" s="306"/>
      <c r="URR2398" s="306"/>
      <c r="URS2398" s="306"/>
      <c r="URT2398" s="306"/>
      <c r="URU2398" s="306"/>
      <c r="URV2398" s="306"/>
      <c r="URW2398" s="306"/>
      <c r="URX2398" s="306"/>
      <c r="URY2398" s="306"/>
      <c r="URZ2398" s="306"/>
      <c r="USA2398" s="306"/>
      <c r="USB2398" s="306"/>
      <c r="USC2398" s="306"/>
      <c r="USD2398" s="306"/>
      <c r="USE2398" s="306"/>
      <c r="USF2398" s="306"/>
      <c r="USG2398" s="306"/>
      <c r="USH2398" s="306"/>
      <c r="USI2398" s="306"/>
      <c r="USJ2398" s="306"/>
      <c r="USK2398" s="306"/>
      <c r="USL2398" s="306"/>
      <c r="USM2398" s="306"/>
      <c r="USN2398" s="306"/>
      <c r="USO2398" s="306"/>
      <c r="USP2398" s="306"/>
      <c r="USQ2398" s="306"/>
      <c r="USR2398" s="306"/>
      <c r="USS2398" s="306"/>
      <c r="UST2398" s="306"/>
      <c r="USU2398" s="306"/>
      <c r="USV2398" s="306"/>
      <c r="USW2398" s="306"/>
      <c r="USX2398" s="306"/>
      <c r="USY2398" s="306"/>
      <c r="USZ2398" s="306"/>
      <c r="UTA2398" s="306"/>
      <c r="UTB2398" s="306"/>
      <c r="UTC2398" s="306"/>
      <c r="UTD2398" s="306"/>
      <c r="UTE2398" s="306"/>
      <c r="UTF2398" s="306"/>
      <c r="UTG2398" s="306"/>
      <c r="UTH2398" s="306"/>
      <c r="UTI2398" s="306"/>
      <c r="UTJ2398" s="306"/>
      <c r="UTK2398" s="306"/>
      <c r="UTL2398" s="306"/>
      <c r="UTM2398" s="306"/>
      <c r="UTN2398" s="306"/>
      <c r="UTO2398" s="306"/>
      <c r="UTP2398" s="306"/>
      <c r="UTQ2398" s="306"/>
      <c r="UTR2398" s="306"/>
      <c r="UTS2398" s="306"/>
      <c r="UTT2398" s="306"/>
      <c r="UTU2398" s="306"/>
      <c r="UTV2398" s="306"/>
      <c r="UTW2398" s="306"/>
      <c r="UTX2398" s="306"/>
      <c r="UTY2398" s="306"/>
      <c r="UTZ2398" s="306"/>
      <c r="UUA2398" s="306"/>
      <c r="UUB2398" s="306"/>
      <c r="UUC2398" s="306"/>
      <c r="UUD2398" s="306"/>
      <c r="UUE2398" s="306"/>
      <c r="UUF2398" s="306"/>
      <c r="UUG2398" s="306"/>
      <c r="UUH2398" s="306"/>
      <c r="UUI2398" s="306"/>
      <c r="UUJ2398" s="306"/>
      <c r="UUK2398" s="306"/>
      <c r="UUL2398" s="306"/>
      <c r="UUM2398" s="306"/>
      <c r="UUN2398" s="306"/>
      <c r="UUO2398" s="306"/>
      <c r="UUP2398" s="306"/>
      <c r="UUQ2398" s="306"/>
      <c r="UUR2398" s="306"/>
      <c r="UUS2398" s="306"/>
      <c r="UUT2398" s="306"/>
      <c r="UUU2398" s="306"/>
      <c r="UUV2398" s="306"/>
      <c r="UUW2398" s="306"/>
      <c r="UUX2398" s="306"/>
      <c r="UUY2398" s="306"/>
      <c r="UUZ2398" s="306"/>
      <c r="UVA2398" s="306"/>
      <c r="UVB2398" s="306"/>
      <c r="UVC2398" s="306"/>
      <c r="UVD2398" s="306"/>
      <c r="UVE2398" s="306"/>
      <c r="UVF2398" s="306"/>
      <c r="UVG2398" s="306"/>
      <c r="UVH2398" s="306"/>
      <c r="UVI2398" s="306"/>
      <c r="UVJ2398" s="306"/>
      <c r="UVK2398" s="306"/>
      <c r="UVL2398" s="306"/>
      <c r="UVM2398" s="306"/>
      <c r="UVN2398" s="306"/>
      <c r="UVO2398" s="306"/>
      <c r="UVP2398" s="306"/>
      <c r="UVQ2398" s="306"/>
      <c r="UVR2398" s="306"/>
      <c r="UVS2398" s="306"/>
      <c r="UVT2398" s="306"/>
      <c r="UVU2398" s="306"/>
      <c r="UVV2398" s="306"/>
      <c r="UVW2398" s="306"/>
      <c r="UVX2398" s="306"/>
      <c r="UVY2398" s="306"/>
      <c r="UVZ2398" s="306"/>
      <c r="UWA2398" s="306"/>
      <c r="UWB2398" s="306"/>
      <c r="UWC2398" s="306"/>
      <c r="UWD2398" s="306"/>
      <c r="UWE2398" s="306"/>
      <c r="UWF2398" s="306"/>
      <c r="UWG2398" s="306"/>
      <c r="UWH2398" s="306"/>
      <c r="UWI2398" s="306"/>
      <c r="UWJ2398" s="306"/>
      <c r="UWK2398" s="306"/>
      <c r="UWL2398" s="306"/>
      <c r="UWM2398" s="306"/>
      <c r="UWN2398" s="306"/>
      <c r="UWO2398" s="306"/>
      <c r="UWP2398" s="306"/>
      <c r="UWQ2398" s="306"/>
      <c r="UWR2398" s="306"/>
      <c r="UWS2398" s="306"/>
      <c r="UWT2398" s="306"/>
      <c r="UWU2398" s="306"/>
      <c r="UWV2398" s="306"/>
      <c r="UWW2398" s="306"/>
      <c r="UWX2398" s="306"/>
      <c r="UWY2398" s="306"/>
      <c r="UWZ2398" s="306"/>
      <c r="UXA2398" s="306"/>
      <c r="UXB2398" s="306"/>
      <c r="UXC2398" s="306"/>
      <c r="UXD2398" s="306"/>
      <c r="UXE2398" s="306"/>
      <c r="UXF2398" s="306"/>
      <c r="UXG2398" s="306"/>
      <c r="UXH2398" s="306"/>
      <c r="UXI2398" s="306"/>
      <c r="UXJ2398" s="306"/>
      <c r="UXK2398" s="306"/>
      <c r="UXL2398" s="306"/>
      <c r="UXM2398" s="306"/>
      <c r="UXN2398" s="306"/>
      <c r="UXO2398" s="306"/>
      <c r="UXP2398" s="306"/>
      <c r="UXQ2398" s="306"/>
      <c r="UXR2398" s="306"/>
      <c r="UXS2398" s="306"/>
      <c r="UXT2398" s="306"/>
      <c r="UXU2398" s="306"/>
      <c r="UXV2398" s="306"/>
      <c r="UXW2398" s="306"/>
      <c r="UXX2398" s="306"/>
      <c r="UXY2398" s="306"/>
      <c r="UXZ2398" s="306"/>
      <c r="UYA2398" s="306"/>
      <c r="UYB2398" s="306"/>
      <c r="UYC2398" s="306"/>
      <c r="UYD2398" s="306"/>
      <c r="UYE2398" s="306"/>
      <c r="UYF2398" s="306"/>
      <c r="UYG2398" s="306"/>
      <c r="UYH2398" s="306"/>
      <c r="UYI2398" s="306"/>
      <c r="UYJ2398" s="306"/>
      <c r="UYK2398" s="306"/>
      <c r="UYL2398" s="306"/>
      <c r="UYM2398" s="306"/>
      <c r="UYN2398" s="306"/>
      <c r="UYO2398" s="306"/>
      <c r="UYP2398" s="306"/>
      <c r="UYQ2398" s="306"/>
      <c r="UYR2398" s="306"/>
      <c r="UYS2398" s="306"/>
      <c r="UYT2398" s="306"/>
      <c r="UYU2398" s="306"/>
      <c r="UYV2398" s="306"/>
      <c r="UYW2398" s="306"/>
      <c r="UYX2398" s="306"/>
      <c r="UYY2398" s="306"/>
      <c r="UYZ2398" s="306"/>
      <c r="UZA2398" s="306"/>
      <c r="UZB2398" s="306"/>
      <c r="UZC2398" s="306"/>
      <c r="UZD2398" s="306"/>
      <c r="UZE2398" s="306"/>
      <c r="UZF2398" s="306"/>
      <c r="UZG2398" s="306"/>
      <c r="UZH2398" s="306"/>
      <c r="UZI2398" s="306"/>
      <c r="UZJ2398" s="306"/>
      <c r="UZK2398" s="306"/>
      <c r="UZL2398" s="306"/>
      <c r="UZM2398" s="306"/>
      <c r="UZN2398" s="306"/>
      <c r="UZO2398" s="306"/>
      <c r="UZP2398" s="306"/>
      <c r="UZQ2398" s="306"/>
      <c r="UZR2398" s="306"/>
      <c r="UZS2398" s="306"/>
      <c r="UZT2398" s="306"/>
      <c r="UZU2398" s="306"/>
      <c r="UZV2398" s="306"/>
      <c r="UZW2398" s="306"/>
      <c r="UZX2398" s="306"/>
      <c r="UZY2398" s="306"/>
      <c r="UZZ2398" s="306"/>
      <c r="VAA2398" s="306"/>
      <c r="VAB2398" s="306"/>
      <c r="VAC2398" s="306"/>
      <c r="VAD2398" s="306"/>
      <c r="VAE2398" s="306"/>
      <c r="VAF2398" s="306"/>
      <c r="VAG2398" s="306"/>
      <c r="VAH2398" s="306"/>
      <c r="VAI2398" s="306"/>
      <c r="VAJ2398" s="306"/>
      <c r="VAK2398" s="306"/>
      <c r="VAL2398" s="306"/>
      <c r="VAM2398" s="306"/>
      <c r="VAN2398" s="306"/>
      <c r="VAO2398" s="306"/>
      <c r="VAP2398" s="306"/>
      <c r="VAQ2398" s="306"/>
      <c r="VAR2398" s="306"/>
      <c r="VAS2398" s="306"/>
      <c r="VAT2398" s="306"/>
      <c r="VAU2398" s="306"/>
      <c r="VAV2398" s="306"/>
      <c r="VAW2398" s="306"/>
      <c r="VAX2398" s="306"/>
      <c r="VAY2398" s="306"/>
      <c r="VAZ2398" s="306"/>
      <c r="VBA2398" s="306"/>
      <c r="VBB2398" s="306"/>
      <c r="VBC2398" s="306"/>
      <c r="VBD2398" s="306"/>
      <c r="VBE2398" s="306"/>
      <c r="VBF2398" s="306"/>
      <c r="VBG2398" s="306"/>
      <c r="VBH2398" s="306"/>
      <c r="VBI2398" s="306"/>
      <c r="VBJ2398" s="306"/>
      <c r="VBK2398" s="306"/>
      <c r="VBL2398" s="306"/>
      <c r="VBM2398" s="306"/>
      <c r="VBN2398" s="306"/>
      <c r="VBO2398" s="306"/>
      <c r="VBP2398" s="306"/>
      <c r="VBQ2398" s="306"/>
      <c r="VBR2398" s="306"/>
      <c r="VBS2398" s="306"/>
      <c r="VBT2398" s="306"/>
      <c r="VBU2398" s="306"/>
      <c r="VBV2398" s="306"/>
      <c r="VBW2398" s="306"/>
      <c r="VBX2398" s="306"/>
      <c r="VBY2398" s="306"/>
      <c r="VBZ2398" s="306"/>
      <c r="VCA2398" s="306"/>
      <c r="VCB2398" s="306"/>
      <c r="VCC2398" s="306"/>
      <c r="VCD2398" s="306"/>
      <c r="VCE2398" s="306"/>
      <c r="VCF2398" s="306"/>
      <c r="VCG2398" s="306"/>
      <c r="VCH2398" s="306"/>
      <c r="VCI2398" s="306"/>
      <c r="VCJ2398" s="306"/>
      <c r="VCK2398" s="306"/>
      <c r="VCL2398" s="306"/>
      <c r="VCM2398" s="306"/>
      <c r="VCN2398" s="306"/>
      <c r="VCO2398" s="306"/>
      <c r="VCP2398" s="306"/>
      <c r="VCQ2398" s="306"/>
      <c r="VCR2398" s="306"/>
      <c r="VCS2398" s="306"/>
      <c r="VCT2398" s="306"/>
      <c r="VCU2398" s="306"/>
      <c r="VCV2398" s="306"/>
      <c r="VCW2398" s="306"/>
      <c r="VCX2398" s="306"/>
      <c r="VCY2398" s="306"/>
      <c r="VCZ2398" s="306"/>
      <c r="VDA2398" s="306"/>
      <c r="VDB2398" s="306"/>
      <c r="VDC2398" s="306"/>
      <c r="VDD2398" s="306"/>
      <c r="VDE2398" s="306"/>
      <c r="VDF2398" s="306"/>
      <c r="VDG2398" s="306"/>
      <c r="VDH2398" s="306"/>
      <c r="VDI2398" s="306"/>
      <c r="VDJ2398" s="306"/>
      <c r="VDK2398" s="306"/>
      <c r="VDL2398" s="306"/>
      <c r="VDM2398" s="306"/>
      <c r="VDN2398" s="306"/>
      <c r="VDO2398" s="306"/>
      <c r="VDP2398" s="306"/>
      <c r="VDQ2398" s="306"/>
      <c r="VDR2398" s="306"/>
      <c r="VDS2398" s="306"/>
      <c r="VDT2398" s="306"/>
      <c r="VDU2398" s="306"/>
      <c r="VDV2398" s="306"/>
      <c r="VDW2398" s="306"/>
      <c r="VDX2398" s="306"/>
      <c r="VDY2398" s="306"/>
      <c r="VDZ2398" s="306"/>
      <c r="VEA2398" s="306"/>
      <c r="VEB2398" s="306"/>
      <c r="VEC2398" s="306"/>
      <c r="VED2398" s="306"/>
      <c r="VEE2398" s="306"/>
      <c r="VEF2398" s="306"/>
      <c r="VEG2398" s="306"/>
      <c r="VEH2398" s="306"/>
      <c r="VEI2398" s="306"/>
      <c r="VEJ2398" s="306"/>
      <c r="VEK2398" s="306"/>
      <c r="VEL2398" s="306"/>
      <c r="VEM2398" s="306"/>
      <c r="VEN2398" s="306"/>
      <c r="VEO2398" s="306"/>
      <c r="VEP2398" s="306"/>
      <c r="VEQ2398" s="306"/>
      <c r="VER2398" s="306"/>
      <c r="VES2398" s="306"/>
      <c r="VET2398" s="306"/>
      <c r="VEU2398" s="306"/>
      <c r="VEV2398" s="306"/>
      <c r="VEW2398" s="306"/>
      <c r="VEX2398" s="306"/>
      <c r="VEY2398" s="306"/>
      <c r="VEZ2398" s="306"/>
      <c r="VFA2398" s="306"/>
      <c r="VFB2398" s="306"/>
      <c r="VFC2398" s="306"/>
      <c r="VFD2398" s="306"/>
      <c r="VFE2398" s="306"/>
      <c r="VFF2398" s="306"/>
      <c r="VFG2398" s="306"/>
      <c r="VFH2398" s="306"/>
      <c r="VFI2398" s="306"/>
      <c r="VFJ2398" s="306"/>
      <c r="VFK2398" s="306"/>
      <c r="VFL2398" s="306"/>
      <c r="VFM2398" s="306"/>
      <c r="VFN2398" s="306"/>
      <c r="VFO2398" s="306"/>
      <c r="VFP2398" s="306"/>
      <c r="VFQ2398" s="306"/>
      <c r="VFR2398" s="306"/>
      <c r="VFS2398" s="306"/>
      <c r="VFT2398" s="306"/>
      <c r="VFU2398" s="306"/>
      <c r="VFV2398" s="306"/>
      <c r="VFW2398" s="306"/>
      <c r="VFX2398" s="306"/>
      <c r="VFY2398" s="306"/>
      <c r="VFZ2398" s="306"/>
      <c r="VGA2398" s="306"/>
      <c r="VGB2398" s="306"/>
      <c r="VGC2398" s="306"/>
      <c r="VGD2398" s="306"/>
      <c r="VGE2398" s="306"/>
      <c r="VGF2398" s="306"/>
      <c r="VGG2398" s="306"/>
      <c r="VGH2398" s="306"/>
      <c r="VGI2398" s="306"/>
      <c r="VGJ2398" s="306"/>
      <c r="VGK2398" s="306"/>
      <c r="VGL2398" s="306"/>
      <c r="VGM2398" s="306"/>
      <c r="VGN2398" s="306"/>
      <c r="VGO2398" s="306"/>
      <c r="VGP2398" s="306"/>
      <c r="VGQ2398" s="306"/>
      <c r="VGR2398" s="306"/>
      <c r="VGS2398" s="306"/>
      <c r="VGT2398" s="306"/>
      <c r="VGU2398" s="306"/>
      <c r="VGV2398" s="306"/>
      <c r="VGW2398" s="306"/>
      <c r="VGX2398" s="306"/>
      <c r="VGY2398" s="306"/>
      <c r="VGZ2398" s="306"/>
      <c r="VHA2398" s="306"/>
      <c r="VHB2398" s="306"/>
      <c r="VHC2398" s="306"/>
      <c r="VHD2398" s="306"/>
      <c r="VHE2398" s="306"/>
      <c r="VHF2398" s="306"/>
      <c r="VHG2398" s="306"/>
      <c r="VHH2398" s="306"/>
      <c r="VHI2398" s="306"/>
      <c r="VHJ2398" s="306"/>
      <c r="VHK2398" s="306"/>
      <c r="VHL2398" s="306"/>
      <c r="VHM2398" s="306"/>
      <c r="VHN2398" s="306"/>
      <c r="VHO2398" s="306"/>
      <c r="VHP2398" s="306"/>
      <c r="VHQ2398" s="306"/>
      <c r="VHR2398" s="306"/>
      <c r="VHS2398" s="306"/>
      <c r="VHT2398" s="306"/>
      <c r="VHU2398" s="306"/>
      <c r="VHV2398" s="306"/>
      <c r="VHW2398" s="306"/>
      <c r="VHX2398" s="306"/>
      <c r="VHY2398" s="306"/>
      <c r="VHZ2398" s="306"/>
      <c r="VIA2398" s="306"/>
      <c r="VIB2398" s="306"/>
      <c r="VIC2398" s="306"/>
      <c r="VID2398" s="306"/>
      <c r="VIE2398" s="306"/>
      <c r="VIF2398" s="306"/>
      <c r="VIG2398" s="306"/>
      <c r="VIH2398" s="306"/>
      <c r="VII2398" s="306"/>
      <c r="VIJ2398" s="306"/>
      <c r="VIK2398" s="306"/>
      <c r="VIL2398" s="306"/>
      <c r="VIM2398" s="306"/>
      <c r="VIN2398" s="306"/>
      <c r="VIO2398" s="306"/>
      <c r="VIP2398" s="306"/>
      <c r="VIQ2398" s="306"/>
      <c r="VIR2398" s="306"/>
      <c r="VIS2398" s="306"/>
      <c r="VIT2398" s="306"/>
      <c r="VIU2398" s="306"/>
      <c r="VIV2398" s="306"/>
      <c r="VIW2398" s="306"/>
      <c r="VIX2398" s="306"/>
      <c r="VIY2398" s="306"/>
      <c r="VIZ2398" s="306"/>
      <c r="VJA2398" s="306"/>
      <c r="VJB2398" s="306"/>
      <c r="VJC2398" s="306"/>
      <c r="VJD2398" s="306"/>
      <c r="VJE2398" s="306"/>
      <c r="VJF2398" s="306"/>
      <c r="VJG2398" s="306"/>
      <c r="VJH2398" s="306"/>
      <c r="VJI2398" s="306"/>
      <c r="VJJ2398" s="306"/>
      <c r="VJK2398" s="306"/>
      <c r="VJL2398" s="306"/>
      <c r="VJM2398" s="306"/>
      <c r="VJN2398" s="306"/>
      <c r="VJO2398" s="306"/>
      <c r="VJP2398" s="306"/>
      <c r="VJQ2398" s="306"/>
      <c r="VJR2398" s="306"/>
      <c r="VJS2398" s="306"/>
      <c r="VJT2398" s="306"/>
      <c r="VJU2398" s="306"/>
      <c r="VJV2398" s="306"/>
      <c r="VJW2398" s="306"/>
      <c r="VJX2398" s="306"/>
      <c r="VJY2398" s="306"/>
      <c r="VJZ2398" s="306"/>
      <c r="VKA2398" s="306"/>
      <c r="VKB2398" s="306"/>
      <c r="VKC2398" s="306"/>
      <c r="VKD2398" s="306"/>
      <c r="VKE2398" s="306"/>
      <c r="VKF2398" s="306"/>
      <c r="VKG2398" s="306"/>
      <c r="VKH2398" s="306"/>
      <c r="VKI2398" s="306"/>
      <c r="VKJ2398" s="306"/>
      <c r="VKK2398" s="306"/>
      <c r="VKL2398" s="306"/>
      <c r="VKM2398" s="306"/>
      <c r="VKN2398" s="306"/>
      <c r="VKO2398" s="306"/>
      <c r="VKP2398" s="306"/>
      <c r="VKQ2398" s="306"/>
      <c r="VKR2398" s="306"/>
      <c r="VKS2398" s="306"/>
      <c r="VKT2398" s="306"/>
      <c r="VKU2398" s="306"/>
      <c r="VKV2398" s="306"/>
      <c r="VKW2398" s="306"/>
      <c r="VKX2398" s="306"/>
      <c r="VKY2398" s="306"/>
      <c r="VKZ2398" s="306"/>
      <c r="VLA2398" s="306"/>
      <c r="VLB2398" s="306"/>
      <c r="VLC2398" s="306"/>
      <c r="VLD2398" s="306"/>
      <c r="VLE2398" s="306"/>
      <c r="VLF2398" s="306"/>
      <c r="VLG2398" s="306"/>
      <c r="VLH2398" s="306"/>
      <c r="VLI2398" s="306"/>
      <c r="VLJ2398" s="306"/>
      <c r="VLK2398" s="306"/>
      <c r="VLL2398" s="306"/>
      <c r="VLM2398" s="306"/>
      <c r="VLN2398" s="306"/>
      <c r="VLO2398" s="306"/>
      <c r="VLP2398" s="306"/>
      <c r="VLQ2398" s="306"/>
      <c r="VLR2398" s="306"/>
      <c r="VLS2398" s="306"/>
      <c r="VLT2398" s="306"/>
      <c r="VLU2398" s="306"/>
      <c r="VLV2398" s="306"/>
      <c r="VLW2398" s="306"/>
      <c r="VLX2398" s="306"/>
      <c r="VLY2398" s="306"/>
      <c r="VLZ2398" s="306"/>
      <c r="VMA2398" s="306"/>
      <c r="VMB2398" s="306"/>
      <c r="VMC2398" s="306"/>
      <c r="VMD2398" s="306"/>
      <c r="VME2398" s="306"/>
      <c r="VMF2398" s="306"/>
      <c r="VMG2398" s="306"/>
      <c r="VMH2398" s="306"/>
      <c r="VMI2398" s="306"/>
      <c r="VMJ2398" s="306"/>
      <c r="VMK2398" s="306"/>
      <c r="VML2398" s="306"/>
      <c r="VMM2398" s="306"/>
      <c r="VMN2398" s="306"/>
      <c r="VMO2398" s="306"/>
      <c r="VMP2398" s="306"/>
      <c r="VMQ2398" s="306"/>
      <c r="VMR2398" s="306"/>
      <c r="VMS2398" s="306"/>
      <c r="VMT2398" s="306"/>
      <c r="VMU2398" s="306"/>
      <c r="VMV2398" s="306"/>
      <c r="VMW2398" s="306"/>
      <c r="VMX2398" s="306"/>
      <c r="VMY2398" s="306"/>
      <c r="VMZ2398" s="306"/>
      <c r="VNA2398" s="306"/>
      <c r="VNB2398" s="306"/>
      <c r="VNC2398" s="306"/>
      <c r="VND2398" s="306"/>
      <c r="VNE2398" s="306"/>
      <c r="VNF2398" s="306"/>
      <c r="VNG2398" s="306"/>
      <c r="VNH2398" s="306"/>
      <c r="VNI2398" s="306"/>
      <c r="VNJ2398" s="306"/>
      <c r="VNK2398" s="306"/>
      <c r="VNL2398" s="306"/>
      <c r="VNM2398" s="306"/>
      <c r="VNN2398" s="306"/>
      <c r="VNO2398" s="306"/>
      <c r="VNP2398" s="306"/>
      <c r="VNQ2398" s="306"/>
      <c r="VNR2398" s="306"/>
      <c r="VNS2398" s="306"/>
      <c r="VNT2398" s="306"/>
      <c r="VNU2398" s="306"/>
      <c r="VNV2398" s="306"/>
      <c r="VNW2398" s="306"/>
      <c r="VNX2398" s="306"/>
      <c r="VNY2398" s="306"/>
      <c r="VNZ2398" s="306"/>
      <c r="VOA2398" s="306"/>
      <c r="VOB2398" s="306"/>
      <c r="VOC2398" s="306"/>
      <c r="VOD2398" s="306"/>
      <c r="VOE2398" s="306"/>
      <c r="VOF2398" s="306"/>
      <c r="VOG2398" s="306"/>
      <c r="VOH2398" s="306"/>
      <c r="VOI2398" s="306"/>
      <c r="VOJ2398" s="306"/>
      <c r="VOK2398" s="306"/>
      <c r="VOL2398" s="306"/>
      <c r="VOM2398" s="306"/>
      <c r="VON2398" s="306"/>
      <c r="VOO2398" s="306"/>
      <c r="VOP2398" s="306"/>
      <c r="VOQ2398" s="306"/>
      <c r="VOR2398" s="306"/>
      <c r="VOS2398" s="306"/>
      <c r="VOT2398" s="306"/>
      <c r="VOU2398" s="306"/>
      <c r="VOV2398" s="306"/>
      <c r="VOW2398" s="306"/>
      <c r="VOX2398" s="306"/>
      <c r="VOY2398" s="306"/>
      <c r="VOZ2398" s="306"/>
      <c r="VPA2398" s="306"/>
      <c r="VPB2398" s="306"/>
      <c r="VPC2398" s="306"/>
      <c r="VPD2398" s="306"/>
      <c r="VPE2398" s="306"/>
      <c r="VPF2398" s="306"/>
      <c r="VPG2398" s="306"/>
      <c r="VPH2398" s="306"/>
      <c r="VPI2398" s="306"/>
      <c r="VPJ2398" s="306"/>
      <c r="VPK2398" s="306"/>
      <c r="VPL2398" s="306"/>
      <c r="VPM2398" s="306"/>
      <c r="VPN2398" s="306"/>
      <c r="VPO2398" s="306"/>
      <c r="VPP2398" s="306"/>
      <c r="VPQ2398" s="306"/>
      <c r="VPR2398" s="306"/>
      <c r="VPS2398" s="306"/>
      <c r="VPT2398" s="306"/>
      <c r="VPU2398" s="306"/>
      <c r="VPV2398" s="306"/>
      <c r="VPW2398" s="306"/>
      <c r="VPX2398" s="306"/>
      <c r="VPY2398" s="306"/>
      <c r="VPZ2398" s="306"/>
      <c r="VQA2398" s="306"/>
      <c r="VQB2398" s="306"/>
      <c r="VQC2398" s="306"/>
      <c r="VQD2398" s="306"/>
      <c r="VQE2398" s="306"/>
      <c r="VQF2398" s="306"/>
      <c r="VQG2398" s="306"/>
      <c r="VQH2398" s="306"/>
      <c r="VQI2398" s="306"/>
      <c r="VQJ2398" s="306"/>
      <c r="VQK2398" s="306"/>
      <c r="VQL2398" s="306"/>
      <c r="VQM2398" s="306"/>
      <c r="VQN2398" s="306"/>
      <c r="VQO2398" s="306"/>
      <c r="VQP2398" s="306"/>
      <c r="VQQ2398" s="306"/>
      <c r="VQR2398" s="306"/>
      <c r="VQS2398" s="306"/>
      <c r="VQT2398" s="306"/>
      <c r="VQU2398" s="306"/>
      <c r="VQV2398" s="306"/>
      <c r="VQW2398" s="306"/>
      <c r="VQX2398" s="306"/>
      <c r="VQY2398" s="306"/>
      <c r="VQZ2398" s="306"/>
      <c r="VRA2398" s="306"/>
      <c r="VRB2398" s="306"/>
      <c r="VRC2398" s="306"/>
      <c r="VRD2398" s="306"/>
      <c r="VRE2398" s="306"/>
      <c r="VRF2398" s="306"/>
      <c r="VRG2398" s="306"/>
      <c r="VRH2398" s="306"/>
      <c r="VRI2398" s="306"/>
      <c r="VRJ2398" s="306"/>
      <c r="VRK2398" s="306"/>
      <c r="VRL2398" s="306"/>
      <c r="VRM2398" s="306"/>
      <c r="VRN2398" s="306"/>
      <c r="VRO2398" s="306"/>
      <c r="VRP2398" s="306"/>
      <c r="VRQ2398" s="306"/>
      <c r="VRR2398" s="306"/>
      <c r="VRS2398" s="306"/>
      <c r="VRT2398" s="306"/>
      <c r="VRU2398" s="306"/>
      <c r="VRV2398" s="306"/>
      <c r="VRW2398" s="306"/>
      <c r="VRX2398" s="306"/>
      <c r="VRY2398" s="306"/>
      <c r="VRZ2398" s="306"/>
      <c r="VSA2398" s="306"/>
      <c r="VSB2398" s="306"/>
      <c r="VSC2398" s="306"/>
      <c r="VSD2398" s="306"/>
      <c r="VSE2398" s="306"/>
      <c r="VSF2398" s="306"/>
      <c r="VSG2398" s="306"/>
      <c r="VSH2398" s="306"/>
      <c r="VSI2398" s="306"/>
      <c r="VSJ2398" s="306"/>
      <c r="VSK2398" s="306"/>
      <c r="VSL2398" s="306"/>
      <c r="VSM2398" s="306"/>
      <c r="VSN2398" s="306"/>
      <c r="VSO2398" s="306"/>
      <c r="VSP2398" s="306"/>
      <c r="VSQ2398" s="306"/>
      <c r="VSR2398" s="306"/>
      <c r="VSS2398" s="306"/>
      <c r="VST2398" s="306"/>
      <c r="VSU2398" s="306"/>
      <c r="VSV2398" s="306"/>
      <c r="VSW2398" s="306"/>
      <c r="VSX2398" s="306"/>
      <c r="VSY2398" s="306"/>
      <c r="VSZ2398" s="306"/>
      <c r="VTA2398" s="306"/>
      <c r="VTB2398" s="306"/>
      <c r="VTC2398" s="306"/>
      <c r="VTD2398" s="306"/>
      <c r="VTE2398" s="306"/>
      <c r="VTF2398" s="306"/>
      <c r="VTG2398" s="306"/>
      <c r="VTH2398" s="306"/>
      <c r="VTI2398" s="306"/>
      <c r="VTJ2398" s="306"/>
      <c r="VTK2398" s="306"/>
      <c r="VTL2398" s="306"/>
      <c r="VTM2398" s="306"/>
      <c r="VTN2398" s="306"/>
      <c r="VTO2398" s="306"/>
      <c r="VTP2398" s="306"/>
      <c r="VTQ2398" s="306"/>
      <c r="VTR2398" s="306"/>
      <c r="VTS2398" s="306"/>
      <c r="VTT2398" s="306"/>
      <c r="VTU2398" s="306"/>
      <c r="VTV2398" s="306"/>
      <c r="VTW2398" s="306"/>
      <c r="VTX2398" s="306"/>
      <c r="VTY2398" s="306"/>
      <c r="VTZ2398" s="306"/>
      <c r="VUA2398" s="306"/>
      <c r="VUB2398" s="306"/>
      <c r="VUC2398" s="306"/>
      <c r="VUD2398" s="306"/>
      <c r="VUE2398" s="306"/>
      <c r="VUF2398" s="306"/>
      <c r="VUG2398" s="306"/>
      <c r="VUH2398" s="306"/>
      <c r="VUI2398" s="306"/>
      <c r="VUJ2398" s="306"/>
      <c r="VUK2398" s="306"/>
      <c r="VUL2398" s="306"/>
      <c r="VUM2398" s="306"/>
      <c r="VUN2398" s="306"/>
      <c r="VUO2398" s="306"/>
      <c r="VUP2398" s="306"/>
      <c r="VUQ2398" s="306"/>
      <c r="VUR2398" s="306"/>
      <c r="VUS2398" s="306"/>
      <c r="VUT2398" s="306"/>
      <c r="VUU2398" s="306"/>
      <c r="VUV2398" s="306"/>
      <c r="VUW2398" s="306"/>
      <c r="VUX2398" s="306"/>
      <c r="VUY2398" s="306"/>
      <c r="VUZ2398" s="306"/>
      <c r="VVA2398" s="306"/>
      <c r="VVB2398" s="306"/>
      <c r="VVC2398" s="306"/>
      <c r="VVD2398" s="306"/>
      <c r="VVE2398" s="306"/>
      <c r="VVF2398" s="306"/>
      <c r="VVG2398" s="306"/>
      <c r="VVH2398" s="306"/>
      <c r="VVI2398" s="306"/>
      <c r="VVJ2398" s="306"/>
      <c r="VVK2398" s="306"/>
      <c r="VVL2398" s="306"/>
      <c r="VVM2398" s="306"/>
      <c r="VVN2398" s="306"/>
      <c r="VVO2398" s="306"/>
      <c r="VVP2398" s="306"/>
      <c r="VVQ2398" s="306"/>
      <c r="VVR2398" s="306"/>
      <c r="VVS2398" s="306"/>
      <c r="VVT2398" s="306"/>
      <c r="VVU2398" s="306"/>
      <c r="VVV2398" s="306"/>
      <c r="VVW2398" s="306"/>
      <c r="VVX2398" s="306"/>
      <c r="VVY2398" s="306"/>
      <c r="VVZ2398" s="306"/>
      <c r="VWA2398" s="306"/>
      <c r="VWB2398" s="306"/>
      <c r="VWC2398" s="306"/>
      <c r="VWD2398" s="306"/>
      <c r="VWE2398" s="306"/>
      <c r="VWF2398" s="306"/>
      <c r="VWG2398" s="306"/>
      <c r="VWH2398" s="306"/>
      <c r="VWI2398" s="306"/>
      <c r="VWJ2398" s="306"/>
      <c r="VWK2398" s="306"/>
      <c r="VWL2398" s="306"/>
      <c r="VWM2398" s="306"/>
      <c r="VWN2398" s="306"/>
      <c r="VWO2398" s="306"/>
      <c r="VWP2398" s="306"/>
      <c r="VWQ2398" s="306"/>
      <c r="VWR2398" s="306"/>
      <c r="VWS2398" s="306"/>
      <c r="VWT2398" s="306"/>
      <c r="VWU2398" s="306"/>
      <c r="VWV2398" s="306"/>
      <c r="VWW2398" s="306"/>
      <c r="VWX2398" s="306"/>
      <c r="VWY2398" s="306"/>
      <c r="VWZ2398" s="306"/>
      <c r="VXA2398" s="306"/>
      <c r="VXB2398" s="306"/>
      <c r="VXC2398" s="306"/>
      <c r="VXD2398" s="306"/>
      <c r="VXE2398" s="306"/>
      <c r="VXF2398" s="306"/>
      <c r="VXG2398" s="306"/>
      <c r="VXH2398" s="306"/>
      <c r="VXI2398" s="306"/>
      <c r="VXJ2398" s="306"/>
      <c r="VXK2398" s="306"/>
      <c r="VXL2398" s="306"/>
      <c r="VXM2398" s="306"/>
      <c r="VXN2398" s="306"/>
      <c r="VXO2398" s="306"/>
      <c r="VXP2398" s="306"/>
      <c r="VXQ2398" s="306"/>
      <c r="VXR2398" s="306"/>
      <c r="VXS2398" s="306"/>
      <c r="VXT2398" s="306"/>
      <c r="VXU2398" s="306"/>
      <c r="VXV2398" s="306"/>
      <c r="VXW2398" s="306"/>
      <c r="VXX2398" s="306"/>
      <c r="VXY2398" s="306"/>
      <c r="VXZ2398" s="306"/>
      <c r="VYA2398" s="306"/>
      <c r="VYB2398" s="306"/>
      <c r="VYC2398" s="306"/>
      <c r="VYD2398" s="306"/>
      <c r="VYE2398" s="306"/>
      <c r="VYF2398" s="306"/>
      <c r="VYG2398" s="306"/>
      <c r="VYH2398" s="306"/>
      <c r="VYI2398" s="306"/>
      <c r="VYJ2398" s="306"/>
      <c r="VYK2398" s="306"/>
      <c r="VYL2398" s="306"/>
      <c r="VYM2398" s="306"/>
      <c r="VYN2398" s="306"/>
      <c r="VYO2398" s="306"/>
      <c r="VYP2398" s="306"/>
      <c r="VYQ2398" s="306"/>
      <c r="VYR2398" s="306"/>
      <c r="VYS2398" s="306"/>
      <c r="VYT2398" s="306"/>
      <c r="VYU2398" s="306"/>
      <c r="VYV2398" s="306"/>
      <c r="VYW2398" s="306"/>
      <c r="VYX2398" s="306"/>
      <c r="VYY2398" s="306"/>
      <c r="VYZ2398" s="306"/>
      <c r="VZA2398" s="306"/>
      <c r="VZB2398" s="306"/>
      <c r="VZC2398" s="306"/>
      <c r="VZD2398" s="306"/>
      <c r="VZE2398" s="306"/>
      <c r="VZF2398" s="306"/>
      <c r="VZG2398" s="306"/>
      <c r="VZH2398" s="306"/>
      <c r="VZI2398" s="306"/>
      <c r="VZJ2398" s="306"/>
      <c r="VZK2398" s="306"/>
      <c r="VZL2398" s="306"/>
      <c r="VZM2398" s="306"/>
      <c r="VZN2398" s="306"/>
      <c r="VZO2398" s="306"/>
      <c r="VZP2398" s="306"/>
      <c r="VZQ2398" s="306"/>
      <c r="VZR2398" s="306"/>
      <c r="VZS2398" s="306"/>
      <c r="VZT2398" s="306"/>
      <c r="VZU2398" s="306"/>
      <c r="VZV2398" s="306"/>
      <c r="VZW2398" s="306"/>
      <c r="VZX2398" s="306"/>
      <c r="VZY2398" s="306"/>
      <c r="VZZ2398" s="306"/>
      <c r="WAA2398" s="306"/>
      <c r="WAB2398" s="306"/>
      <c r="WAC2398" s="306"/>
      <c r="WAD2398" s="306"/>
      <c r="WAE2398" s="306"/>
      <c r="WAF2398" s="306"/>
      <c r="WAG2398" s="306"/>
      <c r="WAH2398" s="306"/>
      <c r="WAI2398" s="306"/>
      <c r="WAJ2398" s="306"/>
      <c r="WAK2398" s="306"/>
      <c r="WAL2398" s="306"/>
      <c r="WAM2398" s="306"/>
      <c r="WAN2398" s="306"/>
      <c r="WAO2398" s="306"/>
      <c r="WAP2398" s="306"/>
      <c r="WAQ2398" s="306"/>
      <c r="WAR2398" s="306"/>
      <c r="WAS2398" s="306"/>
      <c r="WAT2398" s="306"/>
      <c r="WAU2398" s="306"/>
      <c r="WAV2398" s="306"/>
      <c r="WAW2398" s="306"/>
      <c r="WAX2398" s="306"/>
      <c r="WAY2398" s="306"/>
      <c r="WAZ2398" s="306"/>
      <c r="WBA2398" s="306"/>
      <c r="WBB2398" s="306"/>
      <c r="WBC2398" s="306"/>
      <c r="WBD2398" s="306"/>
      <c r="WBE2398" s="306"/>
      <c r="WBF2398" s="306"/>
      <c r="WBG2398" s="306"/>
      <c r="WBH2398" s="306"/>
      <c r="WBI2398" s="306"/>
      <c r="WBJ2398" s="306"/>
      <c r="WBK2398" s="306"/>
      <c r="WBL2398" s="306"/>
      <c r="WBM2398" s="306"/>
      <c r="WBN2398" s="306"/>
      <c r="WBO2398" s="306"/>
      <c r="WBP2398" s="306"/>
      <c r="WBQ2398" s="306"/>
      <c r="WBR2398" s="306"/>
      <c r="WBS2398" s="306"/>
      <c r="WBT2398" s="306"/>
      <c r="WBU2398" s="306"/>
      <c r="WBV2398" s="306"/>
      <c r="WBW2398" s="306"/>
      <c r="WBX2398" s="306"/>
      <c r="WBY2398" s="306"/>
      <c r="WBZ2398" s="306"/>
      <c r="WCA2398" s="306"/>
      <c r="WCB2398" s="306"/>
      <c r="WCC2398" s="306"/>
      <c r="WCD2398" s="306"/>
      <c r="WCE2398" s="306"/>
      <c r="WCF2398" s="306"/>
      <c r="WCG2398" s="306"/>
      <c r="WCH2398" s="306"/>
      <c r="WCI2398" s="306"/>
      <c r="WCJ2398" s="306"/>
      <c r="WCK2398" s="306"/>
      <c r="WCL2398" s="306"/>
      <c r="WCM2398" s="306"/>
      <c r="WCN2398" s="306"/>
      <c r="WCO2398" s="306"/>
      <c r="WCP2398" s="306"/>
      <c r="WCQ2398" s="306"/>
      <c r="WCR2398" s="306"/>
      <c r="WCS2398" s="306"/>
      <c r="WCT2398" s="306"/>
      <c r="WCU2398" s="306"/>
      <c r="WCV2398" s="306"/>
      <c r="WCW2398" s="306"/>
      <c r="WCX2398" s="306"/>
      <c r="WCY2398" s="306"/>
      <c r="WCZ2398" s="306"/>
      <c r="WDA2398" s="306"/>
      <c r="WDB2398" s="306"/>
      <c r="WDC2398" s="306"/>
      <c r="WDD2398" s="306"/>
      <c r="WDE2398" s="306"/>
      <c r="WDF2398" s="306"/>
      <c r="WDG2398" s="306"/>
      <c r="WDH2398" s="306"/>
      <c r="WDI2398" s="306"/>
      <c r="WDJ2398" s="306"/>
      <c r="WDK2398" s="306"/>
      <c r="WDL2398" s="306"/>
      <c r="WDM2398" s="306"/>
      <c r="WDN2398" s="306"/>
      <c r="WDO2398" s="306"/>
      <c r="WDP2398" s="306"/>
      <c r="WDQ2398" s="306"/>
      <c r="WDR2398" s="306"/>
      <c r="WDS2398" s="306"/>
      <c r="WDT2398" s="306"/>
      <c r="WDU2398" s="306"/>
      <c r="WDV2398" s="306"/>
      <c r="WDW2398" s="306"/>
      <c r="WDX2398" s="306"/>
      <c r="WDY2398" s="306"/>
      <c r="WDZ2398" s="306"/>
      <c r="WEA2398" s="306"/>
      <c r="WEB2398" s="306"/>
      <c r="WEC2398" s="306"/>
      <c r="WED2398" s="306"/>
      <c r="WEE2398" s="306"/>
      <c r="WEF2398" s="306"/>
      <c r="WEG2398" s="306"/>
      <c r="WEH2398" s="306"/>
      <c r="WEI2398" s="306"/>
      <c r="WEJ2398" s="306"/>
      <c r="WEK2398" s="306"/>
      <c r="WEL2398" s="306"/>
      <c r="WEM2398" s="306"/>
      <c r="WEN2398" s="306"/>
      <c r="WEO2398" s="306"/>
      <c r="WEP2398" s="306"/>
      <c r="WEQ2398" s="306"/>
      <c r="WER2398" s="306"/>
      <c r="WES2398" s="306"/>
      <c r="WET2398" s="306"/>
      <c r="WEU2398" s="306"/>
      <c r="WEV2398" s="306"/>
      <c r="WEW2398" s="306"/>
      <c r="WEX2398" s="306"/>
      <c r="WEY2398" s="306"/>
      <c r="WEZ2398" s="306"/>
      <c r="WFA2398" s="306"/>
      <c r="WFB2398" s="306"/>
      <c r="WFC2398" s="306"/>
      <c r="WFD2398" s="306"/>
      <c r="WFE2398" s="306"/>
      <c r="WFF2398" s="306"/>
      <c r="WFG2398" s="306"/>
      <c r="WFH2398" s="306"/>
      <c r="WFI2398" s="306"/>
      <c r="WFJ2398" s="306"/>
      <c r="WFK2398" s="306"/>
      <c r="WFL2398" s="306"/>
      <c r="WFM2398" s="306"/>
      <c r="WFN2398" s="306"/>
      <c r="WFO2398" s="306"/>
      <c r="WFP2398" s="306"/>
      <c r="WFQ2398" s="306"/>
      <c r="WFR2398" s="306"/>
      <c r="WFS2398" s="306"/>
      <c r="WFT2398" s="306"/>
      <c r="WFU2398" s="306"/>
      <c r="WFV2398" s="306"/>
      <c r="WFW2398" s="306"/>
      <c r="WFX2398" s="306"/>
      <c r="WFY2398" s="306"/>
      <c r="WFZ2398" s="306"/>
      <c r="WGA2398" s="306"/>
      <c r="WGB2398" s="306"/>
      <c r="WGC2398" s="306"/>
      <c r="WGD2398" s="306"/>
      <c r="WGE2398" s="306"/>
      <c r="WGF2398" s="306"/>
      <c r="WGG2398" s="306"/>
      <c r="WGH2398" s="306"/>
      <c r="WGI2398" s="306"/>
      <c r="WGJ2398" s="306"/>
      <c r="WGK2398" s="306"/>
      <c r="WGL2398" s="306"/>
      <c r="WGM2398" s="306"/>
      <c r="WGN2398" s="306"/>
      <c r="WGO2398" s="306"/>
      <c r="WGP2398" s="306"/>
      <c r="WGQ2398" s="306"/>
      <c r="WGR2398" s="306"/>
      <c r="WGS2398" s="306"/>
      <c r="WGT2398" s="306"/>
      <c r="WGU2398" s="306"/>
      <c r="WGV2398" s="306"/>
      <c r="WGW2398" s="306"/>
      <c r="WGX2398" s="306"/>
      <c r="WGY2398" s="306"/>
      <c r="WGZ2398" s="306"/>
      <c r="WHA2398" s="306"/>
      <c r="WHB2398" s="306"/>
      <c r="WHC2398" s="306"/>
      <c r="WHD2398" s="306"/>
      <c r="WHE2398" s="306"/>
      <c r="WHF2398" s="306"/>
      <c r="WHG2398" s="306"/>
      <c r="WHH2398" s="306"/>
      <c r="WHI2398" s="306"/>
      <c r="WHJ2398" s="306"/>
      <c r="WHK2398" s="306"/>
      <c r="WHL2398" s="306"/>
      <c r="WHM2398" s="306"/>
      <c r="WHN2398" s="306"/>
      <c r="WHO2398" s="306"/>
      <c r="WHP2398" s="306"/>
      <c r="WHQ2398" s="306"/>
      <c r="WHR2398" s="306"/>
      <c r="WHS2398" s="306"/>
      <c r="WHT2398" s="306"/>
      <c r="WHU2398" s="306"/>
      <c r="WHV2398" s="306"/>
      <c r="WHW2398" s="306"/>
      <c r="WHX2398" s="306"/>
      <c r="WHY2398" s="306"/>
      <c r="WHZ2398" s="306"/>
      <c r="WIA2398" s="306"/>
      <c r="WIB2398" s="306"/>
      <c r="WIC2398" s="306"/>
      <c r="WID2398" s="306"/>
      <c r="WIE2398" s="306"/>
      <c r="WIF2398" s="306"/>
      <c r="WIG2398" s="306"/>
      <c r="WIH2398" s="306"/>
      <c r="WII2398" s="306"/>
      <c r="WIJ2398" s="306"/>
      <c r="WIK2398" s="306"/>
      <c r="WIL2398" s="306"/>
      <c r="WIM2398" s="306"/>
      <c r="WIN2398" s="306"/>
      <c r="WIO2398" s="306"/>
      <c r="WIP2398" s="306"/>
      <c r="WIQ2398" s="306"/>
      <c r="WIR2398" s="306"/>
      <c r="WIS2398" s="306"/>
      <c r="WIT2398" s="306"/>
      <c r="WIU2398" s="306"/>
      <c r="WIV2398" s="306"/>
      <c r="WIW2398" s="306"/>
      <c r="WIX2398" s="306"/>
      <c r="WIY2398" s="306"/>
      <c r="WIZ2398" s="306"/>
      <c r="WJA2398" s="306"/>
      <c r="WJB2398" s="306"/>
      <c r="WJC2398" s="306"/>
      <c r="WJD2398" s="306"/>
      <c r="WJE2398" s="306"/>
      <c r="WJF2398" s="306"/>
      <c r="WJG2398" s="306"/>
      <c r="WJH2398" s="306"/>
      <c r="WJI2398" s="306"/>
      <c r="WJJ2398" s="306"/>
      <c r="WJK2398" s="306"/>
      <c r="WJL2398" s="306"/>
      <c r="WJM2398" s="306"/>
      <c r="WJN2398" s="306"/>
      <c r="WJO2398" s="306"/>
      <c r="WJP2398" s="306"/>
      <c r="WJQ2398" s="306"/>
      <c r="WJR2398" s="306"/>
      <c r="WJS2398" s="306"/>
      <c r="WJT2398" s="306"/>
      <c r="WJU2398" s="306"/>
      <c r="WJV2398" s="306"/>
      <c r="WJW2398" s="306"/>
      <c r="WJX2398" s="306"/>
      <c r="WJY2398" s="306"/>
      <c r="WJZ2398" s="306"/>
      <c r="WKA2398" s="306"/>
      <c r="WKB2398" s="306"/>
      <c r="WKC2398" s="306"/>
      <c r="WKD2398" s="306"/>
      <c r="WKE2398" s="306"/>
      <c r="WKF2398" s="306"/>
      <c r="WKG2398" s="306"/>
      <c r="WKH2398" s="306"/>
      <c r="WKI2398" s="306"/>
      <c r="WKJ2398" s="306"/>
      <c r="WKK2398" s="306"/>
      <c r="WKL2398" s="306"/>
      <c r="WKM2398" s="306"/>
      <c r="WKN2398" s="306"/>
      <c r="WKO2398" s="306"/>
      <c r="WKP2398" s="306"/>
      <c r="WKQ2398" s="306"/>
      <c r="WKR2398" s="306"/>
      <c r="WKS2398" s="306"/>
      <c r="WKT2398" s="306"/>
      <c r="WKU2398" s="306"/>
      <c r="WKV2398" s="306"/>
      <c r="WKW2398" s="306"/>
      <c r="WKX2398" s="306"/>
      <c r="WKY2398" s="306"/>
      <c r="WKZ2398" s="306"/>
      <c r="WLA2398" s="306"/>
      <c r="WLB2398" s="306"/>
      <c r="WLC2398" s="306"/>
      <c r="WLD2398" s="306"/>
      <c r="WLE2398" s="306"/>
      <c r="WLF2398" s="306"/>
      <c r="WLG2398" s="306"/>
      <c r="WLH2398" s="306"/>
      <c r="WLI2398" s="306"/>
      <c r="WLJ2398" s="306"/>
      <c r="WLK2398" s="306"/>
      <c r="WLL2398" s="306"/>
      <c r="WLM2398" s="306"/>
      <c r="WLN2398" s="306"/>
      <c r="WLO2398" s="306"/>
      <c r="WLP2398" s="306"/>
      <c r="WLQ2398" s="306"/>
      <c r="WLR2398" s="306"/>
      <c r="WLS2398" s="306"/>
      <c r="WLT2398" s="306"/>
      <c r="WLU2398" s="306"/>
      <c r="WLV2398" s="306"/>
      <c r="WLW2398" s="306"/>
      <c r="WLX2398" s="306"/>
      <c r="WLY2398" s="306"/>
      <c r="WLZ2398" s="306"/>
      <c r="WMA2398" s="306"/>
      <c r="WMB2398" s="306"/>
      <c r="WMC2398" s="306"/>
      <c r="WMD2398" s="306"/>
      <c r="WME2398" s="306"/>
      <c r="WMF2398" s="306"/>
      <c r="WMG2398" s="306"/>
      <c r="WMH2398" s="306"/>
      <c r="WMI2398" s="306"/>
      <c r="WMJ2398" s="306"/>
      <c r="WMK2398" s="306"/>
      <c r="WML2398" s="306"/>
      <c r="WMM2398" s="306"/>
      <c r="WMN2398" s="306"/>
      <c r="WMO2398" s="306"/>
      <c r="WMP2398" s="306"/>
      <c r="WMQ2398" s="306"/>
      <c r="WMR2398" s="306"/>
      <c r="WMS2398" s="306"/>
      <c r="WMT2398" s="306"/>
      <c r="WMU2398" s="306"/>
      <c r="WMV2398" s="306"/>
      <c r="WMW2398" s="306"/>
      <c r="WMX2398" s="306"/>
      <c r="WMY2398" s="306"/>
      <c r="WMZ2398" s="306"/>
      <c r="WNA2398" s="306"/>
      <c r="WNB2398" s="306"/>
      <c r="WNC2398" s="306"/>
      <c r="WND2398" s="306"/>
      <c r="WNE2398" s="306"/>
      <c r="WNF2398" s="306"/>
      <c r="WNG2398" s="306"/>
      <c r="WNH2398" s="306"/>
      <c r="WNI2398" s="306"/>
      <c r="WNJ2398" s="306"/>
      <c r="WNK2398" s="306"/>
      <c r="WNL2398" s="306"/>
      <c r="WNM2398" s="306"/>
      <c r="WNN2398" s="306"/>
      <c r="WNO2398" s="306"/>
      <c r="WNP2398" s="306"/>
      <c r="WNQ2398" s="306"/>
      <c r="WNR2398" s="306"/>
      <c r="WNS2398" s="306"/>
      <c r="WNT2398" s="306"/>
      <c r="WNU2398" s="306"/>
      <c r="WNV2398" s="306"/>
      <c r="WNW2398" s="306"/>
      <c r="WNX2398" s="306"/>
      <c r="WNY2398" s="306"/>
      <c r="WNZ2398" s="306"/>
      <c r="WOA2398" s="306"/>
      <c r="WOB2398" s="306"/>
      <c r="WOC2398" s="306"/>
      <c r="WOD2398" s="306"/>
      <c r="WOE2398" s="306"/>
      <c r="WOF2398" s="306"/>
      <c r="WOG2398" s="306"/>
      <c r="WOH2398" s="306"/>
      <c r="WOI2398" s="306"/>
      <c r="WOJ2398" s="306"/>
      <c r="WOK2398" s="306"/>
      <c r="WOL2398" s="306"/>
      <c r="WOM2398" s="306"/>
      <c r="WON2398" s="306"/>
      <c r="WOO2398" s="306"/>
      <c r="WOP2398" s="306"/>
      <c r="WOQ2398" s="306"/>
      <c r="WOR2398" s="306"/>
      <c r="WOS2398" s="306"/>
      <c r="WOT2398" s="306"/>
      <c r="WOU2398" s="306"/>
      <c r="WOV2398" s="306"/>
      <c r="WOW2398" s="306"/>
      <c r="WOX2398" s="306"/>
      <c r="WOY2398" s="306"/>
      <c r="WOZ2398" s="306"/>
      <c r="WPA2398" s="306"/>
      <c r="WPB2398" s="306"/>
      <c r="WPC2398" s="306"/>
      <c r="WPD2398" s="306"/>
      <c r="WPE2398" s="306"/>
      <c r="WPF2398" s="306"/>
      <c r="WPG2398" s="306"/>
      <c r="WPH2398" s="306"/>
      <c r="WPI2398" s="306"/>
      <c r="WPJ2398" s="306"/>
      <c r="WPK2398" s="306"/>
      <c r="WPL2398" s="306"/>
      <c r="WPM2398" s="306"/>
      <c r="WPN2398" s="306"/>
      <c r="WPO2398" s="306"/>
      <c r="WPP2398" s="306"/>
      <c r="WPQ2398" s="306"/>
      <c r="WPR2398" s="306"/>
      <c r="WPS2398" s="306"/>
      <c r="WPT2398" s="306"/>
      <c r="WPU2398" s="306"/>
      <c r="WPV2398" s="306"/>
      <c r="WPW2398" s="306"/>
      <c r="WPX2398" s="306"/>
      <c r="WPY2398" s="306"/>
      <c r="WPZ2398" s="306"/>
      <c r="WQA2398" s="306"/>
      <c r="WQB2398" s="306"/>
      <c r="WQC2398" s="306"/>
      <c r="WQD2398" s="306"/>
      <c r="WQE2398" s="306"/>
      <c r="WQF2398" s="306"/>
      <c r="WQG2398" s="306"/>
      <c r="WQH2398" s="306"/>
      <c r="WQI2398" s="306"/>
      <c r="WQJ2398" s="306"/>
      <c r="WQK2398" s="306"/>
      <c r="WQL2398" s="306"/>
      <c r="WQM2398" s="306"/>
      <c r="WQN2398" s="306"/>
      <c r="WQO2398" s="306"/>
      <c r="WQP2398" s="306"/>
      <c r="WQQ2398" s="306"/>
      <c r="WQR2398" s="306"/>
      <c r="WQS2398" s="306"/>
      <c r="WQT2398" s="306"/>
      <c r="WQU2398" s="306"/>
      <c r="WQV2398" s="306"/>
      <c r="WQW2398" s="306"/>
      <c r="WQX2398" s="306"/>
      <c r="WQY2398" s="306"/>
      <c r="WQZ2398" s="306"/>
      <c r="WRA2398" s="306"/>
      <c r="WRB2398" s="306"/>
      <c r="WRC2398" s="306"/>
      <c r="WRD2398" s="306"/>
      <c r="WRE2398" s="306"/>
      <c r="WRF2398" s="306"/>
      <c r="WRG2398" s="306"/>
      <c r="WRH2398" s="306"/>
      <c r="WRI2398" s="306"/>
      <c r="WRJ2398" s="306"/>
      <c r="WRK2398" s="306"/>
      <c r="WRL2398" s="306"/>
      <c r="WRM2398" s="306"/>
      <c r="WRN2398" s="306"/>
      <c r="WRO2398" s="306"/>
      <c r="WRP2398" s="306"/>
      <c r="WRQ2398" s="306"/>
      <c r="WRR2398" s="306"/>
      <c r="WRS2398" s="306"/>
      <c r="WRT2398" s="306"/>
      <c r="WRU2398" s="306"/>
      <c r="WRV2398" s="306"/>
      <c r="WRW2398" s="306"/>
      <c r="WRX2398" s="306"/>
      <c r="WRY2398" s="306"/>
      <c r="WRZ2398" s="306"/>
      <c r="WSA2398" s="306"/>
      <c r="WSB2398" s="306"/>
      <c r="WSC2398" s="306"/>
      <c r="WSD2398" s="306"/>
      <c r="WSE2398" s="306"/>
      <c r="WSF2398" s="306"/>
      <c r="WSG2398" s="306"/>
      <c r="WSH2398" s="306"/>
      <c r="WSI2398" s="306"/>
      <c r="WSJ2398" s="306"/>
      <c r="WSK2398" s="306"/>
      <c r="WSL2398" s="306"/>
      <c r="WSM2398" s="306"/>
      <c r="WSN2398" s="306"/>
      <c r="WSO2398" s="306"/>
      <c r="WSP2398" s="306"/>
      <c r="WSQ2398" s="306"/>
      <c r="WSR2398" s="306"/>
      <c r="WSS2398" s="306"/>
      <c r="WST2398" s="306"/>
      <c r="WSU2398" s="306"/>
      <c r="WSV2398" s="306"/>
      <c r="WSW2398" s="306"/>
      <c r="WSX2398" s="306"/>
      <c r="WSY2398" s="306"/>
      <c r="WSZ2398" s="306"/>
      <c r="WTA2398" s="306"/>
      <c r="WTB2398" s="306"/>
      <c r="WTC2398" s="306"/>
      <c r="WTD2398" s="306"/>
      <c r="WTE2398" s="306"/>
      <c r="WTF2398" s="306"/>
      <c r="WTG2398" s="306"/>
      <c r="WTH2398" s="306"/>
      <c r="WTI2398" s="306"/>
      <c r="WTJ2398" s="306"/>
      <c r="WTK2398" s="306"/>
      <c r="WTL2398" s="306"/>
      <c r="WTM2398" s="306"/>
      <c r="WTN2398" s="306"/>
      <c r="WTO2398" s="306"/>
      <c r="WTP2398" s="306"/>
      <c r="WTQ2398" s="306"/>
      <c r="WTR2398" s="306"/>
      <c r="WTS2398" s="306"/>
      <c r="WTT2398" s="306"/>
      <c r="WTU2398" s="306"/>
      <c r="WTV2398" s="306"/>
      <c r="WTW2398" s="306"/>
      <c r="WTX2398" s="306"/>
      <c r="WTY2398" s="306"/>
      <c r="WTZ2398" s="306"/>
      <c r="WUA2398" s="306"/>
      <c r="WUB2398" s="306"/>
      <c r="WUC2398" s="306"/>
      <c r="WUD2398" s="306"/>
      <c r="WUE2398" s="306"/>
      <c r="WUF2398" s="306"/>
      <c r="WUG2398" s="306"/>
      <c r="WUH2398" s="306"/>
      <c r="WUI2398" s="306"/>
      <c r="WUJ2398" s="306"/>
      <c r="WUK2398" s="306"/>
      <c r="WUL2398" s="306"/>
      <c r="WUM2398" s="306"/>
      <c r="WUN2398" s="306"/>
      <c r="WUO2398" s="306"/>
      <c r="WUP2398" s="306"/>
      <c r="WUQ2398" s="306"/>
      <c r="WUR2398" s="306"/>
      <c r="WUS2398" s="306"/>
      <c r="WUT2398" s="306"/>
      <c r="WUU2398" s="306"/>
      <c r="WUV2398" s="306"/>
      <c r="WUW2398" s="306"/>
      <c r="WUX2398" s="306"/>
      <c r="WUY2398" s="306"/>
      <c r="WUZ2398" s="306"/>
      <c r="WVA2398" s="306"/>
      <c r="WVB2398" s="306"/>
      <c r="WVC2398" s="306"/>
      <c r="WVD2398" s="306"/>
      <c r="WVE2398" s="306"/>
      <c r="WVF2398" s="306"/>
      <c r="WVG2398" s="306"/>
      <c r="WVH2398" s="306"/>
      <c r="WVI2398" s="306"/>
      <c r="WVJ2398" s="306"/>
      <c r="WVK2398" s="306"/>
      <c r="WVL2398" s="306"/>
      <c r="WVM2398" s="306"/>
      <c r="WVN2398" s="306"/>
      <c r="WVO2398" s="306"/>
      <c r="WVP2398" s="306"/>
      <c r="WVQ2398" s="306"/>
      <c r="WVR2398" s="306"/>
      <c r="WVS2398" s="306"/>
      <c r="WVT2398" s="306"/>
      <c r="WVU2398" s="306"/>
      <c r="WVV2398" s="306"/>
      <c r="WVW2398" s="306"/>
      <c r="WVX2398" s="306"/>
      <c r="WVY2398" s="306"/>
      <c r="WVZ2398" s="306"/>
      <c r="WWA2398" s="306"/>
      <c r="WWB2398" s="306"/>
      <c r="WWC2398" s="306"/>
      <c r="WWD2398" s="306"/>
      <c r="WWE2398" s="306"/>
      <c r="WWF2398" s="306"/>
      <c r="WWG2398" s="306"/>
      <c r="WWH2398" s="306"/>
      <c r="WWI2398" s="306"/>
      <c r="WWJ2398" s="306"/>
      <c r="WWK2398" s="306"/>
      <c r="WWL2398" s="306"/>
      <c r="WWM2398" s="306"/>
      <c r="WWN2398" s="306"/>
      <c r="WWO2398" s="306"/>
      <c r="WWP2398" s="306"/>
      <c r="WWQ2398" s="306"/>
      <c r="WWR2398" s="306"/>
      <c r="WWS2398" s="306"/>
      <c r="WWT2398" s="306"/>
      <c r="WWU2398" s="306"/>
      <c r="WWV2398" s="306"/>
      <c r="WWW2398" s="306"/>
      <c r="WWX2398" s="306"/>
      <c r="WWY2398" s="306"/>
      <c r="WWZ2398" s="306"/>
      <c r="WXA2398" s="306"/>
      <c r="WXB2398" s="306"/>
      <c r="WXC2398" s="306"/>
      <c r="WXD2398" s="306"/>
      <c r="WXE2398" s="306"/>
      <c r="WXF2398" s="306"/>
      <c r="WXG2398" s="306"/>
      <c r="WXH2398" s="306"/>
      <c r="WXI2398" s="306"/>
      <c r="WXJ2398" s="306"/>
      <c r="WXK2398" s="306"/>
      <c r="WXL2398" s="306"/>
      <c r="WXM2398" s="306"/>
      <c r="WXN2398" s="306"/>
      <c r="WXO2398" s="306"/>
      <c r="WXP2398" s="306"/>
      <c r="WXQ2398" s="306"/>
      <c r="WXR2398" s="306"/>
      <c r="WXS2398" s="306"/>
      <c r="WXT2398" s="306"/>
      <c r="WXU2398" s="306"/>
      <c r="WXV2398" s="306"/>
      <c r="WXW2398" s="306"/>
      <c r="WXX2398" s="306"/>
      <c r="WXY2398" s="306"/>
      <c r="WXZ2398" s="306"/>
      <c r="WYA2398" s="306"/>
      <c r="WYB2398" s="306"/>
      <c r="WYC2398" s="306"/>
      <c r="WYD2398" s="306"/>
      <c r="WYE2398" s="306"/>
      <c r="WYF2398" s="306"/>
      <c r="WYG2398" s="306"/>
      <c r="WYH2398" s="306"/>
      <c r="WYI2398" s="306"/>
      <c r="WYJ2398" s="306"/>
      <c r="WYK2398" s="306"/>
      <c r="WYL2398" s="306"/>
      <c r="WYM2398" s="306"/>
      <c r="WYN2398" s="306"/>
      <c r="WYO2398" s="306"/>
      <c r="WYP2398" s="306"/>
      <c r="WYQ2398" s="306"/>
      <c r="WYR2398" s="306"/>
      <c r="WYS2398" s="306"/>
      <c r="WYT2398" s="306"/>
      <c r="WYU2398" s="306"/>
      <c r="WYV2398" s="306"/>
      <c r="WYW2398" s="306"/>
      <c r="WYX2398" s="306"/>
      <c r="WYY2398" s="306"/>
      <c r="WYZ2398" s="306"/>
      <c r="WZA2398" s="306"/>
      <c r="WZB2398" s="306"/>
      <c r="WZC2398" s="306"/>
      <c r="WZD2398" s="306"/>
      <c r="WZE2398" s="306"/>
      <c r="WZF2398" s="306"/>
      <c r="WZG2398" s="306"/>
      <c r="WZH2398" s="306"/>
      <c r="WZI2398" s="306"/>
      <c r="WZJ2398" s="306"/>
      <c r="WZK2398" s="306"/>
      <c r="WZL2398" s="306"/>
      <c r="WZM2398" s="306"/>
      <c r="WZN2398" s="306"/>
      <c r="WZO2398" s="306"/>
      <c r="WZP2398" s="306"/>
      <c r="WZQ2398" s="306"/>
      <c r="WZR2398" s="306"/>
      <c r="WZS2398" s="306"/>
      <c r="WZT2398" s="306"/>
      <c r="WZU2398" s="306"/>
      <c r="WZV2398" s="306"/>
      <c r="WZW2398" s="306"/>
      <c r="WZX2398" s="306"/>
      <c r="WZY2398" s="306"/>
      <c r="WZZ2398" s="306"/>
      <c r="XAA2398" s="306"/>
      <c r="XAB2398" s="306"/>
      <c r="XAC2398" s="306"/>
      <c r="XAD2398" s="306"/>
      <c r="XAE2398" s="306"/>
      <c r="XAF2398" s="306"/>
      <c r="XAG2398" s="306"/>
      <c r="XAH2398" s="306"/>
      <c r="XAI2398" s="306"/>
      <c r="XAJ2398" s="306"/>
      <c r="XAK2398" s="306"/>
      <c r="XAL2398" s="306"/>
      <c r="XAM2398" s="306"/>
      <c r="XAN2398" s="306"/>
      <c r="XAO2398" s="306"/>
      <c r="XAP2398" s="306"/>
      <c r="XAQ2398" s="306"/>
      <c r="XAR2398" s="306"/>
      <c r="XAS2398" s="306"/>
      <c r="XAT2398" s="306"/>
      <c r="XAU2398" s="306"/>
      <c r="XAV2398" s="306"/>
      <c r="XAW2398" s="306"/>
      <c r="XAX2398" s="306"/>
      <c r="XAY2398" s="306"/>
      <c r="XAZ2398" s="306"/>
      <c r="XBA2398" s="306"/>
      <c r="XBB2398" s="306"/>
      <c r="XBC2398" s="306"/>
      <c r="XBD2398" s="306"/>
      <c r="XBE2398" s="306"/>
      <c r="XBF2398" s="306"/>
      <c r="XBG2398" s="306"/>
      <c r="XBH2398" s="306"/>
      <c r="XBI2398" s="306"/>
      <c r="XBJ2398" s="306"/>
      <c r="XBK2398" s="306"/>
      <c r="XBL2398" s="306"/>
      <c r="XBM2398" s="306"/>
      <c r="XBN2398" s="306"/>
      <c r="XBO2398" s="306"/>
      <c r="XBP2398" s="306"/>
      <c r="XBQ2398" s="306"/>
      <c r="XBR2398" s="306"/>
      <c r="XBS2398" s="306"/>
      <c r="XBT2398" s="306"/>
      <c r="XBU2398" s="306"/>
      <c r="XBV2398" s="306"/>
      <c r="XBW2398" s="306"/>
      <c r="XBX2398" s="306"/>
      <c r="XBY2398" s="306"/>
      <c r="XBZ2398" s="306"/>
      <c r="XCA2398" s="306"/>
      <c r="XCB2398" s="306"/>
      <c r="XCC2398" s="306"/>
      <c r="XCD2398" s="306"/>
      <c r="XCE2398" s="306"/>
      <c r="XCF2398" s="306"/>
      <c r="XCG2398" s="306"/>
      <c r="XCH2398" s="306"/>
      <c r="XCI2398" s="306"/>
      <c r="XCJ2398" s="306"/>
      <c r="XCK2398" s="306"/>
      <c r="XCL2398" s="306"/>
      <c r="XCM2398" s="306"/>
      <c r="XCN2398" s="306"/>
      <c r="XCO2398" s="306"/>
      <c r="XCP2398" s="306"/>
      <c r="XCQ2398" s="306"/>
      <c r="XCR2398" s="306"/>
      <c r="XCS2398" s="306"/>
      <c r="XCT2398" s="306"/>
      <c r="XCU2398" s="306"/>
      <c r="XCV2398" s="306"/>
      <c r="XCW2398" s="306"/>
      <c r="XCX2398" s="306"/>
      <c r="XCY2398" s="306"/>
      <c r="XCZ2398" s="306"/>
      <c r="XDA2398" s="306"/>
      <c r="XDB2398" s="306"/>
      <c r="XDC2398" s="306"/>
      <c r="XDD2398" s="306"/>
      <c r="XDE2398" s="306"/>
      <c r="XDF2398" s="306"/>
      <c r="XDG2398" s="306"/>
      <c r="XDH2398" s="306"/>
      <c r="XDI2398" s="306"/>
      <c r="XDJ2398" s="306"/>
      <c r="XDK2398" s="306"/>
      <c r="XDL2398" s="306"/>
      <c r="XDM2398" s="306"/>
      <c r="XDN2398" s="306"/>
      <c r="XDO2398" s="306"/>
      <c r="XDP2398" s="306"/>
      <c r="XDQ2398" s="306"/>
      <c r="XDR2398" s="306"/>
      <c r="XDS2398" s="306"/>
      <c r="XDT2398" s="306"/>
      <c r="XDU2398" s="306"/>
      <c r="XDV2398" s="306"/>
      <c r="XDW2398" s="306"/>
      <c r="XDX2398" s="306"/>
      <c r="XDY2398" s="306"/>
      <c r="XDZ2398" s="306"/>
    </row>
    <row r="2399" spans="1:16382" ht="22.5" customHeight="1" x14ac:dyDescent="0.25">
      <c r="A2399" s="68" t="str">
        <f t="shared" si="619"/>
        <v>2292.</v>
      </c>
      <c r="B2399" s="25">
        <v>5088</v>
      </c>
      <c r="C2399" s="175" t="s">
        <v>2405</v>
      </c>
      <c r="D2399" s="25">
        <v>1968</v>
      </c>
      <c r="E2399" s="111" t="s">
        <v>2932</v>
      </c>
      <c r="F2399" s="68" t="s">
        <v>2933</v>
      </c>
      <c r="G2399" s="25">
        <v>5</v>
      </c>
      <c r="H2399" s="25">
        <v>4</v>
      </c>
      <c r="I2399" s="144">
        <v>4225.1000000000004</v>
      </c>
      <c r="J2399" s="144">
        <v>2882.1</v>
      </c>
      <c r="K2399" s="144">
        <v>3882.1</v>
      </c>
      <c r="L2399" s="30">
        <v>180</v>
      </c>
      <c r="M2399" s="176">
        <f>R2399+T2399+V2399+X2399+Z2399+AB2399+AE2399+AF2399</f>
        <v>1454532</v>
      </c>
      <c r="N2399" s="144"/>
      <c r="O2399" s="142"/>
      <c r="P2399" s="144"/>
      <c r="Q2399" s="144">
        <f>M2399</f>
        <v>1454532</v>
      </c>
      <c r="R2399" s="144"/>
      <c r="S2399" s="30"/>
      <c r="T2399" s="144"/>
      <c r="U2399" s="144"/>
      <c r="V2399" s="144"/>
      <c r="W2399" s="144"/>
      <c r="X2399" s="144"/>
      <c r="Y2399" s="144">
        <v>100</v>
      </c>
      <c r="Z2399" s="144">
        <v>1084532</v>
      </c>
      <c r="AA2399" s="144"/>
      <c r="AB2399" s="144"/>
      <c r="AC2399" s="144"/>
      <c r="AD2399" s="144"/>
      <c r="AE2399" s="144">
        <v>370000</v>
      </c>
      <c r="AF2399" s="144"/>
      <c r="AG2399" s="324">
        <v>2025</v>
      </c>
      <c r="AH2399" s="128"/>
      <c r="AI2399" s="177"/>
      <c r="AJ2399" s="177"/>
      <c r="AK2399" s="141">
        <f t="shared" si="622"/>
        <v>2292</v>
      </c>
      <c r="AL2399" s="35" t="s">
        <v>153</v>
      </c>
      <c r="AM2399" s="141" t="str">
        <f t="shared" si="623"/>
        <v>2292.</v>
      </c>
      <c r="AN2399" s="147"/>
      <c r="AO2399" s="35"/>
      <c r="AP2399" s="16"/>
    </row>
    <row r="2400" spans="1:16382" ht="23.25" customHeight="1" x14ac:dyDescent="0.25">
      <c r="A2400" s="68" t="str">
        <f t="shared" si="619"/>
        <v>2293.</v>
      </c>
      <c r="B2400" s="68">
        <v>4543</v>
      </c>
      <c r="C2400" s="300" t="s">
        <v>3102</v>
      </c>
      <c r="D2400" s="68">
        <v>1982</v>
      </c>
      <c r="E2400" s="111" t="s">
        <v>2932</v>
      </c>
      <c r="F2400" s="68" t="s">
        <v>2934</v>
      </c>
      <c r="G2400" s="25">
        <v>9</v>
      </c>
      <c r="H2400" s="25">
        <v>8</v>
      </c>
      <c r="I2400" s="176">
        <v>16207.5</v>
      </c>
      <c r="J2400" s="144">
        <v>14649.6</v>
      </c>
      <c r="K2400" s="176">
        <v>14245.9</v>
      </c>
      <c r="L2400" s="267">
        <v>723</v>
      </c>
      <c r="M2400" s="179">
        <f t="shared" ref="M2400:M2405" si="624">R2400+T2400+V2400+X2400+Z2400+AB2400+AE2400+AF2400</f>
        <v>4461117</v>
      </c>
      <c r="N2400" s="144"/>
      <c r="O2400" s="142"/>
      <c r="P2400" s="144"/>
      <c r="Q2400" s="144">
        <f t="shared" ref="Q2400:Q2405" si="625">M2400</f>
        <v>4461117</v>
      </c>
      <c r="R2400" s="144">
        <v>3944479</v>
      </c>
      <c r="S2400" s="30"/>
      <c r="T2400" s="144"/>
      <c r="U2400" s="144"/>
      <c r="V2400" s="144"/>
      <c r="W2400" s="144"/>
      <c r="X2400" s="144"/>
      <c r="Y2400" s="144"/>
      <c r="Z2400" s="144"/>
      <c r="AA2400" s="144"/>
      <c r="AB2400" s="144"/>
      <c r="AC2400" s="144"/>
      <c r="AD2400" s="144"/>
      <c r="AE2400" s="144">
        <v>516638</v>
      </c>
      <c r="AF2400" s="144"/>
      <c r="AG2400" s="324">
        <v>2025</v>
      </c>
      <c r="AH2400" s="128"/>
      <c r="AI2400" s="134"/>
      <c r="AJ2400" s="134"/>
      <c r="AK2400" s="141">
        <f t="shared" si="622"/>
        <v>2293</v>
      </c>
      <c r="AL2400" s="35" t="s">
        <v>153</v>
      </c>
      <c r="AM2400" s="141" t="str">
        <f t="shared" si="623"/>
        <v>2293.</v>
      </c>
      <c r="AN2400" s="147"/>
      <c r="AO2400" s="35"/>
      <c r="AP2400" s="16"/>
      <c r="AQ2400" s="14"/>
      <c r="AR2400" s="14"/>
      <c r="AS2400" s="14"/>
      <c r="AT2400" s="14"/>
      <c r="AU2400" s="14"/>
      <c r="AV2400" s="14"/>
      <c r="AW2400" s="14"/>
      <c r="AX2400" s="14"/>
      <c r="AY2400" s="14"/>
      <c r="AZ2400" s="14"/>
      <c r="BA2400" s="14"/>
      <c r="BB2400" s="14"/>
      <c r="BC2400" s="14"/>
      <c r="BD2400" s="14"/>
      <c r="BE2400" s="14"/>
      <c r="BF2400" s="14"/>
      <c r="BG2400" s="14"/>
      <c r="BH2400" s="14"/>
      <c r="BI2400" s="14"/>
      <c r="BJ2400" s="14"/>
      <c r="BK2400" s="14"/>
      <c r="BL2400" s="14"/>
      <c r="BM2400" s="14"/>
      <c r="BN2400" s="14"/>
      <c r="BO2400" s="14"/>
      <c r="BP2400" s="14"/>
      <c r="BQ2400" s="14"/>
      <c r="BR2400" s="14"/>
      <c r="BS2400" s="14"/>
      <c r="BT2400" s="14"/>
      <c r="BU2400" s="14"/>
      <c r="BV2400" s="14"/>
      <c r="BW2400" s="14"/>
      <c r="BX2400" s="14"/>
      <c r="BY2400" s="14"/>
      <c r="BZ2400" s="14"/>
      <c r="CA2400" s="14"/>
      <c r="CB2400" s="14"/>
      <c r="CC2400" s="14"/>
      <c r="CD2400" s="14"/>
      <c r="CE2400" s="14"/>
      <c r="CF2400" s="14"/>
      <c r="CG2400" s="14"/>
      <c r="CH2400" s="14"/>
      <c r="CI2400" s="14"/>
      <c r="CJ2400" s="14"/>
      <c r="CK2400" s="14"/>
      <c r="CL2400" s="14"/>
      <c r="CM2400" s="14"/>
      <c r="CN2400" s="14"/>
      <c r="CO2400" s="14"/>
      <c r="CP2400" s="14"/>
      <c r="CQ2400" s="14"/>
      <c r="CR2400" s="14"/>
      <c r="CS2400" s="14"/>
      <c r="CT2400" s="14"/>
      <c r="CU2400" s="14"/>
      <c r="CV2400" s="14"/>
      <c r="CW2400" s="14"/>
      <c r="CX2400" s="14"/>
      <c r="CY2400" s="14"/>
      <c r="CZ2400" s="14"/>
      <c r="DA2400" s="14"/>
      <c r="DB2400" s="14"/>
      <c r="DC2400" s="14"/>
      <c r="DD2400" s="14"/>
      <c r="DE2400" s="14"/>
      <c r="DF2400" s="14"/>
      <c r="DG2400" s="14"/>
      <c r="DH2400" s="14"/>
      <c r="DI2400" s="14"/>
      <c r="DJ2400" s="14"/>
      <c r="DK2400" s="14"/>
      <c r="DL2400" s="14"/>
      <c r="DM2400" s="14"/>
      <c r="DN2400" s="14"/>
      <c r="DO2400" s="14"/>
      <c r="DP2400" s="14"/>
      <c r="DQ2400" s="14"/>
      <c r="DR2400" s="14"/>
      <c r="DS2400" s="14"/>
      <c r="DT2400" s="14"/>
      <c r="DU2400" s="14"/>
      <c r="DV2400" s="14"/>
      <c r="DW2400" s="14"/>
      <c r="DX2400" s="14"/>
      <c r="DY2400" s="14"/>
      <c r="DZ2400" s="14"/>
      <c r="EA2400" s="14"/>
      <c r="EB2400" s="14"/>
      <c r="EC2400" s="14"/>
      <c r="ED2400" s="14"/>
      <c r="EE2400" s="14"/>
      <c r="EF2400" s="14"/>
      <c r="EG2400" s="14"/>
      <c r="EH2400" s="14"/>
      <c r="EI2400" s="14"/>
      <c r="EJ2400" s="14"/>
      <c r="EK2400" s="14"/>
      <c r="EL2400" s="14"/>
      <c r="EM2400" s="14"/>
      <c r="EN2400" s="14"/>
      <c r="EO2400" s="14"/>
      <c r="EP2400" s="14"/>
      <c r="EQ2400" s="14"/>
      <c r="ER2400" s="14"/>
      <c r="ES2400" s="14"/>
      <c r="ET2400" s="14"/>
      <c r="EU2400" s="14"/>
      <c r="EV2400" s="14"/>
      <c r="EW2400" s="14"/>
      <c r="EX2400" s="14"/>
      <c r="EY2400" s="14"/>
      <c r="EZ2400" s="14"/>
      <c r="FA2400" s="14"/>
      <c r="FB2400" s="14"/>
      <c r="FC2400" s="14"/>
      <c r="FD2400" s="14"/>
      <c r="FE2400" s="14"/>
      <c r="FF2400" s="14"/>
      <c r="FG2400" s="14"/>
      <c r="FH2400" s="14"/>
      <c r="FI2400" s="14"/>
      <c r="FJ2400" s="14"/>
      <c r="FK2400" s="14"/>
      <c r="FL2400" s="14"/>
      <c r="FM2400" s="14"/>
      <c r="FN2400" s="14"/>
      <c r="FO2400" s="14"/>
      <c r="FP2400" s="14"/>
      <c r="FQ2400" s="14"/>
      <c r="FR2400" s="14"/>
      <c r="FS2400" s="14"/>
      <c r="FT2400" s="14"/>
      <c r="FU2400" s="14"/>
      <c r="FV2400" s="14"/>
      <c r="FW2400" s="14"/>
      <c r="FX2400" s="14"/>
      <c r="FY2400" s="14"/>
      <c r="FZ2400" s="14"/>
      <c r="GA2400" s="14"/>
      <c r="GB2400" s="14"/>
      <c r="GC2400" s="14"/>
      <c r="GD2400" s="14"/>
      <c r="GE2400" s="14"/>
      <c r="GF2400" s="14"/>
      <c r="GG2400" s="14"/>
      <c r="GH2400" s="14"/>
      <c r="GI2400" s="14"/>
      <c r="GJ2400" s="14"/>
      <c r="GK2400" s="14"/>
      <c r="GL2400" s="14"/>
      <c r="GM2400" s="14"/>
      <c r="GN2400" s="14"/>
      <c r="GO2400" s="14"/>
      <c r="GP2400" s="14"/>
      <c r="GQ2400" s="14"/>
      <c r="GR2400" s="14"/>
      <c r="GS2400" s="14"/>
      <c r="GT2400" s="14"/>
      <c r="GU2400" s="14"/>
      <c r="GV2400" s="14"/>
      <c r="GW2400" s="14"/>
      <c r="GX2400" s="14"/>
      <c r="GY2400" s="14"/>
      <c r="GZ2400" s="14"/>
      <c r="HA2400" s="14"/>
      <c r="HB2400" s="14"/>
      <c r="HC2400" s="14"/>
      <c r="HD2400" s="14"/>
      <c r="HE2400" s="14"/>
      <c r="HF2400" s="14"/>
      <c r="HG2400" s="14"/>
      <c r="HH2400" s="14"/>
      <c r="HI2400" s="14"/>
      <c r="HJ2400" s="14"/>
      <c r="HK2400" s="14"/>
      <c r="HL2400" s="14"/>
      <c r="HM2400" s="14"/>
      <c r="HN2400" s="14"/>
      <c r="HO2400" s="14"/>
      <c r="HP2400" s="14"/>
      <c r="HQ2400" s="14"/>
      <c r="HR2400" s="14"/>
      <c r="HS2400" s="14"/>
      <c r="HT2400" s="14"/>
      <c r="HU2400" s="14"/>
      <c r="HV2400" s="14"/>
      <c r="HW2400" s="14"/>
      <c r="HX2400" s="14"/>
      <c r="HY2400" s="14"/>
      <c r="HZ2400" s="14"/>
      <c r="IA2400" s="14"/>
      <c r="IB2400" s="14"/>
      <c r="IC2400" s="14"/>
      <c r="ID2400" s="14"/>
      <c r="IE2400" s="14"/>
      <c r="IF2400" s="14"/>
      <c r="IG2400" s="14"/>
      <c r="IH2400" s="14"/>
      <c r="II2400" s="14"/>
      <c r="IJ2400" s="14"/>
      <c r="IK2400" s="14"/>
      <c r="IL2400" s="14"/>
      <c r="IM2400" s="14"/>
      <c r="IN2400" s="14"/>
      <c r="IO2400" s="14"/>
      <c r="IP2400" s="14"/>
      <c r="IQ2400" s="14"/>
      <c r="IR2400" s="14"/>
      <c r="IS2400" s="14"/>
      <c r="IT2400" s="14"/>
      <c r="IU2400" s="14"/>
      <c r="IV2400" s="14"/>
      <c r="IW2400" s="14"/>
      <c r="IX2400" s="14"/>
      <c r="IY2400" s="14"/>
      <c r="IZ2400" s="14"/>
      <c r="JA2400" s="14"/>
      <c r="JB2400" s="14"/>
      <c r="JC2400" s="14"/>
      <c r="JD2400" s="14"/>
      <c r="JE2400" s="14"/>
      <c r="JF2400" s="14"/>
      <c r="JG2400" s="14"/>
      <c r="JH2400" s="14"/>
      <c r="JI2400" s="14"/>
      <c r="JJ2400" s="14"/>
      <c r="JK2400" s="14"/>
      <c r="JL2400" s="14"/>
      <c r="JM2400" s="14"/>
      <c r="JN2400" s="14"/>
      <c r="JO2400" s="14"/>
      <c r="JP2400" s="14"/>
      <c r="JQ2400" s="14"/>
      <c r="JR2400" s="14"/>
      <c r="JS2400" s="14"/>
      <c r="JT2400" s="14"/>
      <c r="JU2400" s="14"/>
      <c r="JV2400" s="14"/>
      <c r="JW2400" s="14"/>
      <c r="JX2400" s="14"/>
      <c r="JY2400" s="14"/>
      <c r="JZ2400" s="14"/>
      <c r="KA2400" s="14"/>
      <c r="KB2400" s="14"/>
      <c r="KC2400" s="14"/>
      <c r="KD2400" s="14"/>
      <c r="KE2400" s="14"/>
      <c r="KF2400" s="14"/>
      <c r="KG2400" s="14"/>
      <c r="KH2400" s="14"/>
      <c r="KI2400" s="14"/>
      <c r="KJ2400" s="14"/>
      <c r="KK2400" s="14"/>
      <c r="KL2400" s="14"/>
      <c r="KM2400" s="14"/>
      <c r="KN2400" s="14"/>
      <c r="KO2400" s="14"/>
      <c r="KP2400" s="14"/>
      <c r="KQ2400" s="14"/>
      <c r="KR2400" s="14"/>
      <c r="KS2400" s="14"/>
      <c r="KT2400" s="14"/>
      <c r="KU2400" s="14"/>
      <c r="KV2400" s="14"/>
      <c r="KW2400" s="14"/>
      <c r="KX2400" s="14"/>
      <c r="KY2400" s="14"/>
      <c r="KZ2400" s="14"/>
      <c r="LA2400" s="14"/>
      <c r="LB2400" s="14"/>
      <c r="LC2400" s="14"/>
      <c r="LD2400" s="14"/>
      <c r="LE2400" s="14"/>
      <c r="LF2400" s="14"/>
      <c r="LG2400" s="14"/>
      <c r="LH2400" s="14"/>
      <c r="LI2400" s="14"/>
      <c r="LJ2400" s="14"/>
      <c r="LK2400" s="14"/>
      <c r="LL2400" s="14"/>
      <c r="LM2400" s="14"/>
      <c r="LN2400" s="14"/>
      <c r="LO2400" s="14"/>
      <c r="LP2400" s="14"/>
      <c r="LQ2400" s="14"/>
      <c r="LR2400" s="14"/>
      <c r="LS2400" s="14"/>
      <c r="LT2400" s="14"/>
      <c r="LU2400" s="14"/>
      <c r="LV2400" s="14"/>
      <c r="LW2400" s="14"/>
      <c r="LX2400" s="14"/>
      <c r="LY2400" s="14"/>
      <c r="LZ2400" s="14"/>
      <c r="MA2400" s="14"/>
      <c r="MB2400" s="14"/>
      <c r="MC2400" s="14"/>
      <c r="MD2400" s="14"/>
      <c r="ME2400" s="14"/>
      <c r="MF2400" s="14"/>
      <c r="MG2400" s="14"/>
      <c r="MH2400" s="14"/>
      <c r="MI2400" s="14"/>
      <c r="MJ2400" s="14"/>
      <c r="MK2400" s="14"/>
      <c r="ML2400" s="14"/>
      <c r="MM2400" s="14"/>
      <c r="MN2400" s="14"/>
      <c r="MO2400" s="14"/>
      <c r="MP2400" s="14"/>
      <c r="MQ2400" s="14"/>
      <c r="MR2400" s="14"/>
      <c r="MS2400" s="14"/>
      <c r="MT2400" s="14"/>
      <c r="MU2400" s="14"/>
      <c r="MV2400" s="14"/>
      <c r="MW2400" s="14"/>
      <c r="MX2400" s="14"/>
      <c r="MY2400" s="14"/>
      <c r="MZ2400" s="14"/>
      <c r="NA2400" s="14"/>
      <c r="NB2400" s="14"/>
      <c r="NC2400" s="14"/>
      <c r="ND2400" s="14"/>
      <c r="NE2400" s="14"/>
      <c r="NF2400" s="14"/>
      <c r="NG2400" s="14"/>
      <c r="NH2400" s="14"/>
      <c r="NI2400" s="14"/>
      <c r="NJ2400" s="14"/>
      <c r="NK2400" s="14"/>
      <c r="NL2400" s="14"/>
      <c r="NM2400" s="14"/>
      <c r="NN2400" s="14"/>
      <c r="NO2400" s="14"/>
      <c r="NP2400" s="14"/>
      <c r="NQ2400" s="14"/>
      <c r="NR2400" s="14"/>
      <c r="NS2400" s="14"/>
      <c r="NT2400" s="14"/>
      <c r="NU2400" s="14"/>
      <c r="NV2400" s="14"/>
      <c r="NW2400" s="14"/>
      <c r="NX2400" s="14"/>
      <c r="NY2400" s="14"/>
      <c r="NZ2400" s="14"/>
      <c r="OA2400" s="14"/>
      <c r="OB2400" s="14"/>
      <c r="OC2400" s="14"/>
      <c r="OD2400" s="14"/>
      <c r="OE2400" s="14"/>
      <c r="OF2400" s="14"/>
      <c r="OG2400" s="14"/>
      <c r="OH2400" s="14"/>
      <c r="OI2400" s="14"/>
      <c r="OJ2400" s="14"/>
      <c r="OK2400" s="14"/>
      <c r="OL2400" s="14"/>
      <c r="OM2400" s="14"/>
      <c r="ON2400" s="14"/>
      <c r="OO2400" s="14"/>
      <c r="OP2400" s="14"/>
      <c r="OQ2400" s="14"/>
      <c r="OR2400" s="14"/>
      <c r="OS2400" s="14"/>
      <c r="OT2400" s="14"/>
      <c r="OU2400" s="14"/>
      <c r="OV2400" s="14"/>
      <c r="OW2400" s="14"/>
      <c r="OX2400" s="14"/>
      <c r="OY2400" s="14"/>
      <c r="OZ2400" s="14"/>
      <c r="PA2400" s="14"/>
      <c r="PB2400" s="14"/>
      <c r="PC2400" s="14"/>
      <c r="PD2400" s="14"/>
      <c r="PE2400" s="14"/>
      <c r="PF2400" s="14"/>
      <c r="PG2400" s="14"/>
      <c r="PH2400" s="14"/>
      <c r="PI2400" s="14"/>
      <c r="PJ2400" s="14"/>
      <c r="PK2400" s="14"/>
      <c r="PL2400" s="14"/>
      <c r="PM2400" s="14"/>
      <c r="PN2400" s="14"/>
      <c r="PO2400" s="14"/>
      <c r="PP2400" s="14"/>
      <c r="PQ2400" s="14"/>
      <c r="PR2400" s="14"/>
      <c r="PS2400" s="14"/>
      <c r="PT2400" s="14"/>
      <c r="PU2400" s="14"/>
      <c r="PV2400" s="14"/>
      <c r="PW2400" s="14"/>
      <c r="PX2400" s="14"/>
      <c r="PY2400" s="14"/>
      <c r="PZ2400" s="14"/>
      <c r="QA2400" s="14"/>
      <c r="QB2400" s="14"/>
      <c r="QC2400" s="14"/>
      <c r="QD2400" s="14"/>
      <c r="QE2400" s="14"/>
      <c r="QF2400" s="14"/>
      <c r="QG2400" s="14"/>
      <c r="QH2400" s="14"/>
      <c r="QI2400" s="14"/>
      <c r="QJ2400" s="14"/>
      <c r="QK2400" s="14"/>
      <c r="QL2400" s="14"/>
      <c r="QM2400" s="14"/>
      <c r="QN2400" s="14"/>
      <c r="QO2400" s="14"/>
      <c r="QP2400" s="14"/>
      <c r="QQ2400" s="14"/>
      <c r="QR2400" s="14"/>
      <c r="QS2400" s="14"/>
      <c r="QT2400" s="14"/>
      <c r="QU2400" s="14"/>
      <c r="QV2400" s="14"/>
      <c r="QW2400" s="14"/>
      <c r="QX2400" s="14"/>
      <c r="QY2400" s="14"/>
      <c r="QZ2400" s="14"/>
      <c r="RA2400" s="14"/>
      <c r="RB2400" s="14"/>
      <c r="RC2400" s="14"/>
      <c r="RD2400" s="14"/>
      <c r="RE2400" s="14"/>
      <c r="RF2400" s="14"/>
      <c r="RG2400" s="14"/>
      <c r="RH2400" s="14"/>
      <c r="RI2400" s="14"/>
      <c r="RJ2400" s="14"/>
      <c r="RK2400" s="14"/>
      <c r="RL2400" s="14"/>
      <c r="RM2400" s="14"/>
      <c r="RN2400" s="14"/>
      <c r="RO2400" s="14"/>
      <c r="RP2400" s="14"/>
      <c r="RQ2400" s="14"/>
      <c r="RR2400" s="14"/>
      <c r="RS2400" s="14"/>
      <c r="RT2400" s="14"/>
      <c r="RU2400" s="14"/>
      <c r="RV2400" s="14"/>
      <c r="RW2400" s="14"/>
      <c r="RX2400" s="14"/>
      <c r="RY2400" s="14"/>
      <c r="RZ2400" s="14"/>
      <c r="SA2400" s="14"/>
      <c r="SB2400" s="14"/>
      <c r="SC2400" s="14"/>
      <c r="SD2400" s="14"/>
      <c r="SE2400" s="14"/>
      <c r="SF2400" s="14"/>
      <c r="SG2400" s="14"/>
      <c r="SH2400" s="14"/>
      <c r="SI2400" s="14"/>
      <c r="SJ2400" s="14"/>
      <c r="SK2400" s="14"/>
      <c r="SL2400" s="14"/>
      <c r="SM2400" s="14"/>
      <c r="SN2400" s="14"/>
      <c r="SO2400" s="14"/>
      <c r="SP2400" s="14"/>
      <c r="SQ2400" s="14"/>
      <c r="SR2400" s="14"/>
      <c r="SS2400" s="14"/>
      <c r="ST2400" s="14"/>
      <c r="SU2400" s="14"/>
      <c r="SV2400" s="14"/>
      <c r="SW2400" s="14"/>
      <c r="SX2400" s="14"/>
      <c r="SY2400" s="14"/>
      <c r="SZ2400" s="14"/>
      <c r="TA2400" s="14"/>
      <c r="TB2400" s="14"/>
      <c r="TC2400" s="14"/>
      <c r="TD2400" s="14"/>
      <c r="TE2400" s="14"/>
      <c r="TF2400" s="14"/>
      <c r="TG2400" s="14"/>
      <c r="TH2400" s="14"/>
      <c r="TI2400" s="14"/>
      <c r="TJ2400" s="14"/>
      <c r="TK2400" s="14"/>
      <c r="TL2400" s="14"/>
      <c r="TM2400" s="14"/>
      <c r="TN2400" s="14"/>
      <c r="TO2400" s="14"/>
      <c r="TP2400" s="14"/>
      <c r="TQ2400" s="14"/>
      <c r="TR2400" s="14"/>
      <c r="TS2400" s="14"/>
      <c r="TT2400" s="14"/>
      <c r="TU2400" s="14"/>
      <c r="TV2400" s="14"/>
      <c r="TW2400" s="14"/>
      <c r="TX2400" s="14"/>
      <c r="TY2400" s="14"/>
      <c r="TZ2400" s="14"/>
      <c r="UA2400" s="14"/>
      <c r="UB2400" s="14"/>
      <c r="UC2400" s="14"/>
      <c r="UD2400" s="14"/>
      <c r="UE2400" s="14"/>
      <c r="UF2400" s="14"/>
      <c r="UG2400" s="14"/>
      <c r="UH2400" s="14"/>
      <c r="UI2400" s="14"/>
      <c r="UJ2400" s="14"/>
      <c r="UK2400" s="14"/>
      <c r="UL2400" s="14"/>
      <c r="UM2400" s="14"/>
      <c r="UN2400" s="14"/>
      <c r="UO2400" s="14"/>
      <c r="UP2400" s="14"/>
      <c r="UQ2400" s="14"/>
      <c r="UR2400" s="14"/>
      <c r="US2400" s="14"/>
      <c r="UT2400" s="14"/>
      <c r="UU2400" s="14"/>
      <c r="UV2400" s="14"/>
      <c r="UW2400" s="14"/>
      <c r="UX2400" s="14"/>
      <c r="UY2400" s="14"/>
      <c r="UZ2400" s="14"/>
      <c r="VA2400" s="14"/>
      <c r="VB2400" s="14"/>
      <c r="VC2400" s="14"/>
      <c r="VD2400" s="14"/>
      <c r="VE2400" s="14"/>
      <c r="VF2400" s="14"/>
      <c r="VG2400" s="14"/>
      <c r="VH2400" s="14"/>
      <c r="VI2400" s="14"/>
      <c r="VJ2400" s="14"/>
      <c r="VK2400" s="14"/>
      <c r="VL2400" s="14"/>
      <c r="VM2400" s="14"/>
      <c r="VN2400" s="14"/>
      <c r="VO2400" s="14"/>
      <c r="VP2400" s="14"/>
      <c r="VQ2400" s="14"/>
      <c r="VR2400" s="14"/>
      <c r="VS2400" s="14"/>
      <c r="VT2400" s="14"/>
      <c r="VU2400" s="14"/>
      <c r="VV2400" s="14"/>
      <c r="VW2400" s="14"/>
      <c r="VX2400" s="14"/>
      <c r="VY2400" s="14"/>
      <c r="VZ2400" s="14"/>
      <c r="WA2400" s="14"/>
      <c r="WB2400" s="14"/>
      <c r="WC2400" s="14"/>
      <c r="WD2400" s="14"/>
      <c r="WE2400" s="14"/>
      <c r="WF2400" s="14"/>
      <c r="WG2400" s="14"/>
      <c r="WH2400" s="14"/>
      <c r="WI2400" s="14"/>
      <c r="WJ2400" s="14"/>
      <c r="WK2400" s="14"/>
      <c r="WL2400" s="14"/>
      <c r="WM2400" s="14"/>
      <c r="WN2400" s="14"/>
      <c r="WO2400" s="14"/>
      <c r="WP2400" s="14"/>
      <c r="WQ2400" s="14"/>
      <c r="WR2400" s="14"/>
      <c r="WS2400" s="14"/>
      <c r="WT2400" s="14"/>
      <c r="WU2400" s="14"/>
      <c r="WV2400" s="14"/>
      <c r="WW2400" s="14"/>
      <c r="WX2400" s="14"/>
      <c r="WY2400" s="14"/>
      <c r="WZ2400" s="14"/>
      <c r="XA2400" s="14"/>
      <c r="XB2400" s="14"/>
      <c r="XC2400" s="14"/>
      <c r="XD2400" s="14"/>
      <c r="XE2400" s="14"/>
      <c r="XF2400" s="14"/>
      <c r="XG2400" s="14"/>
      <c r="XH2400" s="14"/>
      <c r="XI2400" s="14"/>
      <c r="XJ2400" s="14"/>
      <c r="XK2400" s="14"/>
      <c r="XL2400" s="14"/>
      <c r="XM2400" s="14"/>
      <c r="XN2400" s="14"/>
      <c r="XO2400" s="14"/>
      <c r="XP2400" s="14"/>
      <c r="XQ2400" s="14"/>
      <c r="XR2400" s="14"/>
      <c r="XS2400" s="14"/>
      <c r="XT2400" s="14"/>
      <c r="XU2400" s="14"/>
      <c r="XV2400" s="14"/>
      <c r="XW2400" s="14"/>
      <c r="XX2400" s="14"/>
      <c r="XY2400" s="14"/>
      <c r="XZ2400" s="14"/>
      <c r="YA2400" s="14"/>
      <c r="YB2400" s="14"/>
      <c r="YC2400" s="14"/>
      <c r="YD2400" s="14"/>
      <c r="YE2400" s="14"/>
      <c r="YF2400" s="14"/>
      <c r="YG2400" s="14"/>
      <c r="YH2400" s="14"/>
      <c r="YI2400" s="14"/>
      <c r="YJ2400" s="14"/>
      <c r="YK2400" s="14"/>
      <c r="YL2400" s="14"/>
      <c r="YM2400" s="14"/>
      <c r="YN2400" s="14"/>
      <c r="YO2400" s="14"/>
      <c r="YP2400" s="14"/>
      <c r="YQ2400" s="14"/>
      <c r="YR2400" s="14"/>
      <c r="YS2400" s="14"/>
      <c r="YT2400" s="14"/>
      <c r="YU2400" s="14"/>
      <c r="YV2400" s="14"/>
      <c r="YW2400" s="14"/>
      <c r="YX2400" s="14"/>
      <c r="YY2400" s="14"/>
      <c r="YZ2400" s="14"/>
      <c r="ZA2400" s="14"/>
      <c r="ZB2400" s="14"/>
      <c r="ZC2400" s="14"/>
      <c r="ZD2400" s="14"/>
      <c r="ZE2400" s="14"/>
      <c r="ZF2400" s="14"/>
      <c r="ZG2400" s="14"/>
      <c r="ZH2400" s="14"/>
      <c r="ZI2400" s="14"/>
      <c r="ZJ2400" s="14"/>
      <c r="ZK2400" s="14"/>
      <c r="ZL2400" s="14"/>
      <c r="ZM2400" s="14"/>
      <c r="ZN2400" s="14"/>
      <c r="ZO2400" s="14"/>
      <c r="ZP2400" s="14"/>
      <c r="ZQ2400" s="14"/>
      <c r="ZR2400" s="14"/>
      <c r="ZS2400" s="14"/>
      <c r="ZT2400" s="14"/>
      <c r="ZU2400" s="14"/>
      <c r="ZV2400" s="14"/>
      <c r="ZW2400" s="14"/>
      <c r="ZX2400" s="14"/>
      <c r="ZY2400" s="14"/>
      <c r="ZZ2400" s="14"/>
      <c r="AAA2400" s="14"/>
      <c r="AAB2400" s="14"/>
      <c r="AAC2400" s="14"/>
      <c r="AAD2400" s="14"/>
      <c r="AAE2400" s="14"/>
      <c r="AAF2400" s="14"/>
      <c r="AAG2400" s="14"/>
      <c r="AAH2400" s="14"/>
      <c r="AAI2400" s="14"/>
      <c r="AAJ2400" s="14"/>
      <c r="AAK2400" s="14"/>
      <c r="AAL2400" s="14"/>
      <c r="AAM2400" s="14"/>
      <c r="AAN2400" s="14"/>
      <c r="AAO2400" s="14"/>
      <c r="AAP2400" s="14"/>
      <c r="AAQ2400" s="14"/>
      <c r="AAR2400" s="14"/>
      <c r="AAS2400" s="14"/>
      <c r="AAT2400" s="14"/>
      <c r="AAU2400" s="14"/>
      <c r="AAV2400" s="14"/>
      <c r="AAW2400" s="14"/>
      <c r="AAX2400" s="14"/>
      <c r="AAY2400" s="14"/>
      <c r="AAZ2400" s="14"/>
      <c r="ABA2400" s="14"/>
      <c r="ABB2400" s="14"/>
      <c r="ABC2400" s="14"/>
      <c r="ABD2400" s="14"/>
      <c r="ABE2400" s="14"/>
      <c r="ABF2400" s="14"/>
      <c r="ABG2400" s="14"/>
      <c r="ABH2400" s="14"/>
      <c r="ABI2400" s="14"/>
      <c r="ABJ2400" s="14"/>
      <c r="ABK2400" s="14"/>
      <c r="ABL2400" s="14"/>
      <c r="ABM2400" s="14"/>
      <c r="ABN2400" s="14"/>
      <c r="ABO2400" s="14"/>
      <c r="ABP2400" s="14"/>
      <c r="ABQ2400" s="14"/>
      <c r="ABR2400" s="14"/>
      <c r="ABS2400" s="14"/>
      <c r="ABT2400" s="14"/>
      <c r="ABU2400" s="14"/>
      <c r="ABV2400" s="14"/>
      <c r="ABW2400" s="14"/>
      <c r="ABX2400" s="14"/>
      <c r="ABY2400" s="14"/>
      <c r="ABZ2400" s="14"/>
      <c r="ACA2400" s="14"/>
      <c r="ACB2400" s="14"/>
      <c r="ACC2400" s="14"/>
      <c r="ACD2400" s="14"/>
      <c r="ACE2400" s="14"/>
      <c r="ACF2400" s="14"/>
      <c r="ACG2400" s="14"/>
      <c r="ACH2400" s="14"/>
      <c r="ACI2400" s="14"/>
      <c r="ACJ2400" s="14"/>
      <c r="ACK2400" s="14"/>
      <c r="ACL2400" s="14"/>
      <c r="ACM2400" s="14"/>
      <c r="ACN2400" s="14"/>
      <c r="ACO2400" s="14"/>
      <c r="ACP2400" s="14"/>
      <c r="ACQ2400" s="14"/>
      <c r="ACR2400" s="14"/>
      <c r="ACS2400" s="14"/>
      <c r="ACT2400" s="14"/>
      <c r="ACU2400" s="14"/>
      <c r="ACV2400" s="14"/>
      <c r="ACW2400" s="14"/>
      <c r="ACX2400" s="14"/>
      <c r="ACY2400" s="14"/>
      <c r="ACZ2400" s="14"/>
      <c r="ADA2400" s="14"/>
      <c r="ADB2400" s="14"/>
      <c r="ADC2400" s="14"/>
      <c r="ADD2400" s="14"/>
      <c r="ADE2400" s="14"/>
      <c r="ADF2400" s="14"/>
      <c r="ADG2400" s="14"/>
      <c r="ADH2400" s="14"/>
      <c r="ADI2400" s="14"/>
      <c r="ADJ2400" s="14"/>
      <c r="ADK2400" s="14"/>
      <c r="ADL2400" s="14"/>
      <c r="ADM2400" s="14"/>
      <c r="ADN2400" s="14"/>
      <c r="ADO2400" s="14"/>
      <c r="ADP2400" s="14"/>
      <c r="ADQ2400" s="14"/>
      <c r="ADR2400" s="14"/>
      <c r="ADS2400" s="14"/>
      <c r="ADT2400" s="14"/>
      <c r="ADU2400" s="14"/>
      <c r="ADV2400" s="14"/>
      <c r="ADW2400" s="14"/>
      <c r="ADX2400" s="14"/>
      <c r="ADY2400" s="14"/>
      <c r="ADZ2400" s="14"/>
      <c r="AEA2400" s="14"/>
      <c r="AEB2400" s="14"/>
      <c r="AEC2400" s="14"/>
      <c r="AED2400" s="14"/>
      <c r="AEE2400" s="14"/>
      <c r="AEF2400" s="14"/>
      <c r="AEG2400" s="14"/>
      <c r="AEH2400" s="14"/>
      <c r="AEI2400" s="14"/>
      <c r="AEJ2400" s="14"/>
      <c r="AEK2400" s="14"/>
      <c r="AEL2400" s="14"/>
      <c r="AEM2400" s="14"/>
      <c r="AEN2400" s="14"/>
      <c r="AEO2400" s="14"/>
      <c r="AEP2400" s="14"/>
      <c r="AEQ2400" s="14"/>
      <c r="AER2400" s="14"/>
      <c r="AES2400" s="14"/>
      <c r="AET2400" s="14"/>
      <c r="AEU2400" s="14"/>
      <c r="AEV2400" s="14"/>
      <c r="AEW2400" s="14"/>
      <c r="AEX2400" s="14"/>
      <c r="AEY2400" s="14"/>
      <c r="AEZ2400" s="14"/>
      <c r="AFA2400" s="14"/>
      <c r="AFB2400" s="14"/>
      <c r="AFC2400" s="14"/>
      <c r="AFD2400" s="14"/>
      <c r="AFE2400" s="14"/>
      <c r="AFF2400" s="14"/>
      <c r="AFG2400" s="14"/>
      <c r="AFH2400" s="14"/>
      <c r="AFI2400" s="14"/>
      <c r="AFJ2400" s="14"/>
      <c r="AFK2400" s="14"/>
      <c r="AFL2400" s="14"/>
      <c r="AFM2400" s="14"/>
      <c r="AFN2400" s="14"/>
      <c r="AFO2400" s="14"/>
      <c r="AFP2400" s="14"/>
      <c r="AFQ2400" s="14"/>
      <c r="AFR2400" s="14"/>
      <c r="AFS2400" s="14"/>
      <c r="AFT2400" s="14"/>
      <c r="AFU2400" s="14"/>
      <c r="AFV2400" s="14"/>
      <c r="AFW2400" s="14"/>
      <c r="AFX2400" s="14"/>
      <c r="AFY2400" s="14"/>
      <c r="AFZ2400" s="14"/>
      <c r="AGA2400" s="14"/>
      <c r="AGB2400" s="14"/>
      <c r="AGC2400" s="14"/>
      <c r="AGD2400" s="14"/>
      <c r="AGE2400" s="14"/>
      <c r="AGF2400" s="14"/>
      <c r="AGG2400" s="14"/>
      <c r="AGH2400" s="14"/>
      <c r="AGI2400" s="14"/>
      <c r="AGJ2400" s="14"/>
      <c r="AGK2400" s="14"/>
      <c r="AGL2400" s="14"/>
      <c r="AGM2400" s="14"/>
      <c r="AGN2400" s="14"/>
      <c r="AGO2400" s="14"/>
      <c r="AGP2400" s="14"/>
      <c r="AGQ2400" s="14"/>
      <c r="AGR2400" s="14"/>
      <c r="AGS2400" s="14"/>
      <c r="AGT2400" s="14"/>
      <c r="AGU2400" s="14"/>
      <c r="AGV2400" s="14"/>
      <c r="AGW2400" s="14"/>
      <c r="AGX2400" s="14"/>
      <c r="AGY2400" s="14"/>
      <c r="AGZ2400" s="14"/>
      <c r="AHA2400" s="14"/>
      <c r="AHB2400" s="14"/>
      <c r="AHC2400" s="14"/>
      <c r="AHD2400" s="14"/>
      <c r="AHE2400" s="14"/>
      <c r="AHF2400" s="14"/>
      <c r="AHG2400" s="14"/>
      <c r="AHH2400" s="14"/>
      <c r="AHI2400" s="14"/>
      <c r="AHJ2400" s="14"/>
      <c r="AHK2400" s="14"/>
      <c r="AHL2400" s="14"/>
      <c r="AHM2400" s="14"/>
      <c r="AHN2400" s="14"/>
      <c r="AHO2400" s="14"/>
      <c r="AHP2400" s="14"/>
      <c r="AHQ2400" s="14"/>
      <c r="AHR2400" s="14"/>
      <c r="AHS2400" s="14"/>
      <c r="AHT2400" s="14"/>
      <c r="AHU2400" s="14"/>
      <c r="AHV2400" s="14"/>
      <c r="AHW2400" s="14"/>
      <c r="AHX2400" s="14"/>
      <c r="AHY2400" s="14"/>
      <c r="AHZ2400" s="14"/>
      <c r="AIA2400" s="14"/>
      <c r="AIB2400" s="14"/>
      <c r="AIC2400" s="14"/>
      <c r="AID2400" s="14"/>
      <c r="AIE2400" s="14"/>
      <c r="AIF2400" s="14"/>
      <c r="AIG2400" s="14"/>
      <c r="AIH2400" s="14"/>
      <c r="AII2400" s="14"/>
      <c r="AIJ2400" s="14"/>
      <c r="AIK2400" s="14"/>
      <c r="AIL2400" s="14"/>
      <c r="AIM2400" s="14"/>
      <c r="AIN2400" s="14"/>
      <c r="AIO2400" s="14"/>
      <c r="AIP2400" s="14"/>
      <c r="AIQ2400" s="14"/>
      <c r="AIR2400" s="14"/>
      <c r="AIS2400" s="14"/>
      <c r="AIT2400" s="14"/>
      <c r="AIU2400" s="14"/>
      <c r="AIV2400" s="14"/>
      <c r="AIW2400" s="14"/>
      <c r="AIX2400" s="14"/>
      <c r="AIY2400" s="14"/>
      <c r="AIZ2400" s="14"/>
      <c r="AJA2400" s="14"/>
      <c r="AJB2400" s="14"/>
      <c r="AJC2400" s="14"/>
      <c r="AJD2400" s="14"/>
      <c r="AJE2400" s="14"/>
      <c r="AJF2400" s="14"/>
      <c r="AJG2400" s="14"/>
      <c r="AJH2400" s="14"/>
      <c r="AJI2400" s="14"/>
      <c r="AJJ2400" s="14"/>
      <c r="AJK2400" s="14"/>
      <c r="AJL2400" s="14"/>
      <c r="AJM2400" s="14"/>
      <c r="AJN2400" s="14"/>
      <c r="AJO2400" s="14"/>
      <c r="AJP2400" s="14"/>
      <c r="AJQ2400" s="14"/>
      <c r="AJR2400" s="14"/>
      <c r="AJS2400" s="14"/>
      <c r="AJT2400" s="14"/>
      <c r="AJU2400" s="14"/>
      <c r="AJV2400" s="14"/>
      <c r="AJW2400" s="14"/>
      <c r="AJX2400" s="14"/>
      <c r="AJY2400" s="14"/>
      <c r="AJZ2400" s="14"/>
      <c r="AKA2400" s="14"/>
      <c r="AKB2400" s="14"/>
      <c r="AKC2400" s="14"/>
      <c r="AKD2400" s="14"/>
      <c r="AKE2400" s="14"/>
      <c r="AKF2400" s="14"/>
      <c r="AKG2400" s="14"/>
      <c r="AKH2400" s="14"/>
      <c r="AKI2400" s="14"/>
      <c r="AKJ2400" s="14"/>
      <c r="AKK2400" s="14"/>
      <c r="AKL2400" s="14"/>
      <c r="AKM2400" s="14"/>
      <c r="AKN2400" s="14"/>
      <c r="AKO2400" s="14"/>
      <c r="AKP2400" s="14"/>
      <c r="AKQ2400" s="14"/>
      <c r="AKR2400" s="14"/>
      <c r="AKS2400" s="14"/>
      <c r="AKT2400" s="14"/>
      <c r="AKU2400" s="14"/>
      <c r="AKV2400" s="14"/>
      <c r="AKW2400" s="14"/>
      <c r="AKX2400" s="14"/>
      <c r="AKY2400" s="14"/>
      <c r="AKZ2400" s="14"/>
      <c r="ALA2400" s="14"/>
      <c r="ALB2400" s="14"/>
      <c r="ALC2400" s="14"/>
      <c r="ALD2400" s="14"/>
      <c r="ALE2400" s="14"/>
      <c r="ALF2400" s="14"/>
      <c r="ALG2400" s="14"/>
      <c r="ALH2400" s="14"/>
      <c r="ALI2400" s="14"/>
      <c r="ALJ2400" s="14"/>
      <c r="ALK2400" s="14"/>
      <c r="ALL2400" s="14"/>
      <c r="ALM2400" s="14"/>
      <c r="ALN2400" s="14"/>
      <c r="ALO2400" s="14"/>
      <c r="ALP2400" s="14"/>
      <c r="ALQ2400" s="14"/>
      <c r="ALR2400" s="14"/>
      <c r="ALS2400" s="14"/>
      <c r="ALT2400" s="14"/>
      <c r="ALU2400" s="14"/>
      <c r="ALV2400" s="14"/>
      <c r="ALW2400" s="14"/>
      <c r="ALX2400" s="14"/>
      <c r="ALY2400" s="14"/>
      <c r="ALZ2400" s="14"/>
      <c r="AMA2400" s="14"/>
      <c r="AMB2400" s="14"/>
      <c r="AMC2400" s="14"/>
      <c r="AMD2400" s="14"/>
      <c r="AME2400" s="14"/>
      <c r="AMF2400" s="14"/>
      <c r="AMG2400" s="14"/>
      <c r="AMH2400" s="14"/>
      <c r="AMI2400" s="14"/>
      <c r="AMJ2400" s="14"/>
      <c r="AMK2400" s="14"/>
      <c r="AML2400" s="14"/>
      <c r="AMM2400" s="14"/>
      <c r="AMN2400" s="14"/>
      <c r="AMO2400" s="14"/>
      <c r="AMP2400" s="14"/>
      <c r="AMQ2400" s="14"/>
      <c r="AMR2400" s="14"/>
      <c r="AMS2400" s="14"/>
      <c r="AMT2400" s="14"/>
      <c r="AMU2400" s="14"/>
      <c r="AMV2400" s="14"/>
      <c r="AMW2400" s="14"/>
      <c r="AMX2400" s="14"/>
      <c r="AMY2400" s="14"/>
      <c r="AMZ2400" s="14"/>
      <c r="ANA2400" s="14"/>
      <c r="ANB2400" s="14"/>
      <c r="ANC2400" s="14"/>
      <c r="AND2400" s="14"/>
      <c r="ANE2400" s="14"/>
      <c r="ANF2400" s="14"/>
      <c r="ANG2400" s="14"/>
      <c r="ANH2400" s="14"/>
      <c r="ANI2400" s="14"/>
      <c r="ANJ2400" s="14"/>
      <c r="ANK2400" s="14"/>
      <c r="ANL2400" s="14"/>
      <c r="ANM2400" s="14"/>
      <c r="ANN2400" s="14"/>
      <c r="ANO2400" s="14"/>
      <c r="ANP2400" s="14"/>
      <c r="ANQ2400" s="14"/>
      <c r="ANR2400" s="14"/>
      <c r="ANS2400" s="14"/>
      <c r="ANT2400" s="14"/>
      <c r="ANU2400" s="14"/>
      <c r="ANV2400" s="14"/>
      <c r="ANW2400" s="14"/>
      <c r="ANX2400" s="14"/>
      <c r="ANY2400" s="14"/>
      <c r="ANZ2400" s="14"/>
      <c r="AOA2400" s="14"/>
      <c r="AOB2400" s="14"/>
      <c r="AOC2400" s="14"/>
      <c r="AOD2400" s="14"/>
      <c r="AOE2400" s="14"/>
      <c r="AOF2400" s="14"/>
      <c r="AOG2400" s="14"/>
      <c r="AOH2400" s="14"/>
      <c r="AOI2400" s="14"/>
      <c r="AOJ2400" s="14"/>
      <c r="AOK2400" s="14"/>
      <c r="AOL2400" s="14"/>
      <c r="AOM2400" s="14"/>
      <c r="AON2400" s="14"/>
      <c r="AOO2400" s="14"/>
      <c r="AOP2400" s="14"/>
      <c r="AOQ2400" s="14"/>
      <c r="AOR2400" s="14"/>
      <c r="AOS2400" s="14"/>
      <c r="AOT2400" s="14"/>
      <c r="AOU2400" s="14"/>
      <c r="AOV2400" s="14"/>
      <c r="AOW2400" s="14"/>
      <c r="AOX2400" s="14"/>
      <c r="AOY2400" s="14"/>
      <c r="AOZ2400" s="14"/>
      <c r="APA2400" s="14"/>
      <c r="APB2400" s="14"/>
      <c r="APC2400" s="14"/>
      <c r="APD2400" s="14"/>
      <c r="APE2400" s="14"/>
      <c r="APF2400" s="14"/>
      <c r="APG2400" s="14"/>
      <c r="APH2400" s="14"/>
      <c r="API2400" s="14"/>
      <c r="APJ2400" s="14"/>
      <c r="APK2400" s="14"/>
      <c r="APL2400" s="14"/>
      <c r="APM2400" s="14"/>
      <c r="APN2400" s="14"/>
      <c r="APO2400" s="14"/>
      <c r="APP2400" s="14"/>
      <c r="APQ2400" s="14"/>
      <c r="APR2400" s="14"/>
      <c r="APS2400" s="14"/>
      <c r="APT2400" s="14"/>
      <c r="APU2400" s="14"/>
      <c r="APV2400" s="14"/>
      <c r="APW2400" s="14"/>
      <c r="APX2400" s="14"/>
      <c r="APY2400" s="14"/>
      <c r="APZ2400" s="14"/>
      <c r="AQA2400" s="14"/>
      <c r="AQB2400" s="14"/>
      <c r="AQC2400" s="14"/>
      <c r="AQD2400" s="14"/>
      <c r="AQE2400" s="14"/>
      <c r="AQF2400" s="14"/>
      <c r="AQG2400" s="14"/>
      <c r="AQH2400" s="14"/>
      <c r="AQI2400" s="14"/>
      <c r="AQJ2400" s="14"/>
      <c r="AQK2400" s="14"/>
      <c r="AQL2400" s="14"/>
      <c r="AQM2400" s="14"/>
      <c r="AQN2400" s="14"/>
      <c r="AQO2400" s="14"/>
      <c r="AQP2400" s="14"/>
      <c r="AQQ2400" s="14"/>
      <c r="AQR2400" s="14"/>
      <c r="AQS2400" s="14"/>
      <c r="AQT2400" s="14"/>
      <c r="AQU2400" s="14"/>
      <c r="AQV2400" s="14"/>
      <c r="AQW2400" s="14"/>
      <c r="AQX2400" s="14"/>
      <c r="AQY2400" s="14"/>
      <c r="AQZ2400" s="14"/>
      <c r="ARA2400" s="14"/>
      <c r="ARB2400" s="14"/>
      <c r="ARC2400" s="14"/>
      <c r="ARD2400" s="14"/>
      <c r="ARE2400" s="14"/>
      <c r="ARF2400" s="14"/>
      <c r="ARG2400" s="14"/>
      <c r="ARH2400" s="14"/>
      <c r="ARI2400" s="14"/>
      <c r="ARJ2400" s="14"/>
      <c r="ARK2400" s="14"/>
      <c r="ARL2400" s="14"/>
      <c r="ARM2400" s="14"/>
      <c r="ARN2400" s="14"/>
      <c r="ARO2400" s="14"/>
      <c r="ARP2400" s="14"/>
      <c r="ARQ2400" s="14"/>
      <c r="ARR2400" s="14"/>
      <c r="ARS2400" s="14"/>
      <c r="ART2400" s="14"/>
      <c r="ARU2400" s="14"/>
      <c r="ARV2400" s="14"/>
      <c r="ARW2400" s="14"/>
      <c r="ARX2400" s="14"/>
      <c r="ARY2400" s="14"/>
      <c r="ARZ2400" s="14"/>
      <c r="ASA2400" s="14"/>
      <c r="ASB2400" s="14"/>
      <c r="ASC2400" s="14"/>
      <c r="ASD2400" s="14"/>
      <c r="ASE2400" s="14"/>
      <c r="ASF2400" s="14"/>
      <c r="ASG2400" s="14"/>
      <c r="ASH2400" s="14"/>
      <c r="ASI2400" s="14"/>
      <c r="ASJ2400" s="14"/>
      <c r="ASK2400" s="14"/>
      <c r="ASL2400" s="14"/>
      <c r="ASM2400" s="14"/>
      <c r="ASN2400" s="14"/>
      <c r="ASO2400" s="14"/>
      <c r="ASP2400" s="14"/>
      <c r="ASQ2400" s="14"/>
      <c r="ASR2400" s="14"/>
      <c r="ASS2400" s="14"/>
      <c r="AST2400" s="14"/>
      <c r="ASU2400" s="14"/>
      <c r="ASV2400" s="14"/>
      <c r="ASW2400" s="14"/>
      <c r="ASX2400" s="14"/>
      <c r="ASY2400" s="14"/>
      <c r="ASZ2400" s="14"/>
      <c r="ATA2400" s="14"/>
      <c r="ATB2400" s="14"/>
      <c r="ATC2400" s="14"/>
      <c r="ATD2400" s="14"/>
      <c r="ATE2400" s="14"/>
      <c r="ATF2400" s="14"/>
      <c r="ATG2400" s="14"/>
      <c r="ATH2400" s="14"/>
      <c r="ATI2400" s="14"/>
      <c r="ATJ2400" s="14"/>
      <c r="ATK2400" s="14"/>
      <c r="ATL2400" s="14"/>
      <c r="ATM2400" s="14"/>
      <c r="ATN2400" s="14"/>
      <c r="ATO2400" s="14"/>
      <c r="ATP2400" s="14"/>
      <c r="ATQ2400" s="14"/>
      <c r="ATR2400" s="14"/>
      <c r="ATS2400" s="14"/>
      <c r="ATT2400" s="14"/>
      <c r="ATU2400" s="14"/>
      <c r="ATV2400" s="14"/>
      <c r="ATW2400" s="14"/>
      <c r="ATX2400" s="14"/>
      <c r="ATY2400" s="14"/>
      <c r="ATZ2400" s="14"/>
      <c r="AUA2400" s="14"/>
      <c r="AUB2400" s="14"/>
      <c r="AUC2400" s="14"/>
      <c r="AUD2400" s="14"/>
      <c r="AUE2400" s="14"/>
      <c r="AUF2400" s="14"/>
      <c r="AUG2400" s="14"/>
      <c r="AUH2400" s="14"/>
      <c r="AUI2400" s="14"/>
      <c r="AUJ2400" s="14"/>
      <c r="AUK2400" s="14"/>
      <c r="AUL2400" s="14"/>
      <c r="AUM2400" s="14"/>
      <c r="AUN2400" s="14"/>
      <c r="AUO2400" s="14"/>
      <c r="AUP2400" s="14"/>
      <c r="AUQ2400" s="14"/>
      <c r="AUR2400" s="14"/>
      <c r="AUS2400" s="14"/>
      <c r="AUT2400" s="14"/>
      <c r="AUU2400" s="14"/>
      <c r="AUV2400" s="14"/>
      <c r="AUW2400" s="14"/>
      <c r="AUX2400" s="14"/>
      <c r="AUY2400" s="14"/>
      <c r="AUZ2400" s="14"/>
      <c r="AVA2400" s="14"/>
      <c r="AVB2400" s="14"/>
      <c r="AVC2400" s="14"/>
      <c r="AVD2400" s="14"/>
      <c r="AVE2400" s="14"/>
      <c r="AVF2400" s="14"/>
      <c r="AVG2400" s="14"/>
      <c r="AVH2400" s="14"/>
      <c r="AVI2400" s="14"/>
      <c r="AVJ2400" s="14"/>
      <c r="AVK2400" s="14"/>
      <c r="AVL2400" s="14"/>
      <c r="AVM2400" s="14"/>
      <c r="AVN2400" s="14"/>
      <c r="AVO2400" s="14"/>
      <c r="AVP2400" s="14"/>
      <c r="AVQ2400" s="14"/>
      <c r="AVR2400" s="14"/>
      <c r="AVS2400" s="14"/>
      <c r="AVT2400" s="14"/>
      <c r="AVU2400" s="14"/>
      <c r="AVV2400" s="14"/>
      <c r="AVW2400" s="14"/>
      <c r="AVX2400" s="14"/>
      <c r="AVY2400" s="14"/>
      <c r="AVZ2400" s="14"/>
      <c r="AWA2400" s="14"/>
      <c r="AWB2400" s="14"/>
      <c r="AWC2400" s="14"/>
      <c r="AWD2400" s="14"/>
      <c r="AWE2400" s="14"/>
      <c r="AWF2400" s="14"/>
      <c r="AWG2400" s="14"/>
      <c r="AWH2400" s="14"/>
      <c r="AWI2400" s="14"/>
      <c r="AWJ2400" s="14"/>
      <c r="AWK2400" s="14"/>
      <c r="AWL2400" s="14"/>
      <c r="AWM2400" s="14"/>
      <c r="AWN2400" s="14"/>
      <c r="AWO2400" s="14"/>
      <c r="AWP2400" s="14"/>
      <c r="AWQ2400" s="14"/>
      <c r="AWR2400" s="14"/>
      <c r="AWS2400" s="14"/>
      <c r="AWT2400" s="14"/>
      <c r="AWU2400" s="14"/>
      <c r="AWV2400" s="14"/>
      <c r="AWW2400" s="14"/>
      <c r="AWX2400" s="14"/>
      <c r="AWY2400" s="14"/>
      <c r="AWZ2400" s="14"/>
      <c r="AXA2400" s="14"/>
      <c r="AXB2400" s="14"/>
      <c r="AXC2400" s="14"/>
      <c r="AXD2400" s="14"/>
      <c r="AXE2400" s="14"/>
      <c r="AXF2400" s="14"/>
      <c r="AXG2400" s="14"/>
      <c r="AXH2400" s="14"/>
      <c r="AXI2400" s="14"/>
      <c r="AXJ2400" s="14"/>
      <c r="AXK2400" s="14"/>
      <c r="AXL2400" s="14"/>
      <c r="AXM2400" s="14"/>
      <c r="AXN2400" s="14"/>
      <c r="AXO2400" s="14"/>
      <c r="AXP2400" s="14"/>
      <c r="AXQ2400" s="14"/>
      <c r="AXR2400" s="14"/>
      <c r="AXS2400" s="14"/>
      <c r="AXT2400" s="14"/>
      <c r="AXU2400" s="14"/>
      <c r="AXV2400" s="14"/>
      <c r="AXW2400" s="14"/>
      <c r="AXX2400" s="14"/>
      <c r="AXY2400" s="14"/>
      <c r="AXZ2400" s="14"/>
      <c r="AYA2400" s="14"/>
      <c r="AYB2400" s="14"/>
      <c r="AYC2400" s="14"/>
      <c r="AYD2400" s="14"/>
      <c r="AYE2400" s="14"/>
      <c r="AYF2400" s="14"/>
      <c r="AYG2400" s="14"/>
      <c r="AYH2400" s="14"/>
      <c r="AYI2400" s="14"/>
      <c r="AYJ2400" s="14"/>
      <c r="AYK2400" s="14"/>
      <c r="AYL2400" s="14"/>
      <c r="AYM2400" s="14"/>
      <c r="AYN2400" s="14"/>
      <c r="AYO2400" s="14"/>
      <c r="AYP2400" s="14"/>
      <c r="AYQ2400" s="14"/>
      <c r="AYR2400" s="14"/>
      <c r="AYS2400" s="14"/>
      <c r="AYT2400" s="14"/>
      <c r="AYU2400" s="14"/>
      <c r="AYV2400" s="14"/>
      <c r="AYW2400" s="14"/>
      <c r="AYX2400" s="14"/>
      <c r="AYY2400" s="14"/>
      <c r="AYZ2400" s="14"/>
      <c r="AZA2400" s="14"/>
      <c r="AZB2400" s="14"/>
      <c r="AZC2400" s="14"/>
      <c r="AZD2400" s="14"/>
      <c r="AZE2400" s="14"/>
      <c r="AZF2400" s="14"/>
      <c r="AZG2400" s="14"/>
      <c r="AZH2400" s="14"/>
      <c r="AZI2400" s="14"/>
      <c r="AZJ2400" s="14"/>
      <c r="AZK2400" s="14"/>
      <c r="AZL2400" s="14"/>
      <c r="AZM2400" s="14"/>
      <c r="AZN2400" s="14"/>
      <c r="AZO2400" s="14"/>
      <c r="AZP2400" s="14"/>
      <c r="AZQ2400" s="14"/>
      <c r="AZR2400" s="14"/>
      <c r="AZS2400" s="14"/>
      <c r="AZT2400" s="14"/>
      <c r="AZU2400" s="14"/>
      <c r="AZV2400" s="14"/>
      <c r="AZW2400" s="14"/>
      <c r="AZX2400" s="14"/>
      <c r="AZY2400" s="14"/>
      <c r="AZZ2400" s="14"/>
      <c r="BAA2400" s="14"/>
      <c r="BAB2400" s="14"/>
      <c r="BAC2400" s="14"/>
      <c r="BAD2400" s="14"/>
      <c r="BAE2400" s="14"/>
      <c r="BAF2400" s="14"/>
      <c r="BAG2400" s="14"/>
      <c r="BAH2400" s="14"/>
      <c r="BAI2400" s="14"/>
      <c r="BAJ2400" s="14"/>
      <c r="BAK2400" s="14"/>
      <c r="BAL2400" s="14"/>
      <c r="BAM2400" s="14"/>
      <c r="BAN2400" s="14"/>
      <c r="BAO2400" s="14"/>
      <c r="BAP2400" s="14"/>
      <c r="BAQ2400" s="14"/>
      <c r="BAR2400" s="14"/>
      <c r="BAS2400" s="14"/>
      <c r="BAT2400" s="14"/>
      <c r="BAU2400" s="14"/>
      <c r="BAV2400" s="14"/>
      <c r="BAW2400" s="14"/>
      <c r="BAX2400" s="14"/>
      <c r="BAY2400" s="14"/>
      <c r="BAZ2400" s="14"/>
      <c r="BBA2400" s="14"/>
      <c r="BBB2400" s="14"/>
      <c r="BBC2400" s="14"/>
      <c r="BBD2400" s="14"/>
      <c r="BBE2400" s="14"/>
      <c r="BBF2400" s="14"/>
      <c r="BBG2400" s="14"/>
      <c r="BBH2400" s="14"/>
      <c r="BBI2400" s="14"/>
      <c r="BBJ2400" s="14"/>
      <c r="BBK2400" s="14"/>
      <c r="BBL2400" s="14"/>
      <c r="BBM2400" s="14"/>
      <c r="BBN2400" s="14"/>
      <c r="BBO2400" s="14"/>
      <c r="BBP2400" s="14"/>
      <c r="BBQ2400" s="14"/>
      <c r="BBR2400" s="14"/>
      <c r="BBS2400" s="14"/>
      <c r="BBT2400" s="14"/>
      <c r="BBU2400" s="14"/>
      <c r="BBV2400" s="14"/>
      <c r="BBW2400" s="14"/>
      <c r="BBX2400" s="14"/>
      <c r="BBY2400" s="14"/>
      <c r="BBZ2400" s="14"/>
      <c r="BCA2400" s="14"/>
      <c r="BCB2400" s="14"/>
      <c r="BCC2400" s="14"/>
      <c r="BCD2400" s="14"/>
      <c r="BCE2400" s="14"/>
      <c r="BCF2400" s="14"/>
      <c r="BCG2400" s="14"/>
      <c r="BCH2400" s="14"/>
      <c r="BCI2400" s="14"/>
      <c r="BCJ2400" s="14"/>
      <c r="BCK2400" s="14"/>
      <c r="BCL2400" s="14"/>
      <c r="BCM2400" s="14"/>
      <c r="BCN2400" s="14"/>
      <c r="BCO2400" s="14"/>
      <c r="BCP2400" s="14"/>
      <c r="BCQ2400" s="14"/>
      <c r="BCR2400" s="14"/>
      <c r="BCS2400" s="14"/>
      <c r="BCT2400" s="14"/>
      <c r="BCU2400" s="14"/>
      <c r="BCV2400" s="14"/>
      <c r="BCW2400" s="14"/>
      <c r="BCX2400" s="14"/>
      <c r="BCY2400" s="14"/>
      <c r="BCZ2400" s="14"/>
      <c r="BDA2400" s="14"/>
      <c r="BDB2400" s="14"/>
      <c r="BDC2400" s="14"/>
      <c r="BDD2400" s="14"/>
      <c r="BDE2400" s="14"/>
      <c r="BDF2400" s="14"/>
      <c r="BDG2400" s="14"/>
      <c r="BDH2400" s="14"/>
      <c r="BDI2400" s="14"/>
      <c r="BDJ2400" s="14"/>
      <c r="BDK2400" s="14"/>
      <c r="BDL2400" s="14"/>
      <c r="BDM2400" s="14"/>
      <c r="BDN2400" s="14"/>
      <c r="BDO2400" s="14"/>
      <c r="BDP2400" s="14"/>
      <c r="BDQ2400" s="14"/>
      <c r="BDR2400" s="14"/>
      <c r="BDS2400" s="14"/>
      <c r="BDT2400" s="14"/>
      <c r="BDU2400" s="14"/>
      <c r="BDV2400" s="14"/>
      <c r="BDW2400" s="14"/>
      <c r="BDX2400" s="14"/>
      <c r="BDY2400" s="14"/>
      <c r="BDZ2400" s="14"/>
      <c r="BEA2400" s="14"/>
      <c r="BEB2400" s="14"/>
      <c r="BEC2400" s="14"/>
      <c r="BED2400" s="14"/>
      <c r="BEE2400" s="14"/>
      <c r="BEF2400" s="14"/>
      <c r="BEG2400" s="14"/>
      <c r="BEH2400" s="14"/>
      <c r="BEI2400" s="14"/>
      <c r="BEJ2400" s="14"/>
      <c r="BEK2400" s="14"/>
      <c r="BEL2400" s="14"/>
      <c r="BEM2400" s="14"/>
      <c r="BEN2400" s="14"/>
      <c r="BEO2400" s="14"/>
      <c r="BEP2400" s="14"/>
      <c r="BEQ2400" s="14"/>
      <c r="BER2400" s="14"/>
      <c r="BES2400" s="14"/>
      <c r="BET2400" s="14"/>
      <c r="BEU2400" s="14"/>
      <c r="BEV2400" s="14"/>
      <c r="BEW2400" s="14"/>
      <c r="BEX2400" s="14"/>
      <c r="BEY2400" s="14"/>
      <c r="BEZ2400" s="14"/>
      <c r="BFA2400" s="14"/>
      <c r="BFB2400" s="14"/>
      <c r="BFC2400" s="14"/>
      <c r="BFD2400" s="14"/>
      <c r="BFE2400" s="14"/>
      <c r="BFF2400" s="14"/>
      <c r="BFG2400" s="14"/>
      <c r="BFH2400" s="14"/>
      <c r="BFI2400" s="14"/>
      <c r="BFJ2400" s="14"/>
      <c r="BFK2400" s="14"/>
      <c r="BFL2400" s="14"/>
      <c r="BFM2400" s="14"/>
      <c r="BFN2400" s="14"/>
      <c r="BFO2400" s="14"/>
      <c r="BFP2400" s="14"/>
      <c r="BFQ2400" s="14"/>
      <c r="BFR2400" s="14"/>
      <c r="BFS2400" s="14"/>
      <c r="BFT2400" s="14"/>
      <c r="BFU2400" s="14"/>
      <c r="BFV2400" s="14"/>
      <c r="BFW2400" s="14"/>
      <c r="BFX2400" s="14"/>
      <c r="BFY2400" s="14"/>
      <c r="BFZ2400" s="14"/>
      <c r="BGA2400" s="14"/>
      <c r="BGB2400" s="14"/>
      <c r="BGC2400" s="14"/>
      <c r="BGD2400" s="14"/>
      <c r="BGE2400" s="14"/>
      <c r="BGF2400" s="14"/>
      <c r="BGG2400" s="14"/>
      <c r="BGH2400" s="14"/>
      <c r="BGI2400" s="14"/>
      <c r="BGJ2400" s="14"/>
      <c r="BGK2400" s="14"/>
      <c r="BGL2400" s="14"/>
      <c r="BGM2400" s="14"/>
      <c r="BGN2400" s="14"/>
      <c r="BGO2400" s="14"/>
      <c r="BGP2400" s="14"/>
      <c r="BGQ2400" s="14"/>
      <c r="BGR2400" s="14"/>
      <c r="BGS2400" s="14"/>
      <c r="BGT2400" s="14"/>
      <c r="BGU2400" s="14"/>
      <c r="BGV2400" s="14"/>
      <c r="BGW2400" s="14"/>
      <c r="BGX2400" s="14"/>
      <c r="BGY2400" s="14"/>
      <c r="BGZ2400" s="14"/>
      <c r="BHA2400" s="14"/>
      <c r="BHB2400" s="14"/>
      <c r="BHC2400" s="14"/>
      <c r="BHD2400" s="14"/>
      <c r="BHE2400" s="14"/>
      <c r="BHF2400" s="14"/>
      <c r="BHG2400" s="14"/>
      <c r="BHH2400" s="14"/>
      <c r="BHI2400" s="14"/>
      <c r="BHJ2400" s="14"/>
      <c r="BHK2400" s="14"/>
      <c r="BHL2400" s="14"/>
      <c r="BHM2400" s="14"/>
      <c r="BHN2400" s="14"/>
      <c r="BHO2400" s="14"/>
      <c r="BHP2400" s="14"/>
      <c r="BHQ2400" s="14"/>
      <c r="BHR2400" s="14"/>
      <c r="BHS2400" s="14"/>
      <c r="BHT2400" s="14"/>
      <c r="BHU2400" s="14"/>
      <c r="BHV2400" s="14"/>
      <c r="BHW2400" s="14"/>
      <c r="BHX2400" s="14"/>
      <c r="BHY2400" s="14"/>
      <c r="BHZ2400" s="14"/>
      <c r="BIA2400" s="14"/>
      <c r="BIB2400" s="14"/>
      <c r="BIC2400" s="14"/>
      <c r="BID2400" s="14"/>
      <c r="BIE2400" s="14"/>
      <c r="BIF2400" s="14"/>
      <c r="BIG2400" s="14"/>
      <c r="BIH2400" s="14"/>
      <c r="BII2400" s="14"/>
      <c r="BIJ2400" s="14"/>
      <c r="BIK2400" s="14"/>
      <c r="BIL2400" s="14"/>
      <c r="BIM2400" s="14"/>
      <c r="BIN2400" s="14"/>
      <c r="BIO2400" s="14"/>
      <c r="BIP2400" s="14"/>
      <c r="BIQ2400" s="14"/>
      <c r="BIR2400" s="14"/>
      <c r="BIS2400" s="14"/>
      <c r="BIT2400" s="14"/>
      <c r="BIU2400" s="14"/>
      <c r="BIV2400" s="14"/>
      <c r="BIW2400" s="14"/>
      <c r="BIX2400" s="14"/>
      <c r="BIY2400" s="14"/>
      <c r="BIZ2400" s="14"/>
      <c r="BJA2400" s="14"/>
      <c r="BJB2400" s="14"/>
      <c r="BJC2400" s="14"/>
      <c r="BJD2400" s="14"/>
      <c r="BJE2400" s="14"/>
      <c r="BJF2400" s="14"/>
      <c r="BJG2400" s="14"/>
      <c r="BJH2400" s="14"/>
      <c r="BJI2400" s="14"/>
      <c r="BJJ2400" s="14"/>
      <c r="BJK2400" s="14"/>
      <c r="BJL2400" s="14"/>
      <c r="BJM2400" s="14"/>
      <c r="BJN2400" s="14"/>
      <c r="BJO2400" s="14"/>
      <c r="BJP2400" s="14"/>
      <c r="BJQ2400" s="14"/>
      <c r="BJR2400" s="14"/>
      <c r="BJS2400" s="14"/>
      <c r="BJT2400" s="14"/>
      <c r="BJU2400" s="14"/>
      <c r="BJV2400" s="14"/>
      <c r="BJW2400" s="14"/>
      <c r="BJX2400" s="14"/>
      <c r="BJY2400" s="14"/>
      <c r="BJZ2400" s="14"/>
      <c r="BKA2400" s="14"/>
      <c r="BKB2400" s="14"/>
      <c r="BKC2400" s="14"/>
      <c r="BKD2400" s="14"/>
      <c r="BKE2400" s="14"/>
      <c r="BKF2400" s="14"/>
      <c r="BKG2400" s="14"/>
      <c r="BKH2400" s="14"/>
      <c r="BKI2400" s="14"/>
      <c r="BKJ2400" s="14"/>
      <c r="BKK2400" s="14"/>
      <c r="BKL2400" s="14"/>
      <c r="BKM2400" s="14"/>
      <c r="BKN2400" s="14"/>
      <c r="BKO2400" s="14"/>
      <c r="BKP2400" s="14"/>
      <c r="BKQ2400" s="14"/>
      <c r="BKR2400" s="14"/>
      <c r="BKS2400" s="14"/>
      <c r="BKT2400" s="14"/>
      <c r="BKU2400" s="14"/>
      <c r="BKV2400" s="14"/>
      <c r="BKW2400" s="14"/>
      <c r="BKX2400" s="14"/>
      <c r="BKY2400" s="14"/>
      <c r="BKZ2400" s="14"/>
      <c r="BLA2400" s="14"/>
      <c r="BLB2400" s="14"/>
      <c r="BLC2400" s="14"/>
      <c r="BLD2400" s="14"/>
      <c r="BLE2400" s="14"/>
      <c r="BLF2400" s="14"/>
      <c r="BLG2400" s="14"/>
      <c r="BLH2400" s="14"/>
      <c r="BLI2400" s="14"/>
      <c r="BLJ2400" s="14"/>
      <c r="BLK2400" s="14"/>
      <c r="BLL2400" s="14"/>
      <c r="BLM2400" s="14"/>
      <c r="BLN2400" s="14"/>
      <c r="BLO2400" s="14"/>
      <c r="BLP2400" s="14"/>
      <c r="BLQ2400" s="14"/>
      <c r="BLR2400" s="14"/>
      <c r="BLS2400" s="14"/>
      <c r="BLT2400" s="14"/>
      <c r="BLU2400" s="14"/>
      <c r="BLV2400" s="14"/>
      <c r="BLW2400" s="14"/>
      <c r="BLX2400" s="14"/>
      <c r="BLY2400" s="14"/>
      <c r="BLZ2400" s="14"/>
      <c r="BMA2400" s="14"/>
      <c r="BMB2400" s="14"/>
      <c r="BMC2400" s="14"/>
      <c r="BMD2400" s="14"/>
      <c r="BME2400" s="14"/>
      <c r="BMF2400" s="14"/>
      <c r="BMG2400" s="14"/>
      <c r="BMH2400" s="14"/>
      <c r="BMI2400" s="14"/>
      <c r="BMJ2400" s="14"/>
      <c r="BMK2400" s="14"/>
      <c r="BML2400" s="14"/>
      <c r="BMM2400" s="14"/>
      <c r="BMN2400" s="14"/>
      <c r="BMO2400" s="14"/>
      <c r="BMP2400" s="14"/>
      <c r="BMQ2400" s="14"/>
      <c r="BMR2400" s="14"/>
      <c r="BMS2400" s="14"/>
      <c r="BMT2400" s="14"/>
      <c r="BMU2400" s="14"/>
      <c r="BMV2400" s="14"/>
      <c r="BMW2400" s="14"/>
      <c r="BMX2400" s="14"/>
      <c r="BMY2400" s="14"/>
      <c r="BMZ2400" s="14"/>
      <c r="BNA2400" s="14"/>
      <c r="BNB2400" s="14"/>
      <c r="BNC2400" s="14"/>
      <c r="BND2400" s="14"/>
      <c r="BNE2400" s="14"/>
      <c r="BNF2400" s="14"/>
      <c r="BNG2400" s="14"/>
      <c r="BNH2400" s="14"/>
      <c r="BNI2400" s="14"/>
      <c r="BNJ2400" s="14"/>
      <c r="BNK2400" s="14"/>
      <c r="BNL2400" s="14"/>
      <c r="BNM2400" s="14"/>
      <c r="BNN2400" s="14"/>
      <c r="BNO2400" s="14"/>
      <c r="BNP2400" s="14"/>
      <c r="BNQ2400" s="14"/>
      <c r="BNR2400" s="14"/>
      <c r="BNS2400" s="14"/>
      <c r="BNT2400" s="14"/>
      <c r="BNU2400" s="14"/>
      <c r="BNV2400" s="14"/>
      <c r="BNW2400" s="14"/>
      <c r="BNX2400" s="14"/>
      <c r="BNY2400" s="14"/>
      <c r="BNZ2400" s="14"/>
      <c r="BOA2400" s="14"/>
      <c r="BOB2400" s="14"/>
      <c r="BOC2400" s="14"/>
      <c r="BOD2400" s="14"/>
      <c r="BOE2400" s="14"/>
      <c r="BOF2400" s="14"/>
      <c r="BOG2400" s="14"/>
      <c r="BOH2400" s="14"/>
      <c r="BOI2400" s="14"/>
      <c r="BOJ2400" s="14"/>
      <c r="BOK2400" s="14"/>
      <c r="BOL2400" s="14"/>
      <c r="BOM2400" s="14"/>
      <c r="BON2400" s="14"/>
      <c r="BOO2400" s="14"/>
      <c r="BOP2400" s="14"/>
      <c r="BOQ2400" s="14"/>
      <c r="BOR2400" s="14"/>
      <c r="BOS2400" s="14"/>
      <c r="BOT2400" s="14"/>
      <c r="BOU2400" s="14"/>
      <c r="BOV2400" s="14"/>
      <c r="BOW2400" s="14"/>
      <c r="BOX2400" s="14"/>
      <c r="BOY2400" s="14"/>
      <c r="BOZ2400" s="14"/>
      <c r="BPA2400" s="14"/>
      <c r="BPB2400" s="14"/>
      <c r="BPC2400" s="14"/>
      <c r="BPD2400" s="14"/>
      <c r="BPE2400" s="14"/>
      <c r="BPF2400" s="14"/>
      <c r="BPG2400" s="14"/>
      <c r="BPH2400" s="14"/>
      <c r="BPI2400" s="14"/>
      <c r="BPJ2400" s="14"/>
      <c r="BPK2400" s="14"/>
      <c r="BPL2400" s="14"/>
      <c r="BPM2400" s="14"/>
      <c r="BPN2400" s="14"/>
      <c r="BPO2400" s="14"/>
      <c r="BPP2400" s="14"/>
      <c r="BPQ2400" s="14"/>
      <c r="BPR2400" s="14"/>
      <c r="BPS2400" s="14"/>
      <c r="BPT2400" s="14"/>
      <c r="BPU2400" s="14"/>
      <c r="BPV2400" s="14"/>
      <c r="BPW2400" s="14"/>
      <c r="BPX2400" s="14"/>
      <c r="BPY2400" s="14"/>
      <c r="BPZ2400" s="14"/>
      <c r="BQA2400" s="14"/>
      <c r="BQB2400" s="14"/>
      <c r="BQC2400" s="14"/>
      <c r="BQD2400" s="14"/>
      <c r="BQE2400" s="14"/>
      <c r="BQF2400" s="14"/>
      <c r="BQG2400" s="14"/>
      <c r="BQH2400" s="14"/>
      <c r="BQI2400" s="14"/>
      <c r="BQJ2400" s="14"/>
      <c r="BQK2400" s="14"/>
      <c r="BQL2400" s="14"/>
      <c r="BQM2400" s="14"/>
      <c r="BQN2400" s="14"/>
      <c r="BQO2400" s="14"/>
      <c r="BQP2400" s="14"/>
      <c r="BQQ2400" s="14"/>
      <c r="BQR2400" s="14"/>
      <c r="BQS2400" s="14"/>
      <c r="BQT2400" s="14"/>
      <c r="BQU2400" s="14"/>
      <c r="BQV2400" s="14"/>
      <c r="BQW2400" s="14"/>
      <c r="BQX2400" s="14"/>
      <c r="BQY2400" s="14"/>
      <c r="BQZ2400" s="14"/>
      <c r="BRA2400" s="14"/>
      <c r="BRB2400" s="14"/>
      <c r="BRC2400" s="14"/>
      <c r="BRD2400" s="14"/>
      <c r="BRE2400" s="14"/>
      <c r="BRF2400" s="14"/>
      <c r="BRG2400" s="14"/>
      <c r="BRH2400" s="14"/>
      <c r="BRI2400" s="14"/>
      <c r="BRJ2400" s="14"/>
      <c r="BRK2400" s="14"/>
      <c r="BRL2400" s="14"/>
      <c r="BRM2400" s="14"/>
      <c r="BRN2400" s="14"/>
      <c r="BRO2400" s="14"/>
      <c r="BRP2400" s="14"/>
      <c r="BRQ2400" s="14"/>
      <c r="BRR2400" s="14"/>
      <c r="BRS2400" s="14"/>
      <c r="BRT2400" s="14"/>
      <c r="BRU2400" s="14"/>
      <c r="BRV2400" s="14"/>
      <c r="BRW2400" s="14"/>
      <c r="BRX2400" s="14"/>
      <c r="BRY2400" s="14"/>
      <c r="BRZ2400" s="14"/>
      <c r="BSA2400" s="14"/>
      <c r="BSB2400" s="14"/>
      <c r="BSC2400" s="14"/>
      <c r="BSD2400" s="14"/>
      <c r="BSE2400" s="14"/>
      <c r="BSF2400" s="14"/>
      <c r="BSG2400" s="14"/>
      <c r="BSH2400" s="14"/>
      <c r="BSI2400" s="14"/>
      <c r="BSJ2400" s="14"/>
      <c r="BSK2400" s="14"/>
      <c r="BSL2400" s="14"/>
      <c r="BSM2400" s="14"/>
      <c r="BSN2400" s="14"/>
      <c r="BSO2400" s="14"/>
      <c r="BSP2400" s="14"/>
      <c r="BSQ2400" s="14"/>
      <c r="BSR2400" s="14"/>
      <c r="BSS2400" s="14"/>
      <c r="BST2400" s="14"/>
      <c r="BSU2400" s="14"/>
      <c r="BSV2400" s="14"/>
      <c r="BSW2400" s="14"/>
      <c r="BSX2400" s="14"/>
      <c r="BSY2400" s="14"/>
      <c r="BSZ2400" s="14"/>
      <c r="BTA2400" s="14"/>
      <c r="BTB2400" s="14"/>
      <c r="BTC2400" s="14"/>
      <c r="BTD2400" s="14"/>
      <c r="BTE2400" s="14"/>
      <c r="BTF2400" s="14"/>
      <c r="BTG2400" s="14"/>
      <c r="BTH2400" s="14"/>
      <c r="BTI2400" s="14"/>
      <c r="BTJ2400" s="14"/>
      <c r="BTK2400" s="14"/>
      <c r="BTL2400" s="14"/>
      <c r="BTM2400" s="14"/>
      <c r="BTN2400" s="14"/>
      <c r="BTO2400" s="14"/>
      <c r="BTP2400" s="14"/>
      <c r="BTQ2400" s="14"/>
      <c r="BTR2400" s="14"/>
      <c r="BTS2400" s="14"/>
      <c r="BTT2400" s="14"/>
      <c r="BTU2400" s="14"/>
      <c r="BTV2400" s="14"/>
      <c r="BTW2400" s="14"/>
      <c r="BTX2400" s="14"/>
      <c r="BTY2400" s="14"/>
      <c r="BTZ2400" s="14"/>
      <c r="BUA2400" s="14"/>
      <c r="BUB2400" s="14"/>
      <c r="BUC2400" s="14"/>
      <c r="BUD2400" s="14"/>
      <c r="BUE2400" s="14"/>
      <c r="BUF2400" s="14"/>
      <c r="BUG2400" s="14"/>
      <c r="BUH2400" s="14"/>
      <c r="BUI2400" s="14"/>
      <c r="BUJ2400" s="14"/>
      <c r="BUK2400" s="14"/>
      <c r="BUL2400" s="14"/>
      <c r="BUM2400" s="14"/>
      <c r="BUN2400" s="14"/>
      <c r="BUO2400" s="14"/>
      <c r="BUP2400" s="14"/>
      <c r="BUQ2400" s="14"/>
      <c r="BUR2400" s="14"/>
      <c r="BUS2400" s="14"/>
      <c r="BUT2400" s="14"/>
      <c r="BUU2400" s="14"/>
      <c r="BUV2400" s="14"/>
      <c r="BUW2400" s="14"/>
      <c r="BUX2400" s="14"/>
      <c r="BUY2400" s="14"/>
      <c r="BUZ2400" s="14"/>
      <c r="BVA2400" s="14"/>
      <c r="BVB2400" s="14"/>
      <c r="BVC2400" s="14"/>
      <c r="BVD2400" s="14"/>
      <c r="BVE2400" s="14"/>
      <c r="BVF2400" s="14"/>
      <c r="BVG2400" s="14"/>
      <c r="BVH2400" s="14"/>
      <c r="BVI2400" s="14"/>
      <c r="BVJ2400" s="14"/>
      <c r="BVK2400" s="14"/>
      <c r="BVL2400" s="14"/>
      <c r="BVM2400" s="14"/>
      <c r="BVN2400" s="14"/>
      <c r="BVO2400" s="14"/>
      <c r="BVP2400" s="14"/>
      <c r="BVQ2400" s="14"/>
      <c r="BVR2400" s="14"/>
      <c r="BVS2400" s="14"/>
      <c r="BVT2400" s="14"/>
      <c r="BVU2400" s="14"/>
      <c r="BVV2400" s="14"/>
      <c r="BVW2400" s="14"/>
      <c r="BVX2400" s="14"/>
      <c r="BVY2400" s="14"/>
      <c r="BVZ2400" s="14"/>
      <c r="BWA2400" s="14"/>
      <c r="BWB2400" s="14"/>
      <c r="BWC2400" s="14"/>
      <c r="BWD2400" s="14"/>
      <c r="BWE2400" s="14"/>
      <c r="BWF2400" s="14"/>
      <c r="BWG2400" s="14"/>
      <c r="BWH2400" s="14"/>
      <c r="BWI2400" s="14"/>
      <c r="BWJ2400" s="14"/>
      <c r="BWK2400" s="14"/>
      <c r="BWL2400" s="14"/>
      <c r="BWM2400" s="14"/>
      <c r="BWN2400" s="14"/>
      <c r="BWO2400" s="14"/>
      <c r="BWP2400" s="14"/>
      <c r="BWQ2400" s="14"/>
      <c r="BWR2400" s="14"/>
      <c r="BWS2400" s="14"/>
      <c r="BWT2400" s="14"/>
      <c r="BWU2400" s="14"/>
      <c r="BWV2400" s="14"/>
      <c r="BWW2400" s="14"/>
      <c r="BWX2400" s="14"/>
      <c r="BWY2400" s="14"/>
      <c r="BWZ2400" s="14"/>
      <c r="BXA2400" s="14"/>
      <c r="BXB2400" s="14"/>
      <c r="BXC2400" s="14"/>
      <c r="BXD2400" s="14"/>
      <c r="BXE2400" s="14"/>
      <c r="BXF2400" s="14"/>
      <c r="BXG2400" s="14"/>
      <c r="BXH2400" s="14"/>
      <c r="BXI2400" s="14"/>
      <c r="BXJ2400" s="14"/>
      <c r="BXK2400" s="14"/>
      <c r="BXL2400" s="14"/>
      <c r="BXM2400" s="14"/>
      <c r="BXN2400" s="14"/>
      <c r="BXO2400" s="14"/>
      <c r="BXP2400" s="14"/>
      <c r="BXQ2400" s="14"/>
      <c r="BXR2400" s="14"/>
      <c r="BXS2400" s="14"/>
      <c r="BXT2400" s="14"/>
      <c r="BXU2400" s="14"/>
      <c r="BXV2400" s="14"/>
      <c r="BXW2400" s="14"/>
      <c r="BXX2400" s="14"/>
      <c r="BXY2400" s="14"/>
      <c r="BXZ2400" s="14"/>
      <c r="BYA2400" s="14"/>
      <c r="BYB2400" s="14"/>
      <c r="BYC2400" s="14"/>
      <c r="BYD2400" s="14"/>
      <c r="BYE2400" s="14"/>
      <c r="BYF2400" s="14"/>
      <c r="BYG2400" s="14"/>
      <c r="BYH2400" s="14"/>
      <c r="BYI2400" s="14"/>
      <c r="BYJ2400" s="14"/>
      <c r="BYK2400" s="14"/>
      <c r="BYL2400" s="14"/>
      <c r="BYM2400" s="14"/>
      <c r="BYN2400" s="14"/>
      <c r="BYO2400" s="14"/>
      <c r="BYP2400" s="14"/>
      <c r="BYQ2400" s="14"/>
      <c r="BYR2400" s="14"/>
      <c r="BYS2400" s="14"/>
      <c r="BYT2400" s="14"/>
      <c r="BYU2400" s="14"/>
      <c r="BYV2400" s="14"/>
      <c r="BYW2400" s="14"/>
      <c r="BYX2400" s="14"/>
      <c r="BYY2400" s="14"/>
      <c r="BYZ2400" s="14"/>
      <c r="BZA2400" s="14"/>
      <c r="BZB2400" s="14"/>
      <c r="BZC2400" s="14"/>
      <c r="BZD2400" s="14"/>
      <c r="BZE2400" s="14"/>
      <c r="BZF2400" s="14"/>
      <c r="BZG2400" s="14"/>
      <c r="BZH2400" s="14"/>
      <c r="BZI2400" s="14"/>
      <c r="BZJ2400" s="14"/>
      <c r="BZK2400" s="14"/>
      <c r="BZL2400" s="14"/>
      <c r="BZM2400" s="14"/>
      <c r="BZN2400" s="14"/>
      <c r="BZO2400" s="14"/>
      <c r="BZP2400" s="14"/>
      <c r="BZQ2400" s="14"/>
      <c r="BZR2400" s="14"/>
      <c r="BZS2400" s="14"/>
      <c r="BZT2400" s="14"/>
      <c r="BZU2400" s="14"/>
      <c r="BZV2400" s="14"/>
      <c r="BZW2400" s="14"/>
      <c r="BZX2400" s="14"/>
      <c r="BZY2400" s="14"/>
      <c r="BZZ2400" s="14"/>
      <c r="CAA2400" s="14"/>
      <c r="CAB2400" s="14"/>
      <c r="CAC2400" s="14"/>
      <c r="CAD2400" s="14"/>
      <c r="CAE2400" s="14"/>
      <c r="CAF2400" s="14"/>
      <c r="CAG2400" s="14"/>
      <c r="CAH2400" s="14"/>
      <c r="CAI2400" s="14"/>
      <c r="CAJ2400" s="14"/>
      <c r="CAK2400" s="14"/>
      <c r="CAL2400" s="14"/>
      <c r="CAM2400" s="14"/>
      <c r="CAN2400" s="14"/>
      <c r="CAO2400" s="14"/>
      <c r="CAP2400" s="14"/>
      <c r="CAQ2400" s="14"/>
      <c r="CAR2400" s="14"/>
      <c r="CAS2400" s="14"/>
      <c r="CAT2400" s="14"/>
      <c r="CAU2400" s="14"/>
      <c r="CAV2400" s="14"/>
      <c r="CAW2400" s="14"/>
      <c r="CAX2400" s="14"/>
      <c r="CAY2400" s="14"/>
      <c r="CAZ2400" s="14"/>
      <c r="CBA2400" s="14"/>
      <c r="CBB2400" s="14"/>
      <c r="CBC2400" s="14"/>
      <c r="CBD2400" s="14"/>
      <c r="CBE2400" s="14"/>
      <c r="CBF2400" s="14"/>
      <c r="CBG2400" s="14"/>
      <c r="CBH2400" s="14"/>
      <c r="CBI2400" s="14"/>
      <c r="CBJ2400" s="14"/>
      <c r="CBK2400" s="14"/>
      <c r="CBL2400" s="14"/>
      <c r="CBM2400" s="14"/>
      <c r="CBN2400" s="14"/>
      <c r="CBO2400" s="14"/>
      <c r="CBP2400" s="14"/>
      <c r="CBQ2400" s="14"/>
      <c r="CBR2400" s="14"/>
      <c r="CBS2400" s="14"/>
      <c r="CBT2400" s="14"/>
      <c r="CBU2400" s="14"/>
      <c r="CBV2400" s="14"/>
      <c r="CBW2400" s="14"/>
      <c r="CBX2400" s="14"/>
      <c r="CBY2400" s="14"/>
      <c r="CBZ2400" s="14"/>
      <c r="CCA2400" s="14"/>
      <c r="CCB2400" s="14"/>
      <c r="CCC2400" s="14"/>
      <c r="CCD2400" s="14"/>
      <c r="CCE2400" s="14"/>
      <c r="CCF2400" s="14"/>
      <c r="CCG2400" s="14"/>
      <c r="CCH2400" s="14"/>
      <c r="CCI2400" s="14"/>
      <c r="CCJ2400" s="14"/>
      <c r="CCK2400" s="14"/>
      <c r="CCL2400" s="14"/>
      <c r="CCM2400" s="14"/>
      <c r="CCN2400" s="14"/>
      <c r="CCO2400" s="14"/>
      <c r="CCP2400" s="14"/>
      <c r="CCQ2400" s="14"/>
      <c r="CCR2400" s="14"/>
      <c r="CCS2400" s="14"/>
      <c r="CCT2400" s="14"/>
      <c r="CCU2400" s="14"/>
      <c r="CCV2400" s="14"/>
      <c r="CCW2400" s="14"/>
      <c r="CCX2400" s="14"/>
      <c r="CCY2400" s="14"/>
      <c r="CCZ2400" s="14"/>
      <c r="CDA2400" s="14"/>
      <c r="CDB2400" s="14"/>
      <c r="CDC2400" s="14"/>
      <c r="CDD2400" s="14"/>
      <c r="CDE2400" s="14"/>
      <c r="CDF2400" s="14"/>
      <c r="CDG2400" s="14"/>
      <c r="CDH2400" s="14"/>
      <c r="CDI2400" s="14"/>
      <c r="CDJ2400" s="14"/>
      <c r="CDK2400" s="14"/>
      <c r="CDL2400" s="14"/>
      <c r="CDM2400" s="14"/>
      <c r="CDN2400" s="14"/>
      <c r="CDO2400" s="14"/>
      <c r="CDP2400" s="14"/>
      <c r="CDQ2400" s="14"/>
      <c r="CDR2400" s="14"/>
      <c r="CDS2400" s="14"/>
      <c r="CDT2400" s="14"/>
      <c r="CDU2400" s="14"/>
      <c r="CDV2400" s="14"/>
      <c r="CDW2400" s="14"/>
      <c r="CDX2400" s="14"/>
      <c r="CDY2400" s="14"/>
      <c r="CDZ2400" s="14"/>
      <c r="CEA2400" s="14"/>
      <c r="CEB2400" s="14"/>
      <c r="CEC2400" s="14"/>
      <c r="CED2400" s="14"/>
      <c r="CEE2400" s="14"/>
      <c r="CEF2400" s="14"/>
      <c r="CEG2400" s="14"/>
      <c r="CEH2400" s="14"/>
      <c r="CEI2400" s="14"/>
      <c r="CEJ2400" s="14"/>
      <c r="CEK2400" s="14"/>
      <c r="CEL2400" s="14"/>
      <c r="CEM2400" s="14"/>
      <c r="CEN2400" s="14"/>
      <c r="CEO2400" s="14"/>
      <c r="CEP2400" s="14"/>
      <c r="CEQ2400" s="14"/>
      <c r="CER2400" s="14"/>
      <c r="CES2400" s="14"/>
      <c r="CET2400" s="14"/>
      <c r="CEU2400" s="14"/>
      <c r="CEV2400" s="14"/>
      <c r="CEW2400" s="14"/>
      <c r="CEX2400" s="14"/>
      <c r="CEY2400" s="14"/>
      <c r="CEZ2400" s="14"/>
      <c r="CFA2400" s="14"/>
      <c r="CFB2400" s="14"/>
      <c r="CFC2400" s="14"/>
      <c r="CFD2400" s="14"/>
      <c r="CFE2400" s="14"/>
      <c r="CFF2400" s="14"/>
      <c r="CFG2400" s="14"/>
      <c r="CFH2400" s="14"/>
      <c r="CFI2400" s="14"/>
      <c r="CFJ2400" s="14"/>
      <c r="CFK2400" s="14"/>
      <c r="CFL2400" s="14"/>
      <c r="CFM2400" s="14"/>
      <c r="CFN2400" s="14"/>
      <c r="CFO2400" s="14"/>
      <c r="CFP2400" s="14"/>
      <c r="CFQ2400" s="14"/>
      <c r="CFR2400" s="14"/>
      <c r="CFS2400" s="14"/>
      <c r="CFT2400" s="14"/>
      <c r="CFU2400" s="14"/>
      <c r="CFV2400" s="14"/>
      <c r="CFW2400" s="14"/>
      <c r="CFX2400" s="14"/>
      <c r="CFY2400" s="14"/>
      <c r="CFZ2400" s="14"/>
      <c r="CGA2400" s="14"/>
      <c r="CGB2400" s="14"/>
      <c r="CGC2400" s="14"/>
      <c r="CGD2400" s="14"/>
      <c r="CGE2400" s="14"/>
      <c r="CGF2400" s="14"/>
      <c r="CGG2400" s="14"/>
      <c r="CGH2400" s="14"/>
      <c r="CGI2400" s="14"/>
      <c r="CGJ2400" s="14"/>
      <c r="CGK2400" s="14"/>
      <c r="CGL2400" s="14"/>
      <c r="CGM2400" s="14"/>
      <c r="CGN2400" s="14"/>
      <c r="CGO2400" s="14"/>
      <c r="CGP2400" s="14"/>
      <c r="CGQ2400" s="14"/>
      <c r="CGR2400" s="14"/>
      <c r="CGS2400" s="14"/>
      <c r="CGT2400" s="14"/>
      <c r="CGU2400" s="14"/>
      <c r="CGV2400" s="14"/>
      <c r="CGW2400" s="14"/>
      <c r="CGX2400" s="14"/>
      <c r="CGY2400" s="14"/>
      <c r="CGZ2400" s="14"/>
      <c r="CHA2400" s="14"/>
      <c r="CHB2400" s="14"/>
      <c r="CHC2400" s="14"/>
      <c r="CHD2400" s="14"/>
      <c r="CHE2400" s="14"/>
      <c r="CHF2400" s="14"/>
      <c r="CHG2400" s="14"/>
      <c r="CHH2400" s="14"/>
      <c r="CHI2400" s="14"/>
      <c r="CHJ2400" s="14"/>
      <c r="CHK2400" s="14"/>
      <c r="CHL2400" s="14"/>
      <c r="CHM2400" s="14"/>
      <c r="CHN2400" s="14"/>
      <c r="CHO2400" s="14"/>
      <c r="CHP2400" s="14"/>
      <c r="CHQ2400" s="14"/>
      <c r="CHR2400" s="14"/>
      <c r="CHS2400" s="14"/>
      <c r="CHT2400" s="14"/>
      <c r="CHU2400" s="14"/>
      <c r="CHV2400" s="14"/>
      <c r="CHW2400" s="14"/>
      <c r="CHX2400" s="14"/>
      <c r="CHY2400" s="14"/>
      <c r="CHZ2400" s="14"/>
      <c r="CIA2400" s="14"/>
      <c r="CIB2400" s="14"/>
      <c r="CIC2400" s="14"/>
      <c r="CID2400" s="14"/>
      <c r="CIE2400" s="14"/>
      <c r="CIF2400" s="14"/>
      <c r="CIG2400" s="14"/>
      <c r="CIH2400" s="14"/>
      <c r="CII2400" s="14"/>
      <c r="CIJ2400" s="14"/>
      <c r="CIK2400" s="14"/>
      <c r="CIL2400" s="14"/>
      <c r="CIM2400" s="14"/>
      <c r="CIN2400" s="14"/>
      <c r="CIO2400" s="14"/>
      <c r="CIP2400" s="14"/>
      <c r="CIQ2400" s="14"/>
      <c r="CIR2400" s="14"/>
      <c r="CIS2400" s="14"/>
      <c r="CIT2400" s="14"/>
      <c r="CIU2400" s="14"/>
      <c r="CIV2400" s="14"/>
      <c r="CIW2400" s="14"/>
      <c r="CIX2400" s="14"/>
      <c r="CIY2400" s="14"/>
      <c r="CIZ2400" s="14"/>
      <c r="CJA2400" s="14"/>
      <c r="CJB2400" s="14"/>
      <c r="CJC2400" s="14"/>
      <c r="CJD2400" s="14"/>
      <c r="CJE2400" s="14"/>
      <c r="CJF2400" s="14"/>
      <c r="CJG2400" s="14"/>
      <c r="CJH2400" s="14"/>
      <c r="CJI2400" s="14"/>
      <c r="CJJ2400" s="14"/>
      <c r="CJK2400" s="14"/>
      <c r="CJL2400" s="14"/>
      <c r="CJM2400" s="14"/>
      <c r="CJN2400" s="14"/>
      <c r="CJO2400" s="14"/>
      <c r="CJP2400" s="14"/>
      <c r="CJQ2400" s="14"/>
      <c r="CJR2400" s="14"/>
      <c r="CJS2400" s="14"/>
      <c r="CJT2400" s="14"/>
      <c r="CJU2400" s="14"/>
      <c r="CJV2400" s="14"/>
      <c r="CJW2400" s="14"/>
      <c r="CJX2400" s="14"/>
      <c r="CJY2400" s="14"/>
      <c r="CJZ2400" s="14"/>
      <c r="CKA2400" s="14"/>
      <c r="CKB2400" s="14"/>
      <c r="CKC2400" s="14"/>
      <c r="CKD2400" s="14"/>
      <c r="CKE2400" s="14"/>
      <c r="CKF2400" s="14"/>
      <c r="CKG2400" s="14"/>
      <c r="CKH2400" s="14"/>
      <c r="CKI2400" s="14"/>
      <c r="CKJ2400" s="14"/>
      <c r="CKK2400" s="14"/>
      <c r="CKL2400" s="14"/>
      <c r="CKM2400" s="14"/>
      <c r="CKN2400" s="14"/>
      <c r="CKO2400" s="14"/>
      <c r="CKP2400" s="14"/>
      <c r="CKQ2400" s="14"/>
      <c r="CKR2400" s="14"/>
      <c r="CKS2400" s="14"/>
      <c r="CKT2400" s="14"/>
      <c r="CKU2400" s="14"/>
      <c r="CKV2400" s="14"/>
      <c r="CKW2400" s="14"/>
      <c r="CKX2400" s="14"/>
      <c r="CKY2400" s="14"/>
      <c r="CKZ2400" s="14"/>
      <c r="CLA2400" s="14"/>
      <c r="CLB2400" s="14"/>
      <c r="CLC2400" s="14"/>
      <c r="CLD2400" s="14"/>
      <c r="CLE2400" s="14"/>
      <c r="CLF2400" s="14"/>
      <c r="CLG2400" s="14"/>
      <c r="CLH2400" s="14"/>
      <c r="CLI2400" s="14"/>
      <c r="CLJ2400" s="14"/>
      <c r="CLK2400" s="14"/>
      <c r="CLL2400" s="14"/>
      <c r="CLM2400" s="14"/>
      <c r="CLN2400" s="14"/>
      <c r="CLO2400" s="14"/>
      <c r="CLP2400" s="14"/>
      <c r="CLQ2400" s="14"/>
      <c r="CLR2400" s="14"/>
      <c r="CLS2400" s="14"/>
      <c r="CLT2400" s="14"/>
      <c r="CLU2400" s="14"/>
      <c r="CLV2400" s="14"/>
      <c r="CLW2400" s="14"/>
      <c r="CLX2400" s="14"/>
      <c r="CLY2400" s="14"/>
      <c r="CLZ2400" s="14"/>
      <c r="CMA2400" s="14"/>
      <c r="CMB2400" s="14"/>
      <c r="CMC2400" s="14"/>
      <c r="CMD2400" s="14"/>
      <c r="CME2400" s="14"/>
      <c r="CMF2400" s="14"/>
      <c r="CMG2400" s="14"/>
      <c r="CMH2400" s="14"/>
      <c r="CMI2400" s="14"/>
      <c r="CMJ2400" s="14"/>
      <c r="CMK2400" s="14"/>
      <c r="CML2400" s="14"/>
      <c r="CMM2400" s="14"/>
      <c r="CMN2400" s="14"/>
      <c r="CMO2400" s="14"/>
      <c r="CMP2400" s="14"/>
      <c r="CMQ2400" s="14"/>
      <c r="CMR2400" s="14"/>
      <c r="CMS2400" s="14"/>
      <c r="CMT2400" s="14"/>
      <c r="CMU2400" s="14"/>
      <c r="CMV2400" s="14"/>
      <c r="CMW2400" s="14"/>
      <c r="CMX2400" s="14"/>
      <c r="CMY2400" s="14"/>
      <c r="CMZ2400" s="14"/>
      <c r="CNA2400" s="14"/>
      <c r="CNB2400" s="14"/>
      <c r="CNC2400" s="14"/>
      <c r="CND2400" s="14"/>
      <c r="CNE2400" s="14"/>
      <c r="CNF2400" s="14"/>
      <c r="CNG2400" s="14"/>
      <c r="CNH2400" s="14"/>
      <c r="CNI2400" s="14"/>
      <c r="CNJ2400" s="14"/>
      <c r="CNK2400" s="14"/>
      <c r="CNL2400" s="14"/>
      <c r="CNM2400" s="14"/>
      <c r="CNN2400" s="14"/>
      <c r="CNO2400" s="14"/>
      <c r="CNP2400" s="14"/>
      <c r="CNQ2400" s="14"/>
      <c r="CNR2400" s="14"/>
      <c r="CNS2400" s="14"/>
      <c r="CNT2400" s="14"/>
      <c r="CNU2400" s="14"/>
      <c r="CNV2400" s="14"/>
      <c r="CNW2400" s="14"/>
      <c r="CNX2400" s="14"/>
      <c r="CNY2400" s="14"/>
      <c r="CNZ2400" s="14"/>
      <c r="COA2400" s="14"/>
      <c r="COB2400" s="14"/>
      <c r="COC2400" s="14"/>
      <c r="COD2400" s="14"/>
      <c r="COE2400" s="14"/>
      <c r="COF2400" s="14"/>
      <c r="COG2400" s="14"/>
      <c r="COH2400" s="14"/>
      <c r="COI2400" s="14"/>
      <c r="COJ2400" s="14"/>
      <c r="COK2400" s="14"/>
      <c r="COL2400" s="14"/>
      <c r="COM2400" s="14"/>
      <c r="CON2400" s="14"/>
      <c r="COO2400" s="14"/>
      <c r="COP2400" s="14"/>
      <c r="COQ2400" s="14"/>
      <c r="COR2400" s="14"/>
      <c r="COS2400" s="14"/>
      <c r="COT2400" s="14"/>
      <c r="COU2400" s="14"/>
      <c r="COV2400" s="14"/>
      <c r="COW2400" s="14"/>
      <c r="COX2400" s="14"/>
      <c r="COY2400" s="14"/>
      <c r="COZ2400" s="14"/>
      <c r="CPA2400" s="14"/>
      <c r="CPB2400" s="14"/>
      <c r="CPC2400" s="14"/>
      <c r="CPD2400" s="14"/>
      <c r="CPE2400" s="14"/>
      <c r="CPF2400" s="14"/>
      <c r="CPG2400" s="14"/>
      <c r="CPH2400" s="14"/>
      <c r="CPI2400" s="14"/>
      <c r="CPJ2400" s="14"/>
      <c r="CPK2400" s="14"/>
      <c r="CPL2400" s="14"/>
      <c r="CPM2400" s="14"/>
      <c r="CPN2400" s="14"/>
      <c r="CPO2400" s="14"/>
      <c r="CPP2400" s="14"/>
      <c r="CPQ2400" s="14"/>
      <c r="CPR2400" s="14"/>
      <c r="CPS2400" s="14"/>
      <c r="CPT2400" s="14"/>
      <c r="CPU2400" s="14"/>
      <c r="CPV2400" s="14"/>
      <c r="CPW2400" s="14"/>
      <c r="CPX2400" s="14"/>
      <c r="CPY2400" s="14"/>
      <c r="CPZ2400" s="14"/>
      <c r="CQA2400" s="14"/>
      <c r="CQB2400" s="14"/>
      <c r="CQC2400" s="14"/>
      <c r="CQD2400" s="14"/>
      <c r="CQE2400" s="14"/>
      <c r="CQF2400" s="14"/>
      <c r="CQG2400" s="14"/>
      <c r="CQH2400" s="14"/>
      <c r="CQI2400" s="14"/>
      <c r="CQJ2400" s="14"/>
      <c r="CQK2400" s="14"/>
      <c r="CQL2400" s="14"/>
      <c r="CQM2400" s="14"/>
      <c r="CQN2400" s="14"/>
      <c r="CQO2400" s="14"/>
      <c r="CQP2400" s="14"/>
      <c r="CQQ2400" s="14"/>
      <c r="CQR2400" s="14"/>
      <c r="CQS2400" s="14"/>
      <c r="CQT2400" s="14"/>
      <c r="CQU2400" s="14"/>
      <c r="CQV2400" s="14"/>
      <c r="CQW2400" s="14"/>
      <c r="CQX2400" s="14"/>
      <c r="CQY2400" s="14"/>
      <c r="CQZ2400" s="14"/>
      <c r="CRA2400" s="14"/>
      <c r="CRB2400" s="14"/>
      <c r="CRC2400" s="14"/>
      <c r="CRD2400" s="14"/>
      <c r="CRE2400" s="14"/>
      <c r="CRF2400" s="14"/>
      <c r="CRG2400" s="14"/>
      <c r="CRH2400" s="14"/>
      <c r="CRI2400" s="14"/>
      <c r="CRJ2400" s="14"/>
      <c r="CRK2400" s="14"/>
      <c r="CRL2400" s="14"/>
      <c r="CRM2400" s="14"/>
      <c r="CRN2400" s="14"/>
      <c r="CRO2400" s="14"/>
      <c r="CRP2400" s="14"/>
      <c r="CRQ2400" s="14"/>
      <c r="CRR2400" s="14"/>
      <c r="CRS2400" s="14"/>
      <c r="CRT2400" s="14"/>
      <c r="CRU2400" s="14"/>
      <c r="CRV2400" s="14"/>
      <c r="CRW2400" s="14"/>
      <c r="CRX2400" s="14"/>
      <c r="CRY2400" s="14"/>
      <c r="CRZ2400" s="14"/>
      <c r="CSA2400" s="14"/>
      <c r="CSB2400" s="14"/>
      <c r="CSC2400" s="14"/>
      <c r="CSD2400" s="14"/>
      <c r="CSE2400" s="14"/>
      <c r="CSF2400" s="14"/>
      <c r="CSG2400" s="14"/>
      <c r="CSH2400" s="14"/>
      <c r="CSI2400" s="14"/>
      <c r="CSJ2400" s="14"/>
      <c r="CSK2400" s="14"/>
      <c r="CSL2400" s="14"/>
      <c r="CSM2400" s="14"/>
      <c r="CSN2400" s="14"/>
      <c r="CSO2400" s="14"/>
      <c r="CSP2400" s="14"/>
      <c r="CSQ2400" s="14"/>
      <c r="CSR2400" s="14"/>
      <c r="CSS2400" s="14"/>
      <c r="CST2400" s="14"/>
      <c r="CSU2400" s="14"/>
      <c r="CSV2400" s="14"/>
      <c r="CSW2400" s="14"/>
      <c r="CSX2400" s="14"/>
      <c r="CSY2400" s="14"/>
      <c r="CSZ2400" s="14"/>
      <c r="CTA2400" s="14"/>
      <c r="CTB2400" s="14"/>
      <c r="CTC2400" s="14"/>
      <c r="CTD2400" s="14"/>
      <c r="CTE2400" s="14"/>
      <c r="CTF2400" s="14"/>
      <c r="CTG2400" s="14"/>
      <c r="CTH2400" s="14"/>
      <c r="CTI2400" s="14"/>
      <c r="CTJ2400" s="14"/>
      <c r="CTK2400" s="14"/>
      <c r="CTL2400" s="14"/>
      <c r="CTM2400" s="14"/>
      <c r="CTN2400" s="14"/>
      <c r="CTO2400" s="14"/>
      <c r="CTP2400" s="14"/>
      <c r="CTQ2400" s="14"/>
      <c r="CTR2400" s="14"/>
      <c r="CTS2400" s="14"/>
      <c r="CTT2400" s="14"/>
      <c r="CTU2400" s="14"/>
      <c r="CTV2400" s="14"/>
      <c r="CTW2400" s="14"/>
      <c r="CTX2400" s="14"/>
      <c r="CTY2400" s="14"/>
      <c r="CTZ2400" s="14"/>
      <c r="CUA2400" s="14"/>
      <c r="CUB2400" s="14"/>
      <c r="CUC2400" s="14"/>
      <c r="CUD2400" s="14"/>
      <c r="CUE2400" s="14"/>
      <c r="CUF2400" s="14"/>
      <c r="CUG2400" s="14"/>
      <c r="CUH2400" s="14"/>
      <c r="CUI2400" s="14"/>
      <c r="CUJ2400" s="14"/>
      <c r="CUK2400" s="14"/>
      <c r="CUL2400" s="14"/>
      <c r="CUM2400" s="14"/>
      <c r="CUN2400" s="14"/>
      <c r="CUO2400" s="14"/>
      <c r="CUP2400" s="14"/>
      <c r="CUQ2400" s="14"/>
      <c r="CUR2400" s="14"/>
      <c r="CUS2400" s="14"/>
      <c r="CUT2400" s="14"/>
      <c r="CUU2400" s="14"/>
      <c r="CUV2400" s="14"/>
      <c r="CUW2400" s="14"/>
      <c r="CUX2400" s="14"/>
      <c r="CUY2400" s="14"/>
      <c r="CUZ2400" s="14"/>
      <c r="CVA2400" s="14"/>
      <c r="CVB2400" s="14"/>
      <c r="CVC2400" s="14"/>
      <c r="CVD2400" s="14"/>
      <c r="CVE2400" s="14"/>
      <c r="CVF2400" s="14"/>
      <c r="CVG2400" s="14"/>
      <c r="CVH2400" s="14"/>
      <c r="CVI2400" s="14"/>
      <c r="CVJ2400" s="14"/>
      <c r="CVK2400" s="14"/>
      <c r="CVL2400" s="14"/>
      <c r="CVM2400" s="14"/>
      <c r="CVN2400" s="14"/>
      <c r="CVO2400" s="14"/>
      <c r="CVP2400" s="14"/>
      <c r="CVQ2400" s="14"/>
      <c r="CVR2400" s="14"/>
      <c r="CVS2400" s="14"/>
      <c r="CVT2400" s="14"/>
      <c r="CVU2400" s="14"/>
      <c r="CVV2400" s="14"/>
      <c r="CVW2400" s="14"/>
      <c r="CVX2400" s="14"/>
      <c r="CVY2400" s="14"/>
      <c r="CVZ2400" s="14"/>
      <c r="CWA2400" s="14"/>
      <c r="CWB2400" s="14"/>
      <c r="CWC2400" s="14"/>
      <c r="CWD2400" s="14"/>
      <c r="CWE2400" s="14"/>
      <c r="CWF2400" s="14"/>
      <c r="CWG2400" s="14"/>
      <c r="CWH2400" s="14"/>
      <c r="CWI2400" s="14"/>
      <c r="CWJ2400" s="14"/>
      <c r="CWK2400" s="14"/>
      <c r="CWL2400" s="14"/>
      <c r="CWM2400" s="14"/>
      <c r="CWN2400" s="14"/>
      <c r="CWO2400" s="14"/>
      <c r="CWP2400" s="14"/>
      <c r="CWQ2400" s="14"/>
      <c r="CWR2400" s="14"/>
      <c r="CWS2400" s="14"/>
      <c r="CWT2400" s="14"/>
      <c r="CWU2400" s="14"/>
      <c r="CWV2400" s="14"/>
      <c r="CWW2400" s="14"/>
      <c r="CWX2400" s="14"/>
      <c r="CWY2400" s="14"/>
      <c r="CWZ2400" s="14"/>
      <c r="CXA2400" s="14"/>
      <c r="CXB2400" s="14"/>
      <c r="CXC2400" s="14"/>
      <c r="CXD2400" s="14"/>
      <c r="CXE2400" s="14"/>
      <c r="CXF2400" s="14"/>
      <c r="CXG2400" s="14"/>
      <c r="CXH2400" s="14"/>
      <c r="CXI2400" s="14"/>
      <c r="CXJ2400" s="14"/>
      <c r="CXK2400" s="14"/>
      <c r="CXL2400" s="14"/>
      <c r="CXM2400" s="14"/>
      <c r="CXN2400" s="14"/>
      <c r="CXO2400" s="14"/>
      <c r="CXP2400" s="14"/>
      <c r="CXQ2400" s="14"/>
      <c r="CXR2400" s="14"/>
      <c r="CXS2400" s="14"/>
      <c r="CXT2400" s="14"/>
      <c r="CXU2400" s="14"/>
      <c r="CXV2400" s="14"/>
      <c r="CXW2400" s="14"/>
      <c r="CXX2400" s="14"/>
      <c r="CXY2400" s="14"/>
      <c r="CXZ2400" s="14"/>
      <c r="CYA2400" s="14"/>
      <c r="CYB2400" s="14"/>
      <c r="CYC2400" s="14"/>
      <c r="CYD2400" s="14"/>
      <c r="CYE2400" s="14"/>
      <c r="CYF2400" s="14"/>
      <c r="CYG2400" s="14"/>
      <c r="CYH2400" s="14"/>
      <c r="CYI2400" s="14"/>
      <c r="CYJ2400" s="14"/>
      <c r="CYK2400" s="14"/>
      <c r="CYL2400" s="14"/>
      <c r="CYM2400" s="14"/>
      <c r="CYN2400" s="14"/>
      <c r="CYO2400" s="14"/>
      <c r="CYP2400" s="14"/>
      <c r="CYQ2400" s="14"/>
      <c r="CYR2400" s="14"/>
      <c r="CYS2400" s="14"/>
      <c r="CYT2400" s="14"/>
      <c r="CYU2400" s="14"/>
      <c r="CYV2400" s="14"/>
      <c r="CYW2400" s="14"/>
      <c r="CYX2400" s="14"/>
      <c r="CYY2400" s="14"/>
      <c r="CYZ2400" s="14"/>
      <c r="CZA2400" s="14"/>
      <c r="CZB2400" s="14"/>
      <c r="CZC2400" s="14"/>
      <c r="CZD2400" s="14"/>
      <c r="CZE2400" s="14"/>
      <c r="CZF2400" s="14"/>
      <c r="CZG2400" s="14"/>
      <c r="CZH2400" s="14"/>
      <c r="CZI2400" s="14"/>
      <c r="CZJ2400" s="14"/>
      <c r="CZK2400" s="14"/>
      <c r="CZL2400" s="14"/>
      <c r="CZM2400" s="14"/>
      <c r="CZN2400" s="14"/>
      <c r="CZO2400" s="14"/>
      <c r="CZP2400" s="14"/>
      <c r="CZQ2400" s="14"/>
      <c r="CZR2400" s="14"/>
      <c r="CZS2400" s="14"/>
      <c r="CZT2400" s="14"/>
      <c r="CZU2400" s="14"/>
      <c r="CZV2400" s="14"/>
      <c r="CZW2400" s="14"/>
      <c r="CZX2400" s="14"/>
      <c r="CZY2400" s="14"/>
      <c r="CZZ2400" s="14"/>
      <c r="DAA2400" s="14"/>
      <c r="DAB2400" s="14"/>
      <c r="DAC2400" s="14"/>
      <c r="DAD2400" s="14"/>
      <c r="DAE2400" s="14"/>
      <c r="DAF2400" s="14"/>
      <c r="DAG2400" s="14"/>
      <c r="DAH2400" s="14"/>
      <c r="DAI2400" s="14"/>
      <c r="DAJ2400" s="14"/>
      <c r="DAK2400" s="14"/>
      <c r="DAL2400" s="14"/>
      <c r="DAM2400" s="14"/>
      <c r="DAN2400" s="14"/>
      <c r="DAO2400" s="14"/>
      <c r="DAP2400" s="14"/>
      <c r="DAQ2400" s="14"/>
      <c r="DAR2400" s="14"/>
      <c r="DAS2400" s="14"/>
      <c r="DAT2400" s="14"/>
      <c r="DAU2400" s="14"/>
      <c r="DAV2400" s="14"/>
      <c r="DAW2400" s="14"/>
      <c r="DAX2400" s="14"/>
      <c r="DAY2400" s="14"/>
      <c r="DAZ2400" s="14"/>
      <c r="DBA2400" s="14"/>
      <c r="DBB2400" s="14"/>
      <c r="DBC2400" s="14"/>
      <c r="DBD2400" s="14"/>
      <c r="DBE2400" s="14"/>
      <c r="DBF2400" s="14"/>
      <c r="DBG2400" s="14"/>
      <c r="DBH2400" s="14"/>
      <c r="DBI2400" s="14"/>
      <c r="DBJ2400" s="14"/>
      <c r="DBK2400" s="14"/>
      <c r="DBL2400" s="14"/>
      <c r="DBM2400" s="14"/>
      <c r="DBN2400" s="14"/>
      <c r="DBO2400" s="14"/>
      <c r="DBP2400" s="14"/>
      <c r="DBQ2400" s="14"/>
      <c r="DBR2400" s="14"/>
      <c r="DBS2400" s="14"/>
      <c r="DBT2400" s="14"/>
      <c r="DBU2400" s="14"/>
      <c r="DBV2400" s="14"/>
      <c r="DBW2400" s="14"/>
      <c r="DBX2400" s="14"/>
      <c r="DBY2400" s="14"/>
      <c r="DBZ2400" s="14"/>
      <c r="DCA2400" s="14"/>
      <c r="DCB2400" s="14"/>
      <c r="DCC2400" s="14"/>
      <c r="DCD2400" s="14"/>
      <c r="DCE2400" s="14"/>
      <c r="DCF2400" s="14"/>
      <c r="DCG2400" s="14"/>
      <c r="DCH2400" s="14"/>
      <c r="DCI2400" s="14"/>
      <c r="DCJ2400" s="14"/>
      <c r="DCK2400" s="14"/>
      <c r="DCL2400" s="14"/>
      <c r="DCM2400" s="14"/>
      <c r="DCN2400" s="14"/>
      <c r="DCO2400" s="14"/>
      <c r="DCP2400" s="14"/>
      <c r="DCQ2400" s="14"/>
      <c r="DCR2400" s="14"/>
      <c r="DCS2400" s="14"/>
      <c r="DCT2400" s="14"/>
      <c r="DCU2400" s="14"/>
      <c r="DCV2400" s="14"/>
      <c r="DCW2400" s="14"/>
      <c r="DCX2400" s="14"/>
      <c r="DCY2400" s="14"/>
      <c r="DCZ2400" s="14"/>
      <c r="DDA2400" s="14"/>
      <c r="DDB2400" s="14"/>
      <c r="DDC2400" s="14"/>
      <c r="DDD2400" s="14"/>
      <c r="DDE2400" s="14"/>
      <c r="DDF2400" s="14"/>
      <c r="DDG2400" s="14"/>
      <c r="DDH2400" s="14"/>
      <c r="DDI2400" s="14"/>
      <c r="DDJ2400" s="14"/>
      <c r="DDK2400" s="14"/>
      <c r="DDL2400" s="14"/>
      <c r="DDM2400" s="14"/>
      <c r="DDN2400" s="14"/>
      <c r="DDO2400" s="14"/>
      <c r="DDP2400" s="14"/>
      <c r="DDQ2400" s="14"/>
      <c r="DDR2400" s="14"/>
      <c r="DDS2400" s="14"/>
      <c r="DDT2400" s="14"/>
      <c r="DDU2400" s="14"/>
      <c r="DDV2400" s="14"/>
      <c r="DDW2400" s="14"/>
      <c r="DDX2400" s="14"/>
      <c r="DDY2400" s="14"/>
      <c r="DDZ2400" s="14"/>
      <c r="DEA2400" s="14"/>
      <c r="DEB2400" s="14"/>
      <c r="DEC2400" s="14"/>
      <c r="DED2400" s="14"/>
      <c r="DEE2400" s="14"/>
      <c r="DEF2400" s="14"/>
      <c r="DEG2400" s="14"/>
      <c r="DEH2400" s="14"/>
      <c r="DEI2400" s="14"/>
      <c r="DEJ2400" s="14"/>
      <c r="DEK2400" s="14"/>
      <c r="DEL2400" s="14"/>
      <c r="DEM2400" s="14"/>
      <c r="DEN2400" s="14"/>
      <c r="DEO2400" s="14"/>
      <c r="DEP2400" s="14"/>
      <c r="DEQ2400" s="14"/>
      <c r="DER2400" s="14"/>
      <c r="DES2400" s="14"/>
      <c r="DET2400" s="14"/>
      <c r="DEU2400" s="14"/>
      <c r="DEV2400" s="14"/>
      <c r="DEW2400" s="14"/>
      <c r="DEX2400" s="14"/>
      <c r="DEY2400" s="14"/>
      <c r="DEZ2400" s="14"/>
      <c r="DFA2400" s="14"/>
      <c r="DFB2400" s="14"/>
      <c r="DFC2400" s="14"/>
      <c r="DFD2400" s="14"/>
      <c r="DFE2400" s="14"/>
      <c r="DFF2400" s="14"/>
      <c r="DFG2400" s="14"/>
      <c r="DFH2400" s="14"/>
      <c r="DFI2400" s="14"/>
      <c r="DFJ2400" s="14"/>
      <c r="DFK2400" s="14"/>
      <c r="DFL2400" s="14"/>
      <c r="DFM2400" s="14"/>
      <c r="DFN2400" s="14"/>
      <c r="DFO2400" s="14"/>
      <c r="DFP2400" s="14"/>
      <c r="DFQ2400" s="14"/>
      <c r="DFR2400" s="14"/>
      <c r="DFS2400" s="14"/>
      <c r="DFT2400" s="14"/>
      <c r="DFU2400" s="14"/>
      <c r="DFV2400" s="14"/>
      <c r="DFW2400" s="14"/>
      <c r="DFX2400" s="14"/>
      <c r="DFY2400" s="14"/>
      <c r="DFZ2400" s="14"/>
      <c r="DGA2400" s="14"/>
      <c r="DGB2400" s="14"/>
      <c r="DGC2400" s="14"/>
      <c r="DGD2400" s="14"/>
      <c r="DGE2400" s="14"/>
      <c r="DGF2400" s="14"/>
      <c r="DGG2400" s="14"/>
      <c r="DGH2400" s="14"/>
      <c r="DGI2400" s="14"/>
      <c r="DGJ2400" s="14"/>
      <c r="DGK2400" s="14"/>
      <c r="DGL2400" s="14"/>
      <c r="DGM2400" s="14"/>
      <c r="DGN2400" s="14"/>
      <c r="DGO2400" s="14"/>
      <c r="DGP2400" s="14"/>
      <c r="DGQ2400" s="14"/>
      <c r="DGR2400" s="14"/>
      <c r="DGS2400" s="14"/>
      <c r="DGT2400" s="14"/>
      <c r="DGU2400" s="14"/>
      <c r="DGV2400" s="14"/>
      <c r="DGW2400" s="14"/>
      <c r="DGX2400" s="14"/>
      <c r="DGY2400" s="14"/>
      <c r="DGZ2400" s="14"/>
      <c r="DHA2400" s="14"/>
      <c r="DHB2400" s="14"/>
      <c r="DHC2400" s="14"/>
      <c r="DHD2400" s="14"/>
      <c r="DHE2400" s="14"/>
      <c r="DHF2400" s="14"/>
      <c r="DHG2400" s="14"/>
      <c r="DHH2400" s="14"/>
      <c r="DHI2400" s="14"/>
      <c r="DHJ2400" s="14"/>
      <c r="DHK2400" s="14"/>
      <c r="DHL2400" s="14"/>
      <c r="DHM2400" s="14"/>
      <c r="DHN2400" s="14"/>
      <c r="DHO2400" s="14"/>
      <c r="DHP2400" s="14"/>
      <c r="DHQ2400" s="14"/>
      <c r="DHR2400" s="14"/>
      <c r="DHS2400" s="14"/>
      <c r="DHT2400" s="14"/>
      <c r="DHU2400" s="14"/>
      <c r="DHV2400" s="14"/>
      <c r="DHW2400" s="14"/>
      <c r="DHX2400" s="14"/>
      <c r="DHY2400" s="14"/>
      <c r="DHZ2400" s="14"/>
      <c r="DIA2400" s="14"/>
      <c r="DIB2400" s="14"/>
      <c r="DIC2400" s="14"/>
      <c r="DID2400" s="14"/>
      <c r="DIE2400" s="14"/>
      <c r="DIF2400" s="14"/>
      <c r="DIG2400" s="14"/>
      <c r="DIH2400" s="14"/>
      <c r="DII2400" s="14"/>
      <c r="DIJ2400" s="14"/>
      <c r="DIK2400" s="14"/>
      <c r="DIL2400" s="14"/>
      <c r="DIM2400" s="14"/>
      <c r="DIN2400" s="14"/>
      <c r="DIO2400" s="14"/>
      <c r="DIP2400" s="14"/>
      <c r="DIQ2400" s="14"/>
      <c r="DIR2400" s="14"/>
      <c r="DIS2400" s="14"/>
      <c r="DIT2400" s="14"/>
      <c r="DIU2400" s="14"/>
      <c r="DIV2400" s="14"/>
      <c r="DIW2400" s="14"/>
      <c r="DIX2400" s="14"/>
      <c r="DIY2400" s="14"/>
      <c r="DIZ2400" s="14"/>
      <c r="DJA2400" s="14"/>
      <c r="DJB2400" s="14"/>
      <c r="DJC2400" s="14"/>
      <c r="DJD2400" s="14"/>
      <c r="DJE2400" s="14"/>
      <c r="DJF2400" s="14"/>
      <c r="DJG2400" s="14"/>
      <c r="DJH2400" s="14"/>
      <c r="DJI2400" s="14"/>
      <c r="DJJ2400" s="14"/>
      <c r="DJK2400" s="14"/>
      <c r="DJL2400" s="14"/>
      <c r="DJM2400" s="14"/>
      <c r="DJN2400" s="14"/>
      <c r="DJO2400" s="14"/>
      <c r="DJP2400" s="14"/>
      <c r="DJQ2400" s="14"/>
      <c r="DJR2400" s="14"/>
      <c r="DJS2400" s="14"/>
      <c r="DJT2400" s="14"/>
      <c r="DJU2400" s="14"/>
      <c r="DJV2400" s="14"/>
      <c r="DJW2400" s="14"/>
      <c r="DJX2400" s="14"/>
      <c r="DJY2400" s="14"/>
      <c r="DJZ2400" s="14"/>
      <c r="DKA2400" s="14"/>
      <c r="DKB2400" s="14"/>
      <c r="DKC2400" s="14"/>
      <c r="DKD2400" s="14"/>
      <c r="DKE2400" s="14"/>
      <c r="DKF2400" s="14"/>
      <c r="DKG2400" s="14"/>
      <c r="DKH2400" s="14"/>
      <c r="DKI2400" s="14"/>
      <c r="DKJ2400" s="14"/>
      <c r="DKK2400" s="14"/>
      <c r="DKL2400" s="14"/>
      <c r="DKM2400" s="14"/>
      <c r="DKN2400" s="14"/>
      <c r="DKO2400" s="14"/>
      <c r="DKP2400" s="14"/>
      <c r="DKQ2400" s="14"/>
      <c r="DKR2400" s="14"/>
      <c r="DKS2400" s="14"/>
      <c r="DKT2400" s="14"/>
      <c r="DKU2400" s="14"/>
      <c r="DKV2400" s="14"/>
      <c r="DKW2400" s="14"/>
      <c r="DKX2400" s="14"/>
      <c r="DKY2400" s="14"/>
      <c r="DKZ2400" s="14"/>
      <c r="DLA2400" s="14"/>
      <c r="DLB2400" s="14"/>
      <c r="DLC2400" s="14"/>
      <c r="DLD2400" s="14"/>
      <c r="DLE2400" s="14"/>
      <c r="DLF2400" s="14"/>
      <c r="DLG2400" s="14"/>
      <c r="DLH2400" s="14"/>
      <c r="DLI2400" s="14"/>
      <c r="DLJ2400" s="14"/>
      <c r="DLK2400" s="14"/>
      <c r="DLL2400" s="14"/>
      <c r="DLM2400" s="14"/>
      <c r="DLN2400" s="14"/>
      <c r="DLO2400" s="14"/>
      <c r="DLP2400" s="14"/>
      <c r="DLQ2400" s="14"/>
      <c r="DLR2400" s="14"/>
      <c r="DLS2400" s="14"/>
      <c r="DLT2400" s="14"/>
      <c r="DLU2400" s="14"/>
      <c r="DLV2400" s="14"/>
      <c r="DLW2400" s="14"/>
      <c r="DLX2400" s="14"/>
      <c r="DLY2400" s="14"/>
      <c r="DLZ2400" s="14"/>
      <c r="DMA2400" s="14"/>
      <c r="DMB2400" s="14"/>
      <c r="DMC2400" s="14"/>
      <c r="DMD2400" s="14"/>
      <c r="DME2400" s="14"/>
      <c r="DMF2400" s="14"/>
      <c r="DMG2400" s="14"/>
      <c r="DMH2400" s="14"/>
      <c r="DMI2400" s="14"/>
      <c r="DMJ2400" s="14"/>
      <c r="DMK2400" s="14"/>
      <c r="DML2400" s="14"/>
      <c r="DMM2400" s="14"/>
      <c r="DMN2400" s="14"/>
      <c r="DMO2400" s="14"/>
      <c r="DMP2400" s="14"/>
      <c r="DMQ2400" s="14"/>
      <c r="DMR2400" s="14"/>
      <c r="DMS2400" s="14"/>
      <c r="DMT2400" s="14"/>
      <c r="DMU2400" s="14"/>
      <c r="DMV2400" s="14"/>
      <c r="DMW2400" s="14"/>
      <c r="DMX2400" s="14"/>
      <c r="DMY2400" s="14"/>
      <c r="DMZ2400" s="14"/>
      <c r="DNA2400" s="14"/>
      <c r="DNB2400" s="14"/>
      <c r="DNC2400" s="14"/>
      <c r="DND2400" s="14"/>
      <c r="DNE2400" s="14"/>
      <c r="DNF2400" s="14"/>
      <c r="DNG2400" s="14"/>
      <c r="DNH2400" s="14"/>
      <c r="DNI2400" s="14"/>
      <c r="DNJ2400" s="14"/>
      <c r="DNK2400" s="14"/>
      <c r="DNL2400" s="14"/>
      <c r="DNM2400" s="14"/>
      <c r="DNN2400" s="14"/>
      <c r="DNO2400" s="14"/>
      <c r="DNP2400" s="14"/>
      <c r="DNQ2400" s="14"/>
      <c r="DNR2400" s="14"/>
      <c r="DNS2400" s="14"/>
      <c r="DNT2400" s="14"/>
      <c r="DNU2400" s="14"/>
      <c r="DNV2400" s="14"/>
      <c r="DNW2400" s="14"/>
      <c r="DNX2400" s="14"/>
      <c r="DNY2400" s="14"/>
      <c r="DNZ2400" s="14"/>
      <c r="DOA2400" s="14"/>
      <c r="DOB2400" s="14"/>
      <c r="DOC2400" s="14"/>
      <c r="DOD2400" s="14"/>
      <c r="DOE2400" s="14"/>
      <c r="DOF2400" s="14"/>
      <c r="DOG2400" s="14"/>
      <c r="DOH2400" s="14"/>
      <c r="DOI2400" s="14"/>
      <c r="DOJ2400" s="14"/>
      <c r="DOK2400" s="14"/>
      <c r="DOL2400" s="14"/>
      <c r="DOM2400" s="14"/>
      <c r="DON2400" s="14"/>
      <c r="DOO2400" s="14"/>
      <c r="DOP2400" s="14"/>
      <c r="DOQ2400" s="14"/>
      <c r="DOR2400" s="14"/>
      <c r="DOS2400" s="14"/>
      <c r="DOT2400" s="14"/>
      <c r="DOU2400" s="14"/>
      <c r="DOV2400" s="14"/>
      <c r="DOW2400" s="14"/>
      <c r="DOX2400" s="14"/>
      <c r="DOY2400" s="14"/>
      <c r="DOZ2400" s="14"/>
      <c r="DPA2400" s="14"/>
      <c r="DPB2400" s="14"/>
      <c r="DPC2400" s="14"/>
      <c r="DPD2400" s="14"/>
      <c r="DPE2400" s="14"/>
      <c r="DPF2400" s="14"/>
      <c r="DPG2400" s="14"/>
      <c r="DPH2400" s="14"/>
      <c r="DPI2400" s="14"/>
      <c r="DPJ2400" s="14"/>
      <c r="DPK2400" s="14"/>
      <c r="DPL2400" s="14"/>
      <c r="DPM2400" s="14"/>
      <c r="DPN2400" s="14"/>
      <c r="DPO2400" s="14"/>
      <c r="DPP2400" s="14"/>
      <c r="DPQ2400" s="14"/>
      <c r="DPR2400" s="14"/>
      <c r="DPS2400" s="14"/>
      <c r="DPT2400" s="14"/>
      <c r="DPU2400" s="14"/>
      <c r="DPV2400" s="14"/>
      <c r="DPW2400" s="14"/>
      <c r="DPX2400" s="14"/>
      <c r="DPY2400" s="14"/>
      <c r="DPZ2400" s="14"/>
      <c r="DQA2400" s="14"/>
      <c r="DQB2400" s="14"/>
      <c r="DQC2400" s="14"/>
      <c r="DQD2400" s="14"/>
      <c r="DQE2400" s="14"/>
      <c r="DQF2400" s="14"/>
      <c r="DQG2400" s="14"/>
      <c r="DQH2400" s="14"/>
      <c r="DQI2400" s="14"/>
      <c r="DQJ2400" s="14"/>
      <c r="DQK2400" s="14"/>
      <c r="DQL2400" s="14"/>
      <c r="DQM2400" s="14"/>
      <c r="DQN2400" s="14"/>
      <c r="DQO2400" s="14"/>
      <c r="DQP2400" s="14"/>
      <c r="DQQ2400" s="14"/>
      <c r="DQR2400" s="14"/>
      <c r="DQS2400" s="14"/>
      <c r="DQT2400" s="14"/>
      <c r="DQU2400" s="14"/>
      <c r="DQV2400" s="14"/>
      <c r="DQW2400" s="14"/>
      <c r="DQX2400" s="14"/>
      <c r="DQY2400" s="14"/>
      <c r="DQZ2400" s="14"/>
      <c r="DRA2400" s="14"/>
      <c r="DRB2400" s="14"/>
      <c r="DRC2400" s="14"/>
      <c r="DRD2400" s="14"/>
      <c r="DRE2400" s="14"/>
      <c r="DRF2400" s="14"/>
      <c r="DRG2400" s="14"/>
      <c r="DRH2400" s="14"/>
      <c r="DRI2400" s="14"/>
      <c r="DRJ2400" s="14"/>
      <c r="DRK2400" s="14"/>
      <c r="DRL2400" s="14"/>
      <c r="DRM2400" s="14"/>
      <c r="DRN2400" s="14"/>
      <c r="DRO2400" s="14"/>
      <c r="DRP2400" s="14"/>
      <c r="DRQ2400" s="14"/>
      <c r="DRR2400" s="14"/>
      <c r="DRS2400" s="14"/>
      <c r="DRT2400" s="14"/>
      <c r="DRU2400" s="14"/>
      <c r="DRV2400" s="14"/>
      <c r="DRW2400" s="14"/>
      <c r="DRX2400" s="14"/>
      <c r="DRY2400" s="14"/>
      <c r="DRZ2400" s="14"/>
      <c r="DSA2400" s="14"/>
      <c r="DSB2400" s="14"/>
      <c r="DSC2400" s="14"/>
      <c r="DSD2400" s="14"/>
      <c r="DSE2400" s="14"/>
      <c r="DSF2400" s="14"/>
      <c r="DSG2400" s="14"/>
      <c r="DSH2400" s="14"/>
      <c r="DSI2400" s="14"/>
      <c r="DSJ2400" s="14"/>
      <c r="DSK2400" s="14"/>
      <c r="DSL2400" s="14"/>
      <c r="DSM2400" s="14"/>
      <c r="DSN2400" s="14"/>
      <c r="DSO2400" s="14"/>
      <c r="DSP2400" s="14"/>
      <c r="DSQ2400" s="14"/>
      <c r="DSR2400" s="14"/>
      <c r="DSS2400" s="14"/>
      <c r="DST2400" s="14"/>
      <c r="DSU2400" s="14"/>
      <c r="DSV2400" s="14"/>
      <c r="DSW2400" s="14"/>
      <c r="DSX2400" s="14"/>
      <c r="DSY2400" s="14"/>
      <c r="DSZ2400" s="14"/>
      <c r="DTA2400" s="14"/>
      <c r="DTB2400" s="14"/>
      <c r="DTC2400" s="14"/>
      <c r="DTD2400" s="14"/>
      <c r="DTE2400" s="14"/>
      <c r="DTF2400" s="14"/>
      <c r="DTG2400" s="14"/>
      <c r="DTH2400" s="14"/>
      <c r="DTI2400" s="14"/>
      <c r="DTJ2400" s="14"/>
      <c r="DTK2400" s="14"/>
      <c r="DTL2400" s="14"/>
      <c r="DTM2400" s="14"/>
      <c r="DTN2400" s="14"/>
      <c r="DTO2400" s="14"/>
      <c r="DTP2400" s="14"/>
      <c r="DTQ2400" s="14"/>
      <c r="DTR2400" s="14"/>
      <c r="DTS2400" s="14"/>
      <c r="DTT2400" s="14"/>
      <c r="DTU2400" s="14"/>
      <c r="DTV2400" s="14"/>
      <c r="DTW2400" s="14"/>
      <c r="DTX2400" s="14"/>
      <c r="DTY2400" s="14"/>
      <c r="DTZ2400" s="14"/>
      <c r="DUA2400" s="14"/>
      <c r="DUB2400" s="14"/>
      <c r="DUC2400" s="14"/>
      <c r="DUD2400" s="14"/>
      <c r="DUE2400" s="14"/>
      <c r="DUF2400" s="14"/>
      <c r="DUG2400" s="14"/>
      <c r="DUH2400" s="14"/>
      <c r="DUI2400" s="14"/>
      <c r="DUJ2400" s="14"/>
      <c r="DUK2400" s="14"/>
      <c r="DUL2400" s="14"/>
      <c r="DUM2400" s="14"/>
      <c r="DUN2400" s="14"/>
      <c r="DUO2400" s="14"/>
      <c r="DUP2400" s="14"/>
      <c r="DUQ2400" s="14"/>
      <c r="DUR2400" s="14"/>
      <c r="DUS2400" s="14"/>
      <c r="DUT2400" s="14"/>
      <c r="DUU2400" s="14"/>
      <c r="DUV2400" s="14"/>
      <c r="DUW2400" s="14"/>
      <c r="DUX2400" s="14"/>
      <c r="DUY2400" s="14"/>
      <c r="DUZ2400" s="14"/>
      <c r="DVA2400" s="14"/>
      <c r="DVB2400" s="14"/>
      <c r="DVC2400" s="14"/>
      <c r="DVD2400" s="14"/>
      <c r="DVE2400" s="14"/>
      <c r="DVF2400" s="14"/>
      <c r="DVG2400" s="14"/>
      <c r="DVH2400" s="14"/>
      <c r="DVI2400" s="14"/>
      <c r="DVJ2400" s="14"/>
      <c r="DVK2400" s="14"/>
      <c r="DVL2400" s="14"/>
      <c r="DVM2400" s="14"/>
      <c r="DVN2400" s="14"/>
      <c r="DVO2400" s="14"/>
      <c r="DVP2400" s="14"/>
      <c r="DVQ2400" s="14"/>
      <c r="DVR2400" s="14"/>
      <c r="DVS2400" s="14"/>
      <c r="DVT2400" s="14"/>
      <c r="DVU2400" s="14"/>
      <c r="DVV2400" s="14"/>
      <c r="DVW2400" s="14"/>
      <c r="DVX2400" s="14"/>
      <c r="DVY2400" s="14"/>
      <c r="DVZ2400" s="14"/>
      <c r="DWA2400" s="14"/>
      <c r="DWB2400" s="14"/>
      <c r="DWC2400" s="14"/>
      <c r="DWD2400" s="14"/>
      <c r="DWE2400" s="14"/>
      <c r="DWF2400" s="14"/>
      <c r="DWG2400" s="14"/>
      <c r="DWH2400" s="14"/>
      <c r="DWI2400" s="14"/>
      <c r="DWJ2400" s="14"/>
      <c r="DWK2400" s="14"/>
      <c r="DWL2400" s="14"/>
      <c r="DWM2400" s="14"/>
      <c r="DWN2400" s="14"/>
      <c r="DWO2400" s="14"/>
      <c r="DWP2400" s="14"/>
      <c r="DWQ2400" s="14"/>
      <c r="DWR2400" s="14"/>
      <c r="DWS2400" s="14"/>
      <c r="DWT2400" s="14"/>
      <c r="DWU2400" s="14"/>
      <c r="DWV2400" s="14"/>
      <c r="DWW2400" s="14"/>
      <c r="DWX2400" s="14"/>
      <c r="DWY2400" s="14"/>
      <c r="DWZ2400" s="14"/>
      <c r="DXA2400" s="14"/>
      <c r="DXB2400" s="14"/>
      <c r="DXC2400" s="14"/>
      <c r="DXD2400" s="14"/>
      <c r="DXE2400" s="14"/>
      <c r="DXF2400" s="14"/>
      <c r="DXG2400" s="14"/>
      <c r="DXH2400" s="14"/>
      <c r="DXI2400" s="14"/>
      <c r="DXJ2400" s="14"/>
      <c r="DXK2400" s="14"/>
      <c r="DXL2400" s="14"/>
      <c r="DXM2400" s="14"/>
      <c r="DXN2400" s="14"/>
      <c r="DXO2400" s="14"/>
      <c r="DXP2400" s="14"/>
      <c r="DXQ2400" s="14"/>
      <c r="DXR2400" s="14"/>
      <c r="DXS2400" s="14"/>
      <c r="DXT2400" s="14"/>
      <c r="DXU2400" s="14"/>
      <c r="DXV2400" s="14"/>
      <c r="DXW2400" s="14"/>
      <c r="DXX2400" s="14"/>
      <c r="DXY2400" s="14"/>
      <c r="DXZ2400" s="14"/>
      <c r="DYA2400" s="14"/>
      <c r="DYB2400" s="14"/>
      <c r="DYC2400" s="14"/>
      <c r="DYD2400" s="14"/>
      <c r="DYE2400" s="14"/>
      <c r="DYF2400" s="14"/>
      <c r="DYG2400" s="14"/>
      <c r="DYH2400" s="14"/>
      <c r="DYI2400" s="14"/>
      <c r="DYJ2400" s="14"/>
      <c r="DYK2400" s="14"/>
      <c r="DYL2400" s="14"/>
      <c r="DYM2400" s="14"/>
      <c r="DYN2400" s="14"/>
      <c r="DYO2400" s="14"/>
      <c r="DYP2400" s="14"/>
      <c r="DYQ2400" s="14"/>
      <c r="DYR2400" s="14"/>
      <c r="DYS2400" s="14"/>
      <c r="DYT2400" s="14"/>
      <c r="DYU2400" s="14"/>
      <c r="DYV2400" s="14"/>
      <c r="DYW2400" s="14"/>
      <c r="DYX2400" s="14"/>
      <c r="DYY2400" s="14"/>
      <c r="DYZ2400" s="14"/>
      <c r="DZA2400" s="14"/>
      <c r="DZB2400" s="14"/>
      <c r="DZC2400" s="14"/>
      <c r="DZD2400" s="14"/>
      <c r="DZE2400" s="14"/>
      <c r="DZF2400" s="14"/>
      <c r="DZG2400" s="14"/>
      <c r="DZH2400" s="14"/>
      <c r="DZI2400" s="14"/>
      <c r="DZJ2400" s="14"/>
      <c r="DZK2400" s="14"/>
      <c r="DZL2400" s="14"/>
      <c r="DZM2400" s="14"/>
      <c r="DZN2400" s="14"/>
      <c r="DZO2400" s="14"/>
      <c r="DZP2400" s="14"/>
      <c r="DZQ2400" s="14"/>
      <c r="DZR2400" s="14"/>
      <c r="DZS2400" s="14"/>
      <c r="DZT2400" s="14"/>
      <c r="DZU2400" s="14"/>
      <c r="DZV2400" s="14"/>
      <c r="DZW2400" s="14"/>
      <c r="DZX2400" s="14"/>
      <c r="DZY2400" s="14"/>
      <c r="DZZ2400" s="14"/>
      <c r="EAA2400" s="14"/>
      <c r="EAB2400" s="14"/>
      <c r="EAC2400" s="14"/>
      <c r="EAD2400" s="14"/>
      <c r="EAE2400" s="14"/>
      <c r="EAF2400" s="14"/>
      <c r="EAG2400" s="14"/>
      <c r="EAH2400" s="14"/>
      <c r="EAI2400" s="14"/>
      <c r="EAJ2400" s="14"/>
      <c r="EAK2400" s="14"/>
      <c r="EAL2400" s="14"/>
      <c r="EAM2400" s="14"/>
      <c r="EAN2400" s="14"/>
      <c r="EAO2400" s="14"/>
      <c r="EAP2400" s="14"/>
      <c r="EAQ2400" s="14"/>
      <c r="EAR2400" s="14"/>
      <c r="EAS2400" s="14"/>
      <c r="EAT2400" s="14"/>
      <c r="EAU2400" s="14"/>
      <c r="EAV2400" s="14"/>
      <c r="EAW2400" s="14"/>
      <c r="EAX2400" s="14"/>
      <c r="EAY2400" s="14"/>
      <c r="EAZ2400" s="14"/>
      <c r="EBA2400" s="14"/>
      <c r="EBB2400" s="14"/>
      <c r="EBC2400" s="14"/>
      <c r="EBD2400" s="14"/>
      <c r="EBE2400" s="14"/>
      <c r="EBF2400" s="14"/>
      <c r="EBG2400" s="14"/>
      <c r="EBH2400" s="14"/>
      <c r="EBI2400" s="14"/>
      <c r="EBJ2400" s="14"/>
      <c r="EBK2400" s="14"/>
      <c r="EBL2400" s="14"/>
      <c r="EBM2400" s="14"/>
      <c r="EBN2400" s="14"/>
      <c r="EBO2400" s="14"/>
      <c r="EBP2400" s="14"/>
      <c r="EBQ2400" s="14"/>
      <c r="EBR2400" s="14"/>
      <c r="EBS2400" s="14"/>
      <c r="EBT2400" s="14"/>
      <c r="EBU2400" s="14"/>
      <c r="EBV2400" s="14"/>
      <c r="EBW2400" s="14"/>
      <c r="EBX2400" s="14"/>
      <c r="EBY2400" s="14"/>
      <c r="EBZ2400" s="14"/>
      <c r="ECA2400" s="14"/>
      <c r="ECB2400" s="14"/>
      <c r="ECC2400" s="14"/>
      <c r="ECD2400" s="14"/>
      <c r="ECE2400" s="14"/>
      <c r="ECF2400" s="14"/>
      <c r="ECG2400" s="14"/>
      <c r="ECH2400" s="14"/>
      <c r="ECI2400" s="14"/>
      <c r="ECJ2400" s="14"/>
      <c r="ECK2400" s="14"/>
      <c r="ECL2400" s="14"/>
      <c r="ECM2400" s="14"/>
      <c r="ECN2400" s="14"/>
      <c r="ECO2400" s="14"/>
      <c r="ECP2400" s="14"/>
      <c r="ECQ2400" s="14"/>
      <c r="ECR2400" s="14"/>
      <c r="ECS2400" s="14"/>
      <c r="ECT2400" s="14"/>
      <c r="ECU2400" s="14"/>
      <c r="ECV2400" s="14"/>
      <c r="ECW2400" s="14"/>
      <c r="ECX2400" s="14"/>
      <c r="ECY2400" s="14"/>
      <c r="ECZ2400" s="14"/>
      <c r="EDA2400" s="14"/>
      <c r="EDB2400" s="14"/>
      <c r="EDC2400" s="14"/>
      <c r="EDD2400" s="14"/>
      <c r="EDE2400" s="14"/>
      <c r="EDF2400" s="14"/>
      <c r="EDG2400" s="14"/>
      <c r="EDH2400" s="14"/>
      <c r="EDI2400" s="14"/>
      <c r="EDJ2400" s="14"/>
      <c r="EDK2400" s="14"/>
      <c r="EDL2400" s="14"/>
      <c r="EDM2400" s="14"/>
      <c r="EDN2400" s="14"/>
      <c r="EDO2400" s="14"/>
      <c r="EDP2400" s="14"/>
      <c r="EDQ2400" s="14"/>
      <c r="EDR2400" s="14"/>
      <c r="EDS2400" s="14"/>
      <c r="EDT2400" s="14"/>
      <c r="EDU2400" s="14"/>
      <c r="EDV2400" s="14"/>
      <c r="EDW2400" s="14"/>
      <c r="EDX2400" s="14"/>
      <c r="EDY2400" s="14"/>
      <c r="EDZ2400" s="14"/>
      <c r="EEA2400" s="14"/>
      <c r="EEB2400" s="14"/>
      <c r="EEC2400" s="14"/>
      <c r="EED2400" s="14"/>
      <c r="EEE2400" s="14"/>
      <c r="EEF2400" s="14"/>
      <c r="EEG2400" s="14"/>
      <c r="EEH2400" s="14"/>
      <c r="EEI2400" s="14"/>
      <c r="EEJ2400" s="14"/>
      <c r="EEK2400" s="14"/>
      <c r="EEL2400" s="14"/>
      <c r="EEM2400" s="14"/>
      <c r="EEN2400" s="14"/>
      <c r="EEO2400" s="14"/>
      <c r="EEP2400" s="14"/>
      <c r="EEQ2400" s="14"/>
      <c r="EER2400" s="14"/>
      <c r="EES2400" s="14"/>
      <c r="EET2400" s="14"/>
      <c r="EEU2400" s="14"/>
      <c r="EEV2400" s="14"/>
      <c r="EEW2400" s="14"/>
      <c r="EEX2400" s="14"/>
      <c r="EEY2400" s="14"/>
      <c r="EEZ2400" s="14"/>
      <c r="EFA2400" s="14"/>
      <c r="EFB2400" s="14"/>
      <c r="EFC2400" s="14"/>
      <c r="EFD2400" s="14"/>
      <c r="EFE2400" s="14"/>
      <c r="EFF2400" s="14"/>
      <c r="EFG2400" s="14"/>
      <c r="EFH2400" s="14"/>
      <c r="EFI2400" s="14"/>
      <c r="EFJ2400" s="14"/>
      <c r="EFK2400" s="14"/>
      <c r="EFL2400" s="14"/>
      <c r="EFM2400" s="14"/>
      <c r="EFN2400" s="14"/>
      <c r="EFO2400" s="14"/>
      <c r="EFP2400" s="14"/>
      <c r="EFQ2400" s="14"/>
      <c r="EFR2400" s="14"/>
      <c r="EFS2400" s="14"/>
      <c r="EFT2400" s="14"/>
      <c r="EFU2400" s="14"/>
      <c r="EFV2400" s="14"/>
      <c r="EFW2400" s="14"/>
      <c r="EFX2400" s="14"/>
      <c r="EFY2400" s="14"/>
      <c r="EFZ2400" s="14"/>
      <c r="EGA2400" s="14"/>
      <c r="EGB2400" s="14"/>
      <c r="EGC2400" s="14"/>
      <c r="EGD2400" s="14"/>
      <c r="EGE2400" s="14"/>
      <c r="EGF2400" s="14"/>
      <c r="EGG2400" s="14"/>
      <c r="EGH2400" s="14"/>
      <c r="EGI2400" s="14"/>
      <c r="EGJ2400" s="14"/>
      <c r="EGK2400" s="14"/>
      <c r="EGL2400" s="14"/>
      <c r="EGM2400" s="14"/>
      <c r="EGN2400" s="14"/>
      <c r="EGO2400" s="14"/>
      <c r="EGP2400" s="14"/>
      <c r="EGQ2400" s="14"/>
      <c r="EGR2400" s="14"/>
      <c r="EGS2400" s="14"/>
      <c r="EGT2400" s="14"/>
      <c r="EGU2400" s="14"/>
      <c r="EGV2400" s="14"/>
      <c r="EGW2400" s="14"/>
      <c r="EGX2400" s="14"/>
      <c r="EGY2400" s="14"/>
      <c r="EGZ2400" s="14"/>
      <c r="EHA2400" s="14"/>
      <c r="EHB2400" s="14"/>
      <c r="EHC2400" s="14"/>
      <c r="EHD2400" s="14"/>
      <c r="EHE2400" s="14"/>
      <c r="EHF2400" s="14"/>
      <c r="EHG2400" s="14"/>
      <c r="EHH2400" s="14"/>
      <c r="EHI2400" s="14"/>
      <c r="EHJ2400" s="14"/>
      <c r="EHK2400" s="14"/>
      <c r="EHL2400" s="14"/>
      <c r="EHM2400" s="14"/>
      <c r="EHN2400" s="14"/>
      <c r="EHO2400" s="14"/>
      <c r="EHP2400" s="14"/>
      <c r="EHQ2400" s="14"/>
      <c r="EHR2400" s="14"/>
      <c r="EHS2400" s="14"/>
      <c r="EHT2400" s="14"/>
      <c r="EHU2400" s="14"/>
      <c r="EHV2400" s="14"/>
      <c r="EHW2400" s="14"/>
      <c r="EHX2400" s="14"/>
      <c r="EHY2400" s="14"/>
      <c r="EHZ2400" s="14"/>
      <c r="EIA2400" s="14"/>
      <c r="EIB2400" s="14"/>
      <c r="EIC2400" s="14"/>
      <c r="EID2400" s="14"/>
      <c r="EIE2400" s="14"/>
      <c r="EIF2400" s="14"/>
      <c r="EIG2400" s="14"/>
      <c r="EIH2400" s="14"/>
      <c r="EII2400" s="14"/>
      <c r="EIJ2400" s="14"/>
      <c r="EIK2400" s="14"/>
      <c r="EIL2400" s="14"/>
      <c r="EIM2400" s="14"/>
      <c r="EIN2400" s="14"/>
      <c r="EIO2400" s="14"/>
      <c r="EIP2400" s="14"/>
      <c r="EIQ2400" s="14"/>
      <c r="EIR2400" s="14"/>
      <c r="EIS2400" s="14"/>
      <c r="EIT2400" s="14"/>
      <c r="EIU2400" s="14"/>
      <c r="EIV2400" s="14"/>
      <c r="EIW2400" s="14"/>
      <c r="EIX2400" s="14"/>
      <c r="EIY2400" s="14"/>
      <c r="EIZ2400" s="14"/>
      <c r="EJA2400" s="14"/>
      <c r="EJB2400" s="14"/>
      <c r="EJC2400" s="14"/>
      <c r="EJD2400" s="14"/>
      <c r="EJE2400" s="14"/>
      <c r="EJF2400" s="14"/>
      <c r="EJG2400" s="14"/>
      <c r="EJH2400" s="14"/>
      <c r="EJI2400" s="14"/>
      <c r="EJJ2400" s="14"/>
      <c r="EJK2400" s="14"/>
      <c r="EJL2400" s="14"/>
      <c r="EJM2400" s="14"/>
      <c r="EJN2400" s="14"/>
      <c r="EJO2400" s="14"/>
      <c r="EJP2400" s="14"/>
      <c r="EJQ2400" s="14"/>
      <c r="EJR2400" s="14"/>
      <c r="EJS2400" s="14"/>
      <c r="EJT2400" s="14"/>
      <c r="EJU2400" s="14"/>
      <c r="EJV2400" s="14"/>
      <c r="EJW2400" s="14"/>
      <c r="EJX2400" s="14"/>
      <c r="EJY2400" s="14"/>
      <c r="EJZ2400" s="14"/>
      <c r="EKA2400" s="14"/>
      <c r="EKB2400" s="14"/>
      <c r="EKC2400" s="14"/>
      <c r="EKD2400" s="14"/>
      <c r="EKE2400" s="14"/>
      <c r="EKF2400" s="14"/>
      <c r="EKG2400" s="14"/>
      <c r="EKH2400" s="14"/>
      <c r="EKI2400" s="14"/>
      <c r="EKJ2400" s="14"/>
      <c r="EKK2400" s="14"/>
      <c r="EKL2400" s="14"/>
      <c r="EKM2400" s="14"/>
      <c r="EKN2400" s="14"/>
      <c r="EKO2400" s="14"/>
      <c r="EKP2400" s="14"/>
      <c r="EKQ2400" s="14"/>
      <c r="EKR2400" s="14"/>
      <c r="EKS2400" s="14"/>
      <c r="EKT2400" s="14"/>
      <c r="EKU2400" s="14"/>
      <c r="EKV2400" s="14"/>
      <c r="EKW2400" s="14"/>
      <c r="EKX2400" s="14"/>
      <c r="EKY2400" s="14"/>
      <c r="EKZ2400" s="14"/>
      <c r="ELA2400" s="14"/>
      <c r="ELB2400" s="14"/>
      <c r="ELC2400" s="14"/>
      <c r="ELD2400" s="14"/>
      <c r="ELE2400" s="14"/>
      <c r="ELF2400" s="14"/>
      <c r="ELG2400" s="14"/>
      <c r="ELH2400" s="14"/>
      <c r="ELI2400" s="14"/>
      <c r="ELJ2400" s="14"/>
      <c r="ELK2400" s="14"/>
      <c r="ELL2400" s="14"/>
      <c r="ELM2400" s="14"/>
      <c r="ELN2400" s="14"/>
      <c r="ELO2400" s="14"/>
      <c r="ELP2400" s="14"/>
      <c r="ELQ2400" s="14"/>
      <c r="ELR2400" s="14"/>
      <c r="ELS2400" s="14"/>
      <c r="ELT2400" s="14"/>
      <c r="ELU2400" s="14"/>
      <c r="ELV2400" s="14"/>
      <c r="ELW2400" s="14"/>
      <c r="ELX2400" s="14"/>
      <c r="ELY2400" s="14"/>
      <c r="ELZ2400" s="14"/>
      <c r="EMA2400" s="14"/>
      <c r="EMB2400" s="14"/>
      <c r="EMC2400" s="14"/>
      <c r="EMD2400" s="14"/>
      <c r="EME2400" s="14"/>
      <c r="EMF2400" s="14"/>
      <c r="EMG2400" s="14"/>
      <c r="EMH2400" s="14"/>
      <c r="EMI2400" s="14"/>
      <c r="EMJ2400" s="14"/>
      <c r="EMK2400" s="14"/>
      <c r="EML2400" s="14"/>
      <c r="EMM2400" s="14"/>
      <c r="EMN2400" s="14"/>
      <c r="EMO2400" s="14"/>
      <c r="EMP2400" s="14"/>
      <c r="EMQ2400" s="14"/>
      <c r="EMR2400" s="14"/>
      <c r="EMS2400" s="14"/>
      <c r="EMT2400" s="14"/>
      <c r="EMU2400" s="14"/>
      <c r="EMV2400" s="14"/>
      <c r="EMW2400" s="14"/>
      <c r="EMX2400" s="14"/>
      <c r="EMY2400" s="14"/>
      <c r="EMZ2400" s="14"/>
      <c r="ENA2400" s="14"/>
      <c r="ENB2400" s="14"/>
      <c r="ENC2400" s="14"/>
      <c r="END2400" s="14"/>
      <c r="ENE2400" s="14"/>
      <c r="ENF2400" s="14"/>
      <c r="ENG2400" s="14"/>
      <c r="ENH2400" s="14"/>
      <c r="ENI2400" s="14"/>
      <c r="ENJ2400" s="14"/>
      <c r="ENK2400" s="14"/>
      <c r="ENL2400" s="14"/>
      <c r="ENM2400" s="14"/>
      <c r="ENN2400" s="14"/>
      <c r="ENO2400" s="14"/>
      <c r="ENP2400" s="14"/>
      <c r="ENQ2400" s="14"/>
      <c r="ENR2400" s="14"/>
      <c r="ENS2400" s="14"/>
      <c r="ENT2400" s="14"/>
      <c r="ENU2400" s="14"/>
      <c r="ENV2400" s="14"/>
      <c r="ENW2400" s="14"/>
      <c r="ENX2400" s="14"/>
      <c r="ENY2400" s="14"/>
      <c r="ENZ2400" s="14"/>
      <c r="EOA2400" s="14"/>
      <c r="EOB2400" s="14"/>
      <c r="EOC2400" s="14"/>
      <c r="EOD2400" s="14"/>
      <c r="EOE2400" s="14"/>
      <c r="EOF2400" s="14"/>
      <c r="EOG2400" s="14"/>
      <c r="EOH2400" s="14"/>
      <c r="EOI2400" s="14"/>
      <c r="EOJ2400" s="14"/>
      <c r="EOK2400" s="14"/>
      <c r="EOL2400" s="14"/>
      <c r="EOM2400" s="14"/>
      <c r="EON2400" s="14"/>
      <c r="EOO2400" s="14"/>
      <c r="EOP2400" s="14"/>
      <c r="EOQ2400" s="14"/>
      <c r="EOR2400" s="14"/>
      <c r="EOS2400" s="14"/>
      <c r="EOT2400" s="14"/>
      <c r="EOU2400" s="14"/>
      <c r="EOV2400" s="14"/>
      <c r="EOW2400" s="14"/>
      <c r="EOX2400" s="14"/>
      <c r="EOY2400" s="14"/>
      <c r="EOZ2400" s="14"/>
      <c r="EPA2400" s="14"/>
      <c r="EPB2400" s="14"/>
      <c r="EPC2400" s="14"/>
      <c r="EPD2400" s="14"/>
      <c r="EPE2400" s="14"/>
      <c r="EPF2400" s="14"/>
      <c r="EPG2400" s="14"/>
      <c r="EPH2400" s="14"/>
      <c r="EPI2400" s="14"/>
      <c r="EPJ2400" s="14"/>
      <c r="EPK2400" s="14"/>
      <c r="EPL2400" s="14"/>
      <c r="EPM2400" s="14"/>
      <c r="EPN2400" s="14"/>
      <c r="EPO2400" s="14"/>
      <c r="EPP2400" s="14"/>
      <c r="EPQ2400" s="14"/>
      <c r="EPR2400" s="14"/>
      <c r="EPS2400" s="14"/>
      <c r="EPT2400" s="14"/>
      <c r="EPU2400" s="14"/>
      <c r="EPV2400" s="14"/>
      <c r="EPW2400" s="14"/>
      <c r="EPX2400" s="14"/>
      <c r="EPY2400" s="14"/>
      <c r="EPZ2400" s="14"/>
      <c r="EQA2400" s="14"/>
      <c r="EQB2400" s="14"/>
      <c r="EQC2400" s="14"/>
      <c r="EQD2400" s="14"/>
      <c r="EQE2400" s="14"/>
      <c r="EQF2400" s="14"/>
      <c r="EQG2400" s="14"/>
      <c r="EQH2400" s="14"/>
      <c r="EQI2400" s="14"/>
      <c r="EQJ2400" s="14"/>
      <c r="EQK2400" s="14"/>
      <c r="EQL2400" s="14"/>
      <c r="EQM2400" s="14"/>
      <c r="EQN2400" s="14"/>
      <c r="EQO2400" s="14"/>
      <c r="EQP2400" s="14"/>
      <c r="EQQ2400" s="14"/>
      <c r="EQR2400" s="14"/>
      <c r="EQS2400" s="14"/>
      <c r="EQT2400" s="14"/>
      <c r="EQU2400" s="14"/>
      <c r="EQV2400" s="14"/>
      <c r="EQW2400" s="14"/>
      <c r="EQX2400" s="14"/>
      <c r="EQY2400" s="14"/>
      <c r="EQZ2400" s="14"/>
      <c r="ERA2400" s="14"/>
      <c r="ERB2400" s="14"/>
      <c r="ERC2400" s="14"/>
      <c r="ERD2400" s="14"/>
      <c r="ERE2400" s="14"/>
      <c r="ERF2400" s="14"/>
      <c r="ERG2400" s="14"/>
      <c r="ERH2400" s="14"/>
      <c r="ERI2400" s="14"/>
      <c r="ERJ2400" s="14"/>
      <c r="ERK2400" s="14"/>
      <c r="ERL2400" s="14"/>
      <c r="ERM2400" s="14"/>
      <c r="ERN2400" s="14"/>
      <c r="ERO2400" s="14"/>
      <c r="ERP2400" s="14"/>
      <c r="ERQ2400" s="14"/>
      <c r="ERR2400" s="14"/>
      <c r="ERS2400" s="14"/>
      <c r="ERT2400" s="14"/>
      <c r="ERU2400" s="14"/>
      <c r="ERV2400" s="14"/>
      <c r="ERW2400" s="14"/>
      <c r="ERX2400" s="14"/>
      <c r="ERY2400" s="14"/>
      <c r="ERZ2400" s="14"/>
      <c r="ESA2400" s="14"/>
      <c r="ESB2400" s="14"/>
      <c r="ESC2400" s="14"/>
      <c r="ESD2400" s="14"/>
      <c r="ESE2400" s="14"/>
      <c r="ESF2400" s="14"/>
      <c r="ESG2400" s="14"/>
      <c r="ESH2400" s="14"/>
      <c r="ESI2400" s="14"/>
      <c r="ESJ2400" s="14"/>
      <c r="ESK2400" s="14"/>
      <c r="ESL2400" s="14"/>
      <c r="ESM2400" s="14"/>
      <c r="ESN2400" s="14"/>
      <c r="ESO2400" s="14"/>
      <c r="ESP2400" s="14"/>
      <c r="ESQ2400" s="14"/>
      <c r="ESR2400" s="14"/>
      <c r="ESS2400" s="14"/>
      <c r="EST2400" s="14"/>
      <c r="ESU2400" s="14"/>
      <c r="ESV2400" s="14"/>
      <c r="ESW2400" s="14"/>
      <c r="ESX2400" s="14"/>
      <c r="ESY2400" s="14"/>
      <c r="ESZ2400" s="14"/>
      <c r="ETA2400" s="14"/>
      <c r="ETB2400" s="14"/>
      <c r="ETC2400" s="14"/>
      <c r="ETD2400" s="14"/>
      <c r="ETE2400" s="14"/>
      <c r="ETF2400" s="14"/>
      <c r="ETG2400" s="14"/>
      <c r="ETH2400" s="14"/>
      <c r="ETI2400" s="14"/>
      <c r="ETJ2400" s="14"/>
      <c r="ETK2400" s="14"/>
      <c r="ETL2400" s="14"/>
      <c r="ETM2400" s="14"/>
      <c r="ETN2400" s="14"/>
      <c r="ETO2400" s="14"/>
      <c r="ETP2400" s="14"/>
      <c r="ETQ2400" s="14"/>
      <c r="ETR2400" s="14"/>
      <c r="ETS2400" s="14"/>
      <c r="ETT2400" s="14"/>
      <c r="ETU2400" s="14"/>
      <c r="ETV2400" s="14"/>
      <c r="ETW2400" s="14"/>
      <c r="ETX2400" s="14"/>
      <c r="ETY2400" s="14"/>
      <c r="ETZ2400" s="14"/>
      <c r="EUA2400" s="14"/>
      <c r="EUB2400" s="14"/>
      <c r="EUC2400" s="14"/>
      <c r="EUD2400" s="14"/>
      <c r="EUE2400" s="14"/>
      <c r="EUF2400" s="14"/>
      <c r="EUG2400" s="14"/>
      <c r="EUH2400" s="14"/>
      <c r="EUI2400" s="14"/>
      <c r="EUJ2400" s="14"/>
      <c r="EUK2400" s="14"/>
      <c r="EUL2400" s="14"/>
      <c r="EUM2400" s="14"/>
      <c r="EUN2400" s="14"/>
      <c r="EUO2400" s="14"/>
      <c r="EUP2400" s="14"/>
      <c r="EUQ2400" s="14"/>
      <c r="EUR2400" s="14"/>
      <c r="EUS2400" s="14"/>
      <c r="EUT2400" s="14"/>
      <c r="EUU2400" s="14"/>
      <c r="EUV2400" s="14"/>
      <c r="EUW2400" s="14"/>
      <c r="EUX2400" s="14"/>
      <c r="EUY2400" s="14"/>
      <c r="EUZ2400" s="14"/>
      <c r="EVA2400" s="14"/>
      <c r="EVB2400" s="14"/>
      <c r="EVC2400" s="14"/>
      <c r="EVD2400" s="14"/>
      <c r="EVE2400" s="14"/>
      <c r="EVF2400" s="14"/>
      <c r="EVG2400" s="14"/>
      <c r="EVH2400" s="14"/>
      <c r="EVI2400" s="14"/>
      <c r="EVJ2400" s="14"/>
      <c r="EVK2400" s="14"/>
      <c r="EVL2400" s="14"/>
      <c r="EVM2400" s="14"/>
      <c r="EVN2400" s="14"/>
      <c r="EVO2400" s="14"/>
      <c r="EVP2400" s="14"/>
      <c r="EVQ2400" s="14"/>
      <c r="EVR2400" s="14"/>
      <c r="EVS2400" s="14"/>
      <c r="EVT2400" s="14"/>
      <c r="EVU2400" s="14"/>
      <c r="EVV2400" s="14"/>
      <c r="EVW2400" s="14"/>
      <c r="EVX2400" s="14"/>
      <c r="EVY2400" s="14"/>
      <c r="EVZ2400" s="14"/>
      <c r="EWA2400" s="14"/>
      <c r="EWB2400" s="14"/>
      <c r="EWC2400" s="14"/>
      <c r="EWD2400" s="14"/>
      <c r="EWE2400" s="14"/>
      <c r="EWF2400" s="14"/>
      <c r="EWG2400" s="14"/>
      <c r="EWH2400" s="14"/>
      <c r="EWI2400" s="14"/>
      <c r="EWJ2400" s="14"/>
      <c r="EWK2400" s="14"/>
      <c r="EWL2400" s="14"/>
      <c r="EWM2400" s="14"/>
      <c r="EWN2400" s="14"/>
      <c r="EWO2400" s="14"/>
      <c r="EWP2400" s="14"/>
      <c r="EWQ2400" s="14"/>
      <c r="EWR2400" s="14"/>
      <c r="EWS2400" s="14"/>
      <c r="EWT2400" s="14"/>
      <c r="EWU2400" s="14"/>
      <c r="EWV2400" s="14"/>
      <c r="EWW2400" s="14"/>
      <c r="EWX2400" s="14"/>
      <c r="EWY2400" s="14"/>
      <c r="EWZ2400" s="14"/>
      <c r="EXA2400" s="14"/>
      <c r="EXB2400" s="14"/>
      <c r="EXC2400" s="14"/>
      <c r="EXD2400" s="14"/>
      <c r="EXE2400" s="14"/>
      <c r="EXF2400" s="14"/>
      <c r="EXG2400" s="14"/>
      <c r="EXH2400" s="14"/>
      <c r="EXI2400" s="14"/>
      <c r="EXJ2400" s="14"/>
      <c r="EXK2400" s="14"/>
      <c r="EXL2400" s="14"/>
      <c r="EXM2400" s="14"/>
      <c r="EXN2400" s="14"/>
      <c r="EXO2400" s="14"/>
      <c r="EXP2400" s="14"/>
      <c r="EXQ2400" s="14"/>
      <c r="EXR2400" s="14"/>
      <c r="EXS2400" s="14"/>
      <c r="EXT2400" s="14"/>
      <c r="EXU2400" s="14"/>
      <c r="EXV2400" s="14"/>
      <c r="EXW2400" s="14"/>
      <c r="EXX2400" s="14"/>
      <c r="EXY2400" s="14"/>
      <c r="EXZ2400" s="14"/>
      <c r="EYA2400" s="14"/>
      <c r="EYB2400" s="14"/>
      <c r="EYC2400" s="14"/>
      <c r="EYD2400" s="14"/>
      <c r="EYE2400" s="14"/>
      <c r="EYF2400" s="14"/>
      <c r="EYG2400" s="14"/>
      <c r="EYH2400" s="14"/>
      <c r="EYI2400" s="14"/>
      <c r="EYJ2400" s="14"/>
      <c r="EYK2400" s="14"/>
      <c r="EYL2400" s="14"/>
      <c r="EYM2400" s="14"/>
      <c r="EYN2400" s="14"/>
      <c r="EYO2400" s="14"/>
      <c r="EYP2400" s="14"/>
      <c r="EYQ2400" s="14"/>
      <c r="EYR2400" s="14"/>
      <c r="EYS2400" s="14"/>
      <c r="EYT2400" s="14"/>
      <c r="EYU2400" s="14"/>
      <c r="EYV2400" s="14"/>
      <c r="EYW2400" s="14"/>
      <c r="EYX2400" s="14"/>
      <c r="EYY2400" s="14"/>
      <c r="EYZ2400" s="14"/>
      <c r="EZA2400" s="14"/>
      <c r="EZB2400" s="14"/>
      <c r="EZC2400" s="14"/>
      <c r="EZD2400" s="14"/>
      <c r="EZE2400" s="14"/>
      <c r="EZF2400" s="14"/>
      <c r="EZG2400" s="14"/>
      <c r="EZH2400" s="14"/>
      <c r="EZI2400" s="14"/>
      <c r="EZJ2400" s="14"/>
      <c r="EZK2400" s="14"/>
      <c r="EZL2400" s="14"/>
      <c r="EZM2400" s="14"/>
      <c r="EZN2400" s="14"/>
      <c r="EZO2400" s="14"/>
      <c r="EZP2400" s="14"/>
      <c r="EZQ2400" s="14"/>
      <c r="EZR2400" s="14"/>
      <c r="EZS2400" s="14"/>
      <c r="EZT2400" s="14"/>
      <c r="EZU2400" s="14"/>
      <c r="EZV2400" s="14"/>
      <c r="EZW2400" s="14"/>
      <c r="EZX2400" s="14"/>
      <c r="EZY2400" s="14"/>
      <c r="EZZ2400" s="14"/>
      <c r="FAA2400" s="14"/>
      <c r="FAB2400" s="14"/>
      <c r="FAC2400" s="14"/>
      <c r="FAD2400" s="14"/>
      <c r="FAE2400" s="14"/>
      <c r="FAF2400" s="14"/>
      <c r="FAG2400" s="14"/>
      <c r="FAH2400" s="14"/>
      <c r="FAI2400" s="14"/>
      <c r="FAJ2400" s="14"/>
      <c r="FAK2400" s="14"/>
      <c r="FAL2400" s="14"/>
      <c r="FAM2400" s="14"/>
      <c r="FAN2400" s="14"/>
      <c r="FAO2400" s="14"/>
      <c r="FAP2400" s="14"/>
      <c r="FAQ2400" s="14"/>
      <c r="FAR2400" s="14"/>
      <c r="FAS2400" s="14"/>
      <c r="FAT2400" s="14"/>
      <c r="FAU2400" s="14"/>
      <c r="FAV2400" s="14"/>
      <c r="FAW2400" s="14"/>
      <c r="FAX2400" s="14"/>
      <c r="FAY2400" s="14"/>
      <c r="FAZ2400" s="14"/>
      <c r="FBA2400" s="14"/>
      <c r="FBB2400" s="14"/>
      <c r="FBC2400" s="14"/>
      <c r="FBD2400" s="14"/>
      <c r="FBE2400" s="14"/>
      <c r="FBF2400" s="14"/>
      <c r="FBG2400" s="14"/>
      <c r="FBH2400" s="14"/>
      <c r="FBI2400" s="14"/>
      <c r="FBJ2400" s="14"/>
      <c r="FBK2400" s="14"/>
      <c r="FBL2400" s="14"/>
      <c r="FBM2400" s="14"/>
      <c r="FBN2400" s="14"/>
      <c r="FBO2400" s="14"/>
      <c r="FBP2400" s="14"/>
      <c r="FBQ2400" s="14"/>
      <c r="FBR2400" s="14"/>
      <c r="FBS2400" s="14"/>
      <c r="FBT2400" s="14"/>
      <c r="FBU2400" s="14"/>
      <c r="FBV2400" s="14"/>
      <c r="FBW2400" s="14"/>
      <c r="FBX2400" s="14"/>
      <c r="FBY2400" s="14"/>
      <c r="FBZ2400" s="14"/>
      <c r="FCA2400" s="14"/>
      <c r="FCB2400" s="14"/>
      <c r="FCC2400" s="14"/>
      <c r="FCD2400" s="14"/>
      <c r="FCE2400" s="14"/>
      <c r="FCF2400" s="14"/>
      <c r="FCG2400" s="14"/>
      <c r="FCH2400" s="14"/>
      <c r="FCI2400" s="14"/>
      <c r="FCJ2400" s="14"/>
      <c r="FCK2400" s="14"/>
      <c r="FCL2400" s="14"/>
      <c r="FCM2400" s="14"/>
      <c r="FCN2400" s="14"/>
      <c r="FCO2400" s="14"/>
      <c r="FCP2400" s="14"/>
      <c r="FCQ2400" s="14"/>
      <c r="FCR2400" s="14"/>
      <c r="FCS2400" s="14"/>
      <c r="FCT2400" s="14"/>
      <c r="FCU2400" s="14"/>
      <c r="FCV2400" s="14"/>
      <c r="FCW2400" s="14"/>
      <c r="FCX2400" s="14"/>
      <c r="FCY2400" s="14"/>
      <c r="FCZ2400" s="14"/>
      <c r="FDA2400" s="14"/>
      <c r="FDB2400" s="14"/>
      <c r="FDC2400" s="14"/>
      <c r="FDD2400" s="14"/>
      <c r="FDE2400" s="14"/>
      <c r="FDF2400" s="14"/>
      <c r="FDG2400" s="14"/>
      <c r="FDH2400" s="14"/>
      <c r="FDI2400" s="14"/>
      <c r="FDJ2400" s="14"/>
      <c r="FDK2400" s="14"/>
      <c r="FDL2400" s="14"/>
      <c r="FDM2400" s="14"/>
      <c r="FDN2400" s="14"/>
      <c r="FDO2400" s="14"/>
      <c r="FDP2400" s="14"/>
      <c r="FDQ2400" s="14"/>
      <c r="FDR2400" s="14"/>
      <c r="FDS2400" s="14"/>
      <c r="FDT2400" s="14"/>
      <c r="FDU2400" s="14"/>
      <c r="FDV2400" s="14"/>
      <c r="FDW2400" s="14"/>
      <c r="FDX2400" s="14"/>
      <c r="FDY2400" s="14"/>
      <c r="FDZ2400" s="14"/>
      <c r="FEA2400" s="14"/>
      <c r="FEB2400" s="14"/>
      <c r="FEC2400" s="14"/>
      <c r="FED2400" s="14"/>
      <c r="FEE2400" s="14"/>
      <c r="FEF2400" s="14"/>
      <c r="FEG2400" s="14"/>
      <c r="FEH2400" s="14"/>
      <c r="FEI2400" s="14"/>
      <c r="FEJ2400" s="14"/>
      <c r="FEK2400" s="14"/>
      <c r="FEL2400" s="14"/>
      <c r="FEM2400" s="14"/>
      <c r="FEN2400" s="14"/>
      <c r="FEO2400" s="14"/>
      <c r="FEP2400" s="14"/>
      <c r="FEQ2400" s="14"/>
      <c r="FER2400" s="14"/>
      <c r="FES2400" s="14"/>
      <c r="FET2400" s="14"/>
      <c r="FEU2400" s="14"/>
      <c r="FEV2400" s="14"/>
      <c r="FEW2400" s="14"/>
      <c r="FEX2400" s="14"/>
      <c r="FEY2400" s="14"/>
      <c r="FEZ2400" s="14"/>
      <c r="FFA2400" s="14"/>
      <c r="FFB2400" s="14"/>
      <c r="FFC2400" s="14"/>
      <c r="FFD2400" s="14"/>
      <c r="FFE2400" s="14"/>
      <c r="FFF2400" s="14"/>
      <c r="FFG2400" s="14"/>
      <c r="FFH2400" s="14"/>
      <c r="FFI2400" s="14"/>
      <c r="FFJ2400" s="14"/>
      <c r="FFK2400" s="14"/>
      <c r="FFL2400" s="14"/>
      <c r="FFM2400" s="14"/>
      <c r="FFN2400" s="14"/>
      <c r="FFO2400" s="14"/>
      <c r="FFP2400" s="14"/>
      <c r="FFQ2400" s="14"/>
      <c r="FFR2400" s="14"/>
      <c r="FFS2400" s="14"/>
      <c r="FFT2400" s="14"/>
      <c r="FFU2400" s="14"/>
      <c r="FFV2400" s="14"/>
      <c r="FFW2400" s="14"/>
      <c r="FFX2400" s="14"/>
      <c r="FFY2400" s="14"/>
      <c r="FFZ2400" s="14"/>
      <c r="FGA2400" s="14"/>
      <c r="FGB2400" s="14"/>
      <c r="FGC2400" s="14"/>
      <c r="FGD2400" s="14"/>
      <c r="FGE2400" s="14"/>
      <c r="FGF2400" s="14"/>
      <c r="FGG2400" s="14"/>
      <c r="FGH2400" s="14"/>
      <c r="FGI2400" s="14"/>
      <c r="FGJ2400" s="14"/>
      <c r="FGK2400" s="14"/>
      <c r="FGL2400" s="14"/>
      <c r="FGM2400" s="14"/>
      <c r="FGN2400" s="14"/>
      <c r="FGO2400" s="14"/>
      <c r="FGP2400" s="14"/>
      <c r="FGQ2400" s="14"/>
      <c r="FGR2400" s="14"/>
      <c r="FGS2400" s="14"/>
      <c r="FGT2400" s="14"/>
      <c r="FGU2400" s="14"/>
      <c r="FGV2400" s="14"/>
      <c r="FGW2400" s="14"/>
      <c r="FGX2400" s="14"/>
      <c r="FGY2400" s="14"/>
      <c r="FGZ2400" s="14"/>
      <c r="FHA2400" s="14"/>
      <c r="FHB2400" s="14"/>
      <c r="FHC2400" s="14"/>
      <c r="FHD2400" s="14"/>
      <c r="FHE2400" s="14"/>
      <c r="FHF2400" s="14"/>
      <c r="FHG2400" s="14"/>
      <c r="FHH2400" s="14"/>
      <c r="FHI2400" s="14"/>
      <c r="FHJ2400" s="14"/>
      <c r="FHK2400" s="14"/>
      <c r="FHL2400" s="14"/>
      <c r="FHM2400" s="14"/>
      <c r="FHN2400" s="14"/>
      <c r="FHO2400" s="14"/>
      <c r="FHP2400" s="14"/>
      <c r="FHQ2400" s="14"/>
      <c r="FHR2400" s="14"/>
      <c r="FHS2400" s="14"/>
      <c r="FHT2400" s="14"/>
      <c r="FHU2400" s="14"/>
      <c r="FHV2400" s="14"/>
      <c r="FHW2400" s="14"/>
      <c r="FHX2400" s="14"/>
      <c r="FHY2400" s="14"/>
      <c r="FHZ2400" s="14"/>
      <c r="FIA2400" s="14"/>
      <c r="FIB2400" s="14"/>
      <c r="FIC2400" s="14"/>
      <c r="FID2400" s="14"/>
      <c r="FIE2400" s="14"/>
      <c r="FIF2400" s="14"/>
      <c r="FIG2400" s="14"/>
      <c r="FIH2400" s="14"/>
      <c r="FII2400" s="14"/>
      <c r="FIJ2400" s="14"/>
      <c r="FIK2400" s="14"/>
      <c r="FIL2400" s="14"/>
      <c r="FIM2400" s="14"/>
      <c r="FIN2400" s="14"/>
      <c r="FIO2400" s="14"/>
      <c r="FIP2400" s="14"/>
      <c r="FIQ2400" s="14"/>
      <c r="FIR2400" s="14"/>
      <c r="FIS2400" s="14"/>
      <c r="FIT2400" s="14"/>
      <c r="FIU2400" s="14"/>
      <c r="FIV2400" s="14"/>
      <c r="FIW2400" s="14"/>
      <c r="FIX2400" s="14"/>
      <c r="FIY2400" s="14"/>
      <c r="FIZ2400" s="14"/>
      <c r="FJA2400" s="14"/>
      <c r="FJB2400" s="14"/>
      <c r="FJC2400" s="14"/>
      <c r="FJD2400" s="14"/>
      <c r="FJE2400" s="14"/>
      <c r="FJF2400" s="14"/>
      <c r="FJG2400" s="14"/>
      <c r="FJH2400" s="14"/>
      <c r="FJI2400" s="14"/>
      <c r="FJJ2400" s="14"/>
      <c r="FJK2400" s="14"/>
      <c r="FJL2400" s="14"/>
      <c r="FJM2400" s="14"/>
      <c r="FJN2400" s="14"/>
      <c r="FJO2400" s="14"/>
      <c r="FJP2400" s="14"/>
      <c r="FJQ2400" s="14"/>
      <c r="FJR2400" s="14"/>
      <c r="FJS2400" s="14"/>
      <c r="FJT2400" s="14"/>
      <c r="FJU2400" s="14"/>
      <c r="FJV2400" s="14"/>
      <c r="FJW2400" s="14"/>
      <c r="FJX2400" s="14"/>
      <c r="FJY2400" s="14"/>
      <c r="FJZ2400" s="14"/>
      <c r="FKA2400" s="14"/>
      <c r="FKB2400" s="14"/>
      <c r="FKC2400" s="14"/>
      <c r="FKD2400" s="14"/>
      <c r="FKE2400" s="14"/>
      <c r="FKF2400" s="14"/>
      <c r="FKG2400" s="14"/>
      <c r="FKH2400" s="14"/>
      <c r="FKI2400" s="14"/>
      <c r="FKJ2400" s="14"/>
      <c r="FKK2400" s="14"/>
      <c r="FKL2400" s="14"/>
      <c r="FKM2400" s="14"/>
      <c r="FKN2400" s="14"/>
      <c r="FKO2400" s="14"/>
      <c r="FKP2400" s="14"/>
      <c r="FKQ2400" s="14"/>
      <c r="FKR2400" s="14"/>
      <c r="FKS2400" s="14"/>
      <c r="FKT2400" s="14"/>
      <c r="FKU2400" s="14"/>
      <c r="FKV2400" s="14"/>
      <c r="FKW2400" s="14"/>
      <c r="FKX2400" s="14"/>
      <c r="FKY2400" s="14"/>
      <c r="FKZ2400" s="14"/>
      <c r="FLA2400" s="14"/>
      <c r="FLB2400" s="14"/>
      <c r="FLC2400" s="14"/>
      <c r="FLD2400" s="14"/>
      <c r="FLE2400" s="14"/>
      <c r="FLF2400" s="14"/>
      <c r="FLG2400" s="14"/>
      <c r="FLH2400" s="14"/>
      <c r="FLI2400" s="14"/>
      <c r="FLJ2400" s="14"/>
      <c r="FLK2400" s="14"/>
      <c r="FLL2400" s="14"/>
      <c r="FLM2400" s="14"/>
      <c r="FLN2400" s="14"/>
      <c r="FLO2400" s="14"/>
      <c r="FLP2400" s="14"/>
      <c r="FLQ2400" s="14"/>
      <c r="FLR2400" s="14"/>
      <c r="FLS2400" s="14"/>
      <c r="FLT2400" s="14"/>
      <c r="FLU2400" s="14"/>
      <c r="FLV2400" s="14"/>
      <c r="FLW2400" s="14"/>
      <c r="FLX2400" s="14"/>
      <c r="FLY2400" s="14"/>
      <c r="FLZ2400" s="14"/>
      <c r="FMA2400" s="14"/>
      <c r="FMB2400" s="14"/>
      <c r="FMC2400" s="14"/>
      <c r="FMD2400" s="14"/>
      <c r="FME2400" s="14"/>
      <c r="FMF2400" s="14"/>
      <c r="FMG2400" s="14"/>
      <c r="FMH2400" s="14"/>
      <c r="FMI2400" s="14"/>
      <c r="FMJ2400" s="14"/>
      <c r="FMK2400" s="14"/>
      <c r="FML2400" s="14"/>
      <c r="FMM2400" s="14"/>
      <c r="FMN2400" s="14"/>
      <c r="FMO2400" s="14"/>
      <c r="FMP2400" s="14"/>
      <c r="FMQ2400" s="14"/>
      <c r="FMR2400" s="14"/>
      <c r="FMS2400" s="14"/>
      <c r="FMT2400" s="14"/>
      <c r="FMU2400" s="14"/>
      <c r="FMV2400" s="14"/>
      <c r="FMW2400" s="14"/>
      <c r="FMX2400" s="14"/>
      <c r="FMY2400" s="14"/>
      <c r="FMZ2400" s="14"/>
      <c r="FNA2400" s="14"/>
      <c r="FNB2400" s="14"/>
      <c r="FNC2400" s="14"/>
      <c r="FND2400" s="14"/>
      <c r="FNE2400" s="14"/>
      <c r="FNF2400" s="14"/>
      <c r="FNG2400" s="14"/>
      <c r="FNH2400" s="14"/>
      <c r="FNI2400" s="14"/>
      <c r="FNJ2400" s="14"/>
      <c r="FNK2400" s="14"/>
      <c r="FNL2400" s="14"/>
      <c r="FNM2400" s="14"/>
      <c r="FNN2400" s="14"/>
      <c r="FNO2400" s="14"/>
      <c r="FNP2400" s="14"/>
      <c r="FNQ2400" s="14"/>
      <c r="FNR2400" s="14"/>
      <c r="FNS2400" s="14"/>
      <c r="FNT2400" s="14"/>
      <c r="FNU2400" s="14"/>
      <c r="FNV2400" s="14"/>
      <c r="FNW2400" s="14"/>
      <c r="FNX2400" s="14"/>
      <c r="FNY2400" s="14"/>
      <c r="FNZ2400" s="14"/>
      <c r="FOA2400" s="14"/>
      <c r="FOB2400" s="14"/>
      <c r="FOC2400" s="14"/>
      <c r="FOD2400" s="14"/>
      <c r="FOE2400" s="14"/>
      <c r="FOF2400" s="14"/>
      <c r="FOG2400" s="14"/>
      <c r="FOH2400" s="14"/>
      <c r="FOI2400" s="14"/>
      <c r="FOJ2400" s="14"/>
      <c r="FOK2400" s="14"/>
      <c r="FOL2400" s="14"/>
      <c r="FOM2400" s="14"/>
      <c r="FON2400" s="14"/>
      <c r="FOO2400" s="14"/>
      <c r="FOP2400" s="14"/>
      <c r="FOQ2400" s="14"/>
      <c r="FOR2400" s="14"/>
      <c r="FOS2400" s="14"/>
      <c r="FOT2400" s="14"/>
      <c r="FOU2400" s="14"/>
      <c r="FOV2400" s="14"/>
      <c r="FOW2400" s="14"/>
      <c r="FOX2400" s="14"/>
      <c r="FOY2400" s="14"/>
      <c r="FOZ2400" s="14"/>
      <c r="FPA2400" s="14"/>
      <c r="FPB2400" s="14"/>
      <c r="FPC2400" s="14"/>
      <c r="FPD2400" s="14"/>
      <c r="FPE2400" s="14"/>
      <c r="FPF2400" s="14"/>
      <c r="FPG2400" s="14"/>
      <c r="FPH2400" s="14"/>
      <c r="FPI2400" s="14"/>
      <c r="FPJ2400" s="14"/>
      <c r="FPK2400" s="14"/>
      <c r="FPL2400" s="14"/>
      <c r="FPM2400" s="14"/>
      <c r="FPN2400" s="14"/>
      <c r="FPO2400" s="14"/>
      <c r="FPP2400" s="14"/>
      <c r="FPQ2400" s="14"/>
      <c r="FPR2400" s="14"/>
      <c r="FPS2400" s="14"/>
      <c r="FPT2400" s="14"/>
      <c r="FPU2400" s="14"/>
      <c r="FPV2400" s="14"/>
      <c r="FPW2400" s="14"/>
      <c r="FPX2400" s="14"/>
      <c r="FPY2400" s="14"/>
      <c r="FPZ2400" s="14"/>
      <c r="FQA2400" s="14"/>
      <c r="FQB2400" s="14"/>
      <c r="FQC2400" s="14"/>
      <c r="FQD2400" s="14"/>
      <c r="FQE2400" s="14"/>
      <c r="FQF2400" s="14"/>
      <c r="FQG2400" s="14"/>
      <c r="FQH2400" s="14"/>
      <c r="FQI2400" s="14"/>
      <c r="FQJ2400" s="14"/>
      <c r="FQK2400" s="14"/>
      <c r="FQL2400" s="14"/>
      <c r="FQM2400" s="14"/>
      <c r="FQN2400" s="14"/>
      <c r="FQO2400" s="14"/>
      <c r="FQP2400" s="14"/>
      <c r="FQQ2400" s="14"/>
      <c r="FQR2400" s="14"/>
      <c r="FQS2400" s="14"/>
      <c r="FQT2400" s="14"/>
      <c r="FQU2400" s="14"/>
      <c r="FQV2400" s="14"/>
      <c r="FQW2400" s="14"/>
      <c r="FQX2400" s="14"/>
      <c r="FQY2400" s="14"/>
      <c r="FQZ2400" s="14"/>
      <c r="FRA2400" s="14"/>
      <c r="FRB2400" s="14"/>
      <c r="FRC2400" s="14"/>
      <c r="FRD2400" s="14"/>
      <c r="FRE2400" s="14"/>
      <c r="FRF2400" s="14"/>
      <c r="FRG2400" s="14"/>
      <c r="FRH2400" s="14"/>
      <c r="FRI2400" s="14"/>
      <c r="FRJ2400" s="14"/>
      <c r="FRK2400" s="14"/>
      <c r="FRL2400" s="14"/>
      <c r="FRM2400" s="14"/>
      <c r="FRN2400" s="14"/>
      <c r="FRO2400" s="14"/>
      <c r="FRP2400" s="14"/>
      <c r="FRQ2400" s="14"/>
      <c r="FRR2400" s="14"/>
      <c r="FRS2400" s="14"/>
      <c r="FRT2400" s="14"/>
      <c r="FRU2400" s="14"/>
      <c r="FRV2400" s="14"/>
      <c r="FRW2400" s="14"/>
      <c r="FRX2400" s="14"/>
      <c r="FRY2400" s="14"/>
      <c r="FRZ2400" s="14"/>
      <c r="FSA2400" s="14"/>
      <c r="FSB2400" s="14"/>
      <c r="FSC2400" s="14"/>
      <c r="FSD2400" s="14"/>
      <c r="FSE2400" s="14"/>
      <c r="FSF2400" s="14"/>
      <c r="FSG2400" s="14"/>
      <c r="FSH2400" s="14"/>
      <c r="FSI2400" s="14"/>
      <c r="FSJ2400" s="14"/>
      <c r="FSK2400" s="14"/>
      <c r="FSL2400" s="14"/>
      <c r="FSM2400" s="14"/>
      <c r="FSN2400" s="14"/>
      <c r="FSO2400" s="14"/>
      <c r="FSP2400" s="14"/>
      <c r="FSQ2400" s="14"/>
      <c r="FSR2400" s="14"/>
      <c r="FSS2400" s="14"/>
      <c r="FST2400" s="14"/>
      <c r="FSU2400" s="14"/>
      <c r="FSV2400" s="14"/>
      <c r="FSW2400" s="14"/>
      <c r="FSX2400" s="14"/>
      <c r="FSY2400" s="14"/>
      <c r="FSZ2400" s="14"/>
      <c r="FTA2400" s="14"/>
      <c r="FTB2400" s="14"/>
      <c r="FTC2400" s="14"/>
      <c r="FTD2400" s="14"/>
      <c r="FTE2400" s="14"/>
      <c r="FTF2400" s="14"/>
      <c r="FTG2400" s="14"/>
      <c r="FTH2400" s="14"/>
      <c r="FTI2400" s="14"/>
      <c r="FTJ2400" s="14"/>
      <c r="FTK2400" s="14"/>
      <c r="FTL2400" s="14"/>
      <c r="FTM2400" s="14"/>
      <c r="FTN2400" s="14"/>
      <c r="FTO2400" s="14"/>
      <c r="FTP2400" s="14"/>
      <c r="FTQ2400" s="14"/>
      <c r="FTR2400" s="14"/>
      <c r="FTS2400" s="14"/>
      <c r="FTT2400" s="14"/>
      <c r="FTU2400" s="14"/>
      <c r="FTV2400" s="14"/>
      <c r="FTW2400" s="14"/>
      <c r="FTX2400" s="14"/>
      <c r="FTY2400" s="14"/>
      <c r="FTZ2400" s="14"/>
      <c r="FUA2400" s="14"/>
      <c r="FUB2400" s="14"/>
      <c r="FUC2400" s="14"/>
      <c r="FUD2400" s="14"/>
      <c r="FUE2400" s="14"/>
      <c r="FUF2400" s="14"/>
      <c r="FUG2400" s="14"/>
      <c r="FUH2400" s="14"/>
      <c r="FUI2400" s="14"/>
      <c r="FUJ2400" s="14"/>
      <c r="FUK2400" s="14"/>
      <c r="FUL2400" s="14"/>
      <c r="FUM2400" s="14"/>
      <c r="FUN2400" s="14"/>
      <c r="FUO2400" s="14"/>
      <c r="FUP2400" s="14"/>
      <c r="FUQ2400" s="14"/>
      <c r="FUR2400" s="14"/>
      <c r="FUS2400" s="14"/>
      <c r="FUT2400" s="14"/>
      <c r="FUU2400" s="14"/>
      <c r="FUV2400" s="14"/>
      <c r="FUW2400" s="14"/>
      <c r="FUX2400" s="14"/>
      <c r="FUY2400" s="14"/>
      <c r="FUZ2400" s="14"/>
      <c r="FVA2400" s="14"/>
      <c r="FVB2400" s="14"/>
      <c r="FVC2400" s="14"/>
      <c r="FVD2400" s="14"/>
      <c r="FVE2400" s="14"/>
      <c r="FVF2400" s="14"/>
      <c r="FVG2400" s="14"/>
      <c r="FVH2400" s="14"/>
      <c r="FVI2400" s="14"/>
      <c r="FVJ2400" s="14"/>
      <c r="FVK2400" s="14"/>
      <c r="FVL2400" s="14"/>
      <c r="FVM2400" s="14"/>
      <c r="FVN2400" s="14"/>
      <c r="FVO2400" s="14"/>
      <c r="FVP2400" s="14"/>
      <c r="FVQ2400" s="14"/>
      <c r="FVR2400" s="14"/>
      <c r="FVS2400" s="14"/>
      <c r="FVT2400" s="14"/>
      <c r="FVU2400" s="14"/>
      <c r="FVV2400" s="14"/>
      <c r="FVW2400" s="14"/>
      <c r="FVX2400" s="14"/>
      <c r="FVY2400" s="14"/>
      <c r="FVZ2400" s="14"/>
      <c r="FWA2400" s="14"/>
      <c r="FWB2400" s="14"/>
      <c r="FWC2400" s="14"/>
      <c r="FWD2400" s="14"/>
      <c r="FWE2400" s="14"/>
      <c r="FWF2400" s="14"/>
      <c r="FWG2400" s="14"/>
      <c r="FWH2400" s="14"/>
      <c r="FWI2400" s="14"/>
      <c r="FWJ2400" s="14"/>
      <c r="FWK2400" s="14"/>
      <c r="FWL2400" s="14"/>
      <c r="FWM2400" s="14"/>
      <c r="FWN2400" s="14"/>
      <c r="FWO2400" s="14"/>
      <c r="FWP2400" s="14"/>
      <c r="FWQ2400" s="14"/>
      <c r="FWR2400" s="14"/>
      <c r="FWS2400" s="14"/>
      <c r="FWT2400" s="14"/>
      <c r="FWU2400" s="14"/>
      <c r="FWV2400" s="14"/>
      <c r="FWW2400" s="14"/>
      <c r="FWX2400" s="14"/>
      <c r="FWY2400" s="14"/>
      <c r="FWZ2400" s="14"/>
      <c r="FXA2400" s="14"/>
      <c r="FXB2400" s="14"/>
      <c r="FXC2400" s="14"/>
      <c r="FXD2400" s="14"/>
      <c r="FXE2400" s="14"/>
      <c r="FXF2400" s="14"/>
      <c r="FXG2400" s="14"/>
      <c r="FXH2400" s="14"/>
      <c r="FXI2400" s="14"/>
      <c r="FXJ2400" s="14"/>
      <c r="FXK2400" s="14"/>
      <c r="FXL2400" s="14"/>
      <c r="FXM2400" s="14"/>
      <c r="FXN2400" s="14"/>
      <c r="FXO2400" s="14"/>
      <c r="FXP2400" s="14"/>
      <c r="FXQ2400" s="14"/>
      <c r="FXR2400" s="14"/>
      <c r="FXS2400" s="14"/>
      <c r="FXT2400" s="14"/>
      <c r="FXU2400" s="14"/>
      <c r="FXV2400" s="14"/>
      <c r="FXW2400" s="14"/>
      <c r="FXX2400" s="14"/>
      <c r="FXY2400" s="14"/>
      <c r="FXZ2400" s="14"/>
      <c r="FYA2400" s="14"/>
      <c r="FYB2400" s="14"/>
      <c r="FYC2400" s="14"/>
      <c r="FYD2400" s="14"/>
      <c r="FYE2400" s="14"/>
      <c r="FYF2400" s="14"/>
      <c r="FYG2400" s="14"/>
      <c r="FYH2400" s="14"/>
      <c r="FYI2400" s="14"/>
      <c r="FYJ2400" s="14"/>
      <c r="FYK2400" s="14"/>
      <c r="FYL2400" s="14"/>
      <c r="FYM2400" s="14"/>
      <c r="FYN2400" s="14"/>
      <c r="FYO2400" s="14"/>
      <c r="FYP2400" s="14"/>
      <c r="FYQ2400" s="14"/>
      <c r="FYR2400" s="14"/>
      <c r="FYS2400" s="14"/>
      <c r="FYT2400" s="14"/>
      <c r="FYU2400" s="14"/>
      <c r="FYV2400" s="14"/>
      <c r="FYW2400" s="14"/>
      <c r="FYX2400" s="14"/>
      <c r="FYY2400" s="14"/>
      <c r="FYZ2400" s="14"/>
      <c r="FZA2400" s="14"/>
      <c r="FZB2400" s="14"/>
      <c r="FZC2400" s="14"/>
      <c r="FZD2400" s="14"/>
      <c r="FZE2400" s="14"/>
      <c r="FZF2400" s="14"/>
      <c r="FZG2400" s="14"/>
      <c r="FZH2400" s="14"/>
      <c r="FZI2400" s="14"/>
      <c r="FZJ2400" s="14"/>
      <c r="FZK2400" s="14"/>
      <c r="FZL2400" s="14"/>
      <c r="FZM2400" s="14"/>
      <c r="FZN2400" s="14"/>
      <c r="FZO2400" s="14"/>
      <c r="FZP2400" s="14"/>
      <c r="FZQ2400" s="14"/>
      <c r="FZR2400" s="14"/>
      <c r="FZS2400" s="14"/>
      <c r="FZT2400" s="14"/>
      <c r="FZU2400" s="14"/>
      <c r="FZV2400" s="14"/>
      <c r="FZW2400" s="14"/>
      <c r="FZX2400" s="14"/>
      <c r="FZY2400" s="14"/>
      <c r="FZZ2400" s="14"/>
      <c r="GAA2400" s="14"/>
      <c r="GAB2400" s="14"/>
      <c r="GAC2400" s="14"/>
      <c r="GAD2400" s="14"/>
      <c r="GAE2400" s="14"/>
      <c r="GAF2400" s="14"/>
      <c r="GAG2400" s="14"/>
      <c r="GAH2400" s="14"/>
      <c r="GAI2400" s="14"/>
      <c r="GAJ2400" s="14"/>
      <c r="GAK2400" s="14"/>
      <c r="GAL2400" s="14"/>
      <c r="GAM2400" s="14"/>
      <c r="GAN2400" s="14"/>
      <c r="GAO2400" s="14"/>
      <c r="GAP2400" s="14"/>
      <c r="GAQ2400" s="14"/>
      <c r="GAR2400" s="14"/>
      <c r="GAS2400" s="14"/>
      <c r="GAT2400" s="14"/>
      <c r="GAU2400" s="14"/>
      <c r="GAV2400" s="14"/>
      <c r="GAW2400" s="14"/>
      <c r="GAX2400" s="14"/>
      <c r="GAY2400" s="14"/>
      <c r="GAZ2400" s="14"/>
      <c r="GBA2400" s="14"/>
      <c r="GBB2400" s="14"/>
      <c r="GBC2400" s="14"/>
      <c r="GBD2400" s="14"/>
      <c r="GBE2400" s="14"/>
      <c r="GBF2400" s="14"/>
      <c r="GBG2400" s="14"/>
      <c r="GBH2400" s="14"/>
      <c r="GBI2400" s="14"/>
      <c r="GBJ2400" s="14"/>
      <c r="GBK2400" s="14"/>
      <c r="GBL2400" s="14"/>
      <c r="GBM2400" s="14"/>
      <c r="GBN2400" s="14"/>
      <c r="GBO2400" s="14"/>
      <c r="GBP2400" s="14"/>
      <c r="GBQ2400" s="14"/>
      <c r="GBR2400" s="14"/>
      <c r="GBS2400" s="14"/>
      <c r="GBT2400" s="14"/>
      <c r="GBU2400" s="14"/>
      <c r="GBV2400" s="14"/>
      <c r="GBW2400" s="14"/>
      <c r="GBX2400" s="14"/>
      <c r="GBY2400" s="14"/>
      <c r="GBZ2400" s="14"/>
      <c r="GCA2400" s="14"/>
      <c r="GCB2400" s="14"/>
      <c r="GCC2400" s="14"/>
      <c r="GCD2400" s="14"/>
      <c r="GCE2400" s="14"/>
      <c r="GCF2400" s="14"/>
      <c r="GCG2400" s="14"/>
      <c r="GCH2400" s="14"/>
      <c r="GCI2400" s="14"/>
      <c r="GCJ2400" s="14"/>
      <c r="GCK2400" s="14"/>
      <c r="GCL2400" s="14"/>
      <c r="GCM2400" s="14"/>
      <c r="GCN2400" s="14"/>
      <c r="GCO2400" s="14"/>
      <c r="GCP2400" s="14"/>
      <c r="GCQ2400" s="14"/>
      <c r="GCR2400" s="14"/>
      <c r="GCS2400" s="14"/>
      <c r="GCT2400" s="14"/>
      <c r="GCU2400" s="14"/>
      <c r="GCV2400" s="14"/>
      <c r="GCW2400" s="14"/>
      <c r="GCX2400" s="14"/>
      <c r="GCY2400" s="14"/>
      <c r="GCZ2400" s="14"/>
      <c r="GDA2400" s="14"/>
      <c r="GDB2400" s="14"/>
      <c r="GDC2400" s="14"/>
      <c r="GDD2400" s="14"/>
      <c r="GDE2400" s="14"/>
      <c r="GDF2400" s="14"/>
      <c r="GDG2400" s="14"/>
      <c r="GDH2400" s="14"/>
      <c r="GDI2400" s="14"/>
      <c r="GDJ2400" s="14"/>
      <c r="GDK2400" s="14"/>
      <c r="GDL2400" s="14"/>
      <c r="GDM2400" s="14"/>
      <c r="GDN2400" s="14"/>
      <c r="GDO2400" s="14"/>
      <c r="GDP2400" s="14"/>
      <c r="GDQ2400" s="14"/>
      <c r="GDR2400" s="14"/>
      <c r="GDS2400" s="14"/>
      <c r="GDT2400" s="14"/>
      <c r="GDU2400" s="14"/>
      <c r="GDV2400" s="14"/>
      <c r="GDW2400" s="14"/>
      <c r="GDX2400" s="14"/>
      <c r="GDY2400" s="14"/>
      <c r="GDZ2400" s="14"/>
      <c r="GEA2400" s="14"/>
      <c r="GEB2400" s="14"/>
      <c r="GEC2400" s="14"/>
      <c r="GED2400" s="14"/>
      <c r="GEE2400" s="14"/>
      <c r="GEF2400" s="14"/>
      <c r="GEG2400" s="14"/>
      <c r="GEH2400" s="14"/>
      <c r="GEI2400" s="14"/>
      <c r="GEJ2400" s="14"/>
      <c r="GEK2400" s="14"/>
      <c r="GEL2400" s="14"/>
      <c r="GEM2400" s="14"/>
      <c r="GEN2400" s="14"/>
      <c r="GEO2400" s="14"/>
      <c r="GEP2400" s="14"/>
      <c r="GEQ2400" s="14"/>
      <c r="GER2400" s="14"/>
      <c r="GES2400" s="14"/>
      <c r="GET2400" s="14"/>
      <c r="GEU2400" s="14"/>
      <c r="GEV2400" s="14"/>
      <c r="GEW2400" s="14"/>
      <c r="GEX2400" s="14"/>
      <c r="GEY2400" s="14"/>
      <c r="GEZ2400" s="14"/>
      <c r="GFA2400" s="14"/>
      <c r="GFB2400" s="14"/>
      <c r="GFC2400" s="14"/>
      <c r="GFD2400" s="14"/>
      <c r="GFE2400" s="14"/>
      <c r="GFF2400" s="14"/>
      <c r="GFG2400" s="14"/>
      <c r="GFH2400" s="14"/>
      <c r="GFI2400" s="14"/>
      <c r="GFJ2400" s="14"/>
      <c r="GFK2400" s="14"/>
      <c r="GFL2400" s="14"/>
      <c r="GFM2400" s="14"/>
      <c r="GFN2400" s="14"/>
      <c r="GFO2400" s="14"/>
      <c r="GFP2400" s="14"/>
      <c r="GFQ2400" s="14"/>
      <c r="GFR2400" s="14"/>
      <c r="GFS2400" s="14"/>
      <c r="GFT2400" s="14"/>
      <c r="GFU2400" s="14"/>
      <c r="GFV2400" s="14"/>
      <c r="GFW2400" s="14"/>
      <c r="GFX2400" s="14"/>
      <c r="GFY2400" s="14"/>
      <c r="GFZ2400" s="14"/>
      <c r="GGA2400" s="14"/>
      <c r="GGB2400" s="14"/>
      <c r="GGC2400" s="14"/>
      <c r="GGD2400" s="14"/>
      <c r="GGE2400" s="14"/>
      <c r="GGF2400" s="14"/>
      <c r="GGG2400" s="14"/>
      <c r="GGH2400" s="14"/>
      <c r="GGI2400" s="14"/>
      <c r="GGJ2400" s="14"/>
      <c r="GGK2400" s="14"/>
      <c r="GGL2400" s="14"/>
      <c r="GGM2400" s="14"/>
      <c r="GGN2400" s="14"/>
      <c r="GGO2400" s="14"/>
      <c r="GGP2400" s="14"/>
      <c r="GGQ2400" s="14"/>
      <c r="GGR2400" s="14"/>
      <c r="GGS2400" s="14"/>
      <c r="GGT2400" s="14"/>
      <c r="GGU2400" s="14"/>
      <c r="GGV2400" s="14"/>
      <c r="GGW2400" s="14"/>
      <c r="GGX2400" s="14"/>
      <c r="GGY2400" s="14"/>
      <c r="GGZ2400" s="14"/>
      <c r="GHA2400" s="14"/>
      <c r="GHB2400" s="14"/>
      <c r="GHC2400" s="14"/>
      <c r="GHD2400" s="14"/>
      <c r="GHE2400" s="14"/>
      <c r="GHF2400" s="14"/>
      <c r="GHG2400" s="14"/>
      <c r="GHH2400" s="14"/>
      <c r="GHI2400" s="14"/>
      <c r="GHJ2400" s="14"/>
      <c r="GHK2400" s="14"/>
      <c r="GHL2400" s="14"/>
      <c r="GHM2400" s="14"/>
      <c r="GHN2400" s="14"/>
      <c r="GHO2400" s="14"/>
      <c r="GHP2400" s="14"/>
      <c r="GHQ2400" s="14"/>
      <c r="GHR2400" s="14"/>
      <c r="GHS2400" s="14"/>
      <c r="GHT2400" s="14"/>
      <c r="GHU2400" s="14"/>
      <c r="GHV2400" s="14"/>
      <c r="GHW2400" s="14"/>
      <c r="GHX2400" s="14"/>
      <c r="GHY2400" s="14"/>
      <c r="GHZ2400" s="14"/>
      <c r="GIA2400" s="14"/>
      <c r="GIB2400" s="14"/>
      <c r="GIC2400" s="14"/>
      <c r="GID2400" s="14"/>
      <c r="GIE2400" s="14"/>
      <c r="GIF2400" s="14"/>
      <c r="GIG2400" s="14"/>
      <c r="GIH2400" s="14"/>
      <c r="GII2400" s="14"/>
      <c r="GIJ2400" s="14"/>
      <c r="GIK2400" s="14"/>
      <c r="GIL2400" s="14"/>
      <c r="GIM2400" s="14"/>
      <c r="GIN2400" s="14"/>
      <c r="GIO2400" s="14"/>
      <c r="GIP2400" s="14"/>
      <c r="GIQ2400" s="14"/>
      <c r="GIR2400" s="14"/>
      <c r="GIS2400" s="14"/>
      <c r="GIT2400" s="14"/>
      <c r="GIU2400" s="14"/>
      <c r="GIV2400" s="14"/>
      <c r="GIW2400" s="14"/>
      <c r="GIX2400" s="14"/>
      <c r="GIY2400" s="14"/>
      <c r="GIZ2400" s="14"/>
      <c r="GJA2400" s="14"/>
      <c r="GJB2400" s="14"/>
      <c r="GJC2400" s="14"/>
      <c r="GJD2400" s="14"/>
      <c r="GJE2400" s="14"/>
      <c r="GJF2400" s="14"/>
      <c r="GJG2400" s="14"/>
      <c r="GJH2400" s="14"/>
      <c r="GJI2400" s="14"/>
      <c r="GJJ2400" s="14"/>
      <c r="GJK2400" s="14"/>
      <c r="GJL2400" s="14"/>
      <c r="GJM2400" s="14"/>
      <c r="GJN2400" s="14"/>
      <c r="GJO2400" s="14"/>
      <c r="GJP2400" s="14"/>
      <c r="GJQ2400" s="14"/>
      <c r="GJR2400" s="14"/>
      <c r="GJS2400" s="14"/>
      <c r="GJT2400" s="14"/>
      <c r="GJU2400" s="14"/>
      <c r="GJV2400" s="14"/>
      <c r="GJW2400" s="14"/>
      <c r="GJX2400" s="14"/>
      <c r="GJY2400" s="14"/>
      <c r="GJZ2400" s="14"/>
      <c r="GKA2400" s="14"/>
      <c r="GKB2400" s="14"/>
      <c r="GKC2400" s="14"/>
      <c r="GKD2400" s="14"/>
      <c r="GKE2400" s="14"/>
      <c r="GKF2400" s="14"/>
      <c r="GKG2400" s="14"/>
      <c r="GKH2400" s="14"/>
      <c r="GKI2400" s="14"/>
      <c r="GKJ2400" s="14"/>
      <c r="GKK2400" s="14"/>
      <c r="GKL2400" s="14"/>
      <c r="GKM2400" s="14"/>
      <c r="GKN2400" s="14"/>
      <c r="GKO2400" s="14"/>
      <c r="GKP2400" s="14"/>
      <c r="GKQ2400" s="14"/>
      <c r="GKR2400" s="14"/>
      <c r="GKS2400" s="14"/>
      <c r="GKT2400" s="14"/>
      <c r="GKU2400" s="14"/>
      <c r="GKV2400" s="14"/>
      <c r="GKW2400" s="14"/>
      <c r="GKX2400" s="14"/>
      <c r="GKY2400" s="14"/>
      <c r="GKZ2400" s="14"/>
      <c r="GLA2400" s="14"/>
      <c r="GLB2400" s="14"/>
      <c r="GLC2400" s="14"/>
      <c r="GLD2400" s="14"/>
      <c r="GLE2400" s="14"/>
      <c r="GLF2400" s="14"/>
      <c r="GLG2400" s="14"/>
      <c r="GLH2400" s="14"/>
      <c r="GLI2400" s="14"/>
      <c r="GLJ2400" s="14"/>
      <c r="GLK2400" s="14"/>
      <c r="GLL2400" s="14"/>
      <c r="GLM2400" s="14"/>
      <c r="GLN2400" s="14"/>
      <c r="GLO2400" s="14"/>
      <c r="GLP2400" s="14"/>
      <c r="GLQ2400" s="14"/>
      <c r="GLR2400" s="14"/>
      <c r="GLS2400" s="14"/>
      <c r="GLT2400" s="14"/>
      <c r="GLU2400" s="14"/>
      <c r="GLV2400" s="14"/>
      <c r="GLW2400" s="14"/>
      <c r="GLX2400" s="14"/>
      <c r="GLY2400" s="14"/>
      <c r="GLZ2400" s="14"/>
      <c r="GMA2400" s="14"/>
      <c r="GMB2400" s="14"/>
      <c r="GMC2400" s="14"/>
      <c r="GMD2400" s="14"/>
      <c r="GME2400" s="14"/>
      <c r="GMF2400" s="14"/>
      <c r="GMG2400" s="14"/>
      <c r="GMH2400" s="14"/>
      <c r="GMI2400" s="14"/>
      <c r="GMJ2400" s="14"/>
      <c r="GMK2400" s="14"/>
      <c r="GML2400" s="14"/>
      <c r="GMM2400" s="14"/>
      <c r="GMN2400" s="14"/>
      <c r="GMO2400" s="14"/>
      <c r="GMP2400" s="14"/>
      <c r="GMQ2400" s="14"/>
      <c r="GMR2400" s="14"/>
      <c r="GMS2400" s="14"/>
      <c r="GMT2400" s="14"/>
      <c r="GMU2400" s="14"/>
      <c r="GMV2400" s="14"/>
      <c r="GMW2400" s="14"/>
      <c r="GMX2400" s="14"/>
      <c r="GMY2400" s="14"/>
      <c r="GMZ2400" s="14"/>
      <c r="GNA2400" s="14"/>
      <c r="GNB2400" s="14"/>
      <c r="GNC2400" s="14"/>
      <c r="GND2400" s="14"/>
      <c r="GNE2400" s="14"/>
      <c r="GNF2400" s="14"/>
      <c r="GNG2400" s="14"/>
      <c r="GNH2400" s="14"/>
      <c r="GNI2400" s="14"/>
      <c r="GNJ2400" s="14"/>
      <c r="GNK2400" s="14"/>
      <c r="GNL2400" s="14"/>
      <c r="GNM2400" s="14"/>
      <c r="GNN2400" s="14"/>
      <c r="GNO2400" s="14"/>
      <c r="GNP2400" s="14"/>
      <c r="GNQ2400" s="14"/>
      <c r="GNR2400" s="14"/>
      <c r="GNS2400" s="14"/>
      <c r="GNT2400" s="14"/>
      <c r="GNU2400" s="14"/>
      <c r="GNV2400" s="14"/>
      <c r="GNW2400" s="14"/>
      <c r="GNX2400" s="14"/>
      <c r="GNY2400" s="14"/>
      <c r="GNZ2400" s="14"/>
      <c r="GOA2400" s="14"/>
      <c r="GOB2400" s="14"/>
      <c r="GOC2400" s="14"/>
      <c r="GOD2400" s="14"/>
      <c r="GOE2400" s="14"/>
      <c r="GOF2400" s="14"/>
      <c r="GOG2400" s="14"/>
      <c r="GOH2400" s="14"/>
      <c r="GOI2400" s="14"/>
      <c r="GOJ2400" s="14"/>
      <c r="GOK2400" s="14"/>
      <c r="GOL2400" s="14"/>
      <c r="GOM2400" s="14"/>
      <c r="GON2400" s="14"/>
      <c r="GOO2400" s="14"/>
      <c r="GOP2400" s="14"/>
      <c r="GOQ2400" s="14"/>
      <c r="GOR2400" s="14"/>
      <c r="GOS2400" s="14"/>
      <c r="GOT2400" s="14"/>
      <c r="GOU2400" s="14"/>
      <c r="GOV2400" s="14"/>
      <c r="GOW2400" s="14"/>
      <c r="GOX2400" s="14"/>
      <c r="GOY2400" s="14"/>
      <c r="GOZ2400" s="14"/>
      <c r="GPA2400" s="14"/>
      <c r="GPB2400" s="14"/>
      <c r="GPC2400" s="14"/>
      <c r="GPD2400" s="14"/>
      <c r="GPE2400" s="14"/>
      <c r="GPF2400" s="14"/>
      <c r="GPG2400" s="14"/>
      <c r="GPH2400" s="14"/>
      <c r="GPI2400" s="14"/>
      <c r="GPJ2400" s="14"/>
      <c r="GPK2400" s="14"/>
      <c r="GPL2400" s="14"/>
      <c r="GPM2400" s="14"/>
      <c r="GPN2400" s="14"/>
      <c r="GPO2400" s="14"/>
      <c r="GPP2400" s="14"/>
      <c r="GPQ2400" s="14"/>
      <c r="GPR2400" s="14"/>
      <c r="GPS2400" s="14"/>
      <c r="GPT2400" s="14"/>
      <c r="GPU2400" s="14"/>
      <c r="GPV2400" s="14"/>
      <c r="GPW2400" s="14"/>
      <c r="GPX2400" s="14"/>
      <c r="GPY2400" s="14"/>
      <c r="GPZ2400" s="14"/>
      <c r="GQA2400" s="14"/>
      <c r="GQB2400" s="14"/>
      <c r="GQC2400" s="14"/>
      <c r="GQD2400" s="14"/>
      <c r="GQE2400" s="14"/>
      <c r="GQF2400" s="14"/>
      <c r="GQG2400" s="14"/>
      <c r="GQH2400" s="14"/>
      <c r="GQI2400" s="14"/>
      <c r="GQJ2400" s="14"/>
      <c r="GQK2400" s="14"/>
      <c r="GQL2400" s="14"/>
      <c r="GQM2400" s="14"/>
      <c r="GQN2400" s="14"/>
      <c r="GQO2400" s="14"/>
      <c r="GQP2400" s="14"/>
      <c r="GQQ2400" s="14"/>
      <c r="GQR2400" s="14"/>
      <c r="GQS2400" s="14"/>
      <c r="GQT2400" s="14"/>
      <c r="GQU2400" s="14"/>
      <c r="GQV2400" s="14"/>
      <c r="GQW2400" s="14"/>
      <c r="GQX2400" s="14"/>
      <c r="GQY2400" s="14"/>
      <c r="GQZ2400" s="14"/>
      <c r="GRA2400" s="14"/>
      <c r="GRB2400" s="14"/>
      <c r="GRC2400" s="14"/>
      <c r="GRD2400" s="14"/>
      <c r="GRE2400" s="14"/>
      <c r="GRF2400" s="14"/>
      <c r="GRG2400" s="14"/>
      <c r="GRH2400" s="14"/>
      <c r="GRI2400" s="14"/>
      <c r="GRJ2400" s="14"/>
      <c r="GRK2400" s="14"/>
      <c r="GRL2400" s="14"/>
      <c r="GRM2400" s="14"/>
      <c r="GRN2400" s="14"/>
      <c r="GRO2400" s="14"/>
      <c r="GRP2400" s="14"/>
      <c r="GRQ2400" s="14"/>
      <c r="GRR2400" s="14"/>
      <c r="GRS2400" s="14"/>
      <c r="GRT2400" s="14"/>
      <c r="GRU2400" s="14"/>
      <c r="GRV2400" s="14"/>
      <c r="GRW2400" s="14"/>
      <c r="GRX2400" s="14"/>
      <c r="GRY2400" s="14"/>
      <c r="GRZ2400" s="14"/>
      <c r="GSA2400" s="14"/>
      <c r="GSB2400" s="14"/>
      <c r="GSC2400" s="14"/>
      <c r="GSD2400" s="14"/>
      <c r="GSE2400" s="14"/>
      <c r="GSF2400" s="14"/>
      <c r="GSG2400" s="14"/>
      <c r="GSH2400" s="14"/>
      <c r="GSI2400" s="14"/>
      <c r="GSJ2400" s="14"/>
      <c r="GSK2400" s="14"/>
      <c r="GSL2400" s="14"/>
      <c r="GSM2400" s="14"/>
      <c r="GSN2400" s="14"/>
      <c r="GSO2400" s="14"/>
      <c r="GSP2400" s="14"/>
      <c r="GSQ2400" s="14"/>
      <c r="GSR2400" s="14"/>
      <c r="GSS2400" s="14"/>
      <c r="GST2400" s="14"/>
      <c r="GSU2400" s="14"/>
      <c r="GSV2400" s="14"/>
      <c r="GSW2400" s="14"/>
      <c r="GSX2400" s="14"/>
      <c r="GSY2400" s="14"/>
      <c r="GSZ2400" s="14"/>
      <c r="GTA2400" s="14"/>
      <c r="GTB2400" s="14"/>
      <c r="GTC2400" s="14"/>
      <c r="GTD2400" s="14"/>
      <c r="GTE2400" s="14"/>
      <c r="GTF2400" s="14"/>
      <c r="GTG2400" s="14"/>
      <c r="GTH2400" s="14"/>
      <c r="GTI2400" s="14"/>
      <c r="GTJ2400" s="14"/>
      <c r="GTK2400" s="14"/>
      <c r="GTL2400" s="14"/>
      <c r="GTM2400" s="14"/>
      <c r="GTN2400" s="14"/>
      <c r="GTO2400" s="14"/>
      <c r="GTP2400" s="14"/>
      <c r="GTQ2400" s="14"/>
      <c r="GTR2400" s="14"/>
      <c r="GTS2400" s="14"/>
      <c r="GTT2400" s="14"/>
      <c r="GTU2400" s="14"/>
      <c r="GTV2400" s="14"/>
      <c r="GTW2400" s="14"/>
      <c r="GTX2400" s="14"/>
      <c r="GTY2400" s="14"/>
      <c r="GTZ2400" s="14"/>
      <c r="GUA2400" s="14"/>
      <c r="GUB2400" s="14"/>
      <c r="GUC2400" s="14"/>
      <c r="GUD2400" s="14"/>
      <c r="GUE2400" s="14"/>
      <c r="GUF2400" s="14"/>
      <c r="GUG2400" s="14"/>
      <c r="GUH2400" s="14"/>
      <c r="GUI2400" s="14"/>
      <c r="GUJ2400" s="14"/>
      <c r="GUK2400" s="14"/>
      <c r="GUL2400" s="14"/>
      <c r="GUM2400" s="14"/>
      <c r="GUN2400" s="14"/>
      <c r="GUO2400" s="14"/>
      <c r="GUP2400" s="14"/>
      <c r="GUQ2400" s="14"/>
      <c r="GUR2400" s="14"/>
      <c r="GUS2400" s="14"/>
      <c r="GUT2400" s="14"/>
      <c r="GUU2400" s="14"/>
      <c r="GUV2400" s="14"/>
      <c r="GUW2400" s="14"/>
      <c r="GUX2400" s="14"/>
      <c r="GUY2400" s="14"/>
      <c r="GUZ2400" s="14"/>
      <c r="GVA2400" s="14"/>
      <c r="GVB2400" s="14"/>
      <c r="GVC2400" s="14"/>
      <c r="GVD2400" s="14"/>
      <c r="GVE2400" s="14"/>
      <c r="GVF2400" s="14"/>
      <c r="GVG2400" s="14"/>
      <c r="GVH2400" s="14"/>
      <c r="GVI2400" s="14"/>
      <c r="GVJ2400" s="14"/>
      <c r="GVK2400" s="14"/>
      <c r="GVL2400" s="14"/>
      <c r="GVM2400" s="14"/>
      <c r="GVN2400" s="14"/>
      <c r="GVO2400" s="14"/>
      <c r="GVP2400" s="14"/>
      <c r="GVQ2400" s="14"/>
      <c r="GVR2400" s="14"/>
      <c r="GVS2400" s="14"/>
      <c r="GVT2400" s="14"/>
      <c r="GVU2400" s="14"/>
      <c r="GVV2400" s="14"/>
      <c r="GVW2400" s="14"/>
      <c r="GVX2400" s="14"/>
      <c r="GVY2400" s="14"/>
      <c r="GVZ2400" s="14"/>
      <c r="GWA2400" s="14"/>
      <c r="GWB2400" s="14"/>
      <c r="GWC2400" s="14"/>
      <c r="GWD2400" s="14"/>
      <c r="GWE2400" s="14"/>
      <c r="GWF2400" s="14"/>
      <c r="GWG2400" s="14"/>
      <c r="GWH2400" s="14"/>
      <c r="GWI2400" s="14"/>
      <c r="GWJ2400" s="14"/>
      <c r="GWK2400" s="14"/>
      <c r="GWL2400" s="14"/>
      <c r="GWM2400" s="14"/>
      <c r="GWN2400" s="14"/>
      <c r="GWO2400" s="14"/>
      <c r="GWP2400" s="14"/>
      <c r="GWQ2400" s="14"/>
      <c r="GWR2400" s="14"/>
      <c r="GWS2400" s="14"/>
      <c r="GWT2400" s="14"/>
      <c r="GWU2400" s="14"/>
      <c r="GWV2400" s="14"/>
      <c r="GWW2400" s="14"/>
      <c r="GWX2400" s="14"/>
      <c r="GWY2400" s="14"/>
      <c r="GWZ2400" s="14"/>
      <c r="GXA2400" s="14"/>
      <c r="GXB2400" s="14"/>
      <c r="GXC2400" s="14"/>
      <c r="GXD2400" s="14"/>
      <c r="GXE2400" s="14"/>
      <c r="GXF2400" s="14"/>
      <c r="GXG2400" s="14"/>
      <c r="GXH2400" s="14"/>
      <c r="GXI2400" s="14"/>
      <c r="GXJ2400" s="14"/>
      <c r="GXK2400" s="14"/>
      <c r="GXL2400" s="14"/>
      <c r="GXM2400" s="14"/>
      <c r="GXN2400" s="14"/>
      <c r="GXO2400" s="14"/>
      <c r="GXP2400" s="14"/>
      <c r="GXQ2400" s="14"/>
      <c r="GXR2400" s="14"/>
      <c r="GXS2400" s="14"/>
      <c r="GXT2400" s="14"/>
      <c r="GXU2400" s="14"/>
      <c r="GXV2400" s="14"/>
      <c r="GXW2400" s="14"/>
      <c r="GXX2400" s="14"/>
      <c r="GXY2400" s="14"/>
      <c r="GXZ2400" s="14"/>
      <c r="GYA2400" s="14"/>
      <c r="GYB2400" s="14"/>
      <c r="GYC2400" s="14"/>
      <c r="GYD2400" s="14"/>
      <c r="GYE2400" s="14"/>
      <c r="GYF2400" s="14"/>
      <c r="GYG2400" s="14"/>
      <c r="GYH2400" s="14"/>
      <c r="GYI2400" s="14"/>
      <c r="GYJ2400" s="14"/>
      <c r="GYK2400" s="14"/>
      <c r="GYL2400" s="14"/>
      <c r="GYM2400" s="14"/>
      <c r="GYN2400" s="14"/>
      <c r="GYO2400" s="14"/>
      <c r="GYP2400" s="14"/>
      <c r="GYQ2400" s="14"/>
      <c r="GYR2400" s="14"/>
      <c r="GYS2400" s="14"/>
      <c r="GYT2400" s="14"/>
      <c r="GYU2400" s="14"/>
      <c r="GYV2400" s="14"/>
      <c r="GYW2400" s="14"/>
      <c r="GYX2400" s="14"/>
      <c r="GYY2400" s="14"/>
      <c r="GYZ2400" s="14"/>
      <c r="GZA2400" s="14"/>
      <c r="GZB2400" s="14"/>
      <c r="GZC2400" s="14"/>
      <c r="GZD2400" s="14"/>
      <c r="GZE2400" s="14"/>
      <c r="GZF2400" s="14"/>
      <c r="GZG2400" s="14"/>
      <c r="GZH2400" s="14"/>
      <c r="GZI2400" s="14"/>
      <c r="GZJ2400" s="14"/>
      <c r="GZK2400" s="14"/>
      <c r="GZL2400" s="14"/>
      <c r="GZM2400" s="14"/>
      <c r="GZN2400" s="14"/>
      <c r="GZO2400" s="14"/>
      <c r="GZP2400" s="14"/>
      <c r="GZQ2400" s="14"/>
      <c r="GZR2400" s="14"/>
      <c r="GZS2400" s="14"/>
      <c r="GZT2400" s="14"/>
      <c r="GZU2400" s="14"/>
      <c r="GZV2400" s="14"/>
      <c r="GZW2400" s="14"/>
      <c r="GZX2400" s="14"/>
      <c r="GZY2400" s="14"/>
      <c r="GZZ2400" s="14"/>
      <c r="HAA2400" s="14"/>
      <c r="HAB2400" s="14"/>
      <c r="HAC2400" s="14"/>
      <c r="HAD2400" s="14"/>
      <c r="HAE2400" s="14"/>
      <c r="HAF2400" s="14"/>
      <c r="HAG2400" s="14"/>
      <c r="HAH2400" s="14"/>
      <c r="HAI2400" s="14"/>
      <c r="HAJ2400" s="14"/>
      <c r="HAK2400" s="14"/>
      <c r="HAL2400" s="14"/>
      <c r="HAM2400" s="14"/>
      <c r="HAN2400" s="14"/>
      <c r="HAO2400" s="14"/>
      <c r="HAP2400" s="14"/>
      <c r="HAQ2400" s="14"/>
      <c r="HAR2400" s="14"/>
      <c r="HAS2400" s="14"/>
      <c r="HAT2400" s="14"/>
      <c r="HAU2400" s="14"/>
      <c r="HAV2400" s="14"/>
      <c r="HAW2400" s="14"/>
      <c r="HAX2400" s="14"/>
      <c r="HAY2400" s="14"/>
      <c r="HAZ2400" s="14"/>
      <c r="HBA2400" s="14"/>
      <c r="HBB2400" s="14"/>
      <c r="HBC2400" s="14"/>
      <c r="HBD2400" s="14"/>
      <c r="HBE2400" s="14"/>
      <c r="HBF2400" s="14"/>
      <c r="HBG2400" s="14"/>
      <c r="HBH2400" s="14"/>
      <c r="HBI2400" s="14"/>
      <c r="HBJ2400" s="14"/>
      <c r="HBK2400" s="14"/>
      <c r="HBL2400" s="14"/>
      <c r="HBM2400" s="14"/>
      <c r="HBN2400" s="14"/>
      <c r="HBO2400" s="14"/>
      <c r="HBP2400" s="14"/>
      <c r="HBQ2400" s="14"/>
      <c r="HBR2400" s="14"/>
      <c r="HBS2400" s="14"/>
      <c r="HBT2400" s="14"/>
      <c r="HBU2400" s="14"/>
      <c r="HBV2400" s="14"/>
      <c r="HBW2400" s="14"/>
      <c r="HBX2400" s="14"/>
      <c r="HBY2400" s="14"/>
      <c r="HBZ2400" s="14"/>
      <c r="HCA2400" s="14"/>
      <c r="HCB2400" s="14"/>
      <c r="HCC2400" s="14"/>
      <c r="HCD2400" s="14"/>
      <c r="HCE2400" s="14"/>
      <c r="HCF2400" s="14"/>
      <c r="HCG2400" s="14"/>
      <c r="HCH2400" s="14"/>
      <c r="HCI2400" s="14"/>
      <c r="HCJ2400" s="14"/>
      <c r="HCK2400" s="14"/>
      <c r="HCL2400" s="14"/>
      <c r="HCM2400" s="14"/>
      <c r="HCN2400" s="14"/>
      <c r="HCO2400" s="14"/>
      <c r="HCP2400" s="14"/>
      <c r="HCQ2400" s="14"/>
      <c r="HCR2400" s="14"/>
      <c r="HCS2400" s="14"/>
      <c r="HCT2400" s="14"/>
      <c r="HCU2400" s="14"/>
      <c r="HCV2400" s="14"/>
      <c r="HCW2400" s="14"/>
      <c r="HCX2400" s="14"/>
      <c r="HCY2400" s="14"/>
      <c r="HCZ2400" s="14"/>
      <c r="HDA2400" s="14"/>
      <c r="HDB2400" s="14"/>
      <c r="HDC2400" s="14"/>
      <c r="HDD2400" s="14"/>
      <c r="HDE2400" s="14"/>
      <c r="HDF2400" s="14"/>
      <c r="HDG2400" s="14"/>
      <c r="HDH2400" s="14"/>
      <c r="HDI2400" s="14"/>
      <c r="HDJ2400" s="14"/>
      <c r="HDK2400" s="14"/>
      <c r="HDL2400" s="14"/>
      <c r="HDM2400" s="14"/>
      <c r="HDN2400" s="14"/>
      <c r="HDO2400" s="14"/>
      <c r="HDP2400" s="14"/>
      <c r="HDQ2400" s="14"/>
      <c r="HDR2400" s="14"/>
      <c r="HDS2400" s="14"/>
      <c r="HDT2400" s="14"/>
      <c r="HDU2400" s="14"/>
      <c r="HDV2400" s="14"/>
      <c r="HDW2400" s="14"/>
      <c r="HDX2400" s="14"/>
      <c r="HDY2400" s="14"/>
      <c r="HDZ2400" s="14"/>
      <c r="HEA2400" s="14"/>
      <c r="HEB2400" s="14"/>
      <c r="HEC2400" s="14"/>
      <c r="HED2400" s="14"/>
      <c r="HEE2400" s="14"/>
      <c r="HEF2400" s="14"/>
      <c r="HEG2400" s="14"/>
      <c r="HEH2400" s="14"/>
      <c r="HEI2400" s="14"/>
      <c r="HEJ2400" s="14"/>
      <c r="HEK2400" s="14"/>
      <c r="HEL2400" s="14"/>
      <c r="HEM2400" s="14"/>
      <c r="HEN2400" s="14"/>
      <c r="HEO2400" s="14"/>
      <c r="HEP2400" s="14"/>
      <c r="HEQ2400" s="14"/>
      <c r="HER2400" s="14"/>
      <c r="HES2400" s="14"/>
      <c r="HET2400" s="14"/>
      <c r="HEU2400" s="14"/>
      <c r="HEV2400" s="14"/>
      <c r="HEW2400" s="14"/>
      <c r="HEX2400" s="14"/>
      <c r="HEY2400" s="14"/>
      <c r="HEZ2400" s="14"/>
      <c r="HFA2400" s="14"/>
      <c r="HFB2400" s="14"/>
      <c r="HFC2400" s="14"/>
      <c r="HFD2400" s="14"/>
      <c r="HFE2400" s="14"/>
      <c r="HFF2400" s="14"/>
      <c r="HFG2400" s="14"/>
      <c r="HFH2400" s="14"/>
      <c r="HFI2400" s="14"/>
      <c r="HFJ2400" s="14"/>
      <c r="HFK2400" s="14"/>
      <c r="HFL2400" s="14"/>
      <c r="HFM2400" s="14"/>
      <c r="HFN2400" s="14"/>
      <c r="HFO2400" s="14"/>
      <c r="HFP2400" s="14"/>
      <c r="HFQ2400" s="14"/>
      <c r="HFR2400" s="14"/>
      <c r="HFS2400" s="14"/>
      <c r="HFT2400" s="14"/>
      <c r="HFU2400" s="14"/>
      <c r="HFV2400" s="14"/>
      <c r="HFW2400" s="14"/>
      <c r="HFX2400" s="14"/>
      <c r="HFY2400" s="14"/>
      <c r="HFZ2400" s="14"/>
      <c r="HGA2400" s="14"/>
      <c r="HGB2400" s="14"/>
      <c r="HGC2400" s="14"/>
      <c r="HGD2400" s="14"/>
      <c r="HGE2400" s="14"/>
      <c r="HGF2400" s="14"/>
      <c r="HGG2400" s="14"/>
      <c r="HGH2400" s="14"/>
      <c r="HGI2400" s="14"/>
      <c r="HGJ2400" s="14"/>
      <c r="HGK2400" s="14"/>
      <c r="HGL2400" s="14"/>
      <c r="HGM2400" s="14"/>
      <c r="HGN2400" s="14"/>
      <c r="HGO2400" s="14"/>
      <c r="HGP2400" s="14"/>
      <c r="HGQ2400" s="14"/>
      <c r="HGR2400" s="14"/>
      <c r="HGS2400" s="14"/>
      <c r="HGT2400" s="14"/>
      <c r="HGU2400" s="14"/>
      <c r="HGV2400" s="14"/>
      <c r="HGW2400" s="14"/>
      <c r="HGX2400" s="14"/>
      <c r="HGY2400" s="14"/>
      <c r="HGZ2400" s="14"/>
      <c r="HHA2400" s="14"/>
      <c r="HHB2400" s="14"/>
      <c r="HHC2400" s="14"/>
      <c r="HHD2400" s="14"/>
      <c r="HHE2400" s="14"/>
      <c r="HHF2400" s="14"/>
      <c r="HHG2400" s="14"/>
      <c r="HHH2400" s="14"/>
      <c r="HHI2400" s="14"/>
      <c r="HHJ2400" s="14"/>
      <c r="HHK2400" s="14"/>
      <c r="HHL2400" s="14"/>
      <c r="HHM2400" s="14"/>
      <c r="HHN2400" s="14"/>
      <c r="HHO2400" s="14"/>
      <c r="HHP2400" s="14"/>
      <c r="HHQ2400" s="14"/>
      <c r="HHR2400" s="14"/>
      <c r="HHS2400" s="14"/>
      <c r="HHT2400" s="14"/>
      <c r="HHU2400" s="14"/>
      <c r="HHV2400" s="14"/>
      <c r="HHW2400" s="14"/>
      <c r="HHX2400" s="14"/>
      <c r="HHY2400" s="14"/>
      <c r="HHZ2400" s="14"/>
      <c r="HIA2400" s="14"/>
      <c r="HIB2400" s="14"/>
      <c r="HIC2400" s="14"/>
      <c r="HID2400" s="14"/>
      <c r="HIE2400" s="14"/>
      <c r="HIF2400" s="14"/>
      <c r="HIG2400" s="14"/>
      <c r="HIH2400" s="14"/>
      <c r="HII2400" s="14"/>
      <c r="HIJ2400" s="14"/>
      <c r="HIK2400" s="14"/>
      <c r="HIL2400" s="14"/>
      <c r="HIM2400" s="14"/>
      <c r="HIN2400" s="14"/>
      <c r="HIO2400" s="14"/>
      <c r="HIP2400" s="14"/>
      <c r="HIQ2400" s="14"/>
      <c r="HIR2400" s="14"/>
      <c r="HIS2400" s="14"/>
      <c r="HIT2400" s="14"/>
      <c r="HIU2400" s="14"/>
      <c r="HIV2400" s="14"/>
      <c r="HIW2400" s="14"/>
      <c r="HIX2400" s="14"/>
      <c r="HIY2400" s="14"/>
      <c r="HIZ2400" s="14"/>
      <c r="HJA2400" s="14"/>
      <c r="HJB2400" s="14"/>
      <c r="HJC2400" s="14"/>
      <c r="HJD2400" s="14"/>
      <c r="HJE2400" s="14"/>
      <c r="HJF2400" s="14"/>
      <c r="HJG2400" s="14"/>
      <c r="HJH2400" s="14"/>
      <c r="HJI2400" s="14"/>
      <c r="HJJ2400" s="14"/>
      <c r="HJK2400" s="14"/>
      <c r="HJL2400" s="14"/>
      <c r="HJM2400" s="14"/>
      <c r="HJN2400" s="14"/>
      <c r="HJO2400" s="14"/>
      <c r="HJP2400" s="14"/>
      <c r="HJQ2400" s="14"/>
      <c r="HJR2400" s="14"/>
      <c r="HJS2400" s="14"/>
      <c r="HJT2400" s="14"/>
      <c r="HJU2400" s="14"/>
      <c r="HJV2400" s="14"/>
      <c r="HJW2400" s="14"/>
      <c r="HJX2400" s="14"/>
      <c r="HJY2400" s="14"/>
      <c r="HJZ2400" s="14"/>
      <c r="HKA2400" s="14"/>
      <c r="HKB2400" s="14"/>
      <c r="HKC2400" s="14"/>
      <c r="HKD2400" s="14"/>
      <c r="HKE2400" s="14"/>
      <c r="HKF2400" s="14"/>
      <c r="HKG2400" s="14"/>
      <c r="HKH2400" s="14"/>
      <c r="HKI2400" s="14"/>
      <c r="HKJ2400" s="14"/>
      <c r="HKK2400" s="14"/>
      <c r="HKL2400" s="14"/>
      <c r="HKM2400" s="14"/>
      <c r="HKN2400" s="14"/>
      <c r="HKO2400" s="14"/>
      <c r="HKP2400" s="14"/>
      <c r="HKQ2400" s="14"/>
      <c r="HKR2400" s="14"/>
      <c r="HKS2400" s="14"/>
      <c r="HKT2400" s="14"/>
      <c r="HKU2400" s="14"/>
      <c r="HKV2400" s="14"/>
      <c r="HKW2400" s="14"/>
      <c r="HKX2400" s="14"/>
      <c r="HKY2400" s="14"/>
      <c r="HKZ2400" s="14"/>
      <c r="HLA2400" s="14"/>
      <c r="HLB2400" s="14"/>
      <c r="HLC2400" s="14"/>
      <c r="HLD2400" s="14"/>
      <c r="HLE2400" s="14"/>
      <c r="HLF2400" s="14"/>
      <c r="HLG2400" s="14"/>
      <c r="HLH2400" s="14"/>
      <c r="HLI2400" s="14"/>
      <c r="HLJ2400" s="14"/>
      <c r="HLK2400" s="14"/>
      <c r="HLL2400" s="14"/>
      <c r="HLM2400" s="14"/>
      <c r="HLN2400" s="14"/>
      <c r="HLO2400" s="14"/>
      <c r="HLP2400" s="14"/>
      <c r="HLQ2400" s="14"/>
      <c r="HLR2400" s="14"/>
      <c r="HLS2400" s="14"/>
      <c r="HLT2400" s="14"/>
      <c r="HLU2400" s="14"/>
      <c r="HLV2400" s="14"/>
      <c r="HLW2400" s="14"/>
      <c r="HLX2400" s="14"/>
      <c r="HLY2400" s="14"/>
      <c r="HLZ2400" s="14"/>
      <c r="HMA2400" s="14"/>
      <c r="HMB2400" s="14"/>
      <c r="HMC2400" s="14"/>
      <c r="HMD2400" s="14"/>
      <c r="HME2400" s="14"/>
      <c r="HMF2400" s="14"/>
      <c r="HMG2400" s="14"/>
      <c r="HMH2400" s="14"/>
      <c r="HMI2400" s="14"/>
      <c r="HMJ2400" s="14"/>
      <c r="HMK2400" s="14"/>
      <c r="HML2400" s="14"/>
      <c r="HMM2400" s="14"/>
      <c r="HMN2400" s="14"/>
      <c r="HMO2400" s="14"/>
      <c r="HMP2400" s="14"/>
      <c r="HMQ2400" s="14"/>
      <c r="HMR2400" s="14"/>
      <c r="HMS2400" s="14"/>
      <c r="HMT2400" s="14"/>
      <c r="HMU2400" s="14"/>
      <c r="HMV2400" s="14"/>
      <c r="HMW2400" s="14"/>
      <c r="HMX2400" s="14"/>
      <c r="HMY2400" s="14"/>
      <c r="HMZ2400" s="14"/>
      <c r="HNA2400" s="14"/>
      <c r="HNB2400" s="14"/>
      <c r="HNC2400" s="14"/>
      <c r="HND2400" s="14"/>
      <c r="HNE2400" s="14"/>
      <c r="HNF2400" s="14"/>
      <c r="HNG2400" s="14"/>
      <c r="HNH2400" s="14"/>
      <c r="HNI2400" s="14"/>
      <c r="HNJ2400" s="14"/>
      <c r="HNK2400" s="14"/>
      <c r="HNL2400" s="14"/>
      <c r="HNM2400" s="14"/>
      <c r="HNN2400" s="14"/>
      <c r="HNO2400" s="14"/>
      <c r="HNP2400" s="14"/>
      <c r="HNQ2400" s="14"/>
      <c r="HNR2400" s="14"/>
      <c r="HNS2400" s="14"/>
      <c r="HNT2400" s="14"/>
      <c r="HNU2400" s="14"/>
      <c r="HNV2400" s="14"/>
      <c r="HNW2400" s="14"/>
      <c r="HNX2400" s="14"/>
      <c r="HNY2400" s="14"/>
      <c r="HNZ2400" s="14"/>
      <c r="HOA2400" s="14"/>
      <c r="HOB2400" s="14"/>
      <c r="HOC2400" s="14"/>
      <c r="HOD2400" s="14"/>
      <c r="HOE2400" s="14"/>
      <c r="HOF2400" s="14"/>
      <c r="HOG2400" s="14"/>
      <c r="HOH2400" s="14"/>
      <c r="HOI2400" s="14"/>
      <c r="HOJ2400" s="14"/>
      <c r="HOK2400" s="14"/>
      <c r="HOL2400" s="14"/>
      <c r="HOM2400" s="14"/>
      <c r="HON2400" s="14"/>
      <c r="HOO2400" s="14"/>
      <c r="HOP2400" s="14"/>
      <c r="HOQ2400" s="14"/>
      <c r="HOR2400" s="14"/>
      <c r="HOS2400" s="14"/>
      <c r="HOT2400" s="14"/>
      <c r="HOU2400" s="14"/>
      <c r="HOV2400" s="14"/>
      <c r="HOW2400" s="14"/>
      <c r="HOX2400" s="14"/>
      <c r="HOY2400" s="14"/>
      <c r="HOZ2400" s="14"/>
      <c r="HPA2400" s="14"/>
      <c r="HPB2400" s="14"/>
      <c r="HPC2400" s="14"/>
      <c r="HPD2400" s="14"/>
      <c r="HPE2400" s="14"/>
      <c r="HPF2400" s="14"/>
      <c r="HPG2400" s="14"/>
      <c r="HPH2400" s="14"/>
      <c r="HPI2400" s="14"/>
      <c r="HPJ2400" s="14"/>
      <c r="HPK2400" s="14"/>
      <c r="HPL2400" s="14"/>
      <c r="HPM2400" s="14"/>
      <c r="HPN2400" s="14"/>
      <c r="HPO2400" s="14"/>
      <c r="HPP2400" s="14"/>
      <c r="HPQ2400" s="14"/>
      <c r="HPR2400" s="14"/>
      <c r="HPS2400" s="14"/>
      <c r="HPT2400" s="14"/>
      <c r="HPU2400" s="14"/>
      <c r="HPV2400" s="14"/>
      <c r="HPW2400" s="14"/>
      <c r="HPX2400" s="14"/>
      <c r="HPY2400" s="14"/>
      <c r="HPZ2400" s="14"/>
      <c r="HQA2400" s="14"/>
      <c r="HQB2400" s="14"/>
      <c r="HQC2400" s="14"/>
      <c r="HQD2400" s="14"/>
      <c r="HQE2400" s="14"/>
      <c r="HQF2400" s="14"/>
      <c r="HQG2400" s="14"/>
      <c r="HQH2400" s="14"/>
      <c r="HQI2400" s="14"/>
      <c r="HQJ2400" s="14"/>
      <c r="HQK2400" s="14"/>
      <c r="HQL2400" s="14"/>
      <c r="HQM2400" s="14"/>
      <c r="HQN2400" s="14"/>
      <c r="HQO2400" s="14"/>
      <c r="HQP2400" s="14"/>
      <c r="HQQ2400" s="14"/>
      <c r="HQR2400" s="14"/>
      <c r="HQS2400" s="14"/>
      <c r="HQT2400" s="14"/>
      <c r="HQU2400" s="14"/>
      <c r="HQV2400" s="14"/>
      <c r="HQW2400" s="14"/>
      <c r="HQX2400" s="14"/>
      <c r="HQY2400" s="14"/>
      <c r="HQZ2400" s="14"/>
      <c r="HRA2400" s="14"/>
      <c r="HRB2400" s="14"/>
      <c r="HRC2400" s="14"/>
      <c r="HRD2400" s="14"/>
      <c r="HRE2400" s="14"/>
      <c r="HRF2400" s="14"/>
      <c r="HRG2400" s="14"/>
      <c r="HRH2400" s="14"/>
      <c r="HRI2400" s="14"/>
      <c r="HRJ2400" s="14"/>
      <c r="HRK2400" s="14"/>
      <c r="HRL2400" s="14"/>
      <c r="HRM2400" s="14"/>
      <c r="HRN2400" s="14"/>
      <c r="HRO2400" s="14"/>
      <c r="HRP2400" s="14"/>
      <c r="HRQ2400" s="14"/>
      <c r="HRR2400" s="14"/>
      <c r="HRS2400" s="14"/>
      <c r="HRT2400" s="14"/>
      <c r="HRU2400" s="14"/>
      <c r="HRV2400" s="14"/>
      <c r="HRW2400" s="14"/>
      <c r="HRX2400" s="14"/>
      <c r="HRY2400" s="14"/>
      <c r="HRZ2400" s="14"/>
      <c r="HSA2400" s="14"/>
      <c r="HSB2400" s="14"/>
      <c r="HSC2400" s="14"/>
      <c r="HSD2400" s="14"/>
      <c r="HSE2400" s="14"/>
      <c r="HSF2400" s="14"/>
      <c r="HSG2400" s="14"/>
      <c r="HSH2400" s="14"/>
      <c r="HSI2400" s="14"/>
      <c r="HSJ2400" s="14"/>
      <c r="HSK2400" s="14"/>
      <c r="HSL2400" s="14"/>
      <c r="HSM2400" s="14"/>
      <c r="HSN2400" s="14"/>
      <c r="HSO2400" s="14"/>
      <c r="HSP2400" s="14"/>
      <c r="HSQ2400" s="14"/>
      <c r="HSR2400" s="14"/>
      <c r="HSS2400" s="14"/>
      <c r="HST2400" s="14"/>
      <c r="HSU2400" s="14"/>
      <c r="HSV2400" s="14"/>
      <c r="HSW2400" s="14"/>
      <c r="HSX2400" s="14"/>
      <c r="HSY2400" s="14"/>
      <c r="HSZ2400" s="14"/>
      <c r="HTA2400" s="14"/>
      <c r="HTB2400" s="14"/>
      <c r="HTC2400" s="14"/>
      <c r="HTD2400" s="14"/>
      <c r="HTE2400" s="14"/>
      <c r="HTF2400" s="14"/>
      <c r="HTG2400" s="14"/>
      <c r="HTH2400" s="14"/>
      <c r="HTI2400" s="14"/>
      <c r="HTJ2400" s="14"/>
      <c r="HTK2400" s="14"/>
      <c r="HTL2400" s="14"/>
      <c r="HTM2400" s="14"/>
      <c r="HTN2400" s="14"/>
      <c r="HTO2400" s="14"/>
      <c r="HTP2400" s="14"/>
      <c r="HTQ2400" s="14"/>
      <c r="HTR2400" s="14"/>
      <c r="HTS2400" s="14"/>
      <c r="HTT2400" s="14"/>
      <c r="HTU2400" s="14"/>
      <c r="HTV2400" s="14"/>
      <c r="HTW2400" s="14"/>
      <c r="HTX2400" s="14"/>
      <c r="HTY2400" s="14"/>
      <c r="HTZ2400" s="14"/>
      <c r="HUA2400" s="14"/>
      <c r="HUB2400" s="14"/>
      <c r="HUC2400" s="14"/>
      <c r="HUD2400" s="14"/>
      <c r="HUE2400" s="14"/>
      <c r="HUF2400" s="14"/>
      <c r="HUG2400" s="14"/>
      <c r="HUH2400" s="14"/>
      <c r="HUI2400" s="14"/>
      <c r="HUJ2400" s="14"/>
      <c r="HUK2400" s="14"/>
      <c r="HUL2400" s="14"/>
      <c r="HUM2400" s="14"/>
      <c r="HUN2400" s="14"/>
      <c r="HUO2400" s="14"/>
      <c r="HUP2400" s="14"/>
      <c r="HUQ2400" s="14"/>
      <c r="HUR2400" s="14"/>
      <c r="HUS2400" s="14"/>
      <c r="HUT2400" s="14"/>
      <c r="HUU2400" s="14"/>
      <c r="HUV2400" s="14"/>
      <c r="HUW2400" s="14"/>
      <c r="HUX2400" s="14"/>
      <c r="HUY2400" s="14"/>
      <c r="HUZ2400" s="14"/>
      <c r="HVA2400" s="14"/>
      <c r="HVB2400" s="14"/>
      <c r="HVC2400" s="14"/>
      <c r="HVD2400" s="14"/>
      <c r="HVE2400" s="14"/>
      <c r="HVF2400" s="14"/>
      <c r="HVG2400" s="14"/>
      <c r="HVH2400" s="14"/>
      <c r="HVI2400" s="14"/>
      <c r="HVJ2400" s="14"/>
      <c r="HVK2400" s="14"/>
      <c r="HVL2400" s="14"/>
      <c r="HVM2400" s="14"/>
      <c r="HVN2400" s="14"/>
      <c r="HVO2400" s="14"/>
      <c r="HVP2400" s="14"/>
      <c r="HVQ2400" s="14"/>
      <c r="HVR2400" s="14"/>
      <c r="HVS2400" s="14"/>
      <c r="HVT2400" s="14"/>
      <c r="HVU2400" s="14"/>
      <c r="HVV2400" s="14"/>
      <c r="HVW2400" s="14"/>
      <c r="HVX2400" s="14"/>
      <c r="HVY2400" s="14"/>
      <c r="HVZ2400" s="14"/>
      <c r="HWA2400" s="14"/>
      <c r="HWB2400" s="14"/>
      <c r="HWC2400" s="14"/>
      <c r="HWD2400" s="14"/>
      <c r="HWE2400" s="14"/>
      <c r="HWF2400" s="14"/>
      <c r="HWG2400" s="14"/>
      <c r="HWH2400" s="14"/>
      <c r="HWI2400" s="14"/>
      <c r="HWJ2400" s="14"/>
      <c r="HWK2400" s="14"/>
      <c r="HWL2400" s="14"/>
      <c r="HWM2400" s="14"/>
      <c r="HWN2400" s="14"/>
      <c r="HWO2400" s="14"/>
      <c r="HWP2400" s="14"/>
      <c r="HWQ2400" s="14"/>
      <c r="HWR2400" s="14"/>
      <c r="HWS2400" s="14"/>
      <c r="HWT2400" s="14"/>
      <c r="HWU2400" s="14"/>
      <c r="HWV2400" s="14"/>
      <c r="HWW2400" s="14"/>
      <c r="HWX2400" s="14"/>
      <c r="HWY2400" s="14"/>
      <c r="HWZ2400" s="14"/>
      <c r="HXA2400" s="14"/>
      <c r="HXB2400" s="14"/>
      <c r="HXC2400" s="14"/>
      <c r="HXD2400" s="14"/>
      <c r="HXE2400" s="14"/>
      <c r="HXF2400" s="14"/>
      <c r="HXG2400" s="14"/>
      <c r="HXH2400" s="14"/>
      <c r="HXI2400" s="14"/>
      <c r="HXJ2400" s="14"/>
      <c r="HXK2400" s="14"/>
      <c r="HXL2400" s="14"/>
      <c r="HXM2400" s="14"/>
      <c r="HXN2400" s="14"/>
      <c r="HXO2400" s="14"/>
      <c r="HXP2400" s="14"/>
      <c r="HXQ2400" s="14"/>
      <c r="HXR2400" s="14"/>
      <c r="HXS2400" s="14"/>
      <c r="HXT2400" s="14"/>
      <c r="HXU2400" s="14"/>
      <c r="HXV2400" s="14"/>
      <c r="HXW2400" s="14"/>
      <c r="HXX2400" s="14"/>
      <c r="HXY2400" s="14"/>
      <c r="HXZ2400" s="14"/>
      <c r="HYA2400" s="14"/>
      <c r="HYB2400" s="14"/>
      <c r="HYC2400" s="14"/>
      <c r="HYD2400" s="14"/>
      <c r="HYE2400" s="14"/>
      <c r="HYF2400" s="14"/>
      <c r="HYG2400" s="14"/>
      <c r="HYH2400" s="14"/>
      <c r="HYI2400" s="14"/>
      <c r="HYJ2400" s="14"/>
      <c r="HYK2400" s="14"/>
      <c r="HYL2400" s="14"/>
      <c r="HYM2400" s="14"/>
      <c r="HYN2400" s="14"/>
      <c r="HYO2400" s="14"/>
      <c r="HYP2400" s="14"/>
      <c r="HYQ2400" s="14"/>
      <c r="HYR2400" s="14"/>
      <c r="HYS2400" s="14"/>
      <c r="HYT2400" s="14"/>
      <c r="HYU2400" s="14"/>
      <c r="HYV2400" s="14"/>
      <c r="HYW2400" s="14"/>
      <c r="HYX2400" s="14"/>
      <c r="HYY2400" s="14"/>
      <c r="HYZ2400" s="14"/>
      <c r="HZA2400" s="14"/>
      <c r="HZB2400" s="14"/>
      <c r="HZC2400" s="14"/>
      <c r="HZD2400" s="14"/>
      <c r="HZE2400" s="14"/>
      <c r="HZF2400" s="14"/>
      <c r="HZG2400" s="14"/>
      <c r="HZH2400" s="14"/>
      <c r="HZI2400" s="14"/>
      <c r="HZJ2400" s="14"/>
      <c r="HZK2400" s="14"/>
      <c r="HZL2400" s="14"/>
      <c r="HZM2400" s="14"/>
      <c r="HZN2400" s="14"/>
      <c r="HZO2400" s="14"/>
      <c r="HZP2400" s="14"/>
      <c r="HZQ2400" s="14"/>
      <c r="HZR2400" s="14"/>
      <c r="HZS2400" s="14"/>
      <c r="HZT2400" s="14"/>
      <c r="HZU2400" s="14"/>
      <c r="HZV2400" s="14"/>
      <c r="HZW2400" s="14"/>
      <c r="HZX2400" s="14"/>
      <c r="HZY2400" s="14"/>
      <c r="HZZ2400" s="14"/>
      <c r="IAA2400" s="14"/>
      <c r="IAB2400" s="14"/>
      <c r="IAC2400" s="14"/>
      <c r="IAD2400" s="14"/>
      <c r="IAE2400" s="14"/>
      <c r="IAF2400" s="14"/>
      <c r="IAG2400" s="14"/>
      <c r="IAH2400" s="14"/>
      <c r="IAI2400" s="14"/>
      <c r="IAJ2400" s="14"/>
      <c r="IAK2400" s="14"/>
      <c r="IAL2400" s="14"/>
      <c r="IAM2400" s="14"/>
      <c r="IAN2400" s="14"/>
      <c r="IAO2400" s="14"/>
      <c r="IAP2400" s="14"/>
      <c r="IAQ2400" s="14"/>
      <c r="IAR2400" s="14"/>
      <c r="IAS2400" s="14"/>
      <c r="IAT2400" s="14"/>
      <c r="IAU2400" s="14"/>
      <c r="IAV2400" s="14"/>
      <c r="IAW2400" s="14"/>
      <c r="IAX2400" s="14"/>
      <c r="IAY2400" s="14"/>
      <c r="IAZ2400" s="14"/>
      <c r="IBA2400" s="14"/>
      <c r="IBB2400" s="14"/>
      <c r="IBC2400" s="14"/>
      <c r="IBD2400" s="14"/>
      <c r="IBE2400" s="14"/>
      <c r="IBF2400" s="14"/>
      <c r="IBG2400" s="14"/>
      <c r="IBH2400" s="14"/>
      <c r="IBI2400" s="14"/>
      <c r="IBJ2400" s="14"/>
      <c r="IBK2400" s="14"/>
      <c r="IBL2400" s="14"/>
      <c r="IBM2400" s="14"/>
      <c r="IBN2400" s="14"/>
      <c r="IBO2400" s="14"/>
      <c r="IBP2400" s="14"/>
      <c r="IBQ2400" s="14"/>
      <c r="IBR2400" s="14"/>
      <c r="IBS2400" s="14"/>
      <c r="IBT2400" s="14"/>
      <c r="IBU2400" s="14"/>
      <c r="IBV2400" s="14"/>
      <c r="IBW2400" s="14"/>
      <c r="IBX2400" s="14"/>
      <c r="IBY2400" s="14"/>
      <c r="IBZ2400" s="14"/>
      <c r="ICA2400" s="14"/>
      <c r="ICB2400" s="14"/>
      <c r="ICC2400" s="14"/>
      <c r="ICD2400" s="14"/>
      <c r="ICE2400" s="14"/>
      <c r="ICF2400" s="14"/>
      <c r="ICG2400" s="14"/>
      <c r="ICH2400" s="14"/>
      <c r="ICI2400" s="14"/>
      <c r="ICJ2400" s="14"/>
      <c r="ICK2400" s="14"/>
      <c r="ICL2400" s="14"/>
      <c r="ICM2400" s="14"/>
      <c r="ICN2400" s="14"/>
      <c r="ICO2400" s="14"/>
      <c r="ICP2400" s="14"/>
      <c r="ICQ2400" s="14"/>
      <c r="ICR2400" s="14"/>
      <c r="ICS2400" s="14"/>
      <c r="ICT2400" s="14"/>
      <c r="ICU2400" s="14"/>
      <c r="ICV2400" s="14"/>
      <c r="ICW2400" s="14"/>
      <c r="ICX2400" s="14"/>
      <c r="ICY2400" s="14"/>
      <c r="ICZ2400" s="14"/>
      <c r="IDA2400" s="14"/>
      <c r="IDB2400" s="14"/>
      <c r="IDC2400" s="14"/>
      <c r="IDD2400" s="14"/>
      <c r="IDE2400" s="14"/>
      <c r="IDF2400" s="14"/>
      <c r="IDG2400" s="14"/>
      <c r="IDH2400" s="14"/>
      <c r="IDI2400" s="14"/>
      <c r="IDJ2400" s="14"/>
      <c r="IDK2400" s="14"/>
      <c r="IDL2400" s="14"/>
      <c r="IDM2400" s="14"/>
      <c r="IDN2400" s="14"/>
      <c r="IDO2400" s="14"/>
      <c r="IDP2400" s="14"/>
      <c r="IDQ2400" s="14"/>
      <c r="IDR2400" s="14"/>
      <c r="IDS2400" s="14"/>
      <c r="IDT2400" s="14"/>
      <c r="IDU2400" s="14"/>
      <c r="IDV2400" s="14"/>
      <c r="IDW2400" s="14"/>
      <c r="IDX2400" s="14"/>
      <c r="IDY2400" s="14"/>
      <c r="IDZ2400" s="14"/>
      <c r="IEA2400" s="14"/>
      <c r="IEB2400" s="14"/>
      <c r="IEC2400" s="14"/>
      <c r="IED2400" s="14"/>
      <c r="IEE2400" s="14"/>
      <c r="IEF2400" s="14"/>
      <c r="IEG2400" s="14"/>
      <c r="IEH2400" s="14"/>
      <c r="IEI2400" s="14"/>
      <c r="IEJ2400" s="14"/>
      <c r="IEK2400" s="14"/>
      <c r="IEL2400" s="14"/>
      <c r="IEM2400" s="14"/>
      <c r="IEN2400" s="14"/>
      <c r="IEO2400" s="14"/>
      <c r="IEP2400" s="14"/>
      <c r="IEQ2400" s="14"/>
      <c r="IER2400" s="14"/>
      <c r="IES2400" s="14"/>
      <c r="IET2400" s="14"/>
      <c r="IEU2400" s="14"/>
      <c r="IEV2400" s="14"/>
      <c r="IEW2400" s="14"/>
      <c r="IEX2400" s="14"/>
      <c r="IEY2400" s="14"/>
      <c r="IEZ2400" s="14"/>
      <c r="IFA2400" s="14"/>
      <c r="IFB2400" s="14"/>
      <c r="IFC2400" s="14"/>
      <c r="IFD2400" s="14"/>
      <c r="IFE2400" s="14"/>
      <c r="IFF2400" s="14"/>
      <c r="IFG2400" s="14"/>
      <c r="IFH2400" s="14"/>
      <c r="IFI2400" s="14"/>
      <c r="IFJ2400" s="14"/>
      <c r="IFK2400" s="14"/>
      <c r="IFL2400" s="14"/>
      <c r="IFM2400" s="14"/>
      <c r="IFN2400" s="14"/>
      <c r="IFO2400" s="14"/>
      <c r="IFP2400" s="14"/>
      <c r="IFQ2400" s="14"/>
      <c r="IFR2400" s="14"/>
      <c r="IFS2400" s="14"/>
      <c r="IFT2400" s="14"/>
      <c r="IFU2400" s="14"/>
      <c r="IFV2400" s="14"/>
      <c r="IFW2400" s="14"/>
      <c r="IFX2400" s="14"/>
      <c r="IFY2400" s="14"/>
      <c r="IFZ2400" s="14"/>
      <c r="IGA2400" s="14"/>
      <c r="IGB2400" s="14"/>
      <c r="IGC2400" s="14"/>
      <c r="IGD2400" s="14"/>
      <c r="IGE2400" s="14"/>
      <c r="IGF2400" s="14"/>
      <c r="IGG2400" s="14"/>
      <c r="IGH2400" s="14"/>
      <c r="IGI2400" s="14"/>
      <c r="IGJ2400" s="14"/>
      <c r="IGK2400" s="14"/>
      <c r="IGL2400" s="14"/>
      <c r="IGM2400" s="14"/>
      <c r="IGN2400" s="14"/>
      <c r="IGO2400" s="14"/>
      <c r="IGP2400" s="14"/>
      <c r="IGQ2400" s="14"/>
      <c r="IGR2400" s="14"/>
      <c r="IGS2400" s="14"/>
      <c r="IGT2400" s="14"/>
      <c r="IGU2400" s="14"/>
      <c r="IGV2400" s="14"/>
      <c r="IGW2400" s="14"/>
      <c r="IGX2400" s="14"/>
      <c r="IGY2400" s="14"/>
      <c r="IGZ2400" s="14"/>
      <c r="IHA2400" s="14"/>
      <c r="IHB2400" s="14"/>
      <c r="IHC2400" s="14"/>
      <c r="IHD2400" s="14"/>
      <c r="IHE2400" s="14"/>
      <c r="IHF2400" s="14"/>
      <c r="IHG2400" s="14"/>
      <c r="IHH2400" s="14"/>
      <c r="IHI2400" s="14"/>
      <c r="IHJ2400" s="14"/>
      <c r="IHK2400" s="14"/>
      <c r="IHL2400" s="14"/>
      <c r="IHM2400" s="14"/>
      <c r="IHN2400" s="14"/>
      <c r="IHO2400" s="14"/>
      <c r="IHP2400" s="14"/>
      <c r="IHQ2400" s="14"/>
      <c r="IHR2400" s="14"/>
      <c r="IHS2400" s="14"/>
      <c r="IHT2400" s="14"/>
      <c r="IHU2400" s="14"/>
      <c r="IHV2400" s="14"/>
      <c r="IHW2400" s="14"/>
      <c r="IHX2400" s="14"/>
      <c r="IHY2400" s="14"/>
      <c r="IHZ2400" s="14"/>
      <c r="IIA2400" s="14"/>
      <c r="IIB2400" s="14"/>
      <c r="IIC2400" s="14"/>
      <c r="IID2400" s="14"/>
      <c r="IIE2400" s="14"/>
      <c r="IIF2400" s="14"/>
      <c r="IIG2400" s="14"/>
      <c r="IIH2400" s="14"/>
      <c r="III2400" s="14"/>
      <c r="IIJ2400" s="14"/>
      <c r="IIK2400" s="14"/>
      <c r="IIL2400" s="14"/>
      <c r="IIM2400" s="14"/>
      <c r="IIN2400" s="14"/>
      <c r="IIO2400" s="14"/>
      <c r="IIP2400" s="14"/>
      <c r="IIQ2400" s="14"/>
      <c r="IIR2400" s="14"/>
      <c r="IIS2400" s="14"/>
      <c r="IIT2400" s="14"/>
      <c r="IIU2400" s="14"/>
      <c r="IIV2400" s="14"/>
      <c r="IIW2400" s="14"/>
      <c r="IIX2400" s="14"/>
      <c r="IIY2400" s="14"/>
      <c r="IIZ2400" s="14"/>
      <c r="IJA2400" s="14"/>
      <c r="IJB2400" s="14"/>
      <c r="IJC2400" s="14"/>
      <c r="IJD2400" s="14"/>
      <c r="IJE2400" s="14"/>
      <c r="IJF2400" s="14"/>
      <c r="IJG2400" s="14"/>
      <c r="IJH2400" s="14"/>
      <c r="IJI2400" s="14"/>
      <c r="IJJ2400" s="14"/>
      <c r="IJK2400" s="14"/>
      <c r="IJL2400" s="14"/>
      <c r="IJM2400" s="14"/>
      <c r="IJN2400" s="14"/>
      <c r="IJO2400" s="14"/>
      <c r="IJP2400" s="14"/>
      <c r="IJQ2400" s="14"/>
      <c r="IJR2400" s="14"/>
      <c r="IJS2400" s="14"/>
      <c r="IJT2400" s="14"/>
      <c r="IJU2400" s="14"/>
      <c r="IJV2400" s="14"/>
      <c r="IJW2400" s="14"/>
      <c r="IJX2400" s="14"/>
      <c r="IJY2400" s="14"/>
      <c r="IJZ2400" s="14"/>
      <c r="IKA2400" s="14"/>
      <c r="IKB2400" s="14"/>
      <c r="IKC2400" s="14"/>
      <c r="IKD2400" s="14"/>
      <c r="IKE2400" s="14"/>
      <c r="IKF2400" s="14"/>
      <c r="IKG2400" s="14"/>
      <c r="IKH2400" s="14"/>
      <c r="IKI2400" s="14"/>
      <c r="IKJ2400" s="14"/>
      <c r="IKK2400" s="14"/>
      <c r="IKL2400" s="14"/>
      <c r="IKM2400" s="14"/>
      <c r="IKN2400" s="14"/>
      <c r="IKO2400" s="14"/>
      <c r="IKP2400" s="14"/>
      <c r="IKQ2400" s="14"/>
      <c r="IKR2400" s="14"/>
      <c r="IKS2400" s="14"/>
      <c r="IKT2400" s="14"/>
      <c r="IKU2400" s="14"/>
      <c r="IKV2400" s="14"/>
      <c r="IKW2400" s="14"/>
      <c r="IKX2400" s="14"/>
      <c r="IKY2400" s="14"/>
      <c r="IKZ2400" s="14"/>
      <c r="ILA2400" s="14"/>
      <c r="ILB2400" s="14"/>
      <c r="ILC2400" s="14"/>
      <c r="ILD2400" s="14"/>
      <c r="ILE2400" s="14"/>
      <c r="ILF2400" s="14"/>
      <c r="ILG2400" s="14"/>
      <c r="ILH2400" s="14"/>
      <c r="ILI2400" s="14"/>
      <c r="ILJ2400" s="14"/>
      <c r="ILK2400" s="14"/>
      <c r="ILL2400" s="14"/>
      <c r="ILM2400" s="14"/>
      <c r="ILN2400" s="14"/>
      <c r="ILO2400" s="14"/>
      <c r="ILP2400" s="14"/>
      <c r="ILQ2400" s="14"/>
      <c r="ILR2400" s="14"/>
      <c r="ILS2400" s="14"/>
      <c r="ILT2400" s="14"/>
      <c r="ILU2400" s="14"/>
      <c r="ILV2400" s="14"/>
      <c r="ILW2400" s="14"/>
      <c r="ILX2400" s="14"/>
      <c r="ILY2400" s="14"/>
      <c r="ILZ2400" s="14"/>
      <c r="IMA2400" s="14"/>
      <c r="IMB2400" s="14"/>
      <c r="IMC2400" s="14"/>
      <c r="IMD2400" s="14"/>
      <c r="IME2400" s="14"/>
      <c r="IMF2400" s="14"/>
      <c r="IMG2400" s="14"/>
      <c r="IMH2400" s="14"/>
      <c r="IMI2400" s="14"/>
      <c r="IMJ2400" s="14"/>
      <c r="IMK2400" s="14"/>
      <c r="IML2400" s="14"/>
      <c r="IMM2400" s="14"/>
      <c r="IMN2400" s="14"/>
      <c r="IMO2400" s="14"/>
      <c r="IMP2400" s="14"/>
      <c r="IMQ2400" s="14"/>
      <c r="IMR2400" s="14"/>
      <c r="IMS2400" s="14"/>
      <c r="IMT2400" s="14"/>
      <c r="IMU2400" s="14"/>
      <c r="IMV2400" s="14"/>
      <c r="IMW2400" s="14"/>
      <c r="IMX2400" s="14"/>
      <c r="IMY2400" s="14"/>
      <c r="IMZ2400" s="14"/>
      <c r="INA2400" s="14"/>
      <c r="INB2400" s="14"/>
      <c r="INC2400" s="14"/>
      <c r="IND2400" s="14"/>
      <c r="INE2400" s="14"/>
      <c r="INF2400" s="14"/>
      <c r="ING2400" s="14"/>
      <c r="INH2400" s="14"/>
      <c r="INI2400" s="14"/>
      <c r="INJ2400" s="14"/>
      <c r="INK2400" s="14"/>
      <c r="INL2400" s="14"/>
      <c r="INM2400" s="14"/>
      <c r="INN2400" s="14"/>
      <c r="INO2400" s="14"/>
      <c r="INP2400" s="14"/>
      <c r="INQ2400" s="14"/>
      <c r="INR2400" s="14"/>
      <c r="INS2400" s="14"/>
      <c r="INT2400" s="14"/>
      <c r="INU2400" s="14"/>
      <c r="INV2400" s="14"/>
      <c r="INW2400" s="14"/>
      <c r="INX2400" s="14"/>
      <c r="INY2400" s="14"/>
      <c r="INZ2400" s="14"/>
      <c r="IOA2400" s="14"/>
      <c r="IOB2400" s="14"/>
      <c r="IOC2400" s="14"/>
      <c r="IOD2400" s="14"/>
      <c r="IOE2400" s="14"/>
      <c r="IOF2400" s="14"/>
      <c r="IOG2400" s="14"/>
      <c r="IOH2400" s="14"/>
      <c r="IOI2400" s="14"/>
      <c r="IOJ2400" s="14"/>
      <c r="IOK2400" s="14"/>
      <c r="IOL2400" s="14"/>
      <c r="IOM2400" s="14"/>
      <c r="ION2400" s="14"/>
      <c r="IOO2400" s="14"/>
      <c r="IOP2400" s="14"/>
      <c r="IOQ2400" s="14"/>
      <c r="IOR2400" s="14"/>
      <c r="IOS2400" s="14"/>
      <c r="IOT2400" s="14"/>
      <c r="IOU2400" s="14"/>
      <c r="IOV2400" s="14"/>
      <c r="IOW2400" s="14"/>
      <c r="IOX2400" s="14"/>
      <c r="IOY2400" s="14"/>
      <c r="IOZ2400" s="14"/>
      <c r="IPA2400" s="14"/>
      <c r="IPB2400" s="14"/>
      <c r="IPC2400" s="14"/>
      <c r="IPD2400" s="14"/>
      <c r="IPE2400" s="14"/>
      <c r="IPF2400" s="14"/>
      <c r="IPG2400" s="14"/>
      <c r="IPH2400" s="14"/>
      <c r="IPI2400" s="14"/>
      <c r="IPJ2400" s="14"/>
      <c r="IPK2400" s="14"/>
      <c r="IPL2400" s="14"/>
      <c r="IPM2400" s="14"/>
      <c r="IPN2400" s="14"/>
      <c r="IPO2400" s="14"/>
      <c r="IPP2400" s="14"/>
      <c r="IPQ2400" s="14"/>
      <c r="IPR2400" s="14"/>
      <c r="IPS2400" s="14"/>
      <c r="IPT2400" s="14"/>
      <c r="IPU2400" s="14"/>
      <c r="IPV2400" s="14"/>
      <c r="IPW2400" s="14"/>
      <c r="IPX2400" s="14"/>
      <c r="IPY2400" s="14"/>
      <c r="IPZ2400" s="14"/>
      <c r="IQA2400" s="14"/>
      <c r="IQB2400" s="14"/>
      <c r="IQC2400" s="14"/>
      <c r="IQD2400" s="14"/>
      <c r="IQE2400" s="14"/>
      <c r="IQF2400" s="14"/>
      <c r="IQG2400" s="14"/>
      <c r="IQH2400" s="14"/>
      <c r="IQI2400" s="14"/>
      <c r="IQJ2400" s="14"/>
      <c r="IQK2400" s="14"/>
      <c r="IQL2400" s="14"/>
      <c r="IQM2400" s="14"/>
      <c r="IQN2400" s="14"/>
      <c r="IQO2400" s="14"/>
      <c r="IQP2400" s="14"/>
      <c r="IQQ2400" s="14"/>
      <c r="IQR2400" s="14"/>
      <c r="IQS2400" s="14"/>
      <c r="IQT2400" s="14"/>
      <c r="IQU2400" s="14"/>
      <c r="IQV2400" s="14"/>
      <c r="IQW2400" s="14"/>
      <c r="IQX2400" s="14"/>
      <c r="IQY2400" s="14"/>
      <c r="IQZ2400" s="14"/>
      <c r="IRA2400" s="14"/>
      <c r="IRB2400" s="14"/>
      <c r="IRC2400" s="14"/>
      <c r="IRD2400" s="14"/>
      <c r="IRE2400" s="14"/>
      <c r="IRF2400" s="14"/>
      <c r="IRG2400" s="14"/>
      <c r="IRH2400" s="14"/>
      <c r="IRI2400" s="14"/>
      <c r="IRJ2400" s="14"/>
      <c r="IRK2400" s="14"/>
      <c r="IRL2400" s="14"/>
      <c r="IRM2400" s="14"/>
      <c r="IRN2400" s="14"/>
      <c r="IRO2400" s="14"/>
      <c r="IRP2400" s="14"/>
      <c r="IRQ2400" s="14"/>
      <c r="IRR2400" s="14"/>
      <c r="IRS2400" s="14"/>
      <c r="IRT2400" s="14"/>
      <c r="IRU2400" s="14"/>
      <c r="IRV2400" s="14"/>
      <c r="IRW2400" s="14"/>
      <c r="IRX2400" s="14"/>
      <c r="IRY2400" s="14"/>
      <c r="IRZ2400" s="14"/>
      <c r="ISA2400" s="14"/>
      <c r="ISB2400" s="14"/>
      <c r="ISC2400" s="14"/>
      <c r="ISD2400" s="14"/>
      <c r="ISE2400" s="14"/>
      <c r="ISF2400" s="14"/>
      <c r="ISG2400" s="14"/>
      <c r="ISH2400" s="14"/>
      <c r="ISI2400" s="14"/>
      <c r="ISJ2400" s="14"/>
      <c r="ISK2400" s="14"/>
      <c r="ISL2400" s="14"/>
      <c r="ISM2400" s="14"/>
      <c r="ISN2400" s="14"/>
      <c r="ISO2400" s="14"/>
      <c r="ISP2400" s="14"/>
      <c r="ISQ2400" s="14"/>
      <c r="ISR2400" s="14"/>
      <c r="ISS2400" s="14"/>
      <c r="IST2400" s="14"/>
      <c r="ISU2400" s="14"/>
      <c r="ISV2400" s="14"/>
      <c r="ISW2400" s="14"/>
      <c r="ISX2400" s="14"/>
      <c r="ISY2400" s="14"/>
      <c r="ISZ2400" s="14"/>
      <c r="ITA2400" s="14"/>
      <c r="ITB2400" s="14"/>
      <c r="ITC2400" s="14"/>
      <c r="ITD2400" s="14"/>
      <c r="ITE2400" s="14"/>
      <c r="ITF2400" s="14"/>
      <c r="ITG2400" s="14"/>
      <c r="ITH2400" s="14"/>
      <c r="ITI2400" s="14"/>
      <c r="ITJ2400" s="14"/>
      <c r="ITK2400" s="14"/>
      <c r="ITL2400" s="14"/>
      <c r="ITM2400" s="14"/>
      <c r="ITN2400" s="14"/>
      <c r="ITO2400" s="14"/>
      <c r="ITP2400" s="14"/>
      <c r="ITQ2400" s="14"/>
      <c r="ITR2400" s="14"/>
      <c r="ITS2400" s="14"/>
      <c r="ITT2400" s="14"/>
      <c r="ITU2400" s="14"/>
      <c r="ITV2400" s="14"/>
      <c r="ITW2400" s="14"/>
      <c r="ITX2400" s="14"/>
      <c r="ITY2400" s="14"/>
      <c r="ITZ2400" s="14"/>
      <c r="IUA2400" s="14"/>
      <c r="IUB2400" s="14"/>
      <c r="IUC2400" s="14"/>
      <c r="IUD2400" s="14"/>
      <c r="IUE2400" s="14"/>
      <c r="IUF2400" s="14"/>
      <c r="IUG2400" s="14"/>
      <c r="IUH2400" s="14"/>
      <c r="IUI2400" s="14"/>
      <c r="IUJ2400" s="14"/>
      <c r="IUK2400" s="14"/>
      <c r="IUL2400" s="14"/>
      <c r="IUM2400" s="14"/>
      <c r="IUN2400" s="14"/>
      <c r="IUO2400" s="14"/>
      <c r="IUP2400" s="14"/>
      <c r="IUQ2400" s="14"/>
      <c r="IUR2400" s="14"/>
      <c r="IUS2400" s="14"/>
      <c r="IUT2400" s="14"/>
      <c r="IUU2400" s="14"/>
      <c r="IUV2400" s="14"/>
      <c r="IUW2400" s="14"/>
      <c r="IUX2400" s="14"/>
      <c r="IUY2400" s="14"/>
      <c r="IUZ2400" s="14"/>
      <c r="IVA2400" s="14"/>
      <c r="IVB2400" s="14"/>
      <c r="IVC2400" s="14"/>
      <c r="IVD2400" s="14"/>
      <c r="IVE2400" s="14"/>
      <c r="IVF2400" s="14"/>
      <c r="IVG2400" s="14"/>
      <c r="IVH2400" s="14"/>
      <c r="IVI2400" s="14"/>
      <c r="IVJ2400" s="14"/>
      <c r="IVK2400" s="14"/>
      <c r="IVL2400" s="14"/>
      <c r="IVM2400" s="14"/>
      <c r="IVN2400" s="14"/>
      <c r="IVO2400" s="14"/>
      <c r="IVP2400" s="14"/>
      <c r="IVQ2400" s="14"/>
      <c r="IVR2400" s="14"/>
      <c r="IVS2400" s="14"/>
      <c r="IVT2400" s="14"/>
      <c r="IVU2400" s="14"/>
      <c r="IVV2400" s="14"/>
      <c r="IVW2400" s="14"/>
      <c r="IVX2400" s="14"/>
      <c r="IVY2400" s="14"/>
      <c r="IVZ2400" s="14"/>
      <c r="IWA2400" s="14"/>
      <c r="IWB2400" s="14"/>
      <c r="IWC2400" s="14"/>
      <c r="IWD2400" s="14"/>
      <c r="IWE2400" s="14"/>
      <c r="IWF2400" s="14"/>
      <c r="IWG2400" s="14"/>
      <c r="IWH2400" s="14"/>
      <c r="IWI2400" s="14"/>
      <c r="IWJ2400" s="14"/>
      <c r="IWK2400" s="14"/>
      <c r="IWL2400" s="14"/>
      <c r="IWM2400" s="14"/>
      <c r="IWN2400" s="14"/>
      <c r="IWO2400" s="14"/>
      <c r="IWP2400" s="14"/>
      <c r="IWQ2400" s="14"/>
      <c r="IWR2400" s="14"/>
      <c r="IWS2400" s="14"/>
      <c r="IWT2400" s="14"/>
      <c r="IWU2400" s="14"/>
      <c r="IWV2400" s="14"/>
      <c r="IWW2400" s="14"/>
      <c r="IWX2400" s="14"/>
      <c r="IWY2400" s="14"/>
      <c r="IWZ2400" s="14"/>
      <c r="IXA2400" s="14"/>
      <c r="IXB2400" s="14"/>
      <c r="IXC2400" s="14"/>
      <c r="IXD2400" s="14"/>
      <c r="IXE2400" s="14"/>
      <c r="IXF2400" s="14"/>
      <c r="IXG2400" s="14"/>
      <c r="IXH2400" s="14"/>
      <c r="IXI2400" s="14"/>
      <c r="IXJ2400" s="14"/>
      <c r="IXK2400" s="14"/>
      <c r="IXL2400" s="14"/>
      <c r="IXM2400" s="14"/>
      <c r="IXN2400" s="14"/>
      <c r="IXO2400" s="14"/>
      <c r="IXP2400" s="14"/>
      <c r="IXQ2400" s="14"/>
      <c r="IXR2400" s="14"/>
      <c r="IXS2400" s="14"/>
      <c r="IXT2400" s="14"/>
      <c r="IXU2400" s="14"/>
      <c r="IXV2400" s="14"/>
      <c r="IXW2400" s="14"/>
      <c r="IXX2400" s="14"/>
      <c r="IXY2400" s="14"/>
      <c r="IXZ2400" s="14"/>
      <c r="IYA2400" s="14"/>
      <c r="IYB2400" s="14"/>
      <c r="IYC2400" s="14"/>
      <c r="IYD2400" s="14"/>
      <c r="IYE2400" s="14"/>
      <c r="IYF2400" s="14"/>
      <c r="IYG2400" s="14"/>
      <c r="IYH2400" s="14"/>
      <c r="IYI2400" s="14"/>
      <c r="IYJ2400" s="14"/>
      <c r="IYK2400" s="14"/>
      <c r="IYL2400" s="14"/>
      <c r="IYM2400" s="14"/>
      <c r="IYN2400" s="14"/>
      <c r="IYO2400" s="14"/>
      <c r="IYP2400" s="14"/>
      <c r="IYQ2400" s="14"/>
      <c r="IYR2400" s="14"/>
      <c r="IYS2400" s="14"/>
      <c r="IYT2400" s="14"/>
      <c r="IYU2400" s="14"/>
      <c r="IYV2400" s="14"/>
      <c r="IYW2400" s="14"/>
      <c r="IYX2400" s="14"/>
      <c r="IYY2400" s="14"/>
      <c r="IYZ2400" s="14"/>
      <c r="IZA2400" s="14"/>
      <c r="IZB2400" s="14"/>
      <c r="IZC2400" s="14"/>
      <c r="IZD2400" s="14"/>
      <c r="IZE2400" s="14"/>
      <c r="IZF2400" s="14"/>
      <c r="IZG2400" s="14"/>
      <c r="IZH2400" s="14"/>
      <c r="IZI2400" s="14"/>
      <c r="IZJ2400" s="14"/>
      <c r="IZK2400" s="14"/>
      <c r="IZL2400" s="14"/>
      <c r="IZM2400" s="14"/>
      <c r="IZN2400" s="14"/>
      <c r="IZO2400" s="14"/>
      <c r="IZP2400" s="14"/>
      <c r="IZQ2400" s="14"/>
      <c r="IZR2400" s="14"/>
      <c r="IZS2400" s="14"/>
      <c r="IZT2400" s="14"/>
      <c r="IZU2400" s="14"/>
      <c r="IZV2400" s="14"/>
      <c r="IZW2400" s="14"/>
      <c r="IZX2400" s="14"/>
      <c r="IZY2400" s="14"/>
      <c r="IZZ2400" s="14"/>
      <c r="JAA2400" s="14"/>
      <c r="JAB2400" s="14"/>
      <c r="JAC2400" s="14"/>
      <c r="JAD2400" s="14"/>
      <c r="JAE2400" s="14"/>
      <c r="JAF2400" s="14"/>
      <c r="JAG2400" s="14"/>
      <c r="JAH2400" s="14"/>
      <c r="JAI2400" s="14"/>
      <c r="JAJ2400" s="14"/>
      <c r="JAK2400" s="14"/>
      <c r="JAL2400" s="14"/>
      <c r="JAM2400" s="14"/>
      <c r="JAN2400" s="14"/>
      <c r="JAO2400" s="14"/>
      <c r="JAP2400" s="14"/>
      <c r="JAQ2400" s="14"/>
      <c r="JAR2400" s="14"/>
      <c r="JAS2400" s="14"/>
      <c r="JAT2400" s="14"/>
      <c r="JAU2400" s="14"/>
      <c r="JAV2400" s="14"/>
      <c r="JAW2400" s="14"/>
      <c r="JAX2400" s="14"/>
      <c r="JAY2400" s="14"/>
      <c r="JAZ2400" s="14"/>
      <c r="JBA2400" s="14"/>
      <c r="JBB2400" s="14"/>
      <c r="JBC2400" s="14"/>
      <c r="JBD2400" s="14"/>
      <c r="JBE2400" s="14"/>
      <c r="JBF2400" s="14"/>
      <c r="JBG2400" s="14"/>
      <c r="JBH2400" s="14"/>
      <c r="JBI2400" s="14"/>
      <c r="JBJ2400" s="14"/>
      <c r="JBK2400" s="14"/>
      <c r="JBL2400" s="14"/>
      <c r="JBM2400" s="14"/>
      <c r="JBN2400" s="14"/>
      <c r="JBO2400" s="14"/>
      <c r="JBP2400" s="14"/>
      <c r="JBQ2400" s="14"/>
      <c r="JBR2400" s="14"/>
      <c r="JBS2400" s="14"/>
      <c r="JBT2400" s="14"/>
      <c r="JBU2400" s="14"/>
      <c r="JBV2400" s="14"/>
      <c r="JBW2400" s="14"/>
      <c r="JBX2400" s="14"/>
      <c r="JBY2400" s="14"/>
      <c r="JBZ2400" s="14"/>
      <c r="JCA2400" s="14"/>
      <c r="JCB2400" s="14"/>
      <c r="JCC2400" s="14"/>
      <c r="JCD2400" s="14"/>
      <c r="JCE2400" s="14"/>
      <c r="JCF2400" s="14"/>
      <c r="JCG2400" s="14"/>
      <c r="JCH2400" s="14"/>
      <c r="JCI2400" s="14"/>
      <c r="JCJ2400" s="14"/>
      <c r="JCK2400" s="14"/>
      <c r="JCL2400" s="14"/>
      <c r="JCM2400" s="14"/>
      <c r="JCN2400" s="14"/>
      <c r="JCO2400" s="14"/>
      <c r="JCP2400" s="14"/>
      <c r="JCQ2400" s="14"/>
      <c r="JCR2400" s="14"/>
      <c r="JCS2400" s="14"/>
      <c r="JCT2400" s="14"/>
      <c r="JCU2400" s="14"/>
      <c r="JCV2400" s="14"/>
      <c r="JCW2400" s="14"/>
      <c r="JCX2400" s="14"/>
      <c r="JCY2400" s="14"/>
      <c r="JCZ2400" s="14"/>
      <c r="JDA2400" s="14"/>
      <c r="JDB2400" s="14"/>
      <c r="JDC2400" s="14"/>
      <c r="JDD2400" s="14"/>
      <c r="JDE2400" s="14"/>
      <c r="JDF2400" s="14"/>
      <c r="JDG2400" s="14"/>
      <c r="JDH2400" s="14"/>
      <c r="JDI2400" s="14"/>
      <c r="JDJ2400" s="14"/>
      <c r="JDK2400" s="14"/>
      <c r="JDL2400" s="14"/>
      <c r="JDM2400" s="14"/>
      <c r="JDN2400" s="14"/>
      <c r="JDO2400" s="14"/>
      <c r="JDP2400" s="14"/>
      <c r="JDQ2400" s="14"/>
      <c r="JDR2400" s="14"/>
      <c r="JDS2400" s="14"/>
      <c r="JDT2400" s="14"/>
      <c r="JDU2400" s="14"/>
      <c r="JDV2400" s="14"/>
      <c r="JDW2400" s="14"/>
      <c r="JDX2400" s="14"/>
      <c r="JDY2400" s="14"/>
      <c r="JDZ2400" s="14"/>
      <c r="JEA2400" s="14"/>
      <c r="JEB2400" s="14"/>
      <c r="JEC2400" s="14"/>
      <c r="JED2400" s="14"/>
      <c r="JEE2400" s="14"/>
      <c r="JEF2400" s="14"/>
      <c r="JEG2400" s="14"/>
      <c r="JEH2400" s="14"/>
      <c r="JEI2400" s="14"/>
      <c r="JEJ2400" s="14"/>
      <c r="JEK2400" s="14"/>
      <c r="JEL2400" s="14"/>
      <c r="JEM2400" s="14"/>
      <c r="JEN2400" s="14"/>
      <c r="JEO2400" s="14"/>
      <c r="JEP2400" s="14"/>
      <c r="JEQ2400" s="14"/>
      <c r="JER2400" s="14"/>
      <c r="JES2400" s="14"/>
      <c r="JET2400" s="14"/>
      <c r="JEU2400" s="14"/>
      <c r="JEV2400" s="14"/>
      <c r="JEW2400" s="14"/>
      <c r="JEX2400" s="14"/>
      <c r="JEY2400" s="14"/>
      <c r="JEZ2400" s="14"/>
      <c r="JFA2400" s="14"/>
      <c r="JFB2400" s="14"/>
      <c r="JFC2400" s="14"/>
      <c r="JFD2400" s="14"/>
      <c r="JFE2400" s="14"/>
      <c r="JFF2400" s="14"/>
      <c r="JFG2400" s="14"/>
      <c r="JFH2400" s="14"/>
      <c r="JFI2400" s="14"/>
      <c r="JFJ2400" s="14"/>
      <c r="JFK2400" s="14"/>
      <c r="JFL2400" s="14"/>
      <c r="JFM2400" s="14"/>
      <c r="JFN2400" s="14"/>
      <c r="JFO2400" s="14"/>
      <c r="JFP2400" s="14"/>
      <c r="JFQ2400" s="14"/>
      <c r="JFR2400" s="14"/>
      <c r="JFS2400" s="14"/>
      <c r="JFT2400" s="14"/>
      <c r="JFU2400" s="14"/>
      <c r="JFV2400" s="14"/>
      <c r="JFW2400" s="14"/>
      <c r="JFX2400" s="14"/>
      <c r="JFY2400" s="14"/>
      <c r="JFZ2400" s="14"/>
      <c r="JGA2400" s="14"/>
      <c r="JGB2400" s="14"/>
      <c r="JGC2400" s="14"/>
      <c r="JGD2400" s="14"/>
      <c r="JGE2400" s="14"/>
      <c r="JGF2400" s="14"/>
      <c r="JGG2400" s="14"/>
      <c r="JGH2400" s="14"/>
      <c r="JGI2400" s="14"/>
      <c r="JGJ2400" s="14"/>
      <c r="JGK2400" s="14"/>
      <c r="JGL2400" s="14"/>
      <c r="JGM2400" s="14"/>
      <c r="JGN2400" s="14"/>
      <c r="JGO2400" s="14"/>
      <c r="JGP2400" s="14"/>
      <c r="JGQ2400" s="14"/>
      <c r="JGR2400" s="14"/>
      <c r="JGS2400" s="14"/>
      <c r="JGT2400" s="14"/>
      <c r="JGU2400" s="14"/>
      <c r="JGV2400" s="14"/>
      <c r="JGW2400" s="14"/>
      <c r="JGX2400" s="14"/>
      <c r="JGY2400" s="14"/>
      <c r="JGZ2400" s="14"/>
      <c r="JHA2400" s="14"/>
      <c r="JHB2400" s="14"/>
      <c r="JHC2400" s="14"/>
      <c r="JHD2400" s="14"/>
      <c r="JHE2400" s="14"/>
      <c r="JHF2400" s="14"/>
      <c r="JHG2400" s="14"/>
      <c r="JHH2400" s="14"/>
      <c r="JHI2400" s="14"/>
      <c r="JHJ2400" s="14"/>
      <c r="JHK2400" s="14"/>
      <c r="JHL2400" s="14"/>
      <c r="JHM2400" s="14"/>
      <c r="JHN2400" s="14"/>
      <c r="JHO2400" s="14"/>
      <c r="JHP2400" s="14"/>
      <c r="JHQ2400" s="14"/>
      <c r="JHR2400" s="14"/>
      <c r="JHS2400" s="14"/>
      <c r="JHT2400" s="14"/>
      <c r="JHU2400" s="14"/>
      <c r="JHV2400" s="14"/>
      <c r="JHW2400" s="14"/>
      <c r="JHX2400" s="14"/>
      <c r="JHY2400" s="14"/>
      <c r="JHZ2400" s="14"/>
      <c r="JIA2400" s="14"/>
      <c r="JIB2400" s="14"/>
      <c r="JIC2400" s="14"/>
      <c r="JID2400" s="14"/>
      <c r="JIE2400" s="14"/>
      <c r="JIF2400" s="14"/>
      <c r="JIG2400" s="14"/>
      <c r="JIH2400" s="14"/>
      <c r="JII2400" s="14"/>
      <c r="JIJ2400" s="14"/>
      <c r="JIK2400" s="14"/>
      <c r="JIL2400" s="14"/>
      <c r="JIM2400" s="14"/>
      <c r="JIN2400" s="14"/>
      <c r="JIO2400" s="14"/>
      <c r="JIP2400" s="14"/>
      <c r="JIQ2400" s="14"/>
      <c r="JIR2400" s="14"/>
      <c r="JIS2400" s="14"/>
      <c r="JIT2400" s="14"/>
      <c r="JIU2400" s="14"/>
      <c r="JIV2400" s="14"/>
      <c r="JIW2400" s="14"/>
      <c r="JIX2400" s="14"/>
      <c r="JIY2400" s="14"/>
      <c r="JIZ2400" s="14"/>
      <c r="JJA2400" s="14"/>
      <c r="JJB2400" s="14"/>
      <c r="JJC2400" s="14"/>
      <c r="JJD2400" s="14"/>
      <c r="JJE2400" s="14"/>
      <c r="JJF2400" s="14"/>
      <c r="JJG2400" s="14"/>
      <c r="JJH2400" s="14"/>
      <c r="JJI2400" s="14"/>
      <c r="JJJ2400" s="14"/>
      <c r="JJK2400" s="14"/>
      <c r="JJL2400" s="14"/>
      <c r="JJM2400" s="14"/>
      <c r="JJN2400" s="14"/>
      <c r="JJO2400" s="14"/>
      <c r="JJP2400" s="14"/>
      <c r="JJQ2400" s="14"/>
      <c r="JJR2400" s="14"/>
      <c r="JJS2400" s="14"/>
      <c r="JJT2400" s="14"/>
      <c r="JJU2400" s="14"/>
      <c r="JJV2400" s="14"/>
      <c r="JJW2400" s="14"/>
      <c r="JJX2400" s="14"/>
      <c r="JJY2400" s="14"/>
      <c r="JJZ2400" s="14"/>
      <c r="JKA2400" s="14"/>
      <c r="JKB2400" s="14"/>
      <c r="JKC2400" s="14"/>
      <c r="JKD2400" s="14"/>
      <c r="JKE2400" s="14"/>
      <c r="JKF2400" s="14"/>
      <c r="JKG2400" s="14"/>
      <c r="JKH2400" s="14"/>
      <c r="JKI2400" s="14"/>
      <c r="JKJ2400" s="14"/>
      <c r="JKK2400" s="14"/>
      <c r="JKL2400" s="14"/>
      <c r="JKM2400" s="14"/>
      <c r="JKN2400" s="14"/>
      <c r="JKO2400" s="14"/>
      <c r="JKP2400" s="14"/>
      <c r="JKQ2400" s="14"/>
      <c r="JKR2400" s="14"/>
      <c r="JKS2400" s="14"/>
      <c r="JKT2400" s="14"/>
      <c r="JKU2400" s="14"/>
      <c r="JKV2400" s="14"/>
      <c r="JKW2400" s="14"/>
      <c r="JKX2400" s="14"/>
      <c r="JKY2400" s="14"/>
      <c r="JKZ2400" s="14"/>
      <c r="JLA2400" s="14"/>
      <c r="JLB2400" s="14"/>
      <c r="JLC2400" s="14"/>
      <c r="JLD2400" s="14"/>
      <c r="JLE2400" s="14"/>
      <c r="JLF2400" s="14"/>
      <c r="JLG2400" s="14"/>
      <c r="JLH2400" s="14"/>
      <c r="JLI2400" s="14"/>
      <c r="JLJ2400" s="14"/>
      <c r="JLK2400" s="14"/>
      <c r="JLL2400" s="14"/>
      <c r="JLM2400" s="14"/>
      <c r="JLN2400" s="14"/>
      <c r="JLO2400" s="14"/>
      <c r="JLP2400" s="14"/>
      <c r="JLQ2400" s="14"/>
      <c r="JLR2400" s="14"/>
      <c r="JLS2400" s="14"/>
      <c r="JLT2400" s="14"/>
      <c r="JLU2400" s="14"/>
      <c r="JLV2400" s="14"/>
      <c r="JLW2400" s="14"/>
      <c r="JLX2400" s="14"/>
      <c r="JLY2400" s="14"/>
      <c r="JLZ2400" s="14"/>
      <c r="JMA2400" s="14"/>
      <c r="JMB2400" s="14"/>
      <c r="JMC2400" s="14"/>
      <c r="JMD2400" s="14"/>
      <c r="JME2400" s="14"/>
      <c r="JMF2400" s="14"/>
      <c r="JMG2400" s="14"/>
      <c r="JMH2400" s="14"/>
      <c r="JMI2400" s="14"/>
      <c r="JMJ2400" s="14"/>
      <c r="JMK2400" s="14"/>
      <c r="JML2400" s="14"/>
      <c r="JMM2400" s="14"/>
      <c r="JMN2400" s="14"/>
      <c r="JMO2400" s="14"/>
      <c r="JMP2400" s="14"/>
      <c r="JMQ2400" s="14"/>
      <c r="JMR2400" s="14"/>
      <c r="JMS2400" s="14"/>
      <c r="JMT2400" s="14"/>
      <c r="JMU2400" s="14"/>
      <c r="JMV2400" s="14"/>
      <c r="JMW2400" s="14"/>
      <c r="JMX2400" s="14"/>
      <c r="JMY2400" s="14"/>
      <c r="JMZ2400" s="14"/>
      <c r="JNA2400" s="14"/>
      <c r="JNB2400" s="14"/>
      <c r="JNC2400" s="14"/>
      <c r="JND2400" s="14"/>
      <c r="JNE2400" s="14"/>
      <c r="JNF2400" s="14"/>
      <c r="JNG2400" s="14"/>
      <c r="JNH2400" s="14"/>
      <c r="JNI2400" s="14"/>
      <c r="JNJ2400" s="14"/>
      <c r="JNK2400" s="14"/>
      <c r="JNL2400" s="14"/>
      <c r="JNM2400" s="14"/>
      <c r="JNN2400" s="14"/>
      <c r="JNO2400" s="14"/>
      <c r="JNP2400" s="14"/>
      <c r="JNQ2400" s="14"/>
      <c r="JNR2400" s="14"/>
      <c r="JNS2400" s="14"/>
      <c r="JNT2400" s="14"/>
      <c r="JNU2400" s="14"/>
      <c r="JNV2400" s="14"/>
      <c r="JNW2400" s="14"/>
      <c r="JNX2400" s="14"/>
      <c r="JNY2400" s="14"/>
      <c r="JNZ2400" s="14"/>
      <c r="JOA2400" s="14"/>
      <c r="JOB2400" s="14"/>
      <c r="JOC2400" s="14"/>
      <c r="JOD2400" s="14"/>
      <c r="JOE2400" s="14"/>
      <c r="JOF2400" s="14"/>
      <c r="JOG2400" s="14"/>
      <c r="JOH2400" s="14"/>
      <c r="JOI2400" s="14"/>
      <c r="JOJ2400" s="14"/>
      <c r="JOK2400" s="14"/>
      <c r="JOL2400" s="14"/>
      <c r="JOM2400" s="14"/>
      <c r="JON2400" s="14"/>
      <c r="JOO2400" s="14"/>
      <c r="JOP2400" s="14"/>
      <c r="JOQ2400" s="14"/>
      <c r="JOR2400" s="14"/>
      <c r="JOS2400" s="14"/>
      <c r="JOT2400" s="14"/>
      <c r="JOU2400" s="14"/>
      <c r="JOV2400" s="14"/>
      <c r="JOW2400" s="14"/>
      <c r="JOX2400" s="14"/>
      <c r="JOY2400" s="14"/>
      <c r="JOZ2400" s="14"/>
      <c r="JPA2400" s="14"/>
      <c r="JPB2400" s="14"/>
      <c r="JPC2400" s="14"/>
      <c r="JPD2400" s="14"/>
      <c r="JPE2400" s="14"/>
      <c r="JPF2400" s="14"/>
      <c r="JPG2400" s="14"/>
      <c r="JPH2400" s="14"/>
      <c r="JPI2400" s="14"/>
      <c r="JPJ2400" s="14"/>
      <c r="JPK2400" s="14"/>
      <c r="JPL2400" s="14"/>
      <c r="JPM2400" s="14"/>
      <c r="JPN2400" s="14"/>
      <c r="JPO2400" s="14"/>
      <c r="JPP2400" s="14"/>
      <c r="JPQ2400" s="14"/>
      <c r="JPR2400" s="14"/>
      <c r="JPS2400" s="14"/>
      <c r="JPT2400" s="14"/>
      <c r="JPU2400" s="14"/>
      <c r="JPV2400" s="14"/>
      <c r="JPW2400" s="14"/>
      <c r="JPX2400" s="14"/>
      <c r="JPY2400" s="14"/>
      <c r="JPZ2400" s="14"/>
      <c r="JQA2400" s="14"/>
      <c r="JQB2400" s="14"/>
      <c r="JQC2400" s="14"/>
      <c r="JQD2400" s="14"/>
      <c r="JQE2400" s="14"/>
      <c r="JQF2400" s="14"/>
      <c r="JQG2400" s="14"/>
      <c r="JQH2400" s="14"/>
      <c r="JQI2400" s="14"/>
      <c r="JQJ2400" s="14"/>
      <c r="JQK2400" s="14"/>
      <c r="JQL2400" s="14"/>
      <c r="JQM2400" s="14"/>
      <c r="JQN2400" s="14"/>
      <c r="JQO2400" s="14"/>
      <c r="JQP2400" s="14"/>
      <c r="JQQ2400" s="14"/>
      <c r="JQR2400" s="14"/>
      <c r="JQS2400" s="14"/>
      <c r="JQT2400" s="14"/>
      <c r="JQU2400" s="14"/>
      <c r="JQV2400" s="14"/>
      <c r="JQW2400" s="14"/>
      <c r="JQX2400" s="14"/>
      <c r="JQY2400" s="14"/>
      <c r="JQZ2400" s="14"/>
      <c r="JRA2400" s="14"/>
      <c r="JRB2400" s="14"/>
      <c r="JRC2400" s="14"/>
      <c r="JRD2400" s="14"/>
      <c r="JRE2400" s="14"/>
      <c r="JRF2400" s="14"/>
      <c r="JRG2400" s="14"/>
      <c r="JRH2400" s="14"/>
      <c r="JRI2400" s="14"/>
      <c r="JRJ2400" s="14"/>
      <c r="JRK2400" s="14"/>
      <c r="JRL2400" s="14"/>
      <c r="JRM2400" s="14"/>
      <c r="JRN2400" s="14"/>
      <c r="JRO2400" s="14"/>
      <c r="JRP2400" s="14"/>
      <c r="JRQ2400" s="14"/>
      <c r="JRR2400" s="14"/>
      <c r="JRS2400" s="14"/>
      <c r="JRT2400" s="14"/>
      <c r="JRU2400" s="14"/>
      <c r="JRV2400" s="14"/>
      <c r="JRW2400" s="14"/>
      <c r="JRX2400" s="14"/>
      <c r="JRY2400" s="14"/>
      <c r="JRZ2400" s="14"/>
      <c r="JSA2400" s="14"/>
      <c r="JSB2400" s="14"/>
      <c r="JSC2400" s="14"/>
      <c r="JSD2400" s="14"/>
      <c r="JSE2400" s="14"/>
      <c r="JSF2400" s="14"/>
      <c r="JSG2400" s="14"/>
      <c r="JSH2400" s="14"/>
      <c r="JSI2400" s="14"/>
      <c r="JSJ2400" s="14"/>
      <c r="JSK2400" s="14"/>
      <c r="JSL2400" s="14"/>
      <c r="JSM2400" s="14"/>
      <c r="JSN2400" s="14"/>
      <c r="JSO2400" s="14"/>
      <c r="JSP2400" s="14"/>
      <c r="JSQ2400" s="14"/>
      <c r="JSR2400" s="14"/>
      <c r="JSS2400" s="14"/>
      <c r="JST2400" s="14"/>
      <c r="JSU2400" s="14"/>
      <c r="JSV2400" s="14"/>
      <c r="JSW2400" s="14"/>
      <c r="JSX2400" s="14"/>
      <c r="JSY2400" s="14"/>
      <c r="JSZ2400" s="14"/>
      <c r="JTA2400" s="14"/>
      <c r="JTB2400" s="14"/>
      <c r="JTC2400" s="14"/>
      <c r="JTD2400" s="14"/>
      <c r="JTE2400" s="14"/>
      <c r="JTF2400" s="14"/>
      <c r="JTG2400" s="14"/>
      <c r="JTH2400" s="14"/>
      <c r="JTI2400" s="14"/>
      <c r="JTJ2400" s="14"/>
      <c r="JTK2400" s="14"/>
      <c r="JTL2400" s="14"/>
      <c r="JTM2400" s="14"/>
      <c r="JTN2400" s="14"/>
      <c r="JTO2400" s="14"/>
      <c r="JTP2400" s="14"/>
      <c r="JTQ2400" s="14"/>
      <c r="JTR2400" s="14"/>
      <c r="JTS2400" s="14"/>
      <c r="JTT2400" s="14"/>
      <c r="JTU2400" s="14"/>
      <c r="JTV2400" s="14"/>
      <c r="JTW2400" s="14"/>
      <c r="JTX2400" s="14"/>
      <c r="JTY2400" s="14"/>
      <c r="JTZ2400" s="14"/>
      <c r="JUA2400" s="14"/>
      <c r="JUB2400" s="14"/>
      <c r="JUC2400" s="14"/>
      <c r="JUD2400" s="14"/>
      <c r="JUE2400" s="14"/>
      <c r="JUF2400" s="14"/>
      <c r="JUG2400" s="14"/>
      <c r="JUH2400" s="14"/>
      <c r="JUI2400" s="14"/>
      <c r="JUJ2400" s="14"/>
      <c r="JUK2400" s="14"/>
      <c r="JUL2400" s="14"/>
      <c r="JUM2400" s="14"/>
      <c r="JUN2400" s="14"/>
      <c r="JUO2400" s="14"/>
      <c r="JUP2400" s="14"/>
      <c r="JUQ2400" s="14"/>
      <c r="JUR2400" s="14"/>
      <c r="JUS2400" s="14"/>
      <c r="JUT2400" s="14"/>
      <c r="JUU2400" s="14"/>
      <c r="JUV2400" s="14"/>
      <c r="JUW2400" s="14"/>
      <c r="JUX2400" s="14"/>
      <c r="JUY2400" s="14"/>
      <c r="JUZ2400" s="14"/>
      <c r="JVA2400" s="14"/>
      <c r="JVB2400" s="14"/>
      <c r="JVC2400" s="14"/>
      <c r="JVD2400" s="14"/>
      <c r="JVE2400" s="14"/>
      <c r="JVF2400" s="14"/>
      <c r="JVG2400" s="14"/>
      <c r="JVH2400" s="14"/>
      <c r="JVI2400" s="14"/>
      <c r="JVJ2400" s="14"/>
      <c r="JVK2400" s="14"/>
      <c r="JVL2400" s="14"/>
      <c r="JVM2400" s="14"/>
      <c r="JVN2400" s="14"/>
      <c r="JVO2400" s="14"/>
      <c r="JVP2400" s="14"/>
      <c r="JVQ2400" s="14"/>
      <c r="JVR2400" s="14"/>
      <c r="JVS2400" s="14"/>
      <c r="JVT2400" s="14"/>
      <c r="JVU2400" s="14"/>
      <c r="JVV2400" s="14"/>
      <c r="JVW2400" s="14"/>
      <c r="JVX2400" s="14"/>
      <c r="JVY2400" s="14"/>
      <c r="JVZ2400" s="14"/>
      <c r="JWA2400" s="14"/>
      <c r="JWB2400" s="14"/>
      <c r="JWC2400" s="14"/>
      <c r="JWD2400" s="14"/>
      <c r="JWE2400" s="14"/>
      <c r="JWF2400" s="14"/>
      <c r="JWG2400" s="14"/>
      <c r="JWH2400" s="14"/>
      <c r="JWI2400" s="14"/>
      <c r="JWJ2400" s="14"/>
      <c r="JWK2400" s="14"/>
      <c r="JWL2400" s="14"/>
      <c r="JWM2400" s="14"/>
      <c r="JWN2400" s="14"/>
      <c r="JWO2400" s="14"/>
      <c r="JWP2400" s="14"/>
      <c r="JWQ2400" s="14"/>
      <c r="JWR2400" s="14"/>
      <c r="JWS2400" s="14"/>
      <c r="JWT2400" s="14"/>
      <c r="JWU2400" s="14"/>
      <c r="JWV2400" s="14"/>
      <c r="JWW2400" s="14"/>
      <c r="JWX2400" s="14"/>
      <c r="JWY2400" s="14"/>
      <c r="JWZ2400" s="14"/>
      <c r="JXA2400" s="14"/>
      <c r="JXB2400" s="14"/>
      <c r="JXC2400" s="14"/>
      <c r="JXD2400" s="14"/>
      <c r="JXE2400" s="14"/>
      <c r="JXF2400" s="14"/>
      <c r="JXG2400" s="14"/>
      <c r="JXH2400" s="14"/>
      <c r="JXI2400" s="14"/>
      <c r="JXJ2400" s="14"/>
      <c r="JXK2400" s="14"/>
      <c r="JXL2400" s="14"/>
      <c r="JXM2400" s="14"/>
      <c r="JXN2400" s="14"/>
      <c r="JXO2400" s="14"/>
      <c r="JXP2400" s="14"/>
      <c r="JXQ2400" s="14"/>
      <c r="JXR2400" s="14"/>
      <c r="JXS2400" s="14"/>
      <c r="JXT2400" s="14"/>
      <c r="JXU2400" s="14"/>
      <c r="JXV2400" s="14"/>
      <c r="JXW2400" s="14"/>
      <c r="JXX2400" s="14"/>
      <c r="JXY2400" s="14"/>
      <c r="JXZ2400" s="14"/>
      <c r="JYA2400" s="14"/>
      <c r="JYB2400" s="14"/>
      <c r="JYC2400" s="14"/>
      <c r="JYD2400" s="14"/>
      <c r="JYE2400" s="14"/>
      <c r="JYF2400" s="14"/>
      <c r="JYG2400" s="14"/>
      <c r="JYH2400" s="14"/>
      <c r="JYI2400" s="14"/>
      <c r="JYJ2400" s="14"/>
      <c r="JYK2400" s="14"/>
      <c r="JYL2400" s="14"/>
      <c r="JYM2400" s="14"/>
      <c r="JYN2400" s="14"/>
      <c r="JYO2400" s="14"/>
      <c r="JYP2400" s="14"/>
      <c r="JYQ2400" s="14"/>
      <c r="JYR2400" s="14"/>
      <c r="JYS2400" s="14"/>
      <c r="JYT2400" s="14"/>
      <c r="JYU2400" s="14"/>
      <c r="JYV2400" s="14"/>
      <c r="JYW2400" s="14"/>
      <c r="JYX2400" s="14"/>
      <c r="JYY2400" s="14"/>
      <c r="JYZ2400" s="14"/>
      <c r="JZA2400" s="14"/>
      <c r="JZB2400" s="14"/>
      <c r="JZC2400" s="14"/>
      <c r="JZD2400" s="14"/>
      <c r="JZE2400" s="14"/>
      <c r="JZF2400" s="14"/>
      <c r="JZG2400" s="14"/>
      <c r="JZH2400" s="14"/>
      <c r="JZI2400" s="14"/>
      <c r="JZJ2400" s="14"/>
      <c r="JZK2400" s="14"/>
      <c r="JZL2400" s="14"/>
      <c r="JZM2400" s="14"/>
      <c r="JZN2400" s="14"/>
      <c r="JZO2400" s="14"/>
      <c r="JZP2400" s="14"/>
      <c r="JZQ2400" s="14"/>
      <c r="JZR2400" s="14"/>
      <c r="JZS2400" s="14"/>
      <c r="JZT2400" s="14"/>
      <c r="JZU2400" s="14"/>
      <c r="JZV2400" s="14"/>
      <c r="JZW2400" s="14"/>
      <c r="JZX2400" s="14"/>
      <c r="JZY2400" s="14"/>
      <c r="JZZ2400" s="14"/>
      <c r="KAA2400" s="14"/>
      <c r="KAB2400" s="14"/>
      <c r="KAC2400" s="14"/>
      <c r="KAD2400" s="14"/>
      <c r="KAE2400" s="14"/>
      <c r="KAF2400" s="14"/>
      <c r="KAG2400" s="14"/>
      <c r="KAH2400" s="14"/>
      <c r="KAI2400" s="14"/>
      <c r="KAJ2400" s="14"/>
      <c r="KAK2400" s="14"/>
      <c r="KAL2400" s="14"/>
      <c r="KAM2400" s="14"/>
      <c r="KAN2400" s="14"/>
      <c r="KAO2400" s="14"/>
      <c r="KAP2400" s="14"/>
      <c r="KAQ2400" s="14"/>
      <c r="KAR2400" s="14"/>
      <c r="KAS2400" s="14"/>
      <c r="KAT2400" s="14"/>
      <c r="KAU2400" s="14"/>
      <c r="KAV2400" s="14"/>
      <c r="KAW2400" s="14"/>
      <c r="KAX2400" s="14"/>
      <c r="KAY2400" s="14"/>
      <c r="KAZ2400" s="14"/>
      <c r="KBA2400" s="14"/>
      <c r="KBB2400" s="14"/>
      <c r="KBC2400" s="14"/>
      <c r="KBD2400" s="14"/>
      <c r="KBE2400" s="14"/>
      <c r="KBF2400" s="14"/>
      <c r="KBG2400" s="14"/>
      <c r="KBH2400" s="14"/>
      <c r="KBI2400" s="14"/>
      <c r="KBJ2400" s="14"/>
      <c r="KBK2400" s="14"/>
      <c r="KBL2400" s="14"/>
      <c r="KBM2400" s="14"/>
      <c r="KBN2400" s="14"/>
      <c r="KBO2400" s="14"/>
      <c r="KBP2400" s="14"/>
      <c r="KBQ2400" s="14"/>
      <c r="KBR2400" s="14"/>
      <c r="KBS2400" s="14"/>
      <c r="KBT2400" s="14"/>
      <c r="KBU2400" s="14"/>
      <c r="KBV2400" s="14"/>
      <c r="KBW2400" s="14"/>
      <c r="KBX2400" s="14"/>
      <c r="KBY2400" s="14"/>
      <c r="KBZ2400" s="14"/>
      <c r="KCA2400" s="14"/>
      <c r="KCB2400" s="14"/>
      <c r="KCC2400" s="14"/>
      <c r="KCD2400" s="14"/>
      <c r="KCE2400" s="14"/>
      <c r="KCF2400" s="14"/>
      <c r="KCG2400" s="14"/>
      <c r="KCH2400" s="14"/>
      <c r="KCI2400" s="14"/>
      <c r="KCJ2400" s="14"/>
      <c r="KCK2400" s="14"/>
      <c r="KCL2400" s="14"/>
      <c r="KCM2400" s="14"/>
      <c r="KCN2400" s="14"/>
      <c r="KCO2400" s="14"/>
      <c r="KCP2400" s="14"/>
      <c r="KCQ2400" s="14"/>
      <c r="KCR2400" s="14"/>
      <c r="KCS2400" s="14"/>
      <c r="KCT2400" s="14"/>
      <c r="KCU2400" s="14"/>
      <c r="KCV2400" s="14"/>
      <c r="KCW2400" s="14"/>
      <c r="KCX2400" s="14"/>
      <c r="KCY2400" s="14"/>
      <c r="KCZ2400" s="14"/>
      <c r="KDA2400" s="14"/>
      <c r="KDB2400" s="14"/>
      <c r="KDC2400" s="14"/>
      <c r="KDD2400" s="14"/>
      <c r="KDE2400" s="14"/>
      <c r="KDF2400" s="14"/>
      <c r="KDG2400" s="14"/>
      <c r="KDH2400" s="14"/>
      <c r="KDI2400" s="14"/>
      <c r="KDJ2400" s="14"/>
      <c r="KDK2400" s="14"/>
      <c r="KDL2400" s="14"/>
      <c r="KDM2400" s="14"/>
      <c r="KDN2400" s="14"/>
      <c r="KDO2400" s="14"/>
      <c r="KDP2400" s="14"/>
      <c r="KDQ2400" s="14"/>
      <c r="KDR2400" s="14"/>
      <c r="KDS2400" s="14"/>
      <c r="KDT2400" s="14"/>
      <c r="KDU2400" s="14"/>
      <c r="KDV2400" s="14"/>
      <c r="KDW2400" s="14"/>
      <c r="KDX2400" s="14"/>
      <c r="KDY2400" s="14"/>
      <c r="KDZ2400" s="14"/>
      <c r="KEA2400" s="14"/>
      <c r="KEB2400" s="14"/>
      <c r="KEC2400" s="14"/>
      <c r="KED2400" s="14"/>
      <c r="KEE2400" s="14"/>
      <c r="KEF2400" s="14"/>
      <c r="KEG2400" s="14"/>
      <c r="KEH2400" s="14"/>
      <c r="KEI2400" s="14"/>
      <c r="KEJ2400" s="14"/>
      <c r="KEK2400" s="14"/>
      <c r="KEL2400" s="14"/>
      <c r="KEM2400" s="14"/>
      <c r="KEN2400" s="14"/>
      <c r="KEO2400" s="14"/>
      <c r="KEP2400" s="14"/>
      <c r="KEQ2400" s="14"/>
      <c r="KER2400" s="14"/>
      <c r="KES2400" s="14"/>
      <c r="KET2400" s="14"/>
      <c r="KEU2400" s="14"/>
      <c r="KEV2400" s="14"/>
      <c r="KEW2400" s="14"/>
      <c r="KEX2400" s="14"/>
      <c r="KEY2400" s="14"/>
      <c r="KEZ2400" s="14"/>
      <c r="KFA2400" s="14"/>
      <c r="KFB2400" s="14"/>
      <c r="KFC2400" s="14"/>
      <c r="KFD2400" s="14"/>
      <c r="KFE2400" s="14"/>
      <c r="KFF2400" s="14"/>
      <c r="KFG2400" s="14"/>
      <c r="KFH2400" s="14"/>
      <c r="KFI2400" s="14"/>
      <c r="KFJ2400" s="14"/>
      <c r="KFK2400" s="14"/>
      <c r="KFL2400" s="14"/>
      <c r="KFM2400" s="14"/>
      <c r="KFN2400" s="14"/>
      <c r="KFO2400" s="14"/>
      <c r="KFP2400" s="14"/>
      <c r="KFQ2400" s="14"/>
      <c r="KFR2400" s="14"/>
      <c r="KFS2400" s="14"/>
      <c r="KFT2400" s="14"/>
      <c r="KFU2400" s="14"/>
      <c r="KFV2400" s="14"/>
      <c r="KFW2400" s="14"/>
      <c r="KFX2400" s="14"/>
      <c r="KFY2400" s="14"/>
      <c r="KFZ2400" s="14"/>
      <c r="KGA2400" s="14"/>
      <c r="KGB2400" s="14"/>
      <c r="KGC2400" s="14"/>
      <c r="KGD2400" s="14"/>
      <c r="KGE2400" s="14"/>
      <c r="KGF2400" s="14"/>
      <c r="KGG2400" s="14"/>
      <c r="KGH2400" s="14"/>
      <c r="KGI2400" s="14"/>
      <c r="KGJ2400" s="14"/>
      <c r="KGK2400" s="14"/>
      <c r="KGL2400" s="14"/>
      <c r="KGM2400" s="14"/>
      <c r="KGN2400" s="14"/>
      <c r="KGO2400" s="14"/>
      <c r="KGP2400" s="14"/>
      <c r="KGQ2400" s="14"/>
      <c r="KGR2400" s="14"/>
      <c r="KGS2400" s="14"/>
      <c r="KGT2400" s="14"/>
      <c r="KGU2400" s="14"/>
      <c r="KGV2400" s="14"/>
      <c r="KGW2400" s="14"/>
      <c r="KGX2400" s="14"/>
      <c r="KGY2400" s="14"/>
      <c r="KGZ2400" s="14"/>
      <c r="KHA2400" s="14"/>
      <c r="KHB2400" s="14"/>
      <c r="KHC2400" s="14"/>
      <c r="KHD2400" s="14"/>
      <c r="KHE2400" s="14"/>
      <c r="KHF2400" s="14"/>
      <c r="KHG2400" s="14"/>
      <c r="KHH2400" s="14"/>
      <c r="KHI2400" s="14"/>
      <c r="KHJ2400" s="14"/>
      <c r="KHK2400" s="14"/>
      <c r="KHL2400" s="14"/>
      <c r="KHM2400" s="14"/>
      <c r="KHN2400" s="14"/>
      <c r="KHO2400" s="14"/>
      <c r="KHP2400" s="14"/>
      <c r="KHQ2400" s="14"/>
      <c r="KHR2400" s="14"/>
      <c r="KHS2400" s="14"/>
      <c r="KHT2400" s="14"/>
      <c r="KHU2400" s="14"/>
      <c r="KHV2400" s="14"/>
      <c r="KHW2400" s="14"/>
      <c r="KHX2400" s="14"/>
      <c r="KHY2400" s="14"/>
      <c r="KHZ2400" s="14"/>
      <c r="KIA2400" s="14"/>
      <c r="KIB2400" s="14"/>
      <c r="KIC2400" s="14"/>
      <c r="KID2400" s="14"/>
      <c r="KIE2400" s="14"/>
      <c r="KIF2400" s="14"/>
      <c r="KIG2400" s="14"/>
      <c r="KIH2400" s="14"/>
      <c r="KII2400" s="14"/>
      <c r="KIJ2400" s="14"/>
      <c r="KIK2400" s="14"/>
      <c r="KIL2400" s="14"/>
      <c r="KIM2400" s="14"/>
      <c r="KIN2400" s="14"/>
      <c r="KIO2400" s="14"/>
      <c r="KIP2400" s="14"/>
      <c r="KIQ2400" s="14"/>
      <c r="KIR2400" s="14"/>
      <c r="KIS2400" s="14"/>
      <c r="KIT2400" s="14"/>
      <c r="KIU2400" s="14"/>
      <c r="KIV2400" s="14"/>
      <c r="KIW2400" s="14"/>
      <c r="KIX2400" s="14"/>
      <c r="KIY2400" s="14"/>
      <c r="KIZ2400" s="14"/>
      <c r="KJA2400" s="14"/>
      <c r="KJB2400" s="14"/>
      <c r="KJC2400" s="14"/>
      <c r="KJD2400" s="14"/>
      <c r="KJE2400" s="14"/>
      <c r="KJF2400" s="14"/>
      <c r="KJG2400" s="14"/>
      <c r="KJH2400" s="14"/>
      <c r="KJI2400" s="14"/>
      <c r="KJJ2400" s="14"/>
      <c r="KJK2400" s="14"/>
      <c r="KJL2400" s="14"/>
      <c r="KJM2400" s="14"/>
      <c r="KJN2400" s="14"/>
      <c r="KJO2400" s="14"/>
      <c r="KJP2400" s="14"/>
      <c r="KJQ2400" s="14"/>
      <c r="KJR2400" s="14"/>
      <c r="KJS2400" s="14"/>
      <c r="KJT2400" s="14"/>
      <c r="KJU2400" s="14"/>
      <c r="KJV2400" s="14"/>
      <c r="KJW2400" s="14"/>
      <c r="KJX2400" s="14"/>
      <c r="KJY2400" s="14"/>
      <c r="KJZ2400" s="14"/>
      <c r="KKA2400" s="14"/>
      <c r="KKB2400" s="14"/>
      <c r="KKC2400" s="14"/>
      <c r="KKD2400" s="14"/>
      <c r="KKE2400" s="14"/>
      <c r="KKF2400" s="14"/>
      <c r="KKG2400" s="14"/>
      <c r="KKH2400" s="14"/>
      <c r="KKI2400" s="14"/>
      <c r="KKJ2400" s="14"/>
      <c r="KKK2400" s="14"/>
      <c r="KKL2400" s="14"/>
      <c r="KKM2400" s="14"/>
      <c r="KKN2400" s="14"/>
      <c r="KKO2400" s="14"/>
      <c r="KKP2400" s="14"/>
      <c r="KKQ2400" s="14"/>
      <c r="KKR2400" s="14"/>
      <c r="KKS2400" s="14"/>
      <c r="KKT2400" s="14"/>
      <c r="KKU2400" s="14"/>
      <c r="KKV2400" s="14"/>
      <c r="KKW2400" s="14"/>
      <c r="KKX2400" s="14"/>
      <c r="KKY2400" s="14"/>
      <c r="KKZ2400" s="14"/>
      <c r="KLA2400" s="14"/>
      <c r="KLB2400" s="14"/>
      <c r="KLC2400" s="14"/>
      <c r="KLD2400" s="14"/>
      <c r="KLE2400" s="14"/>
      <c r="KLF2400" s="14"/>
      <c r="KLG2400" s="14"/>
      <c r="KLH2400" s="14"/>
      <c r="KLI2400" s="14"/>
      <c r="KLJ2400" s="14"/>
      <c r="KLK2400" s="14"/>
      <c r="KLL2400" s="14"/>
      <c r="KLM2400" s="14"/>
      <c r="KLN2400" s="14"/>
      <c r="KLO2400" s="14"/>
      <c r="KLP2400" s="14"/>
      <c r="KLQ2400" s="14"/>
      <c r="KLR2400" s="14"/>
      <c r="KLS2400" s="14"/>
      <c r="KLT2400" s="14"/>
      <c r="KLU2400" s="14"/>
      <c r="KLV2400" s="14"/>
      <c r="KLW2400" s="14"/>
      <c r="KLX2400" s="14"/>
      <c r="KLY2400" s="14"/>
      <c r="KLZ2400" s="14"/>
      <c r="KMA2400" s="14"/>
      <c r="KMB2400" s="14"/>
      <c r="KMC2400" s="14"/>
      <c r="KMD2400" s="14"/>
      <c r="KME2400" s="14"/>
      <c r="KMF2400" s="14"/>
      <c r="KMG2400" s="14"/>
      <c r="KMH2400" s="14"/>
      <c r="KMI2400" s="14"/>
      <c r="KMJ2400" s="14"/>
      <c r="KMK2400" s="14"/>
      <c r="KML2400" s="14"/>
      <c r="KMM2400" s="14"/>
      <c r="KMN2400" s="14"/>
      <c r="KMO2400" s="14"/>
      <c r="KMP2400" s="14"/>
      <c r="KMQ2400" s="14"/>
      <c r="KMR2400" s="14"/>
      <c r="KMS2400" s="14"/>
      <c r="KMT2400" s="14"/>
      <c r="KMU2400" s="14"/>
      <c r="KMV2400" s="14"/>
      <c r="KMW2400" s="14"/>
      <c r="KMX2400" s="14"/>
      <c r="KMY2400" s="14"/>
      <c r="KMZ2400" s="14"/>
      <c r="KNA2400" s="14"/>
      <c r="KNB2400" s="14"/>
      <c r="KNC2400" s="14"/>
      <c r="KND2400" s="14"/>
      <c r="KNE2400" s="14"/>
      <c r="KNF2400" s="14"/>
      <c r="KNG2400" s="14"/>
      <c r="KNH2400" s="14"/>
      <c r="KNI2400" s="14"/>
      <c r="KNJ2400" s="14"/>
      <c r="KNK2400" s="14"/>
      <c r="KNL2400" s="14"/>
      <c r="KNM2400" s="14"/>
      <c r="KNN2400" s="14"/>
      <c r="KNO2400" s="14"/>
      <c r="KNP2400" s="14"/>
      <c r="KNQ2400" s="14"/>
      <c r="KNR2400" s="14"/>
      <c r="KNS2400" s="14"/>
      <c r="KNT2400" s="14"/>
      <c r="KNU2400" s="14"/>
      <c r="KNV2400" s="14"/>
      <c r="KNW2400" s="14"/>
      <c r="KNX2400" s="14"/>
      <c r="KNY2400" s="14"/>
      <c r="KNZ2400" s="14"/>
      <c r="KOA2400" s="14"/>
      <c r="KOB2400" s="14"/>
      <c r="KOC2400" s="14"/>
      <c r="KOD2400" s="14"/>
      <c r="KOE2400" s="14"/>
      <c r="KOF2400" s="14"/>
      <c r="KOG2400" s="14"/>
      <c r="KOH2400" s="14"/>
      <c r="KOI2400" s="14"/>
      <c r="KOJ2400" s="14"/>
      <c r="KOK2400" s="14"/>
      <c r="KOL2400" s="14"/>
      <c r="KOM2400" s="14"/>
      <c r="KON2400" s="14"/>
      <c r="KOO2400" s="14"/>
      <c r="KOP2400" s="14"/>
      <c r="KOQ2400" s="14"/>
      <c r="KOR2400" s="14"/>
      <c r="KOS2400" s="14"/>
      <c r="KOT2400" s="14"/>
      <c r="KOU2400" s="14"/>
      <c r="KOV2400" s="14"/>
      <c r="KOW2400" s="14"/>
      <c r="KOX2400" s="14"/>
      <c r="KOY2400" s="14"/>
      <c r="KOZ2400" s="14"/>
      <c r="KPA2400" s="14"/>
      <c r="KPB2400" s="14"/>
      <c r="KPC2400" s="14"/>
      <c r="KPD2400" s="14"/>
      <c r="KPE2400" s="14"/>
      <c r="KPF2400" s="14"/>
      <c r="KPG2400" s="14"/>
      <c r="KPH2400" s="14"/>
      <c r="KPI2400" s="14"/>
      <c r="KPJ2400" s="14"/>
      <c r="KPK2400" s="14"/>
      <c r="KPL2400" s="14"/>
      <c r="KPM2400" s="14"/>
      <c r="KPN2400" s="14"/>
      <c r="KPO2400" s="14"/>
      <c r="KPP2400" s="14"/>
      <c r="KPQ2400" s="14"/>
      <c r="KPR2400" s="14"/>
      <c r="KPS2400" s="14"/>
      <c r="KPT2400" s="14"/>
      <c r="KPU2400" s="14"/>
      <c r="KPV2400" s="14"/>
      <c r="KPW2400" s="14"/>
      <c r="KPX2400" s="14"/>
      <c r="KPY2400" s="14"/>
      <c r="KPZ2400" s="14"/>
      <c r="KQA2400" s="14"/>
      <c r="KQB2400" s="14"/>
      <c r="KQC2400" s="14"/>
      <c r="KQD2400" s="14"/>
      <c r="KQE2400" s="14"/>
      <c r="KQF2400" s="14"/>
      <c r="KQG2400" s="14"/>
      <c r="KQH2400" s="14"/>
      <c r="KQI2400" s="14"/>
      <c r="KQJ2400" s="14"/>
      <c r="KQK2400" s="14"/>
      <c r="KQL2400" s="14"/>
      <c r="KQM2400" s="14"/>
      <c r="KQN2400" s="14"/>
      <c r="KQO2400" s="14"/>
      <c r="KQP2400" s="14"/>
      <c r="KQQ2400" s="14"/>
      <c r="KQR2400" s="14"/>
      <c r="KQS2400" s="14"/>
      <c r="KQT2400" s="14"/>
      <c r="KQU2400" s="14"/>
      <c r="KQV2400" s="14"/>
      <c r="KQW2400" s="14"/>
      <c r="KQX2400" s="14"/>
      <c r="KQY2400" s="14"/>
      <c r="KQZ2400" s="14"/>
      <c r="KRA2400" s="14"/>
      <c r="KRB2400" s="14"/>
      <c r="KRC2400" s="14"/>
      <c r="KRD2400" s="14"/>
      <c r="KRE2400" s="14"/>
      <c r="KRF2400" s="14"/>
      <c r="KRG2400" s="14"/>
      <c r="KRH2400" s="14"/>
      <c r="KRI2400" s="14"/>
      <c r="KRJ2400" s="14"/>
      <c r="KRK2400" s="14"/>
      <c r="KRL2400" s="14"/>
      <c r="KRM2400" s="14"/>
      <c r="KRN2400" s="14"/>
      <c r="KRO2400" s="14"/>
      <c r="KRP2400" s="14"/>
      <c r="KRQ2400" s="14"/>
      <c r="KRR2400" s="14"/>
      <c r="KRS2400" s="14"/>
      <c r="KRT2400" s="14"/>
      <c r="KRU2400" s="14"/>
      <c r="KRV2400" s="14"/>
      <c r="KRW2400" s="14"/>
      <c r="KRX2400" s="14"/>
      <c r="KRY2400" s="14"/>
      <c r="KRZ2400" s="14"/>
      <c r="KSA2400" s="14"/>
      <c r="KSB2400" s="14"/>
      <c r="KSC2400" s="14"/>
      <c r="KSD2400" s="14"/>
      <c r="KSE2400" s="14"/>
      <c r="KSF2400" s="14"/>
      <c r="KSG2400" s="14"/>
      <c r="KSH2400" s="14"/>
      <c r="KSI2400" s="14"/>
      <c r="KSJ2400" s="14"/>
      <c r="KSK2400" s="14"/>
      <c r="KSL2400" s="14"/>
      <c r="KSM2400" s="14"/>
      <c r="KSN2400" s="14"/>
      <c r="KSO2400" s="14"/>
      <c r="KSP2400" s="14"/>
      <c r="KSQ2400" s="14"/>
      <c r="KSR2400" s="14"/>
      <c r="KSS2400" s="14"/>
      <c r="KST2400" s="14"/>
      <c r="KSU2400" s="14"/>
      <c r="KSV2400" s="14"/>
      <c r="KSW2400" s="14"/>
      <c r="KSX2400" s="14"/>
      <c r="KSY2400" s="14"/>
      <c r="KSZ2400" s="14"/>
      <c r="KTA2400" s="14"/>
      <c r="KTB2400" s="14"/>
      <c r="KTC2400" s="14"/>
      <c r="KTD2400" s="14"/>
      <c r="KTE2400" s="14"/>
      <c r="KTF2400" s="14"/>
      <c r="KTG2400" s="14"/>
      <c r="KTH2400" s="14"/>
      <c r="KTI2400" s="14"/>
      <c r="KTJ2400" s="14"/>
      <c r="KTK2400" s="14"/>
      <c r="KTL2400" s="14"/>
      <c r="KTM2400" s="14"/>
      <c r="KTN2400" s="14"/>
      <c r="KTO2400" s="14"/>
      <c r="KTP2400" s="14"/>
      <c r="KTQ2400" s="14"/>
      <c r="KTR2400" s="14"/>
      <c r="KTS2400" s="14"/>
      <c r="KTT2400" s="14"/>
      <c r="KTU2400" s="14"/>
      <c r="KTV2400" s="14"/>
      <c r="KTW2400" s="14"/>
      <c r="KTX2400" s="14"/>
      <c r="KTY2400" s="14"/>
      <c r="KTZ2400" s="14"/>
      <c r="KUA2400" s="14"/>
      <c r="KUB2400" s="14"/>
      <c r="KUC2400" s="14"/>
      <c r="KUD2400" s="14"/>
      <c r="KUE2400" s="14"/>
      <c r="KUF2400" s="14"/>
      <c r="KUG2400" s="14"/>
      <c r="KUH2400" s="14"/>
      <c r="KUI2400" s="14"/>
      <c r="KUJ2400" s="14"/>
      <c r="KUK2400" s="14"/>
      <c r="KUL2400" s="14"/>
      <c r="KUM2400" s="14"/>
      <c r="KUN2400" s="14"/>
      <c r="KUO2400" s="14"/>
      <c r="KUP2400" s="14"/>
      <c r="KUQ2400" s="14"/>
      <c r="KUR2400" s="14"/>
      <c r="KUS2400" s="14"/>
      <c r="KUT2400" s="14"/>
      <c r="KUU2400" s="14"/>
      <c r="KUV2400" s="14"/>
      <c r="KUW2400" s="14"/>
      <c r="KUX2400" s="14"/>
      <c r="KUY2400" s="14"/>
      <c r="KUZ2400" s="14"/>
      <c r="KVA2400" s="14"/>
      <c r="KVB2400" s="14"/>
      <c r="KVC2400" s="14"/>
      <c r="KVD2400" s="14"/>
      <c r="KVE2400" s="14"/>
      <c r="KVF2400" s="14"/>
      <c r="KVG2400" s="14"/>
      <c r="KVH2400" s="14"/>
      <c r="KVI2400" s="14"/>
      <c r="KVJ2400" s="14"/>
      <c r="KVK2400" s="14"/>
      <c r="KVL2400" s="14"/>
      <c r="KVM2400" s="14"/>
      <c r="KVN2400" s="14"/>
      <c r="KVO2400" s="14"/>
      <c r="KVP2400" s="14"/>
      <c r="KVQ2400" s="14"/>
      <c r="KVR2400" s="14"/>
      <c r="KVS2400" s="14"/>
      <c r="KVT2400" s="14"/>
      <c r="KVU2400" s="14"/>
      <c r="KVV2400" s="14"/>
      <c r="KVW2400" s="14"/>
      <c r="KVX2400" s="14"/>
      <c r="KVY2400" s="14"/>
      <c r="KVZ2400" s="14"/>
      <c r="KWA2400" s="14"/>
      <c r="KWB2400" s="14"/>
      <c r="KWC2400" s="14"/>
      <c r="KWD2400" s="14"/>
      <c r="KWE2400" s="14"/>
      <c r="KWF2400" s="14"/>
      <c r="KWG2400" s="14"/>
      <c r="KWH2400" s="14"/>
      <c r="KWI2400" s="14"/>
      <c r="KWJ2400" s="14"/>
      <c r="KWK2400" s="14"/>
      <c r="KWL2400" s="14"/>
      <c r="KWM2400" s="14"/>
      <c r="KWN2400" s="14"/>
      <c r="KWO2400" s="14"/>
      <c r="KWP2400" s="14"/>
      <c r="KWQ2400" s="14"/>
      <c r="KWR2400" s="14"/>
      <c r="KWS2400" s="14"/>
      <c r="KWT2400" s="14"/>
      <c r="KWU2400" s="14"/>
      <c r="KWV2400" s="14"/>
      <c r="KWW2400" s="14"/>
      <c r="KWX2400" s="14"/>
      <c r="KWY2400" s="14"/>
      <c r="KWZ2400" s="14"/>
      <c r="KXA2400" s="14"/>
      <c r="KXB2400" s="14"/>
      <c r="KXC2400" s="14"/>
      <c r="KXD2400" s="14"/>
      <c r="KXE2400" s="14"/>
      <c r="KXF2400" s="14"/>
      <c r="KXG2400" s="14"/>
      <c r="KXH2400" s="14"/>
      <c r="KXI2400" s="14"/>
      <c r="KXJ2400" s="14"/>
      <c r="KXK2400" s="14"/>
      <c r="KXL2400" s="14"/>
      <c r="KXM2400" s="14"/>
      <c r="KXN2400" s="14"/>
      <c r="KXO2400" s="14"/>
      <c r="KXP2400" s="14"/>
      <c r="KXQ2400" s="14"/>
      <c r="KXR2400" s="14"/>
      <c r="KXS2400" s="14"/>
      <c r="KXT2400" s="14"/>
      <c r="KXU2400" s="14"/>
      <c r="KXV2400" s="14"/>
      <c r="KXW2400" s="14"/>
      <c r="KXX2400" s="14"/>
      <c r="KXY2400" s="14"/>
      <c r="KXZ2400" s="14"/>
      <c r="KYA2400" s="14"/>
      <c r="KYB2400" s="14"/>
      <c r="KYC2400" s="14"/>
      <c r="KYD2400" s="14"/>
      <c r="KYE2400" s="14"/>
      <c r="KYF2400" s="14"/>
      <c r="KYG2400" s="14"/>
      <c r="KYH2400" s="14"/>
      <c r="KYI2400" s="14"/>
      <c r="KYJ2400" s="14"/>
      <c r="KYK2400" s="14"/>
      <c r="KYL2400" s="14"/>
      <c r="KYM2400" s="14"/>
      <c r="KYN2400" s="14"/>
      <c r="KYO2400" s="14"/>
      <c r="KYP2400" s="14"/>
      <c r="KYQ2400" s="14"/>
      <c r="KYR2400" s="14"/>
      <c r="KYS2400" s="14"/>
      <c r="KYT2400" s="14"/>
      <c r="KYU2400" s="14"/>
      <c r="KYV2400" s="14"/>
      <c r="KYW2400" s="14"/>
      <c r="KYX2400" s="14"/>
      <c r="KYY2400" s="14"/>
      <c r="KYZ2400" s="14"/>
      <c r="KZA2400" s="14"/>
      <c r="KZB2400" s="14"/>
      <c r="KZC2400" s="14"/>
      <c r="KZD2400" s="14"/>
      <c r="KZE2400" s="14"/>
      <c r="KZF2400" s="14"/>
      <c r="KZG2400" s="14"/>
      <c r="KZH2400" s="14"/>
      <c r="KZI2400" s="14"/>
      <c r="KZJ2400" s="14"/>
      <c r="KZK2400" s="14"/>
      <c r="KZL2400" s="14"/>
      <c r="KZM2400" s="14"/>
      <c r="KZN2400" s="14"/>
      <c r="KZO2400" s="14"/>
      <c r="KZP2400" s="14"/>
      <c r="KZQ2400" s="14"/>
      <c r="KZR2400" s="14"/>
      <c r="KZS2400" s="14"/>
      <c r="KZT2400" s="14"/>
      <c r="KZU2400" s="14"/>
      <c r="KZV2400" s="14"/>
      <c r="KZW2400" s="14"/>
      <c r="KZX2400" s="14"/>
      <c r="KZY2400" s="14"/>
      <c r="KZZ2400" s="14"/>
      <c r="LAA2400" s="14"/>
      <c r="LAB2400" s="14"/>
      <c r="LAC2400" s="14"/>
      <c r="LAD2400" s="14"/>
      <c r="LAE2400" s="14"/>
      <c r="LAF2400" s="14"/>
      <c r="LAG2400" s="14"/>
      <c r="LAH2400" s="14"/>
      <c r="LAI2400" s="14"/>
      <c r="LAJ2400" s="14"/>
      <c r="LAK2400" s="14"/>
      <c r="LAL2400" s="14"/>
      <c r="LAM2400" s="14"/>
      <c r="LAN2400" s="14"/>
      <c r="LAO2400" s="14"/>
      <c r="LAP2400" s="14"/>
      <c r="LAQ2400" s="14"/>
      <c r="LAR2400" s="14"/>
      <c r="LAS2400" s="14"/>
      <c r="LAT2400" s="14"/>
      <c r="LAU2400" s="14"/>
      <c r="LAV2400" s="14"/>
      <c r="LAW2400" s="14"/>
      <c r="LAX2400" s="14"/>
      <c r="LAY2400" s="14"/>
      <c r="LAZ2400" s="14"/>
      <c r="LBA2400" s="14"/>
      <c r="LBB2400" s="14"/>
      <c r="LBC2400" s="14"/>
      <c r="LBD2400" s="14"/>
      <c r="LBE2400" s="14"/>
      <c r="LBF2400" s="14"/>
      <c r="LBG2400" s="14"/>
      <c r="LBH2400" s="14"/>
      <c r="LBI2400" s="14"/>
      <c r="LBJ2400" s="14"/>
      <c r="LBK2400" s="14"/>
      <c r="LBL2400" s="14"/>
      <c r="LBM2400" s="14"/>
      <c r="LBN2400" s="14"/>
      <c r="LBO2400" s="14"/>
      <c r="LBP2400" s="14"/>
      <c r="LBQ2400" s="14"/>
      <c r="LBR2400" s="14"/>
      <c r="LBS2400" s="14"/>
      <c r="LBT2400" s="14"/>
      <c r="LBU2400" s="14"/>
      <c r="LBV2400" s="14"/>
      <c r="LBW2400" s="14"/>
      <c r="LBX2400" s="14"/>
      <c r="LBY2400" s="14"/>
      <c r="LBZ2400" s="14"/>
      <c r="LCA2400" s="14"/>
      <c r="LCB2400" s="14"/>
      <c r="LCC2400" s="14"/>
      <c r="LCD2400" s="14"/>
      <c r="LCE2400" s="14"/>
      <c r="LCF2400" s="14"/>
      <c r="LCG2400" s="14"/>
      <c r="LCH2400" s="14"/>
      <c r="LCI2400" s="14"/>
      <c r="LCJ2400" s="14"/>
      <c r="LCK2400" s="14"/>
      <c r="LCL2400" s="14"/>
      <c r="LCM2400" s="14"/>
      <c r="LCN2400" s="14"/>
      <c r="LCO2400" s="14"/>
      <c r="LCP2400" s="14"/>
      <c r="LCQ2400" s="14"/>
      <c r="LCR2400" s="14"/>
      <c r="LCS2400" s="14"/>
      <c r="LCT2400" s="14"/>
      <c r="LCU2400" s="14"/>
      <c r="LCV2400" s="14"/>
      <c r="LCW2400" s="14"/>
      <c r="LCX2400" s="14"/>
      <c r="LCY2400" s="14"/>
      <c r="LCZ2400" s="14"/>
      <c r="LDA2400" s="14"/>
      <c r="LDB2400" s="14"/>
      <c r="LDC2400" s="14"/>
      <c r="LDD2400" s="14"/>
      <c r="LDE2400" s="14"/>
      <c r="LDF2400" s="14"/>
      <c r="LDG2400" s="14"/>
      <c r="LDH2400" s="14"/>
      <c r="LDI2400" s="14"/>
      <c r="LDJ2400" s="14"/>
      <c r="LDK2400" s="14"/>
      <c r="LDL2400" s="14"/>
      <c r="LDM2400" s="14"/>
      <c r="LDN2400" s="14"/>
      <c r="LDO2400" s="14"/>
      <c r="LDP2400" s="14"/>
      <c r="LDQ2400" s="14"/>
      <c r="LDR2400" s="14"/>
      <c r="LDS2400" s="14"/>
      <c r="LDT2400" s="14"/>
      <c r="LDU2400" s="14"/>
      <c r="LDV2400" s="14"/>
      <c r="LDW2400" s="14"/>
      <c r="LDX2400" s="14"/>
      <c r="LDY2400" s="14"/>
      <c r="LDZ2400" s="14"/>
      <c r="LEA2400" s="14"/>
      <c r="LEB2400" s="14"/>
      <c r="LEC2400" s="14"/>
      <c r="LED2400" s="14"/>
      <c r="LEE2400" s="14"/>
      <c r="LEF2400" s="14"/>
      <c r="LEG2400" s="14"/>
      <c r="LEH2400" s="14"/>
      <c r="LEI2400" s="14"/>
      <c r="LEJ2400" s="14"/>
      <c r="LEK2400" s="14"/>
      <c r="LEL2400" s="14"/>
      <c r="LEM2400" s="14"/>
      <c r="LEN2400" s="14"/>
      <c r="LEO2400" s="14"/>
      <c r="LEP2400" s="14"/>
      <c r="LEQ2400" s="14"/>
      <c r="LER2400" s="14"/>
      <c r="LES2400" s="14"/>
      <c r="LET2400" s="14"/>
      <c r="LEU2400" s="14"/>
      <c r="LEV2400" s="14"/>
      <c r="LEW2400" s="14"/>
      <c r="LEX2400" s="14"/>
      <c r="LEY2400" s="14"/>
      <c r="LEZ2400" s="14"/>
      <c r="LFA2400" s="14"/>
      <c r="LFB2400" s="14"/>
      <c r="LFC2400" s="14"/>
      <c r="LFD2400" s="14"/>
      <c r="LFE2400" s="14"/>
      <c r="LFF2400" s="14"/>
      <c r="LFG2400" s="14"/>
      <c r="LFH2400" s="14"/>
      <c r="LFI2400" s="14"/>
      <c r="LFJ2400" s="14"/>
      <c r="LFK2400" s="14"/>
      <c r="LFL2400" s="14"/>
      <c r="LFM2400" s="14"/>
      <c r="LFN2400" s="14"/>
      <c r="LFO2400" s="14"/>
      <c r="LFP2400" s="14"/>
      <c r="LFQ2400" s="14"/>
      <c r="LFR2400" s="14"/>
      <c r="LFS2400" s="14"/>
      <c r="LFT2400" s="14"/>
      <c r="LFU2400" s="14"/>
      <c r="LFV2400" s="14"/>
      <c r="LFW2400" s="14"/>
      <c r="LFX2400" s="14"/>
      <c r="LFY2400" s="14"/>
      <c r="LFZ2400" s="14"/>
      <c r="LGA2400" s="14"/>
      <c r="LGB2400" s="14"/>
      <c r="LGC2400" s="14"/>
      <c r="LGD2400" s="14"/>
      <c r="LGE2400" s="14"/>
      <c r="LGF2400" s="14"/>
      <c r="LGG2400" s="14"/>
      <c r="LGH2400" s="14"/>
      <c r="LGI2400" s="14"/>
      <c r="LGJ2400" s="14"/>
      <c r="LGK2400" s="14"/>
      <c r="LGL2400" s="14"/>
      <c r="LGM2400" s="14"/>
      <c r="LGN2400" s="14"/>
      <c r="LGO2400" s="14"/>
      <c r="LGP2400" s="14"/>
      <c r="LGQ2400" s="14"/>
      <c r="LGR2400" s="14"/>
      <c r="LGS2400" s="14"/>
      <c r="LGT2400" s="14"/>
      <c r="LGU2400" s="14"/>
      <c r="LGV2400" s="14"/>
      <c r="LGW2400" s="14"/>
      <c r="LGX2400" s="14"/>
      <c r="LGY2400" s="14"/>
      <c r="LGZ2400" s="14"/>
      <c r="LHA2400" s="14"/>
      <c r="LHB2400" s="14"/>
      <c r="LHC2400" s="14"/>
      <c r="LHD2400" s="14"/>
      <c r="LHE2400" s="14"/>
      <c r="LHF2400" s="14"/>
      <c r="LHG2400" s="14"/>
      <c r="LHH2400" s="14"/>
      <c r="LHI2400" s="14"/>
      <c r="LHJ2400" s="14"/>
      <c r="LHK2400" s="14"/>
      <c r="LHL2400" s="14"/>
      <c r="LHM2400" s="14"/>
      <c r="LHN2400" s="14"/>
      <c r="LHO2400" s="14"/>
      <c r="LHP2400" s="14"/>
      <c r="LHQ2400" s="14"/>
      <c r="LHR2400" s="14"/>
      <c r="LHS2400" s="14"/>
      <c r="LHT2400" s="14"/>
      <c r="LHU2400" s="14"/>
      <c r="LHV2400" s="14"/>
      <c r="LHW2400" s="14"/>
      <c r="LHX2400" s="14"/>
      <c r="LHY2400" s="14"/>
      <c r="LHZ2400" s="14"/>
      <c r="LIA2400" s="14"/>
      <c r="LIB2400" s="14"/>
      <c r="LIC2400" s="14"/>
      <c r="LID2400" s="14"/>
      <c r="LIE2400" s="14"/>
      <c r="LIF2400" s="14"/>
      <c r="LIG2400" s="14"/>
      <c r="LIH2400" s="14"/>
      <c r="LII2400" s="14"/>
      <c r="LIJ2400" s="14"/>
      <c r="LIK2400" s="14"/>
      <c r="LIL2400" s="14"/>
      <c r="LIM2400" s="14"/>
      <c r="LIN2400" s="14"/>
      <c r="LIO2400" s="14"/>
      <c r="LIP2400" s="14"/>
      <c r="LIQ2400" s="14"/>
      <c r="LIR2400" s="14"/>
      <c r="LIS2400" s="14"/>
      <c r="LIT2400" s="14"/>
      <c r="LIU2400" s="14"/>
      <c r="LIV2400" s="14"/>
      <c r="LIW2400" s="14"/>
      <c r="LIX2400" s="14"/>
      <c r="LIY2400" s="14"/>
      <c r="LIZ2400" s="14"/>
      <c r="LJA2400" s="14"/>
      <c r="LJB2400" s="14"/>
      <c r="LJC2400" s="14"/>
      <c r="LJD2400" s="14"/>
      <c r="LJE2400" s="14"/>
      <c r="LJF2400" s="14"/>
      <c r="LJG2400" s="14"/>
      <c r="LJH2400" s="14"/>
      <c r="LJI2400" s="14"/>
      <c r="LJJ2400" s="14"/>
      <c r="LJK2400" s="14"/>
      <c r="LJL2400" s="14"/>
      <c r="LJM2400" s="14"/>
      <c r="LJN2400" s="14"/>
      <c r="LJO2400" s="14"/>
      <c r="LJP2400" s="14"/>
      <c r="LJQ2400" s="14"/>
      <c r="LJR2400" s="14"/>
      <c r="LJS2400" s="14"/>
      <c r="LJT2400" s="14"/>
      <c r="LJU2400" s="14"/>
      <c r="LJV2400" s="14"/>
      <c r="LJW2400" s="14"/>
      <c r="LJX2400" s="14"/>
      <c r="LJY2400" s="14"/>
      <c r="LJZ2400" s="14"/>
      <c r="LKA2400" s="14"/>
      <c r="LKB2400" s="14"/>
      <c r="LKC2400" s="14"/>
      <c r="LKD2400" s="14"/>
      <c r="LKE2400" s="14"/>
      <c r="LKF2400" s="14"/>
      <c r="LKG2400" s="14"/>
      <c r="LKH2400" s="14"/>
      <c r="LKI2400" s="14"/>
      <c r="LKJ2400" s="14"/>
      <c r="LKK2400" s="14"/>
      <c r="LKL2400" s="14"/>
      <c r="LKM2400" s="14"/>
      <c r="LKN2400" s="14"/>
      <c r="LKO2400" s="14"/>
      <c r="LKP2400" s="14"/>
      <c r="LKQ2400" s="14"/>
      <c r="LKR2400" s="14"/>
      <c r="LKS2400" s="14"/>
      <c r="LKT2400" s="14"/>
      <c r="LKU2400" s="14"/>
      <c r="LKV2400" s="14"/>
      <c r="LKW2400" s="14"/>
      <c r="LKX2400" s="14"/>
      <c r="LKY2400" s="14"/>
      <c r="LKZ2400" s="14"/>
      <c r="LLA2400" s="14"/>
      <c r="LLB2400" s="14"/>
      <c r="LLC2400" s="14"/>
      <c r="LLD2400" s="14"/>
      <c r="LLE2400" s="14"/>
      <c r="LLF2400" s="14"/>
      <c r="LLG2400" s="14"/>
      <c r="LLH2400" s="14"/>
      <c r="LLI2400" s="14"/>
      <c r="LLJ2400" s="14"/>
      <c r="LLK2400" s="14"/>
      <c r="LLL2400" s="14"/>
      <c r="LLM2400" s="14"/>
      <c r="LLN2400" s="14"/>
      <c r="LLO2400" s="14"/>
      <c r="LLP2400" s="14"/>
      <c r="LLQ2400" s="14"/>
      <c r="LLR2400" s="14"/>
      <c r="LLS2400" s="14"/>
      <c r="LLT2400" s="14"/>
      <c r="LLU2400" s="14"/>
      <c r="LLV2400" s="14"/>
      <c r="LLW2400" s="14"/>
      <c r="LLX2400" s="14"/>
      <c r="LLY2400" s="14"/>
      <c r="LLZ2400" s="14"/>
      <c r="LMA2400" s="14"/>
      <c r="LMB2400" s="14"/>
      <c r="LMC2400" s="14"/>
      <c r="LMD2400" s="14"/>
      <c r="LME2400" s="14"/>
      <c r="LMF2400" s="14"/>
      <c r="LMG2400" s="14"/>
      <c r="LMH2400" s="14"/>
      <c r="LMI2400" s="14"/>
      <c r="LMJ2400" s="14"/>
      <c r="LMK2400" s="14"/>
      <c r="LML2400" s="14"/>
      <c r="LMM2400" s="14"/>
      <c r="LMN2400" s="14"/>
      <c r="LMO2400" s="14"/>
      <c r="LMP2400" s="14"/>
      <c r="LMQ2400" s="14"/>
      <c r="LMR2400" s="14"/>
      <c r="LMS2400" s="14"/>
      <c r="LMT2400" s="14"/>
      <c r="LMU2400" s="14"/>
      <c r="LMV2400" s="14"/>
      <c r="LMW2400" s="14"/>
      <c r="LMX2400" s="14"/>
      <c r="LMY2400" s="14"/>
      <c r="LMZ2400" s="14"/>
      <c r="LNA2400" s="14"/>
      <c r="LNB2400" s="14"/>
      <c r="LNC2400" s="14"/>
      <c r="LND2400" s="14"/>
      <c r="LNE2400" s="14"/>
      <c r="LNF2400" s="14"/>
      <c r="LNG2400" s="14"/>
      <c r="LNH2400" s="14"/>
      <c r="LNI2400" s="14"/>
      <c r="LNJ2400" s="14"/>
      <c r="LNK2400" s="14"/>
      <c r="LNL2400" s="14"/>
      <c r="LNM2400" s="14"/>
      <c r="LNN2400" s="14"/>
      <c r="LNO2400" s="14"/>
      <c r="LNP2400" s="14"/>
      <c r="LNQ2400" s="14"/>
      <c r="LNR2400" s="14"/>
      <c r="LNS2400" s="14"/>
      <c r="LNT2400" s="14"/>
      <c r="LNU2400" s="14"/>
      <c r="LNV2400" s="14"/>
      <c r="LNW2400" s="14"/>
      <c r="LNX2400" s="14"/>
      <c r="LNY2400" s="14"/>
      <c r="LNZ2400" s="14"/>
      <c r="LOA2400" s="14"/>
      <c r="LOB2400" s="14"/>
      <c r="LOC2400" s="14"/>
      <c r="LOD2400" s="14"/>
      <c r="LOE2400" s="14"/>
      <c r="LOF2400" s="14"/>
      <c r="LOG2400" s="14"/>
      <c r="LOH2400" s="14"/>
      <c r="LOI2400" s="14"/>
      <c r="LOJ2400" s="14"/>
      <c r="LOK2400" s="14"/>
      <c r="LOL2400" s="14"/>
      <c r="LOM2400" s="14"/>
      <c r="LON2400" s="14"/>
      <c r="LOO2400" s="14"/>
      <c r="LOP2400" s="14"/>
      <c r="LOQ2400" s="14"/>
      <c r="LOR2400" s="14"/>
      <c r="LOS2400" s="14"/>
      <c r="LOT2400" s="14"/>
      <c r="LOU2400" s="14"/>
      <c r="LOV2400" s="14"/>
      <c r="LOW2400" s="14"/>
      <c r="LOX2400" s="14"/>
      <c r="LOY2400" s="14"/>
      <c r="LOZ2400" s="14"/>
      <c r="LPA2400" s="14"/>
      <c r="LPB2400" s="14"/>
      <c r="LPC2400" s="14"/>
      <c r="LPD2400" s="14"/>
      <c r="LPE2400" s="14"/>
      <c r="LPF2400" s="14"/>
      <c r="LPG2400" s="14"/>
      <c r="LPH2400" s="14"/>
      <c r="LPI2400" s="14"/>
      <c r="LPJ2400" s="14"/>
      <c r="LPK2400" s="14"/>
      <c r="LPL2400" s="14"/>
      <c r="LPM2400" s="14"/>
      <c r="LPN2400" s="14"/>
      <c r="LPO2400" s="14"/>
      <c r="LPP2400" s="14"/>
      <c r="LPQ2400" s="14"/>
      <c r="LPR2400" s="14"/>
      <c r="LPS2400" s="14"/>
      <c r="LPT2400" s="14"/>
      <c r="LPU2400" s="14"/>
      <c r="LPV2400" s="14"/>
      <c r="LPW2400" s="14"/>
      <c r="LPX2400" s="14"/>
      <c r="LPY2400" s="14"/>
      <c r="LPZ2400" s="14"/>
      <c r="LQA2400" s="14"/>
      <c r="LQB2400" s="14"/>
      <c r="LQC2400" s="14"/>
      <c r="LQD2400" s="14"/>
      <c r="LQE2400" s="14"/>
      <c r="LQF2400" s="14"/>
      <c r="LQG2400" s="14"/>
      <c r="LQH2400" s="14"/>
      <c r="LQI2400" s="14"/>
      <c r="LQJ2400" s="14"/>
      <c r="LQK2400" s="14"/>
      <c r="LQL2400" s="14"/>
      <c r="LQM2400" s="14"/>
      <c r="LQN2400" s="14"/>
      <c r="LQO2400" s="14"/>
      <c r="LQP2400" s="14"/>
      <c r="LQQ2400" s="14"/>
      <c r="LQR2400" s="14"/>
      <c r="LQS2400" s="14"/>
      <c r="LQT2400" s="14"/>
      <c r="LQU2400" s="14"/>
      <c r="LQV2400" s="14"/>
      <c r="LQW2400" s="14"/>
      <c r="LQX2400" s="14"/>
      <c r="LQY2400" s="14"/>
      <c r="LQZ2400" s="14"/>
      <c r="LRA2400" s="14"/>
      <c r="LRB2400" s="14"/>
      <c r="LRC2400" s="14"/>
      <c r="LRD2400" s="14"/>
      <c r="LRE2400" s="14"/>
      <c r="LRF2400" s="14"/>
      <c r="LRG2400" s="14"/>
      <c r="LRH2400" s="14"/>
      <c r="LRI2400" s="14"/>
      <c r="LRJ2400" s="14"/>
      <c r="LRK2400" s="14"/>
      <c r="LRL2400" s="14"/>
      <c r="LRM2400" s="14"/>
      <c r="LRN2400" s="14"/>
      <c r="LRO2400" s="14"/>
      <c r="LRP2400" s="14"/>
      <c r="LRQ2400" s="14"/>
      <c r="LRR2400" s="14"/>
      <c r="LRS2400" s="14"/>
      <c r="LRT2400" s="14"/>
      <c r="LRU2400" s="14"/>
      <c r="LRV2400" s="14"/>
      <c r="LRW2400" s="14"/>
      <c r="LRX2400" s="14"/>
      <c r="LRY2400" s="14"/>
      <c r="LRZ2400" s="14"/>
      <c r="LSA2400" s="14"/>
      <c r="LSB2400" s="14"/>
      <c r="LSC2400" s="14"/>
      <c r="LSD2400" s="14"/>
      <c r="LSE2400" s="14"/>
      <c r="LSF2400" s="14"/>
      <c r="LSG2400" s="14"/>
      <c r="LSH2400" s="14"/>
      <c r="LSI2400" s="14"/>
      <c r="LSJ2400" s="14"/>
      <c r="LSK2400" s="14"/>
      <c r="LSL2400" s="14"/>
      <c r="LSM2400" s="14"/>
      <c r="LSN2400" s="14"/>
      <c r="LSO2400" s="14"/>
      <c r="LSP2400" s="14"/>
      <c r="LSQ2400" s="14"/>
      <c r="LSR2400" s="14"/>
      <c r="LSS2400" s="14"/>
      <c r="LST2400" s="14"/>
      <c r="LSU2400" s="14"/>
      <c r="LSV2400" s="14"/>
      <c r="LSW2400" s="14"/>
      <c r="LSX2400" s="14"/>
      <c r="LSY2400" s="14"/>
      <c r="LSZ2400" s="14"/>
      <c r="LTA2400" s="14"/>
      <c r="LTB2400" s="14"/>
      <c r="LTC2400" s="14"/>
      <c r="LTD2400" s="14"/>
      <c r="LTE2400" s="14"/>
      <c r="LTF2400" s="14"/>
      <c r="LTG2400" s="14"/>
      <c r="LTH2400" s="14"/>
      <c r="LTI2400" s="14"/>
      <c r="LTJ2400" s="14"/>
      <c r="LTK2400" s="14"/>
      <c r="LTL2400" s="14"/>
      <c r="LTM2400" s="14"/>
      <c r="LTN2400" s="14"/>
      <c r="LTO2400" s="14"/>
      <c r="LTP2400" s="14"/>
      <c r="LTQ2400" s="14"/>
      <c r="LTR2400" s="14"/>
      <c r="LTS2400" s="14"/>
      <c r="LTT2400" s="14"/>
      <c r="LTU2400" s="14"/>
      <c r="LTV2400" s="14"/>
      <c r="LTW2400" s="14"/>
      <c r="LTX2400" s="14"/>
      <c r="LTY2400" s="14"/>
      <c r="LTZ2400" s="14"/>
      <c r="LUA2400" s="14"/>
      <c r="LUB2400" s="14"/>
      <c r="LUC2400" s="14"/>
      <c r="LUD2400" s="14"/>
      <c r="LUE2400" s="14"/>
      <c r="LUF2400" s="14"/>
      <c r="LUG2400" s="14"/>
      <c r="LUH2400" s="14"/>
      <c r="LUI2400" s="14"/>
      <c r="LUJ2400" s="14"/>
      <c r="LUK2400" s="14"/>
      <c r="LUL2400" s="14"/>
      <c r="LUM2400" s="14"/>
      <c r="LUN2400" s="14"/>
      <c r="LUO2400" s="14"/>
      <c r="LUP2400" s="14"/>
      <c r="LUQ2400" s="14"/>
      <c r="LUR2400" s="14"/>
      <c r="LUS2400" s="14"/>
      <c r="LUT2400" s="14"/>
      <c r="LUU2400" s="14"/>
      <c r="LUV2400" s="14"/>
      <c r="LUW2400" s="14"/>
      <c r="LUX2400" s="14"/>
      <c r="LUY2400" s="14"/>
      <c r="LUZ2400" s="14"/>
      <c r="LVA2400" s="14"/>
      <c r="LVB2400" s="14"/>
      <c r="LVC2400" s="14"/>
      <c r="LVD2400" s="14"/>
      <c r="LVE2400" s="14"/>
      <c r="LVF2400" s="14"/>
      <c r="LVG2400" s="14"/>
      <c r="LVH2400" s="14"/>
      <c r="LVI2400" s="14"/>
      <c r="LVJ2400" s="14"/>
      <c r="LVK2400" s="14"/>
      <c r="LVL2400" s="14"/>
      <c r="LVM2400" s="14"/>
      <c r="LVN2400" s="14"/>
      <c r="LVO2400" s="14"/>
      <c r="LVP2400" s="14"/>
      <c r="LVQ2400" s="14"/>
      <c r="LVR2400" s="14"/>
      <c r="LVS2400" s="14"/>
      <c r="LVT2400" s="14"/>
      <c r="LVU2400" s="14"/>
      <c r="LVV2400" s="14"/>
      <c r="LVW2400" s="14"/>
      <c r="LVX2400" s="14"/>
      <c r="LVY2400" s="14"/>
      <c r="LVZ2400" s="14"/>
      <c r="LWA2400" s="14"/>
      <c r="LWB2400" s="14"/>
      <c r="LWC2400" s="14"/>
      <c r="LWD2400" s="14"/>
      <c r="LWE2400" s="14"/>
      <c r="LWF2400" s="14"/>
      <c r="LWG2400" s="14"/>
      <c r="LWH2400" s="14"/>
      <c r="LWI2400" s="14"/>
      <c r="LWJ2400" s="14"/>
      <c r="LWK2400" s="14"/>
      <c r="LWL2400" s="14"/>
      <c r="LWM2400" s="14"/>
      <c r="LWN2400" s="14"/>
      <c r="LWO2400" s="14"/>
      <c r="LWP2400" s="14"/>
      <c r="LWQ2400" s="14"/>
      <c r="LWR2400" s="14"/>
      <c r="LWS2400" s="14"/>
      <c r="LWT2400" s="14"/>
      <c r="LWU2400" s="14"/>
      <c r="LWV2400" s="14"/>
      <c r="LWW2400" s="14"/>
      <c r="LWX2400" s="14"/>
      <c r="LWY2400" s="14"/>
      <c r="LWZ2400" s="14"/>
      <c r="LXA2400" s="14"/>
      <c r="LXB2400" s="14"/>
      <c r="LXC2400" s="14"/>
      <c r="LXD2400" s="14"/>
      <c r="LXE2400" s="14"/>
      <c r="LXF2400" s="14"/>
      <c r="LXG2400" s="14"/>
      <c r="LXH2400" s="14"/>
      <c r="LXI2400" s="14"/>
      <c r="LXJ2400" s="14"/>
      <c r="LXK2400" s="14"/>
      <c r="LXL2400" s="14"/>
      <c r="LXM2400" s="14"/>
      <c r="LXN2400" s="14"/>
      <c r="LXO2400" s="14"/>
      <c r="LXP2400" s="14"/>
      <c r="LXQ2400" s="14"/>
      <c r="LXR2400" s="14"/>
      <c r="LXS2400" s="14"/>
      <c r="LXT2400" s="14"/>
      <c r="LXU2400" s="14"/>
      <c r="LXV2400" s="14"/>
      <c r="LXW2400" s="14"/>
      <c r="LXX2400" s="14"/>
      <c r="LXY2400" s="14"/>
      <c r="LXZ2400" s="14"/>
      <c r="LYA2400" s="14"/>
      <c r="LYB2400" s="14"/>
      <c r="LYC2400" s="14"/>
      <c r="LYD2400" s="14"/>
      <c r="LYE2400" s="14"/>
      <c r="LYF2400" s="14"/>
      <c r="LYG2400" s="14"/>
      <c r="LYH2400" s="14"/>
      <c r="LYI2400" s="14"/>
      <c r="LYJ2400" s="14"/>
      <c r="LYK2400" s="14"/>
      <c r="LYL2400" s="14"/>
      <c r="LYM2400" s="14"/>
      <c r="LYN2400" s="14"/>
      <c r="LYO2400" s="14"/>
      <c r="LYP2400" s="14"/>
      <c r="LYQ2400" s="14"/>
      <c r="LYR2400" s="14"/>
      <c r="LYS2400" s="14"/>
      <c r="LYT2400" s="14"/>
      <c r="LYU2400" s="14"/>
      <c r="LYV2400" s="14"/>
      <c r="LYW2400" s="14"/>
      <c r="LYX2400" s="14"/>
      <c r="LYY2400" s="14"/>
      <c r="LYZ2400" s="14"/>
      <c r="LZA2400" s="14"/>
      <c r="LZB2400" s="14"/>
      <c r="LZC2400" s="14"/>
      <c r="LZD2400" s="14"/>
      <c r="LZE2400" s="14"/>
      <c r="LZF2400" s="14"/>
      <c r="LZG2400" s="14"/>
      <c r="LZH2400" s="14"/>
      <c r="LZI2400" s="14"/>
      <c r="LZJ2400" s="14"/>
      <c r="LZK2400" s="14"/>
      <c r="LZL2400" s="14"/>
      <c r="LZM2400" s="14"/>
      <c r="LZN2400" s="14"/>
      <c r="LZO2400" s="14"/>
      <c r="LZP2400" s="14"/>
      <c r="LZQ2400" s="14"/>
      <c r="LZR2400" s="14"/>
      <c r="LZS2400" s="14"/>
      <c r="LZT2400" s="14"/>
      <c r="LZU2400" s="14"/>
      <c r="LZV2400" s="14"/>
      <c r="LZW2400" s="14"/>
      <c r="LZX2400" s="14"/>
      <c r="LZY2400" s="14"/>
      <c r="LZZ2400" s="14"/>
      <c r="MAA2400" s="14"/>
      <c r="MAB2400" s="14"/>
      <c r="MAC2400" s="14"/>
      <c r="MAD2400" s="14"/>
      <c r="MAE2400" s="14"/>
      <c r="MAF2400" s="14"/>
      <c r="MAG2400" s="14"/>
      <c r="MAH2400" s="14"/>
      <c r="MAI2400" s="14"/>
      <c r="MAJ2400" s="14"/>
      <c r="MAK2400" s="14"/>
      <c r="MAL2400" s="14"/>
      <c r="MAM2400" s="14"/>
      <c r="MAN2400" s="14"/>
      <c r="MAO2400" s="14"/>
      <c r="MAP2400" s="14"/>
      <c r="MAQ2400" s="14"/>
      <c r="MAR2400" s="14"/>
      <c r="MAS2400" s="14"/>
      <c r="MAT2400" s="14"/>
      <c r="MAU2400" s="14"/>
      <c r="MAV2400" s="14"/>
      <c r="MAW2400" s="14"/>
      <c r="MAX2400" s="14"/>
      <c r="MAY2400" s="14"/>
      <c r="MAZ2400" s="14"/>
      <c r="MBA2400" s="14"/>
      <c r="MBB2400" s="14"/>
      <c r="MBC2400" s="14"/>
      <c r="MBD2400" s="14"/>
      <c r="MBE2400" s="14"/>
      <c r="MBF2400" s="14"/>
      <c r="MBG2400" s="14"/>
      <c r="MBH2400" s="14"/>
      <c r="MBI2400" s="14"/>
      <c r="MBJ2400" s="14"/>
      <c r="MBK2400" s="14"/>
      <c r="MBL2400" s="14"/>
      <c r="MBM2400" s="14"/>
      <c r="MBN2400" s="14"/>
      <c r="MBO2400" s="14"/>
      <c r="MBP2400" s="14"/>
      <c r="MBQ2400" s="14"/>
      <c r="MBR2400" s="14"/>
      <c r="MBS2400" s="14"/>
      <c r="MBT2400" s="14"/>
      <c r="MBU2400" s="14"/>
      <c r="MBV2400" s="14"/>
      <c r="MBW2400" s="14"/>
      <c r="MBX2400" s="14"/>
      <c r="MBY2400" s="14"/>
      <c r="MBZ2400" s="14"/>
      <c r="MCA2400" s="14"/>
      <c r="MCB2400" s="14"/>
      <c r="MCC2400" s="14"/>
      <c r="MCD2400" s="14"/>
      <c r="MCE2400" s="14"/>
      <c r="MCF2400" s="14"/>
      <c r="MCG2400" s="14"/>
      <c r="MCH2400" s="14"/>
      <c r="MCI2400" s="14"/>
      <c r="MCJ2400" s="14"/>
      <c r="MCK2400" s="14"/>
      <c r="MCL2400" s="14"/>
      <c r="MCM2400" s="14"/>
      <c r="MCN2400" s="14"/>
      <c r="MCO2400" s="14"/>
      <c r="MCP2400" s="14"/>
      <c r="MCQ2400" s="14"/>
      <c r="MCR2400" s="14"/>
      <c r="MCS2400" s="14"/>
      <c r="MCT2400" s="14"/>
      <c r="MCU2400" s="14"/>
      <c r="MCV2400" s="14"/>
      <c r="MCW2400" s="14"/>
      <c r="MCX2400" s="14"/>
      <c r="MCY2400" s="14"/>
      <c r="MCZ2400" s="14"/>
      <c r="MDA2400" s="14"/>
      <c r="MDB2400" s="14"/>
      <c r="MDC2400" s="14"/>
      <c r="MDD2400" s="14"/>
      <c r="MDE2400" s="14"/>
      <c r="MDF2400" s="14"/>
      <c r="MDG2400" s="14"/>
      <c r="MDH2400" s="14"/>
      <c r="MDI2400" s="14"/>
      <c r="MDJ2400" s="14"/>
      <c r="MDK2400" s="14"/>
      <c r="MDL2400" s="14"/>
      <c r="MDM2400" s="14"/>
      <c r="MDN2400" s="14"/>
      <c r="MDO2400" s="14"/>
      <c r="MDP2400" s="14"/>
      <c r="MDQ2400" s="14"/>
      <c r="MDR2400" s="14"/>
      <c r="MDS2400" s="14"/>
      <c r="MDT2400" s="14"/>
      <c r="MDU2400" s="14"/>
      <c r="MDV2400" s="14"/>
      <c r="MDW2400" s="14"/>
      <c r="MDX2400" s="14"/>
      <c r="MDY2400" s="14"/>
      <c r="MDZ2400" s="14"/>
      <c r="MEA2400" s="14"/>
      <c r="MEB2400" s="14"/>
      <c r="MEC2400" s="14"/>
      <c r="MED2400" s="14"/>
      <c r="MEE2400" s="14"/>
      <c r="MEF2400" s="14"/>
      <c r="MEG2400" s="14"/>
      <c r="MEH2400" s="14"/>
      <c r="MEI2400" s="14"/>
      <c r="MEJ2400" s="14"/>
      <c r="MEK2400" s="14"/>
      <c r="MEL2400" s="14"/>
      <c r="MEM2400" s="14"/>
      <c r="MEN2400" s="14"/>
      <c r="MEO2400" s="14"/>
      <c r="MEP2400" s="14"/>
      <c r="MEQ2400" s="14"/>
      <c r="MER2400" s="14"/>
      <c r="MES2400" s="14"/>
      <c r="MET2400" s="14"/>
      <c r="MEU2400" s="14"/>
      <c r="MEV2400" s="14"/>
      <c r="MEW2400" s="14"/>
      <c r="MEX2400" s="14"/>
      <c r="MEY2400" s="14"/>
      <c r="MEZ2400" s="14"/>
      <c r="MFA2400" s="14"/>
      <c r="MFB2400" s="14"/>
      <c r="MFC2400" s="14"/>
      <c r="MFD2400" s="14"/>
      <c r="MFE2400" s="14"/>
      <c r="MFF2400" s="14"/>
      <c r="MFG2400" s="14"/>
      <c r="MFH2400" s="14"/>
      <c r="MFI2400" s="14"/>
      <c r="MFJ2400" s="14"/>
      <c r="MFK2400" s="14"/>
      <c r="MFL2400" s="14"/>
      <c r="MFM2400" s="14"/>
      <c r="MFN2400" s="14"/>
      <c r="MFO2400" s="14"/>
      <c r="MFP2400" s="14"/>
      <c r="MFQ2400" s="14"/>
      <c r="MFR2400" s="14"/>
      <c r="MFS2400" s="14"/>
      <c r="MFT2400" s="14"/>
      <c r="MFU2400" s="14"/>
      <c r="MFV2400" s="14"/>
      <c r="MFW2400" s="14"/>
      <c r="MFX2400" s="14"/>
      <c r="MFY2400" s="14"/>
      <c r="MFZ2400" s="14"/>
      <c r="MGA2400" s="14"/>
      <c r="MGB2400" s="14"/>
      <c r="MGC2400" s="14"/>
      <c r="MGD2400" s="14"/>
      <c r="MGE2400" s="14"/>
      <c r="MGF2400" s="14"/>
      <c r="MGG2400" s="14"/>
      <c r="MGH2400" s="14"/>
      <c r="MGI2400" s="14"/>
      <c r="MGJ2400" s="14"/>
      <c r="MGK2400" s="14"/>
      <c r="MGL2400" s="14"/>
      <c r="MGM2400" s="14"/>
      <c r="MGN2400" s="14"/>
      <c r="MGO2400" s="14"/>
      <c r="MGP2400" s="14"/>
      <c r="MGQ2400" s="14"/>
      <c r="MGR2400" s="14"/>
      <c r="MGS2400" s="14"/>
      <c r="MGT2400" s="14"/>
      <c r="MGU2400" s="14"/>
      <c r="MGV2400" s="14"/>
      <c r="MGW2400" s="14"/>
      <c r="MGX2400" s="14"/>
      <c r="MGY2400" s="14"/>
      <c r="MGZ2400" s="14"/>
      <c r="MHA2400" s="14"/>
      <c r="MHB2400" s="14"/>
      <c r="MHC2400" s="14"/>
      <c r="MHD2400" s="14"/>
      <c r="MHE2400" s="14"/>
      <c r="MHF2400" s="14"/>
      <c r="MHG2400" s="14"/>
      <c r="MHH2400" s="14"/>
      <c r="MHI2400" s="14"/>
      <c r="MHJ2400" s="14"/>
      <c r="MHK2400" s="14"/>
      <c r="MHL2400" s="14"/>
      <c r="MHM2400" s="14"/>
      <c r="MHN2400" s="14"/>
      <c r="MHO2400" s="14"/>
      <c r="MHP2400" s="14"/>
      <c r="MHQ2400" s="14"/>
      <c r="MHR2400" s="14"/>
      <c r="MHS2400" s="14"/>
      <c r="MHT2400" s="14"/>
      <c r="MHU2400" s="14"/>
      <c r="MHV2400" s="14"/>
      <c r="MHW2400" s="14"/>
      <c r="MHX2400" s="14"/>
      <c r="MHY2400" s="14"/>
      <c r="MHZ2400" s="14"/>
      <c r="MIA2400" s="14"/>
      <c r="MIB2400" s="14"/>
      <c r="MIC2400" s="14"/>
      <c r="MID2400" s="14"/>
      <c r="MIE2400" s="14"/>
      <c r="MIF2400" s="14"/>
      <c r="MIG2400" s="14"/>
      <c r="MIH2400" s="14"/>
      <c r="MII2400" s="14"/>
      <c r="MIJ2400" s="14"/>
      <c r="MIK2400" s="14"/>
      <c r="MIL2400" s="14"/>
      <c r="MIM2400" s="14"/>
      <c r="MIN2400" s="14"/>
      <c r="MIO2400" s="14"/>
      <c r="MIP2400" s="14"/>
      <c r="MIQ2400" s="14"/>
      <c r="MIR2400" s="14"/>
      <c r="MIS2400" s="14"/>
      <c r="MIT2400" s="14"/>
      <c r="MIU2400" s="14"/>
      <c r="MIV2400" s="14"/>
      <c r="MIW2400" s="14"/>
      <c r="MIX2400" s="14"/>
      <c r="MIY2400" s="14"/>
      <c r="MIZ2400" s="14"/>
      <c r="MJA2400" s="14"/>
      <c r="MJB2400" s="14"/>
      <c r="MJC2400" s="14"/>
      <c r="MJD2400" s="14"/>
      <c r="MJE2400" s="14"/>
      <c r="MJF2400" s="14"/>
      <c r="MJG2400" s="14"/>
      <c r="MJH2400" s="14"/>
      <c r="MJI2400" s="14"/>
      <c r="MJJ2400" s="14"/>
      <c r="MJK2400" s="14"/>
      <c r="MJL2400" s="14"/>
      <c r="MJM2400" s="14"/>
      <c r="MJN2400" s="14"/>
      <c r="MJO2400" s="14"/>
      <c r="MJP2400" s="14"/>
      <c r="MJQ2400" s="14"/>
      <c r="MJR2400" s="14"/>
      <c r="MJS2400" s="14"/>
      <c r="MJT2400" s="14"/>
      <c r="MJU2400" s="14"/>
      <c r="MJV2400" s="14"/>
      <c r="MJW2400" s="14"/>
      <c r="MJX2400" s="14"/>
      <c r="MJY2400" s="14"/>
      <c r="MJZ2400" s="14"/>
      <c r="MKA2400" s="14"/>
      <c r="MKB2400" s="14"/>
      <c r="MKC2400" s="14"/>
      <c r="MKD2400" s="14"/>
      <c r="MKE2400" s="14"/>
      <c r="MKF2400" s="14"/>
      <c r="MKG2400" s="14"/>
      <c r="MKH2400" s="14"/>
      <c r="MKI2400" s="14"/>
      <c r="MKJ2400" s="14"/>
      <c r="MKK2400" s="14"/>
      <c r="MKL2400" s="14"/>
      <c r="MKM2400" s="14"/>
      <c r="MKN2400" s="14"/>
      <c r="MKO2400" s="14"/>
      <c r="MKP2400" s="14"/>
      <c r="MKQ2400" s="14"/>
      <c r="MKR2400" s="14"/>
      <c r="MKS2400" s="14"/>
      <c r="MKT2400" s="14"/>
      <c r="MKU2400" s="14"/>
      <c r="MKV2400" s="14"/>
      <c r="MKW2400" s="14"/>
      <c r="MKX2400" s="14"/>
      <c r="MKY2400" s="14"/>
      <c r="MKZ2400" s="14"/>
      <c r="MLA2400" s="14"/>
      <c r="MLB2400" s="14"/>
      <c r="MLC2400" s="14"/>
      <c r="MLD2400" s="14"/>
      <c r="MLE2400" s="14"/>
      <c r="MLF2400" s="14"/>
      <c r="MLG2400" s="14"/>
      <c r="MLH2400" s="14"/>
      <c r="MLI2400" s="14"/>
      <c r="MLJ2400" s="14"/>
      <c r="MLK2400" s="14"/>
      <c r="MLL2400" s="14"/>
      <c r="MLM2400" s="14"/>
      <c r="MLN2400" s="14"/>
      <c r="MLO2400" s="14"/>
      <c r="MLP2400" s="14"/>
      <c r="MLQ2400" s="14"/>
      <c r="MLR2400" s="14"/>
      <c r="MLS2400" s="14"/>
      <c r="MLT2400" s="14"/>
      <c r="MLU2400" s="14"/>
      <c r="MLV2400" s="14"/>
      <c r="MLW2400" s="14"/>
      <c r="MLX2400" s="14"/>
      <c r="MLY2400" s="14"/>
      <c r="MLZ2400" s="14"/>
      <c r="MMA2400" s="14"/>
      <c r="MMB2400" s="14"/>
      <c r="MMC2400" s="14"/>
      <c r="MMD2400" s="14"/>
      <c r="MME2400" s="14"/>
      <c r="MMF2400" s="14"/>
      <c r="MMG2400" s="14"/>
      <c r="MMH2400" s="14"/>
      <c r="MMI2400" s="14"/>
      <c r="MMJ2400" s="14"/>
      <c r="MMK2400" s="14"/>
      <c r="MML2400" s="14"/>
      <c r="MMM2400" s="14"/>
      <c r="MMN2400" s="14"/>
      <c r="MMO2400" s="14"/>
      <c r="MMP2400" s="14"/>
      <c r="MMQ2400" s="14"/>
      <c r="MMR2400" s="14"/>
      <c r="MMS2400" s="14"/>
      <c r="MMT2400" s="14"/>
      <c r="MMU2400" s="14"/>
      <c r="MMV2400" s="14"/>
      <c r="MMW2400" s="14"/>
      <c r="MMX2400" s="14"/>
      <c r="MMY2400" s="14"/>
      <c r="MMZ2400" s="14"/>
      <c r="MNA2400" s="14"/>
      <c r="MNB2400" s="14"/>
      <c r="MNC2400" s="14"/>
      <c r="MND2400" s="14"/>
      <c r="MNE2400" s="14"/>
      <c r="MNF2400" s="14"/>
      <c r="MNG2400" s="14"/>
      <c r="MNH2400" s="14"/>
      <c r="MNI2400" s="14"/>
      <c r="MNJ2400" s="14"/>
      <c r="MNK2400" s="14"/>
      <c r="MNL2400" s="14"/>
      <c r="MNM2400" s="14"/>
      <c r="MNN2400" s="14"/>
      <c r="MNO2400" s="14"/>
      <c r="MNP2400" s="14"/>
      <c r="MNQ2400" s="14"/>
      <c r="MNR2400" s="14"/>
      <c r="MNS2400" s="14"/>
      <c r="MNT2400" s="14"/>
      <c r="MNU2400" s="14"/>
      <c r="MNV2400" s="14"/>
      <c r="MNW2400" s="14"/>
      <c r="MNX2400" s="14"/>
      <c r="MNY2400" s="14"/>
      <c r="MNZ2400" s="14"/>
      <c r="MOA2400" s="14"/>
      <c r="MOB2400" s="14"/>
      <c r="MOC2400" s="14"/>
      <c r="MOD2400" s="14"/>
      <c r="MOE2400" s="14"/>
      <c r="MOF2400" s="14"/>
      <c r="MOG2400" s="14"/>
      <c r="MOH2400" s="14"/>
      <c r="MOI2400" s="14"/>
      <c r="MOJ2400" s="14"/>
      <c r="MOK2400" s="14"/>
      <c r="MOL2400" s="14"/>
      <c r="MOM2400" s="14"/>
      <c r="MON2400" s="14"/>
      <c r="MOO2400" s="14"/>
      <c r="MOP2400" s="14"/>
      <c r="MOQ2400" s="14"/>
      <c r="MOR2400" s="14"/>
      <c r="MOS2400" s="14"/>
      <c r="MOT2400" s="14"/>
      <c r="MOU2400" s="14"/>
      <c r="MOV2400" s="14"/>
      <c r="MOW2400" s="14"/>
      <c r="MOX2400" s="14"/>
      <c r="MOY2400" s="14"/>
      <c r="MOZ2400" s="14"/>
      <c r="MPA2400" s="14"/>
      <c r="MPB2400" s="14"/>
      <c r="MPC2400" s="14"/>
      <c r="MPD2400" s="14"/>
      <c r="MPE2400" s="14"/>
      <c r="MPF2400" s="14"/>
      <c r="MPG2400" s="14"/>
      <c r="MPH2400" s="14"/>
      <c r="MPI2400" s="14"/>
      <c r="MPJ2400" s="14"/>
      <c r="MPK2400" s="14"/>
      <c r="MPL2400" s="14"/>
      <c r="MPM2400" s="14"/>
      <c r="MPN2400" s="14"/>
      <c r="MPO2400" s="14"/>
      <c r="MPP2400" s="14"/>
      <c r="MPQ2400" s="14"/>
      <c r="MPR2400" s="14"/>
      <c r="MPS2400" s="14"/>
      <c r="MPT2400" s="14"/>
      <c r="MPU2400" s="14"/>
      <c r="MPV2400" s="14"/>
      <c r="MPW2400" s="14"/>
      <c r="MPX2400" s="14"/>
      <c r="MPY2400" s="14"/>
      <c r="MPZ2400" s="14"/>
      <c r="MQA2400" s="14"/>
      <c r="MQB2400" s="14"/>
      <c r="MQC2400" s="14"/>
      <c r="MQD2400" s="14"/>
      <c r="MQE2400" s="14"/>
      <c r="MQF2400" s="14"/>
      <c r="MQG2400" s="14"/>
      <c r="MQH2400" s="14"/>
      <c r="MQI2400" s="14"/>
      <c r="MQJ2400" s="14"/>
      <c r="MQK2400" s="14"/>
      <c r="MQL2400" s="14"/>
      <c r="MQM2400" s="14"/>
      <c r="MQN2400" s="14"/>
      <c r="MQO2400" s="14"/>
      <c r="MQP2400" s="14"/>
      <c r="MQQ2400" s="14"/>
      <c r="MQR2400" s="14"/>
      <c r="MQS2400" s="14"/>
      <c r="MQT2400" s="14"/>
      <c r="MQU2400" s="14"/>
      <c r="MQV2400" s="14"/>
      <c r="MQW2400" s="14"/>
      <c r="MQX2400" s="14"/>
      <c r="MQY2400" s="14"/>
      <c r="MQZ2400" s="14"/>
      <c r="MRA2400" s="14"/>
      <c r="MRB2400" s="14"/>
      <c r="MRC2400" s="14"/>
      <c r="MRD2400" s="14"/>
      <c r="MRE2400" s="14"/>
      <c r="MRF2400" s="14"/>
      <c r="MRG2400" s="14"/>
      <c r="MRH2400" s="14"/>
      <c r="MRI2400" s="14"/>
      <c r="MRJ2400" s="14"/>
      <c r="MRK2400" s="14"/>
      <c r="MRL2400" s="14"/>
      <c r="MRM2400" s="14"/>
      <c r="MRN2400" s="14"/>
      <c r="MRO2400" s="14"/>
      <c r="MRP2400" s="14"/>
      <c r="MRQ2400" s="14"/>
      <c r="MRR2400" s="14"/>
      <c r="MRS2400" s="14"/>
      <c r="MRT2400" s="14"/>
      <c r="MRU2400" s="14"/>
      <c r="MRV2400" s="14"/>
      <c r="MRW2400" s="14"/>
      <c r="MRX2400" s="14"/>
      <c r="MRY2400" s="14"/>
      <c r="MRZ2400" s="14"/>
      <c r="MSA2400" s="14"/>
      <c r="MSB2400" s="14"/>
      <c r="MSC2400" s="14"/>
      <c r="MSD2400" s="14"/>
      <c r="MSE2400" s="14"/>
      <c r="MSF2400" s="14"/>
      <c r="MSG2400" s="14"/>
      <c r="MSH2400" s="14"/>
      <c r="MSI2400" s="14"/>
      <c r="MSJ2400" s="14"/>
      <c r="MSK2400" s="14"/>
      <c r="MSL2400" s="14"/>
      <c r="MSM2400" s="14"/>
      <c r="MSN2400" s="14"/>
      <c r="MSO2400" s="14"/>
      <c r="MSP2400" s="14"/>
      <c r="MSQ2400" s="14"/>
      <c r="MSR2400" s="14"/>
      <c r="MSS2400" s="14"/>
      <c r="MST2400" s="14"/>
      <c r="MSU2400" s="14"/>
      <c r="MSV2400" s="14"/>
      <c r="MSW2400" s="14"/>
      <c r="MSX2400" s="14"/>
      <c r="MSY2400" s="14"/>
      <c r="MSZ2400" s="14"/>
      <c r="MTA2400" s="14"/>
      <c r="MTB2400" s="14"/>
      <c r="MTC2400" s="14"/>
      <c r="MTD2400" s="14"/>
      <c r="MTE2400" s="14"/>
      <c r="MTF2400" s="14"/>
      <c r="MTG2400" s="14"/>
      <c r="MTH2400" s="14"/>
      <c r="MTI2400" s="14"/>
      <c r="MTJ2400" s="14"/>
      <c r="MTK2400" s="14"/>
      <c r="MTL2400" s="14"/>
      <c r="MTM2400" s="14"/>
      <c r="MTN2400" s="14"/>
      <c r="MTO2400" s="14"/>
      <c r="MTP2400" s="14"/>
      <c r="MTQ2400" s="14"/>
      <c r="MTR2400" s="14"/>
      <c r="MTS2400" s="14"/>
      <c r="MTT2400" s="14"/>
      <c r="MTU2400" s="14"/>
      <c r="MTV2400" s="14"/>
      <c r="MTW2400" s="14"/>
      <c r="MTX2400" s="14"/>
      <c r="MTY2400" s="14"/>
      <c r="MTZ2400" s="14"/>
      <c r="MUA2400" s="14"/>
      <c r="MUB2400" s="14"/>
      <c r="MUC2400" s="14"/>
      <c r="MUD2400" s="14"/>
      <c r="MUE2400" s="14"/>
      <c r="MUF2400" s="14"/>
      <c r="MUG2400" s="14"/>
      <c r="MUH2400" s="14"/>
      <c r="MUI2400" s="14"/>
      <c r="MUJ2400" s="14"/>
      <c r="MUK2400" s="14"/>
      <c r="MUL2400" s="14"/>
      <c r="MUM2400" s="14"/>
      <c r="MUN2400" s="14"/>
      <c r="MUO2400" s="14"/>
      <c r="MUP2400" s="14"/>
      <c r="MUQ2400" s="14"/>
      <c r="MUR2400" s="14"/>
      <c r="MUS2400" s="14"/>
      <c r="MUT2400" s="14"/>
      <c r="MUU2400" s="14"/>
      <c r="MUV2400" s="14"/>
      <c r="MUW2400" s="14"/>
      <c r="MUX2400" s="14"/>
      <c r="MUY2400" s="14"/>
      <c r="MUZ2400" s="14"/>
      <c r="MVA2400" s="14"/>
      <c r="MVB2400" s="14"/>
      <c r="MVC2400" s="14"/>
      <c r="MVD2400" s="14"/>
      <c r="MVE2400" s="14"/>
      <c r="MVF2400" s="14"/>
      <c r="MVG2400" s="14"/>
      <c r="MVH2400" s="14"/>
      <c r="MVI2400" s="14"/>
      <c r="MVJ2400" s="14"/>
      <c r="MVK2400" s="14"/>
      <c r="MVL2400" s="14"/>
      <c r="MVM2400" s="14"/>
      <c r="MVN2400" s="14"/>
      <c r="MVO2400" s="14"/>
      <c r="MVP2400" s="14"/>
      <c r="MVQ2400" s="14"/>
      <c r="MVR2400" s="14"/>
      <c r="MVS2400" s="14"/>
      <c r="MVT2400" s="14"/>
      <c r="MVU2400" s="14"/>
      <c r="MVV2400" s="14"/>
      <c r="MVW2400" s="14"/>
      <c r="MVX2400" s="14"/>
      <c r="MVY2400" s="14"/>
      <c r="MVZ2400" s="14"/>
      <c r="MWA2400" s="14"/>
      <c r="MWB2400" s="14"/>
      <c r="MWC2400" s="14"/>
      <c r="MWD2400" s="14"/>
      <c r="MWE2400" s="14"/>
      <c r="MWF2400" s="14"/>
      <c r="MWG2400" s="14"/>
      <c r="MWH2400" s="14"/>
      <c r="MWI2400" s="14"/>
      <c r="MWJ2400" s="14"/>
      <c r="MWK2400" s="14"/>
      <c r="MWL2400" s="14"/>
      <c r="MWM2400" s="14"/>
      <c r="MWN2400" s="14"/>
      <c r="MWO2400" s="14"/>
      <c r="MWP2400" s="14"/>
      <c r="MWQ2400" s="14"/>
      <c r="MWR2400" s="14"/>
      <c r="MWS2400" s="14"/>
      <c r="MWT2400" s="14"/>
      <c r="MWU2400" s="14"/>
      <c r="MWV2400" s="14"/>
      <c r="MWW2400" s="14"/>
      <c r="MWX2400" s="14"/>
      <c r="MWY2400" s="14"/>
      <c r="MWZ2400" s="14"/>
      <c r="MXA2400" s="14"/>
      <c r="MXB2400" s="14"/>
      <c r="MXC2400" s="14"/>
      <c r="MXD2400" s="14"/>
      <c r="MXE2400" s="14"/>
      <c r="MXF2400" s="14"/>
      <c r="MXG2400" s="14"/>
      <c r="MXH2400" s="14"/>
      <c r="MXI2400" s="14"/>
      <c r="MXJ2400" s="14"/>
      <c r="MXK2400" s="14"/>
      <c r="MXL2400" s="14"/>
      <c r="MXM2400" s="14"/>
      <c r="MXN2400" s="14"/>
      <c r="MXO2400" s="14"/>
      <c r="MXP2400" s="14"/>
      <c r="MXQ2400" s="14"/>
      <c r="MXR2400" s="14"/>
      <c r="MXS2400" s="14"/>
      <c r="MXT2400" s="14"/>
      <c r="MXU2400" s="14"/>
      <c r="MXV2400" s="14"/>
      <c r="MXW2400" s="14"/>
      <c r="MXX2400" s="14"/>
      <c r="MXY2400" s="14"/>
      <c r="MXZ2400" s="14"/>
      <c r="MYA2400" s="14"/>
      <c r="MYB2400" s="14"/>
      <c r="MYC2400" s="14"/>
      <c r="MYD2400" s="14"/>
      <c r="MYE2400" s="14"/>
      <c r="MYF2400" s="14"/>
      <c r="MYG2400" s="14"/>
      <c r="MYH2400" s="14"/>
      <c r="MYI2400" s="14"/>
      <c r="MYJ2400" s="14"/>
      <c r="MYK2400" s="14"/>
      <c r="MYL2400" s="14"/>
      <c r="MYM2400" s="14"/>
      <c r="MYN2400" s="14"/>
      <c r="MYO2400" s="14"/>
      <c r="MYP2400" s="14"/>
      <c r="MYQ2400" s="14"/>
      <c r="MYR2400" s="14"/>
      <c r="MYS2400" s="14"/>
      <c r="MYT2400" s="14"/>
      <c r="MYU2400" s="14"/>
      <c r="MYV2400" s="14"/>
      <c r="MYW2400" s="14"/>
      <c r="MYX2400" s="14"/>
      <c r="MYY2400" s="14"/>
      <c r="MYZ2400" s="14"/>
      <c r="MZA2400" s="14"/>
      <c r="MZB2400" s="14"/>
      <c r="MZC2400" s="14"/>
      <c r="MZD2400" s="14"/>
      <c r="MZE2400" s="14"/>
      <c r="MZF2400" s="14"/>
      <c r="MZG2400" s="14"/>
      <c r="MZH2400" s="14"/>
      <c r="MZI2400" s="14"/>
      <c r="MZJ2400" s="14"/>
      <c r="MZK2400" s="14"/>
      <c r="MZL2400" s="14"/>
      <c r="MZM2400" s="14"/>
      <c r="MZN2400" s="14"/>
      <c r="MZO2400" s="14"/>
      <c r="MZP2400" s="14"/>
      <c r="MZQ2400" s="14"/>
      <c r="MZR2400" s="14"/>
      <c r="MZS2400" s="14"/>
      <c r="MZT2400" s="14"/>
      <c r="MZU2400" s="14"/>
      <c r="MZV2400" s="14"/>
      <c r="MZW2400" s="14"/>
      <c r="MZX2400" s="14"/>
      <c r="MZY2400" s="14"/>
      <c r="MZZ2400" s="14"/>
      <c r="NAA2400" s="14"/>
      <c r="NAB2400" s="14"/>
      <c r="NAC2400" s="14"/>
      <c r="NAD2400" s="14"/>
      <c r="NAE2400" s="14"/>
      <c r="NAF2400" s="14"/>
      <c r="NAG2400" s="14"/>
      <c r="NAH2400" s="14"/>
      <c r="NAI2400" s="14"/>
      <c r="NAJ2400" s="14"/>
      <c r="NAK2400" s="14"/>
      <c r="NAL2400" s="14"/>
      <c r="NAM2400" s="14"/>
      <c r="NAN2400" s="14"/>
      <c r="NAO2400" s="14"/>
      <c r="NAP2400" s="14"/>
      <c r="NAQ2400" s="14"/>
      <c r="NAR2400" s="14"/>
      <c r="NAS2400" s="14"/>
      <c r="NAT2400" s="14"/>
      <c r="NAU2400" s="14"/>
      <c r="NAV2400" s="14"/>
      <c r="NAW2400" s="14"/>
      <c r="NAX2400" s="14"/>
      <c r="NAY2400" s="14"/>
      <c r="NAZ2400" s="14"/>
      <c r="NBA2400" s="14"/>
      <c r="NBB2400" s="14"/>
      <c r="NBC2400" s="14"/>
      <c r="NBD2400" s="14"/>
      <c r="NBE2400" s="14"/>
      <c r="NBF2400" s="14"/>
      <c r="NBG2400" s="14"/>
      <c r="NBH2400" s="14"/>
      <c r="NBI2400" s="14"/>
      <c r="NBJ2400" s="14"/>
      <c r="NBK2400" s="14"/>
      <c r="NBL2400" s="14"/>
      <c r="NBM2400" s="14"/>
      <c r="NBN2400" s="14"/>
      <c r="NBO2400" s="14"/>
      <c r="NBP2400" s="14"/>
      <c r="NBQ2400" s="14"/>
      <c r="NBR2400" s="14"/>
      <c r="NBS2400" s="14"/>
      <c r="NBT2400" s="14"/>
      <c r="NBU2400" s="14"/>
      <c r="NBV2400" s="14"/>
      <c r="NBW2400" s="14"/>
      <c r="NBX2400" s="14"/>
      <c r="NBY2400" s="14"/>
      <c r="NBZ2400" s="14"/>
      <c r="NCA2400" s="14"/>
      <c r="NCB2400" s="14"/>
      <c r="NCC2400" s="14"/>
      <c r="NCD2400" s="14"/>
      <c r="NCE2400" s="14"/>
      <c r="NCF2400" s="14"/>
      <c r="NCG2400" s="14"/>
      <c r="NCH2400" s="14"/>
      <c r="NCI2400" s="14"/>
      <c r="NCJ2400" s="14"/>
      <c r="NCK2400" s="14"/>
      <c r="NCL2400" s="14"/>
      <c r="NCM2400" s="14"/>
      <c r="NCN2400" s="14"/>
      <c r="NCO2400" s="14"/>
      <c r="NCP2400" s="14"/>
      <c r="NCQ2400" s="14"/>
      <c r="NCR2400" s="14"/>
      <c r="NCS2400" s="14"/>
      <c r="NCT2400" s="14"/>
      <c r="NCU2400" s="14"/>
      <c r="NCV2400" s="14"/>
      <c r="NCW2400" s="14"/>
      <c r="NCX2400" s="14"/>
      <c r="NCY2400" s="14"/>
      <c r="NCZ2400" s="14"/>
      <c r="NDA2400" s="14"/>
      <c r="NDB2400" s="14"/>
      <c r="NDC2400" s="14"/>
      <c r="NDD2400" s="14"/>
      <c r="NDE2400" s="14"/>
      <c r="NDF2400" s="14"/>
      <c r="NDG2400" s="14"/>
      <c r="NDH2400" s="14"/>
      <c r="NDI2400" s="14"/>
      <c r="NDJ2400" s="14"/>
      <c r="NDK2400" s="14"/>
      <c r="NDL2400" s="14"/>
      <c r="NDM2400" s="14"/>
      <c r="NDN2400" s="14"/>
      <c r="NDO2400" s="14"/>
      <c r="NDP2400" s="14"/>
      <c r="NDQ2400" s="14"/>
      <c r="NDR2400" s="14"/>
      <c r="NDS2400" s="14"/>
      <c r="NDT2400" s="14"/>
      <c r="NDU2400" s="14"/>
      <c r="NDV2400" s="14"/>
      <c r="NDW2400" s="14"/>
      <c r="NDX2400" s="14"/>
      <c r="NDY2400" s="14"/>
      <c r="NDZ2400" s="14"/>
      <c r="NEA2400" s="14"/>
      <c r="NEB2400" s="14"/>
      <c r="NEC2400" s="14"/>
      <c r="NED2400" s="14"/>
      <c r="NEE2400" s="14"/>
      <c r="NEF2400" s="14"/>
      <c r="NEG2400" s="14"/>
      <c r="NEH2400" s="14"/>
      <c r="NEI2400" s="14"/>
      <c r="NEJ2400" s="14"/>
      <c r="NEK2400" s="14"/>
      <c r="NEL2400" s="14"/>
      <c r="NEM2400" s="14"/>
      <c r="NEN2400" s="14"/>
      <c r="NEO2400" s="14"/>
      <c r="NEP2400" s="14"/>
      <c r="NEQ2400" s="14"/>
      <c r="NER2400" s="14"/>
      <c r="NES2400" s="14"/>
      <c r="NET2400" s="14"/>
      <c r="NEU2400" s="14"/>
      <c r="NEV2400" s="14"/>
      <c r="NEW2400" s="14"/>
      <c r="NEX2400" s="14"/>
      <c r="NEY2400" s="14"/>
      <c r="NEZ2400" s="14"/>
      <c r="NFA2400" s="14"/>
      <c r="NFB2400" s="14"/>
      <c r="NFC2400" s="14"/>
      <c r="NFD2400" s="14"/>
      <c r="NFE2400" s="14"/>
      <c r="NFF2400" s="14"/>
      <c r="NFG2400" s="14"/>
      <c r="NFH2400" s="14"/>
      <c r="NFI2400" s="14"/>
      <c r="NFJ2400" s="14"/>
      <c r="NFK2400" s="14"/>
      <c r="NFL2400" s="14"/>
      <c r="NFM2400" s="14"/>
      <c r="NFN2400" s="14"/>
      <c r="NFO2400" s="14"/>
      <c r="NFP2400" s="14"/>
      <c r="NFQ2400" s="14"/>
      <c r="NFR2400" s="14"/>
      <c r="NFS2400" s="14"/>
      <c r="NFT2400" s="14"/>
      <c r="NFU2400" s="14"/>
      <c r="NFV2400" s="14"/>
      <c r="NFW2400" s="14"/>
      <c r="NFX2400" s="14"/>
      <c r="NFY2400" s="14"/>
      <c r="NFZ2400" s="14"/>
      <c r="NGA2400" s="14"/>
      <c r="NGB2400" s="14"/>
      <c r="NGC2400" s="14"/>
      <c r="NGD2400" s="14"/>
      <c r="NGE2400" s="14"/>
      <c r="NGF2400" s="14"/>
      <c r="NGG2400" s="14"/>
      <c r="NGH2400" s="14"/>
      <c r="NGI2400" s="14"/>
      <c r="NGJ2400" s="14"/>
      <c r="NGK2400" s="14"/>
      <c r="NGL2400" s="14"/>
      <c r="NGM2400" s="14"/>
      <c r="NGN2400" s="14"/>
      <c r="NGO2400" s="14"/>
      <c r="NGP2400" s="14"/>
      <c r="NGQ2400" s="14"/>
      <c r="NGR2400" s="14"/>
      <c r="NGS2400" s="14"/>
      <c r="NGT2400" s="14"/>
      <c r="NGU2400" s="14"/>
      <c r="NGV2400" s="14"/>
      <c r="NGW2400" s="14"/>
      <c r="NGX2400" s="14"/>
      <c r="NGY2400" s="14"/>
      <c r="NGZ2400" s="14"/>
      <c r="NHA2400" s="14"/>
      <c r="NHB2400" s="14"/>
      <c r="NHC2400" s="14"/>
      <c r="NHD2400" s="14"/>
      <c r="NHE2400" s="14"/>
      <c r="NHF2400" s="14"/>
      <c r="NHG2400" s="14"/>
      <c r="NHH2400" s="14"/>
      <c r="NHI2400" s="14"/>
      <c r="NHJ2400" s="14"/>
      <c r="NHK2400" s="14"/>
      <c r="NHL2400" s="14"/>
      <c r="NHM2400" s="14"/>
      <c r="NHN2400" s="14"/>
      <c r="NHO2400" s="14"/>
      <c r="NHP2400" s="14"/>
      <c r="NHQ2400" s="14"/>
      <c r="NHR2400" s="14"/>
      <c r="NHS2400" s="14"/>
      <c r="NHT2400" s="14"/>
      <c r="NHU2400" s="14"/>
      <c r="NHV2400" s="14"/>
      <c r="NHW2400" s="14"/>
      <c r="NHX2400" s="14"/>
      <c r="NHY2400" s="14"/>
      <c r="NHZ2400" s="14"/>
      <c r="NIA2400" s="14"/>
      <c r="NIB2400" s="14"/>
      <c r="NIC2400" s="14"/>
      <c r="NID2400" s="14"/>
      <c r="NIE2400" s="14"/>
      <c r="NIF2400" s="14"/>
      <c r="NIG2400" s="14"/>
      <c r="NIH2400" s="14"/>
      <c r="NII2400" s="14"/>
      <c r="NIJ2400" s="14"/>
      <c r="NIK2400" s="14"/>
      <c r="NIL2400" s="14"/>
      <c r="NIM2400" s="14"/>
      <c r="NIN2400" s="14"/>
      <c r="NIO2400" s="14"/>
      <c r="NIP2400" s="14"/>
      <c r="NIQ2400" s="14"/>
      <c r="NIR2400" s="14"/>
      <c r="NIS2400" s="14"/>
      <c r="NIT2400" s="14"/>
      <c r="NIU2400" s="14"/>
      <c r="NIV2400" s="14"/>
      <c r="NIW2400" s="14"/>
      <c r="NIX2400" s="14"/>
      <c r="NIY2400" s="14"/>
      <c r="NIZ2400" s="14"/>
      <c r="NJA2400" s="14"/>
      <c r="NJB2400" s="14"/>
      <c r="NJC2400" s="14"/>
      <c r="NJD2400" s="14"/>
      <c r="NJE2400" s="14"/>
      <c r="NJF2400" s="14"/>
      <c r="NJG2400" s="14"/>
      <c r="NJH2400" s="14"/>
      <c r="NJI2400" s="14"/>
      <c r="NJJ2400" s="14"/>
      <c r="NJK2400" s="14"/>
      <c r="NJL2400" s="14"/>
      <c r="NJM2400" s="14"/>
      <c r="NJN2400" s="14"/>
      <c r="NJO2400" s="14"/>
      <c r="NJP2400" s="14"/>
      <c r="NJQ2400" s="14"/>
      <c r="NJR2400" s="14"/>
      <c r="NJS2400" s="14"/>
      <c r="NJT2400" s="14"/>
      <c r="NJU2400" s="14"/>
      <c r="NJV2400" s="14"/>
      <c r="NJW2400" s="14"/>
      <c r="NJX2400" s="14"/>
      <c r="NJY2400" s="14"/>
      <c r="NJZ2400" s="14"/>
      <c r="NKA2400" s="14"/>
      <c r="NKB2400" s="14"/>
      <c r="NKC2400" s="14"/>
      <c r="NKD2400" s="14"/>
      <c r="NKE2400" s="14"/>
      <c r="NKF2400" s="14"/>
      <c r="NKG2400" s="14"/>
      <c r="NKH2400" s="14"/>
      <c r="NKI2400" s="14"/>
      <c r="NKJ2400" s="14"/>
      <c r="NKK2400" s="14"/>
      <c r="NKL2400" s="14"/>
      <c r="NKM2400" s="14"/>
      <c r="NKN2400" s="14"/>
      <c r="NKO2400" s="14"/>
      <c r="NKP2400" s="14"/>
      <c r="NKQ2400" s="14"/>
      <c r="NKR2400" s="14"/>
      <c r="NKS2400" s="14"/>
      <c r="NKT2400" s="14"/>
      <c r="NKU2400" s="14"/>
      <c r="NKV2400" s="14"/>
      <c r="NKW2400" s="14"/>
      <c r="NKX2400" s="14"/>
      <c r="NKY2400" s="14"/>
      <c r="NKZ2400" s="14"/>
      <c r="NLA2400" s="14"/>
      <c r="NLB2400" s="14"/>
      <c r="NLC2400" s="14"/>
      <c r="NLD2400" s="14"/>
      <c r="NLE2400" s="14"/>
      <c r="NLF2400" s="14"/>
      <c r="NLG2400" s="14"/>
      <c r="NLH2400" s="14"/>
      <c r="NLI2400" s="14"/>
      <c r="NLJ2400" s="14"/>
      <c r="NLK2400" s="14"/>
      <c r="NLL2400" s="14"/>
      <c r="NLM2400" s="14"/>
      <c r="NLN2400" s="14"/>
      <c r="NLO2400" s="14"/>
      <c r="NLP2400" s="14"/>
      <c r="NLQ2400" s="14"/>
      <c r="NLR2400" s="14"/>
      <c r="NLS2400" s="14"/>
      <c r="NLT2400" s="14"/>
      <c r="NLU2400" s="14"/>
      <c r="NLV2400" s="14"/>
      <c r="NLW2400" s="14"/>
      <c r="NLX2400" s="14"/>
      <c r="NLY2400" s="14"/>
      <c r="NLZ2400" s="14"/>
      <c r="NMA2400" s="14"/>
      <c r="NMB2400" s="14"/>
      <c r="NMC2400" s="14"/>
      <c r="NMD2400" s="14"/>
      <c r="NME2400" s="14"/>
      <c r="NMF2400" s="14"/>
      <c r="NMG2400" s="14"/>
      <c r="NMH2400" s="14"/>
      <c r="NMI2400" s="14"/>
      <c r="NMJ2400" s="14"/>
      <c r="NMK2400" s="14"/>
      <c r="NML2400" s="14"/>
      <c r="NMM2400" s="14"/>
      <c r="NMN2400" s="14"/>
      <c r="NMO2400" s="14"/>
      <c r="NMP2400" s="14"/>
      <c r="NMQ2400" s="14"/>
      <c r="NMR2400" s="14"/>
      <c r="NMS2400" s="14"/>
      <c r="NMT2400" s="14"/>
      <c r="NMU2400" s="14"/>
      <c r="NMV2400" s="14"/>
      <c r="NMW2400" s="14"/>
      <c r="NMX2400" s="14"/>
      <c r="NMY2400" s="14"/>
      <c r="NMZ2400" s="14"/>
      <c r="NNA2400" s="14"/>
      <c r="NNB2400" s="14"/>
      <c r="NNC2400" s="14"/>
      <c r="NND2400" s="14"/>
      <c r="NNE2400" s="14"/>
      <c r="NNF2400" s="14"/>
      <c r="NNG2400" s="14"/>
      <c r="NNH2400" s="14"/>
      <c r="NNI2400" s="14"/>
      <c r="NNJ2400" s="14"/>
      <c r="NNK2400" s="14"/>
      <c r="NNL2400" s="14"/>
      <c r="NNM2400" s="14"/>
      <c r="NNN2400" s="14"/>
      <c r="NNO2400" s="14"/>
      <c r="NNP2400" s="14"/>
      <c r="NNQ2400" s="14"/>
      <c r="NNR2400" s="14"/>
      <c r="NNS2400" s="14"/>
      <c r="NNT2400" s="14"/>
      <c r="NNU2400" s="14"/>
      <c r="NNV2400" s="14"/>
      <c r="NNW2400" s="14"/>
      <c r="NNX2400" s="14"/>
      <c r="NNY2400" s="14"/>
      <c r="NNZ2400" s="14"/>
      <c r="NOA2400" s="14"/>
      <c r="NOB2400" s="14"/>
      <c r="NOC2400" s="14"/>
      <c r="NOD2400" s="14"/>
      <c r="NOE2400" s="14"/>
      <c r="NOF2400" s="14"/>
      <c r="NOG2400" s="14"/>
      <c r="NOH2400" s="14"/>
      <c r="NOI2400" s="14"/>
      <c r="NOJ2400" s="14"/>
      <c r="NOK2400" s="14"/>
      <c r="NOL2400" s="14"/>
      <c r="NOM2400" s="14"/>
      <c r="NON2400" s="14"/>
      <c r="NOO2400" s="14"/>
      <c r="NOP2400" s="14"/>
      <c r="NOQ2400" s="14"/>
      <c r="NOR2400" s="14"/>
      <c r="NOS2400" s="14"/>
      <c r="NOT2400" s="14"/>
      <c r="NOU2400" s="14"/>
      <c r="NOV2400" s="14"/>
      <c r="NOW2400" s="14"/>
      <c r="NOX2400" s="14"/>
      <c r="NOY2400" s="14"/>
      <c r="NOZ2400" s="14"/>
      <c r="NPA2400" s="14"/>
      <c r="NPB2400" s="14"/>
      <c r="NPC2400" s="14"/>
      <c r="NPD2400" s="14"/>
      <c r="NPE2400" s="14"/>
      <c r="NPF2400" s="14"/>
      <c r="NPG2400" s="14"/>
      <c r="NPH2400" s="14"/>
      <c r="NPI2400" s="14"/>
      <c r="NPJ2400" s="14"/>
      <c r="NPK2400" s="14"/>
      <c r="NPL2400" s="14"/>
      <c r="NPM2400" s="14"/>
      <c r="NPN2400" s="14"/>
      <c r="NPO2400" s="14"/>
      <c r="NPP2400" s="14"/>
      <c r="NPQ2400" s="14"/>
      <c r="NPR2400" s="14"/>
      <c r="NPS2400" s="14"/>
      <c r="NPT2400" s="14"/>
      <c r="NPU2400" s="14"/>
      <c r="NPV2400" s="14"/>
      <c r="NPW2400" s="14"/>
      <c r="NPX2400" s="14"/>
      <c r="NPY2400" s="14"/>
      <c r="NPZ2400" s="14"/>
      <c r="NQA2400" s="14"/>
      <c r="NQB2400" s="14"/>
      <c r="NQC2400" s="14"/>
      <c r="NQD2400" s="14"/>
      <c r="NQE2400" s="14"/>
      <c r="NQF2400" s="14"/>
      <c r="NQG2400" s="14"/>
      <c r="NQH2400" s="14"/>
      <c r="NQI2400" s="14"/>
      <c r="NQJ2400" s="14"/>
      <c r="NQK2400" s="14"/>
      <c r="NQL2400" s="14"/>
      <c r="NQM2400" s="14"/>
      <c r="NQN2400" s="14"/>
      <c r="NQO2400" s="14"/>
      <c r="NQP2400" s="14"/>
      <c r="NQQ2400" s="14"/>
      <c r="NQR2400" s="14"/>
      <c r="NQS2400" s="14"/>
      <c r="NQT2400" s="14"/>
      <c r="NQU2400" s="14"/>
      <c r="NQV2400" s="14"/>
      <c r="NQW2400" s="14"/>
      <c r="NQX2400" s="14"/>
      <c r="NQY2400" s="14"/>
      <c r="NQZ2400" s="14"/>
      <c r="NRA2400" s="14"/>
      <c r="NRB2400" s="14"/>
      <c r="NRC2400" s="14"/>
      <c r="NRD2400" s="14"/>
      <c r="NRE2400" s="14"/>
      <c r="NRF2400" s="14"/>
      <c r="NRG2400" s="14"/>
      <c r="NRH2400" s="14"/>
      <c r="NRI2400" s="14"/>
      <c r="NRJ2400" s="14"/>
      <c r="NRK2400" s="14"/>
      <c r="NRL2400" s="14"/>
      <c r="NRM2400" s="14"/>
      <c r="NRN2400" s="14"/>
      <c r="NRO2400" s="14"/>
      <c r="NRP2400" s="14"/>
      <c r="NRQ2400" s="14"/>
      <c r="NRR2400" s="14"/>
      <c r="NRS2400" s="14"/>
      <c r="NRT2400" s="14"/>
      <c r="NRU2400" s="14"/>
      <c r="NRV2400" s="14"/>
      <c r="NRW2400" s="14"/>
      <c r="NRX2400" s="14"/>
      <c r="NRY2400" s="14"/>
      <c r="NRZ2400" s="14"/>
      <c r="NSA2400" s="14"/>
      <c r="NSB2400" s="14"/>
      <c r="NSC2400" s="14"/>
      <c r="NSD2400" s="14"/>
      <c r="NSE2400" s="14"/>
      <c r="NSF2400" s="14"/>
      <c r="NSG2400" s="14"/>
      <c r="NSH2400" s="14"/>
      <c r="NSI2400" s="14"/>
      <c r="NSJ2400" s="14"/>
      <c r="NSK2400" s="14"/>
      <c r="NSL2400" s="14"/>
      <c r="NSM2400" s="14"/>
      <c r="NSN2400" s="14"/>
      <c r="NSO2400" s="14"/>
      <c r="NSP2400" s="14"/>
      <c r="NSQ2400" s="14"/>
      <c r="NSR2400" s="14"/>
      <c r="NSS2400" s="14"/>
      <c r="NST2400" s="14"/>
      <c r="NSU2400" s="14"/>
      <c r="NSV2400" s="14"/>
      <c r="NSW2400" s="14"/>
      <c r="NSX2400" s="14"/>
      <c r="NSY2400" s="14"/>
      <c r="NSZ2400" s="14"/>
      <c r="NTA2400" s="14"/>
      <c r="NTB2400" s="14"/>
      <c r="NTC2400" s="14"/>
      <c r="NTD2400" s="14"/>
      <c r="NTE2400" s="14"/>
      <c r="NTF2400" s="14"/>
      <c r="NTG2400" s="14"/>
      <c r="NTH2400" s="14"/>
      <c r="NTI2400" s="14"/>
      <c r="NTJ2400" s="14"/>
      <c r="NTK2400" s="14"/>
      <c r="NTL2400" s="14"/>
      <c r="NTM2400" s="14"/>
      <c r="NTN2400" s="14"/>
      <c r="NTO2400" s="14"/>
      <c r="NTP2400" s="14"/>
      <c r="NTQ2400" s="14"/>
      <c r="NTR2400" s="14"/>
      <c r="NTS2400" s="14"/>
      <c r="NTT2400" s="14"/>
      <c r="NTU2400" s="14"/>
      <c r="NTV2400" s="14"/>
      <c r="NTW2400" s="14"/>
      <c r="NTX2400" s="14"/>
      <c r="NTY2400" s="14"/>
      <c r="NTZ2400" s="14"/>
      <c r="NUA2400" s="14"/>
      <c r="NUB2400" s="14"/>
      <c r="NUC2400" s="14"/>
      <c r="NUD2400" s="14"/>
      <c r="NUE2400" s="14"/>
      <c r="NUF2400" s="14"/>
      <c r="NUG2400" s="14"/>
      <c r="NUH2400" s="14"/>
      <c r="NUI2400" s="14"/>
      <c r="NUJ2400" s="14"/>
      <c r="NUK2400" s="14"/>
      <c r="NUL2400" s="14"/>
      <c r="NUM2400" s="14"/>
      <c r="NUN2400" s="14"/>
      <c r="NUO2400" s="14"/>
      <c r="NUP2400" s="14"/>
      <c r="NUQ2400" s="14"/>
      <c r="NUR2400" s="14"/>
      <c r="NUS2400" s="14"/>
      <c r="NUT2400" s="14"/>
      <c r="NUU2400" s="14"/>
      <c r="NUV2400" s="14"/>
      <c r="NUW2400" s="14"/>
      <c r="NUX2400" s="14"/>
      <c r="NUY2400" s="14"/>
      <c r="NUZ2400" s="14"/>
      <c r="NVA2400" s="14"/>
      <c r="NVB2400" s="14"/>
      <c r="NVC2400" s="14"/>
      <c r="NVD2400" s="14"/>
      <c r="NVE2400" s="14"/>
      <c r="NVF2400" s="14"/>
      <c r="NVG2400" s="14"/>
      <c r="NVH2400" s="14"/>
      <c r="NVI2400" s="14"/>
      <c r="NVJ2400" s="14"/>
      <c r="NVK2400" s="14"/>
      <c r="NVL2400" s="14"/>
      <c r="NVM2400" s="14"/>
      <c r="NVN2400" s="14"/>
      <c r="NVO2400" s="14"/>
      <c r="NVP2400" s="14"/>
      <c r="NVQ2400" s="14"/>
      <c r="NVR2400" s="14"/>
      <c r="NVS2400" s="14"/>
      <c r="NVT2400" s="14"/>
      <c r="NVU2400" s="14"/>
      <c r="NVV2400" s="14"/>
      <c r="NVW2400" s="14"/>
      <c r="NVX2400" s="14"/>
      <c r="NVY2400" s="14"/>
      <c r="NVZ2400" s="14"/>
      <c r="NWA2400" s="14"/>
      <c r="NWB2400" s="14"/>
      <c r="NWC2400" s="14"/>
      <c r="NWD2400" s="14"/>
      <c r="NWE2400" s="14"/>
      <c r="NWF2400" s="14"/>
      <c r="NWG2400" s="14"/>
      <c r="NWH2400" s="14"/>
      <c r="NWI2400" s="14"/>
      <c r="NWJ2400" s="14"/>
      <c r="NWK2400" s="14"/>
      <c r="NWL2400" s="14"/>
      <c r="NWM2400" s="14"/>
      <c r="NWN2400" s="14"/>
      <c r="NWO2400" s="14"/>
      <c r="NWP2400" s="14"/>
      <c r="NWQ2400" s="14"/>
      <c r="NWR2400" s="14"/>
      <c r="NWS2400" s="14"/>
      <c r="NWT2400" s="14"/>
      <c r="NWU2400" s="14"/>
      <c r="NWV2400" s="14"/>
      <c r="NWW2400" s="14"/>
      <c r="NWX2400" s="14"/>
      <c r="NWY2400" s="14"/>
      <c r="NWZ2400" s="14"/>
      <c r="NXA2400" s="14"/>
      <c r="NXB2400" s="14"/>
      <c r="NXC2400" s="14"/>
      <c r="NXD2400" s="14"/>
      <c r="NXE2400" s="14"/>
      <c r="NXF2400" s="14"/>
      <c r="NXG2400" s="14"/>
      <c r="NXH2400" s="14"/>
      <c r="NXI2400" s="14"/>
      <c r="NXJ2400" s="14"/>
      <c r="NXK2400" s="14"/>
      <c r="NXL2400" s="14"/>
      <c r="NXM2400" s="14"/>
      <c r="NXN2400" s="14"/>
      <c r="NXO2400" s="14"/>
      <c r="NXP2400" s="14"/>
      <c r="NXQ2400" s="14"/>
      <c r="NXR2400" s="14"/>
      <c r="NXS2400" s="14"/>
      <c r="NXT2400" s="14"/>
      <c r="NXU2400" s="14"/>
      <c r="NXV2400" s="14"/>
      <c r="NXW2400" s="14"/>
      <c r="NXX2400" s="14"/>
      <c r="NXY2400" s="14"/>
      <c r="NXZ2400" s="14"/>
      <c r="NYA2400" s="14"/>
      <c r="NYB2400" s="14"/>
      <c r="NYC2400" s="14"/>
      <c r="NYD2400" s="14"/>
      <c r="NYE2400" s="14"/>
      <c r="NYF2400" s="14"/>
      <c r="NYG2400" s="14"/>
      <c r="NYH2400" s="14"/>
      <c r="NYI2400" s="14"/>
      <c r="NYJ2400" s="14"/>
      <c r="NYK2400" s="14"/>
      <c r="NYL2400" s="14"/>
      <c r="NYM2400" s="14"/>
      <c r="NYN2400" s="14"/>
      <c r="NYO2400" s="14"/>
      <c r="NYP2400" s="14"/>
      <c r="NYQ2400" s="14"/>
      <c r="NYR2400" s="14"/>
      <c r="NYS2400" s="14"/>
      <c r="NYT2400" s="14"/>
      <c r="NYU2400" s="14"/>
      <c r="NYV2400" s="14"/>
      <c r="NYW2400" s="14"/>
      <c r="NYX2400" s="14"/>
      <c r="NYY2400" s="14"/>
      <c r="NYZ2400" s="14"/>
      <c r="NZA2400" s="14"/>
      <c r="NZB2400" s="14"/>
      <c r="NZC2400" s="14"/>
      <c r="NZD2400" s="14"/>
      <c r="NZE2400" s="14"/>
      <c r="NZF2400" s="14"/>
      <c r="NZG2400" s="14"/>
      <c r="NZH2400" s="14"/>
      <c r="NZI2400" s="14"/>
      <c r="NZJ2400" s="14"/>
      <c r="NZK2400" s="14"/>
      <c r="NZL2400" s="14"/>
      <c r="NZM2400" s="14"/>
      <c r="NZN2400" s="14"/>
      <c r="NZO2400" s="14"/>
      <c r="NZP2400" s="14"/>
      <c r="NZQ2400" s="14"/>
      <c r="NZR2400" s="14"/>
      <c r="NZS2400" s="14"/>
      <c r="NZT2400" s="14"/>
      <c r="NZU2400" s="14"/>
      <c r="NZV2400" s="14"/>
      <c r="NZW2400" s="14"/>
      <c r="NZX2400" s="14"/>
      <c r="NZY2400" s="14"/>
      <c r="NZZ2400" s="14"/>
      <c r="OAA2400" s="14"/>
      <c r="OAB2400" s="14"/>
      <c r="OAC2400" s="14"/>
      <c r="OAD2400" s="14"/>
      <c r="OAE2400" s="14"/>
      <c r="OAF2400" s="14"/>
      <c r="OAG2400" s="14"/>
      <c r="OAH2400" s="14"/>
      <c r="OAI2400" s="14"/>
      <c r="OAJ2400" s="14"/>
      <c r="OAK2400" s="14"/>
      <c r="OAL2400" s="14"/>
      <c r="OAM2400" s="14"/>
      <c r="OAN2400" s="14"/>
      <c r="OAO2400" s="14"/>
      <c r="OAP2400" s="14"/>
      <c r="OAQ2400" s="14"/>
      <c r="OAR2400" s="14"/>
      <c r="OAS2400" s="14"/>
      <c r="OAT2400" s="14"/>
      <c r="OAU2400" s="14"/>
      <c r="OAV2400" s="14"/>
      <c r="OAW2400" s="14"/>
      <c r="OAX2400" s="14"/>
      <c r="OAY2400" s="14"/>
      <c r="OAZ2400" s="14"/>
      <c r="OBA2400" s="14"/>
      <c r="OBB2400" s="14"/>
      <c r="OBC2400" s="14"/>
      <c r="OBD2400" s="14"/>
      <c r="OBE2400" s="14"/>
      <c r="OBF2400" s="14"/>
      <c r="OBG2400" s="14"/>
      <c r="OBH2400" s="14"/>
      <c r="OBI2400" s="14"/>
      <c r="OBJ2400" s="14"/>
      <c r="OBK2400" s="14"/>
      <c r="OBL2400" s="14"/>
      <c r="OBM2400" s="14"/>
      <c r="OBN2400" s="14"/>
      <c r="OBO2400" s="14"/>
      <c r="OBP2400" s="14"/>
      <c r="OBQ2400" s="14"/>
      <c r="OBR2400" s="14"/>
      <c r="OBS2400" s="14"/>
      <c r="OBT2400" s="14"/>
      <c r="OBU2400" s="14"/>
      <c r="OBV2400" s="14"/>
      <c r="OBW2400" s="14"/>
      <c r="OBX2400" s="14"/>
      <c r="OBY2400" s="14"/>
      <c r="OBZ2400" s="14"/>
      <c r="OCA2400" s="14"/>
      <c r="OCB2400" s="14"/>
      <c r="OCC2400" s="14"/>
      <c r="OCD2400" s="14"/>
      <c r="OCE2400" s="14"/>
      <c r="OCF2400" s="14"/>
      <c r="OCG2400" s="14"/>
      <c r="OCH2400" s="14"/>
      <c r="OCI2400" s="14"/>
      <c r="OCJ2400" s="14"/>
      <c r="OCK2400" s="14"/>
      <c r="OCL2400" s="14"/>
      <c r="OCM2400" s="14"/>
      <c r="OCN2400" s="14"/>
      <c r="OCO2400" s="14"/>
      <c r="OCP2400" s="14"/>
      <c r="OCQ2400" s="14"/>
      <c r="OCR2400" s="14"/>
      <c r="OCS2400" s="14"/>
      <c r="OCT2400" s="14"/>
      <c r="OCU2400" s="14"/>
      <c r="OCV2400" s="14"/>
      <c r="OCW2400" s="14"/>
      <c r="OCX2400" s="14"/>
      <c r="OCY2400" s="14"/>
      <c r="OCZ2400" s="14"/>
      <c r="ODA2400" s="14"/>
      <c r="ODB2400" s="14"/>
      <c r="ODC2400" s="14"/>
      <c r="ODD2400" s="14"/>
      <c r="ODE2400" s="14"/>
      <c r="ODF2400" s="14"/>
      <c r="ODG2400" s="14"/>
      <c r="ODH2400" s="14"/>
      <c r="ODI2400" s="14"/>
      <c r="ODJ2400" s="14"/>
      <c r="ODK2400" s="14"/>
      <c r="ODL2400" s="14"/>
      <c r="ODM2400" s="14"/>
      <c r="ODN2400" s="14"/>
      <c r="ODO2400" s="14"/>
      <c r="ODP2400" s="14"/>
      <c r="ODQ2400" s="14"/>
      <c r="ODR2400" s="14"/>
      <c r="ODS2400" s="14"/>
      <c r="ODT2400" s="14"/>
      <c r="ODU2400" s="14"/>
      <c r="ODV2400" s="14"/>
      <c r="ODW2400" s="14"/>
      <c r="ODX2400" s="14"/>
      <c r="ODY2400" s="14"/>
      <c r="ODZ2400" s="14"/>
      <c r="OEA2400" s="14"/>
      <c r="OEB2400" s="14"/>
      <c r="OEC2400" s="14"/>
      <c r="OED2400" s="14"/>
      <c r="OEE2400" s="14"/>
      <c r="OEF2400" s="14"/>
      <c r="OEG2400" s="14"/>
      <c r="OEH2400" s="14"/>
      <c r="OEI2400" s="14"/>
      <c r="OEJ2400" s="14"/>
      <c r="OEK2400" s="14"/>
      <c r="OEL2400" s="14"/>
      <c r="OEM2400" s="14"/>
      <c r="OEN2400" s="14"/>
      <c r="OEO2400" s="14"/>
      <c r="OEP2400" s="14"/>
      <c r="OEQ2400" s="14"/>
      <c r="OER2400" s="14"/>
      <c r="OES2400" s="14"/>
      <c r="OET2400" s="14"/>
      <c r="OEU2400" s="14"/>
      <c r="OEV2400" s="14"/>
      <c r="OEW2400" s="14"/>
      <c r="OEX2400" s="14"/>
      <c r="OEY2400" s="14"/>
      <c r="OEZ2400" s="14"/>
      <c r="OFA2400" s="14"/>
      <c r="OFB2400" s="14"/>
      <c r="OFC2400" s="14"/>
      <c r="OFD2400" s="14"/>
      <c r="OFE2400" s="14"/>
      <c r="OFF2400" s="14"/>
      <c r="OFG2400" s="14"/>
      <c r="OFH2400" s="14"/>
      <c r="OFI2400" s="14"/>
      <c r="OFJ2400" s="14"/>
      <c r="OFK2400" s="14"/>
      <c r="OFL2400" s="14"/>
      <c r="OFM2400" s="14"/>
      <c r="OFN2400" s="14"/>
      <c r="OFO2400" s="14"/>
      <c r="OFP2400" s="14"/>
      <c r="OFQ2400" s="14"/>
      <c r="OFR2400" s="14"/>
      <c r="OFS2400" s="14"/>
      <c r="OFT2400" s="14"/>
      <c r="OFU2400" s="14"/>
      <c r="OFV2400" s="14"/>
      <c r="OFW2400" s="14"/>
      <c r="OFX2400" s="14"/>
      <c r="OFY2400" s="14"/>
      <c r="OFZ2400" s="14"/>
      <c r="OGA2400" s="14"/>
      <c r="OGB2400" s="14"/>
      <c r="OGC2400" s="14"/>
      <c r="OGD2400" s="14"/>
      <c r="OGE2400" s="14"/>
      <c r="OGF2400" s="14"/>
      <c r="OGG2400" s="14"/>
      <c r="OGH2400" s="14"/>
      <c r="OGI2400" s="14"/>
      <c r="OGJ2400" s="14"/>
      <c r="OGK2400" s="14"/>
      <c r="OGL2400" s="14"/>
      <c r="OGM2400" s="14"/>
      <c r="OGN2400" s="14"/>
      <c r="OGO2400" s="14"/>
      <c r="OGP2400" s="14"/>
      <c r="OGQ2400" s="14"/>
      <c r="OGR2400" s="14"/>
      <c r="OGS2400" s="14"/>
      <c r="OGT2400" s="14"/>
      <c r="OGU2400" s="14"/>
      <c r="OGV2400" s="14"/>
      <c r="OGW2400" s="14"/>
      <c r="OGX2400" s="14"/>
      <c r="OGY2400" s="14"/>
      <c r="OGZ2400" s="14"/>
      <c r="OHA2400" s="14"/>
      <c r="OHB2400" s="14"/>
      <c r="OHC2400" s="14"/>
      <c r="OHD2400" s="14"/>
      <c r="OHE2400" s="14"/>
      <c r="OHF2400" s="14"/>
      <c r="OHG2400" s="14"/>
      <c r="OHH2400" s="14"/>
      <c r="OHI2400" s="14"/>
      <c r="OHJ2400" s="14"/>
      <c r="OHK2400" s="14"/>
      <c r="OHL2400" s="14"/>
      <c r="OHM2400" s="14"/>
      <c r="OHN2400" s="14"/>
      <c r="OHO2400" s="14"/>
      <c r="OHP2400" s="14"/>
      <c r="OHQ2400" s="14"/>
      <c r="OHR2400" s="14"/>
      <c r="OHS2400" s="14"/>
      <c r="OHT2400" s="14"/>
      <c r="OHU2400" s="14"/>
      <c r="OHV2400" s="14"/>
      <c r="OHW2400" s="14"/>
      <c r="OHX2400" s="14"/>
      <c r="OHY2400" s="14"/>
      <c r="OHZ2400" s="14"/>
      <c r="OIA2400" s="14"/>
      <c r="OIB2400" s="14"/>
      <c r="OIC2400" s="14"/>
      <c r="OID2400" s="14"/>
      <c r="OIE2400" s="14"/>
      <c r="OIF2400" s="14"/>
      <c r="OIG2400" s="14"/>
      <c r="OIH2400" s="14"/>
      <c r="OII2400" s="14"/>
      <c r="OIJ2400" s="14"/>
      <c r="OIK2400" s="14"/>
      <c r="OIL2400" s="14"/>
      <c r="OIM2400" s="14"/>
      <c r="OIN2400" s="14"/>
      <c r="OIO2400" s="14"/>
      <c r="OIP2400" s="14"/>
      <c r="OIQ2400" s="14"/>
      <c r="OIR2400" s="14"/>
      <c r="OIS2400" s="14"/>
      <c r="OIT2400" s="14"/>
      <c r="OIU2400" s="14"/>
      <c r="OIV2400" s="14"/>
      <c r="OIW2400" s="14"/>
      <c r="OIX2400" s="14"/>
      <c r="OIY2400" s="14"/>
      <c r="OIZ2400" s="14"/>
      <c r="OJA2400" s="14"/>
      <c r="OJB2400" s="14"/>
      <c r="OJC2400" s="14"/>
      <c r="OJD2400" s="14"/>
      <c r="OJE2400" s="14"/>
      <c r="OJF2400" s="14"/>
      <c r="OJG2400" s="14"/>
      <c r="OJH2400" s="14"/>
      <c r="OJI2400" s="14"/>
      <c r="OJJ2400" s="14"/>
      <c r="OJK2400" s="14"/>
      <c r="OJL2400" s="14"/>
      <c r="OJM2400" s="14"/>
      <c r="OJN2400" s="14"/>
      <c r="OJO2400" s="14"/>
      <c r="OJP2400" s="14"/>
      <c r="OJQ2400" s="14"/>
      <c r="OJR2400" s="14"/>
      <c r="OJS2400" s="14"/>
      <c r="OJT2400" s="14"/>
      <c r="OJU2400" s="14"/>
      <c r="OJV2400" s="14"/>
      <c r="OJW2400" s="14"/>
      <c r="OJX2400" s="14"/>
      <c r="OJY2400" s="14"/>
      <c r="OJZ2400" s="14"/>
      <c r="OKA2400" s="14"/>
      <c r="OKB2400" s="14"/>
      <c r="OKC2400" s="14"/>
      <c r="OKD2400" s="14"/>
      <c r="OKE2400" s="14"/>
      <c r="OKF2400" s="14"/>
      <c r="OKG2400" s="14"/>
      <c r="OKH2400" s="14"/>
      <c r="OKI2400" s="14"/>
      <c r="OKJ2400" s="14"/>
      <c r="OKK2400" s="14"/>
      <c r="OKL2400" s="14"/>
      <c r="OKM2400" s="14"/>
      <c r="OKN2400" s="14"/>
      <c r="OKO2400" s="14"/>
      <c r="OKP2400" s="14"/>
      <c r="OKQ2400" s="14"/>
      <c r="OKR2400" s="14"/>
      <c r="OKS2400" s="14"/>
      <c r="OKT2400" s="14"/>
      <c r="OKU2400" s="14"/>
      <c r="OKV2400" s="14"/>
      <c r="OKW2400" s="14"/>
      <c r="OKX2400" s="14"/>
      <c r="OKY2400" s="14"/>
      <c r="OKZ2400" s="14"/>
      <c r="OLA2400" s="14"/>
      <c r="OLB2400" s="14"/>
      <c r="OLC2400" s="14"/>
      <c r="OLD2400" s="14"/>
      <c r="OLE2400" s="14"/>
      <c r="OLF2400" s="14"/>
      <c r="OLG2400" s="14"/>
      <c r="OLH2400" s="14"/>
      <c r="OLI2400" s="14"/>
      <c r="OLJ2400" s="14"/>
      <c r="OLK2400" s="14"/>
      <c r="OLL2400" s="14"/>
      <c r="OLM2400" s="14"/>
      <c r="OLN2400" s="14"/>
      <c r="OLO2400" s="14"/>
      <c r="OLP2400" s="14"/>
      <c r="OLQ2400" s="14"/>
      <c r="OLR2400" s="14"/>
      <c r="OLS2400" s="14"/>
      <c r="OLT2400" s="14"/>
      <c r="OLU2400" s="14"/>
      <c r="OLV2400" s="14"/>
      <c r="OLW2400" s="14"/>
      <c r="OLX2400" s="14"/>
      <c r="OLY2400" s="14"/>
      <c r="OLZ2400" s="14"/>
      <c r="OMA2400" s="14"/>
      <c r="OMB2400" s="14"/>
      <c r="OMC2400" s="14"/>
      <c r="OMD2400" s="14"/>
      <c r="OME2400" s="14"/>
      <c r="OMF2400" s="14"/>
      <c r="OMG2400" s="14"/>
      <c r="OMH2400" s="14"/>
      <c r="OMI2400" s="14"/>
      <c r="OMJ2400" s="14"/>
      <c r="OMK2400" s="14"/>
      <c r="OML2400" s="14"/>
      <c r="OMM2400" s="14"/>
      <c r="OMN2400" s="14"/>
      <c r="OMO2400" s="14"/>
      <c r="OMP2400" s="14"/>
      <c r="OMQ2400" s="14"/>
      <c r="OMR2400" s="14"/>
      <c r="OMS2400" s="14"/>
      <c r="OMT2400" s="14"/>
      <c r="OMU2400" s="14"/>
      <c r="OMV2400" s="14"/>
      <c r="OMW2400" s="14"/>
      <c r="OMX2400" s="14"/>
      <c r="OMY2400" s="14"/>
      <c r="OMZ2400" s="14"/>
      <c r="ONA2400" s="14"/>
      <c r="ONB2400" s="14"/>
      <c r="ONC2400" s="14"/>
      <c r="OND2400" s="14"/>
      <c r="ONE2400" s="14"/>
      <c r="ONF2400" s="14"/>
      <c r="ONG2400" s="14"/>
      <c r="ONH2400" s="14"/>
      <c r="ONI2400" s="14"/>
      <c r="ONJ2400" s="14"/>
      <c r="ONK2400" s="14"/>
      <c r="ONL2400" s="14"/>
      <c r="ONM2400" s="14"/>
      <c r="ONN2400" s="14"/>
      <c r="ONO2400" s="14"/>
      <c r="ONP2400" s="14"/>
      <c r="ONQ2400" s="14"/>
      <c r="ONR2400" s="14"/>
      <c r="ONS2400" s="14"/>
      <c r="ONT2400" s="14"/>
      <c r="ONU2400" s="14"/>
      <c r="ONV2400" s="14"/>
      <c r="ONW2400" s="14"/>
      <c r="ONX2400" s="14"/>
      <c r="ONY2400" s="14"/>
      <c r="ONZ2400" s="14"/>
      <c r="OOA2400" s="14"/>
      <c r="OOB2400" s="14"/>
      <c r="OOC2400" s="14"/>
      <c r="OOD2400" s="14"/>
      <c r="OOE2400" s="14"/>
      <c r="OOF2400" s="14"/>
      <c r="OOG2400" s="14"/>
      <c r="OOH2400" s="14"/>
      <c r="OOI2400" s="14"/>
      <c r="OOJ2400" s="14"/>
      <c r="OOK2400" s="14"/>
      <c r="OOL2400" s="14"/>
      <c r="OOM2400" s="14"/>
      <c r="OON2400" s="14"/>
      <c r="OOO2400" s="14"/>
      <c r="OOP2400" s="14"/>
      <c r="OOQ2400" s="14"/>
      <c r="OOR2400" s="14"/>
      <c r="OOS2400" s="14"/>
      <c r="OOT2400" s="14"/>
      <c r="OOU2400" s="14"/>
      <c r="OOV2400" s="14"/>
      <c r="OOW2400" s="14"/>
      <c r="OOX2400" s="14"/>
      <c r="OOY2400" s="14"/>
      <c r="OOZ2400" s="14"/>
      <c r="OPA2400" s="14"/>
      <c r="OPB2400" s="14"/>
      <c r="OPC2400" s="14"/>
      <c r="OPD2400" s="14"/>
      <c r="OPE2400" s="14"/>
      <c r="OPF2400" s="14"/>
      <c r="OPG2400" s="14"/>
      <c r="OPH2400" s="14"/>
      <c r="OPI2400" s="14"/>
      <c r="OPJ2400" s="14"/>
      <c r="OPK2400" s="14"/>
      <c r="OPL2400" s="14"/>
      <c r="OPM2400" s="14"/>
      <c r="OPN2400" s="14"/>
      <c r="OPO2400" s="14"/>
      <c r="OPP2400" s="14"/>
      <c r="OPQ2400" s="14"/>
      <c r="OPR2400" s="14"/>
      <c r="OPS2400" s="14"/>
      <c r="OPT2400" s="14"/>
      <c r="OPU2400" s="14"/>
      <c r="OPV2400" s="14"/>
      <c r="OPW2400" s="14"/>
      <c r="OPX2400" s="14"/>
      <c r="OPY2400" s="14"/>
      <c r="OPZ2400" s="14"/>
      <c r="OQA2400" s="14"/>
      <c r="OQB2400" s="14"/>
      <c r="OQC2400" s="14"/>
      <c r="OQD2400" s="14"/>
      <c r="OQE2400" s="14"/>
      <c r="OQF2400" s="14"/>
      <c r="OQG2400" s="14"/>
      <c r="OQH2400" s="14"/>
      <c r="OQI2400" s="14"/>
      <c r="OQJ2400" s="14"/>
      <c r="OQK2400" s="14"/>
      <c r="OQL2400" s="14"/>
      <c r="OQM2400" s="14"/>
      <c r="OQN2400" s="14"/>
      <c r="OQO2400" s="14"/>
      <c r="OQP2400" s="14"/>
      <c r="OQQ2400" s="14"/>
      <c r="OQR2400" s="14"/>
      <c r="OQS2400" s="14"/>
      <c r="OQT2400" s="14"/>
      <c r="OQU2400" s="14"/>
      <c r="OQV2400" s="14"/>
      <c r="OQW2400" s="14"/>
      <c r="OQX2400" s="14"/>
      <c r="OQY2400" s="14"/>
      <c r="OQZ2400" s="14"/>
      <c r="ORA2400" s="14"/>
      <c r="ORB2400" s="14"/>
      <c r="ORC2400" s="14"/>
      <c r="ORD2400" s="14"/>
      <c r="ORE2400" s="14"/>
      <c r="ORF2400" s="14"/>
      <c r="ORG2400" s="14"/>
      <c r="ORH2400" s="14"/>
      <c r="ORI2400" s="14"/>
      <c r="ORJ2400" s="14"/>
      <c r="ORK2400" s="14"/>
      <c r="ORL2400" s="14"/>
      <c r="ORM2400" s="14"/>
      <c r="ORN2400" s="14"/>
      <c r="ORO2400" s="14"/>
      <c r="ORP2400" s="14"/>
      <c r="ORQ2400" s="14"/>
      <c r="ORR2400" s="14"/>
      <c r="ORS2400" s="14"/>
      <c r="ORT2400" s="14"/>
      <c r="ORU2400" s="14"/>
      <c r="ORV2400" s="14"/>
      <c r="ORW2400" s="14"/>
      <c r="ORX2400" s="14"/>
      <c r="ORY2400" s="14"/>
      <c r="ORZ2400" s="14"/>
      <c r="OSA2400" s="14"/>
      <c r="OSB2400" s="14"/>
      <c r="OSC2400" s="14"/>
      <c r="OSD2400" s="14"/>
      <c r="OSE2400" s="14"/>
      <c r="OSF2400" s="14"/>
      <c r="OSG2400" s="14"/>
      <c r="OSH2400" s="14"/>
      <c r="OSI2400" s="14"/>
      <c r="OSJ2400" s="14"/>
      <c r="OSK2400" s="14"/>
      <c r="OSL2400" s="14"/>
      <c r="OSM2400" s="14"/>
      <c r="OSN2400" s="14"/>
      <c r="OSO2400" s="14"/>
      <c r="OSP2400" s="14"/>
      <c r="OSQ2400" s="14"/>
      <c r="OSR2400" s="14"/>
      <c r="OSS2400" s="14"/>
      <c r="OST2400" s="14"/>
      <c r="OSU2400" s="14"/>
      <c r="OSV2400" s="14"/>
      <c r="OSW2400" s="14"/>
      <c r="OSX2400" s="14"/>
      <c r="OSY2400" s="14"/>
      <c r="OSZ2400" s="14"/>
      <c r="OTA2400" s="14"/>
      <c r="OTB2400" s="14"/>
      <c r="OTC2400" s="14"/>
      <c r="OTD2400" s="14"/>
      <c r="OTE2400" s="14"/>
      <c r="OTF2400" s="14"/>
      <c r="OTG2400" s="14"/>
      <c r="OTH2400" s="14"/>
      <c r="OTI2400" s="14"/>
      <c r="OTJ2400" s="14"/>
      <c r="OTK2400" s="14"/>
      <c r="OTL2400" s="14"/>
      <c r="OTM2400" s="14"/>
      <c r="OTN2400" s="14"/>
      <c r="OTO2400" s="14"/>
      <c r="OTP2400" s="14"/>
      <c r="OTQ2400" s="14"/>
      <c r="OTR2400" s="14"/>
      <c r="OTS2400" s="14"/>
      <c r="OTT2400" s="14"/>
      <c r="OTU2400" s="14"/>
      <c r="OTV2400" s="14"/>
      <c r="OTW2400" s="14"/>
      <c r="OTX2400" s="14"/>
      <c r="OTY2400" s="14"/>
      <c r="OTZ2400" s="14"/>
      <c r="OUA2400" s="14"/>
      <c r="OUB2400" s="14"/>
      <c r="OUC2400" s="14"/>
      <c r="OUD2400" s="14"/>
      <c r="OUE2400" s="14"/>
      <c r="OUF2400" s="14"/>
      <c r="OUG2400" s="14"/>
      <c r="OUH2400" s="14"/>
      <c r="OUI2400" s="14"/>
      <c r="OUJ2400" s="14"/>
      <c r="OUK2400" s="14"/>
      <c r="OUL2400" s="14"/>
      <c r="OUM2400" s="14"/>
      <c r="OUN2400" s="14"/>
      <c r="OUO2400" s="14"/>
      <c r="OUP2400" s="14"/>
      <c r="OUQ2400" s="14"/>
      <c r="OUR2400" s="14"/>
      <c r="OUS2400" s="14"/>
      <c r="OUT2400" s="14"/>
      <c r="OUU2400" s="14"/>
      <c r="OUV2400" s="14"/>
      <c r="OUW2400" s="14"/>
      <c r="OUX2400" s="14"/>
      <c r="OUY2400" s="14"/>
      <c r="OUZ2400" s="14"/>
      <c r="OVA2400" s="14"/>
      <c r="OVB2400" s="14"/>
      <c r="OVC2400" s="14"/>
      <c r="OVD2400" s="14"/>
      <c r="OVE2400" s="14"/>
      <c r="OVF2400" s="14"/>
      <c r="OVG2400" s="14"/>
      <c r="OVH2400" s="14"/>
      <c r="OVI2400" s="14"/>
      <c r="OVJ2400" s="14"/>
      <c r="OVK2400" s="14"/>
      <c r="OVL2400" s="14"/>
      <c r="OVM2400" s="14"/>
      <c r="OVN2400" s="14"/>
      <c r="OVO2400" s="14"/>
      <c r="OVP2400" s="14"/>
      <c r="OVQ2400" s="14"/>
      <c r="OVR2400" s="14"/>
      <c r="OVS2400" s="14"/>
      <c r="OVT2400" s="14"/>
      <c r="OVU2400" s="14"/>
      <c r="OVV2400" s="14"/>
      <c r="OVW2400" s="14"/>
      <c r="OVX2400" s="14"/>
      <c r="OVY2400" s="14"/>
      <c r="OVZ2400" s="14"/>
      <c r="OWA2400" s="14"/>
      <c r="OWB2400" s="14"/>
      <c r="OWC2400" s="14"/>
      <c r="OWD2400" s="14"/>
      <c r="OWE2400" s="14"/>
      <c r="OWF2400" s="14"/>
      <c r="OWG2400" s="14"/>
      <c r="OWH2400" s="14"/>
      <c r="OWI2400" s="14"/>
      <c r="OWJ2400" s="14"/>
      <c r="OWK2400" s="14"/>
      <c r="OWL2400" s="14"/>
      <c r="OWM2400" s="14"/>
      <c r="OWN2400" s="14"/>
      <c r="OWO2400" s="14"/>
      <c r="OWP2400" s="14"/>
      <c r="OWQ2400" s="14"/>
      <c r="OWR2400" s="14"/>
      <c r="OWS2400" s="14"/>
      <c r="OWT2400" s="14"/>
      <c r="OWU2400" s="14"/>
      <c r="OWV2400" s="14"/>
      <c r="OWW2400" s="14"/>
      <c r="OWX2400" s="14"/>
      <c r="OWY2400" s="14"/>
      <c r="OWZ2400" s="14"/>
      <c r="OXA2400" s="14"/>
      <c r="OXB2400" s="14"/>
      <c r="OXC2400" s="14"/>
      <c r="OXD2400" s="14"/>
      <c r="OXE2400" s="14"/>
      <c r="OXF2400" s="14"/>
      <c r="OXG2400" s="14"/>
      <c r="OXH2400" s="14"/>
      <c r="OXI2400" s="14"/>
      <c r="OXJ2400" s="14"/>
      <c r="OXK2400" s="14"/>
      <c r="OXL2400" s="14"/>
      <c r="OXM2400" s="14"/>
      <c r="OXN2400" s="14"/>
      <c r="OXO2400" s="14"/>
      <c r="OXP2400" s="14"/>
      <c r="OXQ2400" s="14"/>
      <c r="OXR2400" s="14"/>
      <c r="OXS2400" s="14"/>
      <c r="OXT2400" s="14"/>
      <c r="OXU2400" s="14"/>
      <c r="OXV2400" s="14"/>
      <c r="OXW2400" s="14"/>
      <c r="OXX2400" s="14"/>
      <c r="OXY2400" s="14"/>
      <c r="OXZ2400" s="14"/>
      <c r="OYA2400" s="14"/>
      <c r="OYB2400" s="14"/>
      <c r="OYC2400" s="14"/>
      <c r="OYD2400" s="14"/>
      <c r="OYE2400" s="14"/>
      <c r="OYF2400" s="14"/>
      <c r="OYG2400" s="14"/>
      <c r="OYH2400" s="14"/>
      <c r="OYI2400" s="14"/>
      <c r="OYJ2400" s="14"/>
      <c r="OYK2400" s="14"/>
      <c r="OYL2400" s="14"/>
      <c r="OYM2400" s="14"/>
      <c r="OYN2400" s="14"/>
      <c r="OYO2400" s="14"/>
      <c r="OYP2400" s="14"/>
      <c r="OYQ2400" s="14"/>
      <c r="OYR2400" s="14"/>
      <c r="OYS2400" s="14"/>
      <c r="OYT2400" s="14"/>
      <c r="OYU2400" s="14"/>
      <c r="OYV2400" s="14"/>
      <c r="OYW2400" s="14"/>
      <c r="OYX2400" s="14"/>
      <c r="OYY2400" s="14"/>
      <c r="OYZ2400" s="14"/>
      <c r="OZA2400" s="14"/>
      <c r="OZB2400" s="14"/>
      <c r="OZC2400" s="14"/>
      <c r="OZD2400" s="14"/>
      <c r="OZE2400" s="14"/>
      <c r="OZF2400" s="14"/>
      <c r="OZG2400" s="14"/>
      <c r="OZH2400" s="14"/>
      <c r="OZI2400" s="14"/>
      <c r="OZJ2400" s="14"/>
      <c r="OZK2400" s="14"/>
      <c r="OZL2400" s="14"/>
      <c r="OZM2400" s="14"/>
      <c r="OZN2400" s="14"/>
      <c r="OZO2400" s="14"/>
      <c r="OZP2400" s="14"/>
      <c r="OZQ2400" s="14"/>
      <c r="OZR2400" s="14"/>
      <c r="OZS2400" s="14"/>
      <c r="OZT2400" s="14"/>
      <c r="OZU2400" s="14"/>
      <c r="OZV2400" s="14"/>
      <c r="OZW2400" s="14"/>
      <c r="OZX2400" s="14"/>
      <c r="OZY2400" s="14"/>
      <c r="OZZ2400" s="14"/>
      <c r="PAA2400" s="14"/>
      <c r="PAB2400" s="14"/>
      <c r="PAC2400" s="14"/>
      <c r="PAD2400" s="14"/>
      <c r="PAE2400" s="14"/>
      <c r="PAF2400" s="14"/>
      <c r="PAG2400" s="14"/>
      <c r="PAH2400" s="14"/>
      <c r="PAI2400" s="14"/>
      <c r="PAJ2400" s="14"/>
      <c r="PAK2400" s="14"/>
      <c r="PAL2400" s="14"/>
      <c r="PAM2400" s="14"/>
      <c r="PAN2400" s="14"/>
      <c r="PAO2400" s="14"/>
      <c r="PAP2400" s="14"/>
      <c r="PAQ2400" s="14"/>
      <c r="PAR2400" s="14"/>
      <c r="PAS2400" s="14"/>
      <c r="PAT2400" s="14"/>
      <c r="PAU2400" s="14"/>
      <c r="PAV2400" s="14"/>
      <c r="PAW2400" s="14"/>
      <c r="PAX2400" s="14"/>
      <c r="PAY2400" s="14"/>
      <c r="PAZ2400" s="14"/>
      <c r="PBA2400" s="14"/>
      <c r="PBB2400" s="14"/>
      <c r="PBC2400" s="14"/>
      <c r="PBD2400" s="14"/>
      <c r="PBE2400" s="14"/>
      <c r="PBF2400" s="14"/>
      <c r="PBG2400" s="14"/>
      <c r="PBH2400" s="14"/>
      <c r="PBI2400" s="14"/>
      <c r="PBJ2400" s="14"/>
      <c r="PBK2400" s="14"/>
      <c r="PBL2400" s="14"/>
      <c r="PBM2400" s="14"/>
      <c r="PBN2400" s="14"/>
      <c r="PBO2400" s="14"/>
      <c r="PBP2400" s="14"/>
      <c r="PBQ2400" s="14"/>
      <c r="PBR2400" s="14"/>
      <c r="PBS2400" s="14"/>
      <c r="PBT2400" s="14"/>
      <c r="PBU2400" s="14"/>
      <c r="PBV2400" s="14"/>
      <c r="PBW2400" s="14"/>
      <c r="PBX2400" s="14"/>
      <c r="PBY2400" s="14"/>
      <c r="PBZ2400" s="14"/>
      <c r="PCA2400" s="14"/>
      <c r="PCB2400" s="14"/>
      <c r="PCC2400" s="14"/>
      <c r="PCD2400" s="14"/>
      <c r="PCE2400" s="14"/>
      <c r="PCF2400" s="14"/>
      <c r="PCG2400" s="14"/>
      <c r="PCH2400" s="14"/>
      <c r="PCI2400" s="14"/>
      <c r="PCJ2400" s="14"/>
      <c r="PCK2400" s="14"/>
      <c r="PCL2400" s="14"/>
      <c r="PCM2400" s="14"/>
      <c r="PCN2400" s="14"/>
      <c r="PCO2400" s="14"/>
      <c r="PCP2400" s="14"/>
      <c r="PCQ2400" s="14"/>
      <c r="PCR2400" s="14"/>
      <c r="PCS2400" s="14"/>
      <c r="PCT2400" s="14"/>
      <c r="PCU2400" s="14"/>
      <c r="PCV2400" s="14"/>
      <c r="PCW2400" s="14"/>
      <c r="PCX2400" s="14"/>
      <c r="PCY2400" s="14"/>
      <c r="PCZ2400" s="14"/>
      <c r="PDA2400" s="14"/>
      <c r="PDB2400" s="14"/>
      <c r="PDC2400" s="14"/>
      <c r="PDD2400" s="14"/>
      <c r="PDE2400" s="14"/>
      <c r="PDF2400" s="14"/>
      <c r="PDG2400" s="14"/>
      <c r="PDH2400" s="14"/>
      <c r="PDI2400" s="14"/>
      <c r="PDJ2400" s="14"/>
      <c r="PDK2400" s="14"/>
      <c r="PDL2400" s="14"/>
      <c r="PDM2400" s="14"/>
      <c r="PDN2400" s="14"/>
      <c r="PDO2400" s="14"/>
      <c r="PDP2400" s="14"/>
      <c r="PDQ2400" s="14"/>
      <c r="PDR2400" s="14"/>
      <c r="PDS2400" s="14"/>
      <c r="PDT2400" s="14"/>
      <c r="PDU2400" s="14"/>
      <c r="PDV2400" s="14"/>
      <c r="PDW2400" s="14"/>
      <c r="PDX2400" s="14"/>
      <c r="PDY2400" s="14"/>
      <c r="PDZ2400" s="14"/>
      <c r="PEA2400" s="14"/>
      <c r="PEB2400" s="14"/>
      <c r="PEC2400" s="14"/>
      <c r="PED2400" s="14"/>
      <c r="PEE2400" s="14"/>
      <c r="PEF2400" s="14"/>
      <c r="PEG2400" s="14"/>
      <c r="PEH2400" s="14"/>
      <c r="PEI2400" s="14"/>
      <c r="PEJ2400" s="14"/>
      <c r="PEK2400" s="14"/>
      <c r="PEL2400" s="14"/>
      <c r="PEM2400" s="14"/>
      <c r="PEN2400" s="14"/>
      <c r="PEO2400" s="14"/>
      <c r="PEP2400" s="14"/>
      <c r="PEQ2400" s="14"/>
      <c r="PER2400" s="14"/>
      <c r="PES2400" s="14"/>
      <c r="PET2400" s="14"/>
      <c r="PEU2400" s="14"/>
      <c r="PEV2400" s="14"/>
      <c r="PEW2400" s="14"/>
      <c r="PEX2400" s="14"/>
      <c r="PEY2400" s="14"/>
      <c r="PEZ2400" s="14"/>
      <c r="PFA2400" s="14"/>
      <c r="PFB2400" s="14"/>
      <c r="PFC2400" s="14"/>
      <c r="PFD2400" s="14"/>
      <c r="PFE2400" s="14"/>
      <c r="PFF2400" s="14"/>
      <c r="PFG2400" s="14"/>
      <c r="PFH2400" s="14"/>
      <c r="PFI2400" s="14"/>
      <c r="PFJ2400" s="14"/>
      <c r="PFK2400" s="14"/>
      <c r="PFL2400" s="14"/>
      <c r="PFM2400" s="14"/>
      <c r="PFN2400" s="14"/>
      <c r="PFO2400" s="14"/>
      <c r="PFP2400" s="14"/>
      <c r="PFQ2400" s="14"/>
      <c r="PFR2400" s="14"/>
      <c r="PFS2400" s="14"/>
      <c r="PFT2400" s="14"/>
      <c r="PFU2400" s="14"/>
      <c r="PFV2400" s="14"/>
      <c r="PFW2400" s="14"/>
      <c r="PFX2400" s="14"/>
      <c r="PFY2400" s="14"/>
      <c r="PFZ2400" s="14"/>
      <c r="PGA2400" s="14"/>
      <c r="PGB2400" s="14"/>
      <c r="PGC2400" s="14"/>
      <c r="PGD2400" s="14"/>
      <c r="PGE2400" s="14"/>
      <c r="PGF2400" s="14"/>
      <c r="PGG2400" s="14"/>
      <c r="PGH2400" s="14"/>
      <c r="PGI2400" s="14"/>
      <c r="PGJ2400" s="14"/>
      <c r="PGK2400" s="14"/>
      <c r="PGL2400" s="14"/>
      <c r="PGM2400" s="14"/>
      <c r="PGN2400" s="14"/>
      <c r="PGO2400" s="14"/>
      <c r="PGP2400" s="14"/>
      <c r="PGQ2400" s="14"/>
      <c r="PGR2400" s="14"/>
      <c r="PGS2400" s="14"/>
      <c r="PGT2400" s="14"/>
      <c r="PGU2400" s="14"/>
      <c r="PGV2400" s="14"/>
      <c r="PGW2400" s="14"/>
      <c r="PGX2400" s="14"/>
      <c r="PGY2400" s="14"/>
      <c r="PGZ2400" s="14"/>
      <c r="PHA2400" s="14"/>
      <c r="PHB2400" s="14"/>
      <c r="PHC2400" s="14"/>
      <c r="PHD2400" s="14"/>
      <c r="PHE2400" s="14"/>
      <c r="PHF2400" s="14"/>
      <c r="PHG2400" s="14"/>
      <c r="PHH2400" s="14"/>
      <c r="PHI2400" s="14"/>
      <c r="PHJ2400" s="14"/>
      <c r="PHK2400" s="14"/>
      <c r="PHL2400" s="14"/>
      <c r="PHM2400" s="14"/>
      <c r="PHN2400" s="14"/>
      <c r="PHO2400" s="14"/>
      <c r="PHP2400" s="14"/>
      <c r="PHQ2400" s="14"/>
      <c r="PHR2400" s="14"/>
      <c r="PHS2400" s="14"/>
      <c r="PHT2400" s="14"/>
      <c r="PHU2400" s="14"/>
      <c r="PHV2400" s="14"/>
      <c r="PHW2400" s="14"/>
      <c r="PHX2400" s="14"/>
      <c r="PHY2400" s="14"/>
      <c r="PHZ2400" s="14"/>
      <c r="PIA2400" s="14"/>
      <c r="PIB2400" s="14"/>
      <c r="PIC2400" s="14"/>
      <c r="PID2400" s="14"/>
      <c r="PIE2400" s="14"/>
      <c r="PIF2400" s="14"/>
      <c r="PIG2400" s="14"/>
      <c r="PIH2400" s="14"/>
      <c r="PII2400" s="14"/>
      <c r="PIJ2400" s="14"/>
      <c r="PIK2400" s="14"/>
      <c r="PIL2400" s="14"/>
      <c r="PIM2400" s="14"/>
      <c r="PIN2400" s="14"/>
      <c r="PIO2400" s="14"/>
      <c r="PIP2400" s="14"/>
      <c r="PIQ2400" s="14"/>
      <c r="PIR2400" s="14"/>
      <c r="PIS2400" s="14"/>
      <c r="PIT2400" s="14"/>
      <c r="PIU2400" s="14"/>
      <c r="PIV2400" s="14"/>
      <c r="PIW2400" s="14"/>
      <c r="PIX2400" s="14"/>
      <c r="PIY2400" s="14"/>
      <c r="PIZ2400" s="14"/>
      <c r="PJA2400" s="14"/>
      <c r="PJB2400" s="14"/>
      <c r="PJC2400" s="14"/>
      <c r="PJD2400" s="14"/>
      <c r="PJE2400" s="14"/>
      <c r="PJF2400" s="14"/>
      <c r="PJG2400" s="14"/>
      <c r="PJH2400" s="14"/>
      <c r="PJI2400" s="14"/>
      <c r="PJJ2400" s="14"/>
      <c r="PJK2400" s="14"/>
      <c r="PJL2400" s="14"/>
      <c r="PJM2400" s="14"/>
      <c r="PJN2400" s="14"/>
      <c r="PJO2400" s="14"/>
      <c r="PJP2400" s="14"/>
      <c r="PJQ2400" s="14"/>
      <c r="PJR2400" s="14"/>
      <c r="PJS2400" s="14"/>
      <c r="PJT2400" s="14"/>
      <c r="PJU2400" s="14"/>
      <c r="PJV2400" s="14"/>
      <c r="PJW2400" s="14"/>
      <c r="PJX2400" s="14"/>
      <c r="PJY2400" s="14"/>
      <c r="PJZ2400" s="14"/>
      <c r="PKA2400" s="14"/>
      <c r="PKB2400" s="14"/>
      <c r="PKC2400" s="14"/>
      <c r="PKD2400" s="14"/>
      <c r="PKE2400" s="14"/>
      <c r="PKF2400" s="14"/>
      <c r="PKG2400" s="14"/>
      <c r="PKH2400" s="14"/>
      <c r="PKI2400" s="14"/>
      <c r="PKJ2400" s="14"/>
      <c r="PKK2400" s="14"/>
      <c r="PKL2400" s="14"/>
      <c r="PKM2400" s="14"/>
      <c r="PKN2400" s="14"/>
      <c r="PKO2400" s="14"/>
      <c r="PKP2400" s="14"/>
      <c r="PKQ2400" s="14"/>
      <c r="PKR2400" s="14"/>
      <c r="PKS2400" s="14"/>
      <c r="PKT2400" s="14"/>
      <c r="PKU2400" s="14"/>
      <c r="PKV2400" s="14"/>
      <c r="PKW2400" s="14"/>
      <c r="PKX2400" s="14"/>
      <c r="PKY2400" s="14"/>
      <c r="PKZ2400" s="14"/>
      <c r="PLA2400" s="14"/>
      <c r="PLB2400" s="14"/>
      <c r="PLC2400" s="14"/>
      <c r="PLD2400" s="14"/>
      <c r="PLE2400" s="14"/>
      <c r="PLF2400" s="14"/>
      <c r="PLG2400" s="14"/>
      <c r="PLH2400" s="14"/>
      <c r="PLI2400" s="14"/>
      <c r="PLJ2400" s="14"/>
      <c r="PLK2400" s="14"/>
      <c r="PLL2400" s="14"/>
      <c r="PLM2400" s="14"/>
      <c r="PLN2400" s="14"/>
      <c r="PLO2400" s="14"/>
      <c r="PLP2400" s="14"/>
      <c r="PLQ2400" s="14"/>
      <c r="PLR2400" s="14"/>
      <c r="PLS2400" s="14"/>
      <c r="PLT2400" s="14"/>
      <c r="PLU2400" s="14"/>
      <c r="PLV2400" s="14"/>
      <c r="PLW2400" s="14"/>
      <c r="PLX2400" s="14"/>
      <c r="PLY2400" s="14"/>
      <c r="PLZ2400" s="14"/>
      <c r="PMA2400" s="14"/>
      <c r="PMB2400" s="14"/>
      <c r="PMC2400" s="14"/>
      <c r="PMD2400" s="14"/>
      <c r="PME2400" s="14"/>
      <c r="PMF2400" s="14"/>
      <c r="PMG2400" s="14"/>
      <c r="PMH2400" s="14"/>
      <c r="PMI2400" s="14"/>
      <c r="PMJ2400" s="14"/>
      <c r="PMK2400" s="14"/>
      <c r="PML2400" s="14"/>
      <c r="PMM2400" s="14"/>
      <c r="PMN2400" s="14"/>
      <c r="PMO2400" s="14"/>
      <c r="PMP2400" s="14"/>
      <c r="PMQ2400" s="14"/>
      <c r="PMR2400" s="14"/>
      <c r="PMS2400" s="14"/>
      <c r="PMT2400" s="14"/>
      <c r="PMU2400" s="14"/>
      <c r="PMV2400" s="14"/>
      <c r="PMW2400" s="14"/>
      <c r="PMX2400" s="14"/>
      <c r="PMY2400" s="14"/>
      <c r="PMZ2400" s="14"/>
      <c r="PNA2400" s="14"/>
      <c r="PNB2400" s="14"/>
      <c r="PNC2400" s="14"/>
      <c r="PND2400" s="14"/>
      <c r="PNE2400" s="14"/>
      <c r="PNF2400" s="14"/>
      <c r="PNG2400" s="14"/>
      <c r="PNH2400" s="14"/>
      <c r="PNI2400" s="14"/>
      <c r="PNJ2400" s="14"/>
      <c r="PNK2400" s="14"/>
      <c r="PNL2400" s="14"/>
      <c r="PNM2400" s="14"/>
      <c r="PNN2400" s="14"/>
      <c r="PNO2400" s="14"/>
      <c r="PNP2400" s="14"/>
      <c r="PNQ2400" s="14"/>
      <c r="PNR2400" s="14"/>
      <c r="PNS2400" s="14"/>
      <c r="PNT2400" s="14"/>
      <c r="PNU2400" s="14"/>
      <c r="PNV2400" s="14"/>
      <c r="PNW2400" s="14"/>
      <c r="PNX2400" s="14"/>
      <c r="PNY2400" s="14"/>
      <c r="PNZ2400" s="14"/>
      <c r="POA2400" s="14"/>
      <c r="POB2400" s="14"/>
      <c r="POC2400" s="14"/>
      <c r="POD2400" s="14"/>
      <c r="POE2400" s="14"/>
      <c r="POF2400" s="14"/>
      <c r="POG2400" s="14"/>
      <c r="POH2400" s="14"/>
      <c r="POI2400" s="14"/>
      <c r="POJ2400" s="14"/>
      <c r="POK2400" s="14"/>
      <c r="POL2400" s="14"/>
      <c r="POM2400" s="14"/>
      <c r="PON2400" s="14"/>
      <c r="POO2400" s="14"/>
      <c r="POP2400" s="14"/>
      <c r="POQ2400" s="14"/>
      <c r="POR2400" s="14"/>
      <c r="POS2400" s="14"/>
      <c r="POT2400" s="14"/>
      <c r="POU2400" s="14"/>
      <c r="POV2400" s="14"/>
      <c r="POW2400" s="14"/>
      <c r="POX2400" s="14"/>
      <c r="POY2400" s="14"/>
      <c r="POZ2400" s="14"/>
      <c r="PPA2400" s="14"/>
      <c r="PPB2400" s="14"/>
      <c r="PPC2400" s="14"/>
      <c r="PPD2400" s="14"/>
      <c r="PPE2400" s="14"/>
      <c r="PPF2400" s="14"/>
      <c r="PPG2400" s="14"/>
      <c r="PPH2400" s="14"/>
      <c r="PPI2400" s="14"/>
      <c r="PPJ2400" s="14"/>
      <c r="PPK2400" s="14"/>
      <c r="PPL2400" s="14"/>
      <c r="PPM2400" s="14"/>
      <c r="PPN2400" s="14"/>
      <c r="PPO2400" s="14"/>
      <c r="PPP2400" s="14"/>
      <c r="PPQ2400" s="14"/>
      <c r="PPR2400" s="14"/>
      <c r="PPS2400" s="14"/>
      <c r="PPT2400" s="14"/>
      <c r="PPU2400" s="14"/>
      <c r="PPV2400" s="14"/>
      <c r="PPW2400" s="14"/>
      <c r="PPX2400" s="14"/>
      <c r="PPY2400" s="14"/>
      <c r="PPZ2400" s="14"/>
      <c r="PQA2400" s="14"/>
      <c r="PQB2400" s="14"/>
      <c r="PQC2400" s="14"/>
      <c r="PQD2400" s="14"/>
      <c r="PQE2400" s="14"/>
      <c r="PQF2400" s="14"/>
      <c r="PQG2400" s="14"/>
      <c r="PQH2400" s="14"/>
      <c r="PQI2400" s="14"/>
      <c r="PQJ2400" s="14"/>
      <c r="PQK2400" s="14"/>
      <c r="PQL2400" s="14"/>
      <c r="PQM2400" s="14"/>
      <c r="PQN2400" s="14"/>
      <c r="PQO2400" s="14"/>
      <c r="PQP2400" s="14"/>
      <c r="PQQ2400" s="14"/>
      <c r="PQR2400" s="14"/>
      <c r="PQS2400" s="14"/>
      <c r="PQT2400" s="14"/>
      <c r="PQU2400" s="14"/>
      <c r="PQV2400" s="14"/>
      <c r="PQW2400" s="14"/>
      <c r="PQX2400" s="14"/>
      <c r="PQY2400" s="14"/>
      <c r="PQZ2400" s="14"/>
      <c r="PRA2400" s="14"/>
      <c r="PRB2400" s="14"/>
      <c r="PRC2400" s="14"/>
      <c r="PRD2400" s="14"/>
      <c r="PRE2400" s="14"/>
      <c r="PRF2400" s="14"/>
      <c r="PRG2400" s="14"/>
      <c r="PRH2400" s="14"/>
      <c r="PRI2400" s="14"/>
      <c r="PRJ2400" s="14"/>
      <c r="PRK2400" s="14"/>
      <c r="PRL2400" s="14"/>
      <c r="PRM2400" s="14"/>
      <c r="PRN2400" s="14"/>
      <c r="PRO2400" s="14"/>
      <c r="PRP2400" s="14"/>
      <c r="PRQ2400" s="14"/>
      <c r="PRR2400" s="14"/>
      <c r="PRS2400" s="14"/>
      <c r="PRT2400" s="14"/>
      <c r="PRU2400" s="14"/>
      <c r="PRV2400" s="14"/>
      <c r="PRW2400" s="14"/>
      <c r="PRX2400" s="14"/>
      <c r="PRY2400" s="14"/>
      <c r="PRZ2400" s="14"/>
      <c r="PSA2400" s="14"/>
      <c r="PSB2400" s="14"/>
      <c r="PSC2400" s="14"/>
      <c r="PSD2400" s="14"/>
      <c r="PSE2400" s="14"/>
      <c r="PSF2400" s="14"/>
      <c r="PSG2400" s="14"/>
      <c r="PSH2400" s="14"/>
      <c r="PSI2400" s="14"/>
      <c r="PSJ2400" s="14"/>
      <c r="PSK2400" s="14"/>
      <c r="PSL2400" s="14"/>
      <c r="PSM2400" s="14"/>
      <c r="PSN2400" s="14"/>
      <c r="PSO2400" s="14"/>
      <c r="PSP2400" s="14"/>
      <c r="PSQ2400" s="14"/>
      <c r="PSR2400" s="14"/>
      <c r="PSS2400" s="14"/>
      <c r="PST2400" s="14"/>
      <c r="PSU2400" s="14"/>
      <c r="PSV2400" s="14"/>
      <c r="PSW2400" s="14"/>
      <c r="PSX2400" s="14"/>
      <c r="PSY2400" s="14"/>
      <c r="PSZ2400" s="14"/>
      <c r="PTA2400" s="14"/>
      <c r="PTB2400" s="14"/>
      <c r="PTC2400" s="14"/>
      <c r="PTD2400" s="14"/>
      <c r="PTE2400" s="14"/>
      <c r="PTF2400" s="14"/>
      <c r="PTG2400" s="14"/>
      <c r="PTH2400" s="14"/>
      <c r="PTI2400" s="14"/>
      <c r="PTJ2400" s="14"/>
      <c r="PTK2400" s="14"/>
      <c r="PTL2400" s="14"/>
      <c r="PTM2400" s="14"/>
      <c r="PTN2400" s="14"/>
      <c r="PTO2400" s="14"/>
      <c r="PTP2400" s="14"/>
      <c r="PTQ2400" s="14"/>
      <c r="PTR2400" s="14"/>
      <c r="PTS2400" s="14"/>
      <c r="PTT2400" s="14"/>
      <c r="PTU2400" s="14"/>
      <c r="PTV2400" s="14"/>
      <c r="PTW2400" s="14"/>
      <c r="PTX2400" s="14"/>
      <c r="PTY2400" s="14"/>
      <c r="PTZ2400" s="14"/>
      <c r="PUA2400" s="14"/>
      <c r="PUB2400" s="14"/>
      <c r="PUC2400" s="14"/>
      <c r="PUD2400" s="14"/>
      <c r="PUE2400" s="14"/>
      <c r="PUF2400" s="14"/>
      <c r="PUG2400" s="14"/>
      <c r="PUH2400" s="14"/>
      <c r="PUI2400" s="14"/>
      <c r="PUJ2400" s="14"/>
      <c r="PUK2400" s="14"/>
      <c r="PUL2400" s="14"/>
      <c r="PUM2400" s="14"/>
      <c r="PUN2400" s="14"/>
      <c r="PUO2400" s="14"/>
      <c r="PUP2400" s="14"/>
      <c r="PUQ2400" s="14"/>
      <c r="PUR2400" s="14"/>
      <c r="PUS2400" s="14"/>
      <c r="PUT2400" s="14"/>
      <c r="PUU2400" s="14"/>
      <c r="PUV2400" s="14"/>
      <c r="PUW2400" s="14"/>
      <c r="PUX2400" s="14"/>
      <c r="PUY2400" s="14"/>
      <c r="PUZ2400" s="14"/>
      <c r="PVA2400" s="14"/>
      <c r="PVB2400" s="14"/>
      <c r="PVC2400" s="14"/>
      <c r="PVD2400" s="14"/>
      <c r="PVE2400" s="14"/>
      <c r="PVF2400" s="14"/>
      <c r="PVG2400" s="14"/>
      <c r="PVH2400" s="14"/>
      <c r="PVI2400" s="14"/>
      <c r="PVJ2400" s="14"/>
      <c r="PVK2400" s="14"/>
      <c r="PVL2400" s="14"/>
      <c r="PVM2400" s="14"/>
      <c r="PVN2400" s="14"/>
      <c r="PVO2400" s="14"/>
      <c r="PVP2400" s="14"/>
      <c r="PVQ2400" s="14"/>
      <c r="PVR2400" s="14"/>
      <c r="PVS2400" s="14"/>
      <c r="PVT2400" s="14"/>
      <c r="PVU2400" s="14"/>
      <c r="PVV2400" s="14"/>
      <c r="PVW2400" s="14"/>
      <c r="PVX2400" s="14"/>
      <c r="PVY2400" s="14"/>
      <c r="PVZ2400" s="14"/>
      <c r="PWA2400" s="14"/>
      <c r="PWB2400" s="14"/>
      <c r="PWC2400" s="14"/>
      <c r="PWD2400" s="14"/>
      <c r="PWE2400" s="14"/>
      <c r="PWF2400" s="14"/>
      <c r="PWG2400" s="14"/>
      <c r="PWH2400" s="14"/>
      <c r="PWI2400" s="14"/>
      <c r="PWJ2400" s="14"/>
      <c r="PWK2400" s="14"/>
      <c r="PWL2400" s="14"/>
      <c r="PWM2400" s="14"/>
      <c r="PWN2400" s="14"/>
      <c r="PWO2400" s="14"/>
      <c r="PWP2400" s="14"/>
      <c r="PWQ2400" s="14"/>
      <c r="PWR2400" s="14"/>
      <c r="PWS2400" s="14"/>
      <c r="PWT2400" s="14"/>
      <c r="PWU2400" s="14"/>
      <c r="PWV2400" s="14"/>
      <c r="PWW2400" s="14"/>
      <c r="PWX2400" s="14"/>
      <c r="PWY2400" s="14"/>
      <c r="PWZ2400" s="14"/>
      <c r="PXA2400" s="14"/>
      <c r="PXB2400" s="14"/>
      <c r="PXC2400" s="14"/>
      <c r="PXD2400" s="14"/>
      <c r="PXE2400" s="14"/>
      <c r="PXF2400" s="14"/>
      <c r="PXG2400" s="14"/>
      <c r="PXH2400" s="14"/>
      <c r="PXI2400" s="14"/>
      <c r="PXJ2400" s="14"/>
      <c r="PXK2400" s="14"/>
      <c r="PXL2400" s="14"/>
      <c r="PXM2400" s="14"/>
      <c r="PXN2400" s="14"/>
      <c r="PXO2400" s="14"/>
      <c r="PXP2400" s="14"/>
      <c r="PXQ2400" s="14"/>
      <c r="PXR2400" s="14"/>
      <c r="PXS2400" s="14"/>
      <c r="PXT2400" s="14"/>
      <c r="PXU2400" s="14"/>
      <c r="PXV2400" s="14"/>
      <c r="PXW2400" s="14"/>
      <c r="PXX2400" s="14"/>
      <c r="PXY2400" s="14"/>
      <c r="PXZ2400" s="14"/>
      <c r="PYA2400" s="14"/>
      <c r="PYB2400" s="14"/>
      <c r="PYC2400" s="14"/>
      <c r="PYD2400" s="14"/>
      <c r="PYE2400" s="14"/>
      <c r="PYF2400" s="14"/>
      <c r="PYG2400" s="14"/>
      <c r="PYH2400" s="14"/>
      <c r="PYI2400" s="14"/>
      <c r="PYJ2400" s="14"/>
      <c r="PYK2400" s="14"/>
      <c r="PYL2400" s="14"/>
      <c r="PYM2400" s="14"/>
      <c r="PYN2400" s="14"/>
      <c r="PYO2400" s="14"/>
      <c r="PYP2400" s="14"/>
      <c r="PYQ2400" s="14"/>
      <c r="PYR2400" s="14"/>
      <c r="PYS2400" s="14"/>
      <c r="PYT2400" s="14"/>
      <c r="PYU2400" s="14"/>
      <c r="PYV2400" s="14"/>
      <c r="PYW2400" s="14"/>
      <c r="PYX2400" s="14"/>
      <c r="PYY2400" s="14"/>
      <c r="PYZ2400" s="14"/>
      <c r="PZA2400" s="14"/>
      <c r="PZB2400" s="14"/>
      <c r="PZC2400" s="14"/>
      <c r="PZD2400" s="14"/>
      <c r="PZE2400" s="14"/>
      <c r="PZF2400" s="14"/>
      <c r="PZG2400" s="14"/>
      <c r="PZH2400" s="14"/>
      <c r="PZI2400" s="14"/>
      <c r="PZJ2400" s="14"/>
      <c r="PZK2400" s="14"/>
      <c r="PZL2400" s="14"/>
      <c r="PZM2400" s="14"/>
      <c r="PZN2400" s="14"/>
      <c r="PZO2400" s="14"/>
      <c r="PZP2400" s="14"/>
      <c r="PZQ2400" s="14"/>
      <c r="PZR2400" s="14"/>
      <c r="PZS2400" s="14"/>
      <c r="PZT2400" s="14"/>
      <c r="PZU2400" s="14"/>
      <c r="PZV2400" s="14"/>
      <c r="PZW2400" s="14"/>
      <c r="PZX2400" s="14"/>
      <c r="PZY2400" s="14"/>
      <c r="PZZ2400" s="14"/>
      <c r="QAA2400" s="14"/>
      <c r="QAB2400" s="14"/>
      <c r="QAC2400" s="14"/>
      <c r="QAD2400" s="14"/>
      <c r="QAE2400" s="14"/>
      <c r="QAF2400" s="14"/>
      <c r="QAG2400" s="14"/>
      <c r="QAH2400" s="14"/>
      <c r="QAI2400" s="14"/>
      <c r="QAJ2400" s="14"/>
      <c r="QAK2400" s="14"/>
      <c r="QAL2400" s="14"/>
      <c r="QAM2400" s="14"/>
      <c r="QAN2400" s="14"/>
      <c r="QAO2400" s="14"/>
      <c r="QAP2400" s="14"/>
      <c r="QAQ2400" s="14"/>
      <c r="QAR2400" s="14"/>
      <c r="QAS2400" s="14"/>
      <c r="QAT2400" s="14"/>
      <c r="QAU2400" s="14"/>
      <c r="QAV2400" s="14"/>
      <c r="QAW2400" s="14"/>
      <c r="QAX2400" s="14"/>
      <c r="QAY2400" s="14"/>
      <c r="QAZ2400" s="14"/>
      <c r="QBA2400" s="14"/>
      <c r="QBB2400" s="14"/>
      <c r="QBC2400" s="14"/>
      <c r="QBD2400" s="14"/>
      <c r="QBE2400" s="14"/>
      <c r="QBF2400" s="14"/>
      <c r="QBG2400" s="14"/>
      <c r="QBH2400" s="14"/>
      <c r="QBI2400" s="14"/>
      <c r="QBJ2400" s="14"/>
      <c r="QBK2400" s="14"/>
      <c r="QBL2400" s="14"/>
      <c r="QBM2400" s="14"/>
      <c r="QBN2400" s="14"/>
      <c r="QBO2400" s="14"/>
      <c r="QBP2400" s="14"/>
      <c r="QBQ2400" s="14"/>
      <c r="QBR2400" s="14"/>
      <c r="QBS2400" s="14"/>
      <c r="QBT2400" s="14"/>
      <c r="QBU2400" s="14"/>
      <c r="QBV2400" s="14"/>
      <c r="QBW2400" s="14"/>
      <c r="QBX2400" s="14"/>
      <c r="QBY2400" s="14"/>
      <c r="QBZ2400" s="14"/>
      <c r="QCA2400" s="14"/>
      <c r="QCB2400" s="14"/>
      <c r="QCC2400" s="14"/>
      <c r="QCD2400" s="14"/>
      <c r="QCE2400" s="14"/>
      <c r="QCF2400" s="14"/>
      <c r="QCG2400" s="14"/>
      <c r="QCH2400" s="14"/>
      <c r="QCI2400" s="14"/>
      <c r="QCJ2400" s="14"/>
      <c r="QCK2400" s="14"/>
      <c r="QCL2400" s="14"/>
      <c r="QCM2400" s="14"/>
      <c r="QCN2400" s="14"/>
      <c r="QCO2400" s="14"/>
      <c r="QCP2400" s="14"/>
      <c r="QCQ2400" s="14"/>
      <c r="QCR2400" s="14"/>
      <c r="QCS2400" s="14"/>
      <c r="QCT2400" s="14"/>
      <c r="QCU2400" s="14"/>
      <c r="QCV2400" s="14"/>
      <c r="QCW2400" s="14"/>
      <c r="QCX2400" s="14"/>
      <c r="QCY2400" s="14"/>
      <c r="QCZ2400" s="14"/>
      <c r="QDA2400" s="14"/>
      <c r="QDB2400" s="14"/>
      <c r="QDC2400" s="14"/>
      <c r="QDD2400" s="14"/>
      <c r="QDE2400" s="14"/>
      <c r="QDF2400" s="14"/>
      <c r="QDG2400" s="14"/>
      <c r="QDH2400" s="14"/>
      <c r="QDI2400" s="14"/>
      <c r="QDJ2400" s="14"/>
      <c r="QDK2400" s="14"/>
      <c r="QDL2400" s="14"/>
      <c r="QDM2400" s="14"/>
      <c r="QDN2400" s="14"/>
      <c r="QDO2400" s="14"/>
      <c r="QDP2400" s="14"/>
      <c r="QDQ2400" s="14"/>
      <c r="QDR2400" s="14"/>
      <c r="QDS2400" s="14"/>
      <c r="QDT2400" s="14"/>
      <c r="QDU2400" s="14"/>
      <c r="QDV2400" s="14"/>
      <c r="QDW2400" s="14"/>
      <c r="QDX2400" s="14"/>
      <c r="QDY2400" s="14"/>
      <c r="QDZ2400" s="14"/>
      <c r="QEA2400" s="14"/>
      <c r="QEB2400" s="14"/>
      <c r="QEC2400" s="14"/>
      <c r="QED2400" s="14"/>
      <c r="QEE2400" s="14"/>
      <c r="QEF2400" s="14"/>
      <c r="QEG2400" s="14"/>
      <c r="QEH2400" s="14"/>
      <c r="QEI2400" s="14"/>
      <c r="QEJ2400" s="14"/>
      <c r="QEK2400" s="14"/>
      <c r="QEL2400" s="14"/>
      <c r="QEM2400" s="14"/>
      <c r="QEN2400" s="14"/>
      <c r="QEO2400" s="14"/>
      <c r="QEP2400" s="14"/>
      <c r="QEQ2400" s="14"/>
      <c r="QER2400" s="14"/>
      <c r="QES2400" s="14"/>
      <c r="QET2400" s="14"/>
      <c r="QEU2400" s="14"/>
      <c r="QEV2400" s="14"/>
      <c r="QEW2400" s="14"/>
      <c r="QEX2400" s="14"/>
      <c r="QEY2400" s="14"/>
      <c r="QEZ2400" s="14"/>
      <c r="QFA2400" s="14"/>
      <c r="QFB2400" s="14"/>
      <c r="QFC2400" s="14"/>
      <c r="QFD2400" s="14"/>
      <c r="QFE2400" s="14"/>
      <c r="QFF2400" s="14"/>
      <c r="QFG2400" s="14"/>
      <c r="QFH2400" s="14"/>
      <c r="QFI2400" s="14"/>
      <c r="QFJ2400" s="14"/>
      <c r="QFK2400" s="14"/>
      <c r="QFL2400" s="14"/>
      <c r="QFM2400" s="14"/>
      <c r="QFN2400" s="14"/>
      <c r="QFO2400" s="14"/>
      <c r="QFP2400" s="14"/>
      <c r="QFQ2400" s="14"/>
      <c r="QFR2400" s="14"/>
      <c r="QFS2400" s="14"/>
      <c r="QFT2400" s="14"/>
      <c r="QFU2400" s="14"/>
      <c r="QFV2400" s="14"/>
      <c r="QFW2400" s="14"/>
      <c r="QFX2400" s="14"/>
      <c r="QFY2400" s="14"/>
      <c r="QFZ2400" s="14"/>
      <c r="QGA2400" s="14"/>
      <c r="QGB2400" s="14"/>
      <c r="QGC2400" s="14"/>
      <c r="QGD2400" s="14"/>
      <c r="QGE2400" s="14"/>
      <c r="QGF2400" s="14"/>
      <c r="QGG2400" s="14"/>
      <c r="QGH2400" s="14"/>
      <c r="QGI2400" s="14"/>
      <c r="QGJ2400" s="14"/>
      <c r="QGK2400" s="14"/>
      <c r="QGL2400" s="14"/>
      <c r="QGM2400" s="14"/>
      <c r="QGN2400" s="14"/>
      <c r="QGO2400" s="14"/>
      <c r="QGP2400" s="14"/>
      <c r="QGQ2400" s="14"/>
      <c r="QGR2400" s="14"/>
      <c r="QGS2400" s="14"/>
      <c r="QGT2400" s="14"/>
      <c r="QGU2400" s="14"/>
      <c r="QGV2400" s="14"/>
      <c r="QGW2400" s="14"/>
      <c r="QGX2400" s="14"/>
      <c r="QGY2400" s="14"/>
      <c r="QGZ2400" s="14"/>
      <c r="QHA2400" s="14"/>
      <c r="QHB2400" s="14"/>
      <c r="QHC2400" s="14"/>
      <c r="QHD2400" s="14"/>
      <c r="QHE2400" s="14"/>
      <c r="QHF2400" s="14"/>
      <c r="QHG2400" s="14"/>
      <c r="QHH2400" s="14"/>
      <c r="QHI2400" s="14"/>
      <c r="QHJ2400" s="14"/>
      <c r="QHK2400" s="14"/>
      <c r="QHL2400" s="14"/>
      <c r="QHM2400" s="14"/>
      <c r="QHN2400" s="14"/>
      <c r="QHO2400" s="14"/>
      <c r="QHP2400" s="14"/>
      <c r="QHQ2400" s="14"/>
      <c r="QHR2400" s="14"/>
      <c r="QHS2400" s="14"/>
      <c r="QHT2400" s="14"/>
      <c r="QHU2400" s="14"/>
      <c r="QHV2400" s="14"/>
      <c r="QHW2400" s="14"/>
      <c r="QHX2400" s="14"/>
      <c r="QHY2400" s="14"/>
      <c r="QHZ2400" s="14"/>
      <c r="QIA2400" s="14"/>
      <c r="QIB2400" s="14"/>
      <c r="QIC2400" s="14"/>
      <c r="QID2400" s="14"/>
      <c r="QIE2400" s="14"/>
      <c r="QIF2400" s="14"/>
      <c r="QIG2400" s="14"/>
      <c r="QIH2400" s="14"/>
      <c r="QII2400" s="14"/>
      <c r="QIJ2400" s="14"/>
      <c r="QIK2400" s="14"/>
      <c r="QIL2400" s="14"/>
      <c r="QIM2400" s="14"/>
      <c r="QIN2400" s="14"/>
      <c r="QIO2400" s="14"/>
      <c r="QIP2400" s="14"/>
      <c r="QIQ2400" s="14"/>
      <c r="QIR2400" s="14"/>
      <c r="QIS2400" s="14"/>
      <c r="QIT2400" s="14"/>
      <c r="QIU2400" s="14"/>
      <c r="QIV2400" s="14"/>
      <c r="QIW2400" s="14"/>
      <c r="QIX2400" s="14"/>
      <c r="QIY2400" s="14"/>
      <c r="QIZ2400" s="14"/>
      <c r="QJA2400" s="14"/>
      <c r="QJB2400" s="14"/>
      <c r="QJC2400" s="14"/>
      <c r="QJD2400" s="14"/>
      <c r="QJE2400" s="14"/>
      <c r="QJF2400" s="14"/>
      <c r="QJG2400" s="14"/>
      <c r="QJH2400" s="14"/>
      <c r="QJI2400" s="14"/>
      <c r="QJJ2400" s="14"/>
      <c r="QJK2400" s="14"/>
      <c r="QJL2400" s="14"/>
      <c r="QJM2400" s="14"/>
      <c r="QJN2400" s="14"/>
      <c r="QJO2400" s="14"/>
      <c r="QJP2400" s="14"/>
      <c r="QJQ2400" s="14"/>
      <c r="QJR2400" s="14"/>
      <c r="QJS2400" s="14"/>
      <c r="QJT2400" s="14"/>
      <c r="QJU2400" s="14"/>
      <c r="QJV2400" s="14"/>
      <c r="QJW2400" s="14"/>
      <c r="QJX2400" s="14"/>
      <c r="QJY2400" s="14"/>
      <c r="QJZ2400" s="14"/>
      <c r="QKA2400" s="14"/>
      <c r="QKB2400" s="14"/>
      <c r="QKC2400" s="14"/>
      <c r="QKD2400" s="14"/>
      <c r="QKE2400" s="14"/>
      <c r="QKF2400" s="14"/>
      <c r="QKG2400" s="14"/>
      <c r="QKH2400" s="14"/>
      <c r="QKI2400" s="14"/>
      <c r="QKJ2400" s="14"/>
      <c r="QKK2400" s="14"/>
      <c r="QKL2400" s="14"/>
      <c r="QKM2400" s="14"/>
      <c r="QKN2400" s="14"/>
      <c r="QKO2400" s="14"/>
      <c r="QKP2400" s="14"/>
      <c r="QKQ2400" s="14"/>
      <c r="QKR2400" s="14"/>
      <c r="QKS2400" s="14"/>
      <c r="QKT2400" s="14"/>
      <c r="QKU2400" s="14"/>
      <c r="QKV2400" s="14"/>
      <c r="QKW2400" s="14"/>
      <c r="QKX2400" s="14"/>
      <c r="QKY2400" s="14"/>
      <c r="QKZ2400" s="14"/>
      <c r="QLA2400" s="14"/>
      <c r="QLB2400" s="14"/>
      <c r="QLC2400" s="14"/>
      <c r="QLD2400" s="14"/>
      <c r="QLE2400" s="14"/>
      <c r="QLF2400" s="14"/>
      <c r="QLG2400" s="14"/>
      <c r="QLH2400" s="14"/>
      <c r="QLI2400" s="14"/>
      <c r="QLJ2400" s="14"/>
      <c r="QLK2400" s="14"/>
      <c r="QLL2400" s="14"/>
      <c r="QLM2400" s="14"/>
      <c r="QLN2400" s="14"/>
      <c r="QLO2400" s="14"/>
      <c r="QLP2400" s="14"/>
      <c r="QLQ2400" s="14"/>
      <c r="QLR2400" s="14"/>
      <c r="QLS2400" s="14"/>
      <c r="QLT2400" s="14"/>
      <c r="QLU2400" s="14"/>
      <c r="QLV2400" s="14"/>
      <c r="QLW2400" s="14"/>
      <c r="QLX2400" s="14"/>
      <c r="QLY2400" s="14"/>
      <c r="QLZ2400" s="14"/>
      <c r="QMA2400" s="14"/>
      <c r="QMB2400" s="14"/>
      <c r="QMC2400" s="14"/>
      <c r="QMD2400" s="14"/>
      <c r="QME2400" s="14"/>
      <c r="QMF2400" s="14"/>
      <c r="QMG2400" s="14"/>
      <c r="QMH2400" s="14"/>
      <c r="QMI2400" s="14"/>
      <c r="QMJ2400" s="14"/>
      <c r="QMK2400" s="14"/>
      <c r="QML2400" s="14"/>
      <c r="QMM2400" s="14"/>
      <c r="QMN2400" s="14"/>
      <c r="QMO2400" s="14"/>
      <c r="QMP2400" s="14"/>
      <c r="QMQ2400" s="14"/>
      <c r="QMR2400" s="14"/>
      <c r="QMS2400" s="14"/>
      <c r="QMT2400" s="14"/>
      <c r="QMU2400" s="14"/>
      <c r="QMV2400" s="14"/>
      <c r="QMW2400" s="14"/>
      <c r="QMX2400" s="14"/>
      <c r="QMY2400" s="14"/>
      <c r="QMZ2400" s="14"/>
      <c r="QNA2400" s="14"/>
      <c r="QNB2400" s="14"/>
      <c r="QNC2400" s="14"/>
      <c r="QND2400" s="14"/>
      <c r="QNE2400" s="14"/>
      <c r="QNF2400" s="14"/>
      <c r="QNG2400" s="14"/>
      <c r="QNH2400" s="14"/>
      <c r="QNI2400" s="14"/>
      <c r="QNJ2400" s="14"/>
      <c r="QNK2400" s="14"/>
      <c r="QNL2400" s="14"/>
      <c r="QNM2400" s="14"/>
      <c r="QNN2400" s="14"/>
      <c r="QNO2400" s="14"/>
      <c r="QNP2400" s="14"/>
      <c r="QNQ2400" s="14"/>
      <c r="QNR2400" s="14"/>
      <c r="QNS2400" s="14"/>
      <c r="QNT2400" s="14"/>
      <c r="QNU2400" s="14"/>
      <c r="QNV2400" s="14"/>
      <c r="QNW2400" s="14"/>
      <c r="QNX2400" s="14"/>
      <c r="QNY2400" s="14"/>
      <c r="QNZ2400" s="14"/>
      <c r="QOA2400" s="14"/>
      <c r="QOB2400" s="14"/>
      <c r="QOC2400" s="14"/>
      <c r="QOD2400" s="14"/>
      <c r="QOE2400" s="14"/>
      <c r="QOF2400" s="14"/>
      <c r="QOG2400" s="14"/>
      <c r="QOH2400" s="14"/>
      <c r="QOI2400" s="14"/>
      <c r="QOJ2400" s="14"/>
      <c r="QOK2400" s="14"/>
      <c r="QOL2400" s="14"/>
      <c r="QOM2400" s="14"/>
      <c r="QON2400" s="14"/>
      <c r="QOO2400" s="14"/>
      <c r="QOP2400" s="14"/>
      <c r="QOQ2400" s="14"/>
      <c r="QOR2400" s="14"/>
      <c r="QOS2400" s="14"/>
      <c r="QOT2400" s="14"/>
      <c r="QOU2400" s="14"/>
      <c r="QOV2400" s="14"/>
      <c r="QOW2400" s="14"/>
      <c r="QOX2400" s="14"/>
      <c r="QOY2400" s="14"/>
      <c r="QOZ2400" s="14"/>
      <c r="QPA2400" s="14"/>
      <c r="QPB2400" s="14"/>
      <c r="QPC2400" s="14"/>
      <c r="QPD2400" s="14"/>
      <c r="QPE2400" s="14"/>
      <c r="QPF2400" s="14"/>
      <c r="QPG2400" s="14"/>
      <c r="QPH2400" s="14"/>
      <c r="QPI2400" s="14"/>
      <c r="QPJ2400" s="14"/>
      <c r="QPK2400" s="14"/>
      <c r="QPL2400" s="14"/>
      <c r="QPM2400" s="14"/>
      <c r="QPN2400" s="14"/>
      <c r="QPO2400" s="14"/>
      <c r="QPP2400" s="14"/>
      <c r="QPQ2400" s="14"/>
      <c r="QPR2400" s="14"/>
      <c r="QPS2400" s="14"/>
      <c r="QPT2400" s="14"/>
      <c r="QPU2400" s="14"/>
      <c r="QPV2400" s="14"/>
      <c r="QPW2400" s="14"/>
      <c r="QPX2400" s="14"/>
      <c r="QPY2400" s="14"/>
      <c r="QPZ2400" s="14"/>
      <c r="QQA2400" s="14"/>
      <c r="QQB2400" s="14"/>
      <c r="QQC2400" s="14"/>
      <c r="QQD2400" s="14"/>
      <c r="QQE2400" s="14"/>
      <c r="QQF2400" s="14"/>
      <c r="QQG2400" s="14"/>
      <c r="QQH2400" s="14"/>
      <c r="QQI2400" s="14"/>
      <c r="QQJ2400" s="14"/>
      <c r="QQK2400" s="14"/>
      <c r="QQL2400" s="14"/>
      <c r="QQM2400" s="14"/>
      <c r="QQN2400" s="14"/>
      <c r="QQO2400" s="14"/>
      <c r="QQP2400" s="14"/>
      <c r="QQQ2400" s="14"/>
      <c r="QQR2400" s="14"/>
      <c r="QQS2400" s="14"/>
      <c r="QQT2400" s="14"/>
      <c r="QQU2400" s="14"/>
      <c r="QQV2400" s="14"/>
      <c r="QQW2400" s="14"/>
      <c r="QQX2400" s="14"/>
      <c r="QQY2400" s="14"/>
      <c r="QQZ2400" s="14"/>
      <c r="QRA2400" s="14"/>
      <c r="QRB2400" s="14"/>
      <c r="QRC2400" s="14"/>
      <c r="QRD2400" s="14"/>
      <c r="QRE2400" s="14"/>
      <c r="QRF2400" s="14"/>
      <c r="QRG2400" s="14"/>
      <c r="QRH2400" s="14"/>
      <c r="QRI2400" s="14"/>
      <c r="QRJ2400" s="14"/>
      <c r="QRK2400" s="14"/>
      <c r="QRL2400" s="14"/>
      <c r="QRM2400" s="14"/>
      <c r="QRN2400" s="14"/>
      <c r="QRO2400" s="14"/>
      <c r="QRP2400" s="14"/>
      <c r="QRQ2400" s="14"/>
      <c r="QRR2400" s="14"/>
      <c r="QRS2400" s="14"/>
      <c r="QRT2400" s="14"/>
      <c r="QRU2400" s="14"/>
      <c r="QRV2400" s="14"/>
      <c r="QRW2400" s="14"/>
      <c r="QRX2400" s="14"/>
      <c r="QRY2400" s="14"/>
      <c r="QRZ2400" s="14"/>
      <c r="QSA2400" s="14"/>
      <c r="QSB2400" s="14"/>
      <c r="QSC2400" s="14"/>
      <c r="QSD2400" s="14"/>
      <c r="QSE2400" s="14"/>
      <c r="QSF2400" s="14"/>
      <c r="QSG2400" s="14"/>
      <c r="QSH2400" s="14"/>
      <c r="QSI2400" s="14"/>
      <c r="QSJ2400" s="14"/>
      <c r="QSK2400" s="14"/>
      <c r="QSL2400" s="14"/>
      <c r="QSM2400" s="14"/>
      <c r="QSN2400" s="14"/>
      <c r="QSO2400" s="14"/>
      <c r="QSP2400" s="14"/>
      <c r="QSQ2400" s="14"/>
      <c r="QSR2400" s="14"/>
      <c r="QSS2400" s="14"/>
      <c r="QST2400" s="14"/>
      <c r="QSU2400" s="14"/>
      <c r="QSV2400" s="14"/>
      <c r="QSW2400" s="14"/>
      <c r="QSX2400" s="14"/>
      <c r="QSY2400" s="14"/>
      <c r="QSZ2400" s="14"/>
      <c r="QTA2400" s="14"/>
      <c r="QTB2400" s="14"/>
      <c r="QTC2400" s="14"/>
      <c r="QTD2400" s="14"/>
      <c r="QTE2400" s="14"/>
      <c r="QTF2400" s="14"/>
      <c r="QTG2400" s="14"/>
      <c r="QTH2400" s="14"/>
      <c r="QTI2400" s="14"/>
      <c r="QTJ2400" s="14"/>
      <c r="QTK2400" s="14"/>
      <c r="QTL2400" s="14"/>
      <c r="QTM2400" s="14"/>
      <c r="QTN2400" s="14"/>
      <c r="QTO2400" s="14"/>
      <c r="QTP2400" s="14"/>
      <c r="QTQ2400" s="14"/>
      <c r="QTR2400" s="14"/>
      <c r="QTS2400" s="14"/>
      <c r="QTT2400" s="14"/>
      <c r="QTU2400" s="14"/>
      <c r="QTV2400" s="14"/>
      <c r="QTW2400" s="14"/>
      <c r="QTX2400" s="14"/>
      <c r="QTY2400" s="14"/>
      <c r="QTZ2400" s="14"/>
      <c r="QUA2400" s="14"/>
      <c r="QUB2400" s="14"/>
      <c r="QUC2400" s="14"/>
      <c r="QUD2400" s="14"/>
      <c r="QUE2400" s="14"/>
      <c r="QUF2400" s="14"/>
      <c r="QUG2400" s="14"/>
      <c r="QUH2400" s="14"/>
      <c r="QUI2400" s="14"/>
      <c r="QUJ2400" s="14"/>
      <c r="QUK2400" s="14"/>
      <c r="QUL2400" s="14"/>
      <c r="QUM2400" s="14"/>
      <c r="QUN2400" s="14"/>
      <c r="QUO2400" s="14"/>
      <c r="QUP2400" s="14"/>
      <c r="QUQ2400" s="14"/>
      <c r="QUR2400" s="14"/>
      <c r="QUS2400" s="14"/>
      <c r="QUT2400" s="14"/>
      <c r="QUU2400" s="14"/>
      <c r="QUV2400" s="14"/>
      <c r="QUW2400" s="14"/>
      <c r="QUX2400" s="14"/>
      <c r="QUY2400" s="14"/>
      <c r="QUZ2400" s="14"/>
      <c r="QVA2400" s="14"/>
      <c r="QVB2400" s="14"/>
      <c r="QVC2400" s="14"/>
      <c r="QVD2400" s="14"/>
      <c r="QVE2400" s="14"/>
      <c r="QVF2400" s="14"/>
      <c r="QVG2400" s="14"/>
      <c r="QVH2400" s="14"/>
      <c r="QVI2400" s="14"/>
      <c r="QVJ2400" s="14"/>
      <c r="QVK2400" s="14"/>
      <c r="QVL2400" s="14"/>
      <c r="QVM2400" s="14"/>
      <c r="QVN2400" s="14"/>
      <c r="QVO2400" s="14"/>
      <c r="QVP2400" s="14"/>
      <c r="QVQ2400" s="14"/>
      <c r="QVR2400" s="14"/>
      <c r="QVS2400" s="14"/>
      <c r="QVT2400" s="14"/>
      <c r="QVU2400" s="14"/>
      <c r="QVV2400" s="14"/>
      <c r="QVW2400" s="14"/>
      <c r="QVX2400" s="14"/>
      <c r="QVY2400" s="14"/>
      <c r="QVZ2400" s="14"/>
      <c r="QWA2400" s="14"/>
      <c r="QWB2400" s="14"/>
      <c r="QWC2400" s="14"/>
      <c r="QWD2400" s="14"/>
      <c r="QWE2400" s="14"/>
      <c r="QWF2400" s="14"/>
      <c r="QWG2400" s="14"/>
      <c r="QWH2400" s="14"/>
      <c r="QWI2400" s="14"/>
      <c r="QWJ2400" s="14"/>
      <c r="QWK2400" s="14"/>
      <c r="QWL2400" s="14"/>
      <c r="QWM2400" s="14"/>
      <c r="QWN2400" s="14"/>
      <c r="QWO2400" s="14"/>
      <c r="QWP2400" s="14"/>
      <c r="QWQ2400" s="14"/>
      <c r="QWR2400" s="14"/>
      <c r="QWS2400" s="14"/>
      <c r="QWT2400" s="14"/>
      <c r="QWU2400" s="14"/>
      <c r="QWV2400" s="14"/>
      <c r="QWW2400" s="14"/>
      <c r="QWX2400" s="14"/>
      <c r="QWY2400" s="14"/>
      <c r="QWZ2400" s="14"/>
      <c r="QXA2400" s="14"/>
      <c r="QXB2400" s="14"/>
      <c r="QXC2400" s="14"/>
      <c r="QXD2400" s="14"/>
      <c r="QXE2400" s="14"/>
      <c r="QXF2400" s="14"/>
      <c r="QXG2400" s="14"/>
      <c r="QXH2400" s="14"/>
      <c r="QXI2400" s="14"/>
      <c r="QXJ2400" s="14"/>
      <c r="QXK2400" s="14"/>
      <c r="QXL2400" s="14"/>
      <c r="QXM2400" s="14"/>
      <c r="QXN2400" s="14"/>
      <c r="QXO2400" s="14"/>
      <c r="QXP2400" s="14"/>
      <c r="QXQ2400" s="14"/>
      <c r="QXR2400" s="14"/>
      <c r="QXS2400" s="14"/>
      <c r="QXT2400" s="14"/>
      <c r="QXU2400" s="14"/>
      <c r="QXV2400" s="14"/>
      <c r="QXW2400" s="14"/>
      <c r="QXX2400" s="14"/>
      <c r="QXY2400" s="14"/>
      <c r="QXZ2400" s="14"/>
      <c r="QYA2400" s="14"/>
      <c r="QYB2400" s="14"/>
      <c r="QYC2400" s="14"/>
      <c r="QYD2400" s="14"/>
      <c r="QYE2400" s="14"/>
      <c r="QYF2400" s="14"/>
      <c r="QYG2400" s="14"/>
      <c r="QYH2400" s="14"/>
      <c r="QYI2400" s="14"/>
      <c r="QYJ2400" s="14"/>
      <c r="QYK2400" s="14"/>
      <c r="QYL2400" s="14"/>
      <c r="QYM2400" s="14"/>
      <c r="QYN2400" s="14"/>
      <c r="QYO2400" s="14"/>
      <c r="QYP2400" s="14"/>
      <c r="QYQ2400" s="14"/>
      <c r="QYR2400" s="14"/>
      <c r="QYS2400" s="14"/>
      <c r="QYT2400" s="14"/>
      <c r="QYU2400" s="14"/>
      <c r="QYV2400" s="14"/>
      <c r="QYW2400" s="14"/>
      <c r="QYX2400" s="14"/>
      <c r="QYY2400" s="14"/>
      <c r="QYZ2400" s="14"/>
      <c r="QZA2400" s="14"/>
      <c r="QZB2400" s="14"/>
      <c r="QZC2400" s="14"/>
      <c r="QZD2400" s="14"/>
      <c r="QZE2400" s="14"/>
      <c r="QZF2400" s="14"/>
      <c r="QZG2400" s="14"/>
      <c r="QZH2400" s="14"/>
      <c r="QZI2400" s="14"/>
      <c r="QZJ2400" s="14"/>
      <c r="QZK2400" s="14"/>
      <c r="QZL2400" s="14"/>
      <c r="QZM2400" s="14"/>
      <c r="QZN2400" s="14"/>
      <c r="QZO2400" s="14"/>
      <c r="QZP2400" s="14"/>
      <c r="QZQ2400" s="14"/>
      <c r="QZR2400" s="14"/>
      <c r="QZS2400" s="14"/>
      <c r="QZT2400" s="14"/>
      <c r="QZU2400" s="14"/>
      <c r="QZV2400" s="14"/>
      <c r="QZW2400" s="14"/>
      <c r="QZX2400" s="14"/>
      <c r="QZY2400" s="14"/>
      <c r="QZZ2400" s="14"/>
      <c r="RAA2400" s="14"/>
      <c r="RAB2400" s="14"/>
      <c r="RAC2400" s="14"/>
      <c r="RAD2400" s="14"/>
      <c r="RAE2400" s="14"/>
      <c r="RAF2400" s="14"/>
      <c r="RAG2400" s="14"/>
      <c r="RAH2400" s="14"/>
      <c r="RAI2400" s="14"/>
      <c r="RAJ2400" s="14"/>
      <c r="RAK2400" s="14"/>
      <c r="RAL2400" s="14"/>
      <c r="RAM2400" s="14"/>
      <c r="RAN2400" s="14"/>
      <c r="RAO2400" s="14"/>
      <c r="RAP2400" s="14"/>
      <c r="RAQ2400" s="14"/>
      <c r="RAR2400" s="14"/>
      <c r="RAS2400" s="14"/>
      <c r="RAT2400" s="14"/>
      <c r="RAU2400" s="14"/>
      <c r="RAV2400" s="14"/>
      <c r="RAW2400" s="14"/>
      <c r="RAX2400" s="14"/>
      <c r="RAY2400" s="14"/>
      <c r="RAZ2400" s="14"/>
      <c r="RBA2400" s="14"/>
      <c r="RBB2400" s="14"/>
      <c r="RBC2400" s="14"/>
      <c r="RBD2400" s="14"/>
      <c r="RBE2400" s="14"/>
      <c r="RBF2400" s="14"/>
      <c r="RBG2400" s="14"/>
      <c r="RBH2400" s="14"/>
      <c r="RBI2400" s="14"/>
      <c r="RBJ2400" s="14"/>
      <c r="RBK2400" s="14"/>
      <c r="RBL2400" s="14"/>
      <c r="RBM2400" s="14"/>
      <c r="RBN2400" s="14"/>
      <c r="RBO2400" s="14"/>
      <c r="RBP2400" s="14"/>
      <c r="RBQ2400" s="14"/>
      <c r="RBR2400" s="14"/>
      <c r="RBS2400" s="14"/>
      <c r="RBT2400" s="14"/>
      <c r="RBU2400" s="14"/>
      <c r="RBV2400" s="14"/>
      <c r="RBW2400" s="14"/>
      <c r="RBX2400" s="14"/>
      <c r="RBY2400" s="14"/>
      <c r="RBZ2400" s="14"/>
      <c r="RCA2400" s="14"/>
      <c r="RCB2400" s="14"/>
      <c r="RCC2400" s="14"/>
      <c r="RCD2400" s="14"/>
      <c r="RCE2400" s="14"/>
      <c r="RCF2400" s="14"/>
      <c r="RCG2400" s="14"/>
      <c r="RCH2400" s="14"/>
      <c r="RCI2400" s="14"/>
      <c r="RCJ2400" s="14"/>
      <c r="RCK2400" s="14"/>
      <c r="RCL2400" s="14"/>
      <c r="RCM2400" s="14"/>
      <c r="RCN2400" s="14"/>
      <c r="RCO2400" s="14"/>
      <c r="RCP2400" s="14"/>
      <c r="RCQ2400" s="14"/>
      <c r="RCR2400" s="14"/>
      <c r="RCS2400" s="14"/>
      <c r="RCT2400" s="14"/>
      <c r="RCU2400" s="14"/>
      <c r="RCV2400" s="14"/>
      <c r="RCW2400" s="14"/>
      <c r="RCX2400" s="14"/>
      <c r="RCY2400" s="14"/>
      <c r="RCZ2400" s="14"/>
      <c r="RDA2400" s="14"/>
      <c r="RDB2400" s="14"/>
      <c r="RDC2400" s="14"/>
      <c r="RDD2400" s="14"/>
      <c r="RDE2400" s="14"/>
      <c r="RDF2400" s="14"/>
      <c r="RDG2400" s="14"/>
      <c r="RDH2400" s="14"/>
      <c r="RDI2400" s="14"/>
      <c r="RDJ2400" s="14"/>
      <c r="RDK2400" s="14"/>
      <c r="RDL2400" s="14"/>
      <c r="RDM2400" s="14"/>
      <c r="RDN2400" s="14"/>
      <c r="RDO2400" s="14"/>
      <c r="RDP2400" s="14"/>
      <c r="RDQ2400" s="14"/>
      <c r="RDR2400" s="14"/>
      <c r="RDS2400" s="14"/>
      <c r="RDT2400" s="14"/>
      <c r="RDU2400" s="14"/>
      <c r="RDV2400" s="14"/>
      <c r="RDW2400" s="14"/>
      <c r="RDX2400" s="14"/>
      <c r="RDY2400" s="14"/>
      <c r="RDZ2400" s="14"/>
      <c r="REA2400" s="14"/>
      <c r="REB2400" s="14"/>
      <c r="REC2400" s="14"/>
      <c r="RED2400" s="14"/>
      <c r="REE2400" s="14"/>
      <c r="REF2400" s="14"/>
      <c r="REG2400" s="14"/>
      <c r="REH2400" s="14"/>
      <c r="REI2400" s="14"/>
      <c r="REJ2400" s="14"/>
      <c r="REK2400" s="14"/>
      <c r="REL2400" s="14"/>
      <c r="REM2400" s="14"/>
      <c r="REN2400" s="14"/>
      <c r="REO2400" s="14"/>
      <c r="REP2400" s="14"/>
      <c r="REQ2400" s="14"/>
      <c r="RER2400" s="14"/>
      <c r="RES2400" s="14"/>
      <c r="RET2400" s="14"/>
      <c r="REU2400" s="14"/>
      <c r="REV2400" s="14"/>
      <c r="REW2400" s="14"/>
      <c r="REX2400" s="14"/>
      <c r="REY2400" s="14"/>
      <c r="REZ2400" s="14"/>
      <c r="RFA2400" s="14"/>
      <c r="RFB2400" s="14"/>
      <c r="RFC2400" s="14"/>
      <c r="RFD2400" s="14"/>
      <c r="RFE2400" s="14"/>
      <c r="RFF2400" s="14"/>
      <c r="RFG2400" s="14"/>
      <c r="RFH2400" s="14"/>
      <c r="RFI2400" s="14"/>
      <c r="RFJ2400" s="14"/>
      <c r="RFK2400" s="14"/>
      <c r="RFL2400" s="14"/>
      <c r="RFM2400" s="14"/>
      <c r="RFN2400" s="14"/>
      <c r="RFO2400" s="14"/>
      <c r="RFP2400" s="14"/>
      <c r="RFQ2400" s="14"/>
      <c r="RFR2400" s="14"/>
      <c r="RFS2400" s="14"/>
      <c r="RFT2400" s="14"/>
      <c r="RFU2400" s="14"/>
      <c r="RFV2400" s="14"/>
      <c r="RFW2400" s="14"/>
      <c r="RFX2400" s="14"/>
      <c r="RFY2400" s="14"/>
      <c r="RFZ2400" s="14"/>
      <c r="RGA2400" s="14"/>
      <c r="RGB2400" s="14"/>
      <c r="RGC2400" s="14"/>
      <c r="RGD2400" s="14"/>
      <c r="RGE2400" s="14"/>
      <c r="RGF2400" s="14"/>
      <c r="RGG2400" s="14"/>
      <c r="RGH2400" s="14"/>
      <c r="RGI2400" s="14"/>
      <c r="RGJ2400" s="14"/>
      <c r="RGK2400" s="14"/>
      <c r="RGL2400" s="14"/>
      <c r="RGM2400" s="14"/>
      <c r="RGN2400" s="14"/>
      <c r="RGO2400" s="14"/>
      <c r="RGP2400" s="14"/>
      <c r="RGQ2400" s="14"/>
      <c r="RGR2400" s="14"/>
      <c r="RGS2400" s="14"/>
      <c r="RGT2400" s="14"/>
      <c r="RGU2400" s="14"/>
      <c r="RGV2400" s="14"/>
      <c r="RGW2400" s="14"/>
      <c r="RGX2400" s="14"/>
      <c r="RGY2400" s="14"/>
      <c r="RGZ2400" s="14"/>
      <c r="RHA2400" s="14"/>
      <c r="RHB2400" s="14"/>
      <c r="RHC2400" s="14"/>
      <c r="RHD2400" s="14"/>
      <c r="RHE2400" s="14"/>
      <c r="RHF2400" s="14"/>
      <c r="RHG2400" s="14"/>
      <c r="RHH2400" s="14"/>
      <c r="RHI2400" s="14"/>
      <c r="RHJ2400" s="14"/>
      <c r="RHK2400" s="14"/>
      <c r="RHL2400" s="14"/>
      <c r="RHM2400" s="14"/>
      <c r="RHN2400" s="14"/>
      <c r="RHO2400" s="14"/>
      <c r="RHP2400" s="14"/>
      <c r="RHQ2400" s="14"/>
      <c r="RHR2400" s="14"/>
      <c r="RHS2400" s="14"/>
      <c r="RHT2400" s="14"/>
      <c r="RHU2400" s="14"/>
      <c r="RHV2400" s="14"/>
      <c r="RHW2400" s="14"/>
      <c r="RHX2400" s="14"/>
      <c r="RHY2400" s="14"/>
      <c r="RHZ2400" s="14"/>
      <c r="RIA2400" s="14"/>
      <c r="RIB2400" s="14"/>
      <c r="RIC2400" s="14"/>
      <c r="RID2400" s="14"/>
      <c r="RIE2400" s="14"/>
      <c r="RIF2400" s="14"/>
      <c r="RIG2400" s="14"/>
      <c r="RIH2400" s="14"/>
      <c r="RII2400" s="14"/>
      <c r="RIJ2400" s="14"/>
      <c r="RIK2400" s="14"/>
      <c r="RIL2400" s="14"/>
      <c r="RIM2400" s="14"/>
      <c r="RIN2400" s="14"/>
      <c r="RIO2400" s="14"/>
      <c r="RIP2400" s="14"/>
      <c r="RIQ2400" s="14"/>
      <c r="RIR2400" s="14"/>
      <c r="RIS2400" s="14"/>
      <c r="RIT2400" s="14"/>
      <c r="RIU2400" s="14"/>
      <c r="RIV2400" s="14"/>
      <c r="RIW2400" s="14"/>
      <c r="RIX2400" s="14"/>
      <c r="RIY2400" s="14"/>
      <c r="RIZ2400" s="14"/>
      <c r="RJA2400" s="14"/>
      <c r="RJB2400" s="14"/>
      <c r="RJC2400" s="14"/>
      <c r="RJD2400" s="14"/>
      <c r="RJE2400" s="14"/>
      <c r="RJF2400" s="14"/>
      <c r="RJG2400" s="14"/>
      <c r="RJH2400" s="14"/>
      <c r="RJI2400" s="14"/>
      <c r="RJJ2400" s="14"/>
      <c r="RJK2400" s="14"/>
      <c r="RJL2400" s="14"/>
      <c r="RJM2400" s="14"/>
      <c r="RJN2400" s="14"/>
      <c r="RJO2400" s="14"/>
      <c r="RJP2400" s="14"/>
      <c r="RJQ2400" s="14"/>
      <c r="RJR2400" s="14"/>
      <c r="RJS2400" s="14"/>
      <c r="RJT2400" s="14"/>
      <c r="RJU2400" s="14"/>
      <c r="RJV2400" s="14"/>
      <c r="RJW2400" s="14"/>
      <c r="RJX2400" s="14"/>
      <c r="RJY2400" s="14"/>
      <c r="RJZ2400" s="14"/>
      <c r="RKA2400" s="14"/>
      <c r="RKB2400" s="14"/>
      <c r="RKC2400" s="14"/>
      <c r="RKD2400" s="14"/>
      <c r="RKE2400" s="14"/>
      <c r="RKF2400" s="14"/>
      <c r="RKG2400" s="14"/>
      <c r="RKH2400" s="14"/>
      <c r="RKI2400" s="14"/>
      <c r="RKJ2400" s="14"/>
      <c r="RKK2400" s="14"/>
      <c r="RKL2400" s="14"/>
      <c r="RKM2400" s="14"/>
      <c r="RKN2400" s="14"/>
      <c r="RKO2400" s="14"/>
      <c r="RKP2400" s="14"/>
      <c r="RKQ2400" s="14"/>
      <c r="RKR2400" s="14"/>
      <c r="RKS2400" s="14"/>
      <c r="RKT2400" s="14"/>
      <c r="RKU2400" s="14"/>
      <c r="RKV2400" s="14"/>
      <c r="RKW2400" s="14"/>
      <c r="RKX2400" s="14"/>
      <c r="RKY2400" s="14"/>
      <c r="RKZ2400" s="14"/>
      <c r="RLA2400" s="14"/>
      <c r="RLB2400" s="14"/>
      <c r="RLC2400" s="14"/>
      <c r="RLD2400" s="14"/>
      <c r="RLE2400" s="14"/>
      <c r="RLF2400" s="14"/>
      <c r="RLG2400" s="14"/>
      <c r="RLH2400" s="14"/>
      <c r="RLI2400" s="14"/>
      <c r="RLJ2400" s="14"/>
      <c r="RLK2400" s="14"/>
      <c r="RLL2400" s="14"/>
      <c r="RLM2400" s="14"/>
      <c r="RLN2400" s="14"/>
      <c r="RLO2400" s="14"/>
      <c r="RLP2400" s="14"/>
      <c r="RLQ2400" s="14"/>
      <c r="RLR2400" s="14"/>
      <c r="RLS2400" s="14"/>
      <c r="RLT2400" s="14"/>
      <c r="RLU2400" s="14"/>
      <c r="RLV2400" s="14"/>
      <c r="RLW2400" s="14"/>
      <c r="RLX2400" s="14"/>
      <c r="RLY2400" s="14"/>
      <c r="RLZ2400" s="14"/>
      <c r="RMA2400" s="14"/>
      <c r="RMB2400" s="14"/>
      <c r="RMC2400" s="14"/>
      <c r="RMD2400" s="14"/>
      <c r="RME2400" s="14"/>
      <c r="RMF2400" s="14"/>
      <c r="RMG2400" s="14"/>
      <c r="RMH2400" s="14"/>
      <c r="RMI2400" s="14"/>
      <c r="RMJ2400" s="14"/>
      <c r="RMK2400" s="14"/>
      <c r="RML2400" s="14"/>
      <c r="RMM2400" s="14"/>
      <c r="RMN2400" s="14"/>
      <c r="RMO2400" s="14"/>
      <c r="RMP2400" s="14"/>
      <c r="RMQ2400" s="14"/>
      <c r="RMR2400" s="14"/>
      <c r="RMS2400" s="14"/>
      <c r="RMT2400" s="14"/>
      <c r="RMU2400" s="14"/>
      <c r="RMV2400" s="14"/>
      <c r="RMW2400" s="14"/>
      <c r="RMX2400" s="14"/>
      <c r="RMY2400" s="14"/>
      <c r="RMZ2400" s="14"/>
      <c r="RNA2400" s="14"/>
      <c r="RNB2400" s="14"/>
      <c r="RNC2400" s="14"/>
      <c r="RND2400" s="14"/>
      <c r="RNE2400" s="14"/>
      <c r="RNF2400" s="14"/>
      <c r="RNG2400" s="14"/>
      <c r="RNH2400" s="14"/>
      <c r="RNI2400" s="14"/>
      <c r="RNJ2400" s="14"/>
      <c r="RNK2400" s="14"/>
      <c r="RNL2400" s="14"/>
      <c r="RNM2400" s="14"/>
      <c r="RNN2400" s="14"/>
      <c r="RNO2400" s="14"/>
      <c r="RNP2400" s="14"/>
      <c r="RNQ2400" s="14"/>
      <c r="RNR2400" s="14"/>
      <c r="RNS2400" s="14"/>
      <c r="RNT2400" s="14"/>
      <c r="RNU2400" s="14"/>
      <c r="RNV2400" s="14"/>
      <c r="RNW2400" s="14"/>
      <c r="RNX2400" s="14"/>
      <c r="RNY2400" s="14"/>
      <c r="RNZ2400" s="14"/>
      <c r="ROA2400" s="14"/>
      <c r="ROB2400" s="14"/>
      <c r="ROC2400" s="14"/>
      <c r="ROD2400" s="14"/>
      <c r="ROE2400" s="14"/>
      <c r="ROF2400" s="14"/>
      <c r="ROG2400" s="14"/>
      <c r="ROH2400" s="14"/>
      <c r="ROI2400" s="14"/>
      <c r="ROJ2400" s="14"/>
      <c r="ROK2400" s="14"/>
      <c r="ROL2400" s="14"/>
      <c r="ROM2400" s="14"/>
      <c r="RON2400" s="14"/>
      <c r="ROO2400" s="14"/>
      <c r="ROP2400" s="14"/>
      <c r="ROQ2400" s="14"/>
      <c r="ROR2400" s="14"/>
      <c r="ROS2400" s="14"/>
      <c r="ROT2400" s="14"/>
      <c r="ROU2400" s="14"/>
      <c r="ROV2400" s="14"/>
      <c r="ROW2400" s="14"/>
      <c r="ROX2400" s="14"/>
      <c r="ROY2400" s="14"/>
      <c r="ROZ2400" s="14"/>
      <c r="RPA2400" s="14"/>
      <c r="RPB2400" s="14"/>
      <c r="RPC2400" s="14"/>
      <c r="RPD2400" s="14"/>
      <c r="RPE2400" s="14"/>
      <c r="RPF2400" s="14"/>
      <c r="RPG2400" s="14"/>
      <c r="RPH2400" s="14"/>
      <c r="RPI2400" s="14"/>
      <c r="RPJ2400" s="14"/>
      <c r="RPK2400" s="14"/>
      <c r="RPL2400" s="14"/>
      <c r="RPM2400" s="14"/>
      <c r="RPN2400" s="14"/>
      <c r="RPO2400" s="14"/>
      <c r="RPP2400" s="14"/>
      <c r="RPQ2400" s="14"/>
      <c r="RPR2400" s="14"/>
      <c r="RPS2400" s="14"/>
      <c r="RPT2400" s="14"/>
      <c r="RPU2400" s="14"/>
      <c r="RPV2400" s="14"/>
      <c r="RPW2400" s="14"/>
      <c r="RPX2400" s="14"/>
      <c r="RPY2400" s="14"/>
      <c r="RPZ2400" s="14"/>
      <c r="RQA2400" s="14"/>
      <c r="RQB2400" s="14"/>
      <c r="RQC2400" s="14"/>
      <c r="RQD2400" s="14"/>
      <c r="RQE2400" s="14"/>
      <c r="RQF2400" s="14"/>
      <c r="RQG2400" s="14"/>
      <c r="RQH2400" s="14"/>
      <c r="RQI2400" s="14"/>
      <c r="RQJ2400" s="14"/>
      <c r="RQK2400" s="14"/>
      <c r="RQL2400" s="14"/>
      <c r="RQM2400" s="14"/>
      <c r="RQN2400" s="14"/>
      <c r="RQO2400" s="14"/>
      <c r="RQP2400" s="14"/>
      <c r="RQQ2400" s="14"/>
      <c r="RQR2400" s="14"/>
      <c r="RQS2400" s="14"/>
      <c r="RQT2400" s="14"/>
      <c r="RQU2400" s="14"/>
      <c r="RQV2400" s="14"/>
      <c r="RQW2400" s="14"/>
      <c r="RQX2400" s="14"/>
      <c r="RQY2400" s="14"/>
      <c r="RQZ2400" s="14"/>
      <c r="RRA2400" s="14"/>
      <c r="RRB2400" s="14"/>
      <c r="RRC2400" s="14"/>
      <c r="RRD2400" s="14"/>
      <c r="RRE2400" s="14"/>
      <c r="RRF2400" s="14"/>
      <c r="RRG2400" s="14"/>
      <c r="RRH2400" s="14"/>
      <c r="RRI2400" s="14"/>
      <c r="RRJ2400" s="14"/>
      <c r="RRK2400" s="14"/>
      <c r="RRL2400" s="14"/>
      <c r="RRM2400" s="14"/>
      <c r="RRN2400" s="14"/>
      <c r="RRO2400" s="14"/>
      <c r="RRP2400" s="14"/>
      <c r="RRQ2400" s="14"/>
      <c r="RRR2400" s="14"/>
      <c r="RRS2400" s="14"/>
      <c r="RRT2400" s="14"/>
      <c r="RRU2400" s="14"/>
      <c r="RRV2400" s="14"/>
      <c r="RRW2400" s="14"/>
      <c r="RRX2400" s="14"/>
      <c r="RRY2400" s="14"/>
      <c r="RRZ2400" s="14"/>
      <c r="RSA2400" s="14"/>
      <c r="RSB2400" s="14"/>
      <c r="RSC2400" s="14"/>
      <c r="RSD2400" s="14"/>
      <c r="RSE2400" s="14"/>
      <c r="RSF2400" s="14"/>
      <c r="RSG2400" s="14"/>
      <c r="RSH2400" s="14"/>
      <c r="RSI2400" s="14"/>
      <c r="RSJ2400" s="14"/>
      <c r="RSK2400" s="14"/>
      <c r="RSL2400" s="14"/>
      <c r="RSM2400" s="14"/>
      <c r="RSN2400" s="14"/>
      <c r="RSO2400" s="14"/>
      <c r="RSP2400" s="14"/>
      <c r="RSQ2400" s="14"/>
      <c r="RSR2400" s="14"/>
      <c r="RSS2400" s="14"/>
      <c r="RST2400" s="14"/>
      <c r="RSU2400" s="14"/>
      <c r="RSV2400" s="14"/>
      <c r="RSW2400" s="14"/>
      <c r="RSX2400" s="14"/>
      <c r="RSY2400" s="14"/>
      <c r="RSZ2400" s="14"/>
      <c r="RTA2400" s="14"/>
      <c r="RTB2400" s="14"/>
      <c r="RTC2400" s="14"/>
      <c r="RTD2400" s="14"/>
      <c r="RTE2400" s="14"/>
      <c r="RTF2400" s="14"/>
      <c r="RTG2400" s="14"/>
      <c r="RTH2400" s="14"/>
      <c r="RTI2400" s="14"/>
      <c r="RTJ2400" s="14"/>
      <c r="RTK2400" s="14"/>
      <c r="RTL2400" s="14"/>
      <c r="RTM2400" s="14"/>
      <c r="RTN2400" s="14"/>
      <c r="RTO2400" s="14"/>
      <c r="RTP2400" s="14"/>
      <c r="RTQ2400" s="14"/>
      <c r="RTR2400" s="14"/>
      <c r="RTS2400" s="14"/>
      <c r="RTT2400" s="14"/>
      <c r="RTU2400" s="14"/>
      <c r="RTV2400" s="14"/>
      <c r="RTW2400" s="14"/>
      <c r="RTX2400" s="14"/>
      <c r="RTY2400" s="14"/>
      <c r="RTZ2400" s="14"/>
      <c r="RUA2400" s="14"/>
      <c r="RUB2400" s="14"/>
      <c r="RUC2400" s="14"/>
      <c r="RUD2400" s="14"/>
      <c r="RUE2400" s="14"/>
      <c r="RUF2400" s="14"/>
      <c r="RUG2400" s="14"/>
      <c r="RUH2400" s="14"/>
      <c r="RUI2400" s="14"/>
      <c r="RUJ2400" s="14"/>
      <c r="RUK2400" s="14"/>
      <c r="RUL2400" s="14"/>
      <c r="RUM2400" s="14"/>
      <c r="RUN2400" s="14"/>
      <c r="RUO2400" s="14"/>
      <c r="RUP2400" s="14"/>
      <c r="RUQ2400" s="14"/>
      <c r="RUR2400" s="14"/>
      <c r="RUS2400" s="14"/>
      <c r="RUT2400" s="14"/>
      <c r="RUU2400" s="14"/>
      <c r="RUV2400" s="14"/>
      <c r="RUW2400" s="14"/>
      <c r="RUX2400" s="14"/>
      <c r="RUY2400" s="14"/>
      <c r="RUZ2400" s="14"/>
      <c r="RVA2400" s="14"/>
      <c r="RVB2400" s="14"/>
      <c r="RVC2400" s="14"/>
      <c r="RVD2400" s="14"/>
      <c r="RVE2400" s="14"/>
      <c r="RVF2400" s="14"/>
      <c r="RVG2400" s="14"/>
      <c r="RVH2400" s="14"/>
      <c r="RVI2400" s="14"/>
      <c r="RVJ2400" s="14"/>
      <c r="RVK2400" s="14"/>
      <c r="RVL2400" s="14"/>
      <c r="RVM2400" s="14"/>
      <c r="RVN2400" s="14"/>
      <c r="RVO2400" s="14"/>
      <c r="RVP2400" s="14"/>
      <c r="RVQ2400" s="14"/>
      <c r="RVR2400" s="14"/>
      <c r="RVS2400" s="14"/>
      <c r="RVT2400" s="14"/>
      <c r="RVU2400" s="14"/>
      <c r="RVV2400" s="14"/>
      <c r="RVW2400" s="14"/>
      <c r="RVX2400" s="14"/>
      <c r="RVY2400" s="14"/>
      <c r="RVZ2400" s="14"/>
      <c r="RWA2400" s="14"/>
      <c r="RWB2400" s="14"/>
      <c r="RWC2400" s="14"/>
      <c r="RWD2400" s="14"/>
      <c r="RWE2400" s="14"/>
      <c r="RWF2400" s="14"/>
      <c r="RWG2400" s="14"/>
      <c r="RWH2400" s="14"/>
      <c r="RWI2400" s="14"/>
      <c r="RWJ2400" s="14"/>
      <c r="RWK2400" s="14"/>
      <c r="RWL2400" s="14"/>
      <c r="RWM2400" s="14"/>
      <c r="RWN2400" s="14"/>
      <c r="RWO2400" s="14"/>
      <c r="RWP2400" s="14"/>
      <c r="RWQ2400" s="14"/>
      <c r="RWR2400" s="14"/>
      <c r="RWS2400" s="14"/>
      <c r="RWT2400" s="14"/>
      <c r="RWU2400" s="14"/>
      <c r="RWV2400" s="14"/>
      <c r="RWW2400" s="14"/>
      <c r="RWX2400" s="14"/>
      <c r="RWY2400" s="14"/>
      <c r="RWZ2400" s="14"/>
      <c r="RXA2400" s="14"/>
      <c r="RXB2400" s="14"/>
      <c r="RXC2400" s="14"/>
      <c r="RXD2400" s="14"/>
      <c r="RXE2400" s="14"/>
      <c r="RXF2400" s="14"/>
      <c r="RXG2400" s="14"/>
      <c r="RXH2400" s="14"/>
      <c r="RXI2400" s="14"/>
      <c r="RXJ2400" s="14"/>
      <c r="RXK2400" s="14"/>
      <c r="RXL2400" s="14"/>
      <c r="RXM2400" s="14"/>
      <c r="RXN2400" s="14"/>
      <c r="RXO2400" s="14"/>
      <c r="RXP2400" s="14"/>
      <c r="RXQ2400" s="14"/>
      <c r="RXR2400" s="14"/>
      <c r="RXS2400" s="14"/>
      <c r="RXT2400" s="14"/>
      <c r="RXU2400" s="14"/>
      <c r="RXV2400" s="14"/>
      <c r="RXW2400" s="14"/>
      <c r="RXX2400" s="14"/>
      <c r="RXY2400" s="14"/>
      <c r="RXZ2400" s="14"/>
      <c r="RYA2400" s="14"/>
      <c r="RYB2400" s="14"/>
      <c r="RYC2400" s="14"/>
      <c r="RYD2400" s="14"/>
      <c r="RYE2400" s="14"/>
      <c r="RYF2400" s="14"/>
      <c r="RYG2400" s="14"/>
      <c r="RYH2400" s="14"/>
      <c r="RYI2400" s="14"/>
      <c r="RYJ2400" s="14"/>
      <c r="RYK2400" s="14"/>
      <c r="RYL2400" s="14"/>
      <c r="RYM2400" s="14"/>
      <c r="RYN2400" s="14"/>
      <c r="RYO2400" s="14"/>
      <c r="RYP2400" s="14"/>
      <c r="RYQ2400" s="14"/>
      <c r="RYR2400" s="14"/>
      <c r="RYS2400" s="14"/>
      <c r="RYT2400" s="14"/>
      <c r="RYU2400" s="14"/>
      <c r="RYV2400" s="14"/>
      <c r="RYW2400" s="14"/>
      <c r="RYX2400" s="14"/>
      <c r="RYY2400" s="14"/>
      <c r="RYZ2400" s="14"/>
      <c r="RZA2400" s="14"/>
      <c r="RZB2400" s="14"/>
      <c r="RZC2400" s="14"/>
      <c r="RZD2400" s="14"/>
      <c r="RZE2400" s="14"/>
      <c r="RZF2400" s="14"/>
      <c r="RZG2400" s="14"/>
      <c r="RZH2400" s="14"/>
      <c r="RZI2400" s="14"/>
      <c r="RZJ2400" s="14"/>
      <c r="RZK2400" s="14"/>
      <c r="RZL2400" s="14"/>
      <c r="RZM2400" s="14"/>
      <c r="RZN2400" s="14"/>
      <c r="RZO2400" s="14"/>
      <c r="RZP2400" s="14"/>
      <c r="RZQ2400" s="14"/>
      <c r="RZR2400" s="14"/>
      <c r="RZS2400" s="14"/>
      <c r="RZT2400" s="14"/>
      <c r="RZU2400" s="14"/>
      <c r="RZV2400" s="14"/>
      <c r="RZW2400" s="14"/>
      <c r="RZX2400" s="14"/>
      <c r="RZY2400" s="14"/>
      <c r="RZZ2400" s="14"/>
      <c r="SAA2400" s="14"/>
      <c r="SAB2400" s="14"/>
      <c r="SAC2400" s="14"/>
      <c r="SAD2400" s="14"/>
      <c r="SAE2400" s="14"/>
      <c r="SAF2400" s="14"/>
      <c r="SAG2400" s="14"/>
      <c r="SAH2400" s="14"/>
      <c r="SAI2400" s="14"/>
      <c r="SAJ2400" s="14"/>
      <c r="SAK2400" s="14"/>
      <c r="SAL2400" s="14"/>
      <c r="SAM2400" s="14"/>
      <c r="SAN2400" s="14"/>
      <c r="SAO2400" s="14"/>
      <c r="SAP2400" s="14"/>
      <c r="SAQ2400" s="14"/>
      <c r="SAR2400" s="14"/>
      <c r="SAS2400" s="14"/>
      <c r="SAT2400" s="14"/>
      <c r="SAU2400" s="14"/>
      <c r="SAV2400" s="14"/>
      <c r="SAW2400" s="14"/>
      <c r="SAX2400" s="14"/>
      <c r="SAY2400" s="14"/>
      <c r="SAZ2400" s="14"/>
      <c r="SBA2400" s="14"/>
      <c r="SBB2400" s="14"/>
      <c r="SBC2400" s="14"/>
      <c r="SBD2400" s="14"/>
      <c r="SBE2400" s="14"/>
      <c r="SBF2400" s="14"/>
      <c r="SBG2400" s="14"/>
      <c r="SBH2400" s="14"/>
      <c r="SBI2400" s="14"/>
      <c r="SBJ2400" s="14"/>
      <c r="SBK2400" s="14"/>
      <c r="SBL2400" s="14"/>
      <c r="SBM2400" s="14"/>
      <c r="SBN2400" s="14"/>
      <c r="SBO2400" s="14"/>
      <c r="SBP2400" s="14"/>
      <c r="SBQ2400" s="14"/>
      <c r="SBR2400" s="14"/>
      <c r="SBS2400" s="14"/>
      <c r="SBT2400" s="14"/>
      <c r="SBU2400" s="14"/>
      <c r="SBV2400" s="14"/>
      <c r="SBW2400" s="14"/>
      <c r="SBX2400" s="14"/>
      <c r="SBY2400" s="14"/>
      <c r="SBZ2400" s="14"/>
      <c r="SCA2400" s="14"/>
      <c r="SCB2400" s="14"/>
      <c r="SCC2400" s="14"/>
      <c r="SCD2400" s="14"/>
      <c r="SCE2400" s="14"/>
      <c r="SCF2400" s="14"/>
      <c r="SCG2400" s="14"/>
      <c r="SCH2400" s="14"/>
      <c r="SCI2400" s="14"/>
      <c r="SCJ2400" s="14"/>
      <c r="SCK2400" s="14"/>
      <c r="SCL2400" s="14"/>
      <c r="SCM2400" s="14"/>
      <c r="SCN2400" s="14"/>
      <c r="SCO2400" s="14"/>
      <c r="SCP2400" s="14"/>
      <c r="SCQ2400" s="14"/>
      <c r="SCR2400" s="14"/>
      <c r="SCS2400" s="14"/>
      <c r="SCT2400" s="14"/>
      <c r="SCU2400" s="14"/>
      <c r="SCV2400" s="14"/>
      <c r="SCW2400" s="14"/>
      <c r="SCX2400" s="14"/>
      <c r="SCY2400" s="14"/>
      <c r="SCZ2400" s="14"/>
      <c r="SDA2400" s="14"/>
      <c r="SDB2400" s="14"/>
      <c r="SDC2400" s="14"/>
      <c r="SDD2400" s="14"/>
      <c r="SDE2400" s="14"/>
      <c r="SDF2400" s="14"/>
      <c r="SDG2400" s="14"/>
      <c r="SDH2400" s="14"/>
      <c r="SDI2400" s="14"/>
      <c r="SDJ2400" s="14"/>
      <c r="SDK2400" s="14"/>
      <c r="SDL2400" s="14"/>
      <c r="SDM2400" s="14"/>
      <c r="SDN2400" s="14"/>
      <c r="SDO2400" s="14"/>
      <c r="SDP2400" s="14"/>
      <c r="SDQ2400" s="14"/>
      <c r="SDR2400" s="14"/>
      <c r="SDS2400" s="14"/>
      <c r="SDT2400" s="14"/>
      <c r="SDU2400" s="14"/>
      <c r="SDV2400" s="14"/>
      <c r="SDW2400" s="14"/>
      <c r="SDX2400" s="14"/>
      <c r="SDY2400" s="14"/>
      <c r="SDZ2400" s="14"/>
      <c r="SEA2400" s="14"/>
      <c r="SEB2400" s="14"/>
      <c r="SEC2400" s="14"/>
      <c r="SED2400" s="14"/>
      <c r="SEE2400" s="14"/>
      <c r="SEF2400" s="14"/>
      <c r="SEG2400" s="14"/>
      <c r="SEH2400" s="14"/>
      <c r="SEI2400" s="14"/>
      <c r="SEJ2400" s="14"/>
      <c r="SEK2400" s="14"/>
      <c r="SEL2400" s="14"/>
      <c r="SEM2400" s="14"/>
      <c r="SEN2400" s="14"/>
      <c r="SEO2400" s="14"/>
      <c r="SEP2400" s="14"/>
      <c r="SEQ2400" s="14"/>
      <c r="SER2400" s="14"/>
      <c r="SES2400" s="14"/>
      <c r="SET2400" s="14"/>
      <c r="SEU2400" s="14"/>
      <c r="SEV2400" s="14"/>
      <c r="SEW2400" s="14"/>
      <c r="SEX2400" s="14"/>
      <c r="SEY2400" s="14"/>
      <c r="SEZ2400" s="14"/>
      <c r="SFA2400" s="14"/>
      <c r="SFB2400" s="14"/>
      <c r="SFC2400" s="14"/>
      <c r="SFD2400" s="14"/>
      <c r="SFE2400" s="14"/>
      <c r="SFF2400" s="14"/>
      <c r="SFG2400" s="14"/>
      <c r="SFH2400" s="14"/>
      <c r="SFI2400" s="14"/>
      <c r="SFJ2400" s="14"/>
      <c r="SFK2400" s="14"/>
      <c r="SFL2400" s="14"/>
      <c r="SFM2400" s="14"/>
      <c r="SFN2400" s="14"/>
      <c r="SFO2400" s="14"/>
      <c r="SFP2400" s="14"/>
      <c r="SFQ2400" s="14"/>
      <c r="SFR2400" s="14"/>
      <c r="SFS2400" s="14"/>
      <c r="SFT2400" s="14"/>
      <c r="SFU2400" s="14"/>
      <c r="SFV2400" s="14"/>
      <c r="SFW2400" s="14"/>
      <c r="SFX2400" s="14"/>
      <c r="SFY2400" s="14"/>
      <c r="SFZ2400" s="14"/>
      <c r="SGA2400" s="14"/>
      <c r="SGB2400" s="14"/>
      <c r="SGC2400" s="14"/>
      <c r="SGD2400" s="14"/>
      <c r="SGE2400" s="14"/>
      <c r="SGF2400" s="14"/>
      <c r="SGG2400" s="14"/>
      <c r="SGH2400" s="14"/>
      <c r="SGI2400" s="14"/>
      <c r="SGJ2400" s="14"/>
      <c r="SGK2400" s="14"/>
      <c r="SGL2400" s="14"/>
      <c r="SGM2400" s="14"/>
      <c r="SGN2400" s="14"/>
      <c r="SGO2400" s="14"/>
      <c r="SGP2400" s="14"/>
      <c r="SGQ2400" s="14"/>
      <c r="SGR2400" s="14"/>
      <c r="SGS2400" s="14"/>
      <c r="SGT2400" s="14"/>
      <c r="SGU2400" s="14"/>
      <c r="SGV2400" s="14"/>
      <c r="SGW2400" s="14"/>
      <c r="SGX2400" s="14"/>
      <c r="SGY2400" s="14"/>
      <c r="SGZ2400" s="14"/>
      <c r="SHA2400" s="14"/>
      <c r="SHB2400" s="14"/>
      <c r="SHC2400" s="14"/>
      <c r="SHD2400" s="14"/>
      <c r="SHE2400" s="14"/>
      <c r="SHF2400" s="14"/>
      <c r="SHG2400" s="14"/>
      <c r="SHH2400" s="14"/>
      <c r="SHI2400" s="14"/>
      <c r="SHJ2400" s="14"/>
      <c r="SHK2400" s="14"/>
      <c r="SHL2400" s="14"/>
      <c r="SHM2400" s="14"/>
      <c r="SHN2400" s="14"/>
      <c r="SHO2400" s="14"/>
      <c r="SHP2400" s="14"/>
      <c r="SHQ2400" s="14"/>
      <c r="SHR2400" s="14"/>
      <c r="SHS2400" s="14"/>
      <c r="SHT2400" s="14"/>
      <c r="SHU2400" s="14"/>
      <c r="SHV2400" s="14"/>
      <c r="SHW2400" s="14"/>
      <c r="SHX2400" s="14"/>
      <c r="SHY2400" s="14"/>
      <c r="SHZ2400" s="14"/>
      <c r="SIA2400" s="14"/>
      <c r="SIB2400" s="14"/>
      <c r="SIC2400" s="14"/>
      <c r="SID2400" s="14"/>
      <c r="SIE2400" s="14"/>
      <c r="SIF2400" s="14"/>
      <c r="SIG2400" s="14"/>
      <c r="SIH2400" s="14"/>
      <c r="SII2400" s="14"/>
      <c r="SIJ2400" s="14"/>
      <c r="SIK2400" s="14"/>
      <c r="SIL2400" s="14"/>
      <c r="SIM2400" s="14"/>
      <c r="SIN2400" s="14"/>
      <c r="SIO2400" s="14"/>
      <c r="SIP2400" s="14"/>
      <c r="SIQ2400" s="14"/>
      <c r="SIR2400" s="14"/>
      <c r="SIS2400" s="14"/>
      <c r="SIT2400" s="14"/>
      <c r="SIU2400" s="14"/>
      <c r="SIV2400" s="14"/>
      <c r="SIW2400" s="14"/>
      <c r="SIX2400" s="14"/>
      <c r="SIY2400" s="14"/>
      <c r="SIZ2400" s="14"/>
      <c r="SJA2400" s="14"/>
      <c r="SJB2400" s="14"/>
      <c r="SJC2400" s="14"/>
      <c r="SJD2400" s="14"/>
      <c r="SJE2400" s="14"/>
      <c r="SJF2400" s="14"/>
      <c r="SJG2400" s="14"/>
      <c r="SJH2400" s="14"/>
      <c r="SJI2400" s="14"/>
      <c r="SJJ2400" s="14"/>
      <c r="SJK2400" s="14"/>
      <c r="SJL2400" s="14"/>
      <c r="SJM2400" s="14"/>
      <c r="SJN2400" s="14"/>
      <c r="SJO2400" s="14"/>
      <c r="SJP2400" s="14"/>
      <c r="SJQ2400" s="14"/>
      <c r="SJR2400" s="14"/>
      <c r="SJS2400" s="14"/>
      <c r="SJT2400" s="14"/>
      <c r="SJU2400" s="14"/>
      <c r="SJV2400" s="14"/>
      <c r="SJW2400" s="14"/>
      <c r="SJX2400" s="14"/>
      <c r="SJY2400" s="14"/>
      <c r="SJZ2400" s="14"/>
      <c r="SKA2400" s="14"/>
      <c r="SKB2400" s="14"/>
      <c r="SKC2400" s="14"/>
      <c r="SKD2400" s="14"/>
      <c r="SKE2400" s="14"/>
      <c r="SKF2400" s="14"/>
      <c r="SKG2400" s="14"/>
      <c r="SKH2400" s="14"/>
      <c r="SKI2400" s="14"/>
      <c r="SKJ2400" s="14"/>
      <c r="SKK2400" s="14"/>
      <c r="SKL2400" s="14"/>
      <c r="SKM2400" s="14"/>
      <c r="SKN2400" s="14"/>
      <c r="SKO2400" s="14"/>
      <c r="SKP2400" s="14"/>
      <c r="SKQ2400" s="14"/>
      <c r="SKR2400" s="14"/>
      <c r="SKS2400" s="14"/>
      <c r="SKT2400" s="14"/>
      <c r="SKU2400" s="14"/>
      <c r="SKV2400" s="14"/>
      <c r="SKW2400" s="14"/>
      <c r="SKX2400" s="14"/>
      <c r="SKY2400" s="14"/>
      <c r="SKZ2400" s="14"/>
      <c r="SLA2400" s="14"/>
      <c r="SLB2400" s="14"/>
      <c r="SLC2400" s="14"/>
      <c r="SLD2400" s="14"/>
      <c r="SLE2400" s="14"/>
      <c r="SLF2400" s="14"/>
      <c r="SLG2400" s="14"/>
      <c r="SLH2400" s="14"/>
      <c r="SLI2400" s="14"/>
      <c r="SLJ2400" s="14"/>
      <c r="SLK2400" s="14"/>
      <c r="SLL2400" s="14"/>
      <c r="SLM2400" s="14"/>
      <c r="SLN2400" s="14"/>
      <c r="SLO2400" s="14"/>
      <c r="SLP2400" s="14"/>
      <c r="SLQ2400" s="14"/>
      <c r="SLR2400" s="14"/>
      <c r="SLS2400" s="14"/>
      <c r="SLT2400" s="14"/>
      <c r="SLU2400" s="14"/>
      <c r="SLV2400" s="14"/>
      <c r="SLW2400" s="14"/>
      <c r="SLX2400" s="14"/>
      <c r="SLY2400" s="14"/>
      <c r="SLZ2400" s="14"/>
      <c r="SMA2400" s="14"/>
      <c r="SMB2400" s="14"/>
      <c r="SMC2400" s="14"/>
      <c r="SMD2400" s="14"/>
      <c r="SME2400" s="14"/>
      <c r="SMF2400" s="14"/>
      <c r="SMG2400" s="14"/>
      <c r="SMH2400" s="14"/>
      <c r="SMI2400" s="14"/>
      <c r="SMJ2400" s="14"/>
      <c r="SMK2400" s="14"/>
      <c r="SML2400" s="14"/>
      <c r="SMM2400" s="14"/>
      <c r="SMN2400" s="14"/>
      <c r="SMO2400" s="14"/>
      <c r="SMP2400" s="14"/>
      <c r="SMQ2400" s="14"/>
      <c r="SMR2400" s="14"/>
      <c r="SMS2400" s="14"/>
      <c r="SMT2400" s="14"/>
      <c r="SMU2400" s="14"/>
      <c r="SMV2400" s="14"/>
      <c r="SMW2400" s="14"/>
      <c r="SMX2400" s="14"/>
      <c r="SMY2400" s="14"/>
      <c r="SMZ2400" s="14"/>
      <c r="SNA2400" s="14"/>
      <c r="SNB2400" s="14"/>
      <c r="SNC2400" s="14"/>
      <c r="SND2400" s="14"/>
      <c r="SNE2400" s="14"/>
      <c r="SNF2400" s="14"/>
      <c r="SNG2400" s="14"/>
      <c r="SNH2400" s="14"/>
      <c r="SNI2400" s="14"/>
      <c r="SNJ2400" s="14"/>
      <c r="SNK2400" s="14"/>
      <c r="SNL2400" s="14"/>
      <c r="SNM2400" s="14"/>
      <c r="SNN2400" s="14"/>
      <c r="SNO2400" s="14"/>
      <c r="SNP2400" s="14"/>
      <c r="SNQ2400" s="14"/>
      <c r="SNR2400" s="14"/>
      <c r="SNS2400" s="14"/>
      <c r="SNT2400" s="14"/>
      <c r="SNU2400" s="14"/>
      <c r="SNV2400" s="14"/>
      <c r="SNW2400" s="14"/>
      <c r="SNX2400" s="14"/>
      <c r="SNY2400" s="14"/>
      <c r="SNZ2400" s="14"/>
      <c r="SOA2400" s="14"/>
      <c r="SOB2400" s="14"/>
      <c r="SOC2400" s="14"/>
      <c r="SOD2400" s="14"/>
      <c r="SOE2400" s="14"/>
      <c r="SOF2400" s="14"/>
      <c r="SOG2400" s="14"/>
      <c r="SOH2400" s="14"/>
      <c r="SOI2400" s="14"/>
      <c r="SOJ2400" s="14"/>
      <c r="SOK2400" s="14"/>
      <c r="SOL2400" s="14"/>
      <c r="SOM2400" s="14"/>
      <c r="SON2400" s="14"/>
      <c r="SOO2400" s="14"/>
      <c r="SOP2400" s="14"/>
      <c r="SOQ2400" s="14"/>
      <c r="SOR2400" s="14"/>
      <c r="SOS2400" s="14"/>
      <c r="SOT2400" s="14"/>
      <c r="SOU2400" s="14"/>
      <c r="SOV2400" s="14"/>
      <c r="SOW2400" s="14"/>
      <c r="SOX2400" s="14"/>
      <c r="SOY2400" s="14"/>
      <c r="SOZ2400" s="14"/>
      <c r="SPA2400" s="14"/>
      <c r="SPB2400" s="14"/>
      <c r="SPC2400" s="14"/>
      <c r="SPD2400" s="14"/>
      <c r="SPE2400" s="14"/>
      <c r="SPF2400" s="14"/>
      <c r="SPG2400" s="14"/>
      <c r="SPH2400" s="14"/>
      <c r="SPI2400" s="14"/>
      <c r="SPJ2400" s="14"/>
      <c r="SPK2400" s="14"/>
      <c r="SPL2400" s="14"/>
      <c r="SPM2400" s="14"/>
      <c r="SPN2400" s="14"/>
      <c r="SPO2400" s="14"/>
      <c r="SPP2400" s="14"/>
      <c r="SPQ2400" s="14"/>
      <c r="SPR2400" s="14"/>
      <c r="SPS2400" s="14"/>
      <c r="SPT2400" s="14"/>
      <c r="SPU2400" s="14"/>
      <c r="SPV2400" s="14"/>
      <c r="SPW2400" s="14"/>
      <c r="SPX2400" s="14"/>
      <c r="SPY2400" s="14"/>
      <c r="SPZ2400" s="14"/>
      <c r="SQA2400" s="14"/>
      <c r="SQB2400" s="14"/>
      <c r="SQC2400" s="14"/>
      <c r="SQD2400" s="14"/>
      <c r="SQE2400" s="14"/>
      <c r="SQF2400" s="14"/>
      <c r="SQG2400" s="14"/>
      <c r="SQH2400" s="14"/>
      <c r="SQI2400" s="14"/>
      <c r="SQJ2400" s="14"/>
      <c r="SQK2400" s="14"/>
      <c r="SQL2400" s="14"/>
      <c r="SQM2400" s="14"/>
      <c r="SQN2400" s="14"/>
      <c r="SQO2400" s="14"/>
      <c r="SQP2400" s="14"/>
      <c r="SQQ2400" s="14"/>
      <c r="SQR2400" s="14"/>
      <c r="SQS2400" s="14"/>
      <c r="SQT2400" s="14"/>
      <c r="SQU2400" s="14"/>
      <c r="SQV2400" s="14"/>
      <c r="SQW2400" s="14"/>
      <c r="SQX2400" s="14"/>
      <c r="SQY2400" s="14"/>
      <c r="SQZ2400" s="14"/>
      <c r="SRA2400" s="14"/>
      <c r="SRB2400" s="14"/>
      <c r="SRC2400" s="14"/>
      <c r="SRD2400" s="14"/>
      <c r="SRE2400" s="14"/>
      <c r="SRF2400" s="14"/>
      <c r="SRG2400" s="14"/>
      <c r="SRH2400" s="14"/>
      <c r="SRI2400" s="14"/>
      <c r="SRJ2400" s="14"/>
      <c r="SRK2400" s="14"/>
      <c r="SRL2400" s="14"/>
      <c r="SRM2400" s="14"/>
      <c r="SRN2400" s="14"/>
      <c r="SRO2400" s="14"/>
      <c r="SRP2400" s="14"/>
      <c r="SRQ2400" s="14"/>
      <c r="SRR2400" s="14"/>
      <c r="SRS2400" s="14"/>
      <c r="SRT2400" s="14"/>
      <c r="SRU2400" s="14"/>
      <c r="SRV2400" s="14"/>
      <c r="SRW2400" s="14"/>
      <c r="SRX2400" s="14"/>
      <c r="SRY2400" s="14"/>
      <c r="SRZ2400" s="14"/>
      <c r="SSA2400" s="14"/>
      <c r="SSB2400" s="14"/>
      <c r="SSC2400" s="14"/>
      <c r="SSD2400" s="14"/>
      <c r="SSE2400" s="14"/>
      <c r="SSF2400" s="14"/>
      <c r="SSG2400" s="14"/>
      <c r="SSH2400" s="14"/>
      <c r="SSI2400" s="14"/>
      <c r="SSJ2400" s="14"/>
      <c r="SSK2400" s="14"/>
      <c r="SSL2400" s="14"/>
      <c r="SSM2400" s="14"/>
      <c r="SSN2400" s="14"/>
      <c r="SSO2400" s="14"/>
      <c r="SSP2400" s="14"/>
      <c r="SSQ2400" s="14"/>
      <c r="SSR2400" s="14"/>
      <c r="SSS2400" s="14"/>
      <c r="SST2400" s="14"/>
      <c r="SSU2400" s="14"/>
      <c r="SSV2400" s="14"/>
      <c r="SSW2400" s="14"/>
      <c r="SSX2400" s="14"/>
      <c r="SSY2400" s="14"/>
      <c r="SSZ2400" s="14"/>
      <c r="STA2400" s="14"/>
      <c r="STB2400" s="14"/>
      <c r="STC2400" s="14"/>
      <c r="STD2400" s="14"/>
      <c r="STE2400" s="14"/>
      <c r="STF2400" s="14"/>
      <c r="STG2400" s="14"/>
      <c r="STH2400" s="14"/>
      <c r="STI2400" s="14"/>
      <c r="STJ2400" s="14"/>
      <c r="STK2400" s="14"/>
      <c r="STL2400" s="14"/>
      <c r="STM2400" s="14"/>
      <c r="STN2400" s="14"/>
      <c r="STO2400" s="14"/>
      <c r="STP2400" s="14"/>
      <c r="STQ2400" s="14"/>
      <c r="STR2400" s="14"/>
      <c r="STS2400" s="14"/>
      <c r="STT2400" s="14"/>
      <c r="STU2400" s="14"/>
      <c r="STV2400" s="14"/>
      <c r="STW2400" s="14"/>
      <c r="STX2400" s="14"/>
      <c r="STY2400" s="14"/>
      <c r="STZ2400" s="14"/>
      <c r="SUA2400" s="14"/>
      <c r="SUB2400" s="14"/>
      <c r="SUC2400" s="14"/>
      <c r="SUD2400" s="14"/>
      <c r="SUE2400" s="14"/>
      <c r="SUF2400" s="14"/>
      <c r="SUG2400" s="14"/>
      <c r="SUH2400" s="14"/>
      <c r="SUI2400" s="14"/>
      <c r="SUJ2400" s="14"/>
      <c r="SUK2400" s="14"/>
      <c r="SUL2400" s="14"/>
      <c r="SUM2400" s="14"/>
      <c r="SUN2400" s="14"/>
      <c r="SUO2400" s="14"/>
      <c r="SUP2400" s="14"/>
      <c r="SUQ2400" s="14"/>
      <c r="SUR2400" s="14"/>
      <c r="SUS2400" s="14"/>
      <c r="SUT2400" s="14"/>
      <c r="SUU2400" s="14"/>
      <c r="SUV2400" s="14"/>
      <c r="SUW2400" s="14"/>
      <c r="SUX2400" s="14"/>
      <c r="SUY2400" s="14"/>
      <c r="SUZ2400" s="14"/>
      <c r="SVA2400" s="14"/>
      <c r="SVB2400" s="14"/>
      <c r="SVC2400" s="14"/>
      <c r="SVD2400" s="14"/>
      <c r="SVE2400" s="14"/>
      <c r="SVF2400" s="14"/>
      <c r="SVG2400" s="14"/>
      <c r="SVH2400" s="14"/>
      <c r="SVI2400" s="14"/>
      <c r="SVJ2400" s="14"/>
      <c r="SVK2400" s="14"/>
      <c r="SVL2400" s="14"/>
      <c r="SVM2400" s="14"/>
      <c r="SVN2400" s="14"/>
      <c r="SVO2400" s="14"/>
      <c r="SVP2400" s="14"/>
      <c r="SVQ2400" s="14"/>
      <c r="SVR2400" s="14"/>
      <c r="SVS2400" s="14"/>
      <c r="SVT2400" s="14"/>
      <c r="SVU2400" s="14"/>
      <c r="SVV2400" s="14"/>
      <c r="SVW2400" s="14"/>
      <c r="SVX2400" s="14"/>
      <c r="SVY2400" s="14"/>
      <c r="SVZ2400" s="14"/>
      <c r="SWA2400" s="14"/>
      <c r="SWB2400" s="14"/>
      <c r="SWC2400" s="14"/>
      <c r="SWD2400" s="14"/>
      <c r="SWE2400" s="14"/>
      <c r="SWF2400" s="14"/>
      <c r="SWG2400" s="14"/>
      <c r="SWH2400" s="14"/>
      <c r="SWI2400" s="14"/>
      <c r="SWJ2400" s="14"/>
      <c r="SWK2400" s="14"/>
      <c r="SWL2400" s="14"/>
      <c r="SWM2400" s="14"/>
      <c r="SWN2400" s="14"/>
      <c r="SWO2400" s="14"/>
      <c r="SWP2400" s="14"/>
      <c r="SWQ2400" s="14"/>
      <c r="SWR2400" s="14"/>
      <c r="SWS2400" s="14"/>
      <c r="SWT2400" s="14"/>
      <c r="SWU2400" s="14"/>
      <c r="SWV2400" s="14"/>
      <c r="SWW2400" s="14"/>
      <c r="SWX2400" s="14"/>
      <c r="SWY2400" s="14"/>
      <c r="SWZ2400" s="14"/>
      <c r="SXA2400" s="14"/>
      <c r="SXB2400" s="14"/>
      <c r="SXC2400" s="14"/>
      <c r="SXD2400" s="14"/>
      <c r="SXE2400" s="14"/>
      <c r="SXF2400" s="14"/>
      <c r="SXG2400" s="14"/>
      <c r="SXH2400" s="14"/>
      <c r="SXI2400" s="14"/>
      <c r="SXJ2400" s="14"/>
      <c r="SXK2400" s="14"/>
      <c r="SXL2400" s="14"/>
      <c r="SXM2400" s="14"/>
      <c r="SXN2400" s="14"/>
      <c r="SXO2400" s="14"/>
      <c r="SXP2400" s="14"/>
      <c r="SXQ2400" s="14"/>
      <c r="SXR2400" s="14"/>
      <c r="SXS2400" s="14"/>
      <c r="SXT2400" s="14"/>
      <c r="SXU2400" s="14"/>
      <c r="SXV2400" s="14"/>
      <c r="SXW2400" s="14"/>
      <c r="SXX2400" s="14"/>
      <c r="SXY2400" s="14"/>
      <c r="SXZ2400" s="14"/>
      <c r="SYA2400" s="14"/>
      <c r="SYB2400" s="14"/>
      <c r="SYC2400" s="14"/>
      <c r="SYD2400" s="14"/>
      <c r="SYE2400" s="14"/>
      <c r="SYF2400" s="14"/>
      <c r="SYG2400" s="14"/>
      <c r="SYH2400" s="14"/>
      <c r="SYI2400" s="14"/>
      <c r="SYJ2400" s="14"/>
      <c r="SYK2400" s="14"/>
      <c r="SYL2400" s="14"/>
      <c r="SYM2400" s="14"/>
      <c r="SYN2400" s="14"/>
      <c r="SYO2400" s="14"/>
      <c r="SYP2400" s="14"/>
      <c r="SYQ2400" s="14"/>
      <c r="SYR2400" s="14"/>
      <c r="SYS2400" s="14"/>
      <c r="SYT2400" s="14"/>
      <c r="SYU2400" s="14"/>
      <c r="SYV2400" s="14"/>
      <c r="SYW2400" s="14"/>
      <c r="SYX2400" s="14"/>
      <c r="SYY2400" s="14"/>
      <c r="SYZ2400" s="14"/>
      <c r="SZA2400" s="14"/>
      <c r="SZB2400" s="14"/>
      <c r="SZC2400" s="14"/>
      <c r="SZD2400" s="14"/>
      <c r="SZE2400" s="14"/>
      <c r="SZF2400" s="14"/>
      <c r="SZG2400" s="14"/>
      <c r="SZH2400" s="14"/>
      <c r="SZI2400" s="14"/>
      <c r="SZJ2400" s="14"/>
      <c r="SZK2400" s="14"/>
      <c r="SZL2400" s="14"/>
      <c r="SZM2400" s="14"/>
      <c r="SZN2400" s="14"/>
      <c r="SZO2400" s="14"/>
      <c r="SZP2400" s="14"/>
      <c r="SZQ2400" s="14"/>
      <c r="SZR2400" s="14"/>
      <c r="SZS2400" s="14"/>
      <c r="SZT2400" s="14"/>
      <c r="SZU2400" s="14"/>
      <c r="SZV2400" s="14"/>
      <c r="SZW2400" s="14"/>
      <c r="SZX2400" s="14"/>
      <c r="SZY2400" s="14"/>
      <c r="SZZ2400" s="14"/>
      <c r="TAA2400" s="14"/>
      <c r="TAB2400" s="14"/>
      <c r="TAC2400" s="14"/>
      <c r="TAD2400" s="14"/>
      <c r="TAE2400" s="14"/>
      <c r="TAF2400" s="14"/>
      <c r="TAG2400" s="14"/>
      <c r="TAH2400" s="14"/>
      <c r="TAI2400" s="14"/>
      <c r="TAJ2400" s="14"/>
      <c r="TAK2400" s="14"/>
      <c r="TAL2400" s="14"/>
      <c r="TAM2400" s="14"/>
      <c r="TAN2400" s="14"/>
      <c r="TAO2400" s="14"/>
      <c r="TAP2400" s="14"/>
      <c r="TAQ2400" s="14"/>
      <c r="TAR2400" s="14"/>
      <c r="TAS2400" s="14"/>
      <c r="TAT2400" s="14"/>
      <c r="TAU2400" s="14"/>
      <c r="TAV2400" s="14"/>
      <c r="TAW2400" s="14"/>
      <c r="TAX2400" s="14"/>
      <c r="TAY2400" s="14"/>
      <c r="TAZ2400" s="14"/>
      <c r="TBA2400" s="14"/>
      <c r="TBB2400" s="14"/>
      <c r="TBC2400" s="14"/>
      <c r="TBD2400" s="14"/>
      <c r="TBE2400" s="14"/>
      <c r="TBF2400" s="14"/>
      <c r="TBG2400" s="14"/>
      <c r="TBH2400" s="14"/>
      <c r="TBI2400" s="14"/>
      <c r="TBJ2400" s="14"/>
      <c r="TBK2400" s="14"/>
      <c r="TBL2400" s="14"/>
      <c r="TBM2400" s="14"/>
      <c r="TBN2400" s="14"/>
      <c r="TBO2400" s="14"/>
      <c r="TBP2400" s="14"/>
      <c r="TBQ2400" s="14"/>
      <c r="TBR2400" s="14"/>
      <c r="TBS2400" s="14"/>
      <c r="TBT2400" s="14"/>
      <c r="TBU2400" s="14"/>
      <c r="TBV2400" s="14"/>
      <c r="TBW2400" s="14"/>
      <c r="TBX2400" s="14"/>
      <c r="TBY2400" s="14"/>
      <c r="TBZ2400" s="14"/>
      <c r="TCA2400" s="14"/>
      <c r="TCB2400" s="14"/>
      <c r="TCC2400" s="14"/>
      <c r="TCD2400" s="14"/>
      <c r="TCE2400" s="14"/>
      <c r="TCF2400" s="14"/>
      <c r="TCG2400" s="14"/>
      <c r="TCH2400" s="14"/>
      <c r="TCI2400" s="14"/>
      <c r="TCJ2400" s="14"/>
      <c r="TCK2400" s="14"/>
      <c r="TCL2400" s="14"/>
      <c r="TCM2400" s="14"/>
      <c r="TCN2400" s="14"/>
      <c r="TCO2400" s="14"/>
      <c r="TCP2400" s="14"/>
      <c r="TCQ2400" s="14"/>
      <c r="TCR2400" s="14"/>
      <c r="TCS2400" s="14"/>
      <c r="TCT2400" s="14"/>
      <c r="TCU2400" s="14"/>
      <c r="TCV2400" s="14"/>
      <c r="TCW2400" s="14"/>
      <c r="TCX2400" s="14"/>
      <c r="TCY2400" s="14"/>
      <c r="TCZ2400" s="14"/>
      <c r="TDA2400" s="14"/>
      <c r="TDB2400" s="14"/>
      <c r="TDC2400" s="14"/>
      <c r="TDD2400" s="14"/>
      <c r="TDE2400" s="14"/>
      <c r="TDF2400" s="14"/>
      <c r="TDG2400" s="14"/>
      <c r="TDH2400" s="14"/>
      <c r="TDI2400" s="14"/>
      <c r="TDJ2400" s="14"/>
      <c r="TDK2400" s="14"/>
      <c r="TDL2400" s="14"/>
      <c r="TDM2400" s="14"/>
      <c r="TDN2400" s="14"/>
      <c r="TDO2400" s="14"/>
      <c r="TDP2400" s="14"/>
      <c r="TDQ2400" s="14"/>
      <c r="TDR2400" s="14"/>
      <c r="TDS2400" s="14"/>
      <c r="TDT2400" s="14"/>
      <c r="TDU2400" s="14"/>
      <c r="TDV2400" s="14"/>
      <c r="TDW2400" s="14"/>
      <c r="TDX2400" s="14"/>
      <c r="TDY2400" s="14"/>
      <c r="TDZ2400" s="14"/>
      <c r="TEA2400" s="14"/>
      <c r="TEB2400" s="14"/>
      <c r="TEC2400" s="14"/>
      <c r="TED2400" s="14"/>
      <c r="TEE2400" s="14"/>
      <c r="TEF2400" s="14"/>
      <c r="TEG2400" s="14"/>
      <c r="TEH2400" s="14"/>
      <c r="TEI2400" s="14"/>
      <c r="TEJ2400" s="14"/>
      <c r="TEK2400" s="14"/>
      <c r="TEL2400" s="14"/>
      <c r="TEM2400" s="14"/>
      <c r="TEN2400" s="14"/>
      <c r="TEO2400" s="14"/>
      <c r="TEP2400" s="14"/>
      <c r="TEQ2400" s="14"/>
      <c r="TER2400" s="14"/>
      <c r="TES2400" s="14"/>
      <c r="TET2400" s="14"/>
      <c r="TEU2400" s="14"/>
      <c r="TEV2400" s="14"/>
      <c r="TEW2400" s="14"/>
      <c r="TEX2400" s="14"/>
      <c r="TEY2400" s="14"/>
      <c r="TEZ2400" s="14"/>
      <c r="TFA2400" s="14"/>
      <c r="TFB2400" s="14"/>
      <c r="TFC2400" s="14"/>
      <c r="TFD2400" s="14"/>
      <c r="TFE2400" s="14"/>
      <c r="TFF2400" s="14"/>
      <c r="TFG2400" s="14"/>
      <c r="TFH2400" s="14"/>
      <c r="TFI2400" s="14"/>
      <c r="TFJ2400" s="14"/>
      <c r="TFK2400" s="14"/>
      <c r="TFL2400" s="14"/>
      <c r="TFM2400" s="14"/>
      <c r="TFN2400" s="14"/>
      <c r="TFO2400" s="14"/>
      <c r="TFP2400" s="14"/>
      <c r="TFQ2400" s="14"/>
      <c r="TFR2400" s="14"/>
      <c r="TFS2400" s="14"/>
      <c r="TFT2400" s="14"/>
      <c r="TFU2400" s="14"/>
      <c r="TFV2400" s="14"/>
      <c r="TFW2400" s="14"/>
      <c r="TFX2400" s="14"/>
      <c r="TFY2400" s="14"/>
      <c r="TFZ2400" s="14"/>
      <c r="TGA2400" s="14"/>
      <c r="TGB2400" s="14"/>
      <c r="TGC2400" s="14"/>
      <c r="TGD2400" s="14"/>
      <c r="TGE2400" s="14"/>
      <c r="TGF2400" s="14"/>
      <c r="TGG2400" s="14"/>
      <c r="TGH2400" s="14"/>
      <c r="TGI2400" s="14"/>
      <c r="TGJ2400" s="14"/>
      <c r="TGK2400" s="14"/>
      <c r="TGL2400" s="14"/>
      <c r="TGM2400" s="14"/>
      <c r="TGN2400" s="14"/>
      <c r="TGO2400" s="14"/>
      <c r="TGP2400" s="14"/>
      <c r="TGQ2400" s="14"/>
      <c r="TGR2400" s="14"/>
      <c r="TGS2400" s="14"/>
      <c r="TGT2400" s="14"/>
      <c r="TGU2400" s="14"/>
      <c r="TGV2400" s="14"/>
      <c r="TGW2400" s="14"/>
      <c r="TGX2400" s="14"/>
      <c r="TGY2400" s="14"/>
      <c r="TGZ2400" s="14"/>
      <c r="THA2400" s="14"/>
      <c r="THB2400" s="14"/>
      <c r="THC2400" s="14"/>
      <c r="THD2400" s="14"/>
      <c r="THE2400" s="14"/>
      <c r="THF2400" s="14"/>
      <c r="THG2400" s="14"/>
      <c r="THH2400" s="14"/>
      <c r="THI2400" s="14"/>
      <c r="THJ2400" s="14"/>
      <c r="THK2400" s="14"/>
      <c r="THL2400" s="14"/>
      <c r="THM2400" s="14"/>
      <c r="THN2400" s="14"/>
      <c r="THO2400" s="14"/>
      <c r="THP2400" s="14"/>
      <c r="THQ2400" s="14"/>
      <c r="THR2400" s="14"/>
      <c r="THS2400" s="14"/>
      <c r="THT2400" s="14"/>
      <c r="THU2400" s="14"/>
      <c r="THV2400" s="14"/>
      <c r="THW2400" s="14"/>
      <c r="THX2400" s="14"/>
      <c r="THY2400" s="14"/>
      <c r="THZ2400" s="14"/>
      <c r="TIA2400" s="14"/>
      <c r="TIB2400" s="14"/>
      <c r="TIC2400" s="14"/>
      <c r="TID2400" s="14"/>
      <c r="TIE2400" s="14"/>
      <c r="TIF2400" s="14"/>
      <c r="TIG2400" s="14"/>
      <c r="TIH2400" s="14"/>
      <c r="TII2400" s="14"/>
      <c r="TIJ2400" s="14"/>
      <c r="TIK2400" s="14"/>
      <c r="TIL2400" s="14"/>
      <c r="TIM2400" s="14"/>
      <c r="TIN2400" s="14"/>
      <c r="TIO2400" s="14"/>
      <c r="TIP2400" s="14"/>
      <c r="TIQ2400" s="14"/>
      <c r="TIR2400" s="14"/>
      <c r="TIS2400" s="14"/>
      <c r="TIT2400" s="14"/>
      <c r="TIU2400" s="14"/>
      <c r="TIV2400" s="14"/>
      <c r="TIW2400" s="14"/>
      <c r="TIX2400" s="14"/>
      <c r="TIY2400" s="14"/>
      <c r="TIZ2400" s="14"/>
      <c r="TJA2400" s="14"/>
      <c r="TJB2400" s="14"/>
      <c r="TJC2400" s="14"/>
      <c r="TJD2400" s="14"/>
      <c r="TJE2400" s="14"/>
      <c r="TJF2400" s="14"/>
      <c r="TJG2400" s="14"/>
      <c r="TJH2400" s="14"/>
      <c r="TJI2400" s="14"/>
      <c r="TJJ2400" s="14"/>
      <c r="TJK2400" s="14"/>
      <c r="TJL2400" s="14"/>
      <c r="TJM2400" s="14"/>
      <c r="TJN2400" s="14"/>
      <c r="TJO2400" s="14"/>
      <c r="TJP2400" s="14"/>
      <c r="TJQ2400" s="14"/>
      <c r="TJR2400" s="14"/>
      <c r="TJS2400" s="14"/>
      <c r="TJT2400" s="14"/>
      <c r="TJU2400" s="14"/>
      <c r="TJV2400" s="14"/>
      <c r="TJW2400" s="14"/>
      <c r="TJX2400" s="14"/>
      <c r="TJY2400" s="14"/>
      <c r="TJZ2400" s="14"/>
      <c r="TKA2400" s="14"/>
      <c r="TKB2400" s="14"/>
      <c r="TKC2400" s="14"/>
      <c r="TKD2400" s="14"/>
      <c r="TKE2400" s="14"/>
      <c r="TKF2400" s="14"/>
      <c r="TKG2400" s="14"/>
      <c r="TKH2400" s="14"/>
      <c r="TKI2400" s="14"/>
      <c r="TKJ2400" s="14"/>
      <c r="TKK2400" s="14"/>
      <c r="TKL2400" s="14"/>
      <c r="TKM2400" s="14"/>
      <c r="TKN2400" s="14"/>
      <c r="TKO2400" s="14"/>
      <c r="TKP2400" s="14"/>
      <c r="TKQ2400" s="14"/>
      <c r="TKR2400" s="14"/>
      <c r="TKS2400" s="14"/>
      <c r="TKT2400" s="14"/>
      <c r="TKU2400" s="14"/>
      <c r="TKV2400" s="14"/>
      <c r="TKW2400" s="14"/>
      <c r="TKX2400" s="14"/>
      <c r="TKY2400" s="14"/>
      <c r="TKZ2400" s="14"/>
      <c r="TLA2400" s="14"/>
      <c r="TLB2400" s="14"/>
      <c r="TLC2400" s="14"/>
      <c r="TLD2400" s="14"/>
      <c r="TLE2400" s="14"/>
      <c r="TLF2400" s="14"/>
      <c r="TLG2400" s="14"/>
      <c r="TLH2400" s="14"/>
      <c r="TLI2400" s="14"/>
      <c r="TLJ2400" s="14"/>
      <c r="TLK2400" s="14"/>
      <c r="TLL2400" s="14"/>
      <c r="TLM2400" s="14"/>
      <c r="TLN2400" s="14"/>
      <c r="TLO2400" s="14"/>
      <c r="TLP2400" s="14"/>
      <c r="TLQ2400" s="14"/>
      <c r="TLR2400" s="14"/>
      <c r="TLS2400" s="14"/>
      <c r="TLT2400" s="14"/>
      <c r="TLU2400" s="14"/>
      <c r="TLV2400" s="14"/>
      <c r="TLW2400" s="14"/>
      <c r="TLX2400" s="14"/>
      <c r="TLY2400" s="14"/>
      <c r="TLZ2400" s="14"/>
      <c r="TMA2400" s="14"/>
      <c r="TMB2400" s="14"/>
      <c r="TMC2400" s="14"/>
      <c r="TMD2400" s="14"/>
      <c r="TME2400" s="14"/>
      <c r="TMF2400" s="14"/>
      <c r="TMG2400" s="14"/>
      <c r="TMH2400" s="14"/>
      <c r="TMI2400" s="14"/>
      <c r="TMJ2400" s="14"/>
      <c r="TMK2400" s="14"/>
      <c r="TML2400" s="14"/>
      <c r="TMM2400" s="14"/>
      <c r="TMN2400" s="14"/>
      <c r="TMO2400" s="14"/>
      <c r="TMP2400" s="14"/>
      <c r="TMQ2400" s="14"/>
      <c r="TMR2400" s="14"/>
      <c r="TMS2400" s="14"/>
      <c r="TMT2400" s="14"/>
      <c r="TMU2400" s="14"/>
      <c r="TMV2400" s="14"/>
      <c r="TMW2400" s="14"/>
      <c r="TMX2400" s="14"/>
      <c r="TMY2400" s="14"/>
      <c r="TMZ2400" s="14"/>
      <c r="TNA2400" s="14"/>
      <c r="TNB2400" s="14"/>
      <c r="TNC2400" s="14"/>
      <c r="TND2400" s="14"/>
      <c r="TNE2400" s="14"/>
      <c r="TNF2400" s="14"/>
      <c r="TNG2400" s="14"/>
      <c r="TNH2400" s="14"/>
      <c r="TNI2400" s="14"/>
      <c r="TNJ2400" s="14"/>
      <c r="TNK2400" s="14"/>
      <c r="TNL2400" s="14"/>
      <c r="TNM2400" s="14"/>
      <c r="TNN2400" s="14"/>
      <c r="TNO2400" s="14"/>
      <c r="TNP2400" s="14"/>
      <c r="TNQ2400" s="14"/>
      <c r="TNR2400" s="14"/>
      <c r="TNS2400" s="14"/>
      <c r="TNT2400" s="14"/>
      <c r="TNU2400" s="14"/>
      <c r="TNV2400" s="14"/>
      <c r="TNW2400" s="14"/>
      <c r="TNX2400" s="14"/>
      <c r="TNY2400" s="14"/>
      <c r="TNZ2400" s="14"/>
      <c r="TOA2400" s="14"/>
      <c r="TOB2400" s="14"/>
      <c r="TOC2400" s="14"/>
      <c r="TOD2400" s="14"/>
      <c r="TOE2400" s="14"/>
      <c r="TOF2400" s="14"/>
      <c r="TOG2400" s="14"/>
      <c r="TOH2400" s="14"/>
      <c r="TOI2400" s="14"/>
      <c r="TOJ2400" s="14"/>
      <c r="TOK2400" s="14"/>
      <c r="TOL2400" s="14"/>
      <c r="TOM2400" s="14"/>
      <c r="TON2400" s="14"/>
      <c r="TOO2400" s="14"/>
      <c r="TOP2400" s="14"/>
      <c r="TOQ2400" s="14"/>
      <c r="TOR2400" s="14"/>
      <c r="TOS2400" s="14"/>
      <c r="TOT2400" s="14"/>
      <c r="TOU2400" s="14"/>
      <c r="TOV2400" s="14"/>
      <c r="TOW2400" s="14"/>
      <c r="TOX2400" s="14"/>
      <c r="TOY2400" s="14"/>
      <c r="TOZ2400" s="14"/>
      <c r="TPA2400" s="14"/>
      <c r="TPB2400" s="14"/>
      <c r="TPC2400" s="14"/>
      <c r="TPD2400" s="14"/>
      <c r="TPE2400" s="14"/>
      <c r="TPF2400" s="14"/>
      <c r="TPG2400" s="14"/>
      <c r="TPH2400" s="14"/>
      <c r="TPI2400" s="14"/>
      <c r="TPJ2400" s="14"/>
      <c r="TPK2400" s="14"/>
      <c r="TPL2400" s="14"/>
      <c r="TPM2400" s="14"/>
      <c r="TPN2400" s="14"/>
      <c r="TPO2400" s="14"/>
      <c r="TPP2400" s="14"/>
      <c r="TPQ2400" s="14"/>
      <c r="TPR2400" s="14"/>
      <c r="TPS2400" s="14"/>
      <c r="TPT2400" s="14"/>
      <c r="TPU2400" s="14"/>
      <c r="TPV2400" s="14"/>
      <c r="TPW2400" s="14"/>
      <c r="TPX2400" s="14"/>
      <c r="TPY2400" s="14"/>
      <c r="TPZ2400" s="14"/>
      <c r="TQA2400" s="14"/>
      <c r="TQB2400" s="14"/>
      <c r="TQC2400" s="14"/>
      <c r="TQD2400" s="14"/>
      <c r="TQE2400" s="14"/>
      <c r="TQF2400" s="14"/>
      <c r="TQG2400" s="14"/>
      <c r="TQH2400" s="14"/>
      <c r="TQI2400" s="14"/>
      <c r="TQJ2400" s="14"/>
      <c r="TQK2400" s="14"/>
      <c r="TQL2400" s="14"/>
      <c r="TQM2400" s="14"/>
      <c r="TQN2400" s="14"/>
      <c r="TQO2400" s="14"/>
      <c r="TQP2400" s="14"/>
      <c r="TQQ2400" s="14"/>
      <c r="TQR2400" s="14"/>
      <c r="TQS2400" s="14"/>
      <c r="TQT2400" s="14"/>
      <c r="TQU2400" s="14"/>
      <c r="TQV2400" s="14"/>
      <c r="TQW2400" s="14"/>
      <c r="TQX2400" s="14"/>
      <c r="TQY2400" s="14"/>
      <c r="TQZ2400" s="14"/>
      <c r="TRA2400" s="14"/>
      <c r="TRB2400" s="14"/>
      <c r="TRC2400" s="14"/>
      <c r="TRD2400" s="14"/>
      <c r="TRE2400" s="14"/>
      <c r="TRF2400" s="14"/>
      <c r="TRG2400" s="14"/>
      <c r="TRH2400" s="14"/>
      <c r="TRI2400" s="14"/>
      <c r="TRJ2400" s="14"/>
      <c r="TRK2400" s="14"/>
      <c r="TRL2400" s="14"/>
      <c r="TRM2400" s="14"/>
      <c r="TRN2400" s="14"/>
      <c r="TRO2400" s="14"/>
      <c r="TRP2400" s="14"/>
      <c r="TRQ2400" s="14"/>
      <c r="TRR2400" s="14"/>
      <c r="TRS2400" s="14"/>
      <c r="TRT2400" s="14"/>
      <c r="TRU2400" s="14"/>
      <c r="TRV2400" s="14"/>
      <c r="TRW2400" s="14"/>
      <c r="TRX2400" s="14"/>
      <c r="TRY2400" s="14"/>
      <c r="TRZ2400" s="14"/>
      <c r="TSA2400" s="14"/>
      <c r="TSB2400" s="14"/>
      <c r="TSC2400" s="14"/>
      <c r="TSD2400" s="14"/>
      <c r="TSE2400" s="14"/>
      <c r="TSF2400" s="14"/>
      <c r="TSG2400" s="14"/>
      <c r="TSH2400" s="14"/>
      <c r="TSI2400" s="14"/>
      <c r="TSJ2400" s="14"/>
      <c r="TSK2400" s="14"/>
      <c r="TSL2400" s="14"/>
      <c r="TSM2400" s="14"/>
      <c r="TSN2400" s="14"/>
      <c r="TSO2400" s="14"/>
      <c r="TSP2400" s="14"/>
      <c r="TSQ2400" s="14"/>
      <c r="TSR2400" s="14"/>
      <c r="TSS2400" s="14"/>
      <c r="TST2400" s="14"/>
      <c r="TSU2400" s="14"/>
      <c r="TSV2400" s="14"/>
      <c r="TSW2400" s="14"/>
      <c r="TSX2400" s="14"/>
      <c r="TSY2400" s="14"/>
      <c r="TSZ2400" s="14"/>
      <c r="TTA2400" s="14"/>
      <c r="TTB2400" s="14"/>
      <c r="TTC2400" s="14"/>
      <c r="TTD2400" s="14"/>
      <c r="TTE2400" s="14"/>
      <c r="TTF2400" s="14"/>
      <c r="TTG2400" s="14"/>
      <c r="TTH2400" s="14"/>
      <c r="TTI2400" s="14"/>
      <c r="TTJ2400" s="14"/>
      <c r="TTK2400" s="14"/>
      <c r="TTL2400" s="14"/>
      <c r="TTM2400" s="14"/>
      <c r="TTN2400" s="14"/>
      <c r="TTO2400" s="14"/>
      <c r="TTP2400" s="14"/>
      <c r="TTQ2400" s="14"/>
      <c r="TTR2400" s="14"/>
      <c r="TTS2400" s="14"/>
      <c r="TTT2400" s="14"/>
      <c r="TTU2400" s="14"/>
      <c r="TTV2400" s="14"/>
      <c r="TTW2400" s="14"/>
      <c r="TTX2400" s="14"/>
      <c r="TTY2400" s="14"/>
      <c r="TTZ2400" s="14"/>
      <c r="TUA2400" s="14"/>
      <c r="TUB2400" s="14"/>
      <c r="TUC2400" s="14"/>
      <c r="TUD2400" s="14"/>
      <c r="TUE2400" s="14"/>
      <c r="TUF2400" s="14"/>
      <c r="TUG2400" s="14"/>
      <c r="TUH2400" s="14"/>
      <c r="TUI2400" s="14"/>
      <c r="TUJ2400" s="14"/>
      <c r="TUK2400" s="14"/>
      <c r="TUL2400" s="14"/>
      <c r="TUM2400" s="14"/>
      <c r="TUN2400" s="14"/>
      <c r="TUO2400" s="14"/>
      <c r="TUP2400" s="14"/>
      <c r="TUQ2400" s="14"/>
      <c r="TUR2400" s="14"/>
      <c r="TUS2400" s="14"/>
      <c r="TUT2400" s="14"/>
      <c r="TUU2400" s="14"/>
      <c r="TUV2400" s="14"/>
      <c r="TUW2400" s="14"/>
      <c r="TUX2400" s="14"/>
      <c r="TUY2400" s="14"/>
      <c r="TUZ2400" s="14"/>
      <c r="TVA2400" s="14"/>
      <c r="TVB2400" s="14"/>
      <c r="TVC2400" s="14"/>
      <c r="TVD2400" s="14"/>
      <c r="TVE2400" s="14"/>
      <c r="TVF2400" s="14"/>
      <c r="TVG2400" s="14"/>
      <c r="TVH2400" s="14"/>
      <c r="TVI2400" s="14"/>
      <c r="TVJ2400" s="14"/>
      <c r="TVK2400" s="14"/>
      <c r="TVL2400" s="14"/>
      <c r="TVM2400" s="14"/>
      <c r="TVN2400" s="14"/>
      <c r="TVO2400" s="14"/>
      <c r="TVP2400" s="14"/>
      <c r="TVQ2400" s="14"/>
      <c r="TVR2400" s="14"/>
      <c r="TVS2400" s="14"/>
      <c r="TVT2400" s="14"/>
      <c r="TVU2400" s="14"/>
      <c r="TVV2400" s="14"/>
      <c r="TVW2400" s="14"/>
      <c r="TVX2400" s="14"/>
      <c r="TVY2400" s="14"/>
      <c r="TVZ2400" s="14"/>
      <c r="TWA2400" s="14"/>
      <c r="TWB2400" s="14"/>
      <c r="TWC2400" s="14"/>
      <c r="TWD2400" s="14"/>
      <c r="TWE2400" s="14"/>
      <c r="TWF2400" s="14"/>
      <c r="TWG2400" s="14"/>
      <c r="TWH2400" s="14"/>
      <c r="TWI2400" s="14"/>
      <c r="TWJ2400" s="14"/>
      <c r="TWK2400" s="14"/>
      <c r="TWL2400" s="14"/>
      <c r="TWM2400" s="14"/>
      <c r="TWN2400" s="14"/>
      <c r="TWO2400" s="14"/>
      <c r="TWP2400" s="14"/>
      <c r="TWQ2400" s="14"/>
      <c r="TWR2400" s="14"/>
      <c r="TWS2400" s="14"/>
      <c r="TWT2400" s="14"/>
      <c r="TWU2400" s="14"/>
      <c r="TWV2400" s="14"/>
      <c r="TWW2400" s="14"/>
      <c r="TWX2400" s="14"/>
      <c r="TWY2400" s="14"/>
      <c r="TWZ2400" s="14"/>
      <c r="TXA2400" s="14"/>
      <c r="TXB2400" s="14"/>
      <c r="TXC2400" s="14"/>
      <c r="TXD2400" s="14"/>
      <c r="TXE2400" s="14"/>
      <c r="TXF2400" s="14"/>
      <c r="TXG2400" s="14"/>
      <c r="TXH2400" s="14"/>
      <c r="TXI2400" s="14"/>
      <c r="TXJ2400" s="14"/>
      <c r="TXK2400" s="14"/>
      <c r="TXL2400" s="14"/>
      <c r="TXM2400" s="14"/>
      <c r="TXN2400" s="14"/>
      <c r="TXO2400" s="14"/>
      <c r="TXP2400" s="14"/>
      <c r="TXQ2400" s="14"/>
      <c r="TXR2400" s="14"/>
      <c r="TXS2400" s="14"/>
      <c r="TXT2400" s="14"/>
      <c r="TXU2400" s="14"/>
      <c r="TXV2400" s="14"/>
      <c r="TXW2400" s="14"/>
      <c r="TXX2400" s="14"/>
      <c r="TXY2400" s="14"/>
      <c r="TXZ2400" s="14"/>
      <c r="TYA2400" s="14"/>
      <c r="TYB2400" s="14"/>
      <c r="TYC2400" s="14"/>
      <c r="TYD2400" s="14"/>
      <c r="TYE2400" s="14"/>
      <c r="TYF2400" s="14"/>
      <c r="TYG2400" s="14"/>
      <c r="TYH2400" s="14"/>
      <c r="TYI2400" s="14"/>
      <c r="TYJ2400" s="14"/>
      <c r="TYK2400" s="14"/>
      <c r="TYL2400" s="14"/>
      <c r="TYM2400" s="14"/>
      <c r="TYN2400" s="14"/>
      <c r="TYO2400" s="14"/>
      <c r="TYP2400" s="14"/>
      <c r="TYQ2400" s="14"/>
      <c r="TYR2400" s="14"/>
      <c r="TYS2400" s="14"/>
      <c r="TYT2400" s="14"/>
      <c r="TYU2400" s="14"/>
      <c r="TYV2400" s="14"/>
      <c r="TYW2400" s="14"/>
      <c r="TYX2400" s="14"/>
      <c r="TYY2400" s="14"/>
      <c r="TYZ2400" s="14"/>
      <c r="TZA2400" s="14"/>
      <c r="TZB2400" s="14"/>
      <c r="TZC2400" s="14"/>
      <c r="TZD2400" s="14"/>
      <c r="TZE2400" s="14"/>
      <c r="TZF2400" s="14"/>
      <c r="TZG2400" s="14"/>
      <c r="TZH2400" s="14"/>
      <c r="TZI2400" s="14"/>
      <c r="TZJ2400" s="14"/>
      <c r="TZK2400" s="14"/>
      <c r="TZL2400" s="14"/>
      <c r="TZM2400" s="14"/>
      <c r="TZN2400" s="14"/>
      <c r="TZO2400" s="14"/>
      <c r="TZP2400" s="14"/>
      <c r="TZQ2400" s="14"/>
      <c r="TZR2400" s="14"/>
      <c r="TZS2400" s="14"/>
      <c r="TZT2400" s="14"/>
      <c r="TZU2400" s="14"/>
      <c r="TZV2400" s="14"/>
      <c r="TZW2400" s="14"/>
      <c r="TZX2400" s="14"/>
      <c r="TZY2400" s="14"/>
      <c r="TZZ2400" s="14"/>
      <c r="UAA2400" s="14"/>
      <c r="UAB2400" s="14"/>
      <c r="UAC2400" s="14"/>
      <c r="UAD2400" s="14"/>
      <c r="UAE2400" s="14"/>
      <c r="UAF2400" s="14"/>
      <c r="UAG2400" s="14"/>
      <c r="UAH2400" s="14"/>
      <c r="UAI2400" s="14"/>
      <c r="UAJ2400" s="14"/>
      <c r="UAK2400" s="14"/>
      <c r="UAL2400" s="14"/>
      <c r="UAM2400" s="14"/>
      <c r="UAN2400" s="14"/>
      <c r="UAO2400" s="14"/>
      <c r="UAP2400" s="14"/>
      <c r="UAQ2400" s="14"/>
      <c r="UAR2400" s="14"/>
      <c r="UAS2400" s="14"/>
      <c r="UAT2400" s="14"/>
      <c r="UAU2400" s="14"/>
      <c r="UAV2400" s="14"/>
      <c r="UAW2400" s="14"/>
      <c r="UAX2400" s="14"/>
      <c r="UAY2400" s="14"/>
      <c r="UAZ2400" s="14"/>
      <c r="UBA2400" s="14"/>
      <c r="UBB2400" s="14"/>
      <c r="UBC2400" s="14"/>
      <c r="UBD2400" s="14"/>
      <c r="UBE2400" s="14"/>
      <c r="UBF2400" s="14"/>
      <c r="UBG2400" s="14"/>
      <c r="UBH2400" s="14"/>
      <c r="UBI2400" s="14"/>
      <c r="UBJ2400" s="14"/>
      <c r="UBK2400" s="14"/>
      <c r="UBL2400" s="14"/>
      <c r="UBM2400" s="14"/>
      <c r="UBN2400" s="14"/>
      <c r="UBO2400" s="14"/>
      <c r="UBP2400" s="14"/>
      <c r="UBQ2400" s="14"/>
      <c r="UBR2400" s="14"/>
      <c r="UBS2400" s="14"/>
      <c r="UBT2400" s="14"/>
      <c r="UBU2400" s="14"/>
      <c r="UBV2400" s="14"/>
      <c r="UBW2400" s="14"/>
      <c r="UBX2400" s="14"/>
      <c r="UBY2400" s="14"/>
      <c r="UBZ2400" s="14"/>
      <c r="UCA2400" s="14"/>
      <c r="UCB2400" s="14"/>
      <c r="UCC2400" s="14"/>
      <c r="UCD2400" s="14"/>
      <c r="UCE2400" s="14"/>
      <c r="UCF2400" s="14"/>
      <c r="UCG2400" s="14"/>
      <c r="UCH2400" s="14"/>
      <c r="UCI2400" s="14"/>
      <c r="UCJ2400" s="14"/>
      <c r="UCK2400" s="14"/>
      <c r="UCL2400" s="14"/>
      <c r="UCM2400" s="14"/>
      <c r="UCN2400" s="14"/>
      <c r="UCO2400" s="14"/>
      <c r="UCP2400" s="14"/>
      <c r="UCQ2400" s="14"/>
      <c r="UCR2400" s="14"/>
      <c r="UCS2400" s="14"/>
      <c r="UCT2400" s="14"/>
      <c r="UCU2400" s="14"/>
      <c r="UCV2400" s="14"/>
      <c r="UCW2400" s="14"/>
      <c r="UCX2400" s="14"/>
      <c r="UCY2400" s="14"/>
      <c r="UCZ2400" s="14"/>
      <c r="UDA2400" s="14"/>
      <c r="UDB2400" s="14"/>
      <c r="UDC2400" s="14"/>
      <c r="UDD2400" s="14"/>
      <c r="UDE2400" s="14"/>
      <c r="UDF2400" s="14"/>
      <c r="UDG2400" s="14"/>
      <c r="UDH2400" s="14"/>
      <c r="UDI2400" s="14"/>
      <c r="UDJ2400" s="14"/>
      <c r="UDK2400" s="14"/>
      <c r="UDL2400" s="14"/>
      <c r="UDM2400" s="14"/>
      <c r="UDN2400" s="14"/>
      <c r="UDO2400" s="14"/>
      <c r="UDP2400" s="14"/>
      <c r="UDQ2400" s="14"/>
      <c r="UDR2400" s="14"/>
      <c r="UDS2400" s="14"/>
      <c r="UDT2400" s="14"/>
      <c r="UDU2400" s="14"/>
      <c r="UDV2400" s="14"/>
      <c r="UDW2400" s="14"/>
      <c r="UDX2400" s="14"/>
      <c r="UDY2400" s="14"/>
      <c r="UDZ2400" s="14"/>
      <c r="UEA2400" s="14"/>
      <c r="UEB2400" s="14"/>
      <c r="UEC2400" s="14"/>
      <c r="UED2400" s="14"/>
      <c r="UEE2400" s="14"/>
      <c r="UEF2400" s="14"/>
      <c r="UEG2400" s="14"/>
      <c r="UEH2400" s="14"/>
      <c r="UEI2400" s="14"/>
      <c r="UEJ2400" s="14"/>
      <c r="UEK2400" s="14"/>
      <c r="UEL2400" s="14"/>
      <c r="UEM2400" s="14"/>
      <c r="UEN2400" s="14"/>
      <c r="UEO2400" s="14"/>
      <c r="UEP2400" s="14"/>
      <c r="UEQ2400" s="14"/>
      <c r="UER2400" s="14"/>
      <c r="UES2400" s="14"/>
      <c r="UET2400" s="14"/>
      <c r="UEU2400" s="14"/>
      <c r="UEV2400" s="14"/>
      <c r="UEW2400" s="14"/>
      <c r="UEX2400" s="14"/>
      <c r="UEY2400" s="14"/>
      <c r="UEZ2400" s="14"/>
      <c r="UFA2400" s="14"/>
      <c r="UFB2400" s="14"/>
      <c r="UFC2400" s="14"/>
      <c r="UFD2400" s="14"/>
      <c r="UFE2400" s="14"/>
      <c r="UFF2400" s="14"/>
      <c r="UFG2400" s="14"/>
      <c r="UFH2400" s="14"/>
      <c r="UFI2400" s="14"/>
      <c r="UFJ2400" s="14"/>
      <c r="UFK2400" s="14"/>
      <c r="UFL2400" s="14"/>
      <c r="UFM2400" s="14"/>
      <c r="UFN2400" s="14"/>
      <c r="UFO2400" s="14"/>
      <c r="UFP2400" s="14"/>
      <c r="UFQ2400" s="14"/>
      <c r="UFR2400" s="14"/>
      <c r="UFS2400" s="14"/>
      <c r="UFT2400" s="14"/>
      <c r="UFU2400" s="14"/>
      <c r="UFV2400" s="14"/>
      <c r="UFW2400" s="14"/>
      <c r="UFX2400" s="14"/>
      <c r="UFY2400" s="14"/>
      <c r="UFZ2400" s="14"/>
      <c r="UGA2400" s="14"/>
      <c r="UGB2400" s="14"/>
      <c r="UGC2400" s="14"/>
      <c r="UGD2400" s="14"/>
      <c r="UGE2400" s="14"/>
      <c r="UGF2400" s="14"/>
      <c r="UGG2400" s="14"/>
      <c r="UGH2400" s="14"/>
      <c r="UGI2400" s="14"/>
      <c r="UGJ2400" s="14"/>
      <c r="UGK2400" s="14"/>
      <c r="UGL2400" s="14"/>
      <c r="UGM2400" s="14"/>
      <c r="UGN2400" s="14"/>
      <c r="UGO2400" s="14"/>
      <c r="UGP2400" s="14"/>
      <c r="UGQ2400" s="14"/>
      <c r="UGR2400" s="14"/>
      <c r="UGS2400" s="14"/>
      <c r="UGT2400" s="14"/>
      <c r="UGU2400" s="14"/>
      <c r="UGV2400" s="14"/>
      <c r="UGW2400" s="14"/>
      <c r="UGX2400" s="14"/>
      <c r="UGY2400" s="14"/>
      <c r="UGZ2400" s="14"/>
      <c r="UHA2400" s="14"/>
      <c r="UHB2400" s="14"/>
      <c r="UHC2400" s="14"/>
      <c r="UHD2400" s="14"/>
      <c r="UHE2400" s="14"/>
      <c r="UHF2400" s="14"/>
      <c r="UHG2400" s="14"/>
      <c r="UHH2400" s="14"/>
      <c r="UHI2400" s="14"/>
      <c r="UHJ2400" s="14"/>
      <c r="UHK2400" s="14"/>
      <c r="UHL2400" s="14"/>
      <c r="UHM2400" s="14"/>
      <c r="UHN2400" s="14"/>
      <c r="UHO2400" s="14"/>
      <c r="UHP2400" s="14"/>
      <c r="UHQ2400" s="14"/>
      <c r="UHR2400" s="14"/>
      <c r="UHS2400" s="14"/>
      <c r="UHT2400" s="14"/>
      <c r="UHU2400" s="14"/>
      <c r="UHV2400" s="14"/>
      <c r="UHW2400" s="14"/>
      <c r="UHX2400" s="14"/>
      <c r="UHY2400" s="14"/>
      <c r="UHZ2400" s="14"/>
      <c r="UIA2400" s="14"/>
      <c r="UIB2400" s="14"/>
      <c r="UIC2400" s="14"/>
      <c r="UID2400" s="14"/>
      <c r="UIE2400" s="14"/>
      <c r="UIF2400" s="14"/>
      <c r="UIG2400" s="14"/>
      <c r="UIH2400" s="14"/>
      <c r="UII2400" s="14"/>
      <c r="UIJ2400" s="14"/>
      <c r="UIK2400" s="14"/>
      <c r="UIL2400" s="14"/>
      <c r="UIM2400" s="14"/>
      <c r="UIN2400" s="14"/>
      <c r="UIO2400" s="14"/>
      <c r="UIP2400" s="14"/>
      <c r="UIQ2400" s="14"/>
      <c r="UIR2400" s="14"/>
      <c r="UIS2400" s="14"/>
      <c r="UIT2400" s="14"/>
      <c r="UIU2400" s="14"/>
      <c r="UIV2400" s="14"/>
      <c r="UIW2400" s="14"/>
      <c r="UIX2400" s="14"/>
      <c r="UIY2400" s="14"/>
      <c r="UIZ2400" s="14"/>
      <c r="UJA2400" s="14"/>
      <c r="UJB2400" s="14"/>
      <c r="UJC2400" s="14"/>
      <c r="UJD2400" s="14"/>
      <c r="UJE2400" s="14"/>
      <c r="UJF2400" s="14"/>
      <c r="UJG2400" s="14"/>
      <c r="UJH2400" s="14"/>
      <c r="UJI2400" s="14"/>
      <c r="UJJ2400" s="14"/>
      <c r="UJK2400" s="14"/>
      <c r="UJL2400" s="14"/>
      <c r="UJM2400" s="14"/>
      <c r="UJN2400" s="14"/>
      <c r="UJO2400" s="14"/>
      <c r="UJP2400" s="14"/>
      <c r="UJQ2400" s="14"/>
      <c r="UJR2400" s="14"/>
      <c r="UJS2400" s="14"/>
      <c r="UJT2400" s="14"/>
      <c r="UJU2400" s="14"/>
      <c r="UJV2400" s="14"/>
      <c r="UJW2400" s="14"/>
      <c r="UJX2400" s="14"/>
      <c r="UJY2400" s="14"/>
      <c r="UJZ2400" s="14"/>
      <c r="UKA2400" s="14"/>
      <c r="UKB2400" s="14"/>
      <c r="UKC2400" s="14"/>
      <c r="UKD2400" s="14"/>
      <c r="UKE2400" s="14"/>
      <c r="UKF2400" s="14"/>
      <c r="UKG2400" s="14"/>
      <c r="UKH2400" s="14"/>
      <c r="UKI2400" s="14"/>
      <c r="UKJ2400" s="14"/>
      <c r="UKK2400" s="14"/>
      <c r="UKL2400" s="14"/>
      <c r="UKM2400" s="14"/>
      <c r="UKN2400" s="14"/>
      <c r="UKO2400" s="14"/>
      <c r="UKP2400" s="14"/>
      <c r="UKQ2400" s="14"/>
      <c r="UKR2400" s="14"/>
      <c r="UKS2400" s="14"/>
      <c r="UKT2400" s="14"/>
      <c r="UKU2400" s="14"/>
      <c r="UKV2400" s="14"/>
      <c r="UKW2400" s="14"/>
      <c r="UKX2400" s="14"/>
      <c r="UKY2400" s="14"/>
      <c r="UKZ2400" s="14"/>
      <c r="ULA2400" s="14"/>
      <c r="ULB2400" s="14"/>
      <c r="ULC2400" s="14"/>
      <c r="ULD2400" s="14"/>
      <c r="ULE2400" s="14"/>
      <c r="ULF2400" s="14"/>
      <c r="ULG2400" s="14"/>
      <c r="ULH2400" s="14"/>
      <c r="ULI2400" s="14"/>
      <c r="ULJ2400" s="14"/>
      <c r="ULK2400" s="14"/>
      <c r="ULL2400" s="14"/>
      <c r="ULM2400" s="14"/>
      <c r="ULN2400" s="14"/>
      <c r="ULO2400" s="14"/>
      <c r="ULP2400" s="14"/>
      <c r="ULQ2400" s="14"/>
      <c r="ULR2400" s="14"/>
      <c r="ULS2400" s="14"/>
      <c r="ULT2400" s="14"/>
      <c r="ULU2400" s="14"/>
      <c r="ULV2400" s="14"/>
      <c r="ULW2400" s="14"/>
      <c r="ULX2400" s="14"/>
      <c r="ULY2400" s="14"/>
      <c r="ULZ2400" s="14"/>
      <c r="UMA2400" s="14"/>
      <c r="UMB2400" s="14"/>
      <c r="UMC2400" s="14"/>
      <c r="UMD2400" s="14"/>
      <c r="UME2400" s="14"/>
      <c r="UMF2400" s="14"/>
      <c r="UMG2400" s="14"/>
      <c r="UMH2400" s="14"/>
      <c r="UMI2400" s="14"/>
      <c r="UMJ2400" s="14"/>
      <c r="UMK2400" s="14"/>
      <c r="UML2400" s="14"/>
      <c r="UMM2400" s="14"/>
      <c r="UMN2400" s="14"/>
      <c r="UMO2400" s="14"/>
      <c r="UMP2400" s="14"/>
      <c r="UMQ2400" s="14"/>
      <c r="UMR2400" s="14"/>
      <c r="UMS2400" s="14"/>
      <c r="UMT2400" s="14"/>
      <c r="UMU2400" s="14"/>
      <c r="UMV2400" s="14"/>
      <c r="UMW2400" s="14"/>
      <c r="UMX2400" s="14"/>
      <c r="UMY2400" s="14"/>
      <c r="UMZ2400" s="14"/>
      <c r="UNA2400" s="14"/>
      <c r="UNB2400" s="14"/>
      <c r="UNC2400" s="14"/>
      <c r="UND2400" s="14"/>
      <c r="UNE2400" s="14"/>
      <c r="UNF2400" s="14"/>
      <c r="UNG2400" s="14"/>
      <c r="UNH2400" s="14"/>
      <c r="UNI2400" s="14"/>
      <c r="UNJ2400" s="14"/>
      <c r="UNK2400" s="14"/>
      <c r="UNL2400" s="14"/>
      <c r="UNM2400" s="14"/>
      <c r="UNN2400" s="14"/>
      <c r="UNO2400" s="14"/>
      <c r="UNP2400" s="14"/>
      <c r="UNQ2400" s="14"/>
      <c r="UNR2400" s="14"/>
      <c r="UNS2400" s="14"/>
      <c r="UNT2400" s="14"/>
      <c r="UNU2400" s="14"/>
      <c r="UNV2400" s="14"/>
      <c r="UNW2400" s="14"/>
      <c r="UNX2400" s="14"/>
      <c r="UNY2400" s="14"/>
      <c r="UNZ2400" s="14"/>
      <c r="UOA2400" s="14"/>
      <c r="UOB2400" s="14"/>
      <c r="UOC2400" s="14"/>
      <c r="UOD2400" s="14"/>
      <c r="UOE2400" s="14"/>
      <c r="UOF2400" s="14"/>
      <c r="UOG2400" s="14"/>
      <c r="UOH2400" s="14"/>
      <c r="UOI2400" s="14"/>
      <c r="UOJ2400" s="14"/>
      <c r="UOK2400" s="14"/>
      <c r="UOL2400" s="14"/>
      <c r="UOM2400" s="14"/>
      <c r="UON2400" s="14"/>
      <c r="UOO2400" s="14"/>
      <c r="UOP2400" s="14"/>
      <c r="UOQ2400" s="14"/>
      <c r="UOR2400" s="14"/>
      <c r="UOS2400" s="14"/>
      <c r="UOT2400" s="14"/>
      <c r="UOU2400" s="14"/>
      <c r="UOV2400" s="14"/>
      <c r="UOW2400" s="14"/>
      <c r="UOX2400" s="14"/>
      <c r="UOY2400" s="14"/>
      <c r="UOZ2400" s="14"/>
      <c r="UPA2400" s="14"/>
      <c r="UPB2400" s="14"/>
      <c r="UPC2400" s="14"/>
      <c r="UPD2400" s="14"/>
      <c r="UPE2400" s="14"/>
      <c r="UPF2400" s="14"/>
      <c r="UPG2400" s="14"/>
      <c r="UPH2400" s="14"/>
      <c r="UPI2400" s="14"/>
      <c r="UPJ2400" s="14"/>
      <c r="UPK2400" s="14"/>
      <c r="UPL2400" s="14"/>
      <c r="UPM2400" s="14"/>
      <c r="UPN2400" s="14"/>
      <c r="UPO2400" s="14"/>
      <c r="UPP2400" s="14"/>
      <c r="UPQ2400" s="14"/>
      <c r="UPR2400" s="14"/>
      <c r="UPS2400" s="14"/>
      <c r="UPT2400" s="14"/>
      <c r="UPU2400" s="14"/>
      <c r="UPV2400" s="14"/>
      <c r="UPW2400" s="14"/>
      <c r="UPX2400" s="14"/>
      <c r="UPY2400" s="14"/>
      <c r="UPZ2400" s="14"/>
      <c r="UQA2400" s="14"/>
      <c r="UQB2400" s="14"/>
      <c r="UQC2400" s="14"/>
      <c r="UQD2400" s="14"/>
      <c r="UQE2400" s="14"/>
      <c r="UQF2400" s="14"/>
      <c r="UQG2400" s="14"/>
      <c r="UQH2400" s="14"/>
      <c r="UQI2400" s="14"/>
      <c r="UQJ2400" s="14"/>
      <c r="UQK2400" s="14"/>
      <c r="UQL2400" s="14"/>
      <c r="UQM2400" s="14"/>
      <c r="UQN2400" s="14"/>
      <c r="UQO2400" s="14"/>
      <c r="UQP2400" s="14"/>
      <c r="UQQ2400" s="14"/>
      <c r="UQR2400" s="14"/>
      <c r="UQS2400" s="14"/>
      <c r="UQT2400" s="14"/>
      <c r="UQU2400" s="14"/>
      <c r="UQV2400" s="14"/>
      <c r="UQW2400" s="14"/>
      <c r="UQX2400" s="14"/>
      <c r="UQY2400" s="14"/>
      <c r="UQZ2400" s="14"/>
      <c r="URA2400" s="14"/>
      <c r="URB2400" s="14"/>
      <c r="URC2400" s="14"/>
      <c r="URD2400" s="14"/>
      <c r="URE2400" s="14"/>
      <c r="URF2400" s="14"/>
      <c r="URG2400" s="14"/>
      <c r="URH2400" s="14"/>
      <c r="URI2400" s="14"/>
      <c r="URJ2400" s="14"/>
      <c r="URK2400" s="14"/>
      <c r="URL2400" s="14"/>
      <c r="URM2400" s="14"/>
      <c r="URN2400" s="14"/>
      <c r="URO2400" s="14"/>
      <c r="URP2400" s="14"/>
      <c r="URQ2400" s="14"/>
      <c r="URR2400" s="14"/>
      <c r="URS2400" s="14"/>
      <c r="URT2400" s="14"/>
      <c r="URU2400" s="14"/>
      <c r="URV2400" s="14"/>
      <c r="URW2400" s="14"/>
      <c r="URX2400" s="14"/>
      <c r="URY2400" s="14"/>
      <c r="URZ2400" s="14"/>
      <c r="USA2400" s="14"/>
      <c r="USB2400" s="14"/>
      <c r="USC2400" s="14"/>
      <c r="USD2400" s="14"/>
      <c r="USE2400" s="14"/>
      <c r="USF2400" s="14"/>
      <c r="USG2400" s="14"/>
      <c r="USH2400" s="14"/>
      <c r="USI2400" s="14"/>
      <c r="USJ2400" s="14"/>
      <c r="USK2400" s="14"/>
      <c r="USL2400" s="14"/>
      <c r="USM2400" s="14"/>
      <c r="USN2400" s="14"/>
      <c r="USO2400" s="14"/>
      <c r="USP2400" s="14"/>
      <c r="USQ2400" s="14"/>
      <c r="USR2400" s="14"/>
      <c r="USS2400" s="14"/>
      <c r="UST2400" s="14"/>
      <c r="USU2400" s="14"/>
      <c r="USV2400" s="14"/>
      <c r="USW2400" s="14"/>
      <c r="USX2400" s="14"/>
      <c r="USY2400" s="14"/>
      <c r="USZ2400" s="14"/>
      <c r="UTA2400" s="14"/>
      <c r="UTB2400" s="14"/>
      <c r="UTC2400" s="14"/>
      <c r="UTD2400" s="14"/>
      <c r="UTE2400" s="14"/>
      <c r="UTF2400" s="14"/>
      <c r="UTG2400" s="14"/>
      <c r="UTH2400" s="14"/>
      <c r="UTI2400" s="14"/>
      <c r="UTJ2400" s="14"/>
      <c r="UTK2400" s="14"/>
      <c r="UTL2400" s="14"/>
      <c r="UTM2400" s="14"/>
      <c r="UTN2400" s="14"/>
      <c r="UTO2400" s="14"/>
      <c r="UTP2400" s="14"/>
      <c r="UTQ2400" s="14"/>
      <c r="UTR2400" s="14"/>
      <c r="UTS2400" s="14"/>
      <c r="UTT2400" s="14"/>
      <c r="UTU2400" s="14"/>
      <c r="UTV2400" s="14"/>
      <c r="UTW2400" s="14"/>
      <c r="UTX2400" s="14"/>
      <c r="UTY2400" s="14"/>
      <c r="UTZ2400" s="14"/>
      <c r="UUA2400" s="14"/>
      <c r="UUB2400" s="14"/>
      <c r="UUC2400" s="14"/>
      <c r="UUD2400" s="14"/>
      <c r="UUE2400" s="14"/>
      <c r="UUF2400" s="14"/>
      <c r="UUG2400" s="14"/>
      <c r="UUH2400" s="14"/>
      <c r="UUI2400" s="14"/>
      <c r="UUJ2400" s="14"/>
      <c r="UUK2400" s="14"/>
      <c r="UUL2400" s="14"/>
      <c r="UUM2400" s="14"/>
      <c r="UUN2400" s="14"/>
      <c r="UUO2400" s="14"/>
      <c r="UUP2400" s="14"/>
      <c r="UUQ2400" s="14"/>
      <c r="UUR2400" s="14"/>
      <c r="UUS2400" s="14"/>
      <c r="UUT2400" s="14"/>
      <c r="UUU2400" s="14"/>
      <c r="UUV2400" s="14"/>
      <c r="UUW2400" s="14"/>
      <c r="UUX2400" s="14"/>
      <c r="UUY2400" s="14"/>
      <c r="UUZ2400" s="14"/>
      <c r="UVA2400" s="14"/>
      <c r="UVB2400" s="14"/>
      <c r="UVC2400" s="14"/>
      <c r="UVD2400" s="14"/>
      <c r="UVE2400" s="14"/>
      <c r="UVF2400" s="14"/>
      <c r="UVG2400" s="14"/>
      <c r="UVH2400" s="14"/>
      <c r="UVI2400" s="14"/>
      <c r="UVJ2400" s="14"/>
      <c r="UVK2400" s="14"/>
      <c r="UVL2400" s="14"/>
      <c r="UVM2400" s="14"/>
      <c r="UVN2400" s="14"/>
      <c r="UVO2400" s="14"/>
      <c r="UVP2400" s="14"/>
      <c r="UVQ2400" s="14"/>
      <c r="UVR2400" s="14"/>
      <c r="UVS2400" s="14"/>
      <c r="UVT2400" s="14"/>
      <c r="UVU2400" s="14"/>
      <c r="UVV2400" s="14"/>
      <c r="UVW2400" s="14"/>
      <c r="UVX2400" s="14"/>
      <c r="UVY2400" s="14"/>
      <c r="UVZ2400" s="14"/>
      <c r="UWA2400" s="14"/>
      <c r="UWB2400" s="14"/>
      <c r="UWC2400" s="14"/>
      <c r="UWD2400" s="14"/>
      <c r="UWE2400" s="14"/>
      <c r="UWF2400" s="14"/>
      <c r="UWG2400" s="14"/>
      <c r="UWH2400" s="14"/>
      <c r="UWI2400" s="14"/>
      <c r="UWJ2400" s="14"/>
      <c r="UWK2400" s="14"/>
      <c r="UWL2400" s="14"/>
      <c r="UWM2400" s="14"/>
      <c r="UWN2400" s="14"/>
      <c r="UWO2400" s="14"/>
      <c r="UWP2400" s="14"/>
      <c r="UWQ2400" s="14"/>
      <c r="UWR2400" s="14"/>
      <c r="UWS2400" s="14"/>
      <c r="UWT2400" s="14"/>
      <c r="UWU2400" s="14"/>
      <c r="UWV2400" s="14"/>
      <c r="UWW2400" s="14"/>
      <c r="UWX2400" s="14"/>
      <c r="UWY2400" s="14"/>
      <c r="UWZ2400" s="14"/>
      <c r="UXA2400" s="14"/>
      <c r="UXB2400" s="14"/>
      <c r="UXC2400" s="14"/>
      <c r="UXD2400" s="14"/>
      <c r="UXE2400" s="14"/>
      <c r="UXF2400" s="14"/>
      <c r="UXG2400" s="14"/>
      <c r="UXH2400" s="14"/>
      <c r="UXI2400" s="14"/>
      <c r="UXJ2400" s="14"/>
      <c r="UXK2400" s="14"/>
      <c r="UXL2400" s="14"/>
      <c r="UXM2400" s="14"/>
      <c r="UXN2400" s="14"/>
      <c r="UXO2400" s="14"/>
      <c r="UXP2400" s="14"/>
      <c r="UXQ2400" s="14"/>
      <c r="UXR2400" s="14"/>
      <c r="UXS2400" s="14"/>
      <c r="UXT2400" s="14"/>
      <c r="UXU2400" s="14"/>
      <c r="UXV2400" s="14"/>
      <c r="UXW2400" s="14"/>
      <c r="UXX2400" s="14"/>
      <c r="UXY2400" s="14"/>
      <c r="UXZ2400" s="14"/>
      <c r="UYA2400" s="14"/>
      <c r="UYB2400" s="14"/>
      <c r="UYC2400" s="14"/>
      <c r="UYD2400" s="14"/>
      <c r="UYE2400" s="14"/>
      <c r="UYF2400" s="14"/>
      <c r="UYG2400" s="14"/>
      <c r="UYH2400" s="14"/>
      <c r="UYI2400" s="14"/>
      <c r="UYJ2400" s="14"/>
      <c r="UYK2400" s="14"/>
      <c r="UYL2400" s="14"/>
      <c r="UYM2400" s="14"/>
      <c r="UYN2400" s="14"/>
      <c r="UYO2400" s="14"/>
      <c r="UYP2400" s="14"/>
      <c r="UYQ2400" s="14"/>
      <c r="UYR2400" s="14"/>
      <c r="UYS2400" s="14"/>
      <c r="UYT2400" s="14"/>
      <c r="UYU2400" s="14"/>
      <c r="UYV2400" s="14"/>
      <c r="UYW2400" s="14"/>
      <c r="UYX2400" s="14"/>
      <c r="UYY2400" s="14"/>
      <c r="UYZ2400" s="14"/>
      <c r="UZA2400" s="14"/>
      <c r="UZB2400" s="14"/>
      <c r="UZC2400" s="14"/>
      <c r="UZD2400" s="14"/>
      <c r="UZE2400" s="14"/>
      <c r="UZF2400" s="14"/>
      <c r="UZG2400" s="14"/>
      <c r="UZH2400" s="14"/>
      <c r="UZI2400" s="14"/>
      <c r="UZJ2400" s="14"/>
      <c r="UZK2400" s="14"/>
      <c r="UZL2400" s="14"/>
      <c r="UZM2400" s="14"/>
      <c r="UZN2400" s="14"/>
      <c r="UZO2400" s="14"/>
      <c r="UZP2400" s="14"/>
      <c r="UZQ2400" s="14"/>
      <c r="UZR2400" s="14"/>
      <c r="UZS2400" s="14"/>
      <c r="UZT2400" s="14"/>
      <c r="UZU2400" s="14"/>
      <c r="UZV2400" s="14"/>
      <c r="UZW2400" s="14"/>
      <c r="UZX2400" s="14"/>
      <c r="UZY2400" s="14"/>
      <c r="UZZ2400" s="14"/>
      <c r="VAA2400" s="14"/>
      <c r="VAB2400" s="14"/>
      <c r="VAC2400" s="14"/>
      <c r="VAD2400" s="14"/>
      <c r="VAE2400" s="14"/>
      <c r="VAF2400" s="14"/>
      <c r="VAG2400" s="14"/>
      <c r="VAH2400" s="14"/>
      <c r="VAI2400" s="14"/>
      <c r="VAJ2400" s="14"/>
      <c r="VAK2400" s="14"/>
      <c r="VAL2400" s="14"/>
      <c r="VAM2400" s="14"/>
      <c r="VAN2400" s="14"/>
      <c r="VAO2400" s="14"/>
      <c r="VAP2400" s="14"/>
      <c r="VAQ2400" s="14"/>
      <c r="VAR2400" s="14"/>
      <c r="VAS2400" s="14"/>
      <c r="VAT2400" s="14"/>
      <c r="VAU2400" s="14"/>
      <c r="VAV2400" s="14"/>
      <c r="VAW2400" s="14"/>
      <c r="VAX2400" s="14"/>
      <c r="VAY2400" s="14"/>
      <c r="VAZ2400" s="14"/>
      <c r="VBA2400" s="14"/>
      <c r="VBB2400" s="14"/>
      <c r="VBC2400" s="14"/>
      <c r="VBD2400" s="14"/>
      <c r="VBE2400" s="14"/>
      <c r="VBF2400" s="14"/>
      <c r="VBG2400" s="14"/>
      <c r="VBH2400" s="14"/>
      <c r="VBI2400" s="14"/>
      <c r="VBJ2400" s="14"/>
      <c r="VBK2400" s="14"/>
      <c r="VBL2400" s="14"/>
      <c r="VBM2400" s="14"/>
      <c r="VBN2400" s="14"/>
      <c r="VBO2400" s="14"/>
      <c r="VBP2400" s="14"/>
      <c r="VBQ2400" s="14"/>
      <c r="VBR2400" s="14"/>
      <c r="VBS2400" s="14"/>
      <c r="VBT2400" s="14"/>
      <c r="VBU2400" s="14"/>
      <c r="VBV2400" s="14"/>
      <c r="VBW2400" s="14"/>
      <c r="VBX2400" s="14"/>
      <c r="VBY2400" s="14"/>
      <c r="VBZ2400" s="14"/>
      <c r="VCA2400" s="14"/>
      <c r="VCB2400" s="14"/>
      <c r="VCC2400" s="14"/>
      <c r="VCD2400" s="14"/>
      <c r="VCE2400" s="14"/>
      <c r="VCF2400" s="14"/>
      <c r="VCG2400" s="14"/>
      <c r="VCH2400" s="14"/>
      <c r="VCI2400" s="14"/>
      <c r="VCJ2400" s="14"/>
      <c r="VCK2400" s="14"/>
      <c r="VCL2400" s="14"/>
      <c r="VCM2400" s="14"/>
      <c r="VCN2400" s="14"/>
      <c r="VCO2400" s="14"/>
      <c r="VCP2400" s="14"/>
      <c r="VCQ2400" s="14"/>
      <c r="VCR2400" s="14"/>
      <c r="VCS2400" s="14"/>
      <c r="VCT2400" s="14"/>
      <c r="VCU2400" s="14"/>
      <c r="VCV2400" s="14"/>
      <c r="VCW2400" s="14"/>
      <c r="VCX2400" s="14"/>
      <c r="VCY2400" s="14"/>
      <c r="VCZ2400" s="14"/>
      <c r="VDA2400" s="14"/>
      <c r="VDB2400" s="14"/>
      <c r="VDC2400" s="14"/>
      <c r="VDD2400" s="14"/>
      <c r="VDE2400" s="14"/>
      <c r="VDF2400" s="14"/>
      <c r="VDG2400" s="14"/>
      <c r="VDH2400" s="14"/>
      <c r="VDI2400" s="14"/>
      <c r="VDJ2400" s="14"/>
      <c r="VDK2400" s="14"/>
      <c r="VDL2400" s="14"/>
      <c r="VDM2400" s="14"/>
      <c r="VDN2400" s="14"/>
      <c r="VDO2400" s="14"/>
      <c r="VDP2400" s="14"/>
      <c r="VDQ2400" s="14"/>
      <c r="VDR2400" s="14"/>
      <c r="VDS2400" s="14"/>
      <c r="VDT2400" s="14"/>
      <c r="VDU2400" s="14"/>
      <c r="VDV2400" s="14"/>
      <c r="VDW2400" s="14"/>
      <c r="VDX2400" s="14"/>
      <c r="VDY2400" s="14"/>
      <c r="VDZ2400" s="14"/>
      <c r="VEA2400" s="14"/>
      <c r="VEB2400" s="14"/>
      <c r="VEC2400" s="14"/>
      <c r="VED2400" s="14"/>
      <c r="VEE2400" s="14"/>
      <c r="VEF2400" s="14"/>
      <c r="VEG2400" s="14"/>
      <c r="VEH2400" s="14"/>
      <c r="VEI2400" s="14"/>
      <c r="VEJ2400" s="14"/>
      <c r="VEK2400" s="14"/>
      <c r="VEL2400" s="14"/>
      <c r="VEM2400" s="14"/>
      <c r="VEN2400" s="14"/>
      <c r="VEO2400" s="14"/>
      <c r="VEP2400" s="14"/>
      <c r="VEQ2400" s="14"/>
      <c r="VER2400" s="14"/>
      <c r="VES2400" s="14"/>
      <c r="VET2400" s="14"/>
      <c r="VEU2400" s="14"/>
      <c r="VEV2400" s="14"/>
      <c r="VEW2400" s="14"/>
      <c r="VEX2400" s="14"/>
      <c r="VEY2400" s="14"/>
      <c r="VEZ2400" s="14"/>
      <c r="VFA2400" s="14"/>
      <c r="VFB2400" s="14"/>
      <c r="VFC2400" s="14"/>
      <c r="VFD2400" s="14"/>
      <c r="VFE2400" s="14"/>
      <c r="VFF2400" s="14"/>
      <c r="VFG2400" s="14"/>
      <c r="VFH2400" s="14"/>
      <c r="VFI2400" s="14"/>
      <c r="VFJ2400" s="14"/>
      <c r="VFK2400" s="14"/>
      <c r="VFL2400" s="14"/>
      <c r="VFM2400" s="14"/>
      <c r="VFN2400" s="14"/>
      <c r="VFO2400" s="14"/>
      <c r="VFP2400" s="14"/>
      <c r="VFQ2400" s="14"/>
      <c r="VFR2400" s="14"/>
      <c r="VFS2400" s="14"/>
      <c r="VFT2400" s="14"/>
      <c r="VFU2400" s="14"/>
      <c r="VFV2400" s="14"/>
      <c r="VFW2400" s="14"/>
      <c r="VFX2400" s="14"/>
      <c r="VFY2400" s="14"/>
      <c r="VFZ2400" s="14"/>
      <c r="VGA2400" s="14"/>
      <c r="VGB2400" s="14"/>
      <c r="VGC2400" s="14"/>
      <c r="VGD2400" s="14"/>
      <c r="VGE2400" s="14"/>
      <c r="VGF2400" s="14"/>
      <c r="VGG2400" s="14"/>
      <c r="VGH2400" s="14"/>
      <c r="VGI2400" s="14"/>
      <c r="VGJ2400" s="14"/>
      <c r="VGK2400" s="14"/>
      <c r="VGL2400" s="14"/>
      <c r="VGM2400" s="14"/>
      <c r="VGN2400" s="14"/>
      <c r="VGO2400" s="14"/>
      <c r="VGP2400" s="14"/>
      <c r="VGQ2400" s="14"/>
      <c r="VGR2400" s="14"/>
      <c r="VGS2400" s="14"/>
      <c r="VGT2400" s="14"/>
      <c r="VGU2400" s="14"/>
      <c r="VGV2400" s="14"/>
      <c r="VGW2400" s="14"/>
      <c r="VGX2400" s="14"/>
      <c r="VGY2400" s="14"/>
      <c r="VGZ2400" s="14"/>
      <c r="VHA2400" s="14"/>
      <c r="VHB2400" s="14"/>
      <c r="VHC2400" s="14"/>
      <c r="VHD2400" s="14"/>
      <c r="VHE2400" s="14"/>
      <c r="VHF2400" s="14"/>
      <c r="VHG2400" s="14"/>
      <c r="VHH2400" s="14"/>
      <c r="VHI2400" s="14"/>
      <c r="VHJ2400" s="14"/>
      <c r="VHK2400" s="14"/>
      <c r="VHL2400" s="14"/>
      <c r="VHM2400" s="14"/>
      <c r="VHN2400" s="14"/>
      <c r="VHO2400" s="14"/>
      <c r="VHP2400" s="14"/>
      <c r="VHQ2400" s="14"/>
      <c r="VHR2400" s="14"/>
      <c r="VHS2400" s="14"/>
      <c r="VHT2400" s="14"/>
      <c r="VHU2400" s="14"/>
      <c r="VHV2400" s="14"/>
      <c r="VHW2400" s="14"/>
      <c r="VHX2400" s="14"/>
      <c r="VHY2400" s="14"/>
      <c r="VHZ2400" s="14"/>
      <c r="VIA2400" s="14"/>
      <c r="VIB2400" s="14"/>
      <c r="VIC2400" s="14"/>
      <c r="VID2400" s="14"/>
      <c r="VIE2400" s="14"/>
      <c r="VIF2400" s="14"/>
      <c r="VIG2400" s="14"/>
      <c r="VIH2400" s="14"/>
      <c r="VII2400" s="14"/>
      <c r="VIJ2400" s="14"/>
      <c r="VIK2400" s="14"/>
      <c r="VIL2400" s="14"/>
      <c r="VIM2400" s="14"/>
      <c r="VIN2400" s="14"/>
      <c r="VIO2400" s="14"/>
      <c r="VIP2400" s="14"/>
      <c r="VIQ2400" s="14"/>
      <c r="VIR2400" s="14"/>
      <c r="VIS2400" s="14"/>
      <c r="VIT2400" s="14"/>
      <c r="VIU2400" s="14"/>
      <c r="VIV2400" s="14"/>
      <c r="VIW2400" s="14"/>
      <c r="VIX2400" s="14"/>
      <c r="VIY2400" s="14"/>
      <c r="VIZ2400" s="14"/>
      <c r="VJA2400" s="14"/>
      <c r="VJB2400" s="14"/>
      <c r="VJC2400" s="14"/>
      <c r="VJD2400" s="14"/>
      <c r="VJE2400" s="14"/>
      <c r="VJF2400" s="14"/>
      <c r="VJG2400" s="14"/>
      <c r="VJH2400" s="14"/>
      <c r="VJI2400" s="14"/>
      <c r="VJJ2400" s="14"/>
      <c r="VJK2400" s="14"/>
      <c r="VJL2400" s="14"/>
      <c r="VJM2400" s="14"/>
      <c r="VJN2400" s="14"/>
      <c r="VJO2400" s="14"/>
      <c r="VJP2400" s="14"/>
      <c r="VJQ2400" s="14"/>
      <c r="VJR2400" s="14"/>
      <c r="VJS2400" s="14"/>
      <c r="VJT2400" s="14"/>
      <c r="VJU2400" s="14"/>
      <c r="VJV2400" s="14"/>
      <c r="VJW2400" s="14"/>
      <c r="VJX2400" s="14"/>
      <c r="VJY2400" s="14"/>
      <c r="VJZ2400" s="14"/>
      <c r="VKA2400" s="14"/>
      <c r="VKB2400" s="14"/>
      <c r="VKC2400" s="14"/>
      <c r="VKD2400" s="14"/>
      <c r="VKE2400" s="14"/>
      <c r="VKF2400" s="14"/>
      <c r="VKG2400" s="14"/>
      <c r="VKH2400" s="14"/>
      <c r="VKI2400" s="14"/>
      <c r="VKJ2400" s="14"/>
      <c r="VKK2400" s="14"/>
      <c r="VKL2400" s="14"/>
      <c r="VKM2400" s="14"/>
      <c r="VKN2400" s="14"/>
      <c r="VKO2400" s="14"/>
      <c r="VKP2400" s="14"/>
      <c r="VKQ2400" s="14"/>
      <c r="VKR2400" s="14"/>
      <c r="VKS2400" s="14"/>
      <c r="VKT2400" s="14"/>
      <c r="VKU2400" s="14"/>
      <c r="VKV2400" s="14"/>
      <c r="VKW2400" s="14"/>
      <c r="VKX2400" s="14"/>
      <c r="VKY2400" s="14"/>
      <c r="VKZ2400" s="14"/>
      <c r="VLA2400" s="14"/>
      <c r="VLB2400" s="14"/>
      <c r="VLC2400" s="14"/>
      <c r="VLD2400" s="14"/>
      <c r="VLE2400" s="14"/>
      <c r="VLF2400" s="14"/>
      <c r="VLG2400" s="14"/>
      <c r="VLH2400" s="14"/>
      <c r="VLI2400" s="14"/>
      <c r="VLJ2400" s="14"/>
      <c r="VLK2400" s="14"/>
      <c r="VLL2400" s="14"/>
      <c r="VLM2400" s="14"/>
      <c r="VLN2400" s="14"/>
      <c r="VLO2400" s="14"/>
      <c r="VLP2400" s="14"/>
      <c r="VLQ2400" s="14"/>
      <c r="VLR2400" s="14"/>
      <c r="VLS2400" s="14"/>
      <c r="VLT2400" s="14"/>
      <c r="VLU2400" s="14"/>
      <c r="VLV2400" s="14"/>
      <c r="VLW2400" s="14"/>
      <c r="VLX2400" s="14"/>
      <c r="VLY2400" s="14"/>
      <c r="VLZ2400" s="14"/>
      <c r="VMA2400" s="14"/>
      <c r="VMB2400" s="14"/>
      <c r="VMC2400" s="14"/>
      <c r="VMD2400" s="14"/>
      <c r="VME2400" s="14"/>
      <c r="VMF2400" s="14"/>
      <c r="VMG2400" s="14"/>
      <c r="VMH2400" s="14"/>
      <c r="VMI2400" s="14"/>
      <c r="VMJ2400" s="14"/>
      <c r="VMK2400" s="14"/>
      <c r="VML2400" s="14"/>
      <c r="VMM2400" s="14"/>
      <c r="VMN2400" s="14"/>
      <c r="VMO2400" s="14"/>
      <c r="VMP2400" s="14"/>
      <c r="VMQ2400" s="14"/>
      <c r="VMR2400" s="14"/>
      <c r="VMS2400" s="14"/>
      <c r="VMT2400" s="14"/>
      <c r="VMU2400" s="14"/>
      <c r="VMV2400" s="14"/>
      <c r="VMW2400" s="14"/>
      <c r="VMX2400" s="14"/>
      <c r="VMY2400" s="14"/>
      <c r="VMZ2400" s="14"/>
      <c r="VNA2400" s="14"/>
      <c r="VNB2400" s="14"/>
      <c r="VNC2400" s="14"/>
      <c r="VND2400" s="14"/>
      <c r="VNE2400" s="14"/>
      <c r="VNF2400" s="14"/>
      <c r="VNG2400" s="14"/>
      <c r="VNH2400" s="14"/>
      <c r="VNI2400" s="14"/>
      <c r="VNJ2400" s="14"/>
      <c r="VNK2400" s="14"/>
      <c r="VNL2400" s="14"/>
      <c r="VNM2400" s="14"/>
      <c r="VNN2400" s="14"/>
      <c r="VNO2400" s="14"/>
      <c r="VNP2400" s="14"/>
      <c r="VNQ2400" s="14"/>
      <c r="VNR2400" s="14"/>
      <c r="VNS2400" s="14"/>
      <c r="VNT2400" s="14"/>
      <c r="VNU2400" s="14"/>
      <c r="VNV2400" s="14"/>
      <c r="VNW2400" s="14"/>
      <c r="VNX2400" s="14"/>
      <c r="VNY2400" s="14"/>
      <c r="VNZ2400" s="14"/>
      <c r="VOA2400" s="14"/>
      <c r="VOB2400" s="14"/>
      <c r="VOC2400" s="14"/>
      <c r="VOD2400" s="14"/>
      <c r="VOE2400" s="14"/>
      <c r="VOF2400" s="14"/>
      <c r="VOG2400" s="14"/>
      <c r="VOH2400" s="14"/>
      <c r="VOI2400" s="14"/>
      <c r="VOJ2400" s="14"/>
      <c r="VOK2400" s="14"/>
      <c r="VOL2400" s="14"/>
      <c r="VOM2400" s="14"/>
      <c r="VON2400" s="14"/>
      <c r="VOO2400" s="14"/>
      <c r="VOP2400" s="14"/>
      <c r="VOQ2400" s="14"/>
      <c r="VOR2400" s="14"/>
      <c r="VOS2400" s="14"/>
      <c r="VOT2400" s="14"/>
      <c r="VOU2400" s="14"/>
      <c r="VOV2400" s="14"/>
      <c r="VOW2400" s="14"/>
      <c r="VOX2400" s="14"/>
      <c r="VOY2400" s="14"/>
      <c r="VOZ2400" s="14"/>
      <c r="VPA2400" s="14"/>
      <c r="VPB2400" s="14"/>
      <c r="VPC2400" s="14"/>
      <c r="VPD2400" s="14"/>
      <c r="VPE2400" s="14"/>
      <c r="VPF2400" s="14"/>
      <c r="VPG2400" s="14"/>
      <c r="VPH2400" s="14"/>
      <c r="VPI2400" s="14"/>
      <c r="VPJ2400" s="14"/>
      <c r="VPK2400" s="14"/>
      <c r="VPL2400" s="14"/>
      <c r="VPM2400" s="14"/>
      <c r="VPN2400" s="14"/>
      <c r="VPO2400" s="14"/>
      <c r="VPP2400" s="14"/>
      <c r="VPQ2400" s="14"/>
      <c r="VPR2400" s="14"/>
      <c r="VPS2400" s="14"/>
      <c r="VPT2400" s="14"/>
      <c r="VPU2400" s="14"/>
      <c r="VPV2400" s="14"/>
      <c r="VPW2400" s="14"/>
      <c r="VPX2400" s="14"/>
      <c r="VPY2400" s="14"/>
      <c r="VPZ2400" s="14"/>
      <c r="VQA2400" s="14"/>
      <c r="VQB2400" s="14"/>
      <c r="VQC2400" s="14"/>
      <c r="VQD2400" s="14"/>
      <c r="VQE2400" s="14"/>
      <c r="VQF2400" s="14"/>
      <c r="VQG2400" s="14"/>
      <c r="VQH2400" s="14"/>
      <c r="VQI2400" s="14"/>
      <c r="VQJ2400" s="14"/>
      <c r="VQK2400" s="14"/>
      <c r="VQL2400" s="14"/>
      <c r="VQM2400" s="14"/>
      <c r="VQN2400" s="14"/>
      <c r="VQO2400" s="14"/>
      <c r="VQP2400" s="14"/>
      <c r="VQQ2400" s="14"/>
      <c r="VQR2400" s="14"/>
      <c r="VQS2400" s="14"/>
      <c r="VQT2400" s="14"/>
      <c r="VQU2400" s="14"/>
      <c r="VQV2400" s="14"/>
      <c r="VQW2400" s="14"/>
      <c r="VQX2400" s="14"/>
      <c r="VQY2400" s="14"/>
      <c r="VQZ2400" s="14"/>
      <c r="VRA2400" s="14"/>
      <c r="VRB2400" s="14"/>
      <c r="VRC2400" s="14"/>
      <c r="VRD2400" s="14"/>
      <c r="VRE2400" s="14"/>
      <c r="VRF2400" s="14"/>
      <c r="VRG2400" s="14"/>
      <c r="VRH2400" s="14"/>
      <c r="VRI2400" s="14"/>
      <c r="VRJ2400" s="14"/>
      <c r="VRK2400" s="14"/>
      <c r="VRL2400" s="14"/>
      <c r="VRM2400" s="14"/>
      <c r="VRN2400" s="14"/>
      <c r="VRO2400" s="14"/>
      <c r="VRP2400" s="14"/>
      <c r="VRQ2400" s="14"/>
      <c r="VRR2400" s="14"/>
      <c r="VRS2400" s="14"/>
      <c r="VRT2400" s="14"/>
      <c r="VRU2400" s="14"/>
      <c r="VRV2400" s="14"/>
      <c r="VRW2400" s="14"/>
      <c r="VRX2400" s="14"/>
      <c r="VRY2400" s="14"/>
      <c r="VRZ2400" s="14"/>
      <c r="VSA2400" s="14"/>
      <c r="VSB2400" s="14"/>
      <c r="VSC2400" s="14"/>
      <c r="VSD2400" s="14"/>
      <c r="VSE2400" s="14"/>
      <c r="VSF2400" s="14"/>
      <c r="VSG2400" s="14"/>
      <c r="VSH2400" s="14"/>
      <c r="VSI2400" s="14"/>
      <c r="VSJ2400" s="14"/>
      <c r="VSK2400" s="14"/>
      <c r="VSL2400" s="14"/>
      <c r="VSM2400" s="14"/>
      <c r="VSN2400" s="14"/>
      <c r="VSO2400" s="14"/>
      <c r="VSP2400" s="14"/>
      <c r="VSQ2400" s="14"/>
      <c r="VSR2400" s="14"/>
      <c r="VSS2400" s="14"/>
      <c r="VST2400" s="14"/>
      <c r="VSU2400" s="14"/>
      <c r="VSV2400" s="14"/>
      <c r="VSW2400" s="14"/>
      <c r="VSX2400" s="14"/>
      <c r="VSY2400" s="14"/>
      <c r="VSZ2400" s="14"/>
      <c r="VTA2400" s="14"/>
      <c r="VTB2400" s="14"/>
      <c r="VTC2400" s="14"/>
      <c r="VTD2400" s="14"/>
      <c r="VTE2400" s="14"/>
      <c r="VTF2400" s="14"/>
      <c r="VTG2400" s="14"/>
      <c r="VTH2400" s="14"/>
      <c r="VTI2400" s="14"/>
      <c r="VTJ2400" s="14"/>
      <c r="VTK2400" s="14"/>
      <c r="VTL2400" s="14"/>
      <c r="VTM2400" s="14"/>
      <c r="VTN2400" s="14"/>
      <c r="VTO2400" s="14"/>
      <c r="VTP2400" s="14"/>
      <c r="VTQ2400" s="14"/>
      <c r="VTR2400" s="14"/>
      <c r="VTS2400" s="14"/>
      <c r="VTT2400" s="14"/>
      <c r="VTU2400" s="14"/>
      <c r="VTV2400" s="14"/>
      <c r="VTW2400" s="14"/>
      <c r="VTX2400" s="14"/>
      <c r="VTY2400" s="14"/>
      <c r="VTZ2400" s="14"/>
      <c r="VUA2400" s="14"/>
      <c r="VUB2400" s="14"/>
      <c r="VUC2400" s="14"/>
      <c r="VUD2400" s="14"/>
      <c r="VUE2400" s="14"/>
      <c r="VUF2400" s="14"/>
      <c r="VUG2400" s="14"/>
      <c r="VUH2400" s="14"/>
      <c r="VUI2400" s="14"/>
      <c r="VUJ2400" s="14"/>
      <c r="VUK2400" s="14"/>
      <c r="VUL2400" s="14"/>
      <c r="VUM2400" s="14"/>
      <c r="VUN2400" s="14"/>
      <c r="VUO2400" s="14"/>
      <c r="VUP2400" s="14"/>
      <c r="VUQ2400" s="14"/>
      <c r="VUR2400" s="14"/>
      <c r="VUS2400" s="14"/>
      <c r="VUT2400" s="14"/>
      <c r="VUU2400" s="14"/>
      <c r="VUV2400" s="14"/>
      <c r="VUW2400" s="14"/>
      <c r="VUX2400" s="14"/>
      <c r="VUY2400" s="14"/>
      <c r="VUZ2400" s="14"/>
      <c r="VVA2400" s="14"/>
      <c r="VVB2400" s="14"/>
      <c r="VVC2400" s="14"/>
      <c r="VVD2400" s="14"/>
      <c r="VVE2400" s="14"/>
      <c r="VVF2400" s="14"/>
      <c r="VVG2400" s="14"/>
      <c r="VVH2400" s="14"/>
      <c r="VVI2400" s="14"/>
      <c r="VVJ2400" s="14"/>
      <c r="VVK2400" s="14"/>
      <c r="VVL2400" s="14"/>
      <c r="VVM2400" s="14"/>
      <c r="VVN2400" s="14"/>
      <c r="VVO2400" s="14"/>
      <c r="VVP2400" s="14"/>
      <c r="VVQ2400" s="14"/>
      <c r="VVR2400" s="14"/>
      <c r="VVS2400" s="14"/>
      <c r="VVT2400" s="14"/>
      <c r="VVU2400" s="14"/>
      <c r="VVV2400" s="14"/>
      <c r="VVW2400" s="14"/>
      <c r="VVX2400" s="14"/>
      <c r="VVY2400" s="14"/>
      <c r="VVZ2400" s="14"/>
      <c r="VWA2400" s="14"/>
      <c r="VWB2400" s="14"/>
      <c r="VWC2400" s="14"/>
      <c r="VWD2400" s="14"/>
      <c r="VWE2400" s="14"/>
      <c r="VWF2400" s="14"/>
      <c r="VWG2400" s="14"/>
      <c r="VWH2400" s="14"/>
      <c r="VWI2400" s="14"/>
      <c r="VWJ2400" s="14"/>
      <c r="VWK2400" s="14"/>
      <c r="VWL2400" s="14"/>
      <c r="VWM2400" s="14"/>
      <c r="VWN2400" s="14"/>
      <c r="VWO2400" s="14"/>
      <c r="VWP2400" s="14"/>
      <c r="VWQ2400" s="14"/>
      <c r="VWR2400" s="14"/>
      <c r="VWS2400" s="14"/>
      <c r="VWT2400" s="14"/>
      <c r="VWU2400" s="14"/>
      <c r="VWV2400" s="14"/>
      <c r="VWW2400" s="14"/>
      <c r="VWX2400" s="14"/>
      <c r="VWY2400" s="14"/>
      <c r="VWZ2400" s="14"/>
      <c r="VXA2400" s="14"/>
      <c r="VXB2400" s="14"/>
      <c r="VXC2400" s="14"/>
      <c r="VXD2400" s="14"/>
      <c r="VXE2400" s="14"/>
      <c r="VXF2400" s="14"/>
      <c r="VXG2400" s="14"/>
      <c r="VXH2400" s="14"/>
      <c r="VXI2400" s="14"/>
      <c r="VXJ2400" s="14"/>
      <c r="VXK2400" s="14"/>
      <c r="VXL2400" s="14"/>
      <c r="VXM2400" s="14"/>
      <c r="VXN2400" s="14"/>
      <c r="VXO2400" s="14"/>
      <c r="VXP2400" s="14"/>
      <c r="VXQ2400" s="14"/>
      <c r="VXR2400" s="14"/>
      <c r="VXS2400" s="14"/>
      <c r="VXT2400" s="14"/>
      <c r="VXU2400" s="14"/>
      <c r="VXV2400" s="14"/>
      <c r="VXW2400" s="14"/>
      <c r="VXX2400" s="14"/>
      <c r="VXY2400" s="14"/>
      <c r="VXZ2400" s="14"/>
      <c r="VYA2400" s="14"/>
      <c r="VYB2400" s="14"/>
      <c r="VYC2400" s="14"/>
      <c r="VYD2400" s="14"/>
      <c r="VYE2400" s="14"/>
      <c r="VYF2400" s="14"/>
      <c r="VYG2400" s="14"/>
      <c r="VYH2400" s="14"/>
      <c r="VYI2400" s="14"/>
      <c r="VYJ2400" s="14"/>
      <c r="VYK2400" s="14"/>
      <c r="VYL2400" s="14"/>
      <c r="VYM2400" s="14"/>
      <c r="VYN2400" s="14"/>
      <c r="VYO2400" s="14"/>
      <c r="VYP2400" s="14"/>
      <c r="VYQ2400" s="14"/>
      <c r="VYR2400" s="14"/>
      <c r="VYS2400" s="14"/>
      <c r="VYT2400" s="14"/>
      <c r="VYU2400" s="14"/>
      <c r="VYV2400" s="14"/>
      <c r="VYW2400" s="14"/>
      <c r="VYX2400" s="14"/>
      <c r="VYY2400" s="14"/>
      <c r="VYZ2400" s="14"/>
      <c r="VZA2400" s="14"/>
      <c r="VZB2400" s="14"/>
      <c r="VZC2400" s="14"/>
      <c r="VZD2400" s="14"/>
      <c r="VZE2400" s="14"/>
      <c r="VZF2400" s="14"/>
      <c r="VZG2400" s="14"/>
      <c r="VZH2400" s="14"/>
      <c r="VZI2400" s="14"/>
      <c r="VZJ2400" s="14"/>
      <c r="VZK2400" s="14"/>
      <c r="VZL2400" s="14"/>
      <c r="VZM2400" s="14"/>
      <c r="VZN2400" s="14"/>
      <c r="VZO2400" s="14"/>
      <c r="VZP2400" s="14"/>
      <c r="VZQ2400" s="14"/>
      <c r="VZR2400" s="14"/>
      <c r="VZS2400" s="14"/>
      <c r="VZT2400" s="14"/>
      <c r="VZU2400" s="14"/>
      <c r="VZV2400" s="14"/>
      <c r="VZW2400" s="14"/>
      <c r="VZX2400" s="14"/>
      <c r="VZY2400" s="14"/>
      <c r="VZZ2400" s="14"/>
      <c r="WAA2400" s="14"/>
      <c r="WAB2400" s="14"/>
      <c r="WAC2400" s="14"/>
      <c r="WAD2400" s="14"/>
      <c r="WAE2400" s="14"/>
      <c r="WAF2400" s="14"/>
      <c r="WAG2400" s="14"/>
      <c r="WAH2400" s="14"/>
      <c r="WAI2400" s="14"/>
      <c r="WAJ2400" s="14"/>
      <c r="WAK2400" s="14"/>
      <c r="WAL2400" s="14"/>
      <c r="WAM2400" s="14"/>
      <c r="WAN2400" s="14"/>
      <c r="WAO2400" s="14"/>
      <c r="WAP2400" s="14"/>
      <c r="WAQ2400" s="14"/>
      <c r="WAR2400" s="14"/>
      <c r="WAS2400" s="14"/>
      <c r="WAT2400" s="14"/>
      <c r="WAU2400" s="14"/>
      <c r="WAV2400" s="14"/>
      <c r="WAW2400" s="14"/>
      <c r="WAX2400" s="14"/>
      <c r="WAY2400" s="14"/>
      <c r="WAZ2400" s="14"/>
      <c r="WBA2400" s="14"/>
      <c r="WBB2400" s="14"/>
      <c r="WBC2400" s="14"/>
      <c r="WBD2400" s="14"/>
      <c r="WBE2400" s="14"/>
      <c r="WBF2400" s="14"/>
      <c r="WBG2400" s="14"/>
      <c r="WBH2400" s="14"/>
      <c r="WBI2400" s="14"/>
      <c r="WBJ2400" s="14"/>
      <c r="WBK2400" s="14"/>
      <c r="WBL2400" s="14"/>
      <c r="WBM2400" s="14"/>
      <c r="WBN2400" s="14"/>
      <c r="WBO2400" s="14"/>
      <c r="WBP2400" s="14"/>
      <c r="WBQ2400" s="14"/>
      <c r="WBR2400" s="14"/>
      <c r="WBS2400" s="14"/>
      <c r="WBT2400" s="14"/>
      <c r="WBU2400" s="14"/>
      <c r="WBV2400" s="14"/>
      <c r="WBW2400" s="14"/>
      <c r="WBX2400" s="14"/>
      <c r="WBY2400" s="14"/>
      <c r="WBZ2400" s="14"/>
      <c r="WCA2400" s="14"/>
      <c r="WCB2400" s="14"/>
      <c r="WCC2400" s="14"/>
      <c r="WCD2400" s="14"/>
      <c r="WCE2400" s="14"/>
      <c r="WCF2400" s="14"/>
      <c r="WCG2400" s="14"/>
      <c r="WCH2400" s="14"/>
      <c r="WCI2400" s="14"/>
      <c r="WCJ2400" s="14"/>
      <c r="WCK2400" s="14"/>
      <c r="WCL2400" s="14"/>
      <c r="WCM2400" s="14"/>
      <c r="WCN2400" s="14"/>
      <c r="WCO2400" s="14"/>
      <c r="WCP2400" s="14"/>
      <c r="WCQ2400" s="14"/>
      <c r="WCR2400" s="14"/>
      <c r="WCS2400" s="14"/>
      <c r="WCT2400" s="14"/>
      <c r="WCU2400" s="14"/>
      <c r="WCV2400" s="14"/>
      <c r="WCW2400" s="14"/>
      <c r="WCX2400" s="14"/>
      <c r="WCY2400" s="14"/>
      <c r="WCZ2400" s="14"/>
      <c r="WDA2400" s="14"/>
      <c r="WDB2400" s="14"/>
      <c r="WDC2400" s="14"/>
      <c r="WDD2400" s="14"/>
      <c r="WDE2400" s="14"/>
      <c r="WDF2400" s="14"/>
      <c r="WDG2400" s="14"/>
      <c r="WDH2400" s="14"/>
      <c r="WDI2400" s="14"/>
      <c r="WDJ2400" s="14"/>
      <c r="WDK2400" s="14"/>
      <c r="WDL2400" s="14"/>
      <c r="WDM2400" s="14"/>
      <c r="WDN2400" s="14"/>
      <c r="WDO2400" s="14"/>
      <c r="WDP2400" s="14"/>
      <c r="WDQ2400" s="14"/>
      <c r="WDR2400" s="14"/>
      <c r="WDS2400" s="14"/>
      <c r="WDT2400" s="14"/>
      <c r="WDU2400" s="14"/>
      <c r="WDV2400" s="14"/>
      <c r="WDW2400" s="14"/>
      <c r="WDX2400" s="14"/>
      <c r="WDY2400" s="14"/>
      <c r="WDZ2400" s="14"/>
      <c r="WEA2400" s="14"/>
      <c r="WEB2400" s="14"/>
      <c r="WEC2400" s="14"/>
      <c r="WED2400" s="14"/>
      <c r="WEE2400" s="14"/>
      <c r="WEF2400" s="14"/>
      <c r="WEG2400" s="14"/>
      <c r="WEH2400" s="14"/>
      <c r="WEI2400" s="14"/>
      <c r="WEJ2400" s="14"/>
      <c r="WEK2400" s="14"/>
      <c r="WEL2400" s="14"/>
      <c r="WEM2400" s="14"/>
      <c r="WEN2400" s="14"/>
      <c r="WEO2400" s="14"/>
      <c r="WEP2400" s="14"/>
      <c r="WEQ2400" s="14"/>
      <c r="WER2400" s="14"/>
      <c r="WES2400" s="14"/>
      <c r="WET2400" s="14"/>
      <c r="WEU2400" s="14"/>
      <c r="WEV2400" s="14"/>
      <c r="WEW2400" s="14"/>
      <c r="WEX2400" s="14"/>
      <c r="WEY2400" s="14"/>
      <c r="WEZ2400" s="14"/>
      <c r="WFA2400" s="14"/>
      <c r="WFB2400" s="14"/>
      <c r="WFC2400" s="14"/>
      <c r="WFD2400" s="14"/>
      <c r="WFE2400" s="14"/>
      <c r="WFF2400" s="14"/>
      <c r="WFG2400" s="14"/>
      <c r="WFH2400" s="14"/>
      <c r="WFI2400" s="14"/>
      <c r="WFJ2400" s="14"/>
      <c r="WFK2400" s="14"/>
      <c r="WFL2400" s="14"/>
      <c r="WFM2400" s="14"/>
      <c r="WFN2400" s="14"/>
      <c r="WFO2400" s="14"/>
      <c r="WFP2400" s="14"/>
      <c r="WFQ2400" s="14"/>
      <c r="WFR2400" s="14"/>
      <c r="WFS2400" s="14"/>
      <c r="WFT2400" s="14"/>
      <c r="WFU2400" s="14"/>
      <c r="WFV2400" s="14"/>
      <c r="WFW2400" s="14"/>
      <c r="WFX2400" s="14"/>
      <c r="WFY2400" s="14"/>
      <c r="WFZ2400" s="14"/>
      <c r="WGA2400" s="14"/>
      <c r="WGB2400" s="14"/>
      <c r="WGC2400" s="14"/>
      <c r="WGD2400" s="14"/>
      <c r="WGE2400" s="14"/>
      <c r="WGF2400" s="14"/>
      <c r="WGG2400" s="14"/>
      <c r="WGH2400" s="14"/>
      <c r="WGI2400" s="14"/>
      <c r="WGJ2400" s="14"/>
      <c r="WGK2400" s="14"/>
      <c r="WGL2400" s="14"/>
      <c r="WGM2400" s="14"/>
      <c r="WGN2400" s="14"/>
      <c r="WGO2400" s="14"/>
      <c r="WGP2400" s="14"/>
      <c r="WGQ2400" s="14"/>
      <c r="WGR2400" s="14"/>
      <c r="WGS2400" s="14"/>
      <c r="WGT2400" s="14"/>
      <c r="WGU2400" s="14"/>
      <c r="WGV2400" s="14"/>
      <c r="WGW2400" s="14"/>
      <c r="WGX2400" s="14"/>
      <c r="WGY2400" s="14"/>
      <c r="WGZ2400" s="14"/>
      <c r="WHA2400" s="14"/>
      <c r="WHB2400" s="14"/>
      <c r="WHC2400" s="14"/>
      <c r="WHD2400" s="14"/>
      <c r="WHE2400" s="14"/>
      <c r="WHF2400" s="14"/>
      <c r="WHG2400" s="14"/>
      <c r="WHH2400" s="14"/>
      <c r="WHI2400" s="14"/>
      <c r="WHJ2400" s="14"/>
      <c r="WHK2400" s="14"/>
      <c r="WHL2400" s="14"/>
      <c r="WHM2400" s="14"/>
      <c r="WHN2400" s="14"/>
      <c r="WHO2400" s="14"/>
      <c r="WHP2400" s="14"/>
      <c r="WHQ2400" s="14"/>
      <c r="WHR2400" s="14"/>
      <c r="WHS2400" s="14"/>
      <c r="WHT2400" s="14"/>
      <c r="WHU2400" s="14"/>
      <c r="WHV2400" s="14"/>
      <c r="WHW2400" s="14"/>
      <c r="WHX2400" s="14"/>
      <c r="WHY2400" s="14"/>
      <c r="WHZ2400" s="14"/>
      <c r="WIA2400" s="14"/>
      <c r="WIB2400" s="14"/>
      <c r="WIC2400" s="14"/>
      <c r="WID2400" s="14"/>
      <c r="WIE2400" s="14"/>
      <c r="WIF2400" s="14"/>
      <c r="WIG2400" s="14"/>
      <c r="WIH2400" s="14"/>
      <c r="WII2400" s="14"/>
      <c r="WIJ2400" s="14"/>
      <c r="WIK2400" s="14"/>
      <c r="WIL2400" s="14"/>
      <c r="WIM2400" s="14"/>
      <c r="WIN2400" s="14"/>
      <c r="WIO2400" s="14"/>
      <c r="WIP2400" s="14"/>
      <c r="WIQ2400" s="14"/>
      <c r="WIR2400" s="14"/>
      <c r="WIS2400" s="14"/>
      <c r="WIT2400" s="14"/>
      <c r="WIU2400" s="14"/>
      <c r="WIV2400" s="14"/>
      <c r="WIW2400" s="14"/>
      <c r="WIX2400" s="14"/>
      <c r="WIY2400" s="14"/>
      <c r="WIZ2400" s="14"/>
      <c r="WJA2400" s="14"/>
      <c r="WJB2400" s="14"/>
      <c r="WJC2400" s="14"/>
      <c r="WJD2400" s="14"/>
      <c r="WJE2400" s="14"/>
      <c r="WJF2400" s="14"/>
      <c r="WJG2400" s="14"/>
      <c r="WJH2400" s="14"/>
      <c r="WJI2400" s="14"/>
      <c r="WJJ2400" s="14"/>
      <c r="WJK2400" s="14"/>
      <c r="WJL2400" s="14"/>
      <c r="WJM2400" s="14"/>
      <c r="WJN2400" s="14"/>
      <c r="WJO2400" s="14"/>
      <c r="WJP2400" s="14"/>
      <c r="WJQ2400" s="14"/>
      <c r="WJR2400" s="14"/>
      <c r="WJS2400" s="14"/>
      <c r="WJT2400" s="14"/>
      <c r="WJU2400" s="14"/>
      <c r="WJV2400" s="14"/>
      <c r="WJW2400" s="14"/>
      <c r="WJX2400" s="14"/>
      <c r="WJY2400" s="14"/>
      <c r="WJZ2400" s="14"/>
      <c r="WKA2400" s="14"/>
      <c r="WKB2400" s="14"/>
      <c r="WKC2400" s="14"/>
      <c r="WKD2400" s="14"/>
      <c r="WKE2400" s="14"/>
      <c r="WKF2400" s="14"/>
      <c r="WKG2400" s="14"/>
      <c r="WKH2400" s="14"/>
      <c r="WKI2400" s="14"/>
      <c r="WKJ2400" s="14"/>
      <c r="WKK2400" s="14"/>
      <c r="WKL2400" s="14"/>
      <c r="WKM2400" s="14"/>
      <c r="WKN2400" s="14"/>
      <c r="WKO2400" s="14"/>
      <c r="WKP2400" s="14"/>
      <c r="WKQ2400" s="14"/>
      <c r="WKR2400" s="14"/>
      <c r="WKS2400" s="14"/>
      <c r="WKT2400" s="14"/>
      <c r="WKU2400" s="14"/>
      <c r="WKV2400" s="14"/>
      <c r="WKW2400" s="14"/>
      <c r="WKX2400" s="14"/>
      <c r="WKY2400" s="14"/>
      <c r="WKZ2400" s="14"/>
      <c r="WLA2400" s="14"/>
      <c r="WLB2400" s="14"/>
      <c r="WLC2400" s="14"/>
      <c r="WLD2400" s="14"/>
      <c r="WLE2400" s="14"/>
      <c r="WLF2400" s="14"/>
      <c r="WLG2400" s="14"/>
      <c r="WLH2400" s="14"/>
      <c r="WLI2400" s="14"/>
      <c r="WLJ2400" s="14"/>
      <c r="WLK2400" s="14"/>
      <c r="WLL2400" s="14"/>
      <c r="WLM2400" s="14"/>
      <c r="WLN2400" s="14"/>
      <c r="WLO2400" s="14"/>
      <c r="WLP2400" s="14"/>
      <c r="WLQ2400" s="14"/>
      <c r="WLR2400" s="14"/>
      <c r="WLS2400" s="14"/>
      <c r="WLT2400" s="14"/>
      <c r="WLU2400" s="14"/>
      <c r="WLV2400" s="14"/>
      <c r="WLW2400" s="14"/>
      <c r="WLX2400" s="14"/>
      <c r="WLY2400" s="14"/>
      <c r="WLZ2400" s="14"/>
      <c r="WMA2400" s="14"/>
      <c r="WMB2400" s="14"/>
      <c r="WMC2400" s="14"/>
      <c r="WMD2400" s="14"/>
      <c r="WME2400" s="14"/>
      <c r="WMF2400" s="14"/>
      <c r="WMG2400" s="14"/>
      <c r="WMH2400" s="14"/>
      <c r="WMI2400" s="14"/>
      <c r="WMJ2400" s="14"/>
      <c r="WMK2400" s="14"/>
      <c r="WML2400" s="14"/>
      <c r="WMM2400" s="14"/>
      <c r="WMN2400" s="14"/>
      <c r="WMO2400" s="14"/>
      <c r="WMP2400" s="14"/>
      <c r="WMQ2400" s="14"/>
      <c r="WMR2400" s="14"/>
      <c r="WMS2400" s="14"/>
      <c r="WMT2400" s="14"/>
      <c r="WMU2400" s="14"/>
      <c r="WMV2400" s="14"/>
      <c r="WMW2400" s="14"/>
      <c r="WMX2400" s="14"/>
      <c r="WMY2400" s="14"/>
      <c r="WMZ2400" s="14"/>
      <c r="WNA2400" s="14"/>
      <c r="WNB2400" s="14"/>
      <c r="WNC2400" s="14"/>
      <c r="WND2400" s="14"/>
      <c r="WNE2400" s="14"/>
      <c r="WNF2400" s="14"/>
      <c r="WNG2400" s="14"/>
      <c r="WNH2400" s="14"/>
      <c r="WNI2400" s="14"/>
      <c r="WNJ2400" s="14"/>
      <c r="WNK2400" s="14"/>
      <c r="WNL2400" s="14"/>
      <c r="WNM2400" s="14"/>
      <c r="WNN2400" s="14"/>
      <c r="WNO2400" s="14"/>
      <c r="WNP2400" s="14"/>
      <c r="WNQ2400" s="14"/>
      <c r="WNR2400" s="14"/>
      <c r="WNS2400" s="14"/>
      <c r="WNT2400" s="14"/>
      <c r="WNU2400" s="14"/>
      <c r="WNV2400" s="14"/>
      <c r="WNW2400" s="14"/>
      <c r="WNX2400" s="14"/>
      <c r="WNY2400" s="14"/>
      <c r="WNZ2400" s="14"/>
      <c r="WOA2400" s="14"/>
      <c r="WOB2400" s="14"/>
      <c r="WOC2400" s="14"/>
      <c r="WOD2400" s="14"/>
      <c r="WOE2400" s="14"/>
      <c r="WOF2400" s="14"/>
      <c r="WOG2400" s="14"/>
      <c r="WOH2400" s="14"/>
      <c r="WOI2400" s="14"/>
      <c r="WOJ2400" s="14"/>
      <c r="WOK2400" s="14"/>
      <c r="WOL2400" s="14"/>
      <c r="WOM2400" s="14"/>
      <c r="WON2400" s="14"/>
      <c r="WOO2400" s="14"/>
      <c r="WOP2400" s="14"/>
      <c r="WOQ2400" s="14"/>
      <c r="WOR2400" s="14"/>
      <c r="WOS2400" s="14"/>
      <c r="WOT2400" s="14"/>
      <c r="WOU2400" s="14"/>
      <c r="WOV2400" s="14"/>
      <c r="WOW2400" s="14"/>
      <c r="WOX2400" s="14"/>
      <c r="WOY2400" s="14"/>
      <c r="WOZ2400" s="14"/>
      <c r="WPA2400" s="14"/>
      <c r="WPB2400" s="14"/>
      <c r="WPC2400" s="14"/>
      <c r="WPD2400" s="14"/>
      <c r="WPE2400" s="14"/>
      <c r="WPF2400" s="14"/>
      <c r="WPG2400" s="14"/>
      <c r="WPH2400" s="14"/>
      <c r="WPI2400" s="14"/>
      <c r="WPJ2400" s="14"/>
      <c r="WPK2400" s="14"/>
      <c r="WPL2400" s="14"/>
      <c r="WPM2400" s="14"/>
      <c r="WPN2400" s="14"/>
      <c r="WPO2400" s="14"/>
      <c r="WPP2400" s="14"/>
      <c r="WPQ2400" s="14"/>
      <c r="WPR2400" s="14"/>
      <c r="WPS2400" s="14"/>
      <c r="WPT2400" s="14"/>
      <c r="WPU2400" s="14"/>
      <c r="WPV2400" s="14"/>
      <c r="WPW2400" s="14"/>
      <c r="WPX2400" s="14"/>
      <c r="WPY2400" s="14"/>
      <c r="WPZ2400" s="14"/>
      <c r="WQA2400" s="14"/>
      <c r="WQB2400" s="14"/>
      <c r="WQC2400" s="14"/>
      <c r="WQD2400" s="14"/>
      <c r="WQE2400" s="14"/>
      <c r="WQF2400" s="14"/>
      <c r="WQG2400" s="14"/>
      <c r="WQH2400" s="14"/>
      <c r="WQI2400" s="14"/>
      <c r="WQJ2400" s="14"/>
      <c r="WQK2400" s="14"/>
      <c r="WQL2400" s="14"/>
      <c r="WQM2400" s="14"/>
      <c r="WQN2400" s="14"/>
      <c r="WQO2400" s="14"/>
      <c r="WQP2400" s="14"/>
      <c r="WQQ2400" s="14"/>
      <c r="WQR2400" s="14"/>
      <c r="WQS2400" s="14"/>
      <c r="WQT2400" s="14"/>
      <c r="WQU2400" s="14"/>
      <c r="WQV2400" s="14"/>
      <c r="WQW2400" s="14"/>
      <c r="WQX2400" s="14"/>
      <c r="WQY2400" s="14"/>
      <c r="WQZ2400" s="14"/>
      <c r="WRA2400" s="14"/>
      <c r="WRB2400" s="14"/>
      <c r="WRC2400" s="14"/>
      <c r="WRD2400" s="14"/>
      <c r="WRE2400" s="14"/>
      <c r="WRF2400" s="14"/>
      <c r="WRG2400" s="14"/>
      <c r="WRH2400" s="14"/>
      <c r="WRI2400" s="14"/>
      <c r="WRJ2400" s="14"/>
      <c r="WRK2400" s="14"/>
      <c r="WRL2400" s="14"/>
      <c r="WRM2400" s="14"/>
      <c r="WRN2400" s="14"/>
      <c r="WRO2400" s="14"/>
      <c r="WRP2400" s="14"/>
      <c r="WRQ2400" s="14"/>
      <c r="WRR2400" s="14"/>
      <c r="WRS2400" s="14"/>
      <c r="WRT2400" s="14"/>
      <c r="WRU2400" s="14"/>
      <c r="WRV2400" s="14"/>
      <c r="WRW2400" s="14"/>
      <c r="WRX2400" s="14"/>
      <c r="WRY2400" s="14"/>
      <c r="WRZ2400" s="14"/>
      <c r="WSA2400" s="14"/>
      <c r="WSB2400" s="14"/>
      <c r="WSC2400" s="14"/>
      <c r="WSD2400" s="14"/>
      <c r="WSE2400" s="14"/>
      <c r="WSF2400" s="14"/>
      <c r="WSG2400" s="14"/>
      <c r="WSH2400" s="14"/>
      <c r="WSI2400" s="14"/>
      <c r="WSJ2400" s="14"/>
      <c r="WSK2400" s="14"/>
      <c r="WSL2400" s="14"/>
      <c r="WSM2400" s="14"/>
      <c r="WSN2400" s="14"/>
      <c r="WSO2400" s="14"/>
      <c r="WSP2400" s="14"/>
      <c r="WSQ2400" s="14"/>
      <c r="WSR2400" s="14"/>
      <c r="WSS2400" s="14"/>
      <c r="WST2400" s="14"/>
      <c r="WSU2400" s="14"/>
      <c r="WSV2400" s="14"/>
      <c r="WSW2400" s="14"/>
      <c r="WSX2400" s="14"/>
      <c r="WSY2400" s="14"/>
      <c r="WSZ2400" s="14"/>
      <c r="WTA2400" s="14"/>
      <c r="WTB2400" s="14"/>
      <c r="WTC2400" s="14"/>
      <c r="WTD2400" s="14"/>
      <c r="WTE2400" s="14"/>
      <c r="WTF2400" s="14"/>
      <c r="WTG2400" s="14"/>
      <c r="WTH2400" s="14"/>
      <c r="WTI2400" s="14"/>
      <c r="WTJ2400" s="14"/>
      <c r="WTK2400" s="14"/>
      <c r="WTL2400" s="14"/>
      <c r="WTM2400" s="14"/>
      <c r="WTN2400" s="14"/>
      <c r="WTO2400" s="14"/>
      <c r="WTP2400" s="14"/>
      <c r="WTQ2400" s="14"/>
      <c r="WTR2400" s="14"/>
      <c r="WTS2400" s="14"/>
      <c r="WTT2400" s="14"/>
      <c r="WTU2400" s="14"/>
      <c r="WTV2400" s="14"/>
      <c r="WTW2400" s="14"/>
      <c r="WTX2400" s="14"/>
      <c r="WTY2400" s="14"/>
      <c r="WTZ2400" s="14"/>
      <c r="WUA2400" s="14"/>
      <c r="WUB2400" s="14"/>
      <c r="WUC2400" s="14"/>
      <c r="WUD2400" s="14"/>
      <c r="WUE2400" s="14"/>
      <c r="WUF2400" s="14"/>
      <c r="WUG2400" s="14"/>
      <c r="WUH2400" s="14"/>
      <c r="WUI2400" s="14"/>
      <c r="WUJ2400" s="14"/>
      <c r="WUK2400" s="14"/>
      <c r="WUL2400" s="14"/>
      <c r="WUM2400" s="14"/>
      <c r="WUN2400" s="14"/>
      <c r="WUO2400" s="14"/>
      <c r="WUP2400" s="14"/>
      <c r="WUQ2400" s="14"/>
      <c r="WUR2400" s="14"/>
      <c r="WUS2400" s="14"/>
      <c r="WUT2400" s="14"/>
      <c r="WUU2400" s="14"/>
      <c r="WUV2400" s="14"/>
      <c r="WUW2400" s="14"/>
      <c r="WUX2400" s="14"/>
      <c r="WUY2400" s="14"/>
      <c r="WUZ2400" s="14"/>
      <c r="WVA2400" s="14"/>
      <c r="WVB2400" s="14"/>
      <c r="WVC2400" s="14"/>
      <c r="WVD2400" s="14"/>
      <c r="WVE2400" s="14"/>
      <c r="WVF2400" s="14"/>
      <c r="WVG2400" s="14"/>
      <c r="WVH2400" s="14"/>
      <c r="WVI2400" s="14"/>
      <c r="WVJ2400" s="14"/>
      <c r="WVK2400" s="14"/>
      <c r="WVL2400" s="14"/>
      <c r="WVM2400" s="14"/>
      <c r="WVN2400" s="14"/>
      <c r="WVO2400" s="14"/>
      <c r="WVP2400" s="14"/>
      <c r="WVQ2400" s="14"/>
      <c r="WVR2400" s="14"/>
      <c r="WVS2400" s="14"/>
      <c r="WVT2400" s="14"/>
      <c r="WVU2400" s="14"/>
      <c r="WVV2400" s="14"/>
      <c r="WVW2400" s="14"/>
      <c r="WVX2400" s="14"/>
      <c r="WVY2400" s="14"/>
      <c r="WVZ2400" s="14"/>
      <c r="WWA2400" s="14"/>
      <c r="WWB2400" s="14"/>
      <c r="WWC2400" s="14"/>
      <c r="WWD2400" s="14"/>
      <c r="WWE2400" s="14"/>
      <c r="WWF2400" s="14"/>
      <c r="WWG2400" s="14"/>
      <c r="WWH2400" s="14"/>
      <c r="WWI2400" s="14"/>
      <c r="WWJ2400" s="14"/>
      <c r="WWK2400" s="14"/>
      <c r="WWL2400" s="14"/>
      <c r="WWM2400" s="14"/>
      <c r="WWN2400" s="14"/>
      <c r="WWO2400" s="14"/>
      <c r="WWP2400" s="14"/>
      <c r="WWQ2400" s="14"/>
      <c r="WWR2400" s="14"/>
      <c r="WWS2400" s="14"/>
      <c r="WWT2400" s="14"/>
      <c r="WWU2400" s="14"/>
      <c r="WWV2400" s="14"/>
      <c r="WWW2400" s="14"/>
      <c r="WWX2400" s="14"/>
      <c r="WWY2400" s="14"/>
      <c r="WWZ2400" s="14"/>
      <c r="WXA2400" s="14"/>
      <c r="WXB2400" s="14"/>
      <c r="WXC2400" s="14"/>
      <c r="WXD2400" s="14"/>
      <c r="WXE2400" s="14"/>
      <c r="WXF2400" s="14"/>
      <c r="WXG2400" s="14"/>
      <c r="WXH2400" s="14"/>
      <c r="WXI2400" s="14"/>
      <c r="WXJ2400" s="14"/>
      <c r="WXK2400" s="14"/>
      <c r="WXL2400" s="14"/>
      <c r="WXM2400" s="14"/>
      <c r="WXN2400" s="14"/>
      <c r="WXO2400" s="14"/>
      <c r="WXP2400" s="14"/>
      <c r="WXQ2400" s="14"/>
      <c r="WXR2400" s="14"/>
      <c r="WXS2400" s="14"/>
      <c r="WXT2400" s="14"/>
      <c r="WXU2400" s="14"/>
      <c r="WXV2400" s="14"/>
      <c r="WXW2400" s="14"/>
      <c r="WXX2400" s="14"/>
      <c r="WXY2400" s="14"/>
      <c r="WXZ2400" s="14"/>
      <c r="WYA2400" s="14"/>
      <c r="WYB2400" s="14"/>
      <c r="WYC2400" s="14"/>
      <c r="WYD2400" s="14"/>
      <c r="WYE2400" s="14"/>
      <c r="WYF2400" s="14"/>
      <c r="WYG2400" s="14"/>
      <c r="WYH2400" s="14"/>
      <c r="WYI2400" s="14"/>
      <c r="WYJ2400" s="14"/>
      <c r="WYK2400" s="14"/>
      <c r="WYL2400" s="14"/>
      <c r="WYM2400" s="14"/>
      <c r="WYN2400" s="14"/>
      <c r="WYO2400" s="14"/>
      <c r="WYP2400" s="14"/>
      <c r="WYQ2400" s="14"/>
      <c r="WYR2400" s="14"/>
      <c r="WYS2400" s="14"/>
      <c r="WYT2400" s="14"/>
      <c r="WYU2400" s="14"/>
      <c r="WYV2400" s="14"/>
      <c r="WYW2400" s="14"/>
      <c r="WYX2400" s="14"/>
      <c r="WYY2400" s="14"/>
      <c r="WYZ2400" s="14"/>
      <c r="WZA2400" s="14"/>
      <c r="WZB2400" s="14"/>
      <c r="WZC2400" s="14"/>
      <c r="WZD2400" s="14"/>
      <c r="WZE2400" s="14"/>
      <c r="WZF2400" s="14"/>
      <c r="WZG2400" s="14"/>
      <c r="WZH2400" s="14"/>
      <c r="WZI2400" s="14"/>
      <c r="WZJ2400" s="14"/>
      <c r="WZK2400" s="14"/>
      <c r="WZL2400" s="14"/>
      <c r="WZM2400" s="14"/>
      <c r="WZN2400" s="14"/>
      <c r="WZO2400" s="14"/>
      <c r="WZP2400" s="14"/>
      <c r="WZQ2400" s="14"/>
      <c r="WZR2400" s="14"/>
      <c r="WZS2400" s="14"/>
      <c r="WZT2400" s="14"/>
      <c r="WZU2400" s="14"/>
      <c r="WZV2400" s="14"/>
      <c r="WZW2400" s="14"/>
      <c r="WZX2400" s="14"/>
      <c r="WZY2400" s="14"/>
      <c r="WZZ2400" s="14"/>
      <c r="XAA2400" s="14"/>
      <c r="XAB2400" s="14"/>
      <c r="XAC2400" s="14"/>
      <c r="XAD2400" s="14"/>
      <c r="XAE2400" s="14"/>
      <c r="XAF2400" s="14"/>
      <c r="XAG2400" s="14"/>
      <c r="XAH2400" s="14"/>
      <c r="XAI2400" s="14"/>
      <c r="XAJ2400" s="14"/>
      <c r="XAK2400" s="14"/>
      <c r="XAL2400" s="14"/>
      <c r="XAM2400" s="14"/>
      <c r="XAN2400" s="14"/>
      <c r="XAO2400" s="14"/>
      <c r="XAP2400" s="14"/>
      <c r="XAQ2400" s="14"/>
      <c r="XAR2400" s="14"/>
      <c r="XAS2400" s="14"/>
      <c r="XAT2400" s="14"/>
      <c r="XAU2400" s="14"/>
      <c r="XAV2400" s="14"/>
      <c r="XAW2400" s="14"/>
      <c r="XAX2400" s="14"/>
      <c r="XAY2400" s="14"/>
      <c r="XAZ2400" s="14"/>
      <c r="XBA2400" s="14"/>
      <c r="XBB2400" s="14"/>
      <c r="XBC2400" s="14"/>
      <c r="XBD2400" s="14"/>
      <c r="XBE2400" s="14"/>
      <c r="XBF2400" s="14"/>
      <c r="XBG2400" s="14"/>
      <c r="XBH2400" s="14"/>
      <c r="XBI2400" s="14"/>
      <c r="XBJ2400" s="14"/>
      <c r="XBK2400" s="14"/>
      <c r="XBL2400" s="14"/>
      <c r="XBM2400" s="14"/>
      <c r="XBN2400" s="14"/>
      <c r="XBO2400" s="14"/>
      <c r="XBP2400" s="14"/>
      <c r="XBQ2400" s="14"/>
      <c r="XBR2400" s="14"/>
      <c r="XBS2400" s="14"/>
      <c r="XBT2400" s="14"/>
      <c r="XBU2400" s="14"/>
      <c r="XBV2400" s="14"/>
      <c r="XBW2400" s="14"/>
      <c r="XBX2400" s="14"/>
      <c r="XBY2400" s="14"/>
      <c r="XBZ2400" s="14"/>
      <c r="XCA2400" s="14"/>
      <c r="XCB2400" s="14"/>
      <c r="XCC2400" s="14"/>
      <c r="XCD2400" s="14"/>
      <c r="XCE2400" s="14"/>
      <c r="XCF2400" s="14"/>
      <c r="XCG2400" s="14"/>
      <c r="XCH2400" s="14"/>
      <c r="XCI2400" s="14"/>
      <c r="XCJ2400" s="14"/>
      <c r="XCK2400" s="14"/>
      <c r="XCL2400" s="14"/>
      <c r="XCM2400" s="14"/>
      <c r="XCN2400" s="14"/>
      <c r="XCO2400" s="14"/>
      <c r="XCP2400" s="14"/>
      <c r="XCQ2400" s="14"/>
      <c r="XCR2400" s="14"/>
      <c r="XCS2400" s="14"/>
      <c r="XCT2400" s="14"/>
      <c r="XCU2400" s="14"/>
      <c r="XCV2400" s="14"/>
      <c r="XCW2400" s="14"/>
      <c r="XCX2400" s="14"/>
      <c r="XCY2400" s="14"/>
      <c r="XCZ2400" s="14"/>
      <c r="XDA2400" s="14"/>
      <c r="XDB2400" s="14"/>
      <c r="XDC2400" s="14"/>
      <c r="XDD2400" s="14"/>
      <c r="XDE2400" s="14"/>
      <c r="XDF2400" s="14"/>
      <c r="XDG2400" s="14"/>
      <c r="XDH2400" s="14"/>
      <c r="XDI2400" s="14"/>
      <c r="XDJ2400" s="14"/>
      <c r="XDK2400" s="14"/>
      <c r="XDL2400" s="14"/>
      <c r="XDM2400" s="14"/>
      <c r="XDN2400" s="14"/>
      <c r="XDO2400" s="14"/>
      <c r="XDP2400" s="14"/>
      <c r="XDQ2400" s="14"/>
      <c r="XDR2400" s="14"/>
      <c r="XDS2400" s="14"/>
      <c r="XDT2400" s="14"/>
      <c r="XDU2400" s="14"/>
      <c r="XDV2400" s="14"/>
      <c r="XDW2400" s="14"/>
      <c r="XDX2400" s="14"/>
      <c r="XDY2400" s="14"/>
      <c r="XDZ2400" s="14"/>
      <c r="XEA2400" s="14"/>
      <c r="XEB2400" s="14"/>
      <c r="XEC2400" s="14"/>
      <c r="XED2400" s="14"/>
      <c r="XEE2400" s="14"/>
      <c r="XEF2400" s="14"/>
      <c r="XEG2400" s="14"/>
      <c r="XEH2400" s="14"/>
      <c r="XEI2400" s="14"/>
      <c r="XEJ2400" s="14"/>
      <c r="XEK2400" s="14"/>
      <c r="XEL2400" s="14"/>
      <c r="XEM2400" s="14"/>
      <c r="XEN2400" s="14"/>
      <c r="XEO2400" s="14"/>
      <c r="XEP2400" s="14"/>
      <c r="XEQ2400" s="14"/>
      <c r="XER2400" s="14"/>
      <c r="XES2400" s="14"/>
      <c r="XET2400" s="14"/>
      <c r="XEU2400" s="14"/>
      <c r="XEV2400" s="14"/>
      <c r="XEW2400" s="14"/>
      <c r="XEX2400" s="14"/>
      <c r="XEY2400" s="14"/>
      <c r="XEZ2400" s="14"/>
      <c r="XFA2400" s="14"/>
      <c r="XFB2400" s="14"/>
    </row>
    <row r="2401" spans="1:16382" ht="22.5" customHeight="1" x14ac:dyDescent="0.25">
      <c r="A2401" s="68" t="str">
        <f t="shared" si="619"/>
        <v>2294.</v>
      </c>
      <c r="B2401" s="25">
        <v>4984</v>
      </c>
      <c r="C2401" s="202" t="s">
        <v>2247</v>
      </c>
      <c r="D2401" s="25">
        <v>1972</v>
      </c>
      <c r="E2401" s="111" t="s">
        <v>2932</v>
      </c>
      <c r="F2401" s="68" t="s">
        <v>2933</v>
      </c>
      <c r="G2401" s="25">
        <v>5</v>
      </c>
      <c r="H2401" s="25">
        <v>6</v>
      </c>
      <c r="I2401" s="144">
        <v>4726.2</v>
      </c>
      <c r="J2401" s="144">
        <v>4726.2</v>
      </c>
      <c r="K2401" s="144">
        <v>4726.2</v>
      </c>
      <c r="L2401" s="30">
        <v>220</v>
      </c>
      <c r="M2401" s="144">
        <f t="shared" si="624"/>
        <v>1270000</v>
      </c>
      <c r="N2401" s="144"/>
      <c r="O2401" s="142"/>
      <c r="P2401" s="144"/>
      <c r="Q2401" s="144">
        <f t="shared" si="625"/>
        <v>1270000</v>
      </c>
      <c r="R2401" s="144"/>
      <c r="S2401" s="30"/>
      <c r="T2401" s="144"/>
      <c r="U2401" s="144"/>
      <c r="V2401" s="144"/>
      <c r="W2401" s="144"/>
      <c r="X2401" s="144"/>
      <c r="Y2401" s="144">
        <v>105.9</v>
      </c>
      <c r="Z2401" s="144">
        <v>870000</v>
      </c>
      <c r="AA2401" s="144"/>
      <c r="AB2401" s="144"/>
      <c r="AC2401" s="144"/>
      <c r="AD2401" s="144"/>
      <c r="AE2401" s="144">
        <v>400000</v>
      </c>
      <c r="AF2401" s="144"/>
      <c r="AG2401" s="324">
        <v>2025</v>
      </c>
      <c r="AH2401" s="128"/>
      <c r="AI2401" s="172"/>
      <c r="AJ2401" s="172"/>
      <c r="AK2401" s="141">
        <f t="shared" si="622"/>
        <v>2294</v>
      </c>
      <c r="AL2401" s="35" t="s">
        <v>153</v>
      </c>
      <c r="AM2401" s="141" t="str">
        <f t="shared" si="623"/>
        <v>2294.</v>
      </c>
      <c r="AN2401" s="147"/>
      <c r="AO2401" s="35"/>
      <c r="AP2401" s="16"/>
    </row>
    <row r="2402" spans="1:16382" ht="23.25" customHeight="1" x14ac:dyDescent="0.25">
      <c r="A2402" s="68" t="str">
        <f t="shared" si="619"/>
        <v>2295.</v>
      </c>
      <c r="B2402" s="187">
        <v>5063</v>
      </c>
      <c r="C2402" s="174" t="s">
        <v>3128</v>
      </c>
      <c r="D2402" s="68">
        <v>2007</v>
      </c>
      <c r="E2402" s="111" t="s">
        <v>2932</v>
      </c>
      <c r="F2402" s="68" t="s">
        <v>2934</v>
      </c>
      <c r="G2402" s="25">
        <v>5</v>
      </c>
      <c r="H2402" s="25">
        <v>2</v>
      </c>
      <c r="I2402" s="317">
        <v>5049.8</v>
      </c>
      <c r="J2402" s="317">
        <v>3209.9</v>
      </c>
      <c r="K2402" s="317">
        <v>3209.9</v>
      </c>
      <c r="L2402" s="12">
        <v>90</v>
      </c>
      <c r="M2402" s="144">
        <f t="shared" si="624"/>
        <v>312500</v>
      </c>
      <c r="N2402" s="144"/>
      <c r="O2402" s="142"/>
      <c r="P2402" s="144"/>
      <c r="Q2402" s="144">
        <f t="shared" si="625"/>
        <v>312500</v>
      </c>
      <c r="R2402" s="144"/>
      <c r="S2402" s="30"/>
      <c r="T2402" s="144"/>
      <c r="U2402" s="144"/>
      <c r="V2402" s="144"/>
      <c r="W2402" s="144"/>
      <c r="X2402" s="144"/>
      <c r="Y2402" s="144"/>
      <c r="Z2402" s="144"/>
      <c r="AA2402" s="144"/>
      <c r="AB2402" s="144"/>
      <c r="AC2402" s="144"/>
      <c r="AD2402" s="144"/>
      <c r="AE2402" s="144">
        <v>312500</v>
      </c>
      <c r="AF2402" s="144"/>
      <c r="AG2402" s="324">
        <v>2025</v>
      </c>
      <c r="AH2402" s="128"/>
      <c r="AI2402" s="172"/>
      <c r="AJ2402" s="172"/>
      <c r="AK2402" s="141">
        <f t="shared" si="622"/>
        <v>2295</v>
      </c>
      <c r="AL2402" s="35" t="s">
        <v>153</v>
      </c>
      <c r="AM2402" s="141" t="str">
        <f t="shared" si="623"/>
        <v>2295.</v>
      </c>
      <c r="AN2402" s="147"/>
      <c r="AO2402" s="35"/>
      <c r="AP2402" s="16"/>
      <c r="AQ2402" s="14"/>
      <c r="AR2402" s="14"/>
      <c r="AS2402" s="14"/>
      <c r="AT2402" s="14"/>
      <c r="AU2402" s="14"/>
      <c r="AV2402" s="14"/>
      <c r="AW2402" s="14"/>
      <c r="AX2402" s="14"/>
      <c r="AY2402" s="14"/>
      <c r="AZ2402" s="14"/>
      <c r="BA2402" s="14"/>
      <c r="BB2402" s="14"/>
      <c r="BC2402" s="14"/>
      <c r="BD2402" s="14"/>
      <c r="BE2402" s="14"/>
      <c r="BF2402" s="14"/>
      <c r="BG2402" s="14"/>
      <c r="BH2402" s="14"/>
      <c r="BI2402" s="14"/>
      <c r="BJ2402" s="14"/>
      <c r="BK2402" s="14"/>
      <c r="BL2402" s="14"/>
      <c r="BM2402" s="14"/>
      <c r="BN2402" s="14"/>
      <c r="BO2402" s="14"/>
      <c r="BP2402" s="14"/>
      <c r="BQ2402" s="14"/>
      <c r="BR2402" s="14"/>
      <c r="BS2402" s="14"/>
      <c r="BT2402" s="14"/>
      <c r="BU2402" s="14"/>
      <c r="BV2402" s="14"/>
      <c r="BW2402" s="14"/>
      <c r="BX2402" s="14"/>
      <c r="BY2402" s="14"/>
      <c r="BZ2402" s="14"/>
      <c r="CA2402" s="14"/>
      <c r="CB2402" s="14"/>
      <c r="CC2402" s="14"/>
      <c r="CD2402" s="14"/>
      <c r="CE2402" s="14"/>
      <c r="CF2402" s="14"/>
      <c r="CG2402" s="14"/>
      <c r="CH2402" s="14"/>
      <c r="CI2402" s="14"/>
      <c r="CJ2402" s="14"/>
      <c r="CK2402" s="14"/>
      <c r="CL2402" s="14"/>
      <c r="CM2402" s="14"/>
      <c r="CN2402" s="14"/>
      <c r="CO2402" s="14"/>
      <c r="CP2402" s="14"/>
      <c r="CQ2402" s="14"/>
      <c r="CR2402" s="14"/>
      <c r="CS2402" s="14"/>
      <c r="CT2402" s="14"/>
      <c r="CU2402" s="14"/>
      <c r="CV2402" s="14"/>
      <c r="CW2402" s="14"/>
      <c r="CX2402" s="14"/>
      <c r="CY2402" s="14"/>
      <c r="CZ2402" s="14"/>
      <c r="DA2402" s="14"/>
      <c r="DB2402" s="14"/>
      <c r="DC2402" s="14"/>
      <c r="DD2402" s="14"/>
      <c r="DE2402" s="14"/>
      <c r="DF2402" s="14"/>
      <c r="DG2402" s="14"/>
      <c r="DH2402" s="14"/>
      <c r="DI2402" s="14"/>
      <c r="DJ2402" s="14"/>
      <c r="DK2402" s="14"/>
      <c r="DL2402" s="14"/>
      <c r="DM2402" s="14"/>
      <c r="DN2402" s="14"/>
      <c r="DO2402" s="14"/>
      <c r="DP2402" s="14"/>
      <c r="DQ2402" s="14"/>
      <c r="DR2402" s="14"/>
      <c r="DS2402" s="14"/>
      <c r="DT2402" s="14"/>
      <c r="DU2402" s="14"/>
      <c r="DV2402" s="14"/>
      <c r="DW2402" s="14"/>
      <c r="DX2402" s="14"/>
      <c r="DY2402" s="14"/>
      <c r="DZ2402" s="14"/>
      <c r="EA2402" s="14"/>
      <c r="EB2402" s="14"/>
      <c r="EC2402" s="14"/>
      <c r="ED2402" s="14"/>
      <c r="EE2402" s="14"/>
      <c r="EF2402" s="14"/>
      <c r="EG2402" s="14"/>
      <c r="EH2402" s="14"/>
      <c r="EI2402" s="14"/>
      <c r="EJ2402" s="14"/>
      <c r="EK2402" s="14"/>
      <c r="EL2402" s="14"/>
      <c r="EM2402" s="14"/>
      <c r="EN2402" s="14"/>
      <c r="EO2402" s="14"/>
      <c r="EP2402" s="14"/>
      <c r="EQ2402" s="14"/>
      <c r="ER2402" s="14"/>
      <c r="ES2402" s="14"/>
      <c r="ET2402" s="14"/>
      <c r="EU2402" s="14"/>
      <c r="EV2402" s="14"/>
      <c r="EW2402" s="14"/>
      <c r="EX2402" s="14"/>
      <c r="EY2402" s="14"/>
      <c r="EZ2402" s="14"/>
      <c r="FA2402" s="14"/>
      <c r="FB2402" s="14"/>
      <c r="FC2402" s="14"/>
      <c r="FD2402" s="14"/>
      <c r="FE2402" s="14"/>
      <c r="FF2402" s="14"/>
      <c r="FG2402" s="14"/>
      <c r="FH2402" s="14"/>
      <c r="FI2402" s="14"/>
      <c r="FJ2402" s="14"/>
      <c r="FK2402" s="14"/>
      <c r="FL2402" s="14"/>
      <c r="FM2402" s="14"/>
      <c r="FN2402" s="14"/>
      <c r="FO2402" s="14"/>
      <c r="FP2402" s="14"/>
      <c r="FQ2402" s="14"/>
      <c r="FR2402" s="14"/>
      <c r="FS2402" s="14"/>
      <c r="FT2402" s="14"/>
      <c r="FU2402" s="14"/>
      <c r="FV2402" s="14"/>
      <c r="FW2402" s="14"/>
      <c r="FX2402" s="14"/>
      <c r="FY2402" s="14"/>
      <c r="FZ2402" s="14"/>
      <c r="GA2402" s="14"/>
      <c r="GB2402" s="14"/>
      <c r="GC2402" s="14"/>
      <c r="GD2402" s="14"/>
      <c r="GE2402" s="14"/>
      <c r="GF2402" s="14"/>
      <c r="GG2402" s="14"/>
      <c r="GH2402" s="14"/>
      <c r="GI2402" s="14"/>
      <c r="GJ2402" s="14"/>
      <c r="GK2402" s="14"/>
      <c r="GL2402" s="14"/>
      <c r="GM2402" s="14"/>
      <c r="GN2402" s="14"/>
      <c r="GO2402" s="14"/>
      <c r="GP2402" s="14"/>
      <c r="GQ2402" s="14"/>
      <c r="GR2402" s="14"/>
      <c r="GS2402" s="14"/>
      <c r="GT2402" s="14"/>
      <c r="GU2402" s="14"/>
      <c r="GV2402" s="14"/>
      <c r="GW2402" s="14"/>
      <c r="GX2402" s="14"/>
      <c r="GY2402" s="14"/>
      <c r="GZ2402" s="14"/>
      <c r="HA2402" s="14"/>
      <c r="HB2402" s="14"/>
      <c r="HC2402" s="14"/>
      <c r="HD2402" s="14"/>
      <c r="HE2402" s="14"/>
      <c r="HF2402" s="14"/>
      <c r="HG2402" s="14"/>
      <c r="HH2402" s="14"/>
      <c r="HI2402" s="14"/>
      <c r="HJ2402" s="14"/>
      <c r="HK2402" s="14"/>
      <c r="HL2402" s="14"/>
      <c r="HM2402" s="14"/>
      <c r="HN2402" s="14"/>
      <c r="HO2402" s="14"/>
      <c r="HP2402" s="14"/>
      <c r="HQ2402" s="14"/>
      <c r="HR2402" s="14"/>
      <c r="HS2402" s="14"/>
      <c r="HT2402" s="14"/>
      <c r="HU2402" s="14"/>
      <c r="HV2402" s="14"/>
      <c r="HW2402" s="14"/>
      <c r="HX2402" s="14"/>
      <c r="HY2402" s="14"/>
      <c r="HZ2402" s="14"/>
      <c r="IA2402" s="14"/>
      <c r="IB2402" s="14"/>
      <c r="IC2402" s="14"/>
      <c r="ID2402" s="14"/>
      <c r="IE2402" s="14"/>
      <c r="IF2402" s="14"/>
      <c r="IG2402" s="14"/>
      <c r="IH2402" s="14"/>
      <c r="II2402" s="14"/>
      <c r="IJ2402" s="14"/>
      <c r="IK2402" s="14"/>
      <c r="IL2402" s="14"/>
      <c r="IM2402" s="14"/>
      <c r="IN2402" s="14"/>
      <c r="IO2402" s="14"/>
      <c r="IP2402" s="14"/>
      <c r="IQ2402" s="14"/>
      <c r="IR2402" s="14"/>
      <c r="IS2402" s="14"/>
      <c r="IT2402" s="14"/>
      <c r="IU2402" s="14"/>
      <c r="IV2402" s="14"/>
      <c r="IW2402" s="14"/>
      <c r="IX2402" s="14"/>
      <c r="IY2402" s="14"/>
      <c r="IZ2402" s="14"/>
      <c r="JA2402" s="14"/>
      <c r="JB2402" s="14"/>
      <c r="JC2402" s="14"/>
      <c r="JD2402" s="14"/>
      <c r="JE2402" s="14"/>
      <c r="JF2402" s="14"/>
      <c r="JG2402" s="14"/>
      <c r="JH2402" s="14"/>
      <c r="JI2402" s="14"/>
      <c r="JJ2402" s="14"/>
      <c r="JK2402" s="14"/>
      <c r="JL2402" s="14"/>
      <c r="JM2402" s="14"/>
      <c r="JN2402" s="14"/>
      <c r="JO2402" s="14"/>
      <c r="JP2402" s="14"/>
      <c r="JQ2402" s="14"/>
      <c r="JR2402" s="14"/>
      <c r="JS2402" s="14"/>
      <c r="JT2402" s="14"/>
      <c r="JU2402" s="14"/>
      <c r="JV2402" s="14"/>
      <c r="JW2402" s="14"/>
      <c r="JX2402" s="14"/>
      <c r="JY2402" s="14"/>
      <c r="JZ2402" s="14"/>
      <c r="KA2402" s="14"/>
      <c r="KB2402" s="14"/>
      <c r="KC2402" s="14"/>
      <c r="KD2402" s="14"/>
      <c r="KE2402" s="14"/>
      <c r="KF2402" s="14"/>
      <c r="KG2402" s="14"/>
      <c r="KH2402" s="14"/>
      <c r="KI2402" s="14"/>
      <c r="KJ2402" s="14"/>
      <c r="KK2402" s="14"/>
      <c r="KL2402" s="14"/>
      <c r="KM2402" s="14"/>
      <c r="KN2402" s="14"/>
      <c r="KO2402" s="14"/>
      <c r="KP2402" s="14"/>
      <c r="KQ2402" s="14"/>
      <c r="KR2402" s="14"/>
      <c r="KS2402" s="14"/>
      <c r="KT2402" s="14"/>
      <c r="KU2402" s="14"/>
      <c r="KV2402" s="14"/>
      <c r="KW2402" s="14"/>
      <c r="KX2402" s="14"/>
      <c r="KY2402" s="14"/>
      <c r="KZ2402" s="14"/>
      <c r="LA2402" s="14"/>
      <c r="LB2402" s="14"/>
      <c r="LC2402" s="14"/>
      <c r="LD2402" s="14"/>
      <c r="LE2402" s="14"/>
      <c r="LF2402" s="14"/>
      <c r="LG2402" s="14"/>
      <c r="LH2402" s="14"/>
      <c r="LI2402" s="14"/>
      <c r="LJ2402" s="14"/>
      <c r="LK2402" s="14"/>
      <c r="LL2402" s="14"/>
      <c r="LM2402" s="14"/>
      <c r="LN2402" s="14"/>
      <c r="LO2402" s="14"/>
      <c r="LP2402" s="14"/>
      <c r="LQ2402" s="14"/>
      <c r="LR2402" s="14"/>
      <c r="LS2402" s="14"/>
      <c r="LT2402" s="14"/>
      <c r="LU2402" s="14"/>
      <c r="LV2402" s="14"/>
      <c r="LW2402" s="14"/>
      <c r="LX2402" s="14"/>
      <c r="LY2402" s="14"/>
      <c r="LZ2402" s="14"/>
      <c r="MA2402" s="14"/>
      <c r="MB2402" s="14"/>
      <c r="MC2402" s="14"/>
      <c r="MD2402" s="14"/>
      <c r="ME2402" s="14"/>
      <c r="MF2402" s="14"/>
      <c r="MG2402" s="14"/>
      <c r="MH2402" s="14"/>
      <c r="MI2402" s="14"/>
      <c r="MJ2402" s="14"/>
      <c r="MK2402" s="14"/>
      <c r="ML2402" s="14"/>
      <c r="MM2402" s="14"/>
      <c r="MN2402" s="14"/>
      <c r="MO2402" s="14"/>
      <c r="MP2402" s="14"/>
      <c r="MQ2402" s="14"/>
      <c r="MR2402" s="14"/>
      <c r="MS2402" s="14"/>
      <c r="MT2402" s="14"/>
      <c r="MU2402" s="14"/>
      <c r="MV2402" s="14"/>
      <c r="MW2402" s="14"/>
      <c r="MX2402" s="14"/>
      <c r="MY2402" s="14"/>
      <c r="MZ2402" s="14"/>
      <c r="NA2402" s="14"/>
      <c r="NB2402" s="14"/>
      <c r="NC2402" s="14"/>
      <c r="ND2402" s="14"/>
      <c r="NE2402" s="14"/>
      <c r="NF2402" s="14"/>
      <c r="NG2402" s="14"/>
      <c r="NH2402" s="14"/>
      <c r="NI2402" s="14"/>
      <c r="NJ2402" s="14"/>
      <c r="NK2402" s="14"/>
      <c r="NL2402" s="14"/>
      <c r="NM2402" s="14"/>
      <c r="NN2402" s="14"/>
      <c r="NO2402" s="14"/>
      <c r="NP2402" s="14"/>
      <c r="NQ2402" s="14"/>
      <c r="NR2402" s="14"/>
      <c r="NS2402" s="14"/>
      <c r="NT2402" s="14"/>
      <c r="NU2402" s="14"/>
      <c r="NV2402" s="14"/>
      <c r="NW2402" s="14"/>
      <c r="NX2402" s="14"/>
      <c r="NY2402" s="14"/>
      <c r="NZ2402" s="14"/>
      <c r="OA2402" s="14"/>
      <c r="OB2402" s="14"/>
      <c r="OC2402" s="14"/>
      <c r="OD2402" s="14"/>
      <c r="OE2402" s="14"/>
      <c r="OF2402" s="14"/>
      <c r="OG2402" s="14"/>
      <c r="OH2402" s="14"/>
      <c r="OI2402" s="14"/>
      <c r="OJ2402" s="14"/>
      <c r="OK2402" s="14"/>
      <c r="OL2402" s="14"/>
      <c r="OM2402" s="14"/>
      <c r="ON2402" s="14"/>
      <c r="OO2402" s="14"/>
      <c r="OP2402" s="14"/>
      <c r="OQ2402" s="14"/>
      <c r="OR2402" s="14"/>
      <c r="OS2402" s="14"/>
      <c r="OT2402" s="14"/>
      <c r="OU2402" s="14"/>
      <c r="OV2402" s="14"/>
      <c r="OW2402" s="14"/>
      <c r="OX2402" s="14"/>
      <c r="OY2402" s="14"/>
      <c r="OZ2402" s="14"/>
      <c r="PA2402" s="14"/>
      <c r="PB2402" s="14"/>
      <c r="PC2402" s="14"/>
      <c r="PD2402" s="14"/>
      <c r="PE2402" s="14"/>
      <c r="PF2402" s="14"/>
      <c r="PG2402" s="14"/>
      <c r="PH2402" s="14"/>
      <c r="PI2402" s="14"/>
      <c r="PJ2402" s="14"/>
      <c r="PK2402" s="14"/>
      <c r="PL2402" s="14"/>
      <c r="PM2402" s="14"/>
      <c r="PN2402" s="14"/>
      <c r="PO2402" s="14"/>
      <c r="PP2402" s="14"/>
      <c r="PQ2402" s="14"/>
      <c r="PR2402" s="14"/>
      <c r="PS2402" s="14"/>
      <c r="PT2402" s="14"/>
      <c r="PU2402" s="14"/>
      <c r="PV2402" s="14"/>
      <c r="PW2402" s="14"/>
      <c r="PX2402" s="14"/>
      <c r="PY2402" s="14"/>
      <c r="PZ2402" s="14"/>
      <c r="QA2402" s="14"/>
      <c r="QB2402" s="14"/>
      <c r="QC2402" s="14"/>
      <c r="QD2402" s="14"/>
      <c r="QE2402" s="14"/>
      <c r="QF2402" s="14"/>
      <c r="QG2402" s="14"/>
      <c r="QH2402" s="14"/>
      <c r="QI2402" s="14"/>
      <c r="QJ2402" s="14"/>
      <c r="QK2402" s="14"/>
      <c r="QL2402" s="14"/>
      <c r="QM2402" s="14"/>
      <c r="QN2402" s="14"/>
      <c r="QO2402" s="14"/>
      <c r="QP2402" s="14"/>
      <c r="QQ2402" s="14"/>
      <c r="QR2402" s="14"/>
      <c r="QS2402" s="14"/>
      <c r="QT2402" s="14"/>
      <c r="QU2402" s="14"/>
      <c r="QV2402" s="14"/>
      <c r="QW2402" s="14"/>
      <c r="QX2402" s="14"/>
      <c r="QY2402" s="14"/>
      <c r="QZ2402" s="14"/>
      <c r="RA2402" s="14"/>
      <c r="RB2402" s="14"/>
      <c r="RC2402" s="14"/>
      <c r="RD2402" s="14"/>
      <c r="RE2402" s="14"/>
      <c r="RF2402" s="14"/>
      <c r="RG2402" s="14"/>
      <c r="RH2402" s="14"/>
      <c r="RI2402" s="14"/>
      <c r="RJ2402" s="14"/>
      <c r="RK2402" s="14"/>
      <c r="RL2402" s="14"/>
      <c r="RM2402" s="14"/>
      <c r="RN2402" s="14"/>
      <c r="RO2402" s="14"/>
      <c r="RP2402" s="14"/>
      <c r="RQ2402" s="14"/>
      <c r="RR2402" s="14"/>
      <c r="RS2402" s="14"/>
      <c r="RT2402" s="14"/>
      <c r="RU2402" s="14"/>
      <c r="RV2402" s="14"/>
      <c r="RW2402" s="14"/>
      <c r="RX2402" s="14"/>
      <c r="RY2402" s="14"/>
      <c r="RZ2402" s="14"/>
      <c r="SA2402" s="14"/>
      <c r="SB2402" s="14"/>
      <c r="SC2402" s="14"/>
      <c r="SD2402" s="14"/>
      <c r="SE2402" s="14"/>
      <c r="SF2402" s="14"/>
      <c r="SG2402" s="14"/>
      <c r="SH2402" s="14"/>
      <c r="SI2402" s="14"/>
      <c r="SJ2402" s="14"/>
      <c r="SK2402" s="14"/>
      <c r="SL2402" s="14"/>
      <c r="SM2402" s="14"/>
      <c r="SN2402" s="14"/>
      <c r="SO2402" s="14"/>
      <c r="SP2402" s="14"/>
      <c r="SQ2402" s="14"/>
      <c r="SR2402" s="14"/>
      <c r="SS2402" s="14"/>
      <c r="ST2402" s="14"/>
      <c r="SU2402" s="14"/>
      <c r="SV2402" s="14"/>
      <c r="SW2402" s="14"/>
      <c r="SX2402" s="14"/>
      <c r="SY2402" s="14"/>
      <c r="SZ2402" s="14"/>
      <c r="TA2402" s="14"/>
      <c r="TB2402" s="14"/>
      <c r="TC2402" s="14"/>
      <c r="TD2402" s="14"/>
      <c r="TE2402" s="14"/>
      <c r="TF2402" s="14"/>
      <c r="TG2402" s="14"/>
      <c r="TH2402" s="14"/>
      <c r="TI2402" s="14"/>
      <c r="TJ2402" s="14"/>
      <c r="TK2402" s="14"/>
      <c r="TL2402" s="14"/>
      <c r="TM2402" s="14"/>
      <c r="TN2402" s="14"/>
      <c r="TO2402" s="14"/>
      <c r="TP2402" s="14"/>
      <c r="TQ2402" s="14"/>
      <c r="TR2402" s="14"/>
      <c r="TS2402" s="14"/>
      <c r="TT2402" s="14"/>
      <c r="TU2402" s="14"/>
      <c r="TV2402" s="14"/>
      <c r="TW2402" s="14"/>
      <c r="TX2402" s="14"/>
      <c r="TY2402" s="14"/>
      <c r="TZ2402" s="14"/>
      <c r="UA2402" s="14"/>
      <c r="UB2402" s="14"/>
      <c r="UC2402" s="14"/>
      <c r="UD2402" s="14"/>
      <c r="UE2402" s="14"/>
      <c r="UF2402" s="14"/>
      <c r="UG2402" s="14"/>
      <c r="UH2402" s="14"/>
      <c r="UI2402" s="14"/>
      <c r="UJ2402" s="14"/>
      <c r="UK2402" s="14"/>
      <c r="UL2402" s="14"/>
      <c r="UM2402" s="14"/>
      <c r="UN2402" s="14"/>
      <c r="UO2402" s="14"/>
      <c r="UP2402" s="14"/>
      <c r="UQ2402" s="14"/>
      <c r="UR2402" s="14"/>
      <c r="US2402" s="14"/>
      <c r="UT2402" s="14"/>
      <c r="UU2402" s="14"/>
      <c r="UV2402" s="14"/>
      <c r="UW2402" s="14"/>
      <c r="UX2402" s="14"/>
      <c r="UY2402" s="14"/>
      <c r="UZ2402" s="14"/>
      <c r="VA2402" s="14"/>
      <c r="VB2402" s="14"/>
      <c r="VC2402" s="14"/>
      <c r="VD2402" s="14"/>
      <c r="VE2402" s="14"/>
      <c r="VF2402" s="14"/>
      <c r="VG2402" s="14"/>
      <c r="VH2402" s="14"/>
      <c r="VI2402" s="14"/>
      <c r="VJ2402" s="14"/>
      <c r="VK2402" s="14"/>
      <c r="VL2402" s="14"/>
      <c r="VM2402" s="14"/>
      <c r="VN2402" s="14"/>
      <c r="VO2402" s="14"/>
      <c r="VP2402" s="14"/>
      <c r="VQ2402" s="14"/>
      <c r="VR2402" s="14"/>
      <c r="VS2402" s="14"/>
      <c r="VT2402" s="14"/>
      <c r="VU2402" s="14"/>
      <c r="VV2402" s="14"/>
      <c r="VW2402" s="14"/>
      <c r="VX2402" s="14"/>
      <c r="VY2402" s="14"/>
      <c r="VZ2402" s="14"/>
      <c r="WA2402" s="14"/>
      <c r="WB2402" s="14"/>
      <c r="WC2402" s="14"/>
      <c r="WD2402" s="14"/>
      <c r="WE2402" s="14"/>
      <c r="WF2402" s="14"/>
      <c r="WG2402" s="14"/>
      <c r="WH2402" s="14"/>
      <c r="WI2402" s="14"/>
      <c r="WJ2402" s="14"/>
      <c r="WK2402" s="14"/>
      <c r="WL2402" s="14"/>
      <c r="WM2402" s="14"/>
      <c r="WN2402" s="14"/>
      <c r="WO2402" s="14"/>
      <c r="WP2402" s="14"/>
      <c r="WQ2402" s="14"/>
      <c r="WR2402" s="14"/>
      <c r="WS2402" s="14"/>
      <c r="WT2402" s="14"/>
      <c r="WU2402" s="14"/>
      <c r="WV2402" s="14"/>
      <c r="WW2402" s="14"/>
      <c r="WX2402" s="14"/>
      <c r="WY2402" s="14"/>
      <c r="WZ2402" s="14"/>
      <c r="XA2402" s="14"/>
      <c r="XB2402" s="14"/>
      <c r="XC2402" s="14"/>
      <c r="XD2402" s="14"/>
      <c r="XE2402" s="14"/>
      <c r="XF2402" s="14"/>
      <c r="XG2402" s="14"/>
      <c r="XH2402" s="14"/>
      <c r="XI2402" s="14"/>
      <c r="XJ2402" s="14"/>
      <c r="XK2402" s="14"/>
      <c r="XL2402" s="14"/>
      <c r="XM2402" s="14"/>
      <c r="XN2402" s="14"/>
      <c r="XO2402" s="14"/>
      <c r="XP2402" s="14"/>
      <c r="XQ2402" s="14"/>
      <c r="XR2402" s="14"/>
      <c r="XS2402" s="14"/>
      <c r="XT2402" s="14"/>
      <c r="XU2402" s="14"/>
      <c r="XV2402" s="14"/>
      <c r="XW2402" s="14"/>
      <c r="XX2402" s="14"/>
      <c r="XY2402" s="14"/>
      <c r="XZ2402" s="14"/>
      <c r="YA2402" s="14"/>
      <c r="YB2402" s="14"/>
      <c r="YC2402" s="14"/>
      <c r="YD2402" s="14"/>
      <c r="YE2402" s="14"/>
      <c r="YF2402" s="14"/>
      <c r="YG2402" s="14"/>
      <c r="YH2402" s="14"/>
      <c r="YI2402" s="14"/>
      <c r="YJ2402" s="14"/>
      <c r="YK2402" s="14"/>
      <c r="YL2402" s="14"/>
      <c r="YM2402" s="14"/>
      <c r="YN2402" s="14"/>
      <c r="YO2402" s="14"/>
      <c r="YP2402" s="14"/>
      <c r="YQ2402" s="14"/>
      <c r="YR2402" s="14"/>
      <c r="YS2402" s="14"/>
      <c r="YT2402" s="14"/>
      <c r="YU2402" s="14"/>
      <c r="YV2402" s="14"/>
      <c r="YW2402" s="14"/>
      <c r="YX2402" s="14"/>
      <c r="YY2402" s="14"/>
      <c r="YZ2402" s="14"/>
      <c r="ZA2402" s="14"/>
      <c r="ZB2402" s="14"/>
      <c r="ZC2402" s="14"/>
      <c r="ZD2402" s="14"/>
      <c r="ZE2402" s="14"/>
      <c r="ZF2402" s="14"/>
      <c r="ZG2402" s="14"/>
      <c r="ZH2402" s="14"/>
      <c r="ZI2402" s="14"/>
      <c r="ZJ2402" s="14"/>
      <c r="ZK2402" s="14"/>
      <c r="ZL2402" s="14"/>
      <c r="ZM2402" s="14"/>
      <c r="ZN2402" s="14"/>
      <c r="ZO2402" s="14"/>
      <c r="ZP2402" s="14"/>
      <c r="ZQ2402" s="14"/>
      <c r="ZR2402" s="14"/>
      <c r="ZS2402" s="14"/>
      <c r="ZT2402" s="14"/>
      <c r="ZU2402" s="14"/>
      <c r="ZV2402" s="14"/>
      <c r="ZW2402" s="14"/>
      <c r="ZX2402" s="14"/>
      <c r="ZY2402" s="14"/>
      <c r="ZZ2402" s="14"/>
      <c r="AAA2402" s="14"/>
      <c r="AAB2402" s="14"/>
      <c r="AAC2402" s="14"/>
      <c r="AAD2402" s="14"/>
      <c r="AAE2402" s="14"/>
      <c r="AAF2402" s="14"/>
      <c r="AAG2402" s="14"/>
      <c r="AAH2402" s="14"/>
      <c r="AAI2402" s="14"/>
      <c r="AAJ2402" s="14"/>
      <c r="AAK2402" s="14"/>
      <c r="AAL2402" s="14"/>
      <c r="AAM2402" s="14"/>
      <c r="AAN2402" s="14"/>
      <c r="AAO2402" s="14"/>
      <c r="AAP2402" s="14"/>
      <c r="AAQ2402" s="14"/>
      <c r="AAR2402" s="14"/>
      <c r="AAS2402" s="14"/>
      <c r="AAT2402" s="14"/>
      <c r="AAU2402" s="14"/>
      <c r="AAV2402" s="14"/>
      <c r="AAW2402" s="14"/>
      <c r="AAX2402" s="14"/>
      <c r="AAY2402" s="14"/>
      <c r="AAZ2402" s="14"/>
      <c r="ABA2402" s="14"/>
      <c r="ABB2402" s="14"/>
      <c r="ABC2402" s="14"/>
      <c r="ABD2402" s="14"/>
      <c r="ABE2402" s="14"/>
      <c r="ABF2402" s="14"/>
      <c r="ABG2402" s="14"/>
      <c r="ABH2402" s="14"/>
      <c r="ABI2402" s="14"/>
      <c r="ABJ2402" s="14"/>
      <c r="ABK2402" s="14"/>
      <c r="ABL2402" s="14"/>
      <c r="ABM2402" s="14"/>
      <c r="ABN2402" s="14"/>
      <c r="ABO2402" s="14"/>
      <c r="ABP2402" s="14"/>
      <c r="ABQ2402" s="14"/>
      <c r="ABR2402" s="14"/>
      <c r="ABS2402" s="14"/>
      <c r="ABT2402" s="14"/>
      <c r="ABU2402" s="14"/>
      <c r="ABV2402" s="14"/>
      <c r="ABW2402" s="14"/>
      <c r="ABX2402" s="14"/>
      <c r="ABY2402" s="14"/>
      <c r="ABZ2402" s="14"/>
      <c r="ACA2402" s="14"/>
      <c r="ACB2402" s="14"/>
      <c r="ACC2402" s="14"/>
      <c r="ACD2402" s="14"/>
      <c r="ACE2402" s="14"/>
      <c r="ACF2402" s="14"/>
      <c r="ACG2402" s="14"/>
      <c r="ACH2402" s="14"/>
      <c r="ACI2402" s="14"/>
      <c r="ACJ2402" s="14"/>
      <c r="ACK2402" s="14"/>
      <c r="ACL2402" s="14"/>
      <c r="ACM2402" s="14"/>
      <c r="ACN2402" s="14"/>
      <c r="ACO2402" s="14"/>
      <c r="ACP2402" s="14"/>
      <c r="ACQ2402" s="14"/>
      <c r="ACR2402" s="14"/>
      <c r="ACS2402" s="14"/>
      <c r="ACT2402" s="14"/>
      <c r="ACU2402" s="14"/>
      <c r="ACV2402" s="14"/>
      <c r="ACW2402" s="14"/>
      <c r="ACX2402" s="14"/>
      <c r="ACY2402" s="14"/>
      <c r="ACZ2402" s="14"/>
      <c r="ADA2402" s="14"/>
      <c r="ADB2402" s="14"/>
      <c r="ADC2402" s="14"/>
      <c r="ADD2402" s="14"/>
      <c r="ADE2402" s="14"/>
      <c r="ADF2402" s="14"/>
      <c r="ADG2402" s="14"/>
      <c r="ADH2402" s="14"/>
      <c r="ADI2402" s="14"/>
      <c r="ADJ2402" s="14"/>
      <c r="ADK2402" s="14"/>
      <c r="ADL2402" s="14"/>
      <c r="ADM2402" s="14"/>
      <c r="ADN2402" s="14"/>
      <c r="ADO2402" s="14"/>
      <c r="ADP2402" s="14"/>
      <c r="ADQ2402" s="14"/>
      <c r="ADR2402" s="14"/>
      <c r="ADS2402" s="14"/>
      <c r="ADT2402" s="14"/>
      <c r="ADU2402" s="14"/>
      <c r="ADV2402" s="14"/>
      <c r="ADW2402" s="14"/>
      <c r="ADX2402" s="14"/>
      <c r="ADY2402" s="14"/>
      <c r="ADZ2402" s="14"/>
      <c r="AEA2402" s="14"/>
      <c r="AEB2402" s="14"/>
      <c r="AEC2402" s="14"/>
      <c r="AED2402" s="14"/>
      <c r="AEE2402" s="14"/>
      <c r="AEF2402" s="14"/>
      <c r="AEG2402" s="14"/>
      <c r="AEH2402" s="14"/>
      <c r="AEI2402" s="14"/>
      <c r="AEJ2402" s="14"/>
      <c r="AEK2402" s="14"/>
      <c r="AEL2402" s="14"/>
      <c r="AEM2402" s="14"/>
      <c r="AEN2402" s="14"/>
      <c r="AEO2402" s="14"/>
      <c r="AEP2402" s="14"/>
      <c r="AEQ2402" s="14"/>
      <c r="AER2402" s="14"/>
      <c r="AES2402" s="14"/>
      <c r="AET2402" s="14"/>
      <c r="AEU2402" s="14"/>
      <c r="AEV2402" s="14"/>
      <c r="AEW2402" s="14"/>
      <c r="AEX2402" s="14"/>
      <c r="AEY2402" s="14"/>
      <c r="AEZ2402" s="14"/>
      <c r="AFA2402" s="14"/>
      <c r="AFB2402" s="14"/>
      <c r="AFC2402" s="14"/>
      <c r="AFD2402" s="14"/>
      <c r="AFE2402" s="14"/>
      <c r="AFF2402" s="14"/>
      <c r="AFG2402" s="14"/>
      <c r="AFH2402" s="14"/>
      <c r="AFI2402" s="14"/>
      <c r="AFJ2402" s="14"/>
      <c r="AFK2402" s="14"/>
      <c r="AFL2402" s="14"/>
      <c r="AFM2402" s="14"/>
      <c r="AFN2402" s="14"/>
      <c r="AFO2402" s="14"/>
      <c r="AFP2402" s="14"/>
      <c r="AFQ2402" s="14"/>
      <c r="AFR2402" s="14"/>
      <c r="AFS2402" s="14"/>
      <c r="AFT2402" s="14"/>
      <c r="AFU2402" s="14"/>
      <c r="AFV2402" s="14"/>
      <c r="AFW2402" s="14"/>
      <c r="AFX2402" s="14"/>
      <c r="AFY2402" s="14"/>
      <c r="AFZ2402" s="14"/>
      <c r="AGA2402" s="14"/>
      <c r="AGB2402" s="14"/>
      <c r="AGC2402" s="14"/>
      <c r="AGD2402" s="14"/>
      <c r="AGE2402" s="14"/>
      <c r="AGF2402" s="14"/>
      <c r="AGG2402" s="14"/>
      <c r="AGH2402" s="14"/>
      <c r="AGI2402" s="14"/>
      <c r="AGJ2402" s="14"/>
      <c r="AGK2402" s="14"/>
      <c r="AGL2402" s="14"/>
      <c r="AGM2402" s="14"/>
      <c r="AGN2402" s="14"/>
      <c r="AGO2402" s="14"/>
      <c r="AGP2402" s="14"/>
      <c r="AGQ2402" s="14"/>
      <c r="AGR2402" s="14"/>
      <c r="AGS2402" s="14"/>
      <c r="AGT2402" s="14"/>
      <c r="AGU2402" s="14"/>
      <c r="AGV2402" s="14"/>
      <c r="AGW2402" s="14"/>
      <c r="AGX2402" s="14"/>
      <c r="AGY2402" s="14"/>
      <c r="AGZ2402" s="14"/>
      <c r="AHA2402" s="14"/>
      <c r="AHB2402" s="14"/>
      <c r="AHC2402" s="14"/>
      <c r="AHD2402" s="14"/>
      <c r="AHE2402" s="14"/>
      <c r="AHF2402" s="14"/>
      <c r="AHG2402" s="14"/>
      <c r="AHH2402" s="14"/>
      <c r="AHI2402" s="14"/>
      <c r="AHJ2402" s="14"/>
      <c r="AHK2402" s="14"/>
      <c r="AHL2402" s="14"/>
      <c r="AHM2402" s="14"/>
      <c r="AHN2402" s="14"/>
      <c r="AHO2402" s="14"/>
      <c r="AHP2402" s="14"/>
      <c r="AHQ2402" s="14"/>
      <c r="AHR2402" s="14"/>
      <c r="AHS2402" s="14"/>
      <c r="AHT2402" s="14"/>
      <c r="AHU2402" s="14"/>
      <c r="AHV2402" s="14"/>
      <c r="AHW2402" s="14"/>
      <c r="AHX2402" s="14"/>
      <c r="AHY2402" s="14"/>
      <c r="AHZ2402" s="14"/>
      <c r="AIA2402" s="14"/>
      <c r="AIB2402" s="14"/>
      <c r="AIC2402" s="14"/>
      <c r="AID2402" s="14"/>
      <c r="AIE2402" s="14"/>
      <c r="AIF2402" s="14"/>
      <c r="AIG2402" s="14"/>
      <c r="AIH2402" s="14"/>
      <c r="AII2402" s="14"/>
      <c r="AIJ2402" s="14"/>
      <c r="AIK2402" s="14"/>
      <c r="AIL2402" s="14"/>
      <c r="AIM2402" s="14"/>
      <c r="AIN2402" s="14"/>
      <c r="AIO2402" s="14"/>
      <c r="AIP2402" s="14"/>
      <c r="AIQ2402" s="14"/>
      <c r="AIR2402" s="14"/>
      <c r="AIS2402" s="14"/>
      <c r="AIT2402" s="14"/>
      <c r="AIU2402" s="14"/>
      <c r="AIV2402" s="14"/>
      <c r="AIW2402" s="14"/>
      <c r="AIX2402" s="14"/>
      <c r="AIY2402" s="14"/>
      <c r="AIZ2402" s="14"/>
      <c r="AJA2402" s="14"/>
      <c r="AJB2402" s="14"/>
      <c r="AJC2402" s="14"/>
      <c r="AJD2402" s="14"/>
      <c r="AJE2402" s="14"/>
      <c r="AJF2402" s="14"/>
      <c r="AJG2402" s="14"/>
      <c r="AJH2402" s="14"/>
      <c r="AJI2402" s="14"/>
      <c r="AJJ2402" s="14"/>
      <c r="AJK2402" s="14"/>
      <c r="AJL2402" s="14"/>
      <c r="AJM2402" s="14"/>
      <c r="AJN2402" s="14"/>
      <c r="AJO2402" s="14"/>
      <c r="AJP2402" s="14"/>
      <c r="AJQ2402" s="14"/>
      <c r="AJR2402" s="14"/>
      <c r="AJS2402" s="14"/>
      <c r="AJT2402" s="14"/>
      <c r="AJU2402" s="14"/>
      <c r="AJV2402" s="14"/>
      <c r="AJW2402" s="14"/>
      <c r="AJX2402" s="14"/>
      <c r="AJY2402" s="14"/>
      <c r="AJZ2402" s="14"/>
      <c r="AKA2402" s="14"/>
      <c r="AKB2402" s="14"/>
      <c r="AKC2402" s="14"/>
      <c r="AKD2402" s="14"/>
      <c r="AKE2402" s="14"/>
      <c r="AKF2402" s="14"/>
      <c r="AKG2402" s="14"/>
      <c r="AKH2402" s="14"/>
      <c r="AKI2402" s="14"/>
      <c r="AKJ2402" s="14"/>
      <c r="AKK2402" s="14"/>
      <c r="AKL2402" s="14"/>
      <c r="AKM2402" s="14"/>
      <c r="AKN2402" s="14"/>
      <c r="AKO2402" s="14"/>
      <c r="AKP2402" s="14"/>
      <c r="AKQ2402" s="14"/>
      <c r="AKR2402" s="14"/>
      <c r="AKS2402" s="14"/>
      <c r="AKT2402" s="14"/>
      <c r="AKU2402" s="14"/>
      <c r="AKV2402" s="14"/>
      <c r="AKW2402" s="14"/>
      <c r="AKX2402" s="14"/>
      <c r="AKY2402" s="14"/>
      <c r="AKZ2402" s="14"/>
      <c r="ALA2402" s="14"/>
      <c r="ALB2402" s="14"/>
      <c r="ALC2402" s="14"/>
      <c r="ALD2402" s="14"/>
      <c r="ALE2402" s="14"/>
      <c r="ALF2402" s="14"/>
      <c r="ALG2402" s="14"/>
      <c r="ALH2402" s="14"/>
      <c r="ALI2402" s="14"/>
      <c r="ALJ2402" s="14"/>
      <c r="ALK2402" s="14"/>
      <c r="ALL2402" s="14"/>
      <c r="ALM2402" s="14"/>
      <c r="ALN2402" s="14"/>
      <c r="ALO2402" s="14"/>
      <c r="ALP2402" s="14"/>
      <c r="ALQ2402" s="14"/>
      <c r="ALR2402" s="14"/>
      <c r="ALS2402" s="14"/>
      <c r="ALT2402" s="14"/>
      <c r="ALU2402" s="14"/>
      <c r="ALV2402" s="14"/>
      <c r="ALW2402" s="14"/>
      <c r="ALX2402" s="14"/>
      <c r="ALY2402" s="14"/>
      <c r="ALZ2402" s="14"/>
      <c r="AMA2402" s="14"/>
      <c r="AMB2402" s="14"/>
      <c r="AMC2402" s="14"/>
      <c r="AMD2402" s="14"/>
      <c r="AME2402" s="14"/>
      <c r="AMF2402" s="14"/>
      <c r="AMG2402" s="14"/>
      <c r="AMH2402" s="14"/>
      <c r="AMI2402" s="14"/>
      <c r="AMJ2402" s="14"/>
      <c r="AMK2402" s="14"/>
      <c r="AML2402" s="14"/>
      <c r="AMM2402" s="14"/>
      <c r="AMN2402" s="14"/>
      <c r="AMO2402" s="14"/>
      <c r="AMP2402" s="14"/>
      <c r="AMQ2402" s="14"/>
      <c r="AMR2402" s="14"/>
      <c r="AMS2402" s="14"/>
      <c r="AMT2402" s="14"/>
      <c r="AMU2402" s="14"/>
      <c r="AMV2402" s="14"/>
      <c r="AMW2402" s="14"/>
      <c r="AMX2402" s="14"/>
      <c r="AMY2402" s="14"/>
      <c r="AMZ2402" s="14"/>
      <c r="ANA2402" s="14"/>
      <c r="ANB2402" s="14"/>
      <c r="ANC2402" s="14"/>
      <c r="AND2402" s="14"/>
      <c r="ANE2402" s="14"/>
      <c r="ANF2402" s="14"/>
      <c r="ANG2402" s="14"/>
      <c r="ANH2402" s="14"/>
      <c r="ANI2402" s="14"/>
      <c r="ANJ2402" s="14"/>
      <c r="ANK2402" s="14"/>
      <c r="ANL2402" s="14"/>
      <c r="ANM2402" s="14"/>
      <c r="ANN2402" s="14"/>
      <c r="ANO2402" s="14"/>
      <c r="ANP2402" s="14"/>
      <c r="ANQ2402" s="14"/>
      <c r="ANR2402" s="14"/>
      <c r="ANS2402" s="14"/>
      <c r="ANT2402" s="14"/>
      <c r="ANU2402" s="14"/>
      <c r="ANV2402" s="14"/>
      <c r="ANW2402" s="14"/>
      <c r="ANX2402" s="14"/>
      <c r="ANY2402" s="14"/>
      <c r="ANZ2402" s="14"/>
      <c r="AOA2402" s="14"/>
      <c r="AOB2402" s="14"/>
      <c r="AOC2402" s="14"/>
      <c r="AOD2402" s="14"/>
      <c r="AOE2402" s="14"/>
      <c r="AOF2402" s="14"/>
      <c r="AOG2402" s="14"/>
      <c r="AOH2402" s="14"/>
      <c r="AOI2402" s="14"/>
      <c r="AOJ2402" s="14"/>
      <c r="AOK2402" s="14"/>
      <c r="AOL2402" s="14"/>
      <c r="AOM2402" s="14"/>
      <c r="AON2402" s="14"/>
      <c r="AOO2402" s="14"/>
      <c r="AOP2402" s="14"/>
      <c r="AOQ2402" s="14"/>
      <c r="AOR2402" s="14"/>
      <c r="AOS2402" s="14"/>
      <c r="AOT2402" s="14"/>
      <c r="AOU2402" s="14"/>
      <c r="AOV2402" s="14"/>
      <c r="AOW2402" s="14"/>
      <c r="AOX2402" s="14"/>
      <c r="AOY2402" s="14"/>
      <c r="AOZ2402" s="14"/>
      <c r="APA2402" s="14"/>
      <c r="APB2402" s="14"/>
      <c r="APC2402" s="14"/>
      <c r="APD2402" s="14"/>
      <c r="APE2402" s="14"/>
      <c r="APF2402" s="14"/>
      <c r="APG2402" s="14"/>
      <c r="APH2402" s="14"/>
      <c r="API2402" s="14"/>
      <c r="APJ2402" s="14"/>
      <c r="APK2402" s="14"/>
      <c r="APL2402" s="14"/>
      <c r="APM2402" s="14"/>
      <c r="APN2402" s="14"/>
      <c r="APO2402" s="14"/>
      <c r="APP2402" s="14"/>
      <c r="APQ2402" s="14"/>
      <c r="APR2402" s="14"/>
      <c r="APS2402" s="14"/>
      <c r="APT2402" s="14"/>
      <c r="APU2402" s="14"/>
      <c r="APV2402" s="14"/>
      <c r="APW2402" s="14"/>
      <c r="APX2402" s="14"/>
      <c r="APY2402" s="14"/>
      <c r="APZ2402" s="14"/>
      <c r="AQA2402" s="14"/>
      <c r="AQB2402" s="14"/>
      <c r="AQC2402" s="14"/>
      <c r="AQD2402" s="14"/>
      <c r="AQE2402" s="14"/>
      <c r="AQF2402" s="14"/>
      <c r="AQG2402" s="14"/>
      <c r="AQH2402" s="14"/>
      <c r="AQI2402" s="14"/>
      <c r="AQJ2402" s="14"/>
      <c r="AQK2402" s="14"/>
      <c r="AQL2402" s="14"/>
      <c r="AQM2402" s="14"/>
      <c r="AQN2402" s="14"/>
      <c r="AQO2402" s="14"/>
      <c r="AQP2402" s="14"/>
      <c r="AQQ2402" s="14"/>
      <c r="AQR2402" s="14"/>
      <c r="AQS2402" s="14"/>
      <c r="AQT2402" s="14"/>
      <c r="AQU2402" s="14"/>
      <c r="AQV2402" s="14"/>
      <c r="AQW2402" s="14"/>
      <c r="AQX2402" s="14"/>
      <c r="AQY2402" s="14"/>
      <c r="AQZ2402" s="14"/>
      <c r="ARA2402" s="14"/>
      <c r="ARB2402" s="14"/>
      <c r="ARC2402" s="14"/>
      <c r="ARD2402" s="14"/>
      <c r="ARE2402" s="14"/>
      <c r="ARF2402" s="14"/>
      <c r="ARG2402" s="14"/>
      <c r="ARH2402" s="14"/>
      <c r="ARI2402" s="14"/>
      <c r="ARJ2402" s="14"/>
      <c r="ARK2402" s="14"/>
      <c r="ARL2402" s="14"/>
      <c r="ARM2402" s="14"/>
      <c r="ARN2402" s="14"/>
      <c r="ARO2402" s="14"/>
      <c r="ARP2402" s="14"/>
      <c r="ARQ2402" s="14"/>
      <c r="ARR2402" s="14"/>
      <c r="ARS2402" s="14"/>
      <c r="ART2402" s="14"/>
      <c r="ARU2402" s="14"/>
      <c r="ARV2402" s="14"/>
      <c r="ARW2402" s="14"/>
      <c r="ARX2402" s="14"/>
      <c r="ARY2402" s="14"/>
      <c r="ARZ2402" s="14"/>
      <c r="ASA2402" s="14"/>
      <c r="ASB2402" s="14"/>
      <c r="ASC2402" s="14"/>
      <c r="ASD2402" s="14"/>
      <c r="ASE2402" s="14"/>
      <c r="ASF2402" s="14"/>
      <c r="ASG2402" s="14"/>
      <c r="ASH2402" s="14"/>
      <c r="ASI2402" s="14"/>
      <c r="ASJ2402" s="14"/>
      <c r="ASK2402" s="14"/>
      <c r="ASL2402" s="14"/>
      <c r="ASM2402" s="14"/>
      <c r="ASN2402" s="14"/>
      <c r="ASO2402" s="14"/>
      <c r="ASP2402" s="14"/>
      <c r="ASQ2402" s="14"/>
      <c r="ASR2402" s="14"/>
      <c r="ASS2402" s="14"/>
      <c r="AST2402" s="14"/>
      <c r="ASU2402" s="14"/>
      <c r="ASV2402" s="14"/>
      <c r="ASW2402" s="14"/>
      <c r="ASX2402" s="14"/>
      <c r="ASY2402" s="14"/>
      <c r="ASZ2402" s="14"/>
      <c r="ATA2402" s="14"/>
      <c r="ATB2402" s="14"/>
      <c r="ATC2402" s="14"/>
      <c r="ATD2402" s="14"/>
      <c r="ATE2402" s="14"/>
      <c r="ATF2402" s="14"/>
      <c r="ATG2402" s="14"/>
      <c r="ATH2402" s="14"/>
      <c r="ATI2402" s="14"/>
      <c r="ATJ2402" s="14"/>
      <c r="ATK2402" s="14"/>
      <c r="ATL2402" s="14"/>
      <c r="ATM2402" s="14"/>
      <c r="ATN2402" s="14"/>
      <c r="ATO2402" s="14"/>
      <c r="ATP2402" s="14"/>
      <c r="ATQ2402" s="14"/>
      <c r="ATR2402" s="14"/>
      <c r="ATS2402" s="14"/>
      <c r="ATT2402" s="14"/>
      <c r="ATU2402" s="14"/>
      <c r="ATV2402" s="14"/>
      <c r="ATW2402" s="14"/>
      <c r="ATX2402" s="14"/>
      <c r="ATY2402" s="14"/>
      <c r="ATZ2402" s="14"/>
      <c r="AUA2402" s="14"/>
      <c r="AUB2402" s="14"/>
      <c r="AUC2402" s="14"/>
      <c r="AUD2402" s="14"/>
      <c r="AUE2402" s="14"/>
      <c r="AUF2402" s="14"/>
      <c r="AUG2402" s="14"/>
      <c r="AUH2402" s="14"/>
      <c r="AUI2402" s="14"/>
      <c r="AUJ2402" s="14"/>
      <c r="AUK2402" s="14"/>
      <c r="AUL2402" s="14"/>
      <c r="AUM2402" s="14"/>
      <c r="AUN2402" s="14"/>
      <c r="AUO2402" s="14"/>
      <c r="AUP2402" s="14"/>
      <c r="AUQ2402" s="14"/>
      <c r="AUR2402" s="14"/>
      <c r="AUS2402" s="14"/>
      <c r="AUT2402" s="14"/>
      <c r="AUU2402" s="14"/>
      <c r="AUV2402" s="14"/>
      <c r="AUW2402" s="14"/>
      <c r="AUX2402" s="14"/>
      <c r="AUY2402" s="14"/>
      <c r="AUZ2402" s="14"/>
      <c r="AVA2402" s="14"/>
      <c r="AVB2402" s="14"/>
      <c r="AVC2402" s="14"/>
      <c r="AVD2402" s="14"/>
      <c r="AVE2402" s="14"/>
      <c r="AVF2402" s="14"/>
      <c r="AVG2402" s="14"/>
      <c r="AVH2402" s="14"/>
      <c r="AVI2402" s="14"/>
      <c r="AVJ2402" s="14"/>
      <c r="AVK2402" s="14"/>
      <c r="AVL2402" s="14"/>
      <c r="AVM2402" s="14"/>
      <c r="AVN2402" s="14"/>
      <c r="AVO2402" s="14"/>
      <c r="AVP2402" s="14"/>
      <c r="AVQ2402" s="14"/>
      <c r="AVR2402" s="14"/>
      <c r="AVS2402" s="14"/>
      <c r="AVT2402" s="14"/>
      <c r="AVU2402" s="14"/>
      <c r="AVV2402" s="14"/>
      <c r="AVW2402" s="14"/>
      <c r="AVX2402" s="14"/>
      <c r="AVY2402" s="14"/>
      <c r="AVZ2402" s="14"/>
      <c r="AWA2402" s="14"/>
      <c r="AWB2402" s="14"/>
      <c r="AWC2402" s="14"/>
      <c r="AWD2402" s="14"/>
      <c r="AWE2402" s="14"/>
      <c r="AWF2402" s="14"/>
      <c r="AWG2402" s="14"/>
      <c r="AWH2402" s="14"/>
      <c r="AWI2402" s="14"/>
      <c r="AWJ2402" s="14"/>
      <c r="AWK2402" s="14"/>
      <c r="AWL2402" s="14"/>
      <c r="AWM2402" s="14"/>
      <c r="AWN2402" s="14"/>
      <c r="AWO2402" s="14"/>
      <c r="AWP2402" s="14"/>
      <c r="AWQ2402" s="14"/>
      <c r="AWR2402" s="14"/>
      <c r="AWS2402" s="14"/>
      <c r="AWT2402" s="14"/>
      <c r="AWU2402" s="14"/>
      <c r="AWV2402" s="14"/>
      <c r="AWW2402" s="14"/>
      <c r="AWX2402" s="14"/>
      <c r="AWY2402" s="14"/>
      <c r="AWZ2402" s="14"/>
      <c r="AXA2402" s="14"/>
      <c r="AXB2402" s="14"/>
      <c r="AXC2402" s="14"/>
      <c r="AXD2402" s="14"/>
      <c r="AXE2402" s="14"/>
      <c r="AXF2402" s="14"/>
      <c r="AXG2402" s="14"/>
      <c r="AXH2402" s="14"/>
      <c r="AXI2402" s="14"/>
      <c r="AXJ2402" s="14"/>
      <c r="AXK2402" s="14"/>
      <c r="AXL2402" s="14"/>
      <c r="AXM2402" s="14"/>
      <c r="AXN2402" s="14"/>
      <c r="AXO2402" s="14"/>
      <c r="AXP2402" s="14"/>
      <c r="AXQ2402" s="14"/>
      <c r="AXR2402" s="14"/>
      <c r="AXS2402" s="14"/>
      <c r="AXT2402" s="14"/>
      <c r="AXU2402" s="14"/>
      <c r="AXV2402" s="14"/>
      <c r="AXW2402" s="14"/>
      <c r="AXX2402" s="14"/>
      <c r="AXY2402" s="14"/>
      <c r="AXZ2402" s="14"/>
      <c r="AYA2402" s="14"/>
      <c r="AYB2402" s="14"/>
      <c r="AYC2402" s="14"/>
      <c r="AYD2402" s="14"/>
      <c r="AYE2402" s="14"/>
      <c r="AYF2402" s="14"/>
      <c r="AYG2402" s="14"/>
      <c r="AYH2402" s="14"/>
      <c r="AYI2402" s="14"/>
      <c r="AYJ2402" s="14"/>
      <c r="AYK2402" s="14"/>
      <c r="AYL2402" s="14"/>
      <c r="AYM2402" s="14"/>
      <c r="AYN2402" s="14"/>
      <c r="AYO2402" s="14"/>
      <c r="AYP2402" s="14"/>
      <c r="AYQ2402" s="14"/>
      <c r="AYR2402" s="14"/>
      <c r="AYS2402" s="14"/>
      <c r="AYT2402" s="14"/>
      <c r="AYU2402" s="14"/>
      <c r="AYV2402" s="14"/>
      <c r="AYW2402" s="14"/>
      <c r="AYX2402" s="14"/>
      <c r="AYY2402" s="14"/>
      <c r="AYZ2402" s="14"/>
      <c r="AZA2402" s="14"/>
      <c r="AZB2402" s="14"/>
      <c r="AZC2402" s="14"/>
      <c r="AZD2402" s="14"/>
      <c r="AZE2402" s="14"/>
      <c r="AZF2402" s="14"/>
      <c r="AZG2402" s="14"/>
      <c r="AZH2402" s="14"/>
      <c r="AZI2402" s="14"/>
      <c r="AZJ2402" s="14"/>
      <c r="AZK2402" s="14"/>
      <c r="AZL2402" s="14"/>
      <c r="AZM2402" s="14"/>
      <c r="AZN2402" s="14"/>
      <c r="AZO2402" s="14"/>
      <c r="AZP2402" s="14"/>
      <c r="AZQ2402" s="14"/>
      <c r="AZR2402" s="14"/>
      <c r="AZS2402" s="14"/>
      <c r="AZT2402" s="14"/>
      <c r="AZU2402" s="14"/>
      <c r="AZV2402" s="14"/>
      <c r="AZW2402" s="14"/>
      <c r="AZX2402" s="14"/>
      <c r="AZY2402" s="14"/>
      <c r="AZZ2402" s="14"/>
      <c r="BAA2402" s="14"/>
      <c r="BAB2402" s="14"/>
      <c r="BAC2402" s="14"/>
      <c r="BAD2402" s="14"/>
      <c r="BAE2402" s="14"/>
      <c r="BAF2402" s="14"/>
      <c r="BAG2402" s="14"/>
      <c r="BAH2402" s="14"/>
      <c r="BAI2402" s="14"/>
      <c r="BAJ2402" s="14"/>
      <c r="BAK2402" s="14"/>
      <c r="BAL2402" s="14"/>
      <c r="BAM2402" s="14"/>
      <c r="BAN2402" s="14"/>
      <c r="BAO2402" s="14"/>
      <c r="BAP2402" s="14"/>
      <c r="BAQ2402" s="14"/>
      <c r="BAR2402" s="14"/>
      <c r="BAS2402" s="14"/>
      <c r="BAT2402" s="14"/>
      <c r="BAU2402" s="14"/>
      <c r="BAV2402" s="14"/>
      <c r="BAW2402" s="14"/>
      <c r="BAX2402" s="14"/>
      <c r="BAY2402" s="14"/>
      <c r="BAZ2402" s="14"/>
      <c r="BBA2402" s="14"/>
      <c r="BBB2402" s="14"/>
      <c r="BBC2402" s="14"/>
      <c r="BBD2402" s="14"/>
      <c r="BBE2402" s="14"/>
      <c r="BBF2402" s="14"/>
      <c r="BBG2402" s="14"/>
      <c r="BBH2402" s="14"/>
      <c r="BBI2402" s="14"/>
      <c r="BBJ2402" s="14"/>
      <c r="BBK2402" s="14"/>
      <c r="BBL2402" s="14"/>
      <c r="BBM2402" s="14"/>
      <c r="BBN2402" s="14"/>
      <c r="BBO2402" s="14"/>
      <c r="BBP2402" s="14"/>
      <c r="BBQ2402" s="14"/>
      <c r="BBR2402" s="14"/>
      <c r="BBS2402" s="14"/>
      <c r="BBT2402" s="14"/>
      <c r="BBU2402" s="14"/>
      <c r="BBV2402" s="14"/>
      <c r="BBW2402" s="14"/>
      <c r="BBX2402" s="14"/>
      <c r="BBY2402" s="14"/>
      <c r="BBZ2402" s="14"/>
      <c r="BCA2402" s="14"/>
      <c r="BCB2402" s="14"/>
      <c r="BCC2402" s="14"/>
      <c r="BCD2402" s="14"/>
      <c r="BCE2402" s="14"/>
      <c r="BCF2402" s="14"/>
      <c r="BCG2402" s="14"/>
      <c r="BCH2402" s="14"/>
      <c r="BCI2402" s="14"/>
      <c r="BCJ2402" s="14"/>
      <c r="BCK2402" s="14"/>
      <c r="BCL2402" s="14"/>
      <c r="BCM2402" s="14"/>
      <c r="BCN2402" s="14"/>
      <c r="BCO2402" s="14"/>
      <c r="BCP2402" s="14"/>
      <c r="BCQ2402" s="14"/>
      <c r="BCR2402" s="14"/>
      <c r="BCS2402" s="14"/>
      <c r="BCT2402" s="14"/>
      <c r="BCU2402" s="14"/>
      <c r="BCV2402" s="14"/>
      <c r="BCW2402" s="14"/>
      <c r="BCX2402" s="14"/>
      <c r="BCY2402" s="14"/>
      <c r="BCZ2402" s="14"/>
      <c r="BDA2402" s="14"/>
      <c r="BDB2402" s="14"/>
      <c r="BDC2402" s="14"/>
      <c r="BDD2402" s="14"/>
      <c r="BDE2402" s="14"/>
      <c r="BDF2402" s="14"/>
      <c r="BDG2402" s="14"/>
      <c r="BDH2402" s="14"/>
      <c r="BDI2402" s="14"/>
      <c r="BDJ2402" s="14"/>
      <c r="BDK2402" s="14"/>
      <c r="BDL2402" s="14"/>
      <c r="BDM2402" s="14"/>
      <c r="BDN2402" s="14"/>
      <c r="BDO2402" s="14"/>
      <c r="BDP2402" s="14"/>
      <c r="BDQ2402" s="14"/>
      <c r="BDR2402" s="14"/>
      <c r="BDS2402" s="14"/>
      <c r="BDT2402" s="14"/>
      <c r="BDU2402" s="14"/>
      <c r="BDV2402" s="14"/>
      <c r="BDW2402" s="14"/>
      <c r="BDX2402" s="14"/>
      <c r="BDY2402" s="14"/>
      <c r="BDZ2402" s="14"/>
      <c r="BEA2402" s="14"/>
      <c r="BEB2402" s="14"/>
      <c r="BEC2402" s="14"/>
      <c r="BED2402" s="14"/>
      <c r="BEE2402" s="14"/>
      <c r="BEF2402" s="14"/>
      <c r="BEG2402" s="14"/>
      <c r="BEH2402" s="14"/>
      <c r="BEI2402" s="14"/>
      <c r="BEJ2402" s="14"/>
      <c r="BEK2402" s="14"/>
      <c r="BEL2402" s="14"/>
      <c r="BEM2402" s="14"/>
      <c r="BEN2402" s="14"/>
      <c r="BEO2402" s="14"/>
      <c r="BEP2402" s="14"/>
      <c r="BEQ2402" s="14"/>
      <c r="BER2402" s="14"/>
      <c r="BES2402" s="14"/>
      <c r="BET2402" s="14"/>
      <c r="BEU2402" s="14"/>
      <c r="BEV2402" s="14"/>
      <c r="BEW2402" s="14"/>
      <c r="BEX2402" s="14"/>
      <c r="BEY2402" s="14"/>
      <c r="BEZ2402" s="14"/>
      <c r="BFA2402" s="14"/>
      <c r="BFB2402" s="14"/>
      <c r="BFC2402" s="14"/>
      <c r="BFD2402" s="14"/>
      <c r="BFE2402" s="14"/>
      <c r="BFF2402" s="14"/>
      <c r="BFG2402" s="14"/>
      <c r="BFH2402" s="14"/>
      <c r="BFI2402" s="14"/>
      <c r="BFJ2402" s="14"/>
      <c r="BFK2402" s="14"/>
      <c r="BFL2402" s="14"/>
      <c r="BFM2402" s="14"/>
      <c r="BFN2402" s="14"/>
      <c r="BFO2402" s="14"/>
      <c r="BFP2402" s="14"/>
      <c r="BFQ2402" s="14"/>
      <c r="BFR2402" s="14"/>
      <c r="BFS2402" s="14"/>
      <c r="BFT2402" s="14"/>
      <c r="BFU2402" s="14"/>
      <c r="BFV2402" s="14"/>
      <c r="BFW2402" s="14"/>
      <c r="BFX2402" s="14"/>
      <c r="BFY2402" s="14"/>
      <c r="BFZ2402" s="14"/>
      <c r="BGA2402" s="14"/>
      <c r="BGB2402" s="14"/>
      <c r="BGC2402" s="14"/>
      <c r="BGD2402" s="14"/>
      <c r="BGE2402" s="14"/>
      <c r="BGF2402" s="14"/>
      <c r="BGG2402" s="14"/>
      <c r="BGH2402" s="14"/>
      <c r="BGI2402" s="14"/>
      <c r="BGJ2402" s="14"/>
      <c r="BGK2402" s="14"/>
      <c r="BGL2402" s="14"/>
      <c r="BGM2402" s="14"/>
      <c r="BGN2402" s="14"/>
      <c r="BGO2402" s="14"/>
      <c r="BGP2402" s="14"/>
      <c r="BGQ2402" s="14"/>
      <c r="BGR2402" s="14"/>
      <c r="BGS2402" s="14"/>
      <c r="BGT2402" s="14"/>
      <c r="BGU2402" s="14"/>
      <c r="BGV2402" s="14"/>
      <c r="BGW2402" s="14"/>
      <c r="BGX2402" s="14"/>
      <c r="BGY2402" s="14"/>
      <c r="BGZ2402" s="14"/>
      <c r="BHA2402" s="14"/>
      <c r="BHB2402" s="14"/>
      <c r="BHC2402" s="14"/>
      <c r="BHD2402" s="14"/>
      <c r="BHE2402" s="14"/>
      <c r="BHF2402" s="14"/>
      <c r="BHG2402" s="14"/>
      <c r="BHH2402" s="14"/>
      <c r="BHI2402" s="14"/>
      <c r="BHJ2402" s="14"/>
      <c r="BHK2402" s="14"/>
      <c r="BHL2402" s="14"/>
      <c r="BHM2402" s="14"/>
      <c r="BHN2402" s="14"/>
      <c r="BHO2402" s="14"/>
      <c r="BHP2402" s="14"/>
      <c r="BHQ2402" s="14"/>
      <c r="BHR2402" s="14"/>
      <c r="BHS2402" s="14"/>
      <c r="BHT2402" s="14"/>
      <c r="BHU2402" s="14"/>
      <c r="BHV2402" s="14"/>
      <c r="BHW2402" s="14"/>
      <c r="BHX2402" s="14"/>
      <c r="BHY2402" s="14"/>
      <c r="BHZ2402" s="14"/>
      <c r="BIA2402" s="14"/>
      <c r="BIB2402" s="14"/>
      <c r="BIC2402" s="14"/>
      <c r="BID2402" s="14"/>
      <c r="BIE2402" s="14"/>
      <c r="BIF2402" s="14"/>
      <c r="BIG2402" s="14"/>
      <c r="BIH2402" s="14"/>
      <c r="BII2402" s="14"/>
      <c r="BIJ2402" s="14"/>
      <c r="BIK2402" s="14"/>
      <c r="BIL2402" s="14"/>
      <c r="BIM2402" s="14"/>
      <c r="BIN2402" s="14"/>
      <c r="BIO2402" s="14"/>
      <c r="BIP2402" s="14"/>
      <c r="BIQ2402" s="14"/>
      <c r="BIR2402" s="14"/>
      <c r="BIS2402" s="14"/>
      <c r="BIT2402" s="14"/>
      <c r="BIU2402" s="14"/>
      <c r="BIV2402" s="14"/>
      <c r="BIW2402" s="14"/>
      <c r="BIX2402" s="14"/>
      <c r="BIY2402" s="14"/>
      <c r="BIZ2402" s="14"/>
      <c r="BJA2402" s="14"/>
      <c r="BJB2402" s="14"/>
      <c r="BJC2402" s="14"/>
      <c r="BJD2402" s="14"/>
      <c r="BJE2402" s="14"/>
      <c r="BJF2402" s="14"/>
      <c r="BJG2402" s="14"/>
      <c r="BJH2402" s="14"/>
      <c r="BJI2402" s="14"/>
      <c r="BJJ2402" s="14"/>
      <c r="BJK2402" s="14"/>
      <c r="BJL2402" s="14"/>
      <c r="BJM2402" s="14"/>
      <c r="BJN2402" s="14"/>
      <c r="BJO2402" s="14"/>
      <c r="BJP2402" s="14"/>
      <c r="BJQ2402" s="14"/>
      <c r="BJR2402" s="14"/>
      <c r="BJS2402" s="14"/>
      <c r="BJT2402" s="14"/>
      <c r="BJU2402" s="14"/>
      <c r="BJV2402" s="14"/>
      <c r="BJW2402" s="14"/>
      <c r="BJX2402" s="14"/>
      <c r="BJY2402" s="14"/>
      <c r="BJZ2402" s="14"/>
      <c r="BKA2402" s="14"/>
      <c r="BKB2402" s="14"/>
      <c r="BKC2402" s="14"/>
      <c r="BKD2402" s="14"/>
      <c r="BKE2402" s="14"/>
      <c r="BKF2402" s="14"/>
      <c r="BKG2402" s="14"/>
      <c r="BKH2402" s="14"/>
      <c r="BKI2402" s="14"/>
      <c r="BKJ2402" s="14"/>
      <c r="BKK2402" s="14"/>
      <c r="BKL2402" s="14"/>
      <c r="BKM2402" s="14"/>
      <c r="BKN2402" s="14"/>
      <c r="BKO2402" s="14"/>
      <c r="BKP2402" s="14"/>
      <c r="BKQ2402" s="14"/>
      <c r="BKR2402" s="14"/>
      <c r="BKS2402" s="14"/>
      <c r="BKT2402" s="14"/>
      <c r="BKU2402" s="14"/>
      <c r="BKV2402" s="14"/>
      <c r="BKW2402" s="14"/>
      <c r="BKX2402" s="14"/>
      <c r="BKY2402" s="14"/>
      <c r="BKZ2402" s="14"/>
      <c r="BLA2402" s="14"/>
      <c r="BLB2402" s="14"/>
      <c r="BLC2402" s="14"/>
      <c r="BLD2402" s="14"/>
      <c r="BLE2402" s="14"/>
      <c r="BLF2402" s="14"/>
      <c r="BLG2402" s="14"/>
      <c r="BLH2402" s="14"/>
      <c r="BLI2402" s="14"/>
      <c r="BLJ2402" s="14"/>
      <c r="BLK2402" s="14"/>
      <c r="BLL2402" s="14"/>
      <c r="BLM2402" s="14"/>
      <c r="BLN2402" s="14"/>
      <c r="BLO2402" s="14"/>
      <c r="BLP2402" s="14"/>
      <c r="BLQ2402" s="14"/>
      <c r="BLR2402" s="14"/>
      <c r="BLS2402" s="14"/>
      <c r="BLT2402" s="14"/>
      <c r="BLU2402" s="14"/>
      <c r="BLV2402" s="14"/>
      <c r="BLW2402" s="14"/>
      <c r="BLX2402" s="14"/>
      <c r="BLY2402" s="14"/>
      <c r="BLZ2402" s="14"/>
      <c r="BMA2402" s="14"/>
      <c r="BMB2402" s="14"/>
      <c r="BMC2402" s="14"/>
      <c r="BMD2402" s="14"/>
      <c r="BME2402" s="14"/>
      <c r="BMF2402" s="14"/>
      <c r="BMG2402" s="14"/>
      <c r="BMH2402" s="14"/>
      <c r="BMI2402" s="14"/>
      <c r="BMJ2402" s="14"/>
      <c r="BMK2402" s="14"/>
      <c r="BML2402" s="14"/>
      <c r="BMM2402" s="14"/>
      <c r="BMN2402" s="14"/>
      <c r="BMO2402" s="14"/>
      <c r="BMP2402" s="14"/>
      <c r="BMQ2402" s="14"/>
      <c r="BMR2402" s="14"/>
      <c r="BMS2402" s="14"/>
      <c r="BMT2402" s="14"/>
      <c r="BMU2402" s="14"/>
      <c r="BMV2402" s="14"/>
      <c r="BMW2402" s="14"/>
      <c r="BMX2402" s="14"/>
      <c r="BMY2402" s="14"/>
      <c r="BMZ2402" s="14"/>
      <c r="BNA2402" s="14"/>
      <c r="BNB2402" s="14"/>
      <c r="BNC2402" s="14"/>
      <c r="BND2402" s="14"/>
      <c r="BNE2402" s="14"/>
      <c r="BNF2402" s="14"/>
      <c r="BNG2402" s="14"/>
      <c r="BNH2402" s="14"/>
      <c r="BNI2402" s="14"/>
      <c r="BNJ2402" s="14"/>
      <c r="BNK2402" s="14"/>
      <c r="BNL2402" s="14"/>
      <c r="BNM2402" s="14"/>
      <c r="BNN2402" s="14"/>
      <c r="BNO2402" s="14"/>
      <c r="BNP2402" s="14"/>
      <c r="BNQ2402" s="14"/>
      <c r="BNR2402" s="14"/>
      <c r="BNS2402" s="14"/>
      <c r="BNT2402" s="14"/>
      <c r="BNU2402" s="14"/>
      <c r="BNV2402" s="14"/>
      <c r="BNW2402" s="14"/>
      <c r="BNX2402" s="14"/>
      <c r="BNY2402" s="14"/>
      <c r="BNZ2402" s="14"/>
      <c r="BOA2402" s="14"/>
      <c r="BOB2402" s="14"/>
      <c r="BOC2402" s="14"/>
      <c r="BOD2402" s="14"/>
      <c r="BOE2402" s="14"/>
      <c r="BOF2402" s="14"/>
      <c r="BOG2402" s="14"/>
      <c r="BOH2402" s="14"/>
      <c r="BOI2402" s="14"/>
      <c r="BOJ2402" s="14"/>
      <c r="BOK2402" s="14"/>
      <c r="BOL2402" s="14"/>
      <c r="BOM2402" s="14"/>
      <c r="BON2402" s="14"/>
      <c r="BOO2402" s="14"/>
      <c r="BOP2402" s="14"/>
      <c r="BOQ2402" s="14"/>
      <c r="BOR2402" s="14"/>
      <c r="BOS2402" s="14"/>
      <c r="BOT2402" s="14"/>
      <c r="BOU2402" s="14"/>
      <c r="BOV2402" s="14"/>
      <c r="BOW2402" s="14"/>
      <c r="BOX2402" s="14"/>
      <c r="BOY2402" s="14"/>
      <c r="BOZ2402" s="14"/>
      <c r="BPA2402" s="14"/>
      <c r="BPB2402" s="14"/>
      <c r="BPC2402" s="14"/>
      <c r="BPD2402" s="14"/>
      <c r="BPE2402" s="14"/>
      <c r="BPF2402" s="14"/>
      <c r="BPG2402" s="14"/>
      <c r="BPH2402" s="14"/>
      <c r="BPI2402" s="14"/>
      <c r="BPJ2402" s="14"/>
      <c r="BPK2402" s="14"/>
      <c r="BPL2402" s="14"/>
      <c r="BPM2402" s="14"/>
      <c r="BPN2402" s="14"/>
      <c r="BPO2402" s="14"/>
      <c r="BPP2402" s="14"/>
      <c r="BPQ2402" s="14"/>
      <c r="BPR2402" s="14"/>
      <c r="BPS2402" s="14"/>
      <c r="BPT2402" s="14"/>
      <c r="BPU2402" s="14"/>
      <c r="BPV2402" s="14"/>
      <c r="BPW2402" s="14"/>
      <c r="BPX2402" s="14"/>
      <c r="BPY2402" s="14"/>
      <c r="BPZ2402" s="14"/>
      <c r="BQA2402" s="14"/>
      <c r="BQB2402" s="14"/>
      <c r="BQC2402" s="14"/>
      <c r="BQD2402" s="14"/>
      <c r="BQE2402" s="14"/>
      <c r="BQF2402" s="14"/>
      <c r="BQG2402" s="14"/>
      <c r="BQH2402" s="14"/>
      <c r="BQI2402" s="14"/>
      <c r="BQJ2402" s="14"/>
      <c r="BQK2402" s="14"/>
      <c r="BQL2402" s="14"/>
      <c r="BQM2402" s="14"/>
      <c r="BQN2402" s="14"/>
      <c r="BQO2402" s="14"/>
      <c r="BQP2402" s="14"/>
      <c r="BQQ2402" s="14"/>
      <c r="BQR2402" s="14"/>
      <c r="BQS2402" s="14"/>
      <c r="BQT2402" s="14"/>
      <c r="BQU2402" s="14"/>
      <c r="BQV2402" s="14"/>
      <c r="BQW2402" s="14"/>
      <c r="BQX2402" s="14"/>
      <c r="BQY2402" s="14"/>
      <c r="BQZ2402" s="14"/>
      <c r="BRA2402" s="14"/>
      <c r="BRB2402" s="14"/>
      <c r="BRC2402" s="14"/>
      <c r="BRD2402" s="14"/>
      <c r="BRE2402" s="14"/>
      <c r="BRF2402" s="14"/>
      <c r="BRG2402" s="14"/>
      <c r="BRH2402" s="14"/>
      <c r="BRI2402" s="14"/>
      <c r="BRJ2402" s="14"/>
      <c r="BRK2402" s="14"/>
      <c r="BRL2402" s="14"/>
      <c r="BRM2402" s="14"/>
      <c r="BRN2402" s="14"/>
      <c r="BRO2402" s="14"/>
      <c r="BRP2402" s="14"/>
      <c r="BRQ2402" s="14"/>
      <c r="BRR2402" s="14"/>
      <c r="BRS2402" s="14"/>
      <c r="BRT2402" s="14"/>
      <c r="BRU2402" s="14"/>
      <c r="BRV2402" s="14"/>
      <c r="BRW2402" s="14"/>
      <c r="BRX2402" s="14"/>
      <c r="BRY2402" s="14"/>
      <c r="BRZ2402" s="14"/>
      <c r="BSA2402" s="14"/>
      <c r="BSB2402" s="14"/>
      <c r="BSC2402" s="14"/>
      <c r="BSD2402" s="14"/>
      <c r="BSE2402" s="14"/>
      <c r="BSF2402" s="14"/>
      <c r="BSG2402" s="14"/>
      <c r="BSH2402" s="14"/>
      <c r="BSI2402" s="14"/>
      <c r="BSJ2402" s="14"/>
      <c r="BSK2402" s="14"/>
      <c r="BSL2402" s="14"/>
      <c r="BSM2402" s="14"/>
      <c r="BSN2402" s="14"/>
      <c r="BSO2402" s="14"/>
      <c r="BSP2402" s="14"/>
      <c r="BSQ2402" s="14"/>
      <c r="BSR2402" s="14"/>
      <c r="BSS2402" s="14"/>
      <c r="BST2402" s="14"/>
      <c r="BSU2402" s="14"/>
      <c r="BSV2402" s="14"/>
      <c r="BSW2402" s="14"/>
      <c r="BSX2402" s="14"/>
      <c r="BSY2402" s="14"/>
      <c r="BSZ2402" s="14"/>
      <c r="BTA2402" s="14"/>
      <c r="BTB2402" s="14"/>
      <c r="BTC2402" s="14"/>
      <c r="BTD2402" s="14"/>
      <c r="BTE2402" s="14"/>
      <c r="BTF2402" s="14"/>
      <c r="BTG2402" s="14"/>
      <c r="BTH2402" s="14"/>
      <c r="BTI2402" s="14"/>
      <c r="BTJ2402" s="14"/>
      <c r="BTK2402" s="14"/>
      <c r="BTL2402" s="14"/>
      <c r="BTM2402" s="14"/>
      <c r="BTN2402" s="14"/>
      <c r="BTO2402" s="14"/>
      <c r="BTP2402" s="14"/>
      <c r="BTQ2402" s="14"/>
      <c r="BTR2402" s="14"/>
      <c r="BTS2402" s="14"/>
      <c r="BTT2402" s="14"/>
      <c r="BTU2402" s="14"/>
      <c r="BTV2402" s="14"/>
      <c r="BTW2402" s="14"/>
      <c r="BTX2402" s="14"/>
      <c r="BTY2402" s="14"/>
      <c r="BTZ2402" s="14"/>
      <c r="BUA2402" s="14"/>
      <c r="BUB2402" s="14"/>
      <c r="BUC2402" s="14"/>
      <c r="BUD2402" s="14"/>
      <c r="BUE2402" s="14"/>
      <c r="BUF2402" s="14"/>
      <c r="BUG2402" s="14"/>
      <c r="BUH2402" s="14"/>
      <c r="BUI2402" s="14"/>
      <c r="BUJ2402" s="14"/>
      <c r="BUK2402" s="14"/>
      <c r="BUL2402" s="14"/>
      <c r="BUM2402" s="14"/>
      <c r="BUN2402" s="14"/>
      <c r="BUO2402" s="14"/>
      <c r="BUP2402" s="14"/>
      <c r="BUQ2402" s="14"/>
      <c r="BUR2402" s="14"/>
      <c r="BUS2402" s="14"/>
      <c r="BUT2402" s="14"/>
      <c r="BUU2402" s="14"/>
      <c r="BUV2402" s="14"/>
      <c r="BUW2402" s="14"/>
      <c r="BUX2402" s="14"/>
      <c r="BUY2402" s="14"/>
      <c r="BUZ2402" s="14"/>
      <c r="BVA2402" s="14"/>
      <c r="BVB2402" s="14"/>
      <c r="BVC2402" s="14"/>
      <c r="BVD2402" s="14"/>
      <c r="BVE2402" s="14"/>
      <c r="BVF2402" s="14"/>
      <c r="BVG2402" s="14"/>
      <c r="BVH2402" s="14"/>
      <c r="BVI2402" s="14"/>
      <c r="BVJ2402" s="14"/>
      <c r="BVK2402" s="14"/>
      <c r="BVL2402" s="14"/>
      <c r="BVM2402" s="14"/>
      <c r="BVN2402" s="14"/>
      <c r="BVO2402" s="14"/>
      <c r="BVP2402" s="14"/>
      <c r="BVQ2402" s="14"/>
      <c r="BVR2402" s="14"/>
      <c r="BVS2402" s="14"/>
      <c r="BVT2402" s="14"/>
      <c r="BVU2402" s="14"/>
      <c r="BVV2402" s="14"/>
      <c r="BVW2402" s="14"/>
      <c r="BVX2402" s="14"/>
      <c r="BVY2402" s="14"/>
      <c r="BVZ2402" s="14"/>
      <c r="BWA2402" s="14"/>
      <c r="BWB2402" s="14"/>
      <c r="BWC2402" s="14"/>
      <c r="BWD2402" s="14"/>
      <c r="BWE2402" s="14"/>
      <c r="BWF2402" s="14"/>
      <c r="BWG2402" s="14"/>
      <c r="BWH2402" s="14"/>
      <c r="BWI2402" s="14"/>
      <c r="BWJ2402" s="14"/>
      <c r="BWK2402" s="14"/>
      <c r="BWL2402" s="14"/>
      <c r="BWM2402" s="14"/>
      <c r="BWN2402" s="14"/>
      <c r="BWO2402" s="14"/>
      <c r="BWP2402" s="14"/>
      <c r="BWQ2402" s="14"/>
      <c r="BWR2402" s="14"/>
      <c r="BWS2402" s="14"/>
      <c r="BWT2402" s="14"/>
      <c r="BWU2402" s="14"/>
      <c r="BWV2402" s="14"/>
      <c r="BWW2402" s="14"/>
      <c r="BWX2402" s="14"/>
      <c r="BWY2402" s="14"/>
      <c r="BWZ2402" s="14"/>
      <c r="BXA2402" s="14"/>
      <c r="BXB2402" s="14"/>
      <c r="BXC2402" s="14"/>
      <c r="BXD2402" s="14"/>
      <c r="BXE2402" s="14"/>
      <c r="BXF2402" s="14"/>
      <c r="BXG2402" s="14"/>
      <c r="BXH2402" s="14"/>
      <c r="BXI2402" s="14"/>
      <c r="BXJ2402" s="14"/>
      <c r="BXK2402" s="14"/>
      <c r="BXL2402" s="14"/>
      <c r="BXM2402" s="14"/>
      <c r="BXN2402" s="14"/>
      <c r="BXO2402" s="14"/>
      <c r="BXP2402" s="14"/>
      <c r="BXQ2402" s="14"/>
      <c r="BXR2402" s="14"/>
      <c r="BXS2402" s="14"/>
      <c r="BXT2402" s="14"/>
      <c r="BXU2402" s="14"/>
      <c r="BXV2402" s="14"/>
      <c r="BXW2402" s="14"/>
      <c r="BXX2402" s="14"/>
      <c r="BXY2402" s="14"/>
      <c r="BXZ2402" s="14"/>
      <c r="BYA2402" s="14"/>
      <c r="BYB2402" s="14"/>
      <c r="BYC2402" s="14"/>
      <c r="BYD2402" s="14"/>
      <c r="BYE2402" s="14"/>
      <c r="BYF2402" s="14"/>
      <c r="BYG2402" s="14"/>
      <c r="BYH2402" s="14"/>
      <c r="BYI2402" s="14"/>
      <c r="BYJ2402" s="14"/>
      <c r="BYK2402" s="14"/>
      <c r="BYL2402" s="14"/>
      <c r="BYM2402" s="14"/>
      <c r="BYN2402" s="14"/>
      <c r="BYO2402" s="14"/>
      <c r="BYP2402" s="14"/>
      <c r="BYQ2402" s="14"/>
      <c r="BYR2402" s="14"/>
      <c r="BYS2402" s="14"/>
      <c r="BYT2402" s="14"/>
      <c r="BYU2402" s="14"/>
      <c r="BYV2402" s="14"/>
      <c r="BYW2402" s="14"/>
      <c r="BYX2402" s="14"/>
      <c r="BYY2402" s="14"/>
      <c r="BYZ2402" s="14"/>
      <c r="BZA2402" s="14"/>
      <c r="BZB2402" s="14"/>
      <c r="BZC2402" s="14"/>
      <c r="BZD2402" s="14"/>
      <c r="BZE2402" s="14"/>
      <c r="BZF2402" s="14"/>
      <c r="BZG2402" s="14"/>
      <c r="BZH2402" s="14"/>
      <c r="BZI2402" s="14"/>
      <c r="BZJ2402" s="14"/>
      <c r="BZK2402" s="14"/>
      <c r="BZL2402" s="14"/>
      <c r="BZM2402" s="14"/>
      <c r="BZN2402" s="14"/>
      <c r="BZO2402" s="14"/>
      <c r="BZP2402" s="14"/>
      <c r="BZQ2402" s="14"/>
      <c r="BZR2402" s="14"/>
      <c r="BZS2402" s="14"/>
      <c r="BZT2402" s="14"/>
      <c r="BZU2402" s="14"/>
      <c r="BZV2402" s="14"/>
      <c r="BZW2402" s="14"/>
      <c r="BZX2402" s="14"/>
      <c r="BZY2402" s="14"/>
      <c r="BZZ2402" s="14"/>
      <c r="CAA2402" s="14"/>
      <c r="CAB2402" s="14"/>
      <c r="CAC2402" s="14"/>
      <c r="CAD2402" s="14"/>
      <c r="CAE2402" s="14"/>
      <c r="CAF2402" s="14"/>
      <c r="CAG2402" s="14"/>
      <c r="CAH2402" s="14"/>
      <c r="CAI2402" s="14"/>
      <c r="CAJ2402" s="14"/>
      <c r="CAK2402" s="14"/>
      <c r="CAL2402" s="14"/>
      <c r="CAM2402" s="14"/>
      <c r="CAN2402" s="14"/>
      <c r="CAO2402" s="14"/>
      <c r="CAP2402" s="14"/>
      <c r="CAQ2402" s="14"/>
      <c r="CAR2402" s="14"/>
      <c r="CAS2402" s="14"/>
      <c r="CAT2402" s="14"/>
      <c r="CAU2402" s="14"/>
      <c r="CAV2402" s="14"/>
      <c r="CAW2402" s="14"/>
      <c r="CAX2402" s="14"/>
      <c r="CAY2402" s="14"/>
      <c r="CAZ2402" s="14"/>
      <c r="CBA2402" s="14"/>
      <c r="CBB2402" s="14"/>
      <c r="CBC2402" s="14"/>
      <c r="CBD2402" s="14"/>
      <c r="CBE2402" s="14"/>
      <c r="CBF2402" s="14"/>
      <c r="CBG2402" s="14"/>
      <c r="CBH2402" s="14"/>
      <c r="CBI2402" s="14"/>
      <c r="CBJ2402" s="14"/>
      <c r="CBK2402" s="14"/>
      <c r="CBL2402" s="14"/>
      <c r="CBM2402" s="14"/>
      <c r="CBN2402" s="14"/>
      <c r="CBO2402" s="14"/>
      <c r="CBP2402" s="14"/>
      <c r="CBQ2402" s="14"/>
      <c r="CBR2402" s="14"/>
      <c r="CBS2402" s="14"/>
      <c r="CBT2402" s="14"/>
      <c r="CBU2402" s="14"/>
      <c r="CBV2402" s="14"/>
      <c r="CBW2402" s="14"/>
      <c r="CBX2402" s="14"/>
      <c r="CBY2402" s="14"/>
      <c r="CBZ2402" s="14"/>
      <c r="CCA2402" s="14"/>
      <c r="CCB2402" s="14"/>
      <c r="CCC2402" s="14"/>
      <c r="CCD2402" s="14"/>
      <c r="CCE2402" s="14"/>
      <c r="CCF2402" s="14"/>
      <c r="CCG2402" s="14"/>
      <c r="CCH2402" s="14"/>
      <c r="CCI2402" s="14"/>
      <c r="CCJ2402" s="14"/>
      <c r="CCK2402" s="14"/>
      <c r="CCL2402" s="14"/>
      <c r="CCM2402" s="14"/>
      <c r="CCN2402" s="14"/>
      <c r="CCO2402" s="14"/>
      <c r="CCP2402" s="14"/>
      <c r="CCQ2402" s="14"/>
      <c r="CCR2402" s="14"/>
      <c r="CCS2402" s="14"/>
      <c r="CCT2402" s="14"/>
      <c r="CCU2402" s="14"/>
      <c r="CCV2402" s="14"/>
      <c r="CCW2402" s="14"/>
      <c r="CCX2402" s="14"/>
      <c r="CCY2402" s="14"/>
      <c r="CCZ2402" s="14"/>
      <c r="CDA2402" s="14"/>
      <c r="CDB2402" s="14"/>
      <c r="CDC2402" s="14"/>
      <c r="CDD2402" s="14"/>
      <c r="CDE2402" s="14"/>
      <c r="CDF2402" s="14"/>
      <c r="CDG2402" s="14"/>
      <c r="CDH2402" s="14"/>
      <c r="CDI2402" s="14"/>
      <c r="CDJ2402" s="14"/>
      <c r="CDK2402" s="14"/>
      <c r="CDL2402" s="14"/>
      <c r="CDM2402" s="14"/>
      <c r="CDN2402" s="14"/>
      <c r="CDO2402" s="14"/>
      <c r="CDP2402" s="14"/>
      <c r="CDQ2402" s="14"/>
      <c r="CDR2402" s="14"/>
      <c r="CDS2402" s="14"/>
      <c r="CDT2402" s="14"/>
      <c r="CDU2402" s="14"/>
      <c r="CDV2402" s="14"/>
      <c r="CDW2402" s="14"/>
      <c r="CDX2402" s="14"/>
      <c r="CDY2402" s="14"/>
      <c r="CDZ2402" s="14"/>
      <c r="CEA2402" s="14"/>
      <c r="CEB2402" s="14"/>
      <c r="CEC2402" s="14"/>
      <c r="CED2402" s="14"/>
      <c r="CEE2402" s="14"/>
      <c r="CEF2402" s="14"/>
      <c r="CEG2402" s="14"/>
      <c r="CEH2402" s="14"/>
      <c r="CEI2402" s="14"/>
      <c r="CEJ2402" s="14"/>
      <c r="CEK2402" s="14"/>
      <c r="CEL2402" s="14"/>
      <c r="CEM2402" s="14"/>
      <c r="CEN2402" s="14"/>
      <c r="CEO2402" s="14"/>
      <c r="CEP2402" s="14"/>
      <c r="CEQ2402" s="14"/>
      <c r="CER2402" s="14"/>
      <c r="CES2402" s="14"/>
      <c r="CET2402" s="14"/>
      <c r="CEU2402" s="14"/>
      <c r="CEV2402" s="14"/>
      <c r="CEW2402" s="14"/>
      <c r="CEX2402" s="14"/>
      <c r="CEY2402" s="14"/>
      <c r="CEZ2402" s="14"/>
      <c r="CFA2402" s="14"/>
      <c r="CFB2402" s="14"/>
      <c r="CFC2402" s="14"/>
      <c r="CFD2402" s="14"/>
      <c r="CFE2402" s="14"/>
      <c r="CFF2402" s="14"/>
      <c r="CFG2402" s="14"/>
      <c r="CFH2402" s="14"/>
      <c r="CFI2402" s="14"/>
      <c r="CFJ2402" s="14"/>
      <c r="CFK2402" s="14"/>
      <c r="CFL2402" s="14"/>
      <c r="CFM2402" s="14"/>
      <c r="CFN2402" s="14"/>
      <c r="CFO2402" s="14"/>
      <c r="CFP2402" s="14"/>
      <c r="CFQ2402" s="14"/>
      <c r="CFR2402" s="14"/>
      <c r="CFS2402" s="14"/>
      <c r="CFT2402" s="14"/>
      <c r="CFU2402" s="14"/>
      <c r="CFV2402" s="14"/>
      <c r="CFW2402" s="14"/>
      <c r="CFX2402" s="14"/>
      <c r="CFY2402" s="14"/>
      <c r="CFZ2402" s="14"/>
      <c r="CGA2402" s="14"/>
      <c r="CGB2402" s="14"/>
      <c r="CGC2402" s="14"/>
      <c r="CGD2402" s="14"/>
      <c r="CGE2402" s="14"/>
      <c r="CGF2402" s="14"/>
      <c r="CGG2402" s="14"/>
      <c r="CGH2402" s="14"/>
      <c r="CGI2402" s="14"/>
      <c r="CGJ2402" s="14"/>
      <c r="CGK2402" s="14"/>
      <c r="CGL2402" s="14"/>
      <c r="CGM2402" s="14"/>
      <c r="CGN2402" s="14"/>
      <c r="CGO2402" s="14"/>
      <c r="CGP2402" s="14"/>
      <c r="CGQ2402" s="14"/>
      <c r="CGR2402" s="14"/>
      <c r="CGS2402" s="14"/>
      <c r="CGT2402" s="14"/>
      <c r="CGU2402" s="14"/>
      <c r="CGV2402" s="14"/>
      <c r="CGW2402" s="14"/>
      <c r="CGX2402" s="14"/>
      <c r="CGY2402" s="14"/>
      <c r="CGZ2402" s="14"/>
      <c r="CHA2402" s="14"/>
      <c r="CHB2402" s="14"/>
      <c r="CHC2402" s="14"/>
      <c r="CHD2402" s="14"/>
      <c r="CHE2402" s="14"/>
      <c r="CHF2402" s="14"/>
      <c r="CHG2402" s="14"/>
      <c r="CHH2402" s="14"/>
      <c r="CHI2402" s="14"/>
      <c r="CHJ2402" s="14"/>
      <c r="CHK2402" s="14"/>
      <c r="CHL2402" s="14"/>
      <c r="CHM2402" s="14"/>
      <c r="CHN2402" s="14"/>
      <c r="CHO2402" s="14"/>
      <c r="CHP2402" s="14"/>
      <c r="CHQ2402" s="14"/>
      <c r="CHR2402" s="14"/>
      <c r="CHS2402" s="14"/>
      <c r="CHT2402" s="14"/>
      <c r="CHU2402" s="14"/>
      <c r="CHV2402" s="14"/>
      <c r="CHW2402" s="14"/>
      <c r="CHX2402" s="14"/>
      <c r="CHY2402" s="14"/>
      <c r="CHZ2402" s="14"/>
      <c r="CIA2402" s="14"/>
      <c r="CIB2402" s="14"/>
      <c r="CIC2402" s="14"/>
      <c r="CID2402" s="14"/>
      <c r="CIE2402" s="14"/>
      <c r="CIF2402" s="14"/>
      <c r="CIG2402" s="14"/>
      <c r="CIH2402" s="14"/>
      <c r="CII2402" s="14"/>
      <c r="CIJ2402" s="14"/>
      <c r="CIK2402" s="14"/>
      <c r="CIL2402" s="14"/>
      <c r="CIM2402" s="14"/>
      <c r="CIN2402" s="14"/>
      <c r="CIO2402" s="14"/>
      <c r="CIP2402" s="14"/>
      <c r="CIQ2402" s="14"/>
      <c r="CIR2402" s="14"/>
      <c r="CIS2402" s="14"/>
      <c r="CIT2402" s="14"/>
      <c r="CIU2402" s="14"/>
      <c r="CIV2402" s="14"/>
      <c r="CIW2402" s="14"/>
      <c r="CIX2402" s="14"/>
      <c r="CIY2402" s="14"/>
      <c r="CIZ2402" s="14"/>
      <c r="CJA2402" s="14"/>
      <c r="CJB2402" s="14"/>
      <c r="CJC2402" s="14"/>
      <c r="CJD2402" s="14"/>
      <c r="CJE2402" s="14"/>
      <c r="CJF2402" s="14"/>
      <c r="CJG2402" s="14"/>
      <c r="CJH2402" s="14"/>
      <c r="CJI2402" s="14"/>
      <c r="CJJ2402" s="14"/>
      <c r="CJK2402" s="14"/>
      <c r="CJL2402" s="14"/>
      <c r="CJM2402" s="14"/>
      <c r="CJN2402" s="14"/>
      <c r="CJO2402" s="14"/>
      <c r="CJP2402" s="14"/>
      <c r="CJQ2402" s="14"/>
      <c r="CJR2402" s="14"/>
      <c r="CJS2402" s="14"/>
      <c r="CJT2402" s="14"/>
      <c r="CJU2402" s="14"/>
      <c r="CJV2402" s="14"/>
      <c r="CJW2402" s="14"/>
      <c r="CJX2402" s="14"/>
      <c r="CJY2402" s="14"/>
      <c r="CJZ2402" s="14"/>
      <c r="CKA2402" s="14"/>
      <c r="CKB2402" s="14"/>
      <c r="CKC2402" s="14"/>
      <c r="CKD2402" s="14"/>
      <c r="CKE2402" s="14"/>
      <c r="CKF2402" s="14"/>
      <c r="CKG2402" s="14"/>
      <c r="CKH2402" s="14"/>
      <c r="CKI2402" s="14"/>
      <c r="CKJ2402" s="14"/>
      <c r="CKK2402" s="14"/>
      <c r="CKL2402" s="14"/>
      <c r="CKM2402" s="14"/>
      <c r="CKN2402" s="14"/>
      <c r="CKO2402" s="14"/>
      <c r="CKP2402" s="14"/>
      <c r="CKQ2402" s="14"/>
      <c r="CKR2402" s="14"/>
      <c r="CKS2402" s="14"/>
      <c r="CKT2402" s="14"/>
      <c r="CKU2402" s="14"/>
      <c r="CKV2402" s="14"/>
      <c r="CKW2402" s="14"/>
      <c r="CKX2402" s="14"/>
      <c r="CKY2402" s="14"/>
      <c r="CKZ2402" s="14"/>
      <c r="CLA2402" s="14"/>
      <c r="CLB2402" s="14"/>
      <c r="CLC2402" s="14"/>
      <c r="CLD2402" s="14"/>
      <c r="CLE2402" s="14"/>
      <c r="CLF2402" s="14"/>
      <c r="CLG2402" s="14"/>
      <c r="CLH2402" s="14"/>
      <c r="CLI2402" s="14"/>
      <c r="CLJ2402" s="14"/>
      <c r="CLK2402" s="14"/>
      <c r="CLL2402" s="14"/>
      <c r="CLM2402" s="14"/>
      <c r="CLN2402" s="14"/>
      <c r="CLO2402" s="14"/>
      <c r="CLP2402" s="14"/>
      <c r="CLQ2402" s="14"/>
      <c r="CLR2402" s="14"/>
      <c r="CLS2402" s="14"/>
      <c r="CLT2402" s="14"/>
      <c r="CLU2402" s="14"/>
      <c r="CLV2402" s="14"/>
      <c r="CLW2402" s="14"/>
      <c r="CLX2402" s="14"/>
      <c r="CLY2402" s="14"/>
      <c r="CLZ2402" s="14"/>
      <c r="CMA2402" s="14"/>
      <c r="CMB2402" s="14"/>
      <c r="CMC2402" s="14"/>
      <c r="CMD2402" s="14"/>
      <c r="CME2402" s="14"/>
      <c r="CMF2402" s="14"/>
      <c r="CMG2402" s="14"/>
      <c r="CMH2402" s="14"/>
      <c r="CMI2402" s="14"/>
      <c r="CMJ2402" s="14"/>
      <c r="CMK2402" s="14"/>
      <c r="CML2402" s="14"/>
      <c r="CMM2402" s="14"/>
      <c r="CMN2402" s="14"/>
      <c r="CMO2402" s="14"/>
      <c r="CMP2402" s="14"/>
      <c r="CMQ2402" s="14"/>
      <c r="CMR2402" s="14"/>
      <c r="CMS2402" s="14"/>
      <c r="CMT2402" s="14"/>
      <c r="CMU2402" s="14"/>
      <c r="CMV2402" s="14"/>
      <c r="CMW2402" s="14"/>
      <c r="CMX2402" s="14"/>
      <c r="CMY2402" s="14"/>
      <c r="CMZ2402" s="14"/>
      <c r="CNA2402" s="14"/>
      <c r="CNB2402" s="14"/>
      <c r="CNC2402" s="14"/>
      <c r="CND2402" s="14"/>
      <c r="CNE2402" s="14"/>
      <c r="CNF2402" s="14"/>
      <c r="CNG2402" s="14"/>
      <c r="CNH2402" s="14"/>
      <c r="CNI2402" s="14"/>
      <c r="CNJ2402" s="14"/>
      <c r="CNK2402" s="14"/>
      <c r="CNL2402" s="14"/>
      <c r="CNM2402" s="14"/>
      <c r="CNN2402" s="14"/>
      <c r="CNO2402" s="14"/>
      <c r="CNP2402" s="14"/>
      <c r="CNQ2402" s="14"/>
      <c r="CNR2402" s="14"/>
      <c r="CNS2402" s="14"/>
      <c r="CNT2402" s="14"/>
      <c r="CNU2402" s="14"/>
      <c r="CNV2402" s="14"/>
      <c r="CNW2402" s="14"/>
      <c r="CNX2402" s="14"/>
      <c r="CNY2402" s="14"/>
      <c r="CNZ2402" s="14"/>
      <c r="COA2402" s="14"/>
      <c r="COB2402" s="14"/>
      <c r="COC2402" s="14"/>
      <c r="COD2402" s="14"/>
      <c r="COE2402" s="14"/>
      <c r="COF2402" s="14"/>
      <c r="COG2402" s="14"/>
      <c r="COH2402" s="14"/>
      <c r="COI2402" s="14"/>
      <c r="COJ2402" s="14"/>
      <c r="COK2402" s="14"/>
      <c r="COL2402" s="14"/>
      <c r="COM2402" s="14"/>
      <c r="CON2402" s="14"/>
      <c r="COO2402" s="14"/>
      <c r="COP2402" s="14"/>
      <c r="COQ2402" s="14"/>
      <c r="COR2402" s="14"/>
      <c r="COS2402" s="14"/>
      <c r="COT2402" s="14"/>
      <c r="COU2402" s="14"/>
      <c r="COV2402" s="14"/>
      <c r="COW2402" s="14"/>
      <c r="COX2402" s="14"/>
      <c r="COY2402" s="14"/>
      <c r="COZ2402" s="14"/>
      <c r="CPA2402" s="14"/>
      <c r="CPB2402" s="14"/>
      <c r="CPC2402" s="14"/>
      <c r="CPD2402" s="14"/>
      <c r="CPE2402" s="14"/>
      <c r="CPF2402" s="14"/>
      <c r="CPG2402" s="14"/>
      <c r="CPH2402" s="14"/>
      <c r="CPI2402" s="14"/>
      <c r="CPJ2402" s="14"/>
      <c r="CPK2402" s="14"/>
      <c r="CPL2402" s="14"/>
      <c r="CPM2402" s="14"/>
      <c r="CPN2402" s="14"/>
      <c r="CPO2402" s="14"/>
      <c r="CPP2402" s="14"/>
      <c r="CPQ2402" s="14"/>
      <c r="CPR2402" s="14"/>
      <c r="CPS2402" s="14"/>
      <c r="CPT2402" s="14"/>
      <c r="CPU2402" s="14"/>
      <c r="CPV2402" s="14"/>
      <c r="CPW2402" s="14"/>
      <c r="CPX2402" s="14"/>
      <c r="CPY2402" s="14"/>
      <c r="CPZ2402" s="14"/>
      <c r="CQA2402" s="14"/>
      <c r="CQB2402" s="14"/>
      <c r="CQC2402" s="14"/>
      <c r="CQD2402" s="14"/>
      <c r="CQE2402" s="14"/>
      <c r="CQF2402" s="14"/>
      <c r="CQG2402" s="14"/>
      <c r="CQH2402" s="14"/>
      <c r="CQI2402" s="14"/>
      <c r="CQJ2402" s="14"/>
      <c r="CQK2402" s="14"/>
      <c r="CQL2402" s="14"/>
      <c r="CQM2402" s="14"/>
      <c r="CQN2402" s="14"/>
      <c r="CQO2402" s="14"/>
      <c r="CQP2402" s="14"/>
      <c r="CQQ2402" s="14"/>
      <c r="CQR2402" s="14"/>
      <c r="CQS2402" s="14"/>
      <c r="CQT2402" s="14"/>
      <c r="CQU2402" s="14"/>
      <c r="CQV2402" s="14"/>
      <c r="CQW2402" s="14"/>
      <c r="CQX2402" s="14"/>
      <c r="CQY2402" s="14"/>
      <c r="CQZ2402" s="14"/>
      <c r="CRA2402" s="14"/>
      <c r="CRB2402" s="14"/>
      <c r="CRC2402" s="14"/>
      <c r="CRD2402" s="14"/>
      <c r="CRE2402" s="14"/>
      <c r="CRF2402" s="14"/>
      <c r="CRG2402" s="14"/>
      <c r="CRH2402" s="14"/>
      <c r="CRI2402" s="14"/>
      <c r="CRJ2402" s="14"/>
      <c r="CRK2402" s="14"/>
      <c r="CRL2402" s="14"/>
      <c r="CRM2402" s="14"/>
      <c r="CRN2402" s="14"/>
      <c r="CRO2402" s="14"/>
      <c r="CRP2402" s="14"/>
      <c r="CRQ2402" s="14"/>
      <c r="CRR2402" s="14"/>
      <c r="CRS2402" s="14"/>
      <c r="CRT2402" s="14"/>
      <c r="CRU2402" s="14"/>
      <c r="CRV2402" s="14"/>
      <c r="CRW2402" s="14"/>
      <c r="CRX2402" s="14"/>
      <c r="CRY2402" s="14"/>
      <c r="CRZ2402" s="14"/>
      <c r="CSA2402" s="14"/>
      <c r="CSB2402" s="14"/>
      <c r="CSC2402" s="14"/>
      <c r="CSD2402" s="14"/>
      <c r="CSE2402" s="14"/>
      <c r="CSF2402" s="14"/>
      <c r="CSG2402" s="14"/>
      <c r="CSH2402" s="14"/>
      <c r="CSI2402" s="14"/>
      <c r="CSJ2402" s="14"/>
      <c r="CSK2402" s="14"/>
      <c r="CSL2402" s="14"/>
      <c r="CSM2402" s="14"/>
      <c r="CSN2402" s="14"/>
      <c r="CSO2402" s="14"/>
      <c r="CSP2402" s="14"/>
      <c r="CSQ2402" s="14"/>
      <c r="CSR2402" s="14"/>
      <c r="CSS2402" s="14"/>
      <c r="CST2402" s="14"/>
      <c r="CSU2402" s="14"/>
      <c r="CSV2402" s="14"/>
      <c r="CSW2402" s="14"/>
      <c r="CSX2402" s="14"/>
      <c r="CSY2402" s="14"/>
      <c r="CSZ2402" s="14"/>
      <c r="CTA2402" s="14"/>
      <c r="CTB2402" s="14"/>
      <c r="CTC2402" s="14"/>
      <c r="CTD2402" s="14"/>
      <c r="CTE2402" s="14"/>
      <c r="CTF2402" s="14"/>
      <c r="CTG2402" s="14"/>
      <c r="CTH2402" s="14"/>
      <c r="CTI2402" s="14"/>
      <c r="CTJ2402" s="14"/>
      <c r="CTK2402" s="14"/>
      <c r="CTL2402" s="14"/>
      <c r="CTM2402" s="14"/>
      <c r="CTN2402" s="14"/>
      <c r="CTO2402" s="14"/>
      <c r="CTP2402" s="14"/>
      <c r="CTQ2402" s="14"/>
      <c r="CTR2402" s="14"/>
      <c r="CTS2402" s="14"/>
      <c r="CTT2402" s="14"/>
      <c r="CTU2402" s="14"/>
      <c r="CTV2402" s="14"/>
      <c r="CTW2402" s="14"/>
      <c r="CTX2402" s="14"/>
      <c r="CTY2402" s="14"/>
      <c r="CTZ2402" s="14"/>
      <c r="CUA2402" s="14"/>
      <c r="CUB2402" s="14"/>
      <c r="CUC2402" s="14"/>
      <c r="CUD2402" s="14"/>
      <c r="CUE2402" s="14"/>
      <c r="CUF2402" s="14"/>
      <c r="CUG2402" s="14"/>
      <c r="CUH2402" s="14"/>
      <c r="CUI2402" s="14"/>
      <c r="CUJ2402" s="14"/>
      <c r="CUK2402" s="14"/>
      <c r="CUL2402" s="14"/>
      <c r="CUM2402" s="14"/>
      <c r="CUN2402" s="14"/>
      <c r="CUO2402" s="14"/>
      <c r="CUP2402" s="14"/>
      <c r="CUQ2402" s="14"/>
      <c r="CUR2402" s="14"/>
      <c r="CUS2402" s="14"/>
      <c r="CUT2402" s="14"/>
      <c r="CUU2402" s="14"/>
      <c r="CUV2402" s="14"/>
      <c r="CUW2402" s="14"/>
      <c r="CUX2402" s="14"/>
      <c r="CUY2402" s="14"/>
      <c r="CUZ2402" s="14"/>
      <c r="CVA2402" s="14"/>
      <c r="CVB2402" s="14"/>
      <c r="CVC2402" s="14"/>
      <c r="CVD2402" s="14"/>
      <c r="CVE2402" s="14"/>
      <c r="CVF2402" s="14"/>
      <c r="CVG2402" s="14"/>
      <c r="CVH2402" s="14"/>
      <c r="CVI2402" s="14"/>
      <c r="CVJ2402" s="14"/>
      <c r="CVK2402" s="14"/>
      <c r="CVL2402" s="14"/>
      <c r="CVM2402" s="14"/>
      <c r="CVN2402" s="14"/>
      <c r="CVO2402" s="14"/>
      <c r="CVP2402" s="14"/>
      <c r="CVQ2402" s="14"/>
      <c r="CVR2402" s="14"/>
      <c r="CVS2402" s="14"/>
      <c r="CVT2402" s="14"/>
      <c r="CVU2402" s="14"/>
      <c r="CVV2402" s="14"/>
      <c r="CVW2402" s="14"/>
      <c r="CVX2402" s="14"/>
      <c r="CVY2402" s="14"/>
      <c r="CVZ2402" s="14"/>
      <c r="CWA2402" s="14"/>
      <c r="CWB2402" s="14"/>
      <c r="CWC2402" s="14"/>
      <c r="CWD2402" s="14"/>
      <c r="CWE2402" s="14"/>
      <c r="CWF2402" s="14"/>
      <c r="CWG2402" s="14"/>
      <c r="CWH2402" s="14"/>
      <c r="CWI2402" s="14"/>
      <c r="CWJ2402" s="14"/>
      <c r="CWK2402" s="14"/>
      <c r="CWL2402" s="14"/>
      <c r="CWM2402" s="14"/>
      <c r="CWN2402" s="14"/>
      <c r="CWO2402" s="14"/>
      <c r="CWP2402" s="14"/>
      <c r="CWQ2402" s="14"/>
      <c r="CWR2402" s="14"/>
      <c r="CWS2402" s="14"/>
      <c r="CWT2402" s="14"/>
      <c r="CWU2402" s="14"/>
      <c r="CWV2402" s="14"/>
      <c r="CWW2402" s="14"/>
      <c r="CWX2402" s="14"/>
      <c r="CWY2402" s="14"/>
      <c r="CWZ2402" s="14"/>
      <c r="CXA2402" s="14"/>
      <c r="CXB2402" s="14"/>
      <c r="CXC2402" s="14"/>
      <c r="CXD2402" s="14"/>
      <c r="CXE2402" s="14"/>
      <c r="CXF2402" s="14"/>
      <c r="CXG2402" s="14"/>
      <c r="CXH2402" s="14"/>
      <c r="CXI2402" s="14"/>
      <c r="CXJ2402" s="14"/>
      <c r="CXK2402" s="14"/>
      <c r="CXL2402" s="14"/>
      <c r="CXM2402" s="14"/>
      <c r="CXN2402" s="14"/>
      <c r="CXO2402" s="14"/>
      <c r="CXP2402" s="14"/>
      <c r="CXQ2402" s="14"/>
      <c r="CXR2402" s="14"/>
      <c r="CXS2402" s="14"/>
      <c r="CXT2402" s="14"/>
      <c r="CXU2402" s="14"/>
      <c r="CXV2402" s="14"/>
      <c r="CXW2402" s="14"/>
      <c r="CXX2402" s="14"/>
      <c r="CXY2402" s="14"/>
      <c r="CXZ2402" s="14"/>
      <c r="CYA2402" s="14"/>
      <c r="CYB2402" s="14"/>
      <c r="CYC2402" s="14"/>
      <c r="CYD2402" s="14"/>
      <c r="CYE2402" s="14"/>
      <c r="CYF2402" s="14"/>
      <c r="CYG2402" s="14"/>
      <c r="CYH2402" s="14"/>
      <c r="CYI2402" s="14"/>
      <c r="CYJ2402" s="14"/>
      <c r="CYK2402" s="14"/>
      <c r="CYL2402" s="14"/>
      <c r="CYM2402" s="14"/>
      <c r="CYN2402" s="14"/>
      <c r="CYO2402" s="14"/>
      <c r="CYP2402" s="14"/>
      <c r="CYQ2402" s="14"/>
      <c r="CYR2402" s="14"/>
      <c r="CYS2402" s="14"/>
      <c r="CYT2402" s="14"/>
      <c r="CYU2402" s="14"/>
      <c r="CYV2402" s="14"/>
      <c r="CYW2402" s="14"/>
      <c r="CYX2402" s="14"/>
      <c r="CYY2402" s="14"/>
      <c r="CYZ2402" s="14"/>
      <c r="CZA2402" s="14"/>
      <c r="CZB2402" s="14"/>
      <c r="CZC2402" s="14"/>
      <c r="CZD2402" s="14"/>
      <c r="CZE2402" s="14"/>
      <c r="CZF2402" s="14"/>
      <c r="CZG2402" s="14"/>
      <c r="CZH2402" s="14"/>
      <c r="CZI2402" s="14"/>
      <c r="CZJ2402" s="14"/>
      <c r="CZK2402" s="14"/>
      <c r="CZL2402" s="14"/>
      <c r="CZM2402" s="14"/>
      <c r="CZN2402" s="14"/>
      <c r="CZO2402" s="14"/>
      <c r="CZP2402" s="14"/>
      <c r="CZQ2402" s="14"/>
      <c r="CZR2402" s="14"/>
      <c r="CZS2402" s="14"/>
      <c r="CZT2402" s="14"/>
      <c r="CZU2402" s="14"/>
      <c r="CZV2402" s="14"/>
      <c r="CZW2402" s="14"/>
      <c r="CZX2402" s="14"/>
      <c r="CZY2402" s="14"/>
      <c r="CZZ2402" s="14"/>
      <c r="DAA2402" s="14"/>
      <c r="DAB2402" s="14"/>
      <c r="DAC2402" s="14"/>
      <c r="DAD2402" s="14"/>
      <c r="DAE2402" s="14"/>
      <c r="DAF2402" s="14"/>
      <c r="DAG2402" s="14"/>
      <c r="DAH2402" s="14"/>
      <c r="DAI2402" s="14"/>
      <c r="DAJ2402" s="14"/>
      <c r="DAK2402" s="14"/>
      <c r="DAL2402" s="14"/>
      <c r="DAM2402" s="14"/>
      <c r="DAN2402" s="14"/>
      <c r="DAO2402" s="14"/>
      <c r="DAP2402" s="14"/>
      <c r="DAQ2402" s="14"/>
      <c r="DAR2402" s="14"/>
      <c r="DAS2402" s="14"/>
      <c r="DAT2402" s="14"/>
      <c r="DAU2402" s="14"/>
      <c r="DAV2402" s="14"/>
      <c r="DAW2402" s="14"/>
      <c r="DAX2402" s="14"/>
      <c r="DAY2402" s="14"/>
      <c r="DAZ2402" s="14"/>
      <c r="DBA2402" s="14"/>
      <c r="DBB2402" s="14"/>
      <c r="DBC2402" s="14"/>
      <c r="DBD2402" s="14"/>
      <c r="DBE2402" s="14"/>
      <c r="DBF2402" s="14"/>
      <c r="DBG2402" s="14"/>
      <c r="DBH2402" s="14"/>
      <c r="DBI2402" s="14"/>
      <c r="DBJ2402" s="14"/>
      <c r="DBK2402" s="14"/>
      <c r="DBL2402" s="14"/>
      <c r="DBM2402" s="14"/>
      <c r="DBN2402" s="14"/>
      <c r="DBO2402" s="14"/>
      <c r="DBP2402" s="14"/>
      <c r="DBQ2402" s="14"/>
      <c r="DBR2402" s="14"/>
      <c r="DBS2402" s="14"/>
      <c r="DBT2402" s="14"/>
      <c r="DBU2402" s="14"/>
      <c r="DBV2402" s="14"/>
      <c r="DBW2402" s="14"/>
      <c r="DBX2402" s="14"/>
      <c r="DBY2402" s="14"/>
      <c r="DBZ2402" s="14"/>
      <c r="DCA2402" s="14"/>
      <c r="DCB2402" s="14"/>
      <c r="DCC2402" s="14"/>
      <c r="DCD2402" s="14"/>
      <c r="DCE2402" s="14"/>
      <c r="DCF2402" s="14"/>
      <c r="DCG2402" s="14"/>
      <c r="DCH2402" s="14"/>
      <c r="DCI2402" s="14"/>
      <c r="DCJ2402" s="14"/>
      <c r="DCK2402" s="14"/>
      <c r="DCL2402" s="14"/>
      <c r="DCM2402" s="14"/>
      <c r="DCN2402" s="14"/>
      <c r="DCO2402" s="14"/>
      <c r="DCP2402" s="14"/>
      <c r="DCQ2402" s="14"/>
      <c r="DCR2402" s="14"/>
      <c r="DCS2402" s="14"/>
      <c r="DCT2402" s="14"/>
      <c r="DCU2402" s="14"/>
      <c r="DCV2402" s="14"/>
      <c r="DCW2402" s="14"/>
      <c r="DCX2402" s="14"/>
      <c r="DCY2402" s="14"/>
      <c r="DCZ2402" s="14"/>
      <c r="DDA2402" s="14"/>
      <c r="DDB2402" s="14"/>
      <c r="DDC2402" s="14"/>
      <c r="DDD2402" s="14"/>
      <c r="DDE2402" s="14"/>
      <c r="DDF2402" s="14"/>
      <c r="DDG2402" s="14"/>
      <c r="DDH2402" s="14"/>
      <c r="DDI2402" s="14"/>
      <c r="DDJ2402" s="14"/>
      <c r="DDK2402" s="14"/>
      <c r="DDL2402" s="14"/>
      <c r="DDM2402" s="14"/>
      <c r="DDN2402" s="14"/>
      <c r="DDO2402" s="14"/>
      <c r="DDP2402" s="14"/>
      <c r="DDQ2402" s="14"/>
      <c r="DDR2402" s="14"/>
      <c r="DDS2402" s="14"/>
      <c r="DDT2402" s="14"/>
      <c r="DDU2402" s="14"/>
      <c r="DDV2402" s="14"/>
      <c r="DDW2402" s="14"/>
      <c r="DDX2402" s="14"/>
      <c r="DDY2402" s="14"/>
      <c r="DDZ2402" s="14"/>
      <c r="DEA2402" s="14"/>
      <c r="DEB2402" s="14"/>
      <c r="DEC2402" s="14"/>
      <c r="DED2402" s="14"/>
      <c r="DEE2402" s="14"/>
      <c r="DEF2402" s="14"/>
      <c r="DEG2402" s="14"/>
      <c r="DEH2402" s="14"/>
      <c r="DEI2402" s="14"/>
      <c r="DEJ2402" s="14"/>
      <c r="DEK2402" s="14"/>
      <c r="DEL2402" s="14"/>
      <c r="DEM2402" s="14"/>
      <c r="DEN2402" s="14"/>
      <c r="DEO2402" s="14"/>
      <c r="DEP2402" s="14"/>
      <c r="DEQ2402" s="14"/>
      <c r="DER2402" s="14"/>
      <c r="DES2402" s="14"/>
      <c r="DET2402" s="14"/>
      <c r="DEU2402" s="14"/>
      <c r="DEV2402" s="14"/>
      <c r="DEW2402" s="14"/>
      <c r="DEX2402" s="14"/>
      <c r="DEY2402" s="14"/>
      <c r="DEZ2402" s="14"/>
      <c r="DFA2402" s="14"/>
      <c r="DFB2402" s="14"/>
      <c r="DFC2402" s="14"/>
      <c r="DFD2402" s="14"/>
      <c r="DFE2402" s="14"/>
      <c r="DFF2402" s="14"/>
      <c r="DFG2402" s="14"/>
      <c r="DFH2402" s="14"/>
      <c r="DFI2402" s="14"/>
      <c r="DFJ2402" s="14"/>
      <c r="DFK2402" s="14"/>
      <c r="DFL2402" s="14"/>
      <c r="DFM2402" s="14"/>
      <c r="DFN2402" s="14"/>
      <c r="DFO2402" s="14"/>
      <c r="DFP2402" s="14"/>
      <c r="DFQ2402" s="14"/>
      <c r="DFR2402" s="14"/>
      <c r="DFS2402" s="14"/>
      <c r="DFT2402" s="14"/>
      <c r="DFU2402" s="14"/>
      <c r="DFV2402" s="14"/>
      <c r="DFW2402" s="14"/>
      <c r="DFX2402" s="14"/>
      <c r="DFY2402" s="14"/>
      <c r="DFZ2402" s="14"/>
      <c r="DGA2402" s="14"/>
      <c r="DGB2402" s="14"/>
      <c r="DGC2402" s="14"/>
      <c r="DGD2402" s="14"/>
      <c r="DGE2402" s="14"/>
      <c r="DGF2402" s="14"/>
      <c r="DGG2402" s="14"/>
      <c r="DGH2402" s="14"/>
      <c r="DGI2402" s="14"/>
      <c r="DGJ2402" s="14"/>
      <c r="DGK2402" s="14"/>
      <c r="DGL2402" s="14"/>
      <c r="DGM2402" s="14"/>
      <c r="DGN2402" s="14"/>
      <c r="DGO2402" s="14"/>
      <c r="DGP2402" s="14"/>
      <c r="DGQ2402" s="14"/>
      <c r="DGR2402" s="14"/>
      <c r="DGS2402" s="14"/>
      <c r="DGT2402" s="14"/>
      <c r="DGU2402" s="14"/>
      <c r="DGV2402" s="14"/>
      <c r="DGW2402" s="14"/>
      <c r="DGX2402" s="14"/>
      <c r="DGY2402" s="14"/>
      <c r="DGZ2402" s="14"/>
      <c r="DHA2402" s="14"/>
      <c r="DHB2402" s="14"/>
      <c r="DHC2402" s="14"/>
      <c r="DHD2402" s="14"/>
      <c r="DHE2402" s="14"/>
      <c r="DHF2402" s="14"/>
      <c r="DHG2402" s="14"/>
      <c r="DHH2402" s="14"/>
      <c r="DHI2402" s="14"/>
      <c r="DHJ2402" s="14"/>
      <c r="DHK2402" s="14"/>
      <c r="DHL2402" s="14"/>
      <c r="DHM2402" s="14"/>
      <c r="DHN2402" s="14"/>
      <c r="DHO2402" s="14"/>
      <c r="DHP2402" s="14"/>
      <c r="DHQ2402" s="14"/>
      <c r="DHR2402" s="14"/>
      <c r="DHS2402" s="14"/>
      <c r="DHT2402" s="14"/>
      <c r="DHU2402" s="14"/>
      <c r="DHV2402" s="14"/>
      <c r="DHW2402" s="14"/>
      <c r="DHX2402" s="14"/>
      <c r="DHY2402" s="14"/>
      <c r="DHZ2402" s="14"/>
      <c r="DIA2402" s="14"/>
      <c r="DIB2402" s="14"/>
      <c r="DIC2402" s="14"/>
      <c r="DID2402" s="14"/>
      <c r="DIE2402" s="14"/>
      <c r="DIF2402" s="14"/>
      <c r="DIG2402" s="14"/>
      <c r="DIH2402" s="14"/>
      <c r="DII2402" s="14"/>
      <c r="DIJ2402" s="14"/>
      <c r="DIK2402" s="14"/>
      <c r="DIL2402" s="14"/>
      <c r="DIM2402" s="14"/>
      <c r="DIN2402" s="14"/>
      <c r="DIO2402" s="14"/>
      <c r="DIP2402" s="14"/>
      <c r="DIQ2402" s="14"/>
      <c r="DIR2402" s="14"/>
      <c r="DIS2402" s="14"/>
      <c r="DIT2402" s="14"/>
      <c r="DIU2402" s="14"/>
      <c r="DIV2402" s="14"/>
      <c r="DIW2402" s="14"/>
      <c r="DIX2402" s="14"/>
      <c r="DIY2402" s="14"/>
      <c r="DIZ2402" s="14"/>
      <c r="DJA2402" s="14"/>
      <c r="DJB2402" s="14"/>
      <c r="DJC2402" s="14"/>
      <c r="DJD2402" s="14"/>
      <c r="DJE2402" s="14"/>
      <c r="DJF2402" s="14"/>
      <c r="DJG2402" s="14"/>
      <c r="DJH2402" s="14"/>
      <c r="DJI2402" s="14"/>
      <c r="DJJ2402" s="14"/>
      <c r="DJK2402" s="14"/>
      <c r="DJL2402" s="14"/>
      <c r="DJM2402" s="14"/>
      <c r="DJN2402" s="14"/>
      <c r="DJO2402" s="14"/>
      <c r="DJP2402" s="14"/>
      <c r="DJQ2402" s="14"/>
      <c r="DJR2402" s="14"/>
      <c r="DJS2402" s="14"/>
      <c r="DJT2402" s="14"/>
      <c r="DJU2402" s="14"/>
      <c r="DJV2402" s="14"/>
      <c r="DJW2402" s="14"/>
      <c r="DJX2402" s="14"/>
      <c r="DJY2402" s="14"/>
      <c r="DJZ2402" s="14"/>
      <c r="DKA2402" s="14"/>
      <c r="DKB2402" s="14"/>
      <c r="DKC2402" s="14"/>
      <c r="DKD2402" s="14"/>
      <c r="DKE2402" s="14"/>
      <c r="DKF2402" s="14"/>
      <c r="DKG2402" s="14"/>
      <c r="DKH2402" s="14"/>
      <c r="DKI2402" s="14"/>
      <c r="DKJ2402" s="14"/>
      <c r="DKK2402" s="14"/>
      <c r="DKL2402" s="14"/>
      <c r="DKM2402" s="14"/>
      <c r="DKN2402" s="14"/>
      <c r="DKO2402" s="14"/>
      <c r="DKP2402" s="14"/>
      <c r="DKQ2402" s="14"/>
      <c r="DKR2402" s="14"/>
      <c r="DKS2402" s="14"/>
      <c r="DKT2402" s="14"/>
      <c r="DKU2402" s="14"/>
      <c r="DKV2402" s="14"/>
      <c r="DKW2402" s="14"/>
      <c r="DKX2402" s="14"/>
      <c r="DKY2402" s="14"/>
      <c r="DKZ2402" s="14"/>
      <c r="DLA2402" s="14"/>
      <c r="DLB2402" s="14"/>
      <c r="DLC2402" s="14"/>
      <c r="DLD2402" s="14"/>
      <c r="DLE2402" s="14"/>
      <c r="DLF2402" s="14"/>
      <c r="DLG2402" s="14"/>
      <c r="DLH2402" s="14"/>
      <c r="DLI2402" s="14"/>
      <c r="DLJ2402" s="14"/>
      <c r="DLK2402" s="14"/>
      <c r="DLL2402" s="14"/>
      <c r="DLM2402" s="14"/>
      <c r="DLN2402" s="14"/>
      <c r="DLO2402" s="14"/>
      <c r="DLP2402" s="14"/>
      <c r="DLQ2402" s="14"/>
      <c r="DLR2402" s="14"/>
      <c r="DLS2402" s="14"/>
      <c r="DLT2402" s="14"/>
      <c r="DLU2402" s="14"/>
      <c r="DLV2402" s="14"/>
      <c r="DLW2402" s="14"/>
      <c r="DLX2402" s="14"/>
      <c r="DLY2402" s="14"/>
      <c r="DLZ2402" s="14"/>
      <c r="DMA2402" s="14"/>
      <c r="DMB2402" s="14"/>
      <c r="DMC2402" s="14"/>
      <c r="DMD2402" s="14"/>
      <c r="DME2402" s="14"/>
      <c r="DMF2402" s="14"/>
      <c r="DMG2402" s="14"/>
      <c r="DMH2402" s="14"/>
      <c r="DMI2402" s="14"/>
      <c r="DMJ2402" s="14"/>
      <c r="DMK2402" s="14"/>
      <c r="DML2402" s="14"/>
      <c r="DMM2402" s="14"/>
      <c r="DMN2402" s="14"/>
      <c r="DMO2402" s="14"/>
      <c r="DMP2402" s="14"/>
      <c r="DMQ2402" s="14"/>
      <c r="DMR2402" s="14"/>
      <c r="DMS2402" s="14"/>
      <c r="DMT2402" s="14"/>
      <c r="DMU2402" s="14"/>
      <c r="DMV2402" s="14"/>
      <c r="DMW2402" s="14"/>
      <c r="DMX2402" s="14"/>
      <c r="DMY2402" s="14"/>
      <c r="DMZ2402" s="14"/>
      <c r="DNA2402" s="14"/>
      <c r="DNB2402" s="14"/>
      <c r="DNC2402" s="14"/>
      <c r="DND2402" s="14"/>
      <c r="DNE2402" s="14"/>
      <c r="DNF2402" s="14"/>
      <c r="DNG2402" s="14"/>
      <c r="DNH2402" s="14"/>
      <c r="DNI2402" s="14"/>
      <c r="DNJ2402" s="14"/>
      <c r="DNK2402" s="14"/>
      <c r="DNL2402" s="14"/>
      <c r="DNM2402" s="14"/>
      <c r="DNN2402" s="14"/>
      <c r="DNO2402" s="14"/>
      <c r="DNP2402" s="14"/>
      <c r="DNQ2402" s="14"/>
      <c r="DNR2402" s="14"/>
      <c r="DNS2402" s="14"/>
      <c r="DNT2402" s="14"/>
      <c r="DNU2402" s="14"/>
      <c r="DNV2402" s="14"/>
      <c r="DNW2402" s="14"/>
      <c r="DNX2402" s="14"/>
      <c r="DNY2402" s="14"/>
      <c r="DNZ2402" s="14"/>
      <c r="DOA2402" s="14"/>
      <c r="DOB2402" s="14"/>
      <c r="DOC2402" s="14"/>
      <c r="DOD2402" s="14"/>
      <c r="DOE2402" s="14"/>
      <c r="DOF2402" s="14"/>
      <c r="DOG2402" s="14"/>
      <c r="DOH2402" s="14"/>
      <c r="DOI2402" s="14"/>
      <c r="DOJ2402" s="14"/>
      <c r="DOK2402" s="14"/>
      <c r="DOL2402" s="14"/>
      <c r="DOM2402" s="14"/>
      <c r="DON2402" s="14"/>
      <c r="DOO2402" s="14"/>
      <c r="DOP2402" s="14"/>
      <c r="DOQ2402" s="14"/>
      <c r="DOR2402" s="14"/>
      <c r="DOS2402" s="14"/>
      <c r="DOT2402" s="14"/>
      <c r="DOU2402" s="14"/>
      <c r="DOV2402" s="14"/>
      <c r="DOW2402" s="14"/>
      <c r="DOX2402" s="14"/>
      <c r="DOY2402" s="14"/>
      <c r="DOZ2402" s="14"/>
      <c r="DPA2402" s="14"/>
      <c r="DPB2402" s="14"/>
      <c r="DPC2402" s="14"/>
      <c r="DPD2402" s="14"/>
      <c r="DPE2402" s="14"/>
      <c r="DPF2402" s="14"/>
      <c r="DPG2402" s="14"/>
      <c r="DPH2402" s="14"/>
      <c r="DPI2402" s="14"/>
      <c r="DPJ2402" s="14"/>
      <c r="DPK2402" s="14"/>
      <c r="DPL2402" s="14"/>
      <c r="DPM2402" s="14"/>
      <c r="DPN2402" s="14"/>
      <c r="DPO2402" s="14"/>
      <c r="DPP2402" s="14"/>
      <c r="DPQ2402" s="14"/>
      <c r="DPR2402" s="14"/>
      <c r="DPS2402" s="14"/>
      <c r="DPT2402" s="14"/>
      <c r="DPU2402" s="14"/>
      <c r="DPV2402" s="14"/>
      <c r="DPW2402" s="14"/>
      <c r="DPX2402" s="14"/>
      <c r="DPY2402" s="14"/>
      <c r="DPZ2402" s="14"/>
      <c r="DQA2402" s="14"/>
      <c r="DQB2402" s="14"/>
      <c r="DQC2402" s="14"/>
      <c r="DQD2402" s="14"/>
      <c r="DQE2402" s="14"/>
      <c r="DQF2402" s="14"/>
      <c r="DQG2402" s="14"/>
      <c r="DQH2402" s="14"/>
      <c r="DQI2402" s="14"/>
      <c r="DQJ2402" s="14"/>
      <c r="DQK2402" s="14"/>
      <c r="DQL2402" s="14"/>
      <c r="DQM2402" s="14"/>
      <c r="DQN2402" s="14"/>
      <c r="DQO2402" s="14"/>
      <c r="DQP2402" s="14"/>
      <c r="DQQ2402" s="14"/>
      <c r="DQR2402" s="14"/>
      <c r="DQS2402" s="14"/>
      <c r="DQT2402" s="14"/>
      <c r="DQU2402" s="14"/>
      <c r="DQV2402" s="14"/>
      <c r="DQW2402" s="14"/>
      <c r="DQX2402" s="14"/>
      <c r="DQY2402" s="14"/>
      <c r="DQZ2402" s="14"/>
      <c r="DRA2402" s="14"/>
      <c r="DRB2402" s="14"/>
      <c r="DRC2402" s="14"/>
      <c r="DRD2402" s="14"/>
      <c r="DRE2402" s="14"/>
      <c r="DRF2402" s="14"/>
      <c r="DRG2402" s="14"/>
      <c r="DRH2402" s="14"/>
      <c r="DRI2402" s="14"/>
      <c r="DRJ2402" s="14"/>
      <c r="DRK2402" s="14"/>
      <c r="DRL2402" s="14"/>
      <c r="DRM2402" s="14"/>
      <c r="DRN2402" s="14"/>
      <c r="DRO2402" s="14"/>
      <c r="DRP2402" s="14"/>
      <c r="DRQ2402" s="14"/>
      <c r="DRR2402" s="14"/>
      <c r="DRS2402" s="14"/>
      <c r="DRT2402" s="14"/>
      <c r="DRU2402" s="14"/>
      <c r="DRV2402" s="14"/>
      <c r="DRW2402" s="14"/>
      <c r="DRX2402" s="14"/>
      <c r="DRY2402" s="14"/>
      <c r="DRZ2402" s="14"/>
      <c r="DSA2402" s="14"/>
      <c r="DSB2402" s="14"/>
      <c r="DSC2402" s="14"/>
      <c r="DSD2402" s="14"/>
      <c r="DSE2402" s="14"/>
      <c r="DSF2402" s="14"/>
      <c r="DSG2402" s="14"/>
      <c r="DSH2402" s="14"/>
      <c r="DSI2402" s="14"/>
      <c r="DSJ2402" s="14"/>
      <c r="DSK2402" s="14"/>
      <c r="DSL2402" s="14"/>
      <c r="DSM2402" s="14"/>
      <c r="DSN2402" s="14"/>
      <c r="DSO2402" s="14"/>
      <c r="DSP2402" s="14"/>
      <c r="DSQ2402" s="14"/>
      <c r="DSR2402" s="14"/>
      <c r="DSS2402" s="14"/>
      <c r="DST2402" s="14"/>
      <c r="DSU2402" s="14"/>
      <c r="DSV2402" s="14"/>
      <c r="DSW2402" s="14"/>
      <c r="DSX2402" s="14"/>
      <c r="DSY2402" s="14"/>
      <c r="DSZ2402" s="14"/>
      <c r="DTA2402" s="14"/>
      <c r="DTB2402" s="14"/>
      <c r="DTC2402" s="14"/>
      <c r="DTD2402" s="14"/>
      <c r="DTE2402" s="14"/>
      <c r="DTF2402" s="14"/>
      <c r="DTG2402" s="14"/>
      <c r="DTH2402" s="14"/>
      <c r="DTI2402" s="14"/>
      <c r="DTJ2402" s="14"/>
      <c r="DTK2402" s="14"/>
      <c r="DTL2402" s="14"/>
      <c r="DTM2402" s="14"/>
      <c r="DTN2402" s="14"/>
      <c r="DTO2402" s="14"/>
      <c r="DTP2402" s="14"/>
      <c r="DTQ2402" s="14"/>
      <c r="DTR2402" s="14"/>
      <c r="DTS2402" s="14"/>
      <c r="DTT2402" s="14"/>
      <c r="DTU2402" s="14"/>
      <c r="DTV2402" s="14"/>
      <c r="DTW2402" s="14"/>
      <c r="DTX2402" s="14"/>
      <c r="DTY2402" s="14"/>
      <c r="DTZ2402" s="14"/>
      <c r="DUA2402" s="14"/>
      <c r="DUB2402" s="14"/>
      <c r="DUC2402" s="14"/>
      <c r="DUD2402" s="14"/>
      <c r="DUE2402" s="14"/>
      <c r="DUF2402" s="14"/>
      <c r="DUG2402" s="14"/>
      <c r="DUH2402" s="14"/>
      <c r="DUI2402" s="14"/>
      <c r="DUJ2402" s="14"/>
      <c r="DUK2402" s="14"/>
      <c r="DUL2402" s="14"/>
      <c r="DUM2402" s="14"/>
      <c r="DUN2402" s="14"/>
      <c r="DUO2402" s="14"/>
      <c r="DUP2402" s="14"/>
      <c r="DUQ2402" s="14"/>
      <c r="DUR2402" s="14"/>
      <c r="DUS2402" s="14"/>
      <c r="DUT2402" s="14"/>
      <c r="DUU2402" s="14"/>
      <c r="DUV2402" s="14"/>
      <c r="DUW2402" s="14"/>
      <c r="DUX2402" s="14"/>
      <c r="DUY2402" s="14"/>
      <c r="DUZ2402" s="14"/>
      <c r="DVA2402" s="14"/>
      <c r="DVB2402" s="14"/>
      <c r="DVC2402" s="14"/>
      <c r="DVD2402" s="14"/>
      <c r="DVE2402" s="14"/>
      <c r="DVF2402" s="14"/>
      <c r="DVG2402" s="14"/>
      <c r="DVH2402" s="14"/>
      <c r="DVI2402" s="14"/>
      <c r="DVJ2402" s="14"/>
      <c r="DVK2402" s="14"/>
      <c r="DVL2402" s="14"/>
      <c r="DVM2402" s="14"/>
      <c r="DVN2402" s="14"/>
      <c r="DVO2402" s="14"/>
      <c r="DVP2402" s="14"/>
      <c r="DVQ2402" s="14"/>
      <c r="DVR2402" s="14"/>
      <c r="DVS2402" s="14"/>
      <c r="DVT2402" s="14"/>
      <c r="DVU2402" s="14"/>
      <c r="DVV2402" s="14"/>
      <c r="DVW2402" s="14"/>
      <c r="DVX2402" s="14"/>
      <c r="DVY2402" s="14"/>
      <c r="DVZ2402" s="14"/>
      <c r="DWA2402" s="14"/>
      <c r="DWB2402" s="14"/>
      <c r="DWC2402" s="14"/>
      <c r="DWD2402" s="14"/>
      <c r="DWE2402" s="14"/>
      <c r="DWF2402" s="14"/>
      <c r="DWG2402" s="14"/>
      <c r="DWH2402" s="14"/>
      <c r="DWI2402" s="14"/>
      <c r="DWJ2402" s="14"/>
      <c r="DWK2402" s="14"/>
      <c r="DWL2402" s="14"/>
      <c r="DWM2402" s="14"/>
      <c r="DWN2402" s="14"/>
      <c r="DWO2402" s="14"/>
      <c r="DWP2402" s="14"/>
      <c r="DWQ2402" s="14"/>
      <c r="DWR2402" s="14"/>
      <c r="DWS2402" s="14"/>
      <c r="DWT2402" s="14"/>
      <c r="DWU2402" s="14"/>
      <c r="DWV2402" s="14"/>
      <c r="DWW2402" s="14"/>
      <c r="DWX2402" s="14"/>
      <c r="DWY2402" s="14"/>
      <c r="DWZ2402" s="14"/>
      <c r="DXA2402" s="14"/>
      <c r="DXB2402" s="14"/>
      <c r="DXC2402" s="14"/>
      <c r="DXD2402" s="14"/>
      <c r="DXE2402" s="14"/>
      <c r="DXF2402" s="14"/>
      <c r="DXG2402" s="14"/>
      <c r="DXH2402" s="14"/>
      <c r="DXI2402" s="14"/>
      <c r="DXJ2402" s="14"/>
      <c r="DXK2402" s="14"/>
      <c r="DXL2402" s="14"/>
      <c r="DXM2402" s="14"/>
      <c r="DXN2402" s="14"/>
      <c r="DXO2402" s="14"/>
      <c r="DXP2402" s="14"/>
      <c r="DXQ2402" s="14"/>
      <c r="DXR2402" s="14"/>
      <c r="DXS2402" s="14"/>
      <c r="DXT2402" s="14"/>
      <c r="DXU2402" s="14"/>
      <c r="DXV2402" s="14"/>
      <c r="DXW2402" s="14"/>
      <c r="DXX2402" s="14"/>
      <c r="DXY2402" s="14"/>
      <c r="DXZ2402" s="14"/>
      <c r="DYA2402" s="14"/>
      <c r="DYB2402" s="14"/>
      <c r="DYC2402" s="14"/>
      <c r="DYD2402" s="14"/>
      <c r="DYE2402" s="14"/>
      <c r="DYF2402" s="14"/>
      <c r="DYG2402" s="14"/>
      <c r="DYH2402" s="14"/>
      <c r="DYI2402" s="14"/>
      <c r="DYJ2402" s="14"/>
      <c r="DYK2402" s="14"/>
      <c r="DYL2402" s="14"/>
      <c r="DYM2402" s="14"/>
      <c r="DYN2402" s="14"/>
      <c r="DYO2402" s="14"/>
      <c r="DYP2402" s="14"/>
      <c r="DYQ2402" s="14"/>
      <c r="DYR2402" s="14"/>
      <c r="DYS2402" s="14"/>
      <c r="DYT2402" s="14"/>
      <c r="DYU2402" s="14"/>
      <c r="DYV2402" s="14"/>
      <c r="DYW2402" s="14"/>
      <c r="DYX2402" s="14"/>
      <c r="DYY2402" s="14"/>
      <c r="DYZ2402" s="14"/>
      <c r="DZA2402" s="14"/>
      <c r="DZB2402" s="14"/>
      <c r="DZC2402" s="14"/>
      <c r="DZD2402" s="14"/>
      <c r="DZE2402" s="14"/>
      <c r="DZF2402" s="14"/>
      <c r="DZG2402" s="14"/>
      <c r="DZH2402" s="14"/>
      <c r="DZI2402" s="14"/>
      <c r="DZJ2402" s="14"/>
      <c r="DZK2402" s="14"/>
      <c r="DZL2402" s="14"/>
      <c r="DZM2402" s="14"/>
      <c r="DZN2402" s="14"/>
      <c r="DZO2402" s="14"/>
      <c r="DZP2402" s="14"/>
      <c r="DZQ2402" s="14"/>
      <c r="DZR2402" s="14"/>
      <c r="DZS2402" s="14"/>
      <c r="DZT2402" s="14"/>
      <c r="DZU2402" s="14"/>
      <c r="DZV2402" s="14"/>
      <c r="DZW2402" s="14"/>
      <c r="DZX2402" s="14"/>
      <c r="DZY2402" s="14"/>
      <c r="DZZ2402" s="14"/>
      <c r="EAA2402" s="14"/>
      <c r="EAB2402" s="14"/>
      <c r="EAC2402" s="14"/>
      <c r="EAD2402" s="14"/>
      <c r="EAE2402" s="14"/>
      <c r="EAF2402" s="14"/>
      <c r="EAG2402" s="14"/>
      <c r="EAH2402" s="14"/>
      <c r="EAI2402" s="14"/>
      <c r="EAJ2402" s="14"/>
      <c r="EAK2402" s="14"/>
      <c r="EAL2402" s="14"/>
      <c r="EAM2402" s="14"/>
      <c r="EAN2402" s="14"/>
      <c r="EAO2402" s="14"/>
      <c r="EAP2402" s="14"/>
      <c r="EAQ2402" s="14"/>
      <c r="EAR2402" s="14"/>
      <c r="EAS2402" s="14"/>
      <c r="EAT2402" s="14"/>
      <c r="EAU2402" s="14"/>
      <c r="EAV2402" s="14"/>
      <c r="EAW2402" s="14"/>
      <c r="EAX2402" s="14"/>
      <c r="EAY2402" s="14"/>
      <c r="EAZ2402" s="14"/>
      <c r="EBA2402" s="14"/>
      <c r="EBB2402" s="14"/>
      <c r="EBC2402" s="14"/>
      <c r="EBD2402" s="14"/>
      <c r="EBE2402" s="14"/>
      <c r="EBF2402" s="14"/>
      <c r="EBG2402" s="14"/>
      <c r="EBH2402" s="14"/>
      <c r="EBI2402" s="14"/>
      <c r="EBJ2402" s="14"/>
      <c r="EBK2402" s="14"/>
      <c r="EBL2402" s="14"/>
      <c r="EBM2402" s="14"/>
      <c r="EBN2402" s="14"/>
      <c r="EBO2402" s="14"/>
      <c r="EBP2402" s="14"/>
      <c r="EBQ2402" s="14"/>
      <c r="EBR2402" s="14"/>
      <c r="EBS2402" s="14"/>
      <c r="EBT2402" s="14"/>
      <c r="EBU2402" s="14"/>
      <c r="EBV2402" s="14"/>
      <c r="EBW2402" s="14"/>
      <c r="EBX2402" s="14"/>
      <c r="EBY2402" s="14"/>
      <c r="EBZ2402" s="14"/>
      <c r="ECA2402" s="14"/>
      <c r="ECB2402" s="14"/>
      <c r="ECC2402" s="14"/>
      <c r="ECD2402" s="14"/>
      <c r="ECE2402" s="14"/>
      <c r="ECF2402" s="14"/>
      <c r="ECG2402" s="14"/>
      <c r="ECH2402" s="14"/>
      <c r="ECI2402" s="14"/>
      <c r="ECJ2402" s="14"/>
      <c r="ECK2402" s="14"/>
      <c r="ECL2402" s="14"/>
      <c r="ECM2402" s="14"/>
      <c r="ECN2402" s="14"/>
      <c r="ECO2402" s="14"/>
      <c r="ECP2402" s="14"/>
      <c r="ECQ2402" s="14"/>
      <c r="ECR2402" s="14"/>
      <c r="ECS2402" s="14"/>
      <c r="ECT2402" s="14"/>
      <c r="ECU2402" s="14"/>
      <c r="ECV2402" s="14"/>
      <c r="ECW2402" s="14"/>
      <c r="ECX2402" s="14"/>
      <c r="ECY2402" s="14"/>
      <c r="ECZ2402" s="14"/>
      <c r="EDA2402" s="14"/>
      <c r="EDB2402" s="14"/>
      <c r="EDC2402" s="14"/>
      <c r="EDD2402" s="14"/>
      <c r="EDE2402" s="14"/>
      <c r="EDF2402" s="14"/>
      <c r="EDG2402" s="14"/>
      <c r="EDH2402" s="14"/>
      <c r="EDI2402" s="14"/>
      <c r="EDJ2402" s="14"/>
      <c r="EDK2402" s="14"/>
      <c r="EDL2402" s="14"/>
      <c r="EDM2402" s="14"/>
      <c r="EDN2402" s="14"/>
      <c r="EDO2402" s="14"/>
      <c r="EDP2402" s="14"/>
      <c r="EDQ2402" s="14"/>
      <c r="EDR2402" s="14"/>
      <c r="EDS2402" s="14"/>
      <c r="EDT2402" s="14"/>
      <c r="EDU2402" s="14"/>
      <c r="EDV2402" s="14"/>
      <c r="EDW2402" s="14"/>
      <c r="EDX2402" s="14"/>
      <c r="EDY2402" s="14"/>
      <c r="EDZ2402" s="14"/>
      <c r="EEA2402" s="14"/>
      <c r="EEB2402" s="14"/>
      <c r="EEC2402" s="14"/>
      <c r="EED2402" s="14"/>
      <c r="EEE2402" s="14"/>
      <c r="EEF2402" s="14"/>
      <c r="EEG2402" s="14"/>
      <c r="EEH2402" s="14"/>
      <c r="EEI2402" s="14"/>
      <c r="EEJ2402" s="14"/>
      <c r="EEK2402" s="14"/>
      <c r="EEL2402" s="14"/>
      <c r="EEM2402" s="14"/>
      <c r="EEN2402" s="14"/>
      <c r="EEO2402" s="14"/>
      <c r="EEP2402" s="14"/>
      <c r="EEQ2402" s="14"/>
      <c r="EER2402" s="14"/>
      <c r="EES2402" s="14"/>
      <c r="EET2402" s="14"/>
      <c r="EEU2402" s="14"/>
      <c r="EEV2402" s="14"/>
      <c r="EEW2402" s="14"/>
      <c r="EEX2402" s="14"/>
      <c r="EEY2402" s="14"/>
      <c r="EEZ2402" s="14"/>
      <c r="EFA2402" s="14"/>
      <c r="EFB2402" s="14"/>
      <c r="EFC2402" s="14"/>
      <c r="EFD2402" s="14"/>
      <c r="EFE2402" s="14"/>
      <c r="EFF2402" s="14"/>
      <c r="EFG2402" s="14"/>
      <c r="EFH2402" s="14"/>
      <c r="EFI2402" s="14"/>
      <c r="EFJ2402" s="14"/>
      <c r="EFK2402" s="14"/>
      <c r="EFL2402" s="14"/>
      <c r="EFM2402" s="14"/>
      <c r="EFN2402" s="14"/>
      <c r="EFO2402" s="14"/>
      <c r="EFP2402" s="14"/>
      <c r="EFQ2402" s="14"/>
      <c r="EFR2402" s="14"/>
      <c r="EFS2402" s="14"/>
      <c r="EFT2402" s="14"/>
      <c r="EFU2402" s="14"/>
      <c r="EFV2402" s="14"/>
      <c r="EFW2402" s="14"/>
      <c r="EFX2402" s="14"/>
      <c r="EFY2402" s="14"/>
      <c r="EFZ2402" s="14"/>
      <c r="EGA2402" s="14"/>
      <c r="EGB2402" s="14"/>
      <c r="EGC2402" s="14"/>
      <c r="EGD2402" s="14"/>
      <c r="EGE2402" s="14"/>
      <c r="EGF2402" s="14"/>
      <c r="EGG2402" s="14"/>
      <c r="EGH2402" s="14"/>
      <c r="EGI2402" s="14"/>
      <c r="EGJ2402" s="14"/>
      <c r="EGK2402" s="14"/>
      <c r="EGL2402" s="14"/>
      <c r="EGM2402" s="14"/>
      <c r="EGN2402" s="14"/>
      <c r="EGO2402" s="14"/>
      <c r="EGP2402" s="14"/>
      <c r="EGQ2402" s="14"/>
      <c r="EGR2402" s="14"/>
      <c r="EGS2402" s="14"/>
      <c r="EGT2402" s="14"/>
      <c r="EGU2402" s="14"/>
      <c r="EGV2402" s="14"/>
      <c r="EGW2402" s="14"/>
      <c r="EGX2402" s="14"/>
      <c r="EGY2402" s="14"/>
      <c r="EGZ2402" s="14"/>
      <c r="EHA2402" s="14"/>
      <c r="EHB2402" s="14"/>
      <c r="EHC2402" s="14"/>
      <c r="EHD2402" s="14"/>
      <c r="EHE2402" s="14"/>
      <c r="EHF2402" s="14"/>
      <c r="EHG2402" s="14"/>
      <c r="EHH2402" s="14"/>
      <c r="EHI2402" s="14"/>
      <c r="EHJ2402" s="14"/>
      <c r="EHK2402" s="14"/>
      <c r="EHL2402" s="14"/>
      <c r="EHM2402" s="14"/>
      <c r="EHN2402" s="14"/>
      <c r="EHO2402" s="14"/>
      <c r="EHP2402" s="14"/>
      <c r="EHQ2402" s="14"/>
      <c r="EHR2402" s="14"/>
      <c r="EHS2402" s="14"/>
      <c r="EHT2402" s="14"/>
      <c r="EHU2402" s="14"/>
      <c r="EHV2402" s="14"/>
      <c r="EHW2402" s="14"/>
      <c r="EHX2402" s="14"/>
      <c r="EHY2402" s="14"/>
      <c r="EHZ2402" s="14"/>
      <c r="EIA2402" s="14"/>
      <c r="EIB2402" s="14"/>
      <c r="EIC2402" s="14"/>
      <c r="EID2402" s="14"/>
      <c r="EIE2402" s="14"/>
      <c r="EIF2402" s="14"/>
      <c r="EIG2402" s="14"/>
      <c r="EIH2402" s="14"/>
      <c r="EII2402" s="14"/>
      <c r="EIJ2402" s="14"/>
      <c r="EIK2402" s="14"/>
      <c r="EIL2402" s="14"/>
      <c r="EIM2402" s="14"/>
      <c r="EIN2402" s="14"/>
      <c r="EIO2402" s="14"/>
      <c r="EIP2402" s="14"/>
      <c r="EIQ2402" s="14"/>
      <c r="EIR2402" s="14"/>
      <c r="EIS2402" s="14"/>
      <c r="EIT2402" s="14"/>
      <c r="EIU2402" s="14"/>
      <c r="EIV2402" s="14"/>
      <c r="EIW2402" s="14"/>
      <c r="EIX2402" s="14"/>
      <c r="EIY2402" s="14"/>
      <c r="EIZ2402" s="14"/>
      <c r="EJA2402" s="14"/>
      <c r="EJB2402" s="14"/>
      <c r="EJC2402" s="14"/>
      <c r="EJD2402" s="14"/>
      <c r="EJE2402" s="14"/>
      <c r="EJF2402" s="14"/>
      <c r="EJG2402" s="14"/>
      <c r="EJH2402" s="14"/>
      <c r="EJI2402" s="14"/>
      <c r="EJJ2402" s="14"/>
      <c r="EJK2402" s="14"/>
      <c r="EJL2402" s="14"/>
      <c r="EJM2402" s="14"/>
      <c r="EJN2402" s="14"/>
      <c r="EJO2402" s="14"/>
      <c r="EJP2402" s="14"/>
      <c r="EJQ2402" s="14"/>
      <c r="EJR2402" s="14"/>
      <c r="EJS2402" s="14"/>
      <c r="EJT2402" s="14"/>
      <c r="EJU2402" s="14"/>
      <c r="EJV2402" s="14"/>
      <c r="EJW2402" s="14"/>
      <c r="EJX2402" s="14"/>
      <c r="EJY2402" s="14"/>
      <c r="EJZ2402" s="14"/>
      <c r="EKA2402" s="14"/>
      <c r="EKB2402" s="14"/>
      <c r="EKC2402" s="14"/>
      <c r="EKD2402" s="14"/>
      <c r="EKE2402" s="14"/>
      <c r="EKF2402" s="14"/>
      <c r="EKG2402" s="14"/>
      <c r="EKH2402" s="14"/>
      <c r="EKI2402" s="14"/>
      <c r="EKJ2402" s="14"/>
      <c r="EKK2402" s="14"/>
      <c r="EKL2402" s="14"/>
      <c r="EKM2402" s="14"/>
      <c r="EKN2402" s="14"/>
      <c r="EKO2402" s="14"/>
      <c r="EKP2402" s="14"/>
      <c r="EKQ2402" s="14"/>
      <c r="EKR2402" s="14"/>
      <c r="EKS2402" s="14"/>
      <c r="EKT2402" s="14"/>
      <c r="EKU2402" s="14"/>
      <c r="EKV2402" s="14"/>
      <c r="EKW2402" s="14"/>
      <c r="EKX2402" s="14"/>
      <c r="EKY2402" s="14"/>
      <c r="EKZ2402" s="14"/>
      <c r="ELA2402" s="14"/>
      <c r="ELB2402" s="14"/>
      <c r="ELC2402" s="14"/>
      <c r="ELD2402" s="14"/>
      <c r="ELE2402" s="14"/>
      <c r="ELF2402" s="14"/>
      <c r="ELG2402" s="14"/>
      <c r="ELH2402" s="14"/>
      <c r="ELI2402" s="14"/>
      <c r="ELJ2402" s="14"/>
      <c r="ELK2402" s="14"/>
      <c r="ELL2402" s="14"/>
      <c r="ELM2402" s="14"/>
      <c r="ELN2402" s="14"/>
      <c r="ELO2402" s="14"/>
      <c r="ELP2402" s="14"/>
      <c r="ELQ2402" s="14"/>
      <c r="ELR2402" s="14"/>
      <c r="ELS2402" s="14"/>
      <c r="ELT2402" s="14"/>
      <c r="ELU2402" s="14"/>
      <c r="ELV2402" s="14"/>
      <c r="ELW2402" s="14"/>
      <c r="ELX2402" s="14"/>
      <c r="ELY2402" s="14"/>
      <c r="ELZ2402" s="14"/>
      <c r="EMA2402" s="14"/>
      <c r="EMB2402" s="14"/>
      <c r="EMC2402" s="14"/>
      <c r="EMD2402" s="14"/>
      <c r="EME2402" s="14"/>
      <c r="EMF2402" s="14"/>
      <c r="EMG2402" s="14"/>
      <c r="EMH2402" s="14"/>
      <c r="EMI2402" s="14"/>
      <c r="EMJ2402" s="14"/>
      <c r="EMK2402" s="14"/>
      <c r="EML2402" s="14"/>
      <c r="EMM2402" s="14"/>
      <c r="EMN2402" s="14"/>
      <c r="EMO2402" s="14"/>
      <c r="EMP2402" s="14"/>
      <c r="EMQ2402" s="14"/>
      <c r="EMR2402" s="14"/>
      <c r="EMS2402" s="14"/>
      <c r="EMT2402" s="14"/>
      <c r="EMU2402" s="14"/>
      <c r="EMV2402" s="14"/>
      <c r="EMW2402" s="14"/>
      <c r="EMX2402" s="14"/>
      <c r="EMY2402" s="14"/>
      <c r="EMZ2402" s="14"/>
      <c r="ENA2402" s="14"/>
      <c r="ENB2402" s="14"/>
      <c r="ENC2402" s="14"/>
      <c r="END2402" s="14"/>
      <c r="ENE2402" s="14"/>
      <c r="ENF2402" s="14"/>
      <c r="ENG2402" s="14"/>
      <c r="ENH2402" s="14"/>
      <c r="ENI2402" s="14"/>
      <c r="ENJ2402" s="14"/>
      <c r="ENK2402" s="14"/>
      <c r="ENL2402" s="14"/>
      <c r="ENM2402" s="14"/>
      <c r="ENN2402" s="14"/>
      <c r="ENO2402" s="14"/>
      <c r="ENP2402" s="14"/>
      <c r="ENQ2402" s="14"/>
      <c r="ENR2402" s="14"/>
      <c r="ENS2402" s="14"/>
      <c r="ENT2402" s="14"/>
      <c r="ENU2402" s="14"/>
      <c r="ENV2402" s="14"/>
      <c r="ENW2402" s="14"/>
      <c r="ENX2402" s="14"/>
      <c r="ENY2402" s="14"/>
      <c r="ENZ2402" s="14"/>
      <c r="EOA2402" s="14"/>
      <c r="EOB2402" s="14"/>
      <c r="EOC2402" s="14"/>
      <c r="EOD2402" s="14"/>
      <c r="EOE2402" s="14"/>
      <c r="EOF2402" s="14"/>
      <c r="EOG2402" s="14"/>
      <c r="EOH2402" s="14"/>
      <c r="EOI2402" s="14"/>
      <c r="EOJ2402" s="14"/>
      <c r="EOK2402" s="14"/>
      <c r="EOL2402" s="14"/>
      <c r="EOM2402" s="14"/>
      <c r="EON2402" s="14"/>
      <c r="EOO2402" s="14"/>
      <c r="EOP2402" s="14"/>
      <c r="EOQ2402" s="14"/>
      <c r="EOR2402" s="14"/>
      <c r="EOS2402" s="14"/>
      <c r="EOT2402" s="14"/>
      <c r="EOU2402" s="14"/>
      <c r="EOV2402" s="14"/>
      <c r="EOW2402" s="14"/>
      <c r="EOX2402" s="14"/>
      <c r="EOY2402" s="14"/>
      <c r="EOZ2402" s="14"/>
      <c r="EPA2402" s="14"/>
      <c r="EPB2402" s="14"/>
      <c r="EPC2402" s="14"/>
      <c r="EPD2402" s="14"/>
      <c r="EPE2402" s="14"/>
      <c r="EPF2402" s="14"/>
      <c r="EPG2402" s="14"/>
      <c r="EPH2402" s="14"/>
      <c r="EPI2402" s="14"/>
      <c r="EPJ2402" s="14"/>
      <c r="EPK2402" s="14"/>
      <c r="EPL2402" s="14"/>
      <c r="EPM2402" s="14"/>
      <c r="EPN2402" s="14"/>
      <c r="EPO2402" s="14"/>
      <c r="EPP2402" s="14"/>
      <c r="EPQ2402" s="14"/>
      <c r="EPR2402" s="14"/>
      <c r="EPS2402" s="14"/>
      <c r="EPT2402" s="14"/>
      <c r="EPU2402" s="14"/>
      <c r="EPV2402" s="14"/>
      <c r="EPW2402" s="14"/>
      <c r="EPX2402" s="14"/>
      <c r="EPY2402" s="14"/>
      <c r="EPZ2402" s="14"/>
      <c r="EQA2402" s="14"/>
      <c r="EQB2402" s="14"/>
      <c r="EQC2402" s="14"/>
      <c r="EQD2402" s="14"/>
      <c r="EQE2402" s="14"/>
      <c r="EQF2402" s="14"/>
      <c r="EQG2402" s="14"/>
      <c r="EQH2402" s="14"/>
      <c r="EQI2402" s="14"/>
      <c r="EQJ2402" s="14"/>
      <c r="EQK2402" s="14"/>
      <c r="EQL2402" s="14"/>
      <c r="EQM2402" s="14"/>
      <c r="EQN2402" s="14"/>
      <c r="EQO2402" s="14"/>
      <c r="EQP2402" s="14"/>
      <c r="EQQ2402" s="14"/>
      <c r="EQR2402" s="14"/>
      <c r="EQS2402" s="14"/>
      <c r="EQT2402" s="14"/>
      <c r="EQU2402" s="14"/>
      <c r="EQV2402" s="14"/>
      <c r="EQW2402" s="14"/>
      <c r="EQX2402" s="14"/>
      <c r="EQY2402" s="14"/>
      <c r="EQZ2402" s="14"/>
      <c r="ERA2402" s="14"/>
      <c r="ERB2402" s="14"/>
      <c r="ERC2402" s="14"/>
      <c r="ERD2402" s="14"/>
      <c r="ERE2402" s="14"/>
      <c r="ERF2402" s="14"/>
      <c r="ERG2402" s="14"/>
      <c r="ERH2402" s="14"/>
      <c r="ERI2402" s="14"/>
      <c r="ERJ2402" s="14"/>
      <c r="ERK2402" s="14"/>
      <c r="ERL2402" s="14"/>
      <c r="ERM2402" s="14"/>
      <c r="ERN2402" s="14"/>
      <c r="ERO2402" s="14"/>
      <c r="ERP2402" s="14"/>
      <c r="ERQ2402" s="14"/>
      <c r="ERR2402" s="14"/>
      <c r="ERS2402" s="14"/>
      <c r="ERT2402" s="14"/>
      <c r="ERU2402" s="14"/>
      <c r="ERV2402" s="14"/>
      <c r="ERW2402" s="14"/>
      <c r="ERX2402" s="14"/>
      <c r="ERY2402" s="14"/>
      <c r="ERZ2402" s="14"/>
      <c r="ESA2402" s="14"/>
      <c r="ESB2402" s="14"/>
      <c r="ESC2402" s="14"/>
      <c r="ESD2402" s="14"/>
      <c r="ESE2402" s="14"/>
      <c r="ESF2402" s="14"/>
      <c r="ESG2402" s="14"/>
      <c r="ESH2402" s="14"/>
      <c r="ESI2402" s="14"/>
      <c r="ESJ2402" s="14"/>
      <c r="ESK2402" s="14"/>
      <c r="ESL2402" s="14"/>
      <c r="ESM2402" s="14"/>
      <c r="ESN2402" s="14"/>
      <c r="ESO2402" s="14"/>
      <c r="ESP2402" s="14"/>
      <c r="ESQ2402" s="14"/>
      <c r="ESR2402" s="14"/>
      <c r="ESS2402" s="14"/>
      <c r="EST2402" s="14"/>
      <c r="ESU2402" s="14"/>
      <c r="ESV2402" s="14"/>
      <c r="ESW2402" s="14"/>
      <c r="ESX2402" s="14"/>
      <c r="ESY2402" s="14"/>
      <c r="ESZ2402" s="14"/>
      <c r="ETA2402" s="14"/>
      <c r="ETB2402" s="14"/>
      <c r="ETC2402" s="14"/>
      <c r="ETD2402" s="14"/>
      <c r="ETE2402" s="14"/>
      <c r="ETF2402" s="14"/>
      <c r="ETG2402" s="14"/>
      <c r="ETH2402" s="14"/>
      <c r="ETI2402" s="14"/>
      <c r="ETJ2402" s="14"/>
      <c r="ETK2402" s="14"/>
      <c r="ETL2402" s="14"/>
      <c r="ETM2402" s="14"/>
      <c r="ETN2402" s="14"/>
      <c r="ETO2402" s="14"/>
      <c r="ETP2402" s="14"/>
      <c r="ETQ2402" s="14"/>
      <c r="ETR2402" s="14"/>
      <c r="ETS2402" s="14"/>
      <c r="ETT2402" s="14"/>
      <c r="ETU2402" s="14"/>
      <c r="ETV2402" s="14"/>
      <c r="ETW2402" s="14"/>
      <c r="ETX2402" s="14"/>
      <c r="ETY2402" s="14"/>
      <c r="ETZ2402" s="14"/>
      <c r="EUA2402" s="14"/>
      <c r="EUB2402" s="14"/>
      <c r="EUC2402" s="14"/>
      <c r="EUD2402" s="14"/>
      <c r="EUE2402" s="14"/>
      <c r="EUF2402" s="14"/>
      <c r="EUG2402" s="14"/>
      <c r="EUH2402" s="14"/>
      <c r="EUI2402" s="14"/>
      <c r="EUJ2402" s="14"/>
      <c r="EUK2402" s="14"/>
      <c r="EUL2402" s="14"/>
      <c r="EUM2402" s="14"/>
      <c r="EUN2402" s="14"/>
      <c r="EUO2402" s="14"/>
      <c r="EUP2402" s="14"/>
      <c r="EUQ2402" s="14"/>
      <c r="EUR2402" s="14"/>
      <c r="EUS2402" s="14"/>
      <c r="EUT2402" s="14"/>
      <c r="EUU2402" s="14"/>
      <c r="EUV2402" s="14"/>
      <c r="EUW2402" s="14"/>
      <c r="EUX2402" s="14"/>
      <c r="EUY2402" s="14"/>
      <c r="EUZ2402" s="14"/>
      <c r="EVA2402" s="14"/>
      <c r="EVB2402" s="14"/>
      <c r="EVC2402" s="14"/>
      <c r="EVD2402" s="14"/>
      <c r="EVE2402" s="14"/>
      <c r="EVF2402" s="14"/>
      <c r="EVG2402" s="14"/>
      <c r="EVH2402" s="14"/>
      <c r="EVI2402" s="14"/>
      <c r="EVJ2402" s="14"/>
      <c r="EVK2402" s="14"/>
      <c r="EVL2402" s="14"/>
      <c r="EVM2402" s="14"/>
      <c r="EVN2402" s="14"/>
      <c r="EVO2402" s="14"/>
      <c r="EVP2402" s="14"/>
      <c r="EVQ2402" s="14"/>
      <c r="EVR2402" s="14"/>
      <c r="EVS2402" s="14"/>
      <c r="EVT2402" s="14"/>
      <c r="EVU2402" s="14"/>
      <c r="EVV2402" s="14"/>
      <c r="EVW2402" s="14"/>
      <c r="EVX2402" s="14"/>
      <c r="EVY2402" s="14"/>
      <c r="EVZ2402" s="14"/>
      <c r="EWA2402" s="14"/>
      <c r="EWB2402" s="14"/>
      <c r="EWC2402" s="14"/>
      <c r="EWD2402" s="14"/>
      <c r="EWE2402" s="14"/>
      <c r="EWF2402" s="14"/>
      <c r="EWG2402" s="14"/>
      <c r="EWH2402" s="14"/>
      <c r="EWI2402" s="14"/>
      <c r="EWJ2402" s="14"/>
      <c r="EWK2402" s="14"/>
      <c r="EWL2402" s="14"/>
      <c r="EWM2402" s="14"/>
      <c r="EWN2402" s="14"/>
      <c r="EWO2402" s="14"/>
      <c r="EWP2402" s="14"/>
      <c r="EWQ2402" s="14"/>
      <c r="EWR2402" s="14"/>
      <c r="EWS2402" s="14"/>
      <c r="EWT2402" s="14"/>
      <c r="EWU2402" s="14"/>
      <c r="EWV2402" s="14"/>
      <c r="EWW2402" s="14"/>
      <c r="EWX2402" s="14"/>
      <c r="EWY2402" s="14"/>
      <c r="EWZ2402" s="14"/>
      <c r="EXA2402" s="14"/>
      <c r="EXB2402" s="14"/>
      <c r="EXC2402" s="14"/>
      <c r="EXD2402" s="14"/>
      <c r="EXE2402" s="14"/>
      <c r="EXF2402" s="14"/>
      <c r="EXG2402" s="14"/>
      <c r="EXH2402" s="14"/>
      <c r="EXI2402" s="14"/>
      <c r="EXJ2402" s="14"/>
      <c r="EXK2402" s="14"/>
      <c r="EXL2402" s="14"/>
      <c r="EXM2402" s="14"/>
      <c r="EXN2402" s="14"/>
      <c r="EXO2402" s="14"/>
      <c r="EXP2402" s="14"/>
      <c r="EXQ2402" s="14"/>
      <c r="EXR2402" s="14"/>
      <c r="EXS2402" s="14"/>
      <c r="EXT2402" s="14"/>
      <c r="EXU2402" s="14"/>
      <c r="EXV2402" s="14"/>
      <c r="EXW2402" s="14"/>
      <c r="EXX2402" s="14"/>
      <c r="EXY2402" s="14"/>
      <c r="EXZ2402" s="14"/>
      <c r="EYA2402" s="14"/>
      <c r="EYB2402" s="14"/>
      <c r="EYC2402" s="14"/>
      <c r="EYD2402" s="14"/>
      <c r="EYE2402" s="14"/>
      <c r="EYF2402" s="14"/>
      <c r="EYG2402" s="14"/>
      <c r="EYH2402" s="14"/>
      <c r="EYI2402" s="14"/>
      <c r="EYJ2402" s="14"/>
      <c r="EYK2402" s="14"/>
      <c r="EYL2402" s="14"/>
      <c r="EYM2402" s="14"/>
      <c r="EYN2402" s="14"/>
      <c r="EYO2402" s="14"/>
      <c r="EYP2402" s="14"/>
      <c r="EYQ2402" s="14"/>
      <c r="EYR2402" s="14"/>
      <c r="EYS2402" s="14"/>
      <c r="EYT2402" s="14"/>
      <c r="EYU2402" s="14"/>
      <c r="EYV2402" s="14"/>
      <c r="EYW2402" s="14"/>
      <c r="EYX2402" s="14"/>
      <c r="EYY2402" s="14"/>
      <c r="EYZ2402" s="14"/>
      <c r="EZA2402" s="14"/>
      <c r="EZB2402" s="14"/>
      <c r="EZC2402" s="14"/>
      <c r="EZD2402" s="14"/>
      <c r="EZE2402" s="14"/>
      <c r="EZF2402" s="14"/>
      <c r="EZG2402" s="14"/>
      <c r="EZH2402" s="14"/>
      <c r="EZI2402" s="14"/>
      <c r="EZJ2402" s="14"/>
      <c r="EZK2402" s="14"/>
      <c r="EZL2402" s="14"/>
      <c r="EZM2402" s="14"/>
      <c r="EZN2402" s="14"/>
      <c r="EZO2402" s="14"/>
      <c r="EZP2402" s="14"/>
      <c r="EZQ2402" s="14"/>
      <c r="EZR2402" s="14"/>
      <c r="EZS2402" s="14"/>
      <c r="EZT2402" s="14"/>
      <c r="EZU2402" s="14"/>
      <c r="EZV2402" s="14"/>
      <c r="EZW2402" s="14"/>
      <c r="EZX2402" s="14"/>
      <c r="EZY2402" s="14"/>
      <c r="EZZ2402" s="14"/>
      <c r="FAA2402" s="14"/>
      <c r="FAB2402" s="14"/>
      <c r="FAC2402" s="14"/>
      <c r="FAD2402" s="14"/>
      <c r="FAE2402" s="14"/>
      <c r="FAF2402" s="14"/>
      <c r="FAG2402" s="14"/>
      <c r="FAH2402" s="14"/>
      <c r="FAI2402" s="14"/>
      <c r="FAJ2402" s="14"/>
      <c r="FAK2402" s="14"/>
      <c r="FAL2402" s="14"/>
      <c r="FAM2402" s="14"/>
      <c r="FAN2402" s="14"/>
      <c r="FAO2402" s="14"/>
      <c r="FAP2402" s="14"/>
      <c r="FAQ2402" s="14"/>
      <c r="FAR2402" s="14"/>
      <c r="FAS2402" s="14"/>
      <c r="FAT2402" s="14"/>
      <c r="FAU2402" s="14"/>
      <c r="FAV2402" s="14"/>
      <c r="FAW2402" s="14"/>
      <c r="FAX2402" s="14"/>
      <c r="FAY2402" s="14"/>
      <c r="FAZ2402" s="14"/>
      <c r="FBA2402" s="14"/>
      <c r="FBB2402" s="14"/>
      <c r="FBC2402" s="14"/>
      <c r="FBD2402" s="14"/>
      <c r="FBE2402" s="14"/>
      <c r="FBF2402" s="14"/>
      <c r="FBG2402" s="14"/>
      <c r="FBH2402" s="14"/>
      <c r="FBI2402" s="14"/>
      <c r="FBJ2402" s="14"/>
      <c r="FBK2402" s="14"/>
      <c r="FBL2402" s="14"/>
      <c r="FBM2402" s="14"/>
      <c r="FBN2402" s="14"/>
      <c r="FBO2402" s="14"/>
      <c r="FBP2402" s="14"/>
      <c r="FBQ2402" s="14"/>
      <c r="FBR2402" s="14"/>
      <c r="FBS2402" s="14"/>
      <c r="FBT2402" s="14"/>
      <c r="FBU2402" s="14"/>
      <c r="FBV2402" s="14"/>
      <c r="FBW2402" s="14"/>
      <c r="FBX2402" s="14"/>
      <c r="FBY2402" s="14"/>
      <c r="FBZ2402" s="14"/>
      <c r="FCA2402" s="14"/>
      <c r="FCB2402" s="14"/>
      <c r="FCC2402" s="14"/>
      <c r="FCD2402" s="14"/>
      <c r="FCE2402" s="14"/>
      <c r="FCF2402" s="14"/>
      <c r="FCG2402" s="14"/>
      <c r="FCH2402" s="14"/>
      <c r="FCI2402" s="14"/>
      <c r="FCJ2402" s="14"/>
      <c r="FCK2402" s="14"/>
      <c r="FCL2402" s="14"/>
      <c r="FCM2402" s="14"/>
      <c r="FCN2402" s="14"/>
      <c r="FCO2402" s="14"/>
      <c r="FCP2402" s="14"/>
      <c r="FCQ2402" s="14"/>
      <c r="FCR2402" s="14"/>
      <c r="FCS2402" s="14"/>
      <c r="FCT2402" s="14"/>
      <c r="FCU2402" s="14"/>
      <c r="FCV2402" s="14"/>
      <c r="FCW2402" s="14"/>
      <c r="FCX2402" s="14"/>
      <c r="FCY2402" s="14"/>
      <c r="FCZ2402" s="14"/>
      <c r="FDA2402" s="14"/>
      <c r="FDB2402" s="14"/>
      <c r="FDC2402" s="14"/>
      <c r="FDD2402" s="14"/>
      <c r="FDE2402" s="14"/>
      <c r="FDF2402" s="14"/>
      <c r="FDG2402" s="14"/>
      <c r="FDH2402" s="14"/>
      <c r="FDI2402" s="14"/>
      <c r="FDJ2402" s="14"/>
      <c r="FDK2402" s="14"/>
      <c r="FDL2402" s="14"/>
      <c r="FDM2402" s="14"/>
      <c r="FDN2402" s="14"/>
      <c r="FDO2402" s="14"/>
      <c r="FDP2402" s="14"/>
      <c r="FDQ2402" s="14"/>
      <c r="FDR2402" s="14"/>
      <c r="FDS2402" s="14"/>
      <c r="FDT2402" s="14"/>
      <c r="FDU2402" s="14"/>
      <c r="FDV2402" s="14"/>
      <c r="FDW2402" s="14"/>
      <c r="FDX2402" s="14"/>
      <c r="FDY2402" s="14"/>
      <c r="FDZ2402" s="14"/>
      <c r="FEA2402" s="14"/>
      <c r="FEB2402" s="14"/>
      <c r="FEC2402" s="14"/>
      <c r="FED2402" s="14"/>
      <c r="FEE2402" s="14"/>
      <c r="FEF2402" s="14"/>
      <c r="FEG2402" s="14"/>
      <c r="FEH2402" s="14"/>
      <c r="FEI2402" s="14"/>
      <c r="FEJ2402" s="14"/>
      <c r="FEK2402" s="14"/>
      <c r="FEL2402" s="14"/>
      <c r="FEM2402" s="14"/>
      <c r="FEN2402" s="14"/>
      <c r="FEO2402" s="14"/>
      <c r="FEP2402" s="14"/>
      <c r="FEQ2402" s="14"/>
      <c r="FER2402" s="14"/>
      <c r="FES2402" s="14"/>
      <c r="FET2402" s="14"/>
      <c r="FEU2402" s="14"/>
      <c r="FEV2402" s="14"/>
      <c r="FEW2402" s="14"/>
      <c r="FEX2402" s="14"/>
      <c r="FEY2402" s="14"/>
      <c r="FEZ2402" s="14"/>
      <c r="FFA2402" s="14"/>
      <c r="FFB2402" s="14"/>
      <c r="FFC2402" s="14"/>
      <c r="FFD2402" s="14"/>
      <c r="FFE2402" s="14"/>
      <c r="FFF2402" s="14"/>
      <c r="FFG2402" s="14"/>
      <c r="FFH2402" s="14"/>
      <c r="FFI2402" s="14"/>
      <c r="FFJ2402" s="14"/>
      <c r="FFK2402" s="14"/>
      <c r="FFL2402" s="14"/>
      <c r="FFM2402" s="14"/>
      <c r="FFN2402" s="14"/>
      <c r="FFO2402" s="14"/>
      <c r="FFP2402" s="14"/>
      <c r="FFQ2402" s="14"/>
      <c r="FFR2402" s="14"/>
      <c r="FFS2402" s="14"/>
      <c r="FFT2402" s="14"/>
      <c r="FFU2402" s="14"/>
      <c r="FFV2402" s="14"/>
      <c r="FFW2402" s="14"/>
      <c r="FFX2402" s="14"/>
      <c r="FFY2402" s="14"/>
      <c r="FFZ2402" s="14"/>
      <c r="FGA2402" s="14"/>
      <c r="FGB2402" s="14"/>
      <c r="FGC2402" s="14"/>
      <c r="FGD2402" s="14"/>
      <c r="FGE2402" s="14"/>
      <c r="FGF2402" s="14"/>
      <c r="FGG2402" s="14"/>
      <c r="FGH2402" s="14"/>
      <c r="FGI2402" s="14"/>
      <c r="FGJ2402" s="14"/>
      <c r="FGK2402" s="14"/>
      <c r="FGL2402" s="14"/>
      <c r="FGM2402" s="14"/>
      <c r="FGN2402" s="14"/>
      <c r="FGO2402" s="14"/>
      <c r="FGP2402" s="14"/>
      <c r="FGQ2402" s="14"/>
      <c r="FGR2402" s="14"/>
      <c r="FGS2402" s="14"/>
      <c r="FGT2402" s="14"/>
      <c r="FGU2402" s="14"/>
      <c r="FGV2402" s="14"/>
      <c r="FGW2402" s="14"/>
      <c r="FGX2402" s="14"/>
      <c r="FGY2402" s="14"/>
      <c r="FGZ2402" s="14"/>
      <c r="FHA2402" s="14"/>
      <c r="FHB2402" s="14"/>
      <c r="FHC2402" s="14"/>
      <c r="FHD2402" s="14"/>
      <c r="FHE2402" s="14"/>
      <c r="FHF2402" s="14"/>
      <c r="FHG2402" s="14"/>
      <c r="FHH2402" s="14"/>
      <c r="FHI2402" s="14"/>
      <c r="FHJ2402" s="14"/>
      <c r="FHK2402" s="14"/>
      <c r="FHL2402" s="14"/>
      <c r="FHM2402" s="14"/>
      <c r="FHN2402" s="14"/>
      <c r="FHO2402" s="14"/>
      <c r="FHP2402" s="14"/>
      <c r="FHQ2402" s="14"/>
      <c r="FHR2402" s="14"/>
      <c r="FHS2402" s="14"/>
      <c r="FHT2402" s="14"/>
      <c r="FHU2402" s="14"/>
      <c r="FHV2402" s="14"/>
      <c r="FHW2402" s="14"/>
      <c r="FHX2402" s="14"/>
      <c r="FHY2402" s="14"/>
      <c r="FHZ2402" s="14"/>
      <c r="FIA2402" s="14"/>
      <c r="FIB2402" s="14"/>
      <c r="FIC2402" s="14"/>
      <c r="FID2402" s="14"/>
      <c r="FIE2402" s="14"/>
      <c r="FIF2402" s="14"/>
      <c r="FIG2402" s="14"/>
      <c r="FIH2402" s="14"/>
      <c r="FII2402" s="14"/>
      <c r="FIJ2402" s="14"/>
      <c r="FIK2402" s="14"/>
      <c r="FIL2402" s="14"/>
      <c r="FIM2402" s="14"/>
      <c r="FIN2402" s="14"/>
      <c r="FIO2402" s="14"/>
      <c r="FIP2402" s="14"/>
      <c r="FIQ2402" s="14"/>
      <c r="FIR2402" s="14"/>
      <c r="FIS2402" s="14"/>
      <c r="FIT2402" s="14"/>
      <c r="FIU2402" s="14"/>
      <c r="FIV2402" s="14"/>
      <c r="FIW2402" s="14"/>
      <c r="FIX2402" s="14"/>
      <c r="FIY2402" s="14"/>
      <c r="FIZ2402" s="14"/>
      <c r="FJA2402" s="14"/>
      <c r="FJB2402" s="14"/>
      <c r="FJC2402" s="14"/>
      <c r="FJD2402" s="14"/>
      <c r="FJE2402" s="14"/>
      <c r="FJF2402" s="14"/>
      <c r="FJG2402" s="14"/>
      <c r="FJH2402" s="14"/>
      <c r="FJI2402" s="14"/>
      <c r="FJJ2402" s="14"/>
      <c r="FJK2402" s="14"/>
      <c r="FJL2402" s="14"/>
      <c r="FJM2402" s="14"/>
      <c r="FJN2402" s="14"/>
      <c r="FJO2402" s="14"/>
      <c r="FJP2402" s="14"/>
      <c r="FJQ2402" s="14"/>
      <c r="FJR2402" s="14"/>
      <c r="FJS2402" s="14"/>
      <c r="FJT2402" s="14"/>
      <c r="FJU2402" s="14"/>
      <c r="FJV2402" s="14"/>
      <c r="FJW2402" s="14"/>
      <c r="FJX2402" s="14"/>
      <c r="FJY2402" s="14"/>
      <c r="FJZ2402" s="14"/>
      <c r="FKA2402" s="14"/>
      <c r="FKB2402" s="14"/>
      <c r="FKC2402" s="14"/>
      <c r="FKD2402" s="14"/>
      <c r="FKE2402" s="14"/>
      <c r="FKF2402" s="14"/>
      <c r="FKG2402" s="14"/>
      <c r="FKH2402" s="14"/>
      <c r="FKI2402" s="14"/>
      <c r="FKJ2402" s="14"/>
      <c r="FKK2402" s="14"/>
      <c r="FKL2402" s="14"/>
      <c r="FKM2402" s="14"/>
      <c r="FKN2402" s="14"/>
      <c r="FKO2402" s="14"/>
      <c r="FKP2402" s="14"/>
      <c r="FKQ2402" s="14"/>
      <c r="FKR2402" s="14"/>
      <c r="FKS2402" s="14"/>
      <c r="FKT2402" s="14"/>
      <c r="FKU2402" s="14"/>
      <c r="FKV2402" s="14"/>
      <c r="FKW2402" s="14"/>
      <c r="FKX2402" s="14"/>
      <c r="FKY2402" s="14"/>
      <c r="FKZ2402" s="14"/>
      <c r="FLA2402" s="14"/>
      <c r="FLB2402" s="14"/>
      <c r="FLC2402" s="14"/>
      <c r="FLD2402" s="14"/>
      <c r="FLE2402" s="14"/>
      <c r="FLF2402" s="14"/>
      <c r="FLG2402" s="14"/>
      <c r="FLH2402" s="14"/>
      <c r="FLI2402" s="14"/>
      <c r="FLJ2402" s="14"/>
      <c r="FLK2402" s="14"/>
      <c r="FLL2402" s="14"/>
      <c r="FLM2402" s="14"/>
      <c r="FLN2402" s="14"/>
      <c r="FLO2402" s="14"/>
      <c r="FLP2402" s="14"/>
      <c r="FLQ2402" s="14"/>
      <c r="FLR2402" s="14"/>
      <c r="FLS2402" s="14"/>
      <c r="FLT2402" s="14"/>
      <c r="FLU2402" s="14"/>
      <c r="FLV2402" s="14"/>
      <c r="FLW2402" s="14"/>
      <c r="FLX2402" s="14"/>
      <c r="FLY2402" s="14"/>
      <c r="FLZ2402" s="14"/>
      <c r="FMA2402" s="14"/>
      <c r="FMB2402" s="14"/>
      <c r="FMC2402" s="14"/>
      <c r="FMD2402" s="14"/>
      <c r="FME2402" s="14"/>
      <c r="FMF2402" s="14"/>
      <c r="FMG2402" s="14"/>
      <c r="FMH2402" s="14"/>
      <c r="FMI2402" s="14"/>
      <c r="FMJ2402" s="14"/>
      <c r="FMK2402" s="14"/>
      <c r="FML2402" s="14"/>
      <c r="FMM2402" s="14"/>
      <c r="FMN2402" s="14"/>
      <c r="FMO2402" s="14"/>
      <c r="FMP2402" s="14"/>
      <c r="FMQ2402" s="14"/>
      <c r="FMR2402" s="14"/>
      <c r="FMS2402" s="14"/>
      <c r="FMT2402" s="14"/>
      <c r="FMU2402" s="14"/>
      <c r="FMV2402" s="14"/>
      <c r="FMW2402" s="14"/>
      <c r="FMX2402" s="14"/>
      <c r="FMY2402" s="14"/>
      <c r="FMZ2402" s="14"/>
      <c r="FNA2402" s="14"/>
      <c r="FNB2402" s="14"/>
      <c r="FNC2402" s="14"/>
      <c r="FND2402" s="14"/>
      <c r="FNE2402" s="14"/>
      <c r="FNF2402" s="14"/>
      <c r="FNG2402" s="14"/>
      <c r="FNH2402" s="14"/>
      <c r="FNI2402" s="14"/>
      <c r="FNJ2402" s="14"/>
      <c r="FNK2402" s="14"/>
      <c r="FNL2402" s="14"/>
      <c r="FNM2402" s="14"/>
      <c r="FNN2402" s="14"/>
      <c r="FNO2402" s="14"/>
      <c r="FNP2402" s="14"/>
      <c r="FNQ2402" s="14"/>
      <c r="FNR2402" s="14"/>
      <c r="FNS2402" s="14"/>
      <c r="FNT2402" s="14"/>
      <c r="FNU2402" s="14"/>
      <c r="FNV2402" s="14"/>
      <c r="FNW2402" s="14"/>
      <c r="FNX2402" s="14"/>
      <c r="FNY2402" s="14"/>
      <c r="FNZ2402" s="14"/>
      <c r="FOA2402" s="14"/>
      <c r="FOB2402" s="14"/>
      <c r="FOC2402" s="14"/>
      <c r="FOD2402" s="14"/>
      <c r="FOE2402" s="14"/>
      <c r="FOF2402" s="14"/>
      <c r="FOG2402" s="14"/>
      <c r="FOH2402" s="14"/>
      <c r="FOI2402" s="14"/>
      <c r="FOJ2402" s="14"/>
      <c r="FOK2402" s="14"/>
      <c r="FOL2402" s="14"/>
      <c r="FOM2402" s="14"/>
      <c r="FON2402" s="14"/>
      <c r="FOO2402" s="14"/>
      <c r="FOP2402" s="14"/>
      <c r="FOQ2402" s="14"/>
      <c r="FOR2402" s="14"/>
      <c r="FOS2402" s="14"/>
      <c r="FOT2402" s="14"/>
      <c r="FOU2402" s="14"/>
      <c r="FOV2402" s="14"/>
      <c r="FOW2402" s="14"/>
      <c r="FOX2402" s="14"/>
      <c r="FOY2402" s="14"/>
      <c r="FOZ2402" s="14"/>
      <c r="FPA2402" s="14"/>
      <c r="FPB2402" s="14"/>
      <c r="FPC2402" s="14"/>
      <c r="FPD2402" s="14"/>
      <c r="FPE2402" s="14"/>
      <c r="FPF2402" s="14"/>
      <c r="FPG2402" s="14"/>
      <c r="FPH2402" s="14"/>
      <c r="FPI2402" s="14"/>
      <c r="FPJ2402" s="14"/>
      <c r="FPK2402" s="14"/>
      <c r="FPL2402" s="14"/>
      <c r="FPM2402" s="14"/>
      <c r="FPN2402" s="14"/>
      <c r="FPO2402" s="14"/>
      <c r="FPP2402" s="14"/>
      <c r="FPQ2402" s="14"/>
      <c r="FPR2402" s="14"/>
      <c r="FPS2402" s="14"/>
      <c r="FPT2402" s="14"/>
      <c r="FPU2402" s="14"/>
      <c r="FPV2402" s="14"/>
      <c r="FPW2402" s="14"/>
      <c r="FPX2402" s="14"/>
      <c r="FPY2402" s="14"/>
      <c r="FPZ2402" s="14"/>
      <c r="FQA2402" s="14"/>
      <c r="FQB2402" s="14"/>
      <c r="FQC2402" s="14"/>
      <c r="FQD2402" s="14"/>
      <c r="FQE2402" s="14"/>
      <c r="FQF2402" s="14"/>
      <c r="FQG2402" s="14"/>
      <c r="FQH2402" s="14"/>
      <c r="FQI2402" s="14"/>
      <c r="FQJ2402" s="14"/>
      <c r="FQK2402" s="14"/>
      <c r="FQL2402" s="14"/>
      <c r="FQM2402" s="14"/>
      <c r="FQN2402" s="14"/>
      <c r="FQO2402" s="14"/>
      <c r="FQP2402" s="14"/>
      <c r="FQQ2402" s="14"/>
      <c r="FQR2402" s="14"/>
      <c r="FQS2402" s="14"/>
      <c r="FQT2402" s="14"/>
      <c r="FQU2402" s="14"/>
      <c r="FQV2402" s="14"/>
      <c r="FQW2402" s="14"/>
      <c r="FQX2402" s="14"/>
      <c r="FQY2402" s="14"/>
      <c r="FQZ2402" s="14"/>
      <c r="FRA2402" s="14"/>
      <c r="FRB2402" s="14"/>
      <c r="FRC2402" s="14"/>
      <c r="FRD2402" s="14"/>
      <c r="FRE2402" s="14"/>
      <c r="FRF2402" s="14"/>
      <c r="FRG2402" s="14"/>
      <c r="FRH2402" s="14"/>
      <c r="FRI2402" s="14"/>
      <c r="FRJ2402" s="14"/>
      <c r="FRK2402" s="14"/>
      <c r="FRL2402" s="14"/>
      <c r="FRM2402" s="14"/>
      <c r="FRN2402" s="14"/>
      <c r="FRO2402" s="14"/>
      <c r="FRP2402" s="14"/>
      <c r="FRQ2402" s="14"/>
      <c r="FRR2402" s="14"/>
      <c r="FRS2402" s="14"/>
      <c r="FRT2402" s="14"/>
      <c r="FRU2402" s="14"/>
      <c r="FRV2402" s="14"/>
      <c r="FRW2402" s="14"/>
      <c r="FRX2402" s="14"/>
      <c r="FRY2402" s="14"/>
      <c r="FRZ2402" s="14"/>
      <c r="FSA2402" s="14"/>
      <c r="FSB2402" s="14"/>
      <c r="FSC2402" s="14"/>
      <c r="FSD2402" s="14"/>
      <c r="FSE2402" s="14"/>
      <c r="FSF2402" s="14"/>
      <c r="FSG2402" s="14"/>
      <c r="FSH2402" s="14"/>
      <c r="FSI2402" s="14"/>
      <c r="FSJ2402" s="14"/>
      <c r="FSK2402" s="14"/>
      <c r="FSL2402" s="14"/>
      <c r="FSM2402" s="14"/>
      <c r="FSN2402" s="14"/>
      <c r="FSO2402" s="14"/>
      <c r="FSP2402" s="14"/>
      <c r="FSQ2402" s="14"/>
      <c r="FSR2402" s="14"/>
      <c r="FSS2402" s="14"/>
      <c r="FST2402" s="14"/>
      <c r="FSU2402" s="14"/>
      <c r="FSV2402" s="14"/>
      <c r="FSW2402" s="14"/>
      <c r="FSX2402" s="14"/>
      <c r="FSY2402" s="14"/>
      <c r="FSZ2402" s="14"/>
      <c r="FTA2402" s="14"/>
      <c r="FTB2402" s="14"/>
      <c r="FTC2402" s="14"/>
      <c r="FTD2402" s="14"/>
      <c r="FTE2402" s="14"/>
      <c r="FTF2402" s="14"/>
      <c r="FTG2402" s="14"/>
      <c r="FTH2402" s="14"/>
      <c r="FTI2402" s="14"/>
      <c r="FTJ2402" s="14"/>
      <c r="FTK2402" s="14"/>
      <c r="FTL2402" s="14"/>
      <c r="FTM2402" s="14"/>
      <c r="FTN2402" s="14"/>
      <c r="FTO2402" s="14"/>
      <c r="FTP2402" s="14"/>
      <c r="FTQ2402" s="14"/>
      <c r="FTR2402" s="14"/>
      <c r="FTS2402" s="14"/>
      <c r="FTT2402" s="14"/>
      <c r="FTU2402" s="14"/>
      <c r="FTV2402" s="14"/>
      <c r="FTW2402" s="14"/>
      <c r="FTX2402" s="14"/>
      <c r="FTY2402" s="14"/>
      <c r="FTZ2402" s="14"/>
      <c r="FUA2402" s="14"/>
      <c r="FUB2402" s="14"/>
      <c r="FUC2402" s="14"/>
      <c r="FUD2402" s="14"/>
      <c r="FUE2402" s="14"/>
      <c r="FUF2402" s="14"/>
      <c r="FUG2402" s="14"/>
      <c r="FUH2402" s="14"/>
      <c r="FUI2402" s="14"/>
      <c r="FUJ2402" s="14"/>
      <c r="FUK2402" s="14"/>
      <c r="FUL2402" s="14"/>
      <c r="FUM2402" s="14"/>
      <c r="FUN2402" s="14"/>
      <c r="FUO2402" s="14"/>
      <c r="FUP2402" s="14"/>
      <c r="FUQ2402" s="14"/>
      <c r="FUR2402" s="14"/>
      <c r="FUS2402" s="14"/>
      <c r="FUT2402" s="14"/>
      <c r="FUU2402" s="14"/>
      <c r="FUV2402" s="14"/>
      <c r="FUW2402" s="14"/>
      <c r="FUX2402" s="14"/>
      <c r="FUY2402" s="14"/>
      <c r="FUZ2402" s="14"/>
      <c r="FVA2402" s="14"/>
      <c r="FVB2402" s="14"/>
      <c r="FVC2402" s="14"/>
      <c r="FVD2402" s="14"/>
      <c r="FVE2402" s="14"/>
      <c r="FVF2402" s="14"/>
      <c r="FVG2402" s="14"/>
      <c r="FVH2402" s="14"/>
      <c r="FVI2402" s="14"/>
      <c r="FVJ2402" s="14"/>
      <c r="FVK2402" s="14"/>
      <c r="FVL2402" s="14"/>
      <c r="FVM2402" s="14"/>
      <c r="FVN2402" s="14"/>
      <c r="FVO2402" s="14"/>
      <c r="FVP2402" s="14"/>
      <c r="FVQ2402" s="14"/>
      <c r="FVR2402" s="14"/>
      <c r="FVS2402" s="14"/>
      <c r="FVT2402" s="14"/>
      <c r="FVU2402" s="14"/>
      <c r="FVV2402" s="14"/>
      <c r="FVW2402" s="14"/>
      <c r="FVX2402" s="14"/>
      <c r="FVY2402" s="14"/>
      <c r="FVZ2402" s="14"/>
      <c r="FWA2402" s="14"/>
      <c r="FWB2402" s="14"/>
      <c r="FWC2402" s="14"/>
      <c r="FWD2402" s="14"/>
      <c r="FWE2402" s="14"/>
      <c r="FWF2402" s="14"/>
      <c r="FWG2402" s="14"/>
      <c r="FWH2402" s="14"/>
      <c r="FWI2402" s="14"/>
      <c r="FWJ2402" s="14"/>
      <c r="FWK2402" s="14"/>
      <c r="FWL2402" s="14"/>
      <c r="FWM2402" s="14"/>
      <c r="FWN2402" s="14"/>
      <c r="FWO2402" s="14"/>
      <c r="FWP2402" s="14"/>
      <c r="FWQ2402" s="14"/>
      <c r="FWR2402" s="14"/>
      <c r="FWS2402" s="14"/>
      <c r="FWT2402" s="14"/>
      <c r="FWU2402" s="14"/>
      <c r="FWV2402" s="14"/>
      <c r="FWW2402" s="14"/>
      <c r="FWX2402" s="14"/>
      <c r="FWY2402" s="14"/>
      <c r="FWZ2402" s="14"/>
      <c r="FXA2402" s="14"/>
      <c r="FXB2402" s="14"/>
      <c r="FXC2402" s="14"/>
      <c r="FXD2402" s="14"/>
      <c r="FXE2402" s="14"/>
      <c r="FXF2402" s="14"/>
      <c r="FXG2402" s="14"/>
      <c r="FXH2402" s="14"/>
      <c r="FXI2402" s="14"/>
      <c r="FXJ2402" s="14"/>
      <c r="FXK2402" s="14"/>
      <c r="FXL2402" s="14"/>
      <c r="FXM2402" s="14"/>
      <c r="FXN2402" s="14"/>
      <c r="FXO2402" s="14"/>
      <c r="FXP2402" s="14"/>
      <c r="FXQ2402" s="14"/>
      <c r="FXR2402" s="14"/>
      <c r="FXS2402" s="14"/>
      <c r="FXT2402" s="14"/>
      <c r="FXU2402" s="14"/>
      <c r="FXV2402" s="14"/>
      <c r="FXW2402" s="14"/>
      <c r="FXX2402" s="14"/>
      <c r="FXY2402" s="14"/>
      <c r="FXZ2402" s="14"/>
      <c r="FYA2402" s="14"/>
      <c r="FYB2402" s="14"/>
      <c r="FYC2402" s="14"/>
      <c r="FYD2402" s="14"/>
      <c r="FYE2402" s="14"/>
      <c r="FYF2402" s="14"/>
      <c r="FYG2402" s="14"/>
      <c r="FYH2402" s="14"/>
      <c r="FYI2402" s="14"/>
      <c r="FYJ2402" s="14"/>
      <c r="FYK2402" s="14"/>
      <c r="FYL2402" s="14"/>
      <c r="FYM2402" s="14"/>
      <c r="FYN2402" s="14"/>
      <c r="FYO2402" s="14"/>
      <c r="FYP2402" s="14"/>
      <c r="FYQ2402" s="14"/>
      <c r="FYR2402" s="14"/>
      <c r="FYS2402" s="14"/>
      <c r="FYT2402" s="14"/>
      <c r="FYU2402" s="14"/>
      <c r="FYV2402" s="14"/>
      <c r="FYW2402" s="14"/>
      <c r="FYX2402" s="14"/>
      <c r="FYY2402" s="14"/>
      <c r="FYZ2402" s="14"/>
      <c r="FZA2402" s="14"/>
      <c r="FZB2402" s="14"/>
      <c r="FZC2402" s="14"/>
      <c r="FZD2402" s="14"/>
      <c r="FZE2402" s="14"/>
      <c r="FZF2402" s="14"/>
      <c r="FZG2402" s="14"/>
      <c r="FZH2402" s="14"/>
      <c r="FZI2402" s="14"/>
      <c r="FZJ2402" s="14"/>
      <c r="FZK2402" s="14"/>
      <c r="FZL2402" s="14"/>
      <c r="FZM2402" s="14"/>
      <c r="FZN2402" s="14"/>
      <c r="FZO2402" s="14"/>
      <c r="FZP2402" s="14"/>
      <c r="FZQ2402" s="14"/>
      <c r="FZR2402" s="14"/>
      <c r="FZS2402" s="14"/>
      <c r="FZT2402" s="14"/>
      <c r="FZU2402" s="14"/>
      <c r="FZV2402" s="14"/>
      <c r="FZW2402" s="14"/>
      <c r="FZX2402" s="14"/>
      <c r="FZY2402" s="14"/>
      <c r="FZZ2402" s="14"/>
      <c r="GAA2402" s="14"/>
      <c r="GAB2402" s="14"/>
      <c r="GAC2402" s="14"/>
      <c r="GAD2402" s="14"/>
      <c r="GAE2402" s="14"/>
      <c r="GAF2402" s="14"/>
      <c r="GAG2402" s="14"/>
      <c r="GAH2402" s="14"/>
      <c r="GAI2402" s="14"/>
      <c r="GAJ2402" s="14"/>
      <c r="GAK2402" s="14"/>
      <c r="GAL2402" s="14"/>
      <c r="GAM2402" s="14"/>
      <c r="GAN2402" s="14"/>
      <c r="GAO2402" s="14"/>
      <c r="GAP2402" s="14"/>
      <c r="GAQ2402" s="14"/>
      <c r="GAR2402" s="14"/>
      <c r="GAS2402" s="14"/>
      <c r="GAT2402" s="14"/>
      <c r="GAU2402" s="14"/>
      <c r="GAV2402" s="14"/>
      <c r="GAW2402" s="14"/>
      <c r="GAX2402" s="14"/>
      <c r="GAY2402" s="14"/>
      <c r="GAZ2402" s="14"/>
      <c r="GBA2402" s="14"/>
      <c r="GBB2402" s="14"/>
      <c r="GBC2402" s="14"/>
      <c r="GBD2402" s="14"/>
      <c r="GBE2402" s="14"/>
      <c r="GBF2402" s="14"/>
      <c r="GBG2402" s="14"/>
      <c r="GBH2402" s="14"/>
      <c r="GBI2402" s="14"/>
      <c r="GBJ2402" s="14"/>
      <c r="GBK2402" s="14"/>
      <c r="GBL2402" s="14"/>
      <c r="GBM2402" s="14"/>
      <c r="GBN2402" s="14"/>
      <c r="GBO2402" s="14"/>
      <c r="GBP2402" s="14"/>
      <c r="GBQ2402" s="14"/>
      <c r="GBR2402" s="14"/>
      <c r="GBS2402" s="14"/>
      <c r="GBT2402" s="14"/>
      <c r="GBU2402" s="14"/>
      <c r="GBV2402" s="14"/>
      <c r="GBW2402" s="14"/>
      <c r="GBX2402" s="14"/>
      <c r="GBY2402" s="14"/>
      <c r="GBZ2402" s="14"/>
      <c r="GCA2402" s="14"/>
      <c r="GCB2402" s="14"/>
      <c r="GCC2402" s="14"/>
      <c r="GCD2402" s="14"/>
      <c r="GCE2402" s="14"/>
      <c r="GCF2402" s="14"/>
      <c r="GCG2402" s="14"/>
      <c r="GCH2402" s="14"/>
      <c r="GCI2402" s="14"/>
      <c r="GCJ2402" s="14"/>
      <c r="GCK2402" s="14"/>
      <c r="GCL2402" s="14"/>
      <c r="GCM2402" s="14"/>
      <c r="GCN2402" s="14"/>
      <c r="GCO2402" s="14"/>
      <c r="GCP2402" s="14"/>
      <c r="GCQ2402" s="14"/>
      <c r="GCR2402" s="14"/>
      <c r="GCS2402" s="14"/>
      <c r="GCT2402" s="14"/>
      <c r="GCU2402" s="14"/>
      <c r="GCV2402" s="14"/>
      <c r="GCW2402" s="14"/>
      <c r="GCX2402" s="14"/>
      <c r="GCY2402" s="14"/>
      <c r="GCZ2402" s="14"/>
      <c r="GDA2402" s="14"/>
      <c r="GDB2402" s="14"/>
      <c r="GDC2402" s="14"/>
      <c r="GDD2402" s="14"/>
      <c r="GDE2402" s="14"/>
      <c r="GDF2402" s="14"/>
      <c r="GDG2402" s="14"/>
      <c r="GDH2402" s="14"/>
      <c r="GDI2402" s="14"/>
      <c r="GDJ2402" s="14"/>
      <c r="GDK2402" s="14"/>
      <c r="GDL2402" s="14"/>
      <c r="GDM2402" s="14"/>
      <c r="GDN2402" s="14"/>
      <c r="GDO2402" s="14"/>
      <c r="GDP2402" s="14"/>
      <c r="GDQ2402" s="14"/>
      <c r="GDR2402" s="14"/>
      <c r="GDS2402" s="14"/>
      <c r="GDT2402" s="14"/>
      <c r="GDU2402" s="14"/>
      <c r="GDV2402" s="14"/>
      <c r="GDW2402" s="14"/>
      <c r="GDX2402" s="14"/>
      <c r="GDY2402" s="14"/>
      <c r="GDZ2402" s="14"/>
      <c r="GEA2402" s="14"/>
      <c r="GEB2402" s="14"/>
      <c r="GEC2402" s="14"/>
      <c r="GED2402" s="14"/>
      <c r="GEE2402" s="14"/>
      <c r="GEF2402" s="14"/>
      <c r="GEG2402" s="14"/>
      <c r="GEH2402" s="14"/>
      <c r="GEI2402" s="14"/>
      <c r="GEJ2402" s="14"/>
      <c r="GEK2402" s="14"/>
      <c r="GEL2402" s="14"/>
      <c r="GEM2402" s="14"/>
      <c r="GEN2402" s="14"/>
      <c r="GEO2402" s="14"/>
      <c r="GEP2402" s="14"/>
      <c r="GEQ2402" s="14"/>
      <c r="GER2402" s="14"/>
      <c r="GES2402" s="14"/>
      <c r="GET2402" s="14"/>
      <c r="GEU2402" s="14"/>
      <c r="GEV2402" s="14"/>
      <c r="GEW2402" s="14"/>
      <c r="GEX2402" s="14"/>
      <c r="GEY2402" s="14"/>
      <c r="GEZ2402" s="14"/>
      <c r="GFA2402" s="14"/>
      <c r="GFB2402" s="14"/>
      <c r="GFC2402" s="14"/>
      <c r="GFD2402" s="14"/>
      <c r="GFE2402" s="14"/>
      <c r="GFF2402" s="14"/>
      <c r="GFG2402" s="14"/>
      <c r="GFH2402" s="14"/>
      <c r="GFI2402" s="14"/>
      <c r="GFJ2402" s="14"/>
      <c r="GFK2402" s="14"/>
      <c r="GFL2402" s="14"/>
      <c r="GFM2402" s="14"/>
      <c r="GFN2402" s="14"/>
      <c r="GFO2402" s="14"/>
      <c r="GFP2402" s="14"/>
      <c r="GFQ2402" s="14"/>
      <c r="GFR2402" s="14"/>
      <c r="GFS2402" s="14"/>
      <c r="GFT2402" s="14"/>
      <c r="GFU2402" s="14"/>
      <c r="GFV2402" s="14"/>
      <c r="GFW2402" s="14"/>
      <c r="GFX2402" s="14"/>
      <c r="GFY2402" s="14"/>
      <c r="GFZ2402" s="14"/>
      <c r="GGA2402" s="14"/>
      <c r="GGB2402" s="14"/>
      <c r="GGC2402" s="14"/>
      <c r="GGD2402" s="14"/>
      <c r="GGE2402" s="14"/>
      <c r="GGF2402" s="14"/>
      <c r="GGG2402" s="14"/>
      <c r="GGH2402" s="14"/>
      <c r="GGI2402" s="14"/>
      <c r="GGJ2402" s="14"/>
      <c r="GGK2402" s="14"/>
      <c r="GGL2402" s="14"/>
      <c r="GGM2402" s="14"/>
      <c r="GGN2402" s="14"/>
      <c r="GGO2402" s="14"/>
      <c r="GGP2402" s="14"/>
      <c r="GGQ2402" s="14"/>
      <c r="GGR2402" s="14"/>
      <c r="GGS2402" s="14"/>
      <c r="GGT2402" s="14"/>
      <c r="GGU2402" s="14"/>
      <c r="GGV2402" s="14"/>
      <c r="GGW2402" s="14"/>
      <c r="GGX2402" s="14"/>
      <c r="GGY2402" s="14"/>
      <c r="GGZ2402" s="14"/>
      <c r="GHA2402" s="14"/>
      <c r="GHB2402" s="14"/>
      <c r="GHC2402" s="14"/>
      <c r="GHD2402" s="14"/>
      <c r="GHE2402" s="14"/>
      <c r="GHF2402" s="14"/>
      <c r="GHG2402" s="14"/>
      <c r="GHH2402" s="14"/>
      <c r="GHI2402" s="14"/>
      <c r="GHJ2402" s="14"/>
      <c r="GHK2402" s="14"/>
      <c r="GHL2402" s="14"/>
      <c r="GHM2402" s="14"/>
      <c r="GHN2402" s="14"/>
      <c r="GHO2402" s="14"/>
      <c r="GHP2402" s="14"/>
      <c r="GHQ2402" s="14"/>
      <c r="GHR2402" s="14"/>
      <c r="GHS2402" s="14"/>
      <c r="GHT2402" s="14"/>
      <c r="GHU2402" s="14"/>
      <c r="GHV2402" s="14"/>
      <c r="GHW2402" s="14"/>
      <c r="GHX2402" s="14"/>
      <c r="GHY2402" s="14"/>
      <c r="GHZ2402" s="14"/>
      <c r="GIA2402" s="14"/>
      <c r="GIB2402" s="14"/>
      <c r="GIC2402" s="14"/>
      <c r="GID2402" s="14"/>
      <c r="GIE2402" s="14"/>
      <c r="GIF2402" s="14"/>
      <c r="GIG2402" s="14"/>
      <c r="GIH2402" s="14"/>
      <c r="GII2402" s="14"/>
      <c r="GIJ2402" s="14"/>
      <c r="GIK2402" s="14"/>
      <c r="GIL2402" s="14"/>
      <c r="GIM2402" s="14"/>
      <c r="GIN2402" s="14"/>
      <c r="GIO2402" s="14"/>
      <c r="GIP2402" s="14"/>
      <c r="GIQ2402" s="14"/>
      <c r="GIR2402" s="14"/>
      <c r="GIS2402" s="14"/>
      <c r="GIT2402" s="14"/>
      <c r="GIU2402" s="14"/>
      <c r="GIV2402" s="14"/>
      <c r="GIW2402" s="14"/>
      <c r="GIX2402" s="14"/>
      <c r="GIY2402" s="14"/>
      <c r="GIZ2402" s="14"/>
      <c r="GJA2402" s="14"/>
      <c r="GJB2402" s="14"/>
      <c r="GJC2402" s="14"/>
      <c r="GJD2402" s="14"/>
      <c r="GJE2402" s="14"/>
      <c r="GJF2402" s="14"/>
      <c r="GJG2402" s="14"/>
      <c r="GJH2402" s="14"/>
      <c r="GJI2402" s="14"/>
      <c r="GJJ2402" s="14"/>
      <c r="GJK2402" s="14"/>
      <c r="GJL2402" s="14"/>
      <c r="GJM2402" s="14"/>
      <c r="GJN2402" s="14"/>
      <c r="GJO2402" s="14"/>
      <c r="GJP2402" s="14"/>
      <c r="GJQ2402" s="14"/>
      <c r="GJR2402" s="14"/>
      <c r="GJS2402" s="14"/>
      <c r="GJT2402" s="14"/>
      <c r="GJU2402" s="14"/>
      <c r="GJV2402" s="14"/>
      <c r="GJW2402" s="14"/>
      <c r="GJX2402" s="14"/>
      <c r="GJY2402" s="14"/>
      <c r="GJZ2402" s="14"/>
      <c r="GKA2402" s="14"/>
      <c r="GKB2402" s="14"/>
      <c r="GKC2402" s="14"/>
      <c r="GKD2402" s="14"/>
      <c r="GKE2402" s="14"/>
      <c r="GKF2402" s="14"/>
      <c r="GKG2402" s="14"/>
      <c r="GKH2402" s="14"/>
      <c r="GKI2402" s="14"/>
      <c r="GKJ2402" s="14"/>
      <c r="GKK2402" s="14"/>
      <c r="GKL2402" s="14"/>
      <c r="GKM2402" s="14"/>
      <c r="GKN2402" s="14"/>
      <c r="GKO2402" s="14"/>
      <c r="GKP2402" s="14"/>
      <c r="GKQ2402" s="14"/>
      <c r="GKR2402" s="14"/>
      <c r="GKS2402" s="14"/>
      <c r="GKT2402" s="14"/>
      <c r="GKU2402" s="14"/>
      <c r="GKV2402" s="14"/>
      <c r="GKW2402" s="14"/>
      <c r="GKX2402" s="14"/>
      <c r="GKY2402" s="14"/>
      <c r="GKZ2402" s="14"/>
      <c r="GLA2402" s="14"/>
      <c r="GLB2402" s="14"/>
      <c r="GLC2402" s="14"/>
      <c r="GLD2402" s="14"/>
      <c r="GLE2402" s="14"/>
      <c r="GLF2402" s="14"/>
      <c r="GLG2402" s="14"/>
      <c r="GLH2402" s="14"/>
      <c r="GLI2402" s="14"/>
      <c r="GLJ2402" s="14"/>
      <c r="GLK2402" s="14"/>
      <c r="GLL2402" s="14"/>
      <c r="GLM2402" s="14"/>
      <c r="GLN2402" s="14"/>
      <c r="GLO2402" s="14"/>
      <c r="GLP2402" s="14"/>
      <c r="GLQ2402" s="14"/>
      <c r="GLR2402" s="14"/>
      <c r="GLS2402" s="14"/>
      <c r="GLT2402" s="14"/>
      <c r="GLU2402" s="14"/>
      <c r="GLV2402" s="14"/>
      <c r="GLW2402" s="14"/>
      <c r="GLX2402" s="14"/>
      <c r="GLY2402" s="14"/>
      <c r="GLZ2402" s="14"/>
      <c r="GMA2402" s="14"/>
      <c r="GMB2402" s="14"/>
      <c r="GMC2402" s="14"/>
      <c r="GMD2402" s="14"/>
      <c r="GME2402" s="14"/>
      <c r="GMF2402" s="14"/>
      <c r="GMG2402" s="14"/>
      <c r="GMH2402" s="14"/>
      <c r="GMI2402" s="14"/>
      <c r="GMJ2402" s="14"/>
      <c r="GMK2402" s="14"/>
      <c r="GML2402" s="14"/>
      <c r="GMM2402" s="14"/>
      <c r="GMN2402" s="14"/>
      <c r="GMO2402" s="14"/>
      <c r="GMP2402" s="14"/>
      <c r="GMQ2402" s="14"/>
      <c r="GMR2402" s="14"/>
      <c r="GMS2402" s="14"/>
      <c r="GMT2402" s="14"/>
      <c r="GMU2402" s="14"/>
      <c r="GMV2402" s="14"/>
      <c r="GMW2402" s="14"/>
      <c r="GMX2402" s="14"/>
      <c r="GMY2402" s="14"/>
      <c r="GMZ2402" s="14"/>
      <c r="GNA2402" s="14"/>
      <c r="GNB2402" s="14"/>
      <c r="GNC2402" s="14"/>
      <c r="GND2402" s="14"/>
      <c r="GNE2402" s="14"/>
      <c r="GNF2402" s="14"/>
      <c r="GNG2402" s="14"/>
      <c r="GNH2402" s="14"/>
      <c r="GNI2402" s="14"/>
      <c r="GNJ2402" s="14"/>
      <c r="GNK2402" s="14"/>
      <c r="GNL2402" s="14"/>
      <c r="GNM2402" s="14"/>
      <c r="GNN2402" s="14"/>
      <c r="GNO2402" s="14"/>
      <c r="GNP2402" s="14"/>
      <c r="GNQ2402" s="14"/>
      <c r="GNR2402" s="14"/>
      <c r="GNS2402" s="14"/>
      <c r="GNT2402" s="14"/>
      <c r="GNU2402" s="14"/>
      <c r="GNV2402" s="14"/>
      <c r="GNW2402" s="14"/>
      <c r="GNX2402" s="14"/>
      <c r="GNY2402" s="14"/>
      <c r="GNZ2402" s="14"/>
      <c r="GOA2402" s="14"/>
      <c r="GOB2402" s="14"/>
      <c r="GOC2402" s="14"/>
      <c r="GOD2402" s="14"/>
      <c r="GOE2402" s="14"/>
      <c r="GOF2402" s="14"/>
      <c r="GOG2402" s="14"/>
      <c r="GOH2402" s="14"/>
      <c r="GOI2402" s="14"/>
      <c r="GOJ2402" s="14"/>
      <c r="GOK2402" s="14"/>
      <c r="GOL2402" s="14"/>
      <c r="GOM2402" s="14"/>
      <c r="GON2402" s="14"/>
      <c r="GOO2402" s="14"/>
      <c r="GOP2402" s="14"/>
      <c r="GOQ2402" s="14"/>
      <c r="GOR2402" s="14"/>
      <c r="GOS2402" s="14"/>
      <c r="GOT2402" s="14"/>
      <c r="GOU2402" s="14"/>
      <c r="GOV2402" s="14"/>
      <c r="GOW2402" s="14"/>
      <c r="GOX2402" s="14"/>
      <c r="GOY2402" s="14"/>
      <c r="GOZ2402" s="14"/>
      <c r="GPA2402" s="14"/>
      <c r="GPB2402" s="14"/>
      <c r="GPC2402" s="14"/>
      <c r="GPD2402" s="14"/>
      <c r="GPE2402" s="14"/>
      <c r="GPF2402" s="14"/>
      <c r="GPG2402" s="14"/>
      <c r="GPH2402" s="14"/>
      <c r="GPI2402" s="14"/>
      <c r="GPJ2402" s="14"/>
      <c r="GPK2402" s="14"/>
      <c r="GPL2402" s="14"/>
      <c r="GPM2402" s="14"/>
      <c r="GPN2402" s="14"/>
      <c r="GPO2402" s="14"/>
      <c r="GPP2402" s="14"/>
      <c r="GPQ2402" s="14"/>
      <c r="GPR2402" s="14"/>
      <c r="GPS2402" s="14"/>
      <c r="GPT2402" s="14"/>
      <c r="GPU2402" s="14"/>
      <c r="GPV2402" s="14"/>
      <c r="GPW2402" s="14"/>
      <c r="GPX2402" s="14"/>
      <c r="GPY2402" s="14"/>
      <c r="GPZ2402" s="14"/>
      <c r="GQA2402" s="14"/>
      <c r="GQB2402" s="14"/>
      <c r="GQC2402" s="14"/>
      <c r="GQD2402" s="14"/>
      <c r="GQE2402" s="14"/>
      <c r="GQF2402" s="14"/>
      <c r="GQG2402" s="14"/>
      <c r="GQH2402" s="14"/>
      <c r="GQI2402" s="14"/>
      <c r="GQJ2402" s="14"/>
      <c r="GQK2402" s="14"/>
      <c r="GQL2402" s="14"/>
      <c r="GQM2402" s="14"/>
      <c r="GQN2402" s="14"/>
      <c r="GQO2402" s="14"/>
      <c r="GQP2402" s="14"/>
      <c r="GQQ2402" s="14"/>
      <c r="GQR2402" s="14"/>
      <c r="GQS2402" s="14"/>
      <c r="GQT2402" s="14"/>
      <c r="GQU2402" s="14"/>
      <c r="GQV2402" s="14"/>
      <c r="GQW2402" s="14"/>
      <c r="GQX2402" s="14"/>
      <c r="GQY2402" s="14"/>
      <c r="GQZ2402" s="14"/>
      <c r="GRA2402" s="14"/>
      <c r="GRB2402" s="14"/>
      <c r="GRC2402" s="14"/>
      <c r="GRD2402" s="14"/>
      <c r="GRE2402" s="14"/>
      <c r="GRF2402" s="14"/>
      <c r="GRG2402" s="14"/>
      <c r="GRH2402" s="14"/>
      <c r="GRI2402" s="14"/>
      <c r="GRJ2402" s="14"/>
      <c r="GRK2402" s="14"/>
      <c r="GRL2402" s="14"/>
      <c r="GRM2402" s="14"/>
      <c r="GRN2402" s="14"/>
      <c r="GRO2402" s="14"/>
      <c r="GRP2402" s="14"/>
      <c r="GRQ2402" s="14"/>
      <c r="GRR2402" s="14"/>
      <c r="GRS2402" s="14"/>
      <c r="GRT2402" s="14"/>
      <c r="GRU2402" s="14"/>
      <c r="GRV2402" s="14"/>
      <c r="GRW2402" s="14"/>
      <c r="GRX2402" s="14"/>
      <c r="GRY2402" s="14"/>
      <c r="GRZ2402" s="14"/>
      <c r="GSA2402" s="14"/>
      <c r="GSB2402" s="14"/>
      <c r="GSC2402" s="14"/>
      <c r="GSD2402" s="14"/>
      <c r="GSE2402" s="14"/>
      <c r="GSF2402" s="14"/>
      <c r="GSG2402" s="14"/>
      <c r="GSH2402" s="14"/>
      <c r="GSI2402" s="14"/>
      <c r="GSJ2402" s="14"/>
      <c r="GSK2402" s="14"/>
      <c r="GSL2402" s="14"/>
      <c r="GSM2402" s="14"/>
      <c r="GSN2402" s="14"/>
      <c r="GSO2402" s="14"/>
      <c r="GSP2402" s="14"/>
      <c r="GSQ2402" s="14"/>
      <c r="GSR2402" s="14"/>
      <c r="GSS2402" s="14"/>
      <c r="GST2402" s="14"/>
      <c r="GSU2402" s="14"/>
      <c r="GSV2402" s="14"/>
      <c r="GSW2402" s="14"/>
      <c r="GSX2402" s="14"/>
      <c r="GSY2402" s="14"/>
      <c r="GSZ2402" s="14"/>
      <c r="GTA2402" s="14"/>
      <c r="GTB2402" s="14"/>
      <c r="GTC2402" s="14"/>
      <c r="GTD2402" s="14"/>
      <c r="GTE2402" s="14"/>
      <c r="GTF2402" s="14"/>
      <c r="GTG2402" s="14"/>
      <c r="GTH2402" s="14"/>
      <c r="GTI2402" s="14"/>
      <c r="GTJ2402" s="14"/>
      <c r="GTK2402" s="14"/>
      <c r="GTL2402" s="14"/>
      <c r="GTM2402" s="14"/>
      <c r="GTN2402" s="14"/>
      <c r="GTO2402" s="14"/>
      <c r="GTP2402" s="14"/>
      <c r="GTQ2402" s="14"/>
      <c r="GTR2402" s="14"/>
      <c r="GTS2402" s="14"/>
      <c r="GTT2402" s="14"/>
      <c r="GTU2402" s="14"/>
      <c r="GTV2402" s="14"/>
      <c r="GTW2402" s="14"/>
      <c r="GTX2402" s="14"/>
      <c r="GTY2402" s="14"/>
      <c r="GTZ2402" s="14"/>
      <c r="GUA2402" s="14"/>
      <c r="GUB2402" s="14"/>
      <c r="GUC2402" s="14"/>
      <c r="GUD2402" s="14"/>
      <c r="GUE2402" s="14"/>
      <c r="GUF2402" s="14"/>
      <c r="GUG2402" s="14"/>
      <c r="GUH2402" s="14"/>
      <c r="GUI2402" s="14"/>
      <c r="GUJ2402" s="14"/>
      <c r="GUK2402" s="14"/>
      <c r="GUL2402" s="14"/>
      <c r="GUM2402" s="14"/>
      <c r="GUN2402" s="14"/>
      <c r="GUO2402" s="14"/>
      <c r="GUP2402" s="14"/>
      <c r="GUQ2402" s="14"/>
      <c r="GUR2402" s="14"/>
      <c r="GUS2402" s="14"/>
      <c r="GUT2402" s="14"/>
      <c r="GUU2402" s="14"/>
      <c r="GUV2402" s="14"/>
      <c r="GUW2402" s="14"/>
      <c r="GUX2402" s="14"/>
      <c r="GUY2402" s="14"/>
      <c r="GUZ2402" s="14"/>
      <c r="GVA2402" s="14"/>
      <c r="GVB2402" s="14"/>
      <c r="GVC2402" s="14"/>
      <c r="GVD2402" s="14"/>
      <c r="GVE2402" s="14"/>
      <c r="GVF2402" s="14"/>
      <c r="GVG2402" s="14"/>
      <c r="GVH2402" s="14"/>
      <c r="GVI2402" s="14"/>
      <c r="GVJ2402" s="14"/>
      <c r="GVK2402" s="14"/>
      <c r="GVL2402" s="14"/>
      <c r="GVM2402" s="14"/>
      <c r="GVN2402" s="14"/>
      <c r="GVO2402" s="14"/>
      <c r="GVP2402" s="14"/>
      <c r="GVQ2402" s="14"/>
      <c r="GVR2402" s="14"/>
      <c r="GVS2402" s="14"/>
      <c r="GVT2402" s="14"/>
      <c r="GVU2402" s="14"/>
      <c r="GVV2402" s="14"/>
      <c r="GVW2402" s="14"/>
      <c r="GVX2402" s="14"/>
      <c r="GVY2402" s="14"/>
      <c r="GVZ2402" s="14"/>
      <c r="GWA2402" s="14"/>
      <c r="GWB2402" s="14"/>
      <c r="GWC2402" s="14"/>
      <c r="GWD2402" s="14"/>
      <c r="GWE2402" s="14"/>
      <c r="GWF2402" s="14"/>
      <c r="GWG2402" s="14"/>
      <c r="GWH2402" s="14"/>
      <c r="GWI2402" s="14"/>
      <c r="GWJ2402" s="14"/>
      <c r="GWK2402" s="14"/>
      <c r="GWL2402" s="14"/>
      <c r="GWM2402" s="14"/>
      <c r="GWN2402" s="14"/>
      <c r="GWO2402" s="14"/>
      <c r="GWP2402" s="14"/>
      <c r="GWQ2402" s="14"/>
      <c r="GWR2402" s="14"/>
      <c r="GWS2402" s="14"/>
      <c r="GWT2402" s="14"/>
      <c r="GWU2402" s="14"/>
      <c r="GWV2402" s="14"/>
      <c r="GWW2402" s="14"/>
      <c r="GWX2402" s="14"/>
      <c r="GWY2402" s="14"/>
      <c r="GWZ2402" s="14"/>
      <c r="GXA2402" s="14"/>
      <c r="GXB2402" s="14"/>
      <c r="GXC2402" s="14"/>
      <c r="GXD2402" s="14"/>
      <c r="GXE2402" s="14"/>
      <c r="GXF2402" s="14"/>
      <c r="GXG2402" s="14"/>
      <c r="GXH2402" s="14"/>
      <c r="GXI2402" s="14"/>
      <c r="GXJ2402" s="14"/>
      <c r="GXK2402" s="14"/>
      <c r="GXL2402" s="14"/>
      <c r="GXM2402" s="14"/>
      <c r="GXN2402" s="14"/>
      <c r="GXO2402" s="14"/>
      <c r="GXP2402" s="14"/>
      <c r="GXQ2402" s="14"/>
      <c r="GXR2402" s="14"/>
      <c r="GXS2402" s="14"/>
      <c r="GXT2402" s="14"/>
      <c r="GXU2402" s="14"/>
      <c r="GXV2402" s="14"/>
      <c r="GXW2402" s="14"/>
      <c r="GXX2402" s="14"/>
      <c r="GXY2402" s="14"/>
      <c r="GXZ2402" s="14"/>
      <c r="GYA2402" s="14"/>
      <c r="GYB2402" s="14"/>
      <c r="GYC2402" s="14"/>
      <c r="GYD2402" s="14"/>
      <c r="GYE2402" s="14"/>
      <c r="GYF2402" s="14"/>
      <c r="GYG2402" s="14"/>
      <c r="GYH2402" s="14"/>
      <c r="GYI2402" s="14"/>
      <c r="GYJ2402" s="14"/>
      <c r="GYK2402" s="14"/>
      <c r="GYL2402" s="14"/>
      <c r="GYM2402" s="14"/>
      <c r="GYN2402" s="14"/>
      <c r="GYO2402" s="14"/>
      <c r="GYP2402" s="14"/>
      <c r="GYQ2402" s="14"/>
      <c r="GYR2402" s="14"/>
      <c r="GYS2402" s="14"/>
      <c r="GYT2402" s="14"/>
      <c r="GYU2402" s="14"/>
      <c r="GYV2402" s="14"/>
      <c r="GYW2402" s="14"/>
      <c r="GYX2402" s="14"/>
      <c r="GYY2402" s="14"/>
      <c r="GYZ2402" s="14"/>
      <c r="GZA2402" s="14"/>
      <c r="GZB2402" s="14"/>
      <c r="GZC2402" s="14"/>
      <c r="GZD2402" s="14"/>
      <c r="GZE2402" s="14"/>
      <c r="GZF2402" s="14"/>
      <c r="GZG2402" s="14"/>
      <c r="GZH2402" s="14"/>
      <c r="GZI2402" s="14"/>
      <c r="GZJ2402" s="14"/>
      <c r="GZK2402" s="14"/>
      <c r="GZL2402" s="14"/>
      <c r="GZM2402" s="14"/>
      <c r="GZN2402" s="14"/>
      <c r="GZO2402" s="14"/>
      <c r="GZP2402" s="14"/>
      <c r="GZQ2402" s="14"/>
      <c r="GZR2402" s="14"/>
      <c r="GZS2402" s="14"/>
      <c r="GZT2402" s="14"/>
      <c r="GZU2402" s="14"/>
      <c r="GZV2402" s="14"/>
      <c r="GZW2402" s="14"/>
      <c r="GZX2402" s="14"/>
      <c r="GZY2402" s="14"/>
      <c r="GZZ2402" s="14"/>
      <c r="HAA2402" s="14"/>
      <c r="HAB2402" s="14"/>
      <c r="HAC2402" s="14"/>
      <c r="HAD2402" s="14"/>
      <c r="HAE2402" s="14"/>
      <c r="HAF2402" s="14"/>
      <c r="HAG2402" s="14"/>
      <c r="HAH2402" s="14"/>
      <c r="HAI2402" s="14"/>
      <c r="HAJ2402" s="14"/>
      <c r="HAK2402" s="14"/>
      <c r="HAL2402" s="14"/>
      <c r="HAM2402" s="14"/>
      <c r="HAN2402" s="14"/>
      <c r="HAO2402" s="14"/>
      <c r="HAP2402" s="14"/>
      <c r="HAQ2402" s="14"/>
      <c r="HAR2402" s="14"/>
      <c r="HAS2402" s="14"/>
      <c r="HAT2402" s="14"/>
      <c r="HAU2402" s="14"/>
      <c r="HAV2402" s="14"/>
      <c r="HAW2402" s="14"/>
      <c r="HAX2402" s="14"/>
      <c r="HAY2402" s="14"/>
      <c r="HAZ2402" s="14"/>
      <c r="HBA2402" s="14"/>
      <c r="HBB2402" s="14"/>
      <c r="HBC2402" s="14"/>
      <c r="HBD2402" s="14"/>
      <c r="HBE2402" s="14"/>
      <c r="HBF2402" s="14"/>
      <c r="HBG2402" s="14"/>
      <c r="HBH2402" s="14"/>
      <c r="HBI2402" s="14"/>
      <c r="HBJ2402" s="14"/>
      <c r="HBK2402" s="14"/>
      <c r="HBL2402" s="14"/>
      <c r="HBM2402" s="14"/>
      <c r="HBN2402" s="14"/>
      <c r="HBO2402" s="14"/>
      <c r="HBP2402" s="14"/>
      <c r="HBQ2402" s="14"/>
      <c r="HBR2402" s="14"/>
      <c r="HBS2402" s="14"/>
      <c r="HBT2402" s="14"/>
      <c r="HBU2402" s="14"/>
      <c r="HBV2402" s="14"/>
      <c r="HBW2402" s="14"/>
      <c r="HBX2402" s="14"/>
      <c r="HBY2402" s="14"/>
      <c r="HBZ2402" s="14"/>
      <c r="HCA2402" s="14"/>
      <c r="HCB2402" s="14"/>
      <c r="HCC2402" s="14"/>
      <c r="HCD2402" s="14"/>
      <c r="HCE2402" s="14"/>
      <c r="HCF2402" s="14"/>
      <c r="HCG2402" s="14"/>
      <c r="HCH2402" s="14"/>
      <c r="HCI2402" s="14"/>
      <c r="HCJ2402" s="14"/>
      <c r="HCK2402" s="14"/>
      <c r="HCL2402" s="14"/>
      <c r="HCM2402" s="14"/>
      <c r="HCN2402" s="14"/>
      <c r="HCO2402" s="14"/>
      <c r="HCP2402" s="14"/>
      <c r="HCQ2402" s="14"/>
      <c r="HCR2402" s="14"/>
      <c r="HCS2402" s="14"/>
      <c r="HCT2402" s="14"/>
      <c r="HCU2402" s="14"/>
      <c r="HCV2402" s="14"/>
      <c r="HCW2402" s="14"/>
      <c r="HCX2402" s="14"/>
      <c r="HCY2402" s="14"/>
      <c r="HCZ2402" s="14"/>
      <c r="HDA2402" s="14"/>
      <c r="HDB2402" s="14"/>
      <c r="HDC2402" s="14"/>
      <c r="HDD2402" s="14"/>
      <c r="HDE2402" s="14"/>
      <c r="HDF2402" s="14"/>
      <c r="HDG2402" s="14"/>
      <c r="HDH2402" s="14"/>
      <c r="HDI2402" s="14"/>
      <c r="HDJ2402" s="14"/>
      <c r="HDK2402" s="14"/>
      <c r="HDL2402" s="14"/>
      <c r="HDM2402" s="14"/>
      <c r="HDN2402" s="14"/>
      <c r="HDO2402" s="14"/>
      <c r="HDP2402" s="14"/>
      <c r="HDQ2402" s="14"/>
      <c r="HDR2402" s="14"/>
      <c r="HDS2402" s="14"/>
      <c r="HDT2402" s="14"/>
      <c r="HDU2402" s="14"/>
      <c r="HDV2402" s="14"/>
      <c r="HDW2402" s="14"/>
      <c r="HDX2402" s="14"/>
      <c r="HDY2402" s="14"/>
      <c r="HDZ2402" s="14"/>
      <c r="HEA2402" s="14"/>
      <c r="HEB2402" s="14"/>
      <c r="HEC2402" s="14"/>
      <c r="HED2402" s="14"/>
      <c r="HEE2402" s="14"/>
      <c r="HEF2402" s="14"/>
      <c r="HEG2402" s="14"/>
      <c r="HEH2402" s="14"/>
      <c r="HEI2402" s="14"/>
      <c r="HEJ2402" s="14"/>
      <c r="HEK2402" s="14"/>
      <c r="HEL2402" s="14"/>
      <c r="HEM2402" s="14"/>
      <c r="HEN2402" s="14"/>
      <c r="HEO2402" s="14"/>
      <c r="HEP2402" s="14"/>
      <c r="HEQ2402" s="14"/>
      <c r="HER2402" s="14"/>
      <c r="HES2402" s="14"/>
      <c r="HET2402" s="14"/>
      <c r="HEU2402" s="14"/>
      <c r="HEV2402" s="14"/>
      <c r="HEW2402" s="14"/>
      <c r="HEX2402" s="14"/>
      <c r="HEY2402" s="14"/>
      <c r="HEZ2402" s="14"/>
      <c r="HFA2402" s="14"/>
      <c r="HFB2402" s="14"/>
      <c r="HFC2402" s="14"/>
      <c r="HFD2402" s="14"/>
      <c r="HFE2402" s="14"/>
      <c r="HFF2402" s="14"/>
      <c r="HFG2402" s="14"/>
      <c r="HFH2402" s="14"/>
      <c r="HFI2402" s="14"/>
      <c r="HFJ2402" s="14"/>
      <c r="HFK2402" s="14"/>
      <c r="HFL2402" s="14"/>
      <c r="HFM2402" s="14"/>
      <c r="HFN2402" s="14"/>
      <c r="HFO2402" s="14"/>
      <c r="HFP2402" s="14"/>
      <c r="HFQ2402" s="14"/>
      <c r="HFR2402" s="14"/>
      <c r="HFS2402" s="14"/>
      <c r="HFT2402" s="14"/>
      <c r="HFU2402" s="14"/>
      <c r="HFV2402" s="14"/>
      <c r="HFW2402" s="14"/>
      <c r="HFX2402" s="14"/>
      <c r="HFY2402" s="14"/>
      <c r="HFZ2402" s="14"/>
      <c r="HGA2402" s="14"/>
      <c r="HGB2402" s="14"/>
      <c r="HGC2402" s="14"/>
      <c r="HGD2402" s="14"/>
      <c r="HGE2402" s="14"/>
      <c r="HGF2402" s="14"/>
      <c r="HGG2402" s="14"/>
      <c r="HGH2402" s="14"/>
      <c r="HGI2402" s="14"/>
      <c r="HGJ2402" s="14"/>
      <c r="HGK2402" s="14"/>
      <c r="HGL2402" s="14"/>
      <c r="HGM2402" s="14"/>
      <c r="HGN2402" s="14"/>
      <c r="HGO2402" s="14"/>
      <c r="HGP2402" s="14"/>
      <c r="HGQ2402" s="14"/>
      <c r="HGR2402" s="14"/>
      <c r="HGS2402" s="14"/>
      <c r="HGT2402" s="14"/>
      <c r="HGU2402" s="14"/>
      <c r="HGV2402" s="14"/>
      <c r="HGW2402" s="14"/>
      <c r="HGX2402" s="14"/>
      <c r="HGY2402" s="14"/>
      <c r="HGZ2402" s="14"/>
      <c r="HHA2402" s="14"/>
      <c r="HHB2402" s="14"/>
      <c r="HHC2402" s="14"/>
      <c r="HHD2402" s="14"/>
      <c r="HHE2402" s="14"/>
      <c r="HHF2402" s="14"/>
      <c r="HHG2402" s="14"/>
      <c r="HHH2402" s="14"/>
      <c r="HHI2402" s="14"/>
      <c r="HHJ2402" s="14"/>
      <c r="HHK2402" s="14"/>
      <c r="HHL2402" s="14"/>
      <c r="HHM2402" s="14"/>
      <c r="HHN2402" s="14"/>
      <c r="HHO2402" s="14"/>
      <c r="HHP2402" s="14"/>
      <c r="HHQ2402" s="14"/>
      <c r="HHR2402" s="14"/>
      <c r="HHS2402" s="14"/>
      <c r="HHT2402" s="14"/>
      <c r="HHU2402" s="14"/>
      <c r="HHV2402" s="14"/>
      <c r="HHW2402" s="14"/>
      <c r="HHX2402" s="14"/>
      <c r="HHY2402" s="14"/>
      <c r="HHZ2402" s="14"/>
      <c r="HIA2402" s="14"/>
      <c r="HIB2402" s="14"/>
      <c r="HIC2402" s="14"/>
      <c r="HID2402" s="14"/>
      <c r="HIE2402" s="14"/>
      <c r="HIF2402" s="14"/>
      <c r="HIG2402" s="14"/>
      <c r="HIH2402" s="14"/>
      <c r="HII2402" s="14"/>
      <c r="HIJ2402" s="14"/>
      <c r="HIK2402" s="14"/>
      <c r="HIL2402" s="14"/>
      <c r="HIM2402" s="14"/>
      <c r="HIN2402" s="14"/>
      <c r="HIO2402" s="14"/>
      <c r="HIP2402" s="14"/>
      <c r="HIQ2402" s="14"/>
      <c r="HIR2402" s="14"/>
      <c r="HIS2402" s="14"/>
      <c r="HIT2402" s="14"/>
      <c r="HIU2402" s="14"/>
      <c r="HIV2402" s="14"/>
      <c r="HIW2402" s="14"/>
      <c r="HIX2402" s="14"/>
      <c r="HIY2402" s="14"/>
      <c r="HIZ2402" s="14"/>
      <c r="HJA2402" s="14"/>
      <c r="HJB2402" s="14"/>
      <c r="HJC2402" s="14"/>
      <c r="HJD2402" s="14"/>
      <c r="HJE2402" s="14"/>
      <c r="HJF2402" s="14"/>
      <c r="HJG2402" s="14"/>
      <c r="HJH2402" s="14"/>
      <c r="HJI2402" s="14"/>
      <c r="HJJ2402" s="14"/>
      <c r="HJK2402" s="14"/>
      <c r="HJL2402" s="14"/>
      <c r="HJM2402" s="14"/>
      <c r="HJN2402" s="14"/>
      <c r="HJO2402" s="14"/>
      <c r="HJP2402" s="14"/>
      <c r="HJQ2402" s="14"/>
      <c r="HJR2402" s="14"/>
      <c r="HJS2402" s="14"/>
      <c r="HJT2402" s="14"/>
      <c r="HJU2402" s="14"/>
      <c r="HJV2402" s="14"/>
      <c r="HJW2402" s="14"/>
      <c r="HJX2402" s="14"/>
      <c r="HJY2402" s="14"/>
      <c r="HJZ2402" s="14"/>
      <c r="HKA2402" s="14"/>
      <c r="HKB2402" s="14"/>
      <c r="HKC2402" s="14"/>
      <c r="HKD2402" s="14"/>
      <c r="HKE2402" s="14"/>
      <c r="HKF2402" s="14"/>
      <c r="HKG2402" s="14"/>
      <c r="HKH2402" s="14"/>
      <c r="HKI2402" s="14"/>
      <c r="HKJ2402" s="14"/>
      <c r="HKK2402" s="14"/>
      <c r="HKL2402" s="14"/>
      <c r="HKM2402" s="14"/>
      <c r="HKN2402" s="14"/>
      <c r="HKO2402" s="14"/>
      <c r="HKP2402" s="14"/>
      <c r="HKQ2402" s="14"/>
      <c r="HKR2402" s="14"/>
      <c r="HKS2402" s="14"/>
      <c r="HKT2402" s="14"/>
      <c r="HKU2402" s="14"/>
      <c r="HKV2402" s="14"/>
      <c r="HKW2402" s="14"/>
      <c r="HKX2402" s="14"/>
      <c r="HKY2402" s="14"/>
      <c r="HKZ2402" s="14"/>
      <c r="HLA2402" s="14"/>
      <c r="HLB2402" s="14"/>
      <c r="HLC2402" s="14"/>
      <c r="HLD2402" s="14"/>
      <c r="HLE2402" s="14"/>
      <c r="HLF2402" s="14"/>
      <c r="HLG2402" s="14"/>
      <c r="HLH2402" s="14"/>
      <c r="HLI2402" s="14"/>
      <c r="HLJ2402" s="14"/>
      <c r="HLK2402" s="14"/>
      <c r="HLL2402" s="14"/>
      <c r="HLM2402" s="14"/>
      <c r="HLN2402" s="14"/>
      <c r="HLO2402" s="14"/>
      <c r="HLP2402" s="14"/>
      <c r="HLQ2402" s="14"/>
      <c r="HLR2402" s="14"/>
      <c r="HLS2402" s="14"/>
      <c r="HLT2402" s="14"/>
      <c r="HLU2402" s="14"/>
      <c r="HLV2402" s="14"/>
      <c r="HLW2402" s="14"/>
      <c r="HLX2402" s="14"/>
      <c r="HLY2402" s="14"/>
      <c r="HLZ2402" s="14"/>
      <c r="HMA2402" s="14"/>
      <c r="HMB2402" s="14"/>
      <c r="HMC2402" s="14"/>
      <c r="HMD2402" s="14"/>
      <c r="HME2402" s="14"/>
      <c r="HMF2402" s="14"/>
      <c r="HMG2402" s="14"/>
      <c r="HMH2402" s="14"/>
      <c r="HMI2402" s="14"/>
      <c r="HMJ2402" s="14"/>
      <c r="HMK2402" s="14"/>
      <c r="HML2402" s="14"/>
      <c r="HMM2402" s="14"/>
      <c r="HMN2402" s="14"/>
      <c r="HMO2402" s="14"/>
      <c r="HMP2402" s="14"/>
      <c r="HMQ2402" s="14"/>
      <c r="HMR2402" s="14"/>
      <c r="HMS2402" s="14"/>
      <c r="HMT2402" s="14"/>
      <c r="HMU2402" s="14"/>
      <c r="HMV2402" s="14"/>
      <c r="HMW2402" s="14"/>
      <c r="HMX2402" s="14"/>
      <c r="HMY2402" s="14"/>
      <c r="HMZ2402" s="14"/>
      <c r="HNA2402" s="14"/>
      <c r="HNB2402" s="14"/>
      <c r="HNC2402" s="14"/>
      <c r="HND2402" s="14"/>
      <c r="HNE2402" s="14"/>
      <c r="HNF2402" s="14"/>
      <c r="HNG2402" s="14"/>
      <c r="HNH2402" s="14"/>
      <c r="HNI2402" s="14"/>
      <c r="HNJ2402" s="14"/>
      <c r="HNK2402" s="14"/>
      <c r="HNL2402" s="14"/>
      <c r="HNM2402" s="14"/>
      <c r="HNN2402" s="14"/>
      <c r="HNO2402" s="14"/>
      <c r="HNP2402" s="14"/>
      <c r="HNQ2402" s="14"/>
      <c r="HNR2402" s="14"/>
      <c r="HNS2402" s="14"/>
      <c r="HNT2402" s="14"/>
      <c r="HNU2402" s="14"/>
      <c r="HNV2402" s="14"/>
      <c r="HNW2402" s="14"/>
      <c r="HNX2402" s="14"/>
      <c r="HNY2402" s="14"/>
      <c r="HNZ2402" s="14"/>
      <c r="HOA2402" s="14"/>
      <c r="HOB2402" s="14"/>
      <c r="HOC2402" s="14"/>
      <c r="HOD2402" s="14"/>
      <c r="HOE2402" s="14"/>
      <c r="HOF2402" s="14"/>
      <c r="HOG2402" s="14"/>
      <c r="HOH2402" s="14"/>
      <c r="HOI2402" s="14"/>
      <c r="HOJ2402" s="14"/>
      <c r="HOK2402" s="14"/>
      <c r="HOL2402" s="14"/>
      <c r="HOM2402" s="14"/>
      <c r="HON2402" s="14"/>
      <c r="HOO2402" s="14"/>
      <c r="HOP2402" s="14"/>
      <c r="HOQ2402" s="14"/>
      <c r="HOR2402" s="14"/>
      <c r="HOS2402" s="14"/>
      <c r="HOT2402" s="14"/>
      <c r="HOU2402" s="14"/>
      <c r="HOV2402" s="14"/>
      <c r="HOW2402" s="14"/>
      <c r="HOX2402" s="14"/>
      <c r="HOY2402" s="14"/>
      <c r="HOZ2402" s="14"/>
      <c r="HPA2402" s="14"/>
      <c r="HPB2402" s="14"/>
      <c r="HPC2402" s="14"/>
      <c r="HPD2402" s="14"/>
      <c r="HPE2402" s="14"/>
      <c r="HPF2402" s="14"/>
      <c r="HPG2402" s="14"/>
      <c r="HPH2402" s="14"/>
      <c r="HPI2402" s="14"/>
      <c r="HPJ2402" s="14"/>
      <c r="HPK2402" s="14"/>
      <c r="HPL2402" s="14"/>
      <c r="HPM2402" s="14"/>
      <c r="HPN2402" s="14"/>
      <c r="HPO2402" s="14"/>
      <c r="HPP2402" s="14"/>
      <c r="HPQ2402" s="14"/>
      <c r="HPR2402" s="14"/>
      <c r="HPS2402" s="14"/>
      <c r="HPT2402" s="14"/>
      <c r="HPU2402" s="14"/>
      <c r="HPV2402" s="14"/>
      <c r="HPW2402" s="14"/>
      <c r="HPX2402" s="14"/>
      <c r="HPY2402" s="14"/>
      <c r="HPZ2402" s="14"/>
      <c r="HQA2402" s="14"/>
      <c r="HQB2402" s="14"/>
      <c r="HQC2402" s="14"/>
      <c r="HQD2402" s="14"/>
      <c r="HQE2402" s="14"/>
      <c r="HQF2402" s="14"/>
      <c r="HQG2402" s="14"/>
      <c r="HQH2402" s="14"/>
      <c r="HQI2402" s="14"/>
      <c r="HQJ2402" s="14"/>
      <c r="HQK2402" s="14"/>
      <c r="HQL2402" s="14"/>
      <c r="HQM2402" s="14"/>
      <c r="HQN2402" s="14"/>
      <c r="HQO2402" s="14"/>
      <c r="HQP2402" s="14"/>
      <c r="HQQ2402" s="14"/>
      <c r="HQR2402" s="14"/>
      <c r="HQS2402" s="14"/>
      <c r="HQT2402" s="14"/>
      <c r="HQU2402" s="14"/>
      <c r="HQV2402" s="14"/>
      <c r="HQW2402" s="14"/>
      <c r="HQX2402" s="14"/>
      <c r="HQY2402" s="14"/>
      <c r="HQZ2402" s="14"/>
      <c r="HRA2402" s="14"/>
      <c r="HRB2402" s="14"/>
      <c r="HRC2402" s="14"/>
      <c r="HRD2402" s="14"/>
      <c r="HRE2402" s="14"/>
      <c r="HRF2402" s="14"/>
      <c r="HRG2402" s="14"/>
      <c r="HRH2402" s="14"/>
      <c r="HRI2402" s="14"/>
      <c r="HRJ2402" s="14"/>
      <c r="HRK2402" s="14"/>
      <c r="HRL2402" s="14"/>
      <c r="HRM2402" s="14"/>
      <c r="HRN2402" s="14"/>
      <c r="HRO2402" s="14"/>
      <c r="HRP2402" s="14"/>
      <c r="HRQ2402" s="14"/>
      <c r="HRR2402" s="14"/>
      <c r="HRS2402" s="14"/>
      <c r="HRT2402" s="14"/>
      <c r="HRU2402" s="14"/>
      <c r="HRV2402" s="14"/>
      <c r="HRW2402" s="14"/>
      <c r="HRX2402" s="14"/>
      <c r="HRY2402" s="14"/>
      <c r="HRZ2402" s="14"/>
      <c r="HSA2402" s="14"/>
      <c r="HSB2402" s="14"/>
      <c r="HSC2402" s="14"/>
      <c r="HSD2402" s="14"/>
      <c r="HSE2402" s="14"/>
      <c r="HSF2402" s="14"/>
      <c r="HSG2402" s="14"/>
      <c r="HSH2402" s="14"/>
      <c r="HSI2402" s="14"/>
      <c r="HSJ2402" s="14"/>
      <c r="HSK2402" s="14"/>
      <c r="HSL2402" s="14"/>
      <c r="HSM2402" s="14"/>
      <c r="HSN2402" s="14"/>
      <c r="HSO2402" s="14"/>
      <c r="HSP2402" s="14"/>
      <c r="HSQ2402" s="14"/>
      <c r="HSR2402" s="14"/>
      <c r="HSS2402" s="14"/>
      <c r="HST2402" s="14"/>
      <c r="HSU2402" s="14"/>
      <c r="HSV2402" s="14"/>
      <c r="HSW2402" s="14"/>
      <c r="HSX2402" s="14"/>
      <c r="HSY2402" s="14"/>
      <c r="HSZ2402" s="14"/>
      <c r="HTA2402" s="14"/>
      <c r="HTB2402" s="14"/>
      <c r="HTC2402" s="14"/>
      <c r="HTD2402" s="14"/>
      <c r="HTE2402" s="14"/>
      <c r="HTF2402" s="14"/>
      <c r="HTG2402" s="14"/>
      <c r="HTH2402" s="14"/>
      <c r="HTI2402" s="14"/>
      <c r="HTJ2402" s="14"/>
      <c r="HTK2402" s="14"/>
      <c r="HTL2402" s="14"/>
      <c r="HTM2402" s="14"/>
      <c r="HTN2402" s="14"/>
      <c r="HTO2402" s="14"/>
      <c r="HTP2402" s="14"/>
      <c r="HTQ2402" s="14"/>
      <c r="HTR2402" s="14"/>
      <c r="HTS2402" s="14"/>
      <c r="HTT2402" s="14"/>
      <c r="HTU2402" s="14"/>
      <c r="HTV2402" s="14"/>
      <c r="HTW2402" s="14"/>
      <c r="HTX2402" s="14"/>
      <c r="HTY2402" s="14"/>
      <c r="HTZ2402" s="14"/>
      <c r="HUA2402" s="14"/>
      <c r="HUB2402" s="14"/>
      <c r="HUC2402" s="14"/>
      <c r="HUD2402" s="14"/>
      <c r="HUE2402" s="14"/>
      <c r="HUF2402" s="14"/>
      <c r="HUG2402" s="14"/>
      <c r="HUH2402" s="14"/>
      <c r="HUI2402" s="14"/>
      <c r="HUJ2402" s="14"/>
      <c r="HUK2402" s="14"/>
      <c r="HUL2402" s="14"/>
      <c r="HUM2402" s="14"/>
      <c r="HUN2402" s="14"/>
      <c r="HUO2402" s="14"/>
      <c r="HUP2402" s="14"/>
      <c r="HUQ2402" s="14"/>
      <c r="HUR2402" s="14"/>
      <c r="HUS2402" s="14"/>
      <c r="HUT2402" s="14"/>
      <c r="HUU2402" s="14"/>
      <c r="HUV2402" s="14"/>
      <c r="HUW2402" s="14"/>
      <c r="HUX2402" s="14"/>
      <c r="HUY2402" s="14"/>
      <c r="HUZ2402" s="14"/>
      <c r="HVA2402" s="14"/>
      <c r="HVB2402" s="14"/>
      <c r="HVC2402" s="14"/>
      <c r="HVD2402" s="14"/>
      <c r="HVE2402" s="14"/>
      <c r="HVF2402" s="14"/>
      <c r="HVG2402" s="14"/>
      <c r="HVH2402" s="14"/>
      <c r="HVI2402" s="14"/>
      <c r="HVJ2402" s="14"/>
      <c r="HVK2402" s="14"/>
      <c r="HVL2402" s="14"/>
      <c r="HVM2402" s="14"/>
      <c r="HVN2402" s="14"/>
      <c r="HVO2402" s="14"/>
      <c r="HVP2402" s="14"/>
      <c r="HVQ2402" s="14"/>
      <c r="HVR2402" s="14"/>
      <c r="HVS2402" s="14"/>
      <c r="HVT2402" s="14"/>
      <c r="HVU2402" s="14"/>
      <c r="HVV2402" s="14"/>
      <c r="HVW2402" s="14"/>
      <c r="HVX2402" s="14"/>
      <c r="HVY2402" s="14"/>
      <c r="HVZ2402" s="14"/>
      <c r="HWA2402" s="14"/>
      <c r="HWB2402" s="14"/>
      <c r="HWC2402" s="14"/>
      <c r="HWD2402" s="14"/>
      <c r="HWE2402" s="14"/>
      <c r="HWF2402" s="14"/>
      <c r="HWG2402" s="14"/>
      <c r="HWH2402" s="14"/>
      <c r="HWI2402" s="14"/>
      <c r="HWJ2402" s="14"/>
      <c r="HWK2402" s="14"/>
      <c r="HWL2402" s="14"/>
      <c r="HWM2402" s="14"/>
      <c r="HWN2402" s="14"/>
      <c r="HWO2402" s="14"/>
      <c r="HWP2402" s="14"/>
      <c r="HWQ2402" s="14"/>
      <c r="HWR2402" s="14"/>
      <c r="HWS2402" s="14"/>
      <c r="HWT2402" s="14"/>
      <c r="HWU2402" s="14"/>
      <c r="HWV2402" s="14"/>
      <c r="HWW2402" s="14"/>
      <c r="HWX2402" s="14"/>
      <c r="HWY2402" s="14"/>
      <c r="HWZ2402" s="14"/>
      <c r="HXA2402" s="14"/>
      <c r="HXB2402" s="14"/>
      <c r="HXC2402" s="14"/>
      <c r="HXD2402" s="14"/>
      <c r="HXE2402" s="14"/>
      <c r="HXF2402" s="14"/>
      <c r="HXG2402" s="14"/>
      <c r="HXH2402" s="14"/>
      <c r="HXI2402" s="14"/>
      <c r="HXJ2402" s="14"/>
      <c r="HXK2402" s="14"/>
      <c r="HXL2402" s="14"/>
      <c r="HXM2402" s="14"/>
      <c r="HXN2402" s="14"/>
      <c r="HXO2402" s="14"/>
      <c r="HXP2402" s="14"/>
      <c r="HXQ2402" s="14"/>
      <c r="HXR2402" s="14"/>
      <c r="HXS2402" s="14"/>
      <c r="HXT2402" s="14"/>
      <c r="HXU2402" s="14"/>
      <c r="HXV2402" s="14"/>
      <c r="HXW2402" s="14"/>
      <c r="HXX2402" s="14"/>
      <c r="HXY2402" s="14"/>
      <c r="HXZ2402" s="14"/>
      <c r="HYA2402" s="14"/>
      <c r="HYB2402" s="14"/>
      <c r="HYC2402" s="14"/>
      <c r="HYD2402" s="14"/>
      <c r="HYE2402" s="14"/>
      <c r="HYF2402" s="14"/>
      <c r="HYG2402" s="14"/>
      <c r="HYH2402" s="14"/>
      <c r="HYI2402" s="14"/>
      <c r="HYJ2402" s="14"/>
      <c r="HYK2402" s="14"/>
      <c r="HYL2402" s="14"/>
      <c r="HYM2402" s="14"/>
      <c r="HYN2402" s="14"/>
      <c r="HYO2402" s="14"/>
      <c r="HYP2402" s="14"/>
      <c r="HYQ2402" s="14"/>
      <c r="HYR2402" s="14"/>
      <c r="HYS2402" s="14"/>
      <c r="HYT2402" s="14"/>
      <c r="HYU2402" s="14"/>
      <c r="HYV2402" s="14"/>
      <c r="HYW2402" s="14"/>
      <c r="HYX2402" s="14"/>
      <c r="HYY2402" s="14"/>
      <c r="HYZ2402" s="14"/>
      <c r="HZA2402" s="14"/>
      <c r="HZB2402" s="14"/>
      <c r="HZC2402" s="14"/>
      <c r="HZD2402" s="14"/>
      <c r="HZE2402" s="14"/>
      <c r="HZF2402" s="14"/>
      <c r="HZG2402" s="14"/>
      <c r="HZH2402" s="14"/>
      <c r="HZI2402" s="14"/>
      <c r="HZJ2402" s="14"/>
      <c r="HZK2402" s="14"/>
      <c r="HZL2402" s="14"/>
      <c r="HZM2402" s="14"/>
      <c r="HZN2402" s="14"/>
      <c r="HZO2402" s="14"/>
      <c r="HZP2402" s="14"/>
      <c r="HZQ2402" s="14"/>
      <c r="HZR2402" s="14"/>
      <c r="HZS2402" s="14"/>
      <c r="HZT2402" s="14"/>
      <c r="HZU2402" s="14"/>
      <c r="HZV2402" s="14"/>
      <c r="HZW2402" s="14"/>
      <c r="HZX2402" s="14"/>
      <c r="HZY2402" s="14"/>
      <c r="HZZ2402" s="14"/>
      <c r="IAA2402" s="14"/>
      <c r="IAB2402" s="14"/>
      <c r="IAC2402" s="14"/>
      <c r="IAD2402" s="14"/>
      <c r="IAE2402" s="14"/>
      <c r="IAF2402" s="14"/>
      <c r="IAG2402" s="14"/>
      <c r="IAH2402" s="14"/>
      <c r="IAI2402" s="14"/>
      <c r="IAJ2402" s="14"/>
      <c r="IAK2402" s="14"/>
      <c r="IAL2402" s="14"/>
      <c r="IAM2402" s="14"/>
      <c r="IAN2402" s="14"/>
      <c r="IAO2402" s="14"/>
      <c r="IAP2402" s="14"/>
      <c r="IAQ2402" s="14"/>
      <c r="IAR2402" s="14"/>
      <c r="IAS2402" s="14"/>
      <c r="IAT2402" s="14"/>
      <c r="IAU2402" s="14"/>
      <c r="IAV2402" s="14"/>
      <c r="IAW2402" s="14"/>
      <c r="IAX2402" s="14"/>
      <c r="IAY2402" s="14"/>
      <c r="IAZ2402" s="14"/>
      <c r="IBA2402" s="14"/>
      <c r="IBB2402" s="14"/>
      <c r="IBC2402" s="14"/>
      <c r="IBD2402" s="14"/>
      <c r="IBE2402" s="14"/>
      <c r="IBF2402" s="14"/>
      <c r="IBG2402" s="14"/>
      <c r="IBH2402" s="14"/>
      <c r="IBI2402" s="14"/>
      <c r="IBJ2402" s="14"/>
      <c r="IBK2402" s="14"/>
      <c r="IBL2402" s="14"/>
      <c r="IBM2402" s="14"/>
      <c r="IBN2402" s="14"/>
      <c r="IBO2402" s="14"/>
      <c r="IBP2402" s="14"/>
      <c r="IBQ2402" s="14"/>
      <c r="IBR2402" s="14"/>
      <c r="IBS2402" s="14"/>
      <c r="IBT2402" s="14"/>
      <c r="IBU2402" s="14"/>
      <c r="IBV2402" s="14"/>
      <c r="IBW2402" s="14"/>
      <c r="IBX2402" s="14"/>
      <c r="IBY2402" s="14"/>
      <c r="IBZ2402" s="14"/>
      <c r="ICA2402" s="14"/>
      <c r="ICB2402" s="14"/>
      <c r="ICC2402" s="14"/>
      <c r="ICD2402" s="14"/>
      <c r="ICE2402" s="14"/>
      <c r="ICF2402" s="14"/>
      <c r="ICG2402" s="14"/>
      <c r="ICH2402" s="14"/>
      <c r="ICI2402" s="14"/>
      <c r="ICJ2402" s="14"/>
      <c r="ICK2402" s="14"/>
      <c r="ICL2402" s="14"/>
      <c r="ICM2402" s="14"/>
      <c r="ICN2402" s="14"/>
      <c r="ICO2402" s="14"/>
      <c r="ICP2402" s="14"/>
      <c r="ICQ2402" s="14"/>
      <c r="ICR2402" s="14"/>
      <c r="ICS2402" s="14"/>
      <c r="ICT2402" s="14"/>
      <c r="ICU2402" s="14"/>
      <c r="ICV2402" s="14"/>
      <c r="ICW2402" s="14"/>
      <c r="ICX2402" s="14"/>
      <c r="ICY2402" s="14"/>
      <c r="ICZ2402" s="14"/>
      <c r="IDA2402" s="14"/>
      <c r="IDB2402" s="14"/>
      <c r="IDC2402" s="14"/>
      <c r="IDD2402" s="14"/>
      <c r="IDE2402" s="14"/>
      <c r="IDF2402" s="14"/>
      <c r="IDG2402" s="14"/>
      <c r="IDH2402" s="14"/>
      <c r="IDI2402" s="14"/>
      <c r="IDJ2402" s="14"/>
      <c r="IDK2402" s="14"/>
      <c r="IDL2402" s="14"/>
      <c r="IDM2402" s="14"/>
      <c r="IDN2402" s="14"/>
      <c r="IDO2402" s="14"/>
      <c r="IDP2402" s="14"/>
      <c r="IDQ2402" s="14"/>
      <c r="IDR2402" s="14"/>
      <c r="IDS2402" s="14"/>
      <c r="IDT2402" s="14"/>
      <c r="IDU2402" s="14"/>
      <c r="IDV2402" s="14"/>
      <c r="IDW2402" s="14"/>
      <c r="IDX2402" s="14"/>
      <c r="IDY2402" s="14"/>
      <c r="IDZ2402" s="14"/>
      <c r="IEA2402" s="14"/>
      <c r="IEB2402" s="14"/>
      <c r="IEC2402" s="14"/>
      <c r="IED2402" s="14"/>
      <c r="IEE2402" s="14"/>
      <c r="IEF2402" s="14"/>
      <c r="IEG2402" s="14"/>
      <c r="IEH2402" s="14"/>
      <c r="IEI2402" s="14"/>
      <c r="IEJ2402" s="14"/>
      <c r="IEK2402" s="14"/>
      <c r="IEL2402" s="14"/>
      <c r="IEM2402" s="14"/>
      <c r="IEN2402" s="14"/>
      <c r="IEO2402" s="14"/>
      <c r="IEP2402" s="14"/>
      <c r="IEQ2402" s="14"/>
      <c r="IER2402" s="14"/>
      <c r="IES2402" s="14"/>
      <c r="IET2402" s="14"/>
      <c r="IEU2402" s="14"/>
      <c r="IEV2402" s="14"/>
      <c r="IEW2402" s="14"/>
      <c r="IEX2402" s="14"/>
      <c r="IEY2402" s="14"/>
      <c r="IEZ2402" s="14"/>
      <c r="IFA2402" s="14"/>
      <c r="IFB2402" s="14"/>
      <c r="IFC2402" s="14"/>
      <c r="IFD2402" s="14"/>
      <c r="IFE2402" s="14"/>
      <c r="IFF2402" s="14"/>
      <c r="IFG2402" s="14"/>
      <c r="IFH2402" s="14"/>
      <c r="IFI2402" s="14"/>
      <c r="IFJ2402" s="14"/>
      <c r="IFK2402" s="14"/>
      <c r="IFL2402" s="14"/>
      <c r="IFM2402" s="14"/>
      <c r="IFN2402" s="14"/>
      <c r="IFO2402" s="14"/>
      <c r="IFP2402" s="14"/>
      <c r="IFQ2402" s="14"/>
      <c r="IFR2402" s="14"/>
      <c r="IFS2402" s="14"/>
      <c r="IFT2402" s="14"/>
      <c r="IFU2402" s="14"/>
      <c r="IFV2402" s="14"/>
      <c r="IFW2402" s="14"/>
      <c r="IFX2402" s="14"/>
      <c r="IFY2402" s="14"/>
      <c r="IFZ2402" s="14"/>
      <c r="IGA2402" s="14"/>
      <c r="IGB2402" s="14"/>
      <c r="IGC2402" s="14"/>
      <c r="IGD2402" s="14"/>
      <c r="IGE2402" s="14"/>
      <c r="IGF2402" s="14"/>
      <c r="IGG2402" s="14"/>
      <c r="IGH2402" s="14"/>
      <c r="IGI2402" s="14"/>
      <c r="IGJ2402" s="14"/>
      <c r="IGK2402" s="14"/>
      <c r="IGL2402" s="14"/>
      <c r="IGM2402" s="14"/>
      <c r="IGN2402" s="14"/>
      <c r="IGO2402" s="14"/>
      <c r="IGP2402" s="14"/>
      <c r="IGQ2402" s="14"/>
      <c r="IGR2402" s="14"/>
      <c r="IGS2402" s="14"/>
      <c r="IGT2402" s="14"/>
      <c r="IGU2402" s="14"/>
      <c r="IGV2402" s="14"/>
      <c r="IGW2402" s="14"/>
      <c r="IGX2402" s="14"/>
      <c r="IGY2402" s="14"/>
      <c r="IGZ2402" s="14"/>
      <c r="IHA2402" s="14"/>
      <c r="IHB2402" s="14"/>
      <c r="IHC2402" s="14"/>
      <c r="IHD2402" s="14"/>
      <c r="IHE2402" s="14"/>
      <c r="IHF2402" s="14"/>
      <c r="IHG2402" s="14"/>
      <c r="IHH2402" s="14"/>
      <c r="IHI2402" s="14"/>
      <c r="IHJ2402" s="14"/>
      <c r="IHK2402" s="14"/>
      <c r="IHL2402" s="14"/>
      <c r="IHM2402" s="14"/>
      <c r="IHN2402" s="14"/>
      <c r="IHO2402" s="14"/>
      <c r="IHP2402" s="14"/>
      <c r="IHQ2402" s="14"/>
      <c r="IHR2402" s="14"/>
      <c r="IHS2402" s="14"/>
      <c r="IHT2402" s="14"/>
      <c r="IHU2402" s="14"/>
      <c r="IHV2402" s="14"/>
      <c r="IHW2402" s="14"/>
      <c r="IHX2402" s="14"/>
      <c r="IHY2402" s="14"/>
      <c r="IHZ2402" s="14"/>
      <c r="IIA2402" s="14"/>
      <c r="IIB2402" s="14"/>
      <c r="IIC2402" s="14"/>
      <c r="IID2402" s="14"/>
      <c r="IIE2402" s="14"/>
      <c r="IIF2402" s="14"/>
      <c r="IIG2402" s="14"/>
      <c r="IIH2402" s="14"/>
      <c r="III2402" s="14"/>
      <c r="IIJ2402" s="14"/>
      <c r="IIK2402" s="14"/>
      <c r="IIL2402" s="14"/>
      <c r="IIM2402" s="14"/>
      <c r="IIN2402" s="14"/>
      <c r="IIO2402" s="14"/>
      <c r="IIP2402" s="14"/>
      <c r="IIQ2402" s="14"/>
      <c r="IIR2402" s="14"/>
      <c r="IIS2402" s="14"/>
      <c r="IIT2402" s="14"/>
      <c r="IIU2402" s="14"/>
      <c r="IIV2402" s="14"/>
      <c r="IIW2402" s="14"/>
      <c r="IIX2402" s="14"/>
      <c r="IIY2402" s="14"/>
      <c r="IIZ2402" s="14"/>
      <c r="IJA2402" s="14"/>
      <c r="IJB2402" s="14"/>
      <c r="IJC2402" s="14"/>
      <c r="IJD2402" s="14"/>
      <c r="IJE2402" s="14"/>
      <c r="IJF2402" s="14"/>
      <c r="IJG2402" s="14"/>
      <c r="IJH2402" s="14"/>
      <c r="IJI2402" s="14"/>
      <c r="IJJ2402" s="14"/>
      <c r="IJK2402" s="14"/>
      <c r="IJL2402" s="14"/>
      <c r="IJM2402" s="14"/>
      <c r="IJN2402" s="14"/>
      <c r="IJO2402" s="14"/>
      <c r="IJP2402" s="14"/>
      <c r="IJQ2402" s="14"/>
      <c r="IJR2402" s="14"/>
      <c r="IJS2402" s="14"/>
      <c r="IJT2402" s="14"/>
      <c r="IJU2402" s="14"/>
      <c r="IJV2402" s="14"/>
      <c r="IJW2402" s="14"/>
      <c r="IJX2402" s="14"/>
      <c r="IJY2402" s="14"/>
      <c r="IJZ2402" s="14"/>
      <c r="IKA2402" s="14"/>
      <c r="IKB2402" s="14"/>
      <c r="IKC2402" s="14"/>
      <c r="IKD2402" s="14"/>
      <c r="IKE2402" s="14"/>
      <c r="IKF2402" s="14"/>
      <c r="IKG2402" s="14"/>
      <c r="IKH2402" s="14"/>
      <c r="IKI2402" s="14"/>
      <c r="IKJ2402" s="14"/>
      <c r="IKK2402" s="14"/>
      <c r="IKL2402" s="14"/>
      <c r="IKM2402" s="14"/>
      <c r="IKN2402" s="14"/>
      <c r="IKO2402" s="14"/>
      <c r="IKP2402" s="14"/>
      <c r="IKQ2402" s="14"/>
      <c r="IKR2402" s="14"/>
      <c r="IKS2402" s="14"/>
      <c r="IKT2402" s="14"/>
      <c r="IKU2402" s="14"/>
      <c r="IKV2402" s="14"/>
      <c r="IKW2402" s="14"/>
      <c r="IKX2402" s="14"/>
      <c r="IKY2402" s="14"/>
      <c r="IKZ2402" s="14"/>
      <c r="ILA2402" s="14"/>
      <c r="ILB2402" s="14"/>
      <c r="ILC2402" s="14"/>
      <c r="ILD2402" s="14"/>
      <c r="ILE2402" s="14"/>
      <c r="ILF2402" s="14"/>
      <c r="ILG2402" s="14"/>
      <c r="ILH2402" s="14"/>
      <c r="ILI2402" s="14"/>
      <c r="ILJ2402" s="14"/>
      <c r="ILK2402" s="14"/>
      <c r="ILL2402" s="14"/>
      <c r="ILM2402" s="14"/>
      <c r="ILN2402" s="14"/>
      <c r="ILO2402" s="14"/>
      <c r="ILP2402" s="14"/>
      <c r="ILQ2402" s="14"/>
      <c r="ILR2402" s="14"/>
      <c r="ILS2402" s="14"/>
      <c r="ILT2402" s="14"/>
      <c r="ILU2402" s="14"/>
      <c r="ILV2402" s="14"/>
      <c r="ILW2402" s="14"/>
      <c r="ILX2402" s="14"/>
      <c r="ILY2402" s="14"/>
      <c r="ILZ2402" s="14"/>
      <c r="IMA2402" s="14"/>
      <c r="IMB2402" s="14"/>
      <c r="IMC2402" s="14"/>
      <c r="IMD2402" s="14"/>
      <c r="IME2402" s="14"/>
      <c r="IMF2402" s="14"/>
      <c r="IMG2402" s="14"/>
      <c r="IMH2402" s="14"/>
      <c r="IMI2402" s="14"/>
      <c r="IMJ2402" s="14"/>
      <c r="IMK2402" s="14"/>
      <c r="IML2402" s="14"/>
      <c r="IMM2402" s="14"/>
      <c r="IMN2402" s="14"/>
      <c r="IMO2402" s="14"/>
      <c r="IMP2402" s="14"/>
      <c r="IMQ2402" s="14"/>
      <c r="IMR2402" s="14"/>
      <c r="IMS2402" s="14"/>
      <c r="IMT2402" s="14"/>
      <c r="IMU2402" s="14"/>
      <c r="IMV2402" s="14"/>
      <c r="IMW2402" s="14"/>
      <c r="IMX2402" s="14"/>
      <c r="IMY2402" s="14"/>
      <c r="IMZ2402" s="14"/>
      <c r="INA2402" s="14"/>
      <c r="INB2402" s="14"/>
      <c r="INC2402" s="14"/>
      <c r="IND2402" s="14"/>
      <c r="INE2402" s="14"/>
      <c r="INF2402" s="14"/>
      <c r="ING2402" s="14"/>
      <c r="INH2402" s="14"/>
      <c r="INI2402" s="14"/>
      <c r="INJ2402" s="14"/>
      <c r="INK2402" s="14"/>
      <c r="INL2402" s="14"/>
      <c r="INM2402" s="14"/>
      <c r="INN2402" s="14"/>
      <c r="INO2402" s="14"/>
      <c r="INP2402" s="14"/>
      <c r="INQ2402" s="14"/>
      <c r="INR2402" s="14"/>
      <c r="INS2402" s="14"/>
      <c r="INT2402" s="14"/>
      <c r="INU2402" s="14"/>
      <c r="INV2402" s="14"/>
      <c r="INW2402" s="14"/>
      <c r="INX2402" s="14"/>
      <c r="INY2402" s="14"/>
      <c r="INZ2402" s="14"/>
      <c r="IOA2402" s="14"/>
      <c r="IOB2402" s="14"/>
      <c r="IOC2402" s="14"/>
      <c r="IOD2402" s="14"/>
      <c r="IOE2402" s="14"/>
      <c r="IOF2402" s="14"/>
      <c r="IOG2402" s="14"/>
      <c r="IOH2402" s="14"/>
      <c r="IOI2402" s="14"/>
      <c r="IOJ2402" s="14"/>
      <c r="IOK2402" s="14"/>
      <c r="IOL2402" s="14"/>
      <c r="IOM2402" s="14"/>
      <c r="ION2402" s="14"/>
      <c r="IOO2402" s="14"/>
      <c r="IOP2402" s="14"/>
      <c r="IOQ2402" s="14"/>
      <c r="IOR2402" s="14"/>
      <c r="IOS2402" s="14"/>
      <c r="IOT2402" s="14"/>
      <c r="IOU2402" s="14"/>
      <c r="IOV2402" s="14"/>
      <c r="IOW2402" s="14"/>
      <c r="IOX2402" s="14"/>
      <c r="IOY2402" s="14"/>
      <c r="IOZ2402" s="14"/>
      <c r="IPA2402" s="14"/>
      <c r="IPB2402" s="14"/>
      <c r="IPC2402" s="14"/>
      <c r="IPD2402" s="14"/>
      <c r="IPE2402" s="14"/>
      <c r="IPF2402" s="14"/>
      <c r="IPG2402" s="14"/>
      <c r="IPH2402" s="14"/>
      <c r="IPI2402" s="14"/>
      <c r="IPJ2402" s="14"/>
      <c r="IPK2402" s="14"/>
      <c r="IPL2402" s="14"/>
      <c r="IPM2402" s="14"/>
      <c r="IPN2402" s="14"/>
      <c r="IPO2402" s="14"/>
      <c r="IPP2402" s="14"/>
      <c r="IPQ2402" s="14"/>
      <c r="IPR2402" s="14"/>
      <c r="IPS2402" s="14"/>
      <c r="IPT2402" s="14"/>
      <c r="IPU2402" s="14"/>
      <c r="IPV2402" s="14"/>
      <c r="IPW2402" s="14"/>
      <c r="IPX2402" s="14"/>
      <c r="IPY2402" s="14"/>
      <c r="IPZ2402" s="14"/>
      <c r="IQA2402" s="14"/>
      <c r="IQB2402" s="14"/>
      <c r="IQC2402" s="14"/>
      <c r="IQD2402" s="14"/>
      <c r="IQE2402" s="14"/>
      <c r="IQF2402" s="14"/>
      <c r="IQG2402" s="14"/>
      <c r="IQH2402" s="14"/>
      <c r="IQI2402" s="14"/>
      <c r="IQJ2402" s="14"/>
      <c r="IQK2402" s="14"/>
      <c r="IQL2402" s="14"/>
      <c r="IQM2402" s="14"/>
      <c r="IQN2402" s="14"/>
      <c r="IQO2402" s="14"/>
      <c r="IQP2402" s="14"/>
      <c r="IQQ2402" s="14"/>
      <c r="IQR2402" s="14"/>
      <c r="IQS2402" s="14"/>
      <c r="IQT2402" s="14"/>
      <c r="IQU2402" s="14"/>
      <c r="IQV2402" s="14"/>
      <c r="IQW2402" s="14"/>
      <c r="IQX2402" s="14"/>
      <c r="IQY2402" s="14"/>
      <c r="IQZ2402" s="14"/>
      <c r="IRA2402" s="14"/>
      <c r="IRB2402" s="14"/>
      <c r="IRC2402" s="14"/>
      <c r="IRD2402" s="14"/>
      <c r="IRE2402" s="14"/>
      <c r="IRF2402" s="14"/>
      <c r="IRG2402" s="14"/>
      <c r="IRH2402" s="14"/>
      <c r="IRI2402" s="14"/>
      <c r="IRJ2402" s="14"/>
      <c r="IRK2402" s="14"/>
      <c r="IRL2402" s="14"/>
      <c r="IRM2402" s="14"/>
      <c r="IRN2402" s="14"/>
      <c r="IRO2402" s="14"/>
      <c r="IRP2402" s="14"/>
      <c r="IRQ2402" s="14"/>
      <c r="IRR2402" s="14"/>
      <c r="IRS2402" s="14"/>
      <c r="IRT2402" s="14"/>
      <c r="IRU2402" s="14"/>
      <c r="IRV2402" s="14"/>
      <c r="IRW2402" s="14"/>
      <c r="IRX2402" s="14"/>
      <c r="IRY2402" s="14"/>
      <c r="IRZ2402" s="14"/>
      <c r="ISA2402" s="14"/>
      <c r="ISB2402" s="14"/>
      <c r="ISC2402" s="14"/>
      <c r="ISD2402" s="14"/>
      <c r="ISE2402" s="14"/>
      <c r="ISF2402" s="14"/>
      <c r="ISG2402" s="14"/>
      <c r="ISH2402" s="14"/>
      <c r="ISI2402" s="14"/>
      <c r="ISJ2402" s="14"/>
      <c r="ISK2402" s="14"/>
      <c r="ISL2402" s="14"/>
      <c r="ISM2402" s="14"/>
      <c r="ISN2402" s="14"/>
      <c r="ISO2402" s="14"/>
      <c r="ISP2402" s="14"/>
      <c r="ISQ2402" s="14"/>
      <c r="ISR2402" s="14"/>
      <c r="ISS2402" s="14"/>
      <c r="IST2402" s="14"/>
      <c r="ISU2402" s="14"/>
      <c r="ISV2402" s="14"/>
      <c r="ISW2402" s="14"/>
      <c r="ISX2402" s="14"/>
      <c r="ISY2402" s="14"/>
      <c r="ISZ2402" s="14"/>
      <c r="ITA2402" s="14"/>
      <c r="ITB2402" s="14"/>
      <c r="ITC2402" s="14"/>
      <c r="ITD2402" s="14"/>
      <c r="ITE2402" s="14"/>
      <c r="ITF2402" s="14"/>
      <c r="ITG2402" s="14"/>
      <c r="ITH2402" s="14"/>
      <c r="ITI2402" s="14"/>
      <c r="ITJ2402" s="14"/>
      <c r="ITK2402" s="14"/>
      <c r="ITL2402" s="14"/>
      <c r="ITM2402" s="14"/>
      <c r="ITN2402" s="14"/>
      <c r="ITO2402" s="14"/>
      <c r="ITP2402" s="14"/>
      <c r="ITQ2402" s="14"/>
      <c r="ITR2402" s="14"/>
      <c r="ITS2402" s="14"/>
      <c r="ITT2402" s="14"/>
      <c r="ITU2402" s="14"/>
      <c r="ITV2402" s="14"/>
      <c r="ITW2402" s="14"/>
      <c r="ITX2402" s="14"/>
      <c r="ITY2402" s="14"/>
      <c r="ITZ2402" s="14"/>
      <c r="IUA2402" s="14"/>
      <c r="IUB2402" s="14"/>
      <c r="IUC2402" s="14"/>
      <c r="IUD2402" s="14"/>
      <c r="IUE2402" s="14"/>
      <c r="IUF2402" s="14"/>
      <c r="IUG2402" s="14"/>
      <c r="IUH2402" s="14"/>
      <c r="IUI2402" s="14"/>
      <c r="IUJ2402" s="14"/>
      <c r="IUK2402" s="14"/>
      <c r="IUL2402" s="14"/>
      <c r="IUM2402" s="14"/>
      <c r="IUN2402" s="14"/>
      <c r="IUO2402" s="14"/>
      <c r="IUP2402" s="14"/>
      <c r="IUQ2402" s="14"/>
      <c r="IUR2402" s="14"/>
      <c r="IUS2402" s="14"/>
      <c r="IUT2402" s="14"/>
      <c r="IUU2402" s="14"/>
      <c r="IUV2402" s="14"/>
      <c r="IUW2402" s="14"/>
      <c r="IUX2402" s="14"/>
      <c r="IUY2402" s="14"/>
      <c r="IUZ2402" s="14"/>
      <c r="IVA2402" s="14"/>
      <c r="IVB2402" s="14"/>
      <c r="IVC2402" s="14"/>
      <c r="IVD2402" s="14"/>
      <c r="IVE2402" s="14"/>
      <c r="IVF2402" s="14"/>
      <c r="IVG2402" s="14"/>
      <c r="IVH2402" s="14"/>
      <c r="IVI2402" s="14"/>
      <c r="IVJ2402" s="14"/>
      <c r="IVK2402" s="14"/>
      <c r="IVL2402" s="14"/>
      <c r="IVM2402" s="14"/>
      <c r="IVN2402" s="14"/>
      <c r="IVO2402" s="14"/>
      <c r="IVP2402" s="14"/>
      <c r="IVQ2402" s="14"/>
      <c r="IVR2402" s="14"/>
      <c r="IVS2402" s="14"/>
      <c r="IVT2402" s="14"/>
      <c r="IVU2402" s="14"/>
      <c r="IVV2402" s="14"/>
      <c r="IVW2402" s="14"/>
      <c r="IVX2402" s="14"/>
      <c r="IVY2402" s="14"/>
      <c r="IVZ2402" s="14"/>
      <c r="IWA2402" s="14"/>
      <c r="IWB2402" s="14"/>
      <c r="IWC2402" s="14"/>
      <c r="IWD2402" s="14"/>
      <c r="IWE2402" s="14"/>
      <c r="IWF2402" s="14"/>
      <c r="IWG2402" s="14"/>
      <c r="IWH2402" s="14"/>
      <c r="IWI2402" s="14"/>
      <c r="IWJ2402" s="14"/>
      <c r="IWK2402" s="14"/>
      <c r="IWL2402" s="14"/>
      <c r="IWM2402" s="14"/>
      <c r="IWN2402" s="14"/>
      <c r="IWO2402" s="14"/>
      <c r="IWP2402" s="14"/>
      <c r="IWQ2402" s="14"/>
      <c r="IWR2402" s="14"/>
      <c r="IWS2402" s="14"/>
      <c r="IWT2402" s="14"/>
      <c r="IWU2402" s="14"/>
      <c r="IWV2402" s="14"/>
      <c r="IWW2402" s="14"/>
      <c r="IWX2402" s="14"/>
      <c r="IWY2402" s="14"/>
      <c r="IWZ2402" s="14"/>
      <c r="IXA2402" s="14"/>
      <c r="IXB2402" s="14"/>
      <c r="IXC2402" s="14"/>
      <c r="IXD2402" s="14"/>
      <c r="IXE2402" s="14"/>
      <c r="IXF2402" s="14"/>
      <c r="IXG2402" s="14"/>
      <c r="IXH2402" s="14"/>
      <c r="IXI2402" s="14"/>
      <c r="IXJ2402" s="14"/>
      <c r="IXK2402" s="14"/>
      <c r="IXL2402" s="14"/>
      <c r="IXM2402" s="14"/>
      <c r="IXN2402" s="14"/>
      <c r="IXO2402" s="14"/>
      <c r="IXP2402" s="14"/>
      <c r="IXQ2402" s="14"/>
      <c r="IXR2402" s="14"/>
      <c r="IXS2402" s="14"/>
      <c r="IXT2402" s="14"/>
      <c r="IXU2402" s="14"/>
      <c r="IXV2402" s="14"/>
      <c r="IXW2402" s="14"/>
      <c r="IXX2402" s="14"/>
      <c r="IXY2402" s="14"/>
      <c r="IXZ2402" s="14"/>
      <c r="IYA2402" s="14"/>
      <c r="IYB2402" s="14"/>
      <c r="IYC2402" s="14"/>
      <c r="IYD2402" s="14"/>
      <c r="IYE2402" s="14"/>
      <c r="IYF2402" s="14"/>
      <c r="IYG2402" s="14"/>
      <c r="IYH2402" s="14"/>
      <c r="IYI2402" s="14"/>
      <c r="IYJ2402" s="14"/>
      <c r="IYK2402" s="14"/>
      <c r="IYL2402" s="14"/>
      <c r="IYM2402" s="14"/>
      <c r="IYN2402" s="14"/>
      <c r="IYO2402" s="14"/>
      <c r="IYP2402" s="14"/>
      <c r="IYQ2402" s="14"/>
      <c r="IYR2402" s="14"/>
      <c r="IYS2402" s="14"/>
      <c r="IYT2402" s="14"/>
      <c r="IYU2402" s="14"/>
      <c r="IYV2402" s="14"/>
      <c r="IYW2402" s="14"/>
      <c r="IYX2402" s="14"/>
      <c r="IYY2402" s="14"/>
      <c r="IYZ2402" s="14"/>
      <c r="IZA2402" s="14"/>
      <c r="IZB2402" s="14"/>
      <c r="IZC2402" s="14"/>
      <c r="IZD2402" s="14"/>
      <c r="IZE2402" s="14"/>
      <c r="IZF2402" s="14"/>
      <c r="IZG2402" s="14"/>
      <c r="IZH2402" s="14"/>
      <c r="IZI2402" s="14"/>
      <c r="IZJ2402" s="14"/>
      <c r="IZK2402" s="14"/>
      <c r="IZL2402" s="14"/>
      <c r="IZM2402" s="14"/>
      <c r="IZN2402" s="14"/>
      <c r="IZO2402" s="14"/>
      <c r="IZP2402" s="14"/>
      <c r="IZQ2402" s="14"/>
      <c r="IZR2402" s="14"/>
      <c r="IZS2402" s="14"/>
      <c r="IZT2402" s="14"/>
      <c r="IZU2402" s="14"/>
      <c r="IZV2402" s="14"/>
      <c r="IZW2402" s="14"/>
      <c r="IZX2402" s="14"/>
      <c r="IZY2402" s="14"/>
      <c r="IZZ2402" s="14"/>
      <c r="JAA2402" s="14"/>
      <c r="JAB2402" s="14"/>
      <c r="JAC2402" s="14"/>
      <c r="JAD2402" s="14"/>
      <c r="JAE2402" s="14"/>
      <c r="JAF2402" s="14"/>
      <c r="JAG2402" s="14"/>
      <c r="JAH2402" s="14"/>
      <c r="JAI2402" s="14"/>
      <c r="JAJ2402" s="14"/>
      <c r="JAK2402" s="14"/>
      <c r="JAL2402" s="14"/>
      <c r="JAM2402" s="14"/>
      <c r="JAN2402" s="14"/>
      <c r="JAO2402" s="14"/>
      <c r="JAP2402" s="14"/>
      <c r="JAQ2402" s="14"/>
      <c r="JAR2402" s="14"/>
      <c r="JAS2402" s="14"/>
      <c r="JAT2402" s="14"/>
      <c r="JAU2402" s="14"/>
      <c r="JAV2402" s="14"/>
      <c r="JAW2402" s="14"/>
      <c r="JAX2402" s="14"/>
      <c r="JAY2402" s="14"/>
      <c r="JAZ2402" s="14"/>
      <c r="JBA2402" s="14"/>
      <c r="JBB2402" s="14"/>
      <c r="JBC2402" s="14"/>
      <c r="JBD2402" s="14"/>
      <c r="JBE2402" s="14"/>
      <c r="JBF2402" s="14"/>
      <c r="JBG2402" s="14"/>
      <c r="JBH2402" s="14"/>
      <c r="JBI2402" s="14"/>
      <c r="JBJ2402" s="14"/>
      <c r="JBK2402" s="14"/>
      <c r="JBL2402" s="14"/>
      <c r="JBM2402" s="14"/>
      <c r="JBN2402" s="14"/>
      <c r="JBO2402" s="14"/>
      <c r="JBP2402" s="14"/>
      <c r="JBQ2402" s="14"/>
      <c r="JBR2402" s="14"/>
      <c r="JBS2402" s="14"/>
      <c r="JBT2402" s="14"/>
      <c r="JBU2402" s="14"/>
      <c r="JBV2402" s="14"/>
      <c r="JBW2402" s="14"/>
      <c r="JBX2402" s="14"/>
      <c r="JBY2402" s="14"/>
      <c r="JBZ2402" s="14"/>
      <c r="JCA2402" s="14"/>
      <c r="JCB2402" s="14"/>
      <c r="JCC2402" s="14"/>
      <c r="JCD2402" s="14"/>
      <c r="JCE2402" s="14"/>
      <c r="JCF2402" s="14"/>
      <c r="JCG2402" s="14"/>
      <c r="JCH2402" s="14"/>
      <c r="JCI2402" s="14"/>
      <c r="JCJ2402" s="14"/>
      <c r="JCK2402" s="14"/>
      <c r="JCL2402" s="14"/>
      <c r="JCM2402" s="14"/>
      <c r="JCN2402" s="14"/>
      <c r="JCO2402" s="14"/>
      <c r="JCP2402" s="14"/>
      <c r="JCQ2402" s="14"/>
      <c r="JCR2402" s="14"/>
      <c r="JCS2402" s="14"/>
      <c r="JCT2402" s="14"/>
      <c r="JCU2402" s="14"/>
      <c r="JCV2402" s="14"/>
      <c r="JCW2402" s="14"/>
      <c r="JCX2402" s="14"/>
      <c r="JCY2402" s="14"/>
      <c r="JCZ2402" s="14"/>
      <c r="JDA2402" s="14"/>
      <c r="JDB2402" s="14"/>
      <c r="JDC2402" s="14"/>
      <c r="JDD2402" s="14"/>
      <c r="JDE2402" s="14"/>
      <c r="JDF2402" s="14"/>
      <c r="JDG2402" s="14"/>
      <c r="JDH2402" s="14"/>
      <c r="JDI2402" s="14"/>
      <c r="JDJ2402" s="14"/>
      <c r="JDK2402" s="14"/>
      <c r="JDL2402" s="14"/>
      <c r="JDM2402" s="14"/>
      <c r="JDN2402" s="14"/>
      <c r="JDO2402" s="14"/>
      <c r="JDP2402" s="14"/>
      <c r="JDQ2402" s="14"/>
      <c r="JDR2402" s="14"/>
      <c r="JDS2402" s="14"/>
      <c r="JDT2402" s="14"/>
      <c r="JDU2402" s="14"/>
      <c r="JDV2402" s="14"/>
      <c r="JDW2402" s="14"/>
      <c r="JDX2402" s="14"/>
      <c r="JDY2402" s="14"/>
      <c r="JDZ2402" s="14"/>
      <c r="JEA2402" s="14"/>
      <c r="JEB2402" s="14"/>
      <c r="JEC2402" s="14"/>
      <c r="JED2402" s="14"/>
      <c r="JEE2402" s="14"/>
      <c r="JEF2402" s="14"/>
      <c r="JEG2402" s="14"/>
      <c r="JEH2402" s="14"/>
      <c r="JEI2402" s="14"/>
      <c r="JEJ2402" s="14"/>
      <c r="JEK2402" s="14"/>
      <c r="JEL2402" s="14"/>
      <c r="JEM2402" s="14"/>
      <c r="JEN2402" s="14"/>
      <c r="JEO2402" s="14"/>
      <c r="JEP2402" s="14"/>
      <c r="JEQ2402" s="14"/>
      <c r="JER2402" s="14"/>
      <c r="JES2402" s="14"/>
      <c r="JET2402" s="14"/>
      <c r="JEU2402" s="14"/>
      <c r="JEV2402" s="14"/>
      <c r="JEW2402" s="14"/>
      <c r="JEX2402" s="14"/>
      <c r="JEY2402" s="14"/>
      <c r="JEZ2402" s="14"/>
      <c r="JFA2402" s="14"/>
      <c r="JFB2402" s="14"/>
      <c r="JFC2402" s="14"/>
      <c r="JFD2402" s="14"/>
      <c r="JFE2402" s="14"/>
      <c r="JFF2402" s="14"/>
      <c r="JFG2402" s="14"/>
      <c r="JFH2402" s="14"/>
      <c r="JFI2402" s="14"/>
      <c r="JFJ2402" s="14"/>
      <c r="JFK2402" s="14"/>
      <c r="JFL2402" s="14"/>
      <c r="JFM2402" s="14"/>
      <c r="JFN2402" s="14"/>
      <c r="JFO2402" s="14"/>
      <c r="JFP2402" s="14"/>
      <c r="JFQ2402" s="14"/>
      <c r="JFR2402" s="14"/>
      <c r="JFS2402" s="14"/>
      <c r="JFT2402" s="14"/>
      <c r="JFU2402" s="14"/>
      <c r="JFV2402" s="14"/>
      <c r="JFW2402" s="14"/>
      <c r="JFX2402" s="14"/>
      <c r="JFY2402" s="14"/>
      <c r="JFZ2402" s="14"/>
      <c r="JGA2402" s="14"/>
      <c r="JGB2402" s="14"/>
      <c r="JGC2402" s="14"/>
      <c r="JGD2402" s="14"/>
      <c r="JGE2402" s="14"/>
      <c r="JGF2402" s="14"/>
      <c r="JGG2402" s="14"/>
      <c r="JGH2402" s="14"/>
      <c r="JGI2402" s="14"/>
      <c r="JGJ2402" s="14"/>
      <c r="JGK2402" s="14"/>
      <c r="JGL2402" s="14"/>
      <c r="JGM2402" s="14"/>
      <c r="JGN2402" s="14"/>
      <c r="JGO2402" s="14"/>
      <c r="JGP2402" s="14"/>
      <c r="JGQ2402" s="14"/>
      <c r="JGR2402" s="14"/>
      <c r="JGS2402" s="14"/>
      <c r="JGT2402" s="14"/>
      <c r="JGU2402" s="14"/>
      <c r="JGV2402" s="14"/>
      <c r="JGW2402" s="14"/>
      <c r="JGX2402" s="14"/>
      <c r="JGY2402" s="14"/>
      <c r="JGZ2402" s="14"/>
      <c r="JHA2402" s="14"/>
      <c r="JHB2402" s="14"/>
      <c r="JHC2402" s="14"/>
      <c r="JHD2402" s="14"/>
      <c r="JHE2402" s="14"/>
      <c r="JHF2402" s="14"/>
      <c r="JHG2402" s="14"/>
      <c r="JHH2402" s="14"/>
      <c r="JHI2402" s="14"/>
      <c r="JHJ2402" s="14"/>
      <c r="JHK2402" s="14"/>
      <c r="JHL2402" s="14"/>
      <c r="JHM2402" s="14"/>
      <c r="JHN2402" s="14"/>
      <c r="JHO2402" s="14"/>
      <c r="JHP2402" s="14"/>
      <c r="JHQ2402" s="14"/>
      <c r="JHR2402" s="14"/>
      <c r="JHS2402" s="14"/>
      <c r="JHT2402" s="14"/>
      <c r="JHU2402" s="14"/>
      <c r="JHV2402" s="14"/>
      <c r="JHW2402" s="14"/>
      <c r="JHX2402" s="14"/>
      <c r="JHY2402" s="14"/>
      <c r="JHZ2402" s="14"/>
      <c r="JIA2402" s="14"/>
      <c r="JIB2402" s="14"/>
      <c r="JIC2402" s="14"/>
      <c r="JID2402" s="14"/>
      <c r="JIE2402" s="14"/>
      <c r="JIF2402" s="14"/>
      <c r="JIG2402" s="14"/>
      <c r="JIH2402" s="14"/>
      <c r="JII2402" s="14"/>
      <c r="JIJ2402" s="14"/>
      <c r="JIK2402" s="14"/>
      <c r="JIL2402" s="14"/>
      <c r="JIM2402" s="14"/>
      <c r="JIN2402" s="14"/>
      <c r="JIO2402" s="14"/>
      <c r="JIP2402" s="14"/>
      <c r="JIQ2402" s="14"/>
      <c r="JIR2402" s="14"/>
      <c r="JIS2402" s="14"/>
      <c r="JIT2402" s="14"/>
      <c r="JIU2402" s="14"/>
      <c r="JIV2402" s="14"/>
      <c r="JIW2402" s="14"/>
      <c r="JIX2402" s="14"/>
      <c r="JIY2402" s="14"/>
      <c r="JIZ2402" s="14"/>
      <c r="JJA2402" s="14"/>
      <c r="JJB2402" s="14"/>
      <c r="JJC2402" s="14"/>
      <c r="JJD2402" s="14"/>
      <c r="JJE2402" s="14"/>
      <c r="JJF2402" s="14"/>
      <c r="JJG2402" s="14"/>
      <c r="JJH2402" s="14"/>
      <c r="JJI2402" s="14"/>
      <c r="JJJ2402" s="14"/>
      <c r="JJK2402" s="14"/>
      <c r="JJL2402" s="14"/>
      <c r="JJM2402" s="14"/>
      <c r="JJN2402" s="14"/>
      <c r="JJO2402" s="14"/>
      <c r="JJP2402" s="14"/>
      <c r="JJQ2402" s="14"/>
      <c r="JJR2402" s="14"/>
      <c r="JJS2402" s="14"/>
      <c r="JJT2402" s="14"/>
      <c r="JJU2402" s="14"/>
      <c r="JJV2402" s="14"/>
      <c r="JJW2402" s="14"/>
      <c r="JJX2402" s="14"/>
      <c r="JJY2402" s="14"/>
      <c r="JJZ2402" s="14"/>
      <c r="JKA2402" s="14"/>
      <c r="JKB2402" s="14"/>
      <c r="JKC2402" s="14"/>
      <c r="JKD2402" s="14"/>
      <c r="JKE2402" s="14"/>
      <c r="JKF2402" s="14"/>
      <c r="JKG2402" s="14"/>
      <c r="JKH2402" s="14"/>
      <c r="JKI2402" s="14"/>
      <c r="JKJ2402" s="14"/>
      <c r="JKK2402" s="14"/>
      <c r="JKL2402" s="14"/>
      <c r="JKM2402" s="14"/>
      <c r="JKN2402" s="14"/>
      <c r="JKO2402" s="14"/>
      <c r="JKP2402" s="14"/>
      <c r="JKQ2402" s="14"/>
      <c r="JKR2402" s="14"/>
      <c r="JKS2402" s="14"/>
      <c r="JKT2402" s="14"/>
      <c r="JKU2402" s="14"/>
      <c r="JKV2402" s="14"/>
      <c r="JKW2402" s="14"/>
      <c r="JKX2402" s="14"/>
      <c r="JKY2402" s="14"/>
      <c r="JKZ2402" s="14"/>
      <c r="JLA2402" s="14"/>
      <c r="JLB2402" s="14"/>
      <c r="JLC2402" s="14"/>
      <c r="JLD2402" s="14"/>
      <c r="JLE2402" s="14"/>
      <c r="JLF2402" s="14"/>
      <c r="JLG2402" s="14"/>
      <c r="JLH2402" s="14"/>
      <c r="JLI2402" s="14"/>
      <c r="JLJ2402" s="14"/>
      <c r="JLK2402" s="14"/>
      <c r="JLL2402" s="14"/>
      <c r="JLM2402" s="14"/>
      <c r="JLN2402" s="14"/>
      <c r="JLO2402" s="14"/>
      <c r="JLP2402" s="14"/>
      <c r="JLQ2402" s="14"/>
      <c r="JLR2402" s="14"/>
      <c r="JLS2402" s="14"/>
      <c r="JLT2402" s="14"/>
      <c r="JLU2402" s="14"/>
      <c r="JLV2402" s="14"/>
      <c r="JLW2402" s="14"/>
      <c r="JLX2402" s="14"/>
      <c r="JLY2402" s="14"/>
      <c r="JLZ2402" s="14"/>
      <c r="JMA2402" s="14"/>
      <c r="JMB2402" s="14"/>
      <c r="JMC2402" s="14"/>
      <c r="JMD2402" s="14"/>
      <c r="JME2402" s="14"/>
      <c r="JMF2402" s="14"/>
      <c r="JMG2402" s="14"/>
      <c r="JMH2402" s="14"/>
      <c r="JMI2402" s="14"/>
      <c r="JMJ2402" s="14"/>
      <c r="JMK2402" s="14"/>
      <c r="JML2402" s="14"/>
      <c r="JMM2402" s="14"/>
      <c r="JMN2402" s="14"/>
      <c r="JMO2402" s="14"/>
      <c r="JMP2402" s="14"/>
      <c r="JMQ2402" s="14"/>
      <c r="JMR2402" s="14"/>
      <c r="JMS2402" s="14"/>
      <c r="JMT2402" s="14"/>
      <c r="JMU2402" s="14"/>
      <c r="JMV2402" s="14"/>
      <c r="JMW2402" s="14"/>
      <c r="JMX2402" s="14"/>
      <c r="JMY2402" s="14"/>
      <c r="JMZ2402" s="14"/>
      <c r="JNA2402" s="14"/>
      <c r="JNB2402" s="14"/>
      <c r="JNC2402" s="14"/>
      <c r="JND2402" s="14"/>
      <c r="JNE2402" s="14"/>
      <c r="JNF2402" s="14"/>
      <c r="JNG2402" s="14"/>
      <c r="JNH2402" s="14"/>
      <c r="JNI2402" s="14"/>
      <c r="JNJ2402" s="14"/>
      <c r="JNK2402" s="14"/>
      <c r="JNL2402" s="14"/>
      <c r="JNM2402" s="14"/>
      <c r="JNN2402" s="14"/>
      <c r="JNO2402" s="14"/>
      <c r="JNP2402" s="14"/>
      <c r="JNQ2402" s="14"/>
      <c r="JNR2402" s="14"/>
      <c r="JNS2402" s="14"/>
      <c r="JNT2402" s="14"/>
      <c r="JNU2402" s="14"/>
      <c r="JNV2402" s="14"/>
      <c r="JNW2402" s="14"/>
      <c r="JNX2402" s="14"/>
      <c r="JNY2402" s="14"/>
      <c r="JNZ2402" s="14"/>
      <c r="JOA2402" s="14"/>
      <c r="JOB2402" s="14"/>
      <c r="JOC2402" s="14"/>
      <c r="JOD2402" s="14"/>
      <c r="JOE2402" s="14"/>
      <c r="JOF2402" s="14"/>
      <c r="JOG2402" s="14"/>
      <c r="JOH2402" s="14"/>
      <c r="JOI2402" s="14"/>
      <c r="JOJ2402" s="14"/>
      <c r="JOK2402" s="14"/>
      <c r="JOL2402" s="14"/>
      <c r="JOM2402" s="14"/>
      <c r="JON2402" s="14"/>
      <c r="JOO2402" s="14"/>
      <c r="JOP2402" s="14"/>
      <c r="JOQ2402" s="14"/>
      <c r="JOR2402" s="14"/>
      <c r="JOS2402" s="14"/>
      <c r="JOT2402" s="14"/>
      <c r="JOU2402" s="14"/>
      <c r="JOV2402" s="14"/>
      <c r="JOW2402" s="14"/>
      <c r="JOX2402" s="14"/>
      <c r="JOY2402" s="14"/>
      <c r="JOZ2402" s="14"/>
      <c r="JPA2402" s="14"/>
      <c r="JPB2402" s="14"/>
      <c r="JPC2402" s="14"/>
      <c r="JPD2402" s="14"/>
      <c r="JPE2402" s="14"/>
      <c r="JPF2402" s="14"/>
      <c r="JPG2402" s="14"/>
      <c r="JPH2402" s="14"/>
      <c r="JPI2402" s="14"/>
      <c r="JPJ2402" s="14"/>
      <c r="JPK2402" s="14"/>
      <c r="JPL2402" s="14"/>
      <c r="JPM2402" s="14"/>
      <c r="JPN2402" s="14"/>
      <c r="JPO2402" s="14"/>
      <c r="JPP2402" s="14"/>
      <c r="JPQ2402" s="14"/>
      <c r="JPR2402" s="14"/>
      <c r="JPS2402" s="14"/>
      <c r="JPT2402" s="14"/>
      <c r="JPU2402" s="14"/>
      <c r="JPV2402" s="14"/>
      <c r="JPW2402" s="14"/>
      <c r="JPX2402" s="14"/>
      <c r="JPY2402" s="14"/>
      <c r="JPZ2402" s="14"/>
      <c r="JQA2402" s="14"/>
      <c r="JQB2402" s="14"/>
      <c r="JQC2402" s="14"/>
      <c r="JQD2402" s="14"/>
      <c r="JQE2402" s="14"/>
      <c r="JQF2402" s="14"/>
      <c r="JQG2402" s="14"/>
      <c r="JQH2402" s="14"/>
      <c r="JQI2402" s="14"/>
      <c r="JQJ2402" s="14"/>
      <c r="JQK2402" s="14"/>
      <c r="JQL2402" s="14"/>
      <c r="JQM2402" s="14"/>
      <c r="JQN2402" s="14"/>
      <c r="JQO2402" s="14"/>
      <c r="JQP2402" s="14"/>
      <c r="JQQ2402" s="14"/>
      <c r="JQR2402" s="14"/>
      <c r="JQS2402" s="14"/>
      <c r="JQT2402" s="14"/>
      <c r="JQU2402" s="14"/>
      <c r="JQV2402" s="14"/>
      <c r="JQW2402" s="14"/>
      <c r="JQX2402" s="14"/>
      <c r="JQY2402" s="14"/>
      <c r="JQZ2402" s="14"/>
      <c r="JRA2402" s="14"/>
      <c r="JRB2402" s="14"/>
      <c r="JRC2402" s="14"/>
      <c r="JRD2402" s="14"/>
      <c r="JRE2402" s="14"/>
      <c r="JRF2402" s="14"/>
      <c r="JRG2402" s="14"/>
      <c r="JRH2402" s="14"/>
      <c r="JRI2402" s="14"/>
      <c r="JRJ2402" s="14"/>
      <c r="JRK2402" s="14"/>
      <c r="JRL2402" s="14"/>
      <c r="JRM2402" s="14"/>
      <c r="JRN2402" s="14"/>
      <c r="JRO2402" s="14"/>
      <c r="JRP2402" s="14"/>
      <c r="JRQ2402" s="14"/>
      <c r="JRR2402" s="14"/>
      <c r="JRS2402" s="14"/>
      <c r="JRT2402" s="14"/>
      <c r="JRU2402" s="14"/>
      <c r="JRV2402" s="14"/>
      <c r="JRW2402" s="14"/>
      <c r="JRX2402" s="14"/>
      <c r="JRY2402" s="14"/>
      <c r="JRZ2402" s="14"/>
      <c r="JSA2402" s="14"/>
      <c r="JSB2402" s="14"/>
      <c r="JSC2402" s="14"/>
      <c r="JSD2402" s="14"/>
      <c r="JSE2402" s="14"/>
      <c r="JSF2402" s="14"/>
      <c r="JSG2402" s="14"/>
      <c r="JSH2402" s="14"/>
      <c r="JSI2402" s="14"/>
      <c r="JSJ2402" s="14"/>
      <c r="JSK2402" s="14"/>
      <c r="JSL2402" s="14"/>
      <c r="JSM2402" s="14"/>
      <c r="JSN2402" s="14"/>
      <c r="JSO2402" s="14"/>
      <c r="JSP2402" s="14"/>
      <c r="JSQ2402" s="14"/>
      <c r="JSR2402" s="14"/>
      <c r="JSS2402" s="14"/>
      <c r="JST2402" s="14"/>
      <c r="JSU2402" s="14"/>
      <c r="JSV2402" s="14"/>
      <c r="JSW2402" s="14"/>
      <c r="JSX2402" s="14"/>
      <c r="JSY2402" s="14"/>
      <c r="JSZ2402" s="14"/>
      <c r="JTA2402" s="14"/>
      <c r="JTB2402" s="14"/>
      <c r="JTC2402" s="14"/>
      <c r="JTD2402" s="14"/>
      <c r="JTE2402" s="14"/>
      <c r="JTF2402" s="14"/>
      <c r="JTG2402" s="14"/>
      <c r="JTH2402" s="14"/>
      <c r="JTI2402" s="14"/>
      <c r="JTJ2402" s="14"/>
      <c r="JTK2402" s="14"/>
      <c r="JTL2402" s="14"/>
      <c r="JTM2402" s="14"/>
      <c r="JTN2402" s="14"/>
      <c r="JTO2402" s="14"/>
      <c r="JTP2402" s="14"/>
      <c r="JTQ2402" s="14"/>
      <c r="JTR2402" s="14"/>
      <c r="JTS2402" s="14"/>
      <c r="JTT2402" s="14"/>
      <c r="JTU2402" s="14"/>
      <c r="JTV2402" s="14"/>
      <c r="JTW2402" s="14"/>
      <c r="JTX2402" s="14"/>
      <c r="JTY2402" s="14"/>
      <c r="JTZ2402" s="14"/>
      <c r="JUA2402" s="14"/>
      <c r="JUB2402" s="14"/>
      <c r="JUC2402" s="14"/>
      <c r="JUD2402" s="14"/>
      <c r="JUE2402" s="14"/>
      <c r="JUF2402" s="14"/>
      <c r="JUG2402" s="14"/>
      <c r="JUH2402" s="14"/>
      <c r="JUI2402" s="14"/>
      <c r="JUJ2402" s="14"/>
      <c r="JUK2402" s="14"/>
      <c r="JUL2402" s="14"/>
      <c r="JUM2402" s="14"/>
      <c r="JUN2402" s="14"/>
      <c r="JUO2402" s="14"/>
      <c r="JUP2402" s="14"/>
      <c r="JUQ2402" s="14"/>
      <c r="JUR2402" s="14"/>
      <c r="JUS2402" s="14"/>
      <c r="JUT2402" s="14"/>
      <c r="JUU2402" s="14"/>
      <c r="JUV2402" s="14"/>
      <c r="JUW2402" s="14"/>
      <c r="JUX2402" s="14"/>
      <c r="JUY2402" s="14"/>
      <c r="JUZ2402" s="14"/>
      <c r="JVA2402" s="14"/>
      <c r="JVB2402" s="14"/>
      <c r="JVC2402" s="14"/>
      <c r="JVD2402" s="14"/>
      <c r="JVE2402" s="14"/>
      <c r="JVF2402" s="14"/>
      <c r="JVG2402" s="14"/>
      <c r="JVH2402" s="14"/>
      <c r="JVI2402" s="14"/>
      <c r="JVJ2402" s="14"/>
      <c r="JVK2402" s="14"/>
      <c r="JVL2402" s="14"/>
      <c r="JVM2402" s="14"/>
      <c r="JVN2402" s="14"/>
      <c r="JVO2402" s="14"/>
      <c r="JVP2402" s="14"/>
      <c r="JVQ2402" s="14"/>
      <c r="JVR2402" s="14"/>
      <c r="JVS2402" s="14"/>
      <c r="JVT2402" s="14"/>
      <c r="JVU2402" s="14"/>
      <c r="JVV2402" s="14"/>
      <c r="JVW2402" s="14"/>
      <c r="JVX2402" s="14"/>
      <c r="JVY2402" s="14"/>
      <c r="JVZ2402" s="14"/>
      <c r="JWA2402" s="14"/>
      <c r="JWB2402" s="14"/>
      <c r="JWC2402" s="14"/>
      <c r="JWD2402" s="14"/>
      <c r="JWE2402" s="14"/>
      <c r="JWF2402" s="14"/>
      <c r="JWG2402" s="14"/>
      <c r="JWH2402" s="14"/>
      <c r="JWI2402" s="14"/>
      <c r="JWJ2402" s="14"/>
      <c r="JWK2402" s="14"/>
      <c r="JWL2402" s="14"/>
      <c r="JWM2402" s="14"/>
      <c r="JWN2402" s="14"/>
      <c r="JWO2402" s="14"/>
      <c r="JWP2402" s="14"/>
      <c r="JWQ2402" s="14"/>
      <c r="JWR2402" s="14"/>
      <c r="JWS2402" s="14"/>
      <c r="JWT2402" s="14"/>
      <c r="JWU2402" s="14"/>
      <c r="JWV2402" s="14"/>
      <c r="JWW2402" s="14"/>
      <c r="JWX2402" s="14"/>
      <c r="JWY2402" s="14"/>
      <c r="JWZ2402" s="14"/>
      <c r="JXA2402" s="14"/>
      <c r="JXB2402" s="14"/>
      <c r="JXC2402" s="14"/>
      <c r="JXD2402" s="14"/>
      <c r="JXE2402" s="14"/>
      <c r="JXF2402" s="14"/>
      <c r="JXG2402" s="14"/>
      <c r="JXH2402" s="14"/>
      <c r="JXI2402" s="14"/>
      <c r="JXJ2402" s="14"/>
      <c r="JXK2402" s="14"/>
      <c r="JXL2402" s="14"/>
      <c r="JXM2402" s="14"/>
      <c r="JXN2402" s="14"/>
      <c r="JXO2402" s="14"/>
      <c r="JXP2402" s="14"/>
      <c r="JXQ2402" s="14"/>
      <c r="JXR2402" s="14"/>
      <c r="JXS2402" s="14"/>
      <c r="JXT2402" s="14"/>
      <c r="JXU2402" s="14"/>
      <c r="JXV2402" s="14"/>
      <c r="JXW2402" s="14"/>
      <c r="JXX2402" s="14"/>
      <c r="JXY2402" s="14"/>
      <c r="JXZ2402" s="14"/>
      <c r="JYA2402" s="14"/>
      <c r="JYB2402" s="14"/>
      <c r="JYC2402" s="14"/>
      <c r="JYD2402" s="14"/>
      <c r="JYE2402" s="14"/>
      <c r="JYF2402" s="14"/>
      <c r="JYG2402" s="14"/>
      <c r="JYH2402" s="14"/>
      <c r="JYI2402" s="14"/>
      <c r="JYJ2402" s="14"/>
      <c r="JYK2402" s="14"/>
      <c r="JYL2402" s="14"/>
      <c r="JYM2402" s="14"/>
      <c r="JYN2402" s="14"/>
      <c r="JYO2402" s="14"/>
      <c r="JYP2402" s="14"/>
      <c r="JYQ2402" s="14"/>
      <c r="JYR2402" s="14"/>
      <c r="JYS2402" s="14"/>
      <c r="JYT2402" s="14"/>
      <c r="JYU2402" s="14"/>
      <c r="JYV2402" s="14"/>
      <c r="JYW2402" s="14"/>
      <c r="JYX2402" s="14"/>
      <c r="JYY2402" s="14"/>
      <c r="JYZ2402" s="14"/>
      <c r="JZA2402" s="14"/>
      <c r="JZB2402" s="14"/>
      <c r="JZC2402" s="14"/>
      <c r="JZD2402" s="14"/>
      <c r="JZE2402" s="14"/>
      <c r="JZF2402" s="14"/>
      <c r="JZG2402" s="14"/>
      <c r="JZH2402" s="14"/>
      <c r="JZI2402" s="14"/>
      <c r="JZJ2402" s="14"/>
      <c r="JZK2402" s="14"/>
      <c r="JZL2402" s="14"/>
      <c r="JZM2402" s="14"/>
      <c r="JZN2402" s="14"/>
      <c r="JZO2402" s="14"/>
      <c r="JZP2402" s="14"/>
      <c r="JZQ2402" s="14"/>
      <c r="JZR2402" s="14"/>
      <c r="JZS2402" s="14"/>
      <c r="JZT2402" s="14"/>
      <c r="JZU2402" s="14"/>
      <c r="JZV2402" s="14"/>
      <c r="JZW2402" s="14"/>
      <c r="JZX2402" s="14"/>
      <c r="JZY2402" s="14"/>
      <c r="JZZ2402" s="14"/>
      <c r="KAA2402" s="14"/>
      <c r="KAB2402" s="14"/>
      <c r="KAC2402" s="14"/>
      <c r="KAD2402" s="14"/>
      <c r="KAE2402" s="14"/>
      <c r="KAF2402" s="14"/>
      <c r="KAG2402" s="14"/>
      <c r="KAH2402" s="14"/>
      <c r="KAI2402" s="14"/>
      <c r="KAJ2402" s="14"/>
      <c r="KAK2402" s="14"/>
      <c r="KAL2402" s="14"/>
      <c r="KAM2402" s="14"/>
      <c r="KAN2402" s="14"/>
      <c r="KAO2402" s="14"/>
      <c r="KAP2402" s="14"/>
      <c r="KAQ2402" s="14"/>
      <c r="KAR2402" s="14"/>
      <c r="KAS2402" s="14"/>
      <c r="KAT2402" s="14"/>
      <c r="KAU2402" s="14"/>
      <c r="KAV2402" s="14"/>
      <c r="KAW2402" s="14"/>
      <c r="KAX2402" s="14"/>
      <c r="KAY2402" s="14"/>
      <c r="KAZ2402" s="14"/>
      <c r="KBA2402" s="14"/>
      <c r="KBB2402" s="14"/>
      <c r="KBC2402" s="14"/>
      <c r="KBD2402" s="14"/>
      <c r="KBE2402" s="14"/>
      <c r="KBF2402" s="14"/>
      <c r="KBG2402" s="14"/>
      <c r="KBH2402" s="14"/>
      <c r="KBI2402" s="14"/>
      <c r="KBJ2402" s="14"/>
      <c r="KBK2402" s="14"/>
      <c r="KBL2402" s="14"/>
      <c r="KBM2402" s="14"/>
      <c r="KBN2402" s="14"/>
      <c r="KBO2402" s="14"/>
      <c r="KBP2402" s="14"/>
      <c r="KBQ2402" s="14"/>
      <c r="KBR2402" s="14"/>
      <c r="KBS2402" s="14"/>
      <c r="KBT2402" s="14"/>
      <c r="KBU2402" s="14"/>
      <c r="KBV2402" s="14"/>
      <c r="KBW2402" s="14"/>
      <c r="KBX2402" s="14"/>
      <c r="KBY2402" s="14"/>
      <c r="KBZ2402" s="14"/>
      <c r="KCA2402" s="14"/>
      <c r="KCB2402" s="14"/>
      <c r="KCC2402" s="14"/>
      <c r="KCD2402" s="14"/>
      <c r="KCE2402" s="14"/>
      <c r="KCF2402" s="14"/>
      <c r="KCG2402" s="14"/>
      <c r="KCH2402" s="14"/>
      <c r="KCI2402" s="14"/>
      <c r="KCJ2402" s="14"/>
      <c r="KCK2402" s="14"/>
      <c r="KCL2402" s="14"/>
      <c r="KCM2402" s="14"/>
      <c r="KCN2402" s="14"/>
      <c r="KCO2402" s="14"/>
      <c r="KCP2402" s="14"/>
      <c r="KCQ2402" s="14"/>
      <c r="KCR2402" s="14"/>
      <c r="KCS2402" s="14"/>
      <c r="KCT2402" s="14"/>
      <c r="KCU2402" s="14"/>
      <c r="KCV2402" s="14"/>
      <c r="KCW2402" s="14"/>
      <c r="KCX2402" s="14"/>
      <c r="KCY2402" s="14"/>
      <c r="KCZ2402" s="14"/>
      <c r="KDA2402" s="14"/>
      <c r="KDB2402" s="14"/>
      <c r="KDC2402" s="14"/>
      <c r="KDD2402" s="14"/>
      <c r="KDE2402" s="14"/>
      <c r="KDF2402" s="14"/>
      <c r="KDG2402" s="14"/>
      <c r="KDH2402" s="14"/>
      <c r="KDI2402" s="14"/>
      <c r="KDJ2402" s="14"/>
      <c r="KDK2402" s="14"/>
      <c r="KDL2402" s="14"/>
      <c r="KDM2402" s="14"/>
      <c r="KDN2402" s="14"/>
      <c r="KDO2402" s="14"/>
      <c r="KDP2402" s="14"/>
      <c r="KDQ2402" s="14"/>
      <c r="KDR2402" s="14"/>
      <c r="KDS2402" s="14"/>
      <c r="KDT2402" s="14"/>
      <c r="KDU2402" s="14"/>
      <c r="KDV2402" s="14"/>
      <c r="KDW2402" s="14"/>
      <c r="KDX2402" s="14"/>
      <c r="KDY2402" s="14"/>
      <c r="KDZ2402" s="14"/>
      <c r="KEA2402" s="14"/>
      <c r="KEB2402" s="14"/>
      <c r="KEC2402" s="14"/>
      <c r="KED2402" s="14"/>
      <c r="KEE2402" s="14"/>
      <c r="KEF2402" s="14"/>
      <c r="KEG2402" s="14"/>
      <c r="KEH2402" s="14"/>
      <c r="KEI2402" s="14"/>
      <c r="KEJ2402" s="14"/>
      <c r="KEK2402" s="14"/>
      <c r="KEL2402" s="14"/>
      <c r="KEM2402" s="14"/>
      <c r="KEN2402" s="14"/>
      <c r="KEO2402" s="14"/>
      <c r="KEP2402" s="14"/>
      <c r="KEQ2402" s="14"/>
      <c r="KER2402" s="14"/>
      <c r="KES2402" s="14"/>
      <c r="KET2402" s="14"/>
      <c r="KEU2402" s="14"/>
      <c r="KEV2402" s="14"/>
      <c r="KEW2402" s="14"/>
      <c r="KEX2402" s="14"/>
      <c r="KEY2402" s="14"/>
      <c r="KEZ2402" s="14"/>
      <c r="KFA2402" s="14"/>
      <c r="KFB2402" s="14"/>
      <c r="KFC2402" s="14"/>
      <c r="KFD2402" s="14"/>
      <c r="KFE2402" s="14"/>
      <c r="KFF2402" s="14"/>
      <c r="KFG2402" s="14"/>
      <c r="KFH2402" s="14"/>
      <c r="KFI2402" s="14"/>
      <c r="KFJ2402" s="14"/>
      <c r="KFK2402" s="14"/>
      <c r="KFL2402" s="14"/>
      <c r="KFM2402" s="14"/>
      <c r="KFN2402" s="14"/>
      <c r="KFO2402" s="14"/>
      <c r="KFP2402" s="14"/>
      <c r="KFQ2402" s="14"/>
      <c r="KFR2402" s="14"/>
      <c r="KFS2402" s="14"/>
      <c r="KFT2402" s="14"/>
      <c r="KFU2402" s="14"/>
      <c r="KFV2402" s="14"/>
      <c r="KFW2402" s="14"/>
      <c r="KFX2402" s="14"/>
      <c r="KFY2402" s="14"/>
      <c r="KFZ2402" s="14"/>
      <c r="KGA2402" s="14"/>
      <c r="KGB2402" s="14"/>
      <c r="KGC2402" s="14"/>
      <c r="KGD2402" s="14"/>
      <c r="KGE2402" s="14"/>
      <c r="KGF2402" s="14"/>
      <c r="KGG2402" s="14"/>
      <c r="KGH2402" s="14"/>
      <c r="KGI2402" s="14"/>
      <c r="KGJ2402" s="14"/>
      <c r="KGK2402" s="14"/>
      <c r="KGL2402" s="14"/>
      <c r="KGM2402" s="14"/>
      <c r="KGN2402" s="14"/>
      <c r="KGO2402" s="14"/>
      <c r="KGP2402" s="14"/>
      <c r="KGQ2402" s="14"/>
      <c r="KGR2402" s="14"/>
      <c r="KGS2402" s="14"/>
      <c r="KGT2402" s="14"/>
      <c r="KGU2402" s="14"/>
      <c r="KGV2402" s="14"/>
      <c r="KGW2402" s="14"/>
      <c r="KGX2402" s="14"/>
      <c r="KGY2402" s="14"/>
      <c r="KGZ2402" s="14"/>
      <c r="KHA2402" s="14"/>
      <c r="KHB2402" s="14"/>
      <c r="KHC2402" s="14"/>
      <c r="KHD2402" s="14"/>
      <c r="KHE2402" s="14"/>
      <c r="KHF2402" s="14"/>
      <c r="KHG2402" s="14"/>
      <c r="KHH2402" s="14"/>
      <c r="KHI2402" s="14"/>
      <c r="KHJ2402" s="14"/>
      <c r="KHK2402" s="14"/>
      <c r="KHL2402" s="14"/>
      <c r="KHM2402" s="14"/>
      <c r="KHN2402" s="14"/>
      <c r="KHO2402" s="14"/>
      <c r="KHP2402" s="14"/>
      <c r="KHQ2402" s="14"/>
      <c r="KHR2402" s="14"/>
      <c r="KHS2402" s="14"/>
      <c r="KHT2402" s="14"/>
      <c r="KHU2402" s="14"/>
      <c r="KHV2402" s="14"/>
      <c r="KHW2402" s="14"/>
      <c r="KHX2402" s="14"/>
      <c r="KHY2402" s="14"/>
      <c r="KHZ2402" s="14"/>
      <c r="KIA2402" s="14"/>
      <c r="KIB2402" s="14"/>
      <c r="KIC2402" s="14"/>
      <c r="KID2402" s="14"/>
      <c r="KIE2402" s="14"/>
      <c r="KIF2402" s="14"/>
      <c r="KIG2402" s="14"/>
      <c r="KIH2402" s="14"/>
      <c r="KII2402" s="14"/>
      <c r="KIJ2402" s="14"/>
      <c r="KIK2402" s="14"/>
      <c r="KIL2402" s="14"/>
      <c r="KIM2402" s="14"/>
      <c r="KIN2402" s="14"/>
      <c r="KIO2402" s="14"/>
      <c r="KIP2402" s="14"/>
      <c r="KIQ2402" s="14"/>
      <c r="KIR2402" s="14"/>
      <c r="KIS2402" s="14"/>
      <c r="KIT2402" s="14"/>
      <c r="KIU2402" s="14"/>
      <c r="KIV2402" s="14"/>
      <c r="KIW2402" s="14"/>
      <c r="KIX2402" s="14"/>
      <c r="KIY2402" s="14"/>
      <c r="KIZ2402" s="14"/>
      <c r="KJA2402" s="14"/>
      <c r="KJB2402" s="14"/>
      <c r="KJC2402" s="14"/>
      <c r="KJD2402" s="14"/>
      <c r="KJE2402" s="14"/>
      <c r="KJF2402" s="14"/>
      <c r="KJG2402" s="14"/>
      <c r="KJH2402" s="14"/>
      <c r="KJI2402" s="14"/>
      <c r="KJJ2402" s="14"/>
      <c r="KJK2402" s="14"/>
      <c r="KJL2402" s="14"/>
      <c r="KJM2402" s="14"/>
      <c r="KJN2402" s="14"/>
      <c r="KJO2402" s="14"/>
      <c r="KJP2402" s="14"/>
      <c r="KJQ2402" s="14"/>
      <c r="KJR2402" s="14"/>
      <c r="KJS2402" s="14"/>
      <c r="KJT2402" s="14"/>
      <c r="KJU2402" s="14"/>
      <c r="KJV2402" s="14"/>
      <c r="KJW2402" s="14"/>
      <c r="KJX2402" s="14"/>
      <c r="KJY2402" s="14"/>
      <c r="KJZ2402" s="14"/>
      <c r="KKA2402" s="14"/>
      <c r="KKB2402" s="14"/>
      <c r="KKC2402" s="14"/>
      <c r="KKD2402" s="14"/>
      <c r="KKE2402" s="14"/>
      <c r="KKF2402" s="14"/>
      <c r="KKG2402" s="14"/>
      <c r="KKH2402" s="14"/>
      <c r="KKI2402" s="14"/>
      <c r="KKJ2402" s="14"/>
      <c r="KKK2402" s="14"/>
      <c r="KKL2402" s="14"/>
      <c r="KKM2402" s="14"/>
      <c r="KKN2402" s="14"/>
      <c r="KKO2402" s="14"/>
      <c r="KKP2402" s="14"/>
      <c r="KKQ2402" s="14"/>
      <c r="KKR2402" s="14"/>
      <c r="KKS2402" s="14"/>
      <c r="KKT2402" s="14"/>
      <c r="KKU2402" s="14"/>
      <c r="KKV2402" s="14"/>
      <c r="KKW2402" s="14"/>
      <c r="KKX2402" s="14"/>
      <c r="KKY2402" s="14"/>
      <c r="KKZ2402" s="14"/>
      <c r="KLA2402" s="14"/>
      <c r="KLB2402" s="14"/>
      <c r="KLC2402" s="14"/>
      <c r="KLD2402" s="14"/>
      <c r="KLE2402" s="14"/>
      <c r="KLF2402" s="14"/>
      <c r="KLG2402" s="14"/>
      <c r="KLH2402" s="14"/>
      <c r="KLI2402" s="14"/>
      <c r="KLJ2402" s="14"/>
      <c r="KLK2402" s="14"/>
      <c r="KLL2402" s="14"/>
      <c r="KLM2402" s="14"/>
      <c r="KLN2402" s="14"/>
      <c r="KLO2402" s="14"/>
      <c r="KLP2402" s="14"/>
      <c r="KLQ2402" s="14"/>
      <c r="KLR2402" s="14"/>
      <c r="KLS2402" s="14"/>
      <c r="KLT2402" s="14"/>
      <c r="KLU2402" s="14"/>
      <c r="KLV2402" s="14"/>
      <c r="KLW2402" s="14"/>
      <c r="KLX2402" s="14"/>
      <c r="KLY2402" s="14"/>
      <c r="KLZ2402" s="14"/>
      <c r="KMA2402" s="14"/>
      <c r="KMB2402" s="14"/>
      <c r="KMC2402" s="14"/>
      <c r="KMD2402" s="14"/>
      <c r="KME2402" s="14"/>
      <c r="KMF2402" s="14"/>
      <c r="KMG2402" s="14"/>
      <c r="KMH2402" s="14"/>
      <c r="KMI2402" s="14"/>
      <c r="KMJ2402" s="14"/>
      <c r="KMK2402" s="14"/>
      <c r="KML2402" s="14"/>
      <c r="KMM2402" s="14"/>
      <c r="KMN2402" s="14"/>
      <c r="KMO2402" s="14"/>
      <c r="KMP2402" s="14"/>
      <c r="KMQ2402" s="14"/>
      <c r="KMR2402" s="14"/>
      <c r="KMS2402" s="14"/>
      <c r="KMT2402" s="14"/>
      <c r="KMU2402" s="14"/>
      <c r="KMV2402" s="14"/>
      <c r="KMW2402" s="14"/>
      <c r="KMX2402" s="14"/>
      <c r="KMY2402" s="14"/>
      <c r="KMZ2402" s="14"/>
      <c r="KNA2402" s="14"/>
      <c r="KNB2402" s="14"/>
      <c r="KNC2402" s="14"/>
      <c r="KND2402" s="14"/>
      <c r="KNE2402" s="14"/>
      <c r="KNF2402" s="14"/>
      <c r="KNG2402" s="14"/>
      <c r="KNH2402" s="14"/>
      <c r="KNI2402" s="14"/>
      <c r="KNJ2402" s="14"/>
      <c r="KNK2402" s="14"/>
      <c r="KNL2402" s="14"/>
      <c r="KNM2402" s="14"/>
      <c r="KNN2402" s="14"/>
      <c r="KNO2402" s="14"/>
      <c r="KNP2402" s="14"/>
      <c r="KNQ2402" s="14"/>
      <c r="KNR2402" s="14"/>
      <c r="KNS2402" s="14"/>
      <c r="KNT2402" s="14"/>
      <c r="KNU2402" s="14"/>
      <c r="KNV2402" s="14"/>
      <c r="KNW2402" s="14"/>
      <c r="KNX2402" s="14"/>
      <c r="KNY2402" s="14"/>
      <c r="KNZ2402" s="14"/>
      <c r="KOA2402" s="14"/>
      <c r="KOB2402" s="14"/>
      <c r="KOC2402" s="14"/>
      <c r="KOD2402" s="14"/>
      <c r="KOE2402" s="14"/>
      <c r="KOF2402" s="14"/>
      <c r="KOG2402" s="14"/>
      <c r="KOH2402" s="14"/>
      <c r="KOI2402" s="14"/>
      <c r="KOJ2402" s="14"/>
      <c r="KOK2402" s="14"/>
      <c r="KOL2402" s="14"/>
      <c r="KOM2402" s="14"/>
      <c r="KON2402" s="14"/>
      <c r="KOO2402" s="14"/>
      <c r="KOP2402" s="14"/>
      <c r="KOQ2402" s="14"/>
      <c r="KOR2402" s="14"/>
      <c r="KOS2402" s="14"/>
      <c r="KOT2402" s="14"/>
      <c r="KOU2402" s="14"/>
      <c r="KOV2402" s="14"/>
      <c r="KOW2402" s="14"/>
      <c r="KOX2402" s="14"/>
      <c r="KOY2402" s="14"/>
      <c r="KOZ2402" s="14"/>
      <c r="KPA2402" s="14"/>
      <c r="KPB2402" s="14"/>
      <c r="KPC2402" s="14"/>
      <c r="KPD2402" s="14"/>
      <c r="KPE2402" s="14"/>
      <c r="KPF2402" s="14"/>
      <c r="KPG2402" s="14"/>
      <c r="KPH2402" s="14"/>
      <c r="KPI2402" s="14"/>
      <c r="KPJ2402" s="14"/>
      <c r="KPK2402" s="14"/>
      <c r="KPL2402" s="14"/>
      <c r="KPM2402" s="14"/>
      <c r="KPN2402" s="14"/>
      <c r="KPO2402" s="14"/>
      <c r="KPP2402" s="14"/>
      <c r="KPQ2402" s="14"/>
      <c r="KPR2402" s="14"/>
      <c r="KPS2402" s="14"/>
      <c r="KPT2402" s="14"/>
      <c r="KPU2402" s="14"/>
      <c r="KPV2402" s="14"/>
      <c r="KPW2402" s="14"/>
      <c r="KPX2402" s="14"/>
      <c r="KPY2402" s="14"/>
      <c r="KPZ2402" s="14"/>
      <c r="KQA2402" s="14"/>
      <c r="KQB2402" s="14"/>
      <c r="KQC2402" s="14"/>
      <c r="KQD2402" s="14"/>
      <c r="KQE2402" s="14"/>
      <c r="KQF2402" s="14"/>
      <c r="KQG2402" s="14"/>
      <c r="KQH2402" s="14"/>
      <c r="KQI2402" s="14"/>
      <c r="KQJ2402" s="14"/>
      <c r="KQK2402" s="14"/>
      <c r="KQL2402" s="14"/>
      <c r="KQM2402" s="14"/>
      <c r="KQN2402" s="14"/>
      <c r="KQO2402" s="14"/>
      <c r="KQP2402" s="14"/>
      <c r="KQQ2402" s="14"/>
      <c r="KQR2402" s="14"/>
      <c r="KQS2402" s="14"/>
      <c r="KQT2402" s="14"/>
      <c r="KQU2402" s="14"/>
      <c r="KQV2402" s="14"/>
      <c r="KQW2402" s="14"/>
      <c r="KQX2402" s="14"/>
      <c r="KQY2402" s="14"/>
      <c r="KQZ2402" s="14"/>
      <c r="KRA2402" s="14"/>
      <c r="KRB2402" s="14"/>
      <c r="KRC2402" s="14"/>
      <c r="KRD2402" s="14"/>
      <c r="KRE2402" s="14"/>
      <c r="KRF2402" s="14"/>
      <c r="KRG2402" s="14"/>
      <c r="KRH2402" s="14"/>
      <c r="KRI2402" s="14"/>
      <c r="KRJ2402" s="14"/>
      <c r="KRK2402" s="14"/>
      <c r="KRL2402" s="14"/>
      <c r="KRM2402" s="14"/>
      <c r="KRN2402" s="14"/>
      <c r="KRO2402" s="14"/>
      <c r="KRP2402" s="14"/>
      <c r="KRQ2402" s="14"/>
      <c r="KRR2402" s="14"/>
      <c r="KRS2402" s="14"/>
      <c r="KRT2402" s="14"/>
      <c r="KRU2402" s="14"/>
      <c r="KRV2402" s="14"/>
      <c r="KRW2402" s="14"/>
      <c r="KRX2402" s="14"/>
      <c r="KRY2402" s="14"/>
      <c r="KRZ2402" s="14"/>
      <c r="KSA2402" s="14"/>
      <c r="KSB2402" s="14"/>
      <c r="KSC2402" s="14"/>
      <c r="KSD2402" s="14"/>
      <c r="KSE2402" s="14"/>
      <c r="KSF2402" s="14"/>
      <c r="KSG2402" s="14"/>
      <c r="KSH2402" s="14"/>
      <c r="KSI2402" s="14"/>
      <c r="KSJ2402" s="14"/>
      <c r="KSK2402" s="14"/>
      <c r="KSL2402" s="14"/>
      <c r="KSM2402" s="14"/>
      <c r="KSN2402" s="14"/>
      <c r="KSO2402" s="14"/>
      <c r="KSP2402" s="14"/>
      <c r="KSQ2402" s="14"/>
      <c r="KSR2402" s="14"/>
      <c r="KSS2402" s="14"/>
      <c r="KST2402" s="14"/>
      <c r="KSU2402" s="14"/>
      <c r="KSV2402" s="14"/>
      <c r="KSW2402" s="14"/>
      <c r="KSX2402" s="14"/>
      <c r="KSY2402" s="14"/>
      <c r="KSZ2402" s="14"/>
      <c r="KTA2402" s="14"/>
      <c r="KTB2402" s="14"/>
      <c r="KTC2402" s="14"/>
      <c r="KTD2402" s="14"/>
      <c r="KTE2402" s="14"/>
      <c r="KTF2402" s="14"/>
      <c r="KTG2402" s="14"/>
      <c r="KTH2402" s="14"/>
      <c r="KTI2402" s="14"/>
      <c r="KTJ2402" s="14"/>
      <c r="KTK2402" s="14"/>
      <c r="KTL2402" s="14"/>
      <c r="KTM2402" s="14"/>
      <c r="KTN2402" s="14"/>
      <c r="KTO2402" s="14"/>
      <c r="KTP2402" s="14"/>
      <c r="KTQ2402" s="14"/>
      <c r="KTR2402" s="14"/>
      <c r="KTS2402" s="14"/>
      <c r="KTT2402" s="14"/>
      <c r="KTU2402" s="14"/>
      <c r="KTV2402" s="14"/>
      <c r="KTW2402" s="14"/>
      <c r="KTX2402" s="14"/>
      <c r="KTY2402" s="14"/>
      <c r="KTZ2402" s="14"/>
      <c r="KUA2402" s="14"/>
      <c r="KUB2402" s="14"/>
      <c r="KUC2402" s="14"/>
      <c r="KUD2402" s="14"/>
      <c r="KUE2402" s="14"/>
      <c r="KUF2402" s="14"/>
      <c r="KUG2402" s="14"/>
      <c r="KUH2402" s="14"/>
      <c r="KUI2402" s="14"/>
      <c r="KUJ2402" s="14"/>
      <c r="KUK2402" s="14"/>
      <c r="KUL2402" s="14"/>
      <c r="KUM2402" s="14"/>
      <c r="KUN2402" s="14"/>
      <c r="KUO2402" s="14"/>
      <c r="KUP2402" s="14"/>
      <c r="KUQ2402" s="14"/>
      <c r="KUR2402" s="14"/>
      <c r="KUS2402" s="14"/>
      <c r="KUT2402" s="14"/>
      <c r="KUU2402" s="14"/>
      <c r="KUV2402" s="14"/>
      <c r="KUW2402" s="14"/>
      <c r="KUX2402" s="14"/>
      <c r="KUY2402" s="14"/>
      <c r="KUZ2402" s="14"/>
      <c r="KVA2402" s="14"/>
      <c r="KVB2402" s="14"/>
      <c r="KVC2402" s="14"/>
      <c r="KVD2402" s="14"/>
      <c r="KVE2402" s="14"/>
      <c r="KVF2402" s="14"/>
      <c r="KVG2402" s="14"/>
      <c r="KVH2402" s="14"/>
      <c r="KVI2402" s="14"/>
      <c r="KVJ2402" s="14"/>
      <c r="KVK2402" s="14"/>
      <c r="KVL2402" s="14"/>
      <c r="KVM2402" s="14"/>
      <c r="KVN2402" s="14"/>
      <c r="KVO2402" s="14"/>
      <c r="KVP2402" s="14"/>
      <c r="KVQ2402" s="14"/>
      <c r="KVR2402" s="14"/>
      <c r="KVS2402" s="14"/>
      <c r="KVT2402" s="14"/>
      <c r="KVU2402" s="14"/>
      <c r="KVV2402" s="14"/>
      <c r="KVW2402" s="14"/>
      <c r="KVX2402" s="14"/>
      <c r="KVY2402" s="14"/>
      <c r="KVZ2402" s="14"/>
      <c r="KWA2402" s="14"/>
      <c r="KWB2402" s="14"/>
      <c r="KWC2402" s="14"/>
      <c r="KWD2402" s="14"/>
      <c r="KWE2402" s="14"/>
      <c r="KWF2402" s="14"/>
      <c r="KWG2402" s="14"/>
      <c r="KWH2402" s="14"/>
      <c r="KWI2402" s="14"/>
      <c r="KWJ2402" s="14"/>
      <c r="KWK2402" s="14"/>
      <c r="KWL2402" s="14"/>
      <c r="KWM2402" s="14"/>
      <c r="KWN2402" s="14"/>
      <c r="KWO2402" s="14"/>
      <c r="KWP2402" s="14"/>
      <c r="KWQ2402" s="14"/>
      <c r="KWR2402" s="14"/>
      <c r="KWS2402" s="14"/>
      <c r="KWT2402" s="14"/>
      <c r="KWU2402" s="14"/>
      <c r="KWV2402" s="14"/>
      <c r="KWW2402" s="14"/>
      <c r="KWX2402" s="14"/>
      <c r="KWY2402" s="14"/>
      <c r="KWZ2402" s="14"/>
      <c r="KXA2402" s="14"/>
      <c r="KXB2402" s="14"/>
      <c r="KXC2402" s="14"/>
      <c r="KXD2402" s="14"/>
      <c r="KXE2402" s="14"/>
      <c r="KXF2402" s="14"/>
      <c r="KXG2402" s="14"/>
      <c r="KXH2402" s="14"/>
      <c r="KXI2402" s="14"/>
      <c r="KXJ2402" s="14"/>
      <c r="KXK2402" s="14"/>
      <c r="KXL2402" s="14"/>
      <c r="KXM2402" s="14"/>
      <c r="KXN2402" s="14"/>
      <c r="KXO2402" s="14"/>
      <c r="KXP2402" s="14"/>
      <c r="KXQ2402" s="14"/>
      <c r="KXR2402" s="14"/>
      <c r="KXS2402" s="14"/>
      <c r="KXT2402" s="14"/>
      <c r="KXU2402" s="14"/>
      <c r="KXV2402" s="14"/>
      <c r="KXW2402" s="14"/>
      <c r="KXX2402" s="14"/>
      <c r="KXY2402" s="14"/>
      <c r="KXZ2402" s="14"/>
      <c r="KYA2402" s="14"/>
      <c r="KYB2402" s="14"/>
      <c r="KYC2402" s="14"/>
      <c r="KYD2402" s="14"/>
      <c r="KYE2402" s="14"/>
      <c r="KYF2402" s="14"/>
      <c r="KYG2402" s="14"/>
      <c r="KYH2402" s="14"/>
      <c r="KYI2402" s="14"/>
      <c r="KYJ2402" s="14"/>
      <c r="KYK2402" s="14"/>
      <c r="KYL2402" s="14"/>
      <c r="KYM2402" s="14"/>
      <c r="KYN2402" s="14"/>
      <c r="KYO2402" s="14"/>
      <c r="KYP2402" s="14"/>
      <c r="KYQ2402" s="14"/>
      <c r="KYR2402" s="14"/>
      <c r="KYS2402" s="14"/>
      <c r="KYT2402" s="14"/>
      <c r="KYU2402" s="14"/>
      <c r="KYV2402" s="14"/>
      <c r="KYW2402" s="14"/>
      <c r="KYX2402" s="14"/>
      <c r="KYY2402" s="14"/>
      <c r="KYZ2402" s="14"/>
      <c r="KZA2402" s="14"/>
      <c r="KZB2402" s="14"/>
      <c r="KZC2402" s="14"/>
      <c r="KZD2402" s="14"/>
      <c r="KZE2402" s="14"/>
      <c r="KZF2402" s="14"/>
      <c r="KZG2402" s="14"/>
      <c r="KZH2402" s="14"/>
      <c r="KZI2402" s="14"/>
      <c r="KZJ2402" s="14"/>
      <c r="KZK2402" s="14"/>
      <c r="KZL2402" s="14"/>
      <c r="KZM2402" s="14"/>
      <c r="KZN2402" s="14"/>
      <c r="KZO2402" s="14"/>
      <c r="KZP2402" s="14"/>
      <c r="KZQ2402" s="14"/>
      <c r="KZR2402" s="14"/>
      <c r="KZS2402" s="14"/>
      <c r="KZT2402" s="14"/>
      <c r="KZU2402" s="14"/>
      <c r="KZV2402" s="14"/>
      <c r="KZW2402" s="14"/>
      <c r="KZX2402" s="14"/>
      <c r="KZY2402" s="14"/>
      <c r="KZZ2402" s="14"/>
      <c r="LAA2402" s="14"/>
      <c r="LAB2402" s="14"/>
      <c r="LAC2402" s="14"/>
      <c r="LAD2402" s="14"/>
      <c r="LAE2402" s="14"/>
      <c r="LAF2402" s="14"/>
      <c r="LAG2402" s="14"/>
      <c r="LAH2402" s="14"/>
      <c r="LAI2402" s="14"/>
      <c r="LAJ2402" s="14"/>
      <c r="LAK2402" s="14"/>
      <c r="LAL2402" s="14"/>
      <c r="LAM2402" s="14"/>
      <c r="LAN2402" s="14"/>
      <c r="LAO2402" s="14"/>
      <c r="LAP2402" s="14"/>
      <c r="LAQ2402" s="14"/>
      <c r="LAR2402" s="14"/>
      <c r="LAS2402" s="14"/>
      <c r="LAT2402" s="14"/>
      <c r="LAU2402" s="14"/>
      <c r="LAV2402" s="14"/>
      <c r="LAW2402" s="14"/>
      <c r="LAX2402" s="14"/>
      <c r="LAY2402" s="14"/>
      <c r="LAZ2402" s="14"/>
      <c r="LBA2402" s="14"/>
      <c r="LBB2402" s="14"/>
      <c r="LBC2402" s="14"/>
      <c r="LBD2402" s="14"/>
      <c r="LBE2402" s="14"/>
      <c r="LBF2402" s="14"/>
      <c r="LBG2402" s="14"/>
      <c r="LBH2402" s="14"/>
      <c r="LBI2402" s="14"/>
      <c r="LBJ2402" s="14"/>
      <c r="LBK2402" s="14"/>
      <c r="LBL2402" s="14"/>
      <c r="LBM2402" s="14"/>
      <c r="LBN2402" s="14"/>
      <c r="LBO2402" s="14"/>
      <c r="LBP2402" s="14"/>
      <c r="LBQ2402" s="14"/>
      <c r="LBR2402" s="14"/>
      <c r="LBS2402" s="14"/>
      <c r="LBT2402" s="14"/>
      <c r="LBU2402" s="14"/>
      <c r="LBV2402" s="14"/>
      <c r="LBW2402" s="14"/>
      <c r="LBX2402" s="14"/>
      <c r="LBY2402" s="14"/>
      <c r="LBZ2402" s="14"/>
      <c r="LCA2402" s="14"/>
      <c r="LCB2402" s="14"/>
      <c r="LCC2402" s="14"/>
      <c r="LCD2402" s="14"/>
      <c r="LCE2402" s="14"/>
      <c r="LCF2402" s="14"/>
      <c r="LCG2402" s="14"/>
      <c r="LCH2402" s="14"/>
      <c r="LCI2402" s="14"/>
      <c r="LCJ2402" s="14"/>
      <c r="LCK2402" s="14"/>
      <c r="LCL2402" s="14"/>
      <c r="LCM2402" s="14"/>
      <c r="LCN2402" s="14"/>
      <c r="LCO2402" s="14"/>
      <c r="LCP2402" s="14"/>
      <c r="LCQ2402" s="14"/>
      <c r="LCR2402" s="14"/>
      <c r="LCS2402" s="14"/>
      <c r="LCT2402" s="14"/>
      <c r="LCU2402" s="14"/>
      <c r="LCV2402" s="14"/>
      <c r="LCW2402" s="14"/>
      <c r="LCX2402" s="14"/>
      <c r="LCY2402" s="14"/>
      <c r="LCZ2402" s="14"/>
      <c r="LDA2402" s="14"/>
      <c r="LDB2402" s="14"/>
      <c r="LDC2402" s="14"/>
      <c r="LDD2402" s="14"/>
      <c r="LDE2402" s="14"/>
      <c r="LDF2402" s="14"/>
      <c r="LDG2402" s="14"/>
      <c r="LDH2402" s="14"/>
      <c r="LDI2402" s="14"/>
      <c r="LDJ2402" s="14"/>
      <c r="LDK2402" s="14"/>
      <c r="LDL2402" s="14"/>
      <c r="LDM2402" s="14"/>
      <c r="LDN2402" s="14"/>
      <c r="LDO2402" s="14"/>
      <c r="LDP2402" s="14"/>
      <c r="LDQ2402" s="14"/>
      <c r="LDR2402" s="14"/>
      <c r="LDS2402" s="14"/>
      <c r="LDT2402" s="14"/>
      <c r="LDU2402" s="14"/>
      <c r="LDV2402" s="14"/>
      <c r="LDW2402" s="14"/>
      <c r="LDX2402" s="14"/>
      <c r="LDY2402" s="14"/>
      <c r="LDZ2402" s="14"/>
      <c r="LEA2402" s="14"/>
      <c r="LEB2402" s="14"/>
      <c r="LEC2402" s="14"/>
      <c r="LED2402" s="14"/>
      <c r="LEE2402" s="14"/>
      <c r="LEF2402" s="14"/>
      <c r="LEG2402" s="14"/>
      <c r="LEH2402" s="14"/>
      <c r="LEI2402" s="14"/>
      <c r="LEJ2402" s="14"/>
      <c r="LEK2402" s="14"/>
      <c r="LEL2402" s="14"/>
      <c r="LEM2402" s="14"/>
      <c r="LEN2402" s="14"/>
      <c r="LEO2402" s="14"/>
      <c r="LEP2402" s="14"/>
      <c r="LEQ2402" s="14"/>
      <c r="LER2402" s="14"/>
      <c r="LES2402" s="14"/>
      <c r="LET2402" s="14"/>
      <c r="LEU2402" s="14"/>
      <c r="LEV2402" s="14"/>
      <c r="LEW2402" s="14"/>
      <c r="LEX2402" s="14"/>
      <c r="LEY2402" s="14"/>
      <c r="LEZ2402" s="14"/>
      <c r="LFA2402" s="14"/>
      <c r="LFB2402" s="14"/>
      <c r="LFC2402" s="14"/>
      <c r="LFD2402" s="14"/>
      <c r="LFE2402" s="14"/>
      <c r="LFF2402" s="14"/>
      <c r="LFG2402" s="14"/>
      <c r="LFH2402" s="14"/>
      <c r="LFI2402" s="14"/>
      <c r="LFJ2402" s="14"/>
      <c r="LFK2402" s="14"/>
      <c r="LFL2402" s="14"/>
      <c r="LFM2402" s="14"/>
      <c r="LFN2402" s="14"/>
      <c r="LFO2402" s="14"/>
      <c r="LFP2402" s="14"/>
      <c r="LFQ2402" s="14"/>
      <c r="LFR2402" s="14"/>
      <c r="LFS2402" s="14"/>
      <c r="LFT2402" s="14"/>
      <c r="LFU2402" s="14"/>
      <c r="LFV2402" s="14"/>
      <c r="LFW2402" s="14"/>
      <c r="LFX2402" s="14"/>
      <c r="LFY2402" s="14"/>
      <c r="LFZ2402" s="14"/>
      <c r="LGA2402" s="14"/>
      <c r="LGB2402" s="14"/>
      <c r="LGC2402" s="14"/>
      <c r="LGD2402" s="14"/>
      <c r="LGE2402" s="14"/>
      <c r="LGF2402" s="14"/>
      <c r="LGG2402" s="14"/>
      <c r="LGH2402" s="14"/>
      <c r="LGI2402" s="14"/>
      <c r="LGJ2402" s="14"/>
      <c r="LGK2402" s="14"/>
      <c r="LGL2402" s="14"/>
      <c r="LGM2402" s="14"/>
      <c r="LGN2402" s="14"/>
      <c r="LGO2402" s="14"/>
      <c r="LGP2402" s="14"/>
      <c r="LGQ2402" s="14"/>
      <c r="LGR2402" s="14"/>
      <c r="LGS2402" s="14"/>
      <c r="LGT2402" s="14"/>
      <c r="LGU2402" s="14"/>
      <c r="LGV2402" s="14"/>
      <c r="LGW2402" s="14"/>
      <c r="LGX2402" s="14"/>
      <c r="LGY2402" s="14"/>
      <c r="LGZ2402" s="14"/>
      <c r="LHA2402" s="14"/>
      <c r="LHB2402" s="14"/>
      <c r="LHC2402" s="14"/>
      <c r="LHD2402" s="14"/>
      <c r="LHE2402" s="14"/>
      <c r="LHF2402" s="14"/>
      <c r="LHG2402" s="14"/>
      <c r="LHH2402" s="14"/>
      <c r="LHI2402" s="14"/>
      <c r="LHJ2402" s="14"/>
      <c r="LHK2402" s="14"/>
      <c r="LHL2402" s="14"/>
      <c r="LHM2402" s="14"/>
      <c r="LHN2402" s="14"/>
      <c r="LHO2402" s="14"/>
      <c r="LHP2402" s="14"/>
      <c r="LHQ2402" s="14"/>
      <c r="LHR2402" s="14"/>
      <c r="LHS2402" s="14"/>
      <c r="LHT2402" s="14"/>
      <c r="LHU2402" s="14"/>
      <c r="LHV2402" s="14"/>
      <c r="LHW2402" s="14"/>
      <c r="LHX2402" s="14"/>
      <c r="LHY2402" s="14"/>
      <c r="LHZ2402" s="14"/>
      <c r="LIA2402" s="14"/>
      <c r="LIB2402" s="14"/>
      <c r="LIC2402" s="14"/>
      <c r="LID2402" s="14"/>
      <c r="LIE2402" s="14"/>
      <c r="LIF2402" s="14"/>
      <c r="LIG2402" s="14"/>
      <c r="LIH2402" s="14"/>
      <c r="LII2402" s="14"/>
      <c r="LIJ2402" s="14"/>
      <c r="LIK2402" s="14"/>
      <c r="LIL2402" s="14"/>
      <c r="LIM2402" s="14"/>
      <c r="LIN2402" s="14"/>
      <c r="LIO2402" s="14"/>
      <c r="LIP2402" s="14"/>
      <c r="LIQ2402" s="14"/>
      <c r="LIR2402" s="14"/>
      <c r="LIS2402" s="14"/>
      <c r="LIT2402" s="14"/>
      <c r="LIU2402" s="14"/>
      <c r="LIV2402" s="14"/>
      <c r="LIW2402" s="14"/>
      <c r="LIX2402" s="14"/>
      <c r="LIY2402" s="14"/>
      <c r="LIZ2402" s="14"/>
      <c r="LJA2402" s="14"/>
      <c r="LJB2402" s="14"/>
      <c r="LJC2402" s="14"/>
      <c r="LJD2402" s="14"/>
      <c r="LJE2402" s="14"/>
      <c r="LJF2402" s="14"/>
      <c r="LJG2402" s="14"/>
      <c r="LJH2402" s="14"/>
      <c r="LJI2402" s="14"/>
      <c r="LJJ2402" s="14"/>
      <c r="LJK2402" s="14"/>
      <c r="LJL2402" s="14"/>
      <c r="LJM2402" s="14"/>
      <c r="LJN2402" s="14"/>
      <c r="LJO2402" s="14"/>
      <c r="LJP2402" s="14"/>
      <c r="LJQ2402" s="14"/>
      <c r="LJR2402" s="14"/>
      <c r="LJS2402" s="14"/>
      <c r="LJT2402" s="14"/>
      <c r="LJU2402" s="14"/>
      <c r="LJV2402" s="14"/>
      <c r="LJW2402" s="14"/>
      <c r="LJX2402" s="14"/>
      <c r="LJY2402" s="14"/>
      <c r="LJZ2402" s="14"/>
      <c r="LKA2402" s="14"/>
      <c r="LKB2402" s="14"/>
      <c r="LKC2402" s="14"/>
      <c r="LKD2402" s="14"/>
      <c r="LKE2402" s="14"/>
      <c r="LKF2402" s="14"/>
      <c r="LKG2402" s="14"/>
      <c r="LKH2402" s="14"/>
      <c r="LKI2402" s="14"/>
      <c r="LKJ2402" s="14"/>
      <c r="LKK2402" s="14"/>
      <c r="LKL2402" s="14"/>
      <c r="LKM2402" s="14"/>
      <c r="LKN2402" s="14"/>
      <c r="LKO2402" s="14"/>
      <c r="LKP2402" s="14"/>
      <c r="LKQ2402" s="14"/>
      <c r="LKR2402" s="14"/>
      <c r="LKS2402" s="14"/>
      <c r="LKT2402" s="14"/>
      <c r="LKU2402" s="14"/>
      <c r="LKV2402" s="14"/>
      <c r="LKW2402" s="14"/>
      <c r="LKX2402" s="14"/>
      <c r="LKY2402" s="14"/>
      <c r="LKZ2402" s="14"/>
      <c r="LLA2402" s="14"/>
      <c r="LLB2402" s="14"/>
      <c r="LLC2402" s="14"/>
      <c r="LLD2402" s="14"/>
      <c r="LLE2402" s="14"/>
      <c r="LLF2402" s="14"/>
      <c r="LLG2402" s="14"/>
      <c r="LLH2402" s="14"/>
      <c r="LLI2402" s="14"/>
      <c r="LLJ2402" s="14"/>
      <c r="LLK2402" s="14"/>
      <c r="LLL2402" s="14"/>
      <c r="LLM2402" s="14"/>
      <c r="LLN2402" s="14"/>
      <c r="LLO2402" s="14"/>
      <c r="LLP2402" s="14"/>
      <c r="LLQ2402" s="14"/>
      <c r="LLR2402" s="14"/>
      <c r="LLS2402" s="14"/>
      <c r="LLT2402" s="14"/>
      <c r="LLU2402" s="14"/>
      <c r="LLV2402" s="14"/>
      <c r="LLW2402" s="14"/>
      <c r="LLX2402" s="14"/>
      <c r="LLY2402" s="14"/>
      <c r="LLZ2402" s="14"/>
      <c r="LMA2402" s="14"/>
      <c r="LMB2402" s="14"/>
      <c r="LMC2402" s="14"/>
      <c r="LMD2402" s="14"/>
      <c r="LME2402" s="14"/>
      <c r="LMF2402" s="14"/>
      <c r="LMG2402" s="14"/>
      <c r="LMH2402" s="14"/>
      <c r="LMI2402" s="14"/>
      <c r="LMJ2402" s="14"/>
      <c r="LMK2402" s="14"/>
      <c r="LML2402" s="14"/>
      <c r="LMM2402" s="14"/>
      <c r="LMN2402" s="14"/>
      <c r="LMO2402" s="14"/>
      <c r="LMP2402" s="14"/>
      <c r="LMQ2402" s="14"/>
      <c r="LMR2402" s="14"/>
      <c r="LMS2402" s="14"/>
      <c r="LMT2402" s="14"/>
      <c r="LMU2402" s="14"/>
      <c r="LMV2402" s="14"/>
      <c r="LMW2402" s="14"/>
      <c r="LMX2402" s="14"/>
      <c r="LMY2402" s="14"/>
      <c r="LMZ2402" s="14"/>
      <c r="LNA2402" s="14"/>
      <c r="LNB2402" s="14"/>
      <c r="LNC2402" s="14"/>
      <c r="LND2402" s="14"/>
      <c r="LNE2402" s="14"/>
      <c r="LNF2402" s="14"/>
      <c r="LNG2402" s="14"/>
      <c r="LNH2402" s="14"/>
      <c r="LNI2402" s="14"/>
      <c r="LNJ2402" s="14"/>
      <c r="LNK2402" s="14"/>
      <c r="LNL2402" s="14"/>
      <c r="LNM2402" s="14"/>
      <c r="LNN2402" s="14"/>
      <c r="LNO2402" s="14"/>
      <c r="LNP2402" s="14"/>
      <c r="LNQ2402" s="14"/>
      <c r="LNR2402" s="14"/>
      <c r="LNS2402" s="14"/>
      <c r="LNT2402" s="14"/>
      <c r="LNU2402" s="14"/>
      <c r="LNV2402" s="14"/>
      <c r="LNW2402" s="14"/>
      <c r="LNX2402" s="14"/>
      <c r="LNY2402" s="14"/>
      <c r="LNZ2402" s="14"/>
      <c r="LOA2402" s="14"/>
      <c r="LOB2402" s="14"/>
      <c r="LOC2402" s="14"/>
      <c r="LOD2402" s="14"/>
      <c r="LOE2402" s="14"/>
      <c r="LOF2402" s="14"/>
      <c r="LOG2402" s="14"/>
      <c r="LOH2402" s="14"/>
      <c r="LOI2402" s="14"/>
      <c r="LOJ2402" s="14"/>
      <c r="LOK2402" s="14"/>
      <c r="LOL2402" s="14"/>
      <c r="LOM2402" s="14"/>
      <c r="LON2402" s="14"/>
      <c r="LOO2402" s="14"/>
      <c r="LOP2402" s="14"/>
      <c r="LOQ2402" s="14"/>
      <c r="LOR2402" s="14"/>
      <c r="LOS2402" s="14"/>
      <c r="LOT2402" s="14"/>
      <c r="LOU2402" s="14"/>
      <c r="LOV2402" s="14"/>
      <c r="LOW2402" s="14"/>
      <c r="LOX2402" s="14"/>
      <c r="LOY2402" s="14"/>
      <c r="LOZ2402" s="14"/>
      <c r="LPA2402" s="14"/>
      <c r="LPB2402" s="14"/>
      <c r="LPC2402" s="14"/>
      <c r="LPD2402" s="14"/>
      <c r="LPE2402" s="14"/>
      <c r="LPF2402" s="14"/>
      <c r="LPG2402" s="14"/>
      <c r="LPH2402" s="14"/>
      <c r="LPI2402" s="14"/>
      <c r="LPJ2402" s="14"/>
      <c r="LPK2402" s="14"/>
      <c r="LPL2402" s="14"/>
      <c r="LPM2402" s="14"/>
      <c r="LPN2402" s="14"/>
      <c r="LPO2402" s="14"/>
      <c r="LPP2402" s="14"/>
      <c r="LPQ2402" s="14"/>
      <c r="LPR2402" s="14"/>
      <c r="LPS2402" s="14"/>
      <c r="LPT2402" s="14"/>
      <c r="LPU2402" s="14"/>
      <c r="LPV2402" s="14"/>
      <c r="LPW2402" s="14"/>
      <c r="LPX2402" s="14"/>
      <c r="LPY2402" s="14"/>
      <c r="LPZ2402" s="14"/>
      <c r="LQA2402" s="14"/>
      <c r="LQB2402" s="14"/>
      <c r="LQC2402" s="14"/>
      <c r="LQD2402" s="14"/>
      <c r="LQE2402" s="14"/>
      <c r="LQF2402" s="14"/>
      <c r="LQG2402" s="14"/>
      <c r="LQH2402" s="14"/>
      <c r="LQI2402" s="14"/>
      <c r="LQJ2402" s="14"/>
      <c r="LQK2402" s="14"/>
      <c r="LQL2402" s="14"/>
      <c r="LQM2402" s="14"/>
      <c r="LQN2402" s="14"/>
      <c r="LQO2402" s="14"/>
      <c r="LQP2402" s="14"/>
      <c r="LQQ2402" s="14"/>
      <c r="LQR2402" s="14"/>
      <c r="LQS2402" s="14"/>
      <c r="LQT2402" s="14"/>
      <c r="LQU2402" s="14"/>
      <c r="LQV2402" s="14"/>
      <c r="LQW2402" s="14"/>
      <c r="LQX2402" s="14"/>
      <c r="LQY2402" s="14"/>
      <c r="LQZ2402" s="14"/>
      <c r="LRA2402" s="14"/>
      <c r="LRB2402" s="14"/>
      <c r="LRC2402" s="14"/>
      <c r="LRD2402" s="14"/>
      <c r="LRE2402" s="14"/>
      <c r="LRF2402" s="14"/>
      <c r="LRG2402" s="14"/>
      <c r="LRH2402" s="14"/>
      <c r="LRI2402" s="14"/>
      <c r="LRJ2402" s="14"/>
      <c r="LRK2402" s="14"/>
      <c r="LRL2402" s="14"/>
      <c r="LRM2402" s="14"/>
      <c r="LRN2402" s="14"/>
      <c r="LRO2402" s="14"/>
      <c r="LRP2402" s="14"/>
      <c r="LRQ2402" s="14"/>
      <c r="LRR2402" s="14"/>
      <c r="LRS2402" s="14"/>
      <c r="LRT2402" s="14"/>
      <c r="LRU2402" s="14"/>
      <c r="LRV2402" s="14"/>
      <c r="LRW2402" s="14"/>
      <c r="LRX2402" s="14"/>
      <c r="LRY2402" s="14"/>
      <c r="LRZ2402" s="14"/>
      <c r="LSA2402" s="14"/>
      <c r="LSB2402" s="14"/>
      <c r="LSC2402" s="14"/>
      <c r="LSD2402" s="14"/>
      <c r="LSE2402" s="14"/>
      <c r="LSF2402" s="14"/>
      <c r="LSG2402" s="14"/>
      <c r="LSH2402" s="14"/>
      <c r="LSI2402" s="14"/>
      <c r="LSJ2402" s="14"/>
      <c r="LSK2402" s="14"/>
      <c r="LSL2402" s="14"/>
      <c r="LSM2402" s="14"/>
      <c r="LSN2402" s="14"/>
      <c r="LSO2402" s="14"/>
      <c r="LSP2402" s="14"/>
      <c r="LSQ2402" s="14"/>
      <c r="LSR2402" s="14"/>
      <c r="LSS2402" s="14"/>
      <c r="LST2402" s="14"/>
      <c r="LSU2402" s="14"/>
      <c r="LSV2402" s="14"/>
      <c r="LSW2402" s="14"/>
      <c r="LSX2402" s="14"/>
      <c r="LSY2402" s="14"/>
      <c r="LSZ2402" s="14"/>
      <c r="LTA2402" s="14"/>
      <c r="LTB2402" s="14"/>
      <c r="LTC2402" s="14"/>
      <c r="LTD2402" s="14"/>
      <c r="LTE2402" s="14"/>
      <c r="LTF2402" s="14"/>
      <c r="LTG2402" s="14"/>
      <c r="LTH2402" s="14"/>
      <c r="LTI2402" s="14"/>
      <c r="LTJ2402" s="14"/>
      <c r="LTK2402" s="14"/>
      <c r="LTL2402" s="14"/>
      <c r="LTM2402" s="14"/>
      <c r="LTN2402" s="14"/>
      <c r="LTO2402" s="14"/>
      <c r="LTP2402" s="14"/>
      <c r="LTQ2402" s="14"/>
      <c r="LTR2402" s="14"/>
      <c r="LTS2402" s="14"/>
      <c r="LTT2402" s="14"/>
      <c r="LTU2402" s="14"/>
      <c r="LTV2402" s="14"/>
      <c r="LTW2402" s="14"/>
      <c r="LTX2402" s="14"/>
      <c r="LTY2402" s="14"/>
      <c r="LTZ2402" s="14"/>
      <c r="LUA2402" s="14"/>
      <c r="LUB2402" s="14"/>
      <c r="LUC2402" s="14"/>
      <c r="LUD2402" s="14"/>
      <c r="LUE2402" s="14"/>
      <c r="LUF2402" s="14"/>
      <c r="LUG2402" s="14"/>
      <c r="LUH2402" s="14"/>
      <c r="LUI2402" s="14"/>
      <c r="LUJ2402" s="14"/>
      <c r="LUK2402" s="14"/>
      <c r="LUL2402" s="14"/>
      <c r="LUM2402" s="14"/>
      <c r="LUN2402" s="14"/>
      <c r="LUO2402" s="14"/>
      <c r="LUP2402" s="14"/>
      <c r="LUQ2402" s="14"/>
      <c r="LUR2402" s="14"/>
      <c r="LUS2402" s="14"/>
      <c r="LUT2402" s="14"/>
      <c r="LUU2402" s="14"/>
      <c r="LUV2402" s="14"/>
      <c r="LUW2402" s="14"/>
      <c r="LUX2402" s="14"/>
      <c r="LUY2402" s="14"/>
      <c r="LUZ2402" s="14"/>
      <c r="LVA2402" s="14"/>
      <c r="LVB2402" s="14"/>
      <c r="LVC2402" s="14"/>
      <c r="LVD2402" s="14"/>
      <c r="LVE2402" s="14"/>
      <c r="LVF2402" s="14"/>
      <c r="LVG2402" s="14"/>
      <c r="LVH2402" s="14"/>
      <c r="LVI2402" s="14"/>
      <c r="LVJ2402" s="14"/>
      <c r="LVK2402" s="14"/>
      <c r="LVL2402" s="14"/>
      <c r="LVM2402" s="14"/>
      <c r="LVN2402" s="14"/>
      <c r="LVO2402" s="14"/>
      <c r="LVP2402" s="14"/>
      <c r="LVQ2402" s="14"/>
      <c r="LVR2402" s="14"/>
      <c r="LVS2402" s="14"/>
      <c r="LVT2402" s="14"/>
      <c r="LVU2402" s="14"/>
      <c r="LVV2402" s="14"/>
      <c r="LVW2402" s="14"/>
      <c r="LVX2402" s="14"/>
      <c r="LVY2402" s="14"/>
      <c r="LVZ2402" s="14"/>
      <c r="LWA2402" s="14"/>
      <c r="LWB2402" s="14"/>
      <c r="LWC2402" s="14"/>
      <c r="LWD2402" s="14"/>
      <c r="LWE2402" s="14"/>
      <c r="LWF2402" s="14"/>
      <c r="LWG2402" s="14"/>
      <c r="LWH2402" s="14"/>
      <c r="LWI2402" s="14"/>
      <c r="LWJ2402" s="14"/>
      <c r="LWK2402" s="14"/>
      <c r="LWL2402" s="14"/>
      <c r="LWM2402" s="14"/>
      <c r="LWN2402" s="14"/>
      <c r="LWO2402" s="14"/>
      <c r="LWP2402" s="14"/>
      <c r="LWQ2402" s="14"/>
      <c r="LWR2402" s="14"/>
      <c r="LWS2402" s="14"/>
      <c r="LWT2402" s="14"/>
      <c r="LWU2402" s="14"/>
      <c r="LWV2402" s="14"/>
      <c r="LWW2402" s="14"/>
      <c r="LWX2402" s="14"/>
      <c r="LWY2402" s="14"/>
      <c r="LWZ2402" s="14"/>
      <c r="LXA2402" s="14"/>
      <c r="LXB2402" s="14"/>
      <c r="LXC2402" s="14"/>
      <c r="LXD2402" s="14"/>
      <c r="LXE2402" s="14"/>
      <c r="LXF2402" s="14"/>
      <c r="LXG2402" s="14"/>
      <c r="LXH2402" s="14"/>
      <c r="LXI2402" s="14"/>
      <c r="LXJ2402" s="14"/>
      <c r="LXK2402" s="14"/>
      <c r="LXL2402" s="14"/>
      <c r="LXM2402" s="14"/>
      <c r="LXN2402" s="14"/>
      <c r="LXO2402" s="14"/>
      <c r="LXP2402" s="14"/>
      <c r="LXQ2402" s="14"/>
      <c r="LXR2402" s="14"/>
      <c r="LXS2402" s="14"/>
      <c r="LXT2402" s="14"/>
      <c r="LXU2402" s="14"/>
      <c r="LXV2402" s="14"/>
      <c r="LXW2402" s="14"/>
      <c r="LXX2402" s="14"/>
      <c r="LXY2402" s="14"/>
      <c r="LXZ2402" s="14"/>
      <c r="LYA2402" s="14"/>
      <c r="LYB2402" s="14"/>
      <c r="LYC2402" s="14"/>
      <c r="LYD2402" s="14"/>
      <c r="LYE2402" s="14"/>
      <c r="LYF2402" s="14"/>
      <c r="LYG2402" s="14"/>
      <c r="LYH2402" s="14"/>
      <c r="LYI2402" s="14"/>
      <c r="LYJ2402" s="14"/>
      <c r="LYK2402" s="14"/>
      <c r="LYL2402" s="14"/>
      <c r="LYM2402" s="14"/>
      <c r="LYN2402" s="14"/>
      <c r="LYO2402" s="14"/>
      <c r="LYP2402" s="14"/>
      <c r="LYQ2402" s="14"/>
      <c r="LYR2402" s="14"/>
      <c r="LYS2402" s="14"/>
      <c r="LYT2402" s="14"/>
      <c r="LYU2402" s="14"/>
      <c r="LYV2402" s="14"/>
      <c r="LYW2402" s="14"/>
      <c r="LYX2402" s="14"/>
      <c r="LYY2402" s="14"/>
      <c r="LYZ2402" s="14"/>
      <c r="LZA2402" s="14"/>
      <c r="LZB2402" s="14"/>
      <c r="LZC2402" s="14"/>
      <c r="LZD2402" s="14"/>
      <c r="LZE2402" s="14"/>
      <c r="LZF2402" s="14"/>
      <c r="LZG2402" s="14"/>
      <c r="LZH2402" s="14"/>
      <c r="LZI2402" s="14"/>
      <c r="LZJ2402" s="14"/>
      <c r="LZK2402" s="14"/>
      <c r="LZL2402" s="14"/>
      <c r="LZM2402" s="14"/>
      <c r="LZN2402" s="14"/>
      <c r="LZO2402" s="14"/>
      <c r="LZP2402" s="14"/>
      <c r="LZQ2402" s="14"/>
      <c r="LZR2402" s="14"/>
      <c r="LZS2402" s="14"/>
      <c r="LZT2402" s="14"/>
      <c r="LZU2402" s="14"/>
      <c r="LZV2402" s="14"/>
      <c r="LZW2402" s="14"/>
      <c r="LZX2402" s="14"/>
      <c r="LZY2402" s="14"/>
      <c r="LZZ2402" s="14"/>
      <c r="MAA2402" s="14"/>
      <c r="MAB2402" s="14"/>
      <c r="MAC2402" s="14"/>
      <c r="MAD2402" s="14"/>
      <c r="MAE2402" s="14"/>
      <c r="MAF2402" s="14"/>
      <c r="MAG2402" s="14"/>
      <c r="MAH2402" s="14"/>
      <c r="MAI2402" s="14"/>
      <c r="MAJ2402" s="14"/>
      <c r="MAK2402" s="14"/>
      <c r="MAL2402" s="14"/>
      <c r="MAM2402" s="14"/>
      <c r="MAN2402" s="14"/>
      <c r="MAO2402" s="14"/>
      <c r="MAP2402" s="14"/>
      <c r="MAQ2402" s="14"/>
      <c r="MAR2402" s="14"/>
      <c r="MAS2402" s="14"/>
      <c r="MAT2402" s="14"/>
      <c r="MAU2402" s="14"/>
      <c r="MAV2402" s="14"/>
      <c r="MAW2402" s="14"/>
      <c r="MAX2402" s="14"/>
      <c r="MAY2402" s="14"/>
      <c r="MAZ2402" s="14"/>
      <c r="MBA2402" s="14"/>
      <c r="MBB2402" s="14"/>
      <c r="MBC2402" s="14"/>
      <c r="MBD2402" s="14"/>
      <c r="MBE2402" s="14"/>
      <c r="MBF2402" s="14"/>
      <c r="MBG2402" s="14"/>
      <c r="MBH2402" s="14"/>
      <c r="MBI2402" s="14"/>
      <c r="MBJ2402" s="14"/>
      <c r="MBK2402" s="14"/>
      <c r="MBL2402" s="14"/>
      <c r="MBM2402" s="14"/>
      <c r="MBN2402" s="14"/>
      <c r="MBO2402" s="14"/>
      <c r="MBP2402" s="14"/>
      <c r="MBQ2402" s="14"/>
      <c r="MBR2402" s="14"/>
      <c r="MBS2402" s="14"/>
      <c r="MBT2402" s="14"/>
      <c r="MBU2402" s="14"/>
      <c r="MBV2402" s="14"/>
      <c r="MBW2402" s="14"/>
      <c r="MBX2402" s="14"/>
      <c r="MBY2402" s="14"/>
      <c r="MBZ2402" s="14"/>
      <c r="MCA2402" s="14"/>
      <c r="MCB2402" s="14"/>
      <c r="MCC2402" s="14"/>
      <c r="MCD2402" s="14"/>
      <c r="MCE2402" s="14"/>
      <c r="MCF2402" s="14"/>
      <c r="MCG2402" s="14"/>
      <c r="MCH2402" s="14"/>
      <c r="MCI2402" s="14"/>
      <c r="MCJ2402" s="14"/>
      <c r="MCK2402" s="14"/>
      <c r="MCL2402" s="14"/>
      <c r="MCM2402" s="14"/>
      <c r="MCN2402" s="14"/>
      <c r="MCO2402" s="14"/>
      <c r="MCP2402" s="14"/>
      <c r="MCQ2402" s="14"/>
      <c r="MCR2402" s="14"/>
      <c r="MCS2402" s="14"/>
      <c r="MCT2402" s="14"/>
      <c r="MCU2402" s="14"/>
      <c r="MCV2402" s="14"/>
      <c r="MCW2402" s="14"/>
      <c r="MCX2402" s="14"/>
      <c r="MCY2402" s="14"/>
      <c r="MCZ2402" s="14"/>
      <c r="MDA2402" s="14"/>
      <c r="MDB2402" s="14"/>
      <c r="MDC2402" s="14"/>
      <c r="MDD2402" s="14"/>
      <c r="MDE2402" s="14"/>
      <c r="MDF2402" s="14"/>
      <c r="MDG2402" s="14"/>
      <c r="MDH2402" s="14"/>
      <c r="MDI2402" s="14"/>
      <c r="MDJ2402" s="14"/>
      <c r="MDK2402" s="14"/>
      <c r="MDL2402" s="14"/>
      <c r="MDM2402" s="14"/>
      <c r="MDN2402" s="14"/>
      <c r="MDO2402" s="14"/>
      <c r="MDP2402" s="14"/>
      <c r="MDQ2402" s="14"/>
      <c r="MDR2402" s="14"/>
      <c r="MDS2402" s="14"/>
      <c r="MDT2402" s="14"/>
      <c r="MDU2402" s="14"/>
      <c r="MDV2402" s="14"/>
      <c r="MDW2402" s="14"/>
      <c r="MDX2402" s="14"/>
      <c r="MDY2402" s="14"/>
      <c r="MDZ2402" s="14"/>
      <c r="MEA2402" s="14"/>
      <c r="MEB2402" s="14"/>
      <c r="MEC2402" s="14"/>
      <c r="MED2402" s="14"/>
      <c r="MEE2402" s="14"/>
      <c r="MEF2402" s="14"/>
      <c r="MEG2402" s="14"/>
      <c r="MEH2402" s="14"/>
      <c r="MEI2402" s="14"/>
      <c r="MEJ2402" s="14"/>
      <c r="MEK2402" s="14"/>
      <c r="MEL2402" s="14"/>
      <c r="MEM2402" s="14"/>
      <c r="MEN2402" s="14"/>
      <c r="MEO2402" s="14"/>
      <c r="MEP2402" s="14"/>
      <c r="MEQ2402" s="14"/>
      <c r="MER2402" s="14"/>
      <c r="MES2402" s="14"/>
      <c r="MET2402" s="14"/>
      <c r="MEU2402" s="14"/>
      <c r="MEV2402" s="14"/>
      <c r="MEW2402" s="14"/>
      <c r="MEX2402" s="14"/>
      <c r="MEY2402" s="14"/>
      <c r="MEZ2402" s="14"/>
      <c r="MFA2402" s="14"/>
      <c r="MFB2402" s="14"/>
      <c r="MFC2402" s="14"/>
      <c r="MFD2402" s="14"/>
      <c r="MFE2402" s="14"/>
      <c r="MFF2402" s="14"/>
      <c r="MFG2402" s="14"/>
      <c r="MFH2402" s="14"/>
      <c r="MFI2402" s="14"/>
      <c r="MFJ2402" s="14"/>
      <c r="MFK2402" s="14"/>
      <c r="MFL2402" s="14"/>
      <c r="MFM2402" s="14"/>
      <c r="MFN2402" s="14"/>
      <c r="MFO2402" s="14"/>
      <c r="MFP2402" s="14"/>
      <c r="MFQ2402" s="14"/>
      <c r="MFR2402" s="14"/>
      <c r="MFS2402" s="14"/>
      <c r="MFT2402" s="14"/>
      <c r="MFU2402" s="14"/>
      <c r="MFV2402" s="14"/>
      <c r="MFW2402" s="14"/>
      <c r="MFX2402" s="14"/>
      <c r="MFY2402" s="14"/>
      <c r="MFZ2402" s="14"/>
      <c r="MGA2402" s="14"/>
      <c r="MGB2402" s="14"/>
      <c r="MGC2402" s="14"/>
      <c r="MGD2402" s="14"/>
      <c r="MGE2402" s="14"/>
      <c r="MGF2402" s="14"/>
      <c r="MGG2402" s="14"/>
      <c r="MGH2402" s="14"/>
      <c r="MGI2402" s="14"/>
      <c r="MGJ2402" s="14"/>
      <c r="MGK2402" s="14"/>
      <c r="MGL2402" s="14"/>
      <c r="MGM2402" s="14"/>
      <c r="MGN2402" s="14"/>
      <c r="MGO2402" s="14"/>
      <c r="MGP2402" s="14"/>
      <c r="MGQ2402" s="14"/>
      <c r="MGR2402" s="14"/>
      <c r="MGS2402" s="14"/>
      <c r="MGT2402" s="14"/>
      <c r="MGU2402" s="14"/>
      <c r="MGV2402" s="14"/>
      <c r="MGW2402" s="14"/>
      <c r="MGX2402" s="14"/>
      <c r="MGY2402" s="14"/>
      <c r="MGZ2402" s="14"/>
      <c r="MHA2402" s="14"/>
      <c r="MHB2402" s="14"/>
      <c r="MHC2402" s="14"/>
      <c r="MHD2402" s="14"/>
      <c r="MHE2402" s="14"/>
      <c r="MHF2402" s="14"/>
      <c r="MHG2402" s="14"/>
      <c r="MHH2402" s="14"/>
      <c r="MHI2402" s="14"/>
      <c r="MHJ2402" s="14"/>
      <c r="MHK2402" s="14"/>
      <c r="MHL2402" s="14"/>
      <c r="MHM2402" s="14"/>
      <c r="MHN2402" s="14"/>
      <c r="MHO2402" s="14"/>
      <c r="MHP2402" s="14"/>
      <c r="MHQ2402" s="14"/>
      <c r="MHR2402" s="14"/>
      <c r="MHS2402" s="14"/>
      <c r="MHT2402" s="14"/>
      <c r="MHU2402" s="14"/>
      <c r="MHV2402" s="14"/>
      <c r="MHW2402" s="14"/>
      <c r="MHX2402" s="14"/>
      <c r="MHY2402" s="14"/>
      <c r="MHZ2402" s="14"/>
      <c r="MIA2402" s="14"/>
      <c r="MIB2402" s="14"/>
      <c r="MIC2402" s="14"/>
      <c r="MID2402" s="14"/>
      <c r="MIE2402" s="14"/>
      <c r="MIF2402" s="14"/>
      <c r="MIG2402" s="14"/>
      <c r="MIH2402" s="14"/>
      <c r="MII2402" s="14"/>
      <c r="MIJ2402" s="14"/>
      <c r="MIK2402" s="14"/>
      <c r="MIL2402" s="14"/>
      <c r="MIM2402" s="14"/>
      <c r="MIN2402" s="14"/>
      <c r="MIO2402" s="14"/>
      <c r="MIP2402" s="14"/>
      <c r="MIQ2402" s="14"/>
      <c r="MIR2402" s="14"/>
      <c r="MIS2402" s="14"/>
      <c r="MIT2402" s="14"/>
      <c r="MIU2402" s="14"/>
      <c r="MIV2402" s="14"/>
      <c r="MIW2402" s="14"/>
      <c r="MIX2402" s="14"/>
      <c r="MIY2402" s="14"/>
      <c r="MIZ2402" s="14"/>
      <c r="MJA2402" s="14"/>
      <c r="MJB2402" s="14"/>
      <c r="MJC2402" s="14"/>
      <c r="MJD2402" s="14"/>
      <c r="MJE2402" s="14"/>
      <c r="MJF2402" s="14"/>
      <c r="MJG2402" s="14"/>
      <c r="MJH2402" s="14"/>
      <c r="MJI2402" s="14"/>
      <c r="MJJ2402" s="14"/>
      <c r="MJK2402" s="14"/>
      <c r="MJL2402" s="14"/>
      <c r="MJM2402" s="14"/>
      <c r="MJN2402" s="14"/>
      <c r="MJO2402" s="14"/>
      <c r="MJP2402" s="14"/>
      <c r="MJQ2402" s="14"/>
      <c r="MJR2402" s="14"/>
      <c r="MJS2402" s="14"/>
      <c r="MJT2402" s="14"/>
      <c r="MJU2402" s="14"/>
      <c r="MJV2402" s="14"/>
      <c r="MJW2402" s="14"/>
      <c r="MJX2402" s="14"/>
      <c r="MJY2402" s="14"/>
      <c r="MJZ2402" s="14"/>
      <c r="MKA2402" s="14"/>
      <c r="MKB2402" s="14"/>
      <c r="MKC2402" s="14"/>
      <c r="MKD2402" s="14"/>
      <c r="MKE2402" s="14"/>
      <c r="MKF2402" s="14"/>
      <c r="MKG2402" s="14"/>
      <c r="MKH2402" s="14"/>
      <c r="MKI2402" s="14"/>
      <c r="MKJ2402" s="14"/>
      <c r="MKK2402" s="14"/>
      <c r="MKL2402" s="14"/>
      <c r="MKM2402" s="14"/>
      <c r="MKN2402" s="14"/>
      <c r="MKO2402" s="14"/>
      <c r="MKP2402" s="14"/>
      <c r="MKQ2402" s="14"/>
      <c r="MKR2402" s="14"/>
      <c r="MKS2402" s="14"/>
      <c r="MKT2402" s="14"/>
      <c r="MKU2402" s="14"/>
      <c r="MKV2402" s="14"/>
      <c r="MKW2402" s="14"/>
      <c r="MKX2402" s="14"/>
      <c r="MKY2402" s="14"/>
      <c r="MKZ2402" s="14"/>
      <c r="MLA2402" s="14"/>
      <c r="MLB2402" s="14"/>
      <c r="MLC2402" s="14"/>
      <c r="MLD2402" s="14"/>
      <c r="MLE2402" s="14"/>
      <c r="MLF2402" s="14"/>
      <c r="MLG2402" s="14"/>
      <c r="MLH2402" s="14"/>
      <c r="MLI2402" s="14"/>
      <c r="MLJ2402" s="14"/>
      <c r="MLK2402" s="14"/>
      <c r="MLL2402" s="14"/>
      <c r="MLM2402" s="14"/>
      <c r="MLN2402" s="14"/>
      <c r="MLO2402" s="14"/>
      <c r="MLP2402" s="14"/>
      <c r="MLQ2402" s="14"/>
      <c r="MLR2402" s="14"/>
      <c r="MLS2402" s="14"/>
      <c r="MLT2402" s="14"/>
      <c r="MLU2402" s="14"/>
      <c r="MLV2402" s="14"/>
      <c r="MLW2402" s="14"/>
      <c r="MLX2402" s="14"/>
      <c r="MLY2402" s="14"/>
      <c r="MLZ2402" s="14"/>
      <c r="MMA2402" s="14"/>
      <c r="MMB2402" s="14"/>
      <c r="MMC2402" s="14"/>
      <c r="MMD2402" s="14"/>
      <c r="MME2402" s="14"/>
      <c r="MMF2402" s="14"/>
      <c r="MMG2402" s="14"/>
      <c r="MMH2402" s="14"/>
      <c r="MMI2402" s="14"/>
      <c r="MMJ2402" s="14"/>
      <c r="MMK2402" s="14"/>
      <c r="MML2402" s="14"/>
      <c r="MMM2402" s="14"/>
      <c r="MMN2402" s="14"/>
      <c r="MMO2402" s="14"/>
      <c r="MMP2402" s="14"/>
      <c r="MMQ2402" s="14"/>
      <c r="MMR2402" s="14"/>
      <c r="MMS2402" s="14"/>
      <c r="MMT2402" s="14"/>
      <c r="MMU2402" s="14"/>
      <c r="MMV2402" s="14"/>
      <c r="MMW2402" s="14"/>
      <c r="MMX2402" s="14"/>
      <c r="MMY2402" s="14"/>
      <c r="MMZ2402" s="14"/>
      <c r="MNA2402" s="14"/>
      <c r="MNB2402" s="14"/>
      <c r="MNC2402" s="14"/>
      <c r="MND2402" s="14"/>
      <c r="MNE2402" s="14"/>
      <c r="MNF2402" s="14"/>
      <c r="MNG2402" s="14"/>
      <c r="MNH2402" s="14"/>
      <c r="MNI2402" s="14"/>
      <c r="MNJ2402" s="14"/>
      <c r="MNK2402" s="14"/>
      <c r="MNL2402" s="14"/>
      <c r="MNM2402" s="14"/>
      <c r="MNN2402" s="14"/>
      <c r="MNO2402" s="14"/>
      <c r="MNP2402" s="14"/>
      <c r="MNQ2402" s="14"/>
      <c r="MNR2402" s="14"/>
      <c r="MNS2402" s="14"/>
      <c r="MNT2402" s="14"/>
      <c r="MNU2402" s="14"/>
      <c r="MNV2402" s="14"/>
      <c r="MNW2402" s="14"/>
      <c r="MNX2402" s="14"/>
      <c r="MNY2402" s="14"/>
      <c r="MNZ2402" s="14"/>
      <c r="MOA2402" s="14"/>
      <c r="MOB2402" s="14"/>
      <c r="MOC2402" s="14"/>
      <c r="MOD2402" s="14"/>
      <c r="MOE2402" s="14"/>
      <c r="MOF2402" s="14"/>
      <c r="MOG2402" s="14"/>
      <c r="MOH2402" s="14"/>
      <c r="MOI2402" s="14"/>
      <c r="MOJ2402" s="14"/>
      <c r="MOK2402" s="14"/>
      <c r="MOL2402" s="14"/>
      <c r="MOM2402" s="14"/>
      <c r="MON2402" s="14"/>
      <c r="MOO2402" s="14"/>
      <c r="MOP2402" s="14"/>
      <c r="MOQ2402" s="14"/>
      <c r="MOR2402" s="14"/>
      <c r="MOS2402" s="14"/>
      <c r="MOT2402" s="14"/>
      <c r="MOU2402" s="14"/>
      <c r="MOV2402" s="14"/>
      <c r="MOW2402" s="14"/>
      <c r="MOX2402" s="14"/>
      <c r="MOY2402" s="14"/>
      <c r="MOZ2402" s="14"/>
      <c r="MPA2402" s="14"/>
      <c r="MPB2402" s="14"/>
      <c r="MPC2402" s="14"/>
      <c r="MPD2402" s="14"/>
      <c r="MPE2402" s="14"/>
      <c r="MPF2402" s="14"/>
      <c r="MPG2402" s="14"/>
      <c r="MPH2402" s="14"/>
      <c r="MPI2402" s="14"/>
      <c r="MPJ2402" s="14"/>
      <c r="MPK2402" s="14"/>
      <c r="MPL2402" s="14"/>
      <c r="MPM2402" s="14"/>
      <c r="MPN2402" s="14"/>
      <c r="MPO2402" s="14"/>
      <c r="MPP2402" s="14"/>
      <c r="MPQ2402" s="14"/>
      <c r="MPR2402" s="14"/>
      <c r="MPS2402" s="14"/>
      <c r="MPT2402" s="14"/>
      <c r="MPU2402" s="14"/>
      <c r="MPV2402" s="14"/>
      <c r="MPW2402" s="14"/>
      <c r="MPX2402" s="14"/>
      <c r="MPY2402" s="14"/>
      <c r="MPZ2402" s="14"/>
      <c r="MQA2402" s="14"/>
      <c r="MQB2402" s="14"/>
      <c r="MQC2402" s="14"/>
      <c r="MQD2402" s="14"/>
      <c r="MQE2402" s="14"/>
      <c r="MQF2402" s="14"/>
      <c r="MQG2402" s="14"/>
      <c r="MQH2402" s="14"/>
      <c r="MQI2402" s="14"/>
      <c r="MQJ2402" s="14"/>
      <c r="MQK2402" s="14"/>
      <c r="MQL2402" s="14"/>
      <c r="MQM2402" s="14"/>
      <c r="MQN2402" s="14"/>
      <c r="MQO2402" s="14"/>
      <c r="MQP2402" s="14"/>
      <c r="MQQ2402" s="14"/>
      <c r="MQR2402" s="14"/>
      <c r="MQS2402" s="14"/>
      <c r="MQT2402" s="14"/>
      <c r="MQU2402" s="14"/>
      <c r="MQV2402" s="14"/>
      <c r="MQW2402" s="14"/>
      <c r="MQX2402" s="14"/>
      <c r="MQY2402" s="14"/>
      <c r="MQZ2402" s="14"/>
      <c r="MRA2402" s="14"/>
      <c r="MRB2402" s="14"/>
      <c r="MRC2402" s="14"/>
      <c r="MRD2402" s="14"/>
      <c r="MRE2402" s="14"/>
      <c r="MRF2402" s="14"/>
      <c r="MRG2402" s="14"/>
      <c r="MRH2402" s="14"/>
      <c r="MRI2402" s="14"/>
      <c r="MRJ2402" s="14"/>
      <c r="MRK2402" s="14"/>
      <c r="MRL2402" s="14"/>
      <c r="MRM2402" s="14"/>
      <c r="MRN2402" s="14"/>
      <c r="MRO2402" s="14"/>
      <c r="MRP2402" s="14"/>
      <c r="MRQ2402" s="14"/>
      <c r="MRR2402" s="14"/>
      <c r="MRS2402" s="14"/>
      <c r="MRT2402" s="14"/>
      <c r="MRU2402" s="14"/>
      <c r="MRV2402" s="14"/>
      <c r="MRW2402" s="14"/>
      <c r="MRX2402" s="14"/>
      <c r="MRY2402" s="14"/>
      <c r="MRZ2402" s="14"/>
      <c r="MSA2402" s="14"/>
      <c r="MSB2402" s="14"/>
      <c r="MSC2402" s="14"/>
      <c r="MSD2402" s="14"/>
      <c r="MSE2402" s="14"/>
      <c r="MSF2402" s="14"/>
      <c r="MSG2402" s="14"/>
      <c r="MSH2402" s="14"/>
      <c r="MSI2402" s="14"/>
      <c r="MSJ2402" s="14"/>
      <c r="MSK2402" s="14"/>
      <c r="MSL2402" s="14"/>
      <c r="MSM2402" s="14"/>
      <c r="MSN2402" s="14"/>
      <c r="MSO2402" s="14"/>
      <c r="MSP2402" s="14"/>
      <c r="MSQ2402" s="14"/>
      <c r="MSR2402" s="14"/>
      <c r="MSS2402" s="14"/>
      <c r="MST2402" s="14"/>
      <c r="MSU2402" s="14"/>
      <c r="MSV2402" s="14"/>
      <c r="MSW2402" s="14"/>
      <c r="MSX2402" s="14"/>
      <c r="MSY2402" s="14"/>
      <c r="MSZ2402" s="14"/>
      <c r="MTA2402" s="14"/>
      <c r="MTB2402" s="14"/>
      <c r="MTC2402" s="14"/>
      <c r="MTD2402" s="14"/>
      <c r="MTE2402" s="14"/>
      <c r="MTF2402" s="14"/>
      <c r="MTG2402" s="14"/>
      <c r="MTH2402" s="14"/>
      <c r="MTI2402" s="14"/>
      <c r="MTJ2402" s="14"/>
      <c r="MTK2402" s="14"/>
      <c r="MTL2402" s="14"/>
      <c r="MTM2402" s="14"/>
      <c r="MTN2402" s="14"/>
      <c r="MTO2402" s="14"/>
      <c r="MTP2402" s="14"/>
      <c r="MTQ2402" s="14"/>
      <c r="MTR2402" s="14"/>
      <c r="MTS2402" s="14"/>
      <c r="MTT2402" s="14"/>
      <c r="MTU2402" s="14"/>
      <c r="MTV2402" s="14"/>
      <c r="MTW2402" s="14"/>
      <c r="MTX2402" s="14"/>
      <c r="MTY2402" s="14"/>
      <c r="MTZ2402" s="14"/>
      <c r="MUA2402" s="14"/>
      <c r="MUB2402" s="14"/>
      <c r="MUC2402" s="14"/>
      <c r="MUD2402" s="14"/>
      <c r="MUE2402" s="14"/>
      <c r="MUF2402" s="14"/>
      <c r="MUG2402" s="14"/>
      <c r="MUH2402" s="14"/>
      <c r="MUI2402" s="14"/>
      <c r="MUJ2402" s="14"/>
      <c r="MUK2402" s="14"/>
      <c r="MUL2402" s="14"/>
      <c r="MUM2402" s="14"/>
      <c r="MUN2402" s="14"/>
      <c r="MUO2402" s="14"/>
      <c r="MUP2402" s="14"/>
      <c r="MUQ2402" s="14"/>
      <c r="MUR2402" s="14"/>
      <c r="MUS2402" s="14"/>
      <c r="MUT2402" s="14"/>
      <c r="MUU2402" s="14"/>
      <c r="MUV2402" s="14"/>
      <c r="MUW2402" s="14"/>
      <c r="MUX2402" s="14"/>
      <c r="MUY2402" s="14"/>
      <c r="MUZ2402" s="14"/>
      <c r="MVA2402" s="14"/>
      <c r="MVB2402" s="14"/>
      <c r="MVC2402" s="14"/>
      <c r="MVD2402" s="14"/>
      <c r="MVE2402" s="14"/>
      <c r="MVF2402" s="14"/>
      <c r="MVG2402" s="14"/>
      <c r="MVH2402" s="14"/>
      <c r="MVI2402" s="14"/>
      <c r="MVJ2402" s="14"/>
      <c r="MVK2402" s="14"/>
      <c r="MVL2402" s="14"/>
      <c r="MVM2402" s="14"/>
      <c r="MVN2402" s="14"/>
      <c r="MVO2402" s="14"/>
      <c r="MVP2402" s="14"/>
      <c r="MVQ2402" s="14"/>
      <c r="MVR2402" s="14"/>
      <c r="MVS2402" s="14"/>
      <c r="MVT2402" s="14"/>
      <c r="MVU2402" s="14"/>
      <c r="MVV2402" s="14"/>
      <c r="MVW2402" s="14"/>
      <c r="MVX2402" s="14"/>
      <c r="MVY2402" s="14"/>
      <c r="MVZ2402" s="14"/>
      <c r="MWA2402" s="14"/>
      <c r="MWB2402" s="14"/>
      <c r="MWC2402" s="14"/>
      <c r="MWD2402" s="14"/>
      <c r="MWE2402" s="14"/>
      <c r="MWF2402" s="14"/>
      <c r="MWG2402" s="14"/>
      <c r="MWH2402" s="14"/>
      <c r="MWI2402" s="14"/>
      <c r="MWJ2402" s="14"/>
      <c r="MWK2402" s="14"/>
      <c r="MWL2402" s="14"/>
      <c r="MWM2402" s="14"/>
      <c r="MWN2402" s="14"/>
      <c r="MWO2402" s="14"/>
      <c r="MWP2402" s="14"/>
      <c r="MWQ2402" s="14"/>
      <c r="MWR2402" s="14"/>
      <c r="MWS2402" s="14"/>
      <c r="MWT2402" s="14"/>
      <c r="MWU2402" s="14"/>
      <c r="MWV2402" s="14"/>
      <c r="MWW2402" s="14"/>
      <c r="MWX2402" s="14"/>
      <c r="MWY2402" s="14"/>
      <c r="MWZ2402" s="14"/>
      <c r="MXA2402" s="14"/>
      <c r="MXB2402" s="14"/>
      <c r="MXC2402" s="14"/>
      <c r="MXD2402" s="14"/>
      <c r="MXE2402" s="14"/>
      <c r="MXF2402" s="14"/>
      <c r="MXG2402" s="14"/>
      <c r="MXH2402" s="14"/>
      <c r="MXI2402" s="14"/>
      <c r="MXJ2402" s="14"/>
      <c r="MXK2402" s="14"/>
      <c r="MXL2402" s="14"/>
      <c r="MXM2402" s="14"/>
      <c r="MXN2402" s="14"/>
      <c r="MXO2402" s="14"/>
      <c r="MXP2402" s="14"/>
      <c r="MXQ2402" s="14"/>
      <c r="MXR2402" s="14"/>
      <c r="MXS2402" s="14"/>
      <c r="MXT2402" s="14"/>
      <c r="MXU2402" s="14"/>
      <c r="MXV2402" s="14"/>
      <c r="MXW2402" s="14"/>
      <c r="MXX2402" s="14"/>
      <c r="MXY2402" s="14"/>
      <c r="MXZ2402" s="14"/>
      <c r="MYA2402" s="14"/>
      <c r="MYB2402" s="14"/>
      <c r="MYC2402" s="14"/>
      <c r="MYD2402" s="14"/>
      <c r="MYE2402" s="14"/>
      <c r="MYF2402" s="14"/>
      <c r="MYG2402" s="14"/>
      <c r="MYH2402" s="14"/>
      <c r="MYI2402" s="14"/>
      <c r="MYJ2402" s="14"/>
      <c r="MYK2402" s="14"/>
      <c r="MYL2402" s="14"/>
      <c r="MYM2402" s="14"/>
      <c r="MYN2402" s="14"/>
      <c r="MYO2402" s="14"/>
      <c r="MYP2402" s="14"/>
      <c r="MYQ2402" s="14"/>
      <c r="MYR2402" s="14"/>
      <c r="MYS2402" s="14"/>
      <c r="MYT2402" s="14"/>
      <c r="MYU2402" s="14"/>
      <c r="MYV2402" s="14"/>
      <c r="MYW2402" s="14"/>
      <c r="MYX2402" s="14"/>
      <c r="MYY2402" s="14"/>
      <c r="MYZ2402" s="14"/>
      <c r="MZA2402" s="14"/>
      <c r="MZB2402" s="14"/>
      <c r="MZC2402" s="14"/>
      <c r="MZD2402" s="14"/>
      <c r="MZE2402" s="14"/>
      <c r="MZF2402" s="14"/>
      <c r="MZG2402" s="14"/>
      <c r="MZH2402" s="14"/>
      <c r="MZI2402" s="14"/>
      <c r="MZJ2402" s="14"/>
      <c r="MZK2402" s="14"/>
      <c r="MZL2402" s="14"/>
      <c r="MZM2402" s="14"/>
      <c r="MZN2402" s="14"/>
      <c r="MZO2402" s="14"/>
      <c r="MZP2402" s="14"/>
      <c r="MZQ2402" s="14"/>
      <c r="MZR2402" s="14"/>
      <c r="MZS2402" s="14"/>
      <c r="MZT2402" s="14"/>
      <c r="MZU2402" s="14"/>
      <c r="MZV2402" s="14"/>
      <c r="MZW2402" s="14"/>
      <c r="MZX2402" s="14"/>
      <c r="MZY2402" s="14"/>
      <c r="MZZ2402" s="14"/>
      <c r="NAA2402" s="14"/>
      <c r="NAB2402" s="14"/>
      <c r="NAC2402" s="14"/>
      <c r="NAD2402" s="14"/>
      <c r="NAE2402" s="14"/>
      <c r="NAF2402" s="14"/>
      <c r="NAG2402" s="14"/>
      <c r="NAH2402" s="14"/>
      <c r="NAI2402" s="14"/>
      <c r="NAJ2402" s="14"/>
      <c r="NAK2402" s="14"/>
      <c r="NAL2402" s="14"/>
      <c r="NAM2402" s="14"/>
      <c r="NAN2402" s="14"/>
      <c r="NAO2402" s="14"/>
      <c r="NAP2402" s="14"/>
      <c r="NAQ2402" s="14"/>
      <c r="NAR2402" s="14"/>
      <c r="NAS2402" s="14"/>
      <c r="NAT2402" s="14"/>
      <c r="NAU2402" s="14"/>
      <c r="NAV2402" s="14"/>
      <c r="NAW2402" s="14"/>
      <c r="NAX2402" s="14"/>
      <c r="NAY2402" s="14"/>
      <c r="NAZ2402" s="14"/>
      <c r="NBA2402" s="14"/>
      <c r="NBB2402" s="14"/>
      <c r="NBC2402" s="14"/>
      <c r="NBD2402" s="14"/>
      <c r="NBE2402" s="14"/>
      <c r="NBF2402" s="14"/>
      <c r="NBG2402" s="14"/>
      <c r="NBH2402" s="14"/>
      <c r="NBI2402" s="14"/>
      <c r="NBJ2402" s="14"/>
      <c r="NBK2402" s="14"/>
      <c r="NBL2402" s="14"/>
      <c r="NBM2402" s="14"/>
      <c r="NBN2402" s="14"/>
      <c r="NBO2402" s="14"/>
      <c r="NBP2402" s="14"/>
      <c r="NBQ2402" s="14"/>
      <c r="NBR2402" s="14"/>
      <c r="NBS2402" s="14"/>
      <c r="NBT2402" s="14"/>
      <c r="NBU2402" s="14"/>
      <c r="NBV2402" s="14"/>
      <c r="NBW2402" s="14"/>
      <c r="NBX2402" s="14"/>
      <c r="NBY2402" s="14"/>
      <c r="NBZ2402" s="14"/>
      <c r="NCA2402" s="14"/>
      <c r="NCB2402" s="14"/>
      <c r="NCC2402" s="14"/>
      <c r="NCD2402" s="14"/>
      <c r="NCE2402" s="14"/>
      <c r="NCF2402" s="14"/>
      <c r="NCG2402" s="14"/>
      <c r="NCH2402" s="14"/>
      <c r="NCI2402" s="14"/>
      <c r="NCJ2402" s="14"/>
      <c r="NCK2402" s="14"/>
      <c r="NCL2402" s="14"/>
      <c r="NCM2402" s="14"/>
      <c r="NCN2402" s="14"/>
      <c r="NCO2402" s="14"/>
      <c r="NCP2402" s="14"/>
      <c r="NCQ2402" s="14"/>
      <c r="NCR2402" s="14"/>
      <c r="NCS2402" s="14"/>
      <c r="NCT2402" s="14"/>
      <c r="NCU2402" s="14"/>
      <c r="NCV2402" s="14"/>
      <c r="NCW2402" s="14"/>
      <c r="NCX2402" s="14"/>
      <c r="NCY2402" s="14"/>
      <c r="NCZ2402" s="14"/>
      <c r="NDA2402" s="14"/>
      <c r="NDB2402" s="14"/>
      <c r="NDC2402" s="14"/>
      <c r="NDD2402" s="14"/>
      <c r="NDE2402" s="14"/>
      <c r="NDF2402" s="14"/>
      <c r="NDG2402" s="14"/>
      <c r="NDH2402" s="14"/>
      <c r="NDI2402" s="14"/>
      <c r="NDJ2402" s="14"/>
      <c r="NDK2402" s="14"/>
      <c r="NDL2402" s="14"/>
      <c r="NDM2402" s="14"/>
      <c r="NDN2402" s="14"/>
      <c r="NDO2402" s="14"/>
      <c r="NDP2402" s="14"/>
      <c r="NDQ2402" s="14"/>
      <c r="NDR2402" s="14"/>
      <c r="NDS2402" s="14"/>
      <c r="NDT2402" s="14"/>
      <c r="NDU2402" s="14"/>
      <c r="NDV2402" s="14"/>
      <c r="NDW2402" s="14"/>
      <c r="NDX2402" s="14"/>
      <c r="NDY2402" s="14"/>
      <c r="NDZ2402" s="14"/>
      <c r="NEA2402" s="14"/>
      <c r="NEB2402" s="14"/>
      <c r="NEC2402" s="14"/>
      <c r="NED2402" s="14"/>
      <c r="NEE2402" s="14"/>
      <c r="NEF2402" s="14"/>
      <c r="NEG2402" s="14"/>
      <c r="NEH2402" s="14"/>
      <c r="NEI2402" s="14"/>
      <c r="NEJ2402" s="14"/>
      <c r="NEK2402" s="14"/>
      <c r="NEL2402" s="14"/>
      <c r="NEM2402" s="14"/>
      <c r="NEN2402" s="14"/>
      <c r="NEO2402" s="14"/>
      <c r="NEP2402" s="14"/>
      <c r="NEQ2402" s="14"/>
      <c r="NER2402" s="14"/>
      <c r="NES2402" s="14"/>
      <c r="NET2402" s="14"/>
      <c r="NEU2402" s="14"/>
      <c r="NEV2402" s="14"/>
      <c r="NEW2402" s="14"/>
      <c r="NEX2402" s="14"/>
      <c r="NEY2402" s="14"/>
      <c r="NEZ2402" s="14"/>
      <c r="NFA2402" s="14"/>
      <c r="NFB2402" s="14"/>
      <c r="NFC2402" s="14"/>
      <c r="NFD2402" s="14"/>
      <c r="NFE2402" s="14"/>
      <c r="NFF2402" s="14"/>
      <c r="NFG2402" s="14"/>
      <c r="NFH2402" s="14"/>
      <c r="NFI2402" s="14"/>
      <c r="NFJ2402" s="14"/>
      <c r="NFK2402" s="14"/>
      <c r="NFL2402" s="14"/>
      <c r="NFM2402" s="14"/>
      <c r="NFN2402" s="14"/>
      <c r="NFO2402" s="14"/>
      <c r="NFP2402" s="14"/>
      <c r="NFQ2402" s="14"/>
      <c r="NFR2402" s="14"/>
      <c r="NFS2402" s="14"/>
      <c r="NFT2402" s="14"/>
      <c r="NFU2402" s="14"/>
      <c r="NFV2402" s="14"/>
      <c r="NFW2402" s="14"/>
      <c r="NFX2402" s="14"/>
      <c r="NFY2402" s="14"/>
      <c r="NFZ2402" s="14"/>
      <c r="NGA2402" s="14"/>
      <c r="NGB2402" s="14"/>
      <c r="NGC2402" s="14"/>
      <c r="NGD2402" s="14"/>
      <c r="NGE2402" s="14"/>
      <c r="NGF2402" s="14"/>
      <c r="NGG2402" s="14"/>
      <c r="NGH2402" s="14"/>
      <c r="NGI2402" s="14"/>
      <c r="NGJ2402" s="14"/>
      <c r="NGK2402" s="14"/>
      <c r="NGL2402" s="14"/>
      <c r="NGM2402" s="14"/>
      <c r="NGN2402" s="14"/>
      <c r="NGO2402" s="14"/>
      <c r="NGP2402" s="14"/>
      <c r="NGQ2402" s="14"/>
      <c r="NGR2402" s="14"/>
      <c r="NGS2402" s="14"/>
      <c r="NGT2402" s="14"/>
      <c r="NGU2402" s="14"/>
      <c r="NGV2402" s="14"/>
      <c r="NGW2402" s="14"/>
      <c r="NGX2402" s="14"/>
      <c r="NGY2402" s="14"/>
      <c r="NGZ2402" s="14"/>
      <c r="NHA2402" s="14"/>
      <c r="NHB2402" s="14"/>
      <c r="NHC2402" s="14"/>
      <c r="NHD2402" s="14"/>
      <c r="NHE2402" s="14"/>
      <c r="NHF2402" s="14"/>
      <c r="NHG2402" s="14"/>
      <c r="NHH2402" s="14"/>
      <c r="NHI2402" s="14"/>
      <c r="NHJ2402" s="14"/>
      <c r="NHK2402" s="14"/>
      <c r="NHL2402" s="14"/>
      <c r="NHM2402" s="14"/>
      <c r="NHN2402" s="14"/>
      <c r="NHO2402" s="14"/>
      <c r="NHP2402" s="14"/>
      <c r="NHQ2402" s="14"/>
      <c r="NHR2402" s="14"/>
      <c r="NHS2402" s="14"/>
      <c r="NHT2402" s="14"/>
      <c r="NHU2402" s="14"/>
      <c r="NHV2402" s="14"/>
      <c r="NHW2402" s="14"/>
      <c r="NHX2402" s="14"/>
      <c r="NHY2402" s="14"/>
      <c r="NHZ2402" s="14"/>
      <c r="NIA2402" s="14"/>
      <c r="NIB2402" s="14"/>
      <c r="NIC2402" s="14"/>
      <c r="NID2402" s="14"/>
      <c r="NIE2402" s="14"/>
      <c r="NIF2402" s="14"/>
      <c r="NIG2402" s="14"/>
      <c r="NIH2402" s="14"/>
      <c r="NII2402" s="14"/>
      <c r="NIJ2402" s="14"/>
      <c r="NIK2402" s="14"/>
      <c r="NIL2402" s="14"/>
      <c r="NIM2402" s="14"/>
      <c r="NIN2402" s="14"/>
      <c r="NIO2402" s="14"/>
      <c r="NIP2402" s="14"/>
      <c r="NIQ2402" s="14"/>
      <c r="NIR2402" s="14"/>
      <c r="NIS2402" s="14"/>
      <c r="NIT2402" s="14"/>
      <c r="NIU2402" s="14"/>
      <c r="NIV2402" s="14"/>
      <c r="NIW2402" s="14"/>
      <c r="NIX2402" s="14"/>
      <c r="NIY2402" s="14"/>
      <c r="NIZ2402" s="14"/>
      <c r="NJA2402" s="14"/>
      <c r="NJB2402" s="14"/>
      <c r="NJC2402" s="14"/>
      <c r="NJD2402" s="14"/>
      <c r="NJE2402" s="14"/>
      <c r="NJF2402" s="14"/>
      <c r="NJG2402" s="14"/>
      <c r="NJH2402" s="14"/>
      <c r="NJI2402" s="14"/>
      <c r="NJJ2402" s="14"/>
      <c r="NJK2402" s="14"/>
      <c r="NJL2402" s="14"/>
      <c r="NJM2402" s="14"/>
      <c r="NJN2402" s="14"/>
      <c r="NJO2402" s="14"/>
      <c r="NJP2402" s="14"/>
      <c r="NJQ2402" s="14"/>
      <c r="NJR2402" s="14"/>
      <c r="NJS2402" s="14"/>
      <c r="NJT2402" s="14"/>
      <c r="NJU2402" s="14"/>
      <c r="NJV2402" s="14"/>
      <c r="NJW2402" s="14"/>
      <c r="NJX2402" s="14"/>
      <c r="NJY2402" s="14"/>
      <c r="NJZ2402" s="14"/>
      <c r="NKA2402" s="14"/>
      <c r="NKB2402" s="14"/>
      <c r="NKC2402" s="14"/>
      <c r="NKD2402" s="14"/>
      <c r="NKE2402" s="14"/>
      <c r="NKF2402" s="14"/>
      <c r="NKG2402" s="14"/>
      <c r="NKH2402" s="14"/>
      <c r="NKI2402" s="14"/>
      <c r="NKJ2402" s="14"/>
      <c r="NKK2402" s="14"/>
      <c r="NKL2402" s="14"/>
      <c r="NKM2402" s="14"/>
      <c r="NKN2402" s="14"/>
      <c r="NKO2402" s="14"/>
      <c r="NKP2402" s="14"/>
      <c r="NKQ2402" s="14"/>
      <c r="NKR2402" s="14"/>
      <c r="NKS2402" s="14"/>
      <c r="NKT2402" s="14"/>
      <c r="NKU2402" s="14"/>
      <c r="NKV2402" s="14"/>
      <c r="NKW2402" s="14"/>
      <c r="NKX2402" s="14"/>
      <c r="NKY2402" s="14"/>
      <c r="NKZ2402" s="14"/>
      <c r="NLA2402" s="14"/>
      <c r="NLB2402" s="14"/>
      <c r="NLC2402" s="14"/>
      <c r="NLD2402" s="14"/>
      <c r="NLE2402" s="14"/>
      <c r="NLF2402" s="14"/>
      <c r="NLG2402" s="14"/>
      <c r="NLH2402" s="14"/>
      <c r="NLI2402" s="14"/>
      <c r="NLJ2402" s="14"/>
      <c r="NLK2402" s="14"/>
      <c r="NLL2402" s="14"/>
      <c r="NLM2402" s="14"/>
      <c r="NLN2402" s="14"/>
      <c r="NLO2402" s="14"/>
      <c r="NLP2402" s="14"/>
      <c r="NLQ2402" s="14"/>
      <c r="NLR2402" s="14"/>
      <c r="NLS2402" s="14"/>
      <c r="NLT2402" s="14"/>
      <c r="NLU2402" s="14"/>
      <c r="NLV2402" s="14"/>
      <c r="NLW2402" s="14"/>
      <c r="NLX2402" s="14"/>
      <c r="NLY2402" s="14"/>
      <c r="NLZ2402" s="14"/>
      <c r="NMA2402" s="14"/>
      <c r="NMB2402" s="14"/>
      <c r="NMC2402" s="14"/>
      <c r="NMD2402" s="14"/>
      <c r="NME2402" s="14"/>
      <c r="NMF2402" s="14"/>
      <c r="NMG2402" s="14"/>
      <c r="NMH2402" s="14"/>
      <c r="NMI2402" s="14"/>
      <c r="NMJ2402" s="14"/>
      <c r="NMK2402" s="14"/>
      <c r="NML2402" s="14"/>
      <c r="NMM2402" s="14"/>
      <c r="NMN2402" s="14"/>
      <c r="NMO2402" s="14"/>
      <c r="NMP2402" s="14"/>
      <c r="NMQ2402" s="14"/>
      <c r="NMR2402" s="14"/>
      <c r="NMS2402" s="14"/>
      <c r="NMT2402" s="14"/>
      <c r="NMU2402" s="14"/>
      <c r="NMV2402" s="14"/>
      <c r="NMW2402" s="14"/>
      <c r="NMX2402" s="14"/>
      <c r="NMY2402" s="14"/>
      <c r="NMZ2402" s="14"/>
      <c r="NNA2402" s="14"/>
      <c r="NNB2402" s="14"/>
      <c r="NNC2402" s="14"/>
      <c r="NND2402" s="14"/>
      <c r="NNE2402" s="14"/>
      <c r="NNF2402" s="14"/>
      <c r="NNG2402" s="14"/>
      <c r="NNH2402" s="14"/>
      <c r="NNI2402" s="14"/>
      <c r="NNJ2402" s="14"/>
      <c r="NNK2402" s="14"/>
      <c r="NNL2402" s="14"/>
      <c r="NNM2402" s="14"/>
      <c r="NNN2402" s="14"/>
      <c r="NNO2402" s="14"/>
      <c r="NNP2402" s="14"/>
      <c r="NNQ2402" s="14"/>
      <c r="NNR2402" s="14"/>
      <c r="NNS2402" s="14"/>
      <c r="NNT2402" s="14"/>
      <c r="NNU2402" s="14"/>
      <c r="NNV2402" s="14"/>
      <c r="NNW2402" s="14"/>
      <c r="NNX2402" s="14"/>
      <c r="NNY2402" s="14"/>
      <c r="NNZ2402" s="14"/>
      <c r="NOA2402" s="14"/>
      <c r="NOB2402" s="14"/>
      <c r="NOC2402" s="14"/>
      <c r="NOD2402" s="14"/>
      <c r="NOE2402" s="14"/>
      <c r="NOF2402" s="14"/>
      <c r="NOG2402" s="14"/>
      <c r="NOH2402" s="14"/>
      <c r="NOI2402" s="14"/>
      <c r="NOJ2402" s="14"/>
      <c r="NOK2402" s="14"/>
      <c r="NOL2402" s="14"/>
      <c r="NOM2402" s="14"/>
      <c r="NON2402" s="14"/>
      <c r="NOO2402" s="14"/>
      <c r="NOP2402" s="14"/>
      <c r="NOQ2402" s="14"/>
      <c r="NOR2402" s="14"/>
      <c r="NOS2402" s="14"/>
      <c r="NOT2402" s="14"/>
      <c r="NOU2402" s="14"/>
      <c r="NOV2402" s="14"/>
      <c r="NOW2402" s="14"/>
      <c r="NOX2402" s="14"/>
      <c r="NOY2402" s="14"/>
      <c r="NOZ2402" s="14"/>
      <c r="NPA2402" s="14"/>
      <c r="NPB2402" s="14"/>
      <c r="NPC2402" s="14"/>
      <c r="NPD2402" s="14"/>
      <c r="NPE2402" s="14"/>
      <c r="NPF2402" s="14"/>
      <c r="NPG2402" s="14"/>
      <c r="NPH2402" s="14"/>
      <c r="NPI2402" s="14"/>
      <c r="NPJ2402" s="14"/>
      <c r="NPK2402" s="14"/>
      <c r="NPL2402" s="14"/>
      <c r="NPM2402" s="14"/>
      <c r="NPN2402" s="14"/>
      <c r="NPO2402" s="14"/>
      <c r="NPP2402" s="14"/>
      <c r="NPQ2402" s="14"/>
      <c r="NPR2402" s="14"/>
      <c r="NPS2402" s="14"/>
      <c r="NPT2402" s="14"/>
      <c r="NPU2402" s="14"/>
      <c r="NPV2402" s="14"/>
      <c r="NPW2402" s="14"/>
      <c r="NPX2402" s="14"/>
      <c r="NPY2402" s="14"/>
      <c r="NPZ2402" s="14"/>
      <c r="NQA2402" s="14"/>
      <c r="NQB2402" s="14"/>
      <c r="NQC2402" s="14"/>
      <c r="NQD2402" s="14"/>
      <c r="NQE2402" s="14"/>
      <c r="NQF2402" s="14"/>
      <c r="NQG2402" s="14"/>
      <c r="NQH2402" s="14"/>
      <c r="NQI2402" s="14"/>
      <c r="NQJ2402" s="14"/>
      <c r="NQK2402" s="14"/>
      <c r="NQL2402" s="14"/>
      <c r="NQM2402" s="14"/>
      <c r="NQN2402" s="14"/>
      <c r="NQO2402" s="14"/>
      <c r="NQP2402" s="14"/>
      <c r="NQQ2402" s="14"/>
      <c r="NQR2402" s="14"/>
      <c r="NQS2402" s="14"/>
      <c r="NQT2402" s="14"/>
      <c r="NQU2402" s="14"/>
      <c r="NQV2402" s="14"/>
      <c r="NQW2402" s="14"/>
      <c r="NQX2402" s="14"/>
      <c r="NQY2402" s="14"/>
      <c r="NQZ2402" s="14"/>
      <c r="NRA2402" s="14"/>
      <c r="NRB2402" s="14"/>
      <c r="NRC2402" s="14"/>
      <c r="NRD2402" s="14"/>
      <c r="NRE2402" s="14"/>
      <c r="NRF2402" s="14"/>
      <c r="NRG2402" s="14"/>
      <c r="NRH2402" s="14"/>
      <c r="NRI2402" s="14"/>
      <c r="NRJ2402" s="14"/>
      <c r="NRK2402" s="14"/>
      <c r="NRL2402" s="14"/>
      <c r="NRM2402" s="14"/>
      <c r="NRN2402" s="14"/>
      <c r="NRO2402" s="14"/>
      <c r="NRP2402" s="14"/>
      <c r="NRQ2402" s="14"/>
      <c r="NRR2402" s="14"/>
      <c r="NRS2402" s="14"/>
      <c r="NRT2402" s="14"/>
      <c r="NRU2402" s="14"/>
      <c r="NRV2402" s="14"/>
      <c r="NRW2402" s="14"/>
      <c r="NRX2402" s="14"/>
      <c r="NRY2402" s="14"/>
      <c r="NRZ2402" s="14"/>
      <c r="NSA2402" s="14"/>
      <c r="NSB2402" s="14"/>
      <c r="NSC2402" s="14"/>
      <c r="NSD2402" s="14"/>
      <c r="NSE2402" s="14"/>
      <c r="NSF2402" s="14"/>
      <c r="NSG2402" s="14"/>
      <c r="NSH2402" s="14"/>
      <c r="NSI2402" s="14"/>
      <c r="NSJ2402" s="14"/>
      <c r="NSK2402" s="14"/>
      <c r="NSL2402" s="14"/>
      <c r="NSM2402" s="14"/>
      <c r="NSN2402" s="14"/>
      <c r="NSO2402" s="14"/>
      <c r="NSP2402" s="14"/>
      <c r="NSQ2402" s="14"/>
      <c r="NSR2402" s="14"/>
      <c r="NSS2402" s="14"/>
      <c r="NST2402" s="14"/>
      <c r="NSU2402" s="14"/>
      <c r="NSV2402" s="14"/>
      <c r="NSW2402" s="14"/>
      <c r="NSX2402" s="14"/>
      <c r="NSY2402" s="14"/>
      <c r="NSZ2402" s="14"/>
      <c r="NTA2402" s="14"/>
      <c r="NTB2402" s="14"/>
      <c r="NTC2402" s="14"/>
      <c r="NTD2402" s="14"/>
      <c r="NTE2402" s="14"/>
      <c r="NTF2402" s="14"/>
      <c r="NTG2402" s="14"/>
      <c r="NTH2402" s="14"/>
      <c r="NTI2402" s="14"/>
      <c r="NTJ2402" s="14"/>
      <c r="NTK2402" s="14"/>
      <c r="NTL2402" s="14"/>
      <c r="NTM2402" s="14"/>
      <c r="NTN2402" s="14"/>
      <c r="NTO2402" s="14"/>
      <c r="NTP2402" s="14"/>
      <c r="NTQ2402" s="14"/>
      <c r="NTR2402" s="14"/>
      <c r="NTS2402" s="14"/>
      <c r="NTT2402" s="14"/>
      <c r="NTU2402" s="14"/>
      <c r="NTV2402" s="14"/>
      <c r="NTW2402" s="14"/>
      <c r="NTX2402" s="14"/>
      <c r="NTY2402" s="14"/>
      <c r="NTZ2402" s="14"/>
      <c r="NUA2402" s="14"/>
      <c r="NUB2402" s="14"/>
      <c r="NUC2402" s="14"/>
      <c r="NUD2402" s="14"/>
      <c r="NUE2402" s="14"/>
      <c r="NUF2402" s="14"/>
      <c r="NUG2402" s="14"/>
      <c r="NUH2402" s="14"/>
      <c r="NUI2402" s="14"/>
      <c r="NUJ2402" s="14"/>
      <c r="NUK2402" s="14"/>
      <c r="NUL2402" s="14"/>
      <c r="NUM2402" s="14"/>
      <c r="NUN2402" s="14"/>
      <c r="NUO2402" s="14"/>
      <c r="NUP2402" s="14"/>
      <c r="NUQ2402" s="14"/>
      <c r="NUR2402" s="14"/>
      <c r="NUS2402" s="14"/>
      <c r="NUT2402" s="14"/>
      <c r="NUU2402" s="14"/>
      <c r="NUV2402" s="14"/>
      <c r="NUW2402" s="14"/>
      <c r="NUX2402" s="14"/>
      <c r="NUY2402" s="14"/>
      <c r="NUZ2402" s="14"/>
      <c r="NVA2402" s="14"/>
      <c r="NVB2402" s="14"/>
      <c r="NVC2402" s="14"/>
      <c r="NVD2402" s="14"/>
      <c r="NVE2402" s="14"/>
      <c r="NVF2402" s="14"/>
      <c r="NVG2402" s="14"/>
      <c r="NVH2402" s="14"/>
      <c r="NVI2402" s="14"/>
      <c r="NVJ2402" s="14"/>
      <c r="NVK2402" s="14"/>
      <c r="NVL2402" s="14"/>
      <c r="NVM2402" s="14"/>
      <c r="NVN2402" s="14"/>
      <c r="NVO2402" s="14"/>
      <c r="NVP2402" s="14"/>
      <c r="NVQ2402" s="14"/>
      <c r="NVR2402" s="14"/>
      <c r="NVS2402" s="14"/>
      <c r="NVT2402" s="14"/>
      <c r="NVU2402" s="14"/>
      <c r="NVV2402" s="14"/>
      <c r="NVW2402" s="14"/>
      <c r="NVX2402" s="14"/>
      <c r="NVY2402" s="14"/>
      <c r="NVZ2402" s="14"/>
      <c r="NWA2402" s="14"/>
      <c r="NWB2402" s="14"/>
      <c r="NWC2402" s="14"/>
      <c r="NWD2402" s="14"/>
      <c r="NWE2402" s="14"/>
      <c r="NWF2402" s="14"/>
      <c r="NWG2402" s="14"/>
      <c r="NWH2402" s="14"/>
      <c r="NWI2402" s="14"/>
      <c r="NWJ2402" s="14"/>
      <c r="NWK2402" s="14"/>
      <c r="NWL2402" s="14"/>
      <c r="NWM2402" s="14"/>
      <c r="NWN2402" s="14"/>
      <c r="NWO2402" s="14"/>
      <c r="NWP2402" s="14"/>
      <c r="NWQ2402" s="14"/>
      <c r="NWR2402" s="14"/>
      <c r="NWS2402" s="14"/>
      <c r="NWT2402" s="14"/>
      <c r="NWU2402" s="14"/>
      <c r="NWV2402" s="14"/>
      <c r="NWW2402" s="14"/>
      <c r="NWX2402" s="14"/>
      <c r="NWY2402" s="14"/>
      <c r="NWZ2402" s="14"/>
      <c r="NXA2402" s="14"/>
      <c r="NXB2402" s="14"/>
      <c r="NXC2402" s="14"/>
      <c r="NXD2402" s="14"/>
      <c r="NXE2402" s="14"/>
      <c r="NXF2402" s="14"/>
      <c r="NXG2402" s="14"/>
      <c r="NXH2402" s="14"/>
      <c r="NXI2402" s="14"/>
      <c r="NXJ2402" s="14"/>
      <c r="NXK2402" s="14"/>
      <c r="NXL2402" s="14"/>
      <c r="NXM2402" s="14"/>
      <c r="NXN2402" s="14"/>
      <c r="NXO2402" s="14"/>
      <c r="NXP2402" s="14"/>
      <c r="NXQ2402" s="14"/>
      <c r="NXR2402" s="14"/>
      <c r="NXS2402" s="14"/>
      <c r="NXT2402" s="14"/>
      <c r="NXU2402" s="14"/>
      <c r="NXV2402" s="14"/>
      <c r="NXW2402" s="14"/>
      <c r="NXX2402" s="14"/>
      <c r="NXY2402" s="14"/>
      <c r="NXZ2402" s="14"/>
      <c r="NYA2402" s="14"/>
      <c r="NYB2402" s="14"/>
      <c r="NYC2402" s="14"/>
      <c r="NYD2402" s="14"/>
      <c r="NYE2402" s="14"/>
      <c r="NYF2402" s="14"/>
      <c r="NYG2402" s="14"/>
      <c r="NYH2402" s="14"/>
      <c r="NYI2402" s="14"/>
      <c r="NYJ2402" s="14"/>
      <c r="NYK2402" s="14"/>
      <c r="NYL2402" s="14"/>
      <c r="NYM2402" s="14"/>
      <c r="NYN2402" s="14"/>
      <c r="NYO2402" s="14"/>
      <c r="NYP2402" s="14"/>
      <c r="NYQ2402" s="14"/>
      <c r="NYR2402" s="14"/>
      <c r="NYS2402" s="14"/>
      <c r="NYT2402" s="14"/>
      <c r="NYU2402" s="14"/>
      <c r="NYV2402" s="14"/>
      <c r="NYW2402" s="14"/>
      <c r="NYX2402" s="14"/>
      <c r="NYY2402" s="14"/>
      <c r="NYZ2402" s="14"/>
      <c r="NZA2402" s="14"/>
      <c r="NZB2402" s="14"/>
      <c r="NZC2402" s="14"/>
      <c r="NZD2402" s="14"/>
      <c r="NZE2402" s="14"/>
      <c r="NZF2402" s="14"/>
      <c r="NZG2402" s="14"/>
      <c r="NZH2402" s="14"/>
      <c r="NZI2402" s="14"/>
      <c r="NZJ2402" s="14"/>
      <c r="NZK2402" s="14"/>
      <c r="NZL2402" s="14"/>
      <c r="NZM2402" s="14"/>
      <c r="NZN2402" s="14"/>
      <c r="NZO2402" s="14"/>
      <c r="NZP2402" s="14"/>
      <c r="NZQ2402" s="14"/>
      <c r="NZR2402" s="14"/>
      <c r="NZS2402" s="14"/>
      <c r="NZT2402" s="14"/>
      <c r="NZU2402" s="14"/>
      <c r="NZV2402" s="14"/>
      <c r="NZW2402" s="14"/>
      <c r="NZX2402" s="14"/>
      <c r="NZY2402" s="14"/>
      <c r="NZZ2402" s="14"/>
      <c r="OAA2402" s="14"/>
      <c r="OAB2402" s="14"/>
      <c r="OAC2402" s="14"/>
      <c r="OAD2402" s="14"/>
      <c r="OAE2402" s="14"/>
      <c r="OAF2402" s="14"/>
      <c r="OAG2402" s="14"/>
      <c r="OAH2402" s="14"/>
      <c r="OAI2402" s="14"/>
      <c r="OAJ2402" s="14"/>
      <c r="OAK2402" s="14"/>
      <c r="OAL2402" s="14"/>
      <c r="OAM2402" s="14"/>
      <c r="OAN2402" s="14"/>
      <c r="OAO2402" s="14"/>
      <c r="OAP2402" s="14"/>
      <c r="OAQ2402" s="14"/>
      <c r="OAR2402" s="14"/>
      <c r="OAS2402" s="14"/>
      <c r="OAT2402" s="14"/>
      <c r="OAU2402" s="14"/>
      <c r="OAV2402" s="14"/>
      <c r="OAW2402" s="14"/>
      <c r="OAX2402" s="14"/>
      <c r="OAY2402" s="14"/>
      <c r="OAZ2402" s="14"/>
      <c r="OBA2402" s="14"/>
      <c r="OBB2402" s="14"/>
      <c r="OBC2402" s="14"/>
      <c r="OBD2402" s="14"/>
      <c r="OBE2402" s="14"/>
      <c r="OBF2402" s="14"/>
      <c r="OBG2402" s="14"/>
      <c r="OBH2402" s="14"/>
      <c r="OBI2402" s="14"/>
      <c r="OBJ2402" s="14"/>
      <c r="OBK2402" s="14"/>
      <c r="OBL2402" s="14"/>
      <c r="OBM2402" s="14"/>
      <c r="OBN2402" s="14"/>
      <c r="OBO2402" s="14"/>
      <c r="OBP2402" s="14"/>
      <c r="OBQ2402" s="14"/>
      <c r="OBR2402" s="14"/>
      <c r="OBS2402" s="14"/>
      <c r="OBT2402" s="14"/>
      <c r="OBU2402" s="14"/>
      <c r="OBV2402" s="14"/>
      <c r="OBW2402" s="14"/>
      <c r="OBX2402" s="14"/>
      <c r="OBY2402" s="14"/>
      <c r="OBZ2402" s="14"/>
      <c r="OCA2402" s="14"/>
      <c r="OCB2402" s="14"/>
      <c r="OCC2402" s="14"/>
      <c r="OCD2402" s="14"/>
      <c r="OCE2402" s="14"/>
      <c r="OCF2402" s="14"/>
      <c r="OCG2402" s="14"/>
      <c r="OCH2402" s="14"/>
      <c r="OCI2402" s="14"/>
      <c r="OCJ2402" s="14"/>
      <c r="OCK2402" s="14"/>
      <c r="OCL2402" s="14"/>
      <c r="OCM2402" s="14"/>
      <c r="OCN2402" s="14"/>
      <c r="OCO2402" s="14"/>
      <c r="OCP2402" s="14"/>
      <c r="OCQ2402" s="14"/>
      <c r="OCR2402" s="14"/>
      <c r="OCS2402" s="14"/>
      <c r="OCT2402" s="14"/>
      <c r="OCU2402" s="14"/>
      <c r="OCV2402" s="14"/>
      <c r="OCW2402" s="14"/>
      <c r="OCX2402" s="14"/>
      <c r="OCY2402" s="14"/>
      <c r="OCZ2402" s="14"/>
      <c r="ODA2402" s="14"/>
      <c r="ODB2402" s="14"/>
      <c r="ODC2402" s="14"/>
      <c r="ODD2402" s="14"/>
      <c r="ODE2402" s="14"/>
      <c r="ODF2402" s="14"/>
      <c r="ODG2402" s="14"/>
      <c r="ODH2402" s="14"/>
      <c r="ODI2402" s="14"/>
      <c r="ODJ2402" s="14"/>
      <c r="ODK2402" s="14"/>
      <c r="ODL2402" s="14"/>
      <c r="ODM2402" s="14"/>
      <c r="ODN2402" s="14"/>
      <c r="ODO2402" s="14"/>
      <c r="ODP2402" s="14"/>
      <c r="ODQ2402" s="14"/>
      <c r="ODR2402" s="14"/>
      <c r="ODS2402" s="14"/>
      <c r="ODT2402" s="14"/>
      <c r="ODU2402" s="14"/>
      <c r="ODV2402" s="14"/>
      <c r="ODW2402" s="14"/>
      <c r="ODX2402" s="14"/>
      <c r="ODY2402" s="14"/>
      <c r="ODZ2402" s="14"/>
      <c r="OEA2402" s="14"/>
      <c r="OEB2402" s="14"/>
      <c r="OEC2402" s="14"/>
      <c r="OED2402" s="14"/>
      <c r="OEE2402" s="14"/>
      <c r="OEF2402" s="14"/>
      <c r="OEG2402" s="14"/>
      <c r="OEH2402" s="14"/>
      <c r="OEI2402" s="14"/>
      <c r="OEJ2402" s="14"/>
      <c r="OEK2402" s="14"/>
      <c r="OEL2402" s="14"/>
      <c r="OEM2402" s="14"/>
      <c r="OEN2402" s="14"/>
      <c r="OEO2402" s="14"/>
      <c r="OEP2402" s="14"/>
      <c r="OEQ2402" s="14"/>
      <c r="OER2402" s="14"/>
      <c r="OES2402" s="14"/>
      <c r="OET2402" s="14"/>
      <c r="OEU2402" s="14"/>
      <c r="OEV2402" s="14"/>
      <c r="OEW2402" s="14"/>
      <c r="OEX2402" s="14"/>
      <c r="OEY2402" s="14"/>
      <c r="OEZ2402" s="14"/>
      <c r="OFA2402" s="14"/>
      <c r="OFB2402" s="14"/>
      <c r="OFC2402" s="14"/>
      <c r="OFD2402" s="14"/>
      <c r="OFE2402" s="14"/>
      <c r="OFF2402" s="14"/>
      <c r="OFG2402" s="14"/>
      <c r="OFH2402" s="14"/>
      <c r="OFI2402" s="14"/>
      <c r="OFJ2402" s="14"/>
      <c r="OFK2402" s="14"/>
      <c r="OFL2402" s="14"/>
      <c r="OFM2402" s="14"/>
      <c r="OFN2402" s="14"/>
      <c r="OFO2402" s="14"/>
      <c r="OFP2402" s="14"/>
      <c r="OFQ2402" s="14"/>
      <c r="OFR2402" s="14"/>
      <c r="OFS2402" s="14"/>
      <c r="OFT2402" s="14"/>
      <c r="OFU2402" s="14"/>
      <c r="OFV2402" s="14"/>
      <c r="OFW2402" s="14"/>
      <c r="OFX2402" s="14"/>
      <c r="OFY2402" s="14"/>
      <c r="OFZ2402" s="14"/>
      <c r="OGA2402" s="14"/>
      <c r="OGB2402" s="14"/>
      <c r="OGC2402" s="14"/>
      <c r="OGD2402" s="14"/>
      <c r="OGE2402" s="14"/>
      <c r="OGF2402" s="14"/>
      <c r="OGG2402" s="14"/>
      <c r="OGH2402" s="14"/>
      <c r="OGI2402" s="14"/>
      <c r="OGJ2402" s="14"/>
      <c r="OGK2402" s="14"/>
      <c r="OGL2402" s="14"/>
      <c r="OGM2402" s="14"/>
      <c r="OGN2402" s="14"/>
      <c r="OGO2402" s="14"/>
      <c r="OGP2402" s="14"/>
      <c r="OGQ2402" s="14"/>
      <c r="OGR2402" s="14"/>
      <c r="OGS2402" s="14"/>
      <c r="OGT2402" s="14"/>
      <c r="OGU2402" s="14"/>
      <c r="OGV2402" s="14"/>
      <c r="OGW2402" s="14"/>
      <c r="OGX2402" s="14"/>
      <c r="OGY2402" s="14"/>
      <c r="OGZ2402" s="14"/>
      <c r="OHA2402" s="14"/>
      <c r="OHB2402" s="14"/>
      <c r="OHC2402" s="14"/>
      <c r="OHD2402" s="14"/>
      <c r="OHE2402" s="14"/>
      <c r="OHF2402" s="14"/>
      <c r="OHG2402" s="14"/>
      <c r="OHH2402" s="14"/>
      <c r="OHI2402" s="14"/>
      <c r="OHJ2402" s="14"/>
      <c r="OHK2402" s="14"/>
      <c r="OHL2402" s="14"/>
      <c r="OHM2402" s="14"/>
      <c r="OHN2402" s="14"/>
      <c r="OHO2402" s="14"/>
      <c r="OHP2402" s="14"/>
      <c r="OHQ2402" s="14"/>
      <c r="OHR2402" s="14"/>
      <c r="OHS2402" s="14"/>
      <c r="OHT2402" s="14"/>
      <c r="OHU2402" s="14"/>
      <c r="OHV2402" s="14"/>
      <c r="OHW2402" s="14"/>
      <c r="OHX2402" s="14"/>
      <c r="OHY2402" s="14"/>
      <c r="OHZ2402" s="14"/>
      <c r="OIA2402" s="14"/>
      <c r="OIB2402" s="14"/>
      <c r="OIC2402" s="14"/>
      <c r="OID2402" s="14"/>
      <c r="OIE2402" s="14"/>
      <c r="OIF2402" s="14"/>
      <c r="OIG2402" s="14"/>
      <c r="OIH2402" s="14"/>
      <c r="OII2402" s="14"/>
      <c r="OIJ2402" s="14"/>
      <c r="OIK2402" s="14"/>
      <c r="OIL2402" s="14"/>
      <c r="OIM2402" s="14"/>
      <c r="OIN2402" s="14"/>
      <c r="OIO2402" s="14"/>
      <c r="OIP2402" s="14"/>
      <c r="OIQ2402" s="14"/>
      <c r="OIR2402" s="14"/>
      <c r="OIS2402" s="14"/>
      <c r="OIT2402" s="14"/>
      <c r="OIU2402" s="14"/>
      <c r="OIV2402" s="14"/>
      <c r="OIW2402" s="14"/>
      <c r="OIX2402" s="14"/>
      <c r="OIY2402" s="14"/>
      <c r="OIZ2402" s="14"/>
      <c r="OJA2402" s="14"/>
      <c r="OJB2402" s="14"/>
      <c r="OJC2402" s="14"/>
      <c r="OJD2402" s="14"/>
      <c r="OJE2402" s="14"/>
      <c r="OJF2402" s="14"/>
      <c r="OJG2402" s="14"/>
      <c r="OJH2402" s="14"/>
      <c r="OJI2402" s="14"/>
      <c r="OJJ2402" s="14"/>
      <c r="OJK2402" s="14"/>
      <c r="OJL2402" s="14"/>
      <c r="OJM2402" s="14"/>
      <c r="OJN2402" s="14"/>
      <c r="OJO2402" s="14"/>
      <c r="OJP2402" s="14"/>
      <c r="OJQ2402" s="14"/>
      <c r="OJR2402" s="14"/>
      <c r="OJS2402" s="14"/>
      <c r="OJT2402" s="14"/>
      <c r="OJU2402" s="14"/>
      <c r="OJV2402" s="14"/>
      <c r="OJW2402" s="14"/>
      <c r="OJX2402" s="14"/>
      <c r="OJY2402" s="14"/>
      <c r="OJZ2402" s="14"/>
      <c r="OKA2402" s="14"/>
      <c r="OKB2402" s="14"/>
      <c r="OKC2402" s="14"/>
      <c r="OKD2402" s="14"/>
      <c r="OKE2402" s="14"/>
      <c r="OKF2402" s="14"/>
      <c r="OKG2402" s="14"/>
      <c r="OKH2402" s="14"/>
      <c r="OKI2402" s="14"/>
      <c r="OKJ2402" s="14"/>
      <c r="OKK2402" s="14"/>
      <c r="OKL2402" s="14"/>
      <c r="OKM2402" s="14"/>
      <c r="OKN2402" s="14"/>
      <c r="OKO2402" s="14"/>
      <c r="OKP2402" s="14"/>
      <c r="OKQ2402" s="14"/>
      <c r="OKR2402" s="14"/>
      <c r="OKS2402" s="14"/>
      <c r="OKT2402" s="14"/>
      <c r="OKU2402" s="14"/>
      <c r="OKV2402" s="14"/>
      <c r="OKW2402" s="14"/>
      <c r="OKX2402" s="14"/>
      <c r="OKY2402" s="14"/>
      <c r="OKZ2402" s="14"/>
      <c r="OLA2402" s="14"/>
      <c r="OLB2402" s="14"/>
      <c r="OLC2402" s="14"/>
      <c r="OLD2402" s="14"/>
      <c r="OLE2402" s="14"/>
      <c r="OLF2402" s="14"/>
      <c r="OLG2402" s="14"/>
      <c r="OLH2402" s="14"/>
      <c r="OLI2402" s="14"/>
      <c r="OLJ2402" s="14"/>
      <c r="OLK2402" s="14"/>
      <c r="OLL2402" s="14"/>
      <c r="OLM2402" s="14"/>
      <c r="OLN2402" s="14"/>
      <c r="OLO2402" s="14"/>
      <c r="OLP2402" s="14"/>
      <c r="OLQ2402" s="14"/>
      <c r="OLR2402" s="14"/>
      <c r="OLS2402" s="14"/>
      <c r="OLT2402" s="14"/>
      <c r="OLU2402" s="14"/>
      <c r="OLV2402" s="14"/>
      <c r="OLW2402" s="14"/>
      <c r="OLX2402" s="14"/>
      <c r="OLY2402" s="14"/>
      <c r="OLZ2402" s="14"/>
      <c r="OMA2402" s="14"/>
      <c r="OMB2402" s="14"/>
      <c r="OMC2402" s="14"/>
      <c r="OMD2402" s="14"/>
      <c r="OME2402" s="14"/>
      <c r="OMF2402" s="14"/>
      <c r="OMG2402" s="14"/>
      <c r="OMH2402" s="14"/>
      <c r="OMI2402" s="14"/>
      <c r="OMJ2402" s="14"/>
      <c r="OMK2402" s="14"/>
      <c r="OML2402" s="14"/>
      <c r="OMM2402" s="14"/>
      <c r="OMN2402" s="14"/>
      <c r="OMO2402" s="14"/>
      <c r="OMP2402" s="14"/>
      <c r="OMQ2402" s="14"/>
      <c r="OMR2402" s="14"/>
      <c r="OMS2402" s="14"/>
      <c r="OMT2402" s="14"/>
      <c r="OMU2402" s="14"/>
      <c r="OMV2402" s="14"/>
      <c r="OMW2402" s="14"/>
      <c r="OMX2402" s="14"/>
      <c r="OMY2402" s="14"/>
      <c r="OMZ2402" s="14"/>
      <c r="ONA2402" s="14"/>
      <c r="ONB2402" s="14"/>
      <c r="ONC2402" s="14"/>
      <c r="OND2402" s="14"/>
      <c r="ONE2402" s="14"/>
      <c r="ONF2402" s="14"/>
      <c r="ONG2402" s="14"/>
      <c r="ONH2402" s="14"/>
      <c r="ONI2402" s="14"/>
      <c r="ONJ2402" s="14"/>
      <c r="ONK2402" s="14"/>
      <c r="ONL2402" s="14"/>
      <c r="ONM2402" s="14"/>
      <c r="ONN2402" s="14"/>
      <c r="ONO2402" s="14"/>
      <c r="ONP2402" s="14"/>
      <c r="ONQ2402" s="14"/>
      <c r="ONR2402" s="14"/>
      <c r="ONS2402" s="14"/>
      <c r="ONT2402" s="14"/>
      <c r="ONU2402" s="14"/>
      <c r="ONV2402" s="14"/>
      <c r="ONW2402" s="14"/>
      <c r="ONX2402" s="14"/>
      <c r="ONY2402" s="14"/>
      <c r="ONZ2402" s="14"/>
      <c r="OOA2402" s="14"/>
      <c r="OOB2402" s="14"/>
      <c r="OOC2402" s="14"/>
      <c r="OOD2402" s="14"/>
      <c r="OOE2402" s="14"/>
      <c r="OOF2402" s="14"/>
      <c r="OOG2402" s="14"/>
      <c r="OOH2402" s="14"/>
      <c r="OOI2402" s="14"/>
      <c r="OOJ2402" s="14"/>
      <c r="OOK2402" s="14"/>
      <c r="OOL2402" s="14"/>
      <c r="OOM2402" s="14"/>
      <c r="OON2402" s="14"/>
      <c r="OOO2402" s="14"/>
      <c r="OOP2402" s="14"/>
      <c r="OOQ2402" s="14"/>
      <c r="OOR2402" s="14"/>
      <c r="OOS2402" s="14"/>
      <c r="OOT2402" s="14"/>
      <c r="OOU2402" s="14"/>
      <c r="OOV2402" s="14"/>
      <c r="OOW2402" s="14"/>
      <c r="OOX2402" s="14"/>
      <c r="OOY2402" s="14"/>
      <c r="OOZ2402" s="14"/>
      <c r="OPA2402" s="14"/>
      <c r="OPB2402" s="14"/>
      <c r="OPC2402" s="14"/>
      <c r="OPD2402" s="14"/>
      <c r="OPE2402" s="14"/>
      <c r="OPF2402" s="14"/>
      <c r="OPG2402" s="14"/>
      <c r="OPH2402" s="14"/>
      <c r="OPI2402" s="14"/>
      <c r="OPJ2402" s="14"/>
      <c r="OPK2402" s="14"/>
      <c r="OPL2402" s="14"/>
      <c r="OPM2402" s="14"/>
      <c r="OPN2402" s="14"/>
      <c r="OPO2402" s="14"/>
      <c r="OPP2402" s="14"/>
      <c r="OPQ2402" s="14"/>
      <c r="OPR2402" s="14"/>
      <c r="OPS2402" s="14"/>
      <c r="OPT2402" s="14"/>
      <c r="OPU2402" s="14"/>
      <c r="OPV2402" s="14"/>
      <c r="OPW2402" s="14"/>
      <c r="OPX2402" s="14"/>
      <c r="OPY2402" s="14"/>
      <c r="OPZ2402" s="14"/>
      <c r="OQA2402" s="14"/>
      <c r="OQB2402" s="14"/>
      <c r="OQC2402" s="14"/>
      <c r="OQD2402" s="14"/>
      <c r="OQE2402" s="14"/>
      <c r="OQF2402" s="14"/>
      <c r="OQG2402" s="14"/>
      <c r="OQH2402" s="14"/>
      <c r="OQI2402" s="14"/>
      <c r="OQJ2402" s="14"/>
      <c r="OQK2402" s="14"/>
      <c r="OQL2402" s="14"/>
      <c r="OQM2402" s="14"/>
      <c r="OQN2402" s="14"/>
      <c r="OQO2402" s="14"/>
      <c r="OQP2402" s="14"/>
      <c r="OQQ2402" s="14"/>
      <c r="OQR2402" s="14"/>
      <c r="OQS2402" s="14"/>
      <c r="OQT2402" s="14"/>
      <c r="OQU2402" s="14"/>
      <c r="OQV2402" s="14"/>
      <c r="OQW2402" s="14"/>
      <c r="OQX2402" s="14"/>
      <c r="OQY2402" s="14"/>
      <c r="OQZ2402" s="14"/>
      <c r="ORA2402" s="14"/>
      <c r="ORB2402" s="14"/>
      <c r="ORC2402" s="14"/>
      <c r="ORD2402" s="14"/>
      <c r="ORE2402" s="14"/>
      <c r="ORF2402" s="14"/>
      <c r="ORG2402" s="14"/>
      <c r="ORH2402" s="14"/>
      <c r="ORI2402" s="14"/>
      <c r="ORJ2402" s="14"/>
      <c r="ORK2402" s="14"/>
      <c r="ORL2402" s="14"/>
      <c r="ORM2402" s="14"/>
      <c r="ORN2402" s="14"/>
      <c r="ORO2402" s="14"/>
      <c r="ORP2402" s="14"/>
      <c r="ORQ2402" s="14"/>
      <c r="ORR2402" s="14"/>
      <c r="ORS2402" s="14"/>
      <c r="ORT2402" s="14"/>
      <c r="ORU2402" s="14"/>
      <c r="ORV2402" s="14"/>
      <c r="ORW2402" s="14"/>
      <c r="ORX2402" s="14"/>
      <c r="ORY2402" s="14"/>
      <c r="ORZ2402" s="14"/>
      <c r="OSA2402" s="14"/>
      <c r="OSB2402" s="14"/>
      <c r="OSC2402" s="14"/>
      <c r="OSD2402" s="14"/>
      <c r="OSE2402" s="14"/>
      <c r="OSF2402" s="14"/>
      <c r="OSG2402" s="14"/>
      <c r="OSH2402" s="14"/>
      <c r="OSI2402" s="14"/>
      <c r="OSJ2402" s="14"/>
      <c r="OSK2402" s="14"/>
      <c r="OSL2402" s="14"/>
      <c r="OSM2402" s="14"/>
      <c r="OSN2402" s="14"/>
      <c r="OSO2402" s="14"/>
      <c r="OSP2402" s="14"/>
      <c r="OSQ2402" s="14"/>
      <c r="OSR2402" s="14"/>
      <c r="OSS2402" s="14"/>
      <c r="OST2402" s="14"/>
      <c r="OSU2402" s="14"/>
      <c r="OSV2402" s="14"/>
      <c r="OSW2402" s="14"/>
      <c r="OSX2402" s="14"/>
      <c r="OSY2402" s="14"/>
      <c r="OSZ2402" s="14"/>
      <c r="OTA2402" s="14"/>
      <c r="OTB2402" s="14"/>
      <c r="OTC2402" s="14"/>
      <c r="OTD2402" s="14"/>
      <c r="OTE2402" s="14"/>
      <c r="OTF2402" s="14"/>
      <c r="OTG2402" s="14"/>
      <c r="OTH2402" s="14"/>
      <c r="OTI2402" s="14"/>
      <c r="OTJ2402" s="14"/>
      <c r="OTK2402" s="14"/>
      <c r="OTL2402" s="14"/>
      <c r="OTM2402" s="14"/>
      <c r="OTN2402" s="14"/>
      <c r="OTO2402" s="14"/>
      <c r="OTP2402" s="14"/>
      <c r="OTQ2402" s="14"/>
      <c r="OTR2402" s="14"/>
      <c r="OTS2402" s="14"/>
      <c r="OTT2402" s="14"/>
      <c r="OTU2402" s="14"/>
      <c r="OTV2402" s="14"/>
      <c r="OTW2402" s="14"/>
      <c r="OTX2402" s="14"/>
      <c r="OTY2402" s="14"/>
      <c r="OTZ2402" s="14"/>
      <c r="OUA2402" s="14"/>
      <c r="OUB2402" s="14"/>
      <c r="OUC2402" s="14"/>
      <c r="OUD2402" s="14"/>
      <c r="OUE2402" s="14"/>
      <c r="OUF2402" s="14"/>
      <c r="OUG2402" s="14"/>
      <c r="OUH2402" s="14"/>
      <c r="OUI2402" s="14"/>
      <c r="OUJ2402" s="14"/>
      <c r="OUK2402" s="14"/>
      <c r="OUL2402" s="14"/>
      <c r="OUM2402" s="14"/>
      <c r="OUN2402" s="14"/>
      <c r="OUO2402" s="14"/>
      <c r="OUP2402" s="14"/>
      <c r="OUQ2402" s="14"/>
      <c r="OUR2402" s="14"/>
      <c r="OUS2402" s="14"/>
      <c r="OUT2402" s="14"/>
      <c r="OUU2402" s="14"/>
      <c r="OUV2402" s="14"/>
      <c r="OUW2402" s="14"/>
      <c r="OUX2402" s="14"/>
      <c r="OUY2402" s="14"/>
      <c r="OUZ2402" s="14"/>
      <c r="OVA2402" s="14"/>
      <c r="OVB2402" s="14"/>
      <c r="OVC2402" s="14"/>
      <c r="OVD2402" s="14"/>
      <c r="OVE2402" s="14"/>
      <c r="OVF2402" s="14"/>
      <c r="OVG2402" s="14"/>
      <c r="OVH2402" s="14"/>
      <c r="OVI2402" s="14"/>
      <c r="OVJ2402" s="14"/>
      <c r="OVK2402" s="14"/>
      <c r="OVL2402" s="14"/>
      <c r="OVM2402" s="14"/>
      <c r="OVN2402" s="14"/>
      <c r="OVO2402" s="14"/>
      <c r="OVP2402" s="14"/>
      <c r="OVQ2402" s="14"/>
      <c r="OVR2402" s="14"/>
      <c r="OVS2402" s="14"/>
      <c r="OVT2402" s="14"/>
      <c r="OVU2402" s="14"/>
      <c r="OVV2402" s="14"/>
      <c r="OVW2402" s="14"/>
      <c r="OVX2402" s="14"/>
      <c r="OVY2402" s="14"/>
      <c r="OVZ2402" s="14"/>
      <c r="OWA2402" s="14"/>
      <c r="OWB2402" s="14"/>
      <c r="OWC2402" s="14"/>
      <c r="OWD2402" s="14"/>
      <c r="OWE2402" s="14"/>
      <c r="OWF2402" s="14"/>
      <c r="OWG2402" s="14"/>
      <c r="OWH2402" s="14"/>
      <c r="OWI2402" s="14"/>
      <c r="OWJ2402" s="14"/>
      <c r="OWK2402" s="14"/>
      <c r="OWL2402" s="14"/>
      <c r="OWM2402" s="14"/>
      <c r="OWN2402" s="14"/>
      <c r="OWO2402" s="14"/>
      <c r="OWP2402" s="14"/>
      <c r="OWQ2402" s="14"/>
      <c r="OWR2402" s="14"/>
      <c r="OWS2402" s="14"/>
      <c r="OWT2402" s="14"/>
      <c r="OWU2402" s="14"/>
      <c r="OWV2402" s="14"/>
      <c r="OWW2402" s="14"/>
      <c r="OWX2402" s="14"/>
      <c r="OWY2402" s="14"/>
      <c r="OWZ2402" s="14"/>
      <c r="OXA2402" s="14"/>
      <c r="OXB2402" s="14"/>
      <c r="OXC2402" s="14"/>
      <c r="OXD2402" s="14"/>
      <c r="OXE2402" s="14"/>
      <c r="OXF2402" s="14"/>
      <c r="OXG2402" s="14"/>
      <c r="OXH2402" s="14"/>
      <c r="OXI2402" s="14"/>
      <c r="OXJ2402" s="14"/>
      <c r="OXK2402" s="14"/>
      <c r="OXL2402" s="14"/>
      <c r="OXM2402" s="14"/>
      <c r="OXN2402" s="14"/>
      <c r="OXO2402" s="14"/>
      <c r="OXP2402" s="14"/>
      <c r="OXQ2402" s="14"/>
      <c r="OXR2402" s="14"/>
      <c r="OXS2402" s="14"/>
      <c r="OXT2402" s="14"/>
      <c r="OXU2402" s="14"/>
      <c r="OXV2402" s="14"/>
      <c r="OXW2402" s="14"/>
      <c r="OXX2402" s="14"/>
      <c r="OXY2402" s="14"/>
      <c r="OXZ2402" s="14"/>
      <c r="OYA2402" s="14"/>
      <c r="OYB2402" s="14"/>
      <c r="OYC2402" s="14"/>
      <c r="OYD2402" s="14"/>
      <c r="OYE2402" s="14"/>
      <c r="OYF2402" s="14"/>
      <c r="OYG2402" s="14"/>
      <c r="OYH2402" s="14"/>
      <c r="OYI2402" s="14"/>
      <c r="OYJ2402" s="14"/>
      <c r="OYK2402" s="14"/>
      <c r="OYL2402" s="14"/>
      <c r="OYM2402" s="14"/>
      <c r="OYN2402" s="14"/>
      <c r="OYO2402" s="14"/>
      <c r="OYP2402" s="14"/>
      <c r="OYQ2402" s="14"/>
      <c r="OYR2402" s="14"/>
      <c r="OYS2402" s="14"/>
      <c r="OYT2402" s="14"/>
      <c r="OYU2402" s="14"/>
      <c r="OYV2402" s="14"/>
      <c r="OYW2402" s="14"/>
      <c r="OYX2402" s="14"/>
      <c r="OYY2402" s="14"/>
      <c r="OYZ2402" s="14"/>
      <c r="OZA2402" s="14"/>
      <c r="OZB2402" s="14"/>
      <c r="OZC2402" s="14"/>
      <c r="OZD2402" s="14"/>
      <c r="OZE2402" s="14"/>
      <c r="OZF2402" s="14"/>
      <c r="OZG2402" s="14"/>
      <c r="OZH2402" s="14"/>
      <c r="OZI2402" s="14"/>
      <c r="OZJ2402" s="14"/>
      <c r="OZK2402" s="14"/>
      <c r="OZL2402" s="14"/>
      <c r="OZM2402" s="14"/>
      <c r="OZN2402" s="14"/>
      <c r="OZO2402" s="14"/>
      <c r="OZP2402" s="14"/>
      <c r="OZQ2402" s="14"/>
      <c r="OZR2402" s="14"/>
      <c r="OZS2402" s="14"/>
      <c r="OZT2402" s="14"/>
      <c r="OZU2402" s="14"/>
      <c r="OZV2402" s="14"/>
      <c r="OZW2402" s="14"/>
      <c r="OZX2402" s="14"/>
      <c r="OZY2402" s="14"/>
      <c r="OZZ2402" s="14"/>
      <c r="PAA2402" s="14"/>
      <c r="PAB2402" s="14"/>
      <c r="PAC2402" s="14"/>
      <c r="PAD2402" s="14"/>
      <c r="PAE2402" s="14"/>
      <c r="PAF2402" s="14"/>
      <c r="PAG2402" s="14"/>
      <c r="PAH2402" s="14"/>
      <c r="PAI2402" s="14"/>
      <c r="PAJ2402" s="14"/>
      <c r="PAK2402" s="14"/>
      <c r="PAL2402" s="14"/>
      <c r="PAM2402" s="14"/>
      <c r="PAN2402" s="14"/>
      <c r="PAO2402" s="14"/>
      <c r="PAP2402" s="14"/>
      <c r="PAQ2402" s="14"/>
      <c r="PAR2402" s="14"/>
      <c r="PAS2402" s="14"/>
      <c r="PAT2402" s="14"/>
      <c r="PAU2402" s="14"/>
      <c r="PAV2402" s="14"/>
      <c r="PAW2402" s="14"/>
      <c r="PAX2402" s="14"/>
      <c r="PAY2402" s="14"/>
      <c r="PAZ2402" s="14"/>
      <c r="PBA2402" s="14"/>
      <c r="PBB2402" s="14"/>
      <c r="PBC2402" s="14"/>
      <c r="PBD2402" s="14"/>
      <c r="PBE2402" s="14"/>
      <c r="PBF2402" s="14"/>
      <c r="PBG2402" s="14"/>
      <c r="PBH2402" s="14"/>
      <c r="PBI2402" s="14"/>
      <c r="PBJ2402" s="14"/>
      <c r="PBK2402" s="14"/>
      <c r="PBL2402" s="14"/>
      <c r="PBM2402" s="14"/>
      <c r="PBN2402" s="14"/>
      <c r="PBO2402" s="14"/>
      <c r="PBP2402" s="14"/>
      <c r="PBQ2402" s="14"/>
      <c r="PBR2402" s="14"/>
      <c r="PBS2402" s="14"/>
      <c r="PBT2402" s="14"/>
      <c r="PBU2402" s="14"/>
      <c r="PBV2402" s="14"/>
      <c r="PBW2402" s="14"/>
      <c r="PBX2402" s="14"/>
      <c r="PBY2402" s="14"/>
      <c r="PBZ2402" s="14"/>
      <c r="PCA2402" s="14"/>
      <c r="PCB2402" s="14"/>
      <c r="PCC2402" s="14"/>
      <c r="PCD2402" s="14"/>
      <c r="PCE2402" s="14"/>
      <c r="PCF2402" s="14"/>
      <c r="PCG2402" s="14"/>
      <c r="PCH2402" s="14"/>
      <c r="PCI2402" s="14"/>
      <c r="PCJ2402" s="14"/>
      <c r="PCK2402" s="14"/>
      <c r="PCL2402" s="14"/>
      <c r="PCM2402" s="14"/>
      <c r="PCN2402" s="14"/>
      <c r="PCO2402" s="14"/>
      <c r="PCP2402" s="14"/>
      <c r="PCQ2402" s="14"/>
      <c r="PCR2402" s="14"/>
      <c r="PCS2402" s="14"/>
      <c r="PCT2402" s="14"/>
      <c r="PCU2402" s="14"/>
      <c r="PCV2402" s="14"/>
      <c r="PCW2402" s="14"/>
      <c r="PCX2402" s="14"/>
      <c r="PCY2402" s="14"/>
      <c r="PCZ2402" s="14"/>
      <c r="PDA2402" s="14"/>
      <c r="PDB2402" s="14"/>
      <c r="PDC2402" s="14"/>
      <c r="PDD2402" s="14"/>
      <c r="PDE2402" s="14"/>
      <c r="PDF2402" s="14"/>
      <c r="PDG2402" s="14"/>
      <c r="PDH2402" s="14"/>
      <c r="PDI2402" s="14"/>
      <c r="PDJ2402" s="14"/>
      <c r="PDK2402" s="14"/>
      <c r="PDL2402" s="14"/>
      <c r="PDM2402" s="14"/>
      <c r="PDN2402" s="14"/>
      <c r="PDO2402" s="14"/>
      <c r="PDP2402" s="14"/>
      <c r="PDQ2402" s="14"/>
      <c r="PDR2402" s="14"/>
      <c r="PDS2402" s="14"/>
      <c r="PDT2402" s="14"/>
      <c r="PDU2402" s="14"/>
      <c r="PDV2402" s="14"/>
      <c r="PDW2402" s="14"/>
      <c r="PDX2402" s="14"/>
      <c r="PDY2402" s="14"/>
      <c r="PDZ2402" s="14"/>
      <c r="PEA2402" s="14"/>
      <c r="PEB2402" s="14"/>
      <c r="PEC2402" s="14"/>
      <c r="PED2402" s="14"/>
      <c r="PEE2402" s="14"/>
      <c r="PEF2402" s="14"/>
      <c r="PEG2402" s="14"/>
      <c r="PEH2402" s="14"/>
      <c r="PEI2402" s="14"/>
      <c r="PEJ2402" s="14"/>
      <c r="PEK2402" s="14"/>
      <c r="PEL2402" s="14"/>
      <c r="PEM2402" s="14"/>
      <c r="PEN2402" s="14"/>
      <c r="PEO2402" s="14"/>
      <c r="PEP2402" s="14"/>
      <c r="PEQ2402" s="14"/>
      <c r="PER2402" s="14"/>
      <c r="PES2402" s="14"/>
      <c r="PET2402" s="14"/>
      <c r="PEU2402" s="14"/>
      <c r="PEV2402" s="14"/>
      <c r="PEW2402" s="14"/>
      <c r="PEX2402" s="14"/>
      <c r="PEY2402" s="14"/>
      <c r="PEZ2402" s="14"/>
      <c r="PFA2402" s="14"/>
      <c r="PFB2402" s="14"/>
      <c r="PFC2402" s="14"/>
      <c r="PFD2402" s="14"/>
      <c r="PFE2402" s="14"/>
      <c r="PFF2402" s="14"/>
      <c r="PFG2402" s="14"/>
      <c r="PFH2402" s="14"/>
      <c r="PFI2402" s="14"/>
      <c r="PFJ2402" s="14"/>
      <c r="PFK2402" s="14"/>
      <c r="PFL2402" s="14"/>
      <c r="PFM2402" s="14"/>
      <c r="PFN2402" s="14"/>
      <c r="PFO2402" s="14"/>
      <c r="PFP2402" s="14"/>
      <c r="PFQ2402" s="14"/>
      <c r="PFR2402" s="14"/>
      <c r="PFS2402" s="14"/>
      <c r="PFT2402" s="14"/>
      <c r="PFU2402" s="14"/>
      <c r="PFV2402" s="14"/>
      <c r="PFW2402" s="14"/>
      <c r="PFX2402" s="14"/>
      <c r="PFY2402" s="14"/>
      <c r="PFZ2402" s="14"/>
      <c r="PGA2402" s="14"/>
      <c r="PGB2402" s="14"/>
      <c r="PGC2402" s="14"/>
      <c r="PGD2402" s="14"/>
      <c r="PGE2402" s="14"/>
      <c r="PGF2402" s="14"/>
      <c r="PGG2402" s="14"/>
      <c r="PGH2402" s="14"/>
      <c r="PGI2402" s="14"/>
      <c r="PGJ2402" s="14"/>
      <c r="PGK2402" s="14"/>
      <c r="PGL2402" s="14"/>
      <c r="PGM2402" s="14"/>
      <c r="PGN2402" s="14"/>
      <c r="PGO2402" s="14"/>
      <c r="PGP2402" s="14"/>
      <c r="PGQ2402" s="14"/>
      <c r="PGR2402" s="14"/>
      <c r="PGS2402" s="14"/>
      <c r="PGT2402" s="14"/>
      <c r="PGU2402" s="14"/>
      <c r="PGV2402" s="14"/>
      <c r="PGW2402" s="14"/>
      <c r="PGX2402" s="14"/>
      <c r="PGY2402" s="14"/>
      <c r="PGZ2402" s="14"/>
      <c r="PHA2402" s="14"/>
      <c r="PHB2402" s="14"/>
      <c r="PHC2402" s="14"/>
      <c r="PHD2402" s="14"/>
      <c r="PHE2402" s="14"/>
      <c r="PHF2402" s="14"/>
      <c r="PHG2402" s="14"/>
      <c r="PHH2402" s="14"/>
      <c r="PHI2402" s="14"/>
      <c r="PHJ2402" s="14"/>
      <c r="PHK2402" s="14"/>
      <c r="PHL2402" s="14"/>
      <c r="PHM2402" s="14"/>
      <c r="PHN2402" s="14"/>
      <c r="PHO2402" s="14"/>
      <c r="PHP2402" s="14"/>
      <c r="PHQ2402" s="14"/>
      <c r="PHR2402" s="14"/>
      <c r="PHS2402" s="14"/>
      <c r="PHT2402" s="14"/>
      <c r="PHU2402" s="14"/>
      <c r="PHV2402" s="14"/>
      <c r="PHW2402" s="14"/>
      <c r="PHX2402" s="14"/>
      <c r="PHY2402" s="14"/>
      <c r="PHZ2402" s="14"/>
      <c r="PIA2402" s="14"/>
      <c r="PIB2402" s="14"/>
      <c r="PIC2402" s="14"/>
      <c r="PID2402" s="14"/>
      <c r="PIE2402" s="14"/>
      <c r="PIF2402" s="14"/>
      <c r="PIG2402" s="14"/>
      <c r="PIH2402" s="14"/>
      <c r="PII2402" s="14"/>
      <c r="PIJ2402" s="14"/>
      <c r="PIK2402" s="14"/>
      <c r="PIL2402" s="14"/>
      <c r="PIM2402" s="14"/>
      <c r="PIN2402" s="14"/>
      <c r="PIO2402" s="14"/>
      <c r="PIP2402" s="14"/>
      <c r="PIQ2402" s="14"/>
      <c r="PIR2402" s="14"/>
      <c r="PIS2402" s="14"/>
      <c r="PIT2402" s="14"/>
      <c r="PIU2402" s="14"/>
      <c r="PIV2402" s="14"/>
      <c r="PIW2402" s="14"/>
      <c r="PIX2402" s="14"/>
      <c r="PIY2402" s="14"/>
      <c r="PIZ2402" s="14"/>
      <c r="PJA2402" s="14"/>
      <c r="PJB2402" s="14"/>
      <c r="PJC2402" s="14"/>
      <c r="PJD2402" s="14"/>
      <c r="PJE2402" s="14"/>
      <c r="PJF2402" s="14"/>
      <c r="PJG2402" s="14"/>
      <c r="PJH2402" s="14"/>
      <c r="PJI2402" s="14"/>
      <c r="PJJ2402" s="14"/>
      <c r="PJK2402" s="14"/>
      <c r="PJL2402" s="14"/>
      <c r="PJM2402" s="14"/>
      <c r="PJN2402" s="14"/>
      <c r="PJO2402" s="14"/>
      <c r="PJP2402" s="14"/>
      <c r="PJQ2402" s="14"/>
      <c r="PJR2402" s="14"/>
      <c r="PJS2402" s="14"/>
      <c r="PJT2402" s="14"/>
      <c r="PJU2402" s="14"/>
      <c r="PJV2402" s="14"/>
      <c r="PJW2402" s="14"/>
      <c r="PJX2402" s="14"/>
      <c r="PJY2402" s="14"/>
      <c r="PJZ2402" s="14"/>
      <c r="PKA2402" s="14"/>
      <c r="PKB2402" s="14"/>
      <c r="PKC2402" s="14"/>
      <c r="PKD2402" s="14"/>
      <c r="PKE2402" s="14"/>
      <c r="PKF2402" s="14"/>
      <c r="PKG2402" s="14"/>
      <c r="PKH2402" s="14"/>
      <c r="PKI2402" s="14"/>
      <c r="PKJ2402" s="14"/>
      <c r="PKK2402" s="14"/>
      <c r="PKL2402" s="14"/>
      <c r="PKM2402" s="14"/>
      <c r="PKN2402" s="14"/>
      <c r="PKO2402" s="14"/>
      <c r="PKP2402" s="14"/>
      <c r="PKQ2402" s="14"/>
      <c r="PKR2402" s="14"/>
      <c r="PKS2402" s="14"/>
      <c r="PKT2402" s="14"/>
      <c r="PKU2402" s="14"/>
      <c r="PKV2402" s="14"/>
      <c r="PKW2402" s="14"/>
      <c r="PKX2402" s="14"/>
      <c r="PKY2402" s="14"/>
      <c r="PKZ2402" s="14"/>
      <c r="PLA2402" s="14"/>
      <c r="PLB2402" s="14"/>
      <c r="PLC2402" s="14"/>
      <c r="PLD2402" s="14"/>
      <c r="PLE2402" s="14"/>
      <c r="PLF2402" s="14"/>
      <c r="PLG2402" s="14"/>
      <c r="PLH2402" s="14"/>
      <c r="PLI2402" s="14"/>
      <c r="PLJ2402" s="14"/>
      <c r="PLK2402" s="14"/>
      <c r="PLL2402" s="14"/>
      <c r="PLM2402" s="14"/>
      <c r="PLN2402" s="14"/>
      <c r="PLO2402" s="14"/>
      <c r="PLP2402" s="14"/>
      <c r="PLQ2402" s="14"/>
      <c r="PLR2402" s="14"/>
      <c r="PLS2402" s="14"/>
      <c r="PLT2402" s="14"/>
      <c r="PLU2402" s="14"/>
      <c r="PLV2402" s="14"/>
      <c r="PLW2402" s="14"/>
      <c r="PLX2402" s="14"/>
      <c r="PLY2402" s="14"/>
      <c r="PLZ2402" s="14"/>
      <c r="PMA2402" s="14"/>
      <c r="PMB2402" s="14"/>
      <c r="PMC2402" s="14"/>
      <c r="PMD2402" s="14"/>
      <c r="PME2402" s="14"/>
      <c r="PMF2402" s="14"/>
      <c r="PMG2402" s="14"/>
      <c r="PMH2402" s="14"/>
      <c r="PMI2402" s="14"/>
      <c r="PMJ2402" s="14"/>
      <c r="PMK2402" s="14"/>
      <c r="PML2402" s="14"/>
      <c r="PMM2402" s="14"/>
      <c r="PMN2402" s="14"/>
      <c r="PMO2402" s="14"/>
      <c r="PMP2402" s="14"/>
      <c r="PMQ2402" s="14"/>
      <c r="PMR2402" s="14"/>
      <c r="PMS2402" s="14"/>
      <c r="PMT2402" s="14"/>
      <c r="PMU2402" s="14"/>
      <c r="PMV2402" s="14"/>
      <c r="PMW2402" s="14"/>
      <c r="PMX2402" s="14"/>
      <c r="PMY2402" s="14"/>
      <c r="PMZ2402" s="14"/>
      <c r="PNA2402" s="14"/>
      <c r="PNB2402" s="14"/>
      <c r="PNC2402" s="14"/>
      <c r="PND2402" s="14"/>
      <c r="PNE2402" s="14"/>
      <c r="PNF2402" s="14"/>
      <c r="PNG2402" s="14"/>
      <c r="PNH2402" s="14"/>
      <c r="PNI2402" s="14"/>
      <c r="PNJ2402" s="14"/>
      <c r="PNK2402" s="14"/>
      <c r="PNL2402" s="14"/>
      <c r="PNM2402" s="14"/>
      <c r="PNN2402" s="14"/>
      <c r="PNO2402" s="14"/>
      <c r="PNP2402" s="14"/>
      <c r="PNQ2402" s="14"/>
      <c r="PNR2402" s="14"/>
      <c r="PNS2402" s="14"/>
      <c r="PNT2402" s="14"/>
      <c r="PNU2402" s="14"/>
      <c r="PNV2402" s="14"/>
      <c r="PNW2402" s="14"/>
      <c r="PNX2402" s="14"/>
      <c r="PNY2402" s="14"/>
      <c r="PNZ2402" s="14"/>
      <c r="POA2402" s="14"/>
      <c r="POB2402" s="14"/>
      <c r="POC2402" s="14"/>
      <c r="POD2402" s="14"/>
      <c r="POE2402" s="14"/>
      <c r="POF2402" s="14"/>
      <c r="POG2402" s="14"/>
      <c r="POH2402" s="14"/>
      <c r="POI2402" s="14"/>
      <c r="POJ2402" s="14"/>
      <c r="POK2402" s="14"/>
      <c r="POL2402" s="14"/>
      <c r="POM2402" s="14"/>
      <c r="PON2402" s="14"/>
      <c r="POO2402" s="14"/>
      <c r="POP2402" s="14"/>
      <c r="POQ2402" s="14"/>
      <c r="POR2402" s="14"/>
      <c r="POS2402" s="14"/>
      <c r="POT2402" s="14"/>
      <c r="POU2402" s="14"/>
      <c r="POV2402" s="14"/>
      <c r="POW2402" s="14"/>
      <c r="POX2402" s="14"/>
      <c r="POY2402" s="14"/>
      <c r="POZ2402" s="14"/>
      <c r="PPA2402" s="14"/>
      <c r="PPB2402" s="14"/>
      <c r="PPC2402" s="14"/>
      <c r="PPD2402" s="14"/>
      <c r="PPE2402" s="14"/>
      <c r="PPF2402" s="14"/>
      <c r="PPG2402" s="14"/>
      <c r="PPH2402" s="14"/>
      <c r="PPI2402" s="14"/>
      <c r="PPJ2402" s="14"/>
      <c r="PPK2402" s="14"/>
      <c r="PPL2402" s="14"/>
      <c r="PPM2402" s="14"/>
      <c r="PPN2402" s="14"/>
      <c r="PPO2402" s="14"/>
      <c r="PPP2402" s="14"/>
      <c r="PPQ2402" s="14"/>
      <c r="PPR2402" s="14"/>
      <c r="PPS2402" s="14"/>
      <c r="PPT2402" s="14"/>
      <c r="PPU2402" s="14"/>
      <c r="PPV2402" s="14"/>
      <c r="PPW2402" s="14"/>
      <c r="PPX2402" s="14"/>
      <c r="PPY2402" s="14"/>
      <c r="PPZ2402" s="14"/>
      <c r="PQA2402" s="14"/>
      <c r="PQB2402" s="14"/>
      <c r="PQC2402" s="14"/>
      <c r="PQD2402" s="14"/>
      <c r="PQE2402" s="14"/>
      <c r="PQF2402" s="14"/>
      <c r="PQG2402" s="14"/>
      <c r="PQH2402" s="14"/>
      <c r="PQI2402" s="14"/>
      <c r="PQJ2402" s="14"/>
      <c r="PQK2402" s="14"/>
      <c r="PQL2402" s="14"/>
      <c r="PQM2402" s="14"/>
      <c r="PQN2402" s="14"/>
      <c r="PQO2402" s="14"/>
      <c r="PQP2402" s="14"/>
      <c r="PQQ2402" s="14"/>
      <c r="PQR2402" s="14"/>
      <c r="PQS2402" s="14"/>
      <c r="PQT2402" s="14"/>
      <c r="PQU2402" s="14"/>
      <c r="PQV2402" s="14"/>
      <c r="PQW2402" s="14"/>
      <c r="PQX2402" s="14"/>
      <c r="PQY2402" s="14"/>
      <c r="PQZ2402" s="14"/>
      <c r="PRA2402" s="14"/>
      <c r="PRB2402" s="14"/>
      <c r="PRC2402" s="14"/>
      <c r="PRD2402" s="14"/>
      <c r="PRE2402" s="14"/>
      <c r="PRF2402" s="14"/>
      <c r="PRG2402" s="14"/>
      <c r="PRH2402" s="14"/>
      <c r="PRI2402" s="14"/>
      <c r="PRJ2402" s="14"/>
      <c r="PRK2402" s="14"/>
      <c r="PRL2402" s="14"/>
      <c r="PRM2402" s="14"/>
      <c r="PRN2402" s="14"/>
      <c r="PRO2402" s="14"/>
      <c r="PRP2402" s="14"/>
      <c r="PRQ2402" s="14"/>
      <c r="PRR2402" s="14"/>
      <c r="PRS2402" s="14"/>
      <c r="PRT2402" s="14"/>
      <c r="PRU2402" s="14"/>
      <c r="PRV2402" s="14"/>
      <c r="PRW2402" s="14"/>
      <c r="PRX2402" s="14"/>
      <c r="PRY2402" s="14"/>
      <c r="PRZ2402" s="14"/>
      <c r="PSA2402" s="14"/>
      <c r="PSB2402" s="14"/>
      <c r="PSC2402" s="14"/>
      <c r="PSD2402" s="14"/>
      <c r="PSE2402" s="14"/>
      <c r="PSF2402" s="14"/>
      <c r="PSG2402" s="14"/>
      <c r="PSH2402" s="14"/>
      <c r="PSI2402" s="14"/>
      <c r="PSJ2402" s="14"/>
      <c r="PSK2402" s="14"/>
      <c r="PSL2402" s="14"/>
      <c r="PSM2402" s="14"/>
      <c r="PSN2402" s="14"/>
      <c r="PSO2402" s="14"/>
      <c r="PSP2402" s="14"/>
      <c r="PSQ2402" s="14"/>
      <c r="PSR2402" s="14"/>
      <c r="PSS2402" s="14"/>
      <c r="PST2402" s="14"/>
      <c r="PSU2402" s="14"/>
      <c r="PSV2402" s="14"/>
      <c r="PSW2402" s="14"/>
      <c r="PSX2402" s="14"/>
      <c r="PSY2402" s="14"/>
      <c r="PSZ2402" s="14"/>
      <c r="PTA2402" s="14"/>
      <c r="PTB2402" s="14"/>
      <c r="PTC2402" s="14"/>
      <c r="PTD2402" s="14"/>
      <c r="PTE2402" s="14"/>
      <c r="PTF2402" s="14"/>
      <c r="PTG2402" s="14"/>
      <c r="PTH2402" s="14"/>
      <c r="PTI2402" s="14"/>
      <c r="PTJ2402" s="14"/>
      <c r="PTK2402" s="14"/>
      <c r="PTL2402" s="14"/>
      <c r="PTM2402" s="14"/>
      <c r="PTN2402" s="14"/>
      <c r="PTO2402" s="14"/>
      <c r="PTP2402" s="14"/>
      <c r="PTQ2402" s="14"/>
      <c r="PTR2402" s="14"/>
      <c r="PTS2402" s="14"/>
      <c r="PTT2402" s="14"/>
      <c r="PTU2402" s="14"/>
      <c r="PTV2402" s="14"/>
      <c r="PTW2402" s="14"/>
      <c r="PTX2402" s="14"/>
      <c r="PTY2402" s="14"/>
      <c r="PTZ2402" s="14"/>
      <c r="PUA2402" s="14"/>
      <c r="PUB2402" s="14"/>
      <c r="PUC2402" s="14"/>
      <c r="PUD2402" s="14"/>
      <c r="PUE2402" s="14"/>
      <c r="PUF2402" s="14"/>
      <c r="PUG2402" s="14"/>
      <c r="PUH2402" s="14"/>
      <c r="PUI2402" s="14"/>
      <c r="PUJ2402" s="14"/>
      <c r="PUK2402" s="14"/>
      <c r="PUL2402" s="14"/>
      <c r="PUM2402" s="14"/>
      <c r="PUN2402" s="14"/>
      <c r="PUO2402" s="14"/>
      <c r="PUP2402" s="14"/>
      <c r="PUQ2402" s="14"/>
      <c r="PUR2402" s="14"/>
      <c r="PUS2402" s="14"/>
      <c r="PUT2402" s="14"/>
      <c r="PUU2402" s="14"/>
      <c r="PUV2402" s="14"/>
      <c r="PUW2402" s="14"/>
      <c r="PUX2402" s="14"/>
      <c r="PUY2402" s="14"/>
      <c r="PUZ2402" s="14"/>
      <c r="PVA2402" s="14"/>
      <c r="PVB2402" s="14"/>
      <c r="PVC2402" s="14"/>
      <c r="PVD2402" s="14"/>
      <c r="PVE2402" s="14"/>
      <c r="PVF2402" s="14"/>
      <c r="PVG2402" s="14"/>
      <c r="PVH2402" s="14"/>
      <c r="PVI2402" s="14"/>
      <c r="PVJ2402" s="14"/>
      <c r="PVK2402" s="14"/>
      <c r="PVL2402" s="14"/>
      <c r="PVM2402" s="14"/>
      <c r="PVN2402" s="14"/>
      <c r="PVO2402" s="14"/>
      <c r="PVP2402" s="14"/>
      <c r="PVQ2402" s="14"/>
      <c r="PVR2402" s="14"/>
      <c r="PVS2402" s="14"/>
      <c r="PVT2402" s="14"/>
      <c r="PVU2402" s="14"/>
      <c r="PVV2402" s="14"/>
      <c r="PVW2402" s="14"/>
      <c r="PVX2402" s="14"/>
      <c r="PVY2402" s="14"/>
      <c r="PVZ2402" s="14"/>
      <c r="PWA2402" s="14"/>
      <c r="PWB2402" s="14"/>
      <c r="PWC2402" s="14"/>
      <c r="PWD2402" s="14"/>
      <c r="PWE2402" s="14"/>
      <c r="PWF2402" s="14"/>
      <c r="PWG2402" s="14"/>
      <c r="PWH2402" s="14"/>
      <c r="PWI2402" s="14"/>
      <c r="PWJ2402" s="14"/>
      <c r="PWK2402" s="14"/>
      <c r="PWL2402" s="14"/>
      <c r="PWM2402" s="14"/>
      <c r="PWN2402" s="14"/>
      <c r="PWO2402" s="14"/>
      <c r="PWP2402" s="14"/>
      <c r="PWQ2402" s="14"/>
      <c r="PWR2402" s="14"/>
      <c r="PWS2402" s="14"/>
      <c r="PWT2402" s="14"/>
      <c r="PWU2402" s="14"/>
      <c r="PWV2402" s="14"/>
      <c r="PWW2402" s="14"/>
      <c r="PWX2402" s="14"/>
      <c r="PWY2402" s="14"/>
      <c r="PWZ2402" s="14"/>
      <c r="PXA2402" s="14"/>
      <c r="PXB2402" s="14"/>
      <c r="PXC2402" s="14"/>
      <c r="PXD2402" s="14"/>
      <c r="PXE2402" s="14"/>
      <c r="PXF2402" s="14"/>
      <c r="PXG2402" s="14"/>
      <c r="PXH2402" s="14"/>
      <c r="PXI2402" s="14"/>
      <c r="PXJ2402" s="14"/>
      <c r="PXK2402" s="14"/>
      <c r="PXL2402" s="14"/>
      <c r="PXM2402" s="14"/>
      <c r="PXN2402" s="14"/>
      <c r="PXO2402" s="14"/>
      <c r="PXP2402" s="14"/>
      <c r="PXQ2402" s="14"/>
      <c r="PXR2402" s="14"/>
      <c r="PXS2402" s="14"/>
      <c r="PXT2402" s="14"/>
      <c r="PXU2402" s="14"/>
      <c r="PXV2402" s="14"/>
      <c r="PXW2402" s="14"/>
      <c r="PXX2402" s="14"/>
      <c r="PXY2402" s="14"/>
      <c r="PXZ2402" s="14"/>
      <c r="PYA2402" s="14"/>
      <c r="PYB2402" s="14"/>
      <c r="PYC2402" s="14"/>
      <c r="PYD2402" s="14"/>
      <c r="PYE2402" s="14"/>
      <c r="PYF2402" s="14"/>
      <c r="PYG2402" s="14"/>
      <c r="PYH2402" s="14"/>
      <c r="PYI2402" s="14"/>
      <c r="PYJ2402" s="14"/>
      <c r="PYK2402" s="14"/>
      <c r="PYL2402" s="14"/>
      <c r="PYM2402" s="14"/>
      <c r="PYN2402" s="14"/>
      <c r="PYO2402" s="14"/>
      <c r="PYP2402" s="14"/>
      <c r="PYQ2402" s="14"/>
      <c r="PYR2402" s="14"/>
      <c r="PYS2402" s="14"/>
      <c r="PYT2402" s="14"/>
      <c r="PYU2402" s="14"/>
      <c r="PYV2402" s="14"/>
      <c r="PYW2402" s="14"/>
      <c r="PYX2402" s="14"/>
      <c r="PYY2402" s="14"/>
      <c r="PYZ2402" s="14"/>
      <c r="PZA2402" s="14"/>
      <c r="PZB2402" s="14"/>
      <c r="PZC2402" s="14"/>
      <c r="PZD2402" s="14"/>
      <c r="PZE2402" s="14"/>
      <c r="PZF2402" s="14"/>
      <c r="PZG2402" s="14"/>
      <c r="PZH2402" s="14"/>
      <c r="PZI2402" s="14"/>
      <c r="PZJ2402" s="14"/>
      <c r="PZK2402" s="14"/>
      <c r="PZL2402" s="14"/>
      <c r="PZM2402" s="14"/>
      <c r="PZN2402" s="14"/>
      <c r="PZO2402" s="14"/>
      <c r="PZP2402" s="14"/>
      <c r="PZQ2402" s="14"/>
      <c r="PZR2402" s="14"/>
      <c r="PZS2402" s="14"/>
      <c r="PZT2402" s="14"/>
      <c r="PZU2402" s="14"/>
      <c r="PZV2402" s="14"/>
      <c r="PZW2402" s="14"/>
      <c r="PZX2402" s="14"/>
      <c r="PZY2402" s="14"/>
      <c r="PZZ2402" s="14"/>
      <c r="QAA2402" s="14"/>
      <c r="QAB2402" s="14"/>
      <c r="QAC2402" s="14"/>
      <c r="QAD2402" s="14"/>
      <c r="QAE2402" s="14"/>
      <c r="QAF2402" s="14"/>
      <c r="QAG2402" s="14"/>
      <c r="QAH2402" s="14"/>
      <c r="QAI2402" s="14"/>
      <c r="QAJ2402" s="14"/>
      <c r="QAK2402" s="14"/>
      <c r="QAL2402" s="14"/>
      <c r="QAM2402" s="14"/>
      <c r="QAN2402" s="14"/>
      <c r="QAO2402" s="14"/>
      <c r="QAP2402" s="14"/>
      <c r="QAQ2402" s="14"/>
      <c r="QAR2402" s="14"/>
      <c r="QAS2402" s="14"/>
      <c r="QAT2402" s="14"/>
      <c r="QAU2402" s="14"/>
      <c r="QAV2402" s="14"/>
      <c r="QAW2402" s="14"/>
      <c r="QAX2402" s="14"/>
      <c r="QAY2402" s="14"/>
      <c r="QAZ2402" s="14"/>
      <c r="QBA2402" s="14"/>
      <c r="QBB2402" s="14"/>
      <c r="QBC2402" s="14"/>
      <c r="QBD2402" s="14"/>
      <c r="QBE2402" s="14"/>
      <c r="QBF2402" s="14"/>
      <c r="QBG2402" s="14"/>
      <c r="QBH2402" s="14"/>
      <c r="QBI2402" s="14"/>
      <c r="QBJ2402" s="14"/>
      <c r="QBK2402" s="14"/>
      <c r="QBL2402" s="14"/>
      <c r="QBM2402" s="14"/>
      <c r="QBN2402" s="14"/>
      <c r="QBO2402" s="14"/>
      <c r="QBP2402" s="14"/>
      <c r="QBQ2402" s="14"/>
      <c r="QBR2402" s="14"/>
      <c r="QBS2402" s="14"/>
      <c r="QBT2402" s="14"/>
      <c r="QBU2402" s="14"/>
      <c r="QBV2402" s="14"/>
      <c r="QBW2402" s="14"/>
      <c r="QBX2402" s="14"/>
      <c r="QBY2402" s="14"/>
      <c r="QBZ2402" s="14"/>
      <c r="QCA2402" s="14"/>
      <c r="QCB2402" s="14"/>
      <c r="QCC2402" s="14"/>
      <c r="QCD2402" s="14"/>
      <c r="QCE2402" s="14"/>
      <c r="QCF2402" s="14"/>
      <c r="QCG2402" s="14"/>
      <c r="QCH2402" s="14"/>
      <c r="QCI2402" s="14"/>
      <c r="QCJ2402" s="14"/>
      <c r="QCK2402" s="14"/>
      <c r="QCL2402" s="14"/>
      <c r="QCM2402" s="14"/>
      <c r="QCN2402" s="14"/>
      <c r="QCO2402" s="14"/>
      <c r="QCP2402" s="14"/>
      <c r="QCQ2402" s="14"/>
      <c r="QCR2402" s="14"/>
      <c r="QCS2402" s="14"/>
      <c r="QCT2402" s="14"/>
      <c r="QCU2402" s="14"/>
      <c r="QCV2402" s="14"/>
      <c r="QCW2402" s="14"/>
      <c r="QCX2402" s="14"/>
      <c r="QCY2402" s="14"/>
      <c r="QCZ2402" s="14"/>
      <c r="QDA2402" s="14"/>
      <c r="QDB2402" s="14"/>
      <c r="QDC2402" s="14"/>
      <c r="QDD2402" s="14"/>
      <c r="QDE2402" s="14"/>
      <c r="QDF2402" s="14"/>
      <c r="QDG2402" s="14"/>
      <c r="QDH2402" s="14"/>
      <c r="QDI2402" s="14"/>
      <c r="QDJ2402" s="14"/>
      <c r="QDK2402" s="14"/>
      <c r="QDL2402" s="14"/>
      <c r="QDM2402" s="14"/>
      <c r="QDN2402" s="14"/>
      <c r="QDO2402" s="14"/>
      <c r="QDP2402" s="14"/>
      <c r="QDQ2402" s="14"/>
      <c r="QDR2402" s="14"/>
      <c r="QDS2402" s="14"/>
      <c r="QDT2402" s="14"/>
      <c r="QDU2402" s="14"/>
      <c r="QDV2402" s="14"/>
      <c r="QDW2402" s="14"/>
      <c r="QDX2402" s="14"/>
      <c r="QDY2402" s="14"/>
      <c r="QDZ2402" s="14"/>
      <c r="QEA2402" s="14"/>
      <c r="QEB2402" s="14"/>
      <c r="QEC2402" s="14"/>
      <c r="QED2402" s="14"/>
      <c r="QEE2402" s="14"/>
      <c r="QEF2402" s="14"/>
      <c r="QEG2402" s="14"/>
      <c r="QEH2402" s="14"/>
      <c r="QEI2402" s="14"/>
      <c r="QEJ2402" s="14"/>
      <c r="QEK2402" s="14"/>
      <c r="QEL2402" s="14"/>
      <c r="QEM2402" s="14"/>
      <c r="QEN2402" s="14"/>
      <c r="QEO2402" s="14"/>
      <c r="QEP2402" s="14"/>
      <c r="QEQ2402" s="14"/>
      <c r="QER2402" s="14"/>
      <c r="QES2402" s="14"/>
      <c r="QET2402" s="14"/>
      <c r="QEU2402" s="14"/>
      <c r="QEV2402" s="14"/>
      <c r="QEW2402" s="14"/>
      <c r="QEX2402" s="14"/>
      <c r="QEY2402" s="14"/>
      <c r="QEZ2402" s="14"/>
      <c r="QFA2402" s="14"/>
      <c r="QFB2402" s="14"/>
      <c r="QFC2402" s="14"/>
      <c r="QFD2402" s="14"/>
      <c r="QFE2402" s="14"/>
      <c r="QFF2402" s="14"/>
      <c r="QFG2402" s="14"/>
      <c r="QFH2402" s="14"/>
      <c r="QFI2402" s="14"/>
      <c r="QFJ2402" s="14"/>
      <c r="QFK2402" s="14"/>
      <c r="QFL2402" s="14"/>
      <c r="QFM2402" s="14"/>
      <c r="QFN2402" s="14"/>
      <c r="QFO2402" s="14"/>
      <c r="QFP2402" s="14"/>
      <c r="QFQ2402" s="14"/>
      <c r="QFR2402" s="14"/>
      <c r="QFS2402" s="14"/>
      <c r="QFT2402" s="14"/>
      <c r="QFU2402" s="14"/>
      <c r="QFV2402" s="14"/>
      <c r="QFW2402" s="14"/>
      <c r="QFX2402" s="14"/>
      <c r="QFY2402" s="14"/>
      <c r="QFZ2402" s="14"/>
      <c r="QGA2402" s="14"/>
      <c r="QGB2402" s="14"/>
      <c r="QGC2402" s="14"/>
      <c r="QGD2402" s="14"/>
      <c r="QGE2402" s="14"/>
      <c r="QGF2402" s="14"/>
      <c r="QGG2402" s="14"/>
      <c r="QGH2402" s="14"/>
      <c r="QGI2402" s="14"/>
      <c r="QGJ2402" s="14"/>
      <c r="QGK2402" s="14"/>
      <c r="QGL2402" s="14"/>
      <c r="QGM2402" s="14"/>
      <c r="QGN2402" s="14"/>
      <c r="QGO2402" s="14"/>
      <c r="QGP2402" s="14"/>
      <c r="QGQ2402" s="14"/>
      <c r="QGR2402" s="14"/>
      <c r="QGS2402" s="14"/>
      <c r="QGT2402" s="14"/>
      <c r="QGU2402" s="14"/>
      <c r="QGV2402" s="14"/>
      <c r="QGW2402" s="14"/>
      <c r="QGX2402" s="14"/>
      <c r="QGY2402" s="14"/>
      <c r="QGZ2402" s="14"/>
      <c r="QHA2402" s="14"/>
      <c r="QHB2402" s="14"/>
      <c r="QHC2402" s="14"/>
      <c r="QHD2402" s="14"/>
      <c r="QHE2402" s="14"/>
      <c r="QHF2402" s="14"/>
      <c r="QHG2402" s="14"/>
      <c r="QHH2402" s="14"/>
      <c r="QHI2402" s="14"/>
      <c r="QHJ2402" s="14"/>
      <c r="QHK2402" s="14"/>
      <c r="QHL2402" s="14"/>
      <c r="QHM2402" s="14"/>
      <c r="QHN2402" s="14"/>
      <c r="QHO2402" s="14"/>
      <c r="QHP2402" s="14"/>
      <c r="QHQ2402" s="14"/>
      <c r="QHR2402" s="14"/>
      <c r="QHS2402" s="14"/>
      <c r="QHT2402" s="14"/>
      <c r="QHU2402" s="14"/>
      <c r="QHV2402" s="14"/>
      <c r="QHW2402" s="14"/>
      <c r="QHX2402" s="14"/>
      <c r="QHY2402" s="14"/>
      <c r="QHZ2402" s="14"/>
      <c r="QIA2402" s="14"/>
      <c r="QIB2402" s="14"/>
      <c r="QIC2402" s="14"/>
      <c r="QID2402" s="14"/>
      <c r="QIE2402" s="14"/>
      <c r="QIF2402" s="14"/>
      <c r="QIG2402" s="14"/>
      <c r="QIH2402" s="14"/>
      <c r="QII2402" s="14"/>
      <c r="QIJ2402" s="14"/>
      <c r="QIK2402" s="14"/>
      <c r="QIL2402" s="14"/>
      <c r="QIM2402" s="14"/>
      <c r="QIN2402" s="14"/>
      <c r="QIO2402" s="14"/>
      <c r="QIP2402" s="14"/>
      <c r="QIQ2402" s="14"/>
      <c r="QIR2402" s="14"/>
      <c r="QIS2402" s="14"/>
      <c r="QIT2402" s="14"/>
      <c r="QIU2402" s="14"/>
      <c r="QIV2402" s="14"/>
      <c r="QIW2402" s="14"/>
      <c r="QIX2402" s="14"/>
      <c r="QIY2402" s="14"/>
      <c r="QIZ2402" s="14"/>
      <c r="QJA2402" s="14"/>
      <c r="QJB2402" s="14"/>
      <c r="QJC2402" s="14"/>
      <c r="QJD2402" s="14"/>
      <c r="QJE2402" s="14"/>
      <c r="QJF2402" s="14"/>
      <c r="QJG2402" s="14"/>
      <c r="QJH2402" s="14"/>
      <c r="QJI2402" s="14"/>
      <c r="QJJ2402" s="14"/>
      <c r="QJK2402" s="14"/>
      <c r="QJL2402" s="14"/>
      <c r="QJM2402" s="14"/>
      <c r="QJN2402" s="14"/>
      <c r="QJO2402" s="14"/>
      <c r="QJP2402" s="14"/>
      <c r="QJQ2402" s="14"/>
      <c r="QJR2402" s="14"/>
      <c r="QJS2402" s="14"/>
      <c r="QJT2402" s="14"/>
      <c r="QJU2402" s="14"/>
      <c r="QJV2402" s="14"/>
      <c r="QJW2402" s="14"/>
      <c r="QJX2402" s="14"/>
      <c r="QJY2402" s="14"/>
      <c r="QJZ2402" s="14"/>
      <c r="QKA2402" s="14"/>
      <c r="QKB2402" s="14"/>
      <c r="QKC2402" s="14"/>
      <c r="QKD2402" s="14"/>
      <c r="QKE2402" s="14"/>
      <c r="QKF2402" s="14"/>
      <c r="QKG2402" s="14"/>
      <c r="QKH2402" s="14"/>
      <c r="QKI2402" s="14"/>
      <c r="QKJ2402" s="14"/>
      <c r="QKK2402" s="14"/>
      <c r="QKL2402" s="14"/>
      <c r="QKM2402" s="14"/>
      <c r="QKN2402" s="14"/>
      <c r="QKO2402" s="14"/>
      <c r="QKP2402" s="14"/>
      <c r="QKQ2402" s="14"/>
      <c r="QKR2402" s="14"/>
      <c r="QKS2402" s="14"/>
      <c r="QKT2402" s="14"/>
      <c r="QKU2402" s="14"/>
      <c r="QKV2402" s="14"/>
      <c r="QKW2402" s="14"/>
      <c r="QKX2402" s="14"/>
      <c r="QKY2402" s="14"/>
      <c r="QKZ2402" s="14"/>
      <c r="QLA2402" s="14"/>
      <c r="QLB2402" s="14"/>
      <c r="QLC2402" s="14"/>
      <c r="QLD2402" s="14"/>
      <c r="QLE2402" s="14"/>
      <c r="QLF2402" s="14"/>
      <c r="QLG2402" s="14"/>
      <c r="QLH2402" s="14"/>
      <c r="QLI2402" s="14"/>
      <c r="QLJ2402" s="14"/>
      <c r="QLK2402" s="14"/>
      <c r="QLL2402" s="14"/>
      <c r="QLM2402" s="14"/>
      <c r="QLN2402" s="14"/>
      <c r="QLO2402" s="14"/>
      <c r="QLP2402" s="14"/>
      <c r="QLQ2402" s="14"/>
      <c r="QLR2402" s="14"/>
      <c r="QLS2402" s="14"/>
      <c r="QLT2402" s="14"/>
      <c r="QLU2402" s="14"/>
      <c r="QLV2402" s="14"/>
      <c r="QLW2402" s="14"/>
      <c r="QLX2402" s="14"/>
      <c r="QLY2402" s="14"/>
      <c r="QLZ2402" s="14"/>
      <c r="QMA2402" s="14"/>
      <c r="QMB2402" s="14"/>
      <c r="QMC2402" s="14"/>
      <c r="QMD2402" s="14"/>
      <c r="QME2402" s="14"/>
      <c r="QMF2402" s="14"/>
      <c r="QMG2402" s="14"/>
      <c r="QMH2402" s="14"/>
      <c r="QMI2402" s="14"/>
      <c r="QMJ2402" s="14"/>
      <c r="QMK2402" s="14"/>
      <c r="QML2402" s="14"/>
      <c r="QMM2402" s="14"/>
      <c r="QMN2402" s="14"/>
      <c r="QMO2402" s="14"/>
      <c r="QMP2402" s="14"/>
      <c r="QMQ2402" s="14"/>
      <c r="QMR2402" s="14"/>
      <c r="QMS2402" s="14"/>
      <c r="QMT2402" s="14"/>
      <c r="QMU2402" s="14"/>
      <c r="QMV2402" s="14"/>
      <c r="QMW2402" s="14"/>
      <c r="QMX2402" s="14"/>
      <c r="QMY2402" s="14"/>
      <c r="QMZ2402" s="14"/>
      <c r="QNA2402" s="14"/>
      <c r="QNB2402" s="14"/>
      <c r="QNC2402" s="14"/>
      <c r="QND2402" s="14"/>
      <c r="QNE2402" s="14"/>
      <c r="QNF2402" s="14"/>
      <c r="QNG2402" s="14"/>
      <c r="QNH2402" s="14"/>
      <c r="QNI2402" s="14"/>
      <c r="QNJ2402" s="14"/>
      <c r="QNK2402" s="14"/>
      <c r="QNL2402" s="14"/>
      <c r="QNM2402" s="14"/>
      <c r="QNN2402" s="14"/>
      <c r="QNO2402" s="14"/>
      <c r="QNP2402" s="14"/>
      <c r="QNQ2402" s="14"/>
      <c r="QNR2402" s="14"/>
      <c r="QNS2402" s="14"/>
      <c r="QNT2402" s="14"/>
      <c r="QNU2402" s="14"/>
      <c r="QNV2402" s="14"/>
      <c r="QNW2402" s="14"/>
      <c r="QNX2402" s="14"/>
      <c r="QNY2402" s="14"/>
      <c r="QNZ2402" s="14"/>
      <c r="QOA2402" s="14"/>
      <c r="QOB2402" s="14"/>
      <c r="QOC2402" s="14"/>
      <c r="QOD2402" s="14"/>
      <c r="QOE2402" s="14"/>
      <c r="QOF2402" s="14"/>
      <c r="QOG2402" s="14"/>
      <c r="QOH2402" s="14"/>
      <c r="QOI2402" s="14"/>
      <c r="QOJ2402" s="14"/>
      <c r="QOK2402" s="14"/>
      <c r="QOL2402" s="14"/>
      <c r="QOM2402" s="14"/>
      <c r="QON2402" s="14"/>
      <c r="QOO2402" s="14"/>
      <c r="QOP2402" s="14"/>
      <c r="QOQ2402" s="14"/>
      <c r="QOR2402" s="14"/>
      <c r="QOS2402" s="14"/>
      <c r="QOT2402" s="14"/>
      <c r="QOU2402" s="14"/>
      <c r="QOV2402" s="14"/>
      <c r="QOW2402" s="14"/>
      <c r="QOX2402" s="14"/>
      <c r="QOY2402" s="14"/>
      <c r="QOZ2402" s="14"/>
      <c r="QPA2402" s="14"/>
      <c r="QPB2402" s="14"/>
      <c r="QPC2402" s="14"/>
      <c r="QPD2402" s="14"/>
      <c r="QPE2402" s="14"/>
      <c r="QPF2402" s="14"/>
      <c r="QPG2402" s="14"/>
      <c r="QPH2402" s="14"/>
      <c r="QPI2402" s="14"/>
      <c r="QPJ2402" s="14"/>
      <c r="QPK2402" s="14"/>
      <c r="QPL2402" s="14"/>
      <c r="QPM2402" s="14"/>
      <c r="QPN2402" s="14"/>
      <c r="QPO2402" s="14"/>
      <c r="QPP2402" s="14"/>
      <c r="QPQ2402" s="14"/>
      <c r="QPR2402" s="14"/>
      <c r="QPS2402" s="14"/>
      <c r="QPT2402" s="14"/>
      <c r="QPU2402" s="14"/>
      <c r="QPV2402" s="14"/>
      <c r="QPW2402" s="14"/>
      <c r="QPX2402" s="14"/>
      <c r="QPY2402" s="14"/>
      <c r="QPZ2402" s="14"/>
      <c r="QQA2402" s="14"/>
      <c r="QQB2402" s="14"/>
      <c r="QQC2402" s="14"/>
      <c r="QQD2402" s="14"/>
      <c r="QQE2402" s="14"/>
      <c r="QQF2402" s="14"/>
      <c r="QQG2402" s="14"/>
      <c r="QQH2402" s="14"/>
      <c r="QQI2402" s="14"/>
      <c r="QQJ2402" s="14"/>
      <c r="QQK2402" s="14"/>
      <c r="QQL2402" s="14"/>
      <c r="QQM2402" s="14"/>
      <c r="QQN2402" s="14"/>
      <c r="QQO2402" s="14"/>
      <c r="QQP2402" s="14"/>
      <c r="QQQ2402" s="14"/>
      <c r="QQR2402" s="14"/>
      <c r="QQS2402" s="14"/>
      <c r="QQT2402" s="14"/>
      <c r="QQU2402" s="14"/>
      <c r="QQV2402" s="14"/>
      <c r="QQW2402" s="14"/>
      <c r="QQX2402" s="14"/>
      <c r="QQY2402" s="14"/>
      <c r="QQZ2402" s="14"/>
      <c r="QRA2402" s="14"/>
      <c r="QRB2402" s="14"/>
      <c r="QRC2402" s="14"/>
      <c r="QRD2402" s="14"/>
      <c r="QRE2402" s="14"/>
      <c r="QRF2402" s="14"/>
      <c r="QRG2402" s="14"/>
      <c r="QRH2402" s="14"/>
      <c r="QRI2402" s="14"/>
      <c r="QRJ2402" s="14"/>
      <c r="QRK2402" s="14"/>
      <c r="QRL2402" s="14"/>
      <c r="QRM2402" s="14"/>
      <c r="QRN2402" s="14"/>
      <c r="QRO2402" s="14"/>
      <c r="QRP2402" s="14"/>
      <c r="QRQ2402" s="14"/>
      <c r="QRR2402" s="14"/>
      <c r="QRS2402" s="14"/>
      <c r="QRT2402" s="14"/>
      <c r="QRU2402" s="14"/>
      <c r="QRV2402" s="14"/>
      <c r="QRW2402" s="14"/>
      <c r="QRX2402" s="14"/>
      <c r="QRY2402" s="14"/>
      <c r="QRZ2402" s="14"/>
      <c r="QSA2402" s="14"/>
      <c r="QSB2402" s="14"/>
      <c r="QSC2402" s="14"/>
      <c r="QSD2402" s="14"/>
      <c r="QSE2402" s="14"/>
      <c r="QSF2402" s="14"/>
      <c r="QSG2402" s="14"/>
      <c r="QSH2402" s="14"/>
      <c r="QSI2402" s="14"/>
      <c r="QSJ2402" s="14"/>
      <c r="QSK2402" s="14"/>
      <c r="QSL2402" s="14"/>
      <c r="QSM2402" s="14"/>
      <c r="QSN2402" s="14"/>
      <c r="QSO2402" s="14"/>
      <c r="QSP2402" s="14"/>
      <c r="QSQ2402" s="14"/>
      <c r="QSR2402" s="14"/>
      <c r="QSS2402" s="14"/>
      <c r="QST2402" s="14"/>
      <c r="QSU2402" s="14"/>
      <c r="QSV2402" s="14"/>
      <c r="QSW2402" s="14"/>
      <c r="QSX2402" s="14"/>
      <c r="QSY2402" s="14"/>
      <c r="QSZ2402" s="14"/>
      <c r="QTA2402" s="14"/>
      <c r="QTB2402" s="14"/>
      <c r="QTC2402" s="14"/>
      <c r="QTD2402" s="14"/>
      <c r="QTE2402" s="14"/>
      <c r="QTF2402" s="14"/>
      <c r="QTG2402" s="14"/>
      <c r="QTH2402" s="14"/>
      <c r="QTI2402" s="14"/>
      <c r="QTJ2402" s="14"/>
      <c r="QTK2402" s="14"/>
      <c r="QTL2402" s="14"/>
      <c r="QTM2402" s="14"/>
      <c r="QTN2402" s="14"/>
      <c r="QTO2402" s="14"/>
      <c r="QTP2402" s="14"/>
      <c r="QTQ2402" s="14"/>
      <c r="QTR2402" s="14"/>
      <c r="QTS2402" s="14"/>
      <c r="QTT2402" s="14"/>
      <c r="QTU2402" s="14"/>
      <c r="QTV2402" s="14"/>
      <c r="QTW2402" s="14"/>
      <c r="QTX2402" s="14"/>
      <c r="QTY2402" s="14"/>
      <c r="QTZ2402" s="14"/>
      <c r="QUA2402" s="14"/>
      <c r="QUB2402" s="14"/>
      <c r="QUC2402" s="14"/>
      <c r="QUD2402" s="14"/>
      <c r="QUE2402" s="14"/>
      <c r="QUF2402" s="14"/>
      <c r="QUG2402" s="14"/>
      <c r="QUH2402" s="14"/>
      <c r="QUI2402" s="14"/>
      <c r="QUJ2402" s="14"/>
      <c r="QUK2402" s="14"/>
      <c r="QUL2402" s="14"/>
      <c r="QUM2402" s="14"/>
      <c r="QUN2402" s="14"/>
      <c r="QUO2402" s="14"/>
      <c r="QUP2402" s="14"/>
      <c r="QUQ2402" s="14"/>
      <c r="QUR2402" s="14"/>
      <c r="QUS2402" s="14"/>
      <c r="QUT2402" s="14"/>
      <c r="QUU2402" s="14"/>
      <c r="QUV2402" s="14"/>
      <c r="QUW2402" s="14"/>
      <c r="QUX2402" s="14"/>
      <c r="QUY2402" s="14"/>
      <c r="QUZ2402" s="14"/>
      <c r="QVA2402" s="14"/>
      <c r="QVB2402" s="14"/>
      <c r="QVC2402" s="14"/>
      <c r="QVD2402" s="14"/>
      <c r="QVE2402" s="14"/>
      <c r="QVF2402" s="14"/>
      <c r="QVG2402" s="14"/>
      <c r="QVH2402" s="14"/>
      <c r="QVI2402" s="14"/>
      <c r="QVJ2402" s="14"/>
      <c r="QVK2402" s="14"/>
      <c r="QVL2402" s="14"/>
      <c r="QVM2402" s="14"/>
      <c r="QVN2402" s="14"/>
      <c r="QVO2402" s="14"/>
      <c r="QVP2402" s="14"/>
      <c r="QVQ2402" s="14"/>
      <c r="QVR2402" s="14"/>
      <c r="QVS2402" s="14"/>
      <c r="QVT2402" s="14"/>
      <c r="QVU2402" s="14"/>
      <c r="QVV2402" s="14"/>
      <c r="QVW2402" s="14"/>
      <c r="QVX2402" s="14"/>
      <c r="QVY2402" s="14"/>
      <c r="QVZ2402" s="14"/>
      <c r="QWA2402" s="14"/>
      <c r="QWB2402" s="14"/>
      <c r="QWC2402" s="14"/>
      <c r="QWD2402" s="14"/>
      <c r="QWE2402" s="14"/>
      <c r="QWF2402" s="14"/>
      <c r="QWG2402" s="14"/>
      <c r="QWH2402" s="14"/>
      <c r="QWI2402" s="14"/>
      <c r="QWJ2402" s="14"/>
      <c r="QWK2402" s="14"/>
      <c r="QWL2402" s="14"/>
      <c r="QWM2402" s="14"/>
      <c r="QWN2402" s="14"/>
      <c r="QWO2402" s="14"/>
      <c r="QWP2402" s="14"/>
      <c r="QWQ2402" s="14"/>
      <c r="QWR2402" s="14"/>
      <c r="QWS2402" s="14"/>
      <c r="QWT2402" s="14"/>
      <c r="QWU2402" s="14"/>
      <c r="QWV2402" s="14"/>
      <c r="QWW2402" s="14"/>
      <c r="QWX2402" s="14"/>
      <c r="QWY2402" s="14"/>
      <c r="QWZ2402" s="14"/>
      <c r="QXA2402" s="14"/>
      <c r="QXB2402" s="14"/>
      <c r="QXC2402" s="14"/>
      <c r="QXD2402" s="14"/>
      <c r="QXE2402" s="14"/>
      <c r="QXF2402" s="14"/>
      <c r="QXG2402" s="14"/>
      <c r="QXH2402" s="14"/>
      <c r="QXI2402" s="14"/>
      <c r="QXJ2402" s="14"/>
      <c r="QXK2402" s="14"/>
      <c r="QXL2402" s="14"/>
      <c r="QXM2402" s="14"/>
      <c r="QXN2402" s="14"/>
      <c r="QXO2402" s="14"/>
      <c r="QXP2402" s="14"/>
      <c r="QXQ2402" s="14"/>
      <c r="QXR2402" s="14"/>
      <c r="QXS2402" s="14"/>
      <c r="QXT2402" s="14"/>
      <c r="QXU2402" s="14"/>
      <c r="QXV2402" s="14"/>
      <c r="QXW2402" s="14"/>
      <c r="QXX2402" s="14"/>
      <c r="QXY2402" s="14"/>
      <c r="QXZ2402" s="14"/>
      <c r="QYA2402" s="14"/>
      <c r="QYB2402" s="14"/>
      <c r="QYC2402" s="14"/>
      <c r="QYD2402" s="14"/>
      <c r="QYE2402" s="14"/>
      <c r="QYF2402" s="14"/>
      <c r="QYG2402" s="14"/>
      <c r="QYH2402" s="14"/>
      <c r="QYI2402" s="14"/>
      <c r="QYJ2402" s="14"/>
      <c r="QYK2402" s="14"/>
      <c r="QYL2402" s="14"/>
      <c r="QYM2402" s="14"/>
      <c r="QYN2402" s="14"/>
      <c r="QYO2402" s="14"/>
      <c r="QYP2402" s="14"/>
      <c r="QYQ2402" s="14"/>
      <c r="QYR2402" s="14"/>
      <c r="QYS2402" s="14"/>
      <c r="QYT2402" s="14"/>
      <c r="QYU2402" s="14"/>
      <c r="QYV2402" s="14"/>
      <c r="QYW2402" s="14"/>
      <c r="QYX2402" s="14"/>
      <c r="QYY2402" s="14"/>
      <c r="QYZ2402" s="14"/>
      <c r="QZA2402" s="14"/>
      <c r="QZB2402" s="14"/>
      <c r="QZC2402" s="14"/>
      <c r="QZD2402" s="14"/>
      <c r="QZE2402" s="14"/>
      <c r="QZF2402" s="14"/>
      <c r="QZG2402" s="14"/>
      <c r="QZH2402" s="14"/>
      <c r="QZI2402" s="14"/>
      <c r="QZJ2402" s="14"/>
      <c r="QZK2402" s="14"/>
      <c r="QZL2402" s="14"/>
      <c r="QZM2402" s="14"/>
      <c r="QZN2402" s="14"/>
      <c r="QZO2402" s="14"/>
      <c r="QZP2402" s="14"/>
      <c r="QZQ2402" s="14"/>
      <c r="QZR2402" s="14"/>
      <c r="QZS2402" s="14"/>
      <c r="QZT2402" s="14"/>
      <c r="QZU2402" s="14"/>
      <c r="QZV2402" s="14"/>
      <c r="QZW2402" s="14"/>
      <c r="QZX2402" s="14"/>
      <c r="QZY2402" s="14"/>
      <c r="QZZ2402" s="14"/>
      <c r="RAA2402" s="14"/>
      <c r="RAB2402" s="14"/>
      <c r="RAC2402" s="14"/>
      <c r="RAD2402" s="14"/>
      <c r="RAE2402" s="14"/>
      <c r="RAF2402" s="14"/>
      <c r="RAG2402" s="14"/>
      <c r="RAH2402" s="14"/>
      <c r="RAI2402" s="14"/>
      <c r="RAJ2402" s="14"/>
      <c r="RAK2402" s="14"/>
      <c r="RAL2402" s="14"/>
      <c r="RAM2402" s="14"/>
      <c r="RAN2402" s="14"/>
      <c r="RAO2402" s="14"/>
      <c r="RAP2402" s="14"/>
      <c r="RAQ2402" s="14"/>
      <c r="RAR2402" s="14"/>
      <c r="RAS2402" s="14"/>
      <c r="RAT2402" s="14"/>
      <c r="RAU2402" s="14"/>
      <c r="RAV2402" s="14"/>
      <c r="RAW2402" s="14"/>
      <c r="RAX2402" s="14"/>
      <c r="RAY2402" s="14"/>
      <c r="RAZ2402" s="14"/>
      <c r="RBA2402" s="14"/>
      <c r="RBB2402" s="14"/>
      <c r="RBC2402" s="14"/>
      <c r="RBD2402" s="14"/>
      <c r="RBE2402" s="14"/>
      <c r="RBF2402" s="14"/>
      <c r="RBG2402" s="14"/>
      <c r="RBH2402" s="14"/>
      <c r="RBI2402" s="14"/>
      <c r="RBJ2402" s="14"/>
      <c r="RBK2402" s="14"/>
      <c r="RBL2402" s="14"/>
      <c r="RBM2402" s="14"/>
      <c r="RBN2402" s="14"/>
      <c r="RBO2402" s="14"/>
      <c r="RBP2402" s="14"/>
      <c r="RBQ2402" s="14"/>
      <c r="RBR2402" s="14"/>
      <c r="RBS2402" s="14"/>
      <c r="RBT2402" s="14"/>
      <c r="RBU2402" s="14"/>
      <c r="RBV2402" s="14"/>
      <c r="RBW2402" s="14"/>
      <c r="RBX2402" s="14"/>
      <c r="RBY2402" s="14"/>
      <c r="RBZ2402" s="14"/>
      <c r="RCA2402" s="14"/>
      <c r="RCB2402" s="14"/>
      <c r="RCC2402" s="14"/>
      <c r="RCD2402" s="14"/>
      <c r="RCE2402" s="14"/>
      <c r="RCF2402" s="14"/>
      <c r="RCG2402" s="14"/>
      <c r="RCH2402" s="14"/>
      <c r="RCI2402" s="14"/>
      <c r="RCJ2402" s="14"/>
      <c r="RCK2402" s="14"/>
      <c r="RCL2402" s="14"/>
      <c r="RCM2402" s="14"/>
      <c r="RCN2402" s="14"/>
      <c r="RCO2402" s="14"/>
      <c r="RCP2402" s="14"/>
      <c r="RCQ2402" s="14"/>
      <c r="RCR2402" s="14"/>
      <c r="RCS2402" s="14"/>
      <c r="RCT2402" s="14"/>
      <c r="RCU2402" s="14"/>
      <c r="RCV2402" s="14"/>
      <c r="RCW2402" s="14"/>
      <c r="RCX2402" s="14"/>
      <c r="RCY2402" s="14"/>
      <c r="RCZ2402" s="14"/>
      <c r="RDA2402" s="14"/>
      <c r="RDB2402" s="14"/>
      <c r="RDC2402" s="14"/>
      <c r="RDD2402" s="14"/>
      <c r="RDE2402" s="14"/>
      <c r="RDF2402" s="14"/>
      <c r="RDG2402" s="14"/>
      <c r="RDH2402" s="14"/>
      <c r="RDI2402" s="14"/>
      <c r="RDJ2402" s="14"/>
      <c r="RDK2402" s="14"/>
      <c r="RDL2402" s="14"/>
      <c r="RDM2402" s="14"/>
      <c r="RDN2402" s="14"/>
      <c r="RDO2402" s="14"/>
      <c r="RDP2402" s="14"/>
      <c r="RDQ2402" s="14"/>
      <c r="RDR2402" s="14"/>
      <c r="RDS2402" s="14"/>
      <c r="RDT2402" s="14"/>
      <c r="RDU2402" s="14"/>
      <c r="RDV2402" s="14"/>
      <c r="RDW2402" s="14"/>
      <c r="RDX2402" s="14"/>
      <c r="RDY2402" s="14"/>
      <c r="RDZ2402" s="14"/>
      <c r="REA2402" s="14"/>
      <c r="REB2402" s="14"/>
      <c r="REC2402" s="14"/>
      <c r="RED2402" s="14"/>
      <c r="REE2402" s="14"/>
      <c r="REF2402" s="14"/>
      <c r="REG2402" s="14"/>
      <c r="REH2402" s="14"/>
      <c r="REI2402" s="14"/>
      <c r="REJ2402" s="14"/>
      <c r="REK2402" s="14"/>
      <c r="REL2402" s="14"/>
      <c r="REM2402" s="14"/>
      <c r="REN2402" s="14"/>
      <c r="REO2402" s="14"/>
      <c r="REP2402" s="14"/>
      <c r="REQ2402" s="14"/>
      <c r="RER2402" s="14"/>
      <c r="RES2402" s="14"/>
      <c r="RET2402" s="14"/>
      <c r="REU2402" s="14"/>
      <c r="REV2402" s="14"/>
      <c r="REW2402" s="14"/>
      <c r="REX2402" s="14"/>
      <c r="REY2402" s="14"/>
      <c r="REZ2402" s="14"/>
      <c r="RFA2402" s="14"/>
      <c r="RFB2402" s="14"/>
      <c r="RFC2402" s="14"/>
      <c r="RFD2402" s="14"/>
      <c r="RFE2402" s="14"/>
      <c r="RFF2402" s="14"/>
      <c r="RFG2402" s="14"/>
      <c r="RFH2402" s="14"/>
      <c r="RFI2402" s="14"/>
      <c r="RFJ2402" s="14"/>
      <c r="RFK2402" s="14"/>
      <c r="RFL2402" s="14"/>
      <c r="RFM2402" s="14"/>
      <c r="RFN2402" s="14"/>
      <c r="RFO2402" s="14"/>
      <c r="RFP2402" s="14"/>
      <c r="RFQ2402" s="14"/>
      <c r="RFR2402" s="14"/>
      <c r="RFS2402" s="14"/>
      <c r="RFT2402" s="14"/>
      <c r="RFU2402" s="14"/>
      <c r="RFV2402" s="14"/>
      <c r="RFW2402" s="14"/>
      <c r="RFX2402" s="14"/>
      <c r="RFY2402" s="14"/>
      <c r="RFZ2402" s="14"/>
      <c r="RGA2402" s="14"/>
      <c r="RGB2402" s="14"/>
      <c r="RGC2402" s="14"/>
      <c r="RGD2402" s="14"/>
      <c r="RGE2402" s="14"/>
      <c r="RGF2402" s="14"/>
      <c r="RGG2402" s="14"/>
      <c r="RGH2402" s="14"/>
      <c r="RGI2402" s="14"/>
      <c r="RGJ2402" s="14"/>
      <c r="RGK2402" s="14"/>
      <c r="RGL2402" s="14"/>
      <c r="RGM2402" s="14"/>
      <c r="RGN2402" s="14"/>
      <c r="RGO2402" s="14"/>
      <c r="RGP2402" s="14"/>
      <c r="RGQ2402" s="14"/>
      <c r="RGR2402" s="14"/>
      <c r="RGS2402" s="14"/>
      <c r="RGT2402" s="14"/>
      <c r="RGU2402" s="14"/>
      <c r="RGV2402" s="14"/>
      <c r="RGW2402" s="14"/>
      <c r="RGX2402" s="14"/>
      <c r="RGY2402" s="14"/>
      <c r="RGZ2402" s="14"/>
      <c r="RHA2402" s="14"/>
      <c r="RHB2402" s="14"/>
      <c r="RHC2402" s="14"/>
      <c r="RHD2402" s="14"/>
      <c r="RHE2402" s="14"/>
      <c r="RHF2402" s="14"/>
      <c r="RHG2402" s="14"/>
      <c r="RHH2402" s="14"/>
      <c r="RHI2402" s="14"/>
      <c r="RHJ2402" s="14"/>
      <c r="RHK2402" s="14"/>
      <c r="RHL2402" s="14"/>
      <c r="RHM2402" s="14"/>
      <c r="RHN2402" s="14"/>
      <c r="RHO2402" s="14"/>
      <c r="RHP2402" s="14"/>
      <c r="RHQ2402" s="14"/>
      <c r="RHR2402" s="14"/>
      <c r="RHS2402" s="14"/>
      <c r="RHT2402" s="14"/>
      <c r="RHU2402" s="14"/>
      <c r="RHV2402" s="14"/>
      <c r="RHW2402" s="14"/>
      <c r="RHX2402" s="14"/>
      <c r="RHY2402" s="14"/>
      <c r="RHZ2402" s="14"/>
      <c r="RIA2402" s="14"/>
      <c r="RIB2402" s="14"/>
      <c r="RIC2402" s="14"/>
      <c r="RID2402" s="14"/>
      <c r="RIE2402" s="14"/>
      <c r="RIF2402" s="14"/>
      <c r="RIG2402" s="14"/>
      <c r="RIH2402" s="14"/>
      <c r="RII2402" s="14"/>
      <c r="RIJ2402" s="14"/>
      <c r="RIK2402" s="14"/>
      <c r="RIL2402" s="14"/>
      <c r="RIM2402" s="14"/>
      <c r="RIN2402" s="14"/>
      <c r="RIO2402" s="14"/>
      <c r="RIP2402" s="14"/>
      <c r="RIQ2402" s="14"/>
      <c r="RIR2402" s="14"/>
      <c r="RIS2402" s="14"/>
      <c r="RIT2402" s="14"/>
      <c r="RIU2402" s="14"/>
      <c r="RIV2402" s="14"/>
      <c r="RIW2402" s="14"/>
      <c r="RIX2402" s="14"/>
      <c r="RIY2402" s="14"/>
      <c r="RIZ2402" s="14"/>
      <c r="RJA2402" s="14"/>
      <c r="RJB2402" s="14"/>
      <c r="RJC2402" s="14"/>
      <c r="RJD2402" s="14"/>
      <c r="RJE2402" s="14"/>
      <c r="RJF2402" s="14"/>
      <c r="RJG2402" s="14"/>
      <c r="RJH2402" s="14"/>
      <c r="RJI2402" s="14"/>
      <c r="RJJ2402" s="14"/>
      <c r="RJK2402" s="14"/>
      <c r="RJL2402" s="14"/>
      <c r="RJM2402" s="14"/>
      <c r="RJN2402" s="14"/>
      <c r="RJO2402" s="14"/>
      <c r="RJP2402" s="14"/>
      <c r="RJQ2402" s="14"/>
      <c r="RJR2402" s="14"/>
      <c r="RJS2402" s="14"/>
      <c r="RJT2402" s="14"/>
      <c r="RJU2402" s="14"/>
      <c r="RJV2402" s="14"/>
      <c r="RJW2402" s="14"/>
      <c r="RJX2402" s="14"/>
      <c r="RJY2402" s="14"/>
      <c r="RJZ2402" s="14"/>
      <c r="RKA2402" s="14"/>
      <c r="RKB2402" s="14"/>
      <c r="RKC2402" s="14"/>
      <c r="RKD2402" s="14"/>
      <c r="RKE2402" s="14"/>
      <c r="RKF2402" s="14"/>
      <c r="RKG2402" s="14"/>
      <c r="RKH2402" s="14"/>
      <c r="RKI2402" s="14"/>
      <c r="RKJ2402" s="14"/>
      <c r="RKK2402" s="14"/>
      <c r="RKL2402" s="14"/>
      <c r="RKM2402" s="14"/>
      <c r="RKN2402" s="14"/>
      <c r="RKO2402" s="14"/>
      <c r="RKP2402" s="14"/>
      <c r="RKQ2402" s="14"/>
      <c r="RKR2402" s="14"/>
      <c r="RKS2402" s="14"/>
      <c r="RKT2402" s="14"/>
      <c r="RKU2402" s="14"/>
      <c r="RKV2402" s="14"/>
      <c r="RKW2402" s="14"/>
      <c r="RKX2402" s="14"/>
      <c r="RKY2402" s="14"/>
      <c r="RKZ2402" s="14"/>
      <c r="RLA2402" s="14"/>
      <c r="RLB2402" s="14"/>
      <c r="RLC2402" s="14"/>
      <c r="RLD2402" s="14"/>
      <c r="RLE2402" s="14"/>
      <c r="RLF2402" s="14"/>
      <c r="RLG2402" s="14"/>
      <c r="RLH2402" s="14"/>
      <c r="RLI2402" s="14"/>
      <c r="RLJ2402" s="14"/>
      <c r="RLK2402" s="14"/>
      <c r="RLL2402" s="14"/>
      <c r="RLM2402" s="14"/>
      <c r="RLN2402" s="14"/>
      <c r="RLO2402" s="14"/>
      <c r="RLP2402" s="14"/>
      <c r="RLQ2402" s="14"/>
      <c r="RLR2402" s="14"/>
      <c r="RLS2402" s="14"/>
      <c r="RLT2402" s="14"/>
      <c r="RLU2402" s="14"/>
      <c r="RLV2402" s="14"/>
      <c r="RLW2402" s="14"/>
      <c r="RLX2402" s="14"/>
      <c r="RLY2402" s="14"/>
      <c r="RLZ2402" s="14"/>
      <c r="RMA2402" s="14"/>
      <c r="RMB2402" s="14"/>
      <c r="RMC2402" s="14"/>
      <c r="RMD2402" s="14"/>
      <c r="RME2402" s="14"/>
      <c r="RMF2402" s="14"/>
      <c r="RMG2402" s="14"/>
      <c r="RMH2402" s="14"/>
      <c r="RMI2402" s="14"/>
      <c r="RMJ2402" s="14"/>
      <c r="RMK2402" s="14"/>
      <c r="RML2402" s="14"/>
      <c r="RMM2402" s="14"/>
      <c r="RMN2402" s="14"/>
      <c r="RMO2402" s="14"/>
      <c r="RMP2402" s="14"/>
      <c r="RMQ2402" s="14"/>
      <c r="RMR2402" s="14"/>
      <c r="RMS2402" s="14"/>
      <c r="RMT2402" s="14"/>
      <c r="RMU2402" s="14"/>
      <c r="RMV2402" s="14"/>
      <c r="RMW2402" s="14"/>
      <c r="RMX2402" s="14"/>
      <c r="RMY2402" s="14"/>
      <c r="RMZ2402" s="14"/>
      <c r="RNA2402" s="14"/>
      <c r="RNB2402" s="14"/>
      <c r="RNC2402" s="14"/>
      <c r="RND2402" s="14"/>
      <c r="RNE2402" s="14"/>
      <c r="RNF2402" s="14"/>
      <c r="RNG2402" s="14"/>
      <c r="RNH2402" s="14"/>
      <c r="RNI2402" s="14"/>
      <c r="RNJ2402" s="14"/>
      <c r="RNK2402" s="14"/>
      <c r="RNL2402" s="14"/>
      <c r="RNM2402" s="14"/>
      <c r="RNN2402" s="14"/>
      <c r="RNO2402" s="14"/>
      <c r="RNP2402" s="14"/>
      <c r="RNQ2402" s="14"/>
      <c r="RNR2402" s="14"/>
      <c r="RNS2402" s="14"/>
      <c r="RNT2402" s="14"/>
      <c r="RNU2402" s="14"/>
      <c r="RNV2402" s="14"/>
      <c r="RNW2402" s="14"/>
      <c r="RNX2402" s="14"/>
      <c r="RNY2402" s="14"/>
      <c r="RNZ2402" s="14"/>
      <c r="ROA2402" s="14"/>
      <c r="ROB2402" s="14"/>
      <c r="ROC2402" s="14"/>
      <c r="ROD2402" s="14"/>
      <c r="ROE2402" s="14"/>
      <c r="ROF2402" s="14"/>
      <c r="ROG2402" s="14"/>
      <c r="ROH2402" s="14"/>
      <c r="ROI2402" s="14"/>
      <c r="ROJ2402" s="14"/>
      <c r="ROK2402" s="14"/>
      <c r="ROL2402" s="14"/>
      <c r="ROM2402" s="14"/>
      <c r="RON2402" s="14"/>
      <c r="ROO2402" s="14"/>
      <c r="ROP2402" s="14"/>
      <c r="ROQ2402" s="14"/>
      <c r="ROR2402" s="14"/>
      <c r="ROS2402" s="14"/>
      <c r="ROT2402" s="14"/>
      <c r="ROU2402" s="14"/>
      <c r="ROV2402" s="14"/>
      <c r="ROW2402" s="14"/>
      <c r="ROX2402" s="14"/>
      <c r="ROY2402" s="14"/>
      <c r="ROZ2402" s="14"/>
      <c r="RPA2402" s="14"/>
      <c r="RPB2402" s="14"/>
      <c r="RPC2402" s="14"/>
      <c r="RPD2402" s="14"/>
      <c r="RPE2402" s="14"/>
      <c r="RPF2402" s="14"/>
      <c r="RPG2402" s="14"/>
      <c r="RPH2402" s="14"/>
      <c r="RPI2402" s="14"/>
      <c r="RPJ2402" s="14"/>
      <c r="RPK2402" s="14"/>
      <c r="RPL2402" s="14"/>
      <c r="RPM2402" s="14"/>
      <c r="RPN2402" s="14"/>
      <c r="RPO2402" s="14"/>
      <c r="RPP2402" s="14"/>
      <c r="RPQ2402" s="14"/>
      <c r="RPR2402" s="14"/>
      <c r="RPS2402" s="14"/>
      <c r="RPT2402" s="14"/>
      <c r="RPU2402" s="14"/>
      <c r="RPV2402" s="14"/>
      <c r="RPW2402" s="14"/>
      <c r="RPX2402" s="14"/>
      <c r="RPY2402" s="14"/>
      <c r="RPZ2402" s="14"/>
      <c r="RQA2402" s="14"/>
      <c r="RQB2402" s="14"/>
      <c r="RQC2402" s="14"/>
      <c r="RQD2402" s="14"/>
      <c r="RQE2402" s="14"/>
      <c r="RQF2402" s="14"/>
      <c r="RQG2402" s="14"/>
      <c r="RQH2402" s="14"/>
      <c r="RQI2402" s="14"/>
      <c r="RQJ2402" s="14"/>
      <c r="RQK2402" s="14"/>
      <c r="RQL2402" s="14"/>
      <c r="RQM2402" s="14"/>
      <c r="RQN2402" s="14"/>
      <c r="RQO2402" s="14"/>
      <c r="RQP2402" s="14"/>
      <c r="RQQ2402" s="14"/>
      <c r="RQR2402" s="14"/>
      <c r="RQS2402" s="14"/>
      <c r="RQT2402" s="14"/>
      <c r="RQU2402" s="14"/>
      <c r="RQV2402" s="14"/>
      <c r="RQW2402" s="14"/>
      <c r="RQX2402" s="14"/>
      <c r="RQY2402" s="14"/>
      <c r="RQZ2402" s="14"/>
      <c r="RRA2402" s="14"/>
      <c r="RRB2402" s="14"/>
      <c r="RRC2402" s="14"/>
      <c r="RRD2402" s="14"/>
      <c r="RRE2402" s="14"/>
      <c r="RRF2402" s="14"/>
      <c r="RRG2402" s="14"/>
      <c r="RRH2402" s="14"/>
      <c r="RRI2402" s="14"/>
      <c r="RRJ2402" s="14"/>
      <c r="RRK2402" s="14"/>
      <c r="RRL2402" s="14"/>
      <c r="RRM2402" s="14"/>
      <c r="RRN2402" s="14"/>
      <c r="RRO2402" s="14"/>
      <c r="RRP2402" s="14"/>
      <c r="RRQ2402" s="14"/>
      <c r="RRR2402" s="14"/>
      <c r="RRS2402" s="14"/>
      <c r="RRT2402" s="14"/>
      <c r="RRU2402" s="14"/>
      <c r="RRV2402" s="14"/>
      <c r="RRW2402" s="14"/>
      <c r="RRX2402" s="14"/>
      <c r="RRY2402" s="14"/>
      <c r="RRZ2402" s="14"/>
      <c r="RSA2402" s="14"/>
      <c r="RSB2402" s="14"/>
      <c r="RSC2402" s="14"/>
      <c r="RSD2402" s="14"/>
      <c r="RSE2402" s="14"/>
      <c r="RSF2402" s="14"/>
      <c r="RSG2402" s="14"/>
      <c r="RSH2402" s="14"/>
      <c r="RSI2402" s="14"/>
      <c r="RSJ2402" s="14"/>
      <c r="RSK2402" s="14"/>
      <c r="RSL2402" s="14"/>
      <c r="RSM2402" s="14"/>
      <c r="RSN2402" s="14"/>
      <c r="RSO2402" s="14"/>
      <c r="RSP2402" s="14"/>
      <c r="RSQ2402" s="14"/>
      <c r="RSR2402" s="14"/>
      <c r="RSS2402" s="14"/>
      <c r="RST2402" s="14"/>
      <c r="RSU2402" s="14"/>
      <c r="RSV2402" s="14"/>
      <c r="RSW2402" s="14"/>
      <c r="RSX2402" s="14"/>
      <c r="RSY2402" s="14"/>
      <c r="RSZ2402" s="14"/>
      <c r="RTA2402" s="14"/>
      <c r="RTB2402" s="14"/>
      <c r="RTC2402" s="14"/>
      <c r="RTD2402" s="14"/>
      <c r="RTE2402" s="14"/>
      <c r="RTF2402" s="14"/>
      <c r="RTG2402" s="14"/>
      <c r="RTH2402" s="14"/>
      <c r="RTI2402" s="14"/>
      <c r="RTJ2402" s="14"/>
      <c r="RTK2402" s="14"/>
      <c r="RTL2402" s="14"/>
      <c r="RTM2402" s="14"/>
      <c r="RTN2402" s="14"/>
      <c r="RTO2402" s="14"/>
      <c r="RTP2402" s="14"/>
      <c r="RTQ2402" s="14"/>
      <c r="RTR2402" s="14"/>
      <c r="RTS2402" s="14"/>
      <c r="RTT2402" s="14"/>
      <c r="RTU2402" s="14"/>
      <c r="RTV2402" s="14"/>
      <c r="RTW2402" s="14"/>
      <c r="RTX2402" s="14"/>
      <c r="RTY2402" s="14"/>
      <c r="RTZ2402" s="14"/>
      <c r="RUA2402" s="14"/>
      <c r="RUB2402" s="14"/>
      <c r="RUC2402" s="14"/>
      <c r="RUD2402" s="14"/>
      <c r="RUE2402" s="14"/>
      <c r="RUF2402" s="14"/>
      <c r="RUG2402" s="14"/>
      <c r="RUH2402" s="14"/>
      <c r="RUI2402" s="14"/>
      <c r="RUJ2402" s="14"/>
      <c r="RUK2402" s="14"/>
      <c r="RUL2402" s="14"/>
      <c r="RUM2402" s="14"/>
      <c r="RUN2402" s="14"/>
      <c r="RUO2402" s="14"/>
      <c r="RUP2402" s="14"/>
      <c r="RUQ2402" s="14"/>
      <c r="RUR2402" s="14"/>
      <c r="RUS2402" s="14"/>
      <c r="RUT2402" s="14"/>
      <c r="RUU2402" s="14"/>
      <c r="RUV2402" s="14"/>
      <c r="RUW2402" s="14"/>
      <c r="RUX2402" s="14"/>
      <c r="RUY2402" s="14"/>
      <c r="RUZ2402" s="14"/>
      <c r="RVA2402" s="14"/>
      <c r="RVB2402" s="14"/>
      <c r="RVC2402" s="14"/>
      <c r="RVD2402" s="14"/>
      <c r="RVE2402" s="14"/>
      <c r="RVF2402" s="14"/>
      <c r="RVG2402" s="14"/>
      <c r="RVH2402" s="14"/>
      <c r="RVI2402" s="14"/>
      <c r="RVJ2402" s="14"/>
      <c r="RVK2402" s="14"/>
      <c r="RVL2402" s="14"/>
      <c r="RVM2402" s="14"/>
      <c r="RVN2402" s="14"/>
      <c r="RVO2402" s="14"/>
      <c r="RVP2402" s="14"/>
      <c r="RVQ2402" s="14"/>
      <c r="RVR2402" s="14"/>
      <c r="RVS2402" s="14"/>
      <c r="RVT2402" s="14"/>
      <c r="RVU2402" s="14"/>
      <c r="RVV2402" s="14"/>
      <c r="RVW2402" s="14"/>
      <c r="RVX2402" s="14"/>
      <c r="RVY2402" s="14"/>
      <c r="RVZ2402" s="14"/>
      <c r="RWA2402" s="14"/>
      <c r="RWB2402" s="14"/>
      <c r="RWC2402" s="14"/>
      <c r="RWD2402" s="14"/>
      <c r="RWE2402" s="14"/>
      <c r="RWF2402" s="14"/>
      <c r="RWG2402" s="14"/>
      <c r="RWH2402" s="14"/>
      <c r="RWI2402" s="14"/>
      <c r="RWJ2402" s="14"/>
      <c r="RWK2402" s="14"/>
      <c r="RWL2402" s="14"/>
      <c r="RWM2402" s="14"/>
      <c r="RWN2402" s="14"/>
      <c r="RWO2402" s="14"/>
      <c r="RWP2402" s="14"/>
      <c r="RWQ2402" s="14"/>
      <c r="RWR2402" s="14"/>
      <c r="RWS2402" s="14"/>
      <c r="RWT2402" s="14"/>
      <c r="RWU2402" s="14"/>
      <c r="RWV2402" s="14"/>
      <c r="RWW2402" s="14"/>
      <c r="RWX2402" s="14"/>
      <c r="RWY2402" s="14"/>
      <c r="RWZ2402" s="14"/>
      <c r="RXA2402" s="14"/>
      <c r="RXB2402" s="14"/>
      <c r="RXC2402" s="14"/>
      <c r="RXD2402" s="14"/>
      <c r="RXE2402" s="14"/>
      <c r="RXF2402" s="14"/>
      <c r="RXG2402" s="14"/>
      <c r="RXH2402" s="14"/>
      <c r="RXI2402" s="14"/>
      <c r="RXJ2402" s="14"/>
      <c r="RXK2402" s="14"/>
      <c r="RXL2402" s="14"/>
      <c r="RXM2402" s="14"/>
      <c r="RXN2402" s="14"/>
      <c r="RXO2402" s="14"/>
      <c r="RXP2402" s="14"/>
      <c r="RXQ2402" s="14"/>
      <c r="RXR2402" s="14"/>
      <c r="RXS2402" s="14"/>
      <c r="RXT2402" s="14"/>
      <c r="RXU2402" s="14"/>
      <c r="RXV2402" s="14"/>
      <c r="RXW2402" s="14"/>
      <c r="RXX2402" s="14"/>
      <c r="RXY2402" s="14"/>
      <c r="RXZ2402" s="14"/>
      <c r="RYA2402" s="14"/>
      <c r="RYB2402" s="14"/>
      <c r="RYC2402" s="14"/>
      <c r="RYD2402" s="14"/>
      <c r="RYE2402" s="14"/>
      <c r="RYF2402" s="14"/>
      <c r="RYG2402" s="14"/>
      <c r="RYH2402" s="14"/>
      <c r="RYI2402" s="14"/>
      <c r="RYJ2402" s="14"/>
      <c r="RYK2402" s="14"/>
      <c r="RYL2402" s="14"/>
      <c r="RYM2402" s="14"/>
      <c r="RYN2402" s="14"/>
      <c r="RYO2402" s="14"/>
      <c r="RYP2402" s="14"/>
      <c r="RYQ2402" s="14"/>
      <c r="RYR2402" s="14"/>
      <c r="RYS2402" s="14"/>
      <c r="RYT2402" s="14"/>
      <c r="RYU2402" s="14"/>
      <c r="RYV2402" s="14"/>
      <c r="RYW2402" s="14"/>
      <c r="RYX2402" s="14"/>
      <c r="RYY2402" s="14"/>
      <c r="RYZ2402" s="14"/>
      <c r="RZA2402" s="14"/>
      <c r="RZB2402" s="14"/>
      <c r="RZC2402" s="14"/>
      <c r="RZD2402" s="14"/>
      <c r="RZE2402" s="14"/>
      <c r="RZF2402" s="14"/>
      <c r="RZG2402" s="14"/>
      <c r="RZH2402" s="14"/>
      <c r="RZI2402" s="14"/>
      <c r="RZJ2402" s="14"/>
      <c r="RZK2402" s="14"/>
      <c r="RZL2402" s="14"/>
      <c r="RZM2402" s="14"/>
      <c r="RZN2402" s="14"/>
      <c r="RZO2402" s="14"/>
      <c r="RZP2402" s="14"/>
      <c r="RZQ2402" s="14"/>
      <c r="RZR2402" s="14"/>
      <c r="RZS2402" s="14"/>
      <c r="RZT2402" s="14"/>
      <c r="RZU2402" s="14"/>
      <c r="RZV2402" s="14"/>
      <c r="RZW2402" s="14"/>
      <c r="RZX2402" s="14"/>
      <c r="RZY2402" s="14"/>
      <c r="RZZ2402" s="14"/>
      <c r="SAA2402" s="14"/>
      <c r="SAB2402" s="14"/>
      <c r="SAC2402" s="14"/>
      <c r="SAD2402" s="14"/>
      <c r="SAE2402" s="14"/>
      <c r="SAF2402" s="14"/>
      <c r="SAG2402" s="14"/>
      <c r="SAH2402" s="14"/>
      <c r="SAI2402" s="14"/>
      <c r="SAJ2402" s="14"/>
      <c r="SAK2402" s="14"/>
      <c r="SAL2402" s="14"/>
      <c r="SAM2402" s="14"/>
      <c r="SAN2402" s="14"/>
      <c r="SAO2402" s="14"/>
      <c r="SAP2402" s="14"/>
      <c r="SAQ2402" s="14"/>
      <c r="SAR2402" s="14"/>
      <c r="SAS2402" s="14"/>
      <c r="SAT2402" s="14"/>
      <c r="SAU2402" s="14"/>
      <c r="SAV2402" s="14"/>
      <c r="SAW2402" s="14"/>
      <c r="SAX2402" s="14"/>
      <c r="SAY2402" s="14"/>
      <c r="SAZ2402" s="14"/>
      <c r="SBA2402" s="14"/>
      <c r="SBB2402" s="14"/>
      <c r="SBC2402" s="14"/>
      <c r="SBD2402" s="14"/>
      <c r="SBE2402" s="14"/>
      <c r="SBF2402" s="14"/>
      <c r="SBG2402" s="14"/>
      <c r="SBH2402" s="14"/>
      <c r="SBI2402" s="14"/>
      <c r="SBJ2402" s="14"/>
      <c r="SBK2402" s="14"/>
      <c r="SBL2402" s="14"/>
      <c r="SBM2402" s="14"/>
      <c r="SBN2402" s="14"/>
      <c r="SBO2402" s="14"/>
      <c r="SBP2402" s="14"/>
      <c r="SBQ2402" s="14"/>
      <c r="SBR2402" s="14"/>
      <c r="SBS2402" s="14"/>
      <c r="SBT2402" s="14"/>
      <c r="SBU2402" s="14"/>
      <c r="SBV2402" s="14"/>
      <c r="SBW2402" s="14"/>
      <c r="SBX2402" s="14"/>
      <c r="SBY2402" s="14"/>
      <c r="SBZ2402" s="14"/>
      <c r="SCA2402" s="14"/>
      <c r="SCB2402" s="14"/>
      <c r="SCC2402" s="14"/>
      <c r="SCD2402" s="14"/>
      <c r="SCE2402" s="14"/>
      <c r="SCF2402" s="14"/>
      <c r="SCG2402" s="14"/>
      <c r="SCH2402" s="14"/>
      <c r="SCI2402" s="14"/>
      <c r="SCJ2402" s="14"/>
      <c r="SCK2402" s="14"/>
      <c r="SCL2402" s="14"/>
      <c r="SCM2402" s="14"/>
      <c r="SCN2402" s="14"/>
      <c r="SCO2402" s="14"/>
      <c r="SCP2402" s="14"/>
      <c r="SCQ2402" s="14"/>
      <c r="SCR2402" s="14"/>
      <c r="SCS2402" s="14"/>
      <c r="SCT2402" s="14"/>
      <c r="SCU2402" s="14"/>
      <c r="SCV2402" s="14"/>
      <c r="SCW2402" s="14"/>
      <c r="SCX2402" s="14"/>
      <c r="SCY2402" s="14"/>
      <c r="SCZ2402" s="14"/>
      <c r="SDA2402" s="14"/>
      <c r="SDB2402" s="14"/>
      <c r="SDC2402" s="14"/>
      <c r="SDD2402" s="14"/>
      <c r="SDE2402" s="14"/>
      <c r="SDF2402" s="14"/>
      <c r="SDG2402" s="14"/>
      <c r="SDH2402" s="14"/>
      <c r="SDI2402" s="14"/>
      <c r="SDJ2402" s="14"/>
      <c r="SDK2402" s="14"/>
      <c r="SDL2402" s="14"/>
      <c r="SDM2402" s="14"/>
      <c r="SDN2402" s="14"/>
      <c r="SDO2402" s="14"/>
      <c r="SDP2402" s="14"/>
      <c r="SDQ2402" s="14"/>
      <c r="SDR2402" s="14"/>
      <c r="SDS2402" s="14"/>
      <c r="SDT2402" s="14"/>
      <c r="SDU2402" s="14"/>
      <c r="SDV2402" s="14"/>
      <c r="SDW2402" s="14"/>
      <c r="SDX2402" s="14"/>
      <c r="SDY2402" s="14"/>
      <c r="SDZ2402" s="14"/>
      <c r="SEA2402" s="14"/>
      <c r="SEB2402" s="14"/>
      <c r="SEC2402" s="14"/>
      <c r="SED2402" s="14"/>
      <c r="SEE2402" s="14"/>
      <c r="SEF2402" s="14"/>
      <c r="SEG2402" s="14"/>
      <c r="SEH2402" s="14"/>
      <c r="SEI2402" s="14"/>
      <c r="SEJ2402" s="14"/>
      <c r="SEK2402" s="14"/>
      <c r="SEL2402" s="14"/>
      <c r="SEM2402" s="14"/>
      <c r="SEN2402" s="14"/>
      <c r="SEO2402" s="14"/>
      <c r="SEP2402" s="14"/>
      <c r="SEQ2402" s="14"/>
      <c r="SER2402" s="14"/>
      <c r="SES2402" s="14"/>
      <c r="SET2402" s="14"/>
      <c r="SEU2402" s="14"/>
      <c r="SEV2402" s="14"/>
      <c r="SEW2402" s="14"/>
      <c r="SEX2402" s="14"/>
      <c r="SEY2402" s="14"/>
      <c r="SEZ2402" s="14"/>
      <c r="SFA2402" s="14"/>
      <c r="SFB2402" s="14"/>
      <c r="SFC2402" s="14"/>
      <c r="SFD2402" s="14"/>
      <c r="SFE2402" s="14"/>
      <c r="SFF2402" s="14"/>
      <c r="SFG2402" s="14"/>
      <c r="SFH2402" s="14"/>
      <c r="SFI2402" s="14"/>
      <c r="SFJ2402" s="14"/>
      <c r="SFK2402" s="14"/>
      <c r="SFL2402" s="14"/>
      <c r="SFM2402" s="14"/>
      <c r="SFN2402" s="14"/>
      <c r="SFO2402" s="14"/>
      <c r="SFP2402" s="14"/>
      <c r="SFQ2402" s="14"/>
      <c r="SFR2402" s="14"/>
      <c r="SFS2402" s="14"/>
      <c r="SFT2402" s="14"/>
      <c r="SFU2402" s="14"/>
      <c r="SFV2402" s="14"/>
      <c r="SFW2402" s="14"/>
      <c r="SFX2402" s="14"/>
      <c r="SFY2402" s="14"/>
      <c r="SFZ2402" s="14"/>
      <c r="SGA2402" s="14"/>
      <c r="SGB2402" s="14"/>
      <c r="SGC2402" s="14"/>
      <c r="SGD2402" s="14"/>
      <c r="SGE2402" s="14"/>
      <c r="SGF2402" s="14"/>
      <c r="SGG2402" s="14"/>
      <c r="SGH2402" s="14"/>
      <c r="SGI2402" s="14"/>
      <c r="SGJ2402" s="14"/>
      <c r="SGK2402" s="14"/>
      <c r="SGL2402" s="14"/>
      <c r="SGM2402" s="14"/>
      <c r="SGN2402" s="14"/>
      <c r="SGO2402" s="14"/>
      <c r="SGP2402" s="14"/>
      <c r="SGQ2402" s="14"/>
      <c r="SGR2402" s="14"/>
      <c r="SGS2402" s="14"/>
      <c r="SGT2402" s="14"/>
      <c r="SGU2402" s="14"/>
      <c r="SGV2402" s="14"/>
      <c r="SGW2402" s="14"/>
      <c r="SGX2402" s="14"/>
      <c r="SGY2402" s="14"/>
      <c r="SGZ2402" s="14"/>
      <c r="SHA2402" s="14"/>
      <c r="SHB2402" s="14"/>
      <c r="SHC2402" s="14"/>
      <c r="SHD2402" s="14"/>
      <c r="SHE2402" s="14"/>
      <c r="SHF2402" s="14"/>
      <c r="SHG2402" s="14"/>
      <c r="SHH2402" s="14"/>
      <c r="SHI2402" s="14"/>
      <c r="SHJ2402" s="14"/>
      <c r="SHK2402" s="14"/>
      <c r="SHL2402" s="14"/>
      <c r="SHM2402" s="14"/>
      <c r="SHN2402" s="14"/>
      <c r="SHO2402" s="14"/>
      <c r="SHP2402" s="14"/>
      <c r="SHQ2402" s="14"/>
      <c r="SHR2402" s="14"/>
      <c r="SHS2402" s="14"/>
      <c r="SHT2402" s="14"/>
      <c r="SHU2402" s="14"/>
      <c r="SHV2402" s="14"/>
      <c r="SHW2402" s="14"/>
      <c r="SHX2402" s="14"/>
      <c r="SHY2402" s="14"/>
      <c r="SHZ2402" s="14"/>
      <c r="SIA2402" s="14"/>
      <c r="SIB2402" s="14"/>
      <c r="SIC2402" s="14"/>
      <c r="SID2402" s="14"/>
      <c r="SIE2402" s="14"/>
      <c r="SIF2402" s="14"/>
      <c r="SIG2402" s="14"/>
      <c r="SIH2402" s="14"/>
      <c r="SII2402" s="14"/>
      <c r="SIJ2402" s="14"/>
      <c r="SIK2402" s="14"/>
      <c r="SIL2402" s="14"/>
      <c r="SIM2402" s="14"/>
      <c r="SIN2402" s="14"/>
      <c r="SIO2402" s="14"/>
      <c r="SIP2402" s="14"/>
      <c r="SIQ2402" s="14"/>
      <c r="SIR2402" s="14"/>
      <c r="SIS2402" s="14"/>
      <c r="SIT2402" s="14"/>
      <c r="SIU2402" s="14"/>
      <c r="SIV2402" s="14"/>
      <c r="SIW2402" s="14"/>
      <c r="SIX2402" s="14"/>
      <c r="SIY2402" s="14"/>
      <c r="SIZ2402" s="14"/>
      <c r="SJA2402" s="14"/>
      <c r="SJB2402" s="14"/>
      <c r="SJC2402" s="14"/>
      <c r="SJD2402" s="14"/>
      <c r="SJE2402" s="14"/>
      <c r="SJF2402" s="14"/>
      <c r="SJG2402" s="14"/>
      <c r="SJH2402" s="14"/>
      <c r="SJI2402" s="14"/>
      <c r="SJJ2402" s="14"/>
      <c r="SJK2402" s="14"/>
      <c r="SJL2402" s="14"/>
      <c r="SJM2402" s="14"/>
      <c r="SJN2402" s="14"/>
      <c r="SJO2402" s="14"/>
      <c r="SJP2402" s="14"/>
      <c r="SJQ2402" s="14"/>
      <c r="SJR2402" s="14"/>
      <c r="SJS2402" s="14"/>
      <c r="SJT2402" s="14"/>
      <c r="SJU2402" s="14"/>
      <c r="SJV2402" s="14"/>
      <c r="SJW2402" s="14"/>
      <c r="SJX2402" s="14"/>
      <c r="SJY2402" s="14"/>
      <c r="SJZ2402" s="14"/>
      <c r="SKA2402" s="14"/>
      <c r="SKB2402" s="14"/>
      <c r="SKC2402" s="14"/>
      <c r="SKD2402" s="14"/>
      <c r="SKE2402" s="14"/>
      <c r="SKF2402" s="14"/>
      <c r="SKG2402" s="14"/>
      <c r="SKH2402" s="14"/>
      <c r="SKI2402" s="14"/>
      <c r="SKJ2402" s="14"/>
      <c r="SKK2402" s="14"/>
      <c r="SKL2402" s="14"/>
      <c r="SKM2402" s="14"/>
      <c r="SKN2402" s="14"/>
      <c r="SKO2402" s="14"/>
      <c r="SKP2402" s="14"/>
      <c r="SKQ2402" s="14"/>
      <c r="SKR2402" s="14"/>
      <c r="SKS2402" s="14"/>
      <c r="SKT2402" s="14"/>
      <c r="SKU2402" s="14"/>
      <c r="SKV2402" s="14"/>
      <c r="SKW2402" s="14"/>
      <c r="SKX2402" s="14"/>
      <c r="SKY2402" s="14"/>
      <c r="SKZ2402" s="14"/>
      <c r="SLA2402" s="14"/>
      <c r="SLB2402" s="14"/>
      <c r="SLC2402" s="14"/>
      <c r="SLD2402" s="14"/>
      <c r="SLE2402" s="14"/>
      <c r="SLF2402" s="14"/>
      <c r="SLG2402" s="14"/>
      <c r="SLH2402" s="14"/>
      <c r="SLI2402" s="14"/>
      <c r="SLJ2402" s="14"/>
      <c r="SLK2402" s="14"/>
      <c r="SLL2402" s="14"/>
      <c r="SLM2402" s="14"/>
      <c r="SLN2402" s="14"/>
      <c r="SLO2402" s="14"/>
      <c r="SLP2402" s="14"/>
      <c r="SLQ2402" s="14"/>
      <c r="SLR2402" s="14"/>
      <c r="SLS2402" s="14"/>
      <c r="SLT2402" s="14"/>
      <c r="SLU2402" s="14"/>
      <c r="SLV2402" s="14"/>
      <c r="SLW2402" s="14"/>
      <c r="SLX2402" s="14"/>
      <c r="SLY2402" s="14"/>
      <c r="SLZ2402" s="14"/>
      <c r="SMA2402" s="14"/>
      <c r="SMB2402" s="14"/>
      <c r="SMC2402" s="14"/>
      <c r="SMD2402" s="14"/>
      <c r="SME2402" s="14"/>
      <c r="SMF2402" s="14"/>
      <c r="SMG2402" s="14"/>
      <c r="SMH2402" s="14"/>
      <c r="SMI2402" s="14"/>
      <c r="SMJ2402" s="14"/>
      <c r="SMK2402" s="14"/>
      <c r="SML2402" s="14"/>
      <c r="SMM2402" s="14"/>
      <c r="SMN2402" s="14"/>
      <c r="SMO2402" s="14"/>
      <c r="SMP2402" s="14"/>
      <c r="SMQ2402" s="14"/>
      <c r="SMR2402" s="14"/>
      <c r="SMS2402" s="14"/>
      <c r="SMT2402" s="14"/>
      <c r="SMU2402" s="14"/>
      <c r="SMV2402" s="14"/>
      <c r="SMW2402" s="14"/>
      <c r="SMX2402" s="14"/>
      <c r="SMY2402" s="14"/>
      <c r="SMZ2402" s="14"/>
      <c r="SNA2402" s="14"/>
      <c r="SNB2402" s="14"/>
      <c r="SNC2402" s="14"/>
      <c r="SND2402" s="14"/>
      <c r="SNE2402" s="14"/>
      <c r="SNF2402" s="14"/>
      <c r="SNG2402" s="14"/>
      <c r="SNH2402" s="14"/>
      <c r="SNI2402" s="14"/>
      <c r="SNJ2402" s="14"/>
      <c r="SNK2402" s="14"/>
      <c r="SNL2402" s="14"/>
      <c r="SNM2402" s="14"/>
      <c r="SNN2402" s="14"/>
      <c r="SNO2402" s="14"/>
      <c r="SNP2402" s="14"/>
      <c r="SNQ2402" s="14"/>
      <c r="SNR2402" s="14"/>
      <c r="SNS2402" s="14"/>
      <c r="SNT2402" s="14"/>
      <c r="SNU2402" s="14"/>
      <c r="SNV2402" s="14"/>
      <c r="SNW2402" s="14"/>
      <c r="SNX2402" s="14"/>
      <c r="SNY2402" s="14"/>
      <c r="SNZ2402" s="14"/>
      <c r="SOA2402" s="14"/>
      <c r="SOB2402" s="14"/>
      <c r="SOC2402" s="14"/>
      <c r="SOD2402" s="14"/>
      <c r="SOE2402" s="14"/>
      <c r="SOF2402" s="14"/>
      <c r="SOG2402" s="14"/>
      <c r="SOH2402" s="14"/>
      <c r="SOI2402" s="14"/>
      <c r="SOJ2402" s="14"/>
      <c r="SOK2402" s="14"/>
      <c r="SOL2402" s="14"/>
      <c r="SOM2402" s="14"/>
      <c r="SON2402" s="14"/>
      <c r="SOO2402" s="14"/>
      <c r="SOP2402" s="14"/>
      <c r="SOQ2402" s="14"/>
      <c r="SOR2402" s="14"/>
      <c r="SOS2402" s="14"/>
      <c r="SOT2402" s="14"/>
      <c r="SOU2402" s="14"/>
      <c r="SOV2402" s="14"/>
      <c r="SOW2402" s="14"/>
      <c r="SOX2402" s="14"/>
      <c r="SOY2402" s="14"/>
      <c r="SOZ2402" s="14"/>
      <c r="SPA2402" s="14"/>
      <c r="SPB2402" s="14"/>
      <c r="SPC2402" s="14"/>
      <c r="SPD2402" s="14"/>
      <c r="SPE2402" s="14"/>
      <c r="SPF2402" s="14"/>
      <c r="SPG2402" s="14"/>
      <c r="SPH2402" s="14"/>
      <c r="SPI2402" s="14"/>
      <c r="SPJ2402" s="14"/>
      <c r="SPK2402" s="14"/>
      <c r="SPL2402" s="14"/>
      <c r="SPM2402" s="14"/>
      <c r="SPN2402" s="14"/>
      <c r="SPO2402" s="14"/>
      <c r="SPP2402" s="14"/>
      <c r="SPQ2402" s="14"/>
      <c r="SPR2402" s="14"/>
      <c r="SPS2402" s="14"/>
      <c r="SPT2402" s="14"/>
      <c r="SPU2402" s="14"/>
      <c r="SPV2402" s="14"/>
      <c r="SPW2402" s="14"/>
      <c r="SPX2402" s="14"/>
      <c r="SPY2402" s="14"/>
      <c r="SPZ2402" s="14"/>
      <c r="SQA2402" s="14"/>
      <c r="SQB2402" s="14"/>
      <c r="SQC2402" s="14"/>
      <c r="SQD2402" s="14"/>
      <c r="SQE2402" s="14"/>
      <c r="SQF2402" s="14"/>
      <c r="SQG2402" s="14"/>
      <c r="SQH2402" s="14"/>
      <c r="SQI2402" s="14"/>
      <c r="SQJ2402" s="14"/>
      <c r="SQK2402" s="14"/>
      <c r="SQL2402" s="14"/>
      <c r="SQM2402" s="14"/>
      <c r="SQN2402" s="14"/>
      <c r="SQO2402" s="14"/>
      <c r="SQP2402" s="14"/>
      <c r="SQQ2402" s="14"/>
      <c r="SQR2402" s="14"/>
      <c r="SQS2402" s="14"/>
      <c r="SQT2402" s="14"/>
      <c r="SQU2402" s="14"/>
      <c r="SQV2402" s="14"/>
      <c r="SQW2402" s="14"/>
      <c r="SQX2402" s="14"/>
      <c r="SQY2402" s="14"/>
      <c r="SQZ2402" s="14"/>
      <c r="SRA2402" s="14"/>
      <c r="SRB2402" s="14"/>
      <c r="SRC2402" s="14"/>
      <c r="SRD2402" s="14"/>
      <c r="SRE2402" s="14"/>
      <c r="SRF2402" s="14"/>
      <c r="SRG2402" s="14"/>
      <c r="SRH2402" s="14"/>
      <c r="SRI2402" s="14"/>
      <c r="SRJ2402" s="14"/>
      <c r="SRK2402" s="14"/>
      <c r="SRL2402" s="14"/>
      <c r="SRM2402" s="14"/>
      <c r="SRN2402" s="14"/>
      <c r="SRO2402" s="14"/>
      <c r="SRP2402" s="14"/>
      <c r="SRQ2402" s="14"/>
      <c r="SRR2402" s="14"/>
      <c r="SRS2402" s="14"/>
      <c r="SRT2402" s="14"/>
      <c r="SRU2402" s="14"/>
      <c r="SRV2402" s="14"/>
      <c r="SRW2402" s="14"/>
      <c r="SRX2402" s="14"/>
      <c r="SRY2402" s="14"/>
      <c r="SRZ2402" s="14"/>
      <c r="SSA2402" s="14"/>
      <c r="SSB2402" s="14"/>
      <c r="SSC2402" s="14"/>
      <c r="SSD2402" s="14"/>
      <c r="SSE2402" s="14"/>
      <c r="SSF2402" s="14"/>
      <c r="SSG2402" s="14"/>
      <c r="SSH2402" s="14"/>
      <c r="SSI2402" s="14"/>
      <c r="SSJ2402" s="14"/>
      <c r="SSK2402" s="14"/>
      <c r="SSL2402" s="14"/>
      <c r="SSM2402" s="14"/>
      <c r="SSN2402" s="14"/>
      <c r="SSO2402" s="14"/>
      <c r="SSP2402" s="14"/>
      <c r="SSQ2402" s="14"/>
      <c r="SSR2402" s="14"/>
      <c r="SSS2402" s="14"/>
      <c r="SST2402" s="14"/>
      <c r="SSU2402" s="14"/>
      <c r="SSV2402" s="14"/>
      <c r="SSW2402" s="14"/>
      <c r="SSX2402" s="14"/>
      <c r="SSY2402" s="14"/>
      <c r="SSZ2402" s="14"/>
      <c r="STA2402" s="14"/>
      <c r="STB2402" s="14"/>
      <c r="STC2402" s="14"/>
      <c r="STD2402" s="14"/>
      <c r="STE2402" s="14"/>
      <c r="STF2402" s="14"/>
      <c r="STG2402" s="14"/>
      <c r="STH2402" s="14"/>
      <c r="STI2402" s="14"/>
      <c r="STJ2402" s="14"/>
      <c r="STK2402" s="14"/>
      <c r="STL2402" s="14"/>
      <c r="STM2402" s="14"/>
      <c r="STN2402" s="14"/>
      <c r="STO2402" s="14"/>
      <c r="STP2402" s="14"/>
      <c r="STQ2402" s="14"/>
      <c r="STR2402" s="14"/>
      <c r="STS2402" s="14"/>
      <c r="STT2402" s="14"/>
      <c r="STU2402" s="14"/>
      <c r="STV2402" s="14"/>
      <c r="STW2402" s="14"/>
      <c r="STX2402" s="14"/>
      <c r="STY2402" s="14"/>
      <c r="STZ2402" s="14"/>
      <c r="SUA2402" s="14"/>
      <c r="SUB2402" s="14"/>
      <c r="SUC2402" s="14"/>
      <c r="SUD2402" s="14"/>
      <c r="SUE2402" s="14"/>
      <c r="SUF2402" s="14"/>
      <c r="SUG2402" s="14"/>
      <c r="SUH2402" s="14"/>
      <c r="SUI2402" s="14"/>
      <c r="SUJ2402" s="14"/>
      <c r="SUK2402" s="14"/>
      <c r="SUL2402" s="14"/>
      <c r="SUM2402" s="14"/>
      <c r="SUN2402" s="14"/>
      <c r="SUO2402" s="14"/>
      <c r="SUP2402" s="14"/>
      <c r="SUQ2402" s="14"/>
      <c r="SUR2402" s="14"/>
      <c r="SUS2402" s="14"/>
      <c r="SUT2402" s="14"/>
      <c r="SUU2402" s="14"/>
      <c r="SUV2402" s="14"/>
      <c r="SUW2402" s="14"/>
      <c r="SUX2402" s="14"/>
      <c r="SUY2402" s="14"/>
      <c r="SUZ2402" s="14"/>
      <c r="SVA2402" s="14"/>
      <c r="SVB2402" s="14"/>
      <c r="SVC2402" s="14"/>
      <c r="SVD2402" s="14"/>
      <c r="SVE2402" s="14"/>
      <c r="SVF2402" s="14"/>
      <c r="SVG2402" s="14"/>
      <c r="SVH2402" s="14"/>
      <c r="SVI2402" s="14"/>
      <c r="SVJ2402" s="14"/>
      <c r="SVK2402" s="14"/>
      <c r="SVL2402" s="14"/>
      <c r="SVM2402" s="14"/>
      <c r="SVN2402" s="14"/>
      <c r="SVO2402" s="14"/>
      <c r="SVP2402" s="14"/>
      <c r="SVQ2402" s="14"/>
      <c r="SVR2402" s="14"/>
      <c r="SVS2402" s="14"/>
      <c r="SVT2402" s="14"/>
      <c r="SVU2402" s="14"/>
      <c r="SVV2402" s="14"/>
      <c r="SVW2402" s="14"/>
      <c r="SVX2402" s="14"/>
      <c r="SVY2402" s="14"/>
      <c r="SVZ2402" s="14"/>
      <c r="SWA2402" s="14"/>
      <c r="SWB2402" s="14"/>
      <c r="SWC2402" s="14"/>
      <c r="SWD2402" s="14"/>
      <c r="SWE2402" s="14"/>
      <c r="SWF2402" s="14"/>
      <c r="SWG2402" s="14"/>
      <c r="SWH2402" s="14"/>
      <c r="SWI2402" s="14"/>
      <c r="SWJ2402" s="14"/>
      <c r="SWK2402" s="14"/>
      <c r="SWL2402" s="14"/>
      <c r="SWM2402" s="14"/>
      <c r="SWN2402" s="14"/>
      <c r="SWO2402" s="14"/>
      <c r="SWP2402" s="14"/>
      <c r="SWQ2402" s="14"/>
      <c r="SWR2402" s="14"/>
      <c r="SWS2402" s="14"/>
      <c r="SWT2402" s="14"/>
      <c r="SWU2402" s="14"/>
      <c r="SWV2402" s="14"/>
      <c r="SWW2402" s="14"/>
      <c r="SWX2402" s="14"/>
      <c r="SWY2402" s="14"/>
      <c r="SWZ2402" s="14"/>
      <c r="SXA2402" s="14"/>
      <c r="SXB2402" s="14"/>
      <c r="SXC2402" s="14"/>
      <c r="SXD2402" s="14"/>
      <c r="SXE2402" s="14"/>
      <c r="SXF2402" s="14"/>
      <c r="SXG2402" s="14"/>
      <c r="SXH2402" s="14"/>
      <c r="SXI2402" s="14"/>
      <c r="SXJ2402" s="14"/>
      <c r="SXK2402" s="14"/>
      <c r="SXL2402" s="14"/>
      <c r="SXM2402" s="14"/>
      <c r="SXN2402" s="14"/>
      <c r="SXO2402" s="14"/>
      <c r="SXP2402" s="14"/>
      <c r="SXQ2402" s="14"/>
      <c r="SXR2402" s="14"/>
      <c r="SXS2402" s="14"/>
      <c r="SXT2402" s="14"/>
      <c r="SXU2402" s="14"/>
      <c r="SXV2402" s="14"/>
      <c r="SXW2402" s="14"/>
      <c r="SXX2402" s="14"/>
      <c r="SXY2402" s="14"/>
      <c r="SXZ2402" s="14"/>
      <c r="SYA2402" s="14"/>
      <c r="SYB2402" s="14"/>
      <c r="SYC2402" s="14"/>
      <c r="SYD2402" s="14"/>
      <c r="SYE2402" s="14"/>
      <c r="SYF2402" s="14"/>
      <c r="SYG2402" s="14"/>
      <c r="SYH2402" s="14"/>
      <c r="SYI2402" s="14"/>
      <c r="SYJ2402" s="14"/>
      <c r="SYK2402" s="14"/>
      <c r="SYL2402" s="14"/>
      <c r="SYM2402" s="14"/>
      <c r="SYN2402" s="14"/>
      <c r="SYO2402" s="14"/>
      <c r="SYP2402" s="14"/>
      <c r="SYQ2402" s="14"/>
      <c r="SYR2402" s="14"/>
      <c r="SYS2402" s="14"/>
      <c r="SYT2402" s="14"/>
      <c r="SYU2402" s="14"/>
      <c r="SYV2402" s="14"/>
      <c r="SYW2402" s="14"/>
      <c r="SYX2402" s="14"/>
      <c r="SYY2402" s="14"/>
      <c r="SYZ2402" s="14"/>
      <c r="SZA2402" s="14"/>
      <c r="SZB2402" s="14"/>
      <c r="SZC2402" s="14"/>
      <c r="SZD2402" s="14"/>
      <c r="SZE2402" s="14"/>
      <c r="SZF2402" s="14"/>
      <c r="SZG2402" s="14"/>
      <c r="SZH2402" s="14"/>
      <c r="SZI2402" s="14"/>
      <c r="SZJ2402" s="14"/>
      <c r="SZK2402" s="14"/>
      <c r="SZL2402" s="14"/>
      <c r="SZM2402" s="14"/>
      <c r="SZN2402" s="14"/>
      <c r="SZO2402" s="14"/>
      <c r="SZP2402" s="14"/>
      <c r="SZQ2402" s="14"/>
      <c r="SZR2402" s="14"/>
      <c r="SZS2402" s="14"/>
      <c r="SZT2402" s="14"/>
      <c r="SZU2402" s="14"/>
      <c r="SZV2402" s="14"/>
      <c r="SZW2402" s="14"/>
      <c r="SZX2402" s="14"/>
      <c r="SZY2402" s="14"/>
      <c r="SZZ2402" s="14"/>
      <c r="TAA2402" s="14"/>
      <c r="TAB2402" s="14"/>
      <c r="TAC2402" s="14"/>
      <c r="TAD2402" s="14"/>
      <c r="TAE2402" s="14"/>
      <c r="TAF2402" s="14"/>
      <c r="TAG2402" s="14"/>
      <c r="TAH2402" s="14"/>
      <c r="TAI2402" s="14"/>
      <c r="TAJ2402" s="14"/>
      <c r="TAK2402" s="14"/>
      <c r="TAL2402" s="14"/>
      <c r="TAM2402" s="14"/>
      <c r="TAN2402" s="14"/>
      <c r="TAO2402" s="14"/>
      <c r="TAP2402" s="14"/>
      <c r="TAQ2402" s="14"/>
      <c r="TAR2402" s="14"/>
      <c r="TAS2402" s="14"/>
      <c r="TAT2402" s="14"/>
      <c r="TAU2402" s="14"/>
      <c r="TAV2402" s="14"/>
      <c r="TAW2402" s="14"/>
      <c r="TAX2402" s="14"/>
      <c r="TAY2402" s="14"/>
      <c r="TAZ2402" s="14"/>
      <c r="TBA2402" s="14"/>
      <c r="TBB2402" s="14"/>
      <c r="TBC2402" s="14"/>
      <c r="TBD2402" s="14"/>
      <c r="TBE2402" s="14"/>
      <c r="TBF2402" s="14"/>
      <c r="TBG2402" s="14"/>
      <c r="TBH2402" s="14"/>
      <c r="TBI2402" s="14"/>
      <c r="TBJ2402" s="14"/>
      <c r="TBK2402" s="14"/>
      <c r="TBL2402" s="14"/>
      <c r="TBM2402" s="14"/>
      <c r="TBN2402" s="14"/>
      <c r="TBO2402" s="14"/>
      <c r="TBP2402" s="14"/>
      <c r="TBQ2402" s="14"/>
      <c r="TBR2402" s="14"/>
      <c r="TBS2402" s="14"/>
      <c r="TBT2402" s="14"/>
      <c r="TBU2402" s="14"/>
      <c r="TBV2402" s="14"/>
      <c r="TBW2402" s="14"/>
      <c r="TBX2402" s="14"/>
      <c r="TBY2402" s="14"/>
      <c r="TBZ2402" s="14"/>
      <c r="TCA2402" s="14"/>
      <c r="TCB2402" s="14"/>
      <c r="TCC2402" s="14"/>
      <c r="TCD2402" s="14"/>
      <c r="TCE2402" s="14"/>
      <c r="TCF2402" s="14"/>
      <c r="TCG2402" s="14"/>
      <c r="TCH2402" s="14"/>
      <c r="TCI2402" s="14"/>
      <c r="TCJ2402" s="14"/>
      <c r="TCK2402" s="14"/>
      <c r="TCL2402" s="14"/>
      <c r="TCM2402" s="14"/>
      <c r="TCN2402" s="14"/>
      <c r="TCO2402" s="14"/>
      <c r="TCP2402" s="14"/>
      <c r="TCQ2402" s="14"/>
      <c r="TCR2402" s="14"/>
      <c r="TCS2402" s="14"/>
      <c r="TCT2402" s="14"/>
      <c r="TCU2402" s="14"/>
      <c r="TCV2402" s="14"/>
      <c r="TCW2402" s="14"/>
      <c r="TCX2402" s="14"/>
      <c r="TCY2402" s="14"/>
      <c r="TCZ2402" s="14"/>
      <c r="TDA2402" s="14"/>
      <c r="TDB2402" s="14"/>
      <c r="TDC2402" s="14"/>
      <c r="TDD2402" s="14"/>
      <c r="TDE2402" s="14"/>
      <c r="TDF2402" s="14"/>
      <c r="TDG2402" s="14"/>
      <c r="TDH2402" s="14"/>
      <c r="TDI2402" s="14"/>
      <c r="TDJ2402" s="14"/>
      <c r="TDK2402" s="14"/>
      <c r="TDL2402" s="14"/>
      <c r="TDM2402" s="14"/>
      <c r="TDN2402" s="14"/>
      <c r="TDO2402" s="14"/>
      <c r="TDP2402" s="14"/>
      <c r="TDQ2402" s="14"/>
      <c r="TDR2402" s="14"/>
      <c r="TDS2402" s="14"/>
      <c r="TDT2402" s="14"/>
      <c r="TDU2402" s="14"/>
      <c r="TDV2402" s="14"/>
      <c r="TDW2402" s="14"/>
      <c r="TDX2402" s="14"/>
      <c r="TDY2402" s="14"/>
      <c r="TDZ2402" s="14"/>
      <c r="TEA2402" s="14"/>
      <c r="TEB2402" s="14"/>
      <c r="TEC2402" s="14"/>
      <c r="TED2402" s="14"/>
      <c r="TEE2402" s="14"/>
      <c r="TEF2402" s="14"/>
      <c r="TEG2402" s="14"/>
      <c r="TEH2402" s="14"/>
      <c r="TEI2402" s="14"/>
      <c r="TEJ2402" s="14"/>
      <c r="TEK2402" s="14"/>
      <c r="TEL2402" s="14"/>
      <c r="TEM2402" s="14"/>
      <c r="TEN2402" s="14"/>
      <c r="TEO2402" s="14"/>
      <c r="TEP2402" s="14"/>
      <c r="TEQ2402" s="14"/>
      <c r="TER2402" s="14"/>
      <c r="TES2402" s="14"/>
      <c r="TET2402" s="14"/>
      <c r="TEU2402" s="14"/>
      <c r="TEV2402" s="14"/>
      <c r="TEW2402" s="14"/>
      <c r="TEX2402" s="14"/>
      <c r="TEY2402" s="14"/>
      <c r="TEZ2402" s="14"/>
      <c r="TFA2402" s="14"/>
      <c r="TFB2402" s="14"/>
      <c r="TFC2402" s="14"/>
      <c r="TFD2402" s="14"/>
      <c r="TFE2402" s="14"/>
      <c r="TFF2402" s="14"/>
      <c r="TFG2402" s="14"/>
      <c r="TFH2402" s="14"/>
      <c r="TFI2402" s="14"/>
      <c r="TFJ2402" s="14"/>
      <c r="TFK2402" s="14"/>
      <c r="TFL2402" s="14"/>
      <c r="TFM2402" s="14"/>
      <c r="TFN2402" s="14"/>
      <c r="TFO2402" s="14"/>
      <c r="TFP2402" s="14"/>
      <c r="TFQ2402" s="14"/>
      <c r="TFR2402" s="14"/>
      <c r="TFS2402" s="14"/>
      <c r="TFT2402" s="14"/>
      <c r="TFU2402" s="14"/>
      <c r="TFV2402" s="14"/>
      <c r="TFW2402" s="14"/>
      <c r="TFX2402" s="14"/>
      <c r="TFY2402" s="14"/>
      <c r="TFZ2402" s="14"/>
      <c r="TGA2402" s="14"/>
      <c r="TGB2402" s="14"/>
      <c r="TGC2402" s="14"/>
      <c r="TGD2402" s="14"/>
      <c r="TGE2402" s="14"/>
      <c r="TGF2402" s="14"/>
      <c r="TGG2402" s="14"/>
      <c r="TGH2402" s="14"/>
      <c r="TGI2402" s="14"/>
      <c r="TGJ2402" s="14"/>
      <c r="TGK2402" s="14"/>
      <c r="TGL2402" s="14"/>
      <c r="TGM2402" s="14"/>
      <c r="TGN2402" s="14"/>
      <c r="TGO2402" s="14"/>
      <c r="TGP2402" s="14"/>
      <c r="TGQ2402" s="14"/>
      <c r="TGR2402" s="14"/>
      <c r="TGS2402" s="14"/>
      <c r="TGT2402" s="14"/>
      <c r="TGU2402" s="14"/>
      <c r="TGV2402" s="14"/>
      <c r="TGW2402" s="14"/>
      <c r="TGX2402" s="14"/>
      <c r="TGY2402" s="14"/>
      <c r="TGZ2402" s="14"/>
      <c r="THA2402" s="14"/>
      <c r="THB2402" s="14"/>
      <c r="THC2402" s="14"/>
      <c r="THD2402" s="14"/>
      <c r="THE2402" s="14"/>
      <c r="THF2402" s="14"/>
      <c r="THG2402" s="14"/>
      <c r="THH2402" s="14"/>
      <c r="THI2402" s="14"/>
      <c r="THJ2402" s="14"/>
      <c r="THK2402" s="14"/>
      <c r="THL2402" s="14"/>
      <c r="THM2402" s="14"/>
      <c r="THN2402" s="14"/>
      <c r="THO2402" s="14"/>
      <c r="THP2402" s="14"/>
      <c r="THQ2402" s="14"/>
      <c r="THR2402" s="14"/>
      <c r="THS2402" s="14"/>
      <c r="THT2402" s="14"/>
      <c r="THU2402" s="14"/>
      <c r="THV2402" s="14"/>
      <c r="THW2402" s="14"/>
      <c r="THX2402" s="14"/>
      <c r="THY2402" s="14"/>
      <c r="THZ2402" s="14"/>
      <c r="TIA2402" s="14"/>
      <c r="TIB2402" s="14"/>
      <c r="TIC2402" s="14"/>
      <c r="TID2402" s="14"/>
      <c r="TIE2402" s="14"/>
      <c r="TIF2402" s="14"/>
      <c r="TIG2402" s="14"/>
      <c r="TIH2402" s="14"/>
      <c r="TII2402" s="14"/>
      <c r="TIJ2402" s="14"/>
      <c r="TIK2402" s="14"/>
      <c r="TIL2402" s="14"/>
      <c r="TIM2402" s="14"/>
      <c r="TIN2402" s="14"/>
      <c r="TIO2402" s="14"/>
      <c r="TIP2402" s="14"/>
      <c r="TIQ2402" s="14"/>
      <c r="TIR2402" s="14"/>
      <c r="TIS2402" s="14"/>
      <c r="TIT2402" s="14"/>
      <c r="TIU2402" s="14"/>
      <c r="TIV2402" s="14"/>
      <c r="TIW2402" s="14"/>
      <c r="TIX2402" s="14"/>
      <c r="TIY2402" s="14"/>
      <c r="TIZ2402" s="14"/>
      <c r="TJA2402" s="14"/>
      <c r="TJB2402" s="14"/>
      <c r="TJC2402" s="14"/>
      <c r="TJD2402" s="14"/>
      <c r="TJE2402" s="14"/>
      <c r="TJF2402" s="14"/>
      <c r="TJG2402" s="14"/>
      <c r="TJH2402" s="14"/>
      <c r="TJI2402" s="14"/>
      <c r="TJJ2402" s="14"/>
      <c r="TJK2402" s="14"/>
      <c r="TJL2402" s="14"/>
      <c r="TJM2402" s="14"/>
      <c r="TJN2402" s="14"/>
      <c r="TJO2402" s="14"/>
      <c r="TJP2402" s="14"/>
      <c r="TJQ2402" s="14"/>
      <c r="TJR2402" s="14"/>
      <c r="TJS2402" s="14"/>
      <c r="TJT2402" s="14"/>
      <c r="TJU2402" s="14"/>
      <c r="TJV2402" s="14"/>
      <c r="TJW2402" s="14"/>
      <c r="TJX2402" s="14"/>
      <c r="TJY2402" s="14"/>
      <c r="TJZ2402" s="14"/>
      <c r="TKA2402" s="14"/>
      <c r="TKB2402" s="14"/>
      <c r="TKC2402" s="14"/>
      <c r="TKD2402" s="14"/>
      <c r="TKE2402" s="14"/>
      <c r="TKF2402" s="14"/>
      <c r="TKG2402" s="14"/>
      <c r="TKH2402" s="14"/>
      <c r="TKI2402" s="14"/>
      <c r="TKJ2402" s="14"/>
      <c r="TKK2402" s="14"/>
      <c r="TKL2402" s="14"/>
      <c r="TKM2402" s="14"/>
      <c r="TKN2402" s="14"/>
      <c r="TKO2402" s="14"/>
      <c r="TKP2402" s="14"/>
      <c r="TKQ2402" s="14"/>
      <c r="TKR2402" s="14"/>
      <c r="TKS2402" s="14"/>
      <c r="TKT2402" s="14"/>
      <c r="TKU2402" s="14"/>
      <c r="TKV2402" s="14"/>
      <c r="TKW2402" s="14"/>
      <c r="TKX2402" s="14"/>
      <c r="TKY2402" s="14"/>
      <c r="TKZ2402" s="14"/>
      <c r="TLA2402" s="14"/>
      <c r="TLB2402" s="14"/>
      <c r="TLC2402" s="14"/>
      <c r="TLD2402" s="14"/>
      <c r="TLE2402" s="14"/>
      <c r="TLF2402" s="14"/>
      <c r="TLG2402" s="14"/>
      <c r="TLH2402" s="14"/>
      <c r="TLI2402" s="14"/>
      <c r="TLJ2402" s="14"/>
      <c r="TLK2402" s="14"/>
      <c r="TLL2402" s="14"/>
      <c r="TLM2402" s="14"/>
      <c r="TLN2402" s="14"/>
      <c r="TLO2402" s="14"/>
      <c r="TLP2402" s="14"/>
      <c r="TLQ2402" s="14"/>
      <c r="TLR2402" s="14"/>
      <c r="TLS2402" s="14"/>
      <c r="TLT2402" s="14"/>
      <c r="TLU2402" s="14"/>
      <c r="TLV2402" s="14"/>
      <c r="TLW2402" s="14"/>
      <c r="TLX2402" s="14"/>
      <c r="TLY2402" s="14"/>
      <c r="TLZ2402" s="14"/>
      <c r="TMA2402" s="14"/>
      <c r="TMB2402" s="14"/>
      <c r="TMC2402" s="14"/>
      <c r="TMD2402" s="14"/>
      <c r="TME2402" s="14"/>
      <c r="TMF2402" s="14"/>
      <c r="TMG2402" s="14"/>
      <c r="TMH2402" s="14"/>
      <c r="TMI2402" s="14"/>
      <c r="TMJ2402" s="14"/>
      <c r="TMK2402" s="14"/>
      <c r="TML2402" s="14"/>
      <c r="TMM2402" s="14"/>
      <c r="TMN2402" s="14"/>
      <c r="TMO2402" s="14"/>
      <c r="TMP2402" s="14"/>
      <c r="TMQ2402" s="14"/>
      <c r="TMR2402" s="14"/>
      <c r="TMS2402" s="14"/>
      <c r="TMT2402" s="14"/>
      <c r="TMU2402" s="14"/>
      <c r="TMV2402" s="14"/>
      <c r="TMW2402" s="14"/>
      <c r="TMX2402" s="14"/>
      <c r="TMY2402" s="14"/>
      <c r="TMZ2402" s="14"/>
      <c r="TNA2402" s="14"/>
      <c r="TNB2402" s="14"/>
      <c r="TNC2402" s="14"/>
      <c r="TND2402" s="14"/>
      <c r="TNE2402" s="14"/>
      <c r="TNF2402" s="14"/>
      <c r="TNG2402" s="14"/>
      <c r="TNH2402" s="14"/>
      <c r="TNI2402" s="14"/>
      <c r="TNJ2402" s="14"/>
      <c r="TNK2402" s="14"/>
      <c r="TNL2402" s="14"/>
      <c r="TNM2402" s="14"/>
      <c r="TNN2402" s="14"/>
      <c r="TNO2402" s="14"/>
      <c r="TNP2402" s="14"/>
      <c r="TNQ2402" s="14"/>
      <c r="TNR2402" s="14"/>
      <c r="TNS2402" s="14"/>
      <c r="TNT2402" s="14"/>
      <c r="TNU2402" s="14"/>
      <c r="TNV2402" s="14"/>
      <c r="TNW2402" s="14"/>
      <c r="TNX2402" s="14"/>
      <c r="TNY2402" s="14"/>
      <c r="TNZ2402" s="14"/>
      <c r="TOA2402" s="14"/>
      <c r="TOB2402" s="14"/>
      <c r="TOC2402" s="14"/>
      <c r="TOD2402" s="14"/>
      <c r="TOE2402" s="14"/>
      <c r="TOF2402" s="14"/>
      <c r="TOG2402" s="14"/>
      <c r="TOH2402" s="14"/>
      <c r="TOI2402" s="14"/>
      <c r="TOJ2402" s="14"/>
      <c r="TOK2402" s="14"/>
      <c r="TOL2402" s="14"/>
      <c r="TOM2402" s="14"/>
      <c r="TON2402" s="14"/>
      <c r="TOO2402" s="14"/>
      <c r="TOP2402" s="14"/>
      <c r="TOQ2402" s="14"/>
      <c r="TOR2402" s="14"/>
      <c r="TOS2402" s="14"/>
      <c r="TOT2402" s="14"/>
      <c r="TOU2402" s="14"/>
      <c r="TOV2402" s="14"/>
      <c r="TOW2402" s="14"/>
      <c r="TOX2402" s="14"/>
      <c r="TOY2402" s="14"/>
      <c r="TOZ2402" s="14"/>
      <c r="TPA2402" s="14"/>
      <c r="TPB2402" s="14"/>
      <c r="TPC2402" s="14"/>
      <c r="TPD2402" s="14"/>
      <c r="TPE2402" s="14"/>
      <c r="TPF2402" s="14"/>
      <c r="TPG2402" s="14"/>
      <c r="TPH2402" s="14"/>
      <c r="TPI2402" s="14"/>
      <c r="TPJ2402" s="14"/>
      <c r="TPK2402" s="14"/>
      <c r="TPL2402" s="14"/>
      <c r="TPM2402" s="14"/>
      <c r="TPN2402" s="14"/>
      <c r="TPO2402" s="14"/>
      <c r="TPP2402" s="14"/>
      <c r="TPQ2402" s="14"/>
      <c r="TPR2402" s="14"/>
      <c r="TPS2402" s="14"/>
      <c r="TPT2402" s="14"/>
      <c r="TPU2402" s="14"/>
      <c r="TPV2402" s="14"/>
      <c r="TPW2402" s="14"/>
      <c r="TPX2402" s="14"/>
      <c r="TPY2402" s="14"/>
      <c r="TPZ2402" s="14"/>
      <c r="TQA2402" s="14"/>
      <c r="TQB2402" s="14"/>
      <c r="TQC2402" s="14"/>
      <c r="TQD2402" s="14"/>
      <c r="TQE2402" s="14"/>
      <c r="TQF2402" s="14"/>
      <c r="TQG2402" s="14"/>
      <c r="TQH2402" s="14"/>
      <c r="TQI2402" s="14"/>
      <c r="TQJ2402" s="14"/>
      <c r="TQK2402" s="14"/>
      <c r="TQL2402" s="14"/>
      <c r="TQM2402" s="14"/>
      <c r="TQN2402" s="14"/>
      <c r="TQO2402" s="14"/>
      <c r="TQP2402" s="14"/>
      <c r="TQQ2402" s="14"/>
      <c r="TQR2402" s="14"/>
      <c r="TQS2402" s="14"/>
      <c r="TQT2402" s="14"/>
      <c r="TQU2402" s="14"/>
      <c r="TQV2402" s="14"/>
      <c r="TQW2402" s="14"/>
      <c r="TQX2402" s="14"/>
      <c r="TQY2402" s="14"/>
      <c r="TQZ2402" s="14"/>
      <c r="TRA2402" s="14"/>
      <c r="TRB2402" s="14"/>
      <c r="TRC2402" s="14"/>
      <c r="TRD2402" s="14"/>
      <c r="TRE2402" s="14"/>
      <c r="TRF2402" s="14"/>
      <c r="TRG2402" s="14"/>
      <c r="TRH2402" s="14"/>
      <c r="TRI2402" s="14"/>
      <c r="TRJ2402" s="14"/>
      <c r="TRK2402" s="14"/>
      <c r="TRL2402" s="14"/>
      <c r="TRM2402" s="14"/>
      <c r="TRN2402" s="14"/>
      <c r="TRO2402" s="14"/>
      <c r="TRP2402" s="14"/>
      <c r="TRQ2402" s="14"/>
      <c r="TRR2402" s="14"/>
      <c r="TRS2402" s="14"/>
      <c r="TRT2402" s="14"/>
      <c r="TRU2402" s="14"/>
      <c r="TRV2402" s="14"/>
      <c r="TRW2402" s="14"/>
      <c r="TRX2402" s="14"/>
      <c r="TRY2402" s="14"/>
      <c r="TRZ2402" s="14"/>
      <c r="TSA2402" s="14"/>
      <c r="TSB2402" s="14"/>
      <c r="TSC2402" s="14"/>
      <c r="TSD2402" s="14"/>
      <c r="TSE2402" s="14"/>
      <c r="TSF2402" s="14"/>
      <c r="TSG2402" s="14"/>
      <c r="TSH2402" s="14"/>
      <c r="TSI2402" s="14"/>
      <c r="TSJ2402" s="14"/>
      <c r="TSK2402" s="14"/>
      <c r="TSL2402" s="14"/>
      <c r="TSM2402" s="14"/>
      <c r="TSN2402" s="14"/>
      <c r="TSO2402" s="14"/>
      <c r="TSP2402" s="14"/>
      <c r="TSQ2402" s="14"/>
      <c r="TSR2402" s="14"/>
      <c r="TSS2402" s="14"/>
      <c r="TST2402" s="14"/>
      <c r="TSU2402" s="14"/>
      <c r="TSV2402" s="14"/>
      <c r="TSW2402" s="14"/>
      <c r="TSX2402" s="14"/>
      <c r="TSY2402" s="14"/>
      <c r="TSZ2402" s="14"/>
      <c r="TTA2402" s="14"/>
      <c r="TTB2402" s="14"/>
      <c r="TTC2402" s="14"/>
      <c r="TTD2402" s="14"/>
      <c r="TTE2402" s="14"/>
      <c r="TTF2402" s="14"/>
      <c r="TTG2402" s="14"/>
      <c r="TTH2402" s="14"/>
      <c r="TTI2402" s="14"/>
      <c r="TTJ2402" s="14"/>
      <c r="TTK2402" s="14"/>
      <c r="TTL2402" s="14"/>
      <c r="TTM2402" s="14"/>
      <c r="TTN2402" s="14"/>
      <c r="TTO2402" s="14"/>
      <c r="TTP2402" s="14"/>
      <c r="TTQ2402" s="14"/>
      <c r="TTR2402" s="14"/>
      <c r="TTS2402" s="14"/>
      <c r="TTT2402" s="14"/>
      <c r="TTU2402" s="14"/>
      <c r="TTV2402" s="14"/>
      <c r="TTW2402" s="14"/>
      <c r="TTX2402" s="14"/>
      <c r="TTY2402" s="14"/>
      <c r="TTZ2402" s="14"/>
      <c r="TUA2402" s="14"/>
      <c r="TUB2402" s="14"/>
      <c r="TUC2402" s="14"/>
      <c r="TUD2402" s="14"/>
      <c r="TUE2402" s="14"/>
      <c r="TUF2402" s="14"/>
      <c r="TUG2402" s="14"/>
      <c r="TUH2402" s="14"/>
      <c r="TUI2402" s="14"/>
      <c r="TUJ2402" s="14"/>
      <c r="TUK2402" s="14"/>
      <c r="TUL2402" s="14"/>
      <c r="TUM2402" s="14"/>
      <c r="TUN2402" s="14"/>
      <c r="TUO2402" s="14"/>
      <c r="TUP2402" s="14"/>
      <c r="TUQ2402" s="14"/>
      <c r="TUR2402" s="14"/>
      <c r="TUS2402" s="14"/>
      <c r="TUT2402" s="14"/>
      <c r="TUU2402" s="14"/>
      <c r="TUV2402" s="14"/>
      <c r="TUW2402" s="14"/>
      <c r="TUX2402" s="14"/>
      <c r="TUY2402" s="14"/>
      <c r="TUZ2402" s="14"/>
      <c r="TVA2402" s="14"/>
      <c r="TVB2402" s="14"/>
      <c r="TVC2402" s="14"/>
      <c r="TVD2402" s="14"/>
      <c r="TVE2402" s="14"/>
      <c r="TVF2402" s="14"/>
      <c r="TVG2402" s="14"/>
      <c r="TVH2402" s="14"/>
      <c r="TVI2402" s="14"/>
      <c r="TVJ2402" s="14"/>
      <c r="TVK2402" s="14"/>
      <c r="TVL2402" s="14"/>
      <c r="TVM2402" s="14"/>
      <c r="TVN2402" s="14"/>
      <c r="TVO2402" s="14"/>
      <c r="TVP2402" s="14"/>
      <c r="TVQ2402" s="14"/>
      <c r="TVR2402" s="14"/>
      <c r="TVS2402" s="14"/>
      <c r="TVT2402" s="14"/>
      <c r="TVU2402" s="14"/>
      <c r="TVV2402" s="14"/>
      <c r="TVW2402" s="14"/>
      <c r="TVX2402" s="14"/>
      <c r="TVY2402" s="14"/>
      <c r="TVZ2402" s="14"/>
      <c r="TWA2402" s="14"/>
      <c r="TWB2402" s="14"/>
      <c r="TWC2402" s="14"/>
      <c r="TWD2402" s="14"/>
      <c r="TWE2402" s="14"/>
      <c r="TWF2402" s="14"/>
      <c r="TWG2402" s="14"/>
      <c r="TWH2402" s="14"/>
      <c r="TWI2402" s="14"/>
      <c r="TWJ2402" s="14"/>
      <c r="TWK2402" s="14"/>
      <c r="TWL2402" s="14"/>
      <c r="TWM2402" s="14"/>
      <c r="TWN2402" s="14"/>
      <c r="TWO2402" s="14"/>
      <c r="TWP2402" s="14"/>
      <c r="TWQ2402" s="14"/>
      <c r="TWR2402" s="14"/>
      <c r="TWS2402" s="14"/>
      <c r="TWT2402" s="14"/>
      <c r="TWU2402" s="14"/>
      <c r="TWV2402" s="14"/>
      <c r="TWW2402" s="14"/>
      <c r="TWX2402" s="14"/>
      <c r="TWY2402" s="14"/>
      <c r="TWZ2402" s="14"/>
      <c r="TXA2402" s="14"/>
      <c r="TXB2402" s="14"/>
      <c r="TXC2402" s="14"/>
      <c r="TXD2402" s="14"/>
      <c r="TXE2402" s="14"/>
      <c r="TXF2402" s="14"/>
      <c r="TXG2402" s="14"/>
      <c r="TXH2402" s="14"/>
      <c r="TXI2402" s="14"/>
      <c r="TXJ2402" s="14"/>
      <c r="TXK2402" s="14"/>
      <c r="TXL2402" s="14"/>
      <c r="TXM2402" s="14"/>
      <c r="TXN2402" s="14"/>
      <c r="TXO2402" s="14"/>
      <c r="TXP2402" s="14"/>
      <c r="TXQ2402" s="14"/>
      <c r="TXR2402" s="14"/>
      <c r="TXS2402" s="14"/>
      <c r="TXT2402" s="14"/>
      <c r="TXU2402" s="14"/>
      <c r="TXV2402" s="14"/>
      <c r="TXW2402" s="14"/>
      <c r="TXX2402" s="14"/>
      <c r="TXY2402" s="14"/>
      <c r="TXZ2402" s="14"/>
      <c r="TYA2402" s="14"/>
      <c r="TYB2402" s="14"/>
      <c r="TYC2402" s="14"/>
      <c r="TYD2402" s="14"/>
      <c r="TYE2402" s="14"/>
      <c r="TYF2402" s="14"/>
      <c r="TYG2402" s="14"/>
      <c r="TYH2402" s="14"/>
      <c r="TYI2402" s="14"/>
      <c r="TYJ2402" s="14"/>
      <c r="TYK2402" s="14"/>
      <c r="TYL2402" s="14"/>
      <c r="TYM2402" s="14"/>
      <c r="TYN2402" s="14"/>
      <c r="TYO2402" s="14"/>
      <c r="TYP2402" s="14"/>
      <c r="TYQ2402" s="14"/>
      <c r="TYR2402" s="14"/>
      <c r="TYS2402" s="14"/>
      <c r="TYT2402" s="14"/>
      <c r="TYU2402" s="14"/>
      <c r="TYV2402" s="14"/>
      <c r="TYW2402" s="14"/>
      <c r="TYX2402" s="14"/>
      <c r="TYY2402" s="14"/>
      <c r="TYZ2402" s="14"/>
      <c r="TZA2402" s="14"/>
      <c r="TZB2402" s="14"/>
      <c r="TZC2402" s="14"/>
      <c r="TZD2402" s="14"/>
      <c r="TZE2402" s="14"/>
      <c r="TZF2402" s="14"/>
      <c r="TZG2402" s="14"/>
      <c r="TZH2402" s="14"/>
      <c r="TZI2402" s="14"/>
      <c r="TZJ2402" s="14"/>
      <c r="TZK2402" s="14"/>
      <c r="TZL2402" s="14"/>
      <c r="TZM2402" s="14"/>
      <c r="TZN2402" s="14"/>
      <c r="TZO2402" s="14"/>
      <c r="TZP2402" s="14"/>
      <c r="TZQ2402" s="14"/>
      <c r="TZR2402" s="14"/>
      <c r="TZS2402" s="14"/>
      <c r="TZT2402" s="14"/>
      <c r="TZU2402" s="14"/>
      <c r="TZV2402" s="14"/>
      <c r="TZW2402" s="14"/>
      <c r="TZX2402" s="14"/>
      <c r="TZY2402" s="14"/>
      <c r="TZZ2402" s="14"/>
      <c r="UAA2402" s="14"/>
      <c r="UAB2402" s="14"/>
      <c r="UAC2402" s="14"/>
      <c r="UAD2402" s="14"/>
      <c r="UAE2402" s="14"/>
      <c r="UAF2402" s="14"/>
      <c r="UAG2402" s="14"/>
      <c r="UAH2402" s="14"/>
      <c r="UAI2402" s="14"/>
      <c r="UAJ2402" s="14"/>
      <c r="UAK2402" s="14"/>
      <c r="UAL2402" s="14"/>
      <c r="UAM2402" s="14"/>
      <c r="UAN2402" s="14"/>
      <c r="UAO2402" s="14"/>
      <c r="UAP2402" s="14"/>
      <c r="UAQ2402" s="14"/>
      <c r="UAR2402" s="14"/>
      <c r="UAS2402" s="14"/>
      <c r="UAT2402" s="14"/>
      <c r="UAU2402" s="14"/>
      <c r="UAV2402" s="14"/>
      <c r="UAW2402" s="14"/>
      <c r="UAX2402" s="14"/>
      <c r="UAY2402" s="14"/>
      <c r="UAZ2402" s="14"/>
      <c r="UBA2402" s="14"/>
      <c r="UBB2402" s="14"/>
      <c r="UBC2402" s="14"/>
      <c r="UBD2402" s="14"/>
      <c r="UBE2402" s="14"/>
      <c r="UBF2402" s="14"/>
      <c r="UBG2402" s="14"/>
      <c r="UBH2402" s="14"/>
      <c r="UBI2402" s="14"/>
      <c r="UBJ2402" s="14"/>
      <c r="UBK2402" s="14"/>
      <c r="UBL2402" s="14"/>
      <c r="UBM2402" s="14"/>
      <c r="UBN2402" s="14"/>
      <c r="UBO2402" s="14"/>
      <c r="UBP2402" s="14"/>
      <c r="UBQ2402" s="14"/>
      <c r="UBR2402" s="14"/>
      <c r="UBS2402" s="14"/>
      <c r="UBT2402" s="14"/>
      <c r="UBU2402" s="14"/>
      <c r="UBV2402" s="14"/>
      <c r="UBW2402" s="14"/>
      <c r="UBX2402" s="14"/>
      <c r="UBY2402" s="14"/>
      <c r="UBZ2402" s="14"/>
      <c r="UCA2402" s="14"/>
      <c r="UCB2402" s="14"/>
      <c r="UCC2402" s="14"/>
      <c r="UCD2402" s="14"/>
      <c r="UCE2402" s="14"/>
      <c r="UCF2402" s="14"/>
      <c r="UCG2402" s="14"/>
      <c r="UCH2402" s="14"/>
      <c r="UCI2402" s="14"/>
      <c r="UCJ2402" s="14"/>
      <c r="UCK2402" s="14"/>
      <c r="UCL2402" s="14"/>
      <c r="UCM2402" s="14"/>
      <c r="UCN2402" s="14"/>
      <c r="UCO2402" s="14"/>
      <c r="UCP2402" s="14"/>
      <c r="UCQ2402" s="14"/>
      <c r="UCR2402" s="14"/>
      <c r="UCS2402" s="14"/>
      <c r="UCT2402" s="14"/>
      <c r="UCU2402" s="14"/>
      <c r="UCV2402" s="14"/>
      <c r="UCW2402" s="14"/>
      <c r="UCX2402" s="14"/>
      <c r="UCY2402" s="14"/>
      <c r="UCZ2402" s="14"/>
      <c r="UDA2402" s="14"/>
      <c r="UDB2402" s="14"/>
      <c r="UDC2402" s="14"/>
      <c r="UDD2402" s="14"/>
      <c r="UDE2402" s="14"/>
      <c r="UDF2402" s="14"/>
      <c r="UDG2402" s="14"/>
      <c r="UDH2402" s="14"/>
      <c r="UDI2402" s="14"/>
      <c r="UDJ2402" s="14"/>
      <c r="UDK2402" s="14"/>
      <c r="UDL2402" s="14"/>
      <c r="UDM2402" s="14"/>
      <c r="UDN2402" s="14"/>
      <c r="UDO2402" s="14"/>
      <c r="UDP2402" s="14"/>
      <c r="UDQ2402" s="14"/>
      <c r="UDR2402" s="14"/>
      <c r="UDS2402" s="14"/>
      <c r="UDT2402" s="14"/>
      <c r="UDU2402" s="14"/>
      <c r="UDV2402" s="14"/>
      <c r="UDW2402" s="14"/>
      <c r="UDX2402" s="14"/>
      <c r="UDY2402" s="14"/>
      <c r="UDZ2402" s="14"/>
      <c r="UEA2402" s="14"/>
      <c r="UEB2402" s="14"/>
      <c r="UEC2402" s="14"/>
      <c r="UED2402" s="14"/>
      <c r="UEE2402" s="14"/>
      <c r="UEF2402" s="14"/>
      <c r="UEG2402" s="14"/>
      <c r="UEH2402" s="14"/>
      <c r="UEI2402" s="14"/>
      <c r="UEJ2402" s="14"/>
      <c r="UEK2402" s="14"/>
      <c r="UEL2402" s="14"/>
      <c r="UEM2402" s="14"/>
      <c r="UEN2402" s="14"/>
      <c r="UEO2402" s="14"/>
      <c r="UEP2402" s="14"/>
      <c r="UEQ2402" s="14"/>
      <c r="UER2402" s="14"/>
      <c r="UES2402" s="14"/>
      <c r="UET2402" s="14"/>
      <c r="UEU2402" s="14"/>
      <c r="UEV2402" s="14"/>
      <c r="UEW2402" s="14"/>
      <c r="UEX2402" s="14"/>
      <c r="UEY2402" s="14"/>
      <c r="UEZ2402" s="14"/>
      <c r="UFA2402" s="14"/>
      <c r="UFB2402" s="14"/>
      <c r="UFC2402" s="14"/>
      <c r="UFD2402" s="14"/>
      <c r="UFE2402" s="14"/>
      <c r="UFF2402" s="14"/>
      <c r="UFG2402" s="14"/>
      <c r="UFH2402" s="14"/>
      <c r="UFI2402" s="14"/>
      <c r="UFJ2402" s="14"/>
      <c r="UFK2402" s="14"/>
      <c r="UFL2402" s="14"/>
      <c r="UFM2402" s="14"/>
      <c r="UFN2402" s="14"/>
      <c r="UFO2402" s="14"/>
      <c r="UFP2402" s="14"/>
      <c r="UFQ2402" s="14"/>
      <c r="UFR2402" s="14"/>
      <c r="UFS2402" s="14"/>
      <c r="UFT2402" s="14"/>
      <c r="UFU2402" s="14"/>
      <c r="UFV2402" s="14"/>
      <c r="UFW2402" s="14"/>
      <c r="UFX2402" s="14"/>
      <c r="UFY2402" s="14"/>
      <c r="UFZ2402" s="14"/>
      <c r="UGA2402" s="14"/>
      <c r="UGB2402" s="14"/>
      <c r="UGC2402" s="14"/>
      <c r="UGD2402" s="14"/>
      <c r="UGE2402" s="14"/>
      <c r="UGF2402" s="14"/>
      <c r="UGG2402" s="14"/>
      <c r="UGH2402" s="14"/>
      <c r="UGI2402" s="14"/>
      <c r="UGJ2402" s="14"/>
      <c r="UGK2402" s="14"/>
      <c r="UGL2402" s="14"/>
      <c r="UGM2402" s="14"/>
      <c r="UGN2402" s="14"/>
      <c r="UGO2402" s="14"/>
      <c r="UGP2402" s="14"/>
      <c r="UGQ2402" s="14"/>
      <c r="UGR2402" s="14"/>
      <c r="UGS2402" s="14"/>
      <c r="UGT2402" s="14"/>
      <c r="UGU2402" s="14"/>
      <c r="UGV2402" s="14"/>
      <c r="UGW2402" s="14"/>
      <c r="UGX2402" s="14"/>
      <c r="UGY2402" s="14"/>
      <c r="UGZ2402" s="14"/>
      <c r="UHA2402" s="14"/>
      <c r="UHB2402" s="14"/>
      <c r="UHC2402" s="14"/>
      <c r="UHD2402" s="14"/>
      <c r="UHE2402" s="14"/>
      <c r="UHF2402" s="14"/>
      <c r="UHG2402" s="14"/>
      <c r="UHH2402" s="14"/>
      <c r="UHI2402" s="14"/>
      <c r="UHJ2402" s="14"/>
      <c r="UHK2402" s="14"/>
      <c r="UHL2402" s="14"/>
      <c r="UHM2402" s="14"/>
      <c r="UHN2402" s="14"/>
      <c r="UHO2402" s="14"/>
      <c r="UHP2402" s="14"/>
      <c r="UHQ2402" s="14"/>
      <c r="UHR2402" s="14"/>
      <c r="UHS2402" s="14"/>
      <c r="UHT2402" s="14"/>
      <c r="UHU2402" s="14"/>
      <c r="UHV2402" s="14"/>
      <c r="UHW2402" s="14"/>
      <c r="UHX2402" s="14"/>
      <c r="UHY2402" s="14"/>
      <c r="UHZ2402" s="14"/>
      <c r="UIA2402" s="14"/>
      <c r="UIB2402" s="14"/>
      <c r="UIC2402" s="14"/>
      <c r="UID2402" s="14"/>
      <c r="UIE2402" s="14"/>
      <c r="UIF2402" s="14"/>
      <c r="UIG2402" s="14"/>
      <c r="UIH2402" s="14"/>
      <c r="UII2402" s="14"/>
      <c r="UIJ2402" s="14"/>
      <c r="UIK2402" s="14"/>
      <c r="UIL2402" s="14"/>
      <c r="UIM2402" s="14"/>
      <c r="UIN2402" s="14"/>
      <c r="UIO2402" s="14"/>
      <c r="UIP2402" s="14"/>
      <c r="UIQ2402" s="14"/>
      <c r="UIR2402" s="14"/>
      <c r="UIS2402" s="14"/>
      <c r="UIT2402" s="14"/>
      <c r="UIU2402" s="14"/>
      <c r="UIV2402" s="14"/>
      <c r="UIW2402" s="14"/>
      <c r="UIX2402" s="14"/>
      <c r="UIY2402" s="14"/>
      <c r="UIZ2402" s="14"/>
      <c r="UJA2402" s="14"/>
      <c r="UJB2402" s="14"/>
      <c r="UJC2402" s="14"/>
      <c r="UJD2402" s="14"/>
      <c r="UJE2402" s="14"/>
      <c r="UJF2402" s="14"/>
      <c r="UJG2402" s="14"/>
      <c r="UJH2402" s="14"/>
      <c r="UJI2402" s="14"/>
      <c r="UJJ2402" s="14"/>
      <c r="UJK2402" s="14"/>
      <c r="UJL2402" s="14"/>
      <c r="UJM2402" s="14"/>
      <c r="UJN2402" s="14"/>
      <c r="UJO2402" s="14"/>
      <c r="UJP2402" s="14"/>
      <c r="UJQ2402" s="14"/>
      <c r="UJR2402" s="14"/>
      <c r="UJS2402" s="14"/>
      <c r="UJT2402" s="14"/>
      <c r="UJU2402" s="14"/>
      <c r="UJV2402" s="14"/>
      <c r="UJW2402" s="14"/>
      <c r="UJX2402" s="14"/>
      <c r="UJY2402" s="14"/>
      <c r="UJZ2402" s="14"/>
      <c r="UKA2402" s="14"/>
      <c r="UKB2402" s="14"/>
      <c r="UKC2402" s="14"/>
      <c r="UKD2402" s="14"/>
      <c r="UKE2402" s="14"/>
      <c r="UKF2402" s="14"/>
      <c r="UKG2402" s="14"/>
      <c r="UKH2402" s="14"/>
      <c r="UKI2402" s="14"/>
      <c r="UKJ2402" s="14"/>
      <c r="UKK2402" s="14"/>
      <c r="UKL2402" s="14"/>
      <c r="UKM2402" s="14"/>
      <c r="UKN2402" s="14"/>
      <c r="UKO2402" s="14"/>
      <c r="UKP2402" s="14"/>
      <c r="UKQ2402" s="14"/>
      <c r="UKR2402" s="14"/>
      <c r="UKS2402" s="14"/>
      <c r="UKT2402" s="14"/>
      <c r="UKU2402" s="14"/>
      <c r="UKV2402" s="14"/>
      <c r="UKW2402" s="14"/>
      <c r="UKX2402" s="14"/>
      <c r="UKY2402" s="14"/>
      <c r="UKZ2402" s="14"/>
      <c r="ULA2402" s="14"/>
      <c r="ULB2402" s="14"/>
      <c r="ULC2402" s="14"/>
      <c r="ULD2402" s="14"/>
      <c r="ULE2402" s="14"/>
      <c r="ULF2402" s="14"/>
      <c r="ULG2402" s="14"/>
      <c r="ULH2402" s="14"/>
      <c r="ULI2402" s="14"/>
      <c r="ULJ2402" s="14"/>
      <c r="ULK2402" s="14"/>
      <c r="ULL2402" s="14"/>
      <c r="ULM2402" s="14"/>
      <c r="ULN2402" s="14"/>
      <c r="ULO2402" s="14"/>
      <c r="ULP2402" s="14"/>
      <c r="ULQ2402" s="14"/>
      <c r="ULR2402" s="14"/>
      <c r="ULS2402" s="14"/>
      <c r="ULT2402" s="14"/>
      <c r="ULU2402" s="14"/>
      <c r="ULV2402" s="14"/>
      <c r="ULW2402" s="14"/>
      <c r="ULX2402" s="14"/>
      <c r="ULY2402" s="14"/>
      <c r="ULZ2402" s="14"/>
      <c r="UMA2402" s="14"/>
      <c r="UMB2402" s="14"/>
      <c r="UMC2402" s="14"/>
      <c r="UMD2402" s="14"/>
      <c r="UME2402" s="14"/>
      <c r="UMF2402" s="14"/>
      <c r="UMG2402" s="14"/>
      <c r="UMH2402" s="14"/>
      <c r="UMI2402" s="14"/>
      <c r="UMJ2402" s="14"/>
      <c r="UMK2402" s="14"/>
      <c r="UML2402" s="14"/>
      <c r="UMM2402" s="14"/>
      <c r="UMN2402" s="14"/>
      <c r="UMO2402" s="14"/>
      <c r="UMP2402" s="14"/>
      <c r="UMQ2402" s="14"/>
      <c r="UMR2402" s="14"/>
      <c r="UMS2402" s="14"/>
      <c r="UMT2402" s="14"/>
      <c r="UMU2402" s="14"/>
      <c r="UMV2402" s="14"/>
      <c r="UMW2402" s="14"/>
      <c r="UMX2402" s="14"/>
      <c r="UMY2402" s="14"/>
      <c r="UMZ2402" s="14"/>
      <c r="UNA2402" s="14"/>
      <c r="UNB2402" s="14"/>
      <c r="UNC2402" s="14"/>
      <c r="UND2402" s="14"/>
      <c r="UNE2402" s="14"/>
      <c r="UNF2402" s="14"/>
      <c r="UNG2402" s="14"/>
      <c r="UNH2402" s="14"/>
      <c r="UNI2402" s="14"/>
      <c r="UNJ2402" s="14"/>
      <c r="UNK2402" s="14"/>
      <c r="UNL2402" s="14"/>
      <c r="UNM2402" s="14"/>
      <c r="UNN2402" s="14"/>
      <c r="UNO2402" s="14"/>
      <c r="UNP2402" s="14"/>
      <c r="UNQ2402" s="14"/>
      <c r="UNR2402" s="14"/>
      <c r="UNS2402" s="14"/>
      <c r="UNT2402" s="14"/>
      <c r="UNU2402" s="14"/>
      <c r="UNV2402" s="14"/>
      <c r="UNW2402" s="14"/>
      <c r="UNX2402" s="14"/>
      <c r="UNY2402" s="14"/>
      <c r="UNZ2402" s="14"/>
      <c r="UOA2402" s="14"/>
      <c r="UOB2402" s="14"/>
      <c r="UOC2402" s="14"/>
      <c r="UOD2402" s="14"/>
      <c r="UOE2402" s="14"/>
      <c r="UOF2402" s="14"/>
      <c r="UOG2402" s="14"/>
      <c r="UOH2402" s="14"/>
      <c r="UOI2402" s="14"/>
      <c r="UOJ2402" s="14"/>
      <c r="UOK2402" s="14"/>
      <c r="UOL2402" s="14"/>
      <c r="UOM2402" s="14"/>
      <c r="UON2402" s="14"/>
      <c r="UOO2402" s="14"/>
      <c r="UOP2402" s="14"/>
      <c r="UOQ2402" s="14"/>
      <c r="UOR2402" s="14"/>
      <c r="UOS2402" s="14"/>
      <c r="UOT2402" s="14"/>
      <c r="UOU2402" s="14"/>
      <c r="UOV2402" s="14"/>
      <c r="UOW2402" s="14"/>
      <c r="UOX2402" s="14"/>
      <c r="UOY2402" s="14"/>
      <c r="UOZ2402" s="14"/>
      <c r="UPA2402" s="14"/>
      <c r="UPB2402" s="14"/>
      <c r="UPC2402" s="14"/>
      <c r="UPD2402" s="14"/>
      <c r="UPE2402" s="14"/>
      <c r="UPF2402" s="14"/>
      <c r="UPG2402" s="14"/>
      <c r="UPH2402" s="14"/>
      <c r="UPI2402" s="14"/>
      <c r="UPJ2402" s="14"/>
      <c r="UPK2402" s="14"/>
      <c r="UPL2402" s="14"/>
      <c r="UPM2402" s="14"/>
      <c r="UPN2402" s="14"/>
      <c r="UPO2402" s="14"/>
      <c r="UPP2402" s="14"/>
      <c r="UPQ2402" s="14"/>
      <c r="UPR2402" s="14"/>
      <c r="UPS2402" s="14"/>
      <c r="UPT2402" s="14"/>
      <c r="UPU2402" s="14"/>
      <c r="UPV2402" s="14"/>
      <c r="UPW2402" s="14"/>
      <c r="UPX2402" s="14"/>
      <c r="UPY2402" s="14"/>
      <c r="UPZ2402" s="14"/>
      <c r="UQA2402" s="14"/>
      <c r="UQB2402" s="14"/>
      <c r="UQC2402" s="14"/>
      <c r="UQD2402" s="14"/>
      <c r="UQE2402" s="14"/>
      <c r="UQF2402" s="14"/>
      <c r="UQG2402" s="14"/>
      <c r="UQH2402" s="14"/>
      <c r="UQI2402" s="14"/>
      <c r="UQJ2402" s="14"/>
      <c r="UQK2402" s="14"/>
      <c r="UQL2402" s="14"/>
      <c r="UQM2402" s="14"/>
      <c r="UQN2402" s="14"/>
      <c r="UQO2402" s="14"/>
      <c r="UQP2402" s="14"/>
      <c r="UQQ2402" s="14"/>
      <c r="UQR2402" s="14"/>
      <c r="UQS2402" s="14"/>
      <c r="UQT2402" s="14"/>
      <c r="UQU2402" s="14"/>
      <c r="UQV2402" s="14"/>
      <c r="UQW2402" s="14"/>
      <c r="UQX2402" s="14"/>
      <c r="UQY2402" s="14"/>
      <c r="UQZ2402" s="14"/>
      <c r="URA2402" s="14"/>
      <c r="URB2402" s="14"/>
      <c r="URC2402" s="14"/>
      <c r="URD2402" s="14"/>
      <c r="URE2402" s="14"/>
      <c r="URF2402" s="14"/>
      <c r="URG2402" s="14"/>
      <c r="URH2402" s="14"/>
      <c r="URI2402" s="14"/>
      <c r="URJ2402" s="14"/>
      <c r="URK2402" s="14"/>
      <c r="URL2402" s="14"/>
      <c r="URM2402" s="14"/>
      <c r="URN2402" s="14"/>
      <c r="URO2402" s="14"/>
      <c r="URP2402" s="14"/>
      <c r="URQ2402" s="14"/>
      <c r="URR2402" s="14"/>
      <c r="URS2402" s="14"/>
      <c r="URT2402" s="14"/>
      <c r="URU2402" s="14"/>
      <c r="URV2402" s="14"/>
      <c r="URW2402" s="14"/>
      <c r="URX2402" s="14"/>
      <c r="URY2402" s="14"/>
      <c r="URZ2402" s="14"/>
      <c r="USA2402" s="14"/>
      <c r="USB2402" s="14"/>
      <c r="USC2402" s="14"/>
      <c r="USD2402" s="14"/>
      <c r="USE2402" s="14"/>
      <c r="USF2402" s="14"/>
      <c r="USG2402" s="14"/>
      <c r="USH2402" s="14"/>
      <c r="USI2402" s="14"/>
      <c r="USJ2402" s="14"/>
      <c r="USK2402" s="14"/>
      <c r="USL2402" s="14"/>
      <c r="USM2402" s="14"/>
      <c r="USN2402" s="14"/>
      <c r="USO2402" s="14"/>
      <c r="USP2402" s="14"/>
      <c r="USQ2402" s="14"/>
      <c r="USR2402" s="14"/>
      <c r="USS2402" s="14"/>
      <c r="UST2402" s="14"/>
      <c r="USU2402" s="14"/>
      <c r="USV2402" s="14"/>
      <c r="USW2402" s="14"/>
      <c r="USX2402" s="14"/>
      <c r="USY2402" s="14"/>
      <c r="USZ2402" s="14"/>
      <c r="UTA2402" s="14"/>
      <c r="UTB2402" s="14"/>
      <c r="UTC2402" s="14"/>
      <c r="UTD2402" s="14"/>
      <c r="UTE2402" s="14"/>
      <c r="UTF2402" s="14"/>
      <c r="UTG2402" s="14"/>
      <c r="UTH2402" s="14"/>
      <c r="UTI2402" s="14"/>
      <c r="UTJ2402" s="14"/>
      <c r="UTK2402" s="14"/>
      <c r="UTL2402" s="14"/>
      <c r="UTM2402" s="14"/>
      <c r="UTN2402" s="14"/>
      <c r="UTO2402" s="14"/>
      <c r="UTP2402" s="14"/>
      <c r="UTQ2402" s="14"/>
      <c r="UTR2402" s="14"/>
      <c r="UTS2402" s="14"/>
      <c r="UTT2402" s="14"/>
      <c r="UTU2402" s="14"/>
      <c r="UTV2402" s="14"/>
      <c r="UTW2402" s="14"/>
      <c r="UTX2402" s="14"/>
      <c r="UTY2402" s="14"/>
      <c r="UTZ2402" s="14"/>
      <c r="UUA2402" s="14"/>
      <c r="UUB2402" s="14"/>
      <c r="UUC2402" s="14"/>
      <c r="UUD2402" s="14"/>
      <c r="UUE2402" s="14"/>
      <c r="UUF2402" s="14"/>
      <c r="UUG2402" s="14"/>
      <c r="UUH2402" s="14"/>
      <c r="UUI2402" s="14"/>
      <c r="UUJ2402" s="14"/>
      <c r="UUK2402" s="14"/>
      <c r="UUL2402" s="14"/>
      <c r="UUM2402" s="14"/>
      <c r="UUN2402" s="14"/>
      <c r="UUO2402" s="14"/>
      <c r="UUP2402" s="14"/>
      <c r="UUQ2402" s="14"/>
      <c r="UUR2402" s="14"/>
      <c r="UUS2402" s="14"/>
      <c r="UUT2402" s="14"/>
      <c r="UUU2402" s="14"/>
      <c r="UUV2402" s="14"/>
      <c r="UUW2402" s="14"/>
      <c r="UUX2402" s="14"/>
      <c r="UUY2402" s="14"/>
      <c r="UUZ2402" s="14"/>
      <c r="UVA2402" s="14"/>
      <c r="UVB2402" s="14"/>
      <c r="UVC2402" s="14"/>
      <c r="UVD2402" s="14"/>
      <c r="UVE2402" s="14"/>
      <c r="UVF2402" s="14"/>
      <c r="UVG2402" s="14"/>
      <c r="UVH2402" s="14"/>
      <c r="UVI2402" s="14"/>
      <c r="UVJ2402" s="14"/>
      <c r="UVK2402" s="14"/>
      <c r="UVL2402" s="14"/>
      <c r="UVM2402" s="14"/>
      <c r="UVN2402" s="14"/>
      <c r="UVO2402" s="14"/>
      <c r="UVP2402" s="14"/>
      <c r="UVQ2402" s="14"/>
      <c r="UVR2402" s="14"/>
      <c r="UVS2402" s="14"/>
      <c r="UVT2402" s="14"/>
      <c r="UVU2402" s="14"/>
      <c r="UVV2402" s="14"/>
      <c r="UVW2402" s="14"/>
      <c r="UVX2402" s="14"/>
      <c r="UVY2402" s="14"/>
      <c r="UVZ2402" s="14"/>
      <c r="UWA2402" s="14"/>
      <c r="UWB2402" s="14"/>
      <c r="UWC2402" s="14"/>
      <c r="UWD2402" s="14"/>
      <c r="UWE2402" s="14"/>
      <c r="UWF2402" s="14"/>
      <c r="UWG2402" s="14"/>
      <c r="UWH2402" s="14"/>
      <c r="UWI2402" s="14"/>
      <c r="UWJ2402" s="14"/>
      <c r="UWK2402" s="14"/>
      <c r="UWL2402" s="14"/>
      <c r="UWM2402" s="14"/>
      <c r="UWN2402" s="14"/>
      <c r="UWO2402" s="14"/>
      <c r="UWP2402" s="14"/>
      <c r="UWQ2402" s="14"/>
      <c r="UWR2402" s="14"/>
      <c r="UWS2402" s="14"/>
      <c r="UWT2402" s="14"/>
      <c r="UWU2402" s="14"/>
      <c r="UWV2402" s="14"/>
      <c r="UWW2402" s="14"/>
      <c r="UWX2402" s="14"/>
      <c r="UWY2402" s="14"/>
      <c r="UWZ2402" s="14"/>
      <c r="UXA2402" s="14"/>
      <c r="UXB2402" s="14"/>
      <c r="UXC2402" s="14"/>
      <c r="UXD2402" s="14"/>
      <c r="UXE2402" s="14"/>
      <c r="UXF2402" s="14"/>
      <c r="UXG2402" s="14"/>
      <c r="UXH2402" s="14"/>
      <c r="UXI2402" s="14"/>
      <c r="UXJ2402" s="14"/>
      <c r="UXK2402" s="14"/>
      <c r="UXL2402" s="14"/>
      <c r="UXM2402" s="14"/>
      <c r="UXN2402" s="14"/>
      <c r="UXO2402" s="14"/>
      <c r="UXP2402" s="14"/>
      <c r="UXQ2402" s="14"/>
      <c r="UXR2402" s="14"/>
      <c r="UXS2402" s="14"/>
      <c r="UXT2402" s="14"/>
      <c r="UXU2402" s="14"/>
      <c r="UXV2402" s="14"/>
      <c r="UXW2402" s="14"/>
      <c r="UXX2402" s="14"/>
      <c r="UXY2402" s="14"/>
      <c r="UXZ2402" s="14"/>
      <c r="UYA2402" s="14"/>
      <c r="UYB2402" s="14"/>
      <c r="UYC2402" s="14"/>
      <c r="UYD2402" s="14"/>
      <c r="UYE2402" s="14"/>
      <c r="UYF2402" s="14"/>
      <c r="UYG2402" s="14"/>
      <c r="UYH2402" s="14"/>
      <c r="UYI2402" s="14"/>
      <c r="UYJ2402" s="14"/>
      <c r="UYK2402" s="14"/>
      <c r="UYL2402" s="14"/>
      <c r="UYM2402" s="14"/>
      <c r="UYN2402" s="14"/>
      <c r="UYO2402" s="14"/>
      <c r="UYP2402" s="14"/>
      <c r="UYQ2402" s="14"/>
      <c r="UYR2402" s="14"/>
      <c r="UYS2402" s="14"/>
      <c r="UYT2402" s="14"/>
      <c r="UYU2402" s="14"/>
      <c r="UYV2402" s="14"/>
      <c r="UYW2402" s="14"/>
      <c r="UYX2402" s="14"/>
      <c r="UYY2402" s="14"/>
      <c r="UYZ2402" s="14"/>
      <c r="UZA2402" s="14"/>
      <c r="UZB2402" s="14"/>
      <c r="UZC2402" s="14"/>
      <c r="UZD2402" s="14"/>
      <c r="UZE2402" s="14"/>
      <c r="UZF2402" s="14"/>
      <c r="UZG2402" s="14"/>
      <c r="UZH2402" s="14"/>
      <c r="UZI2402" s="14"/>
      <c r="UZJ2402" s="14"/>
      <c r="UZK2402" s="14"/>
      <c r="UZL2402" s="14"/>
      <c r="UZM2402" s="14"/>
      <c r="UZN2402" s="14"/>
      <c r="UZO2402" s="14"/>
      <c r="UZP2402" s="14"/>
      <c r="UZQ2402" s="14"/>
      <c r="UZR2402" s="14"/>
      <c r="UZS2402" s="14"/>
      <c r="UZT2402" s="14"/>
      <c r="UZU2402" s="14"/>
      <c r="UZV2402" s="14"/>
      <c r="UZW2402" s="14"/>
      <c r="UZX2402" s="14"/>
      <c r="UZY2402" s="14"/>
      <c r="UZZ2402" s="14"/>
      <c r="VAA2402" s="14"/>
      <c r="VAB2402" s="14"/>
      <c r="VAC2402" s="14"/>
      <c r="VAD2402" s="14"/>
      <c r="VAE2402" s="14"/>
      <c r="VAF2402" s="14"/>
      <c r="VAG2402" s="14"/>
      <c r="VAH2402" s="14"/>
      <c r="VAI2402" s="14"/>
      <c r="VAJ2402" s="14"/>
      <c r="VAK2402" s="14"/>
      <c r="VAL2402" s="14"/>
      <c r="VAM2402" s="14"/>
      <c r="VAN2402" s="14"/>
      <c r="VAO2402" s="14"/>
      <c r="VAP2402" s="14"/>
      <c r="VAQ2402" s="14"/>
      <c r="VAR2402" s="14"/>
      <c r="VAS2402" s="14"/>
      <c r="VAT2402" s="14"/>
      <c r="VAU2402" s="14"/>
      <c r="VAV2402" s="14"/>
      <c r="VAW2402" s="14"/>
      <c r="VAX2402" s="14"/>
      <c r="VAY2402" s="14"/>
      <c r="VAZ2402" s="14"/>
      <c r="VBA2402" s="14"/>
      <c r="VBB2402" s="14"/>
      <c r="VBC2402" s="14"/>
      <c r="VBD2402" s="14"/>
      <c r="VBE2402" s="14"/>
      <c r="VBF2402" s="14"/>
      <c r="VBG2402" s="14"/>
      <c r="VBH2402" s="14"/>
      <c r="VBI2402" s="14"/>
      <c r="VBJ2402" s="14"/>
      <c r="VBK2402" s="14"/>
      <c r="VBL2402" s="14"/>
      <c r="VBM2402" s="14"/>
      <c r="VBN2402" s="14"/>
      <c r="VBO2402" s="14"/>
      <c r="VBP2402" s="14"/>
      <c r="VBQ2402" s="14"/>
      <c r="VBR2402" s="14"/>
      <c r="VBS2402" s="14"/>
      <c r="VBT2402" s="14"/>
      <c r="VBU2402" s="14"/>
      <c r="VBV2402" s="14"/>
      <c r="VBW2402" s="14"/>
      <c r="VBX2402" s="14"/>
      <c r="VBY2402" s="14"/>
      <c r="VBZ2402" s="14"/>
      <c r="VCA2402" s="14"/>
      <c r="VCB2402" s="14"/>
      <c r="VCC2402" s="14"/>
      <c r="VCD2402" s="14"/>
      <c r="VCE2402" s="14"/>
      <c r="VCF2402" s="14"/>
      <c r="VCG2402" s="14"/>
      <c r="VCH2402" s="14"/>
      <c r="VCI2402" s="14"/>
      <c r="VCJ2402" s="14"/>
      <c r="VCK2402" s="14"/>
      <c r="VCL2402" s="14"/>
      <c r="VCM2402" s="14"/>
      <c r="VCN2402" s="14"/>
      <c r="VCO2402" s="14"/>
      <c r="VCP2402" s="14"/>
      <c r="VCQ2402" s="14"/>
      <c r="VCR2402" s="14"/>
      <c r="VCS2402" s="14"/>
      <c r="VCT2402" s="14"/>
      <c r="VCU2402" s="14"/>
      <c r="VCV2402" s="14"/>
      <c r="VCW2402" s="14"/>
      <c r="VCX2402" s="14"/>
      <c r="VCY2402" s="14"/>
      <c r="VCZ2402" s="14"/>
      <c r="VDA2402" s="14"/>
      <c r="VDB2402" s="14"/>
      <c r="VDC2402" s="14"/>
      <c r="VDD2402" s="14"/>
      <c r="VDE2402" s="14"/>
      <c r="VDF2402" s="14"/>
      <c r="VDG2402" s="14"/>
      <c r="VDH2402" s="14"/>
      <c r="VDI2402" s="14"/>
      <c r="VDJ2402" s="14"/>
      <c r="VDK2402" s="14"/>
      <c r="VDL2402" s="14"/>
      <c r="VDM2402" s="14"/>
      <c r="VDN2402" s="14"/>
      <c r="VDO2402" s="14"/>
      <c r="VDP2402" s="14"/>
      <c r="VDQ2402" s="14"/>
      <c r="VDR2402" s="14"/>
      <c r="VDS2402" s="14"/>
      <c r="VDT2402" s="14"/>
      <c r="VDU2402" s="14"/>
      <c r="VDV2402" s="14"/>
      <c r="VDW2402" s="14"/>
      <c r="VDX2402" s="14"/>
      <c r="VDY2402" s="14"/>
      <c r="VDZ2402" s="14"/>
      <c r="VEA2402" s="14"/>
      <c r="VEB2402" s="14"/>
      <c r="VEC2402" s="14"/>
      <c r="VED2402" s="14"/>
      <c r="VEE2402" s="14"/>
      <c r="VEF2402" s="14"/>
      <c r="VEG2402" s="14"/>
      <c r="VEH2402" s="14"/>
      <c r="VEI2402" s="14"/>
      <c r="VEJ2402" s="14"/>
      <c r="VEK2402" s="14"/>
      <c r="VEL2402" s="14"/>
      <c r="VEM2402" s="14"/>
      <c r="VEN2402" s="14"/>
      <c r="VEO2402" s="14"/>
      <c r="VEP2402" s="14"/>
      <c r="VEQ2402" s="14"/>
      <c r="VER2402" s="14"/>
      <c r="VES2402" s="14"/>
      <c r="VET2402" s="14"/>
      <c r="VEU2402" s="14"/>
      <c r="VEV2402" s="14"/>
      <c r="VEW2402" s="14"/>
      <c r="VEX2402" s="14"/>
      <c r="VEY2402" s="14"/>
      <c r="VEZ2402" s="14"/>
      <c r="VFA2402" s="14"/>
      <c r="VFB2402" s="14"/>
      <c r="VFC2402" s="14"/>
      <c r="VFD2402" s="14"/>
      <c r="VFE2402" s="14"/>
      <c r="VFF2402" s="14"/>
      <c r="VFG2402" s="14"/>
      <c r="VFH2402" s="14"/>
      <c r="VFI2402" s="14"/>
      <c r="VFJ2402" s="14"/>
      <c r="VFK2402" s="14"/>
      <c r="VFL2402" s="14"/>
      <c r="VFM2402" s="14"/>
      <c r="VFN2402" s="14"/>
      <c r="VFO2402" s="14"/>
      <c r="VFP2402" s="14"/>
      <c r="VFQ2402" s="14"/>
      <c r="VFR2402" s="14"/>
      <c r="VFS2402" s="14"/>
      <c r="VFT2402" s="14"/>
      <c r="VFU2402" s="14"/>
      <c r="VFV2402" s="14"/>
      <c r="VFW2402" s="14"/>
      <c r="VFX2402" s="14"/>
      <c r="VFY2402" s="14"/>
      <c r="VFZ2402" s="14"/>
      <c r="VGA2402" s="14"/>
      <c r="VGB2402" s="14"/>
      <c r="VGC2402" s="14"/>
      <c r="VGD2402" s="14"/>
      <c r="VGE2402" s="14"/>
      <c r="VGF2402" s="14"/>
      <c r="VGG2402" s="14"/>
      <c r="VGH2402" s="14"/>
      <c r="VGI2402" s="14"/>
      <c r="VGJ2402" s="14"/>
      <c r="VGK2402" s="14"/>
      <c r="VGL2402" s="14"/>
      <c r="VGM2402" s="14"/>
      <c r="VGN2402" s="14"/>
      <c r="VGO2402" s="14"/>
      <c r="VGP2402" s="14"/>
      <c r="VGQ2402" s="14"/>
      <c r="VGR2402" s="14"/>
      <c r="VGS2402" s="14"/>
      <c r="VGT2402" s="14"/>
      <c r="VGU2402" s="14"/>
      <c r="VGV2402" s="14"/>
      <c r="VGW2402" s="14"/>
      <c r="VGX2402" s="14"/>
      <c r="VGY2402" s="14"/>
      <c r="VGZ2402" s="14"/>
      <c r="VHA2402" s="14"/>
      <c r="VHB2402" s="14"/>
      <c r="VHC2402" s="14"/>
      <c r="VHD2402" s="14"/>
      <c r="VHE2402" s="14"/>
      <c r="VHF2402" s="14"/>
      <c r="VHG2402" s="14"/>
      <c r="VHH2402" s="14"/>
      <c r="VHI2402" s="14"/>
      <c r="VHJ2402" s="14"/>
      <c r="VHK2402" s="14"/>
      <c r="VHL2402" s="14"/>
      <c r="VHM2402" s="14"/>
      <c r="VHN2402" s="14"/>
      <c r="VHO2402" s="14"/>
      <c r="VHP2402" s="14"/>
      <c r="VHQ2402" s="14"/>
      <c r="VHR2402" s="14"/>
      <c r="VHS2402" s="14"/>
      <c r="VHT2402" s="14"/>
      <c r="VHU2402" s="14"/>
      <c r="VHV2402" s="14"/>
      <c r="VHW2402" s="14"/>
      <c r="VHX2402" s="14"/>
      <c r="VHY2402" s="14"/>
      <c r="VHZ2402" s="14"/>
      <c r="VIA2402" s="14"/>
      <c r="VIB2402" s="14"/>
      <c r="VIC2402" s="14"/>
      <c r="VID2402" s="14"/>
      <c r="VIE2402" s="14"/>
      <c r="VIF2402" s="14"/>
      <c r="VIG2402" s="14"/>
      <c r="VIH2402" s="14"/>
      <c r="VII2402" s="14"/>
      <c r="VIJ2402" s="14"/>
      <c r="VIK2402" s="14"/>
      <c r="VIL2402" s="14"/>
      <c r="VIM2402" s="14"/>
      <c r="VIN2402" s="14"/>
      <c r="VIO2402" s="14"/>
      <c r="VIP2402" s="14"/>
      <c r="VIQ2402" s="14"/>
      <c r="VIR2402" s="14"/>
      <c r="VIS2402" s="14"/>
      <c r="VIT2402" s="14"/>
      <c r="VIU2402" s="14"/>
      <c r="VIV2402" s="14"/>
      <c r="VIW2402" s="14"/>
      <c r="VIX2402" s="14"/>
      <c r="VIY2402" s="14"/>
      <c r="VIZ2402" s="14"/>
      <c r="VJA2402" s="14"/>
      <c r="VJB2402" s="14"/>
      <c r="VJC2402" s="14"/>
      <c r="VJD2402" s="14"/>
      <c r="VJE2402" s="14"/>
      <c r="VJF2402" s="14"/>
      <c r="VJG2402" s="14"/>
      <c r="VJH2402" s="14"/>
      <c r="VJI2402" s="14"/>
      <c r="VJJ2402" s="14"/>
      <c r="VJK2402" s="14"/>
      <c r="VJL2402" s="14"/>
      <c r="VJM2402" s="14"/>
      <c r="VJN2402" s="14"/>
      <c r="VJO2402" s="14"/>
      <c r="VJP2402" s="14"/>
      <c r="VJQ2402" s="14"/>
      <c r="VJR2402" s="14"/>
      <c r="VJS2402" s="14"/>
      <c r="VJT2402" s="14"/>
      <c r="VJU2402" s="14"/>
      <c r="VJV2402" s="14"/>
      <c r="VJW2402" s="14"/>
      <c r="VJX2402" s="14"/>
      <c r="VJY2402" s="14"/>
      <c r="VJZ2402" s="14"/>
      <c r="VKA2402" s="14"/>
      <c r="VKB2402" s="14"/>
      <c r="VKC2402" s="14"/>
      <c r="VKD2402" s="14"/>
      <c r="VKE2402" s="14"/>
      <c r="VKF2402" s="14"/>
      <c r="VKG2402" s="14"/>
      <c r="VKH2402" s="14"/>
      <c r="VKI2402" s="14"/>
      <c r="VKJ2402" s="14"/>
      <c r="VKK2402" s="14"/>
      <c r="VKL2402" s="14"/>
      <c r="VKM2402" s="14"/>
      <c r="VKN2402" s="14"/>
      <c r="VKO2402" s="14"/>
      <c r="VKP2402" s="14"/>
      <c r="VKQ2402" s="14"/>
      <c r="VKR2402" s="14"/>
      <c r="VKS2402" s="14"/>
      <c r="VKT2402" s="14"/>
      <c r="VKU2402" s="14"/>
      <c r="VKV2402" s="14"/>
      <c r="VKW2402" s="14"/>
      <c r="VKX2402" s="14"/>
      <c r="VKY2402" s="14"/>
      <c r="VKZ2402" s="14"/>
      <c r="VLA2402" s="14"/>
      <c r="VLB2402" s="14"/>
      <c r="VLC2402" s="14"/>
      <c r="VLD2402" s="14"/>
      <c r="VLE2402" s="14"/>
      <c r="VLF2402" s="14"/>
      <c r="VLG2402" s="14"/>
      <c r="VLH2402" s="14"/>
      <c r="VLI2402" s="14"/>
      <c r="VLJ2402" s="14"/>
      <c r="VLK2402" s="14"/>
      <c r="VLL2402" s="14"/>
      <c r="VLM2402" s="14"/>
      <c r="VLN2402" s="14"/>
      <c r="VLO2402" s="14"/>
      <c r="VLP2402" s="14"/>
      <c r="VLQ2402" s="14"/>
      <c r="VLR2402" s="14"/>
      <c r="VLS2402" s="14"/>
      <c r="VLT2402" s="14"/>
      <c r="VLU2402" s="14"/>
      <c r="VLV2402" s="14"/>
      <c r="VLW2402" s="14"/>
      <c r="VLX2402" s="14"/>
      <c r="VLY2402" s="14"/>
      <c r="VLZ2402" s="14"/>
      <c r="VMA2402" s="14"/>
      <c r="VMB2402" s="14"/>
      <c r="VMC2402" s="14"/>
      <c r="VMD2402" s="14"/>
      <c r="VME2402" s="14"/>
      <c r="VMF2402" s="14"/>
      <c r="VMG2402" s="14"/>
      <c r="VMH2402" s="14"/>
      <c r="VMI2402" s="14"/>
      <c r="VMJ2402" s="14"/>
      <c r="VMK2402" s="14"/>
      <c r="VML2402" s="14"/>
      <c r="VMM2402" s="14"/>
      <c r="VMN2402" s="14"/>
      <c r="VMO2402" s="14"/>
      <c r="VMP2402" s="14"/>
      <c r="VMQ2402" s="14"/>
      <c r="VMR2402" s="14"/>
      <c r="VMS2402" s="14"/>
      <c r="VMT2402" s="14"/>
      <c r="VMU2402" s="14"/>
      <c r="VMV2402" s="14"/>
      <c r="VMW2402" s="14"/>
      <c r="VMX2402" s="14"/>
      <c r="VMY2402" s="14"/>
      <c r="VMZ2402" s="14"/>
      <c r="VNA2402" s="14"/>
      <c r="VNB2402" s="14"/>
      <c r="VNC2402" s="14"/>
      <c r="VND2402" s="14"/>
      <c r="VNE2402" s="14"/>
      <c r="VNF2402" s="14"/>
      <c r="VNG2402" s="14"/>
      <c r="VNH2402" s="14"/>
      <c r="VNI2402" s="14"/>
      <c r="VNJ2402" s="14"/>
      <c r="VNK2402" s="14"/>
      <c r="VNL2402" s="14"/>
      <c r="VNM2402" s="14"/>
      <c r="VNN2402" s="14"/>
      <c r="VNO2402" s="14"/>
      <c r="VNP2402" s="14"/>
      <c r="VNQ2402" s="14"/>
      <c r="VNR2402" s="14"/>
      <c r="VNS2402" s="14"/>
      <c r="VNT2402" s="14"/>
      <c r="VNU2402" s="14"/>
      <c r="VNV2402" s="14"/>
      <c r="VNW2402" s="14"/>
      <c r="VNX2402" s="14"/>
      <c r="VNY2402" s="14"/>
      <c r="VNZ2402" s="14"/>
      <c r="VOA2402" s="14"/>
      <c r="VOB2402" s="14"/>
      <c r="VOC2402" s="14"/>
      <c r="VOD2402" s="14"/>
      <c r="VOE2402" s="14"/>
      <c r="VOF2402" s="14"/>
      <c r="VOG2402" s="14"/>
      <c r="VOH2402" s="14"/>
      <c r="VOI2402" s="14"/>
      <c r="VOJ2402" s="14"/>
      <c r="VOK2402" s="14"/>
      <c r="VOL2402" s="14"/>
      <c r="VOM2402" s="14"/>
      <c r="VON2402" s="14"/>
      <c r="VOO2402" s="14"/>
      <c r="VOP2402" s="14"/>
      <c r="VOQ2402" s="14"/>
      <c r="VOR2402" s="14"/>
      <c r="VOS2402" s="14"/>
      <c r="VOT2402" s="14"/>
      <c r="VOU2402" s="14"/>
      <c r="VOV2402" s="14"/>
      <c r="VOW2402" s="14"/>
      <c r="VOX2402" s="14"/>
      <c r="VOY2402" s="14"/>
      <c r="VOZ2402" s="14"/>
      <c r="VPA2402" s="14"/>
      <c r="VPB2402" s="14"/>
      <c r="VPC2402" s="14"/>
      <c r="VPD2402" s="14"/>
      <c r="VPE2402" s="14"/>
      <c r="VPF2402" s="14"/>
      <c r="VPG2402" s="14"/>
      <c r="VPH2402" s="14"/>
      <c r="VPI2402" s="14"/>
      <c r="VPJ2402" s="14"/>
      <c r="VPK2402" s="14"/>
      <c r="VPL2402" s="14"/>
      <c r="VPM2402" s="14"/>
      <c r="VPN2402" s="14"/>
      <c r="VPO2402" s="14"/>
      <c r="VPP2402" s="14"/>
      <c r="VPQ2402" s="14"/>
      <c r="VPR2402" s="14"/>
      <c r="VPS2402" s="14"/>
      <c r="VPT2402" s="14"/>
      <c r="VPU2402" s="14"/>
      <c r="VPV2402" s="14"/>
      <c r="VPW2402" s="14"/>
      <c r="VPX2402" s="14"/>
      <c r="VPY2402" s="14"/>
      <c r="VPZ2402" s="14"/>
      <c r="VQA2402" s="14"/>
      <c r="VQB2402" s="14"/>
      <c r="VQC2402" s="14"/>
      <c r="VQD2402" s="14"/>
      <c r="VQE2402" s="14"/>
      <c r="VQF2402" s="14"/>
      <c r="VQG2402" s="14"/>
      <c r="VQH2402" s="14"/>
      <c r="VQI2402" s="14"/>
      <c r="VQJ2402" s="14"/>
      <c r="VQK2402" s="14"/>
      <c r="VQL2402" s="14"/>
      <c r="VQM2402" s="14"/>
      <c r="VQN2402" s="14"/>
      <c r="VQO2402" s="14"/>
      <c r="VQP2402" s="14"/>
      <c r="VQQ2402" s="14"/>
      <c r="VQR2402" s="14"/>
      <c r="VQS2402" s="14"/>
      <c r="VQT2402" s="14"/>
      <c r="VQU2402" s="14"/>
      <c r="VQV2402" s="14"/>
      <c r="VQW2402" s="14"/>
      <c r="VQX2402" s="14"/>
      <c r="VQY2402" s="14"/>
      <c r="VQZ2402" s="14"/>
      <c r="VRA2402" s="14"/>
      <c r="VRB2402" s="14"/>
      <c r="VRC2402" s="14"/>
      <c r="VRD2402" s="14"/>
      <c r="VRE2402" s="14"/>
      <c r="VRF2402" s="14"/>
      <c r="VRG2402" s="14"/>
      <c r="VRH2402" s="14"/>
      <c r="VRI2402" s="14"/>
      <c r="VRJ2402" s="14"/>
      <c r="VRK2402" s="14"/>
      <c r="VRL2402" s="14"/>
      <c r="VRM2402" s="14"/>
      <c r="VRN2402" s="14"/>
      <c r="VRO2402" s="14"/>
      <c r="VRP2402" s="14"/>
      <c r="VRQ2402" s="14"/>
      <c r="VRR2402" s="14"/>
      <c r="VRS2402" s="14"/>
      <c r="VRT2402" s="14"/>
      <c r="VRU2402" s="14"/>
      <c r="VRV2402" s="14"/>
      <c r="VRW2402" s="14"/>
      <c r="VRX2402" s="14"/>
      <c r="VRY2402" s="14"/>
      <c r="VRZ2402" s="14"/>
      <c r="VSA2402" s="14"/>
      <c r="VSB2402" s="14"/>
      <c r="VSC2402" s="14"/>
      <c r="VSD2402" s="14"/>
      <c r="VSE2402" s="14"/>
      <c r="VSF2402" s="14"/>
      <c r="VSG2402" s="14"/>
      <c r="VSH2402" s="14"/>
      <c r="VSI2402" s="14"/>
      <c r="VSJ2402" s="14"/>
      <c r="VSK2402" s="14"/>
      <c r="VSL2402" s="14"/>
      <c r="VSM2402" s="14"/>
      <c r="VSN2402" s="14"/>
      <c r="VSO2402" s="14"/>
      <c r="VSP2402" s="14"/>
      <c r="VSQ2402" s="14"/>
      <c r="VSR2402" s="14"/>
      <c r="VSS2402" s="14"/>
      <c r="VST2402" s="14"/>
      <c r="VSU2402" s="14"/>
      <c r="VSV2402" s="14"/>
      <c r="VSW2402" s="14"/>
      <c r="VSX2402" s="14"/>
      <c r="VSY2402" s="14"/>
      <c r="VSZ2402" s="14"/>
      <c r="VTA2402" s="14"/>
      <c r="VTB2402" s="14"/>
      <c r="VTC2402" s="14"/>
      <c r="VTD2402" s="14"/>
      <c r="VTE2402" s="14"/>
      <c r="VTF2402" s="14"/>
      <c r="VTG2402" s="14"/>
      <c r="VTH2402" s="14"/>
      <c r="VTI2402" s="14"/>
      <c r="VTJ2402" s="14"/>
      <c r="VTK2402" s="14"/>
      <c r="VTL2402" s="14"/>
      <c r="VTM2402" s="14"/>
      <c r="VTN2402" s="14"/>
      <c r="VTO2402" s="14"/>
      <c r="VTP2402" s="14"/>
      <c r="VTQ2402" s="14"/>
      <c r="VTR2402" s="14"/>
      <c r="VTS2402" s="14"/>
      <c r="VTT2402" s="14"/>
      <c r="VTU2402" s="14"/>
      <c r="VTV2402" s="14"/>
      <c r="VTW2402" s="14"/>
      <c r="VTX2402" s="14"/>
      <c r="VTY2402" s="14"/>
      <c r="VTZ2402" s="14"/>
      <c r="VUA2402" s="14"/>
      <c r="VUB2402" s="14"/>
      <c r="VUC2402" s="14"/>
      <c r="VUD2402" s="14"/>
      <c r="VUE2402" s="14"/>
      <c r="VUF2402" s="14"/>
      <c r="VUG2402" s="14"/>
      <c r="VUH2402" s="14"/>
      <c r="VUI2402" s="14"/>
      <c r="VUJ2402" s="14"/>
      <c r="VUK2402" s="14"/>
      <c r="VUL2402" s="14"/>
      <c r="VUM2402" s="14"/>
      <c r="VUN2402" s="14"/>
      <c r="VUO2402" s="14"/>
      <c r="VUP2402" s="14"/>
      <c r="VUQ2402" s="14"/>
      <c r="VUR2402" s="14"/>
      <c r="VUS2402" s="14"/>
      <c r="VUT2402" s="14"/>
      <c r="VUU2402" s="14"/>
      <c r="VUV2402" s="14"/>
      <c r="VUW2402" s="14"/>
      <c r="VUX2402" s="14"/>
      <c r="VUY2402" s="14"/>
      <c r="VUZ2402" s="14"/>
      <c r="VVA2402" s="14"/>
      <c r="VVB2402" s="14"/>
      <c r="VVC2402" s="14"/>
      <c r="VVD2402" s="14"/>
      <c r="VVE2402" s="14"/>
      <c r="VVF2402" s="14"/>
      <c r="VVG2402" s="14"/>
      <c r="VVH2402" s="14"/>
      <c r="VVI2402" s="14"/>
      <c r="VVJ2402" s="14"/>
      <c r="VVK2402" s="14"/>
      <c r="VVL2402" s="14"/>
      <c r="VVM2402" s="14"/>
      <c r="VVN2402" s="14"/>
      <c r="VVO2402" s="14"/>
      <c r="VVP2402" s="14"/>
      <c r="VVQ2402" s="14"/>
      <c r="VVR2402" s="14"/>
      <c r="VVS2402" s="14"/>
      <c r="VVT2402" s="14"/>
      <c r="VVU2402" s="14"/>
      <c r="VVV2402" s="14"/>
      <c r="VVW2402" s="14"/>
      <c r="VVX2402" s="14"/>
      <c r="VVY2402" s="14"/>
      <c r="VVZ2402" s="14"/>
      <c r="VWA2402" s="14"/>
      <c r="VWB2402" s="14"/>
      <c r="VWC2402" s="14"/>
      <c r="VWD2402" s="14"/>
      <c r="VWE2402" s="14"/>
      <c r="VWF2402" s="14"/>
      <c r="VWG2402" s="14"/>
      <c r="VWH2402" s="14"/>
      <c r="VWI2402" s="14"/>
      <c r="VWJ2402" s="14"/>
      <c r="VWK2402" s="14"/>
      <c r="VWL2402" s="14"/>
      <c r="VWM2402" s="14"/>
      <c r="VWN2402" s="14"/>
      <c r="VWO2402" s="14"/>
      <c r="VWP2402" s="14"/>
      <c r="VWQ2402" s="14"/>
      <c r="VWR2402" s="14"/>
      <c r="VWS2402" s="14"/>
      <c r="VWT2402" s="14"/>
      <c r="VWU2402" s="14"/>
      <c r="VWV2402" s="14"/>
      <c r="VWW2402" s="14"/>
      <c r="VWX2402" s="14"/>
      <c r="VWY2402" s="14"/>
      <c r="VWZ2402" s="14"/>
      <c r="VXA2402" s="14"/>
      <c r="VXB2402" s="14"/>
      <c r="VXC2402" s="14"/>
      <c r="VXD2402" s="14"/>
      <c r="VXE2402" s="14"/>
      <c r="VXF2402" s="14"/>
      <c r="VXG2402" s="14"/>
      <c r="VXH2402" s="14"/>
      <c r="VXI2402" s="14"/>
      <c r="VXJ2402" s="14"/>
      <c r="VXK2402" s="14"/>
      <c r="VXL2402" s="14"/>
      <c r="VXM2402" s="14"/>
      <c r="VXN2402" s="14"/>
      <c r="VXO2402" s="14"/>
      <c r="VXP2402" s="14"/>
      <c r="VXQ2402" s="14"/>
      <c r="VXR2402" s="14"/>
      <c r="VXS2402" s="14"/>
      <c r="VXT2402" s="14"/>
      <c r="VXU2402" s="14"/>
      <c r="VXV2402" s="14"/>
      <c r="VXW2402" s="14"/>
      <c r="VXX2402" s="14"/>
      <c r="VXY2402" s="14"/>
      <c r="VXZ2402" s="14"/>
      <c r="VYA2402" s="14"/>
      <c r="VYB2402" s="14"/>
      <c r="VYC2402" s="14"/>
      <c r="VYD2402" s="14"/>
      <c r="VYE2402" s="14"/>
      <c r="VYF2402" s="14"/>
      <c r="VYG2402" s="14"/>
      <c r="VYH2402" s="14"/>
      <c r="VYI2402" s="14"/>
      <c r="VYJ2402" s="14"/>
      <c r="VYK2402" s="14"/>
      <c r="VYL2402" s="14"/>
      <c r="VYM2402" s="14"/>
      <c r="VYN2402" s="14"/>
      <c r="VYO2402" s="14"/>
      <c r="VYP2402" s="14"/>
      <c r="VYQ2402" s="14"/>
      <c r="VYR2402" s="14"/>
      <c r="VYS2402" s="14"/>
      <c r="VYT2402" s="14"/>
      <c r="VYU2402" s="14"/>
      <c r="VYV2402" s="14"/>
      <c r="VYW2402" s="14"/>
      <c r="VYX2402" s="14"/>
      <c r="VYY2402" s="14"/>
      <c r="VYZ2402" s="14"/>
      <c r="VZA2402" s="14"/>
      <c r="VZB2402" s="14"/>
      <c r="VZC2402" s="14"/>
      <c r="VZD2402" s="14"/>
      <c r="VZE2402" s="14"/>
      <c r="VZF2402" s="14"/>
      <c r="VZG2402" s="14"/>
      <c r="VZH2402" s="14"/>
      <c r="VZI2402" s="14"/>
      <c r="VZJ2402" s="14"/>
      <c r="VZK2402" s="14"/>
      <c r="VZL2402" s="14"/>
      <c r="VZM2402" s="14"/>
      <c r="VZN2402" s="14"/>
      <c r="VZO2402" s="14"/>
      <c r="VZP2402" s="14"/>
      <c r="VZQ2402" s="14"/>
      <c r="VZR2402" s="14"/>
      <c r="VZS2402" s="14"/>
      <c r="VZT2402" s="14"/>
      <c r="VZU2402" s="14"/>
      <c r="VZV2402" s="14"/>
      <c r="VZW2402" s="14"/>
      <c r="VZX2402" s="14"/>
      <c r="VZY2402" s="14"/>
      <c r="VZZ2402" s="14"/>
      <c r="WAA2402" s="14"/>
      <c r="WAB2402" s="14"/>
      <c r="WAC2402" s="14"/>
      <c r="WAD2402" s="14"/>
      <c r="WAE2402" s="14"/>
      <c r="WAF2402" s="14"/>
      <c r="WAG2402" s="14"/>
      <c r="WAH2402" s="14"/>
      <c r="WAI2402" s="14"/>
      <c r="WAJ2402" s="14"/>
      <c r="WAK2402" s="14"/>
      <c r="WAL2402" s="14"/>
      <c r="WAM2402" s="14"/>
      <c r="WAN2402" s="14"/>
      <c r="WAO2402" s="14"/>
      <c r="WAP2402" s="14"/>
      <c r="WAQ2402" s="14"/>
      <c r="WAR2402" s="14"/>
      <c r="WAS2402" s="14"/>
      <c r="WAT2402" s="14"/>
      <c r="WAU2402" s="14"/>
      <c r="WAV2402" s="14"/>
      <c r="WAW2402" s="14"/>
      <c r="WAX2402" s="14"/>
      <c r="WAY2402" s="14"/>
      <c r="WAZ2402" s="14"/>
      <c r="WBA2402" s="14"/>
      <c r="WBB2402" s="14"/>
      <c r="WBC2402" s="14"/>
      <c r="WBD2402" s="14"/>
      <c r="WBE2402" s="14"/>
      <c r="WBF2402" s="14"/>
      <c r="WBG2402" s="14"/>
      <c r="WBH2402" s="14"/>
      <c r="WBI2402" s="14"/>
      <c r="WBJ2402" s="14"/>
      <c r="WBK2402" s="14"/>
      <c r="WBL2402" s="14"/>
      <c r="WBM2402" s="14"/>
      <c r="WBN2402" s="14"/>
      <c r="WBO2402" s="14"/>
      <c r="WBP2402" s="14"/>
      <c r="WBQ2402" s="14"/>
      <c r="WBR2402" s="14"/>
      <c r="WBS2402" s="14"/>
      <c r="WBT2402" s="14"/>
      <c r="WBU2402" s="14"/>
      <c r="WBV2402" s="14"/>
      <c r="WBW2402" s="14"/>
      <c r="WBX2402" s="14"/>
      <c r="WBY2402" s="14"/>
      <c r="WBZ2402" s="14"/>
      <c r="WCA2402" s="14"/>
      <c r="WCB2402" s="14"/>
      <c r="WCC2402" s="14"/>
      <c r="WCD2402" s="14"/>
      <c r="WCE2402" s="14"/>
      <c r="WCF2402" s="14"/>
      <c r="WCG2402" s="14"/>
      <c r="WCH2402" s="14"/>
      <c r="WCI2402" s="14"/>
      <c r="WCJ2402" s="14"/>
      <c r="WCK2402" s="14"/>
      <c r="WCL2402" s="14"/>
      <c r="WCM2402" s="14"/>
      <c r="WCN2402" s="14"/>
      <c r="WCO2402" s="14"/>
      <c r="WCP2402" s="14"/>
      <c r="WCQ2402" s="14"/>
      <c r="WCR2402" s="14"/>
      <c r="WCS2402" s="14"/>
      <c r="WCT2402" s="14"/>
      <c r="WCU2402" s="14"/>
      <c r="WCV2402" s="14"/>
      <c r="WCW2402" s="14"/>
      <c r="WCX2402" s="14"/>
      <c r="WCY2402" s="14"/>
      <c r="WCZ2402" s="14"/>
      <c r="WDA2402" s="14"/>
      <c r="WDB2402" s="14"/>
      <c r="WDC2402" s="14"/>
      <c r="WDD2402" s="14"/>
      <c r="WDE2402" s="14"/>
      <c r="WDF2402" s="14"/>
      <c r="WDG2402" s="14"/>
      <c r="WDH2402" s="14"/>
      <c r="WDI2402" s="14"/>
      <c r="WDJ2402" s="14"/>
      <c r="WDK2402" s="14"/>
      <c r="WDL2402" s="14"/>
      <c r="WDM2402" s="14"/>
      <c r="WDN2402" s="14"/>
      <c r="WDO2402" s="14"/>
      <c r="WDP2402" s="14"/>
      <c r="WDQ2402" s="14"/>
      <c r="WDR2402" s="14"/>
      <c r="WDS2402" s="14"/>
      <c r="WDT2402" s="14"/>
      <c r="WDU2402" s="14"/>
      <c r="WDV2402" s="14"/>
      <c r="WDW2402" s="14"/>
      <c r="WDX2402" s="14"/>
      <c r="WDY2402" s="14"/>
      <c r="WDZ2402" s="14"/>
      <c r="WEA2402" s="14"/>
      <c r="WEB2402" s="14"/>
      <c r="WEC2402" s="14"/>
      <c r="WED2402" s="14"/>
      <c r="WEE2402" s="14"/>
      <c r="WEF2402" s="14"/>
      <c r="WEG2402" s="14"/>
      <c r="WEH2402" s="14"/>
      <c r="WEI2402" s="14"/>
      <c r="WEJ2402" s="14"/>
      <c r="WEK2402" s="14"/>
      <c r="WEL2402" s="14"/>
      <c r="WEM2402" s="14"/>
      <c r="WEN2402" s="14"/>
      <c r="WEO2402" s="14"/>
      <c r="WEP2402" s="14"/>
      <c r="WEQ2402" s="14"/>
      <c r="WER2402" s="14"/>
      <c r="WES2402" s="14"/>
      <c r="WET2402" s="14"/>
      <c r="WEU2402" s="14"/>
      <c r="WEV2402" s="14"/>
      <c r="WEW2402" s="14"/>
      <c r="WEX2402" s="14"/>
      <c r="WEY2402" s="14"/>
      <c r="WEZ2402" s="14"/>
      <c r="WFA2402" s="14"/>
      <c r="WFB2402" s="14"/>
      <c r="WFC2402" s="14"/>
      <c r="WFD2402" s="14"/>
      <c r="WFE2402" s="14"/>
      <c r="WFF2402" s="14"/>
      <c r="WFG2402" s="14"/>
      <c r="WFH2402" s="14"/>
      <c r="WFI2402" s="14"/>
      <c r="WFJ2402" s="14"/>
      <c r="WFK2402" s="14"/>
      <c r="WFL2402" s="14"/>
      <c r="WFM2402" s="14"/>
      <c r="WFN2402" s="14"/>
      <c r="WFO2402" s="14"/>
      <c r="WFP2402" s="14"/>
      <c r="WFQ2402" s="14"/>
      <c r="WFR2402" s="14"/>
      <c r="WFS2402" s="14"/>
      <c r="WFT2402" s="14"/>
      <c r="WFU2402" s="14"/>
      <c r="WFV2402" s="14"/>
      <c r="WFW2402" s="14"/>
      <c r="WFX2402" s="14"/>
      <c r="WFY2402" s="14"/>
      <c r="WFZ2402" s="14"/>
      <c r="WGA2402" s="14"/>
      <c r="WGB2402" s="14"/>
      <c r="WGC2402" s="14"/>
      <c r="WGD2402" s="14"/>
      <c r="WGE2402" s="14"/>
      <c r="WGF2402" s="14"/>
      <c r="WGG2402" s="14"/>
      <c r="WGH2402" s="14"/>
      <c r="WGI2402" s="14"/>
      <c r="WGJ2402" s="14"/>
      <c r="WGK2402" s="14"/>
      <c r="WGL2402" s="14"/>
      <c r="WGM2402" s="14"/>
      <c r="WGN2402" s="14"/>
      <c r="WGO2402" s="14"/>
      <c r="WGP2402" s="14"/>
      <c r="WGQ2402" s="14"/>
      <c r="WGR2402" s="14"/>
      <c r="WGS2402" s="14"/>
      <c r="WGT2402" s="14"/>
      <c r="WGU2402" s="14"/>
      <c r="WGV2402" s="14"/>
      <c r="WGW2402" s="14"/>
      <c r="WGX2402" s="14"/>
      <c r="WGY2402" s="14"/>
      <c r="WGZ2402" s="14"/>
      <c r="WHA2402" s="14"/>
      <c r="WHB2402" s="14"/>
      <c r="WHC2402" s="14"/>
      <c r="WHD2402" s="14"/>
      <c r="WHE2402" s="14"/>
      <c r="WHF2402" s="14"/>
      <c r="WHG2402" s="14"/>
      <c r="WHH2402" s="14"/>
      <c r="WHI2402" s="14"/>
      <c r="WHJ2402" s="14"/>
      <c r="WHK2402" s="14"/>
      <c r="WHL2402" s="14"/>
      <c r="WHM2402" s="14"/>
      <c r="WHN2402" s="14"/>
      <c r="WHO2402" s="14"/>
      <c r="WHP2402" s="14"/>
      <c r="WHQ2402" s="14"/>
      <c r="WHR2402" s="14"/>
      <c r="WHS2402" s="14"/>
      <c r="WHT2402" s="14"/>
      <c r="WHU2402" s="14"/>
      <c r="WHV2402" s="14"/>
      <c r="WHW2402" s="14"/>
      <c r="WHX2402" s="14"/>
      <c r="WHY2402" s="14"/>
      <c r="WHZ2402" s="14"/>
      <c r="WIA2402" s="14"/>
      <c r="WIB2402" s="14"/>
      <c r="WIC2402" s="14"/>
      <c r="WID2402" s="14"/>
      <c r="WIE2402" s="14"/>
      <c r="WIF2402" s="14"/>
      <c r="WIG2402" s="14"/>
      <c r="WIH2402" s="14"/>
      <c r="WII2402" s="14"/>
      <c r="WIJ2402" s="14"/>
      <c r="WIK2402" s="14"/>
      <c r="WIL2402" s="14"/>
      <c r="WIM2402" s="14"/>
      <c r="WIN2402" s="14"/>
      <c r="WIO2402" s="14"/>
      <c r="WIP2402" s="14"/>
      <c r="WIQ2402" s="14"/>
      <c r="WIR2402" s="14"/>
      <c r="WIS2402" s="14"/>
      <c r="WIT2402" s="14"/>
      <c r="WIU2402" s="14"/>
      <c r="WIV2402" s="14"/>
      <c r="WIW2402" s="14"/>
      <c r="WIX2402" s="14"/>
      <c r="WIY2402" s="14"/>
      <c r="WIZ2402" s="14"/>
      <c r="WJA2402" s="14"/>
      <c r="WJB2402" s="14"/>
      <c r="WJC2402" s="14"/>
      <c r="WJD2402" s="14"/>
      <c r="WJE2402" s="14"/>
      <c r="WJF2402" s="14"/>
      <c r="WJG2402" s="14"/>
      <c r="WJH2402" s="14"/>
      <c r="WJI2402" s="14"/>
      <c r="WJJ2402" s="14"/>
      <c r="WJK2402" s="14"/>
      <c r="WJL2402" s="14"/>
      <c r="WJM2402" s="14"/>
      <c r="WJN2402" s="14"/>
      <c r="WJO2402" s="14"/>
      <c r="WJP2402" s="14"/>
      <c r="WJQ2402" s="14"/>
      <c r="WJR2402" s="14"/>
      <c r="WJS2402" s="14"/>
      <c r="WJT2402" s="14"/>
      <c r="WJU2402" s="14"/>
      <c r="WJV2402" s="14"/>
      <c r="WJW2402" s="14"/>
      <c r="WJX2402" s="14"/>
      <c r="WJY2402" s="14"/>
      <c r="WJZ2402" s="14"/>
      <c r="WKA2402" s="14"/>
      <c r="WKB2402" s="14"/>
      <c r="WKC2402" s="14"/>
      <c r="WKD2402" s="14"/>
      <c r="WKE2402" s="14"/>
      <c r="WKF2402" s="14"/>
      <c r="WKG2402" s="14"/>
      <c r="WKH2402" s="14"/>
      <c r="WKI2402" s="14"/>
      <c r="WKJ2402" s="14"/>
      <c r="WKK2402" s="14"/>
      <c r="WKL2402" s="14"/>
      <c r="WKM2402" s="14"/>
      <c r="WKN2402" s="14"/>
      <c r="WKO2402" s="14"/>
      <c r="WKP2402" s="14"/>
      <c r="WKQ2402" s="14"/>
      <c r="WKR2402" s="14"/>
      <c r="WKS2402" s="14"/>
      <c r="WKT2402" s="14"/>
      <c r="WKU2402" s="14"/>
      <c r="WKV2402" s="14"/>
      <c r="WKW2402" s="14"/>
      <c r="WKX2402" s="14"/>
      <c r="WKY2402" s="14"/>
      <c r="WKZ2402" s="14"/>
      <c r="WLA2402" s="14"/>
      <c r="WLB2402" s="14"/>
      <c r="WLC2402" s="14"/>
      <c r="WLD2402" s="14"/>
      <c r="WLE2402" s="14"/>
      <c r="WLF2402" s="14"/>
      <c r="WLG2402" s="14"/>
      <c r="WLH2402" s="14"/>
      <c r="WLI2402" s="14"/>
      <c r="WLJ2402" s="14"/>
      <c r="WLK2402" s="14"/>
      <c r="WLL2402" s="14"/>
      <c r="WLM2402" s="14"/>
      <c r="WLN2402" s="14"/>
      <c r="WLO2402" s="14"/>
      <c r="WLP2402" s="14"/>
      <c r="WLQ2402" s="14"/>
      <c r="WLR2402" s="14"/>
      <c r="WLS2402" s="14"/>
      <c r="WLT2402" s="14"/>
      <c r="WLU2402" s="14"/>
      <c r="WLV2402" s="14"/>
      <c r="WLW2402" s="14"/>
      <c r="WLX2402" s="14"/>
      <c r="WLY2402" s="14"/>
      <c r="WLZ2402" s="14"/>
      <c r="WMA2402" s="14"/>
      <c r="WMB2402" s="14"/>
      <c r="WMC2402" s="14"/>
      <c r="WMD2402" s="14"/>
      <c r="WME2402" s="14"/>
      <c r="WMF2402" s="14"/>
      <c r="WMG2402" s="14"/>
      <c r="WMH2402" s="14"/>
      <c r="WMI2402" s="14"/>
      <c r="WMJ2402" s="14"/>
      <c r="WMK2402" s="14"/>
      <c r="WML2402" s="14"/>
      <c r="WMM2402" s="14"/>
      <c r="WMN2402" s="14"/>
      <c r="WMO2402" s="14"/>
      <c r="WMP2402" s="14"/>
      <c r="WMQ2402" s="14"/>
      <c r="WMR2402" s="14"/>
      <c r="WMS2402" s="14"/>
      <c r="WMT2402" s="14"/>
      <c r="WMU2402" s="14"/>
      <c r="WMV2402" s="14"/>
      <c r="WMW2402" s="14"/>
      <c r="WMX2402" s="14"/>
      <c r="WMY2402" s="14"/>
      <c r="WMZ2402" s="14"/>
      <c r="WNA2402" s="14"/>
      <c r="WNB2402" s="14"/>
      <c r="WNC2402" s="14"/>
      <c r="WND2402" s="14"/>
      <c r="WNE2402" s="14"/>
      <c r="WNF2402" s="14"/>
      <c r="WNG2402" s="14"/>
      <c r="WNH2402" s="14"/>
      <c r="WNI2402" s="14"/>
      <c r="WNJ2402" s="14"/>
      <c r="WNK2402" s="14"/>
      <c r="WNL2402" s="14"/>
      <c r="WNM2402" s="14"/>
      <c r="WNN2402" s="14"/>
      <c r="WNO2402" s="14"/>
      <c r="WNP2402" s="14"/>
      <c r="WNQ2402" s="14"/>
      <c r="WNR2402" s="14"/>
      <c r="WNS2402" s="14"/>
      <c r="WNT2402" s="14"/>
      <c r="WNU2402" s="14"/>
      <c r="WNV2402" s="14"/>
      <c r="WNW2402" s="14"/>
      <c r="WNX2402" s="14"/>
      <c r="WNY2402" s="14"/>
      <c r="WNZ2402" s="14"/>
      <c r="WOA2402" s="14"/>
      <c r="WOB2402" s="14"/>
      <c r="WOC2402" s="14"/>
      <c r="WOD2402" s="14"/>
      <c r="WOE2402" s="14"/>
      <c r="WOF2402" s="14"/>
      <c r="WOG2402" s="14"/>
      <c r="WOH2402" s="14"/>
      <c r="WOI2402" s="14"/>
      <c r="WOJ2402" s="14"/>
      <c r="WOK2402" s="14"/>
      <c r="WOL2402" s="14"/>
      <c r="WOM2402" s="14"/>
      <c r="WON2402" s="14"/>
      <c r="WOO2402" s="14"/>
      <c r="WOP2402" s="14"/>
      <c r="WOQ2402" s="14"/>
      <c r="WOR2402" s="14"/>
      <c r="WOS2402" s="14"/>
      <c r="WOT2402" s="14"/>
      <c r="WOU2402" s="14"/>
      <c r="WOV2402" s="14"/>
      <c r="WOW2402" s="14"/>
      <c r="WOX2402" s="14"/>
      <c r="WOY2402" s="14"/>
      <c r="WOZ2402" s="14"/>
      <c r="WPA2402" s="14"/>
      <c r="WPB2402" s="14"/>
      <c r="WPC2402" s="14"/>
      <c r="WPD2402" s="14"/>
      <c r="WPE2402" s="14"/>
      <c r="WPF2402" s="14"/>
      <c r="WPG2402" s="14"/>
      <c r="WPH2402" s="14"/>
      <c r="WPI2402" s="14"/>
      <c r="WPJ2402" s="14"/>
      <c r="WPK2402" s="14"/>
      <c r="WPL2402" s="14"/>
      <c r="WPM2402" s="14"/>
      <c r="WPN2402" s="14"/>
      <c r="WPO2402" s="14"/>
      <c r="WPP2402" s="14"/>
      <c r="WPQ2402" s="14"/>
      <c r="WPR2402" s="14"/>
      <c r="WPS2402" s="14"/>
      <c r="WPT2402" s="14"/>
      <c r="WPU2402" s="14"/>
      <c r="WPV2402" s="14"/>
      <c r="WPW2402" s="14"/>
      <c r="WPX2402" s="14"/>
      <c r="WPY2402" s="14"/>
      <c r="WPZ2402" s="14"/>
      <c r="WQA2402" s="14"/>
      <c r="WQB2402" s="14"/>
      <c r="WQC2402" s="14"/>
      <c r="WQD2402" s="14"/>
      <c r="WQE2402" s="14"/>
      <c r="WQF2402" s="14"/>
      <c r="WQG2402" s="14"/>
      <c r="WQH2402" s="14"/>
      <c r="WQI2402" s="14"/>
      <c r="WQJ2402" s="14"/>
      <c r="WQK2402" s="14"/>
      <c r="WQL2402" s="14"/>
      <c r="WQM2402" s="14"/>
      <c r="WQN2402" s="14"/>
      <c r="WQO2402" s="14"/>
      <c r="WQP2402" s="14"/>
      <c r="WQQ2402" s="14"/>
      <c r="WQR2402" s="14"/>
      <c r="WQS2402" s="14"/>
      <c r="WQT2402" s="14"/>
      <c r="WQU2402" s="14"/>
      <c r="WQV2402" s="14"/>
      <c r="WQW2402" s="14"/>
      <c r="WQX2402" s="14"/>
      <c r="WQY2402" s="14"/>
      <c r="WQZ2402" s="14"/>
      <c r="WRA2402" s="14"/>
      <c r="WRB2402" s="14"/>
      <c r="WRC2402" s="14"/>
      <c r="WRD2402" s="14"/>
      <c r="WRE2402" s="14"/>
      <c r="WRF2402" s="14"/>
      <c r="WRG2402" s="14"/>
      <c r="WRH2402" s="14"/>
      <c r="WRI2402" s="14"/>
      <c r="WRJ2402" s="14"/>
      <c r="WRK2402" s="14"/>
      <c r="WRL2402" s="14"/>
      <c r="WRM2402" s="14"/>
      <c r="WRN2402" s="14"/>
      <c r="WRO2402" s="14"/>
      <c r="WRP2402" s="14"/>
      <c r="WRQ2402" s="14"/>
      <c r="WRR2402" s="14"/>
      <c r="WRS2402" s="14"/>
      <c r="WRT2402" s="14"/>
      <c r="WRU2402" s="14"/>
      <c r="WRV2402" s="14"/>
      <c r="WRW2402" s="14"/>
      <c r="WRX2402" s="14"/>
      <c r="WRY2402" s="14"/>
      <c r="WRZ2402" s="14"/>
      <c r="WSA2402" s="14"/>
      <c r="WSB2402" s="14"/>
      <c r="WSC2402" s="14"/>
      <c r="WSD2402" s="14"/>
      <c r="WSE2402" s="14"/>
      <c r="WSF2402" s="14"/>
      <c r="WSG2402" s="14"/>
      <c r="WSH2402" s="14"/>
      <c r="WSI2402" s="14"/>
      <c r="WSJ2402" s="14"/>
      <c r="WSK2402" s="14"/>
      <c r="WSL2402" s="14"/>
      <c r="WSM2402" s="14"/>
      <c r="WSN2402" s="14"/>
      <c r="WSO2402" s="14"/>
      <c r="WSP2402" s="14"/>
      <c r="WSQ2402" s="14"/>
      <c r="WSR2402" s="14"/>
      <c r="WSS2402" s="14"/>
      <c r="WST2402" s="14"/>
      <c r="WSU2402" s="14"/>
      <c r="WSV2402" s="14"/>
      <c r="WSW2402" s="14"/>
      <c r="WSX2402" s="14"/>
      <c r="WSY2402" s="14"/>
      <c r="WSZ2402" s="14"/>
      <c r="WTA2402" s="14"/>
      <c r="WTB2402" s="14"/>
      <c r="WTC2402" s="14"/>
      <c r="WTD2402" s="14"/>
      <c r="WTE2402" s="14"/>
      <c r="WTF2402" s="14"/>
      <c r="WTG2402" s="14"/>
      <c r="WTH2402" s="14"/>
      <c r="WTI2402" s="14"/>
      <c r="WTJ2402" s="14"/>
      <c r="WTK2402" s="14"/>
      <c r="WTL2402" s="14"/>
      <c r="WTM2402" s="14"/>
      <c r="WTN2402" s="14"/>
      <c r="WTO2402" s="14"/>
      <c r="WTP2402" s="14"/>
      <c r="WTQ2402" s="14"/>
      <c r="WTR2402" s="14"/>
      <c r="WTS2402" s="14"/>
      <c r="WTT2402" s="14"/>
      <c r="WTU2402" s="14"/>
      <c r="WTV2402" s="14"/>
      <c r="WTW2402" s="14"/>
      <c r="WTX2402" s="14"/>
      <c r="WTY2402" s="14"/>
      <c r="WTZ2402" s="14"/>
      <c r="WUA2402" s="14"/>
      <c r="WUB2402" s="14"/>
      <c r="WUC2402" s="14"/>
      <c r="WUD2402" s="14"/>
      <c r="WUE2402" s="14"/>
      <c r="WUF2402" s="14"/>
      <c r="WUG2402" s="14"/>
      <c r="WUH2402" s="14"/>
      <c r="WUI2402" s="14"/>
      <c r="WUJ2402" s="14"/>
      <c r="WUK2402" s="14"/>
      <c r="WUL2402" s="14"/>
      <c r="WUM2402" s="14"/>
      <c r="WUN2402" s="14"/>
      <c r="WUO2402" s="14"/>
      <c r="WUP2402" s="14"/>
      <c r="WUQ2402" s="14"/>
      <c r="WUR2402" s="14"/>
      <c r="WUS2402" s="14"/>
      <c r="WUT2402" s="14"/>
      <c r="WUU2402" s="14"/>
      <c r="WUV2402" s="14"/>
      <c r="WUW2402" s="14"/>
      <c r="WUX2402" s="14"/>
      <c r="WUY2402" s="14"/>
      <c r="WUZ2402" s="14"/>
      <c r="WVA2402" s="14"/>
      <c r="WVB2402" s="14"/>
      <c r="WVC2402" s="14"/>
      <c r="WVD2402" s="14"/>
      <c r="WVE2402" s="14"/>
      <c r="WVF2402" s="14"/>
      <c r="WVG2402" s="14"/>
      <c r="WVH2402" s="14"/>
      <c r="WVI2402" s="14"/>
      <c r="WVJ2402" s="14"/>
      <c r="WVK2402" s="14"/>
      <c r="WVL2402" s="14"/>
      <c r="WVM2402" s="14"/>
      <c r="WVN2402" s="14"/>
      <c r="WVO2402" s="14"/>
      <c r="WVP2402" s="14"/>
      <c r="WVQ2402" s="14"/>
      <c r="WVR2402" s="14"/>
      <c r="WVS2402" s="14"/>
      <c r="WVT2402" s="14"/>
      <c r="WVU2402" s="14"/>
      <c r="WVV2402" s="14"/>
      <c r="WVW2402" s="14"/>
      <c r="WVX2402" s="14"/>
      <c r="WVY2402" s="14"/>
      <c r="WVZ2402" s="14"/>
      <c r="WWA2402" s="14"/>
      <c r="WWB2402" s="14"/>
      <c r="WWC2402" s="14"/>
      <c r="WWD2402" s="14"/>
      <c r="WWE2402" s="14"/>
      <c r="WWF2402" s="14"/>
      <c r="WWG2402" s="14"/>
      <c r="WWH2402" s="14"/>
      <c r="WWI2402" s="14"/>
      <c r="WWJ2402" s="14"/>
      <c r="WWK2402" s="14"/>
      <c r="WWL2402" s="14"/>
      <c r="WWM2402" s="14"/>
      <c r="WWN2402" s="14"/>
      <c r="WWO2402" s="14"/>
      <c r="WWP2402" s="14"/>
      <c r="WWQ2402" s="14"/>
      <c r="WWR2402" s="14"/>
      <c r="WWS2402" s="14"/>
      <c r="WWT2402" s="14"/>
      <c r="WWU2402" s="14"/>
      <c r="WWV2402" s="14"/>
      <c r="WWW2402" s="14"/>
      <c r="WWX2402" s="14"/>
      <c r="WWY2402" s="14"/>
      <c r="WWZ2402" s="14"/>
      <c r="WXA2402" s="14"/>
      <c r="WXB2402" s="14"/>
      <c r="WXC2402" s="14"/>
      <c r="WXD2402" s="14"/>
      <c r="WXE2402" s="14"/>
      <c r="WXF2402" s="14"/>
      <c r="WXG2402" s="14"/>
      <c r="WXH2402" s="14"/>
      <c r="WXI2402" s="14"/>
      <c r="WXJ2402" s="14"/>
      <c r="WXK2402" s="14"/>
      <c r="WXL2402" s="14"/>
      <c r="WXM2402" s="14"/>
      <c r="WXN2402" s="14"/>
      <c r="WXO2402" s="14"/>
      <c r="WXP2402" s="14"/>
      <c r="WXQ2402" s="14"/>
      <c r="WXR2402" s="14"/>
      <c r="WXS2402" s="14"/>
      <c r="WXT2402" s="14"/>
      <c r="WXU2402" s="14"/>
      <c r="WXV2402" s="14"/>
      <c r="WXW2402" s="14"/>
      <c r="WXX2402" s="14"/>
      <c r="WXY2402" s="14"/>
      <c r="WXZ2402" s="14"/>
      <c r="WYA2402" s="14"/>
      <c r="WYB2402" s="14"/>
      <c r="WYC2402" s="14"/>
      <c r="WYD2402" s="14"/>
      <c r="WYE2402" s="14"/>
      <c r="WYF2402" s="14"/>
      <c r="WYG2402" s="14"/>
      <c r="WYH2402" s="14"/>
      <c r="WYI2402" s="14"/>
      <c r="WYJ2402" s="14"/>
      <c r="WYK2402" s="14"/>
      <c r="WYL2402" s="14"/>
      <c r="WYM2402" s="14"/>
      <c r="WYN2402" s="14"/>
      <c r="WYO2402" s="14"/>
      <c r="WYP2402" s="14"/>
      <c r="WYQ2402" s="14"/>
      <c r="WYR2402" s="14"/>
      <c r="WYS2402" s="14"/>
      <c r="WYT2402" s="14"/>
      <c r="WYU2402" s="14"/>
      <c r="WYV2402" s="14"/>
      <c r="WYW2402" s="14"/>
      <c r="WYX2402" s="14"/>
      <c r="WYY2402" s="14"/>
      <c r="WYZ2402" s="14"/>
      <c r="WZA2402" s="14"/>
      <c r="WZB2402" s="14"/>
      <c r="WZC2402" s="14"/>
      <c r="WZD2402" s="14"/>
      <c r="WZE2402" s="14"/>
      <c r="WZF2402" s="14"/>
      <c r="WZG2402" s="14"/>
      <c r="WZH2402" s="14"/>
      <c r="WZI2402" s="14"/>
      <c r="WZJ2402" s="14"/>
      <c r="WZK2402" s="14"/>
      <c r="WZL2402" s="14"/>
      <c r="WZM2402" s="14"/>
      <c r="WZN2402" s="14"/>
      <c r="WZO2402" s="14"/>
      <c r="WZP2402" s="14"/>
      <c r="WZQ2402" s="14"/>
      <c r="WZR2402" s="14"/>
      <c r="WZS2402" s="14"/>
      <c r="WZT2402" s="14"/>
      <c r="WZU2402" s="14"/>
      <c r="WZV2402" s="14"/>
      <c r="WZW2402" s="14"/>
      <c r="WZX2402" s="14"/>
      <c r="WZY2402" s="14"/>
      <c r="WZZ2402" s="14"/>
      <c r="XAA2402" s="14"/>
      <c r="XAB2402" s="14"/>
      <c r="XAC2402" s="14"/>
      <c r="XAD2402" s="14"/>
      <c r="XAE2402" s="14"/>
      <c r="XAF2402" s="14"/>
      <c r="XAG2402" s="14"/>
      <c r="XAH2402" s="14"/>
      <c r="XAI2402" s="14"/>
      <c r="XAJ2402" s="14"/>
      <c r="XAK2402" s="14"/>
      <c r="XAL2402" s="14"/>
      <c r="XAM2402" s="14"/>
      <c r="XAN2402" s="14"/>
      <c r="XAO2402" s="14"/>
      <c r="XAP2402" s="14"/>
      <c r="XAQ2402" s="14"/>
      <c r="XAR2402" s="14"/>
      <c r="XAS2402" s="14"/>
      <c r="XAT2402" s="14"/>
      <c r="XAU2402" s="14"/>
      <c r="XAV2402" s="14"/>
      <c r="XAW2402" s="14"/>
      <c r="XAX2402" s="14"/>
      <c r="XAY2402" s="14"/>
      <c r="XAZ2402" s="14"/>
      <c r="XBA2402" s="14"/>
      <c r="XBB2402" s="14"/>
      <c r="XBC2402" s="14"/>
      <c r="XBD2402" s="14"/>
      <c r="XBE2402" s="14"/>
      <c r="XBF2402" s="14"/>
      <c r="XBG2402" s="14"/>
      <c r="XBH2402" s="14"/>
      <c r="XBI2402" s="14"/>
      <c r="XBJ2402" s="14"/>
      <c r="XBK2402" s="14"/>
      <c r="XBL2402" s="14"/>
      <c r="XBM2402" s="14"/>
      <c r="XBN2402" s="14"/>
      <c r="XBO2402" s="14"/>
      <c r="XBP2402" s="14"/>
      <c r="XBQ2402" s="14"/>
      <c r="XBR2402" s="14"/>
      <c r="XBS2402" s="14"/>
      <c r="XBT2402" s="14"/>
      <c r="XBU2402" s="14"/>
      <c r="XBV2402" s="14"/>
      <c r="XBW2402" s="14"/>
      <c r="XBX2402" s="14"/>
      <c r="XBY2402" s="14"/>
      <c r="XBZ2402" s="14"/>
      <c r="XCA2402" s="14"/>
      <c r="XCB2402" s="14"/>
      <c r="XCC2402" s="14"/>
      <c r="XCD2402" s="14"/>
      <c r="XCE2402" s="14"/>
      <c r="XCF2402" s="14"/>
      <c r="XCG2402" s="14"/>
      <c r="XCH2402" s="14"/>
      <c r="XCI2402" s="14"/>
      <c r="XCJ2402" s="14"/>
      <c r="XCK2402" s="14"/>
      <c r="XCL2402" s="14"/>
      <c r="XCM2402" s="14"/>
      <c r="XCN2402" s="14"/>
      <c r="XCO2402" s="14"/>
      <c r="XCP2402" s="14"/>
      <c r="XCQ2402" s="14"/>
      <c r="XCR2402" s="14"/>
      <c r="XCS2402" s="14"/>
      <c r="XCT2402" s="14"/>
      <c r="XCU2402" s="14"/>
      <c r="XCV2402" s="14"/>
      <c r="XCW2402" s="14"/>
      <c r="XCX2402" s="14"/>
      <c r="XCY2402" s="14"/>
      <c r="XCZ2402" s="14"/>
      <c r="XDA2402" s="14"/>
      <c r="XDB2402" s="14"/>
      <c r="XDC2402" s="14"/>
      <c r="XDD2402" s="14"/>
      <c r="XDE2402" s="14"/>
      <c r="XDF2402" s="14"/>
      <c r="XDG2402" s="14"/>
      <c r="XDH2402" s="14"/>
      <c r="XDI2402" s="14"/>
      <c r="XDJ2402" s="14"/>
      <c r="XDK2402" s="14"/>
      <c r="XDL2402" s="14"/>
      <c r="XDM2402" s="14"/>
      <c r="XDN2402" s="14"/>
      <c r="XDO2402" s="14"/>
      <c r="XDP2402" s="14"/>
      <c r="XDQ2402" s="14"/>
      <c r="XDR2402" s="14"/>
      <c r="XDS2402" s="14"/>
      <c r="XDT2402" s="14"/>
      <c r="XDU2402" s="14"/>
      <c r="XDV2402" s="14"/>
      <c r="XDW2402" s="14"/>
      <c r="XDX2402" s="14"/>
      <c r="XDY2402" s="14"/>
      <c r="XDZ2402" s="14"/>
      <c r="XEA2402" s="14"/>
      <c r="XEB2402" s="14"/>
      <c r="XEC2402" s="14"/>
      <c r="XED2402" s="14"/>
      <c r="XEE2402" s="14"/>
      <c r="XEF2402" s="14"/>
      <c r="XEG2402" s="14"/>
      <c r="XEH2402" s="14"/>
      <c r="XEI2402" s="14"/>
      <c r="XEJ2402" s="14"/>
      <c r="XEK2402" s="14"/>
      <c r="XEL2402" s="14"/>
      <c r="XEM2402" s="14"/>
      <c r="XEN2402" s="14"/>
      <c r="XEO2402" s="14"/>
      <c r="XEP2402" s="14"/>
      <c r="XEQ2402" s="14"/>
      <c r="XER2402" s="14"/>
      <c r="XES2402" s="14"/>
      <c r="XET2402" s="14"/>
      <c r="XEU2402" s="14"/>
      <c r="XEV2402" s="14"/>
      <c r="XEW2402" s="14"/>
      <c r="XEX2402" s="14"/>
      <c r="XEY2402" s="14"/>
      <c r="XEZ2402" s="14"/>
      <c r="XFA2402" s="14"/>
      <c r="XFB2402" s="14"/>
    </row>
    <row r="2403" spans="1:16382" ht="23.25" customHeight="1" x14ac:dyDescent="0.25">
      <c r="A2403" s="68" t="str">
        <f t="shared" si="619"/>
        <v>2296.</v>
      </c>
      <c r="B2403" s="187">
        <v>5065</v>
      </c>
      <c r="C2403" s="174" t="s">
        <v>3129</v>
      </c>
      <c r="D2403" s="68">
        <v>2007</v>
      </c>
      <c r="E2403" s="111" t="s">
        <v>2932</v>
      </c>
      <c r="F2403" s="68" t="s">
        <v>2934</v>
      </c>
      <c r="G2403" s="25">
        <v>5</v>
      </c>
      <c r="H2403" s="25">
        <v>3</v>
      </c>
      <c r="I2403" s="317">
        <v>5944.8</v>
      </c>
      <c r="J2403" s="317">
        <v>3807</v>
      </c>
      <c r="K2403" s="317">
        <v>3807</v>
      </c>
      <c r="L2403" s="12">
        <v>108</v>
      </c>
      <c r="M2403" s="144">
        <f t="shared" si="624"/>
        <v>312500</v>
      </c>
      <c r="N2403" s="144"/>
      <c r="O2403" s="142"/>
      <c r="P2403" s="144"/>
      <c r="Q2403" s="144">
        <f t="shared" si="625"/>
        <v>312500</v>
      </c>
      <c r="R2403" s="144"/>
      <c r="S2403" s="30"/>
      <c r="T2403" s="144"/>
      <c r="U2403" s="144"/>
      <c r="V2403" s="144"/>
      <c r="W2403" s="144"/>
      <c r="X2403" s="144"/>
      <c r="Y2403" s="144"/>
      <c r="Z2403" s="144"/>
      <c r="AA2403" s="144"/>
      <c r="AB2403" s="144"/>
      <c r="AC2403" s="144"/>
      <c r="AD2403" s="144"/>
      <c r="AE2403" s="144">
        <v>312500</v>
      </c>
      <c r="AF2403" s="144"/>
      <c r="AG2403" s="324">
        <v>2025</v>
      </c>
      <c r="AH2403" s="128"/>
      <c r="AI2403" s="172"/>
      <c r="AJ2403" s="172"/>
      <c r="AK2403" s="141">
        <f t="shared" si="622"/>
        <v>2296</v>
      </c>
      <c r="AL2403" s="35" t="s">
        <v>153</v>
      </c>
      <c r="AM2403" s="141" t="str">
        <f t="shared" si="623"/>
        <v>2296.</v>
      </c>
      <c r="AN2403" s="147"/>
      <c r="AO2403" s="35"/>
      <c r="AP2403" s="16"/>
      <c r="AQ2403" s="14"/>
      <c r="AR2403" s="14"/>
      <c r="AS2403" s="14"/>
      <c r="AT2403" s="14"/>
      <c r="AU2403" s="14"/>
      <c r="AV2403" s="14"/>
      <c r="AW2403" s="14"/>
      <c r="AX2403" s="14"/>
      <c r="AY2403" s="14"/>
      <c r="AZ2403" s="14"/>
      <c r="BA2403" s="14"/>
      <c r="BB2403" s="14"/>
      <c r="BC2403" s="14"/>
      <c r="BD2403" s="14"/>
      <c r="BE2403" s="14"/>
      <c r="BF2403" s="14"/>
      <c r="BG2403" s="14"/>
      <c r="BH2403" s="14"/>
      <c r="BI2403" s="14"/>
      <c r="BJ2403" s="14"/>
      <c r="BK2403" s="14"/>
      <c r="BL2403" s="14"/>
      <c r="BM2403" s="14"/>
      <c r="BN2403" s="14"/>
      <c r="BO2403" s="14"/>
      <c r="BP2403" s="14"/>
      <c r="BQ2403" s="14"/>
      <c r="BR2403" s="14"/>
      <c r="BS2403" s="14"/>
      <c r="BT2403" s="14"/>
      <c r="BU2403" s="14"/>
      <c r="BV2403" s="14"/>
      <c r="BW2403" s="14"/>
      <c r="BX2403" s="14"/>
      <c r="BY2403" s="14"/>
      <c r="BZ2403" s="14"/>
      <c r="CA2403" s="14"/>
      <c r="CB2403" s="14"/>
      <c r="CC2403" s="14"/>
      <c r="CD2403" s="14"/>
      <c r="CE2403" s="14"/>
      <c r="CF2403" s="14"/>
      <c r="CG2403" s="14"/>
      <c r="CH2403" s="14"/>
      <c r="CI2403" s="14"/>
      <c r="CJ2403" s="14"/>
      <c r="CK2403" s="14"/>
      <c r="CL2403" s="14"/>
      <c r="CM2403" s="14"/>
      <c r="CN2403" s="14"/>
      <c r="CO2403" s="14"/>
      <c r="CP2403" s="14"/>
      <c r="CQ2403" s="14"/>
      <c r="CR2403" s="14"/>
      <c r="CS2403" s="14"/>
      <c r="CT2403" s="14"/>
      <c r="CU2403" s="14"/>
      <c r="CV2403" s="14"/>
      <c r="CW2403" s="14"/>
      <c r="CX2403" s="14"/>
      <c r="CY2403" s="14"/>
      <c r="CZ2403" s="14"/>
      <c r="DA2403" s="14"/>
      <c r="DB2403" s="14"/>
      <c r="DC2403" s="14"/>
      <c r="DD2403" s="14"/>
      <c r="DE2403" s="14"/>
      <c r="DF2403" s="14"/>
      <c r="DG2403" s="14"/>
      <c r="DH2403" s="14"/>
      <c r="DI2403" s="14"/>
      <c r="DJ2403" s="14"/>
      <c r="DK2403" s="14"/>
      <c r="DL2403" s="14"/>
      <c r="DM2403" s="14"/>
      <c r="DN2403" s="14"/>
      <c r="DO2403" s="14"/>
      <c r="DP2403" s="14"/>
      <c r="DQ2403" s="14"/>
      <c r="DR2403" s="14"/>
      <c r="DS2403" s="14"/>
      <c r="DT2403" s="14"/>
      <c r="DU2403" s="14"/>
      <c r="DV2403" s="14"/>
      <c r="DW2403" s="14"/>
      <c r="DX2403" s="14"/>
      <c r="DY2403" s="14"/>
      <c r="DZ2403" s="14"/>
      <c r="EA2403" s="14"/>
      <c r="EB2403" s="14"/>
      <c r="EC2403" s="14"/>
      <c r="ED2403" s="14"/>
      <c r="EE2403" s="14"/>
      <c r="EF2403" s="14"/>
      <c r="EG2403" s="14"/>
      <c r="EH2403" s="14"/>
      <c r="EI2403" s="14"/>
      <c r="EJ2403" s="14"/>
      <c r="EK2403" s="14"/>
      <c r="EL2403" s="14"/>
      <c r="EM2403" s="14"/>
      <c r="EN2403" s="14"/>
      <c r="EO2403" s="14"/>
      <c r="EP2403" s="14"/>
      <c r="EQ2403" s="14"/>
      <c r="ER2403" s="14"/>
      <c r="ES2403" s="14"/>
      <c r="ET2403" s="14"/>
      <c r="EU2403" s="14"/>
      <c r="EV2403" s="14"/>
      <c r="EW2403" s="14"/>
      <c r="EX2403" s="14"/>
      <c r="EY2403" s="14"/>
      <c r="EZ2403" s="14"/>
      <c r="FA2403" s="14"/>
      <c r="FB2403" s="14"/>
      <c r="FC2403" s="14"/>
      <c r="FD2403" s="14"/>
      <c r="FE2403" s="14"/>
      <c r="FF2403" s="14"/>
      <c r="FG2403" s="14"/>
      <c r="FH2403" s="14"/>
      <c r="FI2403" s="14"/>
      <c r="FJ2403" s="14"/>
      <c r="FK2403" s="14"/>
      <c r="FL2403" s="14"/>
      <c r="FM2403" s="14"/>
      <c r="FN2403" s="14"/>
      <c r="FO2403" s="14"/>
      <c r="FP2403" s="14"/>
      <c r="FQ2403" s="14"/>
      <c r="FR2403" s="14"/>
      <c r="FS2403" s="14"/>
      <c r="FT2403" s="14"/>
      <c r="FU2403" s="14"/>
      <c r="FV2403" s="14"/>
      <c r="FW2403" s="14"/>
      <c r="FX2403" s="14"/>
      <c r="FY2403" s="14"/>
      <c r="FZ2403" s="14"/>
      <c r="GA2403" s="14"/>
      <c r="GB2403" s="14"/>
      <c r="GC2403" s="14"/>
      <c r="GD2403" s="14"/>
      <c r="GE2403" s="14"/>
      <c r="GF2403" s="14"/>
      <c r="GG2403" s="14"/>
      <c r="GH2403" s="14"/>
      <c r="GI2403" s="14"/>
      <c r="GJ2403" s="14"/>
      <c r="GK2403" s="14"/>
      <c r="GL2403" s="14"/>
      <c r="GM2403" s="14"/>
      <c r="GN2403" s="14"/>
      <c r="GO2403" s="14"/>
      <c r="GP2403" s="14"/>
      <c r="GQ2403" s="14"/>
      <c r="GR2403" s="14"/>
      <c r="GS2403" s="14"/>
      <c r="GT2403" s="14"/>
      <c r="GU2403" s="14"/>
      <c r="GV2403" s="14"/>
      <c r="GW2403" s="14"/>
      <c r="GX2403" s="14"/>
      <c r="GY2403" s="14"/>
      <c r="GZ2403" s="14"/>
      <c r="HA2403" s="14"/>
      <c r="HB2403" s="14"/>
      <c r="HC2403" s="14"/>
      <c r="HD2403" s="14"/>
      <c r="HE2403" s="14"/>
      <c r="HF2403" s="14"/>
      <c r="HG2403" s="14"/>
      <c r="HH2403" s="14"/>
      <c r="HI2403" s="14"/>
      <c r="HJ2403" s="14"/>
      <c r="HK2403" s="14"/>
      <c r="HL2403" s="14"/>
      <c r="HM2403" s="14"/>
      <c r="HN2403" s="14"/>
      <c r="HO2403" s="14"/>
      <c r="HP2403" s="14"/>
      <c r="HQ2403" s="14"/>
      <c r="HR2403" s="14"/>
      <c r="HS2403" s="14"/>
      <c r="HT2403" s="14"/>
      <c r="HU2403" s="14"/>
      <c r="HV2403" s="14"/>
      <c r="HW2403" s="14"/>
      <c r="HX2403" s="14"/>
      <c r="HY2403" s="14"/>
      <c r="HZ2403" s="14"/>
      <c r="IA2403" s="14"/>
      <c r="IB2403" s="14"/>
      <c r="IC2403" s="14"/>
      <c r="ID2403" s="14"/>
      <c r="IE2403" s="14"/>
      <c r="IF2403" s="14"/>
      <c r="IG2403" s="14"/>
      <c r="IH2403" s="14"/>
      <c r="II2403" s="14"/>
      <c r="IJ2403" s="14"/>
      <c r="IK2403" s="14"/>
      <c r="IL2403" s="14"/>
      <c r="IM2403" s="14"/>
      <c r="IN2403" s="14"/>
      <c r="IO2403" s="14"/>
      <c r="IP2403" s="14"/>
      <c r="IQ2403" s="14"/>
      <c r="IR2403" s="14"/>
      <c r="IS2403" s="14"/>
      <c r="IT2403" s="14"/>
      <c r="IU2403" s="14"/>
      <c r="IV2403" s="14"/>
      <c r="IW2403" s="14"/>
      <c r="IX2403" s="14"/>
      <c r="IY2403" s="14"/>
      <c r="IZ2403" s="14"/>
      <c r="JA2403" s="14"/>
      <c r="JB2403" s="14"/>
      <c r="JC2403" s="14"/>
      <c r="JD2403" s="14"/>
      <c r="JE2403" s="14"/>
      <c r="JF2403" s="14"/>
      <c r="JG2403" s="14"/>
      <c r="JH2403" s="14"/>
      <c r="JI2403" s="14"/>
      <c r="JJ2403" s="14"/>
      <c r="JK2403" s="14"/>
      <c r="JL2403" s="14"/>
      <c r="JM2403" s="14"/>
      <c r="JN2403" s="14"/>
      <c r="JO2403" s="14"/>
      <c r="JP2403" s="14"/>
      <c r="JQ2403" s="14"/>
      <c r="JR2403" s="14"/>
      <c r="JS2403" s="14"/>
      <c r="JT2403" s="14"/>
      <c r="JU2403" s="14"/>
      <c r="JV2403" s="14"/>
      <c r="JW2403" s="14"/>
      <c r="JX2403" s="14"/>
      <c r="JY2403" s="14"/>
      <c r="JZ2403" s="14"/>
      <c r="KA2403" s="14"/>
      <c r="KB2403" s="14"/>
      <c r="KC2403" s="14"/>
      <c r="KD2403" s="14"/>
      <c r="KE2403" s="14"/>
      <c r="KF2403" s="14"/>
      <c r="KG2403" s="14"/>
      <c r="KH2403" s="14"/>
      <c r="KI2403" s="14"/>
      <c r="KJ2403" s="14"/>
      <c r="KK2403" s="14"/>
      <c r="KL2403" s="14"/>
      <c r="KM2403" s="14"/>
      <c r="KN2403" s="14"/>
      <c r="KO2403" s="14"/>
      <c r="KP2403" s="14"/>
      <c r="KQ2403" s="14"/>
      <c r="KR2403" s="14"/>
      <c r="KS2403" s="14"/>
      <c r="KT2403" s="14"/>
      <c r="KU2403" s="14"/>
      <c r="KV2403" s="14"/>
      <c r="KW2403" s="14"/>
      <c r="KX2403" s="14"/>
      <c r="KY2403" s="14"/>
      <c r="KZ2403" s="14"/>
      <c r="LA2403" s="14"/>
      <c r="LB2403" s="14"/>
      <c r="LC2403" s="14"/>
      <c r="LD2403" s="14"/>
      <c r="LE2403" s="14"/>
      <c r="LF2403" s="14"/>
      <c r="LG2403" s="14"/>
      <c r="LH2403" s="14"/>
      <c r="LI2403" s="14"/>
      <c r="LJ2403" s="14"/>
      <c r="LK2403" s="14"/>
      <c r="LL2403" s="14"/>
      <c r="LM2403" s="14"/>
      <c r="LN2403" s="14"/>
      <c r="LO2403" s="14"/>
      <c r="LP2403" s="14"/>
      <c r="LQ2403" s="14"/>
      <c r="LR2403" s="14"/>
      <c r="LS2403" s="14"/>
      <c r="LT2403" s="14"/>
      <c r="LU2403" s="14"/>
      <c r="LV2403" s="14"/>
      <c r="LW2403" s="14"/>
      <c r="LX2403" s="14"/>
      <c r="LY2403" s="14"/>
      <c r="LZ2403" s="14"/>
      <c r="MA2403" s="14"/>
      <c r="MB2403" s="14"/>
      <c r="MC2403" s="14"/>
      <c r="MD2403" s="14"/>
      <c r="ME2403" s="14"/>
      <c r="MF2403" s="14"/>
      <c r="MG2403" s="14"/>
      <c r="MH2403" s="14"/>
      <c r="MI2403" s="14"/>
      <c r="MJ2403" s="14"/>
      <c r="MK2403" s="14"/>
      <c r="ML2403" s="14"/>
      <c r="MM2403" s="14"/>
      <c r="MN2403" s="14"/>
      <c r="MO2403" s="14"/>
      <c r="MP2403" s="14"/>
      <c r="MQ2403" s="14"/>
      <c r="MR2403" s="14"/>
      <c r="MS2403" s="14"/>
      <c r="MT2403" s="14"/>
      <c r="MU2403" s="14"/>
      <c r="MV2403" s="14"/>
      <c r="MW2403" s="14"/>
      <c r="MX2403" s="14"/>
      <c r="MY2403" s="14"/>
      <c r="MZ2403" s="14"/>
      <c r="NA2403" s="14"/>
      <c r="NB2403" s="14"/>
      <c r="NC2403" s="14"/>
      <c r="ND2403" s="14"/>
      <c r="NE2403" s="14"/>
      <c r="NF2403" s="14"/>
      <c r="NG2403" s="14"/>
      <c r="NH2403" s="14"/>
      <c r="NI2403" s="14"/>
      <c r="NJ2403" s="14"/>
      <c r="NK2403" s="14"/>
      <c r="NL2403" s="14"/>
      <c r="NM2403" s="14"/>
      <c r="NN2403" s="14"/>
      <c r="NO2403" s="14"/>
      <c r="NP2403" s="14"/>
      <c r="NQ2403" s="14"/>
      <c r="NR2403" s="14"/>
      <c r="NS2403" s="14"/>
      <c r="NT2403" s="14"/>
      <c r="NU2403" s="14"/>
      <c r="NV2403" s="14"/>
      <c r="NW2403" s="14"/>
      <c r="NX2403" s="14"/>
      <c r="NY2403" s="14"/>
      <c r="NZ2403" s="14"/>
      <c r="OA2403" s="14"/>
      <c r="OB2403" s="14"/>
      <c r="OC2403" s="14"/>
      <c r="OD2403" s="14"/>
      <c r="OE2403" s="14"/>
      <c r="OF2403" s="14"/>
      <c r="OG2403" s="14"/>
      <c r="OH2403" s="14"/>
      <c r="OI2403" s="14"/>
      <c r="OJ2403" s="14"/>
      <c r="OK2403" s="14"/>
      <c r="OL2403" s="14"/>
      <c r="OM2403" s="14"/>
      <c r="ON2403" s="14"/>
      <c r="OO2403" s="14"/>
      <c r="OP2403" s="14"/>
      <c r="OQ2403" s="14"/>
      <c r="OR2403" s="14"/>
      <c r="OS2403" s="14"/>
      <c r="OT2403" s="14"/>
      <c r="OU2403" s="14"/>
      <c r="OV2403" s="14"/>
      <c r="OW2403" s="14"/>
      <c r="OX2403" s="14"/>
      <c r="OY2403" s="14"/>
      <c r="OZ2403" s="14"/>
      <c r="PA2403" s="14"/>
      <c r="PB2403" s="14"/>
      <c r="PC2403" s="14"/>
      <c r="PD2403" s="14"/>
      <c r="PE2403" s="14"/>
      <c r="PF2403" s="14"/>
      <c r="PG2403" s="14"/>
      <c r="PH2403" s="14"/>
      <c r="PI2403" s="14"/>
      <c r="PJ2403" s="14"/>
      <c r="PK2403" s="14"/>
      <c r="PL2403" s="14"/>
      <c r="PM2403" s="14"/>
      <c r="PN2403" s="14"/>
      <c r="PO2403" s="14"/>
      <c r="PP2403" s="14"/>
      <c r="PQ2403" s="14"/>
      <c r="PR2403" s="14"/>
      <c r="PS2403" s="14"/>
      <c r="PT2403" s="14"/>
      <c r="PU2403" s="14"/>
      <c r="PV2403" s="14"/>
      <c r="PW2403" s="14"/>
      <c r="PX2403" s="14"/>
      <c r="PY2403" s="14"/>
      <c r="PZ2403" s="14"/>
      <c r="QA2403" s="14"/>
      <c r="QB2403" s="14"/>
      <c r="QC2403" s="14"/>
      <c r="QD2403" s="14"/>
      <c r="QE2403" s="14"/>
      <c r="QF2403" s="14"/>
      <c r="QG2403" s="14"/>
      <c r="QH2403" s="14"/>
      <c r="QI2403" s="14"/>
      <c r="QJ2403" s="14"/>
      <c r="QK2403" s="14"/>
      <c r="QL2403" s="14"/>
      <c r="QM2403" s="14"/>
      <c r="QN2403" s="14"/>
      <c r="QO2403" s="14"/>
      <c r="QP2403" s="14"/>
      <c r="QQ2403" s="14"/>
      <c r="QR2403" s="14"/>
      <c r="QS2403" s="14"/>
      <c r="QT2403" s="14"/>
      <c r="QU2403" s="14"/>
      <c r="QV2403" s="14"/>
      <c r="QW2403" s="14"/>
      <c r="QX2403" s="14"/>
      <c r="QY2403" s="14"/>
      <c r="QZ2403" s="14"/>
      <c r="RA2403" s="14"/>
      <c r="RB2403" s="14"/>
      <c r="RC2403" s="14"/>
      <c r="RD2403" s="14"/>
      <c r="RE2403" s="14"/>
      <c r="RF2403" s="14"/>
      <c r="RG2403" s="14"/>
      <c r="RH2403" s="14"/>
      <c r="RI2403" s="14"/>
      <c r="RJ2403" s="14"/>
      <c r="RK2403" s="14"/>
      <c r="RL2403" s="14"/>
      <c r="RM2403" s="14"/>
      <c r="RN2403" s="14"/>
      <c r="RO2403" s="14"/>
      <c r="RP2403" s="14"/>
      <c r="RQ2403" s="14"/>
      <c r="RR2403" s="14"/>
      <c r="RS2403" s="14"/>
      <c r="RT2403" s="14"/>
      <c r="RU2403" s="14"/>
      <c r="RV2403" s="14"/>
      <c r="RW2403" s="14"/>
      <c r="RX2403" s="14"/>
      <c r="RY2403" s="14"/>
      <c r="RZ2403" s="14"/>
      <c r="SA2403" s="14"/>
      <c r="SB2403" s="14"/>
      <c r="SC2403" s="14"/>
      <c r="SD2403" s="14"/>
      <c r="SE2403" s="14"/>
      <c r="SF2403" s="14"/>
      <c r="SG2403" s="14"/>
      <c r="SH2403" s="14"/>
      <c r="SI2403" s="14"/>
      <c r="SJ2403" s="14"/>
      <c r="SK2403" s="14"/>
      <c r="SL2403" s="14"/>
      <c r="SM2403" s="14"/>
      <c r="SN2403" s="14"/>
      <c r="SO2403" s="14"/>
      <c r="SP2403" s="14"/>
      <c r="SQ2403" s="14"/>
      <c r="SR2403" s="14"/>
      <c r="SS2403" s="14"/>
      <c r="ST2403" s="14"/>
      <c r="SU2403" s="14"/>
      <c r="SV2403" s="14"/>
      <c r="SW2403" s="14"/>
      <c r="SX2403" s="14"/>
      <c r="SY2403" s="14"/>
      <c r="SZ2403" s="14"/>
      <c r="TA2403" s="14"/>
      <c r="TB2403" s="14"/>
      <c r="TC2403" s="14"/>
      <c r="TD2403" s="14"/>
      <c r="TE2403" s="14"/>
      <c r="TF2403" s="14"/>
      <c r="TG2403" s="14"/>
      <c r="TH2403" s="14"/>
      <c r="TI2403" s="14"/>
      <c r="TJ2403" s="14"/>
      <c r="TK2403" s="14"/>
      <c r="TL2403" s="14"/>
      <c r="TM2403" s="14"/>
      <c r="TN2403" s="14"/>
      <c r="TO2403" s="14"/>
      <c r="TP2403" s="14"/>
      <c r="TQ2403" s="14"/>
      <c r="TR2403" s="14"/>
      <c r="TS2403" s="14"/>
      <c r="TT2403" s="14"/>
      <c r="TU2403" s="14"/>
      <c r="TV2403" s="14"/>
      <c r="TW2403" s="14"/>
      <c r="TX2403" s="14"/>
      <c r="TY2403" s="14"/>
      <c r="TZ2403" s="14"/>
      <c r="UA2403" s="14"/>
      <c r="UB2403" s="14"/>
      <c r="UC2403" s="14"/>
      <c r="UD2403" s="14"/>
      <c r="UE2403" s="14"/>
      <c r="UF2403" s="14"/>
      <c r="UG2403" s="14"/>
      <c r="UH2403" s="14"/>
      <c r="UI2403" s="14"/>
      <c r="UJ2403" s="14"/>
      <c r="UK2403" s="14"/>
      <c r="UL2403" s="14"/>
      <c r="UM2403" s="14"/>
      <c r="UN2403" s="14"/>
      <c r="UO2403" s="14"/>
      <c r="UP2403" s="14"/>
      <c r="UQ2403" s="14"/>
      <c r="UR2403" s="14"/>
      <c r="US2403" s="14"/>
      <c r="UT2403" s="14"/>
      <c r="UU2403" s="14"/>
      <c r="UV2403" s="14"/>
      <c r="UW2403" s="14"/>
      <c r="UX2403" s="14"/>
      <c r="UY2403" s="14"/>
      <c r="UZ2403" s="14"/>
      <c r="VA2403" s="14"/>
      <c r="VB2403" s="14"/>
      <c r="VC2403" s="14"/>
      <c r="VD2403" s="14"/>
      <c r="VE2403" s="14"/>
      <c r="VF2403" s="14"/>
      <c r="VG2403" s="14"/>
      <c r="VH2403" s="14"/>
      <c r="VI2403" s="14"/>
      <c r="VJ2403" s="14"/>
      <c r="VK2403" s="14"/>
      <c r="VL2403" s="14"/>
      <c r="VM2403" s="14"/>
      <c r="VN2403" s="14"/>
      <c r="VO2403" s="14"/>
      <c r="VP2403" s="14"/>
      <c r="VQ2403" s="14"/>
      <c r="VR2403" s="14"/>
      <c r="VS2403" s="14"/>
      <c r="VT2403" s="14"/>
      <c r="VU2403" s="14"/>
      <c r="VV2403" s="14"/>
      <c r="VW2403" s="14"/>
      <c r="VX2403" s="14"/>
      <c r="VY2403" s="14"/>
      <c r="VZ2403" s="14"/>
      <c r="WA2403" s="14"/>
      <c r="WB2403" s="14"/>
      <c r="WC2403" s="14"/>
      <c r="WD2403" s="14"/>
      <c r="WE2403" s="14"/>
      <c r="WF2403" s="14"/>
      <c r="WG2403" s="14"/>
      <c r="WH2403" s="14"/>
      <c r="WI2403" s="14"/>
      <c r="WJ2403" s="14"/>
      <c r="WK2403" s="14"/>
      <c r="WL2403" s="14"/>
      <c r="WM2403" s="14"/>
      <c r="WN2403" s="14"/>
      <c r="WO2403" s="14"/>
      <c r="WP2403" s="14"/>
      <c r="WQ2403" s="14"/>
      <c r="WR2403" s="14"/>
      <c r="WS2403" s="14"/>
      <c r="WT2403" s="14"/>
      <c r="WU2403" s="14"/>
      <c r="WV2403" s="14"/>
      <c r="WW2403" s="14"/>
      <c r="WX2403" s="14"/>
      <c r="WY2403" s="14"/>
      <c r="WZ2403" s="14"/>
      <c r="XA2403" s="14"/>
      <c r="XB2403" s="14"/>
      <c r="XC2403" s="14"/>
      <c r="XD2403" s="14"/>
      <c r="XE2403" s="14"/>
      <c r="XF2403" s="14"/>
      <c r="XG2403" s="14"/>
      <c r="XH2403" s="14"/>
      <c r="XI2403" s="14"/>
      <c r="XJ2403" s="14"/>
      <c r="XK2403" s="14"/>
      <c r="XL2403" s="14"/>
      <c r="XM2403" s="14"/>
      <c r="XN2403" s="14"/>
      <c r="XO2403" s="14"/>
      <c r="XP2403" s="14"/>
      <c r="XQ2403" s="14"/>
      <c r="XR2403" s="14"/>
      <c r="XS2403" s="14"/>
      <c r="XT2403" s="14"/>
      <c r="XU2403" s="14"/>
      <c r="XV2403" s="14"/>
      <c r="XW2403" s="14"/>
      <c r="XX2403" s="14"/>
      <c r="XY2403" s="14"/>
      <c r="XZ2403" s="14"/>
      <c r="YA2403" s="14"/>
      <c r="YB2403" s="14"/>
      <c r="YC2403" s="14"/>
      <c r="YD2403" s="14"/>
      <c r="YE2403" s="14"/>
      <c r="YF2403" s="14"/>
      <c r="YG2403" s="14"/>
      <c r="YH2403" s="14"/>
      <c r="YI2403" s="14"/>
      <c r="YJ2403" s="14"/>
      <c r="YK2403" s="14"/>
      <c r="YL2403" s="14"/>
      <c r="YM2403" s="14"/>
      <c r="YN2403" s="14"/>
      <c r="YO2403" s="14"/>
      <c r="YP2403" s="14"/>
      <c r="YQ2403" s="14"/>
      <c r="YR2403" s="14"/>
      <c r="YS2403" s="14"/>
      <c r="YT2403" s="14"/>
      <c r="YU2403" s="14"/>
      <c r="YV2403" s="14"/>
      <c r="YW2403" s="14"/>
      <c r="YX2403" s="14"/>
      <c r="YY2403" s="14"/>
      <c r="YZ2403" s="14"/>
      <c r="ZA2403" s="14"/>
      <c r="ZB2403" s="14"/>
      <c r="ZC2403" s="14"/>
      <c r="ZD2403" s="14"/>
      <c r="ZE2403" s="14"/>
      <c r="ZF2403" s="14"/>
      <c r="ZG2403" s="14"/>
      <c r="ZH2403" s="14"/>
      <c r="ZI2403" s="14"/>
      <c r="ZJ2403" s="14"/>
      <c r="ZK2403" s="14"/>
      <c r="ZL2403" s="14"/>
      <c r="ZM2403" s="14"/>
      <c r="ZN2403" s="14"/>
      <c r="ZO2403" s="14"/>
      <c r="ZP2403" s="14"/>
      <c r="ZQ2403" s="14"/>
      <c r="ZR2403" s="14"/>
      <c r="ZS2403" s="14"/>
      <c r="ZT2403" s="14"/>
      <c r="ZU2403" s="14"/>
      <c r="ZV2403" s="14"/>
      <c r="ZW2403" s="14"/>
      <c r="ZX2403" s="14"/>
      <c r="ZY2403" s="14"/>
      <c r="ZZ2403" s="14"/>
      <c r="AAA2403" s="14"/>
      <c r="AAB2403" s="14"/>
      <c r="AAC2403" s="14"/>
      <c r="AAD2403" s="14"/>
      <c r="AAE2403" s="14"/>
      <c r="AAF2403" s="14"/>
      <c r="AAG2403" s="14"/>
      <c r="AAH2403" s="14"/>
      <c r="AAI2403" s="14"/>
      <c r="AAJ2403" s="14"/>
      <c r="AAK2403" s="14"/>
      <c r="AAL2403" s="14"/>
      <c r="AAM2403" s="14"/>
      <c r="AAN2403" s="14"/>
      <c r="AAO2403" s="14"/>
      <c r="AAP2403" s="14"/>
      <c r="AAQ2403" s="14"/>
      <c r="AAR2403" s="14"/>
      <c r="AAS2403" s="14"/>
      <c r="AAT2403" s="14"/>
      <c r="AAU2403" s="14"/>
      <c r="AAV2403" s="14"/>
      <c r="AAW2403" s="14"/>
      <c r="AAX2403" s="14"/>
      <c r="AAY2403" s="14"/>
      <c r="AAZ2403" s="14"/>
      <c r="ABA2403" s="14"/>
      <c r="ABB2403" s="14"/>
      <c r="ABC2403" s="14"/>
      <c r="ABD2403" s="14"/>
      <c r="ABE2403" s="14"/>
      <c r="ABF2403" s="14"/>
      <c r="ABG2403" s="14"/>
      <c r="ABH2403" s="14"/>
      <c r="ABI2403" s="14"/>
      <c r="ABJ2403" s="14"/>
      <c r="ABK2403" s="14"/>
      <c r="ABL2403" s="14"/>
      <c r="ABM2403" s="14"/>
      <c r="ABN2403" s="14"/>
      <c r="ABO2403" s="14"/>
      <c r="ABP2403" s="14"/>
      <c r="ABQ2403" s="14"/>
      <c r="ABR2403" s="14"/>
      <c r="ABS2403" s="14"/>
      <c r="ABT2403" s="14"/>
      <c r="ABU2403" s="14"/>
      <c r="ABV2403" s="14"/>
      <c r="ABW2403" s="14"/>
      <c r="ABX2403" s="14"/>
      <c r="ABY2403" s="14"/>
      <c r="ABZ2403" s="14"/>
      <c r="ACA2403" s="14"/>
      <c r="ACB2403" s="14"/>
      <c r="ACC2403" s="14"/>
      <c r="ACD2403" s="14"/>
      <c r="ACE2403" s="14"/>
      <c r="ACF2403" s="14"/>
      <c r="ACG2403" s="14"/>
      <c r="ACH2403" s="14"/>
      <c r="ACI2403" s="14"/>
      <c r="ACJ2403" s="14"/>
      <c r="ACK2403" s="14"/>
      <c r="ACL2403" s="14"/>
      <c r="ACM2403" s="14"/>
      <c r="ACN2403" s="14"/>
      <c r="ACO2403" s="14"/>
      <c r="ACP2403" s="14"/>
      <c r="ACQ2403" s="14"/>
      <c r="ACR2403" s="14"/>
      <c r="ACS2403" s="14"/>
      <c r="ACT2403" s="14"/>
      <c r="ACU2403" s="14"/>
      <c r="ACV2403" s="14"/>
      <c r="ACW2403" s="14"/>
      <c r="ACX2403" s="14"/>
      <c r="ACY2403" s="14"/>
      <c r="ACZ2403" s="14"/>
      <c r="ADA2403" s="14"/>
      <c r="ADB2403" s="14"/>
      <c r="ADC2403" s="14"/>
      <c r="ADD2403" s="14"/>
      <c r="ADE2403" s="14"/>
      <c r="ADF2403" s="14"/>
      <c r="ADG2403" s="14"/>
      <c r="ADH2403" s="14"/>
      <c r="ADI2403" s="14"/>
      <c r="ADJ2403" s="14"/>
      <c r="ADK2403" s="14"/>
      <c r="ADL2403" s="14"/>
      <c r="ADM2403" s="14"/>
      <c r="ADN2403" s="14"/>
      <c r="ADO2403" s="14"/>
      <c r="ADP2403" s="14"/>
      <c r="ADQ2403" s="14"/>
      <c r="ADR2403" s="14"/>
      <c r="ADS2403" s="14"/>
      <c r="ADT2403" s="14"/>
      <c r="ADU2403" s="14"/>
      <c r="ADV2403" s="14"/>
      <c r="ADW2403" s="14"/>
      <c r="ADX2403" s="14"/>
      <c r="ADY2403" s="14"/>
      <c r="ADZ2403" s="14"/>
      <c r="AEA2403" s="14"/>
      <c r="AEB2403" s="14"/>
      <c r="AEC2403" s="14"/>
      <c r="AED2403" s="14"/>
      <c r="AEE2403" s="14"/>
      <c r="AEF2403" s="14"/>
      <c r="AEG2403" s="14"/>
      <c r="AEH2403" s="14"/>
      <c r="AEI2403" s="14"/>
      <c r="AEJ2403" s="14"/>
      <c r="AEK2403" s="14"/>
      <c r="AEL2403" s="14"/>
      <c r="AEM2403" s="14"/>
      <c r="AEN2403" s="14"/>
      <c r="AEO2403" s="14"/>
      <c r="AEP2403" s="14"/>
      <c r="AEQ2403" s="14"/>
      <c r="AER2403" s="14"/>
      <c r="AES2403" s="14"/>
      <c r="AET2403" s="14"/>
      <c r="AEU2403" s="14"/>
      <c r="AEV2403" s="14"/>
      <c r="AEW2403" s="14"/>
      <c r="AEX2403" s="14"/>
      <c r="AEY2403" s="14"/>
      <c r="AEZ2403" s="14"/>
      <c r="AFA2403" s="14"/>
      <c r="AFB2403" s="14"/>
      <c r="AFC2403" s="14"/>
      <c r="AFD2403" s="14"/>
      <c r="AFE2403" s="14"/>
      <c r="AFF2403" s="14"/>
      <c r="AFG2403" s="14"/>
      <c r="AFH2403" s="14"/>
      <c r="AFI2403" s="14"/>
      <c r="AFJ2403" s="14"/>
      <c r="AFK2403" s="14"/>
      <c r="AFL2403" s="14"/>
      <c r="AFM2403" s="14"/>
      <c r="AFN2403" s="14"/>
      <c r="AFO2403" s="14"/>
      <c r="AFP2403" s="14"/>
      <c r="AFQ2403" s="14"/>
      <c r="AFR2403" s="14"/>
      <c r="AFS2403" s="14"/>
      <c r="AFT2403" s="14"/>
      <c r="AFU2403" s="14"/>
      <c r="AFV2403" s="14"/>
      <c r="AFW2403" s="14"/>
      <c r="AFX2403" s="14"/>
      <c r="AFY2403" s="14"/>
      <c r="AFZ2403" s="14"/>
      <c r="AGA2403" s="14"/>
      <c r="AGB2403" s="14"/>
      <c r="AGC2403" s="14"/>
      <c r="AGD2403" s="14"/>
      <c r="AGE2403" s="14"/>
      <c r="AGF2403" s="14"/>
      <c r="AGG2403" s="14"/>
      <c r="AGH2403" s="14"/>
      <c r="AGI2403" s="14"/>
      <c r="AGJ2403" s="14"/>
      <c r="AGK2403" s="14"/>
      <c r="AGL2403" s="14"/>
      <c r="AGM2403" s="14"/>
      <c r="AGN2403" s="14"/>
      <c r="AGO2403" s="14"/>
      <c r="AGP2403" s="14"/>
      <c r="AGQ2403" s="14"/>
      <c r="AGR2403" s="14"/>
      <c r="AGS2403" s="14"/>
      <c r="AGT2403" s="14"/>
      <c r="AGU2403" s="14"/>
      <c r="AGV2403" s="14"/>
      <c r="AGW2403" s="14"/>
      <c r="AGX2403" s="14"/>
      <c r="AGY2403" s="14"/>
      <c r="AGZ2403" s="14"/>
      <c r="AHA2403" s="14"/>
      <c r="AHB2403" s="14"/>
      <c r="AHC2403" s="14"/>
      <c r="AHD2403" s="14"/>
      <c r="AHE2403" s="14"/>
      <c r="AHF2403" s="14"/>
      <c r="AHG2403" s="14"/>
      <c r="AHH2403" s="14"/>
      <c r="AHI2403" s="14"/>
      <c r="AHJ2403" s="14"/>
      <c r="AHK2403" s="14"/>
      <c r="AHL2403" s="14"/>
      <c r="AHM2403" s="14"/>
      <c r="AHN2403" s="14"/>
      <c r="AHO2403" s="14"/>
      <c r="AHP2403" s="14"/>
      <c r="AHQ2403" s="14"/>
      <c r="AHR2403" s="14"/>
      <c r="AHS2403" s="14"/>
      <c r="AHT2403" s="14"/>
      <c r="AHU2403" s="14"/>
      <c r="AHV2403" s="14"/>
      <c r="AHW2403" s="14"/>
      <c r="AHX2403" s="14"/>
      <c r="AHY2403" s="14"/>
      <c r="AHZ2403" s="14"/>
      <c r="AIA2403" s="14"/>
      <c r="AIB2403" s="14"/>
      <c r="AIC2403" s="14"/>
      <c r="AID2403" s="14"/>
      <c r="AIE2403" s="14"/>
      <c r="AIF2403" s="14"/>
      <c r="AIG2403" s="14"/>
      <c r="AIH2403" s="14"/>
      <c r="AII2403" s="14"/>
      <c r="AIJ2403" s="14"/>
      <c r="AIK2403" s="14"/>
      <c r="AIL2403" s="14"/>
      <c r="AIM2403" s="14"/>
      <c r="AIN2403" s="14"/>
      <c r="AIO2403" s="14"/>
      <c r="AIP2403" s="14"/>
      <c r="AIQ2403" s="14"/>
      <c r="AIR2403" s="14"/>
      <c r="AIS2403" s="14"/>
      <c r="AIT2403" s="14"/>
      <c r="AIU2403" s="14"/>
      <c r="AIV2403" s="14"/>
      <c r="AIW2403" s="14"/>
      <c r="AIX2403" s="14"/>
      <c r="AIY2403" s="14"/>
      <c r="AIZ2403" s="14"/>
      <c r="AJA2403" s="14"/>
      <c r="AJB2403" s="14"/>
      <c r="AJC2403" s="14"/>
      <c r="AJD2403" s="14"/>
      <c r="AJE2403" s="14"/>
      <c r="AJF2403" s="14"/>
      <c r="AJG2403" s="14"/>
      <c r="AJH2403" s="14"/>
      <c r="AJI2403" s="14"/>
      <c r="AJJ2403" s="14"/>
      <c r="AJK2403" s="14"/>
      <c r="AJL2403" s="14"/>
      <c r="AJM2403" s="14"/>
      <c r="AJN2403" s="14"/>
      <c r="AJO2403" s="14"/>
      <c r="AJP2403" s="14"/>
      <c r="AJQ2403" s="14"/>
      <c r="AJR2403" s="14"/>
      <c r="AJS2403" s="14"/>
      <c r="AJT2403" s="14"/>
      <c r="AJU2403" s="14"/>
      <c r="AJV2403" s="14"/>
      <c r="AJW2403" s="14"/>
      <c r="AJX2403" s="14"/>
      <c r="AJY2403" s="14"/>
      <c r="AJZ2403" s="14"/>
      <c r="AKA2403" s="14"/>
      <c r="AKB2403" s="14"/>
      <c r="AKC2403" s="14"/>
      <c r="AKD2403" s="14"/>
      <c r="AKE2403" s="14"/>
      <c r="AKF2403" s="14"/>
      <c r="AKG2403" s="14"/>
      <c r="AKH2403" s="14"/>
      <c r="AKI2403" s="14"/>
      <c r="AKJ2403" s="14"/>
      <c r="AKK2403" s="14"/>
      <c r="AKL2403" s="14"/>
      <c r="AKM2403" s="14"/>
      <c r="AKN2403" s="14"/>
      <c r="AKO2403" s="14"/>
      <c r="AKP2403" s="14"/>
      <c r="AKQ2403" s="14"/>
      <c r="AKR2403" s="14"/>
      <c r="AKS2403" s="14"/>
      <c r="AKT2403" s="14"/>
      <c r="AKU2403" s="14"/>
      <c r="AKV2403" s="14"/>
      <c r="AKW2403" s="14"/>
      <c r="AKX2403" s="14"/>
      <c r="AKY2403" s="14"/>
      <c r="AKZ2403" s="14"/>
      <c r="ALA2403" s="14"/>
      <c r="ALB2403" s="14"/>
      <c r="ALC2403" s="14"/>
      <c r="ALD2403" s="14"/>
      <c r="ALE2403" s="14"/>
      <c r="ALF2403" s="14"/>
      <c r="ALG2403" s="14"/>
      <c r="ALH2403" s="14"/>
      <c r="ALI2403" s="14"/>
      <c r="ALJ2403" s="14"/>
      <c r="ALK2403" s="14"/>
      <c r="ALL2403" s="14"/>
      <c r="ALM2403" s="14"/>
      <c r="ALN2403" s="14"/>
      <c r="ALO2403" s="14"/>
      <c r="ALP2403" s="14"/>
      <c r="ALQ2403" s="14"/>
      <c r="ALR2403" s="14"/>
      <c r="ALS2403" s="14"/>
      <c r="ALT2403" s="14"/>
      <c r="ALU2403" s="14"/>
      <c r="ALV2403" s="14"/>
      <c r="ALW2403" s="14"/>
      <c r="ALX2403" s="14"/>
      <c r="ALY2403" s="14"/>
      <c r="ALZ2403" s="14"/>
      <c r="AMA2403" s="14"/>
      <c r="AMB2403" s="14"/>
      <c r="AMC2403" s="14"/>
      <c r="AMD2403" s="14"/>
      <c r="AME2403" s="14"/>
      <c r="AMF2403" s="14"/>
      <c r="AMG2403" s="14"/>
      <c r="AMH2403" s="14"/>
      <c r="AMI2403" s="14"/>
      <c r="AMJ2403" s="14"/>
      <c r="AMK2403" s="14"/>
      <c r="AML2403" s="14"/>
      <c r="AMM2403" s="14"/>
      <c r="AMN2403" s="14"/>
      <c r="AMO2403" s="14"/>
      <c r="AMP2403" s="14"/>
      <c r="AMQ2403" s="14"/>
      <c r="AMR2403" s="14"/>
      <c r="AMS2403" s="14"/>
      <c r="AMT2403" s="14"/>
      <c r="AMU2403" s="14"/>
      <c r="AMV2403" s="14"/>
      <c r="AMW2403" s="14"/>
      <c r="AMX2403" s="14"/>
      <c r="AMY2403" s="14"/>
      <c r="AMZ2403" s="14"/>
      <c r="ANA2403" s="14"/>
      <c r="ANB2403" s="14"/>
      <c r="ANC2403" s="14"/>
      <c r="AND2403" s="14"/>
      <c r="ANE2403" s="14"/>
      <c r="ANF2403" s="14"/>
      <c r="ANG2403" s="14"/>
      <c r="ANH2403" s="14"/>
      <c r="ANI2403" s="14"/>
      <c r="ANJ2403" s="14"/>
      <c r="ANK2403" s="14"/>
      <c r="ANL2403" s="14"/>
      <c r="ANM2403" s="14"/>
      <c r="ANN2403" s="14"/>
      <c r="ANO2403" s="14"/>
      <c r="ANP2403" s="14"/>
      <c r="ANQ2403" s="14"/>
      <c r="ANR2403" s="14"/>
      <c r="ANS2403" s="14"/>
      <c r="ANT2403" s="14"/>
      <c r="ANU2403" s="14"/>
      <c r="ANV2403" s="14"/>
      <c r="ANW2403" s="14"/>
      <c r="ANX2403" s="14"/>
      <c r="ANY2403" s="14"/>
      <c r="ANZ2403" s="14"/>
      <c r="AOA2403" s="14"/>
      <c r="AOB2403" s="14"/>
      <c r="AOC2403" s="14"/>
      <c r="AOD2403" s="14"/>
      <c r="AOE2403" s="14"/>
      <c r="AOF2403" s="14"/>
      <c r="AOG2403" s="14"/>
      <c r="AOH2403" s="14"/>
      <c r="AOI2403" s="14"/>
      <c r="AOJ2403" s="14"/>
      <c r="AOK2403" s="14"/>
      <c r="AOL2403" s="14"/>
      <c r="AOM2403" s="14"/>
      <c r="AON2403" s="14"/>
      <c r="AOO2403" s="14"/>
      <c r="AOP2403" s="14"/>
      <c r="AOQ2403" s="14"/>
      <c r="AOR2403" s="14"/>
      <c r="AOS2403" s="14"/>
      <c r="AOT2403" s="14"/>
      <c r="AOU2403" s="14"/>
      <c r="AOV2403" s="14"/>
      <c r="AOW2403" s="14"/>
      <c r="AOX2403" s="14"/>
      <c r="AOY2403" s="14"/>
      <c r="AOZ2403" s="14"/>
      <c r="APA2403" s="14"/>
      <c r="APB2403" s="14"/>
      <c r="APC2403" s="14"/>
      <c r="APD2403" s="14"/>
      <c r="APE2403" s="14"/>
      <c r="APF2403" s="14"/>
      <c r="APG2403" s="14"/>
      <c r="APH2403" s="14"/>
      <c r="API2403" s="14"/>
      <c r="APJ2403" s="14"/>
      <c r="APK2403" s="14"/>
      <c r="APL2403" s="14"/>
      <c r="APM2403" s="14"/>
      <c r="APN2403" s="14"/>
      <c r="APO2403" s="14"/>
      <c r="APP2403" s="14"/>
      <c r="APQ2403" s="14"/>
      <c r="APR2403" s="14"/>
      <c r="APS2403" s="14"/>
      <c r="APT2403" s="14"/>
      <c r="APU2403" s="14"/>
      <c r="APV2403" s="14"/>
      <c r="APW2403" s="14"/>
      <c r="APX2403" s="14"/>
      <c r="APY2403" s="14"/>
      <c r="APZ2403" s="14"/>
      <c r="AQA2403" s="14"/>
      <c r="AQB2403" s="14"/>
      <c r="AQC2403" s="14"/>
      <c r="AQD2403" s="14"/>
      <c r="AQE2403" s="14"/>
      <c r="AQF2403" s="14"/>
      <c r="AQG2403" s="14"/>
      <c r="AQH2403" s="14"/>
      <c r="AQI2403" s="14"/>
      <c r="AQJ2403" s="14"/>
      <c r="AQK2403" s="14"/>
      <c r="AQL2403" s="14"/>
      <c r="AQM2403" s="14"/>
      <c r="AQN2403" s="14"/>
      <c r="AQO2403" s="14"/>
      <c r="AQP2403" s="14"/>
      <c r="AQQ2403" s="14"/>
      <c r="AQR2403" s="14"/>
      <c r="AQS2403" s="14"/>
      <c r="AQT2403" s="14"/>
      <c r="AQU2403" s="14"/>
      <c r="AQV2403" s="14"/>
      <c r="AQW2403" s="14"/>
      <c r="AQX2403" s="14"/>
      <c r="AQY2403" s="14"/>
      <c r="AQZ2403" s="14"/>
      <c r="ARA2403" s="14"/>
      <c r="ARB2403" s="14"/>
      <c r="ARC2403" s="14"/>
      <c r="ARD2403" s="14"/>
      <c r="ARE2403" s="14"/>
      <c r="ARF2403" s="14"/>
      <c r="ARG2403" s="14"/>
      <c r="ARH2403" s="14"/>
      <c r="ARI2403" s="14"/>
      <c r="ARJ2403" s="14"/>
      <c r="ARK2403" s="14"/>
      <c r="ARL2403" s="14"/>
      <c r="ARM2403" s="14"/>
      <c r="ARN2403" s="14"/>
      <c r="ARO2403" s="14"/>
      <c r="ARP2403" s="14"/>
      <c r="ARQ2403" s="14"/>
      <c r="ARR2403" s="14"/>
      <c r="ARS2403" s="14"/>
      <c r="ART2403" s="14"/>
      <c r="ARU2403" s="14"/>
      <c r="ARV2403" s="14"/>
      <c r="ARW2403" s="14"/>
      <c r="ARX2403" s="14"/>
      <c r="ARY2403" s="14"/>
      <c r="ARZ2403" s="14"/>
      <c r="ASA2403" s="14"/>
      <c r="ASB2403" s="14"/>
      <c r="ASC2403" s="14"/>
      <c r="ASD2403" s="14"/>
      <c r="ASE2403" s="14"/>
      <c r="ASF2403" s="14"/>
      <c r="ASG2403" s="14"/>
      <c r="ASH2403" s="14"/>
      <c r="ASI2403" s="14"/>
      <c r="ASJ2403" s="14"/>
      <c r="ASK2403" s="14"/>
      <c r="ASL2403" s="14"/>
      <c r="ASM2403" s="14"/>
      <c r="ASN2403" s="14"/>
      <c r="ASO2403" s="14"/>
      <c r="ASP2403" s="14"/>
      <c r="ASQ2403" s="14"/>
      <c r="ASR2403" s="14"/>
      <c r="ASS2403" s="14"/>
      <c r="AST2403" s="14"/>
      <c r="ASU2403" s="14"/>
      <c r="ASV2403" s="14"/>
      <c r="ASW2403" s="14"/>
      <c r="ASX2403" s="14"/>
      <c r="ASY2403" s="14"/>
      <c r="ASZ2403" s="14"/>
      <c r="ATA2403" s="14"/>
      <c r="ATB2403" s="14"/>
      <c r="ATC2403" s="14"/>
      <c r="ATD2403" s="14"/>
      <c r="ATE2403" s="14"/>
      <c r="ATF2403" s="14"/>
      <c r="ATG2403" s="14"/>
      <c r="ATH2403" s="14"/>
      <c r="ATI2403" s="14"/>
      <c r="ATJ2403" s="14"/>
      <c r="ATK2403" s="14"/>
      <c r="ATL2403" s="14"/>
      <c r="ATM2403" s="14"/>
      <c r="ATN2403" s="14"/>
      <c r="ATO2403" s="14"/>
      <c r="ATP2403" s="14"/>
      <c r="ATQ2403" s="14"/>
      <c r="ATR2403" s="14"/>
      <c r="ATS2403" s="14"/>
      <c r="ATT2403" s="14"/>
      <c r="ATU2403" s="14"/>
      <c r="ATV2403" s="14"/>
      <c r="ATW2403" s="14"/>
      <c r="ATX2403" s="14"/>
      <c r="ATY2403" s="14"/>
      <c r="ATZ2403" s="14"/>
      <c r="AUA2403" s="14"/>
      <c r="AUB2403" s="14"/>
      <c r="AUC2403" s="14"/>
      <c r="AUD2403" s="14"/>
      <c r="AUE2403" s="14"/>
      <c r="AUF2403" s="14"/>
      <c r="AUG2403" s="14"/>
      <c r="AUH2403" s="14"/>
      <c r="AUI2403" s="14"/>
      <c r="AUJ2403" s="14"/>
      <c r="AUK2403" s="14"/>
      <c r="AUL2403" s="14"/>
      <c r="AUM2403" s="14"/>
      <c r="AUN2403" s="14"/>
      <c r="AUO2403" s="14"/>
      <c r="AUP2403" s="14"/>
      <c r="AUQ2403" s="14"/>
      <c r="AUR2403" s="14"/>
      <c r="AUS2403" s="14"/>
      <c r="AUT2403" s="14"/>
      <c r="AUU2403" s="14"/>
      <c r="AUV2403" s="14"/>
      <c r="AUW2403" s="14"/>
      <c r="AUX2403" s="14"/>
      <c r="AUY2403" s="14"/>
      <c r="AUZ2403" s="14"/>
      <c r="AVA2403" s="14"/>
      <c r="AVB2403" s="14"/>
      <c r="AVC2403" s="14"/>
      <c r="AVD2403" s="14"/>
      <c r="AVE2403" s="14"/>
      <c r="AVF2403" s="14"/>
      <c r="AVG2403" s="14"/>
      <c r="AVH2403" s="14"/>
      <c r="AVI2403" s="14"/>
      <c r="AVJ2403" s="14"/>
      <c r="AVK2403" s="14"/>
      <c r="AVL2403" s="14"/>
      <c r="AVM2403" s="14"/>
      <c r="AVN2403" s="14"/>
      <c r="AVO2403" s="14"/>
      <c r="AVP2403" s="14"/>
      <c r="AVQ2403" s="14"/>
      <c r="AVR2403" s="14"/>
      <c r="AVS2403" s="14"/>
      <c r="AVT2403" s="14"/>
      <c r="AVU2403" s="14"/>
      <c r="AVV2403" s="14"/>
      <c r="AVW2403" s="14"/>
      <c r="AVX2403" s="14"/>
      <c r="AVY2403" s="14"/>
      <c r="AVZ2403" s="14"/>
      <c r="AWA2403" s="14"/>
      <c r="AWB2403" s="14"/>
      <c r="AWC2403" s="14"/>
      <c r="AWD2403" s="14"/>
      <c r="AWE2403" s="14"/>
      <c r="AWF2403" s="14"/>
      <c r="AWG2403" s="14"/>
      <c r="AWH2403" s="14"/>
      <c r="AWI2403" s="14"/>
      <c r="AWJ2403" s="14"/>
      <c r="AWK2403" s="14"/>
      <c r="AWL2403" s="14"/>
      <c r="AWM2403" s="14"/>
      <c r="AWN2403" s="14"/>
      <c r="AWO2403" s="14"/>
      <c r="AWP2403" s="14"/>
      <c r="AWQ2403" s="14"/>
      <c r="AWR2403" s="14"/>
      <c r="AWS2403" s="14"/>
      <c r="AWT2403" s="14"/>
      <c r="AWU2403" s="14"/>
      <c r="AWV2403" s="14"/>
      <c r="AWW2403" s="14"/>
      <c r="AWX2403" s="14"/>
      <c r="AWY2403" s="14"/>
      <c r="AWZ2403" s="14"/>
      <c r="AXA2403" s="14"/>
      <c r="AXB2403" s="14"/>
      <c r="AXC2403" s="14"/>
      <c r="AXD2403" s="14"/>
      <c r="AXE2403" s="14"/>
      <c r="AXF2403" s="14"/>
      <c r="AXG2403" s="14"/>
      <c r="AXH2403" s="14"/>
      <c r="AXI2403" s="14"/>
      <c r="AXJ2403" s="14"/>
      <c r="AXK2403" s="14"/>
      <c r="AXL2403" s="14"/>
      <c r="AXM2403" s="14"/>
      <c r="AXN2403" s="14"/>
      <c r="AXO2403" s="14"/>
      <c r="AXP2403" s="14"/>
      <c r="AXQ2403" s="14"/>
      <c r="AXR2403" s="14"/>
      <c r="AXS2403" s="14"/>
      <c r="AXT2403" s="14"/>
      <c r="AXU2403" s="14"/>
      <c r="AXV2403" s="14"/>
      <c r="AXW2403" s="14"/>
      <c r="AXX2403" s="14"/>
      <c r="AXY2403" s="14"/>
      <c r="AXZ2403" s="14"/>
      <c r="AYA2403" s="14"/>
      <c r="AYB2403" s="14"/>
      <c r="AYC2403" s="14"/>
      <c r="AYD2403" s="14"/>
      <c r="AYE2403" s="14"/>
      <c r="AYF2403" s="14"/>
      <c r="AYG2403" s="14"/>
      <c r="AYH2403" s="14"/>
      <c r="AYI2403" s="14"/>
      <c r="AYJ2403" s="14"/>
      <c r="AYK2403" s="14"/>
      <c r="AYL2403" s="14"/>
      <c r="AYM2403" s="14"/>
      <c r="AYN2403" s="14"/>
      <c r="AYO2403" s="14"/>
      <c r="AYP2403" s="14"/>
      <c r="AYQ2403" s="14"/>
      <c r="AYR2403" s="14"/>
      <c r="AYS2403" s="14"/>
      <c r="AYT2403" s="14"/>
      <c r="AYU2403" s="14"/>
      <c r="AYV2403" s="14"/>
      <c r="AYW2403" s="14"/>
      <c r="AYX2403" s="14"/>
      <c r="AYY2403" s="14"/>
      <c r="AYZ2403" s="14"/>
      <c r="AZA2403" s="14"/>
      <c r="AZB2403" s="14"/>
      <c r="AZC2403" s="14"/>
      <c r="AZD2403" s="14"/>
      <c r="AZE2403" s="14"/>
      <c r="AZF2403" s="14"/>
      <c r="AZG2403" s="14"/>
      <c r="AZH2403" s="14"/>
      <c r="AZI2403" s="14"/>
      <c r="AZJ2403" s="14"/>
      <c r="AZK2403" s="14"/>
      <c r="AZL2403" s="14"/>
      <c r="AZM2403" s="14"/>
      <c r="AZN2403" s="14"/>
      <c r="AZO2403" s="14"/>
      <c r="AZP2403" s="14"/>
      <c r="AZQ2403" s="14"/>
      <c r="AZR2403" s="14"/>
      <c r="AZS2403" s="14"/>
      <c r="AZT2403" s="14"/>
      <c r="AZU2403" s="14"/>
      <c r="AZV2403" s="14"/>
      <c r="AZW2403" s="14"/>
      <c r="AZX2403" s="14"/>
      <c r="AZY2403" s="14"/>
      <c r="AZZ2403" s="14"/>
      <c r="BAA2403" s="14"/>
      <c r="BAB2403" s="14"/>
      <c r="BAC2403" s="14"/>
      <c r="BAD2403" s="14"/>
      <c r="BAE2403" s="14"/>
      <c r="BAF2403" s="14"/>
      <c r="BAG2403" s="14"/>
      <c r="BAH2403" s="14"/>
      <c r="BAI2403" s="14"/>
      <c r="BAJ2403" s="14"/>
      <c r="BAK2403" s="14"/>
      <c r="BAL2403" s="14"/>
      <c r="BAM2403" s="14"/>
      <c r="BAN2403" s="14"/>
      <c r="BAO2403" s="14"/>
      <c r="BAP2403" s="14"/>
      <c r="BAQ2403" s="14"/>
      <c r="BAR2403" s="14"/>
      <c r="BAS2403" s="14"/>
      <c r="BAT2403" s="14"/>
      <c r="BAU2403" s="14"/>
      <c r="BAV2403" s="14"/>
      <c r="BAW2403" s="14"/>
      <c r="BAX2403" s="14"/>
      <c r="BAY2403" s="14"/>
      <c r="BAZ2403" s="14"/>
      <c r="BBA2403" s="14"/>
      <c r="BBB2403" s="14"/>
      <c r="BBC2403" s="14"/>
      <c r="BBD2403" s="14"/>
      <c r="BBE2403" s="14"/>
      <c r="BBF2403" s="14"/>
      <c r="BBG2403" s="14"/>
      <c r="BBH2403" s="14"/>
      <c r="BBI2403" s="14"/>
      <c r="BBJ2403" s="14"/>
      <c r="BBK2403" s="14"/>
      <c r="BBL2403" s="14"/>
      <c r="BBM2403" s="14"/>
      <c r="BBN2403" s="14"/>
      <c r="BBO2403" s="14"/>
      <c r="BBP2403" s="14"/>
      <c r="BBQ2403" s="14"/>
      <c r="BBR2403" s="14"/>
      <c r="BBS2403" s="14"/>
      <c r="BBT2403" s="14"/>
      <c r="BBU2403" s="14"/>
      <c r="BBV2403" s="14"/>
      <c r="BBW2403" s="14"/>
      <c r="BBX2403" s="14"/>
      <c r="BBY2403" s="14"/>
      <c r="BBZ2403" s="14"/>
      <c r="BCA2403" s="14"/>
      <c r="BCB2403" s="14"/>
      <c r="BCC2403" s="14"/>
      <c r="BCD2403" s="14"/>
      <c r="BCE2403" s="14"/>
      <c r="BCF2403" s="14"/>
      <c r="BCG2403" s="14"/>
      <c r="BCH2403" s="14"/>
      <c r="BCI2403" s="14"/>
      <c r="BCJ2403" s="14"/>
      <c r="BCK2403" s="14"/>
      <c r="BCL2403" s="14"/>
      <c r="BCM2403" s="14"/>
      <c r="BCN2403" s="14"/>
      <c r="BCO2403" s="14"/>
      <c r="BCP2403" s="14"/>
      <c r="BCQ2403" s="14"/>
      <c r="BCR2403" s="14"/>
      <c r="BCS2403" s="14"/>
      <c r="BCT2403" s="14"/>
      <c r="BCU2403" s="14"/>
      <c r="BCV2403" s="14"/>
      <c r="BCW2403" s="14"/>
      <c r="BCX2403" s="14"/>
      <c r="BCY2403" s="14"/>
      <c r="BCZ2403" s="14"/>
      <c r="BDA2403" s="14"/>
      <c r="BDB2403" s="14"/>
      <c r="BDC2403" s="14"/>
      <c r="BDD2403" s="14"/>
      <c r="BDE2403" s="14"/>
      <c r="BDF2403" s="14"/>
      <c r="BDG2403" s="14"/>
      <c r="BDH2403" s="14"/>
      <c r="BDI2403" s="14"/>
      <c r="BDJ2403" s="14"/>
      <c r="BDK2403" s="14"/>
      <c r="BDL2403" s="14"/>
      <c r="BDM2403" s="14"/>
      <c r="BDN2403" s="14"/>
      <c r="BDO2403" s="14"/>
      <c r="BDP2403" s="14"/>
      <c r="BDQ2403" s="14"/>
      <c r="BDR2403" s="14"/>
      <c r="BDS2403" s="14"/>
      <c r="BDT2403" s="14"/>
      <c r="BDU2403" s="14"/>
      <c r="BDV2403" s="14"/>
      <c r="BDW2403" s="14"/>
      <c r="BDX2403" s="14"/>
      <c r="BDY2403" s="14"/>
      <c r="BDZ2403" s="14"/>
      <c r="BEA2403" s="14"/>
      <c r="BEB2403" s="14"/>
      <c r="BEC2403" s="14"/>
      <c r="BED2403" s="14"/>
      <c r="BEE2403" s="14"/>
      <c r="BEF2403" s="14"/>
      <c r="BEG2403" s="14"/>
      <c r="BEH2403" s="14"/>
      <c r="BEI2403" s="14"/>
      <c r="BEJ2403" s="14"/>
      <c r="BEK2403" s="14"/>
      <c r="BEL2403" s="14"/>
      <c r="BEM2403" s="14"/>
      <c r="BEN2403" s="14"/>
      <c r="BEO2403" s="14"/>
      <c r="BEP2403" s="14"/>
      <c r="BEQ2403" s="14"/>
      <c r="BER2403" s="14"/>
      <c r="BES2403" s="14"/>
      <c r="BET2403" s="14"/>
      <c r="BEU2403" s="14"/>
      <c r="BEV2403" s="14"/>
      <c r="BEW2403" s="14"/>
      <c r="BEX2403" s="14"/>
      <c r="BEY2403" s="14"/>
      <c r="BEZ2403" s="14"/>
      <c r="BFA2403" s="14"/>
      <c r="BFB2403" s="14"/>
      <c r="BFC2403" s="14"/>
      <c r="BFD2403" s="14"/>
      <c r="BFE2403" s="14"/>
      <c r="BFF2403" s="14"/>
      <c r="BFG2403" s="14"/>
      <c r="BFH2403" s="14"/>
      <c r="BFI2403" s="14"/>
      <c r="BFJ2403" s="14"/>
      <c r="BFK2403" s="14"/>
      <c r="BFL2403" s="14"/>
      <c r="BFM2403" s="14"/>
      <c r="BFN2403" s="14"/>
      <c r="BFO2403" s="14"/>
      <c r="BFP2403" s="14"/>
      <c r="BFQ2403" s="14"/>
      <c r="BFR2403" s="14"/>
      <c r="BFS2403" s="14"/>
      <c r="BFT2403" s="14"/>
      <c r="BFU2403" s="14"/>
      <c r="BFV2403" s="14"/>
      <c r="BFW2403" s="14"/>
      <c r="BFX2403" s="14"/>
      <c r="BFY2403" s="14"/>
      <c r="BFZ2403" s="14"/>
      <c r="BGA2403" s="14"/>
      <c r="BGB2403" s="14"/>
      <c r="BGC2403" s="14"/>
      <c r="BGD2403" s="14"/>
      <c r="BGE2403" s="14"/>
      <c r="BGF2403" s="14"/>
      <c r="BGG2403" s="14"/>
      <c r="BGH2403" s="14"/>
      <c r="BGI2403" s="14"/>
      <c r="BGJ2403" s="14"/>
      <c r="BGK2403" s="14"/>
      <c r="BGL2403" s="14"/>
      <c r="BGM2403" s="14"/>
      <c r="BGN2403" s="14"/>
      <c r="BGO2403" s="14"/>
      <c r="BGP2403" s="14"/>
      <c r="BGQ2403" s="14"/>
      <c r="BGR2403" s="14"/>
      <c r="BGS2403" s="14"/>
      <c r="BGT2403" s="14"/>
      <c r="BGU2403" s="14"/>
      <c r="BGV2403" s="14"/>
      <c r="BGW2403" s="14"/>
      <c r="BGX2403" s="14"/>
      <c r="BGY2403" s="14"/>
      <c r="BGZ2403" s="14"/>
      <c r="BHA2403" s="14"/>
      <c r="BHB2403" s="14"/>
      <c r="BHC2403" s="14"/>
      <c r="BHD2403" s="14"/>
      <c r="BHE2403" s="14"/>
      <c r="BHF2403" s="14"/>
      <c r="BHG2403" s="14"/>
      <c r="BHH2403" s="14"/>
      <c r="BHI2403" s="14"/>
      <c r="BHJ2403" s="14"/>
      <c r="BHK2403" s="14"/>
      <c r="BHL2403" s="14"/>
      <c r="BHM2403" s="14"/>
      <c r="BHN2403" s="14"/>
      <c r="BHO2403" s="14"/>
      <c r="BHP2403" s="14"/>
      <c r="BHQ2403" s="14"/>
      <c r="BHR2403" s="14"/>
      <c r="BHS2403" s="14"/>
      <c r="BHT2403" s="14"/>
      <c r="BHU2403" s="14"/>
      <c r="BHV2403" s="14"/>
      <c r="BHW2403" s="14"/>
      <c r="BHX2403" s="14"/>
      <c r="BHY2403" s="14"/>
      <c r="BHZ2403" s="14"/>
      <c r="BIA2403" s="14"/>
      <c r="BIB2403" s="14"/>
      <c r="BIC2403" s="14"/>
      <c r="BID2403" s="14"/>
      <c r="BIE2403" s="14"/>
      <c r="BIF2403" s="14"/>
      <c r="BIG2403" s="14"/>
      <c r="BIH2403" s="14"/>
      <c r="BII2403" s="14"/>
      <c r="BIJ2403" s="14"/>
      <c r="BIK2403" s="14"/>
      <c r="BIL2403" s="14"/>
      <c r="BIM2403" s="14"/>
      <c r="BIN2403" s="14"/>
      <c r="BIO2403" s="14"/>
      <c r="BIP2403" s="14"/>
      <c r="BIQ2403" s="14"/>
      <c r="BIR2403" s="14"/>
      <c r="BIS2403" s="14"/>
      <c r="BIT2403" s="14"/>
      <c r="BIU2403" s="14"/>
      <c r="BIV2403" s="14"/>
      <c r="BIW2403" s="14"/>
      <c r="BIX2403" s="14"/>
      <c r="BIY2403" s="14"/>
      <c r="BIZ2403" s="14"/>
      <c r="BJA2403" s="14"/>
      <c r="BJB2403" s="14"/>
      <c r="BJC2403" s="14"/>
      <c r="BJD2403" s="14"/>
      <c r="BJE2403" s="14"/>
      <c r="BJF2403" s="14"/>
      <c r="BJG2403" s="14"/>
      <c r="BJH2403" s="14"/>
      <c r="BJI2403" s="14"/>
      <c r="BJJ2403" s="14"/>
      <c r="BJK2403" s="14"/>
      <c r="BJL2403" s="14"/>
      <c r="BJM2403" s="14"/>
      <c r="BJN2403" s="14"/>
      <c r="BJO2403" s="14"/>
      <c r="BJP2403" s="14"/>
      <c r="BJQ2403" s="14"/>
      <c r="BJR2403" s="14"/>
      <c r="BJS2403" s="14"/>
      <c r="BJT2403" s="14"/>
      <c r="BJU2403" s="14"/>
      <c r="BJV2403" s="14"/>
      <c r="BJW2403" s="14"/>
      <c r="BJX2403" s="14"/>
      <c r="BJY2403" s="14"/>
      <c r="BJZ2403" s="14"/>
      <c r="BKA2403" s="14"/>
      <c r="BKB2403" s="14"/>
      <c r="BKC2403" s="14"/>
      <c r="BKD2403" s="14"/>
      <c r="BKE2403" s="14"/>
      <c r="BKF2403" s="14"/>
      <c r="BKG2403" s="14"/>
      <c r="BKH2403" s="14"/>
      <c r="BKI2403" s="14"/>
      <c r="BKJ2403" s="14"/>
      <c r="BKK2403" s="14"/>
      <c r="BKL2403" s="14"/>
      <c r="BKM2403" s="14"/>
      <c r="BKN2403" s="14"/>
      <c r="BKO2403" s="14"/>
      <c r="BKP2403" s="14"/>
      <c r="BKQ2403" s="14"/>
      <c r="BKR2403" s="14"/>
      <c r="BKS2403" s="14"/>
      <c r="BKT2403" s="14"/>
      <c r="BKU2403" s="14"/>
      <c r="BKV2403" s="14"/>
      <c r="BKW2403" s="14"/>
      <c r="BKX2403" s="14"/>
      <c r="BKY2403" s="14"/>
      <c r="BKZ2403" s="14"/>
      <c r="BLA2403" s="14"/>
      <c r="BLB2403" s="14"/>
      <c r="BLC2403" s="14"/>
      <c r="BLD2403" s="14"/>
      <c r="BLE2403" s="14"/>
      <c r="BLF2403" s="14"/>
      <c r="BLG2403" s="14"/>
      <c r="BLH2403" s="14"/>
      <c r="BLI2403" s="14"/>
      <c r="BLJ2403" s="14"/>
      <c r="BLK2403" s="14"/>
      <c r="BLL2403" s="14"/>
      <c r="BLM2403" s="14"/>
      <c r="BLN2403" s="14"/>
      <c r="BLO2403" s="14"/>
      <c r="BLP2403" s="14"/>
      <c r="BLQ2403" s="14"/>
      <c r="BLR2403" s="14"/>
      <c r="BLS2403" s="14"/>
      <c r="BLT2403" s="14"/>
      <c r="BLU2403" s="14"/>
      <c r="BLV2403" s="14"/>
      <c r="BLW2403" s="14"/>
      <c r="BLX2403" s="14"/>
      <c r="BLY2403" s="14"/>
      <c r="BLZ2403" s="14"/>
      <c r="BMA2403" s="14"/>
      <c r="BMB2403" s="14"/>
      <c r="BMC2403" s="14"/>
      <c r="BMD2403" s="14"/>
      <c r="BME2403" s="14"/>
      <c r="BMF2403" s="14"/>
      <c r="BMG2403" s="14"/>
      <c r="BMH2403" s="14"/>
      <c r="BMI2403" s="14"/>
      <c r="BMJ2403" s="14"/>
      <c r="BMK2403" s="14"/>
      <c r="BML2403" s="14"/>
      <c r="BMM2403" s="14"/>
      <c r="BMN2403" s="14"/>
      <c r="BMO2403" s="14"/>
      <c r="BMP2403" s="14"/>
      <c r="BMQ2403" s="14"/>
      <c r="BMR2403" s="14"/>
      <c r="BMS2403" s="14"/>
      <c r="BMT2403" s="14"/>
      <c r="BMU2403" s="14"/>
      <c r="BMV2403" s="14"/>
      <c r="BMW2403" s="14"/>
      <c r="BMX2403" s="14"/>
      <c r="BMY2403" s="14"/>
      <c r="BMZ2403" s="14"/>
      <c r="BNA2403" s="14"/>
      <c r="BNB2403" s="14"/>
      <c r="BNC2403" s="14"/>
      <c r="BND2403" s="14"/>
      <c r="BNE2403" s="14"/>
      <c r="BNF2403" s="14"/>
      <c r="BNG2403" s="14"/>
      <c r="BNH2403" s="14"/>
      <c r="BNI2403" s="14"/>
      <c r="BNJ2403" s="14"/>
      <c r="BNK2403" s="14"/>
      <c r="BNL2403" s="14"/>
      <c r="BNM2403" s="14"/>
      <c r="BNN2403" s="14"/>
      <c r="BNO2403" s="14"/>
      <c r="BNP2403" s="14"/>
      <c r="BNQ2403" s="14"/>
      <c r="BNR2403" s="14"/>
      <c r="BNS2403" s="14"/>
      <c r="BNT2403" s="14"/>
      <c r="BNU2403" s="14"/>
      <c r="BNV2403" s="14"/>
      <c r="BNW2403" s="14"/>
      <c r="BNX2403" s="14"/>
      <c r="BNY2403" s="14"/>
      <c r="BNZ2403" s="14"/>
      <c r="BOA2403" s="14"/>
      <c r="BOB2403" s="14"/>
      <c r="BOC2403" s="14"/>
      <c r="BOD2403" s="14"/>
      <c r="BOE2403" s="14"/>
      <c r="BOF2403" s="14"/>
      <c r="BOG2403" s="14"/>
      <c r="BOH2403" s="14"/>
      <c r="BOI2403" s="14"/>
      <c r="BOJ2403" s="14"/>
      <c r="BOK2403" s="14"/>
      <c r="BOL2403" s="14"/>
      <c r="BOM2403" s="14"/>
      <c r="BON2403" s="14"/>
      <c r="BOO2403" s="14"/>
      <c r="BOP2403" s="14"/>
      <c r="BOQ2403" s="14"/>
      <c r="BOR2403" s="14"/>
      <c r="BOS2403" s="14"/>
      <c r="BOT2403" s="14"/>
      <c r="BOU2403" s="14"/>
      <c r="BOV2403" s="14"/>
      <c r="BOW2403" s="14"/>
      <c r="BOX2403" s="14"/>
      <c r="BOY2403" s="14"/>
      <c r="BOZ2403" s="14"/>
      <c r="BPA2403" s="14"/>
      <c r="BPB2403" s="14"/>
      <c r="BPC2403" s="14"/>
      <c r="BPD2403" s="14"/>
      <c r="BPE2403" s="14"/>
      <c r="BPF2403" s="14"/>
      <c r="BPG2403" s="14"/>
      <c r="BPH2403" s="14"/>
      <c r="BPI2403" s="14"/>
      <c r="BPJ2403" s="14"/>
      <c r="BPK2403" s="14"/>
      <c r="BPL2403" s="14"/>
      <c r="BPM2403" s="14"/>
      <c r="BPN2403" s="14"/>
      <c r="BPO2403" s="14"/>
      <c r="BPP2403" s="14"/>
      <c r="BPQ2403" s="14"/>
      <c r="BPR2403" s="14"/>
      <c r="BPS2403" s="14"/>
      <c r="BPT2403" s="14"/>
      <c r="BPU2403" s="14"/>
      <c r="BPV2403" s="14"/>
      <c r="BPW2403" s="14"/>
      <c r="BPX2403" s="14"/>
      <c r="BPY2403" s="14"/>
      <c r="BPZ2403" s="14"/>
      <c r="BQA2403" s="14"/>
      <c r="BQB2403" s="14"/>
      <c r="BQC2403" s="14"/>
      <c r="BQD2403" s="14"/>
      <c r="BQE2403" s="14"/>
      <c r="BQF2403" s="14"/>
      <c r="BQG2403" s="14"/>
      <c r="BQH2403" s="14"/>
      <c r="BQI2403" s="14"/>
      <c r="BQJ2403" s="14"/>
      <c r="BQK2403" s="14"/>
      <c r="BQL2403" s="14"/>
      <c r="BQM2403" s="14"/>
      <c r="BQN2403" s="14"/>
      <c r="BQO2403" s="14"/>
      <c r="BQP2403" s="14"/>
      <c r="BQQ2403" s="14"/>
      <c r="BQR2403" s="14"/>
      <c r="BQS2403" s="14"/>
      <c r="BQT2403" s="14"/>
      <c r="BQU2403" s="14"/>
      <c r="BQV2403" s="14"/>
      <c r="BQW2403" s="14"/>
      <c r="BQX2403" s="14"/>
      <c r="BQY2403" s="14"/>
      <c r="BQZ2403" s="14"/>
      <c r="BRA2403" s="14"/>
      <c r="BRB2403" s="14"/>
      <c r="BRC2403" s="14"/>
      <c r="BRD2403" s="14"/>
      <c r="BRE2403" s="14"/>
      <c r="BRF2403" s="14"/>
      <c r="BRG2403" s="14"/>
      <c r="BRH2403" s="14"/>
      <c r="BRI2403" s="14"/>
      <c r="BRJ2403" s="14"/>
      <c r="BRK2403" s="14"/>
      <c r="BRL2403" s="14"/>
      <c r="BRM2403" s="14"/>
      <c r="BRN2403" s="14"/>
      <c r="BRO2403" s="14"/>
      <c r="BRP2403" s="14"/>
      <c r="BRQ2403" s="14"/>
      <c r="BRR2403" s="14"/>
      <c r="BRS2403" s="14"/>
      <c r="BRT2403" s="14"/>
      <c r="BRU2403" s="14"/>
      <c r="BRV2403" s="14"/>
      <c r="BRW2403" s="14"/>
      <c r="BRX2403" s="14"/>
      <c r="BRY2403" s="14"/>
      <c r="BRZ2403" s="14"/>
      <c r="BSA2403" s="14"/>
      <c r="BSB2403" s="14"/>
      <c r="BSC2403" s="14"/>
      <c r="BSD2403" s="14"/>
      <c r="BSE2403" s="14"/>
      <c r="BSF2403" s="14"/>
      <c r="BSG2403" s="14"/>
      <c r="BSH2403" s="14"/>
      <c r="BSI2403" s="14"/>
      <c r="BSJ2403" s="14"/>
      <c r="BSK2403" s="14"/>
      <c r="BSL2403" s="14"/>
      <c r="BSM2403" s="14"/>
      <c r="BSN2403" s="14"/>
      <c r="BSO2403" s="14"/>
      <c r="BSP2403" s="14"/>
      <c r="BSQ2403" s="14"/>
      <c r="BSR2403" s="14"/>
      <c r="BSS2403" s="14"/>
      <c r="BST2403" s="14"/>
      <c r="BSU2403" s="14"/>
      <c r="BSV2403" s="14"/>
      <c r="BSW2403" s="14"/>
      <c r="BSX2403" s="14"/>
      <c r="BSY2403" s="14"/>
      <c r="BSZ2403" s="14"/>
      <c r="BTA2403" s="14"/>
      <c r="BTB2403" s="14"/>
      <c r="BTC2403" s="14"/>
      <c r="BTD2403" s="14"/>
      <c r="BTE2403" s="14"/>
      <c r="BTF2403" s="14"/>
      <c r="BTG2403" s="14"/>
      <c r="BTH2403" s="14"/>
      <c r="BTI2403" s="14"/>
      <c r="BTJ2403" s="14"/>
      <c r="BTK2403" s="14"/>
      <c r="BTL2403" s="14"/>
      <c r="BTM2403" s="14"/>
      <c r="BTN2403" s="14"/>
      <c r="BTO2403" s="14"/>
      <c r="BTP2403" s="14"/>
      <c r="BTQ2403" s="14"/>
      <c r="BTR2403" s="14"/>
      <c r="BTS2403" s="14"/>
      <c r="BTT2403" s="14"/>
      <c r="BTU2403" s="14"/>
      <c r="BTV2403" s="14"/>
      <c r="BTW2403" s="14"/>
      <c r="BTX2403" s="14"/>
      <c r="BTY2403" s="14"/>
      <c r="BTZ2403" s="14"/>
      <c r="BUA2403" s="14"/>
      <c r="BUB2403" s="14"/>
      <c r="BUC2403" s="14"/>
      <c r="BUD2403" s="14"/>
      <c r="BUE2403" s="14"/>
      <c r="BUF2403" s="14"/>
      <c r="BUG2403" s="14"/>
      <c r="BUH2403" s="14"/>
      <c r="BUI2403" s="14"/>
      <c r="BUJ2403" s="14"/>
      <c r="BUK2403" s="14"/>
      <c r="BUL2403" s="14"/>
      <c r="BUM2403" s="14"/>
      <c r="BUN2403" s="14"/>
      <c r="BUO2403" s="14"/>
      <c r="BUP2403" s="14"/>
      <c r="BUQ2403" s="14"/>
      <c r="BUR2403" s="14"/>
      <c r="BUS2403" s="14"/>
      <c r="BUT2403" s="14"/>
      <c r="BUU2403" s="14"/>
      <c r="BUV2403" s="14"/>
      <c r="BUW2403" s="14"/>
      <c r="BUX2403" s="14"/>
      <c r="BUY2403" s="14"/>
      <c r="BUZ2403" s="14"/>
      <c r="BVA2403" s="14"/>
      <c r="BVB2403" s="14"/>
      <c r="BVC2403" s="14"/>
      <c r="BVD2403" s="14"/>
      <c r="BVE2403" s="14"/>
      <c r="BVF2403" s="14"/>
      <c r="BVG2403" s="14"/>
      <c r="BVH2403" s="14"/>
      <c r="BVI2403" s="14"/>
      <c r="BVJ2403" s="14"/>
      <c r="BVK2403" s="14"/>
      <c r="BVL2403" s="14"/>
      <c r="BVM2403" s="14"/>
      <c r="BVN2403" s="14"/>
      <c r="BVO2403" s="14"/>
      <c r="BVP2403" s="14"/>
      <c r="BVQ2403" s="14"/>
      <c r="BVR2403" s="14"/>
      <c r="BVS2403" s="14"/>
      <c r="BVT2403" s="14"/>
      <c r="BVU2403" s="14"/>
      <c r="BVV2403" s="14"/>
      <c r="BVW2403" s="14"/>
      <c r="BVX2403" s="14"/>
      <c r="BVY2403" s="14"/>
      <c r="BVZ2403" s="14"/>
      <c r="BWA2403" s="14"/>
      <c r="BWB2403" s="14"/>
      <c r="BWC2403" s="14"/>
      <c r="BWD2403" s="14"/>
      <c r="BWE2403" s="14"/>
      <c r="BWF2403" s="14"/>
      <c r="BWG2403" s="14"/>
      <c r="BWH2403" s="14"/>
      <c r="BWI2403" s="14"/>
      <c r="BWJ2403" s="14"/>
      <c r="BWK2403" s="14"/>
      <c r="BWL2403" s="14"/>
      <c r="BWM2403" s="14"/>
      <c r="BWN2403" s="14"/>
      <c r="BWO2403" s="14"/>
      <c r="BWP2403" s="14"/>
      <c r="BWQ2403" s="14"/>
      <c r="BWR2403" s="14"/>
      <c r="BWS2403" s="14"/>
      <c r="BWT2403" s="14"/>
      <c r="BWU2403" s="14"/>
      <c r="BWV2403" s="14"/>
      <c r="BWW2403" s="14"/>
      <c r="BWX2403" s="14"/>
      <c r="BWY2403" s="14"/>
      <c r="BWZ2403" s="14"/>
      <c r="BXA2403" s="14"/>
      <c r="BXB2403" s="14"/>
      <c r="BXC2403" s="14"/>
      <c r="BXD2403" s="14"/>
      <c r="BXE2403" s="14"/>
      <c r="BXF2403" s="14"/>
      <c r="BXG2403" s="14"/>
      <c r="BXH2403" s="14"/>
      <c r="BXI2403" s="14"/>
      <c r="BXJ2403" s="14"/>
      <c r="BXK2403" s="14"/>
      <c r="BXL2403" s="14"/>
      <c r="BXM2403" s="14"/>
      <c r="BXN2403" s="14"/>
      <c r="BXO2403" s="14"/>
      <c r="BXP2403" s="14"/>
      <c r="BXQ2403" s="14"/>
      <c r="BXR2403" s="14"/>
      <c r="BXS2403" s="14"/>
      <c r="BXT2403" s="14"/>
      <c r="BXU2403" s="14"/>
      <c r="BXV2403" s="14"/>
      <c r="BXW2403" s="14"/>
      <c r="BXX2403" s="14"/>
      <c r="BXY2403" s="14"/>
      <c r="BXZ2403" s="14"/>
      <c r="BYA2403" s="14"/>
      <c r="BYB2403" s="14"/>
      <c r="BYC2403" s="14"/>
      <c r="BYD2403" s="14"/>
      <c r="BYE2403" s="14"/>
      <c r="BYF2403" s="14"/>
      <c r="BYG2403" s="14"/>
      <c r="BYH2403" s="14"/>
      <c r="BYI2403" s="14"/>
      <c r="BYJ2403" s="14"/>
      <c r="BYK2403" s="14"/>
      <c r="BYL2403" s="14"/>
      <c r="BYM2403" s="14"/>
      <c r="BYN2403" s="14"/>
      <c r="BYO2403" s="14"/>
      <c r="BYP2403" s="14"/>
      <c r="BYQ2403" s="14"/>
      <c r="BYR2403" s="14"/>
      <c r="BYS2403" s="14"/>
      <c r="BYT2403" s="14"/>
      <c r="BYU2403" s="14"/>
      <c r="BYV2403" s="14"/>
      <c r="BYW2403" s="14"/>
      <c r="BYX2403" s="14"/>
      <c r="BYY2403" s="14"/>
      <c r="BYZ2403" s="14"/>
      <c r="BZA2403" s="14"/>
      <c r="BZB2403" s="14"/>
      <c r="BZC2403" s="14"/>
      <c r="BZD2403" s="14"/>
      <c r="BZE2403" s="14"/>
      <c r="BZF2403" s="14"/>
      <c r="BZG2403" s="14"/>
      <c r="BZH2403" s="14"/>
      <c r="BZI2403" s="14"/>
      <c r="BZJ2403" s="14"/>
      <c r="BZK2403" s="14"/>
      <c r="BZL2403" s="14"/>
      <c r="BZM2403" s="14"/>
      <c r="BZN2403" s="14"/>
      <c r="BZO2403" s="14"/>
      <c r="BZP2403" s="14"/>
      <c r="BZQ2403" s="14"/>
      <c r="BZR2403" s="14"/>
      <c r="BZS2403" s="14"/>
      <c r="BZT2403" s="14"/>
      <c r="BZU2403" s="14"/>
      <c r="BZV2403" s="14"/>
      <c r="BZW2403" s="14"/>
      <c r="BZX2403" s="14"/>
      <c r="BZY2403" s="14"/>
      <c r="BZZ2403" s="14"/>
      <c r="CAA2403" s="14"/>
      <c r="CAB2403" s="14"/>
      <c r="CAC2403" s="14"/>
      <c r="CAD2403" s="14"/>
      <c r="CAE2403" s="14"/>
      <c r="CAF2403" s="14"/>
      <c r="CAG2403" s="14"/>
      <c r="CAH2403" s="14"/>
      <c r="CAI2403" s="14"/>
      <c r="CAJ2403" s="14"/>
      <c r="CAK2403" s="14"/>
      <c r="CAL2403" s="14"/>
      <c r="CAM2403" s="14"/>
      <c r="CAN2403" s="14"/>
      <c r="CAO2403" s="14"/>
      <c r="CAP2403" s="14"/>
      <c r="CAQ2403" s="14"/>
      <c r="CAR2403" s="14"/>
      <c r="CAS2403" s="14"/>
      <c r="CAT2403" s="14"/>
      <c r="CAU2403" s="14"/>
      <c r="CAV2403" s="14"/>
      <c r="CAW2403" s="14"/>
      <c r="CAX2403" s="14"/>
      <c r="CAY2403" s="14"/>
      <c r="CAZ2403" s="14"/>
      <c r="CBA2403" s="14"/>
      <c r="CBB2403" s="14"/>
      <c r="CBC2403" s="14"/>
      <c r="CBD2403" s="14"/>
      <c r="CBE2403" s="14"/>
      <c r="CBF2403" s="14"/>
      <c r="CBG2403" s="14"/>
      <c r="CBH2403" s="14"/>
      <c r="CBI2403" s="14"/>
      <c r="CBJ2403" s="14"/>
      <c r="CBK2403" s="14"/>
      <c r="CBL2403" s="14"/>
      <c r="CBM2403" s="14"/>
      <c r="CBN2403" s="14"/>
      <c r="CBO2403" s="14"/>
      <c r="CBP2403" s="14"/>
      <c r="CBQ2403" s="14"/>
      <c r="CBR2403" s="14"/>
      <c r="CBS2403" s="14"/>
      <c r="CBT2403" s="14"/>
      <c r="CBU2403" s="14"/>
      <c r="CBV2403" s="14"/>
      <c r="CBW2403" s="14"/>
      <c r="CBX2403" s="14"/>
      <c r="CBY2403" s="14"/>
      <c r="CBZ2403" s="14"/>
      <c r="CCA2403" s="14"/>
      <c r="CCB2403" s="14"/>
      <c r="CCC2403" s="14"/>
      <c r="CCD2403" s="14"/>
      <c r="CCE2403" s="14"/>
      <c r="CCF2403" s="14"/>
      <c r="CCG2403" s="14"/>
      <c r="CCH2403" s="14"/>
      <c r="CCI2403" s="14"/>
      <c r="CCJ2403" s="14"/>
      <c r="CCK2403" s="14"/>
      <c r="CCL2403" s="14"/>
      <c r="CCM2403" s="14"/>
      <c r="CCN2403" s="14"/>
      <c r="CCO2403" s="14"/>
      <c r="CCP2403" s="14"/>
      <c r="CCQ2403" s="14"/>
      <c r="CCR2403" s="14"/>
      <c r="CCS2403" s="14"/>
      <c r="CCT2403" s="14"/>
      <c r="CCU2403" s="14"/>
      <c r="CCV2403" s="14"/>
      <c r="CCW2403" s="14"/>
      <c r="CCX2403" s="14"/>
      <c r="CCY2403" s="14"/>
      <c r="CCZ2403" s="14"/>
      <c r="CDA2403" s="14"/>
      <c r="CDB2403" s="14"/>
      <c r="CDC2403" s="14"/>
      <c r="CDD2403" s="14"/>
      <c r="CDE2403" s="14"/>
      <c r="CDF2403" s="14"/>
      <c r="CDG2403" s="14"/>
      <c r="CDH2403" s="14"/>
      <c r="CDI2403" s="14"/>
      <c r="CDJ2403" s="14"/>
      <c r="CDK2403" s="14"/>
      <c r="CDL2403" s="14"/>
      <c r="CDM2403" s="14"/>
      <c r="CDN2403" s="14"/>
      <c r="CDO2403" s="14"/>
      <c r="CDP2403" s="14"/>
      <c r="CDQ2403" s="14"/>
      <c r="CDR2403" s="14"/>
      <c r="CDS2403" s="14"/>
      <c r="CDT2403" s="14"/>
      <c r="CDU2403" s="14"/>
      <c r="CDV2403" s="14"/>
      <c r="CDW2403" s="14"/>
      <c r="CDX2403" s="14"/>
      <c r="CDY2403" s="14"/>
      <c r="CDZ2403" s="14"/>
      <c r="CEA2403" s="14"/>
      <c r="CEB2403" s="14"/>
      <c r="CEC2403" s="14"/>
      <c r="CED2403" s="14"/>
      <c r="CEE2403" s="14"/>
      <c r="CEF2403" s="14"/>
      <c r="CEG2403" s="14"/>
      <c r="CEH2403" s="14"/>
      <c r="CEI2403" s="14"/>
      <c r="CEJ2403" s="14"/>
      <c r="CEK2403" s="14"/>
      <c r="CEL2403" s="14"/>
      <c r="CEM2403" s="14"/>
      <c r="CEN2403" s="14"/>
      <c r="CEO2403" s="14"/>
      <c r="CEP2403" s="14"/>
      <c r="CEQ2403" s="14"/>
      <c r="CER2403" s="14"/>
      <c r="CES2403" s="14"/>
      <c r="CET2403" s="14"/>
      <c r="CEU2403" s="14"/>
      <c r="CEV2403" s="14"/>
      <c r="CEW2403" s="14"/>
      <c r="CEX2403" s="14"/>
      <c r="CEY2403" s="14"/>
      <c r="CEZ2403" s="14"/>
      <c r="CFA2403" s="14"/>
      <c r="CFB2403" s="14"/>
      <c r="CFC2403" s="14"/>
      <c r="CFD2403" s="14"/>
      <c r="CFE2403" s="14"/>
      <c r="CFF2403" s="14"/>
      <c r="CFG2403" s="14"/>
      <c r="CFH2403" s="14"/>
      <c r="CFI2403" s="14"/>
      <c r="CFJ2403" s="14"/>
      <c r="CFK2403" s="14"/>
      <c r="CFL2403" s="14"/>
      <c r="CFM2403" s="14"/>
      <c r="CFN2403" s="14"/>
      <c r="CFO2403" s="14"/>
      <c r="CFP2403" s="14"/>
      <c r="CFQ2403" s="14"/>
      <c r="CFR2403" s="14"/>
      <c r="CFS2403" s="14"/>
      <c r="CFT2403" s="14"/>
      <c r="CFU2403" s="14"/>
      <c r="CFV2403" s="14"/>
      <c r="CFW2403" s="14"/>
      <c r="CFX2403" s="14"/>
      <c r="CFY2403" s="14"/>
      <c r="CFZ2403" s="14"/>
      <c r="CGA2403" s="14"/>
      <c r="CGB2403" s="14"/>
      <c r="CGC2403" s="14"/>
      <c r="CGD2403" s="14"/>
      <c r="CGE2403" s="14"/>
      <c r="CGF2403" s="14"/>
      <c r="CGG2403" s="14"/>
      <c r="CGH2403" s="14"/>
      <c r="CGI2403" s="14"/>
      <c r="CGJ2403" s="14"/>
      <c r="CGK2403" s="14"/>
      <c r="CGL2403" s="14"/>
      <c r="CGM2403" s="14"/>
      <c r="CGN2403" s="14"/>
      <c r="CGO2403" s="14"/>
      <c r="CGP2403" s="14"/>
      <c r="CGQ2403" s="14"/>
      <c r="CGR2403" s="14"/>
      <c r="CGS2403" s="14"/>
      <c r="CGT2403" s="14"/>
      <c r="CGU2403" s="14"/>
      <c r="CGV2403" s="14"/>
      <c r="CGW2403" s="14"/>
      <c r="CGX2403" s="14"/>
      <c r="CGY2403" s="14"/>
      <c r="CGZ2403" s="14"/>
      <c r="CHA2403" s="14"/>
      <c r="CHB2403" s="14"/>
      <c r="CHC2403" s="14"/>
      <c r="CHD2403" s="14"/>
      <c r="CHE2403" s="14"/>
      <c r="CHF2403" s="14"/>
      <c r="CHG2403" s="14"/>
      <c r="CHH2403" s="14"/>
      <c r="CHI2403" s="14"/>
      <c r="CHJ2403" s="14"/>
      <c r="CHK2403" s="14"/>
      <c r="CHL2403" s="14"/>
      <c r="CHM2403" s="14"/>
      <c r="CHN2403" s="14"/>
      <c r="CHO2403" s="14"/>
      <c r="CHP2403" s="14"/>
      <c r="CHQ2403" s="14"/>
      <c r="CHR2403" s="14"/>
      <c r="CHS2403" s="14"/>
      <c r="CHT2403" s="14"/>
      <c r="CHU2403" s="14"/>
      <c r="CHV2403" s="14"/>
      <c r="CHW2403" s="14"/>
      <c r="CHX2403" s="14"/>
      <c r="CHY2403" s="14"/>
      <c r="CHZ2403" s="14"/>
      <c r="CIA2403" s="14"/>
      <c r="CIB2403" s="14"/>
      <c r="CIC2403" s="14"/>
      <c r="CID2403" s="14"/>
      <c r="CIE2403" s="14"/>
      <c r="CIF2403" s="14"/>
      <c r="CIG2403" s="14"/>
      <c r="CIH2403" s="14"/>
      <c r="CII2403" s="14"/>
      <c r="CIJ2403" s="14"/>
      <c r="CIK2403" s="14"/>
      <c r="CIL2403" s="14"/>
      <c r="CIM2403" s="14"/>
      <c r="CIN2403" s="14"/>
      <c r="CIO2403" s="14"/>
      <c r="CIP2403" s="14"/>
      <c r="CIQ2403" s="14"/>
      <c r="CIR2403" s="14"/>
      <c r="CIS2403" s="14"/>
      <c r="CIT2403" s="14"/>
      <c r="CIU2403" s="14"/>
      <c r="CIV2403" s="14"/>
      <c r="CIW2403" s="14"/>
      <c r="CIX2403" s="14"/>
      <c r="CIY2403" s="14"/>
      <c r="CIZ2403" s="14"/>
      <c r="CJA2403" s="14"/>
      <c r="CJB2403" s="14"/>
      <c r="CJC2403" s="14"/>
      <c r="CJD2403" s="14"/>
      <c r="CJE2403" s="14"/>
      <c r="CJF2403" s="14"/>
      <c r="CJG2403" s="14"/>
      <c r="CJH2403" s="14"/>
      <c r="CJI2403" s="14"/>
      <c r="CJJ2403" s="14"/>
      <c r="CJK2403" s="14"/>
      <c r="CJL2403" s="14"/>
      <c r="CJM2403" s="14"/>
      <c r="CJN2403" s="14"/>
      <c r="CJO2403" s="14"/>
      <c r="CJP2403" s="14"/>
      <c r="CJQ2403" s="14"/>
      <c r="CJR2403" s="14"/>
      <c r="CJS2403" s="14"/>
      <c r="CJT2403" s="14"/>
      <c r="CJU2403" s="14"/>
      <c r="CJV2403" s="14"/>
      <c r="CJW2403" s="14"/>
      <c r="CJX2403" s="14"/>
      <c r="CJY2403" s="14"/>
      <c r="CJZ2403" s="14"/>
      <c r="CKA2403" s="14"/>
      <c r="CKB2403" s="14"/>
      <c r="CKC2403" s="14"/>
      <c r="CKD2403" s="14"/>
      <c r="CKE2403" s="14"/>
      <c r="CKF2403" s="14"/>
      <c r="CKG2403" s="14"/>
      <c r="CKH2403" s="14"/>
      <c r="CKI2403" s="14"/>
      <c r="CKJ2403" s="14"/>
      <c r="CKK2403" s="14"/>
      <c r="CKL2403" s="14"/>
      <c r="CKM2403" s="14"/>
      <c r="CKN2403" s="14"/>
      <c r="CKO2403" s="14"/>
      <c r="CKP2403" s="14"/>
      <c r="CKQ2403" s="14"/>
      <c r="CKR2403" s="14"/>
      <c r="CKS2403" s="14"/>
      <c r="CKT2403" s="14"/>
      <c r="CKU2403" s="14"/>
      <c r="CKV2403" s="14"/>
      <c r="CKW2403" s="14"/>
      <c r="CKX2403" s="14"/>
      <c r="CKY2403" s="14"/>
      <c r="CKZ2403" s="14"/>
      <c r="CLA2403" s="14"/>
      <c r="CLB2403" s="14"/>
      <c r="CLC2403" s="14"/>
      <c r="CLD2403" s="14"/>
      <c r="CLE2403" s="14"/>
      <c r="CLF2403" s="14"/>
      <c r="CLG2403" s="14"/>
      <c r="CLH2403" s="14"/>
      <c r="CLI2403" s="14"/>
      <c r="CLJ2403" s="14"/>
      <c r="CLK2403" s="14"/>
      <c r="CLL2403" s="14"/>
      <c r="CLM2403" s="14"/>
      <c r="CLN2403" s="14"/>
      <c r="CLO2403" s="14"/>
      <c r="CLP2403" s="14"/>
      <c r="CLQ2403" s="14"/>
      <c r="CLR2403" s="14"/>
      <c r="CLS2403" s="14"/>
      <c r="CLT2403" s="14"/>
      <c r="CLU2403" s="14"/>
      <c r="CLV2403" s="14"/>
      <c r="CLW2403" s="14"/>
      <c r="CLX2403" s="14"/>
      <c r="CLY2403" s="14"/>
      <c r="CLZ2403" s="14"/>
      <c r="CMA2403" s="14"/>
      <c r="CMB2403" s="14"/>
      <c r="CMC2403" s="14"/>
      <c r="CMD2403" s="14"/>
      <c r="CME2403" s="14"/>
      <c r="CMF2403" s="14"/>
      <c r="CMG2403" s="14"/>
      <c r="CMH2403" s="14"/>
      <c r="CMI2403" s="14"/>
      <c r="CMJ2403" s="14"/>
      <c r="CMK2403" s="14"/>
      <c r="CML2403" s="14"/>
      <c r="CMM2403" s="14"/>
      <c r="CMN2403" s="14"/>
      <c r="CMO2403" s="14"/>
      <c r="CMP2403" s="14"/>
      <c r="CMQ2403" s="14"/>
      <c r="CMR2403" s="14"/>
      <c r="CMS2403" s="14"/>
      <c r="CMT2403" s="14"/>
      <c r="CMU2403" s="14"/>
      <c r="CMV2403" s="14"/>
      <c r="CMW2403" s="14"/>
      <c r="CMX2403" s="14"/>
      <c r="CMY2403" s="14"/>
      <c r="CMZ2403" s="14"/>
      <c r="CNA2403" s="14"/>
      <c r="CNB2403" s="14"/>
      <c r="CNC2403" s="14"/>
      <c r="CND2403" s="14"/>
      <c r="CNE2403" s="14"/>
      <c r="CNF2403" s="14"/>
      <c r="CNG2403" s="14"/>
      <c r="CNH2403" s="14"/>
      <c r="CNI2403" s="14"/>
      <c r="CNJ2403" s="14"/>
      <c r="CNK2403" s="14"/>
      <c r="CNL2403" s="14"/>
      <c r="CNM2403" s="14"/>
      <c r="CNN2403" s="14"/>
      <c r="CNO2403" s="14"/>
      <c r="CNP2403" s="14"/>
      <c r="CNQ2403" s="14"/>
      <c r="CNR2403" s="14"/>
      <c r="CNS2403" s="14"/>
      <c r="CNT2403" s="14"/>
      <c r="CNU2403" s="14"/>
      <c r="CNV2403" s="14"/>
      <c r="CNW2403" s="14"/>
      <c r="CNX2403" s="14"/>
      <c r="CNY2403" s="14"/>
      <c r="CNZ2403" s="14"/>
      <c r="COA2403" s="14"/>
      <c r="COB2403" s="14"/>
      <c r="COC2403" s="14"/>
      <c r="COD2403" s="14"/>
      <c r="COE2403" s="14"/>
      <c r="COF2403" s="14"/>
      <c r="COG2403" s="14"/>
      <c r="COH2403" s="14"/>
      <c r="COI2403" s="14"/>
      <c r="COJ2403" s="14"/>
      <c r="COK2403" s="14"/>
      <c r="COL2403" s="14"/>
      <c r="COM2403" s="14"/>
      <c r="CON2403" s="14"/>
      <c r="COO2403" s="14"/>
      <c r="COP2403" s="14"/>
      <c r="COQ2403" s="14"/>
      <c r="COR2403" s="14"/>
      <c r="COS2403" s="14"/>
      <c r="COT2403" s="14"/>
      <c r="COU2403" s="14"/>
      <c r="COV2403" s="14"/>
      <c r="COW2403" s="14"/>
      <c r="COX2403" s="14"/>
      <c r="COY2403" s="14"/>
      <c r="COZ2403" s="14"/>
      <c r="CPA2403" s="14"/>
      <c r="CPB2403" s="14"/>
      <c r="CPC2403" s="14"/>
      <c r="CPD2403" s="14"/>
      <c r="CPE2403" s="14"/>
      <c r="CPF2403" s="14"/>
      <c r="CPG2403" s="14"/>
      <c r="CPH2403" s="14"/>
      <c r="CPI2403" s="14"/>
      <c r="CPJ2403" s="14"/>
      <c r="CPK2403" s="14"/>
      <c r="CPL2403" s="14"/>
      <c r="CPM2403" s="14"/>
      <c r="CPN2403" s="14"/>
      <c r="CPO2403" s="14"/>
      <c r="CPP2403" s="14"/>
      <c r="CPQ2403" s="14"/>
      <c r="CPR2403" s="14"/>
      <c r="CPS2403" s="14"/>
      <c r="CPT2403" s="14"/>
      <c r="CPU2403" s="14"/>
      <c r="CPV2403" s="14"/>
      <c r="CPW2403" s="14"/>
      <c r="CPX2403" s="14"/>
      <c r="CPY2403" s="14"/>
      <c r="CPZ2403" s="14"/>
      <c r="CQA2403" s="14"/>
      <c r="CQB2403" s="14"/>
      <c r="CQC2403" s="14"/>
      <c r="CQD2403" s="14"/>
      <c r="CQE2403" s="14"/>
      <c r="CQF2403" s="14"/>
      <c r="CQG2403" s="14"/>
      <c r="CQH2403" s="14"/>
      <c r="CQI2403" s="14"/>
      <c r="CQJ2403" s="14"/>
      <c r="CQK2403" s="14"/>
      <c r="CQL2403" s="14"/>
      <c r="CQM2403" s="14"/>
      <c r="CQN2403" s="14"/>
      <c r="CQO2403" s="14"/>
      <c r="CQP2403" s="14"/>
      <c r="CQQ2403" s="14"/>
      <c r="CQR2403" s="14"/>
      <c r="CQS2403" s="14"/>
      <c r="CQT2403" s="14"/>
      <c r="CQU2403" s="14"/>
      <c r="CQV2403" s="14"/>
      <c r="CQW2403" s="14"/>
      <c r="CQX2403" s="14"/>
      <c r="CQY2403" s="14"/>
      <c r="CQZ2403" s="14"/>
      <c r="CRA2403" s="14"/>
      <c r="CRB2403" s="14"/>
      <c r="CRC2403" s="14"/>
      <c r="CRD2403" s="14"/>
      <c r="CRE2403" s="14"/>
      <c r="CRF2403" s="14"/>
      <c r="CRG2403" s="14"/>
      <c r="CRH2403" s="14"/>
      <c r="CRI2403" s="14"/>
      <c r="CRJ2403" s="14"/>
      <c r="CRK2403" s="14"/>
      <c r="CRL2403" s="14"/>
      <c r="CRM2403" s="14"/>
      <c r="CRN2403" s="14"/>
      <c r="CRO2403" s="14"/>
      <c r="CRP2403" s="14"/>
      <c r="CRQ2403" s="14"/>
      <c r="CRR2403" s="14"/>
      <c r="CRS2403" s="14"/>
      <c r="CRT2403" s="14"/>
      <c r="CRU2403" s="14"/>
      <c r="CRV2403" s="14"/>
      <c r="CRW2403" s="14"/>
      <c r="CRX2403" s="14"/>
      <c r="CRY2403" s="14"/>
      <c r="CRZ2403" s="14"/>
      <c r="CSA2403" s="14"/>
      <c r="CSB2403" s="14"/>
      <c r="CSC2403" s="14"/>
      <c r="CSD2403" s="14"/>
      <c r="CSE2403" s="14"/>
      <c r="CSF2403" s="14"/>
      <c r="CSG2403" s="14"/>
      <c r="CSH2403" s="14"/>
      <c r="CSI2403" s="14"/>
      <c r="CSJ2403" s="14"/>
      <c r="CSK2403" s="14"/>
      <c r="CSL2403" s="14"/>
      <c r="CSM2403" s="14"/>
      <c r="CSN2403" s="14"/>
      <c r="CSO2403" s="14"/>
      <c r="CSP2403" s="14"/>
      <c r="CSQ2403" s="14"/>
      <c r="CSR2403" s="14"/>
      <c r="CSS2403" s="14"/>
      <c r="CST2403" s="14"/>
      <c r="CSU2403" s="14"/>
      <c r="CSV2403" s="14"/>
      <c r="CSW2403" s="14"/>
      <c r="CSX2403" s="14"/>
      <c r="CSY2403" s="14"/>
      <c r="CSZ2403" s="14"/>
      <c r="CTA2403" s="14"/>
      <c r="CTB2403" s="14"/>
      <c r="CTC2403" s="14"/>
      <c r="CTD2403" s="14"/>
      <c r="CTE2403" s="14"/>
      <c r="CTF2403" s="14"/>
      <c r="CTG2403" s="14"/>
      <c r="CTH2403" s="14"/>
      <c r="CTI2403" s="14"/>
      <c r="CTJ2403" s="14"/>
      <c r="CTK2403" s="14"/>
      <c r="CTL2403" s="14"/>
      <c r="CTM2403" s="14"/>
      <c r="CTN2403" s="14"/>
      <c r="CTO2403" s="14"/>
      <c r="CTP2403" s="14"/>
      <c r="CTQ2403" s="14"/>
      <c r="CTR2403" s="14"/>
      <c r="CTS2403" s="14"/>
      <c r="CTT2403" s="14"/>
      <c r="CTU2403" s="14"/>
      <c r="CTV2403" s="14"/>
      <c r="CTW2403" s="14"/>
      <c r="CTX2403" s="14"/>
      <c r="CTY2403" s="14"/>
      <c r="CTZ2403" s="14"/>
      <c r="CUA2403" s="14"/>
      <c r="CUB2403" s="14"/>
      <c r="CUC2403" s="14"/>
      <c r="CUD2403" s="14"/>
      <c r="CUE2403" s="14"/>
      <c r="CUF2403" s="14"/>
      <c r="CUG2403" s="14"/>
      <c r="CUH2403" s="14"/>
      <c r="CUI2403" s="14"/>
      <c r="CUJ2403" s="14"/>
      <c r="CUK2403" s="14"/>
      <c r="CUL2403" s="14"/>
      <c r="CUM2403" s="14"/>
      <c r="CUN2403" s="14"/>
      <c r="CUO2403" s="14"/>
      <c r="CUP2403" s="14"/>
      <c r="CUQ2403" s="14"/>
      <c r="CUR2403" s="14"/>
      <c r="CUS2403" s="14"/>
      <c r="CUT2403" s="14"/>
      <c r="CUU2403" s="14"/>
      <c r="CUV2403" s="14"/>
      <c r="CUW2403" s="14"/>
      <c r="CUX2403" s="14"/>
      <c r="CUY2403" s="14"/>
      <c r="CUZ2403" s="14"/>
      <c r="CVA2403" s="14"/>
      <c r="CVB2403" s="14"/>
      <c r="CVC2403" s="14"/>
      <c r="CVD2403" s="14"/>
      <c r="CVE2403" s="14"/>
      <c r="CVF2403" s="14"/>
      <c r="CVG2403" s="14"/>
      <c r="CVH2403" s="14"/>
      <c r="CVI2403" s="14"/>
      <c r="CVJ2403" s="14"/>
      <c r="CVK2403" s="14"/>
      <c r="CVL2403" s="14"/>
      <c r="CVM2403" s="14"/>
      <c r="CVN2403" s="14"/>
      <c r="CVO2403" s="14"/>
      <c r="CVP2403" s="14"/>
      <c r="CVQ2403" s="14"/>
      <c r="CVR2403" s="14"/>
      <c r="CVS2403" s="14"/>
      <c r="CVT2403" s="14"/>
      <c r="CVU2403" s="14"/>
      <c r="CVV2403" s="14"/>
      <c r="CVW2403" s="14"/>
      <c r="CVX2403" s="14"/>
      <c r="CVY2403" s="14"/>
      <c r="CVZ2403" s="14"/>
      <c r="CWA2403" s="14"/>
      <c r="CWB2403" s="14"/>
      <c r="CWC2403" s="14"/>
      <c r="CWD2403" s="14"/>
      <c r="CWE2403" s="14"/>
      <c r="CWF2403" s="14"/>
      <c r="CWG2403" s="14"/>
      <c r="CWH2403" s="14"/>
      <c r="CWI2403" s="14"/>
      <c r="CWJ2403" s="14"/>
      <c r="CWK2403" s="14"/>
      <c r="CWL2403" s="14"/>
      <c r="CWM2403" s="14"/>
      <c r="CWN2403" s="14"/>
      <c r="CWO2403" s="14"/>
      <c r="CWP2403" s="14"/>
      <c r="CWQ2403" s="14"/>
      <c r="CWR2403" s="14"/>
      <c r="CWS2403" s="14"/>
      <c r="CWT2403" s="14"/>
      <c r="CWU2403" s="14"/>
      <c r="CWV2403" s="14"/>
      <c r="CWW2403" s="14"/>
      <c r="CWX2403" s="14"/>
      <c r="CWY2403" s="14"/>
      <c r="CWZ2403" s="14"/>
      <c r="CXA2403" s="14"/>
      <c r="CXB2403" s="14"/>
      <c r="CXC2403" s="14"/>
      <c r="CXD2403" s="14"/>
      <c r="CXE2403" s="14"/>
      <c r="CXF2403" s="14"/>
      <c r="CXG2403" s="14"/>
      <c r="CXH2403" s="14"/>
      <c r="CXI2403" s="14"/>
      <c r="CXJ2403" s="14"/>
      <c r="CXK2403" s="14"/>
      <c r="CXL2403" s="14"/>
      <c r="CXM2403" s="14"/>
      <c r="CXN2403" s="14"/>
      <c r="CXO2403" s="14"/>
      <c r="CXP2403" s="14"/>
      <c r="CXQ2403" s="14"/>
      <c r="CXR2403" s="14"/>
      <c r="CXS2403" s="14"/>
      <c r="CXT2403" s="14"/>
      <c r="CXU2403" s="14"/>
      <c r="CXV2403" s="14"/>
      <c r="CXW2403" s="14"/>
      <c r="CXX2403" s="14"/>
      <c r="CXY2403" s="14"/>
      <c r="CXZ2403" s="14"/>
      <c r="CYA2403" s="14"/>
      <c r="CYB2403" s="14"/>
      <c r="CYC2403" s="14"/>
      <c r="CYD2403" s="14"/>
      <c r="CYE2403" s="14"/>
      <c r="CYF2403" s="14"/>
      <c r="CYG2403" s="14"/>
      <c r="CYH2403" s="14"/>
      <c r="CYI2403" s="14"/>
      <c r="CYJ2403" s="14"/>
      <c r="CYK2403" s="14"/>
      <c r="CYL2403" s="14"/>
      <c r="CYM2403" s="14"/>
      <c r="CYN2403" s="14"/>
      <c r="CYO2403" s="14"/>
      <c r="CYP2403" s="14"/>
      <c r="CYQ2403" s="14"/>
      <c r="CYR2403" s="14"/>
      <c r="CYS2403" s="14"/>
      <c r="CYT2403" s="14"/>
      <c r="CYU2403" s="14"/>
      <c r="CYV2403" s="14"/>
      <c r="CYW2403" s="14"/>
      <c r="CYX2403" s="14"/>
      <c r="CYY2403" s="14"/>
      <c r="CYZ2403" s="14"/>
      <c r="CZA2403" s="14"/>
      <c r="CZB2403" s="14"/>
      <c r="CZC2403" s="14"/>
      <c r="CZD2403" s="14"/>
      <c r="CZE2403" s="14"/>
      <c r="CZF2403" s="14"/>
      <c r="CZG2403" s="14"/>
      <c r="CZH2403" s="14"/>
      <c r="CZI2403" s="14"/>
      <c r="CZJ2403" s="14"/>
      <c r="CZK2403" s="14"/>
      <c r="CZL2403" s="14"/>
      <c r="CZM2403" s="14"/>
      <c r="CZN2403" s="14"/>
      <c r="CZO2403" s="14"/>
      <c r="CZP2403" s="14"/>
      <c r="CZQ2403" s="14"/>
      <c r="CZR2403" s="14"/>
      <c r="CZS2403" s="14"/>
      <c r="CZT2403" s="14"/>
      <c r="CZU2403" s="14"/>
      <c r="CZV2403" s="14"/>
      <c r="CZW2403" s="14"/>
      <c r="CZX2403" s="14"/>
      <c r="CZY2403" s="14"/>
      <c r="CZZ2403" s="14"/>
      <c r="DAA2403" s="14"/>
      <c r="DAB2403" s="14"/>
      <c r="DAC2403" s="14"/>
      <c r="DAD2403" s="14"/>
      <c r="DAE2403" s="14"/>
      <c r="DAF2403" s="14"/>
      <c r="DAG2403" s="14"/>
      <c r="DAH2403" s="14"/>
      <c r="DAI2403" s="14"/>
      <c r="DAJ2403" s="14"/>
      <c r="DAK2403" s="14"/>
      <c r="DAL2403" s="14"/>
      <c r="DAM2403" s="14"/>
      <c r="DAN2403" s="14"/>
      <c r="DAO2403" s="14"/>
      <c r="DAP2403" s="14"/>
      <c r="DAQ2403" s="14"/>
      <c r="DAR2403" s="14"/>
      <c r="DAS2403" s="14"/>
      <c r="DAT2403" s="14"/>
      <c r="DAU2403" s="14"/>
      <c r="DAV2403" s="14"/>
      <c r="DAW2403" s="14"/>
      <c r="DAX2403" s="14"/>
      <c r="DAY2403" s="14"/>
      <c r="DAZ2403" s="14"/>
      <c r="DBA2403" s="14"/>
      <c r="DBB2403" s="14"/>
      <c r="DBC2403" s="14"/>
      <c r="DBD2403" s="14"/>
      <c r="DBE2403" s="14"/>
      <c r="DBF2403" s="14"/>
      <c r="DBG2403" s="14"/>
      <c r="DBH2403" s="14"/>
      <c r="DBI2403" s="14"/>
      <c r="DBJ2403" s="14"/>
      <c r="DBK2403" s="14"/>
      <c r="DBL2403" s="14"/>
      <c r="DBM2403" s="14"/>
      <c r="DBN2403" s="14"/>
      <c r="DBO2403" s="14"/>
      <c r="DBP2403" s="14"/>
      <c r="DBQ2403" s="14"/>
      <c r="DBR2403" s="14"/>
      <c r="DBS2403" s="14"/>
      <c r="DBT2403" s="14"/>
      <c r="DBU2403" s="14"/>
      <c r="DBV2403" s="14"/>
      <c r="DBW2403" s="14"/>
      <c r="DBX2403" s="14"/>
      <c r="DBY2403" s="14"/>
      <c r="DBZ2403" s="14"/>
      <c r="DCA2403" s="14"/>
      <c r="DCB2403" s="14"/>
      <c r="DCC2403" s="14"/>
      <c r="DCD2403" s="14"/>
      <c r="DCE2403" s="14"/>
      <c r="DCF2403" s="14"/>
      <c r="DCG2403" s="14"/>
      <c r="DCH2403" s="14"/>
      <c r="DCI2403" s="14"/>
      <c r="DCJ2403" s="14"/>
      <c r="DCK2403" s="14"/>
      <c r="DCL2403" s="14"/>
      <c r="DCM2403" s="14"/>
      <c r="DCN2403" s="14"/>
      <c r="DCO2403" s="14"/>
      <c r="DCP2403" s="14"/>
      <c r="DCQ2403" s="14"/>
      <c r="DCR2403" s="14"/>
      <c r="DCS2403" s="14"/>
      <c r="DCT2403" s="14"/>
      <c r="DCU2403" s="14"/>
      <c r="DCV2403" s="14"/>
      <c r="DCW2403" s="14"/>
      <c r="DCX2403" s="14"/>
      <c r="DCY2403" s="14"/>
      <c r="DCZ2403" s="14"/>
      <c r="DDA2403" s="14"/>
      <c r="DDB2403" s="14"/>
      <c r="DDC2403" s="14"/>
      <c r="DDD2403" s="14"/>
      <c r="DDE2403" s="14"/>
      <c r="DDF2403" s="14"/>
      <c r="DDG2403" s="14"/>
      <c r="DDH2403" s="14"/>
      <c r="DDI2403" s="14"/>
      <c r="DDJ2403" s="14"/>
      <c r="DDK2403" s="14"/>
      <c r="DDL2403" s="14"/>
      <c r="DDM2403" s="14"/>
      <c r="DDN2403" s="14"/>
      <c r="DDO2403" s="14"/>
      <c r="DDP2403" s="14"/>
      <c r="DDQ2403" s="14"/>
      <c r="DDR2403" s="14"/>
      <c r="DDS2403" s="14"/>
      <c r="DDT2403" s="14"/>
      <c r="DDU2403" s="14"/>
      <c r="DDV2403" s="14"/>
      <c r="DDW2403" s="14"/>
      <c r="DDX2403" s="14"/>
      <c r="DDY2403" s="14"/>
      <c r="DDZ2403" s="14"/>
      <c r="DEA2403" s="14"/>
      <c r="DEB2403" s="14"/>
      <c r="DEC2403" s="14"/>
      <c r="DED2403" s="14"/>
      <c r="DEE2403" s="14"/>
      <c r="DEF2403" s="14"/>
      <c r="DEG2403" s="14"/>
      <c r="DEH2403" s="14"/>
      <c r="DEI2403" s="14"/>
      <c r="DEJ2403" s="14"/>
      <c r="DEK2403" s="14"/>
      <c r="DEL2403" s="14"/>
      <c r="DEM2403" s="14"/>
      <c r="DEN2403" s="14"/>
      <c r="DEO2403" s="14"/>
      <c r="DEP2403" s="14"/>
      <c r="DEQ2403" s="14"/>
      <c r="DER2403" s="14"/>
      <c r="DES2403" s="14"/>
      <c r="DET2403" s="14"/>
      <c r="DEU2403" s="14"/>
      <c r="DEV2403" s="14"/>
      <c r="DEW2403" s="14"/>
      <c r="DEX2403" s="14"/>
      <c r="DEY2403" s="14"/>
      <c r="DEZ2403" s="14"/>
      <c r="DFA2403" s="14"/>
      <c r="DFB2403" s="14"/>
      <c r="DFC2403" s="14"/>
      <c r="DFD2403" s="14"/>
      <c r="DFE2403" s="14"/>
      <c r="DFF2403" s="14"/>
      <c r="DFG2403" s="14"/>
      <c r="DFH2403" s="14"/>
      <c r="DFI2403" s="14"/>
      <c r="DFJ2403" s="14"/>
      <c r="DFK2403" s="14"/>
      <c r="DFL2403" s="14"/>
      <c r="DFM2403" s="14"/>
      <c r="DFN2403" s="14"/>
      <c r="DFO2403" s="14"/>
      <c r="DFP2403" s="14"/>
      <c r="DFQ2403" s="14"/>
      <c r="DFR2403" s="14"/>
      <c r="DFS2403" s="14"/>
      <c r="DFT2403" s="14"/>
      <c r="DFU2403" s="14"/>
      <c r="DFV2403" s="14"/>
      <c r="DFW2403" s="14"/>
      <c r="DFX2403" s="14"/>
      <c r="DFY2403" s="14"/>
      <c r="DFZ2403" s="14"/>
      <c r="DGA2403" s="14"/>
      <c r="DGB2403" s="14"/>
      <c r="DGC2403" s="14"/>
      <c r="DGD2403" s="14"/>
      <c r="DGE2403" s="14"/>
      <c r="DGF2403" s="14"/>
      <c r="DGG2403" s="14"/>
      <c r="DGH2403" s="14"/>
      <c r="DGI2403" s="14"/>
      <c r="DGJ2403" s="14"/>
      <c r="DGK2403" s="14"/>
      <c r="DGL2403" s="14"/>
      <c r="DGM2403" s="14"/>
      <c r="DGN2403" s="14"/>
      <c r="DGO2403" s="14"/>
      <c r="DGP2403" s="14"/>
      <c r="DGQ2403" s="14"/>
      <c r="DGR2403" s="14"/>
      <c r="DGS2403" s="14"/>
      <c r="DGT2403" s="14"/>
      <c r="DGU2403" s="14"/>
      <c r="DGV2403" s="14"/>
      <c r="DGW2403" s="14"/>
      <c r="DGX2403" s="14"/>
      <c r="DGY2403" s="14"/>
      <c r="DGZ2403" s="14"/>
      <c r="DHA2403" s="14"/>
      <c r="DHB2403" s="14"/>
      <c r="DHC2403" s="14"/>
      <c r="DHD2403" s="14"/>
      <c r="DHE2403" s="14"/>
      <c r="DHF2403" s="14"/>
      <c r="DHG2403" s="14"/>
      <c r="DHH2403" s="14"/>
      <c r="DHI2403" s="14"/>
      <c r="DHJ2403" s="14"/>
      <c r="DHK2403" s="14"/>
      <c r="DHL2403" s="14"/>
      <c r="DHM2403" s="14"/>
      <c r="DHN2403" s="14"/>
      <c r="DHO2403" s="14"/>
      <c r="DHP2403" s="14"/>
      <c r="DHQ2403" s="14"/>
      <c r="DHR2403" s="14"/>
      <c r="DHS2403" s="14"/>
      <c r="DHT2403" s="14"/>
      <c r="DHU2403" s="14"/>
      <c r="DHV2403" s="14"/>
      <c r="DHW2403" s="14"/>
      <c r="DHX2403" s="14"/>
      <c r="DHY2403" s="14"/>
      <c r="DHZ2403" s="14"/>
      <c r="DIA2403" s="14"/>
      <c r="DIB2403" s="14"/>
      <c r="DIC2403" s="14"/>
      <c r="DID2403" s="14"/>
      <c r="DIE2403" s="14"/>
      <c r="DIF2403" s="14"/>
      <c r="DIG2403" s="14"/>
      <c r="DIH2403" s="14"/>
      <c r="DII2403" s="14"/>
      <c r="DIJ2403" s="14"/>
      <c r="DIK2403" s="14"/>
      <c r="DIL2403" s="14"/>
      <c r="DIM2403" s="14"/>
      <c r="DIN2403" s="14"/>
      <c r="DIO2403" s="14"/>
      <c r="DIP2403" s="14"/>
      <c r="DIQ2403" s="14"/>
      <c r="DIR2403" s="14"/>
      <c r="DIS2403" s="14"/>
      <c r="DIT2403" s="14"/>
      <c r="DIU2403" s="14"/>
      <c r="DIV2403" s="14"/>
      <c r="DIW2403" s="14"/>
      <c r="DIX2403" s="14"/>
      <c r="DIY2403" s="14"/>
      <c r="DIZ2403" s="14"/>
      <c r="DJA2403" s="14"/>
      <c r="DJB2403" s="14"/>
      <c r="DJC2403" s="14"/>
      <c r="DJD2403" s="14"/>
      <c r="DJE2403" s="14"/>
      <c r="DJF2403" s="14"/>
      <c r="DJG2403" s="14"/>
      <c r="DJH2403" s="14"/>
      <c r="DJI2403" s="14"/>
      <c r="DJJ2403" s="14"/>
      <c r="DJK2403" s="14"/>
      <c r="DJL2403" s="14"/>
      <c r="DJM2403" s="14"/>
      <c r="DJN2403" s="14"/>
      <c r="DJO2403" s="14"/>
      <c r="DJP2403" s="14"/>
      <c r="DJQ2403" s="14"/>
      <c r="DJR2403" s="14"/>
      <c r="DJS2403" s="14"/>
      <c r="DJT2403" s="14"/>
      <c r="DJU2403" s="14"/>
      <c r="DJV2403" s="14"/>
      <c r="DJW2403" s="14"/>
      <c r="DJX2403" s="14"/>
      <c r="DJY2403" s="14"/>
      <c r="DJZ2403" s="14"/>
      <c r="DKA2403" s="14"/>
      <c r="DKB2403" s="14"/>
      <c r="DKC2403" s="14"/>
      <c r="DKD2403" s="14"/>
      <c r="DKE2403" s="14"/>
      <c r="DKF2403" s="14"/>
      <c r="DKG2403" s="14"/>
      <c r="DKH2403" s="14"/>
      <c r="DKI2403" s="14"/>
      <c r="DKJ2403" s="14"/>
      <c r="DKK2403" s="14"/>
      <c r="DKL2403" s="14"/>
      <c r="DKM2403" s="14"/>
      <c r="DKN2403" s="14"/>
      <c r="DKO2403" s="14"/>
      <c r="DKP2403" s="14"/>
      <c r="DKQ2403" s="14"/>
      <c r="DKR2403" s="14"/>
      <c r="DKS2403" s="14"/>
      <c r="DKT2403" s="14"/>
      <c r="DKU2403" s="14"/>
      <c r="DKV2403" s="14"/>
      <c r="DKW2403" s="14"/>
      <c r="DKX2403" s="14"/>
      <c r="DKY2403" s="14"/>
      <c r="DKZ2403" s="14"/>
      <c r="DLA2403" s="14"/>
      <c r="DLB2403" s="14"/>
      <c r="DLC2403" s="14"/>
      <c r="DLD2403" s="14"/>
      <c r="DLE2403" s="14"/>
      <c r="DLF2403" s="14"/>
      <c r="DLG2403" s="14"/>
      <c r="DLH2403" s="14"/>
      <c r="DLI2403" s="14"/>
      <c r="DLJ2403" s="14"/>
      <c r="DLK2403" s="14"/>
      <c r="DLL2403" s="14"/>
      <c r="DLM2403" s="14"/>
      <c r="DLN2403" s="14"/>
      <c r="DLO2403" s="14"/>
      <c r="DLP2403" s="14"/>
      <c r="DLQ2403" s="14"/>
      <c r="DLR2403" s="14"/>
      <c r="DLS2403" s="14"/>
      <c r="DLT2403" s="14"/>
      <c r="DLU2403" s="14"/>
      <c r="DLV2403" s="14"/>
      <c r="DLW2403" s="14"/>
      <c r="DLX2403" s="14"/>
      <c r="DLY2403" s="14"/>
      <c r="DLZ2403" s="14"/>
      <c r="DMA2403" s="14"/>
      <c r="DMB2403" s="14"/>
      <c r="DMC2403" s="14"/>
      <c r="DMD2403" s="14"/>
      <c r="DME2403" s="14"/>
      <c r="DMF2403" s="14"/>
      <c r="DMG2403" s="14"/>
      <c r="DMH2403" s="14"/>
      <c r="DMI2403" s="14"/>
      <c r="DMJ2403" s="14"/>
      <c r="DMK2403" s="14"/>
      <c r="DML2403" s="14"/>
      <c r="DMM2403" s="14"/>
      <c r="DMN2403" s="14"/>
      <c r="DMO2403" s="14"/>
      <c r="DMP2403" s="14"/>
      <c r="DMQ2403" s="14"/>
      <c r="DMR2403" s="14"/>
      <c r="DMS2403" s="14"/>
      <c r="DMT2403" s="14"/>
      <c r="DMU2403" s="14"/>
      <c r="DMV2403" s="14"/>
      <c r="DMW2403" s="14"/>
      <c r="DMX2403" s="14"/>
      <c r="DMY2403" s="14"/>
      <c r="DMZ2403" s="14"/>
      <c r="DNA2403" s="14"/>
      <c r="DNB2403" s="14"/>
      <c r="DNC2403" s="14"/>
      <c r="DND2403" s="14"/>
      <c r="DNE2403" s="14"/>
      <c r="DNF2403" s="14"/>
      <c r="DNG2403" s="14"/>
      <c r="DNH2403" s="14"/>
      <c r="DNI2403" s="14"/>
      <c r="DNJ2403" s="14"/>
      <c r="DNK2403" s="14"/>
      <c r="DNL2403" s="14"/>
      <c r="DNM2403" s="14"/>
      <c r="DNN2403" s="14"/>
      <c r="DNO2403" s="14"/>
      <c r="DNP2403" s="14"/>
      <c r="DNQ2403" s="14"/>
      <c r="DNR2403" s="14"/>
      <c r="DNS2403" s="14"/>
      <c r="DNT2403" s="14"/>
      <c r="DNU2403" s="14"/>
      <c r="DNV2403" s="14"/>
      <c r="DNW2403" s="14"/>
      <c r="DNX2403" s="14"/>
      <c r="DNY2403" s="14"/>
      <c r="DNZ2403" s="14"/>
      <c r="DOA2403" s="14"/>
      <c r="DOB2403" s="14"/>
      <c r="DOC2403" s="14"/>
      <c r="DOD2403" s="14"/>
      <c r="DOE2403" s="14"/>
      <c r="DOF2403" s="14"/>
      <c r="DOG2403" s="14"/>
      <c r="DOH2403" s="14"/>
      <c r="DOI2403" s="14"/>
      <c r="DOJ2403" s="14"/>
      <c r="DOK2403" s="14"/>
      <c r="DOL2403" s="14"/>
      <c r="DOM2403" s="14"/>
      <c r="DON2403" s="14"/>
      <c r="DOO2403" s="14"/>
      <c r="DOP2403" s="14"/>
      <c r="DOQ2403" s="14"/>
      <c r="DOR2403" s="14"/>
      <c r="DOS2403" s="14"/>
      <c r="DOT2403" s="14"/>
      <c r="DOU2403" s="14"/>
      <c r="DOV2403" s="14"/>
      <c r="DOW2403" s="14"/>
      <c r="DOX2403" s="14"/>
      <c r="DOY2403" s="14"/>
      <c r="DOZ2403" s="14"/>
      <c r="DPA2403" s="14"/>
      <c r="DPB2403" s="14"/>
      <c r="DPC2403" s="14"/>
      <c r="DPD2403" s="14"/>
      <c r="DPE2403" s="14"/>
      <c r="DPF2403" s="14"/>
      <c r="DPG2403" s="14"/>
      <c r="DPH2403" s="14"/>
      <c r="DPI2403" s="14"/>
      <c r="DPJ2403" s="14"/>
      <c r="DPK2403" s="14"/>
      <c r="DPL2403" s="14"/>
      <c r="DPM2403" s="14"/>
      <c r="DPN2403" s="14"/>
      <c r="DPO2403" s="14"/>
      <c r="DPP2403" s="14"/>
      <c r="DPQ2403" s="14"/>
      <c r="DPR2403" s="14"/>
      <c r="DPS2403" s="14"/>
      <c r="DPT2403" s="14"/>
      <c r="DPU2403" s="14"/>
      <c r="DPV2403" s="14"/>
      <c r="DPW2403" s="14"/>
      <c r="DPX2403" s="14"/>
      <c r="DPY2403" s="14"/>
      <c r="DPZ2403" s="14"/>
      <c r="DQA2403" s="14"/>
      <c r="DQB2403" s="14"/>
      <c r="DQC2403" s="14"/>
      <c r="DQD2403" s="14"/>
      <c r="DQE2403" s="14"/>
      <c r="DQF2403" s="14"/>
      <c r="DQG2403" s="14"/>
      <c r="DQH2403" s="14"/>
      <c r="DQI2403" s="14"/>
      <c r="DQJ2403" s="14"/>
      <c r="DQK2403" s="14"/>
      <c r="DQL2403" s="14"/>
      <c r="DQM2403" s="14"/>
      <c r="DQN2403" s="14"/>
      <c r="DQO2403" s="14"/>
      <c r="DQP2403" s="14"/>
      <c r="DQQ2403" s="14"/>
      <c r="DQR2403" s="14"/>
      <c r="DQS2403" s="14"/>
      <c r="DQT2403" s="14"/>
      <c r="DQU2403" s="14"/>
      <c r="DQV2403" s="14"/>
      <c r="DQW2403" s="14"/>
      <c r="DQX2403" s="14"/>
      <c r="DQY2403" s="14"/>
      <c r="DQZ2403" s="14"/>
      <c r="DRA2403" s="14"/>
      <c r="DRB2403" s="14"/>
      <c r="DRC2403" s="14"/>
      <c r="DRD2403" s="14"/>
      <c r="DRE2403" s="14"/>
      <c r="DRF2403" s="14"/>
      <c r="DRG2403" s="14"/>
      <c r="DRH2403" s="14"/>
      <c r="DRI2403" s="14"/>
      <c r="DRJ2403" s="14"/>
      <c r="DRK2403" s="14"/>
      <c r="DRL2403" s="14"/>
      <c r="DRM2403" s="14"/>
      <c r="DRN2403" s="14"/>
      <c r="DRO2403" s="14"/>
      <c r="DRP2403" s="14"/>
      <c r="DRQ2403" s="14"/>
      <c r="DRR2403" s="14"/>
      <c r="DRS2403" s="14"/>
      <c r="DRT2403" s="14"/>
      <c r="DRU2403" s="14"/>
      <c r="DRV2403" s="14"/>
      <c r="DRW2403" s="14"/>
      <c r="DRX2403" s="14"/>
      <c r="DRY2403" s="14"/>
      <c r="DRZ2403" s="14"/>
      <c r="DSA2403" s="14"/>
      <c r="DSB2403" s="14"/>
      <c r="DSC2403" s="14"/>
      <c r="DSD2403" s="14"/>
      <c r="DSE2403" s="14"/>
      <c r="DSF2403" s="14"/>
      <c r="DSG2403" s="14"/>
      <c r="DSH2403" s="14"/>
      <c r="DSI2403" s="14"/>
      <c r="DSJ2403" s="14"/>
      <c r="DSK2403" s="14"/>
      <c r="DSL2403" s="14"/>
      <c r="DSM2403" s="14"/>
      <c r="DSN2403" s="14"/>
      <c r="DSO2403" s="14"/>
      <c r="DSP2403" s="14"/>
      <c r="DSQ2403" s="14"/>
      <c r="DSR2403" s="14"/>
      <c r="DSS2403" s="14"/>
      <c r="DST2403" s="14"/>
      <c r="DSU2403" s="14"/>
      <c r="DSV2403" s="14"/>
      <c r="DSW2403" s="14"/>
      <c r="DSX2403" s="14"/>
      <c r="DSY2403" s="14"/>
      <c r="DSZ2403" s="14"/>
      <c r="DTA2403" s="14"/>
      <c r="DTB2403" s="14"/>
      <c r="DTC2403" s="14"/>
      <c r="DTD2403" s="14"/>
      <c r="DTE2403" s="14"/>
      <c r="DTF2403" s="14"/>
      <c r="DTG2403" s="14"/>
      <c r="DTH2403" s="14"/>
      <c r="DTI2403" s="14"/>
      <c r="DTJ2403" s="14"/>
      <c r="DTK2403" s="14"/>
      <c r="DTL2403" s="14"/>
      <c r="DTM2403" s="14"/>
      <c r="DTN2403" s="14"/>
      <c r="DTO2403" s="14"/>
      <c r="DTP2403" s="14"/>
      <c r="DTQ2403" s="14"/>
      <c r="DTR2403" s="14"/>
      <c r="DTS2403" s="14"/>
      <c r="DTT2403" s="14"/>
      <c r="DTU2403" s="14"/>
      <c r="DTV2403" s="14"/>
      <c r="DTW2403" s="14"/>
      <c r="DTX2403" s="14"/>
      <c r="DTY2403" s="14"/>
      <c r="DTZ2403" s="14"/>
      <c r="DUA2403" s="14"/>
      <c r="DUB2403" s="14"/>
      <c r="DUC2403" s="14"/>
      <c r="DUD2403" s="14"/>
      <c r="DUE2403" s="14"/>
      <c r="DUF2403" s="14"/>
      <c r="DUG2403" s="14"/>
      <c r="DUH2403" s="14"/>
      <c r="DUI2403" s="14"/>
      <c r="DUJ2403" s="14"/>
      <c r="DUK2403" s="14"/>
      <c r="DUL2403" s="14"/>
      <c r="DUM2403" s="14"/>
      <c r="DUN2403" s="14"/>
      <c r="DUO2403" s="14"/>
      <c r="DUP2403" s="14"/>
      <c r="DUQ2403" s="14"/>
      <c r="DUR2403" s="14"/>
      <c r="DUS2403" s="14"/>
      <c r="DUT2403" s="14"/>
      <c r="DUU2403" s="14"/>
      <c r="DUV2403" s="14"/>
      <c r="DUW2403" s="14"/>
      <c r="DUX2403" s="14"/>
      <c r="DUY2403" s="14"/>
      <c r="DUZ2403" s="14"/>
      <c r="DVA2403" s="14"/>
      <c r="DVB2403" s="14"/>
      <c r="DVC2403" s="14"/>
      <c r="DVD2403" s="14"/>
      <c r="DVE2403" s="14"/>
      <c r="DVF2403" s="14"/>
      <c r="DVG2403" s="14"/>
      <c r="DVH2403" s="14"/>
      <c r="DVI2403" s="14"/>
      <c r="DVJ2403" s="14"/>
      <c r="DVK2403" s="14"/>
      <c r="DVL2403" s="14"/>
      <c r="DVM2403" s="14"/>
      <c r="DVN2403" s="14"/>
      <c r="DVO2403" s="14"/>
      <c r="DVP2403" s="14"/>
      <c r="DVQ2403" s="14"/>
      <c r="DVR2403" s="14"/>
      <c r="DVS2403" s="14"/>
      <c r="DVT2403" s="14"/>
      <c r="DVU2403" s="14"/>
      <c r="DVV2403" s="14"/>
      <c r="DVW2403" s="14"/>
      <c r="DVX2403" s="14"/>
      <c r="DVY2403" s="14"/>
      <c r="DVZ2403" s="14"/>
      <c r="DWA2403" s="14"/>
      <c r="DWB2403" s="14"/>
      <c r="DWC2403" s="14"/>
      <c r="DWD2403" s="14"/>
      <c r="DWE2403" s="14"/>
      <c r="DWF2403" s="14"/>
      <c r="DWG2403" s="14"/>
      <c r="DWH2403" s="14"/>
      <c r="DWI2403" s="14"/>
      <c r="DWJ2403" s="14"/>
      <c r="DWK2403" s="14"/>
      <c r="DWL2403" s="14"/>
      <c r="DWM2403" s="14"/>
      <c r="DWN2403" s="14"/>
      <c r="DWO2403" s="14"/>
      <c r="DWP2403" s="14"/>
      <c r="DWQ2403" s="14"/>
      <c r="DWR2403" s="14"/>
      <c r="DWS2403" s="14"/>
      <c r="DWT2403" s="14"/>
      <c r="DWU2403" s="14"/>
      <c r="DWV2403" s="14"/>
      <c r="DWW2403" s="14"/>
      <c r="DWX2403" s="14"/>
      <c r="DWY2403" s="14"/>
      <c r="DWZ2403" s="14"/>
      <c r="DXA2403" s="14"/>
      <c r="DXB2403" s="14"/>
      <c r="DXC2403" s="14"/>
      <c r="DXD2403" s="14"/>
      <c r="DXE2403" s="14"/>
      <c r="DXF2403" s="14"/>
      <c r="DXG2403" s="14"/>
      <c r="DXH2403" s="14"/>
      <c r="DXI2403" s="14"/>
      <c r="DXJ2403" s="14"/>
      <c r="DXK2403" s="14"/>
      <c r="DXL2403" s="14"/>
      <c r="DXM2403" s="14"/>
      <c r="DXN2403" s="14"/>
      <c r="DXO2403" s="14"/>
      <c r="DXP2403" s="14"/>
      <c r="DXQ2403" s="14"/>
      <c r="DXR2403" s="14"/>
      <c r="DXS2403" s="14"/>
      <c r="DXT2403" s="14"/>
      <c r="DXU2403" s="14"/>
      <c r="DXV2403" s="14"/>
      <c r="DXW2403" s="14"/>
      <c r="DXX2403" s="14"/>
      <c r="DXY2403" s="14"/>
      <c r="DXZ2403" s="14"/>
      <c r="DYA2403" s="14"/>
      <c r="DYB2403" s="14"/>
      <c r="DYC2403" s="14"/>
      <c r="DYD2403" s="14"/>
      <c r="DYE2403" s="14"/>
      <c r="DYF2403" s="14"/>
      <c r="DYG2403" s="14"/>
      <c r="DYH2403" s="14"/>
      <c r="DYI2403" s="14"/>
      <c r="DYJ2403" s="14"/>
      <c r="DYK2403" s="14"/>
      <c r="DYL2403" s="14"/>
      <c r="DYM2403" s="14"/>
      <c r="DYN2403" s="14"/>
      <c r="DYO2403" s="14"/>
      <c r="DYP2403" s="14"/>
      <c r="DYQ2403" s="14"/>
      <c r="DYR2403" s="14"/>
      <c r="DYS2403" s="14"/>
      <c r="DYT2403" s="14"/>
      <c r="DYU2403" s="14"/>
      <c r="DYV2403" s="14"/>
      <c r="DYW2403" s="14"/>
      <c r="DYX2403" s="14"/>
      <c r="DYY2403" s="14"/>
      <c r="DYZ2403" s="14"/>
      <c r="DZA2403" s="14"/>
      <c r="DZB2403" s="14"/>
      <c r="DZC2403" s="14"/>
      <c r="DZD2403" s="14"/>
      <c r="DZE2403" s="14"/>
      <c r="DZF2403" s="14"/>
      <c r="DZG2403" s="14"/>
      <c r="DZH2403" s="14"/>
      <c r="DZI2403" s="14"/>
      <c r="DZJ2403" s="14"/>
      <c r="DZK2403" s="14"/>
      <c r="DZL2403" s="14"/>
      <c r="DZM2403" s="14"/>
      <c r="DZN2403" s="14"/>
      <c r="DZO2403" s="14"/>
      <c r="DZP2403" s="14"/>
      <c r="DZQ2403" s="14"/>
      <c r="DZR2403" s="14"/>
      <c r="DZS2403" s="14"/>
      <c r="DZT2403" s="14"/>
      <c r="DZU2403" s="14"/>
      <c r="DZV2403" s="14"/>
      <c r="DZW2403" s="14"/>
      <c r="DZX2403" s="14"/>
      <c r="DZY2403" s="14"/>
      <c r="DZZ2403" s="14"/>
      <c r="EAA2403" s="14"/>
      <c r="EAB2403" s="14"/>
      <c r="EAC2403" s="14"/>
      <c r="EAD2403" s="14"/>
      <c r="EAE2403" s="14"/>
      <c r="EAF2403" s="14"/>
      <c r="EAG2403" s="14"/>
      <c r="EAH2403" s="14"/>
      <c r="EAI2403" s="14"/>
      <c r="EAJ2403" s="14"/>
      <c r="EAK2403" s="14"/>
      <c r="EAL2403" s="14"/>
      <c r="EAM2403" s="14"/>
      <c r="EAN2403" s="14"/>
      <c r="EAO2403" s="14"/>
      <c r="EAP2403" s="14"/>
      <c r="EAQ2403" s="14"/>
      <c r="EAR2403" s="14"/>
      <c r="EAS2403" s="14"/>
      <c r="EAT2403" s="14"/>
      <c r="EAU2403" s="14"/>
      <c r="EAV2403" s="14"/>
      <c r="EAW2403" s="14"/>
      <c r="EAX2403" s="14"/>
      <c r="EAY2403" s="14"/>
      <c r="EAZ2403" s="14"/>
      <c r="EBA2403" s="14"/>
      <c r="EBB2403" s="14"/>
      <c r="EBC2403" s="14"/>
      <c r="EBD2403" s="14"/>
      <c r="EBE2403" s="14"/>
      <c r="EBF2403" s="14"/>
      <c r="EBG2403" s="14"/>
      <c r="EBH2403" s="14"/>
      <c r="EBI2403" s="14"/>
      <c r="EBJ2403" s="14"/>
      <c r="EBK2403" s="14"/>
      <c r="EBL2403" s="14"/>
      <c r="EBM2403" s="14"/>
      <c r="EBN2403" s="14"/>
      <c r="EBO2403" s="14"/>
      <c r="EBP2403" s="14"/>
      <c r="EBQ2403" s="14"/>
      <c r="EBR2403" s="14"/>
      <c r="EBS2403" s="14"/>
      <c r="EBT2403" s="14"/>
      <c r="EBU2403" s="14"/>
      <c r="EBV2403" s="14"/>
      <c r="EBW2403" s="14"/>
      <c r="EBX2403" s="14"/>
      <c r="EBY2403" s="14"/>
      <c r="EBZ2403" s="14"/>
      <c r="ECA2403" s="14"/>
      <c r="ECB2403" s="14"/>
      <c r="ECC2403" s="14"/>
      <c r="ECD2403" s="14"/>
      <c r="ECE2403" s="14"/>
      <c r="ECF2403" s="14"/>
      <c r="ECG2403" s="14"/>
      <c r="ECH2403" s="14"/>
      <c r="ECI2403" s="14"/>
      <c r="ECJ2403" s="14"/>
      <c r="ECK2403" s="14"/>
      <c r="ECL2403" s="14"/>
      <c r="ECM2403" s="14"/>
      <c r="ECN2403" s="14"/>
      <c r="ECO2403" s="14"/>
      <c r="ECP2403" s="14"/>
      <c r="ECQ2403" s="14"/>
      <c r="ECR2403" s="14"/>
      <c r="ECS2403" s="14"/>
      <c r="ECT2403" s="14"/>
      <c r="ECU2403" s="14"/>
      <c r="ECV2403" s="14"/>
      <c r="ECW2403" s="14"/>
      <c r="ECX2403" s="14"/>
      <c r="ECY2403" s="14"/>
      <c r="ECZ2403" s="14"/>
      <c r="EDA2403" s="14"/>
      <c r="EDB2403" s="14"/>
      <c r="EDC2403" s="14"/>
      <c r="EDD2403" s="14"/>
      <c r="EDE2403" s="14"/>
      <c r="EDF2403" s="14"/>
      <c r="EDG2403" s="14"/>
      <c r="EDH2403" s="14"/>
      <c r="EDI2403" s="14"/>
      <c r="EDJ2403" s="14"/>
      <c r="EDK2403" s="14"/>
      <c r="EDL2403" s="14"/>
      <c r="EDM2403" s="14"/>
      <c r="EDN2403" s="14"/>
      <c r="EDO2403" s="14"/>
      <c r="EDP2403" s="14"/>
      <c r="EDQ2403" s="14"/>
      <c r="EDR2403" s="14"/>
      <c r="EDS2403" s="14"/>
      <c r="EDT2403" s="14"/>
      <c r="EDU2403" s="14"/>
      <c r="EDV2403" s="14"/>
      <c r="EDW2403" s="14"/>
      <c r="EDX2403" s="14"/>
      <c r="EDY2403" s="14"/>
      <c r="EDZ2403" s="14"/>
      <c r="EEA2403" s="14"/>
      <c r="EEB2403" s="14"/>
      <c r="EEC2403" s="14"/>
      <c r="EED2403" s="14"/>
      <c r="EEE2403" s="14"/>
      <c r="EEF2403" s="14"/>
      <c r="EEG2403" s="14"/>
      <c r="EEH2403" s="14"/>
      <c r="EEI2403" s="14"/>
      <c r="EEJ2403" s="14"/>
      <c r="EEK2403" s="14"/>
      <c r="EEL2403" s="14"/>
      <c r="EEM2403" s="14"/>
      <c r="EEN2403" s="14"/>
      <c r="EEO2403" s="14"/>
      <c r="EEP2403" s="14"/>
      <c r="EEQ2403" s="14"/>
      <c r="EER2403" s="14"/>
      <c r="EES2403" s="14"/>
      <c r="EET2403" s="14"/>
      <c r="EEU2403" s="14"/>
      <c r="EEV2403" s="14"/>
      <c r="EEW2403" s="14"/>
      <c r="EEX2403" s="14"/>
      <c r="EEY2403" s="14"/>
      <c r="EEZ2403" s="14"/>
      <c r="EFA2403" s="14"/>
      <c r="EFB2403" s="14"/>
      <c r="EFC2403" s="14"/>
      <c r="EFD2403" s="14"/>
      <c r="EFE2403" s="14"/>
      <c r="EFF2403" s="14"/>
      <c r="EFG2403" s="14"/>
      <c r="EFH2403" s="14"/>
      <c r="EFI2403" s="14"/>
      <c r="EFJ2403" s="14"/>
      <c r="EFK2403" s="14"/>
      <c r="EFL2403" s="14"/>
      <c r="EFM2403" s="14"/>
      <c r="EFN2403" s="14"/>
      <c r="EFO2403" s="14"/>
      <c r="EFP2403" s="14"/>
      <c r="EFQ2403" s="14"/>
      <c r="EFR2403" s="14"/>
      <c r="EFS2403" s="14"/>
      <c r="EFT2403" s="14"/>
      <c r="EFU2403" s="14"/>
      <c r="EFV2403" s="14"/>
      <c r="EFW2403" s="14"/>
      <c r="EFX2403" s="14"/>
      <c r="EFY2403" s="14"/>
      <c r="EFZ2403" s="14"/>
      <c r="EGA2403" s="14"/>
      <c r="EGB2403" s="14"/>
      <c r="EGC2403" s="14"/>
      <c r="EGD2403" s="14"/>
      <c r="EGE2403" s="14"/>
      <c r="EGF2403" s="14"/>
      <c r="EGG2403" s="14"/>
      <c r="EGH2403" s="14"/>
      <c r="EGI2403" s="14"/>
      <c r="EGJ2403" s="14"/>
      <c r="EGK2403" s="14"/>
      <c r="EGL2403" s="14"/>
      <c r="EGM2403" s="14"/>
      <c r="EGN2403" s="14"/>
      <c r="EGO2403" s="14"/>
      <c r="EGP2403" s="14"/>
      <c r="EGQ2403" s="14"/>
      <c r="EGR2403" s="14"/>
      <c r="EGS2403" s="14"/>
      <c r="EGT2403" s="14"/>
      <c r="EGU2403" s="14"/>
      <c r="EGV2403" s="14"/>
      <c r="EGW2403" s="14"/>
      <c r="EGX2403" s="14"/>
      <c r="EGY2403" s="14"/>
      <c r="EGZ2403" s="14"/>
      <c r="EHA2403" s="14"/>
      <c r="EHB2403" s="14"/>
      <c r="EHC2403" s="14"/>
      <c r="EHD2403" s="14"/>
      <c r="EHE2403" s="14"/>
      <c r="EHF2403" s="14"/>
      <c r="EHG2403" s="14"/>
      <c r="EHH2403" s="14"/>
      <c r="EHI2403" s="14"/>
      <c r="EHJ2403" s="14"/>
      <c r="EHK2403" s="14"/>
      <c r="EHL2403" s="14"/>
      <c r="EHM2403" s="14"/>
      <c r="EHN2403" s="14"/>
      <c r="EHO2403" s="14"/>
      <c r="EHP2403" s="14"/>
      <c r="EHQ2403" s="14"/>
      <c r="EHR2403" s="14"/>
      <c r="EHS2403" s="14"/>
      <c r="EHT2403" s="14"/>
      <c r="EHU2403" s="14"/>
      <c r="EHV2403" s="14"/>
      <c r="EHW2403" s="14"/>
      <c r="EHX2403" s="14"/>
      <c r="EHY2403" s="14"/>
      <c r="EHZ2403" s="14"/>
      <c r="EIA2403" s="14"/>
      <c r="EIB2403" s="14"/>
      <c r="EIC2403" s="14"/>
      <c r="EID2403" s="14"/>
      <c r="EIE2403" s="14"/>
      <c r="EIF2403" s="14"/>
      <c r="EIG2403" s="14"/>
      <c r="EIH2403" s="14"/>
      <c r="EII2403" s="14"/>
      <c r="EIJ2403" s="14"/>
      <c r="EIK2403" s="14"/>
      <c r="EIL2403" s="14"/>
      <c r="EIM2403" s="14"/>
      <c r="EIN2403" s="14"/>
      <c r="EIO2403" s="14"/>
      <c r="EIP2403" s="14"/>
      <c r="EIQ2403" s="14"/>
      <c r="EIR2403" s="14"/>
      <c r="EIS2403" s="14"/>
      <c r="EIT2403" s="14"/>
      <c r="EIU2403" s="14"/>
      <c r="EIV2403" s="14"/>
      <c r="EIW2403" s="14"/>
      <c r="EIX2403" s="14"/>
      <c r="EIY2403" s="14"/>
      <c r="EIZ2403" s="14"/>
      <c r="EJA2403" s="14"/>
      <c r="EJB2403" s="14"/>
      <c r="EJC2403" s="14"/>
      <c r="EJD2403" s="14"/>
      <c r="EJE2403" s="14"/>
      <c r="EJF2403" s="14"/>
      <c r="EJG2403" s="14"/>
      <c r="EJH2403" s="14"/>
      <c r="EJI2403" s="14"/>
      <c r="EJJ2403" s="14"/>
      <c r="EJK2403" s="14"/>
      <c r="EJL2403" s="14"/>
      <c r="EJM2403" s="14"/>
      <c r="EJN2403" s="14"/>
      <c r="EJO2403" s="14"/>
      <c r="EJP2403" s="14"/>
      <c r="EJQ2403" s="14"/>
      <c r="EJR2403" s="14"/>
      <c r="EJS2403" s="14"/>
      <c r="EJT2403" s="14"/>
      <c r="EJU2403" s="14"/>
      <c r="EJV2403" s="14"/>
      <c r="EJW2403" s="14"/>
      <c r="EJX2403" s="14"/>
      <c r="EJY2403" s="14"/>
      <c r="EJZ2403" s="14"/>
      <c r="EKA2403" s="14"/>
      <c r="EKB2403" s="14"/>
      <c r="EKC2403" s="14"/>
      <c r="EKD2403" s="14"/>
      <c r="EKE2403" s="14"/>
      <c r="EKF2403" s="14"/>
      <c r="EKG2403" s="14"/>
      <c r="EKH2403" s="14"/>
      <c r="EKI2403" s="14"/>
      <c r="EKJ2403" s="14"/>
      <c r="EKK2403" s="14"/>
      <c r="EKL2403" s="14"/>
      <c r="EKM2403" s="14"/>
      <c r="EKN2403" s="14"/>
      <c r="EKO2403" s="14"/>
      <c r="EKP2403" s="14"/>
      <c r="EKQ2403" s="14"/>
      <c r="EKR2403" s="14"/>
      <c r="EKS2403" s="14"/>
      <c r="EKT2403" s="14"/>
      <c r="EKU2403" s="14"/>
      <c r="EKV2403" s="14"/>
      <c r="EKW2403" s="14"/>
      <c r="EKX2403" s="14"/>
      <c r="EKY2403" s="14"/>
      <c r="EKZ2403" s="14"/>
      <c r="ELA2403" s="14"/>
      <c r="ELB2403" s="14"/>
      <c r="ELC2403" s="14"/>
      <c r="ELD2403" s="14"/>
      <c r="ELE2403" s="14"/>
      <c r="ELF2403" s="14"/>
      <c r="ELG2403" s="14"/>
      <c r="ELH2403" s="14"/>
      <c r="ELI2403" s="14"/>
      <c r="ELJ2403" s="14"/>
      <c r="ELK2403" s="14"/>
      <c r="ELL2403" s="14"/>
      <c r="ELM2403" s="14"/>
      <c r="ELN2403" s="14"/>
      <c r="ELO2403" s="14"/>
      <c r="ELP2403" s="14"/>
      <c r="ELQ2403" s="14"/>
      <c r="ELR2403" s="14"/>
      <c r="ELS2403" s="14"/>
      <c r="ELT2403" s="14"/>
      <c r="ELU2403" s="14"/>
      <c r="ELV2403" s="14"/>
      <c r="ELW2403" s="14"/>
      <c r="ELX2403" s="14"/>
      <c r="ELY2403" s="14"/>
      <c r="ELZ2403" s="14"/>
      <c r="EMA2403" s="14"/>
      <c r="EMB2403" s="14"/>
      <c r="EMC2403" s="14"/>
      <c r="EMD2403" s="14"/>
      <c r="EME2403" s="14"/>
      <c r="EMF2403" s="14"/>
      <c r="EMG2403" s="14"/>
      <c r="EMH2403" s="14"/>
      <c r="EMI2403" s="14"/>
      <c r="EMJ2403" s="14"/>
      <c r="EMK2403" s="14"/>
      <c r="EML2403" s="14"/>
      <c r="EMM2403" s="14"/>
      <c r="EMN2403" s="14"/>
      <c r="EMO2403" s="14"/>
      <c r="EMP2403" s="14"/>
      <c r="EMQ2403" s="14"/>
      <c r="EMR2403" s="14"/>
      <c r="EMS2403" s="14"/>
      <c r="EMT2403" s="14"/>
      <c r="EMU2403" s="14"/>
      <c r="EMV2403" s="14"/>
      <c r="EMW2403" s="14"/>
      <c r="EMX2403" s="14"/>
      <c r="EMY2403" s="14"/>
      <c r="EMZ2403" s="14"/>
      <c r="ENA2403" s="14"/>
      <c r="ENB2403" s="14"/>
      <c r="ENC2403" s="14"/>
      <c r="END2403" s="14"/>
      <c r="ENE2403" s="14"/>
      <c r="ENF2403" s="14"/>
      <c r="ENG2403" s="14"/>
      <c r="ENH2403" s="14"/>
      <c r="ENI2403" s="14"/>
      <c r="ENJ2403" s="14"/>
      <c r="ENK2403" s="14"/>
      <c r="ENL2403" s="14"/>
      <c r="ENM2403" s="14"/>
      <c r="ENN2403" s="14"/>
      <c r="ENO2403" s="14"/>
      <c r="ENP2403" s="14"/>
      <c r="ENQ2403" s="14"/>
      <c r="ENR2403" s="14"/>
      <c r="ENS2403" s="14"/>
      <c r="ENT2403" s="14"/>
      <c r="ENU2403" s="14"/>
      <c r="ENV2403" s="14"/>
      <c r="ENW2403" s="14"/>
      <c r="ENX2403" s="14"/>
      <c r="ENY2403" s="14"/>
      <c r="ENZ2403" s="14"/>
      <c r="EOA2403" s="14"/>
      <c r="EOB2403" s="14"/>
      <c r="EOC2403" s="14"/>
      <c r="EOD2403" s="14"/>
      <c r="EOE2403" s="14"/>
      <c r="EOF2403" s="14"/>
      <c r="EOG2403" s="14"/>
      <c r="EOH2403" s="14"/>
      <c r="EOI2403" s="14"/>
      <c r="EOJ2403" s="14"/>
      <c r="EOK2403" s="14"/>
      <c r="EOL2403" s="14"/>
      <c r="EOM2403" s="14"/>
      <c r="EON2403" s="14"/>
      <c r="EOO2403" s="14"/>
      <c r="EOP2403" s="14"/>
      <c r="EOQ2403" s="14"/>
      <c r="EOR2403" s="14"/>
      <c r="EOS2403" s="14"/>
      <c r="EOT2403" s="14"/>
      <c r="EOU2403" s="14"/>
      <c r="EOV2403" s="14"/>
      <c r="EOW2403" s="14"/>
      <c r="EOX2403" s="14"/>
      <c r="EOY2403" s="14"/>
      <c r="EOZ2403" s="14"/>
      <c r="EPA2403" s="14"/>
      <c r="EPB2403" s="14"/>
      <c r="EPC2403" s="14"/>
      <c r="EPD2403" s="14"/>
      <c r="EPE2403" s="14"/>
      <c r="EPF2403" s="14"/>
      <c r="EPG2403" s="14"/>
      <c r="EPH2403" s="14"/>
      <c r="EPI2403" s="14"/>
      <c r="EPJ2403" s="14"/>
      <c r="EPK2403" s="14"/>
      <c r="EPL2403" s="14"/>
      <c r="EPM2403" s="14"/>
      <c r="EPN2403" s="14"/>
      <c r="EPO2403" s="14"/>
      <c r="EPP2403" s="14"/>
      <c r="EPQ2403" s="14"/>
      <c r="EPR2403" s="14"/>
      <c r="EPS2403" s="14"/>
      <c r="EPT2403" s="14"/>
      <c r="EPU2403" s="14"/>
      <c r="EPV2403" s="14"/>
      <c r="EPW2403" s="14"/>
      <c r="EPX2403" s="14"/>
      <c r="EPY2403" s="14"/>
      <c r="EPZ2403" s="14"/>
      <c r="EQA2403" s="14"/>
      <c r="EQB2403" s="14"/>
      <c r="EQC2403" s="14"/>
      <c r="EQD2403" s="14"/>
      <c r="EQE2403" s="14"/>
      <c r="EQF2403" s="14"/>
      <c r="EQG2403" s="14"/>
      <c r="EQH2403" s="14"/>
      <c r="EQI2403" s="14"/>
      <c r="EQJ2403" s="14"/>
      <c r="EQK2403" s="14"/>
      <c r="EQL2403" s="14"/>
      <c r="EQM2403" s="14"/>
      <c r="EQN2403" s="14"/>
      <c r="EQO2403" s="14"/>
      <c r="EQP2403" s="14"/>
      <c r="EQQ2403" s="14"/>
      <c r="EQR2403" s="14"/>
      <c r="EQS2403" s="14"/>
      <c r="EQT2403" s="14"/>
      <c r="EQU2403" s="14"/>
      <c r="EQV2403" s="14"/>
      <c r="EQW2403" s="14"/>
      <c r="EQX2403" s="14"/>
      <c r="EQY2403" s="14"/>
      <c r="EQZ2403" s="14"/>
      <c r="ERA2403" s="14"/>
      <c r="ERB2403" s="14"/>
      <c r="ERC2403" s="14"/>
      <c r="ERD2403" s="14"/>
      <c r="ERE2403" s="14"/>
      <c r="ERF2403" s="14"/>
      <c r="ERG2403" s="14"/>
      <c r="ERH2403" s="14"/>
      <c r="ERI2403" s="14"/>
      <c r="ERJ2403" s="14"/>
      <c r="ERK2403" s="14"/>
      <c r="ERL2403" s="14"/>
      <c r="ERM2403" s="14"/>
      <c r="ERN2403" s="14"/>
      <c r="ERO2403" s="14"/>
      <c r="ERP2403" s="14"/>
      <c r="ERQ2403" s="14"/>
      <c r="ERR2403" s="14"/>
      <c r="ERS2403" s="14"/>
      <c r="ERT2403" s="14"/>
      <c r="ERU2403" s="14"/>
      <c r="ERV2403" s="14"/>
      <c r="ERW2403" s="14"/>
      <c r="ERX2403" s="14"/>
      <c r="ERY2403" s="14"/>
      <c r="ERZ2403" s="14"/>
      <c r="ESA2403" s="14"/>
      <c r="ESB2403" s="14"/>
      <c r="ESC2403" s="14"/>
      <c r="ESD2403" s="14"/>
      <c r="ESE2403" s="14"/>
      <c r="ESF2403" s="14"/>
      <c r="ESG2403" s="14"/>
      <c r="ESH2403" s="14"/>
      <c r="ESI2403" s="14"/>
      <c r="ESJ2403" s="14"/>
      <c r="ESK2403" s="14"/>
      <c r="ESL2403" s="14"/>
      <c r="ESM2403" s="14"/>
      <c r="ESN2403" s="14"/>
      <c r="ESO2403" s="14"/>
      <c r="ESP2403" s="14"/>
      <c r="ESQ2403" s="14"/>
      <c r="ESR2403" s="14"/>
      <c r="ESS2403" s="14"/>
      <c r="EST2403" s="14"/>
      <c r="ESU2403" s="14"/>
      <c r="ESV2403" s="14"/>
      <c r="ESW2403" s="14"/>
      <c r="ESX2403" s="14"/>
      <c r="ESY2403" s="14"/>
      <c r="ESZ2403" s="14"/>
      <c r="ETA2403" s="14"/>
      <c r="ETB2403" s="14"/>
      <c r="ETC2403" s="14"/>
      <c r="ETD2403" s="14"/>
      <c r="ETE2403" s="14"/>
      <c r="ETF2403" s="14"/>
      <c r="ETG2403" s="14"/>
      <c r="ETH2403" s="14"/>
      <c r="ETI2403" s="14"/>
      <c r="ETJ2403" s="14"/>
      <c r="ETK2403" s="14"/>
      <c r="ETL2403" s="14"/>
      <c r="ETM2403" s="14"/>
      <c r="ETN2403" s="14"/>
      <c r="ETO2403" s="14"/>
      <c r="ETP2403" s="14"/>
      <c r="ETQ2403" s="14"/>
      <c r="ETR2403" s="14"/>
      <c r="ETS2403" s="14"/>
      <c r="ETT2403" s="14"/>
      <c r="ETU2403" s="14"/>
      <c r="ETV2403" s="14"/>
      <c r="ETW2403" s="14"/>
      <c r="ETX2403" s="14"/>
      <c r="ETY2403" s="14"/>
      <c r="ETZ2403" s="14"/>
      <c r="EUA2403" s="14"/>
      <c r="EUB2403" s="14"/>
      <c r="EUC2403" s="14"/>
      <c r="EUD2403" s="14"/>
      <c r="EUE2403" s="14"/>
      <c r="EUF2403" s="14"/>
      <c r="EUG2403" s="14"/>
      <c r="EUH2403" s="14"/>
      <c r="EUI2403" s="14"/>
      <c r="EUJ2403" s="14"/>
      <c r="EUK2403" s="14"/>
      <c r="EUL2403" s="14"/>
      <c r="EUM2403" s="14"/>
      <c r="EUN2403" s="14"/>
      <c r="EUO2403" s="14"/>
      <c r="EUP2403" s="14"/>
      <c r="EUQ2403" s="14"/>
      <c r="EUR2403" s="14"/>
      <c r="EUS2403" s="14"/>
      <c r="EUT2403" s="14"/>
      <c r="EUU2403" s="14"/>
      <c r="EUV2403" s="14"/>
      <c r="EUW2403" s="14"/>
      <c r="EUX2403" s="14"/>
      <c r="EUY2403" s="14"/>
      <c r="EUZ2403" s="14"/>
      <c r="EVA2403" s="14"/>
      <c r="EVB2403" s="14"/>
      <c r="EVC2403" s="14"/>
      <c r="EVD2403" s="14"/>
      <c r="EVE2403" s="14"/>
      <c r="EVF2403" s="14"/>
      <c r="EVG2403" s="14"/>
      <c r="EVH2403" s="14"/>
      <c r="EVI2403" s="14"/>
      <c r="EVJ2403" s="14"/>
      <c r="EVK2403" s="14"/>
      <c r="EVL2403" s="14"/>
      <c r="EVM2403" s="14"/>
      <c r="EVN2403" s="14"/>
      <c r="EVO2403" s="14"/>
      <c r="EVP2403" s="14"/>
      <c r="EVQ2403" s="14"/>
      <c r="EVR2403" s="14"/>
      <c r="EVS2403" s="14"/>
      <c r="EVT2403" s="14"/>
      <c r="EVU2403" s="14"/>
      <c r="EVV2403" s="14"/>
      <c r="EVW2403" s="14"/>
      <c r="EVX2403" s="14"/>
      <c r="EVY2403" s="14"/>
      <c r="EVZ2403" s="14"/>
      <c r="EWA2403" s="14"/>
      <c r="EWB2403" s="14"/>
      <c r="EWC2403" s="14"/>
      <c r="EWD2403" s="14"/>
      <c r="EWE2403" s="14"/>
      <c r="EWF2403" s="14"/>
      <c r="EWG2403" s="14"/>
      <c r="EWH2403" s="14"/>
      <c r="EWI2403" s="14"/>
      <c r="EWJ2403" s="14"/>
      <c r="EWK2403" s="14"/>
      <c r="EWL2403" s="14"/>
      <c r="EWM2403" s="14"/>
      <c r="EWN2403" s="14"/>
      <c r="EWO2403" s="14"/>
      <c r="EWP2403" s="14"/>
      <c r="EWQ2403" s="14"/>
      <c r="EWR2403" s="14"/>
      <c r="EWS2403" s="14"/>
      <c r="EWT2403" s="14"/>
      <c r="EWU2403" s="14"/>
      <c r="EWV2403" s="14"/>
      <c r="EWW2403" s="14"/>
      <c r="EWX2403" s="14"/>
      <c r="EWY2403" s="14"/>
      <c r="EWZ2403" s="14"/>
      <c r="EXA2403" s="14"/>
      <c r="EXB2403" s="14"/>
      <c r="EXC2403" s="14"/>
      <c r="EXD2403" s="14"/>
      <c r="EXE2403" s="14"/>
      <c r="EXF2403" s="14"/>
      <c r="EXG2403" s="14"/>
      <c r="EXH2403" s="14"/>
      <c r="EXI2403" s="14"/>
      <c r="EXJ2403" s="14"/>
      <c r="EXK2403" s="14"/>
      <c r="EXL2403" s="14"/>
      <c r="EXM2403" s="14"/>
      <c r="EXN2403" s="14"/>
      <c r="EXO2403" s="14"/>
      <c r="EXP2403" s="14"/>
      <c r="EXQ2403" s="14"/>
      <c r="EXR2403" s="14"/>
      <c r="EXS2403" s="14"/>
      <c r="EXT2403" s="14"/>
      <c r="EXU2403" s="14"/>
      <c r="EXV2403" s="14"/>
      <c r="EXW2403" s="14"/>
      <c r="EXX2403" s="14"/>
      <c r="EXY2403" s="14"/>
      <c r="EXZ2403" s="14"/>
      <c r="EYA2403" s="14"/>
      <c r="EYB2403" s="14"/>
      <c r="EYC2403" s="14"/>
      <c r="EYD2403" s="14"/>
      <c r="EYE2403" s="14"/>
      <c r="EYF2403" s="14"/>
      <c r="EYG2403" s="14"/>
      <c r="EYH2403" s="14"/>
      <c r="EYI2403" s="14"/>
      <c r="EYJ2403" s="14"/>
      <c r="EYK2403" s="14"/>
      <c r="EYL2403" s="14"/>
      <c r="EYM2403" s="14"/>
      <c r="EYN2403" s="14"/>
      <c r="EYO2403" s="14"/>
      <c r="EYP2403" s="14"/>
      <c r="EYQ2403" s="14"/>
      <c r="EYR2403" s="14"/>
      <c r="EYS2403" s="14"/>
      <c r="EYT2403" s="14"/>
      <c r="EYU2403" s="14"/>
      <c r="EYV2403" s="14"/>
      <c r="EYW2403" s="14"/>
      <c r="EYX2403" s="14"/>
      <c r="EYY2403" s="14"/>
      <c r="EYZ2403" s="14"/>
      <c r="EZA2403" s="14"/>
      <c r="EZB2403" s="14"/>
      <c r="EZC2403" s="14"/>
      <c r="EZD2403" s="14"/>
      <c r="EZE2403" s="14"/>
      <c r="EZF2403" s="14"/>
      <c r="EZG2403" s="14"/>
      <c r="EZH2403" s="14"/>
      <c r="EZI2403" s="14"/>
      <c r="EZJ2403" s="14"/>
      <c r="EZK2403" s="14"/>
      <c r="EZL2403" s="14"/>
      <c r="EZM2403" s="14"/>
      <c r="EZN2403" s="14"/>
      <c r="EZO2403" s="14"/>
      <c r="EZP2403" s="14"/>
      <c r="EZQ2403" s="14"/>
      <c r="EZR2403" s="14"/>
      <c r="EZS2403" s="14"/>
      <c r="EZT2403" s="14"/>
      <c r="EZU2403" s="14"/>
      <c r="EZV2403" s="14"/>
      <c r="EZW2403" s="14"/>
      <c r="EZX2403" s="14"/>
      <c r="EZY2403" s="14"/>
      <c r="EZZ2403" s="14"/>
      <c r="FAA2403" s="14"/>
      <c r="FAB2403" s="14"/>
      <c r="FAC2403" s="14"/>
      <c r="FAD2403" s="14"/>
      <c r="FAE2403" s="14"/>
      <c r="FAF2403" s="14"/>
      <c r="FAG2403" s="14"/>
      <c r="FAH2403" s="14"/>
      <c r="FAI2403" s="14"/>
      <c r="FAJ2403" s="14"/>
      <c r="FAK2403" s="14"/>
      <c r="FAL2403" s="14"/>
      <c r="FAM2403" s="14"/>
      <c r="FAN2403" s="14"/>
      <c r="FAO2403" s="14"/>
      <c r="FAP2403" s="14"/>
      <c r="FAQ2403" s="14"/>
      <c r="FAR2403" s="14"/>
      <c r="FAS2403" s="14"/>
      <c r="FAT2403" s="14"/>
      <c r="FAU2403" s="14"/>
      <c r="FAV2403" s="14"/>
      <c r="FAW2403" s="14"/>
      <c r="FAX2403" s="14"/>
      <c r="FAY2403" s="14"/>
      <c r="FAZ2403" s="14"/>
      <c r="FBA2403" s="14"/>
      <c r="FBB2403" s="14"/>
      <c r="FBC2403" s="14"/>
      <c r="FBD2403" s="14"/>
      <c r="FBE2403" s="14"/>
      <c r="FBF2403" s="14"/>
      <c r="FBG2403" s="14"/>
      <c r="FBH2403" s="14"/>
      <c r="FBI2403" s="14"/>
      <c r="FBJ2403" s="14"/>
      <c r="FBK2403" s="14"/>
      <c r="FBL2403" s="14"/>
      <c r="FBM2403" s="14"/>
      <c r="FBN2403" s="14"/>
      <c r="FBO2403" s="14"/>
      <c r="FBP2403" s="14"/>
      <c r="FBQ2403" s="14"/>
      <c r="FBR2403" s="14"/>
      <c r="FBS2403" s="14"/>
      <c r="FBT2403" s="14"/>
      <c r="FBU2403" s="14"/>
      <c r="FBV2403" s="14"/>
      <c r="FBW2403" s="14"/>
      <c r="FBX2403" s="14"/>
      <c r="FBY2403" s="14"/>
      <c r="FBZ2403" s="14"/>
      <c r="FCA2403" s="14"/>
      <c r="FCB2403" s="14"/>
      <c r="FCC2403" s="14"/>
      <c r="FCD2403" s="14"/>
      <c r="FCE2403" s="14"/>
      <c r="FCF2403" s="14"/>
      <c r="FCG2403" s="14"/>
      <c r="FCH2403" s="14"/>
      <c r="FCI2403" s="14"/>
      <c r="FCJ2403" s="14"/>
      <c r="FCK2403" s="14"/>
      <c r="FCL2403" s="14"/>
      <c r="FCM2403" s="14"/>
      <c r="FCN2403" s="14"/>
      <c r="FCO2403" s="14"/>
      <c r="FCP2403" s="14"/>
      <c r="FCQ2403" s="14"/>
      <c r="FCR2403" s="14"/>
      <c r="FCS2403" s="14"/>
      <c r="FCT2403" s="14"/>
      <c r="FCU2403" s="14"/>
      <c r="FCV2403" s="14"/>
      <c r="FCW2403" s="14"/>
      <c r="FCX2403" s="14"/>
      <c r="FCY2403" s="14"/>
      <c r="FCZ2403" s="14"/>
      <c r="FDA2403" s="14"/>
      <c r="FDB2403" s="14"/>
      <c r="FDC2403" s="14"/>
      <c r="FDD2403" s="14"/>
      <c r="FDE2403" s="14"/>
      <c r="FDF2403" s="14"/>
      <c r="FDG2403" s="14"/>
      <c r="FDH2403" s="14"/>
      <c r="FDI2403" s="14"/>
      <c r="FDJ2403" s="14"/>
      <c r="FDK2403" s="14"/>
      <c r="FDL2403" s="14"/>
      <c r="FDM2403" s="14"/>
      <c r="FDN2403" s="14"/>
      <c r="FDO2403" s="14"/>
      <c r="FDP2403" s="14"/>
      <c r="FDQ2403" s="14"/>
      <c r="FDR2403" s="14"/>
      <c r="FDS2403" s="14"/>
      <c r="FDT2403" s="14"/>
      <c r="FDU2403" s="14"/>
      <c r="FDV2403" s="14"/>
      <c r="FDW2403" s="14"/>
      <c r="FDX2403" s="14"/>
      <c r="FDY2403" s="14"/>
      <c r="FDZ2403" s="14"/>
      <c r="FEA2403" s="14"/>
      <c r="FEB2403" s="14"/>
      <c r="FEC2403" s="14"/>
      <c r="FED2403" s="14"/>
      <c r="FEE2403" s="14"/>
      <c r="FEF2403" s="14"/>
      <c r="FEG2403" s="14"/>
      <c r="FEH2403" s="14"/>
      <c r="FEI2403" s="14"/>
      <c r="FEJ2403" s="14"/>
      <c r="FEK2403" s="14"/>
      <c r="FEL2403" s="14"/>
      <c r="FEM2403" s="14"/>
      <c r="FEN2403" s="14"/>
      <c r="FEO2403" s="14"/>
      <c r="FEP2403" s="14"/>
      <c r="FEQ2403" s="14"/>
      <c r="FER2403" s="14"/>
      <c r="FES2403" s="14"/>
      <c r="FET2403" s="14"/>
      <c r="FEU2403" s="14"/>
      <c r="FEV2403" s="14"/>
      <c r="FEW2403" s="14"/>
      <c r="FEX2403" s="14"/>
      <c r="FEY2403" s="14"/>
      <c r="FEZ2403" s="14"/>
      <c r="FFA2403" s="14"/>
      <c r="FFB2403" s="14"/>
      <c r="FFC2403" s="14"/>
      <c r="FFD2403" s="14"/>
      <c r="FFE2403" s="14"/>
      <c r="FFF2403" s="14"/>
      <c r="FFG2403" s="14"/>
      <c r="FFH2403" s="14"/>
      <c r="FFI2403" s="14"/>
      <c r="FFJ2403" s="14"/>
      <c r="FFK2403" s="14"/>
      <c r="FFL2403" s="14"/>
      <c r="FFM2403" s="14"/>
      <c r="FFN2403" s="14"/>
      <c r="FFO2403" s="14"/>
      <c r="FFP2403" s="14"/>
      <c r="FFQ2403" s="14"/>
      <c r="FFR2403" s="14"/>
      <c r="FFS2403" s="14"/>
      <c r="FFT2403" s="14"/>
      <c r="FFU2403" s="14"/>
      <c r="FFV2403" s="14"/>
      <c r="FFW2403" s="14"/>
      <c r="FFX2403" s="14"/>
      <c r="FFY2403" s="14"/>
      <c r="FFZ2403" s="14"/>
      <c r="FGA2403" s="14"/>
      <c r="FGB2403" s="14"/>
      <c r="FGC2403" s="14"/>
      <c r="FGD2403" s="14"/>
      <c r="FGE2403" s="14"/>
      <c r="FGF2403" s="14"/>
      <c r="FGG2403" s="14"/>
      <c r="FGH2403" s="14"/>
      <c r="FGI2403" s="14"/>
      <c r="FGJ2403" s="14"/>
      <c r="FGK2403" s="14"/>
      <c r="FGL2403" s="14"/>
      <c r="FGM2403" s="14"/>
      <c r="FGN2403" s="14"/>
      <c r="FGO2403" s="14"/>
      <c r="FGP2403" s="14"/>
      <c r="FGQ2403" s="14"/>
      <c r="FGR2403" s="14"/>
      <c r="FGS2403" s="14"/>
      <c r="FGT2403" s="14"/>
      <c r="FGU2403" s="14"/>
      <c r="FGV2403" s="14"/>
      <c r="FGW2403" s="14"/>
      <c r="FGX2403" s="14"/>
      <c r="FGY2403" s="14"/>
      <c r="FGZ2403" s="14"/>
      <c r="FHA2403" s="14"/>
      <c r="FHB2403" s="14"/>
      <c r="FHC2403" s="14"/>
      <c r="FHD2403" s="14"/>
      <c r="FHE2403" s="14"/>
      <c r="FHF2403" s="14"/>
      <c r="FHG2403" s="14"/>
      <c r="FHH2403" s="14"/>
      <c r="FHI2403" s="14"/>
      <c r="FHJ2403" s="14"/>
      <c r="FHK2403" s="14"/>
      <c r="FHL2403" s="14"/>
      <c r="FHM2403" s="14"/>
      <c r="FHN2403" s="14"/>
      <c r="FHO2403" s="14"/>
      <c r="FHP2403" s="14"/>
      <c r="FHQ2403" s="14"/>
      <c r="FHR2403" s="14"/>
      <c r="FHS2403" s="14"/>
      <c r="FHT2403" s="14"/>
      <c r="FHU2403" s="14"/>
      <c r="FHV2403" s="14"/>
      <c r="FHW2403" s="14"/>
      <c r="FHX2403" s="14"/>
      <c r="FHY2403" s="14"/>
      <c r="FHZ2403" s="14"/>
      <c r="FIA2403" s="14"/>
      <c r="FIB2403" s="14"/>
      <c r="FIC2403" s="14"/>
      <c r="FID2403" s="14"/>
      <c r="FIE2403" s="14"/>
      <c r="FIF2403" s="14"/>
      <c r="FIG2403" s="14"/>
      <c r="FIH2403" s="14"/>
      <c r="FII2403" s="14"/>
      <c r="FIJ2403" s="14"/>
      <c r="FIK2403" s="14"/>
      <c r="FIL2403" s="14"/>
      <c r="FIM2403" s="14"/>
      <c r="FIN2403" s="14"/>
      <c r="FIO2403" s="14"/>
      <c r="FIP2403" s="14"/>
      <c r="FIQ2403" s="14"/>
      <c r="FIR2403" s="14"/>
      <c r="FIS2403" s="14"/>
      <c r="FIT2403" s="14"/>
      <c r="FIU2403" s="14"/>
      <c r="FIV2403" s="14"/>
      <c r="FIW2403" s="14"/>
      <c r="FIX2403" s="14"/>
      <c r="FIY2403" s="14"/>
      <c r="FIZ2403" s="14"/>
      <c r="FJA2403" s="14"/>
      <c r="FJB2403" s="14"/>
      <c r="FJC2403" s="14"/>
      <c r="FJD2403" s="14"/>
      <c r="FJE2403" s="14"/>
      <c r="FJF2403" s="14"/>
      <c r="FJG2403" s="14"/>
      <c r="FJH2403" s="14"/>
      <c r="FJI2403" s="14"/>
      <c r="FJJ2403" s="14"/>
      <c r="FJK2403" s="14"/>
      <c r="FJL2403" s="14"/>
      <c r="FJM2403" s="14"/>
      <c r="FJN2403" s="14"/>
      <c r="FJO2403" s="14"/>
      <c r="FJP2403" s="14"/>
      <c r="FJQ2403" s="14"/>
      <c r="FJR2403" s="14"/>
      <c r="FJS2403" s="14"/>
      <c r="FJT2403" s="14"/>
      <c r="FJU2403" s="14"/>
      <c r="FJV2403" s="14"/>
      <c r="FJW2403" s="14"/>
      <c r="FJX2403" s="14"/>
      <c r="FJY2403" s="14"/>
      <c r="FJZ2403" s="14"/>
      <c r="FKA2403" s="14"/>
      <c r="FKB2403" s="14"/>
      <c r="FKC2403" s="14"/>
      <c r="FKD2403" s="14"/>
      <c r="FKE2403" s="14"/>
      <c r="FKF2403" s="14"/>
      <c r="FKG2403" s="14"/>
      <c r="FKH2403" s="14"/>
      <c r="FKI2403" s="14"/>
      <c r="FKJ2403" s="14"/>
      <c r="FKK2403" s="14"/>
      <c r="FKL2403" s="14"/>
      <c r="FKM2403" s="14"/>
      <c r="FKN2403" s="14"/>
      <c r="FKO2403" s="14"/>
      <c r="FKP2403" s="14"/>
      <c r="FKQ2403" s="14"/>
      <c r="FKR2403" s="14"/>
      <c r="FKS2403" s="14"/>
      <c r="FKT2403" s="14"/>
      <c r="FKU2403" s="14"/>
      <c r="FKV2403" s="14"/>
      <c r="FKW2403" s="14"/>
      <c r="FKX2403" s="14"/>
      <c r="FKY2403" s="14"/>
      <c r="FKZ2403" s="14"/>
      <c r="FLA2403" s="14"/>
      <c r="FLB2403" s="14"/>
      <c r="FLC2403" s="14"/>
      <c r="FLD2403" s="14"/>
      <c r="FLE2403" s="14"/>
      <c r="FLF2403" s="14"/>
      <c r="FLG2403" s="14"/>
      <c r="FLH2403" s="14"/>
      <c r="FLI2403" s="14"/>
      <c r="FLJ2403" s="14"/>
      <c r="FLK2403" s="14"/>
      <c r="FLL2403" s="14"/>
      <c r="FLM2403" s="14"/>
      <c r="FLN2403" s="14"/>
      <c r="FLO2403" s="14"/>
      <c r="FLP2403" s="14"/>
      <c r="FLQ2403" s="14"/>
      <c r="FLR2403" s="14"/>
      <c r="FLS2403" s="14"/>
      <c r="FLT2403" s="14"/>
      <c r="FLU2403" s="14"/>
      <c r="FLV2403" s="14"/>
      <c r="FLW2403" s="14"/>
      <c r="FLX2403" s="14"/>
      <c r="FLY2403" s="14"/>
      <c r="FLZ2403" s="14"/>
      <c r="FMA2403" s="14"/>
      <c r="FMB2403" s="14"/>
      <c r="FMC2403" s="14"/>
      <c r="FMD2403" s="14"/>
      <c r="FME2403" s="14"/>
      <c r="FMF2403" s="14"/>
      <c r="FMG2403" s="14"/>
      <c r="FMH2403" s="14"/>
      <c r="FMI2403" s="14"/>
      <c r="FMJ2403" s="14"/>
      <c r="FMK2403" s="14"/>
      <c r="FML2403" s="14"/>
      <c r="FMM2403" s="14"/>
      <c r="FMN2403" s="14"/>
      <c r="FMO2403" s="14"/>
      <c r="FMP2403" s="14"/>
      <c r="FMQ2403" s="14"/>
      <c r="FMR2403" s="14"/>
      <c r="FMS2403" s="14"/>
      <c r="FMT2403" s="14"/>
      <c r="FMU2403" s="14"/>
      <c r="FMV2403" s="14"/>
      <c r="FMW2403" s="14"/>
      <c r="FMX2403" s="14"/>
      <c r="FMY2403" s="14"/>
      <c r="FMZ2403" s="14"/>
      <c r="FNA2403" s="14"/>
      <c r="FNB2403" s="14"/>
      <c r="FNC2403" s="14"/>
      <c r="FND2403" s="14"/>
      <c r="FNE2403" s="14"/>
      <c r="FNF2403" s="14"/>
      <c r="FNG2403" s="14"/>
      <c r="FNH2403" s="14"/>
      <c r="FNI2403" s="14"/>
      <c r="FNJ2403" s="14"/>
      <c r="FNK2403" s="14"/>
      <c r="FNL2403" s="14"/>
      <c r="FNM2403" s="14"/>
      <c r="FNN2403" s="14"/>
      <c r="FNO2403" s="14"/>
      <c r="FNP2403" s="14"/>
      <c r="FNQ2403" s="14"/>
      <c r="FNR2403" s="14"/>
      <c r="FNS2403" s="14"/>
      <c r="FNT2403" s="14"/>
      <c r="FNU2403" s="14"/>
      <c r="FNV2403" s="14"/>
      <c r="FNW2403" s="14"/>
      <c r="FNX2403" s="14"/>
      <c r="FNY2403" s="14"/>
      <c r="FNZ2403" s="14"/>
      <c r="FOA2403" s="14"/>
      <c r="FOB2403" s="14"/>
      <c r="FOC2403" s="14"/>
      <c r="FOD2403" s="14"/>
      <c r="FOE2403" s="14"/>
      <c r="FOF2403" s="14"/>
      <c r="FOG2403" s="14"/>
      <c r="FOH2403" s="14"/>
      <c r="FOI2403" s="14"/>
      <c r="FOJ2403" s="14"/>
      <c r="FOK2403" s="14"/>
      <c r="FOL2403" s="14"/>
      <c r="FOM2403" s="14"/>
      <c r="FON2403" s="14"/>
      <c r="FOO2403" s="14"/>
      <c r="FOP2403" s="14"/>
      <c r="FOQ2403" s="14"/>
      <c r="FOR2403" s="14"/>
      <c r="FOS2403" s="14"/>
      <c r="FOT2403" s="14"/>
      <c r="FOU2403" s="14"/>
      <c r="FOV2403" s="14"/>
      <c r="FOW2403" s="14"/>
      <c r="FOX2403" s="14"/>
      <c r="FOY2403" s="14"/>
      <c r="FOZ2403" s="14"/>
      <c r="FPA2403" s="14"/>
      <c r="FPB2403" s="14"/>
      <c r="FPC2403" s="14"/>
      <c r="FPD2403" s="14"/>
      <c r="FPE2403" s="14"/>
      <c r="FPF2403" s="14"/>
      <c r="FPG2403" s="14"/>
      <c r="FPH2403" s="14"/>
      <c r="FPI2403" s="14"/>
      <c r="FPJ2403" s="14"/>
      <c r="FPK2403" s="14"/>
      <c r="FPL2403" s="14"/>
      <c r="FPM2403" s="14"/>
      <c r="FPN2403" s="14"/>
      <c r="FPO2403" s="14"/>
      <c r="FPP2403" s="14"/>
      <c r="FPQ2403" s="14"/>
      <c r="FPR2403" s="14"/>
      <c r="FPS2403" s="14"/>
      <c r="FPT2403" s="14"/>
      <c r="FPU2403" s="14"/>
      <c r="FPV2403" s="14"/>
      <c r="FPW2403" s="14"/>
      <c r="FPX2403" s="14"/>
      <c r="FPY2403" s="14"/>
      <c r="FPZ2403" s="14"/>
      <c r="FQA2403" s="14"/>
      <c r="FQB2403" s="14"/>
      <c r="FQC2403" s="14"/>
      <c r="FQD2403" s="14"/>
      <c r="FQE2403" s="14"/>
      <c r="FQF2403" s="14"/>
      <c r="FQG2403" s="14"/>
      <c r="FQH2403" s="14"/>
      <c r="FQI2403" s="14"/>
      <c r="FQJ2403" s="14"/>
      <c r="FQK2403" s="14"/>
      <c r="FQL2403" s="14"/>
      <c r="FQM2403" s="14"/>
      <c r="FQN2403" s="14"/>
      <c r="FQO2403" s="14"/>
      <c r="FQP2403" s="14"/>
      <c r="FQQ2403" s="14"/>
      <c r="FQR2403" s="14"/>
      <c r="FQS2403" s="14"/>
      <c r="FQT2403" s="14"/>
      <c r="FQU2403" s="14"/>
      <c r="FQV2403" s="14"/>
      <c r="FQW2403" s="14"/>
      <c r="FQX2403" s="14"/>
      <c r="FQY2403" s="14"/>
      <c r="FQZ2403" s="14"/>
      <c r="FRA2403" s="14"/>
      <c r="FRB2403" s="14"/>
      <c r="FRC2403" s="14"/>
      <c r="FRD2403" s="14"/>
      <c r="FRE2403" s="14"/>
      <c r="FRF2403" s="14"/>
      <c r="FRG2403" s="14"/>
      <c r="FRH2403" s="14"/>
      <c r="FRI2403" s="14"/>
      <c r="FRJ2403" s="14"/>
      <c r="FRK2403" s="14"/>
      <c r="FRL2403" s="14"/>
      <c r="FRM2403" s="14"/>
      <c r="FRN2403" s="14"/>
      <c r="FRO2403" s="14"/>
      <c r="FRP2403" s="14"/>
      <c r="FRQ2403" s="14"/>
      <c r="FRR2403" s="14"/>
      <c r="FRS2403" s="14"/>
      <c r="FRT2403" s="14"/>
      <c r="FRU2403" s="14"/>
      <c r="FRV2403" s="14"/>
      <c r="FRW2403" s="14"/>
      <c r="FRX2403" s="14"/>
      <c r="FRY2403" s="14"/>
      <c r="FRZ2403" s="14"/>
      <c r="FSA2403" s="14"/>
      <c r="FSB2403" s="14"/>
      <c r="FSC2403" s="14"/>
      <c r="FSD2403" s="14"/>
      <c r="FSE2403" s="14"/>
      <c r="FSF2403" s="14"/>
      <c r="FSG2403" s="14"/>
      <c r="FSH2403" s="14"/>
      <c r="FSI2403" s="14"/>
      <c r="FSJ2403" s="14"/>
      <c r="FSK2403" s="14"/>
      <c r="FSL2403" s="14"/>
      <c r="FSM2403" s="14"/>
      <c r="FSN2403" s="14"/>
      <c r="FSO2403" s="14"/>
      <c r="FSP2403" s="14"/>
      <c r="FSQ2403" s="14"/>
      <c r="FSR2403" s="14"/>
      <c r="FSS2403" s="14"/>
      <c r="FST2403" s="14"/>
      <c r="FSU2403" s="14"/>
      <c r="FSV2403" s="14"/>
      <c r="FSW2403" s="14"/>
      <c r="FSX2403" s="14"/>
      <c r="FSY2403" s="14"/>
      <c r="FSZ2403" s="14"/>
      <c r="FTA2403" s="14"/>
      <c r="FTB2403" s="14"/>
      <c r="FTC2403" s="14"/>
      <c r="FTD2403" s="14"/>
      <c r="FTE2403" s="14"/>
      <c r="FTF2403" s="14"/>
      <c r="FTG2403" s="14"/>
      <c r="FTH2403" s="14"/>
      <c r="FTI2403" s="14"/>
      <c r="FTJ2403" s="14"/>
      <c r="FTK2403" s="14"/>
      <c r="FTL2403" s="14"/>
      <c r="FTM2403" s="14"/>
      <c r="FTN2403" s="14"/>
      <c r="FTO2403" s="14"/>
      <c r="FTP2403" s="14"/>
      <c r="FTQ2403" s="14"/>
      <c r="FTR2403" s="14"/>
      <c r="FTS2403" s="14"/>
      <c r="FTT2403" s="14"/>
      <c r="FTU2403" s="14"/>
      <c r="FTV2403" s="14"/>
      <c r="FTW2403" s="14"/>
      <c r="FTX2403" s="14"/>
      <c r="FTY2403" s="14"/>
      <c r="FTZ2403" s="14"/>
      <c r="FUA2403" s="14"/>
      <c r="FUB2403" s="14"/>
      <c r="FUC2403" s="14"/>
      <c r="FUD2403" s="14"/>
      <c r="FUE2403" s="14"/>
      <c r="FUF2403" s="14"/>
      <c r="FUG2403" s="14"/>
      <c r="FUH2403" s="14"/>
      <c r="FUI2403" s="14"/>
      <c r="FUJ2403" s="14"/>
      <c r="FUK2403" s="14"/>
      <c r="FUL2403" s="14"/>
      <c r="FUM2403" s="14"/>
      <c r="FUN2403" s="14"/>
      <c r="FUO2403" s="14"/>
      <c r="FUP2403" s="14"/>
      <c r="FUQ2403" s="14"/>
      <c r="FUR2403" s="14"/>
      <c r="FUS2403" s="14"/>
      <c r="FUT2403" s="14"/>
      <c r="FUU2403" s="14"/>
      <c r="FUV2403" s="14"/>
      <c r="FUW2403" s="14"/>
      <c r="FUX2403" s="14"/>
      <c r="FUY2403" s="14"/>
      <c r="FUZ2403" s="14"/>
      <c r="FVA2403" s="14"/>
      <c r="FVB2403" s="14"/>
      <c r="FVC2403" s="14"/>
      <c r="FVD2403" s="14"/>
      <c r="FVE2403" s="14"/>
      <c r="FVF2403" s="14"/>
      <c r="FVG2403" s="14"/>
      <c r="FVH2403" s="14"/>
      <c r="FVI2403" s="14"/>
      <c r="FVJ2403" s="14"/>
      <c r="FVK2403" s="14"/>
      <c r="FVL2403" s="14"/>
      <c r="FVM2403" s="14"/>
      <c r="FVN2403" s="14"/>
      <c r="FVO2403" s="14"/>
      <c r="FVP2403" s="14"/>
      <c r="FVQ2403" s="14"/>
      <c r="FVR2403" s="14"/>
      <c r="FVS2403" s="14"/>
      <c r="FVT2403" s="14"/>
      <c r="FVU2403" s="14"/>
      <c r="FVV2403" s="14"/>
      <c r="FVW2403" s="14"/>
      <c r="FVX2403" s="14"/>
      <c r="FVY2403" s="14"/>
      <c r="FVZ2403" s="14"/>
      <c r="FWA2403" s="14"/>
      <c r="FWB2403" s="14"/>
      <c r="FWC2403" s="14"/>
      <c r="FWD2403" s="14"/>
      <c r="FWE2403" s="14"/>
      <c r="FWF2403" s="14"/>
      <c r="FWG2403" s="14"/>
      <c r="FWH2403" s="14"/>
      <c r="FWI2403" s="14"/>
      <c r="FWJ2403" s="14"/>
      <c r="FWK2403" s="14"/>
      <c r="FWL2403" s="14"/>
      <c r="FWM2403" s="14"/>
      <c r="FWN2403" s="14"/>
      <c r="FWO2403" s="14"/>
      <c r="FWP2403" s="14"/>
      <c r="FWQ2403" s="14"/>
      <c r="FWR2403" s="14"/>
      <c r="FWS2403" s="14"/>
      <c r="FWT2403" s="14"/>
      <c r="FWU2403" s="14"/>
      <c r="FWV2403" s="14"/>
      <c r="FWW2403" s="14"/>
      <c r="FWX2403" s="14"/>
      <c r="FWY2403" s="14"/>
      <c r="FWZ2403" s="14"/>
      <c r="FXA2403" s="14"/>
      <c r="FXB2403" s="14"/>
      <c r="FXC2403" s="14"/>
      <c r="FXD2403" s="14"/>
      <c r="FXE2403" s="14"/>
      <c r="FXF2403" s="14"/>
      <c r="FXG2403" s="14"/>
      <c r="FXH2403" s="14"/>
      <c r="FXI2403" s="14"/>
      <c r="FXJ2403" s="14"/>
      <c r="FXK2403" s="14"/>
      <c r="FXL2403" s="14"/>
      <c r="FXM2403" s="14"/>
      <c r="FXN2403" s="14"/>
      <c r="FXO2403" s="14"/>
      <c r="FXP2403" s="14"/>
      <c r="FXQ2403" s="14"/>
      <c r="FXR2403" s="14"/>
      <c r="FXS2403" s="14"/>
      <c r="FXT2403" s="14"/>
      <c r="FXU2403" s="14"/>
      <c r="FXV2403" s="14"/>
      <c r="FXW2403" s="14"/>
      <c r="FXX2403" s="14"/>
      <c r="FXY2403" s="14"/>
      <c r="FXZ2403" s="14"/>
      <c r="FYA2403" s="14"/>
      <c r="FYB2403" s="14"/>
      <c r="FYC2403" s="14"/>
      <c r="FYD2403" s="14"/>
      <c r="FYE2403" s="14"/>
      <c r="FYF2403" s="14"/>
      <c r="FYG2403" s="14"/>
      <c r="FYH2403" s="14"/>
      <c r="FYI2403" s="14"/>
      <c r="FYJ2403" s="14"/>
      <c r="FYK2403" s="14"/>
      <c r="FYL2403" s="14"/>
      <c r="FYM2403" s="14"/>
      <c r="FYN2403" s="14"/>
      <c r="FYO2403" s="14"/>
      <c r="FYP2403" s="14"/>
      <c r="FYQ2403" s="14"/>
      <c r="FYR2403" s="14"/>
      <c r="FYS2403" s="14"/>
      <c r="FYT2403" s="14"/>
      <c r="FYU2403" s="14"/>
      <c r="FYV2403" s="14"/>
      <c r="FYW2403" s="14"/>
      <c r="FYX2403" s="14"/>
      <c r="FYY2403" s="14"/>
      <c r="FYZ2403" s="14"/>
      <c r="FZA2403" s="14"/>
      <c r="FZB2403" s="14"/>
      <c r="FZC2403" s="14"/>
      <c r="FZD2403" s="14"/>
      <c r="FZE2403" s="14"/>
      <c r="FZF2403" s="14"/>
      <c r="FZG2403" s="14"/>
      <c r="FZH2403" s="14"/>
      <c r="FZI2403" s="14"/>
      <c r="FZJ2403" s="14"/>
      <c r="FZK2403" s="14"/>
      <c r="FZL2403" s="14"/>
      <c r="FZM2403" s="14"/>
      <c r="FZN2403" s="14"/>
      <c r="FZO2403" s="14"/>
      <c r="FZP2403" s="14"/>
      <c r="FZQ2403" s="14"/>
      <c r="FZR2403" s="14"/>
      <c r="FZS2403" s="14"/>
      <c r="FZT2403" s="14"/>
      <c r="FZU2403" s="14"/>
      <c r="FZV2403" s="14"/>
      <c r="FZW2403" s="14"/>
      <c r="FZX2403" s="14"/>
      <c r="FZY2403" s="14"/>
      <c r="FZZ2403" s="14"/>
      <c r="GAA2403" s="14"/>
      <c r="GAB2403" s="14"/>
      <c r="GAC2403" s="14"/>
      <c r="GAD2403" s="14"/>
      <c r="GAE2403" s="14"/>
      <c r="GAF2403" s="14"/>
      <c r="GAG2403" s="14"/>
      <c r="GAH2403" s="14"/>
      <c r="GAI2403" s="14"/>
      <c r="GAJ2403" s="14"/>
      <c r="GAK2403" s="14"/>
      <c r="GAL2403" s="14"/>
      <c r="GAM2403" s="14"/>
      <c r="GAN2403" s="14"/>
      <c r="GAO2403" s="14"/>
      <c r="GAP2403" s="14"/>
      <c r="GAQ2403" s="14"/>
      <c r="GAR2403" s="14"/>
      <c r="GAS2403" s="14"/>
      <c r="GAT2403" s="14"/>
      <c r="GAU2403" s="14"/>
      <c r="GAV2403" s="14"/>
      <c r="GAW2403" s="14"/>
      <c r="GAX2403" s="14"/>
      <c r="GAY2403" s="14"/>
      <c r="GAZ2403" s="14"/>
      <c r="GBA2403" s="14"/>
      <c r="GBB2403" s="14"/>
      <c r="GBC2403" s="14"/>
      <c r="GBD2403" s="14"/>
      <c r="GBE2403" s="14"/>
      <c r="GBF2403" s="14"/>
      <c r="GBG2403" s="14"/>
      <c r="GBH2403" s="14"/>
      <c r="GBI2403" s="14"/>
      <c r="GBJ2403" s="14"/>
      <c r="GBK2403" s="14"/>
      <c r="GBL2403" s="14"/>
      <c r="GBM2403" s="14"/>
      <c r="GBN2403" s="14"/>
      <c r="GBO2403" s="14"/>
      <c r="GBP2403" s="14"/>
      <c r="GBQ2403" s="14"/>
      <c r="GBR2403" s="14"/>
      <c r="GBS2403" s="14"/>
      <c r="GBT2403" s="14"/>
      <c r="GBU2403" s="14"/>
      <c r="GBV2403" s="14"/>
      <c r="GBW2403" s="14"/>
      <c r="GBX2403" s="14"/>
      <c r="GBY2403" s="14"/>
      <c r="GBZ2403" s="14"/>
      <c r="GCA2403" s="14"/>
      <c r="GCB2403" s="14"/>
      <c r="GCC2403" s="14"/>
      <c r="GCD2403" s="14"/>
      <c r="GCE2403" s="14"/>
      <c r="GCF2403" s="14"/>
      <c r="GCG2403" s="14"/>
      <c r="GCH2403" s="14"/>
      <c r="GCI2403" s="14"/>
      <c r="GCJ2403" s="14"/>
      <c r="GCK2403" s="14"/>
      <c r="GCL2403" s="14"/>
      <c r="GCM2403" s="14"/>
      <c r="GCN2403" s="14"/>
      <c r="GCO2403" s="14"/>
      <c r="GCP2403" s="14"/>
      <c r="GCQ2403" s="14"/>
      <c r="GCR2403" s="14"/>
      <c r="GCS2403" s="14"/>
      <c r="GCT2403" s="14"/>
      <c r="GCU2403" s="14"/>
      <c r="GCV2403" s="14"/>
      <c r="GCW2403" s="14"/>
      <c r="GCX2403" s="14"/>
      <c r="GCY2403" s="14"/>
      <c r="GCZ2403" s="14"/>
      <c r="GDA2403" s="14"/>
      <c r="GDB2403" s="14"/>
      <c r="GDC2403" s="14"/>
      <c r="GDD2403" s="14"/>
      <c r="GDE2403" s="14"/>
      <c r="GDF2403" s="14"/>
      <c r="GDG2403" s="14"/>
      <c r="GDH2403" s="14"/>
      <c r="GDI2403" s="14"/>
      <c r="GDJ2403" s="14"/>
      <c r="GDK2403" s="14"/>
      <c r="GDL2403" s="14"/>
      <c r="GDM2403" s="14"/>
      <c r="GDN2403" s="14"/>
      <c r="GDO2403" s="14"/>
      <c r="GDP2403" s="14"/>
      <c r="GDQ2403" s="14"/>
      <c r="GDR2403" s="14"/>
      <c r="GDS2403" s="14"/>
      <c r="GDT2403" s="14"/>
      <c r="GDU2403" s="14"/>
      <c r="GDV2403" s="14"/>
      <c r="GDW2403" s="14"/>
      <c r="GDX2403" s="14"/>
      <c r="GDY2403" s="14"/>
      <c r="GDZ2403" s="14"/>
      <c r="GEA2403" s="14"/>
      <c r="GEB2403" s="14"/>
      <c r="GEC2403" s="14"/>
      <c r="GED2403" s="14"/>
      <c r="GEE2403" s="14"/>
      <c r="GEF2403" s="14"/>
      <c r="GEG2403" s="14"/>
      <c r="GEH2403" s="14"/>
      <c r="GEI2403" s="14"/>
      <c r="GEJ2403" s="14"/>
      <c r="GEK2403" s="14"/>
      <c r="GEL2403" s="14"/>
      <c r="GEM2403" s="14"/>
      <c r="GEN2403" s="14"/>
      <c r="GEO2403" s="14"/>
      <c r="GEP2403" s="14"/>
      <c r="GEQ2403" s="14"/>
      <c r="GER2403" s="14"/>
      <c r="GES2403" s="14"/>
      <c r="GET2403" s="14"/>
      <c r="GEU2403" s="14"/>
      <c r="GEV2403" s="14"/>
      <c r="GEW2403" s="14"/>
      <c r="GEX2403" s="14"/>
      <c r="GEY2403" s="14"/>
      <c r="GEZ2403" s="14"/>
      <c r="GFA2403" s="14"/>
      <c r="GFB2403" s="14"/>
      <c r="GFC2403" s="14"/>
      <c r="GFD2403" s="14"/>
      <c r="GFE2403" s="14"/>
      <c r="GFF2403" s="14"/>
      <c r="GFG2403" s="14"/>
      <c r="GFH2403" s="14"/>
      <c r="GFI2403" s="14"/>
      <c r="GFJ2403" s="14"/>
      <c r="GFK2403" s="14"/>
      <c r="GFL2403" s="14"/>
      <c r="GFM2403" s="14"/>
      <c r="GFN2403" s="14"/>
      <c r="GFO2403" s="14"/>
      <c r="GFP2403" s="14"/>
      <c r="GFQ2403" s="14"/>
      <c r="GFR2403" s="14"/>
      <c r="GFS2403" s="14"/>
      <c r="GFT2403" s="14"/>
      <c r="GFU2403" s="14"/>
      <c r="GFV2403" s="14"/>
      <c r="GFW2403" s="14"/>
      <c r="GFX2403" s="14"/>
      <c r="GFY2403" s="14"/>
      <c r="GFZ2403" s="14"/>
      <c r="GGA2403" s="14"/>
      <c r="GGB2403" s="14"/>
      <c r="GGC2403" s="14"/>
      <c r="GGD2403" s="14"/>
      <c r="GGE2403" s="14"/>
      <c r="GGF2403" s="14"/>
      <c r="GGG2403" s="14"/>
      <c r="GGH2403" s="14"/>
      <c r="GGI2403" s="14"/>
      <c r="GGJ2403" s="14"/>
      <c r="GGK2403" s="14"/>
      <c r="GGL2403" s="14"/>
      <c r="GGM2403" s="14"/>
      <c r="GGN2403" s="14"/>
      <c r="GGO2403" s="14"/>
      <c r="GGP2403" s="14"/>
      <c r="GGQ2403" s="14"/>
      <c r="GGR2403" s="14"/>
      <c r="GGS2403" s="14"/>
      <c r="GGT2403" s="14"/>
      <c r="GGU2403" s="14"/>
      <c r="GGV2403" s="14"/>
      <c r="GGW2403" s="14"/>
      <c r="GGX2403" s="14"/>
      <c r="GGY2403" s="14"/>
      <c r="GGZ2403" s="14"/>
      <c r="GHA2403" s="14"/>
      <c r="GHB2403" s="14"/>
      <c r="GHC2403" s="14"/>
      <c r="GHD2403" s="14"/>
      <c r="GHE2403" s="14"/>
      <c r="GHF2403" s="14"/>
      <c r="GHG2403" s="14"/>
      <c r="GHH2403" s="14"/>
      <c r="GHI2403" s="14"/>
      <c r="GHJ2403" s="14"/>
      <c r="GHK2403" s="14"/>
      <c r="GHL2403" s="14"/>
      <c r="GHM2403" s="14"/>
      <c r="GHN2403" s="14"/>
      <c r="GHO2403" s="14"/>
      <c r="GHP2403" s="14"/>
      <c r="GHQ2403" s="14"/>
      <c r="GHR2403" s="14"/>
      <c r="GHS2403" s="14"/>
      <c r="GHT2403" s="14"/>
      <c r="GHU2403" s="14"/>
      <c r="GHV2403" s="14"/>
      <c r="GHW2403" s="14"/>
      <c r="GHX2403" s="14"/>
      <c r="GHY2403" s="14"/>
      <c r="GHZ2403" s="14"/>
      <c r="GIA2403" s="14"/>
      <c r="GIB2403" s="14"/>
      <c r="GIC2403" s="14"/>
      <c r="GID2403" s="14"/>
      <c r="GIE2403" s="14"/>
      <c r="GIF2403" s="14"/>
      <c r="GIG2403" s="14"/>
      <c r="GIH2403" s="14"/>
      <c r="GII2403" s="14"/>
      <c r="GIJ2403" s="14"/>
      <c r="GIK2403" s="14"/>
      <c r="GIL2403" s="14"/>
      <c r="GIM2403" s="14"/>
      <c r="GIN2403" s="14"/>
      <c r="GIO2403" s="14"/>
      <c r="GIP2403" s="14"/>
      <c r="GIQ2403" s="14"/>
      <c r="GIR2403" s="14"/>
      <c r="GIS2403" s="14"/>
      <c r="GIT2403" s="14"/>
      <c r="GIU2403" s="14"/>
      <c r="GIV2403" s="14"/>
      <c r="GIW2403" s="14"/>
      <c r="GIX2403" s="14"/>
      <c r="GIY2403" s="14"/>
      <c r="GIZ2403" s="14"/>
      <c r="GJA2403" s="14"/>
      <c r="GJB2403" s="14"/>
      <c r="GJC2403" s="14"/>
      <c r="GJD2403" s="14"/>
      <c r="GJE2403" s="14"/>
      <c r="GJF2403" s="14"/>
      <c r="GJG2403" s="14"/>
      <c r="GJH2403" s="14"/>
      <c r="GJI2403" s="14"/>
      <c r="GJJ2403" s="14"/>
      <c r="GJK2403" s="14"/>
      <c r="GJL2403" s="14"/>
      <c r="GJM2403" s="14"/>
      <c r="GJN2403" s="14"/>
      <c r="GJO2403" s="14"/>
      <c r="GJP2403" s="14"/>
      <c r="GJQ2403" s="14"/>
      <c r="GJR2403" s="14"/>
      <c r="GJS2403" s="14"/>
      <c r="GJT2403" s="14"/>
      <c r="GJU2403" s="14"/>
      <c r="GJV2403" s="14"/>
      <c r="GJW2403" s="14"/>
      <c r="GJX2403" s="14"/>
      <c r="GJY2403" s="14"/>
      <c r="GJZ2403" s="14"/>
      <c r="GKA2403" s="14"/>
      <c r="GKB2403" s="14"/>
      <c r="GKC2403" s="14"/>
      <c r="GKD2403" s="14"/>
      <c r="GKE2403" s="14"/>
      <c r="GKF2403" s="14"/>
      <c r="GKG2403" s="14"/>
      <c r="GKH2403" s="14"/>
      <c r="GKI2403" s="14"/>
      <c r="GKJ2403" s="14"/>
      <c r="GKK2403" s="14"/>
      <c r="GKL2403" s="14"/>
      <c r="GKM2403" s="14"/>
      <c r="GKN2403" s="14"/>
      <c r="GKO2403" s="14"/>
      <c r="GKP2403" s="14"/>
      <c r="GKQ2403" s="14"/>
      <c r="GKR2403" s="14"/>
      <c r="GKS2403" s="14"/>
      <c r="GKT2403" s="14"/>
      <c r="GKU2403" s="14"/>
      <c r="GKV2403" s="14"/>
      <c r="GKW2403" s="14"/>
      <c r="GKX2403" s="14"/>
      <c r="GKY2403" s="14"/>
      <c r="GKZ2403" s="14"/>
      <c r="GLA2403" s="14"/>
      <c r="GLB2403" s="14"/>
      <c r="GLC2403" s="14"/>
      <c r="GLD2403" s="14"/>
      <c r="GLE2403" s="14"/>
      <c r="GLF2403" s="14"/>
      <c r="GLG2403" s="14"/>
      <c r="GLH2403" s="14"/>
      <c r="GLI2403" s="14"/>
      <c r="GLJ2403" s="14"/>
      <c r="GLK2403" s="14"/>
      <c r="GLL2403" s="14"/>
      <c r="GLM2403" s="14"/>
      <c r="GLN2403" s="14"/>
      <c r="GLO2403" s="14"/>
      <c r="GLP2403" s="14"/>
      <c r="GLQ2403" s="14"/>
      <c r="GLR2403" s="14"/>
      <c r="GLS2403" s="14"/>
      <c r="GLT2403" s="14"/>
      <c r="GLU2403" s="14"/>
      <c r="GLV2403" s="14"/>
      <c r="GLW2403" s="14"/>
      <c r="GLX2403" s="14"/>
      <c r="GLY2403" s="14"/>
      <c r="GLZ2403" s="14"/>
      <c r="GMA2403" s="14"/>
      <c r="GMB2403" s="14"/>
      <c r="GMC2403" s="14"/>
      <c r="GMD2403" s="14"/>
      <c r="GME2403" s="14"/>
      <c r="GMF2403" s="14"/>
      <c r="GMG2403" s="14"/>
      <c r="GMH2403" s="14"/>
      <c r="GMI2403" s="14"/>
      <c r="GMJ2403" s="14"/>
      <c r="GMK2403" s="14"/>
      <c r="GML2403" s="14"/>
      <c r="GMM2403" s="14"/>
      <c r="GMN2403" s="14"/>
      <c r="GMO2403" s="14"/>
      <c r="GMP2403" s="14"/>
      <c r="GMQ2403" s="14"/>
      <c r="GMR2403" s="14"/>
      <c r="GMS2403" s="14"/>
      <c r="GMT2403" s="14"/>
      <c r="GMU2403" s="14"/>
      <c r="GMV2403" s="14"/>
      <c r="GMW2403" s="14"/>
      <c r="GMX2403" s="14"/>
      <c r="GMY2403" s="14"/>
      <c r="GMZ2403" s="14"/>
      <c r="GNA2403" s="14"/>
      <c r="GNB2403" s="14"/>
      <c r="GNC2403" s="14"/>
      <c r="GND2403" s="14"/>
      <c r="GNE2403" s="14"/>
      <c r="GNF2403" s="14"/>
      <c r="GNG2403" s="14"/>
      <c r="GNH2403" s="14"/>
      <c r="GNI2403" s="14"/>
      <c r="GNJ2403" s="14"/>
      <c r="GNK2403" s="14"/>
      <c r="GNL2403" s="14"/>
      <c r="GNM2403" s="14"/>
      <c r="GNN2403" s="14"/>
      <c r="GNO2403" s="14"/>
      <c r="GNP2403" s="14"/>
      <c r="GNQ2403" s="14"/>
      <c r="GNR2403" s="14"/>
      <c r="GNS2403" s="14"/>
      <c r="GNT2403" s="14"/>
      <c r="GNU2403" s="14"/>
      <c r="GNV2403" s="14"/>
      <c r="GNW2403" s="14"/>
      <c r="GNX2403" s="14"/>
      <c r="GNY2403" s="14"/>
      <c r="GNZ2403" s="14"/>
      <c r="GOA2403" s="14"/>
      <c r="GOB2403" s="14"/>
      <c r="GOC2403" s="14"/>
      <c r="GOD2403" s="14"/>
      <c r="GOE2403" s="14"/>
      <c r="GOF2403" s="14"/>
      <c r="GOG2403" s="14"/>
      <c r="GOH2403" s="14"/>
      <c r="GOI2403" s="14"/>
      <c r="GOJ2403" s="14"/>
      <c r="GOK2403" s="14"/>
      <c r="GOL2403" s="14"/>
      <c r="GOM2403" s="14"/>
      <c r="GON2403" s="14"/>
      <c r="GOO2403" s="14"/>
      <c r="GOP2403" s="14"/>
      <c r="GOQ2403" s="14"/>
      <c r="GOR2403" s="14"/>
      <c r="GOS2403" s="14"/>
      <c r="GOT2403" s="14"/>
      <c r="GOU2403" s="14"/>
      <c r="GOV2403" s="14"/>
      <c r="GOW2403" s="14"/>
      <c r="GOX2403" s="14"/>
      <c r="GOY2403" s="14"/>
      <c r="GOZ2403" s="14"/>
      <c r="GPA2403" s="14"/>
      <c r="GPB2403" s="14"/>
      <c r="GPC2403" s="14"/>
      <c r="GPD2403" s="14"/>
      <c r="GPE2403" s="14"/>
      <c r="GPF2403" s="14"/>
      <c r="GPG2403" s="14"/>
      <c r="GPH2403" s="14"/>
      <c r="GPI2403" s="14"/>
      <c r="GPJ2403" s="14"/>
      <c r="GPK2403" s="14"/>
      <c r="GPL2403" s="14"/>
      <c r="GPM2403" s="14"/>
      <c r="GPN2403" s="14"/>
      <c r="GPO2403" s="14"/>
      <c r="GPP2403" s="14"/>
      <c r="GPQ2403" s="14"/>
      <c r="GPR2403" s="14"/>
      <c r="GPS2403" s="14"/>
      <c r="GPT2403" s="14"/>
      <c r="GPU2403" s="14"/>
      <c r="GPV2403" s="14"/>
      <c r="GPW2403" s="14"/>
      <c r="GPX2403" s="14"/>
      <c r="GPY2403" s="14"/>
      <c r="GPZ2403" s="14"/>
      <c r="GQA2403" s="14"/>
      <c r="GQB2403" s="14"/>
      <c r="GQC2403" s="14"/>
      <c r="GQD2403" s="14"/>
      <c r="GQE2403" s="14"/>
      <c r="GQF2403" s="14"/>
      <c r="GQG2403" s="14"/>
      <c r="GQH2403" s="14"/>
      <c r="GQI2403" s="14"/>
      <c r="GQJ2403" s="14"/>
      <c r="GQK2403" s="14"/>
      <c r="GQL2403" s="14"/>
      <c r="GQM2403" s="14"/>
      <c r="GQN2403" s="14"/>
      <c r="GQO2403" s="14"/>
      <c r="GQP2403" s="14"/>
      <c r="GQQ2403" s="14"/>
      <c r="GQR2403" s="14"/>
      <c r="GQS2403" s="14"/>
      <c r="GQT2403" s="14"/>
      <c r="GQU2403" s="14"/>
      <c r="GQV2403" s="14"/>
      <c r="GQW2403" s="14"/>
      <c r="GQX2403" s="14"/>
      <c r="GQY2403" s="14"/>
      <c r="GQZ2403" s="14"/>
      <c r="GRA2403" s="14"/>
      <c r="GRB2403" s="14"/>
      <c r="GRC2403" s="14"/>
      <c r="GRD2403" s="14"/>
      <c r="GRE2403" s="14"/>
      <c r="GRF2403" s="14"/>
      <c r="GRG2403" s="14"/>
      <c r="GRH2403" s="14"/>
      <c r="GRI2403" s="14"/>
      <c r="GRJ2403" s="14"/>
      <c r="GRK2403" s="14"/>
      <c r="GRL2403" s="14"/>
      <c r="GRM2403" s="14"/>
      <c r="GRN2403" s="14"/>
      <c r="GRO2403" s="14"/>
      <c r="GRP2403" s="14"/>
      <c r="GRQ2403" s="14"/>
      <c r="GRR2403" s="14"/>
      <c r="GRS2403" s="14"/>
      <c r="GRT2403" s="14"/>
      <c r="GRU2403" s="14"/>
      <c r="GRV2403" s="14"/>
      <c r="GRW2403" s="14"/>
      <c r="GRX2403" s="14"/>
      <c r="GRY2403" s="14"/>
      <c r="GRZ2403" s="14"/>
      <c r="GSA2403" s="14"/>
      <c r="GSB2403" s="14"/>
      <c r="GSC2403" s="14"/>
      <c r="GSD2403" s="14"/>
      <c r="GSE2403" s="14"/>
      <c r="GSF2403" s="14"/>
      <c r="GSG2403" s="14"/>
      <c r="GSH2403" s="14"/>
      <c r="GSI2403" s="14"/>
      <c r="GSJ2403" s="14"/>
      <c r="GSK2403" s="14"/>
      <c r="GSL2403" s="14"/>
      <c r="GSM2403" s="14"/>
      <c r="GSN2403" s="14"/>
      <c r="GSO2403" s="14"/>
      <c r="GSP2403" s="14"/>
      <c r="GSQ2403" s="14"/>
      <c r="GSR2403" s="14"/>
      <c r="GSS2403" s="14"/>
      <c r="GST2403" s="14"/>
      <c r="GSU2403" s="14"/>
      <c r="GSV2403" s="14"/>
      <c r="GSW2403" s="14"/>
      <c r="GSX2403" s="14"/>
      <c r="GSY2403" s="14"/>
      <c r="GSZ2403" s="14"/>
      <c r="GTA2403" s="14"/>
      <c r="GTB2403" s="14"/>
      <c r="GTC2403" s="14"/>
      <c r="GTD2403" s="14"/>
      <c r="GTE2403" s="14"/>
      <c r="GTF2403" s="14"/>
      <c r="GTG2403" s="14"/>
      <c r="GTH2403" s="14"/>
      <c r="GTI2403" s="14"/>
      <c r="GTJ2403" s="14"/>
      <c r="GTK2403" s="14"/>
      <c r="GTL2403" s="14"/>
      <c r="GTM2403" s="14"/>
      <c r="GTN2403" s="14"/>
      <c r="GTO2403" s="14"/>
      <c r="GTP2403" s="14"/>
      <c r="GTQ2403" s="14"/>
      <c r="GTR2403" s="14"/>
      <c r="GTS2403" s="14"/>
      <c r="GTT2403" s="14"/>
      <c r="GTU2403" s="14"/>
      <c r="GTV2403" s="14"/>
      <c r="GTW2403" s="14"/>
      <c r="GTX2403" s="14"/>
      <c r="GTY2403" s="14"/>
      <c r="GTZ2403" s="14"/>
      <c r="GUA2403" s="14"/>
      <c r="GUB2403" s="14"/>
      <c r="GUC2403" s="14"/>
      <c r="GUD2403" s="14"/>
      <c r="GUE2403" s="14"/>
      <c r="GUF2403" s="14"/>
      <c r="GUG2403" s="14"/>
      <c r="GUH2403" s="14"/>
      <c r="GUI2403" s="14"/>
      <c r="GUJ2403" s="14"/>
      <c r="GUK2403" s="14"/>
      <c r="GUL2403" s="14"/>
      <c r="GUM2403" s="14"/>
      <c r="GUN2403" s="14"/>
      <c r="GUO2403" s="14"/>
      <c r="GUP2403" s="14"/>
      <c r="GUQ2403" s="14"/>
      <c r="GUR2403" s="14"/>
      <c r="GUS2403" s="14"/>
      <c r="GUT2403" s="14"/>
      <c r="GUU2403" s="14"/>
      <c r="GUV2403" s="14"/>
      <c r="GUW2403" s="14"/>
      <c r="GUX2403" s="14"/>
      <c r="GUY2403" s="14"/>
      <c r="GUZ2403" s="14"/>
      <c r="GVA2403" s="14"/>
      <c r="GVB2403" s="14"/>
      <c r="GVC2403" s="14"/>
      <c r="GVD2403" s="14"/>
      <c r="GVE2403" s="14"/>
      <c r="GVF2403" s="14"/>
      <c r="GVG2403" s="14"/>
      <c r="GVH2403" s="14"/>
      <c r="GVI2403" s="14"/>
      <c r="GVJ2403" s="14"/>
      <c r="GVK2403" s="14"/>
      <c r="GVL2403" s="14"/>
      <c r="GVM2403" s="14"/>
      <c r="GVN2403" s="14"/>
      <c r="GVO2403" s="14"/>
      <c r="GVP2403" s="14"/>
      <c r="GVQ2403" s="14"/>
      <c r="GVR2403" s="14"/>
      <c r="GVS2403" s="14"/>
      <c r="GVT2403" s="14"/>
      <c r="GVU2403" s="14"/>
      <c r="GVV2403" s="14"/>
      <c r="GVW2403" s="14"/>
      <c r="GVX2403" s="14"/>
      <c r="GVY2403" s="14"/>
      <c r="GVZ2403" s="14"/>
      <c r="GWA2403" s="14"/>
      <c r="GWB2403" s="14"/>
      <c r="GWC2403" s="14"/>
      <c r="GWD2403" s="14"/>
      <c r="GWE2403" s="14"/>
      <c r="GWF2403" s="14"/>
      <c r="GWG2403" s="14"/>
      <c r="GWH2403" s="14"/>
      <c r="GWI2403" s="14"/>
      <c r="GWJ2403" s="14"/>
      <c r="GWK2403" s="14"/>
      <c r="GWL2403" s="14"/>
      <c r="GWM2403" s="14"/>
      <c r="GWN2403" s="14"/>
      <c r="GWO2403" s="14"/>
      <c r="GWP2403" s="14"/>
      <c r="GWQ2403" s="14"/>
      <c r="GWR2403" s="14"/>
      <c r="GWS2403" s="14"/>
      <c r="GWT2403" s="14"/>
      <c r="GWU2403" s="14"/>
      <c r="GWV2403" s="14"/>
      <c r="GWW2403" s="14"/>
      <c r="GWX2403" s="14"/>
      <c r="GWY2403" s="14"/>
      <c r="GWZ2403" s="14"/>
      <c r="GXA2403" s="14"/>
      <c r="GXB2403" s="14"/>
      <c r="GXC2403" s="14"/>
      <c r="GXD2403" s="14"/>
      <c r="GXE2403" s="14"/>
      <c r="GXF2403" s="14"/>
      <c r="GXG2403" s="14"/>
      <c r="GXH2403" s="14"/>
      <c r="GXI2403" s="14"/>
      <c r="GXJ2403" s="14"/>
      <c r="GXK2403" s="14"/>
      <c r="GXL2403" s="14"/>
      <c r="GXM2403" s="14"/>
      <c r="GXN2403" s="14"/>
      <c r="GXO2403" s="14"/>
      <c r="GXP2403" s="14"/>
      <c r="GXQ2403" s="14"/>
      <c r="GXR2403" s="14"/>
      <c r="GXS2403" s="14"/>
      <c r="GXT2403" s="14"/>
      <c r="GXU2403" s="14"/>
      <c r="GXV2403" s="14"/>
      <c r="GXW2403" s="14"/>
      <c r="GXX2403" s="14"/>
      <c r="GXY2403" s="14"/>
      <c r="GXZ2403" s="14"/>
      <c r="GYA2403" s="14"/>
      <c r="GYB2403" s="14"/>
      <c r="GYC2403" s="14"/>
      <c r="GYD2403" s="14"/>
      <c r="GYE2403" s="14"/>
      <c r="GYF2403" s="14"/>
      <c r="GYG2403" s="14"/>
      <c r="GYH2403" s="14"/>
      <c r="GYI2403" s="14"/>
      <c r="GYJ2403" s="14"/>
      <c r="GYK2403" s="14"/>
      <c r="GYL2403" s="14"/>
      <c r="GYM2403" s="14"/>
      <c r="GYN2403" s="14"/>
      <c r="GYO2403" s="14"/>
      <c r="GYP2403" s="14"/>
      <c r="GYQ2403" s="14"/>
      <c r="GYR2403" s="14"/>
      <c r="GYS2403" s="14"/>
      <c r="GYT2403" s="14"/>
      <c r="GYU2403" s="14"/>
      <c r="GYV2403" s="14"/>
      <c r="GYW2403" s="14"/>
      <c r="GYX2403" s="14"/>
      <c r="GYY2403" s="14"/>
      <c r="GYZ2403" s="14"/>
      <c r="GZA2403" s="14"/>
      <c r="GZB2403" s="14"/>
      <c r="GZC2403" s="14"/>
      <c r="GZD2403" s="14"/>
      <c r="GZE2403" s="14"/>
      <c r="GZF2403" s="14"/>
      <c r="GZG2403" s="14"/>
      <c r="GZH2403" s="14"/>
      <c r="GZI2403" s="14"/>
      <c r="GZJ2403" s="14"/>
      <c r="GZK2403" s="14"/>
      <c r="GZL2403" s="14"/>
      <c r="GZM2403" s="14"/>
      <c r="GZN2403" s="14"/>
      <c r="GZO2403" s="14"/>
      <c r="GZP2403" s="14"/>
      <c r="GZQ2403" s="14"/>
      <c r="GZR2403" s="14"/>
      <c r="GZS2403" s="14"/>
      <c r="GZT2403" s="14"/>
      <c r="GZU2403" s="14"/>
      <c r="GZV2403" s="14"/>
      <c r="GZW2403" s="14"/>
      <c r="GZX2403" s="14"/>
      <c r="GZY2403" s="14"/>
      <c r="GZZ2403" s="14"/>
      <c r="HAA2403" s="14"/>
      <c r="HAB2403" s="14"/>
      <c r="HAC2403" s="14"/>
      <c r="HAD2403" s="14"/>
      <c r="HAE2403" s="14"/>
      <c r="HAF2403" s="14"/>
      <c r="HAG2403" s="14"/>
      <c r="HAH2403" s="14"/>
      <c r="HAI2403" s="14"/>
      <c r="HAJ2403" s="14"/>
      <c r="HAK2403" s="14"/>
      <c r="HAL2403" s="14"/>
      <c r="HAM2403" s="14"/>
      <c r="HAN2403" s="14"/>
      <c r="HAO2403" s="14"/>
      <c r="HAP2403" s="14"/>
      <c r="HAQ2403" s="14"/>
      <c r="HAR2403" s="14"/>
      <c r="HAS2403" s="14"/>
      <c r="HAT2403" s="14"/>
      <c r="HAU2403" s="14"/>
      <c r="HAV2403" s="14"/>
      <c r="HAW2403" s="14"/>
      <c r="HAX2403" s="14"/>
      <c r="HAY2403" s="14"/>
      <c r="HAZ2403" s="14"/>
      <c r="HBA2403" s="14"/>
      <c r="HBB2403" s="14"/>
      <c r="HBC2403" s="14"/>
      <c r="HBD2403" s="14"/>
      <c r="HBE2403" s="14"/>
      <c r="HBF2403" s="14"/>
      <c r="HBG2403" s="14"/>
      <c r="HBH2403" s="14"/>
      <c r="HBI2403" s="14"/>
      <c r="HBJ2403" s="14"/>
      <c r="HBK2403" s="14"/>
      <c r="HBL2403" s="14"/>
      <c r="HBM2403" s="14"/>
      <c r="HBN2403" s="14"/>
      <c r="HBO2403" s="14"/>
      <c r="HBP2403" s="14"/>
      <c r="HBQ2403" s="14"/>
      <c r="HBR2403" s="14"/>
      <c r="HBS2403" s="14"/>
      <c r="HBT2403" s="14"/>
      <c r="HBU2403" s="14"/>
      <c r="HBV2403" s="14"/>
      <c r="HBW2403" s="14"/>
      <c r="HBX2403" s="14"/>
      <c r="HBY2403" s="14"/>
      <c r="HBZ2403" s="14"/>
      <c r="HCA2403" s="14"/>
      <c r="HCB2403" s="14"/>
      <c r="HCC2403" s="14"/>
      <c r="HCD2403" s="14"/>
      <c r="HCE2403" s="14"/>
      <c r="HCF2403" s="14"/>
      <c r="HCG2403" s="14"/>
      <c r="HCH2403" s="14"/>
      <c r="HCI2403" s="14"/>
      <c r="HCJ2403" s="14"/>
      <c r="HCK2403" s="14"/>
      <c r="HCL2403" s="14"/>
      <c r="HCM2403" s="14"/>
      <c r="HCN2403" s="14"/>
      <c r="HCO2403" s="14"/>
      <c r="HCP2403" s="14"/>
      <c r="HCQ2403" s="14"/>
      <c r="HCR2403" s="14"/>
      <c r="HCS2403" s="14"/>
      <c r="HCT2403" s="14"/>
      <c r="HCU2403" s="14"/>
      <c r="HCV2403" s="14"/>
      <c r="HCW2403" s="14"/>
      <c r="HCX2403" s="14"/>
      <c r="HCY2403" s="14"/>
      <c r="HCZ2403" s="14"/>
      <c r="HDA2403" s="14"/>
      <c r="HDB2403" s="14"/>
      <c r="HDC2403" s="14"/>
      <c r="HDD2403" s="14"/>
      <c r="HDE2403" s="14"/>
      <c r="HDF2403" s="14"/>
      <c r="HDG2403" s="14"/>
      <c r="HDH2403" s="14"/>
      <c r="HDI2403" s="14"/>
      <c r="HDJ2403" s="14"/>
      <c r="HDK2403" s="14"/>
      <c r="HDL2403" s="14"/>
      <c r="HDM2403" s="14"/>
      <c r="HDN2403" s="14"/>
      <c r="HDO2403" s="14"/>
      <c r="HDP2403" s="14"/>
      <c r="HDQ2403" s="14"/>
      <c r="HDR2403" s="14"/>
      <c r="HDS2403" s="14"/>
      <c r="HDT2403" s="14"/>
      <c r="HDU2403" s="14"/>
      <c r="HDV2403" s="14"/>
      <c r="HDW2403" s="14"/>
      <c r="HDX2403" s="14"/>
      <c r="HDY2403" s="14"/>
      <c r="HDZ2403" s="14"/>
      <c r="HEA2403" s="14"/>
      <c r="HEB2403" s="14"/>
      <c r="HEC2403" s="14"/>
      <c r="HED2403" s="14"/>
      <c r="HEE2403" s="14"/>
      <c r="HEF2403" s="14"/>
      <c r="HEG2403" s="14"/>
      <c r="HEH2403" s="14"/>
      <c r="HEI2403" s="14"/>
      <c r="HEJ2403" s="14"/>
      <c r="HEK2403" s="14"/>
      <c r="HEL2403" s="14"/>
      <c r="HEM2403" s="14"/>
      <c r="HEN2403" s="14"/>
      <c r="HEO2403" s="14"/>
      <c r="HEP2403" s="14"/>
      <c r="HEQ2403" s="14"/>
      <c r="HER2403" s="14"/>
      <c r="HES2403" s="14"/>
      <c r="HET2403" s="14"/>
      <c r="HEU2403" s="14"/>
      <c r="HEV2403" s="14"/>
      <c r="HEW2403" s="14"/>
      <c r="HEX2403" s="14"/>
      <c r="HEY2403" s="14"/>
      <c r="HEZ2403" s="14"/>
      <c r="HFA2403" s="14"/>
      <c r="HFB2403" s="14"/>
      <c r="HFC2403" s="14"/>
      <c r="HFD2403" s="14"/>
      <c r="HFE2403" s="14"/>
      <c r="HFF2403" s="14"/>
      <c r="HFG2403" s="14"/>
      <c r="HFH2403" s="14"/>
      <c r="HFI2403" s="14"/>
      <c r="HFJ2403" s="14"/>
      <c r="HFK2403" s="14"/>
      <c r="HFL2403" s="14"/>
      <c r="HFM2403" s="14"/>
      <c r="HFN2403" s="14"/>
      <c r="HFO2403" s="14"/>
      <c r="HFP2403" s="14"/>
      <c r="HFQ2403" s="14"/>
      <c r="HFR2403" s="14"/>
      <c r="HFS2403" s="14"/>
      <c r="HFT2403" s="14"/>
      <c r="HFU2403" s="14"/>
      <c r="HFV2403" s="14"/>
      <c r="HFW2403" s="14"/>
      <c r="HFX2403" s="14"/>
      <c r="HFY2403" s="14"/>
      <c r="HFZ2403" s="14"/>
      <c r="HGA2403" s="14"/>
      <c r="HGB2403" s="14"/>
      <c r="HGC2403" s="14"/>
      <c r="HGD2403" s="14"/>
      <c r="HGE2403" s="14"/>
      <c r="HGF2403" s="14"/>
      <c r="HGG2403" s="14"/>
      <c r="HGH2403" s="14"/>
      <c r="HGI2403" s="14"/>
      <c r="HGJ2403" s="14"/>
      <c r="HGK2403" s="14"/>
      <c r="HGL2403" s="14"/>
      <c r="HGM2403" s="14"/>
      <c r="HGN2403" s="14"/>
      <c r="HGO2403" s="14"/>
      <c r="HGP2403" s="14"/>
      <c r="HGQ2403" s="14"/>
      <c r="HGR2403" s="14"/>
      <c r="HGS2403" s="14"/>
      <c r="HGT2403" s="14"/>
      <c r="HGU2403" s="14"/>
      <c r="HGV2403" s="14"/>
      <c r="HGW2403" s="14"/>
      <c r="HGX2403" s="14"/>
      <c r="HGY2403" s="14"/>
      <c r="HGZ2403" s="14"/>
      <c r="HHA2403" s="14"/>
      <c r="HHB2403" s="14"/>
      <c r="HHC2403" s="14"/>
      <c r="HHD2403" s="14"/>
      <c r="HHE2403" s="14"/>
      <c r="HHF2403" s="14"/>
      <c r="HHG2403" s="14"/>
      <c r="HHH2403" s="14"/>
      <c r="HHI2403" s="14"/>
      <c r="HHJ2403" s="14"/>
      <c r="HHK2403" s="14"/>
      <c r="HHL2403" s="14"/>
      <c r="HHM2403" s="14"/>
      <c r="HHN2403" s="14"/>
      <c r="HHO2403" s="14"/>
      <c r="HHP2403" s="14"/>
      <c r="HHQ2403" s="14"/>
      <c r="HHR2403" s="14"/>
      <c r="HHS2403" s="14"/>
      <c r="HHT2403" s="14"/>
      <c r="HHU2403" s="14"/>
      <c r="HHV2403" s="14"/>
      <c r="HHW2403" s="14"/>
      <c r="HHX2403" s="14"/>
      <c r="HHY2403" s="14"/>
      <c r="HHZ2403" s="14"/>
      <c r="HIA2403" s="14"/>
      <c r="HIB2403" s="14"/>
      <c r="HIC2403" s="14"/>
      <c r="HID2403" s="14"/>
      <c r="HIE2403" s="14"/>
      <c r="HIF2403" s="14"/>
      <c r="HIG2403" s="14"/>
      <c r="HIH2403" s="14"/>
      <c r="HII2403" s="14"/>
      <c r="HIJ2403" s="14"/>
      <c r="HIK2403" s="14"/>
      <c r="HIL2403" s="14"/>
      <c r="HIM2403" s="14"/>
      <c r="HIN2403" s="14"/>
      <c r="HIO2403" s="14"/>
      <c r="HIP2403" s="14"/>
      <c r="HIQ2403" s="14"/>
      <c r="HIR2403" s="14"/>
      <c r="HIS2403" s="14"/>
      <c r="HIT2403" s="14"/>
      <c r="HIU2403" s="14"/>
      <c r="HIV2403" s="14"/>
      <c r="HIW2403" s="14"/>
      <c r="HIX2403" s="14"/>
      <c r="HIY2403" s="14"/>
      <c r="HIZ2403" s="14"/>
      <c r="HJA2403" s="14"/>
      <c r="HJB2403" s="14"/>
      <c r="HJC2403" s="14"/>
      <c r="HJD2403" s="14"/>
      <c r="HJE2403" s="14"/>
      <c r="HJF2403" s="14"/>
      <c r="HJG2403" s="14"/>
      <c r="HJH2403" s="14"/>
      <c r="HJI2403" s="14"/>
      <c r="HJJ2403" s="14"/>
      <c r="HJK2403" s="14"/>
      <c r="HJL2403" s="14"/>
      <c r="HJM2403" s="14"/>
      <c r="HJN2403" s="14"/>
      <c r="HJO2403" s="14"/>
      <c r="HJP2403" s="14"/>
      <c r="HJQ2403" s="14"/>
      <c r="HJR2403" s="14"/>
      <c r="HJS2403" s="14"/>
      <c r="HJT2403" s="14"/>
      <c r="HJU2403" s="14"/>
      <c r="HJV2403" s="14"/>
      <c r="HJW2403" s="14"/>
      <c r="HJX2403" s="14"/>
      <c r="HJY2403" s="14"/>
      <c r="HJZ2403" s="14"/>
      <c r="HKA2403" s="14"/>
      <c r="HKB2403" s="14"/>
      <c r="HKC2403" s="14"/>
      <c r="HKD2403" s="14"/>
      <c r="HKE2403" s="14"/>
      <c r="HKF2403" s="14"/>
      <c r="HKG2403" s="14"/>
      <c r="HKH2403" s="14"/>
      <c r="HKI2403" s="14"/>
      <c r="HKJ2403" s="14"/>
      <c r="HKK2403" s="14"/>
      <c r="HKL2403" s="14"/>
      <c r="HKM2403" s="14"/>
      <c r="HKN2403" s="14"/>
      <c r="HKO2403" s="14"/>
      <c r="HKP2403" s="14"/>
      <c r="HKQ2403" s="14"/>
      <c r="HKR2403" s="14"/>
      <c r="HKS2403" s="14"/>
      <c r="HKT2403" s="14"/>
      <c r="HKU2403" s="14"/>
      <c r="HKV2403" s="14"/>
      <c r="HKW2403" s="14"/>
      <c r="HKX2403" s="14"/>
      <c r="HKY2403" s="14"/>
      <c r="HKZ2403" s="14"/>
      <c r="HLA2403" s="14"/>
      <c r="HLB2403" s="14"/>
      <c r="HLC2403" s="14"/>
      <c r="HLD2403" s="14"/>
      <c r="HLE2403" s="14"/>
      <c r="HLF2403" s="14"/>
      <c r="HLG2403" s="14"/>
      <c r="HLH2403" s="14"/>
      <c r="HLI2403" s="14"/>
      <c r="HLJ2403" s="14"/>
      <c r="HLK2403" s="14"/>
      <c r="HLL2403" s="14"/>
      <c r="HLM2403" s="14"/>
      <c r="HLN2403" s="14"/>
      <c r="HLO2403" s="14"/>
      <c r="HLP2403" s="14"/>
      <c r="HLQ2403" s="14"/>
      <c r="HLR2403" s="14"/>
      <c r="HLS2403" s="14"/>
      <c r="HLT2403" s="14"/>
      <c r="HLU2403" s="14"/>
      <c r="HLV2403" s="14"/>
      <c r="HLW2403" s="14"/>
      <c r="HLX2403" s="14"/>
      <c r="HLY2403" s="14"/>
      <c r="HLZ2403" s="14"/>
      <c r="HMA2403" s="14"/>
      <c r="HMB2403" s="14"/>
      <c r="HMC2403" s="14"/>
      <c r="HMD2403" s="14"/>
      <c r="HME2403" s="14"/>
      <c r="HMF2403" s="14"/>
      <c r="HMG2403" s="14"/>
      <c r="HMH2403" s="14"/>
      <c r="HMI2403" s="14"/>
      <c r="HMJ2403" s="14"/>
      <c r="HMK2403" s="14"/>
      <c r="HML2403" s="14"/>
      <c r="HMM2403" s="14"/>
      <c r="HMN2403" s="14"/>
      <c r="HMO2403" s="14"/>
      <c r="HMP2403" s="14"/>
      <c r="HMQ2403" s="14"/>
      <c r="HMR2403" s="14"/>
      <c r="HMS2403" s="14"/>
      <c r="HMT2403" s="14"/>
      <c r="HMU2403" s="14"/>
      <c r="HMV2403" s="14"/>
      <c r="HMW2403" s="14"/>
      <c r="HMX2403" s="14"/>
      <c r="HMY2403" s="14"/>
      <c r="HMZ2403" s="14"/>
      <c r="HNA2403" s="14"/>
      <c r="HNB2403" s="14"/>
      <c r="HNC2403" s="14"/>
      <c r="HND2403" s="14"/>
      <c r="HNE2403" s="14"/>
      <c r="HNF2403" s="14"/>
      <c r="HNG2403" s="14"/>
      <c r="HNH2403" s="14"/>
      <c r="HNI2403" s="14"/>
      <c r="HNJ2403" s="14"/>
      <c r="HNK2403" s="14"/>
      <c r="HNL2403" s="14"/>
      <c r="HNM2403" s="14"/>
      <c r="HNN2403" s="14"/>
      <c r="HNO2403" s="14"/>
      <c r="HNP2403" s="14"/>
      <c r="HNQ2403" s="14"/>
      <c r="HNR2403" s="14"/>
      <c r="HNS2403" s="14"/>
      <c r="HNT2403" s="14"/>
      <c r="HNU2403" s="14"/>
      <c r="HNV2403" s="14"/>
      <c r="HNW2403" s="14"/>
      <c r="HNX2403" s="14"/>
      <c r="HNY2403" s="14"/>
      <c r="HNZ2403" s="14"/>
      <c r="HOA2403" s="14"/>
      <c r="HOB2403" s="14"/>
      <c r="HOC2403" s="14"/>
      <c r="HOD2403" s="14"/>
      <c r="HOE2403" s="14"/>
      <c r="HOF2403" s="14"/>
      <c r="HOG2403" s="14"/>
      <c r="HOH2403" s="14"/>
      <c r="HOI2403" s="14"/>
      <c r="HOJ2403" s="14"/>
      <c r="HOK2403" s="14"/>
      <c r="HOL2403" s="14"/>
      <c r="HOM2403" s="14"/>
      <c r="HON2403" s="14"/>
      <c r="HOO2403" s="14"/>
      <c r="HOP2403" s="14"/>
      <c r="HOQ2403" s="14"/>
      <c r="HOR2403" s="14"/>
      <c r="HOS2403" s="14"/>
      <c r="HOT2403" s="14"/>
      <c r="HOU2403" s="14"/>
      <c r="HOV2403" s="14"/>
      <c r="HOW2403" s="14"/>
      <c r="HOX2403" s="14"/>
      <c r="HOY2403" s="14"/>
      <c r="HOZ2403" s="14"/>
      <c r="HPA2403" s="14"/>
      <c r="HPB2403" s="14"/>
      <c r="HPC2403" s="14"/>
      <c r="HPD2403" s="14"/>
      <c r="HPE2403" s="14"/>
      <c r="HPF2403" s="14"/>
      <c r="HPG2403" s="14"/>
      <c r="HPH2403" s="14"/>
      <c r="HPI2403" s="14"/>
      <c r="HPJ2403" s="14"/>
      <c r="HPK2403" s="14"/>
      <c r="HPL2403" s="14"/>
      <c r="HPM2403" s="14"/>
      <c r="HPN2403" s="14"/>
      <c r="HPO2403" s="14"/>
      <c r="HPP2403" s="14"/>
      <c r="HPQ2403" s="14"/>
      <c r="HPR2403" s="14"/>
      <c r="HPS2403" s="14"/>
      <c r="HPT2403" s="14"/>
      <c r="HPU2403" s="14"/>
      <c r="HPV2403" s="14"/>
      <c r="HPW2403" s="14"/>
      <c r="HPX2403" s="14"/>
      <c r="HPY2403" s="14"/>
      <c r="HPZ2403" s="14"/>
      <c r="HQA2403" s="14"/>
      <c r="HQB2403" s="14"/>
      <c r="HQC2403" s="14"/>
      <c r="HQD2403" s="14"/>
      <c r="HQE2403" s="14"/>
      <c r="HQF2403" s="14"/>
      <c r="HQG2403" s="14"/>
      <c r="HQH2403" s="14"/>
      <c r="HQI2403" s="14"/>
      <c r="HQJ2403" s="14"/>
      <c r="HQK2403" s="14"/>
      <c r="HQL2403" s="14"/>
      <c r="HQM2403" s="14"/>
      <c r="HQN2403" s="14"/>
      <c r="HQO2403" s="14"/>
      <c r="HQP2403" s="14"/>
      <c r="HQQ2403" s="14"/>
      <c r="HQR2403" s="14"/>
      <c r="HQS2403" s="14"/>
      <c r="HQT2403" s="14"/>
      <c r="HQU2403" s="14"/>
      <c r="HQV2403" s="14"/>
      <c r="HQW2403" s="14"/>
      <c r="HQX2403" s="14"/>
      <c r="HQY2403" s="14"/>
      <c r="HQZ2403" s="14"/>
      <c r="HRA2403" s="14"/>
      <c r="HRB2403" s="14"/>
      <c r="HRC2403" s="14"/>
      <c r="HRD2403" s="14"/>
      <c r="HRE2403" s="14"/>
      <c r="HRF2403" s="14"/>
      <c r="HRG2403" s="14"/>
      <c r="HRH2403" s="14"/>
      <c r="HRI2403" s="14"/>
      <c r="HRJ2403" s="14"/>
      <c r="HRK2403" s="14"/>
      <c r="HRL2403" s="14"/>
      <c r="HRM2403" s="14"/>
      <c r="HRN2403" s="14"/>
      <c r="HRO2403" s="14"/>
      <c r="HRP2403" s="14"/>
      <c r="HRQ2403" s="14"/>
      <c r="HRR2403" s="14"/>
      <c r="HRS2403" s="14"/>
      <c r="HRT2403" s="14"/>
      <c r="HRU2403" s="14"/>
      <c r="HRV2403" s="14"/>
      <c r="HRW2403" s="14"/>
      <c r="HRX2403" s="14"/>
      <c r="HRY2403" s="14"/>
      <c r="HRZ2403" s="14"/>
      <c r="HSA2403" s="14"/>
      <c r="HSB2403" s="14"/>
      <c r="HSC2403" s="14"/>
      <c r="HSD2403" s="14"/>
      <c r="HSE2403" s="14"/>
      <c r="HSF2403" s="14"/>
      <c r="HSG2403" s="14"/>
      <c r="HSH2403" s="14"/>
      <c r="HSI2403" s="14"/>
      <c r="HSJ2403" s="14"/>
      <c r="HSK2403" s="14"/>
      <c r="HSL2403" s="14"/>
      <c r="HSM2403" s="14"/>
      <c r="HSN2403" s="14"/>
      <c r="HSO2403" s="14"/>
      <c r="HSP2403" s="14"/>
      <c r="HSQ2403" s="14"/>
      <c r="HSR2403" s="14"/>
      <c r="HSS2403" s="14"/>
      <c r="HST2403" s="14"/>
      <c r="HSU2403" s="14"/>
      <c r="HSV2403" s="14"/>
      <c r="HSW2403" s="14"/>
      <c r="HSX2403" s="14"/>
      <c r="HSY2403" s="14"/>
      <c r="HSZ2403" s="14"/>
      <c r="HTA2403" s="14"/>
      <c r="HTB2403" s="14"/>
      <c r="HTC2403" s="14"/>
      <c r="HTD2403" s="14"/>
      <c r="HTE2403" s="14"/>
      <c r="HTF2403" s="14"/>
      <c r="HTG2403" s="14"/>
      <c r="HTH2403" s="14"/>
      <c r="HTI2403" s="14"/>
      <c r="HTJ2403" s="14"/>
      <c r="HTK2403" s="14"/>
      <c r="HTL2403" s="14"/>
      <c r="HTM2403" s="14"/>
      <c r="HTN2403" s="14"/>
      <c r="HTO2403" s="14"/>
      <c r="HTP2403" s="14"/>
      <c r="HTQ2403" s="14"/>
      <c r="HTR2403" s="14"/>
      <c r="HTS2403" s="14"/>
      <c r="HTT2403" s="14"/>
      <c r="HTU2403" s="14"/>
      <c r="HTV2403" s="14"/>
      <c r="HTW2403" s="14"/>
      <c r="HTX2403" s="14"/>
      <c r="HTY2403" s="14"/>
      <c r="HTZ2403" s="14"/>
      <c r="HUA2403" s="14"/>
      <c r="HUB2403" s="14"/>
      <c r="HUC2403" s="14"/>
      <c r="HUD2403" s="14"/>
      <c r="HUE2403" s="14"/>
      <c r="HUF2403" s="14"/>
      <c r="HUG2403" s="14"/>
      <c r="HUH2403" s="14"/>
      <c r="HUI2403" s="14"/>
      <c r="HUJ2403" s="14"/>
      <c r="HUK2403" s="14"/>
      <c r="HUL2403" s="14"/>
      <c r="HUM2403" s="14"/>
      <c r="HUN2403" s="14"/>
      <c r="HUO2403" s="14"/>
      <c r="HUP2403" s="14"/>
      <c r="HUQ2403" s="14"/>
      <c r="HUR2403" s="14"/>
      <c r="HUS2403" s="14"/>
      <c r="HUT2403" s="14"/>
      <c r="HUU2403" s="14"/>
      <c r="HUV2403" s="14"/>
      <c r="HUW2403" s="14"/>
      <c r="HUX2403" s="14"/>
      <c r="HUY2403" s="14"/>
      <c r="HUZ2403" s="14"/>
      <c r="HVA2403" s="14"/>
      <c r="HVB2403" s="14"/>
      <c r="HVC2403" s="14"/>
      <c r="HVD2403" s="14"/>
      <c r="HVE2403" s="14"/>
      <c r="HVF2403" s="14"/>
      <c r="HVG2403" s="14"/>
      <c r="HVH2403" s="14"/>
      <c r="HVI2403" s="14"/>
      <c r="HVJ2403" s="14"/>
      <c r="HVK2403" s="14"/>
      <c r="HVL2403" s="14"/>
      <c r="HVM2403" s="14"/>
      <c r="HVN2403" s="14"/>
      <c r="HVO2403" s="14"/>
      <c r="HVP2403" s="14"/>
      <c r="HVQ2403" s="14"/>
      <c r="HVR2403" s="14"/>
      <c r="HVS2403" s="14"/>
      <c r="HVT2403" s="14"/>
      <c r="HVU2403" s="14"/>
      <c r="HVV2403" s="14"/>
      <c r="HVW2403" s="14"/>
      <c r="HVX2403" s="14"/>
      <c r="HVY2403" s="14"/>
      <c r="HVZ2403" s="14"/>
      <c r="HWA2403" s="14"/>
      <c r="HWB2403" s="14"/>
      <c r="HWC2403" s="14"/>
      <c r="HWD2403" s="14"/>
      <c r="HWE2403" s="14"/>
      <c r="HWF2403" s="14"/>
      <c r="HWG2403" s="14"/>
      <c r="HWH2403" s="14"/>
      <c r="HWI2403" s="14"/>
      <c r="HWJ2403" s="14"/>
      <c r="HWK2403" s="14"/>
      <c r="HWL2403" s="14"/>
      <c r="HWM2403" s="14"/>
      <c r="HWN2403" s="14"/>
      <c r="HWO2403" s="14"/>
      <c r="HWP2403" s="14"/>
      <c r="HWQ2403" s="14"/>
      <c r="HWR2403" s="14"/>
      <c r="HWS2403" s="14"/>
      <c r="HWT2403" s="14"/>
      <c r="HWU2403" s="14"/>
      <c r="HWV2403" s="14"/>
      <c r="HWW2403" s="14"/>
      <c r="HWX2403" s="14"/>
      <c r="HWY2403" s="14"/>
      <c r="HWZ2403" s="14"/>
      <c r="HXA2403" s="14"/>
      <c r="HXB2403" s="14"/>
      <c r="HXC2403" s="14"/>
      <c r="HXD2403" s="14"/>
      <c r="HXE2403" s="14"/>
      <c r="HXF2403" s="14"/>
      <c r="HXG2403" s="14"/>
      <c r="HXH2403" s="14"/>
      <c r="HXI2403" s="14"/>
      <c r="HXJ2403" s="14"/>
      <c r="HXK2403" s="14"/>
      <c r="HXL2403" s="14"/>
      <c r="HXM2403" s="14"/>
      <c r="HXN2403" s="14"/>
      <c r="HXO2403" s="14"/>
      <c r="HXP2403" s="14"/>
      <c r="HXQ2403" s="14"/>
      <c r="HXR2403" s="14"/>
      <c r="HXS2403" s="14"/>
      <c r="HXT2403" s="14"/>
      <c r="HXU2403" s="14"/>
      <c r="HXV2403" s="14"/>
      <c r="HXW2403" s="14"/>
      <c r="HXX2403" s="14"/>
      <c r="HXY2403" s="14"/>
      <c r="HXZ2403" s="14"/>
      <c r="HYA2403" s="14"/>
      <c r="HYB2403" s="14"/>
      <c r="HYC2403" s="14"/>
      <c r="HYD2403" s="14"/>
      <c r="HYE2403" s="14"/>
      <c r="HYF2403" s="14"/>
      <c r="HYG2403" s="14"/>
      <c r="HYH2403" s="14"/>
      <c r="HYI2403" s="14"/>
      <c r="HYJ2403" s="14"/>
      <c r="HYK2403" s="14"/>
      <c r="HYL2403" s="14"/>
      <c r="HYM2403" s="14"/>
      <c r="HYN2403" s="14"/>
      <c r="HYO2403" s="14"/>
      <c r="HYP2403" s="14"/>
      <c r="HYQ2403" s="14"/>
      <c r="HYR2403" s="14"/>
      <c r="HYS2403" s="14"/>
      <c r="HYT2403" s="14"/>
      <c r="HYU2403" s="14"/>
      <c r="HYV2403" s="14"/>
      <c r="HYW2403" s="14"/>
      <c r="HYX2403" s="14"/>
      <c r="HYY2403" s="14"/>
      <c r="HYZ2403" s="14"/>
      <c r="HZA2403" s="14"/>
      <c r="HZB2403" s="14"/>
      <c r="HZC2403" s="14"/>
      <c r="HZD2403" s="14"/>
      <c r="HZE2403" s="14"/>
      <c r="HZF2403" s="14"/>
      <c r="HZG2403" s="14"/>
      <c r="HZH2403" s="14"/>
      <c r="HZI2403" s="14"/>
      <c r="HZJ2403" s="14"/>
      <c r="HZK2403" s="14"/>
      <c r="HZL2403" s="14"/>
      <c r="HZM2403" s="14"/>
      <c r="HZN2403" s="14"/>
      <c r="HZO2403" s="14"/>
      <c r="HZP2403" s="14"/>
      <c r="HZQ2403" s="14"/>
      <c r="HZR2403" s="14"/>
      <c r="HZS2403" s="14"/>
      <c r="HZT2403" s="14"/>
      <c r="HZU2403" s="14"/>
      <c r="HZV2403" s="14"/>
      <c r="HZW2403" s="14"/>
      <c r="HZX2403" s="14"/>
      <c r="HZY2403" s="14"/>
      <c r="HZZ2403" s="14"/>
      <c r="IAA2403" s="14"/>
      <c r="IAB2403" s="14"/>
      <c r="IAC2403" s="14"/>
      <c r="IAD2403" s="14"/>
      <c r="IAE2403" s="14"/>
      <c r="IAF2403" s="14"/>
      <c r="IAG2403" s="14"/>
      <c r="IAH2403" s="14"/>
      <c r="IAI2403" s="14"/>
      <c r="IAJ2403" s="14"/>
      <c r="IAK2403" s="14"/>
      <c r="IAL2403" s="14"/>
      <c r="IAM2403" s="14"/>
      <c r="IAN2403" s="14"/>
      <c r="IAO2403" s="14"/>
      <c r="IAP2403" s="14"/>
      <c r="IAQ2403" s="14"/>
      <c r="IAR2403" s="14"/>
      <c r="IAS2403" s="14"/>
      <c r="IAT2403" s="14"/>
      <c r="IAU2403" s="14"/>
      <c r="IAV2403" s="14"/>
      <c r="IAW2403" s="14"/>
      <c r="IAX2403" s="14"/>
      <c r="IAY2403" s="14"/>
      <c r="IAZ2403" s="14"/>
      <c r="IBA2403" s="14"/>
      <c r="IBB2403" s="14"/>
      <c r="IBC2403" s="14"/>
      <c r="IBD2403" s="14"/>
      <c r="IBE2403" s="14"/>
      <c r="IBF2403" s="14"/>
      <c r="IBG2403" s="14"/>
      <c r="IBH2403" s="14"/>
      <c r="IBI2403" s="14"/>
      <c r="IBJ2403" s="14"/>
      <c r="IBK2403" s="14"/>
      <c r="IBL2403" s="14"/>
      <c r="IBM2403" s="14"/>
      <c r="IBN2403" s="14"/>
      <c r="IBO2403" s="14"/>
      <c r="IBP2403" s="14"/>
      <c r="IBQ2403" s="14"/>
      <c r="IBR2403" s="14"/>
      <c r="IBS2403" s="14"/>
      <c r="IBT2403" s="14"/>
      <c r="IBU2403" s="14"/>
      <c r="IBV2403" s="14"/>
      <c r="IBW2403" s="14"/>
      <c r="IBX2403" s="14"/>
      <c r="IBY2403" s="14"/>
      <c r="IBZ2403" s="14"/>
      <c r="ICA2403" s="14"/>
      <c r="ICB2403" s="14"/>
      <c r="ICC2403" s="14"/>
      <c r="ICD2403" s="14"/>
      <c r="ICE2403" s="14"/>
      <c r="ICF2403" s="14"/>
      <c r="ICG2403" s="14"/>
      <c r="ICH2403" s="14"/>
      <c r="ICI2403" s="14"/>
      <c r="ICJ2403" s="14"/>
      <c r="ICK2403" s="14"/>
      <c r="ICL2403" s="14"/>
      <c r="ICM2403" s="14"/>
      <c r="ICN2403" s="14"/>
      <c r="ICO2403" s="14"/>
      <c r="ICP2403" s="14"/>
      <c r="ICQ2403" s="14"/>
      <c r="ICR2403" s="14"/>
      <c r="ICS2403" s="14"/>
      <c r="ICT2403" s="14"/>
      <c r="ICU2403" s="14"/>
      <c r="ICV2403" s="14"/>
      <c r="ICW2403" s="14"/>
      <c r="ICX2403" s="14"/>
      <c r="ICY2403" s="14"/>
      <c r="ICZ2403" s="14"/>
      <c r="IDA2403" s="14"/>
      <c r="IDB2403" s="14"/>
      <c r="IDC2403" s="14"/>
      <c r="IDD2403" s="14"/>
      <c r="IDE2403" s="14"/>
      <c r="IDF2403" s="14"/>
      <c r="IDG2403" s="14"/>
      <c r="IDH2403" s="14"/>
      <c r="IDI2403" s="14"/>
      <c r="IDJ2403" s="14"/>
      <c r="IDK2403" s="14"/>
      <c r="IDL2403" s="14"/>
      <c r="IDM2403" s="14"/>
      <c r="IDN2403" s="14"/>
      <c r="IDO2403" s="14"/>
      <c r="IDP2403" s="14"/>
      <c r="IDQ2403" s="14"/>
      <c r="IDR2403" s="14"/>
      <c r="IDS2403" s="14"/>
      <c r="IDT2403" s="14"/>
      <c r="IDU2403" s="14"/>
      <c r="IDV2403" s="14"/>
      <c r="IDW2403" s="14"/>
      <c r="IDX2403" s="14"/>
      <c r="IDY2403" s="14"/>
      <c r="IDZ2403" s="14"/>
      <c r="IEA2403" s="14"/>
      <c r="IEB2403" s="14"/>
      <c r="IEC2403" s="14"/>
      <c r="IED2403" s="14"/>
      <c r="IEE2403" s="14"/>
      <c r="IEF2403" s="14"/>
      <c r="IEG2403" s="14"/>
      <c r="IEH2403" s="14"/>
      <c r="IEI2403" s="14"/>
      <c r="IEJ2403" s="14"/>
      <c r="IEK2403" s="14"/>
      <c r="IEL2403" s="14"/>
      <c r="IEM2403" s="14"/>
      <c r="IEN2403" s="14"/>
      <c r="IEO2403" s="14"/>
      <c r="IEP2403" s="14"/>
      <c r="IEQ2403" s="14"/>
      <c r="IER2403" s="14"/>
      <c r="IES2403" s="14"/>
      <c r="IET2403" s="14"/>
      <c r="IEU2403" s="14"/>
      <c r="IEV2403" s="14"/>
      <c r="IEW2403" s="14"/>
      <c r="IEX2403" s="14"/>
      <c r="IEY2403" s="14"/>
      <c r="IEZ2403" s="14"/>
      <c r="IFA2403" s="14"/>
      <c r="IFB2403" s="14"/>
      <c r="IFC2403" s="14"/>
      <c r="IFD2403" s="14"/>
      <c r="IFE2403" s="14"/>
      <c r="IFF2403" s="14"/>
      <c r="IFG2403" s="14"/>
      <c r="IFH2403" s="14"/>
      <c r="IFI2403" s="14"/>
      <c r="IFJ2403" s="14"/>
      <c r="IFK2403" s="14"/>
      <c r="IFL2403" s="14"/>
      <c r="IFM2403" s="14"/>
      <c r="IFN2403" s="14"/>
      <c r="IFO2403" s="14"/>
      <c r="IFP2403" s="14"/>
      <c r="IFQ2403" s="14"/>
      <c r="IFR2403" s="14"/>
      <c r="IFS2403" s="14"/>
      <c r="IFT2403" s="14"/>
      <c r="IFU2403" s="14"/>
      <c r="IFV2403" s="14"/>
      <c r="IFW2403" s="14"/>
      <c r="IFX2403" s="14"/>
      <c r="IFY2403" s="14"/>
      <c r="IFZ2403" s="14"/>
      <c r="IGA2403" s="14"/>
      <c r="IGB2403" s="14"/>
      <c r="IGC2403" s="14"/>
      <c r="IGD2403" s="14"/>
      <c r="IGE2403" s="14"/>
      <c r="IGF2403" s="14"/>
      <c r="IGG2403" s="14"/>
      <c r="IGH2403" s="14"/>
      <c r="IGI2403" s="14"/>
      <c r="IGJ2403" s="14"/>
      <c r="IGK2403" s="14"/>
      <c r="IGL2403" s="14"/>
      <c r="IGM2403" s="14"/>
      <c r="IGN2403" s="14"/>
      <c r="IGO2403" s="14"/>
      <c r="IGP2403" s="14"/>
      <c r="IGQ2403" s="14"/>
      <c r="IGR2403" s="14"/>
      <c r="IGS2403" s="14"/>
      <c r="IGT2403" s="14"/>
      <c r="IGU2403" s="14"/>
      <c r="IGV2403" s="14"/>
      <c r="IGW2403" s="14"/>
      <c r="IGX2403" s="14"/>
      <c r="IGY2403" s="14"/>
      <c r="IGZ2403" s="14"/>
      <c r="IHA2403" s="14"/>
      <c r="IHB2403" s="14"/>
      <c r="IHC2403" s="14"/>
      <c r="IHD2403" s="14"/>
      <c r="IHE2403" s="14"/>
      <c r="IHF2403" s="14"/>
      <c r="IHG2403" s="14"/>
      <c r="IHH2403" s="14"/>
      <c r="IHI2403" s="14"/>
      <c r="IHJ2403" s="14"/>
      <c r="IHK2403" s="14"/>
      <c r="IHL2403" s="14"/>
      <c r="IHM2403" s="14"/>
      <c r="IHN2403" s="14"/>
      <c r="IHO2403" s="14"/>
      <c r="IHP2403" s="14"/>
      <c r="IHQ2403" s="14"/>
      <c r="IHR2403" s="14"/>
      <c r="IHS2403" s="14"/>
      <c r="IHT2403" s="14"/>
      <c r="IHU2403" s="14"/>
      <c r="IHV2403" s="14"/>
      <c r="IHW2403" s="14"/>
      <c r="IHX2403" s="14"/>
      <c r="IHY2403" s="14"/>
      <c r="IHZ2403" s="14"/>
      <c r="IIA2403" s="14"/>
      <c r="IIB2403" s="14"/>
      <c r="IIC2403" s="14"/>
      <c r="IID2403" s="14"/>
      <c r="IIE2403" s="14"/>
      <c r="IIF2403" s="14"/>
      <c r="IIG2403" s="14"/>
      <c r="IIH2403" s="14"/>
      <c r="III2403" s="14"/>
      <c r="IIJ2403" s="14"/>
      <c r="IIK2403" s="14"/>
      <c r="IIL2403" s="14"/>
      <c r="IIM2403" s="14"/>
      <c r="IIN2403" s="14"/>
      <c r="IIO2403" s="14"/>
      <c r="IIP2403" s="14"/>
      <c r="IIQ2403" s="14"/>
      <c r="IIR2403" s="14"/>
      <c r="IIS2403" s="14"/>
      <c r="IIT2403" s="14"/>
      <c r="IIU2403" s="14"/>
      <c r="IIV2403" s="14"/>
      <c r="IIW2403" s="14"/>
      <c r="IIX2403" s="14"/>
      <c r="IIY2403" s="14"/>
      <c r="IIZ2403" s="14"/>
      <c r="IJA2403" s="14"/>
      <c r="IJB2403" s="14"/>
      <c r="IJC2403" s="14"/>
      <c r="IJD2403" s="14"/>
      <c r="IJE2403" s="14"/>
      <c r="IJF2403" s="14"/>
      <c r="IJG2403" s="14"/>
      <c r="IJH2403" s="14"/>
      <c r="IJI2403" s="14"/>
      <c r="IJJ2403" s="14"/>
      <c r="IJK2403" s="14"/>
      <c r="IJL2403" s="14"/>
      <c r="IJM2403" s="14"/>
      <c r="IJN2403" s="14"/>
      <c r="IJO2403" s="14"/>
      <c r="IJP2403" s="14"/>
      <c r="IJQ2403" s="14"/>
      <c r="IJR2403" s="14"/>
      <c r="IJS2403" s="14"/>
      <c r="IJT2403" s="14"/>
      <c r="IJU2403" s="14"/>
      <c r="IJV2403" s="14"/>
      <c r="IJW2403" s="14"/>
      <c r="IJX2403" s="14"/>
      <c r="IJY2403" s="14"/>
      <c r="IJZ2403" s="14"/>
      <c r="IKA2403" s="14"/>
      <c r="IKB2403" s="14"/>
      <c r="IKC2403" s="14"/>
      <c r="IKD2403" s="14"/>
      <c r="IKE2403" s="14"/>
      <c r="IKF2403" s="14"/>
      <c r="IKG2403" s="14"/>
      <c r="IKH2403" s="14"/>
      <c r="IKI2403" s="14"/>
      <c r="IKJ2403" s="14"/>
      <c r="IKK2403" s="14"/>
      <c r="IKL2403" s="14"/>
      <c r="IKM2403" s="14"/>
      <c r="IKN2403" s="14"/>
      <c r="IKO2403" s="14"/>
      <c r="IKP2403" s="14"/>
      <c r="IKQ2403" s="14"/>
      <c r="IKR2403" s="14"/>
      <c r="IKS2403" s="14"/>
      <c r="IKT2403" s="14"/>
      <c r="IKU2403" s="14"/>
      <c r="IKV2403" s="14"/>
      <c r="IKW2403" s="14"/>
      <c r="IKX2403" s="14"/>
      <c r="IKY2403" s="14"/>
      <c r="IKZ2403" s="14"/>
      <c r="ILA2403" s="14"/>
      <c r="ILB2403" s="14"/>
      <c r="ILC2403" s="14"/>
      <c r="ILD2403" s="14"/>
      <c r="ILE2403" s="14"/>
      <c r="ILF2403" s="14"/>
      <c r="ILG2403" s="14"/>
      <c r="ILH2403" s="14"/>
      <c r="ILI2403" s="14"/>
      <c r="ILJ2403" s="14"/>
      <c r="ILK2403" s="14"/>
      <c r="ILL2403" s="14"/>
      <c r="ILM2403" s="14"/>
      <c r="ILN2403" s="14"/>
      <c r="ILO2403" s="14"/>
      <c r="ILP2403" s="14"/>
      <c r="ILQ2403" s="14"/>
      <c r="ILR2403" s="14"/>
      <c r="ILS2403" s="14"/>
      <c r="ILT2403" s="14"/>
      <c r="ILU2403" s="14"/>
      <c r="ILV2403" s="14"/>
      <c r="ILW2403" s="14"/>
      <c r="ILX2403" s="14"/>
      <c r="ILY2403" s="14"/>
      <c r="ILZ2403" s="14"/>
      <c r="IMA2403" s="14"/>
      <c r="IMB2403" s="14"/>
      <c r="IMC2403" s="14"/>
      <c r="IMD2403" s="14"/>
      <c r="IME2403" s="14"/>
      <c r="IMF2403" s="14"/>
      <c r="IMG2403" s="14"/>
      <c r="IMH2403" s="14"/>
      <c r="IMI2403" s="14"/>
      <c r="IMJ2403" s="14"/>
      <c r="IMK2403" s="14"/>
      <c r="IML2403" s="14"/>
      <c r="IMM2403" s="14"/>
      <c r="IMN2403" s="14"/>
      <c r="IMO2403" s="14"/>
      <c r="IMP2403" s="14"/>
      <c r="IMQ2403" s="14"/>
      <c r="IMR2403" s="14"/>
      <c r="IMS2403" s="14"/>
      <c r="IMT2403" s="14"/>
      <c r="IMU2403" s="14"/>
      <c r="IMV2403" s="14"/>
      <c r="IMW2403" s="14"/>
      <c r="IMX2403" s="14"/>
      <c r="IMY2403" s="14"/>
      <c r="IMZ2403" s="14"/>
      <c r="INA2403" s="14"/>
      <c r="INB2403" s="14"/>
      <c r="INC2403" s="14"/>
      <c r="IND2403" s="14"/>
      <c r="INE2403" s="14"/>
      <c r="INF2403" s="14"/>
      <c r="ING2403" s="14"/>
      <c r="INH2403" s="14"/>
      <c r="INI2403" s="14"/>
      <c r="INJ2403" s="14"/>
      <c r="INK2403" s="14"/>
      <c r="INL2403" s="14"/>
      <c r="INM2403" s="14"/>
      <c r="INN2403" s="14"/>
      <c r="INO2403" s="14"/>
      <c r="INP2403" s="14"/>
      <c r="INQ2403" s="14"/>
      <c r="INR2403" s="14"/>
      <c r="INS2403" s="14"/>
      <c r="INT2403" s="14"/>
      <c r="INU2403" s="14"/>
      <c r="INV2403" s="14"/>
      <c r="INW2403" s="14"/>
      <c r="INX2403" s="14"/>
      <c r="INY2403" s="14"/>
      <c r="INZ2403" s="14"/>
      <c r="IOA2403" s="14"/>
      <c r="IOB2403" s="14"/>
      <c r="IOC2403" s="14"/>
      <c r="IOD2403" s="14"/>
      <c r="IOE2403" s="14"/>
      <c r="IOF2403" s="14"/>
      <c r="IOG2403" s="14"/>
      <c r="IOH2403" s="14"/>
      <c r="IOI2403" s="14"/>
      <c r="IOJ2403" s="14"/>
      <c r="IOK2403" s="14"/>
      <c r="IOL2403" s="14"/>
      <c r="IOM2403" s="14"/>
      <c r="ION2403" s="14"/>
      <c r="IOO2403" s="14"/>
      <c r="IOP2403" s="14"/>
      <c r="IOQ2403" s="14"/>
      <c r="IOR2403" s="14"/>
      <c r="IOS2403" s="14"/>
      <c r="IOT2403" s="14"/>
      <c r="IOU2403" s="14"/>
      <c r="IOV2403" s="14"/>
      <c r="IOW2403" s="14"/>
      <c r="IOX2403" s="14"/>
      <c r="IOY2403" s="14"/>
      <c r="IOZ2403" s="14"/>
      <c r="IPA2403" s="14"/>
      <c r="IPB2403" s="14"/>
      <c r="IPC2403" s="14"/>
      <c r="IPD2403" s="14"/>
      <c r="IPE2403" s="14"/>
      <c r="IPF2403" s="14"/>
      <c r="IPG2403" s="14"/>
      <c r="IPH2403" s="14"/>
      <c r="IPI2403" s="14"/>
      <c r="IPJ2403" s="14"/>
      <c r="IPK2403" s="14"/>
      <c r="IPL2403" s="14"/>
      <c r="IPM2403" s="14"/>
      <c r="IPN2403" s="14"/>
      <c r="IPO2403" s="14"/>
      <c r="IPP2403" s="14"/>
      <c r="IPQ2403" s="14"/>
      <c r="IPR2403" s="14"/>
      <c r="IPS2403" s="14"/>
      <c r="IPT2403" s="14"/>
      <c r="IPU2403" s="14"/>
      <c r="IPV2403" s="14"/>
      <c r="IPW2403" s="14"/>
      <c r="IPX2403" s="14"/>
      <c r="IPY2403" s="14"/>
      <c r="IPZ2403" s="14"/>
      <c r="IQA2403" s="14"/>
      <c r="IQB2403" s="14"/>
      <c r="IQC2403" s="14"/>
      <c r="IQD2403" s="14"/>
      <c r="IQE2403" s="14"/>
      <c r="IQF2403" s="14"/>
      <c r="IQG2403" s="14"/>
      <c r="IQH2403" s="14"/>
      <c r="IQI2403" s="14"/>
      <c r="IQJ2403" s="14"/>
      <c r="IQK2403" s="14"/>
      <c r="IQL2403" s="14"/>
      <c r="IQM2403" s="14"/>
      <c r="IQN2403" s="14"/>
      <c r="IQO2403" s="14"/>
      <c r="IQP2403" s="14"/>
      <c r="IQQ2403" s="14"/>
      <c r="IQR2403" s="14"/>
      <c r="IQS2403" s="14"/>
      <c r="IQT2403" s="14"/>
      <c r="IQU2403" s="14"/>
      <c r="IQV2403" s="14"/>
      <c r="IQW2403" s="14"/>
      <c r="IQX2403" s="14"/>
      <c r="IQY2403" s="14"/>
      <c r="IQZ2403" s="14"/>
      <c r="IRA2403" s="14"/>
      <c r="IRB2403" s="14"/>
      <c r="IRC2403" s="14"/>
      <c r="IRD2403" s="14"/>
      <c r="IRE2403" s="14"/>
      <c r="IRF2403" s="14"/>
      <c r="IRG2403" s="14"/>
      <c r="IRH2403" s="14"/>
      <c r="IRI2403" s="14"/>
      <c r="IRJ2403" s="14"/>
      <c r="IRK2403" s="14"/>
      <c r="IRL2403" s="14"/>
      <c r="IRM2403" s="14"/>
      <c r="IRN2403" s="14"/>
      <c r="IRO2403" s="14"/>
      <c r="IRP2403" s="14"/>
      <c r="IRQ2403" s="14"/>
      <c r="IRR2403" s="14"/>
      <c r="IRS2403" s="14"/>
      <c r="IRT2403" s="14"/>
      <c r="IRU2403" s="14"/>
      <c r="IRV2403" s="14"/>
      <c r="IRW2403" s="14"/>
      <c r="IRX2403" s="14"/>
      <c r="IRY2403" s="14"/>
      <c r="IRZ2403" s="14"/>
      <c r="ISA2403" s="14"/>
      <c r="ISB2403" s="14"/>
      <c r="ISC2403" s="14"/>
      <c r="ISD2403" s="14"/>
      <c r="ISE2403" s="14"/>
      <c r="ISF2403" s="14"/>
      <c r="ISG2403" s="14"/>
      <c r="ISH2403" s="14"/>
      <c r="ISI2403" s="14"/>
      <c r="ISJ2403" s="14"/>
      <c r="ISK2403" s="14"/>
      <c r="ISL2403" s="14"/>
      <c r="ISM2403" s="14"/>
      <c r="ISN2403" s="14"/>
      <c r="ISO2403" s="14"/>
      <c r="ISP2403" s="14"/>
      <c r="ISQ2403" s="14"/>
      <c r="ISR2403" s="14"/>
      <c r="ISS2403" s="14"/>
      <c r="IST2403" s="14"/>
      <c r="ISU2403" s="14"/>
      <c r="ISV2403" s="14"/>
      <c r="ISW2403" s="14"/>
      <c r="ISX2403" s="14"/>
      <c r="ISY2403" s="14"/>
      <c r="ISZ2403" s="14"/>
      <c r="ITA2403" s="14"/>
      <c r="ITB2403" s="14"/>
      <c r="ITC2403" s="14"/>
      <c r="ITD2403" s="14"/>
      <c r="ITE2403" s="14"/>
      <c r="ITF2403" s="14"/>
      <c r="ITG2403" s="14"/>
      <c r="ITH2403" s="14"/>
      <c r="ITI2403" s="14"/>
      <c r="ITJ2403" s="14"/>
      <c r="ITK2403" s="14"/>
      <c r="ITL2403" s="14"/>
      <c r="ITM2403" s="14"/>
      <c r="ITN2403" s="14"/>
      <c r="ITO2403" s="14"/>
      <c r="ITP2403" s="14"/>
      <c r="ITQ2403" s="14"/>
      <c r="ITR2403" s="14"/>
      <c r="ITS2403" s="14"/>
      <c r="ITT2403" s="14"/>
      <c r="ITU2403" s="14"/>
      <c r="ITV2403" s="14"/>
      <c r="ITW2403" s="14"/>
      <c r="ITX2403" s="14"/>
      <c r="ITY2403" s="14"/>
      <c r="ITZ2403" s="14"/>
      <c r="IUA2403" s="14"/>
      <c r="IUB2403" s="14"/>
      <c r="IUC2403" s="14"/>
      <c r="IUD2403" s="14"/>
      <c r="IUE2403" s="14"/>
      <c r="IUF2403" s="14"/>
      <c r="IUG2403" s="14"/>
      <c r="IUH2403" s="14"/>
      <c r="IUI2403" s="14"/>
      <c r="IUJ2403" s="14"/>
      <c r="IUK2403" s="14"/>
      <c r="IUL2403" s="14"/>
      <c r="IUM2403" s="14"/>
      <c r="IUN2403" s="14"/>
      <c r="IUO2403" s="14"/>
      <c r="IUP2403" s="14"/>
      <c r="IUQ2403" s="14"/>
      <c r="IUR2403" s="14"/>
      <c r="IUS2403" s="14"/>
      <c r="IUT2403" s="14"/>
      <c r="IUU2403" s="14"/>
      <c r="IUV2403" s="14"/>
      <c r="IUW2403" s="14"/>
      <c r="IUX2403" s="14"/>
      <c r="IUY2403" s="14"/>
      <c r="IUZ2403" s="14"/>
      <c r="IVA2403" s="14"/>
      <c r="IVB2403" s="14"/>
      <c r="IVC2403" s="14"/>
      <c r="IVD2403" s="14"/>
      <c r="IVE2403" s="14"/>
      <c r="IVF2403" s="14"/>
      <c r="IVG2403" s="14"/>
      <c r="IVH2403" s="14"/>
      <c r="IVI2403" s="14"/>
      <c r="IVJ2403" s="14"/>
      <c r="IVK2403" s="14"/>
      <c r="IVL2403" s="14"/>
      <c r="IVM2403" s="14"/>
      <c r="IVN2403" s="14"/>
      <c r="IVO2403" s="14"/>
      <c r="IVP2403" s="14"/>
      <c r="IVQ2403" s="14"/>
      <c r="IVR2403" s="14"/>
      <c r="IVS2403" s="14"/>
      <c r="IVT2403" s="14"/>
      <c r="IVU2403" s="14"/>
      <c r="IVV2403" s="14"/>
      <c r="IVW2403" s="14"/>
      <c r="IVX2403" s="14"/>
      <c r="IVY2403" s="14"/>
      <c r="IVZ2403" s="14"/>
      <c r="IWA2403" s="14"/>
      <c r="IWB2403" s="14"/>
      <c r="IWC2403" s="14"/>
      <c r="IWD2403" s="14"/>
      <c r="IWE2403" s="14"/>
      <c r="IWF2403" s="14"/>
      <c r="IWG2403" s="14"/>
      <c r="IWH2403" s="14"/>
      <c r="IWI2403" s="14"/>
      <c r="IWJ2403" s="14"/>
      <c r="IWK2403" s="14"/>
      <c r="IWL2403" s="14"/>
      <c r="IWM2403" s="14"/>
      <c r="IWN2403" s="14"/>
      <c r="IWO2403" s="14"/>
      <c r="IWP2403" s="14"/>
      <c r="IWQ2403" s="14"/>
      <c r="IWR2403" s="14"/>
      <c r="IWS2403" s="14"/>
      <c r="IWT2403" s="14"/>
      <c r="IWU2403" s="14"/>
      <c r="IWV2403" s="14"/>
      <c r="IWW2403" s="14"/>
      <c r="IWX2403" s="14"/>
      <c r="IWY2403" s="14"/>
      <c r="IWZ2403" s="14"/>
      <c r="IXA2403" s="14"/>
      <c r="IXB2403" s="14"/>
      <c r="IXC2403" s="14"/>
      <c r="IXD2403" s="14"/>
      <c r="IXE2403" s="14"/>
      <c r="IXF2403" s="14"/>
      <c r="IXG2403" s="14"/>
      <c r="IXH2403" s="14"/>
      <c r="IXI2403" s="14"/>
      <c r="IXJ2403" s="14"/>
      <c r="IXK2403" s="14"/>
      <c r="IXL2403" s="14"/>
      <c r="IXM2403" s="14"/>
      <c r="IXN2403" s="14"/>
      <c r="IXO2403" s="14"/>
      <c r="IXP2403" s="14"/>
      <c r="IXQ2403" s="14"/>
      <c r="IXR2403" s="14"/>
      <c r="IXS2403" s="14"/>
      <c r="IXT2403" s="14"/>
      <c r="IXU2403" s="14"/>
      <c r="IXV2403" s="14"/>
      <c r="IXW2403" s="14"/>
      <c r="IXX2403" s="14"/>
      <c r="IXY2403" s="14"/>
      <c r="IXZ2403" s="14"/>
      <c r="IYA2403" s="14"/>
      <c r="IYB2403" s="14"/>
      <c r="IYC2403" s="14"/>
      <c r="IYD2403" s="14"/>
      <c r="IYE2403" s="14"/>
      <c r="IYF2403" s="14"/>
      <c r="IYG2403" s="14"/>
      <c r="IYH2403" s="14"/>
      <c r="IYI2403" s="14"/>
      <c r="IYJ2403" s="14"/>
      <c r="IYK2403" s="14"/>
      <c r="IYL2403" s="14"/>
      <c r="IYM2403" s="14"/>
      <c r="IYN2403" s="14"/>
      <c r="IYO2403" s="14"/>
      <c r="IYP2403" s="14"/>
      <c r="IYQ2403" s="14"/>
      <c r="IYR2403" s="14"/>
      <c r="IYS2403" s="14"/>
      <c r="IYT2403" s="14"/>
      <c r="IYU2403" s="14"/>
      <c r="IYV2403" s="14"/>
      <c r="IYW2403" s="14"/>
      <c r="IYX2403" s="14"/>
      <c r="IYY2403" s="14"/>
      <c r="IYZ2403" s="14"/>
      <c r="IZA2403" s="14"/>
      <c r="IZB2403" s="14"/>
      <c r="IZC2403" s="14"/>
      <c r="IZD2403" s="14"/>
      <c r="IZE2403" s="14"/>
      <c r="IZF2403" s="14"/>
      <c r="IZG2403" s="14"/>
      <c r="IZH2403" s="14"/>
      <c r="IZI2403" s="14"/>
      <c r="IZJ2403" s="14"/>
      <c r="IZK2403" s="14"/>
      <c r="IZL2403" s="14"/>
      <c r="IZM2403" s="14"/>
      <c r="IZN2403" s="14"/>
      <c r="IZO2403" s="14"/>
      <c r="IZP2403" s="14"/>
      <c r="IZQ2403" s="14"/>
      <c r="IZR2403" s="14"/>
      <c r="IZS2403" s="14"/>
      <c r="IZT2403" s="14"/>
      <c r="IZU2403" s="14"/>
      <c r="IZV2403" s="14"/>
      <c r="IZW2403" s="14"/>
      <c r="IZX2403" s="14"/>
      <c r="IZY2403" s="14"/>
      <c r="IZZ2403" s="14"/>
      <c r="JAA2403" s="14"/>
      <c r="JAB2403" s="14"/>
      <c r="JAC2403" s="14"/>
      <c r="JAD2403" s="14"/>
      <c r="JAE2403" s="14"/>
      <c r="JAF2403" s="14"/>
      <c r="JAG2403" s="14"/>
      <c r="JAH2403" s="14"/>
      <c r="JAI2403" s="14"/>
      <c r="JAJ2403" s="14"/>
      <c r="JAK2403" s="14"/>
      <c r="JAL2403" s="14"/>
      <c r="JAM2403" s="14"/>
      <c r="JAN2403" s="14"/>
      <c r="JAO2403" s="14"/>
      <c r="JAP2403" s="14"/>
      <c r="JAQ2403" s="14"/>
      <c r="JAR2403" s="14"/>
      <c r="JAS2403" s="14"/>
      <c r="JAT2403" s="14"/>
      <c r="JAU2403" s="14"/>
      <c r="JAV2403" s="14"/>
      <c r="JAW2403" s="14"/>
      <c r="JAX2403" s="14"/>
      <c r="JAY2403" s="14"/>
      <c r="JAZ2403" s="14"/>
      <c r="JBA2403" s="14"/>
      <c r="JBB2403" s="14"/>
      <c r="JBC2403" s="14"/>
      <c r="JBD2403" s="14"/>
      <c r="JBE2403" s="14"/>
      <c r="JBF2403" s="14"/>
      <c r="JBG2403" s="14"/>
      <c r="JBH2403" s="14"/>
      <c r="JBI2403" s="14"/>
      <c r="JBJ2403" s="14"/>
      <c r="JBK2403" s="14"/>
      <c r="JBL2403" s="14"/>
      <c r="JBM2403" s="14"/>
      <c r="JBN2403" s="14"/>
      <c r="JBO2403" s="14"/>
      <c r="JBP2403" s="14"/>
      <c r="JBQ2403" s="14"/>
      <c r="JBR2403" s="14"/>
      <c r="JBS2403" s="14"/>
      <c r="JBT2403" s="14"/>
      <c r="JBU2403" s="14"/>
      <c r="JBV2403" s="14"/>
      <c r="JBW2403" s="14"/>
      <c r="JBX2403" s="14"/>
      <c r="JBY2403" s="14"/>
      <c r="JBZ2403" s="14"/>
      <c r="JCA2403" s="14"/>
      <c r="JCB2403" s="14"/>
      <c r="JCC2403" s="14"/>
      <c r="JCD2403" s="14"/>
      <c r="JCE2403" s="14"/>
      <c r="JCF2403" s="14"/>
      <c r="JCG2403" s="14"/>
      <c r="JCH2403" s="14"/>
      <c r="JCI2403" s="14"/>
      <c r="JCJ2403" s="14"/>
      <c r="JCK2403" s="14"/>
      <c r="JCL2403" s="14"/>
      <c r="JCM2403" s="14"/>
      <c r="JCN2403" s="14"/>
      <c r="JCO2403" s="14"/>
      <c r="JCP2403" s="14"/>
      <c r="JCQ2403" s="14"/>
      <c r="JCR2403" s="14"/>
      <c r="JCS2403" s="14"/>
      <c r="JCT2403" s="14"/>
      <c r="JCU2403" s="14"/>
      <c r="JCV2403" s="14"/>
      <c r="JCW2403" s="14"/>
      <c r="JCX2403" s="14"/>
      <c r="JCY2403" s="14"/>
      <c r="JCZ2403" s="14"/>
      <c r="JDA2403" s="14"/>
      <c r="JDB2403" s="14"/>
      <c r="JDC2403" s="14"/>
      <c r="JDD2403" s="14"/>
      <c r="JDE2403" s="14"/>
      <c r="JDF2403" s="14"/>
      <c r="JDG2403" s="14"/>
      <c r="JDH2403" s="14"/>
      <c r="JDI2403" s="14"/>
      <c r="JDJ2403" s="14"/>
      <c r="JDK2403" s="14"/>
      <c r="JDL2403" s="14"/>
      <c r="JDM2403" s="14"/>
      <c r="JDN2403" s="14"/>
      <c r="JDO2403" s="14"/>
      <c r="JDP2403" s="14"/>
      <c r="JDQ2403" s="14"/>
      <c r="JDR2403" s="14"/>
      <c r="JDS2403" s="14"/>
      <c r="JDT2403" s="14"/>
      <c r="JDU2403" s="14"/>
      <c r="JDV2403" s="14"/>
      <c r="JDW2403" s="14"/>
      <c r="JDX2403" s="14"/>
      <c r="JDY2403" s="14"/>
      <c r="JDZ2403" s="14"/>
      <c r="JEA2403" s="14"/>
      <c r="JEB2403" s="14"/>
      <c r="JEC2403" s="14"/>
      <c r="JED2403" s="14"/>
      <c r="JEE2403" s="14"/>
      <c r="JEF2403" s="14"/>
      <c r="JEG2403" s="14"/>
      <c r="JEH2403" s="14"/>
      <c r="JEI2403" s="14"/>
      <c r="JEJ2403" s="14"/>
      <c r="JEK2403" s="14"/>
      <c r="JEL2403" s="14"/>
      <c r="JEM2403" s="14"/>
      <c r="JEN2403" s="14"/>
      <c r="JEO2403" s="14"/>
      <c r="JEP2403" s="14"/>
      <c r="JEQ2403" s="14"/>
      <c r="JER2403" s="14"/>
      <c r="JES2403" s="14"/>
      <c r="JET2403" s="14"/>
      <c r="JEU2403" s="14"/>
      <c r="JEV2403" s="14"/>
      <c r="JEW2403" s="14"/>
      <c r="JEX2403" s="14"/>
      <c r="JEY2403" s="14"/>
      <c r="JEZ2403" s="14"/>
      <c r="JFA2403" s="14"/>
      <c r="JFB2403" s="14"/>
      <c r="JFC2403" s="14"/>
      <c r="JFD2403" s="14"/>
      <c r="JFE2403" s="14"/>
      <c r="JFF2403" s="14"/>
      <c r="JFG2403" s="14"/>
      <c r="JFH2403" s="14"/>
      <c r="JFI2403" s="14"/>
      <c r="JFJ2403" s="14"/>
      <c r="JFK2403" s="14"/>
      <c r="JFL2403" s="14"/>
      <c r="JFM2403" s="14"/>
      <c r="JFN2403" s="14"/>
      <c r="JFO2403" s="14"/>
      <c r="JFP2403" s="14"/>
      <c r="JFQ2403" s="14"/>
      <c r="JFR2403" s="14"/>
      <c r="JFS2403" s="14"/>
      <c r="JFT2403" s="14"/>
      <c r="JFU2403" s="14"/>
      <c r="JFV2403" s="14"/>
      <c r="JFW2403" s="14"/>
      <c r="JFX2403" s="14"/>
      <c r="JFY2403" s="14"/>
      <c r="JFZ2403" s="14"/>
      <c r="JGA2403" s="14"/>
      <c r="JGB2403" s="14"/>
      <c r="JGC2403" s="14"/>
      <c r="JGD2403" s="14"/>
      <c r="JGE2403" s="14"/>
      <c r="JGF2403" s="14"/>
      <c r="JGG2403" s="14"/>
      <c r="JGH2403" s="14"/>
      <c r="JGI2403" s="14"/>
      <c r="JGJ2403" s="14"/>
      <c r="JGK2403" s="14"/>
      <c r="JGL2403" s="14"/>
      <c r="JGM2403" s="14"/>
      <c r="JGN2403" s="14"/>
      <c r="JGO2403" s="14"/>
      <c r="JGP2403" s="14"/>
      <c r="JGQ2403" s="14"/>
      <c r="JGR2403" s="14"/>
      <c r="JGS2403" s="14"/>
      <c r="JGT2403" s="14"/>
      <c r="JGU2403" s="14"/>
      <c r="JGV2403" s="14"/>
      <c r="JGW2403" s="14"/>
      <c r="JGX2403" s="14"/>
      <c r="JGY2403" s="14"/>
      <c r="JGZ2403" s="14"/>
      <c r="JHA2403" s="14"/>
      <c r="JHB2403" s="14"/>
      <c r="JHC2403" s="14"/>
      <c r="JHD2403" s="14"/>
      <c r="JHE2403" s="14"/>
      <c r="JHF2403" s="14"/>
      <c r="JHG2403" s="14"/>
      <c r="JHH2403" s="14"/>
      <c r="JHI2403" s="14"/>
      <c r="JHJ2403" s="14"/>
      <c r="JHK2403" s="14"/>
      <c r="JHL2403" s="14"/>
      <c r="JHM2403" s="14"/>
      <c r="JHN2403" s="14"/>
      <c r="JHO2403" s="14"/>
      <c r="JHP2403" s="14"/>
      <c r="JHQ2403" s="14"/>
      <c r="JHR2403" s="14"/>
      <c r="JHS2403" s="14"/>
      <c r="JHT2403" s="14"/>
      <c r="JHU2403" s="14"/>
      <c r="JHV2403" s="14"/>
      <c r="JHW2403" s="14"/>
      <c r="JHX2403" s="14"/>
      <c r="JHY2403" s="14"/>
      <c r="JHZ2403" s="14"/>
      <c r="JIA2403" s="14"/>
      <c r="JIB2403" s="14"/>
      <c r="JIC2403" s="14"/>
      <c r="JID2403" s="14"/>
      <c r="JIE2403" s="14"/>
      <c r="JIF2403" s="14"/>
      <c r="JIG2403" s="14"/>
      <c r="JIH2403" s="14"/>
      <c r="JII2403" s="14"/>
      <c r="JIJ2403" s="14"/>
      <c r="JIK2403" s="14"/>
      <c r="JIL2403" s="14"/>
      <c r="JIM2403" s="14"/>
      <c r="JIN2403" s="14"/>
      <c r="JIO2403" s="14"/>
      <c r="JIP2403" s="14"/>
      <c r="JIQ2403" s="14"/>
      <c r="JIR2403" s="14"/>
      <c r="JIS2403" s="14"/>
      <c r="JIT2403" s="14"/>
      <c r="JIU2403" s="14"/>
      <c r="JIV2403" s="14"/>
      <c r="JIW2403" s="14"/>
      <c r="JIX2403" s="14"/>
      <c r="JIY2403" s="14"/>
      <c r="JIZ2403" s="14"/>
      <c r="JJA2403" s="14"/>
      <c r="JJB2403" s="14"/>
      <c r="JJC2403" s="14"/>
      <c r="JJD2403" s="14"/>
      <c r="JJE2403" s="14"/>
      <c r="JJF2403" s="14"/>
      <c r="JJG2403" s="14"/>
      <c r="JJH2403" s="14"/>
      <c r="JJI2403" s="14"/>
      <c r="JJJ2403" s="14"/>
      <c r="JJK2403" s="14"/>
      <c r="JJL2403" s="14"/>
      <c r="JJM2403" s="14"/>
      <c r="JJN2403" s="14"/>
      <c r="JJO2403" s="14"/>
      <c r="JJP2403" s="14"/>
      <c r="JJQ2403" s="14"/>
      <c r="JJR2403" s="14"/>
      <c r="JJS2403" s="14"/>
      <c r="JJT2403" s="14"/>
      <c r="JJU2403" s="14"/>
      <c r="JJV2403" s="14"/>
      <c r="JJW2403" s="14"/>
      <c r="JJX2403" s="14"/>
      <c r="JJY2403" s="14"/>
      <c r="JJZ2403" s="14"/>
      <c r="JKA2403" s="14"/>
      <c r="JKB2403" s="14"/>
      <c r="JKC2403" s="14"/>
      <c r="JKD2403" s="14"/>
      <c r="JKE2403" s="14"/>
      <c r="JKF2403" s="14"/>
      <c r="JKG2403" s="14"/>
      <c r="JKH2403" s="14"/>
      <c r="JKI2403" s="14"/>
      <c r="JKJ2403" s="14"/>
      <c r="JKK2403" s="14"/>
      <c r="JKL2403" s="14"/>
      <c r="JKM2403" s="14"/>
      <c r="JKN2403" s="14"/>
      <c r="JKO2403" s="14"/>
      <c r="JKP2403" s="14"/>
      <c r="JKQ2403" s="14"/>
      <c r="JKR2403" s="14"/>
      <c r="JKS2403" s="14"/>
      <c r="JKT2403" s="14"/>
      <c r="JKU2403" s="14"/>
      <c r="JKV2403" s="14"/>
      <c r="JKW2403" s="14"/>
      <c r="JKX2403" s="14"/>
      <c r="JKY2403" s="14"/>
      <c r="JKZ2403" s="14"/>
      <c r="JLA2403" s="14"/>
      <c r="JLB2403" s="14"/>
      <c r="JLC2403" s="14"/>
      <c r="JLD2403" s="14"/>
      <c r="JLE2403" s="14"/>
      <c r="JLF2403" s="14"/>
      <c r="JLG2403" s="14"/>
      <c r="JLH2403" s="14"/>
      <c r="JLI2403" s="14"/>
      <c r="JLJ2403" s="14"/>
      <c r="JLK2403" s="14"/>
      <c r="JLL2403" s="14"/>
      <c r="JLM2403" s="14"/>
      <c r="JLN2403" s="14"/>
      <c r="JLO2403" s="14"/>
      <c r="JLP2403" s="14"/>
      <c r="JLQ2403" s="14"/>
      <c r="JLR2403" s="14"/>
      <c r="JLS2403" s="14"/>
      <c r="JLT2403" s="14"/>
      <c r="JLU2403" s="14"/>
      <c r="JLV2403" s="14"/>
      <c r="JLW2403" s="14"/>
      <c r="JLX2403" s="14"/>
      <c r="JLY2403" s="14"/>
      <c r="JLZ2403" s="14"/>
      <c r="JMA2403" s="14"/>
      <c r="JMB2403" s="14"/>
      <c r="JMC2403" s="14"/>
      <c r="JMD2403" s="14"/>
      <c r="JME2403" s="14"/>
      <c r="JMF2403" s="14"/>
      <c r="JMG2403" s="14"/>
      <c r="JMH2403" s="14"/>
      <c r="JMI2403" s="14"/>
      <c r="JMJ2403" s="14"/>
      <c r="JMK2403" s="14"/>
      <c r="JML2403" s="14"/>
      <c r="JMM2403" s="14"/>
      <c r="JMN2403" s="14"/>
      <c r="JMO2403" s="14"/>
      <c r="JMP2403" s="14"/>
      <c r="JMQ2403" s="14"/>
      <c r="JMR2403" s="14"/>
      <c r="JMS2403" s="14"/>
      <c r="JMT2403" s="14"/>
      <c r="JMU2403" s="14"/>
      <c r="JMV2403" s="14"/>
      <c r="JMW2403" s="14"/>
      <c r="JMX2403" s="14"/>
      <c r="JMY2403" s="14"/>
      <c r="JMZ2403" s="14"/>
      <c r="JNA2403" s="14"/>
      <c r="JNB2403" s="14"/>
      <c r="JNC2403" s="14"/>
      <c r="JND2403" s="14"/>
      <c r="JNE2403" s="14"/>
      <c r="JNF2403" s="14"/>
      <c r="JNG2403" s="14"/>
      <c r="JNH2403" s="14"/>
      <c r="JNI2403" s="14"/>
      <c r="JNJ2403" s="14"/>
      <c r="JNK2403" s="14"/>
      <c r="JNL2403" s="14"/>
      <c r="JNM2403" s="14"/>
      <c r="JNN2403" s="14"/>
      <c r="JNO2403" s="14"/>
      <c r="JNP2403" s="14"/>
      <c r="JNQ2403" s="14"/>
      <c r="JNR2403" s="14"/>
      <c r="JNS2403" s="14"/>
      <c r="JNT2403" s="14"/>
      <c r="JNU2403" s="14"/>
      <c r="JNV2403" s="14"/>
      <c r="JNW2403" s="14"/>
      <c r="JNX2403" s="14"/>
      <c r="JNY2403" s="14"/>
      <c r="JNZ2403" s="14"/>
      <c r="JOA2403" s="14"/>
      <c r="JOB2403" s="14"/>
      <c r="JOC2403" s="14"/>
      <c r="JOD2403" s="14"/>
      <c r="JOE2403" s="14"/>
      <c r="JOF2403" s="14"/>
      <c r="JOG2403" s="14"/>
      <c r="JOH2403" s="14"/>
      <c r="JOI2403" s="14"/>
      <c r="JOJ2403" s="14"/>
      <c r="JOK2403" s="14"/>
      <c r="JOL2403" s="14"/>
      <c r="JOM2403" s="14"/>
      <c r="JON2403" s="14"/>
      <c r="JOO2403" s="14"/>
      <c r="JOP2403" s="14"/>
      <c r="JOQ2403" s="14"/>
      <c r="JOR2403" s="14"/>
      <c r="JOS2403" s="14"/>
      <c r="JOT2403" s="14"/>
      <c r="JOU2403" s="14"/>
      <c r="JOV2403" s="14"/>
      <c r="JOW2403" s="14"/>
      <c r="JOX2403" s="14"/>
      <c r="JOY2403" s="14"/>
      <c r="JOZ2403" s="14"/>
      <c r="JPA2403" s="14"/>
      <c r="JPB2403" s="14"/>
      <c r="JPC2403" s="14"/>
      <c r="JPD2403" s="14"/>
      <c r="JPE2403" s="14"/>
      <c r="JPF2403" s="14"/>
      <c r="JPG2403" s="14"/>
      <c r="JPH2403" s="14"/>
      <c r="JPI2403" s="14"/>
      <c r="JPJ2403" s="14"/>
      <c r="JPK2403" s="14"/>
      <c r="JPL2403" s="14"/>
      <c r="JPM2403" s="14"/>
      <c r="JPN2403" s="14"/>
      <c r="JPO2403" s="14"/>
      <c r="JPP2403" s="14"/>
      <c r="JPQ2403" s="14"/>
      <c r="JPR2403" s="14"/>
      <c r="JPS2403" s="14"/>
      <c r="JPT2403" s="14"/>
      <c r="JPU2403" s="14"/>
      <c r="JPV2403" s="14"/>
      <c r="JPW2403" s="14"/>
      <c r="JPX2403" s="14"/>
      <c r="JPY2403" s="14"/>
      <c r="JPZ2403" s="14"/>
      <c r="JQA2403" s="14"/>
      <c r="JQB2403" s="14"/>
      <c r="JQC2403" s="14"/>
      <c r="JQD2403" s="14"/>
      <c r="JQE2403" s="14"/>
      <c r="JQF2403" s="14"/>
      <c r="JQG2403" s="14"/>
      <c r="JQH2403" s="14"/>
      <c r="JQI2403" s="14"/>
      <c r="JQJ2403" s="14"/>
      <c r="JQK2403" s="14"/>
      <c r="JQL2403" s="14"/>
      <c r="JQM2403" s="14"/>
      <c r="JQN2403" s="14"/>
      <c r="JQO2403" s="14"/>
      <c r="JQP2403" s="14"/>
      <c r="JQQ2403" s="14"/>
      <c r="JQR2403" s="14"/>
      <c r="JQS2403" s="14"/>
      <c r="JQT2403" s="14"/>
      <c r="JQU2403" s="14"/>
      <c r="JQV2403" s="14"/>
      <c r="JQW2403" s="14"/>
      <c r="JQX2403" s="14"/>
      <c r="JQY2403" s="14"/>
      <c r="JQZ2403" s="14"/>
      <c r="JRA2403" s="14"/>
      <c r="JRB2403" s="14"/>
      <c r="JRC2403" s="14"/>
      <c r="JRD2403" s="14"/>
      <c r="JRE2403" s="14"/>
      <c r="JRF2403" s="14"/>
      <c r="JRG2403" s="14"/>
      <c r="JRH2403" s="14"/>
      <c r="JRI2403" s="14"/>
      <c r="JRJ2403" s="14"/>
      <c r="JRK2403" s="14"/>
      <c r="JRL2403" s="14"/>
      <c r="JRM2403" s="14"/>
      <c r="JRN2403" s="14"/>
      <c r="JRO2403" s="14"/>
      <c r="JRP2403" s="14"/>
      <c r="JRQ2403" s="14"/>
      <c r="JRR2403" s="14"/>
      <c r="JRS2403" s="14"/>
      <c r="JRT2403" s="14"/>
      <c r="JRU2403" s="14"/>
      <c r="JRV2403" s="14"/>
      <c r="JRW2403" s="14"/>
      <c r="JRX2403" s="14"/>
      <c r="JRY2403" s="14"/>
      <c r="JRZ2403" s="14"/>
      <c r="JSA2403" s="14"/>
      <c r="JSB2403" s="14"/>
      <c r="JSC2403" s="14"/>
      <c r="JSD2403" s="14"/>
      <c r="JSE2403" s="14"/>
      <c r="JSF2403" s="14"/>
      <c r="JSG2403" s="14"/>
      <c r="JSH2403" s="14"/>
      <c r="JSI2403" s="14"/>
      <c r="JSJ2403" s="14"/>
      <c r="JSK2403" s="14"/>
      <c r="JSL2403" s="14"/>
      <c r="JSM2403" s="14"/>
      <c r="JSN2403" s="14"/>
      <c r="JSO2403" s="14"/>
      <c r="JSP2403" s="14"/>
      <c r="JSQ2403" s="14"/>
      <c r="JSR2403" s="14"/>
      <c r="JSS2403" s="14"/>
      <c r="JST2403" s="14"/>
      <c r="JSU2403" s="14"/>
      <c r="JSV2403" s="14"/>
      <c r="JSW2403" s="14"/>
      <c r="JSX2403" s="14"/>
      <c r="JSY2403" s="14"/>
      <c r="JSZ2403" s="14"/>
      <c r="JTA2403" s="14"/>
      <c r="JTB2403" s="14"/>
      <c r="JTC2403" s="14"/>
      <c r="JTD2403" s="14"/>
      <c r="JTE2403" s="14"/>
      <c r="JTF2403" s="14"/>
      <c r="JTG2403" s="14"/>
      <c r="JTH2403" s="14"/>
      <c r="JTI2403" s="14"/>
      <c r="JTJ2403" s="14"/>
      <c r="JTK2403" s="14"/>
      <c r="JTL2403" s="14"/>
      <c r="JTM2403" s="14"/>
      <c r="JTN2403" s="14"/>
      <c r="JTO2403" s="14"/>
      <c r="JTP2403" s="14"/>
      <c r="JTQ2403" s="14"/>
      <c r="JTR2403" s="14"/>
      <c r="JTS2403" s="14"/>
      <c r="JTT2403" s="14"/>
      <c r="JTU2403" s="14"/>
      <c r="JTV2403" s="14"/>
      <c r="JTW2403" s="14"/>
      <c r="JTX2403" s="14"/>
      <c r="JTY2403" s="14"/>
      <c r="JTZ2403" s="14"/>
      <c r="JUA2403" s="14"/>
      <c r="JUB2403" s="14"/>
      <c r="JUC2403" s="14"/>
      <c r="JUD2403" s="14"/>
      <c r="JUE2403" s="14"/>
      <c r="JUF2403" s="14"/>
      <c r="JUG2403" s="14"/>
      <c r="JUH2403" s="14"/>
      <c r="JUI2403" s="14"/>
      <c r="JUJ2403" s="14"/>
      <c r="JUK2403" s="14"/>
      <c r="JUL2403" s="14"/>
      <c r="JUM2403" s="14"/>
      <c r="JUN2403" s="14"/>
      <c r="JUO2403" s="14"/>
      <c r="JUP2403" s="14"/>
      <c r="JUQ2403" s="14"/>
      <c r="JUR2403" s="14"/>
      <c r="JUS2403" s="14"/>
      <c r="JUT2403" s="14"/>
      <c r="JUU2403" s="14"/>
      <c r="JUV2403" s="14"/>
      <c r="JUW2403" s="14"/>
      <c r="JUX2403" s="14"/>
      <c r="JUY2403" s="14"/>
      <c r="JUZ2403" s="14"/>
      <c r="JVA2403" s="14"/>
      <c r="JVB2403" s="14"/>
      <c r="JVC2403" s="14"/>
      <c r="JVD2403" s="14"/>
      <c r="JVE2403" s="14"/>
      <c r="JVF2403" s="14"/>
      <c r="JVG2403" s="14"/>
      <c r="JVH2403" s="14"/>
      <c r="JVI2403" s="14"/>
      <c r="JVJ2403" s="14"/>
      <c r="JVK2403" s="14"/>
      <c r="JVL2403" s="14"/>
      <c r="JVM2403" s="14"/>
      <c r="JVN2403" s="14"/>
      <c r="JVO2403" s="14"/>
      <c r="JVP2403" s="14"/>
      <c r="JVQ2403" s="14"/>
      <c r="JVR2403" s="14"/>
      <c r="JVS2403" s="14"/>
      <c r="JVT2403" s="14"/>
      <c r="JVU2403" s="14"/>
      <c r="JVV2403" s="14"/>
      <c r="JVW2403" s="14"/>
      <c r="JVX2403" s="14"/>
      <c r="JVY2403" s="14"/>
      <c r="JVZ2403" s="14"/>
      <c r="JWA2403" s="14"/>
      <c r="JWB2403" s="14"/>
      <c r="JWC2403" s="14"/>
      <c r="JWD2403" s="14"/>
      <c r="JWE2403" s="14"/>
      <c r="JWF2403" s="14"/>
      <c r="JWG2403" s="14"/>
      <c r="JWH2403" s="14"/>
      <c r="JWI2403" s="14"/>
      <c r="JWJ2403" s="14"/>
      <c r="JWK2403" s="14"/>
      <c r="JWL2403" s="14"/>
      <c r="JWM2403" s="14"/>
      <c r="JWN2403" s="14"/>
      <c r="JWO2403" s="14"/>
      <c r="JWP2403" s="14"/>
      <c r="JWQ2403" s="14"/>
      <c r="JWR2403" s="14"/>
      <c r="JWS2403" s="14"/>
      <c r="JWT2403" s="14"/>
      <c r="JWU2403" s="14"/>
      <c r="JWV2403" s="14"/>
      <c r="JWW2403" s="14"/>
      <c r="JWX2403" s="14"/>
      <c r="JWY2403" s="14"/>
      <c r="JWZ2403" s="14"/>
      <c r="JXA2403" s="14"/>
      <c r="JXB2403" s="14"/>
      <c r="JXC2403" s="14"/>
      <c r="JXD2403" s="14"/>
      <c r="JXE2403" s="14"/>
      <c r="JXF2403" s="14"/>
      <c r="JXG2403" s="14"/>
      <c r="JXH2403" s="14"/>
      <c r="JXI2403" s="14"/>
      <c r="JXJ2403" s="14"/>
      <c r="JXK2403" s="14"/>
      <c r="JXL2403" s="14"/>
      <c r="JXM2403" s="14"/>
      <c r="JXN2403" s="14"/>
      <c r="JXO2403" s="14"/>
      <c r="JXP2403" s="14"/>
      <c r="JXQ2403" s="14"/>
      <c r="JXR2403" s="14"/>
      <c r="JXS2403" s="14"/>
      <c r="JXT2403" s="14"/>
      <c r="JXU2403" s="14"/>
      <c r="JXV2403" s="14"/>
      <c r="JXW2403" s="14"/>
      <c r="JXX2403" s="14"/>
      <c r="JXY2403" s="14"/>
      <c r="JXZ2403" s="14"/>
      <c r="JYA2403" s="14"/>
      <c r="JYB2403" s="14"/>
      <c r="JYC2403" s="14"/>
      <c r="JYD2403" s="14"/>
      <c r="JYE2403" s="14"/>
      <c r="JYF2403" s="14"/>
      <c r="JYG2403" s="14"/>
      <c r="JYH2403" s="14"/>
      <c r="JYI2403" s="14"/>
      <c r="JYJ2403" s="14"/>
      <c r="JYK2403" s="14"/>
      <c r="JYL2403" s="14"/>
      <c r="JYM2403" s="14"/>
      <c r="JYN2403" s="14"/>
      <c r="JYO2403" s="14"/>
      <c r="JYP2403" s="14"/>
      <c r="JYQ2403" s="14"/>
      <c r="JYR2403" s="14"/>
      <c r="JYS2403" s="14"/>
      <c r="JYT2403" s="14"/>
      <c r="JYU2403" s="14"/>
      <c r="JYV2403" s="14"/>
      <c r="JYW2403" s="14"/>
      <c r="JYX2403" s="14"/>
      <c r="JYY2403" s="14"/>
      <c r="JYZ2403" s="14"/>
      <c r="JZA2403" s="14"/>
      <c r="JZB2403" s="14"/>
      <c r="JZC2403" s="14"/>
      <c r="JZD2403" s="14"/>
      <c r="JZE2403" s="14"/>
      <c r="JZF2403" s="14"/>
      <c r="JZG2403" s="14"/>
      <c r="JZH2403" s="14"/>
      <c r="JZI2403" s="14"/>
      <c r="JZJ2403" s="14"/>
      <c r="JZK2403" s="14"/>
      <c r="JZL2403" s="14"/>
      <c r="JZM2403" s="14"/>
      <c r="JZN2403" s="14"/>
      <c r="JZO2403" s="14"/>
      <c r="JZP2403" s="14"/>
      <c r="JZQ2403" s="14"/>
      <c r="JZR2403" s="14"/>
      <c r="JZS2403" s="14"/>
      <c r="JZT2403" s="14"/>
      <c r="JZU2403" s="14"/>
      <c r="JZV2403" s="14"/>
      <c r="JZW2403" s="14"/>
      <c r="JZX2403" s="14"/>
      <c r="JZY2403" s="14"/>
      <c r="JZZ2403" s="14"/>
      <c r="KAA2403" s="14"/>
      <c r="KAB2403" s="14"/>
      <c r="KAC2403" s="14"/>
      <c r="KAD2403" s="14"/>
      <c r="KAE2403" s="14"/>
      <c r="KAF2403" s="14"/>
      <c r="KAG2403" s="14"/>
      <c r="KAH2403" s="14"/>
      <c r="KAI2403" s="14"/>
      <c r="KAJ2403" s="14"/>
      <c r="KAK2403" s="14"/>
      <c r="KAL2403" s="14"/>
      <c r="KAM2403" s="14"/>
      <c r="KAN2403" s="14"/>
      <c r="KAO2403" s="14"/>
      <c r="KAP2403" s="14"/>
      <c r="KAQ2403" s="14"/>
      <c r="KAR2403" s="14"/>
      <c r="KAS2403" s="14"/>
      <c r="KAT2403" s="14"/>
      <c r="KAU2403" s="14"/>
      <c r="KAV2403" s="14"/>
      <c r="KAW2403" s="14"/>
      <c r="KAX2403" s="14"/>
      <c r="KAY2403" s="14"/>
      <c r="KAZ2403" s="14"/>
      <c r="KBA2403" s="14"/>
      <c r="KBB2403" s="14"/>
      <c r="KBC2403" s="14"/>
      <c r="KBD2403" s="14"/>
      <c r="KBE2403" s="14"/>
      <c r="KBF2403" s="14"/>
      <c r="KBG2403" s="14"/>
      <c r="KBH2403" s="14"/>
      <c r="KBI2403" s="14"/>
      <c r="KBJ2403" s="14"/>
      <c r="KBK2403" s="14"/>
      <c r="KBL2403" s="14"/>
      <c r="KBM2403" s="14"/>
      <c r="KBN2403" s="14"/>
      <c r="KBO2403" s="14"/>
      <c r="KBP2403" s="14"/>
      <c r="KBQ2403" s="14"/>
      <c r="KBR2403" s="14"/>
      <c r="KBS2403" s="14"/>
      <c r="KBT2403" s="14"/>
      <c r="KBU2403" s="14"/>
      <c r="KBV2403" s="14"/>
      <c r="KBW2403" s="14"/>
      <c r="KBX2403" s="14"/>
      <c r="KBY2403" s="14"/>
      <c r="KBZ2403" s="14"/>
      <c r="KCA2403" s="14"/>
      <c r="KCB2403" s="14"/>
      <c r="KCC2403" s="14"/>
      <c r="KCD2403" s="14"/>
      <c r="KCE2403" s="14"/>
      <c r="KCF2403" s="14"/>
      <c r="KCG2403" s="14"/>
      <c r="KCH2403" s="14"/>
      <c r="KCI2403" s="14"/>
      <c r="KCJ2403" s="14"/>
      <c r="KCK2403" s="14"/>
      <c r="KCL2403" s="14"/>
      <c r="KCM2403" s="14"/>
      <c r="KCN2403" s="14"/>
      <c r="KCO2403" s="14"/>
      <c r="KCP2403" s="14"/>
      <c r="KCQ2403" s="14"/>
      <c r="KCR2403" s="14"/>
      <c r="KCS2403" s="14"/>
      <c r="KCT2403" s="14"/>
      <c r="KCU2403" s="14"/>
      <c r="KCV2403" s="14"/>
      <c r="KCW2403" s="14"/>
      <c r="KCX2403" s="14"/>
      <c r="KCY2403" s="14"/>
      <c r="KCZ2403" s="14"/>
      <c r="KDA2403" s="14"/>
      <c r="KDB2403" s="14"/>
      <c r="KDC2403" s="14"/>
      <c r="KDD2403" s="14"/>
      <c r="KDE2403" s="14"/>
      <c r="KDF2403" s="14"/>
      <c r="KDG2403" s="14"/>
      <c r="KDH2403" s="14"/>
      <c r="KDI2403" s="14"/>
      <c r="KDJ2403" s="14"/>
      <c r="KDK2403" s="14"/>
      <c r="KDL2403" s="14"/>
      <c r="KDM2403" s="14"/>
      <c r="KDN2403" s="14"/>
      <c r="KDO2403" s="14"/>
      <c r="KDP2403" s="14"/>
      <c r="KDQ2403" s="14"/>
      <c r="KDR2403" s="14"/>
      <c r="KDS2403" s="14"/>
      <c r="KDT2403" s="14"/>
      <c r="KDU2403" s="14"/>
      <c r="KDV2403" s="14"/>
      <c r="KDW2403" s="14"/>
      <c r="KDX2403" s="14"/>
      <c r="KDY2403" s="14"/>
      <c r="KDZ2403" s="14"/>
      <c r="KEA2403" s="14"/>
      <c r="KEB2403" s="14"/>
      <c r="KEC2403" s="14"/>
      <c r="KED2403" s="14"/>
      <c r="KEE2403" s="14"/>
      <c r="KEF2403" s="14"/>
      <c r="KEG2403" s="14"/>
      <c r="KEH2403" s="14"/>
      <c r="KEI2403" s="14"/>
      <c r="KEJ2403" s="14"/>
      <c r="KEK2403" s="14"/>
      <c r="KEL2403" s="14"/>
      <c r="KEM2403" s="14"/>
      <c r="KEN2403" s="14"/>
      <c r="KEO2403" s="14"/>
      <c r="KEP2403" s="14"/>
      <c r="KEQ2403" s="14"/>
      <c r="KER2403" s="14"/>
      <c r="KES2403" s="14"/>
      <c r="KET2403" s="14"/>
      <c r="KEU2403" s="14"/>
      <c r="KEV2403" s="14"/>
      <c r="KEW2403" s="14"/>
      <c r="KEX2403" s="14"/>
      <c r="KEY2403" s="14"/>
      <c r="KEZ2403" s="14"/>
      <c r="KFA2403" s="14"/>
      <c r="KFB2403" s="14"/>
      <c r="KFC2403" s="14"/>
      <c r="KFD2403" s="14"/>
      <c r="KFE2403" s="14"/>
      <c r="KFF2403" s="14"/>
      <c r="KFG2403" s="14"/>
      <c r="KFH2403" s="14"/>
      <c r="KFI2403" s="14"/>
      <c r="KFJ2403" s="14"/>
      <c r="KFK2403" s="14"/>
      <c r="KFL2403" s="14"/>
      <c r="KFM2403" s="14"/>
      <c r="KFN2403" s="14"/>
      <c r="KFO2403" s="14"/>
      <c r="KFP2403" s="14"/>
      <c r="KFQ2403" s="14"/>
      <c r="KFR2403" s="14"/>
      <c r="KFS2403" s="14"/>
      <c r="KFT2403" s="14"/>
      <c r="KFU2403" s="14"/>
      <c r="KFV2403" s="14"/>
      <c r="KFW2403" s="14"/>
      <c r="KFX2403" s="14"/>
      <c r="KFY2403" s="14"/>
      <c r="KFZ2403" s="14"/>
      <c r="KGA2403" s="14"/>
      <c r="KGB2403" s="14"/>
      <c r="KGC2403" s="14"/>
      <c r="KGD2403" s="14"/>
      <c r="KGE2403" s="14"/>
      <c r="KGF2403" s="14"/>
      <c r="KGG2403" s="14"/>
      <c r="KGH2403" s="14"/>
      <c r="KGI2403" s="14"/>
      <c r="KGJ2403" s="14"/>
      <c r="KGK2403" s="14"/>
      <c r="KGL2403" s="14"/>
      <c r="KGM2403" s="14"/>
      <c r="KGN2403" s="14"/>
      <c r="KGO2403" s="14"/>
      <c r="KGP2403" s="14"/>
      <c r="KGQ2403" s="14"/>
      <c r="KGR2403" s="14"/>
      <c r="KGS2403" s="14"/>
      <c r="KGT2403" s="14"/>
      <c r="KGU2403" s="14"/>
      <c r="KGV2403" s="14"/>
      <c r="KGW2403" s="14"/>
      <c r="KGX2403" s="14"/>
      <c r="KGY2403" s="14"/>
      <c r="KGZ2403" s="14"/>
      <c r="KHA2403" s="14"/>
      <c r="KHB2403" s="14"/>
      <c r="KHC2403" s="14"/>
      <c r="KHD2403" s="14"/>
      <c r="KHE2403" s="14"/>
      <c r="KHF2403" s="14"/>
      <c r="KHG2403" s="14"/>
      <c r="KHH2403" s="14"/>
      <c r="KHI2403" s="14"/>
      <c r="KHJ2403" s="14"/>
      <c r="KHK2403" s="14"/>
      <c r="KHL2403" s="14"/>
      <c r="KHM2403" s="14"/>
      <c r="KHN2403" s="14"/>
      <c r="KHO2403" s="14"/>
      <c r="KHP2403" s="14"/>
      <c r="KHQ2403" s="14"/>
      <c r="KHR2403" s="14"/>
      <c r="KHS2403" s="14"/>
      <c r="KHT2403" s="14"/>
      <c r="KHU2403" s="14"/>
      <c r="KHV2403" s="14"/>
      <c r="KHW2403" s="14"/>
      <c r="KHX2403" s="14"/>
      <c r="KHY2403" s="14"/>
      <c r="KHZ2403" s="14"/>
      <c r="KIA2403" s="14"/>
      <c r="KIB2403" s="14"/>
      <c r="KIC2403" s="14"/>
      <c r="KID2403" s="14"/>
      <c r="KIE2403" s="14"/>
      <c r="KIF2403" s="14"/>
      <c r="KIG2403" s="14"/>
      <c r="KIH2403" s="14"/>
      <c r="KII2403" s="14"/>
      <c r="KIJ2403" s="14"/>
      <c r="KIK2403" s="14"/>
      <c r="KIL2403" s="14"/>
      <c r="KIM2403" s="14"/>
      <c r="KIN2403" s="14"/>
      <c r="KIO2403" s="14"/>
      <c r="KIP2403" s="14"/>
      <c r="KIQ2403" s="14"/>
      <c r="KIR2403" s="14"/>
      <c r="KIS2403" s="14"/>
      <c r="KIT2403" s="14"/>
      <c r="KIU2403" s="14"/>
      <c r="KIV2403" s="14"/>
      <c r="KIW2403" s="14"/>
      <c r="KIX2403" s="14"/>
      <c r="KIY2403" s="14"/>
      <c r="KIZ2403" s="14"/>
      <c r="KJA2403" s="14"/>
      <c r="KJB2403" s="14"/>
      <c r="KJC2403" s="14"/>
      <c r="KJD2403" s="14"/>
      <c r="KJE2403" s="14"/>
      <c r="KJF2403" s="14"/>
      <c r="KJG2403" s="14"/>
      <c r="KJH2403" s="14"/>
      <c r="KJI2403" s="14"/>
      <c r="KJJ2403" s="14"/>
      <c r="KJK2403" s="14"/>
      <c r="KJL2403" s="14"/>
      <c r="KJM2403" s="14"/>
      <c r="KJN2403" s="14"/>
      <c r="KJO2403" s="14"/>
      <c r="KJP2403" s="14"/>
      <c r="KJQ2403" s="14"/>
      <c r="KJR2403" s="14"/>
      <c r="KJS2403" s="14"/>
      <c r="KJT2403" s="14"/>
      <c r="KJU2403" s="14"/>
      <c r="KJV2403" s="14"/>
      <c r="KJW2403" s="14"/>
      <c r="KJX2403" s="14"/>
      <c r="KJY2403" s="14"/>
      <c r="KJZ2403" s="14"/>
      <c r="KKA2403" s="14"/>
      <c r="KKB2403" s="14"/>
      <c r="KKC2403" s="14"/>
      <c r="KKD2403" s="14"/>
      <c r="KKE2403" s="14"/>
      <c r="KKF2403" s="14"/>
      <c r="KKG2403" s="14"/>
      <c r="KKH2403" s="14"/>
      <c r="KKI2403" s="14"/>
      <c r="KKJ2403" s="14"/>
      <c r="KKK2403" s="14"/>
      <c r="KKL2403" s="14"/>
      <c r="KKM2403" s="14"/>
      <c r="KKN2403" s="14"/>
      <c r="KKO2403" s="14"/>
      <c r="KKP2403" s="14"/>
      <c r="KKQ2403" s="14"/>
      <c r="KKR2403" s="14"/>
      <c r="KKS2403" s="14"/>
      <c r="KKT2403" s="14"/>
      <c r="KKU2403" s="14"/>
      <c r="KKV2403" s="14"/>
      <c r="KKW2403" s="14"/>
      <c r="KKX2403" s="14"/>
      <c r="KKY2403" s="14"/>
      <c r="KKZ2403" s="14"/>
      <c r="KLA2403" s="14"/>
      <c r="KLB2403" s="14"/>
      <c r="KLC2403" s="14"/>
      <c r="KLD2403" s="14"/>
      <c r="KLE2403" s="14"/>
      <c r="KLF2403" s="14"/>
      <c r="KLG2403" s="14"/>
      <c r="KLH2403" s="14"/>
      <c r="KLI2403" s="14"/>
      <c r="KLJ2403" s="14"/>
      <c r="KLK2403" s="14"/>
      <c r="KLL2403" s="14"/>
      <c r="KLM2403" s="14"/>
      <c r="KLN2403" s="14"/>
      <c r="KLO2403" s="14"/>
      <c r="KLP2403" s="14"/>
      <c r="KLQ2403" s="14"/>
      <c r="KLR2403" s="14"/>
      <c r="KLS2403" s="14"/>
      <c r="KLT2403" s="14"/>
      <c r="KLU2403" s="14"/>
      <c r="KLV2403" s="14"/>
      <c r="KLW2403" s="14"/>
      <c r="KLX2403" s="14"/>
      <c r="KLY2403" s="14"/>
      <c r="KLZ2403" s="14"/>
      <c r="KMA2403" s="14"/>
      <c r="KMB2403" s="14"/>
      <c r="KMC2403" s="14"/>
      <c r="KMD2403" s="14"/>
      <c r="KME2403" s="14"/>
      <c r="KMF2403" s="14"/>
      <c r="KMG2403" s="14"/>
      <c r="KMH2403" s="14"/>
      <c r="KMI2403" s="14"/>
      <c r="KMJ2403" s="14"/>
      <c r="KMK2403" s="14"/>
      <c r="KML2403" s="14"/>
      <c r="KMM2403" s="14"/>
      <c r="KMN2403" s="14"/>
      <c r="KMO2403" s="14"/>
      <c r="KMP2403" s="14"/>
      <c r="KMQ2403" s="14"/>
      <c r="KMR2403" s="14"/>
      <c r="KMS2403" s="14"/>
      <c r="KMT2403" s="14"/>
      <c r="KMU2403" s="14"/>
      <c r="KMV2403" s="14"/>
      <c r="KMW2403" s="14"/>
      <c r="KMX2403" s="14"/>
      <c r="KMY2403" s="14"/>
      <c r="KMZ2403" s="14"/>
      <c r="KNA2403" s="14"/>
      <c r="KNB2403" s="14"/>
      <c r="KNC2403" s="14"/>
      <c r="KND2403" s="14"/>
      <c r="KNE2403" s="14"/>
      <c r="KNF2403" s="14"/>
      <c r="KNG2403" s="14"/>
      <c r="KNH2403" s="14"/>
      <c r="KNI2403" s="14"/>
      <c r="KNJ2403" s="14"/>
      <c r="KNK2403" s="14"/>
      <c r="KNL2403" s="14"/>
      <c r="KNM2403" s="14"/>
      <c r="KNN2403" s="14"/>
      <c r="KNO2403" s="14"/>
      <c r="KNP2403" s="14"/>
      <c r="KNQ2403" s="14"/>
      <c r="KNR2403" s="14"/>
      <c r="KNS2403" s="14"/>
      <c r="KNT2403" s="14"/>
      <c r="KNU2403" s="14"/>
      <c r="KNV2403" s="14"/>
      <c r="KNW2403" s="14"/>
      <c r="KNX2403" s="14"/>
      <c r="KNY2403" s="14"/>
      <c r="KNZ2403" s="14"/>
      <c r="KOA2403" s="14"/>
      <c r="KOB2403" s="14"/>
      <c r="KOC2403" s="14"/>
      <c r="KOD2403" s="14"/>
      <c r="KOE2403" s="14"/>
      <c r="KOF2403" s="14"/>
      <c r="KOG2403" s="14"/>
      <c r="KOH2403" s="14"/>
      <c r="KOI2403" s="14"/>
      <c r="KOJ2403" s="14"/>
      <c r="KOK2403" s="14"/>
      <c r="KOL2403" s="14"/>
      <c r="KOM2403" s="14"/>
      <c r="KON2403" s="14"/>
      <c r="KOO2403" s="14"/>
      <c r="KOP2403" s="14"/>
      <c r="KOQ2403" s="14"/>
      <c r="KOR2403" s="14"/>
      <c r="KOS2403" s="14"/>
      <c r="KOT2403" s="14"/>
      <c r="KOU2403" s="14"/>
      <c r="KOV2403" s="14"/>
      <c r="KOW2403" s="14"/>
      <c r="KOX2403" s="14"/>
      <c r="KOY2403" s="14"/>
      <c r="KOZ2403" s="14"/>
      <c r="KPA2403" s="14"/>
      <c r="KPB2403" s="14"/>
      <c r="KPC2403" s="14"/>
      <c r="KPD2403" s="14"/>
      <c r="KPE2403" s="14"/>
      <c r="KPF2403" s="14"/>
      <c r="KPG2403" s="14"/>
      <c r="KPH2403" s="14"/>
      <c r="KPI2403" s="14"/>
      <c r="KPJ2403" s="14"/>
      <c r="KPK2403" s="14"/>
      <c r="KPL2403" s="14"/>
      <c r="KPM2403" s="14"/>
      <c r="KPN2403" s="14"/>
      <c r="KPO2403" s="14"/>
      <c r="KPP2403" s="14"/>
      <c r="KPQ2403" s="14"/>
      <c r="KPR2403" s="14"/>
      <c r="KPS2403" s="14"/>
      <c r="KPT2403" s="14"/>
      <c r="KPU2403" s="14"/>
      <c r="KPV2403" s="14"/>
      <c r="KPW2403" s="14"/>
      <c r="KPX2403" s="14"/>
      <c r="KPY2403" s="14"/>
      <c r="KPZ2403" s="14"/>
      <c r="KQA2403" s="14"/>
      <c r="KQB2403" s="14"/>
      <c r="KQC2403" s="14"/>
      <c r="KQD2403" s="14"/>
      <c r="KQE2403" s="14"/>
      <c r="KQF2403" s="14"/>
      <c r="KQG2403" s="14"/>
      <c r="KQH2403" s="14"/>
      <c r="KQI2403" s="14"/>
      <c r="KQJ2403" s="14"/>
      <c r="KQK2403" s="14"/>
      <c r="KQL2403" s="14"/>
      <c r="KQM2403" s="14"/>
      <c r="KQN2403" s="14"/>
      <c r="KQO2403" s="14"/>
      <c r="KQP2403" s="14"/>
      <c r="KQQ2403" s="14"/>
      <c r="KQR2403" s="14"/>
      <c r="KQS2403" s="14"/>
      <c r="KQT2403" s="14"/>
      <c r="KQU2403" s="14"/>
      <c r="KQV2403" s="14"/>
      <c r="KQW2403" s="14"/>
      <c r="KQX2403" s="14"/>
      <c r="KQY2403" s="14"/>
      <c r="KQZ2403" s="14"/>
      <c r="KRA2403" s="14"/>
      <c r="KRB2403" s="14"/>
      <c r="KRC2403" s="14"/>
      <c r="KRD2403" s="14"/>
      <c r="KRE2403" s="14"/>
      <c r="KRF2403" s="14"/>
      <c r="KRG2403" s="14"/>
      <c r="KRH2403" s="14"/>
      <c r="KRI2403" s="14"/>
      <c r="KRJ2403" s="14"/>
      <c r="KRK2403" s="14"/>
      <c r="KRL2403" s="14"/>
      <c r="KRM2403" s="14"/>
      <c r="KRN2403" s="14"/>
      <c r="KRO2403" s="14"/>
      <c r="KRP2403" s="14"/>
      <c r="KRQ2403" s="14"/>
      <c r="KRR2403" s="14"/>
      <c r="KRS2403" s="14"/>
      <c r="KRT2403" s="14"/>
      <c r="KRU2403" s="14"/>
      <c r="KRV2403" s="14"/>
      <c r="KRW2403" s="14"/>
      <c r="KRX2403" s="14"/>
      <c r="KRY2403" s="14"/>
      <c r="KRZ2403" s="14"/>
      <c r="KSA2403" s="14"/>
      <c r="KSB2403" s="14"/>
      <c r="KSC2403" s="14"/>
      <c r="KSD2403" s="14"/>
      <c r="KSE2403" s="14"/>
      <c r="KSF2403" s="14"/>
      <c r="KSG2403" s="14"/>
      <c r="KSH2403" s="14"/>
      <c r="KSI2403" s="14"/>
      <c r="KSJ2403" s="14"/>
      <c r="KSK2403" s="14"/>
      <c r="KSL2403" s="14"/>
      <c r="KSM2403" s="14"/>
      <c r="KSN2403" s="14"/>
      <c r="KSO2403" s="14"/>
      <c r="KSP2403" s="14"/>
      <c r="KSQ2403" s="14"/>
      <c r="KSR2403" s="14"/>
      <c r="KSS2403" s="14"/>
      <c r="KST2403" s="14"/>
      <c r="KSU2403" s="14"/>
      <c r="KSV2403" s="14"/>
      <c r="KSW2403" s="14"/>
      <c r="KSX2403" s="14"/>
      <c r="KSY2403" s="14"/>
      <c r="KSZ2403" s="14"/>
      <c r="KTA2403" s="14"/>
      <c r="KTB2403" s="14"/>
      <c r="KTC2403" s="14"/>
      <c r="KTD2403" s="14"/>
      <c r="KTE2403" s="14"/>
      <c r="KTF2403" s="14"/>
      <c r="KTG2403" s="14"/>
      <c r="KTH2403" s="14"/>
      <c r="KTI2403" s="14"/>
      <c r="KTJ2403" s="14"/>
      <c r="KTK2403" s="14"/>
      <c r="KTL2403" s="14"/>
      <c r="KTM2403" s="14"/>
      <c r="KTN2403" s="14"/>
      <c r="KTO2403" s="14"/>
      <c r="KTP2403" s="14"/>
      <c r="KTQ2403" s="14"/>
      <c r="KTR2403" s="14"/>
      <c r="KTS2403" s="14"/>
      <c r="KTT2403" s="14"/>
      <c r="KTU2403" s="14"/>
      <c r="KTV2403" s="14"/>
      <c r="KTW2403" s="14"/>
      <c r="KTX2403" s="14"/>
      <c r="KTY2403" s="14"/>
      <c r="KTZ2403" s="14"/>
      <c r="KUA2403" s="14"/>
      <c r="KUB2403" s="14"/>
      <c r="KUC2403" s="14"/>
      <c r="KUD2403" s="14"/>
      <c r="KUE2403" s="14"/>
      <c r="KUF2403" s="14"/>
      <c r="KUG2403" s="14"/>
      <c r="KUH2403" s="14"/>
      <c r="KUI2403" s="14"/>
      <c r="KUJ2403" s="14"/>
      <c r="KUK2403" s="14"/>
      <c r="KUL2403" s="14"/>
      <c r="KUM2403" s="14"/>
      <c r="KUN2403" s="14"/>
      <c r="KUO2403" s="14"/>
      <c r="KUP2403" s="14"/>
      <c r="KUQ2403" s="14"/>
      <c r="KUR2403" s="14"/>
      <c r="KUS2403" s="14"/>
      <c r="KUT2403" s="14"/>
      <c r="KUU2403" s="14"/>
      <c r="KUV2403" s="14"/>
      <c r="KUW2403" s="14"/>
      <c r="KUX2403" s="14"/>
      <c r="KUY2403" s="14"/>
      <c r="KUZ2403" s="14"/>
      <c r="KVA2403" s="14"/>
      <c r="KVB2403" s="14"/>
      <c r="KVC2403" s="14"/>
      <c r="KVD2403" s="14"/>
      <c r="KVE2403" s="14"/>
      <c r="KVF2403" s="14"/>
      <c r="KVG2403" s="14"/>
      <c r="KVH2403" s="14"/>
      <c r="KVI2403" s="14"/>
      <c r="KVJ2403" s="14"/>
      <c r="KVK2403" s="14"/>
      <c r="KVL2403" s="14"/>
      <c r="KVM2403" s="14"/>
      <c r="KVN2403" s="14"/>
      <c r="KVO2403" s="14"/>
      <c r="KVP2403" s="14"/>
      <c r="KVQ2403" s="14"/>
      <c r="KVR2403" s="14"/>
      <c r="KVS2403" s="14"/>
      <c r="KVT2403" s="14"/>
      <c r="KVU2403" s="14"/>
      <c r="KVV2403" s="14"/>
      <c r="KVW2403" s="14"/>
      <c r="KVX2403" s="14"/>
      <c r="KVY2403" s="14"/>
      <c r="KVZ2403" s="14"/>
      <c r="KWA2403" s="14"/>
      <c r="KWB2403" s="14"/>
      <c r="KWC2403" s="14"/>
      <c r="KWD2403" s="14"/>
      <c r="KWE2403" s="14"/>
      <c r="KWF2403" s="14"/>
      <c r="KWG2403" s="14"/>
      <c r="KWH2403" s="14"/>
      <c r="KWI2403" s="14"/>
      <c r="KWJ2403" s="14"/>
      <c r="KWK2403" s="14"/>
      <c r="KWL2403" s="14"/>
      <c r="KWM2403" s="14"/>
      <c r="KWN2403" s="14"/>
      <c r="KWO2403" s="14"/>
      <c r="KWP2403" s="14"/>
      <c r="KWQ2403" s="14"/>
      <c r="KWR2403" s="14"/>
      <c r="KWS2403" s="14"/>
      <c r="KWT2403" s="14"/>
      <c r="KWU2403" s="14"/>
      <c r="KWV2403" s="14"/>
      <c r="KWW2403" s="14"/>
      <c r="KWX2403" s="14"/>
      <c r="KWY2403" s="14"/>
      <c r="KWZ2403" s="14"/>
      <c r="KXA2403" s="14"/>
      <c r="KXB2403" s="14"/>
      <c r="KXC2403" s="14"/>
      <c r="KXD2403" s="14"/>
      <c r="KXE2403" s="14"/>
      <c r="KXF2403" s="14"/>
      <c r="KXG2403" s="14"/>
      <c r="KXH2403" s="14"/>
      <c r="KXI2403" s="14"/>
      <c r="KXJ2403" s="14"/>
      <c r="KXK2403" s="14"/>
      <c r="KXL2403" s="14"/>
      <c r="KXM2403" s="14"/>
      <c r="KXN2403" s="14"/>
      <c r="KXO2403" s="14"/>
      <c r="KXP2403" s="14"/>
      <c r="KXQ2403" s="14"/>
      <c r="KXR2403" s="14"/>
      <c r="KXS2403" s="14"/>
      <c r="KXT2403" s="14"/>
      <c r="KXU2403" s="14"/>
      <c r="KXV2403" s="14"/>
      <c r="KXW2403" s="14"/>
      <c r="KXX2403" s="14"/>
      <c r="KXY2403" s="14"/>
      <c r="KXZ2403" s="14"/>
      <c r="KYA2403" s="14"/>
      <c r="KYB2403" s="14"/>
      <c r="KYC2403" s="14"/>
      <c r="KYD2403" s="14"/>
      <c r="KYE2403" s="14"/>
      <c r="KYF2403" s="14"/>
      <c r="KYG2403" s="14"/>
      <c r="KYH2403" s="14"/>
      <c r="KYI2403" s="14"/>
      <c r="KYJ2403" s="14"/>
      <c r="KYK2403" s="14"/>
      <c r="KYL2403" s="14"/>
      <c r="KYM2403" s="14"/>
      <c r="KYN2403" s="14"/>
      <c r="KYO2403" s="14"/>
      <c r="KYP2403" s="14"/>
      <c r="KYQ2403" s="14"/>
      <c r="KYR2403" s="14"/>
      <c r="KYS2403" s="14"/>
      <c r="KYT2403" s="14"/>
      <c r="KYU2403" s="14"/>
      <c r="KYV2403" s="14"/>
      <c r="KYW2403" s="14"/>
      <c r="KYX2403" s="14"/>
      <c r="KYY2403" s="14"/>
      <c r="KYZ2403" s="14"/>
      <c r="KZA2403" s="14"/>
      <c r="KZB2403" s="14"/>
      <c r="KZC2403" s="14"/>
      <c r="KZD2403" s="14"/>
      <c r="KZE2403" s="14"/>
      <c r="KZF2403" s="14"/>
      <c r="KZG2403" s="14"/>
      <c r="KZH2403" s="14"/>
      <c r="KZI2403" s="14"/>
      <c r="KZJ2403" s="14"/>
      <c r="KZK2403" s="14"/>
      <c r="KZL2403" s="14"/>
      <c r="KZM2403" s="14"/>
      <c r="KZN2403" s="14"/>
      <c r="KZO2403" s="14"/>
      <c r="KZP2403" s="14"/>
      <c r="KZQ2403" s="14"/>
      <c r="KZR2403" s="14"/>
      <c r="KZS2403" s="14"/>
      <c r="KZT2403" s="14"/>
      <c r="KZU2403" s="14"/>
      <c r="KZV2403" s="14"/>
      <c r="KZW2403" s="14"/>
      <c r="KZX2403" s="14"/>
      <c r="KZY2403" s="14"/>
      <c r="KZZ2403" s="14"/>
      <c r="LAA2403" s="14"/>
      <c r="LAB2403" s="14"/>
      <c r="LAC2403" s="14"/>
      <c r="LAD2403" s="14"/>
      <c r="LAE2403" s="14"/>
      <c r="LAF2403" s="14"/>
      <c r="LAG2403" s="14"/>
      <c r="LAH2403" s="14"/>
      <c r="LAI2403" s="14"/>
      <c r="LAJ2403" s="14"/>
      <c r="LAK2403" s="14"/>
      <c r="LAL2403" s="14"/>
      <c r="LAM2403" s="14"/>
      <c r="LAN2403" s="14"/>
      <c r="LAO2403" s="14"/>
      <c r="LAP2403" s="14"/>
      <c r="LAQ2403" s="14"/>
      <c r="LAR2403" s="14"/>
      <c r="LAS2403" s="14"/>
      <c r="LAT2403" s="14"/>
      <c r="LAU2403" s="14"/>
      <c r="LAV2403" s="14"/>
      <c r="LAW2403" s="14"/>
      <c r="LAX2403" s="14"/>
      <c r="LAY2403" s="14"/>
      <c r="LAZ2403" s="14"/>
      <c r="LBA2403" s="14"/>
      <c r="LBB2403" s="14"/>
      <c r="LBC2403" s="14"/>
      <c r="LBD2403" s="14"/>
      <c r="LBE2403" s="14"/>
      <c r="LBF2403" s="14"/>
      <c r="LBG2403" s="14"/>
      <c r="LBH2403" s="14"/>
      <c r="LBI2403" s="14"/>
      <c r="LBJ2403" s="14"/>
      <c r="LBK2403" s="14"/>
      <c r="LBL2403" s="14"/>
      <c r="LBM2403" s="14"/>
      <c r="LBN2403" s="14"/>
      <c r="LBO2403" s="14"/>
      <c r="LBP2403" s="14"/>
      <c r="LBQ2403" s="14"/>
      <c r="LBR2403" s="14"/>
      <c r="LBS2403" s="14"/>
      <c r="LBT2403" s="14"/>
      <c r="LBU2403" s="14"/>
      <c r="LBV2403" s="14"/>
      <c r="LBW2403" s="14"/>
      <c r="LBX2403" s="14"/>
      <c r="LBY2403" s="14"/>
      <c r="LBZ2403" s="14"/>
      <c r="LCA2403" s="14"/>
      <c r="LCB2403" s="14"/>
      <c r="LCC2403" s="14"/>
      <c r="LCD2403" s="14"/>
      <c r="LCE2403" s="14"/>
      <c r="LCF2403" s="14"/>
      <c r="LCG2403" s="14"/>
      <c r="LCH2403" s="14"/>
      <c r="LCI2403" s="14"/>
      <c r="LCJ2403" s="14"/>
      <c r="LCK2403" s="14"/>
      <c r="LCL2403" s="14"/>
      <c r="LCM2403" s="14"/>
      <c r="LCN2403" s="14"/>
      <c r="LCO2403" s="14"/>
      <c r="LCP2403" s="14"/>
      <c r="LCQ2403" s="14"/>
      <c r="LCR2403" s="14"/>
      <c r="LCS2403" s="14"/>
      <c r="LCT2403" s="14"/>
      <c r="LCU2403" s="14"/>
      <c r="LCV2403" s="14"/>
      <c r="LCW2403" s="14"/>
      <c r="LCX2403" s="14"/>
      <c r="LCY2403" s="14"/>
      <c r="LCZ2403" s="14"/>
      <c r="LDA2403" s="14"/>
      <c r="LDB2403" s="14"/>
      <c r="LDC2403" s="14"/>
      <c r="LDD2403" s="14"/>
      <c r="LDE2403" s="14"/>
      <c r="LDF2403" s="14"/>
      <c r="LDG2403" s="14"/>
      <c r="LDH2403" s="14"/>
      <c r="LDI2403" s="14"/>
      <c r="LDJ2403" s="14"/>
      <c r="LDK2403" s="14"/>
      <c r="LDL2403" s="14"/>
      <c r="LDM2403" s="14"/>
      <c r="LDN2403" s="14"/>
      <c r="LDO2403" s="14"/>
      <c r="LDP2403" s="14"/>
      <c r="LDQ2403" s="14"/>
      <c r="LDR2403" s="14"/>
      <c r="LDS2403" s="14"/>
      <c r="LDT2403" s="14"/>
      <c r="LDU2403" s="14"/>
      <c r="LDV2403" s="14"/>
      <c r="LDW2403" s="14"/>
      <c r="LDX2403" s="14"/>
      <c r="LDY2403" s="14"/>
      <c r="LDZ2403" s="14"/>
      <c r="LEA2403" s="14"/>
      <c r="LEB2403" s="14"/>
      <c r="LEC2403" s="14"/>
      <c r="LED2403" s="14"/>
      <c r="LEE2403" s="14"/>
      <c r="LEF2403" s="14"/>
      <c r="LEG2403" s="14"/>
      <c r="LEH2403" s="14"/>
      <c r="LEI2403" s="14"/>
      <c r="LEJ2403" s="14"/>
      <c r="LEK2403" s="14"/>
      <c r="LEL2403" s="14"/>
      <c r="LEM2403" s="14"/>
      <c r="LEN2403" s="14"/>
      <c r="LEO2403" s="14"/>
      <c r="LEP2403" s="14"/>
      <c r="LEQ2403" s="14"/>
      <c r="LER2403" s="14"/>
      <c r="LES2403" s="14"/>
      <c r="LET2403" s="14"/>
      <c r="LEU2403" s="14"/>
      <c r="LEV2403" s="14"/>
      <c r="LEW2403" s="14"/>
      <c r="LEX2403" s="14"/>
      <c r="LEY2403" s="14"/>
      <c r="LEZ2403" s="14"/>
      <c r="LFA2403" s="14"/>
      <c r="LFB2403" s="14"/>
      <c r="LFC2403" s="14"/>
      <c r="LFD2403" s="14"/>
      <c r="LFE2403" s="14"/>
      <c r="LFF2403" s="14"/>
      <c r="LFG2403" s="14"/>
      <c r="LFH2403" s="14"/>
      <c r="LFI2403" s="14"/>
      <c r="LFJ2403" s="14"/>
      <c r="LFK2403" s="14"/>
      <c r="LFL2403" s="14"/>
      <c r="LFM2403" s="14"/>
      <c r="LFN2403" s="14"/>
      <c r="LFO2403" s="14"/>
      <c r="LFP2403" s="14"/>
      <c r="LFQ2403" s="14"/>
      <c r="LFR2403" s="14"/>
      <c r="LFS2403" s="14"/>
      <c r="LFT2403" s="14"/>
      <c r="LFU2403" s="14"/>
      <c r="LFV2403" s="14"/>
      <c r="LFW2403" s="14"/>
      <c r="LFX2403" s="14"/>
      <c r="LFY2403" s="14"/>
      <c r="LFZ2403" s="14"/>
      <c r="LGA2403" s="14"/>
      <c r="LGB2403" s="14"/>
      <c r="LGC2403" s="14"/>
      <c r="LGD2403" s="14"/>
      <c r="LGE2403" s="14"/>
      <c r="LGF2403" s="14"/>
      <c r="LGG2403" s="14"/>
      <c r="LGH2403" s="14"/>
      <c r="LGI2403" s="14"/>
      <c r="LGJ2403" s="14"/>
      <c r="LGK2403" s="14"/>
      <c r="LGL2403" s="14"/>
      <c r="LGM2403" s="14"/>
      <c r="LGN2403" s="14"/>
      <c r="LGO2403" s="14"/>
      <c r="LGP2403" s="14"/>
      <c r="LGQ2403" s="14"/>
      <c r="LGR2403" s="14"/>
      <c r="LGS2403" s="14"/>
      <c r="LGT2403" s="14"/>
      <c r="LGU2403" s="14"/>
      <c r="LGV2403" s="14"/>
      <c r="LGW2403" s="14"/>
      <c r="LGX2403" s="14"/>
      <c r="LGY2403" s="14"/>
      <c r="LGZ2403" s="14"/>
      <c r="LHA2403" s="14"/>
      <c r="LHB2403" s="14"/>
      <c r="LHC2403" s="14"/>
      <c r="LHD2403" s="14"/>
      <c r="LHE2403" s="14"/>
      <c r="LHF2403" s="14"/>
      <c r="LHG2403" s="14"/>
      <c r="LHH2403" s="14"/>
      <c r="LHI2403" s="14"/>
      <c r="LHJ2403" s="14"/>
      <c r="LHK2403" s="14"/>
      <c r="LHL2403" s="14"/>
      <c r="LHM2403" s="14"/>
      <c r="LHN2403" s="14"/>
      <c r="LHO2403" s="14"/>
      <c r="LHP2403" s="14"/>
      <c r="LHQ2403" s="14"/>
      <c r="LHR2403" s="14"/>
      <c r="LHS2403" s="14"/>
      <c r="LHT2403" s="14"/>
      <c r="LHU2403" s="14"/>
      <c r="LHV2403" s="14"/>
      <c r="LHW2403" s="14"/>
      <c r="LHX2403" s="14"/>
      <c r="LHY2403" s="14"/>
      <c r="LHZ2403" s="14"/>
      <c r="LIA2403" s="14"/>
      <c r="LIB2403" s="14"/>
      <c r="LIC2403" s="14"/>
      <c r="LID2403" s="14"/>
      <c r="LIE2403" s="14"/>
      <c r="LIF2403" s="14"/>
      <c r="LIG2403" s="14"/>
      <c r="LIH2403" s="14"/>
      <c r="LII2403" s="14"/>
      <c r="LIJ2403" s="14"/>
      <c r="LIK2403" s="14"/>
      <c r="LIL2403" s="14"/>
      <c r="LIM2403" s="14"/>
      <c r="LIN2403" s="14"/>
      <c r="LIO2403" s="14"/>
      <c r="LIP2403" s="14"/>
      <c r="LIQ2403" s="14"/>
      <c r="LIR2403" s="14"/>
      <c r="LIS2403" s="14"/>
      <c r="LIT2403" s="14"/>
      <c r="LIU2403" s="14"/>
      <c r="LIV2403" s="14"/>
      <c r="LIW2403" s="14"/>
      <c r="LIX2403" s="14"/>
      <c r="LIY2403" s="14"/>
      <c r="LIZ2403" s="14"/>
      <c r="LJA2403" s="14"/>
      <c r="LJB2403" s="14"/>
      <c r="LJC2403" s="14"/>
      <c r="LJD2403" s="14"/>
      <c r="LJE2403" s="14"/>
      <c r="LJF2403" s="14"/>
      <c r="LJG2403" s="14"/>
      <c r="LJH2403" s="14"/>
      <c r="LJI2403" s="14"/>
      <c r="LJJ2403" s="14"/>
      <c r="LJK2403" s="14"/>
      <c r="LJL2403" s="14"/>
      <c r="LJM2403" s="14"/>
      <c r="LJN2403" s="14"/>
      <c r="LJO2403" s="14"/>
      <c r="LJP2403" s="14"/>
      <c r="LJQ2403" s="14"/>
      <c r="LJR2403" s="14"/>
      <c r="LJS2403" s="14"/>
      <c r="LJT2403" s="14"/>
      <c r="LJU2403" s="14"/>
      <c r="LJV2403" s="14"/>
      <c r="LJW2403" s="14"/>
      <c r="LJX2403" s="14"/>
      <c r="LJY2403" s="14"/>
      <c r="LJZ2403" s="14"/>
      <c r="LKA2403" s="14"/>
      <c r="LKB2403" s="14"/>
      <c r="LKC2403" s="14"/>
      <c r="LKD2403" s="14"/>
      <c r="LKE2403" s="14"/>
      <c r="LKF2403" s="14"/>
      <c r="LKG2403" s="14"/>
      <c r="LKH2403" s="14"/>
      <c r="LKI2403" s="14"/>
      <c r="LKJ2403" s="14"/>
      <c r="LKK2403" s="14"/>
      <c r="LKL2403" s="14"/>
      <c r="LKM2403" s="14"/>
      <c r="LKN2403" s="14"/>
      <c r="LKO2403" s="14"/>
      <c r="LKP2403" s="14"/>
      <c r="LKQ2403" s="14"/>
      <c r="LKR2403" s="14"/>
      <c r="LKS2403" s="14"/>
      <c r="LKT2403" s="14"/>
      <c r="LKU2403" s="14"/>
      <c r="LKV2403" s="14"/>
      <c r="LKW2403" s="14"/>
      <c r="LKX2403" s="14"/>
      <c r="LKY2403" s="14"/>
      <c r="LKZ2403" s="14"/>
      <c r="LLA2403" s="14"/>
      <c r="LLB2403" s="14"/>
      <c r="LLC2403" s="14"/>
      <c r="LLD2403" s="14"/>
      <c r="LLE2403" s="14"/>
      <c r="LLF2403" s="14"/>
      <c r="LLG2403" s="14"/>
      <c r="LLH2403" s="14"/>
      <c r="LLI2403" s="14"/>
      <c r="LLJ2403" s="14"/>
      <c r="LLK2403" s="14"/>
      <c r="LLL2403" s="14"/>
      <c r="LLM2403" s="14"/>
      <c r="LLN2403" s="14"/>
      <c r="LLO2403" s="14"/>
      <c r="LLP2403" s="14"/>
      <c r="LLQ2403" s="14"/>
      <c r="LLR2403" s="14"/>
      <c r="LLS2403" s="14"/>
      <c r="LLT2403" s="14"/>
      <c r="LLU2403" s="14"/>
      <c r="LLV2403" s="14"/>
      <c r="LLW2403" s="14"/>
      <c r="LLX2403" s="14"/>
      <c r="LLY2403" s="14"/>
      <c r="LLZ2403" s="14"/>
      <c r="LMA2403" s="14"/>
      <c r="LMB2403" s="14"/>
      <c r="LMC2403" s="14"/>
      <c r="LMD2403" s="14"/>
      <c r="LME2403" s="14"/>
      <c r="LMF2403" s="14"/>
      <c r="LMG2403" s="14"/>
      <c r="LMH2403" s="14"/>
      <c r="LMI2403" s="14"/>
      <c r="LMJ2403" s="14"/>
      <c r="LMK2403" s="14"/>
      <c r="LML2403" s="14"/>
      <c r="LMM2403" s="14"/>
      <c r="LMN2403" s="14"/>
      <c r="LMO2403" s="14"/>
      <c r="LMP2403" s="14"/>
      <c r="LMQ2403" s="14"/>
      <c r="LMR2403" s="14"/>
      <c r="LMS2403" s="14"/>
      <c r="LMT2403" s="14"/>
      <c r="LMU2403" s="14"/>
      <c r="LMV2403" s="14"/>
      <c r="LMW2403" s="14"/>
      <c r="LMX2403" s="14"/>
      <c r="LMY2403" s="14"/>
      <c r="LMZ2403" s="14"/>
      <c r="LNA2403" s="14"/>
      <c r="LNB2403" s="14"/>
      <c r="LNC2403" s="14"/>
      <c r="LND2403" s="14"/>
      <c r="LNE2403" s="14"/>
      <c r="LNF2403" s="14"/>
      <c r="LNG2403" s="14"/>
      <c r="LNH2403" s="14"/>
      <c r="LNI2403" s="14"/>
      <c r="LNJ2403" s="14"/>
      <c r="LNK2403" s="14"/>
      <c r="LNL2403" s="14"/>
      <c r="LNM2403" s="14"/>
      <c r="LNN2403" s="14"/>
      <c r="LNO2403" s="14"/>
      <c r="LNP2403" s="14"/>
      <c r="LNQ2403" s="14"/>
      <c r="LNR2403" s="14"/>
      <c r="LNS2403" s="14"/>
      <c r="LNT2403" s="14"/>
      <c r="LNU2403" s="14"/>
      <c r="LNV2403" s="14"/>
      <c r="LNW2403" s="14"/>
      <c r="LNX2403" s="14"/>
      <c r="LNY2403" s="14"/>
      <c r="LNZ2403" s="14"/>
      <c r="LOA2403" s="14"/>
      <c r="LOB2403" s="14"/>
      <c r="LOC2403" s="14"/>
      <c r="LOD2403" s="14"/>
      <c r="LOE2403" s="14"/>
      <c r="LOF2403" s="14"/>
      <c r="LOG2403" s="14"/>
      <c r="LOH2403" s="14"/>
      <c r="LOI2403" s="14"/>
      <c r="LOJ2403" s="14"/>
      <c r="LOK2403" s="14"/>
      <c r="LOL2403" s="14"/>
      <c r="LOM2403" s="14"/>
      <c r="LON2403" s="14"/>
      <c r="LOO2403" s="14"/>
      <c r="LOP2403" s="14"/>
      <c r="LOQ2403" s="14"/>
      <c r="LOR2403" s="14"/>
      <c r="LOS2403" s="14"/>
      <c r="LOT2403" s="14"/>
      <c r="LOU2403" s="14"/>
      <c r="LOV2403" s="14"/>
      <c r="LOW2403" s="14"/>
      <c r="LOX2403" s="14"/>
      <c r="LOY2403" s="14"/>
      <c r="LOZ2403" s="14"/>
      <c r="LPA2403" s="14"/>
      <c r="LPB2403" s="14"/>
      <c r="LPC2403" s="14"/>
      <c r="LPD2403" s="14"/>
      <c r="LPE2403" s="14"/>
      <c r="LPF2403" s="14"/>
      <c r="LPG2403" s="14"/>
      <c r="LPH2403" s="14"/>
      <c r="LPI2403" s="14"/>
      <c r="LPJ2403" s="14"/>
      <c r="LPK2403" s="14"/>
      <c r="LPL2403" s="14"/>
      <c r="LPM2403" s="14"/>
      <c r="LPN2403" s="14"/>
      <c r="LPO2403" s="14"/>
      <c r="LPP2403" s="14"/>
      <c r="LPQ2403" s="14"/>
      <c r="LPR2403" s="14"/>
      <c r="LPS2403" s="14"/>
      <c r="LPT2403" s="14"/>
      <c r="LPU2403" s="14"/>
      <c r="LPV2403" s="14"/>
      <c r="LPW2403" s="14"/>
      <c r="LPX2403" s="14"/>
      <c r="LPY2403" s="14"/>
      <c r="LPZ2403" s="14"/>
      <c r="LQA2403" s="14"/>
      <c r="LQB2403" s="14"/>
      <c r="LQC2403" s="14"/>
      <c r="LQD2403" s="14"/>
      <c r="LQE2403" s="14"/>
      <c r="LQF2403" s="14"/>
      <c r="LQG2403" s="14"/>
      <c r="LQH2403" s="14"/>
      <c r="LQI2403" s="14"/>
      <c r="LQJ2403" s="14"/>
      <c r="LQK2403" s="14"/>
      <c r="LQL2403" s="14"/>
      <c r="LQM2403" s="14"/>
      <c r="LQN2403" s="14"/>
      <c r="LQO2403" s="14"/>
      <c r="LQP2403" s="14"/>
      <c r="LQQ2403" s="14"/>
      <c r="LQR2403" s="14"/>
      <c r="LQS2403" s="14"/>
      <c r="LQT2403" s="14"/>
      <c r="LQU2403" s="14"/>
      <c r="LQV2403" s="14"/>
      <c r="LQW2403" s="14"/>
      <c r="LQX2403" s="14"/>
      <c r="LQY2403" s="14"/>
      <c r="LQZ2403" s="14"/>
      <c r="LRA2403" s="14"/>
      <c r="LRB2403" s="14"/>
      <c r="LRC2403" s="14"/>
      <c r="LRD2403" s="14"/>
      <c r="LRE2403" s="14"/>
      <c r="LRF2403" s="14"/>
      <c r="LRG2403" s="14"/>
      <c r="LRH2403" s="14"/>
      <c r="LRI2403" s="14"/>
      <c r="LRJ2403" s="14"/>
      <c r="LRK2403" s="14"/>
      <c r="LRL2403" s="14"/>
      <c r="LRM2403" s="14"/>
      <c r="LRN2403" s="14"/>
      <c r="LRO2403" s="14"/>
      <c r="LRP2403" s="14"/>
      <c r="LRQ2403" s="14"/>
      <c r="LRR2403" s="14"/>
      <c r="LRS2403" s="14"/>
      <c r="LRT2403" s="14"/>
      <c r="LRU2403" s="14"/>
      <c r="LRV2403" s="14"/>
      <c r="LRW2403" s="14"/>
      <c r="LRX2403" s="14"/>
      <c r="LRY2403" s="14"/>
      <c r="LRZ2403" s="14"/>
      <c r="LSA2403" s="14"/>
      <c r="LSB2403" s="14"/>
      <c r="LSC2403" s="14"/>
      <c r="LSD2403" s="14"/>
      <c r="LSE2403" s="14"/>
      <c r="LSF2403" s="14"/>
      <c r="LSG2403" s="14"/>
      <c r="LSH2403" s="14"/>
      <c r="LSI2403" s="14"/>
      <c r="LSJ2403" s="14"/>
      <c r="LSK2403" s="14"/>
      <c r="LSL2403" s="14"/>
      <c r="LSM2403" s="14"/>
      <c r="LSN2403" s="14"/>
      <c r="LSO2403" s="14"/>
      <c r="LSP2403" s="14"/>
      <c r="LSQ2403" s="14"/>
      <c r="LSR2403" s="14"/>
      <c r="LSS2403" s="14"/>
      <c r="LST2403" s="14"/>
      <c r="LSU2403" s="14"/>
      <c r="LSV2403" s="14"/>
      <c r="LSW2403" s="14"/>
      <c r="LSX2403" s="14"/>
      <c r="LSY2403" s="14"/>
      <c r="LSZ2403" s="14"/>
      <c r="LTA2403" s="14"/>
      <c r="LTB2403" s="14"/>
      <c r="LTC2403" s="14"/>
      <c r="LTD2403" s="14"/>
      <c r="LTE2403" s="14"/>
      <c r="LTF2403" s="14"/>
      <c r="LTG2403" s="14"/>
      <c r="LTH2403" s="14"/>
      <c r="LTI2403" s="14"/>
      <c r="LTJ2403" s="14"/>
      <c r="LTK2403" s="14"/>
      <c r="LTL2403" s="14"/>
      <c r="LTM2403" s="14"/>
      <c r="LTN2403" s="14"/>
      <c r="LTO2403" s="14"/>
      <c r="LTP2403" s="14"/>
      <c r="LTQ2403" s="14"/>
      <c r="LTR2403" s="14"/>
      <c r="LTS2403" s="14"/>
      <c r="LTT2403" s="14"/>
      <c r="LTU2403" s="14"/>
      <c r="LTV2403" s="14"/>
      <c r="LTW2403" s="14"/>
      <c r="LTX2403" s="14"/>
      <c r="LTY2403" s="14"/>
      <c r="LTZ2403" s="14"/>
      <c r="LUA2403" s="14"/>
      <c r="LUB2403" s="14"/>
      <c r="LUC2403" s="14"/>
      <c r="LUD2403" s="14"/>
      <c r="LUE2403" s="14"/>
      <c r="LUF2403" s="14"/>
      <c r="LUG2403" s="14"/>
      <c r="LUH2403" s="14"/>
      <c r="LUI2403" s="14"/>
      <c r="LUJ2403" s="14"/>
      <c r="LUK2403" s="14"/>
      <c r="LUL2403" s="14"/>
      <c r="LUM2403" s="14"/>
      <c r="LUN2403" s="14"/>
      <c r="LUO2403" s="14"/>
      <c r="LUP2403" s="14"/>
      <c r="LUQ2403" s="14"/>
      <c r="LUR2403" s="14"/>
      <c r="LUS2403" s="14"/>
      <c r="LUT2403" s="14"/>
      <c r="LUU2403" s="14"/>
      <c r="LUV2403" s="14"/>
      <c r="LUW2403" s="14"/>
      <c r="LUX2403" s="14"/>
      <c r="LUY2403" s="14"/>
      <c r="LUZ2403" s="14"/>
      <c r="LVA2403" s="14"/>
      <c r="LVB2403" s="14"/>
      <c r="LVC2403" s="14"/>
      <c r="LVD2403" s="14"/>
      <c r="LVE2403" s="14"/>
      <c r="LVF2403" s="14"/>
      <c r="LVG2403" s="14"/>
      <c r="LVH2403" s="14"/>
      <c r="LVI2403" s="14"/>
      <c r="LVJ2403" s="14"/>
      <c r="LVK2403" s="14"/>
      <c r="LVL2403" s="14"/>
      <c r="LVM2403" s="14"/>
      <c r="LVN2403" s="14"/>
      <c r="LVO2403" s="14"/>
      <c r="LVP2403" s="14"/>
      <c r="LVQ2403" s="14"/>
      <c r="LVR2403" s="14"/>
      <c r="LVS2403" s="14"/>
      <c r="LVT2403" s="14"/>
      <c r="LVU2403" s="14"/>
      <c r="LVV2403" s="14"/>
      <c r="LVW2403" s="14"/>
      <c r="LVX2403" s="14"/>
      <c r="LVY2403" s="14"/>
      <c r="LVZ2403" s="14"/>
      <c r="LWA2403" s="14"/>
      <c r="LWB2403" s="14"/>
      <c r="LWC2403" s="14"/>
      <c r="LWD2403" s="14"/>
      <c r="LWE2403" s="14"/>
      <c r="LWF2403" s="14"/>
      <c r="LWG2403" s="14"/>
      <c r="LWH2403" s="14"/>
      <c r="LWI2403" s="14"/>
      <c r="LWJ2403" s="14"/>
      <c r="LWK2403" s="14"/>
      <c r="LWL2403" s="14"/>
      <c r="LWM2403" s="14"/>
      <c r="LWN2403" s="14"/>
      <c r="LWO2403" s="14"/>
      <c r="LWP2403" s="14"/>
      <c r="LWQ2403" s="14"/>
      <c r="LWR2403" s="14"/>
      <c r="LWS2403" s="14"/>
      <c r="LWT2403" s="14"/>
      <c r="LWU2403" s="14"/>
      <c r="LWV2403" s="14"/>
      <c r="LWW2403" s="14"/>
      <c r="LWX2403" s="14"/>
      <c r="LWY2403" s="14"/>
      <c r="LWZ2403" s="14"/>
      <c r="LXA2403" s="14"/>
      <c r="LXB2403" s="14"/>
      <c r="LXC2403" s="14"/>
      <c r="LXD2403" s="14"/>
      <c r="LXE2403" s="14"/>
      <c r="LXF2403" s="14"/>
      <c r="LXG2403" s="14"/>
      <c r="LXH2403" s="14"/>
      <c r="LXI2403" s="14"/>
      <c r="LXJ2403" s="14"/>
      <c r="LXK2403" s="14"/>
      <c r="LXL2403" s="14"/>
      <c r="LXM2403" s="14"/>
      <c r="LXN2403" s="14"/>
      <c r="LXO2403" s="14"/>
      <c r="LXP2403" s="14"/>
      <c r="LXQ2403" s="14"/>
      <c r="LXR2403" s="14"/>
      <c r="LXS2403" s="14"/>
      <c r="LXT2403" s="14"/>
      <c r="LXU2403" s="14"/>
      <c r="LXV2403" s="14"/>
      <c r="LXW2403" s="14"/>
      <c r="LXX2403" s="14"/>
      <c r="LXY2403" s="14"/>
      <c r="LXZ2403" s="14"/>
      <c r="LYA2403" s="14"/>
      <c r="LYB2403" s="14"/>
      <c r="LYC2403" s="14"/>
      <c r="LYD2403" s="14"/>
      <c r="LYE2403" s="14"/>
      <c r="LYF2403" s="14"/>
      <c r="LYG2403" s="14"/>
      <c r="LYH2403" s="14"/>
      <c r="LYI2403" s="14"/>
      <c r="LYJ2403" s="14"/>
      <c r="LYK2403" s="14"/>
      <c r="LYL2403" s="14"/>
      <c r="LYM2403" s="14"/>
      <c r="LYN2403" s="14"/>
      <c r="LYO2403" s="14"/>
      <c r="LYP2403" s="14"/>
      <c r="LYQ2403" s="14"/>
      <c r="LYR2403" s="14"/>
      <c r="LYS2403" s="14"/>
      <c r="LYT2403" s="14"/>
      <c r="LYU2403" s="14"/>
      <c r="LYV2403" s="14"/>
      <c r="LYW2403" s="14"/>
      <c r="LYX2403" s="14"/>
      <c r="LYY2403" s="14"/>
      <c r="LYZ2403" s="14"/>
      <c r="LZA2403" s="14"/>
      <c r="LZB2403" s="14"/>
      <c r="LZC2403" s="14"/>
      <c r="LZD2403" s="14"/>
      <c r="LZE2403" s="14"/>
      <c r="LZF2403" s="14"/>
      <c r="LZG2403" s="14"/>
      <c r="LZH2403" s="14"/>
      <c r="LZI2403" s="14"/>
      <c r="LZJ2403" s="14"/>
      <c r="LZK2403" s="14"/>
      <c r="LZL2403" s="14"/>
      <c r="LZM2403" s="14"/>
      <c r="LZN2403" s="14"/>
      <c r="LZO2403" s="14"/>
      <c r="LZP2403" s="14"/>
      <c r="LZQ2403" s="14"/>
      <c r="LZR2403" s="14"/>
      <c r="LZS2403" s="14"/>
      <c r="LZT2403" s="14"/>
      <c r="LZU2403" s="14"/>
      <c r="LZV2403" s="14"/>
      <c r="LZW2403" s="14"/>
      <c r="LZX2403" s="14"/>
      <c r="LZY2403" s="14"/>
      <c r="LZZ2403" s="14"/>
      <c r="MAA2403" s="14"/>
      <c r="MAB2403" s="14"/>
      <c r="MAC2403" s="14"/>
      <c r="MAD2403" s="14"/>
      <c r="MAE2403" s="14"/>
      <c r="MAF2403" s="14"/>
      <c r="MAG2403" s="14"/>
      <c r="MAH2403" s="14"/>
      <c r="MAI2403" s="14"/>
      <c r="MAJ2403" s="14"/>
      <c r="MAK2403" s="14"/>
      <c r="MAL2403" s="14"/>
      <c r="MAM2403" s="14"/>
      <c r="MAN2403" s="14"/>
      <c r="MAO2403" s="14"/>
      <c r="MAP2403" s="14"/>
      <c r="MAQ2403" s="14"/>
      <c r="MAR2403" s="14"/>
      <c r="MAS2403" s="14"/>
      <c r="MAT2403" s="14"/>
      <c r="MAU2403" s="14"/>
      <c r="MAV2403" s="14"/>
      <c r="MAW2403" s="14"/>
      <c r="MAX2403" s="14"/>
      <c r="MAY2403" s="14"/>
      <c r="MAZ2403" s="14"/>
      <c r="MBA2403" s="14"/>
      <c r="MBB2403" s="14"/>
      <c r="MBC2403" s="14"/>
      <c r="MBD2403" s="14"/>
      <c r="MBE2403" s="14"/>
      <c r="MBF2403" s="14"/>
      <c r="MBG2403" s="14"/>
      <c r="MBH2403" s="14"/>
      <c r="MBI2403" s="14"/>
      <c r="MBJ2403" s="14"/>
      <c r="MBK2403" s="14"/>
      <c r="MBL2403" s="14"/>
      <c r="MBM2403" s="14"/>
      <c r="MBN2403" s="14"/>
      <c r="MBO2403" s="14"/>
      <c r="MBP2403" s="14"/>
      <c r="MBQ2403" s="14"/>
      <c r="MBR2403" s="14"/>
      <c r="MBS2403" s="14"/>
      <c r="MBT2403" s="14"/>
      <c r="MBU2403" s="14"/>
      <c r="MBV2403" s="14"/>
      <c r="MBW2403" s="14"/>
      <c r="MBX2403" s="14"/>
      <c r="MBY2403" s="14"/>
      <c r="MBZ2403" s="14"/>
      <c r="MCA2403" s="14"/>
      <c r="MCB2403" s="14"/>
      <c r="MCC2403" s="14"/>
      <c r="MCD2403" s="14"/>
      <c r="MCE2403" s="14"/>
      <c r="MCF2403" s="14"/>
      <c r="MCG2403" s="14"/>
      <c r="MCH2403" s="14"/>
      <c r="MCI2403" s="14"/>
      <c r="MCJ2403" s="14"/>
      <c r="MCK2403" s="14"/>
      <c r="MCL2403" s="14"/>
      <c r="MCM2403" s="14"/>
      <c r="MCN2403" s="14"/>
      <c r="MCO2403" s="14"/>
      <c r="MCP2403" s="14"/>
      <c r="MCQ2403" s="14"/>
      <c r="MCR2403" s="14"/>
      <c r="MCS2403" s="14"/>
      <c r="MCT2403" s="14"/>
      <c r="MCU2403" s="14"/>
      <c r="MCV2403" s="14"/>
      <c r="MCW2403" s="14"/>
      <c r="MCX2403" s="14"/>
      <c r="MCY2403" s="14"/>
      <c r="MCZ2403" s="14"/>
      <c r="MDA2403" s="14"/>
      <c r="MDB2403" s="14"/>
      <c r="MDC2403" s="14"/>
      <c r="MDD2403" s="14"/>
      <c r="MDE2403" s="14"/>
      <c r="MDF2403" s="14"/>
      <c r="MDG2403" s="14"/>
      <c r="MDH2403" s="14"/>
      <c r="MDI2403" s="14"/>
      <c r="MDJ2403" s="14"/>
      <c r="MDK2403" s="14"/>
      <c r="MDL2403" s="14"/>
      <c r="MDM2403" s="14"/>
      <c r="MDN2403" s="14"/>
      <c r="MDO2403" s="14"/>
      <c r="MDP2403" s="14"/>
      <c r="MDQ2403" s="14"/>
      <c r="MDR2403" s="14"/>
      <c r="MDS2403" s="14"/>
      <c r="MDT2403" s="14"/>
      <c r="MDU2403" s="14"/>
      <c r="MDV2403" s="14"/>
      <c r="MDW2403" s="14"/>
      <c r="MDX2403" s="14"/>
      <c r="MDY2403" s="14"/>
      <c r="MDZ2403" s="14"/>
      <c r="MEA2403" s="14"/>
      <c r="MEB2403" s="14"/>
      <c r="MEC2403" s="14"/>
      <c r="MED2403" s="14"/>
      <c r="MEE2403" s="14"/>
      <c r="MEF2403" s="14"/>
      <c r="MEG2403" s="14"/>
      <c r="MEH2403" s="14"/>
      <c r="MEI2403" s="14"/>
      <c r="MEJ2403" s="14"/>
      <c r="MEK2403" s="14"/>
      <c r="MEL2403" s="14"/>
      <c r="MEM2403" s="14"/>
      <c r="MEN2403" s="14"/>
      <c r="MEO2403" s="14"/>
      <c r="MEP2403" s="14"/>
      <c r="MEQ2403" s="14"/>
      <c r="MER2403" s="14"/>
      <c r="MES2403" s="14"/>
      <c r="MET2403" s="14"/>
      <c r="MEU2403" s="14"/>
      <c r="MEV2403" s="14"/>
      <c r="MEW2403" s="14"/>
      <c r="MEX2403" s="14"/>
      <c r="MEY2403" s="14"/>
      <c r="MEZ2403" s="14"/>
      <c r="MFA2403" s="14"/>
      <c r="MFB2403" s="14"/>
      <c r="MFC2403" s="14"/>
      <c r="MFD2403" s="14"/>
      <c r="MFE2403" s="14"/>
      <c r="MFF2403" s="14"/>
      <c r="MFG2403" s="14"/>
      <c r="MFH2403" s="14"/>
      <c r="MFI2403" s="14"/>
      <c r="MFJ2403" s="14"/>
      <c r="MFK2403" s="14"/>
      <c r="MFL2403" s="14"/>
      <c r="MFM2403" s="14"/>
      <c r="MFN2403" s="14"/>
      <c r="MFO2403" s="14"/>
      <c r="MFP2403" s="14"/>
      <c r="MFQ2403" s="14"/>
      <c r="MFR2403" s="14"/>
      <c r="MFS2403" s="14"/>
      <c r="MFT2403" s="14"/>
      <c r="MFU2403" s="14"/>
      <c r="MFV2403" s="14"/>
      <c r="MFW2403" s="14"/>
      <c r="MFX2403" s="14"/>
      <c r="MFY2403" s="14"/>
      <c r="MFZ2403" s="14"/>
      <c r="MGA2403" s="14"/>
      <c r="MGB2403" s="14"/>
      <c r="MGC2403" s="14"/>
      <c r="MGD2403" s="14"/>
      <c r="MGE2403" s="14"/>
      <c r="MGF2403" s="14"/>
      <c r="MGG2403" s="14"/>
      <c r="MGH2403" s="14"/>
      <c r="MGI2403" s="14"/>
      <c r="MGJ2403" s="14"/>
      <c r="MGK2403" s="14"/>
      <c r="MGL2403" s="14"/>
      <c r="MGM2403" s="14"/>
      <c r="MGN2403" s="14"/>
      <c r="MGO2403" s="14"/>
      <c r="MGP2403" s="14"/>
      <c r="MGQ2403" s="14"/>
      <c r="MGR2403" s="14"/>
      <c r="MGS2403" s="14"/>
      <c r="MGT2403" s="14"/>
      <c r="MGU2403" s="14"/>
      <c r="MGV2403" s="14"/>
      <c r="MGW2403" s="14"/>
      <c r="MGX2403" s="14"/>
      <c r="MGY2403" s="14"/>
      <c r="MGZ2403" s="14"/>
      <c r="MHA2403" s="14"/>
      <c r="MHB2403" s="14"/>
      <c r="MHC2403" s="14"/>
      <c r="MHD2403" s="14"/>
      <c r="MHE2403" s="14"/>
      <c r="MHF2403" s="14"/>
      <c r="MHG2403" s="14"/>
      <c r="MHH2403" s="14"/>
      <c r="MHI2403" s="14"/>
      <c r="MHJ2403" s="14"/>
      <c r="MHK2403" s="14"/>
      <c r="MHL2403" s="14"/>
      <c r="MHM2403" s="14"/>
      <c r="MHN2403" s="14"/>
      <c r="MHO2403" s="14"/>
      <c r="MHP2403" s="14"/>
      <c r="MHQ2403" s="14"/>
      <c r="MHR2403" s="14"/>
      <c r="MHS2403" s="14"/>
      <c r="MHT2403" s="14"/>
      <c r="MHU2403" s="14"/>
      <c r="MHV2403" s="14"/>
      <c r="MHW2403" s="14"/>
      <c r="MHX2403" s="14"/>
      <c r="MHY2403" s="14"/>
      <c r="MHZ2403" s="14"/>
      <c r="MIA2403" s="14"/>
      <c r="MIB2403" s="14"/>
      <c r="MIC2403" s="14"/>
      <c r="MID2403" s="14"/>
      <c r="MIE2403" s="14"/>
      <c r="MIF2403" s="14"/>
      <c r="MIG2403" s="14"/>
      <c r="MIH2403" s="14"/>
      <c r="MII2403" s="14"/>
      <c r="MIJ2403" s="14"/>
      <c r="MIK2403" s="14"/>
      <c r="MIL2403" s="14"/>
      <c r="MIM2403" s="14"/>
      <c r="MIN2403" s="14"/>
      <c r="MIO2403" s="14"/>
      <c r="MIP2403" s="14"/>
      <c r="MIQ2403" s="14"/>
      <c r="MIR2403" s="14"/>
      <c r="MIS2403" s="14"/>
      <c r="MIT2403" s="14"/>
      <c r="MIU2403" s="14"/>
      <c r="MIV2403" s="14"/>
      <c r="MIW2403" s="14"/>
      <c r="MIX2403" s="14"/>
      <c r="MIY2403" s="14"/>
      <c r="MIZ2403" s="14"/>
      <c r="MJA2403" s="14"/>
      <c r="MJB2403" s="14"/>
      <c r="MJC2403" s="14"/>
      <c r="MJD2403" s="14"/>
      <c r="MJE2403" s="14"/>
      <c r="MJF2403" s="14"/>
      <c r="MJG2403" s="14"/>
      <c r="MJH2403" s="14"/>
      <c r="MJI2403" s="14"/>
      <c r="MJJ2403" s="14"/>
      <c r="MJK2403" s="14"/>
      <c r="MJL2403" s="14"/>
      <c r="MJM2403" s="14"/>
      <c r="MJN2403" s="14"/>
      <c r="MJO2403" s="14"/>
      <c r="MJP2403" s="14"/>
      <c r="MJQ2403" s="14"/>
      <c r="MJR2403" s="14"/>
      <c r="MJS2403" s="14"/>
      <c r="MJT2403" s="14"/>
      <c r="MJU2403" s="14"/>
      <c r="MJV2403" s="14"/>
      <c r="MJW2403" s="14"/>
      <c r="MJX2403" s="14"/>
      <c r="MJY2403" s="14"/>
      <c r="MJZ2403" s="14"/>
      <c r="MKA2403" s="14"/>
      <c r="MKB2403" s="14"/>
      <c r="MKC2403" s="14"/>
      <c r="MKD2403" s="14"/>
      <c r="MKE2403" s="14"/>
      <c r="MKF2403" s="14"/>
      <c r="MKG2403" s="14"/>
      <c r="MKH2403" s="14"/>
      <c r="MKI2403" s="14"/>
      <c r="MKJ2403" s="14"/>
      <c r="MKK2403" s="14"/>
      <c r="MKL2403" s="14"/>
      <c r="MKM2403" s="14"/>
      <c r="MKN2403" s="14"/>
      <c r="MKO2403" s="14"/>
      <c r="MKP2403" s="14"/>
      <c r="MKQ2403" s="14"/>
      <c r="MKR2403" s="14"/>
      <c r="MKS2403" s="14"/>
      <c r="MKT2403" s="14"/>
      <c r="MKU2403" s="14"/>
      <c r="MKV2403" s="14"/>
      <c r="MKW2403" s="14"/>
      <c r="MKX2403" s="14"/>
      <c r="MKY2403" s="14"/>
      <c r="MKZ2403" s="14"/>
      <c r="MLA2403" s="14"/>
      <c r="MLB2403" s="14"/>
      <c r="MLC2403" s="14"/>
      <c r="MLD2403" s="14"/>
      <c r="MLE2403" s="14"/>
      <c r="MLF2403" s="14"/>
      <c r="MLG2403" s="14"/>
      <c r="MLH2403" s="14"/>
      <c r="MLI2403" s="14"/>
      <c r="MLJ2403" s="14"/>
      <c r="MLK2403" s="14"/>
      <c r="MLL2403" s="14"/>
      <c r="MLM2403" s="14"/>
      <c r="MLN2403" s="14"/>
      <c r="MLO2403" s="14"/>
      <c r="MLP2403" s="14"/>
      <c r="MLQ2403" s="14"/>
      <c r="MLR2403" s="14"/>
      <c r="MLS2403" s="14"/>
      <c r="MLT2403" s="14"/>
      <c r="MLU2403" s="14"/>
      <c r="MLV2403" s="14"/>
      <c r="MLW2403" s="14"/>
      <c r="MLX2403" s="14"/>
      <c r="MLY2403" s="14"/>
      <c r="MLZ2403" s="14"/>
      <c r="MMA2403" s="14"/>
      <c r="MMB2403" s="14"/>
      <c r="MMC2403" s="14"/>
      <c r="MMD2403" s="14"/>
      <c r="MME2403" s="14"/>
      <c r="MMF2403" s="14"/>
      <c r="MMG2403" s="14"/>
      <c r="MMH2403" s="14"/>
      <c r="MMI2403" s="14"/>
      <c r="MMJ2403" s="14"/>
      <c r="MMK2403" s="14"/>
      <c r="MML2403" s="14"/>
      <c r="MMM2403" s="14"/>
      <c r="MMN2403" s="14"/>
      <c r="MMO2403" s="14"/>
      <c r="MMP2403" s="14"/>
      <c r="MMQ2403" s="14"/>
      <c r="MMR2403" s="14"/>
      <c r="MMS2403" s="14"/>
      <c r="MMT2403" s="14"/>
      <c r="MMU2403" s="14"/>
      <c r="MMV2403" s="14"/>
      <c r="MMW2403" s="14"/>
      <c r="MMX2403" s="14"/>
      <c r="MMY2403" s="14"/>
      <c r="MMZ2403" s="14"/>
      <c r="MNA2403" s="14"/>
      <c r="MNB2403" s="14"/>
      <c r="MNC2403" s="14"/>
      <c r="MND2403" s="14"/>
      <c r="MNE2403" s="14"/>
      <c r="MNF2403" s="14"/>
      <c r="MNG2403" s="14"/>
      <c r="MNH2403" s="14"/>
      <c r="MNI2403" s="14"/>
      <c r="MNJ2403" s="14"/>
      <c r="MNK2403" s="14"/>
      <c r="MNL2403" s="14"/>
      <c r="MNM2403" s="14"/>
      <c r="MNN2403" s="14"/>
      <c r="MNO2403" s="14"/>
      <c r="MNP2403" s="14"/>
      <c r="MNQ2403" s="14"/>
      <c r="MNR2403" s="14"/>
      <c r="MNS2403" s="14"/>
      <c r="MNT2403" s="14"/>
      <c r="MNU2403" s="14"/>
      <c r="MNV2403" s="14"/>
      <c r="MNW2403" s="14"/>
      <c r="MNX2403" s="14"/>
      <c r="MNY2403" s="14"/>
      <c r="MNZ2403" s="14"/>
      <c r="MOA2403" s="14"/>
      <c r="MOB2403" s="14"/>
      <c r="MOC2403" s="14"/>
      <c r="MOD2403" s="14"/>
      <c r="MOE2403" s="14"/>
      <c r="MOF2403" s="14"/>
      <c r="MOG2403" s="14"/>
      <c r="MOH2403" s="14"/>
      <c r="MOI2403" s="14"/>
      <c r="MOJ2403" s="14"/>
      <c r="MOK2403" s="14"/>
      <c r="MOL2403" s="14"/>
      <c r="MOM2403" s="14"/>
      <c r="MON2403" s="14"/>
      <c r="MOO2403" s="14"/>
      <c r="MOP2403" s="14"/>
      <c r="MOQ2403" s="14"/>
      <c r="MOR2403" s="14"/>
      <c r="MOS2403" s="14"/>
      <c r="MOT2403" s="14"/>
      <c r="MOU2403" s="14"/>
      <c r="MOV2403" s="14"/>
      <c r="MOW2403" s="14"/>
      <c r="MOX2403" s="14"/>
      <c r="MOY2403" s="14"/>
      <c r="MOZ2403" s="14"/>
      <c r="MPA2403" s="14"/>
      <c r="MPB2403" s="14"/>
      <c r="MPC2403" s="14"/>
      <c r="MPD2403" s="14"/>
      <c r="MPE2403" s="14"/>
      <c r="MPF2403" s="14"/>
      <c r="MPG2403" s="14"/>
      <c r="MPH2403" s="14"/>
      <c r="MPI2403" s="14"/>
      <c r="MPJ2403" s="14"/>
      <c r="MPK2403" s="14"/>
      <c r="MPL2403" s="14"/>
      <c r="MPM2403" s="14"/>
      <c r="MPN2403" s="14"/>
      <c r="MPO2403" s="14"/>
      <c r="MPP2403" s="14"/>
      <c r="MPQ2403" s="14"/>
      <c r="MPR2403" s="14"/>
      <c r="MPS2403" s="14"/>
      <c r="MPT2403" s="14"/>
      <c r="MPU2403" s="14"/>
      <c r="MPV2403" s="14"/>
      <c r="MPW2403" s="14"/>
      <c r="MPX2403" s="14"/>
      <c r="MPY2403" s="14"/>
      <c r="MPZ2403" s="14"/>
      <c r="MQA2403" s="14"/>
      <c r="MQB2403" s="14"/>
      <c r="MQC2403" s="14"/>
      <c r="MQD2403" s="14"/>
      <c r="MQE2403" s="14"/>
      <c r="MQF2403" s="14"/>
      <c r="MQG2403" s="14"/>
      <c r="MQH2403" s="14"/>
      <c r="MQI2403" s="14"/>
      <c r="MQJ2403" s="14"/>
      <c r="MQK2403" s="14"/>
      <c r="MQL2403" s="14"/>
      <c r="MQM2403" s="14"/>
      <c r="MQN2403" s="14"/>
      <c r="MQO2403" s="14"/>
      <c r="MQP2403" s="14"/>
      <c r="MQQ2403" s="14"/>
      <c r="MQR2403" s="14"/>
      <c r="MQS2403" s="14"/>
      <c r="MQT2403" s="14"/>
      <c r="MQU2403" s="14"/>
      <c r="MQV2403" s="14"/>
      <c r="MQW2403" s="14"/>
      <c r="MQX2403" s="14"/>
      <c r="MQY2403" s="14"/>
      <c r="MQZ2403" s="14"/>
      <c r="MRA2403" s="14"/>
      <c r="MRB2403" s="14"/>
      <c r="MRC2403" s="14"/>
      <c r="MRD2403" s="14"/>
      <c r="MRE2403" s="14"/>
      <c r="MRF2403" s="14"/>
      <c r="MRG2403" s="14"/>
      <c r="MRH2403" s="14"/>
      <c r="MRI2403" s="14"/>
      <c r="MRJ2403" s="14"/>
      <c r="MRK2403" s="14"/>
      <c r="MRL2403" s="14"/>
      <c r="MRM2403" s="14"/>
      <c r="MRN2403" s="14"/>
      <c r="MRO2403" s="14"/>
      <c r="MRP2403" s="14"/>
      <c r="MRQ2403" s="14"/>
      <c r="MRR2403" s="14"/>
      <c r="MRS2403" s="14"/>
      <c r="MRT2403" s="14"/>
      <c r="MRU2403" s="14"/>
      <c r="MRV2403" s="14"/>
      <c r="MRW2403" s="14"/>
      <c r="MRX2403" s="14"/>
      <c r="MRY2403" s="14"/>
      <c r="MRZ2403" s="14"/>
      <c r="MSA2403" s="14"/>
      <c r="MSB2403" s="14"/>
      <c r="MSC2403" s="14"/>
      <c r="MSD2403" s="14"/>
      <c r="MSE2403" s="14"/>
      <c r="MSF2403" s="14"/>
      <c r="MSG2403" s="14"/>
      <c r="MSH2403" s="14"/>
      <c r="MSI2403" s="14"/>
      <c r="MSJ2403" s="14"/>
      <c r="MSK2403" s="14"/>
      <c r="MSL2403" s="14"/>
      <c r="MSM2403" s="14"/>
      <c r="MSN2403" s="14"/>
      <c r="MSO2403" s="14"/>
      <c r="MSP2403" s="14"/>
      <c r="MSQ2403" s="14"/>
      <c r="MSR2403" s="14"/>
      <c r="MSS2403" s="14"/>
      <c r="MST2403" s="14"/>
      <c r="MSU2403" s="14"/>
      <c r="MSV2403" s="14"/>
      <c r="MSW2403" s="14"/>
      <c r="MSX2403" s="14"/>
      <c r="MSY2403" s="14"/>
      <c r="MSZ2403" s="14"/>
      <c r="MTA2403" s="14"/>
      <c r="MTB2403" s="14"/>
      <c r="MTC2403" s="14"/>
      <c r="MTD2403" s="14"/>
      <c r="MTE2403" s="14"/>
      <c r="MTF2403" s="14"/>
      <c r="MTG2403" s="14"/>
      <c r="MTH2403" s="14"/>
      <c r="MTI2403" s="14"/>
      <c r="MTJ2403" s="14"/>
      <c r="MTK2403" s="14"/>
      <c r="MTL2403" s="14"/>
      <c r="MTM2403" s="14"/>
      <c r="MTN2403" s="14"/>
      <c r="MTO2403" s="14"/>
      <c r="MTP2403" s="14"/>
      <c r="MTQ2403" s="14"/>
      <c r="MTR2403" s="14"/>
      <c r="MTS2403" s="14"/>
      <c r="MTT2403" s="14"/>
      <c r="MTU2403" s="14"/>
      <c r="MTV2403" s="14"/>
      <c r="MTW2403" s="14"/>
      <c r="MTX2403" s="14"/>
      <c r="MTY2403" s="14"/>
      <c r="MTZ2403" s="14"/>
      <c r="MUA2403" s="14"/>
      <c r="MUB2403" s="14"/>
      <c r="MUC2403" s="14"/>
      <c r="MUD2403" s="14"/>
      <c r="MUE2403" s="14"/>
      <c r="MUF2403" s="14"/>
      <c r="MUG2403" s="14"/>
      <c r="MUH2403" s="14"/>
      <c r="MUI2403" s="14"/>
      <c r="MUJ2403" s="14"/>
      <c r="MUK2403" s="14"/>
      <c r="MUL2403" s="14"/>
      <c r="MUM2403" s="14"/>
      <c r="MUN2403" s="14"/>
      <c r="MUO2403" s="14"/>
      <c r="MUP2403" s="14"/>
      <c r="MUQ2403" s="14"/>
      <c r="MUR2403" s="14"/>
      <c r="MUS2403" s="14"/>
      <c r="MUT2403" s="14"/>
      <c r="MUU2403" s="14"/>
      <c r="MUV2403" s="14"/>
      <c r="MUW2403" s="14"/>
      <c r="MUX2403" s="14"/>
      <c r="MUY2403" s="14"/>
      <c r="MUZ2403" s="14"/>
      <c r="MVA2403" s="14"/>
      <c r="MVB2403" s="14"/>
      <c r="MVC2403" s="14"/>
      <c r="MVD2403" s="14"/>
      <c r="MVE2403" s="14"/>
      <c r="MVF2403" s="14"/>
      <c r="MVG2403" s="14"/>
      <c r="MVH2403" s="14"/>
      <c r="MVI2403" s="14"/>
      <c r="MVJ2403" s="14"/>
      <c r="MVK2403" s="14"/>
      <c r="MVL2403" s="14"/>
      <c r="MVM2403" s="14"/>
      <c r="MVN2403" s="14"/>
      <c r="MVO2403" s="14"/>
      <c r="MVP2403" s="14"/>
      <c r="MVQ2403" s="14"/>
      <c r="MVR2403" s="14"/>
      <c r="MVS2403" s="14"/>
      <c r="MVT2403" s="14"/>
      <c r="MVU2403" s="14"/>
      <c r="MVV2403" s="14"/>
      <c r="MVW2403" s="14"/>
      <c r="MVX2403" s="14"/>
      <c r="MVY2403" s="14"/>
      <c r="MVZ2403" s="14"/>
      <c r="MWA2403" s="14"/>
      <c r="MWB2403" s="14"/>
      <c r="MWC2403" s="14"/>
      <c r="MWD2403" s="14"/>
      <c r="MWE2403" s="14"/>
      <c r="MWF2403" s="14"/>
      <c r="MWG2403" s="14"/>
      <c r="MWH2403" s="14"/>
      <c r="MWI2403" s="14"/>
      <c r="MWJ2403" s="14"/>
      <c r="MWK2403" s="14"/>
      <c r="MWL2403" s="14"/>
      <c r="MWM2403" s="14"/>
      <c r="MWN2403" s="14"/>
      <c r="MWO2403" s="14"/>
      <c r="MWP2403" s="14"/>
      <c r="MWQ2403" s="14"/>
      <c r="MWR2403" s="14"/>
      <c r="MWS2403" s="14"/>
      <c r="MWT2403" s="14"/>
      <c r="MWU2403" s="14"/>
      <c r="MWV2403" s="14"/>
      <c r="MWW2403" s="14"/>
      <c r="MWX2403" s="14"/>
      <c r="MWY2403" s="14"/>
      <c r="MWZ2403" s="14"/>
      <c r="MXA2403" s="14"/>
      <c r="MXB2403" s="14"/>
      <c r="MXC2403" s="14"/>
      <c r="MXD2403" s="14"/>
      <c r="MXE2403" s="14"/>
      <c r="MXF2403" s="14"/>
      <c r="MXG2403" s="14"/>
      <c r="MXH2403" s="14"/>
      <c r="MXI2403" s="14"/>
      <c r="MXJ2403" s="14"/>
      <c r="MXK2403" s="14"/>
      <c r="MXL2403" s="14"/>
      <c r="MXM2403" s="14"/>
      <c r="MXN2403" s="14"/>
      <c r="MXO2403" s="14"/>
      <c r="MXP2403" s="14"/>
      <c r="MXQ2403" s="14"/>
      <c r="MXR2403" s="14"/>
      <c r="MXS2403" s="14"/>
      <c r="MXT2403" s="14"/>
      <c r="MXU2403" s="14"/>
      <c r="MXV2403" s="14"/>
      <c r="MXW2403" s="14"/>
      <c r="MXX2403" s="14"/>
      <c r="MXY2403" s="14"/>
      <c r="MXZ2403" s="14"/>
      <c r="MYA2403" s="14"/>
      <c r="MYB2403" s="14"/>
      <c r="MYC2403" s="14"/>
      <c r="MYD2403" s="14"/>
      <c r="MYE2403" s="14"/>
      <c r="MYF2403" s="14"/>
      <c r="MYG2403" s="14"/>
      <c r="MYH2403" s="14"/>
      <c r="MYI2403" s="14"/>
      <c r="MYJ2403" s="14"/>
      <c r="MYK2403" s="14"/>
      <c r="MYL2403" s="14"/>
      <c r="MYM2403" s="14"/>
      <c r="MYN2403" s="14"/>
      <c r="MYO2403" s="14"/>
      <c r="MYP2403" s="14"/>
      <c r="MYQ2403" s="14"/>
      <c r="MYR2403" s="14"/>
      <c r="MYS2403" s="14"/>
      <c r="MYT2403" s="14"/>
      <c r="MYU2403" s="14"/>
      <c r="MYV2403" s="14"/>
      <c r="MYW2403" s="14"/>
      <c r="MYX2403" s="14"/>
      <c r="MYY2403" s="14"/>
      <c r="MYZ2403" s="14"/>
      <c r="MZA2403" s="14"/>
      <c r="MZB2403" s="14"/>
      <c r="MZC2403" s="14"/>
      <c r="MZD2403" s="14"/>
      <c r="MZE2403" s="14"/>
      <c r="MZF2403" s="14"/>
      <c r="MZG2403" s="14"/>
      <c r="MZH2403" s="14"/>
      <c r="MZI2403" s="14"/>
      <c r="MZJ2403" s="14"/>
      <c r="MZK2403" s="14"/>
      <c r="MZL2403" s="14"/>
      <c r="MZM2403" s="14"/>
      <c r="MZN2403" s="14"/>
      <c r="MZO2403" s="14"/>
      <c r="MZP2403" s="14"/>
      <c r="MZQ2403" s="14"/>
      <c r="MZR2403" s="14"/>
      <c r="MZS2403" s="14"/>
      <c r="MZT2403" s="14"/>
      <c r="MZU2403" s="14"/>
      <c r="MZV2403" s="14"/>
      <c r="MZW2403" s="14"/>
      <c r="MZX2403" s="14"/>
      <c r="MZY2403" s="14"/>
      <c r="MZZ2403" s="14"/>
      <c r="NAA2403" s="14"/>
      <c r="NAB2403" s="14"/>
      <c r="NAC2403" s="14"/>
      <c r="NAD2403" s="14"/>
      <c r="NAE2403" s="14"/>
      <c r="NAF2403" s="14"/>
      <c r="NAG2403" s="14"/>
      <c r="NAH2403" s="14"/>
      <c r="NAI2403" s="14"/>
      <c r="NAJ2403" s="14"/>
      <c r="NAK2403" s="14"/>
      <c r="NAL2403" s="14"/>
      <c r="NAM2403" s="14"/>
      <c r="NAN2403" s="14"/>
      <c r="NAO2403" s="14"/>
      <c r="NAP2403" s="14"/>
      <c r="NAQ2403" s="14"/>
      <c r="NAR2403" s="14"/>
      <c r="NAS2403" s="14"/>
      <c r="NAT2403" s="14"/>
      <c r="NAU2403" s="14"/>
      <c r="NAV2403" s="14"/>
      <c r="NAW2403" s="14"/>
      <c r="NAX2403" s="14"/>
      <c r="NAY2403" s="14"/>
      <c r="NAZ2403" s="14"/>
      <c r="NBA2403" s="14"/>
      <c r="NBB2403" s="14"/>
      <c r="NBC2403" s="14"/>
      <c r="NBD2403" s="14"/>
      <c r="NBE2403" s="14"/>
      <c r="NBF2403" s="14"/>
      <c r="NBG2403" s="14"/>
      <c r="NBH2403" s="14"/>
      <c r="NBI2403" s="14"/>
      <c r="NBJ2403" s="14"/>
      <c r="NBK2403" s="14"/>
      <c r="NBL2403" s="14"/>
      <c r="NBM2403" s="14"/>
      <c r="NBN2403" s="14"/>
      <c r="NBO2403" s="14"/>
      <c r="NBP2403" s="14"/>
      <c r="NBQ2403" s="14"/>
      <c r="NBR2403" s="14"/>
      <c r="NBS2403" s="14"/>
      <c r="NBT2403" s="14"/>
      <c r="NBU2403" s="14"/>
      <c r="NBV2403" s="14"/>
      <c r="NBW2403" s="14"/>
      <c r="NBX2403" s="14"/>
      <c r="NBY2403" s="14"/>
      <c r="NBZ2403" s="14"/>
      <c r="NCA2403" s="14"/>
      <c r="NCB2403" s="14"/>
      <c r="NCC2403" s="14"/>
      <c r="NCD2403" s="14"/>
      <c r="NCE2403" s="14"/>
      <c r="NCF2403" s="14"/>
      <c r="NCG2403" s="14"/>
      <c r="NCH2403" s="14"/>
      <c r="NCI2403" s="14"/>
      <c r="NCJ2403" s="14"/>
      <c r="NCK2403" s="14"/>
      <c r="NCL2403" s="14"/>
      <c r="NCM2403" s="14"/>
      <c r="NCN2403" s="14"/>
      <c r="NCO2403" s="14"/>
      <c r="NCP2403" s="14"/>
      <c r="NCQ2403" s="14"/>
      <c r="NCR2403" s="14"/>
      <c r="NCS2403" s="14"/>
      <c r="NCT2403" s="14"/>
      <c r="NCU2403" s="14"/>
      <c r="NCV2403" s="14"/>
      <c r="NCW2403" s="14"/>
      <c r="NCX2403" s="14"/>
      <c r="NCY2403" s="14"/>
      <c r="NCZ2403" s="14"/>
      <c r="NDA2403" s="14"/>
      <c r="NDB2403" s="14"/>
      <c r="NDC2403" s="14"/>
      <c r="NDD2403" s="14"/>
      <c r="NDE2403" s="14"/>
      <c r="NDF2403" s="14"/>
      <c r="NDG2403" s="14"/>
      <c r="NDH2403" s="14"/>
      <c r="NDI2403" s="14"/>
      <c r="NDJ2403" s="14"/>
      <c r="NDK2403" s="14"/>
      <c r="NDL2403" s="14"/>
      <c r="NDM2403" s="14"/>
      <c r="NDN2403" s="14"/>
      <c r="NDO2403" s="14"/>
      <c r="NDP2403" s="14"/>
      <c r="NDQ2403" s="14"/>
      <c r="NDR2403" s="14"/>
      <c r="NDS2403" s="14"/>
      <c r="NDT2403" s="14"/>
      <c r="NDU2403" s="14"/>
      <c r="NDV2403" s="14"/>
      <c r="NDW2403" s="14"/>
      <c r="NDX2403" s="14"/>
      <c r="NDY2403" s="14"/>
      <c r="NDZ2403" s="14"/>
      <c r="NEA2403" s="14"/>
      <c r="NEB2403" s="14"/>
      <c r="NEC2403" s="14"/>
      <c r="NED2403" s="14"/>
      <c r="NEE2403" s="14"/>
      <c r="NEF2403" s="14"/>
      <c r="NEG2403" s="14"/>
      <c r="NEH2403" s="14"/>
      <c r="NEI2403" s="14"/>
      <c r="NEJ2403" s="14"/>
      <c r="NEK2403" s="14"/>
      <c r="NEL2403" s="14"/>
      <c r="NEM2403" s="14"/>
      <c r="NEN2403" s="14"/>
      <c r="NEO2403" s="14"/>
      <c r="NEP2403" s="14"/>
      <c r="NEQ2403" s="14"/>
      <c r="NER2403" s="14"/>
      <c r="NES2403" s="14"/>
      <c r="NET2403" s="14"/>
      <c r="NEU2403" s="14"/>
      <c r="NEV2403" s="14"/>
      <c r="NEW2403" s="14"/>
      <c r="NEX2403" s="14"/>
      <c r="NEY2403" s="14"/>
      <c r="NEZ2403" s="14"/>
      <c r="NFA2403" s="14"/>
      <c r="NFB2403" s="14"/>
      <c r="NFC2403" s="14"/>
      <c r="NFD2403" s="14"/>
      <c r="NFE2403" s="14"/>
      <c r="NFF2403" s="14"/>
      <c r="NFG2403" s="14"/>
      <c r="NFH2403" s="14"/>
      <c r="NFI2403" s="14"/>
      <c r="NFJ2403" s="14"/>
      <c r="NFK2403" s="14"/>
      <c r="NFL2403" s="14"/>
      <c r="NFM2403" s="14"/>
      <c r="NFN2403" s="14"/>
      <c r="NFO2403" s="14"/>
      <c r="NFP2403" s="14"/>
      <c r="NFQ2403" s="14"/>
      <c r="NFR2403" s="14"/>
      <c r="NFS2403" s="14"/>
      <c r="NFT2403" s="14"/>
      <c r="NFU2403" s="14"/>
      <c r="NFV2403" s="14"/>
      <c r="NFW2403" s="14"/>
      <c r="NFX2403" s="14"/>
      <c r="NFY2403" s="14"/>
      <c r="NFZ2403" s="14"/>
      <c r="NGA2403" s="14"/>
      <c r="NGB2403" s="14"/>
      <c r="NGC2403" s="14"/>
      <c r="NGD2403" s="14"/>
      <c r="NGE2403" s="14"/>
      <c r="NGF2403" s="14"/>
      <c r="NGG2403" s="14"/>
      <c r="NGH2403" s="14"/>
      <c r="NGI2403" s="14"/>
      <c r="NGJ2403" s="14"/>
      <c r="NGK2403" s="14"/>
      <c r="NGL2403" s="14"/>
      <c r="NGM2403" s="14"/>
      <c r="NGN2403" s="14"/>
      <c r="NGO2403" s="14"/>
      <c r="NGP2403" s="14"/>
      <c r="NGQ2403" s="14"/>
      <c r="NGR2403" s="14"/>
      <c r="NGS2403" s="14"/>
      <c r="NGT2403" s="14"/>
      <c r="NGU2403" s="14"/>
      <c r="NGV2403" s="14"/>
      <c r="NGW2403" s="14"/>
      <c r="NGX2403" s="14"/>
      <c r="NGY2403" s="14"/>
      <c r="NGZ2403" s="14"/>
      <c r="NHA2403" s="14"/>
      <c r="NHB2403" s="14"/>
      <c r="NHC2403" s="14"/>
      <c r="NHD2403" s="14"/>
      <c r="NHE2403" s="14"/>
      <c r="NHF2403" s="14"/>
      <c r="NHG2403" s="14"/>
      <c r="NHH2403" s="14"/>
      <c r="NHI2403" s="14"/>
      <c r="NHJ2403" s="14"/>
      <c r="NHK2403" s="14"/>
      <c r="NHL2403" s="14"/>
      <c r="NHM2403" s="14"/>
      <c r="NHN2403" s="14"/>
      <c r="NHO2403" s="14"/>
      <c r="NHP2403" s="14"/>
      <c r="NHQ2403" s="14"/>
      <c r="NHR2403" s="14"/>
      <c r="NHS2403" s="14"/>
      <c r="NHT2403" s="14"/>
      <c r="NHU2403" s="14"/>
      <c r="NHV2403" s="14"/>
      <c r="NHW2403" s="14"/>
      <c r="NHX2403" s="14"/>
      <c r="NHY2403" s="14"/>
      <c r="NHZ2403" s="14"/>
      <c r="NIA2403" s="14"/>
      <c r="NIB2403" s="14"/>
      <c r="NIC2403" s="14"/>
      <c r="NID2403" s="14"/>
      <c r="NIE2403" s="14"/>
      <c r="NIF2403" s="14"/>
      <c r="NIG2403" s="14"/>
      <c r="NIH2403" s="14"/>
      <c r="NII2403" s="14"/>
      <c r="NIJ2403" s="14"/>
      <c r="NIK2403" s="14"/>
      <c r="NIL2403" s="14"/>
      <c r="NIM2403" s="14"/>
      <c r="NIN2403" s="14"/>
      <c r="NIO2403" s="14"/>
      <c r="NIP2403" s="14"/>
      <c r="NIQ2403" s="14"/>
      <c r="NIR2403" s="14"/>
      <c r="NIS2403" s="14"/>
      <c r="NIT2403" s="14"/>
      <c r="NIU2403" s="14"/>
      <c r="NIV2403" s="14"/>
      <c r="NIW2403" s="14"/>
      <c r="NIX2403" s="14"/>
      <c r="NIY2403" s="14"/>
      <c r="NIZ2403" s="14"/>
      <c r="NJA2403" s="14"/>
      <c r="NJB2403" s="14"/>
      <c r="NJC2403" s="14"/>
      <c r="NJD2403" s="14"/>
      <c r="NJE2403" s="14"/>
      <c r="NJF2403" s="14"/>
      <c r="NJG2403" s="14"/>
      <c r="NJH2403" s="14"/>
      <c r="NJI2403" s="14"/>
      <c r="NJJ2403" s="14"/>
      <c r="NJK2403" s="14"/>
      <c r="NJL2403" s="14"/>
      <c r="NJM2403" s="14"/>
      <c r="NJN2403" s="14"/>
      <c r="NJO2403" s="14"/>
      <c r="NJP2403" s="14"/>
      <c r="NJQ2403" s="14"/>
      <c r="NJR2403" s="14"/>
      <c r="NJS2403" s="14"/>
      <c r="NJT2403" s="14"/>
      <c r="NJU2403" s="14"/>
      <c r="NJV2403" s="14"/>
      <c r="NJW2403" s="14"/>
      <c r="NJX2403" s="14"/>
      <c r="NJY2403" s="14"/>
      <c r="NJZ2403" s="14"/>
      <c r="NKA2403" s="14"/>
      <c r="NKB2403" s="14"/>
      <c r="NKC2403" s="14"/>
      <c r="NKD2403" s="14"/>
      <c r="NKE2403" s="14"/>
      <c r="NKF2403" s="14"/>
      <c r="NKG2403" s="14"/>
      <c r="NKH2403" s="14"/>
      <c r="NKI2403" s="14"/>
      <c r="NKJ2403" s="14"/>
      <c r="NKK2403" s="14"/>
      <c r="NKL2403" s="14"/>
      <c r="NKM2403" s="14"/>
      <c r="NKN2403" s="14"/>
      <c r="NKO2403" s="14"/>
      <c r="NKP2403" s="14"/>
      <c r="NKQ2403" s="14"/>
      <c r="NKR2403" s="14"/>
      <c r="NKS2403" s="14"/>
      <c r="NKT2403" s="14"/>
      <c r="NKU2403" s="14"/>
      <c r="NKV2403" s="14"/>
      <c r="NKW2403" s="14"/>
      <c r="NKX2403" s="14"/>
      <c r="NKY2403" s="14"/>
      <c r="NKZ2403" s="14"/>
      <c r="NLA2403" s="14"/>
      <c r="NLB2403" s="14"/>
      <c r="NLC2403" s="14"/>
      <c r="NLD2403" s="14"/>
      <c r="NLE2403" s="14"/>
      <c r="NLF2403" s="14"/>
      <c r="NLG2403" s="14"/>
      <c r="NLH2403" s="14"/>
      <c r="NLI2403" s="14"/>
      <c r="NLJ2403" s="14"/>
      <c r="NLK2403" s="14"/>
      <c r="NLL2403" s="14"/>
      <c r="NLM2403" s="14"/>
      <c r="NLN2403" s="14"/>
      <c r="NLO2403" s="14"/>
      <c r="NLP2403" s="14"/>
      <c r="NLQ2403" s="14"/>
      <c r="NLR2403" s="14"/>
      <c r="NLS2403" s="14"/>
      <c r="NLT2403" s="14"/>
      <c r="NLU2403" s="14"/>
      <c r="NLV2403" s="14"/>
      <c r="NLW2403" s="14"/>
      <c r="NLX2403" s="14"/>
      <c r="NLY2403" s="14"/>
      <c r="NLZ2403" s="14"/>
      <c r="NMA2403" s="14"/>
      <c r="NMB2403" s="14"/>
      <c r="NMC2403" s="14"/>
      <c r="NMD2403" s="14"/>
      <c r="NME2403" s="14"/>
      <c r="NMF2403" s="14"/>
      <c r="NMG2403" s="14"/>
      <c r="NMH2403" s="14"/>
      <c r="NMI2403" s="14"/>
      <c r="NMJ2403" s="14"/>
      <c r="NMK2403" s="14"/>
      <c r="NML2403" s="14"/>
      <c r="NMM2403" s="14"/>
      <c r="NMN2403" s="14"/>
      <c r="NMO2403" s="14"/>
      <c r="NMP2403" s="14"/>
      <c r="NMQ2403" s="14"/>
      <c r="NMR2403" s="14"/>
      <c r="NMS2403" s="14"/>
      <c r="NMT2403" s="14"/>
      <c r="NMU2403" s="14"/>
      <c r="NMV2403" s="14"/>
      <c r="NMW2403" s="14"/>
      <c r="NMX2403" s="14"/>
      <c r="NMY2403" s="14"/>
      <c r="NMZ2403" s="14"/>
      <c r="NNA2403" s="14"/>
      <c r="NNB2403" s="14"/>
      <c r="NNC2403" s="14"/>
      <c r="NND2403" s="14"/>
      <c r="NNE2403" s="14"/>
      <c r="NNF2403" s="14"/>
      <c r="NNG2403" s="14"/>
      <c r="NNH2403" s="14"/>
      <c r="NNI2403" s="14"/>
      <c r="NNJ2403" s="14"/>
      <c r="NNK2403" s="14"/>
      <c r="NNL2403" s="14"/>
      <c r="NNM2403" s="14"/>
      <c r="NNN2403" s="14"/>
      <c r="NNO2403" s="14"/>
      <c r="NNP2403" s="14"/>
      <c r="NNQ2403" s="14"/>
      <c r="NNR2403" s="14"/>
      <c r="NNS2403" s="14"/>
      <c r="NNT2403" s="14"/>
      <c r="NNU2403" s="14"/>
      <c r="NNV2403" s="14"/>
      <c r="NNW2403" s="14"/>
      <c r="NNX2403" s="14"/>
      <c r="NNY2403" s="14"/>
      <c r="NNZ2403" s="14"/>
      <c r="NOA2403" s="14"/>
      <c r="NOB2403" s="14"/>
      <c r="NOC2403" s="14"/>
      <c r="NOD2403" s="14"/>
      <c r="NOE2403" s="14"/>
      <c r="NOF2403" s="14"/>
      <c r="NOG2403" s="14"/>
      <c r="NOH2403" s="14"/>
      <c r="NOI2403" s="14"/>
      <c r="NOJ2403" s="14"/>
      <c r="NOK2403" s="14"/>
      <c r="NOL2403" s="14"/>
      <c r="NOM2403" s="14"/>
      <c r="NON2403" s="14"/>
      <c r="NOO2403" s="14"/>
      <c r="NOP2403" s="14"/>
      <c r="NOQ2403" s="14"/>
      <c r="NOR2403" s="14"/>
      <c r="NOS2403" s="14"/>
      <c r="NOT2403" s="14"/>
      <c r="NOU2403" s="14"/>
      <c r="NOV2403" s="14"/>
      <c r="NOW2403" s="14"/>
      <c r="NOX2403" s="14"/>
      <c r="NOY2403" s="14"/>
      <c r="NOZ2403" s="14"/>
      <c r="NPA2403" s="14"/>
      <c r="NPB2403" s="14"/>
      <c r="NPC2403" s="14"/>
      <c r="NPD2403" s="14"/>
      <c r="NPE2403" s="14"/>
      <c r="NPF2403" s="14"/>
      <c r="NPG2403" s="14"/>
      <c r="NPH2403" s="14"/>
      <c r="NPI2403" s="14"/>
      <c r="NPJ2403" s="14"/>
      <c r="NPK2403" s="14"/>
      <c r="NPL2403" s="14"/>
      <c r="NPM2403" s="14"/>
      <c r="NPN2403" s="14"/>
      <c r="NPO2403" s="14"/>
      <c r="NPP2403" s="14"/>
      <c r="NPQ2403" s="14"/>
      <c r="NPR2403" s="14"/>
      <c r="NPS2403" s="14"/>
      <c r="NPT2403" s="14"/>
      <c r="NPU2403" s="14"/>
      <c r="NPV2403" s="14"/>
      <c r="NPW2403" s="14"/>
      <c r="NPX2403" s="14"/>
      <c r="NPY2403" s="14"/>
      <c r="NPZ2403" s="14"/>
      <c r="NQA2403" s="14"/>
      <c r="NQB2403" s="14"/>
      <c r="NQC2403" s="14"/>
      <c r="NQD2403" s="14"/>
      <c r="NQE2403" s="14"/>
      <c r="NQF2403" s="14"/>
      <c r="NQG2403" s="14"/>
      <c r="NQH2403" s="14"/>
      <c r="NQI2403" s="14"/>
      <c r="NQJ2403" s="14"/>
      <c r="NQK2403" s="14"/>
      <c r="NQL2403" s="14"/>
      <c r="NQM2403" s="14"/>
      <c r="NQN2403" s="14"/>
      <c r="NQO2403" s="14"/>
      <c r="NQP2403" s="14"/>
      <c r="NQQ2403" s="14"/>
      <c r="NQR2403" s="14"/>
      <c r="NQS2403" s="14"/>
      <c r="NQT2403" s="14"/>
      <c r="NQU2403" s="14"/>
      <c r="NQV2403" s="14"/>
      <c r="NQW2403" s="14"/>
      <c r="NQX2403" s="14"/>
      <c r="NQY2403" s="14"/>
      <c r="NQZ2403" s="14"/>
      <c r="NRA2403" s="14"/>
      <c r="NRB2403" s="14"/>
      <c r="NRC2403" s="14"/>
      <c r="NRD2403" s="14"/>
      <c r="NRE2403" s="14"/>
      <c r="NRF2403" s="14"/>
      <c r="NRG2403" s="14"/>
      <c r="NRH2403" s="14"/>
      <c r="NRI2403" s="14"/>
      <c r="NRJ2403" s="14"/>
      <c r="NRK2403" s="14"/>
      <c r="NRL2403" s="14"/>
      <c r="NRM2403" s="14"/>
      <c r="NRN2403" s="14"/>
      <c r="NRO2403" s="14"/>
      <c r="NRP2403" s="14"/>
      <c r="NRQ2403" s="14"/>
      <c r="NRR2403" s="14"/>
      <c r="NRS2403" s="14"/>
      <c r="NRT2403" s="14"/>
      <c r="NRU2403" s="14"/>
      <c r="NRV2403" s="14"/>
      <c r="NRW2403" s="14"/>
      <c r="NRX2403" s="14"/>
      <c r="NRY2403" s="14"/>
      <c r="NRZ2403" s="14"/>
      <c r="NSA2403" s="14"/>
      <c r="NSB2403" s="14"/>
      <c r="NSC2403" s="14"/>
      <c r="NSD2403" s="14"/>
      <c r="NSE2403" s="14"/>
      <c r="NSF2403" s="14"/>
      <c r="NSG2403" s="14"/>
      <c r="NSH2403" s="14"/>
      <c r="NSI2403" s="14"/>
      <c r="NSJ2403" s="14"/>
      <c r="NSK2403" s="14"/>
      <c r="NSL2403" s="14"/>
      <c r="NSM2403" s="14"/>
      <c r="NSN2403" s="14"/>
      <c r="NSO2403" s="14"/>
      <c r="NSP2403" s="14"/>
      <c r="NSQ2403" s="14"/>
      <c r="NSR2403" s="14"/>
      <c r="NSS2403" s="14"/>
      <c r="NST2403" s="14"/>
      <c r="NSU2403" s="14"/>
      <c r="NSV2403" s="14"/>
      <c r="NSW2403" s="14"/>
      <c r="NSX2403" s="14"/>
      <c r="NSY2403" s="14"/>
      <c r="NSZ2403" s="14"/>
      <c r="NTA2403" s="14"/>
      <c r="NTB2403" s="14"/>
      <c r="NTC2403" s="14"/>
      <c r="NTD2403" s="14"/>
      <c r="NTE2403" s="14"/>
      <c r="NTF2403" s="14"/>
      <c r="NTG2403" s="14"/>
      <c r="NTH2403" s="14"/>
      <c r="NTI2403" s="14"/>
      <c r="NTJ2403" s="14"/>
      <c r="NTK2403" s="14"/>
      <c r="NTL2403" s="14"/>
      <c r="NTM2403" s="14"/>
      <c r="NTN2403" s="14"/>
      <c r="NTO2403" s="14"/>
      <c r="NTP2403" s="14"/>
      <c r="NTQ2403" s="14"/>
      <c r="NTR2403" s="14"/>
      <c r="NTS2403" s="14"/>
      <c r="NTT2403" s="14"/>
      <c r="NTU2403" s="14"/>
      <c r="NTV2403" s="14"/>
      <c r="NTW2403" s="14"/>
      <c r="NTX2403" s="14"/>
      <c r="NTY2403" s="14"/>
      <c r="NTZ2403" s="14"/>
      <c r="NUA2403" s="14"/>
      <c r="NUB2403" s="14"/>
      <c r="NUC2403" s="14"/>
      <c r="NUD2403" s="14"/>
      <c r="NUE2403" s="14"/>
      <c r="NUF2403" s="14"/>
      <c r="NUG2403" s="14"/>
      <c r="NUH2403" s="14"/>
      <c r="NUI2403" s="14"/>
      <c r="NUJ2403" s="14"/>
      <c r="NUK2403" s="14"/>
      <c r="NUL2403" s="14"/>
      <c r="NUM2403" s="14"/>
      <c r="NUN2403" s="14"/>
      <c r="NUO2403" s="14"/>
      <c r="NUP2403" s="14"/>
      <c r="NUQ2403" s="14"/>
      <c r="NUR2403" s="14"/>
      <c r="NUS2403" s="14"/>
      <c r="NUT2403" s="14"/>
      <c r="NUU2403" s="14"/>
      <c r="NUV2403" s="14"/>
      <c r="NUW2403" s="14"/>
      <c r="NUX2403" s="14"/>
      <c r="NUY2403" s="14"/>
      <c r="NUZ2403" s="14"/>
      <c r="NVA2403" s="14"/>
      <c r="NVB2403" s="14"/>
      <c r="NVC2403" s="14"/>
      <c r="NVD2403" s="14"/>
      <c r="NVE2403" s="14"/>
      <c r="NVF2403" s="14"/>
      <c r="NVG2403" s="14"/>
      <c r="NVH2403" s="14"/>
      <c r="NVI2403" s="14"/>
      <c r="NVJ2403" s="14"/>
      <c r="NVK2403" s="14"/>
      <c r="NVL2403" s="14"/>
      <c r="NVM2403" s="14"/>
      <c r="NVN2403" s="14"/>
      <c r="NVO2403" s="14"/>
      <c r="NVP2403" s="14"/>
      <c r="NVQ2403" s="14"/>
      <c r="NVR2403" s="14"/>
      <c r="NVS2403" s="14"/>
      <c r="NVT2403" s="14"/>
      <c r="NVU2403" s="14"/>
      <c r="NVV2403" s="14"/>
      <c r="NVW2403" s="14"/>
      <c r="NVX2403" s="14"/>
      <c r="NVY2403" s="14"/>
      <c r="NVZ2403" s="14"/>
      <c r="NWA2403" s="14"/>
      <c r="NWB2403" s="14"/>
      <c r="NWC2403" s="14"/>
      <c r="NWD2403" s="14"/>
      <c r="NWE2403" s="14"/>
      <c r="NWF2403" s="14"/>
      <c r="NWG2403" s="14"/>
      <c r="NWH2403" s="14"/>
      <c r="NWI2403" s="14"/>
      <c r="NWJ2403" s="14"/>
      <c r="NWK2403" s="14"/>
      <c r="NWL2403" s="14"/>
      <c r="NWM2403" s="14"/>
      <c r="NWN2403" s="14"/>
      <c r="NWO2403" s="14"/>
      <c r="NWP2403" s="14"/>
      <c r="NWQ2403" s="14"/>
      <c r="NWR2403" s="14"/>
      <c r="NWS2403" s="14"/>
      <c r="NWT2403" s="14"/>
      <c r="NWU2403" s="14"/>
      <c r="NWV2403" s="14"/>
      <c r="NWW2403" s="14"/>
      <c r="NWX2403" s="14"/>
      <c r="NWY2403" s="14"/>
      <c r="NWZ2403" s="14"/>
      <c r="NXA2403" s="14"/>
      <c r="NXB2403" s="14"/>
      <c r="NXC2403" s="14"/>
      <c r="NXD2403" s="14"/>
      <c r="NXE2403" s="14"/>
      <c r="NXF2403" s="14"/>
      <c r="NXG2403" s="14"/>
      <c r="NXH2403" s="14"/>
      <c r="NXI2403" s="14"/>
      <c r="NXJ2403" s="14"/>
      <c r="NXK2403" s="14"/>
      <c r="NXL2403" s="14"/>
      <c r="NXM2403" s="14"/>
      <c r="NXN2403" s="14"/>
      <c r="NXO2403" s="14"/>
      <c r="NXP2403" s="14"/>
      <c r="NXQ2403" s="14"/>
      <c r="NXR2403" s="14"/>
      <c r="NXS2403" s="14"/>
      <c r="NXT2403" s="14"/>
      <c r="NXU2403" s="14"/>
      <c r="NXV2403" s="14"/>
      <c r="NXW2403" s="14"/>
      <c r="NXX2403" s="14"/>
      <c r="NXY2403" s="14"/>
      <c r="NXZ2403" s="14"/>
      <c r="NYA2403" s="14"/>
      <c r="NYB2403" s="14"/>
      <c r="NYC2403" s="14"/>
      <c r="NYD2403" s="14"/>
      <c r="NYE2403" s="14"/>
      <c r="NYF2403" s="14"/>
      <c r="NYG2403" s="14"/>
      <c r="NYH2403" s="14"/>
      <c r="NYI2403" s="14"/>
      <c r="NYJ2403" s="14"/>
      <c r="NYK2403" s="14"/>
      <c r="NYL2403" s="14"/>
      <c r="NYM2403" s="14"/>
      <c r="NYN2403" s="14"/>
      <c r="NYO2403" s="14"/>
      <c r="NYP2403" s="14"/>
      <c r="NYQ2403" s="14"/>
      <c r="NYR2403" s="14"/>
      <c r="NYS2403" s="14"/>
      <c r="NYT2403" s="14"/>
      <c r="NYU2403" s="14"/>
      <c r="NYV2403" s="14"/>
      <c r="NYW2403" s="14"/>
      <c r="NYX2403" s="14"/>
      <c r="NYY2403" s="14"/>
      <c r="NYZ2403" s="14"/>
      <c r="NZA2403" s="14"/>
      <c r="NZB2403" s="14"/>
      <c r="NZC2403" s="14"/>
      <c r="NZD2403" s="14"/>
      <c r="NZE2403" s="14"/>
      <c r="NZF2403" s="14"/>
      <c r="NZG2403" s="14"/>
      <c r="NZH2403" s="14"/>
      <c r="NZI2403" s="14"/>
      <c r="NZJ2403" s="14"/>
      <c r="NZK2403" s="14"/>
      <c r="NZL2403" s="14"/>
      <c r="NZM2403" s="14"/>
      <c r="NZN2403" s="14"/>
      <c r="NZO2403" s="14"/>
      <c r="NZP2403" s="14"/>
      <c r="NZQ2403" s="14"/>
      <c r="NZR2403" s="14"/>
      <c r="NZS2403" s="14"/>
      <c r="NZT2403" s="14"/>
      <c r="NZU2403" s="14"/>
      <c r="NZV2403" s="14"/>
      <c r="NZW2403" s="14"/>
      <c r="NZX2403" s="14"/>
      <c r="NZY2403" s="14"/>
      <c r="NZZ2403" s="14"/>
      <c r="OAA2403" s="14"/>
      <c r="OAB2403" s="14"/>
      <c r="OAC2403" s="14"/>
      <c r="OAD2403" s="14"/>
      <c r="OAE2403" s="14"/>
      <c r="OAF2403" s="14"/>
      <c r="OAG2403" s="14"/>
      <c r="OAH2403" s="14"/>
      <c r="OAI2403" s="14"/>
      <c r="OAJ2403" s="14"/>
      <c r="OAK2403" s="14"/>
      <c r="OAL2403" s="14"/>
      <c r="OAM2403" s="14"/>
      <c r="OAN2403" s="14"/>
      <c r="OAO2403" s="14"/>
      <c r="OAP2403" s="14"/>
      <c r="OAQ2403" s="14"/>
      <c r="OAR2403" s="14"/>
      <c r="OAS2403" s="14"/>
      <c r="OAT2403" s="14"/>
      <c r="OAU2403" s="14"/>
      <c r="OAV2403" s="14"/>
      <c r="OAW2403" s="14"/>
      <c r="OAX2403" s="14"/>
      <c r="OAY2403" s="14"/>
      <c r="OAZ2403" s="14"/>
      <c r="OBA2403" s="14"/>
      <c r="OBB2403" s="14"/>
      <c r="OBC2403" s="14"/>
      <c r="OBD2403" s="14"/>
      <c r="OBE2403" s="14"/>
      <c r="OBF2403" s="14"/>
      <c r="OBG2403" s="14"/>
      <c r="OBH2403" s="14"/>
      <c r="OBI2403" s="14"/>
      <c r="OBJ2403" s="14"/>
      <c r="OBK2403" s="14"/>
      <c r="OBL2403" s="14"/>
      <c r="OBM2403" s="14"/>
      <c r="OBN2403" s="14"/>
      <c r="OBO2403" s="14"/>
      <c r="OBP2403" s="14"/>
      <c r="OBQ2403" s="14"/>
      <c r="OBR2403" s="14"/>
      <c r="OBS2403" s="14"/>
      <c r="OBT2403" s="14"/>
      <c r="OBU2403" s="14"/>
      <c r="OBV2403" s="14"/>
      <c r="OBW2403" s="14"/>
      <c r="OBX2403" s="14"/>
      <c r="OBY2403" s="14"/>
      <c r="OBZ2403" s="14"/>
      <c r="OCA2403" s="14"/>
      <c r="OCB2403" s="14"/>
      <c r="OCC2403" s="14"/>
      <c r="OCD2403" s="14"/>
      <c r="OCE2403" s="14"/>
      <c r="OCF2403" s="14"/>
      <c r="OCG2403" s="14"/>
      <c r="OCH2403" s="14"/>
      <c r="OCI2403" s="14"/>
      <c r="OCJ2403" s="14"/>
      <c r="OCK2403" s="14"/>
      <c r="OCL2403" s="14"/>
      <c r="OCM2403" s="14"/>
      <c r="OCN2403" s="14"/>
      <c r="OCO2403" s="14"/>
      <c r="OCP2403" s="14"/>
      <c r="OCQ2403" s="14"/>
      <c r="OCR2403" s="14"/>
      <c r="OCS2403" s="14"/>
      <c r="OCT2403" s="14"/>
      <c r="OCU2403" s="14"/>
      <c r="OCV2403" s="14"/>
      <c r="OCW2403" s="14"/>
      <c r="OCX2403" s="14"/>
      <c r="OCY2403" s="14"/>
      <c r="OCZ2403" s="14"/>
      <c r="ODA2403" s="14"/>
      <c r="ODB2403" s="14"/>
      <c r="ODC2403" s="14"/>
      <c r="ODD2403" s="14"/>
      <c r="ODE2403" s="14"/>
      <c r="ODF2403" s="14"/>
      <c r="ODG2403" s="14"/>
      <c r="ODH2403" s="14"/>
      <c r="ODI2403" s="14"/>
      <c r="ODJ2403" s="14"/>
      <c r="ODK2403" s="14"/>
      <c r="ODL2403" s="14"/>
      <c r="ODM2403" s="14"/>
      <c r="ODN2403" s="14"/>
      <c r="ODO2403" s="14"/>
      <c r="ODP2403" s="14"/>
      <c r="ODQ2403" s="14"/>
      <c r="ODR2403" s="14"/>
      <c r="ODS2403" s="14"/>
      <c r="ODT2403" s="14"/>
      <c r="ODU2403" s="14"/>
      <c r="ODV2403" s="14"/>
      <c r="ODW2403" s="14"/>
      <c r="ODX2403" s="14"/>
      <c r="ODY2403" s="14"/>
      <c r="ODZ2403" s="14"/>
      <c r="OEA2403" s="14"/>
      <c r="OEB2403" s="14"/>
      <c r="OEC2403" s="14"/>
      <c r="OED2403" s="14"/>
      <c r="OEE2403" s="14"/>
      <c r="OEF2403" s="14"/>
      <c r="OEG2403" s="14"/>
      <c r="OEH2403" s="14"/>
      <c r="OEI2403" s="14"/>
      <c r="OEJ2403" s="14"/>
      <c r="OEK2403" s="14"/>
      <c r="OEL2403" s="14"/>
      <c r="OEM2403" s="14"/>
      <c r="OEN2403" s="14"/>
      <c r="OEO2403" s="14"/>
      <c r="OEP2403" s="14"/>
      <c r="OEQ2403" s="14"/>
      <c r="OER2403" s="14"/>
      <c r="OES2403" s="14"/>
      <c r="OET2403" s="14"/>
      <c r="OEU2403" s="14"/>
      <c r="OEV2403" s="14"/>
      <c r="OEW2403" s="14"/>
      <c r="OEX2403" s="14"/>
      <c r="OEY2403" s="14"/>
      <c r="OEZ2403" s="14"/>
      <c r="OFA2403" s="14"/>
      <c r="OFB2403" s="14"/>
      <c r="OFC2403" s="14"/>
      <c r="OFD2403" s="14"/>
      <c r="OFE2403" s="14"/>
      <c r="OFF2403" s="14"/>
      <c r="OFG2403" s="14"/>
      <c r="OFH2403" s="14"/>
      <c r="OFI2403" s="14"/>
      <c r="OFJ2403" s="14"/>
      <c r="OFK2403" s="14"/>
      <c r="OFL2403" s="14"/>
      <c r="OFM2403" s="14"/>
      <c r="OFN2403" s="14"/>
      <c r="OFO2403" s="14"/>
      <c r="OFP2403" s="14"/>
      <c r="OFQ2403" s="14"/>
      <c r="OFR2403" s="14"/>
      <c r="OFS2403" s="14"/>
      <c r="OFT2403" s="14"/>
      <c r="OFU2403" s="14"/>
      <c r="OFV2403" s="14"/>
      <c r="OFW2403" s="14"/>
      <c r="OFX2403" s="14"/>
      <c r="OFY2403" s="14"/>
      <c r="OFZ2403" s="14"/>
      <c r="OGA2403" s="14"/>
      <c r="OGB2403" s="14"/>
      <c r="OGC2403" s="14"/>
      <c r="OGD2403" s="14"/>
      <c r="OGE2403" s="14"/>
      <c r="OGF2403" s="14"/>
      <c r="OGG2403" s="14"/>
      <c r="OGH2403" s="14"/>
      <c r="OGI2403" s="14"/>
      <c r="OGJ2403" s="14"/>
      <c r="OGK2403" s="14"/>
      <c r="OGL2403" s="14"/>
      <c r="OGM2403" s="14"/>
      <c r="OGN2403" s="14"/>
      <c r="OGO2403" s="14"/>
      <c r="OGP2403" s="14"/>
      <c r="OGQ2403" s="14"/>
      <c r="OGR2403" s="14"/>
      <c r="OGS2403" s="14"/>
      <c r="OGT2403" s="14"/>
      <c r="OGU2403" s="14"/>
      <c r="OGV2403" s="14"/>
      <c r="OGW2403" s="14"/>
      <c r="OGX2403" s="14"/>
      <c r="OGY2403" s="14"/>
      <c r="OGZ2403" s="14"/>
      <c r="OHA2403" s="14"/>
      <c r="OHB2403" s="14"/>
      <c r="OHC2403" s="14"/>
      <c r="OHD2403" s="14"/>
      <c r="OHE2403" s="14"/>
      <c r="OHF2403" s="14"/>
      <c r="OHG2403" s="14"/>
      <c r="OHH2403" s="14"/>
      <c r="OHI2403" s="14"/>
      <c r="OHJ2403" s="14"/>
      <c r="OHK2403" s="14"/>
      <c r="OHL2403" s="14"/>
      <c r="OHM2403" s="14"/>
      <c r="OHN2403" s="14"/>
      <c r="OHO2403" s="14"/>
      <c r="OHP2403" s="14"/>
      <c r="OHQ2403" s="14"/>
      <c r="OHR2403" s="14"/>
      <c r="OHS2403" s="14"/>
      <c r="OHT2403" s="14"/>
      <c r="OHU2403" s="14"/>
      <c r="OHV2403" s="14"/>
      <c r="OHW2403" s="14"/>
      <c r="OHX2403" s="14"/>
      <c r="OHY2403" s="14"/>
      <c r="OHZ2403" s="14"/>
      <c r="OIA2403" s="14"/>
      <c r="OIB2403" s="14"/>
      <c r="OIC2403" s="14"/>
      <c r="OID2403" s="14"/>
      <c r="OIE2403" s="14"/>
      <c r="OIF2403" s="14"/>
      <c r="OIG2403" s="14"/>
      <c r="OIH2403" s="14"/>
      <c r="OII2403" s="14"/>
      <c r="OIJ2403" s="14"/>
      <c r="OIK2403" s="14"/>
      <c r="OIL2403" s="14"/>
      <c r="OIM2403" s="14"/>
      <c r="OIN2403" s="14"/>
      <c r="OIO2403" s="14"/>
      <c r="OIP2403" s="14"/>
      <c r="OIQ2403" s="14"/>
      <c r="OIR2403" s="14"/>
      <c r="OIS2403" s="14"/>
      <c r="OIT2403" s="14"/>
      <c r="OIU2403" s="14"/>
      <c r="OIV2403" s="14"/>
      <c r="OIW2403" s="14"/>
      <c r="OIX2403" s="14"/>
      <c r="OIY2403" s="14"/>
      <c r="OIZ2403" s="14"/>
      <c r="OJA2403" s="14"/>
      <c r="OJB2403" s="14"/>
      <c r="OJC2403" s="14"/>
      <c r="OJD2403" s="14"/>
      <c r="OJE2403" s="14"/>
      <c r="OJF2403" s="14"/>
      <c r="OJG2403" s="14"/>
      <c r="OJH2403" s="14"/>
      <c r="OJI2403" s="14"/>
      <c r="OJJ2403" s="14"/>
      <c r="OJK2403" s="14"/>
      <c r="OJL2403" s="14"/>
      <c r="OJM2403" s="14"/>
      <c r="OJN2403" s="14"/>
      <c r="OJO2403" s="14"/>
      <c r="OJP2403" s="14"/>
      <c r="OJQ2403" s="14"/>
      <c r="OJR2403" s="14"/>
      <c r="OJS2403" s="14"/>
      <c r="OJT2403" s="14"/>
      <c r="OJU2403" s="14"/>
      <c r="OJV2403" s="14"/>
      <c r="OJW2403" s="14"/>
      <c r="OJX2403" s="14"/>
      <c r="OJY2403" s="14"/>
      <c r="OJZ2403" s="14"/>
      <c r="OKA2403" s="14"/>
      <c r="OKB2403" s="14"/>
      <c r="OKC2403" s="14"/>
      <c r="OKD2403" s="14"/>
      <c r="OKE2403" s="14"/>
      <c r="OKF2403" s="14"/>
      <c r="OKG2403" s="14"/>
      <c r="OKH2403" s="14"/>
      <c r="OKI2403" s="14"/>
      <c r="OKJ2403" s="14"/>
      <c r="OKK2403" s="14"/>
      <c r="OKL2403" s="14"/>
      <c r="OKM2403" s="14"/>
      <c r="OKN2403" s="14"/>
      <c r="OKO2403" s="14"/>
      <c r="OKP2403" s="14"/>
      <c r="OKQ2403" s="14"/>
      <c r="OKR2403" s="14"/>
      <c r="OKS2403" s="14"/>
      <c r="OKT2403" s="14"/>
      <c r="OKU2403" s="14"/>
      <c r="OKV2403" s="14"/>
      <c r="OKW2403" s="14"/>
      <c r="OKX2403" s="14"/>
      <c r="OKY2403" s="14"/>
      <c r="OKZ2403" s="14"/>
      <c r="OLA2403" s="14"/>
      <c r="OLB2403" s="14"/>
      <c r="OLC2403" s="14"/>
      <c r="OLD2403" s="14"/>
      <c r="OLE2403" s="14"/>
      <c r="OLF2403" s="14"/>
      <c r="OLG2403" s="14"/>
      <c r="OLH2403" s="14"/>
      <c r="OLI2403" s="14"/>
      <c r="OLJ2403" s="14"/>
      <c r="OLK2403" s="14"/>
      <c r="OLL2403" s="14"/>
      <c r="OLM2403" s="14"/>
      <c r="OLN2403" s="14"/>
      <c r="OLO2403" s="14"/>
      <c r="OLP2403" s="14"/>
      <c r="OLQ2403" s="14"/>
      <c r="OLR2403" s="14"/>
      <c r="OLS2403" s="14"/>
      <c r="OLT2403" s="14"/>
      <c r="OLU2403" s="14"/>
      <c r="OLV2403" s="14"/>
      <c r="OLW2403" s="14"/>
      <c r="OLX2403" s="14"/>
      <c r="OLY2403" s="14"/>
      <c r="OLZ2403" s="14"/>
      <c r="OMA2403" s="14"/>
      <c r="OMB2403" s="14"/>
      <c r="OMC2403" s="14"/>
      <c r="OMD2403" s="14"/>
      <c r="OME2403" s="14"/>
      <c r="OMF2403" s="14"/>
      <c r="OMG2403" s="14"/>
      <c r="OMH2403" s="14"/>
      <c r="OMI2403" s="14"/>
      <c r="OMJ2403" s="14"/>
      <c r="OMK2403" s="14"/>
      <c r="OML2403" s="14"/>
      <c r="OMM2403" s="14"/>
      <c r="OMN2403" s="14"/>
      <c r="OMO2403" s="14"/>
      <c r="OMP2403" s="14"/>
      <c r="OMQ2403" s="14"/>
      <c r="OMR2403" s="14"/>
      <c r="OMS2403" s="14"/>
      <c r="OMT2403" s="14"/>
      <c r="OMU2403" s="14"/>
      <c r="OMV2403" s="14"/>
      <c r="OMW2403" s="14"/>
      <c r="OMX2403" s="14"/>
      <c r="OMY2403" s="14"/>
      <c r="OMZ2403" s="14"/>
      <c r="ONA2403" s="14"/>
      <c r="ONB2403" s="14"/>
      <c r="ONC2403" s="14"/>
      <c r="OND2403" s="14"/>
      <c r="ONE2403" s="14"/>
      <c r="ONF2403" s="14"/>
      <c r="ONG2403" s="14"/>
      <c r="ONH2403" s="14"/>
      <c r="ONI2403" s="14"/>
      <c r="ONJ2403" s="14"/>
      <c r="ONK2403" s="14"/>
      <c r="ONL2403" s="14"/>
      <c r="ONM2403" s="14"/>
      <c r="ONN2403" s="14"/>
      <c r="ONO2403" s="14"/>
      <c r="ONP2403" s="14"/>
      <c r="ONQ2403" s="14"/>
      <c r="ONR2403" s="14"/>
      <c r="ONS2403" s="14"/>
      <c r="ONT2403" s="14"/>
      <c r="ONU2403" s="14"/>
      <c r="ONV2403" s="14"/>
      <c r="ONW2403" s="14"/>
      <c r="ONX2403" s="14"/>
      <c r="ONY2403" s="14"/>
      <c r="ONZ2403" s="14"/>
      <c r="OOA2403" s="14"/>
      <c r="OOB2403" s="14"/>
      <c r="OOC2403" s="14"/>
      <c r="OOD2403" s="14"/>
      <c r="OOE2403" s="14"/>
      <c r="OOF2403" s="14"/>
      <c r="OOG2403" s="14"/>
      <c r="OOH2403" s="14"/>
      <c r="OOI2403" s="14"/>
      <c r="OOJ2403" s="14"/>
      <c r="OOK2403" s="14"/>
      <c r="OOL2403" s="14"/>
      <c r="OOM2403" s="14"/>
      <c r="OON2403" s="14"/>
      <c r="OOO2403" s="14"/>
      <c r="OOP2403" s="14"/>
      <c r="OOQ2403" s="14"/>
      <c r="OOR2403" s="14"/>
      <c r="OOS2403" s="14"/>
      <c r="OOT2403" s="14"/>
      <c r="OOU2403" s="14"/>
      <c r="OOV2403" s="14"/>
      <c r="OOW2403" s="14"/>
      <c r="OOX2403" s="14"/>
      <c r="OOY2403" s="14"/>
      <c r="OOZ2403" s="14"/>
      <c r="OPA2403" s="14"/>
      <c r="OPB2403" s="14"/>
      <c r="OPC2403" s="14"/>
      <c r="OPD2403" s="14"/>
      <c r="OPE2403" s="14"/>
      <c r="OPF2403" s="14"/>
      <c r="OPG2403" s="14"/>
      <c r="OPH2403" s="14"/>
      <c r="OPI2403" s="14"/>
      <c r="OPJ2403" s="14"/>
      <c r="OPK2403" s="14"/>
      <c r="OPL2403" s="14"/>
      <c r="OPM2403" s="14"/>
      <c r="OPN2403" s="14"/>
      <c r="OPO2403" s="14"/>
      <c r="OPP2403" s="14"/>
      <c r="OPQ2403" s="14"/>
      <c r="OPR2403" s="14"/>
      <c r="OPS2403" s="14"/>
      <c r="OPT2403" s="14"/>
      <c r="OPU2403" s="14"/>
      <c r="OPV2403" s="14"/>
      <c r="OPW2403" s="14"/>
      <c r="OPX2403" s="14"/>
      <c r="OPY2403" s="14"/>
      <c r="OPZ2403" s="14"/>
      <c r="OQA2403" s="14"/>
      <c r="OQB2403" s="14"/>
      <c r="OQC2403" s="14"/>
      <c r="OQD2403" s="14"/>
      <c r="OQE2403" s="14"/>
      <c r="OQF2403" s="14"/>
      <c r="OQG2403" s="14"/>
      <c r="OQH2403" s="14"/>
      <c r="OQI2403" s="14"/>
      <c r="OQJ2403" s="14"/>
      <c r="OQK2403" s="14"/>
      <c r="OQL2403" s="14"/>
      <c r="OQM2403" s="14"/>
      <c r="OQN2403" s="14"/>
      <c r="OQO2403" s="14"/>
      <c r="OQP2403" s="14"/>
      <c r="OQQ2403" s="14"/>
      <c r="OQR2403" s="14"/>
      <c r="OQS2403" s="14"/>
      <c r="OQT2403" s="14"/>
      <c r="OQU2403" s="14"/>
      <c r="OQV2403" s="14"/>
      <c r="OQW2403" s="14"/>
      <c r="OQX2403" s="14"/>
      <c r="OQY2403" s="14"/>
      <c r="OQZ2403" s="14"/>
      <c r="ORA2403" s="14"/>
      <c r="ORB2403" s="14"/>
      <c r="ORC2403" s="14"/>
      <c r="ORD2403" s="14"/>
      <c r="ORE2403" s="14"/>
      <c r="ORF2403" s="14"/>
      <c r="ORG2403" s="14"/>
      <c r="ORH2403" s="14"/>
      <c r="ORI2403" s="14"/>
      <c r="ORJ2403" s="14"/>
      <c r="ORK2403" s="14"/>
      <c r="ORL2403" s="14"/>
      <c r="ORM2403" s="14"/>
      <c r="ORN2403" s="14"/>
      <c r="ORO2403" s="14"/>
      <c r="ORP2403" s="14"/>
      <c r="ORQ2403" s="14"/>
      <c r="ORR2403" s="14"/>
      <c r="ORS2403" s="14"/>
      <c r="ORT2403" s="14"/>
      <c r="ORU2403" s="14"/>
      <c r="ORV2403" s="14"/>
      <c r="ORW2403" s="14"/>
      <c r="ORX2403" s="14"/>
      <c r="ORY2403" s="14"/>
      <c r="ORZ2403" s="14"/>
      <c r="OSA2403" s="14"/>
      <c r="OSB2403" s="14"/>
      <c r="OSC2403" s="14"/>
      <c r="OSD2403" s="14"/>
      <c r="OSE2403" s="14"/>
      <c r="OSF2403" s="14"/>
      <c r="OSG2403" s="14"/>
      <c r="OSH2403" s="14"/>
      <c r="OSI2403" s="14"/>
      <c r="OSJ2403" s="14"/>
      <c r="OSK2403" s="14"/>
      <c r="OSL2403" s="14"/>
      <c r="OSM2403" s="14"/>
      <c r="OSN2403" s="14"/>
      <c r="OSO2403" s="14"/>
      <c r="OSP2403" s="14"/>
      <c r="OSQ2403" s="14"/>
      <c r="OSR2403" s="14"/>
      <c r="OSS2403" s="14"/>
      <c r="OST2403" s="14"/>
      <c r="OSU2403" s="14"/>
      <c r="OSV2403" s="14"/>
      <c r="OSW2403" s="14"/>
      <c r="OSX2403" s="14"/>
      <c r="OSY2403" s="14"/>
      <c r="OSZ2403" s="14"/>
      <c r="OTA2403" s="14"/>
      <c r="OTB2403" s="14"/>
      <c r="OTC2403" s="14"/>
      <c r="OTD2403" s="14"/>
      <c r="OTE2403" s="14"/>
      <c r="OTF2403" s="14"/>
      <c r="OTG2403" s="14"/>
      <c r="OTH2403" s="14"/>
      <c r="OTI2403" s="14"/>
      <c r="OTJ2403" s="14"/>
      <c r="OTK2403" s="14"/>
      <c r="OTL2403" s="14"/>
      <c r="OTM2403" s="14"/>
      <c r="OTN2403" s="14"/>
      <c r="OTO2403" s="14"/>
      <c r="OTP2403" s="14"/>
      <c r="OTQ2403" s="14"/>
      <c r="OTR2403" s="14"/>
      <c r="OTS2403" s="14"/>
      <c r="OTT2403" s="14"/>
      <c r="OTU2403" s="14"/>
      <c r="OTV2403" s="14"/>
      <c r="OTW2403" s="14"/>
      <c r="OTX2403" s="14"/>
      <c r="OTY2403" s="14"/>
      <c r="OTZ2403" s="14"/>
      <c r="OUA2403" s="14"/>
      <c r="OUB2403" s="14"/>
      <c r="OUC2403" s="14"/>
      <c r="OUD2403" s="14"/>
      <c r="OUE2403" s="14"/>
      <c r="OUF2403" s="14"/>
      <c r="OUG2403" s="14"/>
      <c r="OUH2403" s="14"/>
      <c r="OUI2403" s="14"/>
      <c r="OUJ2403" s="14"/>
      <c r="OUK2403" s="14"/>
      <c r="OUL2403" s="14"/>
      <c r="OUM2403" s="14"/>
      <c r="OUN2403" s="14"/>
      <c r="OUO2403" s="14"/>
      <c r="OUP2403" s="14"/>
      <c r="OUQ2403" s="14"/>
      <c r="OUR2403" s="14"/>
      <c r="OUS2403" s="14"/>
      <c r="OUT2403" s="14"/>
      <c r="OUU2403" s="14"/>
      <c r="OUV2403" s="14"/>
      <c r="OUW2403" s="14"/>
      <c r="OUX2403" s="14"/>
      <c r="OUY2403" s="14"/>
      <c r="OUZ2403" s="14"/>
      <c r="OVA2403" s="14"/>
      <c r="OVB2403" s="14"/>
      <c r="OVC2403" s="14"/>
      <c r="OVD2403" s="14"/>
      <c r="OVE2403" s="14"/>
      <c r="OVF2403" s="14"/>
      <c r="OVG2403" s="14"/>
      <c r="OVH2403" s="14"/>
      <c r="OVI2403" s="14"/>
      <c r="OVJ2403" s="14"/>
      <c r="OVK2403" s="14"/>
      <c r="OVL2403" s="14"/>
      <c r="OVM2403" s="14"/>
      <c r="OVN2403" s="14"/>
      <c r="OVO2403" s="14"/>
      <c r="OVP2403" s="14"/>
      <c r="OVQ2403" s="14"/>
      <c r="OVR2403" s="14"/>
      <c r="OVS2403" s="14"/>
      <c r="OVT2403" s="14"/>
      <c r="OVU2403" s="14"/>
      <c r="OVV2403" s="14"/>
      <c r="OVW2403" s="14"/>
      <c r="OVX2403" s="14"/>
      <c r="OVY2403" s="14"/>
      <c r="OVZ2403" s="14"/>
      <c r="OWA2403" s="14"/>
      <c r="OWB2403" s="14"/>
      <c r="OWC2403" s="14"/>
      <c r="OWD2403" s="14"/>
      <c r="OWE2403" s="14"/>
      <c r="OWF2403" s="14"/>
      <c r="OWG2403" s="14"/>
      <c r="OWH2403" s="14"/>
      <c r="OWI2403" s="14"/>
      <c r="OWJ2403" s="14"/>
      <c r="OWK2403" s="14"/>
      <c r="OWL2403" s="14"/>
      <c r="OWM2403" s="14"/>
      <c r="OWN2403" s="14"/>
      <c r="OWO2403" s="14"/>
      <c r="OWP2403" s="14"/>
      <c r="OWQ2403" s="14"/>
      <c r="OWR2403" s="14"/>
      <c r="OWS2403" s="14"/>
      <c r="OWT2403" s="14"/>
      <c r="OWU2403" s="14"/>
      <c r="OWV2403" s="14"/>
      <c r="OWW2403" s="14"/>
      <c r="OWX2403" s="14"/>
      <c r="OWY2403" s="14"/>
      <c r="OWZ2403" s="14"/>
      <c r="OXA2403" s="14"/>
      <c r="OXB2403" s="14"/>
      <c r="OXC2403" s="14"/>
      <c r="OXD2403" s="14"/>
      <c r="OXE2403" s="14"/>
      <c r="OXF2403" s="14"/>
      <c r="OXG2403" s="14"/>
      <c r="OXH2403" s="14"/>
      <c r="OXI2403" s="14"/>
      <c r="OXJ2403" s="14"/>
      <c r="OXK2403" s="14"/>
      <c r="OXL2403" s="14"/>
      <c r="OXM2403" s="14"/>
      <c r="OXN2403" s="14"/>
      <c r="OXO2403" s="14"/>
      <c r="OXP2403" s="14"/>
      <c r="OXQ2403" s="14"/>
      <c r="OXR2403" s="14"/>
      <c r="OXS2403" s="14"/>
      <c r="OXT2403" s="14"/>
      <c r="OXU2403" s="14"/>
      <c r="OXV2403" s="14"/>
      <c r="OXW2403" s="14"/>
      <c r="OXX2403" s="14"/>
      <c r="OXY2403" s="14"/>
      <c r="OXZ2403" s="14"/>
      <c r="OYA2403" s="14"/>
      <c r="OYB2403" s="14"/>
      <c r="OYC2403" s="14"/>
      <c r="OYD2403" s="14"/>
      <c r="OYE2403" s="14"/>
      <c r="OYF2403" s="14"/>
      <c r="OYG2403" s="14"/>
      <c r="OYH2403" s="14"/>
      <c r="OYI2403" s="14"/>
      <c r="OYJ2403" s="14"/>
      <c r="OYK2403" s="14"/>
      <c r="OYL2403" s="14"/>
      <c r="OYM2403" s="14"/>
      <c r="OYN2403" s="14"/>
      <c r="OYO2403" s="14"/>
      <c r="OYP2403" s="14"/>
      <c r="OYQ2403" s="14"/>
      <c r="OYR2403" s="14"/>
      <c r="OYS2403" s="14"/>
      <c r="OYT2403" s="14"/>
      <c r="OYU2403" s="14"/>
      <c r="OYV2403" s="14"/>
      <c r="OYW2403" s="14"/>
      <c r="OYX2403" s="14"/>
      <c r="OYY2403" s="14"/>
      <c r="OYZ2403" s="14"/>
      <c r="OZA2403" s="14"/>
      <c r="OZB2403" s="14"/>
      <c r="OZC2403" s="14"/>
      <c r="OZD2403" s="14"/>
      <c r="OZE2403" s="14"/>
      <c r="OZF2403" s="14"/>
      <c r="OZG2403" s="14"/>
      <c r="OZH2403" s="14"/>
      <c r="OZI2403" s="14"/>
      <c r="OZJ2403" s="14"/>
      <c r="OZK2403" s="14"/>
      <c r="OZL2403" s="14"/>
      <c r="OZM2403" s="14"/>
      <c r="OZN2403" s="14"/>
      <c r="OZO2403" s="14"/>
      <c r="OZP2403" s="14"/>
      <c r="OZQ2403" s="14"/>
      <c r="OZR2403" s="14"/>
      <c r="OZS2403" s="14"/>
      <c r="OZT2403" s="14"/>
      <c r="OZU2403" s="14"/>
      <c r="OZV2403" s="14"/>
      <c r="OZW2403" s="14"/>
      <c r="OZX2403" s="14"/>
      <c r="OZY2403" s="14"/>
      <c r="OZZ2403" s="14"/>
      <c r="PAA2403" s="14"/>
      <c r="PAB2403" s="14"/>
      <c r="PAC2403" s="14"/>
      <c r="PAD2403" s="14"/>
      <c r="PAE2403" s="14"/>
      <c r="PAF2403" s="14"/>
      <c r="PAG2403" s="14"/>
      <c r="PAH2403" s="14"/>
      <c r="PAI2403" s="14"/>
      <c r="PAJ2403" s="14"/>
      <c r="PAK2403" s="14"/>
      <c r="PAL2403" s="14"/>
      <c r="PAM2403" s="14"/>
      <c r="PAN2403" s="14"/>
      <c r="PAO2403" s="14"/>
      <c r="PAP2403" s="14"/>
      <c r="PAQ2403" s="14"/>
      <c r="PAR2403" s="14"/>
      <c r="PAS2403" s="14"/>
      <c r="PAT2403" s="14"/>
      <c r="PAU2403" s="14"/>
      <c r="PAV2403" s="14"/>
      <c r="PAW2403" s="14"/>
      <c r="PAX2403" s="14"/>
      <c r="PAY2403" s="14"/>
      <c r="PAZ2403" s="14"/>
      <c r="PBA2403" s="14"/>
      <c r="PBB2403" s="14"/>
      <c r="PBC2403" s="14"/>
      <c r="PBD2403" s="14"/>
      <c r="PBE2403" s="14"/>
      <c r="PBF2403" s="14"/>
      <c r="PBG2403" s="14"/>
      <c r="PBH2403" s="14"/>
      <c r="PBI2403" s="14"/>
      <c r="PBJ2403" s="14"/>
      <c r="PBK2403" s="14"/>
      <c r="PBL2403" s="14"/>
      <c r="PBM2403" s="14"/>
      <c r="PBN2403" s="14"/>
      <c r="PBO2403" s="14"/>
      <c r="PBP2403" s="14"/>
      <c r="PBQ2403" s="14"/>
      <c r="PBR2403" s="14"/>
      <c r="PBS2403" s="14"/>
      <c r="PBT2403" s="14"/>
      <c r="PBU2403" s="14"/>
      <c r="PBV2403" s="14"/>
      <c r="PBW2403" s="14"/>
      <c r="PBX2403" s="14"/>
      <c r="PBY2403" s="14"/>
      <c r="PBZ2403" s="14"/>
      <c r="PCA2403" s="14"/>
      <c r="PCB2403" s="14"/>
      <c r="PCC2403" s="14"/>
      <c r="PCD2403" s="14"/>
      <c r="PCE2403" s="14"/>
      <c r="PCF2403" s="14"/>
      <c r="PCG2403" s="14"/>
      <c r="PCH2403" s="14"/>
      <c r="PCI2403" s="14"/>
      <c r="PCJ2403" s="14"/>
      <c r="PCK2403" s="14"/>
      <c r="PCL2403" s="14"/>
      <c r="PCM2403" s="14"/>
      <c r="PCN2403" s="14"/>
      <c r="PCO2403" s="14"/>
      <c r="PCP2403" s="14"/>
      <c r="PCQ2403" s="14"/>
      <c r="PCR2403" s="14"/>
      <c r="PCS2403" s="14"/>
      <c r="PCT2403" s="14"/>
      <c r="PCU2403" s="14"/>
      <c r="PCV2403" s="14"/>
      <c r="PCW2403" s="14"/>
      <c r="PCX2403" s="14"/>
      <c r="PCY2403" s="14"/>
      <c r="PCZ2403" s="14"/>
      <c r="PDA2403" s="14"/>
      <c r="PDB2403" s="14"/>
      <c r="PDC2403" s="14"/>
      <c r="PDD2403" s="14"/>
      <c r="PDE2403" s="14"/>
      <c r="PDF2403" s="14"/>
      <c r="PDG2403" s="14"/>
      <c r="PDH2403" s="14"/>
      <c r="PDI2403" s="14"/>
      <c r="PDJ2403" s="14"/>
      <c r="PDK2403" s="14"/>
      <c r="PDL2403" s="14"/>
      <c r="PDM2403" s="14"/>
      <c r="PDN2403" s="14"/>
      <c r="PDO2403" s="14"/>
      <c r="PDP2403" s="14"/>
      <c r="PDQ2403" s="14"/>
      <c r="PDR2403" s="14"/>
      <c r="PDS2403" s="14"/>
      <c r="PDT2403" s="14"/>
      <c r="PDU2403" s="14"/>
      <c r="PDV2403" s="14"/>
      <c r="PDW2403" s="14"/>
      <c r="PDX2403" s="14"/>
      <c r="PDY2403" s="14"/>
      <c r="PDZ2403" s="14"/>
      <c r="PEA2403" s="14"/>
      <c r="PEB2403" s="14"/>
      <c r="PEC2403" s="14"/>
      <c r="PED2403" s="14"/>
      <c r="PEE2403" s="14"/>
      <c r="PEF2403" s="14"/>
      <c r="PEG2403" s="14"/>
      <c r="PEH2403" s="14"/>
      <c r="PEI2403" s="14"/>
      <c r="PEJ2403" s="14"/>
      <c r="PEK2403" s="14"/>
      <c r="PEL2403" s="14"/>
      <c r="PEM2403" s="14"/>
      <c r="PEN2403" s="14"/>
      <c r="PEO2403" s="14"/>
      <c r="PEP2403" s="14"/>
      <c r="PEQ2403" s="14"/>
      <c r="PER2403" s="14"/>
      <c r="PES2403" s="14"/>
      <c r="PET2403" s="14"/>
      <c r="PEU2403" s="14"/>
      <c r="PEV2403" s="14"/>
      <c r="PEW2403" s="14"/>
      <c r="PEX2403" s="14"/>
      <c r="PEY2403" s="14"/>
      <c r="PEZ2403" s="14"/>
      <c r="PFA2403" s="14"/>
      <c r="PFB2403" s="14"/>
      <c r="PFC2403" s="14"/>
      <c r="PFD2403" s="14"/>
      <c r="PFE2403" s="14"/>
      <c r="PFF2403" s="14"/>
      <c r="PFG2403" s="14"/>
      <c r="PFH2403" s="14"/>
      <c r="PFI2403" s="14"/>
      <c r="PFJ2403" s="14"/>
      <c r="PFK2403" s="14"/>
      <c r="PFL2403" s="14"/>
      <c r="PFM2403" s="14"/>
      <c r="PFN2403" s="14"/>
      <c r="PFO2403" s="14"/>
      <c r="PFP2403" s="14"/>
      <c r="PFQ2403" s="14"/>
      <c r="PFR2403" s="14"/>
      <c r="PFS2403" s="14"/>
      <c r="PFT2403" s="14"/>
      <c r="PFU2403" s="14"/>
      <c r="PFV2403" s="14"/>
      <c r="PFW2403" s="14"/>
      <c r="PFX2403" s="14"/>
      <c r="PFY2403" s="14"/>
      <c r="PFZ2403" s="14"/>
      <c r="PGA2403" s="14"/>
      <c r="PGB2403" s="14"/>
      <c r="PGC2403" s="14"/>
      <c r="PGD2403" s="14"/>
      <c r="PGE2403" s="14"/>
      <c r="PGF2403" s="14"/>
      <c r="PGG2403" s="14"/>
      <c r="PGH2403" s="14"/>
      <c r="PGI2403" s="14"/>
      <c r="PGJ2403" s="14"/>
      <c r="PGK2403" s="14"/>
      <c r="PGL2403" s="14"/>
      <c r="PGM2403" s="14"/>
      <c r="PGN2403" s="14"/>
      <c r="PGO2403" s="14"/>
      <c r="PGP2403" s="14"/>
      <c r="PGQ2403" s="14"/>
      <c r="PGR2403" s="14"/>
      <c r="PGS2403" s="14"/>
      <c r="PGT2403" s="14"/>
      <c r="PGU2403" s="14"/>
      <c r="PGV2403" s="14"/>
      <c r="PGW2403" s="14"/>
      <c r="PGX2403" s="14"/>
      <c r="PGY2403" s="14"/>
      <c r="PGZ2403" s="14"/>
      <c r="PHA2403" s="14"/>
      <c r="PHB2403" s="14"/>
      <c r="PHC2403" s="14"/>
      <c r="PHD2403" s="14"/>
      <c r="PHE2403" s="14"/>
      <c r="PHF2403" s="14"/>
      <c r="PHG2403" s="14"/>
      <c r="PHH2403" s="14"/>
      <c r="PHI2403" s="14"/>
      <c r="PHJ2403" s="14"/>
      <c r="PHK2403" s="14"/>
      <c r="PHL2403" s="14"/>
      <c r="PHM2403" s="14"/>
      <c r="PHN2403" s="14"/>
      <c r="PHO2403" s="14"/>
      <c r="PHP2403" s="14"/>
      <c r="PHQ2403" s="14"/>
      <c r="PHR2403" s="14"/>
      <c r="PHS2403" s="14"/>
      <c r="PHT2403" s="14"/>
      <c r="PHU2403" s="14"/>
      <c r="PHV2403" s="14"/>
      <c r="PHW2403" s="14"/>
      <c r="PHX2403" s="14"/>
      <c r="PHY2403" s="14"/>
      <c r="PHZ2403" s="14"/>
      <c r="PIA2403" s="14"/>
      <c r="PIB2403" s="14"/>
      <c r="PIC2403" s="14"/>
      <c r="PID2403" s="14"/>
      <c r="PIE2403" s="14"/>
      <c r="PIF2403" s="14"/>
      <c r="PIG2403" s="14"/>
      <c r="PIH2403" s="14"/>
      <c r="PII2403" s="14"/>
      <c r="PIJ2403" s="14"/>
      <c r="PIK2403" s="14"/>
      <c r="PIL2403" s="14"/>
      <c r="PIM2403" s="14"/>
      <c r="PIN2403" s="14"/>
      <c r="PIO2403" s="14"/>
      <c r="PIP2403" s="14"/>
      <c r="PIQ2403" s="14"/>
      <c r="PIR2403" s="14"/>
      <c r="PIS2403" s="14"/>
      <c r="PIT2403" s="14"/>
      <c r="PIU2403" s="14"/>
      <c r="PIV2403" s="14"/>
      <c r="PIW2403" s="14"/>
      <c r="PIX2403" s="14"/>
      <c r="PIY2403" s="14"/>
      <c r="PIZ2403" s="14"/>
      <c r="PJA2403" s="14"/>
      <c r="PJB2403" s="14"/>
      <c r="PJC2403" s="14"/>
      <c r="PJD2403" s="14"/>
      <c r="PJE2403" s="14"/>
      <c r="PJF2403" s="14"/>
      <c r="PJG2403" s="14"/>
      <c r="PJH2403" s="14"/>
      <c r="PJI2403" s="14"/>
      <c r="PJJ2403" s="14"/>
      <c r="PJK2403" s="14"/>
      <c r="PJL2403" s="14"/>
      <c r="PJM2403" s="14"/>
      <c r="PJN2403" s="14"/>
      <c r="PJO2403" s="14"/>
      <c r="PJP2403" s="14"/>
      <c r="PJQ2403" s="14"/>
      <c r="PJR2403" s="14"/>
      <c r="PJS2403" s="14"/>
      <c r="PJT2403" s="14"/>
      <c r="PJU2403" s="14"/>
      <c r="PJV2403" s="14"/>
      <c r="PJW2403" s="14"/>
      <c r="PJX2403" s="14"/>
      <c r="PJY2403" s="14"/>
      <c r="PJZ2403" s="14"/>
      <c r="PKA2403" s="14"/>
      <c r="PKB2403" s="14"/>
      <c r="PKC2403" s="14"/>
      <c r="PKD2403" s="14"/>
      <c r="PKE2403" s="14"/>
      <c r="PKF2403" s="14"/>
      <c r="PKG2403" s="14"/>
      <c r="PKH2403" s="14"/>
      <c r="PKI2403" s="14"/>
      <c r="PKJ2403" s="14"/>
      <c r="PKK2403" s="14"/>
      <c r="PKL2403" s="14"/>
      <c r="PKM2403" s="14"/>
      <c r="PKN2403" s="14"/>
      <c r="PKO2403" s="14"/>
      <c r="PKP2403" s="14"/>
      <c r="PKQ2403" s="14"/>
      <c r="PKR2403" s="14"/>
      <c r="PKS2403" s="14"/>
      <c r="PKT2403" s="14"/>
      <c r="PKU2403" s="14"/>
      <c r="PKV2403" s="14"/>
      <c r="PKW2403" s="14"/>
      <c r="PKX2403" s="14"/>
      <c r="PKY2403" s="14"/>
      <c r="PKZ2403" s="14"/>
      <c r="PLA2403" s="14"/>
      <c r="PLB2403" s="14"/>
      <c r="PLC2403" s="14"/>
      <c r="PLD2403" s="14"/>
      <c r="PLE2403" s="14"/>
      <c r="PLF2403" s="14"/>
      <c r="PLG2403" s="14"/>
      <c r="PLH2403" s="14"/>
      <c r="PLI2403" s="14"/>
      <c r="PLJ2403" s="14"/>
      <c r="PLK2403" s="14"/>
      <c r="PLL2403" s="14"/>
      <c r="PLM2403" s="14"/>
      <c r="PLN2403" s="14"/>
      <c r="PLO2403" s="14"/>
      <c r="PLP2403" s="14"/>
      <c r="PLQ2403" s="14"/>
      <c r="PLR2403" s="14"/>
      <c r="PLS2403" s="14"/>
      <c r="PLT2403" s="14"/>
      <c r="PLU2403" s="14"/>
      <c r="PLV2403" s="14"/>
      <c r="PLW2403" s="14"/>
      <c r="PLX2403" s="14"/>
      <c r="PLY2403" s="14"/>
      <c r="PLZ2403" s="14"/>
      <c r="PMA2403" s="14"/>
      <c r="PMB2403" s="14"/>
      <c r="PMC2403" s="14"/>
      <c r="PMD2403" s="14"/>
      <c r="PME2403" s="14"/>
      <c r="PMF2403" s="14"/>
      <c r="PMG2403" s="14"/>
      <c r="PMH2403" s="14"/>
      <c r="PMI2403" s="14"/>
      <c r="PMJ2403" s="14"/>
      <c r="PMK2403" s="14"/>
      <c r="PML2403" s="14"/>
      <c r="PMM2403" s="14"/>
      <c r="PMN2403" s="14"/>
      <c r="PMO2403" s="14"/>
      <c r="PMP2403" s="14"/>
      <c r="PMQ2403" s="14"/>
      <c r="PMR2403" s="14"/>
      <c r="PMS2403" s="14"/>
      <c r="PMT2403" s="14"/>
      <c r="PMU2403" s="14"/>
      <c r="PMV2403" s="14"/>
      <c r="PMW2403" s="14"/>
      <c r="PMX2403" s="14"/>
      <c r="PMY2403" s="14"/>
      <c r="PMZ2403" s="14"/>
      <c r="PNA2403" s="14"/>
      <c r="PNB2403" s="14"/>
      <c r="PNC2403" s="14"/>
      <c r="PND2403" s="14"/>
      <c r="PNE2403" s="14"/>
      <c r="PNF2403" s="14"/>
      <c r="PNG2403" s="14"/>
      <c r="PNH2403" s="14"/>
      <c r="PNI2403" s="14"/>
      <c r="PNJ2403" s="14"/>
      <c r="PNK2403" s="14"/>
      <c r="PNL2403" s="14"/>
      <c r="PNM2403" s="14"/>
      <c r="PNN2403" s="14"/>
      <c r="PNO2403" s="14"/>
      <c r="PNP2403" s="14"/>
      <c r="PNQ2403" s="14"/>
      <c r="PNR2403" s="14"/>
      <c r="PNS2403" s="14"/>
      <c r="PNT2403" s="14"/>
      <c r="PNU2403" s="14"/>
      <c r="PNV2403" s="14"/>
      <c r="PNW2403" s="14"/>
      <c r="PNX2403" s="14"/>
      <c r="PNY2403" s="14"/>
      <c r="PNZ2403" s="14"/>
      <c r="POA2403" s="14"/>
      <c r="POB2403" s="14"/>
      <c r="POC2403" s="14"/>
      <c r="POD2403" s="14"/>
      <c r="POE2403" s="14"/>
      <c r="POF2403" s="14"/>
      <c r="POG2403" s="14"/>
      <c r="POH2403" s="14"/>
      <c r="POI2403" s="14"/>
      <c r="POJ2403" s="14"/>
      <c r="POK2403" s="14"/>
      <c r="POL2403" s="14"/>
      <c r="POM2403" s="14"/>
      <c r="PON2403" s="14"/>
      <c r="POO2403" s="14"/>
      <c r="POP2403" s="14"/>
      <c r="POQ2403" s="14"/>
      <c r="POR2403" s="14"/>
      <c r="POS2403" s="14"/>
      <c r="POT2403" s="14"/>
      <c r="POU2403" s="14"/>
      <c r="POV2403" s="14"/>
      <c r="POW2403" s="14"/>
      <c r="POX2403" s="14"/>
      <c r="POY2403" s="14"/>
      <c r="POZ2403" s="14"/>
      <c r="PPA2403" s="14"/>
      <c r="PPB2403" s="14"/>
      <c r="PPC2403" s="14"/>
      <c r="PPD2403" s="14"/>
      <c r="PPE2403" s="14"/>
      <c r="PPF2403" s="14"/>
      <c r="PPG2403" s="14"/>
      <c r="PPH2403" s="14"/>
      <c r="PPI2403" s="14"/>
      <c r="PPJ2403" s="14"/>
      <c r="PPK2403" s="14"/>
      <c r="PPL2403" s="14"/>
      <c r="PPM2403" s="14"/>
      <c r="PPN2403" s="14"/>
      <c r="PPO2403" s="14"/>
      <c r="PPP2403" s="14"/>
      <c r="PPQ2403" s="14"/>
      <c r="PPR2403" s="14"/>
      <c r="PPS2403" s="14"/>
      <c r="PPT2403" s="14"/>
      <c r="PPU2403" s="14"/>
      <c r="PPV2403" s="14"/>
      <c r="PPW2403" s="14"/>
      <c r="PPX2403" s="14"/>
      <c r="PPY2403" s="14"/>
      <c r="PPZ2403" s="14"/>
      <c r="PQA2403" s="14"/>
      <c r="PQB2403" s="14"/>
      <c r="PQC2403" s="14"/>
      <c r="PQD2403" s="14"/>
      <c r="PQE2403" s="14"/>
      <c r="PQF2403" s="14"/>
      <c r="PQG2403" s="14"/>
      <c r="PQH2403" s="14"/>
      <c r="PQI2403" s="14"/>
      <c r="PQJ2403" s="14"/>
      <c r="PQK2403" s="14"/>
      <c r="PQL2403" s="14"/>
      <c r="PQM2403" s="14"/>
      <c r="PQN2403" s="14"/>
      <c r="PQO2403" s="14"/>
      <c r="PQP2403" s="14"/>
      <c r="PQQ2403" s="14"/>
      <c r="PQR2403" s="14"/>
      <c r="PQS2403" s="14"/>
      <c r="PQT2403" s="14"/>
      <c r="PQU2403" s="14"/>
      <c r="PQV2403" s="14"/>
      <c r="PQW2403" s="14"/>
      <c r="PQX2403" s="14"/>
      <c r="PQY2403" s="14"/>
      <c r="PQZ2403" s="14"/>
      <c r="PRA2403" s="14"/>
      <c r="PRB2403" s="14"/>
      <c r="PRC2403" s="14"/>
      <c r="PRD2403" s="14"/>
      <c r="PRE2403" s="14"/>
      <c r="PRF2403" s="14"/>
      <c r="PRG2403" s="14"/>
      <c r="PRH2403" s="14"/>
      <c r="PRI2403" s="14"/>
      <c r="PRJ2403" s="14"/>
      <c r="PRK2403" s="14"/>
      <c r="PRL2403" s="14"/>
      <c r="PRM2403" s="14"/>
      <c r="PRN2403" s="14"/>
      <c r="PRO2403" s="14"/>
      <c r="PRP2403" s="14"/>
      <c r="PRQ2403" s="14"/>
      <c r="PRR2403" s="14"/>
      <c r="PRS2403" s="14"/>
      <c r="PRT2403" s="14"/>
      <c r="PRU2403" s="14"/>
      <c r="PRV2403" s="14"/>
      <c r="PRW2403" s="14"/>
      <c r="PRX2403" s="14"/>
      <c r="PRY2403" s="14"/>
      <c r="PRZ2403" s="14"/>
      <c r="PSA2403" s="14"/>
      <c r="PSB2403" s="14"/>
      <c r="PSC2403" s="14"/>
      <c r="PSD2403" s="14"/>
      <c r="PSE2403" s="14"/>
      <c r="PSF2403" s="14"/>
      <c r="PSG2403" s="14"/>
      <c r="PSH2403" s="14"/>
      <c r="PSI2403" s="14"/>
      <c r="PSJ2403" s="14"/>
      <c r="PSK2403" s="14"/>
      <c r="PSL2403" s="14"/>
      <c r="PSM2403" s="14"/>
      <c r="PSN2403" s="14"/>
      <c r="PSO2403" s="14"/>
      <c r="PSP2403" s="14"/>
      <c r="PSQ2403" s="14"/>
      <c r="PSR2403" s="14"/>
      <c r="PSS2403" s="14"/>
      <c r="PST2403" s="14"/>
      <c r="PSU2403" s="14"/>
      <c r="PSV2403" s="14"/>
      <c r="PSW2403" s="14"/>
      <c r="PSX2403" s="14"/>
      <c r="PSY2403" s="14"/>
      <c r="PSZ2403" s="14"/>
      <c r="PTA2403" s="14"/>
      <c r="PTB2403" s="14"/>
      <c r="PTC2403" s="14"/>
      <c r="PTD2403" s="14"/>
      <c r="PTE2403" s="14"/>
      <c r="PTF2403" s="14"/>
      <c r="PTG2403" s="14"/>
      <c r="PTH2403" s="14"/>
      <c r="PTI2403" s="14"/>
      <c r="PTJ2403" s="14"/>
      <c r="PTK2403" s="14"/>
      <c r="PTL2403" s="14"/>
      <c r="PTM2403" s="14"/>
      <c r="PTN2403" s="14"/>
      <c r="PTO2403" s="14"/>
      <c r="PTP2403" s="14"/>
      <c r="PTQ2403" s="14"/>
      <c r="PTR2403" s="14"/>
      <c r="PTS2403" s="14"/>
      <c r="PTT2403" s="14"/>
      <c r="PTU2403" s="14"/>
      <c r="PTV2403" s="14"/>
      <c r="PTW2403" s="14"/>
      <c r="PTX2403" s="14"/>
      <c r="PTY2403" s="14"/>
      <c r="PTZ2403" s="14"/>
      <c r="PUA2403" s="14"/>
      <c r="PUB2403" s="14"/>
      <c r="PUC2403" s="14"/>
      <c r="PUD2403" s="14"/>
      <c r="PUE2403" s="14"/>
      <c r="PUF2403" s="14"/>
      <c r="PUG2403" s="14"/>
      <c r="PUH2403" s="14"/>
      <c r="PUI2403" s="14"/>
      <c r="PUJ2403" s="14"/>
      <c r="PUK2403" s="14"/>
      <c r="PUL2403" s="14"/>
      <c r="PUM2403" s="14"/>
      <c r="PUN2403" s="14"/>
      <c r="PUO2403" s="14"/>
      <c r="PUP2403" s="14"/>
      <c r="PUQ2403" s="14"/>
      <c r="PUR2403" s="14"/>
      <c r="PUS2403" s="14"/>
      <c r="PUT2403" s="14"/>
      <c r="PUU2403" s="14"/>
      <c r="PUV2403" s="14"/>
      <c r="PUW2403" s="14"/>
      <c r="PUX2403" s="14"/>
      <c r="PUY2403" s="14"/>
      <c r="PUZ2403" s="14"/>
      <c r="PVA2403" s="14"/>
      <c r="PVB2403" s="14"/>
      <c r="PVC2403" s="14"/>
      <c r="PVD2403" s="14"/>
      <c r="PVE2403" s="14"/>
      <c r="PVF2403" s="14"/>
      <c r="PVG2403" s="14"/>
      <c r="PVH2403" s="14"/>
      <c r="PVI2403" s="14"/>
      <c r="PVJ2403" s="14"/>
      <c r="PVK2403" s="14"/>
      <c r="PVL2403" s="14"/>
      <c r="PVM2403" s="14"/>
      <c r="PVN2403" s="14"/>
      <c r="PVO2403" s="14"/>
      <c r="PVP2403" s="14"/>
      <c r="PVQ2403" s="14"/>
      <c r="PVR2403" s="14"/>
      <c r="PVS2403" s="14"/>
      <c r="PVT2403" s="14"/>
      <c r="PVU2403" s="14"/>
      <c r="PVV2403" s="14"/>
      <c r="PVW2403" s="14"/>
      <c r="PVX2403" s="14"/>
      <c r="PVY2403" s="14"/>
      <c r="PVZ2403" s="14"/>
      <c r="PWA2403" s="14"/>
      <c r="PWB2403" s="14"/>
      <c r="PWC2403" s="14"/>
      <c r="PWD2403" s="14"/>
      <c r="PWE2403" s="14"/>
      <c r="PWF2403" s="14"/>
      <c r="PWG2403" s="14"/>
      <c r="PWH2403" s="14"/>
      <c r="PWI2403" s="14"/>
      <c r="PWJ2403" s="14"/>
      <c r="PWK2403" s="14"/>
      <c r="PWL2403" s="14"/>
      <c r="PWM2403" s="14"/>
      <c r="PWN2403" s="14"/>
      <c r="PWO2403" s="14"/>
      <c r="PWP2403" s="14"/>
      <c r="PWQ2403" s="14"/>
      <c r="PWR2403" s="14"/>
      <c r="PWS2403" s="14"/>
      <c r="PWT2403" s="14"/>
      <c r="PWU2403" s="14"/>
      <c r="PWV2403" s="14"/>
      <c r="PWW2403" s="14"/>
      <c r="PWX2403" s="14"/>
      <c r="PWY2403" s="14"/>
      <c r="PWZ2403" s="14"/>
      <c r="PXA2403" s="14"/>
      <c r="PXB2403" s="14"/>
      <c r="PXC2403" s="14"/>
      <c r="PXD2403" s="14"/>
      <c r="PXE2403" s="14"/>
      <c r="PXF2403" s="14"/>
      <c r="PXG2403" s="14"/>
      <c r="PXH2403" s="14"/>
      <c r="PXI2403" s="14"/>
      <c r="PXJ2403" s="14"/>
      <c r="PXK2403" s="14"/>
      <c r="PXL2403" s="14"/>
      <c r="PXM2403" s="14"/>
      <c r="PXN2403" s="14"/>
      <c r="PXO2403" s="14"/>
      <c r="PXP2403" s="14"/>
      <c r="PXQ2403" s="14"/>
      <c r="PXR2403" s="14"/>
      <c r="PXS2403" s="14"/>
      <c r="PXT2403" s="14"/>
      <c r="PXU2403" s="14"/>
      <c r="PXV2403" s="14"/>
      <c r="PXW2403" s="14"/>
      <c r="PXX2403" s="14"/>
      <c r="PXY2403" s="14"/>
      <c r="PXZ2403" s="14"/>
      <c r="PYA2403" s="14"/>
      <c r="PYB2403" s="14"/>
      <c r="PYC2403" s="14"/>
      <c r="PYD2403" s="14"/>
      <c r="PYE2403" s="14"/>
      <c r="PYF2403" s="14"/>
      <c r="PYG2403" s="14"/>
      <c r="PYH2403" s="14"/>
      <c r="PYI2403" s="14"/>
      <c r="PYJ2403" s="14"/>
      <c r="PYK2403" s="14"/>
      <c r="PYL2403" s="14"/>
      <c r="PYM2403" s="14"/>
      <c r="PYN2403" s="14"/>
      <c r="PYO2403" s="14"/>
      <c r="PYP2403" s="14"/>
      <c r="PYQ2403" s="14"/>
      <c r="PYR2403" s="14"/>
      <c r="PYS2403" s="14"/>
      <c r="PYT2403" s="14"/>
      <c r="PYU2403" s="14"/>
      <c r="PYV2403" s="14"/>
      <c r="PYW2403" s="14"/>
      <c r="PYX2403" s="14"/>
      <c r="PYY2403" s="14"/>
      <c r="PYZ2403" s="14"/>
      <c r="PZA2403" s="14"/>
      <c r="PZB2403" s="14"/>
      <c r="PZC2403" s="14"/>
      <c r="PZD2403" s="14"/>
      <c r="PZE2403" s="14"/>
      <c r="PZF2403" s="14"/>
      <c r="PZG2403" s="14"/>
      <c r="PZH2403" s="14"/>
      <c r="PZI2403" s="14"/>
      <c r="PZJ2403" s="14"/>
      <c r="PZK2403" s="14"/>
      <c r="PZL2403" s="14"/>
      <c r="PZM2403" s="14"/>
      <c r="PZN2403" s="14"/>
      <c r="PZO2403" s="14"/>
      <c r="PZP2403" s="14"/>
      <c r="PZQ2403" s="14"/>
      <c r="PZR2403" s="14"/>
      <c r="PZS2403" s="14"/>
      <c r="PZT2403" s="14"/>
      <c r="PZU2403" s="14"/>
      <c r="PZV2403" s="14"/>
      <c r="PZW2403" s="14"/>
      <c r="PZX2403" s="14"/>
      <c r="PZY2403" s="14"/>
      <c r="PZZ2403" s="14"/>
      <c r="QAA2403" s="14"/>
      <c r="QAB2403" s="14"/>
      <c r="QAC2403" s="14"/>
      <c r="QAD2403" s="14"/>
      <c r="QAE2403" s="14"/>
      <c r="QAF2403" s="14"/>
      <c r="QAG2403" s="14"/>
      <c r="QAH2403" s="14"/>
      <c r="QAI2403" s="14"/>
      <c r="QAJ2403" s="14"/>
      <c r="QAK2403" s="14"/>
      <c r="QAL2403" s="14"/>
      <c r="QAM2403" s="14"/>
      <c r="QAN2403" s="14"/>
      <c r="QAO2403" s="14"/>
      <c r="QAP2403" s="14"/>
      <c r="QAQ2403" s="14"/>
      <c r="QAR2403" s="14"/>
      <c r="QAS2403" s="14"/>
      <c r="QAT2403" s="14"/>
      <c r="QAU2403" s="14"/>
      <c r="QAV2403" s="14"/>
      <c r="QAW2403" s="14"/>
      <c r="QAX2403" s="14"/>
      <c r="QAY2403" s="14"/>
      <c r="QAZ2403" s="14"/>
      <c r="QBA2403" s="14"/>
      <c r="QBB2403" s="14"/>
      <c r="QBC2403" s="14"/>
      <c r="QBD2403" s="14"/>
      <c r="QBE2403" s="14"/>
      <c r="QBF2403" s="14"/>
      <c r="QBG2403" s="14"/>
      <c r="QBH2403" s="14"/>
      <c r="QBI2403" s="14"/>
      <c r="QBJ2403" s="14"/>
      <c r="QBK2403" s="14"/>
      <c r="QBL2403" s="14"/>
      <c r="QBM2403" s="14"/>
      <c r="QBN2403" s="14"/>
      <c r="QBO2403" s="14"/>
      <c r="QBP2403" s="14"/>
      <c r="QBQ2403" s="14"/>
      <c r="QBR2403" s="14"/>
      <c r="QBS2403" s="14"/>
      <c r="QBT2403" s="14"/>
      <c r="QBU2403" s="14"/>
      <c r="QBV2403" s="14"/>
      <c r="QBW2403" s="14"/>
      <c r="QBX2403" s="14"/>
      <c r="QBY2403" s="14"/>
      <c r="QBZ2403" s="14"/>
      <c r="QCA2403" s="14"/>
      <c r="QCB2403" s="14"/>
      <c r="QCC2403" s="14"/>
      <c r="QCD2403" s="14"/>
      <c r="QCE2403" s="14"/>
      <c r="QCF2403" s="14"/>
      <c r="QCG2403" s="14"/>
      <c r="QCH2403" s="14"/>
      <c r="QCI2403" s="14"/>
      <c r="QCJ2403" s="14"/>
      <c r="QCK2403" s="14"/>
      <c r="QCL2403" s="14"/>
      <c r="QCM2403" s="14"/>
      <c r="QCN2403" s="14"/>
      <c r="QCO2403" s="14"/>
      <c r="QCP2403" s="14"/>
      <c r="QCQ2403" s="14"/>
      <c r="QCR2403" s="14"/>
      <c r="QCS2403" s="14"/>
      <c r="QCT2403" s="14"/>
      <c r="QCU2403" s="14"/>
      <c r="QCV2403" s="14"/>
      <c r="QCW2403" s="14"/>
      <c r="QCX2403" s="14"/>
      <c r="QCY2403" s="14"/>
      <c r="QCZ2403" s="14"/>
      <c r="QDA2403" s="14"/>
      <c r="QDB2403" s="14"/>
      <c r="QDC2403" s="14"/>
      <c r="QDD2403" s="14"/>
      <c r="QDE2403" s="14"/>
      <c r="QDF2403" s="14"/>
      <c r="QDG2403" s="14"/>
      <c r="QDH2403" s="14"/>
      <c r="QDI2403" s="14"/>
      <c r="QDJ2403" s="14"/>
      <c r="QDK2403" s="14"/>
      <c r="QDL2403" s="14"/>
      <c r="QDM2403" s="14"/>
      <c r="QDN2403" s="14"/>
      <c r="QDO2403" s="14"/>
      <c r="QDP2403" s="14"/>
      <c r="QDQ2403" s="14"/>
      <c r="QDR2403" s="14"/>
      <c r="QDS2403" s="14"/>
      <c r="QDT2403" s="14"/>
      <c r="QDU2403" s="14"/>
      <c r="QDV2403" s="14"/>
      <c r="QDW2403" s="14"/>
      <c r="QDX2403" s="14"/>
      <c r="QDY2403" s="14"/>
      <c r="QDZ2403" s="14"/>
      <c r="QEA2403" s="14"/>
      <c r="QEB2403" s="14"/>
      <c r="QEC2403" s="14"/>
      <c r="QED2403" s="14"/>
      <c r="QEE2403" s="14"/>
      <c r="QEF2403" s="14"/>
      <c r="QEG2403" s="14"/>
      <c r="QEH2403" s="14"/>
      <c r="QEI2403" s="14"/>
      <c r="QEJ2403" s="14"/>
      <c r="QEK2403" s="14"/>
      <c r="QEL2403" s="14"/>
      <c r="QEM2403" s="14"/>
      <c r="QEN2403" s="14"/>
      <c r="QEO2403" s="14"/>
      <c r="QEP2403" s="14"/>
      <c r="QEQ2403" s="14"/>
      <c r="QER2403" s="14"/>
      <c r="QES2403" s="14"/>
      <c r="QET2403" s="14"/>
      <c r="QEU2403" s="14"/>
      <c r="QEV2403" s="14"/>
      <c r="QEW2403" s="14"/>
      <c r="QEX2403" s="14"/>
      <c r="QEY2403" s="14"/>
      <c r="QEZ2403" s="14"/>
      <c r="QFA2403" s="14"/>
      <c r="QFB2403" s="14"/>
      <c r="QFC2403" s="14"/>
      <c r="QFD2403" s="14"/>
      <c r="QFE2403" s="14"/>
      <c r="QFF2403" s="14"/>
      <c r="QFG2403" s="14"/>
      <c r="QFH2403" s="14"/>
      <c r="QFI2403" s="14"/>
      <c r="QFJ2403" s="14"/>
      <c r="QFK2403" s="14"/>
      <c r="QFL2403" s="14"/>
      <c r="QFM2403" s="14"/>
      <c r="QFN2403" s="14"/>
      <c r="QFO2403" s="14"/>
      <c r="QFP2403" s="14"/>
      <c r="QFQ2403" s="14"/>
      <c r="QFR2403" s="14"/>
      <c r="QFS2403" s="14"/>
      <c r="QFT2403" s="14"/>
      <c r="QFU2403" s="14"/>
      <c r="QFV2403" s="14"/>
      <c r="QFW2403" s="14"/>
      <c r="QFX2403" s="14"/>
      <c r="QFY2403" s="14"/>
      <c r="QFZ2403" s="14"/>
      <c r="QGA2403" s="14"/>
      <c r="QGB2403" s="14"/>
      <c r="QGC2403" s="14"/>
      <c r="QGD2403" s="14"/>
      <c r="QGE2403" s="14"/>
      <c r="QGF2403" s="14"/>
      <c r="QGG2403" s="14"/>
      <c r="QGH2403" s="14"/>
      <c r="QGI2403" s="14"/>
      <c r="QGJ2403" s="14"/>
      <c r="QGK2403" s="14"/>
      <c r="QGL2403" s="14"/>
      <c r="QGM2403" s="14"/>
      <c r="QGN2403" s="14"/>
      <c r="QGO2403" s="14"/>
      <c r="QGP2403" s="14"/>
      <c r="QGQ2403" s="14"/>
      <c r="QGR2403" s="14"/>
      <c r="QGS2403" s="14"/>
      <c r="QGT2403" s="14"/>
      <c r="QGU2403" s="14"/>
      <c r="QGV2403" s="14"/>
      <c r="QGW2403" s="14"/>
      <c r="QGX2403" s="14"/>
      <c r="QGY2403" s="14"/>
      <c r="QGZ2403" s="14"/>
      <c r="QHA2403" s="14"/>
      <c r="QHB2403" s="14"/>
      <c r="QHC2403" s="14"/>
      <c r="QHD2403" s="14"/>
      <c r="QHE2403" s="14"/>
      <c r="QHF2403" s="14"/>
      <c r="QHG2403" s="14"/>
      <c r="QHH2403" s="14"/>
      <c r="QHI2403" s="14"/>
      <c r="QHJ2403" s="14"/>
      <c r="QHK2403" s="14"/>
      <c r="QHL2403" s="14"/>
      <c r="QHM2403" s="14"/>
      <c r="QHN2403" s="14"/>
      <c r="QHO2403" s="14"/>
      <c r="QHP2403" s="14"/>
      <c r="QHQ2403" s="14"/>
      <c r="QHR2403" s="14"/>
      <c r="QHS2403" s="14"/>
      <c r="QHT2403" s="14"/>
      <c r="QHU2403" s="14"/>
      <c r="QHV2403" s="14"/>
      <c r="QHW2403" s="14"/>
      <c r="QHX2403" s="14"/>
      <c r="QHY2403" s="14"/>
      <c r="QHZ2403" s="14"/>
      <c r="QIA2403" s="14"/>
      <c r="QIB2403" s="14"/>
      <c r="QIC2403" s="14"/>
      <c r="QID2403" s="14"/>
      <c r="QIE2403" s="14"/>
      <c r="QIF2403" s="14"/>
      <c r="QIG2403" s="14"/>
      <c r="QIH2403" s="14"/>
      <c r="QII2403" s="14"/>
      <c r="QIJ2403" s="14"/>
      <c r="QIK2403" s="14"/>
      <c r="QIL2403" s="14"/>
      <c r="QIM2403" s="14"/>
      <c r="QIN2403" s="14"/>
      <c r="QIO2403" s="14"/>
      <c r="QIP2403" s="14"/>
      <c r="QIQ2403" s="14"/>
      <c r="QIR2403" s="14"/>
      <c r="QIS2403" s="14"/>
      <c r="QIT2403" s="14"/>
      <c r="QIU2403" s="14"/>
      <c r="QIV2403" s="14"/>
      <c r="QIW2403" s="14"/>
      <c r="QIX2403" s="14"/>
      <c r="QIY2403" s="14"/>
      <c r="QIZ2403" s="14"/>
      <c r="QJA2403" s="14"/>
      <c r="QJB2403" s="14"/>
      <c r="QJC2403" s="14"/>
      <c r="QJD2403" s="14"/>
      <c r="QJE2403" s="14"/>
      <c r="QJF2403" s="14"/>
      <c r="QJG2403" s="14"/>
      <c r="QJH2403" s="14"/>
      <c r="QJI2403" s="14"/>
      <c r="QJJ2403" s="14"/>
      <c r="QJK2403" s="14"/>
      <c r="QJL2403" s="14"/>
      <c r="QJM2403" s="14"/>
      <c r="QJN2403" s="14"/>
      <c r="QJO2403" s="14"/>
      <c r="QJP2403" s="14"/>
      <c r="QJQ2403" s="14"/>
      <c r="QJR2403" s="14"/>
      <c r="QJS2403" s="14"/>
      <c r="QJT2403" s="14"/>
      <c r="QJU2403" s="14"/>
      <c r="QJV2403" s="14"/>
      <c r="QJW2403" s="14"/>
      <c r="QJX2403" s="14"/>
      <c r="QJY2403" s="14"/>
      <c r="QJZ2403" s="14"/>
      <c r="QKA2403" s="14"/>
      <c r="QKB2403" s="14"/>
      <c r="QKC2403" s="14"/>
      <c r="QKD2403" s="14"/>
      <c r="QKE2403" s="14"/>
      <c r="QKF2403" s="14"/>
      <c r="QKG2403" s="14"/>
      <c r="QKH2403" s="14"/>
      <c r="QKI2403" s="14"/>
      <c r="QKJ2403" s="14"/>
      <c r="QKK2403" s="14"/>
      <c r="QKL2403" s="14"/>
      <c r="QKM2403" s="14"/>
      <c r="QKN2403" s="14"/>
      <c r="QKO2403" s="14"/>
      <c r="QKP2403" s="14"/>
      <c r="QKQ2403" s="14"/>
      <c r="QKR2403" s="14"/>
      <c r="QKS2403" s="14"/>
      <c r="QKT2403" s="14"/>
      <c r="QKU2403" s="14"/>
      <c r="QKV2403" s="14"/>
      <c r="QKW2403" s="14"/>
      <c r="QKX2403" s="14"/>
      <c r="QKY2403" s="14"/>
      <c r="QKZ2403" s="14"/>
      <c r="QLA2403" s="14"/>
      <c r="QLB2403" s="14"/>
      <c r="QLC2403" s="14"/>
      <c r="QLD2403" s="14"/>
      <c r="QLE2403" s="14"/>
      <c r="QLF2403" s="14"/>
      <c r="QLG2403" s="14"/>
      <c r="QLH2403" s="14"/>
      <c r="QLI2403" s="14"/>
      <c r="QLJ2403" s="14"/>
      <c r="QLK2403" s="14"/>
      <c r="QLL2403" s="14"/>
      <c r="QLM2403" s="14"/>
      <c r="QLN2403" s="14"/>
      <c r="QLO2403" s="14"/>
      <c r="QLP2403" s="14"/>
      <c r="QLQ2403" s="14"/>
      <c r="QLR2403" s="14"/>
      <c r="QLS2403" s="14"/>
      <c r="QLT2403" s="14"/>
      <c r="QLU2403" s="14"/>
      <c r="QLV2403" s="14"/>
      <c r="QLW2403" s="14"/>
      <c r="QLX2403" s="14"/>
      <c r="QLY2403" s="14"/>
      <c r="QLZ2403" s="14"/>
      <c r="QMA2403" s="14"/>
      <c r="QMB2403" s="14"/>
      <c r="QMC2403" s="14"/>
      <c r="QMD2403" s="14"/>
      <c r="QME2403" s="14"/>
      <c r="QMF2403" s="14"/>
      <c r="QMG2403" s="14"/>
      <c r="QMH2403" s="14"/>
      <c r="QMI2403" s="14"/>
      <c r="QMJ2403" s="14"/>
      <c r="QMK2403" s="14"/>
      <c r="QML2403" s="14"/>
      <c r="QMM2403" s="14"/>
      <c r="QMN2403" s="14"/>
      <c r="QMO2403" s="14"/>
      <c r="QMP2403" s="14"/>
      <c r="QMQ2403" s="14"/>
      <c r="QMR2403" s="14"/>
      <c r="QMS2403" s="14"/>
      <c r="QMT2403" s="14"/>
      <c r="QMU2403" s="14"/>
      <c r="QMV2403" s="14"/>
      <c r="QMW2403" s="14"/>
      <c r="QMX2403" s="14"/>
      <c r="QMY2403" s="14"/>
      <c r="QMZ2403" s="14"/>
      <c r="QNA2403" s="14"/>
      <c r="QNB2403" s="14"/>
      <c r="QNC2403" s="14"/>
      <c r="QND2403" s="14"/>
      <c r="QNE2403" s="14"/>
      <c r="QNF2403" s="14"/>
      <c r="QNG2403" s="14"/>
      <c r="QNH2403" s="14"/>
      <c r="QNI2403" s="14"/>
      <c r="QNJ2403" s="14"/>
      <c r="QNK2403" s="14"/>
      <c r="QNL2403" s="14"/>
      <c r="QNM2403" s="14"/>
      <c r="QNN2403" s="14"/>
      <c r="QNO2403" s="14"/>
      <c r="QNP2403" s="14"/>
      <c r="QNQ2403" s="14"/>
      <c r="QNR2403" s="14"/>
      <c r="QNS2403" s="14"/>
      <c r="QNT2403" s="14"/>
      <c r="QNU2403" s="14"/>
      <c r="QNV2403" s="14"/>
      <c r="QNW2403" s="14"/>
      <c r="QNX2403" s="14"/>
      <c r="QNY2403" s="14"/>
      <c r="QNZ2403" s="14"/>
      <c r="QOA2403" s="14"/>
      <c r="QOB2403" s="14"/>
      <c r="QOC2403" s="14"/>
      <c r="QOD2403" s="14"/>
      <c r="QOE2403" s="14"/>
      <c r="QOF2403" s="14"/>
      <c r="QOG2403" s="14"/>
      <c r="QOH2403" s="14"/>
      <c r="QOI2403" s="14"/>
      <c r="QOJ2403" s="14"/>
      <c r="QOK2403" s="14"/>
      <c r="QOL2403" s="14"/>
      <c r="QOM2403" s="14"/>
      <c r="QON2403" s="14"/>
      <c r="QOO2403" s="14"/>
      <c r="QOP2403" s="14"/>
      <c r="QOQ2403" s="14"/>
      <c r="QOR2403" s="14"/>
      <c r="QOS2403" s="14"/>
      <c r="QOT2403" s="14"/>
      <c r="QOU2403" s="14"/>
      <c r="QOV2403" s="14"/>
      <c r="QOW2403" s="14"/>
      <c r="QOX2403" s="14"/>
      <c r="QOY2403" s="14"/>
      <c r="QOZ2403" s="14"/>
      <c r="QPA2403" s="14"/>
      <c r="QPB2403" s="14"/>
      <c r="QPC2403" s="14"/>
      <c r="QPD2403" s="14"/>
      <c r="QPE2403" s="14"/>
      <c r="QPF2403" s="14"/>
      <c r="QPG2403" s="14"/>
      <c r="QPH2403" s="14"/>
      <c r="QPI2403" s="14"/>
      <c r="QPJ2403" s="14"/>
      <c r="QPK2403" s="14"/>
      <c r="QPL2403" s="14"/>
      <c r="QPM2403" s="14"/>
      <c r="QPN2403" s="14"/>
      <c r="QPO2403" s="14"/>
      <c r="QPP2403" s="14"/>
      <c r="QPQ2403" s="14"/>
      <c r="QPR2403" s="14"/>
      <c r="QPS2403" s="14"/>
      <c r="QPT2403" s="14"/>
      <c r="QPU2403" s="14"/>
      <c r="QPV2403" s="14"/>
      <c r="QPW2403" s="14"/>
      <c r="QPX2403" s="14"/>
      <c r="QPY2403" s="14"/>
      <c r="QPZ2403" s="14"/>
      <c r="QQA2403" s="14"/>
      <c r="QQB2403" s="14"/>
      <c r="QQC2403" s="14"/>
      <c r="QQD2403" s="14"/>
      <c r="QQE2403" s="14"/>
      <c r="QQF2403" s="14"/>
      <c r="QQG2403" s="14"/>
      <c r="QQH2403" s="14"/>
      <c r="QQI2403" s="14"/>
      <c r="QQJ2403" s="14"/>
      <c r="QQK2403" s="14"/>
      <c r="QQL2403" s="14"/>
      <c r="QQM2403" s="14"/>
      <c r="QQN2403" s="14"/>
      <c r="QQO2403" s="14"/>
      <c r="QQP2403" s="14"/>
      <c r="QQQ2403" s="14"/>
      <c r="QQR2403" s="14"/>
      <c r="QQS2403" s="14"/>
      <c r="QQT2403" s="14"/>
      <c r="QQU2403" s="14"/>
      <c r="QQV2403" s="14"/>
      <c r="QQW2403" s="14"/>
      <c r="QQX2403" s="14"/>
      <c r="QQY2403" s="14"/>
      <c r="QQZ2403" s="14"/>
      <c r="QRA2403" s="14"/>
      <c r="QRB2403" s="14"/>
      <c r="QRC2403" s="14"/>
      <c r="QRD2403" s="14"/>
      <c r="QRE2403" s="14"/>
      <c r="QRF2403" s="14"/>
      <c r="QRG2403" s="14"/>
      <c r="QRH2403" s="14"/>
      <c r="QRI2403" s="14"/>
      <c r="QRJ2403" s="14"/>
      <c r="QRK2403" s="14"/>
      <c r="QRL2403" s="14"/>
      <c r="QRM2403" s="14"/>
      <c r="QRN2403" s="14"/>
      <c r="QRO2403" s="14"/>
      <c r="QRP2403" s="14"/>
      <c r="QRQ2403" s="14"/>
      <c r="QRR2403" s="14"/>
      <c r="QRS2403" s="14"/>
      <c r="QRT2403" s="14"/>
      <c r="QRU2403" s="14"/>
      <c r="QRV2403" s="14"/>
      <c r="QRW2403" s="14"/>
      <c r="QRX2403" s="14"/>
      <c r="QRY2403" s="14"/>
      <c r="QRZ2403" s="14"/>
      <c r="QSA2403" s="14"/>
      <c r="QSB2403" s="14"/>
      <c r="QSC2403" s="14"/>
      <c r="QSD2403" s="14"/>
      <c r="QSE2403" s="14"/>
      <c r="QSF2403" s="14"/>
      <c r="QSG2403" s="14"/>
      <c r="QSH2403" s="14"/>
      <c r="QSI2403" s="14"/>
      <c r="QSJ2403" s="14"/>
      <c r="QSK2403" s="14"/>
      <c r="QSL2403" s="14"/>
      <c r="QSM2403" s="14"/>
      <c r="QSN2403" s="14"/>
      <c r="QSO2403" s="14"/>
      <c r="QSP2403" s="14"/>
      <c r="QSQ2403" s="14"/>
      <c r="QSR2403" s="14"/>
      <c r="QSS2403" s="14"/>
      <c r="QST2403" s="14"/>
      <c r="QSU2403" s="14"/>
      <c r="QSV2403" s="14"/>
      <c r="QSW2403" s="14"/>
      <c r="QSX2403" s="14"/>
      <c r="QSY2403" s="14"/>
      <c r="QSZ2403" s="14"/>
      <c r="QTA2403" s="14"/>
      <c r="QTB2403" s="14"/>
      <c r="QTC2403" s="14"/>
      <c r="QTD2403" s="14"/>
      <c r="QTE2403" s="14"/>
      <c r="QTF2403" s="14"/>
      <c r="QTG2403" s="14"/>
      <c r="QTH2403" s="14"/>
      <c r="QTI2403" s="14"/>
      <c r="QTJ2403" s="14"/>
      <c r="QTK2403" s="14"/>
      <c r="QTL2403" s="14"/>
      <c r="QTM2403" s="14"/>
      <c r="QTN2403" s="14"/>
      <c r="QTO2403" s="14"/>
      <c r="QTP2403" s="14"/>
      <c r="QTQ2403" s="14"/>
      <c r="QTR2403" s="14"/>
      <c r="QTS2403" s="14"/>
      <c r="QTT2403" s="14"/>
      <c r="QTU2403" s="14"/>
      <c r="QTV2403" s="14"/>
      <c r="QTW2403" s="14"/>
      <c r="QTX2403" s="14"/>
      <c r="QTY2403" s="14"/>
      <c r="QTZ2403" s="14"/>
      <c r="QUA2403" s="14"/>
      <c r="QUB2403" s="14"/>
      <c r="QUC2403" s="14"/>
      <c r="QUD2403" s="14"/>
      <c r="QUE2403" s="14"/>
      <c r="QUF2403" s="14"/>
      <c r="QUG2403" s="14"/>
      <c r="QUH2403" s="14"/>
      <c r="QUI2403" s="14"/>
      <c r="QUJ2403" s="14"/>
      <c r="QUK2403" s="14"/>
      <c r="QUL2403" s="14"/>
      <c r="QUM2403" s="14"/>
      <c r="QUN2403" s="14"/>
      <c r="QUO2403" s="14"/>
      <c r="QUP2403" s="14"/>
      <c r="QUQ2403" s="14"/>
      <c r="QUR2403" s="14"/>
      <c r="QUS2403" s="14"/>
      <c r="QUT2403" s="14"/>
      <c r="QUU2403" s="14"/>
      <c r="QUV2403" s="14"/>
      <c r="QUW2403" s="14"/>
      <c r="QUX2403" s="14"/>
      <c r="QUY2403" s="14"/>
      <c r="QUZ2403" s="14"/>
      <c r="QVA2403" s="14"/>
      <c r="QVB2403" s="14"/>
      <c r="QVC2403" s="14"/>
      <c r="QVD2403" s="14"/>
      <c r="QVE2403" s="14"/>
      <c r="QVF2403" s="14"/>
      <c r="QVG2403" s="14"/>
      <c r="QVH2403" s="14"/>
      <c r="QVI2403" s="14"/>
      <c r="QVJ2403" s="14"/>
      <c r="QVK2403" s="14"/>
      <c r="QVL2403" s="14"/>
      <c r="QVM2403" s="14"/>
      <c r="QVN2403" s="14"/>
      <c r="QVO2403" s="14"/>
      <c r="QVP2403" s="14"/>
      <c r="QVQ2403" s="14"/>
      <c r="QVR2403" s="14"/>
      <c r="QVS2403" s="14"/>
      <c r="QVT2403" s="14"/>
      <c r="QVU2403" s="14"/>
      <c r="QVV2403" s="14"/>
      <c r="QVW2403" s="14"/>
      <c r="QVX2403" s="14"/>
      <c r="QVY2403" s="14"/>
      <c r="QVZ2403" s="14"/>
      <c r="QWA2403" s="14"/>
      <c r="QWB2403" s="14"/>
      <c r="QWC2403" s="14"/>
      <c r="QWD2403" s="14"/>
      <c r="QWE2403" s="14"/>
      <c r="QWF2403" s="14"/>
      <c r="QWG2403" s="14"/>
      <c r="QWH2403" s="14"/>
      <c r="QWI2403" s="14"/>
      <c r="QWJ2403" s="14"/>
      <c r="QWK2403" s="14"/>
      <c r="QWL2403" s="14"/>
      <c r="QWM2403" s="14"/>
      <c r="QWN2403" s="14"/>
      <c r="QWO2403" s="14"/>
      <c r="QWP2403" s="14"/>
      <c r="QWQ2403" s="14"/>
      <c r="QWR2403" s="14"/>
      <c r="QWS2403" s="14"/>
      <c r="QWT2403" s="14"/>
      <c r="QWU2403" s="14"/>
      <c r="QWV2403" s="14"/>
      <c r="QWW2403" s="14"/>
      <c r="QWX2403" s="14"/>
      <c r="QWY2403" s="14"/>
      <c r="QWZ2403" s="14"/>
      <c r="QXA2403" s="14"/>
      <c r="QXB2403" s="14"/>
      <c r="QXC2403" s="14"/>
      <c r="QXD2403" s="14"/>
      <c r="QXE2403" s="14"/>
      <c r="QXF2403" s="14"/>
      <c r="QXG2403" s="14"/>
      <c r="QXH2403" s="14"/>
      <c r="QXI2403" s="14"/>
      <c r="QXJ2403" s="14"/>
      <c r="QXK2403" s="14"/>
      <c r="QXL2403" s="14"/>
      <c r="QXM2403" s="14"/>
      <c r="QXN2403" s="14"/>
      <c r="QXO2403" s="14"/>
      <c r="QXP2403" s="14"/>
      <c r="QXQ2403" s="14"/>
      <c r="QXR2403" s="14"/>
      <c r="QXS2403" s="14"/>
      <c r="QXT2403" s="14"/>
      <c r="QXU2403" s="14"/>
      <c r="QXV2403" s="14"/>
      <c r="QXW2403" s="14"/>
      <c r="QXX2403" s="14"/>
      <c r="QXY2403" s="14"/>
      <c r="QXZ2403" s="14"/>
      <c r="QYA2403" s="14"/>
      <c r="QYB2403" s="14"/>
      <c r="QYC2403" s="14"/>
      <c r="QYD2403" s="14"/>
      <c r="QYE2403" s="14"/>
      <c r="QYF2403" s="14"/>
      <c r="QYG2403" s="14"/>
      <c r="QYH2403" s="14"/>
      <c r="QYI2403" s="14"/>
      <c r="QYJ2403" s="14"/>
      <c r="QYK2403" s="14"/>
      <c r="QYL2403" s="14"/>
      <c r="QYM2403" s="14"/>
      <c r="QYN2403" s="14"/>
      <c r="QYO2403" s="14"/>
      <c r="QYP2403" s="14"/>
      <c r="QYQ2403" s="14"/>
      <c r="QYR2403" s="14"/>
      <c r="QYS2403" s="14"/>
      <c r="QYT2403" s="14"/>
      <c r="QYU2403" s="14"/>
      <c r="QYV2403" s="14"/>
      <c r="QYW2403" s="14"/>
      <c r="QYX2403" s="14"/>
      <c r="QYY2403" s="14"/>
      <c r="QYZ2403" s="14"/>
      <c r="QZA2403" s="14"/>
      <c r="QZB2403" s="14"/>
      <c r="QZC2403" s="14"/>
      <c r="QZD2403" s="14"/>
      <c r="QZE2403" s="14"/>
      <c r="QZF2403" s="14"/>
      <c r="QZG2403" s="14"/>
      <c r="QZH2403" s="14"/>
      <c r="QZI2403" s="14"/>
      <c r="QZJ2403" s="14"/>
      <c r="QZK2403" s="14"/>
      <c r="QZL2403" s="14"/>
      <c r="QZM2403" s="14"/>
      <c r="QZN2403" s="14"/>
      <c r="QZO2403" s="14"/>
      <c r="QZP2403" s="14"/>
      <c r="QZQ2403" s="14"/>
      <c r="QZR2403" s="14"/>
      <c r="QZS2403" s="14"/>
      <c r="QZT2403" s="14"/>
      <c r="QZU2403" s="14"/>
      <c r="QZV2403" s="14"/>
      <c r="QZW2403" s="14"/>
      <c r="QZX2403" s="14"/>
      <c r="QZY2403" s="14"/>
      <c r="QZZ2403" s="14"/>
      <c r="RAA2403" s="14"/>
      <c r="RAB2403" s="14"/>
      <c r="RAC2403" s="14"/>
      <c r="RAD2403" s="14"/>
      <c r="RAE2403" s="14"/>
      <c r="RAF2403" s="14"/>
      <c r="RAG2403" s="14"/>
      <c r="RAH2403" s="14"/>
      <c r="RAI2403" s="14"/>
      <c r="RAJ2403" s="14"/>
      <c r="RAK2403" s="14"/>
      <c r="RAL2403" s="14"/>
      <c r="RAM2403" s="14"/>
      <c r="RAN2403" s="14"/>
      <c r="RAO2403" s="14"/>
      <c r="RAP2403" s="14"/>
      <c r="RAQ2403" s="14"/>
      <c r="RAR2403" s="14"/>
      <c r="RAS2403" s="14"/>
      <c r="RAT2403" s="14"/>
      <c r="RAU2403" s="14"/>
      <c r="RAV2403" s="14"/>
      <c r="RAW2403" s="14"/>
      <c r="RAX2403" s="14"/>
      <c r="RAY2403" s="14"/>
      <c r="RAZ2403" s="14"/>
      <c r="RBA2403" s="14"/>
      <c r="RBB2403" s="14"/>
      <c r="RBC2403" s="14"/>
      <c r="RBD2403" s="14"/>
      <c r="RBE2403" s="14"/>
      <c r="RBF2403" s="14"/>
      <c r="RBG2403" s="14"/>
      <c r="RBH2403" s="14"/>
      <c r="RBI2403" s="14"/>
      <c r="RBJ2403" s="14"/>
      <c r="RBK2403" s="14"/>
      <c r="RBL2403" s="14"/>
      <c r="RBM2403" s="14"/>
      <c r="RBN2403" s="14"/>
      <c r="RBO2403" s="14"/>
      <c r="RBP2403" s="14"/>
      <c r="RBQ2403" s="14"/>
      <c r="RBR2403" s="14"/>
      <c r="RBS2403" s="14"/>
      <c r="RBT2403" s="14"/>
      <c r="RBU2403" s="14"/>
      <c r="RBV2403" s="14"/>
      <c r="RBW2403" s="14"/>
      <c r="RBX2403" s="14"/>
      <c r="RBY2403" s="14"/>
      <c r="RBZ2403" s="14"/>
      <c r="RCA2403" s="14"/>
      <c r="RCB2403" s="14"/>
      <c r="RCC2403" s="14"/>
      <c r="RCD2403" s="14"/>
      <c r="RCE2403" s="14"/>
      <c r="RCF2403" s="14"/>
      <c r="RCG2403" s="14"/>
      <c r="RCH2403" s="14"/>
      <c r="RCI2403" s="14"/>
      <c r="RCJ2403" s="14"/>
      <c r="RCK2403" s="14"/>
      <c r="RCL2403" s="14"/>
      <c r="RCM2403" s="14"/>
      <c r="RCN2403" s="14"/>
      <c r="RCO2403" s="14"/>
      <c r="RCP2403" s="14"/>
      <c r="RCQ2403" s="14"/>
      <c r="RCR2403" s="14"/>
      <c r="RCS2403" s="14"/>
      <c r="RCT2403" s="14"/>
      <c r="RCU2403" s="14"/>
      <c r="RCV2403" s="14"/>
      <c r="RCW2403" s="14"/>
      <c r="RCX2403" s="14"/>
      <c r="RCY2403" s="14"/>
      <c r="RCZ2403" s="14"/>
      <c r="RDA2403" s="14"/>
      <c r="RDB2403" s="14"/>
      <c r="RDC2403" s="14"/>
      <c r="RDD2403" s="14"/>
      <c r="RDE2403" s="14"/>
      <c r="RDF2403" s="14"/>
      <c r="RDG2403" s="14"/>
      <c r="RDH2403" s="14"/>
      <c r="RDI2403" s="14"/>
      <c r="RDJ2403" s="14"/>
      <c r="RDK2403" s="14"/>
      <c r="RDL2403" s="14"/>
      <c r="RDM2403" s="14"/>
      <c r="RDN2403" s="14"/>
      <c r="RDO2403" s="14"/>
      <c r="RDP2403" s="14"/>
      <c r="RDQ2403" s="14"/>
      <c r="RDR2403" s="14"/>
      <c r="RDS2403" s="14"/>
      <c r="RDT2403" s="14"/>
      <c r="RDU2403" s="14"/>
      <c r="RDV2403" s="14"/>
      <c r="RDW2403" s="14"/>
      <c r="RDX2403" s="14"/>
      <c r="RDY2403" s="14"/>
      <c r="RDZ2403" s="14"/>
      <c r="REA2403" s="14"/>
      <c r="REB2403" s="14"/>
      <c r="REC2403" s="14"/>
      <c r="RED2403" s="14"/>
      <c r="REE2403" s="14"/>
      <c r="REF2403" s="14"/>
      <c r="REG2403" s="14"/>
      <c r="REH2403" s="14"/>
      <c r="REI2403" s="14"/>
      <c r="REJ2403" s="14"/>
      <c r="REK2403" s="14"/>
      <c r="REL2403" s="14"/>
      <c r="REM2403" s="14"/>
      <c r="REN2403" s="14"/>
      <c r="REO2403" s="14"/>
      <c r="REP2403" s="14"/>
      <c r="REQ2403" s="14"/>
      <c r="RER2403" s="14"/>
      <c r="RES2403" s="14"/>
      <c r="RET2403" s="14"/>
      <c r="REU2403" s="14"/>
      <c r="REV2403" s="14"/>
      <c r="REW2403" s="14"/>
      <c r="REX2403" s="14"/>
      <c r="REY2403" s="14"/>
      <c r="REZ2403" s="14"/>
      <c r="RFA2403" s="14"/>
      <c r="RFB2403" s="14"/>
      <c r="RFC2403" s="14"/>
      <c r="RFD2403" s="14"/>
      <c r="RFE2403" s="14"/>
      <c r="RFF2403" s="14"/>
      <c r="RFG2403" s="14"/>
      <c r="RFH2403" s="14"/>
      <c r="RFI2403" s="14"/>
      <c r="RFJ2403" s="14"/>
      <c r="RFK2403" s="14"/>
      <c r="RFL2403" s="14"/>
      <c r="RFM2403" s="14"/>
      <c r="RFN2403" s="14"/>
      <c r="RFO2403" s="14"/>
      <c r="RFP2403" s="14"/>
      <c r="RFQ2403" s="14"/>
      <c r="RFR2403" s="14"/>
      <c r="RFS2403" s="14"/>
      <c r="RFT2403" s="14"/>
      <c r="RFU2403" s="14"/>
      <c r="RFV2403" s="14"/>
      <c r="RFW2403" s="14"/>
      <c r="RFX2403" s="14"/>
      <c r="RFY2403" s="14"/>
      <c r="RFZ2403" s="14"/>
      <c r="RGA2403" s="14"/>
      <c r="RGB2403" s="14"/>
      <c r="RGC2403" s="14"/>
      <c r="RGD2403" s="14"/>
      <c r="RGE2403" s="14"/>
      <c r="RGF2403" s="14"/>
      <c r="RGG2403" s="14"/>
      <c r="RGH2403" s="14"/>
      <c r="RGI2403" s="14"/>
      <c r="RGJ2403" s="14"/>
      <c r="RGK2403" s="14"/>
      <c r="RGL2403" s="14"/>
      <c r="RGM2403" s="14"/>
      <c r="RGN2403" s="14"/>
      <c r="RGO2403" s="14"/>
      <c r="RGP2403" s="14"/>
      <c r="RGQ2403" s="14"/>
      <c r="RGR2403" s="14"/>
      <c r="RGS2403" s="14"/>
      <c r="RGT2403" s="14"/>
      <c r="RGU2403" s="14"/>
      <c r="RGV2403" s="14"/>
      <c r="RGW2403" s="14"/>
      <c r="RGX2403" s="14"/>
      <c r="RGY2403" s="14"/>
      <c r="RGZ2403" s="14"/>
      <c r="RHA2403" s="14"/>
      <c r="RHB2403" s="14"/>
      <c r="RHC2403" s="14"/>
      <c r="RHD2403" s="14"/>
      <c r="RHE2403" s="14"/>
      <c r="RHF2403" s="14"/>
      <c r="RHG2403" s="14"/>
      <c r="RHH2403" s="14"/>
      <c r="RHI2403" s="14"/>
      <c r="RHJ2403" s="14"/>
      <c r="RHK2403" s="14"/>
      <c r="RHL2403" s="14"/>
      <c r="RHM2403" s="14"/>
      <c r="RHN2403" s="14"/>
      <c r="RHO2403" s="14"/>
      <c r="RHP2403" s="14"/>
      <c r="RHQ2403" s="14"/>
      <c r="RHR2403" s="14"/>
      <c r="RHS2403" s="14"/>
      <c r="RHT2403" s="14"/>
      <c r="RHU2403" s="14"/>
      <c r="RHV2403" s="14"/>
      <c r="RHW2403" s="14"/>
      <c r="RHX2403" s="14"/>
      <c r="RHY2403" s="14"/>
      <c r="RHZ2403" s="14"/>
      <c r="RIA2403" s="14"/>
      <c r="RIB2403" s="14"/>
      <c r="RIC2403" s="14"/>
      <c r="RID2403" s="14"/>
      <c r="RIE2403" s="14"/>
      <c r="RIF2403" s="14"/>
      <c r="RIG2403" s="14"/>
      <c r="RIH2403" s="14"/>
      <c r="RII2403" s="14"/>
      <c r="RIJ2403" s="14"/>
      <c r="RIK2403" s="14"/>
      <c r="RIL2403" s="14"/>
      <c r="RIM2403" s="14"/>
      <c r="RIN2403" s="14"/>
      <c r="RIO2403" s="14"/>
      <c r="RIP2403" s="14"/>
      <c r="RIQ2403" s="14"/>
      <c r="RIR2403" s="14"/>
      <c r="RIS2403" s="14"/>
      <c r="RIT2403" s="14"/>
      <c r="RIU2403" s="14"/>
      <c r="RIV2403" s="14"/>
      <c r="RIW2403" s="14"/>
      <c r="RIX2403" s="14"/>
      <c r="RIY2403" s="14"/>
      <c r="RIZ2403" s="14"/>
      <c r="RJA2403" s="14"/>
      <c r="RJB2403" s="14"/>
      <c r="RJC2403" s="14"/>
      <c r="RJD2403" s="14"/>
      <c r="RJE2403" s="14"/>
      <c r="RJF2403" s="14"/>
      <c r="RJG2403" s="14"/>
      <c r="RJH2403" s="14"/>
      <c r="RJI2403" s="14"/>
      <c r="RJJ2403" s="14"/>
      <c r="RJK2403" s="14"/>
      <c r="RJL2403" s="14"/>
      <c r="RJM2403" s="14"/>
      <c r="RJN2403" s="14"/>
      <c r="RJO2403" s="14"/>
      <c r="RJP2403" s="14"/>
      <c r="RJQ2403" s="14"/>
      <c r="RJR2403" s="14"/>
      <c r="RJS2403" s="14"/>
      <c r="RJT2403" s="14"/>
      <c r="RJU2403" s="14"/>
      <c r="RJV2403" s="14"/>
      <c r="RJW2403" s="14"/>
      <c r="RJX2403" s="14"/>
      <c r="RJY2403" s="14"/>
      <c r="RJZ2403" s="14"/>
      <c r="RKA2403" s="14"/>
      <c r="RKB2403" s="14"/>
      <c r="RKC2403" s="14"/>
      <c r="RKD2403" s="14"/>
      <c r="RKE2403" s="14"/>
      <c r="RKF2403" s="14"/>
      <c r="RKG2403" s="14"/>
      <c r="RKH2403" s="14"/>
      <c r="RKI2403" s="14"/>
      <c r="RKJ2403" s="14"/>
      <c r="RKK2403" s="14"/>
      <c r="RKL2403" s="14"/>
      <c r="RKM2403" s="14"/>
      <c r="RKN2403" s="14"/>
      <c r="RKO2403" s="14"/>
      <c r="RKP2403" s="14"/>
      <c r="RKQ2403" s="14"/>
      <c r="RKR2403" s="14"/>
      <c r="RKS2403" s="14"/>
      <c r="RKT2403" s="14"/>
      <c r="RKU2403" s="14"/>
      <c r="RKV2403" s="14"/>
      <c r="RKW2403" s="14"/>
      <c r="RKX2403" s="14"/>
      <c r="RKY2403" s="14"/>
      <c r="RKZ2403" s="14"/>
      <c r="RLA2403" s="14"/>
      <c r="RLB2403" s="14"/>
      <c r="RLC2403" s="14"/>
      <c r="RLD2403" s="14"/>
      <c r="RLE2403" s="14"/>
      <c r="RLF2403" s="14"/>
      <c r="RLG2403" s="14"/>
      <c r="RLH2403" s="14"/>
      <c r="RLI2403" s="14"/>
      <c r="RLJ2403" s="14"/>
      <c r="RLK2403" s="14"/>
      <c r="RLL2403" s="14"/>
      <c r="RLM2403" s="14"/>
      <c r="RLN2403" s="14"/>
      <c r="RLO2403" s="14"/>
      <c r="RLP2403" s="14"/>
      <c r="RLQ2403" s="14"/>
      <c r="RLR2403" s="14"/>
      <c r="RLS2403" s="14"/>
      <c r="RLT2403" s="14"/>
      <c r="RLU2403" s="14"/>
      <c r="RLV2403" s="14"/>
      <c r="RLW2403" s="14"/>
      <c r="RLX2403" s="14"/>
      <c r="RLY2403" s="14"/>
      <c r="RLZ2403" s="14"/>
      <c r="RMA2403" s="14"/>
      <c r="RMB2403" s="14"/>
      <c r="RMC2403" s="14"/>
      <c r="RMD2403" s="14"/>
      <c r="RME2403" s="14"/>
      <c r="RMF2403" s="14"/>
      <c r="RMG2403" s="14"/>
      <c r="RMH2403" s="14"/>
      <c r="RMI2403" s="14"/>
      <c r="RMJ2403" s="14"/>
      <c r="RMK2403" s="14"/>
      <c r="RML2403" s="14"/>
      <c r="RMM2403" s="14"/>
      <c r="RMN2403" s="14"/>
      <c r="RMO2403" s="14"/>
      <c r="RMP2403" s="14"/>
      <c r="RMQ2403" s="14"/>
      <c r="RMR2403" s="14"/>
      <c r="RMS2403" s="14"/>
      <c r="RMT2403" s="14"/>
      <c r="RMU2403" s="14"/>
      <c r="RMV2403" s="14"/>
      <c r="RMW2403" s="14"/>
      <c r="RMX2403" s="14"/>
      <c r="RMY2403" s="14"/>
      <c r="RMZ2403" s="14"/>
      <c r="RNA2403" s="14"/>
      <c r="RNB2403" s="14"/>
      <c r="RNC2403" s="14"/>
      <c r="RND2403" s="14"/>
      <c r="RNE2403" s="14"/>
      <c r="RNF2403" s="14"/>
      <c r="RNG2403" s="14"/>
      <c r="RNH2403" s="14"/>
      <c r="RNI2403" s="14"/>
      <c r="RNJ2403" s="14"/>
      <c r="RNK2403" s="14"/>
      <c r="RNL2403" s="14"/>
      <c r="RNM2403" s="14"/>
      <c r="RNN2403" s="14"/>
      <c r="RNO2403" s="14"/>
      <c r="RNP2403" s="14"/>
      <c r="RNQ2403" s="14"/>
      <c r="RNR2403" s="14"/>
      <c r="RNS2403" s="14"/>
      <c r="RNT2403" s="14"/>
      <c r="RNU2403" s="14"/>
      <c r="RNV2403" s="14"/>
      <c r="RNW2403" s="14"/>
      <c r="RNX2403" s="14"/>
      <c r="RNY2403" s="14"/>
      <c r="RNZ2403" s="14"/>
      <c r="ROA2403" s="14"/>
      <c r="ROB2403" s="14"/>
      <c r="ROC2403" s="14"/>
      <c r="ROD2403" s="14"/>
      <c r="ROE2403" s="14"/>
      <c r="ROF2403" s="14"/>
      <c r="ROG2403" s="14"/>
      <c r="ROH2403" s="14"/>
      <c r="ROI2403" s="14"/>
      <c r="ROJ2403" s="14"/>
      <c r="ROK2403" s="14"/>
      <c r="ROL2403" s="14"/>
      <c r="ROM2403" s="14"/>
      <c r="RON2403" s="14"/>
      <c r="ROO2403" s="14"/>
      <c r="ROP2403" s="14"/>
      <c r="ROQ2403" s="14"/>
      <c r="ROR2403" s="14"/>
      <c r="ROS2403" s="14"/>
      <c r="ROT2403" s="14"/>
      <c r="ROU2403" s="14"/>
      <c r="ROV2403" s="14"/>
      <c r="ROW2403" s="14"/>
      <c r="ROX2403" s="14"/>
      <c r="ROY2403" s="14"/>
      <c r="ROZ2403" s="14"/>
      <c r="RPA2403" s="14"/>
      <c r="RPB2403" s="14"/>
      <c r="RPC2403" s="14"/>
      <c r="RPD2403" s="14"/>
      <c r="RPE2403" s="14"/>
      <c r="RPF2403" s="14"/>
      <c r="RPG2403" s="14"/>
      <c r="RPH2403" s="14"/>
      <c r="RPI2403" s="14"/>
      <c r="RPJ2403" s="14"/>
      <c r="RPK2403" s="14"/>
      <c r="RPL2403" s="14"/>
      <c r="RPM2403" s="14"/>
      <c r="RPN2403" s="14"/>
      <c r="RPO2403" s="14"/>
      <c r="RPP2403" s="14"/>
      <c r="RPQ2403" s="14"/>
      <c r="RPR2403" s="14"/>
      <c r="RPS2403" s="14"/>
      <c r="RPT2403" s="14"/>
      <c r="RPU2403" s="14"/>
      <c r="RPV2403" s="14"/>
      <c r="RPW2403" s="14"/>
      <c r="RPX2403" s="14"/>
      <c r="RPY2403" s="14"/>
      <c r="RPZ2403" s="14"/>
      <c r="RQA2403" s="14"/>
      <c r="RQB2403" s="14"/>
      <c r="RQC2403" s="14"/>
      <c r="RQD2403" s="14"/>
      <c r="RQE2403" s="14"/>
      <c r="RQF2403" s="14"/>
      <c r="RQG2403" s="14"/>
      <c r="RQH2403" s="14"/>
      <c r="RQI2403" s="14"/>
      <c r="RQJ2403" s="14"/>
      <c r="RQK2403" s="14"/>
      <c r="RQL2403" s="14"/>
      <c r="RQM2403" s="14"/>
      <c r="RQN2403" s="14"/>
      <c r="RQO2403" s="14"/>
      <c r="RQP2403" s="14"/>
      <c r="RQQ2403" s="14"/>
      <c r="RQR2403" s="14"/>
      <c r="RQS2403" s="14"/>
      <c r="RQT2403" s="14"/>
      <c r="RQU2403" s="14"/>
      <c r="RQV2403" s="14"/>
      <c r="RQW2403" s="14"/>
      <c r="RQX2403" s="14"/>
      <c r="RQY2403" s="14"/>
      <c r="RQZ2403" s="14"/>
      <c r="RRA2403" s="14"/>
      <c r="RRB2403" s="14"/>
      <c r="RRC2403" s="14"/>
      <c r="RRD2403" s="14"/>
      <c r="RRE2403" s="14"/>
      <c r="RRF2403" s="14"/>
      <c r="RRG2403" s="14"/>
      <c r="RRH2403" s="14"/>
      <c r="RRI2403" s="14"/>
      <c r="RRJ2403" s="14"/>
      <c r="RRK2403" s="14"/>
      <c r="RRL2403" s="14"/>
      <c r="RRM2403" s="14"/>
      <c r="RRN2403" s="14"/>
      <c r="RRO2403" s="14"/>
      <c r="RRP2403" s="14"/>
      <c r="RRQ2403" s="14"/>
      <c r="RRR2403" s="14"/>
      <c r="RRS2403" s="14"/>
      <c r="RRT2403" s="14"/>
      <c r="RRU2403" s="14"/>
      <c r="RRV2403" s="14"/>
      <c r="RRW2403" s="14"/>
      <c r="RRX2403" s="14"/>
      <c r="RRY2403" s="14"/>
      <c r="RRZ2403" s="14"/>
      <c r="RSA2403" s="14"/>
      <c r="RSB2403" s="14"/>
      <c r="RSC2403" s="14"/>
      <c r="RSD2403" s="14"/>
      <c r="RSE2403" s="14"/>
      <c r="RSF2403" s="14"/>
      <c r="RSG2403" s="14"/>
      <c r="RSH2403" s="14"/>
      <c r="RSI2403" s="14"/>
      <c r="RSJ2403" s="14"/>
      <c r="RSK2403" s="14"/>
      <c r="RSL2403" s="14"/>
      <c r="RSM2403" s="14"/>
      <c r="RSN2403" s="14"/>
      <c r="RSO2403" s="14"/>
      <c r="RSP2403" s="14"/>
      <c r="RSQ2403" s="14"/>
      <c r="RSR2403" s="14"/>
      <c r="RSS2403" s="14"/>
      <c r="RST2403" s="14"/>
      <c r="RSU2403" s="14"/>
      <c r="RSV2403" s="14"/>
      <c r="RSW2403" s="14"/>
      <c r="RSX2403" s="14"/>
      <c r="RSY2403" s="14"/>
      <c r="RSZ2403" s="14"/>
      <c r="RTA2403" s="14"/>
      <c r="RTB2403" s="14"/>
      <c r="RTC2403" s="14"/>
      <c r="RTD2403" s="14"/>
      <c r="RTE2403" s="14"/>
      <c r="RTF2403" s="14"/>
      <c r="RTG2403" s="14"/>
      <c r="RTH2403" s="14"/>
      <c r="RTI2403" s="14"/>
      <c r="RTJ2403" s="14"/>
      <c r="RTK2403" s="14"/>
      <c r="RTL2403" s="14"/>
      <c r="RTM2403" s="14"/>
      <c r="RTN2403" s="14"/>
      <c r="RTO2403" s="14"/>
      <c r="RTP2403" s="14"/>
      <c r="RTQ2403" s="14"/>
      <c r="RTR2403" s="14"/>
      <c r="RTS2403" s="14"/>
      <c r="RTT2403" s="14"/>
      <c r="RTU2403" s="14"/>
      <c r="RTV2403" s="14"/>
      <c r="RTW2403" s="14"/>
      <c r="RTX2403" s="14"/>
      <c r="RTY2403" s="14"/>
      <c r="RTZ2403" s="14"/>
      <c r="RUA2403" s="14"/>
      <c r="RUB2403" s="14"/>
      <c r="RUC2403" s="14"/>
      <c r="RUD2403" s="14"/>
      <c r="RUE2403" s="14"/>
      <c r="RUF2403" s="14"/>
      <c r="RUG2403" s="14"/>
      <c r="RUH2403" s="14"/>
      <c r="RUI2403" s="14"/>
      <c r="RUJ2403" s="14"/>
      <c r="RUK2403" s="14"/>
      <c r="RUL2403" s="14"/>
      <c r="RUM2403" s="14"/>
      <c r="RUN2403" s="14"/>
      <c r="RUO2403" s="14"/>
      <c r="RUP2403" s="14"/>
      <c r="RUQ2403" s="14"/>
      <c r="RUR2403" s="14"/>
      <c r="RUS2403" s="14"/>
      <c r="RUT2403" s="14"/>
      <c r="RUU2403" s="14"/>
      <c r="RUV2403" s="14"/>
      <c r="RUW2403" s="14"/>
      <c r="RUX2403" s="14"/>
      <c r="RUY2403" s="14"/>
      <c r="RUZ2403" s="14"/>
      <c r="RVA2403" s="14"/>
      <c r="RVB2403" s="14"/>
      <c r="RVC2403" s="14"/>
      <c r="RVD2403" s="14"/>
      <c r="RVE2403" s="14"/>
      <c r="RVF2403" s="14"/>
      <c r="RVG2403" s="14"/>
      <c r="RVH2403" s="14"/>
      <c r="RVI2403" s="14"/>
      <c r="RVJ2403" s="14"/>
      <c r="RVK2403" s="14"/>
      <c r="RVL2403" s="14"/>
      <c r="RVM2403" s="14"/>
      <c r="RVN2403" s="14"/>
      <c r="RVO2403" s="14"/>
      <c r="RVP2403" s="14"/>
      <c r="RVQ2403" s="14"/>
      <c r="RVR2403" s="14"/>
      <c r="RVS2403" s="14"/>
      <c r="RVT2403" s="14"/>
      <c r="RVU2403" s="14"/>
      <c r="RVV2403" s="14"/>
      <c r="RVW2403" s="14"/>
      <c r="RVX2403" s="14"/>
      <c r="RVY2403" s="14"/>
      <c r="RVZ2403" s="14"/>
      <c r="RWA2403" s="14"/>
      <c r="RWB2403" s="14"/>
      <c r="RWC2403" s="14"/>
      <c r="RWD2403" s="14"/>
      <c r="RWE2403" s="14"/>
      <c r="RWF2403" s="14"/>
      <c r="RWG2403" s="14"/>
      <c r="RWH2403" s="14"/>
      <c r="RWI2403" s="14"/>
      <c r="RWJ2403" s="14"/>
      <c r="RWK2403" s="14"/>
      <c r="RWL2403" s="14"/>
      <c r="RWM2403" s="14"/>
      <c r="RWN2403" s="14"/>
      <c r="RWO2403" s="14"/>
      <c r="RWP2403" s="14"/>
      <c r="RWQ2403" s="14"/>
      <c r="RWR2403" s="14"/>
      <c r="RWS2403" s="14"/>
      <c r="RWT2403" s="14"/>
      <c r="RWU2403" s="14"/>
      <c r="RWV2403" s="14"/>
      <c r="RWW2403" s="14"/>
      <c r="RWX2403" s="14"/>
      <c r="RWY2403" s="14"/>
      <c r="RWZ2403" s="14"/>
      <c r="RXA2403" s="14"/>
      <c r="RXB2403" s="14"/>
      <c r="RXC2403" s="14"/>
      <c r="RXD2403" s="14"/>
      <c r="RXE2403" s="14"/>
      <c r="RXF2403" s="14"/>
      <c r="RXG2403" s="14"/>
      <c r="RXH2403" s="14"/>
      <c r="RXI2403" s="14"/>
      <c r="RXJ2403" s="14"/>
      <c r="RXK2403" s="14"/>
      <c r="RXL2403" s="14"/>
      <c r="RXM2403" s="14"/>
      <c r="RXN2403" s="14"/>
      <c r="RXO2403" s="14"/>
      <c r="RXP2403" s="14"/>
      <c r="RXQ2403" s="14"/>
      <c r="RXR2403" s="14"/>
      <c r="RXS2403" s="14"/>
      <c r="RXT2403" s="14"/>
      <c r="RXU2403" s="14"/>
      <c r="RXV2403" s="14"/>
      <c r="RXW2403" s="14"/>
      <c r="RXX2403" s="14"/>
      <c r="RXY2403" s="14"/>
      <c r="RXZ2403" s="14"/>
      <c r="RYA2403" s="14"/>
      <c r="RYB2403" s="14"/>
      <c r="RYC2403" s="14"/>
      <c r="RYD2403" s="14"/>
      <c r="RYE2403" s="14"/>
      <c r="RYF2403" s="14"/>
      <c r="RYG2403" s="14"/>
      <c r="RYH2403" s="14"/>
      <c r="RYI2403" s="14"/>
      <c r="RYJ2403" s="14"/>
      <c r="RYK2403" s="14"/>
      <c r="RYL2403" s="14"/>
      <c r="RYM2403" s="14"/>
      <c r="RYN2403" s="14"/>
      <c r="RYO2403" s="14"/>
      <c r="RYP2403" s="14"/>
      <c r="RYQ2403" s="14"/>
      <c r="RYR2403" s="14"/>
      <c r="RYS2403" s="14"/>
      <c r="RYT2403" s="14"/>
      <c r="RYU2403" s="14"/>
      <c r="RYV2403" s="14"/>
      <c r="RYW2403" s="14"/>
      <c r="RYX2403" s="14"/>
      <c r="RYY2403" s="14"/>
      <c r="RYZ2403" s="14"/>
      <c r="RZA2403" s="14"/>
      <c r="RZB2403" s="14"/>
      <c r="RZC2403" s="14"/>
      <c r="RZD2403" s="14"/>
      <c r="RZE2403" s="14"/>
      <c r="RZF2403" s="14"/>
      <c r="RZG2403" s="14"/>
      <c r="RZH2403" s="14"/>
      <c r="RZI2403" s="14"/>
      <c r="RZJ2403" s="14"/>
      <c r="RZK2403" s="14"/>
      <c r="RZL2403" s="14"/>
      <c r="RZM2403" s="14"/>
      <c r="RZN2403" s="14"/>
      <c r="RZO2403" s="14"/>
      <c r="RZP2403" s="14"/>
      <c r="RZQ2403" s="14"/>
      <c r="RZR2403" s="14"/>
      <c r="RZS2403" s="14"/>
      <c r="RZT2403" s="14"/>
      <c r="RZU2403" s="14"/>
      <c r="RZV2403" s="14"/>
      <c r="RZW2403" s="14"/>
      <c r="RZX2403" s="14"/>
      <c r="RZY2403" s="14"/>
      <c r="RZZ2403" s="14"/>
      <c r="SAA2403" s="14"/>
      <c r="SAB2403" s="14"/>
      <c r="SAC2403" s="14"/>
      <c r="SAD2403" s="14"/>
      <c r="SAE2403" s="14"/>
      <c r="SAF2403" s="14"/>
      <c r="SAG2403" s="14"/>
      <c r="SAH2403" s="14"/>
      <c r="SAI2403" s="14"/>
      <c r="SAJ2403" s="14"/>
      <c r="SAK2403" s="14"/>
      <c r="SAL2403" s="14"/>
      <c r="SAM2403" s="14"/>
      <c r="SAN2403" s="14"/>
      <c r="SAO2403" s="14"/>
      <c r="SAP2403" s="14"/>
      <c r="SAQ2403" s="14"/>
      <c r="SAR2403" s="14"/>
      <c r="SAS2403" s="14"/>
      <c r="SAT2403" s="14"/>
      <c r="SAU2403" s="14"/>
      <c r="SAV2403" s="14"/>
      <c r="SAW2403" s="14"/>
      <c r="SAX2403" s="14"/>
      <c r="SAY2403" s="14"/>
      <c r="SAZ2403" s="14"/>
      <c r="SBA2403" s="14"/>
      <c r="SBB2403" s="14"/>
      <c r="SBC2403" s="14"/>
      <c r="SBD2403" s="14"/>
      <c r="SBE2403" s="14"/>
      <c r="SBF2403" s="14"/>
      <c r="SBG2403" s="14"/>
      <c r="SBH2403" s="14"/>
      <c r="SBI2403" s="14"/>
      <c r="SBJ2403" s="14"/>
      <c r="SBK2403" s="14"/>
      <c r="SBL2403" s="14"/>
      <c r="SBM2403" s="14"/>
      <c r="SBN2403" s="14"/>
      <c r="SBO2403" s="14"/>
      <c r="SBP2403" s="14"/>
      <c r="SBQ2403" s="14"/>
      <c r="SBR2403" s="14"/>
      <c r="SBS2403" s="14"/>
      <c r="SBT2403" s="14"/>
      <c r="SBU2403" s="14"/>
      <c r="SBV2403" s="14"/>
      <c r="SBW2403" s="14"/>
      <c r="SBX2403" s="14"/>
      <c r="SBY2403" s="14"/>
      <c r="SBZ2403" s="14"/>
      <c r="SCA2403" s="14"/>
      <c r="SCB2403" s="14"/>
      <c r="SCC2403" s="14"/>
      <c r="SCD2403" s="14"/>
      <c r="SCE2403" s="14"/>
      <c r="SCF2403" s="14"/>
      <c r="SCG2403" s="14"/>
      <c r="SCH2403" s="14"/>
      <c r="SCI2403" s="14"/>
      <c r="SCJ2403" s="14"/>
      <c r="SCK2403" s="14"/>
      <c r="SCL2403" s="14"/>
      <c r="SCM2403" s="14"/>
      <c r="SCN2403" s="14"/>
      <c r="SCO2403" s="14"/>
      <c r="SCP2403" s="14"/>
      <c r="SCQ2403" s="14"/>
      <c r="SCR2403" s="14"/>
      <c r="SCS2403" s="14"/>
      <c r="SCT2403" s="14"/>
      <c r="SCU2403" s="14"/>
      <c r="SCV2403" s="14"/>
      <c r="SCW2403" s="14"/>
      <c r="SCX2403" s="14"/>
      <c r="SCY2403" s="14"/>
      <c r="SCZ2403" s="14"/>
      <c r="SDA2403" s="14"/>
      <c r="SDB2403" s="14"/>
      <c r="SDC2403" s="14"/>
      <c r="SDD2403" s="14"/>
      <c r="SDE2403" s="14"/>
      <c r="SDF2403" s="14"/>
      <c r="SDG2403" s="14"/>
      <c r="SDH2403" s="14"/>
      <c r="SDI2403" s="14"/>
      <c r="SDJ2403" s="14"/>
      <c r="SDK2403" s="14"/>
      <c r="SDL2403" s="14"/>
      <c r="SDM2403" s="14"/>
      <c r="SDN2403" s="14"/>
      <c r="SDO2403" s="14"/>
      <c r="SDP2403" s="14"/>
      <c r="SDQ2403" s="14"/>
      <c r="SDR2403" s="14"/>
      <c r="SDS2403" s="14"/>
      <c r="SDT2403" s="14"/>
      <c r="SDU2403" s="14"/>
      <c r="SDV2403" s="14"/>
      <c r="SDW2403" s="14"/>
      <c r="SDX2403" s="14"/>
      <c r="SDY2403" s="14"/>
      <c r="SDZ2403" s="14"/>
      <c r="SEA2403" s="14"/>
      <c r="SEB2403" s="14"/>
      <c r="SEC2403" s="14"/>
      <c r="SED2403" s="14"/>
      <c r="SEE2403" s="14"/>
      <c r="SEF2403" s="14"/>
      <c r="SEG2403" s="14"/>
      <c r="SEH2403" s="14"/>
      <c r="SEI2403" s="14"/>
      <c r="SEJ2403" s="14"/>
      <c r="SEK2403" s="14"/>
      <c r="SEL2403" s="14"/>
      <c r="SEM2403" s="14"/>
      <c r="SEN2403" s="14"/>
      <c r="SEO2403" s="14"/>
      <c r="SEP2403" s="14"/>
      <c r="SEQ2403" s="14"/>
      <c r="SER2403" s="14"/>
      <c r="SES2403" s="14"/>
      <c r="SET2403" s="14"/>
      <c r="SEU2403" s="14"/>
      <c r="SEV2403" s="14"/>
      <c r="SEW2403" s="14"/>
      <c r="SEX2403" s="14"/>
      <c r="SEY2403" s="14"/>
      <c r="SEZ2403" s="14"/>
      <c r="SFA2403" s="14"/>
      <c r="SFB2403" s="14"/>
      <c r="SFC2403" s="14"/>
      <c r="SFD2403" s="14"/>
      <c r="SFE2403" s="14"/>
      <c r="SFF2403" s="14"/>
      <c r="SFG2403" s="14"/>
      <c r="SFH2403" s="14"/>
      <c r="SFI2403" s="14"/>
      <c r="SFJ2403" s="14"/>
      <c r="SFK2403" s="14"/>
      <c r="SFL2403" s="14"/>
      <c r="SFM2403" s="14"/>
      <c r="SFN2403" s="14"/>
      <c r="SFO2403" s="14"/>
      <c r="SFP2403" s="14"/>
      <c r="SFQ2403" s="14"/>
      <c r="SFR2403" s="14"/>
      <c r="SFS2403" s="14"/>
      <c r="SFT2403" s="14"/>
      <c r="SFU2403" s="14"/>
      <c r="SFV2403" s="14"/>
      <c r="SFW2403" s="14"/>
      <c r="SFX2403" s="14"/>
      <c r="SFY2403" s="14"/>
      <c r="SFZ2403" s="14"/>
      <c r="SGA2403" s="14"/>
      <c r="SGB2403" s="14"/>
      <c r="SGC2403" s="14"/>
      <c r="SGD2403" s="14"/>
      <c r="SGE2403" s="14"/>
      <c r="SGF2403" s="14"/>
      <c r="SGG2403" s="14"/>
      <c r="SGH2403" s="14"/>
      <c r="SGI2403" s="14"/>
      <c r="SGJ2403" s="14"/>
      <c r="SGK2403" s="14"/>
      <c r="SGL2403" s="14"/>
      <c r="SGM2403" s="14"/>
      <c r="SGN2403" s="14"/>
      <c r="SGO2403" s="14"/>
      <c r="SGP2403" s="14"/>
      <c r="SGQ2403" s="14"/>
      <c r="SGR2403" s="14"/>
      <c r="SGS2403" s="14"/>
      <c r="SGT2403" s="14"/>
      <c r="SGU2403" s="14"/>
      <c r="SGV2403" s="14"/>
      <c r="SGW2403" s="14"/>
      <c r="SGX2403" s="14"/>
      <c r="SGY2403" s="14"/>
      <c r="SGZ2403" s="14"/>
      <c r="SHA2403" s="14"/>
      <c r="SHB2403" s="14"/>
      <c r="SHC2403" s="14"/>
      <c r="SHD2403" s="14"/>
      <c r="SHE2403" s="14"/>
      <c r="SHF2403" s="14"/>
      <c r="SHG2403" s="14"/>
      <c r="SHH2403" s="14"/>
      <c r="SHI2403" s="14"/>
      <c r="SHJ2403" s="14"/>
      <c r="SHK2403" s="14"/>
      <c r="SHL2403" s="14"/>
      <c r="SHM2403" s="14"/>
      <c r="SHN2403" s="14"/>
      <c r="SHO2403" s="14"/>
      <c r="SHP2403" s="14"/>
      <c r="SHQ2403" s="14"/>
      <c r="SHR2403" s="14"/>
      <c r="SHS2403" s="14"/>
      <c r="SHT2403" s="14"/>
      <c r="SHU2403" s="14"/>
      <c r="SHV2403" s="14"/>
      <c r="SHW2403" s="14"/>
      <c r="SHX2403" s="14"/>
      <c r="SHY2403" s="14"/>
      <c r="SHZ2403" s="14"/>
      <c r="SIA2403" s="14"/>
      <c r="SIB2403" s="14"/>
      <c r="SIC2403" s="14"/>
      <c r="SID2403" s="14"/>
      <c r="SIE2403" s="14"/>
      <c r="SIF2403" s="14"/>
      <c r="SIG2403" s="14"/>
      <c r="SIH2403" s="14"/>
      <c r="SII2403" s="14"/>
      <c r="SIJ2403" s="14"/>
      <c r="SIK2403" s="14"/>
      <c r="SIL2403" s="14"/>
      <c r="SIM2403" s="14"/>
      <c r="SIN2403" s="14"/>
      <c r="SIO2403" s="14"/>
      <c r="SIP2403" s="14"/>
      <c r="SIQ2403" s="14"/>
      <c r="SIR2403" s="14"/>
      <c r="SIS2403" s="14"/>
      <c r="SIT2403" s="14"/>
      <c r="SIU2403" s="14"/>
      <c r="SIV2403" s="14"/>
      <c r="SIW2403" s="14"/>
      <c r="SIX2403" s="14"/>
      <c r="SIY2403" s="14"/>
      <c r="SIZ2403" s="14"/>
      <c r="SJA2403" s="14"/>
      <c r="SJB2403" s="14"/>
      <c r="SJC2403" s="14"/>
      <c r="SJD2403" s="14"/>
      <c r="SJE2403" s="14"/>
      <c r="SJF2403" s="14"/>
      <c r="SJG2403" s="14"/>
      <c r="SJH2403" s="14"/>
      <c r="SJI2403" s="14"/>
      <c r="SJJ2403" s="14"/>
      <c r="SJK2403" s="14"/>
      <c r="SJL2403" s="14"/>
      <c r="SJM2403" s="14"/>
      <c r="SJN2403" s="14"/>
      <c r="SJO2403" s="14"/>
      <c r="SJP2403" s="14"/>
      <c r="SJQ2403" s="14"/>
      <c r="SJR2403" s="14"/>
      <c r="SJS2403" s="14"/>
      <c r="SJT2403" s="14"/>
      <c r="SJU2403" s="14"/>
      <c r="SJV2403" s="14"/>
      <c r="SJW2403" s="14"/>
      <c r="SJX2403" s="14"/>
      <c r="SJY2403" s="14"/>
      <c r="SJZ2403" s="14"/>
      <c r="SKA2403" s="14"/>
      <c r="SKB2403" s="14"/>
      <c r="SKC2403" s="14"/>
      <c r="SKD2403" s="14"/>
      <c r="SKE2403" s="14"/>
      <c r="SKF2403" s="14"/>
      <c r="SKG2403" s="14"/>
      <c r="SKH2403" s="14"/>
      <c r="SKI2403" s="14"/>
      <c r="SKJ2403" s="14"/>
      <c r="SKK2403" s="14"/>
      <c r="SKL2403" s="14"/>
      <c r="SKM2403" s="14"/>
      <c r="SKN2403" s="14"/>
      <c r="SKO2403" s="14"/>
      <c r="SKP2403" s="14"/>
      <c r="SKQ2403" s="14"/>
      <c r="SKR2403" s="14"/>
      <c r="SKS2403" s="14"/>
      <c r="SKT2403" s="14"/>
      <c r="SKU2403" s="14"/>
      <c r="SKV2403" s="14"/>
      <c r="SKW2403" s="14"/>
      <c r="SKX2403" s="14"/>
      <c r="SKY2403" s="14"/>
      <c r="SKZ2403" s="14"/>
      <c r="SLA2403" s="14"/>
      <c r="SLB2403" s="14"/>
      <c r="SLC2403" s="14"/>
      <c r="SLD2403" s="14"/>
      <c r="SLE2403" s="14"/>
      <c r="SLF2403" s="14"/>
      <c r="SLG2403" s="14"/>
      <c r="SLH2403" s="14"/>
      <c r="SLI2403" s="14"/>
      <c r="SLJ2403" s="14"/>
      <c r="SLK2403" s="14"/>
      <c r="SLL2403" s="14"/>
      <c r="SLM2403" s="14"/>
      <c r="SLN2403" s="14"/>
      <c r="SLO2403" s="14"/>
      <c r="SLP2403" s="14"/>
      <c r="SLQ2403" s="14"/>
      <c r="SLR2403" s="14"/>
      <c r="SLS2403" s="14"/>
      <c r="SLT2403" s="14"/>
      <c r="SLU2403" s="14"/>
      <c r="SLV2403" s="14"/>
      <c r="SLW2403" s="14"/>
      <c r="SLX2403" s="14"/>
      <c r="SLY2403" s="14"/>
      <c r="SLZ2403" s="14"/>
      <c r="SMA2403" s="14"/>
      <c r="SMB2403" s="14"/>
      <c r="SMC2403" s="14"/>
      <c r="SMD2403" s="14"/>
      <c r="SME2403" s="14"/>
      <c r="SMF2403" s="14"/>
      <c r="SMG2403" s="14"/>
      <c r="SMH2403" s="14"/>
      <c r="SMI2403" s="14"/>
      <c r="SMJ2403" s="14"/>
      <c r="SMK2403" s="14"/>
      <c r="SML2403" s="14"/>
      <c r="SMM2403" s="14"/>
      <c r="SMN2403" s="14"/>
      <c r="SMO2403" s="14"/>
      <c r="SMP2403" s="14"/>
      <c r="SMQ2403" s="14"/>
      <c r="SMR2403" s="14"/>
      <c r="SMS2403" s="14"/>
      <c r="SMT2403" s="14"/>
      <c r="SMU2403" s="14"/>
      <c r="SMV2403" s="14"/>
      <c r="SMW2403" s="14"/>
      <c r="SMX2403" s="14"/>
      <c r="SMY2403" s="14"/>
      <c r="SMZ2403" s="14"/>
      <c r="SNA2403" s="14"/>
      <c r="SNB2403" s="14"/>
      <c r="SNC2403" s="14"/>
      <c r="SND2403" s="14"/>
      <c r="SNE2403" s="14"/>
      <c r="SNF2403" s="14"/>
      <c r="SNG2403" s="14"/>
      <c r="SNH2403" s="14"/>
      <c r="SNI2403" s="14"/>
      <c r="SNJ2403" s="14"/>
      <c r="SNK2403" s="14"/>
      <c r="SNL2403" s="14"/>
      <c r="SNM2403" s="14"/>
      <c r="SNN2403" s="14"/>
      <c r="SNO2403" s="14"/>
      <c r="SNP2403" s="14"/>
      <c r="SNQ2403" s="14"/>
      <c r="SNR2403" s="14"/>
      <c r="SNS2403" s="14"/>
      <c r="SNT2403" s="14"/>
      <c r="SNU2403" s="14"/>
      <c r="SNV2403" s="14"/>
      <c r="SNW2403" s="14"/>
      <c r="SNX2403" s="14"/>
      <c r="SNY2403" s="14"/>
      <c r="SNZ2403" s="14"/>
      <c r="SOA2403" s="14"/>
      <c r="SOB2403" s="14"/>
      <c r="SOC2403" s="14"/>
      <c r="SOD2403" s="14"/>
      <c r="SOE2403" s="14"/>
      <c r="SOF2403" s="14"/>
      <c r="SOG2403" s="14"/>
      <c r="SOH2403" s="14"/>
      <c r="SOI2403" s="14"/>
      <c r="SOJ2403" s="14"/>
      <c r="SOK2403" s="14"/>
      <c r="SOL2403" s="14"/>
      <c r="SOM2403" s="14"/>
      <c r="SON2403" s="14"/>
      <c r="SOO2403" s="14"/>
      <c r="SOP2403" s="14"/>
      <c r="SOQ2403" s="14"/>
      <c r="SOR2403" s="14"/>
      <c r="SOS2403" s="14"/>
      <c r="SOT2403" s="14"/>
      <c r="SOU2403" s="14"/>
      <c r="SOV2403" s="14"/>
      <c r="SOW2403" s="14"/>
      <c r="SOX2403" s="14"/>
      <c r="SOY2403" s="14"/>
      <c r="SOZ2403" s="14"/>
      <c r="SPA2403" s="14"/>
      <c r="SPB2403" s="14"/>
      <c r="SPC2403" s="14"/>
      <c r="SPD2403" s="14"/>
      <c r="SPE2403" s="14"/>
      <c r="SPF2403" s="14"/>
      <c r="SPG2403" s="14"/>
      <c r="SPH2403" s="14"/>
      <c r="SPI2403" s="14"/>
      <c r="SPJ2403" s="14"/>
      <c r="SPK2403" s="14"/>
      <c r="SPL2403" s="14"/>
      <c r="SPM2403" s="14"/>
      <c r="SPN2403" s="14"/>
      <c r="SPO2403" s="14"/>
      <c r="SPP2403" s="14"/>
      <c r="SPQ2403" s="14"/>
      <c r="SPR2403" s="14"/>
      <c r="SPS2403" s="14"/>
      <c r="SPT2403" s="14"/>
      <c r="SPU2403" s="14"/>
      <c r="SPV2403" s="14"/>
      <c r="SPW2403" s="14"/>
      <c r="SPX2403" s="14"/>
      <c r="SPY2403" s="14"/>
      <c r="SPZ2403" s="14"/>
      <c r="SQA2403" s="14"/>
      <c r="SQB2403" s="14"/>
      <c r="SQC2403" s="14"/>
      <c r="SQD2403" s="14"/>
      <c r="SQE2403" s="14"/>
      <c r="SQF2403" s="14"/>
      <c r="SQG2403" s="14"/>
      <c r="SQH2403" s="14"/>
      <c r="SQI2403" s="14"/>
      <c r="SQJ2403" s="14"/>
      <c r="SQK2403" s="14"/>
      <c r="SQL2403" s="14"/>
      <c r="SQM2403" s="14"/>
      <c r="SQN2403" s="14"/>
      <c r="SQO2403" s="14"/>
      <c r="SQP2403" s="14"/>
      <c r="SQQ2403" s="14"/>
      <c r="SQR2403" s="14"/>
      <c r="SQS2403" s="14"/>
      <c r="SQT2403" s="14"/>
      <c r="SQU2403" s="14"/>
      <c r="SQV2403" s="14"/>
      <c r="SQW2403" s="14"/>
      <c r="SQX2403" s="14"/>
      <c r="SQY2403" s="14"/>
      <c r="SQZ2403" s="14"/>
      <c r="SRA2403" s="14"/>
      <c r="SRB2403" s="14"/>
      <c r="SRC2403" s="14"/>
      <c r="SRD2403" s="14"/>
      <c r="SRE2403" s="14"/>
      <c r="SRF2403" s="14"/>
      <c r="SRG2403" s="14"/>
      <c r="SRH2403" s="14"/>
      <c r="SRI2403" s="14"/>
      <c r="SRJ2403" s="14"/>
      <c r="SRK2403" s="14"/>
      <c r="SRL2403" s="14"/>
      <c r="SRM2403" s="14"/>
      <c r="SRN2403" s="14"/>
      <c r="SRO2403" s="14"/>
      <c r="SRP2403" s="14"/>
      <c r="SRQ2403" s="14"/>
      <c r="SRR2403" s="14"/>
      <c r="SRS2403" s="14"/>
      <c r="SRT2403" s="14"/>
      <c r="SRU2403" s="14"/>
      <c r="SRV2403" s="14"/>
      <c r="SRW2403" s="14"/>
      <c r="SRX2403" s="14"/>
      <c r="SRY2403" s="14"/>
      <c r="SRZ2403" s="14"/>
      <c r="SSA2403" s="14"/>
      <c r="SSB2403" s="14"/>
      <c r="SSC2403" s="14"/>
      <c r="SSD2403" s="14"/>
      <c r="SSE2403" s="14"/>
      <c r="SSF2403" s="14"/>
      <c r="SSG2403" s="14"/>
      <c r="SSH2403" s="14"/>
      <c r="SSI2403" s="14"/>
      <c r="SSJ2403" s="14"/>
      <c r="SSK2403" s="14"/>
      <c r="SSL2403" s="14"/>
      <c r="SSM2403" s="14"/>
      <c r="SSN2403" s="14"/>
      <c r="SSO2403" s="14"/>
      <c r="SSP2403" s="14"/>
      <c r="SSQ2403" s="14"/>
      <c r="SSR2403" s="14"/>
      <c r="SSS2403" s="14"/>
      <c r="SST2403" s="14"/>
      <c r="SSU2403" s="14"/>
      <c r="SSV2403" s="14"/>
      <c r="SSW2403" s="14"/>
      <c r="SSX2403" s="14"/>
      <c r="SSY2403" s="14"/>
      <c r="SSZ2403" s="14"/>
      <c r="STA2403" s="14"/>
      <c r="STB2403" s="14"/>
      <c r="STC2403" s="14"/>
      <c r="STD2403" s="14"/>
      <c r="STE2403" s="14"/>
      <c r="STF2403" s="14"/>
      <c r="STG2403" s="14"/>
      <c r="STH2403" s="14"/>
      <c r="STI2403" s="14"/>
      <c r="STJ2403" s="14"/>
      <c r="STK2403" s="14"/>
      <c r="STL2403" s="14"/>
      <c r="STM2403" s="14"/>
      <c r="STN2403" s="14"/>
      <c r="STO2403" s="14"/>
      <c r="STP2403" s="14"/>
      <c r="STQ2403" s="14"/>
      <c r="STR2403" s="14"/>
      <c r="STS2403" s="14"/>
      <c r="STT2403" s="14"/>
      <c r="STU2403" s="14"/>
      <c r="STV2403" s="14"/>
      <c r="STW2403" s="14"/>
      <c r="STX2403" s="14"/>
      <c r="STY2403" s="14"/>
      <c r="STZ2403" s="14"/>
      <c r="SUA2403" s="14"/>
      <c r="SUB2403" s="14"/>
      <c r="SUC2403" s="14"/>
      <c r="SUD2403" s="14"/>
      <c r="SUE2403" s="14"/>
      <c r="SUF2403" s="14"/>
      <c r="SUG2403" s="14"/>
      <c r="SUH2403" s="14"/>
      <c r="SUI2403" s="14"/>
      <c r="SUJ2403" s="14"/>
      <c r="SUK2403" s="14"/>
      <c r="SUL2403" s="14"/>
      <c r="SUM2403" s="14"/>
      <c r="SUN2403" s="14"/>
      <c r="SUO2403" s="14"/>
      <c r="SUP2403" s="14"/>
      <c r="SUQ2403" s="14"/>
      <c r="SUR2403" s="14"/>
      <c r="SUS2403" s="14"/>
      <c r="SUT2403" s="14"/>
      <c r="SUU2403" s="14"/>
      <c r="SUV2403" s="14"/>
      <c r="SUW2403" s="14"/>
      <c r="SUX2403" s="14"/>
      <c r="SUY2403" s="14"/>
      <c r="SUZ2403" s="14"/>
      <c r="SVA2403" s="14"/>
      <c r="SVB2403" s="14"/>
      <c r="SVC2403" s="14"/>
      <c r="SVD2403" s="14"/>
      <c r="SVE2403" s="14"/>
      <c r="SVF2403" s="14"/>
      <c r="SVG2403" s="14"/>
      <c r="SVH2403" s="14"/>
      <c r="SVI2403" s="14"/>
      <c r="SVJ2403" s="14"/>
      <c r="SVK2403" s="14"/>
      <c r="SVL2403" s="14"/>
      <c r="SVM2403" s="14"/>
      <c r="SVN2403" s="14"/>
      <c r="SVO2403" s="14"/>
      <c r="SVP2403" s="14"/>
      <c r="SVQ2403" s="14"/>
      <c r="SVR2403" s="14"/>
      <c r="SVS2403" s="14"/>
      <c r="SVT2403" s="14"/>
      <c r="SVU2403" s="14"/>
      <c r="SVV2403" s="14"/>
      <c r="SVW2403" s="14"/>
      <c r="SVX2403" s="14"/>
      <c r="SVY2403" s="14"/>
      <c r="SVZ2403" s="14"/>
      <c r="SWA2403" s="14"/>
      <c r="SWB2403" s="14"/>
      <c r="SWC2403" s="14"/>
      <c r="SWD2403" s="14"/>
      <c r="SWE2403" s="14"/>
      <c r="SWF2403" s="14"/>
      <c r="SWG2403" s="14"/>
      <c r="SWH2403" s="14"/>
      <c r="SWI2403" s="14"/>
      <c r="SWJ2403" s="14"/>
      <c r="SWK2403" s="14"/>
      <c r="SWL2403" s="14"/>
      <c r="SWM2403" s="14"/>
      <c r="SWN2403" s="14"/>
      <c r="SWO2403" s="14"/>
      <c r="SWP2403" s="14"/>
      <c r="SWQ2403" s="14"/>
      <c r="SWR2403" s="14"/>
      <c r="SWS2403" s="14"/>
      <c r="SWT2403" s="14"/>
      <c r="SWU2403" s="14"/>
      <c r="SWV2403" s="14"/>
      <c r="SWW2403" s="14"/>
      <c r="SWX2403" s="14"/>
      <c r="SWY2403" s="14"/>
      <c r="SWZ2403" s="14"/>
      <c r="SXA2403" s="14"/>
      <c r="SXB2403" s="14"/>
      <c r="SXC2403" s="14"/>
      <c r="SXD2403" s="14"/>
      <c r="SXE2403" s="14"/>
      <c r="SXF2403" s="14"/>
      <c r="SXG2403" s="14"/>
      <c r="SXH2403" s="14"/>
      <c r="SXI2403" s="14"/>
      <c r="SXJ2403" s="14"/>
      <c r="SXK2403" s="14"/>
      <c r="SXL2403" s="14"/>
      <c r="SXM2403" s="14"/>
      <c r="SXN2403" s="14"/>
      <c r="SXO2403" s="14"/>
      <c r="SXP2403" s="14"/>
      <c r="SXQ2403" s="14"/>
      <c r="SXR2403" s="14"/>
      <c r="SXS2403" s="14"/>
      <c r="SXT2403" s="14"/>
      <c r="SXU2403" s="14"/>
      <c r="SXV2403" s="14"/>
      <c r="SXW2403" s="14"/>
      <c r="SXX2403" s="14"/>
      <c r="SXY2403" s="14"/>
      <c r="SXZ2403" s="14"/>
      <c r="SYA2403" s="14"/>
      <c r="SYB2403" s="14"/>
      <c r="SYC2403" s="14"/>
      <c r="SYD2403" s="14"/>
      <c r="SYE2403" s="14"/>
      <c r="SYF2403" s="14"/>
      <c r="SYG2403" s="14"/>
      <c r="SYH2403" s="14"/>
      <c r="SYI2403" s="14"/>
      <c r="SYJ2403" s="14"/>
      <c r="SYK2403" s="14"/>
      <c r="SYL2403" s="14"/>
      <c r="SYM2403" s="14"/>
      <c r="SYN2403" s="14"/>
      <c r="SYO2403" s="14"/>
      <c r="SYP2403" s="14"/>
      <c r="SYQ2403" s="14"/>
      <c r="SYR2403" s="14"/>
      <c r="SYS2403" s="14"/>
      <c r="SYT2403" s="14"/>
      <c r="SYU2403" s="14"/>
      <c r="SYV2403" s="14"/>
      <c r="SYW2403" s="14"/>
      <c r="SYX2403" s="14"/>
      <c r="SYY2403" s="14"/>
      <c r="SYZ2403" s="14"/>
      <c r="SZA2403" s="14"/>
      <c r="SZB2403" s="14"/>
      <c r="SZC2403" s="14"/>
      <c r="SZD2403" s="14"/>
      <c r="SZE2403" s="14"/>
      <c r="SZF2403" s="14"/>
      <c r="SZG2403" s="14"/>
      <c r="SZH2403" s="14"/>
      <c r="SZI2403" s="14"/>
      <c r="SZJ2403" s="14"/>
      <c r="SZK2403" s="14"/>
      <c r="SZL2403" s="14"/>
      <c r="SZM2403" s="14"/>
      <c r="SZN2403" s="14"/>
      <c r="SZO2403" s="14"/>
      <c r="SZP2403" s="14"/>
      <c r="SZQ2403" s="14"/>
      <c r="SZR2403" s="14"/>
      <c r="SZS2403" s="14"/>
      <c r="SZT2403" s="14"/>
      <c r="SZU2403" s="14"/>
      <c r="SZV2403" s="14"/>
      <c r="SZW2403" s="14"/>
      <c r="SZX2403" s="14"/>
      <c r="SZY2403" s="14"/>
      <c r="SZZ2403" s="14"/>
      <c r="TAA2403" s="14"/>
      <c r="TAB2403" s="14"/>
      <c r="TAC2403" s="14"/>
      <c r="TAD2403" s="14"/>
      <c r="TAE2403" s="14"/>
      <c r="TAF2403" s="14"/>
      <c r="TAG2403" s="14"/>
      <c r="TAH2403" s="14"/>
      <c r="TAI2403" s="14"/>
      <c r="TAJ2403" s="14"/>
      <c r="TAK2403" s="14"/>
      <c r="TAL2403" s="14"/>
      <c r="TAM2403" s="14"/>
      <c r="TAN2403" s="14"/>
      <c r="TAO2403" s="14"/>
      <c r="TAP2403" s="14"/>
      <c r="TAQ2403" s="14"/>
      <c r="TAR2403" s="14"/>
      <c r="TAS2403" s="14"/>
      <c r="TAT2403" s="14"/>
      <c r="TAU2403" s="14"/>
      <c r="TAV2403" s="14"/>
      <c r="TAW2403" s="14"/>
      <c r="TAX2403" s="14"/>
      <c r="TAY2403" s="14"/>
      <c r="TAZ2403" s="14"/>
      <c r="TBA2403" s="14"/>
      <c r="TBB2403" s="14"/>
      <c r="TBC2403" s="14"/>
      <c r="TBD2403" s="14"/>
      <c r="TBE2403" s="14"/>
      <c r="TBF2403" s="14"/>
      <c r="TBG2403" s="14"/>
      <c r="TBH2403" s="14"/>
      <c r="TBI2403" s="14"/>
      <c r="TBJ2403" s="14"/>
      <c r="TBK2403" s="14"/>
      <c r="TBL2403" s="14"/>
      <c r="TBM2403" s="14"/>
      <c r="TBN2403" s="14"/>
      <c r="TBO2403" s="14"/>
      <c r="TBP2403" s="14"/>
      <c r="TBQ2403" s="14"/>
      <c r="TBR2403" s="14"/>
      <c r="TBS2403" s="14"/>
      <c r="TBT2403" s="14"/>
      <c r="TBU2403" s="14"/>
      <c r="TBV2403" s="14"/>
      <c r="TBW2403" s="14"/>
      <c r="TBX2403" s="14"/>
      <c r="TBY2403" s="14"/>
      <c r="TBZ2403" s="14"/>
      <c r="TCA2403" s="14"/>
      <c r="TCB2403" s="14"/>
      <c r="TCC2403" s="14"/>
      <c r="TCD2403" s="14"/>
      <c r="TCE2403" s="14"/>
      <c r="TCF2403" s="14"/>
      <c r="TCG2403" s="14"/>
      <c r="TCH2403" s="14"/>
      <c r="TCI2403" s="14"/>
      <c r="TCJ2403" s="14"/>
      <c r="TCK2403" s="14"/>
      <c r="TCL2403" s="14"/>
      <c r="TCM2403" s="14"/>
      <c r="TCN2403" s="14"/>
      <c r="TCO2403" s="14"/>
      <c r="TCP2403" s="14"/>
      <c r="TCQ2403" s="14"/>
      <c r="TCR2403" s="14"/>
      <c r="TCS2403" s="14"/>
      <c r="TCT2403" s="14"/>
      <c r="TCU2403" s="14"/>
      <c r="TCV2403" s="14"/>
      <c r="TCW2403" s="14"/>
      <c r="TCX2403" s="14"/>
      <c r="TCY2403" s="14"/>
      <c r="TCZ2403" s="14"/>
      <c r="TDA2403" s="14"/>
      <c r="TDB2403" s="14"/>
      <c r="TDC2403" s="14"/>
      <c r="TDD2403" s="14"/>
      <c r="TDE2403" s="14"/>
      <c r="TDF2403" s="14"/>
      <c r="TDG2403" s="14"/>
      <c r="TDH2403" s="14"/>
      <c r="TDI2403" s="14"/>
      <c r="TDJ2403" s="14"/>
      <c r="TDK2403" s="14"/>
      <c r="TDL2403" s="14"/>
      <c r="TDM2403" s="14"/>
      <c r="TDN2403" s="14"/>
      <c r="TDO2403" s="14"/>
      <c r="TDP2403" s="14"/>
      <c r="TDQ2403" s="14"/>
      <c r="TDR2403" s="14"/>
      <c r="TDS2403" s="14"/>
      <c r="TDT2403" s="14"/>
      <c r="TDU2403" s="14"/>
      <c r="TDV2403" s="14"/>
      <c r="TDW2403" s="14"/>
      <c r="TDX2403" s="14"/>
      <c r="TDY2403" s="14"/>
      <c r="TDZ2403" s="14"/>
      <c r="TEA2403" s="14"/>
      <c r="TEB2403" s="14"/>
      <c r="TEC2403" s="14"/>
      <c r="TED2403" s="14"/>
      <c r="TEE2403" s="14"/>
      <c r="TEF2403" s="14"/>
      <c r="TEG2403" s="14"/>
      <c r="TEH2403" s="14"/>
      <c r="TEI2403" s="14"/>
      <c r="TEJ2403" s="14"/>
      <c r="TEK2403" s="14"/>
      <c r="TEL2403" s="14"/>
      <c r="TEM2403" s="14"/>
      <c r="TEN2403" s="14"/>
      <c r="TEO2403" s="14"/>
      <c r="TEP2403" s="14"/>
      <c r="TEQ2403" s="14"/>
      <c r="TER2403" s="14"/>
      <c r="TES2403" s="14"/>
      <c r="TET2403" s="14"/>
      <c r="TEU2403" s="14"/>
      <c r="TEV2403" s="14"/>
      <c r="TEW2403" s="14"/>
      <c r="TEX2403" s="14"/>
      <c r="TEY2403" s="14"/>
      <c r="TEZ2403" s="14"/>
      <c r="TFA2403" s="14"/>
      <c r="TFB2403" s="14"/>
      <c r="TFC2403" s="14"/>
      <c r="TFD2403" s="14"/>
      <c r="TFE2403" s="14"/>
      <c r="TFF2403" s="14"/>
      <c r="TFG2403" s="14"/>
      <c r="TFH2403" s="14"/>
      <c r="TFI2403" s="14"/>
      <c r="TFJ2403" s="14"/>
      <c r="TFK2403" s="14"/>
      <c r="TFL2403" s="14"/>
      <c r="TFM2403" s="14"/>
      <c r="TFN2403" s="14"/>
      <c r="TFO2403" s="14"/>
      <c r="TFP2403" s="14"/>
      <c r="TFQ2403" s="14"/>
      <c r="TFR2403" s="14"/>
      <c r="TFS2403" s="14"/>
      <c r="TFT2403" s="14"/>
      <c r="TFU2403" s="14"/>
      <c r="TFV2403" s="14"/>
      <c r="TFW2403" s="14"/>
      <c r="TFX2403" s="14"/>
      <c r="TFY2403" s="14"/>
      <c r="TFZ2403" s="14"/>
      <c r="TGA2403" s="14"/>
      <c r="TGB2403" s="14"/>
      <c r="TGC2403" s="14"/>
      <c r="TGD2403" s="14"/>
      <c r="TGE2403" s="14"/>
      <c r="TGF2403" s="14"/>
      <c r="TGG2403" s="14"/>
      <c r="TGH2403" s="14"/>
      <c r="TGI2403" s="14"/>
      <c r="TGJ2403" s="14"/>
      <c r="TGK2403" s="14"/>
      <c r="TGL2403" s="14"/>
      <c r="TGM2403" s="14"/>
      <c r="TGN2403" s="14"/>
      <c r="TGO2403" s="14"/>
      <c r="TGP2403" s="14"/>
      <c r="TGQ2403" s="14"/>
      <c r="TGR2403" s="14"/>
      <c r="TGS2403" s="14"/>
      <c r="TGT2403" s="14"/>
      <c r="TGU2403" s="14"/>
      <c r="TGV2403" s="14"/>
      <c r="TGW2403" s="14"/>
      <c r="TGX2403" s="14"/>
      <c r="TGY2403" s="14"/>
      <c r="TGZ2403" s="14"/>
      <c r="THA2403" s="14"/>
      <c r="THB2403" s="14"/>
      <c r="THC2403" s="14"/>
      <c r="THD2403" s="14"/>
      <c r="THE2403" s="14"/>
      <c r="THF2403" s="14"/>
      <c r="THG2403" s="14"/>
      <c r="THH2403" s="14"/>
      <c r="THI2403" s="14"/>
      <c r="THJ2403" s="14"/>
      <c r="THK2403" s="14"/>
      <c r="THL2403" s="14"/>
      <c r="THM2403" s="14"/>
      <c r="THN2403" s="14"/>
      <c r="THO2403" s="14"/>
      <c r="THP2403" s="14"/>
      <c r="THQ2403" s="14"/>
      <c r="THR2403" s="14"/>
      <c r="THS2403" s="14"/>
      <c r="THT2403" s="14"/>
      <c r="THU2403" s="14"/>
      <c r="THV2403" s="14"/>
      <c r="THW2403" s="14"/>
      <c r="THX2403" s="14"/>
      <c r="THY2403" s="14"/>
      <c r="THZ2403" s="14"/>
      <c r="TIA2403" s="14"/>
      <c r="TIB2403" s="14"/>
      <c r="TIC2403" s="14"/>
      <c r="TID2403" s="14"/>
      <c r="TIE2403" s="14"/>
      <c r="TIF2403" s="14"/>
      <c r="TIG2403" s="14"/>
      <c r="TIH2403" s="14"/>
      <c r="TII2403" s="14"/>
      <c r="TIJ2403" s="14"/>
      <c r="TIK2403" s="14"/>
      <c r="TIL2403" s="14"/>
      <c r="TIM2403" s="14"/>
      <c r="TIN2403" s="14"/>
      <c r="TIO2403" s="14"/>
      <c r="TIP2403" s="14"/>
      <c r="TIQ2403" s="14"/>
      <c r="TIR2403" s="14"/>
      <c r="TIS2403" s="14"/>
      <c r="TIT2403" s="14"/>
      <c r="TIU2403" s="14"/>
      <c r="TIV2403" s="14"/>
      <c r="TIW2403" s="14"/>
      <c r="TIX2403" s="14"/>
      <c r="TIY2403" s="14"/>
      <c r="TIZ2403" s="14"/>
      <c r="TJA2403" s="14"/>
      <c r="TJB2403" s="14"/>
      <c r="TJC2403" s="14"/>
      <c r="TJD2403" s="14"/>
      <c r="TJE2403" s="14"/>
      <c r="TJF2403" s="14"/>
      <c r="TJG2403" s="14"/>
      <c r="TJH2403" s="14"/>
      <c r="TJI2403" s="14"/>
      <c r="TJJ2403" s="14"/>
      <c r="TJK2403" s="14"/>
      <c r="TJL2403" s="14"/>
      <c r="TJM2403" s="14"/>
      <c r="TJN2403" s="14"/>
      <c r="TJO2403" s="14"/>
      <c r="TJP2403" s="14"/>
      <c r="TJQ2403" s="14"/>
      <c r="TJR2403" s="14"/>
      <c r="TJS2403" s="14"/>
      <c r="TJT2403" s="14"/>
      <c r="TJU2403" s="14"/>
      <c r="TJV2403" s="14"/>
      <c r="TJW2403" s="14"/>
      <c r="TJX2403" s="14"/>
      <c r="TJY2403" s="14"/>
      <c r="TJZ2403" s="14"/>
      <c r="TKA2403" s="14"/>
      <c r="TKB2403" s="14"/>
      <c r="TKC2403" s="14"/>
      <c r="TKD2403" s="14"/>
      <c r="TKE2403" s="14"/>
      <c r="TKF2403" s="14"/>
      <c r="TKG2403" s="14"/>
      <c r="TKH2403" s="14"/>
      <c r="TKI2403" s="14"/>
      <c r="TKJ2403" s="14"/>
      <c r="TKK2403" s="14"/>
      <c r="TKL2403" s="14"/>
      <c r="TKM2403" s="14"/>
      <c r="TKN2403" s="14"/>
      <c r="TKO2403" s="14"/>
      <c r="TKP2403" s="14"/>
      <c r="TKQ2403" s="14"/>
      <c r="TKR2403" s="14"/>
      <c r="TKS2403" s="14"/>
      <c r="TKT2403" s="14"/>
      <c r="TKU2403" s="14"/>
      <c r="TKV2403" s="14"/>
      <c r="TKW2403" s="14"/>
      <c r="TKX2403" s="14"/>
      <c r="TKY2403" s="14"/>
      <c r="TKZ2403" s="14"/>
      <c r="TLA2403" s="14"/>
      <c r="TLB2403" s="14"/>
      <c r="TLC2403" s="14"/>
      <c r="TLD2403" s="14"/>
      <c r="TLE2403" s="14"/>
      <c r="TLF2403" s="14"/>
      <c r="TLG2403" s="14"/>
      <c r="TLH2403" s="14"/>
      <c r="TLI2403" s="14"/>
      <c r="TLJ2403" s="14"/>
      <c r="TLK2403" s="14"/>
      <c r="TLL2403" s="14"/>
      <c r="TLM2403" s="14"/>
      <c r="TLN2403" s="14"/>
      <c r="TLO2403" s="14"/>
      <c r="TLP2403" s="14"/>
      <c r="TLQ2403" s="14"/>
      <c r="TLR2403" s="14"/>
      <c r="TLS2403" s="14"/>
      <c r="TLT2403" s="14"/>
      <c r="TLU2403" s="14"/>
      <c r="TLV2403" s="14"/>
      <c r="TLW2403" s="14"/>
      <c r="TLX2403" s="14"/>
      <c r="TLY2403" s="14"/>
      <c r="TLZ2403" s="14"/>
      <c r="TMA2403" s="14"/>
      <c r="TMB2403" s="14"/>
      <c r="TMC2403" s="14"/>
      <c r="TMD2403" s="14"/>
      <c r="TME2403" s="14"/>
      <c r="TMF2403" s="14"/>
      <c r="TMG2403" s="14"/>
      <c r="TMH2403" s="14"/>
      <c r="TMI2403" s="14"/>
      <c r="TMJ2403" s="14"/>
      <c r="TMK2403" s="14"/>
      <c r="TML2403" s="14"/>
      <c r="TMM2403" s="14"/>
      <c r="TMN2403" s="14"/>
      <c r="TMO2403" s="14"/>
      <c r="TMP2403" s="14"/>
      <c r="TMQ2403" s="14"/>
      <c r="TMR2403" s="14"/>
      <c r="TMS2403" s="14"/>
      <c r="TMT2403" s="14"/>
      <c r="TMU2403" s="14"/>
      <c r="TMV2403" s="14"/>
      <c r="TMW2403" s="14"/>
      <c r="TMX2403" s="14"/>
      <c r="TMY2403" s="14"/>
      <c r="TMZ2403" s="14"/>
      <c r="TNA2403" s="14"/>
      <c r="TNB2403" s="14"/>
      <c r="TNC2403" s="14"/>
      <c r="TND2403" s="14"/>
      <c r="TNE2403" s="14"/>
      <c r="TNF2403" s="14"/>
      <c r="TNG2403" s="14"/>
      <c r="TNH2403" s="14"/>
      <c r="TNI2403" s="14"/>
      <c r="TNJ2403" s="14"/>
      <c r="TNK2403" s="14"/>
      <c r="TNL2403" s="14"/>
      <c r="TNM2403" s="14"/>
      <c r="TNN2403" s="14"/>
      <c r="TNO2403" s="14"/>
      <c r="TNP2403" s="14"/>
      <c r="TNQ2403" s="14"/>
      <c r="TNR2403" s="14"/>
      <c r="TNS2403" s="14"/>
      <c r="TNT2403" s="14"/>
      <c r="TNU2403" s="14"/>
      <c r="TNV2403" s="14"/>
      <c r="TNW2403" s="14"/>
      <c r="TNX2403" s="14"/>
      <c r="TNY2403" s="14"/>
      <c r="TNZ2403" s="14"/>
      <c r="TOA2403" s="14"/>
      <c r="TOB2403" s="14"/>
      <c r="TOC2403" s="14"/>
      <c r="TOD2403" s="14"/>
      <c r="TOE2403" s="14"/>
      <c r="TOF2403" s="14"/>
      <c r="TOG2403" s="14"/>
      <c r="TOH2403" s="14"/>
      <c r="TOI2403" s="14"/>
      <c r="TOJ2403" s="14"/>
      <c r="TOK2403" s="14"/>
      <c r="TOL2403" s="14"/>
      <c r="TOM2403" s="14"/>
      <c r="TON2403" s="14"/>
      <c r="TOO2403" s="14"/>
      <c r="TOP2403" s="14"/>
      <c r="TOQ2403" s="14"/>
      <c r="TOR2403" s="14"/>
      <c r="TOS2403" s="14"/>
      <c r="TOT2403" s="14"/>
      <c r="TOU2403" s="14"/>
      <c r="TOV2403" s="14"/>
      <c r="TOW2403" s="14"/>
      <c r="TOX2403" s="14"/>
      <c r="TOY2403" s="14"/>
      <c r="TOZ2403" s="14"/>
      <c r="TPA2403" s="14"/>
      <c r="TPB2403" s="14"/>
      <c r="TPC2403" s="14"/>
      <c r="TPD2403" s="14"/>
      <c r="TPE2403" s="14"/>
      <c r="TPF2403" s="14"/>
      <c r="TPG2403" s="14"/>
      <c r="TPH2403" s="14"/>
      <c r="TPI2403" s="14"/>
      <c r="TPJ2403" s="14"/>
      <c r="TPK2403" s="14"/>
      <c r="TPL2403" s="14"/>
      <c r="TPM2403" s="14"/>
      <c r="TPN2403" s="14"/>
      <c r="TPO2403" s="14"/>
      <c r="TPP2403" s="14"/>
      <c r="TPQ2403" s="14"/>
      <c r="TPR2403" s="14"/>
      <c r="TPS2403" s="14"/>
      <c r="TPT2403" s="14"/>
      <c r="TPU2403" s="14"/>
      <c r="TPV2403" s="14"/>
      <c r="TPW2403" s="14"/>
      <c r="TPX2403" s="14"/>
      <c r="TPY2403" s="14"/>
      <c r="TPZ2403" s="14"/>
      <c r="TQA2403" s="14"/>
      <c r="TQB2403" s="14"/>
      <c r="TQC2403" s="14"/>
      <c r="TQD2403" s="14"/>
      <c r="TQE2403" s="14"/>
      <c r="TQF2403" s="14"/>
      <c r="TQG2403" s="14"/>
      <c r="TQH2403" s="14"/>
      <c r="TQI2403" s="14"/>
      <c r="TQJ2403" s="14"/>
      <c r="TQK2403" s="14"/>
      <c r="TQL2403" s="14"/>
      <c r="TQM2403" s="14"/>
      <c r="TQN2403" s="14"/>
      <c r="TQO2403" s="14"/>
      <c r="TQP2403" s="14"/>
      <c r="TQQ2403" s="14"/>
      <c r="TQR2403" s="14"/>
      <c r="TQS2403" s="14"/>
      <c r="TQT2403" s="14"/>
      <c r="TQU2403" s="14"/>
      <c r="TQV2403" s="14"/>
      <c r="TQW2403" s="14"/>
      <c r="TQX2403" s="14"/>
      <c r="TQY2403" s="14"/>
      <c r="TQZ2403" s="14"/>
      <c r="TRA2403" s="14"/>
      <c r="TRB2403" s="14"/>
      <c r="TRC2403" s="14"/>
      <c r="TRD2403" s="14"/>
      <c r="TRE2403" s="14"/>
      <c r="TRF2403" s="14"/>
      <c r="TRG2403" s="14"/>
      <c r="TRH2403" s="14"/>
      <c r="TRI2403" s="14"/>
      <c r="TRJ2403" s="14"/>
      <c r="TRK2403" s="14"/>
      <c r="TRL2403" s="14"/>
      <c r="TRM2403" s="14"/>
      <c r="TRN2403" s="14"/>
      <c r="TRO2403" s="14"/>
      <c r="TRP2403" s="14"/>
      <c r="TRQ2403" s="14"/>
      <c r="TRR2403" s="14"/>
      <c r="TRS2403" s="14"/>
      <c r="TRT2403" s="14"/>
      <c r="TRU2403" s="14"/>
      <c r="TRV2403" s="14"/>
      <c r="TRW2403" s="14"/>
      <c r="TRX2403" s="14"/>
      <c r="TRY2403" s="14"/>
      <c r="TRZ2403" s="14"/>
      <c r="TSA2403" s="14"/>
      <c r="TSB2403" s="14"/>
      <c r="TSC2403" s="14"/>
      <c r="TSD2403" s="14"/>
      <c r="TSE2403" s="14"/>
      <c r="TSF2403" s="14"/>
      <c r="TSG2403" s="14"/>
      <c r="TSH2403" s="14"/>
      <c r="TSI2403" s="14"/>
      <c r="TSJ2403" s="14"/>
      <c r="TSK2403" s="14"/>
      <c r="TSL2403" s="14"/>
      <c r="TSM2403" s="14"/>
      <c r="TSN2403" s="14"/>
      <c r="TSO2403" s="14"/>
      <c r="TSP2403" s="14"/>
      <c r="TSQ2403" s="14"/>
      <c r="TSR2403" s="14"/>
      <c r="TSS2403" s="14"/>
      <c r="TST2403" s="14"/>
      <c r="TSU2403" s="14"/>
      <c r="TSV2403" s="14"/>
      <c r="TSW2403" s="14"/>
      <c r="TSX2403" s="14"/>
      <c r="TSY2403" s="14"/>
      <c r="TSZ2403" s="14"/>
      <c r="TTA2403" s="14"/>
      <c r="TTB2403" s="14"/>
      <c r="TTC2403" s="14"/>
      <c r="TTD2403" s="14"/>
      <c r="TTE2403" s="14"/>
      <c r="TTF2403" s="14"/>
      <c r="TTG2403" s="14"/>
      <c r="TTH2403" s="14"/>
      <c r="TTI2403" s="14"/>
      <c r="TTJ2403" s="14"/>
      <c r="TTK2403" s="14"/>
      <c r="TTL2403" s="14"/>
      <c r="TTM2403" s="14"/>
      <c r="TTN2403" s="14"/>
      <c r="TTO2403" s="14"/>
      <c r="TTP2403" s="14"/>
      <c r="TTQ2403" s="14"/>
      <c r="TTR2403" s="14"/>
      <c r="TTS2403" s="14"/>
      <c r="TTT2403" s="14"/>
      <c r="TTU2403" s="14"/>
      <c r="TTV2403" s="14"/>
      <c r="TTW2403" s="14"/>
      <c r="TTX2403" s="14"/>
      <c r="TTY2403" s="14"/>
      <c r="TTZ2403" s="14"/>
      <c r="TUA2403" s="14"/>
      <c r="TUB2403" s="14"/>
      <c r="TUC2403" s="14"/>
      <c r="TUD2403" s="14"/>
      <c r="TUE2403" s="14"/>
      <c r="TUF2403" s="14"/>
      <c r="TUG2403" s="14"/>
      <c r="TUH2403" s="14"/>
      <c r="TUI2403" s="14"/>
      <c r="TUJ2403" s="14"/>
      <c r="TUK2403" s="14"/>
      <c r="TUL2403" s="14"/>
      <c r="TUM2403" s="14"/>
      <c r="TUN2403" s="14"/>
      <c r="TUO2403" s="14"/>
      <c r="TUP2403" s="14"/>
      <c r="TUQ2403" s="14"/>
      <c r="TUR2403" s="14"/>
      <c r="TUS2403" s="14"/>
      <c r="TUT2403" s="14"/>
      <c r="TUU2403" s="14"/>
      <c r="TUV2403" s="14"/>
      <c r="TUW2403" s="14"/>
      <c r="TUX2403" s="14"/>
      <c r="TUY2403" s="14"/>
      <c r="TUZ2403" s="14"/>
      <c r="TVA2403" s="14"/>
      <c r="TVB2403" s="14"/>
      <c r="TVC2403" s="14"/>
      <c r="TVD2403" s="14"/>
      <c r="TVE2403" s="14"/>
      <c r="TVF2403" s="14"/>
      <c r="TVG2403" s="14"/>
      <c r="TVH2403" s="14"/>
      <c r="TVI2403" s="14"/>
      <c r="TVJ2403" s="14"/>
      <c r="TVK2403" s="14"/>
      <c r="TVL2403" s="14"/>
      <c r="TVM2403" s="14"/>
      <c r="TVN2403" s="14"/>
      <c r="TVO2403" s="14"/>
      <c r="TVP2403" s="14"/>
      <c r="TVQ2403" s="14"/>
      <c r="TVR2403" s="14"/>
      <c r="TVS2403" s="14"/>
      <c r="TVT2403" s="14"/>
      <c r="TVU2403" s="14"/>
      <c r="TVV2403" s="14"/>
      <c r="TVW2403" s="14"/>
      <c r="TVX2403" s="14"/>
      <c r="TVY2403" s="14"/>
      <c r="TVZ2403" s="14"/>
      <c r="TWA2403" s="14"/>
      <c r="TWB2403" s="14"/>
      <c r="TWC2403" s="14"/>
      <c r="TWD2403" s="14"/>
      <c r="TWE2403" s="14"/>
      <c r="TWF2403" s="14"/>
      <c r="TWG2403" s="14"/>
      <c r="TWH2403" s="14"/>
      <c r="TWI2403" s="14"/>
      <c r="TWJ2403" s="14"/>
      <c r="TWK2403" s="14"/>
      <c r="TWL2403" s="14"/>
      <c r="TWM2403" s="14"/>
      <c r="TWN2403" s="14"/>
      <c r="TWO2403" s="14"/>
      <c r="TWP2403" s="14"/>
      <c r="TWQ2403" s="14"/>
      <c r="TWR2403" s="14"/>
      <c r="TWS2403" s="14"/>
      <c r="TWT2403" s="14"/>
      <c r="TWU2403" s="14"/>
      <c r="TWV2403" s="14"/>
      <c r="TWW2403" s="14"/>
      <c r="TWX2403" s="14"/>
      <c r="TWY2403" s="14"/>
      <c r="TWZ2403" s="14"/>
      <c r="TXA2403" s="14"/>
      <c r="TXB2403" s="14"/>
      <c r="TXC2403" s="14"/>
      <c r="TXD2403" s="14"/>
      <c r="TXE2403" s="14"/>
      <c r="TXF2403" s="14"/>
      <c r="TXG2403" s="14"/>
      <c r="TXH2403" s="14"/>
      <c r="TXI2403" s="14"/>
      <c r="TXJ2403" s="14"/>
      <c r="TXK2403" s="14"/>
      <c r="TXL2403" s="14"/>
      <c r="TXM2403" s="14"/>
      <c r="TXN2403" s="14"/>
      <c r="TXO2403" s="14"/>
      <c r="TXP2403" s="14"/>
      <c r="TXQ2403" s="14"/>
      <c r="TXR2403" s="14"/>
      <c r="TXS2403" s="14"/>
      <c r="TXT2403" s="14"/>
      <c r="TXU2403" s="14"/>
      <c r="TXV2403" s="14"/>
      <c r="TXW2403" s="14"/>
      <c r="TXX2403" s="14"/>
      <c r="TXY2403" s="14"/>
      <c r="TXZ2403" s="14"/>
      <c r="TYA2403" s="14"/>
      <c r="TYB2403" s="14"/>
      <c r="TYC2403" s="14"/>
      <c r="TYD2403" s="14"/>
      <c r="TYE2403" s="14"/>
      <c r="TYF2403" s="14"/>
      <c r="TYG2403" s="14"/>
      <c r="TYH2403" s="14"/>
      <c r="TYI2403" s="14"/>
      <c r="TYJ2403" s="14"/>
      <c r="TYK2403" s="14"/>
      <c r="TYL2403" s="14"/>
      <c r="TYM2403" s="14"/>
      <c r="TYN2403" s="14"/>
      <c r="TYO2403" s="14"/>
      <c r="TYP2403" s="14"/>
      <c r="TYQ2403" s="14"/>
      <c r="TYR2403" s="14"/>
      <c r="TYS2403" s="14"/>
      <c r="TYT2403" s="14"/>
      <c r="TYU2403" s="14"/>
      <c r="TYV2403" s="14"/>
      <c r="TYW2403" s="14"/>
      <c r="TYX2403" s="14"/>
      <c r="TYY2403" s="14"/>
      <c r="TYZ2403" s="14"/>
      <c r="TZA2403" s="14"/>
      <c r="TZB2403" s="14"/>
      <c r="TZC2403" s="14"/>
      <c r="TZD2403" s="14"/>
      <c r="TZE2403" s="14"/>
      <c r="TZF2403" s="14"/>
      <c r="TZG2403" s="14"/>
      <c r="TZH2403" s="14"/>
      <c r="TZI2403" s="14"/>
      <c r="TZJ2403" s="14"/>
      <c r="TZK2403" s="14"/>
      <c r="TZL2403" s="14"/>
      <c r="TZM2403" s="14"/>
      <c r="TZN2403" s="14"/>
      <c r="TZO2403" s="14"/>
      <c r="TZP2403" s="14"/>
      <c r="TZQ2403" s="14"/>
      <c r="TZR2403" s="14"/>
      <c r="TZS2403" s="14"/>
      <c r="TZT2403" s="14"/>
      <c r="TZU2403" s="14"/>
      <c r="TZV2403" s="14"/>
      <c r="TZW2403" s="14"/>
      <c r="TZX2403" s="14"/>
      <c r="TZY2403" s="14"/>
      <c r="TZZ2403" s="14"/>
      <c r="UAA2403" s="14"/>
      <c r="UAB2403" s="14"/>
      <c r="UAC2403" s="14"/>
      <c r="UAD2403" s="14"/>
      <c r="UAE2403" s="14"/>
      <c r="UAF2403" s="14"/>
      <c r="UAG2403" s="14"/>
      <c r="UAH2403" s="14"/>
      <c r="UAI2403" s="14"/>
      <c r="UAJ2403" s="14"/>
      <c r="UAK2403" s="14"/>
      <c r="UAL2403" s="14"/>
      <c r="UAM2403" s="14"/>
      <c r="UAN2403" s="14"/>
      <c r="UAO2403" s="14"/>
      <c r="UAP2403" s="14"/>
      <c r="UAQ2403" s="14"/>
      <c r="UAR2403" s="14"/>
      <c r="UAS2403" s="14"/>
      <c r="UAT2403" s="14"/>
      <c r="UAU2403" s="14"/>
      <c r="UAV2403" s="14"/>
      <c r="UAW2403" s="14"/>
      <c r="UAX2403" s="14"/>
      <c r="UAY2403" s="14"/>
      <c r="UAZ2403" s="14"/>
      <c r="UBA2403" s="14"/>
      <c r="UBB2403" s="14"/>
      <c r="UBC2403" s="14"/>
      <c r="UBD2403" s="14"/>
      <c r="UBE2403" s="14"/>
      <c r="UBF2403" s="14"/>
      <c r="UBG2403" s="14"/>
      <c r="UBH2403" s="14"/>
      <c r="UBI2403" s="14"/>
      <c r="UBJ2403" s="14"/>
      <c r="UBK2403" s="14"/>
      <c r="UBL2403" s="14"/>
      <c r="UBM2403" s="14"/>
      <c r="UBN2403" s="14"/>
      <c r="UBO2403" s="14"/>
      <c r="UBP2403" s="14"/>
      <c r="UBQ2403" s="14"/>
      <c r="UBR2403" s="14"/>
      <c r="UBS2403" s="14"/>
      <c r="UBT2403" s="14"/>
      <c r="UBU2403" s="14"/>
      <c r="UBV2403" s="14"/>
      <c r="UBW2403" s="14"/>
      <c r="UBX2403" s="14"/>
      <c r="UBY2403" s="14"/>
      <c r="UBZ2403" s="14"/>
      <c r="UCA2403" s="14"/>
      <c r="UCB2403" s="14"/>
      <c r="UCC2403" s="14"/>
      <c r="UCD2403" s="14"/>
      <c r="UCE2403" s="14"/>
      <c r="UCF2403" s="14"/>
      <c r="UCG2403" s="14"/>
      <c r="UCH2403" s="14"/>
      <c r="UCI2403" s="14"/>
      <c r="UCJ2403" s="14"/>
      <c r="UCK2403" s="14"/>
      <c r="UCL2403" s="14"/>
      <c r="UCM2403" s="14"/>
      <c r="UCN2403" s="14"/>
      <c r="UCO2403" s="14"/>
      <c r="UCP2403" s="14"/>
      <c r="UCQ2403" s="14"/>
      <c r="UCR2403" s="14"/>
      <c r="UCS2403" s="14"/>
      <c r="UCT2403" s="14"/>
      <c r="UCU2403" s="14"/>
      <c r="UCV2403" s="14"/>
      <c r="UCW2403" s="14"/>
      <c r="UCX2403" s="14"/>
      <c r="UCY2403" s="14"/>
      <c r="UCZ2403" s="14"/>
      <c r="UDA2403" s="14"/>
      <c r="UDB2403" s="14"/>
      <c r="UDC2403" s="14"/>
      <c r="UDD2403" s="14"/>
      <c r="UDE2403" s="14"/>
      <c r="UDF2403" s="14"/>
      <c r="UDG2403" s="14"/>
      <c r="UDH2403" s="14"/>
      <c r="UDI2403" s="14"/>
      <c r="UDJ2403" s="14"/>
      <c r="UDK2403" s="14"/>
      <c r="UDL2403" s="14"/>
      <c r="UDM2403" s="14"/>
      <c r="UDN2403" s="14"/>
      <c r="UDO2403" s="14"/>
      <c r="UDP2403" s="14"/>
      <c r="UDQ2403" s="14"/>
      <c r="UDR2403" s="14"/>
      <c r="UDS2403" s="14"/>
      <c r="UDT2403" s="14"/>
      <c r="UDU2403" s="14"/>
      <c r="UDV2403" s="14"/>
      <c r="UDW2403" s="14"/>
      <c r="UDX2403" s="14"/>
      <c r="UDY2403" s="14"/>
      <c r="UDZ2403" s="14"/>
      <c r="UEA2403" s="14"/>
      <c r="UEB2403" s="14"/>
      <c r="UEC2403" s="14"/>
      <c r="UED2403" s="14"/>
      <c r="UEE2403" s="14"/>
      <c r="UEF2403" s="14"/>
      <c r="UEG2403" s="14"/>
      <c r="UEH2403" s="14"/>
      <c r="UEI2403" s="14"/>
      <c r="UEJ2403" s="14"/>
      <c r="UEK2403" s="14"/>
      <c r="UEL2403" s="14"/>
      <c r="UEM2403" s="14"/>
      <c r="UEN2403" s="14"/>
      <c r="UEO2403" s="14"/>
      <c r="UEP2403" s="14"/>
      <c r="UEQ2403" s="14"/>
      <c r="UER2403" s="14"/>
      <c r="UES2403" s="14"/>
      <c r="UET2403" s="14"/>
      <c r="UEU2403" s="14"/>
      <c r="UEV2403" s="14"/>
      <c r="UEW2403" s="14"/>
      <c r="UEX2403" s="14"/>
      <c r="UEY2403" s="14"/>
      <c r="UEZ2403" s="14"/>
      <c r="UFA2403" s="14"/>
      <c r="UFB2403" s="14"/>
      <c r="UFC2403" s="14"/>
      <c r="UFD2403" s="14"/>
      <c r="UFE2403" s="14"/>
      <c r="UFF2403" s="14"/>
      <c r="UFG2403" s="14"/>
      <c r="UFH2403" s="14"/>
      <c r="UFI2403" s="14"/>
      <c r="UFJ2403" s="14"/>
      <c r="UFK2403" s="14"/>
      <c r="UFL2403" s="14"/>
      <c r="UFM2403" s="14"/>
      <c r="UFN2403" s="14"/>
      <c r="UFO2403" s="14"/>
      <c r="UFP2403" s="14"/>
      <c r="UFQ2403" s="14"/>
      <c r="UFR2403" s="14"/>
      <c r="UFS2403" s="14"/>
      <c r="UFT2403" s="14"/>
      <c r="UFU2403" s="14"/>
      <c r="UFV2403" s="14"/>
      <c r="UFW2403" s="14"/>
      <c r="UFX2403" s="14"/>
      <c r="UFY2403" s="14"/>
      <c r="UFZ2403" s="14"/>
      <c r="UGA2403" s="14"/>
      <c r="UGB2403" s="14"/>
      <c r="UGC2403" s="14"/>
      <c r="UGD2403" s="14"/>
      <c r="UGE2403" s="14"/>
      <c r="UGF2403" s="14"/>
      <c r="UGG2403" s="14"/>
      <c r="UGH2403" s="14"/>
      <c r="UGI2403" s="14"/>
      <c r="UGJ2403" s="14"/>
      <c r="UGK2403" s="14"/>
      <c r="UGL2403" s="14"/>
      <c r="UGM2403" s="14"/>
      <c r="UGN2403" s="14"/>
      <c r="UGO2403" s="14"/>
      <c r="UGP2403" s="14"/>
      <c r="UGQ2403" s="14"/>
      <c r="UGR2403" s="14"/>
      <c r="UGS2403" s="14"/>
      <c r="UGT2403" s="14"/>
      <c r="UGU2403" s="14"/>
      <c r="UGV2403" s="14"/>
      <c r="UGW2403" s="14"/>
      <c r="UGX2403" s="14"/>
      <c r="UGY2403" s="14"/>
      <c r="UGZ2403" s="14"/>
      <c r="UHA2403" s="14"/>
      <c r="UHB2403" s="14"/>
      <c r="UHC2403" s="14"/>
      <c r="UHD2403" s="14"/>
      <c r="UHE2403" s="14"/>
      <c r="UHF2403" s="14"/>
      <c r="UHG2403" s="14"/>
      <c r="UHH2403" s="14"/>
      <c r="UHI2403" s="14"/>
      <c r="UHJ2403" s="14"/>
      <c r="UHK2403" s="14"/>
      <c r="UHL2403" s="14"/>
      <c r="UHM2403" s="14"/>
      <c r="UHN2403" s="14"/>
      <c r="UHO2403" s="14"/>
      <c r="UHP2403" s="14"/>
      <c r="UHQ2403" s="14"/>
      <c r="UHR2403" s="14"/>
      <c r="UHS2403" s="14"/>
      <c r="UHT2403" s="14"/>
      <c r="UHU2403" s="14"/>
      <c r="UHV2403" s="14"/>
      <c r="UHW2403" s="14"/>
      <c r="UHX2403" s="14"/>
      <c r="UHY2403" s="14"/>
      <c r="UHZ2403" s="14"/>
      <c r="UIA2403" s="14"/>
      <c r="UIB2403" s="14"/>
      <c r="UIC2403" s="14"/>
      <c r="UID2403" s="14"/>
      <c r="UIE2403" s="14"/>
      <c r="UIF2403" s="14"/>
      <c r="UIG2403" s="14"/>
      <c r="UIH2403" s="14"/>
      <c r="UII2403" s="14"/>
      <c r="UIJ2403" s="14"/>
      <c r="UIK2403" s="14"/>
      <c r="UIL2403" s="14"/>
      <c r="UIM2403" s="14"/>
      <c r="UIN2403" s="14"/>
      <c r="UIO2403" s="14"/>
      <c r="UIP2403" s="14"/>
      <c r="UIQ2403" s="14"/>
      <c r="UIR2403" s="14"/>
      <c r="UIS2403" s="14"/>
      <c r="UIT2403" s="14"/>
      <c r="UIU2403" s="14"/>
      <c r="UIV2403" s="14"/>
      <c r="UIW2403" s="14"/>
      <c r="UIX2403" s="14"/>
      <c r="UIY2403" s="14"/>
      <c r="UIZ2403" s="14"/>
      <c r="UJA2403" s="14"/>
      <c r="UJB2403" s="14"/>
      <c r="UJC2403" s="14"/>
      <c r="UJD2403" s="14"/>
      <c r="UJE2403" s="14"/>
      <c r="UJF2403" s="14"/>
      <c r="UJG2403" s="14"/>
      <c r="UJH2403" s="14"/>
      <c r="UJI2403" s="14"/>
      <c r="UJJ2403" s="14"/>
      <c r="UJK2403" s="14"/>
      <c r="UJL2403" s="14"/>
      <c r="UJM2403" s="14"/>
      <c r="UJN2403" s="14"/>
      <c r="UJO2403" s="14"/>
      <c r="UJP2403" s="14"/>
      <c r="UJQ2403" s="14"/>
      <c r="UJR2403" s="14"/>
      <c r="UJS2403" s="14"/>
      <c r="UJT2403" s="14"/>
      <c r="UJU2403" s="14"/>
      <c r="UJV2403" s="14"/>
      <c r="UJW2403" s="14"/>
      <c r="UJX2403" s="14"/>
      <c r="UJY2403" s="14"/>
      <c r="UJZ2403" s="14"/>
      <c r="UKA2403" s="14"/>
      <c r="UKB2403" s="14"/>
      <c r="UKC2403" s="14"/>
      <c r="UKD2403" s="14"/>
      <c r="UKE2403" s="14"/>
      <c r="UKF2403" s="14"/>
      <c r="UKG2403" s="14"/>
      <c r="UKH2403" s="14"/>
      <c r="UKI2403" s="14"/>
      <c r="UKJ2403" s="14"/>
      <c r="UKK2403" s="14"/>
      <c r="UKL2403" s="14"/>
      <c r="UKM2403" s="14"/>
      <c r="UKN2403" s="14"/>
      <c r="UKO2403" s="14"/>
      <c r="UKP2403" s="14"/>
      <c r="UKQ2403" s="14"/>
      <c r="UKR2403" s="14"/>
      <c r="UKS2403" s="14"/>
      <c r="UKT2403" s="14"/>
      <c r="UKU2403" s="14"/>
      <c r="UKV2403" s="14"/>
      <c r="UKW2403" s="14"/>
      <c r="UKX2403" s="14"/>
      <c r="UKY2403" s="14"/>
      <c r="UKZ2403" s="14"/>
      <c r="ULA2403" s="14"/>
      <c r="ULB2403" s="14"/>
      <c r="ULC2403" s="14"/>
      <c r="ULD2403" s="14"/>
      <c r="ULE2403" s="14"/>
      <c r="ULF2403" s="14"/>
      <c r="ULG2403" s="14"/>
      <c r="ULH2403" s="14"/>
      <c r="ULI2403" s="14"/>
      <c r="ULJ2403" s="14"/>
      <c r="ULK2403" s="14"/>
      <c r="ULL2403" s="14"/>
      <c r="ULM2403" s="14"/>
      <c r="ULN2403" s="14"/>
      <c r="ULO2403" s="14"/>
      <c r="ULP2403" s="14"/>
      <c r="ULQ2403" s="14"/>
      <c r="ULR2403" s="14"/>
      <c r="ULS2403" s="14"/>
      <c r="ULT2403" s="14"/>
      <c r="ULU2403" s="14"/>
      <c r="ULV2403" s="14"/>
      <c r="ULW2403" s="14"/>
      <c r="ULX2403" s="14"/>
      <c r="ULY2403" s="14"/>
      <c r="ULZ2403" s="14"/>
      <c r="UMA2403" s="14"/>
      <c r="UMB2403" s="14"/>
      <c r="UMC2403" s="14"/>
      <c r="UMD2403" s="14"/>
      <c r="UME2403" s="14"/>
      <c r="UMF2403" s="14"/>
      <c r="UMG2403" s="14"/>
      <c r="UMH2403" s="14"/>
      <c r="UMI2403" s="14"/>
      <c r="UMJ2403" s="14"/>
      <c r="UMK2403" s="14"/>
      <c r="UML2403" s="14"/>
      <c r="UMM2403" s="14"/>
      <c r="UMN2403" s="14"/>
      <c r="UMO2403" s="14"/>
      <c r="UMP2403" s="14"/>
      <c r="UMQ2403" s="14"/>
      <c r="UMR2403" s="14"/>
      <c r="UMS2403" s="14"/>
      <c r="UMT2403" s="14"/>
      <c r="UMU2403" s="14"/>
      <c r="UMV2403" s="14"/>
      <c r="UMW2403" s="14"/>
      <c r="UMX2403" s="14"/>
      <c r="UMY2403" s="14"/>
      <c r="UMZ2403" s="14"/>
      <c r="UNA2403" s="14"/>
      <c r="UNB2403" s="14"/>
      <c r="UNC2403" s="14"/>
      <c r="UND2403" s="14"/>
      <c r="UNE2403" s="14"/>
      <c r="UNF2403" s="14"/>
      <c r="UNG2403" s="14"/>
      <c r="UNH2403" s="14"/>
      <c r="UNI2403" s="14"/>
      <c r="UNJ2403" s="14"/>
      <c r="UNK2403" s="14"/>
      <c r="UNL2403" s="14"/>
      <c r="UNM2403" s="14"/>
      <c r="UNN2403" s="14"/>
      <c r="UNO2403" s="14"/>
      <c r="UNP2403" s="14"/>
      <c r="UNQ2403" s="14"/>
      <c r="UNR2403" s="14"/>
      <c r="UNS2403" s="14"/>
      <c r="UNT2403" s="14"/>
      <c r="UNU2403" s="14"/>
      <c r="UNV2403" s="14"/>
      <c r="UNW2403" s="14"/>
      <c r="UNX2403" s="14"/>
      <c r="UNY2403" s="14"/>
      <c r="UNZ2403" s="14"/>
      <c r="UOA2403" s="14"/>
      <c r="UOB2403" s="14"/>
      <c r="UOC2403" s="14"/>
      <c r="UOD2403" s="14"/>
      <c r="UOE2403" s="14"/>
      <c r="UOF2403" s="14"/>
      <c r="UOG2403" s="14"/>
      <c r="UOH2403" s="14"/>
      <c r="UOI2403" s="14"/>
      <c r="UOJ2403" s="14"/>
      <c r="UOK2403" s="14"/>
      <c r="UOL2403" s="14"/>
      <c r="UOM2403" s="14"/>
      <c r="UON2403" s="14"/>
      <c r="UOO2403" s="14"/>
      <c r="UOP2403" s="14"/>
      <c r="UOQ2403" s="14"/>
      <c r="UOR2403" s="14"/>
      <c r="UOS2403" s="14"/>
      <c r="UOT2403" s="14"/>
      <c r="UOU2403" s="14"/>
      <c r="UOV2403" s="14"/>
      <c r="UOW2403" s="14"/>
      <c r="UOX2403" s="14"/>
      <c r="UOY2403" s="14"/>
      <c r="UOZ2403" s="14"/>
      <c r="UPA2403" s="14"/>
      <c r="UPB2403" s="14"/>
      <c r="UPC2403" s="14"/>
      <c r="UPD2403" s="14"/>
      <c r="UPE2403" s="14"/>
      <c r="UPF2403" s="14"/>
      <c r="UPG2403" s="14"/>
      <c r="UPH2403" s="14"/>
      <c r="UPI2403" s="14"/>
      <c r="UPJ2403" s="14"/>
      <c r="UPK2403" s="14"/>
      <c r="UPL2403" s="14"/>
      <c r="UPM2403" s="14"/>
      <c r="UPN2403" s="14"/>
      <c r="UPO2403" s="14"/>
      <c r="UPP2403" s="14"/>
      <c r="UPQ2403" s="14"/>
      <c r="UPR2403" s="14"/>
      <c r="UPS2403" s="14"/>
      <c r="UPT2403" s="14"/>
      <c r="UPU2403" s="14"/>
      <c r="UPV2403" s="14"/>
      <c r="UPW2403" s="14"/>
      <c r="UPX2403" s="14"/>
      <c r="UPY2403" s="14"/>
      <c r="UPZ2403" s="14"/>
      <c r="UQA2403" s="14"/>
      <c r="UQB2403" s="14"/>
      <c r="UQC2403" s="14"/>
      <c r="UQD2403" s="14"/>
      <c r="UQE2403" s="14"/>
      <c r="UQF2403" s="14"/>
      <c r="UQG2403" s="14"/>
      <c r="UQH2403" s="14"/>
      <c r="UQI2403" s="14"/>
      <c r="UQJ2403" s="14"/>
      <c r="UQK2403" s="14"/>
      <c r="UQL2403" s="14"/>
      <c r="UQM2403" s="14"/>
      <c r="UQN2403" s="14"/>
      <c r="UQO2403" s="14"/>
      <c r="UQP2403" s="14"/>
      <c r="UQQ2403" s="14"/>
      <c r="UQR2403" s="14"/>
      <c r="UQS2403" s="14"/>
      <c r="UQT2403" s="14"/>
      <c r="UQU2403" s="14"/>
      <c r="UQV2403" s="14"/>
      <c r="UQW2403" s="14"/>
      <c r="UQX2403" s="14"/>
      <c r="UQY2403" s="14"/>
      <c r="UQZ2403" s="14"/>
      <c r="URA2403" s="14"/>
      <c r="URB2403" s="14"/>
      <c r="URC2403" s="14"/>
      <c r="URD2403" s="14"/>
      <c r="URE2403" s="14"/>
      <c r="URF2403" s="14"/>
      <c r="URG2403" s="14"/>
      <c r="URH2403" s="14"/>
      <c r="URI2403" s="14"/>
      <c r="URJ2403" s="14"/>
      <c r="URK2403" s="14"/>
      <c r="URL2403" s="14"/>
      <c r="URM2403" s="14"/>
      <c r="URN2403" s="14"/>
      <c r="URO2403" s="14"/>
      <c r="URP2403" s="14"/>
      <c r="URQ2403" s="14"/>
      <c r="URR2403" s="14"/>
      <c r="URS2403" s="14"/>
      <c r="URT2403" s="14"/>
      <c r="URU2403" s="14"/>
      <c r="URV2403" s="14"/>
      <c r="URW2403" s="14"/>
      <c r="URX2403" s="14"/>
      <c r="URY2403" s="14"/>
      <c r="URZ2403" s="14"/>
      <c r="USA2403" s="14"/>
      <c r="USB2403" s="14"/>
      <c r="USC2403" s="14"/>
      <c r="USD2403" s="14"/>
      <c r="USE2403" s="14"/>
      <c r="USF2403" s="14"/>
      <c r="USG2403" s="14"/>
      <c r="USH2403" s="14"/>
      <c r="USI2403" s="14"/>
      <c r="USJ2403" s="14"/>
      <c r="USK2403" s="14"/>
      <c r="USL2403" s="14"/>
      <c r="USM2403" s="14"/>
      <c r="USN2403" s="14"/>
      <c r="USO2403" s="14"/>
      <c r="USP2403" s="14"/>
      <c r="USQ2403" s="14"/>
      <c r="USR2403" s="14"/>
      <c r="USS2403" s="14"/>
      <c r="UST2403" s="14"/>
      <c r="USU2403" s="14"/>
      <c r="USV2403" s="14"/>
      <c r="USW2403" s="14"/>
      <c r="USX2403" s="14"/>
      <c r="USY2403" s="14"/>
      <c r="USZ2403" s="14"/>
      <c r="UTA2403" s="14"/>
      <c r="UTB2403" s="14"/>
      <c r="UTC2403" s="14"/>
      <c r="UTD2403" s="14"/>
      <c r="UTE2403" s="14"/>
      <c r="UTF2403" s="14"/>
      <c r="UTG2403" s="14"/>
      <c r="UTH2403" s="14"/>
      <c r="UTI2403" s="14"/>
      <c r="UTJ2403" s="14"/>
      <c r="UTK2403" s="14"/>
      <c r="UTL2403" s="14"/>
      <c r="UTM2403" s="14"/>
      <c r="UTN2403" s="14"/>
      <c r="UTO2403" s="14"/>
      <c r="UTP2403" s="14"/>
      <c r="UTQ2403" s="14"/>
      <c r="UTR2403" s="14"/>
      <c r="UTS2403" s="14"/>
      <c r="UTT2403" s="14"/>
      <c r="UTU2403" s="14"/>
      <c r="UTV2403" s="14"/>
      <c r="UTW2403" s="14"/>
      <c r="UTX2403" s="14"/>
      <c r="UTY2403" s="14"/>
      <c r="UTZ2403" s="14"/>
      <c r="UUA2403" s="14"/>
      <c r="UUB2403" s="14"/>
      <c r="UUC2403" s="14"/>
      <c r="UUD2403" s="14"/>
      <c r="UUE2403" s="14"/>
      <c r="UUF2403" s="14"/>
      <c r="UUG2403" s="14"/>
      <c r="UUH2403" s="14"/>
      <c r="UUI2403" s="14"/>
      <c r="UUJ2403" s="14"/>
      <c r="UUK2403" s="14"/>
      <c r="UUL2403" s="14"/>
      <c r="UUM2403" s="14"/>
      <c r="UUN2403" s="14"/>
      <c r="UUO2403" s="14"/>
      <c r="UUP2403" s="14"/>
      <c r="UUQ2403" s="14"/>
      <c r="UUR2403" s="14"/>
      <c r="UUS2403" s="14"/>
      <c r="UUT2403" s="14"/>
      <c r="UUU2403" s="14"/>
      <c r="UUV2403" s="14"/>
      <c r="UUW2403" s="14"/>
      <c r="UUX2403" s="14"/>
      <c r="UUY2403" s="14"/>
      <c r="UUZ2403" s="14"/>
      <c r="UVA2403" s="14"/>
      <c r="UVB2403" s="14"/>
      <c r="UVC2403" s="14"/>
      <c r="UVD2403" s="14"/>
      <c r="UVE2403" s="14"/>
      <c r="UVF2403" s="14"/>
      <c r="UVG2403" s="14"/>
      <c r="UVH2403" s="14"/>
      <c r="UVI2403" s="14"/>
      <c r="UVJ2403" s="14"/>
      <c r="UVK2403" s="14"/>
      <c r="UVL2403" s="14"/>
      <c r="UVM2403" s="14"/>
      <c r="UVN2403" s="14"/>
      <c r="UVO2403" s="14"/>
      <c r="UVP2403" s="14"/>
      <c r="UVQ2403" s="14"/>
      <c r="UVR2403" s="14"/>
      <c r="UVS2403" s="14"/>
      <c r="UVT2403" s="14"/>
      <c r="UVU2403" s="14"/>
      <c r="UVV2403" s="14"/>
      <c r="UVW2403" s="14"/>
      <c r="UVX2403" s="14"/>
      <c r="UVY2403" s="14"/>
      <c r="UVZ2403" s="14"/>
      <c r="UWA2403" s="14"/>
      <c r="UWB2403" s="14"/>
      <c r="UWC2403" s="14"/>
      <c r="UWD2403" s="14"/>
      <c r="UWE2403" s="14"/>
      <c r="UWF2403" s="14"/>
      <c r="UWG2403" s="14"/>
      <c r="UWH2403" s="14"/>
      <c r="UWI2403" s="14"/>
      <c r="UWJ2403" s="14"/>
      <c r="UWK2403" s="14"/>
      <c r="UWL2403" s="14"/>
      <c r="UWM2403" s="14"/>
      <c r="UWN2403" s="14"/>
      <c r="UWO2403" s="14"/>
      <c r="UWP2403" s="14"/>
      <c r="UWQ2403" s="14"/>
      <c r="UWR2403" s="14"/>
      <c r="UWS2403" s="14"/>
      <c r="UWT2403" s="14"/>
      <c r="UWU2403" s="14"/>
      <c r="UWV2403" s="14"/>
      <c r="UWW2403" s="14"/>
      <c r="UWX2403" s="14"/>
      <c r="UWY2403" s="14"/>
      <c r="UWZ2403" s="14"/>
      <c r="UXA2403" s="14"/>
      <c r="UXB2403" s="14"/>
      <c r="UXC2403" s="14"/>
      <c r="UXD2403" s="14"/>
      <c r="UXE2403" s="14"/>
      <c r="UXF2403" s="14"/>
      <c r="UXG2403" s="14"/>
      <c r="UXH2403" s="14"/>
      <c r="UXI2403" s="14"/>
      <c r="UXJ2403" s="14"/>
      <c r="UXK2403" s="14"/>
      <c r="UXL2403" s="14"/>
      <c r="UXM2403" s="14"/>
      <c r="UXN2403" s="14"/>
      <c r="UXO2403" s="14"/>
      <c r="UXP2403" s="14"/>
      <c r="UXQ2403" s="14"/>
      <c r="UXR2403" s="14"/>
      <c r="UXS2403" s="14"/>
      <c r="UXT2403" s="14"/>
      <c r="UXU2403" s="14"/>
      <c r="UXV2403" s="14"/>
      <c r="UXW2403" s="14"/>
      <c r="UXX2403" s="14"/>
      <c r="UXY2403" s="14"/>
      <c r="UXZ2403" s="14"/>
      <c r="UYA2403" s="14"/>
      <c r="UYB2403" s="14"/>
      <c r="UYC2403" s="14"/>
      <c r="UYD2403" s="14"/>
      <c r="UYE2403" s="14"/>
      <c r="UYF2403" s="14"/>
      <c r="UYG2403" s="14"/>
      <c r="UYH2403" s="14"/>
      <c r="UYI2403" s="14"/>
      <c r="UYJ2403" s="14"/>
      <c r="UYK2403" s="14"/>
      <c r="UYL2403" s="14"/>
      <c r="UYM2403" s="14"/>
      <c r="UYN2403" s="14"/>
      <c r="UYO2403" s="14"/>
      <c r="UYP2403" s="14"/>
      <c r="UYQ2403" s="14"/>
      <c r="UYR2403" s="14"/>
      <c r="UYS2403" s="14"/>
      <c r="UYT2403" s="14"/>
      <c r="UYU2403" s="14"/>
      <c r="UYV2403" s="14"/>
      <c r="UYW2403" s="14"/>
      <c r="UYX2403" s="14"/>
      <c r="UYY2403" s="14"/>
      <c r="UYZ2403" s="14"/>
      <c r="UZA2403" s="14"/>
      <c r="UZB2403" s="14"/>
      <c r="UZC2403" s="14"/>
      <c r="UZD2403" s="14"/>
      <c r="UZE2403" s="14"/>
      <c r="UZF2403" s="14"/>
      <c r="UZG2403" s="14"/>
      <c r="UZH2403" s="14"/>
      <c r="UZI2403" s="14"/>
      <c r="UZJ2403" s="14"/>
      <c r="UZK2403" s="14"/>
      <c r="UZL2403" s="14"/>
      <c r="UZM2403" s="14"/>
      <c r="UZN2403" s="14"/>
      <c r="UZO2403" s="14"/>
      <c r="UZP2403" s="14"/>
      <c r="UZQ2403" s="14"/>
      <c r="UZR2403" s="14"/>
      <c r="UZS2403" s="14"/>
      <c r="UZT2403" s="14"/>
      <c r="UZU2403" s="14"/>
      <c r="UZV2403" s="14"/>
      <c r="UZW2403" s="14"/>
      <c r="UZX2403" s="14"/>
      <c r="UZY2403" s="14"/>
      <c r="UZZ2403" s="14"/>
      <c r="VAA2403" s="14"/>
      <c r="VAB2403" s="14"/>
      <c r="VAC2403" s="14"/>
      <c r="VAD2403" s="14"/>
      <c r="VAE2403" s="14"/>
      <c r="VAF2403" s="14"/>
      <c r="VAG2403" s="14"/>
      <c r="VAH2403" s="14"/>
      <c r="VAI2403" s="14"/>
      <c r="VAJ2403" s="14"/>
      <c r="VAK2403" s="14"/>
      <c r="VAL2403" s="14"/>
      <c r="VAM2403" s="14"/>
      <c r="VAN2403" s="14"/>
      <c r="VAO2403" s="14"/>
      <c r="VAP2403" s="14"/>
      <c r="VAQ2403" s="14"/>
      <c r="VAR2403" s="14"/>
      <c r="VAS2403" s="14"/>
      <c r="VAT2403" s="14"/>
      <c r="VAU2403" s="14"/>
      <c r="VAV2403" s="14"/>
      <c r="VAW2403" s="14"/>
      <c r="VAX2403" s="14"/>
      <c r="VAY2403" s="14"/>
      <c r="VAZ2403" s="14"/>
      <c r="VBA2403" s="14"/>
      <c r="VBB2403" s="14"/>
      <c r="VBC2403" s="14"/>
      <c r="VBD2403" s="14"/>
      <c r="VBE2403" s="14"/>
      <c r="VBF2403" s="14"/>
      <c r="VBG2403" s="14"/>
      <c r="VBH2403" s="14"/>
      <c r="VBI2403" s="14"/>
      <c r="VBJ2403" s="14"/>
      <c r="VBK2403" s="14"/>
      <c r="VBL2403" s="14"/>
      <c r="VBM2403" s="14"/>
      <c r="VBN2403" s="14"/>
      <c r="VBO2403" s="14"/>
      <c r="VBP2403" s="14"/>
      <c r="VBQ2403" s="14"/>
      <c r="VBR2403" s="14"/>
      <c r="VBS2403" s="14"/>
      <c r="VBT2403" s="14"/>
      <c r="VBU2403" s="14"/>
      <c r="VBV2403" s="14"/>
      <c r="VBW2403" s="14"/>
      <c r="VBX2403" s="14"/>
      <c r="VBY2403" s="14"/>
      <c r="VBZ2403" s="14"/>
      <c r="VCA2403" s="14"/>
      <c r="VCB2403" s="14"/>
      <c r="VCC2403" s="14"/>
      <c r="VCD2403" s="14"/>
      <c r="VCE2403" s="14"/>
      <c r="VCF2403" s="14"/>
      <c r="VCG2403" s="14"/>
      <c r="VCH2403" s="14"/>
      <c r="VCI2403" s="14"/>
      <c r="VCJ2403" s="14"/>
      <c r="VCK2403" s="14"/>
      <c r="VCL2403" s="14"/>
      <c r="VCM2403" s="14"/>
      <c r="VCN2403" s="14"/>
      <c r="VCO2403" s="14"/>
      <c r="VCP2403" s="14"/>
      <c r="VCQ2403" s="14"/>
      <c r="VCR2403" s="14"/>
      <c r="VCS2403" s="14"/>
      <c r="VCT2403" s="14"/>
      <c r="VCU2403" s="14"/>
      <c r="VCV2403" s="14"/>
      <c r="VCW2403" s="14"/>
      <c r="VCX2403" s="14"/>
      <c r="VCY2403" s="14"/>
      <c r="VCZ2403" s="14"/>
      <c r="VDA2403" s="14"/>
      <c r="VDB2403" s="14"/>
      <c r="VDC2403" s="14"/>
      <c r="VDD2403" s="14"/>
      <c r="VDE2403" s="14"/>
      <c r="VDF2403" s="14"/>
      <c r="VDG2403" s="14"/>
      <c r="VDH2403" s="14"/>
      <c r="VDI2403" s="14"/>
      <c r="VDJ2403" s="14"/>
      <c r="VDK2403" s="14"/>
      <c r="VDL2403" s="14"/>
      <c r="VDM2403" s="14"/>
      <c r="VDN2403" s="14"/>
      <c r="VDO2403" s="14"/>
      <c r="VDP2403" s="14"/>
      <c r="VDQ2403" s="14"/>
      <c r="VDR2403" s="14"/>
      <c r="VDS2403" s="14"/>
      <c r="VDT2403" s="14"/>
      <c r="VDU2403" s="14"/>
      <c r="VDV2403" s="14"/>
      <c r="VDW2403" s="14"/>
      <c r="VDX2403" s="14"/>
      <c r="VDY2403" s="14"/>
      <c r="VDZ2403" s="14"/>
      <c r="VEA2403" s="14"/>
      <c r="VEB2403" s="14"/>
      <c r="VEC2403" s="14"/>
      <c r="VED2403" s="14"/>
      <c r="VEE2403" s="14"/>
      <c r="VEF2403" s="14"/>
      <c r="VEG2403" s="14"/>
      <c r="VEH2403" s="14"/>
      <c r="VEI2403" s="14"/>
      <c r="VEJ2403" s="14"/>
      <c r="VEK2403" s="14"/>
      <c r="VEL2403" s="14"/>
      <c r="VEM2403" s="14"/>
      <c r="VEN2403" s="14"/>
      <c r="VEO2403" s="14"/>
      <c r="VEP2403" s="14"/>
      <c r="VEQ2403" s="14"/>
      <c r="VER2403" s="14"/>
      <c r="VES2403" s="14"/>
      <c r="VET2403" s="14"/>
      <c r="VEU2403" s="14"/>
      <c r="VEV2403" s="14"/>
      <c r="VEW2403" s="14"/>
      <c r="VEX2403" s="14"/>
      <c r="VEY2403" s="14"/>
      <c r="VEZ2403" s="14"/>
      <c r="VFA2403" s="14"/>
      <c r="VFB2403" s="14"/>
      <c r="VFC2403" s="14"/>
      <c r="VFD2403" s="14"/>
      <c r="VFE2403" s="14"/>
      <c r="VFF2403" s="14"/>
      <c r="VFG2403" s="14"/>
      <c r="VFH2403" s="14"/>
      <c r="VFI2403" s="14"/>
      <c r="VFJ2403" s="14"/>
      <c r="VFK2403" s="14"/>
      <c r="VFL2403" s="14"/>
      <c r="VFM2403" s="14"/>
      <c r="VFN2403" s="14"/>
      <c r="VFO2403" s="14"/>
      <c r="VFP2403" s="14"/>
      <c r="VFQ2403" s="14"/>
      <c r="VFR2403" s="14"/>
      <c r="VFS2403" s="14"/>
      <c r="VFT2403" s="14"/>
      <c r="VFU2403" s="14"/>
      <c r="VFV2403" s="14"/>
      <c r="VFW2403" s="14"/>
      <c r="VFX2403" s="14"/>
      <c r="VFY2403" s="14"/>
      <c r="VFZ2403" s="14"/>
      <c r="VGA2403" s="14"/>
      <c r="VGB2403" s="14"/>
      <c r="VGC2403" s="14"/>
      <c r="VGD2403" s="14"/>
      <c r="VGE2403" s="14"/>
      <c r="VGF2403" s="14"/>
      <c r="VGG2403" s="14"/>
      <c r="VGH2403" s="14"/>
      <c r="VGI2403" s="14"/>
      <c r="VGJ2403" s="14"/>
      <c r="VGK2403" s="14"/>
      <c r="VGL2403" s="14"/>
      <c r="VGM2403" s="14"/>
      <c r="VGN2403" s="14"/>
      <c r="VGO2403" s="14"/>
      <c r="VGP2403" s="14"/>
      <c r="VGQ2403" s="14"/>
      <c r="VGR2403" s="14"/>
      <c r="VGS2403" s="14"/>
      <c r="VGT2403" s="14"/>
      <c r="VGU2403" s="14"/>
      <c r="VGV2403" s="14"/>
      <c r="VGW2403" s="14"/>
      <c r="VGX2403" s="14"/>
      <c r="VGY2403" s="14"/>
      <c r="VGZ2403" s="14"/>
      <c r="VHA2403" s="14"/>
      <c r="VHB2403" s="14"/>
      <c r="VHC2403" s="14"/>
      <c r="VHD2403" s="14"/>
      <c r="VHE2403" s="14"/>
      <c r="VHF2403" s="14"/>
      <c r="VHG2403" s="14"/>
      <c r="VHH2403" s="14"/>
      <c r="VHI2403" s="14"/>
      <c r="VHJ2403" s="14"/>
      <c r="VHK2403" s="14"/>
      <c r="VHL2403" s="14"/>
      <c r="VHM2403" s="14"/>
      <c r="VHN2403" s="14"/>
      <c r="VHO2403" s="14"/>
      <c r="VHP2403" s="14"/>
      <c r="VHQ2403" s="14"/>
      <c r="VHR2403" s="14"/>
      <c r="VHS2403" s="14"/>
      <c r="VHT2403" s="14"/>
      <c r="VHU2403" s="14"/>
      <c r="VHV2403" s="14"/>
      <c r="VHW2403" s="14"/>
      <c r="VHX2403" s="14"/>
      <c r="VHY2403" s="14"/>
      <c r="VHZ2403" s="14"/>
      <c r="VIA2403" s="14"/>
      <c r="VIB2403" s="14"/>
      <c r="VIC2403" s="14"/>
      <c r="VID2403" s="14"/>
      <c r="VIE2403" s="14"/>
      <c r="VIF2403" s="14"/>
      <c r="VIG2403" s="14"/>
      <c r="VIH2403" s="14"/>
      <c r="VII2403" s="14"/>
      <c r="VIJ2403" s="14"/>
      <c r="VIK2403" s="14"/>
      <c r="VIL2403" s="14"/>
      <c r="VIM2403" s="14"/>
      <c r="VIN2403" s="14"/>
      <c r="VIO2403" s="14"/>
      <c r="VIP2403" s="14"/>
      <c r="VIQ2403" s="14"/>
      <c r="VIR2403" s="14"/>
      <c r="VIS2403" s="14"/>
      <c r="VIT2403" s="14"/>
      <c r="VIU2403" s="14"/>
      <c r="VIV2403" s="14"/>
      <c r="VIW2403" s="14"/>
      <c r="VIX2403" s="14"/>
      <c r="VIY2403" s="14"/>
      <c r="VIZ2403" s="14"/>
      <c r="VJA2403" s="14"/>
      <c r="VJB2403" s="14"/>
      <c r="VJC2403" s="14"/>
      <c r="VJD2403" s="14"/>
      <c r="VJE2403" s="14"/>
      <c r="VJF2403" s="14"/>
      <c r="VJG2403" s="14"/>
      <c r="VJH2403" s="14"/>
      <c r="VJI2403" s="14"/>
      <c r="VJJ2403" s="14"/>
      <c r="VJK2403" s="14"/>
      <c r="VJL2403" s="14"/>
      <c r="VJM2403" s="14"/>
      <c r="VJN2403" s="14"/>
      <c r="VJO2403" s="14"/>
      <c r="VJP2403" s="14"/>
      <c r="VJQ2403" s="14"/>
      <c r="VJR2403" s="14"/>
      <c r="VJS2403" s="14"/>
      <c r="VJT2403" s="14"/>
      <c r="VJU2403" s="14"/>
      <c r="VJV2403" s="14"/>
      <c r="VJW2403" s="14"/>
      <c r="VJX2403" s="14"/>
      <c r="VJY2403" s="14"/>
      <c r="VJZ2403" s="14"/>
      <c r="VKA2403" s="14"/>
      <c r="VKB2403" s="14"/>
      <c r="VKC2403" s="14"/>
      <c r="VKD2403" s="14"/>
      <c r="VKE2403" s="14"/>
      <c r="VKF2403" s="14"/>
      <c r="VKG2403" s="14"/>
      <c r="VKH2403" s="14"/>
      <c r="VKI2403" s="14"/>
      <c r="VKJ2403" s="14"/>
      <c r="VKK2403" s="14"/>
      <c r="VKL2403" s="14"/>
      <c r="VKM2403" s="14"/>
      <c r="VKN2403" s="14"/>
      <c r="VKO2403" s="14"/>
      <c r="VKP2403" s="14"/>
      <c r="VKQ2403" s="14"/>
      <c r="VKR2403" s="14"/>
      <c r="VKS2403" s="14"/>
      <c r="VKT2403" s="14"/>
      <c r="VKU2403" s="14"/>
      <c r="VKV2403" s="14"/>
      <c r="VKW2403" s="14"/>
      <c r="VKX2403" s="14"/>
      <c r="VKY2403" s="14"/>
      <c r="VKZ2403" s="14"/>
      <c r="VLA2403" s="14"/>
      <c r="VLB2403" s="14"/>
      <c r="VLC2403" s="14"/>
      <c r="VLD2403" s="14"/>
      <c r="VLE2403" s="14"/>
      <c r="VLF2403" s="14"/>
      <c r="VLG2403" s="14"/>
      <c r="VLH2403" s="14"/>
      <c r="VLI2403" s="14"/>
      <c r="VLJ2403" s="14"/>
      <c r="VLK2403" s="14"/>
      <c r="VLL2403" s="14"/>
      <c r="VLM2403" s="14"/>
      <c r="VLN2403" s="14"/>
      <c r="VLO2403" s="14"/>
      <c r="VLP2403" s="14"/>
      <c r="VLQ2403" s="14"/>
      <c r="VLR2403" s="14"/>
      <c r="VLS2403" s="14"/>
      <c r="VLT2403" s="14"/>
      <c r="VLU2403" s="14"/>
      <c r="VLV2403" s="14"/>
      <c r="VLW2403" s="14"/>
      <c r="VLX2403" s="14"/>
      <c r="VLY2403" s="14"/>
      <c r="VLZ2403" s="14"/>
      <c r="VMA2403" s="14"/>
      <c r="VMB2403" s="14"/>
      <c r="VMC2403" s="14"/>
      <c r="VMD2403" s="14"/>
      <c r="VME2403" s="14"/>
      <c r="VMF2403" s="14"/>
      <c r="VMG2403" s="14"/>
      <c r="VMH2403" s="14"/>
      <c r="VMI2403" s="14"/>
      <c r="VMJ2403" s="14"/>
      <c r="VMK2403" s="14"/>
      <c r="VML2403" s="14"/>
      <c r="VMM2403" s="14"/>
      <c r="VMN2403" s="14"/>
      <c r="VMO2403" s="14"/>
      <c r="VMP2403" s="14"/>
      <c r="VMQ2403" s="14"/>
      <c r="VMR2403" s="14"/>
      <c r="VMS2403" s="14"/>
      <c r="VMT2403" s="14"/>
      <c r="VMU2403" s="14"/>
      <c r="VMV2403" s="14"/>
      <c r="VMW2403" s="14"/>
      <c r="VMX2403" s="14"/>
      <c r="VMY2403" s="14"/>
      <c r="VMZ2403" s="14"/>
      <c r="VNA2403" s="14"/>
      <c r="VNB2403" s="14"/>
      <c r="VNC2403" s="14"/>
      <c r="VND2403" s="14"/>
      <c r="VNE2403" s="14"/>
      <c r="VNF2403" s="14"/>
      <c r="VNG2403" s="14"/>
      <c r="VNH2403" s="14"/>
      <c r="VNI2403" s="14"/>
      <c r="VNJ2403" s="14"/>
      <c r="VNK2403" s="14"/>
      <c r="VNL2403" s="14"/>
      <c r="VNM2403" s="14"/>
      <c r="VNN2403" s="14"/>
      <c r="VNO2403" s="14"/>
      <c r="VNP2403" s="14"/>
      <c r="VNQ2403" s="14"/>
      <c r="VNR2403" s="14"/>
      <c r="VNS2403" s="14"/>
      <c r="VNT2403" s="14"/>
      <c r="VNU2403" s="14"/>
      <c r="VNV2403" s="14"/>
      <c r="VNW2403" s="14"/>
      <c r="VNX2403" s="14"/>
      <c r="VNY2403" s="14"/>
      <c r="VNZ2403" s="14"/>
      <c r="VOA2403" s="14"/>
      <c r="VOB2403" s="14"/>
      <c r="VOC2403" s="14"/>
      <c r="VOD2403" s="14"/>
      <c r="VOE2403" s="14"/>
      <c r="VOF2403" s="14"/>
      <c r="VOG2403" s="14"/>
      <c r="VOH2403" s="14"/>
      <c r="VOI2403" s="14"/>
      <c r="VOJ2403" s="14"/>
      <c r="VOK2403" s="14"/>
      <c r="VOL2403" s="14"/>
      <c r="VOM2403" s="14"/>
      <c r="VON2403" s="14"/>
      <c r="VOO2403" s="14"/>
      <c r="VOP2403" s="14"/>
      <c r="VOQ2403" s="14"/>
      <c r="VOR2403" s="14"/>
      <c r="VOS2403" s="14"/>
      <c r="VOT2403" s="14"/>
      <c r="VOU2403" s="14"/>
      <c r="VOV2403" s="14"/>
      <c r="VOW2403" s="14"/>
      <c r="VOX2403" s="14"/>
      <c r="VOY2403" s="14"/>
      <c r="VOZ2403" s="14"/>
      <c r="VPA2403" s="14"/>
      <c r="VPB2403" s="14"/>
      <c r="VPC2403" s="14"/>
      <c r="VPD2403" s="14"/>
      <c r="VPE2403" s="14"/>
      <c r="VPF2403" s="14"/>
      <c r="VPG2403" s="14"/>
      <c r="VPH2403" s="14"/>
      <c r="VPI2403" s="14"/>
      <c r="VPJ2403" s="14"/>
      <c r="VPK2403" s="14"/>
      <c r="VPL2403" s="14"/>
      <c r="VPM2403" s="14"/>
      <c r="VPN2403" s="14"/>
      <c r="VPO2403" s="14"/>
      <c r="VPP2403" s="14"/>
      <c r="VPQ2403" s="14"/>
      <c r="VPR2403" s="14"/>
      <c r="VPS2403" s="14"/>
      <c r="VPT2403" s="14"/>
      <c r="VPU2403" s="14"/>
      <c r="VPV2403" s="14"/>
      <c r="VPW2403" s="14"/>
      <c r="VPX2403" s="14"/>
      <c r="VPY2403" s="14"/>
      <c r="VPZ2403" s="14"/>
      <c r="VQA2403" s="14"/>
      <c r="VQB2403" s="14"/>
      <c r="VQC2403" s="14"/>
      <c r="VQD2403" s="14"/>
      <c r="VQE2403" s="14"/>
      <c r="VQF2403" s="14"/>
      <c r="VQG2403" s="14"/>
      <c r="VQH2403" s="14"/>
      <c r="VQI2403" s="14"/>
      <c r="VQJ2403" s="14"/>
      <c r="VQK2403" s="14"/>
      <c r="VQL2403" s="14"/>
      <c r="VQM2403" s="14"/>
      <c r="VQN2403" s="14"/>
      <c r="VQO2403" s="14"/>
      <c r="VQP2403" s="14"/>
      <c r="VQQ2403" s="14"/>
      <c r="VQR2403" s="14"/>
      <c r="VQS2403" s="14"/>
      <c r="VQT2403" s="14"/>
      <c r="VQU2403" s="14"/>
      <c r="VQV2403" s="14"/>
      <c r="VQW2403" s="14"/>
      <c r="VQX2403" s="14"/>
      <c r="VQY2403" s="14"/>
      <c r="VQZ2403" s="14"/>
      <c r="VRA2403" s="14"/>
      <c r="VRB2403" s="14"/>
      <c r="VRC2403" s="14"/>
      <c r="VRD2403" s="14"/>
      <c r="VRE2403" s="14"/>
      <c r="VRF2403" s="14"/>
      <c r="VRG2403" s="14"/>
      <c r="VRH2403" s="14"/>
      <c r="VRI2403" s="14"/>
      <c r="VRJ2403" s="14"/>
      <c r="VRK2403" s="14"/>
      <c r="VRL2403" s="14"/>
      <c r="VRM2403" s="14"/>
      <c r="VRN2403" s="14"/>
      <c r="VRO2403" s="14"/>
      <c r="VRP2403" s="14"/>
      <c r="VRQ2403" s="14"/>
      <c r="VRR2403" s="14"/>
      <c r="VRS2403" s="14"/>
      <c r="VRT2403" s="14"/>
      <c r="VRU2403" s="14"/>
      <c r="VRV2403" s="14"/>
      <c r="VRW2403" s="14"/>
      <c r="VRX2403" s="14"/>
      <c r="VRY2403" s="14"/>
      <c r="VRZ2403" s="14"/>
      <c r="VSA2403" s="14"/>
      <c r="VSB2403" s="14"/>
      <c r="VSC2403" s="14"/>
      <c r="VSD2403" s="14"/>
      <c r="VSE2403" s="14"/>
      <c r="VSF2403" s="14"/>
      <c r="VSG2403" s="14"/>
      <c r="VSH2403" s="14"/>
      <c r="VSI2403" s="14"/>
      <c r="VSJ2403" s="14"/>
      <c r="VSK2403" s="14"/>
      <c r="VSL2403" s="14"/>
      <c r="VSM2403" s="14"/>
      <c r="VSN2403" s="14"/>
      <c r="VSO2403" s="14"/>
      <c r="VSP2403" s="14"/>
      <c r="VSQ2403" s="14"/>
      <c r="VSR2403" s="14"/>
      <c r="VSS2403" s="14"/>
      <c r="VST2403" s="14"/>
      <c r="VSU2403" s="14"/>
      <c r="VSV2403" s="14"/>
      <c r="VSW2403" s="14"/>
      <c r="VSX2403" s="14"/>
      <c r="VSY2403" s="14"/>
      <c r="VSZ2403" s="14"/>
      <c r="VTA2403" s="14"/>
      <c r="VTB2403" s="14"/>
      <c r="VTC2403" s="14"/>
      <c r="VTD2403" s="14"/>
      <c r="VTE2403" s="14"/>
      <c r="VTF2403" s="14"/>
      <c r="VTG2403" s="14"/>
      <c r="VTH2403" s="14"/>
      <c r="VTI2403" s="14"/>
      <c r="VTJ2403" s="14"/>
      <c r="VTK2403" s="14"/>
      <c r="VTL2403" s="14"/>
      <c r="VTM2403" s="14"/>
      <c r="VTN2403" s="14"/>
      <c r="VTO2403" s="14"/>
      <c r="VTP2403" s="14"/>
      <c r="VTQ2403" s="14"/>
      <c r="VTR2403" s="14"/>
      <c r="VTS2403" s="14"/>
      <c r="VTT2403" s="14"/>
      <c r="VTU2403" s="14"/>
      <c r="VTV2403" s="14"/>
      <c r="VTW2403" s="14"/>
      <c r="VTX2403" s="14"/>
      <c r="VTY2403" s="14"/>
      <c r="VTZ2403" s="14"/>
      <c r="VUA2403" s="14"/>
      <c r="VUB2403" s="14"/>
      <c r="VUC2403" s="14"/>
      <c r="VUD2403" s="14"/>
      <c r="VUE2403" s="14"/>
      <c r="VUF2403" s="14"/>
      <c r="VUG2403" s="14"/>
      <c r="VUH2403" s="14"/>
      <c r="VUI2403" s="14"/>
      <c r="VUJ2403" s="14"/>
      <c r="VUK2403" s="14"/>
      <c r="VUL2403" s="14"/>
      <c r="VUM2403" s="14"/>
      <c r="VUN2403" s="14"/>
      <c r="VUO2403" s="14"/>
      <c r="VUP2403" s="14"/>
      <c r="VUQ2403" s="14"/>
      <c r="VUR2403" s="14"/>
      <c r="VUS2403" s="14"/>
      <c r="VUT2403" s="14"/>
      <c r="VUU2403" s="14"/>
      <c r="VUV2403" s="14"/>
      <c r="VUW2403" s="14"/>
      <c r="VUX2403" s="14"/>
      <c r="VUY2403" s="14"/>
      <c r="VUZ2403" s="14"/>
      <c r="VVA2403" s="14"/>
      <c r="VVB2403" s="14"/>
      <c r="VVC2403" s="14"/>
      <c r="VVD2403" s="14"/>
      <c r="VVE2403" s="14"/>
      <c r="VVF2403" s="14"/>
      <c r="VVG2403" s="14"/>
      <c r="VVH2403" s="14"/>
      <c r="VVI2403" s="14"/>
      <c r="VVJ2403" s="14"/>
      <c r="VVK2403" s="14"/>
      <c r="VVL2403" s="14"/>
      <c r="VVM2403" s="14"/>
      <c r="VVN2403" s="14"/>
      <c r="VVO2403" s="14"/>
      <c r="VVP2403" s="14"/>
      <c r="VVQ2403" s="14"/>
      <c r="VVR2403" s="14"/>
      <c r="VVS2403" s="14"/>
      <c r="VVT2403" s="14"/>
      <c r="VVU2403" s="14"/>
      <c r="VVV2403" s="14"/>
      <c r="VVW2403" s="14"/>
      <c r="VVX2403" s="14"/>
      <c r="VVY2403" s="14"/>
      <c r="VVZ2403" s="14"/>
      <c r="VWA2403" s="14"/>
      <c r="VWB2403" s="14"/>
      <c r="VWC2403" s="14"/>
      <c r="VWD2403" s="14"/>
      <c r="VWE2403" s="14"/>
      <c r="VWF2403" s="14"/>
      <c r="VWG2403" s="14"/>
      <c r="VWH2403" s="14"/>
      <c r="VWI2403" s="14"/>
      <c r="VWJ2403" s="14"/>
      <c r="VWK2403" s="14"/>
      <c r="VWL2403" s="14"/>
      <c r="VWM2403" s="14"/>
      <c r="VWN2403" s="14"/>
      <c r="VWO2403" s="14"/>
      <c r="VWP2403" s="14"/>
      <c r="VWQ2403" s="14"/>
      <c r="VWR2403" s="14"/>
      <c r="VWS2403" s="14"/>
      <c r="VWT2403" s="14"/>
      <c r="VWU2403" s="14"/>
      <c r="VWV2403" s="14"/>
      <c r="VWW2403" s="14"/>
      <c r="VWX2403" s="14"/>
      <c r="VWY2403" s="14"/>
      <c r="VWZ2403" s="14"/>
      <c r="VXA2403" s="14"/>
      <c r="VXB2403" s="14"/>
      <c r="VXC2403" s="14"/>
      <c r="VXD2403" s="14"/>
      <c r="VXE2403" s="14"/>
      <c r="VXF2403" s="14"/>
      <c r="VXG2403" s="14"/>
      <c r="VXH2403" s="14"/>
      <c r="VXI2403" s="14"/>
      <c r="VXJ2403" s="14"/>
      <c r="VXK2403" s="14"/>
      <c r="VXL2403" s="14"/>
      <c r="VXM2403" s="14"/>
      <c r="VXN2403" s="14"/>
      <c r="VXO2403" s="14"/>
      <c r="VXP2403" s="14"/>
      <c r="VXQ2403" s="14"/>
      <c r="VXR2403" s="14"/>
      <c r="VXS2403" s="14"/>
      <c r="VXT2403" s="14"/>
      <c r="VXU2403" s="14"/>
      <c r="VXV2403" s="14"/>
      <c r="VXW2403" s="14"/>
      <c r="VXX2403" s="14"/>
      <c r="VXY2403" s="14"/>
      <c r="VXZ2403" s="14"/>
      <c r="VYA2403" s="14"/>
      <c r="VYB2403" s="14"/>
      <c r="VYC2403" s="14"/>
      <c r="VYD2403" s="14"/>
      <c r="VYE2403" s="14"/>
      <c r="VYF2403" s="14"/>
      <c r="VYG2403" s="14"/>
      <c r="VYH2403" s="14"/>
      <c r="VYI2403" s="14"/>
      <c r="VYJ2403" s="14"/>
      <c r="VYK2403" s="14"/>
      <c r="VYL2403" s="14"/>
      <c r="VYM2403" s="14"/>
      <c r="VYN2403" s="14"/>
      <c r="VYO2403" s="14"/>
      <c r="VYP2403" s="14"/>
      <c r="VYQ2403" s="14"/>
      <c r="VYR2403" s="14"/>
      <c r="VYS2403" s="14"/>
      <c r="VYT2403" s="14"/>
      <c r="VYU2403" s="14"/>
      <c r="VYV2403" s="14"/>
      <c r="VYW2403" s="14"/>
      <c r="VYX2403" s="14"/>
      <c r="VYY2403" s="14"/>
      <c r="VYZ2403" s="14"/>
      <c r="VZA2403" s="14"/>
      <c r="VZB2403" s="14"/>
      <c r="VZC2403" s="14"/>
      <c r="VZD2403" s="14"/>
      <c r="VZE2403" s="14"/>
      <c r="VZF2403" s="14"/>
      <c r="VZG2403" s="14"/>
      <c r="VZH2403" s="14"/>
      <c r="VZI2403" s="14"/>
      <c r="VZJ2403" s="14"/>
      <c r="VZK2403" s="14"/>
      <c r="VZL2403" s="14"/>
      <c r="VZM2403" s="14"/>
      <c r="VZN2403" s="14"/>
      <c r="VZO2403" s="14"/>
      <c r="VZP2403" s="14"/>
      <c r="VZQ2403" s="14"/>
      <c r="VZR2403" s="14"/>
      <c r="VZS2403" s="14"/>
      <c r="VZT2403" s="14"/>
      <c r="VZU2403" s="14"/>
      <c r="VZV2403" s="14"/>
      <c r="VZW2403" s="14"/>
      <c r="VZX2403" s="14"/>
      <c r="VZY2403" s="14"/>
      <c r="VZZ2403" s="14"/>
      <c r="WAA2403" s="14"/>
      <c r="WAB2403" s="14"/>
      <c r="WAC2403" s="14"/>
      <c r="WAD2403" s="14"/>
      <c r="WAE2403" s="14"/>
      <c r="WAF2403" s="14"/>
      <c r="WAG2403" s="14"/>
      <c r="WAH2403" s="14"/>
      <c r="WAI2403" s="14"/>
      <c r="WAJ2403" s="14"/>
      <c r="WAK2403" s="14"/>
      <c r="WAL2403" s="14"/>
      <c r="WAM2403" s="14"/>
      <c r="WAN2403" s="14"/>
      <c r="WAO2403" s="14"/>
      <c r="WAP2403" s="14"/>
      <c r="WAQ2403" s="14"/>
      <c r="WAR2403" s="14"/>
      <c r="WAS2403" s="14"/>
      <c r="WAT2403" s="14"/>
      <c r="WAU2403" s="14"/>
      <c r="WAV2403" s="14"/>
      <c r="WAW2403" s="14"/>
      <c r="WAX2403" s="14"/>
      <c r="WAY2403" s="14"/>
      <c r="WAZ2403" s="14"/>
      <c r="WBA2403" s="14"/>
      <c r="WBB2403" s="14"/>
      <c r="WBC2403" s="14"/>
      <c r="WBD2403" s="14"/>
      <c r="WBE2403" s="14"/>
      <c r="WBF2403" s="14"/>
      <c r="WBG2403" s="14"/>
      <c r="WBH2403" s="14"/>
      <c r="WBI2403" s="14"/>
      <c r="WBJ2403" s="14"/>
      <c r="WBK2403" s="14"/>
      <c r="WBL2403" s="14"/>
      <c r="WBM2403" s="14"/>
      <c r="WBN2403" s="14"/>
      <c r="WBO2403" s="14"/>
      <c r="WBP2403" s="14"/>
      <c r="WBQ2403" s="14"/>
      <c r="WBR2403" s="14"/>
      <c r="WBS2403" s="14"/>
      <c r="WBT2403" s="14"/>
      <c r="WBU2403" s="14"/>
      <c r="WBV2403" s="14"/>
      <c r="WBW2403" s="14"/>
      <c r="WBX2403" s="14"/>
      <c r="WBY2403" s="14"/>
      <c r="WBZ2403" s="14"/>
      <c r="WCA2403" s="14"/>
      <c r="WCB2403" s="14"/>
      <c r="WCC2403" s="14"/>
      <c r="WCD2403" s="14"/>
      <c r="WCE2403" s="14"/>
      <c r="WCF2403" s="14"/>
      <c r="WCG2403" s="14"/>
      <c r="WCH2403" s="14"/>
      <c r="WCI2403" s="14"/>
      <c r="WCJ2403" s="14"/>
      <c r="WCK2403" s="14"/>
      <c r="WCL2403" s="14"/>
      <c r="WCM2403" s="14"/>
      <c r="WCN2403" s="14"/>
      <c r="WCO2403" s="14"/>
      <c r="WCP2403" s="14"/>
      <c r="WCQ2403" s="14"/>
      <c r="WCR2403" s="14"/>
      <c r="WCS2403" s="14"/>
      <c r="WCT2403" s="14"/>
      <c r="WCU2403" s="14"/>
      <c r="WCV2403" s="14"/>
      <c r="WCW2403" s="14"/>
      <c r="WCX2403" s="14"/>
      <c r="WCY2403" s="14"/>
      <c r="WCZ2403" s="14"/>
      <c r="WDA2403" s="14"/>
      <c r="WDB2403" s="14"/>
      <c r="WDC2403" s="14"/>
      <c r="WDD2403" s="14"/>
      <c r="WDE2403" s="14"/>
      <c r="WDF2403" s="14"/>
      <c r="WDG2403" s="14"/>
      <c r="WDH2403" s="14"/>
      <c r="WDI2403" s="14"/>
      <c r="WDJ2403" s="14"/>
      <c r="WDK2403" s="14"/>
      <c r="WDL2403" s="14"/>
      <c r="WDM2403" s="14"/>
      <c r="WDN2403" s="14"/>
      <c r="WDO2403" s="14"/>
      <c r="WDP2403" s="14"/>
      <c r="WDQ2403" s="14"/>
      <c r="WDR2403" s="14"/>
      <c r="WDS2403" s="14"/>
      <c r="WDT2403" s="14"/>
      <c r="WDU2403" s="14"/>
      <c r="WDV2403" s="14"/>
      <c r="WDW2403" s="14"/>
      <c r="WDX2403" s="14"/>
      <c r="WDY2403" s="14"/>
      <c r="WDZ2403" s="14"/>
      <c r="WEA2403" s="14"/>
      <c r="WEB2403" s="14"/>
      <c r="WEC2403" s="14"/>
      <c r="WED2403" s="14"/>
      <c r="WEE2403" s="14"/>
      <c r="WEF2403" s="14"/>
      <c r="WEG2403" s="14"/>
      <c r="WEH2403" s="14"/>
      <c r="WEI2403" s="14"/>
      <c r="WEJ2403" s="14"/>
      <c r="WEK2403" s="14"/>
      <c r="WEL2403" s="14"/>
      <c r="WEM2403" s="14"/>
      <c r="WEN2403" s="14"/>
      <c r="WEO2403" s="14"/>
      <c r="WEP2403" s="14"/>
      <c r="WEQ2403" s="14"/>
      <c r="WER2403" s="14"/>
      <c r="WES2403" s="14"/>
      <c r="WET2403" s="14"/>
      <c r="WEU2403" s="14"/>
      <c r="WEV2403" s="14"/>
      <c r="WEW2403" s="14"/>
      <c r="WEX2403" s="14"/>
      <c r="WEY2403" s="14"/>
      <c r="WEZ2403" s="14"/>
      <c r="WFA2403" s="14"/>
      <c r="WFB2403" s="14"/>
      <c r="WFC2403" s="14"/>
      <c r="WFD2403" s="14"/>
      <c r="WFE2403" s="14"/>
      <c r="WFF2403" s="14"/>
      <c r="WFG2403" s="14"/>
      <c r="WFH2403" s="14"/>
      <c r="WFI2403" s="14"/>
      <c r="WFJ2403" s="14"/>
      <c r="WFK2403" s="14"/>
      <c r="WFL2403" s="14"/>
      <c r="WFM2403" s="14"/>
      <c r="WFN2403" s="14"/>
      <c r="WFO2403" s="14"/>
      <c r="WFP2403" s="14"/>
      <c r="WFQ2403" s="14"/>
      <c r="WFR2403" s="14"/>
      <c r="WFS2403" s="14"/>
      <c r="WFT2403" s="14"/>
      <c r="WFU2403" s="14"/>
      <c r="WFV2403" s="14"/>
      <c r="WFW2403" s="14"/>
      <c r="WFX2403" s="14"/>
      <c r="WFY2403" s="14"/>
      <c r="WFZ2403" s="14"/>
      <c r="WGA2403" s="14"/>
      <c r="WGB2403" s="14"/>
      <c r="WGC2403" s="14"/>
      <c r="WGD2403" s="14"/>
      <c r="WGE2403" s="14"/>
      <c r="WGF2403" s="14"/>
      <c r="WGG2403" s="14"/>
      <c r="WGH2403" s="14"/>
      <c r="WGI2403" s="14"/>
      <c r="WGJ2403" s="14"/>
      <c r="WGK2403" s="14"/>
      <c r="WGL2403" s="14"/>
      <c r="WGM2403" s="14"/>
      <c r="WGN2403" s="14"/>
      <c r="WGO2403" s="14"/>
      <c r="WGP2403" s="14"/>
      <c r="WGQ2403" s="14"/>
      <c r="WGR2403" s="14"/>
      <c r="WGS2403" s="14"/>
      <c r="WGT2403" s="14"/>
      <c r="WGU2403" s="14"/>
      <c r="WGV2403" s="14"/>
      <c r="WGW2403" s="14"/>
      <c r="WGX2403" s="14"/>
      <c r="WGY2403" s="14"/>
      <c r="WGZ2403" s="14"/>
      <c r="WHA2403" s="14"/>
      <c r="WHB2403" s="14"/>
      <c r="WHC2403" s="14"/>
      <c r="WHD2403" s="14"/>
      <c r="WHE2403" s="14"/>
      <c r="WHF2403" s="14"/>
      <c r="WHG2403" s="14"/>
      <c r="WHH2403" s="14"/>
      <c r="WHI2403" s="14"/>
      <c r="WHJ2403" s="14"/>
      <c r="WHK2403" s="14"/>
      <c r="WHL2403" s="14"/>
      <c r="WHM2403" s="14"/>
      <c r="WHN2403" s="14"/>
      <c r="WHO2403" s="14"/>
      <c r="WHP2403" s="14"/>
      <c r="WHQ2403" s="14"/>
      <c r="WHR2403" s="14"/>
      <c r="WHS2403" s="14"/>
      <c r="WHT2403" s="14"/>
      <c r="WHU2403" s="14"/>
      <c r="WHV2403" s="14"/>
      <c r="WHW2403" s="14"/>
      <c r="WHX2403" s="14"/>
      <c r="WHY2403" s="14"/>
      <c r="WHZ2403" s="14"/>
      <c r="WIA2403" s="14"/>
      <c r="WIB2403" s="14"/>
      <c r="WIC2403" s="14"/>
      <c r="WID2403" s="14"/>
      <c r="WIE2403" s="14"/>
      <c r="WIF2403" s="14"/>
      <c r="WIG2403" s="14"/>
      <c r="WIH2403" s="14"/>
      <c r="WII2403" s="14"/>
      <c r="WIJ2403" s="14"/>
      <c r="WIK2403" s="14"/>
      <c r="WIL2403" s="14"/>
      <c r="WIM2403" s="14"/>
      <c r="WIN2403" s="14"/>
      <c r="WIO2403" s="14"/>
      <c r="WIP2403" s="14"/>
      <c r="WIQ2403" s="14"/>
      <c r="WIR2403" s="14"/>
      <c r="WIS2403" s="14"/>
      <c r="WIT2403" s="14"/>
      <c r="WIU2403" s="14"/>
      <c r="WIV2403" s="14"/>
      <c r="WIW2403" s="14"/>
      <c r="WIX2403" s="14"/>
      <c r="WIY2403" s="14"/>
      <c r="WIZ2403" s="14"/>
      <c r="WJA2403" s="14"/>
      <c r="WJB2403" s="14"/>
      <c r="WJC2403" s="14"/>
      <c r="WJD2403" s="14"/>
      <c r="WJE2403" s="14"/>
      <c r="WJF2403" s="14"/>
      <c r="WJG2403" s="14"/>
      <c r="WJH2403" s="14"/>
      <c r="WJI2403" s="14"/>
      <c r="WJJ2403" s="14"/>
      <c r="WJK2403" s="14"/>
      <c r="WJL2403" s="14"/>
      <c r="WJM2403" s="14"/>
      <c r="WJN2403" s="14"/>
      <c r="WJO2403" s="14"/>
      <c r="WJP2403" s="14"/>
      <c r="WJQ2403" s="14"/>
      <c r="WJR2403" s="14"/>
      <c r="WJS2403" s="14"/>
      <c r="WJT2403" s="14"/>
      <c r="WJU2403" s="14"/>
      <c r="WJV2403" s="14"/>
      <c r="WJW2403" s="14"/>
      <c r="WJX2403" s="14"/>
      <c r="WJY2403" s="14"/>
      <c r="WJZ2403" s="14"/>
      <c r="WKA2403" s="14"/>
      <c r="WKB2403" s="14"/>
      <c r="WKC2403" s="14"/>
      <c r="WKD2403" s="14"/>
      <c r="WKE2403" s="14"/>
      <c r="WKF2403" s="14"/>
      <c r="WKG2403" s="14"/>
      <c r="WKH2403" s="14"/>
      <c r="WKI2403" s="14"/>
      <c r="WKJ2403" s="14"/>
      <c r="WKK2403" s="14"/>
      <c r="WKL2403" s="14"/>
      <c r="WKM2403" s="14"/>
      <c r="WKN2403" s="14"/>
      <c r="WKO2403" s="14"/>
      <c r="WKP2403" s="14"/>
      <c r="WKQ2403" s="14"/>
      <c r="WKR2403" s="14"/>
      <c r="WKS2403" s="14"/>
      <c r="WKT2403" s="14"/>
      <c r="WKU2403" s="14"/>
      <c r="WKV2403" s="14"/>
      <c r="WKW2403" s="14"/>
      <c r="WKX2403" s="14"/>
      <c r="WKY2403" s="14"/>
      <c r="WKZ2403" s="14"/>
      <c r="WLA2403" s="14"/>
      <c r="WLB2403" s="14"/>
      <c r="WLC2403" s="14"/>
      <c r="WLD2403" s="14"/>
      <c r="WLE2403" s="14"/>
      <c r="WLF2403" s="14"/>
      <c r="WLG2403" s="14"/>
      <c r="WLH2403" s="14"/>
      <c r="WLI2403" s="14"/>
      <c r="WLJ2403" s="14"/>
      <c r="WLK2403" s="14"/>
      <c r="WLL2403" s="14"/>
      <c r="WLM2403" s="14"/>
      <c r="WLN2403" s="14"/>
      <c r="WLO2403" s="14"/>
      <c r="WLP2403" s="14"/>
      <c r="WLQ2403" s="14"/>
      <c r="WLR2403" s="14"/>
      <c r="WLS2403" s="14"/>
      <c r="WLT2403" s="14"/>
      <c r="WLU2403" s="14"/>
      <c r="WLV2403" s="14"/>
      <c r="WLW2403" s="14"/>
      <c r="WLX2403" s="14"/>
      <c r="WLY2403" s="14"/>
      <c r="WLZ2403" s="14"/>
      <c r="WMA2403" s="14"/>
      <c r="WMB2403" s="14"/>
      <c r="WMC2403" s="14"/>
      <c r="WMD2403" s="14"/>
      <c r="WME2403" s="14"/>
      <c r="WMF2403" s="14"/>
      <c r="WMG2403" s="14"/>
      <c r="WMH2403" s="14"/>
      <c r="WMI2403" s="14"/>
      <c r="WMJ2403" s="14"/>
      <c r="WMK2403" s="14"/>
      <c r="WML2403" s="14"/>
      <c r="WMM2403" s="14"/>
      <c r="WMN2403" s="14"/>
      <c r="WMO2403" s="14"/>
      <c r="WMP2403" s="14"/>
      <c r="WMQ2403" s="14"/>
      <c r="WMR2403" s="14"/>
      <c r="WMS2403" s="14"/>
      <c r="WMT2403" s="14"/>
      <c r="WMU2403" s="14"/>
      <c r="WMV2403" s="14"/>
      <c r="WMW2403" s="14"/>
      <c r="WMX2403" s="14"/>
      <c r="WMY2403" s="14"/>
      <c r="WMZ2403" s="14"/>
      <c r="WNA2403" s="14"/>
      <c r="WNB2403" s="14"/>
      <c r="WNC2403" s="14"/>
      <c r="WND2403" s="14"/>
      <c r="WNE2403" s="14"/>
      <c r="WNF2403" s="14"/>
      <c r="WNG2403" s="14"/>
      <c r="WNH2403" s="14"/>
      <c r="WNI2403" s="14"/>
      <c r="WNJ2403" s="14"/>
      <c r="WNK2403" s="14"/>
      <c r="WNL2403" s="14"/>
      <c r="WNM2403" s="14"/>
      <c r="WNN2403" s="14"/>
      <c r="WNO2403" s="14"/>
      <c r="WNP2403" s="14"/>
      <c r="WNQ2403" s="14"/>
      <c r="WNR2403" s="14"/>
      <c r="WNS2403" s="14"/>
      <c r="WNT2403" s="14"/>
      <c r="WNU2403" s="14"/>
      <c r="WNV2403" s="14"/>
      <c r="WNW2403" s="14"/>
      <c r="WNX2403" s="14"/>
      <c r="WNY2403" s="14"/>
      <c r="WNZ2403" s="14"/>
      <c r="WOA2403" s="14"/>
      <c r="WOB2403" s="14"/>
      <c r="WOC2403" s="14"/>
      <c r="WOD2403" s="14"/>
      <c r="WOE2403" s="14"/>
      <c r="WOF2403" s="14"/>
      <c r="WOG2403" s="14"/>
      <c r="WOH2403" s="14"/>
      <c r="WOI2403" s="14"/>
      <c r="WOJ2403" s="14"/>
      <c r="WOK2403" s="14"/>
      <c r="WOL2403" s="14"/>
      <c r="WOM2403" s="14"/>
      <c r="WON2403" s="14"/>
      <c r="WOO2403" s="14"/>
      <c r="WOP2403" s="14"/>
      <c r="WOQ2403" s="14"/>
      <c r="WOR2403" s="14"/>
      <c r="WOS2403" s="14"/>
      <c r="WOT2403" s="14"/>
      <c r="WOU2403" s="14"/>
      <c r="WOV2403" s="14"/>
      <c r="WOW2403" s="14"/>
      <c r="WOX2403" s="14"/>
      <c r="WOY2403" s="14"/>
      <c r="WOZ2403" s="14"/>
      <c r="WPA2403" s="14"/>
      <c r="WPB2403" s="14"/>
      <c r="WPC2403" s="14"/>
      <c r="WPD2403" s="14"/>
      <c r="WPE2403" s="14"/>
      <c r="WPF2403" s="14"/>
      <c r="WPG2403" s="14"/>
      <c r="WPH2403" s="14"/>
      <c r="WPI2403" s="14"/>
      <c r="WPJ2403" s="14"/>
      <c r="WPK2403" s="14"/>
      <c r="WPL2403" s="14"/>
      <c r="WPM2403" s="14"/>
      <c r="WPN2403" s="14"/>
      <c r="WPO2403" s="14"/>
      <c r="WPP2403" s="14"/>
      <c r="WPQ2403" s="14"/>
      <c r="WPR2403" s="14"/>
      <c r="WPS2403" s="14"/>
      <c r="WPT2403" s="14"/>
      <c r="WPU2403" s="14"/>
      <c r="WPV2403" s="14"/>
      <c r="WPW2403" s="14"/>
      <c r="WPX2403" s="14"/>
      <c r="WPY2403" s="14"/>
      <c r="WPZ2403" s="14"/>
      <c r="WQA2403" s="14"/>
      <c r="WQB2403" s="14"/>
      <c r="WQC2403" s="14"/>
      <c r="WQD2403" s="14"/>
      <c r="WQE2403" s="14"/>
      <c r="WQF2403" s="14"/>
      <c r="WQG2403" s="14"/>
      <c r="WQH2403" s="14"/>
      <c r="WQI2403" s="14"/>
      <c r="WQJ2403" s="14"/>
      <c r="WQK2403" s="14"/>
      <c r="WQL2403" s="14"/>
      <c r="WQM2403" s="14"/>
      <c r="WQN2403" s="14"/>
      <c r="WQO2403" s="14"/>
      <c r="WQP2403" s="14"/>
      <c r="WQQ2403" s="14"/>
      <c r="WQR2403" s="14"/>
      <c r="WQS2403" s="14"/>
      <c r="WQT2403" s="14"/>
      <c r="WQU2403" s="14"/>
      <c r="WQV2403" s="14"/>
      <c r="WQW2403" s="14"/>
      <c r="WQX2403" s="14"/>
      <c r="WQY2403" s="14"/>
      <c r="WQZ2403" s="14"/>
      <c r="WRA2403" s="14"/>
      <c r="WRB2403" s="14"/>
      <c r="WRC2403" s="14"/>
      <c r="WRD2403" s="14"/>
      <c r="WRE2403" s="14"/>
      <c r="WRF2403" s="14"/>
      <c r="WRG2403" s="14"/>
      <c r="WRH2403" s="14"/>
      <c r="WRI2403" s="14"/>
      <c r="WRJ2403" s="14"/>
      <c r="WRK2403" s="14"/>
      <c r="WRL2403" s="14"/>
      <c r="WRM2403" s="14"/>
      <c r="WRN2403" s="14"/>
      <c r="WRO2403" s="14"/>
      <c r="WRP2403" s="14"/>
      <c r="WRQ2403" s="14"/>
      <c r="WRR2403" s="14"/>
      <c r="WRS2403" s="14"/>
      <c r="WRT2403" s="14"/>
      <c r="WRU2403" s="14"/>
      <c r="WRV2403" s="14"/>
      <c r="WRW2403" s="14"/>
      <c r="WRX2403" s="14"/>
      <c r="WRY2403" s="14"/>
      <c r="WRZ2403" s="14"/>
      <c r="WSA2403" s="14"/>
      <c r="WSB2403" s="14"/>
      <c r="WSC2403" s="14"/>
      <c r="WSD2403" s="14"/>
      <c r="WSE2403" s="14"/>
      <c r="WSF2403" s="14"/>
      <c r="WSG2403" s="14"/>
      <c r="WSH2403" s="14"/>
      <c r="WSI2403" s="14"/>
      <c r="WSJ2403" s="14"/>
      <c r="WSK2403" s="14"/>
      <c r="WSL2403" s="14"/>
      <c r="WSM2403" s="14"/>
      <c r="WSN2403" s="14"/>
      <c r="WSO2403" s="14"/>
      <c r="WSP2403" s="14"/>
      <c r="WSQ2403" s="14"/>
      <c r="WSR2403" s="14"/>
      <c r="WSS2403" s="14"/>
      <c r="WST2403" s="14"/>
      <c r="WSU2403" s="14"/>
      <c r="WSV2403" s="14"/>
      <c r="WSW2403" s="14"/>
      <c r="WSX2403" s="14"/>
      <c r="WSY2403" s="14"/>
      <c r="WSZ2403" s="14"/>
      <c r="WTA2403" s="14"/>
      <c r="WTB2403" s="14"/>
      <c r="WTC2403" s="14"/>
      <c r="WTD2403" s="14"/>
      <c r="WTE2403" s="14"/>
      <c r="WTF2403" s="14"/>
      <c r="WTG2403" s="14"/>
      <c r="WTH2403" s="14"/>
      <c r="WTI2403" s="14"/>
      <c r="WTJ2403" s="14"/>
      <c r="WTK2403" s="14"/>
      <c r="WTL2403" s="14"/>
      <c r="WTM2403" s="14"/>
      <c r="WTN2403" s="14"/>
      <c r="WTO2403" s="14"/>
      <c r="WTP2403" s="14"/>
      <c r="WTQ2403" s="14"/>
      <c r="WTR2403" s="14"/>
      <c r="WTS2403" s="14"/>
      <c r="WTT2403" s="14"/>
      <c r="WTU2403" s="14"/>
      <c r="WTV2403" s="14"/>
      <c r="WTW2403" s="14"/>
      <c r="WTX2403" s="14"/>
      <c r="WTY2403" s="14"/>
      <c r="WTZ2403" s="14"/>
      <c r="WUA2403" s="14"/>
      <c r="WUB2403" s="14"/>
      <c r="WUC2403" s="14"/>
      <c r="WUD2403" s="14"/>
      <c r="WUE2403" s="14"/>
      <c r="WUF2403" s="14"/>
      <c r="WUG2403" s="14"/>
      <c r="WUH2403" s="14"/>
      <c r="WUI2403" s="14"/>
      <c r="WUJ2403" s="14"/>
      <c r="WUK2403" s="14"/>
      <c r="WUL2403" s="14"/>
      <c r="WUM2403" s="14"/>
      <c r="WUN2403" s="14"/>
      <c r="WUO2403" s="14"/>
      <c r="WUP2403" s="14"/>
      <c r="WUQ2403" s="14"/>
      <c r="WUR2403" s="14"/>
      <c r="WUS2403" s="14"/>
      <c r="WUT2403" s="14"/>
      <c r="WUU2403" s="14"/>
      <c r="WUV2403" s="14"/>
      <c r="WUW2403" s="14"/>
      <c r="WUX2403" s="14"/>
      <c r="WUY2403" s="14"/>
      <c r="WUZ2403" s="14"/>
      <c r="WVA2403" s="14"/>
      <c r="WVB2403" s="14"/>
      <c r="WVC2403" s="14"/>
      <c r="WVD2403" s="14"/>
      <c r="WVE2403" s="14"/>
      <c r="WVF2403" s="14"/>
      <c r="WVG2403" s="14"/>
      <c r="WVH2403" s="14"/>
      <c r="WVI2403" s="14"/>
      <c r="WVJ2403" s="14"/>
      <c r="WVK2403" s="14"/>
      <c r="WVL2403" s="14"/>
      <c r="WVM2403" s="14"/>
      <c r="WVN2403" s="14"/>
      <c r="WVO2403" s="14"/>
      <c r="WVP2403" s="14"/>
      <c r="WVQ2403" s="14"/>
      <c r="WVR2403" s="14"/>
      <c r="WVS2403" s="14"/>
      <c r="WVT2403" s="14"/>
      <c r="WVU2403" s="14"/>
      <c r="WVV2403" s="14"/>
      <c r="WVW2403" s="14"/>
      <c r="WVX2403" s="14"/>
      <c r="WVY2403" s="14"/>
      <c r="WVZ2403" s="14"/>
      <c r="WWA2403" s="14"/>
      <c r="WWB2403" s="14"/>
      <c r="WWC2403" s="14"/>
      <c r="WWD2403" s="14"/>
      <c r="WWE2403" s="14"/>
      <c r="WWF2403" s="14"/>
      <c r="WWG2403" s="14"/>
      <c r="WWH2403" s="14"/>
      <c r="WWI2403" s="14"/>
      <c r="WWJ2403" s="14"/>
      <c r="WWK2403" s="14"/>
      <c r="WWL2403" s="14"/>
      <c r="WWM2403" s="14"/>
      <c r="WWN2403" s="14"/>
      <c r="WWO2403" s="14"/>
      <c r="WWP2403" s="14"/>
      <c r="WWQ2403" s="14"/>
      <c r="WWR2403" s="14"/>
      <c r="WWS2403" s="14"/>
      <c r="WWT2403" s="14"/>
      <c r="WWU2403" s="14"/>
      <c r="WWV2403" s="14"/>
      <c r="WWW2403" s="14"/>
      <c r="WWX2403" s="14"/>
      <c r="WWY2403" s="14"/>
      <c r="WWZ2403" s="14"/>
      <c r="WXA2403" s="14"/>
      <c r="WXB2403" s="14"/>
      <c r="WXC2403" s="14"/>
      <c r="WXD2403" s="14"/>
      <c r="WXE2403" s="14"/>
      <c r="WXF2403" s="14"/>
      <c r="WXG2403" s="14"/>
      <c r="WXH2403" s="14"/>
      <c r="WXI2403" s="14"/>
      <c r="WXJ2403" s="14"/>
      <c r="WXK2403" s="14"/>
      <c r="WXL2403" s="14"/>
      <c r="WXM2403" s="14"/>
      <c r="WXN2403" s="14"/>
      <c r="WXO2403" s="14"/>
      <c r="WXP2403" s="14"/>
      <c r="WXQ2403" s="14"/>
      <c r="WXR2403" s="14"/>
      <c r="WXS2403" s="14"/>
      <c r="WXT2403" s="14"/>
      <c r="WXU2403" s="14"/>
      <c r="WXV2403" s="14"/>
      <c r="WXW2403" s="14"/>
      <c r="WXX2403" s="14"/>
      <c r="WXY2403" s="14"/>
      <c r="WXZ2403" s="14"/>
      <c r="WYA2403" s="14"/>
      <c r="WYB2403" s="14"/>
      <c r="WYC2403" s="14"/>
      <c r="WYD2403" s="14"/>
      <c r="WYE2403" s="14"/>
      <c r="WYF2403" s="14"/>
      <c r="WYG2403" s="14"/>
      <c r="WYH2403" s="14"/>
      <c r="WYI2403" s="14"/>
      <c r="WYJ2403" s="14"/>
      <c r="WYK2403" s="14"/>
      <c r="WYL2403" s="14"/>
      <c r="WYM2403" s="14"/>
      <c r="WYN2403" s="14"/>
      <c r="WYO2403" s="14"/>
      <c r="WYP2403" s="14"/>
      <c r="WYQ2403" s="14"/>
      <c r="WYR2403" s="14"/>
      <c r="WYS2403" s="14"/>
      <c r="WYT2403" s="14"/>
      <c r="WYU2403" s="14"/>
      <c r="WYV2403" s="14"/>
      <c r="WYW2403" s="14"/>
      <c r="WYX2403" s="14"/>
      <c r="WYY2403" s="14"/>
      <c r="WYZ2403" s="14"/>
      <c r="WZA2403" s="14"/>
      <c r="WZB2403" s="14"/>
      <c r="WZC2403" s="14"/>
      <c r="WZD2403" s="14"/>
      <c r="WZE2403" s="14"/>
      <c r="WZF2403" s="14"/>
      <c r="WZG2403" s="14"/>
      <c r="WZH2403" s="14"/>
      <c r="WZI2403" s="14"/>
      <c r="WZJ2403" s="14"/>
      <c r="WZK2403" s="14"/>
      <c r="WZL2403" s="14"/>
      <c r="WZM2403" s="14"/>
      <c r="WZN2403" s="14"/>
      <c r="WZO2403" s="14"/>
      <c r="WZP2403" s="14"/>
      <c r="WZQ2403" s="14"/>
      <c r="WZR2403" s="14"/>
      <c r="WZS2403" s="14"/>
      <c r="WZT2403" s="14"/>
      <c r="WZU2403" s="14"/>
      <c r="WZV2403" s="14"/>
      <c r="WZW2403" s="14"/>
      <c r="WZX2403" s="14"/>
      <c r="WZY2403" s="14"/>
      <c r="WZZ2403" s="14"/>
      <c r="XAA2403" s="14"/>
      <c r="XAB2403" s="14"/>
      <c r="XAC2403" s="14"/>
      <c r="XAD2403" s="14"/>
      <c r="XAE2403" s="14"/>
      <c r="XAF2403" s="14"/>
      <c r="XAG2403" s="14"/>
      <c r="XAH2403" s="14"/>
      <c r="XAI2403" s="14"/>
      <c r="XAJ2403" s="14"/>
      <c r="XAK2403" s="14"/>
      <c r="XAL2403" s="14"/>
      <c r="XAM2403" s="14"/>
      <c r="XAN2403" s="14"/>
      <c r="XAO2403" s="14"/>
      <c r="XAP2403" s="14"/>
      <c r="XAQ2403" s="14"/>
      <c r="XAR2403" s="14"/>
      <c r="XAS2403" s="14"/>
      <c r="XAT2403" s="14"/>
      <c r="XAU2403" s="14"/>
      <c r="XAV2403" s="14"/>
      <c r="XAW2403" s="14"/>
      <c r="XAX2403" s="14"/>
      <c r="XAY2403" s="14"/>
      <c r="XAZ2403" s="14"/>
      <c r="XBA2403" s="14"/>
      <c r="XBB2403" s="14"/>
      <c r="XBC2403" s="14"/>
      <c r="XBD2403" s="14"/>
      <c r="XBE2403" s="14"/>
      <c r="XBF2403" s="14"/>
      <c r="XBG2403" s="14"/>
      <c r="XBH2403" s="14"/>
      <c r="XBI2403" s="14"/>
      <c r="XBJ2403" s="14"/>
      <c r="XBK2403" s="14"/>
      <c r="XBL2403" s="14"/>
      <c r="XBM2403" s="14"/>
      <c r="XBN2403" s="14"/>
      <c r="XBO2403" s="14"/>
      <c r="XBP2403" s="14"/>
      <c r="XBQ2403" s="14"/>
      <c r="XBR2403" s="14"/>
      <c r="XBS2403" s="14"/>
      <c r="XBT2403" s="14"/>
      <c r="XBU2403" s="14"/>
      <c r="XBV2403" s="14"/>
      <c r="XBW2403" s="14"/>
      <c r="XBX2403" s="14"/>
      <c r="XBY2403" s="14"/>
      <c r="XBZ2403" s="14"/>
      <c r="XCA2403" s="14"/>
      <c r="XCB2403" s="14"/>
      <c r="XCC2403" s="14"/>
      <c r="XCD2403" s="14"/>
      <c r="XCE2403" s="14"/>
      <c r="XCF2403" s="14"/>
      <c r="XCG2403" s="14"/>
      <c r="XCH2403" s="14"/>
      <c r="XCI2403" s="14"/>
      <c r="XCJ2403" s="14"/>
      <c r="XCK2403" s="14"/>
      <c r="XCL2403" s="14"/>
      <c r="XCM2403" s="14"/>
      <c r="XCN2403" s="14"/>
      <c r="XCO2403" s="14"/>
      <c r="XCP2403" s="14"/>
      <c r="XCQ2403" s="14"/>
      <c r="XCR2403" s="14"/>
      <c r="XCS2403" s="14"/>
      <c r="XCT2403" s="14"/>
      <c r="XCU2403" s="14"/>
      <c r="XCV2403" s="14"/>
      <c r="XCW2403" s="14"/>
      <c r="XCX2403" s="14"/>
      <c r="XCY2403" s="14"/>
      <c r="XCZ2403" s="14"/>
      <c r="XDA2403" s="14"/>
      <c r="XDB2403" s="14"/>
      <c r="XDC2403" s="14"/>
      <c r="XDD2403" s="14"/>
      <c r="XDE2403" s="14"/>
      <c r="XDF2403" s="14"/>
      <c r="XDG2403" s="14"/>
      <c r="XDH2403" s="14"/>
      <c r="XDI2403" s="14"/>
      <c r="XDJ2403" s="14"/>
      <c r="XDK2403" s="14"/>
      <c r="XDL2403" s="14"/>
      <c r="XDM2403" s="14"/>
      <c r="XDN2403" s="14"/>
      <c r="XDO2403" s="14"/>
      <c r="XDP2403" s="14"/>
      <c r="XDQ2403" s="14"/>
      <c r="XDR2403" s="14"/>
      <c r="XDS2403" s="14"/>
      <c r="XDT2403" s="14"/>
      <c r="XDU2403" s="14"/>
      <c r="XDV2403" s="14"/>
      <c r="XDW2403" s="14"/>
      <c r="XDX2403" s="14"/>
      <c r="XDY2403" s="14"/>
      <c r="XDZ2403" s="14"/>
      <c r="XEA2403" s="14"/>
      <c r="XEB2403" s="14"/>
      <c r="XEC2403" s="14"/>
      <c r="XED2403" s="14"/>
      <c r="XEE2403" s="14"/>
      <c r="XEF2403" s="14"/>
      <c r="XEG2403" s="14"/>
      <c r="XEH2403" s="14"/>
      <c r="XEI2403" s="14"/>
      <c r="XEJ2403" s="14"/>
      <c r="XEK2403" s="14"/>
      <c r="XEL2403" s="14"/>
      <c r="XEM2403" s="14"/>
      <c r="XEN2403" s="14"/>
      <c r="XEO2403" s="14"/>
      <c r="XEP2403" s="14"/>
      <c r="XEQ2403" s="14"/>
      <c r="XER2403" s="14"/>
      <c r="XES2403" s="14"/>
      <c r="XET2403" s="14"/>
      <c r="XEU2403" s="14"/>
      <c r="XEV2403" s="14"/>
      <c r="XEW2403" s="14"/>
      <c r="XEX2403" s="14"/>
      <c r="XEY2403" s="14"/>
      <c r="XEZ2403" s="14"/>
      <c r="XFA2403" s="14"/>
      <c r="XFB2403" s="14"/>
    </row>
    <row r="2404" spans="1:16382" ht="23.25" customHeight="1" x14ac:dyDescent="0.25">
      <c r="A2404" s="68" t="str">
        <f t="shared" si="619"/>
        <v>2297.</v>
      </c>
      <c r="B2404" s="187">
        <v>4293</v>
      </c>
      <c r="C2404" s="174" t="s">
        <v>3130</v>
      </c>
      <c r="D2404" s="226">
        <v>1975</v>
      </c>
      <c r="E2404" s="111" t="s">
        <v>2932</v>
      </c>
      <c r="F2404" s="68" t="s">
        <v>2933</v>
      </c>
      <c r="G2404" s="25">
        <v>5</v>
      </c>
      <c r="H2404" s="25">
        <v>4</v>
      </c>
      <c r="I2404" s="317">
        <v>3615.3</v>
      </c>
      <c r="J2404" s="317">
        <v>3340.5</v>
      </c>
      <c r="K2404" s="317">
        <v>3340.5</v>
      </c>
      <c r="L2404" s="12">
        <v>179</v>
      </c>
      <c r="M2404" s="144">
        <f t="shared" si="624"/>
        <v>2822224</v>
      </c>
      <c r="N2404" s="144"/>
      <c r="O2404" s="142"/>
      <c r="P2404" s="144"/>
      <c r="Q2404" s="144">
        <f t="shared" si="625"/>
        <v>2822224</v>
      </c>
      <c r="R2404" s="144"/>
      <c r="S2404" s="30"/>
      <c r="T2404" s="144"/>
      <c r="U2404" s="144">
        <v>907</v>
      </c>
      <c r="V2404" s="144">
        <v>1320193</v>
      </c>
      <c r="W2404" s="144"/>
      <c r="X2404" s="144"/>
      <c r="Y2404" s="144">
        <v>142.4</v>
      </c>
      <c r="Z2404" s="144">
        <v>1117031</v>
      </c>
      <c r="AA2404" s="144"/>
      <c r="AB2404" s="144"/>
      <c r="AC2404" s="144"/>
      <c r="AD2404" s="144"/>
      <c r="AE2404" s="144">
        <v>385000</v>
      </c>
      <c r="AF2404" s="144"/>
      <c r="AG2404" s="324">
        <v>2025</v>
      </c>
      <c r="AH2404" s="128"/>
      <c r="AI2404" s="172"/>
      <c r="AJ2404" s="172"/>
      <c r="AK2404" s="141">
        <f t="shared" si="622"/>
        <v>2297</v>
      </c>
      <c r="AL2404" s="35" t="s">
        <v>153</v>
      </c>
      <c r="AM2404" s="141" t="str">
        <f t="shared" si="623"/>
        <v>2297.</v>
      </c>
      <c r="AN2404" s="147"/>
      <c r="AO2404" s="35"/>
      <c r="AP2404" s="16"/>
      <c r="AQ2404" s="14"/>
      <c r="AR2404" s="14"/>
      <c r="AS2404" s="14"/>
      <c r="AT2404" s="14"/>
      <c r="AU2404" s="14"/>
      <c r="AV2404" s="14"/>
      <c r="AW2404" s="14"/>
      <c r="AX2404" s="14"/>
      <c r="AY2404" s="14"/>
      <c r="AZ2404" s="14"/>
      <c r="BA2404" s="14"/>
      <c r="BB2404" s="14"/>
      <c r="BC2404" s="14"/>
      <c r="BD2404" s="14"/>
      <c r="BE2404" s="14"/>
      <c r="BF2404" s="14"/>
      <c r="BG2404" s="14"/>
      <c r="BH2404" s="14"/>
      <c r="BI2404" s="14"/>
      <c r="BJ2404" s="14"/>
      <c r="BK2404" s="14"/>
      <c r="BL2404" s="14"/>
      <c r="BM2404" s="14"/>
      <c r="BN2404" s="14"/>
      <c r="BO2404" s="14"/>
      <c r="BP2404" s="14"/>
      <c r="BQ2404" s="14"/>
      <c r="BR2404" s="14"/>
      <c r="BS2404" s="14"/>
      <c r="BT2404" s="14"/>
      <c r="BU2404" s="14"/>
      <c r="BV2404" s="14"/>
      <c r="BW2404" s="14"/>
      <c r="BX2404" s="14"/>
      <c r="BY2404" s="14"/>
      <c r="BZ2404" s="14"/>
      <c r="CA2404" s="14"/>
      <c r="CB2404" s="14"/>
      <c r="CC2404" s="14"/>
      <c r="CD2404" s="14"/>
      <c r="CE2404" s="14"/>
      <c r="CF2404" s="14"/>
      <c r="CG2404" s="14"/>
      <c r="CH2404" s="14"/>
      <c r="CI2404" s="14"/>
      <c r="CJ2404" s="14"/>
      <c r="CK2404" s="14"/>
      <c r="CL2404" s="14"/>
      <c r="CM2404" s="14"/>
      <c r="CN2404" s="14"/>
      <c r="CO2404" s="14"/>
      <c r="CP2404" s="14"/>
      <c r="CQ2404" s="14"/>
      <c r="CR2404" s="14"/>
      <c r="CS2404" s="14"/>
      <c r="CT2404" s="14"/>
      <c r="CU2404" s="14"/>
      <c r="CV2404" s="14"/>
      <c r="CW2404" s="14"/>
      <c r="CX2404" s="14"/>
      <c r="CY2404" s="14"/>
      <c r="CZ2404" s="14"/>
      <c r="DA2404" s="14"/>
      <c r="DB2404" s="14"/>
      <c r="DC2404" s="14"/>
      <c r="DD2404" s="14"/>
      <c r="DE2404" s="14"/>
      <c r="DF2404" s="14"/>
      <c r="DG2404" s="14"/>
      <c r="DH2404" s="14"/>
      <c r="DI2404" s="14"/>
      <c r="DJ2404" s="14"/>
      <c r="DK2404" s="14"/>
      <c r="DL2404" s="14"/>
      <c r="DM2404" s="14"/>
      <c r="DN2404" s="14"/>
      <c r="DO2404" s="14"/>
      <c r="DP2404" s="14"/>
      <c r="DQ2404" s="14"/>
      <c r="DR2404" s="14"/>
      <c r="DS2404" s="14"/>
      <c r="DT2404" s="14"/>
      <c r="DU2404" s="14"/>
      <c r="DV2404" s="14"/>
      <c r="DW2404" s="14"/>
      <c r="DX2404" s="14"/>
      <c r="DY2404" s="14"/>
      <c r="DZ2404" s="14"/>
      <c r="EA2404" s="14"/>
      <c r="EB2404" s="14"/>
      <c r="EC2404" s="14"/>
      <c r="ED2404" s="14"/>
      <c r="EE2404" s="14"/>
      <c r="EF2404" s="14"/>
      <c r="EG2404" s="14"/>
      <c r="EH2404" s="14"/>
      <c r="EI2404" s="14"/>
      <c r="EJ2404" s="14"/>
      <c r="EK2404" s="14"/>
      <c r="EL2404" s="14"/>
      <c r="EM2404" s="14"/>
      <c r="EN2404" s="14"/>
      <c r="EO2404" s="14"/>
      <c r="EP2404" s="14"/>
      <c r="EQ2404" s="14"/>
      <c r="ER2404" s="14"/>
      <c r="ES2404" s="14"/>
      <c r="ET2404" s="14"/>
      <c r="EU2404" s="14"/>
      <c r="EV2404" s="14"/>
      <c r="EW2404" s="14"/>
      <c r="EX2404" s="14"/>
      <c r="EY2404" s="14"/>
      <c r="EZ2404" s="14"/>
      <c r="FA2404" s="14"/>
      <c r="FB2404" s="14"/>
      <c r="FC2404" s="14"/>
      <c r="FD2404" s="14"/>
      <c r="FE2404" s="14"/>
      <c r="FF2404" s="14"/>
      <c r="FG2404" s="14"/>
      <c r="FH2404" s="14"/>
      <c r="FI2404" s="14"/>
      <c r="FJ2404" s="14"/>
      <c r="FK2404" s="14"/>
      <c r="FL2404" s="14"/>
      <c r="FM2404" s="14"/>
      <c r="FN2404" s="14"/>
      <c r="FO2404" s="14"/>
      <c r="FP2404" s="14"/>
      <c r="FQ2404" s="14"/>
      <c r="FR2404" s="14"/>
      <c r="FS2404" s="14"/>
      <c r="FT2404" s="14"/>
      <c r="FU2404" s="14"/>
      <c r="FV2404" s="14"/>
      <c r="FW2404" s="14"/>
      <c r="FX2404" s="14"/>
      <c r="FY2404" s="14"/>
      <c r="FZ2404" s="14"/>
      <c r="GA2404" s="14"/>
      <c r="GB2404" s="14"/>
      <c r="GC2404" s="14"/>
      <c r="GD2404" s="14"/>
      <c r="GE2404" s="14"/>
      <c r="GF2404" s="14"/>
      <c r="GG2404" s="14"/>
      <c r="GH2404" s="14"/>
      <c r="GI2404" s="14"/>
      <c r="GJ2404" s="14"/>
      <c r="GK2404" s="14"/>
      <c r="GL2404" s="14"/>
      <c r="GM2404" s="14"/>
      <c r="GN2404" s="14"/>
      <c r="GO2404" s="14"/>
      <c r="GP2404" s="14"/>
      <c r="GQ2404" s="14"/>
      <c r="GR2404" s="14"/>
      <c r="GS2404" s="14"/>
      <c r="GT2404" s="14"/>
      <c r="GU2404" s="14"/>
      <c r="GV2404" s="14"/>
      <c r="GW2404" s="14"/>
      <c r="GX2404" s="14"/>
      <c r="GY2404" s="14"/>
      <c r="GZ2404" s="14"/>
      <c r="HA2404" s="14"/>
      <c r="HB2404" s="14"/>
      <c r="HC2404" s="14"/>
      <c r="HD2404" s="14"/>
      <c r="HE2404" s="14"/>
      <c r="HF2404" s="14"/>
      <c r="HG2404" s="14"/>
      <c r="HH2404" s="14"/>
      <c r="HI2404" s="14"/>
      <c r="HJ2404" s="14"/>
      <c r="HK2404" s="14"/>
      <c r="HL2404" s="14"/>
      <c r="HM2404" s="14"/>
      <c r="HN2404" s="14"/>
      <c r="HO2404" s="14"/>
      <c r="HP2404" s="14"/>
      <c r="HQ2404" s="14"/>
      <c r="HR2404" s="14"/>
      <c r="HS2404" s="14"/>
      <c r="HT2404" s="14"/>
      <c r="HU2404" s="14"/>
      <c r="HV2404" s="14"/>
      <c r="HW2404" s="14"/>
      <c r="HX2404" s="14"/>
      <c r="HY2404" s="14"/>
      <c r="HZ2404" s="14"/>
      <c r="IA2404" s="14"/>
      <c r="IB2404" s="14"/>
      <c r="IC2404" s="14"/>
      <c r="ID2404" s="14"/>
      <c r="IE2404" s="14"/>
      <c r="IF2404" s="14"/>
      <c r="IG2404" s="14"/>
      <c r="IH2404" s="14"/>
      <c r="II2404" s="14"/>
      <c r="IJ2404" s="14"/>
      <c r="IK2404" s="14"/>
      <c r="IL2404" s="14"/>
      <c r="IM2404" s="14"/>
      <c r="IN2404" s="14"/>
      <c r="IO2404" s="14"/>
      <c r="IP2404" s="14"/>
      <c r="IQ2404" s="14"/>
      <c r="IR2404" s="14"/>
      <c r="IS2404" s="14"/>
      <c r="IT2404" s="14"/>
      <c r="IU2404" s="14"/>
      <c r="IV2404" s="14"/>
      <c r="IW2404" s="14"/>
      <c r="IX2404" s="14"/>
      <c r="IY2404" s="14"/>
      <c r="IZ2404" s="14"/>
      <c r="JA2404" s="14"/>
      <c r="JB2404" s="14"/>
      <c r="JC2404" s="14"/>
      <c r="JD2404" s="14"/>
      <c r="JE2404" s="14"/>
      <c r="JF2404" s="14"/>
      <c r="JG2404" s="14"/>
      <c r="JH2404" s="14"/>
      <c r="JI2404" s="14"/>
      <c r="JJ2404" s="14"/>
      <c r="JK2404" s="14"/>
      <c r="JL2404" s="14"/>
      <c r="JM2404" s="14"/>
      <c r="JN2404" s="14"/>
      <c r="JO2404" s="14"/>
      <c r="JP2404" s="14"/>
      <c r="JQ2404" s="14"/>
      <c r="JR2404" s="14"/>
      <c r="JS2404" s="14"/>
      <c r="JT2404" s="14"/>
      <c r="JU2404" s="14"/>
      <c r="JV2404" s="14"/>
      <c r="JW2404" s="14"/>
      <c r="JX2404" s="14"/>
      <c r="JY2404" s="14"/>
      <c r="JZ2404" s="14"/>
      <c r="KA2404" s="14"/>
      <c r="KB2404" s="14"/>
      <c r="KC2404" s="14"/>
      <c r="KD2404" s="14"/>
      <c r="KE2404" s="14"/>
      <c r="KF2404" s="14"/>
      <c r="KG2404" s="14"/>
      <c r="KH2404" s="14"/>
      <c r="KI2404" s="14"/>
      <c r="KJ2404" s="14"/>
      <c r="KK2404" s="14"/>
      <c r="KL2404" s="14"/>
      <c r="KM2404" s="14"/>
      <c r="KN2404" s="14"/>
      <c r="KO2404" s="14"/>
      <c r="KP2404" s="14"/>
      <c r="KQ2404" s="14"/>
      <c r="KR2404" s="14"/>
      <c r="KS2404" s="14"/>
      <c r="KT2404" s="14"/>
      <c r="KU2404" s="14"/>
      <c r="KV2404" s="14"/>
      <c r="KW2404" s="14"/>
      <c r="KX2404" s="14"/>
      <c r="KY2404" s="14"/>
      <c r="KZ2404" s="14"/>
      <c r="LA2404" s="14"/>
      <c r="LB2404" s="14"/>
      <c r="LC2404" s="14"/>
      <c r="LD2404" s="14"/>
      <c r="LE2404" s="14"/>
      <c r="LF2404" s="14"/>
      <c r="LG2404" s="14"/>
      <c r="LH2404" s="14"/>
      <c r="LI2404" s="14"/>
      <c r="LJ2404" s="14"/>
      <c r="LK2404" s="14"/>
      <c r="LL2404" s="14"/>
      <c r="LM2404" s="14"/>
      <c r="LN2404" s="14"/>
      <c r="LO2404" s="14"/>
      <c r="LP2404" s="14"/>
      <c r="LQ2404" s="14"/>
      <c r="LR2404" s="14"/>
      <c r="LS2404" s="14"/>
      <c r="LT2404" s="14"/>
      <c r="LU2404" s="14"/>
      <c r="LV2404" s="14"/>
      <c r="LW2404" s="14"/>
      <c r="LX2404" s="14"/>
      <c r="LY2404" s="14"/>
      <c r="LZ2404" s="14"/>
      <c r="MA2404" s="14"/>
      <c r="MB2404" s="14"/>
      <c r="MC2404" s="14"/>
      <c r="MD2404" s="14"/>
      <c r="ME2404" s="14"/>
      <c r="MF2404" s="14"/>
      <c r="MG2404" s="14"/>
      <c r="MH2404" s="14"/>
      <c r="MI2404" s="14"/>
      <c r="MJ2404" s="14"/>
      <c r="MK2404" s="14"/>
      <c r="ML2404" s="14"/>
      <c r="MM2404" s="14"/>
      <c r="MN2404" s="14"/>
      <c r="MO2404" s="14"/>
      <c r="MP2404" s="14"/>
      <c r="MQ2404" s="14"/>
      <c r="MR2404" s="14"/>
      <c r="MS2404" s="14"/>
      <c r="MT2404" s="14"/>
      <c r="MU2404" s="14"/>
      <c r="MV2404" s="14"/>
      <c r="MW2404" s="14"/>
      <c r="MX2404" s="14"/>
      <c r="MY2404" s="14"/>
      <c r="MZ2404" s="14"/>
      <c r="NA2404" s="14"/>
      <c r="NB2404" s="14"/>
      <c r="NC2404" s="14"/>
      <c r="ND2404" s="14"/>
      <c r="NE2404" s="14"/>
      <c r="NF2404" s="14"/>
      <c r="NG2404" s="14"/>
      <c r="NH2404" s="14"/>
      <c r="NI2404" s="14"/>
      <c r="NJ2404" s="14"/>
      <c r="NK2404" s="14"/>
      <c r="NL2404" s="14"/>
      <c r="NM2404" s="14"/>
      <c r="NN2404" s="14"/>
      <c r="NO2404" s="14"/>
      <c r="NP2404" s="14"/>
      <c r="NQ2404" s="14"/>
      <c r="NR2404" s="14"/>
      <c r="NS2404" s="14"/>
      <c r="NT2404" s="14"/>
      <c r="NU2404" s="14"/>
      <c r="NV2404" s="14"/>
      <c r="NW2404" s="14"/>
      <c r="NX2404" s="14"/>
      <c r="NY2404" s="14"/>
      <c r="NZ2404" s="14"/>
      <c r="OA2404" s="14"/>
      <c r="OB2404" s="14"/>
      <c r="OC2404" s="14"/>
      <c r="OD2404" s="14"/>
      <c r="OE2404" s="14"/>
      <c r="OF2404" s="14"/>
      <c r="OG2404" s="14"/>
      <c r="OH2404" s="14"/>
      <c r="OI2404" s="14"/>
      <c r="OJ2404" s="14"/>
      <c r="OK2404" s="14"/>
      <c r="OL2404" s="14"/>
      <c r="OM2404" s="14"/>
      <c r="ON2404" s="14"/>
      <c r="OO2404" s="14"/>
      <c r="OP2404" s="14"/>
      <c r="OQ2404" s="14"/>
      <c r="OR2404" s="14"/>
      <c r="OS2404" s="14"/>
      <c r="OT2404" s="14"/>
      <c r="OU2404" s="14"/>
      <c r="OV2404" s="14"/>
      <c r="OW2404" s="14"/>
      <c r="OX2404" s="14"/>
      <c r="OY2404" s="14"/>
      <c r="OZ2404" s="14"/>
      <c r="PA2404" s="14"/>
      <c r="PB2404" s="14"/>
      <c r="PC2404" s="14"/>
      <c r="PD2404" s="14"/>
      <c r="PE2404" s="14"/>
      <c r="PF2404" s="14"/>
      <c r="PG2404" s="14"/>
      <c r="PH2404" s="14"/>
      <c r="PI2404" s="14"/>
      <c r="PJ2404" s="14"/>
      <c r="PK2404" s="14"/>
      <c r="PL2404" s="14"/>
      <c r="PM2404" s="14"/>
      <c r="PN2404" s="14"/>
      <c r="PO2404" s="14"/>
      <c r="PP2404" s="14"/>
      <c r="PQ2404" s="14"/>
      <c r="PR2404" s="14"/>
      <c r="PS2404" s="14"/>
      <c r="PT2404" s="14"/>
      <c r="PU2404" s="14"/>
      <c r="PV2404" s="14"/>
      <c r="PW2404" s="14"/>
      <c r="PX2404" s="14"/>
      <c r="PY2404" s="14"/>
      <c r="PZ2404" s="14"/>
      <c r="QA2404" s="14"/>
      <c r="QB2404" s="14"/>
      <c r="QC2404" s="14"/>
      <c r="QD2404" s="14"/>
      <c r="QE2404" s="14"/>
      <c r="QF2404" s="14"/>
      <c r="QG2404" s="14"/>
      <c r="QH2404" s="14"/>
      <c r="QI2404" s="14"/>
      <c r="QJ2404" s="14"/>
      <c r="QK2404" s="14"/>
      <c r="QL2404" s="14"/>
      <c r="QM2404" s="14"/>
      <c r="QN2404" s="14"/>
      <c r="QO2404" s="14"/>
      <c r="QP2404" s="14"/>
      <c r="QQ2404" s="14"/>
      <c r="QR2404" s="14"/>
      <c r="QS2404" s="14"/>
      <c r="QT2404" s="14"/>
      <c r="QU2404" s="14"/>
      <c r="QV2404" s="14"/>
      <c r="QW2404" s="14"/>
      <c r="QX2404" s="14"/>
      <c r="QY2404" s="14"/>
      <c r="QZ2404" s="14"/>
      <c r="RA2404" s="14"/>
      <c r="RB2404" s="14"/>
      <c r="RC2404" s="14"/>
      <c r="RD2404" s="14"/>
      <c r="RE2404" s="14"/>
      <c r="RF2404" s="14"/>
      <c r="RG2404" s="14"/>
      <c r="RH2404" s="14"/>
      <c r="RI2404" s="14"/>
      <c r="RJ2404" s="14"/>
      <c r="RK2404" s="14"/>
      <c r="RL2404" s="14"/>
      <c r="RM2404" s="14"/>
      <c r="RN2404" s="14"/>
      <c r="RO2404" s="14"/>
      <c r="RP2404" s="14"/>
      <c r="RQ2404" s="14"/>
      <c r="RR2404" s="14"/>
      <c r="RS2404" s="14"/>
      <c r="RT2404" s="14"/>
      <c r="RU2404" s="14"/>
      <c r="RV2404" s="14"/>
      <c r="RW2404" s="14"/>
      <c r="RX2404" s="14"/>
      <c r="RY2404" s="14"/>
      <c r="RZ2404" s="14"/>
      <c r="SA2404" s="14"/>
      <c r="SB2404" s="14"/>
      <c r="SC2404" s="14"/>
      <c r="SD2404" s="14"/>
      <c r="SE2404" s="14"/>
      <c r="SF2404" s="14"/>
      <c r="SG2404" s="14"/>
      <c r="SH2404" s="14"/>
      <c r="SI2404" s="14"/>
      <c r="SJ2404" s="14"/>
      <c r="SK2404" s="14"/>
      <c r="SL2404" s="14"/>
      <c r="SM2404" s="14"/>
      <c r="SN2404" s="14"/>
      <c r="SO2404" s="14"/>
      <c r="SP2404" s="14"/>
      <c r="SQ2404" s="14"/>
      <c r="SR2404" s="14"/>
      <c r="SS2404" s="14"/>
      <c r="ST2404" s="14"/>
      <c r="SU2404" s="14"/>
      <c r="SV2404" s="14"/>
      <c r="SW2404" s="14"/>
      <c r="SX2404" s="14"/>
      <c r="SY2404" s="14"/>
      <c r="SZ2404" s="14"/>
      <c r="TA2404" s="14"/>
      <c r="TB2404" s="14"/>
      <c r="TC2404" s="14"/>
      <c r="TD2404" s="14"/>
      <c r="TE2404" s="14"/>
      <c r="TF2404" s="14"/>
      <c r="TG2404" s="14"/>
      <c r="TH2404" s="14"/>
      <c r="TI2404" s="14"/>
      <c r="TJ2404" s="14"/>
      <c r="TK2404" s="14"/>
      <c r="TL2404" s="14"/>
      <c r="TM2404" s="14"/>
      <c r="TN2404" s="14"/>
      <c r="TO2404" s="14"/>
      <c r="TP2404" s="14"/>
      <c r="TQ2404" s="14"/>
      <c r="TR2404" s="14"/>
      <c r="TS2404" s="14"/>
      <c r="TT2404" s="14"/>
      <c r="TU2404" s="14"/>
      <c r="TV2404" s="14"/>
      <c r="TW2404" s="14"/>
      <c r="TX2404" s="14"/>
      <c r="TY2404" s="14"/>
      <c r="TZ2404" s="14"/>
      <c r="UA2404" s="14"/>
      <c r="UB2404" s="14"/>
      <c r="UC2404" s="14"/>
      <c r="UD2404" s="14"/>
      <c r="UE2404" s="14"/>
      <c r="UF2404" s="14"/>
      <c r="UG2404" s="14"/>
      <c r="UH2404" s="14"/>
      <c r="UI2404" s="14"/>
      <c r="UJ2404" s="14"/>
      <c r="UK2404" s="14"/>
      <c r="UL2404" s="14"/>
      <c r="UM2404" s="14"/>
      <c r="UN2404" s="14"/>
      <c r="UO2404" s="14"/>
      <c r="UP2404" s="14"/>
      <c r="UQ2404" s="14"/>
      <c r="UR2404" s="14"/>
      <c r="US2404" s="14"/>
      <c r="UT2404" s="14"/>
      <c r="UU2404" s="14"/>
      <c r="UV2404" s="14"/>
      <c r="UW2404" s="14"/>
      <c r="UX2404" s="14"/>
      <c r="UY2404" s="14"/>
      <c r="UZ2404" s="14"/>
      <c r="VA2404" s="14"/>
      <c r="VB2404" s="14"/>
      <c r="VC2404" s="14"/>
      <c r="VD2404" s="14"/>
      <c r="VE2404" s="14"/>
      <c r="VF2404" s="14"/>
      <c r="VG2404" s="14"/>
      <c r="VH2404" s="14"/>
      <c r="VI2404" s="14"/>
      <c r="VJ2404" s="14"/>
      <c r="VK2404" s="14"/>
      <c r="VL2404" s="14"/>
      <c r="VM2404" s="14"/>
      <c r="VN2404" s="14"/>
      <c r="VO2404" s="14"/>
      <c r="VP2404" s="14"/>
      <c r="VQ2404" s="14"/>
      <c r="VR2404" s="14"/>
      <c r="VS2404" s="14"/>
      <c r="VT2404" s="14"/>
      <c r="VU2404" s="14"/>
      <c r="VV2404" s="14"/>
      <c r="VW2404" s="14"/>
      <c r="VX2404" s="14"/>
      <c r="VY2404" s="14"/>
      <c r="VZ2404" s="14"/>
      <c r="WA2404" s="14"/>
      <c r="WB2404" s="14"/>
      <c r="WC2404" s="14"/>
      <c r="WD2404" s="14"/>
      <c r="WE2404" s="14"/>
      <c r="WF2404" s="14"/>
      <c r="WG2404" s="14"/>
      <c r="WH2404" s="14"/>
      <c r="WI2404" s="14"/>
      <c r="WJ2404" s="14"/>
      <c r="WK2404" s="14"/>
      <c r="WL2404" s="14"/>
      <c r="WM2404" s="14"/>
      <c r="WN2404" s="14"/>
      <c r="WO2404" s="14"/>
      <c r="WP2404" s="14"/>
      <c r="WQ2404" s="14"/>
      <c r="WR2404" s="14"/>
      <c r="WS2404" s="14"/>
      <c r="WT2404" s="14"/>
      <c r="WU2404" s="14"/>
      <c r="WV2404" s="14"/>
      <c r="WW2404" s="14"/>
      <c r="WX2404" s="14"/>
      <c r="WY2404" s="14"/>
      <c r="WZ2404" s="14"/>
      <c r="XA2404" s="14"/>
      <c r="XB2404" s="14"/>
      <c r="XC2404" s="14"/>
      <c r="XD2404" s="14"/>
      <c r="XE2404" s="14"/>
      <c r="XF2404" s="14"/>
      <c r="XG2404" s="14"/>
      <c r="XH2404" s="14"/>
      <c r="XI2404" s="14"/>
      <c r="XJ2404" s="14"/>
      <c r="XK2404" s="14"/>
      <c r="XL2404" s="14"/>
      <c r="XM2404" s="14"/>
      <c r="XN2404" s="14"/>
      <c r="XO2404" s="14"/>
      <c r="XP2404" s="14"/>
      <c r="XQ2404" s="14"/>
      <c r="XR2404" s="14"/>
      <c r="XS2404" s="14"/>
      <c r="XT2404" s="14"/>
      <c r="XU2404" s="14"/>
      <c r="XV2404" s="14"/>
      <c r="XW2404" s="14"/>
      <c r="XX2404" s="14"/>
      <c r="XY2404" s="14"/>
      <c r="XZ2404" s="14"/>
      <c r="YA2404" s="14"/>
      <c r="YB2404" s="14"/>
      <c r="YC2404" s="14"/>
      <c r="YD2404" s="14"/>
      <c r="YE2404" s="14"/>
      <c r="YF2404" s="14"/>
      <c r="YG2404" s="14"/>
      <c r="YH2404" s="14"/>
      <c r="YI2404" s="14"/>
      <c r="YJ2404" s="14"/>
      <c r="YK2404" s="14"/>
      <c r="YL2404" s="14"/>
      <c r="YM2404" s="14"/>
      <c r="YN2404" s="14"/>
      <c r="YO2404" s="14"/>
      <c r="YP2404" s="14"/>
      <c r="YQ2404" s="14"/>
      <c r="YR2404" s="14"/>
      <c r="YS2404" s="14"/>
      <c r="YT2404" s="14"/>
      <c r="YU2404" s="14"/>
      <c r="YV2404" s="14"/>
      <c r="YW2404" s="14"/>
      <c r="YX2404" s="14"/>
      <c r="YY2404" s="14"/>
      <c r="YZ2404" s="14"/>
      <c r="ZA2404" s="14"/>
      <c r="ZB2404" s="14"/>
      <c r="ZC2404" s="14"/>
      <c r="ZD2404" s="14"/>
      <c r="ZE2404" s="14"/>
      <c r="ZF2404" s="14"/>
      <c r="ZG2404" s="14"/>
      <c r="ZH2404" s="14"/>
      <c r="ZI2404" s="14"/>
      <c r="ZJ2404" s="14"/>
      <c r="ZK2404" s="14"/>
      <c r="ZL2404" s="14"/>
      <c r="ZM2404" s="14"/>
      <c r="ZN2404" s="14"/>
      <c r="ZO2404" s="14"/>
      <c r="ZP2404" s="14"/>
      <c r="ZQ2404" s="14"/>
      <c r="ZR2404" s="14"/>
      <c r="ZS2404" s="14"/>
      <c r="ZT2404" s="14"/>
      <c r="ZU2404" s="14"/>
      <c r="ZV2404" s="14"/>
      <c r="ZW2404" s="14"/>
      <c r="ZX2404" s="14"/>
      <c r="ZY2404" s="14"/>
      <c r="ZZ2404" s="14"/>
      <c r="AAA2404" s="14"/>
      <c r="AAB2404" s="14"/>
      <c r="AAC2404" s="14"/>
      <c r="AAD2404" s="14"/>
      <c r="AAE2404" s="14"/>
      <c r="AAF2404" s="14"/>
      <c r="AAG2404" s="14"/>
      <c r="AAH2404" s="14"/>
      <c r="AAI2404" s="14"/>
      <c r="AAJ2404" s="14"/>
      <c r="AAK2404" s="14"/>
      <c r="AAL2404" s="14"/>
      <c r="AAM2404" s="14"/>
      <c r="AAN2404" s="14"/>
      <c r="AAO2404" s="14"/>
      <c r="AAP2404" s="14"/>
      <c r="AAQ2404" s="14"/>
      <c r="AAR2404" s="14"/>
      <c r="AAS2404" s="14"/>
      <c r="AAT2404" s="14"/>
      <c r="AAU2404" s="14"/>
      <c r="AAV2404" s="14"/>
      <c r="AAW2404" s="14"/>
      <c r="AAX2404" s="14"/>
      <c r="AAY2404" s="14"/>
      <c r="AAZ2404" s="14"/>
      <c r="ABA2404" s="14"/>
      <c r="ABB2404" s="14"/>
      <c r="ABC2404" s="14"/>
      <c r="ABD2404" s="14"/>
      <c r="ABE2404" s="14"/>
      <c r="ABF2404" s="14"/>
      <c r="ABG2404" s="14"/>
      <c r="ABH2404" s="14"/>
      <c r="ABI2404" s="14"/>
      <c r="ABJ2404" s="14"/>
      <c r="ABK2404" s="14"/>
      <c r="ABL2404" s="14"/>
      <c r="ABM2404" s="14"/>
      <c r="ABN2404" s="14"/>
      <c r="ABO2404" s="14"/>
      <c r="ABP2404" s="14"/>
      <c r="ABQ2404" s="14"/>
      <c r="ABR2404" s="14"/>
      <c r="ABS2404" s="14"/>
      <c r="ABT2404" s="14"/>
      <c r="ABU2404" s="14"/>
      <c r="ABV2404" s="14"/>
      <c r="ABW2404" s="14"/>
      <c r="ABX2404" s="14"/>
      <c r="ABY2404" s="14"/>
      <c r="ABZ2404" s="14"/>
      <c r="ACA2404" s="14"/>
      <c r="ACB2404" s="14"/>
      <c r="ACC2404" s="14"/>
      <c r="ACD2404" s="14"/>
      <c r="ACE2404" s="14"/>
      <c r="ACF2404" s="14"/>
      <c r="ACG2404" s="14"/>
      <c r="ACH2404" s="14"/>
      <c r="ACI2404" s="14"/>
      <c r="ACJ2404" s="14"/>
      <c r="ACK2404" s="14"/>
      <c r="ACL2404" s="14"/>
      <c r="ACM2404" s="14"/>
      <c r="ACN2404" s="14"/>
      <c r="ACO2404" s="14"/>
      <c r="ACP2404" s="14"/>
      <c r="ACQ2404" s="14"/>
      <c r="ACR2404" s="14"/>
      <c r="ACS2404" s="14"/>
      <c r="ACT2404" s="14"/>
      <c r="ACU2404" s="14"/>
      <c r="ACV2404" s="14"/>
      <c r="ACW2404" s="14"/>
      <c r="ACX2404" s="14"/>
      <c r="ACY2404" s="14"/>
      <c r="ACZ2404" s="14"/>
      <c r="ADA2404" s="14"/>
      <c r="ADB2404" s="14"/>
      <c r="ADC2404" s="14"/>
      <c r="ADD2404" s="14"/>
      <c r="ADE2404" s="14"/>
      <c r="ADF2404" s="14"/>
      <c r="ADG2404" s="14"/>
      <c r="ADH2404" s="14"/>
      <c r="ADI2404" s="14"/>
      <c r="ADJ2404" s="14"/>
      <c r="ADK2404" s="14"/>
      <c r="ADL2404" s="14"/>
      <c r="ADM2404" s="14"/>
      <c r="ADN2404" s="14"/>
      <c r="ADO2404" s="14"/>
      <c r="ADP2404" s="14"/>
      <c r="ADQ2404" s="14"/>
      <c r="ADR2404" s="14"/>
      <c r="ADS2404" s="14"/>
      <c r="ADT2404" s="14"/>
      <c r="ADU2404" s="14"/>
      <c r="ADV2404" s="14"/>
      <c r="ADW2404" s="14"/>
      <c r="ADX2404" s="14"/>
      <c r="ADY2404" s="14"/>
      <c r="ADZ2404" s="14"/>
      <c r="AEA2404" s="14"/>
      <c r="AEB2404" s="14"/>
      <c r="AEC2404" s="14"/>
      <c r="AED2404" s="14"/>
      <c r="AEE2404" s="14"/>
      <c r="AEF2404" s="14"/>
      <c r="AEG2404" s="14"/>
      <c r="AEH2404" s="14"/>
      <c r="AEI2404" s="14"/>
      <c r="AEJ2404" s="14"/>
      <c r="AEK2404" s="14"/>
      <c r="AEL2404" s="14"/>
      <c r="AEM2404" s="14"/>
      <c r="AEN2404" s="14"/>
      <c r="AEO2404" s="14"/>
      <c r="AEP2404" s="14"/>
      <c r="AEQ2404" s="14"/>
      <c r="AER2404" s="14"/>
      <c r="AES2404" s="14"/>
      <c r="AET2404" s="14"/>
      <c r="AEU2404" s="14"/>
      <c r="AEV2404" s="14"/>
      <c r="AEW2404" s="14"/>
      <c r="AEX2404" s="14"/>
      <c r="AEY2404" s="14"/>
      <c r="AEZ2404" s="14"/>
      <c r="AFA2404" s="14"/>
      <c r="AFB2404" s="14"/>
      <c r="AFC2404" s="14"/>
      <c r="AFD2404" s="14"/>
      <c r="AFE2404" s="14"/>
      <c r="AFF2404" s="14"/>
      <c r="AFG2404" s="14"/>
      <c r="AFH2404" s="14"/>
      <c r="AFI2404" s="14"/>
      <c r="AFJ2404" s="14"/>
      <c r="AFK2404" s="14"/>
      <c r="AFL2404" s="14"/>
      <c r="AFM2404" s="14"/>
      <c r="AFN2404" s="14"/>
      <c r="AFO2404" s="14"/>
      <c r="AFP2404" s="14"/>
      <c r="AFQ2404" s="14"/>
      <c r="AFR2404" s="14"/>
      <c r="AFS2404" s="14"/>
      <c r="AFT2404" s="14"/>
      <c r="AFU2404" s="14"/>
      <c r="AFV2404" s="14"/>
      <c r="AFW2404" s="14"/>
      <c r="AFX2404" s="14"/>
      <c r="AFY2404" s="14"/>
      <c r="AFZ2404" s="14"/>
      <c r="AGA2404" s="14"/>
      <c r="AGB2404" s="14"/>
      <c r="AGC2404" s="14"/>
      <c r="AGD2404" s="14"/>
      <c r="AGE2404" s="14"/>
      <c r="AGF2404" s="14"/>
      <c r="AGG2404" s="14"/>
      <c r="AGH2404" s="14"/>
      <c r="AGI2404" s="14"/>
      <c r="AGJ2404" s="14"/>
      <c r="AGK2404" s="14"/>
      <c r="AGL2404" s="14"/>
      <c r="AGM2404" s="14"/>
      <c r="AGN2404" s="14"/>
      <c r="AGO2404" s="14"/>
      <c r="AGP2404" s="14"/>
      <c r="AGQ2404" s="14"/>
      <c r="AGR2404" s="14"/>
      <c r="AGS2404" s="14"/>
      <c r="AGT2404" s="14"/>
      <c r="AGU2404" s="14"/>
      <c r="AGV2404" s="14"/>
      <c r="AGW2404" s="14"/>
      <c r="AGX2404" s="14"/>
      <c r="AGY2404" s="14"/>
      <c r="AGZ2404" s="14"/>
      <c r="AHA2404" s="14"/>
      <c r="AHB2404" s="14"/>
      <c r="AHC2404" s="14"/>
      <c r="AHD2404" s="14"/>
      <c r="AHE2404" s="14"/>
      <c r="AHF2404" s="14"/>
      <c r="AHG2404" s="14"/>
      <c r="AHH2404" s="14"/>
      <c r="AHI2404" s="14"/>
      <c r="AHJ2404" s="14"/>
      <c r="AHK2404" s="14"/>
      <c r="AHL2404" s="14"/>
      <c r="AHM2404" s="14"/>
      <c r="AHN2404" s="14"/>
      <c r="AHO2404" s="14"/>
      <c r="AHP2404" s="14"/>
      <c r="AHQ2404" s="14"/>
      <c r="AHR2404" s="14"/>
      <c r="AHS2404" s="14"/>
      <c r="AHT2404" s="14"/>
      <c r="AHU2404" s="14"/>
      <c r="AHV2404" s="14"/>
      <c r="AHW2404" s="14"/>
      <c r="AHX2404" s="14"/>
      <c r="AHY2404" s="14"/>
      <c r="AHZ2404" s="14"/>
      <c r="AIA2404" s="14"/>
      <c r="AIB2404" s="14"/>
      <c r="AIC2404" s="14"/>
      <c r="AID2404" s="14"/>
      <c r="AIE2404" s="14"/>
      <c r="AIF2404" s="14"/>
      <c r="AIG2404" s="14"/>
      <c r="AIH2404" s="14"/>
      <c r="AII2404" s="14"/>
      <c r="AIJ2404" s="14"/>
      <c r="AIK2404" s="14"/>
      <c r="AIL2404" s="14"/>
      <c r="AIM2404" s="14"/>
      <c r="AIN2404" s="14"/>
      <c r="AIO2404" s="14"/>
      <c r="AIP2404" s="14"/>
      <c r="AIQ2404" s="14"/>
      <c r="AIR2404" s="14"/>
      <c r="AIS2404" s="14"/>
      <c r="AIT2404" s="14"/>
      <c r="AIU2404" s="14"/>
      <c r="AIV2404" s="14"/>
      <c r="AIW2404" s="14"/>
      <c r="AIX2404" s="14"/>
      <c r="AIY2404" s="14"/>
      <c r="AIZ2404" s="14"/>
      <c r="AJA2404" s="14"/>
      <c r="AJB2404" s="14"/>
      <c r="AJC2404" s="14"/>
      <c r="AJD2404" s="14"/>
      <c r="AJE2404" s="14"/>
      <c r="AJF2404" s="14"/>
      <c r="AJG2404" s="14"/>
      <c r="AJH2404" s="14"/>
      <c r="AJI2404" s="14"/>
      <c r="AJJ2404" s="14"/>
      <c r="AJK2404" s="14"/>
      <c r="AJL2404" s="14"/>
      <c r="AJM2404" s="14"/>
      <c r="AJN2404" s="14"/>
      <c r="AJO2404" s="14"/>
      <c r="AJP2404" s="14"/>
      <c r="AJQ2404" s="14"/>
      <c r="AJR2404" s="14"/>
      <c r="AJS2404" s="14"/>
      <c r="AJT2404" s="14"/>
      <c r="AJU2404" s="14"/>
      <c r="AJV2404" s="14"/>
      <c r="AJW2404" s="14"/>
      <c r="AJX2404" s="14"/>
      <c r="AJY2404" s="14"/>
      <c r="AJZ2404" s="14"/>
      <c r="AKA2404" s="14"/>
      <c r="AKB2404" s="14"/>
      <c r="AKC2404" s="14"/>
      <c r="AKD2404" s="14"/>
      <c r="AKE2404" s="14"/>
      <c r="AKF2404" s="14"/>
      <c r="AKG2404" s="14"/>
      <c r="AKH2404" s="14"/>
      <c r="AKI2404" s="14"/>
      <c r="AKJ2404" s="14"/>
      <c r="AKK2404" s="14"/>
      <c r="AKL2404" s="14"/>
      <c r="AKM2404" s="14"/>
      <c r="AKN2404" s="14"/>
      <c r="AKO2404" s="14"/>
      <c r="AKP2404" s="14"/>
      <c r="AKQ2404" s="14"/>
      <c r="AKR2404" s="14"/>
      <c r="AKS2404" s="14"/>
      <c r="AKT2404" s="14"/>
      <c r="AKU2404" s="14"/>
      <c r="AKV2404" s="14"/>
      <c r="AKW2404" s="14"/>
      <c r="AKX2404" s="14"/>
      <c r="AKY2404" s="14"/>
      <c r="AKZ2404" s="14"/>
      <c r="ALA2404" s="14"/>
      <c r="ALB2404" s="14"/>
      <c r="ALC2404" s="14"/>
      <c r="ALD2404" s="14"/>
      <c r="ALE2404" s="14"/>
      <c r="ALF2404" s="14"/>
      <c r="ALG2404" s="14"/>
      <c r="ALH2404" s="14"/>
      <c r="ALI2404" s="14"/>
      <c r="ALJ2404" s="14"/>
      <c r="ALK2404" s="14"/>
      <c r="ALL2404" s="14"/>
      <c r="ALM2404" s="14"/>
      <c r="ALN2404" s="14"/>
      <c r="ALO2404" s="14"/>
      <c r="ALP2404" s="14"/>
      <c r="ALQ2404" s="14"/>
      <c r="ALR2404" s="14"/>
      <c r="ALS2404" s="14"/>
      <c r="ALT2404" s="14"/>
      <c r="ALU2404" s="14"/>
      <c r="ALV2404" s="14"/>
      <c r="ALW2404" s="14"/>
      <c r="ALX2404" s="14"/>
      <c r="ALY2404" s="14"/>
      <c r="ALZ2404" s="14"/>
      <c r="AMA2404" s="14"/>
      <c r="AMB2404" s="14"/>
      <c r="AMC2404" s="14"/>
      <c r="AMD2404" s="14"/>
      <c r="AME2404" s="14"/>
      <c r="AMF2404" s="14"/>
      <c r="AMG2404" s="14"/>
      <c r="AMH2404" s="14"/>
      <c r="AMI2404" s="14"/>
      <c r="AMJ2404" s="14"/>
      <c r="AMK2404" s="14"/>
      <c r="AML2404" s="14"/>
      <c r="AMM2404" s="14"/>
      <c r="AMN2404" s="14"/>
      <c r="AMO2404" s="14"/>
      <c r="AMP2404" s="14"/>
      <c r="AMQ2404" s="14"/>
      <c r="AMR2404" s="14"/>
      <c r="AMS2404" s="14"/>
      <c r="AMT2404" s="14"/>
      <c r="AMU2404" s="14"/>
      <c r="AMV2404" s="14"/>
      <c r="AMW2404" s="14"/>
      <c r="AMX2404" s="14"/>
      <c r="AMY2404" s="14"/>
      <c r="AMZ2404" s="14"/>
      <c r="ANA2404" s="14"/>
      <c r="ANB2404" s="14"/>
      <c r="ANC2404" s="14"/>
      <c r="AND2404" s="14"/>
      <c r="ANE2404" s="14"/>
      <c r="ANF2404" s="14"/>
      <c r="ANG2404" s="14"/>
      <c r="ANH2404" s="14"/>
      <c r="ANI2404" s="14"/>
      <c r="ANJ2404" s="14"/>
      <c r="ANK2404" s="14"/>
      <c r="ANL2404" s="14"/>
      <c r="ANM2404" s="14"/>
      <c r="ANN2404" s="14"/>
      <c r="ANO2404" s="14"/>
      <c r="ANP2404" s="14"/>
      <c r="ANQ2404" s="14"/>
      <c r="ANR2404" s="14"/>
      <c r="ANS2404" s="14"/>
      <c r="ANT2404" s="14"/>
      <c r="ANU2404" s="14"/>
      <c r="ANV2404" s="14"/>
      <c r="ANW2404" s="14"/>
      <c r="ANX2404" s="14"/>
      <c r="ANY2404" s="14"/>
      <c r="ANZ2404" s="14"/>
      <c r="AOA2404" s="14"/>
      <c r="AOB2404" s="14"/>
      <c r="AOC2404" s="14"/>
      <c r="AOD2404" s="14"/>
      <c r="AOE2404" s="14"/>
      <c r="AOF2404" s="14"/>
      <c r="AOG2404" s="14"/>
      <c r="AOH2404" s="14"/>
      <c r="AOI2404" s="14"/>
      <c r="AOJ2404" s="14"/>
      <c r="AOK2404" s="14"/>
      <c r="AOL2404" s="14"/>
      <c r="AOM2404" s="14"/>
      <c r="AON2404" s="14"/>
      <c r="AOO2404" s="14"/>
      <c r="AOP2404" s="14"/>
      <c r="AOQ2404" s="14"/>
      <c r="AOR2404" s="14"/>
      <c r="AOS2404" s="14"/>
      <c r="AOT2404" s="14"/>
      <c r="AOU2404" s="14"/>
      <c r="AOV2404" s="14"/>
      <c r="AOW2404" s="14"/>
      <c r="AOX2404" s="14"/>
      <c r="AOY2404" s="14"/>
      <c r="AOZ2404" s="14"/>
      <c r="APA2404" s="14"/>
      <c r="APB2404" s="14"/>
      <c r="APC2404" s="14"/>
      <c r="APD2404" s="14"/>
      <c r="APE2404" s="14"/>
      <c r="APF2404" s="14"/>
      <c r="APG2404" s="14"/>
      <c r="APH2404" s="14"/>
      <c r="API2404" s="14"/>
      <c r="APJ2404" s="14"/>
      <c r="APK2404" s="14"/>
      <c r="APL2404" s="14"/>
      <c r="APM2404" s="14"/>
      <c r="APN2404" s="14"/>
      <c r="APO2404" s="14"/>
      <c r="APP2404" s="14"/>
      <c r="APQ2404" s="14"/>
      <c r="APR2404" s="14"/>
      <c r="APS2404" s="14"/>
      <c r="APT2404" s="14"/>
      <c r="APU2404" s="14"/>
      <c r="APV2404" s="14"/>
      <c r="APW2404" s="14"/>
      <c r="APX2404" s="14"/>
      <c r="APY2404" s="14"/>
      <c r="APZ2404" s="14"/>
      <c r="AQA2404" s="14"/>
      <c r="AQB2404" s="14"/>
      <c r="AQC2404" s="14"/>
      <c r="AQD2404" s="14"/>
      <c r="AQE2404" s="14"/>
      <c r="AQF2404" s="14"/>
      <c r="AQG2404" s="14"/>
      <c r="AQH2404" s="14"/>
      <c r="AQI2404" s="14"/>
      <c r="AQJ2404" s="14"/>
      <c r="AQK2404" s="14"/>
      <c r="AQL2404" s="14"/>
      <c r="AQM2404" s="14"/>
      <c r="AQN2404" s="14"/>
      <c r="AQO2404" s="14"/>
      <c r="AQP2404" s="14"/>
      <c r="AQQ2404" s="14"/>
      <c r="AQR2404" s="14"/>
      <c r="AQS2404" s="14"/>
      <c r="AQT2404" s="14"/>
      <c r="AQU2404" s="14"/>
      <c r="AQV2404" s="14"/>
      <c r="AQW2404" s="14"/>
      <c r="AQX2404" s="14"/>
      <c r="AQY2404" s="14"/>
      <c r="AQZ2404" s="14"/>
      <c r="ARA2404" s="14"/>
      <c r="ARB2404" s="14"/>
      <c r="ARC2404" s="14"/>
      <c r="ARD2404" s="14"/>
      <c r="ARE2404" s="14"/>
      <c r="ARF2404" s="14"/>
      <c r="ARG2404" s="14"/>
      <c r="ARH2404" s="14"/>
      <c r="ARI2404" s="14"/>
      <c r="ARJ2404" s="14"/>
      <c r="ARK2404" s="14"/>
      <c r="ARL2404" s="14"/>
      <c r="ARM2404" s="14"/>
      <c r="ARN2404" s="14"/>
      <c r="ARO2404" s="14"/>
      <c r="ARP2404" s="14"/>
      <c r="ARQ2404" s="14"/>
      <c r="ARR2404" s="14"/>
      <c r="ARS2404" s="14"/>
      <c r="ART2404" s="14"/>
      <c r="ARU2404" s="14"/>
      <c r="ARV2404" s="14"/>
      <c r="ARW2404" s="14"/>
      <c r="ARX2404" s="14"/>
      <c r="ARY2404" s="14"/>
      <c r="ARZ2404" s="14"/>
      <c r="ASA2404" s="14"/>
      <c r="ASB2404" s="14"/>
      <c r="ASC2404" s="14"/>
      <c r="ASD2404" s="14"/>
      <c r="ASE2404" s="14"/>
      <c r="ASF2404" s="14"/>
      <c r="ASG2404" s="14"/>
      <c r="ASH2404" s="14"/>
      <c r="ASI2404" s="14"/>
      <c r="ASJ2404" s="14"/>
      <c r="ASK2404" s="14"/>
      <c r="ASL2404" s="14"/>
      <c r="ASM2404" s="14"/>
      <c r="ASN2404" s="14"/>
      <c r="ASO2404" s="14"/>
      <c r="ASP2404" s="14"/>
      <c r="ASQ2404" s="14"/>
      <c r="ASR2404" s="14"/>
      <c r="ASS2404" s="14"/>
      <c r="AST2404" s="14"/>
      <c r="ASU2404" s="14"/>
      <c r="ASV2404" s="14"/>
      <c r="ASW2404" s="14"/>
      <c r="ASX2404" s="14"/>
      <c r="ASY2404" s="14"/>
      <c r="ASZ2404" s="14"/>
      <c r="ATA2404" s="14"/>
      <c r="ATB2404" s="14"/>
      <c r="ATC2404" s="14"/>
      <c r="ATD2404" s="14"/>
      <c r="ATE2404" s="14"/>
      <c r="ATF2404" s="14"/>
      <c r="ATG2404" s="14"/>
      <c r="ATH2404" s="14"/>
      <c r="ATI2404" s="14"/>
      <c r="ATJ2404" s="14"/>
      <c r="ATK2404" s="14"/>
      <c r="ATL2404" s="14"/>
      <c r="ATM2404" s="14"/>
      <c r="ATN2404" s="14"/>
      <c r="ATO2404" s="14"/>
      <c r="ATP2404" s="14"/>
      <c r="ATQ2404" s="14"/>
      <c r="ATR2404" s="14"/>
      <c r="ATS2404" s="14"/>
      <c r="ATT2404" s="14"/>
      <c r="ATU2404" s="14"/>
      <c r="ATV2404" s="14"/>
      <c r="ATW2404" s="14"/>
      <c r="ATX2404" s="14"/>
      <c r="ATY2404" s="14"/>
      <c r="ATZ2404" s="14"/>
      <c r="AUA2404" s="14"/>
      <c r="AUB2404" s="14"/>
      <c r="AUC2404" s="14"/>
      <c r="AUD2404" s="14"/>
      <c r="AUE2404" s="14"/>
      <c r="AUF2404" s="14"/>
      <c r="AUG2404" s="14"/>
      <c r="AUH2404" s="14"/>
      <c r="AUI2404" s="14"/>
      <c r="AUJ2404" s="14"/>
      <c r="AUK2404" s="14"/>
      <c r="AUL2404" s="14"/>
      <c r="AUM2404" s="14"/>
      <c r="AUN2404" s="14"/>
      <c r="AUO2404" s="14"/>
      <c r="AUP2404" s="14"/>
      <c r="AUQ2404" s="14"/>
      <c r="AUR2404" s="14"/>
      <c r="AUS2404" s="14"/>
      <c r="AUT2404" s="14"/>
      <c r="AUU2404" s="14"/>
      <c r="AUV2404" s="14"/>
      <c r="AUW2404" s="14"/>
      <c r="AUX2404" s="14"/>
      <c r="AUY2404" s="14"/>
      <c r="AUZ2404" s="14"/>
      <c r="AVA2404" s="14"/>
      <c r="AVB2404" s="14"/>
      <c r="AVC2404" s="14"/>
      <c r="AVD2404" s="14"/>
      <c r="AVE2404" s="14"/>
      <c r="AVF2404" s="14"/>
      <c r="AVG2404" s="14"/>
      <c r="AVH2404" s="14"/>
      <c r="AVI2404" s="14"/>
      <c r="AVJ2404" s="14"/>
      <c r="AVK2404" s="14"/>
      <c r="AVL2404" s="14"/>
      <c r="AVM2404" s="14"/>
      <c r="AVN2404" s="14"/>
      <c r="AVO2404" s="14"/>
      <c r="AVP2404" s="14"/>
      <c r="AVQ2404" s="14"/>
      <c r="AVR2404" s="14"/>
      <c r="AVS2404" s="14"/>
      <c r="AVT2404" s="14"/>
      <c r="AVU2404" s="14"/>
      <c r="AVV2404" s="14"/>
      <c r="AVW2404" s="14"/>
      <c r="AVX2404" s="14"/>
      <c r="AVY2404" s="14"/>
      <c r="AVZ2404" s="14"/>
      <c r="AWA2404" s="14"/>
      <c r="AWB2404" s="14"/>
      <c r="AWC2404" s="14"/>
      <c r="AWD2404" s="14"/>
      <c r="AWE2404" s="14"/>
      <c r="AWF2404" s="14"/>
      <c r="AWG2404" s="14"/>
      <c r="AWH2404" s="14"/>
      <c r="AWI2404" s="14"/>
      <c r="AWJ2404" s="14"/>
      <c r="AWK2404" s="14"/>
      <c r="AWL2404" s="14"/>
      <c r="AWM2404" s="14"/>
      <c r="AWN2404" s="14"/>
      <c r="AWO2404" s="14"/>
      <c r="AWP2404" s="14"/>
      <c r="AWQ2404" s="14"/>
      <c r="AWR2404" s="14"/>
      <c r="AWS2404" s="14"/>
      <c r="AWT2404" s="14"/>
      <c r="AWU2404" s="14"/>
      <c r="AWV2404" s="14"/>
      <c r="AWW2404" s="14"/>
      <c r="AWX2404" s="14"/>
      <c r="AWY2404" s="14"/>
      <c r="AWZ2404" s="14"/>
      <c r="AXA2404" s="14"/>
      <c r="AXB2404" s="14"/>
      <c r="AXC2404" s="14"/>
      <c r="AXD2404" s="14"/>
      <c r="AXE2404" s="14"/>
      <c r="AXF2404" s="14"/>
      <c r="AXG2404" s="14"/>
      <c r="AXH2404" s="14"/>
      <c r="AXI2404" s="14"/>
      <c r="AXJ2404" s="14"/>
      <c r="AXK2404" s="14"/>
      <c r="AXL2404" s="14"/>
      <c r="AXM2404" s="14"/>
      <c r="AXN2404" s="14"/>
      <c r="AXO2404" s="14"/>
      <c r="AXP2404" s="14"/>
      <c r="AXQ2404" s="14"/>
      <c r="AXR2404" s="14"/>
      <c r="AXS2404" s="14"/>
      <c r="AXT2404" s="14"/>
      <c r="AXU2404" s="14"/>
      <c r="AXV2404" s="14"/>
      <c r="AXW2404" s="14"/>
      <c r="AXX2404" s="14"/>
      <c r="AXY2404" s="14"/>
      <c r="AXZ2404" s="14"/>
      <c r="AYA2404" s="14"/>
      <c r="AYB2404" s="14"/>
      <c r="AYC2404" s="14"/>
      <c r="AYD2404" s="14"/>
      <c r="AYE2404" s="14"/>
      <c r="AYF2404" s="14"/>
      <c r="AYG2404" s="14"/>
      <c r="AYH2404" s="14"/>
      <c r="AYI2404" s="14"/>
      <c r="AYJ2404" s="14"/>
      <c r="AYK2404" s="14"/>
      <c r="AYL2404" s="14"/>
      <c r="AYM2404" s="14"/>
      <c r="AYN2404" s="14"/>
      <c r="AYO2404" s="14"/>
      <c r="AYP2404" s="14"/>
      <c r="AYQ2404" s="14"/>
      <c r="AYR2404" s="14"/>
      <c r="AYS2404" s="14"/>
      <c r="AYT2404" s="14"/>
      <c r="AYU2404" s="14"/>
      <c r="AYV2404" s="14"/>
      <c r="AYW2404" s="14"/>
      <c r="AYX2404" s="14"/>
      <c r="AYY2404" s="14"/>
      <c r="AYZ2404" s="14"/>
      <c r="AZA2404" s="14"/>
      <c r="AZB2404" s="14"/>
      <c r="AZC2404" s="14"/>
      <c r="AZD2404" s="14"/>
      <c r="AZE2404" s="14"/>
      <c r="AZF2404" s="14"/>
      <c r="AZG2404" s="14"/>
      <c r="AZH2404" s="14"/>
      <c r="AZI2404" s="14"/>
      <c r="AZJ2404" s="14"/>
      <c r="AZK2404" s="14"/>
      <c r="AZL2404" s="14"/>
      <c r="AZM2404" s="14"/>
      <c r="AZN2404" s="14"/>
      <c r="AZO2404" s="14"/>
      <c r="AZP2404" s="14"/>
      <c r="AZQ2404" s="14"/>
      <c r="AZR2404" s="14"/>
      <c r="AZS2404" s="14"/>
      <c r="AZT2404" s="14"/>
      <c r="AZU2404" s="14"/>
      <c r="AZV2404" s="14"/>
      <c r="AZW2404" s="14"/>
      <c r="AZX2404" s="14"/>
      <c r="AZY2404" s="14"/>
      <c r="AZZ2404" s="14"/>
      <c r="BAA2404" s="14"/>
      <c r="BAB2404" s="14"/>
      <c r="BAC2404" s="14"/>
      <c r="BAD2404" s="14"/>
      <c r="BAE2404" s="14"/>
      <c r="BAF2404" s="14"/>
      <c r="BAG2404" s="14"/>
      <c r="BAH2404" s="14"/>
      <c r="BAI2404" s="14"/>
      <c r="BAJ2404" s="14"/>
      <c r="BAK2404" s="14"/>
      <c r="BAL2404" s="14"/>
      <c r="BAM2404" s="14"/>
      <c r="BAN2404" s="14"/>
      <c r="BAO2404" s="14"/>
      <c r="BAP2404" s="14"/>
      <c r="BAQ2404" s="14"/>
      <c r="BAR2404" s="14"/>
      <c r="BAS2404" s="14"/>
      <c r="BAT2404" s="14"/>
      <c r="BAU2404" s="14"/>
      <c r="BAV2404" s="14"/>
      <c r="BAW2404" s="14"/>
      <c r="BAX2404" s="14"/>
      <c r="BAY2404" s="14"/>
      <c r="BAZ2404" s="14"/>
      <c r="BBA2404" s="14"/>
      <c r="BBB2404" s="14"/>
      <c r="BBC2404" s="14"/>
      <c r="BBD2404" s="14"/>
      <c r="BBE2404" s="14"/>
      <c r="BBF2404" s="14"/>
      <c r="BBG2404" s="14"/>
      <c r="BBH2404" s="14"/>
      <c r="BBI2404" s="14"/>
      <c r="BBJ2404" s="14"/>
      <c r="BBK2404" s="14"/>
      <c r="BBL2404" s="14"/>
      <c r="BBM2404" s="14"/>
      <c r="BBN2404" s="14"/>
      <c r="BBO2404" s="14"/>
      <c r="BBP2404" s="14"/>
      <c r="BBQ2404" s="14"/>
      <c r="BBR2404" s="14"/>
      <c r="BBS2404" s="14"/>
      <c r="BBT2404" s="14"/>
      <c r="BBU2404" s="14"/>
      <c r="BBV2404" s="14"/>
      <c r="BBW2404" s="14"/>
      <c r="BBX2404" s="14"/>
      <c r="BBY2404" s="14"/>
      <c r="BBZ2404" s="14"/>
      <c r="BCA2404" s="14"/>
      <c r="BCB2404" s="14"/>
      <c r="BCC2404" s="14"/>
      <c r="BCD2404" s="14"/>
      <c r="BCE2404" s="14"/>
      <c r="BCF2404" s="14"/>
      <c r="BCG2404" s="14"/>
      <c r="BCH2404" s="14"/>
      <c r="BCI2404" s="14"/>
      <c r="BCJ2404" s="14"/>
      <c r="BCK2404" s="14"/>
      <c r="BCL2404" s="14"/>
      <c r="BCM2404" s="14"/>
      <c r="BCN2404" s="14"/>
      <c r="BCO2404" s="14"/>
      <c r="BCP2404" s="14"/>
      <c r="BCQ2404" s="14"/>
      <c r="BCR2404" s="14"/>
      <c r="BCS2404" s="14"/>
      <c r="BCT2404" s="14"/>
      <c r="BCU2404" s="14"/>
      <c r="BCV2404" s="14"/>
      <c r="BCW2404" s="14"/>
      <c r="BCX2404" s="14"/>
      <c r="BCY2404" s="14"/>
      <c r="BCZ2404" s="14"/>
      <c r="BDA2404" s="14"/>
      <c r="BDB2404" s="14"/>
      <c r="BDC2404" s="14"/>
      <c r="BDD2404" s="14"/>
      <c r="BDE2404" s="14"/>
      <c r="BDF2404" s="14"/>
      <c r="BDG2404" s="14"/>
      <c r="BDH2404" s="14"/>
      <c r="BDI2404" s="14"/>
      <c r="BDJ2404" s="14"/>
      <c r="BDK2404" s="14"/>
      <c r="BDL2404" s="14"/>
      <c r="BDM2404" s="14"/>
      <c r="BDN2404" s="14"/>
      <c r="BDO2404" s="14"/>
      <c r="BDP2404" s="14"/>
      <c r="BDQ2404" s="14"/>
      <c r="BDR2404" s="14"/>
      <c r="BDS2404" s="14"/>
      <c r="BDT2404" s="14"/>
      <c r="BDU2404" s="14"/>
      <c r="BDV2404" s="14"/>
      <c r="BDW2404" s="14"/>
      <c r="BDX2404" s="14"/>
      <c r="BDY2404" s="14"/>
      <c r="BDZ2404" s="14"/>
      <c r="BEA2404" s="14"/>
      <c r="BEB2404" s="14"/>
      <c r="BEC2404" s="14"/>
      <c r="BED2404" s="14"/>
      <c r="BEE2404" s="14"/>
      <c r="BEF2404" s="14"/>
      <c r="BEG2404" s="14"/>
      <c r="BEH2404" s="14"/>
      <c r="BEI2404" s="14"/>
      <c r="BEJ2404" s="14"/>
      <c r="BEK2404" s="14"/>
      <c r="BEL2404" s="14"/>
      <c r="BEM2404" s="14"/>
      <c r="BEN2404" s="14"/>
      <c r="BEO2404" s="14"/>
      <c r="BEP2404" s="14"/>
      <c r="BEQ2404" s="14"/>
      <c r="BER2404" s="14"/>
      <c r="BES2404" s="14"/>
      <c r="BET2404" s="14"/>
      <c r="BEU2404" s="14"/>
      <c r="BEV2404" s="14"/>
      <c r="BEW2404" s="14"/>
      <c r="BEX2404" s="14"/>
      <c r="BEY2404" s="14"/>
      <c r="BEZ2404" s="14"/>
      <c r="BFA2404" s="14"/>
      <c r="BFB2404" s="14"/>
      <c r="BFC2404" s="14"/>
      <c r="BFD2404" s="14"/>
      <c r="BFE2404" s="14"/>
      <c r="BFF2404" s="14"/>
      <c r="BFG2404" s="14"/>
      <c r="BFH2404" s="14"/>
      <c r="BFI2404" s="14"/>
      <c r="BFJ2404" s="14"/>
      <c r="BFK2404" s="14"/>
      <c r="BFL2404" s="14"/>
      <c r="BFM2404" s="14"/>
      <c r="BFN2404" s="14"/>
      <c r="BFO2404" s="14"/>
      <c r="BFP2404" s="14"/>
      <c r="BFQ2404" s="14"/>
      <c r="BFR2404" s="14"/>
      <c r="BFS2404" s="14"/>
      <c r="BFT2404" s="14"/>
      <c r="BFU2404" s="14"/>
      <c r="BFV2404" s="14"/>
      <c r="BFW2404" s="14"/>
      <c r="BFX2404" s="14"/>
      <c r="BFY2404" s="14"/>
      <c r="BFZ2404" s="14"/>
      <c r="BGA2404" s="14"/>
      <c r="BGB2404" s="14"/>
      <c r="BGC2404" s="14"/>
      <c r="BGD2404" s="14"/>
      <c r="BGE2404" s="14"/>
      <c r="BGF2404" s="14"/>
      <c r="BGG2404" s="14"/>
      <c r="BGH2404" s="14"/>
      <c r="BGI2404" s="14"/>
      <c r="BGJ2404" s="14"/>
      <c r="BGK2404" s="14"/>
      <c r="BGL2404" s="14"/>
      <c r="BGM2404" s="14"/>
      <c r="BGN2404" s="14"/>
      <c r="BGO2404" s="14"/>
      <c r="BGP2404" s="14"/>
      <c r="BGQ2404" s="14"/>
      <c r="BGR2404" s="14"/>
      <c r="BGS2404" s="14"/>
      <c r="BGT2404" s="14"/>
      <c r="BGU2404" s="14"/>
      <c r="BGV2404" s="14"/>
      <c r="BGW2404" s="14"/>
      <c r="BGX2404" s="14"/>
      <c r="BGY2404" s="14"/>
      <c r="BGZ2404" s="14"/>
      <c r="BHA2404" s="14"/>
      <c r="BHB2404" s="14"/>
      <c r="BHC2404" s="14"/>
      <c r="BHD2404" s="14"/>
      <c r="BHE2404" s="14"/>
      <c r="BHF2404" s="14"/>
      <c r="BHG2404" s="14"/>
      <c r="BHH2404" s="14"/>
      <c r="BHI2404" s="14"/>
      <c r="BHJ2404" s="14"/>
      <c r="BHK2404" s="14"/>
      <c r="BHL2404" s="14"/>
      <c r="BHM2404" s="14"/>
      <c r="BHN2404" s="14"/>
      <c r="BHO2404" s="14"/>
      <c r="BHP2404" s="14"/>
      <c r="BHQ2404" s="14"/>
      <c r="BHR2404" s="14"/>
      <c r="BHS2404" s="14"/>
      <c r="BHT2404" s="14"/>
      <c r="BHU2404" s="14"/>
      <c r="BHV2404" s="14"/>
      <c r="BHW2404" s="14"/>
      <c r="BHX2404" s="14"/>
      <c r="BHY2404" s="14"/>
      <c r="BHZ2404" s="14"/>
      <c r="BIA2404" s="14"/>
      <c r="BIB2404" s="14"/>
      <c r="BIC2404" s="14"/>
      <c r="BID2404" s="14"/>
      <c r="BIE2404" s="14"/>
      <c r="BIF2404" s="14"/>
      <c r="BIG2404" s="14"/>
      <c r="BIH2404" s="14"/>
      <c r="BII2404" s="14"/>
      <c r="BIJ2404" s="14"/>
      <c r="BIK2404" s="14"/>
      <c r="BIL2404" s="14"/>
      <c r="BIM2404" s="14"/>
      <c r="BIN2404" s="14"/>
      <c r="BIO2404" s="14"/>
      <c r="BIP2404" s="14"/>
      <c r="BIQ2404" s="14"/>
      <c r="BIR2404" s="14"/>
      <c r="BIS2404" s="14"/>
      <c r="BIT2404" s="14"/>
      <c r="BIU2404" s="14"/>
      <c r="BIV2404" s="14"/>
      <c r="BIW2404" s="14"/>
      <c r="BIX2404" s="14"/>
      <c r="BIY2404" s="14"/>
      <c r="BIZ2404" s="14"/>
      <c r="BJA2404" s="14"/>
      <c r="BJB2404" s="14"/>
      <c r="BJC2404" s="14"/>
      <c r="BJD2404" s="14"/>
      <c r="BJE2404" s="14"/>
      <c r="BJF2404" s="14"/>
      <c r="BJG2404" s="14"/>
      <c r="BJH2404" s="14"/>
      <c r="BJI2404" s="14"/>
      <c r="BJJ2404" s="14"/>
      <c r="BJK2404" s="14"/>
      <c r="BJL2404" s="14"/>
      <c r="BJM2404" s="14"/>
      <c r="BJN2404" s="14"/>
      <c r="BJO2404" s="14"/>
      <c r="BJP2404" s="14"/>
      <c r="BJQ2404" s="14"/>
      <c r="BJR2404" s="14"/>
      <c r="BJS2404" s="14"/>
      <c r="BJT2404" s="14"/>
      <c r="BJU2404" s="14"/>
      <c r="BJV2404" s="14"/>
      <c r="BJW2404" s="14"/>
      <c r="BJX2404" s="14"/>
      <c r="BJY2404" s="14"/>
      <c r="BJZ2404" s="14"/>
      <c r="BKA2404" s="14"/>
      <c r="BKB2404" s="14"/>
      <c r="BKC2404" s="14"/>
      <c r="BKD2404" s="14"/>
      <c r="BKE2404" s="14"/>
      <c r="BKF2404" s="14"/>
      <c r="BKG2404" s="14"/>
      <c r="BKH2404" s="14"/>
      <c r="BKI2404" s="14"/>
      <c r="BKJ2404" s="14"/>
      <c r="BKK2404" s="14"/>
      <c r="BKL2404" s="14"/>
      <c r="BKM2404" s="14"/>
      <c r="BKN2404" s="14"/>
      <c r="BKO2404" s="14"/>
      <c r="BKP2404" s="14"/>
      <c r="BKQ2404" s="14"/>
      <c r="BKR2404" s="14"/>
      <c r="BKS2404" s="14"/>
      <c r="BKT2404" s="14"/>
      <c r="BKU2404" s="14"/>
      <c r="BKV2404" s="14"/>
      <c r="BKW2404" s="14"/>
      <c r="BKX2404" s="14"/>
      <c r="BKY2404" s="14"/>
      <c r="BKZ2404" s="14"/>
      <c r="BLA2404" s="14"/>
      <c r="BLB2404" s="14"/>
      <c r="BLC2404" s="14"/>
      <c r="BLD2404" s="14"/>
      <c r="BLE2404" s="14"/>
      <c r="BLF2404" s="14"/>
      <c r="BLG2404" s="14"/>
      <c r="BLH2404" s="14"/>
      <c r="BLI2404" s="14"/>
      <c r="BLJ2404" s="14"/>
      <c r="BLK2404" s="14"/>
      <c r="BLL2404" s="14"/>
      <c r="BLM2404" s="14"/>
      <c r="BLN2404" s="14"/>
      <c r="BLO2404" s="14"/>
      <c r="BLP2404" s="14"/>
      <c r="BLQ2404" s="14"/>
      <c r="BLR2404" s="14"/>
      <c r="BLS2404" s="14"/>
      <c r="BLT2404" s="14"/>
      <c r="BLU2404" s="14"/>
      <c r="BLV2404" s="14"/>
      <c r="BLW2404" s="14"/>
      <c r="BLX2404" s="14"/>
      <c r="BLY2404" s="14"/>
      <c r="BLZ2404" s="14"/>
      <c r="BMA2404" s="14"/>
      <c r="BMB2404" s="14"/>
      <c r="BMC2404" s="14"/>
      <c r="BMD2404" s="14"/>
      <c r="BME2404" s="14"/>
      <c r="BMF2404" s="14"/>
      <c r="BMG2404" s="14"/>
      <c r="BMH2404" s="14"/>
      <c r="BMI2404" s="14"/>
      <c r="BMJ2404" s="14"/>
      <c r="BMK2404" s="14"/>
      <c r="BML2404" s="14"/>
      <c r="BMM2404" s="14"/>
      <c r="BMN2404" s="14"/>
      <c r="BMO2404" s="14"/>
      <c r="BMP2404" s="14"/>
      <c r="BMQ2404" s="14"/>
      <c r="BMR2404" s="14"/>
      <c r="BMS2404" s="14"/>
      <c r="BMT2404" s="14"/>
      <c r="BMU2404" s="14"/>
      <c r="BMV2404" s="14"/>
      <c r="BMW2404" s="14"/>
      <c r="BMX2404" s="14"/>
      <c r="BMY2404" s="14"/>
      <c r="BMZ2404" s="14"/>
      <c r="BNA2404" s="14"/>
      <c r="BNB2404" s="14"/>
      <c r="BNC2404" s="14"/>
      <c r="BND2404" s="14"/>
      <c r="BNE2404" s="14"/>
      <c r="BNF2404" s="14"/>
      <c r="BNG2404" s="14"/>
      <c r="BNH2404" s="14"/>
      <c r="BNI2404" s="14"/>
      <c r="BNJ2404" s="14"/>
      <c r="BNK2404" s="14"/>
      <c r="BNL2404" s="14"/>
      <c r="BNM2404" s="14"/>
      <c r="BNN2404" s="14"/>
      <c r="BNO2404" s="14"/>
      <c r="BNP2404" s="14"/>
      <c r="BNQ2404" s="14"/>
      <c r="BNR2404" s="14"/>
      <c r="BNS2404" s="14"/>
      <c r="BNT2404" s="14"/>
      <c r="BNU2404" s="14"/>
      <c r="BNV2404" s="14"/>
      <c r="BNW2404" s="14"/>
      <c r="BNX2404" s="14"/>
      <c r="BNY2404" s="14"/>
      <c r="BNZ2404" s="14"/>
      <c r="BOA2404" s="14"/>
      <c r="BOB2404" s="14"/>
      <c r="BOC2404" s="14"/>
      <c r="BOD2404" s="14"/>
      <c r="BOE2404" s="14"/>
      <c r="BOF2404" s="14"/>
      <c r="BOG2404" s="14"/>
      <c r="BOH2404" s="14"/>
      <c r="BOI2404" s="14"/>
      <c r="BOJ2404" s="14"/>
      <c r="BOK2404" s="14"/>
      <c r="BOL2404" s="14"/>
      <c r="BOM2404" s="14"/>
      <c r="BON2404" s="14"/>
      <c r="BOO2404" s="14"/>
      <c r="BOP2404" s="14"/>
      <c r="BOQ2404" s="14"/>
      <c r="BOR2404" s="14"/>
      <c r="BOS2404" s="14"/>
      <c r="BOT2404" s="14"/>
      <c r="BOU2404" s="14"/>
      <c r="BOV2404" s="14"/>
      <c r="BOW2404" s="14"/>
      <c r="BOX2404" s="14"/>
      <c r="BOY2404" s="14"/>
      <c r="BOZ2404" s="14"/>
      <c r="BPA2404" s="14"/>
      <c r="BPB2404" s="14"/>
      <c r="BPC2404" s="14"/>
      <c r="BPD2404" s="14"/>
      <c r="BPE2404" s="14"/>
      <c r="BPF2404" s="14"/>
      <c r="BPG2404" s="14"/>
      <c r="BPH2404" s="14"/>
      <c r="BPI2404" s="14"/>
      <c r="BPJ2404" s="14"/>
      <c r="BPK2404" s="14"/>
      <c r="BPL2404" s="14"/>
      <c r="BPM2404" s="14"/>
      <c r="BPN2404" s="14"/>
      <c r="BPO2404" s="14"/>
      <c r="BPP2404" s="14"/>
      <c r="BPQ2404" s="14"/>
      <c r="BPR2404" s="14"/>
      <c r="BPS2404" s="14"/>
      <c r="BPT2404" s="14"/>
      <c r="BPU2404" s="14"/>
      <c r="BPV2404" s="14"/>
      <c r="BPW2404" s="14"/>
      <c r="BPX2404" s="14"/>
      <c r="BPY2404" s="14"/>
      <c r="BPZ2404" s="14"/>
      <c r="BQA2404" s="14"/>
      <c r="BQB2404" s="14"/>
      <c r="BQC2404" s="14"/>
      <c r="BQD2404" s="14"/>
      <c r="BQE2404" s="14"/>
      <c r="BQF2404" s="14"/>
      <c r="BQG2404" s="14"/>
      <c r="BQH2404" s="14"/>
      <c r="BQI2404" s="14"/>
      <c r="BQJ2404" s="14"/>
      <c r="BQK2404" s="14"/>
      <c r="BQL2404" s="14"/>
      <c r="BQM2404" s="14"/>
      <c r="BQN2404" s="14"/>
      <c r="BQO2404" s="14"/>
      <c r="BQP2404" s="14"/>
      <c r="BQQ2404" s="14"/>
      <c r="BQR2404" s="14"/>
      <c r="BQS2404" s="14"/>
      <c r="BQT2404" s="14"/>
      <c r="BQU2404" s="14"/>
      <c r="BQV2404" s="14"/>
      <c r="BQW2404" s="14"/>
      <c r="BQX2404" s="14"/>
      <c r="BQY2404" s="14"/>
      <c r="BQZ2404" s="14"/>
      <c r="BRA2404" s="14"/>
      <c r="BRB2404" s="14"/>
      <c r="BRC2404" s="14"/>
      <c r="BRD2404" s="14"/>
      <c r="BRE2404" s="14"/>
      <c r="BRF2404" s="14"/>
      <c r="BRG2404" s="14"/>
      <c r="BRH2404" s="14"/>
      <c r="BRI2404" s="14"/>
      <c r="BRJ2404" s="14"/>
      <c r="BRK2404" s="14"/>
      <c r="BRL2404" s="14"/>
      <c r="BRM2404" s="14"/>
      <c r="BRN2404" s="14"/>
      <c r="BRO2404" s="14"/>
      <c r="BRP2404" s="14"/>
      <c r="BRQ2404" s="14"/>
      <c r="BRR2404" s="14"/>
      <c r="BRS2404" s="14"/>
      <c r="BRT2404" s="14"/>
      <c r="BRU2404" s="14"/>
      <c r="BRV2404" s="14"/>
      <c r="BRW2404" s="14"/>
      <c r="BRX2404" s="14"/>
      <c r="BRY2404" s="14"/>
      <c r="BRZ2404" s="14"/>
      <c r="BSA2404" s="14"/>
      <c r="BSB2404" s="14"/>
      <c r="BSC2404" s="14"/>
      <c r="BSD2404" s="14"/>
      <c r="BSE2404" s="14"/>
      <c r="BSF2404" s="14"/>
      <c r="BSG2404" s="14"/>
      <c r="BSH2404" s="14"/>
      <c r="BSI2404" s="14"/>
      <c r="BSJ2404" s="14"/>
      <c r="BSK2404" s="14"/>
      <c r="BSL2404" s="14"/>
      <c r="BSM2404" s="14"/>
      <c r="BSN2404" s="14"/>
      <c r="BSO2404" s="14"/>
      <c r="BSP2404" s="14"/>
      <c r="BSQ2404" s="14"/>
      <c r="BSR2404" s="14"/>
      <c r="BSS2404" s="14"/>
      <c r="BST2404" s="14"/>
      <c r="BSU2404" s="14"/>
      <c r="BSV2404" s="14"/>
      <c r="BSW2404" s="14"/>
      <c r="BSX2404" s="14"/>
      <c r="BSY2404" s="14"/>
      <c r="BSZ2404" s="14"/>
      <c r="BTA2404" s="14"/>
      <c r="BTB2404" s="14"/>
      <c r="BTC2404" s="14"/>
      <c r="BTD2404" s="14"/>
      <c r="BTE2404" s="14"/>
      <c r="BTF2404" s="14"/>
      <c r="BTG2404" s="14"/>
      <c r="BTH2404" s="14"/>
      <c r="BTI2404" s="14"/>
      <c r="BTJ2404" s="14"/>
      <c r="BTK2404" s="14"/>
      <c r="BTL2404" s="14"/>
      <c r="BTM2404" s="14"/>
      <c r="BTN2404" s="14"/>
      <c r="BTO2404" s="14"/>
      <c r="BTP2404" s="14"/>
      <c r="BTQ2404" s="14"/>
      <c r="BTR2404" s="14"/>
      <c r="BTS2404" s="14"/>
      <c r="BTT2404" s="14"/>
      <c r="BTU2404" s="14"/>
      <c r="BTV2404" s="14"/>
      <c r="BTW2404" s="14"/>
      <c r="BTX2404" s="14"/>
      <c r="BTY2404" s="14"/>
      <c r="BTZ2404" s="14"/>
      <c r="BUA2404" s="14"/>
      <c r="BUB2404" s="14"/>
      <c r="BUC2404" s="14"/>
      <c r="BUD2404" s="14"/>
      <c r="BUE2404" s="14"/>
      <c r="BUF2404" s="14"/>
      <c r="BUG2404" s="14"/>
      <c r="BUH2404" s="14"/>
      <c r="BUI2404" s="14"/>
      <c r="BUJ2404" s="14"/>
      <c r="BUK2404" s="14"/>
      <c r="BUL2404" s="14"/>
      <c r="BUM2404" s="14"/>
      <c r="BUN2404" s="14"/>
      <c r="BUO2404" s="14"/>
      <c r="BUP2404" s="14"/>
      <c r="BUQ2404" s="14"/>
      <c r="BUR2404" s="14"/>
      <c r="BUS2404" s="14"/>
      <c r="BUT2404" s="14"/>
      <c r="BUU2404" s="14"/>
      <c r="BUV2404" s="14"/>
      <c r="BUW2404" s="14"/>
      <c r="BUX2404" s="14"/>
      <c r="BUY2404" s="14"/>
      <c r="BUZ2404" s="14"/>
      <c r="BVA2404" s="14"/>
      <c r="BVB2404" s="14"/>
      <c r="BVC2404" s="14"/>
      <c r="BVD2404" s="14"/>
      <c r="BVE2404" s="14"/>
      <c r="BVF2404" s="14"/>
      <c r="BVG2404" s="14"/>
      <c r="BVH2404" s="14"/>
      <c r="BVI2404" s="14"/>
      <c r="BVJ2404" s="14"/>
      <c r="BVK2404" s="14"/>
      <c r="BVL2404" s="14"/>
      <c r="BVM2404" s="14"/>
      <c r="BVN2404" s="14"/>
      <c r="BVO2404" s="14"/>
      <c r="BVP2404" s="14"/>
      <c r="BVQ2404" s="14"/>
      <c r="BVR2404" s="14"/>
      <c r="BVS2404" s="14"/>
      <c r="BVT2404" s="14"/>
      <c r="BVU2404" s="14"/>
      <c r="BVV2404" s="14"/>
      <c r="BVW2404" s="14"/>
      <c r="BVX2404" s="14"/>
      <c r="BVY2404" s="14"/>
      <c r="BVZ2404" s="14"/>
      <c r="BWA2404" s="14"/>
      <c r="BWB2404" s="14"/>
      <c r="BWC2404" s="14"/>
      <c r="BWD2404" s="14"/>
      <c r="BWE2404" s="14"/>
      <c r="BWF2404" s="14"/>
      <c r="BWG2404" s="14"/>
      <c r="BWH2404" s="14"/>
      <c r="BWI2404" s="14"/>
      <c r="BWJ2404" s="14"/>
      <c r="BWK2404" s="14"/>
      <c r="BWL2404" s="14"/>
      <c r="BWM2404" s="14"/>
      <c r="BWN2404" s="14"/>
      <c r="BWO2404" s="14"/>
      <c r="BWP2404" s="14"/>
      <c r="BWQ2404" s="14"/>
      <c r="BWR2404" s="14"/>
      <c r="BWS2404" s="14"/>
      <c r="BWT2404" s="14"/>
      <c r="BWU2404" s="14"/>
      <c r="BWV2404" s="14"/>
      <c r="BWW2404" s="14"/>
      <c r="BWX2404" s="14"/>
      <c r="BWY2404" s="14"/>
      <c r="BWZ2404" s="14"/>
      <c r="BXA2404" s="14"/>
      <c r="BXB2404" s="14"/>
      <c r="BXC2404" s="14"/>
      <c r="BXD2404" s="14"/>
      <c r="BXE2404" s="14"/>
      <c r="BXF2404" s="14"/>
      <c r="BXG2404" s="14"/>
      <c r="BXH2404" s="14"/>
      <c r="BXI2404" s="14"/>
      <c r="BXJ2404" s="14"/>
      <c r="BXK2404" s="14"/>
      <c r="BXL2404" s="14"/>
      <c r="BXM2404" s="14"/>
      <c r="BXN2404" s="14"/>
      <c r="BXO2404" s="14"/>
      <c r="BXP2404" s="14"/>
      <c r="BXQ2404" s="14"/>
      <c r="BXR2404" s="14"/>
      <c r="BXS2404" s="14"/>
      <c r="BXT2404" s="14"/>
      <c r="BXU2404" s="14"/>
      <c r="BXV2404" s="14"/>
      <c r="BXW2404" s="14"/>
      <c r="BXX2404" s="14"/>
      <c r="BXY2404" s="14"/>
      <c r="BXZ2404" s="14"/>
      <c r="BYA2404" s="14"/>
      <c r="BYB2404" s="14"/>
      <c r="BYC2404" s="14"/>
      <c r="BYD2404" s="14"/>
      <c r="BYE2404" s="14"/>
      <c r="BYF2404" s="14"/>
      <c r="BYG2404" s="14"/>
      <c r="BYH2404" s="14"/>
      <c r="BYI2404" s="14"/>
      <c r="BYJ2404" s="14"/>
      <c r="BYK2404" s="14"/>
      <c r="BYL2404" s="14"/>
      <c r="BYM2404" s="14"/>
      <c r="BYN2404" s="14"/>
      <c r="BYO2404" s="14"/>
      <c r="BYP2404" s="14"/>
      <c r="BYQ2404" s="14"/>
      <c r="BYR2404" s="14"/>
      <c r="BYS2404" s="14"/>
      <c r="BYT2404" s="14"/>
      <c r="BYU2404" s="14"/>
      <c r="BYV2404" s="14"/>
      <c r="BYW2404" s="14"/>
      <c r="BYX2404" s="14"/>
      <c r="BYY2404" s="14"/>
      <c r="BYZ2404" s="14"/>
      <c r="BZA2404" s="14"/>
      <c r="BZB2404" s="14"/>
      <c r="BZC2404" s="14"/>
      <c r="BZD2404" s="14"/>
      <c r="BZE2404" s="14"/>
      <c r="BZF2404" s="14"/>
      <c r="BZG2404" s="14"/>
      <c r="BZH2404" s="14"/>
      <c r="BZI2404" s="14"/>
      <c r="BZJ2404" s="14"/>
      <c r="BZK2404" s="14"/>
      <c r="BZL2404" s="14"/>
      <c r="BZM2404" s="14"/>
      <c r="BZN2404" s="14"/>
      <c r="BZO2404" s="14"/>
      <c r="BZP2404" s="14"/>
      <c r="BZQ2404" s="14"/>
      <c r="BZR2404" s="14"/>
      <c r="BZS2404" s="14"/>
      <c r="BZT2404" s="14"/>
      <c r="BZU2404" s="14"/>
      <c r="BZV2404" s="14"/>
      <c r="BZW2404" s="14"/>
      <c r="BZX2404" s="14"/>
      <c r="BZY2404" s="14"/>
      <c r="BZZ2404" s="14"/>
      <c r="CAA2404" s="14"/>
      <c r="CAB2404" s="14"/>
      <c r="CAC2404" s="14"/>
      <c r="CAD2404" s="14"/>
      <c r="CAE2404" s="14"/>
      <c r="CAF2404" s="14"/>
      <c r="CAG2404" s="14"/>
      <c r="CAH2404" s="14"/>
      <c r="CAI2404" s="14"/>
      <c r="CAJ2404" s="14"/>
      <c r="CAK2404" s="14"/>
      <c r="CAL2404" s="14"/>
      <c r="CAM2404" s="14"/>
      <c r="CAN2404" s="14"/>
      <c r="CAO2404" s="14"/>
      <c r="CAP2404" s="14"/>
      <c r="CAQ2404" s="14"/>
      <c r="CAR2404" s="14"/>
      <c r="CAS2404" s="14"/>
      <c r="CAT2404" s="14"/>
      <c r="CAU2404" s="14"/>
      <c r="CAV2404" s="14"/>
      <c r="CAW2404" s="14"/>
      <c r="CAX2404" s="14"/>
      <c r="CAY2404" s="14"/>
      <c r="CAZ2404" s="14"/>
      <c r="CBA2404" s="14"/>
      <c r="CBB2404" s="14"/>
      <c r="CBC2404" s="14"/>
      <c r="CBD2404" s="14"/>
      <c r="CBE2404" s="14"/>
      <c r="CBF2404" s="14"/>
      <c r="CBG2404" s="14"/>
      <c r="CBH2404" s="14"/>
      <c r="CBI2404" s="14"/>
      <c r="CBJ2404" s="14"/>
      <c r="CBK2404" s="14"/>
      <c r="CBL2404" s="14"/>
      <c r="CBM2404" s="14"/>
      <c r="CBN2404" s="14"/>
      <c r="CBO2404" s="14"/>
      <c r="CBP2404" s="14"/>
      <c r="CBQ2404" s="14"/>
      <c r="CBR2404" s="14"/>
      <c r="CBS2404" s="14"/>
      <c r="CBT2404" s="14"/>
      <c r="CBU2404" s="14"/>
      <c r="CBV2404" s="14"/>
      <c r="CBW2404" s="14"/>
      <c r="CBX2404" s="14"/>
      <c r="CBY2404" s="14"/>
      <c r="CBZ2404" s="14"/>
      <c r="CCA2404" s="14"/>
      <c r="CCB2404" s="14"/>
      <c r="CCC2404" s="14"/>
      <c r="CCD2404" s="14"/>
      <c r="CCE2404" s="14"/>
      <c r="CCF2404" s="14"/>
      <c r="CCG2404" s="14"/>
      <c r="CCH2404" s="14"/>
      <c r="CCI2404" s="14"/>
      <c r="CCJ2404" s="14"/>
      <c r="CCK2404" s="14"/>
      <c r="CCL2404" s="14"/>
      <c r="CCM2404" s="14"/>
      <c r="CCN2404" s="14"/>
      <c r="CCO2404" s="14"/>
      <c r="CCP2404" s="14"/>
      <c r="CCQ2404" s="14"/>
      <c r="CCR2404" s="14"/>
      <c r="CCS2404" s="14"/>
      <c r="CCT2404" s="14"/>
      <c r="CCU2404" s="14"/>
      <c r="CCV2404" s="14"/>
      <c r="CCW2404" s="14"/>
      <c r="CCX2404" s="14"/>
      <c r="CCY2404" s="14"/>
      <c r="CCZ2404" s="14"/>
      <c r="CDA2404" s="14"/>
      <c r="CDB2404" s="14"/>
      <c r="CDC2404" s="14"/>
      <c r="CDD2404" s="14"/>
      <c r="CDE2404" s="14"/>
      <c r="CDF2404" s="14"/>
      <c r="CDG2404" s="14"/>
      <c r="CDH2404" s="14"/>
      <c r="CDI2404" s="14"/>
      <c r="CDJ2404" s="14"/>
      <c r="CDK2404" s="14"/>
      <c r="CDL2404" s="14"/>
      <c r="CDM2404" s="14"/>
      <c r="CDN2404" s="14"/>
      <c r="CDO2404" s="14"/>
      <c r="CDP2404" s="14"/>
      <c r="CDQ2404" s="14"/>
      <c r="CDR2404" s="14"/>
      <c r="CDS2404" s="14"/>
      <c r="CDT2404" s="14"/>
      <c r="CDU2404" s="14"/>
      <c r="CDV2404" s="14"/>
      <c r="CDW2404" s="14"/>
      <c r="CDX2404" s="14"/>
      <c r="CDY2404" s="14"/>
      <c r="CDZ2404" s="14"/>
      <c r="CEA2404" s="14"/>
      <c r="CEB2404" s="14"/>
      <c r="CEC2404" s="14"/>
      <c r="CED2404" s="14"/>
      <c r="CEE2404" s="14"/>
      <c r="CEF2404" s="14"/>
      <c r="CEG2404" s="14"/>
      <c r="CEH2404" s="14"/>
      <c r="CEI2404" s="14"/>
      <c r="CEJ2404" s="14"/>
      <c r="CEK2404" s="14"/>
      <c r="CEL2404" s="14"/>
      <c r="CEM2404" s="14"/>
      <c r="CEN2404" s="14"/>
      <c r="CEO2404" s="14"/>
      <c r="CEP2404" s="14"/>
      <c r="CEQ2404" s="14"/>
      <c r="CER2404" s="14"/>
      <c r="CES2404" s="14"/>
      <c r="CET2404" s="14"/>
      <c r="CEU2404" s="14"/>
      <c r="CEV2404" s="14"/>
      <c r="CEW2404" s="14"/>
      <c r="CEX2404" s="14"/>
      <c r="CEY2404" s="14"/>
      <c r="CEZ2404" s="14"/>
      <c r="CFA2404" s="14"/>
      <c r="CFB2404" s="14"/>
      <c r="CFC2404" s="14"/>
      <c r="CFD2404" s="14"/>
      <c r="CFE2404" s="14"/>
      <c r="CFF2404" s="14"/>
      <c r="CFG2404" s="14"/>
      <c r="CFH2404" s="14"/>
      <c r="CFI2404" s="14"/>
      <c r="CFJ2404" s="14"/>
      <c r="CFK2404" s="14"/>
      <c r="CFL2404" s="14"/>
      <c r="CFM2404" s="14"/>
      <c r="CFN2404" s="14"/>
      <c r="CFO2404" s="14"/>
      <c r="CFP2404" s="14"/>
      <c r="CFQ2404" s="14"/>
      <c r="CFR2404" s="14"/>
      <c r="CFS2404" s="14"/>
      <c r="CFT2404" s="14"/>
      <c r="CFU2404" s="14"/>
      <c r="CFV2404" s="14"/>
      <c r="CFW2404" s="14"/>
      <c r="CFX2404" s="14"/>
      <c r="CFY2404" s="14"/>
      <c r="CFZ2404" s="14"/>
      <c r="CGA2404" s="14"/>
      <c r="CGB2404" s="14"/>
      <c r="CGC2404" s="14"/>
      <c r="CGD2404" s="14"/>
      <c r="CGE2404" s="14"/>
      <c r="CGF2404" s="14"/>
      <c r="CGG2404" s="14"/>
      <c r="CGH2404" s="14"/>
      <c r="CGI2404" s="14"/>
      <c r="CGJ2404" s="14"/>
      <c r="CGK2404" s="14"/>
      <c r="CGL2404" s="14"/>
      <c r="CGM2404" s="14"/>
      <c r="CGN2404" s="14"/>
      <c r="CGO2404" s="14"/>
      <c r="CGP2404" s="14"/>
      <c r="CGQ2404" s="14"/>
      <c r="CGR2404" s="14"/>
      <c r="CGS2404" s="14"/>
      <c r="CGT2404" s="14"/>
      <c r="CGU2404" s="14"/>
      <c r="CGV2404" s="14"/>
      <c r="CGW2404" s="14"/>
      <c r="CGX2404" s="14"/>
      <c r="CGY2404" s="14"/>
      <c r="CGZ2404" s="14"/>
      <c r="CHA2404" s="14"/>
      <c r="CHB2404" s="14"/>
      <c r="CHC2404" s="14"/>
      <c r="CHD2404" s="14"/>
      <c r="CHE2404" s="14"/>
      <c r="CHF2404" s="14"/>
      <c r="CHG2404" s="14"/>
      <c r="CHH2404" s="14"/>
      <c r="CHI2404" s="14"/>
      <c r="CHJ2404" s="14"/>
      <c r="CHK2404" s="14"/>
      <c r="CHL2404" s="14"/>
      <c r="CHM2404" s="14"/>
      <c r="CHN2404" s="14"/>
      <c r="CHO2404" s="14"/>
      <c r="CHP2404" s="14"/>
      <c r="CHQ2404" s="14"/>
      <c r="CHR2404" s="14"/>
      <c r="CHS2404" s="14"/>
      <c r="CHT2404" s="14"/>
      <c r="CHU2404" s="14"/>
      <c r="CHV2404" s="14"/>
      <c r="CHW2404" s="14"/>
      <c r="CHX2404" s="14"/>
      <c r="CHY2404" s="14"/>
      <c r="CHZ2404" s="14"/>
      <c r="CIA2404" s="14"/>
      <c r="CIB2404" s="14"/>
      <c r="CIC2404" s="14"/>
      <c r="CID2404" s="14"/>
      <c r="CIE2404" s="14"/>
      <c r="CIF2404" s="14"/>
      <c r="CIG2404" s="14"/>
      <c r="CIH2404" s="14"/>
      <c r="CII2404" s="14"/>
      <c r="CIJ2404" s="14"/>
      <c r="CIK2404" s="14"/>
      <c r="CIL2404" s="14"/>
      <c r="CIM2404" s="14"/>
      <c r="CIN2404" s="14"/>
      <c r="CIO2404" s="14"/>
      <c r="CIP2404" s="14"/>
      <c r="CIQ2404" s="14"/>
      <c r="CIR2404" s="14"/>
      <c r="CIS2404" s="14"/>
      <c r="CIT2404" s="14"/>
      <c r="CIU2404" s="14"/>
      <c r="CIV2404" s="14"/>
      <c r="CIW2404" s="14"/>
      <c r="CIX2404" s="14"/>
      <c r="CIY2404" s="14"/>
      <c r="CIZ2404" s="14"/>
      <c r="CJA2404" s="14"/>
      <c r="CJB2404" s="14"/>
      <c r="CJC2404" s="14"/>
      <c r="CJD2404" s="14"/>
      <c r="CJE2404" s="14"/>
      <c r="CJF2404" s="14"/>
      <c r="CJG2404" s="14"/>
      <c r="CJH2404" s="14"/>
      <c r="CJI2404" s="14"/>
      <c r="CJJ2404" s="14"/>
      <c r="CJK2404" s="14"/>
      <c r="CJL2404" s="14"/>
      <c r="CJM2404" s="14"/>
      <c r="CJN2404" s="14"/>
      <c r="CJO2404" s="14"/>
      <c r="CJP2404" s="14"/>
      <c r="CJQ2404" s="14"/>
      <c r="CJR2404" s="14"/>
      <c r="CJS2404" s="14"/>
      <c r="CJT2404" s="14"/>
      <c r="CJU2404" s="14"/>
      <c r="CJV2404" s="14"/>
      <c r="CJW2404" s="14"/>
      <c r="CJX2404" s="14"/>
      <c r="CJY2404" s="14"/>
      <c r="CJZ2404" s="14"/>
      <c r="CKA2404" s="14"/>
      <c r="CKB2404" s="14"/>
      <c r="CKC2404" s="14"/>
      <c r="CKD2404" s="14"/>
      <c r="CKE2404" s="14"/>
      <c r="CKF2404" s="14"/>
      <c r="CKG2404" s="14"/>
      <c r="CKH2404" s="14"/>
      <c r="CKI2404" s="14"/>
      <c r="CKJ2404" s="14"/>
      <c r="CKK2404" s="14"/>
      <c r="CKL2404" s="14"/>
      <c r="CKM2404" s="14"/>
      <c r="CKN2404" s="14"/>
      <c r="CKO2404" s="14"/>
      <c r="CKP2404" s="14"/>
      <c r="CKQ2404" s="14"/>
      <c r="CKR2404" s="14"/>
      <c r="CKS2404" s="14"/>
      <c r="CKT2404" s="14"/>
      <c r="CKU2404" s="14"/>
      <c r="CKV2404" s="14"/>
      <c r="CKW2404" s="14"/>
      <c r="CKX2404" s="14"/>
      <c r="CKY2404" s="14"/>
      <c r="CKZ2404" s="14"/>
      <c r="CLA2404" s="14"/>
      <c r="CLB2404" s="14"/>
      <c r="CLC2404" s="14"/>
      <c r="CLD2404" s="14"/>
      <c r="CLE2404" s="14"/>
      <c r="CLF2404" s="14"/>
      <c r="CLG2404" s="14"/>
      <c r="CLH2404" s="14"/>
      <c r="CLI2404" s="14"/>
      <c r="CLJ2404" s="14"/>
      <c r="CLK2404" s="14"/>
      <c r="CLL2404" s="14"/>
      <c r="CLM2404" s="14"/>
      <c r="CLN2404" s="14"/>
      <c r="CLO2404" s="14"/>
      <c r="CLP2404" s="14"/>
      <c r="CLQ2404" s="14"/>
      <c r="CLR2404" s="14"/>
      <c r="CLS2404" s="14"/>
      <c r="CLT2404" s="14"/>
      <c r="CLU2404" s="14"/>
      <c r="CLV2404" s="14"/>
      <c r="CLW2404" s="14"/>
      <c r="CLX2404" s="14"/>
      <c r="CLY2404" s="14"/>
      <c r="CLZ2404" s="14"/>
      <c r="CMA2404" s="14"/>
      <c r="CMB2404" s="14"/>
      <c r="CMC2404" s="14"/>
      <c r="CMD2404" s="14"/>
      <c r="CME2404" s="14"/>
      <c r="CMF2404" s="14"/>
      <c r="CMG2404" s="14"/>
      <c r="CMH2404" s="14"/>
      <c r="CMI2404" s="14"/>
      <c r="CMJ2404" s="14"/>
      <c r="CMK2404" s="14"/>
      <c r="CML2404" s="14"/>
      <c r="CMM2404" s="14"/>
      <c r="CMN2404" s="14"/>
      <c r="CMO2404" s="14"/>
      <c r="CMP2404" s="14"/>
      <c r="CMQ2404" s="14"/>
      <c r="CMR2404" s="14"/>
      <c r="CMS2404" s="14"/>
      <c r="CMT2404" s="14"/>
      <c r="CMU2404" s="14"/>
      <c r="CMV2404" s="14"/>
      <c r="CMW2404" s="14"/>
      <c r="CMX2404" s="14"/>
      <c r="CMY2404" s="14"/>
      <c r="CMZ2404" s="14"/>
      <c r="CNA2404" s="14"/>
      <c r="CNB2404" s="14"/>
      <c r="CNC2404" s="14"/>
      <c r="CND2404" s="14"/>
      <c r="CNE2404" s="14"/>
      <c r="CNF2404" s="14"/>
      <c r="CNG2404" s="14"/>
      <c r="CNH2404" s="14"/>
      <c r="CNI2404" s="14"/>
      <c r="CNJ2404" s="14"/>
      <c r="CNK2404" s="14"/>
      <c r="CNL2404" s="14"/>
      <c r="CNM2404" s="14"/>
      <c r="CNN2404" s="14"/>
      <c r="CNO2404" s="14"/>
      <c r="CNP2404" s="14"/>
      <c r="CNQ2404" s="14"/>
      <c r="CNR2404" s="14"/>
      <c r="CNS2404" s="14"/>
      <c r="CNT2404" s="14"/>
      <c r="CNU2404" s="14"/>
      <c r="CNV2404" s="14"/>
      <c r="CNW2404" s="14"/>
      <c r="CNX2404" s="14"/>
      <c r="CNY2404" s="14"/>
      <c r="CNZ2404" s="14"/>
      <c r="COA2404" s="14"/>
      <c r="COB2404" s="14"/>
      <c r="COC2404" s="14"/>
      <c r="COD2404" s="14"/>
      <c r="COE2404" s="14"/>
      <c r="COF2404" s="14"/>
      <c r="COG2404" s="14"/>
      <c r="COH2404" s="14"/>
      <c r="COI2404" s="14"/>
      <c r="COJ2404" s="14"/>
      <c r="COK2404" s="14"/>
      <c r="COL2404" s="14"/>
      <c r="COM2404" s="14"/>
      <c r="CON2404" s="14"/>
      <c r="COO2404" s="14"/>
      <c r="COP2404" s="14"/>
      <c r="COQ2404" s="14"/>
      <c r="COR2404" s="14"/>
      <c r="COS2404" s="14"/>
      <c r="COT2404" s="14"/>
      <c r="COU2404" s="14"/>
      <c r="COV2404" s="14"/>
      <c r="COW2404" s="14"/>
      <c r="COX2404" s="14"/>
      <c r="COY2404" s="14"/>
      <c r="COZ2404" s="14"/>
      <c r="CPA2404" s="14"/>
      <c r="CPB2404" s="14"/>
      <c r="CPC2404" s="14"/>
      <c r="CPD2404" s="14"/>
      <c r="CPE2404" s="14"/>
      <c r="CPF2404" s="14"/>
      <c r="CPG2404" s="14"/>
      <c r="CPH2404" s="14"/>
      <c r="CPI2404" s="14"/>
      <c r="CPJ2404" s="14"/>
      <c r="CPK2404" s="14"/>
      <c r="CPL2404" s="14"/>
      <c r="CPM2404" s="14"/>
      <c r="CPN2404" s="14"/>
      <c r="CPO2404" s="14"/>
      <c r="CPP2404" s="14"/>
      <c r="CPQ2404" s="14"/>
      <c r="CPR2404" s="14"/>
      <c r="CPS2404" s="14"/>
      <c r="CPT2404" s="14"/>
      <c r="CPU2404" s="14"/>
      <c r="CPV2404" s="14"/>
      <c r="CPW2404" s="14"/>
      <c r="CPX2404" s="14"/>
      <c r="CPY2404" s="14"/>
      <c r="CPZ2404" s="14"/>
      <c r="CQA2404" s="14"/>
      <c r="CQB2404" s="14"/>
      <c r="CQC2404" s="14"/>
      <c r="CQD2404" s="14"/>
      <c r="CQE2404" s="14"/>
      <c r="CQF2404" s="14"/>
      <c r="CQG2404" s="14"/>
      <c r="CQH2404" s="14"/>
      <c r="CQI2404" s="14"/>
      <c r="CQJ2404" s="14"/>
      <c r="CQK2404" s="14"/>
      <c r="CQL2404" s="14"/>
      <c r="CQM2404" s="14"/>
      <c r="CQN2404" s="14"/>
      <c r="CQO2404" s="14"/>
      <c r="CQP2404" s="14"/>
      <c r="CQQ2404" s="14"/>
      <c r="CQR2404" s="14"/>
      <c r="CQS2404" s="14"/>
      <c r="CQT2404" s="14"/>
      <c r="CQU2404" s="14"/>
      <c r="CQV2404" s="14"/>
      <c r="CQW2404" s="14"/>
      <c r="CQX2404" s="14"/>
      <c r="CQY2404" s="14"/>
      <c r="CQZ2404" s="14"/>
      <c r="CRA2404" s="14"/>
      <c r="CRB2404" s="14"/>
      <c r="CRC2404" s="14"/>
      <c r="CRD2404" s="14"/>
      <c r="CRE2404" s="14"/>
      <c r="CRF2404" s="14"/>
      <c r="CRG2404" s="14"/>
      <c r="CRH2404" s="14"/>
      <c r="CRI2404" s="14"/>
      <c r="CRJ2404" s="14"/>
      <c r="CRK2404" s="14"/>
      <c r="CRL2404" s="14"/>
      <c r="CRM2404" s="14"/>
      <c r="CRN2404" s="14"/>
      <c r="CRO2404" s="14"/>
      <c r="CRP2404" s="14"/>
      <c r="CRQ2404" s="14"/>
      <c r="CRR2404" s="14"/>
      <c r="CRS2404" s="14"/>
      <c r="CRT2404" s="14"/>
      <c r="CRU2404" s="14"/>
      <c r="CRV2404" s="14"/>
      <c r="CRW2404" s="14"/>
      <c r="CRX2404" s="14"/>
      <c r="CRY2404" s="14"/>
      <c r="CRZ2404" s="14"/>
      <c r="CSA2404" s="14"/>
      <c r="CSB2404" s="14"/>
      <c r="CSC2404" s="14"/>
      <c r="CSD2404" s="14"/>
      <c r="CSE2404" s="14"/>
      <c r="CSF2404" s="14"/>
      <c r="CSG2404" s="14"/>
      <c r="CSH2404" s="14"/>
      <c r="CSI2404" s="14"/>
      <c r="CSJ2404" s="14"/>
      <c r="CSK2404" s="14"/>
      <c r="CSL2404" s="14"/>
      <c r="CSM2404" s="14"/>
      <c r="CSN2404" s="14"/>
      <c r="CSO2404" s="14"/>
      <c r="CSP2404" s="14"/>
      <c r="CSQ2404" s="14"/>
      <c r="CSR2404" s="14"/>
      <c r="CSS2404" s="14"/>
      <c r="CST2404" s="14"/>
      <c r="CSU2404" s="14"/>
      <c r="CSV2404" s="14"/>
      <c r="CSW2404" s="14"/>
      <c r="CSX2404" s="14"/>
      <c r="CSY2404" s="14"/>
      <c r="CSZ2404" s="14"/>
      <c r="CTA2404" s="14"/>
      <c r="CTB2404" s="14"/>
      <c r="CTC2404" s="14"/>
      <c r="CTD2404" s="14"/>
      <c r="CTE2404" s="14"/>
      <c r="CTF2404" s="14"/>
      <c r="CTG2404" s="14"/>
      <c r="CTH2404" s="14"/>
      <c r="CTI2404" s="14"/>
      <c r="CTJ2404" s="14"/>
      <c r="CTK2404" s="14"/>
      <c r="CTL2404" s="14"/>
      <c r="CTM2404" s="14"/>
      <c r="CTN2404" s="14"/>
      <c r="CTO2404" s="14"/>
      <c r="CTP2404" s="14"/>
      <c r="CTQ2404" s="14"/>
      <c r="CTR2404" s="14"/>
      <c r="CTS2404" s="14"/>
      <c r="CTT2404" s="14"/>
      <c r="CTU2404" s="14"/>
      <c r="CTV2404" s="14"/>
      <c r="CTW2404" s="14"/>
      <c r="CTX2404" s="14"/>
      <c r="CTY2404" s="14"/>
      <c r="CTZ2404" s="14"/>
      <c r="CUA2404" s="14"/>
      <c r="CUB2404" s="14"/>
      <c r="CUC2404" s="14"/>
      <c r="CUD2404" s="14"/>
      <c r="CUE2404" s="14"/>
      <c r="CUF2404" s="14"/>
      <c r="CUG2404" s="14"/>
      <c r="CUH2404" s="14"/>
      <c r="CUI2404" s="14"/>
      <c r="CUJ2404" s="14"/>
      <c r="CUK2404" s="14"/>
      <c r="CUL2404" s="14"/>
      <c r="CUM2404" s="14"/>
      <c r="CUN2404" s="14"/>
      <c r="CUO2404" s="14"/>
      <c r="CUP2404" s="14"/>
      <c r="CUQ2404" s="14"/>
      <c r="CUR2404" s="14"/>
      <c r="CUS2404" s="14"/>
      <c r="CUT2404" s="14"/>
      <c r="CUU2404" s="14"/>
      <c r="CUV2404" s="14"/>
      <c r="CUW2404" s="14"/>
      <c r="CUX2404" s="14"/>
      <c r="CUY2404" s="14"/>
      <c r="CUZ2404" s="14"/>
      <c r="CVA2404" s="14"/>
      <c r="CVB2404" s="14"/>
      <c r="CVC2404" s="14"/>
      <c r="CVD2404" s="14"/>
      <c r="CVE2404" s="14"/>
      <c r="CVF2404" s="14"/>
      <c r="CVG2404" s="14"/>
      <c r="CVH2404" s="14"/>
      <c r="CVI2404" s="14"/>
      <c r="CVJ2404" s="14"/>
      <c r="CVK2404" s="14"/>
      <c r="CVL2404" s="14"/>
      <c r="CVM2404" s="14"/>
      <c r="CVN2404" s="14"/>
      <c r="CVO2404" s="14"/>
      <c r="CVP2404" s="14"/>
      <c r="CVQ2404" s="14"/>
      <c r="CVR2404" s="14"/>
      <c r="CVS2404" s="14"/>
      <c r="CVT2404" s="14"/>
      <c r="CVU2404" s="14"/>
      <c r="CVV2404" s="14"/>
      <c r="CVW2404" s="14"/>
      <c r="CVX2404" s="14"/>
      <c r="CVY2404" s="14"/>
      <c r="CVZ2404" s="14"/>
      <c r="CWA2404" s="14"/>
      <c r="CWB2404" s="14"/>
      <c r="CWC2404" s="14"/>
      <c r="CWD2404" s="14"/>
      <c r="CWE2404" s="14"/>
      <c r="CWF2404" s="14"/>
      <c r="CWG2404" s="14"/>
      <c r="CWH2404" s="14"/>
      <c r="CWI2404" s="14"/>
      <c r="CWJ2404" s="14"/>
      <c r="CWK2404" s="14"/>
      <c r="CWL2404" s="14"/>
      <c r="CWM2404" s="14"/>
      <c r="CWN2404" s="14"/>
      <c r="CWO2404" s="14"/>
      <c r="CWP2404" s="14"/>
      <c r="CWQ2404" s="14"/>
      <c r="CWR2404" s="14"/>
      <c r="CWS2404" s="14"/>
      <c r="CWT2404" s="14"/>
      <c r="CWU2404" s="14"/>
      <c r="CWV2404" s="14"/>
      <c r="CWW2404" s="14"/>
      <c r="CWX2404" s="14"/>
      <c r="CWY2404" s="14"/>
      <c r="CWZ2404" s="14"/>
      <c r="CXA2404" s="14"/>
      <c r="CXB2404" s="14"/>
      <c r="CXC2404" s="14"/>
      <c r="CXD2404" s="14"/>
      <c r="CXE2404" s="14"/>
      <c r="CXF2404" s="14"/>
      <c r="CXG2404" s="14"/>
      <c r="CXH2404" s="14"/>
      <c r="CXI2404" s="14"/>
      <c r="CXJ2404" s="14"/>
      <c r="CXK2404" s="14"/>
      <c r="CXL2404" s="14"/>
      <c r="CXM2404" s="14"/>
      <c r="CXN2404" s="14"/>
      <c r="CXO2404" s="14"/>
      <c r="CXP2404" s="14"/>
      <c r="CXQ2404" s="14"/>
      <c r="CXR2404" s="14"/>
      <c r="CXS2404" s="14"/>
      <c r="CXT2404" s="14"/>
      <c r="CXU2404" s="14"/>
      <c r="CXV2404" s="14"/>
      <c r="CXW2404" s="14"/>
      <c r="CXX2404" s="14"/>
      <c r="CXY2404" s="14"/>
      <c r="CXZ2404" s="14"/>
      <c r="CYA2404" s="14"/>
      <c r="CYB2404" s="14"/>
      <c r="CYC2404" s="14"/>
      <c r="CYD2404" s="14"/>
      <c r="CYE2404" s="14"/>
      <c r="CYF2404" s="14"/>
      <c r="CYG2404" s="14"/>
      <c r="CYH2404" s="14"/>
      <c r="CYI2404" s="14"/>
      <c r="CYJ2404" s="14"/>
      <c r="CYK2404" s="14"/>
      <c r="CYL2404" s="14"/>
      <c r="CYM2404" s="14"/>
      <c r="CYN2404" s="14"/>
      <c r="CYO2404" s="14"/>
      <c r="CYP2404" s="14"/>
      <c r="CYQ2404" s="14"/>
      <c r="CYR2404" s="14"/>
      <c r="CYS2404" s="14"/>
      <c r="CYT2404" s="14"/>
      <c r="CYU2404" s="14"/>
      <c r="CYV2404" s="14"/>
      <c r="CYW2404" s="14"/>
      <c r="CYX2404" s="14"/>
      <c r="CYY2404" s="14"/>
      <c r="CYZ2404" s="14"/>
      <c r="CZA2404" s="14"/>
      <c r="CZB2404" s="14"/>
      <c r="CZC2404" s="14"/>
      <c r="CZD2404" s="14"/>
      <c r="CZE2404" s="14"/>
      <c r="CZF2404" s="14"/>
      <c r="CZG2404" s="14"/>
      <c r="CZH2404" s="14"/>
      <c r="CZI2404" s="14"/>
      <c r="CZJ2404" s="14"/>
      <c r="CZK2404" s="14"/>
      <c r="CZL2404" s="14"/>
      <c r="CZM2404" s="14"/>
      <c r="CZN2404" s="14"/>
      <c r="CZO2404" s="14"/>
      <c r="CZP2404" s="14"/>
      <c r="CZQ2404" s="14"/>
      <c r="CZR2404" s="14"/>
      <c r="CZS2404" s="14"/>
      <c r="CZT2404" s="14"/>
      <c r="CZU2404" s="14"/>
      <c r="CZV2404" s="14"/>
      <c r="CZW2404" s="14"/>
      <c r="CZX2404" s="14"/>
      <c r="CZY2404" s="14"/>
      <c r="CZZ2404" s="14"/>
      <c r="DAA2404" s="14"/>
      <c r="DAB2404" s="14"/>
      <c r="DAC2404" s="14"/>
      <c r="DAD2404" s="14"/>
      <c r="DAE2404" s="14"/>
      <c r="DAF2404" s="14"/>
      <c r="DAG2404" s="14"/>
      <c r="DAH2404" s="14"/>
      <c r="DAI2404" s="14"/>
      <c r="DAJ2404" s="14"/>
      <c r="DAK2404" s="14"/>
      <c r="DAL2404" s="14"/>
      <c r="DAM2404" s="14"/>
      <c r="DAN2404" s="14"/>
      <c r="DAO2404" s="14"/>
      <c r="DAP2404" s="14"/>
      <c r="DAQ2404" s="14"/>
      <c r="DAR2404" s="14"/>
      <c r="DAS2404" s="14"/>
      <c r="DAT2404" s="14"/>
      <c r="DAU2404" s="14"/>
      <c r="DAV2404" s="14"/>
      <c r="DAW2404" s="14"/>
      <c r="DAX2404" s="14"/>
      <c r="DAY2404" s="14"/>
      <c r="DAZ2404" s="14"/>
      <c r="DBA2404" s="14"/>
      <c r="DBB2404" s="14"/>
      <c r="DBC2404" s="14"/>
      <c r="DBD2404" s="14"/>
      <c r="DBE2404" s="14"/>
      <c r="DBF2404" s="14"/>
      <c r="DBG2404" s="14"/>
      <c r="DBH2404" s="14"/>
      <c r="DBI2404" s="14"/>
      <c r="DBJ2404" s="14"/>
      <c r="DBK2404" s="14"/>
      <c r="DBL2404" s="14"/>
      <c r="DBM2404" s="14"/>
      <c r="DBN2404" s="14"/>
      <c r="DBO2404" s="14"/>
      <c r="DBP2404" s="14"/>
      <c r="DBQ2404" s="14"/>
      <c r="DBR2404" s="14"/>
      <c r="DBS2404" s="14"/>
      <c r="DBT2404" s="14"/>
      <c r="DBU2404" s="14"/>
      <c r="DBV2404" s="14"/>
      <c r="DBW2404" s="14"/>
      <c r="DBX2404" s="14"/>
      <c r="DBY2404" s="14"/>
      <c r="DBZ2404" s="14"/>
      <c r="DCA2404" s="14"/>
      <c r="DCB2404" s="14"/>
      <c r="DCC2404" s="14"/>
      <c r="DCD2404" s="14"/>
      <c r="DCE2404" s="14"/>
      <c r="DCF2404" s="14"/>
      <c r="DCG2404" s="14"/>
      <c r="DCH2404" s="14"/>
      <c r="DCI2404" s="14"/>
      <c r="DCJ2404" s="14"/>
      <c r="DCK2404" s="14"/>
      <c r="DCL2404" s="14"/>
      <c r="DCM2404" s="14"/>
      <c r="DCN2404" s="14"/>
      <c r="DCO2404" s="14"/>
      <c r="DCP2404" s="14"/>
      <c r="DCQ2404" s="14"/>
      <c r="DCR2404" s="14"/>
      <c r="DCS2404" s="14"/>
      <c r="DCT2404" s="14"/>
      <c r="DCU2404" s="14"/>
      <c r="DCV2404" s="14"/>
      <c r="DCW2404" s="14"/>
      <c r="DCX2404" s="14"/>
      <c r="DCY2404" s="14"/>
      <c r="DCZ2404" s="14"/>
      <c r="DDA2404" s="14"/>
      <c r="DDB2404" s="14"/>
      <c r="DDC2404" s="14"/>
      <c r="DDD2404" s="14"/>
      <c r="DDE2404" s="14"/>
      <c r="DDF2404" s="14"/>
      <c r="DDG2404" s="14"/>
      <c r="DDH2404" s="14"/>
      <c r="DDI2404" s="14"/>
      <c r="DDJ2404" s="14"/>
      <c r="DDK2404" s="14"/>
      <c r="DDL2404" s="14"/>
      <c r="DDM2404" s="14"/>
      <c r="DDN2404" s="14"/>
      <c r="DDO2404" s="14"/>
      <c r="DDP2404" s="14"/>
      <c r="DDQ2404" s="14"/>
      <c r="DDR2404" s="14"/>
      <c r="DDS2404" s="14"/>
      <c r="DDT2404" s="14"/>
      <c r="DDU2404" s="14"/>
      <c r="DDV2404" s="14"/>
      <c r="DDW2404" s="14"/>
      <c r="DDX2404" s="14"/>
      <c r="DDY2404" s="14"/>
      <c r="DDZ2404" s="14"/>
      <c r="DEA2404" s="14"/>
      <c r="DEB2404" s="14"/>
      <c r="DEC2404" s="14"/>
      <c r="DED2404" s="14"/>
      <c r="DEE2404" s="14"/>
      <c r="DEF2404" s="14"/>
      <c r="DEG2404" s="14"/>
      <c r="DEH2404" s="14"/>
      <c r="DEI2404" s="14"/>
      <c r="DEJ2404" s="14"/>
      <c r="DEK2404" s="14"/>
      <c r="DEL2404" s="14"/>
      <c r="DEM2404" s="14"/>
      <c r="DEN2404" s="14"/>
      <c r="DEO2404" s="14"/>
      <c r="DEP2404" s="14"/>
      <c r="DEQ2404" s="14"/>
      <c r="DER2404" s="14"/>
      <c r="DES2404" s="14"/>
      <c r="DET2404" s="14"/>
      <c r="DEU2404" s="14"/>
      <c r="DEV2404" s="14"/>
      <c r="DEW2404" s="14"/>
      <c r="DEX2404" s="14"/>
      <c r="DEY2404" s="14"/>
      <c r="DEZ2404" s="14"/>
      <c r="DFA2404" s="14"/>
      <c r="DFB2404" s="14"/>
      <c r="DFC2404" s="14"/>
      <c r="DFD2404" s="14"/>
      <c r="DFE2404" s="14"/>
      <c r="DFF2404" s="14"/>
      <c r="DFG2404" s="14"/>
      <c r="DFH2404" s="14"/>
      <c r="DFI2404" s="14"/>
      <c r="DFJ2404" s="14"/>
      <c r="DFK2404" s="14"/>
      <c r="DFL2404" s="14"/>
      <c r="DFM2404" s="14"/>
      <c r="DFN2404" s="14"/>
      <c r="DFO2404" s="14"/>
      <c r="DFP2404" s="14"/>
      <c r="DFQ2404" s="14"/>
      <c r="DFR2404" s="14"/>
      <c r="DFS2404" s="14"/>
      <c r="DFT2404" s="14"/>
      <c r="DFU2404" s="14"/>
      <c r="DFV2404" s="14"/>
      <c r="DFW2404" s="14"/>
      <c r="DFX2404" s="14"/>
      <c r="DFY2404" s="14"/>
      <c r="DFZ2404" s="14"/>
      <c r="DGA2404" s="14"/>
      <c r="DGB2404" s="14"/>
      <c r="DGC2404" s="14"/>
      <c r="DGD2404" s="14"/>
      <c r="DGE2404" s="14"/>
      <c r="DGF2404" s="14"/>
      <c r="DGG2404" s="14"/>
      <c r="DGH2404" s="14"/>
      <c r="DGI2404" s="14"/>
      <c r="DGJ2404" s="14"/>
      <c r="DGK2404" s="14"/>
      <c r="DGL2404" s="14"/>
      <c r="DGM2404" s="14"/>
      <c r="DGN2404" s="14"/>
      <c r="DGO2404" s="14"/>
      <c r="DGP2404" s="14"/>
      <c r="DGQ2404" s="14"/>
      <c r="DGR2404" s="14"/>
      <c r="DGS2404" s="14"/>
      <c r="DGT2404" s="14"/>
      <c r="DGU2404" s="14"/>
      <c r="DGV2404" s="14"/>
      <c r="DGW2404" s="14"/>
      <c r="DGX2404" s="14"/>
      <c r="DGY2404" s="14"/>
      <c r="DGZ2404" s="14"/>
      <c r="DHA2404" s="14"/>
      <c r="DHB2404" s="14"/>
      <c r="DHC2404" s="14"/>
      <c r="DHD2404" s="14"/>
      <c r="DHE2404" s="14"/>
      <c r="DHF2404" s="14"/>
      <c r="DHG2404" s="14"/>
      <c r="DHH2404" s="14"/>
      <c r="DHI2404" s="14"/>
      <c r="DHJ2404" s="14"/>
      <c r="DHK2404" s="14"/>
      <c r="DHL2404" s="14"/>
      <c r="DHM2404" s="14"/>
      <c r="DHN2404" s="14"/>
      <c r="DHO2404" s="14"/>
      <c r="DHP2404" s="14"/>
      <c r="DHQ2404" s="14"/>
      <c r="DHR2404" s="14"/>
      <c r="DHS2404" s="14"/>
      <c r="DHT2404" s="14"/>
      <c r="DHU2404" s="14"/>
      <c r="DHV2404" s="14"/>
      <c r="DHW2404" s="14"/>
      <c r="DHX2404" s="14"/>
      <c r="DHY2404" s="14"/>
      <c r="DHZ2404" s="14"/>
      <c r="DIA2404" s="14"/>
      <c r="DIB2404" s="14"/>
      <c r="DIC2404" s="14"/>
      <c r="DID2404" s="14"/>
      <c r="DIE2404" s="14"/>
      <c r="DIF2404" s="14"/>
      <c r="DIG2404" s="14"/>
      <c r="DIH2404" s="14"/>
      <c r="DII2404" s="14"/>
      <c r="DIJ2404" s="14"/>
      <c r="DIK2404" s="14"/>
      <c r="DIL2404" s="14"/>
      <c r="DIM2404" s="14"/>
      <c r="DIN2404" s="14"/>
      <c r="DIO2404" s="14"/>
      <c r="DIP2404" s="14"/>
      <c r="DIQ2404" s="14"/>
      <c r="DIR2404" s="14"/>
      <c r="DIS2404" s="14"/>
      <c r="DIT2404" s="14"/>
      <c r="DIU2404" s="14"/>
      <c r="DIV2404" s="14"/>
      <c r="DIW2404" s="14"/>
      <c r="DIX2404" s="14"/>
      <c r="DIY2404" s="14"/>
      <c r="DIZ2404" s="14"/>
      <c r="DJA2404" s="14"/>
      <c r="DJB2404" s="14"/>
      <c r="DJC2404" s="14"/>
      <c r="DJD2404" s="14"/>
      <c r="DJE2404" s="14"/>
      <c r="DJF2404" s="14"/>
      <c r="DJG2404" s="14"/>
      <c r="DJH2404" s="14"/>
      <c r="DJI2404" s="14"/>
      <c r="DJJ2404" s="14"/>
      <c r="DJK2404" s="14"/>
      <c r="DJL2404" s="14"/>
      <c r="DJM2404" s="14"/>
      <c r="DJN2404" s="14"/>
      <c r="DJO2404" s="14"/>
      <c r="DJP2404" s="14"/>
      <c r="DJQ2404" s="14"/>
      <c r="DJR2404" s="14"/>
      <c r="DJS2404" s="14"/>
      <c r="DJT2404" s="14"/>
      <c r="DJU2404" s="14"/>
      <c r="DJV2404" s="14"/>
      <c r="DJW2404" s="14"/>
      <c r="DJX2404" s="14"/>
      <c r="DJY2404" s="14"/>
      <c r="DJZ2404" s="14"/>
      <c r="DKA2404" s="14"/>
      <c r="DKB2404" s="14"/>
      <c r="DKC2404" s="14"/>
      <c r="DKD2404" s="14"/>
      <c r="DKE2404" s="14"/>
      <c r="DKF2404" s="14"/>
      <c r="DKG2404" s="14"/>
      <c r="DKH2404" s="14"/>
      <c r="DKI2404" s="14"/>
      <c r="DKJ2404" s="14"/>
      <c r="DKK2404" s="14"/>
      <c r="DKL2404" s="14"/>
      <c r="DKM2404" s="14"/>
      <c r="DKN2404" s="14"/>
      <c r="DKO2404" s="14"/>
      <c r="DKP2404" s="14"/>
      <c r="DKQ2404" s="14"/>
      <c r="DKR2404" s="14"/>
      <c r="DKS2404" s="14"/>
      <c r="DKT2404" s="14"/>
      <c r="DKU2404" s="14"/>
      <c r="DKV2404" s="14"/>
      <c r="DKW2404" s="14"/>
      <c r="DKX2404" s="14"/>
      <c r="DKY2404" s="14"/>
      <c r="DKZ2404" s="14"/>
      <c r="DLA2404" s="14"/>
      <c r="DLB2404" s="14"/>
      <c r="DLC2404" s="14"/>
      <c r="DLD2404" s="14"/>
      <c r="DLE2404" s="14"/>
      <c r="DLF2404" s="14"/>
      <c r="DLG2404" s="14"/>
      <c r="DLH2404" s="14"/>
      <c r="DLI2404" s="14"/>
      <c r="DLJ2404" s="14"/>
      <c r="DLK2404" s="14"/>
      <c r="DLL2404" s="14"/>
      <c r="DLM2404" s="14"/>
      <c r="DLN2404" s="14"/>
      <c r="DLO2404" s="14"/>
      <c r="DLP2404" s="14"/>
      <c r="DLQ2404" s="14"/>
      <c r="DLR2404" s="14"/>
      <c r="DLS2404" s="14"/>
      <c r="DLT2404" s="14"/>
      <c r="DLU2404" s="14"/>
      <c r="DLV2404" s="14"/>
      <c r="DLW2404" s="14"/>
      <c r="DLX2404" s="14"/>
      <c r="DLY2404" s="14"/>
      <c r="DLZ2404" s="14"/>
      <c r="DMA2404" s="14"/>
      <c r="DMB2404" s="14"/>
      <c r="DMC2404" s="14"/>
      <c r="DMD2404" s="14"/>
      <c r="DME2404" s="14"/>
      <c r="DMF2404" s="14"/>
      <c r="DMG2404" s="14"/>
      <c r="DMH2404" s="14"/>
      <c r="DMI2404" s="14"/>
      <c r="DMJ2404" s="14"/>
      <c r="DMK2404" s="14"/>
      <c r="DML2404" s="14"/>
      <c r="DMM2404" s="14"/>
      <c r="DMN2404" s="14"/>
      <c r="DMO2404" s="14"/>
      <c r="DMP2404" s="14"/>
      <c r="DMQ2404" s="14"/>
      <c r="DMR2404" s="14"/>
      <c r="DMS2404" s="14"/>
      <c r="DMT2404" s="14"/>
      <c r="DMU2404" s="14"/>
      <c r="DMV2404" s="14"/>
      <c r="DMW2404" s="14"/>
      <c r="DMX2404" s="14"/>
      <c r="DMY2404" s="14"/>
      <c r="DMZ2404" s="14"/>
      <c r="DNA2404" s="14"/>
      <c r="DNB2404" s="14"/>
      <c r="DNC2404" s="14"/>
      <c r="DND2404" s="14"/>
      <c r="DNE2404" s="14"/>
      <c r="DNF2404" s="14"/>
      <c r="DNG2404" s="14"/>
      <c r="DNH2404" s="14"/>
      <c r="DNI2404" s="14"/>
      <c r="DNJ2404" s="14"/>
      <c r="DNK2404" s="14"/>
      <c r="DNL2404" s="14"/>
      <c r="DNM2404" s="14"/>
      <c r="DNN2404" s="14"/>
      <c r="DNO2404" s="14"/>
      <c r="DNP2404" s="14"/>
      <c r="DNQ2404" s="14"/>
      <c r="DNR2404" s="14"/>
      <c r="DNS2404" s="14"/>
      <c r="DNT2404" s="14"/>
      <c r="DNU2404" s="14"/>
      <c r="DNV2404" s="14"/>
      <c r="DNW2404" s="14"/>
      <c r="DNX2404" s="14"/>
      <c r="DNY2404" s="14"/>
      <c r="DNZ2404" s="14"/>
      <c r="DOA2404" s="14"/>
      <c r="DOB2404" s="14"/>
      <c r="DOC2404" s="14"/>
      <c r="DOD2404" s="14"/>
      <c r="DOE2404" s="14"/>
      <c r="DOF2404" s="14"/>
      <c r="DOG2404" s="14"/>
      <c r="DOH2404" s="14"/>
      <c r="DOI2404" s="14"/>
      <c r="DOJ2404" s="14"/>
      <c r="DOK2404" s="14"/>
      <c r="DOL2404" s="14"/>
      <c r="DOM2404" s="14"/>
      <c r="DON2404" s="14"/>
      <c r="DOO2404" s="14"/>
      <c r="DOP2404" s="14"/>
      <c r="DOQ2404" s="14"/>
      <c r="DOR2404" s="14"/>
      <c r="DOS2404" s="14"/>
      <c r="DOT2404" s="14"/>
      <c r="DOU2404" s="14"/>
      <c r="DOV2404" s="14"/>
      <c r="DOW2404" s="14"/>
      <c r="DOX2404" s="14"/>
      <c r="DOY2404" s="14"/>
      <c r="DOZ2404" s="14"/>
      <c r="DPA2404" s="14"/>
      <c r="DPB2404" s="14"/>
      <c r="DPC2404" s="14"/>
      <c r="DPD2404" s="14"/>
      <c r="DPE2404" s="14"/>
      <c r="DPF2404" s="14"/>
      <c r="DPG2404" s="14"/>
      <c r="DPH2404" s="14"/>
      <c r="DPI2404" s="14"/>
      <c r="DPJ2404" s="14"/>
      <c r="DPK2404" s="14"/>
      <c r="DPL2404" s="14"/>
      <c r="DPM2404" s="14"/>
      <c r="DPN2404" s="14"/>
      <c r="DPO2404" s="14"/>
      <c r="DPP2404" s="14"/>
      <c r="DPQ2404" s="14"/>
      <c r="DPR2404" s="14"/>
      <c r="DPS2404" s="14"/>
      <c r="DPT2404" s="14"/>
      <c r="DPU2404" s="14"/>
      <c r="DPV2404" s="14"/>
      <c r="DPW2404" s="14"/>
      <c r="DPX2404" s="14"/>
      <c r="DPY2404" s="14"/>
      <c r="DPZ2404" s="14"/>
      <c r="DQA2404" s="14"/>
      <c r="DQB2404" s="14"/>
      <c r="DQC2404" s="14"/>
      <c r="DQD2404" s="14"/>
      <c r="DQE2404" s="14"/>
      <c r="DQF2404" s="14"/>
      <c r="DQG2404" s="14"/>
      <c r="DQH2404" s="14"/>
      <c r="DQI2404" s="14"/>
      <c r="DQJ2404" s="14"/>
      <c r="DQK2404" s="14"/>
      <c r="DQL2404" s="14"/>
      <c r="DQM2404" s="14"/>
      <c r="DQN2404" s="14"/>
      <c r="DQO2404" s="14"/>
      <c r="DQP2404" s="14"/>
      <c r="DQQ2404" s="14"/>
      <c r="DQR2404" s="14"/>
      <c r="DQS2404" s="14"/>
      <c r="DQT2404" s="14"/>
      <c r="DQU2404" s="14"/>
      <c r="DQV2404" s="14"/>
      <c r="DQW2404" s="14"/>
      <c r="DQX2404" s="14"/>
      <c r="DQY2404" s="14"/>
      <c r="DQZ2404" s="14"/>
      <c r="DRA2404" s="14"/>
      <c r="DRB2404" s="14"/>
      <c r="DRC2404" s="14"/>
      <c r="DRD2404" s="14"/>
      <c r="DRE2404" s="14"/>
      <c r="DRF2404" s="14"/>
      <c r="DRG2404" s="14"/>
      <c r="DRH2404" s="14"/>
      <c r="DRI2404" s="14"/>
      <c r="DRJ2404" s="14"/>
      <c r="DRK2404" s="14"/>
      <c r="DRL2404" s="14"/>
      <c r="DRM2404" s="14"/>
      <c r="DRN2404" s="14"/>
      <c r="DRO2404" s="14"/>
      <c r="DRP2404" s="14"/>
      <c r="DRQ2404" s="14"/>
      <c r="DRR2404" s="14"/>
      <c r="DRS2404" s="14"/>
      <c r="DRT2404" s="14"/>
      <c r="DRU2404" s="14"/>
      <c r="DRV2404" s="14"/>
      <c r="DRW2404" s="14"/>
      <c r="DRX2404" s="14"/>
      <c r="DRY2404" s="14"/>
      <c r="DRZ2404" s="14"/>
      <c r="DSA2404" s="14"/>
      <c r="DSB2404" s="14"/>
      <c r="DSC2404" s="14"/>
      <c r="DSD2404" s="14"/>
      <c r="DSE2404" s="14"/>
      <c r="DSF2404" s="14"/>
      <c r="DSG2404" s="14"/>
      <c r="DSH2404" s="14"/>
      <c r="DSI2404" s="14"/>
      <c r="DSJ2404" s="14"/>
      <c r="DSK2404" s="14"/>
      <c r="DSL2404" s="14"/>
      <c r="DSM2404" s="14"/>
      <c r="DSN2404" s="14"/>
      <c r="DSO2404" s="14"/>
      <c r="DSP2404" s="14"/>
      <c r="DSQ2404" s="14"/>
      <c r="DSR2404" s="14"/>
      <c r="DSS2404" s="14"/>
      <c r="DST2404" s="14"/>
      <c r="DSU2404" s="14"/>
      <c r="DSV2404" s="14"/>
      <c r="DSW2404" s="14"/>
      <c r="DSX2404" s="14"/>
      <c r="DSY2404" s="14"/>
      <c r="DSZ2404" s="14"/>
      <c r="DTA2404" s="14"/>
      <c r="DTB2404" s="14"/>
      <c r="DTC2404" s="14"/>
      <c r="DTD2404" s="14"/>
      <c r="DTE2404" s="14"/>
      <c r="DTF2404" s="14"/>
      <c r="DTG2404" s="14"/>
      <c r="DTH2404" s="14"/>
      <c r="DTI2404" s="14"/>
      <c r="DTJ2404" s="14"/>
      <c r="DTK2404" s="14"/>
      <c r="DTL2404" s="14"/>
      <c r="DTM2404" s="14"/>
      <c r="DTN2404" s="14"/>
      <c r="DTO2404" s="14"/>
      <c r="DTP2404" s="14"/>
      <c r="DTQ2404" s="14"/>
      <c r="DTR2404" s="14"/>
      <c r="DTS2404" s="14"/>
      <c r="DTT2404" s="14"/>
      <c r="DTU2404" s="14"/>
      <c r="DTV2404" s="14"/>
      <c r="DTW2404" s="14"/>
      <c r="DTX2404" s="14"/>
      <c r="DTY2404" s="14"/>
      <c r="DTZ2404" s="14"/>
      <c r="DUA2404" s="14"/>
      <c r="DUB2404" s="14"/>
      <c r="DUC2404" s="14"/>
      <c r="DUD2404" s="14"/>
      <c r="DUE2404" s="14"/>
      <c r="DUF2404" s="14"/>
      <c r="DUG2404" s="14"/>
      <c r="DUH2404" s="14"/>
      <c r="DUI2404" s="14"/>
      <c r="DUJ2404" s="14"/>
      <c r="DUK2404" s="14"/>
      <c r="DUL2404" s="14"/>
      <c r="DUM2404" s="14"/>
      <c r="DUN2404" s="14"/>
      <c r="DUO2404" s="14"/>
      <c r="DUP2404" s="14"/>
      <c r="DUQ2404" s="14"/>
      <c r="DUR2404" s="14"/>
      <c r="DUS2404" s="14"/>
      <c r="DUT2404" s="14"/>
      <c r="DUU2404" s="14"/>
      <c r="DUV2404" s="14"/>
      <c r="DUW2404" s="14"/>
      <c r="DUX2404" s="14"/>
      <c r="DUY2404" s="14"/>
      <c r="DUZ2404" s="14"/>
      <c r="DVA2404" s="14"/>
      <c r="DVB2404" s="14"/>
      <c r="DVC2404" s="14"/>
      <c r="DVD2404" s="14"/>
      <c r="DVE2404" s="14"/>
      <c r="DVF2404" s="14"/>
      <c r="DVG2404" s="14"/>
      <c r="DVH2404" s="14"/>
      <c r="DVI2404" s="14"/>
      <c r="DVJ2404" s="14"/>
      <c r="DVK2404" s="14"/>
      <c r="DVL2404" s="14"/>
      <c r="DVM2404" s="14"/>
      <c r="DVN2404" s="14"/>
      <c r="DVO2404" s="14"/>
      <c r="DVP2404" s="14"/>
      <c r="DVQ2404" s="14"/>
      <c r="DVR2404" s="14"/>
      <c r="DVS2404" s="14"/>
      <c r="DVT2404" s="14"/>
      <c r="DVU2404" s="14"/>
      <c r="DVV2404" s="14"/>
      <c r="DVW2404" s="14"/>
      <c r="DVX2404" s="14"/>
      <c r="DVY2404" s="14"/>
      <c r="DVZ2404" s="14"/>
      <c r="DWA2404" s="14"/>
      <c r="DWB2404" s="14"/>
      <c r="DWC2404" s="14"/>
      <c r="DWD2404" s="14"/>
      <c r="DWE2404" s="14"/>
      <c r="DWF2404" s="14"/>
      <c r="DWG2404" s="14"/>
      <c r="DWH2404" s="14"/>
      <c r="DWI2404" s="14"/>
      <c r="DWJ2404" s="14"/>
      <c r="DWK2404" s="14"/>
      <c r="DWL2404" s="14"/>
      <c r="DWM2404" s="14"/>
      <c r="DWN2404" s="14"/>
      <c r="DWO2404" s="14"/>
      <c r="DWP2404" s="14"/>
      <c r="DWQ2404" s="14"/>
      <c r="DWR2404" s="14"/>
      <c r="DWS2404" s="14"/>
      <c r="DWT2404" s="14"/>
      <c r="DWU2404" s="14"/>
      <c r="DWV2404" s="14"/>
      <c r="DWW2404" s="14"/>
      <c r="DWX2404" s="14"/>
      <c r="DWY2404" s="14"/>
      <c r="DWZ2404" s="14"/>
      <c r="DXA2404" s="14"/>
      <c r="DXB2404" s="14"/>
      <c r="DXC2404" s="14"/>
      <c r="DXD2404" s="14"/>
      <c r="DXE2404" s="14"/>
      <c r="DXF2404" s="14"/>
      <c r="DXG2404" s="14"/>
      <c r="DXH2404" s="14"/>
      <c r="DXI2404" s="14"/>
      <c r="DXJ2404" s="14"/>
      <c r="DXK2404" s="14"/>
      <c r="DXL2404" s="14"/>
      <c r="DXM2404" s="14"/>
      <c r="DXN2404" s="14"/>
      <c r="DXO2404" s="14"/>
      <c r="DXP2404" s="14"/>
      <c r="DXQ2404" s="14"/>
      <c r="DXR2404" s="14"/>
      <c r="DXS2404" s="14"/>
      <c r="DXT2404" s="14"/>
      <c r="DXU2404" s="14"/>
      <c r="DXV2404" s="14"/>
      <c r="DXW2404" s="14"/>
      <c r="DXX2404" s="14"/>
      <c r="DXY2404" s="14"/>
      <c r="DXZ2404" s="14"/>
      <c r="DYA2404" s="14"/>
      <c r="DYB2404" s="14"/>
      <c r="DYC2404" s="14"/>
      <c r="DYD2404" s="14"/>
      <c r="DYE2404" s="14"/>
      <c r="DYF2404" s="14"/>
      <c r="DYG2404" s="14"/>
      <c r="DYH2404" s="14"/>
      <c r="DYI2404" s="14"/>
      <c r="DYJ2404" s="14"/>
      <c r="DYK2404" s="14"/>
      <c r="DYL2404" s="14"/>
      <c r="DYM2404" s="14"/>
      <c r="DYN2404" s="14"/>
      <c r="DYO2404" s="14"/>
      <c r="DYP2404" s="14"/>
      <c r="DYQ2404" s="14"/>
      <c r="DYR2404" s="14"/>
      <c r="DYS2404" s="14"/>
      <c r="DYT2404" s="14"/>
      <c r="DYU2404" s="14"/>
      <c r="DYV2404" s="14"/>
      <c r="DYW2404" s="14"/>
      <c r="DYX2404" s="14"/>
      <c r="DYY2404" s="14"/>
      <c r="DYZ2404" s="14"/>
      <c r="DZA2404" s="14"/>
      <c r="DZB2404" s="14"/>
      <c r="DZC2404" s="14"/>
      <c r="DZD2404" s="14"/>
      <c r="DZE2404" s="14"/>
      <c r="DZF2404" s="14"/>
      <c r="DZG2404" s="14"/>
      <c r="DZH2404" s="14"/>
      <c r="DZI2404" s="14"/>
      <c r="DZJ2404" s="14"/>
      <c r="DZK2404" s="14"/>
      <c r="DZL2404" s="14"/>
      <c r="DZM2404" s="14"/>
      <c r="DZN2404" s="14"/>
      <c r="DZO2404" s="14"/>
      <c r="DZP2404" s="14"/>
      <c r="DZQ2404" s="14"/>
      <c r="DZR2404" s="14"/>
      <c r="DZS2404" s="14"/>
      <c r="DZT2404" s="14"/>
      <c r="DZU2404" s="14"/>
      <c r="DZV2404" s="14"/>
      <c r="DZW2404" s="14"/>
      <c r="DZX2404" s="14"/>
      <c r="DZY2404" s="14"/>
      <c r="DZZ2404" s="14"/>
      <c r="EAA2404" s="14"/>
      <c r="EAB2404" s="14"/>
      <c r="EAC2404" s="14"/>
      <c r="EAD2404" s="14"/>
      <c r="EAE2404" s="14"/>
      <c r="EAF2404" s="14"/>
      <c r="EAG2404" s="14"/>
      <c r="EAH2404" s="14"/>
      <c r="EAI2404" s="14"/>
      <c r="EAJ2404" s="14"/>
      <c r="EAK2404" s="14"/>
      <c r="EAL2404" s="14"/>
      <c r="EAM2404" s="14"/>
      <c r="EAN2404" s="14"/>
      <c r="EAO2404" s="14"/>
      <c r="EAP2404" s="14"/>
      <c r="EAQ2404" s="14"/>
      <c r="EAR2404" s="14"/>
      <c r="EAS2404" s="14"/>
      <c r="EAT2404" s="14"/>
      <c r="EAU2404" s="14"/>
      <c r="EAV2404" s="14"/>
      <c r="EAW2404" s="14"/>
      <c r="EAX2404" s="14"/>
      <c r="EAY2404" s="14"/>
      <c r="EAZ2404" s="14"/>
      <c r="EBA2404" s="14"/>
      <c r="EBB2404" s="14"/>
      <c r="EBC2404" s="14"/>
      <c r="EBD2404" s="14"/>
      <c r="EBE2404" s="14"/>
      <c r="EBF2404" s="14"/>
      <c r="EBG2404" s="14"/>
      <c r="EBH2404" s="14"/>
      <c r="EBI2404" s="14"/>
      <c r="EBJ2404" s="14"/>
      <c r="EBK2404" s="14"/>
      <c r="EBL2404" s="14"/>
      <c r="EBM2404" s="14"/>
      <c r="EBN2404" s="14"/>
      <c r="EBO2404" s="14"/>
      <c r="EBP2404" s="14"/>
      <c r="EBQ2404" s="14"/>
      <c r="EBR2404" s="14"/>
      <c r="EBS2404" s="14"/>
      <c r="EBT2404" s="14"/>
      <c r="EBU2404" s="14"/>
      <c r="EBV2404" s="14"/>
      <c r="EBW2404" s="14"/>
      <c r="EBX2404" s="14"/>
      <c r="EBY2404" s="14"/>
      <c r="EBZ2404" s="14"/>
      <c r="ECA2404" s="14"/>
      <c r="ECB2404" s="14"/>
      <c r="ECC2404" s="14"/>
      <c r="ECD2404" s="14"/>
      <c r="ECE2404" s="14"/>
      <c r="ECF2404" s="14"/>
      <c r="ECG2404" s="14"/>
      <c r="ECH2404" s="14"/>
      <c r="ECI2404" s="14"/>
      <c r="ECJ2404" s="14"/>
      <c r="ECK2404" s="14"/>
      <c r="ECL2404" s="14"/>
      <c r="ECM2404" s="14"/>
      <c r="ECN2404" s="14"/>
      <c r="ECO2404" s="14"/>
      <c r="ECP2404" s="14"/>
      <c r="ECQ2404" s="14"/>
      <c r="ECR2404" s="14"/>
      <c r="ECS2404" s="14"/>
      <c r="ECT2404" s="14"/>
      <c r="ECU2404" s="14"/>
      <c r="ECV2404" s="14"/>
      <c r="ECW2404" s="14"/>
      <c r="ECX2404" s="14"/>
      <c r="ECY2404" s="14"/>
      <c r="ECZ2404" s="14"/>
      <c r="EDA2404" s="14"/>
      <c r="EDB2404" s="14"/>
      <c r="EDC2404" s="14"/>
      <c r="EDD2404" s="14"/>
      <c r="EDE2404" s="14"/>
      <c r="EDF2404" s="14"/>
      <c r="EDG2404" s="14"/>
      <c r="EDH2404" s="14"/>
      <c r="EDI2404" s="14"/>
      <c r="EDJ2404" s="14"/>
      <c r="EDK2404" s="14"/>
      <c r="EDL2404" s="14"/>
      <c r="EDM2404" s="14"/>
      <c r="EDN2404" s="14"/>
      <c r="EDO2404" s="14"/>
      <c r="EDP2404" s="14"/>
      <c r="EDQ2404" s="14"/>
      <c r="EDR2404" s="14"/>
      <c r="EDS2404" s="14"/>
      <c r="EDT2404" s="14"/>
      <c r="EDU2404" s="14"/>
      <c r="EDV2404" s="14"/>
      <c r="EDW2404" s="14"/>
      <c r="EDX2404" s="14"/>
      <c r="EDY2404" s="14"/>
      <c r="EDZ2404" s="14"/>
      <c r="EEA2404" s="14"/>
      <c r="EEB2404" s="14"/>
      <c r="EEC2404" s="14"/>
      <c r="EED2404" s="14"/>
      <c r="EEE2404" s="14"/>
      <c r="EEF2404" s="14"/>
      <c r="EEG2404" s="14"/>
      <c r="EEH2404" s="14"/>
      <c r="EEI2404" s="14"/>
      <c r="EEJ2404" s="14"/>
      <c r="EEK2404" s="14"/>
      <c r="EEL2404" s="14"/>
      <c r="EEM2404" s="14"/>
      <c r="EEN2404" s="14"/>
      <c r="EEO2404" s="14"/>
      <c r="EEP2404" s="14"/>
      <c r="EEQ2404" s="14"/>
      <c r="EER2404" s="14"/>
      <c r="EES2404" s="14"/>
      <c r="EET2404" s="14"/>
      <c r="EEU2404" s="14"/>
      <c r="EEV2404" s="14"/>
      <c r="EEW2404" s="14"/>
      <c r="EEX2404" s="14"/>
      <c r="EEY2404" s="14"/>
      <c r="EEZ2404" s="14"/>
      <c r="EFA2404" s="14"/>
      <c r="EFB2404" s="14"/>
      <c r="EFC2404" s="14"/>
      <c r="EFD2404" s="14"/>
      <c r="EFE2404" s="14"/>
      <c r="EFF2404" s="14"/>
      <c r="EFG2404" s="14"/>
      <c r="EFH2404" s="14"/>
      <c r="EFI2404" s="14"/>
      <c r="EFJ2404" s="14"/>
      <c r="EFK2404" s="14"/>
      <c r="EFL2404" s="14"/>
      <c r="EFM2404" s="14"/>
      <c r="EFN2404" s="14"/>
      <c r="EFO2404" s="14"/>
      <c r="EFP2404" s="14"/>
      <c r="EFQ2404" s="14"/>
      <c r="EFR2404" s="14"/>
      <c r="EFS2404" s="14"/>
      <c r="EFT2404" s="14"/>
      <c r="EFU2404" s="14"/>
      <c r="EFV2404" s="14"/>
      <c r="EFW2404" s="14"/>
      <c r="EFX2404" s="14"/>
      <c r="EFY2404" s="14"/>
      <c r="EFZ2404" s="14"/>
      <c r="EGA2404" s="14"/>
      <c r="EGB2404" s="14"/>
      <c r="EGC2404" s="14"/>
      <c r="EGD2404" s="14"/>
      <c r="EGE2404" s="14"/>
      <c r="EGF2404" s="14"/>
      <c r="EGG2404" s="14"/>
      <c r="EGH2404" s="14"/>
      <c r="EGI2404" s="14"/>
      <c r="EGJ2404" s="14"/>
      <c r="EGK2404" s="14"/>
      <c r="EGL2404" s="14"/>
      <c r="EGM2404" s="14"/>
      <c r="EGN2404" s="14"/>
      <c r="EGO2404" s="14"/>
      <c r="EGP2404" s="14"/>
      <c r="EGQ2404" s="14"/>
      <c r="EGR2404" s="14"/>
      <c r="EGS2404" s="14"/>
      <c r="EGT2404" s="14"/>
      <c r="EGU2404" s="14"/>
      <c r="EGV2404" s="14"/>
      <c r="EGW2404" s="14"/>
      <c r="EGX2404" s="14"/>
      <c r="EGY2404" s="14"/>
      <c r="EGZ2404" s="14"/>
      <c r="EHA2404" s="14"/>
      <c r="EHB2404" s="14"/>
      <c r="EHC2404" s="14"/>
      <c r="EHD2404" s="14"/>
      <c r="EHE2404" s="14"/>
      <c r="EHF2404" s="14"/>
      <c r="EHG2404" s="14"/>
      <c r="EHH2404" s="14"/>
      <c r="EHI2404" s="14"/>
      <c r="EHJ2404" s="14"/>
      <c r="EHK2404" s="14"/>
      <c r="EHL2404" s="14"/>
      <c r="EHM2404" s="14"/>
      <c r="EHN2404" s="14"/>
      <c r="EHO2404" s="14"/>
      <c r="EHP2404" s="14"/>
      <c r="EHQ2404" s="14"/>
      <c r="EHR2404" s="14"/>
      <c r="EHS2404" s="14"/>
      <c r="EHT2404" s="14"/>
      <c r="EHU2404" s="14"/>
      <c r="EHV2404" s="14"/>
      <c r="EHW2404" s="14"/>
      <c r="EHX2404" s="14"/>
      <c r="EHY2404" s="14"/>
      <c r="EHZ2404" s="14"/>
      <c r="EIA2404" s="14"/>
      <c r="EIB2404" s="14"/>
      <c r="EIC2404" s="14"/>
      <c r="EID2404" s="14"/>
      <c r="EIE2404" s="14"/>
      <c r="EIF2404" s="14"/>
      <c r="EIG2404" s="14"/>
      <c r="EIH2404" s="14"/>
      <c r="EII2404" s="14"/>
      <c r="EIJ2404" s="14"/>
      <c r="EIK2404" s="14"/>
      <c r="EIL2404" s="14"/>
      <c r="EIM2404" s="14"/>
      <c r="EIN2404" s="14"/>
      <c r="EIO2404" s="14"/>
      <c r="EIP2404" s="14"/>
      <c r="EIQ2404" s="14"/>
      <c r="EIR2404" s="14"/>
      <c r="EIS2404" s="14"/>
      <c r="EIT2404" s="14"/>
      <c r="EIU2404" s="14"/>
      <c r="EIV2404" s="14"/>
      <c r="EIW2404" s="14"/>
      <c r="EIX2404" s="14"/>
      <c r="EIY2404" s="14"/>
      <c r="EIZ2404" s="14"/>
      <c r="EJA2404" s="14"/>
      <c r="EJB2404" s="14"/>
      <c r="EJC2404" s="14"/>
      <c r="EJD2404" s="14"/>
      <c r="EJE2404" s="14"/>
      <c r="EJF2404" s="14"/>
      <c r="EJG2404" s="14"/>
      <c r="EJH2404" s="14"/>
      <c r="EJI2404" s="14"/>
      <c r="EJJ2404" s="14"/>
      <c r="EJK2404" s="14"/>
      <c r="EJL2404" s="14"/>
      <c r="EJM2404" s="14"/>
      <c r="EJN2404" s="14"/>
      <c r="EJO2404" s="14"/>
      <c r="EJP2404" s="14"/>
      <c r="EJQ2404" s="14"/>
      <c r="EJR2404" s="14"/>
      <c r="EJS2404" s="14"/>
      <c r="EJT2404" s="14"/>
      <c r="EJU2404" s="14"/>
      <c r="EJV2404" s="14"/>
      <c r="EJW2404" s="14"/>
      <c r="EJX2404" s="14"/>
      <c r="EJY2404" s="14"/>
      <c r="EJZ2404" s="14"/>
      <c r="EKA2404" s="14"/>
      <c r="EKB2404" s="14"/>
      <c r="EKC2404" s="14"/>
      <c r="EKD2404" s="14"/>
      <c r="EKE2404" s="14"/>
      <c r="EKF2404" s="14"/>
      <c r="EKG2404" s="14"/>
      <c r="EKH2404" s="14"/>
      <c r="EKI2404" s="14"/>
      <c r="EKJ2404" s="14"/>
      <c r="EKK2404" s="14"/>
      <c r="EKL2404" s="14"/>
      <c r="EKM2404" s="14"/>
      <c r="EKN2404" s="14"/>
      <c r="EKO2404" s="14"/>
      <c r="EKP2404" s="14"/>
      <c r="EKQ2404" s="14"/>
      <c r="EKR2404" s="14"/>
      <c r="EKS2404" s="14"/>
      <c r="EKT2404" s="14"/>
      <c r="EKU2404" s="14"/>
      <c r="EKV2404" s="14"/>
      <c r="EKW2404" s="14"/>
      <c r="EKX2404" s="14"/>
      <c r="EKY2404" s="14"/>
      <c r="EKZ2404" s="14"/>
      <c r="ELA2404" s="14"/>
      <c r="ELB2404" s="14"/>
      <c r="ELC2404" s="14"/>
      <c r="ELD2404" s="14"/>
      <c r="ELE2404" s="14"/>
      <c r="ELF2404" s="14"/>
      <c r="ELG2404" s="14"/>
      <c r="ELH2404" s="14"/>
      <c r="ELI2404" s="14"/>
      <c r="ELJ2404" s="14"/>
      <c r="ELK2404" s="14"/>
      <c r="ELL2404" s="14"/>
      <c r="ELM2404" s="14"/>
      <c r="ELN2404" s="14"/>
      <c r="ELO2404" s="14"/>
      <c r="ELP2404" s="14"/>
      <c r="ELQ2404" s="14"/>
      <c r="ELR2404" s="14"/>
      <c r="ELS2404" s="14"/>
      <c r="ELT2404" s="14"/>
      <c r="ELU2404" s="14"/>
      <c r="ELV2404" s="14"/>
      <c r="ELW2404" s="14"/>
      <c r="ELX2404" s="14"/>
      <c r="ELY2404" s="14"/>
      <c r="ELZ2404" s="14"/>
      <c r="EMA2404" s="14"/>
      <c r="EMB2404" s="14"/>
      <c r="EMC2404" s="14"/>
      <c r="EMD2404" s="14"/>
      <c r="EME2404" s="14"/>
      <c r="EMF2404" s="14"/>
      <c r="EMG2404" s="14"/>
      <c r="EMH2404" s="14"/>
      <c r="EMI2404" s="14"/>
      <c r="EMJ2404" s="14"/>
      <c r="EMK2404" s="14"/>
      <c r="EML2404" s="14"/>
      <c r="EMM2404" s="14"/>
      <c r="EMN2404" s="14"/>
      <c r="EMO2404" s="14"/>
      <c r="EMP2404" s="14"/>
      <c r="EMQ2404" s="14"/>
      <c r="EMR2404" s="14"/>
      <c r="EMS2404" s="14"/>
      <c r="EMT2404" s="14"/>
      <c r="EMU2404" s="14"/>
      <c r="EMV2404" s="14"/>
      <c r="EMW2404" s="14"/>
      <c r="EMX2404" s="14"/>
      <c r="EMY2404" s="14"/>
      <c r="EMZ2404" s="14"/>
      <c r="ENA2404" s="14"/>
      <c r="ENB2404" s="14"/>
      <c r="ENC2404" s="14"/>
      <c r="END2404" s="14"/>
      <c r="ENE2404" s="14"/>
      <c r="ENF2404" s="14"/>
      <c r="ENG2404" s="14"/>
      <c r="ENH2404" s="14"/>
      <c r="ENI2404" s="14"/>
      <c r="ENJ2404" s="14"/>
      <c r="ENK2404" s="14"/>
      <c r="ENL2404" s="14"/>
      <c r="ENM2404" s="14"/>
      <c r="ENN2404" s="14"/>
      <c r="ENO2404" s="14"/>
      <c r="ENP2404" s="14"/>
      <c r="ENQ2404" s="14"/>
      <c r="ENR2404" s="14"/>
      <c r="ENS2404" s="14"/>
      <c r="ENT2404" s="14"/>
      <c r="ENU2404" s="14"/>
      <c r="ENV2404" s="14"/>
      <c r="ENW2404" s="14"/>
      <c r="ENX2404" s="14"/>
      <c r="ENY2404" s="14"/>
      <c r="ENZ2404" s="14"/>
      <c r="EOA2404" s="14"/>
      <c r="EOB2404" s="14"/>
      <c r="EOC2404" s="14"/>
      <c r="EOD2404" s="14"/>
      <c r="EOE2404" s="14"/>
      <c r="EOF2404" s="14"/>
      <c r="EOG2404" s="14"/>
      <c r="EOH2404" s="14"/>
      <c r="EOI2404" s="14"/>
      <c r="EOJ2404" s="14"/>
      <c r="EOK2404" s="14"/>
      <c r="EOL2404" s="14"/>
      <c r="EOM2404" s="14"/>
      <c r="EON2404" s="14"/>
      <c r="EOO2404" s="14"/>
      <c r="EOP2404" s="14"/>
      <c r="EOQ2404" s="14"/>
      <c r="EOR2404" s="14"/>
      <c r="EOS2404" s="14"/>
      <c r="EOT2404" s="14"/>
      <c r="EOU2404" s="14"/>
      <c r="EOV2404" s="14"/>
      <c r="EOW2404" s="14"/>
      <c r="EOX2404" s="14"/>
      <c r="EOY2404" s="14"/>
      <c r="EOZ2404" s="14"/>
      <c r="EPA2404" s="14"/>
      <c r="EPB2404" s="14"/>
      <c r="EPC2404" s="14"/>
      <c r="EPD2404" s="14"/>
      <c r="EPE2404" s="14"/>
      <c r="EPF2404" s="14"/>
      <c r="EPG2404" s="14"/>
      <c r="EPH2404" s="14"/>
      <c r="EPI2404" s="14"/>
      <c r="EPJ2404" s="14"/>
      <c r="EPK2404" s="14"/>
      <c r="EPL2404" s="14"/>
      <c r="EPM2404" s="14"/>
      <c r="EPN2404" s="14"/>
      <c r="EPO2404" s="14"/>
      <c r="EPP2404" s="14"/>
      <c r="EPQ2404" s="14"/>
      <c r="EPR2404" s="14"/>
      <c r="EPS2404" s="14"/>
      <c r="EPT2404" s="14"/>
      <c r="EPU2404" s="14"/>
      <c r="EPV2404" s="14"/>
      <c r="EPW2404" s="14"/>
      <c r="EPX2404" s="14"/>
      <c r="EPY2404" s="14"/>
      <c r="EPZ2404" s="14"/>
      <c r="EQA2404" s="14"/>
      <c r="EQB2404" s="14"/>
      <c r="EQC2404" s="14"/>
      <c r="EQD2404" s="14"/>
      <c r="EQE2404" s="14"/>
      <c r="EQF2404" s="14"/>
      <c r="EQG2404" s="14"/>
      <c r="EQH2404" s="14"/>
      <c r="EQI2404" s="14"/>
      <c r="EQJ2404" s="14"/>
      <c r="EQK2404" s="14"/>
      <c r="EQL2404" s="14"/>
      <c r="EQM2404" s="14"/>
      <c r="EQN2404" s="14"/>
      <c r="EQO2404" s="14"/>
      <c r="EQP2404" s="14"/>
      <c r="EQQ2404" s="14"/>
      <c r="EQR2404" s="14"/>
      <c r="EQS2404" s="14"/>
      <c r="EQT2404" s="14"/>
      <c r="EQU2404" s="14"/>
      <c r="EQV2404" s="14"/>
      <c r="EQW2404" s="14"/>
      <c r="EQX2404" s="14"/>
      <c r="EQY2404" s="14"/>
      <c r="EQZ2404" s="14"/>
      <c r="ERA2404" s="14"/>
      <c r="ERB2404" s="14"/>
      <c r="ERC2404" s="14"/>
      <c r="ERD2404" s="14"/>
      <c r="ERE2404" s="14"/>
      <c r="ERF2404" s="14"/>
      <c r="ERG2404" s="14"/>
      <c r="ERH2404" s="14"/>
      <c r="ERI2404" s="14"/>
      <c r="ERJ2404" s="14"/>
      <c r="ERK2404" s="14"/>
      <c r="ERL2404" s="14"/>
      <c r="ERM2404" s="14"/>
      <c r="ERN2404" s="14"/>
      <c r="ERO2404" s="14"/>
      <c r="ERP2404" s="14"/>
      <c r="ERQ2404" s="14"/>
      <c r="ERR2404" s="14"/>
      <c r="ERS2404" s="14"/>
      <c r="ERT2404" s="14"/>
      <c r="ERU2404" s="14"/>
      <c r="ERV2404" s="14"/>
      <c r="ERW2404" s="14"/>
      <c r="ERX2404" s="14"/>
      <c r="ERY2404" s="14"/>
      <c r="ERZ2404" s="14"/>
      <c r="ESA2404" s="14"/>
      <c r="ESB2404" s="14"/>
      <c r="ESC2404" s="14"/>
      <c r="ESD2404" s="14"/>
      <c r="ESE2404" s="14"/>
      <c r="ESF2404" s="14"/>
      <c r="ESG2404" s="14"/>
      <c r="ESH2404" s="14"/>
      <c r="ESI2404" s="14"/>
      <c r="ESJ2404" s="14"/>
      <c r="ESK2404" s="14"/>
      <c r="ESL2404" s="14"/>
      <c r="ESM2404" s="14"/>
      <c r="ESN2404" s="14"/>
      <c r="ESO2404" s="14"/>
      <c r="ESP2404" s="14"/>
      <c r="ESQ2404" s="14"/>
      <c r="ESR2404" s="14"/>
      <c r="ESS2404" s="14"/>
      <c r="EST2404" s="14"/>
      <c r="ESU2404" s="14"/>
      <c r="ESV2404" s="14"/>
      <c r="ESW2404" s="14"/>
      <c r="ESX2404" s="14"/>
      <c r="ESY2404" s="14"/>
      <c r="ESZ2404" s="14"/>
      <c r="ETA2404" s="14"/>
      <c r="ETB2404" s="14"/>
      <c r="ETC2404" s="14"/>
      <c r="ETD2404" s="14"/>
      <c r="ETE2404" s="14"/>
      <c r="ETF2404" s="14"/>
      <c r="ETG2404" s="14"/>
      <c r="ETH2404" s="14"/>
      <c r="ETI2404" s="14"/>
      <c r="ETJ2404" s="14"/>
      <c r="ETK2404" s="14"/>
      <c r="ETL2404" s="14"/>
      <c r="ETM2404" s="14"/>
      <c r="ETN2404" s="14"/>
      <c r="ETO2404" s="14"/>
      <c r="ETP2404" s="14"/>
      <c r="ETQ2404" s="14"/>
      <c r="ETR2404" s="14"/>
      <c r="ETS2404" s="14"/>
      <c r="ETT2404" s="14"/>
      <c r="ETU2404" s="14"/>
      <c r="ETV2404" s="14"/>
      <c r="ETW2404" s="14"/>
      <c r="ETX2404" s="14"/>
      <c r="ETY2404" s="14"/>
      <c r="ETZ2404" s="14"/>
      <c r="EUA2404" s="14"/>
      <c r="EUB2404" s="14"/>
      <c r="EUC2404" s="14"/>
      <c r="EUD2404" s="14"/>
      <c r="EUE2404" s="14"/>
      <c r="EUF2404" s="14"/>
      <c r="EUG2404" s="14"/>
      <c r="EUH2404" s="14"/>
      <c r="EUI2404" s="14"/>
      <c r="EUJ2404" s="14"/>
      <c r="EUK2404" s="14"/>
      <c r="EUL2404" s="14"/>
      <c r="EUM2404" s="14"/>
      <c r="EUN2404" s="14"/>
      <c r="EUO2404" s="14"/>
      <c r="EUP2404" s="14"/>
      <c r="EUQ2404" s="14"/>
      <c r="EUR2404" s="14"/>
      <c r="EUS2404" s="14"/>
      <c r="EUT2404" s="14"/>
      <c r="EUU2404" s="14"/>
      <c r="EUV2404" s="14"/>
      <c r="EUW2404" s="14"/>
      <c r="EUX2404" s="14"/>
      <c r="EUY2404" s="14"/>
      <c r="EUZ2404" s="14"/>
      <c r="EVA2404" s="14"/>
      <c r="EVB2404" s="14"/>
      <c r="EVC2404" s="14"/>
      <c r="EVD2404" s="14"/>
      <c r="EVE2404" s="14"/>
      <c r="EVF2404" s="14"/>
      <c r="EVG2404" s="14"/>
      <c r="EVH2404" s="14"/>
      <c r="EVI2404" s="14"/>
      <c r="EVJ2404" s="14"/>
      <c r="EVK2404" s="14"/>
      <c r="EVL2404" s="14"/>
      <c r="EVM2404" s="14"/>
      <c r="EVN2404" s="14"/>
      <c r="EVO2404" s="14"/>
      <c r="EVP2404" s="14"/>
      <c r="EVQ2404" s="14"/>
      <c r="EVR2404" s="14"/>
      <c r="EVS2404" s="14"/>
      <c r="EVT2404" s="14"/>
      <c r="EVU2404" s="14"/>
      <c r="EVV2404" s="14"/>
      <c r="EVW2404" s="14"/>
      <c r="EVX2404" s="14"/>
      <c r="EVY2404" s="14"/>
      <c r="EVZ2404" s="14"/>
      <c r="EWA2404" s="14"/>
      <c r="EWB2404" s="14"/>
      <c r="EWC2404" s="14"/>
      <c r="EWD2404" s="14"/>
      <c r="EWE2404" s="14"/>
      <c r="EWF2404" s="14"/>
      <c r="EWG2404" s="14"/>
      <c r="EWH2404" s="14"/>
      <c r="EWI2404" s="14"/>
      <c r="EWJ2404" s="14"/>
      <c r="EWK2404" s="14"/>
      <c r="EWL2404" s="14"/>
      <c r="EWM2404" s="14"/>
      <c r="EWN2404" s="14"/>
      <c r="EWO2404" s="14"/>
      <c r="EWP2404" s="14"/>
      <c r="EWQ2404" s="14"/>
      <c r="EWR2404" s="14"/>
      <c r="EWS2404" s="14"/>
      <c r="EWT2404" s="14"/>
      <c r="EWU2404" s="14"/>
      <c r="EWV2404" s="14"/>
      <c r="EWW2404" s="14"/>
      <c r="EWX2404" s="14"/>
      <c r="EWY2404" s="14"/>
      <c r="EWZ2404" s="14"/>
      <c r="EXA2404" s="14"/>
      <c r="EXB2404" s="14"/>
      <c r="EXC2404" s="14"/>
      <c r="EXD2404" s="14"/>
      <c r="EXE2404" s="14"/>
      <c r="EXF2404" s="14"/>
      <c r="EXG2404" s="14"/>
      <c r="EXH2404" s="14"/>
      <c r="EXI2404" s="14"/>
      <c r="EXJ2404" s="14"/>
      <c r="EXK2404" s="14"/>
      <c r="EXL2404" s="14"/>
      <c r="EXM2404" s="14"/>
      <c r="EXN2404" s="14"/>
      <c r="EXO2404" s="14"/>
      <c r="EXP2404" s="14"/>
      <c r="EXQ2404" s="14"/>
      <c r="EXR2404" s="14"/>
      <c r="EXS2404" s="14"/>
      <c r="EXT2404" s="14"/>
      <c r="EXU2404" s="14"/>
      <c r="EXV2404" s="14"/>
      <c r="EXW2404" s="14"/>
      <c r="EXX2404" s="14"/>
      <c r="EXY2404" s="14"/>
      <c r="EXZ2404" s="14"/>
      <c r="EYA2404" s="14"/>
      <c r="EYB2404" s="14"/>
      <c r="EYC2404" s="14"/>
      <c r="EYD2404" s="14"/>
      <c r="EYE2404" s="14"/>
      <c r="EYF2404" s="14"/>
      <c r="EYG2404" s="14"/>
      <c r="EYH2404" s="14"/>
      <c r="EYI2404" s="14"/>
      <c r="EYJ2404" s="14"/>
      <c r="EYK2404" s="14"/>
      <c r="EYL2404" s="14"/>
      <c r="EYM2404" s="14"/>
      <c r="EYN2404" s="14"/>
      <c r="EYO2404" s="14"/>
      <c r="EYP2404" s="14"/>
      <c r="EYQ2404" s="14"/>
      <c r="EYR2404" s="14"/>
      <c r="EYS2404" s="14"/>
      <c r="EYT2404" s="14"/>
      <c r="EYU2404" s="14"/>
      <c r="EYV2404" s="14"/>
      <c r="EYW2404" s="14"/>
      <c r="EYX2404" s="14"/>
      <c r="EYY2404" s="14"/>
      <c r="EYZ2404" s="14"/>
      <c r="EZA2404" s="14"/>
      <c r="EZB2404" s="14"/>
      <c r="EZC2404" s="14"/>
      <c r="EZD2404" s="14"/>
      <c r="EZE2404" s="14"/>
      <c r="EZF2404" s="14"/>
      <c r="EZG2404" s="14"/>
      <c r="EZH2404" s="14"/>
      <c r="EZI2404" s="14"/>
      <c r="EZJ2404" s="14"/>
      <c r="EZK2404" s="14"/>
      <c r="EZL2404" s="14"/>
      <c r="EZM2404" s="14"/>
      <c r="EZN2404" s="14"/>
      <c r="EZO2404" s="14"/>
      <c r="EZP2404" s="14"/>
      <c r="EZQ2404" s="14"/>
      <c r="EZR2404" s="14"/>
      <c r="EZS2404" s="14"/>
      <c r="EZT2404" s="14"/>
      <c r="EZU2404" s="14"/>
      <c r="EZV2404" s="14"/>
      <c r="EZW2404" s="14"/>
      <c r="EZX2404" s="14"/>
      <c r="EZY2404" s="14"/>
      <c r="EZZ2404" s="14"/>
      <c r="FAA2404" s="14"/>
      <c r="FAB2404" s="14"/>
      <c r="FAC2404" s="14"/>
      <c r="FAD2404" s="14"/>
      <c r="FAE2404" s="14"/>
      <c r="FAF2404" s="14"/>
      <c r="FAG2404" s="14"/>
      <c r="FAH2404" s="14"/>
      <c r="FAI2404" s="14"/>
      <c r="FAJ2404" s="14"/>
      <c r="FAK2404" s="14"/>
      <c r="FAL2404" s="14"/>
      <c r="FAM2404" s="14"/>
      <c r="FAN2404" s="14"/>
      <c r="FAO2404" s="14"/>
      <c r="FAP2404" s="14"/>
      <c r="FAQ2404" s="14"/>
      <c r="FAR2404" s="14"/>
      <c r="FAS2404" s="14"/>
      <c r="FAT2404" s="14"/>
      <c r="FAU2404" s="14"/>
      <c r="FAV2404" s="14"/>
      <c r="FAW2404" s="14"/>
      <c r="FAX2404" s="14"/>
      <c r="FAY2404" s="14"/>
      <c r="FAZ2404" s="14"/>
      <c r="FBA2404" s="14"/>
      <c r="FBB2404" s="14"/>
      <c r="FBC2404" s="14"/>
      <c r="FBD2404" s="14"/>
      <c r="FBE2404" s="14"/>
      <c r="FBF2404" s="14"/>
      <c r="FBG2404" s="14"/>
      <c r="FBH2404" s="14"/>
      <c r="FBI2404" s="14"/>
      <c r="FBJ2404" s="14"/>
      <c r="FBK2404" s="14"/>
      <c r="FBL2404" s="14"/>
      <c r="FBM2404" s="14"/>
      <c r="FBN2404" s="14"/>
      <c r="FBO2404" s="14"/>
      <c r="FBP2404" s="14"/>
      <c r="FBQ2404" s="14"/>
      <c r="FBR2404" s="14"/>
      <c r="FBS2404" s="14"/>
      <c r="FBT2404" s="14"/>
      <c r="FBU2404" s="14"/>
      <c r="FBV2404" s="14"/>
      <c r="FBW2404" s="14"/>
      <c r="FBX2404" s="14"/>
      <c r="FBY2404" s="14"/>
      <c r="FBZ2404" s="14"/>
      <c r="FCA2404" s="14"/>
      <c r="FCB2404" s="14"/>
      <c r="FCC2404" s="14"/>
      <c r="FCD2404" s="14"/>
      <c r="FCE2404" s="14"/>
      <c r="FCF2404" s="14"/>
      <c r="FCG2404" s="14"/>
      <c r="FCH2404" s="14"/>
      <c r="FCI2404" s="14"/>
      <c r="FCJ2404" s="14"/>
      <c r="FCK2404" s="14"/>
      <c r="FCL2404" s="14"/>
      <c r="FCM2404" s="14"/>
      <c r="FCN2404" s="14"/>
      <c r="FCO2404" s="14"/>
      <c r="FCP2404" s="14"/>
      <c r="FCQ2404" s="14"/>
      <c r="FCR2404" s="14"/>
      <c r="FCS2404" s="14"/>
      <c r="FCT2404" s="14"/>
      <c r="FCU2404" s="14"/>
      <c r="FCV2404" s="14"/>
      <c r="FCW2404" s="14"/>
      <c r="FCX2404" s="14"/>
      <c r="FCY2404" s="14"/>
      <c r="FCZ2404" s="14"/>
      <c r="FDA2404" s="14"/>
      <c r="FDB2404" s="14"/>
      <c r="FDC2404" s="14"/>
      <c r="FDD2404" s="14"/>
      <c r="FDE2404" s="14"/>
      <c r="FDF2404" s="14"/>
      <c r="FDG2404" s="14"/>
      <c r="FDH2404" s="14"/>
      <c r="FDI2404" s="14"/>
      <c r="FDJ2404" s="14"/>
      <c r="FDK2404" s="14"/>
      <c r="FDL2404" s="14"/>
      <c r="FDM2404" s="14"/>
      <c r="FDN2404" s="14"/>
      <c r="FDO2404" s="14"/>
      <c r="FDP2404" s="14"/>
      <c r="FDQ2404" s="14"/>
      <c r="FDR2404" s="14"/>
      <c r="FDS2404" s="14"/>
      <c r="FDT2404" s="14"/>
      <c r="FDU2404" s="14"/>
      <c r="FDV2404" s="14"/>
      <c r="FDW2404" s="14"/>
      <c r="FDX2404" s="14"/>
      <c r="FDY2404" s="14"/>
      <c r="FDZ2404" s="14"/>
      <c r="FEA2404" s="14"/>
      <c r="FEB2404" s="14"/>
      <c r="FEC2404" s="14"/>
      <c r="FED2404" s="14"/>
      <c r="FEE2404" s="14"/>
      <c r="FEF2404" s="14"/>
      <c r="FEG2404" s="14"/>
      <c r="FEH2404" s="14"/>
      <c r="FEI2404" s="14"/>
      <c r="FEJ2404" s="14"/>
      <c r="FEK2404" s="14"/>
      <c r="FEL2404" s="14"/>
      <c r="FEM2404" s="14"/>
      <c r="FEN2404" s="14"/>
      <c r="FEO2404" s="14"/>
      <c r="FEP2404" s="14"/>
      <c r="FEQ2404" s="14"/>
      <c r="FER2404" s="14"/>
      <c r="FES2404" s="14"/>
      <c r="FET2404" s="14"/>
      <c r="FEU2404" s="14"/>
      <c r="FEV2404" s="14"/>
      <c r="FEW2404" s="14"/>
      <c r="FEX2404" s="14"/>
      <c r="FEY2404" s="14"/>
      <c r="FEZ2404" s="14"/>
      <c r="FFA2404" s="14"/>
      <c r="FFB2404" s="14"/>
      <c r="FFC2404" s="14"/>
      <c r="FFD2404" s="14"/>
      <c r="FFE2404" s="14"/>
      <c r="FFF2404" s="14"/>
      <c r="FFG2404" s="14"/>
      <c r="FFH2404" s="14"/>
      <c r="FFI2404" s="14"/>
      <c r="FFJ2404" s="14"/>
      <c r="FFK2404" s="14"/>
      <c r="FFL2404" s="14"/>
      <c r="FFM2404" s="14"/>
      <c r="FFN2404" s="14"/>
      <c r="FFO2404" s="14"/>
      <c r="FFP2404" s="14"/>
      <c r="FFQ2404" s="14"/>
      <c r="FFR2404" s="14"/>
      <c r="FFS2404" s="14"/>
      <c r="FFT2404" s="14"/>
      <c r="FFU2404" s="14"/>
      <c r="FFV2404" s="14"/>
      <c r="FFW2404" s="14"/>
      <c r="FFX2404" s="14"/>
      <c r="FFY2404" s="14"/>
      <c r="FFZ2404" s="14"/>
      <c r="FGA2404" s="14"/>
      <c r="FGB2404" s="14"/>
      <c r="FGC2404" s="14"/>
      <c r="FGD2404" s="14"/>
      <c r="FGE2404" s="14"/>
      <c r="FGF2404" s="14"/>
      <c r="FGG2404" s="14"/>
      <c r="FGH2404" s="14"/>
      <c r="FGI2404" s="14"/>
      <c r="FGJ2404" s="14"/>
      <c r="FGK2404" s="14"/>
      <c r="FGL2404" s="14"/>
      <c r="FGM2404" s="14"/>
      <c r="FGN2404" s="14"/>
      <c r="FGO2404" s="14"/>
      <c r="FGP2404" s="14"/>
      <c r="FGQ2404" s="14"/>
      <c r="FGR2404" s="14"/>
      <c r="FGS2404" s="14"/>
      <c r="FGT2404" s="14"/>
      <c r="FGU2404" s="14"/>
      <c r="FGV2404" s="14"/>
      <c r="FGW2404" s="14"/>
      <c r="FGX2404" s="14"/>
      <c r="FGY2404" s="14"/>
      <c r="FGZ2404" s="14"/>
      <c r="FHA2404" s="14"/>
      <c r="FHB2404" s="14"/>
      <c r="FHC2404" s="14"/>
      <c r="FHD2404" s="14"/>
      <c r="FHE2404" s="14"/>
      <c r="FHF2404" s="14"/>
      <c r="FHG2404" s="14"/>
      <c r="FHH2404" s="14"/>
      <c r="FHI2404" s="14"/>
      <c r="FHJ2404" s="14"/>
      <c r="FHK2404" s="14"/>
      <c r="FHL2404" s="14"/>
      <c r="FHM2404" s="14"/>
      <c r="FHN2404" s="14"/>
      <c r="FHO2404" s="14"/>
      <c r="FHP2404" s="14"/>
      <c r="FHQ2404" s="14"/>
      <c r="FHR2404" s="14"/>
      <c r="FHS2404" s="14"/>
      <c r="FHT2404" s="14"/>
      <c r="FHU2404" s="14"/>
      <c r="FHV2404" s="14"/>
      <c r="FHW2404" s="14"/>
      <c r="FHX2404" s="14"/>
      <c r="FHY2404" s="14"/>
      <c r="FHZ2404" s="14"/>
      <c r="FIA2404" s="14"/>
      <c r="FIB2404" s="14"/>
      <c r="FIC2404" s="14"/>
      <c r="FID2404" s="14"/>
      <c r="FIE2404" s="14"/>
      <c r="FIF2404" s="14"/>
      <c r="FIG2404" s="14"/>
      <c r="FIH2404" s="14"/>
      <c r="FII2404" s="14"/>
      <c r="FIJ2404" s="14"/>
      <c r="FIK2404" s="14"/>
      <c r="FIL2404" s="14"/>
      <c r="FIM2404" s="14"/>
      <c r="FIN2404" s="14"/>
      <c r="FIO2404" s="14"/>
      <c r="FIP2404" s="14"/>
      <c r="FIQ2404" s="14"/>
      <c r="FIR2404" s="14"/>
      <c r="FIS2404" s="14"/>
      <c r="FIT2404" s="14"/>
      <c r="FIU2404" s="14"/>
      <c r="FIV2404" s="14"/>
      <c r="FIW2404" s="14"/>
      <c r="FIX2404" s="14"/>
      <c r="FIY2404" s="14"/>
      <c r="FIZ2404" s="14"/>
      <c r="FJA2404" s="14"/>
      <c r="FJB2404" s="14"/>
      <c r="FJC2404" s="14"/>
      <c r="FJD2404" s="14"/>
      <c r="FJE2404" s="14"/>
      <c r="FJF2404" s="14"/>
      <c r="FJG2404" s="14"/>
      <c r="FJH2404" s="14"/>
      <c r="FJI2404" s="14"/>
      <c r="FJJ2404" s="14"/>
      <c r="FJK2404" s="14"/>
      <c r="FJL2404" s="14"/>
      <c r="FJM2404" s="14"/>
      <c r="FJN2404" s="14"/>
      <c r="FJO2404" s="14"/>
      <c r="FJP2404" s="14"/>
      <c r="FJQ2404" s="14"/>
      <c r="FJR2404" s="14"/>
      <c r="FJS2404" s="14"/>
      <c r="FJT2404" s="14"/>
      <c r="FJU2404" s="14"/>
      <c r="FJV2404" s="14"/>
      <c r="FJW2404" s="14"/>
      <c r="FJX2404" s="14"/>
      <c r="FJY2404" s="14"/>
      <c r="FJZ2404" s="14"/>
      <c r="FKA2404" s="14"/>
      <c r="FKB2404" s="14"/>
      <c r="FKC2404" s="14"/>
      <c r="FKD2404" s="14"/>
      <c r="FKE2404" s="14"/>
      <c r="FKF2404" s="14"/>
      <c r="FKG2404" s="14"/>
      <c r="FKH2404" s="14"/>
      <c r="FKI2404" s="14"/>
      <c r="FKJ2404" s="14"/>
      <c r="FKK2404" s="14"/>
      <c r="FKL2404" s="14"/>
      <c r="FKM2404" s="14"/>
      <c r="FKN2404" s="14"/>
      <c r="FKO2404" s="14"/>
      <c r="FKP2404" s="14"/>
      <c r="FKQ2404" s="14"/>
      <c r="FKR2404" s="14"/>
      <c r="FKS2404" s="14"/>
      <c r="FKT2404" s="14"/>
      <c r="FKU2404" s="14"/>
      <c r="FKV2404" s="14"/>
      <c r="FKW2404" s="14"/>
      <c r="FKX2404" s="14"/>
      <c r="FKY2404" s="14"/>
      <c r="FKZ2404" s="14"/>
      <c r="FLA2404" s="14"/>
      <c r="FLB2404" s="14"/>
      <c r="FLC2404" s="14"/>
      <c r="FLD2404" s="14"/>
      <c r="FLE2404" s="14"/>
      <c r="FLF2404" s="14"/>
      <c r="FLG2404" s="14"/>
      <c r="FLH2404" s="14"/>
      <c r="FLI2404" s="14"/>
      <c r="FLJ2404" s="14"/>
      <c r="FLK2404" s="14"/>
      <c r="FLL2404" s="14"/>
      <c r="FLM2404" s="14"/>
      <c r="FLN2404" s="14"/>
      <c r="FLO2404" s="14"/>
      <c r="FLP2404" s="14"/>
      <c r="FLQ2404" s="14"/>
      <c r="FLR2404" s="14"/>
      <c r="FLS2404" s="14"/>
      <c r="FLT2404" s="14"/>
      <c r="FLU2404" s="14"/>
      <c r="FLV2404" s="14"/>
      <c r="FLW2404" s="14"/>
      <c r="FLX2404" s="14"/>
      <c r="FLY2404" s="14"/>
      <c r="FLZ2404" s="14"/>
      <c r="FMA2404" s="14"/>
      <c r="FMB2404" s="14"/>
      <c r="FMC2404" s="14"/>
      <c r="FMD2404" s="14"/>
      <c r="FME2404" s="14"/>
      <c r="FMF2404" s="14"/>
      <c r="FMG2404" s="14"/>
      <c r="FMH2404" s="14"/>
      <c r="FMI2404" s="14"/>
      <c r="FMJ2404" s="14"/>
      <c r="FMK2404" s="14"/>
      <c r="FML2404" s="14"/>
      <c r="FMM2404" s="14"/>
      <c r="FMN2404" s="14"/>
      <c r="FMO2404" s="14"/>
      <c r="FMP2404" s="14"/>
      <c r="FMQ2404" s="14"/>
      <c r="FMR2404" s="14"/>
      <c r="FMS2404" s="14"/>
      <c r="FMT2404" s="14"/>
      <c r="FMU2404" s="14"/>
      <c r="FMV2404" s="14"/>
      <c r="FMW2404" s="14"/>
      <c r="FMX2404" s="14"/>
      <c r="FMY2404" s="14"/>
      <c r="FMZ2404" s="14"/>
      <c r="FNA2404" s="14"/>
      <c r="FNB2404" s="14"/>
      <c r="FNC2404" s="14"/>
      <c r="FND2404" s="14"/>
      <c r="FNE2404" s="14"/>
      <c r="FNF2404" s="14"/>
      <c r="FNG2404" s="14"/>
      <c r="FNH2404" s="14"/>
      <c r="FNI2404" s="14"/>
      <c r="FNJ2404" s="14"/>
      <c r="FNK2404" s="14"/>
      <c r="FNL2404" s="14"/>
      <c r="FNM2404" s="14"/>
      <c r="FNN2404" s="14"/>
      <c r="FNO2404" s="14"/>
      <c r="FNP2404" s="14"/>
      <c r="FNQ2404" s="14"/>
      <c r="FNR2404" s="14"/>
      <c r="FNS2404" s="14"/>
      <c r="FNT2404" s="14"/>
      <c r="FNU2404" s="14"/>
      <c r="FNV2404" s="14"/>
      <c r="FNW2404" s="14"/>
      <c r="FNX2404" s="14"/>
      <c r="FNY2404" s="14"/>
      <c r="FNZ2404" s="14"/>
      <c r="FOA2404" s="14"/>
      <c r="FOB2404" s="14"/>
      <c r="FOC2404" s="14"/>
      <c r="FOD2404" s="14"/>
      <c r="FOE2404" s="14"/>
      <c r="FOF2404" s="14"/>
      <c r="FOG2404" s="14"/>
      <c r="FOH2404" s="14"/>
      <c r="FOI2404" s="14"/>
      <c r="FOJ2404" s="14"/>
      <c r="FOK2404" s="14"/>
      <c r="FOL2404" s="14"/>
      <c r="FOM2404" s="14"/>
      <c r="FON2404" s="14"/>
      <c r="FOO2404" s="14"/>
      <c r="FOP2404" s="14"/>
      <c r="FOQ2404" s="14"/>
      <c r="FOR2404" s="14"/>
      <c r="FOS2404" s="14"/>
      <c r="FOT2404" s="14"/>
      <c r="FOU2404" s="14"/>
      <c r="FOV2404" s="14"/>
      <c r="FOW2404" s="14"/>
      <c r="FOX2404" s="14"/>
      <c r="FOY2404" s="14"/>
      <c r="FOZ2404" s="14"/>
      <c r="FPA2404" s="14"/>
      <c r="FPB2404" s="14"/>
      <c r="FPC2404" s="14"/>
      <c r="FPD2404" s="14"/>
      <c r="FPE2404" s="14"/>
      <c r="FPF2404" s="14"/>
      <c r="FPG2404" s="14"/>
      <c r="FPH2404" s="14"/>
      <c r="FPI2404" s="14"/>
      <c r="FPJ2404" s="14"/>
      <c r="FPK2404" s="14"/>
      <c r="FPL2404" s="14"/>
      <c r="FPM2404" s="14"/>
      <c r="FPN2404" s="14"/>
      <c r="FPO2404" s="14"/>
      <c r="FPP2404" s="14"/>
      <c r="FPQ2404" s="14"/>
      <c r="FPR2404" s="14"/>
      <c r="FPS2404" s="14"/>
      <c r="FPT2404" s="14"/>
      <c r="FPU2404" s="14"/>
      <c r="FPV2404" s="14"/>
      <c r="FPW2404" s="14"/>
      <c r="FPX2404" s="14"/>
      <c r="FPY2404" s="14"/>
      <c r="FPZ2404" s="14"/>
      <c r="FQA2404" s="14"/>
      <c r="FQB2404" s="14"/>
      <c r="FQC2404" s="14"/>
      <c r="FQD2404" s="14"/>
      <c r="FQE2404" s="14"/>
      <c r="FQF2404" s="14"/>
      <c r="FQG2404" s="14"/>
      <c r="FQH2404" s="14"/>
      <c r="FQI2404" s="14"/>
      <c r="FQJ2404" s="14"/>
      <c r="FQK2404" s="14"/>
      <c r="FQL2404" s="14"/>
      <c r="FQM2404" s="14"/>
      <c r="FQN2404" s="14"/>
      <c r="FQO2404" s="14"/>
      <c r="FQP2404" s="14"/>
      <c r="FQQ2404" s="14"/>
      <c r="FQR2404" s="14"/>
      <c r="FQS2404" s="14"/>
      <c r="FQT2404" s="14"/>
      <c r="FQU2404" s="14"/>
      <c r="FQV2404" s="14"/>
      <c r="FQW2404" s="14"/>
      <c r="FQX2404" s="14"/>
      <c r="FQY2404" s="14"/>
      <c r="FQZ2404" s="14"/>
      <c r="FRA2404" s="14"/>
      <c r="FRB2404" s="14"/>
      <c r="FRC2404" s="14"/>
      <c r="FRD2404" s="14"/>
      <c r="FRE2404" s="14"/>
      <c r="FRF2404" s="14"/>
      <c r="FRG2404" s="14"/>
      <c r="FRH2404" s="14"/>
      <c r="FRI2404" s="14"/>
      <c r="FRJ2404" s="14"/>
      <c r="FRK2404" s="14"/>
      <c r="FRL2404" s="14"/>
      <c r="FRM2404" s="14"/>
      <c r="FRN2404" s="14"/>
      <c r="FRO2404" s="14"/>
      <c r="FRP2404" s="14"/>
      <c r="FRQ2404" s="14"/>
      <c r="FRR2404" s="14"/>
      <c r="FRS2404" s="14"/>
      <c r="FRT2404" s="14"/>
      <c r="FRU2404" s="14"/>
      <c r="FRV2404" s="14"/>
      <c r="FRW2404" s="14"/>
      <c r="FRX2404" s="14"/>
      <c r="FRY2404" s="14"/>
      <c r="FRZ2404" s="14"/>
      <c r="FSA2404" s="14"/>
      <c r="FSB2404" s="14"/>
      <c r="FSC2404" s="14"/>
      <c r="FSD2404" s="14"/>
      <c r="FSE2404" s="14"/>
      <c r="FSF2404" s="14"/>
      <c r="FSG2404" s="14"/>
      <c r="FSH2404" s="14"/>
      <c r="FSI2404" s="14"/>
      <c r="FSJ2404" s="14"/>
      <c r="FSK2404" s="14"/>
      <c r="FSL2404" s="14"/>
      <c r="FSM2404" s="14"/>
      <c r="FSN2404" s="14"/>
      <c r="FSO2404" s="14"/>
      <c r="FSP2404" s="14"/>
      <c r="FSQ2404" s="14"/>
      <c r="FSR2404" s="14"/>
      <c r="FSS2404" s="14"/>
      <c r="FST2404" s="14"/>
      <c r="FSU2404" s="14"/>
      <c r="FSV2404" s="14"/>
      <c r="FSW2404" s="14"/>
      <c r="FSX2404" s="14"/>
      <c r="FSY2404" s="14"/>
      <c r="FSZ2404" s="14"/>
      <c r="FTA2404" s="14"/>
      <c r="FTB2404" s="14"/>
      <c r="FTC2404" s="14"/>
      <c r="FTD2404" s="14"/>
      <c r="FTE2404" s="14"/>
      <c r="FTF2404" s="14"/>
      <c r="FTG2404" s="14"/>
      <c r="FTH2404" s="14"/>
      <c r="FTI2404" s="14"/>
      <c r="FTJ2404" s="14"/>
      <c r="FTK2404" s="14"/>
      <c r="FTL2404" s="14"/>
      <c r="FTM2404" s="14"/>
      <c r="FTN2404" s="14"/>
      <c r="FTO2404" s="14"/>
      <c r="FTP2404" s="14"/>
      <c r="FTQ2404" s="14"/>
      <c r="FTR2404" s="14"/>
      <c r="FTS2404" s="14"/>
      <c r="FTT2404" s="14"/>
      <c r="FTU2404" s="14"/>
      <c r="FTV2404" s="14"/>
      <c r="FTW2404" s="14"/>
      <c r="FTX2404" s="14"/>
      <c r="FTY2404" s="14"/>
      <c r="FTZ2404" s="14"/>
      <c r="FUA2404" s="14"/>
      <c r="FUB2404" s="14"/>
      <c r="FUC2404" s="14"/>
      <c r="FUD2404" s="14"/>
      <c r="FUE2404" s="14"/>
      <c r="FUF2404" s="14"/>
      <c r="FUG2404" s="14"/>
      <c r="FUH2404" s="14"/>
      <c r="FUI2404" s="14"/>
      <c r="FUJ2404" s="14"/>
      <c r="FUK2404" s="14"/>
      <c r="FUL2404" s="14"/>
      <c r="FUM2404" s="14"/>
      <c r="FUN2404" s="14"/>
      <c r="FUO2404" s="14"/>
      <c r="FUP2404" s="14"/>
      <c r="FUQ2404" s="14"/>
      <c r="FUR2404" s="14"/>
      <c r="FUS2404" s="14"/>
      <c r="FUT2404" s="14"/>
      <c r="FUU2404" s="14"/>
      <c r="FUV2404" s="14"/>
      <c r="FUW2404" s="14"/>
      <c r="FUX2404" s="14"/>
      <c r="FUY2404" s="14"/>
      <c r="FUZ2404" s="14"/>
      <c r="FVA2404" s="14"/>
      <c r="FVB2404" s="14"/>
      <c r="FVC2404" s="14"/>
      <c r="FVD2404" s="14"/>
      <c r="FVE2404" s="14"/>
      <c r="FVF2404" s="14"/>
      <c r="FVG2404" s="14"/>
      <c r="FVH2404" s="14"/>
      <c r="FVI2404" s="14"/>
      <c r="FVJ2404" s="14"/>
      <c r="FVK2404" s="14"/>
      <c r="FVL2404" s="14"/>
      <c r="FVM2404" s="14"/>
      <c r="FVN2404" s="14"/>
      <c r="FVO2404" s="14"/>
      <c r="FVP2404" s="14"/>
      <c r="FVQ2404" s="14"/>
      <c r="FVR2404" s="14"/>
      <c r="FVS2404" s="14"/>
      <c r="FVT2404" s="14"/>
      <c r="FVU2404" s="14"/>
      <c r="FVV2404" s="14"/>
      <c r="FVW2404" s="14"/>
      <c r="FVX2404" s="14"/>
      <c r="FVY2404" s="14"/>
      <c r="FVZ2404" s="14"/>
      <c r="FWA2404" s="14"/>
      <c r="FWB2404" s="14"/>
      <c r="FWC2404" s="14"/>
      <c r="FWD2404" s="14"/>
      <c r="FWE2404" s="14"/>
      <c r="FWF2404" s="14"/>
      <c r="FWG2404" s="14"/>
      <c r="FWH2404" s="14"/>
      <c r="FWI2404" s="14"/>
      <c r="FWJ2404" s="14"/>
      <c r="FWK2404" s="14"/>
      <c r="FWL2404" s="14"/>
      <c r="FWM2404" s="14"/>
      <c r="FWN2404" s="14"/>
      <c r="FWO2404" s="14"/>
      <c r="FWP2404" s="14"/>
      <c r="FWQ2404" s="14"/>
      <c r="FWR2404" s="14"/>
      <c r="FWS2404" s="14"/>
      <c r="FWT2404" s="14"/>
      <c r="FWU2404" s="14"/>
      <c r="FWV2404" s="14"/>
      <c r="FWW2404" s="14"/>
      <c r="FWX2404" s="14"/>
      <c r="FWY2404" s="14"/>
      <c r="FWZ2404" s="14"/>
      <c r="FXA2404" s="14"/>
      <c r="FXB2404" s="14"/>
      <c r="FXC2404" s="14"/>
      <c r="FXD2404" s="14"/>
      <c r="FXE2404" s="14"/>
      <c r="FXF2404" s="14"/>
      <c r="FXG2404" s="14"/>
      <c r="FXH2404" s="14"/>
      <c r="FXI2404" s="14"/>
      <c r="FXJ2404" s="14"/>
      <c r="FXK2404" s="14"/>
      <c r="FXL2404" s="14"/>
      <c r="FXM2404" s="14"/>
      <c r="FXN2404" s="14"/>
      <c r="FXO2404" s="14"/>
      <c r="FXP2404" s="14"/>
      <c r="FXQ2404" s="14"/>
      <c r="FXR2404" s="14"/>
      <c r="FXS2404" s="14"/>
      <c r="FXT2404" s="14"/>
      <c r="FXU2404" s="14"/>
      <c r="FXV2404" s="14"/>
      <c r="FXW2404" s="14"/>
      <c r="FXX2404" s="14"/>
      <c r="FXY2404" s="14"/>
      <c r="FXZ2404" s="14"/>
      <c r="FYA2404" s="14"/>
      <c r="FYB2404" s="14"/>
      <c r="FYC2404" s="14"/>
      <c r="FYD2404" s="14"/>
      <c r="FYE2404" s="14"/>
      <c r="FYF2404" s="14"/>
      <c r="FYG2404" s="14"/>
      <c r="FYH2404" s="14"/>
      <c r="FYI2404" s="14"/>
      <c r="FYJ2404" s="14"/>
      <c r="FYK2404" s="14"/>
      <c r="FYL2404" s="14"/>
      <c r="FYM2404" s="14"/>
      <c r="FYN2404" s="14"/>
      <c r="FYO2404" s="14"/>
      <c r="FYP2404" s="14"/>
      <c r="FYQ2404" s="14"/>
      <c r="FYR2404" s="14"/>
      <c r="FYS2404" s="14"/>
      <c r="FYT2404" s="14"/>
      <c r="FYU2404" s="14"/>
      <c r="FYV2404" s="14"/>
      <c r="FYW2404" s="14"/>
      <c r="FYX2404" s="14"/>
      <c r="FYY2404" s="14"/>
      <c r="FYZ2404" s="14"/>
      <c r="FZA2404" s="14"/>
      <c r="FZB2404" s="14"/>
      <c r="FZC2404" s="14"/>
      <c r="FZD2404" s="14"/>
      <c r="FZE2404" s="14"/>
      <c r="FZF2404" s="14"/>
      <c r="FZG2404" s="14"/>
      <c r="FZH2404" s="14"/>
      <c r="FZI2404" s="14"/>
      <c r="FZJ2404" s="14"/>
      <c r="FZK2404" s="14"/>
      <c r="FZL2404" s="14"/>
      <c r="FZM2404" s="14"/>
      <c r="FZN2404" s="14"/>
      <c r="FZO2404" s="14"/>
      <c r="FZP2404" s="14"/>
      <c r="FZQ2404" s="14"/>
      <c r="FZR2404" s="14"/>
      <c r="FZS2404" s="14"/>
      <c r="FZT2404" s="14"/>
      <c r="FZU2404" s="14"/>
      <c r="FZV2404" s="14"/>
      <c r="FZW2404" s="14"/>
      <c r="FZX2404" s="14"/>
      <c r="FZY2404" s="14"/>
      <c r="FZZ2404" s="14"/>
      <c r="GAA2404" s="14"/>
      <c r="GAB2404" s="14"/>
      <c r="GAC2404" s="14"/>
      <c r="GAD2404" s="14"/>
      <c r="GAE2404" s="14"/>
      <c r="GAF2404" s="14"/>
      <c r="GAG2404" s="14"/>
      <c r="GAH2404" s="14"/>
      <c r="GAI2404" s="14"/>
      <c r="GAJ2404" s="14"/>
      <c r="GAK2404" s="14"/>
      <c r="GAL2404" s="14"/>
      <c r="GAM2404" s="14"/>
      <c r="GAN2404" s="14"/>
      <c r="GAO2404" s="14"/>
      <c r="GAP2404" s="14"/>
      <c r="GAQ2404" s="14"/>
      <c r="GAR2404" s="14"/>
      <c r="GAS2404" s="14"/>
      <c r="GAT2404" s="14"/>
      <c r="GAU2404" s="14"/>
      <c r="GAV2404" s="14"/>
      <c r="GAW2404" s="14"/>
      <c r="GAX2404" s="14"/>
      <c r="GAY2404" s="14"/>
      <c r="GAZ2404" s="14"/>
      <c r="GBA2404" s="14"/>
      <c r="GBB2404" s="14"/>
      <c r="GBC2404" s="14"/>
      <c r="GBD2404" s="14"/>
      <c r="GBE2404" s="14"/>
      <c r="GBF2404" s="14"/>
      <c r="GBG2404" s="14"/>
      <c r="GBH2404" s="14"/>
      <c r="GBI2404" s="14"/>
      <c r="GBJ2404" s="14"/>
      <c r="GBK2404" s="14"/>
      <c r="GBL2404" s="14"/>
      <c r="GBM2404" s="14"/>
      <c r="GBN2404" s="14"/>
      <c r="GBO2404" s="14"/>
      <c r="GBP2404" s="14"/>
      <c r="GBQ2404" s="14"/>
      <c r="GBR2404" s="14"/>
      <c r="GBS2404" s="14"/>
      <c r="GBT2404" s="14"/>
      <c r="GBU2404" s="14"/>
      <c r="GBV2404" s="14"/>
      <c r="GBW2404" s="14"/>
      <c r="GBX2404" s="14"/>
      <c r="GBY2404" s="14"/>
      <c r="GBZ2404" s="14"/>
      <c r="GCA2404" s="14"/>
      <c r="GCB2404" s="14"/>
      <c r="GCC2404" s="14"/>
      <c r="GCD2404" s="14"/>
      <c r="GCE2404" s="14"/>
      <c r="GCF2404" s="14"/>
      <c r="GCG2404" s="14"/>
      <c r="GCH2404" s="14"/>
      <c r="GCI2404" s="14"/>
      <c r="GCJ2404" s="14"/>
      <c r="GCK2404" s="14"/>
      <c r="GCL2404" s="14"/>
      <c r="GCM2404" s="14"/>
      <c r="GCN2404" s="14"/>
      <c r="GCO2404" s="14"/>
      <c r="GCP2404" s="14"/>
      <c r="GCQ2404" s="14"/>
      <c r="GCR2404" s="14"/>
      <c r="GCS2404" s="14"/>
      <c r="GCT2404" s="14"/>
      <c r="GCU2404" s="14"/>
      <c r="GCV2404" s="14"/>
      <c r="GCW2404" s="14"/>
      <c r="GCX2404" s="14"/>
      <c r="GCY2404" s="14"/>
      <c r="GCZ2404" s="14"/>
      <c r="GDA2404" s="14"/>
      <c r="GDB2404" s="14"/>
      <c r="GDC2404" s="14"/>
      <c r="GDD2404" s="14"/>
      <c r="GDE2404" s="14"/>
      <c r="GDF2404" s="14"/>
      <c r="GDG2404" s="14"/>
      <c r="GDH2404" s="14"/>
      <c r="GDI2404" s="14"/>
      <c r="GDJ2404" s="14"/>
      <c r="GDK2404" s="14"/>
      <c r="GDL2404" s="14"/>
      <c r="GDM2404" s="14"/>
      <c r="GDN2404" s="14"/>
      <c r="GDO2404" s="14"/>
      <c r="GDP2404" s="14"/>
      <c r="GDQ2404" s="14"/>
      <c r="GDR2404" s="14"/>
      <c r="GDS2404" s="14"/>
      <c r="GDT2404" s="14"/>
      <c r="GDU2404" s="14"/>
      <c r="GDV2404" s="14"/>
      <c r="GDW2404" s="14"/>
      <c r="GDX2404" s="14"/>
      <c r="GDY2404" s="14"/>
      <c r="GDZ2404" s="14"/>
      <c r="GEA2404" s="14"/>
      <c r="GEB2404" s="14"/>
      <c r="GEC2404" s="14"/>
      <c r="GED2404" s="14"/>
      <c r="GEE2404" s="14"/>
      <c r="GEF2404" s="14"/>
      <c r="GEG2404" s="14"/>
      <c r="GEH2404" s="14"/>
      <c r="GEI2404" s="14"/>
      <c r="GEJ2404" s="14"/>
      <c r="GEK2404" s="14"/>
      <c r="GEL2404" s="14"/>
      <c r="GEM2404" s="14"/>
      <c r="GEN2404" s="14"/>
      <c r="GEO2404" s="14"/>
      <c r="GEP2404" s="14"/>
      <c r="GEQ2404" s="14"/>
      <c r="GER2404" s="14"/>
      <c r="GES2404" s="14"/>
      <c r="GET2404" s="14"/>
      <c r="GEU2404" s="14"/>
      <c r="GEV2404" s="14"/>
      <c r="GEW2404" s="14"/>
      <c r="GEX2404" s="14"/>
      <c r="GEY2404" s="14"/>
      <c r="GEZ2404" s="14"/>
      <c r="GFA2404" s="14"/>
      <c r="GFB2404" s="14"/>
      <c r="GFC2404" s="14"/>
      <c r="GFD2404" s="14"/>
      <c r="GFE2404" s="14"/>
      <c r="GFF2404" s="14"/>
      <c r="GFG2404" s="14"/>
      <c r="GFH2404" s="14"/>
      <c r="GFI2404" s="14"/>
      <c r="GFJ2404" s="14"/>
      <c r="GFK2404" s="14"/>
      <c r="GFL2404" s="14"/>
      <c r="GFM2404" s="14"/>
      <c r="GFN2404" s="14"/>
      <c r="GFO2404" s="14"/>
      <c r="GFP2404" s="14"/>
      <c r="GFQ2404" s="14"/>
      <c r="GFR2404" s="14"/>
      <c r="GFS2404" s="14"/>
      <c r="GFT2404" s="14"/>
      <c r="GFU2404" s="14"/>
      <c r="GFV2404" s="14"/>
      <c r="GFW2404" s="14"/>
      <c r="GFX2404" s="14"/>
      <c r="GFY2404" s="14"/>
      <c r="GFZ2404" s="14"/>
      <c r="GGA2404" s="14"/>
      <c r="GGB2404" s="14"/>
      <c r="GGC2404" s="14"/>
      <c r="GGD2404" s="14"/>
      <c r="GGE2404" s="14"/>
      <c r="GGF2404" s="14"/>
      <c r="GGG2404" s="14"/>
      <c r="GGH2404" s="14"/>
      <c r="GGI2404" s="14"/>
      <c r="GGJ2404" s="14"/>
      <c r="GGK2404" s="14"/>
      <c r="GGL2404" s="14"/>
      <c r="GGM2404" s="14"/>
      <c r="GGN2404" s="14"/>
      <c r="GGO2404" s="14"/>
      <c r="GGP2404" s="14"/>
      <c r="GGQ2404" s="14"/>
      <c r="GGR2404" s="14"/>
      <c r="GGS2404" s="14"/>
      <c r="GGT2404" s="14"/>
      <c r="GGU2404" s="14"/>
      <c r="GGV2404" s="14"/>
      <c r="GGW2404" s="14"/>
      <c r="GGX2404" s="14"/>
      <c r="GGY2404" s="14"/>
      <c r="GGZ2404" s="14"/>
      <c r="GHA2404" s="14"/>
      <c r="GHB2404" s="14"/>
      <c r="GHC2404" s="14"/>
      <c r="GHD2404" s="14"/>
      <c r="GHE2404" s="14"/>
      <c r="GHF2404" s="14"/>
      <c r="GHG2404" s="14"/>
      <c r="GHH2404" s="14"/>
      <c r="GHI2404" s="14"/>
      <c r="GHJ2404" s="14"/>
      <c r="GHK2404" s="14"/>
      <c r="GHL2404" s="14"/>
      <c r="GHM2404" s="14"/>
      <c r="GHN2404" s="14"/>
      <c r="GHO2404" s="14"/>
      <c r="GHP2404" s="14"/>
      <c r="GHQ2404" s="14"/>
      <c r="GHR2404" s="14"/>
      <c r="GHS2404" s="14"/>
      <c r="GHT2404" s="14"/>
      <c r="GHU2404" s="14"/>
      <c r="GHV2404" s="14"/>
      <c r="GHW2404" s="14"/>
      <c r="GHX2404" s="14"/>
      <c r="GHY2404" s="14"/>
      <c r="GHZ2404" s="14"/>
      <c r="GIA2404" s="14"/>
      <c r="GIB2404" s="14"/>
      <c r="GIC2404" s="14"/>
      <c r="GID2404" s="14"/>
      <c r="GIE2404" s="14"/>
      <c r="GIF2404" s="14"/>
      <c r="GIG2404" s="14"/>
      <c r="GIH2404" s="14"/>
      <c r="GII2404" s="14"/>
      <c r="GIJ2404" s="14"/>
      <c r="GIK2404" s="14"/>
      <c r="GIL2404" s="14"/>
      <c r="GIM2404" s="14"/>
      <c r="GIN2404" s="14"/>
      <c r="GIO2404" s="14"/>
      <c r="GIP2404" s="14"/>
      <c r="GIQ2404" s="14"/>
      <c r="GIR2404" s="14"/>
      <c r="GIS2404" s="14"/>
      <c r="GIT2404" s="14"/>
      <c r="GIU2404" s="14"/>
      <c r="GIV2404" s="14"/>
      <c r="GIW2404" s="14"/>
      <c r="GIX2404" s="14"/>
      <c r="GIY2404" s="14"/>
      <c r="GIZ2404" s="14"/>
      <c r="GJA2404" s="14"/>
      <c r="GJB2404" s="14"/>
      <c r="GJC2404" s="14"/>
      <c r="GJD2404" s="14"/>
      <c r="GJE2404" s="14"/>
      <c r="GJF2404" s="14"/>
      <c r="GJG2404" s="14"/>
      <c r="GJH2404" s="14"/>
      <c r="GJI2404" s="14"/>
      <c r="GJJ2404" s="14"/>
      <c r="GJK2404" s="14"/>
      <c r="GJL2404" s="14"/>
      <c r="GJM2404" s="14"/>
      <c r="GJN2404" s="14"/>
      <c r="GJO2404" s="14"/>
      <c r="GJP2404" s="14"/>
      <c r="GJQ2404" s="14"/>
      <c r="GJR2404" s="14"/>
      <c r="GJS2404" s="14"/>
      <c r="GJT2404" s="14"/>
      <c r="GJU2404" s="14"/>
      <c r="GJV2404" s="14"/>
      <c r="GJW2404" s="14"/>
      <c r="GJX2404" s="14"/>
      <c r="GJY2404" s="14"/>
      <c r="GJZ2404" s="14"/>
      <c r="GKA2404" s="14"/>
      <c r="GKB2404" s="14"/>
      <c r="GKC2404" s="14"/>
      <c r="GKD2404" s="14"/>
      <c r="GKE2404" s="14"/>
      <c r="GKF2404" s="14"/>
      <c r="GKG2404" s="14"/>
      <c r="GKH2404" s="14"/>
      <c r="GKI2404" s="14"/>
      <c r="GKJ2404" s="14"/>
      <c r="GKK2404" s="14"/>
      <c r="GKL2404" s="14"/>
      <c r="GKM2404" s="14"/>
      <c r="GKN2404" s="14"/>
      <c r="GKO2404" s="14"/>
      <c r="GKP2404" s="14"/>
      <c r="GKQ2404" s="14"/>
      <c r="GKR2404" s="14"/>
      <c r="GKS2404" s="14"/>
      <c r="GKT2404" s="14"/>
      <c r="GKU2404" s="14"/>
      <c r="GKV2404" s="14"/>
      <c r="GKW2404" s="14"/>
      <c r="GKX2404" s="14"/>
      <c r="GKY2404" s="14"/>
      <c r="GKZ2404" s="14"/>
      <c r="GLA2404" s="14"/>
      <c r="GLB2404" s="14"/>
      <c r="GLC2404" s="14"/>
      <c r="GLD2404" s="14"/>
      <c r="GLE2404" s="14"/>
      <c r="GLF2404" s="14"/>
      <c r="GLG2404" s="14"/>
      <c r="GLH2404" s="14"/>
      <c r="GLI2404" s="14"/>
      <c r="GLJ2404" s="14"/>
      <c r="GLK2404" s="14"/>
      <c r="GLL2404" s="14"/>
      <c r="GLM2404" s="14"/>
      <c r="GLN2404" s="14"/>
      <c r="GLO2404" s="14"/>
      <c r="GLP2404" s="14"/>
      <c r="GLQ2404" s="14"/>
      <c r="GLR2404" s="14"/>
      <c r="GLS2404" s="14"/>
      <c r="GLT2404" s="14"/>
      <c r="GLU2404" s="14"/>
      <c r="GLV2404" s="14"/>
      <c r="GLW2404" s="14"/>
      <c r="GLX2404" s="14"/>
      <c r="GLY2404" s="14"/>
      <c r="GLZ2404" s="14"/>
      <c r="GMA2404" s="14"/>
      <c r="GMB2404" s="14"/>
      <c r="GMC2404" s="14"/>
      <c r="GMD2404" s="14"/>
      <c r="GME2404" s="14"/>
      <c r="GMF2404" s="14"/>
      <c r="GMG2404" s="14"/>
      <c r="GMH2404" s="14"/>
      <c r="GMI2404" s="14"/>
      <c r="GMJ2404" s="14"/>
      <c r="GMK2404" s="14"/>
      <c r="GML2404" s="14"/>
      <c r="GMM2404" s="14"/>
      <c r="GMN2404" s="14"/>
      <c r="GMO2404" s="14"/>
      <c r="GMP2404" s="14"/>
      <c r="GMQ2404" s="14"/>
      <c r="GMR2404" s="14"/>
      <c r="GMS2404" s="14"/>
      <c r="GMT2404" s="14"/>
      <c r="GMU2404" s="14"/>
      <c r="GMV2404" s="14"/>
      <c r="GMW2404" s="14"/>
      <c r="GMX2404" s="14"/>
      <c r="GMY2404" s="14"/>
      <c r="GMZ2404" s="14"/>
      <c r="GNA2404" s="14"/>
      <c r="GNB2404" s="14"/>
      <c r="GNC2404" s="14"/>
      <c r="GND2404" s="14"/>
      <c r="GNE2404" s="14"/>
      <c r="GNF2404" s="14"/>
      <c r="GNG2404" s="14"/>
      <c r="GNH2404" s="14"/>
      <c r="GNI2404" s="14"/>
      <c r="GNJ2404" s="14"/>
      <c r="GNK2404" s="14"/>
      <c r="GNL2404" s="14"/>
      <c r="GNM2404" s="14"/>
      <c r="GNN2404" s="14"/>
      <c r="GNO2404" s="14"/>
      <c r="GNP2404" s="14"/>
      <c r="GNQ2404" s="14"/>
      <c r="GNR2404" s="14"/>
      <c r="GNS2404" s="14"/>
      <c r="GNT2404" s="14"/>
      <c r="GNU2404" s="14"/>
      <c r="GNV2404" s="14"/>
      <c r="GNW2404" s="14"/>
      <c r="GNX2404" s="14"/>
      <c r="GNY2404" s="14"/>
      <c r="GNZ2404" s="14"/>
      <c r="GOA2404" s="14"/>
      <c r="GOB2404" s="14"/>
      <c r="GOC2404" s="14"/>
      <c r="GOD2404" s="14"/>
      <c r="GOE2404" s="14"/>
      <c r="GOF2404" s="14"/>
      <c r="GOG2404" s="14"/>
      <c r="GOH2404" s="14"/>
      <c r="GOI2404" s="14"/>
      <c r="GOJ2404" s="14"/>
      <c r="GOK2404" s="14"/>
      <c r="GOL2404" s="14"/>
      <c r="GOM2404" s="14"/>
      <c r="GON2404" s="14"/>
      <c r="GOO2404" s="14"/>
      <c r="GOP2404" s="14"/>
      <c r="GOQ2404" s="14"/>
      <c r="GOR2404" s="14"/>
      <c r="GOS2404" s="14"/>
      <c r="GOT2404" s="14"/>
      <c r="GOU2404" s="14"/>
      <c r="GOV2404" s="14"/>
      <c r="GOW2404" s="14"/>
      <c r="GOX2404" s="14"/>
      <c r="GOY2404" s="14"/>
      <c r="GOZ2404" s="14"/>
      <c r="GPA2404" s="14"/>
      <c r="GPB2404" s="14"/>
      <c r="GPC2404" s="14"/>
      <c r="GPD2404" s="14"/>
      <c r="GPE2404" s="14"/>
      <c r="GPF2404" s="14"/>
      <c r="GPG2404" s="14"/>
      <c r="GPH2404" s="14"/>
      <c r="GPI2404" s="14"/>
      <c r="GPJ2404" s="14"/>
      <c r="GPK2404" s="14"/>
      <c r="GPL2404" s="14"/>
      <c r="GPM2404" s="14"/>
      <c r="GPN2404" s="14"/>
      <c r="GPO2404" s="14"/>
      <c r="GPP2404" s="14"/>
      <c r="GPQ2404" s="14"/>
      <c r="GPR2404" s="14"/>
      <c r="GPS2404" s="14"/>
      <c r="GPT2404" s="14"/>
      <c r="GPU2404" s="14"/>
      <c r="GPV2404" s="14"/>
      <c r="GPW2404" s="14"/>
      <c r="GPX2404" s="14"/>
      <c r="GPY2404" s="14"/>
      <c r="GPZ2404" s="14"/>
      <c r="GQA2404" s="14"/>
      <c r="GQB2404" s="14"/>
      <c r="GQC2404" s="14"/>
      <c r="GQD2404" s="14"/>
      <c r="GQE2404" s="14"/>
      <c r="GQF2404" s="14"/>
      <c r="GQG2404" s="14"/>
      <c r="GQH2404" s="14"/>
      <c r="GQI2404" s="14"/>
      <c r="GQJ2404" s="14"/>
      <c r="GQK2404" s="14"/>
      <c r="GQL2404" s="14"/>
      <c r="GQM2404" s="14"/>
      <c r="GQN2404" s="14"/>
      <c r="GQO2404" s="14"/>
      <c r="GQP2404" s="14"/>
      <c r="GQQ2404" s="14"/>
      <c r="GQR2404" s="14"/>
      <c r="GQS2404" s="14"/>
      <c r="GQT2404" s="14"/>
      <c r="GQU2404" s="14"/>
      <c r="GQV2404" s="14"/>
      <c r="GQW2404" s="14"/>
      <c r="GQX2404" s="14"/>
      <c r="GQY2404" s="14"/>
      <c r="GQZ2404" s="14"/>
      <c r="GRA2404" s="14"/>
      <c r="GRB2404" s="14"/>
      <c r="GRC2404" s="14"/>
      <c r="GRD2404" s="14"/>
      <c r="GRE2404" s="14"/>
      <c r="GRF2404" s="14"/>
      <c r="GRG2404" s="14"/>
      <c r="GRH2404" s="14"/>
      <c r="GRI2404" s="14"/>
      <c r="GRJ2404" s="14"/>
      <c r="GRK2404" s="14"/>
      <c r="GRL2404" s="14"/>
      <c r="GRM2404" s="14"/>
      <c r="GRN2404" s="14"/>
      <c r="GRO2404" s="14"/>
      <c r="GRP2404" s="14"/>
      <c r="GRQ2404" s="14"/>
      <c r="GRR2404" s="14"/>
      <c r="GRS2404" s="14"/>
      <c r="GRT2404" s="14"/>
      <c r="GRU2404" s="14"/>
      <c r="GRV2404" s="14"/>
      <c r="GRW2404" s="14"/>
      <c r="GRX2404" s="14"/>
      <c r="GRY2404" s="14"/>
      <c r="GRZ2404" s="14"/>
      <c r="GSA2404" s="14"/>
      <c r="GSB2404" s="14"/>
      <c r="GSC2404" s="14"/>
      <c r="GSD2404" s="14"/>
      <c r="GSE2404" s="14"/>
      <c r="GSF2404" s="14"/>
      <c r="GSG2404" s="14"/>
      <c r="GSH2404" s="14"/>
      <c r="GSI2404" s="14"/>
      <c r="GSJ2404" s="14"/>
      <c r="GSK2404" s="14"/>
      <c r="GSL2404" s="14"/>
      <c r="GSM2404" s="14"/>
      <c r="GSN2404" s="14"/>
      <c r="GSO2404" s="14"/>
      <c r="GSP2404" s="14"/>
      <c r="GSQ2404" s="14"/>
      <c r="GSR2404" s="14"/>
      <c r="GSS2404" s="14"/>
      <c r="GST2404" s="14"/>
      <c r="GSU2404" s="14"/>
      <c r="GSV2404" s="14"/>
      <c r="GSW2404" s="14"/>
      <c r="GSX2404" s="14"/>
      <c r="GSY2404" s="14"/>
      <c r="GSZ2404" s="14"/>
      <c r="GTA2404" s="14"/>
      <c r="GTB2404" s="14"/>
      <c r="GTC2404" s="14"/>
      <c r="GTD2404" s="14"/>
      <c r="GTE2404" s="14"/>
      <c r="GTF2404" s="14"/>
      <c r="GTG2404" s="14"/>
      <c r="GTH2404" s="14"/>
      <c r="GTI2404" s="14"/>
      <c r="GTJ2404" s="14"/>
      <c r="GTK2404" s="14"/>
      <c r="GTL2404" s="14"/>
      <c r="GTM2404" s="14"/>
      <c r="GTN2404" s="14"/>
      <c r="GTO2404" s="14"/>
      <c r="GTP2404" s="14"/>
      <c r="GTQ2404" s="14"/>
      <c r="GTR2404" s="14"/>
      <c r="GTS2404" s="14"/>
      <c r="GTT2404" s="14"/>
      <c r="GTU2404" s="14"/>
      <c r="GTV2404" s="14"/>
      <c r="GTW2404" s="14"/>
      <c r="GTX2404" s="14"/>
      <c r="GTY2404" s="14"/>
      <c r="GTZ2404" s="14"/>
      <c r="GUA2404" s="14"/>
      <c r="GUB2404" s="14"/>
      <c r="GUC2404" s="14"/>
      <c r="GUD2404" s="14"/>
      <c r="GUE2404" s="14"/>
      <c r="GUF2404" s="14"/>
      <c r="GUG2404" s="14"/>
      <c r="GUH2404" s="14"/>
      <c r="GUI2404" s="14"/>
      <c r="GUJ2404" s="14"/>
      <c r="GUK2404" s="14"/>
      <c r="GUL2404" s="14"/>
      <c r="GUM2404" s="14"/>
      <c r="GUN2404" s="14"/>
      <c r="GUO2404" s="14"/>
      <c r="GUP2404" s="14"/>
      <c r="GUQ2404" s="14"/>
      <c r="GUR2404" s="14"/>
      <c r="GUS2404" s="14"/>
      <c r="GUT2404" s="14"/>
      <c r="GUU2404" s="14"/>
      <c r="GUV2404" s="14"/>
      <c r="GUW2404" s="14"/>
      <c r="GUX2404" s="14"/>
      <c r="GUY2404" s="14"/>
      <c r="GUZ2404" s="14"/>
      <c r="GVA2404" s="14"/>
      <c r="GVB2404" s="14"/>
      <c r="GVC2404" s="14"/>
      <c r="GVD2404" s="14"/>
      <c r="GVE2404" s="14"/>
      <c r="GVF2404" s="14"/>
      <c r="GVG2404" s="14"/>
      <c r="GVH2404" s="14"/>
      <c r="GVI2404" s="14"/>
      <c r="GVJ2404" s="14"/>
      <c r="GVK2404" s="14"/>
      <c r="GVL2404" s="14"/>
      <c r="GVM2404" s="14"/>
      <c r="GVN2404" s="14"/>
      <c r="GVO2404" s="14"/>
      <c r="GVP2404" s="14"/>
      <c r="GVQ2404" s="14"/>
      <c r="GVR2404" s="14"/>
      <c r="GVS2404" s="14"/>
      <c r="GVT2404" s="14"/>
      <c r="GVU2404" s="14"/>
      <c r="GVV2404" s="14"/>
      <c r="GVW2404" s="14"/>
      <c r="GVX2404" s="14"/>
      <c r="GVY2404" s="14"/>
      <c r="GVZ2404" s="14"/>
      <c r="GWA2404" s="14"/>
      <c r="GWB2404" s="14"/>
      <c r="GWC2404" s="14"/>
      <c r="GWD2404" s="14"/>
      <c r="GWE2404" s="14"/>
      <c r="GWF2404" s="14"/>
      <c r="GWG2404" s="14"/>
      <c r="GWH2404" s="14"/>
      <c r="GWI2404" s="14"/>
      <c r="GWJ2404" s="14"/>
      <c r="GWK2404" s="14"/>
      <c r="GWL2404" s="14"/>
      <c r="GWM2404" s="14"/>
      <c r="GWN2404" s="14"/>
      <c r="GWO2404" s="14"/>
      <c r="GWP2404" s="14"/>
      <c r="GWQ2404" s="14"/>
      <c r="GWR2404" s="14"/>
      <c r="GWS2404" s="14"/>
      <c r="GWT2404" s="14"/>
      <c r="GWU2404" s="14"/>
      <c r="GWV2404" s="14"/>
      <c r="GWW2404" s="14"/>
      <c r="GWX2404" s="14"/>
      <c r="GWY2404" s="14"/>
      <c r="GWZ2404" s="14"/>
      <c r="GXA2404" s="14"/>
      <c r="GXB2404" s="14"/>
      <c r="GXC2404" s="14"/>
      <c r="GXD2404" s="14"/>
      <c r="GXE2404" s="14"/>
      <c r="GXF2404" s="14"/>
      <c r="GXG2404" s="14"/>
      <c r="GXH2404" s="14"/>
      <c r="GXI2404" s="14"/>
      <c r="GXJ2404" s="14"/>
      <c r="GXK2404" s="14"/>
      <c r="GXL2404" s="14"/>
      <c r="GXM2404" s="14"/>
      <c r="GXN2404" s="14"/>
      <c r="GXO2404" s="14"/>
      <c r="GXP2404" s="14"/>
      <c r="GXQ2404" s="14"/>
      <c r="GXR2404" s="14"/>
      <c r="GXS2404" s="14"/>
      <c r="GXT2404" s="14"/>
      <c r="GXU2404" s="14"/>
      <c r="GXV2404" s="14"/>
      <c r="GXW2404" s="14"/>
      <c r="GXX2404" s="14"/>
      <c r="GXY2404" s="14"/>
      <c r="GXZ2404" s="14"/>
      <c r="GYA2404" s="14"/>
      <c r="GYB2404" s="14"/>
      <c r="GYC2404" s="14"/>
      <c r="GYD2404" s="14"/>
      <c r="GYE2404" s="14"/>
      <c r="GYF2404" s="14"/>
      <c r="GYG2404" s="14"/>
      <c r="GYH2404" s="14"/>
      <c r="GYI2404" s="14"/>
      <c r="GYJ2404" s="14"/>
      <c r="GYK2404" s="14"/>
      <c r="GYL2404" s="14"/>
      <c r="GYM2404" s="14"/>
      <c r="GYN2404" s="14"/>
      <c r="GYO2404" s="14"/>
      <c r="GYP2404" s="14"/>
      <c r="GYQ2404" s="14"/>
      <c r="GYR2404" s="14"/>
      <c r="GYS2404" s="14"/>
      <c r="GYT2404" s="14"/>
      <c r="GYU2404" s="14"/>
      <c r="GYV2404" s="14"/>
      <c r="GYW2404" s="14"/>
      <c r="GYX2404" s="14"/>
      <c r="GYY2404" s="14"/>
      <c r="GYZ2404" s="14"/>
      <c r="GZA2404" s="14"/>
      <c r="GZB2404" s="14"/>
      <c r="GZC2404" s="14"/>
      <c r="GZD2404" s="14"/>
      <c r="GZE2404" s="14"/>
      <c r="GZF2404" s="14"/>
      <c r="GZG2404" s="14"/>
      <c r="GZH2404" s="14"/>
      <c r="GZI2404" s="14"/>
      <c r="GZJ2404" s="14"/>
      <c r="GZK2404" s="14"/>
      <c r="GZL2404" s="14"/>
      <c r="GZM2404" s="14"/>
      <c r="GZN2404" s="14"/>
      <c r="GZO2404" s="14"/>
      <c r="GZP2404" s="14"/>
      <c r="GZQ2404" s="14"/>
      <c r="GZR2404" s="14"/>
      <c r="GZS2404" s="14"/>
      <c r="GZT2404" s="14"/>
      <c r="GZU2404" s="14"/>
      <c r="GZV2404" s="14"/>
      <c r="GZW2404" s="14"/>
      <c r="GZX2404" s="14"/>
      <c r="GZY2404" s="14"/>
      <c r="GZZ2404" s="14"/>
      <c r="HAA2404" s="14"/>
      <c r="HAB2404" s="14"/>
      <c r="HAC2404" s="14"/>
      <c r="HAD2404" s="14"/>
      <c r="HAE2404" s="14"/>
      <c r="HAF2404" s="14"/>
      <c r="HAG2404" s="14"/>
      <c r="HAH2404" s="14"/>
      <c r="HAI2404" s="14"/>
      <c r="HAJ2404" s="14"/>
      <c r="HAK2404" s="14"/>
      <c r="HAL2404" s="14"/>
      <c r="HAM2404" s="14"/>
      <c r="HAN2404" s="14"/>
      <c r="HAO2404" s="14"/>
      <c r="HAP2404" s="14"/>
      <c r="HAQ2404" s="14"/>
      <c r="HAR2404" s="14"/>
      <c r="HAS2404" s="14"/>
      <c r="HAT2404" s="14"/>
      <c r="HAU2404" s="14"/>
      <c r="HAV2404" s="14"/>
      <c r="HAW2404" s="14"/>
      <c r="HAX2404" s="14"/>
      <c r="HAY2404" s="14"/>
      <c r="HAZ2404" s="14"/>
      <c r="HBA2404" s="14"/>
      <c r="HBB2404" s="14"/>
      <c r="HBC2404" s="14"/>
      <c r="HBD2404" s="14"/>
      <c r="HBE2404" s="14"/>
      <c r="HBF2404" s="14"/>
      <c r="HBG2404" s="14"/>
      <c r="HBH2404" s="14"/>
      <c r="HBI2404" s="14"/>
      <c r="HBJ2404" s="14"/>
      <c r="HBK2404" s="14"/>
      <c r="HBL2404" s="14"/>
      <c r="HBM2404" s="14"/>
      <c r="HBN2404" s="14"/>
      <c r="HBO2404" s="14"/>
      <c r="HBP2404" s="14"/>
      <c r="HBQ2404" s="14"/>
      <c r="HBR2404" s="14"/>
      <c r="HBS2404" s="14"/>
      <c r="HBT2404" s="14"/>
      <c r="HBU2404" s="14"/>
      <c r="HBV2404" s="14"/>
      <c r="HBW2404" s="14"/>
      <c r="HBX2404" s="14"/>
      <c r="HBY2404" s="14"/>
      <c r="HBZ2404" s="14"/>
      <c r="HCA2404" s="14"/>
      <c r="HCB2404" s="14"/>
      <c r="HCC2404" s="14"/>
      <c r="HCD2404" s="14"/>
      <c r="HCE2404" s="14"/>
      <c r="HCF2404" s="14"/>
      <c r="HCG2404" s="14"/>
      <c r="HCH2404" s="14"/>
      <c r="HCI2404" s="14"/>
      <c r="HCJ2404" s="14"/>
      <c r="HCK2404" s="14"/>
      <c r="HCL2404" s="14"/>
      <c r="HCM2404" s="14"/>
      <c r="HCN2404" s="14"/>
      <c r="HCO2404" s="14"/>
      <c r="HCP2404" s="14"/>
      <c r="HCQ2404" s="14"/>
      <c r="HCR2404" s="14"/>
      <c r="HCS2404" s="14"/>
      <c r="HCT2404" s="14"/>
      <c r="HCU2404" s="14"/>
      <c r="HCV2404" s="14"/>
      <c r="HCW2404" s="14"/>
      <c r="HCX2404" s="14"/>
      <c r="HCY2404" s="14"/>
      <c r="HCZ2404" s="14"/>
      <c r="HDA2404" s="14"/>
      <c r="HDB2404" s="14"/>
      <c r="HDC2404" s="14"/>
      <c r="HDD2404" s="14"/>
      <c r="HDE2404" s="14"/>
      <c r="HDF2404" s="14"/>
      <c r="HDG2404" s="14"/>
      <c r="HDH2404" s="14"/>
      <c r="HDI2404" s="14"/>
      <c r="HDJ2404" s="14"/>
      <c r="HDK2404" s="14"/>
      <c r="HDL2404" s="14"/>
      <c r="HDM2404" s="14"/>
      <c r="HDN2404" s="14"/>
      <c r="HDO2404" s="14"/>
      <c r="HDP2404" s="14"/>
      <c r="HDQ2404" s="14"/>
      <c r="HDR2404" s="14"/>
      <c r="HDS2404" s="14"/>
      <c r="HDT2404" s="14"/>
      <c r="HDU2404" s="14"/>
      <c r="HDV2404" s="14"/>
      <c r="HDW2404" s="14"/>
      <c r="HDX2404" s="14"/>
      <c r="HDY2404" s="14"/>
      <c r="HDZ2404" s="14"/>
      <c r="HEA2404" s="14"/>
      <c r="HEB2404" s="14"/>
      <c r="HEC2404" s="14"/>
      <c r="HED2404" s="14"/>
      <c r="HEE2404" s="14"/>
      <c r="HEF2404" s="14"/>
      <c r="HEG2404" s="14"/>
      <c r="HEH2404" s="14"/>
      <c r="HEI2404" s="14"/>
      <c r="HEJ2404" s="14"/>
      <c r="HEK2404" s="14"/>
      <c r="HEL2404" s="14"/>
      <c r="HEM2404" s="14"/>
      <c r="HEN2404" s="14"/>
      <c r="HEO2404" s="14"/>
      <c r="HEP2404" s="14"/>
      <c r="HEQ2404" s="14"/>
      <c r="HER2404" s="14"/>
      <c r="HES2404" s="14"/>
      <c r="HET2404" s="14"/>
      <c r="HEU2404" s="14"/>
      <c r="HEV2404" s="14"/>
      <c r="HEW2404" s="14"/>
      <c r="HEX2404" s="14"/>
      <c r="HEY2404" s="14"/>
      <c r="HEZ2404" s="14"/>
      <c r="HFA2404" s="14"/>
      <c r="HFB2404" s="14"/>
      <c r="HFC2404" s="14"/>
      <c r="HFD2404" s="14"/>
      <c r="HFE2404" s="14"/>
      <c r="HFF2404" s="14"/>
      <c r="HFG2404" s="14"/>
      <c r="HFH2404" s="14"/>
      <c r="HFI2404" s="14"/>
      <c r="HFJ2404" s="14"/>
      <c r="HFK2404" s="14"/>
      <c r="HFL2404" s="14"/>
      <c r="HFM2404" s="14"/>
      <c r="HFN2404" s="14"/>
      <c r="HFO2404" s="14"/>
      <c r="HFP2404" s="14"/>
      <c r="HFQ2404" s="14"/>
      <c r="HFR2404" s="14"/>
      <c r="HFS2404" s="14"/>
      <c r="HFT2404" s="14"/>
      <c r="HFU2404" s="14"/>
      <c r="HFV2404" s="14"/>
      <c r="HFW2404" s="14"/>
      <c r="HFX2404" s="14"/>
      <c r="HFY2404" s="14"/>
      <c r="HFZ2404" s="14"/>
      <c r="HGA2404" s="14"/>
      <c r="HGB2404" s="14"/>
      <c r="HGC2404" s="14"/>
      <c r="HGD2404" s="14"/>
      <c r="HGE2404" s="14"/>
      <c r="HGF2404" s="14"/>
      <c r="HGG2404" s="14"/>
      <c r="HGH2404" s="14"/>
      <c r="HGI2404" s="14"/>
      <c r="HGJ2404" s="14"/>
      <c r="HGK2404" s="14"/>
      <c r="HGL2404" s="14"/>
      <c r="HGM2404" s="14"/>
      <c r="HGN2404" s="14"/>
      <c r="HGO2404" s="14"/>
      <c r="HGP2404" s="14"/>
      <c r="HGQ2404" s="14"/>
      <c r="HGR2404" s="14"/>
      <c r="HGS2404" s="14"/>
      <c r="HGT2404" s="14"/>
      <c r="HGU2404" s="14"/>
      <c r="HGV2404" s="14"/>
      <c r="HGW2404" s="14"/>
      <c r="HGX2404" s="14"/>
      <c r="HGY2404" s="14"/>
      <c r="HGZ2404" s="14"/>
      <c r="HHA2404" s="14"/>
      <c r="HHB2404" s="14"/>
      <c r="HHC2404" s="14"/>
      <c r="HHD2404" s="14"/>
      <c r="HHE2404" s="14"/>
      <c r="HHF2404" s="14"/>
      <c r="HHG2404" s="14"/>
      <c r="HHH2404" s="14"/>
      <c r="HHI2404" s="14"/>
      <c r="HHJ2404" s="14"/>
      <c r="HHK2404" s="14"/>
      <c r="HHL2404" s="14"/>
      <c r="HHM2404" s="14"/>
      <c r="HHN2404" s="14"/>
      <c r="HHO2404" s="14"/>
      <c r="HHP2404" s="14"/>
      <c r="HHQ2404" s="14"/>
      <c r="HHR2404" s="14"/>
      <c r="HHS2404" s="14"/>
      <c r="HHT2404" s="14"/>
      <c r="HHU2404" s="14"/>
      <c r="HHV2404" s="14"/>
      <c r="HHW2404" s="14"/>
      <c r="HHX2404" s="14"/>
      <c r="HHY2404" s="14"/>
      <c r="HHZ2404" s="14"/>
      <c r="HIA2404" s="14"/>
      <c r="HIB2404" s="14"/>
      <c r="HIC2404" s="14"/>
      <c r="HID2404" s="14"/>
      <c r="HIE2404" s="14"/>
      <c r="HIF2404" s="14"/>
      <c r="HIG2404" s="14"/>
      <c r="HIH2404" s="14"/>
      <c r="HII2404" s="14"/>
      <c r="HIJ2404" s="14"/>
      <c r="HIK2404" s="14"/>
      <c r="HIL2404" s="14"/>
      <c r="HIM2404" s="14"/>
      <c r="HIN2404" s="14"/>
      <c r="HIO2404" s="14"/>
      <c r="HIP2404" s="14"/>
      <c r="HIQ2404" s="14"/>
      <c r="HIR2404" s="14"/>
      <c r="HIS2404" s="14"/>
      <c r="HIT2404" s="14"/>
      <c r="HIU2404" s="14"/>
      <c r="HIV2404" s="14"/>
      <c r="HIW2404" s="14"/>
      <c r="HIX2404" s="14"/>
      <c r="HIY2404" s="14"/>
      <c r="HIZ2404" s="14"/>
      <c r="HJA2404" s="14"/>
      <c r="HJB2404" s="14"/>
      <c r="HJC2404" s="14"/>
      <c r="HJD2404" s="14"/>
      <c r="HJE2404" s="14"/>
      <c r="HJF2404" s="14"/>
      <c r="HJG2404" s="14"/>
      <c r="HJH2404" s="14"/>
      <c r="HJI2404" s="14"/>
      <c r="HJJ2404" s="14"/>
      <c r="HJK2404" s="14"/>
      <c r="HJL2404" s="14"/>
      <c r="HJM2404" s="14"/>
      <c r="HJN2404" s="14"/>
      <c r="HJO2404" s="14"/>
      <c r="HJP2404" s="14"/>
      <c r="HJQ2404" s="14"/>
      <c r="HJR2404" s="14"/>
      <c r="HJS2404" s="14"/>
      <c r="HJT2404" s="14"/>
      <c r="HJU2404" s="14"/>
      <c r="HJV2404" s="14"/>
      <c r="HJW2404" s="14"/>
      <c r="HJX2404" s="14"/>
      <c r="HJY2404" s="14"/>
      <c r="HJZ2404" s="14"/>
      <c r="HKA2404" s="14"/>
      <c r="HKB2404" s="14"/>
      <c r="HKC2404" s="14"/>
      <c r="HKD2404" s="14"/>
      <c r="HKE2404" s="14"/>
      <c r="HKF2404" s="14"/>
      <c r="HKG2404" s="14"/>
      <c r="HKH2404" s="14"/>
      <c r="HKI2404" s="14"/>
      <c r="HKJ2404" s="14"/>
      <c r="HKK2404" s="14"/>
      <c r="HKL2404" s="14"/>
      <c r="HKM2404" s="14"/>
      <c r="HKN2404" s="14"/>
      <c r="HKO2404" s="14"/>
      <c r="HKP2404" s="14"/>
      <c r="HKQ2404" s="14"/>
      <c r="HKR2404" s="14"/>
      <c r="HKS2404" s="14"/>
      <c r="HKT2404" s="14"/>
      <c r="HKU2404" s="14"/>
      <c r="HKV2404" s="14"/>
      <c r="HKW2404" s="14"/>
      <c r="HKX2404" s="14"/>
      <c r="HKY2404" s="14"/>
      <c r="HKZ2404" s="14"/>
      <c r="HLA2404" s="14"/>
      <c r="HLB2404" s="14"/>
      <c r="HLC2404" s="14"/>
      <c r="HLD2404" s="14"/>
      <c r="HLE2404" s="14"/>
      <c r="HLF2404" s="14"/>
      <c r="HLG2404" s="14"/>
      <c r="HLH2404" s="14"/>
      <c r="HLI2404" s="14"/>
      <c r="HLJ2404" s="14"/>
      <c r="HLK2404" s="14"/>
      <c r="HLL2404" s="14"/>
      <c r="HLM2404" s="14"/>
      <c r="HLN2404" s="14"/>
      <c r="HLO2404" s="14"/>
      <c r="HLP2404" s="14"/>
      <c r="HLQ2404" s="14"/>
      <c r="HLR2404" s="14"/>
      <c r="HLS2404" s="14"/>
      <c r="HLT2404" s="14"/>
      <c r="HLU2404" s="14"/>
      <c r="HLV2404" s="14"/>
      <c r="HLW2404" s="14"/>
      <c r="HLX2404" s="14"/>
      <c r="HLY2404" s="14"/>
      <c r="HLZ2404" s="14"/>
      <c r="HMA2404" s="14"/>
      <c r="HMB2404" s="14"/>
      <c r="HMC2404" s="14"/>
      <c r="HMD2404" s="14"/>
      <c r="HME2404" s="14"/>
      <c r="HMF2404" s="14"/>
      <c r="HMG2404" s="14"/>
      <c r="HMH2404" s="14"/>
      <c r="HMI2404" s="14"/>
      <c r="HMJ2404" s="14"/>
      <c r="HMK2404" s="14"/>
      <c r="HML2404" s="14"/>
      <c r="HMM2404" s="14"/>
      <c r="HMN2404" s="14"/>
      <c r="HMO2404" s="14"/>
      <c r="HMP2404" s="14"/>
      <c r="HMQ2404" s="14"/>
      <c r="HMR2404" s="14"/>
      <c r="HMS2404" s="14"/>
      <c r="HMT2404" s="14"/>
      <c r="HMU2404" s="14"/>
      <c r="HMV2404" s="14"/>
      <c r="HMW2404" s="14"/>
      <c r="HMX2404" s="14"/>
      <c r="HMY2404" s="14"/>
      <c r="HMZ2404" s="14"/>
      <c r="HNA2404" s="14"/>
      <c r="HNB2404" s="14"/>
      <c r="HNC2404" s="14"/>
      <c r="HND2404" s="14"/>
      <c r="HNE2404" s="14"/>
      <c r="HNF2404" s="14"/>
      <c r="HNG2404" s="14"/>
      <c r="HNH2404" s="14"/>
      <c r="HNI2404" s="14"/>
      <c r="HNJ2404" s="14"/>
      <c r="HNK2404" s="14"/>
      <c r="HNL2404" s="14"/>
      <c r="HNM2404" s="14"/>
      <c r="HNN2404" s="14"/>
      <c r="HNO2404" s="14"/>
      <c r="HNP2404" s="14"/>
      <c r="HNQ2404" s="14"/>
      <c r="HNR2404" s="14"/>
      <c r="HNS2404" s="14"/>
      <c r="HNT2404" s="14"/>
      <c r="HNU2404" s="14"/>
      <c r="HNV2404" s="14"/>
      <c r="HNW2404" s="14"/>
      <c r="HNX2404" s="14"/>
      <c r="HNY2404" s="14"/>
      <c r="HNZ2404" s="14"/>
      <c r="HOA2404" s="14"/>
      <c r="HOB2404" s="14"/>
      <c r="HOC2404" s="14"/>
      <c r="HOD2404" s="14"/>
      <c r="HOE2404" s="14"/>
      <c r="HOF2404" s="14"/>
      <c r="HOG2404" s="14"/>
      <c r="HOH2404" s="14"/>
      <c r="HOI2404" s="14"/>
      <c r="HOJ2404" s="14"/>
      <c r="HOK2404" s="14"/>
      <c r="HOL2404" s="14"/>
      <c r="HOM2404" s="14"/>
      <c r="HON2404" s="14"/>
      <c r="HOO2404" s="14"/>
      <c r="HOP2404" s="14"/>
      <c r="HOQ2404" s="14"/>
      <c r="HOR2404" s="14"/>
      <c r="HOS2404" s="14"/>
      <c r="HOT2404" s="14"/>
      <c r="HOU2404" s="14"/>
      <c r="HOV2404" s="14"/>
      <c r="HOW2404" s="14"/>
      <c r="HOX2404" s="14"/>
      <c r="HOY2404" s="14"/>
      <c r="HOZ2404" s="14"/>
      <c r="HPA2404" s="14"/>
      <c r="HPB2404" s="14"/>
      <c r="HPC2404" s="14"/>
      <c r="HPD2404" s="14"/>
      <c r="HPE2404" s="14"/>
      <c r="HPF2404" s="14"/>
      <c r="HPG2404" s="14"/>
      <c r="HPH2404" s="14"/>
      <c r="HPI2404" s="14"/>
      <c r="HPJ2404" s="14"/>
      <c r="HPK2404" s="14"/>
      <c r="HPL2404" s="14"/>
      <c r="HPM2404" s="14"/>
      <c r="HPN2404" s="14"/>
      <c r="HPO2404" s="14"/>
      <c r="HPP2404" s="14"/>
      <c r="HPQ2404" s="14"/>
      <c r="HPR2404" s="14"/>
      <c r="HPS2404" s="14"/>
      <c r="HPT2404" s="14"/>
      <c r="HPU2404" s="14"/>
      <c r="HPV2404" s="14"/>
      <c r="HPW2404" s="14"/>
      <c r="HPX2404" s="14"/>
      <c r="HPY2404" s="14"/>
      <c r="HPZ2404" s="14"/>
      <c r="HQA2404" s="14"/>
      <c r="HQB2404" s="14"/>
      <c r="HQC2404" s="14"/>
      <c r="HQD2404" s="14"/>
      <c r="HQE2404" s="14"/>
      <c r="HQF2404" s="14"/>
      <c r="HQG2404" s="14"/>
      <c r="HQH2404" s="14"/>
      <c r="HQI2404" s="14"/>
      <c r="HQJ2404" s="14"/>
      <c r="HQK2404" s="14"/>
      <c r="HQL2404" s="14"/>
      <c r="HQM2404" s="14"/>
      <c r="HQN2404" s="14"/>
      <c r="HQO2404" s="14"/>
      <c r="HQP2404" s="14"/>
      <c r="HQQ2404" s="14"/>
      <c r="HQR2404" s="14"/>
      <c r="HQS2404" s="14"/>
      <c r="HQT2404" s="14"/>
      <c r="HQU2404" s="14"/>
      <c r="HQV2404" s="14"/>
      <c r="HQW2404" s="14"/>
      <c r="HQX2404" s="14"/>
      <c r="HQY2404" s="14"/>
      <c r="HQZ2404" s="14"/>
      <c r="HRA2404" s="14"/>
      <c r="HRB2404" s="14"/>
      <c r="HRC2404" s="14"/>
      <c r="HRD2404" s="14"/>
      <c r="HRE2404" s="14"/>
      <c r="HRF2404" s="14"/>
      <c r="HRG2404" s="14"/>
      <c r="HRH2404" s="14"/>
      <c r="HRI2404" s="14"/>
      <c r="HRJ2404" s="14"/>
      <c r="HRK2404" s="14"/>
      <c r="HRL2404" s="14"/>
      <c r="HRM2404" s="14"/>
      <c r="HRN2404" s="14"/>
      <c r="HRO2404" s="14"/>
      <c r="HRP2404" s="14"/>
      <c r="HRQ2404" s="14"/>
      <c r="HRR2404" s="14"/>
      <c r="HRS2404" s="14"/>
      <c r="HRT2404" s="14"/>
      <c r="HRU2404" s="14"/>
      <c r="HRV2404" s="14"/>
      <c r="HRW2404" s="14"/>
      <c r="HRX2404" s="14"/>
      <c r="HRY2404" s="14"/>
      <c r="HRZ2404" s="14"/>
      <c r="HSA2404" s="14"/>
      <c r="HSB2404" s="14"/>
      <c r="HSC2404" s="14"/>
      <c r="HSD2404" s="14"/>
      <c r="HSE2404" s="14"/>
      <c r="HSF2404" s="14"/>
      <c r="HSG2404" s="14"/>
      <c r="HSH2404" s="14"/>
      <c r="HSI2404" s="14"/>
      <c r="HSJ2404" s="14"/>
      <c r="HSK2404" s="14"/>
      <c r="HSL2404" s="14"/>
      <c r="HSM2404" s="14"/>
      <c r="HSN2404" s="14"/>
      <c r="HSO2404" s="14"/>
      <c r="HSP2404" s="14"/>
      <c r="HSQ2404" s="14"/>
      <c r="HSR2404" s="14"/>
      <c r="HSS2404" s="14"/>
      <c r="HST2404" s="14"/>
      <c r="HSU2404" s="14"/>
      <c r="HSV2404" s="14"/>
      <c r="HSW2404" s="14"/>
      <c r="HSX2404" s="14"/>
      <c r="HSY2404" s="14"/>
      <c r="HSZ2404" s="14"/>
      <c r="HTA2404" s="14"/>
      <c r="HTB2404" s="14"/>
      <c r="HTC2404" s="14"/>
      <c r="HTD2404" s="14"/>
      <c r="HTE2404" s="14"/>
      <c r="HTF2404" s="14"/>
      <c r="HTG2404" s="14"/>
      <c r="HTH2404" s="14"/>
      <c r="HTI2404" s="14"/>
      <c r="HTJ2404" s="14"/>
      <c r="HTK2404" s="14"/>
      <c r="HTL2404" s="14"/>
      <c r="HTM2404" s="14"/>
      <c r="HTN2404" s="14"/>
      <c r="HTO2404" s="14"/>
      <c r="HTP2404" s="14"/>
      <c r="HTQ2404" s="14"/>
      <c r="HTR2404" s="14"/>
      <c r="HTS2404" s="14"/>
      <c r="HTT2404" s="14"/>
      <c r="HTU2404" s="14"/>
      <c r="HTV2404" s="14"/>
      <c r="HTW2404" s="14"/>
      <c r="HTX2404" s="14"/>
      <c r="HTY2404" s="14"/>
      <c r="HTZ2404" s="14"/>
      <c r="HUA2404" s="14"/>
      <c r="HUB2404" s="14"/>
      <c r="HUC2404" s="14"/>
      <c r="HUD2404" s="14"/>
      <c r="HUE2404" s="14"/>
      <c r="HUF2404" s="14"/>
      <c r="HUG2404" s="14"/>
      <c r="HUH2404" s="14"/>
      <c r="HUI2404" s="14"/>
      <c r="HUJ2404" s="14"/>
      <c r="HUK2404" s="14"/>
      <c r="HUL2404" s="14"/>
      <c r="HUM2404" s="14"/>
      <c r="HUN2404" s="14"/>
      <c r="HUO2404" s="14"/>
      <c r="HUP2404" s="14"/>
      <c r="HUQ2404" s="14"/>
      <c r="HUR2404" s="14"/>
      <c r="HUS2404" s="14"/>
      <c r="HUT2404" s="14"/>
      <c r="HUU2404" s="14"/>
      <c r="HUV2404" s="14"/>
      <c r="HUW2404" s="14"/>
      <c r="HUX2404" s="14"/>
      <c r="HUY2404" s="14"/>
      <c r="HUZ2404" s="14"/>
      <c r="HVA2404" s="14"/>
      <c r="HVB2404" s="14"/>
      <c r="HVC2404" s="14"/>
      <c r="HVD2404" s="14"/>
      <c r="HVE2404" s="14"/>
      <c r="HVF2404" s="14"/>
      <c r="HVG2404" s="14"/>
      <c r="HVH2404" s="14"/>
      <c r="HVI2404" s="14"/>
      <c r="HVJ2404" s="14"/>
      <c r="HVK2404" s="14"/>
      <c r="HVL2404" s="14"/>
      <c r="HVM2404" s="14"/>
      <c r="HVN2404" s="14"/>
      <c r="HVO2404" s="14"/>
      <c r="HVP2404" s="14"/>
      <c r="HVQ2404" s="14"/>
      <c r="HVR2404" s="14"/>
      <c r="HVS2404" s="14"/>
      <c r="HVT2404" s="14"/>
      <c r="HVU2404" s="14"/>
      <c r="HVV2404" s="14"/>
      <c r="HVW2404" s="14"/>
      <c r="HVX2404" s="14"/>
      <c r="HVY2404" s="14"/>
      <c r="HVZ2404" s="14"/>
      <c r="HWA2404" s="14"/>
      <c r="HWB2404" s="14"/>
      <c r="HWC2404" s="14"/>
      <c r="HWD2404" s="14"/>
      <c r="HWE2404" s="14"/>
      <c r="HWF2404" s="14"/>
      <c r="HWG2404" s="14"/>
      <c r="HWH2404" s="14"/>
      <c r="HWI2404" s="14"/>
      <c r="HWJ2404" s="14"/>
      <c r="HWK2404" s="14"/>
      <c r="HWL2404" s="14"/>
      <c r="HWM2404" s="14"/>
      <c r="HWN2404" s="14"/>
      <c r="HWO2404" s="14"/>
      <c r="HWP2404" s="14"/>
      <c r="HWQ2404" s="14"/>
      <c r="HWR2404" s="14"/>
      <c r="HWS2404" s="14"/>
      <c r="HWT2404" s="14"/>
      <c r="HWU2404" s="14"/>
      <c r="HWV2404" s="14"/>
      <c r="HWW2404" s="14"/>
      <c r="HWX2404" s="14"/>
      <c r="HWY2404" s="14"/>
      <c r="HWZ2404" s="14"/>
      <c r="HXA2404" s="14"/>
      <c r="HXB2404" s="14"/>
      <c r="HXC2404" s="14"/>
      <c r="HXD2404" s="14"/>
      <c r="HXE2404" s="14"/>
      <c r="HXF2404" s="14"/>
      <c r="HXG2404" s="14"/>
      <c r="HXH2404" s="14"/>
      <c r="HXI2404" s="14"/>
      <c r="HXJ2404" s="14"/>
      <c r="HXK2404" s="14"/>
      <c r="HXL2404" s="14"/>
      <c r="HXM2404" s="14"/>
      <c r="HXN2404" s="14"/>
      <c r="HXO2404" s="14"/>
      <c r="HXP2404" s="14"/>
      <c r="HXQ2404" s="14"/>
      <c r="HXR2404" s="14"/>
      <c r="HXS2404" s="14"/>
      <c r="HXT2404" s="14"/>
      <c r="HXU2404" s="14"/>
      <c r="HXV2404" s="14"/>
      <c r="HXW2404" s="14"/>
      <c r="HXX2404" s="14"/>
      <c r="HXY2404" s="14"/>
      <c r="HXZ2404" s="14"/>
      <c r="HYA2404" s="14"/>
      <c r="HYB2404" s="14"/>
      <c r="HYC2404" s="14"/>
      <c r="HYD2404" s="14"/>
      <c r="HYE2404" s="14"/>
      <c r="HYF2404" s="14"/>
      <c r="HYG2404" s="14"/>
      <c r="HYH2404" s="14"/>
      <c r="HYI2404" s="14"/>
      <c r="HYJ2404" s="14"/>
      <c r="HYK2404" s="14"/>
      <c r="HYL2404" s="14"/>
      <c r="HYM2404" s="14"/>
      <c r="HYN2404" s="14"/>
      <c r="HYO2404" s="14"/>
      <c r="HYP2404" s="14"/>
      <c r="HYQ2404" s="14"/>
      <c r="HYR2404" s="14"/>
      <c r="HYS2404" s="14"/>
      <c r="HYT2404" s="14"/>
      <c r="HYU2404" s="14"/>
      <c r="HYV2404" s="14"/>
      <c r="HYW2404" s="14"/>
      <c r="HYX2404" s="14"/>
      <c r="HYY2404" s="14"/>
      <c r="HYZ2404" s="14"/>
      <c r="HZA2404" s="14"/>
      <c r="HZB2404" s="14"/>
      <c r="HZC2404" s="14"/>
      <c r="HZD2404" s="14"/>
      <c r="HZE2404" s="14"/>
      <c r="HZF2404" s="14"/>
      <c r="HZG2404" s="14"/>
      <c r="HZH2404" s="14"/>
      <c r="HZI2404" s="14"/>
      <c r="HZJ2404" s="14"/>
      <c r="HZK2404" s="14"/>
      <c r="HZL2404" s="14"/>
      <c r="HZM2404" s="14"/>
      <c r="HZN2404" s="14"/>
      <c r="HZO2404" s="14"/>
      <c r="HZP2404" s="14"/>
      <c r="HZQ2404" s="14"/>
      <c r="HZR2404" s="14"/>
      <c r="HZS2404" s="14"/>
      <c r="HZT2404" s="14"/>
      <c r="HZU2404" s="14"/>
      <c r="HZV2404" s="14"/>
      <c r="HZW2404" s="14"/>
      <c r="HZX2404" s="14"/>
      <c r="HZY2404" s="14"/>
      <c r="HZZ2404" s="14"/>
      <c r="IAA2404" s="14"/>
      <c r="IAB2404" s="14"/>
      <c r="IAC2404" s="14"/>
      <c r="IAD2404" s="14"/>
      <c r="IAE2404" s="14"/>
      <c r="IAF2404" s="14"/>
      <c r="IAG2404" s="14"/>
      <c r="IAH2404" s="14"/>
      <c r="IAI2404" s="14"/>
      <c r="IAJ2404" s="14"/>
      <c r="IAK2404" s="14"/>
      <c r="IAL2404" s="14"/>
      <c r="IAM2404" s="14"/>
      <c r="IAN2404" s="14"/>
      <c r="IAO2404" s="14"/>
      <c r="IAP2404" s="14"/>
      <c r="IAQ2404" s="14"/>
      <c r="IAR2404" s="14"/>
      <c r="IAS2404" s="14"/>
      <c r="IAT2404" s="14"/>
      <c r="IAU2404" s="14"/>
      <c r="IAV2404" s="14"/>
      <c r="IAW2404" s="14"/>
      <c r="IAX2404" s="14"/>
      <c r="IAY2404" s="14"/>
      <c r="IAZ2404" s="14"/>
      <c r="IBA2404" s="14"/>
      <c r="IBB2404" s="14"/>
      <c r="IBC2404" s="14"/>
      <c r="IBD2404" s="14"/>
      <c r="IBE2404" s="14"/>
      <c r="IBF2404" s="14"/>
      <c r="IBG2404" s="14"/>
      <c r="IBH2404" s="14"/>
      <c r="IBI2404" s="14"/>
      <c r="IBJ2404" s="14"/>
      <c r="IBK2404" s="14"/>
      <c r="IBL2404" s="14"/>
      <c r="IBM2404" s="14"/>
      <c r="IBN2404" s="14"/>
      <c r="IBO2404" s="14"/>
      <c r="IBP2404" s="14"/>
      <c r="IBQ2404" s="14"/>
      <c r="IBR2404" s="14"/>
      <c r="IBS2404" s="14"/>
      <c r="IBT2404" s="14"/>
      <c r="IBU2404" s="14"/>
      <c r="IBV2404" s="14"/>
      <c r="IBW2404" s="14"/>
      <c r="IBX2404" s="14"/>
      <c r="IBY2404" s="14"/>
      <c r="IBZ2404" s="14"/>
      <c r="ICA2404" s="14"/>
      <c r="ICB2404" s="14"/>
      <c r="ICC2404" s="14"/>
      <c r="ICD2404" s="14"/>
      <c r="ICE2404" s="14"/>
      <c r="ICF2404" s="14"/>
      <c r="ICG2404" s="14"/>
      <c r="ICH2404" s="14"/>
      <c r="ICI2404" s="14"/>
      <c r="ICJ2404" s="14"/>
      <c r="ICK2404" s="14"/>
      <c r="ICL2404" s="14"/>
      <c r="ICM2404" s="14"/>
      <c r="ICN2404" s="14"/>
      <c r="ICO2404" s="14"/>
      <c r="ICP2404" s="14"/>
      <c r="ICQ2404" s="14"/>
      <c r="ICR2404" s="14"/>
      <c r="ICS2404" s="14"/>
      <c r="ICT2404" s="14"/>
      <c r="ICU2404" s="14"/>
      <c r="ICV2404" s="14"/>
      <c r="ICW2404" s="14"/>
      <c r="ICX2404" s="14"/>
      <c r="ICY2404" s="14"/>
      <c r="ICZ2404" s="14"/>
      <c r="IDA2404" s="14"/>
      <c r="IDB2404" s="14"/>
      <c r="IDC2404" s="14"/>
      <c r="IDD2404" s="14"/>
      <c r="IDE2404" s="14"/>
      <c r="IDF2404" s="14"/>
      <c r="IDG2404" s="14"/>
      <c r="IDH2404" s="14"/>
      <c r="IDI2404" s="14"/>
      <c r="IDJ2404" s="14"/>
      <c r="IDK2404" s="14"/>
      <c r="IDL2404" s="14"/>
      <c r="IDM2404" s="14"/>
      <c r="IDN2404" s="14"/>
      <c r="IDO2404" s="14"/>
      <c r="IDP2404" s="14"/>
      <c r="IDQ2404" s="14"/>
      <c r="IDR2404" s="14"/>
      <c r="IDS2404" s="14"/>
      <c r="IDT2404" s="14"/>
      <c r="IDU2404" s="14"/>
      <c r="IDV2404" s="14"/>
      <c r="IDW2404" s="14"/>
      <c r="IDX2404" s="14"/>
      <c r="IDY2404" s="14"/>
      <c r="IDZ2404" s="14"/>
      <c r="IEA2404" s="14"/>
      <c r="IEB2404" s="14"/>
      <c r="IEC2404" s="14"/>
      <c r="IED2404" s="14"/>
      <c r="IEE2404" s="14"/>
      <c r="IEF2404" s="14"/>
      <c r="IEG2404" s="14"/>
      <c r="IEH2404" s="14"/>
      <c r="IEI2404" s="14"/>
      <c r="IEJ2404" s="14"/>
      <c r="IEK2404" s="14"/>
      <c r="IEL2404" s="14"/>
      <c r="IEM2404" s="14"/>
      <c r="IEN2404" s="14"/>
      <c r="IEO2404" s="14"/>
      <c r="IEP2404" s="14"/>
      <c r="IEQ2404" s="14"/>
      <c r="IER2404" s="14"/>
      <c r="IES2404" s="14"/>
      <c r="IET2404" s="14"/>
      <c r="IEU2404" s="14"/>
      <c r="IEV2404" s="14"/>
      <c r="IEW2404" s="14"/>
      <c r="IEX2404" s="14"/>
      <c r="IEY2404" s="14"/>
      <c r="IEZ2404" s="14"/>
      <c r="IFA2404" s="14"/>
      <c r="IFB2404" s="14"/>
      <c r="IFC2404" s="14"/>
      <c r="IFD2404" s="14"/>
      <c r="IFE2404" s="14"/>
      <c r="IFF2404" s="14"/>
      <c r="IFG2404" s="14"/>
      <c r="IFH2404" s="14"/>
      <c r="IFI2404" s="14"/>
      <c r="IFJ2404" s="14"/>
      <c r="IFK2404" s="14"/>
      <c r="IFL2404" s="14"/>
      <c r="IFM2404" s="14"/>
      <c r="IFN2404" s="14"/>
      <c r="IFO2404" s="14"/>
      <c r="IFP2404" s="14"/>
      <c r="IFQ2404" s="14"/>
      <c r="IFR2404" s="14"/>
      <c r="IFS2404" s="14"/>
      <c r="IFT2404" s="14"/>
      <c r="IFU2404" s="14"/>
      <c r="IFV2404" s="14"/>
      <c r="IFW2404" s="14"/>
      <c r="IFX2404" s="14"/>
      <c r="IFY2404" s="14"/>
      <c r="IFZ2404" s="14"/>
      <c r="IGA2404" s="14"/>
      <c r="IGB2404" s="14"/>
      <c r="IGC2404" s="14"/>
      <c r="IGD2404" s="14"/>
      <c r="IGE2404" s="14"/>
      <c r="IGF2404" s="14"/>
      <c r="IGG2404" s="14"/>
      <c r="IGH2404" s="14"/>
      <c r="IGI2404" s="14"/>
      <c r="IGJ2404" s="14"/>
      <c r="IGK2404" s="14"/>
      <c r="IGL2404" s="14"/>
      <c r="IGM2404" s="14"/>
      <c r="IGN2404" s="14"/>
      <c r="IGO2404" s="14"/>
      <c r="IGP2404" s="14"/>
      <c r="IGQ2404" s="14"/>
      <c r="IGR2404" s="14"/>
      <c r="IGS2404" s="14"/>
      <c r="IGT2404" s="14"/>
      <c r="IGU2404" s="14"/>
      <c r="IGV2404" s="14"/>
      <c r="IGW2404" s="14"/>
      <c r="IGX2404" s="14"/>
      <c r="IGY2404" s="14"/>
      <c r="IGZ2404" s="14"/>
      <c r="IHA2404" s="14"/>
      <c r="IHB2404" s="14"/>
      <c r="IHC2404" s="14"/>
      <c r="IHD2404" s="14"/>
      <c r="IHE2404" s="14"/>
      <c r="IHF2404" s="14"/>
      <c r="IHG2404" s="14"/>
      <c r="IHH2404" s="14"/>
      <c r="IHI2404" s="14"/>
      <c r="IHJ2404" s="14"/>
      <c r="IHK2404" s="14"/>
      <c r="IHL2404" s="14"/>
      <c r="IHM2404" s="14"/>
      <c r="IHN2404" s="14"/>
      <c r="IHO2404" s="14"/>
      <c r="IHP2404" s="14"/>
      <c r="IHQ2404" s="14"/>
      <c r="IHR2404" s="14"/>
      <c r="IHS2404" s="14"/>
      <c r="IHT2404" s="14"/>
      <c r="IHU2404" s="14"/>
      <c r="IHV2404" s="14"/>
      <c r="IHW2404" s="14"/>
      <c r="IHX2404" s="14"/>
      <c r="IHY2404" s="14"/>
      <c r="IHZ2404" s="14"/>
      <c r="IIA2404" s="14"/>
      <c r="IIB2404" s="14"/>
      <c r="IIC2404" s="14"/>
      <c r="IID2404" s="14"/>
      <c r="IIE2404" s="14"/>
      <c r="IIF2404" s="14"/>
      <c r="IIG2404" s="14"/>
      <c r="IIH2404" s="14"/>
      <c r="III2404" s="14"/>
      <c r="IIJ2404" s="14"/>
      <c r="IIK2404" s="14"/>
      <c r="IIL2404" s="14"/>
      <c r="IIM2404" s="14"/>
      <c r="IIN2404" s="14"/>
      <c r="IIO2404" s="14"/>
      <c r="IIP2404" s="14"/>
      <c r="IIQ2404" s="14"/>
      <c r="IIR2404" s="14"/>
      <c r="IIS2404" s="14"/>
      <c r="IIT2404" s="14"/>
      <c r="IIU2404" s="14"/>
      <c r="IIV2404" s="14"/>
      <c r="IIW2404" s="14"/>
      <c r="IIX2404" s="14"/>
      <c r="IIY2404" s="14"/>
      <c r="IIZ2404" s="14"/>
      <c r="IJA2404" s="14"/>
      <c r="IJB2404" s="14"/>
      <c r="IJC2404" s="14"/>
      <c r="IJD2404" s="14"/>
      <c r="IJE2404" s="14"/>
      <c r="IJF2404" s="14"/>
      <c r="IJG2404" s="14"/>
      <c r="IJH2404" s="14"/>
      <c r="IJI2404" s="14"/>
      <c r="IJJ2404" s="14"/>
      <c r="IJK2404" s="14"/>
      <c r="IJL2404" s="14"/>
      <c r="IJM2404" s="14"/>
      <c r="IJN2404" s="14"/>
      <c r="IJO2404" s="14"/>
      <c r="IJP2404" s="14"/>
      <c r="IJQ2404" s="14"/>
      <c r="IJR2404" s="14"/>
      <c r="IJS2404" s="14"/>
      <c r="IJT2404" s="14"/>
      <c r="IJU2404" s="14"/>
      <c r="IJV2404" s="14"/>
      <c r="IJW2404" s="14"/>
      <c r="IJX2404" s="14"/>
      <c r="IJY2404" s="14"/>
      <c r="IJZ2404" s="14"/>
      <c r="IKA2404" s="14"/>
      <c r="IKB2404" s="14"/>
      <c r="IKC2404" s="14"/>
      <c r="IKD2404" s="14"/>
      <c r="IKE2404" s="14"/>
      <c r="IKF2404" s="14"/>
      <c r="IKG2404" s="14"/>
      <c r="IKH2404" s="14"/>
      <c r="IKI2404" s="14"/>
      <c r="IKJ2404" s="14"/>
      <c r="IKK2404" s="14"/>
      <c r="IKL2404" s="14"/>
      <c r="IKM2404" s="14"/>
      <c r="IKN2404" s="14"/>
      <c r="IKO2404" s="14"/>
      <c r="IKP2404" s="14"/>
      <c r="IKQ2404" s="14"/>
      <c r="IKR2404" s="14"/>
      <c r="IKS2404" s="14"/>
      <c r="IKT2404" s="14"/>
      <c r="IKU2404" s="14"/>
      <c r="IKV2404" s="14"/>
      <c r="IKW2404" s="14"/>
      <c r="IKX2404" s="14"/>
      <c r="IKY2404" s="14"/>
      <c r="IKZ2404" s="14"/>
      <c r="ILA2404" s="14"/>
      <c r="ILB2404" s="14"/>
      <c r="ILC2404" s="14"/>
      <c r="ILD2404" s="14"/>
      <c r="ILE2404" s="14"/>
      <c r="ILF2404" s="14"/>
      <c r="ILG2404" s="14"/>
      <c r="ILH2404" s="14"/>
      <c r="ILI2404" s="14"/>
      <c r="ILJ2404" s="14"/>
      <c r="ILK2404" s="14"/>
      <c r="ILL2404" s="14"/>
      <c r="ILM2404" s="14"/>
      <c r="ILN2404" s="14"/>
      <c r="ILO2404" s="14"/>
      <c r="ILP2404" s="14"/>
      <c r="ILQ2404" s="14"/>
      <c r="ILR2404" s="14"/>
      <c r="ILS2404" s="14"/>
      <c r="ILT2404" s="14"/>
      <c r="ILU2404" s="14"/>
      <c r="ILV2404" s="14"/>
      <c r="ILW2404" s="14"/>
      <c r="ILX2404" s="14"/>
      <c r="ILY2404" s="14"/>
      <c r="ILZ2404" s="14"/>
      <c r="IMA2404" s="14"/>
      <c r="IMB2404" s="14"/>
      <c r="IMC2404" s="14"/>
      <c r="IMD2404" s="14"/>
      <c r="IME2404" s="14"/>
      <c r="IMF2404" s="14"/>
      <c r="IMG2404" s="14"/>
      <c r="IMH2404" s="14"/>
      <c r="IMI2404" s="14"/>
      <c r="IMJ2404" s="14"/>
      <c r="IMK2404" s="14"/>
      <c r="IML2404" s="14"/>
      <c r="IMM2404" s="14"/>
      <c r="IMN2404" s="14"/>
      <c r="IMO2404" s="14"/>
      <c r="IMP2404" s="14"/>
      <c r="IMQ2404" s="14"/>
      <c r="IMR2404" s="14"/>
      <c r="IMS2404" s="14"/>
      <c r="IMT2404" s="14"/>
      <c r="IMU2404" s="14"/>
      <c r="IMV2404" s="14"/>
      <c r="IMW2404" s="14"/>
      <c r="IMX2404" s="14"/>
      <c r="IMY2404" s="14"/>
      <c r="IMZ2404" s="14"/>
      <c r="INA2404" s="14"/>
      <c r="INB2404" s="14"/>
      <c r="INC2404" s="14"/>
      <c r="IND2404" s="14"/>
      <c r="INE2404" s="14"/>
      <c r="INF2404" s="14"/>
      <c r="ING2404" s="14"/>
      <c r="INH2404" s="14"/>
      <c r="INI2404" s="14"/>
      <c r="INJ2404" s="14"/>
      <c r="INK2404" s="14"/>
      <c r="INL2404" s="14"/>
      <c r="INM2404" s="14"/>
      <c r="INN2404" s="14"/>
      <c r="INO2404" s="14"/>
      <c r="INP2404" s="14"/>
      <c r="INQ2404" s="14"/>
      <c r="INR2404" s="14"/>
      <c r="INS2404" s="14"/>
      <c r="INT2404" s="14"/>
      <c r="INU2404" s="14"/>
      <c r="INV2404" s="14"/>
      <c r="INW2404" s="14"/>
      <c r="INX2404" s="14"/>
      <c r="INY2404" s="14"/>
      <c r="INZ2404" s="14"/>
      <c r="IOA2404" s="14"/>
      <c r="IOB2404" s="14"/>
      <c r="IOC2404" s="14"/>
      <c r="IOD2404" s="14"/>
      <c r="IOE2404" s="14"/>
      <c r="IOF2404" s="14"/>
      <c r="IOG2404" s="14"/>
      <c r="IOH2404" s="14"/>
      <c r="IOI2404" s="14"/>
      <c r="IOJ2404" s="14"/>
      <c r="IOK2404" s="14"/>
      <c r="IOL2404" s="14"/>
      <c r="IOM2404" s="14"/>
      <c r="ION2404" s="14"/>
      <c r="IOO2404" s="14"/>
      <c r="IOP2404" s="14"/>
      <c r="IOQ2404" s="14"/>
      <c r="IOR2404" s="14"/>
      <c r="IOS2404" s="14"/>
      <c r="IOT2404" s="14"/>
      <c r="IOU2404" s="14"/>
      <c r="IOV2404" s="14"/>
      <c r="IOW2404" s="14"/>
      <c r="IOX2404" s="14"/>
      <c r="IOY2404" s="14"/>
      <c r="IOZ2404" s="14"/>
      <c r="IPA2404" s="14"/>
      <c r="IPB2404" s="14"/>
      <c r="IPC2404" s="14"/>
      <c r="IPD2404" s="14"/>
      <c r="IPE2404" s="14"/>
      <c r="IPF2404" s="14"/>
      <c r="IPG2404" s="14"/>
      <c r="IPH2404" s="14"/>
      <c r="IPI2404" s="14"/>
      <c r="IPJ2404" s="14"/>
      <c r="IPK2404" s="14"/>
      <c r="IPL2404" s="14"/>
      <c r="IPM2404" s="14"/>
      <c r="IPN2404" s="14"/>
      <c r="IPO2404" s="14"/>
      <c r="IPP2404" s="14"/>
      <c r="IPQ2404" s="14"/>
      <c r="IPR2404" s="14"/>
      <c r="IPS2404" s="14"/>
      <c r="IPT2404" s="14"/>
      <c r="IPU2404" s="14"/>
      <c r="IPV2404" s="14"/>
      <c r="IPW2404" s="14"/>
      <c r="IPX2404" s="14"/>
      <c r="IPY2404" s="14"/>
      <c r="IPZ2404" s="14"/>
      <c r="IQA2404" s="14"/>
      <c r="IQB2404" s="14"/>
      <c r="IQC2404" s="14"/>
      <c r="IQD2404" s="14"/>
      <c r="IQE2404" s="14"/>
      <c r="IQF2404" s="14"/>
      <c r="IQG2404" s="14"/>
      <c r="IQH2404" s="14"/>
      <c r="IQI2404" s="14"/>
      <c r="IQJ2404" s="14"/>
      <c r="IQK2404" s="14"/>
      <c r="IQL2404" s="14"/>
      <c r="IQM2404" s="14"/>
      <c r="IQN2404" s="14"/>
      <c r="IQO2404" s="14"/>
      <c r="IQP2404" s="14"/>
      <c r="IQQ2404" s="14"/>
      <c r="IQR2404" s="14"/>
      <c r="IQS2404" s="14"/>
      <c r="IQT2404" s="14"/>
      <c r="IQU2404" s="14"/>
      <c r="IQV2404" s="14"/>
      <c r="IQW2404" s="14"/>
      <c r="IQX2404" s="14"/>
      <c r="IQY2404" s="14"/>
      <c r="IQZ2404" s="14"/>
      <c r="IRA2404" s="14"/>
      <c r="IRB2404" s="14"/>
      <c r="IRC2404" s="14"/>
      <c r="IRD2404" s="14"/>
      <c r="IRE2404" s="14"/>
      <c r="IRF2404" s="14"/>
      <c r="IRG2404" s="14"/>
      <c r="IRH2404" s="14"/>
      <c r="IRI2404" s="14"/>
      <c r="IRJ2404" s="14"/>
      <c r="IRK2404" s="14"/>
      <c r="IRL2404" s="14"/>
      <c r="IRM2404" s="14"/>
      <c r="IRN2404" s="14"/>
      <c r="IRO2404" s="14"/>
      <c r="IRP2404" s="14"/>
      <c r="IRQ2404" s="14"/>
      <c r="IRR2404" s="14"/>
      <c r="IRS2404" s="14"/>
      <c r="IRT2404" s="14"/>
      <c r="IRU2404" s="14"/>
      <c r="IRV2404" s="14"/>
      <c r="IRW2404" s="14"/>
      <c r="IRX2404" s="14"/>
      <c r="IRY2404" s="14"/>
      <c r="IRZ2404" s="14"/>
      <c r="ISA2404" s="14"/>
      <c r="ISB2404" s="14"/>
      <c r="ISC2404" s="14"/>
      <c r="ISD2404" s="14"/>
      <c r="ISE2404" s="14"/>
      <c r="ISF2404" s="14"/>
      <c r="ISG2404" s="14"/>
      <c r="ISH2404" s="14"/>
      <c r="ISI2404" s="14"/>
      <c r="ISJ2404" s="14"/>
      <c r="ISK2404" s="14"/>
      <c r="ISL2404" s="14"/>
      <c r="ISM2404" s="14"/>
      <c r="ISN2404" s="14"/>
      <c r="ISO2404" s="14"/>
      <c r="ISP2404" s="14"/>
      <c r="ISQ2404" s="14"/>
      <c r="ISR2404" s="14"/>
      <c r="ISS2404" s="14"/>
      <c r="IST2404" s="14"/>
      <c r="ISU2404" s="14"/>
      <c r="ISV2404" s="14"/>
      <c r="ISW2404" s="14"/>
      <c r="ISX2404" s="14"/>
      <c r="ISY2404" s="14"/>
      <c r="ISZ2404" s="14"/>
      <c r="ITA2404" s="14"/>
      <c r="ITB2404" s="14"/>
      <c r="ITC2404" s="14"/>
      <c r="ITD2404" s="14"/>
      <c r="ITE2404" s="14"/>
      <c r="ITF2404" s="14"/>
      <c r="ITG2404" s="14"/>
      <c r="ITH2404" s="14"/>
      <c r="ITI2404" s="14"/>
      <c r="ITJ2404" s="14"/>
      <c r="ITK2404" s="14"/>
      <c r="ITL2404" s="14"/>
      <c r="ITM2404" s="14"/>
      <c r="ITN2404" s="14"/>
      <c r="ITO2404" s="14"/>
      <c r="ITP2404" s="14"/>
      <c r="ITQ2404" s="14"/>
      <c r="ITR2404" s="14"/>
      <c r="ITS2404" s="14"/>
      <c r="ITT2404" s="14"/>
      <c r="ITU2404" s="14"/>
      <c r="ITV2404" s="14"/>
      <c r="ITW2404" s="14"/>
      <c r="ITX2404" s="14"/>
      <c r="ITY2404" s="14"/>
      <c r="ITZ2404" s="14"/>
      <c r="IUA2404" s="14"/>
      <c r="IUB2404" s="14"/>
      <c r="IUC2404" s="14"/>
      <c r="IUD2404" s="14"/>
      <c r="IUE2404" s="14"/>
      <c r="IUF2404" s="14"/>
      <c r="IUG2404" s="14"/>
      <c r="IUH2404" s="14"/>
      <c r="IUI2404" s="14"/>
      <c r="IUJ2404" s="14"/>
      <c r="IUK2404" s="14"/>
      <c r="IUL2404" s="14"/>
      <c r="IUM2404" s="14"/>
      <c r="IUN2404" s="14"/>
      <c r="IUO2404" s="14"/>
      <c r="IUP2404" s="14"/>
      <c r="IUQ2404" s="14"/>
      <c r="IUR2404" s="14"/>
      <c r="IUS2404" s="14"/>
      <c r="IUT2404" s="14"/>
      <c r="IUU2404" s="14"/>
      <c r="IUV2404" s="14"/>
      <c r="IUW2404" s="14"/>
      <c r="IUX2404" s="14"/>
      <c r="IUY2404" s="14"/>
      <c r="IUZ2404" s="14"/>
      <c r="IVA2404" s="14"/>
      <c r="IVB2404" s="14"/>
      <c r="IVC2404" s="14"/>
      <c r="IVD2404" s="14"/>
      <c r="IVE2404" s="14"/>
      <c r="IVF2404" s="14"/>
      <c r="IVG2404" s="14"/>
      <c r="IVH2404" s="14"/>
      <c r="IVI2404" s="14"/>
      <c r="IVJ2404" s="14"/>
      <c r="IVK2404" s="14"/>
      <c r="IVL2404" s="14"/>
      <c r="IVM2404" s="14"/>
      <c r="IVN2404" s="14"/>
      <c r="IVO2404" s="14"/>
      <c r="IVP2404" s="14"/>
      <c r="IVQ2404" s="14"/>
      <c r="IVR2404" s="14"/>
      <c r="IVS2404" s="14"/>
      <c r="IVT2404" s="14"/>
      <c r="IVU2404" s="14"/>
      <c r="IVV2404" s="14"/>
      <c r="IVW2404" s="14"/>
      <c r="IVX2404" s="14"/>
      <c r="IVY2404" s="14"/>
      <c r="IVZ2404" s="14"/>
      <c r="IWA2404" s="14"/>
      <c r="IWB2404" s="14"/>
      <c r="IWC2404" s="14"/>
      <c r="IWD2404" s="14"/>
      <c r="IWE2404" s="14"/>
      <c r="IWF2404" s="14"/>
      <c r="IWG2404" s="14"/>
      <c r="IWH2404" s="14"/>
      <c r="IWI2404" s="14"/>
      <c r="IWJ2404" s="14"/>
      <c r="IWK2404" s="14"/>
      <c r="IWL2404" s="14"/>
      <c r="IWM2404" s="14"/>
      <c r="IWN2404" s="14"/>
      <c r="IWO2404" s="14"/>
      <c r="IWP2404" s="14"/>
      <c r="IWQ2404" s="14"/>
      <c r="IWR2404" s="14"/>
      <c r="IWS2404" s="14"/>
      <c r="IWT2404" s="14"/>
      <c r="IWU2404" s="14"/>
      <c r="IWV2404" s="14"/>
      <c r="IWW2404" s="14"/>
      <c r="IWX2404" s="14"/>
      <c r="IWY2404" s="14"/>
      <c r="IWZ2404" s="14"/>
      <c r="IXA2404" s="14"/>
      <c r="IXB2404" s="14"/>
      <c r="IXC2404" s="14"/>
      <c r="IXD2404" s="14"/>
      <c r="IXE2404" s="14"/>
      <c r="IXF2404" s="14"/>
      <c r="IXG2404" s="14"/>
      <c r="IXH2404" s="14"/>
      <c r="IXI2404" s="14"/>
      <c r="IXJ2404" s="14"/>
      <c r="IXK2404" s="14"/>
      <c r="IXL2404" s="14"/>
      <c r="IXM2404" s="14"/>
      <c r="IXN2404" s="14"/>
      <c r="IXO2404" s="14"/>
      <c r="IXP2404" s="14"/>
      <c r="IXQ2404" s="14"/>
      <c r="IXR2404" s="14"/>
      <c r="IXS2404" s="14"/>
      <c r="IXT2404" s="14"/>
      <c r="IXU2404" s="14"/>
      <c r="IXV2404" s="14"/>
      <c r="IXW2404" s="14"/>
      <c r="IXX2404" s="14"/>
      <c r="IXY2404" s="14"/>
      <c r="IXZ2404" s="14"/>
      <c r="IYA2404" s="14"/>
      <c r="IYB2404" s="14"/>
      <c r="IYC2404" s="14"/>
      <c r="IYD2404" s="14"/>
      <c r="IYE2404" s="14"/>
      <c r="IYF2404" s="14"/>
      <c r="IYG2404" s="14"/>
      <c r="IYH2404" s="14"/>
      <c r="IYI2404" s="14"/>
      <c r="IYJ2404" s="14"/>
      <c r="IYK2404" s="14"/>
      <c r="IYL2404" s="14"/>
      <c r="IYM2404" s="14"/>
      <c r="IYN2404" s="14"/>
      <c r="IYO2404" s="14"/>
      <c r="IYP2404" s="14"/>
      <c r="IYQ2404" s="14"/>
      <c r="IYR2404" s="14"/>
      <c r="IYS2404" s="14"/>
      <c r="IYT2404" s="14"/>
      <c r="IYU2404" s="14"/>
      <c r="IYV2404" s="14"/>
      <c r="IYW2404" s="14"/>
      <c r="IYX2404" s="14"/>
      <c r="IYY2404" s="14"/>
      <c r="IYZ2404" s="14"/>
      <c r="IZA2404" s="14"/>
      <c r="IZB2404" s="14"/>
      <c r="IZC2404" s="14"/>
      <c r="IZD2404" s="14"/>
      <c r="IZE2404" s="14"/>
      <c r="IZF2404" s="14"/>
      <c r="IZG2404" s="14"/>
      <c r="IZH2404" s="14"/>
      <c r="IZI2404" s="14"/>
      <c r="IZJ2404" s="14"/>
      <c r="IZK2404" s="14"/>
      <c r="IZL2404" s="14"/>
      <c r="IZM2404" s="14"/>
      <c r="IZN2404" s="14"/>
      <c r="IZO2404" s="14"/>
      <c r="IZP2404" s="14"/>
      <c r="IZQ2404" s="14"/>
      <c r="IZR2404" s="14"/>
      <c r="IZS2404" s="14"/>
      <c r="IZT2404" s="14"/>
      <c r="IZU2404" s="14"/>
      <c r="IZV2404" s="14"/>
      <c r="IZW2404" s="14"/>
      <c r="IZX2404" s="14"/>
      <c r="IZY2404" s="14"/>
      <c r="IZZ2404" s="14"/>
      <c r="JAA2404" s="14"/>
      <c r="JAB2404" s="14"/>
      <c r="JAC2404" s="14"/>
      <c r="JAD2404" s="14"/>
      <c r="JAE2404" s="14"/>
      <c r="JAF2404" s="14"/>
      <c r="JAG2404" s="14"/>
      <c r="JAH2404" s="14"/>
      <c r="JAI2404" s="14"/>
      <c r="JAJ2404" s="14"/>
      <c r="JAK2404" s="14"/>
      <c r="JAL2404" s="14"/>
      <c r="JAM2404" s="14"/>
      <c r="JAN2404" s="14"/>
      <c r="JAO2404" s="14"/>
      <c r="JAP2404" s="14"/>
      <c r="JAQ2404" s="14"/>
      <c r="JAR2404" s="14"/>
      <c r="JAS2404" s="14"/>
      <c r="JAT2404" s="14"/>
      <c r="JAU2404" s="14"/>
      <c r="JAV2404" s="14"/>
      <c r="JAW2404" s="14"/>
      <c r="JAX2404" s="14"/>
      <c r="JAY2404" s="14"/>
      <c r="JAZ2404" s="14"/>
      <c r="JBA2404" s="14"/>
      <c r="JBB2404" s="14"/>
      <c r="JBC2404" s="14"/>
      <c r="JBD2404" s="14"/>
      <c r="JBE2404" s="14"/>
      <c r="JBF2404" s="14"/>
      <c r="JBG2404" s="14"/>
      <c r="JBH2404" s="14"/>
      <c r="JBI2404" s="14"/>
      <c r="JBJ2404" s="14"/>
      <c r="JBK2404" s="14"/>
      <c r="JBL2404" s="14"/>
      <c r="JBM2404" s="14"/>
      <c r="JBN2404" s="14"/>
      <c r="JBO2404" s="14"/>
      <c r="JBP2404" s="14"/>
      <c r="JBQ2404" s="14"/>
      <c r="JBR2404" s="14"/>
      <c r="JBS2404" s="14"/>
      <c r="JBT2404" s="14"/>
      <c r="JBU2404" s="14"/>
      <c r="JBV2404" s="14"/>
      <c r="JBW2404" s="14"/>
      <c r="JBX2404" s="14"/>
      <c r="JBY2404" s="14"/>
      <c r="JBZ2404" s="14"/>
      <c r="JCA2404" s="14"/>
      <c r="JCB2404" s="14"/>
      <c r="JCC2404" s="14"/>
      <c r="JCD2404" s="14"/>
      <c r="JCE2404" s="14"/>
      <c r="JCF2404" s="14"/>
      <c r="JCG2404" s="14"/>
      <c r="JCH2404" s="14"/>
      <c r="JCI2404" s="14"/>
      <c r="JCJ2404" s="14"/>
      <c r="JCK2404" s="14"/>
      <c r="JCL2404" s="14"/>
      <c r="JCM2404" s="14"/>
      <c r="JCN2404" s="14"/>
      <c r="JCO2404" s="14"/>
      <c r="JCP2404" s="14"/>
      <c r="JCQ2404" s="14"/>
      <c r="JCR2404" s="14"/>
      <c r="JCS2404" s="14"/>
      <c r="JCT2404" s="14"/>
      <c r="JCU2404" s="14"/>
      <c r="JCV2404" s="14"/>
      <c r="JCW2404" s="14"/>
      <c r="JCX2404" s="14"/>
      <c r="JCY2404" s="14"/>
      <c r="JCZ2404" s="14"/>
      <c r="JDA2404" s="14"/>
      <c r="JDB2404" s="14"/>
      <c r="JDC2404" s="14"/>
      <c r="JDD2404" s="14"/>
      <c r="JDE2404" s="14"/>
      <c r="JDF2404" s="14"/>
      <c r="JDG2404" s="14"/>
      <c r="JDH2404" s="14"/>
      <c r="JDI2404" s="14"/>
      <c r="JDJ2404" s="14"/>
      <c r="JDK2404" s="14"/>
      <c r="JDL2404" s="14"/>
      <c r="JDM2404" s="14"/>
      <c r="JDN2404" s="14"/>
      <c r="JDO2404" s="14"/>
      <c r="JDP2404" s="14"/>
      <c r="JDQ2404" s="14"/>
      <c r="JDR2404" s="14"/>
      <c r="JDS2404" s="14"/>
      <c r="JDT2404" s="14"/>
      <c r="JDU2404" s="14"/>
      <c r="JDV2404" s="14"/>
      <c r="JDW2404" s="14"/>
      <c r="JDX2404" s="14"/>
      <c r="JDY2404" s="14"/>
      <c r="JDZ2404" s="14"/>
      <c r="JEA2404" s="14"/>
      <c r="JEB2404" s="14"/>
      <c r="JEC2404" s="14"/>
      <c r="JED2404" s="14"/>
      <c r="JEE2404" s="14"/>
      <c r="JEF2404" s="14"/>
      <c r="JEG2404" s="14"/>
      <c r="JEH2404" s="14"/>
      <c r="JEI2404" s="14"/>
      <c r="JEJ2404" s="14"/>
      <c r="JEK2404" s="14"/>
      <c r="JEL2404" s="14"/>
      <c r="JEM2404" s="14"/>
      <c r="JEN2404" s="14"/>
      <c r="JEO2404" s="14"/>
      <c r="JEP2404" s="14"/>
      <c r="JEQ2404" s="14"/>
      <c r="JER2404" s="14"/>
      <c r="JES2404" s="14"/>
      <c r="JET2404" s="14"/>
      <c r="JEU2404" s="14"/>
      <c r="JEV2404" s="14"/>
      <c r="JEW2404" s="14"/>
      <c r="JEX2404" s="14"/>
      <c r="JEY2404" s="14"/>
      <c r="JEZ2404" s="14"/>
      <c r="JFA2404" s="14"/>
      <c r="JFB2404" s="14"/>
      <c r="JFC2404" s="14"/>
      <c r="JFD2404" s="14"/>
      <c r="JFE2404" s="14"/>
      <c r="JFF2404" s="14"/>
      <c r="JFG2404" s="14"/>
      <c r="JFH2404" s="14"/>
      <c r="JFI2404" s="14"/>
      <c r="JFJ2404" s="14"/>
      <c r="JFK2404" s="14"/>
      <c r="JFL2404" s="14"/>
      <c r="JFM2404" s="14"/>
      <c r="JFN2404" s="14"/>
      <c r="JFO2404" s="14"/>
      <c r="JFP2404" s="14"/>
      <c r="JFQ2404" s="14"/>
      <c r="JFR2404" s="14"/>
      <c r="JFS2404" s="14"/>
      <c r="JFT2404" s="14"/>
      <c r="JFU2404" s="14"/>
      <c r="JFV2404" s="14"/>
      <c r="JFW2404" s="14"/>
      <c r="JFX2404" s="14"/>
      <c r="JFY2404" s="14"/>
      <c r="JFZ2404" s="14"/>
      <c r="JGA2404" s="14"/>
      <c r="JGB2404" s="14"/>
      <c r="JGC2404" s="14"/>
      <c r="JGD2404" s="14"/>
      <c r="JGE2404" s="14"/>
      <c r="JGF2404" s="14"/>
      <c r="JGG2404" s="14"/>
      <c r="JGH2404" s="14"/>
      <c r="JGI2404" s="14"/>
      <c r="JGJ2404" s="14"/>
      <c r="JGK2404" s="14"/>
      <c r="JGL2404" s="14"/>
      <c r="JGM2404" s="14"/>
      <c r="JGN2404" s="14"/>
      <c r="JGO2404" s="14"/>
      <c r="JGP2404" s="14"/>
      <c r="JGQ2404" s="14"/>
      <c r="JGR2404" s="14"/>
      <c r="JGS2404" s="14"/>
      <c r="JGT2404" s="14"/>
      <c r="JGU2404" s="14"/>
      <c r="JGV2404" s="14"/>
      <c r="JGW2404" s="14"/>
      <c r="JGX2404" s="14"/>
      <c r="JGY2404" s="14"/>
      <c r="JGZ2404" s="14"/>
      <c r="JHA2404" s="14"/>
      <c r="JHB2404" s="14"/>
      <c r="JHC2404" s="14"/>
      <c r="JHD2404" s="14"/>
      <c r="JHE2404" s="14"/>
      <c r="JHF2404" s="14"/>
      <c r="JHG2404" s="14"/>
      <c r="JHH2404" s="14"/>
      <c r="JHI2404" s="14"/>
      <c r="JHJ2404" s="14"/>
      <c r="JHK2404" s="14"/>
      <c r="JHL2404" s="14"/>
      <c r="JHM2404" s="14"/>
      <c r="JHN2404" s="14"/>
      <c r="JHO2404" s="14"/>
      <c r="JHP2404" s="14"/>
      <c r="JHQ2404" s="14"/>
      <c r="JHR2404" s="14"/>
      <c r="JHS2404" s="14"/>
      <c r="JHT2404" s="14"/>
      <c r="JHU2404" s="14"/>
      <c r="JHV2404" s="14"/>
      <c r="JHW2404" s="14"/>
      <c r="JHX2404" s="14"/>
      <c r="JHY2404" s="14"/>
      <c r="JHZ2404" s="14"/>
      <c r="JIA2404" s="14"/>
      <c r="JIB2404" s="14"/>
      <c r="JIC2404" s="14"/>
      <c r="JID2404" s="14"/>
      <c r="JIE2404" s="14"/>
      <c r="JIF2404" s="14"/>
      <c r="JIG2404" s="14"/>
      <c r="JIH2404" s="14"/>
      <c r="JII2404" s="14"/>
      <c r="JIJ2404" s="14"/>
      <c r="JIK2404" s="14"/>
      <c r="JIL2404" s="14"/>
      <c r="JIM2404" s="14"/>
      <c r="JIN2404" s="14"/>
      <c r="JIO2404" s="14"/>
      <c r="JIP2404" s="14"/>
      <c r="JIQ2404" s="14"/>
      <c r="JIR2404" s="14"/>
      <c r="JIS2404" s="14"/>
      <c r="JIT2404" s="14"/>
      <c r="JIU2404" s="14"/>
      <c r="JIV2404" s="14"/>
      <c r="JIW2404" s="14"/>
      <c r="JIX2404" s="14"/>
      <c r="JIY2404" s="14"/>
      <c r="JIZ2404" s="14"/>
      <c r="JJA2404" s="14"/>
      <c r="JJB2404" s="14"/>
      <c r="JJC2404" s="14"/>
      <c r="JJD2404" s="14"/>
      <c r="JJE2404" s="14"/>
      <c r="JJF2404" s="14"/>
      <c r="JJG2404" s="14"/>
      <c r="JJH2404" s="14"/>
      <c r="JJI2404" s="14"/>
      <c r="JJJ2404" s="14"/>
      <c r="JJK2404" s="14"/>
      <c r="JJL2404" s="14"/>
      <c r="JJM2404" s="14"/>
      <c r="JJN2404" s="14"/>
      <c r="JJO2404" s="14"/>
      <c r="JJP2404" s="14"/>
      <c r="JJQ2404" s="14"/>
      <c r="JJR2404" s="14"/>
      <c r="JJS2404" s="14"/>
      <c r="JJT2404" s="14"/>
      <c r="JJU2404" s="14"/>
      <c r="JJV2404" s="14"/>
      <c r="JJW2404" s="14"/>
      <c r="JJX2404" s="14"/>
      <c r="JJY2404" s="14"/>
      <c r="JJZ2404" s="14"/>
      <c r="JKA2404" s="14"/>
      <c r="JKB2404" s="14"/>
      <c r="JKC2404" s="14"/>
      <c r="JKD2404" s="14"/>
      <c r="JKE2404" s="14"/>
      <c r="JKF2404" s="14"/>
      <c r="JKG2404" s="14"/>
      <c r="JKH2404" s="14"/>
      <c r="JKI2404" s="14"/>
      <c r="JKJ2404" s="14"/>
      <c r="JKK2404" s="14"/>
      <c r="JKL2404" s="14"/>
      <c r="JKM2404" s="14"/>
      <c r="JKN2404" s="14"/>
      <c r="JKO2404" s="14"/>
      <c r="JKP2404" s="14"/>
      <c r="JKQ2404" s="14"/>
      <c r="JKR2404" s="14"/>
      <c r="JKS2404" s="14"/>
      <c r="JKT2404" s="14"/>
      <c r="JKU2404" s="14"/>
      <c r="JKV2404" s="14"/>
      <c r="JKW2404" s="14"/>
      <c r="JKX2404" s="14"/>
      <c r="JKY2404" s="14"/>
      <c r="JKZ2404" s="14"/>
      <c r="JLA2404" s="14"/>
      <c r="JLB2404" s="14"/>
      <c r="JLC2404" s="14"/>
      <c r="JLD2404" s="14"/>
      <c r="JLE2404" s="14"/>
      <c r="JLF2404" s="14"/>
      <c r="JLG2404" s="14"/>
      <c r="JLH2404" s="14"/>
      <c r="JLI2404" s="14"/>
      <c r="JLJ2404" s="14"/>
      <c r="JLK2404" s="14"/>
      <c r="JLL2404" s="14"/>
      <c r="JLM2404" s="14"/>
      <c r="JLN2404" s="14"/>
      <c r="JLO2404" s="14"/>
      <c r="JLP2404" s="14"/>
      <c r="JLQ2404" s="14"/>
      <c r="JLR2404" s="14"/>
      <c r="JLS2404" s="14"/>
      <c r="JLT2404" s="14"/>
      <c r="JLU2404" s="14"/>
      <c r="JLV2404" s="14"/>
      <c r="JLW2404" s="14"/>
      <c r="JLX2404" s="14"/>
      <c r="JLY2404" s="14"/>
      <c r="JLZ2404" s="14"/>
      <c r="JMA2404" s="14"/>
      <c r="JMB2404" s="14"/>
      <c r="JMC2404" s="14"/>
      <c r="JMD2404" s="14"/>
      <c r="JME2404" s="14"/>
      <c r="JMF2404" s="14"/>
      <c r="JMG2404" s="14"/>
      <c r="JMH2404" s="14"/>
      <c r="JMI2404" s="14"/>
      <c r="JMJ2404" s="14"/>
      <c r="JMK2404" s="14"/>
      <c r="JML2404" s="14"/>
      <c r="JMM2404" s="14"/>
      <c r="JMN2404" s="14"/>
      <c r="JMO2404" s="14"/>
      <c r="JMP2404" s="14"/>
      <c r="JMQ2404" s="14"/>
      <c r="JMR2404" s="14"/>
      <c r="JMS2404" s="14"/>
      <c r="JMT2404" s="14"/>
      <c r="JMU2404" s="14"/>
      <c r="JMV2404" s="14"/>
      <c r="JMW2404" s="14"/>
      <c r="JMX2404" s="14"/>
      <c r="JMY2404" s="14"/>
      <c r="JMZ2404" s="14"/>
      <c r="JNA2404" s="14"/>
      <c r="JNB2404" s="14"/>
      <c r="JNC2404" s="14"/>
      <c r="JND2404" s="14"/>
      <c r="JNE2404" s="14"/>
      <c r="JNF2404" s="14"/>
      <c r="JNG2404" s="14"/>
      <c r="JNH2404" s="14"/>
      <c r="JNI2404" s="14"/>
      <c r="JNJ2404" s="14"/>
      <c r="JNK2404" s="14"/>
      <c r="JNL2404" s="14"/>
      <c r="JNM2404" s="14"/>
      <c r="JNN2404" s="14"/>
      <c r="JNO2404" s="14"/>
      <c r="JNP2404" s="14"/>
      <c r="JNQ2404" s="14"/>
      <c r="JNR2404" s="14"/>
      <c r="JNS2404" s="14"/>
      <c r="JNT2404" s="14"/>
      <c r="JNU2404" s="14"/>
      <c r="JNV2404" s="14"/>
      <c r="JNW2404" s="14"/>
      <c r="JNX2404" s="14"/>
      <c r="JNY2404" s="14"/>
      <c r="JNZ2404" s="14"/>
      <c r="JOA2404" s="14"/>
      <c r="JOB2404" s="14"/>
      <c r="JOC2404" s="14"/>
      <c r="JOD2404" s="14"/>
      <c r="JOE2404" s="14"/>
      <c r="JOF2404" s="14"/>
      <c r="JOG2404" s="14"/>
      <c r="JOH2404" s="14"/>
      <c r="JOI2404" s="14"/>
      <c r="JOJ2404" s="14"/>
      <c r="JOK2404" s="14"/>
      <c r="JOL2404" s="14"/>
      <c r="JOM2404" s="14"/>
      <c r="JON2404" s="14"/>
      <c r="JOO2404" s="14"/>
      <c r="JOP2404" s="14"/>
      <c r="JOQ2404" s="14"/>
      <c r="JOR2404" s="14"/>
      <c r="JOS2404" s="14"/>
      <c r="JOT2404" s="14"/>
      <c r="JOU2404" s="14"/>
      <c r="JOV2404" s="14"/>
      <c r="JOW2404" s="14"/>
      <c r="JOX2404" s="14"/>
      <c r="JOY2404" s="14"/>
      <c r="JOZ2404" s="14"/>
      <c r="JPA2404" s="14"/>
      <c r="JPB2404" s="14"/>
      <c r="JPC2404" s="14"/>
      <c r="JPD2404" s="14"/>
      <c r="JPE2404" s="14"/>
      <c r="JPF2404" s="14"/>
      <c r="JPG2404" s="14"/>
      <c r="JPH2404" s="14"/>
      <c r="JPI2404" s="14"/>
      <c r="JPJ2404" s="14"/>
      <c r="JPK2404" s="14"/>
      <c r="JPL2404" s="14"/>
      <c r="JPM2404" s="14"/>
      <c r="JPN2404" s="14"/>
      <c r="JPO2404" s="14"/>
      <c r="JPP2404" s="14"/>
      <c r="JPQ2404" s="14"/>
      <c r="JPR2404" s="14"/>
      <c r="JPS2404" s="14"/>
      <c r="JPT2404" s="14"/>
      <c r="JPU2404" s="14"/>
      <c r="JPV2404" s="14"/>
      <c r="JPW2404" s="14"/>
      <c r="JPX2404" s="14"/>
      <c r="JPY2404" s="14"/>
      <c r="JPZ2404" s="14"/>
      <c r="JQA2404" s="14"/>
      <c r="JQB2404" s="14"/>
      <c r="JQC2404" s="14"/>
      <c r="JQD2404" s="14"/>
      <c r="JQE2404" s="14"/>
      <c r="JQF2404" s="14"/>
      <c r="JQG2404" s="14"/>
      <c r="JQH2404" s="14"/>
      <c r="JQI2404" s="14"/>
      <c r="JQJ2404" s="14"/>
      <c r="JQK2404" s="14"/>
      <c r="JQL2404" s="14"/>
      <c r="JQM2404" s="14"/>
      <c r="JQN2404" s="14"/>
      <c r="JQO2404" s="14"/>
      <c r="JQP2404" s="14"/>
      <c r="JQQ2404" s="14"/>
      <c r="JQR2404" s="14"/>
      <c r="JQS2404" s="14"/>
      <c r="JQT2404" s="14"/>
      <c r="JQU2404" s="14"/>
      <c r="JQV2404" s="14"/>
      <c r="JQW2404" s="14"/>
      <c r="JQX2404" s="14"/>
      <c r="JQY2404" s="14"/>
      <c r="JQZ2404" s="14"/>
      <c r="JRA2404" s="14"/>
      <c r="JRB2404" s="14"/>
      <c r="JRC2404" s="14"/>
      <c r="JRD2404" s="14"/>
      <c r="JRE2404" s="14"/>
      <c r="JRF2404" s="14"/>
      <c r="JRG2404" s="14"/>
      <c r="JRH2404" s="14"/>
      <c r="JRI2404" s="14"/>
      <c r="JRJ2404" s="14"/>
      <c r="JRK2404" s="14"/>
      <c r="JRL2404" s="14"/>
      <c r="JRM2404" s="14"/>
      <c r="JRN2404" s="14"/>
      <c r="JRO2404" s="14"/>
      <c r="JRP2404" s="14"/>
      <c r="JRQ2404" s="14"/>
      <c r="JRR2404" s="14"/>
      <c r="JRS2404" s="14"/>
      <c r="JRT2404" s="14"/>
      <c r="JRU2404" s="14"/>
      <c r="JRV2404" s="14"/>
      <c r="JRW2404" s="14"/>
      <c r="JRX2404" s="14"/>
      <c r="JRY2404" s="14"/>
      <c r="JRZ2404" s="14"/>
      <c r="JSA2404" s="14"/>
      <c r="JSB2404" s="14"/>
      <c r="JSC2404" s="14"/>
      <c r="JSD2404" s="14"/>
      <c r="JSE2404" s="14"/>
      <c r="JSF2404" s="14"/>
      <c r="JSG2404" s="14"/>
      <c r="JSH2404" s="14"/>
      <c r="JSI2404" s="14"/>
      <c r="JSJ2404" s="14"/>
      <c r="JSK2404" s="14"/>
      <c r="JSL2404" s="14"/>
      <c r="JSM2404" s="14"/>
      <c r="JSN2404" s="14"/>
      <c r="JSO2404" s="14"/>
      <c r="JSP2404" s="14"/>
      <c r="JSQ2404" s="14"/>
      <c r="JSR2404" s="14"/>
      <c r="JSS2404" s="14"/>
      <c r="JST2404" s="14"/>
      <c r="JSU2404" s="14"/>
      <c r="JSV2404" s="14"/>
      <c r="JSW2404" s="14"/>
      <c r="JSX2404" s="14"/>
      <c r="JSY2404" s="14"/>
      <c r="JSZ2404" s="14"/>
      <c r="JTA2404" s="14"/>
      <c r="JTB2404" s="14"/>
      <c r="JTC2404" s="14"/>
      <c r="JTD2404" s="14"/>
      <c r="JTE2404" s="14"/>
      <c r="JTF2404" s="14"/>
      <c r="JTG2404" s="14"/>
      <c r="JTH2404" s="14"/>
      <c r="JTI2404" s="14"/>
      <c r="JTJ2404" s="14"/>
      <c r="JTK2404" s="14"/>
      <c r="JTL2404" s="14"/>
      <c r="JTM2404" s="14"/>
      <c r="JTN2404" s="14"/>
      <c r="JTO2404" s="14"/>
      <c r="JTP2404" s="14"/>
      <c r="JTQ2404" s="14"/>
      <c r="JTR2404" s="14"/>
      <c r="JTS2404" s="14"/>
      <c r="JTT2404" s="14"/>
      <c r="JTU2404" s="14"/>
      <c r="JTV2404" s="14"/>
      <c r="JTW2404" s="14"/>
      <c r="JTX2404" s="14"/>
      <c r="JTY2404" s="14"/>
      <c r="JTZ2404" s="14"/>
      <c r="JUA2404" s="14"/>
      <c r="JUB2404" s="14"/>
      <c r="JUC2404" s="14"/>
      <c r="JUD2404" s="14"/>
      <c r="JUE2404" s="14"/>
      <c r="JUF2404" s="14"/>
      <c r="JUG2404" s="14"/>
      <c r="JUH2404" s="14"/>
      <c r="JUI2404" s="14"/>
      <c r="JUJ2404" s="14"/>
      <c r="JUK2404" s="14"/>
      <c r="JUL2404" s="14"/>
      <c r="JUM2404" s="14"/>
      <c r="JUN2404" s="14"/>
      <c r="JUO2404" s="14"/>
      <c r="JUP2404" s="14"/>
      <c r="JUQ2404" s="14"/>
      <c r="JUR2404" s="14"/>
      <c r="JUS2404" s="14"/>
      <c r="JUT2404" s="14"/>
      <c r="JUU2404" s="14"/>
      <c r="JUV2404" s="14"/>
      <c r="JUW2404" s="14"/>
      <c r="JUX2404" s="14"/>
      <c r="JUY2404" s="14"/>
      <c r="JUZ2404" s="14"/>
      <c r="JVA2404" s="14"/>
      <c r="JVB2404" s="14"/>
      <c r="JVC2404" s="14"/>
      <c r="JVD2404" s="14"/>
      <c r="JVE2404" s="14"/>
      <c r="JVF2404" s="14"/>
      <c r="JVG2404" s="14"/>
      <c r="JVH2404" s="14"/>
      <c r="JVI2404" s="14"/>
      <c r="JVJ2404" s="14"/>
      <c r="JVK2404" s="14"/>
      <c r="JVL2404" s="14"/>
      <c r="JVM2404" s="14"/>
      <c r="JVN2404" s="14"/>
      <c r="JVO2404" s="14"/>
      <c r="JVP2404" s="14"/>
      <c r="JVQ2404" s="14"/>
      <c r="JVR2404" s="14"/>
      <c r="JVS2404" s="14"/>
      <c r="JVT2404" s="14"/>
      <c r="JVU2404" s="14"/>
      <c r="JVV2404" s="14"/>
      <c r="JVW2404" s="14"/>
      <c r="JVX2404" s="14"/>
      <c r="JVY2404" s="14"/>
      <c r="JVZ2404" s="14"/>
      <c r="JWA2404" s="14"/>
      <c r="JWB2404" s="14"/>
      <c r="JWC2404" s="14"/>
      <c r="JWD2404" s="14"/>
      <c r="JWE2404" s="14"/>
      <c r="JWF2404" s="14"/>
      <c r="JWG2404" s="14"/>
      <c r="JWH2404" s="14"/>
      <c r="JWI2404" s="14"/>
      <c r="JWJ2404" s="14"/>
      <c r="JWK2404" s="14"/>
      <c r="JWL2404" s="14"/>
      <c r="JWM2404" s="14"/>
      <c r="JWN2404" s="14"/>
      <c r="JWO2404" s="14"/>
      <c r="JWP2404" s="14"/>
      <c r="JWQ2404" s="14"/>
      <c r="JWR2404" s="14"/>
      <c r="JWS2404" s="14"/>
      <c r="JWT2404" s="14"/>
      <c r="JWU2404" s="14"/>
      <c r="JWV2404" s="14"/>
      <c r="JWW2404" s="14"/>
      <c r="JWX2404" s="14"/>
      <c r="JWY2404" s="14"/>
      <c r="JWZ2404" s="14"/>
      <c r="JXA2404" s="14"/>
      <c r="JXB2404" s="14"/>
      <c r="JXC2404" s="14"/>
      <c r="JXD2404" s="14"/>
      <c r="JXE2404" s="14"/>
      <c r="JXF2404" s="14"/>
      <c r="JXG2404" s="14"/>
      <c r="JXH2404" s="14"/>
      <c r="JXI2404" s="14"/>
      <c r="JXJ2404" s="14"/>
      <c r="JXK2404" s="14"/>
      <c r="JXL2404" s="14"/>
      <c r="JXM2404" s="14"/>
      <c r="JXN2404" s="14"/>
      <c r="JXO2404" s="14"/>
      <c r="JXP2404" s="14"/>
      <c r="JXQ2404" s="14"/>
      <c r="JXR2404" s="14"/>
      <c r="JXS2404" s="14"/>
      <c r="JXT2404" s="14"/>
      <c r="JXU2404" s="14"/>
      <c r="JXV2404" s="14"/>
      <c r="JXW2404" s="14"/>
      <c r="JXX2404" s="14"/>
      <c r="JXY2404" s="14"/>
      <c r="JXZ2404" s="14"/>
      <c r="JYA2404" s="14"/>
      <c r="JYB2404" s="14"/>
      <c r="JYC2404" s="14"/>
      <c r="JYD2404" s="14"/>
      <c r="JYE2404" s="14"/>
      <c r="JYF2404" s="14"/>
      <c r="JYG2404" s="14"/>
      <c r="JYH2404" s="14"/>
      <c r="JYI2404" s="14"/>
      <c r="JYJ2404" s="14"/>
      <c r="JYK2404" s="14"/>
      <c r="JYL2404" s="14"/>
      <c r="JYM2404" s="14"/>
      <c r="JYN2404" s="14"/>
      <c r="JYO2404" s="14"/>
      <c r="JYP2404" s="14"/>
      <c r="JYQ2404" s="14"/>
      <c r="JYR2404" s="14"/>
      <c r="JYS2404" s="14"/>
      <c r="JYT2404" s="14"/>
      <c r="JYU2404" s="14"/>
      <c r="JYV2404" s="14"/>
      <c r="JYW2404" s="14"/>
      <c r="JYX2404" s="14"/>
      <c r="JYY2404" s="14"/>
      <c r="JYZ2404" s="14"/>
      <c r="JZA2404" s="14"/>
      <c r="JZB2404" s="14"/>
      <c r="JZC2404" s="14"/>
      <c r="JZD2404" s="14"/>
      <c r="JZE2404" s="14"/>
      <c r="JZF2404" s="14"/>
      <c r="JZG2404" s="14"/>
      <c r="JZH2404" s="14"/>
      <c r="JZI2404" s="14"/>
      <c r="JZJ2404" s="14"/>
      <c r="JZK2404" s="14"/>
      <c r="JZL2404" s="14"/>
      <c r="JZM2404" s="14"/>
      <c r="JZN2404" s="14"/>
      <c r="JZO2404" s="14"/>
      <c r="JZP2404" s="14"/>
      <c r="JZQ2404" s="14"/>
      <c r="JZR2404" s="14"/>
      <c r="JZS2404" s="14"/>
      <c r="JZT2404" s="14"/>
      <c r="JZU2404" s="14"/>
      <c r="JZV2404" s="14"/>
      <c r="JZW2404" s="14"/>
      <c r="JZX2404" s="14"/>
      <c r="JZY2404" s="14"/>
      <c r="JZZ2404" s="14"/>
      <c r="KAA2404" s="14"/>
      <c r="KAB2404" s="14"/>
      <c r="KAC2404" s="14"/>
      <c r="KAD2404" s="14"/>
      <c r="KAE2404" s="14"/>
      <c r="KAF2404" s="14"/>
      <c r="KAG2404" s="14"/>
      <c r="KAH2404" s="14"/>
      <c r="KAI2404" s="14"/>
      <c r="KAJ2404" s="14"/>
      <c r="KAK2404" s="14"/>
      <c r="KAL2404" s="14"/>
      <c r="KAM2404" s="14"/>
      <c r="KAN2404" s="14"/>
      <c r="KAO2404" s="14"/>
      <c r="KAP2404" s="14"/>
      <c r="KAQ2404" s="14"/>
      <c r="KAR2404" s="14"/>
      <c r="KAS2404" s="14"/>
      <c r="KAT2404" s="14"/>
      <c r="KAU2404" s="14"/>
      <c r="KAV2404" s="14"/>
      <c r="KAW2404" s="14"/>
      <c r="KAX2404" s="14"/>
      <c r="KAY2404" s="14"/>
      <c r="KAZ2404" s="14"/>
      <c r="KBA2404" s="14"/>
      <c r="KBB2404" s="14"/>
      <c r="KBC2404" s="14"/>
      <c r="KBD2404" s="14"/>
      <c r="KBE2404" s="14"/>
      <c r="KBF2404" s="14"/>
      <c r="KBG2404" s="14"/>
      <c r="KBH2404" s="14"/>
      <c r="KBI2404" s="14"/>
      <c r="KBJ2404" s="14"/>
      <c r="KBK2404" s="14"/>
      <c r="KBL2404" s="14"/>
      <c r="KBM2404" s="14"/>
      <c r="KBN2404" s="14"/>
      <c r="KBO2404" s="14"/>
      <c r="KBP2404" s="14"/>
      <c r="KBQ2404" s="14"/>
      <c r="KBR2404" s="14"/>
      <c r="KBS2404" s="14"/>
      <c r="KBT2404" s="14"/>
      <c r="KBU2404" s="14"/>
      <c r="KBV2404" s="14"/>
      <c r="KBW2404" s="14"/>
      <c r="KBX2404" s="14"/>
      <c r="KBY2404" s="14"/>
      <c r="KBZ2404" s="14"/>
      <c r="KCA2404" s="14"/>
      <c r="KCB2404" s="14"/>
      <c r="KCC2404" s="14"/>
      <c r="KCD2404" s="14"/>
      <c r="KCE2404" s="14"/>
      <c r="KCF2404" s="14"/>
      <c r="KCG2404" s="14"/>
      <c r="KCH2404" s="14"/>
      <c r="KCI2404" s="14"/>
      <c r="KCJ2404" s="14"/>
      <c r="KCK2404" s="14"/>
      <c r="KCL2404" s="14"/>
      <c r="KCM2404" s="14"/>
      <c r="KCN2404" s="14"/>
      <c r="KCO2404" s="14"/>
      <c r="KCP2404" s="14"/>
      <c r="KCQ2404" s="14"/>
      <c r="KCR2404" s="14"/>
      <c r="KCS2404" s="14"/>
      <c r="KCT2404" s="14"/>
      <c r="KCU2404" s="14"/>
      <c r="KCV2404" s="14"/>
      <c r="KCW2404" s="14"/>
      <c r="KCX2404" s="14"/>
      <c r="KCY2404" s="14"/>
      <c r="KCZ2404" s="14"/>
      <c r="KDA2404" s="14"/>
      <c r="KDB2404" s="14"/>
      <c r="KDC2404" s="14"/>
      <c r="KDD2404" s="14"/>
      <c r="KDE2404" s="14"/>
      <c r="KDF2404" s="14"/>
      <c r="KDG2404" s="14"/>
      <c r="KDH2404" s="14"/>
      <c r="KDI2404" s="14"/>
      <c r="KDJ2404" s="14"/>
      <c r="KDK2404" s="14"/>
      <c r="KDL2404" s="14"/>
      <c r="KDM2404" s="14"/>
      <c r="KDN2404" s="14"/>
      <c r="KDO2404" s="14"/>
      <c r="KDP2404" s="14"/>
      <c r="KDQ2404" s="14"/>
      <c r="KDR2404" s="14"/>
      <c r="KDS2404" s="14"/>
      <c r="KDT2404" s="14"/>
      <c r="KDU2404" s="14"/>
      <c r="KDV2404" s="14"/>
      <c r="KDW2404" s="14"/>
      <c r="KDX2404" s="14"/>
      <c r="KDY2404" s="14"/>
      <c r="KDZ2404" s="14"/>
      <c r="KEA2404" s="14"/>
      <c r="KEB2404" s="14"/>
      <c r="KEC2404" s="14"/>
      <c r="KED2404" s="14"/>
      <c r="KEE2404" s="14"/>
      <c r="KEF2404" s="14"/>
      <c r="KEG2404" s="14"/>
      <c r="KEH2404" s="14"/>
      <c r="KEI2404" s="14"/>
      <c r="KEJ2404" s="14"/>
      <c r="KEK2404" s="14"/>
      <c r="KEL2404" s="14"/>
      <c r="KEM2404" s="14"/>
      <c r="KEN2404" s="14"/>
      <c r="KEO2404" s="14"/>
      <c r="KEP2404" s="14"/>
      <c r="KEQ2404" s="14"/>
      <c r="KER2404" s="14"/>
      <c r="KES2404" s="14"/>
      <c r="KET2404" s="14"/>
      <c r="KEU2404" s="14"/>
      <c r="KEV2404" s="14"/>
      <c r="KEW2404" s="14"/>
      <c r="KEX2404" s="14"/>
      <c r="KEY2404" s="14"/>
      <c r="KEZ2404" s="14"/>
      <c r="KFA2404" s="14"/>
      <c r="KFB2404" s="14"/>
      <c r="KFC2404" s="14"/>
      <c r="KFD2404" s="14"/>
      <c r="KFE2404" s="14"/>
      <c r="KFF2404" s="14"/>
      <c r="KFG2404" s="14"/>
      <c r="KFH2404" s="14"/>
      <c r="KFI2404" s="14"/>
      <c r="KFJ2404" s="14"/>
      <c r="KFK2404" s="14"/>
      <c r="KFL2404" s="14"/>
      <c r="KFM2404" s="14"/>
      <c r="KFN2404" s="14"/>
      <c r="KFO2404" s="14"/>
      <c r="KFP2404" s="14"/>
      <c r="KFQ2404" s="14"/>
      <c r="KFR2404" s="14"/>
      <c r="KFS2404" s="14"/>
      <c r="KFT2404" s="14"/>
      <c r="KFU2404" s="14"/>
      <c r="KFV2404" s="14"/>
      <c r="KFW2404" s="14"/>
      <c r="KFX2404" s="14"/>
      <c r="KFY2404" s="14"/>
      <c r="KFZ2404" s="14"/>
      <c r="KGA2404" s="14"/>
      <c r="KGB2404" s="14"/>
      <c r="KGC2404" s="14"/>
      <c r="KGD2404" s="14"/>
      <c r="KGE2404" s="14"/>
      <c r="KGF2404" s="14"/>
      <c r="KGG2404" s="14"/>
      <c r="KGH2404" s="14"/>
      <c r="KGI2404" s="14"/>
      <c r="KGJ2404" s="14"/>
      <c r="KGK2404" s="14"/>
      <c r="KGL2404" s="14"/>
      <c r="KGM2404" s="14"/>
      <c r="KGN2404" s="14"/>
      <c r="KGO2404" s="14"/>
      <c r="KGP2404" s="14"/>
      <c r="KGQ2404" s="14"/>
      <c r="KGR2404" s="14"/>
      <c r="KGS2404" s="14"/>
      <c r="KGT2404" s="14"/>
      <c r="KGU2404" s="14"/>
      <c r="KGV2404" s="14"/>
      <c r="KGW2404" s="14"/>
      <c r="KGX2404" s="14"/>
      <c r="KGY2404" s="14"/>
      <c r="KGZ2404" s="14"/>
      <c r="KHA2404" s="14"/>
      <c r="KHB2404" s="14"/>
      <c r="KHC2404" s="14"/>
      <c r="KHD2404" s="14"/>
      <c r="KHE2404" s="14"/>
      <c r="KHF2404" s="14"/>
      <c r="KHG2404" s="14"/>
      <c r="KHH2404" s="14"/>
      <c r="KHI2404" s="14"/>
      <c r="KHJ2404" s="14"/>
      <c r="KHK2404" s="14"/>
      <c r="KHL2404" s="14"/>
      <c r="KHM2404" s="14"/>
      <c r="KHN2404" s="14"/>
      <c r="KHO2404" s="14"/>
      <c r="KHP2404" s="14"/>
      <c r="KHQ2404" s="14"/>
      <c r="KHR2404" s="14"/>
      <c r="KHS2404" s="14"/>
      <c r="KHT2404" s="14"/>
      <c r="KHU2404" s="14"/>
      <c r="KHV2404" s="14"/>
      <c r="KHW2404" s="14"/>
      <c r="KHX2404" s="14"/>
      <c r="KHY2404" s="14"/>
      <c r="KHZ2404" s="14"/>
      <c r="KIA2404" s="14"/>
      <c r="KIB2404" s="14"/>
      <c r="KIC2404" s="14"/>
      <c r="KID2404" s="14"/>
      <c r="KIE2404" s="14"/>
      <c r="KIF2404" s="14"/>
      <c r="KIG2404" s="14"/>
      <c r="KIH2404" s="14"/>
      <c r="KII2404" s="14"/>
      <c r="KIJ2404" s="14"/>
      <c r="KIK2404" s="14"/>
      <c r="KIL2404" s="14"/>
      <c r="KIM2404" s="14"/>
      <c r="KIN2404" s="14"/>
      <c r="KIO2404" s="14"/>
      <c r="KIP2404" s="14"/>
      <c r="KIQ2404" s="14"/>
      <c r="KIR2404" s="14"/>
      <c r="KIS2404" s="14"/>
      <c r="KIT2404" s="14"/>
      <c r="KIU2404" s="14"/>
      <c r="KIV2404" s="14"/>
      <c r="KIW2404" s="14"/>
      <c r="KIX2404" s="14"/>
      <c r="KIY2404" s="14"/>
      <c r="KIZ2404" s="14"/>
      <c r="KJA2404" s="14"/>
      <c r="KJB2404" s="14"/>
      <c r="KJC2404" s="14"/>
      <c r="KJD2404" s="14"/>
      <c r="KJE2404" s="14"/>
      <c r="KJF2404" s="14"/>
      <c r="KJG2404" s="14"/>
      <c r="KJH2404" s="14"/>
      <c r="KJI2404" s="14"/>
      <c r="KJJ2404" s="14"/>
      <c r="KJK2404" s="14"/>
      <c r="KJL2404" s="14"/>
      <c r="KJM2404" s="14"/>
      <c r="KJN2404" s="14"/>
      <c r="KJO2404" s="14"/>
      <c r="KJP2404" s="14"/>
      <c r="KJQ2404" s="14"/>
      <c r="KJR2404" s="14"/>
      <c r="KJS2404" s="14"/>
      <c r="KJT2404" s="14"/>
      <c r="KJU2404" s="14"/>
      <c r="KJV2404" s="14"/>
      <c r="KJW2404" s="14"/>
      <c r="KJX2404" s="14"/>
      <c r="KJY2404" s="14"/>
      <c r="KJZ2404" s="14"/>
      <c r="KKA2404" s="14"/>
      <c r="KKB2404" s="14"/>
      <c r="KKC2404" s="14"/>
      <c r="KKD2404" s="14"/>
      <c r="KKE2404" s="14"/>
      <c r="KKF2404" s="14"/>
      <c r="KKG2404" s="14"/>
      <c r="KKH2404" s="14"/>
      <c r="KKI2404" s="14"/>
      <c r="KKJ2404" s="14"/>
      <c r="KKK2404" s="14"/>
      <c r="KKL2404" s="14"/>
      <c r="KKM2404" s="14"/>
      <c r="KKN2404" s="14"/>
      <c r="KKO2404" s="14"/>
      <c r="KKP2404" s="14"/>
      <c r="KKQ2404" s="14"/>
      <c r="KKR2404" s="14"/>
      <c r="KKS2404" s="14"/>
      <c r="KKT2404" s="14"/>
      <c r="KKU2404" s="14"/>
      <c r="KKV2404" s="14"/>
      <c r="KKW2404" s="14"/>
      <c r="KKX2404" s="14"/>
      <c r="KKY2404" s="14"/>
      <c r="KKZ2404" s="14"/>
      <c r="KLA2404" s="14"/>
      <c r="KLB2404" s="14"/>
      <c r="KLC2404" s="14"/>
      <c r="KLD2404" s="14"/>
      <c r="KLE2404" s="14"/>
      <c r="KLF2404" s="14"/>
      <c r="KLG2404" s="14"/>
      <c r="KLH2404" s="14"/>
      <c r="KLI2404" s="14"/>
      <c r="KLJ2404" s="14"/>
      <c r="KLK2404" s="14"/>
      <c r="KLL2404" s="14"/>
      <c r="KLM2404" s="14"/>
      <c r="KLN2404" s="14"/>
      <c r="KLO2404" s="14"/>
      <c r="KLP2404" s="14"/>
      <c r="KLQ2404" s="14"/>
      <c r="KLR2404" s="14"/>
      <c r="KLS2404" s="14"/>
      <c r="KLT2404" s="14"/>
      <c r="KLU2404" s="14"/>
      <c r="KLV2404" s="14"/>
      <c r="KLW2404" s="14"/>
      <c r="KLX2404" s="14"/>
      <c r="KLY2404" s="14"/>
      <c r="KLZ2404" s="14"/>
      <c r="KMA2404" s="14"/>
      <c r="KMB2404" s="14"/>
      <c r="KMC2404" s="14"/>
      <c r="KMD2404" s="14"/>
      <c r="KME2404" s="14"/>
      <c r="KMF2404" s="14"/>
      <c r="KMG2404" s="14"/>
      <c r="KMH2404" s="14"/>
      <c r="KMI2404" s="14"/>
      <c r="KMJ2404" s="14"/>
      <c r="KMK2404" s="14"/>
      <c r="KML2404" s="14"/>
      <c r="KMM2404" s="14"/>
      <c r="KMN2404" s="14"/>
      <c r="KMO2404" s="14"/>
      <c r="KMP2404" s="14"/>
      <c r="KMQ2404" s="14"/>
      <c r="KMR2404" s="14"/>
      <c r="KMS2404" s="14"/>
      <c r="KMT2404" s="14"/>
      <c r="KMU2404" s="14"/>
      <c r="KMV2404" s="14"/>
      <c r="KMW2404" s="14"/>
      <c r="KMX2404" s="14"/>
      <c r="KMY2404" s="14"/>
      <c r="KMZ2404" s="14"/>
      <c r="KNA2404" s="14"/>
      <c r="KNB2404" s="14"/>
      <c r="KNC2404" s="14"/>
      <c r="KND2404" s="14"/>
      <c r="KNE2404" s="14"/>
      <c r="KNF2404" s="14"/>
      <c r="KNG2404" s="14"/>
      <c r="KNH2404" s="14"/>
      <c r="KNI2404" s="14"/>
      <c r="KNJ2404" s="14"/>
      <c r="KNK2404" s="14"/>
      <c r="KNL2404" s="14"/>
      <c r="KNM2404" s="14"/>
      <c r="KNN2404" s="14"/>
      <c r="KNO2404" s="14"/>
      <c r="KNP2404" s="14"/>
      <c r="KNQ2404" s="14"/>
      <c r="KNR2404" s="14"/>
      <c r="KNS2404" s="14"/>
      <c r="KNT2404" s="14"/>
      <c r="KNU2404" s="14"/>
      <c r="KNV2404" s="14"/>
      <c r="KNW2404" s="14"/>
      <c r="KNX2404" s="14"/>
      <c r="KNY2404" s="14"/>
      <c r="KNZ2404" s="14"/>
      <c r="KOA2404" s="14"/>
      <c r="KOB2404" s="14"/>
      <c r="KOC2404" s="14"/>
      <c r="KOD2404" s="14"/>
      <c r="KOE2404" s="14"/>
      <c r="KOF2404" s="14"/>
      <c r="KOG2404" s="14"/>
      <c r="KOH2404" s="14"/>
      <c r="KOI2404" s="14"/>
      <c r="KOJ2404" s="14"/>
      <c r="KOK2404" s="14"/>
      <c r="KOL2404" s="14"/>
      <c r="KOM2404" s="14"/>
      <c r="KON2404" s="14"/>
      <c r="KOO2404" s="14"/>
      <c r="KOP2404" s="14"/>
      <c r="KOQ2404" s="14"/>
      <c r="KOR2404" s="14"/>
      <c r="KOS2404" s="14"/>
      <c r="KOT2404" s="14"/>
      <c r="KOU2404" s="14"/>
      <c r="KOV2404" s="14"/>
      <c r="KOW2404" s="14"/>
      <c r="KOX2404" s="14"/>
      <c r="KOY2404" s="14"/>
      <c r="KOZ2404" s="14"/>
      <c r="KPA2404" s="14"/>
      <c r="KPB2404" s="14"/>
      <c r="KPC2404" s="14"/>
      <c r="KPD2404" s="14"/>
      <c r="KPE2404" s="14"/>
      <c r="KPF2404" s="14"/>
      <c r="KPG2404" s="14"/>
      <c r="KPH2404" s="14"/>
      <c r="KPI2404" s="14"/>
      <c r="KPJ2404" s="14"/>
      <c r="KPK2404" s="14"/>
      <c r="KPL2404" s="14"/>
      <c r="KPM2404" s="14"/>
      <c r="KPN2404" s="14"/>
      <c r="KPO2404" s="14"/>
      <c r="KPP2404" s="14"/>
      <c r="KPQ2404" s="14"/>
      <c r="KPR2404" s="14"/>
      <c r="KPS2404" s="14"/>
      <c r="KPT2404" s="14"/>
      <c r="KPU2404" s="14"/>
      <c r="KPV2404" s="14"/>
      <c r="KPW2404" s="14"/>
      <c r="KPX2404" s="14"/>
      <c r="KPY2404" s="14"/>
      <c r="KPZ2404" s="14"/>
      <c r="KQA2404" s="14"/>
      <c r="KQB2404" s="14"/>
      <c r="KQC2404" s="14"/>
      <c r="KQD2404" s="14"/>
      <c r="KQE2404" s="14"/>
      <c r="KQF2404" s="14"/>
      <c r="KQG2404" s="14"/>
      <c r="KQH2404" s="14"/>
      <c r="KQI2404" s="14"/>
      <c r="KQJ2404" s="14"/>
      <c r="KQK2404" s="14"/>
      <c r="KQL2404" s="14"/>
      <c r="KQM2404" s="14"/>
      <c r="KQN2404" s="14"/>
      <c r="KQO2404" s="14"/>
      <c r="KQP2404" s="14"/>
      <c r="KQQ2404" s="14"/>
      <c r="KQR2404" s="14"/>
      <c r="KQS2404" s="14"/>
      <c r="KQT2404" s="14"/>
      <c r="KQU2404" s="14"/>
      <c r="KQV2404" s="14"/>
      <c r="KQW2404" s="14"/>
      <c r="KQX2404" s="14"/>
      <c r="KQY2404" s="14"/>
      <c r="KQZ2404" s="14"/>
      <c r="KRA2404" s="14"/>
      <c r="KRB2404" s="14"/>
      <c r="KRC2404" s="14"/>
      <c r="KRD2404" s="14"/>
      <c r="KRE2404" s="14"/>
      <c r="KRF2404" s="14"/>
      <c r="KRG2404" s="14"/>
      <c r="KRH2404" s="14"/>
      <c r="KRI2404" s="14"/>
      <c r="KRJ2404" s="14"/>
      <c r="KRK2404" s="14"/>
      <c r="KRL2404" s="14"/>
      <c r="KRM2404" s="14"/>
      <c r="KRN2404" s="14"/>
      <c r="KRO2404" s="14"/>
      <c r="KRP2404" s="14"/>
      <c r="KRQ2404" s="14"/>
      <c r="KRR2404" s="14"/>
      <c r="KRS2404" s="14"/>
      <c r="KRT2404" s="14"/>
      <c r="KRU2404" s="14"/>
      <c r="KRV2404" s="14"/>
      <c r="KRW2404" s="14"/>
      <c r="KRX2404" s="14"/>
      <c r="KRY2404" s="14"/>
      <c r="KRZ2404" s="14"/>
      <c r="KSA2404" s="14"/>
      <c r="KSB2404" s="14"/>
      <c r="KSC2404" s="14"/>
      <c r="KSD2404" s="14"/>
      <c r="KSE2404" s="14"/>
      <c r="KSF2404" s="14"/>
      <c r="KSG2404" s="14"/>
      <c r="KSH2404" s="14"/>
      <c r="KSI2404" s="14"/>
      <c r="KSJ2404" s="14"/>
      <c r="KSK2404" s="14"/>
      <c r="KSL2404" s="14"/>
      <c r="KSM2404" s="14"/>
      <c r="KSN2404" s="14"/>
      <c r="KSO2404" s="14"/>
      <c r="KSP2404" s="14"/>
      <c r="KSQ2404" s="14"/>
      <c r="KSR2404" s="14"/>
      <c r="KSS2404" s="14"/>
      <c r="KST2404" s="14"/>
      <c r="KSU2404" s="14"/>
      <c r="KSV2404" s="14"/>
      <c r="KSW2404" s="14"/>
      <c r="KSX2404" s="14"/>
      <c r="KSY2404" s="14"/>
      <c r="KSZ2404" s="14"/>
      <c r="KTA2404" s="14"/>
      <c r="KTB2404" s="14"/>
      <c r="KTC2404" s="14"/>
      <c r="KTD2404" s="14"/>
      <c r="KTE2404" s="14"/>
      <c r="KTF2404" s="14"/>
      <c r="KTG2404" s="14"/>
      <c r="KTH2404" s="14"/>
      <c r="KTI2404" s="14"/>
      <c r="KTJ2404" s="14"/>
      <c r="KTK2404" s="14"/>
      <c r="KTL2404" s="14"/>
      <c r="KTM2404" s="14"/>
      <c r="KTN2404" s="14"/>
      <c r="KTO2404" s="14"/>
      <c r="KTP2404" s="14"/>
      <c r="KTQ2404" s="14"/>
      <c r="KTR2404" s="14"/>
      <c r="KTS2404" s="14"/>
      <c r="KTT2404" s="14"/>
      <c r="KTU2404" s="14"/>
      <c r="KTV2404" s="14"/>
      <c r="KTW2404" s="14"/>
      <c r="KTX2404" s="14"/>
      <c r="KTY2404" s="14"/>
      <c r="KTZ2404" s="14"/>
      <c r="KUA2404" s="14"/>
      <c r="KUB2404" s="14"/>
      <c r="KUC2404" s="14"/>
      <c r="KUD2404" s="14"/>
      <c r="KUE2404" s="14"/>
      <c r="KUF2404" s="14"/>
      <c r="KUG2404" s="14"/>
      <c r="KUH2404" s="14"/>
      <c r="KUI2404" s="14"/>
      <c r="KUJ2404" s="14"/>
      <c r="KUK2404" s="14"/>
      <c r="KUL2404" s="14"/>
      <c r="KUM2404" s="14"/>
      <c r="KUN2404" s="14"/>
      <c r="KUO2404" s="14"/>
      <c r="KUP2404" s="14"/>
      <c r="KUQ2404" s="14"/>
      <c r="KUR2404" s="14"/>
      <c r="KUS2404" s="14"/>
      <c r="KUT2404" s="14"/>
      <c r="KUU2404" s="14"/>
      <c r="KUV2404" s="14"/>
      <c r="KUW2404" s="14"/>
      <c r="KUX2404" s="14"/>
      <c r="KUY2404" s="14"/>
      <c r="KUZ2404" s="14"/>
      <c r="KVA2404" s="14"/>
      <c r="KVB2404" s="14"/>
      <c r="KVC2404" s="14"/>
      <c r="KVD2404" s="14"/>
      <c r="KVE2404" s="14"/>
      <c r="KVF2404" s="14"/>
      <c r="KVG2404" s="14"/>
      <c r="KVH2404" s="14"/>
      <c r="KVI2404" s="14"/>
      <c r="KVJ2404" s="14"/>
      <c r="KVK2404" s="14"/>
      <c r="KVL2404" s="14"/>
      <c r="KVM2404" s="14"/>
      <c r="KVN2404" s="14"/>
      <c r="KVO2404" s="14"/>
      <c r="KVP2404" s="14"/>
      <c r="KVQ2404" s="14"/>
      <c r="KVR2404" s="14"/>
      <c r="KVS2404" s="14"/>
      <c r="KVT2404" s="14"/>
      <c r="KVU2404" s="14"/>
      <c r="KVV2404" s="14"/>
      <c r="KVW2404" s="14"/>
      <c r="KVX2404" s="14"/>
      <c r="KVY2404" s="14"/>
      <c r="KVZ2404" s="14"/>
      <c r="KWA2404" s="14"/>
      <c r="KWB2404" s="14"/>
      <c r="KWC2404" s="14"/>
      <c r="KWD2404" s="14"/>
      <c r="KWE2404" s="14"/>
      <c r="KWF2404" s="14"/>
      <c r="KWG2404" s="14"/>
      <c r="KWH2404" s="14"/>
      <c r="KWI2404" s="14"/>
      <c r="KWJ2404" s="14"/>
      <c r="KWK2404" s="14"/>
      <c r="KWL2404" s="14"/>
      <c r="KWM2404" s="14"/>
      <c r="KWN2404" s="14"/>
      <c r="KWO2404" s="14"/>
      <c r="KWP2404" s="14"/>
      <c r="KWQ2404" s="14"/>
      <c r="KWR2404" s="14"/>
      <c r="KWS2404" s="14"/>
      <c r="KWT2404" s="14"/>
      <c r="KWU2404" s="14"/>
      <c r="KWV2404" s="14"/>
      <c r="KWW2404" s="14"/>
      <c r="KWX2404" s="14"/>
      <c r="KWY2404" s="14"/>
      <c r="KWZ2404" s="14"/>
      <c r="KXA2404" s="14"/>
      <c r="KXB2404" s="14"/>
      <c r="KXC2404" s="14"/>
      <c r="KXD2404" s="14"/>
      <c r="KXE2404" s="14"/>
      <c r="KXF2404" s="14"/>
      <c r="KXG2404" s="14"/>
      <c r="KXH2404" s="14"/>
      <c r="KXI2404" s="14"/>
      <c r="KXJ2404" s="14"/>
      <c r="KXK2404" s="14"/>
      <c r="KXL2404" s="14"/>
      <c r="KXM2404" s="14"/>
      <c r="KXN2404" s="14"/>
      <c r="KXO2404" s="14"/>
      <c r="KXP2404" s="14"/>
      <c r="KXQ2404" s="14"/>
      <c r="KXR2404" s="14"/>
      <c r="KXS2404" s="14"/>
      <c r="KXT2404" s="14"/>
      <c r="KXU2404" s="14"/>
      <c r="KXV2404" s="14"/>
      <c r="KXW2404" s="14"/>
      <c r="KXX2404" s="14"/>
      <c r="KXY2404" s="14"/>
      <c r="KXZ2404" s="14"/>
      <c r="KYA2404" s="14"/>
      <c r="KYB2404" s="14"/>
      <c r="KYC2404" s="14"/>
      <c r="KYD2404" s="14"/>
      <c r="KYE2404" s="14"/>
      <c r="KYF2404" s="14"/>
      <c r="KYG2404" s="14"/>
      <c r="KYH2404" s="14"/>
      <c r="KYI2404" s="14"/>
      <c r="KYJ2404" s="14"/>
      <c r="KYK2404" s="14"/>
      <c r="KYL2404" s="14"/>
      <c r="KYM2404" s="14"/>
      <c r="KYN2404" s="14"/>
      <c r="KYO2404" s="14"/>
      <c r="KYP2404" s="14"/>
      <c r="KYQ2404" s="14"/>
      <c r="KYR2404" s="14"/>
      <c r="KYS2404" s="14"/>
      <c r="KYT2404" s="14"/>
      <c r="KYU2404" s="14"/>
      <c r="KYV2404" s="14"/>
      <c r="KYW2404" s="14"/>
      <c r="KYX2404" s="14"/>
      <c r="KYY2404" s="14"/>
      <c r="KYZ2404" s="14"/>
      <c r="KZA2404" s="14"/>
      <c r="KZB2404" s="14"/>
      <c r="KZC2404" s="14"/>
      <c r="KZD2404" s="14"/>
      <c r="KZE2404" s="14"/>
      <c r="KZF2404" s="14"/>
      <c r="KZG2404" s="14"/>
      <c r="KZH2404" s="14"/>
      <c r="KZI2404" s="14"/>
      <c r="KZJ2404" s="14"/>
      <c r="KZK2404" s="14"/>
      <c r="KZL2404" s="14"/>
      <c r="KZM2404" s="14"/>
      <c r="KZN2404" s="14"/>
      <c r="KZO2404" s="14"/>
      <c r="KZP2404" s="14"/>
      <c r="KZQ2404" s="14"/>
      <c r="KZR2404" s="14"/>
      <c r="KZS2404" s="14"/>
      <c r="KZT2404" s="14"/>
      <c r="KZU2404" s="14"/>
      <c r="KZV2404" s="14"/>
      <c r="KZW2404" s="14"/>
      <c r="KZX2404" s="14"/>
      <c r="KZY2404" s="14"/>
      <c r="KZZ2404" s="14"/>
      <c r="LAA2404" s="14"/>
      <c r="LAB2404" s="14"/>
      <c r="LAC2404" s="14"/>
      <c r="LAD2404" s="14"/>
      <c r="LAE2404" s="14"/>
      <c r="LAF2404" s="14"/>
      <c r="LAG2404" s="14"/>
      <c r="LAH2404" s="14"/>
      <c r="LAI2404" s="14"/>
      <c r="LAJ2404" s="14"/>
      <c r="LAK2404" s="14"/>
      <c r="LAL2404" s="14"/>
      <c r="LAM2404" s="14"/>
      <c r="LAN2404" s="14"/>
      <c r="LAO2404" s="14"/>
      <c r="LAP2404" s="14"/>
      <c r="LAQ2404" s="14"/>
      <c r="LAR2404" s="14"/>
      <c r="LAS2404" s="14"/>
      <c r="LAT2404" s="14"/>
      <c r="LAU2404" s="14"/>
      <c r="LAV2404" s="14"/>
      <c r="LAW2404" s="14"/>
      <c r="LAX2404" s="14"/>
      <c r="LAY2404" s="14"/>
      <c r="LAZ2404" s="14"/>
      <c r="LBA2404" s="14"/>
      <c r="LBB2404" s="14"/>
      <c r="LBC2404" s="14"/>
      <c r="LBD2404" s="14"/>
      <c r="LBE2404" s="14"/>
      <c r="LBF2404" s="14"/>
      <c r="LBG2404" s="14"/>
      <c r="LBH2404" s="14"/>
      <c r="LBI2404" s="14"/>
      <c r="LBJ2404" s="14"/>
      <c r="LBK2404" s="14"/>
      <c r="LBL2404" s="14"/>
      <c r="LBM2404" s="14"/>
      <c r="LBN2404" s="14"/>
      <c r="LBO2404" s="14"/>
      <c r="LBP2404" s="14"/>
      <c r="LBQ2404" s="14"/>
      <c r="LBR2404" s="14"/>
      <c r="LBS2404" s="14"/>
      <c r="LBT2404" s="14"/>
      <c r="LBU2404" s="14"/>
      <c r="LBV2404" s="14"/>
      <c r="LBW2404" s="14"/>
      <c r="LBX2404" s="14"/>
      <c r="LBY2404" s="14"/>
      <c r="LBZ2404" s="14"/>
      <c r="LCA2404" s="14"/>
      <c r="LCB2404" s="14"/>
      <c r="LCC2404" s="14"/>
      <c r="LCD2404" s="14"/>
      <c r="LCE2404" s="14"/>
      <c r="LCF2404" s="14"/>
      <c r="LCG2404" s="14"/>
      <c r="LCH2404" s="14"/>
      <c r="LCI2404" s="14"/>
      <c r="LCJ2404" s="14"/>
      <c r="LCK2404" s="14"/>
      <c r="LCL2404" s="14"/>
      <c r="LCM2404" s="14"/>
      <c r="LCN2404" s="14"/>
      <c r="LCO2404" s="14"/>
      <c r="LCP2404" s="14"/>
      <c r="LCQ2404" s="14"/>
      <c r="LCR2404" s="14"/>
      <c r="LCS2404" s="14"/>
      <c r="LCT2404" s="14"/>
      <c r="LCU2404" s="14"/>
      <c r="LCV2404" s="14"/>
      <c r="LCW2404" s="14"/>
      <c r="LCX2404" s="14"/>
      <c r="LCY2404" s="14"/>
      <c r="LCZ2404" s="14"/>
      <c r="LDA2404" s="14"/>
      <c r="LDB2404" s="14"/>
      <c r="LDC2404" s="14"/>
      <c r="LDD2404" s="14"/>
      <c r="LDE2404" s="14"/>
      <c r="LDF2404" s="14"/>
      <c r="LDG2404" s="14"/>
      <c r="LDH2404" s="14"/>
      <c r="LDI2404" s="14"/>
      <c r="LDJ2404" s="14"/>
      <c r="LDK2404" s="14"/>
      <c r="LDL2404" s="14"/>
      <c r="LDM2404" s="14"/>
      <c r="LDN2404" s="14"/>
      <c r="LDO2404" s="14"/>
      <c r="LDP2404" s="14"/>
      <c r="LDQ2404" s="14"/>
      <c r="LDR2404" s="14"/>
      <c r="LDS2404" s="14"/>
      <c r="LDT2404" s="14"/>
      <c r="LDU2404" s="14"/>
      <c r="LDV2404" s="14"/>
      <c r="LDW2404" s="14"/>
      <c r="LDX2404" s="14"/>
      <c r="LDY2404" s="14"/>
      <c r="LDZ2404" s="14"/>
      <c r="LEA2404" s="14"/>
      <c r="LEB2404" s="14"/>
      <c r="LEC2404" s="14"/>
      <c r="LED2404" s="14"/>
      <c r="LEE2404" s="14"/>
      <c r="LEF2404" s="14"/>
      <c r="LEG2404" s="14"/>
      <c r="LEH2404" s="14"/>
      <c r="LEI2404" s="14"/>
      <c r="LEJ2404" s="14"/>
      <c r="LEK2404" s="14"/>
      <c r="LEL2404" s="14"/>
      <c r="LEM2404" s="14"/>
      <c r="LEN2404" s="14"/>
      <c r="LEO2404" s="14"/>
      <c r="LEP2404" s="14"/>
      <c r="LEQ2404" s="14"/>
      <c r="LER2404" s="14"/>
      <c r="LES2404" s="14"/>
      <c r="LET2404" s="14"/>
      <c r="LEU2404" s="14"/>
      <c r="LEV2404" s="14"/>
      <c r="LEW2404" s="14"/>
      <c r="LEX2404" s="14"/>
      <c r="LEY2404" s="14"/>
      <c r="LEZ2404" s="14"/>
      <c r="LFA2404" s="14"/>
      <c r="LFB2404" s="14"/>
      <c r="LFC2404" s="14"/>
      <c r="LFD2404" s="14"/>
      <c r="LFE2404" s="14"/>
      <c r="LFF2404" s="14"/>
      <c r="LFG2404" s="14"/>
      <c r="LFH2404" s="14"/>
      <c r="LFI2404" s="14"/>
      <c r="LFJ2404" s="14"/>
      <c r="LFK2404" s="14"/>
      <c r="LFL2404" s="14"/>
      <c r="LFM2404" s="14"/>
      <c r="LFN2404" s="14"/>
      <c r="LFO2404" s="14"/>
      <c r="LFP2404" s="14"/>
      <c r="LFQ2404" s="14"/>
      <c r="LFR2404" s="14"/>
      <c r="LFS2404" s="14"/>
      <c r="LFT2404" s="14"/>
      <c r="LFU2404" s="14"/>
      <c r="LFV2404" s="14"/>
      <c r="LFW2404" s="14"/>
      <c r="LFX2404" s="14"/>
      <c r="LFY2404" s="14"/>
      <c r="LFZ2404" s="14"/>
      <c r="LGA2404" s="14"/>
      <c r="LGB2404" s="14"/>
      <c r="LGC2404" s="14"/>
      <c r="LGD2404" s="14"/>
      <c r="LGE2404" s="14"/>
      <c r="LGF2404" s="14"/>
      <c r="LGG2404" s="14"/>
      <c r="LGH2404" s="14"/>
      <c r="LGI2404" s="14"/>
      <c r="LGJ2404" s="14"/>
      <c r="LGK2404" s="14"/>
      <c r="LGL2404" s="14"/>
      <c r="LGM2404" s="14"/>
      <c r="LGN2404" s="14"/>
      <c r="LGO2404" s="14"/>
      <c r="LGP2404" s="14"/>
      <c r="LGQ2404" s="14"/>
      <c r="LGR2404" s="14"/>
      <c r="LGS2404" s="14"/>
      <c r="LGT2404" s="14"/>
      <c r="LGU2404" s="14"/>
      <c r="LGV2404" s="14"/>
      <c r="LGW2404" s="14"/>
      <c r="LGX2404" s="14"/>
      <c r="LGY2404" s="14"/>
      <c r="LGZ2404" s="14"/>
      <c r="LHA2404" s="14"/>
      <c r="LHB2404" s="14"/>
      <c r="LHC2404" s="14"/>
      <c r="LHD2404" s="14"/>
      <c r="LHE2404" s="14"/>
      <c r="LHF2404" s="14"/>
      <c r="LHG2404" s="14"/>
      <c r="LHH2404" s="14"/>
      <c r="LHI2404" s="14"/>
      <c r="LHJ2404" s="14"/>
      <c r="LHK2404" s="14"/>
      <c r="LHL2404" s="14"/>
      <c r="LHM2404" s="14"/>
      <c r="LHN2404" s="14"/>
      <c r="LHO2404" s="14"/>
      <c r="LHP2404" s="14"/>
      <c r="LHQ2404" s="14"/>
      <c r="LHR2404" s="14"/>
      <c r="LHS2404" s="14"/>
      <c r="LHT2404" s="14"/>
      <c r="LHU2404" s="14"/>
      <c r="LHV2404" s="14"/>
      <c r="LHW2404" s="14"/>
      <c r="LHX2404" s="14"/>
      <c r="LHY2404" s="14"/>
      <c r="LHZ2404" s="14"/>
      <c r="LIA2404" s="14"/>
      <c r="LIB2404" s="14"/>
      <c r="LIC2404" s="14"/>
      <c r="LID2404" s="14"/>
      <c r="LIE2404" s="14"/>
      <c r="LIF2404" s="14"/>
      <c r="LIG2404" s="14"/>
      <c r="LIH2404" s="14"/>
      <c r="LII2404" s="14"/>
      <c r="LIJ2404" s="14"/>
      <c r="LIK2404" s="14"/>
      <c r="LIL2404" s="14"/>
      <c r="LIM2404" s="14"/>
      <c r="LIN2404" s="14"/>
      <c r="LIO2404" s="14"/>
      <c r="LIP2404" s="14"/>
      <c r="LIQ2404" s="14"/>
      <c r="LIR2404" s="14"/>
      <c r="LIS2404" s="14"/>
      <c r="LIT2404" s="14"/>
      <c r="LIU2404" s="14"/>
      <c r="LIV2404" s="14"/>
      <c r="LIW2404" s="14"/>
      <c r="LIX2404" s="14"/>
      <c r="LIY2404" s="14"/>
      <c r="LIZ2404" s="14"/>
      <c r="LJA2404" s="14"/>
      <c r="LJB2404" s="14"/>
      <c r="LJC2404" s="14"/>
      <c r="LJD2404" s="14"/>
      <c r="LJE2404" s="14"/>
      <c r="LJF2404" s="14"/>
      <c r="LJG2404" s="14"/>
      <c r="LJH2404" s="14"/>
      <c r="LJI2404" s="14"/>
      <c r="LJJ2404" s="14"/>
      <c r="LJK2404" s="14"/>
      <c r="LJL2404" s="14"/>
      <c r="LJM2404" s="14"/>
      <c r="LJN2404" s="14"/>
      <c r="LJO2404" s="14"/>
      <c r="LJP2404" s="14"/>
      <c r="LJQ2404" s="14"/>
      <c r="LJR2404" s="14"/>
      <c r="LJS2404" s="14"/>
      <c r="LJT2404" s="14"/>
      <c r="LJU2404" s="14"/>
      <c r="LJV2404" s="14"/>
      <c r="LJW2404" s="14"/>
      <c r="LJX2404" s="14"/>
      <c r="LJY2404" s="14"/>
      <c r="LJZ2404" s="14"/>
      <c r="LKA2404" s="14"/>
      <c r="LKB2404" s="14"/>
      <c r="LKC2404" s="14"/>
      <c r="LKD2404" s="14"/>
      <c r="LKE2404" s="14"/>
      <c r="LKF2404" s="14"/>
      <c r="LKG2404" s="14"/>
      <c r="LKH2404" s="14"/>
      <c r="LKI2404" s="14"/>
      <c r="LKJ2404" s="14"/>
      <c r="LKK2404" s="14"/>
      <c r="LKL2404" s="14"/>
      <c r="LKM2404" s="14"/>
      <c r="LKN2404" s="14"/>
      <c r="LKO2404" s="14"/>
      <c r="LKP2404" s="14"/>
      <c r="LKQ2404" s="14"/>
      <c r="LKR2404" s="14"/>
      <c r="LKS2404" s="14"/>
      <c r="LKT2404" s="14"/>
      <c r="LKU2404" s="14"/>
      <c r="LKV2404" s="14"/>
      <c r="LKW2404" s="14"/>
      <c r="LKX2404" s="14"/>
      <c r="LKY2404" s="14"/>
      <c r="LKZ2404" s="14"/>
      <c r="LLA2404" s="14"/>
      <c r="LLB2404" s="14"/>
      <c r="LLC2404" s="14"/>
      <c r="LLD2404" s="14"/>
      <c r="LLE2404" s="14"/>
      <c r="LLF2404" s="14"/>
      <c r="LLG2404" s="14"/>
      <c r="LLH2404" s="14"/>
      <c r="LLI2404" s="14"/>
      <c r="LLJ2404" s="14"/>
      <c r="LLK2404" s="14"/>
      <c r="LLL2404" s="14"/>
      <c r="LLM2404" s="14"/>
      <c r="LLN2404" s="14"/>
      <c r="LLO2404" s="14"/>
      <c r="LLP2404" s="14"/>
      <c r="LLQ2404" s="14"/>
      <c r="LLR2404" s="14"/>
      <c r="LLS2404" s="14"/>
      <c r="LLT2404" s="14"/>
      <c r="LLU2404" s="14"/>
      <c r="LLV2404" s="14"/>
      <c r="LLW2404" s="14"/>
      <c r="LLX2404" s="14"/>
      <c r="LLY2404" s="14"/>
      <c r="LLZ2404" s="14"/>
      <c r="LMA2404" s="14"/>
      <c r="LMB2404" s="14"/>
      <c r="LMC2404" s="14"/>
      <c r="LMD2404" s="14"/>
      <c r="LME2404" s="14"/>
      <c r="LMF2404" s="14"/>
      <c r="LMG2404" s="14"/>
      <c r="LMH2404" s="14"/>
      <c r="LMI2404" s="14"/>
      <c r="LMJ2404" s="14"/>
      <c r="LMK2404" s="14"/>
      <c r="LML2404" s="14"/>
      <c r="LMM2404" s="14"/>
      <c r="LMN2404" s="14"/>
      <c r="LMO2404" s="14"/>
      <c r="LMP2404" s="14"/>
      <c r="LMQ2404" s="14"/>
      <c r="LMR2404" s="14"/>
      <c r="LMS2404" s="14"/>
      <c r="LMT2404" s="14"/>
      <c r="LMU2404" s="14"/>
      <c r="LMV2404" s="14"/>
      <c r="LMW2404" s="14"/>
      <c r="LMX2404" s="14"/>
      <c r="LMY2404" s="14"/>
      <c r="LMZ2404" s="14"/>
      <c r="LNA2404" s="14"/>
      <c r="LNB2404" s="14"/>
      <c r="LNC2404" s="14"/>
      <c r="LND2404" s="14"/>
      <c r="LNE2404" s="14"/>
      <c r="LNF2404" s="14"/>
      <c r="LNG2404" s="14"/>
      <c r="LNH2404" s="14"/>
      <c r="LNI2404" s="14"/>
      <c r="LNJ2404" s="14"/>
      <c r="LNK2404" s="14"/>
      <c r="LNL2404" s="14"/>
      <c r="LNM2404" s="14"/>
      <c r="LNN2404" s="14"/>
      <c r="LNO2404" s="14"/>
      <c r="LNP2404" s="14"/>
      <c r="LNQ2404" s="14"/>
      <c r="LNR2404" s="14"/>
      <c r="LNS2404" s="14"/>
      <c r="LNT2404" s="14"/>
      <c r="LNU2404" s="14"/>
      <c r="LNV2404" s="14"/>
      <c r="LNW2404" s="14"/>
      <c r="LNX2404" s="14"/>
      <c r="LNY2404" s="14"/>
      <c r="LNZ2404" s="14"/>
      <c r="LOA2404" s="14"/>
      <c r="LOB2404" s="14"/>
      <c r="LOC2404" s="14"/>
      <c r="LOD2404" s="14"/>
      <c r="LOE2404" s="14"/>
      <c r="LOF2404" s="14"/>
      <c r="LOG2404" s="14"/>
      <c r="LOH2404" s="14"/>
      <c r="LOI2404" s="14"/>
      <c r="LOJ2404" s="14"/>
      <c r="LOK2404" s="14"/>
      <c r="LOL2404" s="14"/>
      <c r="LOM2404" s="14"/>
      <c r="LON2404" s="14"/>
      <c r="LOO2404" s="14"/>
      <c r="LOP2404" s="14"/>
      <c r="LOQ2404" s="14"/>
      <c r="LOR2404" s="14"/>
      <c r="LOS2404" s="14"/>
      <c r="LOT2404" s="14"/>
      <c r="LOU2404" s="14"/>
      <c r="LOV2404" s="14"/>
      <c r="LOW2404" s="14"/>
      <c r="LOX2404" s="14"/>
      <c r="LOY2404" s="14"/>
      <c r="LOZ2404" s="14"/>
      <c r="LPA2404" s="14"/>
      <c r="LPB2404" s="14"/>
      <c r="LPC2404" s="14"/>
      <c r="LPD2404" s="14"/>
      <c r="LPE2404" s="14"/>
      <c r="LPF2404" s="14"/>
      <c r="LPG2404" s="14"/>
      <c r="LPH2404" s="14"/>
      <c r="LPI2404" s="14"/>
      <c r="LPJ2404" s="14"/>
      <c r="LPK2404" s="14"/>
      <c r="LPL2404" s="14"/>
      <c r="LPM2404" s="14"/>
      <c r="LPN2404" s="14"/>
      <c r="LPO2404" s="14"/>
      <c r="LPP2404" s="14"/>
      <c r="LPQ2404" s="14"/>
      <c r="LPR2404" s="14"/>
      <c r="LPS2404" s="14"/>
      <c r="LPT2404" s="14"/>
      <c r="LPU2404" s="14"/>
      <c r="LPV2404" s="14"/>
      <c r="LPW2404" s="14"/>
      <c r="LPX2404" s="14"/>
      <c r="LPY2404" s="14"/>
      <c r="LPZ2404" s="14"/>
      <c r="LQA2404" s="14"/>
      <c r="LQB2404" s="14"/>
      <c r="LQC2404" s="14"/>
      <c r="LQD2404" s="14"/>
      <c r="LQE2404" s="14"/>
      <c r="LQF2404" s="14"/>
      <c r="LQG2404" s="14"/>
      <c r="LQH2404" s="14"/>
      <c r="LQI2404" s="14"/>
      <c r="LQJ2404" s="14"/>
      <c r="LQK2404" s="14"/>
      <c r="LQL2404" s="14"/>
      <c r="LQM2404" s="14"/>
      <c r="LQN2404" s="14"/>
      <c r="LQO2404" s="14"/>
      <c r="LQP2404" s="14"/>
      <c r="LQQ2404" s="14"/>
      <c r="LQR2404" s="14"/>
      <c r="LQS2404" s="14"/>
      <c r="LQT2404" s="14"/>
      <c r="LQU2404" s="14"/>
      <c r="LQV2404" s="14"/>
      <c r="LQW2404" s="14"/>
      <c r="LQX2404" s="14"/>
      <c r="LQY2404" s="14"/>
      <c r="LQZ2404" s="14"/>
      <c r="LRA2404" s="14"/>
      <c r="LRB2404" s="14"/>
      <c r="LRC2404" s="14"/>
      <c r="LRD2404" s="14"/>
      <c r="LRE2404" s="14"/>
      <c r="LRF2404" s="14"/>
      <c r="LRG2404" s="14"/>
      <c r="LRH2404" s="14"/>
      <c r="LRI2404" s="14"/>
      <c r="LRJ2404" s="14"/>
      <c r="LRK2404" s="14"/>
      <c r="LRL2404" s="14"/>
      <c r="LRM2404" s="14"/>
      <c r="LRN2404" s="14"/>
      <c r="LRO2404" s="14"/>
      <c r="LRP2404" s="14"/>
      <c r="LRQ2404" s="14"/>
      <c r="LRR2404" s="14"/>
      <c r="LRS2404" s="14"/>
      <c r="LRT2404" s="14"/>
      <c r="LRU2404" s="14"/>
      <c r="LRV2404" s="14"/>
      <c r="LRW2404" s="14"/>
      <c r="LRX2404" s="14"/>
      <c r="LRY2404" s="14"/>
      <c r="LRZ2404" s="14"/>
      <c r="LSA2404" s="14"/>
      <c r="LSB2404" s="14"/>
      <c r="LSC2404" s="14"/>
      <c r="LSD2404" s="14"/>
      <c r="LSE2404" s="14"/>
      <c r="LSF2404" s="14"/>
      <c r="LSG2404" s="14"/>
      <c r="LSH2404" s="14"/>
      <c r="LSI2404" s="14"/>
      <c r="LSJ2404" s="14"/>
      <c r="LSK2404" s="14"/>
      <c r="LSL2404" s="14"/>
      <c r="LSM2404" s="14"/>
      <c r="LSN2404" s="14"/>
      <c r="LSO2404" s="14"/>
      <c r="LSP2404" s="14"/>
      <c r="LSQ2404" s="14"/>
      <c r="LSR2404" s="14"/>
      <c r="LSS2404" s="14"/>
      <c r="LST2404" s="14"/>
      <c r="LSU2404" s="14"/>
      <c r="LSV2404" s="14"/>
      <c r="LSW2404" s="14"/>
      <c r="LSX2404" s="14"/>
      <c r="LSY2404" s="14"/>
      <c r="LSZ2404" s="14"/>
      <c r="LTA2404" s="14"/>
      <c r="LTB2404" s="14"/>
      <c r="LTC2404" s="14"/>
      <c r="LTD2404" s="14"/>
      <c r="LTE2404" s="14"/>
      <c r="LTF2404" s="14"/>
      <c r="LTG2404" s="14"/>
      <c r="LTH2404" s="14"/>
      <c r="LTI2404" s="14"/>
      <c r="LTJ2404" s="14"/>
      <c r="LTK2404" s="14"/>
      <c r="LTL2404" s="14"/>
      <c r="LTM2404" s="14"/>
      <c r="LTN2404" s="14"/>
      <c r="LTO2404" s="14"/>
      <c r="LTP2404" s="14"/>
      <c r="LTQ2404" s="14"/>
      <c r="LTR2404" s="14"/>
      <c r="LTS2404" s="14"/>
      <c r="LTT2404" s="14"/>
      <c r="LTU2404" s="14"/>
      <c r="LTV2404" s="14"/>
      <c r="LTW2404" s="14"/>
      <c r="LTX2404" s="14"/>
      <c r="LTY2404" s="14"/>
      <c r="LTZ2404" s="14"/>
      <c r="LUA2404" s="14"/>
      <c r="LUB2404" s="14"/>
      <c r="LUC2404" s="14"/>
      <c r="LUD2404" s="14"/>
      <c r="LUE2404" s="14"/>
      <c r="LUF2404" s="14"/>
      <c r="LUG2404" s="14"/>
      <c r="LUH2404" s="14"/>
      <c r="LUI2404" s="14"/>
      <c r="LUJ2404" s="14"/>
      <c r="LUK2404" s="14"/>
      <c r="LUL2404" s="14"/>
      <c r="LUM2404" s="14"/>
      <c r="LUN2404" s="14"/>
      <c r="LUO2404" s="14"/>
      <c r="LUP2404" s="14"/>
      <c r="LUQ2404" s="14"/>
      <c r="LUR2404" s="14"/>
      <c r="LUS2404" s="14"/>
      <c r="LUT2404" s="14"/>
      <c r="LUU2404" s="14"/>
      <c r="LUV2404" s="14"/>
      <c r="LUW2404" s="14"/>
      <c r="LUX2404" s="14"/>
      <c r="LUY2404" s="14"/>
      <c r="LUZ2404" s="14"/>
      <c r="LVA2404" s="14"/>
      <c r="LVB2404" s="14"/>
      <c r="LVC2404" s="14"/>
      <c r="LVD2404" s="14"/>
      <c r="LVE2404" s="14"/>
      <c r="LVF2404" s="14"/>
      <c r="LVG2404" s="14"/>
      <c r="LVH2404" s="14"/>
      <c r="LVI2404" s="14"/>
      <c r="LVJ2404" s="14"/>
      <c r="LVK2404" s="14"/>
      <c r="LVL2404" s="14"/>
      <c r="LVM2404" s="14"/>
      <c r="LVN2404" s="14"/>
      <c r="LVO2404" s="14"/>
      <c r="LVP2404" s="14"/>
      <c r="LVQ2404" s="14"/>
      <c r="LVR2404" s="14"/>
      <c r="LVS2404" s="14"/>
      <c r="LVT2404" s="14"/>
      <c r="LVU2404" s="14"/>
      <c r="LVV2404" s="14"/>
      <c r="LVW2404" s="14"/>
      <c r="LVX2404" s="14"/>
      <c r="LVY2404" s="14"/>
      <c r="LVZ2404" s="14"/>
      <c r="LWA2404" s="14"/>
      <c r="LWB2404" s="14"/>
      <c r="LWC2404" s="14"/>
      <c r="LWD2404" s="14"/>
      <c r="LWE2404" s="14"/>
      <c r="LWF2404" s="14"/>
      <c r="LWG2404" s="14"/>
      <c r="LWH2404" s="14"/>
      <c r="LWI2404" s="14"/>
      <c r="LWJ2404" s="14"/>
      <c r="LWK2404" s="14"/>
      <c r="LWL2404" s="14"/>
      <c r="LWM2404" s="14"/>
      <c r="LWN2404" s="14"/>
      <c r="LWO2404" s="14"/>
      <c r="LWP2404" s="14"/>
      <c r="LWQ2404" s="14"/>
      <c r="LWR2404" s="14"/>
      <c r="LWS2404" s="14"/>
      <c r="LWT2404" s="14"/>
      <c r="LWU2404" s="14"/>
      <c r="LWV2404" s="14"/>
      <c r="LWW2404" s="14"/>
      <c r="LWX2404" s="14"/>
      <c r="LWY2404" s="14"/>
      <c r="LWZ2404" s="14"/>
      <c r="LXA2404" s="14"/>
      <c r="LXB2404" s="14"/>
      <c r="LXC2404" s="14"/>
      <c r="LXD2404" s="14"/>
      <c r="LXE2404" s="14"/>
      <c r="LXF2404" s="14"/>
      <c r="LXG2404" s="14"/>
      <c r="LXH2404" s="14"/>
      <c r="LXI2404" s="14"/>
      <c r="LXJ2404" s="14"/>
      <c r="LXK2404" s="14"/>
      <c r="LXL2404" s="14"/>
      <c r="LXM2404" s="14"/>
      <c r="LXN2404" s="14"/>
      <c r="LXO2404" s="14"/>
      <c r="LXP2404" s="14"/>
      <c r="LXQ2404" s="14"/>
      <c r="LXR2404" s="14"/>
      <c r="LXS2404" s="14"/>
      <c r="LXT2404" s="14"/>
      <c r="LXU2404" s="14"/>
      <c r="LXV2404" s="14"/>
      <c r="LXW2404" s="14"/>
      <c r="LXX2404" s="14"/>
      <c r="LXY2404" s="14"/>
      <c r="LXZ2404" s="14"/>
      <c r="LYA2404" s="14"/>
      <c r="LYB2404" s="14"/>
      <c r="LYC2404" s="14"/>
      <c r="LYD2404" s="14"/>
      <c r="LYE2404" s="14"/>
      <c r="LYF2404" s="14"/>
      <c r="LYG2404" s="14"/>
      <c r="LYH2404" s="14"/>
      <c r="LYI2404" s="14"/>
      <c r="LYJ2404" s="14"/>
      <c r="LYK2404" s="14"/>
      <c r="LYL2404" s="14"/>
      <c r="LYM2404" s="14"/>
      <c r="LYN2404" s="14"/>
      <c r="LYO2404" s="14"/>
      <c r="LYP2404" s="14"/>
      <c r="LYQ2404" s="14"/>
      <c r="LYR2404" s="14"/>
      <c r="LYS2404" s="14"/>
      <c r="LYT2404" s="14"/>
      <c r="LYU2404" s="14"/>
      <c r="LYV2404" s="14"/>
      <c r="LYW2404" s="14"/>
      <c r="LYX2404" s="14"/>
      <c r="LYY2404" s="14"/>
      <c r="LYZ2404" s="14"/>
      <c r="LZA2404" s="14"/>
      <c r="LZB2404" s="14"/>
      <c r="LZC2404" s="14"/>
      <c r="LZD2404" s="14"/>
      <c r="LZE2404" s="14"/>
      <c r="LZF2404" s="14"/>
      <c r="LZG2404" s="14"/>
      <c r="LZH2404" s="14"/>
      <c r="LZI2404" s="14"/>
      <c r="LZJ2404" s="14"/>
      <c r="LZK2404" s="14"/>
      <c r="LZL2404" s="14"/>
      <c r="LZM2404" s="14"/>
      <c r="LZN2404" s="14"/>
      <c r="LZO2404" s="14"/>
      <c r="LZP2404" s="14"/>
      <c r="LZQ2404" s="14"/>
      <c r="LZR2404" s="14"/>
      <c r="LZS2404" s="14"/>
      <c r="LZT2404" s="14"/>
      <c r="LZU2404" s="14"/>
      <c r="LZV2404" s="14"/>
      <c r="LZW2404" s="14"/>
      <c r="LZX2404" s="14"/>
      <c r="LZY2404" s="14"/>
      <c r="LZZ2404" s="14"/>
      <c r="MAA2404" s="14"/>
      <c r="MAB2404" s="14"/>
      <c r="MAC2404" s="14"/>
      <c r="MAD2404" s="14"/>
      <c r="MAE2404" s="14"/>
      <c r="MAF2404" s="14"/>
      <c r="MAG2404" s="14"/>
      <c r="MAH2404" s="14"/>
      <c r="MAI2404" s="14"/>
      <c r="MAJ2404" s="14"/>
      <c r="MAK2404" s="14"/>
      <c r="MAL2404" s="14"/>
      <c r="MAM2404" s="14"/>
      <c r="MAN2404" s="14"/>
      <c r="MAO2404" s="14"/>
      <c r="MAP2404" s="14"/>
      <c r="MAQ2404" s="14"/>
      <c r="MAR2404" s="14"/>
      <c r="MAS2404" s="14"/>
      <c r="MAT2404" s="14"/>
      <c r="MAU2404" s="14"/>
      <c r="MAV2404" s="14"/>
      <c r="MAW2404" s="14"/>
      <c r="MAX2404" s="14"/>
      <c r="MAY2404" s="14"/>
      <c r="MAZ2404" s="14"/>
      <c r="MBA2404" s="14"/>
      <c r="MBB2404" s="14"/>
      <c r="MBC2404" s="14"/>
      <c r="MBD2404" s="14"/>
      <c r="MBE2404" s="14"/>
      <c r="MBF2404" s="14"/>
      <c r="MBG2404" s="14"/>
      <c r="MBH2404" s="14"/>
      <c r="MBI2404" s="14"/>
      <c r="MBJ2404" s="14"/>
      <c r="MBK2404" s="14"/>
      <c r="MBL2404" s="14"/>
      <c r="MBM2404" s="14"/>
      <c r="MBN2404" s="14"/>
      <c r="MBO2404" s="14"/>
      <c r="MBP2404" s="14"/>
      <c r="MBQ2404" s="14"/>
      <c r="MBR2404" s="14"/>
      <c r="MBS2404" s="14"/>
      <c r="MBT2404" s="14"/>
      <c r="MBU2404" s="14"/>
      <c r="MBV2404" s="14"/>
      <c r="MBW2404" s="14"/>
      <c r="MBX2404" s="14"/>
      <c r="MBY2404" s="14"/>
      <c r="MBZ2404" s="14"/>
      <c r="MCA2404" s="14"/>
      <c r="MCB2404" s="14"/>
      <c r="MCC2404" s="14"/>
      <c r="MCD2404" s="14"/>
      <c r="MCE2404" s="14"/>
      <c r="MCF2404" s="14"/>
      <c r="MCG2404" s="14"/>
      <c r="MCH2404" s="14"/>
      <c r="MCI2404" s="14"/>
      <c r="MCJ2404" s="14"/>
      <c r="MCK2404" s="14"/>
      <c r="MCL2404" s="14"/>
      <c r="MCM2404" s="14"/>
      <c r="MCN2404" s="14"/>
      <c r="MCO2404" s="14"/>
      <c r="MCP2404" s="14"/>
      <c r="MCQ2404" s="14"/>
      <c r="MCR2404" s="14"/>
      <c r="MCS2404" s="14"/>
      <c r="MCT2404" s="14"/>
      <c r="MCU2404" s="14"/>
      <c r="MCV2404" s="14"/>
      <c r="MCW2404" s="14"/>
      <c r="MCX2404" s="14"/>
      <c r="MCY2404" s="14"/>
      <c r="MCZ2404" s="14"/>
      <c r="MDA2404" s="14"/>
      <c r="MDB2404" s="14"/>
      <c r="MDC2404" s="14"/>
      <c r="MDD2404" s="14"/>
      <c r="MDE2404" s="14"/>
      <c r="MDF2404" s="14"/>
      <c r="MDG2404" s="14"/>
      <c r="MDH2404" s="14"/>
      <c r="MDI2404" s="14"/>
      <c r="MDJ2404" s="14"/>
      <c r="MDK2404" s="14"/>
      <c r="MDL2404" s="14"/>
      <c r="MDM2404" s="14"/>
      <c r="MDN2404" s="14"/>
      <c r="MDO2404" s="14"/>
      <c r="MDP2404" s="14"/>
      <c r="MDQ2404" s="14"/>
      <c r="MDR2404" s="14"/>
      <c r="MDS2404" s="14"/>
      <c r="MDT2404" s="14"/>
      <c r="MDU2404" s="14"/>
      <c r="MDV2404" s="14"/>
      <c r="MDW2404" s="14"/>
      <c r="MDX2404" s="14"/>
      <c r="MDY2404" s="14"/>
      <c r="MDZ2404" s="14"/>
      <c r="MEA2404" s="14"/>
      <c r="MEB2404" s="14"/>
      <c r="MEC2404" s="14"/>
      <c r="MED2404" s="14"/>
      <c r="MEE2404" s="14"/>
      <c r="MEF2404" s="14"/>
      <c r="MEG2404" s="14"/>
      <c r="MEH2404" s="14"/>
      <c r="MEI2404" s="14"/>
      <c r="MEJ2404" s="14"/>
      <c r="MEK2404" s="14"/>
      <c r="MEL2404" s="14"/>
      <c r="MEM2404" s="14"/>
      <c r="MEN2404" s="14"/>
      <c r="MEO2404" s="14"/>
      <c r="MEP2404" s="14"/>
      <c r="MEQ2404" s="14"/>
      <c r="MER2404" s="14"/>
      <c r="MES2404" s="14"/>
      <c r="MET2404" s="14"/>
      <c r="MEU2404" s="14"/>
      <c r="MEV2404" s="14"/>
      <c r="MEW2404" s="14"/>
      <c r="MEX2404" s="14"/>
      <c r="MEY2404" s="14"/>
      <c r="MEZ2404" s="14"/>
      <c r="MFA2404" s="14"/>
      <c r="MFB2404" s="14"/>
      <c r="MFC2404" s="14"/>
      <c r="MFD2404" s="14"/>
      <c r="MFE2404" s="14"/>
      <c r="MFF2404" s="14"/>
      <c r="MFG2404" s="14"/>
      <c r="MFH2404" s="14"/>
      <c r="MFI2404" s="14"/>
      <c r="MFJ2404" s="14"/>
      <c r="MFK2404" s="14"/>
      <c r="MFL2404" s="14"/>
      <c r="MFM2404" s="14"/>
      <c r="MFN2404" s="14"/>
      <c r="MFO2404" s="14"/>
      <c r="MFP2404" s="14"/>
      <c r="MFQ2404" s="14"/>
      <c r="MFR2404" s="14"/>
      <c r="MFS2404" s="14"/>
      <c r="MFT2404" s="14"/>
      <c r="MFU2404" s="14"/>
      <c r="MFV2404" s="14"/>
      <c r="MFW2404" s="14"/>
      <c r="MFX2404" s="14"/>
      <c r="MFY2404" s="14"/>
      <c r="MFZ2404" s="14"/>
      <c r="MGA2404" s="14"/>
      <c r="MGB2404" s="14"/>
      <c r="MGC2404" s="14"/>
      <c r="MGD2404" s="14"/>
      <c r="MGE2404" s="14"/>
      <c r="MGF2404" s="14"/>
      <c r="MGG2404" s="14"/>
      <c r="MGH2404" s="14"/>
      <c r="MGI2404" s="14"/>
      <c r="MGJ2404" s="14"/>
      <c r="MGK2404" s="14"/>
      <c r="MGL2404" s="14"/>
      <c r="MGM2404" s="14"/>
      <c r="MGN2404" s="14"/>
      <c r="MGO2404" s="14"/>
      <c r="MGP2404" s="14"/>
      <c r="MGQ2404" s="14"/>
      <c r="MGR2404" s="14"/>
      <c r="MGS2404" s="14"/>
      <c r="MGT2404" s="14"/>
      <c r="MGU2404" s="14"/>
      <c r="MGV2404" s="14"/>
      <c r="MGW2404" s="14"/>
      <c r="MGX2404" s="14"/>
      <c r="MGY2404" s="14"/>
      <c r="MGZ2404" s="14"/>
      <c r="MHA2404" s="14"/>
      <c r="MHB2404" s="14"/>
      <c r="MHC2404" s="14"/>
      <c r="MHD2404" s="14"/>
      <c r="MHE2404" s="14"/>
      <c r="MHF2404" s="14"/>
      <c r="MHG2404" s="14"/>
      <c r="MHH2404" s="14"/>
      <c r="MHI2404" s="14"/>
      <c r="MHJ2404" s="14"/>
      <c r="MHK2404" s="14"/>
      <c r="MHL2404" s="14"/>
      <c r="MHM2404" s="14"/>
      <c r="MHN2404" s="14"/>
      <c r="MHO2404" s="14"/>
      <c r="MHP2404" s="14"/>
      <c r="MHQ2404" s="14"/>
      <c r="MHR2404" s="14"/>
      <c r="MHS2404" s="14"/>
      <c r="MHT2404" s="14"/>
      <c r="MHU2404" s="14"/>
      <c r="MHV2404" s="14"/>
      <c r="MHW2404" s="14"/>
      <c r="MHX2404" s="14"/>
      <c r="MHY2404" s="14"/>
      <c r="MHZ2404" s="14"/>
      <c r="MIA2404" s="14"/>
      <c r="MIB2404" s="14"/>
      <c r="MIC2404" s="14"/>
      <c r="MID2404" s="14"/>
      <c r="MIE2404" s="14"/>
      <c r="MIF2404" s="14"/>
      <c r="MIG2404" s="14"/>
      <c r="MIH2404" s="14"/>
      <c r="MII2404" s="14"/>
      <c r="MIJ2404" s="14"/>
      <c r="MIK2404" s="14"/>
      <c r="MIL2404" s="14"/>
      <c r="MIM2404" s="14"/>
      <c r="MIN2404" s="14"/>
      <c r="MIO2404" s="14"/>
      <c r="MIP2404" s="14"/>
      <c r="MIQ2404" s="14"/>
      <c r="MIR2404" s="14"/>
      <c r="MIS2404" s="14"/>
      <c r="MIT2404" s="14"/>
      <c r="MIU2404" s="14"/>
      <c r="MIV2404" s="14"/>
      <c r="MIW2404" s="14"/>
      <c r="MIX2404" s="14"/>
      <c r="MIY2404" s="14"/>
      <c r="MIZ2404" s="14"/>
      <c r="MJA2404" s="14"/>
      <c r="MJB2404" s="14"/>
      <c r="MJC2404" s="14"/>
      <c r="MJD2404" s="14"/>
      <c r="MJE2404" s="14"/>
      <c r="MJF2404" s="14"/>
      <c r="MJG2404" s="14"/>
      <c r="MJH2404" s="14"/>
      <c r="MJI2404" s="14"/>
      <c r="MJJ2404" s="14"/>
      <c r="MJK2404" s="14"/>
      <c r="MJL2404" s="14"/>
      <c r="MJM2404" s="14"/>
      <c r="MJN2404" s="14"/>
      <c r="MJO2404" s="14"/>
      <c r="MJP2404" s="14"/>
      <c r="MJQ2404" s="14"/>
      <c r="MJR2404" s="14"/>
      <c r="MJS2404" s="14"/>
      <c r="MJT2404" s="14"/>
      <c r="MJU2404" s="14"/>
      <c r="MJV2404" s="14"/>
      <c r="MJW2404" s="14"/>
      <c r="MJX2404" s="14"/>
      <c r="MJY2404" s="14"/>
      <c r="MJZ2404" s="14"/>
      <c r="MKA2404" s="14"/>
      <c r="MKB2404" s="14"/>
      <c r="MKC2404" s="14"/>
      <c r="MKD2404" s="14"/>
      <c r="MKE2404" s="14"/>
      <c r="MKF2404" s="14"/>
      <c r="MKG2404" s="14"/>
      <c r="MKH2404" s="14"/>
      <c r="MKI2404" s="14"/>
      <c r="MKJ2404" s="14"/>
      <c r="MKK2404" s="14"/>
      <c r="MKL2404" s="14"/>
      <c r="MKM2404" s="14"/>
      <c r="MKN2404" s="14"/>
      <c r="MKO2404" s="14"/>
      <c r="MKP2404" s="14"/>
      <c r="MKQ2404" s="14"/>
      <c r="MKR2404" s="14"/>
      <c r="MKS2404" s="14"/>
      <c r="MKT2404" s="14"/>
      <c r="MKU2404" s="14"/>
      <c r="MKV2404" s="14"/>
      <c r="MKW2404" s="14"/>
      <c r="MKX2404" s="14"/>
      <c r="MKY2404" s="14"/>
      <c r="MKZ2404" s="14"/>
      <c r="MLA2404" s="14"/>
      <c r="MLB2404" s="14"/>
      <c r="MLC2404" s="14"/>
      <c r="MLD2404" s="14"/>
      <c r="MLE2404" s="14"/>
      <c r="MLF2404" s="14"/>
      <c r="MLG2404" s="14"/>
      <c r="MLH2404" s="14"/>
      <c r="MLI2404" s="14"/>
      <c r="MLJ2404" s="14"/>
      <c r="MLK2404" s="14"/>
      <c r="MLL2404" s="14"/>
      <c r="MLM2404" s="14"/>
      <c r="MLN2404" s="14"/>
      <c r="MLO2404" s="14"/>
      <c r="MLP2404" s="14"/>
      <c r="MLQ2404" s="14"/>
      <c r="MLR2404" s="14"/>
      <c r="MLS2404" s="14"/>
      <c r="MLT2404" s="14"/>
      <c r="MLU2404" s="14"/>
      <c r="MLV2404" s="14"/>
      <c r="MLW2404" s="14"/>
      <c r="MLX2404" s="14"/>
      <c r="MLY2404" s="14"/>
      <c r="MLZ2404" s="14"/>
      <c r="MMA2404" s="14"/>
      <c r="MMB2404" s="14"/>
      <c r="MMC2404" s="14"/>
      <c r="MMD2404" s="14"/>
      <c r="MME2404" s="14"/>
      <c r="MMF2404" s="14"/>
      <c r="MMG2404" s="14"/>
      <c r="MMH2404" s="14"/>
      <c r="MMI2404" s="14"/>
      <c r="MMJ2404" s="14"/>
      <c r="MMK2404" s="14"/>
      <c r="MML2404" s="14"/>
      <c r="MMM2404" s="14"/>
      <c r="MMN2404" s="14"/>
      <c r="MMO2404" s="14"/>
      <c r="MMP2404" s="14"/>
      <c r="MMQ2404" s="14"/>
      <c r="MMR2404" s="14"/>
      <c r="MMS2404" s="14"/>
      <c r="MMT2404" s="14"/>
      <c r="MMU2404" s="14"/>
      <c r="MMV2404" s="14"/>
      <c r="MMW2404" s="14"/>
      <c r="MMX2404" s="14"/>
      <c r="MMY2404" s="14"/>
      <c r="MMZ2404" s="14"/>
      <c r="MNA2404" s="14"/>
      <c r="MNB2404" s="14"/>
      <c r="MNC2404" s="14"/>
      <c r="MND2404" s="14"/>
      <c r="MNE2404" s="14"/>
      <c r="MNF2404" s="14"/>
      <c r="MNG2404" s="14"/>
      <c r="MNH2404" s="14"/>
      <c r="MNI2404" s="14"/>
      <c r="MNJ2404" s="14"/>
      <c r="MNK2404" s="14"/>
      <c r="MNL2404" s="14"/>
      <c r="MNM2404" s="14"/>
      <c r="MNN2404" s="14"/>
      <c r="MNO2404" s="14"/>
      <c r="MNP2404" s="14"/>
      <c r="MNQ2404" s="14"/>
      <c r="MNR2404" s="14"/>
      <c r="MNS2404" s="14"/>
      <c r="MNT2404" s="14"/>
      <c r="MNU2404" s="14"/>
      <c r="MNV2404" s="14"/>
      <c r="MNW2404" s="14"/>
      <c r="MNX2404" s="14"/>
      <c r="MNY2404" s="14"/>
      <c r="MNZ2404" s="14"/>
      <c r="MOA2404" s="14"/>
      <c r="MOB2404" s="14"/>
      <c r="MOC2404" s="14"/>
      <c r="MOD2404" s="14"/>
      <c r="MOE2404" s="14"/>
      <c r="MOF2404" s="14"/>
      <c r="MOG2404" s="14"/>
      <c r="MOH2404" s="14"/>
      <c r="MOI2404" s="14"/>
      <c r="MOJ2404" s="14"/>
      <c r="MOK2404" s="14"/>
      <c r="MOL2404" s="14"/>
      <c r="MOM2404" s="14"/>
      <c r="MON2404" s="14"/>
      <c r="MOO2404" s="14"/>
      <c r="MOP2404" s="14"/>
      <c r="MOQ2404" s="14"/>
      <c r="MOR2404" s="14"/>
      <c r="MOS2404" s="14"/>
      <c r="MOT2404" s="14"/>
      <c r="MOU2404" s="14"/>
      <c r="MOV2404" s="14"/>
      <c r="MOW2404" s="14"/>
      <c r="MOX2404" s="14"/>
      <c r="MOY2404" s="14"/>
      <c r="MOZ2404" s="14"/>
      <c r="MPA2404" s="14"/>
      <c r="MPB2404" s="14"/>
      <c r="MPC2404" s="14"/>
      <c r="MPD2404" s="14"/>
      <c r="MPE2404" s="14"/>
      <c r="MPF2404" s="14"/>
      <c r="MPG2404" s="14"/>
      <c r="MPH2404" s="14"/>
      <c r="MPI2404" s="14"/>
      <c r="MPJ2404" s="14"/>
      <c r="MPK2404" s="14"/>
      <c r="MPL2404" s="14"/>
      <c r="MPM2404" s="14"/>
      <c r="MPN2404" s="14"/>
      <c r="MPO2404" s="14"/>
      <c r="MPP2404" s="14"/>
      <c r="MPQ2404" s="14"/>
      <c r="MPR2404" s="14"/>
      <c r="MPS2404" s="14"/>
      <c r="MPT2404" s="14"/>
      <c r="MPU2404" s="14"/>
      <c r="MPV2404" s="14"/>
      <c r="MPW2404" s="14"/>
      <c r="MPX2404" s="14"/>
      <c r="MPY2404" s="14"/>
      <c r="MPZ2404" s="14"/>
      <c r="MQA2404" s="14"/>
      <c r="MQB2404" s="14"/>
      <c r="MQC2404" s="14"/>
      <c r="MQD2404" s="14"/>
      <c r="MQE2404" s="14"/>
      <c r="MQF2404" s="14"/>
      <c r="MQG2404" s="14"/>
      <c r="MQH2404" s="14"/>
      <c r="MQI2404" s="14"/>
      <c r="MQJ2404" s="14"/>
      <c r="MQK2404" s="14"/>
      <c r="MQL2404" s="14"/>
      <c r="MQM2404" s="14"/>
      <c r="MQN2404" s="14"/>
      <c r="MQO2404" s="14"/>
      <c r="MQP2404" s="14"/>
      <c r="MQQ2404" s="14"/>
      <c r="MQR2404" s="14"/>
      <c r="MQS2404" s="14"/>
      <c r="MQT2404" s="14"/>
      <c r="MQU2404" s="14"/>
      <c r="MQV2404" s="14"/>
      <c r="MQW2404" s="14"/>
      <c r="MQX2404" s="14"/>
      <c r="MQY2404" s="14"/>
      <c r="MQZ2404" s="14"/>
      <c r="MRA2404" s="14"/>
      <c r="MRB2404" s="14"/>
      <c r="MRC2404" s="14"/>
      <c r="MRD2404" s="14"/>
      <c r="MRE2404" s="14"/>
      <c r="MRF2404" s="14"/>
      <c r="MRG2404" s="14"/>
      <c r="MRH2404" s="14"/>
      <c r="MRI2404" s="14"/>
      <c r="MRJ2404" s="14"/>
      <c r="MRK2404" s="14"/>
      <c r="MRL2404" s="14"/>
      <c r="MRM2404" s="14"/>
      <c r="MRN2404" s="14"/>
      <c r="MRO2404" s="14"/>
      <c r="MRP2404" s="14"/>
      <c r="MRQ2404" s="14"/>
      <c r="MRR2404" s="14"/>
      <c r="MRS2404" s="14"/>
      <c r="MRT2404" s="14"/>
      <c r="MRU2404" s="14"/>
      <c r="MRV2404" s="14"/>
      <c r="MRW2404" s="14"/>
      <c r="MRX2404" s="14"/>
      <c r="MRY2404" s="14"/>
      <c r="MRZ2404" s="14"/>
      <c r="MSA2404" s="14"/>
      <c r="MSB2404" s="14"/>
      <c r="MSC2404" s="14"/>
      <c r="MSD2404" s="14"/>
      <c r="MSE2404" s="14"/>
      <c r="MSF2404" s="14"/>
      <c r="MSG2404" s="14"/>
      <c r="MSH2404" s="14"/>
      <c r="MSI2404" s="14"/>
      <c r="MSJ2404" s="14"/>
      <c r="MSK2404" s="14"/>
      <c r="MSL2404" s="14"/>
      <c r="MSM2404" s="14"/>
      <c r="MSN2404" s="14"/>
      <c r="MSO2404" s="14"/>
      <c r="MSP2404" s="14"/>
      <c r="MSQ2404" s="14"/>
      <c r="MSR2404" s="14"/>
      <c r="MSS2404" s="14"/>
      <c r="MST2404" s="14"/>
      <c r="MSU2404" s="14"/>
      <c r="MSV2404" s="14"/>
      <c r="MSW2404" s="14"/>
      <c r="MSX2404" s="14"/>
      <c r="MSY2404" s="14"/>
      <c r="MSZ2404" s="14"/>
      <c r="MTA2404" s="14"/>
      <c r="MTB2404" s="14"/>
      <c r="MTC2404" s="14"/>
      <c r="MTD2404" s="14"/>
      <c r="MTE2404" s="14"/>
      <c r="MTF2404" s="14"/>
      <c r="MTG2404" s="14"/>
      <c r="MTH2404" s="14"/>
      <c r="MTI2404" s="14"/>
      <c r="MTJ2404" s="14"/>
      <c r="MTK2404" s="14"/>
      <c r="MTL2404" s="14"/>
      <c r="MTM2404" s="14"/>
      <c r="MTN2404" s="14"/>
      <c r="MTO2404" s="14"/>
      <c r="MTP2404" s="14"/>
      <c r="MTQ2404" s="14"/>
      <c r="MTR2404" s="14"/>
      <c r="MTS2404" s="14"/>
      <c r="MTT2404" s="14"/>
      <c r="MTU2404" s="14"/>
      <c r="MTV2404" s="14"/>
      <c r="MTW2404" s="14"/>
      <c r="MTX2404" s="14"/>
      <c r="MTY2404" s="14"/>
      <c r="MTZ2404" s="14"/>
      <c r="MUA2404" s="14"/>
      <c r="MUB2404" s="14"/>
      <c r="MUC2404" s="14"/>
      <c r="MUD2404" s="14"/>
      <c r="MUE2404" s="14"/>
      <c r="MUF2404" s="14"/>
      <c r="MUG2404" s="14"/>
      <c r="MUH2404" s="14"/>
      <c r="MUI2404" s="14"/>
      <c r="MUJ2404" s="14"/>
      <c r="MUK2404" s="14"/>
      <c r="MUL2404" s="14"/>
      <c r="MUM2404" s="14"/>
      <c r="MUN2404" s="14"/>
      <c r="MUO2404" s="14"/>
      <c r="MUP2404" s="14"/>
      <c r="MUQ2404" s="14"/>
      <c r="MUR2404" s="14"/>
      <c r="MUS2404" s="14"/>
      <c r="MUT2404" s="14"/>
      <c r="MUU2404" s="14"/>
      <c r="MUV2404" s="14"/>
      <c r="MUW2404" s="14"/>
      <c r="MUX2404" s="14"/>
      <c r="MUY2404" s="14"/>
      <c r="MUZ2404" s="14"/>
      <c r="MVA2404" s="14"/>
      <c r="MVB2404" s="14"/>
      <c r="MVC2404" s="14"/>
      <c r="MVD2404" s="14"/>
      <c r="MVE2404" s="14"/>
      <c r="MVF2404" s="14"/>
      <c r="MVG2404" s="14"/>
      <c r="MVH2404" s="14"/>
      <c r="MVI2404" s="14"/>
      <c r="MVJ2404" s="14"/>
      <c r="MVK2404" s="14"/>
      <c r="MVL2404" s="14"/>
      <c r="MVM2404" s="14"/>
      <c r="MVN2404" s="14"/>
      <c r="MVO2404" s="14"/>
      <c r="MVP2404" s="14"/>
      <c r="MVQ2404" s="14"/>
      <c r="MVR2404" s="14"/>
      <c r="MVS2404" s="14"/>
      <c r="MVT2404" s="14"/>
      <c r="MVU2404" s="14"/>
      <c r="MVV2404" s="14"/>
      <c r="MVW2404" s="14"/>
      <c r="MVX2404" s="14"/>
      <c r="MVY2404" s="14"/>
      <c r="MVZ2404" s="14"/>
      <c r="MWA2404" s="14"/>
      <c r="MWB2404" s="14"/>
      <c r="MWC2404" s="14"/>
      <c r="MWD2404" s="14"/>
      <c r="MWE2404" s="14"/>
      <c r="MWF2404" s="14"/>
      <c r="MWG2404" s="14"/>
      <c r="MWH2404" s="14"/>
      <c r="MWI2404" s="14"/>
      <c r="MWJ2404" s="14"/>
      <c r="MWK2404" s="14"/>
      <c r="MWL2404" s="14"/>
      <c r="MWM2404" s="14"/>
      <c r="MWN2404" s="14"/>
      <c r="MWO2404" s="14"/>
      <c r="MWP2404" s="14"/>
      <c r="MWQ2404" s="14"/>
      <c r="MWR2404" s="14"/>
      <c r="MWS2404" s="14"/>
      <c r="MWT2404" s="14"/>
      <c r="MWU2404" s="14"/>
      <c r="MWV2404" s="14"/>
      <c r="MWW2404" s="14"/>
      <c r="MWX2404" s="14"/>
      <c r="MWY2404" s="14"/>
      <c r="MWZ2404" s="14"/>
      <c r="MXA2404" s="14"/>
      <c r="MXB2404" s="14"/>
      <c r="MXC2404" s="14"/>
      <c r="MXD2404" s="14"/>
      <c r="MXE2404" s="14"/>
      <c r="MXF2404" s="14"/>
      <c r="MXG2404" s="14"/>
      <c r="MXH2404" s="14"/>
      <c r="MXI2404" s="14"/>
      <c r="MXJ2404" s="14"/>
      <c r="MXK2404" s="14"/>
      <c r="MXL2404" s="14"/>
      <c r="MXM2404" s="14"/>
      <c r="MXN2404" s="14"/>
      <c r="MXO2404" s="14"/>
      <c r="MXP2404" s="14"/>
      <c r="MXQ2404" s="14"/>
      <c r="MXR2404" s="14"/>
      <c r="MXS2404" s="14"/>
      <c r="MXT2404" s="14"/>
      <c r="MXU2404" s="14"/>
      <c r="MXV2404" s="14"/>
      <c r="MXW2404" s="14"/>
      <c r="MXX2404" s="14"/>
      <c r="MXY2404" s="14"/>
      <c r="MXZ2404" s="14"/>
      <c r="MYA2404" s="14"/>
      <c r="MYB2404" s="14"/>
      <c r="MYC2404" s="14"/>
      <c r="MYD2404" s="14"/>
      <c r="MYE2404" s="14"/>
      <c r="MYF2404" s="14"/>
      <c r="MYG2404" s="14"/>
      <c r="MYH2404" s="14"/>
      <c r="MYI2404" s="14"/>
      <c r="MYJ2404" s="14"/>
      <c r="MYK2404" s="14"/>
      <c r="MYL2404" s="14"/>
      <c r="MYM2404" s="14"/>
      <c r="MYN2404" s="14"/>
      <c r="MYO2404" s="14"/>
      <c r="MYP2404" s="14"/>
      <c r="MYQ2404" s="14"/>
      <c r="MYR2404" s="14"/>
      <c r="MYS2404" s="14"/>
      <c r="MYT2404" s="14"/>
      <c r="MYU2404" s="14"/>
      <c r="MYV2404" s="14"/>
      <c r="MYW2404" s="14"/>
      <c r="MYX2404" s="14"/>
      <c r="MYY2404" s="14"/>
      <c r="MYZ2404" s="14"/>
      <c r="MZA2404" s="14"/>
      <c r="MZB2404" s="14"/>
      <c r="MZC2404" s="14"/>
      <c r="MZD2404" s="14"/>
      <c r="MZE2404" s="14"/>
      <c r="MZF2404" s="14"/>
      <c r="MZG2404" s="14"/>
      <c r="MZH2404" s="14"/>
      <c r="MZI2404" s="14"/>
      <c r="MZJ2404" s="14"/>
      <c r="MZK2404" s="14"/>
      <c r="MZL2404" s="14"/>
      <c r="MZM2404" s="14"/>
      <c r="MZN2404" s="14"/>
      <c r="MZO2404" s="14"/>
      <c r="MZP2404" s="14"/>
      <c r="MZQ2404" s="14"/>
      <c r="MZR2404" s="14"/>
      <c r="MZS2404" s="14"/>
      <c r="MZT2404" s="14"/>
      <c r="MZU2404" s="14"/>
      <c r="MZV2404" s="14"/>
      <c r="MZW2404" s="14"/>
      <c r="MZX2404" s="14"/>
      <c r="MZY2404" s="14"/>
      <c r="MZZ2404" s="14"/>
      <c r="NAA2404" s="14"/>
      <c r="NAB2404" s="14"/>
      <c r="NAC2404" s="14"/>
      <c r="NAD2404" s="14"/>
      <c r="NAE2404" s="14"/>
      <c r="NAF2404" s="14"/>
      <c r="NAG2404" s="14"/>
      <c r="NAH2404" s="14"/>
      <c r="NAI2404" s="14"/>
      <c r="NAJ2404" s="14"/>
      <c r="NAK2404" s="14"/>
      <c r="NAL2404" s="14"/>
      <c r="NAM2404" s="14"/>
      <c r="NAN2404" s="14"/>
      <c r="NAO2404" s="14"/>
      <c r="NAP2404" s="14"/>
      <c r="NAQ2404" s="14"/>
      <c r="NAR2404" s="14"/>
      <c r="NAS2404" s="14"/>
      <c r="NAT2404" s="14"/>
      <c r="NAU2404" s="14"/>
      <c r="NAV2404" s="14"/>
      <c r="NAW2404" s="14"/>
      <c r="NAX2404" s="14"/>
      <c r="NAY2404" s="14"/>
      <c r="NAZ2404" s="14"/>
      <c r="NBA2404" s="14"/>
      <c r="NBB2404" s="14"/>
      <c r="NBC2404" s="14"/>
      <c r="NBD2404" s="14"/>
      <c r="NBE2404" s="14"/>
      <c r="NBF2404" s="14"/>
      <c r="NBG2404" s="14"/>
      <c r="NBH2404" s="14"/>
      <c r="NBI2404" s="14"/>
      <c r="NBJ2404" s="14"/>
      <c r="NBK2404" s="14"/>
      <c r="NBL2404" s="14"/>
      <c r="NBM2404" s="14"/>
      <c r="NBN2404" s="14"/>
      <c r="NBO2404" s="14"/>
      <c r="NBP2404" s="14"/>
      <c r="NBQ2404" s="14"/>
      <c r="NBR2404" s="14"/>
      <c r="NBS2404" s="14"/>
      <c r="NBT2404" s="14"/>
      <c r="NBU2404" s="14"/>
      <c r="NBV2404" s="14"/>
      <c r="NBW2404" s="14"/>
      <c r="NBX2404" s="14"/>
      <c r="NBY2404" s="14"/>
      <c r="NBZ2404" s="14"/>
      <c r="NCA2404" s="14"/>
      <c r="NCB2404" s="14"/>
      <c r="NCC2404" s="14"/>
      <c r="NCD2404" s="14"/>
      <c r="NCE2404" s="14"/>
      <c r="NCF2404" s="14"/>
      <c r="NCG2404" s="14"/>
      <c r="NCH2404" s="14"/>
      <c r="NCI2404" s="14"/>
      <c r="NCJ2404" s="14"/>
      <c r="NCK2404" s="14"/>
      <c r="NCL2404" s="14"/>
      <c r="NCM2404" s="14"/>
      <c r="NCN2404" s="14"/>
      <c r="NCO2404" s="14"/>
      <c r="NCP2404" s="14"/>
      <c r="NCQ2404" s="14"/>
      <c r="NCR2404" s="14"/>
      <c r="NCS2404" s="14"/>
      <c r="NCT2404" s="14"/>
      <c r="NCU2404" s="14"/>
      <c r="NCV2404" s="14"/>
      <c r="NCW2404" s="14"/>
      <c r="NCX2404" s="14"/>
      <c r="NCY2404" s="14"/>
      <c r="NCZ2404" s="14"/>
      <c r="NDA2404" s="14"/>
      <c r="NDB2404" s="14"/>
      <c r="NDC2404" s="14"/>
      <c r="NDD2404" s="14"/>
      <c r="NDE2404" s="14"/>
      <c r="NDF2404" s="14"/>
      <c r="NDG2404" s="14"/>
      <c r="NDH2404" s="14"/>
      <c r="NDI2404" s="14"/>
      <c r="NDJ2404" s="14"/>
      <c r="NDK2404" s="14"/>
      <c r="NDL2404" s="14"/>
      <c r="NDM2404" s="14"/>
      <c r="NDN2404" s="14"/>
      <c r="NDO2404" s="14"/>
      <c r="NDP2404" s="14"/>
      <c r="NDQ2404" s="14"/>
      <c r="NDR2404" s="14"/>
      <c r="NDS2404" s="14"/>
      <c r="NDT2404" s="14"/>
      <c r="NDU2404" s="14"/>
      <c r="NDV2404" s="14"/>
      <c r="NDW2404" s="14"/>
      <c r="NDX2404" s="14"/>
      <c r="NDY2404" s="14"/>
      <c r="NDZ2404" s="14"/>
      <c r="NEA2404" s="14"/>
      <c r="NEB2404" s="14"/>
      <c r="NEC2404" s="14"/>
      <c r="NED2404" s="14"/>
      <c r="NEE2404" s="14"/>
      <c r="NEF2404" s="14"/>
      <c r="NEG2404" s="14"/>
      <c r="NEH2404" s="14"/>
      <c r="NEI2404" s="14"/>
      <c r="NEJ2404" s="14"/>
      <c r="NEK2404" s="14"/>
      <c r="NEL2404" s="14"/>
      <c r="NEM2404" s="14"/>
      <c r="NEN2404" s="14"/>
      <c r="NEO2404" s="14"/>
      <c r="NEP2404" s="14"/>
      <c r="NEQ2404" s="14"/>
      <c r="NER2404" s="14"/>
      <c r="NES2404" s="14"/>
      <c r="NET2404" s="14"/>
      <c r="NEU2404" s="14"/>
      <c r="NEV2404" s="14"/>
      <c r="NEW2404" s="14"/>
      <c r="NEX2404" s="14"/>
      <c r="NEY2404" s="14"/>
      <c r="NEZ2404" s="14"/>
      <c r="NFA2404" s="14"/>
      <c r="NFB2404" s="14"/>
      <c r="NFC2404" s="14"/>
      <c r="NFD2404" s="14"/>
      <c r="NFE2404" s="14"/>
      <c r="NFF2404" s="14"/>
      <c r="NFG2404" s="14"/>
      <c r="NFH2404" s="14"/>
      <c r="NFI2404" s="14"/>
      <c r="NFJ2404" s="14"/>
      <c r="NFK2404" s="14"/>
      <c r="NFL2404" s="14"/>
      <c r="NFM2404" s="14"/>
      <c r="NFN2404" s="14"/>
      <c r="NFO2404" s="14"/>
      <c r="NFP2404" s="14"/>
      <c r="NFQ2404" s="14"/>
      <c r="NFR2404" s="14"/>
      <c r="NFS2404" s="14"/>
      <c r="NFT2404" s="14"/>
      <c r="NFU2404" s="14"/>
      <c r="NFV2404" s="14"/>
      <c r="NFW2404" s="14"/>
      <c r="NFX2404" s="14"/>
      <c r="NFY2404" s="14"/>
      <c r="NFZ2404" s="14"/>
      <c r="NGA2404" s="14"/>
      <c r="NGB2404" s="14"/>
      <c r="NGC2404" s="14"/>
      <c r="NGD2404" s="14"/>
      <c r="NGE2404" s="14"/>
      <c r="NGF2404" s="14"/>
      <c r="NGG2404" s="14"/>
      <c r="NGH2404" s="14"/>
      <c r="NGI2404" s="14"/>
      <c r="NGJ2404" s="14"/>
      <c r="NGK2404" s="14"/>
      <c r="NGL2404" s="14"/>
      <c r="NGM2404" s="14"/>
      <c r="NGN2404" s="14"/>
      <c r="NGO2404" s="14"/>
      <c r="NGP2404" s="14"/>
      <c r="NGQ2404" s="14"/>
      <c r="NGR2404" s="14"/>
      <c r="NGS2404" s="14"/>
      <c r="NGT2404" s="14"/>
      <c r="NGU2404" s="14"/>
      <c r="NGV2404" s="14"/>
      <c r="NGW2404" s="14"/>
      <c r="NGX2404" s="14"/>
      <c r="NGY2404" s="14"/>
      <c r="NGZ2404" s="14"/>
      <c r="NHA2404" s="14"/>
      <c r="NHB2404" s="14"/>
      <c r="NHC2404" s="14"/>
      <c r="NHD2404" s="14"/>
      <c r="NHE2404" s="14"/>
      <c r="NHF2404" s="14"/>
      <c r="NHG2404" s="14"/>
      <c r="NHH2404" s="14"/>
      <c r="NHI2404" s="14"/>
      <c r="NHJ2404" s="14"/>
      <c r="NHK2404" s="14"/>
      <c r="NHL2404" s="14"/>
      <c r="NHM2404" s="14"/>
      <c r="NHN2404" s="14"/>
      <c r="NHO2404" s="14"/>
      <c r="NHP2404" s="14"/>
      <c r="NHQ2404" s="14"/>
      <c r="NHR2404" s="14"/>
      <c r="NHS2404" s="14"/>
      <c r="NHT2404" s="14"/>
      <c r="NHU2404" s="14"/>
      <c r="NHV2404" s="14"/>
      <c r="NHW2404" s="14"/>
      <c r="NHX2404" s="14"/>
      <c r="NHY2404" s="14"/>
      <c r="NHZ2404" s="14"/>
      <c r="NIA2404" s="14"/>
      <c r="NIB2404" s="14"/>
      <c r="NIC2404" s="14"/>
      <c r="NID2404" s="14"/>
      <c r="NIE2404" s="14"/>
      <c r="NIF2404" s="14"/>
      <c r="NIG2404" s="14"/>
      <c r="NIH2404" s="14"/>
      <c r="NII2404" s="14"/>
      <c r="NIJ2404" s="14"/>
      <c r="NIK2404" s="14"/>
      <c r="NIL2404" s="14"/>
      <c r="NIM2404" s="14"/>
      <c r="NIN2404" s="14"/>
      <c r="NIO2404" s="14"/>
      <c r="NIP2404" s="14"/>
      <c r="NIQ2404" s="14"/>
      <c r="NIR2404" s="14"/>
      <c r="NIS2404" s="14"/>
      <c r="NIT2404" s="14"/>
      <c r="NIU2404" s="14"/>
      <c r="NIV2404" s="14"/>
      <c r="NIW2404" s="14"/>
      <c r="NIX2404" s="14"/>
      <c r="NIY2404" s="14"/>
      <c r="NIZ2404" s="14"/>
      <c r="NJA2404" s="14"/>
      <c r="NJB2404" s="14"/>
      <c r="NJC2404" s="14"/>
      <c r="NJD2404" s="14"/>
      <c r="NJE2404" s="14"/>
      <c r="NJF2404" s="14"/>
      <c r="NJG2404" s="14"/>
      <c r="NJH2404" s="14"/>
      <c r="NJI2404" s="14"/>
      <c r="NJJ2404" s="14"/>
      <c r="NJK2404" s="14"/>
      <c r="NJL2404" s="14"/>
      <c r="NJM2404" s="14"/>
      <c r="NJN2404" s="14"/>
      <c r="NJO2404" s="14"/>
      <c r="NJP2404" s="14"/>
      <c r="NJQ2404" s="14"/>
      <c r="NJR2404" s="14"/>
      <c r="NJS2404" s="14"/>
      <c r="NJT2404" s="14"/>
      <c r="NJU2404" s="14"/>
      <c r="NJV2404" s="14"/>
      <c r="NJW2404" s="14"/>
      <c r="NJX2404" s="14"/>
      <c r="NJY2404" s="14"/>
      <c r="NJZ2404" s="14"/>
      <c r="NKA2404" s="14"/>
      <c r="NKB2404" s="14"/>
      <c r="NKC2404" s="14"/>
      <c r="NKD2404" s="14"/>
      <c r="NKE2404" s="14"/>
      <c r="NKF2404" s="14"/>
      <c r="NKG2404" s="14"/>
      <c r="NKH2404" s="14"/>
      <c r="NKI2404" s="14"/>
      <c r="NKJ2404" s="14"/>
      <c r="NKK2404" s="14"/>
      <c r="NKL2404" s="14"/>
      <c r="NKM2404" s="14"/>
      <c r="NKN2404" s="14"/>
      <c r="NKO2404" s="14"/>
      <c r="NKP2404" s="14"/>
      <c r="NKQ2404" s="14"/>
      <c r="NKR2404" s="14"/>
      <c r="NKS2404" s="14"/>
      <c r="NKT2404" s="14"/>
      <c r="NKU2404" s="14"/>
      <c r="NKV2404" s="14"/>
      <c r="NKW2404" s="14"/>
      <c r="NKX2404" s="14"/>
      <c r="NKY2404" s="14"/>
      <c r="NKZ2404" s="14"/>
      <c r="NLA2404" s="14"/>
      <c r="NLB2404" s="14"/>
      <c r="NLC2404" s="14"/>
      <c r="NLD2404" s="14"/>
      <c r="NLE2404" s="14"/>
      <c r="NLF2404" s="14"/>
      <c r="NLG2404" s="14"/>
      <c r="NLH2404" s="14"/>
      <c r="NLI2404" s="14"/>
      <c r="NLJ2404" s="14"/>
      <c r="NLK2404" s="14"/>
      <c r="NLL2404" s="14"/>
      <c r="NLM2404" s="14"/>
      <c r="NLN2404" s="14"/>
      <c r="NLO2404" s="14"/>
      <c r="NLP2404" s="14"/>
      <c r="NLQ2404" s="14"/>
      <c r="NLR2404" s="14"/>
      <c r="NLS2404" s="14"/>
      <c r="NLT2404" s="14"/>
      <c r="NLU2404" s="14"/>
      <c r="NLV2404" s="14"/>
      <c r="NLW2404" s="14"/>
      <c r="NLX2404" s="14"/>
      <c r="NLY2404" s="14"/>
      <c r="NLZ2404" s="14"/>
      <c r="NMA2404" s="14"/>
      <c r="NMB2404" s="14"/>
      <c r="NMC2404" s="14"/>
      <c r="NMD2404" s="14"/>
      <c r="NME2404" s="14"/>
      <c r="NMF2404" s="14"/>
      <c r="NMG2404" s="14"/>
      <c r="NMH2404" s="14"/>
      <c r="NMI2404" s="14"/>
      <c r="NMJ2404" s="14"/>
      <c r="NMK2404" s="14"/>
      <c r="NML2404" s="14"/>
      <c r="NMM2404" s="14"/>
      <c r="NMN2404" s="14"/>
      <c r="NMO2404" s="14"/>
      <c r="NMP2404" s="14"/>
      <c r="NMQ2404" s="14"/>
      <c r="NMR2404" s="14"/>
      <c r="NMS2404" s="14"/>
      <c r="NMT2404" s="14"/>
      <c r="NMU2404" s="14"/>
      <c r="NMV2404" s="14"/>
      <c r="NMW2404" s="14"/>
      <c r="NMX2404" s="14"/>
      <c r="NMY2404" s="14"/>
      <c r="NMZ2404" s="14"/>
      <c r="NNA2404" s="14"/>
      <c r="NNB2404" s="14"/>
      <c r="NNC2404" s="14"/>
      <c r="NND2404" s="14"/>
      <c r="NNE2404" s="14"/>
      <c r="NNF2404" s="14"/>
      <c r="NNG2404" s="14"/>
      <c r="NNH2404" s="14"/>
      <c r="NNI2404" s="14"/>
      <c r="NNJ2404" s="14"/>
      <c r="NNK2404" s="14"/>
      <c r="NNL2404" s="14"/>
      <c r="NNM2404" s="14"/>
      <c r="NNN2404" s="14"/>
      <c r="NNO2404" s="14"/>
      <c r="NNP2404" s="14"/>
      <c r="NNQ2404" s="14"/>
      <c r="NNR2404" s="14"/>
      <c r="NNS2404" s="14"/>
      <c r="NNT2404" s="14"/>
      <c r="NNU2404" s="14"/>
      <c r="NNV2404" s="14"/>
      <c r="NNW2404" s="14"/>
      <c r="NNX2404" s="14"/>
      <c r="NNY2404" s="14"/>
      <c r="NNZ2404" s="14"/>
      <c r="NOA2404" s="14"/>
      <c r="NOB2404" s="14"/>
      <c r="NOC2404" s="14"/>
      <c r="NOD2404" s="14"/>
      <c r="NOE2404" s="14"/>
      <c r="NOF2404" s="14"/>
      <c r="NOG2404" s="14"/>
      <c r="NOH2404" s="14"/>
      <c r="NOI2404" s="14"/>
      <c r="NOJ2404" s="14"/>
      <c r="NOK2404" s="14"/>
      <c r="NOL2404" s="14"/>
      <c r="NOM2404" s="14"/>
      <c r="NON2404" s="14"/>
      <c r="NOO2404" s="14"/>
      <c r="NOP2404" s="14"/>
      <c r="NOQ2404" s="14"/>
      <c r="NOR2404" s="14"/>
      <c r="NOS2404" s="14"/>
      <c r="NOT2404" s="14"/>
      <c r="NOU2404" s="14"/>
      <c r="NOV2404" s="14"/>
      <c r="NOW2404" s="14"/>
      <c r="NOX2404" s="14"/>
      <c r="NOY2404" s="14"/>
      <c r="NOZ2404" s="14"/>
      <c r="NPA2404" s="14"/>
      <c r="NPB2404" s="14"/>
      <c r="NPC2404" s="14"/>
      <c r="NPD2404" s="14"/>
      <c r="NPE2404" s="14"/>
      <c r="NPF2404" s="14"/>
      <c r="NPG2404" s="14"/>
      <c r="NPH2404" s="14"/>
      <c r="NPI2404" s="14"/>
      <c r="NPJ2404" s="14"/>
      <c r="NPK2404" s="14"/>
      <c r="NPL2404" s="14"/>
      <c r="NPM2404" s="14"/>
      <c r="NPN2404" s="14"/>
      <c r="NPO2404" s="14"/>
      <c r="NPP2404" s="14"/>
      <c r="NPQ2404" s="14"/>
      <c r="NPR2404" s="14"/>
      <c r="NPS2404" s="14"/>
      <c r="NPT2404" s="14"/>
      <c r="NPU2404" s="14"/>
      <c r="NPV2404" s="14"/>
      <c r="NPW2404" s="14"/>
      <c r="NPX2404" s="14"/>
      <c r="NPY2404" s="14"/>
      <c r="NPZ2404" s="14"/>
      <c r="NQA2404" s="14"/>
      <c r="NQB2404" s="14"/>
      <c r="NQC2404" s="14"/>
      <c r="NQD2404" s="14"/>
      <c r="NQE2404" s="14"/>
      <c r="NQF2404" s="14"/>
      <c r="NQG2404" s="14"/>
      <c r="NQH2404" s="14"/>
      <c r="NQI2404" s="14"/>
      <c r="NQJ2404" s="14"/>
      <c r="NQK2404" s="14"/>
      <c r="NQL2404" s="14"/>
      <c r="NQM2404" s="14"/>
      <c r="NQN2404" s="14"/>
      <c r="NQO2404" s="14"/>
      <c r="NQP2404" s="14"/>
      <c r="NQQ2404" s="14"/>
      <c r="NQR2404" s="14"/>
      <c r="NQS2404" s="14"/>
      <c r="NQT2404" s="14"/>
      <c r="NQU2404" s="14"/>
      <c r="NQV2404" s="14"/>
      <c r="NQW2404" s="14"/>
      <c r="NQX2404" s="14"/>
      <c r="NQY2404" s="14"/>
      <c r="NQZ2404" s="14"/>
      <c r="NRA2404" s="14"/>
      <c r="NRB2404" s="14"/>
      <c r="NRC2404" s="14"/>
      <c r="NRD2404" s="14"/>
      <c r="NRE2404" s="14"/>
      <c r="NRF2404" s="14"/>
      <c r="NRG2404" s="14"/>
      <c r="NRH2404" s="14"/>
      <c r="NRI2404" s="14"/>
      <c r="NRJ2404" s="14"/>
      <c r="NRK2404" s="14"/>
      <c r="NRL2404" s="14"/>
      <c r="NRM2404" s="14"/>
      <c r="NRN2404" s="14"/>
      <c r="NRO2404" s="14"/>
      <c r="NRP2404" s="14"/>
      <c r="NRQ2404" s="14"/>
      <c r="NRR2404" s="14"/>
      <c r="NRS2404" s="14"/>
      <c r="NRT2404" s="14"/>
      <c r="NRU2404" s="14"/>
      <c r="NRV2404" s="14"/>
      <c r="NRW2404" s="14"/>
      <c r="NRX2404" s="14"/>
      <c r="NRY2404" s="14"/>
      <c r="NRZ2404" s="14"/>
      <c r="NSA2404" s="14"/>
      <c r="NSB2404" s="14"/>
      <c r="NSC2404" s="14"/>
      <c r="NSD2404" s="14"/>
      <c r="NSE2404" s="14"/>
      <c r="NSF2404" s="14"/>
      <c r="NSG2404" s="14"/>
      <c r="NSH2404" s="14"/>
      <c r="NSI2404" s="14"/>
      <c r="NSJ2404" s="14"/>
      <c r="NSK2404" s="14"/>
      <c r="NSL2404" s="14"/>
      <c r="NSM2404" s="14"/>
      <c r="NSN2404" s="14"/>
      <c r="NSO2404" s="14"/>
      <c r="NSP2404" s="14"/>
      <c r="NSQ2404" s="14"/>
      <c r="NSR2404" s="14"/>
      <c r="NSS2404" s="14"/>
      <c r="NST2404" s="14"/>
      <c r="NSU2404" s="14"/>
      <c r="NSV2404" s="14"/>
      <c r="NSW2404" s="14"/>
      <c r="NSX2404" s="14"/>
      <c r="NSY2404" s="14"/>
      <c r="NSZ2404" s="14"/>
      <c r="NTA2404" s="14"/>
      <c r="NTB2404" s="14"/>
      <c r="NTC2404" s="14"/>
      <c r="NTD2404" s="14"/>
      <c r="NTE2404" s="14"/>
      <c r="NTF2404" s="14"/>
      <c r="NTG2404" s="14"/>
      <c r="NTH2404" s="14"/>
      <c r="NTI2404" s="14"/>
      <c r="NTJ2404" s="14"/>
      <c r="NTK2404" s="14"/>
      <c r="NTL2404" s="14"/>
      <c r="NTM2404" s="14"/>
      <c r="NTN2404" s="14"/>
      <c r="NTO2404" s="14"/>
      <c r="NTP2404" s="14"/>
      <c r="NTQ2404" s="14"/>
      <c r="NTR2404" s="14"/>
      <c r="NTS2404" s="14"/>
      <c r="NTT2404" s="14"/>
      <c r="NTU2404" s="14"/>
      <c r="NTV2404" s="14"/>
      <c r="NTW2404" s="14"/>
      <c r="NTX2404" s="14"/>
      <c r="NTY2404" s="14"/>
      <c r="NTZ2404" s="14"/>
      <c r="NUA2404" s="14"/>
      <c r="NUB2404" s="14"/>
      <c r="NUC2404" s="14"/>
      <c r="NUD2404" s="14"/>
      <c r="NUE2404" s="14"/>
      <c r="NUF2404" s="14"/>
      <c r="NUG2404" s="14"/>
      <c r="NUH2404" s="14"/>
      <c r="NUI2404" s="14"/>
      <c r="NUJ2404" s="14"/>
      <c r="NUK2404" s="14"/>
      <c r="NUL2404" s="14"/>
      <c r="NUM2404" s="14"/>
      <c r="NUN2404" s="14"/>
      <c r="NUO2404" s="14"/>
      <c r="NUP2404" s="14"/>
      <c r="NUQ2404" s="14"/>
      <c r="NUR2404" s="14"/>
      <c r="NUS2404" s="14"/>
      <c r="NUT2404" s="14"/>
      <c r="NUU2404" s="14"/>
      <c r="NUV2404" s="14"/>
      <c r="NUW2404" s="14"/>
      <c r="NUX2404" s="14"/>
      <c r="NUY2404" s="14"/>
      <c r="NUZ2404" s="14"/>
      <c r="NVA2404" s="14"/>
      <c r="NVB2404" s="14"/>
      <c r="NVC2404" s="14"/>
      <c r="NVD2404" s="14"/>
      <c r="NVE2404" s="14"/>
      <c r="NVF2404" s="14"/>
      <c r="NVG2404" s="14"/>
      <c r="NVH2404" s="14"/>
      <c r="NVI2404" s="14"/>
      <c r="NVJ2404" s="14"/>
      <c r="NVK2404" s="14"/>
      <c r="NVL2404" s="14"/>
      <c r="NVM2404" s="14"/>
      <c r="NVN2404" s="14"/>
      <c r="NVO2404" s="14"/>
      <c r="NVP2404" s="14"/>
      <c r="NVQ2404" s="14"/>
      <c r="NVR2404" s="14"/>
      <c r="NVS2404" s="14"/>
      <c r="NVT2404" s="14"/>
      <c r="NVU2404" s="14"/>
      <c r="NVV2404" s="14"/>
      <c r="NVW2404" s="14"/>
      <c r="NVX2404" s="14"/>
      <c r="NVY2404" s="14"/>
      <c r="NVZ2404" s="14"/>
      <c r="NWA2404" s="14"/>
      <c r="NWB2404" s="14"/>
      <c r="NWC2404" s="14"/>
      <c r="NWD2404" s="14"/>
      <c r="NWE2404" s="14"/>
      <c r="NWF2404" s="14"/>
      <c r="NWG2404" s="14"/>
      <c r="NWH2404" s="14"/>
      <c r="NWI2404" s="14"/>
      <c r="NWJ2404" s="14"/>
      <c r="NWK2404" s="14"/>
      <c r="NWL2404" s="14"/>
      <c r="NWM2404" s="14"/>
      <c r="NWN2404" s="14"/>
      <c r="NWO2404" s="14"/>
      <c r="NWP2404" s="14"/>
      <c r="NWQ2404" s="14"/>
      <c r="NWR2404" s="14"/>
      <c r="NWS2404" s="14"/>
      <c r="NWT2404" s="14"/>
      <c r="NWU2404" s="14"/>
      <c r="NWV2404" s="14"/>
      <c r="NWW2404" s="14"/>
      <c r="NWX2404" s="14"/>
      <c r="NWY2404" s="14"/>
      <c r="NWZ2404" s="14"/>
      <c r="NXA2404" s="14"/>
      <c r="NXB2404" s="14"/>
      <c r="NXC2404" s="14"/>
      <c r="NXD2404" s="14"/>
      <c r="NXE2404" s="14"/>
      <c r="NXF2404" s="14"/>
      <c r="NXG2404" s="14"/>
      <c r="NXH2404" s="14"/>
      <c r="NXI2404" s="14"/>
      <c r="NXJ2404" s="14"/>
      <c r="NXK2404" s="14"/>
      <c r="NXL2404" s="14"/>
      <c r="NXM2404" s="14"/>
      <c r="NXN2404" s="14"/>
      <c r="NXO2404" s="14"/>
      <c r="NXP2404" s="14"/>
      <c r="NXQ2404" s="14"/>
      <c r="NXR2404" s="14"/>
      <c r="NXS2404" s="14"/>
      <c r="NXT2404" s="14"/>
      <c r="NXU2404" s="14"/>
      <c r="NXV2404" s="14"/>
      <c r="NXW2404" s="14"/>
      <c r="NXX2404" s="14"/>
      <c r="NXY2404" s="14"/>
      <c r="NXZ2404" s="14"/>
      <c r="NYA2404" s="14"/>
      <c r="NYB2404" s="14"/>
      <c r="NYC2404" s="14"/>
      <c r="NYD2404" s="14"/>
      <c r="NYE2404" s="14"/>
      <c r="NYF2404" s="14"/>
      <c r="NYG2404" s="14"/>
      <c r="NYH2404" s="14"/>
      <c r="NYI2404" s="14"/>
      <c r="NYJ2404" s="14"/>
      <c r="NYK2404" s="14"/>
      <c r="NYL2404" s="14"/>
      <c r="NYM2404" s="14"/>
      <c r="NYN2404" s="14"/>
      <c r="NYO2404" s="14"/>
      <c r="NYP2404" s="14"/>
      <c r="NYQ2404" s="14"/>
      <c r="NYR2404" s="14"/>
      <c r="NYS2404" s="14"/>
      <c r="NYT2404" s="14"/>
      <c r="NYU2404" s="14"/>
      <c r="NYV2404" s="14"/>
      <c r="NYW2404" s="14"/>
      <c r="NYX2404" s="14"/>
      <c r="NYY2404" s="14"/>
      <c r="NYZ2404" s="14"/>
      <c r="NZA2404" s="14"/>
      <c r="NZB2404" s="14"/>
      <c r="NZC2404" s="14"/>
      <c r="NZD2404" s="14"/>
      <c r="NZE2404" s="14"/>
      <c r="NZF2404" s="14"/>
      <c r="NZG2404" s="14"/>
      <c r="NZH2404" s="14"/>
      <c r="NZI2404" s="14"/>
      <c r="NZJ2404" s="14"/>
      <c r="NZK2404" s="14"/>
      <c r="NZL2404" s="14"/>
      <c r="NZM2404" s="14"/>
      <c r="NZN2404" s="14"/>
      <c r="NZO2404" s="14"/>
      <c r="NZP2404" s="14"/>
      <c r="NZQ2404" s="14"/>
      <c r="NZR2404" s="14"/>
      <c r="NZS2404" s="14"/>
      <c r="NZT2404" s="14"/>
      <c r="NZU2404" s="14"/>
      <c r="NZV2404" s="14"/>
      <c r="NZW2404" s="14"/>
      <c r="NZX2404" s="14"/>
      <c r="NZY2404" s="14"/>
      <c r="NZZ2404" s="14"/>
      <c r="OAA2404" s="14"/>
      <c r="OAB2404" s="14"/>
      <c r="OAC2404" s="14"/>
      <c r="OAD2404" s="14"/>
      <c r="OAE2404" s="14"/>
      <c r="OAF2404" s="14"/>
      <c r="OAG2404" s="14"/>
      <c r="OAH2404" s="14"/>
      <c r="OAI2404" s="14"/>
      <c r="OAJ2404" s="14"/>
      <c r="OAK2404" s="14"/>
      <c r="OAL2404" s="14"/>
      <c r="OAM2404" s="14"/>
      <c r="OAN2404" s="14"/>
      <c r="OAO2404" s="14"/>
      <c r="OAP2404" s="14"/>
      <c r="OAQ2404" s="14"/>
      <c r="OAR2404" s="14"/>
      <c r="OAS2404" s="14"/>
      <c r="OAT2404" s="14"/>
      <c r="OAU2404" s="14"/>
      <c r="OAV2404" s="14"/>
      <c r="OAW2404" s="14"/>
      <c r="OAX2404" s="14"/>
      <c r="OAY2404" s="14"/>
      <c r="OAZ2404" s="14"/>
      <c r="OBA2404" s="14"/>
      <c r="OBB2404" s="14"/>
      <c r="OBC2404" s="14"/>
      <c r="OBD2404" s="14"/>
      <c r="OBE2404" s="14"/>
      <c r="OBF2404" s="14"/>
      <c r="OBG2404" s="14"/>
      <c r="OBH2404" s="14"/>
      <c r="OBI2404" s="14"/>
      <c r="OBJ2404" s="14"/>
      <c r="OBK2404" s="14"/>
      <c r="OBL2404" s="14"/>
      <c r="OBM2404" s="14"/>
      <c r="OBN2404" s="14"/>
      <c r="OBO2404" s="14"/>
      <c r="OBP2404" s="14"/>
      <c r="OBQ2404" s="14"/>
      <c r="OBR2404" s="14"/>
      <c r="OBS2404" s="14"/>
      <c r="OBT2404" s="14"/>
      <c r="OBU2404" s="14"/>
      <c r="OBV2404" s="14"/>
      <c r="OBW2404" s="14"/>
      <c r="OBX2404" s="14"/>
      <c r="OBY2404" s="14"/>
      <c r="OBZ2404" s="14"/>
      <c r="OCA2404" s="14"/>
      <c r="OCB2404" s="14"/>
      <c r="OCC2404" s="14"/>
      <c r="OCD2404" s="14"/>
      <c r="OCE2404" s="14"/>
      <c r="OCF2404" s="14"/>
      <c r="OCG2404" s="14"/>
      <c r="OCH2404" s="14"/>
      <c r="OCI2404" s="14"/>
      <c r="OCJ2404" s="14"/>
      <c r="OCK2404" s="14"/>
      <c r="OCL2404" s="14"/>
      <c r="OCM2404" s="14"/>
      <c r="OCN2404" s="14"/>
      <c r="OCO2404" s="14"/>
      <c r="OCP2404" s="14"/>
      <c r="OCQ2404" s="14"/>
      <c r="OCR2404" s="14"/>
      <c r="OCS2404" s="14"/>
      <c r="OCT2404" s="14"/>
      <c r="OCU2404" s="14"/>
      <c r="OCV2404" s="14"/>
      <c r="OCW2404" s="14"/>
      <c r="OCX2404" s="14"/>
      <c r="OCY2404" s="14"/>
      <c r="OCZ2404" s="14"/>
      <c r="ODA2404" s="14"/>
      <c r="ODB2404" s="14"/>
      <c r="ODC2404" s="14"/>
      <c r="ODD2404" s="14"/>
      <c r="ODE2404" s="14"/>
      <c r="ODF2404" s="14"/>
      <c r="ODG2404" s="14"/>
      <c r="ODH2404" s="14"/>
      <c r="ODI2404" s="14"/>
      <c r="ODJ2404" s="14"/>
      <c r="ODK2404" s="14"/>
      <c r="ODL2404" s="14"/>
      <c r="ODM2404" s="14"/>
      <c r="ODN2404" s="14"/>
      <c r="ODO2404" s="14"/>
      <c r="ODP2404" s="14"/>
      <c r="ODQ2404" s="14"/>
      <c r="ODR2404" s="14"/>
      <c r="ODS2404" s="14"/>
      <c r="ODT2404" s="14"/>
      <c r="ODU2404" s="14"/>
      <c r="ODV2404" s="14"/>
      <c r="ODW2404" s="14"/>
      <c r="ODX2404" s="14"/>
      <c r="ODY2404" s="14"/>
      <c r="ODZ2404" s="14"/>
      <c r="OEA2404" s="14"/>
      <c r="OEB2404" s="14"/>
      <c r="OEC2404" s="14"/>
      <c r="OED2404" s="14"/>
      <c r="OEE2404" s="14"/>
      <c r="OEF2404" s="14"/>
      <c r="OEG2404" s="14"/>
      <c r="OEH2404" s="14"/>
      <c r="OEI2404" s="14"/>
      <c r="OEJ2404" s="14"/>
      <c r="OEK2404" s="14"/>
      <c r="OEL2404" s="14"/>
      <c r="OEM2404" s="14"/>
      <c r="OEN2404" s="14"/>
      <c r="OEO2404" s="14"/>
      <c r="OEP2404" s="14"/>
      <c r="OEQ2404" s="14"/>
      <c r="OER2404" s="14"/>
      <c r="OES2404" s="14"/>
      <c r="OET2404" s="14"/>
      <c r="OEU2404" s="14"/>
      <c r="OEV2404" s="14"/>
      <c r="OEW2404" s="14"/>
      <c r="OEX2404" s="14"/>
      <c r="OEY2404" s="14"/>
      <c r="OEZ2404" s="14"/>
      <c r="OFA2404" s="14"/>
      <c r="OFB2404" s="14"/>
      <c r="OFC2404" s="14"/>
      <c r="OFD2404" s="14"/>
      <c r="OFE2404" s="14"/>
      <c r="OFF2404" s="14"/>
      <c r="OFG2404" s="14"/>
      <c r="OFH2404" s="14"/>
      <c r="OFI2404" s="14"/>
      <c r="OFJ2404" s="14"/>
      <c r="OFK2404" s="14"/>
      <c r="OFL2404" s="14"/>
      <c r="OFM2404" s="14"/>
      <c r="OFN2404" s="14"/>
      <c r="OFO2404" s="14"/>
      <c r="OFP2404" s="14"/>
      <c r="OFQ2404" s="14"/>
      <c r="OFR2404" s="14"/>
      <c r="OFS2404" s="14"/>
      <c r="OFT2404" s="14"/>
      <c r="OFU2404" s="14"/>
      <c r="OFV2404" s="14"/>
      <c r="OFW2404" s="14"/>
      <c r="OFX2404" s="14"/>
      <c r="OFY2404" s="14"/>
      <c r="OFZ2404" s="14"/>
      <c r="OGA2404" s="14"/>
      <c r="OGB2404" s="14"/>
      <c r="OGC2404" s="14"/>
      <c r="OGD2404" s="14"/>
      <c r="OGE2404" s="14"/>
      <c r="OGF2404" s="14"/>
      <c r="OGG2404" s="14"/>
      <c r="OGH2404" s="14"/>
      <c r="OGI2404" s="14"/>
      <c r="OGJ2404" s="14"/>
      <c r="OGK2404" s="14"/>
      <c r="OGL2404" s="14"/>
      <c r="OGM2404" s="14"/>
      <c r="OGN2404" s="14"/>
      <c r="OGO2404" s="14"/>
      <c r="OGP2404" s="14"/>
      <c r="OGQ2404" s="14"/>
      <c r="OGR2404" s="14"/>
      <c r="OGS2404" s="14"/>
      <c r="OGT2404" s="14"/>
      <c r="OGU2404" s="14"/>
      <c r="OGV2404" s="14"/>
      <c r="OGW2404" s="14"/>
      <c r="OGX2404" s="14"/>
      <c r="OGY2404" s="14"/>
      <c r="OGZ2404" s="14"/>
      <c r="OHA2404" s="14"/>
      <c r="OHB2404" s="14"/>
      <c r="OHC2404" s="14"/>
      <c r="OHD2404" s="14"/>
      <c r="OHE2404" s="14"/>
      <c r="OHF2404" s="14"/>
      <c r="OHG2404" s="14"/>
      <c r="OHH2404" s="14"/>
      <c r="OHI2404" s="14"/>
      <c r="OHJ2404" s="14"/>
      <c r="OHK2404" s="14"/>
      <c r="OHL2404" s="14"/>
      <c r="OHM2404" s="14"/>
      <c r="OHN2404" s="14"/>
      <c r="OHO2404" s="14"/>
      <c r="OHP2404" s="14"/>
      <c r="OHQ2404" s="14"/>
      <c r="OHR2404" s="14"/>
      <c r="OHS2404" s="14"/>
      <c r="OHT2404" s="14"/>
      <c r="OHU2404" s="14"/>
      <c r="OHV2404" s="14"/>
      <c r="OHW2404" s="14"/>
      <c r="OHX2404" s="14"/>
      <c r="OHY2404" s="14"/>
      <c r="OHZ2404" s="14"/>
      <c r="OIA2404" s="14"/>
      <c r="OIB2404" s="14"/>
      <c r="OIC2404" s="14"/>
      <c r="OID2404" s="14"/>
      <c r="OIE2404" s="14"/>
      <c r="OIF2404" s="14"/>
      <c r="OIG2404" s="14"/>
      <c r="OIH2404" s="14"/>
      <c r="OII2404" s="14"/>
      <c r="OIJ2404" s="14"/>
      <c r="OIK2404" s="14"/>
      <c r="OIL2404" s="14"/>
      <c r="OIM2404" s="14"/>
      <c r="OIN2404" s="14"/>
      <c r="OIO2404" s="14"/>
      <c r="OIP2404" s="14"/>
      <c r="OIQ2404" s="14"/>
      <c r="OIR2404" s="14"/>
      <c r="OIS2404" s="14"/>
      <c r="OIT2404" s="14"/>
      <c r="OIU2404" s="14"/>
      <c r="OIV2404" s="14"/>
      <c r="OIW2404" s="14"/>
      <c r="OIX2404" s="14"/>
      <c r="OIY2404" s="14"/>
      <c r="OIZ2404" s="14"/>
      <c r="OJA2404" s="14"/>
      <c r="OJB2404" s="14"/>
      <c r="OJC2404" s="14"/>
      <c r="OJD2404" s="14"/>
      <c r="OJE2404" s="14"/>
      <c r="OJF2404" s="14"/>
      <c r="OJG2404" s="14"/>
      <c r="OJH2404" s="14"/>
      <c r="OJI2404" s="14"/>
      <c r="OJJ2404" s="14"/>
      <c r="OJK2404" s="14"/>
      <c r="OJL2404" s="14"/>
      <c r="OJM2404" s="14"/>
      <c r="OJN2404" s="14"/>
      <c r="OJO2404" s="14"/>
      <c r="OJP2404" s="14"/>
      <c r="OJQ2404" s="14"/>
      <c r="OJR2404" s="14"/>
      <c r="OJS2404" s="14"/>
      <c r="OJT2404" s="14"/>
      <c r="OJU2404" s="14"/>
      <c r="OJV2404" s="14"/>
      <c r="OJW2404" s="14"/>
      <c r="OJX2404" s="14"/>
      <c r="OJY2404" s="14"/>
      <c r="OJZ2404" s="14"/>
      <c r="OKA2404" s="14"/>
      <c r="OKB2404" s="14"/>
      <c r="OKC2404" s="14"/>
      <c r="OKD2404" s="14"/>
      <c r="OKE2404" s="14"/>
      <c r="OKF2404" s="14"/>
      <c r="OKG2404" s="14"/>
      <c r="OKH2404" s="14"/>
      <c r="OKI2404" s="14"/>
      <c r="OKJ2404" s="14"/>
      <c r="OKK2404" s="14"/>
      <c r="OKL2404" s="14"/>
      <c r="OKM2404" s="14"/>
      <c r="OKN2404" s="14"/>
      <c r="OKO2404" s="14"/>
      <c r="OKP2404" s="14"/>
      <c r="OKQ2404" s="14"/>
      <c r="OKR2404" s="14"/>
      <c r="OKS2404" s="14"/>
      <c r="OKT2404" s="14"/>
      <c r="OKU2404" s="14"/>
      <c r="OKV2404" s="14"/>
      <c r="OKW2404" s="14"/>
      <c r="OKX2404" s="14"/>
      <c r="OKY2404" s="14"/>
      <c r="OKZ2404" s="14"/>
      <c r="OLA2404" s="14"/>
      <c r="OLB2404" s="14"/>
      <c r="OLC2404" s="14"/>
      <c r="OLD2404" s="14"/>
      <c r="OLE2404" s="14"/>
      <c r="OLF2404" s="14"/>
      <c r="OLG2404" s="14"/>
      <c r="OLH2404" s="14"/>
      <c r="OLI2404" s="14"/>
      <c r="OLJ2404" s="14"/>
      <c r="OLK2404" s="14"/>
      <c r="OLL2404" s="14"/>
      <c r="OLM2404" s="14"/>
      <c r="OLN2404" s="14"/>
      <c r="OLO2404" s="14"/>
      <c r="OLP2404" s="14"/>
      <c r="OLQ2404" s="14"/>
      <c r="OLR2404" s="14"/>
      <c r="OLS2404" s="14"/>
      <c r="OLT2404" s="14"/>
      <c r="OLU2404" s="14"/>
      <c r="OLV2404" s="14"/>
      <c r="OLW2404" s="14"/>
      <c r="OLX2404" s="14"/>
      <c r="OLY2404" s="14"/>
      <c r="OLZ2404" s="14"/>
      <c r="OMA2404" s="14"/>
      <c r="OMB2404" s="14"/>
      <c r="OMC2404" s="14"/>
      <c r="OMD2404" s="14"/>
      <c r="OME2404" s="14"/>
      <c r="OMF2404" s="14"/>
      <c r="OMG2404" s="14"/>
      <c r="OMH2404" s="14"/>
      <c r="OMI2404" s="14"/>
      <c r="OMJ2404" s="14"/>
      <c r="OMK2404" s="14"/>
      <c r="OML2404" s="14"/>
      <c r="OMM2404" s="14"/>
      <c r="OMN2404" s="14"/>
      <c r="OMO2404" s="14"/>
      <c r="OMP2404" s="14"/>
      <c r="OMQ2404" s="14"/>
      <c r="OMR2404" s="14"/>
      <c r="OMS2404" s="14"/>
      <c r="OMT2404" s="14"/>
      <c r="OMU2404" s="14"/>
      <c r="OMV2404" s="14"/>
      <c r="OMW2404" s="14"/>
      <c r="OMX2404" s="14"/>
      <c r="OMY2404" s="14"/>
      <c r="OMZ2404" s="14"/>
      <c r="ONA2404" s="14"/>
      <c r="ONB2404" s="14"/>
      <c r="ONC2404" s="14"/>
      <c r="OND2404" s="14"/>
      <c r="ONE2404" s="14"/>
      <c r="ONF2404" s="14"/>
      <c r="ONG2404" s="14"/>
      <c r="ONH2404" s="14"/>
      <c r="ONI2404" s="14"/>
      <c r="ONJ2404" s="14"/>
      <c r="ONK2404" s="14"/>
      <c r="ONL2404" s="14"/>
      <c r="ONM2404" s="14"/>
      <c r="ONN2404" s="14"/>
      <c r="ONO2404" s="14"/>
      <c r="ONP2404" s="14"/>
      <c r="ONQ2404" s="14"/>
      <c r="ONR2404" s="14"/>
      <c r="ONS2404" s="14"/>
      <c r="ONT2404" s="14"/>
      <c r="ONU2404" s="14"/>
      <c r="ONV2404" s="14"/>
      <c r="ONW2404" s="14"/>
      <c r="ONX2404" s="14"/>
      <c r="ONY2404" s="14"/>
      <c r="ONZ2404" s="14"/>
      <c r="OOA2404" s="14"/>
      <c r="OOB2404" s="14"/>
      <c r="OOC2404" s="14"/>
      <c r="OOD2404" s="14"/>
      <c r="OOE2404" s="14"/>
      <c r="OOF2404" s="14"/>
      <c r="OOG2404" s="14"/>
      <c r="OOH2404" s="14"/>
      <c r="OOI2404" s="14"/>
      <c r="OOJ2404" s="14"/>
      <c r="OOK2404" s="14"/>
      <c r="OOL2404" s="14"/>
      <c r="OOM2404" s="14"/>
      <c r="OON2404" s="14"/>
      <c r="OOO2404" s="14"/>
      <c r="OOP2404" s="14"/>
      <c r="OOQ2404" s="14"/>
      <c r="OOR2404" s="14"/>
      <c r="OOS2404" s="14"/>
      <c r="OOT2404" s="14"/>
      <c r="OOU2404" s="14"/>
      <c r="OOV2404" s="14"/>
      <c r="OOW2404" s="14"/>
      <c r="OOX2404" s="14"/>
      <c r="OOY2404" s="14"/>
      <c r="OOZ2404" s="14"/>
      <c r="OPA2404" s="14"/>
      <c r="OPB2404" s="14"/>
      <c r="OPC2404" s="14"/>
      <c r="OPD2404" s="14"/>
      <c r="OPE2404" s="14"/>
      <c r="OPF2404" s="14"/>
      <c r="OPG2404" s="14"/>
      <c r="OPH2404" s="14"/>
      <c r="OPI2404" s="14"/>
      <c r="OPJ2404" s="14"/>
      <c r="OPK2404" s="14"/>
      <c r="OPL2404" s="14"/>
      <c r="OPM2404" s="14"/>
      <c r="OPN2404" s="14"/>
      <c r="OPO2404" s="14"/>
      <c r="OPP2404" s="14"/>
      <c r="OPQ2404" s="14"/>
      <c r="OPR2404" s="14"/>
      <c r="OPS2404" s="14"/>
      <c r="OPT2404" s="14"/>
      <c r="OPU2404" s="14"/>
      <c r="OPV2404" s="14"/>
      <c r="OPW2404" s="14"/>
      <c r="OPX2404" s="14"/>
      <c r="OPY2404" s="14"/>
      <c r="OPZ2404" s="14"/>
      <c r="OQA2404" s="14"/>
      <c r="OQB2404" s="14"/>
      <c r="OQC2404" s="14"/>
      <c r="OQD2404" s="14"/>
      <c r="OQE2404" s="14"/>
      <c r="OQF2404" s="14"/>
      <c r="OQG2404" s="14"/>
      <c r="OQH2404" s="14"/>
      <c r="OQI2404" s="14"/>
      <c r="OQJ2404" s="14"/>
      <c r="OQK2404" s="14"/>
      <c r="OQL2404" s="14"/>
      <c r="OQM2404" s="14"/>
      <c r="OQN2404" s="14"/>
      <c r="OQO2404" s="14"/>
      <c r="OQP2404" s="14"/>
      <c r="OQQ2404" s="14"/>
      <c r="OQR2404" s="14"/>
      <c r="OQS2404" s="14"/>
      <c r="OQT2404" s="14"/>
      <c r="OQU2404" s="14"/>
      <c r="OQV2404" s="14"/>
      <c r="OQW2404" s="14"/>
      <c r="OQX2404" s="14"/>
      <c r="OQY2404" s="14"/>
      <c r="OQZ2404" s="14"/>
      <c r="ORA2404" s="14"/>
      <c r="ORB2404" s="14"/>
      <c r="ORC2404" s="14"/>
      <c r="ORD2404" s="14"/>
      <c r="ORE2404" s="14"/>
      <c r="ORF2404" s="14"/>
      <c r="ORG2404" s="14"/>
      <c r="ORH2404" s="14"/>
      <c r="ORI2404" s="14"/>
      <c r="ORJ2404" s="14"/>
      <c r="ORK2404" s="14"/>
      <c r="ORL2404" s="14"/>
      <c r="ORM2404" s="14"/>
      <c r="ORN2404" s="14"/>
      <c r="ORO2404" s="14"/>
      <c r="ORP2404" s="14"/>
      <c r="ORQ2404" s="14"/>
      <c r="ORR2404" s="14"/>
      <c r="ORS2404" s="14"/>
      <c r="ORT2404" s="14"/>
      <c r="ORU2404" s="14"/>
      <c r="ORV2404" s="14"/>
      <c r="ORW2404" s="14"/>
      <c r="ORX2404" s="14"/>
      <c r="ORY2404" s="14"/>
      <c r="ORZ2404" s="14"/>
      <c r="OSA2404" s="14"/>
      <c r="OSB2404" s="14"/>
      <c r="OSC2404" s="14"/>
      <c r="OSD2404" s="14"/>
      <c r="OSE2404" s="14"/>
      <c r="OSF2404" s="14"/>
      <c r="OSG2404" s="14"/>
      <c r="OSH2404" s="14"/>
      <c r="OSI2404" s="14"/>
      <c r="OSJ2404" s="14"/>
      <c r="OSK2404" s="14"/>
      <c r="OSL2404" s="14"/>
      <c r="OSM2404" s="14"/>
      <c r="OSN2404" s="14"/>
      <c r="OSO2404" s="14"/>
      <c r="OSP2404" s="14"/>
      <c r="OSQ2404" s="14"/>
      <c r="OSR2404" s="14"/>
      <c r="OSS2404" s="14"/>
      <c r="OST2404" s="14"/>
      <c r="OSU2404" s="14"/>
      <c r="OSV2404" s="14"/>
      <c r="OSW2404" s="14"/>
      <c r="OSX2404" s="14"/>
      <c r="OSY2404" s="14"/>
      <c r="OSZ2404" s="14"/>
      <c r="OTA2404" s="14"/>
      <c r="OTB2404" s="14"/>
      <c r="OTC2404" s="14"/>
      <c r="OTD2404" s="14"/>
      <c r="OTE2404" s="14"/>
      <c r="OTF2404" s="14"/>
      <c r="OTG2404" s="14"/>
      <c r="OTH2404" s="14"/>
      <c r="OTI2404" s="14"/>
      <c r="OTJ2404" s="14"/>
      <c r="OTK2404" s="14"/>
      <c r="OTL2404" s="14"/>
      <c r="OTM2404" s="14"/>
      <c r="OTN2404" s="14"/>
      <c r="OTO2404" s="14"/>
      <c r="OTP2404" s="14"/>
      <c r="OTQ2404" s="14"/>
      <c r="OTR2404" s="14"/>
      <c r="OTS2404" s="14"/>
      <c r="OTT2404" s="14"/>
      <c r="OTU2404" s="14"/>
      <c r="OTV2404" s="14"/>
      <c r="OTW2404" s="14"/>
      <c r="OTX2404" s="14"/>
      <c r="OTY2404" s="14"/>
      <c r="OTZ2404" s="14"/>
      <c r="OUA2404" s="14"/>
      <c r="OUB2404" s="14"/>
      <c r="OUC2404" s="14"/>
      <c r="OUD2404" s="14"/>
      <c r="OUE2404" s="14"/>
      <c r="OUF2404" s="14"/>
      <c r="OUG2404" s="14"/>
      <c r="OUH2404" s="14"/>
      <c r="OUI2404" s="14"/>
      <c r="OUJ2404" s="14"/>
      <c r="OUK2404" s="14"/>
      <c r="OUL2404" s="14"/>
      <c r="OUM2404" s="14"/>
      <c r="OUN2404" s="14"/>
      <c r="OUO2404" s="14"/>
      <c r="OUP2404" s="14"/>
      <c r="OUQ2404" s="14"/>
      <c r="OUR2404" s="14"/>
      <c r="OUS2404" s="14"/>
      <c r="OUT2404" s="14"/>
      <c r="OUU2404" s="14"/>
      <c r="OUV2404" s="14"/>
      <c r="OUW2404" s="14"/>
      <c r="OUX2404" s="14"/>
      <c r="OUY2404" s="14"/>
      <c r="OUZ2404" s="14"/>
      <c r="OVA2404" s="14"/>
      <c r="OVB2404" s="14"/>
      <c r="OVC2404" s="14"/>
      <c r="OVD2404" s="14"/>
      <c r="OVE2404" s="14"/>
      <c r="OVF2404" s="14"/>
      <c r="OVG2404" s="14"/>
      <c r="OVH2404" s="14"/>
      <c r="OVI2404" s="14"/>
      <c r="OVJ2404" s="14"/>
      <c r="OVK2404" s="14"/>
      <c r="OVL2404" s="14"/>
      <c r="OVM2404" s="14"/>
      <c r="OVN2404" s="14"/>
      <c r="OVO2404" s="14"/>
      <c r="OVP2404" s="14"/>
      <c r="OVQ2404" s="14"/>
      <c r="OVR2404" s="14"/>
      <c r="OVS2404" s="14"/>
      <c r="OVT2404" s="14"/>
      <c r="OVU2404" s="14"/>
      <c r="OVV2404" s="14"/>
      <c r="OVW2404" s="14"/>
      <c r="OVX2404" s="14"/>
      <c r="OVY2404" s="14"/>
      <c r="OVZ2404" s="14"/>
      <c r="OWA2404" s="14"/>
      <c r="OWB2404" s="14"/>
      <c r="OWC2404" s="14"/>
      <c r="OWD2404" s="14"/>
      <c r="OWE2404" s="14"/>
      <c r="OWF2404" s="14"/>
      <c r="OWG2404" s="14"/>
      <c r="OWH2404" s="14"/>
      <c r="OWI2404" s="14"/>
      <c r="OWJ2404" s="14"/>
      <c r="OWK2404" s="14"/>
      <c r="OWL2404" s="14"/>
      <c r="OWM2404" s="14"/>
      <c r="OWN2404" s="14"/>
      <c r="OWO2404" s="14"/>
      <c r="OWP2404" s="14"/>
      <c r="OWQ2404" s="14"/>
      <c r="OWR2404" s="14"/>
      <c r="OWS2404" s="14"/>
      <c r="OWT2404" s="14"/>
      <c r="OWU2404" s="14"/>
      <c r="OWV2404" s="14"/>
      <c r="OWW2404" s="14"/>
      <c r="OWX2404" s="14"/>
      <c r="OWY2404" s="14"/>
      <c r="OWZ2404" s="14"/>
      <c r="OXA2404" s="14"/>
      <c r="OXB2404" s="14"/>
      <c r="OXC2404" s="14"/>
      <c r="OXD2404" s="14"/>
      <c r="OXE2404" s="14"/>
      <c r="OXF2404" s="14"/>
      <c r="OXG2404" s="14"/>
      <c r="OXH2404" s="14"/>
      <c r="OXI2404" s="14"/>
      <c r="OXJ2404" s="14"/>
      <c r="OXK2404" s="14"/>
      <c r="OXL2404" s="14"/>
      <c r="OXM2404" s="14"/>
      <c r="OXN2404" s="14"/>
      <c r="OXO2404" s="14"/>
      <c r="OXP2404" s="14"/>
      <c r="OXQ2404" s="14"/>
      <c r="OXR2404" s="14"/>
      <c r="OXS2404" s="14"/>
      <c r="OXT2404" s="14"/>
      <c r="OXU2404" s="14"/>
      <c r="OXV2404" s="14"/>
      <c r="OXW2404" s="14"/>
      <c r="OXX2404" s="14"/>
      <c r="OXY2404" s="14"/>
      <c r="OXZ2404" s="14"/>
      <c r="OYA2404" s="14"/>
      <c r="OYB2404" s="14"/>
      <c r="OYC2404" s="14"/>
      <c r="OYD2404" s="14"/>
      <c r="OYE2404" s="14"/>
      <c r="OYF2404" s="14"/>
      <c r="OYG2404" s="14"/>
      <c r="OYH2404" s="14"/>
      <c r="OYI2404" s="14"/>
      <c r="OYJ2404" s="14"/>
      <c r="OYK2404" s="14"/>
      <c r="OYL2404" s="14"/>
      <c r="OYM2404" s="14"/>
      <c r="OYN2404" s="14"/>
      <c r="OYO2404" s="14"/>
      <c r="OYP2404" s="14"/>
      <c r="OYQ2404" s="14"/>
      <c r="OYR2404" s="14"/>
      <c r="OYS2404" s="14"/>
      <c r="OYT2404" s="14"/>
      <c r="OYU2404" s="14"/>
      <c r="OYV2404" s="14"/>
      <c r="OYW2404" s="14"/>
      <c r="OYX2404" s="14"/>
      <c r="OYY2404" s="14"/>
      <c r="OYZ2404" s="14"/>
      <c r="OZA2404" s="14"/>
      <c r="OZB2404" s="14"/>
      <c r="OZC2404" s="14"/>
      <c r="OZD2404" s="14"/>
      <c r="OZE2404" s="14"/>
      <c r="OZF2404" s="14"/>
      <c r="OZG2404" s="14"/>
      <c r="OZH2404" s="14"/>
      <c r="OZI2404" s="14"/>
      <c r="OZJ2404" s="14"/>
      <c r="OZK2404" s="14"/>
      <c r="OZL2404" s="14"/>
      <c r="OZM2404" s="14"/>
      <c r="OZN2404" s="14"/>
      <c r="OZO2404" s="14"/>
      <c r="OZP2404" s="14"/>
      <c r="OZQ2404" s="14"/>
      <c r="OZR2404" s="14"/>
      <c r="OZS2404" s="14"/>
      <c r="OZT2404" s="14"/>
      <c r="OZU2404" s="14"/>
      <c r="OZV2404" s="14"/>
      <c r="OZW2404" s="14"/>
      <c r="OZX2404" s="14"/>
      <c r="OZY2404" s="14"/>
      <c r="OZZ2404" s="14"/>
      <c r="PAA2404" s="14"/>
      <c r="PAB2404" s="14"/>
      <c r="PAC2404" s="14"/>
      <c r="PAD2404" s="14"/>
      <c r="PAE2404" s="14"/>
      <c r="PAF2404" s="14"/>
      <c r="PAG2404" s="14"/>
      <c r="PAH2404" s="14"/>
      <c r="PAI2404" s="14"/>
      <c r="PAJ2404" s="14"/>
      <c r="PAK2404" s="14"/>
      <c r="PAL2404" s="14"/>
      <c r="PAM2404" s="14"/>
      <c r="PAN2404" s="14"/>
      <c r="PAO2404" s="14"/>
      <c r="PAP2404" s="14"/>
      <c r="PAQ2404" s="14"/>
      <c r="PAR2404" s="14"/>
      <c r="PAS2404" s="14"/>
      <c r="PAT2404" s="14"/>
      <c r="PAU2404" s="14"/>
      <c r="PAV2404" s="14"/>
      <c r="PAW2404" s="14"/>
      <c r="PAX2404" s="14"/>
      <c r="PAY2404" s="14"/>
      <c r="PAZ2404" s="14"/>
      <c r="PBA2404" s="14"/>
      <c r="PBB2404" s="14"/>
      <c r="PBC2404" s="14"/>
      <c r="PBD2404" s="14"/>
      <c r="PBE2404" s="14"/>
      <c r="PBF2404" s="14"/>
      <c r="PBG2404" s="14"/>
      <c r="PBH2404" s="14"/>
      <c r="PBI2404" s="14"/>
      <c r="PBJ2404" s="14"/>
      <c r="PBK2404" s="14"/>
      <c r="PBL2404" s="14"/>
      <c r="PBM2404" s="14"/>
      <c r="PBN2404" s="14"/>
      <c r="PBO2404" s="14"/>
      <c r="PBP2404" s="14"/>
      <c r="PBQ2404" s="14"/>
      <c r="PBR2404" s="14"/>
      <c r="PBS2404" s="14"/>
      <c r="PBT2404" s="14"/>
      <c r="PBU2404" s="14"/>
      <c r="PBV2404" s="14"/>
      <c r="PBW2404" s="14"/>
      <c r="PBX2404" s="14"/>
      <c r="PBY2404" s="14"/>
      <c r="PBZ2404" s="14"/>
      <c r="PCA2404" s="14"/>
      <c r="PCB2404" s="14"/>
      <c r="PCC2404" s="14"/>
      <c r="PCD2404" s="14"/>
      <c r="PCE2404" s="14"/>
      <c r="PCF2404" s="14"/>
      <c r="PCG2404" s="14"/>
      <c r="PCH2404" s="14"/>
      <c r="PCI2404" s="14"/>
      <c r="PCJ2404" s="14"/>
      <c r="PCK2404" s="14"/>
      <c r="PCL2404" s="14"/>
      <c r="PCM2404" s="14"/>
      <c r="PCN2404" s="14"/>
      <c r="PCO2404" s="14"/>
      <c r="PCP2404" s="14"/>
      <c r="PCQ2404" s="14"/>
      <c r="PCR2404" s="14"/>
      <c r="PCS2404" s="14"/>
      <c r="PCT2404" s="14"/>
      <c r="PCU2404" s="14"/>
      <c r="PCV2404" s="14"/>
      <c r="PCW2404" s="14"/>
      <c r="PCX2404" s="14"/>
      <c r="PCY2404" s="14"/>
      <c r="PCZ2404" s="14"/>
      <c r="PDA2404" s="14"/>
      <c r="PDB2404" s="14"/>
      <c r="PDC2404" s="14"/>
      <c r="PDD2404" s="14"/>
      <c r="PDE2404" s="14"/>
      <c r="PDF2404" s="14"/>
      <c r="PDG2404" s="14"/>
      <c r="PDH2404" s="14"/>
      <c r="PDI2404" s="14"/>
      <c r="PDJ2404" s="14"/>
      <c r="PDK2404" s="14"/>
      <c r="PDL2404" s="14"/>
      <c r="PDM2404" s="14"/>
      <c r="PDN2404" s="14"/>
      <c r="PDO2404" s="14"/>
      <c r="PDP2404" s="14"/>
      <c r="PDQ2404" s="14"/>
      <c r="PDR2404" s="14"/>
      <c r="PDS2404" s="14"/>
      <c r="PDT2404" s="14"/>
      <c r="PDU2404" s="14"/>
      <c r="PDV2404" s="14"/>
      <c r="PDW2404" s="14"/>
      <c r="PDX2404" s="14"/>
      <c r="PDY2404" s="14"/>
      <c r="PDZ2404" s="14"/>
      <c r="PEA2404" s="14"/>
      <c r="PEB2404" s="14"/>
      <c r="PEC2404" s="14"/>
      <c r="PED2404" s="14"/>
      <c r="PEE2404" s="14"/>
      <c r="PEF2404" s="14"/>
      <c r="PEG2404" s="14"/>
      <c r="PEH2404" s="14"/>
      <c r="PEI2404" s="14"/>
      <c r="PEJ2404" s="14"/>
      <c r="PEK2404" s="14"/>
      <c r="PEL2404" s="14"/>
      <c r="PEM2404" s="14"/>
      <c r="PEN2404" s="14"/>
      <c r="PEO2404" s="14"/>
      <c r="PEP2404" s="14"/>
      <c r="PEQ2404" s="14"/>
      <c r="PER2404" s="14"/>
      <c r="PES2404" s="14"/>
      <c r="PET2404" s="14"/>
      <c r="PEU2404" s="14"/>
      <c r="PEV2404" s="14"/>
      <c r="PEW2404" s="14"/>
      <c r="PEX2404" s="14"/>
      <c r="PEY2404" s="14"/>
      <c r="PEZ2404" s="14"/>
      <c r="PFA2404" s="14"/>
      <c r="PFB2404" s="14"/>
      <c r="PFC2404" s="14"/>
      <c r="PFD2404" s="14"/>
      <c r="PFE2404" s="14"/>
      <c r="PFF2404" s="14"/>
      <c r="PFG2404" s="14"/>
      <c r="PFH2404" s="14"/>
      <c r="PFI2404" s="14"/>
      <c r="PFJ2404" s="14"/>
      <c r="PFK2404" s="14"/>
      <c r="PFL2404" s="14"/>
      <c r="PFM2404" s="14"/>
      <c r="PFN2404" s="14"/>
      <c r="PFO2404" s="14"/>
      <c r="PFP2404" s="14"/>
      <c r="PFQ2404" s="14"/>
      <c r="PFR2404" s="14"/>
      <c r="PFS2404" s="14"/>
      <c r="PFT2404" s="14"/>
      <c r="PFU2404" s="14"/>
      <c r="PFV2404" s="14"/>
      <c r="PFW2404" s="14"/>
      <c r="PFX2404" s="14"/>
      <c r="PFY2404" s="14"/>
      <c r="PFZ2404" s="14"/>
      <c r="PGA2404" s="14"/>
      <c r="PGB2404" s="14"/>
      <c r="PGC2404" s="14"/>
      <c r="PGD2404" s="14"/>
      <c r="PGE2404" s="14"/>
      <c r="PGF2404" s="14"/>
      <c r="PGG2404" s="14"/>
      <c r="PGH2404" s="14"/>
      <c r="PGI2404" s="14"/>
      <c r="PGJ2404" s="14"/>
      <c r="PGK2404" s="14"/>
      <c r="PGL2404" s="14"/>
      <c r="PGM2404" s="14"/>
      <c r="PGN2404" s="14"/>
      <c r="PGO2404" s="14"/>
      <c r="PGP2404" s="14"/>
      <c r="PGQ2404" s="14"/>
      <c r="PGR2404" s="14"/>
      <c r="PGS2404" s="14"/>
      <c r="PGT2404" s="14"/>
      <c r="PGU2404" s="14"/>
      <c r="PGV2404" s="14"/>
      <c r="PGW2404" s="14"/>
      <c r="PGX2404" s="14"/>
      <c r="PGY2404" s="14"/>
      <c r="PGZ2404" s="14"/>
      <c r="PHA2404" s="14"/>
      <c r="PHB2404" s="14"/>
      <c r="PHC2404" s="14"/>
      <c r="PHD2404" s="14"/>
      <c r="PHE2404" s="14"/>
      <c r="PHF2404" s="14"/>
      <c r="PHG2404" s="14"/>
      <c r="PHH2404" s="14"/>
      <c r="PHI2404" s="14"/>
      <c r="PHJ2404" s="14"/>
      <c r="PHK2404" s="14"/>
      <c r="PHL2404" s="14"/>
      <c r="PHM2404" s="14"/>
      <c r="PHN2404" s="14"/>
      <c r="PHO2404" s="14"/>
      <c r="PHP2404" s="14"/>
      <c r="PHQ2404" s="14"/>
      <c r="PHR2404" s="14"/>
      <c r="PHS2404" s="14"/>
      <c r="PHT2404" s="14"/>
      <c r="PHU2404" s="14"/>
      <c r="PHV2404" s="14"/>
      <c r="PHW2404" s="14"/>
      <c r="PHX2404" s="14"/>
      <c r="PHY2404" s="14"/>
      <c r="PHZ2404" s="14"/>
      <c r="PIA2404" s="14"/>
      <c r="PIB2404" s="14"/>
      <c r="PIC2404" s="14"/>
      <c r="PID2404" s="14"/>
      <c r="PIE2404" s="14"/>
      <c r="PIF2404" s="14"/>
      <c r="PIG2404" s="14"/>
      <c r="PIH2404" s="14"/>
      <c r="PII2404" s="14"/>
      <c r="PIJ2404" s="14"/>
      <c r="PIK2404" s="14"/>
      <c r="PIL2404" s="14"/>
      <c r="PIM2404" s="14"/>
      <c r="PIN2404" s="14"/>
      <c r="PIO2404" s="14"/>
      <c r="PIP2404" s="14"/>
      <c r="PIQ2404" s="14"/>
      <c r="PIR2404" s="14"/>
      <c r="PIS2404" s="14"/>
      <c r="PIT2404" s="14"/>
      <c r="PIU2404" s="14"/>
      <c r="PIV2404" s="14"/>
      <c r="PIW2404" s="14"/>
      <c r="PIX2404" s="14"/>
      <c r="PIY2404" s="14"/>
      <c r="PIZ2404" s="14"/>
      <c r="PJA2404" s="14"/>
      <c r="PJB2404" s="14"/>
      <c r="PJC2404" s="14"/>
      <c r="PJD2404" s="14"/>
      <c r="PJE2404" s="14"/>
      <c r="PJF2404" s="14"/>
      <c r="PJG2404" s="14"/>
      <c r="PJH2404" s="14"/>
      <c r="PJI2404" s="14"/>
      <c r="PJJ2404" s="14"/>
      <c r="PJK2404" s="14"/>
      <c r="PJL2404" s="14"/>
      <c r="PJM2404" s="14"/>
      <c r="PJN2404" s="14"/>
      <c r="PJO2404" s="14"/>
      <c r="PJP2404" s="14"/>
      <c r="PJQ2404" s="14"/>
      <c r="PJR2404" s="14"/>
      <c r="PJS2404" s="14"/>
      <c r="PJT2404" s="14"/>
      <c r="PJU2404" s="14"/>
      <c r="PJV2404" s="14"/>
      <c r="PJW2404" s="14"/>
      <c r="PJX2404" s="14"/>
      <c r="PJY2404" s="14"/>
      <c r="PJZ2404" s="14"/>
      <c r="PKA2404" s="14"/>
      <c r="PKB2404" s="14"/>
      <c r="PKC2404" s="14"/>
      <c r="PKD2404" s="14"/>
      <c r="PKE2404" s="14"/>
      <c r="PKF2404" s="14"/>
      <c r="PKG2404" s="14"/>
      <c r="PKH2404" s="14"/>
      <c r="PKI2404" s="14"/>
      <c r="PKJ2404" s="14"/>
      <c r="PKK2404" s="14"/>
      <c r="PKL2404" s="14"/>
      <c r="PKM2404" s="14"/>
      <c r="PKN2404" s="14"/>
      <c r="PKO2404" s="14"/>
      <c r="PKP2404" s="14"/>
      <c r="PKQ2404" s="14"/>
      <c r="PKR2404" s="14"/>
      <c r="PKS2404" s="14"/>
      <c r="PKT2404" s="14"/>
      <c r="PKU2404" s="14"/>
      <c r="PKV2404" s="14"/>
      <c r="PKW2404" s="14"/>
      <c r="PKX2404" s="14"/>
      <c r="PKY2404" s="14"/>
      <c r="PKZ2404" s="14"/>
      <c r="PLA2404" s="14"/>
      <c r="PLB2404" s="14"/>
      <c r="PLC2404" s="14"/>
      <c r="PLD2404" s="14"/>
      <c r="PLE2404" s="14"/>
      <c r="PLF2404" s="14"/>
      <c r="PLG2404" s="14"/>
      <c r="PLH2404" s="14"/>
      <c r="PLI2404" s="14"/>
      <c r="PLJ2404" s="14"/>
      <c r="PLK2404" s="14"/>
      <c r="PLL2404" s="14"/>
      <c r="PLM2404" s="14"/>
      <c r="PLN2404" s="14"/>
      <c r="PLO2404" s="14"/>
      <c r="PLP2404" s="14"/>
      <c r="PLQ2404" s="14"/>
      <c r="PLR2404" s="14"/>
      <c r="PLS2404" s="14"/>
      <c r="PLT2404" s="14"/>
      <c r="PLU2404" s="14"/>
      <c r="PLV2404" s="14"/>
      <c r="PLW2404" s="14"/>
      <c r="PLX2404" s="14"/>
      <c r="PLY2404" s="14"/>
      <c r="PLZ2404" s="14"/>
      <c r="PMA2404" s="14"/>
      <c r="PMB2404" s="14"/>
      <c r="PMC2404" s="14"/>
      <c r="PMD2404" s="14"/>
      <c r="PME2404" s="14"/>
      <c r="PMF2404" s="14"/>
      <c r="PMG2404" s="14"/>
      <c r="PMH2404" s="14"/>
      <c r="PMI2404" s="14"/>
      <c r="PMJ2404" s="14"/>
      <c r="PMK2404" s="14"/>
      <c r="PML2404" s="14"/>
      <c r="PMM2404" s="14"/>
      <c r="PMN2404" s="14"/>
      <c r="PMO2404" s="14"/>
      <c r="PMP2404" s="14"/>
      <c r="PMQ2404" s="14"/>
      <c r="PMR2404" s="14"/>
      <c r="PMS2404" s="14"/>
      <c r="PMT2404" s="14"/>
      <c r="PMU2404" s="14"/>
      <c r="PMV2404" s="14"/>
      <c r="PMW2404" s="14"/>
      <c r="PMX2404" s="14"/>
      <c r="PMY2404" s="14"/>
      <c r="PMZ2404" s="14"/>
      <c r="PNA2404" s="14"/>
      <c r="PNB2404" s="14"/>
      <c r="PNC2404" s="14"/>
      <c r="PND2404" s="14"/>
      <c r="PNE2404" s="14"/>
      <c r="PNF2404" s="14"/>
      <c r="PNG2404" s="14"/>
      <c r="PNH2404" s="14"/>
      <c r="PNI2404" s="14"/>
      <c r="PNJ2404" s="14"/>
      <c r="PNK2404" s="14"/>
      <c r="PNL2404" s="14"/>
      <c r="PNM2404" s="14"/>
      <c r="PNN2404" s="14"/>
      <c r="PNO2404" s="14"/>
      <c r="PNP2404" s="14"/>
      <c r="PNQ2404" s="14"/>
      <c r="PNR2404" s="14"/>
      <c r="PNS2404" s="14"/>
      <c r="PNT2404" s="14"/>
      <c r="PNU2404" s="14"/>
      <c r="PNV2404" s="14"/>
      <c r="PNW2404" s="14"/>
      <c r="PNX2404" s="14"/>
      <c r="PNY2404" s="14"/>
      <c r="PNZ2404" s="14"/>
      <c r="POA2404" s="14"/>
      <c r="POB2404" s="14"/>
      <c r="POC2404" s="14"/>
      <c r="POD2404" s="14"/>
      <c r="POE2404" s="14"/>
      <c r="POF2404" s="14"/>
      <c r="POG2404" s="14"/>
      <c r="POH2404" s="14"/>
      <c r="POI2404" s="14"/>
      <c r="POJ2404" s="14"/>
      <c r="POK2404" s="14"/>
      <c r="POL2404" s="14"/>
      <c r="POM2404" s="14"/>
      <c r="PON2404" s="14"/>
      <c r="POO2404" s="14"/>
      <c r="POP2404" s="14"/>
      <c r="POQ2404" s="14"/>
      <c r="POR2404" s="14"/>
      <c r="POS2404" s="14"/>
      <c r="POT2404" s="14"/>
      <c r="POU2404" s="14"/>
      <c r="POV2404" s="14"/>
      <c r="POW2404" s="14"/>
      <c r="POX2404" s="14"/>
      <c r="POY2404" s="14"/>
      <c r="POZ2404" s="14"/>
      <c r="PPA2404" s="14"/>
      <c r="PPB2404" s="14"/>
      <c r="PPC2404" s="14"/>
      <c r="PPD2404" s="14"/>
      <c r="PPE2404" s="14"/>
      <c r="PPF2404" s="14"/>
      <c r="PPG2404" s="14"/>
      <c r="PPH2404" s="14"/>
      <c r="PPI2404" s="14"/>
      <c r="PPJ2404" s="14"/>
      <c r="PPK2404" s="14"/>
      <c r="PPL2404" s="14"/>
      <c r="PPM2404" s="14"/>
      <c r="PPN2404" s="14"/>
      <c r="PPO2404" s="14"/>
      <c r="PPP2404" s="14"/>
      <c r="PPQ2404" s="14"/>
      <c r="PPR2404" s="14"/>
      <c r="PPS2404" s="14"/>
      <c r="PPT2404" s="14"/>
      <c r="PPU2404" s="14"/>
      <c r="PPV2404" s="14"/>
      <c r="PPW2404" s="14"/>
      <c r="PPX2404" s="14"/>
      <c r="PPY2404" s="14"/>
      <c r="PPZ2404" s="14"/>
      <c r="PQA2404" s="14"/>
      <c r="PQB2404" s="14"/>
      <c r="PQC2404" s="14"/>
      <c r="PQD2404" s="14"/>
      <c r="PQE2404" s="14"/>
      <c r="PQF2404" s="14"/>
      <c r="PQG2404" s="14"/>
      <c r="PQH2404" s="14"/>
      <c r="PQI2404" s="14"/>
      <c r="PQJ2404" s="14"/>
      <c r="PQK2404" s="14"/>
      <c r="PQL2404" s="14"/>
      <c r="PQM2404" s="14"/>
      <c r="PQN2404" s="14"/>
      <c r="PQO2404" s="14"/>
      <c r="PQP2404" s="14"/>
      <c r="PQQ2404" s="14"/>
      <c r="PQR2404" s="14"/>
      <c r="PQS2404" s="14"/>
      <c r="PQT2404" s="14"/>
      <c r="PQU2404" s="14"/>
      <c r="PQV2404" s="14"/>
      <c r="PQW2404" s="14"/>
      <c r="PQX2404" s="14"/>
      <c r="PQY2404" s="14"/>
      <c r="PQZ2404" s="14"/>
      <c r="PRA2404" s="14"/>
      <c r="PRB2404" s="14"/>
      <c r="PRC2404" s="14"/>
      <c r="PRD2404" s="14"/>
      <c r="PRE2404" s="14"/>
      <c r="PRF2404" s="14"/>
      <c r="PRG2404" s="14"/>
      <c r="PRH2404" s="14"/>
      <c r="PRI2404" s="14"/>
      <c r="PRJ2404" s="14"/>
      <c r="PRK2404" s="14"/>
      <c r="PRL2404" s="14"/>
      <c r="PRM2404" s="14"/>
      <c r="PRN2404" s="14"/>
      <c r="PRO2404" s="14"/>
      <c r="PRP2404" s="14"/>
      <c r="PRQ2404" s="14"/>
      <c r="PRR2404" s="14"/>
      <c r="PRS2404" s="14"/>
      <c r="PRT2404" s="14"/>
      <c r="PRU2404" s="14"/>
      <c r="PRV2404" s="14"/>
      <c r="PRW2404" s="14"/>
      <c r="PRX2404" s="14"/>
      <c r="PRY2404" s="14"/>
      <c r="PRZ2404" s="14"/>
      <c r="PSA2404" s="14"/>
      <c r="PSB2404" s="14"/>
      <c r="PSC2404" s="14"/>
      <c r="PSD2404" s="14"/>
      <c r="PSE2404" s="14"/>
      <c r="PSF2404" s="14"/>
      <c r="PSG2404" s="14"/>
      <c r="PSH2404" s="14"/>
      <c r="PSI2404" s="14"/>
      <c r="PSJ2404" s="14"/>
      <c r="PSK2404" s="14"/>
      <c r="PSL2404" s="14"/>
      <c r="PSM2404" s="14"/>
      <c r="PSN2404" s="14"/>
      <c r="PSO2404" s="14"/>
      <c r="PSP2404" s="14"/>
      <c r="PSQ2404" s="14"/>
      <c r="PSR2404" s="14"/>
      <c r="PSS2404" s="14"/>
      <c r="PST2404" s="14"/>
      <c r="PSU2404" s="14"/>
      <c r="PSV2404" s="14"/>
      <c r="PSW2404" s="14"/>
      <c r="PSX2404" s="14"/>
      <c r="PSY2404" s="14"/>
      <c r="PSZ2404" s="14"/>
      <c r="PTA2404" s="14"/>
      <c r="PTB2404" s="14"/>
      <c r="PTC2404" s="14"/>
      <c r="PTD2404" s="14"/>
      <c r="PTE2404" s="14"/>
      <c r="PTF2404" s="14"/>
      <c r="PTG2404" s="14"/>
      <c r="PTH2404" s="14"/>
      <c r="PTI2404" s="14"/>
      <c r="PTJ2404" s="14"/>
      <c r="PTK2404" s="14"/>
      <c r="PTL2404" s="14"/>
      <c r="PTM2404" s="14"/>
      <c r="PTN2404" s="14"/>
      <c r="PTO2404" s="14"/>
      <c r="PTP2404" s="14"/>
      <c r="PTQ2404" s="14"/>
      <c r="PTR2404" s="14"/>
      <c r="PTS2404" s="14"/>
      <c r="PTT2404" s="14"/>
      <c r="PTU2404" s="14"/>
      <c r="PTV2404" s="14"/>
      <c r="PTW2404" s="14"/>
      <c r="PTX2404" s="14"/>
      <c r="PTY2404" s="14"/>
      <c r="PTZ2404" s="14"/>
      <c r="PUA2404" s="14"/>
      <c r="PUB2404" s="14"/>
      <c r="PUC2404" s="14"/>
      <c r="PUD2404" s="14"/>
      <c r="PUE2404" s="14"/>
      <c r="PUF2404" s="14"/>
      <c r="PUG2404" s="14"/>
      <c r="PUH2404" s="14"/>
      <c r="PUI2404" s="14"/>
      <c r="PUJ2404" s="14"/>
      <c r="PUK2404" s="14"/>
      <c r="PUL2404" s="14"/>
      <c r="PUM2404" s="14"/>
      <c r="PUN2404" s="14"/>
      <c r="PUO2404" s="14"/>
      <c r="PUP2404" s="14"/>
      <c r="PUQ2404" s="14"/>
      <c r="PUR2404" s="14"/>
      <c r="PUS2404" s="14"/>
      <c r="PUT2404" s="14"/>
      <c r="PUU2404" s="14"/>
      <c r="PUV2404" s="14"/>
      <c r="PUW2404" s="14"/>
      <c r="PUX2404" s="14"/>
      <c r="PUY2404" s="14"/>
      <c r="PUZ2404" s="14"/>
      <c r="PVA2404" s="14"/>
      <c r="PVB2404" s="14"/>
      <c r="PVC2404" s="14"/>
      <c r="PVD2404" s="14"/>
      <c r="PVE2404" s="14"/>
      <c r="PVF2404" s="14"/>
      <c r="PVG2404" s="14"/>
      <c r="PVH2404" s="14"/>
      <c r="PVI2404" s="14"/>
      <c r="PVJ2404" s="14"/>
      <c r="PVK2404" s="14"/>
      <c r="PVL2404" s="14"/>
      <c r="PVM2404" s="14"/>
      <c r="PVN2404" s="14"/>
      <c r="PVO2404" s="14"/>
      <c r="PVP2404" s="14"/>
      <c r="PVQ2404" s="14"/>
      <c r="PVR2404" s="14"/>
      <c r="PVS2404" s="14"/>
      <c r="PVT2404" s="14"/>
      <c r="PVU2404" s="14"/>
      <c r="PVV2404" s="14"/>
      <c r="PVW2404" s="14"/>
      <c r="PVX2404" s="14"/>
      <c r="PVY2404" s="14"/>
      <c r="PVZ2404" s="14"/>
      <c r="PWA2404" s="14"/>
      <c r="PWB2404" s="14"/>
      <c r="PWC2404" s="14"/>
      <c r="PWD2404" s="14"/>
      <c r="PWE2404" s="14"/>
      <c r="PWF2404" s="14"/>
      <c r="PWG2404" s="14"/>
      <c r="PWH2404" s="14"/>
      <c r="PWI2404" s="14"/>
      <c r="PWJ2404" s="14"/>
      <c r="PWK2404" s="14"/>
      <c r="PWL2404" s="14"/>
      <c r="PWM2404" s="14"/>
      <c r="PWN2404" s="14"/>
      <c r="PWO2404" s="14"/>
      <c r="PWP2404" s="14"/>
      <c r="PWQ2404" s="14"/>
      <c r="PWR2404" s="14"/>
      <c r="PWS2404" s="14"/>
      <c r="PWT2404" s="14"/>
      <c r="PWU2404" s="14"/>
      <c r="PWV2404" s="14"/>
      <c r="PWW2404" s="14"/>
      <c r="PWX2404" s="14"/>
      <c r="PWY2404" s="14"/>
      <c r="PWZ2404" s="14"/>
      <c r="PXA2404" s="14"/>
      <c r="PXB2404" s="14"/>
      <c r="PXC2404" s="14"/>
      <c r="PXD2404" s="14"/>
      <c r="PXE2404" s="14"/>
      <c r="PXF2404" s="14"/>
      <c r="PXG2404" s="14"/>
      <c r="PXH2404" s="14"/>
      <c r="PXI2404" s="14"/>
      <c r="PXJ2404" s="14"/>
      <c r="PXK2404" s="14"/>
      <c r="PXL2404" s="14"/>
      <c r="PXM2404" s="14"/>
      <c r="PXN2404" s="14"/>
      <c r="PXO2404" s="14"/>
      <c r="PXP2404" s="14"/>
      <c r="PXQ2404" s="14"/>
      <c r="PXR2404" s="14"/>
      <c r="PXS2404" s="14"/>
      <c r="PXT2404" s="14"/>
      <c r="PXU2404" s="14"/>
      <c r="PXV2404" s="14"/>
      <c r="PXW2404" s="14"/>
      <c r="PXX2404" s="14"/>
      <c r="PXY2404" s="14"/>
      <c r="PXZ2404" s="14"/>
      <c r="PYA2404" s="14"/>
      <c r="PYB2404" s="14"/>
      <c r="PYC2404" s="14"/>
      <c r="PYD2404" s="14"/>
      <c r="PYE2404" s="14"/>
      <c r="PYF2404" s="14"/>
      <c r="PYG2404" s="14"/>
      <c r="PYH2404" s="14"/>
      <c r="PYI2404" s="14"/>
      <c r="PYJ2404" s="14"/>
      <c r="PYK2404" s="14"/>
      <c r="PYL2404" s="14"/>
      <c r="PYM2404" s="14"/>
      <c r="PYN2404" s="14"/>
      <c r="PYO2404" s="14"/>
      <c r="PYP2404" s="14"/>
      <c r="PYQ2404" s="14"/>
      <c r="PYR2404" s="14"/>
      <c r="PYS2404" s="14"/>
      <c r="PYT2404" s="14"/>
      <c r="PYU2404" s="14"/>
      <c r="PYV2404" s="14"/>
      <c r="PYW2404" s="14"/>
      <c r="PYX2404" s="14"/>
      <c r="PYY2404" s="14"/>
      <c r="PYZ2404" s="14"/>
      <c r="PZA2404" s="14"/>
      <c r="PZB2404" s="14"/>
      <c r="PZC2404" s="14"/>
      <c r="PZD2404" s="14"/>
      <c r="PZE2404" s="14"/>
      <c r="PZF2404" s="14"/>
      <c r="PZG2404" s="14"/>
      <c r="PZH2404" s="14"/>
      <c r="PZI2404" s="14"/>
      <c r="PZJ2404" s="14"/>
      <c r="PZK2404" s="14"/>
      <c r="PZL2404" s="14"/>
      <c r="PZM2404" s="14"/>
      <c r="PZN2404" s="14"/>
      <c r="PZO2404" s="14"/>
      <c r="PZP2404" s="14"/>
      <c r="PZQ2404" s="14"/>
      <c r="PZR2404" s="14"/>
      <c r="PZS2404" s="14"/>
      <c r="PZT2404" s="14"/>
      <c r="PZU2404" s="14"/>
      <c r="PZV2404" s="14"/>
      <c r="PZW2404" s="14"/>
      <c r="PZX2404" s="14"/>
      <c r="PZY2404" s="14"/>
      <c r="PZZ2404" s="14"/>
      <c r="QAA2404" s="14"/>
      <c r="QAB2404" s="14"/>
      <c r="QAC2404" s="14"/>
      <c r="QAD2404" s="14"/>
      <c r="QAE2404" s="14"/>
      <c r="QAF2404" s="14"/>
      <c r="QAG2404" s="14"/>
      <c r="QAH2404" s="14"/>
      <c r="QAI2404" s="14"/>
      <c r="QAJ2404" s="14"/>
      <c r="QAK2404" s="14"/>
      <c r="QAL2404" s="14"/>
      <c r="QAM2404" s="14"/>
      <c r="QAN2404" s="14"/>
      <c r="QAO2404" s="14"/>
      <c r="QAP2404" s="14"/>
      <c r="QAQ2404" s="14"/>
      <c r="QAR2404" s="14"/>
      <c r="QAS2404" s="14"/>
      <c r="QAT2404" s="14"/>
      <c r="QAU2404" s="14"/>
      <c r="QAV2404" s="14"/>
      <c r="QAW2404" s="14"/>
      <c r="QAX2404" s="14"/>
      <c r="QAY2404" s="14"/>
      <c r="QAZ2404" s="14"/>
      <c r="QBA2404" s="14"/>
      <c r="QBB2404" s="14"/>
      <c r="QBC2404" s="14"/>
      <c r="QBD2404" s="14"/>
      <c r="QBE2404" s="14"/>
      <c r="QBF2404" s="14"/>
      <c r="QBG2404" s="14"/>
      <c r="QBH2404" s="14"/>
      <c r="QBI2404" s="14"/>
      <c r="QBJ2404" s="14"/>
      <c r="QBK2404" s="14"/>
      <c r="QBL2404" s="14"/>
      <c r="QBM2404" s="14"/>
      <c r="QBN2404" s="14"/>
      <c r="QBO2404" s="14"/>
      <c r="QBP2404" s="14"/>
      <c r="QBQ2404" s="14"/>
      <c r="QBR2404" s="14"/>
      <c r="QBS2404" s="14"/>
      <c r="QBT2404" s="14"/>
      <c r="QBU2404" s="14"/>
      <c r="QBV2404" s="14"/>
      <c r="QBW2404" s="14"/>
      <c r="QBX2404" s="14"/>
      <c r="QBY2404" s="14"/>
      <c r="QBZ2404" s="14"/>
      <c r="QCA2404" s="14"/>
      <c r="QCB2404" s="14"/>
      <c r="QCC2404" s="14"/>
      <c r="QCD2404" s="14"/>
      <c r="QCE2404" s="14"/>
      <c r="QCF2404" s="14"/>
      <c r="QCG2404" s="14"/>
      <c r="QCH2404" s="14"/>
      <c r="QCI2404" s="14"/>
      <c r="QCJ2404" s="14"/>
      <c r="QCK2404" s="14"/>
      <c r="QCL2404" s="14"/>
      <c r="QCM2404" s="14"/>
      <c r="QCN2404" s="14"/>
      <c r="QCO2404" s="14"/>
      <c r="QCP2404" s="14"/>
      <c r="QCQ2404" s="14"/>
      <c r="QCR2404" s="14"/>
      <c r="QCS2404" s="14"/>
      <c r="QCT2404" s="14"/>
      <c r="QCU2404" s="14"/>
      <c r="QCV2404" s="14"/>
      <c r="QCW2404" s="14"/>
      <c r="QCX2404" s="14"/>
      <c r="QCY2404" s="14"/>
      <c r="QCZ2404" s="14"/>
      <c r="QDA2404" s="14"/>
      <c r="QDB2404" s="14"/>
      <c r="QDC2404" s="14"/>
      <c r="QDD2404" s="14"/>
      <c r="QDE2404" s="14"/>
      <c r="QDF2404" s="14"/>
      <c r="QDG2404" s="14"/>
      <c r="QDH2404" s="14"/>
      <c r="QDI2404" s="14"/>
      <c r="QDJ2404" s="14"/>
      <c r="QDK2404" s="14"/>
      <c r="QDL2404" s="14"/>
      <c r="QDM2404" s="14"/>
      <c r="QDN2404" s="14"/>
      <c r="QDO2404" s="14"/>
      <c r="QDP2404" s="14"/>
      <c r="QDQ2404" s="14"/>
      <c r="QDR2404" s="14"/>
      <c r="QDS2404" s="14"/>
      <c r="QDT2404" s="14"/>
      <c r="QDU2404" s="14"/>
      <c r="QDV2404" s="14"/>
      <c r="QDW2404" s="14"/>
      <c r="QDX2404" s="14"/>
      <c r="QDY2404" s="14"/>
      <c r="QDZ2404" s="14"/>
      <c r="QEA2404" s="14"/>
      <c r="QEB2404" s="14"/>
      <c r="QEC2404" s="14"/>
      <c r="QED2404" s="14"/>
      <c r="QEE2404" s="14"/>
      <c r="QEF2404" s="14"/>
      <c r="QEG2404" s="14"/>
      <c r="QEH2404" s="14"/>
      <c r="QEI2404" s="14"/>
      <c r="QEJ2404" s="14"/>
      <c r="QEK2404" s="14"/>
      <c r="QEL2404" s="14"/>
      <c r="QEM2404" s="14"/>
      <c r="QEN2404" s="14"/>
      <c r="QEO2404" s="14"/>
      <c r="QEP2404" s="14"/>
      <c r="QEQ2404" s="14"/>
      <c r="QER2404" s="14"/>
      <c r="QES2404" s="14"/>
      <c r="QET2404" s="14"/>
      <c r="QEU2404" s="14"/>
      <c r="QEV2404" s="14"/>
      <c r="QEW2404" s="14"/>
      <c r="QEX2404" s="14"/>
      <c r="QEY2404" s="14"/>
      <c r="QEZ2404" s="14"/>
      <c r="QFA2404" s="14"/>
      <c r="QFB2404" s="14"/>
      <c r="QFC2404" s="14"/>
      <c r="QFD2404" s="14"/>
      <c r="QFE2404" s="14"/>
      <c r="QFF2404" s="14"/>
      <c r="QFG2404" s="14"/>
      <c r="QFH2404" s="14"/>
      <c r="QFI2404" s="14"/>
      <c r="QFJ2404" s="14"/>
      <c r="QFK2404" s="14"/>
      <c r="QFL2404" s="14"/>
      <c r="QFM2404" s="14"/>
      <c r="QFN2404" s="14"/>
      <c r="QFO2404" s="14"/>
      <c r="QFP2404" s="14"/>
      <c r="QFQ2404" s="14"/>
      <c r="QFR2404" s="14"/>
      <c r="QFS2404" s="14"/>
      <c r="QFT2404" s="14"/>
      <c r="QFU2404" s="14"/>
      <c r="QFV2404" s="14"/>
      <c r="QFW2404" s="14"/>
      <c r="QFX2404" s="14"/>
      <c r="QFY2404" s="14"/>
      <c r="QFZ2404" s="14"/>
      <c r="QGA2404" s="14"/>
      <c r="QGB2404" s="14"/>
      <c r="QGC2404" s="14"/>
      <c r="QGD2404" s="14"/>
      <c r="QGE2404" s="14"/>
      <c r="QGF2404" s="14"/>
      <c r="QGG2404" s="14"/>
      <c r="QGH2404" s="14"/>
      <c r="QGI2404" s="14"/>
      <c r="QGJ2404" s="14"/>
      <c r="QGK2404" s="14"/>
      <c r="QGL2404" s="14"/>
      <c r="QGM2404" s="14"/>
      <c r="QGN2404" s="14"/>
      <c r="QGO2404" s="14"/>
      <c r="QGP2404" s="14"/>
      <c r="QGQ2404" s="14"/>
      <c r="QGR2404" s="14"/>
      <c r="QGS2404" s="14"/>
      <c r="QGT2404" s="14"/>
      <c r="QGU2404" s="14"/>
      <c r="QGV2404" s="14"/>
      <c r="QGW2404" s="14"/>
      <c r="QGX2404" s="14"/>
      <c r="QGY2404" s="14"/>
      <c r="QGZ2404" s="14"/>
      <c r="QHA2404" s="14"/>
      <c r="QHB2404" s="14"/>
      <c r="QHC2404" s="14"/>
      <c r="QHD2404" s="14"/>
      <c r="QHE2404" s="14"/>
      <c r="QHF2404" s="14"/>
      <c r="QHG2404" s="14"/>
      <c r="QHH2404" s="14"/>
      <c r="QHI2404" s="14"/>
      <c r="QHJ2404" s="14"/>
      <c r="QHK2404" s="14"/>
      <c r="QHL2404" s="14"/>
      <c r="QHM2404" s="14"/>
      <c r="QHN2404" s="14"/>
      <c r="QHO2404" s="14"/>
      <c r="QHP2404" s="14"/>
      <c r="QHQ2404" s="14"/>
      <c r="QHR2404" s="14"/>
      <c r="QHS2404" s="14"/>
      <c r="QHT2404" s="14"/>
      <c r="QHU2404" s="14"/>
      <c r="QHV2404" s="14"/>
      <c r="QHW2404" s="14"/>
      <c r="QHX2404" s="14"/>
      <c r="QHY2404" s="14"/>
      <c r="QHZ2404" s="14"/>
      <c r="QIA2404" s="14"/>
      <c r="QIB2404" s="14"/>
      <c r="QIC2404" s="14"/>
      <c r="QID2404" s="14"/>
      <c r="QIE2404" s="14"/>
      <c r="QIF2404" s="14"/>
      <c r="QIG2404" s="14"/>
      <c r="QIH2404" s="14"/>
      <c r="QII2404" s="14"/>
      <c r="QIJ2404" s="14"/>
      <c r="QIK2404" s="14"/>
      <c r="QIL2404" s="14"/>
      <c r="QIM2404" s="14"/>
      <c r="QIN2404" s="14"/>
      <c r="QIO2404" s="14"/>
      <c r="QIP2404" s="14"/>
      <c r="QIQ2404" s="14"/>
      <c r="QIR2404" s="14"/>
      <c r="QIS2404" s="14"/>
      <c r="QIT2404" s="14"/>
      <c r="QIU2404" s="14"/>
      <c r="QIV2404" s="14"/>
      <c r="QIW2404" s="14"/>
      <c r="QIX2404" s="14"/>
      <c r="QIY2404" s="14"/>
      <c r="QIZ2404" s="14"/>
      <c r="QJA2404" s="14"/>
      <c r="QJB2404" s="14"/>
      <c r="QJC2404" s="14"/>
      <c r="QJD2404" s="14"/>
      <c r="QJE2404" s="14"/>
      <c r="QJF2404" s="14"/>
      <c r="QJG2404" s="14"/>
      <c r="QJH2404" s="14"/>
      <c r="QJI2404" s="14"/>
      <c r="QJJ2404" s="14"/>
      <c r="QJK2404" s="14"/>
      <c r="QJL2404" s="14"/>
      <c r="QJM2404" s="14"/>
      <c r="QJN2404" s="14"/>
      <c r="QJO2404" s="14"/>
      <c r="QJP2404" s="14"/>
      <c r="QJQ2404" s="14"/>
      <c r="QJR2404" s="14"/>
      <c r="QJS2404" s="14"/>
      <c r="QJT2404" s="14"/>
      <c r="QJU2404" s="14"/>
      <c r="QJV2404" s="14"/>
      <c r="QJW2404" s="14"/>
      <c r="QJX2404" s="14"/>
      <c r="QJY2404" s="14"/>
      <c r="QJZ2404" s="14"/>
      <c r="QKA2404" s="14"/>
      <c r="QKB2404" s="14"/>
      <c r="QKC2404" s="14"/>
      <c r="QKD2404" s="14"/>
      <c r="QKE2404" s="14"/>
      <c r="QKF2404" s="14"/>
      <c r="QKG2404" s="14"/>
      <c r="QKH2404" s="14"/>
      <c r="QKI2404" s="14"/>
      <c r="QKJ2404" s="14"/>
      <c r="QKK2404" s="14"/>
      <c r="QKL2404" s="14"/>
      <c r="QKM2404" s="14"/>
      <c r="QKN2404" s="14"/>
      <c r="QKO2404" s="14"/>
      <c r="QKP2404" s="14"/>
      <c r="QKQ2404" s="14"/>
      <c r="QKR2404" s="14"/>
      <c r="QKS2404" s="14"/>
      <c r="QKT2404" s="14"/>
      <c r="QKU2404" s="14"/>
      <c r="QKV2404" s="14"/>
      <c r="QKW2404" s="14"/>
      <c r="QKX2404" s="14"/>
      <c r="QKY2404" s="14"/>
      <c r="QKZ2404" s="14"/>
      <c r="QLA2404" s="14"/>
      <c r="QLB2404" s="14"/>
      <c r="QLC2404" s="14"/>
      <c r="QLD2404" s="14"/>
      <c r="QLE2404" s="14"/>
      <c r="QLF2404" s="14"/>
      <c r="QLG2404" s="14"/>
      <c r="QLH2404" s="14"/>
      <c r="QLI2404" s="14"/>
      <c r="QLJ2404" s="14"/>
      <c r="QLK2404" s="14"/>
      <c r="QLL2404" s="14"/>
      <c r="QLM2404" s="14"/>
      <c r="QLN2404" s="14"/>
      <c r="QLO2404" s="14"/>
      <c r="QLP2404" s="14"/>
      <c r="QLQ2404" s="14"/>
      <c r="QLR2404" s="14"/>
      <c r="QLS2404" s="14"/>
      <c r="QLT2404" s="14"/>
      <c r="QLU2404" s="14"/>
      <c r="QLV2404" s="14"/>
      <c r="QLW2404" s="14"/>
      <c r="QLX2404" s="14"/>
      <c r="QLY2404" s="14"/>
      <c r="QLZ2404" s="14"/>
      <c r="QMA2404" s="14"/>
      <c r="QMB2404" s="14"/>
      <c r="QMC2404" s="14"/>
      <c r="QMD2404" s="14"/>
      <c r="QME2404" s="14"/>
      <c r="QMF2404" s="14"/>
      <c r="QMG2404" s="14"/>
      <c r="QMH2404" s="14"/>
      <c r="QMI2404" s="14"/>
      <c r="QMJ2404" s="14"/>
      <c r="QMK2404" s="14"/>
      <c r="QML2404" s="14"/>
      <c r="QMM2404" s="14"/>
      <c r="QMN2404" s="14"/>
      <c r="QMO2404" s="14"/>
      <c r="QMP2404" s="14"/>
      <c r="QMQ2404" s="14"/>
      <c r="QMR2404" s="14"/>
      <c r="QMS2404" s="14"/>
      <c r="QMT2404" s="14"/>
      <c r="QMU2404" s="14"/>
      <c r="QMV2404" s="14"/>
      <c r="QMW2404" s="14"/>
      <c r="QMX2404" s="14"/>
      <c r="QMY2404" s="14"/>
      <c r="QMZ2404" s="14"/>
      <c r="QNA2404" s="14"/>
      <c r="QNB2404" s="14"/>
      <c r="QNC2404" s="14"/>
      <c r="QND2404" s="14"/>
      <c r="QNE2404" s="14"/>
      <c r="QNF2404" s="14"/>
      <c r="QNG2404" s="14"/>
      <c r="QNH2404" s="14"/>
      <c r="QNI2404" s="14"/>
      <c r="QNJ2404" s="14"/>
      <c r="QNK2404" s="14"/>
      <c r="QNL2404" s="14"/>
      <c r="QNM2404" s="14"/>
      <c r="QNN2404" s="14"/>
      <c r="QNO2404" s="14"/>
      <c r="QNP2404" s="14"/>
      <c r="QNQ2404" s="14"/>
      <c r="QNR2404" s="14"/>
      <c r="QNS2404" s="14"/>
      <c r="QNT2404" s="14"/>
      <c r="QNU2404" s="14"/>
      <c r="QNV2404" s="14"/>
      <c r="QNW2404" s="14"/>
      <c r="QNX2404" s="14"/>
      <c r="QNY2404" s="14"/>
      <c r="QNZ2404" s="14"/>
      <c r="QOA2404" s="14"/>
      <c r="QOB2404" s="14"/>
      <c r="QOC2404" s="14"/>
      <c r="QOD2404" s="14"/>
      <c r="QOE2404" s="14"/>
      <c r="QOF2404" s="14"/>
      <c r="QOG2404" s="14"/>
      <c r="QOH2404" s="14"/>
      <c r="QOI2404" s="14"/>
      <c r="QOJ2404" s="14"/>
      <c r="QOK2404" s="14"/>
      <c r="QOL2404" s="14"/>
      <c r="QOM2404" s="14"/>
      <c r="QON2404" s="14"/>
      <c r="QOO2404" s="14"/>
      <c r="QOP2404" s="14"/>
      <c r="QOQ2404" s="14"/>
      <c r="QOR2404" s="14"/>
      <c r="QOS2404" s="14"/>
      <c r="QOT2404" s="14"/>
      <c r="QOU2404" s="14"/>
      <c r="QOV2404" s="14"/>
      <c r="QOW2404" s="14"/>
      <c r="QOX2404" s="14"/>
      <c r="QOY2404" s="14"/>
      <c r="QOZ2404" s="14"/>
      <c r="QPA2404" s="14"/>
      <c r="QPB2404" s="14"/>
      <c r="QPC2404" s="14"/>
      <c r="QPD2404" s="14"/>
      <c r="QPE2404" s="14"/>
      <c r="QPF2404" s="14"/>
      <c r="QPG2404" s="14"/>
      <c r="QPH2404" s="14"/>
      <c r="QPI2404" s="14"/>
      <c r="QPJ2404" s="14"/>
      <c r="QPK2404" s="14"/>
      <c r="QPL2404" s="14"/>
      <c r="QPM2404" s="14"/>
      <c r="QPN2404" s="14"/>
      <c r="QPO2404" s="14"/>
      <c r="QPP2404" s="14"/>
      <c r="QPQ2404" s="14"/>
      <c r="QPR2404" s="14"/>
      <c r="QPS2404" s="14"/>
      <c r="QPT2404" s="14"/>
      <c r="QPU2404" s="14"/>
      <c r="QPV2404" s="14"/>
      <c r="QPW2404" s="14"/>
      <c r="QPX2404" s="14"/>
      <c r="QPY2404" s="14"/>
      <c r="QPZ2404" s="14"/>
      <c r="QQA2404" s="14"/>
      <c r="QQB2404" s="14"/>
      <c r="QQC2404" s="14"/>
      <c r="QQD2404" s="14"/>
      <c r="QQE2404" s="14"/>
      <c r="QQF2404" s="14"/>
      <c r="QQG2404" s="14"/>
      <c r="QQH2404" s="14"/>
      <c r="QQI2404" s="14"/>
      <c r="QQJ2404" s="14"/>
      <c r="QQK2404" s="14"/>
      <c r="QQL2404" s="14"/>
      <c r="QQM2404" s="14"/>
      <c r="QQN2404" s="14"/>
      <c r="QQO2404" s="14"/>
      <c r="QQP2404" s="14"/>
      <c r="QQQ2404" s="14"/>
      <c r="QQR2404" s="14"/>
      <c r="QQS2404" s="14"/>
      <c r="QQT2404" s="14"/>
      <c r="QQU2404" s="14"/>
      <c r="QQV2404" s="14"/>
      <c r="QQW2404" s="14"/>
      <c r="QQX2404" s="14"/>
      <c r="QQY2404" s="14"/>
      <c r="QQZ2404" s="14"/>
      <c r="QRA2404" s="14"/>
      <c r="QRB2404" s="14"/>
      <c r="QRC2404" s="14"/>
      <c r="QRD2404" s="14"/>
      <c r="QRE2404" s="14"/>
      <c r="QRF2404" s="14"/>
      <c r="QRG2404" s="14"/>
      <c r="QRH2404" s="14"/>
      <c r="QRI2404" s="14"/>
      <c r="QRJ2404" s="14"/>
      <c r="QRK2404" s="14"/>
      <c r="QRL2404" s="14"/>
      <c r="QRM2404" s="14"/>
      <c r="QRN2404" s="14"/>
      <c r="QRO2404" s="14"/>
      <c r="QRP2404" s="14"/>
      <c r="QRQ2404" s="14"/>
      <c r="QRR2404" s="14"/>
      <c r="QRS2404" s="14"/>
      <c r="QRT2404" s="14"/>
      <c r="QRU2404" s="14"/>
      <c r="QRV2404" s="14"/>
      <c r="QRW2404" s="14"/>
      <c r="QRX2404" s="14"/>
      <c r="QRY2404" s="14"/>
      <c r="QRZ2404" s="14"/>
      <c r="QSA2404" s="14"/>
      <c r="QSB2404" s="14"/>
      <c r="QSC2404" s="14"/>
      <c r="QSD2404" s="14"/>
      <c r="QSE2404" s="14"/>
      <c r="QSF2404" s="14"/>
      <c r="QSG2404" s="14"/>
      <c r="QSH2404" s="14"/>
      <c r="QSI2404" s="14"/>
      <c r="QSJ2404" s="14"/>
      <c r="QSK2404" s="14"/>
      <c r="QSL2404" s="14"/>
      <c r="QSM2404" s="14"/>
      <c r="QSN2404" s="14"/>
      <c r="QSO2404" s="14"/>
      <c r="QSP2404" s="14"/>
      <c r="QSQ2404" s="14"/>
      <c r="QSR2404" s="14"/>
      <c r="QSS2404" s="14"/>
      <c r="QST2404" s="14"/>
      <c r="QSU2404" s="14"/>
      <c r="QSV2404" s="14"/>
      <c r="QSW2404" s="14"/>
      <c r="QSX2404" s="14"/>
      <c r="QSY2404" s="14"/>
      <c r="QSZ2404" s="14"/>
      <c r="QTA2404" s="14"/>
      <c r="QTB2404" s="14"/>
      <c r="QTC2404" s="14"/>
      <c r="QTD2404" s="14"/>
      <c r="QTE2404" s="14"/>
      <c r="QTF2404" s="14"/>
      <c r="QTG2404" s="14"/>
      <c r="QTH2404" s="14"/>
      <c r="QTI2404" s="14"/>
      <c r="QTJ2404" s="14"/>
      <c r="QTK2404" s="14"/>
      <c r="QTL2404" s="14"/>
      <c r="QTM2404" s="14"/>
      <c r="QTN2404" s="14"/>
      <c r="QTO2404" s="14"/>
      <c r="QTP2404" s="14"/>
      <c r="QTQ2404" s="14"/>
      <c r="QTR2404" s="14"/>
      <c r="QTS2404" s="14"/>
      <c r="QTT2404" s="14"/>
      <c r="QTU2404" s="14"/>
      <c r="QTV2404" s="14"/>
      <c r="QTW2404" s="14"/>
      <c r="QTX2404" s="14"/>
      <c r="QTY2404" s="14"/>
      <c r="QTZ2404" s="14"/>
      <c r="QUA2404" s="14"/>
      <c r="QUB2404" s="14"/>
      <c r="QUC2404" s="14"/>
      <c r="QUD2404" s="14"/>
      <c r="QUE2404" s="14"/>
      <c r="QUF2404" s="14"/>
      <c r="QUG2404" s="14"/>
      <c r="QUH2404" s="14"/>
      <c r="QUI2404" s="14"/>
      <c r="QUJ2404" s="14"/>
      <c r="QUK2404" s="14"/>
      <c r="QUL2404" s="14"/>
      <c r="QUM2404" s="14"/>
      <c r="QUN2404" s="14"/>
      <c r="QUO2404" s="14"/>
      <c r="QUP2404" s="14"/>
      <c r="QUQ2404" s="14"/>
      <c r="QUR2404" s="14"/>
      <c r="QUS2404" s="14"/>
      <c r="QUT2404" s="14"/>
      <c r="QUU2404" s="14"/>
      <c r="QUV2404" s="14"/>
      <c r="QUW2404" s="14"/>
      <c r="QUX2404" s="14"/>
      <c r="QUY2404" s="14"/>
      <c r="QUZ2404" s="14"/>
      <c r="QVA2404" s="14"/>
      <c r="QVB2404" s="14"/>
      <c r="QVC2404" s="14"/>
      <c r="QVD2404" s="14"/>
      <c r="QVE2404" s="14"/>
      <c r="QVF2404" s="14"/>
      <c r="QVG2404" s="14"/>
      <c r="QVH2404" s="14"/>
      <c r="QVI2404" s="14"/>
      <c r="QVJ2404" s="14"/>
      <c r="QVK2404" s="14"/>
      <c r="QVL2404" s="14"/>
      <c r="QVM2404" s="14"/>
      <c r="QVN2404" s="14"/>
      <c r="QVO2404" s="14"/>
      <c r="QVP2404" s="14"/>
      <c r="QVQ2404" s="14"/>
      <c r="QVR2404" s="14"/>
      <c r="QVS2404" s="14"/>
      <c r="QVT2404" s="14"/>
      <c r="QVU2404" s="14"/>
      <c r="QVV2404" s="14"/>
      <c r="QVW2404" s="14"/>
      <c r="QVX2404" s="14"/>
      <c r="QVY2404" s="14"/>
      <c r="QVZ2404" s="14"/>
      <c r="QWA2404" s="14"/>
      <c r="QWB2404" s="14"/>
      <c r="QWC2404" s="14"/>
      <c r="QWD2404" s="14"/>
      <c r="QWE2404" s="14"/>
      <c r="QWF2404" s="14"/>
      <c r="QWG2404" s="14"/>
      <c r="QWH2404" s="14"/>
      <c r="QWI2404" s="14"/>
      <c r="QWJ2404" s="14"/>
      <c r="QWK2404" s="14"/>
      <c r="QWL2404" s="14"/>
      <c r="QWM2404" s="14"/>
      <c r="QWN2404" s="14"/>
      <c r="QWO2404" s="14"/>
      <c r="QWP2404" s="14"/>
      <c r="QWQ2404" s="14"/>
      <c r="QWR2404" s="14"/>
      <c r="QWS2404" s="14"/>
      <c r="QWT2404" s="14"/>
      <c r="QWU2404" s="14"/>
      <c r="QWV2404" s="14"/>
      <c r="QWW2404" s="14"/>
      <c r="QWX2404" s="14"/>
      <c r="QWY2404" s="14"/>
      <c r="QWZ2404" s="14"/>
      <c r="QXA2404" s="14"/>
      <c r="QXB2404" s="14"/>
      <c r="QXC2404" s="14"/>
      <c r="QXD2404" s="14"/>
      <c r="QXE2404" s="14"/>
      <c r="QXF2404" s="14"/>
      <c r="QXG2404" s="14"/>
      <c r="QXH2404" s="14"/>
      <c r="QXI2404" s="14"/>
      <c r="QXJ2404" s="14"/>
      <c r="QXK2404" s="14"/>
      <c r="QXL2404" s="14"/>
      <c r="QXM2404" s="14"/>
      <c r="QXN2404" s="14"/>
      <c r="QXO2404" s="14"/>
      <c r="QXP2404" s="14"/>
      <c r="QXQ2404" s="14"/>
      <c r="QXR2404" s="14"/>
      <c r="QXS2404" s="14"/>
      <c r="QXT2404" s="14"/>
      <c r="QXU2404" s="14"/>
      <c r="QXV2404" s="14"/>
      <c r="QXW2404" s="14"/>
      <c r="QXX2404" s="14"/>
      <c r="QXY2404" s="14"/>
      <c r="QXZ2404" s="14"/>
      <c r="QYA2404" s="14"/>
      <c r="QYB2404" s="14"/>
      <c r="QYC2404" s="14"/>
      <c r="QYD2404" s="14"/>
      <c r="QYE2404" s="14"/>
      <c r="QYF2404" s="14"/>
      <c r="QYG2404" s="14"/>
      <c r="QYH2404" s="14"/>
      <c r="QYI2404" s="14"/>
      <c r="QYJ2404" s="14"/>
      <c r="QYK2404" s="14"/>
      <c r="QYL2404" s="14"/>
      <c r="QYM2404" s="14"/>
      <c r="QYN2404" s="14"/>
      <c r="QYO2404" s="14"/>
      <c r="QYP2404" s="14"/>
      <c r="QYQ2404" s="14"/>
      <c r="QYR2404" s="14"/>
      <c r="QYS2404" s="14"/>
      <c r="QYT2404" s="14"/>
      <c r="QYU2404" s="14"/>
      <c r="QYV2404" s="14"/>
      <c r="QYW2404" s="14"/>
      <c r="QYX2404" s="14"/>
      <c r="QYY2404" s="14"/>
      <c r="QYZ2404" s="14"/>
      <c r="QZA2404" s="14"/>
      <c r="QZB2404" s="14"/>
      <c r="QZC2404" s="14"/>
      <c r="QZD2404" s="14"/>
      <c r="QZE2404" s="14"/>
      <c r="QZF2404" s="14"/>
      <c r="QZG2404" s="14"/>
      <c r="QZH2404" s="14"/>
      <c r="QZI2404" s="14"/>
      <c r="QZJ2404" s="14"/>
      <c r="QZK2404" s="14"/>
      <c r="QZL2404" s="14"/>
      <c r="QZM2404" s="14"/>
      <c r="QZN2404" s="14"/>
      <c r="QZO2404" s="14"/>
      <c r="QZP2404" s="14"/>
      <c r="QZQ2404" s="14"/>
      <c r="QZR2404" s="14"/>
      <c r="QZS2404" s="14"/>
      <c r="QZT2404" s="14"/>
      <c r="QZU2404" s="14"/>
      <c r="QZV2404" s="14"/>
      <c r="QZW2404" s="14"/>
      <c r="QZX2404" s="14"/>
      <c r="QZY2404" s="14"/>
      <c r="QZZ2404" s="14"/>
      <c r="RAA2404" s="14"/>
      <c r="RAB2404" s="14"/>
      <c r="RAC2404" s="14"/>
      <c r="RAD2404" s="14"/>
      <c r="RAE2404" s="14"/>
      <c r="RAF2404" s="14"/>
      <c r="RAG2404" s="14"/>
      <c r="RAH2404" s="14"/>
      <c r="RAI2404" s="14"/>
      <c r="RAJ2404" s="14"/>
      <c r="RAK2404" s="14"/>
      <c r="RAL2404" s="14"/>
      <c r="RAM2404" s="14"/>
      <c r="RAN2404" s="14"/>
      <c r="RAO2404" s="14"/>
      <c r="RAP2404" s="14"/>
      <c r="RAQ2404" s="14"/>
      <c r="RAR2404" s="14"/>
      <c r="RAS2404" s="14"/>
      <c r="RAT2404" s="14"/>
      <c r="RAU2404" s="14"/>
      <c r="RAV2404" s="14"/>
      <c r="RAW2404" s="14"/>
      <c r="RAX2404" s="14"/>
      <c r="RAY2404" s="14"/>
      <c r="RAZ2404" s="14"/>
      <c r="RBA2404" s="14"/>
      <c r="RBB2404" s="14"/>
      <c r="RBC2404" s="14"/>
      <c r="RBD2404" s="14"/>
      <c r="RBE2404" s="14"/>
      <c r="RBF2404" s="14"/>
      <c r="RBG2404" s="14"/>
      <c r="RBH2404" s="14"/>
      <c r="RBI2404" s="14"/>
      <c r="RBJ2404" s="14"/>
      <c r="RBK2404" s="14"/>
      <c r="RBL2404" s="14"/>
      <c r="RBM2404" s="14"/>
      <c r="RBN2404" s="14"/>
      <c r="RBO2404" s="14"/>
      <c r="RBP2404" s="14"/>
      <c r="RBQ2404" s="14"/>
      <c r="RBR2404" s="14"/>
      <c r="RBS2404" s="14"/>
      <c r="RBT2404" s="14"/>
      <c r="RBU2404" s="14"/>
      <c r="RBV2404" s="14"/>
      <c r="RBW2404" s="14"/>
      <c r="RBX2404" s="14"/>
      <c r="RBY2404" s="14"/>
      <c r="RBZ2404" s="14"/>
      <c r="RCA2404" s="14"/>
      <c r="RCB2404" s="14"/>
      <c r="RCC2404" s="14"/>
      <c r="RCD2404" s="14"/>
      <c r="RCE2404" s="14"/>
      <c r="RCF2404" s="14"/>
      <c r="RCG2404" s="14"/>
      <c r="RCH2404" s="14"/>
      <c r="RCI2404" s="14"/>
      <c r="RCJ2404" s="14"/>
      <c r="RCK2404" s="14"/>
      <c r="RCL2404" s="14"/>
      <c r="RCM2404" s="14"/>
      <c r="RCN2404" s="14"/>
      <c r="RCO2404" s="14"/>
      <c r="RCP2404" s="14"/>
      <c r="RCQ2404" s="14"/>
      <c r="RCR2404" s="14"/>
      <c r="RCS2404" s="14"/>
      <c r="RCT2404" s="14"/>
      <c r="RCU2404" s="14"/>
      <c r="RCV2404" s="14"/>
      <c r="RCW2404" s="14"/>
      <c r="RCX2404" s="14"/>
      <c r="RCY2404" s="14"/>
      <c r="RCZ2404" s="14"/>
      <c r="RDA2404" s="14"/>
      <c r="RDB2404" s="14"/>
      <c r="RDC2404" s="14"/>
      <c r="RDD2404" s="14"/>
      <c r="RDE2404" s="14"/>
      <c r="RDF2404" s="14"/>
      <c r="RDG2404" s="14"/>
      <c r="RDH2404" s="14"/>
      <c r="RDI2404" s="14"/>
      <c r="RDJ2404" s="14"/>
      <c r="RDK2404" s="14"/>
      <c r="RDL2404" s="14"/>
      <c r="RDM2404" s="14"/>
      <c r="RDN2404" s="14"/>
      <c r="RDO2404" s="14"/>
      <c r="RDP2404" s="14"/>
      <c r="RDQ2404" s="14"/>
      <c r="RDR2404" s="14"/>
      <c r="RDS2404" s="14"/>
      <c r="RDT2404" s="14"/>
      <c r="RDU2404" s="14"/>
      <c r="RDV2404" s="14"/>
      <c r="RDW2404" s="14"/>
      <c r="RDX2404" s="14"/>
      <c r="RDY2404" s="14"/>
      <c r="RDZ2404" s="14"/>
      <c r="REA2404" s="14"/>
      <c r="REB2404" s="14"/>
      <c r="REC2404" s="14"/>
      <c r="RED2404" s="14"/>
      <c r="REE2404" s="14"/>
      <c r="REF2404" s="14"/>
      <c r="REG2404" s="14"/>
      <c r="REH2404" s="14"/>
      <c r="REI2404" s="14"/>
      <c r="REJ2404" s="14"/>
      <c r="REK2404" s="14"/>
      <c r="REL2404" s="14"/>
      <c r="REM2404" s="14"/>
      <c r="REN2404" s="14"/>
      <c r="REO2404" s="14"/>
      <c r="REP2404" s="14"/>
      <c r="REQ2404" s="14"/>
      <c r="RER2404" s="14"/>
      <c r="RES2404" s="14"/>
      <c r="RET2404" s="14"/>
      <c r="REU2404" s="14"/>
      <c r="REV2404" s="14"/>
      <c r="REW2404" s="14"/>
      <c r="REX2404" s="14"/>
      <c r="REY2404" s="14"/>
      <c r="REZ2404" s="14"/>
      <c r="RFA2404" s="14"/>
      <c r="RFB2404" s="14"/>
      <c r="RFC2404" s="14"/>
      <c r="RFD2404" s="14"/>
      <c r="RFE2404" s="14"/>
      <c r="RFF2404" s="14"/>
      <c r="RFG2404" s="14"/>
      <c r="RFH2404" s="14"/>
      <c r="RFI2404" s="14"/>
      <c r="RFJ2404" s="14"/>
      <c r="RFK2404" s="14"/>
      <c r="RFL2404" s="14"/>
      <c r="RFM2404" s="14"/>
      <c r="RFN2404" s="14"/>
      <c r="RFO2404" s="14"/>
      <c r="RFP2404" s="14"/>
      <c r="RFQ2404" s="14"/>
      <c r="RFR2404" s="14"/>
      <c r="RFS2404" s="14"/>
      <c r="RFT2404" s="14"/>
      <c r="RFU2404" s="14"/>
      <c r="RFV2404" s="14"/>
      <c r="RFW2404" s="14"/>
      <c r="RFX2404" s="14"/>
      <c r="RFY2404" s="14"/>
      <c r="RFZ2404" s="14"/>
      <c r="RGA2404" s="14"/>
      <c r="RGB2404" s="14"/>
      <c r="RGC2404" s="14"/>
      <c r="RGD2404" s="14"/>
      <c r="RGE2404" s="14"/>
      <c r="RGF2404" s="14"/>
      <c r="RGG2404" s="14"/>
      <c r="RGH2404" s="14"/>
      <c r="RGI2404" s="14"/>
      <c r="RGJ2404" s="14"/>
      <c r="RGK2404" s="14"/>
      <c r="RGL2404" s="14"/>
      <c r="RGM2404" s="14"/>
      <c r="RGN2404" s="14"/>
      <c r="RGO2404" s="14"/>
      <c r="RGP2404" s="14"/>
      <c r="RGQ2404" s="14"/>
      <c r="RGR2404" s="14"/>
      <c r="RGS2404" s="14"/>
      <c r="RGT2404" s="14"/>
      <c r="RGU2404" s="14"/>
      <c r="RGV2404" s="14"/>
      <c r="RGW2404" s="14"/>
      <c r="RGX2404" s="14"/>
      <c r="RGY2404" s="14"/>
      <c r="RGZ2404" s="14"/>
      <c r="RHA2404" s="14"/>
      <c r="RHB2404" s="14"/>
      <c r="RHC2404" s="14"/>
      <c r="RHD2404" s="14"/>
      <c r="RHE2404" s="14"/>
      <c r="RHF2404" s="14"/>
      <c r="RHG2404" s="14"/>
      <c r="RHH2404" s="14"/>
      <c r="RHI2404" s="14"/>
      <c r="RHJ2404" s="14"/>
      <c r="RHK2404" s="14"/>
      <c r="RHL2404" s="14"/>
      <c r="RHM2404" s="14"/>
      <c r="RHN2404" s="14"/>
      <c r="RHO2404" s="14"/>
      <c r="RHP2404" s="14"/>
      <c r="RHQ2404" s="14"/>
      <c r="RHR2404" s="14"/>
      <c r="RHS2404" s="14"/>
      <c r="RHT2404" s="14"/>
      <c r="RHU2404" s="14"/>
      <c r="RHV2404" s="14"/>
      <c r="RHW2404" s="14"/>
      <c r="RHX2404" s="14"/>
      <c r="RHY2404" s="14"/>
      <c r="RHZ2404" s="14"/>
      <c r="RIA2404" s="14"/>
      <c r="RIB2404" s="14"/>
      <c r="RIC2404" s="14"/>
      <c r="RID2404" s="14"/>
      <c r="RIE2404" s="14"/>
      <c r="RIF2404" s="14"/>
      <c r="RIG2404" s="14"/>
      <c r="RIH2404" s="14"/>
      <c r="RII2404" s="14"/>
      <c r="RIJ2404" s="14"/>
      <c r="RIK2404" s="14"/>
      <c r="RIL2404" s="14"/>
      <c r="RIM2404" s="14"/>
      <c r="RIN2404" s="14"/>
      <c r="RIO2404" s="14"/>
      <c r="RIP2404" s="14"/>
      <c r="RIQ2404" s="14"/>
      <c r="RIR2404" s="14"/>
      <c r="RIS2404" s="14"/>
      <c r="RIT2404" s="14"/>
      <c r="RIU2404" s="14"/>
      <c r="RIV2404" s="14"/>
      <c r="RIW2404" s="14"/>
      <c r="RIX2404" s="14"/>
      <c r="RIY2404" s="14"/>
      <c r="RIZ2404" s="14"/>
      <c r="RJA2404" s="14"/>
      <c r="RJB2404" s="14"/>
      <c r="RJC2404" s="14"/>
      <c r="RJD2404" s="14"/>
      <c r="RJE2404" s="14"/>
      <c r="RJF2404" s="14"/>
      <c r="RJG2404" s="14"/>
      <c r="RJH2404" s="14"/>
      <c r="RJI2404" s="14"/>
      <c r="RJJ2404" s="14"/>
      <c r="RJK2404" s="14"/>
      <c r="RJL2404" s="14"/>
      <c r="RJM2404" s="14"/>
      <c r="RJN2404" s="14"/>
      <c r="RJO2404" s="14"/>
      <c r="RJP2404" s="14"/>
      <c r="RJQ2404" s="14"/>
      <c r="RJR2404" s="14"/>
      <c r="RJS2404" s="14"/>
      <c r="RJT2404" s="14"/>
      <c r="RJU2404" s="14"/>
      <c r="RJV2404" s="14"/>
      <c r="RJW2404" s="14"/>
      <c r="RJX2404" s="14"/>
      <c r="RJY2404" s="14"/>
      <c r="RJZ2404" s="14"/>
      <c r="RKA2404" s="14"/>
      <c r="RKB2404" s="14"/>
      <c r="RKC2404" s="14"/>
      <c r="RKD2404" s="14"/>
      <c r="RKE2404" s="14"/>
      <c r="RKF2404" s="14"/>
      <c r="RKG2404" s="14"/>
      <c r="RKH2404" s="14"/>
      <c r="RKI2404" s="14"/>
      <c r="RKJ2404" s="14"/>
      <c r="RKK2404" s="14"/>
      <c r="RKL2404" s="14"/>
      <c r="RKM2404" s="14"/>
      <c r="RKN2404" s="14"/>
      <c r="RKO2404" s="14"/>
      <c r="RKP2404" s="14"/>
      <c r="RKQ2404" s="14"/>
      <c r="RKR2404" s="14"/>
      <c r="RKS2404" s="14"/>
      <c r="RKT2404" s="14"/>
      <c r="RKU2404" s="14"/>
      <c r="RKV2404" s="14"/>
      <c r="RKW2404" s="14"/>
      <c r="RKX2404" s="14"/>
      <c r="RKY2404" s="14"/>
      <c r="RKZ2404" s="14"/>
      <c r="RLA2404" s="14"/>
      <c r="RLB2404" s="14"/>
      <c r="RLC2404" s="14"/>
      <c r="RLD2404" s="14"/>
      <c r="RLE2404" s="14"/>
      <c r="RLF2404" s="14"/>
      <c r="RLG2404" s="14"/>
      <c r="RLH2404" s="14"/>
      <c r="RLI2404" s="14"/>
      <c r="RLJ2404" s="14"/>
      <c r="RLK2404" s="14"/>
      <c r="RLL2404" s="14"/>
      <c r="RLM2404" s="14"/>
      <c r="RLN2404" s="14"/>
      <c r="RLO2404" s="14"/>
      <c r="RLP2404" s="14"/>
      <c r="RLQ2404" s="14"/>
      <c r="RLR2404" s="14"/>
      <c r="RLS2404" s="14"/>
      <c r="RLT2404" s="14"/>
      <c r="RLU2404" s="14"/>
      <c r="RLV2404" s="14"/>
      <c r="RLW2404" s="14"/>
      <c r="RLX2404" s="14"/>
      <c r="RLY2404" s="14"/>
      <c r="RLZ2404" s="14"/>
      <c r="RMA2404" s="14"/>
      <c r="RMB2404" s="14"/>
      <c r="RMC2404" s="14"/>
      <c r="RMD2404" s="14"/>
      <c r="RME2404" s="14"/>
      <c r="RMF2404" s="14"/>
      <c r="RMG2404" s="14"/>
      <c r="RMH2404" s="14"/>
      <c r="RMI2404" s="14"/>
      <c r="RMJ2404" s="14"/>
      <c r="RMK2404" s="14"/>
      <c r="RML2404" s="14"/>
      <c r="RMM2404" s="14"/>
      <c r="RMN2404" s="14"/>
      <c r="RMO2404" s="14"/>
      <c r="RMP2404" s="14"/>
      <c r="RMQ2404" s="14"/>
      <c r="RMR2404" s="14"/>
      <c r="RMS2404" s="14"/>
      <c r="RMT2404" s="14"/>
      <c r="RMU2404" s="14"/>
      <c r="RMV2404" s="14"/>
      <c r="RMW2404" s="14"/>
      <c r="RMX2404" s="14"/>
      <c r="RMY2404" s="14"/>
      <c r="RMZ2404" s="14"/>
      <c r="RNA2404" s="14"/>
      <c r="RNB2404" s="14"/>
      <c r="RNC2404" s="14"/>
      <c r="RND2404" s="14"/>
      <c r="RNE2404" s="14"/>
      <c r="RNF2404" s="14"/>
      <c r="RNG2404" s="14"/>
      <c r="RNH2404" s="14"/>
      <c r="RNI2404" s="14"/>
      <c r="RNJ2404" s="14"/>
      <c r="RNK2404" s="14"/>
      <c r="RNL2404" s="14"/>
      <c r="RNM2404" s="14"/>
      <c r="RNN2404" s="14"/>
      <c r="RNO2404" s="14"/>
      <c r="RNP2404" s="14"/>
      <c r="RNQ2404" s="14"/>
      <c r="RNR2404" s="14"/>
      <c r="RNS2404" s="14"/>
      <c r="RNT2404" s="14"/>
      <c r="RNU2404" s="14"/>
      <c r="RNV2404" s="14"/>
      <c r="RNW2404" s="14"/>
      <c r="RNX2404" s="14"/>
      <c r="RNY2404" s="14"/>
      <c r="RNZ2404" s="14"/>
      <c r="ROA2404" s="14"/>
      <c r="ROB2404" s="14"/>
      <c r="ROC2404" s="14"/>
      <c r="ROD2404" s="14"/>
      <c r="ROE2404" s="14"/>
      <c r="ROF2404" s="14"/>
      <c r="ROG2404" s="14"/>
      <c r="ROH2404" s="14"/>
      <c r="ROI2404" s="14"/>
      <c r="ROJ2404" s="14"/>
      <c r="ROK2404" s="14"/>
      <c r="ROL2404" s="14"/>
      <c r="ROM2404" s="14"/>
      <c r="RON2404" s="14"/>
      <c r="ROO2404" s="14"/>
      <c r="ROP2404" s="14"/>
      <c r="ROQ2404" s="14"/>
      <c r="ROR2404" s="14"/>
      <c r="ROS2404" s="14"/>
      <c r="ROT2404" s="14"/>
      <c r="ROU2404" s="14"/>
      <c r="ROV2404" s="14"/>
      <c r="ROW2404" s="14"/>
      <c r="ROX2404" s="14"/>
      <c r="ROY2404" s="14"/>
      <c r="ROZ2404" s="14"/>
      <c r="RPA2404" s="14"/>
      <c r="RPB2404" s="14"/>
      <c r="RPC2404" s="14"/>
      <c r="RPD2404" s="14"/>
      <c r="RPE2404" s="14"/>
      <c r="RPF2404" s="14"/>
      <c r="RPG2404" s="14"/>
      <c r="RPH2404" s="14"/>
      <c r="RPI2404" s="14"/>
      <c r="RPJ2404" s="14"/>
      <c r="RPK2404" s="14"/>
      <c r="RPL2404" s="14"/>
      <c r="RPM2404" s="14"/>
      <c r="RPN2404" s="14"/>
      <c r="RPO2404" s="14"/>
      <c r="RPP2404" s="14"/>
      <c r="RPQ2404" s="14"/>
      <c r="RPR2404" s="14"/>
      <c r="RPS2404" s="14"/>
      <c r="RPT2404" s="14"/>
      <c r="RPU2404" s="14"/>
      <c r="RPV2404" s="14"/>
      <c r="RPW2404" s="14"/>
      <c r="RPX2404" s="14"/>
      <c r="RPY2404" s="14"/>
      <c r="RPZ2404" s="14"/>
      <c r="RQA2404" s="14"/>
      <c r="RQB2404" s="14"/>
      <c r="RQC2404" s="14"/>
      <c r="RQD2404" s="14"/>
      <c r="RQE2404" s="14"/>
      <c r="RQF2404" s="14"/>
      <c r="RQG2404" s="14"/>
      <c r="RQH2404" s="14"/>
      <c r="RQI2404" s="14"/>
      <c r="RQJ2404" s="14"/>
      <c r="RQK2404" s="14"/>
      <c r="RQL2404" s="14"/>
      <c r="RQM2404" s="14"/>
      <c r="RQN2404" s="14"/>
      <c r="RQO2404" s="14"/>
      <c r="RQP2404" s="14"/>
      <c r="RQQ2404" s="14"/>
      <c r="RQR2404" s="14"/>
      <c r="RQS2404" s="14"/>
      <c r="RQT2404" s="14"/>
      <c r="RQU2404" s="14"/>
      <c r="RQV2404" s="14"/>
      <c r="RQW2404" s="14"/>
      <c r="RQX2404" s="14"/>
      <c r="RQY2404" s="14"/>
      <c r="RQZ2404" s="14"/>
      <c r="RRA2404" s="14"/>
      <c r="RRB2404" s="14"/>
      <c r="RRC2404" s="14"/>
      <c r="RRD2404" s="14"/>
      <c r="RRE2404" s="14"/>
      <c r="RRF2404" s="14"/>
      <c r="RRG2404" s="14"/>
      <c r="RRH2404" s="14"/>
      <c r="RRI2404" s="14"/>
      <c r="RRJ2404" s="14"/>
      <c r="RRK2404" s="14"/>
      <c r="RRL2404" s="14"/>
      <c r="RRM2404" s="14"/>
      <c r="RRN2404" s="14"/>
      <c r="RRO2404" s="14"/>
      <c r="RRP2404" s="14"/>
      <c r="RRQ2404" s="14"/>
      <c r="RRR2404" s="14"/>
      <c r="RRS2404" s="14"/>
      <c r="RRT2404" s="14"/>
      <c r="RRU2404" s="14"/>
      <c r="RRV2404" s="14"/>
      <c r="RRW2404" s="14"/>
      <c r="RRX2404" s="14"/>
      <c r="RRY2404" s="14"/>
      <c r="RRZ2404" s="14"/>
      <c r="RSA2404" s="14"/>
      <c r="RSB2404" s="14"/>
      <c r="RSC2404" s="14"/>
      <c r="RSD2404" s="14"/>
      <c r="RSE2404" s="14"/>
      <c r="RSF2404" s="14"/>
      <c r="RSG2404" s="14"/>
      <c r="RSH2404" s="14"/>
      <c r="RSI2404" s="14"/>
      <c r="RSJ2404" s="14"/>
      <c r="RSK2404" s="14"/>
      <c r="RSL2404" s="14"/>
      <c r="RSM2404" s="14"/>
      <c r="RSN2404" s="14"/>
      <c r="RSO2404" s="14"/>
      <c r="RSP2404" s="14"/>
      <c r="RSQ2404" s="14"/>
      <c r="RSR2404" s="14"/>
      <c r="RSS2404" s="14"/>
      <c r="RST2404" s="14"/>
      <c r="RSU2404" s="14"/>
      <c r="RSV2404" s="14"/>
      <c r="RSW2404" s="14"/>
      <c r="RSX2404" s="14"/>
      <c r="RSY2404" s="14"/>
      <c r="RSZ2404" s="14"/>
      <c r="RTA2404" s="14"/>
      <c r="RTB2404" s="14"/>
      <c r="RTC2404" s="14"/>
      <c r="RTD2404" s="14"/>
      <c r="RTE2404" s="14"/>
      <c r="RTF2404" s="14"/>
      <c r="RTG2404" s="14"/>
      <c r="RTH2404" s="14"/>
      <c r="RTI2404" s="14"/>
      <c r="RTJ2404" s="14"/>
      <c r="RTK2404" s="14"/>
      <c r="RTL2404" s="14"/>
      <c r="RTM2404" s="14"/>
      <c r="RTN2404" s="14"/>
      <c r="RTO2404" s="14"/>
      <c r="RTP2404" s="14"/>
      <c r="RTQ2404" s="14"/>
      <c r="RTR2404" s="14"/>
      <c r="RTS2404" s="14"/>
      <c r="RTT2404" s="14"/>
      <c r="RTU2404" s="14"/>
      <c r="RTV2404" s="14"/>
      <c r="RTW2404" s="14"/>
      <c r="RTX2404" s="14"/>
      <c r="RTY2404" s="14"/>
      <c r="RTZ2404" s="14"/>
      <c r="RUA2404" s="14"/>
      <c r="RUB2404" s="14"/>
      <c r="RUC2404" s="14"/>
      <c r="RUD2404" s="14"/>
      <c r="RUE2404" s="14"/>
      <c r="RUF2404" s="14"/>
      <c r="RUG2404" s="14"/>
      <c r="RUH2404" s="14"/>
      <c r="RUI2404" s="14"/>
      <c r="RUJ2404" s="14"/>
      <c r="RUK2404" s="14"/>
      <c r="RUL2404" s="14"/>
      <c r="RUM2404" s="14"/>
      <c r="RUN2404" s="14"/>
      <c r="RUO2404" s="14"/>
      <c r="RUP2404" s="14"/>
      <c r="RUQ2404" s="14"/>
      <c r="RUR2404" s="14"/>
      <c r="RUS2404" s="14"/>
      <c r="RUT2404" s="14"/>
      <c r="RUU2404" s="14"/>
      <c r="RUV2404" s="14"/>
      <c r="RUW2404" s="14"/>
      <c r="RUX2404" s="14"/>
      <c r="RUY2404" s="14"/>
      <c r="RUZ2404" s="14"/>
      <c r="RVA2404" s="14"/>
      <c r="RVB2404" s="14"/>
      <c r="RVC2404" s="14"/>
      <c r="RVD2404" s="14"/>
      <c r="RVE2404" s="14"/>
      <c r="RVF2404" s="14"/>
      <c r="RVG2404" s="14"/>
      <c r="RVH2404" s="14"/>
      <c r="RVI2404" s="14"/>
      <c r="RVJ2404" s="14"/>
      <c r="RVK2404" s="14"/>
      <c r="RVL2404" s="14"/>
      <c r="RVM2404" s="14"/>
      <c r="RVN2404" s="14"/>
      <c r="RVO2404" s="14"/>
      <c r="RVP2404" s="14"/>
      <c r="RVQ2404" s="14"/>
      <c r="RVR2404" s="14"/>
      <c r="RVS2404" s="14"/>
      <c r="RVT2404" s="14"/>
      <c r="RVU2404" s="14"/>
      <c r="RVV2404" s="14"/>
      <c r="RVW2404" s="14"/>
      <c r="RVX2404" s="14"/>
      <c r="RVY2404" s="14"/>
      <c r="RVZ2404" s="14"/>
      <c r="RWA2404" s="14"/>
      <c r="RWB2404" s="14"/>
      <c r="RWC2404" s="14"/>
      <c r="RWD2404" s="14"/>
      <c r="RWE2404" s="14"/>
      <c r="RWF2404" s="14"/>
      <c r="RWG2404" s="14"/>
      <c r="RWH2404" s="14"/>
      <c r="RWI2404" s="14"/>
      <c r="RWJ2404" s="14"/>
      <c r="RWK2404" s="14"/>
      <c r="RWL2404" s="14"/>
      <c r="RWM2404" s="14"/>
      <c r="RWN2404" s="14"/>
      <c r="RWO2404" s="14"/>
      <c r="RWP2404" s="14"/>
      <c r="RWQ2404" s="14"/>
      <c r="RWR2404" s="14"/>
      <c r="RWS2404" s="14"/>
      <c r="RWT2404" s="14"/>
      <c r="RWU2404" s="14"/>
      <c r="RWV2404" s="14"/>
      <c r="RWW2404" s="14"/>
      <c r="RWX2404" s="14"/>
      <c r="RWY2404" s="14"/>
      <c r="RWZ2404" s="14"/>
      <c r="RXA2404" s="14"/>
      <c r="RXB2404" s="14"/>
      <c r="RXC2404" s="14"/>
      <c r="RXD2404" s="14"/>
      <c r="RXE2404" s="14"/>
      <c r="RXF2404" s="14"/>
      <c r="RXG2404" s="14"/>
      <c r="RXH2404" s="14"/>
      <c r="RXI2404" s="14"/>
      <c r="RXJ2404" s="14"/>
      <c r="RXK2404" s="14"/>
      <c r="RXL2404" s="14"/>
      <c r="RXM2404" s="14"/>
      <c r="RXN2404" s="14"/>
      <c r="RXO2404" s="14"/>
      <c r="RXP2404" s="14"/>
      <c r="RXQ2404" s="14"/>
      <c r="RXR2404" s="14"/>
      <c r="RXS2404" s="14"/>
      <c r="RXT2404" s="14"/>
      <c r="RXU2404" s="14"/>
      <c r="RXV2404" s="14"/>
      <c r="RXW2404" s="14"/>
      <c r="RXX2404" s="14"/>
      <c r="RXY2404" s="14"/>
      <c r="RXZ2404" s="14"/>
      <c r="RYA2404" s="14"/>
      <c r="RYB2404" s="14"/>
      <c r="RYC2404" s="14"/>
      <c r="RYD2404" s="14"/>
      <c r="RYE2404" s="14"/>
      <c r="RYF2404" s="14"/>
      <c r="RYG2404" s="14"/>
      <c r="RYH2404" s="14"/>
      <c r="RYI2404" s="14"/>
      <c r="RYJ2404" s="14"/>
      <c r="RYK2404" s="14"/>
      <c r="RYL2404" s="14"/>
      <c r="RYM2404" s="14"/>
      <c r="RYN2404" s="14"/>
      <c r="RYO2404" s="14"/>
      <c r="RYP2404" s="14"/>
      <c r="RYQ2404" s="14"/>
      <c r="RYR2404" s="14"/>
      <c r="RYS2404" s="14"/>
      <c r="RYT2404" s="14"/>
      <c r="RYU2404" s="14"/>
      <c r="RYV2404" s="14"/>
      <c r="RYW2404" s="14"/>
      <c r="RYX2404" s="14"/>
      <c r="RYY2404" s="14"/>
      <c r="RYZ2404" s="14"/>
      <c r="RZA2404" s="14"/>
      <c r="RZB2404" s="14"/>
      <c r="RZC2404" s="14"/>
      <c r="RZD2404" s="14"/>
      <c r="RZE2404" s="14"/>
      <c r="RZF2404" s="14"/>
      <c r="RZG2404" s="14"/>
      <c r="RZH2404" s="14"/>
      <c r="RZI2404" s="14"/>
      <c r="RZJ2404" s="14"/>
      <c r="RZK2404" s="14"/>
      <c r="RZL2404" s="14"/>
      <c r="RZM2404" s="14"/>
      <c r="RZN2404" s="14"/>
      <c r="RZO2404" s="14"/>
      <c r="RZP2404" s="14"/>
      <c r="RZQ2404" s="14"/>
      <c r="RZR2404" s="14"/>
      <c r="RZS2404" s="14"/>
      <c r="RZT2404" s="14"/>
      <c r="RZU2404" s="14"/>
      <c r="RZV2404" s="14"/>
      <c r="RZW2404" s="14"/>
      <c r="RZX2404" s="14"/>
      <c r="RZY2404" s="14"/>
      <c r="RZZ2404" s="14"/>
      <c r="SAA2404" s="14"/>
      <c r="SAB2404" s="14"/>
      <c r="SAC2404" s="14"/>
      <c r="SAD2404" s="14"/>
      <c r="SAE2404" s="14"/>
      <c r="SAF2404" s="14"/>
      <c r="SAG2404" s="14"/>
      <c r="SAH2404" s="14"/>
      <c r="SAI2404" s="14"/>
      <c r="SAJ2404" s="14"/>
      <c r="SAK2404" s="14"/>
      <c r="SAL2404" s="14"/>
      <c r="SAM2404" s="14"/>
      <c r="SAN2404" s="14"/>
      <c r="SAO2404" s="14"/>
      <c r="SAP2404" s="14"/>
      <c r="SAQ2404" s="14"/>
      <c r="SAR2404" s="14"/>
      <c r="SAS2404" s="14"/>
      <c r="SAT2404" s="14"/>
      <c r="SAU2404" s="14"/>
      <c r="SAV2404" s="14"/>
      <c r="SAW2404" s="14"/>
      <c r="SAX2404" s="14"/>
      <c r="SAY2404" s="14"/>
      <c r="SAZ2404" s="14"/>
      <c r="SBA2404" s="14"/>
      <c r="SBB2404" s="14"/>
      <c r="SBC2404" s="14"/>
      <c r="SBD2404" s="14"/>
      <c r="SBE2404" s="14"/>
      <c r="SBF2404" s="14"/>
      <c r="SBG2404" s="14"/>
      <c r="SBH2404" s="14"/>
      <c r="SBI2404" s="14"/>
      <c r="SBJ2404" s="14"/>
      <c r="SBK2404" s="14"/>
      <c r="SBL2404" s="14"/>
      <c r="SBM2404" s="14"/>
      <c r="SBN2404" s="14"/>
      <c r="SBO2404" s="14"/>
      <c r="SBP2404" s="14"/>
      <c r="SBQ2404" s="14"/>
      <c r="SBR2404" s="14"/>
      <c r="SBS2404" s="14"/>
      <c r="SBT2404" s="14"/>
      <c r="SBU2404" s="14"/>
      <c r="SBV2404" s="14"/>
      <c r="SBW2404" s="14"/>
      <c r="SBX2404" s="14"/>
      <c r="SBY2404" s="14"/>
      <c r="SBZ2404" s="14"/>
      <c r="SCA2404" s="14"/>
      <c r="SCB2404" s="14"/>
      <c r="SCC2404" s="14"/>
      <c r="SCD2404" s="14"/>
      <c r="SCE2404" s="14"/>
      <c r="SCF2404" s="14"/>
      <c r="SCG2404" s="14"/>
      <c r="SCH2404" s="14"/>
      <c r="SCI2404" s="14"/>
      <c r="SCJ2404" s="14"/>
      <c r="SCK2404" s="14"/>
      <c r="SCL2404" s="14"/>
      <c r="SCM2404" s="14"/>
      <c r="SCN2404" s="14"/>
      <c r="SCO2404" s="14"/>
      <c r="SCP2404" s="14"/>
      <c r="SCQ2404" s="14"/>
      <c r="SCR2404" s="14"/>
      <c r="SCS2404" s="14"/>
      <c r="SCT2404" s="14"/>
      <c r="SCU2404" s="14"/>
      <c r="SCV2404" s="14"/>
      <c r="SCW2404" s="14"/>
      <c r="SCX2404" s="14"/>
      <c r="SCY2404" s="14"/>
      <c r="SCZ2404" s="14"/>
      <c r="SDA2404" s="14"/>
      <c r="SDB2404" s="14"/>
      <c r="SDC2404" s="14"/>
      <c r="SDD2404" s="14"/>
      <c r="SDE2404" s="14"/>
      <c r="SDF2404" s="14"/>
      <c r="SDG2404" s="14"/>
      <c r="SDH2404" s="14"/>
      <c r="SDI2404" s="14"/>
      <c r="SDJ2404" s="14"/>
      <c r="SDK2404" s="14"/>
      <c r="SDL2404" s="14"/>
      <c r="SDM2404" s="14"/>
      <c r="SDN2404" s="14"/>
      <c r="SDO2404" s="14"/>
      <c r="SDP2404" s="14"/>
      <c r="SDQ2404" s="14"/>
      <c r="SDR2404" s="14"/>
      <c r="SDS2404" s="14"/>
      <c r="SDT2404" s="14"/>
      <c r="SDU2404" s="14"/>
      <c r="SDV2404" s="14"/>
      <c r="SDW2404" s="14"/>
      <c r="SDX2404" s="14"/>
      <c r="SDY2404" s="14"/>
      <c r="SDZ2404" s="14"/>
      <c r="SEA2404" s="14"/>
      <c r="SEB2404" s="14"/>
      <c r="SEC2404" s="14"/>
      <c r="SED2404" s="14"/>
      <c r="SEE2404" s="14"/>
      <c r="SEF2404" s="14"/>
      <c r="SEG2404" s="14"/>
      <c r="SEH2404" s="14"/>
      <c r="SEI2404" s="14"/>
      <c r="SEJ2404" s="14"/>
      <c r="SEK2404" s="14"/>
      <c r="SEL2404" s="14"/>
      <c r="SEM2404" s="14"/>
      <c r="SEN2404" s="14"/>
      <c r="SEO2404" s="14"/>
      <c r="SEP2404" s="14"/>
      <c r="SEQ2404" s="14"/>
      <c r="SER2404" s="14"/>
      <c r="SES2404" s="14"/>
      <c r="SET2404" s="14"/>
      <c r="SEU2404" s="14"/>
      <c r="SEV2404" s="14"/>
      <c r="SEW2404" s="14"/>
      <c r="SEX2404" s="14"/>
      <c r="SEY2404" s="14"/>
      <c r="SEZ2404" s="14"/>
      <c r="SFA2404" s="14"/>
      <c r="SFB2404" s="14"/>
      <c r="SFC2404" s="14"/>
      <c r="SFD2404" s="14"/>
      <c r="SFE2404" s="14"/>
      <c r="SFF2404" s="14"/>
      <c r="SFG2404" s="14"/>
      <c r="SFH2404" s="14"/>
      <c r="SFI2404" s="14"/>
      <c r="SFJ2404" s="14"/>
      <c r="SFK2404" s="14"/>
      <c r="SFL2404" s="14"/>
      <c r="SFM2404" s="14"/>
      <c r="SFN2404" s="14"/>
      <c r="SFO2404" s="14"/>
      <c r="SFP2404" s="14"/>
      <c r="SFQ2404" s="14"/>
      <c r="SFR2404" s="14"/>
      <c r="SFS2404" s="14"/>
      <c r="SFT2404" s="14"/>
      <c r="SFU2404" s="14"/>
      <c r="SFV2404" s="14"/>
      <c r="SFW2404" s="14"/>
      <c r="SFX2404" s="14"/>
      <c r="SFY2404" s="14"/>
      <c r="SFZ2404" s="14"/>
      <c r="SGA2404" s="14"/>
      <c r="SGB2404" s="14"/>
      <c r="SGC2404" s="14"/>
      <c r="SGD2404" s="14"/>
      <c r="SGE2404" s="14"/>
      <c r="SGF2404" s="14"/>
      <c r="SGG2404" s="14"/>
      <c r="SGH2404" s="14"/>
      <c r="SGI2404" s="14"/>
      <c r="SGJ2404" s="14"/>
      <c r="SGK2404" s="14"/>
      <c r="SGL2404" s="14"/>
      <c r="SGM2404" s="14"/>
      <c r="SGN2404" s="14"/>
      <c r="SGO2404" s="14"/>
      <c r="SGP2404" s="14"/>
      <c r="SGQ2404" s="14"/>
      <c r="SGR2404" s="14"/>
      <c r="SGS2404" s="14"/>
      <c r="SGT2404" s="14"/>
      <c r="SGU2404" s="14"/>
      <c r="SGV2404" s="14"/>
      <c r="SGW2404" s="14"/>
      <c r="SGX2404" s="14"/>
      <c r="SGY2404" s="14"/>
      <c r="SGZ2404" s="14"/>
      <c r="SHA2404" s="14"/>
      <c r="SHB2404" s="14"/>
      <c r="SHC2404" s="14"/>
      <c r="SHD2404" s="14"/>
      <c r="SHE2404" s="14"/>
      <c r="SHF2404" s="14"/>
      <c r="SHG2404" s="14"/>
      <c r="SHH2404" s="14"/>
      <c r="SHI2404" s="14"/>
      <c r="SHJ2404" s="14"/>
      <c r="SHK2404" s="14"/>
      <c r="SHL2404" s="14"/>
      <c r="SHM2404" s="14"/>
      <c r="SHN2404" s="14"/>
      <c r="SHO2404" s="14"/>
      <c r="SHP2404" s="14"/>
      <c r="SHQ2404" s="14"/>
      <c r="SHR2404" s="14"/>
      <c r="SHS2404" s="14"/>
      <c r="SHT2404" s="14"/>
      <c r="SHU2404" s="14"/>
      <c r="SHV2404" s="14"/>
      <c r="SHW2404" s="14"/>
      <c r="SHX2404" s="14"/>
      <c r="SHY2404" s="14"/>
      <c r="SHZ2404" s="14"/>
      <c r="SIA2404" s="14"/>
      <c r="SIB2404" s="14"/>
      <c r="SIC2404" s="14"/>
      <c r="SID2404" s="14"/>
      <c r="SIE2404" s="14"/>
      <c r="SIF2404" s="14"/>
      <c r="SIG2404" s="14"/>
      <c r="SIH2404" s="14"/>
      <c r="SII2404" s="14"/>
      <c r="SIJ2404" s="14"/>
      <c r="SIK2404" s="14"/>
      <c r="SIL2404" s="14"/>
      <c r="SIM2404" s="14"/>
      <c r="SIN2404" s="14"/>
      <c r="SIO2404" s="14"/>
      <c r="SIP2404" s="14"/>
      <c r="SIQ2404" s="14"/>
      <c r="SIR2404" s="14"/>
      <c r="SIS2404" s="14"/>
      <c r="SIT2404" s="14"/>
      <c r="SIU2404" s="14"/>
      <c r="SIV2404" s="14"/>
      <c r="SIW2404" s="14"/>
      <c r="SIX2404" s="14"/>
      <c r="SIY2404" s="14"/>
      <c r="SIZ2404" s="14"/>
      <c r="SJA2404" s="14"/>
      <c r="SJB2404" s="14"/>
      <c r="SJC2404" s="14"/>
      <c r="SJD2404" s="14"/>
      <c r="SJE2404" s="14"/>
      <c r="SJF2404" s="14"/>
      <c r="SJG2404" s="14"/>
      <c r="SJH2404" s="14"/>
      <c r="SJI2404" s="14"/>
      <c r="SJJ2404" s="14"/>
      <c r="SJK2404" s="14"/>
      <c r="SJL2404" s="14"/>
      <c r="SJM2404" s="14"/>
      <c r="SJN2404" s="14"/>
      <c r="SJO2404" s="14"/>
      <c r="SJP2404" s="14"/>
      <c r="SJQ2404" s="14"/>
      <c r="SJR2404" s="14"/>
      <c r="SJS2404" s="14"/>
      <c r="SJT2404" s="14"/>
      <c r="SJU2404" s="14"/>
      <c r="SJV2404" s="14"/>
      <c r="SJW2404" s="14"/>
      <c r="SJX2404" s="14"/>
      <c r="SJY2404" s="14"/>
      <c r="SJZ2404" s="14"/>
      <c r="SKA2404" s="14"/>
      <c r="SKB2404" s="14"/>
      <c r="SKC2404" s="14"/>
      <c r="SKD2404" s="14"/>
      <c r="SKE2404" s="14"/>
      <c r="SKF2404" s="14"/>
      <c r="SKG2404" s="14"/>
      <c r="SKH2404" s="14"/>
      <c r="SKI2404" s="14"/>
      <c r="SKJ2404" s="14"/>
      <c r="SKK2404" s="14"/>
      <c r="SKL2404" s="14"/>
      <c r="SKM2404" s="14"/>
      <c r="SKN2404" s="14"/>
      <c r="SKO2404" s="14"/>
      <c r="SKP2404" s="14"/>
      <c r="SKQ2404" s="14"/>
      <c r="SKR2404" s="14"/>
      <c r="SKS2404" s="14"/>
      <c r="SKT2404" s="14"/>
      <c r="SKU2404" s="14"/>
      <c r="SKV2404" s="14"/>
      <c r="SKW2404" s="14"/>
      <c r="SKX2404" s="14"/>
      <c r="SKY2404" s="14"/>
      <c r="SKZ2404" s="14"/>
      <c r="SLA2404" s="14"/>
      <c r="SLB2404" s="14"/>
      <c r="SLC2404" s="14"/>
      <c r="SLD2404" s="14"/>
      <c r="SLE2404" s="14"/>
      <c r="SLF2404" s="14"/>
      <c r="SLG2404" s="14"/>
      <c r="SLH2404" s="14"/>
      <c r="SLI2404" s="14"/>
      <c r="SLJ2404" s="14"/>
      <c r="SLK2404" s="14"/>
      <c r="SLL2404" s="14"/>
      <c r="SLM2404" s="14"/>
      <c r="SLN2404" s="14"/>
      <c r="SLO2404" s="14"/>
      <c r="SLP2404" s="14"/>
      <c r="SLQ2404" s="14"/>
      <c r="SLR2404" s="14"/>
      <c r="SLS2404" s="14"/>
      <c r="SLT2404" s="14"/>
      <c r="SLU2404" s="14"/>
      <c r="SLV2404" s="14"/>
      <c r="SLW2404" s="14"/>
      <c r="SLX2404" s="14"/>
      <c r="SLY2404" s="14"/>
      <c r="SLZ2404" s="14"/>
      <c r="SMA2404" s="14"/>
      <c r="SMB2404" s="14"/>
      <c r="SMC2404" s="14"/>
      <c r="SMD2404" s="14"/>
      <c r="SME2404" s="14"/>
      <c r="SMF2404" s="14"/>
      <c r="SMG2404" s="14"/>
      <c r="SMH2404" s="14"/>
      <c r="SMI2404" s="14"/>
      <c r="SMJ2404" s="14"/>
      <c r="SMK2404" s="14"/>
      <c r="SML2404" s="14"/>
      <c r="SMM2404" s="14"/>
      <c r="SMN2404" s="14"/>
      <c r="SMO2404" s="14"/>
      <c r="SMP2404" s="14"/>
      <c r="SMQ2404" s="14"/>
      <c r="SMR2404" s="14"/>
      <c r="SMS2404" s="14"/>
      <c r="SMT2404" s="14"/>
      <c r="SMU2404" s="14"/>
      <c r="SMV2404" s="14"/>
      <c r="SMW2404" s="14"/>
      <c r="SMX2404" s="14"/>
      <c r="SMY2404" s="14"/>
      <c r="SMZ2404" s="14"/>
      <c r="SNA2404" s="14"/>
      <c r="SNB2404" s="14"/>
      <c r="SNC2404" s="14"/>
      <c r="SND2404" s="14"/>
      <c r="SNE2404" s="14"/>
      <c r="SNF2404" s="14"/>
      <c r="SNG2404" s="14"/>
      <c r="SNH2404" s="14"/>
      <c r="SNI2404" s="14"/>
      <c r="SNJ2404" s="14"/>
      <c r="SNK2404" s="14"/>
      <c r="SNL2404" s="14"/>
      <c r="SNM2404" s="14"/>
      <c r="SNN2404" s="14"/>
      <c r="SNO2404" s="14"/>
      <c r="SNP2404" s="14"/>
      <c r="SNQ2404" s="14"/>
      <c r="SNR2404" s="14"/>
      <c r="SNS2404" s="14"/>
      <c r="SNT2404" s="14"/>
      <c r="SNU2404" s="14"/>
      <c r="SNV2404" s="14"/>
      <c r="SNW2404" s="14"/>
      <c r="SNX2404" s="14"/>
      <c r="SNY2404" s="14"/>
      <c r="SNZ2404" s="14"/>
      <c r="SOA2404" s="14"/>
      <c r="SOB2404" s="14"/>
      <c r="SOC2404" s="14"/>
      <c r="SOD2404" s="14"/>
      <c r="SOE2404" s="14"/>
      <c r="SOF2404" s="14"/>
      <c r="SOG2404" s="14"/>
      <c r="SOH2404" s="14"/>
      <c r="SOI2404" s="14"/>
      <c r="SOJ2404" s="14"/>
      <c r="SOK2404" s="14"/>
      <c r="SOL2404" s="14"/>
      <c r="SOM2404" s="14"/>
      <c r="SON2404" s="14"/>
      <c r="SOO2404" s="14"/>
      <c r="SOP2404" s="14"/>
      <c r="SOQ2404" s="14"/>
      <c r="SOR2404" s="14"/>
      <c r="SOS2404" s="14"/>
      <c r="SOT2404" s="14"/>
      <c r="SOU2404" s="14"/>
      <c r="SOV2404" s="14"/>
      <c r="SOW2404" s="14"/>
      <c r="SOX2404" s="14"/>
      <c r="SOY2404" s="14"/>
      <c r="SOZ2404" s="14"/>
      <c r="SPA2404" s="14"/>
      <c r="SPB2404" s="14"/>
      <c r="SPC2404" s="14"/>
      <c r="SPD2404" s="14"/>
      <c r="SPE2404" s="14"/>
      <c r="SPF2404" s="14"/>
      <c r="SPG2404" s="14"/>
      <c r="SPH2404" s="14"/>
      <c r="SPI2404" s="14"/>
      <c r="SPJ2404" s="14"/>
      <c r="SPK2404" s="14"/>
      <c r="SPL2404" s="14"/>
      <c r="SPM2404" s="14"/>
      <c r="SPN2404" s="14"/>
      <c r="SPO2404" s="14"/>
      <c r="SPP2404" s="14"/>
      <c r="SPQ2404" s="14"/>
      <c r="SPR2404" s="14"/>
      <c r="SPS2404" s="14"/>
      <c r="SPT2404" s="14"/>
      <c r="SPU2404" s="14"/>
      <c r="SPV2404" s="14"/>
      <c r="SPW2404" s="14"/>
      <c r="SPX2404" s="14"/>
      <c r="SPY2404" s="14"/>
      <c r="SPZ2404" s="14"/>
      <c r="SQA2404" s="14"/>
      <c r="SQB2404" s="14"/>
      <c r="SQC2404" s="14"/>
      <c r="SQD2404" s="14"/>
      <c r="SQE2404" s="14"/>
      <c r="SQF2404" s="14"/>
      <c r="SQG2404" s="14"/>
      <c r="SQH2404" s="14"/>
      <c r="SQI2404" s="14"/>
      <c r="SQJ2404" s="14"/>
      <c r="SQK2404" s="14"/>
      <c r="SQL2404" s="14"/>
      <c r="SQM2404" s="14"/>
      <c r="SQN2404" s="14"/>
      <c r="SQO2404" s="14"/>
      <c r="SQP2404" s="14"/>
      <c r="SQQ2404" s="14"/>
      <c r="SQR2404" s="14"/>
      <c r="SQS2404" s="14"/>
      <c r="SQT2404" s="14"/>
      <c r="SQU2404" s="14"/>
      <c r="SQV2404" s="14"/>
      <c r="SQW2404" s="14"/>
      <c r="SQX2404" s="14"/>
      <c r="SQY2404" s="14"/>
      <c r="SQZ2404" s="14"/>
      <c r="SRA2404" s="14"/>
      <c r="SRB2404" s="14"/>
      <c r="SRC2404" s="14"/>
      <c r="SRD2404" s="14"/>
      <c r="SRE2404" s="14"/>
      <c r="SRF2404" s="14"/>
      <c r="SRG2404" s="14"/>
      <c r="SRH2404" s="14"/>
      <c r="SRI2404" s="14"/>
      <c r="SRJ2404" s="14"/>
      <c r="SRK2404" s="14"/>
      <c r="SRL2404" s="14"/>
      <c r="SRM2404" s="14"/>
      <c r="SRN2404" s="14"/>
      <c r="SRO2404" s="14"/>
      <c r="SRP2404" s="14"/>
      <c r="SRQ2404" s="14"/>
      <c r="SRR2404" s="14"/>
      <c r="SRS2404" s="14"/>
      <c r="SRT2404" s="14"/>
      <c r="SRU2404" s="14"/>
      <c r="SRV2404" s="14"/>
      <c r="SRW2404" s="14"/>
      <c r="SRX2404" s="14"/>
      <c r="SRY2404" s="14"/>
      <c r="SRZ2404" s="14"/>
      <c r="SSA2404" s="14"/>
      <c r="SSB2404" s="14"/>
      <c r="SSC2404" s="14"/>
      <c r="SSD2404" s="14"/>
      <c r="SSE2404" s="14"/>
      <c r="SSF2404" s="14"/>
      <c r="SSG2404" s="14"/>
      <c r="SSH2404" s="14"/>
      <c r="SSI2404" s="14"/>
      <c r="SSJ2404" s="14"/>
      <c r="SSK2404" s="14"/>
      <c r="SSL2404" s="14"/>
      <c r="SSM2404" s="14"/>
      <c r="SSN2404" s="14"/>
      <c r="SSO2404" s="14"/>
      <c r="SSP2404" s="14"/>
      <c r="SSQ2404" s="14"/>
      <c r="SSR2404" s="14"/>
      <c r="SSS2404" s="14"/>
      <c r="SST2404" s="14"/>
      <c r="SSU2404" s="14"/>
      <c r="SSV2404" s="14"/>
      <c r="SSW2404" s="14"/>
      <c r="SSX2404" s="14"/>
      <c r="SSY2404" s="14"/>
      <c r="SSZ2404" s="14"/>
      <c r="STA2404" s="14"/>
      <c r="STB2404" s="14"/>
      <c r="STC2404" s="14"/>
      <c r="STD2404" s="14"/>
      <c r="STE2404" s="14"/>
      <c r="STF2404" s="14"/>
      <c r="STG2404" s="14"/>
      <c r="STH2404" s="14"/>
      <c r="STI2404" s="14"/>
      <c r="STJ2404" s="14"/>
      <c r="STK2404" s="14"/>
      <c r="STL2404" s="14"/>
      <c r="STM2404" s="14"/>
      <c r="STN2404" s="14"/>
      <c r="STO2404" s="14"/>
      <c r="STP2404" s="14"/>
      <c r="STQ2404" s="14"/>
      <c r="STR2404" s="14"/>
      <c r="STS2404" s="14"/>
      <c r="STT2404" s="14"/>
      <c r="STU2404" s="14"/>
      <c r="STV2404" s="14"/>
      <c r="STW2404" s="14"/>
      <c r="STX2404" s="14"/>
      <c r="STY2404" s="14"/>
      <c r="STZ2404" s="14"/>
      <c r="SUA2404" s="14"/>
      <c r="SUB2404" s="14"/>
      <c r="SUC2404" s="14"/>
      <c r="SUD2404" s="14"/>
      <c r="SUE2404" s="14"/>
      <c r="SUF2404" s="14"/>
      <c r="SUG2404" s="14"/>
      <c r="SUH2404" s="14"/>
      <c r="SUI2404" s="14"/>
      <c r="SUJ2404" s="14"/>
      <c r="SUK2404" s="14"/>
      <c r="SUL2404" s="14"/>
      <c r="SUM2404" s="14"/>
      <c r="SUN2404" s="14"/>
      <c r="SUO2404" s="14"/>
      <c r="SUP2404" s="14"/>
      <c r="SUQ2404" s="14"/>
      <c r="SUR2404" s="14"/>
      <c r="SUS2404" s="14"/>
      <c r="SUT2404" s="14"/>
      <c r="SUU2404" s="14"/>
      <c r="SUV2404" s="14"/>
      <c r="SUW2404" s="14"/>
      <c r="SUX2404" s="14"/>
      <c r="SUY2404" s="14"/>
      <c r="SUZ2404" s="14"/>
      <c r="SVA2404" s="14"/>
      <c r="SVB2404" s="14"/>
      <c r="SVC2404" s="14"/>
      <c r="SVD2404" s="14"/>
      <c r="SVE2404" s="14"/>
      <c r="SVF2404" s="14"/>
      <c r="SVG2404" s="14"/>
      <c r="SVH2404" s="14"/>
      <c r="SVI2404" s="14"/>
      <c r="SVJ2404" s="14"/>
      <c r="SVK2404" s="14"/>
      <c r="SVL2404" s="14"/>
      <c r="SVM2404" s="14"/>
      <c r="SVN2404" s="14"/>
      <c r="SVO2404" s="14"/>
      <c r="SVP2404" s="14"/>
      <c r="SVQ2404" s="14"/>
      <c r="SVR2404" s="14"/>
      <c r="SVS2404" s="14"/>
      <c r="SVT2404" s="14"/>
      <c r="SVU2404" s="14"/>
      <c r="SVV2404" s="14"/>
      <c r="SVW2404" s="14"/>
      <c r="SVX2404" s="14"/>
      <c r="SVY2404" s="14"/>
      <c r="SVZ2404" s="14"/>
      <c r="SWA2404" s="14"/>
      <c r="SWB2404" s="14"/>
      <c r="SWC2404" s="14"/>
      <c r="SWD2404" s="14"/>
      <c r="SWE2404" s="14"/>
      <c r="SWF2404" s="14"/>
      <c r="SWG2404" s="14"/>
      <c r="SWH2404" s="14"/>
      <c r="SWI2404" s="14"/>
      <c r="SWJ2404" s="14"/>
      <c r="SWK2404" s="14"/>
      <c r="SWL2404" s="14"/>
      <c r="SWM2404" s="14"/>
      <c r="SWN2404" s="14"/>
      <c r="SWO2404" s="14"/>
      <c r="SWP2404" s="14"/>
      <c r="SWQ2404" s="14"/>
      <c r="SWR2404" s="14"/>
      <c r="SWS2404" s="14"/>
      <c r="SWT2404" s="14"/>
      <c r="SWU2404" s="14"/>
      <c r="SWV2404" s="14"/>
      <c r="SWW2404" s="14"/>
      <c r="SWX2404" s="14"/>
      <c r="SWY2404" s="14"/>
      <c r="SWZ2404" s="14"/>
      <c r="SXA2404" s="14"/>
      <c r="SXB2404" s="14"/>
      <c r="SXC2404" s="14"/>
      <c r="SXD2404" s="14"/>
      <c r="SXE2404" s="14"/>
      <c r="SXF2404" s="14"/>
      <c r="SXG2404" s="14"/>
      <c r="SXH2404" s="14"/>
      <c r="SXI2404" s="14"/>
      <c r="SXJ2404" s="14"/>
      <c r="SXK2404" s="14"/>
      <c r="SXL2404" s="14"/>
      <c r="SXM2404" s="14"/>
      <c r="SXN2404" s="14"/>
      <c r="SXO2404" s="14"/>
      <c r="SXP2404" s="14"/>
      <c r="SXQ2404" s="14"/>
      <c r="SXR2404" s="14"/>
      <c r="SXS2404" s="14"/>
      <c r="SXT2404" s="14"/>
      <c r="SXU2404" s="14"/>
      <c r="SXV2404" s="14"/>
      <c r="SXW2404" s="14"/>
      <c r="SXX2404" s="14"/>
      <c r="SXY2404" s="14"/>
      <c r="SXZ2404" s="14"/>
      <c r="SYA2404" s="14"/>
      <c r="SYB2404" s="14"/>
      <c r="SYC2404" s="14"/>
      <c r="SYD2404" s="14"/>
      <c r="SYE2404" s="14"/>
      <c r="SYF2404" s="14"/>
      <c r="SYG2404" s="14"/>
      <c r="SYH2404" s="14"/>
      <c r="SYI2404" s="14"/>
      <c r="SYJ2404" s="14"/>
      <c r="SYK2404" s="14"/>
      <c r="SYL2404" s="14"/>
      <c r="SYM2404" s="14"/>
      <c r="SYN2404" s="14"/>
      <c r="SYO2404" s="14"/>
      <c r="SYP2404" s="14"/>
      <c r="SYQ2404" s="14"/>
      <c r="SYR2404" s="14"/>
      <c r="SYS2404" s="14"/>
      <c r="SYT2404" s="14"/>
      <c r="SYU2404" s="14"/>
      <c r="SYV2404" s="14"/>
      <c r="SYW2404" s="14"/>
      <c r="SYX2404" s="14"/>
      <c r="SYY2404" s="14"/>
      <c r="SYZ2404" s="14"/>
      <c r="SZA2404" s="14"/>
      <c r="SZB2404" s="14"/>
      <c r="SZC2404" s="14"/>
      <c r="SZD2404" s="14"/>
      <c r="SZE2404" s="14"/>
      <c r="SZF2404" s="14"/>
      <c r="SZG2404" s="14"/>
      <c r="SZH2404" s="14"/>
      <c r="SZI2404" s="14"/>
      <c r="SZJ2404" s="14"/>
      <c r="SZK2404" s="14"/>
      <c r="SZL2404" s="14"/>
      <c r="SZM2404" s="14"/>
      <c r="SZN2404" s="14"/>
      <c r="SZO2404" s="14"/>
      <c r="SZP2404" s="14"/>
      <c r="SZQ2404" s="14"/>
      <c r="SZR2404" s="14"/>
      <c r="SZS2404" s="14"/>
      <c r="SZT2404" s="14"/>
      <c r="SZU2404" s="14"/>
      <c r="SZV2404" s="14"/>
      <c r="SZW2404" s="14"/>
      <c r="SZX2404" s="14"/>
      <c r="SZY2404" s="14"/>
      <c r="SZZ2404" s="14"/>
      <c r="TAA2404" s="14"/>
      <c r="TAB2404" s="14"/>
      <c r="TAC2404" s="14"/>
      <c r="TAD2404" s="14"/>
      <c r="TAE2404" s="14"/>
      <c r="TAF2404" s="14"/>
      <c r="TAG2404" s="14"/>
      <c r="TAH2404" s="14"/>
      <c r="TAI2404" s="14"/>
      <c r="TAJ2404" s="14"/>
      <c r="TAK2404" s="14"/>
      <c r="TAL2404" s="14"/>
      <c r="TAM2404" s="14"/>
      <c r="TAN2404" s="14"/>
      <c r="TAO2404" s="14"/>
      <c r="TAP2404" s="14"/>
      <c r="TAQ2404" s="14"/>
      <c r="TAR2404" s="14"/>
      <c r="TAS2404" s="14"/>
      <c r="TAT2404" s="14"/>
      <c r="TAU2404" s="14"/>
      <c r="TAV2404" s="14"/>
      <c r="TAW2404" s="14"/>
      <c r="TAX2404" s="14"/>
      <c r="TAY2404" s="14"/>
      <c r="TAZ2404" s="14"/>
      <c r="TBA2404" s="14"/>
      <c r="TBB2404" s="14"/>
      <c r="TBC2404" s="14"/>
      <c r="TBD2404" s="14"/>
      <c r="TBE2404" s="14"/>
      <c r="TBF2404" s="14"/>
      <c r="TBG2404" s="14"/>
      <c r="TBH2404" s="14"/>
      <c r="TBI2404" s="14"/>
      <c r="TBJ2404" s="14"/>
      <c r="TBK2404" s="14"/>
      <c r="TBL2404" s="14"/>
      <c r="TBM2404" s="14"/>
      <c r="TBN2404" s="14"/>
      <c r="TBO2404" s="14"/>
      <c r="TBP2404" s="14"/>
      <c r="TBQ2404" s="14"/>
      <c r="TBR2404" s="14"/>
      <c r="TBS2404" s="14"/>
      <c r="TBT2404" s="14"/>
      <c r="TBU2404" s="14"/>
      <c r="TBV2404" s="14"/>
      <c r="TBW2404" s="14"/>
      <c r="TBX2404" s="14"/>
      <c r="TBY2404" s="14"/>
      <c r="TBZ2404" s="14"/>
      <c r="TCA2404" s="14"/>
      <c r="TCB2404" s="14"/>
      <c r="TCC2404" s="14"/>
      <c r="TCD2404" s="14"/>
      <c r="TCE2404" s="14"/>
      <c r="TCF2404" s="14"/>
      <c r="TCG2404" s="14"/>
      <c r="TCH2404" s="14"/>
      <c r="TCI2404" s="14"/>
      <c r="TCJ2404" s="14"/>
      <c r="TCK2404" s="14"/>
      <c r="TCL2404" s="14"/>
      <c r="TCM2404" s="14"/>
      <c r="TCN2404" s="14"/>
      <c r="TCO2404" s="14"/>
      <c r="TCP2404" s="14"/>
      <c r="TCQ2404" s="14"/>
      <c r="TCR2404" s="14"/>
      <c r="TCS2404" s="14"/>
      <c r="TCT2404" s="14"/>
      <c r="TCU2404" s="14"/>
      <c r="TCV2404" s="14"/>
      <c r="TCW2404" s="14"/>
      <c r="TCX2404" s="14"/>
      <c r="TCY2404" s="14"/>
      <c r="TCZ2404" s="14"/>
      <c r="TDA2404" s="14"/>
      <c r="TDB2404" s="14"/>
      <c r="TDC2404" s="14"/>
      <c r="TDD2404" s="14"/>
      <c r="TDE2404" s="14"/>
      <c r="TDF2404" s="14"/>
      <c r="TDG2404" s="14"/>
      <c r="TDH2404" s="14"/>
      <c r="TDI2404" s="14"/>
      <c r="TDJ2404" s="14"/>
      <c r="TDK2404" s="14"/>
      <c r="TDL2404" s="14"/>
      <c r="TDM2404" s="14"/>
      <c r="TDN2404" s="14"/>
      <c r="TDO2404" s="14"/>
      <c r="TDP2404" s="14"/>
      <c r="TDQ2404" s="14"/>
      <c r="TDR2404" s="14"/>
      <c r="TDS2404" s="14"/>
      <c r="TDT2404" s="14"/>
      <c r="TDU2404" s="14"/>
      <c r="TDV2404" s="14"/>
      <c r="TDW2404" s="14"/>
      <c r="TDX2404" s="14"/>
      <c r="TDY2404" s="14"/>
      <c r="TDZ2404" s="14"/>
      <c r="TEA2404" s="14"/>
      <c r="TEB2404" s="14"/>
      <c r="TEC2404" s="14"/>
      <c r="TED2404" s="14"/>
      <c r="TEE2404" s="14"/>
      <c r="TEF2404" s="14"/>
      <c r="TEG2404" s="14"/>
      <c r="TEH2404" s="14"/>
      <c r="TEI2404" s="14"/>
      <c r="TEJ2404" s="14"/>
      <c r="TEK2404" s="14"/>
      <c r="TEL2404" s="14"/>
      <c r="TEM2404" s="14"/>
      <c r="TEN2404" s="14"/>
      <c r="TEO2404" s="14"/>
      <c r="TEP2404" s="14"/>
      <c r="TEQ2404" s="14"/>
      <c r="TER2404" s="14"/>
      <c r="TES2404" s="14"/>
      <c r="TET2404" s="14"/>
      <c r="TEU2404" s="14"/>
      <c r="TEV2404" s="14"/>
      <c r="TEW2404" s="14"/>
      <c r="TEX2404" s="14"/>
      <c r="TEY2404" s="14"/>
      <c r="TEZ2404" s="14"/>
      <c r="TFA2404" s="14"/>
      <c r="TFB2404" s="14"/>
      <c r="TFC2404" s="14"/>
      <c r="TFD2404" s="14"/>
      <c r="TFE2404" s="14"/>
      <c r="TFF2404" s="14"/>
      <c r="TFG2404" s="14"/>
      <c r="TFH2404" s="14"/>
      <c r="TFI2404" s="14"/>
      <c r="TFJ2404" s="14"/>
      <c r="TFK2404" s="14"/>
      <c r="TFL2404" s="14"/>
      <c r="TFM2404" s="14"/>
      <c r="TFN2404" s="14"/>
      <c r="TFO2404" s="14"/>
      <c r="TFP2404" s="14"/>
      <c r="TFQ2404" s="14"/>
      <c r="TFR2404" s="14"/>
      <c r="TFS2404" s="14"/>
      <c r="TFT2404" s="14"/>
      <c r="TFU2404" s="14"/>
      <c r="TFV2404" s="14"/>
      <c r="TFW2404" s="14"/>
      <c r="TFX2404" s="14"/>
      <c r="TFY2404" s="14"/>
      <c r="TFZ2404" s="14"/>
      <c r="TGA2404" s="14"/>
      <c r="TGB2404" s="14"/>
      <c r="TGC2404" s="14"/>
      <c r="TGD2404" s="14"/>
      <c r="TGE2404" s="14"/>
      <c r="TGF2404" s="14"/>
      <c r="TGG2404" s="14"/>
      <c r="TGH2404" s="14"/>
      <c r="TGI2404" s="14"/>
      <c r="TGJ2404" s="14"/>
      <c r="TGK2404" s="14"/>
      <c r="TGL2404" s="14"/>
      <c r="TGM2404" s="14"/>
      <c r="TGN2404" s="14"/>
      <c r="TGO2404" s="14"/>
      <c r="TGP2404" s="14"/>
      <c r="TGQ2404" s="14"/>
      <c r="TGR2404" s="14"/>
      <c r="TGS2404" s="14"/>
      <c r="TGT2404" s="14"/>
      <c r="TGU2404" s="14"/>
      <c r="TGV2404" s="14"/>
      <c r="TGW2404" s="14"/>
      <c r="TGX2404" s="14"/>
      <c r="TGY2404" s="14"/>
      <c r="TGZ2404" s="14"/>
      <c r="THA2404" s="14"/>
      <c r="THB2404" s="14"/>
      <c r="THC2404" s="14"/>
      <c r="THD2404" s="14"/>
      <c r="THE2404" s="14"/>
      <c r="THF2404" s="14"/>
      <c r="THG2404" s="14"/>
      <c r="THH2404" s="14"/>
      <c r="THI2404" s="14"/>
      <c r="THJ2404" s="14"/>
      <c r="THK2404" s="14"/>
      <c r="THL2404" s="14"/>
      <c r="THM2404" s="14"/>
      <c r="THN2404" s="14"/>
      <c r="THO2404" s="14"/>
      <c r="THP2404" s="14"/>
      <c r="THQ2404" s="14"/>
      <c r="THR2404" s="14"/>
      <c r="THS2404" s="14"/>
      <c r="THT2404" s="14"/>
      <c r="THU2404" s="14"/>
      <c r="THV2404" s="14"/>
      <c r="THW2404" s="14"/>
      <c r="THX2404" s="14"/>
      <c r="THY2404" s="14"/>
      <c r="THZ2404" s="14"/>
      <c r="TIA2404" s="14"/>
      <c r="TIB2404" s="14"/>
      <c r="TIC2404" s="14"/>
      <c r="TID2404" s="14"/>
      <c r="TIE2404" s="14"/>
      <c r="TIF2404" s="14"/>
      <c r="TIG2404" s="14"/>
      <c r="TIH2404" s="14"/>
      <c r="TII2404" s="14"/>
      <c r="TIJ2404" s="14"/>
      <c r="TIK2404" s="14"/>
      <c r="TIL2404" s="14"/>
      <c r="TIM2404" s="14"/>
      <c r="TIN2404" s="14"/>
      <c r="TIO2404" s="14"/>
      <c r="TIP2404" s="14"/>
      <c r="TIQ2404" s="14"/>
      <c r="TIR2404" s="14"/>
      <c r="TIS2404" s="14"/>
      <c r="TIT2404" s="14"/>
      <c r="TIU2404" s="14"/>
      <c r="TIV2404" s="14"/>
      <c r="TIW2404" s="14"/>
      <c r="TIX2404" s="14"/>
      <c r="TIY2404" s="14"/>
      <c r="TIZ2404" s="14"/>
      <c r="TJA2404" s="14"/>
      <c r="TJB2404" s="14"/>
      <c r="TJC2404" s="14"/>
      <c r="TJD2404" s="14"/>
      <c r="TJE2404" s="14"/>
      <c r="TJF2404" s="14"/>
      <c r="TJG2404" s="14"/>
      <c r="TJH2404" s="14"/>
      <c r="TJI2404" s="14"/>
      <c r="TJJ2404" s="14"/>
      <c r="TJK2404" s="14"/>
      <c r="TJL2404" s="14"/>
      <c r="TJM2404" s="14"/>
      <c r="TJN2404" s="14"/>
      <c r="TJO2404" s="14"/>
      <c r="TJP2404" s="14"/>
      <c r="TJQ2404" s="14"/>
      <c r="TJR2404" s="14"/>
      <c r="TJS2404" s="14"/>
      <c r="TJT2404" s="14"/>
      <c r="TJU2404" s="14"/>
      <c r="TJV2404" s="14"/>
      <c r="TJW2404" s="14"/>
      <c r="TJX2404" s="14"/>
      <c r="TJY2404" s="14"/>
      <c r="TJZ2404" s="14"/>
      <c r="TKA2404" s="14"/>
      <c r="TKB2404" s="14"/>
      <c r="TKC2404" s="14"/>
      <c r="TKD2404" s="14"/>
      <c r="TKE2404" s="14"/>
      <c r="TKF2404" s="14"/>
      <c r="TKG2404" s="14"/>
      <c r="TKH2404" s="14"/>
      <c r="TKI2404" s="14"/>
      <c r="TKJ2404" s="14"/>
      <c r="TKK2404" s="14"/>
      <c r="TKL2404" s="14"/>
      <c r="TKM2404" s="14"/>
      <c r="TKN2404" s="14"/>
      <c r="TKO2404" s="14"/>
      <c r="TKP2404" s="14"/>
      <c r="TKQ2404" s="14"/>
      <c r="TKR2404" s="14"/>
      <c r="TKS2404" s="14"/>
      <c r="TKT2404" s="14"/>
      <c r="TKU2404" s="14"/>
      <c r="TKV2404" s="14"/>
      <c r="TKW2404" s="14"/>
      <c r="TKX2404" s="14"/>
      <c r="TKY2404" s="14"/>
      <c r="TKZ2404" s="14"/>
      <c r="TLA2404" s="14"/>
      <c r="TLB2404" s="14"/>
      <c r="TLC2404" s="14"/>
      <c r="TLD2404" s="14"/>
      <c r="TLE2404" s="14"/>
      <c r="TLF2404" s="14"/>
      <c r="TLG2404" s="14"/>
      <c r="TLH2404" s="14"/>
      <c r="TLI2404" s="14"/>
      <c r="TLJ2404" s="14"/>
      <c r="TLK2404" s="14"/>
      <c r="TLL2404" s="14"/>
      <c r="TLM2404" s="14"/>
      <c r="TLN2404" s="14"/>
      <c r="TLO2404" s="14"/>
      <c r="TLP2404" s="14"/>
      <c r="TLQ2404" s="14"/>
      <c r="TLR2404" s="14"/>
      <c r="TLS2404" s="14"/>
      <c r="TLT2404" s="14"/>
      <c r="TLU2404" s="14"/>
      <c r="TLV2404" s="14"/>
      <c r="TLW2404" s="14"/>
      <c r="TLX2404" s="14"/>
      <c r="TLY2404" s="14"/>
      <c r="TLZ2404" s="14"/>
      <c r="TMA2404" s="14"/>
      <c r="TMB2404" s="14"/>
      <c r="TMC2404" s="14"/>
      <c r="TMD2404" s="14"/>
      <c r="TME2404" s="14"/>
      <c r="TMF2404" s="14"/>
      <c r="TMG2404" s="14"/>
      <c r="TMH2404" s="14"/>
      <c r="TMI2404" s="14"/>
      <c r="TMJ2404" s="14"/>
      <c r="TMK2404" s="14"/>
      <c r="TML2404" s="14"/>
      <c r="TMM2404" s="14"/>
      <c r="TMN2404" s="14"/>
      <c r="TMO2404" s="14"/>
      <c r="TMP2404" s="14"/>
      <c r="TMQ2404" s="14"/>
      <c r="TMR2404" s="14"/>
      <c r="TMS2404" s="14"/>
      <c r="TMT2404" s="14"/>
      <c r="TMU2404" s="14"/>
      <c r="TMV2404" s="14"/>
      <c r="TMW2404" s="14"/>
      <c r="TMX2404" s="14"/>
      <c r="TMY2404" s="14"/>
      <c r="TMZ2404" s="14"/>
      <c r="TNA2404" s="14"/>
      <c r="TNB2404" s="14"/>
      <c r="TNC2404" s="14"/>
      <c r="TND2404" s="14"/>
      <c r="TNE2404" s="14"/>
      <c r="TNF2404" s="14"/>
      <c r="TNG2404" s="14"/>
      <c r="TNH2404" s="14"/>
      <c r="TNI2404" s="14"/>
      <c r="TNJ2404" s="14"/>
      <c r="TNK2404" s="14"/>
      <c r="TNL2404" s="14"/>
      <c r="TNM2404" s="14"/>
      <c r="TNN2404" s="14"/>
      <c r="TNO2404" s="14"/>
      <c r="TNP2404" s="14"/>
      <c r="TNQ2404" s="14"/>
      <c r="TNR2404" s="14"/>
      <c r="TNS2404" s="14"/>
      <c r="TNT2404" s="14"/>
      <c r="TNU2404" s="14"/>
      <c r="TNV2404" s="14"/>
      <c r="TNW2404" s="14"/>
      <c r="TNX2404" s="14"/>
      <c r="TNY2404" s="14"/>
      <c r="TNZ2404" s="14"/>
      <c r="TOA2404" s="14"/>
      <c r="TOB2404" s="14"/>
      <c r="TOC2404" s="14"/>
      <c r="TOD2404" s="14"/>
      <c r="TOE2404" s="14"/>
      <c r="TOF2404" s="14"/>
      <c r="TOG2404" s="14"/>
      <c r="TOH2404" s="14"/>
      <c r="TOI2404" s="14"/>
      <c r="TOJ2404" s="14"/>
      <c r="TOK2404" s="14"/>
      <c r="TOL2404" s="14"/>
      <c r="TOM2404" s="14"/>
      <c r="TON2404" s="14"/>
      <c r="TOO2404" s="14"/>
      <c r="TOP2404" s="14"/>
      <c r="TOQ2404" s="14"/>
      <c r="TOR2404" s="14"/>
      <c r="TOS2404" s="14"/>
      <c r="TOT2404" s="14"/>
      <c r="TOU2404" s="14"/>
      <c r="TOV2404" s="14"/>
      <c r="TOW2404" s="14"/>
      <c r="TOX2404" s="14"/>
      <c r="TOY2404" s="14"/>
      <c r="TOZ2404" s="14"/>
      <c r="TPA2404" s="14"/>
      <c r="TPB2404" s="14"/>
      <c r="TPC2404" s="14"/>
      <c r="TPD2404" s="14"/>
      <c r="TPE2404" s="14"/>
      <c r="TPF2404" s="14"/>
      <c r="TPG2404" s="14"/>
      <c r="TPH2404" s="14"/>
      <c r="TPI2404" s="14"/>
      <c r="TPJ2404" s="14"/>
      <c r="TPK2404" s="14"/>
      <c r="TPL2404" s="14"/>
      <c r="TPM2404" s="14"/>
      <c r="TPN2404" s="14"/>
      <c r="TPO2404" s="14"/>
      <c r="TPP2404" s="14"/>
      <c r="TPQ2404" s="14"/>
      <c r="TPR2404" s="14"/>
      <c r="TPS2404" s="14"/>
      <c r="TPT2404" s="14"/>
      <c r="TPU2404" s="14"/>
      <c r="TPV2404" s="14"/>
      <c r="TPW2404" s="14"/>
      <c r="TPX2404" s="14"/>
      <c r="TPY2404" s="14"/>
      <c r="TPZ2404" s="14"/>
      <c r="TQA2404" s="14"/>
      <c r="TQB2404" s="14"/>
      <c r="TQC2404" s="14"/>
      <c r="TQD2404" s="14"/>
      <c r="TQE2404" s="14"/>
      <c r="TQF2404" s="14"/>
      <c r="TQG2404" s="14"/>
      <c r="TQH2404" s="14"/>
      <c r="TQI2404" s="14"/>
      <c r="TQJ2404" s="14"/>
      <c r="TQK2404" s="14"/>
      <c r="TQL2404" s="14"/>
      <c r="TQM2404" s="14"/>
      <c r="TQN2404" s="14"/>
      <c r="TQO2404" s="14"/>
      <c r="TQP2404" s="14"/>
      <c r="TQQ2404" s="14"/>
      <c r="TQR2404" s="14"/>
      <c r="TQS2404" s="14"/>
      <c r="TQT2404" s="14"/>
      <c r="TQU2404" s="14"/>
      <c r="TQV2404" s="14"/>
      <c r="TQW2404" s="14"/>
      <c r="TQX2404" s="14"/>
      <c r="TQY2404" s="14"/>
      <c r="TQZ2404" s="14"/>
      <c r="TRA2404" s="14"/>
      <c r="TRB2404" s="14"/>
      <c r="TRC2404" s="14"/>
      <c r="TRD2404" s="14"/>
      <c r="TRE2404" s="14"/>
      <c r="TRF2404" s="14"/>
      <c r="TRG2404" s="14"/>
      <c r="TRH2404" s="14"/>
      <c r="TRI2404" s="14"/>
      <c r="TRJ2404" s="14"/>
      <c r="TRK2404" s="14"/>
      <c r="TRL2404" s="14"/>
      <c r="TRM2404" s="14"/>
      <c r="TRN2404" s="14"/>
      <c r="TRO2404" s="14"/>
      <c r="TRP2404" s="14"/>
      <c r="TRQ2404" s="14"/>
      <c r="TRR2404" s="14"/>
      <c r="TRS2404" s="14"/>
      <c r="TRT2404" s="14"/>
      <c r="TRU2404" s="14"/>
      <c r="TRV2404" s="14"/>
      <c r="TRW2404" s="14"/>
      <c r="TRX2404" s="14"/>
      <c r="TRY2404" s="14"/>
      <c r="TRZ2404" s="14"/>
      <c r="TSA2404" s="14"/>
      <c r="TSB2404" s="14"/>
      <c r="TSC2404" s="14"/>
      <c r="TSD2404" s="14"/>
      <c r="TSE2404" s="14"/>
      <c r="TSF2404" s="14"/>
      <c r="TSG2404" s="14"/>
      <c r="TSH2404" s="14"/>
      <c r="TSI2404" s="14"/>
      <c r="TSJ2404" s="14"/>
      <c r="TSK2404" s="14"/>
      <c r="TSL2404" s="14"/>
      <c r="TSM2404" s="14"/>
      <c r="TSN2404" s="14"/>
      <c r="TSO2404" s="14"/>
      <c r="TSP2404" s="14"/>
      <c r="TSQ2404" s="14"/>
      <c r="TSR2404" s="14"/>
      <c r="TSS2404" s="14"/>
      <c r="TST2404" s="14"/>
      <c r="TSU2404" s="14"/>
      <c r="TSV2404" s="14"/>
      <c r="TSW2404" s="14"/>
      <c r="TSX2404" s="14"/>
      <c r="TSY2404" s="14"/>
      <c r="TSZ2404" s="14"/>
      <c r="TTA2404" s="14"/>
      <c r="TTB2404" s="14"/>
      <c r="TTC2404" s="14"/>
      <c r="TTD2404" s="14"/>
      <c r="TTE2404" s="14"/>
      <c r="TTF2404" s="14"/>
      <c r="TTG2404" s="14"/>
      <c r="TTH2404" s="14"/>
      <c r="TTI2404" s="14"/>
      <c r="TTJ2404" s="14"/>
      <c r="TTK2404" s="14"/>
      <c r="TTL2404" s="14"/>
      <c r="TTM2404" s="14"/>
      <c r="TTN2404" s="14"/>
      <c r="TTO2404" s="14"/>
      <c r="TTP2404" s="14"/>
      <c r="TTQ2404" s="14"/>
      <c r="TTR2404" s="14"/>
      <c r="TTS2404" s="14"/>
      <c r="TTT2404" s="14"/>
      <c r="TTU2404" s="14"/>
      <c r="TTV2404" s="14"/>
      <c r="TTW2404" s="14"/>
      <c r="TTX2404" s="14"/>
      <c r="TTY2404" s="14"/>
      <c r="TTZ2404" s="14"/>
      <c r="TUA2404" s="14"/>
      <c r="TUB2404" s="14"/>
      <c r="TUC2404" s="14"/>
      <c r="TUD2404" s="14"/>
      <c r="TUE2404" s="14"/>
      <c r="TUF2404" s="14"/>
      <c r="TUG2404" s="14"/>
      <c r="TUH2404" s="14"/>
      <c r="TUI2404" s="14"/>
      <c r="TUJ2404" s="14"/>
      <c r="TUK2404" s="14"/>
      <c r="TUL2404" s="14"/>
      <c r="TUM2404" s="14"/>
      <c r="TUN2404" s="14"/>
      <c r="TUO2404" s="14"/>
      <c r="TUP2404" s="14"/>
      <c r="TUQ2404" s="14"/>
      <c r="TUR2404" s="14"/>
      <c r="TUS2404" s="14"/>
      <c r="TUT2404" s="14"/>
      <c r="TUU2404" s="14"/>
      <c r="TUV2404" s="14"/>
      <c r="TUW2404" s="14"/>
      <c r="TUX2404" s="14"/>
      <c r="TUY2404" s="14"/>
      <c r="TUZ2404" s="14"/>
      <c r="TVA2404" s="14"/>
      <c r="TVB2404" s="14"/>
      <c r="TVC2404" s="14"/>
      <c r="TVD2404" s="14"/>
      <c r="TVE2404" s="14"/>
      <c r="TVF2404" s="14"/>
      <c r="TVG2404" s="14"/>
      <c r="TVH2404" s="14"/>
      <c r="TVI2404" s="14"/>
      <c r="TVJ2404" s="14"/>
      <c r="TVK2404" s="14"/>
      <c r="TVL2404" s="14"/>
      <c r="TVM2404" s="14"/>
      <c r="TVN2404" s="14"/>
      <c r="TVO2404" s="14"/>
      <c r="TVP2404" s="14"/>
      <c r="TVQ2404" s="14"/>
      <c r="TVR2404" s="14"/>
      <c r="TVS2404" s="14"/>
      <c r="TVT2404" s="14"/>
      <c r="TVU2404" s="14"/>
      <c r="TVV2404" s="14"/>
      <c r="TVW2404" s="14"/>
      <c r="TVX2404" s="14"/>
      <c r="TVY2404" s="14"/>
      <c r="TVZ2404" s="14"/>
      <c r="TWA2404" s="14"/>
      <c r="TWB2404" s="14"/>
      <c r="TWC2404" s="14"/>
      <c r="TWD2404" s="14"/>
      <c r="TWE2404" s="14"/>
      <c r="TWF2404" s="14"/>
      <c r="TWG2404" s="14"/>
      <c r="TWH2404" s="14"/>
      <c r="TWI2404" s="14"/>
      <c r="TWJ2404" s="14"/>
      <c r="TWK2404" s="14"/>
      <c r="TWL2404" s="14"/>
      <c r="TWM2404" s="14"/>
      <c r="TWN2404" s="14"/>
      <c r="TWO2404" s="14"/>
      <c r="TWP2404" s="14"/>
      <c r="TWQ2404" s="14"/>
      <c r="TWR2404" s="14"/>
      <c r="TWS2404" s="14"/>
      <c r="TWT2404" s="14"/>
      <c r="TWU2404" s="14"/>
      <c r="TWV2404" s="14"/>
      <c r="TWW2404" s="14"/>
      <c r="TWX2404" s="14"/>
      <c r="TWY2404" s="14"/>
      <c r="TWZ2404" s="14"/>
      <c r="TXA2404" s="14"/>
      <c r="TXB2404" s="14"/>
      <c r="TXC2404" s="14"/>
      <c r="TXD2404" s="14"/>
      <c r="TXE2404" s="14"/>
      <c r="TXF2404" s="14"/>
      <c r="TXG2404" s="14"/>
      <c r="TXH2404" s="14"/>
      <c r="TXI2404" s="14"/>
      <c r="TXJ2404" s="14"/>
      <c r="TXK2404" s="14"/>
      <c r="TXL2404" s="14"/>
      <c r="TXM2404" s="14"/>
      <c r="TXN2404" s="14"/>
      <c r="TXO2404" s="14"/>
      <c r="TXP2404" s="14"/>
      <c r="TXQ2404" s="14"/>
      <c r="TXR2404" s="14"/>
      <c r="TXS2404" s="14"/>
      <c r="TXT2404" s="14"/>
      <c r="TXU2404" s="14"/>
      <c r="TXV2404" s="14"/>
      <c r="TXW2404" s="14"/>
      <c r="TXX2404" s="14"/>
      <c r="TXY2404" s="14"/>
      <c r="TXZ2404" s="14"/>
      <c r="TYA2404" s="14"/>
      <c r="TYB2404" s="14"/>
      <c r="TYC2404" s="14"/>
      <c r="TYD2404" s="14"/>
      <c r="TYE2404" s="14"/>
      <c r="TYF2404" s="14"/>
      <c r="TYG2404" s="14"/>
      <c r="TYH2404" s="14"/>
      <c r="TYI2404" s="14"/>
      <c r="TYJ2404" s="14"/>
      <c r="TYK2404" s="14"/>
      <c r="TYL2404" s="14"/>
      <c r="TYM2404" s="14"/>
      <c r="TYN2404" s="14"/>
      <c r="TYO2404" s="14"/>
      <c r="TYP2404" s="14"/>
      <c r="TYQ2404" s="14"/>
      <c r="TYR2404" s="14"/>
      <c r="TYS2404" s="14"/>
      <c r="TYT2404" s="14"/>
      <c r="TYU2404" s="14"/>
      <c r="TYV2404" s="14"/>
      <c r="TYW2404" s="14"/>
      <c r="TYX2404" s="14"/>
      <c r="TYY2404" s="14"/>
      <c r="TYZ2404" s="14"/>
      <c r="TZA2404" s="14"/>
      <c r="TZB2404" s="14"/>
      <c r="TZC2404" s="14"/>
      <c r="TZD2404" s="14"/>
      <c r="TZE2404" s="14"/>
      <c r="TZF2404" s="14"/>
      <c r="TZG2404" s="14"/>
      <c r="TZH2404" s="14"/>
      <c r="TZI2404" s="14"/>
      <c r="TZJ2404" s="14"/>
      <c r="TZK2404" s="14"/>
      <c r="TZL2404" s="14"/>
      <c r="TZM2404" s="14"/>
      <c r="TZN2404" s="14"/>
      <c r="TZO2404" s="14"/>
      <c r="TZP2404" s="14"/>
      <c r="TZQ2404" s="14"/>
      <c r="TZR2404" s="14"/>
      <c r="TZS2404" s="14"/>
      <c r="TZT2404" s="14"/>
      <c r="TZU2404" s="14"/>
      <c r="TZV2404" s="14"/>
      <c r="TZW2404" s="14"/>
      <c r="TZX2404" s="14"/>
      <c r="TZY2404" s="14"/>
      <c r="TZZ2404" s="14"/>
      <c r="UAA2404" s="14"/>
      <c r="UAB2404" s="14"/>
      <c r="UAC2404" s="14"/>
      <c r="UAD2404" s="14"/>
      <c r="UAE2404" s="14"/>
      <c r="UAF2404" s="14"/>
      <c r="UAG2404" s="14"/>
      <c r="UAH2404" s="14"/>
      <c r="UAI2404" s="14"/>
      <c r="UAJ2404" s="14"/>
      <c r="UAK2404" s="14"/>
      <c r="UAL2404" s="14"/>
      <c r="UAM2404" s="14"/>
      <c r="UAN2404" s="14"/>
      <c r="UAO2404" s="14"/>
      <c r="UAP2404" s="14"/>
      <c r="UAQ2404" s="14"/>
      <c r="UAR2404" s="14"/>
      <c r="UAS2404" s="14"/>
      <c r="UAT2404" s="14"/>
      <c r="UAU2404" s="14"/>
      <c r="UAV2404" s="14"/>
      <c r="UAW2404" s="14"/>
      <c r="UAX2404" s="14"/>
      <c r="UAY2404" s="14"/>
      <c r="UAZ2404" s="14"/>
      <c r="UBA2404" s="14"/>
      <c r="UBB2404" s="14"/>
      <c r="UBC2404" s="14"/>
      <c r="UBD2404" s="14"/>
      <c r="UBE2404" s="14"/>
      <c r="UBF2404" s="14"/>
      <c r="UBG2404" s="14"/>
      <c r="UBH2404" s="14"/>
      <c r="UBI2404" s="14"/>
      <c r="UBJ2404" s="14"/>
      <c r="UBK2404" s="14"/>
      <c r="UBL2404" s="14"/>
      <c r="UBM2404" s="14"/>
      <c r="UBN2404" s="14"/>
      <c r="UBO2404" s="14"/>
      <c r="UBP2404" s="14"/>
      <c r="UBQ2404" s="14"/>
      <c r="UBR2404" s="14"/>
      <c r="UBS2404" s="14"/>
      <c r="UBT2404" s="14"/>
      <c r="UBU2404" s="14"/>
      <c r="UBV2404" s="14"/>
      <c r="UBW2404" s="14"/>
      <c r="UBX2404" s="14"/>
      <c r="UBY2404" s="14"/>
      <c r="UBZ2404" s="14"/>
      <c r="UCA2404" s="14"/>
      <c r="UCB2404" s="14"/>
      <c r="UCC2404" s="14"/>
      <c r="UCD2404" s="14"/>
      <c r="UCE2404" s="14"/>
      <c r="UCF2404" s="14"/>
      <c r="UCG2404" s="14"/>
      <c r="UCH2404" s="14"/>
      <c r="UCI2404" s="14"/>
      <c r="UCJ2404" s="14"/>
      <c r="UCK2404" s="14"/>
      <c r="UCL2404" s="14"/>
      <c r="UCM2404" s="14"/>
      <c r="UCN2404" s="14"/>
      <c r="UCO2404" s="14"/>
      <c r="UCP2404" s="14"/>
      <c r="UCQ2404" s="14"/>
      <c r="UCR2404" s="14"/>
      <c r="UCS2404" s="14"/>
      <c r="UCT2404" s="14"/>
      <c r="UCU2404" s="14"/>
      <c r="UCV2404" s="14"/>
      <c r="UCW2404" s="14"/>
      <c r="UCX2404" s="14"/>
      <c r="UCY2404" s="14"/>
      <c r="UCZ2404" s="14"/>
      <c r="UDA2404" s="14"/>
      <c r="UDB2404" s="14"/>
      <c r="UDC2404" s="14"/>
      <c r="UDD2404" s="14"/>
      <c r="UDE2404" s="14"/>
      <c r="UDF2404" s="14"/>
      <c r="UDG2404" s="14"/>
      <c r="UDH2404" s="14"/>
      <c r="UDI2404" s="14"/>
      <c r="UDJ2404" s="14"/>
      <c r="UDK2404" s="14"/>
      <c r="UDL2404" s="14"/>
      <c r="UDM2404" s="14"/>
      <c r="UDN2404" s="14"/>
      <c r="UDO2404" s="14"/>
      <c r="UDP2404" s="14"/>
      <c r="UDQ2404" s="14"/>
      <c r="UDR2404" s="14"/>
      <c r="UDS2404" s="14"/>
      <c r="UDT2404" s="14"/>
      <c r="UDU2404" s="14"/>
      <c r="UDV2404" s="14"/>
      <c r="UDW2404" s="14"/>
      <c r="UDX2404" s="14"/>
      <c r="UDY2404" s="14"/>
      <c r="UDZ2404" s="14"/>
      <c r="UEA2404" s="14"/>
      <c r="UEB2404" s="14"/>
      <c r="UEC2404" s="14"/>
      <c r="UED2404" s="14"/>
      <c r="UEE2404" s="14"/>
      <c r="UEF2404" s="14"/>
      <c r="UEG2404" s="14"/>
      <c r="UEH2404" s="14"/>
      <c r="UEI2404" s="14"/>
      <c r="UEJ2404" s="14"/>
      <c r="UEK2404" s="14"/>
      <c r="UEL2404" s="14"/>
      <c r="UEM2404" s="14"/>
      <c r="UEN2404" s="14"/>
      <c r="UEO2404" s="14"/>
      <c r="UEP2404" s="14"/>
      <c r="UEQ2404" s="14"/>
      <c r="UER2404" s="14"/>
      <c r="UES2404" s="14"/>
      <c r="UET2404" s="14"/>
      <c r="UEU2404" s="14"/>
      <c r="UEV2404" s="14"/>
      <c r="UEW2404" s="14"/>
      <c r="UEX2404" s="14"/>
      <c r="UEY2404" s="14"/>
      <c r="UEZ2404" s="14"/>
      <c r="UFA2404" s="14"/>
      <c r="UFB2404" s="14"/>
      <c r="UFC2404" s="14"/>
      <c r="UFD2404" s="14"/>
      <c r="UFE2404" s="14"/>
      <c r="UFF2404" s="14"/>
      <c r="UFG2404" s="14"/>
      <c r="UFH2404" s="14"/>
      <c r="UFI2404" s="14"/>
      <c r="UFJ2404" s="14"/>
      <c r="UFK2404" s="14"/>
      <c r="UFL2404" s="14"/>
      <c r="UFM2404" s="14"/>
      <c r="UFN2404" s="14"/>
      <c r="UFO2404" s="14"/>
      <c r="UFP2404" s="14"/>
      <c r="UFQ2404" s="14"/>
      <c r="UFR2404" s="14"/>
      <c r="UFS2404" s="14"/>
      <c r="UFT2404" s="14"/>
      <c r="UFU2404" s="14"/>
      <c r="UFV2404" s="14"/>
      <c r="UFW2404" s="14"/>
      <c r="UFX2404" s="14"/>
      <c r="UFY2404" s="14"/>
      <c r="UFZ2404" s="14"/>
      <c r="UGA2404" s="14"/>
      <c r="UGB2404" s="14"/>
      <c r="UGC2404" s="14"/>
      <c r="UGD2404" s="14"/>
      <c r="UGE2404" s="14"/>
      <c r="UGF2404" s="14"/>
      <c r="UGG2404" s="14"/>
      <c r="UGH2404" s="14"/>
      <c r="UGI2404" s="14"/>
      <c r="UGJ2404" s="14"/>
      <c r="UGK2404" s="14"/>
      <c r="UGL2404" s="14"/>
      <c r="UGM2404" s="14"/>
      <c r="UGN2404" s="14"/>
      <c r="UGO2404" s="14"/>
      <c r="UGP2404" s="14"/>
      <c r="UGQ2404" s="14"/>
      <c r="UGR2404" s="14"/>
      <c r="UGS2404" s="14"/>
      <c r="UGT2404" s="14"/>
      <c r="UGU2404" s="14"/>
      <c r="UGV2404" s="14"/>
      <c r="UGW2404" s="14"/>
      <c r="UGX2404" s="14"/>
      <c r="UGY2404" s="14"/>
      <c r="UGZ2404" s="14"/>
      <c r="UHA2404" s="14"/>
      <c r="UHB2404" s="14"/>
      <c r="UHC2404" s="14"/>
      <c r="UHD2404" s="14"/>
      <c r="UHE2404" s="14"/>
      <c r="UHF2404" s="14"/>
      <c r="UHG2404" s="14"/>
      <c r="UHH2404" s="14"/>
      <c r="UHI2404" s="14"/>
      <c r="UHJ2404" s="14"/>
      <c r="UHK2404" s="14"/>
      <c r="UHL2404" s="14"/>
      <c r="UHM2404" s="14"/>
      <c r="UHN2404" s="14"/>
      <c r="UHO2404" s="14"/>
      <c r="UHP2404" s="14"/>
      <c r="UHQ2404" s="14"/>
      <c r="UHR2404" s="14"/>
      <c r="UHS2404" s="14"/>
      <c r="UHT2404" s="14"/>
      <c r="UHU2404" s="14"/>
      <c r="UHV2404" s="14"/>
      <c r="UHW2404" s="14"/>
      <c r="UHX2404" s="14"/>
      <c r="UHY2404" s="14"/>
      <c r="UHZ2404" s="14"/>
      <c r="UIA2404" s="14"/>
      <c r="UIB2404" s="14"/>
      <c r="UIC2404" s="14"/>
      <c r="UID2404" s="14"/>
      <c r="UIE2404" s="14"/>
      <c r="UIF2404" s="14"/>
      <c r="UIG2404" s="14"/>
      <c r="UIH2404" s="14"/>
      <c r="UII2404" s="14"/>
      <c r="UIJ2404" s="14"/>
      <c r="UIK2404" s="14"/>
      <c r="UIL2404" s="14"/>
      <c r="UIM2404" s="14"/>
      <c r="UIN2404" s="14"/>
      <c r="UIO2404" s="14"/>
      <c r="UIP2404" s="14"/>
      <c r="UIQ2404" s="14"/>
      <c r="UIR2404" s="14"/>
      <c r="UIS2404" s="14"/>
      <c r="UIT2404" s="14"/>
      <c r="UIU2404" s="14"/>
      <c r="UIV2404" s="14"/>
      <c r="UIW2404" s="14"/>
      <c r="UIX2404" s="14"/>
      <c r="UIY2404" s="14"/>
      <c r="UIZ2404" s="14"/>
      <c r="UJA2404" s="14"/>
      <c r="UJB2404" s="14"/>
      <c r="UJC2404" s="14"/>
      <c r="UJD2404" s="14"/>
      <c r="UJE2404" s="14"/>
      <c r="UJF2404" s="14"/>
      <c r="UJG2404" s="14"/>
      <c r="UJH2404" s="14"/>
      <c r="UJI2404" s="14"/>
      <c r="UJJ2404" s="14"/>
      <c r="UJK2404" s="14"/>
      <c r="UJL2404" s="14"/>
      <c r="UJM2404" s="14"/>
      <c r="UJN2404" s="14"/>
      <c r="UJO2404" s="14"/>
      <c r="UJP2404" s="14"/>
      <c r="UJQ2404" s="14"/>
      <c r="UJR2404" s="14"/>
      <c r="UJS2404" s="14"/>
      <c r="UJT2404" s="14"/>
      <c r="UJU2404" s="14"/>
      <c r="UJV2404" s="14"/>
      <c r="UJW2404" s="14"/>
      <c r="UJX2404" s="14"/>
      <c r="UJY2404" s="14"/>
      <c r="UJZ2404" s="14"/>
      <c r="UKA2404" s="14"/>
      <c r="UKB2404" s="14"/>
      <c r="UKC2404" s="14"/>
      <c r="UKD2404" s="14"/>
      <c r="UKE2404" s="14"/>
      <c r="UKF2404" s="14"/>
      <c r="UKG2404" s="14"/>
      <c r="UKH2404" s="14"/>
      <c r="UKI2404" s="14"/>
      <c r="UKJ2404" s="14"/>
      <c r="UKK2404" s="14"/>
      <c r="UKL2404" s="14"/>
      <c r="UKM2404" s="14"/>
      <c r="UKN2404" s="14"/>
      <c r="UKO2404" s="14"/>
      <c r="UKP2404" s="14"/>
      <c r="UKQ2404" s="14"/>
      <c r="UKR2404" s="14"/>
      <c r="UKS2404" s="14"/>
      <c r="UKT2404" s="14"/>
      <c r="UKU2404" s="14"/>
      <c r="UKV2404" s="14"/>
      <c r="UKW2404" s="14"/>
      <c r="UKX2404" s="14"/>
      <c r="UKY2404" s="14"/>
      <c r="UKZ2404" s="14"/>
      <c r="ULA2404" s="14"/>
      <c r="ULB2404" s="14"/>
      <c r="ULC2404" s="14"/>
      <c r="ULD2404" s="14"/>
      <c r="ULE2404" s="14"/>
      <c r="ULF2404" s="14"/>
      <c r="ULG2404" s="14"/>
      <c r="ULH2404" s="14"/>
      <c r="ULI2404" s="14"/>
      <c r="ULJ2404" s="14"/>
      <c r="ULK2404" s="14"/>
      <c r="ULL2404" s="14"/>
      <c r="ULM2404" s="14"/>
      <c r="ULN2404" s="14"/>
      <c r="ULO2404" s="14"/>
      <c r="ULP2404" s="14"/>
      <c r="ULQ2404" s="14"/>
      <c r="ULR2404" s="14"/>
      <c r="ULS2404" s="14"/>
      <c r="ULT2404" s="14"/>
      <c r="ULU2404" s="14"/>
      <c r="ULV2404" s="14"/>
      <c r="ULW2404" s="14"/>
      <c r="ULX2404" s="14"/>
      <c r="ULY2404" s="14"/>
      <c r="ULZ2404" s="14"/>
      <c r="UMA2404" s="14"/>
      <c r="UMB2404" s="14"/>
      <c r="UMC2404" s="14"/>
      <c r="UMD2404" s="14"/>
      <c r="UME2404" s="14"/>
      <c r="UMF2404" s="14"/>
      <c r="UMG2404" s="14"/>
      <c r="UMH2404" s="14"/>
      <c r="UMI2404" s="14"/>
      <c r="UMJ2404" s="14"/>
      <c r="UMK2404" s="14"/>
      <c r="UML2404" s="14"/>
      <c r="UMM2404" s="14"/>
      <c r="UMN2404" s="14"/>
      <c r="UMO2404" s="14"/>
      <c r="UMP2404" s="14"/>
      <c r="UMQ2404" s="14"/>
      <c r="UMR2404" s="14"/>
      <c r="UMS2404" s="14"/>
      <c r="UMT2404" s="14"/>
      <c r="UMU2404" s="14"/>
      <c r="UMV2404" s="14"/>
      <c r="UMW2404" s="14"/>
      <c r="UMX2404" s="14"/>
      <c r="UMY2404" s="14"/>
      <c r="UMZ2404" s="14"/>
      <c r="UNA2404" s="14"/>
      <c r="UNB2404" s="14"/>
      <c r="UNC2404" s="14"/>
      <c r="UND2404" s="14"/>
      <c r="UNE2404" s="14"/>
      <c r="UNF2404" s="14"/>
      <c r="UNG2404" s="14"/>
      <c r="UNH2404" s="14"/>
      <c r="UNI2404" s="14"/>
      <c r="UNJ2404" s="14"/>
      <c r="UNK2404" s="14"/>
      <c r="UNL2404" s="14"/>
      <c r="UNM2404" s="14"/>
      <c r="UNN2404" s="14"/>
      <c r="UNO2404" s="14"/>
      <c r="UNP2404" s="14"/>
      <c r="UNQ2404" s="14"/>
      <c r="UNR2404" s="14"/>
      <c r="UNS2404" s="14"/>
      <c r="UNT2404" s="14"/>
      <c r="UNU2404" s="14"/>
      <c r="UNV2404" s="14"/>
      <c r="UNW2404" s="14"/>
      <c r="UNX2404" s="14"/>
      <c r="UNY2404" s="14"/>
      <c r="UNZ2404" s="14"/>
      <c r="UOA2404" s="14"/>
      <c r="UOB2404" s="14"/>
      <c r="UOC2404" s="14"/>
      <c r="UOD2404" s="14"/>
      <c r="UOE2404" s="14"/>
      <c r="UOF2404" s="14"/>
      <c r="UOG2404" s="14"/>
      <c r="UOH2404" s="14"/>
      <c r="UOI2404" s="14"/>
      <c r="UOJ2404" s="14"/>
      <c r="UOK2404" s="14"/>
      <c r="UOL2404" s="14"/>
      <c r="UOM2404" s="14"/>
      <c r="UON2404" s="14"/>
      <c r="UOO2404" s="14"/>
      <c r="UOP2404" s="14"/>
      <c r="UOQ2404" s="14"/>
      <c r="UOR2404" s="14"/>
      <c r="UOS2404" s="14"/>
      <c r="UOT2404" s="14"/>
      <c r="UOU2404" s="14"/>
      <c r="UOV2404" s="14"/>
      <c r="UOW2404" s="14"/>
      <c r="UOX2404" s="14"/>
      <c r="UOY2404" s="14"/>
      <c r="UOZ2404" s="14"/>
      <c r="UPA2404" s="14"/>
      <c r="UPB2404" s="14"/>
      <c r="UPC2404" s="14"/>
      <c r="UPD2404" s="14"/>
      <c r="UPE2404" s="14"/>
      <c r="UPF2404" s="14"/>
      <c r="UPG2404" s="14"/>
      <c r="UPH2404" s="14"/>
      <c r="UPI2404" s="14"/>
      <c r="UPJ2404" s="14"/>
      <c r="UPK2404" s="14"/>
      <c r="UPL2404" s="14"/>
      <c r="UPM2404" s="14"/>
      <c r="UPN2404" s="14"/>
      <c r="UPO2404" s="14"/>
      <c r="UPP2404" s="14"/>
      <c r="UPQ2404" s="14"/>
      <c r="UPR2404" s="14"/>
      <c r="UPS2404" s="14"/>
      <c r="UPT2404" s="14"/>
      <c r="UPU2404" s="14"/>
      <c r="UPV2404" s="14"/>
      <c r="UPW2404" s="14"/>
      <c r="UPX2404" s="14"/>
      <c r="UPY2404" s="14"/>
      <c r="UPZ2404" s="14"/>
      <c r="UQA2404" s="14"/>
      <c r="UQB2404" s="14"/>
      <c r="UQC2404" s="14"/>
      <c r="UQD2404" s="14"/>
      <c r="UQE2404" s="14"/>
      <c r="UQF2404" s="14"/>
      <c r="UQG2404" s="14"/>
      <c r="UQH2404" s="14"/>
      <c r="UQI2404" s="14"/>
      <c r="UQJ2404" s="14"/>
      <c r="UQK2404" s="14"/>
      <c r="UQL2404" s="14"/>
      <c r="UQM2404" s="14"/>
      <c r="UQN2404" s="14"/>
      <c r="UQO2404" s="14"/>
      <c r="UQP2404" s="14"/>
      <c r="UQQ2404" s="14"/>
      <c r="UQR2404" s="14"/>
      <c r="UQS2404" s="14"/>
      <c r="UQT2404" s="14"/>
      <c r="UQU2404" s="14"/>
      <c r="UQV2404" s="14"/>
      <c r="UQW2404" s="14"/>
      <c r="UQX2404" s="14"/>
      <c r="UQY2404" s="14"/>
      <c r="UQZ2404" s="14"/>
      <c r="URA2404" s="14"/>
      <c r="URB2404" s="14"/>
      <c r="URC2404" s="14"/>
      <c r="URD2404" s="14"/>
      <c r="URE2404" s="14"/>
      <c r="URF2404" s="14"/>
      <c r="URG2404" s="14"/>
      <c r="URH2404" s="14"/>
      <c r="URI2404" s="14"/>
      <c r="URJ2404" s="14"/>
      <c r="URK2404" s="14"/>
      <c r="URL2404" s="14"/>
      <c r="URM2404" s="14"/>
      <c r="URN2404" s="14"/>
      <c r="URO2404" s="14"/>
      <c r="URP2404" s="14"/>
      <c r="URQ2404" s="14"/>
      <c r="URR2404" s="14"/>
      <c r="URS2404" s="14"/>
      <c r="URT2404" s="14"/>
      <c r="URU2404" s="14"/>
      <c r="URV2404" s="14"/>
      <c r="URW2404" s="14"/>
      <c r="URX2404" s="14"/>
      <c r="URY2404" s="14"/>
      <c r="URZ2404" s="14"/>
      <c r="USA2404" s="14"/>
      <c r="USB2404" s="14"/>
      <c r="USC2404" s="14"/>
      <c r="USD2404" s="14"/>
      <c r="USE2404" s="14"/>
      <c r="USF2404" s="14"/>
      <c r="USG2404" s="14"/>
      <c r="USH2404" s="14"/>
      <c r="USI2404" s="14"/>
      <c r="USJ2404" s="14"/>
      <c r="USK2404" s="14"/>
      <c r="USL2404" s="14"/>
      <c r="USM2404" s="14"/>
      <c r="USN2404" s="14"/>
      <c r="USO2404" s="14"/>
      <c r="USP2404" s="14"/>
      <c r="USQ2404" s="14"/>
      <c r="USR2404" s="14"/>
      <c r="USS2404" s="14"/>
      <c r="UST2404" s="14"/>
      <c r="USU2404" s="14"/>
      <c r="USV2404" s="14"/>
      <c r="USW2404" s="14"/>
      <c r="USX2404" s="14"/>
      <c r="USY2404" s="14"/>
      <c r="USZ2404" s="14"/>
      <c r="UTA2404" s="14"/>
      <c r="UTB2404" s="14"/>
      <c r="UTC2404" s="14"/>
      <c r="UTD2404" s="14"/>
      <c r="UTE2404" s="14"/>
      <c r="UTF2404" s="14"/>
      <c r="UTG2404" s="14"/>
      <c r="UTH2404" s="14"/>
      <c r="UTI2404" s="14"/>
      <c r="UTJ2404" s="14"/>
      <c r="UTK2404" s="14"/>
      <c r="UTL2404" s="14"/>
      <c r="UTM2404" s="14"/>
      <c r="UTN2404" s="14"/>
      <c r="UTO2404" s="14"/>
      <c r="UTP2404" s="14"/>
      <c r="UTQ2404" s="14"/>
      <c r="UTR2404" s="14"/>
      <c r="UTS2404" s="14"/>
      <c r="UTT2404" s="14"/>
      <c r="UTU2404" s="14"/>
      <c r="UTV2404" s="14"/>
      <c r="UTW2404" s="14"/>
      <c r="UTX2404" s="14"/>
      <c r="UTY2404" s="14"/>
      <c r="UTZ2404" s="14"/>
      <c r="UUA2404" s="14"/>
      <c r="UUB2404" s="14"/>
      <c r="UUC2404" s="14"/>
      <c r="UUD2404" s="14"/>
      <c r="UUE2404" s="14"/>
      <c r="UUF2404" s="14"/>
      <c r="UUG2404" s="14"/>
      <c r="UUH2404" s="14"/>
      <c r="UUI2404" s="14"/>
      <c r="UUJ2404" s="14"/>
      <c r="UUK2404" s="14"/>
      <c r="UUL2404" s="14"/>
      <c r="UUM2404" s="14"/>
      <c r="UUN2404" s="14"/>
      <c r="UUO2404" s="14"/>
      <c r="UUP2404" s="14"/>
      <c r="UUQ2404" s="14"/>
      <c r="UUR2404" s="14"/>
      <c r="UUS2404" s="14"/>
      <c r="UUT2404" s="14"/>
      <c r="UUU2404" s="14"/>
      <c r="UUV2404" s="14"/>
      <c r="UUW2404" s="14"/>
      <c r="UUX2404" s="14"/>
      <c r="UUY2404" s="14"/>
      <c r="UUZ2404" s="14"/>
      <c r="UVA2404" s="14"/>
      <c r="UVB2404" s="14"/>
      <c r="UVC2404" s="14"/>
      <c r="UVD2404" s="14"/>
      <c r="UVE2404" s="14"/>
      <c r="UVF2404" s="14"/>
      <c r="UVG2404" s="14"/>
      <c r="UVH2404" s="14"/>
      <c r="UVI2404" s="14"/>
      <c r="UVJ2404" s="14"/>
      <c r="UVK2404" s="14"/>
      <c r="UVL2404" s="14"/>
      <c r="UVM2404" s="14"/>
      <c r="UVN2404" s="14"/>
      <c r="UVO2404" s="14"/>
      <c r="UVP2404" s="14"/>
      <c r="UVQ2404" s="14"/>
      <c r="UVR2404" s="14"/>
      <c r="UVS2404" s="14"/>
      <c r="UVT2404" s="14"/>
      <c r="UVU2404" s="14"/>
      <c r="UVV2404" s="14"/>
      <c r="UVW2404" s="14"/>
      <c r="UVX2404" s="14"/>
      <c r="UVY2404" s="14"/>
      <c r="UVZ2404" s="14"/>
      <c r="UWA2404" s="14"/>
      <c r="UWB2404" s="14"/>
      <c r="UWC2404" s="14"/>
      <c r="UWD2404" s="14"/>
      <c r="UWE2404" s="14"/>
      <c r="UWF2404" s="14"/>
      <c r="UWG2404" s="14"/>
      <c r="UWH2404" s="14"/>
      <c r="UWI2404" s="14"/>
      <c r="UWJ2404" s="14"/>
      <c r="UWK2404" s="14"/>
      <c r="UWL2404" s="14"/>
      <c r="UWM2404" s="14"/>
      <c r="UWN2404" s="14"/>
      <c r="UWO2404" s="14"/>
      <c r="UWP2404" s="14"/>
      <c r="UWQ2404" s="14"/>
      <c r="UWR2404" s="14"/>
      <c r="UWS2404" s="14"/>
      <c r="UWT2404" s="14"/>
      <c r="UWU2404" s="14"/>
      <c r="UWV2404" s="14"/>
      <c r="UWW2404" s="14"/>
      <c r="UWX2404" s="14"/>
      <c r="UWY2404" s="14"/>
      <c r="UWZ2404" s="14"/>
      <c r="UXA2404" s="14"/>
      <c r="UXB2404" s="14"/>
      <c r="UXC2404" s="14"/>
      <c r="UXD2404" s="14"/>
      <c r="UXE2404" s="14"/>
      <c r="UXF2404" s="14"/>
      <c r="UXG2404" s="14"/>
      <c r="UXH2404" s="14"/>
      <c r="UXI2404" s="14"/>
      <c r="UXJ2404" s="14"/>
      <c r="UXK2404" s="14"/>
      <c r="UXL2404" s="14"/>
      <c r="UXM2404" s="14"/>
      <c r="UXN2404" s="14"/>
      <c r="UXO2404" s="14"/>
      <c r="UXP2404" s="14"/>
      <c r="UXQ2404" s="14"/>
      <c r="UXR2404" s="14"/>
      <c r="UXS2404" s="14"/>
      <c r="UXT2404" s="14"/>
      <c r="UXU2404" s="14"/>
      <c r="UXV2404" s="14"/>
      <c r="UXW2404" s="14"/>
      <c r="UXX2404" s="14"/>
      <c r="UXY2404" s="14"/>
      <c r="UXZ2404" s="14"/>
      <c r="UYA2404" s="14"/>
      <c r="UYB2404" s="14"/>
      <c r="UYC2404" s="14"/>
      <c r="UYD2404" s="14"/>
      <c r="UYE2404" s="14"/>
      <c r="UYF2404" s="14"/>
      <c r="UYG2404" s="14"/>
      <c r="UYH2404" s="14"/>
      <c r="UYI2404" s="14"/>
      <c r="UYJ2404" s="14"/>
      <c r="UYK2404" s="14"/>
      <c r="UYL2404" s="14"/>
      <c r="UYM2404" s="14"/>
      <c r="UYN2404" s="14"/>
      <c r="UYO2404" s="14"/>
      <c r="UYP2404" s="14"/>
      <c r="UYQ2404" s="14"/>
      <c r="UYR2404" s="14"/>
      <c r="UYS2404" s="14"/>
      <c r="UYT2404" s="14"/>
      <c r="UYU2404" s="14"/>
      <c r="UYV2404" s="14"/>
      <c r="UYW2404" s="14"/>
      <c r="UYX2404" s="14"/>
      <c r="UYY2404" s="14"/>
      <c r="UYZ2404" s="14"/>
      <c r="UZA2404" s="14"/>
      <c r="UZB2404" s="14"/>
      <c r="UZC2404" s="14"/>
      <c r="UZD2404" s="14"/>
      <c r="UZE2404" s="14"/>
      <c r="UZF2404" s="14"/>
      <c r="UZG2404" s="14"/>
      <c r="UZH2404" s="14"/>
      <c r="UZI2404" s="14"/>
      <c r="UZJ2404" s="14"/>
      <c r="UZK2404" s="14"/>
      <c r="UZL2404" s="14"/>
      <c r="UZM2404" s="14"/>
      <c r="UZN2404" s="14"/>
      <c r="UZO2404" s="14"/>
      <c r="UZP2404" s="14"/>
      <c r="UZQ2404" s="14"/>
      <c r="UZR2404" s="14"/>
      <c r="UZS2404" s="14"/>
      <c r="UZT2404" s="14"/>
      <c r="UZU2404" s="14"/>
      <c r="UZV2404" s="14"/>
      <c r="UZW2404" s="14"/>
      <c r="UZX2404" s="14"/>
      <c r="UZY2404" s="14"/>
      <c r="UZZ2404" s="14"/>
      <c r="VAA2404" s="14"/>
      <c r="VAB2404" s="14"/>
      <c r="VAC2404" s="14"/>
      <c r="VAD2404" s="14"/>
      <c r="VAE2404" s="14"/>
      <c r="VAF2404" s="14"/>
      <c r="VAG2404" s="14"/>
      <c r="VAH2404" s="14"/>
      <c r="VAI2404" s="14"/>
      <c r="VAJ2404" s="14"/>
      <c r="VAK2404" s="14"/>
      <c r="VAL2404" s="14"/>
      <c r="VAM2404" s="14"/>
      <c r="VAN2404" s="14"/>
      <c r="VAO2404" s="14"/>
      <c r="VAP2404" s="14"/>
      <c r="VAQ2404" s="14"/>
      <c r="VAR2404" s="14"/>
      <c r="VAS2404" s="14"/>
      <c r="VAT2404" s="14"/>
      <c r="VAU2404" s="14"/>
      <c r="VAV2404" s="14"/>
      <c r="VAW2404" s="14"/>
      <c r="VAX2404" s="14"/>
      <c r="VAY2404" s="14"/>
      <c r="VAZ2404" s="14"/>
      <c r="VBA2404" s="14"/>
      <c r="VBB2404" s="14"/>
      <c r="VBC2404" s="14"/>
      <c r="VBD2404" s="14"/>
      <c r="VBE2404" s="14"/>
      <c r="VBF2404" s="14"/>
      <c r="VBG2404" s="14"/>
      <c r="VBH2404" s="14"/>
      <c r="VBI2404" s="14"/>
      <c r="VBJ2404" s="14"/>
      <c r="VBK2404" s="14"/>
      <c r="VBL2404" s="14"/>
      <c r="VBM2404" s="14"/>
      <c r="VBN2404" s="14"/>
      <c r="VBO2404" s="14"/>
      <c r="VBP2404" s="14"/>
      <c r="VBQ2404" s="14"/>
      <c r="VBR2404" s="14"/>
      <c r="VBS2404" s="14"/>
      <c r="VBT2404" s="14"/>
      <c r="VBU2404" s="14"/>
      <c r="VBV2404" s="14"/>
      <c r="VBW2404" s="14"/>
      <c r="VBX2404" s="14"/>
      <c r="VBY2404" s="14"/>
      <c r="VBZ2404" s="14"/>
      <c r="VCA2404" s="14"/>
      <c r="VCB2404" s="14"/>
      <c r="VCC2404" s="14"/>
      <c r="VCD2404" s="14"/>
      <c r="VCE2404" s="14"/>
      <c r="VCF2404" s="14"/>
      <c r="VCG2404" s="14"/>
      <c r="VCH2404" s="14"/>
      <c r="VCI2404" s="14"/>
      <c r="VCJ2404" s="14"/>
      <c r="VCK2404" s="14"/>
      <c r="VCL2404" s="14"/>
      <c r="VCM2404" s="14"/>
      <c r="VCN2404" s="14"/>
      <c r="VCO2404" s="14"/>
      <c r="VCP2404" s="14"/>
      <c r="VCQ2404" s="14"/>
      <c r="VCR2404" s="14"/>
      <c r="VCS2404" s="14"/>
      <c r="VCT2404" s="14"/>
      <c r="VCU2404" s="14"/>
      <c r="VCV2404" s="14"/>
      <c r="VCW2404" s="14"/>
      <c r="VCX2404" s="14"/>
      <c r="VCY2404" s="14"/>
      <c r="VCZ2404" s="14"/>
      <c r="VDA2404" s="14"/>
      <c r="VDB2404" s="14"/>
      <c r="VDC2404" s="14"/>
      <c r="VDD2404" s="14"/>
      <c r="VDE2404" s="14"/>
      <c r="VDF2404" s="14"/>
      <c r="VDG2404" s="14"/>
      <c r="VDH2404" s="14"/>
      <c r="VDI2404" s="14"/>
      <c r="VDJ2404" s="14"/>
      <c r="VDK2404" s="14"/>
      <c r="VDL2404" s="14"/>
      <c r="VDM2404" s="14"/>
      <c r="VDN2404" s="14"/>
      <c r="VDO2404" s="14"/>
      <c r="VDP2404" s="14"/>
      <c r="VDQ2404" s="14"/>
      <c r="VDR2404" s="14"/>
      <c r="VDS2404" s="14"/>
      <c r="VDT2404" s="14"/>
      <c r="VDU2404" s="14"/>
      <c r="VDV2404" s="14"/>
      <c r="VDW2404" s="14"/>
      <c r="VDX2404" s="14"/>
      <c r="VDY2404" s="14"/>
      <c r="VDZ2404" s="14"/>
      <c r="VEA2404" s="14"/>
      <c r="VEB2404" s="14"/>
      <c r="VEC2404" s="14"/>
      <c r="VED2404" s="14"/>
      <c r="VEE2404" s="14"/>
      <c r="VEF2404" s="14"/>
      <c r="VEG2404" s="14"/>
      <c r="VEH2404" s="14"/>
      <c r="VEI2404" s="14"/>
      <c r="VEJ2404" s="14"/>
      <c r="VEK2404" s="14"/>
      <c r="VEL2404" s="14"/>
      <c r="VEM2404" s="14"/>
      <c r="VEN2404" s="14"/>
      <c r="VEO2404" s="14"/>
      <c r="VEP2404" s="14"/>
      <c r="VEQ2404" s="14"/>
      <c r="VER2404" s="14"/>
      <c r="VES2404" s="14"/>
      <c r="VET2404" s="14"/>
      <c r="VEU2404" s="14"/>
      <c r="VEV2404" s="14"/>
      <c r="VEW2404" s="14"/>
      <c r="VEX2404" s="14"/>
      <c r="VEY2404" s="14"/>
      <c r="VEZ2404" s="14"/>
      <c r="VFA2404" s="14"/>
      <c r="VFB2404" s="14"/>
      <c r="VFC2404" s="14"/>
      <c r="VFD2404" s="14"/>
      <c r="VFE2404" s="14"/>
      <c r="VFF2404" s="14"/>
      <c r="VFG2404" s="14"/>
      <c r="VFH2404" s="14"/>
      <c r="VFI2404" s="14"/>
      <c r="VFJ2404" s="14"/>
      <c r="VFK2404" s="14"/>
      <c r="VFL2404" s="14"/>
      <c r="VFM2404" s="14"/>
      <c r="VFN2404" s="14"/>
      <c r="VFO2404" s="14"/>
      <c r="VFP2404" s="14"/>
      <c r="VFQ2404" s="14"/>
      <c r="VFR2404" s="14"/>
      <c r="VFS2404" s="14"/>
      <c r="VFT2404" s="14"/>
      <c r="VFU2404" s="14"/>
      <c r="VFV2404" s="14"/>
      <c r="VFW2404" s="14"/>
      <c r="VFX2404" s="14"/>
      <c r="VFY2404" s="14"/>
      <c r="VFZ2404" s="14"/>
      <c r="VGA2404" s="14"/>
      <c r="VGB2404" s="14"/>
      <c r="VGC2404" s="14"/>
      <c r="VGD2404" s="14"/>
      <c r="VGE2404" s="14"/>
      <c r="VGF2404" s="14"/>
      <c r="VGG2404" s="14"/>
      <c r="VGH2404" s="14"/>
      <c r="VGI2404" s="14"/>
      <c r="VGJ2404" s="14"/>
      <c r="VGK2404" s="14"/>
      <c r="VGL2404" s="14"/>
      <c r="VGM2404" s="14"/>
      <c r="VGN2404" s="14"/>
      <c r="VGO2404" s="14"/>
      <c r="VGP2404" s="14"/>
      <c r="VGQ2404" s="14"/>
      <c r="VGR2404" s="14"/>
      <c r="VGS2404" s="14"/>
      <c r="VGT2404" s="14"/>
      <c r="VGU2404" s="14"/>
      <c r="VGV2404" s="14"/>
      <c r="VGW2404" s="14"/>
      <c r="VGX2404" s="14"/>
      <c r="VGY2404" s="14"/>
      <c r="VGZ2404" s="14"/>
      <c r="VHA2404" s="14"/>
      <c r="VHB2404" s="14"/>
      <c r="VHC2404" s="14"/>
      <c r="VHD2404" s="14"/>
      <c r="VHE2404" s="14"/>
      <c r="VHF2404" s="14"/>
      <c r="VHG2404" s="14"/>
      <c r="VHH2404" s="14"/>
      <c r="VHI2404" s="14"/>
      <c r="VHJ2404" s="14"/>
      <c r="VHK2404" s="14"/>
      <c r="VHL2404" s="14"/>
      <c r="VHM2404" s="14"/>
      <c r="VHN2404" s="14"/>
      <c r="VHO2404" s="14"/>
      <c r="VHP2404" s="14"/>
      <c r="VHQ2404" s="14"/>
      <c r="VHR2404" s="14"/>
      <c r="VHS2404" s="14"/>
      <c r="VHT2404" s="14"/>
      <c r="VHU2404" s="14"/>
      <c r="VHV2404" s="14"/>
      <c r="VHW2404" s="14"/>
      <c r="VHX2404" s="14"/>
      <c r="VHY2404" s="14"/>
      <c r="VHZ2404" s="14"/>
      <c r="VIA2404" s="14"/>
      <c r="VIB2404" s="14"/>
      <c r="VIC2404" s="14"/>
      <c r="VID2404" s="14"/>
      <c r="VIE2404" s="14"/>
      <c r="VIF2404" s="14"/>
      <c r="VIG2404" s="14"/>
      <c r="VIH2404" s="14"/>
      <c r="VII2404" s="14"/>
      <c r="VIJ2404" s="14"/>
      <c r="VIK2404" s="14"/>
      <c r="VIL2404" s="14"/>
      <c r="VIM2404" s="14"/>
      <c r="VIN2404" s="14"/>
      <c r="VIO2404" s="14"/>
      <c r="VIP2404" s="14"/>
      <c r="VIQ2404" s="14"/>
      <c r="VIR2404" s="14"/>
      <c r="VIS2404" s="14"/>
      <c r="VIT2404" s="14"/>
      <c r="VIU2404" s="14"/>
      <c r="VIV2404" s="14"/>
      <c r="VIW2404" s="14"/>
      <c r="VIX2404" s="14"/>
      <c r="VIY2404" s="14"/>
      <c r="VIZ2404" s="14"/>
      <c r="VJA2404" s="14"/>
      <c r="VJB2404" s="14"/>
      <c r="VJC2404" s="14"/>
      <c r="VJD2404" s="14"/>
      <c r="VJE2404" s="14"/>
      <c r="VJF2404" s="14"/>
      <c r="VJG2404" s="14"/>
      <c r="VJH2404" s="14"/>
      <c r="VJI2404" s="14"/>
      <c r="VJJ2404" s="14"/>
      <c r="VJK2404" s="14"/>
      <c r="VJL2404" s="14"/>
      <c r="VJM2404" s="14"/>
      <c r="VJN2404" s="14"/>
      <c r="VJO2404" s="14"/>
      <c r="VJP2404" s="14"/>
      <c r="VJQ2404" s="14"/>
      <c r="VJR2404" s="14"/>
      <c r="VJS2404" s="14"/>
      <c r="VJT2404" s="14"/>
      <c r="VJU2404" s="14"/>
      <c r="VJV2404" s="14"/>
      <c r="VJW2404" s="14"/>
      <c r="VJX2404" s="14"/>
      <c r="VJY2404" s="14"/>
      <c r="VJZ2404" s="14"/>
      <c r="VKA2404" s="14"/>
      <c r="VKB2404" s="14"/>
      <c r="VKC2404" s="14"/>
      <c r="VKD2404" s="14"/>
      <c r="VKE2404" s="14"/>
      <c r="VKF2404" s="14"/>
      <c r="VKG2404" s="14"/>
      <c r="VKH2404" s="14"/>
      <c r="VKI2404" s="14"/>
      <c r="VKJ2404" s="14"/>
      <c r="VKK2404" s="14"/>
      <c r="VKL2404" s="14"/>
      <c r="VKM2404" s="14"/>
      <c r="VKN2404" s="14"/>
      <c r="VKO2404" s="14"/>
      <c r="VKP2404" s="14"/>
      <c r="VKQ2404" s="14"/>
      <c r="VKR2404" s="14"/>
      <c r="VKS2404" s="14"/>
      <c r="VKT2404" s="14"/>
      <c r="VKU2404" s="14"/>
      <c r="VKV2404" s="14"/>
      <c r="VKW2404" s="14"/>
      <c r="VKX2404" s="14"/>
      <c r="VKY2404" s="14"/>
      <c r="VKZ2404" s="14"/>
      <c r="VLA2404" s="14"/>
      <c r="VLB2404" s="14"/>
      <c r="VLC2404" s="14"/>
      <c r="VLD2404" s="14"/>
      <c r="VLE2404" s="14"/>
      <c r="VLF2404" s="14"/>
      <c r="VLG2404" s="14"/>
      <c r="VLH2404" s="14"/>
      <c r="VLI2404" s="14"/>
      <c r="VLJ2404" s="14"/>
      <c r="VLK2404" s="14"/>
      <c r="VLL2404" s="14"/>
      <c r="VLM2404" s="14"/>
      <c r="VLN2404" s="14"/>
      <c r="VLO2404" s="14"/>
      <c r="VLP2404" s="14"/>
      <c r="VLQ2404" s="14"/>
      <c r="VLR2404" s="14"/>
      <c r="VLS2404" s="14"/>
      <c r="VLT2404" s="14"/>
      <c r="VLU2404" s="14"/>
      <c r="VLV2404" s="14"/>
      <c r="VLW2404" s="14"/>
      <c r="VLX2404" s="14"/>
      <c r="VLY2404" s="14"/>
      <c r="VLZ2404" s="14"/>
      <c r="VMA2404" s="14"/>
      <c r="VMB2404" s="14"/>
      <c r="VMC2404" s="14"/>
      <c r="VMD2404" s="14"/>
      <c r="VME2404" s="14"/>
      <c r="VMF2404" s="14"/>
      <c r="VMG2404" s="14"/>
      <c r="VMH2404" s="14"/>
      <c r="VMI2404" s="14"/>
      <c r="VMJ2404" s="14"/>
      <c r="VMK2404" s="14"/>
      <c r="VML2404" s="14"/>
      <c r="VMM2404" s="14"/>
      <c r="VMN2404" s="14"/>
      <c r="VMO2404" s="14"/>
      <c r="VMP2404" s="14"/>
      <c r="VMQ2404" s="14"/>
      <c r="VMR2404" s="14"/>
      <c r="VMS2404" s="14"/>
      <c r="VMT2404" s="14"/>
      <c r="VMU2404" s="14"/>
      <c r="VMV2404" s="14"/>
      <c r="VMW2404" s="14"/>
      <c r="VMX2404" s="14"/>
      <c r="VMY2404" s="14"/>
      <c r="VMZ2404" s="14"/>
      <c r="VNA2404" s="14"/>
      <c r="VNB2404" s="14"/>
      <c r="VNC2404" s="14"/>
      <c r="VND2404" s="14"/>
      <c r="VNE2404" s="14"/>
      <c r="VNF2404" s="14"/>
      <c r="VNG2404" s="14"/>
      <c r="VNH2404" s="14"/>
      <c r="VNI2404" s="14"/>
      <c r="VNJ2404" s="14"/>
      <c r="VNK2404" s="14"/>
      <c r="VNL2404" s="14"/>
      <c r="VNM2404" s="14"/>
      <c r="VNN2404" s="14"/>
      <c r="VNO2404" s="14"/>
      <c r="VNP2404" s="14"/>
      <c r="VNQ2404" s="14"/>
      <c r="VNR2404" s="14"/>
      <c r="VNS2404" s="14"/>
      <c r="VNT2404" s="14"/>
      <c r="VNU2404" s="14"/>
      <c r="VNV2404" s="14"/>
      <c r="VNW2404" s="14"/>
      <c r="VNX2404" s="14"/>
      <c r="VNY2404" s="14"/>
      <c r="VNZ2404" s="14"/>
      <c r="VOA2404" s="14"/>
      <c r="VOB2404" s="14"/>
      <c r="VOC2404" s="14"/>
      <c r="VOD2404" s="14"/>
      <c r="VOE2404" s="14"/>
      <c r="VOF2404" s="14"/>
      <c r="VOG2404" s="14"/>
      <c r="VOH2404" s="14"/>
      <c r="VOI2404" s="14"/>
      <c r="VOJ2404" s="14"/>
      <c r="VOK2404" s="14"/>
      <c r="VOL2404" s="14"/>
      <c r="VOM2404" s="14"/>
      <c r="VON2404" s="14"/>
      <c r="VOO2404" s="14"/>
      <c r="VOP2404" s="14"/>
      <c r="VOQ2404" s="14"/>
      <c r="VOR2404" s="14"/>
      <c r="VOS2404" s="14"/>
      <c r="VOT2404" s="14"/>
      <c r="VOU2404" s="14"/>
      <c r="VOV2404" s="14"/>
      <c r="VOW2404" s="14"/>
      <c r="VOX2404" s="14"/>
      <c r="VOY2404" s="14"/>
      <c r="VOZ2404" s="14"/>
      <c r="VPA2404" s="14"/>
      <c r="VPB2404" s="14"/>
      <c r="VPC2404" s="14"/>
      <c r="VPD2404" s="14"/>
      <c r="VPE2404" s="14"/>
      <c r="VPF2404" s="14"/>
      <c r="VPG2404" s="14"/>
      <c r="VPH2404" s="14"/>
      <c r="VPI2404" s="14"/>
      <c r="VPJ2404" s="14"/>
      <c r="VPK2404" s="14"/>
      <c r="VPL2404" s="14"/>
      <c r="VPM2404" s="14"/>
      <c r="VPN2404" s="14"/>
      <c r="VPO2404" s="14"/>
      <c r="VPP2404" s="14"/>
      <c r="VPQ2404" s="14"/>
      <c r="VPR2404" s="14"/>
      <c r="VPS2404" s="14"/>
      <c r="VPT2404" s="14"/>
      <c r="VPU2404" s="14"/>
      <c r="VPV2404" s="14"/>
      <c r="VPW2404" s="14"/>
      <c r="VPX2404" s="14"/>
      <c r="VPY2404" s="14"/>
      <c r="VPZ2404" s="14"/>
      <c r="VQA2404" s="14"/>
      <c r="VQB2404" s="14"/>
      <c r="VQC2404" s="14"/>
      <c r="VQD2404" s="14"/>
      <c r="VQE2404" s="14"/>
      <c r="VQF2404" s="14"/>
      <c r="VQG2404" s="14"/>
      <c r="VQH2404" s="14"/>
      <c r="VQI2404" s="14"/>
      <c r="VQJ2404" s="14"/>
      <c r="VQK2404" s="14"/>
      <c r="VQL2404" s="14"/>
      <c r="VQM2404" s="14"/>
      <c r="VQN2404" s="14"/>
      <c r="VQO2404" s="14"/>
      <c r="VQP2404" s="14"/>
      <c r="VQQ2404" s="14"/>
      <c r="VQR2404" s="14"/>
      <c r="VQS2404" s="14"/>
      <c r="VQT2404" s="14"/>
      <c r="VQU2404" s="14"/>
      <c r="VQV2404" s="14"/>
      <c r="VQW2404" s="14"/>
      <c r="VQX2404" s="14"/>
      <c r="VQY2404" s="14"/>
      <c r="VQZ2404" s="14"/>
      <c r="VRA2404" s="14"/>
      <c r="VRB2404" s="14"/>
      <c r="VRC2404" s="14"/>
      <c r="VRD2404" s="14"/>
      <c r="VRE2404" s="14"/>
      <c r="VRF2404" s="14"/>
      <c r="VRG2404" s="14"/>
      <c r="VRH2404" s="14"/>
      <c r="VRI2404" s="14"/>
      <c r="VRJ2404" s="14"/>
      <c r="VRK2404" s="14"/>
      <c r="VRL2404" s="14"/>
      <c r="VRM2404" s="14"/>
      <c r="VRN2404" s="14"/>
      <c r="VRO2404" s="14"/>
      <c r="VRP2404" s="14"/>
      <c r="VRQ2404" s="14"/>
      <c r="VRR2404" s="14"/>
      <c r="VRS2404" s="14"/>
      <c r="VRT2404" s="14"/>
      <c r="VRU2404" s="14"/>
      <c r="VRV2404" s="14"/>
      <c r="VRW2404" s="14"/>
      <c r="VRX2404" s="14"/>
      <c r="VRY2404" s="14"/>
      <c r="VRZ2404" s="14"/>
      <c r="VSA2404" s="14"/>
      <c r="VSB2404" s="14"/>
      <c r="VSC2404" s="14"/>
      <c r="VSD2404" s="14"/>
      <c r="VSE2404" s="14"/>
      <c r="VSF2404" s="14"/>
      <c r="VSG2404" s="14"/>
      <c r="VSH2404" s="14"/>
      <c r="VSI2404" s="14"/>
      <c r="VSJ2404" s="14"/>
      <c r="VSK2404" s="14"/>
      <c r="VSL2404" s="14"/>
      <c r="VSM2404" s="14"/>
      <c r="VSN2404" s="14"/>
      <c r="VSO2404" s="14"/>
      <c r="VSP2404" s="14"/>
      <c r="VSQ2404" s="14"/>
      <c r="VSR2404" s="14"/>
      <c r="VSS2404" s="14"/>
      <c r="VST2404" s="14"/>
      <c r="VSU2404" s="14"/>
      <c r="VSV2404" s="14"/>
      <c r="VSW2404" s="14"/>
      <c r="VSX2404" s="14"/>
      <c r="VSY2404" s="14"/>
      <c r="VSZ2404" s="14"/>
      <c r="VTA2404" s="14"/>
      <c r="VTB2404" s="14"/>
      <c r="VTC2404" s="14"/>
      <c r="VTD2404" s="14"/>
      <c r="VTE2404" s="14"/>
      <c r="VTF2404" s="14"/>
      <c r="VTG2404" s="14"/>
      <c r="VTH2404" s="14"/>
      <c r="VTI2404" s="14"/>
      <c r="VTJ2404" s="14"/>
      <c r="VTK2404" s="14"/>
      <c r="VTL2404" s="14"/>
      <c r="VTM2404" s="14"/>
      <c r="VTN2404" s="14"/>
      <c r="VTO2404" s="14"/>
      <c r="VTP2404" s="14"/>
      <c r="VTQ2404" s="14"/>
      <c r="VTR2404" s="14"/>
      <c r="VTS2404" s="14"/>
      <c r="VTT2404" s="14"/>
      <c r="VTU2404" s="14"/>
      <c r="VTV2404" s="14"/>
      <c r="VTW2404" s="14"/>
      <c r="VTX2404" s="14"/>
      <c r="VTY2404" s="14"/>
      <c r="VTZ2404" s="14"/>
      <c r="VUA2404" s="14"/>
      <c r="VUB2404" s="14"/>
      <c r="VUC2404" s="14"/>
      <c r="VUD2404" s="14"/>
      <c r="VUE2404" s="14"/>
      <c r="VUF2404" s="14"/>
      <c r="VUG2404" s="14"/>
      <c r="VUH2404" s="14"/>
      <c r="VUI2404" s="14"/>
      <c r="VUJ2404" s="14"/>
      <c r="VUK2404" s="14"/>
      <c r="VUL2404" s="14"/>
      <c r="VUM2404" s="14"/>
      <c r="VUN2404" s="14"/>
      <c r="VUO2404" s="14"/>
      <c r="VUP2404" s="14"/>
      <c r="VUQ2404" s="14"/>
      <c r="VUR2404" s="14"/>
      <c r="VUS2404" s="14"/>
      <c r="VUT2404" s="14"/>
      <c r="VUU2404" s="14"/>
      <c r="VUV2404" s="14"/>
      <c r="VUW2404" s="14"/>
      <c r="VUX2404" s="14"/>
      <c r="VUY2404" s="14"/>
      <c r="VUZ2404" s="14"/>
      <c r="VVA2404" s="14"/>
      <c r="VVB2404" s="14"/>
      <c r="VVC2404" s="14"/>
      <c r="VVD2404" s="14"/>
      <c r="VVE2404" s="14"/>
      <c r="VVF2404" s="14"/>
      <c r="VVG2404" s="14"/>
      <c r="VVH2404" s="14"/>
      <c r="VVI2404" s="14"/>
      <c r="VVJ2404" s="14"/>
      <c r="VVK2404" s="14"/>
      <c r="VVL2404" s="14"/>
      <c r="VVM2404" s="14"/>
      <c r="VVN2404" s="14"/>
      <c r="VVO2404" s="14"/>
      <c r="VVP2404" s="14"/>
      <c r="VVQ2404" s="14"/>
      <c r="VVR2404" s="14"/>
      <c r="VVS2404" s="14"/>
      <c r="VVT2404" s="14"/>
      <c r="VVU2404" s="14"/>
      <c r="VVV2404" s="14"/>
      <c r="VVW2404" s="14"/>
      <c r="VVX2404" s="14"/>
      <c r="VVY2404" s="14"/>
      <c r="VVZ2404" s="14"/>
      <c r="VWA2404" s="14"/>
      <c r="VWB2404" s="14"/>
      <c r="VWC2404" s="14"/>
      <c r="VWD2404" s="14"/>
      <c r="VWE2404" s="14"/>
      <c r="VWF2404" s="14"/>
      <c r="VWG2404" s="14"/>
      <c r="VWH2404" s="14"/>
      <c r="VWI2404" s="14"/>
      <c r="VWJ2404" s="14"/>
      <c r="VWK2404" s="14"/>
      <c r="VWL2404" s="14"/>
      <c r="VWM2404" s="14"/>
      <c r="VWN2404" s="14"/>
      <c r="VWO2404" s="14"/>
      <c r="VWP2404" s="14"/>
      <c r="VWQ2404" s="14"/>
      <c r="VWR2404" s="14"/>
      <c r="VWS2404" s="14"/>
      <c r="VWT2404" s="14"/>
      <c r="VWU2404" s="14"/>
      <c r="VWV2404" s="14"/>
      <c r="VWW2404" s="14"/>
      <c r="VWX2404" s="14"/>
      <c r="VWY2404" s="14"/>
      <c r="VWZ2404" s="14"/>
      <c r="VXA2404" s="14"/>
      <c r="VXB2404" s="14"/>
      <c r="VXC2404" s="14"/>
      <c r="VXD2404" s="14"/>
      <c r="VXE2404" s="14"/>
      <c r="VXF2404" s="14"/>
      <c r="VXG2404" s="14"/>
      <c r="VXH2404" s="14"/>
      <c r="VXI2404" s="14"/>
      <c r="VXJ2404" s="14"/>
      <c r="VXK2404" s="14"/>
      <c r="VXL2404" s="14"/>
      <c r="VXM2404" s="14"/>
      <c r="VXN2404" s="14"/>
      <c r="VXO2404" s="14"/>
      <c r="VXP2404" s="14"/>
      <c r="VXQ2404" s="14"/>
      <c r="VXR2404" s="14"/>
      <c r="VXS2404" s="14"/>
      <c r="VXT2404" s="14"/>
      <c r="VXU2404" s="14"/>
      <c r="VXV2404" s="14"/>
      <c r="VXW2404" s="14"/>
      <c r="VXX2404" s="14"/>
      <c r="VXY2404" s="14"/>
      <c r="VXZ2404" s="14"/>
      <c r="VYA2404" s="14"/>
      <c r="VYB2404" s="14"/>
      <c r="VYC2404" s="14"/>
      <c r="VYD2404" s="14"/>
      <c r="VYE2404" s="14"/>
      <c r="VYF2404" s="14"/>
      <c r="VYG2404" s="14"/>
      <c r="VYH2404" s="14"/>
      <c r="VYI2404" s="14"/>
      <c r="VYJ2404" s="14"/>
      <c r="VYK2404" s="14"/>
      <c r="VYL2404" s="14"/>
      <c r="VYM2404" s="14"/>
      <c r="VYN2404" s="14"/>
      <c r="VYO2404" s="14"/>
      <c r="VYP2404" s="14"/>
      <c r="VYQ2404" s="14"/>
      <c r="VYR2404" s="14"/>
      <c r="VYS2404" s="14"/>
      <c r="VYT2404" s="14"/>
      <c r="VYU2404" s="14"/>
      <c r="VYV2404" s="14"/>
      <c r="VYW2404" s="14"/>
      <c r="VYX2404" s="14"/>
      <c r="VYY2404" s="14"/>
      <c r="VYZ2404" s="14"/>
      <c r="VZA2404" s="14"/>
      <c r="VZB2404" s="14"/>
      <c r="VZC2404" s="14"/>
      <c r="VZD2404" s="14"/>
      <c r="VZE2404" s="14"/>
      <c r="VZF2404" s="14"/>
      <c r="VZG2404" s="14"/>
      <c r="VZH2404" s="14"/>
      <c r="VZI2404" s="14"/>
      <c r="VZJ2404" s="14"/>
      <c r="VZK2404" s="14"/>
      <c r="VZL2404" s="14"/>
      <c r="VZM2404" s="14"/>
      <c r="VZN2404" s="14"/>
      <c r="VZO2404" s="14"/>
      <c r="VZP2404" s="14"/>
      <c r="VZQ2404" s="14"/>
      <c r="VZR2404" s="14"/>
      <c r="VZS2404" s="14"/>
      <c r="VZT2404" s="14"/>
      <c r="VZU2404" s="14"/>
      <c r="VZV2404" s="14"/>
      <c r="VZW2404" s="14"/>
      <c r="VZX2404" s="14"/>
      <c r="VZY2404" s="14"/>
      <c r="VZZ2404" s="14"/>
      <c r="WAA2404" s="14"/>
      <c r="WAB2404" s="14"/>
      <c r="WAC2404" s="14"/>
      <c r="WAD2404" s="14"/>
      <c r="WAE2404" s="14"/>
      <c r="WAF2404" s="14"/>
      <c r="WAG2404" s="14"/>
      <c r="WAH2404" s="14"/>
      <c r="WAI2404" s="14"/>
      <c r="WAJ2404" s="14"/>
      <c r="WAK2404" s="14"/>
      <c r="WAL2404" s="14"/>
      <c r="WAM2404" s="14"/>
      <c r="WAN2404" s="14"/>
      <c r="WAO2404" s="14"/>
      <c r="WAP2404" s="14"/>
      <c r="WAQ2404" s="14"/>
      <c r="WAR2404" s="14"/>
      <c r="WAS2404" s="14"/>
      <c r="WAT2404" s="14"/>
      <c r="WAU2404" s="14"/>
      <c r="WAV2404" s="14"/>
      <c r="WAW2404" s="14"/>
      <c r="WAX2404" s="14"/>
      <c r="WAY2404" s="14"/>
      <c r="WAZ2404" s="14"/>
      <c r="WBA2404" s="14"/>
      <c r="WBB2404" s="14"/>
      <c r="WBC2404" s="14"/>
      <c r="WBD2404" s="14"/>
      <c r="WBE2404" s="14"/>
      <c r="WBF2404" s="14"/>
      <c r="WBG2404" s="14"/>
      <c r="WBH2404" s="14"/>
      <c r="WBI2404" s="14"/>
      <c r="WBJ2404" s="14"/>
      <c r="WBK2404" s="14"/>
      <c r="WBL2404" s="14"/>
      <c r="WBM2404" s="14"/>
      <c r="WBN2404" s="14"/>
      <c r="WBO2404" s="14"/>
      <c r="WBP2404" s="14"/>
      <c r="WBQ2404" s="14"/>
      <c r="WBR2404" s="14"/>
      <c r="WBS2404" s="14"/>
      <c r="WBT2404" s="14"/>
      <c r="WBU2404" s="14"/>
      <c r="WBV2404" s="14"/>
      <c r="WBW2404" s="14"/>
      <c r="WBX2404" s="14"/>
      <c r="WBY2404" s="14"/>
      <c r="WBZ2404" s="14"/>
      <c r="WCA2404" s="14"/>
      <c r="WCB2404" s="14"/>
      <c r="WCC2404" s="14"/>
      <c r="WCD2404" s="14"/>
      <c r="WCE2404" s="14"/>
      <c r="WCF2404" s="14"/>
      <c r="WCG2404" s="14"/>
      <c r="WCH2404" s="14"/>
      <c r="WCI2404" s="14"/>
      <c r="WCJ2404" s="14"/>
      <c r="WCK2404" s="14"/>
      <c r="WCL2404" s="14"/>
      <c r="WCM2404" s="14"/>
      <c r="WCN2404" s="14"/>
      <c r="WCO2404" s="14"/>
      <c r="WCP2404" s="14"/>
      <c r="WCQ2404" s="14"/>
      <c r="WCR2404" s="14"/>
      <c r="WCS2404" s="14"/>
      <c r="WCT2404" s="14"/>
      <c r="WCU2404" s="14"/>
      <c r="WCV2404" s="14"/>
      <c r="WCW2404" s="14"/>
      <c r="WCX2404" s="14"/>
      <c r="WCY2404" s="14"/>
      <c r="WCZ2404" s="14"/>
      <c r="WDA2404" s="14"/>
      <c r="WDB2404" s="14"/>
      <c r="WDC2404" s="14"/>
      <c r="WDD2404" s="14"/>
      <c r="WDE2404" s="14"/>
      <c r="WDF2404" s="14"/>
      <c r="WDG2404" s="14"/>
      <c r="WDH2404" s="14"/>
      <c r="WDI2404" s="14"/>
      <c r="WDJ2404" s="14"/>
      <c r="WDK2404" s="14"/>
      <c r="WDL2404" s="14"/>
      <c r="WDM2404" s="14"/>
      <c r="WDN2404" s="14"/>
      <c r="WDO2404" s="14"/>
      <c r="WDP2404" s="14"/>
      <c r="WDQ2404" s="14"/>
      <c r="WDR2404" s="14"/>
      <c r="WDS2404" s="14"/>
      <c r="WDT2404" s="14"/>
      <c r="WDU2404" s="14"/>
      <c r="WDV2404" s="14"/>
      <c r="WDW2404" s="14"/>
      <c r="WDX2404" s="14"/>
      <c r="WDY2404" s="14"/>
      <c r="WDZ2404" s="14"/>
      <c r="WEA2404" s="14"/>
      <c r="WEB2404" s="14"/>
      <c r="WEC2404" s="14"/>
      <c r="WED2404" s="14"/>
      <c r="WEE2404" s="14"/>
      <c r="WEF2404" s="14"/>
      <c r="WEG2404" s="14"/>
      <c r="WEH2404" s="14"/>
      <c r="WEI2404" s="14"/>
      <c r="WEJ2404" s="14"/>
      <c r="WEK2404" s="14"/>
      <c r="WEL2404" s="14"/>
      <c r="WEM2404" s="14"/>
      <c r="WEN2404" s="14"/>
      <c r="WEO2404" s="14"/>
      <c r="WEP2404" s="14"/>
      <c r="WEQ2404" s="14"/>
      <c r="WER2404" s="14"/>
      <c r="WES2404" s="14"/>
      <c r="WET2404" s="14"/>
      <c r="WEU2404" s="14"/>
      <c r="WEV2404" s="14"/>
      <c r="WEW2404" s="14"/>
      <c r="WEX2404" s="14"/>
      <c r="WEY2404" s="14"/>
      <c r="WEZ2404" s="14"/>
      <c r="WFA2404" s="14"/>
      <c r="WFB2404" s="14"/>
      <c r="WFC2404" s="14"/>
      <c r="WFD2404" s="14"/>
      <c r="WFE2404" s="14"/>
      <c r="WFF2404" s="14"/>
      <c r="WFG2404" s="14"/>
      <c r="WFH2404" s="14"/>
      <c r="WFI2404" s="14"/>
      <c r="WFJ2404" s="14"/>
      <c r="WFK2404" s="14"/>
      <c r="WFL2404" s="14"/>
      <c r="WFM2404" s="14"/>
      <c r="WFN2404" s="14"/>
      <c r="WFO2404" s="14"/>
      <c r="WFP2404" s="14"/>
      <c r="WFQ2404" s="14"/>
      <c r="WFR2404" s="14"/>
      <c r="WFS2404" s="14"/>
      <c r="WFT2404" s="14"/>
      <c r="WFU2404" s="14"/>
      <c r="WFV2404" s="14"/>
      <c r="WFW2404" s="14"/>
      <c r="WFX2404" s="14"/>
      <c r="WFY2404" s="14"/>
      <c r="WFZ2404" s="14"/>
      <c r="WGA2404" s="14"/>
      <c r="WGB2404" s="14"/>
      <c r="WGC2404" s="14"/>
      <c r="WGD2404" s="14"/>
      <c r="WGE2404" s="14"/>
      <c r="WGF2404" s="14"/>
      <c r="WGG2404" s="14"/>
      <c r="WGH2404" s="14"/>
      <c r="WGI2404" s="14"/>
      <c r="WGJ2404" s="14"/>
      <c r="WGK2404" s="14"/>
      <c r="WGL2404" s="14"/>
      <c r="WGM2404" s="14"/>
      <c r="WGN2404" s="14"/>
      <c r="WGO2404" s="14"/>
      <c r="WGP2404" s="14"/>
      <c r="WGQ2404" s="14"/>
      <c r="WGR2404" s="14"/>
      <c r="WGS2404" s="14"/>
      <c r="WGT2404" s="14"/>
      <c r="WGU2404" s="14"/>
      <c r="WGV2404" s="14"/>
      <c r="WGW2404" s="14"/>
      <c r="WGX2404" s="14"/>
      <c r="WGY2404" s="14"/>
      <c r="WGZ2404" s="14"/>
      <c r="WHA2404" s="14"/>
      <c r="WHB2404" s="14"/>
      <c r="WHC2404" s="14"/>
      <c r="WHD2404" s="14"/>
      <c r="WHE2404" s="14"/>
      <c r="WHF2404" s="14"/>
      <c r="WHG2404" s="14"/>
      <c r="WHH2404" s="14"/>
      <c r="WHI2404" s="14"/>
      <c r="WHJ2404" s="14"/>
      <c r="WHK2404" s="14"/>
      <c r="WHL2404" s="14"/>
      <c r="WHM2404" s="14"/>
      <c r="WHN2404" s="14"/>
      <c r="WHO2404" s="14"/>
      <c r="WHP2404" s="14"/>
      <c r="WHQ2404" s="14"/>
      <c r="WHR2404" s="14"/>
      <c r="WHS2404" s="14"/>
      <c r="WHT2404" s="14"/>
      <c r="WHU2404" s="14"/>
      <c r="WHV2404" s="14"/>
      <c r="WHW2404" s="14"/>
      <c r="WHX2404" s="14"/>
      <c r="WHY2404" s="14"/>
      <c r="WHZ2404" s="14"/>
      <c r="WIA2404" s="14"/>
      <c r="WIB2404" s="14"/>
      <c r="WIC2404" s="14"/>
      <c r="WID2404" s="14"/>
      <c r="WIE2404" s="14"/>
      <c r="WIF2404" s="14"/>
      <c r="WIG2404" s="14"/>
      <c r="WIH2404" s="14"/>
      <c r="WII2404" s="14"/>
      <c r="WIJ2404" s="14"/>
      <c r="WIK2404" s="14"/>
      <c r="WIL2404" s="14"/>
      <c r="WIM2404" s="14"/>
      <c r="WIN2404" s="14"/>
      <c r="WIO2404" s="14"/>
      <c r="WIP2404" s="14"/>
      <c r="WIQ2404" s="14"/>
      <c r="WIR2404" s="14"/>
      <c r="WIS2404" s="14"/>
      <c r="WIT2404" s="14"/>
      <c r="WIU2404" s="14"/>
      <c r="WIV2404" s="14"/>
      <c r="WIW2404" s="14"/>
      <c r="WIX2404" s="14"/>
      <c r="WIY2404" s="14"/>
      <c r="WIZ2404" s="14"/>
      <c r="WJA2404" s="14"/>
      <c r="WJB2404" s="14"/>
      <c r="WJC2404" s="14"/>
      <c r="WJD2404" s="14"/>
      <c r="WJE2404" s="14"/>
      <c r="WJF2404" s="14"/>
      <c r="WJG2404" s="14"/>
      <c r="WJH2404" s="14"/>
      <c r="WJI2404" s="14"/>
      <c r="WJJ2404" s="14"/>
      <c r="WJK2404" s="14"/>
      <c r="WJL2404" s="14"/>
      <c r="WJM2404" s="14"/>
      <c r="WJN2404" s="14"/>
      <c r="WJO2404" s="14"/>
      <c r="WJP2404" s="14"/>
      <c r="WJQ2404" s="14"/>
      <c r="WJR2404" s="14"/>
      <c r="WJS2404" s="14"/>
      <c r="WJT2404" s="14"/>
      <c r="WJU2404" s="14"/>
      <c r="WJV2404" s="14"/>
      <c r="WJW2404" s="14"/>
      <c r="WJX2404" s="14"/>
      <c r="WJY2404" s="14"/>
      <c r="WJZ2404" s="14"/>
      <c r="WKA2404" s="14"/>
      <c r="WKB2404" s="14"/>
      <c r="WKC2404" s="14"/>
      <c r="WKD2404" s="14"/>
      <c r="WKE2404" s="14"/>
      <c r="WKF2404" s="14"/>
      <c r="WKG2404" s="14"/>
      <c r="WKH2404" s="14"/>
      <c r="WKI2404" s="14"/>
      <c r="WKJ2404" s="14"/>
      <c r="WKK2404" s="14"/>
      <c r="WKL2404" s="14"/>
      <c r="WKM2404" s="14"/>
      <c r="WKN2404" s="14"/>
      <c r="WKO2404" s="14"/>
      <c r="WKP2404" s="14"/>
      <c r="WKQ2404" s="14"/>
      <c r="WKR2404" s="14"/>
      <c r="WKS2404" s="14"/>
      <c r="WKT2404" s="14"/>
      <c r="WKU2404" s="14"/>
      <c r="WKV2404" s="14"/>
      <c r="WKW2404" s="14"/>
      <c r="WKX2404" s="14"/>
      <c r="WKY2404" s="14"/>
      <c r="WKZ2404" s="14"/>
      <c r="WLA2404" s="14"/>
      <c r="WLB2404" s="14"/>
      <c r="WLC2404" s="14"/>
      <c r="WLD2404" s="14"/>
      <c r="WLE2404" s="14"/>
      <c r="WLF2404" s="14"/>
      <c r="WLG2404" s="14"/>
      <c r="WLH2404" s="14"/>
      <c r="WLI2404" s="14"/>
      <c r="WLJ2404" s="14"/>
      <c r="WLK2404" s="14"/>
      <c r="WLL2404" s="14"/>
      <c r="WLM2404" s="14"/>
      <c r="WLN2404" s="14"/>
      <c r="WLO2404" s="14"/>
      <c r="WLP2404" s="14"/>
      <c r="WLQ2404" s="14"/>
      <c r="WLR2404" s="14"/>
      <c r="WLS2404" s="14"/>
      <c r="WLT2404" s="14"/>
      <c r="WLU2404" s="14"/>
      <c r="WLV2404" s="14"/>
      <c r="WLW2404" s="14"/>
      <c r="WLX2404" s="14"/>
      <c r="WLY2404" s="14"/>
      <c r="WLZ2404" s="14"/>
      <c r="WMA2404" s="14"/>
      <c r="WMB2404" s="14"/>
      <c r="WMC2404" s="14"/>
      <c r="WMD2404" s="14"/>
      <c r="WME2404" s="14"/>
      <c r="WMF2404" s="14"/>
      <c r="WMG2404" s="14"/>
      <c r="WMH2404" s="14"/>
      <c r="WMI2404" s="14"/>
      <c r="WMJ2404" s="14"/>
      <c r="WMK2404" s="14"/>
      <c r="WML2404" s="14"/>
      <c r="WMM2404" s="14"/>
      <c r="WMN2404" s="14"/>
      <c r="WMO2404" s="14"/>
      <c r="WMP2404" s="14"/>
      <c r="WMQ2404" s="14"/>
      <c r="WMR2404" s="14"/>
      <c r="WMS2404" s="14"/>
      <c r="WMT2404" s="14"/>
      <c r="WMU2404" s="14"/>
      <c r="WMV2404" s="14"/>
      <c r="WMW2404" s="14"/>
      <c r="WMX2404" s="14"/>
      <c r="WMY2404" s="14"/>
      <c r="WMZ2404" s="14"/>
      <c r="WNA2404" s="14"/>
      <c r="WNB2404" s="14"/>
      <c r="WNC2404" s="14"/>
      <c r="WND2404" s="14"/>
      <c r="WNE2404" s="14"/>
      <c r="WNF2404" s="14"/>
      <c r="WNG2404" s="14"/>
      <c r="WNH2404" s="14"/>
      <c r="WNI2404" s="14"/>
      <c r="WNJ2404" s="14"/>
      <c r="WNK2404" s="14"/>
      <c r="WNL2404" s="14"/>
      <c r="WNM2404" s="14"/>
      <c r="WNN2404" s="14"/>
      <c r="WNO2404" s="14"/>
      <c r="WNP2404" s="14"/>
      <c r="WNQ2404" s="14"/>
      <c r="WNR2404" s="14"/>
      <c r="WNS2404" s="14"/>
      <c r="WNT2404" s="14"/>
      <c r="WNU2404" s="14"/>
      <c r="WNV2404" s="14"/>
      <c r="WNW2404" s="14"/>
      <c r="WNX2404" s="14"/>
      <c r="WNY2404" s="14"/>
      <c r="WNZ2404" s="14"/>
      <c r="WOA2404" s="14"/>
      <c r="WOB2404" s="14"/>
      <c r="WOC2404" s="14"/>
      <c r="WOD2404" s="14"/>
      <c r="WOE2404" s="14"/>
      <c r="WOF2404" s="14"/>
      <c r="WOG2404" s="14"/>
      <c r="WOH2404" s="14"/>
      <c r="WOI2404" s="14"/>
      <c r="WOJ2404" s="14"/>
      <c r="WOK2404" s="14"/>
      <c r="WOL2404" s="14"/>
      <c r="WOM2404" s="14"/>
      <c r="WON2404" s="14"/>
      <c r="WOO2404" s="14"/>
      <c r="WOP2404" s="14"/>
      <c r="WOQ2404" s="14"/>
      <c r="WOR2404" s="14"/>
      <c r="WOS2404" s="14"/>
      <c r="WOT2404" s="14"/>
      <c r="WOU2404" s="14"/>
      <c r="WOV2404" s="14"/>
      <c r="WOW2404" s="14"/>
      <c r="WOX2404" s="14"/>
      <c r="WOY2404" s="14"/>
      <c r="WOZ2404" s="14"/>
      <c r="WPA2404" s="14"/>
      <c r="WPB2404" s="14"/>
      <c r="WPC2404" s="14"/>
      <c r="WPD2404" s="14"/>
      <c r="WPE2404" s="14"/>
      <c r="WPF2404" s="14"/>
      <c r="WPG2404" s="14"/>
      <c r="WPH2404" s="14"/>
      <c r="WPI2404" s="14"/>
      <c r="WPJ2404" s="14"/>
      <c r="WPK2404" s="14"/>
      <c r="WPL2404" s="14"/>
      <c r="WPM2404" s="14"/>
      <c r="WPN2404" s="14"/>
      <c r="WPO2404" s="14"/>
      <c r="WPP2404" s="14"/>
      <c r="WPQ2404" s="14"/>
      <c r="WPR2404" s="14"/>
      <c r="WPS2404" s="14"/>
      <c r="WPT2404" s="14"/>
      <c r="WPU2404" s="14"/>
      <c r="WPV2404" s="14"/>
      <c r="WPW2404" s="14"/>
      <c r="WPX2404" s="14"/>
      <c r="WPY2404" s="14"/>
      <c r="WPZ2404" s="14"/>
      <c r="WQA2404" s="14"/>
      <c r="WQB2404" s="14"/>
      <c r="WQC2404" s="14"/>
      <c r="WQD2404" s="14"/>
      <c r="WQE2404" s="14"/>
      <c r="WQF2404" s="14"/>
      <c r="WQG2404" s="14"/>
      <c r="WQH2404" s="14"/>
      <c r="WQI2404" s="14"/>
      <c r="WQJ2404" s="14"/>
      <c r="WQK2404" s="14"/>
      <c r="WQL2404" s="14"/>
      <c r="WQM2404" s="14"/>
      <c r="WQN2404" s="14"/>
      <c r="WQO2404" s="14"/>
      <c r="WQP2404" s="14"/>
      <c r="WQQ2404" s="14"/>
      <c r="WQR2404" s="14"/>
      <c r="WQS2404" s="14"/>
      <c r="WQT2404" s="14"/>
      <c r="WQU2404" s="14"/>
      <c r="WQV2404" s="14"/>
      <c r="WQW2404" s="14"/>
      <c r="WQX2404" s="14"/>
      <c r="WQY2404" s="14"/>
      <c r="WQZ2404" s="14"/>
      <c r="WRA2404" s="14"/>
      <c r="WRB2404" s="14"/>
      <c r="WRC2404" s="14"/>
      <c r="WRD2404" s="14"/>
      <c r="WRE2404" s="14"/>
      <c r="WRF2404" s="14"/>
      <c r="WRG2404" s="14"/>
      <c r="WRH2404" s="14"/>
      <c r="WRI2404" s="14"/>
      <c r="WRJ2404" s="14"/>
      <c r="WRK2404" s="14"/>
      <c r="WRL2404" s="14"/>
      <c r="WRM2404" s="14"/>
      <c r="WRN2404" s="14"/>
      <c r="WRO2404" s="14"/>
      <c r="WRP2404" s="14"/>
      <c r="WRQ2404" s="14"/>
      <c r="WRR2404" s="14"/>
      <c r="WRS2404" s="14"/>
      <c r="WRT2404" s="14"/>
      <c r="WRU2404" s="14"/>
      <c r="WRV2404" s="14"/>
      <c r="WRW2404" s="14"/>
      <c r="WRX2404" s="14"/>
      <c r="WRY2404" s="14"/>
      <c r="WRZ2404" s="14"/>
      <c r="WSA2404" s="14"/>
      <c r="WSB2404" s="14"/>
      <c r="WSC2404" s="14"/>
      <c r="WSD2404" s="14"/>
      <c r="WSE2404" s="14"/>
      <c r="WSF2404" s="14"/>
      <c r="WSG2404" s="14"/>
      <c r="WSH2404" s="14"/>
      <c r="WSI2404" s="14"/>
      <c r="WSJ2404" s="14"/>
      <c r="WSK2404" s="14"/>
      <c r="WSL2404" s="14"/>
      <c r="WSM2404" s="14"/>
      <c r="WSN2404" s="14"/>
      <c r="WSO2404" s="14"/>
      <c r="WSP2404" s="14"/>
      <c r="WSQ2404" s="14"/>
      <c r="WSR2404" s="14"/>
      <c r="WSS2404" s="14"/>
      <c r="WST2404" s="14"/>
      <c r="WSU2404" s="14"/>
      <c r="WSV2404" s="14"/>
      <c r="WSW2404" s="14"/>
      <c r="WSX2404" s="14"/>
      <c r="WSY2404" s="14"/>
      <c r="WSZ2404" s="14"/>
      <c r="WTA2404" s="14"/>
      <c r="WTB2404" s="14"/>
      <c r="WTC2404" s="14"/>
      <c r="WTD2404" s="14"/>
      <c r="WTE2404" s="14"/>
      <c r="WTF2404" s="14"/>
      <c r="WTG2404" s="14"/>
      <c r="WTH2404" s="14"/>
      <c r="WTI2404" s="14"/>
      <c r="WTJ2404" s="14"/>
      <c r="WTK2404" s="14"/>
      <c r="WTL2404" s="14"/>
      <c r="WTM2404" s="14"/>
      <c r="WTN2404" s="14"/>
      <c r="WTO2404" s="14"/>
      <c r="WTP2404" s="14"/>
      <c r="WTQ2404" s="14"/>
      <c r="WTR2404" s="14"/>
      <c r="WTS2404" s="14"/>
      <c r="WTT2404" s="14"/>
      <c r="WTU2404" s="14"/>
      <c r="WTV2404" s="14"/>
      <c r="WTW2404" s="14"/>
      <c r="WTX2404" s="14"/>
      <c r="WTY2404" s="14"/>
      <c r="WTZ2404" s="14"/>
      <c r="WUA2404" s="14"/>
      <c r="WUB2404" s="14"/>
      <c r="WUC2404" s="14"/>
      <c r="WUD2404" s="14"/>
      <c r="WUE2404" s="14"/>
      <c r="WUF2404" s="14"/>
      <c r="WUG2404" s="14"/>
      <c r="WUH2404" s="14"/>
      <c r="WUI2404" s="14"/>
      <c r="WUJ2404" s="14"/>
      <c r="WUK2404" s="14"/>
      <c r="WUL2404" s="14"/>
      <c r="WUM2404" s="14"/>
      <c r="WUN2404" s="14"/>
      <c r="WUO2404" s="14"/>
      <c r="WUP2404" s="14"/>
      <c r="WUQ2404" s="14"/>
      <c r="WUR2404" s="14"/>
      <c r="WUS2404" s="14"/>
      <c r="WUT2404" s="14"/>
      <c r="WUU2404" s="14"/>
      <c r="WUV2404" s="14"/>
      <c r="WUW2404" s="14"/>
      <c r="WUX2404" s="14"/>
      <c r="WUY2404" s="14"/>
      <c r="WUZ2404" s="14"/>
      <c r="WVA2404" s="14"/>
      <c r="WVB2404" s="14"/>
      <c r="WVC2404" s="14"/>
      <c r="WVD2404" s="14"/>
      <c r="WVE2404" s="14"/>
      <c r="WVF2404" s="14"/>
      <c r="WVG2404" s="14"/>
      <c r="WVH2404" s="14"/>
      <c r="WVI2404" s="14"/>
      <c r="WVJ2404" s="14"/>
      <c r="WVK2404" s="14"/>
      <c r="WVL2404" s="14"/>
      <c r="WVM2404" s="14"/>
      <c r="WVN2404" s="14"/>
      <c r="WVO2404" s="14"/>
      <c r="WVP2404" s="14"/>
      <c r="WVQ2404" s="14"/>
      <c r="WVR2404" s="14"/>
      <c r="WVS2404" s="14"/>
      <c r="WVT2404" s="14"/>
      <c r="WVU2404" s="14"/>
      <c r="WVV2404" s="14"/>
      <c r="WVW2404" s="14"/>
      <c r="WVX2404" s="14"/>
      <c r="WVY2404" s="14"/>
      <c r="WVZ2404" s="14"/>
      <c r="WWA2404" s="14"/>
      <c r="WWB2404" s="14"/>
      <c r="WWC2404" s="14"/>
      <c r="WWD2404" s="14"/>
      <c r="WWE2404" s="14"/>
      <c r="WWF2404" s="14"/>
      <c r="WWG2404" s="14"/>
      <c r="WWH2404" s="14"/>
      <c r="WWI2404" s="14"/>
      <c r="WWJ2404" s="14"/>
      <c r="WWK2404" s="14"/>
      <c r="WWL2404" s="14"/>
      <c r="WWM2404" s="14"/>
      <c r="WWN2404" s="14"/>
      <c r="WWO2404" s="14"/>
      <c r="WWP2404" s="14"/>
      <c r="WWQ2404" s="14"/>
      <c r="WWR2404" s="14"/>
      <c r="WWS2404" s="14"/>
      <c r="WWT2404" s="14"/>
      <c r="WWU2404" s="14"/>
      <c r="WWV2404" s="14"/>
      <c r="WWW2404" s="14"/>
      <c r="WWX2404" s="14"/>
      <c r="WWY2404" s="14"/>
      <c r="WWZ2404" s="14"/>
      <c r="WXA2404" s="14"/>
      <c r="WXB2404" s="14"/>
      <c r="WXC2404" s="14"/>
      <c r="WXD2404" s="14"/>
      <c r="WXE2404" s="14"/>
      <c r="WXF2404" s="14"/>
      <c r="WXG2404" s="14"/>
      <c r="WXH2404" s="14"/>
      <c r="WXI2404" s="14"/>
      <c r="WXJ2404" s="14"/>
      <c r="WXK2404" s="14"/>
      <c r="WXL2404" s="14"/>
      <c r="WXM2404" s="14"/>
      <c r="WXN2404" s="14"/>
      <c r="WXO2404" s="14"/>
      <c r="WXP2404" s="14"/>
      <c r="WXQ2404" s="14"/>
      <c r="WXR2404" s="14"/>
      <c r="WXS2404" s="14"/>
      <c r="WXT2404" s="14"/>
      <c r="WXU2404" s="14"/>
      <c r="WXV2404" s="14"/>
      <c r="WXW2404" s="14"/>
      <c r="WXX2404" s="14"/>
      <c r="WXY2404" s="14"/>
      <c r="WXZ2404" s="14"/>
      <c r="WYA2404" s="14"/>
      <c r="WYB2404" s="14"/>
      <c r="WYC2404" s="14"/>
      <c r="WYD2404" s="14"/>
      <c r="WYE2404" s="14"/>
      <c r="WYF2404" s="14"/>
      <c r="WYG2404" s="14"/>
      <c r="WYH2404" s="14"/>
      <c r="WYI2404" s="14"/>
      <c r="WYJ2404" s="14"/>
      <c r="WYK2404" s="14"/>
      <c r="WYL2404" s="14"/>
      <c r="WYM2404" s="14"/>
      <c r="WYN2404" s="14"/>
      <c r="WYO2404" s="14"/>
      <c r="WYP2404" s="14"/>
      <c r="WYQ2404" s="14"/>
      <c r="WYR2404" s="14"/>
      <c r="WYS2404" s="14"/>
      <c r="WYT2404" s="14"/>
      <c r="WYU2404" s="14"/>
      <c r="WYV2404" s="14"/>
      <c r="WYW2404" s="14"/>
      <c r="WYX2404" s="14"/>
      <c r="WYY2404" s="14"/>
      <c r="WYZ2404" s="14"/>
      <c r="WZA2404" s="14"/>
      <c r="WZB2404" s="14"/>
      <c r="WZC2404" s="14"/>
      <c r="WZD2404" s="14"/>
      <c r="WZE2404" s="14"/>
      <c r="WZF2404" s="14"/>
      <c r="WZG2404" s="14"/>
      <c r="WZH2404" s="14"/>
      <c r="WZI2404" s="14"/>
      <c r="WZJ2404" s="14"/>
      <c r="WZK2404" s="14"/>
      <c r="WZL2404" s="14"/>
      <c r="WZM2404" s="14"/>
      <c r="WZN2404" s="14"/>
      <c r="WZO2404" s="14"/>
      <c r="WZP2404" s="14"/>
      <c r="WZQ2404" s="14"/>
      <c r="WZR2404" s="14"/>
      <c r="WZS2404" s="14"/>
      <c r="WZT2404" s="14"/>
      <c r="WZU2404" s="14"/>
      <c r="WZV2404" s="14"/>
      <c r="WZW2404" s="14"/>
      <c r="WZX2404" s="14"/>
      <c r="WZY2404" s="14"/>
      <c r="WZZ2404" s="14"/>
      <c r="XAA2404" s="14"/>
      <c r="XAB2404" s="14"/>
      <c r="XAC2404" s="14"/>
      <c r="XAD2404" s="14"/>
      <c r="XAE2404" s="14"/>
      <c r="XAF2404" s="14"/>
      <c r="XAG2404" s="14"/>
      <c r="XAH2404" s="14"/>
      <c r="XAI2404" s="14"/>
      <c r="XAJ2404" s="14"/>
      <c r="XAK2404" s="14"/>
      <c r="XAL2404" s="14"/>
      <c r="XAM2404" s="14"/>
      <c r="XAN2404" s="14"/>
      <c r="XAO2404" s="14"/>
      <c r="XAP2404" s="14"/>
      <c r="XAQ2404" s="14"/>
      <c r="XAR2404" s="14"/>
      <c r="XAS2404" s="14"/>
      <c r="XAT2404" s="14"/>
      <c r="XAU2404" s="14"/>
      <c r="XAV2404" s="14"/>
      <c r="XAW2404" s="14"/>
      <c r="XAX2404" s="14"/>
      <c r="XAY2404" s="14"/>
      <c r="XAZ2404" s="14"/>
      <c r="XBA2404" s="14"/>
      <c r="XBB2404" s="14"/>
      <c r="XBC2404" s="14"/>
      <c r="XBD2404" s="14"/>
      <c r="XBE2404" s="14"/>
      <c r="XBF2404" s="14"/>
      <c r="XBG2404" s="14"/>
      <c r="XBH2404" s="14"/>
      <c r="XBI2404" s="14"/>
      <c r="XBJ2404" s="14"/>
      <c r="XBK2404" s="14"/>
      <c r="XBL2404" s="14"/>
      <c r="XBM2404" s="14"/>
      <c r="XBN2404" s="14"/>
      <c r="XBO2404" s="14"/>
      <c r="XBP2404" s="14"/>
      <c r="XBQ2404" s="14"/>
      <c r="XBR2404" s="14"/>
      <c r="XBS2404" s="14"/>
      <c r="XBT2404" s="14"/>
      <c r="XBU2404" s="14"/>
      <c r="XBV2404" s="14"/>
      <c r="XBW2404" s="14"/>
      <c r="XBX2404" s="14"/>
      <c r="XBY2404" s="14"/>
      <c r="XBZ2404" s="14"/>
      <c r="XCA2404" s="14"/>
      <c r="XCB2404" s="14"/>
      <c r="XCC2404" s="14"/>
      <c r="XCD2404" s="14"/>
      <c r="XCE2404" s="14"/>
      <c r="XCF2404" s="14"/>
      <c r="XCG2404" s="14"/>
      <c r="XCH2404" s="14"/>
      <c r="XCI2404" s="14"/>
      <c r="XCJ2404" s="14"/>
      <c r="XCK2404" s="14"/>
      <c r="XCL2404" s="14"/>
      <c r="XCM2404" s="14"/>
      <c r="XCN2404" s="14"/>
      <c r="XCO2404" s="14"/>
      <c r="XCP2404" s="14"/>
      <c r="XCQ2404" s="14"/>
      <c r="XCR2404" s="14"/>
      <c r="XCS2404" s="14"/>
      <c r="XCT2404" s="14"/>
      <c r="XCU2404" s="14"/>
      <c r="XCV2404" s="14"/>
      <c r="XCW2404" s="14"/>
      <c r="XCX2404" s="14"/>
      <c r="XCY2404" s="14"/>
      <c r="XCZ2404" s="14"/>
      <c r="XDA2404" s="14"/>
      <c r="XDB2404" s="14"/>
      <c r="XDC2404" s="14"/>
      <c r="XDD2404" s="14"/>
      <c r="XDE2404" s="14"/>
      <c r="XDF2404" s="14"/>
      <c r="XDG2404" s="14"/>
      <c r="XDH2404" s="14"/>
      <c r="XDI2404" s="14"/>
      <c r="XDJ2404" s="14"/>
      <c r="XDK2404" s="14"/>
      <c r="XDL2404" s="14"/>
      <c r="XDM2404" s="14"/>
      <c r="XDN2404" s="14"/>
      <c r="XDO2404" s="14"/>
      <c r="XDP2404" s="14"/>
      <c r="XDQ2404" s="14"/>
      <c r="XDR2404" s="14"/>
      <c r="XDS2404" s="14"/>
      <c r="XDT2404" s="14"/>
      <c r="XDU2404" s="14"/>
      <c r="XDV2404" s="14"/>
      <c r="XDW2404" s="14"/>
      <c r="XDX2404" s="14"/>
      <c r="XDY2404" s="14"/>
      <c r="XDZ2404" s="14"/>
      <c r="XEA2404" s="14"/>
      <c r="XEB2404" s="14"/>
      <c r="XEC2404" s="14"/>
      <c r="XED2404" s="14"/>
      <c r="XEE2404" s="14"/>
      <c r="XEF2404" s="14"/>
      <c r="XEG2404" s="14"/>
      <c r="XEH2404" s="14"/>
      <c r="XEI2404" s="14"/>
      <c r="XEJ2404" s="14"/>
      <c r="XEK2404" s="14"/>
      <c r="XEL2404" s="14"/>
      <c r="XEM2404" s="14"/>
      <c r="XEN2404" s="14"/>
      <c r="XEO2404" s="14"/>
      <c r="XEP2404" s="14"/>
      <c r="XEQ2404" s="14"/>
      <c r="XER2404" s="14"/>
      <c r="XES2404" s="14"/>
      <c r="XET2404" s="14"/>
      <c r="XEU2404" s="14"/>
      <c r="XEV2404" s="14"/>
      <c r="XEW2404" s="14"/>
      <c r="XEX2404" s="14"/>
      <c r="XEY2404" s="14"/>
      <c r="XEZ2404" s="14"/>
      <c r="XFA2404" s="14"/>
      <c r="XFB2404" s="14"/>
    </row>
    <row r="2405" spans="1:16382" ht="22.5" customHeight="1" x14ac:dyDescent="0.25">
      <c r="A2405" s="68" t="str">
        <f t="shared" si="619"/>
        <v>2298.</v>
      </c>
      <c r="B2405" s="25">
        <v>4464</v>
      </c>
      <c r="C2405" s="300" t="s">
        <v>2026</v>
      </c>
      <c r="D2405" s="25">
        <v>1996</v>
      </c>
      <c r="E2405" s="111" t="s">
        <v>2932</v>
      </c>
      <c r="F2405" s="68" t="s">
        <v>2934</v>
      </c>
      <c r="G2405" s="25">
        <v>5</v>
      </c>
      <c r="H2405" s="25">
        <v>2</v>
      </c>
      <c r="I2405" s="176">
        <v>2484.5</v>
      </c>
      <c r="J2405" s="144">
        <v>2484.5</v>
      </c>
      <c r="K2405" s="176">
        <v>2484.5</v>
      </c>
      <c r="L2405" s="267">
        <v>54</v>
      </c>
      <c r="M2405" s="176">
        <f t="shared" si="624"/>
        <v>340000</v>
      </c>
      <c r="N2405" s="144"/>
      <c r="O2405" s="142"/>
      <c r="P2405" s="144"/>
      <c r="Q2405" s="144">
        <f t="shared" si="625"/>
        <v>340000</v>
      </c>
      <c r="R2405" s="144"/>
      <c r="S2405" s="30"/>
      <c r="T2405" s="144"/>
      <c r="U2405" s="144"/>
      <c r="V2405" s="144"/>
      <c r="W2405" s="144"/>
      <c r="X2405" s="144"/>
      <c r="Y2405" s="144"/>
      <c r="Z2405" s="144"/>
      <c r="AA2405" s="144"/>
      <c r="AB2405" s="144"/>
      <c r="AC2405" s="144"/>
      <c r="AD2405" s="144"/>
      <c r="AE2405" s="144">
        <v>340000</v>
      </c>
      <c r="AF2405" s="144"/>
      <c r="AG2405" s="324">
        <v>2025</v>
      </c>
      <c r="AH2405" s="128"/>
      <c r="AI2405" s="172"/>
      <c r="AJ2405" s="172"/>
      <c r="AK2405" s="141">
        <f t="shared" si="622"/>
        <v>2298</v>
      </c>
      <c r="AL2405" s="35" t="s">
        <v>153</v>
      </c>
      <c r="AM2405" s="141" t="str">
        <f t="shared" si="623"/>
        <v>2298.</v>
      </c>
      <c r="AN2405" s="147"/>
      <c r="AO2405" s="35"/>
      <c r="AP2405" s="16"/>
    </row>
    <row r="2406" spans="1:16382" ht="22.5" customHeight="1" x14ac:dyDescent="0.25">
      <c r="A2406" s="68" t="str">
        <f>AM2406</f>
        <v>2299.</v>
      </c>
      <c r="B2406" s="25">
        <v>4585</v>
      </c>
      <c r="C2406" s="175" t="s">
        <v>2245</v>
      </c>
      <c r="D2406" s="25">
        <v>1972</v>
      </c>
      <c r="E2406" s="111" t="s">
        <v>2932</v>
      </c>
      <c r="F2406" s="68" t="s">
        <v>2934</v>
      </c>
      <c r="G2406" s="25">
        <v>2</v>
      </c>
      <c r="H2406" s="25">
        <v>8</v>
      </c>
      <c r="I2406" s="176">
        <v>6923.8</v>
      </c>
      <c r="J2406" s="176">
        <v>5343.5</v>
      </c>
      <c r="K2406" s="176">
        <v>3664.2</v>
      </c>
      <c r="L2406" s="267">
        <v>260</v>
      </c>
      <c r="M2406" s="176">
        <f>R2406+T2406+V2406+X2406+Z2406+AB2406+AE2406+AF2406</f>
        <v>3299222</v>
      </c>
      <c r="N2406" s="144"/>
      <c r="O2406" s="142"/>
      <c r="P2406" s="144"/>
      <c r="Q2406" s="144">
        <f>M2406</f>
        <v>3299222</v>
      </c>
      <c r="R2406" s="144">
        <f>1734451+1061571</f>
        <v>2796022</v>
      </c>
      <c r="S2406" s="30"/>
      <c r="T2406" s="144"/>
      <c r="U2406" s="144"/>
      <c r="V2406" s="144"/>
      <c r="W2406" s="144"/>
      <c r="X2406" s="144"/>
      <c r="Y2406" s="144"/>
      <c r="Z2406" s="144"/>
      <c r="AA2406" s="144">
        <v>2.34</v>
      </c>
      <c r="AB2406" s="144">
        <v>503200</v>
      </c>
      <c r="AC2406" s="144"/>
      <c r="AD2406" s="144"/>
      <c r="AE2406" s="144"/>
      <c r="AF2406" s="144"/>
      <c r="AG2406" s="324">
        <v>2025</v>
      </c>
      <c r="AH2406" s="128"/>
      <c r="AI2406" s="177"/>
      <c r="AJ2406" s="177"/>
      <c r="AK2406" s="141">
        <f t="shared" si="622"/>
        <v>2299</v>
      </c>
      <c r="AL2406" s="35" t="s">
        <v>153</v>
      </c>
      <c r="AM2406" s="141" t="str">
        <f t="shared" si="623"/>
        <v>2299.</v>
      </c>
      <c r="AN2406" s="147"/>
      <c r="AO2406" s="35"/>
      <c r="AP2406" s="16"/>
    </row>
    <row r="2407" spans="1:16382" ht="22.5" customHeight="1" x14ac:dyDescent="0.25">
      <c r="A2407" s="68" t="str">
        <f t="shared" ref="A2407:A2409" si="626">AM2407</f>
        <v>2300.</v>
      </c>
      <c r="B2407" s="68">
        <v>4522</v>
      </c>
      <c r="C2407" s="175" t="s">
        <v>3140</v>
      </c>
      <c r="D2407" s="68">
        <v>1961</v>
      </c>
      <c r="E2407" s="111" t="s">
        <v>2932</v>
      </c>
      <c r="F2407" s="68" t="s">
        <v>2934</v>
      </c>
      <c r="G2407" s="25">
        <v>4</v>
      </c>
      <c r="H2407" s="25">
        <v>2</v>
      </c>
      <c r="I2407" s="176">
        <v>1406.6</v>
      </c>
      <c r="J2407" s="144">
        <v>1307.2</v>
      </c>
      <c r="K2407" s="176">
        <v>1277.2</v>
      </c>
      <c r="L2407" s="267">
        <v>78</v>
      </c>
      <c r="M2407" s="176">
        <f t="shared" ref="M2407" si="627">R2407+T2407+V2407+X2407+Z2407+AB2407+AE2407+AF2407</f>
        <v>1293600</v>
      </c>
      <c r="N2407" s="144"/>
      <c r="O2407" s="142"/>
      <c r="P2407" s="144"/>
      <c r="Q2407" s="144">
        <f t="shared" ref="Q2407" si="628">M2407</f>
        <v>1293600</v>
      </c>
      <c r="R2407" s="144">
        <v>1293600</v>
      </c>
      <c r="S2407" s="30"/>
      <c r="T2407" s="144"/>
      <c r="U2407" s="144"/>
      <c r="V2407" s="144"/>
      <c r="W2407" s="144"/>
      <c r="X2407" s="144"/>
      <c r="Y2407" s="144"/>
      <c r="Z2407" s="144"/>
      <c r="AA2407" s="144"/>
      <c r="AB2407" s="144"/>
      <c r="AC2407" s="144"/>
      <c r="AD2407" s="144"/>
      <c r="AE2407" s="144"/>
      <c r="AF2407" s="144"/>
      <c r="AG2407" s="324">
        <v>2025</v>
      </c>
      <c r="AH2407" s="128"/>
      <c r="AI2407" s="177"/>
      <c r="AJ2407" s="177"/>
      <c r="AK2407" s="141">
        <f t="shared" si="622"/>
        <v>2300</v>
      </c>
      <c r="AL2407" s="35" t="s">
        <v>153</v>
      </c>
      <c r="AM2407" s="141" t="str">
        <f t="shared" si="623"/>
        <v>2300.</v>
      </c>
      <c r="AN2407" s="147"/>
      <c r="AO2407" s="35"/>
      <c r="AP2407" s="16"/>
    </row>
    <row r="2408" spans="1:16382" ht="22.5" customHeight="1" x14ac:dyDescent="0.25">
      <c r="A2408" s="68" t="str">
        <f t="shared" si="626"/>
        <v>2301.</v>
      </c>
      <c r="B2408" s="25">
        <v>4650</v>
      </c>
      <c r="C2408" s="175" t="s">
        <v>2145</v>
      </c>
      <c r="D2408" s="25">
        <v>1959</v>
      </c>
      <c r="E2408" s="111" t="s">
        <v>2932</v>
      </c>
      <c r="F2408" s="68" t="s">
        <v>2934</v>
      </c>
      <c r="G2408" s="25">
        <v>3</v>
      </c>
      <c r="H2408" s="25">
        <v>3</v>
      </c>
      <c r="I2408" s="176">
        <v>1313.2</v>
      </c>
      <c r="J2408" s="144">
        <v>1155.7</v>
      </c>
      <c r="K2408" s="176">
        <v>1155.7</v>
      </c>
      <c r="L2408" s="267">
        <v>40</v>
      </c>
      <c r="M2408" s="176">
        <f t="shared" ref="M2408:M2409" si="629">R2408+T2408+V2408+X2408+Z2408+AB2408+AE2408+AF2408</f>
        <v>1002540</v>
      </c>
      <c r="N2408" s="144"/>
      <c r="O2408" s="142"/>
      <c r="P2408" s="144"/>
      <c r="Q2408" s="144">
        <f t="shared" ref="Q2408:Q2409" si="630">M2408</f>
        <v>1002540</v>
      </c>
      <c r="R2408" s="144">
        <v>1002540</v>
      </c>
      <c r="S2408" s="30"/>
      <c r="T2408" s="144"/>
      <c r="U2408" s="144"/>
      <c r="V2408" s="144"/>
      <c r="W2408" s="144"/>
      <c r="X2408" s="144"/>
      <c r="Y2408" s="144"/>
      <c r="Z2408" s="144"/>
      <c r="AA2408" s="144"/>
      <c r="AB2408" s="144"/>
      <c r="AC2408" s="144"/>
      <c r="AD2408" s="144"/>
      <c r="AE2408" s="144"/>
      <c r="AF2408" s="144"/>
      <c r="AG2408" s="324">
        <v>2025</v>
      </c>
      <c r="AH2408" s="135"/>
      <c r="AI2408" s="216"/>
      <c r="AJ2408" s="216"/>
      <c r="AK2408" s="141">
        <f t="shared" si="622"/>
        <v>2301</v>
      </c>
      <c r="AL2408" s="35" t="s">
        <v>153</v>
      </c>
      <c r="AM2408" s="141" t="str">
        <f t="shared" si="623"/>
        <v>2301.</v>
      </c>
      <c r="AN2408" s="147"/>
      <c r="AO2408" s="35"/>
      <c r="AP2408" s="16"/>
    </row>
    <row r="2409" spans="1:16382" ht="22.5" customHeight="1" x14ac:dyDescent="0.25">
      <c r="A2409" s="68" t="str">
        <f t="shared" si="626"/>
        <v>2302.</v>
      </c>
      <c r="B2409" s="25">
        <v>5102</v>
      </c>
      <c r="C2409" s="202" t="s">
        <v>978</v>
      </c>
      <c r="D2409" s="25">
        <v>1952</v>
      </c>
      <c r="E2409" s="111" t="s">
        <v>2932</v>
      </c>
      <c r="F2409" s="68" t="s">
        <v>2934</v>
      </c>
      <c r="G2409" s="25">
        <v>3</v>
      </c>
      <c r="H2409" s="25">
        <v>3</v>
      </c>
      <c r="I2409" s="144">
        <v>1712.3</v>
      </c>
      <c r="J2409" s="144">
        <v>1363.8</v>
      </c>
      <c r="K2409" s="144">
        <v>1363.8</v>
      </c>
      <c r="L2409" s="30">
        <v>54</v>
      </c>
      <c r="M2409" s="176">
        <f t="shared" si="629"/>
        <v>1030260</v>
      </c>
      <c r="N2409" s="144"/>
      <c r="O2409" s="142"/>
      <c r="P2409" s="144"/>
      <c r="Q2409" s="144">
        <f t="shared" si="630"/>
        <v>1030260</v>
      </c>
      <c r="R2409" s="144">
        <v>1030260</v>
      </c>
      <c r="S2409" s="30"/>
      <c r="T2409" s="144"/>
      <c r="U2409" s="144"/>
      <c r="V2409" s="144"/>
      <c r="W2409" s="144"/>
      <c r="X2409" s="144"/>
      <c r="Y2409" s="144"/>
      <c r="Z2409" s="144"/>
      <c r="AA2409" s="144"/>
      <c r="AB2409" s="144"/>
      <c r="AC2409" s="144"/>
      <c r="AD2409" s="144"/>
      <c r="AE2409" s="144"/>
      <c r="AF2409" s="144"/>
      <c r="AG2409" s="324">
        <v>2025</v>
      </c>
      <c r="AH2409" s="129"/>
      <c r="AI2409" s="216"/>
      <c r="AJ2409" s="216"/>
      <c r="AK2409" s="141">
        <f t="shared" si="622"/>
        <v>2302</v>
      </c>
      <c r="AL2409" s="35" t="s">
        <v>153</v>
      </c>
      <c r="AM2409" s="141" t="str">
        <f t="shared" si="623"/>
        <v>2302.</v>
      </c>
      <c r="AN2409" s="147"/>
      <c r="AO2409" s="35"/>
      <c r="AP2409" s="16"/>
    </row>
    <row r="2410" spans="1:16382" ht="22.5" customHeight="1" x14ac:dyDescent="0.25">
      <c r="A2410" s="68" t="str">
        <f t="shared" ref="A2410:A2415" si="631">AM2410</f>
        <v>2303.</v>
      </c>
      <c r="B2410" s="25">
        <v>4285</v>
      </c>
      <c r="C2410" s="300" t="s">
        <v>1913</v>
      </c>
      <c r="D2410" s="25">
        <v>1976</v>
      </c>
      <c r="E2410" s="111" t="s">
        <v>2932</v>
      </c>
      <c r="F2410" s="68" t="s">
        <v>2933</v>
      </c>
      <c r="G2410" s="25">
        <v>5</v>
      </c>
      <c r="H2410" s="25">
        <v>8</v>
      </c>
      <c r="I2410" s="176">
        <v>7322.5</v>
      </c>
      <c r="J2410" s="144">
        <v>6661.8</v>
      </c>
      <c r="K2410" s="176">
        <v>6661.8</v>
      </c>
      <c r="L2410" s="267">
        <v>379</v>
      </c>
      <c r="M2410" s="176">
        <f>R2410+T2410+V2410+X2410+Z2410+AB2410+AE2410+AF2410</f>
        <v>4000000</v>
      </c>
      <c r="N2410" s="144"/>
      <c r="O2410" s="142"/>
      <c r="P2410" s="144"/>
      <c r="Q2410" s="144">
        <f>M2410</f>
        <v>4000000</v>
      </c>
      <c r="R2410" s="144"/>
      <c r="S2410" s="30"/>
      <c r="T2410" s="144"/>
      <c r="U2410" s="144"/>
      <c r="V2410" s="144"/>
      <c r="W2410" s="144"/>
      <c r="X2410" s="144"/>
      <c r="Y2410" s="144">
        <v>3744</v>
      </c>
      <c r="Z2410" s="144">
        <v>4000000</v>
      </c>
      <c r="AA2410" s="144"/>
      <c r="AB2410" s="144"/>
      <c r="AC2410" s="144"/>
      <c r="AD2410" s="144"/>
      <c r="AE2410" s="144"/>
      <c r="AF2410" s="144"/>
      <c r="AG2410" s="324">
        <v>2025</v>
      </c>
      <c r="AH2410" s="128"/>
      <c r="AI2410" s="216"/>
      <c r="AJ2410" s="216"/>
      <c r="AK2410" s="141">
        <f t="shared" si="622"/>
        <v>2303</v>
      </c>
      <c r="AL2410" s="35" t="s">
        <v>153</v>
      </c>
      <c r="AM2410" s="141" t="str">
        <f t="shared" si="623"/>
        <v>2303.</v>
      </c>
      <c r="AN2410" s="147"/>
      <c r="AO2410" s="35"/>
      <c r="AP2410" s="16"/>
    </row>
    <row r="2411" spans="1:16382" ht="22.5" customHeight="1" x14ac:dyDescent="0.25">
      <c r="A2411" s="68" t="str">
        <f t="shared" si="631"/>
        <v>2304.</v>
      </c>
      <c r="B2411" s="68">
        <v>4689</v>
      </c>
      <c r="C2411" s="300" t="s">
        <v>3150</v>
      </c>
      <c r="D2411" s="68">
        <v>1985</v>
      </c>
      <c r="E2411" s="111" t="s">
        <v>2932</v>
      </c>
      <c r="F2411" s="68" t="s">
        <v>2933</v>
      </c>
      <c r="G2411" s="25">
        <v>9</v>
      </c>
      <c r="H2411" s="25">
        <v>4</v>
      </c>
      <c r="I2411" s="176">
        <v>7670.8</v>
      </c>
      <c r="J2411" s="176">
        <v>4575.8</v>
      </c>
      <c r="K2411" s="176">
        <v>4575.8</v>
      </c>
      <c r="L2411" s="267">
        <v>410</v>
      </c>
      <c r="M2411" s="176">
        <f t="shared" ref="M2411" si="632">R2411+T2411+V2411+X2411+Z2411+AB2411+AE2411+AF2411</f>
        <v>2170630</v>
      </c>
      <c r="N2411" s="144"/>
      <c r="O2411" s="142"/>
      <c r="P2411" s="144"/>
      <c r="Q2411" s="144">
        <f t="shared" ref="Q2411:Q2413" si="633">M2411</f>
        <v>2170630</v>
      </c>
      <c r="R2411" s="144"/>
      <c r="S2411" s="30"/>
      <c r="T2411" s="144"/>
      <c r="U2411" s="144"/>
      <c r="V2411" s="144"/>
      <c r="W2411" s="144">
        <v>1183.4000000000001</v>
      </c>
      <c r="X2411" s="144">
        <v>2170630</v>
      </c>
      <c r="Y2411" s="144"/>
      <c r="Z2411" s="144"/>
      <c r="AA2411" s="144"/>
      <c r="AB2411" s="144"/>
      <c r="AC2411" s="144"/>
      <c r="AD2411" s="144"/>
      <c r="AE2411" s="144"/>
      <c r="AF2411" s="144"/>
      <c r="AG2411" s="324">
        <v>2025</v>
      </c>
      <c r="AH2411" s="129"/>
      <c r="AI2411" s="216"/>
      <c r="AJ2411" s="216"/>
      <c r="AK2411" s="141">
        <f t="shared" si="622"/>
        <v>2304</v>
      </c>
      <c r="AL2411" s="35" t="s">
        <v>153</v>
      </c>
      <c r="AM2411" s="141" t="str">
        <f t="shared" si="623"/>
        <v>2304.</v>
      </c>
      <c r="AN2411" s="147"/>
      <c r="AO2411" s="35"/>
      <c r="AP2411" s="16"/>
    </row>
    <row r="2412" spans="1:16382" ht="22.5" customHeight="1" x14ac:dyDescent="0.25">
      <c r="A2412" s="68" t="str">
        <f t="shared" si="631"/>
        <v>2305.</v>
      </c>
      <c r="B2412" s="68">
        <v>5188</v>
      </c>
      <c r="C2412" s="300" t="s">
        <v>3151</v>
      </c>
      <c r="D2412" s="68">
        <v>2010</v>
      </c>
      <c r="E2412" s="68" t="s">
        <v>2932</v>
      </c>
      <c r="F2412" s="68" t="s">
        <v>2934</v>
      </c>
      <c r="G2412" s="68">
        <v>10</v>
      </c>
      <c r="H2412" s="68">
        <v>7</v>
      </c>
      <c r="I2412" s="146">
        <v>11267</v>
      </c>
      <c r="J2412" s="146">
        <v>4091.4</v>
      </c>
      <c r="K2412" s="146">
        <v>3511.9</v>
      </c>
      <c r="L2412" s="25">
        <v>244</v>
      </c>
      <c r="M2412" s="176">
        <f>R2412+T2412+V2412+X2412+Z2412+AB2412+AE2412+AF2412</f>
        <v>679958</v>
      </c>
      <c r="N2412" s="144"/>
      <c r="O2412" s="142"/>
      <c r="P2412" s="144"/>
      <c r="Q2412" s="144">
        <f t="shared" si="633"/>
        <v>679958</v>
      </c>
      <c r="R2412" s="144"/>
      <c r="S2412" s="30"/>
      <c r="T2412" s="144"/>
      <c r="U2412" s="144"/>
      <c r="V2412" s="144"/>
      <c r="W2412" s="144"/>
      <c r="X2412" s="144"/>
      <c r="Y2412" s="144"/>
      <c r="Z2412" s="144"/>
      <c r="AA2412" s="144">
        <v>254</v>
      </c>
      <c r="AB2412" s="144">
        <f>AA2412*2677</f>
        <v>679958</v>
      </c>
      <c r="AC2412" s="144"/>
      <c r="AD2412" s="144"/>
      <c r="AE2412" s="144"/>
      <c r="AF2412" s="144"/>
      <c r="AG2412" s="324">
        <v>2025</v>
      </c>
      <c r="AH2412" s="129"/>
      <c r="AI2412" s="216"/>
      <c r="AJ2412" s="216"/>
      <c r="AK2412" s="141">
        <f t="shared" si="622"/>
        <v>2305</v>
      </c>
      <c r="AL2412" s="35" t="s">
        <v>153</v>
      </c>
      <c r="AM2412" s="141" t="str">
        <f t="shared" si="623"/>
        <v>2305.</v>
      </c>
      <c r="AN2412" s="147"/>
      <c r="AO2412" s="35"/>
      <c r="AP2412" s="16"/>
    </row>
    <row r="2413" spans="1:16382" ht="22.5" customHeight="1" x14ac:dyDescent="0.25">
      <c r="A2413" s="68" t="str">
        <f t="shared" si="631"/>
        <v>2306.</v>
      </c>
      <c r="B2413" s="68">
        <v>4513</v>
      </c>
      <c r="C2413" s="300" t="s">
        <v>3152</v>
      </c>
      <c r="D2413" s="68">
        <v>1980</v>
      </c>
      <c r="E2413" s="111" t="s">
        <v>2932</v>
      </c>
      <c r="F2413" s="68" t="s">
        <v>2934</v>
      </c>
      <c r="G2413" s="25">
        <v>9</v>
      </c>
      <c r="H2413" s="25">
        <v>2</v>
      </c>
      <c r="I2413" s="176">
        <v>4232.8</v>
      </c>
      <c r="J2413" s="144">
        <v>3996.6</v>
      </c>
      <c r="K2413" s="176">
        <v>3946.4</v>
      </c>
      <c r="L2413" s="267">
        <v>177</v>
      </c>
      <c r="M2413" s="176">
        <f t="shared" ref="M2413" si="634">R2413+T2413+V2413+X2413+Z2413+AB2413+AE2413+AF2413</f>
        <v>2489124</v>
      </c>
      <c r="N2413" s="144"/>
      <c r="O2413" s="142"/>
      <c r="P2413" s="144"/>
      <c r="Q2413" s="144">
        <f t="shared" si="633"/>
        <v>2489124</v>
      </c>
      <c r="R2413" s="144">
        <f>416247+253541</f>
        <v>669788</v>
      </c>
      <c r="S2413" s="30"/>
      <c r="T2413" s="144"/>
      <c r="U2413" s="144">
        <v>740</v>
      </c>
      <c r="V2413" s="144">
        <v>1819336</v>
      </c>
      <c r="W2413" s="144"/>
      <c r="X2413" s="144"/>
      <c r="Y2413" s="144"/>
      <c r="Z2413" s="144"/>
      <c r="AA2413" s="144"/>
      <c r="AB2413" s="144"/>
      <c r="AC2413" s="144"/>
      <c r="AD2413" s="144"/>
      <c r="AE2413" s="144"/>
      <c r="AF2413" s="144"/>
      <c r="AG2413" s="324">
        <v>2025</v>
      </c>
      <c r="AH2413" s="129"/>
      <c r="AI2413" s="216"/>
      <c r="AJ2413" s="216"/>
      <c r="AK2413" s="141">
        <f t="shared" si="622"/>
        <v>2306</v>
      </c>
      <c r="AL2413" s="35" t="s">
        <v>153</v>
      </c>
      <c r="AM2413" s="141" t="str">
        <f t="shared" si="623"/>
        <v>2306.</v>
      </c>
      <c r="AN2413" s="147"/>
      <c r="AO2413" s="35"/>
      <c r="AP2413" s="16"/>
    </row>
    <row r="2414" spans="1:16382" ht="22.5" customHeight="1" x14ac:dyDescent="0.25">
      <c r="A2414" s="68" t="str">
        <f t="shared" si="631"/>
        <v>2307.</v>
      </c>
      <c r="B2414" s="25">
        <v>4904</v>
      </c>
      <c r="C2414" s="202" t="s">
        <v>1909</v>
      </c>
      <c r="D2414" s="25">
        <v>1978</v>
      </c>
      <c r="E2414" s="111" t="s">
        <v>2932</v>
      </c>
      <c r="F2414" s="68" t="s">
        <v>2933</v>
      </c>
      <c r="G2414" s="25">
        <v>5</v>
      </c>
      <c r="H2414" s="25">
        <v>4</v>
      </c>
      <c r="I2414" s="144">
        <v>3652.5</v>
      </c>
      <c r="J2414" s="144">
        <v>3322.2</v>
      </c>
      <c r="K2414" s="144">
        <v>3322.2</v>
      </c>
      <c r="L2414" s="30">
        <v>148</v>
      </c>
      <c r="M2414" s="176">
        <f>R2414+T2414+V2414+X2414+Z2414+AB2414+AE2414+AF2414</f>
        <v>2399368</v>
      </c>
      <c r="N2414" s="144"/>
      <c r="O2414" s="142"/>
      <c r="P2414" s="144"/>
      <c r="Q2414" s="144">
        <f>M2414</f>
        <v>2399368</v>
      </c>
      <c r="R2414" s="144"/>
      <c r="S2414" s="30"/>
      <c r="T2414" s="144"/>
      <c r="U2414" s="144">
        <v>830</v>
      </c>
      <c r="V2414" s="144">
        <v>2399368</v>
      </c>
      <c r="W2414" s="144"/>
      <c r="X2414" s="144"/>
      <c r="Y2414" s="144"/>
      <c r="Z2414" s="144"/>
      <c r="AA2414" s="144"/>
      <c r="AB2414" s="144"/>
      <c r="AC2414" s="144"/>
      <c r="AD2414" s="144"/>
      <c r="AE2414" s="144"/>
      <c r="AF2414" s="144"/>
      <c r="AG2414" s="324">
        <v>2025</v>
      </c>
      <c r="AH2414" s="128"/>
      <c r="AI2414" s="216"/>
      <c r="AJ2414" s="216"/>
      <c r="AK2414" s="141">
        <f t="shared" si="622"/>
        <v>2307</v>
      </c>
      <c r="AL2414" s="35" t="s">
        <v>153</v>
      </c>
      <c r="AM2414" s="141" t="str">
        <f t="shared" si="623"/>
        <v>2307.</v>
      </c>
      <c r="AN2414" s="147"/>
      <c r="AO2414" s="35"/>
      <c r="AP2414" s="16"/>
    </row>
    <row r="2415" spans="1:16382" ht="22.5" customHeight="1" x14ac:dyDescent="0.25">
      <c r="A2415" s="68" t="str">
        <f t="shared" si="631"/>
        <v>2308.</v>
      </c>
      <c r="B2415" s="25">
        <v>4417</v>
      </c>
      <c r="C2415" s="300" t="s">
        <v>3155</v>
      </c>
      <c r="D2415" s="68">
        <v>1981</v>
      </c>
      <c r="E2415" s="111" t="s">
        <v>2932</v>
      </c>
      <c r="F2415" s="68" t="s">
        <v>2934</v>
      </c>
      <c r="G2415" s="25">
        <v>9</v>
      </c>
      <c r="H2415" s="25">
        <v>1</v>
      </c>
      <c r="I2415" s="311">
        <v>1749.7</v>
      </c>
      <c r="J2415" s="311">
        <v>1492.3</v>
      </c>
      <c r="K2415" s="311">
        <v>1492.3</v>
      </c>
      <c r="L2415" s="312">
        <v>82</v>
      </c>
      <c r="M2415" s="176">
        <f>R2415+T2415+V2415+X2415+Z2415+AB2415+AE2415+AF2415</f>
        <v>900000</v>
      </c>
      <c r="N2415" s="144"/>
      <c r="O2415" s="142"/>
      <c r="P2415" s="144"/>
      <c r="Q2415" s="144">
        <f>M2415</f>
        <v>900000</v>
      </c>
      <c r="R2415" s="144"/>
      <c r="S2415" s="30"/>
      <c r="T2415" s="144"/>
      <c r="U2415" s="144"/>
      <c r="V2415" s="144"/>
      <c r="W2415" s="144">
        <v>342.6</v>
      </c>
      <c r="X2415" s="144">
        <v>900000</v>
      </c>
      <c r="Y2415" s="144"/>
      <c r="Z2415" s="144"/>
      <c r="AA2415" s="144"/>
      <c r="AB2415" s="144"/>
      <c r="AC2415" s="144"/>
      <c r="AD2415" s="144"/>
      <c r="AE2415" s="144"/>
      <c r="AF2415" s="144"/>
      <c r="AG2415" s="324">
        <v>2025</v>
      </c>
      <c r="AH2415" s="128"/>
      <c r="AI2415" s="216"/>
      <c r="AJ2415" s="216"/>
      <c r="AK2415" s="141">
        <f t="shared" si="622"/>
        <v>2308</v>
      </c>
      <c r="AL2415" s="35" t="s">
        <v>153</v>
      </c>
      <c r="AM2415" s="141" t="str">
        <f t="shared" si="623"/>
        <v>2308.</v>
      </c>
      <c r="AN2415" s="147"/>
      <c r="AO2415" s="35"/>
      <c r="AP2415" s="16"/>
    </row>
    <row r="2416" spans="1:16382" ht="22.5" customHeight="1" x14ac:dyDescent="0.25">
      <c r="A2416" s="68" t="str">
        <f t="shared" ref="A2416" si="635">AM2416</f>
        <v>2309.</v>
      </c>
      <c r="B2416" s="25">
        <v>4814</v>
      </c>
      <c r="C2416" s="175" t="s">
        <v>1023</v>
      </c>
      <c r="D2416" s="25">
        <v>1968</v>
      </c>
      <c r="E2416" s="111" t="s">
        <v>2932</v>
      </c>
      <c r="F2416" s="68" t="s">
        <v>2934</v>
      </c>
      <c r="G2416" s="25">
        <v>5</v>
      </c>
      <c r="H2416" s="25">
        <v>4</v>
      </c>
      <c r="I2416" s="176">
        <v>3344</v>
      </c>
      <c r="J2416" s="176">
        <v>3069</v>
      </c>
      <c r="K2416" s="176">
        <v>3069</v>
      </c>
      <c r="L2416" s="267">
        <v>141</v>
      </c>
      <c r="M2416" s="176">
        <f t="shared" ref="M2416" si="636">R2416+T2416+V2416+X2416+Z2416+AB2416+AE2416+AF2416</f>
        <v>1230390</v>
      </c>
      <c r="N2416" s="144"/>
      <c r="O2416" s="142"/>
      <c r="P2416" s="144"/>
      <c r="Q2416" s="144">
        <f t="shared" ref="Q2416" si="637">M2416</f>
        <v>1230390</v>
      </c>
      <c r="R2416" s="144"/>
      <c r="S2416" s="30"/>
      <c r="T2416" s="144"/>
      <c r="U2416" s="144"/>
      <c r="V2416" s="144"/>
      <c r="W2416" s="144"/>
      <c r="X2416" s="144"/>
      <c r="Y2416" s="144">
        <v>338.13</v>
      </c>
      <c r="Z2416" s="144">
        <v>950000</v>
      </c>
      <c r="AA2416" s="144">
        <v>104.74</v>
      </c>
      <c r="AB2416" s="144">
        <v>280390</v>
      </c>
      <c r="AC2416" s="144"/>
      <c r="AD2416" s="144"/>
      <c r="AE2416" s="144"/>
      <c r="AF2416" s="144"/>
      <c r="AG2416" s="324">
        <v>2025</v>
      </c>
      <c r="AH2416" s="128"/>
      <c r="AI2416" s="177"/>
      <c r="AJ2416" s="177"/>
      <c r="AK2416" s="141">
        <f t="shared" si="622"/>
        <v>2309</v>
      </c>
      <c r="AL2416" s="35" t="s">
        <v>153</v>
      </c>
      <c r="AM2416" s="141" t="str">
        <f t="shared" si="623"/>
        <v>2309.</v>
      </c>
      <c r="AN2416" s="147"/>
      <c r="AO2416" s="35"/>
      <c r="AP2416" s="16"/>
    </row>
    <row r="2417" spans="1:42" ht="22.5" customHeight="1" x14ac:dyDescent="0.25">
      <c r="A2417" s="68" t="str">
        <f>AM2417</f>
        <v>2310.</v>
      </c>
      <c r="B2417" s="25">
        <v>4529</v>
      </c>
      <c r="C2417" s="300" t="s">
        <v>2087</v>
      </c>
      <c r="D2417" s="25">
        <v>1951</v>
      </c>
      <c r="E2417" s="111" t="s">
        <v>2932</v>
      </c>
      <c r="F2417" s="68" t="s">
        <v>2934</v>
      </c>
      <c r="G2417" s="25">
        <v>2</v>
      </c>
      <c r="H2417" s="25">
        <v>2</v>
      </c>
      <c r="I2417" s="176">
        <v>809.5</v>
      </c>
      <c r="J2417" s="144">
        <v>541</v>
      </c>
      <c r="K2417" s="176">
        <v>541</v>
      </c>
      <c r="L2417" s="267">
        <v>47</v>
      </c>
      <c r="M2417" s="176">
        <f>R2417+T2417+V2417+X2417+Z2417+AB2417+AE2417+AF2417</f>
        <v>6395928</v>
      </c>
      <c r="N2417" s="144"/>
      <c r="O2417" s="142"/>
      <c r="P2417" s="144"/>
      <c r="Q2417" s="144">
        <f>M2417</f>
        <v>6395928</v>
      </c>
      <c r="R2417" s="144"/>
      <c r="S2417" s="30"/>
      <c r="T2417" s="144"/>
      <c r="U2417" s="144">
        <v>791.2</v>
      </c>
      <c r="V2417" s="144">
        <v>6395928</v>
      </c>
      <c r="W2417" s="144"/>
      <c r="X2417" s="144"/>
      <c r="Y2417" s="144"/>
      <c r="Z2417" s="144"/>
      <c r="AA2417" s="144"/>
      <c r="AB2417" s="144"/>
      <c r="AC2417" s="144"/>
      <c r="AD2417" s="144"/>
      <c r="AE2417" s="144"/>
      <c r="AF2417" s="144"/>
      <c r="AG2417" s="324">
        <v>2025</v>
      </c>
      <c r="AH2417" s="135"/>
      <c r="AI2417" s="177"/>
      <c r="AJ2417" s="177"/>
      <c r="AK2417" s="141">
        <f t="shared" si="622"/>
        <v>2310</v>
      </c>
      <c r="AL2417" s="35" t="s">
        <v>153</v>
      </c>
      <c r="AM2417" s="141" t="str">
        <f t="shared" ref="AM2417:AM2418" si="638">CONCATENATE(AK2417,AL2417)</f>
        <v>2310.</v>
      </c>
      <c r="AN2417" s="147"/>
      <c r="AO2417" s="35"/>
      <c r="AP2417" s="16"/>
    </row>
    <row r="2418" spans="1:42" ht="22.5" customHeight="1" x14ac:dyDescent="0.25">
      <c r="A2418" s="68" t="str">
        <f t="shared" ref="A2418" si="639">AM2418</f>
        <v>2311.</v>
      </c>
      <c r="B2418" s="25">
        <v>4188</v>
      </c>
      <c r="C2418" s="138" t="s">
        <v>1911</v>
      </c>
      <c r="D2418" s="25">
        <v>1976</v>
      </c>
      <c r="E2418" s="111" t="s">
        <v>2932</v>
      </c>
      <c r="F2418" s="68" t="s">
        <v>2934</v>
      </c>
      <c r="G2418" s="25">
        <v>9</v>
      </c>
      <c r="H2418" s="25">
        <v>1</v>
      </c>
      <c r="I2418" s="179">
        <v>1871.4</v>
      </c>
      <c r="J2418" s="179">
        <v>1137</v>
      </c>
      <c r="K2418" s="179">
        <v>1137</v>
      </c>
      <c r="L2418" s="120">
        <v>89</v>
      </c>
      <c r="M2418" s="179">
        <f t="shared" ref="M2418" si="640">R2418+T2418+V2418+X2418+Z2418+AB2418+AE2418+AF2418</f>
        <v>650280.74</v>
      </c>
      <c r="N2418" s="144"/>
      <c r="O2418" s="142"/>
      <c r="P2418" s="144"/>
      <c r="Q2418" s="144">
        <f t="shared" ref="Q2418" si="641">M2418</f>
        <v>650280.74</v>
      </c>
      <c r="R2418" s="144">
        <v>650280.74</v>
      </c>
      <c r="S2418" s="30"/>
      <c r="T2418" s="144"/>
      <c r="U2418" s="144"/>
      <c r="V2418" s="144"/>
      <c r="W2418" s="144"/>
      <c r="X2418" s="144"/>
      <c r="Y2418" s="144"/>
      <c r="Z2418" s="144"/>
      <c r="AA2418" s="144"/>
      <c r="AB2418" s="144"/>
      <c r="AC2418" s="144"/>
      <c r="AD2418" s="144"/>
      <c r="AE2418" s="144"/>
      <c r="AF2418" s="144"/>
      <c r="AG2418" s="324">
        <v>2025</v>
      </c>
      <c r="AH2418" s="128"/>
      <c r="AI2418" s="134"/>
      <c r="AJ2418" s="134"/>
      <c r="AK2418" s="141">
        <f t="shared" si="622"/>
        <v>2311</v>
      </c>
      <c r="AL2418" s="35" t="s">
        <v>153</v>
      </c>
      <c r="AM2418" s="141" t="str">
        <f t="shared" si="638"/>
        <v>2311.</v>
      </c>
      <c r="AN2418" s="147"/>
      <c r="AO2418" s="35"/>
      <c r="AP2418" s="16"/>
    </row>
    <row r="2419" spans="1:42" ht="22.5" customHeight="1" x14ac:dyDescent="0.25">
      <c r="A2419" s="68" t="str">
        <f>AM2419</f>
        <v>2312.</v>
      </c>
      <c r="B2419" s="123">
        <v>4289</v>
      </c>
      <c r="C2419" s="174" t="s">
        <v>2959</v>
      </c>
      <c r="D2419" s="25">
        <v>1994</v>
      </c>
      <c r="E2419" s="111" t="s">
        <v>2932</v>
      </c>
      <c r="F2419" s="68" t="s">
        <v>2934</v>
      </c>
      <c r="G2419" s="25">
        <v>14</v>
      </c>
      <c r="H2419" s="25">
        <v>1</v>
      </c>
      <c r="I2419" s="176">
        <v>5283.4</v>
      </c>
      <c r="J2419" s="176">
        <v>2485.4</v>
      </c>
      <c r="K2419" s="176">
        <v>2485.4</v>
      </c>
      <c r="L2419" s="267">
        <v>202</v>
      </c>
      <c r="M2419" s="176">
        <f>R2419+T2419+V2419+X2419+Z2419+AB2419+AE2419+AF2419</f>
        <v>6212320</v>
      </c>
      <c r="N2419" s="144"/>
      <c r="O2419" s="142"/>
      <c r="P2419" s="144"/>
      <c r="Q2419" s="144">
        <f>M2419</f>
        <v>6212320</v>
      </c>
      <c r="R2419" s="144"/>
      <c r="S2419" s="30">
        <v>2</v>
      </c>
      <c r="T2419" s="144">
        <f>S2419*3106160</f>
        <v>6212320</v>
      </c>
      <c r="U2419" s="144"/>
      <c r="V2419" s="144"/>
      <c r="W2419" s="144"/>
      <c r="X2419" s="144"/>
      <c r="Y2419" s="144"/>
      <c r="Z2419" s="144"/>
      <c r="AA2419" s="144"/>
      <c r="AB2419" s="144"/>
      <c r="AC2419" s="144"/>
      <c r="AD2419" s="144"/>
      <c r="AE2419" s="144"/>
      <c r="AF2419" s="144"/>
      <c r="AG2419" s="324">
        <v>2025</v>
      </c>
      <c r="AH2419" s="128"/>
      <c r="AI2419" s="177"/>
      <c r="AJ2419" s="177"/>
      <c r="AK2419" s="141">
        <f t="shared" si="622"/>
        <v>2312</v>
      </c>
      <c r="AL2419" s="35" t="s">
        <v>153</v>
      </c>
      <c r="AM2419" s="141" t="str">
        <f t="shared" ref="AM2419:AM2428" si="642">CONCATENATE(AK2419,AL2419)</f>
        <v>2312.</v>
      </c>
      <c r="AN2419" s="147"/>
      <c r="AO2419" s="35"/>
      <c r="AP2419" s="16"/>
    </row>
    <row r="2420" spans="1:42" s="33" customFormat="1" ht="22.5" customHeight="1" x14ac:dyDescent="0.25">
      <c r="A2420" s="124"/>
      <c r="B2420" s="45"/>
      <c r="C2420" s="200" t="s">
        <v>1191</v>
      </c>
      <c r="D2420" s="25"/>
      <c r="E2420" s="111"/>
      <c r="F2420" s="68"/>
      <c r="G2420" s="25"/>
      <c r="H2420" s="25"/>
      <c r="I2420" s="142">
        <f>SUM(I2421:I2444)</f>
        <v>97904.369999999981</v>
      </c>
      <c r="J2420" s="142">
        <f>SUM(J2421:J2444)</f>
        <v>90263.489999999991</v>
      </c>
      <c r="K2420" s="142">
        <f>SUM(K2421:K2444)</f>
        <v>83057.99000000002</v>
      </c>
      <c r="L2420" s="103">
        <f>SUM(L2421:L2444)</f>
        <v>4294</v>
      </c>
      <c r="M2420" s="142">
        <f>SUM(M2421:M2444)</f>
        <v>60682483.32</v>
      </c>
      <c r="N2420" s="142"/>
      <c r="O2420" s="142"/>
      <c r="P2420" s="142"/>
      <c r="Q2420" s="142">
        <f>M2420</f>
        <v>60682483.32</v>
      </c>
      <c r="R2420" s="142">
        <f>SUM(R2421:R2444)</f>
        <v>22352698.32</v>
      </c>
      <c r="S2420" s="103">
        <f>SUM(S2421:S2444)</f>
        <v>12</v>
      </c>
      <c r="T2420" s="142">
        <f>SUM(T2421:T2444)</f>
        <v>37273920</v>
      </c>
      <c r="U2420" s="142"/>
      <c r="V2420" s="142"/>
      <c r="W2420" s="142"/>
      <c r="X2420" s="142"/>
      <c r="Y2420" s="142"/>
      <c r="Z2420" s="142"/>
      <c r="AA2420" s="142">
        <f>SUM(AA2421:AA2444)</f>
        <v>245</v>
      </c>
      <c r="AB2420" s="142">
        <f>SUM(AB2421:AB2444)</f>
        <v>655865</v>
      </c>
      <c r="AC2420" s="142"/>
      <c r="AD2420" s="142"/>
      <c r="AE2420" s="142">
        <f>SUM(AE2421:AE2444)</f>
        <v>400000</v>
      </c>
      <c r="AF2420" s="142"/>
      <c r="AG2420" s="169"/>
      <c r="AH2420" s="135"/>
      <c r="AI2420" s="135"/>
      <c r="AJ2420" s="135"/>
      <c r="AK2420" s="141"/>
      <c r="AL2420" s="35"/>
      <c r="AM2420" s="141"/>
      <c r="AN2420" s="170"/>
      <c r="AO2420" s="275"/>
      <c r="AP2420" s="16"/>
    </row>
    <row r="2421" spans="1:42" ht="22.5" customHeight="1" x14ac:dyDescent="0.25">
      <c r="A2421" s="68" t="str">
        <f t="shared" ref="A2421:A2430" si="643">AM2421</f>
        <v>2313.</v>
      </c>
      <c r="B2421" s="25">
        <v>4652</v>
      </c>
      <c r="C2421" s="36" t="s">
        <v>2989</v>
      </c>
      <c r="D2421" s="25">
        <v>1960</v>
      </c>
      <c r="E2421" s="111" t="s">
        <v>2932</v>
      </c>
      <c r="F2421" s="68" t="s">
        <v>2934</v>
      </c>
      <c r="G2421" s="25">
        <v>4</v>
      </c>
      <c r="H2421" s="25">
        <v>2</v>
      </c>
      <c r="I2421" s="176">
        <v>1298.9000000000001</v>
      </c>
      <c r="J2421" s="176">
        <v>1232.9000000000001</v>
      </c>
      <c r="K2421" s="176">
        <v>1232.9000000000001</v>
      </c>
      <c r="L2421" s="267">
        <v>57</v>
      </c>
      <c r="M2421" s="176">
        <f t="shared" ref="M2421:M2430" si="644">R2421+T2421+V2421+X2421+Z2421+AB2421+AE2421+AF2421</f>
        <v>1002540</v>
      </c>
      <c r="N2421" s="144"/>
      <c r="O2421" s="142"/>
      <c r="P2421" s="144"/>
      <c r="Q2421" s="144">
        <f t="shared" ref="Q2421:Q2430" si="645">M2421</f>
        <v>1002540</v>
      </c>
      <c r="R2421" s="144">
        <v>1002540</v>
      </c>
      <c r="S2421" s="30"/>
      <c r="T2421" s="144"/>
      <c r="U2421" s="144"/>
      <c r="V2421" s="144"/>
      <c r="W2421" s="144"/>
      <c r="X2421" s="144"/>
      <c r="Y2421" s="144"/>
      <c r="Z2421" s="144"/>
      <c r="AA2421" s="144"/>
      <c r="AB2421" s="144"/>
      <c r="AC2421" s="323"/>
      <c r="AD2421" s="323"/>
      <c r="AE2421" s="144"/>
      <c r="AF2421" s="144"/>
      <c r="AG2421" s="324">
        <v>2025</v>
      </c>
      <c r="AH2421" s="135"/>
      <c r="AI2421" s="177"/>
      <c r="AJ2421" s="177"/>
      <c r="AK2421" s="141">
        <f t="shared" si="622"/>
        <v>2313</v>
      </c>
      <c r="AL2421" s="35" t="s">
        <v>153</v>
      </c>
      <c r="AM2421" s="141" t="str">
        <f t="shared" si="642"/>
        <v>2313.</v>
      </c>
      <c r="AN2421" s="147"/>
      <c r="AO2421" s="35"/>
      <c r="AP2421" s="16"/>
    </row>
    <row r="2422" spans="1:42" ht="22.5" customHeight="1" x14ac:dyDescent="0.25">
      <c r="A2422" s="68" t="str">
        <f t="shared" si="643"/>
        <v>2314.</v>
      </c>
      <c r="B2422" s="25">
        <v>4435</v>
      </c>
      <c r="C2422" s="300" t="s">
        <v>2990</v>
      </c>
      <c r="D2422" s="25">
        <v>1966</v>
      </c>
      <c r="E2422" s="111" t="s">
        <v>2932</v>
      </c>
      <c r="F2422" s="68" t="s">
        <v>2933</v>
      </c>
      <c r="G2422" s="25">
        <v>5</v>
      </c>
      <c r="H2422" s="25">
        <v>4</v>
      </c>
      <c r="I2422" s="176">
        <v>3660.4</v>
      </c>
      <c r="J2422" s="144">
        <v>3660.4</v>
      </c>
      <c r="K2422" s="176">
        <v>3660.4</v>
      </c>
      <c r="L2422" s="267">
        <v>176</v>
      </c>
      <c r="M2422" s="176">
        <f t="shared" si="644"/>
        <v>985920</v>
      </c>
      <c r="N2422" s="144"/>
      <c r="O2422" s="142"/>
      <c r="P2422" s="144"/>
      <c r="Q2422" s="144">
        <f t="shared" si="645"/>
        <v>985920</v>
      </c>
      <c r="R2422" s="144">
        <v>985920</v>
      </c>
      <c r="S2422" s="30"/>
      <c r="T2422" s="144"/>
      <c r="U2422" s="144"/>
      <c r="V2422" s="144"/>
      <c r="W2422" s="144"/>
      <c r="X2422" s="144"/>
      <c r="Y2422" s="144"/>
      <c r="Z2422" s="144"/>
      <c r="AA2422" s="144"/>
      <c r="AB2422" s="144"/>
      <c r="AC2422" s="144"/>
      <c r="AD2422" s="144"/>
      <c r="AE2422" s="144"/>
      <c r="AF2422" s="144"/>
      <c r="AG2422" s="324">
        <v>2025</v>
      </c>
      <c r="AH2422" s="128"/>
      <c r="AI2422" s="177"/>
      <c r="AJ2422" s="177"/>
      <c r="AK2422" s="141">
        <f t="shared" si="622"/>
        <v>2314</v>
      </c>
      <c r="AL2422" s="35" t="s">
        <v>153</v>
      </c>
      <c r="AM2422" s="141" t="str">
        <f t="shared" si="642"/>
        <v>2314.</v>
      </c>
      <c r="AN2422" s="147"/>
      <c r="AO2422" s="35"/>
      <c r="AP2422" s="16"/>
    </row>
    <row r="2423" spans="1:42" ht="22.5" customHeight="1" x14ac:dyDescent="0.25">
      <c r="A2423" s="68" t="str">
        <f t="shared" si="643"/>
        <v>2315.</v>
      </c>
      <c r="B2423" s="25">
        <v>4693</v>
      </c>
      <c r="C2423" s="300" t="s">
        <v>2991</v>
      </c>
      <c r="D2423" s="25">
        <v>1966</v>
      </c>
      <c r="E2423" s="111" t="s">
        <v>2932</v>
      </c>
      <c r="F2423" s="68" t="s">
        <v>2933</v>
      </c>
      <c r="G2423" s="25">
        <v>5</v>
      </c>
      <c r="H2423" s="25">
        <v>5</v>
      </c>
      <c r="I2423" s="176">
        <v>3419.9</v>
      </c>
      <c r="J2423" s="144">
        <v>2178.1999999999998</v>
      </c>
      <c r="K2423" s="176">
        <v>2178.1999999999998</v>
      </c>
      <c r="L2423" s="267">
        <v>164</v>
      </c>
      <c r="M2423" s="176">
        <f t="shared" si="644"/>
        <v>676830</v>
      </c>
      <c r="N2423" s="144"/>
      <c r="O2423" s="142"/>
      <c r="P2423" s="144"/>
      <c r="Q2423" s="144">
        <f t="shared" si="645"/>
        <v>676830</v>
      </c>
      <c r="R2423" s="144">
        <v>676830</v>
      </c>
      <c r="S2423" s="30"/>
      <c r="T2423" s="144"/>
      <c r="U2423" s="144"/>
      <c r="V2423" s="144"/>
      <c r="W2423" s="144"/>
      <c r="X2423" s="144"/>
      <c r="Y2423" s="144"/>
      <c r="Z2423" s="144"/>
      <c r="AA2423" s="144"/>
      <c r="AB2423" s="144"/>
      <c r="AC2423" s="144"/>
      <c r="AD2423" s="144"/>
      <c r="AE2423" s="144"/>
      <c r="AF2423" s="144"/>
      <c r="AG2423" s="324">
        <v>2025</v>
      </c>
      <c r="AH2423" s="128"/>
      <c r="AI2423" s="177"/>
      <c r="AJ2423" s="177"/>
      <c r="AK2423" s="141">
        <f t="shared" si="622"/>
        <v>2315</v>
      </c>
      <c r="AL2423" s="35" t="s">
        <v>153</v>
      </c>
      <c r="AM2423" s="141" t="str">
        <f t="shared" si="642"/>
        <v>2315.</v>
      </c>
      <c r="AN2423" s="147"/>
      <c r="AO2423" s="35"/>
      <c r="AP2423" s="16"/>
    </row>
    <row r="2424" spans="1:42" ht="22.5" customHeight="1" x14ac:dyDescent="0.25">
      <c r="A2424" s="68" t="str">
        <f t="shared" si="643"/>
        <v>2316.</v>
      </c>
      <c r="B2424" s="25">
        <v>5347</v>
      </c>
      <c r="C2424" s="300" t="s">
        <v>2992</v>
      </c>
      <c r="D2424" s="25">
        <v>1966</v>
      </c>
      <c r="E2424" s="111" t="s">
        <v>2932</v>
      </c>
      <c r="F2424" s="68" t="s">
        <v>2933</v>
      </c>
      <c r="G2424" s="25">
        <v>5</v>
      </c>
      <c r="H2424" s="25">
        <v>5</v>
      </c>
      <c r="I2424" s="176">
        <v>4810.5</v>
      </c>
      <c r="J2424" s="176">
        <v>4808.3</v>
      </c>
      <c r="K2424" s="176">
        <v>4808.3</v>
      </c>
      <c r="L2424" s="267">
        <v>268</v>
      </c>
      <c r="M2424" s="176">
        <f t="shared" si="644"/>
        <v>1837694</v>
      </c>
      <c r="N2424" s="144"/>
      <c r="O2424" s="142"/>
      <c r="P2424" s="144"/>
      <c r="Q2424" s="144">
        <f t="shared" si="645"/>
        <v>1837694</v>
      </c>
      <c r="R2424" s="144">
        <v>1837694</v>
      </c>
      <c r="S2424" s="30"/>
      <c r="T2424" s="144"/>
      <c r="U2424" s="144"/>
      <c r="V2424" s="144"/>
      <c r="W2424" s="144"/>
      <c r="X2424" s="144"/>
      <c r="Y2424" s="144"/>
      <c r="Z2424" s="144"/>
      <c r="AA2424" s="144"/>
      <c r="AB2424" s="144"/>
      <c r="AC2424" s="323"/>
      <c r="AD2424" s="323"/>
      <c r="AE2424" s="144"/>
      <c r="AF2424" s="144"/>
      <c r="AG2424" s="324">
        <v>2025</v>
      </c>
      <c r="AH2424" s="135"/>
      <c r="AI2424" s="177"/>
      <c r="AJ2424" s="177"/>
      <c r="AK2424" s="141">
        <f t="shared" si="622"/>
        <v>2316</v>
      </c>
      <c r="AL2424" s="35" t="s">
        <v>153</v>
      </c>
      <c r="AM2424" s="141" t="str">
        <f t="shared" si="642"/>
        <v>2316.</v>
      </c>
      <c r="AN2424" s="147"/>
      <c r="AO2424" s="35"/>
      <c r="AP2424" s="16"/>
    </row>
    <row r="2425" spans="1:42" ht="22.5" customHeight="1" x14ac:dyDescent="0.25">
      <c r="A2425" s="68" t="str">
        <f t="shared" si="643"/>
        <v>2317.</v>
      </c>
      <c r="B2425" s="25">
        <v>5351</v>
      </c>
      <c r="C2425" s="300" t="s">
        <v>2994</v>
      </c>
      <c r="D2425" s="25">
        <v>1966</v>
      </c>
      <c r="E2425" s="111" t="s">
        <v>2932</v>
      </c>
      <c r="F2425" s="68" t="s">
        <v>2933</v>
      </c>
      <c r="G2425" s="25">
        <v>5</v>
      </c>
      <c r="H2425" s="25">
        <v>5</v>
      </c>
      <c r="I2425" s="144">
        <v>4905.8</v>
      </c>
      <c r="J2425" s="144">
        <v>3231.5</v>
      </c>
      <c r="K2425" s="144">
        <v>3231.5</v>
      </c>
      <c r="L2425" s="30">
        <v>239</v>
      </c>
      <c r="M2425" s="176">
        <f t="shared" si="644"/>
        <v>1837694</v>
      </c>
      <c r="N2425" s="144"/>
      <c r="O2425" s="142"/>
      <c r="P2425" s="144"/>
      <c r="Q2425" s="144">
        <f t="shared" si="645"/>
        <v>1837694</v>
      </c>
      <c r="R2425" s="144">
        <v>1837694</v>
      </c>
      <c r="S2425" s="30"/>
      <c r="T2425" s="144"/>
      <c r="U2425" s="144"/>
      <c r="V2425" s="144"/>
      <c r="W2425" s="144"/>
      <c r="X2425" s="144"/>
      <c r="Y2425" s="144"/>
      <c r="Z2425" s="144"/>
      <c r="AA2425" s="144"/>
      <c r="AB2425" s="144"/>
      <c r="AC2425" s="144"/>
      <c r="AD2425" s="144"/>
      <c r="AE2425" s="144"/>
      <c r="AF2425" s="144"/>
      <c r="AG2425" s="324">
        <v>2025</v>
      </c>
      <c r="AH2425" s="128"/>
      <c r="AI2425" s="177"/>
      <c r="AJ2425" s="177"/>
      <c r="AK2425" s="141">
        <f t="shared" si="622"/>
        <v>2317</v>
      </c>
      <c r="AL2425" s="35" t="s">
        <v>153</v>
      </c>
      <c r="AM2425" s="141" t="str">
        <f t="shared" si="642"/>
        <v>2317.</v>
      </c>
      <c r="AN2425" s="147"/>
      <c r="AO2425" s="35"/>
      <c r="AP2425" s="16"/>
    </row>
    <row r="2426" spans="1:42" ht="22.5" customHeight="1" x14ac:dyDescent="0.25">
      <c r="A2426" s="68" t="str">
        <f t="shared" si="643"/>
        <v>2318.</v>
      </c>
      <c r="B2426" s="25">
        <v>4339</v>
      </c>
      <c r="C2426" s="300" t="s">
        <v>2995</v>
      </c>
      <c r="D2426" s="25">
        <v>1969</v>
      </c>
      <c r="E2426" s="111" t="s">
        <v>2932</v>
      </c>
      <c r="F2426" s="68" t="s">
        <v>2934</v>
      </c>
      <c r="G2426" s="25">
        <v>5</v>
      </c>
      <c r="H2426" s="25">
        <v>8</v>
      </c>
      <c r="I2426" s="176">
        <v>6996.8</v>
      </c>
      <c r="J2426" s="144">
        <v>6363.9</v>
      </c>
      <c r="K2426" s="176">
        <v>5124.3</v>
      </c>
      <c r="L2426" s="267">
        <v>238</v>
      </c>
      <c r="M2426" s="176">
        <f t="shared" si="644"/>
        <v>2143500</v>
      </c>
      <c r="N2426" s="144"/>
      <c r="O2426" s="142"/>
      <c r="P2426" s="144"/>
      <c r="Q2426" s="144">
        <f t="shared" si="645"/>
        <v>2143500</v>
      </c>
      <c r="R2426" s="144">
        <v>2143500</v>
      </c>
      <c r="S2426" s="30"/>
      <c r="T2426" s="144"/>
      <c r="U2426" s="144"/>
      <c r="V2426" s="144"/>
      <c r="W2426" s="144"/>
      <c r="X2426" s="144"/>
      <c r="Y2426" s="144"/>
      <c r="Z2426" s="144"/>
      <c r="AA2426" s="144"/>
      <c r="AB2426" s="144"/>
      <c r="AC2426" s="144"/>
      <c r="AD2426" s="144"/>
      <c r="AE2426" s="144"/>
      <c r="AF2426" s="144"/>
      <c r="AG2426" s="324">
        <v>2025</v>
      </c>
      <c r="AH2426" s="128"/>
      <c r="AI2426" s="177"/>
      <c r="AJ2426" s="177"/>
      <c r="AK2426" s="141">
        <f t="shared" si="622"/>
        <v>2318</v>
      </c>
      <c r="AL2426" s="35" t="s">
        <v>153</v>
      </c>
      <c r="AM2426" s="141" t="str">
        <f t="shared" si="642"/>
        <v>2318.</v>
      </c>
      <c r="AN2426" s="147"/>
      <c r="AO2426" s="35"/>
      <c r="AP2426" s="16"/>
    </row>
    <row r="2427" spans="1:42" ht="22.5" customHeight="1" x14ac:dyDescent="0.25">
      <c r="A2427" s="68" t="str">
        <f t="shared" si="643"/>
        <v>2319.</v>
      </c>
      <c r="B2427" s="25">
        <v>5186</v>
      </c>
      <c r="C2427" s="300" t="s">
        <v>2996</v>
      </c>
      <c r="D2427" s="25">
        <v>1971</v>
      </c>
      <c r="E2427" s="111" t="s">
        <v>2932</v>
      </c>
      <c r="F2427" s="68" t="s">
        <v>2934</v>
      </c>
      <c r="G2427" s="25">
        <v>5</v>
      </c>
      <c r="H2427" s="25">
        <v>6</v>
      </c>
      <c r="I2427" s="176">
        <v>4864.99</v>
      </c>
      <c r="J2427" s="144">
        <v>4404.7</v>
      </c>
      <c r="K2427" s="176">
        <v>4323.6000000000004</v>
      </c>
      <c r="L2427" s="267">
        <v>215</v>
      </c>
      <c r="M2427" s="176">
        <f t="shared" si="644"/>
        <v>2000600</v>
      </c>
      <c r="N2427" s="144"/>
      <c r="O2427" s="142"/>
      <c r="P2427" s="144"/>
      <c r="Q2427" s="144">
        <f t="shared" si="645"/>
        <v>2000600</v>
      </c>
      <c r="R2427" s="144">
        <v>2000600</v>
      </c>
      <c r="S2427" s="30"/>
      <c r="T2427" s="144"/>
      <c r="U2427" s="144"/>
      <c r="V2427" s="144"/>
      <c r="W2427" s="144"/>
      <c r="X2427" s="144"/>
      <c r="Y2427" s="144"/>
      <c r="Z2427" s="144"/>
      <c r="AA2427" s="144"/>
      <c r="AB2427" s="144"/>
      <c r="AC2427" s="144"/>
      <c r="AD2427" s="144"/>
      <c r="AE2427" s="144"/>
      <c r="AF2427" s="144"/>
      <c r="AG2427" s="324">
        <v>2025</v>
      </c>
      <c r="AH2427" s="128"/>
      <c r="AI2427" s="177"/>
      <c r="AJ2427" s="177"/>
      <c r="AK2427" s="141">
        <f t="shared" si="622"/>
        <v>2319</v>
      </c>
      <c r="AL2427" s="35" t="s">
        <v>153</v>
      </c>
      <c r="AM2427" s="141" t="str">
        <f t="shared" si="642"/>
        <v>2319.</v>
      </c>
      <c r="AN2427" s="147"/>
      <c r="AO2427" s="35"/>
      <c r="AP2427" s="16"/>
    </row>
    <row r="2428" spans="1:42" ht="22.5" customHeight="1" x14ac:dyDescent="0.25">
      <c r="A2428" s="68" t="str">
        <f t="shared" si="643"/>
        <v>2320.</v>
      </c>
      <c r="B2428" s="25">
        <v>5189</v>
      </c>
      <c r="C2428" s="36" t="s">
        <v>2997</v>
      </c>
      <c r="D2428" s="25">
        <v>1959</v>
      </c>
      <c r="E2428" s="111" t="s">
        <v>2932</v>
      </c>
      <c r="F2428" s="68" t="s">
        <v>2934</v>
      </c>
      <c r="G2428" s="25">
        <v>2</v>
      </c>
      <c r="H2428" s="25">
        <v>1</v>
      </c>
      <c r="I2428" s="144">
        <v>489.8</v>
      </c>
      <c r="J2428" s="144">
        <v>446.2</v>
      </c>
      <c r="K2428" s="144">
        <v>446.2</v>
      </c>
      <c r="L2428" s="30">
        <v>31</v>
      </c>
      <c r="M2428" s="176">
        <f t="shared" si="644"/>
        <v>2208360</v>
      </c>
      <c r="N2428" s="144"/>
      <c r="O2428" s="142"/>
      <c r="P2428" s="144"/>
      <c r="Q2428" s="144">
        <f t="shared" si="645"/>
        <v>2208360</v>
      </c>
      <c r="R2428" s="144">
        <v>2208360</v>
      </c>
      <c r="S2428" s="30"/>
      <c r="T2428" s="144"/>
      <c r="U2428" s="144"/>
      <c r="V2428" s="144"/>
      <c r="W2428" s="144"/>
      <c r="X2428" s="144"/>
      <c r="Y2428" s="144"/>
      <c r="Z2428" s="144"/>
      <c r="AA2428" s="144"/>
      <c r="AB2428" s="144"/>
      <c r="AC2428" s="144"/>
      <c r="AD2428" s="144"/>
      <c r="AE2428" s="144"/>
      <c r="AF2428" s="144"/>
      <c r="AG2428" s="324">
        <v>2025</v>
      </c>
      <c r="AH2428" s="128"/>
      <c r="AI2428" s="177"/>
      <c r="AJ2428" s="177"/>
      <c r="AK2428" s="141">
        <f t="shared" si="622"/>
        <v>2320</v>
      </c>
      <c r="AL2428" s="35" t="s">
        <v>153</v>
      </c>
      <c r="AM2428" s="141" t="str">
        <f t="shared" si="642"/>
        <v>2320.</v>
      </c>
      <c r="AN2428" s="147"/>
      <c r="AO2428" s="35"/>
      <c r="AP2428" s="16"/>
    </row>
    <row r="2429" spans="1:42" ht="22.5" customHeight="1" x14ac:dyDescent="0.25">
      <c r="A2429" s="68" t="str">
        <f t="shared" si="643"/>
        <v>2321.</v>
      </c>
      <c r="B2429" s="25">
        <v>4258</v>
      </c>
      <c r="C2429" s="175" t="s">
        <v>2949</v>
      </c>
      <c r="D2429" s="25">
        <v>1975</v>
      </c>
      <c r="E2429" s="111" t="s">
        <v>2932</v>
      </c>
      <c r="F2429" s="68" t="s">
        <v>2933</v>
      </c>
      <c r="G2429" s="25">
        <v>5</v>
      </c>
      <c r="H2429" s="25">
        <v>6</v>
      </c>
      <c r="I2429" s="176">
        <v>5213.6000000000004</v>
      </c>
      <c r="J2429" s="144">
        <v>4731.3999999999996</v>
      </c>
      <c r="K2429" s="176">
        <v>4731.3999999999996</v>
      </c>
      <c r="L2429" s="267">
        <v>236</v>
      </c>
      <c r="M2429" s="176">
        <f t="shared" si="644"/>
        <v>1275534</v>
      </c>
      <c r="N2429" s="144"/>
      <c r="O2429" s="142"/>
      <c r="P2429" s="144"/>
      <c r="Q2429" s="144">
        <f t="shared" si="645"/>
        <v>1275534</v>
      </c>
      <c r="R2429" s="144">
        <v>1275534</v>
      </c>
      <c r="S2429" s="30"/>
      <c r="T2429" s="144"/>
      <c r="U2429" s="144"/>
      <c r="V2429" s="144"/>
      <c r="W2429" s="144"/>
      <c r="X2429" s="144"/>
      <c r="Y2429" s="144"/>
      <c r="Z2429" s="144"/>
      <c r="AA2429" s="144"/>
      <c r="AB2429" s="144"/>
      <c r="AC2429" s="144"/>
      <c r="AD2429" s="144"/>
      <c r="AE2429" s="144"/>
      <c r="AF2429" s="144"/>
      <c r="AG2429" s="324">
        <v>2025</v>
      </c>
      <c r="AH2429" s="128"/>
      <c r="AI2429" s="177"/>
      <c r="AJ2429" s="177"/>
      <c r="AK2429" s="141">
        <f t="shared" si="622"/>
        <v>2321</v>
      </c>
      <c r="AL2429" s="35" t="s">
        <v>153</v>
      </c>
      <c r="AM2429" s="141" t="str">
        <f t="shared" ref="AM2429:AM2485" si="646">CONCATENATE(AK2429,AL2429)</f>
        <v>2321.</v>
      </c>
      <c r="AN2429" s="147"/>
      <c r="AO2429" s="35"/>
      <c r="AP2429" s="16"/>
    </row>
    <row r="2430" spans="1:42" ht="22.5" customHeight="1" x14ac:dyDescent="0.25">
      <c r="A2430" s="68" t="str">
        <f t="shared" si="643"/>
        <v>2322.</v>
      </c>
      <c r="B2430" s="25">
        <v>5005</v>
      </c>
      <c r="C2430" s="300" t="s">
        <v>2999</v>
      </c>
      <c r="D2430" s="25">
        <v>1977</v>
      </c>
      <c r="E2430" s="111" t="s">
        <v>2932</v>
      </c>
      <c r="F2430" s="68" t="s">
        <v>2933</v>
      </c>
      <c r="G2430" s="25">
        <v>5</v>
      </c>
      <c r="H2430" s="25">
        <v>2</v>
      </c>
      <c r="I2430" s="176">
        <v>2118.3000000000002</v>
      </c>
      <c r="J2430" s="144">
        <v>2016.2</v>
      </c>
      <c r="K2430" s="176">
        <v>2016.2</v>
      </c>
      <c r="L2430" s="267">
        <v>92</v>
      </c>
      <c r="M2430" s="176">
        <f t="shared" si="644"/>
        <v>786332.82</v>
      </c>
      <c r="N2430" s="144"/>
      <c r="O2430" s="142"/>
      <c r="P2430" s="144"/>
      <c r="Q2430" s="144">
        <f t="shared" si="645"/>
        <v>786332.82</v>
      </c>
      <c r="R2430" s="144">
        <v>786332.82</v>
      </c>
      <c r="S2430" s="30"/>
      <c r="T2430" s="144"/>
      <c r="U2430" s="144"/>
      <c r="V2430" s="144"/>
      <c r="W2430" s="144"/>
      <c r="X2430" s="144"/>
      <c r="Y2430" s="144"/>
      <c r="Z2430" s="144"/>
      <c r="AA2430" s="144"/>
      <c r="AB2430" s="144"/>
      <c r="AC2430" s="144"/>
      <c r="AD2430" s="144"/>
      <c r="AE2430" s="144"/>
      <c r="AF2430" s="144"/>
      <c r="AG2430" s="324">
        <v>2025</v>
      </c>
      <c r="AH2430" s="128"/>
      <c r="AI2430" s="177"/>
      <c r="AJ2430" s="177"/>
      <c r="AK2430" s="141">
        <f t="shared" si="622"/>
        <v>2322</v>
      </c>
      <c r="AL2430" s="35" t="s">
        <v>153</v>
      </c>
      <c r="AM2430" s="141" t="str">
        <f t="shared" si="646"/>
        <v>2322.</v>
      </c>
      <c r="AN2430" s="147"/>
      <c r="AO2430" s="35"/>
      <c r="AP2430" s="16"/>
    </row>
    <row r="2431" spans="1:42" ht="22.5" customHeight="1" x14ac:dyDescent="0.25">
      <c r="A2431" s="68" t="str">
        <f t="shared" ref="A2431:A2443" si="647">AM2431</f>
        <v>2323.</v>
      </c>
      <c r="B2431" s="25">
        <v>4295</v>
      </c>
      <c r="C2431" s="300" t="s">
        <v>2950</v>
      </c>
      <c r="D2431" s="25">
        <v>1985</v>
      </c>
      <c r="E2431" s="68" t="s">
        <v>2932</v>
      </c>
      <c r="F2431" s="68" t="s">
        <v>2934</v>
      </c>
      <c r="G2431" s="25">
        <v>5</v>
      </c>
      <c r="H2431" s="25">
        <v>2</v>
      </c>
      <c r="I2431" s="146">
        <v>1810.73</v>
      </c>
      <c r="J2431" s="146">
        <v>1596.93</v>
      </c>
      <c r="K2431" s="146">
        <v>1596.93</v>
      </c>
      <c r="L2431" s="25">
        <v>75</v>
      </c>
      <c r="M2431" s="176">
        <f t="shared" ref="M2431:M2434" si="648">R2431+T2431+V2431+X2431+Z2431+AB2431+AE2431+AF2431</f>
        <v>655865</v>
      </c>
      <c r="N2431" s="144"/>
      <c r="O2431" s="142"/>
      <c r="P2431" s="144"/>
      <c r="Q2431" s="144">
        <f t="shared" ref="Q2431:Q2434" si="649">M2431</f>
        <v>655865</v>
      </c>
      <c r="R2431" s="144"/>
      <c r="S2431" s="324"/>
      <c r="T2431" s="323"/>
      <c r="U2431" s="144"/>
      <c r="V2431" s="144"/>
      <c r="W2431" s="144"/>
      <c r="X2431" s="144"/>
      <c r="Y2431" s="146"/>
      <c r="Z2431" s="146"/>
      <c r="AA2431" s="323">
        <v>245</v>
      </c>
      <c r="AB2431" s="323">
        <f>AA2431*2677</f>
        <v>655865</v>
      </c>
      <c r="AC2431" s="323"/>
      <c r="AD2431" s="323"/>
      <c r="AE2431" s="144"/>
      <c r="AF2431" s="144"/>
      <c r="AG2431" s="324">
        <v>2025</v>
      </c>
      <c r="AH2431" s="128"/>
      <c r="AI2431" s="172"/>
      <c r="AJ2431" s="172"/>
      <c r="AK2431" s="141">
        <f t="shared" si="622"/>
        <v>2323</v>
      </c>
      <c r="AL2431" s="35" t="s">
        <v>153</v>
      </c>
      <c r="AM2431" s="141" t="str">
        <f t="shared" si="646"/>
        <v>2323.</v>
      </c>
      <c r="AN2431" s="147"/>
      <c r="AP2431" s="16"/>
    </row>
    <row r="2432" spans="1:42" ht="22.5" customHeight="1" x14ac:dyDescent="0.25">
      <c r="A2432" s="68" t="str">
        <f t="shared" si="647"/>
        <v>2324.</v>
      </c>
      <c r="B2432" s="120">
        <v>4787</v>
      </c>
      <c r="C2432" s="36" t="s">
        <v>3004</v>
      </c>
      <c r="D2432" s="25">
        <v>1987</v>
      </c>
      <c r="E2432" s="111" t="s">
        <v>2932</v>
      </c>
      <c r="F2432" s="68" t="s">
        <v>2934</v>
      </c>
      <c r="G2432" s="25">
        <v>9</v>
      </c>
      <c r="H2432" s="25">
        <v>2</v>
      </c>
      <c r="I2432" s="144">
        <v>5996.9</v>
      </c>
      <c r="J2432" s="144">
        <v>5229.2</v>
      </c>
      <c r="K2432" s="144">
        <v>4775.3</v>
      </c>
      <c r="L2432" s="30">
        <v>215</v>
      </c>
      <c r="M2432" s="176">
        <f t="shared" si="648"/>
        <v>6212320</v>
      </c>
      <c r="N2432" s="144"/>
      <c r="O2432" s="142"/>
      <c r="P2432" s="144"/>
      <c r="Q2432" s="144">
        <f t="shared" si="649"/>
        <v>6212320</v>
      </c>
      <c r="R2432" s="144"/>
      <c r="S2432" s="30">
        <v>2</v>
      </c>
      <c r="T2432" s="144">
        <f>S2432*3106160</f>
        <v>6212320</v>
      </c>
      <c r="U2432" s="144"/>
      <c r="V2432" s="144"/>
      <c r="W2432" s="144"/>
      <c r="X2432" s="144"/>
      <c r="Y2432" s="144"/>
      <c r="Z2432" s="144"/>
      <c r="AA2432" s="144"/>
      <c r="AB2432" s="144"/>
      <c r="AC2432" s="144"/>
      <c r="AD2432" s="144"/>
      <c r="AE2432" s="144"/>
      <c r="AF2432" s="144"/>
      <c r="AG2432" s="324">
        <v>2025</v>
      </c>
      <c r="AH2432" s="128"/>
      <c r="AI2432" s="177"/>
      <c r="AJ2432" s="177"/>
      <c r="AK2432" s="141">
        <f t="shared" si="622"/>
        <v>2324</v>
      </c>
      <c r="AL2432" s="35" t="s">
        <v>153</v>
      </c>
      <c r="AM2432" s="141" t="str">
        <f t="shared" si="646"/>
        <v>2324.</v>
      </c>
      <c r="AN2432" s="147"/>
      <c r="AO2432" s="35"/>
      <c r="AP2432" s="16"/>
    </row>
    <row r="2433" spans="1:42" ht="22.5" customHeight="1" x14ac:dyDescent="0.25">
      <c r="A2433" s="68" t="str">
        <f t="shared" si="647"/>
        <v>2325.</v>
      </c>
      <c r="B2433" s="25">
        <v>4260</v>
      </c>
      <c r="C2433" s="36" t="s">
        <v>2953</v>
      </c>
      <c r="D2433" s="25">
        <v>1990</v>
      </c>
      <c r="E2433" s="111" t="s">
        <v>2932</v>
      </c>
      <c r="F2433" s="68" t="s">
        <v>2934</v>
      </c>
      <c r="G2433" s="25">
        <v>12</v>
      </c>
      <c r="H2433" s="25">
        <v>1</v>
      </c>
      <c r="I2433" s="144">
        <v>4580.2</v>
      </c>
      <c r="J2433" s="144">
        <v>4077.5</v>
      </c>
      <c r="K2433" s="144">
        <v>3927.9</v>
      </c>
      <c r="L2433" s="30">
        <v>212</v>
      </c>
      <c r="M2433" s="176">
        <f t="shared" si="648"/>
        <v>6212320</v>
      </c>
      <c r="N2433" s="144"/>
      <c r="O2433" s="142"/>
      <c r="P2433" s="144"/>
      <c r="Q2433" s="144">
        <f t="shared" si="649"/>
        <v>6212320</v>
      </c>
      <c r="R2433" s="144"/>
      <c r="S2433" s="30">
        <v>2</v>
      </c>
      <c r="T2433" s="144">
        <f t="shared" ref="T2433:T2434" si="650">S2433*3106160</f>
        <v>6212320</v>
      </c>
      <c r="U2433" s="144"/>
      <c r="V2433" s="144"/>
      <c r="W2433" s="144"/>
      <c r="X2433" s="144"/>
      <c r="Y2433" s="144"/>
      <c r="Z2433" s="144"/>
      <c r="AA2433" s="144"/>
      <c r="AB2433" s="144"/>
      <c r="AC2433" s="144"/>
      <c r="AD2433" s="144"/>
      <c r="AE2433" s="144"/>
      <c r="AF2433" s="144"/>
      <c r="AG2433" s="324">
        <v>2025</v>
      </c>
      <c r="AH2433" s="128"/>
      <c r="AI2433" s="177"/>
      <c r="AJ2433" s="177"/>
      <c r="AK2433" s="141">
        <f t="shared" si="622"/>
        <v>2325</v>
      </c>
      <c r="AL2433" s="35" t="s">
        <v>153</v>
      </c>
      <c r="AM2433" s="141" t="str">
        <f t="shared" si="646"/>
        <v>2325.</v>
      </c>
      <c r="AN2433" s="147"/>
      <c r="AO2433" s="35"/>
      <c r="AP2433" s="16"/>
    </row>
    <row r="2434" spans="1:42" ht="22.5" customHeight="1" x14ac:dyDescent="0.25">
      <c r="A2434" s="68" t="str">
        <f t="shared" si="647"/>
        <v>2326.</v>
      </c>
      <c r="B2434" s="120">
        <v>5394</v>
      </c>
      <c r="C2434" s="36" t="s">
        <v>2008</v>
      </c>
      <c r="D2434" s="25">
        <v>1965</v>
      </c>
      <c r="E2434" s="111" t="s">
        <v>2932</v>
      </c>
      <c r="F2434" s="68" t="s">
        <v>2933</v>
      </c>
      <c r="G2434" s="25">
        <v>9</v>
      </c>
      <c r="H2434" s="25">
        <v>4</v>
      </c>
      <c r="I2434" s="144">
        <v>3854.6</v>
      </c>
      <c r="J2434" s="144">
        <v>7808.2</v>
      </c>
      <c r="K2434" s="144">
        <v>7761.4</v>
      </c>
      <c r="L2434" s="30">
        <v>351</v>
      </c>
      <c r="M2434" s="176">
        <f t="shared" si="648"/>
        <v>12424640</v>
      </c>
      <c r="N2434" s="144"/>
      <c r="O2434" s="142"/>
      <c r="P2434" s="144"/>
      <c r="Q2434" s="144">
        <f t="shared" si="649"/>
        <v>12424640</v>
      </c>
      <c r="R2434" s="144"/>
      <c r="S2434" s="30">
        <v>4</v>
      </c>
      <c r="T2434" s="144">
        <f t="shared" si="650"/>
        <v>12424640</v>
      </c>
      <c r="U2434" s="144"/>
      <c r="V2434" s="144"/>
      <c r="W2434" s="144"/>
      <c r="X2434" s="144"/>
      <c r="Y2434" s="144"/>
      <c r="Z2434" s="144"/>
      <c r="AA2434" s="144"/>
      <c r="AB2434" s="144"/>
      <c r="AC2434" s="323"/>
      <c r="AD2434" s="323"/>
      <c r="AE2434" s="144"/>
      <c r="AF2434" s="144"/>
      <c r="AG2434" s="324">
        <v>2025</v>
      </c>
      <c r="AH2434" s="128"/>
      <c r="AI2434" s="177"/>
      <c r="AJ2434" s="177"/>
      <c r="AK2434" s="141">
        <f t="shared" si="622"/>
        <v>2326</v>
      </c>
      <c r="AL2434" s="35" t="s">
        <v>153</v>
      </c>
      <c r="AM2434" s="141" t="str">
        <f t="shared" si="646"/>
        <v>2326.</v>
      </c>
      <c r="AN2434" s="147"/>
      <c r="AO2434" s="35"/>
      <c r="AP2434" s="16"/>
    </row>
    <row r="2435" spans="1:42" ht="22.5" customHeight="1" x14ac:dyDescent="0.25">
      <c r="A2435" s="68" t="str">
        <f t="shared" si="647"/>
        <v>2327.</v>
      </c>
      <c r="B2435" s="25">
        <v>4190</v>
      </c>
      <c r="C2435" s="300" t="s">
        <v>2954</v>
      </c>
      <c r="D2435" s="25">
        <v>1993</v>
      </c>
      <c r="E2435" s="111" t="s">
        <v>2932</v>
      </c>
      <c r="F2435" s="68" t="s">
        <v>2934</v>
      </c>
      <c r="G2435" s="25">
        <v>9</v>
      </c>
      <c r="H2435" s="25">
        <v>1</v>
      </c>
      <c r="I2435" s="176">
        <v>3952.46</v>
      </c>
      <c r="J2435" s="144">
        <v>3952.46</v>
      </c>
      <c r="K2435" s="176">
        <v>3952.46</v>
      </c>
      <c r="L2435" s="267">
        <v>205</v>
      </c>
      <c r="M2435" s="176">
        <f>R2435+T2435+V2435+X2435+Z2435+AB2435+AE2435+AF2435</f>
        <v>810303</v>
      </c>
      <c r="N2435" s="144"/>
      <c r="O2435" s="142"/>
      <c r="P2435" s="144"/>
      <c r="Q2435" s="144">
        <f>M2435</f>
        <v>810303</v>
      </c>
      <c r="R2435" s="144">
        <v>810303</v>
      </c>
      <c r="S2435" s="30"/>
      <c r="T2435" s="144"/>
      <c r="U2435" s="144"/>
      <c r="V2435" s="144"/>
      <c r="W2435" s="144"/>
      <c r="X2435" s="144"/>
      <c r="Y2435" s="144"/>
      <c r="Z2435" s="144"/>
      <c r="AA2435" s="144"/>
      <c r="AB2435" s="144"/>
      <c r="AC2435" s="144"/>
      <c r="AD2435" s="144"/>
      <c r="AE2435" s="144"/>
      <c r="AF2435" s="144"/>
      <c r="AG2435" s="324">
        <v>2025</v>
      </c>
      <c r="AH2435" s="128"/>
      <c r="AI2435" s="177"/>
      <c r="AJ2435" s="177"/>
      <c r="AK2435" s="141">
        <f t="shared" si="622"/>
        <v>2327</v>
      </c>
      <c r="AL2435" s="35" t="s">
        <v>153</v>
      </c>
      <c r="AM2435" s="141" t="str">
        <f t="shared" si="646"/>
        <v>2327.</v>
      </c>
      <c r="AN2435" s="147"/>
      <c r="AO2435" s="35"/>
      <c r="AP2435" s="16"/>
    </row>
    <row r="2436" spans="1:42" ht="22.5" customHeight="1" x14ac:dyDescent="0.25">
      <c r="A2436" s="68" t="str">
        <f t="shared" si="647"/>
        <v>2328.</v>
      </c>
      <c r="B2436" s="25">
        <v>4947</v>
      </c>
      <c r="C2436" s="300" t="s">
        <v>3011</v>
      </c>
      <c r="D2436" s="25">
        <v>1991</v>
      </c>
      <c r="E2436" s="111" t="s">
        <v>2932</v>
      </c>
      <c r="F2436" s="68" t="s">
        <v>2934</v>
      </c>
      <c r="G2436" s="25">
        <v>7</v>
      </c>
      <c r="H2436" s="25">
        <v>2</v>
      </c>
      <c r="I2436" s="176">
        <v>3441.7</v>
      </c>
      <c r="J2436" s="144">
        <v>3013.9</v>
      </c>
      <c r="K2436" s="176">
        <v>2157.8000000000002</v>
      </c>
      <c r="L2436" s="267">
        <v>118</v>
      </c>
      <c r="M2436" s="176">
        <f t="shared" ref="M2436:M2443" si="651">R2436+T2436+V2436+X2436+Z2436+AB2436+AE2436+AF2436</f>
        <v>6212320</v>
      </c>
      <c r="N2436" s="144"/>
      <c r="O2436" s="142"/>
      <c r="P2436" s="144"/>
      <c r="Q2436" s="144">
        <f t="shared" ref="Q2436:Q2443" si="652">M2436</f>
        <v>6212320</v>
      </c>
      <c r="R2436" s="144"/>
      <c r="S2436" s="30">
        <v>2</v>
      </c>
      <c r="T2436" s="144">
        <f>S2436*3106160</f>
        <v>6212320</v>
      </c>
      <c r="U2436" s="144"/>
      <c r="V2436" s="144"/>
      <c r="W2436" s="144"/>
      <c r="X2436" s="144"/>
      <c r="Y2436" s="144"/>
      <c r="Z2436" s="144"/>
      <c r="AA2436" s="144"/>
      <c r="AB2436" s="144"/>
      <c r="AC2436" s="144"/>
      <c r="AD2436" s="144"/>
      <c r="AE2436" s="144"/>
      <c r="AF2436" s="144"/>
      <c r="AG2436" s="324">
        <v>2025</v>
      </c>
      <c r="AH2436" s="128"/>
      <c r="AI2436" s="177"/>
      <c r="AJ2436" s="177"/>
      <c r="AK2436" s="141">
        <f t="shared" si="622"/>
        <v>2328</v>
      </c>
      <c r="AL2436" s="35" t="s">
        <v>153</v>
      </c>
      <c r="AM2436" s="141" t="str">
        <f t="shared" si="646"/>
        <v>2328.</v>
      </c>
      <c r="AN2436" s="147"/>
      <c r="AO2436" s="35"/>
      <c r="AP2436" s="16"/>
    </row>
    <row r="2437" spans="1:42" ht="22.5" customHeight="1" x14ac:dyDescent="0.25">
      <c r="A2437" s="68" t="str">
        <f t="shared" si="647"/>
        <v>2329.</v>
      </c>
      <c r="B2437" s="25">
        <v>4100</v>
      </c>
      <c r="C2437" s="36" t="s">
        <v>3074</v>
      </c>
      <c r="D2437" s="25">
        <v>1963</v>
      </c>
      <c r="E2437" s="111" t="s">
        <v>2932</v>
      </c>
      <c r="F2437" s="68" t="s">
        <v>2934</v>
      </c>
      <c r="G2437" s="25">
        <v>4</v>
      </c>
      <c r="H2437" s="25">
        <v>6</v>
      </c>
      <c r="I2437" s="144">
        <v>5325.4</v>
      </c>
      <c r="J2437" s="144">
        <v>5549.7</v>
      </c>
      <c r="K2437" s="144">
        <v>3919.4</v>
      </c>
      <c r="L2437" s="30">
        <v>172</v>
      </c>
      <c r="M2437" s="176">
        <f t="shared" si="651"/>
        <v>2120636</v>
      </c>
      <c r="N2437" s="144"/>
      <c r="O2437" s="142"/>
      <c r="P2437" s="144"/>
      <c r="Q2437" s="144">
        <f t="shared" si="652"/>
        <v>2120636</v>
      </c>
      <c r="R2437" s="144">
        <v>2120636</v>
      </c>
      <c r="S2437" s="30"/>
      <c r="T2437" s="144"/>
      <c r="U2437" s="144"/>
      <c r="V2437" s="144"/>
      <c r="W2437" s="144"/>
      <c r="X2437" s="144"/>
      <c r="Y2437" s="144"/>
      <c r="Z2437" s="144"/>
      <c r="AA2437" s="144"/>
      <c r="AB2437" s="144"/>
      <c r="AC2437" s="144"/>
      <c r="AD2437" s="144"/>
      <c r="AE2437" s="144"/>
      <c r="AF2437" s="144"/>
      <c r="AG2437" s="324">
        <v>2025</v>
      </c>
      <c r="AH2437" s="128"/>
      <c r="AI2437" s="177"/>
      <c r="AJ2437" s="177"/>
      <c r="AK2437" s="141">
        <f t="shared" si="622"/>
        <v>2329</v>
      </c>
      <c r="AL2437" s="35" t="s">
        <v>153</v>
      </c>
      <c r="AM2437" s="141" t="str">
        <f t="shared" si="646"/>
        <v>2329.</v>
      </c>
      <c r="AN2437" s="147"/>
      <c r="AO2437" s="35"/>
      <c r="AP2437" s="16"/>
    </row>
    <row r="2438" spans="1:42" ht="22.5" customHeight="1" x14ac:dyDescent="0.25">
      <c r="A2438" s="68" t="str">
        <f t="shared" si="647"/>
        <v>2330.</v>
      </c>
      <c r="B2438" s="25">
        <v>4893</v>
      </c>
      <c r="C2438" s="300" t="s">
        <v>3014</v>
      </c>
      <c r="D2438" s="25">
        <v>1964</v>
      </c>
      <c r="E2438" s="111" t="s">
        <v>2932</v>
      </c>
      <c r="F2438" s="68" t="s">
        <v>2934</v>
      </c>
      <c r="G2438" s="25">
        <v>5</v>
      </c>
      <c r="H2438" s="25">
        <v>3</v>
      </c>
      <c r="I2438" s="176">
        <v>2452.3000000000002</v>
      </c>
      <c r="J2438" s="144">
        <v>2452.3000000000002</v>
      </c>
      <c r="K2438" s="176">
        <v>2452.3000000000002</v>
      </c>
      <c r="L2438" s="267">
        <v>114</v>
      </c>
      <c r="M2438" s="176">
        <f t="shared" si="651"/>
        <v>308100</v>
      </c>
      <c r="N2438" s="144"/>
      <c r="O2438" s="142"/>
      <c r="P2438" s="144"/>
      <c r="Q2438" s="144">
        <f t="shared" si="652"/>
        <v>308100</v>
      </c>
      <c r="R2438" s="144">
        <v>308100</v>
      </c>
      <c r="S2438" s="30"/>
      <c r="T2438" s="144"/>
      <c r="U2438" s="144"/>
      <c r="V2438" s="144"/>
      <c r="W2438" s="144"/>
      <c r="X2438" s="144"/>
      <c r="Y2438" s="144"/>
      <c r="Z2438" s="144"/>
      <c r="AA2438" s="144"/>
      <c r="AB2438" s="144"/>
      <c r="AC2438" s="144"/>
      <c r="AD2438" s="144"/>
      <c r="AE2438" s="144"/>
      <c r="AF2438" s="144"/>
      <c r="AG2438" s="324">
        <v>2025</v>
      </c>
      <c r="AH2438" s="128"/>
      <c r="AI2438" s="177"/>
      <c r="AJ2438" s="177"/>
      <c r="AK2438" s="141">
        <f t="shared" si="622"/>
        <v>2330</v>
      </c>
      <c r="AL2438" s="35" t="s">
        <v>153</v>
      </c>
      <c r="AM2438" s="141" t="str">
        <f t="shared" si="646"/>
        <v>2330.</v>
      </c>
      <c r="AN2438" s="147"/>
      <c r="AO2438" s="35"/>
      <c r="AP2438" s="16"/>
    </row>
    <row r="2439" spans="1:42" ht="23.25" customHeight="1" x14ac:dyDescent="0.25">
      <c r="A2439" s="68" t="str">
        <f t="shared" si="647"/>
        <v>2331.</v>
      </c>
      <c r="B2439" s="120">
        <v>4797</v>
      </c>
      <c r="C2439" s="36" t="s">
        <v>2268</v>
      </c>
      <c r="D2439" s="25">
        <v>1975</v>
      </c>
      <c r="E2439" s="111" t="s">
        <v>2932</v>
      </c>
      <c r="F2439" s="68" t="s">
        <v>2934</v>
      </c>
      <c r="G2439" s="25">
        <v>9</v>
      </c>
      <c r="H2439" s="25">
        <v>2</v>
      </c>
      <c r="I2439" s="176">
        <v>5368.9</v>
      </c>
      <c r="J2439" s="176">
        <v>5315.8</v>
      </c>
      <c r="K2439" s="176">
        <v>3994.1</v>
      </c>
      <c r="L2439" s="267">
        <v>182</v>
      </c>
      <c r="M2439" s="176">
        <f t="shared" si="651"/>
        <v>6212320</v>
      </c>
      <c r="N2439" s="144"/>
      <c r="O2439" s="142"/>
      <c r="P2439" s="144"/>
      <c r="Q2439" s="144">
        <f t="shared" si="652"/>
        <v>6212320</v>
      </c>
      <c r="R2439" s="144"/>
      <c r="S2439" s="30">
        <v>2</v>
      </c>
      <c r="T2439" s="144">
        <f>S2439*3106160</f>
        <v>6212320</v>
      </c>
      <c r="U2439" s="144"/>
      <c r="V2439" s="144"/>
      <c r="W2439" s="144"/>
      <c r="X2439" s="144"/>
      <c r="Y2439" s="144"/>
      <c r="Z2439" s="144"/>
      <c r="AA2439" s="144"/>
      <c r="AB2439" s="144"/>
      <c r="AC2439" s="323"/>
      <c r="AD2439" s="323"/>
      <c r="AE2439" s="144"/>
      <c r="AF2439" s="144"/>
      <c r="AG2439" s="324">
        <v>2025</v>
      </c>
      <c r="AH2439" s="128"/>
      <c r="AI2439" s="177"/>
      <c r="AJ2439" s="177"/>
      <c r="AK2439" s="141">
        <f t="shared" si="622"/>
        <v>2331</v>
      </c>
      <c r="AL2439" s="35" t="s">
        <v>153</v>
      </c>
      <c r="AM2439" s="141" t="str">
        <f t="shared" si="646"/>
        <v>2331.</v>
      </c>
      <c r="AN2439" s="147"/>
      <c r="AP2439" s="16"/>
    </row>
    <row r="2440" spans="1:42" ht="22.5" customHeight="1" x14ac:dyDescent="0.25">
      <c r="A2440" s="68" t="str">
        <f t="shared" si="647"/>
        <v>2332.</v>
      </c>
      <c r="B2440" s="25">
        <v>5274</v>
      </c>
      <c r="C2440" s="202" t="s">
        <v>3015</v>
      </c>
      <c r="D2440" s="25">
        <v>1979</v>
      </c>
      <c r="E2440" s="111" t="s">
        <v>2932</v>
      </c>
      <c r="F2440" s="68" t="s">
        <v>2933</v>
      </c>
      <c r="G2440" s="25">
        <v>5</v>
      </c>
      <c r="H2440" s="25">
        <v>4</v>
      </c>
      <c r="I2440" s="144">
        <v>3803.9</v>
      </c>
      <c r="J2440" s="144">
        <v>3541.3</v>
      </c>
      <c r="K2440" s="144">
        <v>3458.1</v>
      </c>
      <c r="L2440" s="30">
        <v>166</v>
      </c>
      <c r="M2440" s="176">
        <f t="shared" si="651"/>
        <v>793357.5</v>
      </c>
      <c r="N2440" s="144"/>
      <c r="O2440" s="142"/>
      <c r="P2440" s="144"/>
      <c r="Q2440" s="144">
        <f t="shared" si="652"/>
        <v>793357.5</v>
      </c>
      <c r="R2440" s="144">
        <v>793357.5</v>
      </c>
      <c r="S2440" s="30"/>
      <c r="T2440" s="144"/>
      <c r="U2440" s="144"/>
      <c r="V2440" s="144"/>
      <c r="W2440" s="144"/>
      <c r="X2440" s="144"/>
      <c r="Y2440" s="144"/>
      <c r="Z2440" s="144"/>
      <c r="AA2440" s="144"/>
      <c r="AB2440" s="144"/>
      <c r="AC2440" s="144"/>
      <c r="AD2440" s="144"/>
      <c r="AE2440" s="144"/>
      <c r="AF2440" s="144"/>
      <c r="AG2440" s="324">
        <v>2025</v>
      </c>
      <c r="AH2440" s="128"/>
      <c r="AI2440" s="216"/>
      <c r="AJ2440" s="216"/>
      <c r="AK2440" s="141">
        <f t="shared" si="622"/>
        <v>2332</v>
      </c>
      <c r="AL2440" s="35" t="s">
        <v>153</v>
      </c>
      <c r="AM2440" s="141" t="str">
        <f t="shared" si="646"/>
        <v>2332.</v>
      </c>
      <c r="AN2440" s="147"/>
      <c r="AO2440" s="35"/>
      <c r="AP2440" s="16"/>
    </row>
    <row r="2441" spans="1:42" ht="22.5" customHeight="1" x14ac:dyDescent="0.25">
      <c r="A2441" s="68" t="str">
        <f t="shared" si="647"/>
        <v>2333.</v>
      </c>
      <c r="B2441" s="25">
        <v>4451</v>
      </c>
      <c r="C2441" s="202" t="s">
        <v>3019</v>
      </c>
      <c r="D2441" s="25">
        <v>1969</v>
      </c>
      <c r="E2441" s="111" t="s">
        <v>2932</v>
      </c>
      <c r="F2441" s="68" t="s">
        <v>2934</v>
      </c>
      <c r="G2441" s="25">
        <v>5</v>
      </c>
      <c r="H2441" s="25">
        <v>4</v>
      </c>
      <c r="I2441" s="144">
        <v>3178.2</v>
      </c>
      <c r="J2441" s="144">
        <v>2468</v>
      </c>
      <c r="K2441" s="144">
        <v>2468</v>
      </c>
      <c r="L2441" s="30">
        <v>136</v>
      </c>
      <c r="M2441" s="176">
        <f t="shared" si="651"/>
        <v>400000</v>
      </c>
      <c r="N2441" s="144"/>
      <c r="O2441" s="142"/>
      <c r="P2441" s="144"/>
      <c r="Q2441" s="144">
        <f t="shared" si="652"/>
        <v>400000</v>
      </c>
      <c r="R2441" s="144"/>
      <c r="S2441" s="30"/>
      <c r="T2441" s="144"/>
      <c r="U2441" s="144"/>
      <c r="V2441" s="144"/>
      <c r="W2441" s="144"/>
      <c r="X2441" s="144"/>
      <c r="Y2441" s="144"/>
      <c r="Z2441" s="144"/>
      <c r="AA2441" s="144"/>
      <c r="AB2441" s="144"/>
      <c r="AC2441" s="144"/>
      <c r="AD2441" s="144"/>
      <c r="AE2441" s="144">
        <v>400000</v>
      </c>
      <c r="AF2441" s="144"/>
      <c r="AG2441" s="324">
        <v>2025</v>
      </c>
      <c r="AH2441" s="128"/>
      <c r="AI2441" s="216"/>
      <c r="AJ2441" s="216"/>
      <c r="AK2441" s="141">
        <f t="shared" si="622"/>
        <v>2333</v>
      </c>
      <c r="AL2441" s="35" t="s">
        <v>153</v>
      </c>
      <c r="AM2441" s="141" t="str">
        <f t="shared" si="646"/>
        <v>2333.</v>
      </c>
      <c r="AN2441" s="147"/>
      <c r="AO2441" s="35"/>
      <c r="AP2441" s="16"/>
    </row>
    <row r="2442" spans="1:42" ht="22.5" customHeight="1" x14ac:dyDescent="0.25">
      <c r="A2442" s="68" t="str">
        <f t="shared" si="647"/>
        <v>2334.</v>
      </c>
      <c r="B2442" s="25">
        <v>4698</v>
      </c>
      <c r="C2442" s="300" t="s">
        <v>1058</v>
      </c>
      <c r="D2442" s="25">
        <v>1967</v>
      </c>
      <c r="E2442" s="111" t="s">
        <v>2932</v>
      </c>
      <c r="F2442" s="68" t="s">
        <v>2933</v>
      </c>
      <c r="G2442" s="25">
        <v>5</v>
      </c>
      <c r="H2442" s="25">
        <v>5</v>
      </c>
      <c r="I2442" s="176">
        <v>4844.3</v>
      </c>
      <c r="J2442" s="144">
        <v>3171.3</v>
      </c>
      <c r="K2442" s="176">
        <v>3171.3</v>
      </c>
      <c r="L2442" s="267">
        <v>228</v>
      </c>
      <c r="M2442" s="176">
        <f t="shared" si="651"/>
        <v>1236085</v>
      </c>
      <c r="N2442" s="144"/>
      <c r="O2442" s="142"/>
      <c r="P2442" s="144"/>
      <c r="Q2442" s="144">
        <f t="shared" si="652"/>
        <v>1236085</v>
      </c>
      <c r="R2442" s="144">
        <v>1236085</v>
      </c>
      <c r="S2442" s="30"/>
      <c r="T2442" s="144"/>
      <c r="U2442" s="144"/>
      <c r="V2442" s="144"/>
      <c r="W2442" s="144"/>
      <c r="X2442" s="144"/>
      <c r="Y2442" s="144"/>
      <c r="Z2442" s="144"/>
      <c r="AA2442" s="144"/>
      <c r="AB2442" s="144"/>
      <c r="AC2442" s="144"/>
      <c r="AD2442" s="144"/>
      <c r="AE2442" s="144"/>
      <c r="AF2442" s="144"/>
      <c r="AG2442" s="324">
        <v>2025</v>
      </c>
      <c r="AH2442" s="128"/>
      <c r="AI2442" s="177"/>
      <c r="AJ2442" s="177"/>
      <c r="AK2442" s="141">
        <f t="shared" si="622"/>
        <v>2334</v>
      </c>
      <c r="AL2442" s="35" t="s">
        <v>153</v>
      </c>
      <c r="AM2442" s="141" t="str">
        <f t="shared" si="646"/>
        <v>2334.</v>
      </c>
      <c r="AN2442" s="147"/>
      <c r="AO2442" s="35"/>
      <c r="AP2442" s="16"/>
    </row>
    <row r="2443" spans="1:42" s="116" customFormat="1" ht="23.25" customHeight="1" x14ac:dyDescent="0.25">
      <c r="A2443" s="68" t="str">
        <f t="shared" si="647"/>
        <v>2335.</v>
      </c>
      <c r="B2443" s="68">
        <v>4343</v>
      </c>
      <c r="C2443" s="175" t="s">
        <v>3021</v>
      </c>
      <c r="D2443" s="68">
        <v>1973</v>
      </c>
      <c r="E2443" s="111" t="s">
        <v>2932</v>
      </c>
      <c r="F2443" s="68" t="s">
        <v>2934</v>
      </c>
      <c r="G2443" s="25">
        <v>5</v>
      </c>
      <c r="H2443" s="25">
        <v>6</v>
      </c>
      <c r="I2443" s="176">
        <v>6689.89</v>
      </c>
      <c r="J2443" s="144">
        <v>4495.3</v>
      </c>
      <c r="K2443" s="176">
        <v>4495.3</v>
      </c>
      <c r="L2443" s="267">
        <v>200</v>
      </c>
      <c r="M2443" s="176">
        <f t="shared" si="651"/>
        <v>1306344</v>
      </c>
      <c r="N2443" s="144"/>
      <c r="O2443" s="142"/>
      <c r="P2443" s="144"/>
      <c r="Q2443" s="144">
        <f t="shared" si="652"/>
        <v>1306344</v>
      </c>
      <c r="R2443" s="144">
        <v>1306344</v>
      </c>
      <c r="S2443" s="30"/>
      <c r="T2443" s="144"/>
      <c r="U2443" s="144"/>
      <c r="V2443" s="144"/>
      <c r="W2443" s="144"/>
      <c r="X2443" s="144"/>
      <c r="Y2443" s="144"/>
      <c r="Z2443" s="144"/>
      <c r="AA2443" s="144"/>
      <c r="AB2443" s="144"/>
      <c r="AC2443" s="323"/>
      <c r="AD2443" s="323"/>
      <c r="AE2443" s="144"/>
      <c r="AF2443" s="144"/>
      <c r="AG2443" s="324">
        <v>2025</v>
      </c>
      <c r="AH2443" s="128"/>
      <c r="AI2443" s="177"/>
      <c r="AJ2443" s="177"/>
      <c r="AK2443" s="141">
        <f t="shared" si="622"/>
        <v>2335</v>
      </c>
      <c r="AL2443" s="35" t="s">
        <v>153</v>
      </c>
      <c r="AM2443" s="141" t="str">
        <f t="shared" si="646"/>
        <v>2335.</v>
      </c>
      <c r="AN2443" s="147"/>
      <c r="AO2443" s="178"/>
      <c r="AP2443" s="16"/>
    </row>
    <row r="2444" spans="1:42" ht="22.5" customHeight="1" x14ac:dyDescent="0.25">
      <c r="A2444" s="68" t="str">
        <f>AM2444</f>
        <v>2336.</v>
      </c>
      <c r="B2444" s="25">
        <v>4811</v>
      </c>
      <c r="C2444" s="175" t="s">
        <v>2218</v>
      </c>
      <c r="D2444" s="25">
        <v>1968</v>
      </c>
      <c r="E2444" s="111" t="s">
        <v>2932</v>
      </c>
      <c r="F2444" s="68" t="s">
        <v>2934</v>
      </c>
      <c r="G2444" s="25">
        <v>5</v>
      </c>
      <c r="H2444" s="25">
        <v>7</v>
      </c>
      <c r="I2444" s="176">
        <v>4825.8999999999996</v>
      </c>
      <c r="J2444" s="144">
        <v>4517.8999999999996</v>
      </c>
      <c r="K2444" s="176">
        <v>3174.7</v>
      </c>
      <c r="L2444" s="267">
        <v>204</v>
      </c>
      <c r="M2444" s="176">
        <f>R2444+T2444+V2444+X2444+Z2444+AB2444+AE2444+AF2444</f>
        <v>1022868</v>
      </c>
      <c r="N2444" s="144"/>
      <c r="O2444" s="142"/>
      <c r="P2444" s="144"/>
      <c r="Q2444" s="144">
        <f t="shared" ref="Q2444" si="653">M2444</f>
        <v>1022868</v>
      </c>
      <c r="R2444" s="144">
        <v>1022868</v>
      </c>
      <c r="S2444" s="30"/>
      <c r="T2444" s="144"/>
      <c r="U2444" s="144"/>
      <c r="V2444" s="144"/>
      <c r="W2444" s="144"/>
      <c r="X2444" s="144"/>
      <c r="Y2444" s="144"/>
      <c r="Z2444" s="144"/>
      <c r="AA2444" s="144"/>
      <c r="AB2444" s="144"/>
      <c r="AC2444" s="144"/>
      <c r="AD2444" s="144"/>
      <c r="AE2444" s="144"/>
      <c r="AF2444" s="144"/>
      <c r="AG2444" s="324">
        <v>2025</v>
      </c>
      <c r="AH2444" s="128"/>
      <c r="AI2444" s="177"/>
      <c r="AJ2444" s="177"/>
      <c r="AK2444" s="141">
        <f t="shared" si="622"/>
        <v>2336</v>
      </c>
      <c r="AL2444" s="35" t="s">
        <v>153</v>
      </c>
      <c r="AM2444" s="141" t="str">
        <f t="shared" si="646"/>
        <v>2336.</v>
      </c>
      <c r="AN2444" s="147"/>
      <c r="AO2444" s="35"/>
      <c r="AP2444" s="16"/>
    </row>
    <row r="2445" spans="1:42" s="33" customFormat="1" ht="22.5" customHeight="1" x14ac:dyDescent="0.25">
      <c r="A2445" s="124"/>
      <c r="B2445" s="45"/>
      <c r="C2445" s="200" t="s">
        <v>1192</v>
      </c>
      <c r="D2445" s="25"/>
      <c r="E2445" s="111"/>
      <c r="F2445" s="68"/>
      <c r="G2445" s="25"/>
      <c r="H2445" s="25"/>
      <c r="I2445" s="142">
        <f>SUM(I2446:I3234)</f>
        <v>2926269.9499999997</v>
      </c>
      <c r="J2445" s="142">
        <f>SUM(J2446:J3234)</f>
        <v>2526161.159999996</v>
      </c>
      <c r="K2445" s="142">
        <f>SUM(K2446:K3234)</f>
        <v>2381329.1399999983</v>
      </c>
      <c r="L2445" s="103">
        <f>SUM(L2446:L3234)</f>
        <v>119979</v>
      </c>
      <c r="M2445" s="142">
        <f>SUM(M2446:M3234)</f>
        <v>3201428191.9640017</v>
      </c>
      <c r="N2445" s="142"/>
      <c r="O2445" s="142"/>
      <c r="P2445" s="142"/>
      <c r="Q2445" s="142">
        <f>M2445</f>
        <v>3201428191.9640017</v>
      </c>
      <c r="R2445" s="142">
        <f t="shared" ref="R2445:AB2445" si="654">SUM(R2446:R3234)</f>
        <v>1664221026.5499992</v>
      </c>
      <c r="S2445" s="103">
        <f t="shared" si="654"/>
        <v>232</v>
      </c>
      <c r="T2445" s="142">
        <f t="shared" si="654"/>
        <v>720629120</v>
      </c>
      <c r="U2445" s="142">
        <f t="shared" si="654"/>
        <v>136478.69999999998</v>
      </c>
      <c r="V2445" s="142">
        <f t="shared" si="654"/>
        <v>581476622.00399995</v>
      </c>
      <c r="W2445" s="142">
        <f t="shared" si="654"/>
        <v>5578</v>
      </c>
      <c r="X2445" s="142">
        <f t="shared" si="654"/>
        <v>12349692</v>
      </c>
      <c r="Y2445" s="142">
        <f t="shared" si="654"/>
        <v>84850.290000000023</v>
      </c>
      <c r="Z2445" s="142">
        <f t="shared" si="654"/>
        <v>212914358.40000001</v>
      </c>
      <c r="AA2445" s="142">
        <f t="shared" si="654"/>
        <v>3137.03</v>
      </c>
      <c r="AB2445" s="142">
        <f t="shared" si="654"/>
        <v>8754020.1899999995</v>
      </c>
      <c r="AC2445" s="142"/>
      <c r="AD2445" s="142"/>
      <c r="AE2445" s="142">
        <f>SUM(AE2446:AE3234)</f>
        <v>950000</v>
      </c>
      <c r="AF2445" s="142">
        <f>SUM(AF2446:AF3234)</f>
        <v>133352.82</v>
      </c>
      <c r="AG2445" s="169"/>
      <c r="AH2445" s="135"/>
      <c r="AI2445" s="135"/>
      <c r="AJ2445" s="135"/>
      <c r="AK2445" s="141"/>
      <c r="AL2445" s="35"/>
      <c r="AM2445" s="141"/>
      <c r="AN2445" s="170"/>
      <c r="AO2445" s="275"/>
      <c r="AP2445" s="16"/>
    </row>
    <row r="2446" spans="1:42" ht="22.5" customHeight="1" x14ac:dyDescent="0.25">
      <c r="A2446" s="68" t="str">
        <f t="shared" ref="A2446:A2485" si="655">AM2446</f>
        <v>2337.</v>
      </c>
      <c r="B2446" s="25">
        <v>5438</v>
      </c>
      <c r="C2446" s="175" t="s">
        <v>991</v>
      </c>
      <c r="D2446" s="25">
        <v>1957</v>
      </c>
      <c r="E2446" s="111" t="s">
        <v>2932</v>
      </c>
      <c r="F2446" s="68" t="s">
        <v>2934</v>
      </c>
      <c r="G2446" s="25">
        <v>2</v>
      </c>
      <c r="H2446" s="25">
        <v>1</v>
      </c>
      <c r="I2446" s="144">
        <v>215.1</v>
      </c>
      <c r="J2446" s="144">
        <v>215.1</v>
      </c>
      <c r="K2446" s="144">
        <v>215.1</v>
      </c>
      <c r="L2446" s="30">
        <v>13</v>
      </c>
      <c r="M2446" s="176">
        <f t="shared" ref="M2446:M2485" si="656">R2446+T2446+V2446+X2446+Z2446+AB2446+AE2446+AF2446</f>
        <v>229908</v>
      </c>
      <c r="N2446" s="144"/>
      <c r="O2446" s="142"/>
      <c r="P2446" s="144"/>
      <c r="Q2446" s="144">
        <f t="shared" ref="Q2446:Q2485" si="657">M2446</f>
        <v>229908</v>
      </c>
      <c r="R2446" s="144">
        <v>229908</v>
      </c>
      <c r="S2446" s="30"/>
      <c r="T2446" s="144"/>
      <c r="U2446" s="144"/>
      <c r="V2446" s="144"/>
      <c r="W2446" s="144"/>
      <c r="X2446" s="144"/>
      <c r="Y2446" s="144"/>
      <c r="Z2446" s="144"/>
      <c r="AA2446" s="144"/>
      <c r="AB2446" s="144"/>
      <c r="AC2446" s="144"/>
      <c r="AD2446" s="144"/>
      <c r="AE2446" s="144"/>
      <c r="AF2446" s="144"/>
      <c r="AG2446" s="324">
        <v>2025</v>
      </c>
      <c r="AH2446" s="135"/>
      <c r="AI2446" s="177"/>
      <c r="AJ2446" s="177"/>
      <c r="AK2446" s="141">
        <f t="shared" si="622"/>
        <v>2337</v>
      </c>
      <c r="AL2446" s="35" t="s">
        <v>153</v>
      </c>
      <c r="AM2446" s="141" t="str">
        <f t="shared" si="646"/>
        <v>2337.</v>
      </c>
      <c r="AN2446" s="147"/>
      <c r="AO2446" s="35"/>
      <c r="AP2446" s="16"/>
    </row>
    <row r="2447" spans="1:42" ht="23.25" customHeight="1" x14ac:dyDescent="0.25">
      <c r="A2447" s="68" t="str">
        <f t="shared" si="655"/>
        <v>2338.</v>
      </c>
      <c r="B2447" s="25">
        <v>4478</v>
      </c>
      <c r="C2447" s="36" t="s">
        <v>1799</v>
      </c>
      <c r="D2447" s="25">
        <v>1959</v>
      </c>
      <c r="E2447" s="111" t="s">
        <v>2932</v>
      </c>
      <c r="F2447" s="68" t="s">
        <v>2934</v>
      </c>
      <c r="G2447" s="25">
        <v>3</v>
      </c>
      <c r="H2447" s="25">
        <v>2</v>
      </c>
      <c r="I2447" s="176">
        <v>718.8</v>
      </c>
      <c r="J2447" s="176">
        <v>719.7</v>
      </c>
      <c r="K2447" s="176">
        <v>719.7</v>
      </c>
      <c r="L2447" s="267">
        <v>39</v>
      </c>
      <c r="M2447" s="176">
        <f t="shared" si="656"/>
        <v>1157338.32</v>
      </c>
      <c r="N2447" s="144"/>
      <c r="O2447" s="142"/>
      <c r="P2447" s="144"/>
      <c r="Q2447" s="144">
        <f t="shared" si="657"/>
        <v>1157338.32</v>
      </c>
      <c r="R2447" s="144"/>
      <c r="S2447" s="30"/>
      <c r="T2447" s="144"/>
      <c r="U2447" s="144">
        <v>153.84</v>
      </c>
      <c r="V2447" s="144">
        <f>U2447*7523</f>
        <v>1157338.32</v>
      </c>
      <c r="W2447" s="144"/>
      <c r="X2447" s="144"/>
      <c r="Y2447" s="144"/>
      <c r="Z2447" s="144"/>
      <c r="AA2447" s="144"/>
      <c r="AB2447" s="144"/>
      <c r="AC2447" s="323"/>
      <c r="AD2447" s="323"/>
      <c r="AE2447" s="144"/>
      <c r="AF2447" s="144"/>
      <c r="AG2447" s="324">
        <v>2025</v>
      </c>
      <c r="AH2447" s="128"/>
      <c r="AI2447" s="172"/>
      <c r="AJ2447" s="172"/>
      <c r="AK2447" s="141">
        <f t="shared" si="622"/>
        <v>2338</v>
      </c>
      <c r="AL2447" s="35" t="s">
        <v>153</v>
      </c>
      <c r="AM2447" s="141" t="str">
        <f t="shared" si="646"/>
        <v>2338.</v>
      </c>
      <c r="AN2447" s="147"/>
      <c r="AP2447" s="16"/>
    </row>
    <row r="2448" spans="1:42" ht="22.5" customHeight="1" x14ac:dyDescent="0.25">
      <c r="A2448" s="68" t="str">
        <f t="shared" si="655"/>
        <v>2339.</v>
      </c>
      <c r="B2448" s="25">
        <v>5363</v>
      </c>
      <c r="C2448" s="37" t="s">
        <v>1072</v>
      </c>
      <c r="D2448" s="25">
        <v>1963</v>
      </c>
      <c r="E2448" s="111" t="s">
        <v>2932</v>
      </c>
      <c r="F2448" s="68" t="s">
        <v>2934</v>
      </c>
      <c r="G2448" s="25">
        <v>5</v>
      </c>
      <c r="H2448" s="25">
        <v>4</v>
      </c>
      <c r="I2448" s="176">
        <v>3618</v>
      </c>
      <c r="J2448" s="144">
        <v>2499.8000000000002</v>
      </c>
      <c r="K2448" s="176">
        <v>2499.8000000000002</v>
      </c>
      <c r="L2448" s="267">
        <v>95</v>
      </c>
      <c r="M2448" s="176">
        <f t="shared" si="656"/>
        <v>4562088</v>
      </c>
      <c r="N2448" s="144"/>
      <c r="O2448" s="142"/>
      <c r="P2448" s="144"/>
      <c r="Q2448" s="144">
        <f t="shared" si="657"/>
        <v>4562088</v>
      </c>
      <c r="R2448" s="144">
        <f>788736+1201152+2572200</f>
        <v>4562088</v>
      </c>
      <c r="S2448" s="30"/>
      <c r="T2448" s="144"/>
      <c r="U2448" s="144"/>
      <c r="V2448" s="144"/>
      <c r="W2448" s="144"/>
      <c r="X2448" s="144"/>
      <c r="Y2448" s="144"/>
      <c r="Z2448" s="144"/>
      <c r="AA2448" s="144"/>
      <c r="AB2448" s="144"/>
      <c r="AC2448" s="144"/>
      <c r="AD2448" s="144"/>
      <c r="AE2448" s="144"/>
      <c r="AF2448" s="144"/>
      <c r="AG2448" s="324">
        <v>2025</v>
      </c>
      <c r="AH2448" s="128"/>
      <c r="AI2448" s="177"/>
      <c r="AJ2448" s="177"/>
      <c r="AK2448" s="141">
        <f t="shared" si="622"/>
        <v>2339</v>
      </c>
      <c r="AL2448" s="35" t="s">
        <v>153</v>
      </c>
      <c r="AM2448" s="141" t="str">
        <f t="shared" si="646"/>
        <v>2339.</v>
      </c>
      <c r="AN2448" s="147"/>
      <c r="AO2448" s="35"/>
      <c r="AP2448" s="16"/>
    </row>
    <row r="2449" spans="1:42" ht="22.5" customHeight="1" x14ac:dyDescent="0.25">
      <c r="A2449" s="68" t="str">
        <f t="shared" si="655"/>
        <v>2340.</v>
      </c>
      <c r="B2449" s="25">
        <v>4931</v>
      </c>
      <c r="C2449" s="175" t="s">
        <v>1030</v>
      </c>
      <c r="D2449" s="25">
        <v>1967</v>
      </c>
      <c r="E2449" s="111" t="s">
        <v>2932</v>
      </c>
      <c r="F2449" s="68" t="s">
        <v>2934</v>
      </c>
      <c r="G2449" s="25">
        <v>3</v>
      </c>
      <c r="H2449" s="25">
        <v>2</v>
      </c>
      <c r="I2449" s="176">
        <v>969</v>
      </c>
      <c r="J2449" s="144">
        <v>635.70000000000005</v>
      </c>
      <c r="K2449" s="176">
        <v>635.70000000000005</v>
      </c>
      <c r="L2449" s="267">
        <v>37</v>
      </c>
      <c r="M2449" s="176">
        <f t="shared" si="656"/>
        <v>1562591.5799999998</v>
      </c>
      <c r="N2449" s="144"/>
      <c r="O2449" s="142"/>
      <c r="P2449" s="144"/>
      <c r="Q2449" s="144">
        <f t="shared" si="657"/>
        <v>1562591.5799999998</v>
      </c>
      <c r="R2449" s="144">
        <v>1562591.5799999998</v>
      </c>
      <c r="S2449" s="30"/>
      <c r="T2449" s="144"/>
      <c r="U2449" s="144"/>
      <c r="V2449" s="144"/>
      <c r="W2449" s="144"/>
      <c r="X2449" s="144"/>
      <c r="Y2449" s="144"/>
      <c r="Z2449" s="144"/>
      <c r="AA2449" s="144"/>
      <c r="AB2449" s="144"/>
      <c r="AC2449" s="144"/>
      <c r="AD2449" s="144"/>
      <c r="AE2449" s="144"/>
      <c r="AF2449" s="144"/>
      <c r="AG2449" s="324">
        <v>2025</v>
      </c>
      <c r="AH2449" s="135"/>
      <c r="AI2449" s="177"/>
      <c r="AJ2449" s="177"/>
      <c r="AK2449" s="141">
        <f t="shared" si="622"/>
        <v>2340</v>
      </c>
      <c r="AL2449" s="35" t="s">
        <v>153</v>
      </c>
      <c r="AM2449" s="141" t="str">
        <f t="shared" si="646"/>
        <v>2340.</v>
      </c>
      <c r="AN2449" s="147"/>
      <c r="AO2449" s="35"/>
      <c r="AP2449" s="16"/>
    </row>
    <row r="2450" spans="1:42" ht="22.5" customHeight="1" x14ac:dyDescent="0.25">
      <c r="A2450" s="68" t="str">
        <f t="shared" si="655"/>
        <v>2341.</v>
      </c>
      <c r="B2450" s="25">
        <v>4184</v>
      </c>
      <c r="C2450" s="175" t="s">
        <v>998</v>
      </c>
      <c r="D2450" s="25">
        <v>1968</v>
      </c>
      <c r="E2450" s="111" t="s">
        <v>2932</v>
      </c>
      <c r="F2450" s="68" t="s">
        <v>2933</v>
      </c>
      <c r="G2450" s="25">
        <v>5</v>
      </c>
      <c r="H2450" s="25">
        <v>5</v>
      </c>
      <c r="I2450" s="176">
        <v>3423</v>
      </c>
      <c r="J2450" s="176">
        <v>1170.3</v>
      </c>
      <c r="K2450" s="176">
        <v>1170.3</v>
      </c>
      <c r="L2450" s="267">
        <v>176</v>
      </c>
      <c r="M2450" s="176">
        <f t="shared" si="656"/>
        <v>2843694</v>
      </c>
      <c r="N2450" s="144"/>
      <c r="O2450" s="142"/>
      <c r="P2450" s="144"/>
      <c r="Q2450" s="144">
        <f t="shared" si="657"/>
        <v>2843694</v>
      </c>
      <c r="R2450" s="144"/>
      <c r="S2450" s="30"/>
      <c r="T2450" s="144"/>
      <c r="U2450" s="144">
        <v>378</v>
      </c>
      <c r="V2450" s="144">
        <f>U2450*7523</f>
        <v>2843694</v>
      </c>
      <c r="W2450" s="144"/>
      <c r="X2450" s="144"/>
      <c r="Y2450" s="144"/>
      <c r="Z2450" s="144"/>
      <c r="AA2450" s="144"/>
      <c r="AB2450" s="144"/>
      <c r="AC2450" s="144"/>
      <c r="AD2450" s="144"/>
      <c r="AE2450" s="144"/>
      <c r="AF2450" s="144"/>
      <c r="AG2450" s="324">
        <v>2025</v>
      </c>
      <c r="AH2450" s="128"/>
      <c r="AI2450" s="172"/>
      <c r="AJ2450" s="172"/>
      <c r="AK2450" s="141">
        <f t="shared" si="622"/>
        <v>2341</v>
      </c>
      <c r="AL2450" s="35" t="s">
        <v>153</v>
      </c>
      <c r="AM2450" s="141" t="str">
        <f t="shared" si="646"/>
        <v>2341.</v>
      </c>
      <c r="AN2450" s="147"/>
      <c r="AO2450" s="35"/>
      <c r="AP2450" s="16"/>
    </row>
    <row r="2451" spans="1:42" ht="22.5" customHeight="1" x14ac:dyDescent="0.25">
      <c r="A2451" s="68" t="str">
        <f t="shared" si="655"/>
        <v>2342.</v>
      </c>
      <c r="B2451" s="25">
        <v>4608</v>
      </c>
      <c r="C2451" s="202" t="s">
        <v>818</v>
      </c>
      <c r="D2451" s="25">
        <v>1972</v>
      </c>
      <c r="E2451" s="111" t="s">
        <v>2932</v>
      </c>
      <c r="F2451" s="68" t="s">
        <v>2934</v>
      </c>
      <c r="G2451" s="25">
        <v>5</v>
      </c>
      <c r="H2451" s="25">
        <v>3</v>
      </c>
      <c r="I2451" s="144">
        <v>2927.2</v>
      </c>
      <c r="J2451" s="144">
        <v>2868.8</v>
      </c>
      <c r="K2451" s="144">
        <v>2724.1</v>
      </c>
      <c r="L2451" s="30">
        <v>170</v>
      </c>
      <c r="M2451" s="176">
        <f t="shared" si="656"/>
        <v>1346604</v>
      </c>
      <c r="N2451" s="144"/>
      <c r="O2451" s="142"/>
      <c r="P2451" s="144"/>
      <c r="Q2451" s="144">
        <f t="shared" si="657"/>
        <v>1346604</v>
      </c>
      <c r="R2451" s="144">
        <v>1346604</v>
      </c>
      <c r="S2451" s="30"/>
      <c r="T2451" s="144"/>
      <c r="U2451" s="144"/>
      <c r="V2451" s="144"/>
      <c r="W2451" s="144"/>
      <c r="X2451" s="144"/>
      <c r="Y2451" s="144"/>
      <c r="Z2451" s="144"/>
      <c r="AA2451" s="144"/>
      <c r="AB2451" s="144"/>
      <c r="AC2451" s="144"/>
      <c r="AD2451" s="144"/>
      <c r="AE2451" s="144"/>
      <c r="AF2451" s="144"/>
      <c r="AG2451" s="324">
        <v>2025</v>
      </c>
      <c r="AH2451" s="129"/>
      <c r="AI2451" s="216"/>
      <c r="AJ2451" s="216"/>
      <c r="AK2451" s="141">
        <f t="shared" si="622"/>
        <v>2342</v>
      </c>
      <c r="AL2451" s="35" t="s">
        <v>153</v>
      </c>
      <c r="AM2451" s="141" t="str">
        <f t="shared" si="646"/>
        <v>2342.</v>
      </c>
      <c r="AN2451" s="147"/>
      <c r="AO2451" s="35"/>
      <c r="AP2451" s="16"/>
    </row>
    <row r="2452" spans="1:42" ht="22.5" customHeight="1" x14ac:dyDescent="0.25">
      <c r="A2452" s="68" t="str">
        <f t="shared" si="655"/>
        <v>2343.</v>
      </c>
      <c r="B2452" s="25">
        <v>4789</v>
      </c>
      <c r="C2452" s="175" t="s">
        <v>1022</v>
      </c>
      <c r="D2452" s="25">
        <v>1972</v>
      </c>
      <c r="E2452" s="111" t="s">
        <v>2932</v>
      </c>
      <c r="F2452" s="68" t="s">
        <v>2933</v>
      </c>
      <c r="G2452" s="25">
        <v>5</v>
      </c>
      <c r="H2452" s="25">
        <v>4</v>
      </c>
      <c r="I2452" s="176">
        <v>3671.1</v>
      </c>
      <c r="J2452" s="144">
        <v>3345</v>
      </c>
      <c r="K2452" s="176">
        <v>3113.4</v>
      </c>
      <c r="L2452" s="267">
        <v>163</v>
      </c>
      <c r="M2452" s="176">
        <f t="shared" si="656"/>
        <v>3110719</v>
      </c>
      <c r="N2452" s="144"/>
      <c r="O2452" s="142"/>
      <c r="P2452" s="144"/>
      <c r="Q2452" s="144">
        <f t="shared" si="657"/>
        <v>3110719</v>
      </c>
      <c r="R2452" s="144"/>
      <c r="S2452" s="30"/>
      <c r="T2452" s="144"/>
      <c r="U2452" s="144">
        <v>877</v>
      </c>
      <c r="V2452" s="144">
        <f>U2452*3547</f>
        <v>3110719</v>
      </c>
      <c r="W2452" s="144"/>
      <c r="X2452" s="144"/>
      <c r="Y2452" s="144"/>
      <c r="Z2452" s="144"/>
      <c r="AA2452" s="144"/>
      <c r="AB2452" s="144"/>
      <c r="AC2452" s="144"/>
      <c r="AD2452" s="144"/>
      <c r="AE2452" s="144"/>
      <c r="AF2452" s="144"/>
      <c r="AG2452" s="324">
        <v>2025</v>
      </c>
      <c r="AH2452" s="128"/>
      <c r="AI2452" s="172"/>
      <c r="AJ2452" s="172"/>
      <c r="AK2452" s="141">
        <f t="shared" si="622"/>
        <v>2343</v>
      </c>
      <c r="AL2452" s="35" t="s">
        <v>153</v>
      </c>
      <c r="AM2452" s="141" t="str">
        <f t="shared" si="646"/>
        <v>2343.</v>
      </c>
      <c r="AN2452" s="147"/>
      <c r="AO2452" s="35"/>
      <c r="AP2452" s="16"/>
    </row>
    <row r="2453" spans="1:42" ht="22.5" customHeight="1" x14ac:dyDescent="0.25">
      <c r="A2453" s="68" t="str">
        <f t="shared" si="655"/>
        <v>2344.</v>
      </c>
      <c r="B2453" s="120">
        <v>5426</v>
      </c>
      <c r="C2453" s="174" t="s">
        <v>1811</v>
      </c>
      <c r="D2453" s="324">
        <v>1981</v>
      </c>
      <c r="E2453" s="111" t="s">
        <v>2932</v>
      </c>
      <c r="F2453" s="68" t="s">
        <v>2934</v>
      </c>
      <c r="G2453" s="25">
        <v>5</v>
      </c>
      <c r="H2453" s="25">
        <v>6</v>
      </c>
      <c r="I2453" s="176">
        <v>11013.9</v>
      </c>
      <c r="J2453" s="176">
        <v>10981.3</v>
      </c>
      <c r="K2453" s="176">
        <v>10934.91</v>
      </c>
      <c r="L2453" s="267">
        <v>598</v>
      </c>
      <c r="M2453" s="176">
        <f t="shared" si="656"/>
        <v>2010017.1</v>
      </c>
      <c r="N2453" s="144"/>
      <c r="O2453" s="142"/>
      <c r="P2453" s="144"/>
      <c r="Q2453" s="144">
        <f t="shared" si="657"/>
        <v>2010017.1</v>
      </c>
      <c r="R2453" s="144">
        <v>2010017.1</v>
      </c>
      <c r="S2453" s="30"/>
      <c r="T2453" s="144"/>
      <c r="U2453" s="144"/>
      <c r="V2453" s="144"/>
      <c r="W2453" s="144"/>
      <c r="X2453" s="144"/>
      <c r="Y2453" s="144"/>
      <c r="Z2453" s="144"/>
      <c r="AA2453" s="144"/>
      <c r="AB2453" s="144"/>
      <c r="AC2453" s="323"/>
      <c r="AD2453" s="323"/>
      <c r="AE2453" s="144"/>
      <c r="AF2453" s="144"/>
      <c r="AG2453" s="324">
        <v>2025</v>
      </c>
      <c r="AH2453" s="135"/>
      <c r="AI2453" s="177"/>
      <c r="AJ2453" s="177"/>
      <c r="AK2453" s="141">
        <f t="shared" si="622"/>
        <v>2344</v>
      </c>
      <c r="AL2453" s="35" t="s">
        <v>153</v>
      </c>
      <c r="AM2453" s="141" t="str">
        <f t="shared" si="646"/>
        <v>2344.</v>
      </c>
      <c r="AN2453" s="147"/>
      <c r="AO2453" s="35"/>
      <c r="AP2453" s="16"/>
    </row>
    <row r="2454" spans="1:42" ht="22.5" customHeight="1" x14ac:dyDescent="0.25">
      <c r="A2454" s="68" t="str">
        <f t="shared" si="655"/>
        <v>2345.</v>
      </c>
      <c r="B2454" s="25">
        <v>4132</v>
      </c>
      <c r="C2454" s="36" t="s">
        <v>1792</v>
      </c>
      <c r="D2454" s="25">
        <v>1985</v>
      </c>
      <c r="E2454" s="111" t="s">
        <v>2932</v>
      </c>
      <c r="F2454" s="68" t="s">
        <v>2933</v>
      </c>
      <c r="G2454" s="25">
        <v>5</v>
      </c>
      <c r="H2454" s="25">
        <v>5</v>
      </c>
      <c r="I2454" s="176">
        <v>3418.9</v>
      </c>
      <c r="J2454" s="144">
        <v>2012.3</v>
      </c>
      <c r="K2454" s="176">
        <v>2012.3</v>
      </c>
      <c r="L2454" s="267">
        <v>163</v>
      </c>
      <c r="M2454" s="176">
        <f t="shared" si="656"/>
        <v>5513213.5999999996</v>
      </c>
      <c r="N2454" s="144"/>
      <c r="O2454" s="142"/>
      <c r="P2454" s="144"/>
      <c r="Q2454" s="144">
        <f t="shared" si="657"/>
        <v>5513213.5999999996</v>
      </c>
      <c r="R2454" s="144">
        <v>5513213.5999999996</v>
      </c>
      <c r="S2454" s="30"/>
      <c r="T2454" s="144"/>
      <c r="U2454" s="144"/>
      <c r="V2454" s="144"/>
      <c r="W2454" s="144"/>
      <c r="X2454" s="144"/>
      <c r="Y2454" s="144"/>
      <c r="Z2454" s="144"/>
      <c r="AA2454" s="144"/>
      <c r="AB2454" s="144"/>
      <c r="AC2454" s="323"/>
      <c r="AD2454" s="323"/>
      <c r="AE2454" s="144"/>
      <c r="AF2454" s="144"/>
      <c r="AG2454" s="324">
        <v>2025</v>
      </c>
      <c r="AH2454" s="135"/>
      <c r="AI2454" s="177"/>
      <c r="AJ2454" s="177"/>
      <c r="AK2454" s="141">
        <f t="shared" si="622"/>
        <v>2345</v>
      </c>
      <c r="AL2454" s="35" t="s">
        <v>153</v>
      </c>
      <c r="AM2454" s="141" t="str">
        <f t="shared" si="646"/>
        <v>2345.</v>
      </c>
      <c r="AN2454" s="147"/>
      <c r="AO2454" s="35"/>
      <c r="AP2454" s="16"/>
    </row>
    <row r="2455" spans="1:42" ht="22.5" customHeight="1" x14ac:dyDescent="0.25">
      <c r="A2455" s="68" t="str">
        <f t="shared" si="655"/>
        <v>2346.</v>
      </c>
      <c r="B2455" s="25">
        <v>4412</v>
      </c>
      <c r="C2455" s="202" t="s">
        <v>1083</v>
      </c>
      <c r="D2455" s="25">
        <v>1989</v>
      </c>
      <c r="E2455" s="111" t="s">
        <v>2932</v>
      </c>
      <c r="F2455" s="68" t="s">
        <v>2933</v>
      </c>
      <c r="G2455" s="25">
        <v>10</v>
      </c>
      <c r="H2455" s="25">
        <v>4</v>
      </c>
      <c r="I2455" s="144">
        <v>8306.2000000000007</v>
      </c>
      <c r="J2455" s="144">
        <v>8291.4</v>
      </c>
      <c r="K2455" s="144">
        <v>8291.4</v>
      </c>
      <c r="L2455" s="30">
        <v>381</v>
      </c>
      <c r="M2455" s="176">
        <f t="shared" si="656"/>
        <v>13394355.689999999</v>
      </c>
      <c r="N2455" s="144"/>
      <c r="O2455" s="142"/>
      <c r="P2455" s="144"/>
      <c r="Q2455" s="144">
        <f t="shared" si="657"/>
        <v>13394355.689999999</v>
      </c>
      <c r="R2455" s="144">
        <v>13394355.689999999</v>
      </c>
      <c r="S2455" s="30"/>
      <c r="T2455" s="144"/>
      <c r="U2455" s="144"/>
      <c r="V2455" s="144"/>
      <c r="W2455" s="144"/>
      <c r="X2455" s="144"/>
      <c r="Y2455" s="144"/>
      <c r="Z2455" s="144"/>
      <c r="AA2455" s="144"/>
      <c r="AB2455" s="144"/>
      <c r="AC2455" s="144"/>
      <c r="AD2455" s="144"/>
      <c r="AE2455" s="144"/>
      <c r="AF2455" s="144"/>
      <c r="AG2455" s="324">
        <v>2025</v>
      </c>
      <c r="AH2455" s="129"/>
      <c r="AI2455" s="216"/>
      <c r="AJ2455" s="216"/>
      <c r="AK2455" s="141">
        <f t="shared" si="622"/>
        <v>2346</v>
      </c>
      <c r="AL2455" s="35" t="s">
        <v>153</v>
      </c>
      <c r="AM2455" s="141" t="str">
        <f t="shared" si="646"/>
        <v>2346.</v>
      </c>
      <c r="AN2455" s="147"/>
      <c r="AO2455" s="35"/>
      <c r="AP2455" s="16"/>
    </row>
    <row r="2456" spans="1:42" ht="22.5" customHeight="1" x14ac:dyDescent="0.25">
      <c r="A2456" s="68" t="str">
        <f t="shared" si="655"/>
        <v>2347.</v>
      </c>
      <c r="B2456" s="25">
        <v>4328</v>
      </c>
      <c r="C2456" s="36" t="s">
        <v>1787</v>
      </c>
      <c r="D2456" s="25">
        <v>1990</v>
      </c>
      <c r="E2456" s="111" t="s">
        <v>2932</v>
      </c>
      <c r="F2456" s="68" t="s">
        <v>2934</v>
      </c>
      <c r="G2456" s="25">
        <v>4</v>
      </c>
      <c r="H2456" s="25">
        <v>2</v>
      </c>
      <c r="I2456" s="144">
        <v>1311.2</v>
      </c>
      <c r="J2456" s="144">
        <v>1313.4</v>
      </c>
      <c r="K2456" s="144">
        <v>1313.4</v>
      </c>
      <c r="L2456" s="30">
        <v>51</v>
      </c>
      <c r="M2456" s="176">
        <f t="shared" si="656"/>
        <v>2314770</v>
      </c>
      <c r="N2456" s="144"/>
      <c r="O2456" s="142"/>
      <c r="P2456" s="144"/>
      <c r="Q2456" s="144">
        <f t="shared" si="657"/>
        <v>2314770</v>
      </c>
      <c r="R2456" s="144">
        <v>2314770</v>
      </c>
      <c r="S2456" s="30"/>
      <c r="T2456" s="144"/>
      <c r="U2456" s="144"/>
      <c r="V2456" s="144"/>
      <c r="W2456" s="144"/>
      <c r="X2456" s="144"/>
      <c r="Y2456" s="144"/>
      <c r="Z2456" s="144"/>
      <c r="AA2456" s="144"/>
      <c r="AB2456" s="144"/>
      <c r="AC2456" s="144"/>
      <c r="AD2456" s="144"/>
      <c r="AE2456" s="144"/>
      <c r="AF2456" s="144"/>
      <c r="AG2456" s="324">
        <v>2025</v>
      </c>
      <c r="AH2456" s="128"/>
      <c r="AI2456" s="177"/>
      <c r="AJ2456" s="177"/>
      <c r="AK2456" s="141">
        <f t="shared" si="622"/>
        <v>2347</v>
      </c>
      <c r="AL2456" s="35" t="s">
        <v>153</v>
      </c>
      <c r="AM2456" s="141" t="str">
        <f t="shared" si="646"/>
        <v>2347.</v>
      </c>
      <c r="AN2456" s="147"/>
      <c r="AO2456" s="35"/>
      <c r="AP2456" s="16"/>
    </row>
    <row r="2457" spans="1:42" ht="22.5" customHeight="1" x14ac:dyDescent="0.25">
      <c r="A2457" s="68" t="str">
        <f t="shared" si="655"/>
        <v>2348.</v>
      </c>
      <c r="B2457" s="25">
        <v>5058</v>
      </c>
      <c r="C2457" s="36" t="s">
        <v>1796</v>
      </c>
      <c r="D2457" s="25">
        <v>1997</v>
      </c>
      <c r="E2457" s="111" t="s">
        <v>2932</v>
      </c>
      <c r="F2457" s="68" t="s">
        <v>2934</v>
      </c>
      <c r="G2457" s="25">
        <v>5</v>
      </c>
      <c r="H2457" s="25">
        <v>9</v>
      </c>
      <c r="I2457" s="144">
        <v>8155.6</v>
      </c>
      <c r="J2457" s="144">
        <v>8431.1</v>
      </c>
      <c r="K2457" s="144">
        <v>7625.1</v>
      </c>
      <c r="L2457" s="30">
        <v>124</v>
      </c>
      <c r="M2457" s="176">
        <f t="shared" si="656"/>
        <v>8068502.7799999993</v>
      </c>
      <c r="N2457" s="144"/>
      <c r="O2457" s="142"/>
      <c r="P2457" s="144"/>
      <c r="Q2457" s="144">
        <f t="shared" si="657"/>
        <v>8068502.7799999993</v>
      </c>
      <c r="R2457" s="144"/>
      <c r="S2457" s="30"/>
      <c r="T2457" s="144"/>
      <c r="U2457" s="144">
        <v>2274.7399999999998</v>
      </c>
      <c r="V2457" s="144">
        <f>U2457*3547</f>
        <v>8068502.7799999993</v>
      </c>
      <c r="W2457" s="144"/>
      <c r="X2457" s="144"/>
      <c r="Y2457" s="144"/>
      <c r="Z2457" s="144"/>
      <c r="AA2457" s="144"/>
      <c r="AB2457" s="144"/>
      <c r="AC2457" s="323"/>
      <c r="AD2457" s="323"/>
      <c r="AE2457" s="144"/>
      <c r="AF2457" s="144"/>
      <c r="AG2457" s="324">
        <v>2025</v>
      </c>
      <c r="AH2457" s="135"/>
      <c r="AI2457" s="172"/>
      <c r="AJ2457" s="172"/>
      <c r="AK2457" s="141">
        <f t="shared" si="622"/>
        <v>2348</v>
      </c>
      <c r="AL2457" s="35" t="s">
        <v>153</v>
      </c>
      <c r="AM2457" s="141" t="str">
        <f t="shared" si="646"/>
        <v>2348.</v>
      </c>
      <c r="AN2457" s="147"/>
      <c r="AO2457" s="35"/>
      <c r="AP2457" s="16"/>
    </row>
    <row r="2458" spans="1:42" ht="22.5" customHeight="1" x14ac:dyDescent="0.25">
      <c r="A2458" s="68" t="str">
        <f t="shared" si="655"/>
        <v>2349.</v>
      </c>
      <c r="B2458" s="25">
        <v>4802</v>
      </c>
      <c r="C2458" s="300" t="s">
        <v>1060</v>
      </c>
      <c r="D2458" s="25">
        <v>1998</v>
      </c>
      <c r="E2458" s="111" t="s">
        <v>2932</v>
      </c>
      <c r="F2458" s="68" t="s">
        <v>2934</v>
      </c>
      <c r="G2458" s="25">
        <v>5</v>
      </c>
      <c r="H2458" s="25">
        <v>2</v>
      </c>
      <c r="I2458" s="176">
        <v>3619.1</v>
      </c>
      <c r="J2458" s="144">
        <v>3542.6</v>
      </c>
      <c r="K2458" s="176">
        <v>2814.4</v>
      </c>
      <c r="L2458" s="267">
        <v>153</v>
      </c>
      <c r="M2458" s="176">
        <f t="shared" si="656"/>
        <v>1343316</v>
      </c>
      <c r="N2458" s="144"/>
      <c r="O2458" s="142"/>
      <c r="P2458" s="144"/>
      <c r="Q2458" s="144">
        <f t="shared" si="657"/>
        <v>1343316</v>
      </c>
      <c r="R2458" s="144">
        <v>1343316</v>
      </c>
      <c r="S2458" s="30"/>
      <c r="T2458" s="144"/>
      <c r="U2458" s="144"/>
      <c r="V2458" s="144"/>
      <c r="W2458" s="144"/>
      <c r="X2458" s="144"/>
      <c r="Y2458" s="144"/>
      <c r="Z2458" s="144"/>
      <c r="AA2458" s="144"/>
      <c r="AB2458" s="144"/>
      <c r="AC2458" s="144"/>
      <c r="AD2458" s="144"/>
      <c r="AE2458" s="144"/>
      <c r="AF2458" s="144"/>
      <c r="AG2458" s="324">
        <v>2025</v>
      </c>
      <c r="AH2458" s="135"/>
      <c r="AI2458" s="177"/>
      <c r="AJ2458" s="177"/>
      <c r="AK2458" s="141">
        <f t="shared" si="622"/>
        <v>2349</v>
      </c>
      <c r="AL2458" s="35" t="s">
        <v>153</v>
      </c>
      <c r="AM2458" s="141" t="str">
        <f t="shared" si="646"/>
        <v>2349.</v>
      </c>
      <c r="AN2458" s="147"/>
      <c r="AP2458" s="16"/>
    </row>
    <row r="2459" spans="1:42" ht="22.5" customHeight="1" x14ac:dyDescent="0.25">
      <c r="A2459" s="68" t="str">
        <f t="shared" si="655"/>
        <v>2350.</v>
      </c>
      <c r="B2459" s="25">
        <v>4136</v>
      </c>
      <c r="C2459" s="202" t="s">
        <v>1089</v>
      </c>
      <c r="D2459" s="25">
        <v>1832</v>
      </c>
      <c r="E2459" s="111" t="s">
        <v>2932</v>
      </c>
      <c r="F2459" s="68" t="s">
        <v>2934</v>
      </c>
      <c r="G2459" s="25">
        <v>2</v>
      </c>
      <c r="H2459" s="25">
        <v>1</v>
      </c>
      <c r="I2459" s="144">
        <v>705.7</v>
      </c>
      <c r="J2459" s="144">
        <v>443.8</v>
      </c>
      <c r="K2459" s="144">
        <v>443.8</v>
      </c>
      <c r="L2459" s="30">
        <v>35</v>
      </c>
      <c r="M2459" s="176">
        <f t="shared" si="656"/>
        <v>345049.68000000005</v>
      </c>
      <c r="N2459" s="144"/>
      <c r="O2459" s="142"/>
      <c r="P2459" s="144"/>
      <c r="Q2459" s="144">
        <f t="shared" si="657"/>
        <v>345049.68000000005</v>
      </c>
      <c r="R2459" s="144">
        <v>345049.68000000005</v>
      </c>
      <c r="S2459" s="30"/>
      <c r="T2459" s="144"/>
      <c r="U2459" s="144"/>
      <c r="V2459" s="144"/>
      <c r="W2459" s="144"/>
      <c r="X2459" s="144"/>
      <c r="Y2459" s="144"/>
      <c r="Z2459" s="144"/>
      <c r="AA2459" s="144"/>
      <c r="AB2459" s="144"/>
      <c r="AC2459" s="144"/>
      <c r="AD2459" s="144"/>
      <c r="AE2459" s="144"/>
      <c r="AF2459" s="144"/>
      <c r="AG2459" s="324">
        <v>2025</v>
      </c>
      <c r="AH2459" s="129"/>
      <c r="AI2459" s="216"/>
      <c r="AJ2459" s="216"/>
      <c r="AK2459" s="141">
        <f t="shared" si="622"/>
        <v>2350</v>
      </c>
      <c r="AL2459" s="35" t="s">
        <v>153</v>
      </c>
      <c r="AM2459" s="141" t="str">
        <f t="shared" si="646"/>
        <v>2350.</v>
      </c>
      <c r="AN2459" s="147"/>
      <c r="AO2459" s="35"/>
      <c r="AP2459" s="16"/>
    </row>
    <row r="2460" spans="1:42" ht="22.5" customHeight="1" x14ac:dyDescent="0.25">
      <c r="A2460" s="68" t="str">
        <f t="shared" si="655"/>
        <v>2351.</v>
      </c>
      <c r="B2460" s="25">
        <v>4930</v>
      </c>
      <c r="C2460" s="175" t="s">
        <v>1029</v>
      </c>
      <c r="D2460" s="25">
        <v>1840</v>
      </c>
      <c r="E2460" s="111" t="s">
        <v>2932</v>
      </c>
      <c r="F2460" s="68" t="s">
        <v>2934</v>
      </c>
      <c r="G2460" s="25">
        <v>2</v>
      </c>
      <c r="H2460" s="25">
        <v>1</v>
      </c>
      <c r="I2460" s="176">
        <v>392.9</v>
      </c>
      <c r="J2460" s="176">
        <v>256.3</v>
      </c>
      <c r="K2460" s="176">
        <v>256.3</v>
      </c>
      <c r="L2460" s="267">
        <v>24</v>
      </c>
      <c r="M2460" s="176">
        <f t="shared" si="656"/>
        <v>192137.40000000002</v>
      </c>
      <c r="N2460" s="144"/>
      <c r="O2460" s="142"/>
      <c r="P2460" s="144"/>
      <c r="Q2460" s="144">
        <f t="shared" si="657"/>
        <v>192137.40000000002</v>
      </c>
      <c r="R2460" s="144">
        <v>192137.40000000002</v>
      </c>
      <c r="S2460" s="30"/>
      <c r="T2460" s="144"/>
      <c r="U2460" s="144"/>
      <c r="V2460" s="144"/>
      <c r="W2460" s="144"/>
      <c r="X2460" s="144"/>
      <c r="Y2460" s="144"/>
      <c r="Z2460" s="144"/>
      <c r="AA2460" s="144"/>
      <c r="AB2460" s="144"/>
      <c r="AC2460" s="144"/>
      <c r="AD2460" s="144"/>
      <c r="AE2460" s="144"/>
      <c r="AF2460" s="144"/>
      <c r="AG2460" s="324">
        <v>2025</v>
      </c>
      <c r="AH2460" s="135"/>
      <c r="AI2460" s="177"/>
      <c r="AJ2460" s="177"/>
      <c r="AK2460" s="141">
        <f t="shared" si="622"/>
        <v>2351</v>
      </c>
      <c r="AL2460" s="35" t="s">
        <v>153</v>
      </c>
      <c r="AM2460" s="141" t="str">
        <f t="shared" si="646"/>
        <v>2351.</v>
      </c>
      <c r="AN2460" s="147"/>
      <c r="AO2460" s="35"/>
      <c r="AP2460" s="16"/>
    </row>
    <row r="2461" spans="1:42" ht="22.5" customHeight="1" x14ac:dyDescent="0.25">
      <c r="A2461" s="68" t="str">
        <f t="shared" si="655"/>
        <v>2352.</v>
      </c>
      <c r="B2461" s="25">
        <v>4925</v>
      </c>
      <c r="C2461" s="300" t="s">
        <v>1028</v>
      </c>
      <c r="D2461" s="25">
        <v>1846</v>
      </c>
      <c r="E2461" s="111" t="s">
        <v>2932</v>
      </c>
      <c r="F2461" s="68" t="s">
        <v>2934</v>
      </c>
      <c r="G2461" s="25">
        <v>2</v>
      </c>
      <c r="H2461" s="25">
        <v>1</v>
      </c>
      <c r="I2461" s="176">
        <v>392.5</v>
      </c>
      <c r="J2461" s="176">
        <v>336.6</v>
      </c>
      <c r="K2461" s="176">
        <v>336.6</v>
      </c>
      <c r="L2461" s="267">
        <v>10</v>
      </c>
      <c r="M2461" s="176">
        <f t="shared" si="656"/>
        <v>632947.46000000008</v>
      </c>
      <c r="N2461" s="144"/>
      <c r="O2461" s="142"/>
      <c r="P2461" s="144"/>
      <c r="Q2461" s="144">
        <f t="shared" si="657"/>
        <v>632947.46000000008</v>
      </c>
      <c r="R2461" s="144">
        <v>632947.46000000008</v>
      </c>
      <c r="S2461" s="30"/>
      <c r="T2461" s="144"/>
      <c r="U2461" s="144"/>
      <c r="V2461" s="144"/>
      <c r="W2461" s="144"/>
      <c r="X2461" s="144"/>
      <c r="Y2461" s="144"/>
      <c r="Z2461" s="144"/>
      <c r="AA2461" s="144"/>
      <c r="AB2461" s="144"/>
      <c r="AC2461" s="144"/>
      <c r="AD2461" s="144"/>
      <c r="AE2461" s="144"/>
      <c r="AF2461" s="144"/>
      <c r="AG2461" s="324">
        <v>2025</v>
      </c>
      <c r="AH2461" s="135"/>
      <c r="AI2461" s="177"/>
      <c r="AJ2461" s="177"/>
      <c r="AK2461" s="141">
        <f t="shared" si="622"/>
        <v>2352</v>
      </c>
      <c r="AL2461" s="35" t="s">
        <v>153</v>
      </c>
      <c r="AM2461" s="141" t="str">
        <f t="shared" si="646"/>
        <v>2352.</v>
      </c>
      <c r="AN2461" s="147"/>
      <c r="AO2461" s="35"/>
      <c r="AP2461" s="16"/>
    </row>
    <row r="2462" spans="1:42" ht="22.5" customHeight="1" x14ac:dyDescent="0.25">
      <c r="A2462" s="68" t="str">
        <f t="shared" si="655"/>
        <v>2353.</v>
      </c>
      <c r="B2462" s="25">
        <v>4926</v>
      </c>
      <c r="C2462" s="300" t="s">
        <v>971</v>
      </c>
      <c r="D2462" s="25">
        <v>1848</v>
      </c>
      <c r="E2462" s="111" t="s">
        <v>2932</v>
      </c>
      <c r="F2462" s="68" t="s">
        <v>2934</v>
      </c>
      <c r="G2462" s="25">
        <v>3</v>
      </c>
      <c r="H2462" s="25">
        <v>2</v>
      </c>
      <c r="I2462" s="176">
        <v>1151</v>
      </c>
      <c r="J2462" s="176">
        <v>721.3</v>
      </c>
      <c r="K2462" s="176">
        <v>721.3</v>
      </c>
      <c r="L2462" s="267">
        <v>12</v>
      </c>
      <c r="M2462" s="176">
        <f t="shared" si="656"/>
        <v>1856080.05</v>
      </c>
      <c r="N2462" s="144"/>
      <c r="O2462" s="142"/>
      <c r="P2462" s="144"/>
      <c r="Q2462" s="144">
        <f t="shared" si="657"/>
        <v>1856080.05</v>
      </c>
      <c r="R2462" s="144">
        <v>1856080.05</v>
      </c>
      <c r="S2462" s="30"/>
      <c r="T2462" s="144"/>
      <c r="U2462" s="144"/>
      <c r="V2462" s="144"/>
      <c r="W2462" s="144"/>
      <c r="X2462" s="144"/>
      <c r="Y2462" s="144"/>
      <c r="Z2462" s="144"/>
      <c r="AA2462" s="144"/>
      <c r="AB2462" s="144"/>
      <c r="AC2462" s="144"/>
      <c r="AD2462" s="144"/>
      <c r="AE2462" s="144"/>
      <c r="AF2462" s="144"/>
      <c r="AG2462" s="324">
        <v>2025</v>
      </c>
      <c r="AH2462" s="135"/>
      <c r="AI2462" s="177"/>
      <c r="AJ2462" s="177"/>
      <c r="AK2462" s="141">
        <f t="shared" si="622"/>
        <v>2353</v>
      </c>
      <c r="AL2462" s="35" t="s">
        <v>153</v>
      </c>
      <c r="AM2462" s="141" t="str">
        <f t="shared" si="646"/>
        <v>2353.</v>
      </c>
      <c r="AN2462" s="147"/>
      <c r="AO2462" s="35"/>
      <c r="AP2462" s="16"/>
    </row>
    <row r="2463" spans="1:42" ht="22.5" customHeight="1" x14ac:dyDescent="0.25">
      <c r="A2463" s="68" t="str">
        <f t="shared" si="655"/>
        <v>2354.</v>
      </c>
      <c r="B2463" s="25">
        <v>4637</v>
      </c>
      <c r="C2463" s="202" t="s">
        <v>819</v>
      </c>
      <c r="D2463" s="25">
        <v>1850</v>
      </c>
      <c r="E2463" s="111" t="s">
        <v>2932</v>
      </c>
      <c r="F2463" s="68" t="s">
        <v>2934</v>
      </c>
      <c r="G2463" s="25">
        <v>2</v>
      </c>
      <c r="H2463" s="25">
        <v>3</v>
      </c>
      <c r="I2463" s="144">
        <v>1631.8</v>
      </c>
      <c r="J2463" s="144">
        <v>1173.2</v>
      </c>
      <c r="K2463" s="144">
        <v>1173.2</v>
      </c>
      <c r="L2463" s="30">
        <v>43</v>
      </c>
      <c r="M2463" s="176">
        <f t="shared" si="656"/>
        <v>1970391.7999999998</v>
      </c>
      <c r="N2463" s="144"/>
      <c r="O2463" s="142"/>
      <c r="P2463" s="144"/>
      <c r="Q2463" s="144">
        <f t="shared" si="657"/>
        <v>1970391.7999999998</v>
      </c>
      <c r="R2463" s="144">
        <f>567027.2+605724.6+797640</f>
        <v>1970391.7999999998</v>
      </c>
      <c r="S2463" s="30"/>
      <c r="T2463" s="144"/>
      <c r="U2463" s="144"/>
      <c r="V2463" s="144"/>
      <c r="W2463" s="144"/>
      <c r="X2463" s="144"/>
      <c r="Y2463" s="144"/>
      <c r="Z2463" s="144"/>
      <c r="AA2463" s="144"/>
      <c r="AB2463" s="144"/>
      <c r="AC2463" s="144"/>
      <c r="AD2463" s="144"/>
      <c r="AE2463" s="144"/>
      <c r="AF2463" s="144"/>
      <c r="AG2463" s="324">
        <v>2025</v>
      </c>
      <c r="AH2463" s="129"/>
      <c r="AI2463" s="216"/>
      <c r="AJ2463" s="216"/>
      <c r="AK2463" s="141">
        <f t="shared" si="622"/>
        <v>2354</v>
      </c>
      <c r="AL2463" s="35" t="s">
        <v>153</v>
      </c>
      <c r="AM2463" s="141" t="str">
        <f t="shared" si="646"/>
        <v>2354.</v>
      </c>
      <c r="AN2463" s="147"/>
      <c r="AO2463" s="35"/>
      <c r="AP2463" s="16"/>
    </row>
    <row r="2464" spans="1:42" ht="22.5" customHeight="1" x14ac:dyDescent="0.25">
      <c r="A2464" s="68" t="str">
        <f t="shared" si="655"/>
        <v>2355.</v>
      </c>
      <c r="B2464" s="25">
        <v>5263</v>
      </c>
      <c r="C2464" s="300" t="s">
        <v>982</v>
      </c>
      <c r="D2464" s="25">
        <v>1856</v>
      </c>
      <c r="E2464" s="68" t="s">
        <v>2932</v>
      </c>
      <c r="F2464" s="68" t="s">
        <v>2934</v>
      </c>
      <c r="G2464" s="25">
        <v>2</v>
      </c>
      <c r="H2464" s="25">
        <v>1</v>
      </c>
      <c r="I2464" s="146">
        <v>584.70000000000005</v>
      </c>
      <c r="J2464" s="146">
        <v>359.9</v>
      </c>
      <c r="K2464" s="146">
        <v>359.9</v>
      </c>
      <c r="L2464" s="25">
        <v>19</v>
      </c>
      <c r="M2464" s="176">
        <f t="shared" si="656"/>
        <v>217056.45</v>
      </c>
      <c r="N2464" s="144"/>
      <c r="O2464" s="142"/>
      <c r="P2464" s="144"/>
      <c r="Q2464" s="144">
        <f t="shared" si="657"/>
        <v>217056.45</v>
      </c>
      <c r="R2464" s="144">
        <v>217056.45</v>
      </c>
      <c r="S2464" s="324"/>
      <c r="T2464" s="323"/>
      <c r="U2464" s="144"/>
      <c r="V2464" s="144"/>
      <c r="W2464" s="144"/>
      <c r="X2464" s="144"/>
      <c r="Y2464" s="146"/>
      <c r="Z2464" s="146"/>
      <c r="AA2464" s="323"/>
      <c r="AB2464" s="323"/>
      <c r="AC2464" s="323"/>
      <c r="AD2464" s="323"/>
      <c r="AE2464" s="144"/>
      <c r="AF2464" s="144"/>
      <c r="AG2464" s="324">
        <v>2025</v>
      </c>
      <c r="AH2464" s="128"/>
      <c r="AK2464" s="141">
        <f t="shared" si="622"/>
        <v>2355</v>
      </c>
      <c r="AL2464" s="35" t="s">
        <v>153</v>
      </c>
      <c r="AM2464" s="141" t="str">
        <f t="shared" si="646"/>
        <v>2355.</v>
      </c>
      <c r="AN2464" s="147"/>
      <c r="AO2464" s="35"/>
      <c r="AP2464" s="16"/>
    </row>
    <row r="2465" spans="1:42" ht="22.5" customHeight="1" x14ac:dyDescent="0.25">
      <c r="A2465" s="68" t="str">
        <f t="shared" si="655"/>
        <v>2356.</v>
      </c>
      <c r="B2465" s="25">
        <v>4634</v>
      </c>
      <c r="C2465" s="175" t="s">
        <v>1017</v>
      </c>
      <c r="D2465" s="25">
        <v>1917</v>
      </c>
      <c r="E2465" s="111" t="s">
        <v>2932</v>
      </c>
      <c r="F2465" s="68" t="s">
        <v>2934</v>
      </c>
      <c r="G2465" s="25">
        <v>2</v>
      </c>
      <c r="H2465" s="25">
        <v>1</v>
      </c>
      <c r="I2465" s="176">
        <v>289.5</v>
      </c>
      <c r="J2465" s="176">
        <v>190.9</v>
      </c>
      <c r="K2465" s="176">
        <v>190.9</v>
      </c>
      <c r="L2465" s="267">
        <v>13</v>
      </c>
      <c r="M2465" s="176">
        <f t="shared" si="656"/>
        <v>466852.56</v>
      </c>
      <c r="N2465" s="144"/>
      <c r="O2465" s="142"/>
      <c r="P2465" s="144"/>
      <c r="Q2465" s="144">
        <f t="shared" si="657"/>
        <v>466852.56</v>
      </c>
      <c r="R2465" s="144">
        <v>466852.56</v>
      </c>
      <c r="S2465" s="30"/>
      <c r="T2465" s="144"/>
      <c r="U2465" s="144"/>
      <c r="V2465" s="144"/>
      <c r="W2465" s="144"/>
      <c r="X2465" s="144"/>
      <c r="Y2465" s="144"/>
      <c r="Z2465" s="144"/>
      <c r="AA2465" s="144"/>
      <c r="AB2465" s="144"/>
      <c r="AC2465" s="144"/>
      <c r="AD2465" s="144"/>
      <c r="AE2465" s="144"/>
      <c r="AF2465" s="144"/>
      <c r="AG2465" s="324">
        <v>2025</v>
      </c>
      <c r="AH2465" s="135"/>
      <c r="AI2465" s="177"/>
      <c r="AJ2465" s="177"/>
      <c r="AK2465" s="141">
        <f t="shared" ref="AK2465:AK2528" si="658">MAX(AK2461:AK2464)+1</f>
        <v>2356</v>
      </c>
      <c r="AL2465" s="35" t="s">
        <v>153</v>
      </c>
      <c r="AM2465" s="141" t="str">
        <f t="shared" si="646"/>
        <v>2356.</v>
      </c>
      <c r="AN2465" s="147"/>
      <c r="AO2465" s="35"/>
      <c r="AP2465" s="16"/>
    </row>
    <row r="2466" spans="1:42" ht="22.5" customHeight="1" x14ac:dyDescent="0.25">
      <c r="A2466" s="68" t="str">
        <f t="shared" si="655"/>
        <v>2357.</v>
      </c>
      <c r="B2466" s="25">
        <v>4967</v>
      </c>
      <c r="C2466" s="300" t="s">
        <v>1032</v>
      </c>
      <c r="D2466" s="25">
        <v>1917</v>
      </c>
      <c r="E2466" s="111" t="s">
        <v>2932</v>
      </c>
      <c r="F2466" s="68" t="s">
        <v>2934</v>
      </c>
      <c r="G2466" s="25">
        <v>2</v>
      </c>
      <c r="H2466" s="25">
        <v>1</v>
      </c>
      <c r="I2466" s="144">
        <v>289.5</v>
      </c>
      <c r="J2466" s="144">
        <v>275.60000000000002</v>
      </c>
      <c r="K2466" s="144">
        <v>275.60000000000002</v>
      </c>
      <c r="L2466" s="30">
        <v>18</v>
      </c>
      <c r="M2466" s="176">
        <f t="shared" si="656"/>
        <v>141557.64000000001</v>
      </c>
      <c r="N2466" s="144"/>
      <c r="O2466" s="142"/>
      <c r="P2466" s="144"/>
      <c r="Q2466" s="144">
        <f t="shared" si="657"/>
        <v>141557.64000000001</v>
      </c>
      <c r="R2466" s="144">
        <v>141557.64000000001</v>
      </c>
      <c r="S2466" s="30"/>
      <c r="T2466" s="144"/>
      <c r="U2466" s="144"/>
      <c r="V2466" s="144"/>
      <c r="W2466" s="144"/>
      <c r="X2466" s="144"/>
      <c r="Y2466" s="144"/>
      <c r="Z2466" s="144"/>
      <c r="AA2466" s="144"/>
      <c r="AB2466" s="144"/>
      <c r="AC2466" s="144"/>
      <c r="AD2466" s="144"/>
      <c r="AE2466" s="144"/>
      <c r="AF2466" s="144"/>
      <c r="AG2466" s="324">
        <v>2025</v>
      </c>
      <c r="AH2466" s="135"/>
      <c r="AI2466" s="177"/>
      <c r="AJ2466" s="177"/>
      <c r="AK2466" s="141">
        <f t="shared" si="658"/>
        <v>2357</v>
      </c>
      <c r="AL2466" s="35" t="s">
        <v>153</v>
      </c>
      <c r="AM2466" s="141" t="str">
        <f t="shared" si="646"/>
        <v>2357.</v>
      </c>
      <c r="AN2466" s="147"/>
      <c r="AO2466" s="35"/>
      <c r="AP2466" s="16"/>
    </row>
    <row r="2467" spans="1:42" ht="23.25" customHeight="1" x14ac:dyDescent="0.25">
      <c r="A2467" s="68" t="str">
        <f t="shared" si="655"/>
        <v>2358.</v>
      </c>
      <c r="B2467" s="25">
        <v>4142</v>
      </c>
      <c r="C2467" s="36" t="s">
        <v>1793</v>
      </c>
      <c r="D2467" s="25">
        <v>1930</v>
      </c>
      <c r="E2467" s="111" t="s">
        <v>2932</v>
      </c>
      <c r="F2467" s="68" t="s">
        <v>2934</v>
      </c>
      <c r="G2467" s="25">
        <v>3</v>
      </c>
      <c r="H2467" s="25">
        <v>3</v>
      </c>
      <c r="I2467" s="144">
        <v>1752.4</v>
      </c>
      <c r="J2467" s="144">
        <v>1749.8</v>
      </c>
      <c r="K2467" s="144">
        <v>1613.5</v>
      </c>
      <c r="L2467" s="30">
        <v>84</v>
      </c>
      <c r="M2467" s="176">
        <f t="shared" si="656"/>
        <v>3682787.42</v>
      </c>
      <c r="N2467" s="144"/>
      <c r="O2467" s="142"/>
      <c r="P2467" s="144"/>
      <c r="Q2467" s="144">
        <f t="shared" si="657"/>
        <v>3682787.42</v>
      </c>
      <c r="R2467" s="144">
        <f>2825887.46+856899.96</f>
        <v>3682787.42</v>
      </c>
      <c r="S2467" s="30"/>
      <c r="T2467" s="144"/>
      <c r="U2467" s="144"/>
      <c r="V2467" s="144"/>
      <c r="W2467" s="144"/>
      <c r="X2467" s="144"/>
      <c r="Y2467" s="144"/>
      <c r="Z2467" s="144"/>
      <c r="AA2467" s="144"/>
      <c r="AB2467" s="144"/>
      <c r="AC2467" s="323"/>
      <c r="AD2467" s="323"/>
      <c r="AE2467" s="144"/>
      <c r="AF2467" s="144"/>
      <c r="AG2467" s="324">
        <v>2025</v>
      </c>
      <c r="AH2467" s="128"/>
      <c r="AI2467" s="177"/>
      <c r="AJ2467" s="177"/>
      <c r="AK2467" s="141">
        <f t="shared" si="658"/>
        <v>2358</v>
      </c>
      <c r="AL2467" s="35" t="s">
        <v>153</v>
      </c>
      <c r="AM2467" s="141" t="str">
        <f t="shared" si="646"/>
        <v>2358.</v>
      </c>
      <c r="AN2467" s="147"/>
      <c r="AP2467" s="16"/>
    </row>
    <row r="2468" spans="1:42" ht="22.5" customHeight="1" x14ac:dyDescent="0.25">
      <c r="A2468" s="68" t="str">
        <f t="shared" si="655"/>
        <v>2359.</v>
      </c>
      <c r="B2468" s="25">
        <v>4778</v>
      </c>
      <c r="C2468" s="175" t="s">
        <v>1021</v>
      </c>
      <c r="D2468" s="25">
        <v>1945</v>
      </c>
      <c r="E2468" s="111" t="s">
        <v>2932</v>
      </c>
      <c r="F2468" s="68" t="s">
        <v>2934</v>
      </c>
      <c r="G2468" s="25">
        <v>3</v>
      </c>
      <c r="H2468" s="25">
        <v>1</v>
      </c>
      <c r="I2468" s="176">
        <v>615.4</v>
      </c>
      <c r="J2468" s="144">
        <v>389.7</v>
      </c>
      <c r="K2468" s="176">
        <v>389.7</v>
      </c>
      <c r="L2468" s="267">
        <v>37</v>
      </c>
      <c r="M2468" s="176">
        <f t="shared" si="656"/>
        <v>300288</v>
      </c>
      <c r="N2468" s="144"/>
      <c r="O2468" s="142"/>
      <c r="P2468" s="144"/>
      <c r="Q2468" s="144">
        <f t="shared" si="657"/>
        <v>300288</v>
      </c>
      <c r="R2468" s="144">
        <v>300288</v>
      </c>
      <c r="S2468" s="30"/>
      <c r="T2468" s="144"/>
      <c r="U2468" s="144"/>
      <c r="V2468" s="144"/>
      <c r="W2468" s="144"/>
      <c r="X2468" s="144"/>
      <c r="Y2468" s="144"/>
      <c r="Z2468" s="144"/>
      <c r="AA2468" s="144"/>
      <c r="AB2468" s="144"/>
      <c r="AC2468" s="144"/>
      <c r="AD2468" s="144"/>
      <c r="AE2468" s="144"/>
      <c r="AF2468" s="144"/>
      <c r="AG2468" s="324">
        <v>2025</v>
      </c>
      <c r="AH2468" s="135"/>
      <c r="AI2468" s="177"/>
      <c r="AJ2468" s="177"/>
      <c r="AK2468" s="141">
        <f t="shared" si="658"/>
        <v>2359</v>
      </c>
      <c r="AL2468" s="35" t="s">
        <v>153</v>
      </c>
      <c r="AM2468" s="141" t="str">
        <f t="shared" si="646"/>
        <v>2359.</v>
      </c>
      <c r="AN2468" s="147"/>
      <c r="AO2468" s="35"/>
      <c r="AP2468" s="16"/>
    </row>
    <row r="2469" spans="1:42" ht="22.5" customHeight="1" x14ac:dyDescent="0.25">
      <c r="A2469" s="68" t="str">
        <f t="shared" si="655"/>
        <v>2360.</v>
      </c>
      <c r="B2469" s="25">
        <v>4643</v>
      </c>
      <c r="C2469" s="36" t="s">
        <v>1791</v>
      </c>
      <c r="D2469" s="25">
        <v>1967</v>
      </c>
      <c r="E2469" s="111" t="s">
        <v>2932</v>
      </c>
      <c r="F2469" s="68" t="s">
        <v>2933</v>
      </c>
      <c r="G2469" s="25">
        <v>5</v>
      </c>
      <c r="H2469" s="25">
        <v>5</v>
      </c>
      <c r="I2469" s="176">
        <v>5377.6</v>
      </c>
      <c r="J2469" s="176">
        <v>4970.1000000000004</v>
      </c>
      <c r="K2469" s="176">
        <v>4970.1000000000004</v>
      </c>
      <c r="L2469" s="267">
        <v>222</v>
      </c>
      <c r="M2469" s="176">
        <f t="shared" si="656"/>
        <v>446745</v>
      </c>
      <c r="N2469" s="144"/>
      <c r="O2469" s="142"/>
      <c r="P2469" s="144"/>
      <c r="Q2469" s="144">
        <f t="shared" si="657"/>
        <v>446745</v>
      </c>
      <c r="R2469" s="144">
        <v>446745</v>
      </c>
      <c r="S2469" s="30"/>
      <c r="T2469" s="144"/>
      <c r="U2469" s="144"/>
      <c r="V2469" s="144"/>
      <c r="W2469" s="144"/>
      <c r="X2469" s="144"/>
      <c r="Y2469" s="144"/>
      <c r="Z2469" s="144"/>
      <c r="AA2469" s="144"/>
      <c r="AB2469" s="144"/>
      <c r="AC2469" s="323"/>
      <c r="AD2469" s="323"/>
      <c r="AE2469" s="144"/>
      <c r="AF2469" s="144"/>
      <c r="AG2469" s="324">
        <v>2025</v>
      </c>
      <c r="AH2469" s="135"/>
      <c r="AI2469" s="177"/>
      <c r="AJ2469" s="177"/>
      <c r="AK2469" s="141">
        <f t="shared" si="658"/>
        <v>2360</v>
      </c>
      <c r="AL2469" s="35" t="s">
        <v>153</v>
      </c>
      <c r="AM2469" s="141" t="str">
        <f t="shared" si="646"/>
        <v>2360.</v>
      </c>
      <c r="AN2469" s="147"/>
      <c r="AO2469" s="35"/>
      <c r="AP2469" s="16"/>
    </row>
    <row r="2470" spans="1:42" ht="22.5" customHeight="1" x14ac:dyDescent="0.25">
      <c r="A2470" s="68" t="str">
        <f t="shared" si="655"/>
        <v>2361.</v>
      </c>
      <c r="B2470" s="25">
        <v>4856</v>
      </c>
      <c r="C2470" s="175" t="s">
        <v>1025</v>
      </c>
      <c r="D2470" s="25">
        <v>1950</v>
      </c>
      <c r="E2470" s="111" t="s">
        <v>2932</v>
      </c>
      <c r="F2470" s="68" t="s">
        <v>2935</v>
      </c>
      <c r="G2470" s="25">
        <v>2</v>
      </c>
      <c r="H2470" s="25">
        <v>1</v>
      </c>
      <c r="I2470" s="176">
        <v>542.4</v>
      </c>
      <c r="J2470" s="176">
        <v>341.3</v>
      </c>
      <c r="K2470" s="176">
        <v>341.3</v>
      </c>
      <c r="L2470" s="267">
        <v>30</v>
      </c>
      <c r="M2470" s="176">
        <f t="shared" si="656"/>
        <v>188470.80999999997</v>
      </c>
      <c r="N2470" s="144"/>
      <c r="O2470" s="142"/>
      <c r="P2470" s="144"/>
      <c r="Q2470" s="144">
        <f t="shared" si="657"/>
        <v>188470.80999999997</v>
      </c>
      <c r="R2470" s="144">
        <v>188470.80999999997</v>
      </c>
      <c r="S2470" s="30"/>
      <c r="T2470" s="144"/>
      <c r="U2470" s="144"/>
      <c r="V2470" s="144"/>
      <c r="W2470" s="144"/>
      <c r="X2470" s="144"/>
      <c r="Y2470" s="144"/>
      <c r="Z2470" s="144"/>
      <c r="AA2470" s="144"/>
      <c r="AB2470" s="144"/>
      <c r="AC2470" s="144"/>
      <c r="AD2470" s="144"/>
      <c r="AE2470" s="144"/>
      <c r="AF2470" s="144"/>
      <c r="AG2470" s="324">
        <v>2025</v>
      </c>
      <c r="AH2470" s="135"/>
      <c r="AI2470" s="177"/>
      <c r="AJ2470" s="177"/>
      <c r="AK2470" s="141">
        <f t="shared" si="658"/>
        <v>2361</v>
      </c>
      <c r="AL2470" s="35" t="s">
        <v>153</v>
      </c>
      <c r="AM2470" s="141" t="str">
        <f t="shared" si="646"/>
        <v>2361.</v>
      </c>
      <c r="AN2470" s="147"/>
      <c r="AO2470" s="35"/>
      <c r="AP2470" s="16"/>
    </row>
    <row r="2471" spans="1:42" ht="22.5" customHeight="1" x14ac:dyDescent="0.25">
      <c r="A2471" s="68" t="str">
        <f t="shared" si="655"/>
        <v>2362.</v>
      </c>
      <c r="B2471" s="25">
        <v>4354</v>
      </c>
      <c r="C2471" s="175" t="s">
        <v>1006</v>
      </c>
      <c r="D2471" s="25">
        <v>1951</v>
      </c>
      <c r="E2471" s="111" t="s">
        <v>2932</v>
      </c>
      <c r="F2471" s="68" t="s">
        <v>2934</v>
      </c>
      <c r="G2471" s="25">
        <v>4</v>
      </c>
      <c r="H2471" s="25">
        <v>3</v>
      </c>
      <c r="I2471" s="176">
        <v>2071.1999999999998</v>
      </c>
      <c r="J2471" s="176">
        <v>2006.3</v>
      </c>
      <c r="K2471" s="176">
        <v>2006.3</v>
      </c>
      <c r="L2471" s="267">
        <v>68</v>
      </c>
      <c r="M2471" s="176">
        <f t="shared" si="656"/>
        <v>7214557</v>
      </c>
      <c r="N2471" s="144"/>
      <c r="O2471" s="142"/>
      <c r="P2471" s="144"/>
      <c r="Q2471" s="144">
        <f t="shared" si="657"/>
        <v>7214557</v>
      </c>
      <c r="R2471" s="144"/>
      <c r="S2471" s="30"/>
      <c r="T2471" s="144"/>
      <c r="U2471" s="144">
        <v>959</v>
      </c>
      <c r="V2471" s="144">
        <f>U2471*7523</f>
        <v>7214557</v>
      </c>
      <c r="W2471" s="144"/>
      <c r="X2471" s="144"/>
      <c r="Y2471" s="144"/>
      <c r="Z2471" s="144"/>
      <c r="AA2471" s="144"/>
      <c r="AB2471" s="144"/>
      <c r="AC2471" s="144"/>
      <c r="AD2471" s="144"/>
      <c r="AE2471" s="144"/>
      <c r="AF2471" s="144"/>
      <c r="AG2471" s="324">
        <v>2025</v>
      </c>
      <c r="AH2471" s="128"/>
      <c r="AI2471" s="172"/>
      <c r="AJ2471" s="172"/>
      <c r="AK2471" s="141">
        <f t="shared" si="658"/>
        <v>2362</v>
      </c>
      <c r="AL2471" s="35" t="s">
        <v>153</v>
      </c>
      <c r="AM2471" s="141" t="str">
        <f t="shared" si="646"/>
        <v>2362.</v>
      </c>
      <c r="AN2471" s="147"/>
      <c r="AO2471" s="35"/>
      <c r="AP2471" s="16"/>
    </row>
    <row r="2472" spans="1:42" ht="22.5" customHeight="1" x14ac:dyDescent="0.25">
      <c r="A2472" s="68" t="str">
        <f t="shared" si="655"/>
        <v>2363.</v>
      </c>
      <c r="B2472" s="25">
        <v>4635</v>
      </c>
      <c r="C2472" s="202" t="s">
        <v>1088</v>
      </c>
      <c r="D2472" s="25">
        <v>1952</v>
      </c>
      <c r="E2472" s="111" t="s">
        <v>2932</v>
      </c>
      <c r="F2472" s="68" t="s">
        <v>2934</v>
      </c>
      <c r="G2472" s="25">
        <v>2</v>
      </c>
      <c r="H2472" s="25">
        <v>2</v>
      </c>
      <c r="I2472" s="146">
        <v>868.2</v>
      </c>
      <c r="J2472" s="144">
        <v>734.7</v>
      </c>
      <c r="K2472" s="144">
        <v>546.6</v>
      </c>
      <c r="L2472" s="30">
        <v>31</v>
      </c>
      <c r="M2472" s="176">
        <f t="shared" si="656"/>
        <v>322272.59999999998</v>
      </c>
      <c r="N2472" s="144"/>
      <c r="O2472" s="142"/>
      <c r="P2472" s="144"/>
      <c r="Q2472" s="144">
        <f t="shared" si="657"/>
        <v>322272.59999999998</v>
      </c>
      <c r="R2472" s="144">
        <v>322272.59999999998</v>
      </c>
      <c r="S2472" s="30"/>
      <c r="T2472" s="144"/>
      <c r="U2472" s="144"/>
      <c r="V2472" s="144"/>
      <c r="W2472" s="144"/>
      <c r="X2472" s="144"/>
      <c r="Y2472" s="144"/>
      <c r="Z2472" s="144"/>
      <c r="AA2472" s="144"/>
      <c r="AB2472" s="144"/>
      <c r="AC2472" s="144"/>
      <c r="AD2472" s="144"/>
      <c r="AE2472" s="144"/>
      <c r="AF2472" s="144"/>
      <c r="AG2472" s="324">
        <v>2025</v>
      </c>
      <c r="AH2472" s="129"/>
      <c r="AI2472" s="216"/>
      <c r="AJ2472" s="216"/>
      <c r="AK2472" s="141">
        <f t="shared" si="658"/>
        <v>2363</v>
      </c>
      <c r="AL2472" s="35" t="s">
        <v>153</v>
      </c>
      <c r="AM2472" s="141" t="str">
        <f t="shared" si="646"/>
        <v>2363.</v>
      </c>
      <c r="AN2472" s="147"/>
      <c r="AO2472" s="35"/>
      <c r="AP2472" s="16"/>
    </row>
    <row r="2473" spans="1:42" ht="22.5" customHeight="1" x14ac:dyDescent="0.25">
      <c r="A2473" s="68" t="str">
        <f t="shared" si="655"/>
        <v>2364.</v>
      </c>
      <c r="B2473" s="25">
        <v>5102</v>
      </c>
      <c r="C2473" s="202" t="s">
        <v>978</v>
      </c>
      <c r="D2473" s="25">
        <v>1952</v>
      </c>
      <c r="E2473" s="111" t="s">
        <v>2932</v>
      </c>
      <c r="F2473" s="68" t="s">
        <v>2934</v>
      </c>
      <c r="G2473" s="25">
        <v>3</v>
      </c>
      <c r="H2473" s="25">
        <v>3</v>
      </c>
      <c r="I2473" s="144">
        <v>1712.3</v>
      </c>
      <c r="J2473" s="144">
        <v>1363.8</v>
      </c>
      <c r="K2473" s="144">
        <v>1363.8</v>
      </c>
      <c r="L2473" s="30">
        <v>54</v>
      </c>
      <c r="M2473" s="176">
        <f t="shared" si="656"/>
        <v>4662188</v>
      </c>
      <c r="N2473" s="144"/>
      <c r="O2473" s="142"/>
      <c r="P2473" s="144"/>
      <c r="Q2473" s="144">
        <f t="shared" si="657"/>
        <v>4662188</v>
      </c>
      <c r="R2473" s="144"/>
      <c r="S2473" s="30"/>
      <c r="T2473" s="144"/>
      <c r="U2473" s="144"/>
      <c r="V2473" s="144"/>
      <c r="W2473" s="144"/>
      <c r="X2473" s="144"/>
      <c r="Y2473" s="144">
        <v>1481</v>
      </c>
      <c r="Z2473" s="144">
        <f>Y2473*3148</f>
        <v>4662188</v>
      </c>
      <c r="AA2473" s="144"/>
      <c r="AB2473" s="144"/>
      <c r="AC2473" s="144"/>
      <c r="AD2473" s="144"/>
      <c r="AE2473" s="144"/>
      <c r="AF2473" s="144"/>
      <c r="AG2473" s="324">
        <v>2025</v>
      </c>
      <c r="AH2473" s="129"/>
      <c r="AI2473" s="216"/>
      <c r="AJ2473" s="216"/>
      <c r="AK2473" s="141">
        <f t="shared" si="658"/>
        <v>2364</v>
      </c>
      <c r="AL2473" s="35" t="s">
        <v>153</v>
      </c>
      <c r="AM2473" s="141" t="str">
        <f t="shared" si="646"/>
        <v>2364.</v>
      </c>
      <c r="AN2473" s="147"/>
      <c r="AO2473" s="35"/>
      <c r="AP2473" s="16"/>
    </row>
    <row r="2474" spans="1:42" ht="22.5" customHeight="1" x14ac:dyDescent="0.25">
      <c r="A2474" s="68" t="str">
        <f t="shared" si="655"/>
        <v>2365.</v>
      </c>
      <c r="B2474" s="25">
        <v>4763</v>
      </c>
      <c r="C2474" s="300" t="s">
        <v>1020</v>
      </c>
      <c r="D2474" s="25">
        <v>1952</v>
      </c>
      <c r="E2474" s="111" t="s">
        <v>2932</v>
      </c>
      <c r="F2474" s="68" t="s">
        <v>2934</v>
      </c>
      <c r="G2474" s="25">
        <v>2</v>
      </c>
      <c r="H2474" s="25">
        <v>2</v>
      </c>
      <c r="I2474" s="176">
        <v>655.5</v>
      </c>
      <c r="J2474" s="144">
        <v>430.3</v>
      </c>
      <c r="K2474" s="176">
        <v>430.3</v>
      </c>
      <c r="L2474" s="267">
        <v>30</v>
      </c>
      <c r="M2474" s="176">
        <f t="shared" si="656"/>
        <v>1057037.6900000002</v>
      </c>
      <c r="N2474" s="144"/>
      <c r="O2474" s="142"/>
      <c r="P2474" s="144"/>
      <c r="Q2474" s="144">
        <f t="shared" si="657"/>
        <v>1057037.6900000002</v>
      </c>
      <c r="R2474" s="144">
        <v>1057037.6900000002</v>
      </c>
      <c r="S2474" s="30"/>
      <c r="T2474" s="144"/>
      <c r="U2474" s="144"/>
      <c r="V2474" s="144"/>
      <c r="W2474" s="144"/>
      <c r="X2474" s="144"/>
      <c r="Y2474" s="144"/>
      <c r="Z2474" s="144"/>
      <c r="AA2474" s="144"/>
      <c r="AB2474" s="144"/>
      <c r="AC2474" s="144"/>
      <c r="AD2474" s="144"/>
      <c r="AE2474" s="144"/>
      <c r="AF2474" s="144"/>
      <c r="AG2474" s="324">
        <v>2025</v>
      </c>
      <c r="AH2474" s="135"/>
      <c r="AI2474" s="177"/>
      <c r="AJ2474" s="177"/>
      <c r="AK2474" s="141">
        <f t="shared" si="658"/>
        <v>2365</v>
      </c>
      <c r="AL2474" s="35" t="s">
        <v>153</v>
      </c>
      <c r="AM2474" s="141" t="str">
        <f t="shared" si="646"/>
        <v>2365.</v>
      </c>
      <c r="AN2474" s="147"/>
      <c r="AP2474" s="16"/>
    </row>
    <row r="2475" spans="1:42" ht="22.5" customHeight="1" x14ac:dyDescent="0.25">
      <c r="A2475" s="68" t="str">
        <f t="shared" si="655"/>
        <v>2366.</v>
      </c>
      <c r="B2475" s="25">
        <v>4818</v>
      </c>
      <c r="C2475" s="202" t="s">
        <v>826</v>
      </c>
      <c r="D2475" s="25">
        <v>1952</v>
      </c>
      <c r="E2475" s="111" t="s">
        <v>2932</v>
      </c>
      <c r="F2475" s="68" t="s">
        <v>2934</v>
      </c>
      <c r="G2475" s="25">
        <v>4</v>
      </c>
      <c r="H2475" s="25">
        <v>4</v>
      </c>
      <c r="I2475" s="144">
        <v>2389.8000000000002</v>
      </c>
      <c r="J2475" s="144">
        <v>1616.7</v>
      </c>
      <c r="K2475" s="144">
        <v>1616.7</v>
      </c>
      <c r="L2475" s="30">
        <v>50</v>
      </c>
      <c r="M2475" s="176">
        <f t="shared" si="656"/>
        <v>2289510</v>
      </c>
      <c r="N2475" s="144"/>
      <c r="O2475" s="142"/>
      <c r="P2475" s="144"/>
      <c r="Q2475" s="144">
        <f t="shared" si="657"/>
        <v>2289510</v>
      </c>
      <c r="R2475" s="144">
        <f>1149540+1139970</f>
        <v>2289510</v>
      </c>
      <c r="S2475" s="30"/>
      <c r="T2475" s="144"/>
      <c r="U2475" s="144"/>
      <c r="V2475" s="144"/>
      <c r="W2475" s="144"/>
      <c r="X2475" s="144"/>
      <c r="Y2475" s="144"/>
      <c r="Z2475" s="144"/>
      <c r="AA2475" s="144"/>
      <c r="AB2475" s="144"/>
      <c r="AC2475" s="144"/>
      <c r="AD2475" s="144"/>
      <c r="AE2475" s="144"/>
      <c r="AF2475" s="144"/>
      <c r="AG2475" s="324">
        <v>2025</v>
      </c>
      <c r="AH2475" s="129"/>
      <c r="AI2475" s="216"/>
      <c r="AJ2475" s="216"/>
      <c r="AK2475" s="141">
        <f t="shared" si="658"/>
        <v>2366</v>
      </c>
      <c r="AL2475" s="35" t="s">
        <v>153</v>
      </c>
      <c r="AM2475" s="141" t="str">
        <f t="shared" si="646"/>
        <v>2366.</v>
      </c>
      <c r="AN2475" s="147"/>
      <c r="AO2475" s="35"/>
      <c r="AP2475" s="16"/>
    </row>
    <row r="2476" spans="1:42" ht="22.5" customHeight="1" x14ac:dyDescent="0.25">
      <c r="A2476" s="68" t="str">
        <f t="shared" si="655"/>
        <v>2367.</v>
      </c>
      <c r="B2476" s="25">
        <v>5436</v>
      </c>
      <c r="C2476" s="137" t="s">
        <v>990</v>
      </c>
      <c r="D2476" s="25">
        <v>1952</v>
      </c>
      <c r="E2476" s="111" t="s">
        <v>2932</v>
      </c>
      <c r="F2476" s="68" t="s">
        <v>2934</v>
      </c>
      <c r="G2476" s="25">
        <v>2</v>
      </c>
      <c r="H2476" s="25">
        <v>2</v>
      </c>
      <c r="I2476" s="144">
        <v>865.2</v>
      </c>
      <c r="J2476" s="144">
        <v>865.2</v>
      </c>
      <c r="K2476" s="144">
        <v>865.2</v>
      </c>
      <c r="L2476" s="30">
        <v>40</v>
      </c>
      <c r="M2476" s="176">
        <f t="shared" si="656"/>
        <v>7577769</v>
      </c>
      <c r="N2476" s="144"/>
      <c r="O2476" s="142"/>
      <c r="P2476" s="144"/>
      <c r="Q2476" s="144">
        <f t="shared" si="657"/>
        <v>7577769</v>
      </c>
      <c r="R2476" s="144">
        <v>346500</v>
      </c>
      <c r="S2476" s="30"/>
      <c r="T2476" s="144"/>
      <c r="U2476" s="144">
        <v>903</v>
      </c>
      <c r="V2476" s="144">
        <f>U2476*7523</f>
        <v>6793269</v>
      </c>
      <c r="W2476" s="144"/>
      <c r="X2476" s="144"/>
      <c r="Y2476" s="144"/>
      <c r="Z2476" s="144"/>
      <c r="AA2476" s="144">
        <v>31</v>
      </c>
      <c r="AB2476" s="144">
        <v>438000</v>
      </c>
      <c r="AC2476" s="144"/>
      <c r="AD2476" s="144"/>
      <c r="AE2476" s="144"/>
      <c r="AF2476" s="144"/>
      <c r="AG2476" s="324">
        <v>2025</v>
      </c>
      <c r="AH2476" s="128"/>
      <c r="AI2476" s="216"/>
      <c r="AJ2476" s="216"/>
      <c r="AK2476" s="141">
        <f t="shared" si="658"/>
        <v>2367</v>
      </c>
      <c r="AL2476" s="35" t="s">
        <v>153</v>
      </c>
      <c r="AM2476" s="141" t="str">
        <f t="shared" si="646"/>
        <v>2367.</v>
      </c>
      <c r="AN2476" s="147"/>
      <c r="AP2476" s="16"/>
    </row>
    <row r="2477" spans="1:42" ht="22.5" customHeight="1" x14ac:dyDescent="0.25">
      <c r="A2477" s="68" t="str">
        <f t="shared" si="655"/>
        <v>2368.</v>
      </c>
      <c r="B2477" s="25">
        <v>4777</v>
      </c>
      <c r="C2477" s="202" t="s">
        <v>825</v>
      </c>
      <c r="D2477" s="25">
        <v>1953</v>
      </c>
      <c r="E2477" s="111" t="s">
        <v>2932</v>
      </c>
      <c r="F2477" s="68" t="s">
        <v>2934</v>
      </c>
      <c r="G2477" s="25">
        <v>2</v>
      </c>
      <c r="H2477" s="25">
        <v>2</v>
      </c>
      <c r="I2477" s="144">
        <v>1010.71</v>
      </c>
      <c r="J2477" s="144">
        <v>898.4</v>
      </c>
      <c r="K2477" s="144">
        <v>898.4</v>
      </c>
      <c r="L2477" s="30">
        <v>48</v>
      </c>
      <c r="M2477" s="176">
        <f t="shared" si="656"/>
        <v>3776730</v>
      </c>
      <c r="N2477" s="144"/>
      <c r="O2477" s="142"/>
      <c r="P2477" s="144"/>
      <c r="Q2477" s="144">
        <f t="shared" si="657"/>
        <v>3776730</v>
      </c>
      <c r="R2477" s="144">
        <v>3776730</v>
      </c>
      <c r="S2477" s="30"/>
      <c r="T2477" s="144"/>
      <c r="U2477" s="144"/>
      <c r="V2477" s="144"/>
      <c r="W2477" s="144"/>
      <c r="X2477" s="144"/>
      <c r="Y2477" s="144"/>
      <c r="Z2477" s="144"/>
      <c r="AA2477" s="144"/>
      <c r="AB2477" s="144"/>
      <c r="AC2477" s="144"/>
      <c r="AD2477" s="144"/>
      <c r="AE2477" s="144"/>
      <c r="AF2477" s="144"/>
      <c r="AG2477" s="324">
        <v>2025</v>
      </c>
      <c r="AH2477" s="129"/>
      <c r="AI2477" s="216"/>
      <c r="AJ2477" s="216"/>
      <c r="AK2477" s="141">
        <f t="shared" si="658"/>
        <v>2368</v>
      </c>
      <c r="AL2477" s="35" t="s">
        <v>153</v>
      </c>
      <c r="AM2477" s="141" t="str">
        <f t="shared" si="646"/>
        <v>2368.</v>
      </c>
      <c r="AN2477" s="147"/>
      <c r="AP2477" s="16"/>
    </row>
    <row r="2478" spans="1:42" ht="22.5" customHeight="1" x14ac:dyDescent="0.25">
      <c r="A2478" s="68" t="str">
        <f t="shared" si="655"/>
        <v>2369.</v>
      </c>
      <c r="B2478" s="25">
        <v>4929</v>
      </c>
      <c r="C2478" s="202" t="s">
        <v>972</v>
      </c>
      <c r="D2478" s="25">
        <v>1953</v>
      </c>
      <c r="E2478" s="111" t="s">
        <v>2932</v>
      </c>
      <c r="F2478" s="68" t="s">
        <v>2934</v>
      </c>
      <c r="G2478" s="25">
        <v>2</v>
      </c>
      <c r="H2478" s="25">
        <v>1</v>
      </c>
      <c r="I2478" s="144">
        <v>507.3</v>
      </c>
      <c r="J2478" s="144">
        <v>326.5</v>
      </c>
      <c r="K2478" s="144">
        <v>326.5</v>
      </c>
      <c r="L2478" s="30">
        <v>26</v>
      </c>
      <c r="M2478" s="176">
        <f t="shared" si="656"/>
        <v>188310.72</v>
      </c>
      <c r="N2478" s="144"/>
      <c r="O2478" s="142"/>
      <c r="P2478" s="144"/>
      <c r="Q2478" s="144">
        <f t="shared" si="657"/>
        <v>188310.72</v>
      </c>
      <c r="R2478" s="144">
        <v>188310.72</v>
      </c>
      <c r="S2478" s="30"/>
      <c r="T2478" s="144"/>
      <c r="U2478" s="144"/>
      <c r="V2478" s="144"/>
      <c r="W2478" s="144"/>
      <c r="X2478" s="144"/>
      <c r="Y2478" s="144"/>
      <c r="Z2478" s="144"/>
      <c r="AA2478" s="144"/>
      <c r="AB2478" s="144"/>
      <c r="AC2478" s="144"/>
      <c r="AD2478" s="144"/>
      <c r="AE2478" s="144"/>
      <c r="AF2478" s="144"/>
      <c r="AG2478" s="324">
        <v>2025</v>
      </c>
      <c r="AH2478" s="129"/>
      <c r="AI2478" s="216"/>
      <c r="AJ2478" s="216"/>
      <c r="AK2478" s="141">
        <f t="shared" si="658"/>
        <v>2369</v>
      </c>
      <c r="AL2478" s="35" t="s">
        <v>153</v>
      </c>
      <c r="AM2478" s="141" t="str">
        <f t="shared" si="646"/>
        <v>2369.</v>
      </c>
      <c r="AN2478" s="147"/>
      <c r="AP2478" s="16"/>
    </row>
    <row r="2479" spans="1:42" ht="22.5" customHeight="1" x14ac:dyDescent="0.25">
      <c r="A2479" s="68" t="str">
        <f t="shared" si="655"/>
        <v>2370.</v>
      </c>
      <c r="B2479" s="25">
        <v>5106</v>
      </c>
      <c r="C2479" s="300" t="s">
        <v>1039</v>
      </c>
      <c r="D2479" s="25">
        <v>1953</v>
      </c>
      <c r="E2479" s="111" t="s">
        <v>2932</v>
      </c>
      <c r="F2479" s="68" t="s">
        <v>2934</v>
      </c>
      <c r="G2479" s="25">
        <v>3</v>
      </c>
      <c r="H2479" s="25">
        <v>3</v>
      </c>
      <c r="I2479" s="144">
        <v>2015.08</v>
      </c>
      <c r="J2479" s="144">
        <v>1827.1</v>
      </c>
      <c r="K2479" s="144">
        <v>1827.1</v>
      </c>
      <c r="L2479" s="30">
        <v>67</v>
      </c>
      <c r="M2479" s="176">
        <f t="shared" si="656"/>
        <v>1200360</v>
      </c>
      <c r="N2479" s="144"/>
      <c r="O2479" s="142"/>
      <c r="P2479" s="144"/>
      <c r="Q2479" s="144">
        <f t="shared" si="657"/>
        <v>1200360</v>
      </c>
      <c r="R2479" s="144">
        <v>1200360</v>
      </c>
      <c r="S2479" s="30"/>
      <c r="T2479" s="144"/>
      <c r="U2479" s="144"/>
      <c r="V2479" s="144"/>
      <c r="W2479" s="144"/>
      <c r="X2479" s="144"/>
      <c r="Y2479" s="144"/>
      <c r="Z2479" s="144"/>
      <c r="AA2479" s="144"/>
      <c r="AB2479" s="144"/>
      <c r="AC2479" s="144"/>
      <c r="AD2479" s="144"/>
      <c r="AE2479" s="144"/>
      <c r="AF2479" s="144"/>
      <c r="AG2479" s="324">
        <v>2025</v>
      </c>
      <c r="AH2479" s="135"/>
      <c r="AI2479" s="177"/>
      <c r="AJ2479" s="177"/>
      <c r="AK2479" s="141">
        <f t="shared" si="658"/>
        <v>2370</v>
      </c>
      <c r="AL2479" s="35" t="s">
        <v>153</v>
      </c>
      <c r="AM2479" s="141" t="str">
        <f t="shared" si="646"/>
        <v>2370.</v>
      </c>
      <c r="AN2479" s="147"/>
      <c r="AO2479" s="35"/>
      <c r="AP2479" s="16"/>
    </row>
    <row r="2480" spans="1:42" ht="22.5" customHeight="1" x14ac:dyDescent="0.25">
      <c r="A2480" s="68" t="str">
        <f t="shared" si="655"/>
        <v>2371.</v>
      </c>
      <c r="B2480" s="25">
        <v>4760</v>
      </c>
      <c r="C2480" s="175" t="s">
        <v>1019</v>
      </c>
      <c r="D2480" s="25">
        <v>1953</v>
      </c>
      <c r="E2480" s="111" t="s">
        <v>2932</v>
      </c>
      <c r="F2480" s="68" t="s">
        <v>2934</v>
      </c>
      <c r="G2480" s="25">
        <v>2</v>
      </c>
      <c r="H2480" s="25">
        <v>2</v>
      </c>
      <c r="I2480" s="176">
        <v>386.4</v>
      </c>
      <c r="J2480" s="176">
        <v>262.7</v>
      </c>
      <c r="K2480" s="176">
        <v>262.7</v>
      </c>
      <c r="L2480" s="267">
        <v>21</v>
      </c>
      <c r="M2480" s="176">
        <f t="shared" si="656"/>
        <v>1245231.33</v>
      </c>
      <c r="N2480" s="144"/>
      <c r="O2480" s="142"/>
      <c r="P2480" s="144"/>
      <c r="Q2480" s="144">
        <f t="shared" si="657"/>
        <v>1245231.33</v>
      </c>
      <c r="R2480" s="144">
        <v>623079.23</v>
      </c>
      <c r="S2480" s="30"/>
      <c r="T2480" s="144"/>
      <c r="U2480" s="144">
        <v>82.7</v>
      </c>
      <c r="V2480" s="144">
        <f>U2480*7523</f>
        <v>622152.1</v>
      </c>
      <c r="W2480" s="144"/>
      <c r="X2480" s="144"/>
      <c r="Y2480" s="144"/>
      <c r="Z2480" s="144"/>
      <c r="AA2480" s="144"/>
      <c r="AB2480" s="144"/>
      <c r="AC2480" s="144"/>
      <c r="AD2480" s="144"/>
      <c r="AE2480" s="144"/>
      <c r="AF2480" s="144"/>
      <c r="AG2480" s="324">
        <v>2025</v>
      </c>
      <c r="AH2480" s="135"/>
      <c r="AI2480" s="177"/>
      <c r="AJ2480" s="177"/>
      <c r="AK2480" s="141">
        <f t="shared" si="658"/>
        <v>2371</v>
      </c>
      <c r="AL2480" s="35" t="s">
        <v>153</v>
      </c>
      <c r="AM2480" s="141" t="str">
        <f t="shared" si="646"/>
        <v>2371.</v>
      </c>
      <c r="AN2480" s="147"/>
      <c r="AO2480" s="35"/>
      <c r="AP2480" s="16"/>
    </row>
    <row r="2481" spans="1:42" ht="22.5" customHeight="1" x14ac:dyDescent="0.25">
      <c r="A2481" s="68" t="str">
        <f t="shared" si="655"/>
        <v>2372.</v>
      </c>
      <c r="B2481" s="25">
        <v>4626</v>
      </c>
      <c r="C2481" s="36" t="s">
        <v>1790</v>
      </c>
      <c r="D2481" s="25">
        <v>1966</v>
      </c>
      <c r="E2481" s="111" t="s">
        <v>2932</v>
      </c>
      <c r="F2481" s="68" t="s">
        <v>2934</v>
      </c>
      <c r="G2481" s="25">
        <v>5</v>
      </c>
      <c r="H2481" s="25">
        <v>6</v>
      </c>
      <c r="I2481" s="144">
        <v>5337.4</v>
      </c>
      <c r="J2481" s="144">
        <v>5183.3999999999996</v>
      </c>
      <c r="K2481" s="144">
        <v>4964.3999999999996</v>
      </c>
      <c r="L2481" s="30">
        <v>228</v>
      </c>
      <c r="M2481" s="176">
        <f t="shared" si="656"/>
        <v>189885.24</v>
      </c>
      <c r="N2481" s="144"/>
      <c r="O2481" s="142"/>
      <c r="P2481" s="144"/>
      <c r="Q2481" s="144">
        <f t="shared" si="657"/>
        <v>189885.24</v>
      </c>
      <c r="R2481" s="144">
        <v>189885.24</v>
      </c>
      <c r="S2481" s="30"/>
      <c r="T2481" s="144"/>
      <c r="U2481" s="144"/>
      <c r="V2481" s="144"/>
      <c r="W2481" s="144"/>
      <c r="X2481" s="144"/>
      <c r="Y2481" s="144"/>
      <c r="Z2481" s="144"/>
      <c r="AA2481" s="144"/>
      <c r="AB2481" s="144"/>
      <c r="AC2481" s="144"/>
      <c r="AD2481" s="144"/>
      <c r="AE2481" s="144"/>
      <c r="AF2481" s="144"/>
      <c r="AG2481" s="324">
        <v>2025</v>
      </c>
      <c r="AH2481" s="128"/>
      <c r="AI2481" s="177"/>
      <c r="AJ2481" s="177"/>
      <c r="AK2481" s="141">
        <f t="shared" si="658"/>
        <v>2372</v>
      </c>
      <c r="AL2481" s="35" t="s">
        <v>153</v>
      </c>
      <c r="AM2481" s="141" t="str">
        <f t="shared" si="646"/>
        <v>2372.</v>
      </c>
      <c r="AN2481" s="147"/>
      <c r="AO2481" s="35"/>
      <c r="AP2481" s="16"/>
    </row>
    <row r="2482" spans="1:42" ht="22.5" customHeight="1" x14ac:dyDescent="0.25">
      <c r="A2482" s="68" t="str">
        <f t="shared" si="655"/>
        <v>2373.</v>
      </c>
      <c r="B2482" s="25">
        <v>4948</v>
      </c>
      <c r="C2482" s="175" t="s">
        <v>1031</v>
      </c>
      <c r="D2482" s="25">
        <v>1956</v>
      </c>
      <c r="E2482" s="111" t="s">
        <v>2932</v>
      </c>
      <c r="F2482" s="68" t="s">
        <v>2934</v>
      </c>
      <c r="G2482" s="25">
        <v>4</v>
      </c>
      <c r="H2482" s="25">
        <v>3</v>
      </c>
      <c r="I2482" s="176">
        <v>528.4</v>
      </c>
      <c r="J2482" s="144">
        <v>528.4</v>
      </c>
      <c r="K2482" s="176">
        <v>528.4</v>
      </c>
      <c r="L2482" s="267">
        <v>48</v>
      </c>
      <c r="M2482" s="176">
        <f t="shared" si="656"/>
        <v>1041624</v>
      </c>
      <c r="N2482" s="144"/>
      <c r="O2482" s="142"/>
      <c r="P2482" s="144"/>
      <c r="Q2482" s="144">
        <f t="shared" si="657"/>
        <v>1041624</v>
      </c>
      <c r="R2482" s="144">
        <v>1041624</v>
      </c>
      <c r="S2482" s="30"/>
      <c r="T2482" s="144"/>
      <c r="U2482" s="144"/>
      <c r="V2482" s="144"/>
      <c r="W2482" s="144"/>
      <c r="X2482" s="144"/>
      <c r="Y2482" s="144"/>
      <c r="Z2482" s="144"/>
      <c r="AA2482" s="144"/>
      <c r="AB2482" s="144"/>
      <c r="AC2482" s="144"/>
      <c r="AD2482" s="144"/>
      <c r="AE2482" s="144"/>
      <c r="AF2482" s="144"/>
      <c r="AG2482" s="324">
        <v>2025</v>
      </c>
      <c r="AH2482" s="135"/>
      <c r="AI2482" s="177"/>
      <c r="AJ2482" s="177"/>
      <c r="AK2482" s="141">
        <f t="shared" si="658"/>
        <v>2373</v>
      </c>
      <c r="AL2482" s="35" t="s">
        <v>153</v>
      </c>
      <c r="AM2482" s="141" t="str">
        <f t="shared" si="646"/>
        <v>2373.</v>
      </c>
      <c r="AN2482" s="147"/>
      <c r="AP2482" s="16"/>
    </row>
    <row r="2483" spans="1:42" ht="22.5" customHeight="1" x14ac:dyDescent="0.25">
      <c r="A2483" s="68" t="str">
        <f t="shared" si="655"/>
        <v>2374.</v>
      </c>
      <c r="B2483" s="25">
        <v>5101</v>
      </c>
      <c r="C2483" s="300" t="s">
        <v>1038</v>
      </c>
      <c r="D2483" s="25">
        <v>1956</v>
      </c>
      <c r="E2483" s="111" t="s">
        <v>2932</v>
      </c>
      <c r="F2483" s="68" t="s">
        <v>2934</v>
      </c>
      <c r="G2483" s="25">
        <v>3</v>
      </c>
      <c r="H2483" s="25">
        <v>2</v>
      </c>
      <c r="I2483" s="144">
        <v>1177.5999999999999</v>
      </c>
      <c r="J2483" s="144">
        <v>1052.9000000000001</v>
      </c>
      <c r="K2483" s="144">
        <v>1052.9000000000001</v>
      </c>
      <c r="L2483" s="30">
        <v>43</v>
      </c>
      <c r="M2483" s="176">
        <f t="shared" si="656"/>
        <v>1857700</v>
      </c>
      <c r="N2483" s="144"/>
      <c r="O2483" s="142"/>
      <c r="P2483" s="144"/>
      <c r="Q2483" s="144">
        <f t="shared" si="657"/>
        <v>1857700</v>
      </c>
      <c r="R2483" s="144">
        <v>1857700</v>
      </c>
      <c r="S2483" s="30"/>
      <c r="T2483" s="144"/>
      <c r="U2483" s="144"/>
      <c r="V2483" s="144"/>
      <c r="W2483" s="144"/>
      <c r="X2483" s="144"/>
      <c r="Y2483" s="144"/>
      <c r="Z2483" s="144"/>
      <c r="AA2483" s="144"/>
      <c r="AB2483" s="144"/>
      <c r="AC2483" s="144"/>
      <c r="AD2483" s="144"/>
      <c r="AE2483" s="144"/>
      <c r="AF2483" s="144"/>
      <c r="AG2483" s="324">
        <v>2025</v>
      </c>
      <c r="AH2483" s="135"/>
      <c r="AI2483" s="177"/>
      <c r="AJ2483" s="177"/>
      <c r="AK2483" s="141">
        <f t="shared" si="658"/>
        <v>2374</v>
      </c>
      <c r="AL2483" s="35" t="s">
        <v>153</v>
      </c>
      <c r="AM2483" s="141" t="str">
        <f t="shared" si="646"/>
        <v>2374.</v>
      </c>
      <c r="AN2483" s="147"/>
      <c r="AO2483" s="35"/>
      <c r="AP2483" s="16"/>
    </row>
    <row r="2484" spans="1:42" ht="22.5" customHeight="1" x14ac:dyDescent="0.25">
      <c r="A2484" s="68" t="str">
        <f t="shared" si="655"/>
        <v>2375.</v>
      </c>
      <c r="B2484" s="25">
        <v>5210</v>
      </c>
      <c r="C2484" s="300" t="s">
        <v>1066</v>
      </c>
      <c r="D2484" s="25">
        <v>1956</v>
      </c>
      <c r="E2484" s="111" t="s">
        <v>2932</v>
      </c>
      <c r="F2484" s="68" t="s">
        <v>2934</v>
      </c>
      <c r="G2484" s="25">
        <v>2</v>
      </c>
      <c r="H2484" s="25">
        <v>2</v>
      </c>
      <c r="I2484" s="176">
        <v>386.5</v>
      </c>
      <c r="J2484" s="176">
        <v>267.89999999999998</v>
      </c>
      <c r="K2484" s="176">
        <v>267.89999999999998</v>
      </c>
      <c r="L2484" s="267">
        <v>19</v>
      </c>
      <c r="M2484" s="176">
        <f t="shared" si="656"/>
        <v>623241.67000000004</v>
      </c>
      <c r="N2484" s="144"/>
      <c r="O2484" s="142"/>
      <c r="P2484" s="144"/>
      <c r="Q2484" s="144">
        <f t="shared" si="657"/>
        <v>623241.67000000004</v>
      </c>
      <c r="R2484" s="144">
        <v>623241.67000000004</v>
      </c>
      <c r="S2484" s="30"/>
      <c r="T2484" s="144"/>
      <c r="U2484" s="144"/>
      <c r="V2484" s="144"/>
      <c r="W2484" s="144"/>
      <c r="X2484" s="144"/>
      <c r="Y2484" s="144"/>
      <c r="Z2484" s="144"/>
      <c r="AA2484" s="144"/>
      <c r="AB2484" s="144"/>
      <c r="AC2484" s="144"/>
      <c r="AD2484" s="144"/>
      <c r="AE2484" s="144"/>
      <c r="AF2484" s="144"/>
      <c r="AG2484" s="324">
        <v>2025</v>
      </c>
      <c r="AH2484" s="135"/>
      <c r="AI2484" s="177"/>
      <c r="AJ2484" s="177"/>
      <c r="AK2484" s="141">
        <f t="shared" si="658"/>
        <v>2375</v>
      </c>
      <c r="AL2484" s="35" t="s">
        <v>153</v>
      </c>
      <c r="AM2484" s="141" t="str">
        <f t="shared" si="646"/>
        <v>2375.</v>
      </c>
      <c r="AN2484" s="147"/>
      <c r="AO2484" s="35"/>
      <c r="AP2484" s="16"/>
    </row>
    <row r="2485" spans="1:42" ht="22.5" customHeight="1" x14ac:dyDescent="0.25">
      <c r="A2485" s="68" t="str">
        <f t="shared" si="655"/>
        <v>2376.</v>
      </c>
      <c r="B2485" s="25">
        <v>4352</v>
      </c>
      <c r="C2485" s="175" t="s">
        <v>1005</v>
      </c>
      <c r="D2485" s="25">
        <v>1957</v>
      </c>
      <c r="E2485" s="111" t="s">
        <v>2932</v>
      </c>
      <c r="F2485" s="68" t="s">
        <v>2934</v>
      </c>
      <c r="G2485" s="25">
        <v>4</v>
      </c>
      <c r="H2485" s="25">
        <v>1</v>
      </c>
      <c r="I2485" s="176">
        <v>3491.8</v>
      </c>
      <c r="J2485" s="176">
        <v>3113.6</v>
      </c>
      <c r="K2485" s="176">
        <v>1880.9</v>
      </c>
      <c r="L2485" s="267">
        <v>40</v>
      </c>
      <c r="M2485" s="176">
        <f t="shared" si="656"/>
        <v>6433976.8399999999</v>
      </c>
      <c r="N2485" s="144"/>
      <c r="O2485" s="142"/>
      <c r="P2485" s="144"/>
      <c r="Q2485" s="144">
        <f t="shared" si="657"/>
        <v>6433976.8399999999</v>
      </c>
      <c r="R2485" s="144"/>
      <c r="S2485" s="30"/>
      <c r="T2485" s="144"/>
      <c r="U2485" s="144"/>
      <c r="V2485" s="144"/>
      <c r="W2485" s="144"/>
      <c r="X2485" s="144"/>
      <c r="Y2485" s="144">
        <v>2043.83</v>
      </c>
      <c r="Z2485" s="144">
        <f>Y2485*3148</f>
        <v>6433976.8399999999</v>
      </c>
      <c r="AA2485" s="144"/>
      <c r="AB2485" s="144"/>
      <c r="AC2485" s="144"/>
      <c r="AD2485" s="144"/>
      <c r="AE2485" s="144"/>
      <c r="AF2485" s="144"/>
      <c r="AG2485" s="324">
        <v>2025</v>
      </c>
      <c r="AH2485" s="135"/>
      <c r="AI2485" s="216"/>
      <c r="AJ2485" s="216"/>
      <c r="AK2485" s="141">
        <f t="shared" si="658"/>
        <v>2376</v>
      </c>
      <c r="AL2485" s="35" t="s">
        <v>153</v>
      </c>
      <c r="AM2485" s="141" t="str">
        <f t="shared" si="646"/>
        <v>2376.</v>
      </c>
      <c r="AN2485" s="147"/>
      <c r="AO2485" s="35"/>
      <c r="AP2485" s="16"/>
    </row>
    <row r="2486" spans="1:42" ht="22.5" customHeight="1" x14ac:dyDescent="0.25">
      <c r="A2486" s="68" t="str">
        <f t="shared" ref="A2486:A2513" si="659">AM2486</f>
        <v>2377.</v>
      </c>
      <c r="B2486" s="25">
        <v>4657</v>
      </c>
      <c r="C2486" s="137" t="s">
        <v>823</v>
      </c>
      <c r="D2486" s="25">
        <v>1957</v>
      </c>
      <c r="E2486" s="111" t="s">
        <v>2932</v>
      </c>
      <c r="F2486" s="68" t="s">
        <v>2934</v>
      </c>
      <c r="G2486" s="25">
        <v>3</v>
      </c>
      <c r="H2486" s="25">
        <v>2</v>
      </c>
      <c r="I2486" s="144">
        <v>1176.4000000000001</v>
      </c>
      <c r="J2486" s="144">
        <v>1105.5</v>
      </c>
      <c r="K2486" s="144">
        <v>1105.5</v>
      </c>
      <c r="L2486" s="30">
        <v>37</v>
      </c>
      <c r="M2486" s="179">
        <f t="shared" ref="M2486:M2526" si="660">R2486+T2486+V2486+X2486+Z2486+AB2486+AE2486+AF2486</f>
        <v>4148417</v>
      </c>
      <c r="N2486" s="144"/>
      <c r="O2486" s="142"/>
      <c r="P2486" s="144"/>
      <c r="Q2486" s="144">
        <f t="shared" ref="Q2486:Q2526" si="661">M2486</f>
        <v>4148417</v>
      </c>
      <c r="R2486" s="144">
        <f>452907+3695510</f>
        <v>4148417</v>
      </c>
      <c r="S2486" s="30"/>
      <c r="T2486" s="144"/>
      <c r="U2486" s="144"/>
      <c r="V2486" s="144"/>
      <c r="W2486" s="144"/>
      <c r="X2486" s="144"/>
      <c r="Y2486" s="144"/>
      <c r="Z2486" s="144"/>
      <c r="AA2486" s="144"/>
      <c r="AB2486" s="144"/>
      <c r="AC2486" s="144"/>
      <c r="AD2486" s="144"/>
      <c r="AE2486" s="144"/>
      <c r="AF2486" s="144"/>
      <c r="AG2486" s="324">
        <v>2025</v>
      </c>
      <c r="AH2486" s="129"/>
      <c r="AI2486" s="148"/>
      <c r="AJ2486" s="148"/>
      <c r="AK2486" s="141">
        <f t="shared" si="658"/>
        <v>2377</v>
      </c>
      <c r="AL2486" s="35" t="s">
        <v>153</v>
      </c>
      <c r="AM2486" s="141" t="str">
        <f t="shared" ref="AM2486:AM2549" si="662">CONCATENATE(AK2486,AL2486)</f>
        <v>2377.</v>
      </c>
      <c r="AN2486" s="147"/>
      <c r="AO2486" s="35"/>
      <c r="AP2486" s="16"/>
    </row>
    <row r="2487" spans="1:42" ht="22.5" customHeight="1" x14ac:dyDescent="0.25">
      <c r="A2487" s="68" t="str">
        <f t="shared" si="659"/>
        <v>2378.</v>
      </c>
      <c r="B2487" s="25">
        <v>4865</v>
      </c>
      <c r="C2487" s="175" t="s">
        <v>1027</v>
      </c>
      <c r="D2487" s="25">
        <v>1957</v>
      </c>
      <c r="E2487" s="111" t="s">
        <v>2932</v>
      </c>
      <c r="F2487" s="68" t="s">
        <v>2934</v>
      </c>
      <c r="G2487" s="25">
        <v>2</v>
      </c>
      <c r="H2487" s="25">
        <v>1</v>
      </c>
      <c r="I2487" s="176">
        <v>394.2</v>
      </c>
      <c r="J2487" s="176">
        <v>266.2</v>
      </c>
      <c r="K2487" s="176">
        <v>266.2</v>
      </c>
      <c r="L2487" s="267">
        <v>15</v>
      </c>
      <c r="M2487" s="176">
        <f t="shared" si="660"/>
        <v>136983.94</v>
      </c>
      <c r="N2487" s="144"/>
      <c r="O2487" s="142"/>
      <c r="P2487" s="144"/>
      <c r="Q2487" s="144">
        <f t="shared" si="661"/>
        <v>136983.94</v>
      </c>
      <c r="R2487" s="144">
        <v>136983.94</v>
      </c>
      <c r="S2487" s="30"/>
      <c r="T2487" s="144"/>
      <c r="U2487" s="144"/>
      <c r="V2487" s="144"/>
      <c r="W2487" s="144"/>
      <c r="X2487" s="144"/>
      <c r="Y2487" s="144"/>
      <c r="Z2487" s="144"/>
      <c r="AA2487" s="144"/>
      <c r="AB2487" s="144"/>
      <c r="AC2487" s="144"/>
      <c r="AD2487" s="144"/>
      <c r="AE2487" s="144"/>
      <c r="AF2487" s="144"/>
      <c r="AG2487" s="324">
        <v>2025</v>
      </c>
      <c r="AH2487" s="135"/>
      <c r="AI2487" s="177"/>
      <c r="AJ2487" s="177"/>
      <c r="AK2487" s="141">
        <f t="shared" si="658"/>
        <v>2378</v>
      </c>
      <c r="AL2487" s="35" t="s">
        <v>153</v>
      </c>
      <c r="AM2487" s="141" t="str">
        <f t="shared" si="662"/>
        <v>2378.</v>
      </c>
      <c r="AN2487" s="147"/>
      <c r="AO2487" s="35"/>
      <c r="AP2487" s="16"/>
    </row>
    <row r="2488" spans="1:42" ht="22.5" customHeight="1" x14ac:dyDescent="0.25">
      <c r="A2488" s="68" t="str">
        <f t="shared" si="659"/>
        <v>2379.</v>
      </c>
      <c r="B2488" s="25">
        <v>4953</v>
      </c>
      <c r="C2488" s="202" t="s">
        <v>973</v>
      </c>
      <c r="D2488" s="25">
        <v>1957</v>
      </c>
      <c r="E2488" s="111" t="s">
        <v>2932</v>
      </c>
      <c r="F2488" s="68" t="s">
        <v>2934</v>
      </c>
      <c r="G2488" s="25">
        <v>2</v>
      </c>
      <c r="H2488" s="25">
        <v>1</v>
      </c>
      <c r="I2488" s="144">
        <v>446.19</v>
      </c>
      <c r="J2488" s="144">
        <v>409</v>
      </c>
      <c r="K2488" s="144">
        <v>409</v>
      </c>
      <c r="L2488" s="30">
        <v>29</v>
      </c>
      <c r="M2488" s="176">
        <f t="shared" si="660"/>
        <v>1230483</v>
      </c>
      <c r="N2488" s="144"/>
      <c r="O2488" s="142"/>
      <c r="P2488" s="144"/>
      <c r="Q2488" s="144">
        <f t="shared" si="661"/>
        <v>1230483</v>
      </c>
      <c r="R2488" s="144">
        <v>1230483</v>
      </c>
      <c r="S2488" s="30"/>
      <c r="T2488" s="144"/>
      <c r="U2488" s="144"/>
      <c r="V2488" s="144"/>
      <c r="W2488" s="144"/>
      <c r="X2488" s="144"/>
      <c r="Y2488" s="144"/>
      <c r="Z2488" s="144"/>
      <c r="AA2488" s="144"/>
      <c r="AB2488" s="144"/>
      <c r="AC2488" s="144"/>
      <c r="AD2488" s="144"/>
      <c r="AE2488" s="144"/>
      <c r="AF2488" s="144"/>
      <c r="AG2488" s="324">
        <v>2025</v>
      </c>
      <c r="AH2488" s="129"/>
      <c r="AI2488" s="216"/>
      <c r="AJ2488" s="216"/>
      <c r="AK2488" s="141">
        <f t="shared" si="658"/>
        <v>2379</v>
      </c>
      <c r="AL2488" s="35" t="s">
        <v>153</v>
      </c>
      <c r="AM2488" s="141" t="str">
        <f t="shared" si="662"/>
        <v>2379.</v>
      </c>
      <c r="AN2488" s="147"/>
      <c r="AO2488" s="35"/>
      <c r="AP2488" s="16"/>
    </row>
    <row r="2489" spans="1:42" ht="22.5" customHeight="1" x14ac:dyDescent="0.25">
      <c r="A2489" s="68" t="str">
        <f t="shared" si="659"/>
        <v>2380.</v>
      </c>
      <c r="B2489" s="25">
        <v>5267</v>
      </c>
      <c r="C2489" s="300" t="s">
        <v>1068</v>
      </c>
      <c r="D2489" s="25">
        <v>1957</v>
      </c>
      <c r="E2489" s="111" t="s">
        <v>2932</v>
      </c>
      <c r="F2489" s="68" t="s">
        <v>2934</v>
      </c>
      <c r="G2489" s="25">
        <v>2</v>
      </c>
      <c r="H2489" s="25">
        <v>1</v>
      </c>
      <c r="I2489" s="176">
        <v>321.3</v>
      </c>
      <c r="J2489" s="144">
        <v>160.1</v>
      </c>
      <c r="K2489" s="176">
        <v>160.1</v>
      </c>
      <c r="L2489" s="267">
        <v>23</v>
      </c>
      <c r="M2489" s="176">
        <f t="shared" si="660"/>
        <v>674444.86999999988</v>
      </c>
      <c r="N2489" s="144"/>
      <c r="O2489" s="142"/>
      <c r="P2489" s="144"/>
      <c r="Q2489" s="144">
        <f t="shared" si="661"/>
        <v>674444.86999999988</v>
      </c>
      <c r="R2489" s="144">
        <v>157088.15999999997</v>
      </c>
      <c r="S2489" s="30"/>
      <c r="T2489" s="144"/>
      <c r="U2489" s="144">
        <v>68.77</v>
      </c>
      <c r="V2489" s="144">
        <f>U2489*7523</f>
        <v>517356.70999999996</v>
      </c>
      <c r="W2489" s="144"/>
      <c r="X2489" s="144"/>
      <c r="Y2489" s="144"/>
      <c r="Z2489" s="144"/>
      <c r="AA2489" s="144"/>
      <c r="AB2489" s="144"/>
      <c r="AC2489" s="144"/>
      <c r="AD2489" s="144"/>
      <c r="AE2489" s="144"/>
      <c r="AF2489" s="144"/>
      <c r="AG2489" s="324">
        <v>2025</v>
      </c>
      <c r="AH2489" s="135"/>
      <c r="AI2489" s="177"/>
      <c r="AJ2489" s="177"/>
      <c r="AK2489" s="141">
        <f t="shared" si="658"/>
        <v>2380</v>
      </c>
      <c r="AL2489" s="35" t="s">
        <v>153</v>
      </c>
      <c r="AM2489" s="141" t="str">
        <f t="shared" si="662"/>
        <v>2380.</v>
      </c>
      <c r="AN2489" s="147"/>
      <c r="AO2489" s="35"/>
      <c r="AP2489" s="16"/>
    </row>
    <row r="2490" spans="1:42" ht="22.5" customHeight="1" x14ac:dyDescent="0.25">
      <c r="A2490" s="68" t="str">
        <f t="shared" si="659"/>
        <v>2381.</v>
      </c>
      <c r="B2490" s="120">
        <v>5403</v>
      </c>
      <c r="C2490" s="36" t="s">
        <v>1812</v>
      </c>
      <c r="D2490" s="25">
        <v>1957</v>
      </c>
      <c r="E2490" s="111" t="s">
        <v>2932</v>
      </c>
      <c r="F2490" s="68" t="s">
        <v>2934</v>
      </c>
      <c r="G2490" s="25">
        <v>2</v>
      </c>
      <c r="H2490" s="25">
        <v>2</v>
      </c>
      <c r="I2490" s="144">
        <v>386.9</v>
      </c>
      <c r="J2490" s="144">
        <v>386.9</v>
      </c>
      <c r="K2490" s="144">
        <v>386.9</v>
      </c>
      <c r="L2490" s="30">
        <v>22</v>
      </c>
      <c r="M2490" s="176">
        <f t="shared" si="660"/>
        <v>2580389</v>
      </c>
      <c r="N2490" s="144"/>
      <c r="O2490" s="142"/>
      <c r="P2490" s="144"/>
      <c r="Q2490" s="144">
        <f t="shared" si="661"/>
        <v>2580389</v>
      </c>
      <c r="R2490" s="144"/>
      <c r="S2490" s="30"/>
      <c r="T2490" s="144"/>
      <c r="U2490" s="144">
        <v>343</v>
      </c>
      <c r="V2490" s="144">
        <f>U2490*7523</f>
        <v>2580389</v>
      </c>
      <c r="W2490" s="144"/>
      <c r="X2490" s="144"/>
      <c r="Y2490" s="144"/>
      <c r="Z2490" s="144"/>
      <c r="AA2490" s="144"/>
      <c r="AB2490" s="144"/>
      <c r="AC2490" s="144"/>
      <c r="AD2490" s="144"/>
      <c r="AE2490" s="144"/>
      <c r="AF2490" s="144"/>
      <c r="AG2490" s="324">
        <v>2025</v>
      </c>
      <c r="AH2490" s="128"/>
      <c r="AI2490" s="172"/>
      <c r="AJ2490" s="172"/>
      <c r="AK2490" s="141">
        <f t="shared" si="658"/>
        <v>2381</v>
      </c>
      <c r="AL2490" s="35" t="s">
        <v>153</v>
      </c>
      <c r="AM2490" s="141" t="str">
        <f t="shared" si="662"/>
        <v>2381.</v>
      </c>
      <c r="AN2490" s="147"/>
      <c r="AO2490" s="35"/>
      <c r="AP2490" s="16"/>
    </row>
    <row r="2491" spans="1:42" ht="22.5" customHeight="1" x14ac:dyDescent="0.25">
      <c r="A2491" s="68" t="str">
        <f t="shared" si="659"/>
        <v>2382.</v>
      </c>
      <c r="B2491" s="25">
        <v>4481</v>
      </c>
      <c r="C2491" s="175" t="s">
        <v>1011</v>
      </c>
      <c r="D2491" s="25">
        <v>1958</v>
      </c>
      <c r="E2491" s="111" t="s">
        <v>2932</v>
      </c>
      <c r="F2491" s="68" t="s">
        <v>2934</v>
      </c>
      <c r="G2491" s="25">
        <v>3</v>
      </c>
      <c r="H2491" s="25">
        <v>3</v>
      </c>
      <c r="I2491" s="176">
        <v>1409.6</v>
      </c>
      <c r="J2491" s="144">
        <v>1318.3</v>
      </c>
      <c r="K2491" s="176">
        <v>1318.3</v>
      </c>
      <c r="L2491" s="267">
        <v>56</v>
      </c>
      <c r="M2491" s="176">
        <f t="shared" si="660"/>
        <v>1501440</v>
      </c>
      <c r="N2491" s="144"/>
      <c r="O2491" s="142"/>
      <c r="P2491" s="144"/>
      <c r="Q2491" s="144">
        <f t="shared" si="661"/>
        <v>1501440</v>
      </c>
      <c r="R2491" s="144">
        <v>1501440</v>
      </c>
      <c r="S2491" s="30"/>
      <c r="T2491" s="144"/>
      <c r="U2491" s="144"/>
      <c r="V2491" s="144"/>
      <c r="W2491" s="144"/>
      <c r="X2491" s="144"/>
      <c r="Y2491" s="144"/>
      <c r="Z2491" s="144"/>
      <c r="AA2491" s="144"/>
      <c r="AB2491" s="144"/>
      <c r="AC2491" s="144"/>
      <c r="AD2491" s="144"/>
      <c r="AE2491" s="144"/>
      <c r="AF2491" s="144"/>
      <c r="AG2491" s="324">
        <v>2025</v>
      </c>
      <c r="AH2491" s="135"/>
      <c r="AI2491" s="177"/>
      <c r="AJ2491" s="177"/>
      <c r="AK2491" s="141">
        <f t="shared" si="658"/>
        <v>2382</v>
      </c>
      <c r="AL2491" s="35" t="s">
        <v>153</v>
      </c>
      <c r="AM2491" s="141" t="str">
        <f t="shared" si="662"/>
        <v>2382.</v>
      </c>
      <c r="AN2491" s="147"/>
      <c r="AO2491" s="35"/>
      <c r="AP2491" s="16"/>
    </row>
    <row r="2492" spans="1:42" ht="22.5" customHeight="1" x14ac:dyDescent="0.25">
      <c r="A2492" s="68" t="str">
        <f t="shared" si="659"/>
        <v>2383.</v>
      </c>
      <c r="B2492" s="25">
        <v>4653</v>
      </c>
      <c r="C2492" s="202" t="s">
        <v>821</v>
      </c>
      <c r="D2492" s="25">
        <v>1958</v>
      </c>
      <c r="E2492" s="111" t="s">
        <v>2932</v>
      </c>
      <c r="F2492" s="68" t="s">
        <v>2934</v>
      </c>
      <c r="G2492" s="25">
        <v>3</v>
      </c>
      <c r="H2492" s="25">
        <v>3</v>
      </c>
      <c r="I2492" s="144">
        <v>2124.5</v>
      </c>
      <c r="J2492" s="144">
        <v>1828</v>
      </c>
      <c r="K2492" s="144">
        <v>1828</v>
      </c>
      <c r="L2492" s="30">
        <v>64</v>
      </c>
      <c r="M2492" s="176">
        <f t="shared" si="660"/>
        <v>1027548</v>
      </c>
      <c r="N2492" s="144"/>
      <c r="O2492" s="142"/>
      <c r="P2492" s="144"/>
      <c r="Q2492" s="144">
        <f t="shared" si="661"/>
        <v>1027548</v>
      </c>
      <c r="R2492" s="144">
        <v>1027548</v>
      </c>
      <c r="S2492" s="30"/>
      <c r="T2492" s="144"/>
      <c r="U2492" s="144"/>
      <c r="V2492" s="144"/>
      <c r="W2492" s="144"/>
      <c r="X2492" s="144"/>
      <c r="Y2492" s="144"/>
      <c r="Z2492" s="144"/>
      <c r="AA2492" s="144"/>
      <c r="AB2492" s="144"/>
      <c r="AC2492" s="144"/>
      <c r="AD2492" s="144"/>
      <c r="AE2492" s="144"/>
      <c r="AF2492" s="144"/>
      <c r="AG2492" s="324">
        <v>2025</v>
      </c>
      <c r="AH2492" s="129"/>
      <c r="AI2492" s="216"/>
      <c r="AJ2492" s="216"/>
      <c r="AK2492" s="141">
        <f t="shared" si="658"/>
        <v>2383</v>
      </c>
      <c r="AL2492" s="35" t="s">
        <v>153</v>
      </c>
      <c r="AM2492" s="141" t="str">
        <f t="shared" si="662"/>
        <v>2383.</v>
      </c>
      <c r="AN2492" s="147"/>
      <c r="AO2492" s="35"/>
      <c r="AP2492" s="16"/>
    </row>
    <row r="2493" spans="1:42" ht="22.5" customHeight="1" x14ac:dyDescent="0.25">
      <c r="A2493" s="68" t="str">
        <f t="shared" si="659"/>
        <v>2384.</v>
      </c>
      <c r="B2493" s="25">
        <v>4139</v>
      </c>
      <c r="C2493" s="202" t="s">
        <v>993</v>
      </c>
      <c r="D2493" s="25">
        <v>1934</v>
      </c>
      <c r="E2493" s="111" t="s">
        <v>2932</v>
      </c>
      <c r="F2493" s="68" t="s">
        <v>2934</v>
      </c>
      <c r="G2493" s="25">
        <v>4</v>
      </c>
      <c r="H2493" s="25">
        <v>3</v>
      </c>
      <c r="I2493" s="144">
        <v>1603.2</v>
      </c>
      <c r="J2493" s="144">
        <v>1592.3</v>
      </c>
      <c r="K2493" s="144">
        <v>1000.1</v>
      </c>
      <c r="L2493" s="30">
        <v>53</v>
      </c>
      <c r="M2493" s="176">
        <f t="shared" si="660"/>
        <v>3365231.12</v>
      </c>
      <c r="N2493" s="144"/>
      <c r="O2493" s="142"/>
      <c r="P2493" s="144"/>
      <c r="Q2493" s="144">
        <f t="shared" si="661"/>
        <v>3365231.12</v>
      </c>
      <c r="R2493" s="144">
        <v>783939.3600000001</v>
      </c>
      <c r="S2493" s="30"/>
      <c r="T2493" s="144"/>
      <c r="U2493" s="144">
        <v>343.12</v>
      </c>
      <c r="V2493" s="144">
        <f>U2493*7523</f>
        <v>2581291.7600000002</v>
      </c>
      <c r="W2493" s="144"/>
      <c r="X2493" s="144"/>
      <c r="Y2493" s="144"/>
      <c r="Z2493" s="144"/>
      <c r="AA2493" s="144"/>
      <c r="AB2493" s="144"/>
      <c r="AC2493" s="144"/>
      <c r="AD2493" s="144"/>
      <c r="AE2493" s="144"/>
      <c r="AF2493" s="144"/>
      <c r="AG2493" s="324">
        <v>2025</v>
      </c>
      <c r="AH2493" s="129"/>
      <c r="AI2493" s="177"/>
      <c r="AJ2493" s="177"/>
      <c r="AK2493" s="141">
        <f t="shared" si="658"/>
        <v>2384</v>
      </c>
      <c r="AL2493" s="35" t="s">
        <v>153</v>
      </c>
      <c r="AM2493" s="141" t="str">
        <f t="shared" si="662"/>
        <v>2384.</v>
      </c>
      <c r="AN2493" s="147"/>
      <c r="AP2493" s="16"/>
    </row>
    <row r="2494" spans="1:42" ht="22.5" customHeight="1" x14ac:dyDescent="0.25">
      <c r="A2494" s="68" t="str">
        <f t="shared" si="659"/>
        <v>2385.</v>
      </c>
      <c r="B2494" s="25">
        <v>5173</v>
      </c>
      <c r="C2494" s="175" t="s">
        <v>1042</v>
      </c>
      <c r="D2494" s="25">
        <v>1958</v>
      </c>
      <c r="E2494" s="111" t="s">
        <v>2932</v>
      </c>
      <c r="F2494" s="68" t="s">
        <v>2934</v>
      </c>
      <c r="G2494" s="25">
        <v>2</v>
      </c>
      <c r="H2494" s="25">
        <v>2</v>
      </c>
      <c r="I2494" s="144">
        <v>569.11</v>
      </c>
      <c r="J2494" s="144">
        <v>525.9</v>
      </c>
      <c r="K2494" s="144">
        <v>525.9</v>
      </c>
      <c r="L2494" s="30">
        <v>43</v>
      </c>
      <c r="M2494" s="176">
        <f t="shared" si="660"/>
        <v>166374</v>
      </c>
      <c r="N2494" s="144"/>
      <c r="O2494" s="142"/>
      <c r="P2494" s="144"/>
      <c r="Q2494" s="144">
        <f t="shared" si="661"/>
        <v>166374</v>
      </c>
      <c r="R2494" s="144">
        <v>166374</v>
      </c>
      <c r="S2494" s="30"/>
      <c r="T2494" s="144"/>
      <c r="U2494" s="144"/>
      <c r="V2494" s="144"/>
      <c r="W2494" s="144"/>
      <c r="X2494" s="144"/>
      <c r="Y2494" s="144"/>
      <c r="Z2494" s="144"/>
      <c r="AA2494" s="144"/>
      <c r="AB2494" s="144"/>
      <c r="AC2494" s="144"/>
      <c r="AD2494" s="144"/>
      <c r="AE2494" s="144"/>
      <c r="AF2494" s="144"/>
      <c r="AG2494" s="324">
        <v>2025</v>
      </c>
      <c r="AH2494" s="128"/>
      <c r="AI2494" s="177"/>
      <c r="AJ2494" s="177"/>
      <c r="AK2494" s="141">
        <f t="shared" si="658"/>
        <v>2385</v>
      </c>
      <c r="AL2494" s="35" t="s">
        <v>153</v>
      </c>
      <c r="AM2494" s="141" t="str">
        <f t="shared" si="662"/>
        <v>2385.</v>
      </c>
      <c r="AN2494" s="147"/>
      <c r="AO2494" s="35"/>
      <c r="AP2494" s="16"/>
    </row>
    <row r="2495" spans="1:42" ht="22.5" customHeight="1" x14ac:dyDescent="0.25">
      <c r="A2495" s="68" t="str">
        <f t="shared" si="659"/>
        <v>2386.</v>
      </c>
      <c r="B2495" s="25">
        <v>4436</v>
      </c>
      <c r="C2495" s="202" t="s">
        <v>814</v>
      </c>
      <c r="D2495" s="25">
        <v>1959</v>
      </c>
      <c r="E2495" s="111" t="s">
        <v>2932</v>
      </c>
      <c r="F2495" s="68" t="s">
        <v>2934</v>
      </c>
      <c r="G2495" s="25">
        <v>3</v>
      </c>
      <c r="H2495" s="25">
        <v>3</v>
      </c>
      <c r="I2495" s="144">
        <v>1526.61</v>
      </c>
      <c r="J2495" s="144">
        <v>1436.8</v>
      </c>
      <c r="K2495" s="144">
        <v>1008.8</v>
      </c>
      <c r="L2495" s="30">
        <v>39</v>
      </c>
      <c r="M2495" s="176">
        <f t="shared" si="660"/>
        <v>708492</v>
      </c>
      <c r="N2495" s="144"/>
      <c r="O2495" s="142"/>
      <c r="P2495" s="144"/>
      <c r="Q2495" s="144">
        <f t="shared" si="661"/>
        <v>708492</v>
      </c>
      <c r="R2495" s="144">
        <v>708492</v>
      </c>
      <c r="S2495" s="30"/>
      <c r="T2495" s="144"/>
      <c r="U2495" s="144"/>
      <c r="V2495" s="144"/>
      <c r="W2495" s="144"/>
      <c r="X2495" s="144"/>
      <c r="Y2495" s="144"/>
      <c r="Z2495" s="144"/>
      <c r="AA2495" s="144"/>
      <c r="AB2495" s="144"/>
      <c r="AC2495" s="144"/>
      <c r="AD2495" s="144"/>
      <c r="AE2495" s="144"/>
      <c r="AF2495" s="144"/>
      <c r="AG2495" s="324">
        <v>2025</v>
      </c>
      <c r="AH2495" s="129"/>
      <c r="AI2495" s="216"/>
      <c r="AJ2495" s="216"/>
      <c r="AK2495" s="141">
        <f t="shared" si="658"/>
        <v>2386</v>
      </c>
      <c r="AL2495" s="35" t="s">
        <v>153</v>
      </c>
      <c r="AM2495" s="141" t="str">
        <f t="shared" si="662"/>
        <v>2386.</v>
      </c>
      <c r="AN2495" s="147"/>
      <c r="AO2495" s="35"/>
      <c r="AP2495" s="16"/>
    </row>
    <row r="2496" spans="1:42" ht="23.25" customHeight="1" x14ac:dyDescent="0.25">
      <c r="A2496" s="68" t="str">
        <f t="shared" si="659"/>
        <v>2387.</v>
      </c>
      <c r="B2496" s="25">
        <v>4104</v>
      </c>
      <c r="C2496" s="36" t="s">
        <v>1788</v>
      </c>
      <c r="D2496" s="25">
        <v>1959</v>
      </c>
      <c r="E2496" s="111" t="s">
        <v>2932</v>
      </c>
      <c r="F2496" s="68" t="s">
        <v>2934</v>
      </c>
      <c r="G2496" s="25">
        <v>4</v>
      </c>
      <c r="H2496" s="25">
        <v>4</v>
      </c>
      <c r="I2496" s="144">
        <v>2875</v>
      </c>
      <c r="J2496" s="144">
        <v>2674</v>
      </c>
      <c r="K2496" s="144">
        <v>2318.9</v>
      </c>
      <c r="L2496" s="30">
        <v>82</v>
      </c>
      <c r="M2496" s="176">
        <f t="shared" si="660"/>
        <v>2990916.7800000003</v>
      </c>
      <c r="N2496" s="144"/>
      <c r="O2496" s="142"/>
      <c r="P2496" s="144"/>
      <c r="Q2496" s="144">
        <f t="shared" si="661"/>
        <v>2990916.7800000003</v>
      </c>
      <c r="R2496" s="144">
        <f>1923720+1067196.78</f>
        <v>2990916.7800000003</v>
      </c>
      <c r="S2496" s="30"/>
      <c r="T2496" s="144"/>
      <c r="U2496" s="144"/>
      <c r="V2496" s="144"/>
      <c r="W2496" s="144"/>
      <c r="X2496" s="144"/>
      <c r="Y2496" s="144"/>
      <c r="Z2496" s="144"/>
      <c r="AA2496" s="144"/>
      <c r="AB2496" s="144"/>
      <c r="AC2496" s="323"/>
      <c r="AD2496" s="323"/>
      <c r="AE2496" s="144"/>
      <c r="AF2496" s="144"/>
      <c r="AG2496" s="324">
        <v>2025</v>
      </c>
      <c r="AH2496" s="128"/>
      <c r="AI2496" s="177"/>
      <c r="AJ2496" s="177"/>
      <c r="AK2496" s="141">
        <f t="shared" si="658"/>
        <v>2387</v>
      </c>
      <c r="AL2496" s="35" t="s">
        <v>153</v>
      </c>
      <c r="AM2496" s="141" t="str">
        <f t="shared" si="662"/>
        <v>2387.</v>
      </c>
      <c r="AN2496" s="147"/>
      <c r="AP2496" s="16"/>
    </row>
    <row r="2497" spans="1:42" ht="22.5" customHeight="1" x14ac:dyDescent="0.25">
      <c r="A2497" s="68" t="str">
        <f t="shared" si="659"/>
        <v>2388.</v>
      </c>
      <c r="B2497" s="25">
        <v>5320</v>
      </c>
      <c r="C2497" s="137" t="s">
        <v>984</v>
      </c>
      <c r="D2497" s="25">
        <v>1959</v>
      </c>
      <c r="E2497" s="111" t="s">
        <v>2932</v>
      </c>
      <c r="F2497" s="68" t="s">
        <v>2934</v>
      </c>
      <c r="G2497" s="25">
        <v>2</v>
      </c>
      <c r="H2497" s="25">
        <v>2</v>
      </c>
      <c r="I2497" s="144">
        <v>691.3</v>
      </c>
      <c r="J2497" s="144">
        <v>410.2</v>
      </c>
      <c r="K2497" s="144">
        <v>410.2</v>
      </c>
      <c r="L2497" s="30">
        <v>28</v>
      </c>
      <c r="M2497" s="144">
        <f t="shared" si="660"/>
        <v>1123953.45</v>
      </c>
      <c r="N2497" s="144"/>
      <c r="O2497" s="142"/>
      <c r="P2497" s="144"/>
      <c r="Q2497" s="144">
        <f t="shared" si="661"/>
        <v>1123953.45</v>
      </c>
      <c r="R2497" s="144">
        <v>256616.49000000002</v>
      </c>
      <c r="S2497" s="30"/>
      <c r="T2497" s="144"/>
      <c r="U2497" s="144"/>
      <c r="V2497" s="144"/>
      <c r="W2497" s="144"/>
      <c r="X2497" s="144"/>
      <c r="Y2497" s="144">
        <v>275.52</v>
      </c>
      <c r="Z2497" s="144">
        <f>Y2497*3148</f>
        <v>867336.96</v>
      </c>
      <c r="AA2497" s="144"/>
      <c r="AB2497" s="144"/>
      <c r="AC2497" s="144"/>
      <c r="AD2497" s="144"/>
      <c r="AE2497" s="144"/>
      <c r="AF2497" s="144"/>
      <c r="AG2497" s="324">
        <v>2025</v>
      </c>
      <c r="AH2497" s="129"/>
      <c r="AI2497" s="216"/>
      <c r="AJ2497" s="216"/>
      <c r="AK2497" s="141">
        <f t="shared" si="658"/>
        <v>2388</v>
      </c>
      <c r="AL2497" s="35" t="s">
        <v>153</v>
      </c>
      <c r="AM2497" s="141" t="str">
        <f t="shared" si="662"/>
        <v>2388.</v>
      </c>
      <c r="AN2497" s="147"/>
      <c r="AO2497" s="35"/>
      <c r="AP2497" s="16"/>
    </row>
    <row r="2498" spans="1:42" ht="22.5" customHeight="1" x14ac:dyDescent="0.25">
      <c r="A2498" s="68" t="str">
        <f t="shared" si="659"/>
        <v>2389.</v>
      </c>
      <c r="B2498" s="25">
        <v>4523</v>
      </c>
      <c r="C2498" s="202" t="s">
        <v>817</v>
      </c>
      <c r="D2498" s="25">
        <v>1959</v>
      </c>
      <c r="E2498" s="111" t="s">
        <v>2932</v>
      </c>
      <c r="F2498" s="68" t="s">
        <v>2934</v>
      </c>
      <c r="G2498" s="25">
        <v>3</v>
      </c>
      <c r="H2498" s="25">
        <v>2</v>
      </c>
      <c r="I2498" s="144">
        <v>877.1</v>
      </c>
      <c r="J2498" s="144">
        <v>797.8</v>
      </c>
      <c r="K2498" s="144">
        <v>797.8</v>
      </c>
      <c r="L2498" s="30">
        <v>32</v>
      </c>
      <c r="M2498" s="176">
        <f t="shared" si="660"/>
        <v>3549314</v>
      </c>
      <c r="N2498" s="144"/>
      <c r="O2498" s="142"/>
      <c r="P2498" s="144"/>
      <c r="Q2498" s="144">
        <f t="shared" si="661"/>
        <v>3549314</v>
      </c>
      <c r="R2498" s="144">
        <v>3549314</v>
      </c>
      <c r="S2498" s="30"/>
      <c r="T2498" s="144"/>
      <c r="U2498" s="144"/>
      <c r="V2498" s="144"/>
      <c r="W2498" s="144"/>
      <c r="X2498" s="144"/>
      <c r="Y2498" s="144"/>
      <c r="Z2498" s="144"/>
      <c r="AA2498" s="144"/>
      <c r="AB2498" s="144"/>
      <c r="AC2498" s="144"/>
      <c r="AD2498" s="144"/>
      <c r="AE2498" s="144"/>
      <c r="AF2498" s="144"/>
      <c r="AG2498" s="324">
        <v>2025</v>
      </c>
      <c r="AH2498" s="129"/>
      <c r="AI2498" s="216"/>
      <c r="AJ2498" s="216"/>
      <c r="AK2498" s="141">
        <f t="shared" si="658"/>
        <v>2389</v>
      </c>
      <c r="AL2498" s="35" t="s">
        <v>153</v>
      </c>
      <c r="AM2498" s="141" t="str">
        <f t="shared" si="662"/>
        <v>2389.</v>
      </c>
      <c r="AN2498" s="147"/>
      <c r="AO2498" s="35"/>
      <c r="AP2498" s="16"/>
    </row>
    <row r="2499" spans="1:42" ht="22.5" customHeight="1" x14ac:dyDescent="0.25">
      <c r="A2499" s="68" t="str">
        <f t="shared" si="659"/>
        <v>2390.</v>
      </c>
      <c r="B2499" s="25">
        <v>4331</v>
      </c>
      <c r="C2499" s="175" t="s">
        <v>1004</v>
      </c>
      <c r="D2499" s="25">
        <v>1960</v>
      </c>
      <c r="E2499" s="111" t="s">
        <v>2932</v>
      </c>
      <c r="F2499" s="68" t="s">
        <v>2934</v>
      </c>
      <c r="G2499" s="25">
        <v>4</v>
      </c>
      <c r="H2499" s="25">
        <v>2</v>
      </c>
      <c r="I2499" s="176">
        <v>1433.9</v>
      </c>
      <c r="J2499" s="144">
        <v>1252.7</v>
      </c>
      <c r="K2499" s="176">
        <v>1252.7</v>
      </c>
      <c r="L2499" s="267">
        <v>49</v>
      </c>
      <c r="M2499" s="176">
        <f t="shared" si="660"/>
        <v>957168</v>
      </c>
      <c r="N2499" s="144"/>
      <c r="O2499" s="142"/>
      <c r="P2499" s="144"/>
      <c r="Q2499" s="144">
        <f t="shared" si="661"/>
        <v>957168</v>
      </c>
      <c r="R2499" s="144">
        <v>957168</v>
      </c>
      <c r="S2499" s="30"/>
      <c r="T2499" s="144"/>
      <c r="U2499" s="144"/>
      <c r="V2499" s="144"/>
      <c r="W2499" s="144"/>
      <c r="X2499" s="144"/>
      <c r="Y2499" s="144"/>
      <c r="Z2499" s="144"/>
      <c r="AA2499" s="144"/>
      <c r="AB2499" s="144"/>
      <c r="AC2499" s="144"/>
      <c r="AD2499" s="144"/>
      <c r="AE2499" s="144"/>
      <c r="AF2499" s="144"/>
      <c r="AG2499" s="324">
        <v>2025</v>
      </c>
      <c r="AH2499" s="135"/>
      <c r="AI2499" s="177"/>
      <c r="AJ2499" s="177"/>
      <c r="AK2499" s="141">
        <f t="shared" si="658"/>
        <v>2390</v>
      </c>
      <c r="AL2499" s="35" t="s">
        <v>153</v>
      </c>
      <c r="AM2499" s="141" t="str">
        <f t="shared" si="662"/>
        <v>2390.</v>
      </c>
      <c r="AN2499" s="147"/>
      <c r="AO2499" s="35"/>
      <c r="AP2499" s="16"/>
    </row>
    <row r="2500" spans="1:42" ht="22.5" customHeight="1" x14ac:dyDescent="0.25">
      <c r="A2500" s="68" t="str">
        <f t="shared" si="659"/>
        <v>2391.</v>
      </c>
      <c r="B2500" s="25">
        <v>4357</v>
      </c>
      <c r="C2500" s="202" t="s">
        <v>809</v>
      </c>
      <c r="D2500" s="25">
        <v>1960</v>
      </c>
      <c r="E2500" s="111" t="s">
        <v>2932</v>
      </c>
      <c r="F2500" s="68" t="s">
        <v>2934</v>
      </c>
      <c r="G2500" s="25">
        <v>2</v>
      </c>
      <c r="H2500" s="25">
        <v>2</v>
      </c>
      <c r="I2500" s="144">
        <v>603.6</v>
      </c>
      <c r="J2500" s="144">
        <v>557.20000000000005</v>
      </c>
      <c r="K2500" s="144">
        <v>557.20000000000005</v>
      </c>
      <c r="L2500" s="30">
        <v>36</v>
      </c>
      <c r="M2500" s="144">
        <f t="shared" si="660"/>
        <v>1614924</v>
      </c>
      <c r="N2500" s="144"/>
      <c r="O2500" s="142"/>
      <c r="P2500" s="144"/>
      <c r="Q2500" s="144">
        <f t="shared" si="661"/>
        <v>1614924</v>
      </c>
      <c r="R2500" s="144"/>
      <c r="S2500" s="30"/>
      <c r="T2500" s="144"/>
      <c r="U2500" s="144"/>
      <c r="V2500" s="144"/>
      <c r="W2500" s="144"/>
      <c r="X2500" s="144"/>
      <c r="Y2500" s="144">
        <v>513</v>
      </c>
      <c r="Z2500" s="144">
        <f>Y2500*3148</f>
        <v>1614924</v>
      </c>
      <c r="AA2500" s="144"/>
      <c r="AB2500" s="144"/>
      <c r="AC2500" s="144"/>
      <c r="AD2500" s="144"/>
      <c r="AE2500" s="144"/>
      <c r="AF2500" s="144"/>
      <c r="AG2500" s="324">
        <v>2025</v>
      </c>
      <c r="AH2500" s="129"/>
      <c r="AI2500" s="216"/>
      <c r="AJ2500" s="216"/>
      <c r="AK2500" s="141">
        <f t="shared" si="658"/>
        <v>2391</v>
      </c>
      <c r="AL2500" s="35" t="s">
        <v>153</v>
      </c>
      <c r="AM2500" s="141" t="str">
        <f t="shared" si="662"/>
        <v>2391.</v>
      </c>
      <c r="AN2500" s="147"/>
      <c r="AO2500" s="35"/>
      <c r="AP2500" s="16"/>
    </row>
    <row r="2501" spans="1:42" ht="22.5" customHeight="1" x14ac:dyDescent="0.25">
      <c r="A2501" s="68" t="str">
        <f t="shared" si="659"/>
        <v>2392.</v>
      </c>
      <c r="B2501" s="25">
        <v>4097</v>
      </c>
      <c r="C2501" s="175" t="s">
        <v>1145</v>
      </c>
      <c r="D2501" s="25">
        <v>1960</v>
      </c>
      <c r="E2501" s="111" t="s">
        <v>2932</v>
      </c>
      <c r="F2501" s="68" t="s">
        <v>2934</v>
      </c>
      <c r="G2501" s="25">
        <v>5</v>
      </c>
      <c r="H2501" s="25">
        <v>4</v>
      </c>
      <c r="I2501" s="176">
        <v>3349.1</v>
      </c>
      <c r="J2501" s="176">
        <v>3131</v>
      </c>
      <c r="K2501" s="176">
        <v>2751.2</v>
      </c>
      <c r="L2501" s="267">
        <v>128</v>
      </c>
      <c r="M2501" s="176">
        <f t="shared" si="660"/>
        <v>8674296</v>
      </c>
      <c r="N2501" s="144"/>
      <c r="O2501" s="142"/>
      <c r="P2501" s="144"/>
      <c r="Q2501" s="144">
        <f t="shared" si="661"/>
        <v>8674296</v>
      </c>
      <c r="R2501" s="144">
        <v>8674296</v>
      </c>
      <c r="S2501" s="30"/>
      <c r="T2501" s="144"/>
      <c r="U2501" s="144"/>
      <c r="V2501" s="144"/>
      <c r="W2501" s="144"/>
      <c r="X2501" s="144"/>
      <c r="Y2501" s="144"/>
      <c r="Z2501" s="144"/>
      <c r="AA2501" s="144"/>
      <c r="AB2501" s="144"/>
      <c r="AC2501" s="144"/>
      <c r="AD2501" s="144"/>
      <c r="AE2501" s="144"/>
      <c r="AF2501" s="144"/>
      <c r="AG2501" s="324">
        <v>2025</v>
      </c>
      <c r="AH2501" s="128"/>
      <c r="AI2501" s="177"/>
      <c r="AJ2501" s="177"/>
      <c r="AK2501" s="141">
        <f t="shared" si="658"/>
        <v>2392</v>
      </c>
      <c r="AL2501" s="35" t="s">
        <v>153</v>
      </c>
      <c r="AM2501" s="141" t="str">
        <f t="shared" si="662"/>
        <v>2392.</v>
      </c>
      <c r="AN2501" s="147"/>
      <c r="AO2501" s="35"/>
      <c r="AP2501" s="16"/>
    </row>
    <row r="2502" spans="1:42" ht="22.5" customHeight="1" x14ac:dyDescent="0.25">
      <c r="A2502" s="68" t="str">
        <f t="shared" si="659"/>
        <v>2393.</v>
      </c>
      <c r="B2502" s="324">
        <v>4502</v>
      </c>
      <c r="C2502" s="202" t="s">
        <v>1176</v>
      </c>
      <c r="D2502" s="25">
        <v>1960</v>
      </c>
      <c r="E2502" s="111" t="s">
        <v>2932</v>
      </c>
      <c r="F2502" s="68" t="s">
        <v>2934</v>
      </c>
      <c r="G2502" s="25">
        <v>3</v>
      </c>
      <c r="H2502" s="25">
        <v>2</v>
      </c>
      <c r="I2502" s="144">
        <v>947.2</v>
      </c>
      <c r="J2502" s="144">
        <v>874.6</v>
      </c>
      <c r="K2502" s="144">
        <v>874.6</v>
      </c>
      <c r="L2502" s="30">
        <v>32</v>
      </c>
      <c r="M2502" s="176">
        <f t="shared" si="660"/>
        <v>3149749.57</v>
      </c>
      <c r="N2502" s="144"/>
      <c r="O2502" s="142"/>
      <c r="P2502" s="144"/>
      <c r="Q2502" s="144">
        <f t="shared" si="661"/>
        <v>3149749.57</v>
      </c>
      <c r="R2502" s="144">
        <v>329141.57</v>
      </c>
      <c r="S2502" s="30"/>
      <c r="T2502" s="270"/>
      <c r="U2502" s="144"/>
      <c r="V2502" s="144"/>
      <c r="W2502" s="144"/>
      <c r="X2502" s="144"/>
      <c r="Y2502" s="144">
        <v>896</v>
      </c>
      <c r="Z2502" s="144">
        <f>Y2502*3148</f>
        <v>2820608</v>
      </c>
      <c r="AA2502" s="144"/>
      <c r="AB2502" s="144"/>
      <c r="AC2502" s="144"/>
      <c r="AD2502" s="144"/>
      <c r="AE2502" s="144"/>
      <c r="AF2502" s="144"/>
      <c r="AG2502" s="324">
        <v>2025</v>
      </c>
      <c r="AH2502" s="129"/>
      <c r="AI2502" s="216"/>
      <c r="AJ2502" s="216"/>
      <c r="AK2502" s="141">
        <f t="shared" si="658"/>
        <v>2393</v>
      </c>
      <c r="AL2502" s="35" t="s">
        <v>153</v>
      </c>
      <c r="AM2502" s="141" t="str">
        <f t="shared" si="662"/>
        <v>2393.</v>
      </c>
      <c r="AN2502" s="147"/>
      <c r="AO2502" s="35"/>
      <c r="AP2502" s="16"/>
    </row>
    <row r="2503" spans="1:42" ht="22.5" customHeight="1" x14ac:dyDescent="0.25">
      <c r="A2503" s="68" t="str">
        <f t="shared" si="659"/>
        <v>2394.</v>
      </c>
      <c r="B2503" s="120">
        <v>4824</v>
      </c>
      <c r="C2503" s="36" t="s">
        <v>1805</v>
      </c>
      <c r="D2503" s="25">
        <v>1960</v>
      </c>
      <c r="E2503" s="111" t="s">
        <v>2932</v>
      </c>
      <c r="F2503" s="68" t="s">
        <v>2934</v>
      </c>
      <c r="G2503" s="25">
        <v>5</v>
      </c>
      <c r="H2503" s="25">
        <v>9</v>
      </c>
      <c r="I2503" s="176">
        <v>7346.3</v>
      </c>
      <c r="J2503" s="176">
        <v>7346.3</v>
      </c>
      <c r="K2503" s="176">
        <v>6010</v>
      </c>
      <c r="L2503" s="267">
        <v>218</v>
      </c>
      <c r="M2503" s="176">
        <f t="shared" si="660"/>
        <v>11043940.82</v>
      </c>
      <c r="N2503" s="144"/>
      <c r="O2503" s="142"/>
      <c r="P2503" s="144"/>
      <c r="Q2503" s="144">
        <f t="shared" si="661"/>
        <v>11043940.82</v>
      </c>
      <c r="R2503" s="144">
        <v>3367980</v>
      </c>
      <c r="S2503" s="30"/>
      <c r="T2503" s="144"/>
      <c r="U2503" s="144"/>
      <c r="V2503" s="144"/>
      <c r="W2503" s="144"/>
      <c r="X2503" s="144"/>
      <c r="Y2503" s="144">
        <v>2396</v>
      </c>
      <c r="Z2503" s="144">
        <f>Y2503*3148</f>
        <v>7542608</v>
      </c>
      <c r="AA2503" s="144"/>
      <c r="AB2503" s="144"/>
      <c r="AC2503" s="323"/>
      <c r="AD2503" s="323"/>
      <c r="AE2503" s="144"/>
      <c r="AF2503" s="144">
        <v>133352.82</v>
      </c>
      <c r="AG2503" s="324">
        <v>2025</v>
      </c>
      <c r="AH2503" s="135"/>
      <c r="AI2503" s="216"/>
      <c r="AJ2503" s="216"/>
      <c r="AK2503" s="141">
        <f t="shared" si="658"/>
        <v>2394</v>
      </c>
      <c r="AL2503" s="35" t="s">
        <v>153</v>
      </c>
      <c r="AM2503" s="141" t="str">
        <f t="shared" si="662"/>
        <v>2394.</v>
      </c>
      <c r="AN2503" s="147"/>
      <c r="AO2503" s="35"/>
      <c r="AP2503" s="16"/>
    </row>
    <row r="2504" spans="1:42" ht="22.5" customHeight="1" x14ac:dyDescent="0.25">
      <c r="A2504" s="68" t="str">
        <f t="shared" si="659"/>
        <v>2395.</v>
      </c>
      <c r="B2504" s="25">
        <v>4970</v>
      </c>
      <c r="C2504" s="202" t="s">
        <v>974</v>
      </c>
      <c r="D2504" s="25">
        <v>1960</v>
      </c>
      <c r="E2504" s="111" t="s">
        <v>2932</v>
      </c>
      <c r="F2504" s="68" t="s">
        <v>2934</v>
      </c>
      <c r="G2504" s="25">
        <v>2</v>
      </c>
      <c r="H2504" s="25">
        <v>2</v>
      </c>
      <c r="I2504" s="144">
        <v>607</v>
      </c>
      <c r="J2504" s="144">
        <v>564.70000000000005</v>
      </c>
      <c r="K2504" s="144">
        <v>564.70000000000005</v>
      </c>
      <c r="L2504" s="30">
        <v>58</v>
      </c>
      <c r="M2504" s="176">
        <f t="shared" si="660"/>
        <v>1624400</v>
      </c>
      <c r="N2504" s="144"/>
      <c r="O2504" s="142"/>
      <c r="P2504" s="144"/>
      <c r="Q2504" s="144">
        <f t="shared" si="661"/>
        <v>1624400</v>
      </c>
      <c r="R2504" s="144">
        <v>1624400</v>
      </c>
      <c r="S2504" s="30"/>
      <c r="T2504" s="144"/>
      <c r="U2504" s="144"/>
      <c r="V2504" s="144"/>
      <c r="W2504" s="144"/>
      <c r="X2504" s="144"/>
      <c r="Y2504" s="144"/>
      <c r="Z2504" s="144"/>
      <c r="AA2504" s="144"/>
      <c r="AB2504" s="144"/>
      <c r="AC2504" s="144"/>
      <c r="AD2504" s="144"/>
      <c r="AE2504" s="144"/>
      <c r="AF2504" s="144"/>
      <c r="AG2504" s="324">
        <v>2025</v>
      </c>
      <c r="AH2504" s="129"/>
      <c r="AI2504" s="216"/>
      <c r="AJ2504" s="216"/>
      <c r="AK2504" s="141">
        <f t="shared" si="658"/>
        <v>2395</v>
      </c>
      <c r="AL2504" s="35" t="s">
        <v>153</v>
      </c>
      <c r="AM2504" s="141" t="str">
        <f t="shared" si="662"/>
        <v>2395.</v>
      </c>
      <c r="AN2504" s="147"/>
      <c r="AO2504" s="35"/>
      <c r="AP2504" s="16"/>
    </row>
    <row r="2505" spans="1:42" ht="23.25" customHeight="1" x14ac:dyDescent="0.25">
      <c r="A2505" s="68" t="str">
        <f t="shared" si="659"/>
        <v>2396.</v>
      </c>
      <c r="B2505" s="120">
        <v>5405</v>
      </c>
      <c r="C2505" s="36" t="s">
        <v>1813</v>
      </c>
      <c r="D2505" s="25">
        <v>1960</v>
      </c>
      <c r="E2505" s="111" t="s">
        <v>2932</v>
      </c>
      <c r="F2505" s="68" t="s">
        <v>2934</v>
      </c>
      <c r="G2505" s="25">
        <v>2</v>
      </c>
      <c r="H2505" s="25">
        <v>2</v>
      </c>
      <c r="I2505" s="144">
        <v>777.8</v>
      </c>
      <c r="J2505" s="144">
        <v>777.8</v>
      </c>
      <c r="K2505" s="144">
        <v>777.8</v>
      </c>
      <c r="L2505" s="30">
        <v>24</v>
      </c>
      <c r="M2505" s="176">
        <f t="shared" si="660"/>
        <v>1254239.8500000001</v>
      </c>
      <c r="N2505" s="144"/>
      <c r="O2505" s="142"/>
      <c r="P2505" s="144"/>
      <c r="Q2505" s="144">
        <f t="shared" si="661"/>
        <v>1254239.8500000001</v>
      </c>
      <c r="R2505" s="144">
        <v>1254239.8500000001</v>
      </c>
      <c r="S2505" s="30"/>
      <c r="T2505" s="144"/>
      <c r="U2505" s="144"/>
      <c r="V2505" s="144"/>
      <c r="W2505" s="144"/>
      <c r="X2505" s="144"/>
      <c r="Y2505" s="144"/>
      <c r="Z2505" s="144"/>
      <c r="AA2505" s="144"/>
      <c r="AB2505" s="144"/>
      <c r="AC2505" s="323"/>
      <c r="AD2505" s="323"/>
      <c r="AE2505" s="144"/>
      <c r="AF2505" s="144"/>
      <c r="AG2505" s="324">
        <v>2025</v>
      </c>
      <c r="AH2505" s="128"/>
      <c r="AI2505" s="177"/>
      <c r="AJ2505" s="177"/>
      <c r="AK2505" s="141">
        <f t="shared" si="658"/>
        <v>2396</v>
      </c>
      <c r="AL2505" s="35" t="s">
        <v>153</v>
      </c>
      <c r="AM2505" s="141" t="str">
        <f t="shared" si="662"/>
        <v>2396.</v>
      </c>
      <c r="AN2505" s="147"/>
      <c r="AP2505" s="16"/>
    </row>
    <row r="2506" spans="1:42" ht="22.5" customHeight="1" x14ac:dyDescent="0.25">
      <c r="A2506" s="68" t="str">
        <f t="shared" si="659"/>
        <v>2397.</v>
      </c>
      <c r="B2506" s="25">
        <v>4393</v>
      </c>
      <c r="C2506" s="202" t="s">
        <v>812</v>
      </c>
      <c r="D2506" s="25">
        <v>1961</v>
      </c>
      <c r="E2506" s="111" t="s">
        <v>2932</v>
      </c>
      <c r="F2506" s="68" t="s">
        <v>2934</v>
      </c>
      <c r="G2506" s="25">
        <v>2</v>
      </c>
      <c r="H2506" s="25">
        <v>4</v>
      </c>
      <c r="I2506" s="144">
        <v>331.9</v>
      </c>
      <c r="J2506" s="144">
        <v>232.4</v>
      </c>
      <c r="K2506" s="144">
        <v>232.4</v>
      </c>
      <c r="L2506" s="30">
        <v>20</v>
      </c>
      <c r="M2506" s="176">
        <f t="shared" si="660"/>
        <v>535199.18999999994</v>
      </c>
      <c r="N2506" s="144"/>
      <c r="O2506" s="142"/>
      <c r="P2506" s="144"/>
      <c r="Q2506" s="144">
        <f t="shared" si="661"/>
        <v>535199.18999999994</v>
      </c>
      <c r="R2506" s="144">
        <v>535199.18999999994</v>
      </c>
      <c r="S2506" s="30"/>
      <c r="T2506" s="144"/>
      <c r="U2506" s="144"/>
      <c r="V2506" s="144"/>
      <c r="W2506" s="144"/>
      <c r="X2506" s="144"/>
      <c r="Y2506" s="144"/>
      <c r="Z2506" s="144"/>
      <c r="AA2506" s="144"/>
      <c r="AB2506" s="144"/>
      <c r="AC2506" s="144"/>
      <c r="AD2506" s="144"/>
      <c r="AE2506" s="144"/>
      <c r="AF2506" s="144"/>
      <c r="AG2506" s="324">
        <v>2025</v>
      </c>
      <c r="AH2506" s="129"/>
      <c r="AI2506" s="216"/>
      <c r="AJ2506" s="216"/>
      <c r="AK2506" s="141">
        <f t="shared" si="658"/>
        <v>2397</v>
      </c>
      <c r="AL2506" s="35" t="s">
        <v>153</v>
      </c>
      <c r="AM2506" s="141" t="str">
        <f t="shared" si="662"/>
        <v>2397.</v>
      </c>
      <c r="AN2506" s="147"/>
      <c r="AO2506" s="35"/>
      <c r="AP2506" s="16"/>
    </row>
    <row r="2507" spans="1:42" ht="22.5" customHeight="1" x14ac:dyDescent="0.25">
      <c r="A2507" s="68" t="str">
        <f t="shared" si="659"/>
        <v>2398.</v>
      </c>
      <c r="B2507" s="25">
        <v>4658</v>
      </c>
      <c r="C2507" s="202" t="s">
        <v>824</v>
      </c>
      <c r="D2507" s="25">
        <v>1961</v>
      </c>
      <c r="E2507" s="111" t="s">
        <v>2932</v>
      </c>
      <c r="F2507" s="68" t="s">
        <v>2934</v>
      </c>
      <c r="G2507" s="25">
        <v>2</v>
      </c>
      <c r="H2507" s="25">
        <v>2</v>
      </c>
      <c r="I2507" s="144">
        <v>686.4</v>
      </c>
      <c r="J2507" s="144">
        <v>639</v>
      </c>
      <c r="K2507" s="144">
        <v>639</v>
      </c>
      <c r="L2507" s="30">
        <v>43</v>
      </c>
      <c r="M2507" s="176">
        <f t="shared" si="660"/>
        <v>267444</v>
      </c>
      <c r="N2507" s="144"/>
      <c r="O2507" s="142"/>
      <c r="P2507" s="144"/>
      <c r="Q2507" s="144">
        <f t="shared" si="661"/>
        <v>267444</v>
      </c>
      <c r="R2507" s="144">
        <v>267444</v>
      </c>
      <c r="S2507" s="30"/>
      <c r="T2507" s="144"/>
      <c r="U2507" s="144"/>
      <c r="V2507" s="144"/>
      <c r="W2507" s="144"/>
      <c r="X2507" s="144"/>
      <c r="Y2507" s="144"/>
      <c r="Z2507" s="144"/>
      <c r="AA2507" s="144"/>
      <c r="AB2507" s="144"/>
      <c r="AC2507" s="144"/>
      <c r="AD2507" s="144"/>
      <c r="AE2507" s="144"/>
      <c r="AF2507" s="144"/>
      <c r="AG2507" s="324">
        <v>2025</v>
      </c>
      <c r="AH2507" s="129"/>
      <c r="AI2507" s="216"/>
      <c r="AJ2507" s="216"/>
      <c r="AK2507" s="141">
        <f t="shared" si="658"/>
        <v>2398</v>
      </c>
      <c r="AL2507" s="35" t="s">
        <v>153</v>
      </c>
      <c r="AM2507" s="141" t="str">
        <f t="shared" si="662"/>
        <v>2398.</v>
      </c>
      <c r="AN2507" s="147"/>
      <c r="AO2507" s="35"/>
      <c r="AP2507" s="16"/>
    </row>
    <row r="2508" spans="1:42" ht="22.5" customHeight="1" x14ac:dyDescent="0.25">
      <c r="A2508" s="68" t="str">
        <f t="shared" si="659"/>
        <v>2399.</v>
      </c>
      <c r="B2508" s="25">
        <v>4864</v>
      </c>
      <c r="C2508" s="175" t="s">
        <v>1026</v>
      </c>
      <c r="D2508" s="25">
        <v>1961</v>
      </c>
      <c r="E2508" s="111" t="s">
        <v>2932</v>
      </c>
      <c r="F2508" s="68" t="s">
        <v>2934</v>
      </c>
      <c r="G2508" s="25">
        <v>2</v>
      </c>
      <c r="H2508" s="25">
        <v>2</v>
      </c>
      <c r="I2508" s="176">
        <v>635.9</v>
      </c>
      <c r="J2508" s="144">
        <v>450.5</v>
      </c>
      <c r="K2508" s="176">
        <v>450.5</v>
      </c>
      <c r="L2508" s="267">
        <v>36</v>
      </c>
      <c r="M2508" s="176">
        <f t="shared" si="660"/>
        <v>1025443.11</v>
      </c>
      <c r="N2508" s="144"/>
      <c r="O2508" s="142"/>
      <c r="P2508" s="144"/>
      <c r="Q2508" s="144">
        <f t="shared" si="661"/>
        <v>1025443.11</v>
      </c>
      <c r="R2508" s="144">
        <v>1025443.11</v>
      </c>
      <c r="S2508" s="30"/>
      <c r="T2508" s="144"/>
      <c r="U2508" s="144"/>
      <c r="V2508" s="144"/>
      <c r="W2508" s="144"/>
      <c r="X2508" s="144"/>
      <c r="Y2508" s="144"/>
      <c r="Z2508" s="144"/>
      <c r="AA2508" s="144"/>
      <c r="AB2508" s="144"/>
      <c r="AC2508" s="144"/>
      <c r="AD2508" s="144"/>
      <c r="AE2508" s="144"/>
      <c r="AF2508" s="144"/>
      <c r="AG2508" s="324">
        <v>2025</v>
      </c>
      <c r="AH2508" s="135"/>
      <c r="AI2508" s="177"/>
      <c r="AJ2508" s="177"/>
      <c r="AK2508" s="141">
        <f t="shared" si="658"/>
        <v>2399</v>
      </c>
      <c r="AL2508" s="35" t="s">
        <v>153</v>
      </c>
      <c r="AM2508" s="141" t="str">
        <f t="shared" si="662"/>
        <v>2399.</v>
      </c>
      <c r="AN2508" s="147"/>
      <c r="AO2508" s="35"/>
      <c r="AP2508" s="16"/>
    </row>
    <row r="2509" spans="1:42" ht="23.25" customHeight="1" x14ac:dyDescent="0.25">
      <c r="A2509" s="68" t="str">
        <f t="shared" si="659"/>
        <v>2400.</v>
      </c>
      <c r="B2509" s="25">
        <v>5098</v>
      </c>
      <c r="C2509" s="36" t="s">
        <v>1797</v>
      </c>
      <c r="D2509" s="25">
        <v>1961</v>
      </c>
      <c r="E2509" s="111" t="s">
        <v>2932</v>
      </c>
      <c r="F2509" s="68" t="s">
        <v>2934</v>
      </c>
      <c r="G2509" s="25">
        <v>4</v>
      </c>
      <c r="H2509" s="25">
        <v>3</v>
      </c>
      <c r="I2509" s="144">
        <v>1672</v>
      </c>
      <c r="J2509" s="144">
        <v>1514.1</v>
      </c>
      <c r="K2509" s="144">
        <v>1464.7</v>
      </c>
      <c r="L2509" s="30">
        <v>67</v>
      </c>
      <c r="M2509" s="176">
        <f t="shared" si="660"/>
        <v>3898560</v>
      </c>
      <c r="N2509" s="144"/>
      <c r="O2509" s="142"/>
      <c r="P2509" s="144"/>
      <c r="Q2509" s="144">
        <f t="shared" si="661"/>
        <v>3898560</v>
      </c>
      <c r="R2509" s="144">
        <v>3898560</v>
      </c>
      <c r="S2509" s="30"/>
      <c r="T2509" s="144"/>
      <c r="U2509" s="144"/>
      <c r="V2509" s="144"/>
      <c r="W2509" s="144"/>
      <c r="X2509" s="144"/>
      <c r="Y2509" s="144"/>
      <c r="Z2509" s="144"/>
      <c r="AA2509" s="144"/>
      <c r="AB2509" s="144"/>
      <c r="AC2509" s="323"/>
      <c r="AD2509" s="323"/>
      <c r="AE2509" s="144"/>
      <c r="AF2509" s="144"/>
      <c r="AG2509" s="324">
        <v>2025</v>
      </c>
      <c r="AH2509" s="128"/>
      <c r="AI2509" s="177"/>
      <c r="AJ2509" s="177"/>
      <c r="AK2509" s="141">
        <f t="shared" si="658"/>
        <v>2400</v>
      </c>
      <c r="AL2509" s="35" t="s">
        <v>153</v>
      </c>
      <c r="AM2509" s="141" t="str">
        <f t="shared" si="662"/>
        <v>2400.</v>
      </c>
      <c r="AN2509" s="147"/>
      <c r="AP2509" s="16"/>
    </row>
    <row r="2510" spans="1:42" ht="22.5" customHeight="1" x14ac:dyDescent="0.25">
      <c r="A2510" s="68" t="str">
        <f t="shared" si="659"/>
        <v>2401.</v>
      </c>
      <c r="B2510" s="25">
        <v>5323</v>
      </c>
      <c r="C2510" s="174" t="s">
        <v>1047</v>
      </c>
      <c r="D2510" s="25">
        <v>1961</v>
      </c>
      <c r="E2510" s="111" t="s">
        <v>2932</v>
      </c>
      <c r="F2510" s="68" t="s">
        <v>2934</v>
      </c>
      <c r="G2510" s="25">
        <v>4</v>
      </c>
      <c r="H2510" s="25">
        <v>4</v>
      </c>
      <c r="I2510" s="144">
        <v>2716.6</v>
      </c>
      <c r="J2510" s="144">
        <v>2500.9</v>
      </c>
      <c r="K2510" s="144">
        <v>2224.8000000000002</v>
      </c>
      <c r="L2510" s="30">
        <v>82</v>
      </c>
      <c r="M2510" s="176">
        <f t="shared" si="660"/>
        <v>1500450</v>
      </c>
      <c r="N2510" s="144"/>
      <c r="O2510" s="142"/>
      <c r="P2510" s="144"/>
      <c r="Q2510" s="144">
        <f t="shared" si="661"/>
        <v>1500450</v>
      </c>
      <c r="R2510" s="144">
        <v>1500450</v>
      </c>
      <c r="S2510" s="30"/>
      <c r="T2510" s="144"/>
      <c r="U2510" s="144"/>
      <c r="V2510" s="144"/>
      <c r="W2510" s="144"/>
      <c r="X2510" s="144"/>
      <c r="Y2510" s="144"/>
      <c r="Z2510" s="144"/>
      <c r="AA2510" s="144"/>
      <c r="AB2510" s="144"/>
      <c r="AC2510" s="144"/>
      <c r="AD2510" s="144"/>
      <c r="AE2510" s="144"/>
      <c r="AF2510" s="144"/>
      <c r="AG2510" s="324">
        <v>2025</v>
      </c>
      <c r="AH2510" s="135"/>
      <c r="AI2510" s="177"/>
      <c r="AJ2510" s="177"/>
      <c r="AK2510" s="141">
        <f t="shared" si="658"/>
        <v>2401</v>
      </c>
      <c r="AL2510" s="35" t="s">
        <v>153</v>
      </c>
      <c r="AM2510" s="141" t="str">
        <f t="shared" si="662"/>
        <v>2401.</v>
      </c>
      <c r="AN2510" s="147"/>
      <c r="AO2510" s="35"/>
      <c r="AP2510" s="16"/>
    </row>
    <row r="2511" spans="1:42" ht="22.5" customHeight="1" x14ac:dyDescent="0.25">
      <c r="A2511" s="68" t="str">
        <f t="shared" si="659"/>
        <v>2402.</v>
      </c>
      <c r="B2511" s="25">
        <v>4971</v>
      </c>
      <c r="C2511" s="300" t="s">
        <v>1064</v>
      </c>
      <c r="D2511" s="25">
        <v>1961</v>
      </c>
      <c r="E2511" s="111" t="s">
        <v>2932</v>
      </c>
      <c r="F2511" s="68" t="s">
        <v>2934</v>
      </c>
      <c r="G2511" s="25">
        <v>2</v>
      </c>
      <c r="H2511" s="25">
        <v>2</v>
      </c>
      <c r="I2511" s="176">
        <v>616</v>
      </c>
      <c r="J2511" s="144">
        <v>560.5</v>
      </c>
      <c r="K2511" s="176">
        <v>560.5</v>
      </c>
      <c r="L2511" s="267">
        <v>33</v>
      </c>
      <c r="M2511" s="176">
        <f t="shared" si="660"/>
        <v>516120</v>
      </c>
      <c r="N2511" s="144"/>
      <c r="O2511" s="142"/>
      <c r="P2511" s="144"/>
      <c r="Q2511" s="144">
        <f t="shared" si="661"/>
        <v>516120</v>
      </c>
      <c r="R2511" s="144">
        <v>516120</v>
      </c>
      <c r="S2511" s="30"/>
      <c r="T2511" s="144"/>
      <c r="U2511" s="144"/>
      <c r="V2511" s="144"/>
      <c r="W2511" s="144"/>
      <c r="X2511" s="144"/>
      <c r="Y2511" s="144"/>
      <c r="Z2511" s="144"/>
      <c r="AA2511" s="144"/>
      <c r="AB2511" s="144"/>
      <c r="AC2511" s="144"/>
      <c r="AD2511" s="144"/>
      <c r="AE2511" s="144"/>
      <c r="AF2511" s="144"/>
      <c r="AG2511" s="324">
        <v>2025</v>
      </c>
      <c r="AH2511" s="135"/>
      <c r="AI2511" s="177"/>
      <c r="AJ2511" s="177"/>
      <c r="AK2511" s="141">
        <f t="shared" si="658"/>
        <v>2402</v>
      </c>
      <c r="AL2511" s="35" t="s">
        <v>153</v>
      </c>
      <c r="AM2511" s="141" t="str">
        <f t="shared" si="662"/>
        <v>2402.</v>
      </c>
      <c r="AN2511" s="147"/>
      <c r="AO2511" s="35"/>
      <c r="AP2511" s="16"/>
    </row>
    <row r="2512" spans="1:42" ht="22.5" customHeight="1" x14ac:dyDescent="0.25">
      <c r="A2512" s="68" t="str">
        <f t="shared" si="659"/>
        <v>2403.</v>
      </c>
      <c r="B2512" s="25">
        <v>5180</v>
      </c>
      <c r="C2512" s="175" t="s">
        <v>1043</v>
      </c>
      <c r="D2512" s="25">
        <v>1961</v>
      </c>
      <c r="E2512" s="111" t="s">
        <v>2932</v>
      </c>
      <c r="F2512" s="68" t="s">
        <v>2934</v>
      </c>
      <c r="G2512" s="25">
        <v>2</v>
      </c>
      <c r="H2512" s="25">
        <v>1</v>
      </c>
      <c r="I2512" s="144">
        <v>282.89999999999998</v>
      </c>
      <c r="J2512" s="144">
        <v>192</v>
      </c>
      <c r="K2512" s="144">
        <v>192</v>
      </c>
      <c r="L2512" s="30">
        <v>12</v>
      </c>
      <c r="M2512" s="176">
        <f t="shared" si="660"/>
        <v>137897.88</v>
      </c>
      <c r="N2512" s="144"/>
      <c r="O2512" s="142"/>
      <c r="P2512" s="144"/>
      <c r="Q2512" s="144">
        <f t="shared" si="661"/>
        <v>137897.88</v>
      </c>
      <c r="R2512" s="144">
        <v>137897.88</v>
      </c>
      <c r="S2512" s="30"/>
      <c r="T2512" s="144"/>
      <c r="U2512" s="144"/>
      <c r="V2512" s="144"/>
      <c r="W2512" s="144"/>
      <c r="X2512" s="144"/>
      <c r="Y2512" s="144"/>
      <c r="Z2512" s="144"/>
      <c r="AA2512" s="144"/>
      <c r="AB2512" s="144"/>
      <c r="AC2512" s="144"/>
      <c r="AD2512" s="144"/>
      <c r="AE2512" s="144"/>
      <c r="AF2512" s="144"/>
      <c r="AG2512" s="324">
        <v>2025</v>
      </c>
      <c r="AH2512" s="135"/>
      <c r="AI2512" s="177"/>
      <c r="AJ2512" s="177"/>
      <c r="AK2512" s="141">
        <f t="shared" si="658"/>
        <v>2403</v>
      </c>
      <c r="AL2512" s="35" t="s">
        <v>153</v>
      </c>
      <c r="AM2512" s="141" t="str">
        <f t="shared" si="662"/>
        <v>2403.</v>
      </c>
      <c r="AN2512" s="147"/>
      <c r="AO2512" s="35"/>
      <c r="AP2512" s="16"/>
    </row>
    <row r="2513" spans="1:42" ht="22.5" customHeight="1" x14ac:dyDescent="0.25">
      <c r="A2513" s="68" t="str">
        <f t="shared" si="659"/>
        <v>2404.</v>
      </c>
      <c r="B2513" s="25">
        <v>4092</v>
      </c>
      <c r="C2513" s="202" t="s">
        <v>1146</v>
      </c>
      <c r="D2513" s="25">
        <v>1962</v>
      </c>
      <c r="E2513" s="111" t="s">
        <v>2932</v>
      </c>
      <c r="F2513" s="68" t="s">
        <v>2934</v>
      </c>
      <c r="G2513" s="25">
        <v>5</v>
      </c>
      <c r="H2513" s="25">
        <v>5</v>
      </c>
      <c r="I2513" s="144">
        <v>4183.6000000000004</v>
      </c>
      <c r="J2513" s="144">
        <v>3890</v>
      </c>
      <c r="K2513" s="144">
        <v>3066.8</v>
      </c>
      <c r="L2513" s="30">
        <v>136</v>
      </c>
      <c r="M2513" s="176">
        <f t="shared" si="660"/>
        <v>7309800</v>
      </c>
      <c r="N2513" s="144"/>
      <c r="O2513" s="142"/>
      <c r="P2513" s="144"/>
      <c r="Q2513" s="144">
        <f t="shared" si="661"/>
        <v>7309800</v>
      </c>
      <c r="R2513" s="144">
        <v>7309800</v>
      </c>
      <c r="S2513" s="30"/>
      <c r="T2513" s="144"/>
      <c r="U2513" s="144"/>
      <c r="V2513" s="144"/>
      <c r="W2513" s="144"/>
      <c r="X2513" s="144"/>
      <c r="Y2513" s="144"/>
      <c r="Z2513" s="144"/>
      <c r="AA2513" s="144"/>
      <c r="AB2513" s="144"/>
      <c r="AC2513" s="144"/>
      <c r="AD2513" s="144"/>
      <c r="AE2513" s="144"/>
      <c r="AF2513" s="144"/>
      <c r="AG2513" s="324">
        <v>2025</v>
      </c>
      <c r="AH2513" s="129"/>
      <c r="AI2513" s="216"/>
      <c r="AJ2513" s="216"/>
      <c r="AK2513" s="141">
        <f t="shared" si="658"/>
        <v>2404</v>
      </c>
      <c r="AL2513" s="35" t="s">
        <v>153</v>
      </c>
      <c r="AM2513" s="141" t="str">
        <f t="shared" si="662"/>
        <v>2404.</v>
      </c>
      <c r="AN2513" s="147"/>
      <c r="AO2513" s="35"/>
      <c r="AP2513" s="16"/>
    </row>
    <row r="2514" spans="1:42" ht="22.5" customHeight="1" x14ac:dyDescent="0.25">
      <c r="A2514" s="68" t="str">
        <f t="shared" ref="A2514:A2568" si="663">AM2514</f>
        <v>2405.</v>
      </c>
      <c r="B2514" s="25">
        <v>4170</v>
      </c>
      <c r="C2514" s="175" t="s">
        <v>996</v>
      </c>
      <c r="D2514" s="25">
        <v>1962</v>
      </c>
      <c r="E2514" s="111" t="s">
        <v>2932</v>
      </c>
      <c r="F2514" s="68" t="s">
        <v>2934</v>
      </c>
      <c r="G2514" s="25">
        <v>4</v>
      </c>
      <c r="H2514" s="25">
        <v>4</v>
      </c>
      <c r="I2514" s="176">
        <v>2679.1</v>
      </c>
      <c r="J2514" s="176">
        <v>2482.8000000000002</v>
      </c>
      <c r="K2514" s="176">
        <v>2482.8000000000002</v>
      </c>
      <c r="L2514" s="267">
        <v>114</v>
      </c>
      <c r="M2514" s="176">
        <f t="shared" si="660"/>
        <v>1629060</v>
      </c>
      <c r="N2514" s="144"/>
      <c r="O2514" s="142"/>
      <c r="P2514" s="144"/>
      <c r="Q2514" s="144">
        <f t="shared" si="661"/>
        <v>1629060</v>
      </c>
      <c r="R2514" s="144">
        <v>1629060</v>
      </c>
      <c r="S2514" s="30"/>
      <c r="T2514" s="144"/>
      <c r="U2514" s="144"/>
      <c r="V2514" s="144"/>
      <c r="W2514" s="144"/>
      <c r="X2514" s="144"/>
      <c r="Y2514" s="144"/>
      <c r="Z2514" s="144"/>
      <c r="AA2514" s="144"/>
      <c r="AB2514" s="144"/>
      <c r="AC2514" s="144"/>
      <c r="AD2514" s="144"/>
      <c r="AE2514" s="144"/>
      <c r="AF2514" s="144"/>
      <c r="AG2514" s="324">
        <v>2025</v>
      </c>
      <c r="AH2514" s="135"/>
      <c r="AI2514" s="177"/>
      <c r="AJ2514" s="177"/>
      <c r="AK2514" s="141">
        <f t="shared" si="658"/>
        <v>2405</v>
      </c>
      <c r="AL2514" s="35" t="s">
        <v>153</v>
      </c>
      <c r="AM2514" s="141" t="str">
        <f t="shared" si="662"/>
        <v>2405.</v>
      </c>
      <c r="AN2514" s="147"/>
      <c r="AO2514" s="35"/>
      <c r="AP2514" s="16"/>
    </row>
    <row r="2515" spans="1:42" ht="22.5" customHeight="1" x14ac:dyDescent="0.25">
      <c r="A2515" s="68" t="str">
        <f t="shared" si="663"/>
        <v>2406.</v>
      </c>
      <c r="B2515" s="25">
        <v>5299</v>
      </c>
      <c r="C2515" s="300" t="s">
        <v>1045</v>
      </c>
      <c r="D2515" s="25">
        <v>1962</v>
      </c>
      <c r="E2515" s="111" t="s">
        <v>2932</v>
      </c>
      <c r="F2515" s="68" t="s">
        <v>2934</v>
      </c>
      <c r="G2515" s="25">
        <v>4</v>
      </c>
      <c r="H2515" s="25">
        <v>2</v>
      </c>
      <c r="I2515" s="144">
        <v>1451.7</v>
      </c>
      <c r="J2515" s="144">
        <v>1355.1</v>
      </c>
      <c r="K2515" s="144">
        <v>1326.1</v>
      </c>
      <c r="L2515" s="30">
        <v>54</v>
      </c>
      <c r="M2515" s="176">
        <f t="shared" si="660"/>
        <v>329667</v>
      </c>
      <c r="N2515" s="144"/>
      <c r="O2515" s="142"/>
      <c r="P2515" s="144"/>
      <c r="Q2515" s="144">
        <f t="shared" si="661"/>
        <v>329667</v>
      </c>
      <c r="R2515" s="144">
        <v>329667</v>
      </c>
      <c r="S2515" s="30"/>
      <c r="T2515" s="144"/>
      <c r="U2515" s="144"/>
      <c r="V2515" s="144"/>
      <c r="W2515" s="144"/>
      <c r="X2515" s="144"/>
      <c r="Y2515" s="144"/>
      <c r="Z2515" s="144"/>
      <c r="AA2515" s="144"/>
      <c r="AB2515" s="144"/>
      <c r="AC2515" s="144"/>
      <c r="AD2515" s="144"/>
      <c r="AE2515" s="144"/>
      <c r="AF2515" s="144"/>
      <c r="AG2515" s="324">
        <v>2025</v>
      </c>
      <c r="AH2515" s="135"/>
      <c r="AI2515" s="177"/>
      <c r="AJ2515" s="177"/>
      <c r="AK2515" s="141">
        <f t="shared" si="658"/>
        <v>2406</v>
      </c>
      <c r="AL2515" s="35" t="s">
        <v>153</v>
      </c>
      <c r="AM2515" s="141" t="str">
        <f t="shared" si="662"/>
        <v>2406.</v>
      </c>
      <c r="AN2515" s="147"/>
      <c r="AO2515" s="35"/>
      <c r="AP2515" s="16"/>
    </row>
    <row r="2516" spans="1:42" ht="22.5" customHeight="1" x14ac:dyDescent="0.25">
      <c r="A2516" s="68" t="str">
        <f t="shared" si="663"/>
        <v>2407.</v>
      </c>
      <c r="B2516" s="25">
        <v>4508</v>
      </c>
      <c r="C2516" s="202" t="s">
        <v>816</v>
      </c>
      <c r="D2516" s="25">
        <v>1962</v>
      </c>
      <c r="E2516" s="111" t="s">
        <v>2932</v>
      </c>
      <c r="F2516" s="68" t="s">
        <v>2934</v>
      </c>
      <c r="G2516" s="25">
        <v>4</v>
      </c>
      <c r="H2516" s="25">
        <v>4</v>
      </c>
      <c r="I2516" s="144">
        <v>2555.6999999999998</v>
      </c>
      <c r="J2516" s="144">
        <v>1877.6</v>
      </c>
      <c r="K2516" s="144">
        <v>1877.6</v>
      </c>
      <c r="L2516" s="30">
        <v>85</v>
      </c>
      <c r="M2516" s="176">
        <f t="shared" si="660"/>
        <v>957168</v>
      </c>
      <c r="N2516" s="144"/>
      <c r="O2516" s="142"/>
      <c r="P2516" s="144"/>
      <c r="Q2516" s="144">
        <f t="shared" si="661"/>
        <v>957168</v>
      </c>
      <c r="R2516" s="144">
        <v>957168</v>
      </c>
      <c r="S2516" s="30"/>
      <c r="T2516" s="144"/>
      <c r="U2516" s="144"/>
      <c r="V2516" s="144"/>
      <c r="W2516" s="144"/>
      <c r="X2516" s="144"/>
      <c r="Y2516" s="144"/>
      <c r="Z2516" s="144"/>
      <c r="AA2516" s="144"/>
      <c r="AB2516" s="144"/>
      <c r="AC2516" s="144"/>
      <c r="AD2516" s="144"/>
      <c r="AE2516" s="144"/>
      <c r="AF2516" s="144"/>
      <c r="AG2516" s="324">
        <v>2025</v>
      </c>
      <c r="AH2516" s="129"/>
      <c r="AI2516" s="216"/>
      <c r="AJ2516" s="216"/>
      <c r="AK2516" s="141">
        <f t="shared" si="658"/>
        <v>2407</v>
      </c>
      <c r="AL2516" s="35" t="s">
        <v>153</v>
      </c>
      <c r="AM2516" s="141" t="str">
        <f t="shared" si="662"/>
        <v>2407.</v>
      </c>
      <c r="AN2516" s="147"/>
      <c r="AO2516" s="35"/>
      <c r="AP2516" s="16"/>
    </row>
    <row r="2517" spans="1:42" ht="23.25" customHeight="1" x14ac:dyDescent="0.25">
      <c r="A2517" s="68" t="str">
        <f t="shared" si="663"/>
        <v>2408.</v>
      </c>
      <c r="B2517" s="25">
        <v>5169</v>
      </c>
      <c r="C2517" s="36" t="s">
        <v>1806</v>
      </c>
      <c r="D2517" s="25">
        <v>1962</v>
      </c>
      <c r="E2517" s="111" t="s">
        <v>2932</v>
      </c>
      <c r="F2517" s="68" t="s">
        <v>2934</v>
      </c>
      <c r="G2517" s="25">
        <v>2</v>
      </c>
      <c r="H2517" s="25">
        <v>1</v>
      </c>
      <c r="I2517" s="144">
        <v>349.8</v>
      </c>
      <c r="J2517" s="144">
        <v>325</v>
      </c>
      <c r="K2517" s="144">
        <v>325</v>
      </c>
      <c r="L2517" s="30">
        <v>19</v>
      </c>
      <c r="M2517" s="176">
        <f t="shared" si="660"/>
        <v>2429300</v>
      </c>
      <c r="N2517" s="144"/>
      <c r="O2517" s="142"/>
      <c r="P2517" s="144"/>
      <c r="Q2517" s="144">
        <f t="shared" si="661"/>
        <v>2429300</v>
      </c>
      <c r="R2517" s="144">
        <v>2429300</v>
      </c>
      <c r="S2517" s="30"/>
      <c r="T2517" s="144"/>
      <c r="U2517" s="144"/>
      <c r="V2517" s="144"/>
      <c r="W2517" s="144"/>
      <c r="X2517" s="144"/>
      <c r="Y2517" s="144"/>
      <c r="Z2517" s="144"/>
      <c r="AA2517" s="144"/>
      <c r="AB2517" s="144"/>
      <c r="AC2517" s="323"/>
      <c r="AD2517" s="323"/>
      <c r="AE2517" s="144"/>
      <c r="AF2517" s="144"/>
      <c r="AG2517" s="324">
        <v>2025</v>
      </c>
      <c r="AH2517" s="128"/>
      <c r="AI2517" s="177"/>
      <c r="AJ2517" s="177"/>
      <c r="AK2517" s="141">
        <f t="shared" si="658"/>
        <v>2408</v>
      </c>
      <c r="AL2517" s="35" t="s">
        <v>153</v>
      </c>
      <c r="AM2517" s="141" t="str">
        <f t="shared" si="662"/>
        <v>2408.</v>
      </c>
      <c r="AN2517" s="147"/>
      <c r="AP2517" s="16"/>
    </row>
    <row r="2518" spans="1:42" ht="22.5" customHeight="1" x14ac:dyDescent="0.25">
      <c r="A2518" s="68" t="str">
        <f t="shared" si="663"/>
        <v>2409.</v>
      </c>
      <c r="B2518" s="25">
        <v>4488</v>
      </c>
      <c r="C2518" s="202" t="s">
        <v>815</v>
      </c>
      <c r="D2518" s="25">
        <v>1963</v>
      </c>
      <c r="E2518" s="111" t="s">
        <v>2932</v>
      </c>
      <c r="F2518" s="68" t="s">
        <v>2934</v>
      </c>
      <c r="G2518" s="25">
        <v>4</v>
      </c>
      <c r="H2518" s="25">
        <v>3</v>
      </c>
      <c r="I2518" s="144">
        <v>1314.1</v>
      </c>
      <c r="J2518" s="144">
        <v>1194.9000000000001</v>
      </c>
      <c r="K2518" s="144">
        <v>1194.9000000000001</v>
      </c>
      <c r="L2518" s="30">
        <v>60</v>
      </c>
      <c r="M2518" s="144">
        <f t="shared" si="660"/>
        <v>614652</v>
      </c>
      <c r="N2518" s="144"/>
      <c r="O2518" s="142"/>
      <c r="P2518" s="144"/>
      <c r="Q2518" s="144">
        <f t="shared" si="661"/>
        <v>614652</v>
      </c>
      <c r="R2518" s="144">
        <v>614652</v>
      </c>
      <c r="S2518" s="30"/>
      <c r="T2518" s="144"/>
      <c r="U2518" s="144"/>
      <c r="V2518" s="144"/>
      <c r="W2518" s="144"/>
      <c r="X2518" s="144"/>
      <c r="Y2518" s="144"/>
      <c r="Z2518" s="144"/>
      <c r="AA2518" s="144"/>
      <c r="AB2518" s="144"/>
      <c r="AC2518" s="144"/>
      <c r="AD2518" s="144"/>
      <c r="AE2518" s="144"/>
      <c r="AF2518" s="144"/>
      <c r="AG2518" s="324">
        <v>2025</v>
      </c>
      <c r="AH2518" s="129"/>
      <c r="AI2518" s="216"/>
      <c r="AJ2518" s="216"/>
      <c r="AK2518" s="141">
        <f t="shared" si="658"/>
        <v>2409</v>
      </c>
      <c r="AL2518" s="35" t="s">
        <v>153</v>
      </c>
      <c r="AM2518" s="141" t="str">
        <f t="shared" si="662"/>
        <v>2409.</v>
      </c>
      <c r="AN2518" s="147"/>
      <c r="AO2518" s="35"/>
      <c r="AP2518" s="16"/>
    </row>
    <row r="2519" spans="1:42" ht="22.5" customHeight="1" x14ac:dyDescent="0.25">
      <c r="A2519" s="68" t="str">
        <f t="shared" si="663"/>
        <v>2410.</v>
      </c>
      <c r="B2519" s="25">
        <v>4990</v>
      </c>
      <c r="C2519" s="202" t="s">
        <v>975</v>
      </c>
      <c r="D2519" s="25">
        <v>1963</v>
      </c>
      <c r="E2519" s="111" t="s">
        <v>2932</v>
      </c>
      <c r="F2519" s="68" t="s">
        <v>2934</v>
      </c>
      <c r="G2519" s="25">
        <v>4</v>
      </c>
      <c r="H2519" s="25">
        <v>5</v>
      </c>
      <c r="I2519" s="144">
        <v>3575.7</v>
      </c>
      <c r="J2519" s="144">
        <v>3213.7</v>
      </c>
      <c r="K2519" s="144">
        <v>3213.7</v>
      </c>
      <c r="L2519" s="30">
        <v>159</v>
      </c>
      <c r="M2519" s="176">
        <f t="shared" si="660"/>
        <v>1548360</v>
      </c>
      <c r="N2519" s="144"/>
      <c r="O2519" s="142"/>
      <c r="P2519" s="144"/>
      <c r="Q2519" s="144">
        <f t="shared" si="661"/>
        <v>1548360</v>
      </c>
      <c r="R2519" s="144">
        <v>1548360</v>
      </c>
      <c r="S2519" s="30"/>
      <c r="T2519" s="144"/>
      <c r="U2519" s="144"/>
      <c r="V2519" s="144"/>
      <c r="W2519" s="144"/>
      <c r="X2519" s="144"/>
      <c r="Y2519" s="144"/>
      <c r="Z2519" s="144"/>
      <c r="AA2519" s="144"/>
      <c r="AB2519" s="144"/>
      <c r="AC2519" s="144"/>
      <c r="AD2519" s="144"/>
      <c r="AE2519" s="144"/>
      <c r="AF2519" s="144"/>
      <c r="AG2519" s="324">
        <v>2025</v>
      </c>
      <c r="AH2519" s="129"/>
      <c r="AI2519" s="216"/>
      <c r="AJ2519" s="216"/>
      <c r="AK2519" s="141">
        <f t="shared" si="658"/>
        <v>2410</v>
      </c>
      <c r="AL2519" s="35" t="s">
        <v>153</v>
      </c>
      <c r="AM2519" s="141" t="str">
        <f t="shared" si="662"/>
        <v>2410.</v>
      </c>
      <c r="AN2519" s="147"/>
      <c r="AO2519" s="35"/>
      <c r="AP2519" s="16"/>
    </row>
    <row r="2520" spans="1:42" ht="22.5" customHeight="1" x14ac:dyDescent="0.25">
      <c r="A2520" s="68" t="str">
        <f t="shared" si="663"/>
        <v>2411.</v>
      </c>
      <c r="B2520" s="25">
        <v>4996</v>
      </c>
      <c r="C2520" s="175" t="s">
        <v>1033</v>
      </c>
      <c r="D2520" s="25">
        <v>1963</v>
      </c>
      <c r="E2520" s="111" t="s">
        <v>2932</v>
      </c>
      <c r="F2520" s="68" t="s">
        <v>2934</v>
      </c>
      <c r="G2520" s="25">
        <v>4</v>
      </c>
      <c r="H2520" s="25">
        <v>3</v>
      </c>
      <c r="I2520" s="144">
        <v>2058.8000000000002</v>
      </c>
      <c r="J2520" s="144">
        <v>1982.8</v>
      </c>
      <c r="K2520" s="144">
        <v>1913.1</v>
      </c>
      <c r="L2520" s="30">
        <v>107</v>
      </c>
      <c r="M2520" s="176">
        <f t="shared" si="660"/>
        <v>1008780</v>
      </c>
      <c r="N2520" s="144"/>
      <c r="O2520" s="142"/>
      <c r="P2520" s="144"/>
      <c r="Q2520" s="144">
        <f t="shared" si="661"/>
        <v>1008780</v>
      </c>
      <c r="R2520" s="144">
        <v>1008780</v>
      </c>
      <c r="S2520" s="30"/>
      <c r="T2520" s="144"/>
      <c r="U2520" s="144"/>
      <c r="V2520" s="144"/>
      <c r="W2520" s="144"/>
      <c r="X2520" s="144"/>
      <c r="Y2520" s="144"/>
      <c r="Z2520" s="144"/>
      <c r="AA2520" s="144"/>
      <c r="AB2520" s="144"/>
      <c r="AC2520" s="144"/>
      <c r="AD2520" s="144"/>
      <c r="AE2520" s="144"/>
      <c r="AF2520" s="144"/>
      <c r="AG2520" s="324">
        <v>2025</v>
      </c>
      <c r="AH2520" s="135"/>
      <c r="AI2520" s="177"/>
      <c r="AJ2520" s="177"/>
      <c r="AK2520" s="141">
        <f t="shared" si="658"/>
        <v>2411</v>
      </c>
      <c r="AL2520" s="35" t="s">
        <v>153</v>
      </c>
      <c r="AM2520" s="141" t="str">
        <f t="shared" si="662"/>
        <v>2411.</v>
      </c>
      <c r="AN2520" s="147"/>
      <c r="AO2520" s="35"/>
      <c r="AP2520" s="16"/>
    </row>
    <row r="2521" spans="1:42" ht="22.5" customHeight="1" x14ac:dyDescent="0.25">
      <c r="A2521" s="68" t="str">
        <f t="shared" si="663"/>
        <v>2412.</v>
      </c>
      <c r="B2521" s="25">
        <v>4999</v>
      </c>
      <c r="C2521" s="175" t="s">
        <v>1034</v>
      </c>
      <c r="D2521" s="25">
        <v>1963</v>
      </c>
      <c r="E2521" s="111" t="s">
        <v>2932</v>
      </c>
      <c r="F2521" s="68" t="s">
        <v>2934</v>
      </c>
      <c r="G2521" s="25">
        <v>5</v>
      </c>
      <c r="H2521" s="25">
        <v>3</v>
      </c>
      <c r="I2521" s="144">
        <v>2698.5</v>
      </c>
      <c r="J2521" s="144">
        <v>2513.8000000000002</v>
      </c>
      <c r="K2521" s="144">
        <v>2513.8000000000002</v>
      </c>
      <c r="L2521" s="30">
        <v>97</v>
      </c>
      <c r="M2521" s="176">
        <f t="shared" si="660"/>
        <v>1492056</v>
      </c>
      <c r="N2521" s="144"/>
      <c r="O2521" s="142"/>
      <c r="P2521" s="144"/>
      <c r="Q2521" s="144">
        <f t="shared" si="661"/>
        <v>1492056</v>
      </c>
      <c r="R2521" s="144">
        <v>1492056</v>
      </c>
      <c r="S2521" s="30"/>
      <c r="T2521" s="144"/>
      <c r="U2521" s="144"/>
      <c r="V2521" s="144"/>
      <c r="W2521" s="144"/>
      <c r="X2521" s="144"/>
      <c r="Y2521" s="144"/>
      <c r="Z2521" s="144"/>
      <c r="AA2521" s="144"/>
      <c r="AB2521" s="144"/>
      <c r="AC2521" s="144"/>
      <c r="AD2521" s="144"/>
      <c r="AE2521" s="144"/>
      <c r="AF2521" s="144"/>
      <c r="AG2521" s="324">
        <v>2025</v>
      </c>
      <c r="AH2521" s="135"/>
      <c r="AI2521" s="177"/>
      <c r="AJ2521" s="177"/>
      <c r="AK2521" s="141">
        <f t="shared" si="658"/>
        <v>2412</v>
      </c>
      <c r="AL2521" s="35" t="s">
        <v>153</v>
      </c>
      <c r="AM2521" s="141" t="str">
        <f t="shared" si="662"/>
        <v>2412.</v>
      </c>
      <c r="AN2521" s="147"/>
      <c r="AO2521" s="35"/>
      <c r="AP2521" s="16"/>
    </row>
    <row r="2522" spans="1:42" ht="22.5" customHeight="1" x14ac:dyDescent="0.25">
      <c r="A2522" s="68" t="str">
        <f t="shared" si="663"/>
        <v>2413.</v>
      </c>
      <c r="B2522" s="25">
        <v>5006</v>
      </c>
      <c r="C2522" s="175" t="s">
        <v>1035</v>
      </c>
      <c r="D2522" s="25">
        <v>1963</v>
      </c>
      <c r="E2522" s="111" t="s">
        <v>2932</v>
      </c>
      <c r="F2522" s="68" t="s">
        <v>2934</v>
      </c>
      <c r="G2522" s="25">
        <v>5</v>
      </c>
      <c r="H2522" s="25">
        <v>4</v>
      </c>
      <c r="I2522" s="144">
        <v>3463.1</v>
      </c>
      <c r="J2522" s="144">
        <v>3164</v>
      </c>
      <c r="K2522" s="144">
        <v>3133.1</v>
      </c>
      <c r="L2522" s="30">
        <v>142</v>
      </c>
      <c r="M2522" s="144">
        <f t="shared" si="660"/>
        <v>1051008</v>
      </c>
      <c r="N2522" s="144"/>
      <c r="O2522" s="142"/>
      <c r="P2522" s="144"/>
      <c r="Q2522" s="144">
        <f t="shared" si="661"/>
        <v>1051008</v>
      </c>
      <c r="R2522" s="144">
        <v>1051008</v>
      </c>
      <c r="S2522" s="30"/>
      <c r="T2522" s="144"/>
      <c r="U2522" s="144"/>
      <c r="V2522" s="144"/>
      <c r="W2522" s="144"/>
      <c r="X2522" s="144"/>
      <c r="Y2522" s="144"/>
      <c r="Z2522" s="144"/>
      <c r="AA2522" s="144"/>
      <c r="AB2522" s="144"/>
      <c r="AC2522" s="144"/>
      <c r="AD2522" s="144"/>
      <c r="AE2522" s="144"/>
      <c r="AF2522" s="144"/>
      <c r="AG2522" s="324">
        <v>2025</v>
      </c>
      <c r="AH2522" s="128"/>
      <c r="AI2522" s="177"/>
      <c r="AJ2522" s="177"/>
      <c r="AK2522" s="141">
        <f t="shared" si="658"/>
        <v>2413</v>
      </c>
      <c r="AL2522" s="35" t="s">
        <v>153</v>
      </c>
      <c r="AM2522" s="141" t="str">
        <f t="shared" si="662"/>
        <v>2413.</v>
      </c>
      <c r="AN2522" s="147"/>
      <c r="AO2522" s="35"/>
      <c r="AP2522" s="16"/>
    </row>
    <row r="2523" spans="1:42" ht="22.5" customHeight="1" x14ac:dyDescent="0.25">
      <c r="A2523" s="68" t="str">
        <f t="shared" si="663"/>
        <v>2414.</v>
      </c>
      <c r="B2523" s="25">
        <v>5128</v>
      </c>
      <c r="C2523" s="300" t="s">
        <v>1040</v>
      </c>
      <c r="D2523" s="25">
        <v>1963</v>
      </c>
      <c r="E2523" s="111" t="s">
        <v>2932</v>
      </c>
      <c r="F2523" s="68" t="s">
        <v>2934</v>
      </c>
      <c r="G2523" s="25">
        <v>5</v>
      </c>
      <c r="H2523" s="25">
        <v>3</v>
      </c>
      <c r="I2523" s="176">
        <v>2850.6</v>
      </c>
      <c r="J2523" s="144">
        <v>2543.1999999999998</v>
      </c>
      <c r="K2523" s="176">
        <v>2278.9</v>
      </c>
      <c r="L2523" s="267">
        <v>80</v>
      </c>
      <c r="M2523" s="176">
        <f t="shared" si="660"/>
        <v>5601680</v>
      </c>
      <c r="N2523" s="144"/>
      <c r="O2523" s="142"/>
      <c r="P2523" s="144"/>
      <c r="Q2523" s="144">
        <f t="shared" si="661"/>
        <v>5601680</v>
      </c>
      <c r="R2523" s="144">
        <v>5601680</v>
      </c>
      <c r="S2523" s="30"/>
      <c r="T2523" s="144"/>
      <c r="U2523" s="144"/>
      <c r="V2523" s="144"/>
      <c r="W2523" s="144"/>
      <c r="X2523" s="144"/>
      <c r="Y2523" s="144"/>
      <c r="Z2523" s="144"/>
      <c r="AA2523" s="144"/>
      <c r="AB2523" s="144"/>
      <c r="AC2523" s="144"/>
      <c r="AD2523" s="144"/>
      <c r="AE2523" s="144"/>
      <c r="AF2523" s="144"/>
      <c r="AG2523" s="324">
        <v>2025</v>
      </c>
      <c r="AH2523" s="128"/>
      <c r="AI2523" s="177"/>
      <c r="AJ2523" s="177"/>
      <c r="AK2523" s="141">
        <f t="shared" si="658"/>
        <v>2414</v>
      </c>
      <c r="AL2523" s="35" t="s">
        <v>153</v>
      </c>
      <c r="AM2523" s="141" t="str">
        <f t="shared" si="662"/>
        <v>2414.</v>
      </c>
      <c r="AN2523" s="147"/>
      <c r="AO2523" s="35"/>
      <c r="AP2523" s="16"/>
    </row>
    <row r="2524" spans="1:42" ht="22.5" customHeight="1" x14ac:dyDescent="0.25">
      <c r="A2524" s="68" t="str">
        <f t="shared" si="663"/>
        <v>2415.</v>
      </c>
      <c r="B2524" s="25">
        <v>5291</v>
      </c>
      <c r="C2524" s="300" t="s">
        <v>1044</v>
      </c>
      <c r="D2524" s="25">
        <v>1963</v>
      </c>
      <c r="E2524" s="111" t="s">
        <v>2932</v>
      </c>
      <c r="F2524" s="68" t="s">
        <v>2934</v>
      </c>
      <c r="G2524" s="25">
        <v>4</v>
      </c>
      <c r="H2524" s="25">
        <v>2</v>
      </c>
      <c r="I2524" s="144">
        <v>1381.5</v>
      </c>
      <c r="J2524" s="144">
        <v>1223.9000000000001</v>
      </c>
      <c r="K2524" s="144">
        <v>1223.9000000000001</v>
      </c>
      <c r="L2524" s="30">
        <v>49</v>
      </c>
      <c r="M2524" s="144">
        <f t="shared" si="660"/>
        <v>412854</v>
      </c>
      <c r="N2524" s="144"/>
      <c r="O2524" s="142"/>
      <c r="P2524" s="144"/>
      <c r="Q2524" s="144">
        <f t="shared" si="661"/>
        <v>412854</v>
      </c>
      <c r="R2524" s="144">
        <v>412854</v>
      </c>
      <c r="S2524" s="30"/>
      <c r="T2524" s="144"/>
      <c r="U2524" s="144"/>
      <c r="V2524" s="144"/>
      <c r="W2524" s="144"/>
      <c r="X2524" s="144"/>
      <c r="Y2524" s="144"/>
      <c r="Z2524" s="144"/>
      <c r="AA2524" s="144"/>
      <c r="AB2524" s="144"/>
      <c r="AC2524" s="144"/>
      <c r="AD2524" s="144"/>
      <c r="AE2524" s="144"/>
      <c r="AF2524" s="144"/>
      <c r="AG2524" s="324">
        <v>2025</v>
      </c>
      <c r="AH2524" s="135"/>
      <c r="AI2524" s="177"/>
      <c r="AJ2524" s="177"/>
      <c r="AK2524" s="141">
        <f t="shared" si="658"/>
        <v>2415</v>
      </c>
      <c r="AL2524" s="35" t="s">
        <v>153</v>
      </c>
      <c r="AM2524" s="141" t="str">
        <f t="shared" si="662"/>
        <v>2415.</v>
      </c>
      <c r="AN2524" s="147"/>
      <c r="AO2524" s="35"/>
      <c r="AP2524" s="16"/>
    </row>
    <row r="2525" spans="1:42" ht="22.5" customHeight="1" x14ac:dyDescent="0.25">
      <c r="A2525" s="68" t="str">
        <f t="shared" si="663"/>
        <v>2416.</v>
      </c>
      <c r="B2525" s="25">
        <v>5295</v>
      </c>
      <c r="C2525" s="202" t="s">
        <v>983</v>
      </c>
      <c r="D2525" s="25">
        <v>1963</v>
      </c>
      <c r="E2525" s="111" t="s">
        <v>2932</v>
      </c>
      <c r="F2525" s="68" t="s">
        <v>2934</v>
      </c>
      <c r="G2525" s="25">
        <v>4</v>
      </c>
      <c r="H2525" s="25">
        <v>3</v>
      </c>
      <c r="I2525" s="144">
        <v>2159.6</v>
      </c>
      <c r="J2525" s="144">
        <v>2008.4</v>
      </c>
      <c r="K2525" s="144">
        <v>1502.3</v>
      </c>
      <c r="L2525" s="30">
        <v>63</v>
      </c>
      <c r="M2525" s="144">
        <f t="shared" si="660"/>
        <v>857400</v>
      </c>
      <c r="N2525" s="144"/>
      <c r="O2525" s="142"/>
      <c r="P2525" s="144"/>
      <c r="Q2525" s="144">
        <f t="shared" si="661"/>
        <v>857400</v>
      </c>
      <c r="R2525" s="144">
        <v>857400</v>
      </c>
      <c r="S2525" s="30"/>
      <c r="T2525" s="144"/>
      <c r="U2525" s="144"/>
      <c r="V2525" s="144"/>
      <c r="W2525" s="144"/>
      <c r="X2525" s="144"/>
      <c r="Y2525" s="144"/>
      <c r="Z2525" s="144"/>
      <c r="AA2525" s="144"/>
      <c r="AB2525" s="144"/>
      <c r="AC2525" s="144"/>
      <c r="AD2525" s="144"/>
      <c r="AE2525" s="144"/>
      <c r="AF2525" s="144"/>
      <c r="AG2525" s="324">
        <v>2025</v>
      </c>
      <c r="AH2525" s="129"/>
      <c r="AI2525" s="216"/>
      <c r="AJ2525" s="216"/>
      <c r="AK2525" s="141">
        <f t="shared" si="658"/>
        <v>2416</v>
      </c>
      <c r="AL2525" s="35" t="s">
        <v>153</v>
      </c>
      <c r="AM2525" s="141" t="str">
        <f t="shared" si="662"/>
        <v>2416.</v>
      </c>
      <c r="AN2525" s="147"/>
      <c r="AO2525" s="35"/>
      <c r="AP2525" s="16"/>
    </row>
    <row r="2526" spans="1:42" ht="22.5" customHeight="1" x14ac:dyDescent="0.25">
      <c r="A2526" s="68" t="str">
        <f t="shared" si="663"/>
        <v>2417.</v>
      </c>
      <c r="B2526" s="25">
        <v>4825</v>
      </c>
      <c r="C2526" s="202" t="s">
        <v>827</v>
      </c>
      <c r="D2526" s="25">
        <v>1963</v>
      </c>
      <c r="E2526" s="111" t="s">
        <v>2932</v>
      </c>
      <c r="F2526" s="68" t="s">
        <v>2934</v>
      </c>
      <c r="G2526" s="25">
        <v>4</v>
      </c>
      <c r="H2526" s="25">
        <v>6</v>
      </c>
      <c r="I2526" s="144">
        <v>4248.2</v>
      </c>
      <c r="J2526" s="144">
        <v>3939.7</v>
      </c>
      <c r="K2526" s="144">
        <v>3013.7</v>
      </c>
      <c r="L2526" s="30">
        <v>116</v>
      </c>
      <c r="M2526" s="144">
        <f t="shared" si="660"/>
        <v>4629960</v>
      </c>
      <c r="N2526" s="144"/>
      <c r="O2526" s="142"/>
      <c r="P2526" s="144"/>
      <c r="Q2526" s="144">
        <f t="shared" si="661"/>
        <v>4629960</v>
      </c>
      <c r="R2526" s="144">
        <v>4629960</v>
      </c>
      <c r="S2526" s="30"/>
      <c r="T2526" s="144"/>
      <c r="U2526" s="144"/>
      <c r="V2526" s="144"/>
      <c r="W2526" s="144"/>
      <c r="X2526" s="144"/>
      <c r="Y2526" s="144"/>
      <c r="Z2526" s="144"/>
      <c r="AA2526" s="144"/>
      <c r="AB2526" s="144"/>
      <c r="AC2526" s="144"/>
      <c r="AD2526" s="144"/>
      <c r="AE2526" s="144"/>
      <c r="AF2526" s="144"/>
      <c r="AG2526" s="324">
        <v>2025</v>
      </c>
      <c r="AH2526" s="128"/>
      <c r="AI2526" s="216"/>
      <c r="AJ2526" s="216"/>
      <c r="AK2526" s="141">
        <f t="shared" si="658"/>
        <v>2417</v>
      </c>
      <c r="AL2526" s="35" t="s">
        <v>153</v>
      </c>
      <c r="AM2526" s="141" t="str">
        <f t="shared" si="662"/>
        <v>2417.</v>
      </c>
      <c r="AN2526" s="147"/>
      <c r="AP2526" s="16"/>
    </row>
    <row r="2527" spans="1:42" ht="22.5" customHeight="1" x14ac:dyDescent="0.25">
      <c r="A2527" s="68" t="str">
        <f t="shared" si="663"/>
        <v>2418.</v>
      </c>
      <c r="B2527" s="25">
        <v>5172</v>
      </c>
      <c r="C2527" s="175" t="s">
        <v>1041</v>
      </c>
      <c r="D2527" s="25">
        <v>1963</v>
      </c>
      <c r="E2527" s="111" t="s">
        <v>2932</v>
      </c>
      <c r="F2527" s="68" t="s">
        <v>2934</v>
      </c>
      <c r="G2527" s="25">
        <v>4</v>
      </c>
      <c r="H2527" s="25">
        <v>4</v>
      </c>
      <c r="I2527" s="144">
        <v>2620.4</v>
      </c>
      <c r="J2527" s="144">
        <v>2521.9</v>
      </c>
      <c r="K2527" s="144">
        <v>2449.1999999999998</v>
      </c>
      <c r="L2527" s="30">
        <v>118</v>
      </c>
      <c r="M2527" s="176">
        <f t="shared" ref="M2527:M2545" si="664">R2527+T2527+V2527+X2527+Z2527+AB2527+AE2527+AF2527</f>
        <v>4061141.0900000003</v>
      </c>
      <c r="N2527" s="144"/>
      <c r="O2527" s="142"/>
      <c r="P2527" s="144"/>
      <c r="Q2527" s="144">
        <f t="shared" ref="Q2527:Q2545" si="665">M2527</f>
        <v>4061141.0900000003</v>
      </c>
      <c r="R2527" s="144"/>
      <c r="S2527" s="30"/>
      <c r="T2527" s="144"/>
      <c r="U2527" s="144">
        <v>539.83000000000004</v>
      </c>
      <c r="V2527" s="144">
        <f>U2527*7523</f>
        <v>4061141.0900000003</v>
      </c>
      <c r="W2527" s="144"/>
      <c r="X2527" s="144"/>
      <c r="Y2527" s="144"/>
      <c r="Z2527" s="144"/>
      <c r="AA2527" s="144"/>
      <c r="AB2527" s="144"/>
      <c r="AC2527" s="144"/>
      <c r="AD2527" s="144"/>
      <c r="AE2527" s="144"/>
      <c r="AF2527" s="144"/>
      <c r="AG2527" s="324">
        <v>2025</v>
      </c>
      <c r="AH2527" s="128"/>
      <c r="AI2527" s="177"/>
      <c r="AJ2527" s="177"/>
      <c r="AK2527" s="141">
        <f t="shared" si="658"/>
        <v>2418</v>
      </c>
      <c r="AL2527" s="35" t="s">
        <v>153</v>
      </c>
      <c r="AM2527" s="141" t="str">
        <f t="shared" si="662"/>
        <v>2418.</v>
      </c>
      <c r="AN2527" s="147"/>
      <c r="AO2527" s="35"/>
      <c r="AP2527" s="16"/>
    </row>
    <row r="2528" spans="1:42" ht="22.5" customHeight="1" x14ac:dyDescent="0.25">
      <c r="A2528" s="68" t="str">
        <f t="shared" si="663"/>
        <v>2419.</v>
      </c>
      <c r="B2528" s="25">
        <v>5364</v>
      </c>
      <c r="C2528" s="137" t="s">
        <v>987</v>
      </c>
      <c r="D2528" s="25">
        <v>1963</v>
      </c>
      <c r="E2528" s="111" t="s">
        <v>2932</v>
      </c>
      <c r="F2528" s="68" t="s">
        <v>2934</v>
      </c>
      <c r="G2528" s="25">
        <v>5</v>
      </c>
      <c r="H2528" s="25">
        <v>4</v>
      </c>
      <c r="I2528" s="144">
        <v>2503.9</v>
      </c>
      <c r="J2528" s="144">
        <v>1652.8</v>
      </c>
      <c r="K2528" s="144">
        <v>1652.8</v>
      </c>
      <c r="L2528" s="30">
        <v>132</v>
      </c>
      <c r="M2528" s="176">
        <f t="shared" si="664"/>
        <v>1345451.38</v>
      </c>
      <c r="N2528" s="144"/>
      <c r="O2528" s="142"/>
      <c r="P2528" s="144"/>
      <c r="Q2528" s="144">
        <f t="shared" si="665"/>
        <v>1345451.38</v>
      </c>
      <c r="R2528" s="144">
        <v>1345451.38</v>
      </c>
      <c r="S2528" s="30"/>
      <c r="T2528" s="144"/>
      <c r="U2528" s="144"/>
      <c r="V2528" s="144"/>
      <c r="W2528" s="144"/>
      <c r="X2528" s="144"/>
      <c r="Y2528" s="144"/>
      <c r="Z2528" s="144"/>
      <c r="AA2528" s="144"/>
      <c r="AB2528" s="144"/>
      <c r="AC2528" s="144"/>
      <c r="AD2528" s="144"/>
      <c r="AE2528" s="144"/>
      <c r="AF2528" s="144"/>
      <c r="AG2528" s="324">
        <v>2025</v>
      </c>
      <c r="AH2528" s="129"/>
      <c r="AI2528" s="216"/>
      <c r="AJ2528" s="216"/>
      <c r="AK2528" s="141">
        <f t="shared" si="658"/>
        <v>2419</v>
      </c>
      <c r="AL2528" s="35" t="s">
        <v>153</v>
      </c>
      <c r="AM2528" s="141" t="str">
        <f t="shared" si="662"/>
        <v>2419.</v>
      </c>
      <c r="AN2528" s="147"/>
      <c r="AO2528" s="35"/>
      <c r="AP2528" s="16"/>
    </row>
    <row r="2529" spans="1:42" ht="22.5" customHeight="1" x14ac:dyDescent="0.25">
      <c r="A2529" s="68" t="str">
        <f t="shared" si="663"/>
        <v>2420.</v>
      </c>
      <c r="B2529" s="25">
        <v>5401</v>
      </c>
      <c r="C2529" s="300" t="s">
        <v>989</v>
      </c>
      <c r="D2529" s="25">
        <v>1963</v>
      </c>
      <c r="E2529" s="111" t="s">
        <v>2932</v>
      </c>
      <c r="F2529" s="68" t="s">
        <v>2934</v>
      </c>
      <c r="G2529" s="25">
        <v>4</v>
      </c>
      <c r="H2529" s="25">
        <v>2</v>
      </c>
      <c r="I2529" s="144">
        <v>1368.8</v>
      </c>
      <c r="J2529" s="144">
        <v>1272.2</v>
      </c>
      <c r="K2529" s="144">
        <v>1272.2</v>
      </c>
      <c r="L2529" s="30">
        <v>49</v>
      </c>
      <c r="M2529" s="176">
        <f t="shared" si="664"/>
        <v>2469088</v>
      </c>
      <c r="N2529" s="144"/>
      <c r="O2529" s="142"/>
      <c r="P2529" s="144"/>
      <c r="Q2529" s="144">
        <f t="shared" si="665"/>
        <v>2469088</v>
      </c>
      <c r="R2529" s="144">
        <v>2469088</v>
      </c>
      <c r="S2529" s="30"/>
      <c r="T2529" s="144"/>
      <c r="U2529" s="144"/>
      <c r="V2529" s="144"/>
      <c r="W2529" s="144"/>
      <c r="X2529" s="144"/>
      <c r="Y2529" s="144"/>
      <c r="Z2529" s="144"/>
      <c r="AA2529" s="144"/>
      <c r="AB2529" s="144"/>
      <c r="AC2529" s="144"/>
      <c r="AD2529" s="144"/>
      <c r="AE2529" s="144"/>
      <c r="AF2529" s="144"/>
      <c r="AG2529" s="324">
        <v>2025</v>
      </c>
      <c r="AH2529" s="135"/>
      <c r="AI2529" s="177"/>
      <c r="AJ2529" s="177"/>
      <c r="AK2529" s="141">
        <f t="shared" ref="AK2529:AK2592" si="666">MAX(AK2525:AK2528)+1</f>
        <v>2420</v>
      </c>
      <c r="AL2529" s="35" t="s">
        <v>153</v>
      </c>
      <c r="AM2529" s="141" t="str">
        <f t="shared" si="662"/>
        <v>2420.</v>
      </c>
      <c r="AN2529" s="147"/>
      <c r="AO2529" s="35"/>
      <c r="AP2529" s="16"/>
    </row>
    <row r="2530" spans="1:42" ht="22.5" customHeight="1" x14ac:dyDescent="0.25">
      <c r="A2530" s="68" t="str">
        <f t="shared" si="663"/>
        <v>2421.</v>
      </c>
      <c r="B2530" s="25">
        <v>4359</v>
      </c>
      <c r="C2530" s="175" t="s">
        <v>1007</v>
      </c>
      <c r="D2530" s="25">
        <v>1964</v>
      </c>
      <c r="E2530" s="111" t="s">
        <v>2932</v>
      </c>
      <c r="F2530" s="68" t="s">
        <v>2934</v>
      </c>
      <c r="G2530" s="25">
        <v>4</v>
      </c>
      <c r="H2530" s="25">
        <v>5</v>
      </c>
      <c r="I2530" s="176">
        <v>2870.8</v>
      </c>
      <c r="J2530" s="144">
        <v>2569.1</v>
      </c>
      <c r="K2530" s="176">
        <v>2482.3000000000002</v>
      </c>
      <c r="L2530" s="267">
        <v>107</v>
      </c>
      <c r="M2530" s="176">
        <f t="shared" si="664"/>
        <v>2264808</v>
      </c>
      <c r="N2530" s="144"/>
      <c r="O2530" s="142"/>
      <c r="P2530" s="144"/>
      <c r="Q2530" s="144">
        <f t="shared" si="665"/>
        <v>2264808</v>
      </c>
      <c r="R2530" s="144">
        <v>2264808</v>
      </c>
      <c r="S2530" s="30"/>
      <c r="T2530" s="144"/>
      <c r="U2530" s="144"/>
      <c r="V2530" s="144"/>
      <c r="W2530" s="144"/>
      <c r="X2530" s="144"/>
      <c r="Y2530" s="144"/>
      <c r="Z2530" s="144"/>
      <c r="AA2530" s="144"/>
      <c r="AB2530" s="144"/>
      <c r="AC2530" s="144"/>
      <c r="AD2530" s="144"/>
      <c r="AE2530" s="144"/>
      <c r="AF2530" s="144"/>
      <c r="AG2530" s="324">
        <v>2025</v>
      </c>
      <c r="AH2530" s="135"/>
      <c r="AI2530" s="177"/>
      <c r="AJ2530" s="177"/>
      <c r="AK2530" s="141">
        <f t="shared" si="666"/>
        <v>2421</v>
      </c>
      <c r="AL2530" s="35" t="s">
        <v>153</v>
      </c>
      <c r="AM2530" s="141" t="str">
        <f t="shared" si="662"/>
        <v>2421.</v>
      </c>
      <c r="AN2530" s="147"/>
      <c r="AO2530" s="35"/>
      <c r="AP2530" s="16"/>
    </row>
    <row r="2531" spans="1:42" ht="22.5" customHeight="1" x14ac:dyDescent="0.25">
      <c r="A2531" s="68" t="str">
        <f t="shared" si="663"/>
        <v>2422.</v>
      </c>
      <c r="B2531" s="25">
        <v>4483</v>
      </c>
      <c r="C2531" s="175" t="s">
        <v>1012</v>
      </c>
      <c r="D2531" s="25">
        <v>1964</v>
      </c>
      <c r="E2531" s="111" t="s">
        <v>2932</v>
      </c>
      <c r="F2531" s="68" t="s">
        <v>2934</v>
      </c>
      <c r="G2531" s="25">
        <v>4</v>
      </c>
      <c r="H2531" s="25">
        <v>5</v>
      </c>
      <c r="I2531" s="176">
        <v>4080.29</v>
      </c>
      <c r="J2531" s="144">
        <v>3117.3</v>
      </c>
      <c r="K2531" s="176">
        <v>2352.1999999999998</v>
      </c>
      <c r="L2531" s="267">
        <v>174</v>
      </c>
      <c r="M2531" s="176">
        <f t="shared" si="664"/>
        <v>877800</v>
      </c>
      <c r="N2531" s="144"/>
      <c r="O2531" s="142"/>
      <c r="P2531" s="144"/>
      <c r="Q2531" s="144">
        <f t="shared" si="665"/>
        <v>877800</v>
      </c>
      <c r="R2531" s="144">
        <v>877800</v>
      </c>
      <c r="S2531" s="30"/>
      <c r="T2531" s="144"/>
      <c r="U2531" s="144"/>
      <c r="V2531" s="144"/>
      <c r="W2531" s="144"/>
      <c r="X2531" s="144"/>
      <c r="Y2531" s="144"/>
      <c r="Z2531" s="144"/>
      <c r="AA2531" s="144"/>
      <c r="AB2531" s="144"/>
      <c r="AC2531" s="144"/>
      <c r="AD2531" s="144"/>
      <c r="AE2531" s="144"/>
      <c r="AF2531" s="144"/>
      <c r="AG2531" s="324">
        <v>2025</v>
      </c>
      <c r="AH2531" s="128"/>
      <c r="AI2531" s="177"/>
      <c r="AJ2531" s="177"/>
      <c r="AK2531" s="141">
        <f t="shared" si="666"/>
        <v>2422</v>
      </c>
      <c r="AL2531" s="35" t="s">
        <v>153</v>
      </c>
      <c r="AM2531" s="141" t="str">
        <f t="shared" si="662"/>
        <v>2422.</v>
      </c>
      <c r="AN2531" s="147"/>
      <c r="AO2531" s="35"/>
      <c r="AP2531" s="16"/>
    </row>
    <row r="2532" spans="1:42" ht="22.5" customHeight="1" x14ac:dyDescent="0.25">
      <c r="A2532" s="68" t="str">
        <f t="shared" si="663"/>
        <v>2423.</v>
      </c>
      <c r="B2532" s="25">
        <v>4871</v>
      </c>
      <c r="C2532" s="300" t="s">
        <v>830</v>
      </c>
      <c r="D2532" s="25">
        <v>1964</v>
      </c>
      <c r="E2532" s="111" t="s">
        <v>2932</v>
      </c>
      <c r="F2532" s="68" t="s">
        <v>2934</v>
      </c>
      <c r="G2532" s="25">
        <v>2</v>
      </c>
      <c r="H2532" s="25">
        <v>1</v>
      </c>
      <c r="I2532" s="176">
        <v>454.6</v>
      </c>
      <c r="J2532" s="144">
        <v>454.6</v>
      </c>
      <c r="K2532" s="176">
        <v>454.6</v>
      </c>
      <c r="L2532" s="267">
        <v>19</v>
      </c>
      <c r="M2532" s="176">
        <f t="shared" si="664"/>
        <v>388650</v>
      </c>
      <c r="N2532" s="144"/>
      <c r="O2532" s="142"/>
      <c r="P2532" s="144"/>
      <c r="Q2532" s="144">
        <f t="shared" si="665"/>
        <v>388650</v>
      </c>
      <c r="R2532" s="144">
        <f>234600+154050</f>
        <v>388650</v>
      </c>
      <c r="S2532" s="30"/>
      <c r="T2532" s="144"/>
      <c r="U2532" s="144"/>
      <c r="V2532" s="144"/>
      <c r="W2532" s="144"/>
      <c r="X2532" s="144"/>
      <c r="Y2532" s="144"/>
      <c r="Z2532" s="144"/>
      <c r="AA2532" s="144"/>
      <c r="AB2532" s="144"/>
      <c r="AC2532" s="144"/>
      <c r="AD2532" s="144"/>
      <c r="AE2532" s="144"/>
      <c r="AF2532" s="144"/>
      <c r="AG2532" s="324">
        <v>2025</v>
      </c>
      <c r="AH2532" s="135"/>
      <c r="AI2532" s="177"/>
      <c r="AJ2532" s="177"/>
      <c r="AK2532" s="141">
        <f t="shared" si="666"/>
        <v>2423</v>
      </c>
      <c r="AL2532" s="35" t="s">
        <v>153</v>
      </c>
      <c r="AM2532" s="141" t="str">
        <f t="shared" si="662"/>
        <v>2423.</v>
      </c>
      <c r="AN2532" s="147"/>
      <c r="AO2532" s="35"/>
      <c r="AP2532" s="16"/>
    </row>
    <row r="2533" spans="1:42" ht="22.5" customHeight="1" x14ac:dyDescent="0.25">
      <c r="A2533" s="68" t="str">
        <f t="shared" si="663"/>
        <v>2424.</v>
      </c>
      <c r="B2533" s="25">
        <v>4157</v>
      </c>
      <c r="C2533" s="175" t="s">
        <v>994</v>
      </c>
      <c r="D2533" s="25">
        <v>1964</v>
      </c>
      <c r="E2533" s="111" t="s">
        <v>2932</v>
      </c>
      <c r="F2533" s="68" t="s">
        <v>2934</v>
      </c>
      <c r="G2533" s="25">
        <v>5</v>
      </c>
      <c r="H2533" s="25">
        <v>6</v>
      </c>
      <c r="I2533" s="176">
        <v>4805.5</v>
      </c>
      <c r="J2533" s="176">
        <v>4655.3</v>
      </c>
      <c r="K2533" s="176">
        <v>3014.7</v>
      </c>
      <c r="L2533" s="267">
        <v>194</v>
      </c>
      <c r="M2533" s="176">
        <f t="shared" si="664"/>
        <v>4754185.9799999995</v>
      </c>
      <c r="N2533" s="144"/>
      <c r="O2533" s="142"/>
      <c r="P2533" s="144"/>
      <c r="Q2533" s="144">
        <f t="shared" si="665"/>
        <v>4754185.9799999995</v>
      </c>
      <c r="R2533" s="144"/>
      <c r="S2533" s="30"/>
      <c r="T2533" s="144"/>
      <c r="U2533" s="144">
        <v>1340.34</v>
      </c>
      <c r="V2533" s="144">
        <f>U2533*3547</f>
        <v>4754185.9799999995</v>
      </c>
      <c r="W2533" s="144"/>
      <c r="X2533" s="144"/>
      <c r="Y2533" s="144"/>
      <c r="Z2533" s="144"/>
      <c r="AA2533" s="144"/>
      <c r="AB2533" s="144"/>
      <c r="AC2533" s="144"/>
      <c r="AD2533" s="144"/>
      <c r="AE2533" s="144"/>
      <c r="AF2533" s="144"/>
      <c r="AG2533" s="324">
        <v>2025</v>
      </c>
      <c r="AH2533" s="128"/>
      <c r="AI2533" s="172"/>
      <c r="AJ2533" s="172"/>
      <c r="AK2533" s="141">
        <f t="shared" si="666"/>
        <v>2424</v>
      </c>
      <c r="AL2533" s="35" t="s">
        <v>153</v>
      </c>
      <c r="AM2533" s="141" t="str">
        <f t="shared" si="662"/>
        <v>2424.</v>
      </c>
      <c r="AN2533" s="147"/>
      <c r="AO2533" s="35"/>
      <c r="AP2533" s="16"/>
    </row>
    <row r="2534" spans="1:42" ht="22.5" customHeight="1" x14ac:dyDescent="0.25">
      <c r="A2534" s="68" t="str">
        <f t="shared" si="663"/>
        <v>2425.</v>
      </c>
      <c r="B2534" s="25">
        <v>4997</v>
      </c>
      <c r="C2534" s="202" t="s">
        <v>976</v>
      </c>
      <c r="D2534" s="25">
        <v>1964</v>
      </c>
      <c r="E2534" s="111" t="s">
        <v>2932</v>
      </c>
      <c r="F2534" s="68" t="s">
        <v>2934</v>
      </c>
      <c r="G2534" s="25">
        <v>4</v>
      </c>
      <c r="H2534" s="25">
        <v>3</v>
      </c>
      <c r="I2534" s="144">
        <v>2143</v>
      </c>
      <c r="J2534" s="144">
        <v>1975.6</v>
      </c>
      <c r="K2534" s="144">
        <v>1975.6</v>
      </c>
      <c r="L2534" s="30">
        <v>88</v>
      </c>
      <c r="M2534" s="176">
        <f t="shared" si="664"/>
        <v>4731065</v>
      </c>
      <c r="N2534" s="144"/>
      <c r="O2534" s="142"/>
      <c r="P2534" s="144"/>
      <c r="Q2534" s="144">
        <f t="shared" si="665"/>
        <v>4731065</v>
      </c>
      <c r="R2534" s="144">
        <v>4731065</v>
      </c>
      <c r="S2534" s="30"/>
      <c r="T2534" s="144"/>
      <c r="U2534" s="144"/>
      <c r="V2534" s="144"/>
      <c r="W2534" s="144"/>
      <c r="X2534" s="144"/>
      <c r="Y2534" s="144"/>
      <c r="Z2534" s="144"/>
      <c r="AA2534" s="144"/>
      <c r="AB2534" s="144"/>
      <c r="AC2534" s="144"/>
      <c r="AD2534" s="144"/>
      <c r="AE2534" s="144"/>
      <c r="AF2534" s="144"/>
      <c r="AG2534" s="324">
        <v>2025</v>
      </c>
      <c r="AH2534" s="129"/>
      <c r="AI2534" s="216"/>
      <c r="AJ2534" s="216"/>
      <c r="AK2534" s="141">
        <f t="shared" si="666"/>
        <v>2425</v>
      </c>
      <c r="AL2534" s="35" t="s">
        <v>153</v>
      </c>
      <c r="AM2534" s="141" t="str">
        <f t="shared" si="662"/>
        <v>2425.</v>
      </c>
      <c r="AN2534" s="147"/>
      <c r="AO2534" s="35"/>
      <c r="AP2534" s="16"/>
    </row>
    <row r="2535" spans="1:42" ht="22.5" customHeight="1" x14ac:dyDescent="0.25">
      <c r="A2535" s="68" t="str">
        <f t="shared" si="663"/>
        <v>2426.</v>
      </c>
      <c r="B2535" s="25">
        <v>5000</v>
      </c>
      <c r="C2535" s="202" t="s">
        <v>977</v>
      </c>
      <c r="D2535" s="25">
        <v>1964</v>
      </c>
      <c r="E2535" s="111" t="s">
        <v>2932</v>
      </c>
      <c r="F2535" s="68" t="s">
        <v>2934</v>
      </c>
      <c r="G2535" s="25">
        <v>5</v>
      </c>
      <c r="H2535" s="25">
        <v>4</v>
      </c>
      <c r="I2535" s="144">
        <v>3460.2</v>
      </c>
      <c r="J2535" s="144">
        <v>3160.7</v>
      </c>
      <c r="K2535" s="144">
        <v>3160.7</v>
      </c>
      <c r="L2535" s="30">
        <v>154</v>
      </c>
      <c r="M2535" s="176">
        <f t="shared" si="664"/>
        <v>2332128</v>
      </c>
      <c r="N2535" s="144"/>
      <c r="O2535" s="142"/>
      <c r="P2535" s="144"/>
      <c r="Q2535" s="144">
        <f t="shared" si="665"/>
        <v>2332128</v>
      </c>
      <c r="R2535" s="144">
        <v>2332128</v>
      </c>
      <c r="S2535" s="30"/>
      <c r="T2535" s="144"/>
      <c r="U2535" s="144"/>
      <c r="V2535" s="144"/>
      <c r="W2535" s="144"/>
      <c r="X2535" s="144"/>
      <c r="Y2535" s="144"/>
      <c r="Z2535" s="144"/>
      <c r="AA2535" s="144"/>
      <c r="AB2535" s="144"/>
      <c r="AC2535" s="144"/>
      <c r="AD2535" s="144"/>
      <c r="AE2535" s="144"/>
      <c r="AF2535" s="144"/>
      <c r="AG2535" s="324">
        <v>2025</v>
      </c>
      <c r="AH2535" s="129"/>
      <c r="AI2535" s="216"/>
      <c r="AJ2535" s="216"/>
      <c r="AK2535" s="141">
        <f t="shared" si="666"/>
        <v>2426</v>
      </c>
      <c r="AL2535" s="35" t="s">
        <v>153</v>
      </c>
      <c r="AM2535" s="141" t="str">
        <f t="shared" si="662"/>
        <v>2426.</v>
      </c>
      <c r="AN2535" s="147"/>
      <c r="AO2535" s="35"/>
      <c r="AP2535" s="16"/>
    </row>
    <row r="2536" spans="1:42" ht="22.5" customHeight="1" x14ac:dyDescent="0.25">
      <c r="A2536" s="68" t="str">
        <f t="shared" si="663"/>
        <v>2427.</v>
      </c>
      <c r="B2536" s="25">
        <v>5167</v>
      </c>
      <c r="C2536" s="202" t="s">
        <v>981</v>
      </c>
      <c r="D2536" s="25">
        <v>1964</v>
      </c>
      <c r="E2536" s="111" t="s">
        <v>2932</v>
      </c>
      <c r="F2536" s="68" t="s">
        <v>2934</v>
      </c>
      <c r="G2536" s="25">
        <v>5</v>
      </c>
      <c r="H2536" s="25">
        <v>3</v>
      </c>
      <c r="I2536" s="144">
        <v>3350.06</v>
      </c>
      <c r="J2536" s="144">
        <v>3173.5</v>
      </c>
      <c r="K2536" s="144">
        <v>2527.1999999999998</v>
      </c>
      <c r="L2536" s="30">
        <v>99</v>
      </c>
      <c r="M2536" s="176">
        <f t="shared" si="664"/>
        <v>1351296</v>
      </c>
      <c r="N2536" s="144"/>
      <c r="O2536" s="142"/>
      <c r="P2536" s="144"/>
      <c r="Q2536" s="144">
        <f t="shared" si="665"/>
        <v>1351296</v>
      </c>
      <c r="R2536" s="144">
        <v>1351296</v>
      </c>
      <c r="S2536" s="30"/>
      <c r="T2536" s="144"/>
      <c r="U2536" s="144"/>
      <c r="V2536" s="144"/>
      <c r="W2536" s="144"/>
      <c r="X2536" s="144"/>
      <c r="Y2536" s="144"/>
      <c r="Z2536" s="144"/>
      <c r="AA2536" s="144"/>
      <c r="AB2536" s="144"/>
      <c r="AC2536" s="144"/>
      <c r="AD2536" s="144"/>
      <c r="AE2536" s="144"/>
      <c r="AF2536" s="144"/>
      <c r="AG2536" s="324">
        <v>2025</v>
      </c>
      <c r="AH2536" s="129"/>
      <c r="AI2536" s="216"/>
      <c r="AJ2536" s="216"/>
      <c r="AK2536" s="141">
        <f t="shared" si="666"/>
        <v>2427</v>
      </c>
      <c r="AL2536" s="35" t="s">
        <v>153</v>
      </c>
      <c r="AM2536" s="141" t="str">
        <f t="shared" si="662"/>
        <v>2427.</v>
      </c>
      <c r="AN2536" s="147"/>
      <c r="AO2536" s="35"/>
      <c r="AP2536" s="16"/>
    </row>
    <row r="2537" spans="1:42" ht="22.5" customHeight="1" x14ac:dyDescent="0.25">
      <c r="A2537" s="68" t="str">
        <f t="shared" si="663"/>
        <v>2428.</v>
      </c>
      <c r="B2537" s="25">
        <v>4469</v>
      </c>
      <c r="C2537" s="300" t="s">
        <v>1053</v>
      </c>
      <c r="D2537" s="25">
        <v>1964</v>
      </c>
      <c r="E2537" s="111" t="s">
        <v>2932</v>
      </c>
      <c r="F2537" s="68" t="s">
        <v>2934</v>
      </c>
      <c r="G2537" s="25">
        <v>5</v>
      </c>
      <c r="H2537" s="25">
        <v>3</v>
      </c>
      <c r="I2537" s="176">
        <v>2622.1</v>
      </c>
      <c r="J2537" s="144">
        <v>2505.9</v>
      </c>
      <c r="K2537" s="176">
        <v>2393.3000000000002</v>
      </c>
      <c r="L2537" s="267">
        <v>128</v>
      </c>
      <c r="M2537" s="176">
        <f t="shared" si="664"/>
        <v>3991963</v>
      </c>
      <c r="N2537" s="144"/>
      <c r="O2537" s="142"/>
      <c r="P2537" s="144"/>
      <c r="Q2537" s="144">
        <f t="shared" si="665"/>
        <v>3991963</v>
      </c>
      <c r="R2537" s="144">
        <v>3991963</v>
      </c>
      <c r="S2537" s="30"/>
      <c r="T2537" s="144"/>
      <c r="U2537" s="144"/>
      <c r="V2537" s="144"/>
      <c r="W2537" s="144"/>
      <c r="X2537" s="144"/>
      <c r="Y2537" s="144"/>
      <c r="Z2537" s="144"/>
      <c r="AA2537" s="144"/>
      <c r="AB2537" s="144"/>
      <c r="AC2537" s="144"/>
      <c r="AD2537" s="144"/>
      <c r="AE2537" s="144"/>
      <c r="AF2537" s="144"/>
      <c r="AG2537" s="324">
        <v>2025</v>
      </c>
      <c r="AH2537" s="128"/>
      <c r="AI2537" s="177"/>
      <c r="AJ2537" s="177"/>
      <c r="AK2537" s="141">
        <f t="shared" si="666"/>
        <v>2428</v>
      </c>
      <c r="AL2537" s="35" t="s">
        <v>153</v>
      </c>
      <c r="AM2537" s="141" t="str">
        <f t="shared" si="662"/>
        <v>2428.</v>
      </c>
      <c r="AN2537" s="147"/>
      <c r="AO2537" s="35"/>
      <c r="AP2537" s="16"/>
    </row>
    <row r="2538" spans="1:42" ht="22.5" customHeight="1" x14ac:dyDescent="0.25">
      <c r="A2538" s="68" t="str">
        <f t="shared" si="663"/>
        <v>2429.</v>
      </c>
      <c r="B2538" s="25">
        <v>5306</v>
      </c>
      <c r="C2538" s="175" t="s">
        <v>1046</v>
      </c>
      <c r="D2538" s="25">
        <v>1964</v>
      </c>
      <c r="E2538" s="111" t="s">
        <v>2932</v>
      </c>
      <c r="F2538" s="68" t="s">
        <v>2934</v>
      </c>
      <c r="G2538" s="25">
        <v>5</v>
      </c>
      <c r="H2538" s="25">
        <v>3</v>
      </c>
      <c r="I2538" s="144">
        <v>2549.4</v>
      </c>
      <c r="J2538" s="144">
        <v>2549.4</v>
      </c>
      <c r="K2538" s="144">
        <v>2549.4</v>
      </c>
      <c r="L2538" s="30">
        <v>97</v>
      </c>
      <c r="M2538" s="176">
        <f t="shared" si="664"/>
        <v>885879.97</v>
      </c>
      <c r="N2538" s="144"/>
      <c r="O2538" s="142"/>
      <c r="P2538" s="144"/>
      <c r="Q2538" s="144">
        <f t="shared" si="665"/>
        <v>885879.97</v>
      </c>
      <c r="R2538" s="144">
        <v>885879.97</v>
      </c>
      <c r="S2538" s="30"/>
      <c r="T2538" s="144"/>
      <c r="U2538" s="144"/>
      <c r="V2538" s="144"/>
      <c r="W2538" s="144"/>
      <c r="X2538" s="144"/>
      <c r="Y2538" s="144"/>
      <c r="Z2538" s="144"/>
      <c r="AA2538" s="144"/>
      <c r="AB2538" s="144"/>
      <c r="AC2538" s="144"/>
      <c r="AD2538" s="144"/>
      <c r="AE2538" s="144"/>
      <c r="AF2538" s="144"/>
      <c r="AG2538" s="324">
        <v>2025</v>
      </c>
      <c r="AH2538" s="128"/>
      <c r="AI2538" s="177"/>
      <c r="AJ2538" s="177"/>
      <c r="AK2538" s="141">
        <f t="shared" si="666"/>
        <v>2429</v>
      </c>
      <c r="AL2538" s="35" t="s">
        <v>153</v>
      </c>
      <c r="AM2538" s="141" t="str">
        <f t="shared" si="662"/>
        <v>2429.</v>
      </c>
      <c r="AN2538" s="147"/>
      <c r="AO2538" s="35"/>
      <c r="AP2538" s="16"/>
    </row>
    <row r="2539" spans="1:42" ht="22.5" customHeight="1" x14ac:dyDescent="0.25">
      <c r="A2539" s="68" t="str">
        <f t="shared" si="663"/>
        <v>2430.</v>
      </c>
      <c r="B2539" s="25">
        <v>5333</v>
      </c>
      <c r="C2539" s="300" t="s">
        <v>1070</v>
      </c>
      <c r="D2539" s="25">
        <v>1964</v>
      </c>
      <c r="E2539" s="111" t="s">
        <v>2932</v>
      </c>
      <c r="F2539" s="68" t="s">
        <v>2934</v>
      </c>
      <c r="G2539" s="25">
        <v>5</v>
      </c>
      <c r="H2539" s="25">
        <v>11</v>
      </c>
      <c r="I2539" s="176">
        <v>3259.2</v>
      </c>
      <c r="J2539" s="176">
        <v>2556</v>
      </c>
      <c r="K2539" s="176">
        <v>2556</v>
      </c>
      <c r="L2539" s="267">
        <v>391</v>
      </c>
      <c r="M2539" s="176">
        <f t="shared" si="664"/>
        <v>887040</v>
      </c>
      <c r="N2539" s="144"/>
      <c r="O2539" s="142"/>
      <c r="P2539" s="144"/>
      <c r="Q2539" s="144">
        <f t="shared" si="665"/>
        <v>887040</v>
      </c>
      <c r="R2539" s="144">
        <v>887040</v>
      </c>
      <c r="S2539" s="30"/>
      <c r="T2539" s="144"/>
      <c r="U2539" s="144"/>
      <c r="V2539" s="144"/>
      <c r="W2539" s="144"/>
      <c r="X2539" s="144"/>
      <c r="Y2539" s="144"/>
      <c r="Z2539" s="144"/>
      <c r="AA2539" s="144"/>
      <c r="AB2539" s="144"/>
      <c r="AC2539" s="144"/>
      <c r="AD2539" s="144"/>
      <c r="AE2539" s="144"/>
      <c r="AF2539" s="144"/>
      <c r="AG2539" s="324">
        <v>2025</v>
      </c>
      <c r="AH2539" s="128"/>
      <c r="AI2539" s="177"/>
      <c r="AJ2539" s="177"/>
      <c r="AK2539" s="141">
        <f t="shared" si="666"/>
        <v>2430</v>
      </c>
      <c r="AL2539" s="35" t="s">
        <v>153</v>
      </c>
      <c r="AM2539" s="141" t="str">
        <f t="shared" si="662"/>
        <v>2430.</v>
      </c>
      <c r="AN2539" s="147"/>
      <c r="AO2539" s="35"/>
      <c r="AP2539" s="16"/>
    </row>
    <row r="2540" spans="1:42" ht="22.5" customHeight="1" x14ac:dyDescent="0.25">
      <c r="A2540" s="68" t="str">
        <f t="shared" si="663"/>
        <v>2431.</v>
      </c>
      <c r="B2540" s="25">
        <v>5391</v>
      </c>
      <c r="C2540" s="137" t="s">
        <v>988</v>
      </c>
      <c r="D2540" s="25">
        <v>1964</v>
      </c>
      <c r="E2540" s="111" t="s">
        <v>2932</v>
      </c>
      <c r="F2540" s="68" t="s">
        <v>2934</v>
      </c>
      <c r="G2540" s="25">
        <v>5</v>
      </c>
      <c r="H2540" s="25">
        <v>3</v>
      </c>
      <c r="I2540" s="144">
        <v>2762.4</v>
      </c>
      <c r="J2540" s="144">
        <v>2571.3000000000002</v>
      </c>
      <c r="K2540" s="144">
        <v>2175.1999999999998</v>
      </c>
      <c r="L2540" s="30">
        <v>114</v>
      </c>
      <c r="M2540" s="176">
        <f t="shared" si="664"/>
        <v>1407600</v>
      </c>
      <c r="N2540" s="144"/>
      <c r="O2540" s="142"/>
      <c r="P2540" s="144"/>
      <c r="Q2540" s="144">
        <f t="shared" si="665"/>
        <v>1407600</v>
      </c>
      <c r="R2540" s="144">
        <v>1407600</v>
      </c>
      <c r="S2540" s="30"/>
      <c r="T2540" s="144"/>
      <c r="U2540" s="144"/>
      <c r="V2540" s="144"/>
      <c r="W2540" s="144"/>
      <c r="X2540" s="144"/>
      <c r="Y2540" s="144"/>
      <c r="Z2540" s="144"/>
      <c r="AA2540" s="144"/>
      <c r="AB2540" s="144"/>
      <c r="AC2540" s="144"/>
      <c r="AD2540" s="144"/>
      <c r="AE2540" s="144"/>
      <c r="AF2540" s="144"/>
      <c r="AG2540" s="324">
        <v>2025</v>
      </c>
      <c r="AH2540" s="129"/>
      <c r="AI2540" s="216"/>
      <c r="AJ2540" s="216"/>
      <c r="AK2540" s="141">
        <f t="shared" si="666"/>
        <v>2431</v>
      </c>
      <c r="AL2540" s="35" t="s">
        <v>153</v>
      </c>
      <c r="AM2540" s="141" t="str">
        <f t="shared" si="662"/>
        <v>2431.</v>
      </c>
      <c r="AN2540" s="147"/>
      <c r="AO2540" s="35"/>
      <c r="AP2540" s="16"/>
    </row>
    <row r="2541" spans="1:42" ht="22.5" customHeight="1" x14ac:dyDescent="0.25">
      <c r="A2541" s="68" t="str">
        <f t="shared" si="663"/>
        <v>2432.</v>
      </c>
      <c r="B2541" s="25">
        <v>4433</v>
      </c>
      <c r="C2541" s="202" t="s">
        <v>1008</v>
      </c>
      <c r="D2541" s="25">
        <v>1965</v>
      </c>
      <c r="E2541" s="111" t="s">
        <v>2932</v>
      </c>
      <c r="F2541" s="68" t="s">
        <v>2933</v>
      </c>
      <c r="G2541" s="25">
        <v>5</v>
      </c>
      <c r="H2541" s="25">
        <v>4</v>
      </c>
      <c r="I2541" s="144">
        <v>3907</v>
      </c>
      <c r="J2541" s="144">
        <v>3907</v>
      </c>
      <c r="K2541" s="144">
        <v>3907</v>
      </c>
      <c r="L2541" s="30">
        <v>192</v>
      </c>
      <c r="M2541" s="176">
        <f t="shared" si="664"/>
        <v>2289696</v>
      </c>
      <c r="N2541" s="144"/>
      <c r="O2541" s="142"/>
      <c r="P2541" s="144"/>
      <c r="Q2541" s="144">
        <f t="shared" si="665"/>
        <v>2289696</v>
      </c>
      <c r="R2541" s="144">
        <v>2289696</v>
      </c>
      <c r="S2541" s="30"/>
      <c r="T2541" s="144"/>
      <c r="U2541" s="144"/>
      <c r="V2541" s="144"/>
      <c r="W2541" s="144"/>
      <c r="X2541" s="144"/>
      <c r="Y2541" s="144"/>
      <c r="Z2541" s="144"/>
      <c r="AA2541" s="144"/>
      <c r="AB2541" s="144"/>
      <c r="AC2541" s="144"/>
      <c r="AD2541" s="144"/>
      <c r="AE2541" s="144"/>
      <c r="AF2541" s="144"/>
      <c r="AG2541" s="324">
        <v>2025</v>
      </c>
      <c r="AH2541" s="129"/>
      <c r="AI2541" s="216"/>
      <c r="AJ2541" s="216"/>
      <c r="AK2541" s="141">
        <f t="shared" si="666"/>
        <v>2432</v>
      </c>
      <c r="AL2541" s="35" t="s">
        <v>153</v>
      </c>
      <c r="AM2541" s="141" t="str">
        <f t="shared" si="662"/>
        <v>2432.</v>
      </c>
      <c r="AN2541" s="147"/>
      <c r="AO2541" s="35"/>
      <c r="AP2541" s="16"/>
    </row>
    <row r="2542" spans="1:42" ht="22.5" customHeight="1" x14ac:dyDescent="0.25">
      <c r="A2542" s="68" t="str">
        <f t="shared" si="663"/>
        <v>2433.</v>
      </c>
      <c r="B2542" s="25">
        <v>4434</v>
      </c>
      <c r="C2542" s="175" t="s">
        <v>1009</v>
      </c>
      <c r="D2542" s="25">
        <v>1965</v>
      </c>
      <c r="E2542" s="111" t="s">
        <v>2932</v>
      </c>
      <c r="F2542" s="68" t="s">
        <v>2933</v>
      </c>
      <c r="G2542" s="25">
        <v>5</v>
      </c>
      <c r="H2542" s="25">
        <v>4</v>
      </c>
      <c r="I2542" s="176">
        <v>3861.7</v>
      </c>
      <c r="J2542" s="144">
        <v>2548.9</v>
      </c>
      <c r="K2542" s="176">
        <v>2548.9</v>
      </c>
      <c r="L2542" s="267">
        <v>175</v>
      </c>
      <c r="M2542" s="176">
        <f t="shared" si="664"/>
        <v>1501440</v>
      </c>
      <c r="N2542" s="144"/>
      <c r="O2542" s="142"/>
      <c r="P2542" s="144"/>
      <c r="Q2542" s="144">
        <f t="shared" si="665"/>
        <v>1501440</v>
      </c>
      <c r="R2542" s="144">
        <v>1501440</v>
      </c>
      <c r="S2542" s="30"/>
      <c r="T2542" s="144"/>
      <c r="U2542" s="144"/>
      <c r="V2542" s="144"/>
      <c r="W2542" s="144"/>
      <c r="X2542" s="144"/>
      <c r="Y2542" s="144"/>
      <c r="Z2542" s="144"/>
      <c r="AA2542" s="144"/>
      <c r="AB2542" s="144"/>
      <c r="AC2542" s="144"/>
      <c r="AD2542" s="144"/>
      <c r="AE2542" s="144"/>
      <c r="AF2542" s="144"/>
      <c r="AG2542" s="324">
        <v>2025</v>
      </c>
      <c r="AH2542" s="135"/>
      <c r="AI2542" s="177"/>
      <c r="AJ2542" s="177"/>
      <c r="AK2542" s="141">
        <f t="shared" si="666"/>
        <v>2433</v>
      </c>
      <c r="AL2542" s="35" t="s">
        <v>153</v>
      </c>
      <c r="AM2542" s="141" t="str">
        <f t="shared" si="662"/>
        <v>2433.</v>
      </c>
      <c r="AN2542" s="147"/>
      <c r="AO2542" s="35"/>
      <c r="AP2542" s="16"/>
    </row>
    <row r="2543" spans="1:42" ht="23.25" customHeight="1" x14ac:dyDescent="0.25">
      <c r="A2543" s="68" t="str">
        <f t="shared" si="663"/>
        <v>2434.</v>
      </c>
      <c r="B2543" s="25">
        <v>4988</v>
      </c>
      <c r="C2543" s="36" t="s">
        <v>1795</v>
      </c>
      <c r="D2543" s="25">
        <v>1965</v>
      </c>
      <c r="E2543" s="111" t="s">
        <v>2932</v>
      </c>
      <c r="F2543" s="68" t="s">
        <v>2934</v>
      </c>
      <c r="G2543" s="25">
        <v>5</v>
      </c>
      <c r="H2543" s="25">
        <v>6</v>
      </c>
      <c r="I2543" s="176">
        <v>4937.8</v>
      </c>
      <c r="J2543" s="176">
        <v>4935.8</v>
      </c>
      <c r="K2543" s="176">
        <v>4692.7</v>
      </c>
      <c r="L2543" s="267">
        <v>233</v>
      </c>
      <c r="M2543" s="176">
        <f t="shared" si="664"/>
        <v>17822004</v>
      </c>
      <c r="N2543" s="144"/>
      <c r="O2543" s="142"/>
      <c r="P2543" s="144"/>
      <c r="Q2543" s="144">
        <f t="shared" si="665"/>
        <v>17822004</v>
      </c>
      <c r="R2543" s="144">
        <f>3640992+14181012</f>
        <v>17822004</v>
      </c>
      <c r="S2543" s="30"/>
      <c r="T2543" s="144"/>
      <c r="U2543" s="144"/>
      <c r="V2543" s="144"/>
      <c r="W2543" s="144"/>
      <c r="X2543" s="144"/>
      <c r="Y2543" s="144"/>
      <c r="Z2543" s="144"/>
      <c r="AA2543" s="144"/>
      <c r="AB2543" s="144"/>
      <c r="AC2543" s="323"/>
      <c r="AD2543" s="323"/>
      <c r="AE2543" s="144"/>
      <c r="AF2543" s="144"/>
      <c r="AG2543" s="324">
        <v>2025</v>
      </c>
      <c r="AH2543" s="128"/>
      <c r="AI2543" s="177"/>
      <c r="AJ2543" s="177"/>
      <c r="AK2543" s="141">
        <f t="shared" si="666"/>
        <v>2434</v>
      </c>
      <c r="AL2543" s="35" t="s">
        <v>153</v>
      </c>
      <c r="AM2543" s="141" t="str">
        <f t="shared" si="662"/>
        <v>2434.</v>
      </c>
      <c r="AN2543" s="147"/>
      <c r="AP2543" s="16"/>
    </row>
    <row r="2544" spans="1:42" ht="22.5" customHeight="1" x14ac:dyDescent="0.25">
      <c r="A2544" s="68" t="str">
        <f t="shared" si="663"/>
        <v>2435.</v>
      </c>
      <c r="B2544" s="25">
        <v>5288</v>
      </c>
      <c r="C2544" s="202" t="s">
        <v>1172</v>
      </c>
      <c r="D2544" s="25">
        <v>1965</v>
      </c>
      <c r="E2544" s="111" t="s">
        <v>2932</v>
      </c>
      <c r="F2544" s="68" t="s">
        <v>2934</v>
      </c>
      <c r="G2544" s="25">
        <v>5</v>
      </c>
      <c r="H2544" s="25">
        <v>3</v>
      </c>
      <c r="I2544" s="144">
        <v>2687.3</v>
      </c>
      <c r="J2544" s="144">
        <v>2506.1</v>
      </c>
      <c r="K2544" s="144">
        <v>2379</v>
      </c>
      <c r="L2544" s="30">
        <v>94</v>
      </c>
      <c r="M2544" s="144">
        <f t="shared" si="664"/>
        <v>928850</v>
      </c>
      <c r="N2544" s="144"/>
      <c r="O2544" s="142"/>
      <c r="P2544" s="144"/>
      <c r="Q2544" s="144">
        <f t="shared" si="665"/>
        <v>928850</v>
      </c>
      <c r="R2544" s="144">
        <v>928850</v>
      </c>
      <c r="S2544" s="30"/>
      <c r="T2544" s="144"/>
      <c r="U2544" s="144"/>
      <c r="V2544" s="144"/>
      <c r="W2544" s="144"/>
      <c r="X2544" s="144"/>
      <c r="Y2544" s="144"/>
      <c r="Z2544" s="144"/>
      <c r="AA2544" s="144"/>
      <c r="AB2544" s="144"/>
      <c r="AC2544" s="144"/>
      <c r="AD2544" s="144"/>
      <c r="AE2544" s="144"/>
      <c r="AF2544" s="144"/>
      <c r="AG2544" s="324">
        <v>2025</v>
      </c>
      <c r="AH2544" s="129"/>
      <c r="AI2544" s="216"/>
      <c r="AJ2544" s="216"/>
      <c r="AK2544" s="141">
        <f t="shared" si="666"/>
        <v>2435</v>
      </c>
      <c r="AL2544" s="35" t="s">
        <v>153</v>
      </c>
      <c r="AM2544" s="141" t="str">
        <f t="shared" si="662"/>
        <v>2435.</v>
      </c>
      <c r="AN2544" s="147"/>
      <c r="AO2544" s="35"/>
      <c r="AP2544" s="16"/>
    </row>
    <row r="2545" spans="1:42" ht="22.5" customHeight="1" x14ac:dyDescent="0.25">
      <c r="A2545" s="68" t="str">
        <f t="shared" si="663"/>
        <v>2436.</v>
      </c>
      <c r="B2545" s="25">
        <v>4467</v>
      </c>
      <c r="C2545" s="175" t="s">
        <v>1010</v>
      </c>
      <c r="D2545" s="25">
        <v>1965</v>
      </c>
      <c r="E2545" s="111" t="s">
        <v>2932</v>
      </c>
      <c r="F2545" s="68" t="s">
        <v>2934</v>
      </c>
      <c r="G2545" s="25">
        <v>2</v>
      </c>
      <c r="H2545" s="25">
        <v>3</v>
      </c>
      <c r="I2545" s="176">
        <v>2667.5</v>
      </c>
      <c r="J2545" s="144">
        <v>2437.8000000000002</v>
      </c>
      <c r="K2545" s="176">
        <v>2437.8000000000002</v>
      </c>
      <c r="L2545" s="267">
        <v>117</v>
      </c>
      <c r="M2545" s="176">
        <f t="shared" si="664"/>
        <v>128610</v>
      </c>
      <c r="N2545" s="144"/>
      <c r="O2545" s="142"/>
      <c r="P2545" s="144"/>
      <c r="Q2545" s="144">
        <f t="shared" si="665"/>
        <v>128610</v>
      </c>
      <c r="R2545" s="144">
        <v>128610</v>
      </c>
      <c r="S2545" s="30"/>
      <c r="T2545" s="144"/>
      <c r="U2545" s="144"/>
      <c r="V2545" s="144"/>
      <c r="W2545" s="144"/>
      <c r="X2545" s="144"/>
      <c r="Y2545" s="144"/>
      <c r="Z2545" s="144"/>
      <c r="AA2545" s="144"/>
      <c r="AB2545" s="144"/>
      <c r="AC2545" s="144"/>
      <c r="AD2545" s="144"/>
      <c r="AE2545" s="144"/>
      <c r="AF2545" s="144"/>
      <c r="AG2545" s="324">
        <v>2025</v>
      </c>
      <c r="AH2545" s="135"/>
      <c r="AI2545" s="177"/>
      <c r="AJ2545" s="177"/>
      <c r="AK2545" s="141">
        <f t="shared" si="666"/>
        <v>2436</v>
      </c>
      <c r="AL2545" s="35" t="s">
        <v>153</v>
      </c>
      <c r="AM2545" s="141" t="str">
        <f t="shared" si="662"/>
        <v>2436.</v>
      </c>
      <c r="AN2545" s="147"/>
      <c r="AO2545" s="35"/>
      <c r="AP2545" s="16"/>
    </row>
    <row r="2546" spans="1:42" ht="22.5" customHeight="1" x14ac:dyDescent="0.25">
      <c r="A2546" s="68" t="str">
        <f t="shared" si="663"/>
        <v>2437.</v>
      </c>
      <c r="B2546" s="25">
        <v>4844</v>
      </c>
      <c r="C2546" s="175" t="s">
        <v>1024</v>
      </c>
      <c r="D2546" s="25">
        <v>1965</v>
      </c>
      <c r="E2546" s="111" t="s">
        <v>2932</v>
      </c>
      <c r="F2546" s="68" t="s">
        <v>2934</v>
      </c>
      <c r="G2546" s="25">
        <v>5</v>
      </c>
      <c r="H2546" s="25">
        <v>4</v>
      </c>
      <c r="I2546" s="176">
        <v>3168.1</v>
      </c>
      <c r="J2546" s="176">
        <v>2533.1</v>
      </c>
      <c r="K2546" s="176">
        <v>2533.1</v>
      </c>
      <c r="L2546" s="267">
        <v>122</v>
      </c>
      <c r="M2546" s="176">
        <f>R2546+T2546+V2546+X2546+Z2546+AB2546+AE2546+AF2546</f>
        <v>1675982.4</v>
      </c>
      <c r="N2546" s="144"/>
      <c r="O2546" s="142"/>
      <c r="P2546" s="144"/>
      <c r="Q2546" s="144">
        <f>M2546</f>
        <v>1675982.4</v>
      </c>
      <c r="R2546" s="144">
        <v>1675982.4</v>
      </c>
      <c r="S2546" s="30"/>
      <c r="T2546" s="144"/>
      <c r="U2546" s="144"/>
      <c r="V2546" s="144"/>
      <c r="W2546" s="144"/>
      <c r="X2546" s="144"/>
      <c r="Y2546" s="144"/>
      <c r="Z2546" s="144"/>
      <c r="AA2546" s="144"/>
      <c r="AB2546" s="144"/>
      <c r="AC2546" s="144"/>
      <c r="AD2546" s="144"/>
      <c r="AE2546" s="144"/>
      <c r="AF2546" s="144"/>
      <c r="AG2546" s="324">
        <v>2025</v>
      </c>
      <c r="AH2546" s="128"/>
      <c r="AI2546" s="177"/>
      <c r="AJ2546" s="177"/>
      <c r="AK2546" s="141">
        <f t="shared" si="666"/>
        <v>2437</v>
      </c>
      <c r="AL2546" s="35" t="s">
        <v>153</v>
      </c>
      <c r="AM2546" s="141" t="str">
        <f t="shared" si="662"/>
        <v>2437.</v>
      </c>
      <c r="AN2546" s="147"/>
      <c r="AO2546" s="35"/>
      <c r="AP2546" s="16"/>
    </row>
    <row r="2547" spans="1:42" ht="22.5" customHeight="1" x14ac:dyDescent="0.25">
      <c r="A2547" s="68" t="str">
        <f t="shared" si="663"/>
        <v>2438.</v>
      </c>
      <c r="B2547" s="25">
        <v>4845</v>
      </c>
      <c r="C2547" s="202" t="s">
        <v>829</v>
      </c>
      <c r="D2547" s="25">
        <v>1965</v>
      </c>
      <c r="E2547" s="111" t="s">
        <v>2932</v>
      </c>
      <c r="F2547" s="68" t="s">
        <v>2934</v>
      </c>
      <c r="G2547" s="25">
        <v>5</v>
      </c>
      <c r="H2547" s="25">
        <v>4</v>
      </c>
      <c r="I2547" s="144">
        <v>3258.4</v>
      </c>
      <c r="J2547" s="144">
        <v>2594.9</v>
      </c>
      <c r="K2547" s="144">
        <v>2594.9</v>
      </c>
      <c r="L2547" s="30">
        <v>120</v>
      </c>
      <c r="M2547" s="176">
        <f t="shared" ref="M2547:M2568" si="667">R2547+T2547+V2547+X2547+Z2547+AB2547+AE2547+AF2547</f>
        <v>1142485.5</v>
      </c>
      <c r="N2547" s="144"/>
      <c r="O2547" s="142"/>
      <c r="P2547" s="144"/>
      <c r="Q2547" s="144">
        <f t="shared" ref="Q2547:Q2568" si="668">M2547</f>
        <v>1142485.5</v>
      </c>
      <c r="R2547" s="144">
        <v>1142485.5</v>
      </c>
      <c r="S2547" s="30"/>
      <c r="T2547" s="144"/>
      <c r="U2547" s="144"/>
      <c r="V2547" s="144"/>
      <c r="W2547" s="144"/>
      <c r="X2547" s="144"/>
      <c r="Y2547" s="144"/>
      <c r="Z2547" s="144"/>
      <c r="AA2547" s="144"/>
      <c r="AB2547" s="144"/>
      <c r="AC2547" s="144"/>
      <c r="AD2547" s="144"/>
      <c r="AE2547" s="144"/>
      <c r="AF2547" s="144"/>
      <c r="AG2547" s="324">
        <v>2025</v>
      </c>
      <c r="AH2547" s="129"/>
      <c r="AI2547" s="216"/>
      <c r="AJ2547" s="216"/>
      <c r="AK2547" s="141">
        <f t="shared" si="666"/>
        <v>2438</v>
      </c>
      <c r="AL2547" s="35" t="s">
        <v>153</v>
      </c>
      <c r="AM2547" s="141" t="str">
        <f t="shared" si="662"/>
        <v>2438.</v>
      </c>
      <c r="AN2547" s="147"/>
      <c r="AO2547" s="35"/>
      <c r="AP2547" s="16"/>
    </row>
    <row r="2548" spans="1:42" ht="22.5" customHeight="1" x14ac:dyDescent="0.25">
      <c r="A2548" s="68" t="str">
        <f t="shared" si="663"/>
        <v>2439.</v>
      </c>
      <c r="B2548" s="25">
        <v>5027</v>
      </c>
      <c r="C2548" s="202" t="s">
        <v>3026</v>
      </c>
      <c r="D2548" s="25">
        <v>1965</v>
      </c>
      <c r="E2548" s="111" t="s">
        <v>2932</v>
      </c>
      <c r="F2548" s="68" t="s">
        <v>2934</v>
      </c>
      <c r="G2548" s="25">
        <v>5</v>
      </c>
      <c r="H2548" s="25">
        <v>6</v>
      </c>
      <c r="I2548" s="144">
        <v>4839.6000000000004</v>
      </c>
      <c r="J2548" s="144">
        <v>4839.6000000000004</v>
      </c>
      <c r="K2548" s="144">
        <v>4839.6000000000004</v>
      </c>
      <c r="L2548" s="30">
        <v>200</v>
      </c>
      <c r="M2548" s="176">
        <f t="shared" si="667"/>
        <v>6696736</v>
      </c>
      <c r="N2548" s="144"/>
      <c r="O2548" s="142"/>
      <c r="P2548" s="144"/>
      <c r="Q2548" s="144">
        <f t="shared" si="668"/>
        <v>6696736</v>
      </c>
      <c r="R2548" s="144"/>
      <c r="S2548" s="30"/>
      <c r="T2548" s="144"/>
      <c r="U2548" s="144">
        <v>1888</v>
      </c>
      <c r="V2548" s="144">
        <f>U2548*3547</f>
        <v>6696736</v>
      </c>
      <c r="W2548" s="144"/>
      <c r="X2548" s="144"/>
      <c r="Y2548" s="144"/>
      <c r="Z2548" s="144"/>
      <c r="AA2548" s="144"/>
      <c r="AB2548" s="144"/>
      <c r="AC2548" s="144"/>
      <c r="AD2548" s="144"/>
      <c r="AE2548" s="144"/>
      <c r="AF2548" s="144"/>
      <c r="AG2548" s="324">
        <v>2025</v>
      </c>
      <c r="AH2548" s="128"/>
      <c r="AI2548" s="172"/>
      <c r="AJ2548" s="172"/>
      <c r="AK2548" s="141">
        <f t="shared" si="666"/>
        <v>2439</v>
      </c>
      <c r="AL2548" s="35" t="s">
        <v>153</v>
      </c>
      <c r="AM2548" s="141" t="str">
        <f t="shared" si="662"/>
        <v>2439.</v>
      </c>
      <c r="AN2548" s="147"/>
      <c r="AO2548" s="35"/>
      <c r="AP2548" s="16"/>
    </row>
    <row r="2549" spans="1:42" ht="22.5" customHeight="1" x14ac:dyDescent="0.25">
      <c r="A2549" s="68" t="str">
        <f t="shared" si="663"/>
        <v>2440.</v>
      </c>
      <c r="B2549" s="25">
        <v>4942</v>
      </c>
      <c r="C2549" s="300" t="s">
        <v>1062</v>
      </c>
      <c r="D2549" s="25">
        <v>1966</v>
      </c>
      <c r="E2549" s="111" t="s">
        <v>2932</v>
      </c>
      <c r="F2549" s="68" t="s">
        <v>2934</v>
      </c>
      <c r="G2549" s="25">
        <v>5</v>
      </c>
      <c r="H2549" s="25">
        <v>7</v>
      </c>
      <c r="I2549" s="176">
        <v>6999.93</v>
      </c>
      <c r="J2549" s="176">
        <v>6798</v>
      </c>
      <c r="K2549" s="176">
        <v>6066.4</v>
      </c>
      <c r="L2549" s="267">
        <v>250</v>
      </c>
      <c r="M2549" s="176">
        <f t="shared" si="667"/>
        <v>2680804</v>
      </c>
      <c r="N2549" s="144"/>
      <c r="O2549" s="142"/>
      <c r="P2549" s="144"/>
      <c r="Q2549" s="144">
        <f t="shared" si="668"/>
        <v>2680804</v>
      </c>
      <c r="R2549" s="144">
        <v>2680804</v>
      </c>
      <c r="S2549" s="30"/>
      <c r="T2549" s="144"/>
      <c r="U2549" s="144"/>
      <c r="V2549" s="144"/>
      <c r="W2549" s="144"/>
      <c r="X2549" s="144"/>
      <c r="Y2549" s="144"/>
      <c r="Z2549" s="144"/>
      <c r="AA2549" s="144"/>
      <c r="AB2549" s="144"/>
      <c r="AC2549" s="144"/>
      <c r="AD2549" s="144"/>
      <c r="AE2549" s="144"/>
      <c r="AF2549" s="144"/>
      <c r="AG2549" s="324">
        <v>2025</v>
      </c>
      <c r="AH2549" s="135"/>
      <c r="AI2549" s="177"/>
      <c r="AJ2549" s="177"/>
      <c r="AK2549" s="141">
        <f t="shared" si="666"/>
        <v>2440</v>
      </c>
      <c r="AL2549" s="35" t="s">
        <v>153</v>
      </c>
      <c r="AM2549" s="141" t="str">
        <f t="shared" si="662"/>
        <v>2440.</v>
      </c>
      <c r="AN2549" s="147"/>
      <c r="AO2549" s="35"/>
      <c r="AP2549" s="16"/>
    </row>
    <row r="2550" spans="1:42" ht="22.5" customHeight="1" x14ac:dyDescent="0.25">
      <c r="A2550" s="68" t="str">
        <f t="shared" si="663"/>
        <v>2441.</v>
      </c>
      <c r="B2550" s="25">
        <v>4943</v>
      </c>
      <c r="C2550" s="300" t="s">
        <v>1063</v>
      </c>
      <c r="D2550" s="25">
        <v>1966</v>
      </c>
      <c r="E2550" s="111" t="s">
        <v>2932</v>
      </c>
      <c r="F2550" s="68" t="s">
        <v>2934</v>
      </c>
      <c r="G2550" s="25">
        <v>5</v>
      </c>
      <c r="H2550" s="25">
        <v>3</v>
      </c>
      <c r="I2550" s="176">
        <v>3305.4</v>
      </c>
      <c r="J2550" s="176">
        <v>3122.1</v>
      </c>
      <c r="K2550" s="176">
        <v>2776.5</v>
      </c>
      <c r="L2550" s="267">
        <v>178</v>
      </c>
      <c r="M2550" s="176">
        <f t="shared" si="667"/>
        <v>3000900</v>
      </c>
      <c r="N2550" s="144"/>
      <c r="O2550" s="142"/>
      <c r="P2550" s="144"/>
      <c r="Q2550" s="144">
        <f t="shared" si="668"/>
        <v>3000900</v>
      </c>
      <c r="R2550" s="144">
        <v>3000900</v>
      </c>
      <c r="S2550" s="30"/>
      <c r="T2550" s="144"/>
      <c r="U2550" s="144"/>
      <c r="V2550" s="144"/>
      <c r="W2550" s="144"/>
      <c r="X2550" s="144"/>
      <c r="Y2550" s="144"/>
      <c r="Z2550" s="144"/>
      <c r="AA2550" s="144"/>
      <c r="AB2550" s="144"/>
      <c r="AC2550" s="144"/>
      <c r="AD2550" s="144"/>
      <c r="AE2550" s="144"/>
      <c r="AF2550" s="144"/>
      <c r="AG2550" s="324">
        <v>2025</v>
      </c>
      <c r="AH2550" s="128"/>
      <c r="AI2550" s="177"/>
      <c r="AJ2550" s="177"/>
      <c r="AK2550" s="141">
        <f t="shared" si="666"/>
        <v>2441</v>
      </c>
      <c r="AL2550" s="35" t="s">
        <v>153</v>
      </c>
      <c r="AM2550" s="141" t="str">
        <f t="shared" ref="AM2550:AM2613" si="669">CONCATENATE(AK2550,AL2550)</f>
        <v>2441.</v>
      </c>
      <c r="AN2550" s="147"/>
      <c r="AO2550" s="35"/>
      <c r="AP2550" s="16"/>
    </row>
    <row r="2551" spans="1:42" ht="22.5" customHeight="1" x14ac:dyDescent="0.25">
      <c r="A2551" s="68" t="str">
        <f t="shared" si="663"/>
        <v>2442.</v>
      </c>
      <c r="B2551" s="25">
        <v>4232</v>
      </c>
      <c r="C2551" s="300" t="s">
        <v>1162</v>
      </c>
      <c r="D2551" s="25">
        <v>1966</v>
      </c>
      <c r="E2551" s="68" t="s">
        <v>2932</v>
      </c>
      <c r="F2551" s="68" t="s">
        <v>2934</v>
      </c>
      <c r="G2551" s="25">
        <v>5</v>
      </c>
      <c r="H2551" s="25">
        <v>3</v>
      </c>
      <c r="I2551" s="146">
        <v>2525.6999999999998</v>
      </c>
      <c r="J2551" s="146">
        <v>1695.9</v>
      </c>
      <c r="K2551" s="146">
        <v>1695.9</v>
      </c>
      <c r="L2551" s="25">
        <v>54</v>
      </c>
      <c r="M2551" s="144">
        <f t="shared" si="667"/>
        <v>481866</v>
      </c>
      <c r="N2551" s="144"/>
      <c r="O2551" s="142"/>
      <c r="P2551" s="144"/>
      <c r="Q2551" s="144">
        <f t="shared" si="668"/>
        <v>481866</v>
      </c>
      <c r="R2551" s="144">
        <v>481866</v>
      </c>
      <c r="S2551" s="324"/>
      <c r="T2551" s="323"/>
      <c r="U2551" s="144"/>
      <c r="V2551" s="144"/>
      <c r="W2551" s="144"/>
      <c r="X2551" s="144"/>
      <c r="Y2551" s="146"/>
      <c r="Z2551" s="146"/>
      <c r="AA2551" s="323"/>
      <c r="AB2551" s="323"/>
      <c r="AC2551" s="323"/>
      <c r="AD2551" s="323"/>
      <c r="AE2551" s="144"/>
      <c r="AF2551" s="144"/>
      <c r="AG2551" s="324">
        <v>2025</v>
      </c>
      <c r="AH2551" s="128"/>
      <c r="AK2551" s="141">
        <f t="shared" si="666"/>
        <v>2442</v>
      </c>
      <c r="AL2551" s="35" t="s">
        <v>153</v>
      </c>
      <c r="AM2551" s="141" t="str">
        <f t="shared" si="669"/>
        <v>2442.</v>
      </c>
      <c r="AN2551" s="147"/>
      <c r="AP2551" s="16"/>
    </row>
    <row r="2552" spans="1:42" ht="22.5" customHeight="1" x14ac:dyDescent="0.25">
      <c r="A2552" s="68" t="str">
        <f t="shared" si="663"/>
        <v>2443.</v>
      </c>
      <c r="B2552" s="25">
        <v>4273</v>
      </c>
      <c r="C2552" s="300" t="s">
        <v>1002</v>
      </c>
      <c r="D2552" s="25">
        <v>1966</v>
      </c>
      <c r="E2552" s="111" t="s">
        <v>2932</v>
      </c>
      <c r="F2552" s="68" t="s">
        <v>2933</v>
      </c>
      <c r="G2552" s="25">
        <v>5</v>
      </c>
      <c r="H2552" s="25">
        <v>4</v>
      </c>
      <c r="I2552" s="176">
        <v>4226.5</v>
      </c>
      <c r="J2552" s="144">
        <v>3966</v>
      </c>
      <c r="K2552" s="176">
        <v>3746</v>
      </c>
      <c r="L2552" s="267">
        <v>164</v>
      </c>
      <c r="M2552" s="176">
        <f t="shared" si="667"/>
        <v>6413131.2000000002</v>
      </c>
      <c r="N2552" s="144"/>
      <c r="O2552" s="142"/>
      <c r="P2552" s="144"/>
      <c r="Q2552" s="144">
        <f t="shared" si="668"/>
        <v>6413131.2000000002</v>
      </c>
      <c r="R2552" s="144">
        <v>6413131.2000000002</v>
      </c>
      <c r="S2552" s="30"/>
      <c r="T2552" s="144"/>
      <c r="U2552" s="144"/>
      <c r="V2552" s="144"/>
      <c r="W2552" s="144"/>
      <c r="X2552" s="144"/>
      <c r="Y2552" s="144"/>
      <c r="Z2552" s="144"/>
      <c r="AA2552" s="144"/>
      <c r="AB2552" s="144"/>
      <c r="AC2552" s="144"/>
      <c r="AD2552" s="144"/>
      <c r="AE2552" s="144"/>
      <c r="AF2552" s="144"/>
      <c r="AG2552" s="324">
        <v>2025</v>
      </c>
      <c r="AH2552" s="128"/>
      <c r="AI2552" s="177"/>
      <c r="AJ2552" s="177"/>
      <c r="AK2552" s="141">
        <f t="shared" si="666"/>
        <v>2443</v>
      </c>
      <c r="AL2552" s="35" t="s">
        <v>153</v>
      </c>
      <c r="AM2552" s="141" t="str">
        <f t="shared" si="669"/>
        <v>2443.</v>
      </c>
      <c r="AN2552" s="147"/>
      <c r="AO2552" s="35"/>
      <c r="AP2552" s="16"/>
    </row>
    <row r="2553" spans="1:42" ht="22.5" customHeight="1" x14ac:dyDescent="0.25">
      <c r="A2553" s="68" t="str">
        <f t="shared" si="663"/>
        <v>2444.</v>
      </c>
      <c r="B2553" s="25">
        <v>4515</v>
      </c>
      <c r="C2553" s="202" t="s">
        <v>1080</v>
      </c>
      <c r="D2553" s="25">
        <v>1966</v>
      </c>
      <c r="E2553" s="111" t="s">
        <v>2932</v>
      </c>
      <c r="F2553" s="68" t="s">
        <v>2934</v>
      </c>
      <c r="G2553" s="25">
        <v>5</v>
      </c>
      <c r="H2553" s="25">
        <v>4</v>
      </c>
      <c r="I2553" s="144">
        <v>3466.03</v>
      </c>
      <c r="J2553" s="144">
        <v>3205.7</v>
      </c>
      <c r="K2553" s="144">
        <v>2569.4</v>
      </c>
      <c r="L2553" s="30">
        <v>138</v>
      </c>
      <c r="M2553" s="176">
        <f t="shared" si="667"/>
        <v>4548320</v>
      </c>
      <c r="N2553" s="144"/>
      <c r="O2553" s="142"/>
      <c r="P2553" s="144"/>
      <c r="Q2553" s="144">
        <f t="shared" si="668"/>
        <v>4548320</v>
      </c>
      <c r="R2553" s="144">
        <v>4548320</v>
      </c>
      <c r="S2553" s="30"/>
      <c r="T2553" s="144"/>
      <c r="U2553" s="144"/>
      <c r="V2553" s="144"/>
      <c r="W2553" s="144"/>
      <c r="X2553" s="144"/>
      <c r="Y2553" s="144"/>
      <c r="Z2553" s="144"/>
      <c r="AA2553" s="144"/>
      <c r="AB2553" s="144"/>
      <c r="AC2553" s="144"/>
      <c r="AD2553" s="144"/>
      <c r="AE2553" s="144"/>
      <c r="AF2553" s="144"/>
      <c r="AG2553" s="324">
        <v>2025</v>
      </c>
      <c r="AH2553" s="128"/>
      <c r="AI2553" s="216"/>
      <c r="AJ2553" s="216"/>
      <c r="AK2553" s="141">
        <f t="shared" si="666"/>
        <v>2444</v>
      </c>
      <c r="AL2553" s="35" t="s">
        <v>153</v>
      </c>
      <c r="AM2553" s="141" t="str">
        <f t="shared" si="669"/>
        <v>2444.</v>
      </c>
      <c r="AN2553" s="147"/>
      <c r="AO2553" s="35"/>
      <c r="AP2553" s="16"/>
    </row>
    <row r="2554" spans="1:42" ht="22.5" customHeight="1" x14ac:dyDescent="0.25">
      <c r="A2554" s="68" t="str">
        <f t="shared" si="663"/>
        <v>2445.</v>
      </c>
      <c r="B2554" s="25">
        <v>5608</v>
      </c>
      <c r="C2554" s="300" t="s">
        <v>3027</v>
      </c>
      <c r="D2554" s="25">
        <v>1966</v>
      </c>
      <c r="E2554" s="111" t="s">
        <v>2932</v>
      </c>
      <c r="F2554" s="68" t="s">
        <v>2934</v>
      </c>
      <c r="G2554" s="25">
        <v>5</v>
      </c>
      <c r="H2554" s="25">
        <v>2</v>
      </c>
      <c r="I2554" s="144">
        <v>1782.5</v>
      </c>
      <c r="J2554" s="144">
        <v>1782.5</v>
      </c>
      <c r="K2554" s="144">
        <v>1782.5</v>
      </c>
      <c r="L2554" s="30">
        <v>31</v>
      </c>
      <c r="M2554" s="176">
        <f t="shared" si="667"/>
        <v>3677548.0500000003</v>
      </c>
      <c r="N2554" s="144"/>
      <c r="O2554" s="142"/>
      <c r="P2554" s="144"/>
      <c r="Q2554" s="144">
        <f t="shared" si="668"/>
        <v>3677548.0500000003</v>
      </c>
      <c r="R2554" s="144">
        <f>2675264.97+811199.88+191083.2</f>
        <v>3677548.0500000003</v>
      </c>
      <c r="S2554" s="30"/>
      <c r="T2554" s="144"/>
      <c r="U2554" s="144"/>
      <c r="V2554" s="144"/>
      <c r="W2554" s="144"/>
      <c r="X2554" s="144"/>
      <c r="Y2554" s="144"/>
      <c r="Z2554" s="144"/>
      <c r="AA2554" s="144"/>
      <c r="AB2554" s="144"/>
      <c r="AC2554" s="144"/>
      <c r="AD2554" s="144"/>
      <c r="AE2554" s="144"/>
      <c r="AF2554" s="144"/>
      <c r="AG2554" s="324">
        <v>2025</v>
      </c>
      <c r="AH2554" s="135"/>
      <c r="AI2554" s="177"/>
      <c r="AJ2554" s="177"/>
      <c r="AK2554" s="141">
        <f t="shared" si="666"/>
        <v>2445</v>
      </c>
      <c r="AL2554" s="35" t="s">
        <v>153</v>
      </c>
      <c r="AM2554" s="141" t="str">
        <f t="shared" si="669"/>
        <v>2445.</v>
      </c>
      <c r="AN2554" s="147"/>
      <c r="AO2554" s="35"/>
      <c r="AP2554" s="16"/>
    </row>
    <row r="2555" spans="1:42" ht="22.5" customHeight="1" x14ac:dyDescent="0.25">
      <c r="A2555" s="68" t="str">
        <f t="shared" si="663"/>
        <v>2446.</v>
      </c>
      <c r="B2555" s="25">
        <v>4557</v>
      </c>
      <c r="C2555" s="300" t="s">
        <v>1056</v>
      </c>
      <c r="D2555" s="25">
        <v>1961</v>
      </c>
      <c r="E2555" s="111" t="s">
        <v>2932</v>
      </c>
      <c r="F2555" s="68" t="s">
        <v>2934</v>
      </c>
      <c r="G2555" s="25">
        <v>5</v>
      </c>
      <c r="H2555" s="25">
        <v>4</v>
      </c>
      <c r="I2555" s="176">
        <v>2977.1</v>
      </c>
      <c r="J2555" s="144">
        <v>2619.8000000000002</v>
      </c>
      <c r="K2555" s="176">
        <v>2619.8000000000002</v>
      </c>
      <c r="L2555" s="267">
        <v>112</v>
      </c>
      <c r="M2555" s="176">
        <f t="shared" si="667"/>
        <v>4967549</v>
      </c>
      <c r="N2555" s="144"/>
      <c r="O2555" s="142"/>
      <c r="P2555" s="144"/>
      <c r="Q2555" s="144">
        <f t="shared" si="668"/>
        <v>4967549</v>
      </c>
      <c r="R2555" s="144">
        <v>2332128</v>
      </c>
      <c r="S2555" s="30"/>
      <c r="T2555" s="144"/>
      <c r="U2555" s="144">
        <v>743</v>
      </c>
      <c r="V2555" s="144">
        <f>U2555*3547</f>
        <v>2635421</v>
      </c>
      <c r="W2555" s="144"/>
      <c r="X2555" s="144"/>
      <c r="Y2555" s="144"/>
      <c r="Z2555" s="144"/>
      <c r="AA2555" s="144"/>
      <c r="AB2555" s="144"/>
      <c r="AC2555" s="144"/>
      <c r="AD2555" s="144"/>
      <c r="AE2555" s="144"/>
      <c r="AF2555" s="144"/>
      <c r="AG2555" s="324">
        <v>2025</v>
      </c>
      <c r="AH2555" s="128"/>
      <c r="AI2555" s="177"/>
      <c r="AJ2555" s="177"/>
      <c r="AK2555" s="141">
        <f t="shared" si="666"/>
        <v>2446</v>
      </c>
      <c r="AL2555" s="35" t="s">
        <v>153</v>
      </c>
      <c r="AM2555" s="141" t="str">
        <f t="shared" si="669"/>
        <v>2446.</v>
      </c>
      <c r="AN2555" s="147"/>
      <c r="AO2555" s="35"/>
      <c r="AP2555" s="16"/>
    </row>
    <row r="2556" spans="1:42" ht="22.5" customHeight="1" x14ac:dyDescent="0.25">
      <c r="A2556" s="68" t="str">
        <f t="shared" si="663"/>
        <v>2447.</v>
      </c>
      <c r="B2556" s="25">
        <v>4158</v>
      </c>
      <c r="C2556" s="175" t="s">
        <v>995</v>
      </c>
      <c r="D2556" s="25">
        <v>1967</v>
      </c>
      <c r="E2556" s="111" t="s">
        <v>2932</v>
      </c>
      <c r="F2556" s="68" t="s">
        <v>2934</v>
      </c>
      <c r="G2556" s="25">
        <v>5</v>
      </c>
      <c r="H2556" s="25">
        <v>4</v>
      </c>
      <c r="I2556" s="176">
        <v>3406.5</v>
      </c>
      <c r="J2556" s="144">
        <v>3168.3</v>
      </c>
      <c r="K2556" s="176">
        <v>3002.9</v>
      </c>
      <c r="L2556" s="267">
        <v>106</v>
      </c>
      <c r="M2556" s="176">
        <f t="shared" si="667"/>
        <v>4001200</v>
      </c>
      <c r="N2556" s="144"/>
      <c r="O2556" s="142"/>
      <c r="P2556" s="144"/>
      <c r="Q2556" s="144">
        <f t="shared" si="668"/>
        <v>4001200</v>
      </c>
      <c r="R2556" s="144">
        <v>4001200</v>
      </c>
      <c r="S2556" s="30"/>
      <c r="T2556" s="144"/>
      <c r="U2556" s="144"/>
      <c r="V2556" s="144"/>
      <c r="W2556" s="144"/>
      <c r="X2556" s="144"/>
      <c r="Y2556" s="144"/>
      <c r="Z2556" s="144"/>
      <c r="AA2556" s="144"/>
      <c r="AB2556" s="144"/>
      <c r="AC2556" s="144"/>
      <c r="AD2556" s="144"/>
      <c r="AE2556" s="144"/>
      <c r="AF2556" s="144"/>
      <c r="AG2556" s="324">
        <v>2025</v>
      </c>
      <c r="AH2556" s="135"/>
      <c r="AI2556" s="177"/>
      <c r="AJ2556" s="177"/>
      <c r="AK2556" s="141">
        <f t="shared" si="666"/>
        <v>2447</v>
      </c>
      <c r="AL2556" s="35" t="s">
        <v>153</v>
      </c>
      <c r="AM2556" s="141" t="str">
        <f t="shared" si="669"/>
        <v>2447.</v>
      </c>
      <c r="AN2556" s="147"/>
      <c r="AO2556" s="35"/>
      <c r="AP2556" s="16"/>
    </row>
    <row r="2557" spans="1:42" ht="23.25" customHeight="1" x14ac:dyDescent="0.25">
      <c r="A2557" s="68" t="str">
        <f t="shared" si="663"/>
        <v>2448.</v>
      </c>
      <c r="B2557" s="25">
        <v>5099</v>
      </c>
      <c r="C2557" s="36" t="s">
        <v>1798</v>
      </c>
      <c r="D2557" s="25">
        <v>1967</v>
      </c>
      <c r="E2557" s="111" t="s">
        <v>2932</v>
      </c>
      <c r="F2557" s="68" t="s">
        <v>2934</v>
      </c>
      <c r="G2557" s="25">
        <v>5</v>
      </c>
      <c r="H2557" s="25">
        <v>4</v>
      </c>
      <c r="I2557" s="144">
        <v>4181.3999999999996</v>
      </c>
      <c r="J2557" s="144">
        <v>3857.4</v>
      </c>
      <c r="K2557" s="144">
        <v>3857.4</v>
      </c>
      <c r="L2557" s="30">
        <v>196</v>
      </c>
      <c r="M2557" s="176">
        <f t="shared" si="667"/>
        <v>1782960</v>
      </c>
      <c r="N2557" s="144"/>
      <c r="O2557" s="142"/>
      <c r="P2557" s="144"/>
      <c r="Q2557" s="144">
        <f t="shared" si="668"/>
        <v>1782960</v>
      </c>
      <c r="R2557" s="144">
        <v>1782960</v>
      </c>
      <c r="S2557" s="30"/>
      <c r="T2557" s="144"/>
      <c r="U2557" s="144"/>
      <c r="V2557" s="144"/>
      <c r="W2557" s="144"/>
      <c r="X2557" s="144"/>
      <c r="Y2557" s="144"/>
      <c r="Z2557" s="144"/>
      <c r="AA2557" s="144"/>
      <c r="AB2557" s="144"/>
      <c r="AC2557" s="323"/>
      <c r="AD2557" s="323"/>
      <c r="AE2557" s="144"/>
      <c r="AF2557" s="144"/>
      <c r="AG2557" s="324">
        <v>2025</v>
      </c>
      <c r="AH2557" s="128"/>
      <c r="AI2557" s="177"/>
      <c r="AJ2557" s="177"/>
      <c r="AK2557" s="141">
        <f t="shared" si="666"/>
        <v>2448</v>
      </c>
      <c r="AL2557" s="35" t="s">
        <v>153</v>
      </c>
      <c r="AM2557" s="141" t="str">
        <f t="shared" si="669"/>
        <v>2448.</v>
      </c>
      <c r="AN2557" s="147"/>
      <c r="AP2557" s="16"/>
    </row>
    <row r="2558" spans="1:42" ht="22.5" customHeight="1" x14ac:dyDescent="0.25">
      <c r="A2558" s="68" t="str">
        <f t="shared" si="663"/>
        <v>2449.</v>
      </c>
      <c r="B2558" s="25">
        <v>4466</v>
      </c>
      <c r="C2558" s="36" t="s">
        <v>3022</v>
      </c>
      <c r="D2558" s="25">
        <v>1967</v>
      </c>
      <c r="E2558" s="111" t="s">
        <v>2932</v>
      </c>
      <c r="F2558" s="68" t="s">
        <v>2933</v>
      </c>
      <c r="G2558" s="25">
        <v>5</v>
      </c>
      <c r="H2558" s="25">
        <v>4</v>
      </c>
      <c r="I2558" s="144">
        <v>3178.2</v>
      </c>
      <c r="J2558" s="144">
        <v>2908.7</v>
      </c>
      <c r="K2558" s="144">
        <v>2908.7</v>
      </c>
      <c r="L2558" s="30">
        <v>130</v>
      </c>
      <c r="M2558" s="176">
        <f>R2558+T2558+V2558+X2558+Z2558+AB2558+AE2558+AF2558</f>
        <v>1126080</v>
      </c>
      <c r="N2558" s="144"/>
      <c r="O2558" s="142"/>
      <c r="P2558" s="144"/>
      <c r="Q2558" s="144">
        <f>M2558</f>
        <v>1126080</v>
      </c>
      <c r="R2558" s="144">
        <v>1126080</v>
      </c>
      <c r="S2558" s="30"/>
      <c r="T2558" s="144"/>
      <c r="U2558" s="144"/>
      <c r="V2558" s="144"/>
      <c r="W2558" s="144"/>
      <c r="X2558" s="144"/>
      <c r="Y2558" s="144"/>
      <c r="Z2558" s="144"/>
      <c r="AA2558" s="144"/>
      <c r="AB2558" s="144"/>
      <c r="AC2558" s="323"/>
      <c r="AD2558" s="323"/>
      <c r="AE2558" s="144"/>
      <c r="AF2558" s="144"/>
      <c r="AG2558" s="324">
        <v>2025</v>
      </c>
      <c r="AH2558" s="135"/>
      <c r="AI2558" s="177"/>
      <c r="AJ2558" s="177"/>
      <c r="AK2558" s="141">
        <f t="shared" si="666"/>
        <v>2449</v>
      </c>
      <c r="AL2558" s="35" t="s">
        <v>153</v>
      </c>
      <c r="AM2558" s="141" t="str">
        <f t="shared" si="669"/>
        <v>2449.</v>
      </c>
      <c r="AN2558" s="147"/>
      <c r="AO2558" s="35"/>
      <c r="AP2558" s="16"/>
    </row>
    <row r="2559" spans="1:42" ht="23.25" customHeight="1" x14ac:dyDescent="0.25">
      <c r="A2559" s="68" t="str">
        <f t="shared" si="663"/>
        <v>2450.</v>
      </c>
      <c r="B2559" s="25">
        <v>4524</v>
      </c>
      <c r="C2559" s="36" t="s">
        <v>1801</v>
      </c>
      <c r="D2559" s="25">
        <v>1967</v>
      </c>
      <c r="E2559" s="111" t="s">
        <v>2932</v>
      </c>
      <c r="F2559" s="68" t="s">
        <v>2933</v>
      </c>
      <c r="G2559" s="25">
        <v>5</v>
      </c>
      <c r="H2559" s="25">
        <v>5</v>
      </c>
      <c r="I2559" s="144">
        <v>3851.3</v>
      </c>
      <c r="J2559" s="144">
        <v>3471.8</v>
      </c>
      <c r="K2559" s="144">
        <v>3471.8</v>
      </c>
      <c r="L2559" s="30">
        <v>175</v>
      </c>
      <c r="M2559" s="176">
        <f t="shared" si="667"/>
        <v>6210487.2999999998</v>
      </c>
      <c r="N2559" s="144"/>
      <c r="O2559" s="142"/>
      <c r="P2559" s="144"/>
      <c r="Q2559" s="144">
        <f t="shared" si="668"/>
        <v>6210487.2999999998</v>
      </c>
      <c r="R2559" s="144">
        <v>6210487.2999999998</v>
      </c>
      <c r="S2559" s="30"/>
      <c r="T2559" s="144"/>
      <c r="U2559" s="144"/>
      <c r="V2559" s="144"/>
      <c r="W2559" s="144"/>
      <c r="X2559" s="144"/>
      <c r="Y2559" s="144"/>
      <c r="Z2559" s="144"/>
      <c r="AA2559" s="144"/>
      <c r="AB2559" s="144"/>
      <c r="AC2559" s="323"/>
      <c r="AD2559" s="323"/>
      <c r="AE2559" s="144"/>
      <c r="AF2559" s="144"/>
      <c r="AG2559" s="324">
        <v>2025</v>
      </c>
      <c r="AH2559" s="128"/>
      <c r="AI2559" s="177"/>
      <c r="AJ2559" s="177"/>
      <c r="AK2559" s="141">
        <f t="shared" si="666"/>
        <v>2450</v>
      </c>
      <c r="AL2559" s="35" t="s">
        <v>153</v>
      </c>
      <c r="AM2559" s="141" t="str">
        <f t="shared" si="669"/>
        <v>2450.</v>
      </c>
      <c r="AN2559" s="147"/>
      <c r="AP2559" s="16"/>
    </row>
    <row r="2560" spans="1:42" ht="22.5" customHeight="1" x14ac:dyDescent="0.25">
      <c r="A2560" s="68" t="str">
        <f t="shared" si="663"/>
        <v>2451.</v>
      </c>
      <c r="B2560" s="25">
        <v>4526</v>
      </c>
      <c r="C2560" s="36" t="s">
        <v>1802</v>
      </c>
      <c r="D2560" s="25">
        <v>1967</v>
      </c>
      <c r="E2560" s="111" t="s">
        <v>2932</v>
      </c>
      <c r="F2560" s="68" t="s">
        <v>2933</v>
      </c>
      <c r="G2560" s="25">
        <v>5</v>
      </c>
      <c r="H2560" s="25">
        <v>5</v>
      </c>
      <c r="I2560" s="144">
        <v>3835</v>
      </c>
      <c r="J2560" s="144">
        <v>3456.4</v>
      </c>
      <c r="K2560" s="144">
        <v>3456.4</v>
      </c>
      <c r="L2560" s="30">
        <v>169</v>
      </c>
      <c r="M2560" s="176">
        <f t="shared" si="667"/>
        <v>1875720.8399999999</v>
      </c>
      <c r="N2560" s="144"/>
      <c r="O2560" s="142"/>
      <c r="P2560" s="144"/>
      <c r="Q2560" s="144">
        <f t="shared" si="668"/>
        <v>1875720.8399999999</v>
      </c>
      <c r="R2560" s="144">
        <v>1875720.8399999999</v>
      </c>
      <c r="S2560" s="30"/>
      <c r="T2560" s="144"/>
      <c r="U2560" s="144"/>
      <c r="V2560" s="144"/>
      <c r="W2560" s="144"/>
      <c r="X2560" s="144"/>
      <c r="Y2560" s="144"/>
      <c r="Z2560" s="144"/>
      <c r="AA2560" s="144"/>
      <c r="AB2560" s="144"/>
      <c r="AC2560" s="323"/>
      <c r="AD2560" s="323"/>
      <c r="AE2560" s="144"/>
      <c r="AF2560" s="144"/>
      <c r="AG2560" s="324">
        <v>2025</v>
      </c>
      <c r="AH2560" s="135"/>
      <c r="AI2560" s="177"/>
      <c r="AJ2560" s="177"/>
      <c r="AK2560" s="141">
        <f t="shared" si="666"/>
        <v>2451</v>
      </c>
      <c r="AL2560" s="35" t="s">
        <v>153</v>
      </c>
      <c r="AM2560" s="141" t="str">
        <f t="shared" si="669"/>
        <v>2451.</v>
      </c>
      <c r="AN2560" s="147"/>
      <c r="AO2560" s="35"/>
      <c r="AP2560" s="16"/>
    </row>
    <row r="2561" spans="1:42" ht="22.5" customHeight="1" x14ac:dyDescent="0.25">
      <c r="A2561" s="68" t="str">
        <f t="shared" si="663"/>
        <v>2452.</v>
      </c>
      <c r="B2561" s="25">
        <v>4528</v>
      </c>
      <c r="C2561" s="175" t="s">
        <v>1016</v>
      </c>
      <c r="D2561" s="25">
        <v>1967</v>
      </c>
      <c r="E2561" s="111" t="s">
        <v>2932</v>
      </c>
      <c r="F2561" s="68" t="s">
        <v>2934</v>
      </c>
      <c r="G2561" s="25">
        <v>5</v>
      </c>
      <c r="H2561" s="25">
        <v>4</v>
      </c>
      <c r="I2561" s="176">
        <v>3701.9</v>
      </c>
      <c r="J2561" s="144">
        <v>3411.9</v>
      </c>
      <c r="K2561" s="176">
        <v>3411.9</v>
      </c>
      <c r="L2561" s="267">
        <v>147</v>
      </c>
      <c r="M2561" s="176">
        <f t="shared" si="667"/>
        <v>8337233</v>
      </c>
      <c r="N2561" s="144"/>
      <c r="O2561" s="142"/>
      <c r="P2561" s="144"/>
      <c r="Q2561" s="144">
        <f t="shared" si="668"/>
        <v>8337233</v>
      </c>
      <c r="R2561" s="144">
        <v>8337233</v>
      </c>
      <c r="S2561" s="30"/>
      <c r="T2561" s="144"/>
      <c r="U2561" s="144"/>
      <c r="V2561" s="144"/>
      <c r="W2561" s="144"/>
      <c r="X2561" s="144"/>
      <c r="Y2561" s="144"/>
      <c r="Z2561" s="144"/>
      <c r="AA2561" s="144"/>
      <c r="AB2561" s="144"/>
      <c r="AC2561" s="144"/>
      <c r="AD2561" s="144"/>
      <c r="AE2561" s="144"/>
      <c r="AF2561" s="144"/>
      <c r="AG2561" s="324">
        <v>2025</v>
      </c>
      <c r="AH2561" s="128"/>
      <c r="AI2561" s="177"/>
      <c r="AJ2561" s="177"/>
      <c r="AK2561" s="141">
        <f t="shared" si="666"/>
        <v>2452</v>
      </c>
      <c r="AL2561" s="35" t="s">
        <v>153</v>
      </c>
      <c r="AM2561" s="141" t="str">
        <f t="shared" si="669"/>
        <v>2452.</v>
      </c>
      <c r="AN2561" s="147"/>
      <c r="AO2561" s="35"/>
      <c r="AP2561" s="16"/>
    </row>
    <row r="2562" spans="1:42" ht="23.25" customHeight="1" x14ac:dyDescent="0.25">
      <c r="A2562" s="68" t="str">
        <f t="shared" si="663"/>
        <v>2453.</v>
      </c>
      <c r="B2562" s="25">
        <v>4849</v>
      </c>
      <c r="C2562" s="36" t="s">
        <v>1804</v>
      </c>
      <c r="D2562" s="25">
        <v>1967</v>
      </c>
      <c r="E2562" s="111" t="s">
        <v>2932</v>
      </c>
      <c r="F2562" s="68" t="s">
        <v>2934</v>
      </c>
      <c r="G2562" s="25">
        <v>5</v>
      </c>
      <c r="H2562" s="25">
        <v>3</v>
      </c>
      <c r="I2562" s="176">
        <v>2593</v>
      </c>
      <c r="J2562" s="176">
        <v>2573.9</v>
      </c>
      <c r="K2562" s="176">
        <v>2411.4</v>
      </c>
      <c r="L2562" s="267">
        <v>119</v>
      </c>
      <c r="M2562" s="176">
        <f t="shared" si="667"/>
        <v>4288416</v>
      </c>
      <c r="N2562" s="144"/>
      <c r="O2562" s="142"/>
      <c r="P2562" s="144"/>
      <c r="Q2562" s="144">
        <f t="shared" si="668"/>
        <v>4288416</v>
      </c>
      <c r="R2562" s="144">
        <v>4288416</v>
      </c>
      <c r="S2562" s="30"/>
      <c r="T2562" s="144"/>
      <c r="U2562" s="144"/>
      <c r="V2562" s="144"/>
      <c r="W2562" s="144"/>
      <c r="X2562" s="144"/>
      <c r="Y2562" s="144"/>
      <c r="Z2562" s="144"/>
      <c r="AA2562" s="144"/>
      <c r="AB2562" s="144"/>
      <c r="AC2562" s="323"/>
      <c r="AD2562" s="323"/>
      <c r="AE2562" s="144"/>
      <c r="AF2562" s="144"/>
      <c r="AG2562" s="324">
        <v>2025</v>
      </c>
      <c r="AH2562" s="128"/>
      <c r="AI2562" s="177"/>
      <c r="AJ2562" s="177"/>
      <c r="AK2562" s="141">
        <f t="shared" si="666"/>
        <v>2453</v>
      </c>
      <c r="AL2562" s="35" t="s">
        <v>153</v>
      </c>
      <c r="AM2562" s="141" t="str">
        <f t="shared" si="669"/>
        <v>2453.</v>
      </c>
      <c r="AN2562" s="147"/>
      <c r="AP2562" s="16"/>
    </row>
    <row r="2563" spans="1:42" ht="22.5" customHeight="1" x14ac:dyDescent="0.25">
      <c r="A2563" s="68" t="str">
        <f t="shared" si="663"/>
        <v>2454.</v>
      </c>
      <c r="B2563" s="120">
        <v>5316</v>
      </c>
      <c r="C2563" s="36" t="s">
        <v>1808</v>
      </c>
      <c r="D2563" s="25">
        <v>1967</v>
      </c>
      <c r="E2563" s="111" t="s">
        <v>2932</v>
      </c>
      <c r="F2563" s="68" t="s">
        <v>2934</v>
      </c>
      <c r="G2563" s="25">
        <v>5</v>
      </c>
      <c r="H2563" s="25">
        <v>3</v>
      </c>
      <c r="I2563" s="144">
        <v>2653.8</v>
      </c>
      <c r="J2563" s="144">
        <v>2502.1</v>
      </c>
      <c r="K2563" s="144">
        <v>2435</v>
      </c>
      <c r="L2563" s="30">
        <v>118</v>
      </c>
      <c r="M2563" s="176">
        <f t="shared" si="667"/>
        <v>905556</v>
      </c>
      <c r="N2563" s="144"/>
      <c r="O2563" s="142"/>
      <c r="P2563" s="144"/>
      <c r="Q2563" s="144">
        <f t="shared" si="668"/>
        <v>905556</v>
      </c>
      <c r="R2563" s="144">
        <v>905556</v>
      </c>
      <c r="S2563" s="30"/>
      <c r="T2563" s="144"/>
      <c r="U2563" s="144"/>
      <c r="V2563" s="144"/>
      <c r="W2563" s="144"/>
      <c r="X2563" s="144"/>
      <c r="Y2563" s="144"/>
      <c r="Z2563" s="144"/>
      <c r="AA2563" s="144"/>
      <c r="AB2563" s="144"/>
      <c r="AC2563" s="144"/>
      <c r="AD2563" s="144"/>
      <c r="AE2563" s="144"/>
      <c r="AF2563" s="144"/>
      <c r="AG2563" s="324">
        <v>2025</v>
      </c>
      <c r="AH2563" s="128"/>
      <c r="AI2563" s="177"/>
      <c r="AJ2563" s="177"/>
      <c r="AK2563" s="141">
        <f t="shared" si="666"/>
        <v>2454</v>
      </c>
      <c r="AL2563" s="35" t="s">
        <v>153</v>
      </c>
      <c r="AM2563" s="141" t="str">
        <f t="shared" si="669"/>
        <v>2454.</v>
      </c>
      <c r="AN2563" s="147"/>
      <c r="AO2563" s="35"/>
      <c r="AP2563" s="16"/>
    </row>
    <row r="2564" spans="1:42" ht="22.5" customHeight="1" x14ac:dyDescent="0.25">
      <c r="A2564" s="68" t="str">
        <f t="shared" si="663"/>
        <v>2455.</v>
      </c>
      <c r="B2564" s="25">
        <v>5337</v>
      </c>
      <c r="C2564" s="300" t="s">
        <v>1071</v>
      </c>
      <c r="D2564" s="25">
        <v>1967</v>
      </c>
      <c r="E2564" s="111" t="s">
        <v>2932</v>
      </c>
      <c r="F2564" s="68" t="s">
        <v>2933</v>
      </c>
      <c r="G2564" s="25">
        <v>5</v>
      </c>
      <c r="H2564" s="25">
        <v>7</v>
      </c>
      <c r="I2564" s="176">
        <v>5173.8999999999996</v>
      </c>
      <c r="J2564" s="176">
        <v>5173.8999999999996</v>
      </c>
      <c r="K2564" s="176">
        <v>5173.8999999999996</v>
      </c>
      <c r="L2564" s="267">
        <v>234</v>
      </c>
      <c r="M2564" s="176">
        <f t="shared" si="667"/>
        <v>7893697</v>
      </c>
      <c r="N2564" s="144"/>
      <c r="O2564" s="142"/>
      <c r="P2564" s="144"/>
      <c r="Q2564" s="144">
        <f t="shared" si="668"/>
        <v>7893697</v>
      </c>
      <c r="R2564" s="144">
        <f>1684428+6209269</f>
        <v>7893697</v>
      </c>
      <c r="S2564" s="30"/>
      <c r="T2564" s="144"/>
      <c r="U2564" s="144"/>
      <c r="V2564" s="144"/>
      <c r="W2564" s="144"/>
      <c r="X2564" s="144"/>
      <c r="Y2564" s="144"/>
      <c r="Z2564" s="144"/>
      <c r="AA2564" s="144"/>
      <c r="AB2564" s="144"/>
      <c r="AC2564" s="144"/>
      <c r="AD2564" s="144"/>
      <c r="AE2564" s="144"/>
      <c r="AF2564" s="144"/>
      <c r="AG2564" s="324">
        <v>2025</v>
      </c>
      <c r="AH2564" s="128"/>
      <c r="AI2564" s="177"/>
      <c r="AJ2564" s="177"/>
      <c r="AK2564" s="141">
        <f t="shared" si="666"/>
        <v>2455</v>
      </c>
      <c r="AL2564" s="35" t="s">
        <v>153</v>
      </c>
      <c r="AM2564" s="141" t="str">
        <f t="shared" si="669"/>
        <v>2455.</v>
      </c>
      <c r="AN2564" s="147"/>
      <c r="AO2564" s="35"/>
      <c r="AP2564" s="16"/>
    </row>
    <row r="2565" spans="1:42" ht="22.5" customHeight="1" x14ac:dyDescent="0.25">
      <c r="A2565" s="68" t="str">
        <f t="shared" si="663"/>
        <v>2456.</v>
      </c>
      <c r="B2565" s="25">
        <v>4549</v>
      </c>
      <c r="C2565" s="300" t="s">
        <v>1054</v>
      </c>
      <c r="D2565" s="25">
        <v>1968</v>
      </c>
      <c r="E2565" s="111" t="s">
        <v>2932</v>
      </c>
      <c r="F2565" s="68" t="s">
        <v>2934</v>
      </c>
      <c r="G2565" s="25">
        <v>5</v>
      </c>
      <c r="H2565" s="25">
        <v>4</v>
      </c>
      <c r="I2565" s="176">
        <v>2870</v>
      </c>
      <c r="J2565" s="144">
        <v>2551.6999999999998</v>
      </c>
      <c r="K2565" s="176">
        <v>2551.6999999999998</v>
      </c>
      <c r="L2565" s="267">
        <v>96</v>
      </c>
      <c r="M2565" s="176">
        <f t="shared" si="667"/>
        <v>1571820</v>
      </c>
      <c r="N2565" s="144"/>
      <c r="O2565" s="142"/>
      <c r="P2565" s="144"/>
      <c r="Q2565" s="144">
        <f t="shared" si="668"/>
        <v>1571820</v>
      </c>
      <c r="R2565" s="144">
        <v>1571820</v>
      </c>
      <c r="S2565" s="30"/>
      <c r="T2565" s="144"/>
      <c r="U2565" s="144"/>
      <c r="V2565" s="144"/>
      <c r="W2565" s="144"/>
      <c r="X2565" s="144"/>
      <c r="Y2565" s="144"/>
      <c r="Z2565" s="144"/>
      <c r="AA2565" s="144"/>
      <c r="AB2565" s="144"/>
      <c r="AC2565" s="144"/>
      <c r="AD2565" s="144"/>
      <c r="AE2565" s="144"/>
      <c r="AF2565" s="144"/>
      <c r="AG2565" s="324">
        <v>2025</v>
      </c>
      <c r="AH2565" s="128"/>
      <c r="AI2565" s="177"/>
      <c r="AJ2565" s="177"/>
      <c r="AK2565" s="141">
        <f t="shared" si="666"/>
        <v>2456</v>
      </c>
      <c r="AL2565" s="35" t="s">
        <v>153</v>
      </c>
      <c r="AM2565" s="141" t="str">
        <f t="shared" si="669"/>
        <v>2456.</v>
      </c>
      <c r="AN2565" s="147"/>
      <c r="AO2565" s="35"/>
      <c r="AP2565" s="16"/>
    </row>
    <row r="2566" spans="1:42" ht="22.5" customHeight="1" x14ac:dyDescent="0.25">
      <c r="A2566" s="68" t="str">
        <f t="shared" si="663"/>
        <v>2457.</v>
      </c>
      <c r="B2566" s="25">
        <v>4577</v>
      </c>
      <c r="C2566" s="36" t="s">
        <v>1789</v>
      </c>
      <c r="D2566" s="25">
        <v>1973</v>
      </c>
      <c r="E2566" s="111" t="s">
        <v>2932</v>
      </c>
      <c r="F2566" s="68" t="s">
        <v>2933</v>
      </c>
      <c r="G2566" s="25">
        <v>2</v>
      </c>
      <c r="H2566" s="25">
        <v>3</v>
      </c>
      <c r="I2566" s="144">
        <v>781.6</v>
      </c>
      <c r="J2566" s="144">
        <v>781.6</v>
      </c>
      <c r="K2566" s="144">
        <v>781.6</v>
      </c>
      <c r="L2566" s="30">
        <v>38</v>
      </c>
      <c r="M2566" s="176">
        <f t="shared" si="667"/>
        <v>4068947.87</v>
      </c>
      <c r="N2566" s="144"/>
      <c r="O2566" s="142"/>
      <c r="P2566" s="144"/>
      <c r="Q2566" s="144">
        <f t="shared" si="668"/>
        <v>4068947.87</v>
      </c>
      <c r="R2566" s="144">
        <f>2605472.87+1463475</f>
        <v>4068947.87</v>
      </c>
      <c r="S2566" s="30"/>
      <c r="T2566" s="144"/>
      <c r="U2566" s="144"/>
      <c r="V2566" s="144"/>
      <c r="W2566" s="144"/>
      <c r="X2566" s="144"/>
      <c r="Y2566" s="144"/>
      <c r="Z2566" s="144"/>
      <c r="AA2566" s="144"/>
      <c r="AB2566" s="144"/>
      <c r="AC2566" s="323"/>
      <c r="AD2566" s="323"/>
      <c r="AE2566" s="144"/>
      <c r="AF2566" s="144"/>
      <c r="AG2566" s="324">
        <v>2025</v>
      </c>
      <c r="AH2566" s="135"/>
      <c r="AI2566" s="177"/>
      <c r="AJ2566" s="177"/>
      <c r="AK2566" s="141">
        <f t="shared" si="666"/>
        <v>2457</v>
      </c>
      <c r="AL2566" s="35" t="s">
        <v>153</v>
      </c>
      <c r="AM2566" s="141" t="str">
        <f t="shared" si="669"/>
        <v>2457.</v>
      </c>
      <c r="AN2566" s="147"/>
      <c r="AO2566" s="35"/>
      <c r="AP2566" s="16"/>
    </row>
    <row r="2567" spans="1:42" ht="22.5" customHeight="1" x14ac:dyDescent="0.25">
      <c r="A2567" s="68" t="str">
        <f t="shared" si="663"/>
        <v>2458.</v>
      </c>
      <c r="B2567" s="25">
        <v>4126</v>
      </c>
      <c r="C2567" s="202" t="s">
        <v>1092</v>
      </c>
      <c r="D2567" s="25">
        <v>1968</v>
      </c>
      <c r="E2567" s="111" t="s">
        <v>2932</v>
      </c>
      <c r="F2567" s="68" t="s">
        <v>2933</v>
      </c>
      <c r="G2567" s="25">
        <v>5</v>
      </c>
      <c r="H2567" s="25">
        <v>3</v>
      </c>
      <c r="I2567" s="144">
        <v>2570.1999999999998</v>
      </c>
      <c r="J2567" s="144">
        <v>2570.1999999999998</v>
      </c>
      <c r="K2567" s="144">
        <v>2570.1999999999998</v>
      </c>
      <c r="L2567" s="30">
        <v>129</v>
      </c>
      <c r="M2567" s="176">
        <f t="shared" si="667"/>
        <v>3496800.35</v>
      </c>
      <c r="N2567" s="144"/>
      <c r="O2567" s="142"/>
      <c r="P2567" s="144"/>
      <c r="Q2567" s="144">
        <f t="shared" si="668"/>
        <v>3496800.35</v>
      </c>
      <c r="R2567" s="144">
        <v>954062.46000000008</v>
      </c>
      <c r="S2567" s="30"/>
      <c r="T2567" s="144"/>
      <c r="U2567" s="144">
        <v>716.87</v>
      </c>
      <c r="V2567" s="144">
        <f>U2567*3547</f>
        <v>2542737.89</v>
      </c>
      <c r="W2567" s="144"/>
      <c r="X2567" s="144"/>
      <c r="Y2567" s="144"/>
      <c r="Z2567" s="144"/>
      <c r="AA2567" s="144"/>
      <c r="AB2567" s="144"/>
      <c r="AC2567" s="144"/>
      <c r="AD2567" s="144"/>
      <c r="AE2567" s="144"/>
      <c r="AF2567" s="144"/>
      <c r="AG2567" s="324">
        <v>2025</v>
      </c>
      <c r="AH2567" s="129"/>
      <c r="AI2567" s="216"/>
      <c r="AJ2567" s="216"/>
      <c r="AK2567" s="141">
        <f t="shared" si="666"/>
        <v>2458</v>
      </c>
      <c r="AL2567" s="35" t="s">
        <v>153</v>
      </c>
      <c r="AM2567" s="141" t="str">
        <f t="shared" si="669"/>
        <v>2458.</v>
      </c>
      <c r="AN2567" s="147"/>
      <c r="AO2567" s="35"/>
      <c r="AP2567" s="16"/>
    </row>
    <row r="2568" spans="1:42" ht="22.5" customHeight="1" x14ac:dyDescent="0.25">
      <c r="A2568" s="68" t="str">
        <f t="shared" si="663"/>
        <v>2459.</v>
      </c>
      <c r="B2568" s="25">
        <v>5004</v>
      </c>
      <c r="C2568" s="300" t="s">
        <v>1065</v>
      </c>
      <c r="D2568" s="25">
        <v>1968</v>
      </c>
      <c r="E2568" s="111" t="s">
        <v>2932</v>
      </c>
      <c r="F2568" s="68" t="s">
        <v>2933</v>
      </c>
      <c r="G2568" s="25">
        <v>5</v>
      </c>
      <c r="H2568" s="25">
        <v>5</v>
      </c>
      <c r="I2568" s="176">
        <v>3776.7</v>
      </c>
      <c r="J2568" s="144">
        <v>3480.4</v>
      </c>
      <c r="K2568" s="176">
        <v>3480.4</v>
      </c>
      <c r="L2568" s="267">
        <v>160</v>
      </c>
      <c r="M2568" s="176">
        <f t="shared" si="667"/>
        <v>7936924.7600000007</v>
      </c>
      <c r="N2568" s="144"/>
      <c r="O2568" s="142"/>
      <c r="P2568" s="144"/>
      <c r="Q2568" s="144">
        <f t="shared" si="668"/>
        <v>7936924.7600000007</v>
      </c>
      <c r="R2568" s="144">
        <f>6090200.48+1846724.28</f>
        <v>7936924.7600000007</v>
      </c>
      <c r="S2568" s="30"/>
      <c r="T2568" s="144"/>
      <c r="U2568" s="144"/>
      <c r="V2568" s="144"/>
      <c r="W2568" s="144"/>
      <c r="X2568" s="144"/>
      <c r="Y2568" s="144"/>
      <c r="Z2568" s="144"/>
      <c r="AA2568" s="144"/>
      <c r="AB2568" s="144"/>
      <c r="AC2568" s="144"/>
      <c r="AD2568" s="144"/>
      <c r="AE2568" s="144"/>
      <c r="AF2568" s="144"/>
      <c r="AG2568" s="324">
        <v>2025</v>
      </c>
      <c r="AH2568" s="135"/>
      <c r="AI2568" s="177"/>
      <c r="AJ2568" s="177"/>
      <c r="AK2568" s="141">
        <f t="shared" si="666"/>
        <v>2459</v>
      </c>
      <c r="AL2568" s="35" t="s">
        <v>153</v>
      </c>
      <c r="AM2568" s="141" t="str">
        <f t="shared" si="669"/>
        <v>2459.</v>
      </c>
      <c r="AN2568" s="147"/>
      <c r="AO2568" s="35"/>
      <c r="AP2568" s="16"/>
    </row>
    <row r="2569" spans="1:42" ht="22.5" customHeight="1" x14ac:dyDescent="0.25">
      <c r="A2569" s="68" t="str">
        <f t="shared" ref="A2569:A2575" si="670">AM2569</f>
        <v>2460.</v>
      </c>
      <c r="B2569" s="25">
        <v>4189</v>
      </c>
      <c r="C2569" s="36" t="s">
        <v>999</v>
      </c>
      <c r="D2569" s="25">
        <v>1968</v>
      </c>
      <c r="E2569" s="111" t="s">
        <v>2932</v>
      </c>
      <c r="F2569" s="68" t="s">
        <v>2934</v>
      </c>
      <c r="G2569" s="25">
        <v>5</v>
      </c>
      <c r="H2569" s="25">
        <v>6</v>
      </c>
      <c r="I2569" s="179">
        <v>4446.3</v>
      </c>
      <c r="J2569" s="144">
        <v>2978.7</v>
      </c>
      <c r="K2569" s="179">
        <v>683.5</v>
      </c>
      <c r="L2569" s="120">
        <v>202</v>
      </c>
      <c r="M2569" s="179">
        <f t="shared" ref="M2569:M2624" si="671">R2569+T2569+V2569+X2569+Z2569+AB2569+AE2569+AF2569</f>
        <v>1094555.3399999999</v>
      </c>
      <c r="N2569" s="144"/>
      <c r="O2569" s="142"/>
      <c r="P2569" s="144"/>
      <c r="Q2569" s="144">
        <f t="shared" ref="Q2569:Q2624" si="672">M2569</f>
        <v>1094555.3399999999</v>
      </c>
      <c r="R2569" s="144"/>
      <c r="S2569" s="30"/>
      <c r="T2569" s="144"/>
      <c r="U2569" s="144"/>
      <c r="V2569" s="144"/>
      <c r="W2569" s="144"/>
      <c r="X2569" s="144"/>
      <c r="Y2569" s="144"/>
      <c r="Z2569" s="144"/>
      <c r="AA2569" s="144">
        <v>203.42</v>
      </c>
      <c r="AB2569" s="144">
        <f>AA2569*2677</f>
        <v>544555.34</v>
      </c>
      <c r="AC2569" s="144"/>
      <c r="AD2569" s="144"/>
      <c r="AE2569" s="144">
        <v>550000</v>
      </c>
      <c r="AF2569" s="144"/>
      <c r="AG2569" s="324">
        <v>2025</v>
      </c>
      <c r="AH2569" s="135"/>
      <c r="AI2569" s="132"/>
      <c r="AJ2569" s="132"/>
      <c r="AK2569" s="141">
        <f t="shared" si="666"/>
        <v>2460</v>
      </c>
      <c r="AL2569" s="35" t="s">
        <v>153</v>
      </c>
      <c r="AM2569" s="141" t="str">
        <f t="shared" si="669"/>
        <v>2460.</v>
      </c>
      <c r="AN2569" s="147"/>
      <c r="AO2569" s="35"/>
      <c r="AP2569" s="16"/>
    </row>
    <row r="2570" spans="1:42" ht="22.5" customHeight="1" x14ac:dyDescent="0.25">
      <c r="A2570" s="68" t="str">
        <f t="shared" si="670"/>
        <v>2461.</v>
      </c>
      <c r="B2570" s="25">
        <v>4233</v>
      </c>
      <c r="C2570" s="202" t="s">
        <v>1173</v>
      </c>
      <c r="D2570" s="25">
        <v>1968</v>
      </c>
      <c r="E2570" s="111" t="s">
        <v>2932</v>
      </c>
      <c r="F2570" s="68" t="s">
        <v>2933</v>
      </c>
      <c r="G2570" s="25">
        <v>5</v>
      </c>
      <c r="H2570" s="25">
        <v>7</v>
      </c>
      <c r="I2570" s="144">
        <v>5098.2</v>
      </c>
      <c r="J2570" s="144">
        <v>3322</v>
      </c>
      <c r="K2570" s="144">
        <v>3322</v>
      </c>
      <c r="L2570" s="30">
        <v>111</v>
      </c>
      <c r="M2570" s="176">
        <f t="shared" si="671"/>
        <v>11926448</v>
      </c>
      <c r="N2570" s="144"/>
      <c r="O2570" s="142"/>
      <c r="P2570" s="144"/>
      <c r="Q2570" s="144">
        <f t="shared" si="672"/>
        <v>11926448</v>
      </c>
      <c r="R2570" s="144">
        <f>6209269+1106079</f>
        <v>7315348</v>
      </c>
      <c r="S2570" s="30"/>
      <c r="T2570" s="144"/>
      <c r="U2570" s="144">
        <v>1300</v>
      </c>
      <c r="V2570" s="144">
        <f>U2570*3547</f>
        <v>4611100</v>
      </c>
      <c r="W2570" s="144"/>
      <c r="X2570" s="144"/>
      <c r="Y2570" s="144"/>
      <c r="Z2570" s="144"/>
      <c r="AA2570" s="144"/>
      <c r="AB2570" s="144"/>
      <c r="AC2570" s="144"/>
      <c r="AD2570" s="144"/>
      <c r="AE2570" s="144"/>
      <c r="AF2570" s="144"/>
      <c r="AG2570" s="324">
        <v>2025</v>
      </c>
      <c r="AH2570" s="128"/>
      <c r="AI2570" s="216"/>
      <c r="AJ2570" s="216"/>
      <c r="AK2570" s="141">
        <f t="shared" si="666"/>
        <v>2461</v>
      </c>
      <c r="AL2570" s="35" t="s">
        <v>153</v>
      </c>
      <c r="AM2570" s="141" t="str">
        <f t="shared" si="669"/>
        <v>2461.</v>
      </c>
      <c r="AN2570" s="147"/>
      <c r="AO2570" s="35"/>
      <c r="AP2570" s="16"/>
    </row>
    <row r="2571" spans="1:42" ht="22.5" customHeight="1" x14ac:dyDescent="0.25">
      <c r="A2571" s="68" t="str">
        <f t="shared" si="670"/>
        <v>2462.</v>
      </c>
      <c r="B2571" s="25">
        <v>4692</v>
      </c>
      <c r="C2571" s="175" t="s">
        <v>1018</v>
      </c>
      <c r="D2571" s="25">
        <v>1968</v>
      </c>
      <c r="E2571" s="111" t="s">
        <v>2932</v>
      </c>
      <c r="F2571" s="68" t="s">
        <v>2934</v>
      </c>
      <c r="G2571" s="25">
        <v>5</v>
      </c>
      <c r="H2571" s="25">
        <v>8</v>
      </c>
      <c r="I2571" s="176">
        <v>5987.4</v>
      </c>
      <c r="J2571" s="144">
        <v>3913.1</v>
      </c>
      <c r="K2571" s="176">
        <v>3913.1</v>
      </c>
      <c r="L2571" s="267">
        <v>255</v>
      </c>
      <c r="M2571" s="176">
        <f t="shared" si="671"/>
        <v>2368872</v>
      </c>
      <c r="N2571" s="144"/>
      <c r="O2571" s="142"/>
      <c r="P2571" s="144"/>
      <c r="Q2571" s="144">
        <f t="shared" si="672"/>
        <v>2368872</v>
      </c>
      <c r="R2571" s="144">
        <f>961272+1407600</f>
        <v>2368872</v>
      </c>
      <c r="S2571" s="30"/>
      <c r="T2571" s="144"/>
      <c r="U2571" s="144"/>
      <c r="V2571" s="144"/>
      <c r="W2571" s="144"/>
      <c r="X2571" s="144"/>
      <c r="Y2571" s="144"/>
      <c r="Z2571" s="144"/>
      <c r="AA2571" s="144"/>
      <c r="AB2571" s="144"/>
      <c r="AC2571" s="144"/>
      <c r="AD2571" s="144"/>
      <c r="AE2571" s="144"/>
      <c r="AF2571" s="144"/>
      <c r="AG2571" s="324">
        <v>2025</v>
      </c>
      <c r="AH2571" s="135"/>
      <c r="AI2571" s="177"/>
      <c r="AJ2571" s="177"/>
      <c r="AK2571" s="141">
        <f t="shared" si="666"/>
        <v>2462</v>
      </c>
      <c r="AL2571" s="35" t="s">
        <v>153</v>
      </c>
      <c r="AM2571" s="141" t="str">
        <f t="shared" si="669"/>
        <v>2462.</v>
      </c>
      <c r="AN2571" s="147"/>
      <c r="AO2571" s="35"/>
      <c r="AP2571" s="16"/>
    </row>
    <row r="2572" spans="1:42" ht="22.5" customHeight="1" x14ac:dyDescent="0.25">
      <c r="A2572" s="68" t="str">
        <f t="shared" si="670"/>
        <v>2463.</v>
      </c>
      <c r="B2572" s="25">
        <v>4762</v>
      </c>
      <c r="C2572" s="300" t="s">
        <v>1059</v>
      </c>
      <c r="D2572" s="25">
        <v>1968</v>
      </c>
      <c r="E2572" s="111" t="s">
        <v>2932</v>
      </c>
      <c r="F2572" s="68" t="s">
        <v>2934</v>
      </c>
      <c r="G2572" s="25">
        <v>2</v>
      </c>
      <c r="H2572" s="25">
        <v>2</v>
      </c>
      <c r="I2572" s="176">
        <v>539.4</v>
      </c>
      <c r="J2572" s="176">
        <v>369.6</v>
      </c>
      <c r="K2572" s="176">
        <v>369.6</v>
      </c>
      <c r="L2572" s="267">
        <v>36</v>
      </c>
      <c r="M2572" s="176">
        <f t="shared" si="671"/>
        <v>387661.83</v>
      </c>
      <c r="N2572" s="144"/>
      <c r="O2572" s="142"/>
      <c r="P2572" s="144"/>
      <c r="Q2572" s="144">
        <f t="shared" si="672"/>
        <v>387661.83</v>
      </c>
      <c r="R2572" s="144">
        <f>187427.64+200234.19</f>
        <v>387661.83</v>
      </c>
      <c r="S2572" s="30"/>
      <c r="T2572" s="144"/>
      <c r="U2572" s="144"/>
      <c r="V2572" s="144"/>
      <c r="W2572" s="144"/>
      <c r="X2572" s="144"/>
      <c r="Y2572" s="144"/>
      <c r="Z2572" s="144"/>
      <c r="AA2572" s="144"/>
      <c r="AB2572" s="144"/>
      <c r="AC2572" s="144"/>
      <c r="AD2572" s="144"/>
      <c r="AE2572" s="144"/>
      <c r="AF2572" s="144"/>
      <c r="AG2572" s="324">
        <v>2025</v>
      </c>
      <c r="AH2572" s="135"/>
      <c r="AI2572" s="177"/>
      <c r="AJ2572" s="177"/>
      <c r="AK2572" s="141">
        <f t="shared" si="666"/>
        <v>2463</v>
      </c>
      <c r="AL2572" s="35" t="s">
        <v>153</v>
      </c>
      <c r="AM2572" s="141" t="str">
        <f t="shared" si="669"/>
        <v>2463.</v>
      </c>
      <c r="AN2572" s="147"/>
      <c r="AO2572" s="35"/>
      <c r="AP2572" s="16"/>
    </row>
    <row r="2573" spans="1:42" ht="22.5" customHeight="1" x14ac:dyDescent="0.25">
      <c r="A2573" s="68" t="str">
        <f t="shared" si="670"/>
        <v>2464.</v>
      </c>
      <c r="B2573" s="25">
        <v>4814</v>
      </c>
      <c r="C2573" s="175" t="s">
        <v>1023</v>
      </c>
      <c r="D2573" s="25">
        <v>1968</v>
      </c>
      <c r="E2573" s="111" t="s">
        <v>2932</v>
      </c>
      <c r="F2573" s="68" t="s">
        <v>2934</v>
      </c>
      <c r="G2573" s="25">
        <v>5</v>
      </c>
      <c r="H2573" s="25">
        <v>4</v>
      </c>
      <c r="I2573" s="176">
        <v>3344</v>
      </c>
      <c r="J2573" s="176">
        <v>3069</v>
      </c>
      <c r="K2573" s="176">
        <v>3069</v>
      </c>
      <c r="L2573" s="267">
        <v>141</v>
      </c>
      <c r="M2573" s="176">
        <f t="shared" si="671"/>
        <v>1163616</v>
      </c>
      <c r="N2573" s="144"/>
      <c r="O2573" s="142"/>
      <c r="P2573" s="144"/>
      <c r="Q2573" s="144">
        <f t="shared" si="672"/>
        <v>1163616</v>
      </c>
      <c r="R2573" s="144">
        <v>1163616</v>
      </c>
      <c r="S2573" s="30"/>
      <c r="T2573" s="144"/>
      <c r="U2573" s="144"/>
      <c r="V2573" s="144"/>
      <c r="W2573" s="144"/>
      <c r="X2573" s="144"/>
      <c r="Y2573" s="144"/>
      <c r="Z2573" s="144"/>
      <c r="AA2573" s="144"/>
      <c r="AB2573" s="144"/>
      <c r="AC2573" s="144"/>
      <c r="AD2573" s="144"/>
      <c r="AE2573" s="144"/>
      <c r="AF2573" s="144"/>
      <c r="AG2573" s="324">
        <v>2025</v>
      </c>
      <c r="AH2573" s="128"/>
      <c r="AI2573" s="177"/>
      <c r="AJ2573" s="177"/>
      <c r="AK2573" s="141">
        <f t="shared" si="666"/>
        <v>2464</v>
      </c>
      <c r="AL2573" s="35" t="s">
        <v>153</v>
      </c>
      <c r="AM2573" s="141" t="str">
        <f t="shared" si="669"/>
        <v>2464.</v>
      </c>
      <c r="AN2573" s="147"/>
      <c r="AO2573" s="35"/>
      <c r="AP2573" s="16"/>
    </row>
    <row r="2574" spans="1:42" ht="22.5" customHeight="1" x14ac:dyDescent="0.25">
      <c r="A2574" s="68" t="str">
        <f t="shared" si="670"/>
        <v>2465.</v>
      </c>
      <c r="B2574" s="25">
        <v>5020</v>
      </c>
      <c r="C2574" s="175" t="s">
        <v>1036</v>
      </c>
      <c r="D2574" s="25">
        <v>1971</v>
      </c>
      <c r="E2574" s="111" t="s">
        <v>2932</v>
      </c>
      <c r="F2574" s="68" t="s">
        <v>2934</v>
      </c>
      <c r="G2574" s="25">
        <v>9</v>
      </c>
      <c r="H2574" s="25">
        <v>1</v>
      </c>
      <c r="I2574" s="144">
        <v>2782.9</v>
      </c>
      <c r="J2574" s="144">
        <v>2509.3000000000002</v>
      </c>
      <c r="K2574" s="144">
        <v>2177.9</v>
      </c>
      <c r="L2574" s="30">
        <v>108</v>
      </c>
      <c r="M2574" s="176">
        <f t="shared" si="671"/>
        <v>670956</v>
      </c>
      <c r="N2574" s="144"/>
      <c r="O2574" s="142"/>
      <c r="P2574" s="144"/>
      <c r="Q2574" s="144">
        <f t="shared" si="672"/>
        <v>670956</v>
      </c>
      <c r="R2574" s="144">
        <v>670956</v>
      </c>
      <c r="S2574" s="30"/>
      <c r="T2574" s="144"/>
      <c r="U2574" s="144"/>
      <c r="V2574" s="144"/>
      <c r="W2574" s="144"/>
      <c r="X2574" s="144"/>
      <c r="Y2574" s="144"/>
      <c r="Z2574" s="144"/>
      <c r="AA2574" s="144"/>
      <c r="AB2574" s="144"/>
      <c r="AC2574" s="144"/>
      <c r="AD2574" s="144"/>
      <c r="AE2574" s="144"/>
      <c r="AF2574" s="144"/>
      <c r="AG2574" s="324">
        <v>2025</v>
      </c>
      <c r="AH2574" s="135"/>
      <c r="AI2574" s="177"/>
      <c r="AJ2574" s="177"/>
      <c r="AK2574" s="141">
        <f t="shared" si="666"/>
        <v>2465</v>
      </c>
      <c r="AL2574" s="35" t="s">
        <v>153</v>
      </c>
      <c r="AM2574" s="141" t="str">
        <f t="shared" si="669"/>
        <v>2465.</v>
      </c>
      <c r="AN2574" s="147"/>
      <c r="AO2574" s="35"/>
      <c r="AP2574" s="16"/>
    </row>
    <row r="2575" spans="1:42" ht="23.25" customHeight="1" x14ac:dyDescent="0.25">
      <c r="A2575" s="68" t="str">
        <f t="shared" si="670"/>
        <v>2466.</v>
      </c>
      <c r="B2575" s="25">
        <v>5312</v>
      </c>
      <c r="C2575" s="300" t="s">
        <v>1069</v>
      </c>
      <c r="D2575" s="25">
        <v>1968</v>
      </c>
      <c r="E2575" s="111" t="s">
        <v>2932</v>
      </c>
      <c r="F2575" s="68" t="s">
        <v>2934</v>
      </c>
      <c r="G2575" s="25">
        <v>5</v>
      </c>
      <c r="H2575" s="25">
        <v>6</v>
      </c>
      <c r="I2575" s="176">
        <v>4982.8999999999996</v>
      </c>
      <c r="J2575" s="176">
        <v>4550</v>
      </c>
      <c r="K2575" s="176">
        <v>4550</v>
      </c>
      <c r="L2575" s="267">
        <v>196</v>
      </c>
      <c r="M2575" s="176">
        <f t="shared" si="671"/>
        <v>1732500</v>
      </c>
      <c r="N2575" s="144"/>
      <c r="O2575" s="142"/>
      <c r="P2575" s="144"/>
      <c r="Q2575" s="144">
        <f t="shared" si="672"/>
        <v>1732500</v>
      </c>
      <c r="R2575" s="144">
        <v>1732500</v>
      </c>
      <c r="S2575" s="30"/>
      <c r="T2575" s="144"/>
      <c r="U2575" s="144"/>
      <c r="V2575" s="144"/>
      <c r="W2575" s="144"/>
      <c r="X2575" s="144"/>
      <c r="Y2575" s="144"/>
      <c r="Z2575" s="144"/>
      <c r="AA2575" s="144"/>
      <c r="AB2575" s="144"/>
      <c r="AC2575" s="144"/>
      <c r="AD2575" s="144"/>
      <c r="AE2575" s="144"/>
      <c r="AF2575" s="144"/>
      <c r="AG2575" s="324">
        <v>2025</v>
      </c>
      <c r="AH2575" s="135"/>
      <c r="AI2575" s="177"/>
      <c r="AJ2575" s="177"/>
      <c r="AK2575" s="141">
        <f t="shared" si="666"/>
        <v>2466</v>
      </c>
      <c r="AL2575" s="35" t="s">
        <v>153</v>
      </c>
      <c r="AM2575" s="141" t="str">
        <f t="shared" si="669"/>
        <v>2466.</v>
      </c>
      <c r="AN2575" s="147"/>
      <c r="AO2575" s="35"/>
      <c r="AP2575" s="16"/>
    </row>
    <row r="2576" spans="1:42" ht="22.5" customHeight="1" x14ac:dyDescent="0.25">
      <c r="A2576" s="68" t="str">
        <f t="shared" ref="A2576:A2584" si="673">AM2576</f>
        <v>2467.</v>
      </c>
      <c r="B2576" s="25">
        <v>5343</v>
      </c>
      <c r="C2576" s="36" t="s">
        <v>1809</v>
      </c>
      <c r="D2576" s="25">
        <v>1968</v>
      </c>
      <c r="E2576" s="111" t="s">
        <v>2932</v>
      </c>
      <c r="F2576" s="68" t="s">
        <v>2933</v>
      </c>
      <c r="G2576" s="25">
        <v>5</v>
      </c>
      <c r="H2576" s="25">
        <v>5</v>
      </c>
      <c r="I2576" s="144">
        <v>6858</v>
      </c>
      <c r="J2576" s="144">
        <v>4798.5</v>
      </c>
      <c r="K2576" s="144">
        <v>4584.7</v>
      </c>
      <c r="L2576" s="30">
        <v>245</v>
      </c>
      <c r="M2576" s="176">
        <f t="shared" si="671"/>
        <v>3021480</v>
      </c>
      <c r="N2576" s="144"/>
      <c r="O2576" s="142"/>
      <c r="P2576" s="144"/>
      <c r="Q2576" s="144">
        <f t="shared" si="672"/>
        <v>3021480</v>
      </c>
      <c r="R2576" s="144">
        <v>3021480</v>
      </c>
      <c r="S2576" s="30"/>
      <c r="T2576" s="144"/>
      <c r="U2576" s="144"/>
      <c r="V2576" s="144"/>
      <c r="W2576" s="144"/>
      <c r="X2576" s="144"/>
      <c r="Y2576" s="144"/>
      <c r="Z2576" s="144"/>
      <c r="AA2576" s="144"/>
      <c r="AB2576" s="144"/>
      <c r="AC2576" s="323"/>
      <c r="AD2576" s="323"/>
      <c r="AE2576" s="144"/>
      <c r="AF2576" s="144"/>
      <c r="AG2576" s="324">
        <v>2025</v>
      </c>
      <c r="AH2576" s="135"/>
      <c r="AI2576" s="177"/>
      <c r="AJ2576" s="177"/>
      <c r="AK2576" s="141">
        <f t="shared" si="666"/>
        <v>2467</v>
      </c>
      <c r="AL2576" s="35" t="s">
        <v>153</v>
      </c>
      <c r="AM2576" s="141" t="str">
        <f t="shared" si="669"/>
        <v>2467.</v>
      </c>
      <c r="AN2576" s="147"/>
      <c r="AO2576" s="35"/>
      <c r="AP2576" s="16"/>
    </row>
    <row r="2577" spans="1:42" ht="22.5" customHeight="1" x14ac:dyDescent="0.25">
      <c r="A2577" s="68" t="str">
        <f t="shared" si="673"/>
        <v>2468.</v>
      </c>
      <c r="B2577" s="25">
        <v>5376</v>
      </c>
      <c r="C2577" s="300" t="s">
        <v>1074</v>
      </c>
      <c r="D2577" s="25">
        <v>1968</v>
      </c>
      <c r="E2577" s="111" t="s">
        <v>2932</v>
      </c>
      <c r="F2577" s="68" t="s">
        <v>2934</v>
      </c>
      <c r="G2577" s="25">
        <v>5</v>
      </c>
      <c r="H2577" s="25">
        <v>6</v>
      </c>
      <c r="I2577" s="176">
        <v>4996.8999999999996</v>
      </c>
      <c r="J2577" s="176">
        <v>4467.8999999999996</v>
      </c>
      <c r="K2577" s="176">
        <v>4467.8999999999996</v>
      </c>
      <c r="L2577" s="267">
        <v>178</v>
      </c>
      <c r="M2577" s="176">
        <f t="shared" si="671"/>
        <v>938400</v>
      </c>
      <c r="N2577" s="144"/>
      <c r="O2577" s="142"/>
      <c r="P2577" s="144"/>
      <c r="Q2577" s="144">
        <f t="shared" si="672"/>
        <v>938400</v>
      </c>
      <c r="R2577" s="144">
        <v>938400</v>
      </c>
      <c r="S2577" s="30"/>
      <c r="T2577" s="144"/>
      <c r="U2577" s="144"/>
      <c r="V2577" s="144"/>
      <c r="W2577" s="144"/>
      <c r="X2577" s="144"/>
      <c r="Y2577" s="144"/>
      <c r="Z2577" s="144"/>
      <c r="AA2577" s="144"/>
      <c r="AB2577" s="144"/>
      <c r="AC2577" s="144"/>
      <c r="AD2577" s="144"/>
      <c r="AE2577" s="144"/>
      <c r="AF2577" s="144"/>
      <c r="AG2577" s="324">
        <v>2025</v>
      </c>
      <c r="AH2577" s="128"/>
      <c r="AI2577" s="177"/>
      <c r="AJ2577" s="177"/>
      <c r="AK2577" s="141">
        <f t="shared" si="666"/>
        <v>2468</v>
      </c>
      <c r="AL2577" s="35" t="s">
        <v>153</v>
      </c>
      <c r="AM2577" s="141" t="str">
        <f t="shared" si="669"/>
        <v>2468.</v>
      </c>
      <c r="AN2577" s="147"/>
      <c r="AO2577" s="35"/>
      <c r="AP2577" s="16"/>
    </row>
    <row r="2578" spans="1:42" ht="22.5" customHeight="1" x14ac:dyDescent="0.25">
      <c r="A2578" s="68" t="str">
        <f t="shared" si="673"/>
        <v>2469.</v>
      </c>
      <c r="B2578" s="25">
        <v>4361</v>
      </c>
      <c r="C2578" s="202" t="s">
        <v>810</v>
      </c>
      <c r="D2578" s="25">
        <v>1969</v>
      </c>
      <c r="E2578" s="111" t="s">
        <v>2932</v>
      </c>
      <c r="F2578" s="68" t="s">
        <v>2934</v>
      </c>
      <c r="G2578" s="25">
        <v>5</v>
      </c>
      <c r="H2578" s="25">
        <v>6</v>
      </c>
      <c r="I2578" s="144">
        <v>4866.8</v>
      </c>
      <c r="J2578" s="144">
        <v>4475.3</v>
      </c>
      <c r="K2578" s="144">
        <v>4475.3</v>
      </c>
      <c r="L2578" s="30">
        <v>202</v>
      </c>
      <c r="M2578" s="176">
        <f t="shared" si="671"/>
        <v>1858032</v>
      </c>
      <c r="N2578" s="144"/>
      <c r="O2578" s="142"/>
      <c r="P2578" s="144"/>
      <c r="Q2578" s="144">
        <f t="shared" si="672"/>
        <v>1858032</v>
      </c>
      <c r="R2578" s="144">
        <v>1858032</v>
      </c>
      <c r="S2578" s="30"/>
      <c r="T2578" s="144"/>
      <c r="U2578" s="144"/>
      <c r="V2578" s="144"/>
      <c r="W2578" s="144"/>
      <c r="X2578" s="144"/>
      <c r="Y2578" s="144"/>
      <c r="Z2578" s="144"/>
      <c r="AA2578" s="144"/>
      <c r="AB2578" s="144"/>
      <c r="AC2578" s="144"/>
      <c r="AD2578" s="144"/>
      <c r="AE2578" s="144"/>
      <c r="AF2578" s="144"/>
      <c r="AG2578" s="324">
        <v>2025</v>
      </c>
      <c r="AH2578" s="129"/>
      <c r="AI2578" s="216"/>
      <c r="AJ2578" s="216"/>
      <c r="AK2578" s="141">
        <f t="shared" si="666"/>
        <v>2469</v>
      </c>
      <c r="AL2578" s="35" t="s">
        <v>153</v>
      </c>
      <c r="AM2578" s="141" t="str">
        <f t="shared" si="669"/>
        <v>2469.</v>
      </c>
      <c r="AN2578" s="147"/>
      <c r="AO2578" s="35"/>
      <c r="AP2578" s="16"/>
    </row>
    <row r="2579" spans="1:42" ht="22.5" customHeight="1" x14ac:dyDescent="0.25">
      <c r="A2579" s="68" t="str">
        <f t="shared" si="673"/>
        <v>2470.</v>
      </c>
      <c r="B2579" s="25">
        <v>4375</v>
      </c>
      <c r="C2579" s="175" t="s">
        <v>811</v>
      </c>
      <c r="D2579" s="25">
        <v>1969</v>
      </c>
      <c r="E2579" s="111" t="s">
        <v>2932</v>
      </c>
      <c r="F2579" s="68" t="s">
        <v>2934</v>
      </c>
      <c r="G2579" s="25">
        <v>2</v>
      </c>
      <c r="H2579" s="25">
        <v>1</v>
      </c>
      <c r="I2579" s="176">
        <v>342.5</v>
      </c>
      <c r="J2579" s="176">
        <v>316</v>
      </c>
      <c r="K2579" s="176">
        <v>316</v>
      </c>
      <c r="L2579" s="267">
        <v>16</v>
      </c>
      <c r="M2579" s="176">
        <f t="shared" si="671"/>
        <v>674126</v>
      </c>
      <c r="N2579" s="144"/>
      <c r="O2579" s="142"/>
      <c r="P2579" s="144"/>
      <c r="Q2579" s="144">
        <f t="shared" si="672"/>
        <v>674126</v>
      </c>
      <c r="R2579" s="144">
        <v>674126</v>
      </c>
      <c r="S2579" s="30"/>
      <c r="T2579" s="144"/>
      <c r="U2579" s="144"/>
      <c r="V2579" s="144"/>
      <c r="W2579" s="144"/>
      <c r="X2579" s="144"/>
      <c r="Y2579" s="144"/>
      <c r="Z2579" s="144"/>
      <c r="AA2579" s="144"/>
      <c r="AB2579" s="144"/>
      <c r="AC2579" s="144"/>
      <c r="AD2579" s="144"/>
      <c r="AE2579" s="144"/>
      <c r="AF2579" s="144"/>
      <c r="AG2579" s="324">
        <v>2025</v>
      </c>
      <c r="AH2579" s="135"/>
      <c r="AI2579" s="177"/>
      <c r="AJ2579" s="177"/>
      <c r="AK2579" s="141">
        <f t="shared" si="666"/>
        <v>2470</v>
      </c>
      <c r="AL2579" s="35" t="s">
        <v>153</v>
      </c>
      <c r="AM2579" s="141" t="str">
        <f t="shared" si="669"/>
        <v>2470.</v>
      </c>
      <c r="AN2579" s="147"/>
      <c r="AO2579" s="35"/>
      <c r="AP2579" s="16"/>
    </row>
    <row r="2580" spans="1:42" ht="23.25" customHeight="1" x14ac:dyDescent="0.25">
      <c r="A2580" s="68" t="str">
        <f t="shared" si="673"/>
        <v>2471.</v>
      </c>
      <c r="B2580" s="25">
        <v>4454</v>
      </c>
      <c r="C2580" s="36" t="s">
        <v>1832</v>
      </c>
      <c r="D2580" s="25">
        <v>1969</v>
      </c>
      <c r="E2580" s="111" t="s">
        <v>2932</v>
      </c>
      <c r="F2580" s="68" t="s">
        <v>2934</v>
      </c>
      <c r="G2580" s="25">
        <v>5</v>
      </c>
      <c r="H2580" s="25">
        <v>8</v>
      </c>
      <c r="I2580" s="144">
        <v>5320</v>
      </c>
      <c r="J2580" s="144">
        <v>6837.5</v>
      </c>
      <c r="K2580" s="144">
        <v>5321.7</v>
      </c>
      <c r="L2580" s="30">
        <v>255</v>
      </c>
      <c r="M2580" s="176">
        <f t="shared" si="671"/>
        <v>3185868</v>
      </c>
      <c r="N2580" s="144"/>
      <c r="O2580" s="142"/>
      <c r="P2580" s="144"/>
      <c r="Q2580" s="144">
        <f t="shared" si="672"/>
        <v>3185868</v>
      </c>
      <c r="R2580" s="144">
        <v>3185868</v>
      </c>
      <c r="S2580" s="30"/>
      <c r="T2580" s="144"/>
      <c r="U2580" s="144"/>
      <c r="V2580" s="144"/>
      <c r="W2580" s="144"/>
      <c r="X2580" s="144"/>
      <c r="Y2580" s="144"/>
      <c r="Z2580" s="144"/>
      <c r="AA2580" s="144"/>
      <c r="AB2580" s="144"/>
      <c r="AC2580" s="323"/>
      <c r="AD2580" s="323"/>
      <c r="AE2580" s="144"/>
      <c r="AF2580" s="144"/>
      <c r="AG2580" s="324">
        <v>2025</v>
      </c>
      <c r="AH2580" s="128"/>
      <c r="AI2580" s="177"/>
      <c r="AJ2580" s="177"/>
      <c r="AK2580" s="141">
        <f t="shared" si="666"/>
        <v>2471</v>
      </c>
      <c r="AL2580" s="35" t="s">
        <v>153</v>
      </c>
      <c r="AM2580" s="141" t="str">
        <f t="shared" si="669"/>
        <v>2471.</v>
      </c>
      <c r="AN2580" s="147"/>
      <c r="AP2580" s="16"/>
    </row>
    <row r="2581" spans="1:42" ht="22.5" customHeight="1" x14ac:dyDescent="0.25">
      <c r="A2581" s="68" t="str">
        <f t="shared" si="673"/>
        <v>2472.</v>
      </c>
      <c r="B2581" s="25">
        <v>4939</v>
      </c>
      <c r="C2581" s="202" t="s">
        <v>1174</v>
      </c>
      <c r="D2581" s="25">
        <v>1969</v>
      </c>
      <c r="E2581" s="111" t="s">
        <v>2932</v>
      </c>
      <c r="F2581" s="68" t="s">
        <v>2934</v>
      </c>
      <c r="G2581" s="25">
        <v>5</v>
      </c>
      <c r="H2581" s="25">
        <v>4</v>
      </c>
      <c r="I2581" s="144">
        <v>3202.5</v>
      </c>
      <c r="J2581" s="144">
        <v>2893.2</v>
      </c>
      <c r="K2581" s="144">
        <v>2893.2</v>
      </c>
      <c r="L2581" s="30">
        <v>144</v>
      </c>
      <c r="M2581" s="176">
        <f t="shared" si="671"/>
        <v>175767</v>
      </c>
      <c r="N2581" s="144"/>
      <c r="O2581" s="142"/>
      <c r="P2581" s="144"/>
      <c r="Q2581" s="144">
        <f t="shared" si="672"/>
        <v>175767</v>
      </c>
      <c r="R2581" s="144">
        <v>175767</v>
      </c>
      <c r="S2581" s="30"/>
      <c r="T2581" s="144"/>
      <c r="U2581" s="144"/>
      <c r="V2581" s="144"/>
      <c r="W2581" s="144"/>
      <c r="X2581" s="144"/>
      <c r="Y2581" s="144"/>
      <c r="Z2581" s="144"/>
      <c r="AA2581" s="144"/>
      <c r="AB2581" s="144"/>
      <c r="AC2581" s="144"/>
      <c r="AD2581" s="144"/>
      <c r="AE2581" s="144"/>
      <c r="AF2581" s="144"/>
      <c r="AG2581" s="324">
        <v>2025</v>
      </c>
      <c r="AH2581" s="129"/>
      <c r="AI2581" s="216"/>
      <c r="AJ2581" s="216"/>
      <c r="AK2581" s="141">
        <f t="shared" si="666"/>
        <v>2472</v>
      </c>
      <c r="AL2581" s="35" t="s">
        <v>153</v>
      </c>
      <c r="AM2581" s="141" t="str">
        <f t="shared" si="669"/>
        <v>2472.</v>
      </c>
      <c r="AN2581" s="147"/>
      <c r="AO2581" s="35"/>
      <c r="AP2581" s="16"/>
    </row>
    <row r="2582" spans="1:42" ht="22.5" customHeight="1" x14ac:dyDescent="0.25">
      <c r="A2582" s="68" t="str">
        <f t="shared" si="673"/>
        <v>2473.</v>
      </c>
      <c r="B2582" s="25">
        <v>4152</v>
      </c>
      <c r="C2582" s="37" t="s">
        <v>1049</v>
      </c>
      <c r="D2582" s="25">
        <v>1969</v>
      </c>
      <c r="E2582" s="111" t="s">
        <v>2932</v>
      </c>
      <c r="F2582" s="68" t="s">
        <v>2934</v>
      </c>
      <c r="G2582" s="25">
        <v>9</v>
      </c>
      <c r="H2582" s="25">
        <v>1</v>
      </c>
      <c r="I2582" s="176">
        <v>1949</v>
      </c>
      <c r="J2582" s="144">
        <v>1949</v>
      </c>
      <c r="K2582" s="176">
        <v>1949</v>
      </c>
      <c r="L2582" s="267">
        <v>66</v>
      </c>
      <c r="M2582" s="176">
        <f t="shared" si="671"/>
        <v>412854</v>
      </c>
      <c r="N2582" s="144"/>
      <c r="O2582" s="142"/>
      <c r="P2582" s="144"/>
      <c r="Q2582" s="144">
        <f t="shared" si="672"/>
        <v>412854</v>
      </c>
      <c r="R2582" s="144">
        <v>412854</v>
      </c>
      <c r="S2582" s="30"/>
      <c r="T2582" s="144"/>
      <c r="U2582" s="144"/>
      <c r="V2582" s="144"/>
      <c r="W2582" s="144"/>
      <c r="X2582" s="144"/>
      <c r="Y2582" s="144"/>
      <c r="Z2582" s="144"/>
      <c r="AA2582" s="144"/>
      <c r="AB2582" s="144"/>
      <c r="AC2582" s="144"/>
      <c r="AD2582" s="144"/>
      <c r="AE2582" s="144"/>
      <c r="AF2582" s="144"/>
      <c r="AG2582" s="324">
        <v>2025</v>
      </c>
      <c r="AH2582" s="135"/>
      <c r="AI2582" s="177"/>
      <c r="AJ2582" s="177"/>
      <c r="AK2582" s="141">
        <f t="shared" si="666"/>
        <v>2473</v>
      </c>
      <c r="AL2582" s="35" t="s">
        <v>153</v>
      </c>
      <c r="AM2582" s="141" t="str">
        <f t="shared" si="669"/>
        <v>2473.</v>
      </c>
      <c r="AN2582" s="147"/>
      <c r="AO2582" s="35"/>
      <c r="AP2582" s="16"/>
    </row>
    <row r="2583" spans="1:42" ht="22.5" customHeight="1" x14ac:dyDescent="0.25">
      <c r="A2583" s="68" t="str">
        <f t="shared" si="673"/>
        <v>2474.</v>
      </c>
      <c r="B2583" s="25">
        <v>4195</v>
      </c>
      <c r="C2583" s="175" t="s">
        <v>1000</v>
      </c>
      <c r="D2583" s="25">
        <v>1969</v>
      </c>
      <c r="E2583" s="111" t="s">
        <v>2932</v>
      </c>
      <c r="F2583" s="68" t="s">
        <v>2933</v>
      </c>
      <c r="G2583" s="25">
        <v>5</v>
      </c>
      <c r="H2583" s="25">
        <v>5</v>
      </c>
      <c r="I2583" s="176">
        <v>4863.3</v>
      </c>
      <c r="J2583" s="176">
        <v>3366.7</v>
      </c>
      <c r="K2583" s="176">
        <v>3366.7</v>
      </c>
      <c r="L2583" s="267">
        <v>256</v>
      </c>
      <c r="M2583" s="176">
        <f t="shared" si="671"/>
        <v>6834663</v>
      </c>
      <c r="N2583" s="144"/>
      <c r="O2583" s="142"/>
      <c r="P2583" s="144"/>
      <c r="Q2583" s="144">
        <f t="shared" si="672"/>
        <v>6834663</v>
      </c>
      <c r="R2583" s="144">
        <v>6834663</v>
      </c>
      <c r="S2583" s="30"/>
      <c r="T2583" s="144"/>
      <c r="U2583" s="144"/>
      <c r="V2583" s="144"/>
      <c r="W2583" s="144"/>
      <c r="X2583" s="144"/>
      <c r="Y2583" s="144"/>
      <c r="Z2583" s="144"/>
      <c r="AA2583" s="144"/>
      <c r="AB2583" s="144"/>
      <c r="AC2583" s="144"/>
      <c r="AD2583" s="144"/>
      <c r="AE2583" s="144"/>
      <c r="AF2583" s="144"/>
      <c r="AG2583" s="324">
        <v>2025</v>
      </c>
      <c r="AH2583" s="135"/>
      <c r="AI2583" s="177"/>
      <c r="AJ2583" s="177"/>
      <c r="AK2583" s="141">
        <f t="shared" si="666"/>
        <v>2474</v>
      </c>
      <c r="AL2583" s="35" t="s">
        <v>153</v>
      </c>
      <c r="AM2583" s="141" t="str">
        <f t="shared" si="669"/>
        <v>2474.</v>
      </c>
      <c r="AN2583" s="147"/>
      <c r="AO2583" s="35"/>
      <c r="AP2583" s="16"/>
    </row>
    <row r="2584" spans="1:42" ht="22.5" customHeight="1" x14ac:dyDescent="0.25">
      <c r="A2584" s="68" t="str">
        <f t="shared" si="673"/>
        <v>2475.</v>
      </c>
      <c r="B2584" s="25">
        <v>4204</v>
      </c>
      <c r="C2584" s="300" t="s">
        <v>1052</v>
      </c>
      <c r="D2584" s="25">
        <v>1969</v>
      </c>
      <c r="E2584" s="111" t="s">
        <v>2932</v>
      </c>
      <c r="F2584" s="68" t="s">
        <v>2933</v>
      </c>
      <c r="G2584" s="25">
        <v>5</v>
      </c>
      <c r="H2584" s="25">
        <v>5</v>
      </c>
      <c r="I2584" s="176">
        <v>3410.6</v>
      </c>
      <c r="J2584" s="176">
        <v>2177.6999999999998</v>
      </c>
      <c r="K2584" s="176">
        <v>2177.6999999999998</v>
      </c>
      <c r="L2584" s="267">
        <v>154</v>
      </c>
      <c r="M2584" s="176">
        <f t="shared" si="671"/>
        <v>2000600</v>
      </c>
      <c r="N2584" s="144"/>
      <c r="O2584" s="142"/>
      <c r="P2584" s="144"/>
      <c r="Q2584" s="144">
        <f t="shared" si="672"/>
        <v>2000600</v>
      </c>
      <c r="R2584" s="144">
        <v>2000600</v>
      </c>
      <c r="S2584" s="30"/>
      <c r="T2584" s="144"/>
      <c r="U2584" s="144"/>
      <c r="V2584" s="144"/>
      <c r="W2584" s="144"/>
      <c r="X2584" s="144"/>
      <c r="Y2584" s="144"/>
      <c r="Z2584" s="144"/>
      <c r="AA2584" s="144"/>
      <c r="AB2584" s="144"/>
      <c r="AC2584" s="144"/>
      <c r="AD2584" s="144"/>
      <c r="AE2584" s="144"/>
      <c r="AF2584" s="144"/>
      <c r="AG2584" s="324">
        <v>2025</v>
      </c>
      <c r="AH2584" s="128"/>
      <c r="AI2584" s="177"/>
      <c r="AJ2584" s="177"/>
      <c r="AK2584" s="141">
        <f t="shared" si="666"/>
        <v>2475</v>
      </c>
      <c r="AL2584" s="35" t="s">
        <v>153</v>
      </c>
      <c r="AM2584" s="141" t="str">
        <f t="shared" si="669"/>
        <v>2475.</v>
      </c>
      <c r="AN2584" s="147"/>
      <c r="AO2584" s="35"/>
      <c r="AP2584" s="16"/>
    </row>
    <row r="2585" spans="1:42" ht="22.5" customHeight="1" x14ac:dyDescent="0.25">
      <c r="A2585" s="68" t="str">
        <f t="shared" ref="A2585:A2639" si="674">AM2585</f>
        <v>2476.</v>
      </c>
      <c r="B2585" s="25">
        <v>4427</v>
      </c>
      <c r="C2585" s="37" t="s">
        <v>813</v>
      </c>
      <c r="D2585" s="25">
        <v>1970</v>
      </c>
      <c r="E2585" s="111" t="s">
        <v>2932</v>
      </c>
      <c r="F2585" s="68" t="s">
        <v>2934</v>
      </c>
      <c r="G2585" s="25">
        <v>5</v>
      </c>
      <c r="H2585" s="25">
        <v>4</v>
      </c>
      <c r="I2585" s="179">
        <v>3958.2</v>
      </c>
      <c r="J2585" s="144">
        <v>2587.4</v>
      </c>
      <c r="K2585" s="179">
        <v>2587.4</v>
      </c>
      <c r="L2585" s="120">
        <v>105</v>
      </c>
      <c r="M2585" s="179">
        <f t="shared" si="671"/>
        <v>10869830</v>
      </c>
      <c r="N2585" s="144"/>
      <c r="O2585" s="142"/>
      <c r="P2585" s="144"/>
      <c r="Q2585" s="144">
        <f t="shared" si="672"/>
        <v>10869830</v>
      </c>
      <c r="R2585" s="144">
        <f>4540198+3250836</f>
        <v>7791034</v>
      </c>
      <c r="S2585" s="30"/>
      <c r="T2585" s="144"/>
      <c r="U2585" s="144">
        <v>868</v>
      </c>
      <c r="V2585" s="144">
        <f>U2585*3547</f>
        <v>3078796</v>
      </c>
      <c r="W2585" s="144"/>
      <c r="X2585" s="144"/>
      <c r="Y2585" s="144"/>
      <c r="Z2585" s="144"/>
      <c r="AA2585" s="144"/>
      <c r="AB2585" s="144"/>
      <c r="AC2585" s="144"/>
      <c r="AD2585" s="144"/>
      <c r="AE2585" s="144"/>
      <c r="AF2585" s="144"/>
      <c r="AG2585" s="324">
        <v>2025</v>
      </c>
      <c r="AH2585" s="135"/>
      <c r="AI2585" s="134"/>
      <c r="AJ2585" s="134"/>
      <c r="AK2585" s="141">
        <f t="shared" si="666"/>
        <v>2476</v>
      </c>
      <c r="AL2585" s="35" t="s">
        <v>153</v>
      </c>
      <c r="AM2585" s="141" t="str">
        <f t="shared" si="669"/>
        <v>2476.</v>
      </c>
      <c r="AN2585" s="147"/>
      <c r="AO2585" s="35"/>
      <c r="AP2585" s="16"/>
    </row>
    <row r="2586" spans="1:42" ht="22.5" customHeight="1" x14ac:dyDescent="0.25">
      <c r="A2586" s="68" t="str">
        <f t="shared" si="674"/>
        <v>2477.</v>
      </c>
      <c r="B2586" s="25">
        <v>4937</v>
      </c>
      <c r="C2586" s="202" t="s">
        <v>1175</v>
      </c>
      <c r="D2586" s="25">
        <v>1970</v>
      </c>
      <c r="E2586" s="111" t="s">
        <v>2932</v>
      </c>
      <c r="F2586" s="68" t="s">
        <v>2934</v>
      </c>
      <c r="G2586" s="25">
        <v>5</v>
      </c>
      <c r="H2586" s="25">
        <v>4</v>
      </c>
      <c r="I2586" s="144">
        <v>3548.7</v>
      </c>
      <c r="J2586" s="144">
        <v>3290.6</v>
      </c>
      <c r="K2586" s="144">
        <v>3290.6</v>
      </c>
      <c r="L2586" s="30">
        <v>162</v>
      </c>
      <c r="M2586" s="176">
        <f t="shared" si="671"/>
        <v>1210536</v>
      </c>
      <c r="N2586" s="144"/>
      <c r="O2586" s="142"/>
      <c r="P2586" s="144"/>
      <c r="Q2586" s="144">
        <f t="shared" si="672"/>
        <v>1210536</v>
      </c>
      <c r="R2586" s="144">
        <v>1210536</v>
      </c>
      <c r="S2586" s="30"/>
      <c r="T2586" s="144"/>
      <c r="U2586" s="144"/>
      <c r="V2586" s="144"/>
      <c r="W2586" s="144"/>
      <c r="X2586" s="144"/>
      <c r="Y2586" s="144"/>
      <c r="Z2586" s="144"/>
      <c r="AA2586" s="144"/>
      <c r="AB2586" s="144"/>
      <c r="AC2586" s="144"/>
      <c r="AD2586" s="144"/>
      <c r="AE2586" s="144"/>
      <c r="AF2586" s="144"/>
      <c r="AG2586" s="324">
        <v>2025</v>
      </c>
      <c r="AH2586" s="129"/>
      <c r="AI2586" s="216"/>
      <c r="AJ2586" s="216"/>
      <c r="AK2586" s="141">
        <f t="shared" si="666"/>
        <v>2477</v>
      </c>
      <c r="AL2586" s="35" t="s">
        <v>153</v>
      </c>
      <c r="AM2586" s="141" t="str">
        <f t="shared" si="669"/>
        <v>2477.</v>
      </c>
      <c r="AN2586" s="147"/>
      <c r="AO2586" s="35"/>
      <c r="AP2586" s="16"/>
    </row>
    <row r="2587" spans="1:42" ht="22.5" customHeight="1" x14ac:dyDescent="0.25">
      <c r="A2587" s="68" t="str">
        <f t="shared" si="674"/>
        <v>2478.</v>
      </c>
      <c r="B2587" s="25">
        <v>5611</v>
      </c>
      <c r="C2587" s="202" t="s">
        <v>1003</v>
      </c>
      <c r="D2587" s="25">
        <v>1970</v>
      </c>
      <c r="E2587" s="111" t="s">
        <v>2932</v>
      </c>
      <c r="F2587" s="68" t="s">
        <v>2933</v>
      </c>
      <c r="G2587" s="25">
        <v>5</v>
      </c>
      <c r="H2587" s="25">
        <v>4</v>
      </c>
      <c r="I2587" s="144">
        <v>3892.2</v>
      </c>
      <c r="J2587" s="144">
        <v>3892.2</v>
      </c>
      <c r="K2587" s="144">
        <v>3892.2</v>
      </c>
      <c r="L2587" s="30">
        <v>203</v>
      </c>
      <c r="M2587" s="176">
        <f t="shared" si="671"/>
        <v>2175025.23</v>
      </c>
      <c r="N2587" s="144"/>
      <c r="O2587" s="142"/>
      <c r="P2587" s="144"/>
      <c r="Q2587" s="144">
        <f t="shared" si="672"/>
        <v>2175025.23</v>
      </c>
      <c r="R2587" s="144"/>
      <c r="S2587" s="30"/>
      <c r="T2587" s="144"/>
      <c r="U2587" s="144"/>
      <c r="V2587" s="144"/>
      <c r="W2587" s="144"/>
      <c r="X2587" s="144"/>
      <c r="Y2587" s="144">
        <v>1530.63</v>
      </c>
      <c r="Z2587" s="144">
        <f>Y2587*1421</f>
        <v>2175025.23</v>
      </c>
      <c r="AA2587" s="144"/>
      <c r="AB2587" s="144"/>
      <c r="AC2587" s="144"/>
      <c r="AD2587" s="144"/>
      <c r="AE2587" s="144"/>
      <c r="AF2587" s="144"/>
      <c r="AG2587" s="324">
        <v>2025</v>
      </c>
      <c r="AH2587" s="128"/>
      <c r="AI2587" s="216"/>
      <c r="AJ2587" s="216"/>
      <c r="AK2587" s="141">
        <f t="shared" si="666"/>
        <v>2478</v>
      </c>
      <c r="AL2587" s="35" t="s">
        <v>153</v>
      </c>
      <c r="AM2587" s="141" t="str">
        <f t="shared" si="669"/>
        <v>2478.</v>
      </c>
      <c r="AN2587" s="147"/>
      <c r="AO2587" s="35"/>
      <c r="AP2587" s="16"/>
    </row>
    <row r="2588" spans="1:42" ht="22.5" customHeight="1" x14ac:dyDescent="0.25">
      <c r="A2588" s="68" t="str">
        <f t="shared" si="674"/>
        <v>2479.</v>
      </c>
      <c r="B2588" s="25">
        <v>4203</v>
      </c>
      <c r="C2588" s="300" t="s">
        <v>1051</v>
      </c>
      <c r="D2588" s="25">
        <v>1970</v>
      </c>
      <c r="E2588" s="111" t="s">
        <v>2932</v>
      </c>
      <c r="F2588" s="68" t="s">
        <v>2933</v>
      </c>
      <c r="G2588" s="25">
        <v>5</v>
      </c>
      <c r="H2588" s="25">
        <v>10</v>
      </c>
      <c r="I2588" s="176">
        <v>6887.3</v>
      </c>
      <c r="J2588" s="176">
        <v>4482.7</v>
      </c>
      <c r="K2588" s="176">
        <v>4482.7</v>
      </c>
      <c r="L2588" s="267">
        <v>349</v>
      </c>
      <c r="M2588" s="176">
        <f t="shared" si="671"/>
        <v>3453801</v>
      </c>
      <c r="N2588" s="144"/>
      <c r="O2588" s="142"/>
      <c r="P2588" s="144"/>
      <c r="Q2588" s="144">
        <f t="shared" si="672"/>
        <v>3453801</v>
      </c>
      <c r="R2588" s="144">
        <v>3453801</v>
      </c>
      <c r="S2588" s="30"/>
      <c r="T2588" s="144"/>
      <c r="U2588" s="144"/>
      <c r="V2588" s="144"/>
      <c r="W2588" s="144"/>
      <c r="X2588" s="144"/>
      <c r="Y2588" s="144"/>
      <c r="Z2588" s="144"/>
      <c r="AA2588" s="144"/>
      <c r="AB2588" s="144"/>
      <c r="AC2588" s="144"/>
      <c r="AD2588" s="144"/>
      <c r="AE2588" s="144"/>
      <c r="AF2588" s="144"/>
      <c r="AG2588" s="324">
        <v>2025</v>
      </c>
      <c r="AH2588" s="128"/>
      <c r="AI2588" s="177"/>
      <c r="AJ2588" s="177"/>
      <c r="AK2588" s="141">
        <f t="shared" si="666"/>
        <v>2479</v>
      </c>
      <c r="AL2588" s="35" t="s">
        <v>153</v>
      </c>
      <c r="AM2588" s="141" t="str">
        <f t="shared" si="669"/>
        <v>2479.</v>
      </c>
      <c r="AN2588" s="147"/>
      <c r="AO2588" s="35"/>
      <c r="AP2588" s="16"/>
    </row>
    <row r="2589" spans="1:42" ht="22.5" customHeight="1" x14ac:dyDescent="0.25">
      <c r="A2589" s="68" t="str">
        <f t="shared" si="674"/>
        <v>2480.</v>
      </c>
      <c r="B2589" s="25">
        <v>5122</v>
      </c>
      <c r="C2589" s="202" t="s">
        <v>980</v>
      </c>
      <c r="D2589" s="25">
        <v>1970</v>
      </c>
      <c r="E2589" s="111" t="s">
        <v>2932</v>
      </c>
      <c r="F2589" s="68" t="s">
        <v>2933</v>
      </c>
      <c r="G2589" s="25">
        <v>5</v>
      </c>
      <c r="H2589" s="25">
        <v>5</v>
      </c>
      <c r="I2589" s="144">
        <v>3464</v>
      </c>
      <c r="J2589" s="144">
        <v>2250.6999999999998</v>
      </c>
      <c r="K2589" s="144">
        <v>2250.6999999999998</v>
      </c>
      <c r="L2589" s="30">
        <v>167</v>
      </c>
      <c r="M2589" s="176">
        <f t="shared" si="671"/>
        <v>10201232</v>
      </c>
      <c r="N2589" s="144"/>
      <c r="O2589" s="142"/>
      <c r="P2589" s="144"/>
      <c r="Q2589" s="144">
        <f t="shared" si="672"/>
        <v>10201232</v>
      </c>
      <c r="R2589" s="144">
        <v>10201232</v>
      </c>
      <c r="S2589" s="30"/>
      <c r="T2589" s="144"/>
      <c r="U2589" s="144"/>
      <c r="V2589" s="144"/>
      <c r="W2589" s="144"/>
      <c r="X2589" s="144"/>
      <c r="Y2589" s="144"/>
      <c r="Z2589" s="144"/>
      <c r="AA2589" s="144"/>
      <c r="AB2589" s="144"/>
      <c r="AC2589" s="144"/>
      <c r="AD2589" s="144"/>
      <c r="AE2589" s="144"/>
      <c r="AF2589" s="144"/>
      <c r="AG2589" s="324">
        <v>2025</v>
      </c>
      <c r="AH2589" s="129"/>
      <c r="AI2589" s="216"/>
      <c r="AJ2589" s="216"/>
      <c r="AK2589" s="141">
        <f t="shared" si="666"/>
        <v>2480</v>
      </c>
      <c r="AL2589" s="35" t="s">
        <v>153</v>
      </c>
      <c r="AM2589" s="141" t="str">
        <f t="shared" si="669"/>
        <v>2480.</v>
      </c>
      <c r="AN2589" s="147"/>
      <c r="AO2589" s="35"/>
      <c r="AP2589" s="16"/>
    </row>
    <row r="2590" spans="1:42" ht="22.5" customHeight="1" x14ac:dyDescent="0.25">
      <c r="A2590" s="68" t="str">
        <f t="shared" si="674"/>
        <v>2481.</v>
      </c>
      <c r="B2590" s="25">
        <v>4813</v>
      </c>
      <c r="C2590" s="202" t="s">
        <v>143</v>
      </c>
      <c r="D2590" s="25">
        <v>1970</v>
      </c>
      <c r="E2590" s="111" t="s">
        <v>2932</v>
      </c>
      <c r="F2590" s="68" t="s">
        <v>2934</v>
      </c>
      <c r="G2590" s="25">
        <v>5</v>
      </c>
      <c r="H2590" s="25">
        <v>7</v>
      </c>
      <c r="I2590" s="144">
        <v>6220.7</v>
      </c>
      <c r="J2590" s="144">
        <v>5017.7</v>
      </c>
      <c r="K2590" s="144">
        <v>3272</v>
      </c>
      <c r="L2590" s="30">
        <v>269</v>
      </c>
      <c r="M2590" s="176">
        <f t="shared" si="671"/>
        <v>13959125.699999999</v>
      </c>
      <c r="N2590" s="144"/>
      <c r="O2590" s="142"/>
      <c r="P2590" s="144"/>
      <c r="Q2590" s="144">
        <f t="shared" si="672"/>
        <v>13959125.699999999</v>
      </c>
      <c r="R2590" s="144"/>
      <c r="S2590" s="30"/>
      <c r="T2590" s="144"/>
      <c r="U2590" s="144">
        <v>1735.06</v>
      </c>
      <c r="V2590" s="144">
        <f>U2590*3547</f>
        <v>6154257.8199999994</v>
      </c>
      <c r="W2590" s="144"/>
      <c r="X2590" s="144"/>
      <c r="Y2590" s="144">
        <v>2479.31</v>
      </c>
      <c r="Z2590" s="144">
        <f>Y2590*3148</f>
        <v>7804867.8799999999</v>
      </c>
      <c r="AA2590" s="144"/>
      <c r="AB2590" s="144"/>
      <c r="AC2590" s="144"/>
      <c r="AD2590" s="144"/>
      <c r="AE2590" s="144"/>
      <c r="AF2590" s="144"/>
      <c r="AG2590" s="324">
        <v>2025</v>
      </c>
      <c r="AH2590" s="198"/>
      <c r="AI2590" s="216"/>
      <c r="AJ2590" s="216"/>
      <c r="AK2590" s="141">
        <f t="shared" si="666"/>
        <v>2481</v>
      </c>
      <c r="AL2590" s="35" t="s">
        <v>153</v>
      </c>
      <c r="AM2590" s="141" t="str">
        <f t="shared" si="669"/>
        <v>2481.</v>
      </c>
      <c r="AN2590" s="147"/>
      <c r="AO2590" s="35"/>
      <c r="AP2590" s="16"/>
    </row>
    <row r="2591" spans="1:42" ht="22.5" customHeight="1" x14ac:dyDescent="0.25">
      <c r="A2591" s="68" t="str">
        <f t="shared" si="674"/>
        <v>2482.</v>
      </c>
      <c r="B2591" s="25">
        <v>5021</v>
      </c>
      <c r="C2591" s="300" t="s">
        <v>1037</v>
      </c>
      <c r="D2591" s="25">
        <v>1970</v>
      </c>
      <c r="E2591" s="111" t="s">
        <v>2932</v>
      </c>
      <c r="F2591" s="68" t="s">
        <v>2933</v>
      </c>
      <c r="G2591" s="25">
        <v>5</v>
      </c>
      <c r="H2591" s="25">
        <v>3</v>
      </c>
      <c r="I2591" s="144">
        <v>2478</v>
      </c>
      <c r="J2591" s="144">
        <v>2037.9</v>
      </c>
      <c r="K2591" s="144">
        <v>2037.9</v>
      </c>
      <c r="L2591" s="30">
        <v>90</v>
      </c>
      <c r="M2591" s="176">
        <f>R2591+T2591+V2591+X2591+Z2591+AB2591+AE2591+AF2591</f>
        <v>1403422.23</v>
      </c>
      <c r="N2591" s="144"/>
      <c r="O2591" s="142"/>
      <c r="P2591" s="144"/>
      <c r="Q2591" s="144">
        <f>M2591</f>
        <v>1403422.23</v>
      </c>
      <c r="R2591" s="144"/>
      <c r="S2591" s="30"/>
      <c r="T2591" s="144"/>
      <c r="U2591" s="144"/>
      <c r="V2591" s="144"/>
      <c r="W2591" s="144"/>
      <c r="X2591" s="144"/>
      <c r="Y2591" s="144">
        <v>987.63</v>
      </c>
      <c r="Z2591" s="144">
        <f>Y2591*1421</f>
        <v>1403422.23</v>
      </c>
      <c r="AA2591" s="144"/>
      <c r="AB2591" s="144"/>
      <c r="AC2591" s="144"/>
      <c r="AD2591" s="144"/>
      <c r="AE2591" s="144"/>
      <c r="AF2591" s="144"/>
      <c r="AG2591" s="324">
        <v>2025</v>
      </c>
      <c r="AH2591" s="128"/>
      <c r="AI2591" s="216"/>
      <c r="AJ2591" s="216"/>
      <c r="AK2591" s="141">
        <f t="shared" si="666"/>
        <v>2482</v>
      </c>
      <c r="AL2591" s="35" t="s">
        <v>153</v>
      </c>
      <c r="AM2591" s="141" t="str">
        <f t="shared" si="669"/>
        <v>2482.</v>
      </c>
      <c r="AN2591" s="147"/>
      <c r="AO2591" s="35"/>
      <c r="AP2591" s="16"/>
    </row>
    <row r="2592" spans="1:42" ht="22.5" customHeight="1" x14ac:dyDescent="0.25">
      <c r="A2592" s="68" t="str">
        <f t="shared" si="674"/>
        <v>2483.</v>
      </c>
      <c r="B2592" s="25">
        <v>5091</v>
      </c>
      <c r="C2592" s="36" t="s">
        <v>1851</v>
      </c>
      <c r="D2592" s="25">
        <v>1970</v>
      </c>
      <c r="E2592" s="111" t="s">
        <v>2932</v>
      </c>
      <c r="F2592" s="68" t="s">
        <v>2933</v>
      </c>
      <c r="G2592" s="25">
        <v>5</v>
      </c>
      <c r="H2592" s="25">
        <v>4</v>
      </c>
      <c r="I2592" s="144">
        <v>2981.9</v>
      </c>
      <c r="J2592" s="144">
        <v>3124.6</v>
      </c>
      <c r="K2592" s="144">
        <v>2486.4</v>
      </c>
      <c r="L2592" s="30">
        <v>115</v>
      </c>
      <c r="M2592" s="176">
        <f t="shared" si="671"/>
        <v>1912158</v>
      </c>
      <c r="N2592" s="144"/>
      <c r="O2592" s="142"/>
      <c r="P2592" s="144"/>
      <c r="Q2592" s="144">
        <f t="shared" si="672"/>
        <v>1912158</v>
      </c>
      <c r="R2592" s="144">
        <f>1154232+757926</f>
        <v>1912158</v>
      </c>
      <c r="S2592" s="30"/>
      <c r="T2592" s="144"/>
      <c r="U2592" s="144"/>
      <c r="V2592" s="144"/>
      <c r="W2592" s="144"/>
      <c r="X2592" s="144"/>
      <c r="Y2592" s="144"/>
      <c r="Z2592" s="144"/>
      <c r="AA2592" s="144"/>
      <c r="AB2592" s="144"/>
      <c r="AC2592" s="323"/>
      <c r="AD2592" s="323"/>
      <c r="AE2592" s="144"/>
      <c r="AF2592" s="144"/>
      <c r="AG2592" s="324">
        <v>2025</v>
      </c>
      <c r="AH2592" s="135"/>
      <c r="AI2592" s="177"/>
      <c r="AJ2592" s="177"/>
      <c r="AK2592" s="141">
        <f t="shared" si="666"/>
        <v>2483</v>
      </c>
      <c r="AL2592" s="35" t="s">
        <v>153</v>
      </c>
      <c r="AM2592" s="141" t="str">
        <f t="shared" si="669"/>
        <v>2483.</v>
      </c>
      <c r="AN2592" s="147"/>
      <c r="AO2592" s="35"/>
      <c r="AP2592" s="16"/>
    </row>
    <row r="2593" spans="1:42" ht="22.5" customHeight="1" x14ac:dyDescent="0.25">
      <c r="A2593" s="68" t="str">
        <f t="shared" si="674"/>
        <v>2484.</v>
      </c>
      <c r="B2593" s="25">
        <v>5227</v>
      </c>
      <c r="C2593" s="300" t="s">
        <v>1852</v>
      </c>
      <c r="D2593" s="25">
        <v>1970</v>
      </c>
      <c r="E2593" s="111" t="s">
        <v>2932</v>
      </c>
      <c r="F2593" s="68" t="s">
        <v>2934</v>
      </c>
      <c r="G2593" s="25">
        <v>5</v>
      </c>
      <c r="H2593" s="25">
        <v>4</v>
      </c>
      <c r="I2593" s="176">
        <v>3356.7</v>
      </c>
      <c r="J2593" s="176">
        <v>2277.3000000000002</v>
      </c>
      <c r="K2593" s="176">
        <v>2277.3000000000002</v>
      </c>
      <c r="L2593" s="267">
        <v>162</v>
      </c>
      <c r="M2593" s="176">
        <f t="shared" si="671"/>
        <v>3320843.2800000003</v>
      </c>
      <c r="N2593" s="144"/>
      <c r="O2593" s="142"/>
      <c r="P2593" s="144"/>
      <c r="Q2593" s="144">
        <f t="shared" si="672"/>
        <v>3320843.2800000003</v>
      </c>
      <c r="R2593" s="144"/>
      <c r="S2593" s="30"/>
      <c r="T2593" s="144"/>
      <c r="U2593" s="144">
        <v>936.24</v>
      </c>
      <c r="V2593" s="144">
        <f>U2593*3547</f>
        <v>3320843.2800000003</v>
      </c>
      <c r="W2593" s="144"/>
      <c r="X2593" s="144"/>
      <c r="Y2593" s="144"/>
      <c r="Z2593" s="144"/>
      <c r="AA2593" s="144"/>
      <c r="AB2593" s="144"/>
      <c r="AC2593" s="144"/>
      <c r="AD2593" s="144"/>
      <c r="AE2593" s="144"/>
      <c r="AF2593" s="144"/>
      <c r="AG2593" s="324">
        <v>2025</v>
      </c>
      <c r="AH2593" s="135"/>
      <c r="AI2593" s="172"/>
      <c r="AJ2593" s="172"/>
      <c r="AK2593" s="141">
        <f t="shared" ref="AK2593:AK2656" si="675">MAX(AK2589:AK2592)+1</f>
        <v>2484</v>
      </c>
      <c r="AL2593" s="35" t="s">
        <v>153</v>
      </c>
      <c r="AM2593" s="141" t="str">
        <f t="shared" si="669"/>
        <v>2484.</v>
      </c>
      <c r="AN2593" s="147"/>
      <c r="AO2593" s="35"/>
      <c r="AP2593" s="16"/>
    </row>
    <row r="2594" spans="1:42" ht="22.5" customHeight="1" x14ac:dyDescent="0.25">
      <c r="A2594" s="68" t="str">
        <f t="shared" si="674"/>
        <v>2485.</v>
      </c>
      <c r="B2594" s="25">
        <v>5233</v>
      </c>
      <c r="C2594" s="37" t="s">
        <v>1853</v>
      </c>
      <c r="D2594" s="25">
        <v>1970</v>
      </c>
      <c r="E2594" s="111" t="s">
        <v>2932</v>
      </c>
      <c r="F2594" s="68" t="s">
        <v>2933</v>
      </c>
      <c r="G2594" s="25">
        <v>5</v>
      </c>
      <c r="H2594" s="25">
        <v>5</v>
      </c>
      <c r="I2594" s="144">
        <v>3462.9</v>
      </c>
      <c r="J2594" s="144">
        <v>2250.6999999999998</v>
      </c>
      <c r="K2594" s="144">
        <v>2250.6999999999998</v>
      </c>
      <c r="L2594" s="30">
        <v>170</v>
      </c>
      <c r="M2594" s="176">
        <f t="shared" si="671"/>
        <v>6209269</v>
      </c>
      <c r="N2594" s="144"/>
      <c r="O2594" s="142"/>
      <c r="P2594" s="144"/>
      <c r="Q2594" s="144">
        <f t="shared" si="672"/>
        <v>6209269</v>
      </c>
      <c r="R2594" s="144">
        <v>6209269</v>
      </c>
      <c r="S2594" s="30"/>
      <c r="T2594" s="144"/>
      <c r="U2594" s="144"/>
      <c r="V2594" s="144"/>
      <c r="W2594" s="144"/>
      <c r="X2594" s="144"/>
      <c r="Y2594" s="144"/>
      <c r="Z2594" s="144"/>
      <c r="AA2594" s="144"/>
      <c r="AB2594" s="144"/>
      <c r="AC2594" s="144"/>
      <c r="AD2594" s="144"/>
      <c r="AE2594" s="144"/>
      <c r="AF2594" s="144"/>
      <c r="AG2594" s="324">
        <v>2025</v>
      </c>
      <c r="AH2594" s="128"/>
      <c r="AI2594" s="177"/>
      <c r="AJ2594" s="177"/>
      <c r="AK2594" s="141">
        <f t="shared" si="675"/>
        <v>2485</v>
      </c>
      <c r="AL2594" s="35" t="s">
        <v>153</v>
      </c>
      <c r="AM2594" s="141" t="str">
        <f t="shared" si="669"/>
        <v>2485.</v>
      </c>
      <c r="AN2594" s="147"/>
      <c r="AO2594" s="35"/>
      <c r="AP2594" s="16"/>
    </row>
    <row r="2595" spans="1:42" ht="22.5" customHeight="1" x14ac:dyDescent="0.25">
      <c r="A2595" s="68" t="str">
        <f t="shared" si="674"/>
        <v>2486.</v>
      </c>
      <c r="B2595" s="25">
        <v>5243</v>
      </c>
      <c r="C2595" s="300" t="s">
        <v>1854</v>
      </c>
      <c r="D2595" s="25">
        <v>1970</v>
      </c>
      <c r="E2595" s="111" t="s">
        <v>2932</v>
      </c>
      <c r="F2595" s="68" t="s">
        <v>2933</v>
      </c>
      <c r="G2595" s="25">
        <v>5</v>
      </c>
      <c r="H2595" s="25">
        <v>5</v>
      </c>
      <c r="I2595" s="176">
        <v>3454</v>
      </c>
      <c r="J2595" s="176">
        <v>2243.8000000000002</v>
      </c>
      <c r="K2595" s="176">
        <v>2243.8000000000002</v>
      </c>
      <c r="L2595" s="267">
        <v>163</v>
      </c>
      <c r="M2595" s="176">
        <f t="shared" si="671"/>
        <v>4160453.89</v>
      </c>
      <c r="N2595" s="144"/>
      <c r="O2595" s="142"/>
      <c r="P2595" s="144"/>
      <c r="Q2595" s="144">
        <f t="shared" si="672"/>
        <v>4160453.89</v>
      </c>
      <c r="R2595" s="144">
        <v>4160453.89</v>
      </c>
      <c r="S2595" s="30"/>
      <c r="T2595" s="144"/>
      <c r="U2595" s="144"/>
      <c r="V2595" s="144"/>
      <c r="W2595" s="144"/>
      <c r="X2595" s="144"/>
      <c r="Y2595" s="144"/>
      <c r="Z2595" s="144"/>
      <c r="AA2595" s="144"/>
      <c r="AB2595" s="144"/>
      <c r="AC2595" s="144"/>
      <c r="AD2595" s="144"/>
      <c r="AE2595" s="144"/>
      <c r="AF2595" s="144"/>
      <c r="AG2595" s="324">
        <v>2025</v>
      </c>
      <c r="AH2595" s="128"/>
      <c r="AI2595" s="177"/>
      <c r="AJ2595" s="177"/>
      <c r="AK2595" s="141">
        <f t="shared" si="675"/>
        <v>2486</v>
      </c>
      <c r="AL2595" s="35" t="s">
        <v>153</v>
      </c>
      <c r="AM2595" s="141" t="str">
        <f t="shared" si="669"/>
        <v>2486.</v>
      </c>
      <c r="AN2595" s="147"/>
      <c r="AO2595" s="35"/>
      <c r="AP2595" s="16"/>
    </row>
    <row r="2596" spans="1:42" ht="22.5" customHeight="1" x14ac:dyDescent="0.25">
      <c r="A2596" s="68" t="str">
        <f t="shared" si="674"/>
        <v>2487.</v>
      </c>
      <c r="B2596" s="25">
        <v>5246</v>
      </c>
      <c r="C2596" s="300" t="s">
        <v>1856</v>
      </c>
      <c r="D2596" s="25">
        <v>1970</v>
      </c>
      <c r="E2596" s="111" t="s">
        <v>2932</v>
      </c>
      <c r="F2596" s="68" t="s">
        <v>2933</v>
      </c>
      <c r="G2596" s="25">
        <v>5</v>
      </c>
      <c r="H2596" s="25">
        <v>4</v>
      </c>
      <c r="I2596" s="176">
        <v>3865.5</v>
      </c>
      <c r="J2596" s="144">
        <v>2576.3000000000002</v>
      </c>
      <c r="K2596" s="176">
        <v>2576.3000000000002</v>
      </c>
      <c r="L2596" s="267">
        <v>181</v>
      </c>
      <c r="M2596" s="176">
        <f t="shared" si="671"/>
        <v>1211792</v>
      </c>
      <c r="N2596" s="144"/>
      <c r="O2596" s="142"/>
      <c r="P2596" s="144"/>
      <c r="Q2596" s="144">
        <f t="shared" si="672"/>
        <v>1211792</v>
      </c>
      <c r="R2596" s="144">
        <v>1211792</v>
      </c>
      <c r="S2596" s="30"/>
      <c r="T2596" s="144"/>
      <c r="U2596" s="144"/>
      <c r="V2596" s="144"/>
      <c r="W2596" s="144"/>
      <c r="X2596" s="144"/>
      <c r="Y2596" s="144"/>
      <c r="Z2596" s="144"/>
      <c r="AA2596" s="144"/>
      <c r="AB2596" s="144"/>
      <c r="AC2596" s="144"/>
      <c r="AD2596" s="144"/>
      <c r="AE2596" s="144"/>
      <c r="AF2596" s="144"/>
      <c r="AG2596" s="324">
        <v>2025</v>
      </c>
      <c r="AH2596" s="128"/>
      <c r="AI2596" s="177"/>
      <c r="AJ2596" s="177"/>
      <c r="AK2596" s="141">
        <f t="shared" si="675"/>
        <v>2487</v>
      </c>
      <c r="AL2596" s="35" t="s">
        <v>153</v>
      </c>
      <c r="AM2596" s="141" t="str">
        <f t="shared" si="669"/>
        <v>2487.</v>
      </c>
      <c r="AN2596" s="147"/>
      <c r="AO2596" s="35"/>
      <c r="AP2596" s="16"/>
    </row>
    <row r="2597" spans="1:42" ht="22.5" customHeight="1" x14ac:dyDescent="0.25">
      <c r="A2597" s="68" t="str">
        <f t="shared" si="674"/>
        <v>2488.</v>
      </c>
      <c r="B2597" s="25">
        <v>5248</v>
      </c>
      <c r="C2597" s="300" t="s">
        <v>1855</v>
      </c>
      <c r="D2597" s="25">
        <v>1970</v>
      </c>
      <c r="E2597" s="111" t="s">
        <v>2932</v>
      </c>
      <c r="F2597" s="68" t="s">
        <v>2933</v>
      </c>
      <c r="G2597" s="25">
        <v>5</v>
      </c>
      <c r="H2597" s="25">
        <v>4</v>
      </c>
      <c r="I2597" s="176">
        <v>3832.1</v>
      </c>
      <c r="J2597" s="176">
        <v>2560.3000000000002</v>
      </c>
      <c r="K2597" s="176">
        <v>2560.3000000000002</v>
      </c>
      <c r="L2597" s="267">
        <v>207</v>
      </c>
      <c r="M2597" s="176">
        <f t="shared" si="671"/>
        <v>2949996</v>
      </c>
      <c r="N2597" s="144"/>
      <c r="O2597" s="142"/>
      <c r="P2597" s="144"/>
      <c r="Q2597" s="144">
        <f t="shared" si="672"/>
        <v>2949996</v>
      </c>
      <c r="R2597" s="144"/>
      <c r="S2597" s="30"/>
      <c r="T2597" s="144"/>
      <c r="U2597" s="144"/>
      <c r="V2597" s="144"/>
      <c r="W2597" s="144"/>
      <c r="X2597" s="144"/>
      <c r="Y2597" s="144">
        <v>2076</v>
      </c>
      <c r="Z2597" s="144">
        <f>Y2597*1421</f>
        <v>2949996</v>
      </c>
      <c r="AA2597" s="144"/>
      <c r="AB2597" s="144"/>
      <c r="AC2597" s="144"/>
      <c r="AD2597" s="144"/>
      <c r="AE2597" s="144"/>
      <c r="AF2597" s="144"/>
      <c r="AG2597" s="324">
        <v>2025</v>
      </c>
      <c r="AH2597" s="135"/>
      <c r="AI2597" s="216"/>
      <c r="AJ2597" s="216"/>
      <c r="AK2597" s="141">
        <f t="shared" si="675"/>
        <v>2488</v>
      </c>
      <c r="AL2597" s="35" t="s">
        <v>153</v>
      </c>
      <c r="AM2597" s="141" t="str">
        <f t="shared" si="669"/>
        <v>2488.</v>
      </c>
      <c r="AN2597" s="147"/>
      <c r="AO2597" s="35"/>
      <c r="AP2597" s="16"/>
    </row>
    <row r="2598" spans="1:42" ht="22.5" customHeight="1" x14ac:dyDescent="0.25">
      <c r="A2598" s="68" t="str">
        <f t="shared" si="674"/>
        <v>2489.</v>
      </c>
      <c r="B2598" s="25">
        <v>4344</v>
      </c>
      <c r="C2598" s="300" t="s">
        <v>1857</v>
      </c>
      <c r="D2598" s="25">
        <v>1971</v>
      </c>
      <c r="E2598" s="111" t="s">
        <v>2932</v>
      </c>
      <c r="F2598" s="68" t="s">
        <v>2934</v>
      </c>
      <c r="G2598" s="25">
        <v>5</v>
      </c>
      <c r="H2598" s="25">
        <v>6</v>
      </c>
      <c r="I2598" s="176">
        <v>4964.5</v>
      </c>
      <c r="J2598" s="176">
        <v>4410.2</v>
      </c>
      <c r="K2598" s="176">
        <v>4352.6000000000004</v>
      </c>
      <c r="L2598" s="267">
        <v>230</v>
      </c>
      <c r="M2598" s="176">
        <f t="shared" si="671"/>
        <v>2000600</v>
      </c>
      <c r="N2598" s="144"/>
      <c r="O2598" s="142"/>
      <c r="P2598" s="144"/>
      <c r="Q2598" s="144">
        <f t="shared" si="672"/>
        <v>2000600</v>
      </c>
      <c r="R2598" s="144">
        <v>2000600</v>
      </c>
      <c r="S2598" s="30"/>
      <c r="T2598" s="144"/>
      <c r="U2598" s="144"/>
      <c r="V2598" s="144"/>
      <c r="W2598" s="144"/>
      <c r="X2598" s="144"/>
      <c r="Y2598" s="144"/>
      <c r="Z2598" s="144"/>
      <c r="AA2598" s="144"/>
      <c r="AB2598" s="144"/>
      <c r="AC2598" s="144"/>
      <c r="AD2598" s="144"/>
      <c r="AE2598" s="144"/>
      <c r="AF2598" s="144"/>
      <c r="AG2598" s="324">
        <v>2025</v>
      </c>
      <c r="AH2598" s="128"/>
      <c r="AI2598" s="177"/>
      <c r="AJ2598" s="177"/>
      <c r="AK2598" s="141">
        <f t="shared" si="675"/>
        <v>2489</v>
      </c>
      <c r="AL2598" s="35" t="s">
        <v>153</v>
      </c>
      <c r="AM2598" s="141" t="str">
        <f t="shared" si="669"/>
        <v>2489.</v>
      </c>
      <c r="AN2598" s="147"/>
      <c r="AO2598" s="35"/>
      <c r="AP2598" s="16"/>
    </row>
    <row r="2599" spans="1:42" ht="22.5" customHeight="1" x14ac:dyDescent="0.25">
      <c r="A2599" s="68" t="str">
        <f t="shared" si="674"/>
        <v>2490.</v>
      </c>
      <c r="B2599" s="25">
        <v>4422</v>
      </c>
      <c r="C2599" s="175" t="s">
        <v>1858</v>
      </c>
      <c r="D2599" s="25">
        <v>1987</v>
      </c>
      <c r="E2599" s="111" t="s">
        <v>2932</v>
      </c>
      <c r="F2599" s="68" t="s">
        <v>2934</v>
      </c>
      <c r="G2599" s="25">
        <v>9</v>
      </c>
      <c r="H2599" s="25">
        <v>2</v>
      </c>
      <c r="I2599" s="176">
        <v>3890.81</v>
      </c>
      <c r="J2599" s="144">
        <v>2444.8000000000002</v>
      </c>
      <c r="K2599" s="176">
        <v>2444.8000000000002</v>
      </c>
      <c r="L2599" s="267">
        <v>164</v>
      </c>
      <c r="M2599" s="176">
        <f t="shared" si="671"/>
        <v>10061382.52</v>
      </c>
      <c r="N2599" s="144"/>
      <c r="O2599" s="142"/>
      <c r="P2599" s="144"/>
      <c r="Q2599" s="144">
        <f t="shared" si="672"/>
        <v>10061382.52</v>
      </c>
      <c r="R2599" s="144"/>
      <c r="S2599" s="30">
        <v>2</v>
      </c>
      <c r="T2599" s="144">
        <f>S2599*3106160</f>
        <v>6212320</v>
      </c>
      <c r="U2599" s="144">
        <v>1085.1600000000001</v>
      </c>
      <c r="V2599" s="144">
        <f>U2599*3547</f>
        <v>3849062.5200000005</v>
      </c>
      <c r="W2599" s="144"/>
      <c r="X2599" s="144"/>
      <c r="Y2599" s="144"/>
      <c r="Z2599" s="144"/>
      <c r="AA2599" s="144"/>
      <c r="AB2599" s="144"/>
      <c r="AC2599" s="144"/>
      <c r="AD2599" s="144"/>
      <c r="AE2599" s="144"/>
      <c r="AF2599" s="144"/>
      <c r="AG2599" s="324">
        <v>2025</v>
      </c>
      <c r="AH2599" s="128"/>
      <c r="AI2599" s="172"/>
      <c r="AJ2599" s="172"/>
      <c r="AK2599" s="141">
        <f t="shared" si="675"/>
        <v>2490</v>
      </c>
      <c r="AL2599" s="35" t="s">
        <v>153</v>
      </c>
      <c r="AM2599" s="141" t="str">
        <f t="shared" si="669"/>
        <v>2490.</v>
      </c>
      <c r="AN2599" s="147"/>
      <c r="AP2599" s="16"/>
    </row>
    <row r="2600" spans="1:42" ht="22.5" customHeight="1" x14ac:dyDescent="0.25">
      <c r="A2600" s="68" t="str">
        <f t="shared" si="674"/>
        <v>2491.</v>
      </c>
      <c r="B2600" s="25">
        <v>4250</v>
      </c>
      <c r="C2600" s="202" t="s">
        <v>1859</v>
      </c>
      <c r="D2600" s="25">
        <v>1971</v>
      </c>
      <c r="E2600" s="111" t="s">
        <v>2932</v>
      </c>
      <c r="F2600" s="68" t="s">
        <v>2933</v>
      </c>
      <c r="G2600" s="25">
        <v>5</v>
      </c>
      <c r="H2600" s="25">
        <v>4</v>
      </c>
      <c r="I2600" s="144">
        <v>3596.5</v>
      </c>
      <c r="J2600" s="144">
        <v>3266.5</v>
      </c>
      <c r="K2600" s="144">
        <v>3266.5</v>
      </c>
      <c r="L2600" s="30">
        <v>180</v>
      </c>
      <c r="M2600" s="176">
        <f t="shared" si="671"/>
        <v>7037764</v>
      </c>
      <c r="N2600" s="144"/>
      <c r="O2600" s="142"/>
      <c r="P2600" s="144"/>
      <c r="Q2600" s="144">
        <f t="shared" si="672"/>
        <v>7037764</v>
      </c>
      <c r="R2600" s="144">
        <f>1449828+5587936</f>
        <v>7037764</v>
      </c>
      <c r="S2600" s="30"/>
      <c r="T2600" s="144"/>
      <c r="U2600" s="144"/>
      <c r="V2600" s="144"/>
      <c r="W2600" s="144"/>
      <c r="X2600" s="144"/>
      <c r="Y2600" s="144"/>
      <c r="Z2600" s="144"/>
      <c r="AA2600" s="144"/>
      <c r="AB2600" s="144"/>
      <c r="AC2600" s="144"/>
      <c r="AD2600" s="144"/>
      <c r="AE2600" s="144"/>
      <c r="AF2600" s="144"/>
      <c r="AG2600" s="324">
        <v>2025</v>
      </c>
      <c r="AH2600" s="128"/>
      <c r="AI2600" s="216"/>
      <c r="AJ2600" s="216"/>
      <c r="AK2600" s="141">
        <f t="shared" si="675"/>
        <v>2491</v>
      </c>
      <c r="AL2600" s="35" t="s">
        <v>153</v>
      </c>
      <c r="AM2600" s="141" t="str">
        <f t="shared" si="669"/>
        <v>2491.</v>
      </c>
      <c r="AN2600" s="147"/>
      <c r="AO2600" s="35"/>
      <c r="AP2600" s="16"/>
    </row>
    <row r="2601" spans="1:42" ht="23.25" customHeight="1" x14ac:dyDescent="0.25">
      <c r="A2601" s="68" t="str">
        <f t="shared" si="674"/>
        <v>2492.</v>
      </c>
      <c r="B2601" s="25">
        <v>5319</v>
      </c>
      <c r="C2601" s="36" t="s">
        <v>1860</v>
      </c>
      <c r="D2601" s="25">
        <v>1971</v>
      </c>
      <c r="E2601" s="111" t="s">
        <v>2932</v>
      </c>
      <c r="F2601" s="68" t="s">
        <v>2934</v>
      </c>
      <c r="G2601" s="25">
        <v>5</v>
      </c>
      <c r="H2601" s="25">
        <v>4</v>
      </c>
      <c r="I2601" s="144">
        <v>3427.86</v>
      </c>
      <c r="J2601" s="144">
        <v>3547.5</v>
      </c>
      <c r="K2601" s="144">
        <v>2743.2</v>
      </c>
      <c r="L2601" s="30">
        <v>90</v>
      </c>
      <c r="M2601" s="176">
        <f t="shared" si="671"/>
        <v>1303248</v>
      </c>
      <c r="N2601" s="144"/>
      <c r="O2601" s="142"/>
      <c r="P2601" s="144"/>
      <c r="Q2601" s="144">
        <f t="shared" si="672"/>
        <v>1303248</v>
      </c>
      <c r="R2601" s="144">
        <v>1303248</v>
      </c>
      <c r="S2601" s="30"/>
      <c r="T2601" s="144"/>
      <c r="U2601" s="144"/>
      <c r="V2601" s="144"/>
      <c r="W2601" s="144"/>
      <c r="X2601" s="144"/>
      <c r="Y2601" s="144"/>
      <c r="Z2601" s="144"/>
      <c r="AA2601" s="144"/>
      <c r="AB2601" s="144"/>
      <c r="AC2601" s="323"/>
      <c r="AD2601" s="323"/>
      <c r="AE2601" s="144"/>
      <c r="AF2601" s="144"/>
      <c r="AG2601" s="324">
        <v>2025</v>
      </c>
      <c r="AH2601" s="128"/>
      <c r="AI2601" s="177"/>
      <c r="AJ2601" s="177"/>
      <c r="AK2601" s="141">
        <f t="shared" si="675"/>
        <v>2492</v>
      </c>
      <c r="AL2601" s="35" t="s">
        <v>153</v>
      </c>
      <c r="AM2601" s="141" t="str">
        <f t="shared" si="669"/>
        <v>2492.</v>
      </c>
      <c r="AN2601" s="147"/>
      <c r="AP2601" s="16"/>
    </row>
    <row r="2602" spans="1:42" ht="22.5" customHeight="1" x14ac:dyDescent="0.25">
      <c r="A2602" s="68" t="str">
        <f t="shared" si="674"/>
        <v>2493.</v>
      </c>
      <c r="B2602" s="25">
        <v>4594</v>
      </c>
      <c r="C2602" s="300" t="s">
        <v>1861</v>
      </c>
      <c r="D2602" s="25">
        <v>1971</v>
      </c>
      <c r="E2602" s="111" t="s">
        <v>2932</v>
      </c>
      <c r="F2602" s="68" t="s">
        <v>2934</v>
      </c>
      <c r="G2602" s="25">
        <v>5</v>
      </c>
      <c r="H2602" s="25">
        <v>6</v>
      </c>
      <c r="I2602" s="176">
        <v>4934.2</v>
      </c>
      <c r="J2602" s="144">
        <v>3839.2</v>
      </c>
      <c r="K2602" s="176">
        <v>3839.2</v>
      </c>
      <c r="L2602" s="267">
        <v>181</v>
      </c>
      <c r="M2602" s="176">
        <f t="shared" si="671"/>
        <v>11512236</v>
      </c>
      <c r="N2602" s="144"/>
      <c r="O2602" s="142"/>
      <c r="P2602" s="144"/>
      <c r="Q2602" s="144">
        <f t="shared" si="672"/>
        <v>11512236</v>
      </c>
      <c r="R2602" s="144"/>
      <c r="S2602" s="30"/>
      <c r="T2602" s="144"/>
      <c r="U2602" s="144"/>
      <c r="V2602" s="144"/>
      <c r="W2602" s="144"/>
      <c r="X2602" s="144"/>
      <c r="Y2602" s="144">
        <v>3657</v>
      </c>
      <c r="Z2602" s="144">
        <f>Y2602*3148</f>
        <v>11512236</v>
      </c>
      <c r="AA2602" s="144"/>
      <c r="AB2602" s="144"/>
      <c r="AC2602" s="144"/>
      <c r="AD2602" s="144"/>
      <c r="AE2602" s="144"/>
      <c r="AF2602" s="144"/>
      <c r="AG2602" s="324">
        <v>2025</v>
      </c>
      <c r="AH2602" s="128"/>
      <c r="AI2602" s="216"/>
      <c r="AJ2602" s="216"/>
      <c r="AK2602" s="141">
        <f t="shared" si="675"/>
        <v>2493</v>
      </c>
      <c r="AL2602" s="35" t="s">
        <v>153</v>
      </c>
      <c r="AM2602" s="141" t="str">
        <f t="shared" si="669"/>
        <v>2493.</v>
      </c>
      <c r="AN2602" s="147"/>
      <c r="AO2602" s="35"/>
      <c r="AP2602" s="16"/>
    </row>
    <row r="2603" spans="1:42" ht="22.5" customHeight="1" x14ac:dyDescent="0.25">
      <c r="A2603" s="68" t="str">
        <f t="shared" si="674"/>
        <v>2494.</v>
      </c>
      <c r="B2603" s="25">
        <v>4781</v>
      </c>
      <c r="C2603" s="300" t="s">
        <v>3023</v>
      </c>
      <c r="D2603" s="25">
        <v>1971</v>
      </c>
      <c r="E2603" s="111" t="s">
        <v>2932</v>
      </c>
      <c r="F2603" s="68" t="s">
        <v>2933</v>
      </c>
      <c r="G2603" s="25">
        <v>5</v>
      </c>
      <c r="H2603" s="25">
        <v>6</v>
      </c>
      <c r="I2603" s="176">
        <v>5669.5</v>
      </c>
      <c r="J2603" s="144">
        <v>3764</v>
      </c>
      <c r="K2603" s="176">
        <v>3764</v>
      </c>
      <c r="L2603" s="267">
        <v>280</v>
      </c>
      <c r="M2603" s="176">
        <f>R2603+T2603+V2603+X2603+Z2603+AB2603+AE2603+AF2603</f>
        <v>722808</v>
      </c>
      <c r="N2603" s="144"/>
      <c r="O2603" s="142"/>
      <c r="P2603" s="144"/>
      <c r="Q2603" s="144">
        <f>M2603</f>
        <v>722808</v>
      </c>
      <c r="R2603" s="144">
        <f>328440+394368</f>
        <v>722808</v>
      </c>
      <c r="S2603" s="30"/>
      <c r="T2603" s="144"/>
      <c r="U2603" s="144"/>
      <c r="V2603" s="144"/>
      <c r="W2603" s="144"/>
      <c r="X2603" s="144"/>
      <c r="Y2603" s="144"/>
      <c r="Z2603" s="144"/>
      <c r="AA2603" s="144"/>
      <c r="AB2603" s="144"/>
      <c r="AC2603" s="144"/>
      <c r="AD2603" s="144"/>
      <c r="AE2603" s="144"/>
      <c r="AF2603" s="144"/>
      <c r="AG2603" s="324">
        <v>2025</v>
      </c>
      <c r="AH2603" s="128"/>
      <c r="AI2603" s="177"/>
      <c r="AJ2603" s="177"/>
      <c r="AK2603" s="141">
        <f t="shared" si="675"/>
        <v>2494</v>
      </c>
      <c r="AL2603" s="35" t="s">
        <v>153</v>
      </c>
      <c r="AM2603" s="141" t="str">
        <f t="shared" si="669"/>
        <v>2494.</v>
      </c>
      <c r="AN2603" s="147"/>
      <c r="AO2603" s="35"/>
      <c r="AP2603" s="16"/>
    </row>
    <row r="2604" spans="1:42" ht="22.5" customHeight="1" x14ac:dyDescent="0.25">
      <c r="A2604" s="68" t="str">
        <f t="shared" si="674"/>
        <v>2495.</v>
      </c>
      <c r="B2604" s="25">
        <v>4794</v>
      </c>
      <c r="C2604" s="175" t="s">
        <v>1862</v>
      </c>
      <c r="D2604" s="25">
        <v>1971</v>
      </c>
      <c r="E2604" s="111" t="s">
        <v>2932</v>
      </c>
      <c r="F2604" s="68" t="s">
        <v>2933</v>
      </c>
      <c r="G2604" s="25">
        <v>5</v>
      </c>
      <c r="H2604" s="25">
        <v>4</v>
      </c>
      <c r="I2604" s="176">
        <v>3629.6</v>
      </c>
      <c r="J2604" s="144">
        <v>3297.9</v>
      </c>
      <c r="K2604" s="176">
        <v>3297.9</v>
      </c>
      <c r="L2604" s="267">
        <v>160</v>
      </c>
      <c r="M2604" s="176">
        <f t="shared" si="671"/>
        <v>1371840</v>
      </c>
      <c r="N2604" s="144"/>
      <c r="O2604" s="142"/>
      <c r="P2604" s="144"/>
      <c r="Q2604" s="144">
        <f t="shared" si="672"/>
        <v>1371840</v>
      </c>
      <c r="R2604" s="144">
        <v>1371840</v>
      </c>
      <c r="S2604" s="30"/>
      <c r="T2604" s="144"/>
      <c r="U2604" s="144"/>
      <c r="V2604" s="144"/>
      <c r="W2604" s="144"/>
      <c r="X2604" s="144"/>
      <c r="Y2604" s="144"/>
      <c r="Z2604" s="144"/>
      <c r="AA2604" s="144"/>
      <c r="AB2604" s="144"/>
      <c r="AC2604" s="144"/>
      <c r="AD2604" s="144"/>
      <c r="AE2604" s="144"/>
      <c r="AF2604" s="144"/>
      <c r="AG2604" s="324">
        <v>2025</v>
      </c>
      <c r="AH2604" s="128"/>
      <c r="AI2604" s="177"/>
      <c r="AJ2604" s="177"/>
      <c r="AK2604" s="141">
        <f t="shared" si="675"/>
        <v>2495</v>
      </c>
      <c r="AL2604" s="35" t="s">
        <v>153</v>
      </c>
      <c r="AM2604" s="141" t="str">
        <f t="shared" si="669"/>
        <v>2495.</v>
      </c>
      <c r="AN2604" s="147"/>
      <c r="AO2604" s="35"/>
      <c r="AP2604" s="16"/>
    </row>
    <row r="2605" spans="1:42" ht="23.25" customHeight="1" x14ac:dyDescent="0.25">
      <c r="A2605" s="68" t="str">
        <f t="shared" si="674"/>
        <v>2496.</v>
      </c>
      <c r="B2605" s="25">
        <v>5011</v>
      </c>
      <c r="C2605" s="36" t="s">
        <v>1863</v>
      </c>
      <c r="D2605" s="25">
        <v>1971</v>
      </c>
      <c r="E2605" s="111" t="s">
        <v>2932</v>
      </c>
      <c r="F2605" s="68" t="s">
        <v>2934</v>
      </c>
      <c r="G2605" s="25">
        <v>9</v>
      </c>
      <c r="H2605" s="25">
        <v>1</v>
      </c>
      <c r="I2605" s="144">
        <v>2478</v>
      </c>
      <c r="J2605" s="144">
        <v>2478</v>
      </c>
      <c r="K2605" s="144">
        <v>2199.6</v>
      </c>
      <c r="L2605" s="30">
        <v>91</v>
      </c>
      <c r="M2605" s="176">
        <f t="shared" si="671"/>
        <v>1308843</v>
      </c>
      <c r="N2605" s="144"/>
      <c r="O2605" s="142"/>
      <c r="P2605" s="144"/>
      <c r="Q2605" s="144">
        <f t="shared" si="672"/>
        <v>1308843</v>
      </c>
      <c r="R2605" s="144"/>
      <c r="S2605" s="30"/>
      <c r="T2605" s="144"/>
      <c r="U2605" s="144">
        <v>369</v>
      </c>
      <c r="V2605" s="144">
        <f>U2605*3547</f>
        <v>1308843</v>
      </c>
      <c r="W2605" s="144"/>
      <c r="X2605" s="144"/>
      <c r="Y2605" s="144"/>
      <c r="Z2605" s="144"/>
      <c r="AA2605" s="144"/>
      <c r="AB2605" s="144"/>
      <c r="AC2605" s="323"/>
      <c r="AD2605" s="323"/>
      <c r="AE2605" s="144"/>
      <c r="AF2605" s="144"/>
      <c r="AG2605" s="324">
        <v>2025</v>
      </c>
      <c r="AH2605" s="128"/>
      <c r="AI2605" s="172"/>
      <c r="AJ2605" s="172"/>
      <c r="AK2605" s="141">
        <f t="shared" si="675"/>
        <v>2496</v>
      </c>
      <c r="AL2605" s="35" t="s">
        <v>153</v>
      </c>
      <c r="AM2605" s="141" t="str">
        <f t="shared" si="669"/>
        <v>2496.</v>
      </c>
      <c r="AN2605" s="147"/>
      <c r="AP2605" s="16"/>
    </row>
    <row r="2606" spans="1:42" ht="22.5" customHeight="1" x14ac:dyDescent="0.25">
      <c r="A2606" s="68" t="str">
        <f t="shared" si="674"/>
        <v>2497.</v>
      </c>
      <c r="B2606" s="25">
        <v>5090</v>
      </c>
      <c r="C2606" s="174" t="s">
        <v>1864</v>
      </c>
      <c r="D2606" s="25">
        <v>1971</v>
      </c>
      <c r="E2606" s="111" t="s">
        <v>2932</v>
      </c>
      <c r="F2606" s="68" t="s">
        <v>2933</v>
      </c>
      <c r="G2606" s="25">
        <v>5</v>
      </c>
      <c r="H2606" s="25">
        <v>4</v>
      </c>
      <c r="I2606" s="144">
        <v>3598.1</v>
      </c>
      <c r="J2606" s="144">
        <v>3268.2</v>
      </c>
      <c r="K2606" s="144">
        <v>3268.2</v>
      </c>
      <c r="L2606" s="30">
        <v>161</v>
      </c>
      <c r="M2606" s="176">
        <f t="shared" si="671"/>
        <v>1053702</v>
      </c>
      <c r="N2606" s="144"/>
      <c r="O2606" s="142"/>
      <c r="P2606" s="144"/>
      <c r="Q2606" s="144">
        <f t="shared" si="672"/>
        <v>1053702</v>
      </c>
      <c r="R2606" s="144">
        <v>1053702</v>
      </c>
      <c r="S2606" s="30"/>
      <c r="T2606" s="144"/>
      <c r="U2606" s="144"/>
      <c r="V2606" s="144"/>
      <c r="W2606" s="144"/>
      <c r="X2606" s="144"/>
      <c r="Y2606" s="144"/>
      <c r="Z2606" s="144"/>
      <c r="AA2606" s="144"/>
      <c r="AB2606" s="144"/>
      <c r="AC2606" s="144"/>
      <c r="AD2606" s="144"/>
      <c r="AE2606" s="144"/>
      <c r="AF2606" s="144"/>
      <c r="AG2606" s="324">
        <v>2025</v>
      </c>
      <c r="AH2606" s="135"/>
      <c r="AI2606" s="177"/>
      <c r="AJ2606" s="177"/>
      <c r="AK2606" s="141">
        <f t="shared" si="675"/>
        <v>2497</v>
      </c>
      <c r="AL2606" s="35" t="s">
        <v>153</v>
      </c>
      <c r="AM2606" s="141" t="str">
        <f t="shared" si="669"/>
        <v>2497.</v>
      </c>
      <c r="AN2606" s="147"/>
      <c r="AO2606" s="35"/>
      <c r="AP2606" s="16"/>
    </row>
    <row r="2607" spans="1:42" ht="22.5" customHeight="1" x14ac:dyDescent="0.25">
      <c r="A2607" s="68" t="str">
        <f t="shared" si="674"/>
        <v>2498.</v>
      </c>
      <c r="B2607" s="25">
        <v>4383</v>
      </c>
      <c r="C2607" s="36" t="s">
        <v>1865</v>
      </c>
      <c r="D2607" s="25">
        <v>1972</v>
      </c>
      <c r="E2607" s="111" t="s">
        <v>2932</v>
      </c>
      <c r="F2607" s="68" t="s">
        <v>2933</v>
      </c>
      <c r="G2607" s="25">
        <v>5</v>
      </c>
      <c r="H2607" s="25">
        <v>6</v>
      </c>
      <c r="I2607" s="176">
        <v>6190.4</v>
      </c>
      <c r="J2607" s="176">
        <v>5835.8</v>
      </c>
      <c r="K2607" s="176">
        <v>3752.5</v>
      </c>
      <c r="L2607" s="267">
        <v>174</v>
      </c>
      <c r="M2607" s="176">
        <f t="shared" si="671"/>
        <v>2712748</v>
      </c>
      <c r="N2607" s="144"/>
      <c r="O2607" s="142"/>
      <c r="P2607" s="144"/>
      <c r="Q2607" s="144">
        <f t="shared" si="672"/>
        <v>2712748</v>
      </c>
      <c r="R2607" s="144">
        <v>2712748</v>
      </c>
      <c r="S2607" s="30"/>
      <c r="T2607" s="144"/>
      <c r="U2607" s="144"/>
      <c r="V2607" s="144"/>
      <c r="W2607" s="144"/>
      <c r="X2607" s="144"/>
      <c r="Y2607" s="144"/>
      <c r="Z2607" s="144"/>
      <c r="AA2607" s="144"/>
      <c r="AB2607" s="144"/>
      <c r="AC2607" s="323"/>
      <c r="AD2607" s="323"/>
      <c r="AE2607" s="144"/>
      <c r="AF2607" s="144"/>
      <c r="AG2607" s="324">
        <v>2025</v>
      </c>
      <c r="AH2607" s="135"/>
      <c r="AI2607" s="177"/>
      <c r="AJ2607" s="177"/>
      <c r="AK2607" s="141">
        <f t="shared" si="675"/>
        <v>2498</v>
      </c>
      <c r="AL2607" s="35" t="s">
        <v>153</v>
      </c>
      <c r="AM2607" s="141" t="str">
        <f t="shared" si="669"/>
        <v>2498.</v>
      </c>
      <c r="AN2607" s="147"/>
      <c r="AO2607" s="35"/>
      <c r="AP2607" s="16"/>
    </row>
    <row r="2608" spans="1:42" ht="22.5" customHeight="1" x14ac:dyDescent="0.25">
      <c r="A2608" s="68" t="str">
        <f t="shared" si="674"/>
        <v>2499.</v>
      </c>
      <c r="B2608" s="25">
        <v>4099</v>
      </c>
      <c r="C2608" s="175" t="s">
        <v>1866</v>
      </c>
      <c r="D2608" s="25">
        <v>1972</v>
      </c>
      <c r="E2608" s="111" t="s">
        <v>2932</v>
      </c>
      <c r="F2608" s="68" t="s">
        <v>2934</v>
      </c>
      <c r="G2608" s="25">
        <v>5</v>
      </c>
      <c r="H2608" s="25">
        <v>2</v>
      </c>
      <c r="I2608" s="176">
        <v>1238</v>
      </c>
      <c r="J2608" s="176">
        <v>1011.7</v>
      </c>
      <c r="K2608" s="176">
        <v>1011.7</v>
      </c>
      <c r="L2608" s="267">
        <v>35</v>
      </c>
      <c r="M2608" s="176">
        <f t="shared" si="671"/>
        <v>1996346.99</v>
      </c>
      <c r="N2608" s="144"/>
      <c r="O2608" s="142"/>
      <c r="P2608" s="144"/>
      <c r="Q2608" s="144">
        <f t="shared" si="672"/>
        <v>1996346.99</v>
      </c>
      <c r="R2608" s="144">
        <v>1996346.99</v>
      </c>
      <c r="S2608" s="30"/>
      <c r="T2608" s="144"/>
      <c r="U2608" s="144"/>
      <c r="V2608" s="144"/>
      <c r="W2608" s="144"/>
      <c r="X2608" s="144"/>
      <c r="Y2608" s="144"/>
      <c r="Z2608" s="144"/>
      <c r="AA2608" s="144"/>
      <c r="AB2608" s="144"/>
      <c r="AC2608" s="144"/>
      <c r="AD2608" s="144"/>
      <c r="AE2608" s="144"/>
      <c r="AF2608" s="144"/>
      <c r="AG2608" s="324">
        <v>2025</v>
      </c>
      <c r="AH2608" s="135"/>
      <c r="AI2608" s="177"/>
      <c r="AJ2608" s="177"/>
      <c r="AK2608" s="141">
        <f t="shared" si="675"/>
        <v>2499</v>
      </c>
      <c r="AL2608" s="35" t="s">
        <v>153</v>
      </c>
      <c r="AM2608" s="141" t="str">
        <f t="shared" si="669"/>
        <v>2499.</v>
      </c>
      <c r="AN2608" s="147"/>
      <c r="AO2608" s="35"/>
      <c r="AP2608" s="16"/>
    </row>
    <row r="2609" spans="1:42" ht="22.5" customHeight="1" x14ac:dyDescent="0.25">
      <c r="A2609" s="68" t="str">
        <f t="shared" si="674"/>
        <v>2500.</v>
      </c>
      <c r="B2609" s="25">
        <v>4253</v>
      </c>
      <c r="C2609" s="174" t="s">
        <v>1867</v>
      </c>
      <c r="D2609" s="25">
        <v>1972</v>
      </c>
      <c r="E2609" s="111" t="s">
        <v>2932</v>
      </c>
      <c r="F2609" s="68" t="s">
        <v>2933</v>
      </c>
      <c r="G2609" s="25">
        <v>5</v>
      </c>
      <c r="H2609" s="25">
        <v>4</v>
      </c>
      <c r="I2609" s="176">
        <v>3612.5</v>
      </c>
      <c r="J2609" s="144">
        <v>3352.5</v>
      </c>
      <c r="K2609" s="176">
        <v>3352.5</v>
      </c>
      <c r="L2609" s="267">
        <v>174</v>
      </c>
      <c r="M2609" s="176">
        <f t="shared" si="671"/>
        <v>6802987.2000000002</v>
      </c>
      <c r="N2609" s="144"/>
      <c r="O2609" s="142"/>
      <c r="P2609" s="144"/>
      <c r="Q2609" s="144">
        <f t="shared" si="672"/>
        <v>6802987.2000000002</v>
      </c>
      <c r="R2609" s="144">
        <v>6802987.2000000002</v>
      </c>
      <c r="S2609" s="30"/>
      <c r="T2609" s="144"/>
      <c r="U2609" s="144"/>
      <c r="V2609" s="144"/>
      <c r="W2609" s="144"/>
      <c r="X2609" s="144"/>
      <c r="Y2609" s="144"/>
      <c r="Z2609" s="144"/>
      <c r="AA2609" s="144"/>
      <c r="AB2609" s="144"/>
      <c r="AC2609" s="144"/>
      <c r="AD2609" s="144"/>
      <c r="AE2609" s="144"/>
      <c r="AF2609" s="144"/>
      <c r="AG2609" s="324">
        <v>2025</v>
      </c>
      <c r="AH2609" s="128"/>
      <c r="AI2609" s="177"/>
      <c r="AJ2609" s="177"/>
      <c r="AK2609" s="141">
        <f t="shared" si="675"/>
        <v>2500</v>
      </c>
      <c r="AL2609" s="35" t="s">
        <v>153</v>
      </c>
      <c r="AM2609" s="141" t="str">
        <f t="shared" si="669"/>
        <v>2500.</v>
      </c>
      <c r="AN2609" s="147"/>
      <c r="AO2609" s="35"/>
      <c r="AP2609" s="16"/>
    </row>
    <row r="2610" spans="1:42" ht="22.5" customHeight="1" x14ac:dyDescent="0.25">
      <c r="A2610" s="68" t="str">
        <f t="shared" si="674"/>
        <v>2501.</v>
      </c>
      <c r="B2610" s="25">
        <v>4592</v>
      </c>
      <c r="C2610" s="202" t="s">
        <v>1868</v>
      </c>
      <c r="D2610" s="25">
        <v>1972</v>
      </c>
      <c r="E2610" s="111" t="s">
        <v>2932</v>
      </c>
      <c r="F2610" s="68" t="s">
        <v>2933</v>
      </c>
      <c r="G2610" s="25">
        <v>5</v>
      </c>
      <c r="H2610" s="25">
        <v>6</v>
      </c>
      <c r="I2610" s="144">
        <v>5304.4</v>
      </c>
      <c r="J2610" s="144">
        <v>4837.3</v>
      </c>
      <c r="K2610" s="144">
        <v>4825.5</v>
      </c>
      <c r="L2610" s="30">
        <v>247</v>
      </c>
      <c r="M2610" s="176">
        <f t="shared" si="671"/>
        <v>8381904</v>
      </c>
      <c r="N2610" s="144"/>
      <c r="O2610" s="142"/>
      <c r="P2610" s="144"/>
      <c r="Q2610" s="144">
        <f t="shared" si="672"/>
        <v>8381904</v>
      </c>
      <c r="R2610" s="144">
        <v>8381904</v>
      </c>
      <c r="S2610" s="30"/>
      <c r="T2610" s="144"/>
      <c r="U2610" s="144"/>
      <c r="V2610" s="144"/>
      <c r="W2610" s="144"/>
      <c r="X2610" s="144"/>
      <c r="Y2610" s="144"/>
      <c r="Z2610" s="144"/>
      <c r="AA2610" s="144"/>
      <c r="AB2610" s="144"/>
      <c r="AC2610" s="144"/>
      <c r="AD2610" s="144"/>
      <c r="AE2610" s="144"/>
      <c r="AF2610" s="144"/>
      <c r="AG2610" s="324">
        <v>2025</v>
      </c>
      <c r="AH2610" s="129"/>
      <c r="AI2610" s="216"/>
      <c r="AJ2610" s="216"/>
      <c r="AK2610" s="141">
        <f t="shared" si="675"/>
        <v>2501</v>
      </c>
      <c r="AL2610" s="35" t="s">
        <v>153</v>
      </c>
      <c r="AM2610" s="141" t="str">
        <f t="shared" si="669"/>
        <v>2501.</v>
      </c>
      <c r="AN2610" s="147"/>
      <c r="AO2610" s="35"/>
      <c r="AP2610" s="16"/>
    </row>
    <row r="2611" spans="1:42" ht="22.5" customHeight="1" x14ac:dyDescent="0.25">
      <c r="A2611" s="68" t="str">
        <f t="shared" si="674"/>
        <v>2502.</v>
      </c>
      <c r="B2611" s="25">
        <v>4593</v>
      </c>
      <c r="C2611" s="300" t="s">
        <v>1869</v>
      </c>
      <c r="D2611" s="25">
        <v>1972</v>
      </c>
      <c r="E2611" s="111" t="s">
        <v>2932</v>
      </c>
      <c r="F2611" s="68" t="s">
        <v>2933</v>
      </c>
      <c r="G2611" s="25">
        <v>5</v>
      </c>
      <c r="H2611" s="25">
        <v>4</v>
      </c>
      <c r="I2611" s="176">
        <v>3659.1</v>
      </c>
      <c r="J2611" s="176">
        <v>3352.3</v>
      </c>
      <c r="K2611" s="176">
        <v>3352.3</v>
      </c>
      <c r="L2611" s="267">
        <v>146</v>
      </c>
      <c r="M2611" s="176">
        <f t="shared" si="671"/>
        <v>5587936</v>
      </c>
      <c r="N2611" s="144"/>
      <c r="O2611" s="142"/>
      <c r="P2611" s="144"/>
      <c r="Q2611" s="144">
        <f t="shared" si="672"/>
        <v>5587936</v>
      </c>
      <c r="R2611" s="144">
        <v>5587936</v>
      </c>
      <c r="S2611" s="30"/>
      <c r="T2611" s="144"/>
      <c r="U2611" s="144"/>
      <c r="V2611" s="144"/>
      <c r="W2611" s="144"/>
      <c r="X2611" s="144"/>
      <c r="Y2611" s="144"/>
      <c r="Z2611" s="144"/>
      <c r="AA2611" s="144"/>
      <c r="AB2611" s="144"/>
      <c r="AC2611" s="144"/>
      <c r="AD2611" s="144"/>
      <c r="AE2611" s="144"/>
      <c r="AF2611" s="144"/>
      <c r="AG2611" s="324">
        <v>2025</v>
      </c>
      <c r="AH2611" s="128"/>
      <c r="AI2611" s="177"/>
      <c r="AJ2611" s="177"/>
      <c r="AK2611" s="141">
        <f t="shared" si="675"/>
        <v>2502</v>
      </c>
      <c r="AL2611" s="35" t="s">
        <v>153</v>
      </c>
      <c r="AM2611" s="141" t="str">
        <f t="shared" si="669"/>
        <v>2502.</v>
      </c>
      <c r="AN2611" s="147"/>
      <c r="AO2611" s="35"/>
      <c r="AP2611" s="16"/>
    </row>
    <row r="2612" spans="1:42" ht="22.5" customHeight="1" x14ac:dyDescent="0.25">
      <c r="A2612" s="68" t="str">
        <f t="shared" si="674"/>
        <v>2503.</v>
      </c>
      <c r="B2612" s="25">
        <v>4595</v>
      </c>
      <c r="C2612" s="202" t="s">
        <v>1872</v>
      </c>
      <c r="D2612" s="25">
        <v>1972</v>
      </c>
      <c r="E2612" s="111" t="s">
        <v>2932</v>
      </c>
      <c r="F2612" s="68" t="s">
        <v>2933</v>
      </c>
      <c r="G2612" s="25">
        <v>5</v>
      </c>
      <c r="H2612" s="25">
        <v>6</v>
      </c>
      <c r="I2612" s="144">
        <v>5256.5</v>
      </c>
      <c r="J2612" s="144">
        <v>4788</v>
      </c>
      <c r="K2612" s="144">
        <v>4773.5</v>
      </c>
      <c r="L2612" s="30">
        <v>244</v>
      </c>
      <c r="M2612" s="144">
        <f t="shared" si="671"/>
        <v>2057760</v>
      </c>
      <c r="N2612" s="144"/>
      <c r="O2612" s="142"/>
      <c r="P2612" s="144"/>
      <c r="Q2612" s="144">
        <f t="shared" si="672"/>
        <v>2057760</v>
      </c>
      <c r="R2612" s="144">
        <v>2057760</v>
      </c>
      <c r="S2612" s="30"/>
      <c r="T2612" s="144"/>
      <c r="U2612" s="144"/>
      <c r="V2612" s="144"/>
      <c r="W2612" s="144"/>
      <c r="X2612" s="144"/>
      <c r="Y2612" s="144"/>
      <c r="Z2612" s="144"/>
      <c r="AA2612" s="144"/>
      <c r="AB2612" s="144"/>
      <c r="AC2612" s="144"/>
      <c r="AD2612" s="144"/>
      <c r="AE2612" s="144"/>
      <c r="AF2612" s="144"/>
      <c r="AG2612" s="324">
        <v>2025</v>
      </c>
      <c r="AH2612" s="129"/>
      <c r="AI2612" s="216"/>
      <c r="AJ2612" s="216"/>
      <c r="AK2612" s="141">
        <f t="shared" si="675"/>
        <v>2503</v>
      </c>
      <c r="AL2612" s="35" t="s">
        <v>153</v>
      </c>
      <c r="AM2612" s="141" t="str">
        <f t="shared" si="669"/>
        <v>2503.</v>
      </c>
      <c r="AN2612" s="147"/>
      <c r="AO2612" s="35"/>
      <c r="AP2612" s="16"/>
    </row>
    <row r="2613" spans="1:42" ht="22.5" customHeight="1" x14ac:dyDescent="0.25">
      <c r="A2613" s="68" t="str">
        <f t="shared" si="674"/>
        <v>2504.</v>
      </c>
      <c r="B2613" s="25">
        <v>4607</v>
      </c>
      <c r="C2613" s="300" t="s">
        <v>1870</v>
      </c>
      <c r="D2613" s="25">
        <v>1972</v>
      </c>
      <c r="E2613" s="111" t="s">
        <v>2932</v>
      </c>
      <c r="F2613" s="68" t="s">
        <v>2934</v>
      </c>
      <c r="G2613" s="25">
        <v>5</v>
      </c>
      <c r="H2613" s="25">
        <v>4</v>
      </c>
      <c r="I2613" s="176">
        <v>2611.6</v>
      </c>
      <c r="J2613" s="176">
        <v>1636.3</v>
      </c>
      <c r="K2613" s="176">
        <v>1636.3</v>
      </c>
      <c r="L2613" s="267">
        <v>99</v>
      </c>
      <c r="M2613" s="176">
        <f t="shared" si="671"/>
        <v>4211378.83</v>
      </c>
      <c r="N2613" s="144"/>
      <c r="O2613" s="142"/>
      <c r="P2613" s="144"/>
      <c r="Q2613" s="144">
        <f t="shared" si="672"/>
        <v>4211378.83</v>
      </c>
      <c r="R2613" s="144">
        <v>4211378.83</v>
      </c>
      <c r="S2613" s="30"/>
      <c r="T2613" s="144"/>
      <c r="U2613" s="144"/>
      <c r="V2613" s="144"/>
      <c r="W2613" s="144"/>
      <c r="X2613" s="144"/>
      <c r="Y2613" s="144"/>
      <c r="Z2613" s="144"/>
      <c r="AA2613" s="144"/>
      <c r="AB2613" s="144"/>
      <c r="AC2613" s="144"/>
      <c r="AD2613" s="144"/>
      <c r="AE2613" s="144"/>
      <c r="AF2613" s="144"/>
      <c r="AG2613" s="324">
        <v>2025</v>
      </c>
      <c r="AH2613" s="128"/>
      <c r="AI2613" s="177"/>
      <c r="AJ2613" s="177"/>
      <c r="AK2613" s="141">
        <f t="shared" si="675"/>
        <v>2504</v>
      </c>
      <c r="AL2613" s="35" t="s">
        <v>153</v>
      </c>
      <c r="AM2613" s="141" t="str">
        <f t="shared" si="669"/>
        <v>2504.</v>
      </c>
      <c r="AN2613" s="147"/>
      <c r="AO2613" s="35"/>
      <c r="AP2613" s="16"/>
    </row>
    <row r="2614" spans="1:42" ht="22.5" customHeight="1" x14ac:dyDescent="0.25">
      <c r="A2614" s="68" t="str">
        <f t="shared" si="674"/>
        <v>2505.</v>
      </c>
      <c r="B2614" s="25">
        <v>4610</v>
      </c>
      <c r="C2614" s="175" t="s">
        <v>1871</v>
      </c>
      <c r="D2614" s="25">
        <v>1972</v>
      </c>
      <c r="E2614" s="111" t="s">
        <v>2932</v>
      </c>
      <c r="F2614" s="68" t="s">
        <v>2934</v>
      </c>
      <c r="G2614" s="25">
        <v>5</v>
      </c>
      <c r="H2614" s="25">
        <v>3</v>
      </c>
      <c r="I2614" s="176">
        <v>3207.06</v>
      </c>
      <c r="J2614" s="176">
        <v>3050</v>
      </c>
      <c r="K2614" s="176">
        <v>2894.8</v>
      </c>
      <c r="L2614" s="267">
        <v>165</v>
      </c>
      <c r="M2614" s="176">
        <f t="shared" si="671"/>
        <v>4775736</v>
      </c>
      <c r="N2614" s="144"/>
      <c r="O2614" s="142"/>
      <c r="P2614" s="144"/>
      <c r="Q2614" s="144">
        <f t="shared" si="672"/>
        <v>4775736</v>
      </c>
      <c r="R2614" s="144">
        <v>4775736</v>
      </c>
      <c r="S2614" s="30"/>
      <c r="T2614" s="144"/>
      <c r="U2614" s="144"/>
      <c r="V2614" s="144"/>
      <c r="W2614" s="144"/>
      <c r="X2614" s="144"/>
      <c r="Y2614" s="144"/>
      <c r="Z2614" s="144"/>
      <c r="AA2614" s="144"/>
      <c r="AB2614" s="144"/>
      <c r="AC2614" s="144"/>
      <c r="AD2614" s="144"/>
      <c r="AE2614" s="144"/>
      <c r="AF2614" s="144"/>
      <c r="AG2614" s="324">
        <v>2025</v>
      </c>
      <c r="AH2614" s="135"/>
      <c r="AI2614" s="177"/>
      <c r="AJ2614" s="177"/>
      <c r="AK2614" s="141">
        <f t="shared" si="675"/>
        <v>2505</v>
      </c>
      <c r="AL2614" s="35" t="s">
        <v>153</v>
      </c>
      <c r="AM2614" s="141" t="str">
        <f t="shared" ref="AM2614:AM2677" si="676">CONCATENATE(AK2614,AL2614)</f>
        <v>2505.</v>
      </c>
      <c r="AN2614" s="147"/>
      <c r="AO2614" s="35"/>
      <c r="AP2614" s="16"/>
    </row>
    <row r="2615" spans="1:42" ht="22.5" customHeight="1" x14ac:dyDescent="0.25">
      <c r="A2615" s="68" t="str">
        <f t="shared" si="674"/>
        <v>2506.</v>
      </c>
      <c r="B2615" s="25">
        <v>4706</v>
      </c>
      <c r="C2615" s="175" t="s">
        <v>1873</v>
      </c>
      <c r="D2615" s="25">
        <v>1972</v>
      </c>
      <c r="E2615" s="111" t="s">
        <v>2932</v>
      </c>
      <c r="F2615" s="68" t="s">
        <v>2936</v>
      </c>
      <c r="G2615" s="25">
        <v>5</v>
      </c>
      <c r="H2615" s="25">
        <v>4</v>
      </c>
      <c r="I2615" s="176">
        <v>7816.1</v>
      </c>
      <c r="J2615" s="176">
        <v>5607.8</v>
      </c>
      <c r="K2615" s="176">
        <v>4355.8</v>
      </c>
      <c r="L2615" s="267">
        <v>371</v>
      </c>
      <c r="M2615" s="176">
        <f t="shared" si="671"/>
        <v>2715100</v>
      </c>
      <c r="N2615" s="144"/>
      <c r="O2615" s="142"/>
      <c r="P2615" s="144"/>
      <c r="Q2615" s="144">
        <f t="shared" si="672"/>
        <v>2715100</v>
      </c>
      <c r="R2615" s="144">
        <v>2715100</v>
      </c>
      <c r="S2615" s="30"/>
      <c r="T2615" s="144"/>
      <c r="U2615" s="144"/>
      <c r="V2615" s="144"/>
      <c r="W2615" s="144"/>
      <c r="X2615" s="144"/>
      <c r="Y2615" s="144"/>
      <c r="Z2615" s="144"/>
      <c r="AA2615" s="144"/>
      <c r="AB2615" s="144"/>
      <c r="AC2615" s="144"/>
      <c r="AD2615" s="144"/>
      <c r="AE2615" s="144"/>
      <c r="AF2615" s="144"/>
      <c r="AG2615" s="324">
        <v>2025</v>
      </c>
      <c r="AH2615" s="135"/>
      <c r="AI2615" s="177"/>
      <c r="AJ2615" s="177"/>
      <c r="AK2615" s="141">
        <f t="shared" si="675"/>
        <v>2506</v>
      </c>
      <c r="AL2615" s="35" t="s">
        <v>153</v>
      </c>
      <c r="AM2615" s="141" t="str">
        <f t="shared" si="676"/>
        <v>2506.</v>
      </c>
      <c r="AN2615" s="147"/>
      <c r="AO2615" s="35"/>
      <c r="AP2615" s="16"/>
    </row>
    <row r="2616" spans="1:42" ht="22.5" customHeight="1" x14ac:dyDescent="0.25">
      <c r="A2616" s="68" t="str">
        <f t="shared" si="674"/>
        <v>2507.</v>
      </c>
      <c r="B2616" s="25">
        <v>4707</v>
      </c>
      <c r="C2616" s="202" t="s">
        <v>1874</v>
      </c>
      <c r="D2616" s="25">
        <v>1972</v>
      </c>
      <c r="E2616" s="111" t="s">
        <v>2932</v>
      </c>
      <c r="F2616" s="68" t="s">
        <v>2934</v>
      </c>
      <c r="G2616" s="25">
        <v>9</v>
      </c>
      <c r="H2616" s="25">
        <v>1</v>
      </c>
      <c r="I2616" s="144">
        <v>1919</v>
      </c>
      <c r="J2616" s="144">
        <v>1167.5999999999999</v>
      </c>
      <c r="K2616" s="144">
        <v>1167.5999999999999</v>
      </c>
      <c r="L2616" s="30">
        <v>99</v>
      </c>
      <c r="M2616" s="176">
        <f>R2616+T2616+V2616+X2616+Z2616+AB2616+AE2616+AF2616</f>
        <v>3535959.52</v>
      </c>
      <c r="N2616" s="144"/>
      <c r="O2616" s="142"/>
      <c r="P2616" s="144"/>
      <c r="Q2616" s="144">
        <f>M2616</f>
        <v>3535959.52</v>
      </c>
      <c r="R2616" s="144"/>
      <c r="S2616" s="30"/>
      <c r="T2616" s="144"/>
      <c r="U2616" s="144"/>
      <c r="V2616" s="144"/>
      <c r="W2616" s="144"/>
      <c r="X2616" s="144"/>
      <c r="Y2616" s="144">
        <v>1123.24</v>
      </c>
      <c r="Z2616" s="144">
        <f>Y2616*3148</f>
        <v>3535959.52</v>
      </c>
      <c r="AA2616" s="144"/>
      <c r="AB2616" s="144"/>
      <c r="AC2616" s="144"/>
      <c r="AD2616" s="144"/>
      <c r="AE2616" s="144"/>
      <c r="AF2616" s="144"/>
      <c r="AG2616" s="324">
        <v>2025</v>
      </c>
      <c r="AH2616" s="129"/>
      <c r="AI2616" s="216"/>
      <c r="AJ2616" s="216"/>
      <c r="AK2616" s="141">
        <f t="shared" si="675"/>
        <v>2507</v>
      </c>
      <c r="AL2616" s="35" t="s">
        <v>153</v>
      </c>
      <c r="AM2616" s="141" t="str">
        <f t="shared" si="676"/>
        <v>2507.</v>
      </c>
      <c r="AN2616" s="147"/>
      <c r="AO2616" s="35"/>
      <c r="AP2616" s="16"/>
    </row>
    <row r="2617" spans="1:42" ht="22.5" customHeight="1" x14ac:dyDescent="0.25">
      <c r="A2617" s="68" t="str">
        <f t="shared" si="674"/>
        <v>2508.</v>
      </c>
      <c r="B2617" s="25">
        <v>4788</v>
      </c>
      <c r="C2617" s="175" t="s">
        <v>1875</v>
      </c>
      <c r="D2617" s="25">
        <v>1972</v>
      </c>
      <c r="E2617" s="111" t="s">
        <v>2932</v>
      </c>
      <c r="F2617" s="68" t="s">
        <v>2933</v>
      </c>
      <c r="G2617" s="25">
        <v>5</v>
      </c>
      <c r="H2617" s="25">
        <v>4</v>
      </c>
      <c r="I2617" s="176">
        <v>3669.2</v>
      </c>
      <c r="J2617" s="144">
        <v>3354</v>
      </c>
      <c r="K2617" s="176">
        <v>3136.4</v>
      </c>
      <c r="L2617" s="267">
        <v>145</v>
      </c>
      <c r="M2617" s="176">
        <f t="shared" si="671"/>
        <v>5587936</v>
      </c>
      <c r="N2617" s="144"/>
      <c r="O2617" s="142"/>
      <c r="P2617" s="144"/>
      <c r="Q2617" s="144">
        <f t="shared" si="672"/>
        <v>5587936</v>
      </c>
      <c r="R2617" s="144">
        <v>5587936</v>
      </c>
      <c r="S2617" s="30"/>
      <c r="T2617" s="144"/>
      <c r="U2617" s="144"/>
      <c r="V2617" s="144"/>
      <c r="W2617" s="144"/>
      <c r="X2617" s="144"/>
      <c r="Y2617" s="144"/>
      <c r="Z2617" s="144"/>
      <c r="AA2617" s="144"/>
      <c r="AB2617" s="144"/>
      <c r="AC2617" s="144"/>
      <c r="AD2617" s="144"/>
      <c r="AE2617" s="144"/>
      <c r="AF2617" s="144"/>
      <c r="AG2617" s="324">
        <v>2025</v>
      </c>
      <c r="AH2617" s="135"/>
      <c r="AI2617" s="177"/>
      <c r="AJ2617" s="177"/>
      <c r="AK2617" s="141">
        <f t="shared" si="675"/>
        <v>2508</v>
      </c>
      <c r="AL2617" s="35" t="s">
        <v>153</v>
      </c>
      <c r="AM2617" s="141" t="str">
        <f t="shared" si="676"/>
        <v>2508.</v>
      </c>
      <c r="AN2617" s="147"/>
      <c r="AO2617" s="35"/>
      <c r="AP2617" s="16"/>
    </row>
    <row r="2618" spans="1:42" ht="22.5" customHeight="1" x14ac:dyDescent="0.25">
      <c r="A2618" s="68" t="str">
        <f t="shared" si="674"/>
        <v>2509.</v>
      </c>
      <c r="B2618" s="25">
        <v>5237</v>
      </c>
      <c r="C2618" s="300" t="s">
        <v>1876</v>
      </c>
      <c r="D2618" s="25">
        <v>1972</v>
      </c>
      <c r="E2618" s="111" t="s">
        <v>2932</v>
      </c>
      <c r="F2618" s="68" t="s">
        <v>2934</v>
      </c>
      <c r="G2618" s="25">
        <v>5</v>
      </c>
      <c r="H2618" s="25">
        <v>6</v>
      </c>
      <c r="I2618" s="144">
        <v>4960.8999999999996</v>
      </c>
      <c r="J2618" s="144">
        <v>4896.8999999999996</v>
      </c>
      <c r="K2618" s="144">
        <v>3754.3</v>
      </c>
      <c r="L2618" s="30">
        <v>202</v>
      </c>
      <c r="M2618" s="176">
        <f t="shared" si="671"/>
        <v>6224225.6000000006</v>
      </c>
      <c r="N2618" s="144"/>
      <c r="O2618" s="142"/>
      <c r="P2618" s="144"/>
      <c r="Q2618" s="144">
        <f t="shared" si="672"/>
        <v>6224225.6000000006</v>
      </c>
      <c r="R2618" s="144"/>
      <c r="S2618" s="30"/>
      <c r="T2618" s="144"/>
      <c r="U2618" s="144"/>
      <c r="V2618" s="144"/>
      <c r="W2618" s="144"/>
      <c r="X2618" s="144"/>
      <c r="Y2618" s="144">
        <v>1977.2</v>
      </c>
      <c r="Z2618" s="144">
        <f>Y2618*3148</f>
        <v>6224225.6000000006</v>
      </c>
      <c r="AA2618" s="144"/>
      <c r="AB2618" s="144"/>
      <c r="AC2618" s="144"/>
      <c r="AD2618" s="144"/>
      <c r="AE2618" s="144"/>
      <c r="AF2618" s="144"/>
      <c r="AG2618" s="324">
        <v>2025</v>
      </c>
      <c r="AH2618" s="128"/>
      <c r="AI2618" s="216"/>
      <c r="AJ2618" s="216"/>
      <c r="AK2618" s="141">
        <f t="shared" si="675"/>
        <v>2509</v>
      </c>
      <c r="AL2618" s="35" t="s">
        <v>153</v>
      </c>
      <c r="AM2618" s="141" t="str">
        <f t="shared" si="676"/>
        <v>2509.</v>
      </c>
      <c r="AN2618" s="147"/>
      <c r="AO2618" s="35"/>
      <c r="AP2618" s="16"/>
    </row>
    <row r="2619" spans="1:42" ht="22.5" customHeight="1" x14ac:dyDescent="0.25">
      <c r="A2619" s="68" t="str">
        <f t="shared" si="674"/>
        <v>2510.</v>
      </c>
      <c r="B2619" s="25">
        <v>4112</v>
      </c>
      <c r="C2619" s="36" t="s">
        <v>1877</v>
      </c>
      <c r="D2619" s="25">
        <v>1973</v>
      </c>
      <c r="E2619" s="111" t="s">
        <v>2932</v>
      </c>
      <c r="F2619" s="68" t="s">
        <v>2934</v>
      </c>
      <c r="G2619" s="25">
        <v>5</v>
      </c>
      <c r="H2619" s="25">
        <v>4</v>
      </c>
      <c r="I2619" s="144">
        <v>3643.9</v>
      </c>
      <c r="J2619" s="144">
        <v>3343.2</v>
      </c>
      <c r="K2619" s="144">
        <v>3343.2</v>
      </c>
      <c r="L2619" s="30">
        <v>149</v>
      </c>
      <c r="M2619" s="176">
        <f t="shared" si="671"/>
        <v>1857700</v>
      </c>
      <c r="N2619" s="144"/>
      <c r="O2619" s="142"/>
      <c r="P2619" s="144"/>
      <c r="Q2619" s="144">
        <f t="shared" si="672"/>
        <v>1857700</v>
      </c>
      <c r="R2619" s="144">
        <v>1857700</v>
      </c>
      <c r="S2619" s="30"/>
      <c r="T2619" s="144"/>
      <c r="U2619" s="144"/>
      <c r="V2619" s="144"/>
      <c r="W2619" s="144"/>
      <c r="X2619" s="144"/>
      <c r="Y2619" s="144"/>
      <c r="Z2619" s="144"/>
      <c r="AA2619" s="144"/>
      <c r="AB2619" s="144"/>
      <c r="AC2619" s="144"/>
      <c r="AD2619" s="144"/>
      <c r="AE2619" s="144"/>
      <c r="AF2619" s="144"/>
      <c r="AG2619" s="324">
        <v>2025</v>
      </c>
      <c r="AH2619" s="128"/>
      <c r="AI2619" s="177"/>
      <c r="AJ2619" s="177"/>
      <c r="AK2619" s="141">
        <f t="shared" si="675"/>
        <v>2510</v>
      </c>
      <c r="AL2619" s="35" t="s">
        <v>153</v>
      </c>
      <c r="AM2619" s="141" t="str">
        <f t="shared" si="676"/>
        <v>2510.</v>
      </c>
      <c r="AN2619" s="147"/>
      <c r="AO2619" s="35"/>
      <c r="AP2619" s="16"/>
    </row>
    <row r="2620" spans="1:42" ht="22.5" customHeight="1" x14ac:dyDescent="0.25">
      <c r="A2620" s="68" t="str">
        <f t="shared" si="674"/>
        <v>2511.</v>
      </c>
      <c r="B2620" s="25">
        <v>4130</v>
      </c>
      <c r="C2620" s="202" t="s">
        <v>1878</v>
      </c>
      <c r="D2620" s="25">
        <v>1973</v>
      </c>
      <c r="E2620" s="111" t="s">
        <v>2932</v>
      </c>
      <c r="F2620" s="68" t="s">
        <v>2933</v>
      </c>
      <c r="G2620" s="25">
        <v>5</v>
      </c>
      <c r="H2620" s="25">
        <v>4</v>
      </c>
      <c r="I2620" s="144">
        <v>3420.5</v>
      </c>
      <c r="J2620" s="144">
        <v>1920.5</v>
      </c>
      <c r="K2620" s="144">
        <v>1920.5</v>
      </c>
      <c r="L2620" s="30">
        <v>157</v>
      </c>
      <c r="M2620" s="176">
        <f t="shared" si="671"/>
        <v>3383979.88</v>
      </c>
      <c r="N2620" s="144"/>
      <c r="O2620" s="142"/>
      <c r="P2620" s="144"/>
      <c r="Q2620" s="144">
        <f t="shared" si="672"/>
        <v>3383979.88</v>
      </c>
      <c r="R2620" s="144"/>
      <c r="S2620" s="30"/>
      <c r="T2620" s="144"/>
      <c r="U2620" s="144">
        <v>954.04</v>
      </c>
      <c r="V2620" s="144">
        <f>U2620*3547</f>
        <v>3383979.88</v>
      </c>
      <c r="W2620" s="144"/>
      <c r="X2620" s="144"/>
      <c r="Y2620" s="144"/>
      <c r="Z2620" s="144"/>
      <c r="AA2620" s="144"/>
      <c r="AB2620" s="144"/>
      <c r="AC2620" s="144"/>
      <c r="AD2620" s="144"/>
      <c r="AE2620" s="144"/>
      <c r="AF2620" s="144"/>
      <c r="AG2620" s="324">
        <v>2025</v>
      </c>
      <c r="AH2620" s="129"/>
      <c r="AI2620" s="172"/>
      <c r="AJ2620" s="172"/>
      <c r="AK2620" s="141">
        <f t="shared" si="675"/>
        <v>2511</v>
      </c>
      <c r="AL2620" s="35" t="s">
        <v>153</v>
      </c>
      <c r="AM2620" s="141" t="str">
        <f t="shared" si="676"/>
        <v>2511.</v>
      </c>
      <c r="AN2620" s="147"/>
      <c r="AO2620" s="35"/>
      <c r="AP2620" s="16"/>
    </row>
    <row r="2621" spans="1:42" ht="22.5" customHeight="1" x14ac:dyDescent="0.25">
      <c r="A2621" s="68" t="str">
        <f t="shared" si="674"/>
        <v>2512.</v>
      </c>
      <c r="B2621" s="25">
        <v>4985</v>
      </c>
      <c r="C2621" s="36" t="s">
        <v>1879</v>
      </c>
      <c r="D2621" s="25">
        <v>1973</v>
      </c>
      <c r="E2621" s="111" t="s">
        <v>2932</v>
      </c>
      <c r="F2621" s="68" t="s">
        <v>2934</v>
      </c>
      <c r="G2621" s="25">
        <v>5</v>
      </c>
      <c r="H2621" s="25">
        <v>4</v>
      </c>
      <c r="I2621" s="144">
        <v>3339.8</v>
      </c>
      <c r="J2621" s="144">
        <v>3339.8</v>
      </c>
      <c r="K2621" s="144">
        <v>3278.5</v>
      </c>
      <c r="L2621" s="30">
        <v>156</v>
      </c>
      <c r="M2621" s="176">
        <f t="shared" si="671"/>
        <v>6619430</v>
      </c>
      <c r="N2621" s="144"/>
      <c r="O2621" s="142"/>
      <c r="P2621" s="144"/>
      <c r="Q2621" s="144">
        <f t="shared" si="672"/>
        <v>6619430</v>
      </c>
      <c r="R2621" s="144">
        <v>6619430</v>
      </c>
      <c r="S2621" s="30"/>
      <c r="T2621" s="144"/>
      <c r="U2621" s="144"/>
      <c r="V2621" s="144"/>
      <c r="W2621" s="144"/>
      <c r="X2621" s="144"/>
      <c r="Y2621" s="144"/>
      <c r="Z2621" s="144"/>
      <c r="AA2621" s="144"/>
      <c r="AB2621" s="144"/>
      <c r="AC2621" s="323"/>
      <c r="AD2621" s="323"/>
      <c r="AE2621" s="144"/>
      <c r="AF2621" s="144"/>
      <c r="AG2621" s="324">
        <v>2025</v>
      </c>
      <c r="AH2621" s="135"/>
      <c r="AI2621" s="177"/>
      <c r="AJ2621" s="177"/>
      <c r="AK2621" s="141">
        <f t="shared" si="675"/>
        <v>2512</v>
      </c>
      <c r="AL2621" s="35" t="s">
        <v>153</v>
      </c>
      <c r="AM2621" s="141" t="str">
        <f t="shared" si="676"/>
        <v>2512.</v>
      </c>
      <c r="AN2621" s="147"/>
      <c r="AO2621" s="35"/>
      <c r="AP2621" s="16"/>
    </row>
    <row r="2622" spans="1:42" ht="22.5" customHeight="1" x14ac:dyDescent="0.25">
      <c r="A2622" s="68" t="str">
        <f t="shared" si="674"/>
        <v>2513.</v>
      </c>
      <c r="B2622" s="25">
        <v>5125</v>
      </c>
      <c r="C2622" s="300" t="s">
        <v>1880</v>
      </c>
      <c r="D2622" s="25">
        <v>1973</v>
      </c>
      <c r="E2622" s="111" t="s">
        <v>2932</v>
      </c>
      <c r="F2622" s="68" t="s">
        <v>2934</v>
      </c>
      <c r="G2622" s="25">
        <v>5</v>
      </c>
      <c r="H2622" s="25">
        <v>8</v>
      </c>
      <c r="I2622" s="144">
        <v>6806.7</v>
      </c>
      <c r="J2622" s="144">
        <v>5794.9</v>
      </c>
      <c r="K2622" s="144">
        <v>5290.8</v>
      </c>
      <c r="L2622" s="30">
        <v>227</v>
      </c>
      <c r="M2622" s="176">
        <f t="shared" si="671"/>
        <v>17088688</v>
      </c>
      <c r="N2622" s="144"/>
      <c r="O2622" s="142"/>
      <c r="P2622" s="144"/>
      <c r="Q2622" s="144">
        <f t="shared" si="672"/>
        <v>17088688</v>
      </c>
      <c r="R2622" s="144">
        <v>17088688</v>
      </c>
      <c r="S2622" s="30"/>
      <c r="T2622" s="144"/>
      <c r="U2622" s="144"/>
      <c r="V2622" s="144"/>
      <c r="W2622" s="144"/>
      <c r="X2622" s="144"/>
      <c r="Y2622" s="144"/>
      <c r="Z2622" s="144"/>
      <c r="AA2622" s="144"/>
      <c r="AB2622" s="144"/>
      <c r="AC2622" s="144"/>
      <c r="AD2622" s="144"/>
      <c r="AE2622" s="144"/>
      <c r="AF2622" s="144"/>
      <c r="AG2622" s="324">
        <v>2025</v>
      </c>
      <c r="AH2622" s="135"/>
      <c r="AI2622" s="177"/>
      <c r="AJ2622" s="177"/>
      <c r="AK2622" s="141">
        <f t="shared" si="675"/>
        <v>2513</v>
      </c>
      <c r="AL2622" s="35" t="s">
        <v>153</v>
      </c>
      <c r="AM2622" s="141" t="str">
        <f t="shared" si="676"/>
        <v>2513.</v>
      </c>
      <c r="AN2622" s="147"/>
      <c r="AO2622" s="35"/>
      <c r="AP2622" s="16"/>
    </row>
    <row r="2623" spans="1:42" ht="22.5" customHeight="1" x14ac:dyDescent="0.25">
      <c r="A2623" s="68" t="str">
        <f t="shared" si="674"/>
        <v>2514.</v>
      </c>
      <c r="B2623" s="25">
        <v>4310</v>
      </c>
      <c r="C2623" s="300" t="s">
        <v>1881</v>
      </c>
      <c r="D2623" s="25">
        <v>1973</v>
      </c>
      <c r="E2623" s="111" t="s">
        <v>2932</v>
      </c>
      <c r="F2623" s="68" t="s">
        <v>2933</v>
      </c>
      <c r="G2623" s="25">
        <v>5</v>
      </c>
      <c r="H2623" s="25">
        <v>6</v>
      </c>
      <c r="I2623" s="176">
        <v>4862.5</v>
      </c>
      <c r="J2623" s="144">
        <v>3316.7</v>
      </c>
      <c r="K2623" s="176">
        <v>3316.7</v>
      </c>
      <c r="L2623" s="267">
        <v>232</v>
      </c>
      <c r="M2623" s="176">
        <f t="shared" si="671"/>
        <v>863940</v>
      </c>
      <c r="N2623" s="144"/>
      <c r="O2623" s="142"/>
      <c r="P2623" s="144"/>
      <c r="Q2623" s="144">
        <f t="shared" si="672"/>
        <v>863940</v>
      </c>
      <c r="R2623" s="144">
        <v>863940</v>
      </c>
      <c r="S2623" s="30"/>
      <c r="T2623" s="144"/>
      <c r="U2623" s="144"/>
      <c r="V2623" s="144"/>
      <c r="W2623" s="144"/>
      <c r="X2623" s="144"/>
      <c r="Y2623" s="144"/>
      <c r="Z2623" s="144"/>
      <c r="AA2623" s="144"/>
      <c r="AB2623" s="144"/>
      <c r="AC2623" s="144"/>
      <c r="AD2623" s="144"/>
      <c r="AE2623" s="144"/>
      <c r="AF2623" s="144"/>
      <c r="AG2623" s="324">
        <v>2025</v>
      </c>
      <c r="AH2623" s="128"/>
      <c r="AI2623" s="177"/>
      <c r="AJ2623" s="177"/>
      <c r="AK2623" s="141">
        <f t="shared" si="675"/>
        <v>2514</v>
      </c>
      <c r="AL2623" s="35" t="s">
        <v>153</v>
      </c>
      <c r="AM2623" s="141" t="str">
        <f t="shared" si="676"/>
        <v>2514.</v>
      </c>
      <c r="AN2623" s="147"/>
      <c r="AO2623" s="35"/>
      <c r="AP2623" s="16"/>
    </row>
    <row r="2624" spans="1:42" ht="23.25" customHeight="1" x14ac:dyDescent="0.25">
      <c r="A2624" s="68" t="str">
        <f t="shared" si="674"/>
        <v>2515.</v>
      </c>
      <c r="B2624" s="120">
        <v>4514</v>
      </c>
      <c r="C2624" s="36" t="s">
        <v>1882</v>
      </c>
      <c r="D2624" s="25">
        <v>1973</v>
      </c>
      <c r="E2624" s="111" t="s">
        <v>2932</v>
      </c>
      <c r="F2624" s="68" t="s">
        <v>2934</v>
      </c>
      <c r="G2624" s="25">
        <v>5</v>
      </c>
      <c r="H2624" s="25">
        <v>4</v>
      </c>
      <c r="I2624" s="144">
        <v>3813.6</v>
      </c>
      <c r="J2624" s="144">
        <v>3381.6</v>
      </c>
      <c r="K2624" s="144">
        <v>2703.8</v>
      </c>
      <c r="L2624" s="30">
        <v>121</v>
      </c>
      <c r="M2624" s="176">
        <f t="shared" si="671"/>
        <v>6149694.1299999999</v>
      </c>
      <c r="N2624" s="144"/>
      <c r="O2624" s="142"/>
      <c r="P2624" s="144"/>
      <c r="Q2624" s="144">
        <f t="shared" si="672"/>
        <v>6149694.1299999999</v>
      </c>
      <c r="R2624" s="144">
        <v>6149694.1299999999</v>
      </c>
      <c r="S2624" s="30"/>
      <c r="T2624" s="144"/>
      <c r="U2624" s="144"/>
      <c r="V2624" s="144"/>
      <c r="W2624" s="144"/>
      <c r="X2624" s="144"/>
      <c r="Y2624" s="144"/>
      <c r="Z2624" s="144"/>
      <c r="AA2624" s="144"/>
      <c r="AB2624" s="144"/>
      <c r="AC2624" s="323"/>
      <c r="AD2624" s="323"/>
      <c r="AE2624" s="144"/>
      <c r="AF2624" s="144"/>
      <c r="AG2624" s="324">
        <v>2025</v>
      </c>
      <c r="AH2624" s="128"/>
      <c r="AI2624" s="177"/>
      <c r="AJ2624" s="177"/>
      <c r="AK2624" s="141">
        <f t="shared" si="675"/>
        <v>2515</v>
      </c>
      <c r="AL2624" s="35" t="s">
        <v>153</v>
      </c>
      <c r="AM2624" s="141" t="str">
        <f t="shared" si="676"/>
        <v>2515.</v>
      </c>
      <c r="AN2624" s="147"/>
      <c r="AP2624" s="16"/>
    </row>
    <row r="2625" spans="1:42" ht="22.5" customHeight="1" x14ac:dyDescent="0.25">
      <c r="A2625" s="68" t="str">
        <f t="shared" si="674"/>
        <v>2516.</v>
      </c>
      <c r="B2625" s="25">
        <v>4598</v>
      </c>
      <c r="C2625" s="37" t="s">
        <v>1883</v>
      </c>
      <c r="D2625" s="25">
        <v>1973</v>
      </c>
      <c r="E2625" s="111" t="s">
        <v>2932</v>
      </c>
      <c r="F2625" s="68" t="s">
        <v>2933</v>
      </c>
      <c r="G2625" s="25">
        <v>5</v>
      </c>
      <c r="H2625" s="25">
        <v>4</v>
      </c>
      <c r="I2625" s="179">
        <v>3391.2</v>
      </c>
      <c r="J2625" s="144">
        <v>2273.1999999999998</v>
      </c>
      <c r="K2625" s="179">
        <v>2273.1999999999998</v>
      </c>
      <c r="L2625" s="120">
        <v>165</v>
      </c>
      <c r="M2625" s="179">
        <f t="shared" ref="M2625:M2649" si="677">R2625+T2625+V2625+X2625+Z2625+AB2625+AE2625+AF2625</f>
        <v>5013165.12</v>
      </c>
      <c r="N2625" s="144"/>
      <c r="O2625" s="142"/>
      <c r="P2625" s="144"/>
      <c r="Q2625" s="144">
        <f t="shared" ref="Q2625:Q2649" si="678">M2625</f>
        <v>5013165.12</v>
      </c>
      <c r="R2625" s="144">
        <v>1658199.7</v>
      </c>
      <c r="S2625" s="30"/>
      <c r="T2625" s="144"/>
      <c r="U2625" s="144">
        <v>945.86</v>
      </c>
      <c r="V2625" s="144">
        <f>U2625*3547</f>
        <v>3354965.42</v>
      </c>
      <c r="W2625" s="144"/>
      <c r="X2625" s="144"/>
      <c r="Y2625" s="144"/>
      <c r="Z2625" s="144"/>
      <c r="AA2625" s="144"/>
      <c r="AB2625" s="144"/>
      <c r="AC2625" s="144"/>
      <c r="AD2625" s="144"/>
      <c r="AE2625" s="144"/>
      <c r="AF2625" s="144"/>
      <c r="AG2625" s="324">
        <v>2025</v>
      </c>
      <c r="AH2625" s="135"/>
      <c r="AI2625" s="132"/>
      <c r="AJ2625" s="132"/>
      <c r="AK2625" s="141">
        <f t="shared" si="675"/>
        <v>2516</v>
      </c>
      <c r="AL2625" s="35" t="s">
        <v>153</v>
      </c>
      <c r="AM2625" s="141" t="str">
        <f t="shared" si="676"/>
        <v>2516.</v>
      </c>
      <c r="AN2625" s="147"/>
      <c r="AO2625" s="35"/>
      <c r="AP2625" s="16"/>
    </row>
    <row r="2626" spans="1:42" ht="22.5" customHeight="1" x14ac:dyDescent="0.25">
      <c r="A2626" s="68" t="str">
        <f t="shared" si="674"/>
        <v>2517.</v>
      </c>
      <c r="B2626" s="25">
        <v>4697</v>
      </c>
      <c r="C2626" s="202" t="s">
        <v>1884</v>
      </c>
      <c r="D2626" s="25">
        <v>1973</v>
      </c>
      <c r="E2626" s="111" t="s">
        <v>2932</v>
      </c>
      <c r="F2626" s="68" t="s">
        <v>2934</v>
      </c>
      <c r="G2626" s="25">
        <v>9</v>
      </c>
      <c r="H2626" s="25">
        <v>1</v>
      </c>
      <c r="I2626" s="144">
        <v>1933.9</v>
      </c>
      <c r="J2626" s="144">
        <v>1168.0999999999999</v>
      </c>
      <c r="K2626" s="144">
        <v>1168.0999999999999</v>
      </c>
      <c r="L2626" s="30">
        <v>88</v>
      </c>
      <c r="M2626" s="176">
        <f t="shared" si="677"/>
        <v>708492</v>
      </c>
      <c r="N2626" s="144"/>
      <c r="O2626" s="142"/>
      <c r="P2626" s="144"/>
      <c r="Q2626" s="144">
        <f t="shared" si="678"/>
        <v>708492</v>
      </c>
      <c r="R2626" s="144">
        <v>708492</v>
      </c>
      <c r="S2626" s="30"/>
      <c r="T2626" s="144"/>
      <c r="U2626" s="144"/>
      <c r="V2626" s="144"/>
      <c r="W2626" s="144"/>
      <c r="X2626" s="144"/>
      <c r="Y2626" s="144"/>
      <c r="Z2626" s="144"/>
      <c r="AA2626" s="144"/>
      <c r="AB2626" s="144"/>
      <c r="AC2626" s="144"/>
      <c r="AD2626" s="144"/>
      <c r="AE2626" s="144"/>
      <c r="AF2626" s="144"/>
      <c r="AG2626" s="324">
        <v>2025</v>
      </c>
      <c r="AH2626" s="129"/>
      <c r="AI2626" s="216"/>
      <c r="AJ2626" s="216"/>
      <c r="AK2626" s="141">
        <f t="shared" si="675"/>
        <v>2517</v>
      </c>
      <c r="AL2626" s="35" t="s">
        <v>153</v>
      </c>
      <c r="AM2626" s="141" t="str">
        <f t="shared" si="676"/>
        <v>2517.</v>
      </c>
      <c r="AN2626" s="147"/>
      <c r="AO2626" s="35"/>
      <c r="AP2626" s="16"/>
    </row>
    <row r="2627" spans="1:42" ht="22.5" customHeight="1" x14ac:dyDescent="0.25">
      <c r="A2627" s="68" t="str">
        <f t="shared" si="674"/>
        <v>2518.</v>
      </c>
      <c r="B2627" s="25">
        <v>5096</v>
      </c>
      <c r="C2627" s="36" t="s">
        <v>1885</v>
      </c>
      <c r="D2627" s="25">
        <v>1973</v>
      </c>
      <c r="E2627" s="111" t="s">
        <v>2932</v>
      </c>
      <c r="F2627" s="68" t="s">
        <v>2934</v>
      </c>
      <c r="G2627" s="25">
        <v>5</v>
      </c>
      <c r="H2627" s="25">
        <v>6</v>
      </c>
      <c r="I2627" s="144">
        <v>4704.7</v>
      </c>
      <c r="J2627" s="144">
        <v>4670.8</v>
      </c>
      <c r="K2627" s="144">
        <v>4306.2</v>
      </c>
      <c r="L2627" s="30">
        <v>213</v>
      </c>
      <c r="M2627" s="176">
        <f t="shared" si="677"/>
        <v>8100882.7999999998</v>
      </c>
      <c r="N2627" s="144"/>
      <c r="O2627" s="142"/>
      <c r="P2627" s="144"/>
      <c r="Q2627" s="144">
        <f t="shared" si="678"/>
        <v>8100882.7999999998</v>
      </c>
      <c r="R2627" s="144">
        <v>8100882.7999999998</v>
      </c>
      <c r="S2627" s="30"/>
      <c r="T2627" s="144"/>
      <c r="U2627" s="144"/>
      <c r="V2627" s="144"/>
      <c r="W2627" s="144"/>
      <c r="X2627" s="144"/>
      <c r="Y2627" s="144"/>
      <c r="Z2627" s="144"/>
      <c r="AA2627" s="144"/>
      <c r="AB2627" s="144"/>
      <c r="AC2627" s="144"/>
      <c r="AD2627" s="144"/>
      <c r="AE2627" s="144"/>
      <c r="AF2627" s="144"/>
      <c r="AG2627" s="324">
        <v>2025</v>
      </c>
      <c r="AH2627" s="128"/>
      <c r="AI2627" s="177"/>
      <c r="AJ2627" s="177"/>
      <c r="AK2627" s="141">
        <f t="shared" si="675"/>
        <v>2518</v>
      </c>
      <c r="AL2627" s="35" t="s">
        <v>153</v>
      </c>
      <c r="AM2627" s="141" t="str">
        <f t="shared" si="676"/>
        <v>2518.</v>
      </c>
      <c r="AN2627" s="147"/>
      <c r="AO2627" s="35"/>
      <c r="AP2627" s="16"/>
    </row>
    <row r="2628" spans="1:42" ht="22.5" customHeight="1" x14ac:dyDescent="0.25">
      <c r="A2628" s="68" t="str">
        <f t="shared" si="674"/>
        <v>2519.</v>
      </c>
      <c r="B2628" s="25">
        <v>5418</v>
      </c>
      <c r="C2628" s="137" t="s">
        <v>1886</v>
      </c>
      <c r="D2628" s="25">
        <v>1982</v>
      </c>
      <c r="E2628" s="111" t="s">
        <v>2932</v>
      </c>
      <c r="F2628" s="68" t="s">
        <v>2933</v>
      </c>
      <c r="G2628" s="25">
        <v>5</v>
      </c>
      <c r="H2628" s="25">
        <v>6</v>
      </c>
      <c r="I2628" s="144">
        <v>3388.2</v>
      </c>
      <c r="J2628" s="144">
        <v>2307.1999999999998</v>
      </c>
      <c r="K2628" s="144">
        <v>2307.1999999999998</v>
      </c>
      <c r="L2628" s="30">
        <v>239</v>
      </c>
      <c r="M2628" s="144">
        <f t="shared" si="677"/>
        <v>7717930.5</v>
      </c>
      <c r="N2628" s="144"/>
      <c r="O2628" s="142"/>
      <c r="P2628" s="144"/>
      <c r="Q2628" s="144">
        <f t="shared" si="678"/>
        <v>7717930.5</v>
      </c>
      <c r="R2628" s="144">
        <v>7717930.5</v>
      </c>
      <c r="S2628" s="30"/>
      <c r="T2628" s="144"/>
      <c r="U2628" s="144"/>
      <c r="V2628" s="144"/>
      <c r="W2628" s="144"/>
      <c r="X2628" s="144"/>
      <c r="Y2628" s="144"/>
      <c r="Z2628" s="144"/>
      <c r="AA2628" s="144"/>
      <c r="AB2628" s="144"/>
      <c r="AC2628" s="144"/>
      <c r="AD2628" s="144"/>
      <c r="AE2628" s="144"/>
      <c r="AF2628" s="144"/>
      <c r="AG2628" s="324">
        <v>2025</v>
      </c>
      <c r="AH2628" s="128"/>
      <c r="AI2628" s="216"/>
      <c r="AJ2628" s="216"/>
      <c r="AK2628" s="141">
        <f t="shared" si="675"/>
        <v>2519</v>
      </c>
      <c r="AL2628" s="35" t="s">
        <v>153</v>
      </c>
      <c r="AM2628" s="141" t="str">
        <f t="shared" si="676"/>
        <v>2519.</v>
      </c>
      <c r="AN2628" s="147"/>
      <c r="AO2628" s="35"/>
      <c r="AP2628" s="16"/>
    </row>
    <row r="2629" spans="1:42" ht="22.5" customHeight="1" x14ac:dyDescent="0.25">
      <c r="A2629" s="68" t="str">
        <f t="shared" si="674"/>
        <v>2520.</v>
      </c>
      <c r="B2629" s="25">
        <v>5419</v>
      </c>
      <c r="C2629" s="300" t="s">
        <v>1887</v>
      </c>
      <c r="D2629" s="25">
        <v>1973</v>
      </c>
      <c r="E2629" s="111" t="s">
        <v>2932</v>
      </c>
      <c r="F2629" s="68" t="s">
        <v>2934</v>
      </c>
      <c r="G2629" s="25">
        <v>9</v>
      </c>
      <c r="H2629" s="25">
        <v>1</v>
      </c>
      <c r="I2629" s="144">
        <v>4471.2</v>
      </c>
      <c r="J2629" s="144">
        <v>2134.1</v>
      </c>
      <c r="K2629" s="144">
        <v>1857.5</v>
      </c>
      <c r="L2629" s="30">
        <v>84</v>
      </c>
      <c r="M2629" s="176">
        <f t="shared" si="677"/>
        <v>11633571.289999999</v>
      </c>
      <c r="N2629" s="144"/>
      <c r="O2629" s="142"/>
      <c r="P2629" s="144"/>
      <c r="Q2629" s="144">
        <f t="shared" si="678"/>
        <v>11633571.289999999</v>
      </c>
      <c r="R2629" s="144">
        <v>7210143.0600000005</v>
      </c>
      <c r="S2629" s="30"/>
      <c r="T2629" s="144"/>
      <c r="U2629" s="144">
        <v>1247.0899999999999</v>
      </c>
      <c r="V2629" s="144">
        <f>U2629*3547</f>
        <v>4423428.2299999995</v>
      </c>
      <c r="W2629" s="144"/>
      <c r="X2629" s="144"/>
      <c r="Y2629" s="144"/>
      <c r="Z2629" s="144"/>
      <c r="AA2629" s="144"/>
      <c r="AB2629" s="144"/>
      <c r="AC2629" s="144"/>
      <c r="AD2629" s="144"/>
      <c r="AE2629" s="144"/>
      <c r="AF2629" s="144"/>
      <c r="AG2629" s="324">
        <v>2025</v>
      </c>
      <c r="AH2629" s="128"/>
      <c r="AI2629" s="177"/>
      <c r="AJ2629" s="177"/>
      <c r="AK2629" s="141">
        <f t="shared" si="675"/>
        <v>2520</v>
      </c>
      <c r="AL2629" s="35" t="s">
        <v>153</v>
      </c>
      <c r="AM2629" s="141" t="str">
        <f t="shared" si="676"/>
        <v>2520.</v>
      </c>
      <c r="AN2629" s="147"/>
      <c r="AO2629" s="35"/>
      <c r="AP2629" s="16"/>
    </row>
    <row r="2630" spans="1:42" ht="22.5" customHeight="1" x14ac:dyDescent="0.25">
      <c r="A2630" s="68" t="str">
        <f t="shared" si="674"/>
        <v>2521.</v>
      </c>
      <c r="B2630" s="25">
        <v>4365</v>
      </c>
      <c r="C2630" s="202" t="s">
        <v>1888</v>
      </c>
      <c r="D2630" s="25">
        <v>1974</v>
      </c>
      <c r="E2630" s="111" t="s">
        <v>2932</v>
      </c>
      <c r="F2630" s="68" t="s">
        <v>2934</v>
      </c>
      <c r="G2630" s="25">
        <v>5</v>
      </c>
      <c r="H2630" s="25">
        <v>8</v>
      </c>
      <c r="I2630" s="144">
        <v>8381.2000000000007</v>
      </c>
      <c r="J2630" s="144">
        <v>5375.9</v>
      </c>
      <c r="K2630" s="144">
        <v>5375.9</v>
      </c>
      <c r="L2630" s="30">
        <v>231</v>
      </c>
      <c r="M2630" s="144">
        <f t="shared" si="677"/>
        <v>2143500</v>
      </c>
      <c r="N2630" s="144"/>
      <c r="O2630" s="142"/>
      <c r="P2630" s="144"/>
      <c r="Q2630" s="144">
        <f t="shared" si="678"/>
        <v>2143500</v>
      </c>
      <c r="R2630" s="144">
        <v>2143500</v>
      </c>
      <c r="S2630" s="30"/>
      <c r="T2630" s="144"/>
      <c r="U2630" s="144"/>
      <c r="V2630" s="144"/>
      <c r="W2630" s="144"/>
      <c r="X2630" s="144"/>
      <c r="Y2630" s="144"/>
      <c r="Z2630" s="144"/>
      <c r="AA2630" s="144"/>
      <c r="AB2630" s="144"/>
      <c r="AC2630" s="144"/>
      <c r="AD2630" s="144"/>
      <c r="AE2630" s="144"/>
      <c r="AF2630" s="144"/>
      <c r="AG2630" s="324">
        <v>2025</v>
      </c>
      <c r="AH2630" s="128"/>
      <c r="AI2630" s="216"/>
      <c r="AJ2630" s="216"/>
      <c r="AK2630" s="141">
        <f t="shared" si="675"/>
        <v>2521</v>
      </c>
      <c r="AL2630" s="35" t="s">
        <v>153</v>
      </c>
      <c r="AM2630" s="141" t="str">
        <f t="shared" si="676"/>
        <v>2521.</v>
      </c>
      <c r="AN2630" s="147"/>
      <c r="AO2630" s="35"/>
      <c r="AP2630" s="16"/>
    </row>
    <row r="2631" spans="1:42" ht="23.25" customHeight="1" x14ac:dyDescent="0.25">
      <c r="A2631" s="68" t="str">
        <f t="shared" si="674"/>
        <v>2522.</v>
      </c>
      <c r="B2631" s="25">
        <v>4396</v>
      </c>
      <c r="C2631" s="36" t="s">
        <v>1889</v>
      </c>
      <c r="D2631" s="25">
        <v>1974</v>
      </c>
      <c r="E2631" s="111" t="s">
        <v>2932</v>
      </c>
      <c r="F2631" s="68" t="s">
        <v>2934</v>
      </c>
      <c r="G2631" s="25">
        <v>5</v>
      </c>
      <c r="H2631" s="25">
        <v>4</v>
      </c>
      <c r="I2631" s="176">
        <v>3274.2</v>
      </c>
      <c r="J2631" s="176">
        <v>3272.6</v>
      </c>
      <c r="K2631" s="176">
        <v>3170.3</v>
      </c>
      <c r="L2631" s="267">
        <v>153</v>
      </c>
      <c r="M2631" s="176">
        <f t="shared" si="677"/>
        <v>5279868.54</v>
      </c>
      <c r="N2631" s="144"/>
      <c r="O2631" s="142"/>
      <c r="P2631" s="144"/>
      <c r="Q2631" s="144">
        <f t="shared" si="678"/>
        <v>5279868.54</v>
      </c>
      <c r="R2631" s="144">
        <v>5279868.54</v>
      </c>
      <c r="S2631" s="30"/>
      <c r="T2631" s="144"/>
      <c r="U2631" s="144"/>
      <c r="V2631" s="144"/>
      <c r="W2631" s="144"/>
      <c r="X2631" s="144"/>
      <c r="Y2631" s="144"/>
      <c r="Z2631" s="144"/>
      <c r="AA2631" s="144"/>
      <c r="AB2631" s="144"/>
      <c r="AC2631" s="323"/>
      <c r="AD2631" s="323"/>
      <c r="AE2631" s="144"/>
      <c r="AF2631" s="144"/>
      <c r="AG2631" s="324">
        <v>2025</v>
      </c>
      <c r="AH2631" s="128"/>
      <c r="AI2631" s="177"/>
      <c r="AJ2631" s="177"/>
      <c r="AK2631" s="141">
        <f t="shared" si="675"/>
        <v>2522</v>
      </c>
      <c r="AL2631" s="35" t="s">
        <v>153</v>
      </c>
      <c r="AM2631" s="141" t="str">
        <f t="shared" si="676"/>
        <v>2522.</v>
      </c>
      <c r="AN2631" s="147"/>
      <c r="AP2631" s="16"/>
    </row>
    <row r="2632" spans="1:42" ht="22.5" customHeight="1" x14ac:dyDescent="0.25">
      <c r="A2632" s="68" t="str">
        <f t="shared" si="674"/>
        <v>2523.</v>
      </c>
      <c r="B2632" s="25">
        <v>4109</v>
      </c>
      <c r="C2632" s="300" t="s">
        <v>1890</v>
      </c>
      <c r="D2632" s="25">
        <v>1974</v>
      </c>
      <c r="E2632" s="111" t="s">
        <v>2932</v>
      </c>
      <c r="F2632" s="68" t="s">
        <v>2933</v>
      </c>
      <c r="G2632" s="25">
        <v>5</v>
      </c>
      <c r="H2632" s="25">
        <v>4</v>
      </c>
      <c r="I2632" s="176">
        <v>3637.9</v>
      </c>
      <c r="J2632" s="144">
        <v>3333.1</v>
      </c>
      <c r="K2632" s="176">
        <v>3333.1</v>
      </c>
      <c r="L2632" s="267">
        <v>162</v>
      </c>
      <c r="M2632" s="176">
        <f t="shared" si="677"/>
        <v>1330560</v>
      </c>
      <c r="N2632" s="144"/>
      <c r="O2632" s="142"/>
      <c r="P2632" s="144"/>
      <c r="Q2632" s="144">
        <f t="shared" si="678"/>
        <v>1330560</v>
      </c>
      <c r="R2632" s="144">
        <v>1330560</v>
      </c>
      <c r="S2632" s="30"/>
      <c r="T2632" s="144"/>
      <c r="U2632" s="144"/>
      <c r="V2632" s="144"/>
      <c r="W2632" s="144"/>
      <c r="X2632" s="144"/>
      <c r="Y2632" s="144"/>
      <c r="Z2632" s="144"/>
      <c r="AA2632" s="144"/>
      <c r="AB2632" s="144"/>
      <c r="AC2632" s="144"/>
      <c r="AD2632" s="144"/>
      <c r="AE2632" s="144"/>
      <c r="AF2632" s="144"/>
      <c r="AG2632" s="324">
        <v>2025</v>
      </c>
      <c r="AH2632" s="128"/>
      <c r="AI2632" s="177"/>
      <c r="AJ2632" s="177"/>
      <c r="AK2632" s="141">
        <f t="shared" si="675"/>
        <v>2523</v>
      </c>
      <c r="AL2632" s="35" t="s">
        <v>153</v>
      </c>
      <c r="AM2632" s="141" t="str">
        <f t="shared" si="676"/>
        <v>2523.</v>
      </c>
      <c r="AN2632" s="147"/>
      <c r="AO2632" s="35"/>
      <c r="AP2632" s="16"/>
    </row>
    <row r="2633" spans="1:42" ht="22.5" customHeight="1" x14ac:dyDescent="0.25">
      <c r="A2633" s="68" t="str">
        <f t="shared" si="674"/>
        <v>2524.</v>
      </c>
      <c r="B2633" s="25">
        <v>4980</v>
      </c>
      <c r="C2633" s="300" t="s">
        <v>1891</v>
      </c>
      <c r="D2633" s="25">
        <v>1974</v>
      </c>
      <c r="E2633" s="111" t="s">
        <v>2932</v>
      </c>
      <c r="F2633" s="68" t="s">
        <v>2933</v>
      </c>
      <c r="G2633" s="25">
        <v>5</v>
      </c>
      <c r="H2633" s="25">
        <v>4</v>
      </c>
      <c r="I2633" s="176">
        <v>3351.7</v>
      </c>
      <c r="J2633" s="144">
        <v>2283.4</v>
      </c>
      <c r="K2633" s="176">
        <v>2283.4</v>
      </c>
      <c r="L2633" s="267">
        <v>180</v>
      </c>
      <c r="M2633" s="176">
        <f t="shared" si="677"/>
        <v>670117.5</v>
      </c>
      <c r="N2633" s="144"/>
      <c r="O2633" s="142"/>
      <c r="P2633" s="144"/>
      <c r="Q2633" s="144">
        <f t="shared" si="678"/>
        <v>670117.5</v>
      </c>
      <c r="R2633" s="144">
        <v>670117.5</v>
      </c>
      <c r="S2633" s="30"/>
      <c r="T2633" s="144"/>
      <c r="U2633" s="144"/>
      <c r="V2633" s="144"/>
      <c r="W2633" s="144"/>
      <c r="X2633" s="144"/>
      <c r="Y2633" s="144"/>
      <c r="Z2633" s="144"/>
      <c r="AA2633" s="144"/>
      <c r="AB2633" s="144"/>
      <c r="AC2633" s="144"/>
      <c r="AD2633" s="144"/>
      <c r="AE2633" s="144"/>
      <c r="AF2633" s="144"/>
      <c r="AG2633" s="324">
        <v>2025</v>
      </c>
      <c r="AH2633" s="135"/>
      <c r="AI2633" s="177"/>
      <c r="AJ2633" s="177"/>
      <c r="AK2633" s="141">
        <f t="shared" si="675"/>
        <v>2524</v>
      </c>
      <c r="AL2633" s="35" t="s">
        <v>153</v>
      </c>
      <c r="AM2633" s="141" t="str">
        <f t="shared" si="676"/>
        <v>2524.</v>
      </c>
      <c r="AN2633" s="147"/>
      <c r="AO2633" s="35"/>
      <c r="AP2633" s="16"/>
    </row>
    <row r="2634" spans="1:42" ht="22.5" customHeight="1" x14ac:dyDescent="0.25">
      <c r="A2634" s="68" t="str">
        <f t="shared" si="674"/>
        <v>2525.</v>
      </c>
      <c r="B2634" s="25">
        <v>4991</v>
      </c>
      <c r="C2634" s="300" t="s">
        <v>1892</v>
      </c>
      <c r="D2634" s="25">
        <v>1974</v>
      </c>
      <c r="E2634" s="68" t="s">
        <v>2932</v>
      </c>
      <c r="F2634" s="68" t="s">
        <v>2933</v>
      </c>
      <c r="G2634" s="25">
        <v>5</v>
      </c>
      <c r="H2634" s="25">
        <v>8</v>
      </c>
      <c r="I2634" s="146">
        <v>5499.8</v>
      </c>
      <c r="J2634" s="146">
        <v>4941</v>
      </c>
      <c r="K2634" s="146">
        <v>4941</v>
      </c>
      <c r="L2634" s="25">
        <v>269</v>
      </c>
      <c r="M2634" s="176">
        <f t="shared" si="677"/>
        <v>5244781.5</v>
      </c>
      <c r="N2634" s="144"/>
      <c r="O2634" s="142"/>
      <c r="P2634" s="144"/>
      <c r="Q2634" s="144">
        <f t="shared" si="678"/>
        <v>5244781.5</v>
      </c>
      <c r="R2634" s="144">
        <v>5244781.5</v>
      </c>
      <c r="S2634" s="30"/>
      <c r="T2634" s="144"/>
      <c r="U2634" s="144"/>
      <c r="V2634" s="144"/>
      <c r="W2634" s="144"/>
      <c r="X2634" s="144"/>
      <c r="Y2634" s="146"/>
      <c r="Z2634" s="146"/>
      <c r="AA2634" s="144"/>
      <c r="AB2634" s="144"/>
      <c r="AC2634" s="323"/>
      <c r="AD2634" s="323"/>
      <c r="AE2634" s="144"/>
      <c r="AF2634" s="144"/>
      <c r="AG2634" s="324">
        <v>2025</v>
      </c>
      <c r="AH2634" s="128"/>
      <c r="AK2634" s="141">
        <f t="shared" si="675"/>
        <v>2525</v>
      </c>
      <c r="AL2634" s="35" t="s">
        <v>153</v>
      </c>
      <c r="AM2634" s="141" t="str">
        <f t="shared" si="676"/>
        <v>2525.</v>
      </c>
      <c r="AN2634" s="147"/>
      <c r="AO2634" s="35"/>
      <c r="AP2634" s="16"/>
    </row>
    <row r="2635" spans="1:42" ht="22.5" customHeight="1" x14ac:dyDescent="0.25">
      <c r="A2635" s="68" t="str">
        <f t="shared" si="674"/>
        <v>2526.</v>
      </c>
      <c r="B2635" s="25">
        <v>4243</v>
      </c>
      <c r="C2635" s="175" t="s">
        <v>1894</v>
      </c>
      <c r="D2635" s="25">
        <v>1974</v>
      </c>
      <c r="E2635" s="111" t="s">
        <v>2932</v>
      </c>
      <c r="F2635" s="68" t="s">
        <v>2933</v>
      </c>
      <c r="G2635" s="25">
        <v>5</v>
      </c>
      <c r="H2635" s="25">
        <v>4</v>
      </c>
      <c r="I2635" s="176">
        <v>3620.8</v>
      </c>
      <c r="J2635" s="144">
        <v>3347.8</v>
      </c>
      <c r="K2635" s="176">
        <v>3347.8</v>
      </c>
      <c r="L2635" s="267">
        <v>169</v>
      </c>
      <c r="M2635" s="176">
        <f t="shared" si="677"/>
        <v>5587936</v>
      </c>
      <c r="N2635" s="144"/>
      <c r="O2635" s="142"/>
      <c r="P2635" s="144"/>
      <c r="Q2635" s="144">
        <f t="shared" si="678"/>
        <v>5587936</v>
      </c>
      <c r="R2635" s="144">
        <v>5587936</v>
      </c>
      <c r="S2635" s="30"/>
      <c r="T2635" s="144"/>
      <c r="U2635" s="144"/>
      <c r="V2635" s="144"/>
      <c r="W2635" s="144"/>
      <c r="X2635" s="144"/>
      <c r="Y2635" s="144"/>
      <c r="Z2635" s="144"/>
      <c r="AA2635" s="144"/>
      <c r="AB2635" s="144"/>
      <c r="AC2635" s="144"/>
      <c r="AD2635" s="144"/>
      <c r="AE2635" s="144"/>
      <c r="AF2635" s="144"/>
      <c r="AG2635" s="324">
        <v>2025</v>
      </c>
      <c r="AH2635" s="135"/>
      <c r="AI2635" s="177"/>
      <c r="AJ2635" s="177"/>
      <c r="AK2635" s="141">
        <f t="shared" si="675"/>
        <v>2526</v>
      </c>
      <c r="AL2635" s="35" t="s">
        <v>153</v>
      </c>
      <c r="AM2635" s="141" t="str">
        <f t="shared" si="676"/>
        <v>2526.</v>
      </c>
      <c r="AN2635" s="147"/>
      <c r="AO2635" s="35"/>
      <c r="AP2635" s="16"/>
    </row>
    <row r="2636" spans="1:42" ht="22.5" customHeight="1" x14ac:dyDescent="0.25">
      <c r="A2636" s="68" t="str">
        <f t="shared" si="674"/>
        <v>2527.</v>
      </c>
      <c r="B2636" s="25">
        <v>4246</v>
      </c>
      <c r="C2636" s="202" t="s">
        <v>1895</v>
      </c>
      <c r="D2636" s="25">
        <v>1974</v>
      </c>
      <c r="E2636" s="111" t="s">
        <v>2932</v>
      </c>
      <c r="F2636" s="68" t="s">
        <v>2933</v>
      </c>
      <c r="G2636" s="25">
        <v>5</v>
      </c>
      <c r="H2636" s="25">
        <v>4</v>
      </c>
      <c r="I2636" s="144">
        <v>3641.2</v>
      </c>
      <c r="J2636" s="144">
        <v>3366.7</v>
      </c>
      <c r="K2636" s="144">
        <v>3366.7</v>
      </c>
      <c r="L2636" s="30">
        <v>182</v>
      </c>
      <c r="M2636" s="176">
        <f t="shared" si="677"/>
        <v>1371840</v>
      </c>
      <c r="N2636" s="144"/>
      <c r="O2636" s="142"/>
      <c r="P2636" s="144"/>
      <c r="Q2636" s="144">
        <f t="shared" si="678"/>
        <v>1371840</v>
      </c>
      <c r="R2636" s="144">
        <v>1371840</v>
      </c>
      <c r="S2636" s="30"/>
      <c r="T2636" s="144"/>
      <c r="U2636" s="144"/>
      <c r="V2636" s="144"/>
      <c r="W2636" s="144"/>
      <c r="X2636" s="144"/>
      <c r="Y2636" s="144"/>
      <c r="Z2636" s="144"/>
      <c r="AA2636" s="144"/>
      <c r="AB2636" s="144"/>
      <c r="AC2636" s="144"/>
      <c r="AD2636" s="144"/>
      <c r="AE2636" s="144"/>
      <c r="AF2636" s="144"/>
      <c r="AG2636" s="324">
        <v>2025</v>
      </c>
      <c r="AH2636" s="129"/>
      <c r="AI2636" s="216"/>
      <c r="AJ2636" s="216"/>
      <c r="AK2636" s="141">
        <f t="shared" si="675"/>
        <v>2527</v>
      </c>
      <c r="AL2636" s="35" t="s">
        <v>153</v>
      </c>
      <c r="AM2636" s="141" t="str">
        <f t="shared" si="676"/>
        <v>2527.</v>
      </c>
      <c r="AN2636" s="147"/>
      <c r="AO2636" s="35"/>
      <c r="AP2636" s="16"/>
    </row>
    <row r="2637" spans="1:42" ht="22.5" customHeight="1" x14ac:dyDescent="0.25">
      <c r="A2637" s="68" t="str">
        <f t="shared" si="674"/>
        <v>2528.</v>
      </c>
      <c r="B2637" s="25">
        <v>5140</v>
      </c>
      <c r="C2637" s="175" t="s">
        <v>1896</v>
      </c>
      <c r="D2637" s="25">
        <v>1974</v>
      </c>
      <c r="E2637" s="111" t="s">
        <v>2932</v>
      </c>
      <c r="F2637" s="68" t="s">
        <v>2933</v>
      </c>
      <c r="G2637" s="25">
        <v>5</v>
      </c>
      <c r="H2637" s="25">
        <v>10</v>
      </c>
      <c r="I2637" s="144">
        <v>8284.7000000000007</v>
      </c>
      <c r="J2637" s="144">
        <v>6853</v>
      </c>
      <c r="K2637" s="144">
        <v>6688.4</v>
      </c>
      <c r="L2637" s="30">
        <v>348</v>
      </c>
      <c r="M2637" s="176">
        <f t="shared" si="677"/>
        <v>6108984</v>
      </c>
      <c r="N2637" s="144"/>
      <c r="O2637" s="142"/>
      <c r="P2637" s="144"/>
      <c r="Q2637" s="144">
        <f t="shared" si="678"/>
        <v>6108984</v>
      </c>
      <c r="R2637" s="144">
        <v>6108984</v>
      </c>
      <c r="S2637" s="30"/>
      <c r="T2637" s="144"/>
      <c r="U2637" s="144"/>
      <c r="V2637" s="144"/>
      <c r="W2637" s="144"/>
      <c r="X2637" s="144"/>
      <c r="Y2637" s="144"/>
      <c r="Z2637" s="144"/>
      <c r="AA2637" s="144"/>
      <c r="AB2637" s="144"/>
      <c r="AC2637" s="144"/>
      <c r="AD2637" s="144"/>
      <c r="AE2637" s="144"/>
      <c r="AF2637" s="144"/>
      <c r="AG2637" s="324">
        <v>2025</v>
      </c>
      <c r="AH2637" s="135"/>
      <c r="AI2637" s="177"/>
      <c r="AJ2637" s="177"/>
      <c r="AK2637" s="141">
        <f t="shared" si="675"/>
        <v>2528</v>
      </c>
      <c r="AL2637" s="35" t="s">
        <v>153</v>
      </c>
      <c r="AM2637" s="141" t="str">
        <f t="shared" si="676"/>
        <v>2528.</v>
      </c>
      <c r="AN2637" s="147"/>
      <c r="AO2637" s="35"/>
      <c r="AP2637" s="16"/>
    </row>
    <row r="2638" spans="1:42" ht="22.5" customHeight="1" x14ac:dyDescent="0.25">
      <c r="A2638" s="68" t="str">
        <f t="shared" si="674"/>
        <v>2529.</v>
      </c>
      <c r="B2638" s="25">
        <v>5143</v>
      </c>
      <c r="C2638" s="202" t="s">
        <v>1897</v>
      </c>
      <c r="D2638" s="25">
        <v>1974</v>
      </c>
      <c r="E2638" s="111" t="s">
        <v>2932</v>
      </c>
      <c r="F2638" s="68" t="s">
        <v>2933</v>
      </c>
      <c r="G2638" s="25">
        <v>5</v>
      </c>
      <c r="H2638" s="25">
        <v>8</v>
      </c>
      <c r="I2638" s="144">
        <v>6848.9</v>
      </c>
      <c r="J2638" s="144">
        <v>6205.9</v>
      </c>
      <c r="K2638" s="144">
        <v>6205.9</v>
      </c>
      <c r="L2638" s="30">
        <v>267</v>
      </c>
      <c r="M2638" s="176">
        <f t="shared" si="677"/>
        <v>2846844</v>
      </c>
      <c r="N2638" s="144"/>
      <c r="O2638" s="142"/>
      <c r="P2638" s="144"/>
      <c r="Q2638" s="144">
        <f t="shared" si="678"/>
        <v>2846844</v>
      </c>
      <c r="R2638" s="144">
        <v>2846844</v>
      </c>
      <c r="S2638" s="30"/>
      <c r="T2638" s="144"/>
      <c r="U2638" s="144"/>
      <c r="V2638" s="144"/>
      <c r="W2638" s="144"/>
      <c r="X2638" s="144"/>
      <c r="Y2638" s="144"/>
      <c r="Z2638" s="144"/>
      <c r="AA2638" s="144"/>
      <c r="AB2638" s="144"/>
      <c r="AC2638" s="144"/>
      <c r="AD2638" s="144"/>
      <c r="AE2638" s="144"/>
      <c r="AF2638" s="144"/>
      <c r="AG2638" s="324">
        <v>2025</v>
      </c>
      <c r="AH2638" s="129"/>
      <c r="AI2638" s="216"/>
      <c r="AJ2638" s="216"/>
      <c r="AK2638" s="141">
        <f t="shared" si="675"/>
        <v>2529</v>
      </c>
      <c r="AL2638" s="35" t="s">
        <v>153</v>
      </c>
      <c r="AM2638" s="141" t="str">
        <f t="shared" si="676"/>
        <v>2529.</v>
      </c>
      <c r="AN2638" s="147"/>
      <c r="AO2638" s="35"/>
      <c r="AP2638" s="16"/>
    </row>
    <row r="2639" spans="1:42" ht="22.5" customHeight="1" x14ac:dyDescent="0.25">
      <c r="A2639" s="68" t="str">
        <f t="shared" si="674"/>
        <v>2530.</v>
      </c>
      <c r="B2639" s="25">
        <v>4624</v>
      </c>
      <c r="C2639" s="36" t="s">
        <v>1898</v>
      </c>
      <c r="D2639" s="25">
        <v>1974</v>
      </c>
      <c r="E2639" s="111" t="s">
        <v>2932</v>
      </c>
      <c r="F2639" s="68" t="s">
        <v>2933</v>
      </c>
      <c r="G2639" s="25">
        <v>5</v>
      </c>
      <c r="H2639" s="25">
        <v>3</v>
      </c>
      <c r="I2639" s="144">
        <v>3300.7</v>
      </c>
      <c r="J2639" s="144">
        <v>4190.5</v>
      </c>
      <c r="K2639" s="144">
        <v>2735.1</v>
      </c>
      <c r="L2639" s="30">
        <v>141</v>
      </c>
      <c r="M2639" s="176">
        <f t="shared" si="677"/>
        <v>8450341.3699999992</v>
      </c>
      <c r="N2639" s="144"/>
      <c r="O2639" s="142"/>
      <c r="P2639" s="144"/>
      <c r="Q2639" s="144">
        <f t="shared" si="678"/>
        <v>8450341.3699999992</v>
      </c>
      <c r="R2639" s="144">
        <f>4368011.6+1225221.27</f>
        <v>5593232.8699999992</v>
      </c>
      <c r="S2639" s="30"/>
      <c r="T2639" s="144"/>
      <c r="U2639" s="144">
        <v>805.5</v>
      </c>
      <c r="V2639" s="144">
        <f>U2639*3547</f>
        <v>2857108.5</v>
      </c>
      <c r="W2639" s="144"/>
      <c r="X2639" s="144"/>
      <c r="Y2639" s="144"/>
      <c r="Z2639" s="144"/>
      <c r="AA2639" s="144"/>
      <c r="AB2639" s="144"/>
      <c r="AC2639" s="323"/>
      <c r="AD2639" s="323"/>
      <c r="AE2639" s="144"/>
      <c r="AF2639" s="144"/>
      <c r="AG2639" s="324">
        <v>2025</v>
      </c>
      <c r="AH2639" s="135"/>
      <c r="AI2639" s="177"/>
      <c r="AJ2639" s="177"/>
      <c r="AK2639" s="141">
        <f t="shared" si="675"/>
        <v>2530</v>
      </c>
      <c r="AL2639" s="35" t="s">
        <v>153</v>
      </c>
      <c r="AM2639" s="141" t="str">
        <f t="shared" si="676"/>
        <v>2530.</v>
      </c>
      <c r="AN2639" s="147"/>
      <c r="AO2639" s="35"/>
      <c r="AP2639" s="16"/>
    </row>
    <row r="2640" spans="1:42" ht="22.5" customHeight="1" x14ac:dyDescent="0.25">
      <c r="A2640" s="68" t="str">
        <f t="shared" ref="A2640:A2702" si="679">AM2640</f>
        <v>2531.</v>
      </c>
      <c r="B2640" s="25">
        <v>4783</v>
      </c>
      <c r="C2640" s="37" t="s">
        <v>1899</v>
      </c>
      <c r="D2640" s="25">
        <v>1974</v>
      </c>
      <c r="E2640" s="111" t="s">
        <v>2932</v>
      </c>
      <c r="F2640" s="68" t="s">
        <v>2934</v>
      </c>
      <c r="G2640" s="25">
        <v>5</v>
      </c>
      <c r="H2640" s="25">
        <v>8</v>
      </c>
      <c r="I2640" s="179">
        <v>7140.7</v>
      </c>
      <c r="J2640" s="144">
        <v>5599.7</v>
      </c>
      <c r="K2640" s="179">
        <v>5599.7</v>
      </c>
      <c r="L2640" s="120">
        <v>278</v>
      </c>
      <c r="M2640" s="179">
        <f t="shared" si="677"/>
        <v>7748509</v>
      </c>
      <c r="N2640" s="144"/>
      <c r="O2640" s="142"/>
      <c r="P2640" s="144"/>
      <c r="Q2640" s="144">
        <f t="shared" si="678"/>
        <v>7748509</v>
      </c>
      <c r="R2640" s="144">
        <f>3491645.64+4256863.36</f>
        <v>7748509</v>
      </c>
      <c r="S2640" s="30"/>
      <c r="T2640" s="144"/>
      <c r="U2640" s="144"/>
      <c r="V2640" s="144"/>
      <c r="W2640" s="144"/>
      <c r="X2640" s="144"/>
      <c r="Y2640" s="144"/>
      <c r="Z2640" s="144"/>
      <c r="AA2640" s="144"/>
      <c r="AB2640" s="144"/>
      <c r="AC2640" s="144"/>
      <c r="AD2640" s="144"/>
      <c r="AE2640" s="144"/>
      <c r="AF2640" s="144"/>
      <c r="AG2640" s="324">
        <v>2025</v>
      </c>
      <c r="AH2640" s="128"/>
      <c r="AI2640" s="134"/>
      <c r="AJ2640" s="134"/>
      <c r="AK2640" s="141">
        <f t="shared" si="675"/>
        <v>2531</v>
      </c>
      <c r="AL2640" s="35" t="s">
        <v>153</v>
      </c>
      <c r="AM2640" s="141" t="str">
        <f t="shared" si="676"/>
        <v>2531.</v>
      </c>
      <c r="AN2640" s="147"/>
      <c r="AO2640" s="35"/>
      <c r="AP2640" s="16"/>
    </row>
    <row r="2641" spans="1:42" ht="23.25" customHeight="1" x14ac:dyDescent="0.25">
      <c r="A2641" s="68" t="str">
        <f t="shared" si="679"/>
        <v>2532.</v>
      </c>
      <c r="B2641" s="25">
        <v>4336</v>
      </c>
      <c r="C2641" s="36" t="s">
        <v>1900</v>
      </c>
      <c r="D2641" s="25">
        <v>1975</v>
      </c>
      <c r="E2641" s="111" t="s">
        <v>2932</v>
      </c>
      <c r="F2641" s="68" t="s">
        <v>2934</v>
      </c>
      <c r="G2641" s="25">
        <v>5</v>
      </c>
      <c r="H2641" s="25">
        <v>5</v>
      </c>
      <c r="I2641" s="144">
        <v>5330.21</v>
      </c>
      <c r="J2641" s="144">
        <v>4956.5</v>
      </c>
      <c r="K2641" s="144">
        <v>3717.2</v>
      </c>
      <c r="L2641" s="30">
        <v>154</v>
      </c>
      <c r="M2641" s="176">
        <f t="shared" si="677"/>
        <v>8528100</v>
      </c>
      <c r="N2641" s="144"/>
      <c r="O2641" s="142"/>
      <c r="P2641" s="144"/>
      <c r="Q2641" s="144">
        <f t="shared" si="678"/>
        <v>8528100</v>
      </c>
      <c r="R2641" s="144">
        <v>8528100</v>
      </c>
      <c r="S2641" s="30"/>
      <c r="T2641" s="144"/>
      <c r="U2641" s="144"/>
      <c r="V2641" s="144"/>
      <c r="W2641" s="144"/>
      <c r="X2641" s="144"/>
      <c r="Y2641" s="144"/>
      <c r="Z2641" s="144"/>
      <c r="AA2641" s="144"/>
      <c r="AB2641" s="144"/>
      <c r="AC2641" s="323"/>
      <c r="AD2641" s="323"/>
      <c r="AE2641" s="144"/>
      <c r="AF2641" s="144"/>
      <c r="AG2641" s="324">
        <v>2025</v>
      </c>
      <c r="AH2641" s="128"/>
      <c r="AI2641" s="177"/>
      <c r="AJ2641" s="177"/>
      <c r="AK2641" s="141">
        <f t="shared" si="675"/>
        <v>2532</v>
      </c>
      <c r="AL2641" s="35" t="s">
        <v>153</v>
      </c>
      <c r="AM2641" s="141" t="str">
        <f t="shared" si="676"/>
        <v>2532.</v>
      </c>
      <c r="AN2641" s="147"/>
      <c r="AP2641" s="16"/>
    </row>
    <row r="2642" spans="1:42" ht="22.5" customHeight="1" x14ac:dyDescent="0.25">
      <c r="A2642" s="68" t="str">
        <f t="shared" si="679"/>
        <v>2533.</v>
      </c>
      <c r="B2642" s="25">
        <v>4559</v>
      </c>
      <c r="C2642" s="175" t="s">
        <v>1901</v>
      </c>
      <c r="D2642" s="25">
        <v>1975</v>
      </c>
      <c r="E2642" s="111" t="s">
        <v>2932</v>
      </c>
      <c r="F2642" s="68" t="s">
        <v>2934</v>
      </c>
      <c r="G2642" s="25">
        <v>5</v>
      </c>
      <c r="H2642" s="25">
        <v>5</v>
      </c>
      <c r="I2642" s="176">
        <v>4623.5</v>
      </c>
      <c r="J2642" s="144">
        <v>4380.1000000000004</v>
      </c>
      <c r="K2642" s="176">
        <v>3586.1</v>
      </c>
      <c r="L2642" s="267">
        <v>158</v>
      </c>
      <c r="M2642" s="176">
        <f t="shared" si="677"/>
        <v>3930076</v>
      </c>
      <c r="N2642" s="144"/>
      <c r="O2642" s="142"/>
      <c r="P2642" s="144"/>
      <c r="Q2642" s="144">
        <f t="shared" si="678"/>
        <v>3930076</v>
      </c>
      <c r="R2642" s="144"/>
      <c r="S2642" s="30"/>
      <c r="T2642" s="144"/>
      <c r="U2642" s="144">
        <v>1108</v>
      </c>
      <c r="V2642" s="144">
        <f>U2642*3547</f>
        <v>3930076</v>
      </c>
      <c r="W2642" s="144"/>
      <c r="X2642" s="144"/>
      <c r="Y2642" s="144"/>
      <c r="Z2642" s="144"/>
      <c r="AA2642" s="144"/>
      <c r="AB2642" s="144"/>
      <c r="AC2642" s="144"/>
      <c r="AD2642" s="144"/>
      <c r="AE2642" s="144"/>
      <c r="AF2642" s="144"/>
      <c r="AG2642" s="324">
        <v>2025</v>
      </c>
      <c r="AH2642" s="128"/>
      <c r="AI2642" s="172"/>
      <c r="AJ2642" s="172"/>
      <c r="AK2642" s="141">
        <f t="shared" si="675"/>
        <v>2533</v>
      </c>
      <c r="AL2642" s="35" t="s">
        <v>153</v>
      </c>
      <c r="AM2642" s="141" t="str">
        <f t="shared" si="676"/>
        <v>2533.</v>
      </c>
      <c r="AN2642" s="147"/>
      <c r="AO2642" s="35"/>
      <c r="AP2642" s="16"/>
    </row>
    <row r="2643" spans="1:42" ht="22.5" customHeight="1" x14ac:dyDescent="0.25">
      <c r="A2643" s="68" t="str">
        <f t="shared" si="679"/>
        <v>2534.</v>
      </c>
      <c r="B2643" s="25">
        <v>4986</v>
      </c>
      <c r="C2643" s="36" t="s">
        <v>1902</v>
      </c>
      <c r="D2643" s="25">
        <v>1975</v>
      </c>
      <c r="E2643" s="111" t="s">
        <v>2932</v>
      </c>
      <c r="F2643" s="68" t="s">
        <v>2933</v>
      </c>
      <c r="G2643" s="25">
        <v>4</v>
      </c>
      <c r="H2643" s="25">
        <v>5</v>
      </c>
      <c r="I2643" s="179">
        <v>3325.9</v>
      </c>
      <c r="J2643" s="144">
        <v>3325.9</v>
      </c>
      <c r="K2643" s="179">
        <v>2272</v>
      </c>
      <c r="L2643" s="120">
        <v>151</v>
      </c>
      <c r="M2643" s="179">
        <f t="shared" si="677"/>
        <v>3688553</v>
      </c>
      <c r="N2643" s="144"/>
      <c r="O2643" s="142"/>
      <c r="P2643" s="144"/>
      <c r="Q2643" s="144">
        <f t="shared" si="678"/>
        <v>3688553</v>
      </c>
      <c r="R2643" s="144">
        <v>1167699</v>
      </c>
      <c r="S2643" s="30"/>
      <c r="T2643" s="144"/>
      <c r="U2643" s="144"/>
      <c r="V2643" s="144"/>
      <c r="W2643" s="144"/>
      <c r="X2643" s="144"/>
      <c r="Y2643" s="144">
        <v>1774</v>
      </c>
      <c r="Z2643" s="144">
        <f>Y2643*1421</f>
        <v>2520854</v>
      </c>
      <c r="AA2643" s="144"/>
      <c r="AB2643" s="144"/>
      <c r="AC2643" s="144"/>
      <c r="AD2643" s="144"/>
      <c r="AE2643" s="144"/>
      <c r="AF2643" s="144"/>
      <c r="AG2643" s="324">
        <v>2025</v>
      </c>
      <c r="AH2643" s="135"/>
      <c r="AI2643" s="134"/>
      <c r="AJ2643" s="134"/>
      <c r="AK2643" s="141">
        <f t="shared" si="675"/>
        <v>2534</v>
      </c>
      <c r="AL2643" s="35" t="s">
        <v>153</v>
      </c>
      <c r="AM2643" s="141" t="str">
        <f t="shared" si="676"/>
        <v>2534.</v>
      </c>
      <c r="AN2643" s="147"/>
      <c r="AO2643" s="35"/>
      <c r="AP2643" s="16"/>
    </row>
    <row r="2644" spans="1:42" ht="23.25" customHeight="1" x14ac:dyDescent="0.25">
      <c r="A2644" s="68" t="str">
        <f t="shared" si="679"/>
        <v>2535.</v>
      </c>
      <c r="B2644" s="25">
        <v>4183</v>
      </c>
      <c r="C2644" s="36" t="s">
        <v>1903</v>
      </c>
      <c r="D2644" s="25">
        <v>1963</v>
      </c>
      <c r="E2644" s="111" t="s">
        <v>2932</v>
      </c>
      <c r="F2644" s="68" t="s">
        <v>2934</v>
      </c>
      <c r="G2644" s="25">
        <v>5</v>
      </c>
      <c r="H2644" s="25">
        <v>3</v>
      </c>
      <c r="I2644" s="144">
        <v>2698.5</v>
      </c>
      <c r="J2644" s="144">
        <v>2513.8000000000002</v>
      </c>
      <c r="K2644" s="144">
        <v>2513.8000000000002</v>
      </c>
      <c r="L2644" s="30">
        <v>97</v>
      </c>
      <c r="M2644" s="176">
        <f t="shared" si="677"/>
        <v>1700292.23</v>
      </c>
      <c r="N2644" s="144"/>
      <c r="O2644" s="142"/>
      <c r="P2644" s="144"/>
      <c r="Q2644" s="144">
        <f t="shared" si="678"/>
        <v>1700292.23</v>
      </c>
      <c r="R2644" s="144">
        <f>694673.07+1005619.16</f>
        <v>1700292.23</v>
      </c>
      <c r="S2644" s="30"/>
      <c r="T2644" s="144"/>
      <c r="U2644" s="144"/>
      <c r="V2644" s="144"/>
      <c r="W2644" s="144"/>
      <c r="X2644" s="144"/>
      <c r="Y2644" s="144"/>
      <c r="Z2644" s="144"/>
      <c r="AA2644" s="144"/>
      <c r="AB2644" s="144"/>
      <c r="AC2644" s="323"/>
      <c r="AD2644" s="323"/>
      <c r="AE2644" s="144"/>
      <c r="AF2644" s="144"/>
      <c r="AG2644" s="324">
        <v>2025</v>
      </c>
      <c r="AH2644" s="128"/>
      <c r="AI2644" s="177"/>
      <c r="AJ2644" s="177"/>
      <c r="AK2644" s="141">
        <f t="shared" si="675"/>
        <v>2535</v>
      </c>
      <c r="AL2644" s="35" t="s">
        <v>153</v>
      </c>
      <c r="AM2644" s="141" t="str">
        <f t="shared" si="676"/>
        <v>2535.</v>
      </c>
      <c r="AN2644" s="147"/>
      <c r="AP2644" s="16"/>
    </row>
    <row r="2645" spans="1:42" ht="22.5" customHeight="1" x14ac:dyDescent="0.25">
      <c r="A2645" s="68" t="str">
        <f t="shared" si="679"/>
        <v>2536.</v>
      </c>
      <c r="B2645" s="25">
        <v>4292</v>
      </c>
      <c r="C2645" s="300" t="s">
        <v>1904</v>
      </c>
      <c r="D2645" s="25">
        <v>1975</v>
      </c>
      <c r="E2645" s="111" t="s">
        <v>2932</v>
      </c>
      <c r="F2645" s="68" t="s">
        <v>2933</v>
      </c>
      <c r="G2645" s="25">
        <v>5</v>
      </c>
      <c r="H2645" s="25">
        <v>4</v>
      </c>
      <c r="I2645" s="176">
        <v>3667.4</v>
      </c>
      <c r="J2645" s="144">
        <v>3336.8</v>
      </c>
      <c r="K2645" s="176">
        <v>3336.8</v>
      </c>
      <c r="L2645" s="267">
        <v>178</v>
      </c>
      <c r="M2645" s="176">
        <f t="shared" si="677"/>
        <v>2643060</v>
      </c>
      <c r="N2645" s="144"/>
      <c r="O2645" s="142"/>
      <c r="P2645" s="144"/>
      <c r="Q2645" s="144">
        <f t="shared" si="678"/>
        <v>2643060</v>
      </c>
      <c r="R2645" s="144"/>
      <c r="S2645" s="30"/>
      <c r="T2645" s="144"/>
      <c r="U2645" s="144"/>
      <c r="V2645" s="144"/>
      <c r="W2645" s="144"/>
      <c r="X2645" s="144"/>
      <c r="Y2645" s="144">
        <v>1860</v>
      </c>
      <c r="Z2645" s="144">
        <f>Y2645*1421</f>
        <v>2643060</v>
      </c>
      <c r="AA2645" s="144"/>
      <c r="AB2645" s="144"/>
      <c r="AC2645" s="144"/>
      <c r="AD2645" s="144"/>
      <c r="AE2645" s="144"/>
      <c r="AF2645" s="144"/>
      <c r="AG2645" s="324">
        <v>2025</v>
      </c>
      <c r="AH2645" s="135"/>
      <c r="AI2645" s="216"/>
      <c r="AJ2645" s="216"/>
      <c r="AK2645" s="141">
        <f t="shared" si="675"/>
        <v>2536</v>
      </c>
      <c r="AL2645" s="35" t="s">
        <v>153</v>
      </c>
      <c r="AM2645" s="141" t="str">
        <f t="shared" si="676"/>
        <v>2536.</v>
      </c>
      <c r="AN2645" s="147"/>
      <c r="AO2645" s="35"/>
      <c r="AP2645" s="16"/>
    </row>
    <row r="2646" spans="1:42" ht="22.5" customHeight="1" x14ac:dyDescent="0.25">
      <c r="A2646" s="68" t="str">
        <f t="shared" si="679"/>
        <v>2537.</v>
      </c>
      <c r="B2646" s="25">
        <v>5127</v>
      </c>
      <c r="C2646" s="300" t="s">
        <v>1905</v>
      </c>
      <c r="D2646" s="25">
        <v>1975</v>
      </c>
      <c r="E2646" s="111" t="s">
        <v>2932</v>
      </c>
      <c r="F2646" s="68" t="s">
        <v>2933</v>
      </c>
      <c r="G2646" s="25">
        <v>5</v>
      </c>
      <c r="H2646" s="25">
        <v>6</v>
      </c>
      <c r="I2646" s="176">
        <v>4660.7</v>
      </c>
      <c r="J2646" s="176">
        <v>3181</v>
      </c>
      <c r="K2646" s="176">
        <v>3181</v>
      </c>
      <c r="L2646" s="267">
        <v>231</v>
      </c>
      <c r="M2646" s="176">
        <f t="shared" si="677"/>
        <v>2504444.67</v>
      </c>
      <c r="N2646" s="144"/>
      <c r="O2646" s="142"/>
      <c r="P2646" s="144"/>
      <c r="Q2646" s="144">
        <f t="shared" si="678"/>
        <v>2504444.67</v>
      </c>
      <c r="R2646" s="144">
        <v>2504444.67</v>
      </c>
      <c r="S2646" s="30"/>
      <c r="T2646" s="144"/>
      <c r="U2646" s="144"/>
      <c r="V2646" s="144"/>
      <c r="W2646" s="144"/>
      <c r="X2646" s="144"/>
      <c r="Y2646" s="144"/>
      <c r="Z2646" s="144"/>
      <c r="AA2646" s="144"/>
      <c r="AB2646" s="144"/>
      <c r="AC2646" s="144"/>
      <c r="AD2646" s="144"/>
      <c r="AE2646" s="144"/>
      <c r="AF2646" s="144"/>
      <c r="AG2646" s="324">
        <v>2025</v>
      </c>
      <c r="AH2646" s="128"/>
      <c r="AI2646" s="177"/>
      <c r="AJ2646" s="177"/>
      <c r="AK2646" s="141">
        <f t="shared" si="675"/>
        <v>2537</v>
      </c>
      <c r="AL2646" s="35" t="s">
        <v>153</v>
      </c>
      <c r="AM2646" s="141" t="str">
        <f t="shared" si="676"/>
        <v>2537.</v>
      </c>
      <c r="AN2646" s="147"/>
      <c r="AO2646" s="35"/>
      <c r="AP2646" s="16"/>
    </row>
    <row r="2647" spans="1:42" ht="22.5" customHeight="1" x14ac:dyDescent="0.25">
      <c r="A2647" s="68" t="str">
        <f t="shared" si="679"/>
        <v>2538.</v>
      </c>
      <c r="B2647" s="25">
        <v>4463</v>
      </c>
      <c r="C2647" s="202" t="s">
        <v>1906</v>
      </c>
      <c r="D2647" s="25">
        <v>1975</v>
      </c>
      <c r="E2647" s="111" t="s">
        <v>2932</v>
      </c>
      <c r="F2647" s="68" t="s">
        <v>2934</v>
      </c>
      <c r="G2647" s="25">
        <v>5</v>
      </c>
      <c r="H2647" s="25">
        <v>4</v>
      </c>
      <c r="I2647" s="144">
        <v>3290.7</v>
      </c>
      <c r="J2647" s="144">
        <v>3124.8</v>
      </c>
      <c r="K2647" s="144">
        <v>3124.8</v>
      </c>
      <c r="L2647" s="30">
        <v>159</v>
      </c>
      <c r="M2647" s="176">
        <f t="shared" si="677"/>
        <v>2266236</v>
      </c>
      <c r="N2647" s="144"/>
      <c r="O2647" s="142"/>
      <c r="P2647" s="144"/>
      <c r="Q2647" s="144">
        <f t="shared" si="678"/>
        <v>2266236</v>
      </c>
      <c r="R2647" s="144">
        <v>2266236</v>
      </c>
      <c r="S2647" s="30"/>
      <c r="T2647" s="144"/>
      <c r="U2647" s="144"/>
      <c r="V2647" s="144"/>
      <c r="W2647" s="144"/>
      <c r="X2647" s="144"/>
      <c r="Y2647" s="144"/>
      <c r="Z2647" s="144"/>
      <c r="AA2647" s="144"/>
      <c r="AB2647" s="144"/>
      <c r="AC2647" s="144"/>
      <c r="AD2647" s="144"/>
      <c r="AE2647" s="144"/>
      <c r="AF2647" s="144"/>
      <c r="AG2647" s="324">
        <v>2025</v>
      </c>
      <c r="AH2647" s="129"/>
      <c r="AI2647" s="216"/>
      <c r="AJ2647" s="216"/>
      <c r="AK2647" s="141">
        <f t="shared" si="675"/>
        <v>2538</v>
      </c>
      <c r="AL2647" s="35" t="s">
        <v>153</v>
      </c>
      <c r="AM2647" s="141" t="str">
        <f t="shared" si="676"/>
        <v>2538.</v>
      </c>
      <c r="AN2647" s="147"/>
      <c r="AO2647" s="35"/>
      <c r="AP2647" s="16"/>
    </row>
    <row r="2648" spans="1:42" ht="22.5" customHeight="1" x14ac:dyDescent="0.25">
      <c r="A2648" s="68" t="str">
        <f t="shared" si="679"/>
        <v>2539.</v>
      </c>
      <c r="B2648" s="25">
        <v>4743</v>
      </c>
      <c r="C2648" s="175" t="s">
        <v>1907</v>
      </c>
      <c r="D2648" s="25">
        <v>1975</v>
      </c>
      <c r="E2648" s="111" t="s">
        <v>2932</v>
      </c>
      <c r="F2648" s="68" t="s">
        <v>2933</v>
      </c>
      <c r="G2648" s="25">
        <v>5</v>
      </c>
      <c r="H2648" s="25">
        <v>4</v>
      </c>
      <c r="I2648" s="176">
        <v>3635.2</v>
      </c>
      <c r="J2648" s="144">
        <v>3293.2</v>
      </c>
      <c r="K2648" s="176">
        <v>3293.2</v>
      </c>
      <c r="L2648" s="267">
        <v>167</v>
      </c>
      <c r="M2648" s="176">
        <f t="shared" si="677"/>
        <v>1326897.6000000001</v>
      </c>
      <c r="N2648" s="144"/>
      <c r="O2648" s="142"/>
      <c r="P2648" s="144"/>
      <c r="Q2648" s="144">
        <f t="shared" si="678"/>
        <v>1326897.6000000001</v>
      </c>
      <c r="R2648" s="144">
        <v>1326897.6000000001</v>
      </c>
      <c r="S2648" s="30"/>
      <c r="T2648" s="144"/>
      <c r="U2648" s="144"/>
      <c r="V2648" s="144"/>
      <c r="W2648" s="144"/>
      <c r="X2648" s="144"/>
      <c r="Y2648" s="144"/>
      <c r="Z2648" s="144"/>
      <c r="AA2648" s="144"/>
      <c r="AB2648" s="144"/>
      <c r="AC2648" s="144"/>
      <c r="AD2648" s="144"/>
      <c r="AE2648" s="144"/>
      <c r="AF2648" s="144"/>
      <c r="AG2648" s="324">
        <v>2025</v>
      </c>
      <c r="AH2648" s="135"/>
      <c r="AI2648" s="177"/>
      <c r="AJ2648" s="177"/>
      <c r="AK2648" s="141">
        <f t="shared" si="675"/>
        <v>2539</v>
      </c>
      <c r="AL2648" s="35" t="s">
        <v>153</v>
      </c>
      <c r="AM2648" s="141" t="str">
        <f t="shared" si="676"/>
        <v>2539.</v>
      </c>
      <c r="AN2648" s="147"/>
      <c r="AO2648" s="35"/>
      <c r="AP2648" s="16"/>
    </row>
    <row r="2649" spans="1:42" ht="22.5" customHeight="1" x14ac:dyDescent="0.25">
      <c r="A2649" s="68" t="str">
        <f t="shared" si="679"/>
        <v>2540.</v>
      </c>
      <c r="B2649" s="25">
        <v>4905</v>
      </c>
      <c r="C2649" s="300" t="s">
        <v>1910</v>
      </c>
      <c r="D2649" s="25">
        <v>1976</v>
      </c>
      <c r="E2649" s="111" t="s">
        <v>2932</v>
      </c>
      <c r="F2649" s="68" t="s">
        <v>2933</v>
      </c>
      <c r="G2649" s="25">
        <v>5</v>
      </c>
      <c r="H2649" s="25">
        <v>6</v>
      </c>
      <c r="I2649" s="176">
        <v>5085.6000000000004</v>
      </c>
      <c r="J2649" s="144">
        <v>4694.2</v>
      </c>
      <c r="K2649" s="176">
        <v>4694.2</v>
      </c>
      <c r="L2649" s="267">
        <v>246</v>
      </c>
      <c r="M2649" s="176">
        <f t="shared" si="677"/>
        <v>3322298</v>
      </c>
      <c r="N2649" s="144"/>
      <c r="O2649" s="142"/>
      <c r="P2649" s="144"/>
      <c r="Q2649" s="144">
        <f t="shared" si="678"/>
        <v>3322298</v>
      </c>
      <c r="R2649" s="144"/>
      <c r="S2649" s="30"/>
      <c r="T2649" s="144"/>
      <c r="U2649" s="144"/>
      <c r="V2649" s="144"/>
      <c r="W2649" s="144"/>
      <c r="X2649" s="144"/>
      <c r="Y2649" s="144">
        <v>2338</v>
      </c>
      <c r="Z2649" s="144">
        <f>Y2649*1421</f>
        <v>3322298</v>
      </c>
      <c r="AA2649" s="144"/>
      <c r="AB2649" s="144"/>
      <c r="AC2649" s="144"/>
      <c r="AD2649" s="144"/>
      <c r="AE2649" s="144"/>
      <c r="AF2649" s="144"/>
      <c r="AG2649" s="324">
        <v>2025</v>
      </c>
      <c r="AH2649" s="135"/>
      <c r="AI2649" s="216"/>
      <c r="AJ2649" s="216"/>
      <c r="AK2649" s="141">
        <f t="shared" si="675"/>
        <v>2540</v>
      </c>
      <c r="AL2649" s="35" t="s">
        <v>153</v>
      </c>
      <c r="AM2649" s="141" t="str">
        <f t="shared" si="676"/>
        <v>2540.</v>
      </c>
      <c r="AN2649" s="147"/>
      <c r="AO2649" s="35"/>
      <c r="AP2649" s="16"/>
    </row>
    <row r="2650" spans="1:42" ht="22.5" customHeight="1" x14ac:dyDescent="0.25">
      <c r="A2650" s="68" t="str">
        <f t="shared" si="679"/>
        <v>2541.</v>
      </c>
      <c r="B2650" s="25">
        <v>4188</v>
      </c>
      <c r="C2650" s="138" t="s">
        <v>1911</v>
      </c>
      <c r="D2650" s="25">
        <v>1976</v>
      </c>
      <c r="E2650" s="111" t="s">
        <v>2932</v>
      </c>
      <c r="F2650" s="68" t="s">
        <v>2934</v>
      </c>
      <c r="G2650" s="25">
        <v>9</v>
      </c>
      <c r="H2650" s="25">
        <v>1</v>
      </c>
      <c r="I2650" s="179">
        <v>1871.4</v>
      </c>
      <c r="J2650" s="179">
        <v>1137</v>
      </c>
      <c r="K2650" s="179">
        <v>1137</v>
      </c>
      <c r="L2650" s="120">
        <v>89</v>
      </c>
      <c r="M2650" s="179">
        <f t="shared" ref="M2650:M2690" si="680">R2650+T2650+V2650+X2650+Z2650+AB2650+AE2650+AF2650</f>
        <v>4111779.16</v>
      </c>
      <c r="N2650" s="144"/>
      <c r="O2650" s="142"/>
      <c r="P2650" s="144"/>
      <c r="Q2650" s="144">
        <f t="shared" ref="Q2650:Q2690" si="681">M2650</f>
        <v>4111779.16</v>
      </c>
      <c r="R2650" s="144">
        <v>1005619.16</v>
      </c>
      <c r="S2650" s="30">
        <v>1</v>
      </c>
      <c r="T2650" s="144">
        <f>S2650*3106160</f>
        <v>3106160</v>
      </c>
      <c r="U2650" s="144"/>
      <c r="V2650" s="144"/>
      <c r="W2650" s="144"/>
      <c r="X2650" s="144"/>
      <c r="Y2650" s="144"/>
      <c r="Z2650" s="144"/>
      <c r="AA2650" s="144"/>
      <c r="AB2650" s="144"/>
      <c r="AC2650" s="144"/>
      <c r="AD2650" s="144"/>
      <c r="AE2650" s="144"/>
      <c r="AF2650" s="144"/>
      <c r="AG2650" s="324">
        <v>2025</v>
      </c>
      <c r="AH2650" s="128"/>
      <c r="AI2650" s="134"/>
      <c r="AJ2650" s="134"/>
      <c r="AK2650" s="141">
        <f t="shared" si="675"/>
        <v>2541</v>
      </c>
      <c r="AL2650" s="35" t="s">
        <v>153</v>
      </c>
      <c r="AM2650" s="141" t="str">
        <f t="shared" si="676"/>
        <v>2541.</v>
      </c>
      <c r="AN2650" s="147"/>
      <c r="AO2650" s="35"/>
      <c r="AP2650" s="16"/>
    </row>
    <row r="2651" spans="1:42" ht="23.25" customHeight="1" x14ac:dyDescent="0.25">
      <c r="A2651" s="68" t="str">
        <f t="shared" si="679"/>
        <v>2542.</v>
      </c>
      <c r="B2651" s="25">
        <v>4248</v>
      </c>
      <c r="C2651" s="36" t="s">
        <v>1912</v>
      </c>
      <c r="D2651" s="25">
        <v>1976</v>
      </c>
      <c r="E2651" s="111" t="s">
        <v>2932</v>
      </c>
      <c r="F2651" s="68" t="s">
        <v>2934</v>
      </c>
      <c r="G2651" s="25">
        <v>12</v>
      </c>
      <c r="H2651" s="25">
        <v>1</v>
      </c>
      <c r="I2651" s="144">
        <v>4456.5</v>
      </c>
      <c r="J2651" s="144">
        <v>3916</v>
      </c>
      <c r="K2651" s="144">
        <v>3697.4</v>
      </c>
      <c r="L2651" s="30">
        <v>162</v>
      </c>
      <c r="M2651" s="176">
        <f t="shared" si="680"/>
        <v>6388694</v>
      </c>
      <c r="N2651" s="144"/>
      <c r="O2651" s="142"/>
      <c r="P2651" s="144"/>
      <c r="Q2651" s="144">
        <f t="shared" si="681"/>
        <v>6388694</v>
      </c>
      <c r="R2651" s="144">
        <f>1198509+5190185</f>
        <v>6388694</v>
      </c>
      <c r="S2651" s="30"/>
      <c r="T2651" s="144"/>
      <c r="U2651" s="144"/>
      <c r="V2651" s="144"/>
      <c r="W2651" s="144"/>
      <c r="X2651" s="144"/>
      <c r="Y2651" s="144"/>
      <c r="Z2651" s="144"/>
      <c r="AA2651" s="144"/>
      <c r="AB2651" s="144"/>
      <c r="AC2651" s="323"/>
      <c r="AD2651" s="323"/>
      <c r="AE2651" s="144"/>
      <c r="AF2651" s="144"/>
      <c r="AG2651" s="324">
        <v>2025</v>
      </c>
      <c r="AH2651" s="128"/>
      <c r="AI2651" s="177"/>
      <c r="AJ2651" s="177"/>
      <c r="AK2651" s="141">
        <f t="shared" si="675"/>
        <v>2542</v>
      </c>
      <c r="AL2651" s="35" t="s">
        <v>153</v>
      </c>
      <c r="AM2651" s="141" t="str">
        <f t="shared" si="676"/>
        <v>2542.</v>
      </c>
      <c r="AN2651" s="147"/>
      <c r="AP2651" s="16"/>
    </row>
    <row r="2652" spans="1:42" ht="23.25" customHeight="1" x14ac:dyDescent="0.25">
      <c r="A2652" s="68" t="str">
        <f t="shared" si="679"/>
        <v>2543.</v>
      </c>
      <c r="B2652" s="120">
        <v>5142</v>
      </c>
      <c r="C2652" s="36" t="s">
        <v>1914</v>
      </c>
      <c r="D2652" s="25">
        <v>1976</v>
      </c>
      <c r="E2652" s="111" t="s">
        <v>2932</v>
      </c>
      <c r="F2652" s="68" t="s">
        <v>2933</v>
      </c>
      <c r="G2652" s="25">
        <v>9</v>
      </c>
      <c r="H2652" s="25">
        <v>3</v>
      </c>
      <c r="I2652" s="176">
        <v>5603.1</v>
      </c>
      <c r="J2652" s="176">
        <v>5596.9</v>
      </c>
      <c r="K2652" s="176">
        <v>5535</v>
      </c>
      <c r="L2652" s="267">
        <v>242</v>
      </c>
      <c r="M2652" s="176">
        <f t="shared" si="680"/>
        <v>5822999</v>
      </c>
      <c r="N2652" s="144"/>
      <c r="O2652" s="142"/>
      <c r="P2652" s="144"/>
      <c r="Q2652" s="144">
        <f t="shared" si="681"/>
        <v>5822999</v>
      </c>
      <c r="R2652" s="144">
        <v>5822999</v>
      </c>
      <c r="S2652" s="30"/>
      <c r="T2652" s="144"/>
      <c r="U2652" s="144"/>
      <c r="V2652" s="144"/>
      <c r="W2652" s="144"/>
      <c r="X2652" s="144"/>
      <c r="Y2652" s="144"/>
      <c r="Z2652" s="144"/>
      <c r="AA2652" s="144"/>
      <c r="AB2652" s="144"/>
      <c r="AC2652" s="323"/>
      <c r="AD2652" s="323"/>
      <c r="AE2652" s="144"/>
      <c r="AF2652" s="144"/>
      <c r="AG2652" s="324">
        <v>2025</v>
      </c>
      <c r="AH2652" s="128"/>
      <c r="AI2652" s="177"/>
      <c r="AJ2652" s="177"/>
      <c r="AK2652" s="141">
        <f t="shared" si="675"/>
        <v>2543</v>
      </c>
      <c r="AL2652" s="35" t="s">
        <v>153</v>
      </c>
      <c r="AM2652" s="141" t="str">
        <f t="shared" si="676"/>
        <v>2543.</v>
      </c>
      <c r="AN2652" s="147"/>
      <c r="AP2652" s="16"/>
    </row>
    <row r="2653" spans="1:42" ht="22.5" customHeight="1" x14ac:dyDescent="0.25">
      <c r="A2653" s="68" t="str">
        <f t="shared" si="679"/>
        <v>2544.</v>
      </c>
      <c r="B2653" s="25">
        <v>4511</v>
      </c>
      <c r="C2653" s="36" t="s">
        <v>1915</v>
      </c>
      <c r="D2653" s="25">
        <v>1976</v>
      </c>
      <c r="E2653" s="111" t="s">
        <v>2932</v>
      </c>
      <c r="F2653" s="68" t="s">
        <v>2934</v>
      </c>
      <c r="G2653" s="25">
        <v>5</v>
      </c>
      <c r="H2653" s="25">
        <v>4</v>
      </c>
      <c r="I2653" s="179">
        <v>2842.7</v>
      </c>
      <c r="J2653" s="144">
        <v>2842.7</v>
      </c>
      <c r="K2653" s="179">
        <v>2842.7</v>
      </c>
      <c r="L2653" s="120">
        <v>122</v>
      </c>
      <c r="M2653" s="179">
        <f t="shared" si="680"/>
        <v>5148245</v>
      </c>
      <c r="N2653" s="144"/>
      <c r="O2653" s="142"/>
      <c r="P2653" s="144"/>
      <c r="Q2653" s="144">
        <f t="shared" si="681"/>
        <v>5148245</v>
      </c>
      <c r="R2653" s="144">
        <v>1707655</v>
      </c>
      <c r="S2653" s="30"/>
      <c r="T2653" s="144"/>
      <c r="U2653" s="144">
        <v>970</v>
      </c>
      <c r="V2653" s="144">
        <f>U2653*3547</f>
        <v>3440590</v>
      </c>
      <c r="W2653" s="144"/>
      <c r="X2653" s="144"/>
      <c r="Y2653" s="144"/>
      <c r="Z2653" s="144"/>
      <c r="AA2653" s="144"/>
      <c r="AB2653" s="144"/>
      <c r="AC2653" s="144"/>
      <c r="AD2653" s="144"/>
      <c r="AE2653" s="144"/>
      <c r="AF2653" s="144"/>
      <c r="AG2653" s="324">
        <v>2025</v>
      </c>
      <c r="AH2653" s="128"/>
      <c r="AI2653" s="134"/>
      <c r="AJ2653" s="134"/>
      <c r="AK2653" s="141">
        <f t="shared" si="675"/>
        <v>2544</v>
      </c>
      <c r="AL2653" s="35" t="s">
        <v>153</v>
      </c>
      <c r="AM2653" s="141" t="str">
        <f t="shared" si="676"/>
        <v>2544.</v>
      </c>
      <c r="AN2653" s="147"/>
      <c r="AO2653" s="35"/>
      <c r="AP2653" s="16"/>
    </row>
    <row r="2654" spans="1:42" ht="23.25" customHeight="1" x14ac:dyDescent="0.25">
      <c r="A2654" s="68" t="str">
        <f t="shared" si="679"/>
        <v>2545.</v>
      </c>
      <c r="B2654" s="25">
        <v>4744</v>
      </c>
      <c r="C2654" s="36" t="s">
        <v>1917</v>
      </c>
      <c r="D2654" s="25">
        <v>1976</v>
      </c>
      <c r="E2654" s="111" t="s">
        <v>2932</v>
      </c>
      <c r="F2654" s="68" t="s">
        <v>2933</v>
      </c>
      <c r="G2654" s="25">
        <v>5</v>
      </c>
      <c r="H2654" s="25">
        <v>6</v>
      </c>
      <c r="I2654" s="176">
        <v>5195.3999999999996</v>
      </c>
      <c r="J2654" s="176">
        <v>4712</v>
      </c>
      <c r="K2654" s="176">
        <v>4712</v>
      </c>
      <c r="L2654" s="267">
        <v>265</v>
      </c>
      <c r="M2654" s="176">
        <f t="shared" si="680"/>
        <v>11557606</v>
      </c>
      <c r="N2654" s="144"/>
      <c r="O2654" s="142"/>
      <c r="P2654" s="144"/>
      <c r="Q2654" s="144">
        <f t="shared" si="681"/>
        <v>11557606</v>
      </c>
      <c r="R2654" s="144">
        <v>11557606</v>
      </c>
      <c r="S2654" s="30"/>
      <c r="T2654" s="144"/>
      <c r="U2654" s="144"/>
      <c r="V2654" s="144"/>
      <c r="W2654" s="144"/>
      <c r="X2654" s="144"/>
      <c r="Y2654" s="144"/>
      <c r="Z2654" s="144"/>
      <c r="AA2654" s="144"/>
      <c r="AB2654" s="144"/>
      <c r="AC2654" s="323"/>
      <c r="AD2654" s="323"/>
      <c r="AE2654" s="144"/>
      <c r="AF2654" s="144"/>
      <c r="AG2654" s="324">
        <v>2025</v>
      </c>
      <c r="AH2654" s="128"/>
      <c r="AI2654" s="177"/>
      <c r="AJ2654" s="177"/>
      <c r="AK2654" s="141">
        <f t="shared" si="675"/>
        <v>2545</v>
      </c>
      <c r="AL2654" s="35" t="s">
        <v>153</v>
      </c>
      <c r="AM2654" s="141" t="str">
        <f t="shared" si="676"/>
        <v>2545.</v>
      </c>
      <c r="AN2654" s="147"/>
      <c r="AP2654" s="16"/>
    </row>
    <row r="2655" spans="1:42" ht="22.5" customHeight="1" x14ac:dyDescent="0.25">
      <c r="A2655" s="68" t="str">
        <f t="shared" si="679"/>
        <v>2546.</v>
      </c>
      <c r="B2655" s="25">
        <v>5377</v>
      </c>
      <c r="C2655" s="300" t="s">
        <v>1918</v>
      </c>
      <c r="D2655" s="25">
        <v>1976</v>
      </c>
      <c r="E2655" s="111" t="s">
        <v>2932</v>
      </c>
      <c r="F2655" s="68" t="s">
        <v>2934</v>
      </c>
      <c r="G2655" s="25">
        <v>5</v>
      </c>
      <c r="H2655" s="25">
        <v>4</v>
      </c>
      <c r="I2655" s="144">
        <v>3777.8</v>
      </c>
      <c r="J2655" s="144">
        <v>2636.2</v>
      </c>
      <c r="K2655" s="144">
        <v>2636.2</v>
      </c>
      <c r="L2655" s="30">
        <v>127</v>
      </c>
      <c r="M2655" s="176">
        <f t="shared" si="680"/>
        <v>905814</v>
      </c>
      <c r="N2655" s="144"/>
      <c r="O2655" s="142"/>
      <c r="P2655" s="144"/>
      <c r="Q2655" s="144">
        <f t="shared" si="681"/>
        <v>905814</v>
      </c>
      <c r="R2655" s="144">
        <v>905814</v>
      </c>
      <c r="S2655" s="30"/>
      <c r="T2655" s="144"/>
      <c r="U2655" s="144"/>
      <c r="V2655" s="144"/>
      <c r="W2655" s="144"/>
      <c r="X2655" s="144"/>
      <c r="Y2655" s="144"/>
      <c r="Z2655" s="144"/>
      <c r="AA2655" s="144"/>
      <c r="AB2655" s="144"/>
      <c r="AC2655" s="144"/>
      <c r="AD2655" s="144"/>
      <c r="AE2655" s="144"/>
      <c r="AF2655" s="144"/>
      <c r="AG2655" s="324">
        <v>2025</v>
      </c>
      <c r="AH2655" s="135"/>
      <c r="AI2655" s="177"/>
      <c r="AJ2655" s="177"/>
      <c r="AK2655" s="141">
        <f t="shared" si="675"/>
        <v>2546</v>
      </c>
      <c r="AL2655" s="35" t="s">
        <v>153</v>
      </c>
      <c r="AM2655" s="141" t="str">
        <f t="shared" si="676"/>
        <v>2546.</v>
      </c>
      <c r="AN2655" s="147"/>
      <c r="AO2655" s="35"/>
      <c r="AP2655" s="16"/>
    </row>
    <row r="2656" spans="1:42" ht="22.5" customHeight="1" x14ac:dyDescent="0.25">
      <c r="A2656" s="68" t="str">
        <f t="shared" si="679"/>
        <v>2547.</v>
      </c>
      <c r="B2656" s="25">
        <v>4533</v>
      </c>
      <c r="C2656" s="202" t="s">
        <v>1919</v>
      </c>
      <c r="D2656" s="25">
        <v>1977</v>
      </c>
      <c r="E2656" s="111" t="s">
        <v>2932</v>
      </c>
      <c r="F2656" s="68" t="s">
        <v>2934</v>
      </c>
      <c r="G2656" s="25">
        <v>5</v>
      </c>
      <c r="H2656" s="25">
        <v>4</v>
      </c>
      <c r="I2656" s="144">
        <v>3275.62</v>
      </c>
      <c r="J2656" s="144">
        <v>3021.4</v>
      </c>
      <c r="K2656" s="144">
        <v>3021.4</v>
      </c>
      <c r="L2656" s="30">
        <v>161</v>
      </c>
      <c r="M2656" s="176">
        <f t="shared" si="680"/>
        <v>1332528</v>
      </c>
      <c r="N2656" s="144"/>
      <c r="O2656" s="142"/>
      <c r="P2656" s="144"/>
      <c r="Q2656" s="144">
        <f t="shared" si="681"/>
        <v>1332528</v>
      </c>
      <c r="R2656" s="144">
        <v>1332528</v>
      </c>
      <c r="S2656" s="30"/>
      <c r="T2656" s="144"/>
      <c r="U2656" s="144"/>
      <c r="V2656" s="144"/>
      <c r="W2656" s="144"/>
      <c r="X2656" s="144"/>
      <c r="Y2656" s="144"/>
      <c r="Z2656" s="144"/>
      <c r="AA2656" s="144"/>
      <c r="AB2656" s="144"/>
      <c r="AC2656" s="144"/>
      <c r="AD2656" s="144"/>
      <c r="AE2656" s="144"/>
      <c r="AF2656" s="144"/>
      <c r="AG2656" s="324">
        <v>2025</v>
      </c>
      <c r="AH2656" s="129"/>
      <c r="AI2656" s="216"/>
      <c r="AJ2656" s="216"/>
      <c r="AK2656" s="141">
        <f t="shared" si="675"/>
        <v>2547</v>
      </c>
      <c r="AL2656" s="35" t="s">
        <v>153</v>
      </c>
      <c r="AM2656" s="141" t="str">
        <f t="shared" si="676"/>
        <v>2547.</v>
      </c>
      <c r="AN2656" s="147"/>
      <c r="AO2656" s="35"/>
      <c r="AP2656" s="16"/>
    </row>
    <row r="2657" spans="1:42" ht="22.5" customHeight="1" x14ac:dyDescent="0.25">
      <c r="A2657" s="68" t="str">
        <f t="shared" si="679"/>
        <v>2548.</v>
      </c>
      <c r="B2657" s="25">
        <v>4927</v>
      </c>
      <c r="C2657" s="202" t="s">
        <v>1920</v>
      </c>
      <c r="D2657" s="25">
        <v>1977</v>
      </c>
      <c r="E2657" s="111" t="s">
        <v>2932</v>
      </c>
      <c r="F2657" s="68" t="s">
        <v>2935</v>
      </c>
      <c r="G2657" s="25">
        <v>2</v>
      </c>
      <c r="H2657" s="25">
        <v>1</v>
      </c>
      <c r="I2657" s="144">
        <v>449.5</v>
      </c>
      <c r="J2657" s="144">
        <v>410.7</v>
      </c>
      <c r="K2657" s="144">
        <v>410.7</v>
      </c>
      <c r="L2657" s="30">
        <v>12</v>
      </c>
      <c r="M2657" s="176">
        <f t="shared" si="680"/>
        <v>166866.96</v>
      </c>
      <c r="N2657" s="144"/>
      <c r="O2657" s="142"/>
      <c r="P2657" s="144"/>
      <c r="Q2657" s="144">
        <f t="shared" si="681"/>
        <v>166866.96</v>
      </c>
      <c r="R2657" s="144">
        <v>166866.96</v>
      </c>
      <c r="S2657" s="30"/>
      <c r="T2657" s="144"/>
      <c r="U2657" s="144"/>
      <c r="V2657" s="144"/>
      <c r="W2657" s="144"/>
      <c r="X2657" s="144"/>
      <c r="Y2657" s="144"/>
      <c r="Z2657" s="144"/>
      <c r="AA2657" s="144"/>
      <c r="AB2657" s="144"/>
      <c r="AC2657" s="144"/>
      <c r="AD2657" s="144"/>
      <c r="AE2657" s="144"/>
      <c r="AF2657" s="144"/>
      <c r="AG2657" s="324">
        <v>2025</v>
      </c>
      <c r="AH2657" s="129"/>
      <c r="AI2657" s="216"/>
      <c r="AJ2657" s="216"/>
      <c r="AK2657" s="141">
        <f t="shared" ref="AK2657:AK2720" si="682">MAX(AK2653:AK2656)+1</f>
        <v>2548</v>
      </c>
      <c r="AL2657" s="35" t="s">
        <v>153</v>
      </c>
      <c r="AM2657" s="141" t="str">
        <f t="shared" si="676"/>
        <v>2548.</v>
      </c>
      <c r="AN2657" s="147"/>
      <c r="AO2657" s="35"/>
      <c r="AP2657" s="16"/>
    </row>
    <row r="2658" spans="1:42" ht="22.5" customHeight="1" x14ac:dyDescent="0.25">
      <c r="A2658" s="68" t="str">
        <f t="shared" si="679"/>
        <v>2549.</v>
      </c>
      <c r="B2658" s="25">
        <v>4269</v>
      </c>
      <c r="C2658" s="202" t="s">
        <v>1921</v>
      </c>
      <c r="D2658" s="25">
        <v>1977</v>
      </c>
      <c r="E2658" s="111" t="s">
        <v>2932</v>
      </c>
      <c r="F2658" s="68" t="s">
        <v>2934</v>
      </c>
      <c r="G2658" s="25">
        <v>9</v>
      </c>
      <c r="H2658" s="25">
        <v>1</v>
      </c>
      <c r="I2658" s="144">
        <v>2251</v>
      </c>
      <c r="J2658" s="144">
        <v>1929.4</v>
      </c>
      <c r="K2658" s="144">
        <v>1929.4</v>
      </c>
      <c r="L2658" s="30">
        <v>93</v>
      </c>
      <c r="M2658" s="176">
        <f t="shared" si="680"/>
        <v>3746678.6</v>
      </c>
      <c r="N2658" s="144"/>
      <c r="O2658" s="142"/>
      <c r="P2658" s="144"/>
      <c r="Q2658" s="144">
        <f t="shared" si="681"/>
        <v>3746678.6</v>
      </c>
      <c r="R2658" s="144">
        <v>3746678.6</v>
      </c>
      <c r="S2658" s="30"/>
      <c r="T2658" s="144"/>
      <c r="U2658" s="144"/>
      <c r="V2658" s="144"/>
      <c r="W2658" s="144"/>
      <c r="X2658" s="144"/>
      <c r="Y2658" s="144"/>
      <c r="Z2658" s="144"/>
      <c r="AA2658" s="144"/>
      <c r="AB2658" s="144"/>
      <c r="AC2658" s="144"/>
      <c r="AD2658" s="144"/>
      <c r="AE2658" s="144"/>
      <c r="AF2658" s="144"/>
      <c r="AG2658" s="324">
        <v>2025</v>
      </c>
      <c r="AH2658" s="129"/>
      <c r="AI2658" s="216"/>
      <c r="AJ2658" s="216"/>
      <c r="AK2658" s="141">
        <f t="shared" si="682"/>
        <v>2549</v>
      </c>
      <c r="AL2658" s="35" t="s">
        <v>153</v>
      </c>
      <c r="AM2658" s="141" t="str">
        <f t="shared" si="676"/>
        <v>2549.</v>
      </c>
      <c r="AN2658" s="147"/>
      <c r="AO2658" s="35"/>
      <c r="AP2658" s="16"/>
    </row>
    <row r="2659" spans="1:42" ht="22.5" customHeight="1" x14ac:dyDescent="0.25">
      <c r="A2659" s="68" t="str">
        <f t="shared" si="679"/>
        <v>2550.</v>
      </c>
      <c r="B2659" s="25">
        <v>4745</v>
      </c>
      <c r="C2659" s="175" t="s">
        <v>1923</v>
      </c>
      <c r="D2659" s="25">
        <v>1977</v>
      </c>
      <c r="E2659" s="111" t="s">
        <v>2932</v>
      </c>
      <c r="F2659" s="68" t="s">
        <v>2933</v>
      </c>
      <c r="G2659" s="25">
        <v>5</v>
      </c>
      <c r="H2659" s="25">
        <v>8</v>
      </c>
      <c r="I2659" s="176">
        <v>6758.2</v>
      </c>
      <c r="J2659" s="144">
        <v>6100.3</v>
      </c>
      <c r="K2659" s="176">
        <v>6100.3</v>
      </c>
      <c r="L2659" s="267">
        <v>259</v>
      </c>
      <c r="M2659" s="176">
        <f t="shared" si="680"/>
        <v>5393008</v>
      </c>
      <c r="N2659" s="144"/>
      <c r="O2659" s="142"/>
      <c r="P2659" s="144"/>
      <c r="Q2659" s="144">
        <f t="shared" si="681"/>
        <v>5393008</v>
      </c>
      <c r="R2659" s="144">
        <v>5393008</v>
      </c>
      <c r="S2659" s="30"/>
      <c r="T2659" s="144"/>
      <c r="U2659" s="144"/>
      <c r="V2659" s="144"/>
      <c r="W2659" s="144"/>
      <c r="X2659" s="144"/>
      <c r="Y2659" s="144"/>
      <c r="Z2659" s="144"/>
      <c r="AA2659" s="144"/>
      <c r="AB2659" s="144"/>
      <c r="AC2659" s="144"/>
      <c r="AD2659" s="144"/>
      <c r="AE2659" s="144"/>
      <c r="AF2659" s="144"/>
      <c r="AG2659" s="324">
        <v>2025</v>
      </c>
      <c r="AH2659" s="128"/>
      <c r="AI2659" s="177"/>
      <c r="AJ2659" s="177"/>
      <c r="AK2659" s="141">
        <f t="shared" si="682"/>
        <v>2550</v>
      </c>
      <c r="AL2659" s="35" t="s">
        <v>153</v>
      </c>
      <c r="AM2659" s="141" t="str">
        <f t="shared" si="676"/>
        <v>2550.</v>
      </c>
      <c r="AN2659" s="147"/>
      <c r="AO2659" s="35"/>
      <c r="AP2659" s="16"/>
    </row>
    <row r="2660" spans="1:42" ht="21" customHeight="1" x14ac:dyDescent="0.25">
      <c r="A2660" s="68" t="str">
        <f t="shared" si="679"/>
        <v>2551.</v>
      </c>
      <c r="B2660" s="25">
        <v>4784</v>
      </c>
      <c r="C2660" s="300" t="s">
        <v>1924</v>
      </c>
      <c r="D2660" s="25">
        <v>1977</v>
      </c>
      <c r="E2660" s="111" t="s">
        <v>2932</v>
      </c>
      <c r="F2660" s="68" t="s">
        <v>2934</v>
      </c>
      <c r="G2660" s="25">
        <v>5</v>
      </c>
      <c r="H2660" s="25">
        <v>2</v>
      </c>
      <c r="I2660" s="176">
        <v>3456.4</v>
      </c>
      <c r="J2660" s="176">
        <v>3157.5</v>
      </c>
      <c r="K2660" s="176">
        <v>3101.1</v>
      </c>
      <c r="L2660" s="267">
        <v>141</v>
      </c>
      <c r="M2660" s="176">
        <f t="shared" si="680"/>
        <v>7854260</v>
      </c>
      <c r="N2660" s="144"/>
      <c r="O2660" s="142"/>
      <c r="P2660" s="144"/>
      <c r="Q2660" s="144">
        <f t="shared" si="681"/>
        <v>7854260</v>
      </c>
      <c r="R2660" s="144"/>
      <c r="S2660" s="30"/>
      <c r="T2660" s="144"/>
      <c r="U2660" s="144"/>
      <c r="V2660" s="144"/>
      <c r="W2660" s="144"/>
      <c r="X2660" s="144"/>
      <c r="Y2660" s="144">
        <v>2495</v>
      </c>
      <c r="Z2660" s="144">
        <f>Y2660*3148</f>
        <v>7854260</v>
      </c>
      <c r="AA2660" s="144"/>
      <c r="AB2660" s="144"/>
      <c r="AC2660" s="144"/>
      <c r="AD2660" s="144"/>
      <c r="AE2660" s="144"/>
      <c r="AF2660" s="144"/>
      <c r="AG2660" s="324">
        <v>2025</v>
      </c>
      <c r="AH2660" s="135"/>
      <c r="AI2660" s="216"/>
      <c r="AJ2660" s="216"/>
      <c r="AK2660" s="141">
        <f t="shared" si="682"/>
        <v>2551</v>
      </c>
      <c r="AL2660" s="35" t="s">
        <v>153</v>
      </c>
      <c r="AM2660" s="141" t="str">
        <f t="shared" si="676"/>
        <v>2551.</v>
      </c>
      <c r="AN2660" s="147"/>
      <c r="AO2660" s="35"/>
      <c r="AP2660" s="16"/>
    </row>
    <row r="2661" spans="1:42" ht="22.5" customHeight="1" x14ac:dyDescent="0.25">
      <c r="A2661" s="68" t="str">
        <f t="shared" si="679"/>
        <v>2552.</v>
      </c>
      <c r="B2661" s="25">
        <v>4268</v>
      </c>
      <c r="C2661" s="202" t="s">
        <v>1927</v>
      </c>
      <c r="D2661" s="25">
        <v>1978</v>
      </c>
      <c r="E2661" s="111" t="s">
        <v>2932</v>
      </c>
      <c r="F2661" s="68" t="s">
        <v>2934</v>
      </c>
      <c r="G2661" s="25">
        <v>9</v>
      </c>
      <c r="H2661" s="25">
        <v>1</v>
      </c>
      <c r="I2661" s="144">
        <v>2241.1999999999998</v>
      </c>
      <c r="J2661" s="144">
        <v>1919.6</v>
      </c>
      <c r="K2661" s="144">
        <v>1919.6</v>
      </c>
      <c r="L2661" s="30">
        <v>84</v>
      </c>
      <c r="M2661" s="176">
        <f t="shared" si="680"/>
        <v>3746678.6</v>
      </c>
      <c r="N2661" s="144"/>
      <c r="O2661" s="142"/>
      <c r="P2661" s="144"/>
      <c r="Q2661" s="144">
        <f t="shared" si="681"/>
        <v>3746678.6</v>
      </c>
      <c r="R2661" s="144">
        <v>3746678.6</v>
      </c>
      <c r="S2661" s="30"/>
      <c r="T2661" s="144"/>
      <c r="U2661" s="144"/>
      <c r="V2661" s="144"/>
      <c r="W2661" s="144"/>
      <c r="X2661" s="144"/>
      <c r="Y2661" s="144"/>
      <c r="Z2661" s="144"/>
      <c r="AA2661" s="144"/>
      <c r="AB2661" s="144"/>
      <c r="AC2661" s="144"/>
      <c r="AD2661" s="144"/>
      <c r="AE2661" s="144"/>
      <c r="AF2661" s="144"/>
      <c r="AG2661" s="324">
        <v>2025</v>
      </c>
      <c r="AH2661" s="129"/>
      <c r="AI2661" s="216"/>
      <c r="AJ2661" s="216"/>
      <c r="AK2661" s="141">
        <f t="shared" si="682"/>
        <v>2552</v>
      </c>
      <c r="AL2661" s="35" t="s">
        <v>153</v>
      </c>
      <c r="AM2661" s="141" t="str">
        <f t="shared" si="676"/>
        <v>2552.</v>
      </c>
      <c r="AN2661" s="147"/>
      <c r="AO2661" s="35"/>
      <c r="AP2661" s="16"/>
    </row>
    <row r="2662" spans="1:42" ht="21" customHeight="1" x14ac:dyDescent="0.25">
      <c r="A2662" s="68" t="str">
        <f t="shared" si="679"/>
        <v>2553.</v>
      </c>
      <c r="B2662" s="25">
        <v>4270</v>
      </c>
      <c r="C2662" s="202" t="s">
        <v>1928</v>
      </c>
      <c r="D2662" s="25">
        <v>1978</v>
      </c>
      <c r="E2662" s="111" t="s">
        <v>2932</v>
      </c>
      <c r="F2662" s="68" t="s">
        <v>2933</v>
      </c>
      <c r="G2662" s="25">
        <v>5</v>
      </c>
      <c r="H2662" s="25">
        <v>2</v>
      </c>
      <c r="I2662" s="144">
        <v>2170.1</v>
      </c>
      <c r="J2662" s="144">
        <v>2170.1</v>
      </c>
      <c r="K2662" s="144">
        <v>2170.1</v>
      </c>
      <c r="L2662" s="30">
        <v>102</v>
      </c>
      <c r="M2662" s="176">
        <f t="shared" si="680"/>
        <v>3939170</v>
      </c>
      <c r="N2662" s="144"/>
      <c r="O2662" s="142"/>
      <c r="P2662" s="144"/>
      <c r="Q2662" s="144">
        <f t="shared" si="681"/>
        <v>3939170</v>
      </c>
      <c r="R2662" s="144">
        <v>3939170</v>
      </c>
      <c r="S2662" s="30"/>
      <c r="T2662" s="144"/>
      <c r="U2662" s="144"/>
      <c r="V2662" s="144"/>
      <c r="W2662" s="144"/>
      <c r="X2662" s="144"/>
      <c r="Y2662" s="144"/>
      <c r="Z2662" s="144"/>
      <c r="AA2662" s="144"/>
      <c r="AB2662" s="144"/>
      <c r="AC2662" s="144"/>
      <c r="AD2662" s="144"/>
      <c r="AE2662" s="144"/>
      <c r="AF2662" s="144"/>
      <c r="AG2662" s="324">
        <v>2025</v>
      </c>
      <c r="AH2662" s="128"/>
      <c r="AI2662" s="216"/>
      <c r="AJ2662" s="216"/>
      <c r="AK2662" s="141">
        <f t="shared" si="682"/>
        <v>2553</v>
      </c>
      <c r="AL2662" s="35" t="s">
        <v>153</v>
      </c>
      <c r="AM2662" s="141" t="str">
        <f t="shared" si="676"/>
        <v>2553.</v>
      </c>
      <c r="AN2662" s="147"/>
      <c r="AO2662" s="35"/>
      <c r="AP2662" s="16"/>
    </row>
    <row r="2663" spans="1:42" ht="22.5" customHeight="1" x14ac:dyDescent="0.25">
      <c r="A2663" s="68" t="str">
        <f t="shared" si="679"/>
        <v>2554.</v>
      </c>
      <c r="B2663" s="25">
        <v>4606</v>
      </c>
      <c r="C2663" s="202" t="s">
        <v>1929</v>
      </c>
      <c r="D2663" s="25">
        <v>1978</v>
      </c>
      <c r="E2663" s="111" t="s">
        <v>2932</v>
      </c>
      <c r="F2663" s="68" t="s">
        <v>2933</v>
      </c>
      <c r="G2663" s="25">
        <v>5</v>
      </c>
      <c r="H2663" s="25">
        <v>4</v>
      </c>
      <c r="I2663" s="144">
        <v>3722.7</v>
      </c>
      <c r="J2663" s="144">
        <v>3418.4</v>
      </c>
      <c r="K2663" s="144">
        <v>3360</v>
      </c>
      <c r="L2663" s="30">
        <v>158</v>
      </c>
      <c r="M2663" s="176">
        <f t="shared" si="680"/>
        <v>5587936</v>
      </c>
      <c r="N2663" s="144"/>
      <c r="O2663" s="142"/>
      <c r="P2663" s="144"/>
      <c r="Q2663" s="144">
        <f t="shared" si="681"/>
        <v>5587936</v>
      </c>
      <c r="R2663" s="144">
        <v>5587936</v>
      </c>
      <c r="S2663" s="30"/>
      <c r="T2663" s="144"/>
      <c r="U2663" s="144"/>
      <c r="V2663" s="144"/>
      <c r="W2663" s="144"/>
      <c r="X2663" s="144"/>
      <c r="Y2663" s="144"/>
      <c r="Z2663" s="144"/>
      <c r="AA2663" s="144"/>
      <c r="AB2663" s="144"/>
      <c r="AC2663" s="144"/>
      <c r="AD2663" s="144"/>
      <c r="AE2663" s="144"/>
      <c r="AF2663" s="144"/>
      <c r="AG2663" s="324">
        <v>2025</v>
      </c>
      <c r="AH2663" s="129"/>
      <c r="AI2663" s="216"/>
      <c r="AJ2663" s="216"/>
      <c r="AK2663" s="141">
        <f t="shared" si="682"/>
        <v>2554</v>
      </c>
      <c r="AL2663" s="35" t="s">
        <v>153</v>
      </c>
      <c r="AM2663" s="141" t="str">
        <f t="shared" si="676"/>
        <v>2554.</v>
      </c>
      <c r="AN2663" s="147"/>
      <c r="AO2663" s="35"/>
      <c r="AP2663" s="16"/>
    </row>
    <row r="2664" spans="1:42" ht="22.5" customHeight="1" x14ac:dyDescent="0.25">
      <c r="A2664" s="68" t="str">
        <f t="shared" si="679"/>
        <v>2555.</v>
      </c>
      <c r="B2664" s="25">
        <v>5230</v>
      </c>
      <c r="C2664" s="300" t="s">
        <v>1930</v>
      </c>
      <c r="D2664" s="25">
        <v>1978</v>
      </c>
      <c r="E2664" s="111" t="s">
        <v>2932</v>
      </c>
      <c r="F2664" s="68" t="s">
        <v>2934</v>
      </c>
      <c r="G2664" s="25">
        <v>5</v>
      </c>
      <c r="H2664" s="25">
        <v>7</v>
      </c>
      <c r="I2664" s="176">
        <v>4936.5</v>
      </c>
      <c r="J2664" s="144">
        <v>3002.9</v>
      </c>
      <c r="K2664" s="176">
        <v>3002.9</v>
      </c>
      <c r="L2664" s="267">
        <v>223</v>
      </c>
      <c r="M2664" s="176">
        <f t="shared" si="680"/>
        <v>4883757.8899999997</v>
      </c>
      <c r="N2664" s="144"/>
      <c r="O2664" s="142"/>
      <c r="P2664" s="144"/>
      <c r="Q2664" s="144">
        <f t="shared" si="681"/>
        <v>4883757.8899999997</v>
      </c>
      <c r="R2664" s="144"/>
      <c r="S2664" s="30"/>
      <c r="T2664" s="144"/>
      <c r="U2664" s="144">
        <v>1376.87</v>
      </c>
      <c r="V2664" s="144">
        <f>U2664*3547</f>
        <v>4883757.8899999997</v>
      </c>
      <c r="W2664" s="144"/>
      <c r="X2664" s="144"/>
      <c r="Y2664" s="144"/>
      <c r="Z2664" s="144"/>
      <c r="AA2664" s="144"/>
      <c r="AB2664" s="144"/>
      <c r="AC2664" s="144"/>
      <c r="AD2664" s="144"/>
      <c r="AE2664" s="144"/>
      <c r="AF2664" s="144"/>
      <c r="AG2664" s="324">
        <v>2025</v>
      </c>
      <c r="AH2664" s="128"/>
      <c r="AI2664" s="172"/>
      <c r="AJ2664" s="172"/>
      <c r="AK2664" s="141">
        <f t="shared" si="682"/>
        <v>2555</v>
      </c>
      <c r="AL2664" s="35" t="s">
        <v>153</v>
      </c>
      <c r="AM2664" s="141" t="str">
        <f t="shared" si="676"/>
        <v>2555.</v>
      </c>
      <c r="AN2664" s="147"/>
      <c r="AO2664" s="35"/>
      <c r="AP2664" s="16"/>
    </row>
    <row r="2665" spans="1:42" ht="22.5" customHeight="1" x14ac:dyDescent="0.25">
      <c r="A2665" s="68" t="str">
        <f t="shared" si="679"/>
        <v>2556.</v>
      </c>
      <c r="B2665" s="25">
        <v>5255</v>
      </c>
      <c r="C2665" s="202" t="s">
        <v>1931</v>
      </c>
      <c r="D2665" s="25">
        <v>1978</v>
      </c>
      <c r="E2665" s="111" t="s">
        <v>2932</v>
      </c>
      <c r="F2665" s="68" t="s">
        <v>2934</v>
      </c>
      <c r="G2665" s="25">
        <v>5</v>
      </c>
      <c r="H2665" s="25">
        <v>9</v>
      </c>
      <c r="I2665" s="144">
        <v>6766.37</v>
      </c>
      <c r="J2665" s="144">
        <v>6166.9</v>
      </c>
      <c r="K2665" s="144">
        <v>6166.9</v>
      </c>
      <c r="L2665" s="30">
        <v>262</v>
      </c>
      <c r="M2665" s="176">
        <f t="shared" si="680"/>
        <v>1653880.7999999998</v>
      </c>
      <c r="N2665" s="144"/>
      <c r="O2665" s="142"/>
      <c r="P2665" s="144"/>
      <c r="Q2665" s="144">
        <f t="shared" si="681"/>
        <v>1653880.7999999998</v>
      </c>
      <c r="R2665" s="144">
        <v>1653880.7999999998</v>
      </c>
      <c r="S2665" s="30"/>
      <c r="T2665" s="144"/>
      <c r="U2665" s="144"/>
      <c r="V2665" s="144"/>
      <c r="W2665" s="144"/>
      <c r="X2665" s="144"/>
      <c r="Y2665" s="144"/>
      <c r="Z2665" s="144"/>
      <c r="AA2665" s="144"/>
      <c r="AB2665" s="144"/>
      <c r="AC2665" s="144"/>
      <c r="AD2665" s="144"/>
      <c r="AE2665" s="144"/>
      <c r="AF2665" s="144"/>
      <c r="AG2665" s="324">
        <v>2025</v>
      </c>
      <c r="AH2665" s="128"/>
      <c r="AI2665" s="216"/>
      <c r="AJ2665" s="216"/>
      <c r="AK2665" s="141">
        <f t="shared" si="682"/>
        <v>2556</v>
      </c>
      <c r="AL2665" s="35" t="s">
        <v>153</v>
      </c>
      <c r="AM2665" s="141" t="str">
        <f t="shared" si="676"/>
        <v>2556.</v>
      </c>
      <c r="AN2665" s="147"/>
      <c r="AO2665" s="35"/>
      <c r="AP2665" s="16"/>
    </row>
    <row r="2666" spans="1:42" ht="22.5" customHeight="1" x14ac:dyDescent="0.25">
      <c r="A2666" s="68" t="str">
        <f t="shared" si="679"/>
        <v>2557.</v>
      </c>
      <c r="B2666" s="25">
        <v>5354</v>
      </c>
      <c r="C2666" s="300" t="s">
        <v>1932</v>
      </c>
      <c r="D2666" s="25">
        <v>1978</v>
      </c>
      <c r="E2666" s="111" t="s">
        <v>2932</v>
      </c>
      <c r="F2666" s="68" t="s">
        <v>2934</v>
      </c>
      <c r="G2666" s="25">
        <v>5</v>
      </c>
      <c r="H2666" s="25">
        <v>6</v>
      </c>
      <c r="I2666" s="144">
        <v>2996.9</v>
      </c>
      <c r="J2666" s="144">
        <v>2647.1</v>
      </c>
      <c r="K2666" s="144">
        <v>2647.1</v>
      </c>
      <c r="L2666" s="30">
        <v>197</v>
      </c>
      <c r="M2666" s="176">
        <f t="shared" si="680"/>
        <v>905814</v>
      </c>
      <c r="N2666" s="144"/>
      <c r="O2666" s="142"/>
      <c r="P2666" s="144"/>
      <c r="Q2666" s="144">
        <f t="shared" si="681"/>
        <v>905814</v>
      </c>
      <c r="R2666" s="144">
        <v>905814</v>
      </c>
      <c r="S2666" s="30"/>
      <c r="T2666" s="144"/>
      <c r="U2666" s="144"/>
      <c r="V2666" s="144"/>
      <c r="W2666" s="144"/>
      <c r="X2666" s="144"/>
      <c r="Y2666" s="144"/>
      <c r="Z2666" s="144"/>
      <c r="AA2666" s="144"/>
      <c r="AB2666" s="144"/>
      <c r="AC2666" s="144"/>
      <c r="AD2666" s="144"/>
      <c r="AE2666" s="144"/>
      <c r="AF2666" s="144"/>
      <c r="AG2666" s="324">
        <v>2025</v>
      </c>
      <c r="AH2666" s="135"/>
      <c r="AI2666" s="177"/>
      <c r="AJ2666" s="177"/>
      <c r="AK2666" s="141">
        <f t="shared" si="682"/>
        <v>2557</v>
      </c>
      <c r="AL2666" s="35" t="s">
        <v>153</v>
      </c>
      <c r="AM2666" s="141" t="str">
        <f t="shared" si="676"/>
        <v>2557.</v>
      </c>
      <c r="AN2666" s="147"/>
      <c r="AO2666" s="35"/>
      <c r="AP2666" s="16"/>
    </row>
    <row r="2667" spans="1:42" ht="22.5" customHeight="1" x14ac:dyDescent="0.25">
      <c r="A2667" s="68" t="str">
        <f t="shared" si="679"/>
        <v>2558.</v>
      </c>
      <c r="B2667" s="25">
        <v>4946</v>
      </c>
      <c r="C2667" s="300" t="s">
        <v>1933</v>
      </c>
      <c r="D2667" s="25">
        <v>1979</v>
      </c>
      <c r="E2667" s="111" t="s">
        <v>2932</v>
      </c>
      <c r="F2667" s="68" t="s">
        <v>2934</v>
      </c>
      <c r="G2667" s="25">
        <v>5</v>
      </c>
      <c r="H2667" s="25">
        <v>9</v>
      </c>
      <c r="I2667" s="176">
        <v>6804.8</v>
      </c>
      <c r="J2667" s="144">
        <v>6043.6</v>
      </c>
      <c r="K2667" s="176">
        <v>6043.6</v>
      </c>
      <c r="L2667" s="267">
        <v>292</v>
      </c>
      <c r="M2667" s="176">
        <f t="shared" si="680"/>
        <v>10973228.1</v>
      </c>
      <c r="N2667" s="144"/>
      <c r="O2667" s="142"/>
      <c r="P2667" s="144"/>
      <c r="Q2667" s="144">
        <f t="shared" si="681"/>
        <v>10973228.1</v>
      </c>
      <c r="R2667" s="144">
        <v>10973228.1</v>
      </c>
      <c r="S2667" s="30"/>
      <c r="T2667" s="144"/>
      <c r="U2667" s="144"/>
      <c r="V2667" s="144"/>
      <c r="W2667" s="144"/>
      <c r="X2667" s="144"/>
      <c r="Y2667" s="144"/>
      <c r="Z2667" s="144"/>
      <c r="AA2667" s="144"/>
      <c r="AB2667" s="144"/>
      <c r="AC2667" s="144"/>
      <c r="AD2667" s="144"/>
      <c r="AE2667" s="144"/>
      <c r="AF2667" s="144"/>
      <c r="AG2667" s="324">
        <v>2025</v>
      </c>
      <c r="AH2667" s="128"/>
      <c r="AI2667" s="177"/>
      <c r="AJ2667" s="177"/>
      <c r="AK2667" s="141">
        <f t="shared" si="682"/>
        <v>2558</v>
      </c>
      <c r="AL2667" s="35" t="s">
        <v>153</v>
      </c>
      <c r="AM2667" s="141" t="str">
        <f t="shared" si="676"/>
        <v>2558.</v>
      </c>
      <c r="AN2667" s="147"/>
      <c r="AO2667" s="35"/>
      <c r="AP2667" s="16"/>
    </row>
    <row r="2668" spans="1:42" ht="22.5" customHeight="1" x14ac:dyDescent="0.25">
      <c r="A2668" s="68" t="str">
        <f t="shared" si="679"/>
        <v>2559.</v>
      </c>
      <c r="B2668" s="25">
        <v>4264</v>
      </c>
      <c r="C2668" s="300" t="s">
        <v>1934</v>
      </c>
      <c r="D2668" s="25">
        <v>1979</v>
      </c>
      <c r="E2668" s="111" t="s">
        <v>2932</v>
      </c>
      <c r="F2668" s="68" t="s">
        <v>2933</v>
      </c>
      <c r="G2668" s="25">
        <v>5</v>
      </c>
      <c r="H2668" s="25">
        <v>1</v>
      </c>
      <c r="I2668" s="176">
        <v>1180.7</v>
      </c>
      <c r="J2668" s="144">
        <v>1097.2</v>
      </c>
      <c r="K2668" s="176">
        <v>1097.2</v>
      </c>
      <c r="L2668" s="267">
        <v>55</v>
      </c>
      <c r="M2668" s="176">
        <f t="shared" si="680"/>
        <v>192372</v>
      </c>
      <c r="N2668" s="144"/>
      <c r="O2668" s="142"/>
      <c r="P2668" s="144"/>
      <c r="Q2668" s="144">
        <f t="shared" si="681"/>
        <v>192372</v>
      </c>
      <c r="R2668" s="144">
        <v>192372</v>
      </c>
      <c r="S2668" s="30"/>
      <c r="T2668" s="144"/>
      <c r="U2668" s="144"/>
      <c r="V2668" s="144"/>
      <c r="W2668" s="144"/>
      <c r="X2668" s="144"/>
      <c r="Y2668" s="144"/>
      <c r="Z2668" s="144"/>
      <c r="AA2668" s="144"/>
      <c r="AB2668" s="144"/>
      <c r="AC2668" s="144"/>
      <c r="AD2668" s="144"/>
      <c r="AE2668" s="144"/>
      <c r="AF2668" s="144"/>
      <c r="AG2668" s="324">
        <v>2025</v>
      </c>
      <c r="AH2668" s="128"/>
      <c r="AI2668" s="177"/>
      <c r="AJ2668" s="177"/>
      <c r="AK2668" s="141">
        <f t="shared" si="682"/>
        <v>2559</v>
      </c>
      <c r="AL2668" s="35" t="s">
        <v>153</v>
      </c>
      <c r="AM2668" s="141" t="str">
        <f t="shared" si="676"/>
        <v>2559.</v>
      </c>
      <c r="AN2668" s="147"/>
      <c r="AO2668" s="35"/>
      <c r="AP2668" s="16"/>
    </row>
    <row r="2669" spans="1:42" ht="22.5" customHeight="1" x14ac:dyDescent="0.25">
      <c r="A2669" s="68" t="str">
        <f t="shared" si="679"/>
        <v>2560.</v>
      </c>
      <c r="B2669" s="25">
        <v>4609</v>
      </c>
      <c r="C2669" s="36" t="s">
        <v>1935</v>
      </c>
      <c r="D2669" s="25">
        <v>1979</v>
      </c>
      <c r="E2669" s="111" t="s">
        <v>2932</v>
      </c>
      <c r="F2669" s="68" t="s">
        <v>2933</v>
      </c>
      <c r="G2669" s="25">
        <v>9</v>
      </c>
      <c r="H2669" s="25">
        <v>8</v>
      </c>
      <c r="I2669" s="179">
        <v>14524.67</v>
      </c>
      <c r="J2669" s="179">
        <v>14412.6</v>
      </c>
      <c r="K2669" s="179">
        <v>14412.6</v>
      </c>
      <c r="L2669" s="120">
        <v>714</v>
      </c>
      <c r="M2669" s="179">
        <f t="shared" si="680"/>
        <v>27973414</v>
      </c>
      <c r="N2669" s="144"/>
      <c r="O2669" s="142"/>
      <c r="P2669" s="144"/>
      <c r="Q2669" s="144">
        <f t="shared" si="681"/>
        <v>27973414</v>
      </c>
      <c r="R2669" s="144">
        <v>3124134</v>
      </c>
      <c r="S2669" s="30">
        <v>8</v>
      </c>
      <c r="T2669" s="144">
        <f>S2669*3106160</f>
        <v>24849280</v>
      </c>
      <c r="U2669" s="144"/>
      <c r="V2669" s="144"/>
      <c r="W2669" s="144"/>
      <c r="X2669" s="144"/>
      <c r="Y2669" s="144"/>
      <c r="Z2669" s="144"/>
      <c r="AA2669" s="144"/>
      <c r="AB2669" s="144"/>
      <c r="AC2669" s="144"/>
      <c r="AD2669" s="144"/>
      <c r="AE2669" s="144"/>
      <c r="AF2669" s="144"/>
      <c r="AG2669" s="324">
        <v>2025</v>
      </c>
      <c r="AH2669" s="128"/>
      <c r="AI2669" s="134"/>
      <c r="AJ2669" s="134"/>
      <c r="AK2669" s="141">
        <f t="shared" si="682"/>
        <v>2560</v>
      </c>
      <c r="AL2669" s="35" t="s">
        <v>153</v>
      </c>
      <c r="AM2669" s="141" t="str">
        <f t="shared" si="676"/>
        <v>2560.</v>
      </c>
      <c r="AN2669" s="147"/>
      <c r="AO2669" s="35"/>
      <c r="AP2669" s="16"/>
    </row>
    <row r="2670" spans="1:42" ht="23.25" customHeight="1" x14ac:dyDescent="0.25">
      <c r="A2670" s="68" t="str">
        <f t="shared" si="679"/>
        <v>2561.</v>
      </c>
      <c r="B2670" s="25">
        <v>4727</v>
      </c>
      <c r="C2670" s="36" t="s">
        <v>1936</v>
      </c>
      <c r="D2670" s="25">
        <v>1979</v>
      </c>
      <c r="E2670" s="68" t="s">
        <v>2932</v>
      </c>
      <c r="F2670" s="68" t="s">
        <v>2933</v>
      </c>
      <c r="G2670" s="25">
        <v>5</v>
      </c>
      <c r="H2670" s="25">
        <v>4</v>
      </c>
      <c r="I2670" s="144">
        <v>3692.8</v>
      </c>
      <c r="J2670" s="144">
        <v>3362.8</v>
      </c>
      <c r="K2670" s="144">
        <v>3362.8</v>
      </c>
      <c r="L2670" s="30">
        <v>159</v>
      </c>
      <c r="M2670" s="176">
        <f t="shared" si="680"/>
        <v>2440000</v>
      </c>
      <c r="N2670" s="144"/>
      <c r="O2670" s="142"/>
      <c r="P2670" s="144"/>
      <c r="Q2670" s="144">
        <f t="shared" si="681"/>
        <v>2440000</v>
      </c>
      <c r="R2670" s="144">
        <v>1200000</v>
      </c>
      <c r="S2670" s="30"/>
      <c r="T2670" s="144"/>
      <c r="U2670" s="144"/>
      <c r="V2670" s="144"/>
      <c r="W2670" s="144"/>
      <c r="X2670" s="144"/>
      <c r="Y2670" s="144">
        <v>1420</v>
      </c>
      <c r="Z2670" s="144">
        <v>1240000</v>
      </c>
      <c r="AA2670" s="144"/>
      <c r="AB2670" s="144"/>
      <c r="AC2670" s="323"/>
      <c r="AD2670" s="323"/>
      <c r="AE2670" s="144"/>
      <c r="AF2670" s="144"/>
      <c r="AG2670" s="324">
        <v>2025</v>
      </c>
      <c r="AH2670" s="128"/>
      <c r="AI2670" s="177"/>
      <c r="AJ2670" s="177"/>
      <c r="AK2670" s="141">
        <f t="shared" si="682"/>
        <v>2561</v>
      </c>
      <c r="AL2670" s="35" t="s">
        <v>153</v>
      </c>
      <c r="AM2670" s="141" t="str">
        <f t="shared" si="676"/>
        <v>2561.</v>
      </c>
      <c r="AN2670" s="147"/>
      <c r="AP2670" s="16"/>
    </row>
    <row r="2671" spans="1:42" ht="22.5" customHeight="1" x14ac:dyDescent="0.25">
      <c r="A2671" s="68" t="str">
        <f t="shared" si="679"/>
        <v>2562.</v>
      </c>
      <c r="B2671" s="25">
        <v>5081</v>
      </c>
      <c r="C2671" s="202" t="s">
        <v>1937</v>
      </c>
      <c r="D2671" s="25">
        <v>1979</v>
      </c>
      <c r="E2671" s="111" t="s">
        <v>2932</v>
      </c>
      <c r="F2671" s="68" t="s">
        <v>2933</v>
      </c>
      <c r="G2671" s="25">
        <v>9</v>
      </c>
      <c r="H2671" s="25">
        <v>2</v>
      </c>
      <c r="I2671" s="144">
        <v>4169.7</v>
      </c>
      <c r="J2671" s="144">
        <v>3911.9</v>
      </c>
      <c r="K2671" s="144">
        <v>3911.9</v>
      </c>
      <c r="L2671" s="30">
        <v>198</v>
      </c>
      <c r="M2671" s="144">
        <f t="shared" si="680"/>
        <v>955110</v>
      </c>
      <c r="N2671" s="144"/>
      <c r="O2671" s="142"/>
      <c r="P2671" s="144"/>
      <c r="Q2671" s="144">
        <f t="shared" si="681"/>
        <v>955110</v>
      </c>
      <c r="R2671" s="144">
        <v>955110</v>
      </c>
      <c r="S2671" s="30"/>
      <c r="T2671" s="144"/>
      <c r="U2671" s="144"/>
      <c r="V2671" s="144"/>
      <c r="W2671" s="144"/>
      <c r="X2671" s="144"/>
      <c r="Y2671" s="144"/>
      <c r="Z2671" s="144"/>
      <c r="AA2671" s="144"/>
      <c r="AB2671" s="144"/>
      <c r="AC2671" s="144"/>
      <c r="AD2671" s="144"/>
      <c r="AE2671" s="144"/>
      <c r="AF2671" s="144"/>
      <c r="AG2671" s="324">
        <v>2025</v>
      </c>
      <c r="AH2671" s="128"/>
      <c r="AI2671" s="216"/>
      <c r="AJ2671" s="216"/>
      <c r="AK2671" s="141">
        <f t="shared" si="682"/>
        <v>2562</v>
      </c>
      <c r="AL2671" s="35" t="s">
        <v>153</v>
      </c>
      <c r="AM2671" s="141" t="str">
        <f t="shared" si="676"/>
        <v>2562.</v>
      </c>
      <c r="AN2671" s="147"/>
      <c r="AO2671" s="35"/>
      <c r="AP2671" s="16"/>
    </row>
    <row r="2672" spans="1:42" ht="22.5" customHeight="1" x14ac:dyDescent="0.25">
      <c r="A2672" s="68" t="str">
        <f t="shared" si="679"/>
        <v>2563.</v>
      </c>
      <c r="B2672" s="25">
        <v>5368</v>
      </c>
      <c r="C2672" s="300" t="s">
        <v>1938</v>
      </c>
      <c r="D2672" s="25">
        <v>1979</v>
      </c>
      <c r="E2672" s="111" t="s">
        <v>2932</v>
      </c>
      <c r="F2672" s="68" t="s">
        <v>2934</v>
      </c>
      <c r="G2672" s="25">
        <v>3</v>
      </c>
      <c r="H2672" s="25">
        <v>2</v>
      </c>
      <c r="I2672" s="144">
        <v>1152.0999999999999</v>
      </c>
      <c r="J2672" s="144">
        <v>1152.0999999999999</v>
      </c>
      <c r="K2672" s="144">
        <v>1152.0999999999999</v>
      </c>
      <c r="L2672" s="30">
        <v>29</v>
      </c>
      <c r="M2672" s="176">
        <f t="shared" si="680"/>
        <v>517608</v>
      </c>
      <c r="N2672" s="144"/>
      <c r="O2672" s="142"/>
      <c r="P2672" s="144"/>
      <c r="Q2672" s="144">
        <f t="shared" si="681"/>
        <v>517608</v>
      </c>
      <c r="R2672" s="144">
        <v>517608</v>
      </c>
      <c r="S2672" s="30"/>
      <c r="T2672" s="144"/>
      <c r="U2672" s="144"/>
      <c r="V2672" s="144"/>
      <c r="W2672" s="144"/>
      <c r="X2672" s="144"/>
      <c r="Y2672" s="144"/>
      <c r="Z2672" s="144"/>
      <c r="AA2672" s="144"/>
      <c r="AB2672" s="144"/>
      <c r="AC2672" s="144"/>
      <c r="AD2672" s="144"/>
      <c r="AE2672" s="144"/>
      <c r="AF2672" s="144"/>
      <c r="AG2672" s="324">
        <v>2025</v>
      </c>
      <c r="AH2672" s="135"/>
      <c r="AI2672" s="177"/>
      <c r="AJ2672" s="177"/>
      <c r="AK2672" s="141">
        <f t="shared" si="682"/>
        <v>2563</v>
      </c>
      <c r="AL2672" s="35" t="s">
        <v>153</v>
      </c>
      <c r="AM2672" s="141" t="str">
        <f t="shared" si="676"/>
        <v>2563.</v>
      </c>
      <c r="AN2672" s="147"/>
      <c r="AO2672" s="35"/>
      <c r="AP2672" s="16"/>
    </row>
    <row r="2673" spans="1:42" ht="22.5" customHeight="1" x14ac:dyDescent="0.25">
      <c r="A2673" s="68" t="str">
        <f t="shared" si="679"/>
        <v>2564.</v>
      </c>
      <c r="B2673" s="25">
        <v>5141</v>
      </c>
      <c r="C2673" s="202" t="s">
        <v>1940</v>
      </c>
      <c r="D2673" s="25">
        <v>1980</v>
      </c>
      <c r="E2673" s="111" t="s">
        <v>2932</v>
      </c>
      <c r="F2673" s="68" t="s">
        <v>2933</v>
      </c>
      <c r="G2673" s="25">
        <v>5</v>
      </c>
      <c r="H2673" s="25">
        <v>1</v>
      </c>
      <c r="I2673" s="144">
        <v>1099.5</v>
      </c>
      <c r="J2673" s="144">
        <v>1099.5</v>
      </c>
      <c r="K2673" s="144">
        <v>1099.5</v>
      </c>
      <c r="L2673" s="30">
        <v>52</v>
      </c>
      <c r="M2673" s="144">
        <f t="shared" si="680"/>
        <v>764088</v>
      </c>
      <c r="N2673" s="144"/>
      <c r="O2673" s="142"/>
      <c r="P2673" s="144"/>
      <c r="Q2673" s="144">
        <f t="shared" si="681"/>
        <v>764088</v>
      </c>
      <c r="R2673" s="144">
        <v>764088</v>
      </c>
      <c r="S2673" s="30"/>
      <c r="T2673" s="144"/>
      <c r="U2673" s="144"/>
      <c r="V2673" s="144"/>
      <c r="W2673" s="144"/>
      <c r="X2673" s="144"/>
      <c r="Y2673" s="144"/>
      <c r="Z2673" s="144"/>
      <c r="AA2673" s="144"/>
      <c r="AB2673" s="144"/>
      <c r="AC2673" s="144"/>
      <c r="AD2673" s="144"/>
      <c r="AE2673" s="144"/>
      <c r="AF2673" s="144"/>
      <c r="AG2673" s="324">
        <v>2025</v>
      </c>
      <c r="AH2673" s="129"/>
      <c r="AI2673" s="216"/>
      <c r="AJ2673" s="216"/>
      <c r="AK2673" s="141">
        <f t="shared" si="682"/>
        <v>2564</v>
      </c>
      <c r="AL2673" s="35" t="s">
        <v>153</v>
      </c>
      <c r="AM2673" s="141" t="str">
        <f t="shared" si="676"/>
        <v>2564.</v>
      </c>
      <c r="AN2673" s="147"/>
      <c r="AP2673" s="16"/>
    </row>
    <row r="2674" spans="1:42" ht="22.5" customHeight="1" x14ac:dyDescent="0.25">
      <c r="A2674" s="68" t="str">
        <f t="shared" si="679"/>
        <v>2565.</v>
      </c>
      <c r="B2674" s="25">
        <v>5075</v>
      </c>
      <c r="C2674" s="36" t="s">
        <v>1941</v>
      </c>
      <c r="D2674" s="25">
        <v>1980</v>
      </c>
      <c r="E2674" s="111" t="s">
        <v>2932</v>
      </c>
      <c r="F2674" s="68" t="s">
        <v>2933</v>
      </c>
      <c r="G2674" s="25">
        <v>5</v>
      </c>
      <c r="H2674" s="25">
        <v>4</v>
      </c>
      <c r="I2674" s="144">
        <v>3733.5</v>
      </c>
      <c r="J2674" s="144">
        <v>3401</v>
      </c>
      <c r="K2674" s="144">
        <v>3401</v>
      </c>
      <c r="L2674" s="30">
        <v>157</v>
      </c>
      <c r="M2674" s="176">
        <f t="shared" si="680"/>
        <v>2586220</v>
      </c>
      <c r="N2674" s="144"/>
      <c r="O2674" s="142"/>
      <c r="P2674" s="144"/>
      <c r="Q2674" s="144">
        <f t="shared" si="681"/>
        <v>2586220</v>
      </c>
      <c r="R2674" s="144"/>
      <c r="S2674" s="30"/>
      <c r="T2674" s="144"/>
      <c r="U2674" s="144"/>
      <c r="V2674" s="144"/>
      <c r="W2674" s="144"/>
      <c r="X2674" s="144"/>
      <c r="Y2674" s="144">
        <v>1820</v>
      </c>
      <c r="Z2674" s="144">
        <f>Y2674*1421</f>
        <v>2586220</v>
      </c>
      <c r="AA2674" s="144"/>
      <c r="AB2674" s="144"/>
      <c r="AC2674" s="323"/>
      <c r="AD2674" s="323"/>
      <c r="AE2674" s="144"/>
      <c r="AF2674" s="144"/>
      <c r="AG2674" s="324">
        <v>2025</v>
      </c>
      <c r="AH2674" s="135"/>
      <c r="AI2674" s="216"/>
      <c r="AJ2674" s="216"/>
      <c r="AK2674" s="141">
        <f t="shared" si="682"/>
        <v>2565</v>
      </c>
      <c r="AL2674" s="35" t="s">
        <v>153</v>
      </c>
      <c r="AM2674" s="141" t="str">
        <f t="shared" si="676"/>
        <v>2565.</v>
      </c>
      <c r="AN2674" s="147"/>
      <c r="AO2674" s="35"/>
      <c r="AP2674" s="16"/>
    </row>
    <row r="2675" spans="1:42" ht="22.5" customHeight="1" x14ac:dyDescent="0.25">
      <c r="A2675" s="68" t="str">
        <f t="shared" si="679"/>
        <v>2566.</v>
      </c>
      <c r="B2675" s="25">
        <v>5421</v>
      </c>
      <c r="C2675" s="137" t="s">
        <v>1942</v>
      </c>
      <c r="D2675" s="25">
        <v>1978</v>
      </c>
      <c r="E2675" s="111" t="s">
        <v>2932</v>
      </c>
      <c r="F2675" s="68" t="s">
        <v>2934</v>
      </c>
      <c r="G2675" s="25">
        <v>5</v>
      </c>
      <c r="H2675" s="25">
        <v>6</v>
      </c>
      <c r="I2675" s="144">
        <v>1939.3</v>
      </c>
      <c r="J2675" s="144">
        <v>1939.3</v>
      </c>
      <c r="K2675" s="144">
        <v>1939.3</v>
      </c>
      <c r="L2675" s="30">
        <v>239</v>
      </c>
      <c r="M2675" s="176">
        <f t="shared" si="680"/>
        <v>1177604</v>
      </c>
      <c r="N2675" s="144"/>
      <c r="O2675" s="142"/>
      <c r="P2675" s="144"/>
      <c r="Q2675" s="144">
        <f t="shared" si="681"/>
        <v>1177604</v>
      </c>
      <c r="R2675" s="144"/>
      <c r="S2675" s="30"/>
      <c r="T2675" s="144"/>
      <c r="U2675" s="144">
        <v>332</v>
      </c>
      <c r="V2675" s="144">
        <f>U2675*3547</f>
        <v>1177604</v>
      </c>
      <c r="W2675" s="144"/>
      <c r="X2675" s="144"/>
      <c r="Y2675" s="144"/>
      <c r="Z2675" s="144"/>
      <c r="AA2675" s="144"/>
      <c r="AB2675" s="144"/>
      <c r="AC2675" s="144"/>
      <c r="AD2675" s="144"/>
      <c r="AE2675" s="144"/>
      <c r="AF2675" s="144"/>
      <c r="AG2675" s="324">
        <v>2025</v>
      </c>
      <c r="AH2675" s="128"/>
      <c r="AI2675" s="172"/>
      <c r="AJ2675" s="172"/>
      <c r="AK2675" s="141">
        <f t="shared" si="682"/>
        <v>2566</v>
      </c>
      <c r="AL2675" s="35" t="s">
        <v>153</v>
      </c>
      <c r="AM2675" s="141" t="str">
        <f t="shared" si="676"/>
        <v>2566.</v>
      </c>
      <c r="AN2675" s="147"/>
      <c r="AO2675" s="35"/>
      <c r="AP2675" s="16"/>
    </row>
    <row r="2676" spans="1:42" ht="22.5" customHeight="1" x14ac:dyDescent="0.25">
      <c r="A2676" s="68" t="str">
        <f t="shared" si="679"/>
        <v>2567.</v>
      </c>
      <c r="B2676" s="25">
        <v>5151</v>
      </c>
      <c r="C2676" s="212" t="s">
        <v>1943</v>
      </c>
      <c r="D2676" s="25">
        <v>1981</v>
      </c>
      <c r="E2676" s="111" t="s">
        <v>2932</v>
      </c>
      <c r="F2676" s="68" t="s">
        <v>2934</v>
      </c>
      <c r="G2676" s="25">
        <v>9</v>
      </c>
      <c r="H2676" s="25">
        <v>1</v>
      </c>
      <c r="I2676" s="144">
        <v>3214.8</v>
      </c>
      <c r="J2676" s="144">
        <v>3214.8</v>
      </c>
      <c r="K2676" s="144">
        <v>3214.8</v>
      </c>
      <c r="L2676" s="30">
        <v>166</v>
      </c>
      <c r="M2676" s="144">
        <f t="shared" si="680"/>
        <v>1908286</v>
      </c>
      <c r="N2676" s="144"/>
      <c r="O2676" s="142"/>
      <c r="P2676" s="144"/>
      <c r="Q2676" s="144">
        <f t="shared" si="681"/>
        <v>1908286</v>
      </c>
      <c r="R2676" s="144"/>
      <c r="S2676" s="30"/>
      <c r="T2676" s="144"/>
      <c r="U2676" s="144">
        <v>538</v>
      </c>
      <c r="V2676" s="144">
        <f>U2676*3547</f>
        <v>1908286</v>
      </c>
      <c r="W2676" s="144"/>
      <c r="X2676" s="144"/>
      <c r="Y2676" s="144"/>
      <c r="Z2676" s="144"/>
      <c r="AA2676" s="144"/>
      <c r="AB2676" s="144"/>
      <c r="AC2676" s="144"/>
      <c r="AD2676" s="144"/>
      <c r="AE2676" s="144"/>
      <c r="AF2676" s="144"/>
      <c r="AG2676" s="324">
        <v>2025</v>
      </c>
      <c r="AH2676" s="135"/>
      <c r="AI2676" s="172"/>
      <c r="AJ2676" s="172"/>
      <c r="AK2676" s="141">
        <f t="shared" si="682"/>
        <v>2567</v>
      </c>
      <c r="AL2676" s="35" t="s">
        <v>153</v>
      </c>
      <c r="AM2676" s="141" t="str">
        <f t="shared" si="676"/>
        <v>2567.</v>
      </c>
      <c r="AN2676" s="147"/>
      <c r="AO2676" s="35"/>
      <c r="AP2676" s="16"/>
    </row>
    <row r="2677" spans="1:42" ht="22.5" customHeight="1" x14ac:dyDescent="0.25">
      <c r="A2677" s="68" t="str">
        <f t="shared" si="679"/>
        <v>2568.</v>
      </c>
      <c r="B2677" s="25">
        <v>5293</v>
      </c>
      <c r="C2677" s="300" t="s">
        <v>1944</v>
      </c>
      <c r="D2677" s="25">
        <v>1981</v>
      </c>
      <c r="E2677" s="111" t="s">
        <v>2932</v>
      </c>
      <c r="F2677" s="68" t="s">
        <v>2933</v>
      </c>
      <c r="G2677" s="25">
        <v>5</v>
      </c>
      <c r="H2677" s="25">
        <v>5</v>
      </c>
      <c r="I2677" s="176">
        <v>4826.1000000000004</v>
      </c>
      <c r="J2677" s="144">
        <v>4407.2</v>
      </c>
      <c r="K2677" s="176">
        <v>4407.2</v>
      </c>
      <c r="L2677" s="267">
        <v>184</v>
      </c>
      <c r="M2677" s="176">
        <f t="shared" si="680"/>
        <v>2903671.4</v>
      </c>
      <c r="N2677" s="144"/>
      <c r="O2677" s="142"/>
      <c r="P2677" s="144"/>
      <c r="Q2677" s="144">
        <f t="shared" si="681"/>
        <v>2903671.4</v>
      </c>
      <c r="R2677" s="144"/>
      <c r="S2677" s="30"/>
      <c r="T2677" s="144"/>
      <c r="U2677" s="144"/>
      <c r="V2677" s="144"/>
      <c r="W2677" s="144"/>
      <c r="X2677" s="144"/>
      <c r="Y2677" s="144">
        <v>2043.4</v>
      </c>
      <c r="Z2677" s="144">
        <f>Y2677*1421</f>
        <v>2903671.4</v>
      </c>
      <c r="AA2677" s="144"/>
      <c r="AB2677" s="144"/>
      <c r="AC2677" s="144"/>
      <c r="AD2677" s="144"/>
      <c r="AE2677" s="144"/>
      <c r="AF2677" s="144"/>
      <c r="AG2677" s="324">
        <v>2025</v>
      </c>
      <c r="AH2677" s="128"/>
      <c r="AI2677" s="216"/>
      <c r="AJ2677" s="216"/>
      <c r="AK2677" s="141">
        <f t="shared" si="682"/>
        <v>2568</v>
      </c>
      <c r="AL2677" s="35" t="s">
        <v>153</v>
      </c>
      <c r="AM2677" s="141" t="str">
        <f t="shared" si="676"/>
        <v>2568.</v>
      </c>
      <c r="AN2677" s="147"/>
      <c r="AO2677" s="35"/>
      <c r="AP2677" s="16"/>
    </row>
    <row r="2678" spans="1:42" ht="22.5" customHeight="1" x14ac:dyDescent="0.25">
      <c r="A2678" s="68" t="str">
        <f t="shared" si="679"/>
        <v>2569.</v>
      </c>
      <c r="B2678" s="120">
        <v>5414</v>
      </c>
      <c r="C2678" s="36" t="s">
        <v>1945</v>
      </c>
      <c r="D2678" s="25">
        <v>1985</v>
      </c>
      <c r="E2678" s="111" t="s">
        <v>2932</v>
      </c>
      <c r="F2678" s="68" t="s">
        <v>2934</v>
      </c>
      <c r="G2678" s="25">
        <v>9</v>
      </c>
      <c r="H2678" s="25">
        <v>1</v>
      </c>
      <c r="I2678" s="144">
        <v>4626.6000000000004</v>
      </c>
      <c r="J2678" s="144">
        <v>4626.6000000000004</v>
      </c>
      <c r="K2678" s="144">
        <v>3177</v>
      </c>
      <c r="L2678" s="30">
        <v>180</v>
      </c>
      <c r="M2678" s="176">
        <f t="shared" si="680"/>
        <v>4577190.6800000006</v>
      </c>
      <c r="N2678" s="144"/>
      <c r="O2678" s="142"/>
      <c r="P2678" s="144"/>
      <c r="Q2678" s="144">
        <f t="shared" si="681"/>
        <v>4577190.6800000006</v>
      </c>
      <c r="R2678" s="144"/>
      <c r="S2678" s="30"/>
      <c r="T2678" s="144"/>
      <c r="U2678" s="144">
        <v>1290.44</v>
      </c>
      <c r="V2678" s="144">
        <f>U2678*3547</f>
        <v>4577190.6800000006</v>
      </c>
      <c r="W2678" s="144"/>
      <c r="X2678" s="144"/>
      <c r="Y2678" s="144"/>
      <c r="Z2678" s="144"/>
      <c r="AA2678" s="144"/>
      <c r="AB2678" s="144"/>
      <c r="AC2678" s="323"/>
      <c r="AD2678" s="323"/>
      <c r="AE2678" s="144"/>
      <c r="AF2678" s="144"/>
      <c r="AG2678" s="324">
        <v>2025</v>
      </c>
      <c r="AH2678" s="135"/>
      <c r="AI2678" s="172"/>
      <c r="AJ2678" s="172"/>
      <c r="AK2678" s="141">
        <f t="shared" si="682"/>
        <v>2569</v>
      </c>
      <c r="AL2678" s="35" t="s">
        <v>153</v>
      </c>
      <c r="AM2678" s="141" t="str">
        <f t="shared" ref="AM2678:AM2741" si="683">CONCATENATE(AK2678,AL2678)</f>
        <v>2569.</v>
      </c>
      <c r="AN2678" s="147"/>
      <c r="AO2678" s="35"/>
      <c r="AP2678" s="16"/>
    </row>
    <row r="2679" spans="1:42" ht="22.5" customHeight="1" x14ac:dyDescent="0.25">
      <c r="A2679" s="68" t="str">
        <f t="shared" si="679"/>
        <v>2570.</v>
      </c>
      <c r="B2679" s="120">
        <v>5417</v>
      </c>
      <c r="C2679" s="36" t="s">
        <v>1947</v>
      </c>
      <c r="D2679" s="25">
        <v>1985</v>
      </c>
      <c r="E2679" s="111" t="s">
        <v>2932</v>
      </c>
      <c r="F2679" s="68" t="s">
        <v>2934</v>
      </c>
      <c r="G2679" s="25">
        <v>5</v>
      </c>
      <c r="H2679" s="25">
        <v>4</v>
      </c>
      <c r="I2679" s="144">
        <v>3556.3</v>
      </c>
      <c r="J2679" s="144">
        <v>3556.3</v>
      </c>
      <c r="K2679" s="144">
        <v>2152.3000000000002</v>
      </c>
      <c r="L2679" s="30">
        <v>190</v>
      </c>
      <c r="M2679" s="176">
        <f t="shared" si="680"/>
        <v>3518304.77</v>
      </c>
      <c r="N2679" s="144"/>
      <c r="O2679" s="142"/>
      <c r="P2679" s="144"/>
      <c r="Q2679" s="144">
        <f t="shared" si="681"/>
        <v>3518304.77</v>
      </c>
      <c r="R2679" s="144"/>
      <c r="S2679" s="30"/>
      <c r="T2679" s="144"/>
      <c r="U2679" s="144">
        <v>991.91</v>
      </c>
      <c r="V2679" s="144">
        <f>U2679*3547</f>
        <v>3518304.77</v>
      </c>
      <c r="W2679" s="144"/>
      <c r="X2679" s="144"/>
      <c r="Y2679" s="144"/>
      <c r="Z2679" s="144"/>
      <c r="AA2679" s="144"/>
      <c r="AB2679" s="144"/>
      <c r="AC2679" s="323"/>
      <c r="AD2679" s="323"/>
      <c r="AE2679" s="144"/>
      <c r="AF2679" s="144"/>
      <c r="AG2679" s="324">
        <v>2025</v>
      </c>
      <c r="AH2679" s="135"/>
      <c r="AI2679" s="172"/>
      <c r="AJ2679" s="172"/>
      <c r="AK2679" s="141">
        <f t="shared" si="682"/>
        <v>2570</v>
      </c>
      <c r="AL2679" s="35" t="s">
        <v>153</v>
      </c>
      <c r="AM2679" s="141" t="str">
        <f t="shared" si="683"/>
        <v>2570.</v>
      </c>
      <c r="AN2679" s="147"/>
      <c r="AO2679" s="35"/>
      <c r="AP2679" s="16"/>
    </row>
    <row r="2680" spans="1:42" ht="22.5" customHeight="1" x14ac:dyDescent="0.25">
      <c r="A2680" s="68" t="str">
        <f>AM2680</f>
        <v>2571.</v>
      </c>
      <c r="B2680" s="25">
        <v>4908</v>
      </c>
      <c r="C2680" s="36" t="s">
        <v>3002</v>
      </c>
      <c r="D2680" s="25">
        <v>1983</v>
      </c>
      <c r="E2680" s="68" t="s">
        <v>2932</v>
      </c>
      <c r="F2680" s="68" t="s">
        <v>2934</v>
      </c>
      <c r="G2680" s="25">
        <v>12</v>
      </c>
      <c r="H2680" s="25">
        <v>1</v>
      </c>
      <c r="I2680" s="144">
        <v>4002</v>
      </c>
      <c r="J2680" s="144">
        <v>3827.7</v>
      </c>
      <c r="K2680" s="144">
        <v>3827.7</v>
      </c>
      <c r="L2680" s="30">
        <v>181</v>
      </c>
      <c r="M2680" s="179">
        <f>R2680+T2680+V2680+X2680+Z2680+AB2680+AE2680+AF2680</f>
        <v>6212320</v>
      </c>
      <c r="N2680" s="144"/>
      <c r="O2680" s="142"/>
      <c r="P2680" s="144"/>
      <c r="Q2680" s="144">
        <f>M2680</f>
        <v>6212320</v>
      </c>
      <c r="R2680" s="144"/>
      <c r="S2680" s="30">
        <v>2</v>
      </c>
      <c r="T2680" s="144">
        <f>S2680*3106160</f>
        <v>6212320</v>
      </c>
      <c r="U2680" s="144"/>
      <c r="V2680" s="144"/>
      <c r="W2680" s="144"/>
      <c r="X2680" s="144"/>
      <c r="Y2680" s="144"/>
      <c r="Z2680" s="144"/>
      <c r="AA2680" s="144"/>
      <c r="AB2680" s="144"/>
      <c r="AC2680" s="323"/>
      <c r="AD2680" s="323"/>
      <c r="AE2680" s="144"/>
      <c r="AF2680" s="144"/>
      <c r="AG2680" s="324">
        <v>2025</v>
      </c>
      <c r="AH2680" s="135"/>
      <c r="AI2680" s="134"/>
      <c r="AJ2680" s="134"/>
      <c r="AK2680" s="141">
        <f t="shared" si="682"/>
        <v>2571</v>
      </c>
      <c r="AL2680" s="35" t="s">
        <v>153</v>
      </c>
      <c r="AM2680" s="141" t="str">
        <f t="shared" si="683"/>
        <v>2571.</v>
      </c>
      <c r="AN2680" s="147"/>
      <c r="AO2680" s="35"/>
      <c r="AP2680" s="16"/>
    </row>
    <row r="2681" spans="1:42" ht="22.5" customHeight="1" x14ac:dyDescent="0.25">
      <c r="A2681" s="68" t="str">
        <f t="shared" si="679"/>
        <v>2572.</v>
      </c>
      <c r="B2681" s="25">
        <v>4237</v>
      </c>
      <c r="C2681" s="300" t="s">
        <v>1948</v>
      </c>
      <c r="D2681" s="25">
        <v>1983</v>
      </c>
      <c r="E2681" s="111" t="s">
        <v>2932</v>
      </c>
      <c r="F2681" s="68" t="s">
        <v>2933</v>
      </c>
      <c r="G2681" s="25">
        <v>5</v>
      </c>
      <c r="H2681" s="25">
        <v>6</v>
      </c>
      <c r="I2681" s="176">
        <v>5385.5</v>
      </c>
      <c r="J2681" s="176">
        <v>3348.5</v>
      </c>
      <c r="K2681" s="176">
        <v>3348.5</v>
      </c>
      <c r="L2681" s="267">
        <v>257</v>
      </c>
      <c r="M2681" s="176">
        <f t="shared" si="680"/>
        <v>517017.59999999998</v>
      </c>
      <c r="N2681" s="144"/>
      <c r="O2681" s="142"/>
      <c r="P2681" s="144"/>
      <c r="Q2681" s="144">
        <f t="shared" si="681"/>
        <v>517017.59999999998</v>
      </c>
      <c r="R2681" s="144"/>
      <c r="S2681" s="30"/>
      <c r="T2681" s="144"/>
      <c r="U2681" s="144"/>
      <c r="V2681" s="144"/>
      <c r="W2681" s="144"/>
      <c r="X2681" s="144"/>
      <c r="Y2681" s="144">
        <v>363.84</v>
      </c>
      <c r="Z2681" s="144">
        <v>517017.59999999998</v>
      </c>
      <c r="AA2681" s="144"/>
      <c r="AB2681" s="144"/>
      <c r="AC2681" s="144"/>
      <c r="AD2681" s="144"/>
      <c r="AE2681" s="144"/>
      <c r="AF2681" s="144"/>
      <c r="AG2681" s="324">
        <v>2025</v>
      </c>
      <c r="AH2681" s="128"/>
      <c r="AI2681" s="216"/>
      <c r="AJ2681" s="216"/>
      <c r="AK2681" s="141">
        <f t="shared" si="682"/>
        <v>2572</v>
      </c>
      <c r="AL2681" s="35" t="s">
        <v>153</v>
      </c>
      <c r="AM2681" s="141" t="str">
        <f t="shared" si="683"/>
        <v>2572.</v>
      </c>
      <c r="AN2681" s="147"/>
      <c r="AO2681" s="35"/>
      <c r="AP2681" s="16"/>
    </row>
    <row r="2682" spans="1:42" ht="22.5" customHeight="1" x14ac:dyDescent="0.25">
      <c r="A2682" s="68" t="str">
        <f t="shared" si="679"/>
        <v>2573.</v>
      </c>
      <c r="B2682" s="25">
        <v>5152</v>
      </c>
      <c r="C2682" s="300" t="s">
        <v>1949</v>
      </c>
      <c r="D2682" s="25">
        <v>1983</v>
      </c>
      <c r="E2682" s="111" t="s">
        <v>2932</v>
      </c>
      <c r="F2682" s="68" t="s">
        <v>2934</v>
      </c>
      <c r="G2682" s="25">
        <v>9</v>
      </c>
      <c r="H2682" s="25">
        <v>1</v>
      </c>
      <c r="I2682" s="176">
        <v>3188.8</v>
      </c>
      <c r="J2682" s="144">
        <v>3188.8</v>
      </c>
      <c r="K2682" s="176">
        <v>3188.8</v>
      </c>
      <c r="L2682" s="267">
        <v>141</v>
      </c>
      <c r="M2682" s="176">
        <f t="shared" si="680"/>
        <v>4263168</v>
      </c>
      <c r="N2682" s="144"/>
      <c r="O2682" s="142"/>
      <c r="P2682" s="144"/>
      <c r="Q2682" s="144">
        <f t="shared" si="681"/>
        <v>4263168</v>
      </c>
      <c r="R2682" s="144">
        <v>4263168</v>
      </c>
      <c r="S2682" s="30"/>
      <c r="T2682" s="144"/>
      <c r="U2682" s="144"/>
      <c r="V2682" s="144"/>
      <c r="W2682" s="144"/>
      <c r="X2682" s="144"/>
      <c r="Y2682" s="144"/>
      <c r="Z2682" s="144"/>
      <c r="AA2682" s="144"/>
      <c r="AB2682" s="144"/>
      <c r="AC2682" s="144"/>
      <c r="AD2682" s="144"/>
      <c r="AE2682" s="144"/>
      <c r="AF2682" s="144"/>
      <c r="AG2682" s="324">
        <v>2025</v>
      </c>
      <c r="AH2682" s="135"/>
      <c r="AI2682" s="177"/>
      <c r="AJ2682" s="177"/>
      <c r="AK2682" s="141">
        <f t="shared" si="682"/>
        <v>2573</v>
      </c>
      <c r="AL2682" s="35" t="s">
        <v>153</v>
      </c>
      <c r="AM2682" s="141" t="str">
        <f t="shared" si="683"/>
        <v>2573.</v>
      </c>
      <c r="AN2682" s="147"/>
      <c r="AO2682" s="35"/>
      <c r="AP2682" s="16"/>
    </row>
    <row r="2683" spans="1:42" ht="22.5" customHeight="1" x14ac:dyDescent="0.25">
      <c r="A2683" s="68" t="str">
        <f t="shared" si="679"/>
        <v>2574.</v>
      </c>
      <c r="B2683" s="25">
        <v>4615</v>
      </c>
      <c r="C2683" s="300" t="s">
        <v>1951</v>
      </c>
      <c r="D2683" s="25">
        <v>1984</v>
      </c>
      <c r="E2683" s="111" t="s">
        <v>2932</v>
      </c>
      <c r="F2683" s="68" t="s">
        <v>2933</v>
      </c>
      <c r="G2683" s="25">
        <v>9</v>
      </c>
      <c r="H2683" s="25">
        <v>2</v>
      </c>
      <c r="I2683" s="176">
        <v>3860.9</v>
      </c>
      <c r="J2683" s="176">
        <v>3317.2</v>
      </c>
      <c r="K2683" s="176">
        <v>3317.2</v>
      </c>
      <c r="L2683" s="267">
        <v>171</v>
      </c>
      <c r="M2683" s="176">
        <f t="shared" si="680"/>
        <v>2106918</v>
      </c>
      <c r="N2683" s="144"/>
      <c r="O2683" s="142"/>
      <c r="P2683" s="144"/>
      <c r="Q2683" s="144">
        <f t="shared" si="681"/>
        <v>2106918</v>
      </c>
      <c r="R2683" s="144"/>
      <c r="S2683" s="30"/>
      <c r="T2683" s="144"/>
      <c r="U2683" s="144">
        <v>594</v>
      </c>
      <c r="V2683" s="144">
        <f>U2683*3547</f>
        <v>2106918</v>
      </c>
      <c r="W2683" s="144"/>
      <c r="X2683" s="144"/>
      <c r="Y2683" s="144"/>
      <c r="Z2683" s="144"/>
      <c r="AA2683" s="144"/>
      <c r="AB2683" s="144"/>
      <c r="AC2683" s="144"/>
      <c r="AD2683" s="144"/>
      <c r="AE2683" s="144"/>
      <c r="AF2683" s="144"/>
      <c r="AG2683" s="324">
        <v>2025</v>
      </c>
      <c r="AH2683" s="128"/>
      <c r="AI2683" s="172"/>
      <c r="AJ2683" s="172"/>
      <c r="AK2683" s="141">
        <f t="shared" si="682"/>
        <v>2574</v>
      </c>
      <c r="AL2683" s="35" t="s">
        <v>153</v>
      </c>
      <c r="AM2683" s="141" t="str">
        <f t="shared" si="683"/>
        <v>2574.</v>
      </c>
      <c r="AN2683" s="147"/>
      <c r="AO2683" s="35"/>
      <c r="AP2683" s="16"/>
    </row>
    <row r="2684" spans="1:42" ht="22.5" customHeight="1" x14ac:dyDescent="0.25">
      <c r="A2684" s="68" t="str">
        <f t="shared" si="679"/>
        <v>2575.</v>
      </c>
      <c r="B2684" s="120">
        <v>4810</v>
      </c>
      <c r="C2684" s="174" t="s">
        <v>1952</v>
      </c>
      <c r="D2684" s="324">
        <v>1984</v>
      </c>
      <c r="E2684" s="111" t="s">
        <v>2932</v>
      </c>
      <c r="F2684" s="68" t="s">
        <v>2934</v>
      </c>
      <c r="G2684" s="25">
        <v>5</v>
      </c>
      <c r="H2684" s="25">
        <v>3</v>
      </c>
      <c r="I2684" s="144">
        <v>1935.7</v>
      </c>
      <c r="J2684" s="144">
        <v>1935.7</v>
      </c>
      <c r="K2684" s="144">
        <v>1148.8</v>
      </c>
      <c r="L2684" s="30">
        <v>86</v>
      </c>
      <c r="M2684" s="176">
        <f t="shared" si="680"/>
        <v>2153278.2999999998</v>
      </c>
      <c r="N2684" s="144"/>
      <c r="O2684" s="142"/>
      <c r="P2684" s="144"/>
      <c r="Q2684" s="144">
        <f t="shared" si="681"/>
        <v>2153278.2999999998</v>
      </c>
      <c r="R2684" s="144"/>
      <c r="S2684" s="30"/>
      <c r="T2684" s="144"/>
      <c r="U2684" s="144">
        <v>539.9</v>
      </c>
      <c r="V2684" s="144">
        <f>U2684*3547</f>
        <v>1915025.2999999998</v>
      </c>
      <c r="W2684" s="144"/>
      <c r="X2684" s="144"/>
      <c r="Y2684" s="144"/>
      <c r="Z2684" s="144"/>
      <c r="AA2684" s="144">
        <v>88.56</v>
      </c>
      <c r="AB2684" s="144">
        <v>238253</v>
      </c>
      <c r="AC2684" s="323"/>
      <c r="AD2684" s="323"/>
      <c r="AE2684" s="144"/>
      <c r="AF2684" s="144"/>
      <c r="AG2684" s="324">
        <v>2025</v>
      </c>
      <c r="AH2684" s="135"/>
      <c r="AI2684" s="172"/>
      <c r="AJ2684" s="172"/>
      <c r="AK2684" s="141">
        <f t="shared" si="682"/>
        <v>2575</v>
      </c>
      <c r="AL2684" s="35" t="s">
        <v>153</v>
      </c>
      <c r="AM2684" s="141" t="str">
        <f t="shared" si="683"/>
        <v>2575.</v>
      </c>
      <c r="AN2684" s="147"/>
      <c r="AO2684" s="35"/>
      <c r="AP2684" s="16"/>
    </row>
    <row r="2685" spans="1:42" ht="22.5" customHeight="1" x14ac:dyDescent="0.25">
      <c r="A2685" s="68" t="str">
        <f t="shared" si="679"/>
        <v>2576.</v>
      </c>
      <c r="B2685" s="25">
        <v>4755</v>
      </c>
      <c r="C2685" s="175" t="s">
        <v>1955</v>
      </c>
      <c r="D2685" s="25">
        <v>1985</v>
      </c>
      <c r="E2685" s="111" t="s">
        <v>2932</v>
      </c>
      <c r="F2685" s="68" t="s">
        <v>2934</v>
      </c>
      <c r="G2685" s="25">
        <v>2</v>
      </c>
      <c r="H2685" s="25">
        <v>2</v>
      </c>
      <c r="I2685" s="176">
        <v>573.20000000000005</v>
      </c>
      <c r="J2685" s="144">
        <v>317.89999999999998</v>
      </c>
      <c r="K2685" s="176">
        <v>317.89999999999998</v>
      </c>
      <c r="L2685" s="267">
        <v>30</v>
      </c>
      <c r="M2685" s="176">
        <f t="shared" si="680"/>
        <v>212773.86000000002</v>
      </c>
      <c r="N2685" s="144"/>
      <c r="O2685" s="142"/>
      <c r="P2685" s="144"/>
      <c r="Q2685" s="144">
        <f t="shared" si="681"/>
        <v>212773.86000000002</v>
      </c>
      <c r="R2685" s="144">
        <v>212773.86000000002</v>
      </c>
      <c r="S2685" s="30"/>
      <c r="T2685" s="144"/>
      <c r="U2685" s="144"/>
      <c r="V2685" s="144"/>
      <c r="W2685" s="144"/>
      <c r="X2685" s="144"/>
      <c r="Y2685" s="144"/>
      <c r="Z2685" s="144"/>
      <c r="AA2685" s="144"/>
      <c r="AB2685" s="144"/>
      <c r="AC2685" s="144"/>
      <c r="AD2685" s="144"/>
      <c r="AE2685" s="144"/>
      <c r="AF2685" s="144"/>
      <c r="AG2685" s="324">
        <v>2025</v>
      </c>
      <c r="AH2685" s="135"/>
      <c r="AI2685" s="177"/>
      <c r="AJ2685" s="177"/>
      <c r="AK2685" s="141">
        <f t="shared" si="682"/>
        <v>2576</v>
      </c>
      <c r="AL2685" s="35" t="s">
        <v>153</v>
      </c>
      <c r="AM2685" s="141" t="str">
        <f t="shared" si="683"/>
        <v>2576.</v>
      </c>
      <c r="AN2685" s="147"/>
      <c r="AP2685" s="16"/>
    </row>
    <row r="2686" spans="1:42" ht="22.5" customHeight="1" x14ac:dyDescent="0.25">
      <c r="A2686" s="68" t="str">
        <f t="shared" si="679"/>
        <v>2577.</v>
      </c>
      <c r="B2686" s="25">
        <v>5330</v>
      </c>
      <c r="C2686" s="137" t="s">
        <v>1956</v>
      </c>
      <c r="D2686" s="25">
        <v>1985</v>
      </c>
      <c r="E2686" s="111" t="s">
        <v>2932</v>
      </c>
      <c r="F2686" s="68" t="s">
        <v>2934</v>
      </c>
      <c r="G2686" s="25">
        <v>5</v>
      </c>
      <c r="H2686" s="25">
        <v>4</v>
      </c>
      <c r="I2686" s="144">
        <v>4814.8</v>
      </c>
      <c r="J2686" s="144">
        <v>2928.1</v>
      </c>
      <c r="K2686" s="144">
        <v>2928.1</v>
      </c>
      <c r="L2686" s="30">
        <v>104</v>
      </c>
      <c r="M2686" s="176">
        <f t="shared" si="680"/>
        <v>4763372.71</v>
      </c>
      <c r="N2686" s="144"/>
      <c r="O2686" s="142"/>
      <c r="P2686" s="144"/>
      <c r="Q2686" s="144">
        <f t="shared" si="681"/>
        <v>4763372.71</v>
      </c>
      <c r="R2686" s="144"/>
      <c r="S2686" s="30"/>
      <c r="T2686" s="144"/>
      <c r="U2686" s="144">
        <v>1342.93</v>
      </c>
      <c r="V2686" s="144">
        <f>U2686*3547</f>
        <v>4763372.71</v>
      </c>
      <c r="W2686" s="144"/>
      <c r="X2686" s="144"/>
      <c r="Y2686" s="144"/>
      <c r="Z2686" s="144"/>
      <c r="AA2686" s="144"/>
      <c r="AB2686" s="144"/>
      <c r="AC2686" s="144"/>
      <c r="AD2686" s="144"/>
      <c r="AE2686" s="144"/>
      <c r="AF2686" s="144"/>
      <c r="AG2686" s="324">
        <v>2025</v>
      </c>
      <c r="AH2686" s="128"/>
      <c r="AI2686" s="172"/>
      <c r="AJ2686" s="172"/>
      <c r="AK2686" s="141">
        <f t="shared" si="682"/>
        <v>2577</v>
      </c>
      <c r="AL2686" s="35" t="s">
        <v>153</v>
      </c>
      <c r="AM2686" s="141" t="str">
        <f t="shared" si="683"/>
        <v>2577.</v>
      </c>
      <c r="AN2686" s="147"/>
      <c r="AO2686" s="35"/>
      <c r="AP2686" s="16"/>
    </row>
    <row r="2687" spans="1:42" ht="22.5" customHeight="1" x14ac:dyDescent="0.25">
      <c r="A2687" s="68" t="str">
        <f t="shared" si="679"/>
        <v>2578.</v>
      </c>
      <c r="B2687" s="25">
        <v>4888</v>
      </c>
      <c r="C2687" s="175" t="s">
        <v>1958</v>
      </c>
      <c r="D2687" s="25">
        <v>1986</v>
      </c>
      <c r="E2687" s="111" t="s">
        <v>2932</v>
      </c>
      <c r="F2687" s="68" t="s">
        <v>2933</v>
      </c>
      <c r="G2687" s="25">
        <v>5</v>
      </c>
      <c r="H2687" s="25">
        <v>8</v>
      </c>
      <c r="I2687" s="176">
        <v>5530.8</v>
      </c>
      <c r="J2687" s="176">
        <v>3285.5</v>
      </c>
      <c r="K2687" s="176">
        <v>3285.5</v>
      </c>
      <c r="L2687" s="267">
        <v>279</v>
      </c>
      <c r="M2687" s="176">
        <f t="shared" si="680"/>
        <v>10656064</v>
      </c>
      <c r="N2687" s="144"/>
      <c r="O2687" s="142"/>
      <c r="P2687" s="144"/>
      <c r="Q2687" s="144">
        <f t="shared" si="681"/>
        <v>10656064</v>
      </c>
      <c r="R2687" s="144">
        <v>10656064</v>
      </c>
      <c r="S2687" s="30"/>
      <c r="T2687" s="144"/>
      <c r="U2687" s="144"/>
      <c r="V2687" s="144"/>
      <c r="W2687" s="144"/>
      <c r="X2687" s="144"/>
      <c r="Y2687" s="144"/>
      <c r="Z2687" s="144"/>
      <c r="AA2687" s="144"/>
      <c r="AB2687" s="144"/>
      <c r="AC2687" s="144"/>
      <c r="AD2687" s="144"/>
      <c r="AE2687" s="144"/>
      <c r="AF2687" s="144"/>
      <c r="AG2687" s="324">
        <v>2025</v>
      </c>
      <c r="AH2687" s="135"/>
      <c r="AI2687" s="177"/>
      <c r="AJ2687" s="177"/>
      <c r="AK2687" s="141">
        <f t="shared" si="682"/>
        <v>2578</v>
      </c>
      <c r="AL2687" s="35" t="s">
        <v>153</v>
      </c>
      <c r="AM2687" s="141" t="str">
        <f t="shared" si="683"/>
        <v>2578.</v>
      </c>
      <c r="AN2687" s="147"/>
      <c r="AO2687" s="35"/>
      <c r="AP2687" s="16"/>
    </row>
    <row r="2688" spans="1:42" ht="22.5" customHeight="1" x14ac:dyDescent="0.25">
      <c r="A2688" s="68" t="str">
        <f t="shared" si="679"/>
        <v>2579.</v>
      </c>
      <c r="B2688" s="25">
        <v>4987</v>
      </c>
      <c r="C2688" s="202" t="s">
        <v>1959</v>
      </c>
      <c r="D2688" s="25">
        <v>1986</v>
      </c>
      <c r="E2688" s="111" t="s">
        <v>2932</v>
      </c>
      <c r="F2688" s="68" t="s">
        <v>2936</v>
      </c>
      <c r="G2688" s="25">
        <v>9</v>
      </c>
      <c r="H2688" s="25">
        <v>1</v>
      </c>
      <c r="I2688" s="144">
        <v>2450.1</v>
      </c>
      <c r="J2688" s="144">
        <v>2450.1</v>
      </c>
      <c r="K2688" s="144">
        <v>2450.1</v>
      </c>
      <c r="L2688" s="30">
        <v>120</v>
      </c>
      <c r="M2688" s="144">
        <f t="shared" si="680"/>
        <v>1853340</v>
      </c>
      <c r="N2688" s="144"/>
      <c r="O2688" s="142"/>
      <c r="P2688" s="144"/>
      <c r="Q2688" s="144">
        <f t="shared" si="681"/>
        <v>1853340</v>
      </c>
      <c r="R2688" s="144">
        <v>1853340</v>
      </c>
      <c r="S2688" s="30"/>
      <c r="T2688" s="144"/>
      <c r="U2688" s="144"/>
      <c r="V2688" s="144"/>
      <c r="W2688" s="144"/>
      <c r="X2688" s="144"/>
      <c r="Y2688" s="144"/>
      <c r="Z2688" s="144"/>
      <c r="AA2688" s="144"/>
      <c r="AB2688" s="144"/>
      <c r="AC2688" s="323"/>
      <c r="AD2688" s="323"/>
      <c r="AE2688" s="144"/>
      <c r="AF2688" s="144"/>
      <c r="AG2688" s="324">
        <v>2025</v>
      </c>
      <c r="AH2688" s="129"/>
      <c r="AI2688" s="216"/>
      <c r="AJ2688" s="216"/>
      <c r="AK2688" s="141">
        <f t="shared" si="682"/>
        <v>2579</v>
      </c>
      <c r="AL2688" s="35" t="s">
        <v>153</v>
      </c>
      <c r="AM2688" s="141" t="str">
        <f t="shared" si="683"/>
        <v>2579.</v>
      </c>
      <c r="AN2688" s="147"/>
      <c r="AO2688" s="35"/>
      <c r="AP2688" s="16"/>
    </row>
    <row r="2689" spans="1:42" ht="23.25" customHeight="1" x14ac:dyDescent="0.25">
      <c r="A2689" s="68" t="str">
        <f t="shared" si="679"/>
        <v>2580.</v>
      </c>
      <c r="B2689" s="25">
        <v>4751</v>
      </c>
      <c r="C2689" s="36" t="s">
        <v>1960</v>
      </c>
      <c r="D2689" s="25">
        <v>1986</v>
      </c>
      <c r="E2689" s="111" t="s">
        <v>2932</v>
      </c>
      <c r="F2689" s="68" t="s">
        <v>2933</v>
      </c>
      <c r="G2689" s="25">
        <v>9</v>
      </c>
      <c r="H2689" s="25">
        <v>5</v>
      </c>
      <c r="I2689" s="176">
        <v>9341.7999999999993</v>
      </c>
      <c r="J2689" s="176">
        <v>5644.4</v>
      </c>
      <c r="K2689" s="176">
        <v>5644.4</v>
      </c>
      <c r="L2689" s="267">
        <v>451</v>
      </c>
      <c r="M2689" s="176">
        <f t="shared" si="680"/>
        <v>15530800</v>
      </c>
      <c r="N2689" s="144"/>
      <c r="O2689" s="142"/>
      <c r="P2689" s="144"/>
      <c r="Q2689" s="144">
        <f t="shared" si="681"/>
        <v>15530800</v>
      </c>
      <c r="R2689" s="144"/>
      <c r="S2689" s="30">
        <v>5</v>
      </c>
      <c r="T2689" s="144">
        <f>S2689*3106160</f>
        <v>15530800</v>
      </c>
      <c r="U2689" s="144"/>
      <c r="V2689" s="144"/>
      <c r="W2689" s="144"/>
      <c r="X2689" s="144"/>
      <c r="Y2689" s="144"/>
      <c r="Z2689" s="144"/>
      <c r="AA2689" s="144"/>
      <c r="AB2689" s="144"/>
      <c r="AC2689" s="323"/>
      <c r="AD2689" s="323"/>
      <c r="AE2689" s="144"/>
      <c r="AF2689" s="144"/>
      <c r="AG2689" s="324">
        <v>2025</v>
      </c>
      <c r="AH2689" s="128"/>
      <c r="AI2689" s="177"/>
      <c r="AJ2689" s="177"/>
      <c r="AK2689" s="141">
        <f t="shared" si="682"/>
        <v>2580</v>
      </c>
      <c r="AL2689" s="35" t="s">
        <v>153</v>
      </c>
      <c r="AM2689" s="141" t="str">
        <f t="shared" si="683"/>
        <v>2580.</v>
      </c>
      <c r="AN2689" s="147"/>
      <c r="AP2689" s="16"/>
    </row>
    <row r="2690" spans="1:42" ht="22.5" customHeight="1" x14ac:dyDescent="0.25">
      <c r="A2690" s="68" t="str">
        <f t="shared" si="679"/>
        <v>2581.</v>
      </c>
      <c r="B2690" s="25">
        <v>4758</v>
      </c>
      <c r="C2690" s="300" t="s">
        <v>1961</v>
      </c>
      <c r="D2690" s="25">
        <v>1986</v>
      </c>
      <c r="E2690" s="111" t="s">
        <v>2932</v>
      </c>
      <c r="F2690" s="68" t="s">
        <v>2934</v>
      </c>
      <c r="G2690" s="25">
        <v>3</v>
      </c>
      <c r="H2690" s="25">
        <v>3</v>
      </c>
      <c r="I2690" s="176">
        <v>1291.0999999999999</v>
      </c>
      <c r="J2690" s="176">
        <v>643</v>
      </c>
      <c r="K2690" s="176">
        <v>643</v>
      </c>
      <c r="L2690" s="267">
        <v>50</v>
      </c>
      <c r="M2690" s="176">
        <f t="shared" si="680"/>
        <v>479249.55000000005</v>
      </c>
      <c r="N2690" s="144"/>
      <c r="O2690" s="142"/>
      <c r="P2690" s="144"/>
      <c r="Q2690" s="144">
        <f t="shared" si="681"/>
        <v>479249.55000000005</v>
      </c>
      <c r="R2690" s="144">
        <v>479249.55000000005</v>
      </c>
      <c r="S2690" s="30"/>
      <c r="T2690" s="144"/>
      <c r="U2690" s="144"/>
      <c r="V2690" s="144"/>
      <c r="W2690" s="144"/>
      <c r="X2690" s="144"/>
      <c r="Y2690" s="144"/>
      <c r="Z2690" s="144"/>
      <c r="AA2690" s="144"/>
      <c r="AB2690" s="144"/>
      <c r="AC2690" s="144"/>
      <c r="AD2690" s="144"/>
      <c r="AE2690" s="144"/>
      <c r="AF2690" s="144"/>
      <c r="AG2690" s="324">
        <v>2025</v>
      </c>
      <c r="AH2690" s="128"/>
      <c r="AI2690" s="177"/>
      <c r="AJ2690" s="177"/>
      <c r="AK2690" s="141">
        <f t="shared" si="682"/>
        <v>2581</v>
      </c>
      <c r="AL2690" s="35" t="s">
        <v>153</v>
      </c>
      <c r="AM2690" s="141" t="str">
        <f t="shared" si="683"/>
        <v>2581.</v>
      </c>
      <c r="AN2690" s="147"/>
      <c r="AO2690" s="35"/>
      <c r="AP2690" s="16"/>
    </row>
    <row r="2691" spans="1:42" ht="22.5" customHeight="1" x14ac:dyDescent="0.25">
      <c r="A2691" s="68" t="str">
        <f t="shared" si="679"/>
        <v>2582.</v>
      </c>
      <c r="B2691" s="25">
        <v>5190</v>
      </c>
      <c r="C2691" s="36" t="s">
        <v>1962</v>
      </c>
      <c r="D2691" s="25">
        <v>1986</v>
      </c>
      <c r="E2691" s="68" t="s">
        <v>2932</v>
      </c>
      <c r="F2691" s="68" t="s">
        <v>2934</v>
      </c>
      <c r="G2691" s="25">
        <v>5</v>
      </c>
      <c r="H2691" s="25">
        <v>4</v>
      </c>
      <c r="I2691" s="146">
        <v>6035.5</v>
      </c>
      <c r="J2691" s="146">
        <v>4334</v>
      </c>
      <c r="K2691" s="146">
        <v>4334</v>
      </c>
      <c r="L2691" s="25">
        <v>216</v>
      </c>
      <c r="M2691" s="179">
        <f t="shared" ref="M2691:M2711" si="684">R2691+T2691+V2691+X2691+Z2691+AB2691+AE2691+AF2691</f>
        <v>3037245.4</v>
      </c>
      <c r="N2691" s="144"/>
      <c r="O2691" s="142"/>
      <c r="P2691" s="144"/>
      <c r="Q2691" s="144">
        <f t="shared" ref="Q2691:Q2711" si="685">M2691</f>
        <v>3037245.4</v>
      </c>
      <c r="R2691" s="144"/>
      <c r="S2691" s="324"/>
      <c r="T2691" s="323"/>
      <c r="U2691" s="144"/>
      <c r="V2691" s="144"/>
      <c r="W2691" s="144"/>
      <c r="X2691" s="144"/>
      <c r="Y2691" s="144">
        <v>2137.4</v>
      </c>
      <c r="Z2691" s="144">
        <f>Y2691*1421</f>
        <v>3037245.4</v>
      </c>
      <c r="AA2691" s="323"/>
      <c r="AB2691" s="323"/>
      <c r="AC2691" s="323"/>
      <c r="AD2691" s="323"/>
      <c r="AE2691" s="144"/>
      <c r="AF2691" s="144"/>
      <c r="AG2691" s="324">
        <v>2025</v>
      </c>
      <c r="AH2691" s="128"/>
      <c r="AI2691" s="139"/>
      <c r="AJ2691" s="139"/>
      <c r="AK2691" s="141">
        <f t="shared" si="682"/>
        <v>2582</v>
      </c>
      <c r="AL2691" s="35" t="s">
        <v>153</v>
      </c>
      <c r="AM2691" s="141" t="str">
        <f t="shared" si="683"/>
        <v>2582.</v>
      </c>
      <c r="AN2691" s="147"/>
      <c r="AO2691" s="35"/>
      <c r="AP2691" s="16"/>
    </row>
    <row r="2692" spans="1:42" ht="22.5" customHeight="1" x14ac:dyDescent="0.25">
      <c r="A2692" s="68" t="str">
        <f t="shared" si="679"/>
        <v>2583.</v>
      </c>
      <c r="B2692" s="25">
        <v>5404</v>
      </c>
      <c r="C2692" s="137" t="s">
        <v>1963</v>
      </c>
      <c r="D2692" s="25">
        <v>1986</v>
      </c>
      <c r="E2692" s="111" t="s">
        <v>2932</v>
      </c>
      <c r="F2692" s="68" t="s">
        <v>2933</v>
      </c>
      <c r="G2692" s="25">
        <v>9</v>
      </c>
      <c r="H2692" s="25">
        <v>4</v>
      </c>
      <c r="I2692" s="144">
        <v>7672.8</v>
      </c>
      <c r="J2692" s="144">
        <v>4569.6000000000004</v>
      </c>
      <c r="K2692" s="144">
        <v>2505.8000000000002</v>
      </c>
      <c r="L2692" s="30">
        <v>113</v>
      </c>
      <c r="M2692" s="144">
        <f t="shared" si="684"/>
        <v>2848168.83</v>
      </c>
      <c r="N2692" s="144"/>
      <c r="O2692" s="142"/>
      <c r="P2692" s="144"/>
      <c r="Q2692" s="144">
        <f t="shared" si="685"/>
        <v>2848168.83</v>
      </c>
      <c r="R2692" s="144">
        <v>2848168.83</v>
      </c>
      <c r="S2692" s="30"/>
      <c r="T2692" s="144"/>
      <c r="U2692" s="144"/>
      <c r="V2692" s="144"/>
      <c r="W2692" s="144"/>
      <c r="X2692" s="144"/>
      <c r="Y2692" s="144"/>
      <c r="Z2692" s="144"/>
      <c r="AA2692" s="144"/>
      <c r="AB2692" s="144"/>
      <c r="AC2692" s="144"/>
      <c r="AD2692" s="144"/>
      <c r="AE2692" s="144"/>
      <c r="AF2692" s="144"/>
      <c r="AG2692" s="324">
        <v>2025</v>
      </c>
      <c r="AH2692" s="129"/>
      <c r="AI2692" s="216"/>
      <c r="AJ2692" s="216"/>
      <c r="AK2692" s="141">
        <f t="shared" si="682"/>
        <v>2583</v>
      </c>
      <c r="AL2692" s="35" t="s">
        <v>153</v>
      </c>
      <c r="AM2692" s="141" t="str">
        <f t="shared" si="683"/>
        <v>2583.</v>
      </c>
      <c r="AN2692" s="147"/>
      <c r="AO2692" s="35"/>
      <c r="AP2692" s="16"/>
    </row>
    <row r="2693" spans="1:42" ht="22.5" customHeight="1" x14ac:dyDescent="0.25">
      <c r="A2693" s="68" t="str">
        <f t="shared" si="679"/>
        <v>2584.</v>
      </c>
      <c r="B2693" s="25">
        <v>4940</v>
      </c>
      <c r="C2693" s="175" t="s">
        <v>1964</v>
      </c>
      <c r="D2693" s="25">
        <v>1987</v>
      </c>
      <c r="E2693" s="111" t="s">
        <v>2932</v>
      </c>
      <c r="F2693" s="68" t="s">
        <v>2933</v>
      </c>
      <c r="G2693" s="25">
        <v>5</v>
      </c>
      <c r="H2693" s="25">
        <v>3</v>
      </c>
      <c r="I2693" s="176">
        <v>3682.9</v>
      </c>
      <c r="J2693" s="144">
        <v>3181</v>
      </c>
      <c r="K2693" s="176">
        <v>3181</v>
      </c>
      <c r="L2693" s="267">
        <v>162</v>
      </c>
      <c r="M2693" s="176">
        <f t="shared" si="684"/>
        <v>7350410</v>
      </c>
      <c r="N2693" s="144"/>
      <c r="O2693" s="142"/>
      <c r="P2693" s="144"/>
      <c r="Q2693" s="144">
        <f t="shared" si="685"/>
        <v>7350410</v>
      </c>
      <c r="R2693" s="144">
        <v>7350410</v>
      </c>
      <c r="S2693" s="30"/>
      <c r="T2693" s="144"/>
      <c r="U2693" s="144"/>
      <c r="V2693" s="144"/>
      <c r="W2693" s="144"/>
      <c r="X2693" s="144"/>
      <c r="Y2693" s="144"/>
      <c r="Z2693" s="144"/>
      <c r="AA2693" s="144"/>
      <c r="AB2693" s="144"/>
      <c r="AC2693" s="144"/>
      <c r="AD2693" s="144"/>
      <c r="AE2693" s="144"/>
      <c r="AF2693" s="144"/>
      <c r="AG2693" s="324">
        <v>2025</v>
      </c>
      <c r="AH2693" s="128"/>
      <c r="AI2693" s="177"/>
      <c r="AJ2693" s="177"/>
      <c r="AK2693" s="141">
        <f t="shared" si="682"/>
        <v>2584</v>
      </c>
      <c r="AL2693" s="35" t="s">
        <v>153</v>
      </c>
      <c r="AM2693" s="141" t="str">
        <f t="shared" si="683"/>
        <v>2584.</v>
      </c>
      <c r="AN2693" s="147"/>
      <c r="AP2693" s="16"/>
    </row>
    <row r="2694" spans="1:42" ht="22.5" customHeight="1" x14ac:dyDescent="0.25">
      <c r="A2694" s="68" t="str">
        <f t="shared" si="679"/>
        <v>2585.</v>
      </c>
      <c r="B2694" s="25">
        <v>4891</v>
      </c>
      <c r="C2694" s="36" t="s">
        <v>1965</v>
      </c>
      <c r="D2694" s="25">
        <v>1987</v>
      </c>
      <c r="E2694" s="111" t="s">
        <v>2932</v>
      </c>
      <c r="F2694" s="68" t="s">
        <v>2934</v>
      </c>
      <c r="G2694" s="25">
        <v>5</v>
      </c>
      <c r="H2694" s="25">
        <v>3</v>
      </c>
      <c r="I2694" s="144">
        <v>3481.8</v>
      </c>
      <c r="J2694" s="144">
        <v>3174.5</v>
      </c>
      <c r="K2694" s="144">
        <v>2775.5</v>
      </c>
      <c r="L2694" s="30">
        <v>129</v>
      </c>
      <c r="M2694" s="176">
        <f t="shared" si="684"/>
        <v>10863228</v>
      </c>
      <c r="N2694" s="144"/>
      <c r="O2694" s="142"/>
      <c r="P2694" s="144"/>
      <c r="Q2694" s="144">
        <f t="shared" si="685"/>
        <v>10863228</v>
      </c>
      <c r="R2694" s="144">
        <v>6115866</v>
      </c>
      <c r="S2694" s="30"/>
      <c r="T2694" s="144"/>
      <c r="U2694" s="144">
        <v>1192</v>
      </c>
      <c r="V2694" s="144">
        <f>U2694*3547</f>
        <v>4228024</v>
      </c>
      <c r="W2694" s="144"/>
      <c r="X2694" s="144"/>
      <c r="Y2694" s="144"/>
      <c r="Z2694" s="144"/>
      <c r="AA2694" s="144">
        <v>194</v>
      </c>
      <c r="AB2694" s="144">
        <f>AA2694*2677</f>
        <v>519338</v>
      </c>
      <c r="AC2694" s="323"/>
      <c r="AD2694" s="323"/>
      <c r="AE2694" s="144"/>
      <c r="AF2694" s="144"/>
      <c r="AG2694" s="324">
        <v>2025</v>
      </c>
      <c r="AH2694" s="128"/>
      <c r="AI2694" s="134"/>
      <c r="AJ2694" s="134"/>
      <c r="AK2694" s="141">
        <f t="shared" si="682"/>
        <v>2585</v>
      </c>
      <c r="AL2694" s="35" t="s">
        <v>153</v>
      </c>
      <c r="AM2694" s="141" t="str">
        <f t="shared" si="683"/>
        <v>2585.</v>
      </c>
      <c r="AN2694" s="147"/>
      <c r="AO2694" s="35"/>
      <c r="AP2694" s="16"/>
    </row>
    <row r="2695" spans="1:42" ht="22.5" customHeight="1" x14ac:dyDescent="0.25">
      <c r="A2695" s="68" t="str">
        <f t="shared" si="679"/>
        <v>2586.</v>
      </c>
      <c r="B2695" s="25">
        <v>4505</v>
      </c>
      <c r="C2695" s="300" t="s">
        <v>1966</v>
      </c>
      <c r="D2695" s="25">
        <v>1987</v>
      </c>
      <c r="E2695" s="111" t="s">
        <v>2932</v>
      </c>
      <c r="F2695" s="68" t="s">
        <v>2934</v>
      </c>
      <c r="G2695" s="25">
        <v>3</v>
      </c>
      <c r="H2695" s="25">
        <v>6</v>
      </c>
      <c r="I2695" s="176">
        <v>3015.5</v>
      </c>
      <c r="J2695" s="176">
        <v>1807.2</v>
      </c>
      <c r="K2695" s="176">
        <v>1807.2</v>
      </c>
      <c r="L2695" s="267">
        <v>122</v>
      </c>
      <c r="M2695" s="176">
        <f t="shared" si="684"/>
        <v>1119358.1100000001</v>
      </c>
      <c r="N2695" s="144"/>
      <c r="O2695" s="142"/>
      <c r="P2695" s="144"/>
      <c r="Q2695" s="144">
        <f t="shared" si="685"/>
        <v>1119358.1100000001</v>
      </c>
      <c r="R2695" s="144">
        <v>1119358.1100000001</v>
      </c>
      <c r="S2695" s="30"/>
      <c r="T2695" s="144"/>
      <c r="U2695" s="144"/>
      <c r="V2695" s="144"/>
      <c r="W2695" s="144"/>
      <c r="X2695" s="144"/>
      <c r="Y2695" s="144"/>
      <c r="Z2695" s="144"/>
      <c r="AA2695" s="144"/>
      <c r="AB2695" s="144"/>
      <c r="AC2695" s="144"/>
      <c r="AD2695" s="144"/>
      <c r="AE2695" s="144"/>
      <c r="AF2695" s="144"/>
      <c r="AG2695" s="324">
        <v>2025</v>
      </c>
      <c r="AH2695" s="128"/>
      <c r="AI2695" s="177"/>
      <c r="AJ2695" s="177"/>
      <c r="AK2695" s="141">
        <f t="shared" si="682"/>
        <v>2586</v>
      </c>
      <c r="AL2695" s="35" t="s">
        <v>153</v>
      </c>
      <c r="AM2695" s="141" t="str">
        <f t="shared" si="683"/>
        <v>2586.</v>
      </c>
      <c r="AN2695" s="147"/>
      <c r="AO2695" s="35"/>
      <c r="AP2695" s="16"/>
    </row>
    <row r="2696" spans="1:42" ht="23.25" customHeight="1" x14ac:dyDescent="0.25">
      <c r="A2696" s="68" t="str">
        <f t="shared" si="679"/>
        <v>2587.</v>
      </c>
      <c r="B2696" s="120">
        <v>4682</v>
      </c>
      <c r="C2696" s="36" t="s">
        <v>1967</v>
      </c>
      <c r="D2696" s="25">
        <v>1987</v>
      </c>
      <c r="E2696" s="111" t="s">
        <v>2932</v>
      </c>
      <c r="F2696" s="68" t="s">
        <v>2933</v>
      </c>
      <c r="G2696" s="25">
        <v>9</v>
      </c>
      <c r="H2696" s="25">
        <v>5</v>
      </c>
      <c r="I2696" s="144">
        <v>10685.1</v>
      </c>
      <c r="J2696" s="144">
        <v>9698.4</v>
      </c>
      <c r="K2696" s="144">
        <v>9599.7999999999993</v>
      </c>
      <c r="L2696" s="30">
        <v>457</v>
      </c>
      <c r="M2696" s="176">
        <f t="shared" si="684"/>
        <v>15530800</v>
      </c>
      <c r="N2696" s="144"/>
      <c r="O2696" s="142"/>
      <c r="P2696" s="144"/>
      <c r="Q2696" s="144">
        <f t="shared" si="685"/>
        <v>15530800</v>
      </c>
      <c r="R2696" s="144"/>
      <c r="S2696" s="30">
        <v>5</v>
      </c>
      <c r="T2696" s="144">
        <f>S2696*3106160</f>
        <v>15530800</v>
      </c>
      <c r="U2696" s="144"/>
      <c r="V2696" s="144"/>
      <c r="W2696" s="144"/>
      <c r="X2696" s="144"/>
      <c r="Y2696" s="144"/>
      <c r="Z2696" s="144"/>
      <c r="AA2696" s="144"/>
      <c r="AB2696" s="144"/>
      <c r="AC2696" s="323"/>
      <c r="AD2696" s="323"/>
      <c r="AE2696" s="144"/>
      <c r="AF2696" s="144"/>
      <c r="AG2696" s="324">
        <v>2025</v>
      </c>
      <c r="AH2696" s="128"/>
      <c r="AI2696" s="177"/>
      <c r="AJ2696" s="177"/>
      <c r="AK2696" s="141">
        <f t="shared" si="682"/>
        <v>2587</v>
      </c>
      <c r="AL2696" s="35" t="s">
        <v>153</v>
      </c>
      <c r="AM2696" s="141" t="str">
        <f t="shared" si="683"/>
        <v>2587.</v>
      </c>
      <c r="AN2696" s="147"/>
      <c r="AP2696" s="16"/>
    </row>
    <row r="2697" spans="1:42" ht="22.5" customHeight="1" x14ac:dyDescent="0.25">
      <c r="A2697" s="68" t="str">
        <f t="shared" si="679"/>
        <v>2588.</v>
      </c>
      <c r="B2697" s="25">
        <v>4720</v>
      </c>
      <c r="C2697" s="137" t="s">
        <v>1968</v>
      </c>
      <c r="D2697" s="25">
        <v>1987</v>
      </c>
      <c r="E2697" s="111" t="s">
        <v>2932</v>
      </c>
      <c r="F2697" s="68" t="s">
        <v>2933</v>
      </c>
      <c r="G2697" s="25">
        <v>10</v>
      </c>
      <c r="H2697" s="25">
        <v>4</v>
      </c>
      <c r="I2697" s="144">
        <v>8584</v>
      </c>
      <c r="J2697" s="144">
        <v>8584</v>
      </c>
      <c r="K2697" s="144">
        <v>8584</v>
      </c>
      <c r="L2697" s="30">
        <v>451</v>
      </c>
      <c r="M2697" s="179">
        <f t="shared" si="684"/>
        <v>19129184</v>
      </c>
      <c r="N2697" s="144"/>
      <c r="O2697" s="142"/>
      <c r="P2697" s="144"/>
      <c r="Q2697" s="144">
        <f t="shared" si="685"/>
        <v>19129184</v>
      </c>
      <c r="R2697" s="144">
        <f>14814528+4314656</f>
        <v>19129184</v>
      </c>
      <c r="S2697" s="30"/>
      <c r="T2697" s="144"/>
      <c r="U2697" s="144"/>
      <c r="V2697" s="144"/>
      <c r="W2697" s="144"/>
      <c r="X2697" s="144"/>
      <c r="Y2697" s="144"/>
      <c r="Z2697" s="144"/>
      <c r="AA2697" s="144"/>
      <c r="AB2697" s="144"/>
      <c r="AC2697" s="144"/>
      <c r="AD2697" s="144"/>
      <c r="AE2697" s="144"/>
      <c r="AF2697" s="144"/>
      <c r="AG2697" s="324">
        <v>2025</v>
      </c>
      <c r="AH2697" s="128"/>
      <c r="AI2697" s="148"/>
      <c r="AJ2697" s="148"/>
      <c r="AK2697" s="141">
        <f t="shared" si="682"/>
        <v>2588</v>
      </c>
      <c r="AL2697" s="35" t="s">
        <v>153</v>
      </c>
      <c r="AM2697" s="141" t="str">
        <f t="shared" si="683"/>
        <v>2588.</v>
      </c>
      <c r="AN2697" s="147"/>
      <c r="AP2697" s="16"/>
    </row>
    <row r="2698" spans="1:42" ht="23.25" customHeight="1" x14ac:dyDescent="0.25">
      <c r="A2698" s="68" t="str">
        <f t="shared" si="679"/>
        <v>2589.</v>
      </c>
      <c r="B2698" s="25">
        <v>4741</v>
      </c>
      <c r="C2698" s="36" t="s">
        <v>1969</v>
      </c>
      <c r="D2698" s="25">
        <v>1987</v>
      </c>
      <c r="E2698" s="111" t="s">
        <v>2932</v>
      </c>
      <c r="F2698" s="68" t="s">
        <v>2933</v>
      </c>
      <c r="G2698" s="25">
        <v>9</v>
      </c>
      <c r="H2698" s="25">
        <v>6</v>
      </c>
      <c r="I2698" s="176">
        <v>11546</v>
      </c>
      <c r="J2698" s="176">
        <v>11644.9</v>
      </c>
      <c r="K2698" s="176">
        <v>11511.7</v>
      </c>
      <c r="L2698" s="267">
        <v>548</v>
      </c>
      <c r="M2698" s="176">
        <f t="shared" si="684"/>
        <v>14842955</v>
      </c>
      <c r="N2698" s="144"/>
      <c r="O2698" s="142"/>
      <c r="P2698" s="144"/>
      <c r="Q2698" s="144">
        <f t="shared" si="685"/>
        <v>14842955</v>
      </c>
      <c r="R2698" s="144">
        <v>14842955</v>
      </c>
      <c r="S2698" s="30"/>
      <c r="T2698" s="144"/>
      <c r="U2698" s="144"/>
      <c r="V2698" s="144"/>
      <c r="W2698" s="144"/>
      <c r="X2698" s="144"/>
      <c r="Y2698" s="144"/>
      <c r="Z2698" s="144"/>
      <c r="AA2698" s="144"/>
      <c r="AB2698" s="144"/>
      <c r="AC2698" s="323"/>
      <c r="AD2698" s="323"/>
      <c r="AE2698" s="144"/>
      <c r="AF2698" s="144"/>
      <c r="AG2698" s="324">
        <v>2025</v>
      </c>
      <c r="AH2698" s="128"/>
      <c r="AI2698" s="177"/>
      <c r="AJ2698" s="177"/>
      <c r="AK2698" s="141">
        <f t="shared" si="682"/>
        <v>2589</v>
      </c>
      <c r="AL2698" s="35" t="s">
        <v>153</v>
      </c>
      <c r="AM2698" s="141" t="str">
        <f t="shared" si="683"/>
        <v>2589.</v>
      </c>
      <c r="AN2698" s="147"/>
      <c r="AP2698" s="16"/>
    </row>
    <row r="2699" spans="1:42" ht="22.5" customHeight="1" x14ac:dyDescent="0.25">
      <c r="A2699" s="68" t="str">
        <f t="shared" si="679"/>
        <v>2590.</v>
      </c>
      <c r="B2699" s="25">
        <v>4748</v>
      </c>
      <c r="C2699" s="300" t="s">
        <v>1970</v>
      </c>
      <c r="D2699" s="25">
        <v>1987</v>
      </c>
      <c r="E2699" s="68" t="s">
        <v>2932</v>
      </c>
      <c r="F2699" s="68" t="s">
        <v>2933</v>
      </c>
      <c r="G2699" s="25">
        <v>9</v>
      </c>
      <c r="H2699" s="25">
        <v>7</v>
      </c>
      <c r="I2699" s="146">
        <v>13389.3</v>
      </c>
      <c r="J2699" s="146">
        <v>8071.6</v>
      </c>
      <c r="K2699" s="146">
        <v>8071.6</v>
      </c>
      <c r="L2699" s="25">
        <v>673</v>
      </c>
      <c r="M2699" s="176">
        <f t="shared" si="684"/>
        <v>21743120</v>
      </c>
      <c r="N2699" s="144"/>
      <c r="O2699" s="142"/>
      <c r="P2699" s="144"/>
      <c r="Q2699" s="144">
        <f t="shared" si="685"/>
        <v>21743120</v>
      </c>
      <c r="R2699" s="144"/>
      <c r="S2699" s="324">
        <v>7</v>
      </c>
      <c r="T2699" s="144">
        <f>S2699*3106160</f>
        <v>21743120</v>
      </c>
      <c r="U2699" s="323"/>
      <c r="V2699" s="323"/>
      <c r="W2699" s="323"/>
      <c r="X2699" s="323"/>
      <c r="Y2699" s="144"/>
      <c r="Z2699" s="144"/>
      <c r="AA2699" s="323"/>
      <c r="AB2699" s="323"/>
      <c r="AC2699" s="323"/>
      <c r="AD2699" s="323"/>
      <c r="AE2699" s="323"/>
      <c r="AF2699" s="323"/>
      <c r="AG2699" s="324">
        <v>2025</v>
      </c>
      <c r="AH2699" s="128"/>
      <c r="AI2699" s="177"/>
      <c r="AJ2699" s="177"/>
      <c r="AK2699" s="141">
        <f t="shared" si="682"/>
        <v>2590</v>
      </c>
      <c r="AL2699" s="35" t="s">
        <v>153</v>
      </c>
      <c r="AM2699" s="141" t="str">
        <f t="shared" si="683"/>
        <v>2590.</v>
      </c>
      <c r="AN2699" s="147"/>
      <c r="AO2699" s="35"/>
      <c r="AP2699" s="16"/>
    </row>
    <row r="2700" spans="1:42" ht="22.5" customHeight="1" x14ac:dyDescent="0.25">
      <c r="A2700" s="68" t="str">
        <f t="shared" si="679"/>
        <v>2591.</v>
      </c>
      <c r="B2700" s="25">
        <v>4750</v>
      </c>
      <c r="C2700" s="300" t="s">
        <v>1971</v>
      </c>
      <c r="D2700" s="25">
        <v>1987</v>
      </c>
      <c r="E2700" s="111" t="s">
        <v>2932</v>
      </c>
      <c r="F2700" s="68" t="s">
        <v>2933</v>
      </c>
      <c r="G2700" s="25">
        <v>5</v>
      </c>
      <c r="H2700" s="25">
        <v>2</v>
      </c>
      <c r="I2700" s="176">
        <v>2119.6</v>
      </c>
      <c r="J2700" s="144">
        <v>2119.6</v>
      </c>
      <c r="K2700" s="176">
        <v>2119.6</v>
      </c>
      <c r="L2700" s="267">
        <v>105</v>
      </c>
      <c r="M2700" s="176">
        <f t="shared" si="684"/>
        <v>5049428.2</v>
      </c>
      <c r="N2700" s="144"/>
      <c r="O2700" s="142"/>
      <c r="P2700" s="144"/>
      <c r="Q2700" s="144">
        <f t="shared" si="685"/>
        <v>5049428.2</v>
      </c>
      <c r="R2700" s="144">
        <f>451564+4597864.2</f>
        <v>5049428.2</v>
      </c>
      <c r="S2700" s="30"/>
      <c r="T2700" s="144"/>
      <c r="U2700" s="144"/>
      <c r="V2700" s="144"/>
      <c r="W2700" s="144"/>
      <c r="X2700" s="144"/>
      <c r="Y2700" s="144"/>
      <c r="Z2700" s="144"/>
      <c r="AA2700" s="144"/>
      <c r="AB2700" s="144"/>
      <c r="AC2700" s="144"/>
      <c r="AD2700" s="144"/>
      <c r="AE2700" s="144"/>
      <c r="AF2700" s="144"/>
      <c r="AG2700" s="324">
        <v>2025</v>
      </c>
      <c r="AH2700" s="128"/>
      <c r="AI2700" s="177"/>
      <c r="AJ2700" s="177"/>
      <c r="AK2700" s="141">
        <f t="shared" si="682"/>
        <v>2591</v>
      </c>
      <c r="AL2700" s="35" t="s">
        <v>153</v>
      </c>
      <c r="AM2700" s="141" t="str">
        <f t="shared" si="683"/>
        <v>2591.</v>
      </c>
      <c r="AN2700" s="147"/>
      <c r="AP2700" s="16"/>
    </row>
    <row r="2701" spans="1:42" ht="22.5" customHeight="1" x14ac:dyDescent="0.25">
      <c r="A2701" s="68" t="str">
        <f t="shared" si="679"/>
        <v>2592.</v>
      </c>
      <c r="B2701" s="25">
        <v>4885</v>
      </c>
      <c r="C2701" s="300" t="s">
        <v>1972</v>
      </c>
      <c r="D2701" s="25">
        <v>1988</v>
      </c>
      <c r="E2701" s="111" t="s">
        <v>2932</v>
      </c>
      <c r="F2701" s="68" t="s">
        <v>2936</v>
      </c>
      <c r="G2701" s="25">
        <v>5</v>
      </c>
      <c r="H2701" s="25">
        <v>9</v>
      </c>
      <c r="I2701" s="176">
        <v>6111.8</v>
      </c>
      <c r="J2701" s="144">
        <v>3641.7</v>
      </c>
      <c r="K2701" s="176">
        <v>3641.7</v>
      </c>
      <c r="L2701" s="267">
        <v>300</v>
      </c>
      <c r="M2701" s="176">
        <f t="shared" si="684"/>
        <v>2123779.8000000003</v>
      </c>
      <c r="N2701" s="144"/>
      <c r="O2701" s="142"/>
      <c r="P2701" s="144"/>
      <c r="Q2701" s="144">
        <f t="shared" si="685"/>
        <v>2123779.8000000003</v>
      </c>
      <c r="R2701" s="144">
        <v>2123779.8000000003</v>
      </c>
      <c r="S2701" s="30"/>
      <c r="T2701" s="144"/>
      <c r="U2701" s="144"/>
      <c r="V2701" s="144"/>
      <c r="W2701" s="144"/>
      <c r="X2701" s="144"/>
      <c r="Y2701" s="144"/>
      <c r="Z2701" s="144"/>
      <c r="AA2701" s="144"/>
      <c r="AB2701" s="144"/>
      <c r="AC2701" s="144"/>
      <c r="AD2701" s="144"/>
      <c r="AE2701" s="144"/>
      <c r="AF2701" s="144"/>
      <c r="AG2701" s="324">
        <v>2025</v>
      </c>
      <c r="AH2701" s="128"/>
      <c r="AI2701" s="177"/>
      <c r="AJ2701" s="177"/>
      <c r="AK2701" s="141">
        <f t="shared" si="682"/>
        <v>2592</v>
      </c>
      <c r="AL2701" s="35" t="s">
        <v>153</v>
      </c>
      <c r="AM2701" s="141" t="str">
        <f t="shared" si="683"/>
        <v>2592.</v>
      </c>
      <c r="AN2701" s="147"/>
      <c r="AO2701" s="35"/>
      <c r="AP2701" s="16"/>
    </row>
    <row r="2702" spans="1:42" ht="22.5" customHeight="1" x14ac:dyDescent="0.25">
      <c r="A2702" s="68" t="str">
        <f t="shared" si="679"/>
        <v>2593.</v>
      </c>
      <c r="B2702" s="25">
        <v>4911</v>
      </c>
      <c r="C2702" s="300" t="s">
        <v>1973</v>
      </c>
      <c r="D2702" s="25">
        <v>1988</v>
      </c>
      <c r="E2702" s="111" t="s">
        <v>2932</v>
      </c>
      <c r="F2702" s="68" t="s">
        <v>2934</v>
      </c>
      <c r="G2702" s="25">
        <v>9</v>
      </c>
      <c r="H2702" s="25">
        <v>1</v>
      </c>
      <c r="I2702" s="176">
        <v>5816.4</v>
      </c>
      <c r="J2702" s="144">
        <v>4802.6000000000004</v>
      </c>
      <c r="K2702" s="176">
        <v>4802.6000000000004</v>
      </c>
      <c r="L2702" s="267">
        <v>215</v>
      </c>
      <c r="M2702" s="176">
        <f t="shared" si="684"/>
        <v>7202183.5</v>
      </c>
      <c r="N2702" s="144"/>
      <c r="O2702" s="142"/>
      <c r="P2702" s="144"/>
      <c r="Q2702" s="144">
        <f t="shared" si="685"/>
        <v>7202183.5</v>
      </c>
      <c r="R2702" s="144">
        <v>7202183.5</v>
      </c>
      <c r="S2702" s="30"/>
      <c r="T2702" s="144"/>
      <c r="U2702" s="144"/>
      <c r="V2702" s="144"/>
      <c r="W2702" s="144"/>
      <c r="X2702" s="144"/>
      <c r="Y2702" s="144"/>
      <c r="Z2702" s="144"/>
      <c r="AA2702" s="144"/>
      <c r="AB2702" s="144"/>
      <c r="AC2702" s="144"/>
      <c r="AD2702" s="144"/>
      <c r="AE2702" s="144"/>
      <c r="AF2702" s="144"/>
      <c r="AG2702" s="324">
        <v>2025</v>
      </c>
      <c r="AH2702" s="128"/>
      <c r="AI2702" s="177"/>
      <c r="AJ2702" s="177"/>
      <c r="AK2702" s="141">
        <f t="shared" si="682"/>
        <v>2593</v>
      </c>
      <c r="AL2702" s="35" t="s">
        <v>153</v>
      </c>
      <c r="AM2702" s="141" t="str">
        <f t="shared" si="683"/>
        <v>2593.</v>
      </c>
      <c r="AN2702" s="147"/>
      <c r="AO2702" s="35"/>
      <c r="AP2702" s="16"/>
    </row>
    <row r="2703" spans="1:42" ht="23.25" customHeight="1" x14ac:dyDescent="0.25">
      <c r="A2703" s="68" t="str">
        <f t="shared" ref="A2703:A2711" si="686">AM2703</f>
        <v>2594.</v>
      </c>
      <c r="B2703" s="25">
        <v>4674</v>
      </c>
      <c r="C2703" s="36" t="s">
        <v>1975</v>
      </c>
      <c r="D2703" s="25">
        <v>1988</v>
      </c>
      <c r="E2703" s="111" t="s">
        <v>2932</v>
      </c>
      <c r="F2703" s="68" t="s">
        <v>2933</v>
      </c>
      <c r="G2703" s="25">
        <v>5</v>
      </c>
      <c r="H2703" s="25">
        <v>3</v>
      </c>
      <c r="I2703" s="144">
        <v>3244.4</v>
      </c>
      <c r="J2703" s="144">
        <v>3245.4</v>
      </c>
      <c r="K2703" s="144">
        <v>3245.4</v>
      </c>
      <c r="L2703" s="30">
        <v>153</v>
      </c>
      <c r="M2703" s="176">
        <f t="shared" si="684"/>
        <v>6160537</v>
      </c>
      <c r="N2703" s="144"/>
      <c r="O2703" s="142"/>
      <c r="P2703" s="144"/>
      <c r="Q2703" s="144">
        <f t="shared" si="685"/>
        <v>6160537</v>
      </c>
      <c r="R2703" s="144">
        <v>6160537</v>
      </c>
      <c r="S2703" s="30"/>
      <c r="T2703" s="144"/>
      <c r="U2703" s="144"/>
      <c r="V2703" s="144"/>
      <c r="W2703" s="144"/>
      <c r="X2703" s="144"/>
      <c r="Y2703" s="144"/>
      <c r="Z2703" s="144"/>
      <c r="AA2703" s="144"/>
      <c r="AB2703" s="144"/>
      <c r="AC2703" s="323"/>
      <c r="AD2703" s="323"/>
      <c r="AE2703" s="144"/>
      <c r="AF2703" s="144"/>
      <c r="AG2703" s="324">
        <v>2025</v>
      </c>
      <c r="AH2703" s="128"/>
      <c r="AI2703" s="177"/>
      <c r="AJ2703" s="177"/>
      <c r="AK2703" s="141">
        <f t="shared" si="682"/>
        <v>2594</v>
      </c>
      <c r="AL2703" s="35" t="s">
        <v>153</v>
      </c>
      <c r="AM2703" s="141" t="str">
        <f t="shared" si="683"/>
        <v>2594.</v>
      </c>
      <c r="AN2703" s="147"/>
      <c r="AP2703" s="16"/>
    </row>
    <row r="2704" spans="1:42" ht="22.5" customHeight="1" x14ac:dyDescent="0.25">
      <c r="A2704" s="68" t="str">
        <f t="shared" si="686"/>
        <v>2595.</v>
      </c>
      <c r="B2704" s="25">
        <v>4675</v>
      </c>
      <c r="C2704" s="300" t="s">
        <v>1976</v>
      </c>
      <c r="D2704" s="25">
        <v>1988</v>
      </c>
      <c r="E2704" s="111" t="s">
        <v>2932</v>
      </c>
      <c r="F2704" s="68" t="s">
        <v>2933</v>
      </c>
      <c r="G2704" s="25">
        <v>5</v>
      </c>
      <c r="H2704" s="25">
        <v>3</v>
      </c>
      <c r="I2704" s="176">
        <v>3397.4</v>
      </c>
      <c r="J2704" s="144">
        <v>3271.4</v>
      </c>
      <c r="K2704" s="176">
        <v>3204.5</v>
      </c>
      <c r="L2704" s="267">
        <v>157</v>
      </c>
      <c r="M2704" s="176">
        <f t="shared" si="684"/>
        <v>2018503.8</v>
      </c>
      <c r="N2704" s="144"/>
      <c r="O2704" s="142"/>
      <c r="P2704" s="144"/>
      <c r="Q2704" s="144">
        <f t="shared" si="685"/>
        <v>2018503.8</v>
      </c>
      <c r="R2704" s="144"/>
      <c r="S2704" s="30"/>
      <c r="T2704" s="144"/>
      <c r="U2704" s="144"/>
      <c r="V2704" s="144"/>
      <c r="W2704" s="144">
        <v>911.7</v>
      </c>
      <c r="X2704" s="144">
        <f>W2704*2214</f>
        <v>2018503.8</v>
      </c>
      <c r="Y2704" s="144"/>
      <c r="Z2704" s="144"/>
      <c r="AA2704" s="144"/>
      <c r="AB2704" s="144"/>
      <c r="AC2704" s="144"/>
      <c r="AD2704" s="144"/>
      <c r="AE2704" s="144"/>
      <c r="AF2704" s="144"/>
      <c r="AG2704" s="324">
        <v>2025</v>
      </c>
      <c r="AH2704" s="135"/>
      <c r="AI2704" s="172"/>
      <c r="AJ2704" s="172"/>
      <c r="AK2704" s="141">
        <f t="shared" si="682"/>
        <v>2595</v>
      </c>
      <c r="AL2704" s="35" t="s">
        <v>153</v>
      </c>
      <c r="AM2704" s="141" t="str">
        <f t="shared" si="683"/>
        <v>2595.</v>
      </c>
      <c r="AN2704" s="147"/>
      <c r="AO2704" s="35"/>
      <c r="AP2704" s="16"/>
    </row>
    <row r="2705" spans="1:42" ht="23.25" customHeight="1" x14ac:dyDescent="0.25">
      <c r="A2705" s="68" t="str">
        <f t="shared" si="686"/>
        <v>2596.</v>
      </c>
      <c r="B2705" s="25">
        <v>4681</v>
      </c>
      <c r="C2705" s="36" t="s">
        <v>1977</v>
      </c>
      <c r="D2705" s="25">
        <v>1988</v>
      </c>
      <c r="E2705" s="111" t="s">
        <v>2932</v>
      </c>
      <c r="F2705" s="68" t="s">
        <v>2933</v>
      </c>
      <c r="G2705" s="25">
        <v>9</v>
      </c>
      <c r="H2705" s="25">
        <v>7</v>
      </c>
      <c r="I2705" s="144">
        <v>13431.9</v>
      </c>
      <c r="J2705" s="144">
        <v>8119.4</v>
      </c>
      <c r="K2705" s="144">
        <v>8119.4</v>
      </c>
      <c r="L2705" s="30">
        <v>614</v>
      </c>
      <c r="M2705" s="176">
        <f t="shared" si="684"/>
        <v>21743120</v>
      </c>
      <c r="N2705" s="144"/>
      <c r="O2705" s="142"/>
      <c r="P2705" s="144"/>
      <c r="Q2705" s="144">
        <f t="shared" si="685"/>
        <v>21743120</v>
      </c>
      <c r="R2705" s="144"/>
      <c r="S2705" s="30">
        <v>7</v>
      </c>
      <c r="T2705" s="144">
        <f>S2705*3106160</f>
        <v>21743120</v>
      </c>
      <c r="U2705" s="144"/>
      <c r="V2705" s="144"/>
      <c r="W2705" s="144"/>
      <c r="X2705" s="144"/>
      <c r="Y2705" s="144"/>
      <c r="Z2705" s="144"/>
      <c r="AA2705" s="144"/>
      <c r="AB2705" s="144"/>
      <c r="AC2705" s="323"/>
      <c r="AD2705" s="323"/>
      <c r="AE2705" s="144"/>
      <c r="AF2705" s="144"/>
      <c r="AG2705" s="324">
        <v>2025</v>
      </c>
      <c r="AH2705" s="128"/>
      <c r="AI2705" s="177"/>
      <c r="AJ2705" s="177"/>
      <c r="AK2705" s="141">
        <f t="shared" si="682"/>
        <v>2596</v>
      </c>
      <c r="AL2705" s="35" t="s">
        <v>153</v>
      </c>
      <c r="AM2705" s="141" t="str">
        <f t="shared" si="683"/>
        <v>2596.</v>
      </c>
      <c r="AN2705" s="147"/>
      <c r="AP2705" s="16"/>
    </row>
    <row r="2706" spans="1:42" ht="22.5" customHeight="1" x14ac:dyDescent="0.25">
      <c r="A2706" s="68" t="str">
        <f t="shared" si="686"/>
        <v>2597.</v>
      </c>
      <c r="B2706" s="25">
        <v>4683</v>
      </c>
      <c r="C2706" s="175" t="s">
        <v>1978</v>
      </c>
      <c r="D2706" s="25">
        <v>1988</v>
      </c>
      <c r="E2706" s="111" t="s">
        <v>2932</v>
      </c>
      <c r="F2706" s="68" t="s">
        <v>2933</v>
      </c>
      <c r="G2706" s="25">
        <v>9</v>
      </c>
      <c r="H2706" s="25">
        <v>4</v>
      </c>
      <c r="I2706" s="176">
        <v>7732.8</v>
      </c>
      <c r="J2706" s="144">
        <v>7732.8</v>
      </c>
      <c r="K2706" s="176">
        <v>7732.8</v>
      </c>
      <c r="L2706" s="267">
        <v>379</v>
      </c>
      <c r="M2706" s="176">
        <f t="shared" si="684"/>
        <v>14150554.5</v>
      </c>
      <c r="N2706" s="144"/>
      <c r="O2706" s="142"/>
      <c r="P2706" s="144"/>
      <c r="Q2706" s="144">
        <f t="shared" si="685"/>
        <v>14150554.5</v>
      </c>
      <c r="R2706" s="144">
        <v>14150554.5</v>
      </c>
      <c r="S2706" s="30"/>
      <c r="T2706" s="144"/>
      <c r="U2706" s="144"/>
      <c r="V2706" s="144"/>
      <c r="W2706" s="144"/>
      <c r="X2706" s="144"/>
      <c r="Y2706" s="144"/>
      <c r="Z2706" s="144"/>
      <c r="AA2706" s="144"/>
      <c r="AB2706" s="144"/>
      <c r="AC2706" s="144"/>
      <c r="AD2706" s="144"/>
      <c r="AE2706" s="144"/>
      <c r="AF2706" s="144"/>
      <c r="AG2706" s="324">
        <v>2025</v>
      </c>
      <c r="AH2706" s="135"/>
      <c r="AI2706" s="177"/>
      <c r="AJ2706" s="177"/>
      <c r="AK2706" s="141">
        <f t="shared" si="682"/>
        <v>2597</v>
      </c>
      <c r="AL2706" s="35" t="s">
        <v>153</v>
      </c>
      <c r="AM2706" s="141" t="str">
        <f t="shared" si="683"/>
        <v>2597.</v>
      </c>
      <c r="AN2706" s="147"/>
      <c r="AO2706" s="35"/>
      <c r="AP2706" s="16"/>
    </row>
    <row r="2707" spans="1:42" ht="23.25" customHeight="1" x14ac:dyDescent="0.25">
      <c r="A2707" s="68" t="str">
        <f t="shared" si="686"/>
        <v>2598.</v>
      </c>
      <c r="B2707" s="120">
        <v>4685</v>
      </c>
      <c r="C2707" s="36" t="s">
        <v>1980</v>
      </c>
      <c r="D2707" s="25">
        <v>1988</v>
      </c>
      <c r="E2707" s="111" t="s">
        <v>2932</v>
      </c>
      <c r="F2707" s="68" t="s">
        <v>2933</v>
      </c>
      <c r="G2707" s="25">
        <v>9</v>
      </c>
      <c r="H2707" s="25">
        <v>4</v>
      </c>
      <c r="I2707" s="144">
        <v>8735.9</v>
      </c>
      <c r="J2707" s="144">
        <v>7810</v>
      </c>
      <c r="K2707" s="144">
        <v>7783.7</v>
      </c>
      <c r="L2707" s="30">
        <v>195</v>
      </c>
      <c r="M2707" s="176">
        <f t="shared" si="684"/>
        <v>16627835</v>
      </c>
      <c r="N2707" s="144"/>
      <c r="O2707" s="142"/>
      <c r="P2707" s="144"/>
      <c r="Q2707" s="144">
        <f t="shared" si="685"/>
        <v>16627835</v>
      </c>
      <c r="R2707" s="144"/>
      <c r="S2707" s="30">
        <v>4</v>
      </c>
      <c r="T2707" s="144">
        <f>S2707*3106160</f>
        <v>12424640</v>
      </c>
      <c r="U2707" s="144">
        <v>1185</v>
      </c>
      <c r="V2707" s="144">
        <f>U2707*3547</f>
        <v>4203195</v>
      </c>
      <c r="W2707" s="144"/>
      <c r="X2707" s="144"/>
      <c r="Y2707" s="144"/>
      <c r="Z2707" s="144"/>
      <c r="AA2707" s="144"/>
      <c r="AB2707" s="144"/>
      <c r="AC2707" s="323"/>
      <c r="AD2707" s="323"/>
      <c r="AE2707" s="144"/>
      <c r="AF2707" s="144"/>
      <c r="AG2707" s="324">
        <v>2025</v>
      </c>
      <c r="AH2707" s="128"/>
      <c r="AI2707" s="172"/>
      <c r="AJ2707" s="172"/>
      <c r="AK2707" s="141">
        <f t="shared" si="682"/>
        <v>2598</v>
      </c>
      <c r="AL2707" s="35" t="s">
        <v>153</v>
      </c>
      <c r="AM2707" s="141" t="str">
        <f t="shared" si="683"/>
        <v>2598.</v>
      </c>
      <c r="AN2707" s="147"/>
      <c r="AP2707" s="16"/>
    </row>
    <row r="2708" spans="1:42" ht="22.5" customHeight="1" x14ac:dyDescent="0.25">
      <c r="A2708" s="68" t="str">
        <f t="shared" si="686"/>
        <v>2599.</v>
      </c>
      <c r="B2708" s="25">
        <v>4406</v>
      </c>
      <c r="C2708" s="202" t="s">
        <v>1982</v>
      </c>
      <c r="D2708" s="25">
        <v>1989</v>
      </c>
      <c r="E2708" s="111" t="s">
        <v>2932</v>
      </c>
      <c r="F2708" s="68" t="s">
        <v>2934</v>
      </c>
      <c r="G2708" s="25">
        <v>9</v>
      </c>
      <c r="H2708" s="25">
        <v>3</v>
      </c>
      <c r="I2708" s="144">
        <v>6452.8</v>
      </c>
      <c r="J2708" s="144">
        <v>3956.3</v>
      </c>
      <c r="K2708" s="144">
        <v>3956.3</v>
      </c>
      <c r="L2708" s="30">
        <v>309</v>
      </c>
      <c r="M2708" s="176">
        <f t="shared" si="684"/>
        <v>16794671.77</v>
      </c>
      <c r="N2708" s="144"/>
      <c r="O2708" s="142"/>
      <c r="P2708" s="144"/>
      <c r="Q2708" s="144">
        <f t="shared" si="685"/>
        <v>16794671.77</v>
      </c>
      <c r="R2708" s="144">
        <v>10408830.32</v>
      </c>
      <c r="S2708" s="30"/>
      <c r="T2708" s="144"/>
      <c r="U2708" s="144">
        <v>1800.35</v>
      </c>
      <c r="V2708" s="144">
        <f>U2708*3547</f>
        <v>6385841.4499999993</v>
      </c>
      <c r="W2708" s="144"/>
      <c r="X2708" s="144"/>
      <c r="Y2708" s="144"/>
      <c r="Z2708" s="144"/>
      <c r="AA2708" s="144"/>
      <c r="AB2708" s="144"/>
      <c r="AC2708" s="144"/>
      <c r="AD2708" s="144"/>
      <c r="AE2708" s="144"/>
      <c r="AF2708" s="144"/>
      <c r="AG2708" s="324">
        <v>2025</v>
      </c>
      <c r="AH2708" s="128"/>
      <c r="AI2708" s="216"/>
      <c r="AJ2708" s="216"/>
      <c r="AK2708" s="141">
        <f t="shared" si="682"/>
        <v>2599</v>
      </c>
      <c r="AL2708" s="35" t="s">
        <v>153</v>
      </c>
      <c r="AM2708" s="141" t="str">
        <f t="shared" si="683"/>
        <v>2599.</v>
      </c>
      <c r="AN2708" s="147"/>
      <c r="AO2708" s="35"/>
      <c r="AP2708" s="16"/>
    </row>
    <row r="2709" spans="1:42" ht="22.5" customHeight="1" x14ac:dyDescent="0.25">
      <c r="A2709" s="68" t="str">
        <f t="shared" si="686"/>
        <v>2600.</v>
      </c>
      <c r="B2709" s="25">
        <v>4909</v>
      </c>
      <c r="C2709" s="300" t="s">
        <v>1984</v>
      </c>
      <c r="D2709" s="25">
        <v>1989</v>
      </c>
      <c r="E2709" s="111" t="s">
        <v>2932</v>
      </c>
      <c r="F2709" s="68" t="s">
        <v>2934</v>
      </c>
      <c r="G2709" s="25">
        <v>9</v>
      </c>
      <c r="H2709" s="25">
        <v>1</v>
      </c>
      <c r="I2709" s="176">
        <v>5978.5</v>
      </c>
      <c r="J2709" s="144">
        <v>4965.5</v>
      </c>
      <c r="K2709" s="176">
        <v>4965.5</v>
      </c>
      <c r="L2709" s="267">
        <v>251</v>
      </c>
      <c r="M2709" s="176">
        <f t="shared" si="684"/>
        <v>6509783</v>
      </c>
      <c r="N2709" s="144"/>
      <c r="O2709" s="142"/>
      <c r="P2709" s="144"/>
      <c r="Q2709" s="144">
        <f t="shared" si="685"/>
        <v>6509783</v>
      </c>
      <c r="R2709" s="144">
        <v>6509783</v>
      </c>
      <c r="S2709" s="30"/>
      <c r="T2709" s="144"/>
      <c r="U2709" s="144"/>
      <c r="V2709" s="144"/>
      <c r="W2709" s="144"/>
      <c r="X2709" s="144"/>
      <c r="Y2709" s="144"/>
      <c r="Z2709" s="144"/>
      <c r="AA2709" s="144"/>
      <c r="AB2709" s="144"/>
      <c r="AC2709" s="144"/>
      <c r="AD2709" s="144"/>
      <c r="AE2709" s="144"/>
      <c r="AF2709" s="144"/>
      <c r="AG2709" s="324">
        <v>2025</v>
      </c>
      <c r="AH2709" s="128"/>
      <c r="AI2709" s="177"/>
      <c r="AJ2709" s="177"/>
      <c r="AK2709" s="141">
        <f t="shared" si="682"/>
        <v>2600</v>
      </c>
      <c r="AL2709" s="35" t="s">
        <v>153</v>
      </c>
      <c r="AM2709" s="141" t="str">
        <f t="shared" si="683"/>
        <v>2600.</v>
      </c>
      <c r="AN2709" s="147"/>
      <c r="AO2709" s="35"/>
      <c r="AP2709" s="16"/>
    </row>
    <row r="2710" spans="1:42" ht="22.5" customHeight="1" x14ac:dyDescent="0.25">
      <c r="A2710" s="68" t="str">
        <f t="shared" si="686"/>
        <v>2601.</v>
      </c>
      <c r="B2710" s="25">
        <v>4226</v>
      </c>
      <c r="C2710" s="36" t="s">
        <v>1986</v>
      </c>
      <c r="D2710" s="25">
        <v>1989</v>
      </c>
      <c r="E2710" s="111" t="s">
        <v>2932</v>
      </c>
      <c r="F2710" s="68" t="s">
        <v>2933</v>
      </c>
      <c r="G2710" s="25">
        <v>9</v>
      </c>
      <c r="H2710" s="25">
        <v>4</v>
      </c>
      <c r="I2710" s="144">
        <v>7835.6</v>
      </c>
      <c r="J2710" s="144">
        <v>7866.3</v>
      </c>
      <c r="K2710" s="144">
        <v>7850.5</v>
      </c>
      <c r="L2710" s="30">
        <v>359</v>
      </c>
      <c r="M2710" s="176">
        <f t="shared" si="684"/>
        <v>12424640</v>
      </c>
      <c r="N2710" s="144"/>
      <c r="O2710" s="142"/>
      <c r="P2710" s="144"/>
      <c r="Q2710" s="144">
        <f t="shared" si="685"/>
        <v>12424640</v>
      </c>
      <c r="R2710" s="144"/>
      <c r="S2710" s="30">
        <v>4</v>
      </c>
      <c r="T2710" s="144">
        <f t="shared" ref="T2710:T2711" si="687">S2710*3106160</f>
        <v>12424640</v>
      </c>
      <c r="U2710" s="144"/>
      <c r="V2710" s="144"/>
      <c r="W2710" s="144"/>
      <c r="X2710" s="144"/>
      <c r="Y2710" s="144"/>
      <c r="Z2710" s="144"/>
      <c r="AA2710" s="144"/>
      <c r="AB2710" s="144"/>
      <c r="AC2710" s="323"/>
      <c r="AD2710" s="323"/>
      <c r="AE2710" s="144"/>
      <c r="AF2710" s="144"/>
      <c r="AG2710" s="324">
        <v>2025</v>
      </c>
      <c r="AH2710" s="135"/>
      <c r="AI2710" s="177"/>
      <c r="AJ2710" s="177"/>
      <c r="AK2710" s="141">
        <f t="shared" si="682"/>
        <v>2601</v>
      </c>
      <c r="AL2710" s="35" t="s">
        <v>153</v>
      </c>
      <c r="AM2710" s="141" t="str">
        <f t="shared" si="683"/>
        <v>2601.</v>
      </c>
      <c r="AN2710" s="147"/>
      <c r="AO2710" s="35"/>
      <c r="AP2710" s="16"/>
    </row>
    <row r="2711" spans="1:42" ht="23.25" customHeight="1" x14ac:dyDescent="0.25">
      <c r="A2711" s="68" t="str">
        <f t="shared" si="686"/>
        <v>2602.</v>
      </c>
      <c r="B2711" s="25">
        <v>4229</v>
      </c>
      <c r="C2711" s="36" t="s">
        <v>1987</v>
      </c>
      <c r="D2711" s="25">
        <v>1989</v>
      </c>
      <c r="E2711" s="111" t="s">
        <v>2932</v>
      </c>
      <c r="F2711" s="68" t="s">
        <v>2933</v>
      </c>
      <c r="G2711" s="25">
        <v>9</v>
      </c>
      <c r="H2711" s="25">
        <v>2</v>
      </c>
      <c r="I2711" s="144">
        <v>3871.4</v>
      </c>
      <c r="J2711" s="144">
        <v>3871.4</v>
      </c>
      <c r="K2711" s="144">
        <v>3871.4</v>
      </c>
      <c r="L2711" s="30">
        <v>168</v>
      </c>
      <c r="M2711" s="176">
        <f t="shared" si="684"/>
        <v>7840786</v>
      </c>
      <c r="N2711" s="144"/>
      <c r="O2711" s="142"/>
      <c r="P2711" s="144"/>
      <c r="Q2711" s="144">
        <f t="shared" si="685"/>
        <v>7840786</v>
      </c>
      <c r="R2711" s="144"/>
      <c r="S2711" s="30">
        <v>2</v>
      </c>
      <c r="T2711" s="144">
        <f t="shared" si="687"/>
        <v>6212320</v>
      </c>
      <c r="U2711" s="144"/>
      <c r="V2711" s="144"/>
      <c r="W2711" s="144"/>
      <c r="X2711" s="144"/>
      <c r="Y2711" s="144">
        <v>1146</v>
      </c>
      <c r="Z2711" s="144">
        <f>Y2711*1421</f>
        <v>1628466</v>
      </c>
      <c r="AA2711" s="144"/>
      <c r="AB2711" s="144"/>
      <c r="AC2711" s="323"/>
      <c r="AD2711" s="323"/>
      <c r="AE2711" s="144"/>
      <c r="AF2711" s="144"/>
      <c r="AG2711" s="324">
        <v>2025</v>
      </c>
      <c r="AH2711" s="128"/>
      <c r="AI2711" s="177"/>
      <c r="AJ2711" s="177"/>
      <c r="AK2711" s="141">
        <f t="shared" si="682"/>
        <v>2602</v>
      </c>
      <c r="AL2711" s="35" t="s">
        <v>153</v>
      </c>
      <c r="AM2711" s="141" t="str">
        <f t="shared" si="683"/>
        <v>2602.</v>
      </c>
      <c r="AN2711" s="147"/>
      <c r="AP2711" s="16"/>
    </row>
    <row r="2712" spans="1:42" ht="23.25" customHeight="1" x14ac:dyDescent="0.25">
      <c r="A2712" s="68" t="str">
        <f>AM2712</f>
        <v>2603.</v>
      </c>
      <c r="B2712" s="25">
        <v>4230</v>
      </c>
      <c r="C2712" s="36" t="s">
        <v>1988</v>
      </c>
      <c r="D2712" s="25">
        <v>1989</v>
      </c>
      <c r="E2712" s="111" t="s">
        <v>2932</v>
      </c>
      <c r="F2712" s="68" t="s">
        <v>2933</v>
      </c>
      <c r="G2712" s="25">
        <v>9</v>
      </c>
      <c r="H2712" s="25">
        <v>6</v>
      </c>
      <c r="I2712" s="144">
        <v>11589.6</v>
      </c>
      <c r="J2712" s="144">
        <v>11680.2</v>
      </c>
      <c r="K2712" s="144">
        <v>11653.9</v>
      </c>
      <c r="L2712" s="30">
        <v>540</v>
      </c>
      <c r="M2712" s="179">
        <f>R2712+T2712+V2712+X2712+Z2712+AB2712+AE2712+AF2712</f>
        <v>18636960</v>
      </c>
      <c r="N2712" s="144"/>
      <c r="O2712" s="142"/>
      <c r="P2712" s="144"/>
      <c r="Q2712" s="144">
        <f>M2712</f>
        <v>18636960</v>
      </c>
      <c r="R2712" s="144"/>
      <c r="S2712" s="30">
        <v>6</v>
      </c>
      <c r="T2712" s="144">
        <v>18636960</v>
      </c>
      <c r="U2712" s="144"/>
      <c r="V2712" s="144"/>
      <c r="W2712" s="144"/>
      <c r="X2712" s="144"/>
      <c r="Y2712" s="144"/>
      <c r="Z2712" s="144"/>
      <c r="AA2712" s="144"/>
      <c r="AB2712" s="144"/>
      <c r="AC2712" s="323"/>
      <c r="AD2712" s="323"/>
      <c r="AE2712" s="144"/>
      <c r="AF2712" s="144"/>
      <c r="AG2712" s="324">
        <v>2025</v>
      </c>
      <c r="AH2712" s="128"/>
      <c r="AI2712" s="134"/>
      <c r="AJ2712" s="134"/>
      <c r="AK2712" s="141">
        <f t="shared" si="682"/>
        <v>2603</v>
      </c>
      <c r="AL2712" s="35" t="s">
        <v>153</v>
      </c>
      <c r="AM2712" s="141" t="str">
        <f t="shared" si="683"/>
        <v>2603.</v>
      </c>
      <c r="AN2712" s="147"/>
      <c r="AP2712" s="16"/>
    </row>
    <row r="2713" spans="1:42" ht="22.5" customHeight="1" x14ac:dyDescent="0.25">
      <c r="A2713" s="68" t="str">
        <f t="shared" ref="A2713:A2775" si="688">AM2713</f>
        <v>2604.</v>
      </c>
      <c r="B2713" s="25">
        <v>5160</v>
      </c>
      <c r="C2713" s="202" t="s">
        <v>1989</v>
      </c>
      <c r="D2713" s="25">
        <v>1991</v>
      </c>
      <c r="E2713" s="111" t="s">
        <v>2932</v>
      </c>
      <c r="F2713" s="68" t="s">
        <v>2933</v>
      </c>
      <c r="G2713" s="25">
        <v>9</v>
      </c>
      <c r="H2713" s="25">
        <v>8</v>
      </c>
      <c r="I2713" s="144">
        <v>15360.1</v>
      </c>
      <c r="J2713" s="144">
        <v>9228.4</v>
      </c>
      <c r="K2713" s="144">
        <v>9228.4</v>
      </c>
      <c r="L2713" s="30">
        <v>755</v>
      </c>
      <c r="M2713" s="144">
        <f t="shared" ref="M2713:M2775" si="689">R2713+T2713+V2713+X2713+Z2713+AB2713+AE2713+AF2713</f>
        <v>24849280</v>
      </c>
      <c r="N2713" s="144"/>
      <c r="O2713" s="142"/>
      <c r="P2713" s="144"/>
      <c r="Q2713" s="144">
        <f t="shared" ref="Q2713:Q2775" si="690">M2713</f>
        <v>24849280</v>
      </c>
      <c r="R2713" s="144"/>
      <c r="S2713" s="30">
        <v>8</v>
      </c>
      <c r="T2713" s="144">
        <f t="shared" ref="T2713" si="691">S2713*3106160</f>
        <v>24849280</v>
      </c>
      <c r="U2713" s="144"/>
      <c r="V2713" s="144"/>
      <c r="W2713" s="144"/>
      <c r="X2713" s="144"/>
      <c r="Y2713" s="144"/>
      <c r="Z2713" s="144"/>
      <c r="AA2713" s="144"/>
      <c r="AB2713" s="144"/>
      <c r="AC2713" s="144"/>
      <c r="AD2713" s="144"/>
      <c r="AE2713" s="144"/>
      <c r="AF2713" s="144"/>
      <c r="AG2713" s="324">
        <v>2025</v>
      </c>
      <c r="AH2713" s="128"/>
      <c r="AI2713" s="177"/>
      <c r="AJ2713" s="177"/>
      <c r="AK2713" s="141">
        <f t="shared" si="682"/>
        <v>2604</v>
      </c>
      <c r="AL2713" s="35" t="s">
        <v>153</v>
      </c>
      <c r="AM2713" s="141" t="str">
        <f t="shared" si="683"/>
        <v>2604.</v>
      </c>
      <c r="AN2713" s="147"/>
      <c r="AO2713" s="35"/>
      <c r="AP2713" s="16"/>
    </row>
    <row r="2714" spans="1:42" ht="22.5" customHeight="1" x14ac:dyDescent="0.25">
      <c r="A2714" s="68" t="str">
        <f t="shared" si="688"/>
        <v>2605.</v>
      </c>
      <c r="B2714" s="25">
        <v>4673</v>
      </c>
      <c r="C2714" s="300" t="s">
        <v>1990</v>
      </c>
      <c r="D2714" s="25">
        <v>1989</v>
      </c>
      <c r="E2714" s="111" t="s">
        <v>2932</v>
      </c>
      <c r="F2714" s="68" t="s">
        <v>2933</v>
      </c>
      <c r="G2714" s="25">
        <v>5</v>
      </c>
      <c r="H2714" s="25">
        <v>3</v>
      </c>
      <c r="I2714" s="176">
        <v>3255.3</v>
      </c>
      <c r="J2714" s="176">
        <v>3146.9</v>
      </c>
      <c r="K2714" s="176">
        <v>3146.9</v>
      </c>
      <c r="L2714" s="267">
        <v>135</v>
      </c>
      <c r="M2714" s="176">
        <f t="shared" si="689"/>
        <v>6160537</v>
      </c>
      <c r="N2714" s="144"/>
      <c r="O2714" s="142"/>
      <c r="P2714" s="144"/>
      <c r="Q2714" s="144">
        <f t="shared" si="690"/>
        <v>6160537</v>
      </c>
      <c r="R2714" s="144">
        <v>6160537</v>
      </c>
      <c r="S2714" s="30"/>
      <c r="T2714" s="144"/>
      <c r="U2714" s="144"/>
      <c r="V2714" s="144"/>
      <c r="W2714" s="144"/>
      <c r="X2714" s="144"/>
      <c r="Y2714" s="144"/>
      <c r="Z2714" s="144"/>
      <c r="AA2714" s="144"/>
      <c r="AB2714" s="144"/>
      <c r="AC2714" s="144"/>
      <c r="AD2714" s="144"/>
      <c r="AE2714" s="144"/>
      <c r="AF2714" s="144"/>
      <c r="AG2714" s="324">
        <v>2025</v>
      </c>
      <c r="AH2714" s="135"/>
      <c r="AI2714" s="177"/>
      <c r="AJ2714" s="177"/>
      <c r="AK2714" s="141">
        <f t="shared" si="682"/>
        <v>2605</v>
      </c>
      <c r="AL2714" s="35" t="s">
        <v>153</v>
      </c>
      <c r="AM2714" s="141" t="str">
        <f t="shared" si="683"/>
        <v>2605.</v>
      </c>
      <c r="AN2714" s="147"/>
      <c r="AO2714" s="35"/>
      <c r="AP2714" s="16"/>
    </row>
    <row r="2715" spans="1:42" ht="22.5" customHeight="1" x14ac:dyDescent="0.25">
      <c r="A2715" s="68" t="str">
        <f t="shared" si="688"/>
        <v>2606.</v>
      </c>
      <c r="B2715" s="25">
        <v>4714</v>
      </c>
      <c r="C2715" s="300" t="s">
        <v>1991</v>
      </c>
      <c r="D2715" s="25">
        <v>1989</v>
      </c>
      <c r="E2715" s="111" t="s">
        <v>2932</v>
      </c>
      <c r="F2715" s="68" t="s">
        <v>2934</v>
      </c>
      <c r="G2715" s="25">
        <v>12</v>
      </c>
      <c r="H2715" s="25">
        <v>1</v>
      </c>
      <c r="I2715" s="176">
        <v>4765.6000000000004</v>
      </c>
      <c r="J2715" s="176">
        <v>4023.6</v>
      </c>
      <c r="K2715" s="176">
        <v>3957</v>
      </c>
      <c r="L2715" s="267">
        <v>197</v>
      </c>
      <c r="M2715" s="176">
        <f t="shared" si="689"/>
        <v>6212320</v>
      </c>
      <c r="N2715" s="144"/>
      <c r="O2715" s="142"/>
      <c r="P2715" s="144"/>
      <c r="Q2715" s="144">
        <f t="shared" si="690"/>
        <v>6212320</v>
      </c>
      <c r="R2715" s="144"/>
      <c r="S2715" s="30">
        <v>2</v>
      </c>
      <c r="T2715" s="144">
        <f>S2715*3106160</f>
        <v>6212320</v>
      </c>
      <c r="U2715" s="144"/>
      <c r="V2715" s="144"/>
      <c r="W2715" s="144"/>
      <c r="X2715" s="144"/>
      <c r="Y2715" s="144"/>
      <c r="Z2715" s="144"/>
      <c r="AA2715" s="144"/>
      <c r="AB2715" s="144"/>
      <c r="AC2715" s="144"/>
      <c r="AD2715" s="144"/>
      <c r="AE2715" s="144"/>
      <c r="AF2715" s="144"/>
      <c r="AG2715" s="324">
        <v>2025</v>
      </c>
      <c r="AH2715" s="128"/>
      <c r="AI2715" s="177"/>
      <c r="AJ2715" s="177"/>
      <c r="AK2715" s="141">
        <f t="shared" si="682"/>
        <v>2606</v>
      </c>
      <c r="AL2715" s="35" t="s">
        <v>153</v>
      </c>
      <c r="AM2715" s="141" t="str">
        <f t="shared" si="683"/>
        <v>2606.</v>
      </c>
      <c r="AN2715" s="147"/>
      <c r="AO2715" s="35"/>
      <c r="AP2715" s="16"/>
    </row>
    <row r="2716" spans="1:42" ht="22.5" customHeight="1" x14ac:dyDescent="0.25">
      <c r="A2716" s="68" t="str">
        <f t="shared" si="688"/>
        <v>2607.</v>
      </c>
      <c r="B2716" s="25">
        <v>4715</v>
      </c>
      <c r="C2716" s="300" t="s">
        <v>1992</v>
      </c>
      <c r="D2716" s="25">
        <v>1989</v>
      </c>
      <c r="E2716" s="111" t="s">
        <v>2932</v>
      </c>
      <c r="F2716" s="68" t="s">
        <v>2933</v>
      </c>
      <c r="G2716" s="25">
        <v>10</v>
      </c>
      <c r="H2716" s="25">
        <v>4</v>
      </c>
      <c r="I2716" s="176">
        <v>10939.8</v>
      </c>
      <c r="J2716" s="176">
        <v>6572.6</v>
      </c>
      <c r="K2716" s="176">
        <v>6572.6</v>
      </c>
      <c r="L2716" s="267">
        <v>511</v>
      </c>
      <c r="M2716" s="176">
        <f t="shared" si="689"/>
        <v>15530800</v>
      </c>
      <c r="N2716" s="144"/>
      <c r="O2716" s="142"/>
      <c r="P2716" s="144"/>
      <c r="Q2716" s="144">
        <f t="shared" si="690"/>
        <v>15530800</v>
      </c>
      <c r="R2716" s="144"/>
      <c r="S2716" s="30">
        <v>5</v>
      </c>
      <c r="T2716" s="144">
        <f>S2716*3106160</f>
        <v>15530800</v>
      </c>
      <c r="U2716" s="144"/>
      <c r="V2716" s="144"/>
      <c r="W2716" s="144"/>
      <c r="X2716" s="144"/>
      <c r="Y2716" s="144"/>
      <c r="Z2716" s="144"/>
      <c r="AA2716" s="144"/>
      <c r="AB2716" s="144"/>
      <c r="AC2716" s="144"/>
      <c r="AD2716" s="144"/>
      <c r="AE2716" s="144"/>
      <c r="AF2716" s="144"/>
      <c r="AG2716" s="324">
        <v>2025</v>
      </c>
      <c r="AH2716" s="128"/>
      <c r="AI2716" s="177"/>
      <c r="AJ2716" s="177"/>
      <c r="AK2716" s="141">
        <f t="shared" si="682"/>
        <v>2607</v>
      </c>
      <c r="AL2716" s="35" t="s">
        <v>153</v>
      </c>
      <c r="AM2716" s="141" t="str">
        <f t="shared" si="683"/>
        <v>2607.</v>
      </c>
      <c r="AN2716" s="147"/>
      <c r="AO2716" s="35"/>
      <c r="AP2716" s="16"/>
    </row>
    <row r="2717" spans="1:42" ht="22.5" customHeight="1" x14ac:dyDescent="0.25">
      <c r="A2717" s="68" t="str">
        <f t="shared" si="688"/>
        <v>2608.</v>
      </c>
      <c r="B2717" s="25">
        <v>5040</v>
      </c>
      <c r="C2717" s="300" t="s">
        <v>1994</v>
      </c>
      <c r="D2717" s="25">
        <v>1960</v>
      </c>
      <c r="E2717" s="111" t="s">
        <v>2932</v>
      </c>
      <c r="F2717" s="68" t="s">
        <v>2934</v>
      </c>
      <c r="G2717" s="25">
        <v>2</v>
      </c>
      <c r="H2717" s="25">
        <v>2</v>
      </c>
      <c r="I2717" s="144">
        <v>627</v>
      </c>
      <c r="J2717" s="144">
        <v>576.4</v>
      </c>
      <c r="K2717" s="144">
        <v>576.4</v>
      </c>
      <c r="L2717" s="30">
        <v>27</v>
      </c>
      <c r="M2717" s="176">
        <f t="shared" si="689"/>
        <v>631083</v>
      </c>
      <c r="N2717" s="144"/>
      <c r="O2717" s="142"/>
      <c r="P2717" s="144"/>
      <c r="Q2717" s="144">
        <f t="shared" si="690"/>
        <v>631083</v>
      </c>
      <c r="R2717" s="144">
        <f>255723+375360</f>
        <v>631083</v>
      </c>
      <c r="S2717" s="30"/>
      <c r="T2717" s="144"/>
      <c r="U2717" s="144"/>
      <c r="V2717" s="144"/>
      <c r="W2717" s="144"/>
      <c r="X2717" s="144"/>
      <c r="Y2717" s="144"/>
      <c r="Z2717" s="144"/>
      <c r="AA2717" s="144"/>
      <c r="AB2717" s="144"/>
      <c r="AC2717" s="144"/>
      <c r="AD2717" s="144"/>
      <c r="AE2717" s="144"/>
      <c r="AF2717" s="144"/>
      <c r="AG2717" s="324">
        <v>2025</v>
      </c>
      <c r="AH2717" s="135"/>
      <c r="AI2717" s="177"/>
      <c r="AJ2717" s="177"/>
      <c r="AK2717" s="141">
        <f t="shared" si="682"/>
        <v>2608</v>
      </c>
      <c r="AL2717" s="35" t="s">
        <v>153</v>
      </c>
      <c r="AM2717" s="141" t="str">
        <f t="shared" si="683"/>
        <v>2608.</v>
      </c>
      <c r="AN2717" s="147"/>
      <c r="AO2717" s="35"/>
      <c r="AP2717" s="16"/>
    </row>
    <row r="2718" spans="1:42" ht="22.5" customHeight="1" x14ac:dyDescent="0.25">
      <c r="A2718" s="68" t="str">
        <f t="shared" si="688"/>
        <v>2609.</v>
      </c>
      <c r="B2718" s="25">
        <v>4212</v>
      </c>
      <c r="C2718" s="300" t="s">
        <v>1995</v>
      </c>
      <c r="D2718" s="25">
        <v>1990</v>
      </c>
      <c r="E2718" s="111" t="s">
        <v>2932</v>
      </c>
      <c r="F2718" s="68" t="s">
        <v>2934</v>
      </c>
      <c r="G2718" s="25">
        <v>5</v>
      </c>
      <c r="H2718" s="25">
        <v>6</v>
      </c>
      <c r="I2718" s="176">
        <v>3792.6</v>
      </c>
      <c r="J2718" s="176">
        <v>3792.6</v>
      </c>
      <c r="K2718" s="176">
        <v>3792.6</v>
      </c>
      <c r="L2718" s="267">
        <v>197</v>
      </c>
      <c r="M2718" s="176">
        <f t="shared" si="689"/>
        <v>13480489.5</v>
      </c>
      <c r="N2718" s="144"/>
      <c r="O2718" s="142"/>
      <c r="P2718" s="144"/>
      <c r="Q2718" s="144">
        <f t="shared" si="690"/>
        <v>13480489.5</v>
      </c>
      <c r="R2718" s="144">
        <v>13480489.5</v>
      </c>
      <c r="S2718" s="30"/>
      <c r="T2718" s="144"/>
      <c r="U2718" s="144"/>
      <c r="V2718" s="144"/>
      <c r="W2718" s="144"/>
      <c r="X2718" s="144"/>
      <c r="Y2718" s="144"/>
      <c r="Z2718" s="144"/>
      <c r="AA2718" s="144"/>
      <c r="AB2718" s="144"/>
      <c r="AC2718" s="144"/>
      <c r="AD2718" s="144"/>
      <c r="AE2718" s="144"/>
      <c r="AF2718" s="144"/>
      <c r="AG2718" s="324">
        <v>2025</v>
      </c>
      <c r="AH2718" s="135"/>
      <c r="AI2718" s="177"/>
      <c r="AJ2718" s="177"/>
      <c r="AK2718" s="141">
        <f t="shared" si="682"/>
        <v>2609</v>
      </c>
      <c r="AL2718" s="35" t="s">
        <v>153</v>
      </c>
      <c r="AM2718" s="141" t="str">
        <f t="shared" si="683"/>
        <v>2609.</v>
      </c>
      <c r="AN2718" s="147"/>
      <c r="AO2718" s="35"/>
      <c r="AP2718" s="16"/>
    </row>
    <row r="2719" spans="1:42" ht="23.25" customHeight="1" x14ac:dyDescent="0.25">
      <c r="A2719" s="68" t="str">
        <f t="shared" si="688"/>
        <v>2610.</v>
      </c>
      <c r="B2719" s="25">
        <v>4668</v>
      </c>
      <c r="C2719" s="36" t="s">
        <v>1997</v>
      </c>
      <c r="D2719" s="25">
        <v>1990</v>
      </c>
      <c r="E2719" s="111" t="s">
        <v>2932</v>
      </c>
      <c r="F2719" s="68" t="s">
        <v>2933</v>
      </c>
      <c r="G2719" s="25">
        <v>10</v>
      </c>
      <c r="H2719" s="25">
        <v>7</v>
      </c>
      <c r="I2719" s="176">
        <v>15317.2</v>
      </c>
      <c r="J2719" s="176">
        <v>14728.6</v>
      </c>
      <c r="K2719" s="176">
        <v>14686.9</v>
      </c>
      <c r="L2719" s="267">
        <v>711</v>
      </c>
      <c r="M2719" s="176">
        <f t="shared" si="689"/>
        <v>15153599.809999999</v>
      </c>
      <c r="N2719" s="144"/>
      <c r="O2719" s="142"/>
      <c r="P2719" s="144"/>
      <c r="Q2719" s="144">
        <f t="shared" si="690"/>
        <v>15153599.809999999</v>
      </c>
      <c r="R2719" s="144"/>
      <c r="S2719" s="30"/>
      <c r="T2719" s="144"/>
      <c r="U2719" s="144">
        <v>4272.2299999999996</v>
      </c>
      <c r="V2719" s="144">
        <f>U2719*3547</f>
        <v>15153599.809999999</v>
      </c>
      <c r="W2719" s="144"/>
      <c r="X2719" s="144"/>
      <c r="Y2719" s="144"/>
      <c r="Z2719" s="144"/>
      <c r="AA2719" s="144"/>
      <c r="AB2719" s="144"/>
      <c r="AC2719" s="323"/>
      <c r="AD2719" s="323"/>
      <c r="AE2719" s="144"/>
      <c r="AF2719" s="144"/>
      <c r="AG2719" s="324">
        <v>2025</v>
      </c>
      <c r="AH2719" s="128"/>
      <c r="AI2719" s="172"/>
      <c r="AJ2719" s="172"/>
      <c r="AK2719" s="141">
        <f t="shared" si="682"/>
        <v>2610</v>
      </c>
      <c r="AL2719" s="35" t="s">
        <v>153</v>
      </c>
      <c r="AM2719" s="141" t="str">
        <f t="shared" si="683"/>
        <v>2610.</v>
      </c>
      <c r="AN2719" s="147"/>
      <c r="AP2719" s="16"/>
    </row>
    <row r="2720" spans="1:42" ht="22.5" customHeight="1" x14ac:dyDescent="0.25">
      <c r="A2720" s="68" t="str">
        <f t="shared" si="688"/>
        <v>2611.</v>
      </c>
      <c r="B2720" s="25">
        <v>4713</v>
      </c>
      <c r="C2720" s="300" t="s">
        <v>1998</v>
      </c>
      <c r="D2720" s="25">
        <v>1990</v>
      </c>
      <c r="E2720" s="111" t="s">
        <v>2932</v>
      </c>
      <c r="F2720" s="68" t="s">
        <v>2933</v>
      </c>
      <c r="G2720" s="25">
        <v>9</v>
      </c>
      <c r="H2720" s="25">
        <v>2</v>
      </c>
      <c r="I2720" s="176">
        <v>4392.6000000000004</v>
      </c>
      <c r="J2720" s="144">
        <v>3923.1</v>
      </c>
      <c r="K2720" s="176">
        <v>3923.1</v>
      </c>
      <c r="L2720" s="267">
        <v>181</v>
      </c>
      <c r="M2720" s="176">
        <f t="shared" si="689"/>
        <v>8401883.0999999996</v>
      </c>
      <c r="N2720" s="144"/>
      <c r="O2720" s="142"/>
      <c r="P2720" s="144"/>
      <c r="Q2720" s="144">
        <f t="shared" si="690"/>
        <v>8401883.0999999996</v>
      </c>
      <c r="R2720" s="144"/>
      <c r="S2720" s="30">
        <v>2</v>
      </c>
      <c r="T2720" s="144">
        <f>S2720*3106160</f>
        <v>6212320</v>
      </c>
      <c r="U2720" s="144">
        <v>617.29999999999995</v>
      </c>
      <c r="V2720" s="144">
        <f>U2720*3547</f>
        <v>2189563.0999999996</v>
      </c>
      <c r="W2720" s="144"/>
      <c r="X2720" s="144"/>
      <c r="Y2720" s="144"/>
      <c r="Z2720" s="144"/>
      <c r="AA2720" s="144"/>
      <c r="AB2720" s="144"/>
      <c r="AC2720" s="144"/>
      <c r="AD2720" s="144"/>
      <c r="AE2720" s="144"/>
      <c r="AF2720" s="144"/>
      <c r="AG2720" s="324">
        <v>2025</v>
      </c>
      <c r="AH2720" s="128"/>
      <c r="AI2720" s="177"/>
      <c r="AJ2720" s="177"/>
      <c r="AK2720" s="141">
        <f t="shared" si="682"/>
        <v>2611</v>
      </c>
      <c r="AL2720" s="35" t="s">
        <v>153</v>
      </c>
      <c r="AM2720" s="141" t="str">
        <f t="shared" si="683"/>
        <v>2611.</v>
      </c>
      <c r="AN2720" s="147"/>
      <c r="AO2720" s="35"/>
      <c r="AP2720" s="16"/>
    </row>
    <row r="2721" spans="1:42" ht="22.5" customHeight="1" x14ac:dyDescent="0.25">
      <c r="A2721" s="68" t="str">
        <f t="shared" si="688"/>
        <v>2612.</v>
      </c>
      <c r="B2721" s="25">
        <v>4716</v>
      </c>
      <c r="C2721" s="300" t="s">
        <v>1999</v>
      </c>
      <c r="D2721" s="25">
        <v>1990</v>
      </c>
      <c r="E2721" s="111" t="s">
        <v>2932</v>
      </c>
      <c r="F2721" s="68" t="s">
        <v>2933</v>
      </c>
      <c r="G2721" s="25">
        <v>9</v>
      </c>
      <c r="H2721" s="25">
        <v>4</v>
      </c>
      <c r="I2721" s="176">
        <v>7729.1</v>
      </c>
      <c r="J2721" s="176">
        <v>4652.5</v>
      </c>
      <c r="K2721" s="176">
        <v>4652.5</v>
      </c>
      <c r="L2721" s="267">
        <v>368</v>
      </c>
      <c r="M2721" s="176">
        <f t="shared" si="689"/>
        <v>12424640</v>
      </c>
      <c r="N2721" s="144"/>
      <c r="O2721" s="142"/>
      <c r="P2721" s="144"/>
      <c r="Q2721" s="144">
        <f t="shared" si="690"/>
        <v>12424640</v>
      </c>
      <c r="R2721" s="144"/>
      <c r="S2721" s="30">
        <v>4</v>
      </c>
      <c r="T2721" s="144">
        <f>S2721*3106160</f>
        <v>12424640</v>
      </c>
      <c r="U2721" s="144"/>
      <c r="V2721" s="144"/>
      <c r="W2721" s="144"/>
      <c r="X2721" s="144"/>
      <c r="Y2721" s="144"/>
      <c r="Z2721" s="144"/>
      <c r="AA2721" s="144"/>
      <c r="AB2721" s="144"/>
      <c r="AC2721" s="144"/>
      <c r="AD2721" s="144"/>
      <c r="AE2721" s="144"/>
      <c r="AF2721" s="144"/>
      <c r="AG2721" s="324">
        <v>2025</v>
      </c>
      <c r="AH2721" s="128"/>
      <c r="AI2721" s="177"/>
      <c r="AJ2721" s="177"/>
      <c r="AK2721" s="141">
        <f t="shared" ref="AK2721:AK2784" si="692">MAX(AK2717:AK2720)+1</f>
        <v>2612</v>
      </c>
      <c r="AL2721" s="35" t="s">
        <v>153</v>
      </c>
      <c r="AM2721" s="141" t="str">
        <f t="shared" si="683"/>
        <v>2612.</v>
      </c>
      <c r="AN2721" s="147"/>
      <c r="AO2721" s="35"/>
      <c r="AP2721" s="16"/>
    </row>
    <row r="2722" spans="1:42" ht="25.5" customHeight="1" x14ac:dyDescent="0.25">
      <c r="A2722" s="68" t="str">
        <f t="shared" si="688"/>
        <v>2613.</v>
      </c>
      <c r="B2722" s="25">
        <v>4413</v>
      </c>
      <c r="C2722" s="300" t="s">
        <v>2000</v>
      </c>
      <c r="D2722" s="25">
        <v>1991</v>
      </c>
      <c r="E2722" s="111" t="s">
        <v>2932</v>
      </c>
      <c r="F2722" s="68" t="s">
        <v>2934</v>
      </c>
      <c r="G2722" s="25">
        <v>9</v>
      </c>
      <c r="H2722" s="25">
        <v>8</v>
      </c>
      <c r="I2722" s="176">
        <v>16797.599999999999</v>
      </c>
      <c r="J2722" s="144">
        <v>16506.7</v>
      </c>
      <c r="K2722" s="176">
        <v>16506.7</v>
      </c>
      <c r="L2722" s="267">
        <v>755</v>
      </c>
      <c r="M2722" s="176">
        <f t="shared" si="689"/>
        <v>16618191.580000002</v>
      </c>
      <c r="N2722" s="144"/>
      <c r="O2722" s="142"/>
      <c r="P2722" s="144"/>
      <c r="Q2722" s="144">
        <f t="shared" si="690"/>
        <v>16618191.580000002</v>
      </c>
      <c r="R2722" s="144"/>
      <c r="S2722" s="30"/>
      <c r="T2722" s="144"/>
      <c r="U2722" s="144">
        <v>4685.1400000000003</v>
      </c>
      <c r="V2722" s="144">
        <f>U2722*3547</f>
        <v>16618191.580000002</v>
      </c>
      <c r="W2722" s="144"/>
      <c r="X2722" s="144"/>
      <c r="Y2722" s="144"/>
      <c r="Z2722" s="144"/>
      <c r="AA2722" s="144"/>
      <c r="AB2722" s="144"/>
      <c r="AC2722" s="144"/>
      <c r="AD2722" s="144"/>
      <c r="AE2722" s="144"/>
      <c r="AF2722" s="144"/>
      <c r="AG2722" s="324">
        <v>2025</v>
      </c>
      <c r="AH2722" s="128"/>
      <c r="AI2722" s="172"/>
      <c r="AJ2722" s="172"/>
      <c r="AK2722" s="141">
        <f t="shared" si="692"/>
        <v>2613</v>
      </c>
      <c r="AL2722" s="35" t="s">
        <v>153</v>
      </c>
      <c r="AM2722" s="141" t="str">
        <f t="shared" si="683"/>
        <v>2613.</v>
      </c>
      <c r="AN2722" s="147"/>
      <c r="AO2722" s="35"/>
      <c r="AP2722" s="16"/>
    </row>
    <row r="2723" spans="1:42" ht="22.5" customHeight="1" x14ac:dyDescent="0.25">
      <c r="A2723" s="68" t="str">
        <f t="shared" si="688"/>
        <v>2614.</v>
      </c>
      <c r="B2723" s="25">
        <v>5049</v>
      </c>
      <c r="C2723" s="300" t="s">
        <v>2001</v>
      </c>
      <c r="D2723" s="25">
        <v>1991</v>
      </c>
      <c r="E2723" s="111" t="s">
        <v>2932</v>
      </c>
      <c r="F2723" s="68" t="s">
        <v>2934</v>
      </c>
      <c r="G2723" s="25">
        <v>5</v>
      </c>
      <c r="H2723" s="25">
        <v>5</v>
      </c>
      <c r="I2723" s="176">
        <v>2956.7</v>
      </c>
      <c r="J2723" s="144">
        <v>2956.7</v>
      </c>
      <c r="K2723" s="176">
        <v>2956.7</v>
      </c>
      <c r="L2723" s="267">
        <v>140</v>
      </c>
      <c r="M2723" s="176">
        <f t="shared" si="689"/>
        <v>3330600</v>
      </c>
      <c r="N2723" s="144"/>
      <c r="O2723" s="142"/>
      <c r="P2723" s="144"/>
      <c r="Q2723" s="144">
        <f t="shared" si="690"/>
        <v>3330600</v>
      </c>
      <c r="R2723" s="144">
        <v>3330600</v>
      </c>
      <c r="S2723" s="30"/>
      <c r="T2723" s="144"/>
      <c r="U2723" s="144"/>
      <c r="V2723" s="144"/>
      <c r="W2723" s="144"/>
      <c r="X2723" s="144"/>
      <c r="Y2723" s="144"/>
      <c r="Z2723" s="144"/>
      <c r="AA2723" s="144"/>
      <c r="AB2723" s="144"/>
      <c r="AC2723" s="144"/>
      <c r="AD2723" s="144"/>
      <c r="AE2723" s="144"/>
      <c r="AF2723" s="144"/>
      <c r="AG2723" s="324">
        <v>2025</v>
      </c>
      <c r="AH2723" s="128"/>
      <c r="AI2723" s="177"/>
      <c r="AJ2723" s="177"/>
      <c r="AK2723" s="141">
        <f t="shared" si="692"/>
        <v>2614</v>
      </c>
      <c r="AL2723" s="35" t="s">
        <v>153</v>
      </c>
      <c r="AM2723" s="141" t="str">
        <f t="shared" si="683"/>
        <v>2614.</v>
      </c>
      <c r="AN2723" s="147"/>
      <c r="AO2723" s="35"/>
      <c r="AP2723" s="16"/>
    </row>
    <row r="2724" spans="1:42" ht="22.5" customHeight="1" x14ac:dyDescent="0.25">
      <c r="A2724" s="68" t="str">
        <f t="shared" si="688"/>
        <v>2615.</v>
      </c>
      <c r="B2724" s="25">
        <v>4211</v>
      </c>
      <c r="C2724" s="300" t="s">
        <v>2002</v>
      </c>
      <c r="D2724" s="25">
        <v>1991</v>
      </c>
      <c r="E2724" s="111" t="s">
        <v>2932</v>
      </c>
      <c r="F2724" s="68" t="s">
        <v>2934</v>
      </c>
      <c r="G2724" s="25">
        <v>5</v>
      </c>
      <c r="H2724" s="25">
        <v>6</v>
      </c>
      <c r="I2724" s="176">
        <v>3814.7</v>
      </c>
      <c r="J2724" s="144">
        <v>3814.7</v>
      </c>
      <c r="K2724" s="176">
        <v>3814.7</v>
      </c>
      <c r="L2724" s="267">
        <v>183</v>
      </c>
      <c r="M2724" s="176">
        <f t="shared" si="689"/>
        <v>13521099.5</v>
      </c>
      <c r="N2724" s="144"/>
      <c r="O2724" s="142"/>
      <c r="P2724" s="144"/>
      <c r="Q2724" s="144">
        <f t="shared" si="690"/>
        <v>13521099.5</v>
      </c>
      <c r="R2724" s="144">
        <v>13521099.5</v>
      </c>
      <c r="S2724" s="30"/>
      <c r="T2724" s="144"/>
      <c r="U2724" s="144"/>
      <c r="V2724" s="144"/>
      <c r="W2724" s="144"/>
      <c r="X2724" s="144"/>
      <c r="Y2724" s="144"/>
      <c r="Z2724" s="144"/>
      <c r="AA2724" s="144"/>
      <c r="AB2724" s="144"/>
      <c r="AC2724" s="144"/>
      <c r="AD2724" s="144"/>
      <c r="AE2724" s="144"/>
      <c r="AF2724" s="144"/>
      <c r="AG2724" s="324">
        <v>2025</v>
      </c>
      <c r="AH2724" s="135"/>
      <c r="AI2724" s="177"/>
      <c r="AJ2724" s="177"/>
      <c r="AK2724" s="141">
        <f t="shared" si="692"/>
        <v>2615</v>
      </c>
      <c r="AL2724" s="35" t="s">
        <v>153</v>
      </c>
      <c r="AM2724" s="141" t="str">
        <f t="shared" si="683"/>
        <v>2615.</v>
      </c>
      <c r="AN2724" s="147"/>
      <c r="AO2724" s="35"/>
      <c r="AP2724" s="16"/>
    </row>
    <row r="2725" spans="1:42" ht="23.25" customHeight="1" x14ac:dyDescent="0.25">
      <c r="A2725" s="68" t="str">
        <f t="shared" si="688"/>
        <v>2616.</v>
      </c>
      <c r="B2725" s="25">
        <v>4671</v>
      </c>
      <c r="C2725" s="36" t="s">
        <v>2005</v>
      </c>
      <c r="D2725" s="25">
        <v>1991</v>
      </c>
      <c r="E2725" s="111" t="s">
        <v>2932</v>
      </c>
      <c r="F2725" s="68" t="s">
        <v>2933</v>
      </c>
      <c r="G2725" s="25">
        <v>10</v>
      </c>
      <c r="H2725" s="25">
        <v>9</v>
      </c>
      <c r="I2725" s="176">
        <v>15996.7</v>
      </c>
      <c r="J2725" s="176">
        <v>15996.1</v>
      </c>
      <c r="K2725" s="176">
        <v>9667.7000000000007</v>
      </c>
      <c r="L2725" s="267">
        <v>766</v>
      </c>
      <c r="M2725" s="176">
        <f t="shared" si="689"/>
        <v>9169704.3999999985</v>
      </c>
      <c r="N2725" s="144"/>
      <c r="O2725" s="142"/>
      <c r="P2725" s="144"/>
      <c r="Q2725" s="144">
        <f t="shared" si="690"/>
        <v>9169704.3999999985</v>
      </c>
      <c r="R2725" s="144"/>
      <c r="S2725" s="30"/>
      <c r="T2725" s="144"/>
      <c r="U2725" s="144">
        <v>2585.1999999999998</v>
      </c>
      <c r="V2725" s="144">
        <f>U2725*3547</f>
        <v>9169704.3999999985</v>
      </c>
      <c r="W2725" s="144"/>
      <c r="X2725" s="144"/>
      <c r="Y2725" s="144"/>
      <c r="Z2725" s="144"/>
      <c r="AA2725" s="144"/>
      <c r="AB2725" s="144"/>
      <c r="AC2725" s="323"/>
      <c r="AD2725" s="323"/>
      <c r="AE2725" s="144"/>
      <c r="AF2725" s="144"/>
      <c r="AG2725" s="324">
        <v>2025</v>
      </c>
      <c r="AH2725" s="128"/>
      <c r="AI2725" s="172"/>
      <c r="AJ2725" s="172"/>
      <c r="AK2725" s="141">
        <f t="shared" si="692"/>
        <v>2616</v>
      </c>
      <c r="AL2725" s="35" t="s">
        <v>153</v>
      </c>
      <c r="AM2725" s="141" t="str">
        <f t="shared" si="683"/>
        <v>2616.</v>
      </c>
      <c r="AN2725" s="147"/>
      <c r="AP2725" s="16"/>
    </row>
    <row r="2726" spans="1:42" ht="22.5" customHeight="1" x14ac:dyDescent="0.25">
      <c r="A2726" s="68" t="str">
        <f t="shared" si="688"/>
        <v>2617.</v>
      </c>
      <c r="B2726" s="25">
        <v>4718</v>
      </c>
      <c r="C2726" s="36" t="s">
        <v>2006</v>
      </c>
      <c r="D2726" s="25">
        <v>1991</v>
      </c>
      <c r="E2726" s="111" t="s">
        <v>2932</v>
      </c>
      <c r="F2726" s="68" t="s">
        <v>2933</v>
      </c>
      <c r="G2726" s="25">
        <v>10</v>
      </c>
      <c r="H2726" s="25">
        <v>11</v>
      </c>
      <c r="I2726" s="144">
        <v>20175.599999999999</v>
      </c>
      <c r="J2726" s="144">
        <v>20235</v>
      </c>
      <c r="K2726" s="144">
        <v>20141.7</v>
      </c>
      <c r="L2726" s="30">
        <v>921</v>
      </c>
      <c r="M2726" s="176">
        <f t="shared" si="689"/>
        <v>34167760</v>
      </c>
      <c r="N2726" s="144"/>
      <c r="O2726" s="142"/>
      <c r="P2726" s="144"/>
      <c r="Q2726" s="144">
        <f t="shared" si="690"/>
        <v>34167760</v>
      </c>
      <c r="R2726" s="144"/>
      <c r="S2726" s="30">
        <v>11</v>
      </c>
      <c r="T2726" s="144">
        <f t="shared" ref="T2726:T2729" si="693">S2726*3106160</f>
        <v>34167760</v>
      </c>
      <c r="U2726" s="144"/>
      <c r="V2726" s="144"/>
      <c r="W2726" s="144"/>
      <c r="X2726" s="144"/>
      <c r="Y2726" s="144"/>
      <c r="Z2726" s="144"/>
      <c r="AA2726" s="144"/>
      <c r="AB2726" s="144"/>
      <c r="AC2726" s="323"/>
      <c r="AD2726" s="323"/>
      <c r="AE2726" s="144"/>
      <c r="AF2726" s="144"/>
      <c r="AG2726" s="324">
        <v>2025</v>
      </c>
      <c r="AH2726" s="135"/>
      <c r="AI2726" s="177"/>
      <c r="AJ2726" s="177"/>
      <c r="AK2726" s="141">
        <f t="shared" si="692"/>
        <v>2617</v>
      </c>
      <c r="AL2726" s="35" t="s">
        <v>153</v>
      </c>
      <c r="AM2726" s="141" t="str">
        <f t="shared" si="683"/>
        <v>2617.</v>
      </c>
      <c r="AN2726" s="147"/>
      <c r="AO2726" s="35"/>
      <c r="AP2726" s="16"/>
    </row>
    <row r="2727" spans="1:42" ht="22.5" customHeight="1" x14ac:dyDescent="0.25">
      <c r="A2727" s="68" t="str">
        <f t="shared" si="688"/>
        <v>2618.</v>
      </c>
      <c r="B2727" s="25">
        <v>5239</v>
      </c>
      <c r="C2727" s="300" t="s">
        <v>2007</v>
      </c>
      <c r="D2727" s="25">
        <v>1991</v>
      </c>
      <c r="E2727" s="111" t="s">
        <v>2932</v>
      </c>
      <c r="F2727" s="68" t="s">
        <v>2933</v>
      </c>
      <c r="G2727" s="25">
        <v>9</v>
      </c>
      <c r="H2727" s="25">
        <v>3</v>
      </c>
      <c r="I2727" s="176">
        <v>6523.7</v>
      </c>
      <c r="J2727" s="176">
        <v>6523.7</v>
      </c>
      <c r="K2727" s="176">
        <v>6523.7</v>
      </c>
      <c r="L2727" s="267">
        <v>326</v>
      </c>
      <c r="M2727" s="176">
        <f t="shared" si="689"/>
        <v>9318480</v>
      </c>
      <c r="N2727" s="144"/>
      <c r="O2727" s="142"/>
      <c r="P2727" s="144"/>
      <c r="Q2727" s="144">
        <f t="shared" si="690"/>
        <v>9318480</v>
      </c>
      <c r="R2727" s="144"/>
      <c r="S2727" s="30">
        <v>3</v>
      </c>
      <c r="T2727" s="144">
        <f t="shared" si="693"/>
        <v>9318480</v>
      </c>
      <c r="U2727" s="144"/>
      <c r="V2727" s="144"/>
      <c r="W2727" s="144"/>
      <c r="X2727" s="144"/>
      <c r="Y2727" s="144"/>
      <c r="Z2727" s="144"/>
      <c r="AA2727" s="144"/>
      <c r="AB2727" s="144"/>
      <c r="AC2727" s="144"/>
      <c r="AD2727" s="144"/>
      <c r="AE2727" s="144"/>
      <c r="AF2727" s="144"/>
      <c r="AG2727" s="324">
        <v>2025</v>
      </c>
      <c r="AH2727" s="128"/>
      <c r="AI2727" s="177"/>
      <c r="AJ2727" s="177"/>
      <c r="AK2727" s="141">
        <f t="shared" si="692"/>
        <v>2618</v>
      </c>
      <c r="AL2727" s="35" t="s">
        <v>153</v>
      </c>
      <c r="AM2727" s="141" t="str">
        <f t="shared" si="683"/>
        <v>2618.</v>
      </c>
      <c r="AN2727" s="147"/>
      <c r="AO2727" s="35"/>
      <c r="AP2727" s="16"/>
    </row>
    <row r="2728" spans="1:42" ht="22.5" customHeight="1" x14ac:dyDescent="0.25">
      <c r="A2728" s="68" t="str">
        <f t="shared" si="688"/>
        <v>2619.</v>
      </c>
      <c r="B2728" s="120">
        <v>5394</v>
      </c>
      <c r="C2728" s="36" t="s">
        <v>2008</v>
      </c>
      <c r="D2728" s="25">
        <v>1965</v>
      </c>
      <c r="E2728" s="111" t="s">
        <v>2932</v>
      </c>
      <c r="F2728" s="68" t="s">
        <v>2933</v>
      </c>
      <c r="G2728" s="25">
        <v>9</v>
      </c>
      <c r="H2728" s="25">
        <v>4</v>
      </c>
      <c r="I2728" s="144">
        <v>3854.6</v>
      </c>
      <c r="J2728" s="144">
        <v>7808.2</v>
      </c>
      <c r="K2728" s="144">
        <v>7761.4</v>
      </c>
      <c r="L2728" s="30">
        <v>351</v>
      </c>
      <c r="M2728" s="176">
        <f t="shared" si="689"/>
        <v>3422145.5999999996</v>
      </c>
      <c r="N2728" s="144"/>
      <c r="O2728" s="142"/>
      <c r="P2728" s="144"/>
      <c r="Q2728" s="144">
        <f t="shared" si="690"/>
        <v>3422145.5999999996</v>
      </c>
      <c r="R2728" s="144"/>
      <c r="S2728" s="30"/>
      <c r="T2728" s="144"/>
      <c r="U2728" s="144">
        <v>964.8</v>
      </c>
      <c r="V2728" s="144">
        <f>U2728*3547</f>
        <v>3422145.5999999996</v>
      </c>
      <c r="W2728" s="144"/>
      <c r="X2728" s="144"/>
      <c r="Y2728" s="144"/>
      <c r="Z2728" s="144"/>
      <c r="AA2728" s="144"/>
      <c r="AB2728" s="144"/>
      <c r="AC2728" s="323"/>
      <c r="AD2728" s="323"/>
      <c r="AE2728" s="144"/>
      <c r="AF2728" s="144"/>
      <c r="AG2728" s="324">
        <v>2025</v>
      </c>
      <c r="AH2728" s="128"/>
      <c r="AI2728" s="172"/>
      <c r="AJ2728" s="172"/>
      <c r="AK2728" s="141">
        <f t="shared" si="692"/>
        <v>2619</v>
      </c>
      <c r="AL2728" s="35" t="s">
        <v>153</v>
      </c>
      <c r="AM2728" s="141" t="str">
        <f t="shared" si="683"/>
        <v>2619.</v>
      </c>
      <c r="AN2728" s="147"/>
      <c r="AO2728" s="35"/>
      <c r="AP2728" s="16"/>
    </row>
    <row r="2729" spans="1:42" ht="23.25" customHeight="1" x14ac:dyDescent="0.25">
      <c r="A2729" s="68" t="str">
        <f t="shared" si="688"/>
        <v>2620.</v>
      </c>
      <c r="B2729" s="25">
        <v>4379</v>
      </c>
      <c r="C2729" s="36" t="s">
        <v>2009</v>
      </c>
      <c r="D2729" s="25">
        <v>1992</v>
      </c>
      <c r="E2729" s="111" t="s">
        <v>2932</v>
      </c>
      <c r="F2729" s="68" t="s">
        <v>2936</v>
      </c>
      <c r="G2729" s="25">
        <v>9</v>
      </c>
      <c r="H2729" s="25">
        <v>5</v>
      </c>
      <c r="I2729" s="144">
        <v>9811.6</v>
      </c>
      <c r="J2729" s="144">
        <v>9889.2000000000007</v>
      </c>
      <c r="K2729" s="144">
        <v>9795.7999999999993</v>
      </c>
      <c r="L2729" s="30">
        <v>419</v>
      </c>
      <c r="M2729" s="176">
        <f t="shared" si="689"/>
        <v>15530800</v>
      </c>
      <c r="N2729" s="144"/>
      <c r="O2729" s="142"/>
      <c r="P2729" s="144"/>
      <c r="Q2729" s="144">
        <f t="shared" si="690"/>
        <v>15530800</v>
      </c>
      <c r="R2729" s="144"/>
      <c r="S2729" s="30">
        <v>5</v>
      </c>
      <c r="T2729" s="144">
        <f t="shared" si="693"/>
        <v>15530800</v>
      </c>
      <c r="U2729" s="144"/>
      <c r="V2729" s="144"/>
      <c r="W2729" s="144"/>
      <c r="X2729" s="144"/>
      <c r="Y2729" s="144"/>
      <c r="Z2729" s="144"/>
      <c r="AA2729" s="144"/>
      <c r="AB2729" s="144"/>
      <c r="AC2729" s="323"/>
      <c r="AD2729" s="323"/>
      <c r="AE2729" s="144"/>
      <c r="AF2729" s="144"/>
      <c r="AG2729" s="324">
        <v>2025</v>
      </c>
      <c r="AH2729" s="128"/>
      <c r="AI2729" s="177"/>
      <c r="AJ2729" s="177"/>
      <c r="AK2729" s="141">
        <f t="shared" si="692"/>
        <v>2620</v>
      </c>
      <c r="AL2729" s="35" t="s">
        <v>153</v>
      </c>
      <c r="AM2729" s="141" t="str">
        <f t="shared" si="683"/>
        <v>2620.</v>
      </c>
      <c r="AN2729" s="147"/>
      <c r="AP2729" s="16"/>
    </row>
    <row r="2730" spans="1:42" ht="22.5" customHeight="1" x14ac:dyDescent="0.25">
      <c r="A2730" s="68" t="str">
        <f t="shared" si="688"/>
        <v>2621.</v>
      </c>
      <c r="B2730" s="25">
        <v>5033</v>
      </c>
      <c r="C2730" s="300" t="s">
        <v>2010</v>
      </c>
      <c r="D2730" s="25">
        <v>1992</v>
      </c>
      <c r="E2730" s="111" t="s">
        <v>2932</v>
      </c>
      <c r="F2730" s="68" t="s">
        <v>2933</v>
      </c>
      <c r="G2730" s="25">
        <v>5</v>
      </c>
      <c r="H2730" s="25">
        <v>8</v>
      </c>
      <c r="I2730" s="176">
        <v>9615.4</v>
      </c>
      <c r="J2730" s="176">
        <v>8626.2999999999993</v>
      </c>
      <c r="K2730" s="176">
        <v>8623.2999999999993</v>
      </c>
      <c r="L2730" s="267">
        <v>415</v>
      </c>
      <c r="M2730" s="176">
        <f t="shared" si="689"/>
        <v>7965685</v>
      </c>
      <c r="N2730" s="144"/>
      <c r="O2730" s="142"/>
      <c r="P2730" s="144"/>
      <c r="Q2730" s="144">
        <f t="shared" si="690"/>
        <v>7965685</v>
      </c>
      <c r="R2730" s="144">
        <v>7965685</v>
      </c>
      <c r="S2730" s="30"/>
      <c r="T2730" s="144"/>
      <c r="U2730" s="144"/>
      <c r="V2730" s="144"/>
      <c r="W2730" s="144"/>
      <c r="X2730" s="144"/>
      <c r="Y2730" s="144"/>
      <c r="Z2730" s="144"/>
      <c r="AA2730" s="144"/>
      <c r="AB2730" s="144"/>
      <c r="AC2730" s="144"/>
      <c r="AD2730" s="144"/>
      <c r="AE2730" s="144"/>
      <c r="AF2730" s="144"/>
      <c r="AG2730" s="324">
        <v>2025</v>
      </c>
      <c r="AH2730" s="128"/>
      <c r="AI2730" s="177"/>
      <c r="AJ2730" s="177"/>
      <c r="AK2730" s="141">
        <f t="shared" si="692"/>
        <v>2621</v>
      </c>
      <c r="AL2730" s="35" t="s">
        <v>153</v>
      </c>
      <c r="AM2730" s="141" t="str">
        <f t="shared" si="683"/>
        <v>2621.</v>
      </c>
      <c r="AN2730" s="147"/>
      <c r="AO2730" s="35"/>
      <c r="AP2730" s="16"/>
    </row>
    <row r="2731" spans="1:42" ht="22.5" customHeight="1" x14ac:dyDescent="0.25">
      <c r="A2731" s="68" t="str">
        <f t="shared" si="688"/>
        <v>2622.</v>
      </c>
      <c r="B2731" s="25">
        <v>4618</v>
      </c>
      <c r="C2731" s="36" t="s">
        <v>2011</v>
      </c>
      <c r="D2731" s="25">
        <v>1992</v>
      </c>
      <c r="E2731" s="111" t="s">
        <v>2932</v>
      </c>
      <c r="F2731" s="68" t="s">
        <v>2933</v>
      </c>
      <c r="G2731" s="25">
        <v>5</v>
      </c>
      <c r="H2731" s="25">
        <v>2</v>
      </c>
      <c r="I2731" s="144">
        <v>2192.3000000000002</v>
      </c>
      <c r="J2731" s="144">
        <v>2195.5</v>
      </c>
      <c r="K2731" s="144">
        <v>2195.5</v>
      </c>
      <c r="L2731" s="30">
        <v>92</v>
      </c>
      <c r="M2731" s="176">
        <f t="shared" si="689"/>
        <v>3170170</v>
      </c>
      <c r="N2731" s="144"/>
      <c r="O2731" s="142"/>
      <c r="P2731" s="144"/>
      <c r="Q2731" s="144">
        <f t="shared" si="690"/>
        <v>3170170</v>
      </c>
      <c r="R2731" s="144">
        <f>2395990+774180</f>
        <v>3170170</v>
      </c>
      <c r="S2731" s="30"/>
      <c r="T2731" s="144"/>
      <c r="U2731" s="144"/>
      <c r="V2731" s="144"/>
      <c r="W2731" s="144"/>
      <c r="X2731" s="144"/>
      <c r="Y2731" s="144"/>
      <c r="Z2731" s="144"/>
      <c r="AA2731" s="144"/>
      <c r="AB2731" s="144"/>
      <c r="AC2731" s="323"/>
      <c r="AD2731" s="323"/>
      <c r="AE2731" s="144"/>
      <c r="AF2731" s="144"/>
      <c r="AG2731" s="324">
        <v>2025</v>
      </c>
      <c r="AH2731" s="135"/>
      <c r="AI2731" s="177"/>
      <c r="AJ2731" s="177"/>
      <c r="AK2731" s="141">
        <f t="shared" si="692"/>
        <v>2622</v>
      </c>
      <c r="AL2731" s="35" t="s">
        <v>153</v>
      </c>
      <c r="AM2731" s="141" t="str">
        <f t="shared" si="683"/>
        <v>2622.</v>
      </c>
      <c r="AN2731" s="147"/>
      <c r="AO2731" s="35"/>
      <c r="AP2731" s="16"/>
    </row>
    <row r="2732" spans="1:42" ht="22.5" customHeight="1" x14ac:dyDescent="0.25">
      <c r="A2732" s="68" t="str">
        <f t="shared" si="688"/>
        <v>2623.</v>
      </c>
      <c r="B2732" s="25">
        <v>4325</v>
      </c>
      <c r="C2732" s="202" t="s">
        <v>2012</v>
      </c>
      <c r="D2732" s="25">
        <v>1993</v>
      </c>
      <c r="E2732" s="111" t="s">
        <v>2932</v>
      </c>
      <c r="F2732" s="68" t="s">
        <v>2934</v>
      </c>
      <c r="G2732" s="25">
        <v>4</v>
      </c>
      <c r="H2732" s="25">
        <v>5</v>
      </c>
      <c r="I2732" s="144">
        <v>3832.8</v>
      </c>
      <c r="J2732" s="144">
        <v>2141.1</v>
      </c>
      <c r="K2732" s="144">
        <v>2141.1</v>
      </c>
      <c r="L2732" s="30">
        <v>126</v>
      </c>
      <c r="M2732" s="176">
        <f t="shared" si="689"/>
        <v>6180679.5600000005</v>
      </c>
      <c r="N2732" s="144"/>
      <c r="O2732" s="142"/>
      <c r="P2732" s="144"/>
      <c r="Q2732" s="144">
        <f t="shared" si="690"/>
        <v>6180679.5600000005</v>
      </c>
      <c r="R2732" s="144">
        <v>6180679.5600000005</v>
      </c>
      <c r="S2732" s="30"/>
      <c r="T2732" s="144"/>
      <c r="U2732" s="144"/>
      <c r="V2732" s="144"/>
      <c r="W2732" s="144"/>
      <c r="X2732" s="144"/>
      <c r="Y2732" s="144"/>
      <c r="Z2732" s="144"/>
      <c r="AA2732" s="144"/>
      <c r="AB2732" s="144"/>
      <c r="AC2732" s="144"/>
      <c r="AD2732" s="144"/>
      <c r="AE2732" s="144"/>
      <c r="AF2732" s="144"/>
      <c r="AG2732" s="324">
        <v>2025</v>
      </c>
      <c r="AH2732" s="129"/>
      <c r="AI2732" s="216"/>
      <c r="AJ2732" s="216"/>
      <c r="AK2732" s="141">
        <f t="shared" si="692"/>
        <v>2623</v>
      </c>
      <c r="AL2732" s="35" t="s">
        <v>153</v>
      </c>
      <c r="AM2732" s="141" t="str">
        <f t="shared" si="683"/>
        <v>2623.</v>
      </c>
      <c r="AN2732" s="147"/>
      <c r="AO2732" s="35"/>
      <c r="AP2732" s="16"/>
    </row>
    <row r="2733" spans="1:42" ht="23.25" customHeight="1" x14ac:dyDescent="0.25">
      <c r="A2733" s="68" t="str">
        <f t="shared" si="688"/>
        <v>2624.</v>
      </c>
      <c r="B2733" s="120">
        <v>5048</v>
      </c>
      <c r="C2733" s="36" t="s">
        <v>2013</v>
      </c>
      <c r="D2733" s="25">
        <v>1993</v>
      </c>
      <c r="E2733" s="111" t="s">
        <v>2932</v>
      </c>
      <c r="F2733" s="68" t="s">
        <v>2934</v>
      </c>
      <c r="G2733" s="25">
        <v>5</v>
      </c>
      <c r="H2733" s="25">
        <v>4</v>
      </c>
      <c r="I2733" s="144">
        <v>2597.1999999999998</v>
      </c>
      <c r="J2733" s="144">
        <v>2597.1999999999998</v>
      </c>
      <c r="K2733" s="144">
        <v>2530.4</v>
      </c>
      <c r="L2733" s="30">
        <v>96</v>
      </c>
      <c r="M2733" s="176">
        <f t="shared" si="689"/>
        <v>8077329</v>
      </c>
      <c r="N2733" s="144"/>
      <c r="O2733" s="142"/>
      <c r="P2733" s="144"/>
      <c r="Q2733" s="144">
        <f t="shared" si="690"/>
        <v>8077329</v>
      </c>
      <c r="R2733" s="144">
        <v>8077329</v>
      </c>
      <c r="S2733" s="30"/>
      <c r="T2733" s="144"/>
      <c r="U2733" s="144"/>
      <c r="V2733" s="144"/>
      <c r="W2733" s="144"/>
      <c r="X2733" s="144"/>
      <c r="Y2733" s="144"/>
      <c r="Z2733" s="144"/>
      <c r="AA2733" s="144"/>
      <c r="AB2733" s="144"/>
      <c r="AC2733" s="323"/>
      <c r="AD2733" s="323"/>
      <c r="AE2733" s="144"/>
      <c r="AF2733" s="144"/>
      <c r="AG2733" s="324">
        <v>2025</v>
      </c>
      <c r="AH2733" s="128"/>
      <c r="AI2733" s="177"/>
      <c r="AJ2733" s="177"/>
      <c r="AK2733" s="141">
        <f t="shared" si="692"/>
        <v>2624</v>
      </c>
      <c r="AL2733" s="35" t="s">
        <v>153</v>
      </c>
      <c r="AM2733" s="141" t="str">
        <f t="shared" si="683"/>
        <v>2624.</v>
      </c>
      <c r="AN2733" s="147"/>
      <c r="AP2733" s="16"/>
    </row>
    <row r="2734" spans="1:42" ht="23.25" customHeight="1" x14ac:dyDescent="0.25">
      <c r="A2734" s="68" t="str">
        <f t="shared" si="688"/>
        <v>2625.</v>
      </c>
      <c r="B2734" s="25">
        <v>5149</v>
      </c>
      <c r="C2734" s="36" t="s">
        <v>2014</v>
      </c>
      <c r="D2734" s="25">
        <v>1993</v>
      </c>
      <c r="E2734" s="111" t="s">
        <v>2932</v>
      </c>
      <c r="F2734" s="68" t="s">
        <v>2934</v>
      </c>
      <c r="G2734" s="25">
        <v>10</v>
      </c>
      <c r="H2734" s="25">
        <v>4</v>
      </c>
      <c r="I2734" s="144">
        <v>10808.6</v>
      </c>
      <c r="J2734" s="144">
        <v>10543.6</v>
      </c>
      <c r="K2734" s="144">
        <v>7315.7</v>
      </c>
      <c r="L2734" s="30">
        <v>382</v>
      </c>
      <c r="M2734" s="176">
        <f t="shared" si="689"/>
        <v>10693140.899999999</v>
      </c>
      <c r="N2734" s="144"/>
      <c r="O2734" s="142"/>
      <c r="P2734" s="144"/>
      <c r="Q2734" s="144">
        <f t="shared" si="690"/>
        <v>10693140.899999999</v>
      </c>
      <c r="R2734" s="144"/>
      <c r="S2734" s="30"/>
      <c r="T2734" s="144"/>
      <c r="U2734" s="144">
        <v>3014.7</v>
      </c>
      <c r="V2734" s="144">
        <f>U2734*3547</f>
        <v>10693140.899999999</v>
      </c>
      <c r="W2734" s="144"/>
      <c r="X2734" s="144"/>
      <c r="Y2734" s="144"/>
      <c r="Z2734" s="144"/>
      <c r="AA2734" s="144"/>
      <c r="AB2734" s="144"/>
      <c r="AC2734" s="323"/>
      <c r="AD2734" s="323"/>
      <c r="AE2734" s="144"/>
      <c r="AF2734" s="144"/>
      <c r="AG2734" s="324">
        <v>2025</v>
      </c>
      <c r="AH2734" s="128"/>
      <c r="AI2734" s="172"/>
      <c r="AJ2734" s="172"/>
      <c r="AK2734" s="141">
        <f t="shared" si="692"/>
        <v>2625</v>
      </c>
      <c r="AL2734" s="35" t="s">
        <v>153</v>
      </c>
      <c r="AM2734" s="141" t="str">
        <f t="shared" si="683"/>
        <v>2625.</v>
      </c>
      <c r="AN2734" s="147"/>
      <c r="AP2734" s="16"/>
    </row>
    <row r="2735" spans="1:42" ht="22.5" customHeight="1" x14ac:dyDescent="0.25">
      <c r="A2735" s="68" t="str">
        <f t="shared" si="688"/>
        <v>2626.</v>
      </c>
      <c r="B2735" s="25">
        <v>4623</v>
      </c>
      <c r="C2735" s="36" t="s">
        <v>2015</v>
      </c>
      <c r="D2735" s="25">
        <v>1993</v>
      </c>
      <c r="E2735" s="111" t="s">
        <v>2932</v>
      </c>
      <c r="F2735" s="68" t="s">
        <v>2933</v>
      </c>
      <c r="G2735" s="25">
        <v>10</v>
      </c>
      <c r="H2735" s="25">
        <v>9</v>
      </c>
      <c r="I2735" s="144">
        <v>24001.4</v>
      </c>
      <c r="J2735" s="144">
        <v>16768.8</v>
      </c>
      <c r="K2735" s="144">
        <v>16727.7</v>
      </c>
      <c r="L2735" s="30">
        <v>735</v>
      </c>
      <c r="M2735" s="176">
        <f t="shared" si="689"/>
        <v>27955440</v>
      </c>
      <c r="N2735" s="144"/>
      <c r="O2735" s="142"/>
      <c r="P2735" s="144"/>
      <c r="Q2735" s="144">
        <f t="shared" si="690"/>
        <v>27955440</v>
      </c>
      <c r="R2735" s="144"/>
      <c r="S2735" s="30">
        <v>9</v>
      </c>
      <c r="T2735" s="144">
        <f t="shared" ref="T2735" si="694">S2735*3106160</f>
        <v>27955440</v>
      </c>
      <c r="U2735" s="144"/>
      <c r="V2735" s="144"/>
      <c r="W2735" s="144"/>
      <c r="X2735" s="144"/>
      <c r="Y2735" s="144"/>
      <c r="Z2735" s="144"/>
      <c r="AA2735" s="144"/>
      <c r="AB2735" s="144"/>
      <c r="AC2735" s="323"/>
      <c r="AD2735" s="323"/>
      <c r="AE2735" s="144"/>
      <c r="AF2735" s="144"/>
      <c r="AG2735" s="324">
        <v>2025</v>
      </c>
      <c r="AH2735" s="135"/>
      <c r="AI2735" s="177"/>
      <c r="AJ2735" s="177"/>
      <c r="AK2735" s="141">
        <f t="shared" si="692"/>
        <v>2626</v>
      </c>
      <c r="AL2735" s="35" t="s">
        <v>153</v>
      </c>
      <c r="AM2735" s="141" t="str">
        <f t="shared" si="683"/>
        <v>2626.</v>
      </c>
      <c r="AN2735" s="147"/>
      <c r="AO2735" s="35"/>
      <c r="AP2735" s="16"/>
    </row>
    <row r="2736" spans="1:42" ht="22.5" customHeight="1" x14ac:dyDescent="0.25">
      <c r="A2736" s="68" t="str">
        <f t="shared" si="688"/>
        <v>2627.</v>
      </c>
      <c r="B2736" s="25">
        <v>4733</v>
      </c>
      <c r="C2736" s="300" t="s">
        <v>2016</v>
      </c>
      <c r="D2736" s="25">
        <v>1993</v>
      </c>
      <c r="E2736" s="111" t="s">
        <v>2932</v>
      </c>
      <c r="F2736" s="68" t="s">
        <v>2934</v>
      </c>
      <c r="G2736" s="25">
        <v>12</v>
      </c>
      <c r="H2736" s="25">
        <v>1</v>
      </c>
      <c r="I2736" s="176">
        <v>3806.1</v>
      </c>
      <c r="J2736" s="176">
        <v>2232.71</v>
      </c>
      <c r="K2736" s="176">
        <v>2232.71</v>
      </c>
      <c r="L2736" s="267">
        <v>201</v>
      </c>
      <c r="M2736" s="176">
        <f t="shared" si="689"/>
        <v>9670353.8000000007</v>
      </c>
      <c r="N2736" s="144"/>
      <c r="O2736" s="142"/>
      <c r="P2736" s="144"/>
      <c r="Q2736" s="144">
        <f t="shared" si="690"/>
        <v>9670353.8000000007</v>
      </c>
      <c r="R2736" s="144">
        <f>1412823.36+2045210.44</f>
        <v>3458033.8</v>
      </c>
      <c r="S2736" s="30">
        <v>2</v>
      </c>
      <c r="T2736" s="144">
        <f>S2736*3106160</f>
        <v>6212320</v>
      </c>
      <c r="U2736" s="144"/>
      <c r="V2736" s="144"/>
      <c r="W2736" s="144"/>
      <c r="X2736" s="144"/>
      <c r="Y2736" s="144"/>
      <c r="Z2736" s="144"/>
      <c r="AA2736" s="144"/>
      <c r="AB2736" s="144"/>
      <c r="AC2736" s="144"/>
      <c r="AD2736" s="144"/>
      <c r="AE2736" s="144"/>
      <c r="AF2736" s="144"/>
      <c r="AG2736" s="324">
        <v>2025</v>
      </c>
      <c r="AH2736" s="128"/>
      <c r="AI2736" s="177"/>
      <c r="AJ2736" s="177"/>
      <c r="AK2736" s="141">
        <f t="shared" si="692"/>
        <v>2627</v>
      </c>
      <c r="AL2736" s="35" t="s">
        <v>153</v>
      </c>
      <c r="AM2736" s="141" t="str">
        <f t="shared" si="683"/>
        <v>2627.</v>
      </c>
      <c r="AN2736" s="147"/>
      <c r="AO2736" s="35"/>
      <c r="AP2736" s="16"/>
    </row>
    <row r="2737" spans="1:42" ht="23.25" customHeight="1" x14ac:dyDescent="0.25">
      <c r="A2737" s="68" t="str">
        <f t="shared" si="688"/>
        <v>2628.</v>
      </c>
      <c r="B2737" s="25">
        <v>4747</v>
      </c>
      <c r="C2737" s="36" t="s">
        <v>2017</v>
      </c>
      <c r="D2737" s="25">
        <v>1993</v>
      </c>
      <c r="E2737" s="111" t="s">
        <v>2932</v>
      </c>
      <c r="F2737" s="68" t="s">
        <v>2933</v>
      </c>
      <c r="G2737" s="25">
        <v>16</v>
      </c>
      <c r="H2737" s="25">
        <v>1</v>
      </c>
      <c r="I2737" s="176">
        <v>6008.6</v>
      </c>
      <c r="J2737" s="176">
        <v>6083.6</v>
      </c>
      <c r="K2737" s="176">
        <v>5943</v>
      </c>
      <c r="L2737" s="267">
        <v>304</v>
      </c>
      <c r="M2737" s="176">
        <f t="shared" si="689"/>
        <v>7675290</v>
      </c>
      <c r="N2737" s="144"/>
      <c r="O2737" s="142"/>
      <c r="P2737" s="144"/>
      <c r="Q2737" s="144">
        <f t="shared" si="690"/>
        <v>7675290</v>
      </c>
      <c r="R2737" s="144">
        <v>7675290</v>
      </c>
      <c r="S2737" s="30"/>
      <c r="T2737" s="144"/>
      <c r="U2737" s="144"/>
      <c r="V2737" s="144"/>
      <c r="W2737" s="144"/>
      <c r="X2737" s="144"/>
      <c r="Y2737" s="144"/>
      <c r="Z2737" s="144"/>
      <c r="AA2737" s="144"/>
      <c r="AB2737" s="144"/>
      <c r="AC2737" s="323"/>
      <c r="AD2737" s="323"/>
      <c r="AE2737" s="144"/>
      <c r="AF2737" s="144"/>
      <c r="AG2737" s="324">
        <v>2025</v>
      </c>
      <c r="AH2737" s="128"/>
      <c r="AI2737" s="177"/>
      <c r="AJ2737" s="177"/>
      <c r="AK2737" s="141">
        <f t="shared" si="692"/>
        <v>2628</v>
      </c>
      <c r="AL2737" s="35" t="s">
        <v>153</v>
      </c>
      <c r="AM2737" s="141" t="str">
        <f t="shared" si="683"/>
        <v>2628.</v>
      </c>
      <c r="AN2737" s="147"/>
      <c r="AP2737" s="16"/>
    </row>
    <row r="2738" spans="1:42" ht="23.25" customHeight="1" x14ac:dyDescent="0.25">
      <c r="A2738" s="68" t="str">
        <f t="shared" si="688"/>
        <v>2629.</v>
      </c>
      <c r="B2738" s="120">
        <v>5050</v>
      </c>
      <c r="C2738" s="36" t="s">
        <v>2020</v>
      </c>
      <c r="D2738" s="25">
        <v>1994</v>
      </c>
      <c r="E2738" s="111" t="s">
        <v>2932</v>
      </c>
      <c r="F2738" s="68" t="s">
        <v>2934</v>
      </c>
      <c r="G2738" s="25">
        <v>5</v>
      </c>
      <c r="H2738" s="25">
        <v>4</v>
      </c>
      <c r="I2738" s="144">
        <v>2419.1</v>
      </c>
      <c r="J2738" s="144">
        <v>2424.1</v>
      </c>
      <c r="K2738" s="144">
        <v>2417.9</v>
      </c>
      <c r="L2738" s="30">
        <v>98</v>
      </c>
      <c r="M2738" s="176">
        <f t="shared" si="689"/>
        <v>8625564</v>
      </c>
      <c r="N2738" s="144"/>
      <c r="O2738" s="142"/>
      <c r="P2738" s="144"/>
      <c r="Q2738" s="144">
        <f t="shared" si="690"/>
        <v>8625564</v>
      </c>
      <c r="R2738" s="144">
        <v>8625564</v>
      </c>
      <c r="S2738" s="30"/>
      <c r="T2738" s="144"/>
      <c r="U2738" s="144"/>
      <c r="V2738" s="144"/>
      <c r="W2738" s="144"/>
      <c r="X2738" s="144"/>
      <c r="Y2738" s="144"/>
      <c r="Z2738" s="144"/>
      <c r="AA2738" s="144"/>
      <c r="AB2738" s="144"/>
      <c r="AC2738" s="323"/>
      <c r="AD2738" s="323"/>
      <c r="AE2738" s="144"/>
      <c r="AF2738" s="144"/>
      <c r="AG2738" s="324">
        <v>2025</v>
      </c>
      <c r="AH2738" s="128"/>
      <c r="AI2738" s="177"/>
      <c r="AJ2738" s="177"/>
      <c r="AK2738" s="141">
        <f t="shared" si="692"/>
        <v>2629</v>
      </c>
      <c r="AL2738" s="35" t="s">
        <v>153</v>
      </c>
      <c r="AM2738" s="141" t="str">
        <f t="shared" si="683"/>
        <v>2629.</v>
      </c>
      <c r="AN2738" s="147"/>
      <c r="AP2738" s="16"/>
    </row>
    <row r="2739" spans="1:42" ht="22.5" customHeight="1" x14ac:dyDescent="0.25">
      <c r="A2739" s="68" t="str">
        <f t="shared" si="688"/>
        <v>2630.</v>
      </c>
      <c r="B2739" s="25">
        <v>4686</v>
      </c>
      <c r="C2739" s="300" t="s">
        <v>2021</v>
      </c>
      <c r="D2739" s="25">
        <v>1994</v>
      </c>
      <c r="E2739" s="68" t="s">
        <v>2932</v>
      </c>
      <c r="F2739" s="68" t="s">
        <v>2934</v>
      </c>
      <c r="G2739" s="25">
        <v>5</v>
      </c>
      <c r="H2739" s="25">
        <v>6</v>
      </c>
      <c r="I2739" s="146">
        <v>4111.2</v>
      </c>
      <c r="J2739" s="146">
        <v>4111.2</v>
      </c>
      <c r="K2739" s="146">
        <v>4111.2</v>
      </c>
      <c r="L2739" s="25">
        <v>195</v>
      </c>
      <c r="M2739" s="176">
        <f t="shared" si="689"/>
        <v>5827535</v>
      </c>
      <c r="N2739" s="144"/>
      <c r="O2739" s="142"/>
      <c r="P2739" s="144"/>
      <c r="Q2739" s="144">
        <f t="shared" si="690"/>
        <v>5827535</v>
      </c>
      <c r="R2739" s="144">
        <v>5827535</v>
      </c>
      <c r="S2739" s="324"/>
      <c r="T2739" s="323"/>
      <c r="U2739" s="144"/>
      <c r="V2739" s="144"/>
      <c r="W2739" s="323"/>
      <c r="X2739" s="323"/>
      <c r="Y2739" s="323"/>
      <c r="Z2739" s="323"/>
      <c r="AA2739" s="323"/>
      <c r="AB2739" s="323"/>
      <c r="AC2739" s="144"/>
      <c r="AD2739" s="144"/>
      <c r="AE2739" s="144"/>
      <c r="AF2739" s="323"/>
      <c r="AG2739" s="324">
        <v>2025</v>
      </c>
      <c r="AH2739" s="128"/>
      <c r="AK2739" s="141">
        <f t="shared" si="692"/>
        <v>2630</v>
      </c>
      <c r="AL2739" s="35" t="s">
        <v>153</v>
      </c>
      <c r="AM2739" s="141" t="str">
        <f t="shared" si="683"/>
        <v>2630.</v>
      </c>
      <c r="AN2739" s="147"/>
      <c r="AP2739" s="16"/>
    </row>
    <row r="2740" spans="1:42" ht="22.5" customHeight="1" x14ac:dyDescent="0.25">
      <c r="A2740" s="68" t="str">
        <f t="shared" si="688"/>
        <v>2631.</v>
      </c>
      <c r="B2740" s="25">
        <v>4216</v>
      </c>
      <c r="C2740" s="36" t="s">
        <v>2022</v>
      </c>
      <c r="D2740" s="25">
        <v>1995</v>
      </c>
      <c r="E2740" s="111" t="s">
        <v>2932</v>
      </c>
      <c r="F2740" s="68" t="s">
        <v>2933</v>
      </c>
      <c r="G2740" s="25">
        <v>10</v>
      </c>
      <c r="H2740" s="25">
        <v>6</v>
      </c>
      <c r="I2740" s="144">
        <v>11362.19</v>
      </c>
      <c r="J2740" s="144">
        <v>6944.5</v>
      </c>
      <c r="K2740" s="144">
        <v>6849.1</v>
      </c>
      <c r="L2740" s="30">
        <v>517</v>
      </c>
      <c r="M2740" s="176">
        <f t="shared" si="689"/>
        <v>18636960</v>
      </c>
      <c r="N2740" s="144"/>
      <c r="O2740" s="142"/>
      <c r="P2740" s="144"/>
      <c r="Q2740" s="144">
        <f t="shared" si="690"/>
        <v>18636960</v>
      </c>
      <c r="R2740" s="144"/>
      <c r="S2740" s="30">
        <v>6</v>
      </c>
      <c r="T2740" s="144">
        <f t="shared" ref="T2740:T2741" si="695">S2740*3106160</f>
        <v>18636960</v>
      </c>
      <c r="U2740" s="144"/>
      <c r="V2740" s="144"/>
      <c r="W2740" s="144"/>
      <c r="X2740" s="144"/>
      <c r="Y2740" s="144"/>
      <c r="Z2740" s="144"/>
      <c r="AA2740" s="144"/>
      <c r="AB2740" s="144"/>
      <c r="AC2740" s="323"/>
      <c r="AD2740" s="323"/>
      <c r="AE2740" s="144"/>
      <c r="AF2740" s="144"/>
      <c r="AG2740" s="324">
        <v>2025</v>
      </c>
      <c r="AH2740" s="135"/>
      <c r="AI2740" s="177"/>
      <c r="AJ2740" s="177"/>
      <c r="AK2740" s="141">
        <f t="shared" si="692"/>
        <v>2631</v>
      </c>
      <c r="AL2740" s="35" t="s">
        <v>153</v>
      </c>
      <c r="AM2740" s="141" t="str">
        <f t="shared" si="683"/>
        <v>2631.</v>
      </c>
      <c r="AN2740" s="147"/>
      <c r="AO2740" s="35"/>
      <c r="AP2740" s="16"/>
    </row>
    <row r="2741" spans="1:42" ht="23.25" customHeight="1" x14ac:dyDescent="0.25">
      <c r="A2741" s="68" t="str">
        <f t="shared" si="688"/>
        <v>2632.</v>
      </c>
      <c r="B2741" s="25">
        <v>4672</v>
      </c>
      <c r="C2741" s="36" t="s">
        <v>2023</v>
      </c>
      <c r="D2741" s="25">
        <v>1995</v>
      </c>
      <c r="E2741" s="111" t="s">
        <v>2932</v>
      </c>
      <c r="F2741" s="68" t="s">
        <v>2933</v>
      </c>
      <c r="G2741" s="25">
        <v>10</v>
      </c>
      <c r="H2741" s="25">
        <v>9</v>
      </c>
      <c r="I2741" s="144">
        <v>24980.9</v>
      </c>
      <c r="J2741" s="144">
        <v>17490.87</v>
      </c>
      <c r="K2741" s="144">
        <v>17466.099999999999</v>
      </c>
      <c r="L2741" s="30">
        <v>766</v>
      </c>
      <c r="M2741" s="176">
        <f t="shared" si="689"/>
        <v>24849280</v>
      </c>
      <c r="N2741" s="144"/>
      <c r="O2741" s="142"/>
      <c r="P2741" s="144"/>
      <c r="Q2741" s="144">
        <f t="shared" si="690"/>
        <v>24849280</v>
      </c>
      <c r="R2741" s="144"/>
      <c r="S2741" s="30">
        <v>8</v>
      </c>
      <c r="T2741" s="144">
        <f t="shared" si="695"/>
        <v>24849280</v>
      </c>
      <c r="U2741" s="144"/>
      <c r="V2741" s="144"/>
      <c r="W2741" s="144"/>
      <c r="X2741" s="144"/>
      <c r="Y2741" s="144"/>
      <c r="Z2741" s="144"/>
      <c r="AA2741" s="144"/>
      <c r="AB2741" s="144"/>
      <c r="AC2741" s="323"/>
      <c r="AD2741" s="323"/>
      <c r="AE2741" s="144"/>
      <c r="AF2741" s="144"/>
      <c r="AG2741" s="324">
        <v>2025</v>
      </c>
      <c r="AH2741" s="128"/>
      <c r="AI2741" s="177"/>
      <c r="AJ2741" s="177"/>
      <c r="AK2741" s="141">
        <f t="shared" si="692"/>
        <v>2632</v>
      </c>
      <c r="AL2741" s="35" t="s">
        <v>153</v>
      </c>
      <c r="AM2741" s="141" t="str">
        <f t="shared" si="683"/>
        <v>2632.</v>
      </c>
      <c r="AN2741" s="147"/>
      <c r="AP2741" s="16"/>
    </row>
    <row r="2742" spans="1:42" ht="22.5" customHeight="1" x14ac:dyDescent="0.25">
      <c r="A2742" s="68" t="str">
        <f t="shared" si="688"/>
        <v>2633.</v>
      </c>
      <c r="B2742" s="25">
        <v>5043</v>
      </c>
      <c r="C2742" s="202" t="s">
        <v>2024</v>
      </c>
      <c r="D2742" s="25">
        <v>1996</v>
      </c>
      <c r="E2742" s="111" t="s">
        <v>2932</v>
      </c>
      <c r="F2742" s="68" t="s">
        <v>2934</v>
      </c>
      <c r="G2742" s="25">
        <v>5</v>
      </c>
      <c r="H2742" s="25">
        <v>5</v>
      </c>
      <c r="I2742" s="144">
        <v>3701.65</v>
      </c>
      <c r="J2742" s="144">
        <v>3203.1</v>
      </c>
      <c r="K2742" s="144">
        <v>3203.1</v>
      </c>
      <c r="L2742" s="30">
        <v>105</v>
      </c>
      <c r="M2742" s="176">
        <f t="shared" si="689"/>
        <v>4135495</v>
      </c>
      <c r="N2742" s="144"/>
      <c r="O2742" s="142"/>
      <c r="P2742" s="144"/>
      <c r="Q2742" s="144">
        <f t="shared" si="690"/>
        <v>4135495</v>
      </c>
      <c r="R2742" s="144">
        <v>4135495</v>
      </c>
      <c r="S2742" s="30"/>
      <c r="T2742" s="144"/>
      <c r="U2742" s="144"/>
      <c r="V2742" s="144"/>
      <c r="W2742" s="144"/>
      <c r="X2742" s="144"/>
      <c r="Y2742" s="144"/>
      <c r="Z2742" s="144"/>
      <c r="AA2742" s="144"/>
      <c r="AB2742" s="144"/>
      <c r="AC2742" s="144"/>
      <c r="AD2742" s="144"/>
      <c r="AE2742" s="144"/>
      <c r="AF2742" s="144"/>
      <c r="AG2742" s="324">
        <v>2025</v>
      </c>
      <c r="AH2742" s="129"/>
      <c r="AI2742" s="216"/>
      <c r="AJ2742" s="216"/>
      <c r="AK2742" s="141">
        <f t="shared" si="692"/>
        <v>2633</v>
      </c>
      <c r="AL2742" s="35" t="s">
        <v>153</v>
      </c>
      <c r="AM2742" s="141" t="str">
        <f t="shared" ref="AM2742:AM2805" si="696">CONCATENATE(AK2742,AL2742)</f>
        <v>2633.</v>
      </c>
      <c r="AN2742" s="147"/>
      <c r="AO2742" s="35"/>
      <c r="AP2742" s="16"/>
    </row>
    <row r="2743" spans="1:42" ht="22.5" customHeight="1" x14ac:dyDescent="0.25">
      <c r="A2743" s="68" t="str">
        <f t="shared" si="688"/>
        <v>2634.</v>
      </c>
      <c r="B2743" s="25">
        <v>5046</v>
      </c>
      <c r="C2743" s="175" t="s">
        <v>2025</v>
      </c>
      <c r="D2743" s="25">
        <v>1996</v>
      </c>
      <c r="E2743" s="111" t="s">
        <v>2932</v>
      </c>
      <c r="F2743" s="68" t="s">
        <v>2934</v>
      </c>
      <c r="G2743" s="25">
        <v>5</v>
      </c>
      <c r="H2743" s="25">
        <v>3</v>
      </c>
      <c r="I2743" s="144">
        <v>2448</v>
      </c>
      <c r="J2743" s="144">
        <v>2254</v>
      </c>
      <c r="K2743" s="144">
        <v>2254</v>
      </c>
      <c r="L2743" s="30">
        <v>97</v>
      </c>
      <c r="M2743" s="176">
        <f t="shared" si="689"/>
        <v>844560</v>
      </c>
      <c r="N2743" s="144"/>
      <c r="O2743" s="142"/>
      <c r="P2743" s="144"/>
      <c r="Q2743" s="144">
        <f t="shared" si="690"/>
        <v>844560</v>
      </c>
      <c r="R2743" s="144">
        <v>844560</v>
      </c>
      <c r="S2743" s="30"/>
      <c r="T2743" s="144"/>
      <c r="U2743" s="144"/>
      <c r="V2743" s="144"/>
      <c r="W2743" s="144"/>
      <c r="X2743" s="144"/>
      <c r="Y2743" s="144"/>
      <c r="Z2743" s="144"/>
      <c r="AA2743" s="144"/>
      <c r="AB2743" s="144"/>
      <c r="AC2743" s="144"/>
      <c r="AD2743" s="144"/>
      <c r="AE2743" s="144"/>
      <c r="AF2743" s="144"/>
      <c r="AG2743" s="324">
        <v>2025</v>
      </c>
      <c r="AH2743" s="135"/>
      <c r="AI2743" s="177"/>
      <c r="AJ2743" s="177"/>
      <c r="AK2743" s="141">
        <f t="shared" si="692"/>
        <v>2634</v>
      </c>
      <c r="AL2743" s="35" t="s">
        <v>153</v>
      </c>
      <c r="AM2743" s="141" t="str">
        <f t="shared" si="696"/>
        <v>2634.</v>
      </c>
      <c r="AN2743" s="147"/>
      <c r="AO2743" s="35"/>
      <c r="AP2743" s="16"/>
    </row>
    <row r="2744" spans="1:42" ht="22.5" customHeight="1" x14ac:dyDescent="0.25">
      <c r="A2744" s="68" t="str">
        <f t="shared" si="688"/>
        <v>2635.</v>
      </c>
      <c r="B2744" s="25">
        <v>4464</v>
      </c>
      <c r="C2744" s="300" t="s">
        <v>2026</v>
      </c>
      <c r="D2744" s="25">
        <v>1996</v>
      </c>
      <c r="E2744" s="111" t="s">
        <v>2932</v>
      </c>
      <c r="F2744" s="68" t="s">
        <v>2934</v>
      </c>
      <c r="G2744" s="25">
        <v>5</v>
      </c>
      <c r="H2744" s="25">
        <v>2</v>
      </c>
      <c r="I2744" s="176">
        <v>2484.5</v>
      </c>
      <c r="J2744" s="144">
        <v>2484.5</v>
      </c>
      <c r="K2744" s="176">
        <v>2484.5</v>
      </c>
      <c r="L2744" s="267">
        <v>54</v>
      </c>
      <c r="M2744" s="176">
        <f t="shared" si="689"/>
        <v>647010</v>
      </c>
      <c r="N2744" s="144"/>
      <c r="O2744" s="142"/>
      <c r="P2744" s="144"/>
      <c r="Q2744" s="144">
        <f t="shared" si="690"/>
        <v>647010</v>
      </c>
      <c r="R2744" s="144">
        <v>647010</v>
      </c>
      <c r="S2744" s="30"/>
      <c r="T2744" s="144"/>
      <c r="U2744" s="144"/>
      <c r="V2744" s="144"/>
      <c r="W2744" s="144"/>
      <c r="X2744" s="144"/>
      <c r="Y2744" s="144"/>
      <c r="Z2744" s="144"/>
      <c r="AA2744" s="144"/>
      <c r="AB2744" s="144"/>
      <c r="AC2744" s="144"/>
      <c r="AD2744" s="144"/>
      <c r="AE2744" s="144"/>
      <c r="AF2744" s="144"/>
      <c r="AG2744" s="324">
        <v>2025</v>
      </c>
      <c r="AH2744" s="128"/>
      <c r="AI2744" s="177"/>
      <c r="AJ2744" s="177"/>
      <c r="AK2744" s="141">
        <f t="shared" si="692"/>
        <v>2635</v>
      </c>
      <c r="AL2744" s="35" t="s">
        <v>153</v>
      </c>
      <c r="AM2744" s="141" t="str">
        <f t="shared" si="696"/>
        <v>2635.</v>
      </c>
      <c r="AN2744" s="147"/>
      <c r="AO2744" s="35"/>
      <c r="AP2744" s="16"/>
    </row>
    <row r="2745" spans="1:42" ht="23.25" customHeight="1" x14ac:dyDescent="0.25">
      <c r="A2745" s="68" t="str">
        <f t="shared" si="688"/>
        <v>2636.</v>
      </c>
      <c r="B2745" s="25">
        <v>4721</v>
      </c>
      <c r="C2745" s="37" t="s">
        <v>2027</v>
      </c>
      <c r="D2745" s="25">
        <v>1998</v>
      </c>
      <c r="E2745" s="111" t="s">
        <v>2932</v>
      </c>
      <c r="F2745" s="68" t="s">
        <v>2933</v>
      </c>
      <c r="G2745" s="25">
        <v>9</v>
      </c>
      <c r="H2745" s="25">
        <v>2</v>
      </c>
      <c r="I2745" s="144">
        <v>4101.3</v>
      </c>
      <c r="J2745" s="144">
        <v>4085.8</v>
      </c>
      <c r="K2745" s="144">
        <v>4085.8</v>
      </c>
      <c r="L2745" s="30">
        <v>141</v>
      </c>
      <c r="M2745" s="176">
        <f t="shared" si="689"/>
        <v>6212320</v>
      </c>
      <c r="N2745" s="144"/>
      <c r="O2745" s="142"/>
      <c r="P2745" s="144"/>
      <c r="Q2745" s="144">
        <f t="shared" si="690"/>
        <v>6212320</v>
      </c>
      <c r="R2745" s="144"/>
      <c r="S2745" s="30">
        <v>2</v>
      </c>
      <c r="T2745" s="144">
        <f>S2745*3106160</f>
        <v>6212320</v>
      </c>
      <c r="U2745" s="144"/>
      <c r="V2745" s="144"/>
      <c r="W2745" s="144"/>
      <c r="X2745" s="144"/>
      <c r="Y2745" s="144"/>
      <c r="Z2745" s="144"/>
      <c r="AA2745" s="144"/>
      <c r="AB2745" s="144"/>
      <c r="AC2745" s="323"/>
      <c r="AD2745" s="323"/>
      <c r="AE2745" s="144"/>
      <c r="AF2745" s="144"/>
      <c r="AG2745" s="324">
        <v>2025</v>
      </c>
      <c r="AH2745" s="128"/>
      <c r="AI2745" s="177"/>
      <c r="AJ2745" s="177"/>
      <c r="AK2745" s="141">
        <f t="shared" si="692"/>
        <v>2636</v>
      </c>
      <c r="AL2745" s="35" t="s">
        <v>153</v>
      </c>
      <c r="AM2745" s="141" t="str">
        <f t="shared" si="696"/>
        <v>2636.</v>
      </c>
      <c r="AN2745" s="147"/>
      <c r="AP2745" s="16"/>
    </row>
    <row r="2746" spans="1:42" ht="22.5" customHeight="1" x14ac:dyDescent="0.25">
      <c r="A2746" s="68" t="str">
        <f t="shared" si="688"/>
        <v>2637.</v>
      </c>
      <c r="B2746" s="25">
        <v>4770</v>
      </c>
      <c r="C2746" s="36" t="s">
        <v>2028</v>
      </c>
      <c r="D2746" s="25">
        <v>2002</v>
      </c>
      <c r="E2746" s="111" t="s">
        <v>2932</v>
      </c>
      <c r="F2746" s="68" t="s">
        <v>2934</v>
      </c>
      <c r="G2746" s="25">
        <v>3</v>
      </c>
      <c r="H2746" s="25">
        <v>2</v>
      </c>
      <c r="I2746" s="144">
        <v>1733.9</v>
      </c>
      <c r="J2746" s="144">
        <v>2188.6</v>
      </c>
      <c r="K2746" s="144">
        <v>1733.9</v>
      </c>
      <c r="L2746" s="30">
        <v>43</v>
      </c>
      <c r="M2746" s="176">
        <f t="shared" si="689"/>
        <v>4369424</v>
      </c>
      <c r="N2746" s="144"/>
      <c r="O2746" s="142"/>
      <c r="P2746" s="144"/>
      <c r="Q2746" s="144">
        <f t="shared" si="690"/>
        <v>4369424</v>
      </c>
      <c r="R2746" s="144"/>
      <c r="S2746" s="30"/>
      <c r="T2746" s="144"/>
      <c r="U2746" s="144"/>
      <c r="V2746" s="144"/>
      <c r="W2746" s="144"/>
      <c r="X2746" s="144"/>
      <c r="Y2746" s="144">
        <v>1388</v>
      </c>
      <c r="Z2746" s="144">
        <f>Y2746*3148</f>
        <v>4369424</v>
      </c>
      <c r="AA2746" s="144"/>
      <c r="AB2746" s="144"/>
      <c r="AC2746" s="323"/>
      <c r="AD2746" s="323"/>
      <c r="AE2746" s="144"/>
      <c r="AF2746" s="144"/>
      <c r="AG2746" s="324">
        <v>2025</v>
      </c>
      <c r="AH2746" s="135"/>
      <c r="AI2746" s="216"/>
      <c r="AJ2746" s="216"/>
      <c r="AK2746" s="141">
        <f t="shared" si="692"/>
        <v>2637</v>
      </c>
      <c r="AL2746" s="35" t="s">
        <v>153</v>
      </c>
      <c r="AM2746" s="141" t="str">
        <f t="shared" si="696"/>
        <v>2637.</v>
      </c>
      <c r="AN2746" s="147"/>
      <c r="AO2746" s="35"/>
      <c r="AP2746" s="16"/>
    </row>
    <row r="2747" spans="1:42" ht="22.5" customHeight="1" x14ac:dyDescent="0.25">
      <c r="A2747" s="68" t="str">
        <f t="shared" si="688"/>
        <v>2638.</v>
      </c>
      <c r="B2747" s="25">
        <v>4772</v>
      </c>
      <c r="C2747" s="36" t="s">
        <v>2029</v>
      </c>
      <c r="D2747" s="25">
        <v>2002</v>
      </c>
      <c r="E2747" s="111" t="s">
        <v>2932</v>
      </c>
      <c r="F2747" s="68" t="s">
        <v>2934</v>
      </c>
      <c r="G2747" s="25">
        <v>3</v>
      </c>
      <c r="H2747" s="25">
        <v>2</v>
      </c>
      <c r="I2747" s="144">
        <v>1405.7</v>
      </c>
      <c r="J2747" s="144">
        <v>2089.8000000000002</v>
      </c>
      <c r="K2747" s="144">
        <v>1405.7</v>
      </c>
      <c r="L2747" s="30">
        <v>34</v>
      </c>
      <c r="M2747" s="176">
        <f t="shared" si="689"/>
        <v>3110224</v>
      </c>
      <c r="N2747" s="144"/>
      <c r="O2747" s="142"/>
      <c r="P2747" s="144"/>
      <c r="Q2747" s="144">
        <f t="shared" si="690"/>
        <v>3110224</v>
      </c>
      <c r="R2747" s="144"/>
      <c r="S2747" s="30"/>
      <c r="T2747" s="144"/>
      <c r="U2747" s="144"/>
      <c r="V2747" s="144"/>
      <c r="W2747" s="144"/>
      <c r="X2747" s="144"/>
      <c r="Y2747" s="144">
        <v>988</v>
      </c>
      <c r="Z2747" s="144">
        <f>Y2747*3148</f>
        <v>3110224</v>
      </c>
      <c r="AA2747" s="144"/>
      <c r="AB2747" s="144"/>
      <c r="AC2747" s="323"/>
      <c r="AD2747" s="323"/>
      <c r="AE2747" s="144"/>
      <c r="AF2747" s="144"/>
      <c r="AG2747" s="324">
        <v>2025</v>
      </c>
      <c r="AH2747" s="135"/>
      <c r="AI2747" s="216"/>
      <c r="AJ2747" s="216"/>
      <c r="AK2747" s="141">
        <f t="shared" si="692"/>
        <v>2638</v>
      </c>
      <c r="AL2747" s="35" t="s">
        <v>153</v>
      </c>
      <c r="AM2747" s="141" t="str">
        <f t="shared" si="696"/>
        <v>2638.</v>
      </c>
      <c r="AN2747" s="147"/>
      <c r="AO2747" s="35"/>
      <c r="AP2747" s="16"/>
    </row>
    <row r="2748" spans="1:42" ht="22.5" customHeight="1" x14ac:dyDescent="0.25">
      <c r="A2748" s="68" t="str">
        <f t="shared" si="688"/>
        <v>2639.</v>
      </c>
      <c r="B2748" s="25">
        <v>4439</v>
      </c>
      <c r="C2748" s="202" t="s">
        <v>2031</v>
      </c>
      <c r="D2748" s="25">
        <v>1966</v>
      </c>
      <c r="E2748" s="111" t="s">
        <v>2932</v>
      </c>
      <c r="F2748" s="68" t="s">
        <v>2934</v>
      </c>
      <c r="G2748" s="25">
        <v>5</v>
      </c>
      <c r="H2748" s="25">
        <v>4</v>
      </c>
      <c r="I2748" s="144">
        <v>3220.62</v>
      </c>
      <c r="J2748" s="144">
        <v>3062.6</v>
      </c>
      <c r="K2748" s="144">
        <v>2466.1</v>
      </c>
      <c r="L2748" s="30">
        <v>108</v>
      </c>
      <c r="M2748" s="176">
        <f t="shared" si="689"/>
        <v>872712</v>
      </c>
      <c r="N2748" s="144"/>
      <c r="O2748" s="142"/>
      <c r="P2748" s="144"/>
      <c r="Q2748" s="144">
        <f t="shared" si="690"/>
        <v>872712</v>
      </c>
      <c r="R2748" s="144">
        <v>872712</v>
      </c>
      <c r="S2748" s="30"/>
      <c r="T2748" s="144"/>
      <c r="U2748" s="144"/>
      <c r="V2748" s="144"/>
      <c r="W2748" s="144"/>
      <c r="X2748" s="144"/>
      <c r="Y2748" s="144"/>
      <c r="Z2748" s="144"/>
      <c r="AA2748" s="144"/>
      <c r="AB2748" s="144"/>
      <c r="AC2748" s="144"/>
      <c r="AD2748" s="144"/>
      <c r="AE2748" s="144"/>
      <c r="AF2748" s="144"/>
      <c r="AG2748" s="324">
        <v>2025</v>
      </c>
      <c r="AH2748" s="129"/>
      <c r="AI2748" s="216"/>
      <c r="AJ2748" s="216"/>
      <c r="AK2748" s="141">
        <f t="shared" si="692"/>
        <v>2639</v>
      </c>
      <c r="AL2748" s="35" t="s">
        <v>153</v>
      </c>
      <c r="AM2748" s="141" t="str">
        <f t="shared" si="696"/>
        <v>2639.</v>
      </c>
      <c r="AN2748" s="147"/>
      <c r="AO2748" s="35"/>
      <c r="AP2748" s="16"/>
    </row>
    <row r="2749" spans="1:42" ht="22.5" customHeight="1" x14ac:dyDescent="0.25">
      <c r="A2749" s="68" t="str">
        <f t="shared" si="688"/>
        <v>2640.</v>
      </c>
      <c r="B2749" s="25">
        <v>4952</v>
      </c>
      <c r="C2749" s="300" t="s">
        <v>2032</v>
      </c>
      <c r="D2749" s="25">
        <v>1975</v>
      </c>
      <c r="E2749" s="111" t="s">
        <v>2932</v>
      </c>
      <c r="F2749" s="68" t="s">
        <v>2934</v>
      </c>
      <c r="G2749" s="25">
        <v>5</v>
      </c>
      <c r="H2749" s="25">
        <v>11</v>
      </c>
      <c r="I2749" s="176">
        <v>10324.200000000001</v>
      </c>
      <c r="J2749" s="144">
        <v>9660.5</v>
      </c>
      <c r="K2749" s="176">
        <v>7885.9</v>
      </c>
      <c r="L2749" s="267">
        <v>306</v>
      </c>
      <c r="M2749" s="176">
        <f t="shared" si="689"/>
        <v>1228940</v>
      </c>
      <c r="N2749" s="144"/>
      <c r="O2749" s="142"/>
      <c r="P2749" s="144"/>
      <c r="Q2749" s="144">
        <f t="shared" si="690"/>
        <v>1228940</v>
      </c>
      <c r="R2749" s="144">
        <v>1228940</v>
      </c>
      <c r="S2749" s="30"/>
      <c r="T2749" s="144"/>
      <c r="U2749" s="144"/>
      <c r="V2749" s="144"/>
      <c r="W2749" s="144"/>
      <c r="X2749" s="144"/>
      <c r="Y2749" s="144"/>
      <c r="Z2749" s="144"/>
      <c r="AA2749" s="144"/>
      <c r="AB2749" s="144"/>
      <c r="AC2749" s="144"/>
      <c r="AD2749" s="144"/>
      <c r="AE2749" s="144"/>
      <c r="AF2749" s="144"/>
      <c r="AG2749" s="324">
        <v>2025</v>
      </c>
      <c r="AH2749" s="128"/>
      <c r="AI2749" s="177"/>
      <c r="AJ2749" s="177"/>
      <c r="AK2749" s="141">
        <f t="shared" si="692"/>
        <v>2640</v>
      </c>
      <c r="AL2749" s="35" t="s">
        <v>153</v>
      </c>
      <c r="AM2749" s="141" t="str">
        <f t="shared" si="696"/>
        <v>2640.</v>
      </c>
      <c r="AN2749" s="147"/>
      <c r="AO2749" s="35"/>
      <c r="AP2749" s="16"/>
    </row>
    <row r="2750" spans="1:42" ht="22.5" customHeight="1" x14ac:dyDescent="0.25">
      <c r="A2750" s="68" t="str">
        <f t="shared" si="688"/>
        <v>2641.</v>
      </c>
      <c r="B2750" s="25">
        <v>5156</v>
      </c>
      <c r="C2750" s="174" t="s">
        <v>2033</v>
      </c>
      <c r="D2750" s="25">
        <v>1991</v>
      </c>
      <c r="E2750" s="111" t="s">
        <v>2932</v>
      </c>
      <c r="F2750" s="68" t="s">
        <v>2934</v>
      </c>
      <c r="G2750" s="25">
        <v>9</v>
      </c>
      <c r="H2750" s="25">
        <v>6</v>
      </c>
      <c r="I2750" s="144">
        <v>11855</v>
      </c>
      <c r="J2750" s="144">
        <v>11855</v>
      </c>
      <c r="K2750" s="144">
        <v>11855</v>
      </c>
      <c r="L2750" s="30">
        <v>587</v>
      </c>
      <c r="M2750" s="176">
        <f t="shared" si="689"/>
        <v>13157640</v>
      </c>
      <c r="N2750" s="144"/>
      <c r="O2750" s="142"/>
      <c r="P2750" s="144"/>
      <c r="Q2750" s="144">
        <f t="shared" si="690"/>
        <v>13157640</v>
      </c>
      <c r="R2750" s="144">
        <v>13157640</v>
      </c>
      <c r="S2750" s="30"/>
      <c r="T2750" s="144"/>
      <c r="U2750" s="144"/>
      <c r="V2750" s="144"/>
      <c r="W2750" s="144"/>
      <c r="X2750" s="144"/>
      <c r="Y2750" s="144"/>
      <c r="Z2750" s="144"/>
      <c r="AA2750" s="144"/>
      <c r="AB2750" s="144"/>
      <c r="AC2750" s="144"/>
      <c r="AD2750" s="144"/>
      <c r="AE2750" s="144"/>
      <c r="AF2750" s="144"/>
      <c r="AG2750" s="324">
        <v>2025</v>
      </c>
      <c r="AH2750" s="128"/>
      <c r="AI2750" s="177"/>
      <c r="AJ2750" s="177"/>
      <c r="AK2750" s="141">
        <f t="shared" si="692"/>
        <v>2641</v>
      </c>
      <c r="AL2750" s="35" t="s">
        <v>153</v>
      </c>
      <c r="AM2750" s="141" t="str">
        <f t="shared" si="696"/>
        <v>2641.</v>
      </c>
      <c r="AN2750" s="147"/>
      <c r="AO2750" s="35"/>
      <c r="AP2750" s="16"/>
    </row>
    <row r="2751" spans="1:42" ht="22.5" customHeight="1" x14ac:dyDescent="0.25">
      <c r="A2751" s="68" t="str">
        <f t="shared" si="688"/>
        <v>2642.</v>
      </c>
      <c r="B2751" s="25">
        <v>4848</v>
      </c>
      <c r="C2751" s="175" t="s">
        <v>2034</v>
      </c>
      <c r="D2751" s="25">
        <v>1965</v>
      </c>
      <c r="E2751" s="111" t="s">
        <v>2932</v>
      </c>
      <c r="F2751" s="68" t="s">
        <v>2934</v>
      </c>
      <c r="G2751" s="25">
        <v>5</v>
      </c>
      <c r="H2751" s="25">
        <v>4</v>
      </c>
      <c r="I2751" s="176">
        <v>3139.9</v>
      </c>
      <c r="J2751" s="176">
        <v>1733.4</v>
      </c>
      <c r="K2751" s="176">
        <v>1733.4</v>
      </c>
      <c r="L2751" s="267">
        <v>134</v>
      </c>
      <c r="M2751" s="176">
        <f t="shared" si="689"/>
        <v>1182384</v>
      </c>
      <c r="N2751" s="144"/>
      <c r="O2751" s="142"/>
      <c r="P2751" s="144"/>
      <c r="Q2751" s="144">
        <f t="shared" si="690"/>
        <v>1182384</v>
      </c>
      <c r="R2751" s="144">
        <v>1182384</v>
      </c>
      <c r="S2751" s="30"/>
      <c r="T2751" s="144"/>
      <c r="U2751" s="144"/>
      <c r="V2751" s="144"/>
      <c r="W2751" s="144"/>
      <c r="X2751" s="144"/>
      <c r="Y2751" s="144"/>
      <c r="Z2751" s="144"/>
      <c r="AA2751" s="144"/>
      <c r="AB2751" s="144"/>
      <c r="AC2751" s="144"/>
      <c r="AD2751" s="144"/>
      <c r="AE2751" s="144"/>
      <c r="AF2751" s="144"/>
      <c r="AG2751" s="324">
        <v>2025</v>
      </c>
      <c r="AH2751" s="135"/>
      <c r="AI2751" s="177"/>
      <c r="AJ2751" s="177"/>
      <c r="AK2751" s="141">
        <f t="shared" si="692"/>
        <v>2642</v>
      </c>
      <c r="AL2751" s="35" t="s">
        <v>153</v>
      </c>
      <c r="AM2751" s="141" t="str">
        <f t="shared" si="696"/>
        <v>2642.</v>
      </c>
      <c r="AN2751" s="147"/>
      <c r="AO2751" s="35"/>
      <c r="AP2751" s="16"/>
    </row>
    <row r="2752" spans="1:42" ht="22.5" customHeight="1" x14ac:dyDescent="0.25">
      <c r="A2752" s="68" t="str">
        <f t="shared" si="688"/>
        <v>2643.</v>
      </c>
      <c r="B2752" s="25">
        <v>4217</v>
      </c>
      <c r="C2752" s="36" t="s">
        <v>2035</v>
      </c>
      <c r="D2752" s="25">
        <v>1997</v>
      </c>
      <c r="E2752" s="111" t="s">
        <v>2932</v>
      </c>
      <c r="F2752" s="68" t="s">
        <v>2934</v>
      </c>
      <c r="G2752" s="25">
        <v>7</v>
      </c>
      <c r="H2752" s="25">
        <v>3</v>
      </c>
      <c r="I2752" s="144">
        <v>4280.3</v>
      </c>
      <c r="J2752" s="144">
        <v>2586.8000000000002</v>
      </c>
      <c r="K2752" s="144">
        <v>2569.8000000000002</v>
      </c>
      <c r="L2752" s="30">
        <v>173</v>
      </c>
      <c r="M2752" s="176">
        <f t="shared" si="689"/>
        <v>1643096</v>
      </c>
      <c r="N2752" s="144"/>
      <c r="O2752" s="142"/>
      <c r="P2752" s="144"/>
      <c r="Q2752" s="144">
        <f t="shared" si="690"/>
        <v>1643096</v>
      </c>
      <c r="R2752" s="144">
        <v>1643096</v>
      </c>
      <c r="S2752" s="30"/>
      <c r="T2752" s="144"/>
      <c r="U2752" s="144"/>
      <c r="V2752" s="144"/>
      <c r="W2752" s="144"/>
      <c r="X2752" s="144"/>
      <c r="Y2752" s="144"/>
      <c r="Z2752" s="144"/>
      <c r="AA2752" s="144"/>
      <c r="AB2752" s="144"/>
      <c r="AC2752" s="323"/>
      <c r="AD2752" s="323"/>
      <c r="AE2752" s="144"/>
      <c r="AF2752" s="144"/>
      <c r="AG2752" s="324">
        <v>2025</v>
      </c>
      <c r="AH2752" s="135"/>
      <c r="AI2752" s="177"/>
      <c r="AJ2752" s="177"/>
      <c r="AK2752" s="141">
        <f t="shared" si="692"/>
        <v>2643</v>
      </c>
      <c r="AL2752" s="35" t="s">
        <v>153</v>
      </c>
      <c r="AM2752" s="141" t="str">
        <f t="shared" si="696"/>
        <v>2643.</v>
      </c>
      <c r="AN2752" s="147"/>
      <c r="AO2752" s="35"/>
      <c r="AP2752" s="16"/>
    </row>
    <row r="2753" spans="1:42" ht="23.25" customHeight="1" x14ac:dyDescent="0.25">
      <c r="A2753" s="68" t="str">
        <f t="shared" si="688"/>
        <v>2644.</v>
      </c>
      <c r="B2753" s="120">
        <v>4296</v>
      </c>
      <c r="C2753" s="36" t="s">
        <v>2037</v>
      </c>
      <c r="D2753" s="25">
        <v>1997</v>
      </c>
      <c r="E2753" s="111" t="s">
        <v>2932</v>
      </c>
      <c r="F2753" s="68" t="s">
        <v>2934</v>
      </c>
      <c r="G2753" s="25">
        <v>12</v>
      </c>
      <c r="H2753" s="25">
        <v>4</v>
      </c>
      <c r="I2753" s="144">
        <v>9186.5</v>
      </c>
      <c r="J2753" s="144">
        <v>6602.4</v>
      </c>
      <c r="K2753" s="144">
        <v>3800.1</v>
      </c>
      <c r="L2753" s="30">
        <v>223</v>
      </c>
      <c r="M2753" s="176">
        <f t="shared" si="689"/>
        <v>9093443.8999999985</v>
      </c>
      <c r="N2753" s="144"/>
      <c r="O2753" s="142"/>
      <c r="P2753" s="144"/>
      <c r="Q2753" s="144">
        <f t="shared" si="690"/>
        <v>9093443.8999999985</v>
      </c>
      <c r="R2753" s="144"/>
      <c r="S2753" s="30"/>
      <c r="T2753" s="144"/>
      <c r="U2753" s="144">
        <v>2563.6999999999998</v>
      </c>
      <c r="V2753" s="144">
        <f>U2753*3547</f>
        <v>9093443.8999999985</v>
      </c>
      <c r="W2753" s="144"/>
      <c r="X2753" s="144"/>
      <c r="Y2753" s="144"/>
      <c r="Z2753" s="144"/>
      <c r="AA2753" s="144"/>
      <c r="AB2753" s="144"/>
      <c r="AC2753" s="323"/>
      <c r="AD2753" s="323"/>
      <c r="AE2753" s="144"/>
      <c r="AF2753" s="144"/>
      <c r="AG2753" s="324">
        <v>2025</v>
      </c>
      <c r="AH2753" s="128"/>
      <c r="AI2753" s="172"/>
      <c r="AJ2753" s="172"/>
      <c r="AK2753" s="141">
        <f t="shared" si="692"/>
        <v>2644</v>
      </c>
      <c r="AL2753" s="35" t="s">
        <v>153</v>
      </c>
      <c r="AM2753" s="141" t="str">
        <f t="shared" si="696"/>
        <v>2644.</v>
      </c>
      <c r="AN2753" s="147"/>
      <c r="AP2753" s="16"/>
    </row>
    <row r="2754" spans="1:42" ht="22.5" customHeight="1" x14ac:dyDescent="0.25">
      <c r="A2754" s="68" t="str">
        <f t="shared" si="688"/>
        <v>2645.</v>
      </c>
      <c r="B2754" s="25">
        <v>4539</v>
      </c>
      <c r="C2754" s="300" t="s">
        <v>2038</v>
      </c>
      <c r="D2754" s="25">
        <v>1997</v>
      </c>
      <c r="E2754" s="111" t="s">
        <v>2932</v>
      </c>
      <c r="F2754" s="68" t="s">
        <v>2933</v>
      </c>
      <c r="G2754" s="25">
        <v>5</v>
      </c>
      <c r="H2754" s="25">
        <v>3</v>
      </c>
      <c r="I2754" s="176">
        <v>3533.7</v>
      </c>
      <c r="J2754" s="144">
        <v>1983.2</v>
      </c>
      <c r="K2754" s="176">
        <v>1983.2</v>
      </c>
      <c r="L2754" s="267">
        <v>159</v>
      </c>
      <c r="M2754" s="176">
        <f t="shared" si="689"/>
        <v>1311735.75</v>
      </c>
      <c r="N2754" s="144"/>
      <c r="O2754" s="142"/>
      <c r="P2754" s="144"/>
      <c r="Q2754" s="144">
        <f t="shared" si="690"/>
        <v>1311735.75</v>
      </c>
      <c r="R2754" s="144">
        <v>1311735.75</v>
      </c>
      <c r="S2754" s="30"/>
      <c r="T2754" s="144"/>
      <c r="U2754" s="144"/>
      <c r="V2754" s="144"/>
      <c r="W2754" s="144"/>
      <c r="X2754" s="144"/>
      <c r="Y2754" s="144"/>
      <c r="Z2754" s="144"/>
      <c r="AA2754" s="144"/>
      <c r="AB2754" s="144"/>
      <c r="AC2754" s="144"/>
      <c r="AD2754" s="144"/>
      <c r="AE2754" s="144"/>
      <c r="AF2754" s="144"/>
      <c r="AG2754" s="324">
        <v>2025</v>
      </c>
      <c r="AH2754" s="135"/>
      <c r="AI2754" s="177"/>
      <c r="AJ2754" s="177"/>
      <c r="AK2754" s="141">
        <f t="shared" si="692"/>
        <v>2645</v>
      </c>
      <c r="AL2754" s="35" t="s">
        <v>153</v>
      </c>
      <c r="AM2754" s="141" t="str">
        <f t="shared" si="696"/>
        <v>2645.</v>
      </c>
      <c r="AN2754" s="147"/>
      <c r="AO2754" s="35"/>
      <c r="AP2754" s="16"/>
    </row>
    <row r="2755" spans="1:42" ht="22.5" customHeight="1" x14ac:dyDescent="0.25">
      <c r="A2755" s="68" t="str">
        <f t="shared" si="688"/>
        <v>2646.</v>
      </c>
      <c r="B2755" s="120">
        <v>5314</v>
      </c>
      <c r="C2755" s="36" t="s">
        <v>2039</v>
      </c>
      <c r="D2755" s="25">
        <v>1997</v>
      </c>
      <c r="E2755" s="111" t="s">
        <v>2932</v>
      </c>
      <c r="F2755" s="68" t="s">
        <v>2934</v>
      </c>
      <c r="G2755" s="25">
        <v>3</v>
      </c>
      <c r="H2755" s="25">
        <v>2</v>
      </c>
      <c r="I2755" s="144">
        <v>1468.1</v>
      </c>
      <c r="J2755" s="144">
        <v>1597.8</v>
      </c>
      <c r="K2755" s="144">
        <v>1469.3</v>
      </c>
      <c r="L2755" s="30">
        <v>34</v>
      </c>
      <c r="M2755" s="176">
        <f t="shared" si="689"/>
        <v>8726513</v>
      </c>
      <c r="N2755" s="144"/>
      <c r="O2755" s="142"/>
      <c r="P2755" s="144"/>
      <c r="Q2755" s="144">
        <f t="shared" si="690"/>
        <v>8726513</v>
      </c>
      <c r="R2755" s="144">
        <f>480636+1332240</f>
        <v>1812876</v>
      </c>
      <c r="S2755" s="30"/>
      <c r="T2755" s="144"/>
      <c r="U2755" s="144">
        <v>919</v>
      </c>
      <c r="V2755" s="144">
        <f>U2755*7523</f>
        <v>6913637</v>
      </c>
      <c r="W2755" s="144"/>
      <c r="X2755" s="144"/>
      <c r="Y2755" s="144"/>
      <c r="Z2755" s="144"/>
      <c r="AA2755" s="144"/>
      <c r="AB2755" s="144"/>
      <c r="AC2755" s="323"/>
      <c r="AD2755" s="323"/>
      <c r="AE2755" s="144"/>
      <c r="AF2755" s="144"/>
      <c r="AG2755" s="324">
        <v>2025</v>
      </c>
      <c r="AH2755" s="135"/>
      <c r="AI2755" s="177"/>
      <c r="AJ2755" s="177"/>
      <c r="AK2755" s="141">
        <f t="shared" si="692"/>
        <v>2646</v>
      </c>
      <c r="AL2755" s="35" t="s">
        <v>153</v>
      </c>
      <c r="AM2755" s="141" t="str">
        <f t="shared" si="696"/>
        <v>2646.</v>
      </c>
      <c r="AN2755" s="147"/>
      <c r="AO2755" s="35"/>
      <c r="AP2755" s="16"/>
    </row>
    <row r="2756" spans="1:42" ht="22.5" customHeight="1" x14ac:dyDescent="0.25">
      <c r="A2756" s="68" t="str">
        <f t="shared" si="688"/>
        <v>2647.</v>
      </c>
      <c r="B2756" s="25">
        <v>5064</v>
      </c>
      <c r="C2756" s="202" t="s">
        <v>2040</v>
      </c>
      <c r="D2756" s="25">
        <v>1998</v>
      </c>
      <c r="E2756" s="111" t="s">
        <v>2932</v>
      </c>
      <c r="F2756" s="68" t="s">
        <v>2934</v>
      </c>
      <c r="G2756" s="25">
        <v>4</v>
      </c>
      <c r="H2756" s="25">
        <v>1</v>
      </c>
      <c r="I2756" s="144">
        <v>1330.5</v>
      </c>
      <c r="J2756" s="144">
        <v>1330.5</v>
      </c>
      <c r="K2756" s="144">
        <v>1330.5</v>
      </c>
      <c r="L2756" s="30">
        <v>28</v>
      </c>
      <c r="M2756" s="176">
        <f t="shared" si="689"/>
        <v>3033567</v>
      </c>
      <c r="N2756" s="144"/>
      <c r="O2756" s="142"/>
      <c r="P2756" s="144"/>
      <c r="Q2756" s="144">
        <f t="shared" si="690"/>
        <v>3033567</v>
      </c>
      <c r="R2756" s="144">
        <v>3033567</v>
      </c>
      <c r="S2756" s="30"/>
      <c r="T2756" s="144"/>
      <c r="U2756" s="144"/>
      <c r="V2756" s="144"/>
      <c r="W2756" s="144"/>
      <c r="X2756" s="144"/>
      <c r="Y2756" s="144"/>
      <c r="Z2756" s="144"/>
      <c r="AA2756" s="144"/>
      <c r="AB2756" s="144"/>
      <c r="AC2756" s="144"/>
      <c r="AD2756" s="144"/>
      <c r="AE2756" s="144"/>
      <c r="AF2756" s="144"/>
      <c r="AG2756" s="324">
        <v>2025</v>
      </c>
      <c r="AH2756" s="129"/>
      <c r="AI2756" s="216"/>
      <c r="AJ2756" s="216"/>
      <c r="AK2756" s="141">
        <f t="shared" si="692"/>
        <v>2647</v>
      </c>
      <c r="AL2756" s="35" t="s">
        <v>153</v>
      </c>
      <c r="AM2756" s="141" t="str">
        <f t="shared" si="696"/>
        <v>2647.</v>
      </c>
      <c r="AN2756" s="147"/>
      <c r="AO2756" s="35"/>
      <c r="AP2756" s="16"/>
    </row>
    <row r="2757" spans="1:42" ht="22.5" customHeight="1" x14ac:dyDescent="0.25">
      <c r="A2757" s="68" t="str">
        <f t="shared" si="688"/>
        <v>2648.</v>
      </c>
      <c r="B2757" s="25">
        <v>4540</v>
      </c>
      <c r="C2757" s="300" t="s">
        <v>2041</v>
      </c>
      <c r="D2757" s="25">
        <v>1999</v>
      </c>
      <c r="E2757" s="111" t="s">
        <v>2932</v>
      </c>
      <c r="F2757" s="68" t="s">
        <v>2933</v>
      </c>
      <c r="G2757" s="25">
        <v>5</v>
      </c>
      <c r="H2757" s="25">
        <v>3</v>
      </c>
      <c r="I2757" s="176">
        <v>4698.4000000000005</v>
      </c>
      <c r="J2757" s="144">
        <v>4167.3999999999996</v>
      </c>
      <c r="K2757" s="176">
        <v>4167.3999999999996</v>
      </c>
      <c r="L2757" s="267">
        <v>168</v>
      </c>
      <c r="M2757" s="176">
        <f t="shared" si="689"/>
        <v>9336043</v>
      </c>
      <c r="N2757" s="144"/>
      <c r="O2757" s="142"/>
      <c r="P2757" s="144"/>
      <c r="Q2757" s="144">
        <f t="shared" si="690"/>
        <v>9336043</v>
      </c>
      <c r="R2757" s="144"/>
      <c r="S2757" s="30"/>
      <c r="T2757" s="144"/>
      <c r="U2757" s="144">
        <v>1241</v>
      </c>
      <c r="V2757" s="144">
        <f>U2757*7523</f>
        <v>9336043</v>
      </c>
      <c r="W2757" s="144"/>
      <c r="X2757" s="144"/>
      <c r="Y2757" s="144"/>
      <c r="Z2757" s="144"/>
      <c r="AA2757" s="144"/>
      <c r="AB2757" s="144"/>
      <c r="AC2757" s="323"/>
      <c r="AD2757" s="323"/>
      <c r="AE2757" s="144"/>
      <c r="AF2757" s="144"/>
      <c r="AG2757" s="324">
        <v>2025</v>
      </c>
      <c r="AH2757" s="135"/>
      <c r="AI2757" s="172"/>
      <c r="AJ2757" s="172"/>
      <c r="AK2757" s="141">
        <f t="shared" si="692"/>
        <v>2648</v>
      </c>
      <c r="AL2757" s="35" t="s">
        <v>153</v>
      </c>
      <c r="AM2757" s="141" t="str">
        <f t="shared" si="696"/>
        <v>2648.</v>
      </c>
      <c r="AN2757" s="147"/>
      <c r="AO2757" s="35"/>
      <c r="AP2757" s="16"/>
    </row>
    <row r="2758" spans="1:42" ht="22.5" customHeight="1" x14ac:dyDescent="0.25">
      <c r="A2758" s="68" t="str">
        <f t="shared" si="688"/>
        <v>2649.</v>
      </c>
      <c r="B2758" s="25">
        <v>5036</v>
      </c>
      <c r="C2758" s="300" t="s">
        <v>2042</v>
      </c>
      <c r="D2758" s="25">
        <v>2001</v>
      </c>
      <c r="E2758" s="111" t="s">
        <v>2932</v>
      </c>
      <c r="F2758" s="68" t="s">
        <v>2934</v>
      </c>
      <c r="G2758" s="25">
        <v>5</v>
      </c>
      <c r="H2758" s="25">
        <v>2</v>
      </c>
      <c r="I2758" s="176">
        <v>2722</v>
      </c>
      <c r="J2758" s="144">
        <v>2722</v>
      </c>
      <c r="K2758" s="176">
        <v>2722</v>
      </c>
      <c r="L2758" s="267">
        <v>91</v>
      </c>
      <c r="M2758" s="176">
        <f t="shared" si="689"/>
        <v>847275</v>
      </c>
      <c r="N2758" s="144"/>
      <c r="O2758" s="142"/>
      <c r="P2758" s="144"/>
      <c r="Q2758" s="144">
        <f t="shared" si="690"/>
        <v>847275</v>
      </c>
      <c r="R2758" s="144">
        <v>847275</v>
      </c>
      <c r="S2758" s="30"/>
      <c r="T2758" s="144"/>
      <c r="U2758" s="144"/>
      <c r="V2758" s="144"/>
      <c r="W2758" s="144"/>
      <c r="X2758" s="144"/>
      <c r="Y2758" s="144"/>
      <c r="Z2758" s="144"/>
      <c r="AA2758" s="144"/>
      <c r="AB2758" s="144"/>
      <c r="AC2758" s="144"/>
      <c r="AD2758" s="144"/>
      <c r="AE2758" s="144"/>
      <c r="AF2758" s="144"/>
      <c r="AG2758" s="324">
        <v>2025</v>
      </c>
      <c r="AH2758" s="135"/>
      <c r="AI2758" s="177"/>
      <c r="AJ2758" s="177"/>
      <c r="AK2758" s="141">
        <f t="shared" si="692"/>
        <v>2649</v>
      </c>
      <c r="AL2758" s="35" t="s">
        <v>153</v>
      </c>
      <c r="AM2758" s="141" t="str">
        <f t="shared" si="696"/>
        <v>2649.</v>
      </c>
      <c r="AN2758" s="147"/>
      <c r="AO2758" s="35"/>
      <c r="AP2758" s="16"/>
    </row>
    <row r="2759" spans="1:42" ht="22.5" customHeight="1" x14ac:dyDescent="0.25">
      <c r="A2759" s="68" t="str">
        <f t="shared" si="688"/>
        <v>2650.</v>
      </c>
      <c r="B2759" s="25">
        <v>5070</v>
      </c>
      <c r="C2759" s="36" t="s">
        <v>2043</v>
      </c>
      <c r="D2759" s="25">
        <v>2001</v>
      </c>
      <c r="E2759" s="111" t="s">
        <v>2932</v>
      </c>
      <c r="F2759" s="68" t="s">
        <v>2934</v>
      </c>
      <c r="G2759" s="25">
        <v>6</v>
      </c>
      <c r="H2759" s="25">
        <v>1</v>
      </c>
      <c r="I2759" s="144">
        <v>2770.6</v>
      </c>
      <c r="J2759" s="144">
        <v>3010.4</v>
      </c>
      <c r="K2759" s="144">
        <v>2611.1</v>
      </c>
      <c r="L2759" s="30">
        <v>64</v>
      </c>
      <c r="M2759" s="176">
        <f t="shared" si="689"/>
        <v>204270.3</v>
      </c>
      <c r="N2759" s="144"/>
      <c r="O2759" s="142"/>
      <c r="P2759" s="144"/>
      <c r="Q2759" s="144">
        <f t="shared" si="690"/>
        <v>204270.3</v>
      </c>
      <c r="R2759" s="144">
        <v>204270.3</v>
      </c>
      <c r="S2759" s="30"/>
      <c r="T2759" s="144"/>
      <c r="U2759" s="144"/>
      <c r="V2759" s="144"/>
      <c r="W2759" s="144"/>
      <c r="X2759" s="144"/>
      <c r="Y2759" s="144"/>
      <c r="Z2759" s="144"/>
      <c r="AA2759" s="144"/>
      <c r="AB2759" s="144"/>
      <c r="AC2759" s="144"/>
      <c r="AD2759" s="144"/>
      <c r="AE2759" s="144"/>
      <c r="AF2759" s="144"/>
      <c r="AG2759" s="324">
        <v>2025</v>
      </c>
      <c r="AH2759" s="128"/>
      <c r="AI2759" s="177"/>
      <c r="AJ2759" s="177"/>
      <c r="AK2759" s="141">
        <f t="shared" si="692"/>
        <v>2650</v>
      </c>
      <c r="AL2759" s="35" t="s">
        <v>153</v>
      </c>
      <c r="AM2759" s="141" t="str">
        <f t="shared" si="696"/>
        <v>2650.</v>
      </c>
      <c r="AN2759" s="147"/>
      <c r="AO2759" s="35"/>
      <c r="AP2759" s="16"/>
    </row>
    <row r="2760" spans="1:42" ht="22.5" customHeight="1" x14ac:dyDescent="0.25">
      <c r="A2760" s="68" t="str">
        <f t="shared" si="688"/>
        <v>2651.</v>
      </c>
      <c r="B2760" s="25">
        <v>4901</v>
      </c>
      <c r="C2760" s="36" t="s">
        <v>2044</v>
      </c>
      <c r="D2760" s="25">
        <v>2002</v>
      </c>
      <c r="E2760" s="111" t="s">
        <v>2932</v>
      </c>
      <c r="F2760" s="68" t="s">
        <v>2934</v>
      </c>
      <c r="G2760" s="25">
        <v>4</v>
      </c>
      <c r="H2760" s="25">
        <v>2</v>
      </c>
      <c r="I2760" s="144">
        <v>2514</v>
      </c>
      <c r="J2760" s="144">
        <v>2789.5</v>
      </c>
      <c r="K2760" s="144">
        <v>2288.4</v>
      </c>
      <c r="L2760" s="30">
        <v>58</v>
      </c>
      <c r="M2760" s="176">
        <f t="shared" si="689"/>
        <v>7079143</v>
      </c>
      <c r="N2760" s="144"/>
      <c r="O2760" s="142"/>
      <c r="P2760" s="144"/>
      <c r="Q2760" s="144">
        <f t="shared" si="690"/>
        <v>7079143</v>
      </c>
      <c r="R2760" s="144"/>
      <c r="S2760" s="30"/>
      <c r="T2760" s="144"/>
      <c r="U2760" s="144">
        <v>941</v>
      </c>
      <c r="V2760" s="144">
        <f>U2760*7523</f>
        <v>7079143</v>
      </c>
      <c r="W2760" s="144"/>
      <c r="X2760" s="144"/>
      <c r="Y2760" s="144"/>
      <c r="Z2760" s="144"/>
      <c r="AA2760" s="144"/>
      <c r="AB2760" s="144"/>
      <c r="AC2760" s="323"/>
      <c r="AD2760" s="323"/>
      <c r="AE2760" s="144"/>
      <c r="AF2760" s="144"/>
      <c r="AG2760" s="324">
        <v>2025</v>
      </c>
      <c r="AH2760" s="135"/>
      <c r="AI2760" s="172"/>
      <c r="AJ2760" s="172"/>
      <c r="AK2760" s="141">
        <f t="shared" si="692"/>
        <v>2651</v>
      </c>
      <c r="AL2760" s="35" t="s">
        <v>153</v>
      </c>
      <c r="AM2760" s="141" t="str">
        <f t="shared" si="696"/>
        <v>2651.</v>
      </c>
      <c r="AN2760" s="147"/>
      <c r="AO2760" s="35"/>
      <c r="AP2760" s="16"/>
    </row>
    <row r="2761" spans="1:42" ht="22.5" customHeight="1" x14ac:dyDescent="0.25">
      <c r="A2761" s="68" t="str">
        <f t="shared" si="688"/>
        <v>2652.</v>
      </c>
      <c r="B2761" s="25">
        <v>5158</v>
      </c>
      <c r="C2761" s="36" t="s">
        <v>2045</v>
      </c>
      <c r="D2761" s="25">
        <v>2002</v>
      </c>
      <c r="E2761" s="111" t="s">
        <v>2932</v>
      </c>
      <c r="F2761" s="68" t="s">
        <v>2934</v>
      </c>
      <c r="G2761" s="25">
        <v>5</v>
      </c>
      <c r="H2761" s="25">
        <v>2</v>
      </c>
      <c r="I2761" s="144">
        <v>1904.4</v>
      </c>
      <c r="J2761" s="144">
        <v>1909.1</v>
      </c>
      <c r="K2761" s="144">
        <v>1909.1</v>
      </c>
      <c r="L2761" s="30">
        <v>51</v>
      </c>
      <c r="M2761" s="176">
        <f t="shared" si="689"/>
        <v>1884166.4000000001</v>
      </c>
      <c r="N2761" s="144"/>
      <c r="O2761" s="142"/>
      <c r="P2761" s="144"/>
      <c r="Q2761" s="144">
        <f t="shared" si="690"/>
        <v>1884166.4000000001</v>
      </c>
      <c r="R2761" s="144"/>
      <c r="S2761" s="30"/>
      <c r="T2761" s="144"/>
      <c r="U2761" s="144">
        <v>531.20000000000005</v>
      </c>
      <c r="V2761" s="144">
        <f>U2761*3547</f>
        <v>1884166.4000000001</v>
      </c>
      <c r="W2761" s="144"/>
      <c r="X2761" s="144"/>
      <c r="Y2761" s="144"/>
      <c r="Z2761" s="144"/>
      <c r="AA2761" s="144"/>
      <c r="AB2761" s="144"/>
      <c r="AC2761" s="323"/>
      <c r="AD2761" s="323"/>
      <c r="AE2761" s="144"/>
      <c r="AF2761" s="144"/>
      <c r="AG2761" s="324">
        <v>2025</v>
      </c>
      <c r="AH2761" s="135"/>
      <c r="AI2761" s="172"/>
      <c r="AJ2761" s="172"/>
      <c r="AK2761" s="141">
        <f t="shared" si="692"/>
        <v>2652</v>
      </c>
      <c r="AL2761" s="35" t="s">
        <v>153</v>
      </c>
      <c r="AM2761" s="141" t="str">
        <f t="shared" si="696"/>
        <v>2652.</v>
      </c>
      <c r="AN2761" s="147"/>
      <c r="AO2761" s="35"/>
      <c r="AP2761" s="16"/>
    </row>
    <row r="2762" spans="1:42" ht="22.5" customHeight="1" x14ac:dyDescent="0.25">
      <c r="A2762" s="68" t="str">
        <f t="shared" si="688"/>
        <v>2653.</v>
      </c>
      <c r="B2762" s="25">
        <v>4180</v>
      </c>
      <c r="C2762" s="175" t="s">
        <v>2046</v>
      </c>
      <c r="D2762" s="25">
        <v>2002</v>
      </c>
      <c r="E2762" s="111" t="s">
        <v>2932</v>
      </c>
      <c r="F2762" s="68" t="s">
        <v>2934</v>
      </c>
      <c r="G2762" s="25">
        <v>4</v>
      </c>
      <c r="H2762" s="25">
        <v>2</v>
      </c>
      <c r="I2762" s="176">
        <v>1547.9</v>
      </c>
      <c r="J2762" s="176">
        <v>1718.4</v>
      </c>
      <c r="K2762" s="176">
        <v>1577.6</v>
      </c>
      <c r="L2762" s="267">
        <v>60</v>
      </c>
      <c r="M2762" s="176">
        <f t="shared" si="689"/>
        <v>5770141</v>
      </c>
      <c r="N2762" s="144"/>
      <c r="O2762" s="142"/>
      <c r="P2762" s="144"/>
      <c r="Q2762" s="144">
        <f t="shared" si="690"/>
        <v>5770141</v>
      </c>
      <c r="R2762" s="144"/>
      <c r="S2762" s="30"/>
      <c r="T2762" s="144"/>
      <c r="U2762" s="144">
        <v>767</v>
      </c>
      <c r="V2762" s="144">
        <f>U2762*7523</f>
        <v>5770141</v>
      </c>
      <c r="W2762" s="144"/>
      <c r="X2762" s="144"/>
      <c r="Y2762" s="144"/>
      <c r="Z2762" s="144"/>
      <c r="AA2762" s="144"/>
      <c r="AB2762" s="144"/>
      <c r="AC2762" s="144"/>
      <c r="AD2762" s="144"/>
      <c r="AE2762" s="144"/>
      <c r="AF2762" s="144"/>
      <c r="AG2762" s="324">
        <v>2025</v>
      </c>
      <c r="AH2762" s="128"/>
      <c r="AI2762" s="172"/>
      <c r="AJ2762" s="172"/>
      <c r="AK2762" s="141">
        <f t="shared" si="692"/>
        <v>2653</v>
      </c>
      <c r="AL2762" s="35" t="s">
        <v>153</v>
      </c>
      <c r="AM2762" s="141" t="str">
        <f t="shared" si="696"/>
        <v>2653.</v>
      </c>
      <c r="AN2762" s="147"/>
      <c r="AO2762" s="35"/>
      <c r="AP2762" s="16"/>
    </row>
    <row r="2763" spans="1:42" ht="22.5" customHeight="1" x14ac:dyDescent="0.25">
      <c r="A2763" s="68" t="str">
        <f t="shared" si="688"/>
        <v>2654.</v>
      </c>
      <c r="B2763" s="25">
        <v>4690</v>
      </c>
      <c r="C2763" s="36" t="s">
        <v>2047</v>
      </c>
      <c r="D2763" s="25">
        <v>2002</v>
      </c>
      <c r="E2763" s="111" t="s">
        <v>2932</v>
      </c>
      <c r="F2763" s="68" t="s">
        <v>2933</v>
      </c>
      <c r="G2763" s="25">
        <v>9</v>
      </c>
      <c r="H2763" s="25">
        <v>3</v>
      </c>
      <c r="I2763" s="176">
        <v>7721.01</v>
      </c>
      <c r="J2763" s="176">
        <v>5822.9</v>
      </c>
      <c r="K2763" s="176">
        <v>5808.1</v>
      </c>
      <c r="L2763" s="267">
        <v>274</v>
      </c>
      <c r="M2763" s="176">
        <f t="shared" si="689"/>
        <v>5760718.1699999999</v>
      </c>
      <c r="N2763" s="144"/>
      <c r="O2763" s="142"/>
      <c r="P2763" s="144"/>
      <c r="Q2763" s="144">
        <f t="shared" si="690"/>
        <v>5760718.1699999999</v>
      </c>
      <c r="R2763" s="144"/>
      <c r="S2763" s="30"/>
      <c r="T2763" s="144"/>
      <c r="U2763" s="144">
        <v>1624.11</v>
      </c>
      <c r="V2763" s="144">
        <f>U2763*3547</f>
        <v>5760718.1699999999</v>
      </c>
      <c r="W2763" s="144"/>
      <c r="X2763" s="144"/>
      <c r="Y2763" s="144"/>
      <c r="Z2763" s="144"/>
      <c r="AA2763" s="144"/>
      <c r="AB2763" s="144"/>
      <c r="AC2763" s="323"/>
      <c r="AD2763" s="323"/>
      <c r="AE2763" s="144"/>
      <c r="AF2763" s="144"/>
      <c r="AG2763" s="324">
        <v>2025</v>
      </c>
      <c r="AH2763" s="135"/>
      <c r="AI2763" s="172"/>
      <c r="AJ2763" s="172"/>
      <c r="AK2763" s="141">
        <f t="shared" si="692"/>
        <v>2654</v>
      </c>
      <c r="AL2763" s="35" t="s">
        <v>153</v>
      </c>
      <c r="AM2763" s="141" t="str">
        <f t="shared" si="696"/>
        <v>2654.</v>
      </c>
      <c r="AN2763" s="147"/>
      <c r="AO2763" s="35"/>
      <c r="AP2763" s="16"/>
    </row>
    <row r="2764" spans="1:42" ht="22.5" customHeight="1" x14ac:dyDescent="0.25">
      <c r="A2764" s="68" t="str">
        <f t="shared" si="688"/>
        <v>2655.</v>
      </c>
      <c r="B2764" s="25">
        <v>4832</v>
      </c>
      <c r="C2764" s="36" t="s">
        <v>2048</v>
      </c>
      <c r="D2764" s="25">
        <v>2002</v>
      </c>
      <c r="E2764" s="111" t="s">
        <v>2932</v>
      </c>
      <c r="F2764" s="68" t="s">
        <v>2934</v>
      </c>
      <c r="G2764" s="25">
        <v>3</v>
      </c>
      <c r="H2764" s="25">
        <v>2</v>
      </c>
      <c r="I2764" s="144">
        <v>1493.6</v>
      </c>
      <c r="J2764" s="144">
        <v>1892.3</v>
      </c>
      <c r="K2764" s="144">
        <v>1493.6</v>
      </c>
      <c r="L2764" s="30">
        <v>42</v>
      </c>
      <c r="M2764" s="176">
        <f t="shared" si="689"/>
        <v>3110224</v>
      </c>
      <c r="N2764" s="144"/>
      <c r="O2764" s="142"/>
      <c r="P2764" s="144"/>
      <c r="Q2764" s="144">
        <f t="shared" si="690"/>
        <v>3110224</v>
      </c>
      <c r="R2764" s="144"/>
      <c r="S2764" s="30"/>
      <c r="T2764" s="144"/>
      <c r="U2764" s="144"/>
      <c r="V2764" s="144"/>
      <c r="W2764" s="144"/>
      <c r="X2764" s="144"/>
      <c r="Y2764" s="144">
        <v>988</v>
      </c>
      <c r="Z2764" s="144">
        <f>Y2764*3148</f>
        <v>3110224</v>
      </c>
      <c r="AA2764" s="144"/>
      <c r="AB2764" s="144"/>
      <c r="AC2764" s="323"/>
      <c r="AD2764" s="323"/>
      <c r="AE2764" s="144"/>
      <c r="AF2764" s="144"/>
      <c r="AG2764" s="324">
        <v>2025</v>
      </c>
      <c r="AH2764" s="135"/>
      <c r="AI2764" s="216"/>
      <c r="AJ2764" s="216"/>
      <c r="AK2764" s="141">
        <f t="shared" si="692"/>
        <v>2655</v>
      </c>
      <c r="AL2764" s="35" t="s">
        <v>153</v>
      </c>
      <c r="AM2764" s="141" t="str">
        <f t="shared" si="696"/>
        <v>2655.</v>
      </c>
      <c r="AN2764" s="147"/>
      <c r="AO2764" s="35"/>
      <c r="AP2764" s="16"/>
    </row>
    <row r="2765" spans="1:42" ht="22.5" customHeight="1" x14ac:dyDescent="0.25">
      <c r="A2765" s="68" t="str">
        <f t="shared" si="688"/>
        <v>2656.</v>
      </c>
      <c r="B2765" s="25">
        <v>4833</v>
      </c>
      <c r="C2765" s="36" t="s">
        <v>2049</v>
      </c>
      <c r="D2765" s="25">
        <v>2002</v>
      </c>
      <c r="E2765" s="111" t="s">
        <v>2932</v>
      </c>
      <c r="F2765" s="68" t="s">
        <v>2934</v>
      </c>
      <c r="G2765" s="25">
        <v>3</v>
      </c>
      <c r="H2765" s="25">
        <v>2</v>
      </c>
      <c r="I2765" s="144">
        <v>1065</v>
      </c>
      <c r="J2765" s="144">
        <v>1381.9</v>
      </c>
      <c r="K2765" s="144">
        <v>1065</v>
      </c>
      <c r="L2765" s="30">
        <v>21</v>
      </c>
      <c r="M2765" s="176">
        <f t="shared" si="689"/>
        <v>1511040</v>
      </c>
      <c r="N2765" s="144"/>
      <c r="O2765" s="142"/>
      <c r="P2765" s="144"/>
      <c r="Q2765" s="144">
        <f t="shared" si="690"/>
        <v>1511040</v>
      </c>
      <c r="R2765" s="144"/>
      <c r="S2765" s="30"/>
      <c r="T2765" s="144"/>
      <c r="U2765" s="144"/>
      <c r="V2765" s="144"/>
      <c r="W2765" s="144"/>
      <c r="X2765" s="144"/>
      <c r="Y2765" s="144">
        <v>480</v>
      </c>
      <c r="Z2765" s="144">
        <f>Y2765*3148</f>
        <v>1511040</v>
      </c>
      <c r="AA2765" s="144"/>
      <c r="AB2765" s="144"/>
      <c r="AC2765" s="323"/>
      <c r="AD2765" s="323"/>
      <c r="AE2765" s="144"/>
      <c r="AF2765" s="144"/>
      <c r="AG2765" s="324">
        <v>2025</v>
      </c>
      <c r="AH2765" s="135"/>
      <c r="AI2765" s="216"/>
      <c r="AJ2765" s="216"/>
      <c r="AK2765" s="141">
        <f t="shared" si="692"/>
        <v>2656</v>
      </c>
      <c r="AL2765" s="35" t="s">
        <v>153</v>
      </c>
      <c r="AM2765" s="141" t="str">
        <f t="shared" si="696"/>
        <v>2656.</v>
      </c>
      <c r="AN2765" s="147"/>
      <c r="AO2765" s="35"/>
      <c r="AP2765" s="16"/>
    </row>
    <row r="2766" spans="1:42" ht="23.25" customHeight="1" x14ac:dyDescent="0.25">
      <c r="A2766" s="68" t="str">
        <f t="shared" si="688"/>
        <v>2657.</v>
      </c>
      <c r="B2766" s="25">
        <v>4878</v>
      </c>
      <c r="C2766" s="36" t="s">
        <v>2050</v>
      </c>
      <c r="D2766" s="25">
        <v>2003</v>
      </c>
      <c r="E2766" s="111" t="s">
        <v>2932</v>
      </c>
      <c r="F2766" s="68" t="s">
        <v>2934</v>
      </c>
      <c r="G2766" s="25">
        <v>6</v>
      </c>
      <c r="H2766" s="25">
        <v>3</v>
      </c>
      <c r="I2766" s="144">
        <v>5145.6000000000004</v>
      </c>
      <c r="J2766" s="144">
        <v>5626.1</v>
      </c>
      <c r="K2766" s="144">
        <v>4727.3</v>
      </c>
      <c r="L2766" s="30">
        <v>117</v>
      </c>
      <c r="M2766" s="176">
        <f t="shared" si="689"/>
        <v>12781577</v>
      </c>
      <c r="N2766" s="144"/>
      <c r="O2766" s="142"/>
      <c r="P2766" s="144"/>
      <c r="Q2766" s="144">
        <f t="shared" si="690"/>
        <v>12781577</v>
      </c>
      <c r="R2766" s="144"/>
      <c r="S2766" s="30"/>
      <c r="T2766" s="144"/>
      <c r="U2766" s="144">
        <v>1699</v>
      </c>
      <c r="V2766" s="144">
        <f>U2766*7523</f>
        <v>12781577</v>
      </c>
      <c r="W2766" s="144"/>
      <c r="X2766" s="144"/>
      <c r="Y2766" s="144"/>
      <c r="Z2766" s="144"/>
      <c r="AA2766" s="144"/>
      <c r="AB2766" s="144"/>
      <c r="AC2766" s="323"/>
      <c r="AD2766" s="323"/>
      <c r="AE2766" s="144"/>
      <c r="AF2766" s="144"/>
      <c r="AG2766" s="324">
        <v>2025</v>
      </c>
      <c r="AH2766" s="128"/>
      <c r="AI2766" s="172"/>
      <c r="AJ2766" s="172"/>
      <c r="AK2766" s="141">
        <f t="shared" si="692"/>
        <v>2657</v>
      </c>
      <c r="AL2766" s="35" t="s">
        <v>153</v>
      </c>
      <c r="AM2766" s="141" t="str">
        <f t="shared" si="696"/>
        <v>2657.</v>
      </c>
      <c r="AN2766" s="147"/>
      <c r="AP2766" s="16"/>
    </row>
    <row r="2767" spans="1:42" ht="22.5" customHeight="1" x14ac:dyDescent="0.25">
      <c r="A2767" s="68" t="str">
        <f t="shared" si="688"/>
        <v>2658.</v>
      </c>
      <c r="B2767" s="25">
        <v>4900</v>
      </c>
      <c r="C2767" s="36" t="s">
        <v>2051</v>
      </c>
      <c r="D2767" s="25">
        <v>2003</v>
      </c>
      <c r="E2767" s="111" t="s">
        <v>2932</v>
      </c>
      <c r="F2767" s="68" t="s">
        <v>2934</v>
      </c>
      <c r="G2767" s="25">
        <v>4</v>
      </c>
      <c r="H2767" s="25">
        <v>2</v>
      </c>
      <c r="I2767" s="144">
        <v>1692.2</v>
      </c>
      <c r="J2767" s="144">
        <v>2097.1</v>
      </c>
      <c r="K2767" s="144">
        <v>1692.2</v>
      </c>
      <c r="L2767" s="30">
        <v>45</v>
      </c>
      <c r="M2767" s="176">
        <f t="shared" si="689"/>
        <v>5840857.2000000002</v>
      </c>
      <c r="N2767" s="144"/>
      <c r="O2767" s="142"/>
      <c r="P2767" s="144"/>
      <c r="Q2767" s="144">
        <f t="shared" si="690"/>
        <v>5840857.2000000002</v>
      </c>
      <c r="R2767" s="144"/>
      <c r="S2767" s="30"/>
      <c r="T2767" s="144"/>
      <c r="U2767" s="144">
        <v>776.4</v>
      </c>
      <c r="V2767" s="144">
        <f>U2767*7523</f>
        <v>5840857.2000000002</v>
      </c>
      <c r="W2767" s="144"/>
      <c r="X2767" s="144"/>
      <c r="Y2767" s="144"/>
      <c r="Z2767" s="144"/>
      <c r="AA2767" s="144"/>
      <c r="AB2767" s="144"/>
      <c r="AC2767" s="323"/>
      <c r="AD2767" s="323"/>
      <c r="AE2767" s="144"/>
      <c r="AF2767" s="144"/>
      <c r="AG2767" s="324">
        <v>2025</v>
      </c>
      <c r="AH2767" s="135"/>
      <c r="AI2767" s="172"/>
      <c r="AJ2767" s="172"/>
      <c r="AK2767" s="141">
        <f t="shared" si="692"/>
        <v>2658</v>
      </c>
      <c r="AL2767" s="35" t="s">
        <v>153</v>
      </c>
      <c r="AM2767" s="141" t="str">
        <f t="shared" si="696"/>
        <v>2658.</v>
      </c>
      <c r="AN2767" s="147"/>
      <c r="AO2767" s="35"/>
      <c r="AP2767" s="16"/>
    </row>
    <row r="2768" spans="1:42" ht="22.5" customHeight="1" x14ac:dyDescent="0.25">
      <c r="A2768" s="68" t="str">
        <f t="shared" si="688"/>
        <v>2659.</v>
      </c>
      <c r="B2768" s="120">
        <v>5037</v>
      </c>
      <c r="C2768" s="36" t="s">
        <v>2052</v>
      </c>
      <c r="D2768" s="25">
        <v>2003</v>
      </c>
      <c r="E2768" s="111" t="s">
        <v>2932</v>
      </c>
      <c r="F2768" s="68" t="s">
        <v>2934</v>
      </c>
      <c r="G2768" s="25">
        <v>5</v>
      </c>
      <c r="H2768" s="25">
        <v>4</v>
      </c>
      <c r="I2768" s="176">
        <v>4274.5</v>
      </c>
      <c r="J2768" s="176">
        <v>4552.6000000000004</v>
      </c>
      <c r="K2768" s="176">
        <v>4274.1000000000004</v>
      </c>
      <c r="L2768" s="267">
        <v>145</v>
      </c>
      <c r="M2768" s="176">
        <f t="shared" si="689"/>
        <v>4380545</v>
      </c>
      <c r="N2768" s="144"/>
      <c r="O2768" s="142"/>
      <c r="P2768" s="144"/>
      <c r="Q2768" s="144">
        <f t="shared" si="690"/>
        <v>4380545</v>
      </c>
      <c r="R2768" s="144"/>
      <c r="S2768" s="30"/>
      <c r="T2768" s="144"/>
      <c r="U2768" s="144">
        <v>1235</v>
      </c>
      <c r="V2768" s="144">
        <f>U2768*3547</f>
        <v>4380545</v>
      </c>
      <c r="W2768" s="144"/>
      <c r="X2768" s="144"/>
      <c r="Y2768" s="144"/>
      <c r="Z2768" s="144"/>
      <c r="AA2768" s="144"/>
      <c r="AB2768" s="144"/>
      <c r="AC2768" s="323"/>
      <c r="AD2768" s="323"/>
      <c r="AE2768" s="144"/>
      <c r="AF2768" s="144"/>
      <c r="AG2768" s="324">
        <v>2025</v>
      </c>
      <c r="AH2768" s="135"/>
      <c r="AI2768" s="172"/>
      <c r="AJ2768" s="172"/>
      <c r="AK2768" s="141">
        <f t="shared" si="692"/>
        <v>2659</v>
      </c>
      <c r="AL2768" s="35" t="s">
        <v>153</v>
      </c>
      <c r="AM2768" s="141" t="str">
        <f t="shared" si="696"/>
        <v>2659.</v>
      </c>
      <c r="AN2768" s="147"/>
      <c r="AO2768" s="35"/>
      <c r="AP2768" s="16"/>
    </row>
    <row r="2769" spans="1:42" ht="22.5" customHeight="1" x14ac:dyDescent="0.25">
      <c r="A2769" s="68" t="str">
        <f t="shared" si="688"/>
        <v>2660.</v>
      </c>
      <c r="B2769" s="25">
        <v>5163</v>
      </c>
      <c r="C2769" s="36" t="s">
        <v>2053</v>
      </c>
      <c r="D2769" s="25">
        <v>2003</v>
      </c>
      <c r="E2769" s="111" t="s">
        <v>2932</v>
      </c>
      <c r="F2769" s="68" t="s">
        <v>2934</v>
      </c>
      <c r="G2769" s="25">
        <v>5</v>
      </c>
      <c r="H2769" s="25">
        <v>3</v>
      </c>
      <c r="I2769" s="144">
        <v>4396.2700000000004</v>
      </c>
      <c r="J2769" s="144">
        <v>3273.5</v>
      </c>
      <c r="K2769" s="144">
        <v>3107.8</v>
      </c>
      <c r="L2769" s="30">
        <v>113</v>
      </c>
      <c r="M2769" s="176">
        <f t="shared" si="689"/>
        <v>2480062.4000000004</v>
      </c>
      <c r="N2769" s="144"/>
      <c r="O2769" s="142"/>
      <c r="P2769" s="144"/>
      <c r="Q2769" s="144">
        <f t="shared" si="690"/>
        <v>2480062.4000000004</v>
      </c>
      <c r="R2769" s="144"/>
      <c r="S2769" s="30"/>
      <c r="T2769" s="144"/>
      <c r="U2769" s="144">
        <v>699.2</v>
      </c>
      <c r="V2769" s="144">
        <f>U2769*3547</f>
        <v>2480062.4000000004</v>
      </c>
      <c r="W2769" s="144"/>
      <c r="X2769" s="144"/>
      <c r="Y2769" s="144"/>
      <c r="Z2769" s="144"/>
      <c r="AA2769" s="144"/>
      <c r="AB2769" s="144"/>
      <c r="AC2769" s="323"/>
      <c r="AD2769" s="323"/>
      <c r="AE2769" s="144"/>
      <c r="AF2769" s="144"/>
      <c r="AG2769" s="324">
        <v>2025</v>
      </c>
      <c r="AH2769" s="135"/>
      <c r="AI2769" s="172"/>
      <c r="AJ2769" s="172"/>
      <c r="AK2769" s="141">
        <f t="shared" si="692"/>
        <v>2660</v>
      </c>
      <c r="AL2769" s="35" t="s">
        <v>153</v>
      </c>
      <c r="AM2769" s="141" t="str">
        <f t="shared" si="696"/>
        <v>2660.</v>
      </c>
      <c r="AN2769" s="147"/>
      <c r="AO2769" s="35"/>
      <c r="AP2769" s="16"/>
    </row>
    <row r="2770" spans="1:42" ht="23.25" customHeight="1" x14ac:dyDescent="0.25">
      <c r="A2770" s="68" t="str">
        <f t="shared" si="688"/>
        <v>2661.</v>
      </c>
      <c r="B2770" s="25">
        <v>4678</v>
      </c>
      <c r="C2770" s="36" t="s">
        <v>2054</v>
      </c>
      <c r="D2770" s="25">
        <v>2003</v>
      </c>
      <c r="E2770" s="111" t="s">
        <v>2932</v>
      </c>
      <c r="F2770" s="68" t="s">
        <v>2933</v>
      </c>
      <c r="G2770" s="25">
        <v>9</v>
      </c>
      <c r="H2770" s="25">
        <v>6</v>
      </c>
      <c r="I2770" s="176">
        <v>11512.6</v>
      </c>
      <c r="J2770" s="176">
        <v>11512.6</v>
      </c>
      <c r="K2770" s="176">
        <v>11512.6</v>
      </c>
      <c r="L2770" s="267">
        <v>474</v>
      </c>
      <c r="M2770" s="176">
        <f t="shared" si="689"/>
        <v>11389629.82</v>
      </c>
      <c r="N2770" s="144"/>
      <c r="O2770" s="142"/>
      <c r="P2770" s="144"/>
      <c r="Q2770" s="144">
        <f t="shared" si="690"/>
        <v>11389629.82</v>
      </c>
      <c r="R2770" s="144"/>
      <c r="S2770" s="30"/>
      <c r="T2770" s="144"/>
      <c r="U2770" s="144">
        <v>3211.06</v>
      </c>
      <c r="V2770" s="144">
        <f>U2770*3547</f>
        <v>11389629.82</v>
      </c>
      <c r="W2770" s="144"/>
      <c r="X2770" s="144"/>
      <c r="Y2770" s="144"/>
      <c r="Z2770" s="144"/>
      <c r="AA2770" s="144"/>
      <c r="AB2770" s="144"/>
      <c r="AC2770" s="323"/>
      <c r="AD2770" s="323"/>
      <c r="AE2770" s="144"/>
      <c r="AF2770" s="144"/>
      <c r="AG2770" s="324">
        <v>2025</v>
      </c>
      <c r="AH2770" s="128"/>
      <c r="AI2770" s="172"/>
      <c r="AJ2770" s="172"/>
      <c r="AK2770" s="141">
        <f t="shared" si="692"/>
        <v>2661</v>
      </c>
      <c r="AL2770" s="35" t="s">
        <v>153</v>
      </c>
      <c r="AM2770" s="141" t="str">
        <f t="shared" si="696"/>
        <v>2661.</v>
      </c>
      <c r="AN2770" s="147"/>
      <c r="AP2770" s="16"/>
    </row>
    <row r="2771" spans="1:42" ht="22.5" customHeight="1" x14ac:dyDescent="0.25">
      <c r="A2771" s="68" t="str">
        <f t="shared" si="688"/>
        <v>2662.</v>
      </c>
      <c r="B2771" s="25">
        <v>5200</v>
      </c>
      <c r="C2771" s="36" t="s">
        <v>2055</v>
      </c>
      <c r="D2771" s="25">
        <v>2003</v>
      </c>
      <c r="E2771" s="111" t="s">
        <v>2932</v>
      </c>
      <c r="F2771" s="68" t="s">
        <v>2934</v>
      </c>
      <c r="G2771" s="25">
        <v>5</v>
      </c>
      <c r="H2771" s="25">
        <v>3</v>
      </c>
      <c r="I2771" s="144">
        <v>3935.5</v>
      </c>
      <c r="J2771" s="144">
        <v>4410.1000000000004</v>
      </c>
      <c r="K2771" s="144">
        <v>3935.5</v>
      </c>
      <c r="L2771" s="30">
        <v>112</v>
      </c>
      <c r="M2771" s="176">
        <f t="shared" si="689"/>
        <v>3893470.9600000004</v>
      </c>
      <c r="N2771" s="144"/>
      <c r="O2771" s="142"/>
      <c r="P2771" s="144"/>
      <c r="Q2771" s="144">
        <f t="shared" si="690"/>
        <v>3893470.9600000004</v>
      </c>
      <c r="R2771" s="144"/>
      <c r="S2771" s="30"/>
      <c r="T2771" s="144"/>
      <c r="U2771" s="144">
        <v>1097.68</v>
      </c>
      <c r="V2771" s="144">
        <f>U2771*3547</f>
        <v>3893470.9600000004</v>
      </c>
      <c r="W2771" s="144"/>
      <c r="X2771" s="144"/>
      <c r="Y2771" s="144"/>
      <c r="Z2771" s="144"/>
      <c r="AA2771" s="144"/>
      <c r="AB2771" s="144"/>
      <c r="AC2771" s="323"/>
      <c r="AD2771" s="323"/>
      <c r="AE2771" s="144"/>
      <c r="AF2771" s="144"/>
      <c r="AG2771" s="324">
        <v>2025</v>
      </c>
      <c r="AH2771" s="135"/>
      <c r="AI2771" s="172"/>
      <c r="AJ2771" s="172"/>
      <c r="AK2771" s="141">
        <f t="shared" si="692"/>
        <v>2662</v>
      </c>
      <c r="AL2771" s="35" t="s">
        <v>153</v>
      </c>
      <c r="AM2771" s="141" t="str">
        <f t="shared" si="696"/>
        <v>2662.</v>
      </c>
      <c r="AN2771" s="147"/>
      <c r="AO2771" s="35"/>
      <c r="AP2771" s="16"/>
    </row>
    <row r="2772" spans="1:42" ht="22.5" customHeight="1" x14ac:dyDescent="0.25">
      <c r="A2772" s="68" t="str">
        <f t="shared" si="688"/>
        <v>2663.</v>
      </c>
      <c r="B2772" s="120">
        <v>5452</v>
      </c>
      <c r="C2772" s="174" t="s">
        <v>2056</v>
      </c>
      <c r="D2772" s="25">
        <v>2004</v>
      </c>
      <c r="E2772" s="111" t="s">
        <v>2932</v>
      </c>
      <c r="F2772" s="68" t="s">
        <v>2936</v>
      </c>
      <c r="G2772" s="25">
        <v>4</v>
      </c>
      <c r="H2772" s="25">
        <v>2</v>
      </c>
      <c r="I2772" s="176">
        <v>1776.06</v>
      </c>
      <c r="J2772" s="176">
        <v>1663.1</v>
      </c>
      <c r="K2772" s="176">
        <v>1663.1</v>
      </c>
      <c r="L2772" s="267">
        <v>46</v>
      </c>
      <c r="M2772" s="176">
        <f t="shared" si="689"/>
        <v>9636963</v>
      </c>
      <c r="N2772" s="144"/>
      <c r="O2772" s="142"/>
      <c r="P2772" s="144"/>
      <c r="Q2772" s="144">
        <f t="shared" si="690"/>
        <v>9636963</v>
      </c>
      <c r="R2772" s="144"/>
      <c r="S2772" s="30"/>
      <c r="T2772" s="144"/>
      <c r="U2772" s="144">
        <v>1281</v>
      </c>
      <c r="V2772" s="144">
        <f>U2772*7523</f>
        <v>9636963</v>
      </c>
      <c r="W2772" s="144"/>
      <c r="X2772" s="144"/>
      <c r="Y2772" s="144"/>
      <c r="Z2772" s="144"/>
      <c r="AA2772" s="144"/>
      <c r="AB2772" s="144"/>
      <c r="AC2772" s="323"/>
      <c r="AD2772" s="323"/>
      <c r="AE2772" s="144"/>
      <c r="AF2772" s="144"/>
      <c r="AG2772" s="324">
        <v>2025</v>
      </c>
      <c r="AH2772" s="135"/>
      <c r="AI2772" s="172"/>
      <c r="AJ2772" s="172"/>
      <c r="AK2772" s="141">
        <f t="shared" si="692"/>
        <v>2663</v>
      </c>
      <c r="AL2772" s="35" t="s">
        <v>153</v>
      </c>
      <c r="AM2772" s="141" t="str">
        <f t="shared" si="696"/>
        <v>2663.</v>
      </c>
      <c r="AN2772" s="147"/>
      <c r="AO2772" s="35"/>
      <c r="AP2772" s="16"/>
    </row>
    <row r="2773" spans="1:42" ht="22.5" customHeight="1" x14ac:dyDescent="0.25">
      <c r="A2773" s="68" t="str">
        <f t="shared" si="688"/>
        <v>2664.</v>
      </c>
      <c r="B2773" s="25">
        <v>4766</v>
      </c>
      <c r="C2773" s="36" t="s">
        <v>2057</v>
      </c>
      <c r="D2773" s="25">
        <v>2008</v>
      </c>
      <c r="E2773" s="111" t="s">
        <v>2932</v>
      </c>
      <c r="F2773" s="68" t="s">
        <v>2934</v>
      </c>
      <c r="G2773" s="25">
        <v>4</v>
      </c>
      <c r="H2773" s="25">
        <v>2</v>
      </c>
      <c r="I2773" s="176">
        <v>1798.4</v>
      </c>
      <c r="J2773" s="176">
        <v>1797.7</v>
      </c>
      <c r="K2773" s="176">
        <v>1797.7</v>
      </c>
      <c r="L2773" s="267">
        <v>20</v>
      </c>
      <c r="M2773" s="176">
        <f t="shared" si="689"/>
        <v>4369424</v>
      </c>
      <c r="N2773" s="144"/>
      <c r="O2773" s="142"/>
      <c r="P2773" s="144"/>
      <c r="Q2773" s="144">
        <f t="shared" si="690"/>
        <v>4369424</v>
      </c>
      <c r="R2773" s="144"/>
      <c r="S2773" s="30"/>
      <c r="T2773" s="144"/>
      <c r="U2773" s="144"/>
      <c r="V2773" s="144"/>
      <c r="W2773" s="144"/>
      <c r="X2773" s="144"/>
      <c r="Y2773" s="144">
        <v>1388</v>
      </c>
      <c r="Z2773" s="144">
        <f>Y2773*3148</f>
        <v>4369424</v>
      </c>
      <c r="AA2773" s="144"/>
      <c r="AB2773" s="144"/>
      <c r="AC2773" s="323"/>
      <c r="AD2773" s="323"/>
      <c r="AE2773" s="144"/>
      <c r="AF2773" s="144"/>
      <c r="AG2773" s="324">
        <v>2025</v>
      </c>
      <c r="AH2773" s="135"/>
      <c r="AI2773" s="216"/>
      <c r="AJ2773" s="216"/>
      <c r="AK2773" s="141">
        <f t="shared" si="692"/>
        <v>2664</v>
      </c>
      <c r="AL2773" s="35" t="s">
        <v>153</v>
      </c>
      <c r="AM2773" s="141" t="str">
        <f t="shared" si="696"/>
        <v>2664.</v>
      </c>
      <c r="AN2773" s="147"/>
      <c r="AO2773" s="35"/>
      <c r="AP2773" s="16"/>
    </row>
    <row r="2774" spans="1:42" ht="22.5" customHeight="1" x14ac:dyDescent="0.25">
      <c r="A2774" s="68" t="str">
        <f t="shared" si="688"/>
        <v>2665.</v>
      </c>
      <c r="B2774" s="25">
        <v>5561</v>
      </c>
      <c r="C2774" s="36" t="s">
        <v>2058</v>
      </c>
      <c r="D2774" s="25">
        <v>2009</v>
      </c>
      <c r="E2774" s="111" t="s">
        <v>2932</v>
      </c>
      <c r="F2774" s="68" t="s">
        <v>2934</v>
      </c>
      <c r="G2774" s="25">
        <v>3</v>
      </c>
      <c r="H2774" s="25">
        <v>1</v>
      </c>
      <c r="I2774" s="144">
        <v>785.9</v>
      </c>
      <c r="J2774" s="144">
        <v>782.9</v>
      </c>
      <c r="K2774" s="144">
        <v>782.9</v>
      </c>
      <c r="L2774" s="30">
        <v>15</v>
      </c>
      <c r="M2774" s="176">
        <f t="shared" si="689"/>
        <v>117788</v>
      </c>
      <c r="N2774" s="144"/>
      <c r="O2774" s="142"/>
      <c r="P2774" s="144"/>
      <c r="Q2774" s="144">
        <f t="shared" si="690"/>
        <v>117788</v>
      </c>
      <c r="R2774" s="144"/>
      <c r="S2774" s="30"/>
      <c r="T2774" s="144"/>
      <c r="U2774" s="144"/>
      <c r="V2774" s="144"/>
      <c r="W2774" s="144"/>
      <c r="X2774" s="144"/>
      <c r="Y2774" s="144"/>
      <c r="Z2774" s="144"/>
      <c r="AA2774" s="144">
        <v>44</v>
      </c>
      <c r="AB2774" s="144">
        <f>AA2774*2677</f>
        <v>117788</v>
      </c>
      <c r="AC2774" s="323"/>
      <c r="AD2774" s="323"/>
      <c r="AE2774" s="144"/>
      <c r="AF2774" s="144"/>
      <c r="AG2774" s="324">
        <v>2025</v>
      </c>
      <c r="AH2774" s="135"/>
      <c r="AI2774" s="172"/>
      <c r="AJ2774" s="172"/>
      <c r="AK2774" s="141">
        <f t="shared" si="692"/>
        <v>2665</v>
      </c>
      <c r="AL2774" s="35" t="s">
        <v>153</v>
      </c>
      <c r="AM2774" s="141" t="str">
        <f t="shared" si="696"/>
        <v>2665.</v>
      </c>
      <c r="AN2774" s="147"/>
      <c r="AO2774" s="35"/>
      <c r="AP2774" s="16"/>
    </row>
    <row r="2775" spans="1:42" ht="22.5" customHeight="1" x14ac:dyDescent="0.25">
      <c r="A2775" s="68" t="str">
        <f t="shared" si="688"/>
        <v>2666.</v>
      </c>
      <c r="B2775" s="25">
        <v>5198</v>
      </c>
      <c r="C2775" s="300" t="s">
        <v>2059</v>
      </c>
      <c r="D2775" s="25">
        <v>1998</v>
      </c>
      <c r="E2775" s="111" t="s">
        <v>2932</v>
      </c>
      <c r="F2775" s="68" t="s">
        <v>2933</v>
      </c>
      <c r="G2775" s="25">
        <v>9</v>
      </c>
      <c r="H2775" s="25">
        <v>5</v>
      </c>
      <c r="I2775" s="176">
        <v>10018.4</v>
      </c>
      <c r="J2775" s="176">
        <v>8879.5</v>
      </c>
      <c r="K2775" s="176">
        <v>8879.5</v>
      </c>
      <c r="L2775" s="267">
        <v>369</v>
      </c>
      <c r="M2775" s="176">
        <f t="shared" si="689"/>
        <v>15530800</v>
      </c>
      <c r="N2775" s="144"/>
      <c r="O2775" s="142"/>
      <c r="P2775" s="144"/>
      <c r="Q2775" s="144">
        <f t="shared" si="690"/>
        <v>15530800</v>
      </c>
      <c r="R2775" s="144"/>
      <c r="S2775" s="30">
        <v>5</v>
      </c>
      <c r="T2775" s="144">
        <f>S2775*3106160</f>
        <v>15530800</v>
      </c>
      <c r="U2775" s="144"/>
      <c r="V2775" s="144"/>
      <c r="W2775" s="144"/>
      <c r="X2775" s="144"/>
      <c r="Y2775" s="144"/>
      <c r="Z2775" s="144"/>
      <c r="AA2775" s="144"/>
      <c r="AB2775" s="144"/>
      <c r="AC2775" s="144"/>
      <c r="AD2775" s="144"/>
      <c r="AE2775" s="144"/>
      <c r="AF2775" s="144"/>
      <c r="AG2775" s="324">
        <v>2025</v>
      </c>
      <c r="AH2775" s="128"/>
      <c r="AI2775" s="177"/>
      <c r="AJ2775" s="177"/>
      <c r="AK2775" s="141">
        <f t="shared" si="692"/>
        <v>2666</v>
      </c>
      <c r="AL2775" s="35" t="s">
        <v>153</v>
      </c>
      <c r="AM2775" s="141" t="str">
        <f t="shared" si="696"/>
        <v>2666.</v>
      </c>
      <c r="AN2775" s="147"/>
      <c r="AO2775" s="35"/>
      <c r="AP2775" s="16"/>
    </row>
    <row r="2776" spans="1:42" ht="22.5" customHeight="1" x14ac:dyDescent="0.25">
      <c r="A2776" s="68" t="str">
        <f t="shared" ref="A2776:A2820" si="697">AM2776</f>
        <v>2667.</v>
      </c>
      <c r="B2776" s="25">
        <v>4932</v>
      </c>
      <c r="C2776" s="36" t="s">
        <v>2060</v>
      </c>
      <c r="D2776" s="25">
        <v>1845</v>
      </c>
      <c r="E2776" s="111" t="s">
        <v>2932</v>
      </c>
      <c r="F2776" s="68" t="s">
        <v>2934</v>
      </c>
      <c r="G2776" s="25">
        <v>2</v>
      </c>
      <c r="H2776" s="25">
        <v>1</v>
      </c>
      <c r="I2776" s="176">
        <v>266.60000000000002</v>
      </c>
      <c r="J2776" s="176">
        <v>267</v>
      </c>
      <c r="K2776" s="176">
        <v>267</v>
      </c>
      <c r="L2776" s="267">
        <v>24</v>
      </c>
      <c r="M2776" s="176">
        <f t="shared" ref="M2776:M2820" si="698">R2776+T2776+V2776+X2776+Z2776+AB2776+AE2776+AF2776</f>
        <v>98961.719999999987</v>
      </c>
      <c r="N2776" s="144"/>
      <c r="O2776" s="142"/>
      <c r="P2776" s="144"/>
      <c r="Q2776" s="144">
        <f t="shared" ref="Q2776:Q2820" si="699">M2776</f>
        <v>98961.719999999987</v>
      </c>
      <c r="R2776" s="144">
        <v>98961.719999999987</v>
      </c>
      <c r="S2776" s="30"/>
      <c r="T2776" s="144"/>
      <c r="U2776" s="144"/>
      <c r="V2776" s="144"/>
      <c r="W2776" s="144"/>
      <c r="X2776" s="144"/>
      <c r="Y2776" s="144"/>
      <c r="Z2776" s="144"/>
      <c r="AA2776" s="144"/>
      <c r="AB2776" s="144"/>
      <c r="AC2776" s="323"/>
      <c r="AD2776" s="323"/>
      <c r="AE2776" s="144"/>
      <c r="AF2776" s="144"/>
      <c r="AG2776" s="324">
        <v>2025</v>
      </c>
      <c r="AH2776" s="135"/>
      <c r="AI2776" s="177"/>
      <c r="AJ2776" s="177"/>
      <c r="AK2776" s="141">
        <f t="shared" si="692"/>
        <v>2667</v>
      </c>
      <c r="AL2776" s="35" t="s">
        <v>153</v>
      </c>
      <c r="AM2776" s="141" t="str">
        <f t="shared" si="696"/>
        <v>2667.</v>
      </c>
      <c r="AN2776" s="147"/>
      <c r="AO2776" s="35"/>
      <c r="AP2776" s="16"/>
    </row>
    <row r="2777" spans="1:42" ht="22.5" customHeight="1" x14ac:dyDescent="0.25">
      <c r="A2777" s="68" t="str">
        <f t="shared" si="697"/>
        <v>2668.</v>
      </c>
      <c r="B2777" s="25">
        <v>5262</v>
      </c>
      <c r="C2777" s="300" t="s">
        <v>2061</v>
      </c>
      <c r="D2777" s="25">
        <v>1847</v>
      </c>
      <c r="E2777" s="111" t="s">
        <v>2932</v>
      </c>
      <c r="F2777" s="68" t="s">
        <v>2934</v>
      </c>
      <c r="G2777" s="25">
        <v>2</v>
      </c>
      <c r="H2777" s="25">
        <v>1</v>
      </c>
      <c r="I2777" s="144">
        <v>233.7</v>
      </c>
      <c r="J2777" s="144">
        <v>144.30000000000001</v>
      </c>
      <c r="K2777" s="144">
        <v>144.30000000000001</v>
      </c>
      <c r="L2777" s="30">
        <v>10</v>
      </c>
      <c r="M2777" s="176">
        <f t="shared" si="698"/>
        <v>463621.76</v>
      </c>
      <c r="N2777" s="144"/>
      <c r="O2777" s="142"/>
      <c r="P2777" s="144"/>
      <c r="Q2777" s="144">
        <f t="shared" si="699"/>
        <v>463621.76</v>
      </c>
      <c r="R2777" s="144">
        <f>376860.8+86760.96</f>
        <v>463621.76</v>
      </c>
      <c r="S2777" s="30"/>
      <c r="T2777" s="144"/>
      <c r="U2777" s="144"/>
      <c r="V2777" s="144"/>
      <c r="W2777" s="144"/>
      <c r="X2777" s="144"/>
      <c r="Y2777" s="144"/>
      <c r="Z2777" s="144"/>
      <c r="AA2777" s="144"/>
      <c r="AB2777" s="144"/>
      <c r="AC2777" s="144"/>
      <c r="AD2777" s="144"/>
      <c r="AE2777" s="144"/>
      <c r="AF2777" s="144"/>
      <c r="AG2777" s="324">
        <v>2025</v>
      </c>
      <c r="AH2777" s="135"/>
      <c r="AI2777" s="177"/>
      <c r="AJ2777" s="177"/>
      <c r="AK2777" s="141">
        <f t="shared" si="692"/>
        <v>2668</v>
      </c>
      <c r="AL2777" s="35" t="s">
        <v>153</v>
      </c>
      <c r="AM2777" s="141" t="str">
        <f t="shared" si="696"/>
        <v>2668.</v>
      </c>
      <c r="AN2777" s="147"/>
      <c r="AO2777" s="35"/>
      <c r="AP2777" s="16"/>
    </row>
    <row r="2778" spans="1:42" ht="22.5" customHeight="1" x14ac:dyDescent="0.25">
      <c r="A2778" s="68" t="str">
        <f t="shared" si="697"/>
        <v>2669.</v>
      </c>
      <c r="B2778" s="25">
        <v>5269</v>
      </c>
      <c r="C2778" s="175" t="s">
        <v>2062</v>
      </c>
      <c r="D2778" s="25">
        <v>1849</v>
      </c>
      <c r="E2778" s="111" t="s">
        <v>2932</v>
      </c>
      <c r="F2778" s="68" t="s">
        <v>2934</v>
      </c>
      <c r="G2778" s="25">
        <v>3</v>
      </c>
      <c r="H2778" s="25">
        <v>1</v>
      </c>
      <c r="I2778" s="144">
        <v>829</v>
      </c>
      <c r="J2778" s="144">
        <v>513.1</v>
      </c>
      <c r="K2778" s="144">
        <v>513.1</v>
      </c>
      <c r="L2778" s="30">
        <v>47</v>
      </c>
      <c r="M2778" s="176">
        <f t="shared" si="698"/>
        <v>1336840.5900000001</v>
      </c>
      <c r="N2778" s="144"/>
      <c r="O2778" s="142"/>
      <c r="P2778" s="144"/>
      <c r="Q2778" s="144">
        <f t="shared" si="699"/>
        <v>1336840.5900000001</v>
      </c>
      <c r="R2778" s="144">
        <v>1336840.5900000001</v>
      </c>
      <c r="S2778" s="30"/>
      <c r="T2778" s="144"/>
      <c r="U2778" s="144"/>
      <c r="V2778" s="144"/>
      <c r="W2778" s="144"/>
      <c r="X2778" s="144"/>
      <c r="Y2778" s="144"/>
      <c r="Z2778" s="144"/>
      <c r="AA2778" s="144"/>
      <c r="AB2778" s="144"/>
      <c r="AC2778" s="144"/>
      <c r="AD2778" s="144"/>
      <c r="AE2778" s="144"/>
      <c r="AF2778" s="144"/>
      <c r="AG2778" s="324">
        <v>2025</v>
      </c>
      <c r="AH2778" s="135"/>
      <c r="AI2778" s="177"/>
      <c r="AJ2778" s="177"/>
      <c r="AK2778" s="141">
        <f t="shared" si="692"/>
        <v>2669</v>
      </c>
      <c r="AL2778" s="35" t="s">
        <v>153</v>
      </c>
      <c r="AM2778" s="141" t="str">
        <f t="shared" si="696"/>
        <v>2669.</v>
      </c>
      <c r="AN2778" s="147"/>
      <c r="AO2778" s="35"/>
      <c r="AP2778" s="16"/>
    </row>
    <row r="2779" spans="1:42" ht="22.5" customHeight="1" x14ac:dyDescent="0.25">
      <c r="A2779" s="68" t="str">
        <f t="shared" si="697"/>
        <v>2670.</v>
      </c>
      <c r="B2779" s="25">
        <v>4135</v>
      </c>
      <c r="C2779" s="175" t="s">
        <v>2063</v>
      </c>
      <c r="D2779" s="25">
        <v>1984</v>
      </c>
      <c r="E2779" s="111" t="s">
        <v>2932</v>
      </c>
      <c r="F2779" s="68" t="s">
        <v>2934</v>
      </c>
      <c r="G2779" s="25">
        <v>2</v>
      </c>
      <c r="H2779" s="25">
        <v>2</v>
      </c>
      <c r="I2779" s="176">
        <v>759.1</v>
      </c>
      <c r="J2779" s="144">
        <v>759.1</v>
      </c>
      <c r="K2779" s="176">
        <v>759.1</v>
      </c>
      <c r="L2779" s="267">
        <v>35</v>
      </c>
      <c r="M2779" s="176">
        <f t="shared" si="698"/>
        <v>607325</v>
      </c>
      <c r="N2779" s="144"/>
      <c r="O2779" s="142"/>
      <c r="P2779" s="144"/>
      <c r="Q2779" s="144">
        <f t="shared" si="699"/>
        <v>607325</v>
      </c>
      <c r="R2779" s="144">
        <v>607325</v>
      </c>
      <c r="S2779" s="30"/>
      <c r="T2779" s="144"/>
      <c r="U2779" s="144"/>
      <c r="V2779" s="144"/>
      <c r="W2779" s="144"/>
      <c r="X2779" s="144"/>
      <c r="Y2779" s="144"/>
      <c r="Z2779" s="144"/>
      <c r="AA2779" s="144"/>
      <c r="AB2779" s="144"/>
      <c r="AC2779" s="144"/>
      <c r="AD2779" s="144"/>
      <c r="AE2779" s="144"/>
      <c r="AF2779" s="144"/>
      <c r="AG2779" s="324">
        <v>2025</v>
      </c>
      <c r="AH2779" s="135"/>
      <c r="AI2779" s="177"/>
      <c r="AJ2779" s="177"/>
      <c r="AK2779" s="141">
        <f t="shared" si="692"/>
        <v>2670</v>
      </c>
      <c r="AL2779" s="35" t="s">
        <v>153</v>
      </c>
      <c r="AM2779" s="141" t="str">
        <f t="shared" si="696"/>
        <v>2670.</v>
      </c>
      <c r="AN2779" s="147"/>
      <c r="AO2779" s="35"/>
      <c r="AP2779" s="16"/>
    </row>
    <row r="2780" spans="1:42" ht="22.5" customHeight="1" x14ac:dyDescent="0.25">
      <c r="A2780" s="68" t="str">
        <f t="shared" si="697"/>
        <v>2671.</v>
      </c>
      <c r="B2780" s="25">
        <v>4141</v>
      </c>
      <c r="C2780" s="202" t="s">
        <v>2064</v>
      </c>
      <c r="D2780" s="25">
        <v>1925</v>
      </c>
      <c r="E2780" s="111" t="s">
        <v>2932</v>
      </c>
      <c r="F2780" s="68" t="s">
        <v>2934</v>
      </c>
      <c r="G2780" s="25">
        <v>3</v>
      </c>
      <c r="H2780" s="25">
        <v>3</v>
      </c>
      <c r="I2780" s="144">
        <v>1752.5</v>
      </c>
      <c r="J2780" s="144">
        <v>1301.2</v>
      </c>
      <c r="K2780" s="144">
        <v>1301.2</v>
      </c>
      <c r="L2780" s="30">
        <v>100</v>
      </c>
      <c r="M2780" s="176">
        <f t="shared" si="698"/>
        <v>2826049.9</v>
      </c>
      <c r="N2780" s="144"/>
      <c r="O2780" s="142"/>
      <c r="P2780" s="144"/>
      <c r="Q2780" s="144">
        <f t="shared" si="699"/>
        <v>2826049.9</v>
      </c>
      <c r="R2780" s="144">
        <v>2826049.9</v>
      </c>
      <c r="S2780" s="30"/>
      <c r="T2780" s="144"/>
      <c r="U2780" s="144"/>
      <c r="V2780" s="144"/>
      <c r="W2780" s="144"/>
      <c r="X2780" s="144"/>
      <c r="Y2780" s="144"/>
      <c r="Z2780" s="144"/>
      <c r="AA2780" s="144"/>
      <c r="AB2780" s="144"/>
      <c r="AC2780" s="144"/>
      <c r="AD2780" s="144"/>
      <c r="AE2780" s="144"/>
      <c r="AF2780" s="144"/>
      <c r="AG2780" s="324">
        <v>2025</v>
      </c>
      <c r="AH2780" s="129"/>
      <c r="AI2780" s="216"/>
      <c r="AJ2780" s="216"/>
      <c r="AK2780" s="141">
        <f t="shared" si="692"/>
        <v>2671</v>
      </c>
      <c r="AL2780" s="35" t="s">
        <v>153</v>
      </c>
      <c r="AM2780" s="141" t="str">
        <f t="shared" si="696"/>
        <v>2671.</v>
      </c>
      <c r="AN2780" s="147"/>
      <c r="AO2780" s="35"/>
      <c r="AP2780" s="16"/>
    </row>
    <row r="2781" spans="1:42" ht="22.5" customHeight="1" x14ac:dyDescent="0.25">
      <c r="A2781" s="68" t="str">
        <f t="shared" si="697"/>
        <v>2672.</v>
      </c>
      <c r="B2781" s="25">
        <v>4137</v>
      </c>
      <c r="C2781" s="300" t="s">
        <v>2065</v>
      </c>
      <c r="D2781" s="25">
        <v>1936</v>
      </c>
      <c r="E2781" s="111" t="s">
        <v>2932</v>
      </c>
      <c r="F2781" s="68" t="s">
        <v>2934</v>
      </c>
      <c r="G2781" s="25">
        <v>3</v>
      </c>
      <c r="H2781" s="25">
        <v>3</v>
      </c>
      <c r="I2781" s="176">
        <v>1684.8</v>
      </c>
      <c r="J2781" s="144">
        <v>1205.2</v>
      </c>
      <c r="K2781" s="176">
        <v>1205.2</v>
      </c>
      <c r="L2781" s="267">
        <v>104</v>
      </c>
      <c r="M2781" s="176">
        <f t="shared" si="698"/>
        <v>823821.3600000001</v>
      </c>
      <c r="N2781" s="144"/>
      <c r="O2781" s="142"/>
      <c r="P2781" s="144"/>
      <c r="Q2781" s="144">
        <f t="shared" si="699"/>
        <v>823821.3600000001</v>
      </c>
      <c r="R2781" s="144">
        <v>823821.3600000001</v>
      </c>
      <c r="S2781" s="30"/>
      <c r="T2781" s="144"/>
      <c r="U2781" s="144"/>
      <c r="V2781" s="144"/>
      <c r="W2781" s="144"/>
      <c r="X2781" s="144"/>
      <c r="Y2781" s="144"/>
      <c r="Z2781" s="144"/>
      <c r="AA2781" s="144"/>
      <c r="AB2781" s="144"/>
      <c r="AC2781" s="144"/>
      <c r="AD2781" s="144"/>
      <c r="AE2781" s="144"/>
      <c r="AF2781" s="144"/>
      <c r="AG2781" s="324">
        <v>2025</v>
      </c>
      <c r="AH2781" s="135"/>
      <c r="AI2781" s="177"/>
      <c r="AJ2781" s="177"/>
      <c r="AK2781" s="141">
        <f t="shared" si="692"/>
        <v>2672</v>
      </c>
      <c r="AL2781" s="35" t="s">
        <v>153</v>
      </c>
      <c r="AM2781" s="141" t="str">
        <f t="shared" si="696"/>
        <v>2672.</v>
      </c>
      <c r="AN2781" s="147"/>
      <c r="AO2781" s="35"/>
      <c r="AP2781" s="16"/>
    </row>
    <row r="2782" spans="1:42" ht="22.5" customHeight="1" x14ac:dyDescent="0.25">
      <c r="A2782" s="68" t="str">
        <f t="shared" si="697"/>
        <v>2673.</v>
      </c>
      <c r="B2782" s="25">
        <v>4144</v>
      </c>
      <c r="C2782" s="36" t="s">
        <v>2066</v>
      </c>
      <c r="D2782" s="25">
        <v>1936</v>
      </c>
      <c r="E2782" s="111" t="s">
        <v>2932</v>
      </c>
      <c r="F2782" s="68" t="s">
        <v>2934</v>
      </c>
      <c r="G2782" s="25">
        <v>4</v>
      </c>
      <c r="H2782" s="25">
        <v>3</v>
      </c>
      <c r="I2782" s="144">
        <v>2196.6999999999998</v>
      </c>
      <c r="J2782" s="144">
        <v>2196.4</v>
      </c>
      <c r="K2782" s="144">
        <v>2196.4</v>
      </c>
      <c r="L2782" s="30">
        <v>103</v>
      </c>
      <c r="M2782" s="176">
        <f t="shared" si="698"/>
        <v>1304376</v>
      </c>
      <c r="N2782" s="144"/>
      <c r="O2782" s="142"/>
      <c r="P2782" s="144"/>
      <c r="Q2782" s="144">
        <f t="shared" si="699"/>
        <v>1304376</v>
      </c>
      <c r="R2782" s="144">
        <v>1304376</v>
      </c>
      <c r="S2782" s="30"/>
      <c r="T2782" s="144"/>
      <c r="U2782" s="144"/>
      <c r="V2782" s="144"/>
      <c r="W2782" s="144"/>
      <c r="X2782" s="144"/>
      <c r="Y2782" s="144"/>
      <c r="Z2782" s="144"/>
      <c r="AA2782" s="144"/>
      <c r="AB2782" s="144"/>
      <c r="AC2782" s="323"/>
      <c r="AD2782" s="323"/>
      <c r="AE2782" s="144"/>
      <c r="AF2782" s="144"/>
      <c r="AG2782" s="324">
        <v>2025</v>
      </c>
      <c r="AH2782" s="135"/>
      <c r="AI2782" s="177"/>
      <c r="AJ2782" s="177"/>
      <c r="AK2782" s="141">
        <f t="shared" si="692"/>
        <v>2673</v>
      </c>
      <c r="AL2782" s="35" t="s">
        <v>153</v>
      </c>
      <c r="AM2782" s="141" t="str">
        <f t="shared" si="696"/>
        <v>2673.</v>
      </c>
      <c r="AN2782" s="147"/>
      <c r="AO2782" s="35"/>
      <c r="AP2782" s="16"/>
    </row>
    <row r="2783" spans="1:42" ht="22.5" customHeight="1" x14ac:dyDescent="0.25">
      <c r="A2783" s="68" t="str">
        <f t="shared" si="697"/>
        <v>2674.</v>
      </c>
      <c r="B2783" s="25">
        <v>4146</v>
      </c>
      <c r="C2783" s="300" t="s">
        <v>2067</v>
      </c>
      <c r="D2783" s="25">
        <v>1936</v>
      </c>
      <c r="E2783" s="111" t="s">
        <v>2932</v>
      </c>
      <c r="F2783" s="68" t="s">
        <v>2934</v>
      </c>
      <c r="G2783" s="25">
        <v>4</v>
      </c>
      <c r="H2783" s="25">
        <v>3</v>
      </c>
      <c r="I2783" s="176">
        <v>2239.3000000000002</v>
      </c>
      <c r="J2783" s="144">
        <v>1595.4</v>
      </c>
      <c r="K2783" s="176">
        <v>1595.4</v>
      </c>
      <c r="L2783" s="267">
        <v>100</v>
      </c>
      <c r="M2783" s="176">
        <f t="shared" si="698"/>
        <v>831222.99000000011</v>
      </c>
      <c r="N2783" s="144"/>
      <c r="O2783" s="142"/>
      <c r="P2783" s="144"/>
      <c r="Q2783" s="144">
        <f t="shared" si="699"/>
        <v>831222.99000000011</v>
      </c>
      <c r="R2783" s="144">
        <v>831222.99000000011</v>
      </c>
      <c r="S2783" s="30"/>
      <c r="T2783" s="144"/>
      <c r="U2783" s="144"/>
      <c r="V2783" s="144"/>
      <c r="W2783" s="144"/>
      <c r="X2783" s="144"/>
      <c r="Y2783" s="144"/>
      <c r="Z2783" s="144"/>
      <c r="AA2783" s="144"/>
      <c r="AB2783" s="144"/>
      <c r="AC2783" s="144"/>
      <c r="AD2783" s="144"/>
      <c r="AE2783" s="144"/>
      <c r="AF2783" s="144"/>
      <c r="AG2783" s="324">
        <v>2025</v>
      </c>
      <c r="AH2783" s="135"/>
      <c r="AI2783" s="177"/>
      <c r="AJ2783" s="177"/>
      <c r="AK2783" s="141">
        <f t="shared" si="692"/>
        <v>2674</v>
      </c>
      <c r="AL2783" s="35" t="s">
        <v>153</v>
      </c>
      <c r="AM2783" s="141" t="str">
        <f t="shared" si="696"/>
        <v>2674.</v>
      </c>
      <c r="AN2783" s="147"/>
      <c r="AO2783" s="35"/>
      <c r="AP2783" s="16"/>
    </row>
    <row r="2784" spans="1:42" ht="22.5" customHeight="1" x14ac:dyDescent="0.25">
      <c r="A2784" s="68" t="str">
        <f t="shared" si="697"/>
        <v>2675.</v>
      </c>
      <c r="B2784" s="25">
        <v>4639</v>
      </c>
      <c r="C2784" s="202" t="s">
        <v>2068</v>
      </c>
      <c r="D2784" s="25">
        <v>1846</v>
      </c>
      <c r="E2784" s="111" t="s">
        <v>2932</v>
      </c>
      <c r="F2784" s="68" t="s">
        <v>2934</v>
      </c>
      <c r="G2784" s="25">
        <v>2</v>
      </c>
      <c r="H2784" s="25">
        <v>1</v>
      </c>
      <c r="I2784" s="144">
        <v>397</v>
      </c>
      <c r="J2784" s="144">
        <v>276.60000000000002</v>
      </c>
      <c r="K2784" s="144">
        <v>276.60000000000002</v>
      </c>
      <c r="L2784" s="30">
        <v>13</v>
      </c>
      <c r="M2784" s="176">
        <f t="shared" si="698"/>
        <v>567313</v>
      </c>
      <c r="N2784" s="144"/>
      <c r="O2784" s="142"/>
      <c r="P2784" s="144"/>
      <c r="Q2784" s="144">
        <f t="shared" si="699"/>
        <v>567313</v>
      </c>
      <c r="R2784" s="144">
        <v>567313</v>
      </c>
      <c r="S2784" s="30"/>
      <c r="T2784" s="144"/>
      <c r="U2784" s="144"/>
      <c r="V2784" s="144"/>
      <c r="W2784" s="144"/>
      <c r="X2784" s="144"/>
      <c r="Y2784" s="144"/>
      <c r="Z2784" s="144"/>
      <c r="AA2784" s="144"/>
      <c r="AB2784" s="144"/>
      <c r="AC2784" s="144"/>
      <c r="AD2784" s="144"/>
      <c r="AE2784" s="144"/>
      <c r="AF2784" s="144"/>
      <c r="AG2784" s="324">
        <v>2025</v>
      </c>
      <c r="AH2784" s="129"/>
      <c r="AI2784" s="216"/>
      <c r="AJ2784" s="216"/>
      <c r="AK2784" s="141">
        <f t="shared" si="692"/>
        <v>2675</v>
      </c>
      <c r="AL2784" s="35" t="s">
        <v>153</v>
      </c>
      <c r="AM2784" s="141" t="str">
        <f t="shared" si="696"/>
        <v>2675.</v>
      </c>
      <c r="AN2784" s="147"/>
      <c r="AO2784" s="35"/>
      <c r="AP2784" s="16"/>
    </row>
    <row r="2785" spans="1:42" ht="22.5" customHeight="1" x14ac:dyDescent="0.25">
      <c r="A2785" s="68" t="str">
        <f t="shared" si="697"/>
        <v>2676.</v>
      </c>
      <c r="B2785" s="25">
        <v>4935</v>
      </c>
      <c r="C2785" s="300" t="s">
        <v>2069</v>
      </c>
      <c r="D2785" s="25">
        <v>1947</v>
      </c>
      <c r="E2785" s="111" t="s">
        <v>2932</v>
      </c>
      <c r="F2785" s="68" t="s">
        <v>2934</v>
      </c>
      <c r="G2785" s="25">
        <v>2</v>
      </c>
      <c r="H2785" s="25">
        <v>1</v>
      </c>
      <c r="I2785" s="176">
        <v>603.70000000000005</v>
      </c>
      <c r="J2785" s="176">
        <v>534.79999999999995</v>
      </c>
      <c r="K2785" s="176">
        <v>534.79999999999995</v>
      </c>
      <c r="L2785" s="267">
        <v>26</v>
      </c>
      <c r="M2785" s="176">
        <f t="shared" si="698"/>
        <v>2503182</v>
      </c>
      <c r="N2785" s="144"/>
      <c r="O2785" s="142"/>
      <c r="P2785" s="144"/>
      <c r="Q2785" s="144">
        <f t="shared" si="699"/>
        <v>2503182</v>
      </c>
      <c r="R2785" s="144">
        <v>2503182</v>
      </c>
      <c r="S2785" s="30"/>
      <c r="T2785" s="144"/>
      <c r="U2785" s="144"/>
      <c r="V2785" s="144"/>
      <c r="W2785" s="144"/>
      <c r="X2785" s="144"/>
      <c r="Y2785" s="144"/>
      <c r="Z2785" s="144"/>
      <c r="AA2785" s="144"/>
      <c r="AB2785" s="144"/>
      <c r="AC2785" s="144"/>
      <c r="AD2785" s="144"/>
      <c r="AE2785" s="144"/>
      <c r="AF2785" s="144"/>
      <c r="AG2785" s="324">
        <v>2025</v>
      </c>
      <c r="AH2785" s="135"/>
      <c r="AI2785" s="177"/>
      <c r="AJ2785" s="177"/>
      <c r="AK2785" s="141">
        <f t="shared" ref="AK2785:AK2848" si="700">MAX(AK2781:AK2784)+1</f>
        <v>2676</v>
      </c>
      <c r="AL2785" s="35" t="s">
        <v>153</v>
      </c>
      <c r="AM2785" s="141" t="str">
        <f t="shared" si="696"/>
        <v>2676.</v>
      </c>
      <c r="AN2785" s="147"/>
      <c r="AO2785" s="35"/>
      <c r="AP2785" s="16"/>
    </row>
    <row r="2786" spans="1:42" ht="22.5" customHeight="1" x14ac:dyDescent="0.25">
      <c r="A2786" s="68" t="str">
        <f t="shared" si="697"/>
        <v>2677.</v>
      </c>
      <c r="B2786" s="25">
        <v>4633</v>
      </c>
      <c r="C2786" s="37" t="s">
        <v>2071</v>
      </c>
      <c r="D2786" s="25">
        <v>1948</v>
      </c>
      <c r="E2786" s="111" t="s">
        <v>2932</v>
      </c>
      <c r="F2786" s="68" t="s">
        <v>2934</v>
      </c>
      <c r="G2786" s="25">
        <v>2</v>
      </c>
      <c r="H2786" s="25">
        <v>2</v>
      </c>
      <c r="I2786" s="144">
        <v>456.8</v>
      </c>
      <c r="J2786" s="144">
        <v>386.6</v>
      </c>
      <c r="K2786" s="144">
        <v>302.10000000000002</v>
      </c>
      <c r="L2786" s="30">
        <v>29</v>
      </c>
      <c r="M2786" s="176">
        <f t="shared" si="698"/>
        <v>169578.23999999999</v>
      </c>
      <c r="N2786" s="144"/>
      <c r="O2786" s="142"/>
      <c r="P2786" s="144"/>
      <c r="Q2786" s="144">
        <f t="shared" si="699"/>
        <v>169578.23999999999</v>
      </c>
      <c r="R2786" s="144">
        <v>169578.23999999999</v>
      </c>
      <c r="S2786" s="324"/>
      <c r="T2786" s="323"/>
      <c r="U2786" s="144"/>
      <c r="V2786" s="144"/>
      <c r="W2786" s="144"/>
      <c r="X2786" s="144"/>
      <c r="Y2786" s="146"/>
      <c r="Z2786" s="146"/>
      <c r="AA2786" s="323"/>
      <c r="AB2786" s="323"/>
      <c r="AC2786" s="323"/>
      <c r="AD2786" s="323"/>
      <c r="AE2786" s="144"/>
      <c r="AF2786" s="144"/>
      <c r="AG2786" s="324">
        <v>2025</v>
      </c>
      <c r="AH2786" s="128"/>
      <c r="AK2786" s="141">
        <f t="shared" si="700"/>
        <v>2677</v>
      </c>
      <c r="AL2786" s="35" t="s">
        <v>153</v>
      </c>
      <c r="AM2786" s="141" t="str">
        <f t="shared" si="696"/>
        <v>2677.</v>
      </c>
      <c r="AN2786" s="147"/>
      <c r="AO2786" s="35"/>
      <c r="AP2786" s="16"/>
    </row>
    <row r="2787" spans="1:42" ht="22.5" customHeight="1" x14ac:dyDescent="0.25">
      <c r="A2787" s="68" t="str">
        <f t="shared" si="697"/>
        <v>2678.</v>
      </c>
      <c r="B2787" s="25">
        <v>5322</v>
      </c>
      <c r="C2787" s="300" t="s">
        <v>2072</v>
      </c>
      <c r="D2787" s="25">
        <v>1948</v>
      </c>
      <c r="E2787" s="111" t="s">
        <v>2932</v>
      </c>
      <c r="F2787" s="68" t="s">
        <v>2934</v>
      </c>
      <c r="G2787" s="25">
        <v>2</v>
      </c>
      <c r="H2787" s="25">
        <v>2</v>
      </c>
      <c r="I2787" s="176">
        <v>575.33000000000004</v>
      </c>
      <c r="J2787" s="144">
        <v>561.89</v>
      </c>
      <c r="K2787" s="176">
        <v>561.89</v>
      </c>
      <c r="L2787" s="267">
        <v>29</v>
      </c>
      <c r="M2787" s="176">
        <f t="shared" si="698"/>
        <v>656880</v>
      </c>
      <c r="N2787" s="144"/>
      <c r="O2787" s="142"/>
      <c r="P2787" s="144"/>
      <c r="Q2787" s="144">
        <f t="shared" si="699"/>
        <v>656880</v>
      </c>
      <c r="R2787" s="144">
        <v>656880</v>
      </c>
      <c r="S2787" s="30"/>
      <c r="T2787" s="144"/>
      <c r="U2787" s="144"/>
      <c r="V2787" s="144"/>
      <c r="W2787" s="144"/>
      <c r="X2787" s="144"/>
      <c r="Y2787" s="144"/>
      <c r="Z2787" s="144"/>
      <c r="AA2787" s="144"/>
      <c r="AB2787" s="144"/>
      <c r="AC2787" s="144"/>
      <c r="AD2787" s="144"/>
      <c r="AE2787" s="144"/>
      <c r="AF2787" s="144"/>
      <c r="AG2787" s="324">
        <v>2025</v>
      </c>
      <c r="AH2787" s="135"/>
      <c r="AI2787" s="177"/>
      <c r="AJ2787" s="177"/>
      <c r="AK2787" s="141">
        <f t="shared" si="700"/>
        <v>2678</v>
      </c>
      <c r="AL2787" s="35" t="s">
        <v>153</v>
      </c>
      <c r="AM2787" s="141" t="str">
        <f t="shared" si="696"/>
        <v>2678.</v>
      </c>
      <c r="AN2787" s="147"/>
      <c r="AO2787" s="35"/>
      <c r="AP2787" s="16"/>
    </row>
    <row r="2788" spans="1:42" ht="22.5" customHeight="1" x14ac:dyDescent="0.25">
      <c r="A2788" s="68" t="str">
        <f t="shared" si="697"/>
        <v>2679.</v>
      </c>
      <c r="B2788" s="25">
        <v>5315</v>
      </c>
      <c r="C2788" s="300" t="s">
        <v>2073</v>
      </c>
      <c r="D2788" s="25">
        <v>1948</v>
      </c>
      <c r="E2788" s="111" t="s">
        <v>2932</v>
      </c>
      <c r="F2788" s="68" t="s">
        <v>2934</v>
      </c>
      <c r="G2788" s="25">
        <v>3</v>
      </c>
      <c r="H2788" s="25">
        <v>2</v>
      </c>
      <c r="I2788" s="176">
        <v>1047.9000000000001</v>
      </c>
      <c r="J2788" s="144">
        <v>1047.9000000000001</v>
      </c>
      <c r="K2788" s="176">
        <v>1047.9000000000001</v>
      </c>
      <c r="L2788" s="267">
        <v>26</v>
      </c>
      <c r="M2788" s="176">
        <f t="shared" si="698"/>
        <v>648522</v>
      </c>
      <c r="N2788" s="144"/>
      <c r="O2788" s="142"/>
      <c r="P2788" s="144"/>
      <c r="Q2788" s="144">
        <f t="shared" si="699"/>
        <v>648522</v>
      </c>
      <c r="R2788" s="144">
        <f>240318+408204</f>
        <v>648522</v>
      </c>
      <c r="S2788" s="30"/>
      <c r="T2788" s="144"/>
      <c r="U2788" s="144"/>
      <c r="V2788" s="144"/>
      <c r="W2788" s="144"/>
      <c r="X2788" s="144"/>
      <c r="Y2788" s="144"/>
      <c r="Z2788" s="144"/>
      <c r="AA2788" s="144"/>
      <c r="AB2788" s="144"/>
      <c r="AC2788" s="144"/>
      <c r="AD2788" s="144"/>
      <c r="AE2788" s="144"/>
      <c r="AF2788" s="144"/>
      <c r="AG2788" s="324">
        <v>2025</v>
      </c>
      <c r="AH2788" s="135"/>
      <c r="AI2788" s="177"/>
      <c r="AJ2788" s="177"/>
      <c r="AK2788" s="141">
        <f t="shared" si="700"/>
        <v>2679</v>
      </c>
      <c r="AL2788" s="35" t="s">
        <v>153</v>
      </c>
      <c r="AM2788" s="141" t="str">
        <f t="shared" si="696"/>
        <v>2679.</v>
      </c>
      <c r="AN2788" s="147"/>
      <c r="AO2788" s="35"/>
      <c r="AP2788" s="16"/>
    </row>
    <row r="2789" spans="1:42" ht="22.5" customHeight="1" x14ac:dyDescent="0.25">
      <c r="A2789" s="68" t="str">
        <f t="shared" si="697"/>
        <v>2680.</v>
      </c>
      <c r="B2789" s="25">
        <v>4854</v>
      </c>
      <c r="C2789" s="300" t="s">
        <v>2074</v>
      </c>
      <c r="D2789" s="25">
        <v>1949</v>
      </c>
      <c r="E2789" s="111" t="s">
        <v>2932</v>
      </c>
      <c r="F2789" s="68" t="s">
        <v>2934</v>
      </c>
      <c r="G2789" s="25">
        <v>2</v>
      </c>
      <c r="H2789" s="25">
        <v>1</v>
      </c>
      <c r="I2789" s="176">
        <v>214</v>
      </c>
      <c r="J2789" s="176">
        <v>136</v>
      </c>
      <c r="K2789" s="176">
        <v>136</v>
      </c>
      <c r="L2789" s="267">
        <v>12</v>
      </c>
      <c r="M2789" s="176">
        <f t="shared" si="698"/>
        <v>345103.78</v>
      </c>
      <c r="N2789" s="144"/>
      <c r="O2789" s="142"/>
      <c r="P2789" s="144"/>
      <c r="Q2789" s="144">
        <f t="shared" si="699"/>
        <v>345103.78</v>
      </c>
      <c r="R2789" s="144">
        <v>345103.78</v>
      </c>
      <c r="S2789" s="30"/>
      <c r="T2789" s="144"/>
      <c r="U2789" s="144"/>
      <c r="V2789" s="144"/>
      <c r="W2789" s="144"/>
      <c r="X2789" s="144"/>
      <c r="Y2789" s="144"/>
      <c r="Z2789" s="144"/>
      <c r="AA2789" s="144"/>
      <c r="AB2789" s="144"/>
      <c r="AC2789" s="144"/>
      <c r="AD2789" s="144"/>
      <c r="AE2789" s="144"/>
      <c r="AF2789" s="144"/>
      <c r="AG2789" s="324">
        <v>2025</v>
      </c>
      <c r="AH2789" s="135"/>
      <c r="AI2789" s="177"/>
      <c r="AJ2789" s="177"/>
      <c r="AK2789" s="141">
        <f t="shared" si="700"/>
        <v>2680</v>
      </c>
      <c r="AL2789" s="35" t="s">
        <v>153</v>
      </c>
      <c r="AM2789" s="141" t="str">
        <f t="shared" si="696"/>
        <v>2680.</v>
      </c>
      <c r="AN2789" s="147"/>
      <c r="AO2789" s="35"/>
      <c r="AP2789" s="16"/>
    </row>
    <row r="2790" spans="1:42" ht="22.5" customHeight="1" x14ac:dyDescent="0.25">
      <c r="A2790" s="68" t="str">
        <f t="shared" si="697"/>
        <v>2681.</v>
      </c>
      <c r="B2790" s="25">
        <v>4924</v>
      </c>
      <c r="C2790" s="202" t="s">
        <v>2075</v>
      </c>
      <c r="D2790" s="25">
        <v>1949</v>
      </c>
      <c r="E2790" s="111" t="s">
        <v>2932</v>
      </c>
      <c r="F2790" s="68" t="s">
        <v>2934</v>
      </c>
      <c r="G2790" s="25">
        <v>2</v>
      </c>
      <c r="H2790" s="25">
        <v>2</v>
      </c>
      <c r="I2790" s="144">
        <v>699.2</v>
      </c>
      <c r="J2790" s="144">
        <v>408.4</v>
      </c>
      <c r="K2790" s="144">
        <v>408.4</v>
      </c>
      <c r="L2790" s="30">
        <v>50</v>
      </c>
      <c r="M2790" s="176">
        <f t="shared" si="698"/>
        <v>1127496.04</v>
      </c>
      <c r="N2790" s="144"/>
      <c r="O2790" s="142"/>
      <c r="P2790" s="144"/>
      <c r="Q2790" s="144">
        <f t="shared" si="699"/>
        <v>1127496.04</v>
      </c>
      <c r="R2790" s="144">
        <v>1127496.04</v>
      </c>
      <c r="S2790" s="30"/>
      <c r="T2790" s="144"/>
      <c r="U2790" s="144"/>
      <c r="V2790" s="144"/>
      <c r="W2790" s="144"/>
      <c r="X2790" s="144"/>
      <c r="Y2790" s="144"/>
      <c r="Z2790" s="144"/>
      <c r="AA2790" s="144"/>
      <c r="AB2790" s="144"/>
      <c r="AC2790" s="144"/>
      <c r="AD2790" s="144"/>
      <c r="AE2790" s="144"/>
      <c r="AF2790" s="144"/>
      <c r="AG2790" s="324">
        <v>2025</v>
      </c>
      <c r="AH2790" s="129"/>
      <c r="AI2790" s="216"/>
      <c r="AJ2790" s="216"/>
      <c r="AK2790" s="141">
        <f t="shared" si="700"/>
        <v>2681</v>
      </c>
      <c r="AL2790" s="35" t="s">
        <v>153</v>
      </c>
      <c r="AM2790" s="141" t="str">
        <f t="shared" si="696"/>
        <v>2681.</v>
      </c>
      <c r="AN2790" s="147"/>
      <c r="AO2790" s="35"/>
      <c r="AP2790" s="16"/>
    </row>
    <row r="2791" spans="1:42" ht="22.5" customHeight="1" x14ac:dyDescent="0.25">
      <c r="A2791" s="68" t="str">
        <f t="shared" si="697"/>
        <v>2682.</v>
      </c>
      <c r="B2791" s="25">
        <v>5329</v>
      </c>
      <c r="C2791" s="300" t="s">
        <v>2076</v>
      </c>
      <c r="D2791" s="25">
        <v>1949</v>
      </c>
      <c r="E2791" s="111" t="s">
        <v>2932</v>
      </c>
      <c r="F2791" s="68" t="s">
        <v>2934</v>
      </c>
      <c r="G2791" s="25">
        <v>2</v>
      </c>
      <c r="H2791" s="25">
        <v>1</v>
      </c>
      <c r="I2791" s="144">
        <v>369.2</v>
      </c>
      <c r="J2791" s="144">
        <v>277.7</v>
      </c>
      <c r="K2791" s="144">
        <v>277.7</v>
      </c>
      <c r="L2791" s="30">
        <v>11</v>
      </c>
      <c r="M2791" s="176">
        <f t="shared" si="698"/>
        <v>128295.62</v>
      </c>
      <c r="N2791" s="144"/>
      <c r="O2791" s="142"/>
      <c r="P2791" s="144"/>
      <c r="Q2791" s="144">
        <f t="shared" si="699"/>
        <v>128295.62</v>
      </c>
      <c r="R2791" s="144">
        <v>128295.62</v>
      </c>
      <c r="S2791" s="30"/>
      <c r="T2791" s="144"/>
      <c r="U2791" s="144"/>
      <c r="V2791" s="144"/>
      <c r="W2791" s="144"/>
      <c r="X2791" s="144"/>
      <c r="Y2791" s="144"/>
      <c r="Z2791" s="144"/>
      <c r="AA2791" s="144"/>
      <c r="AB2791" s="144"/>
      <c r="AC2791" s="144"/>
      <c r="AD2791" s="144"/>
      <c r="AE2791" s="144"/>
      <c r="AF2791" s="144"/>
      <c r="AG2791" s="324">
        <v>2025</v>
      </c>
      <c r="AH2791" s="128"/>
      <c r="AI2791" s="177"/>
      <c r="AJ2791" s="177"/>
      <c r="AK2791" s="141">
        <f t="shared" si="700"/>
        <v>2682</v>
      </c>
      <c r="AL2791" s="35" t="s">
        <v>153</v>
      </c>
      <c r="AM2791" s="141" t="str">
        <f t="shared" si="696"/>
        <v>2682.</v>
      </c>
      <c r="AN2791" s="147"/>
      <c r="AO2791" s="35"/>
      <c r="AP2791" s="16"/>
    </row>
    <row r="2792" spans="1:42" ht="22.5" customHeight="1" x14ac:dyDescent="0.25">
      <c r="A2792" s="68" t="str">
        <f t="shared" si="697"/>
        <v>2683.</v>
      </c>
      <c r="B2792" s="25">
        <v>4858</v>
      </c>
      <c r="C2792" s="300" t="s">
        <v>2078</v>
      </c>
      <c r="D2792" s="25">
        <v>1950</v>
      </c>
      <c r="E2792" s="111" t="s">
        <v>2932</v>
      </c>
      <c r="F2792" s="68" t="s">
        <v>2935</v>
      </c>
      <c r="G2792" s="25">
        <v>2</v>
      </c>
      <c r="H2792" s="25">
        <v>1</v>
      </c>
      <c r="I2792" s="176">
        <v>425.7</v>
      </c>
      <c r="J2792" s="176">
        <v>274.60000000000002</v>
      </c>
      <c r="K2792" s="176">
        <v>274.60000000000002</v>
      </c>
      <c r="L2792" s="267">
        <v>8</v>
      </c>
      <c r="M2792" s="176">
        <f t="shared" si="698"/>
        <v>686471.44</v>
      </c>
      <c r="N2792" s="144"/>
      <c r="O2792" s="142"/>
      <c r="P2792" s="144"/>
      <c r="Q2792" s="144">
        <f t="shared" si="699"/>
        <v>686471.44</v>
      </c>
      <c r="R2792" s="144">
        <v>686471.44</v>
      </c>
      <c r="S2792" s="30"/>
      <c r="T2792" s="144"/>
      <c r="U2792" s="144"/>
      <c r="V2792" s="144"/>
      <c r="W2792" s="144"/>
      <c r="X2792" s="144"/>
      <c r="Y2792" s="144"/>
      <c r="Z2792" s="144"/>
      <c r="AA2792" s="144"/>
      <c r="AB2792" s="144"/>
      <c r="AC2792" s="323"/>
      <c r="AD2792" s="323"/>
      <c r="AE2792" s="144"/>
      <c r="AF2792" s="144"/>
      <c r="AG2792" s="324">
        <v>2025</v>
      </c>
      <c r="AH2792" s="135"/>
      <c r="AI2792" s="177"/>
      <c r="AJ2792" s="177"/>
      <c r="AK2792" s="141">
        <f t="shared" si="700"/>
        <v>2683</v>
      </c>
      <c r="AL2792" s="35" t="s">
        <v>153</v>
      </c>
      <c r="AM2792" s="141" t="str">
        <f t="shared" si="696"/>
        <v>2683.</v>
      </c>
      <c r="AN2792" s="147"/>
      <c r="AO2792" s="35"/>
      <c r="AP2792" s="16"/>
    </row>
    <row r="2793" spans="1:42" ht="22.5" customHeight="1" x14ac:dyDescent="0.25">
      <c r="A2793" s="68" t="str">
        <f t="shared" si="697"/>
        <v>2684.</v>
      </c>
      <c r="B2793" s="25">
        <v>5265</v>
      </c>
      <c r="C2793" s="202" t="s">
        <v>2079</v>
      </c>
      <c r="D2793" s="25">
        <v>1950</v>
      </c>
      <c r="E2793" s="111" t="s">
        <v>2932</v>
      </c>
      <c r="F2793" s="68" t="s">
        <v>2934</v>
      </c>
      <c r="G2793" s="25">
        <v>2</v>
      </c>
      <c r="H2793" s="25">
        <v>2</v>
      </c>
      <c r="I2793" s="144">
        <v>928.7</v>
      </c>
      <c r="J2793" s="144">
        <v>596</v>
      </c>
      <c r="K2793" s="144">
        <v>596</v>
      </c>
      <c r="L2793" s="30">
        <v>36</v>
      </c>
      <c r="M2793" s="176">
        <f t="shared" si="698"/>
        <v>322711.07</v>
      </c>
      <c r="N2793" s="144"/>
      <c r="O2793" s="142"/>
      <c r="P2793" s="144"/>
      <c r="Q2793" s="144">
        <f t="shared" si="699"/>
        <v>322711.07</v>
      </c>
      <c r="R2793" s="144">
        <v>322711.07</v>
      </c>
      <c r="S2793" s="30"/>
      <c r="T2793" s="144"/>
      <c r="U2793" s="144"/>
      <c r="V2793" s="144"/>
      <c r="W2793" s="144"/>
      <c r="X2793" s="144"/>
      <c r="Y2793" s="144"/>
      <c r="Z2793" s="144"/>
      <c r="AA2793" s="144"/>
      <c r="AB2793" s="144"/>
      <c r="AC2793" s="144"/>
      <c r="AD2793" s="144"/>
      <c r="AE2793" s="144"/>
      <c r="AF2793" s="144"/>
      <c r="AG2793" s="324">
        <v>2025</v>
      </c>
      <c r="AH2793" s="129"/>
      <c r="AI2793" s="216"/>
      <c r="AJ2793" s="216"/>
      <c r="AK2793" s="141">
        <f t="shared" si="700"/>
        <v>2684</v>
      </c>
      <c r="AL2793" s="35" t="s">
        <v>153</v>
      </c>
      <c r="AM2793" s="141" t="str">
        <f t="shared" si="696"/>
        <v>2684.</v>
      </c>
      <c r="AN2793" s="147"/>
      <c r="AO2793" s="35"/>
      <c r="AP2793" s="16"/>
    </row>
    <row r="2794" spans="1:42" ht="22.5" customHeight="1" x14ac:dyDescent="0.25">
      <c r="A2794" s="68" t="str">
        <f t="shared" si="697"/>
        <v>2685.</v>
      </c>
      <c r="B2794" s="25">
        <v>5266</v>
      </c>
      <c r="C2794" s="174" t="s">
        <v>2080</v>
      </c>
      <c r="D2794" s="25">
        <v>1950</v>
      </c>
      <c r="E2794" s="111" t="s">
        <v>2932</v>
      </c>
      <c r="F2794" s="68" t="s">
        <v>2935</v>
      </c>
      <c r="G2794" s="25">
        <v>2</v>
      </c>
      <c r="H2794" s="25">
        <v>1</v>
      </c>
      <c r="I2794" s="144">
        <v>503.7</v>
      </c>
      <c r="J2794" s="144">
        <v>335.6</v>
      </c>
      <c r="K2794" s="144">
        <v>335.6</v>
      </c>
      <c r="L2794" s="30">
        <v>24</v>
      </c>
      <c r="M2794" s="176">
        <f t="shared" si="698"/>
        <v>186985.88999999998</v>
      </c>
      <c r="N2794" s="144"/>
      <c r="O2794" s="142"/>
      <c r="P2794" s="144"/>
      <c r="Q2794" s="144">
        <f t="shared" si="699"/>
        <v>186985.88999999998</v>
      </c>
      <c r="R2794" s="144">
        <v>186985.88999999998</v>
      </c>
      <c r="S2794" s="30"/>
      <c r="T2794" s="144"/>
      <c r="U2794" s="144"/>
      <c r="V2794" s="144"/>
      <c r="W2794" s="144"/>
      <c r="X2794" s="144"/>
      <c r="Y2794" s="144"/>
      <c r="Z2794" s="144"/>
      <c r="AA2794" s="144"/>
      <c r="AB2794" s="144"/>
      <c r="AC2794" s="144"/>
      <c r="AD2794" s="144"/>
      <c r="AE2794" s="144"/>
      <c r="AF2794" s="144"/>
      <c r="AG2794" s="324">
        <v>2025</v>
      </c>
      <c r="AH2794" s="135"/>
      <c r="AI2794" s="177"/>
      <c r="AJ2794" s="177"/>
      <c r="AK2794" s="141">
        <f t="shared" si="700"/>
        <v>2685</v>
      </c>
      <c r="AL2794" s="35" t="s">
        <v>153</v>
      </c>
      <c r="AM2794" s="141" t="str">
        <f t="shared" si="696"/>
        <v>2685.</v>
      </c>
      <c r="AN2794" s="147"/>
      <c r="AO2794" s="35"/>
      <c r="AP2794" s="16"/>
    </row>
    <row r="2795" spans="1:42" ht="22.5" customHeight="1" x14ac:dyDescent="0.25">
      <c r="A2795" s="68" t="str">
        <f t="shared" si="697"/>
        <v>2686.</v>
      </c>
      <c r="B2795" s="25">
        <v>4532</v>
      </c>
      <c r="C2795" s="300" t="s">
        <v>2081</v>
      </c>
      <c r="D2795" s="25">
        <v>1950</v>
      </c>
      <c r="E2795" s="111" t="s">
        <v>2932</v>
      </c>
      <c r="F2795" s="68" t="s">
        <v>2934</v>
      </c>
      <c r="G2795" s="25">
        <v>2</v>
      </c>
      <c r="H2795" s="25">
        <v>2</v>
      </c>
      <c r="I2795" s="176">
        <v>683.1</v>
      </c>
      <c r="J2795" s="144">
        <v>418.7</v>
      </c>
      <c r="K2795" s="176">
        <v>418.7</v>
      </c>
      <c r="L2795" s="267">
        <v>43</v>
      </c>
      <c r="M2795" s="176">
        <f t="shared" si="698"/>
        <v>976149.9</v>
      </c>
      <c r="N2795" s="144"/>
      <c r="O2795" s="142"/>
      <c r="P2795" s="144"/>
      <c r="Q2795" s="144">
        <f t="shared" si="699"/>
        <v>976149.9</v>
      </c>
      <c r="R2795" s="144">
        <v>976149.9</v>
      </c>
      <c r="S2795" s="30"/>
      <c r="T2795" s="144"/>
      <c r="U2795" s="144"/>
      <c r="V2795" s="144"/>
      <c r="W2795" s="144"/>
      <c r="X2795" s="144"/>
      <c r="Y2795" s="144"/>
      <c r="Z2795" s="144"/>
      <c r="AA2795" s="144"/>
      <c r="AB2795" s="144"/>
      <c r="AC2795" s="144"/>
      <c r="AD2795" s="144"/>
      <c r="AE2795" s="144"/>
      <c r="AF2795" s="144"/>
      <c r="AG2795" s="324">
        <v>2025</v>
      </c>
      <c r="AH2795" s="135"/>
      <c r="AI2795" s="177"/>
      <c r="AJ2795" s="177"/>
      <c r="AK2795" s="141">
        <f t="shared" si="700"/>
        <v>2686</v>
      </c>
      <c r="AL2795" s="35" t="s">
        <v>153</v>
      </c>
      <c r="AM2795" s="141" t="str">
        <f t="shared" si="696"/>
        <v>2686.</v>
      </c>
      <c r="AN2795" s="147"/>
      <c r="AO2795" s="35"/>
      <c r="AP2795" s="16"/>
    </row>
    <row r="2796" spans="1:42" ht="22.5" customHeight="1" x14ac:dyDescent="0.25">
      <c r="A2796" s="68" t="str">
        <f t="shared" si="697"/>
        <v>2687.</v>
      </c>
      <c r="B2796" s="25">
        <v>5313</v>
      </c>
      <c r="C2796" s="137" t="s">
        <v>2082</v>
      </c>
      <c r="D2796" s="25">
        <v>1950</v>
      </c>
      <c r="E2796" s="111" t="s">
        <v>2932</v>
      </c>
      <c r="F2796" s="68" t="s">
        <v>2934</v>
      </c>
      <c r="G2796" s="25">
        <v>2</v>
      </c>
      <c r="H2796" s="25">
        <v>1</v>
      </c>
      <c r="I2796" s="144">
        <v>443.6</v>
      </c>
      <c r="J2796" s="144">
        <v>288.60000000000002</v>
      </c>
      <c r="K2796" s="144">
        <v>288.60000000000002</v>
      </c>
      <c r="L2796" s="30">
        <v>22</v>
      </c>
      <c r="M2796" s="176">
        <f t="shared" si="698"/>
        <v>98592</v>
      </c>
      <c r="N2796" s="144"/>
      <c r="O2796" s="142"/>
      <c r="P2796" s="144"/>
      <c r="Q2796" s="144">
        <f t="shared" si="699"/>
        <v>98592</v>
      </c>
      <c r="R2796" s="144">
        <v>98592</v>
      </c>
      <c r="S2796" s="30"/>
      <c r="T2796" s="144"/>
      <c r="U2796" s="144"/>
      <c r="V2796" s="144"/>
      <c r="W2796" s="144"/>
      <c r="X2796" s="144"/>
      <c r="Y2796" s="144"/>
      <c r="Z2796" s="144"/>
      <c r="AA2796" s="144"/>
      <c r="AB2796" s="144"/>
      <c r="AC2796" s="144"/>
      <c r="AD2796" s="144"/>
      <c r="AE2796" s="144"/>
      <c r="AF2796" s="144"/>
      <c r="AG2796" s="324">
        <v>2025</v>
      </c>
      <c r="AH2796" s="129"/>
      <c r="AI2796" s="216"/>
      <c r="AJ2796" s="216"/>
      <c r="AK2796" s="141">
        <f t="shared" si="700"/>
        <v>2687</v>
      </c>
      <c r="AL2796" s="35" t="s">
        <v>153</v>
      </c>
      <c r="AM2796" s="141" t="str">
        <f t="shared" si="696"/>
        <v>2687.</v>
      </c>
      <c r="AN2796" s="147"/>
      <c r="AO2796" s="35"/>
      <c r="AP2796" s="16"/>
    </row>
    <row r="2797" spans="1:42" ht="22.5" customHeight="1" x14ac:dyDescent="0.25">
      <c r="A2797" s="68" t="str">
        <f t="shared" si="697"/>
        <v>2688.</v>
      </c>
      <c r="B2797" s="25">
        <v>4355</v>
      </c>
      <c r="C2797" s="300" t="s">
        <v>2083</v>
      </c>
      <c r="D2797" s="25">
        <v>1951</v>
      </c>
      <c r="E2797" s="111" t="s">
        <v>2932</v>
      </c>
      <c r="F2797" s="68" t="s">
        <v>2934</v>
      </c>
      <c r="G2797" s="25">
        <v>3</v>
      </c>
      <c r="H2797" s="25">
        <v>3</v>
      </c>
      <c r="I2797" s="176">
        <v>1863.1</v>
      </c>
      <c r="J2797" s="144">
        <v>1331.9</v>
      </c>
      <c r="K2797" s="176">
        <v>1331.9</v>
      </c>
      <c r="L2797" s="267">
        <v>64</v>
      </c>
      <c r="M2797" s="176">
        <f t="shared" si="698"/>
        <v>8521610.4000000004</v>
      </c>
      <c r="N2797" s="144"/>
      <c r="O2797" s="142"/>
      <c r="P2797" s="144"/>
      <c r="Q2797" s="144">
        <f t="shared" si="699"/>
        <v>8521610.4000000004</v>
      </c>
      <c r="R2797" s="144">
        <v>8521610.4000000004</v>
      </c>
      <c r="S2797" s="30"/>
      <c r="T2797" s="144"/>
      <c r="U2797" s="144"/>
      <c r="V2797" s="144"/>
      <c r="W2797" s="144"/>
      <c r="X2797" s="144"/>
      <c r="Y2797" s="144"/>
      <c r="Z2797" s="144"/>
      <c r="AA2797" s="144"/>
      <c r="AB2797" s="144"/>
      <c r="AC2797" s="144"/>
      <c r="AD2797" s="144"/>
      <c r="AE2797" s="148"/>
      <c r="AF2797" s="144"/>
      <c r="AG2797" s="324">
        <v>2025</v>
      </c>
      <c r="AH2797" s="135"/>
      <c r="AI2797" s="177"/>
      <c r="AJ2797" s="177"/>
      <c r="AK2797" s="141">
        <f t="shared" si="700"/>
        <v>2688</v>
      </c>
      <c r="AL2797" s="35" t="s">
        <v>153</v>
      </c>
      <c r="AM2797" s="141" t="str">
        <f t="shared" si="696"/>
        <v>2688.</v>
      </c>
      <c r="AN2797" s="147"/>
      <c r="AO2797" s="35"/>
      <c r="AP2797" s="16"/>
    </row>
    <row r="2798" spans="1:42" ht="22.5" customHeight="1" x14ac:dyDescent="0.25">
      <c r="A2798" s="68" t="str">
        <f t="shared" si="697"/>
        <v>2689.</v>
      </c>
      <c r="B2798" s="25">
        <v>4368</v>
      </c>
      <c r="C2798" s="175" t="s">
        <v>2084</v>
      </c>
      <c r="D2798" s="25">
        <v>1951</v>
      </c>
      <c r="E2798" s="111" t="s">
        <v>2932</v>
      </c>
      <c r="F2798" s="68" t="s">
        <v>2934</v>
      </c>
      <c r="G2798" s="25">
        <v>3</v>
      </c>
      <c r="H2798" s="25">
        <v>2</v>
      </c>
      <c r="I2798" s="176">
        <v>1157</v>
      </c>
      <c r="J2798" s="176">
        <v>795</v>
      </c>
      <c r="K2798" s="176">
        <v>795</v>
      </c>
      <c r="L2798" s="267">
        <v>22</v>
      </c>
      <c r="M2798" s="176">
        <f t="shared" si="698"/>
        <v>565808.28</v>
      </c>
      <c r="N2798" s="144"/>
      <c r="O2798" s="142"/>
      <c r="P2798" s="144"/>
      <c r="Q2798" s="144">
        <f t="shared" si="699"/>
        <v>565808.28</v>
      </c>
      <c r="R2798" s="144">
        <v>565808.28</v>
      </c>
      <c r="S2798" s="30"/>
      <c r="T2798" s="144"/>
      <c r="U2798" s="144"/>
      <c r="V2798" s="144"/>
      <c r="W2798" s="144"/>
      <c r="X2798" s="144"/>
      <c r="Y2798" s="144"/>
      <c r="Z2798" s="144"/>
      <c r="AA2798" s="144"/>
      <c r="AB2798" s="144"/>
      <c r="AC2798" s="144"/>
      <c r="AD2798" s="144"/>
      <c r="AE2798" s="144"/>
      <c r="AF2798" s="144"/>
      <c r="AG2798" s="324">
        <v>2025</v>
      </c>
      <c r="AH2798" s="135"/>
      <c r="AI2798" s="177"/>
      <c r="AJ2798" s="177"/>
      <c r="AK2798" s="141">
        <f t="shared" si="700"/>
        <v>2689</v>
      </c>
      <c r="AL2798" s="35" t="s">
        <v>153</v>
      </c>
      <c r="AM2798" s="141" t="str">
        <f t="shared" si="696"/>
        <v>2689.</v>
      </c>
      <c r="AN2798" s="147"/>
      <c r="AO2798" s="35"/>
      <c r="AP2798" s="16"/>
    </row>
    <row r="2799" spans="1:42" ht="22.5" customHeight="1" x14ac:dyDescent="0.25">
      <c r="A2799" s="68" t="str">
        <f t="shared" si="697"/>
        <v>2690.</v>
      </c>
      <c r="B2799" s="25">
        <v>4423</v>
      </c>
      <c r="C2799" s="175" t="s">
        <v>2085</v>
      </c>
      <c r="D2799" s="25">
        <v>1951</v>
      </c>
      <c r="E2799" s="111" t="s">
        <v>2932</v>
      </c>
      <c r="F2799" s="68" t="s">
        <v>2934</v>
      </c>
      <c r="G2799" s="25">
        <v>4</v>
      </c>
      <c r="H2799" s="25">
        <v>5</v>
      </c>
      <c r="I2799" s="176">
        <v>3649.4</v>
      </c>
      <c r="J2799" s="144">
        <v>2711.8</v>
      </c>
      <c r="K2799" s="176">
        <v>2711.8</v>
      </c>
      <c r="L2799" s="267">
        <v>86</v>
      </c>
      <c r="M2799" s="176">
        <f>R2799+T2799+V2799+X2799+Z2799+AB2799+AE2799+AF2799</f>
        <v>1784461.44</v>
      </c>
      <c r="N2799" s="144"/>
      <c r="O2799" s="142"/>
      <c r="P2799" s="144"/>
      <c r="Q2799" s="144">
        <f>M2799</f>
        <v>1784461.44</v>
      </c>
      <c r="R2799" s="144">
        <v>1784461.44</v>
      </c>
      <c r="S2799" s="30"/>
      <c r="T2799" s="144"/>
      <c r="U2799" s="144"/>
      <c r="V2799" s="144"/>
      <c r="W2799" s="144"/>
      <c r="X2799" s="144"/>
      <c r="Y2799" s="144"/>
      <c r="Z2799" s="144"/>
      <c r="AA2799" s="144"/>
      <c r="AB2799" s="144"/>
      <c r="AC2799" s="144"/>
      <c r="AD2799" s="144"/>
      <c r="AE2799" s="144"/>
      <c r="AF2799" s="144"/>
      <c r="AG2799" s="324">
        <v>2025</v>
      </c>
      <c r="AH2799" s="128"/>
      <c r="AI2799" s="177"/>
      <c r="AJ2799" s="177"/>
      <c r="AK2799" s="141">
        <f t="shared" si="700"/>
        <v>2690</v>
      </c>
      <c r="AL2799" s="35" t="s">
        <v>153</v>
      </c>
      <c r="AM2799" s="141" t="str">
        <f t="shared" si="696"/>
        <v>2690.</v>
      </c>
      <c r="AN2799" s="147"/>
      <c r="AO2799" s="35"/>
      <c r="AP2799" s="16"/>
    </row>
    <row r="2800" spans="1:42" ht="22.5" customHeight="1" x14ac:dyDescent="0.25">
      <c r="A2800" s="68" t="str">
        <f t="shared" si="697"/>
        <v>2691.</v>
      </c>
      <c r="B2800" s="25">
        <v>4779</v>
      </c>
      <c r="C2800" s="202" t="s">
        <v>2086</v>
      </c>
      <c r="D2800" s="25">
        <v>1951</v>
      </c>
      <c r="E2800" s="111" t="s">
        <v>2932</v>
      </c>
      <c r="F2800" s="68" t="s">
        <v>2934</v>
      </c>
      <c r="G2800" s="25">
        <v>2</v>
      </c>
      <c r="H2800" s="25">
        <v>2</v>
      </c>
      <c r="I2800" s="144">
        <v>418.5</v>
      </c>
      <c r="J2800" s="144">
        <v>391.3</v>
      </c>
      <c r="K2800" s="144">
        <v>291.3</v>
      </c>
      <c r="L2800" s="30">
        <v>17</v>
      </c>
      <c r="M2800" s="176">
        <f t="shared" si="698"/>
        <v>337824</v>
      </c>
      <c r="N2800" s="144"/>
      <c r="O2800" s="142"/>
      <c r="P2800" s="144"/>
      <c r="Q2800" s="144">
        <f t="shared" si="699"/>
        <v>337824</v>
      </c>
      <c r="R2800" s="144">
        <v>337824</v>
      </c>
      <c r="S2800" s="30"/>
      <c r="T2800" s="144"/>
      <c r="U2800" s="144"/>
      <c r="V2800" s="144"/>
      <c r="W2800" s="144"/>
      <c r="X2800" s="144"/>
      <c r="Y2800" s="144"/>
      <c r="Z2800" s="144"/>
      <c r="AA2800" s="144"/>
      <c r="AB2800" s="144"/>
      <c r="AC2800" s="144"/>
      <c r="AD2800" s="144"/>
      <c r="AE2800" s="144"/>
      <c r="AF2800" s="144"/>
      <c r="AG2800" s="324">
        <v>2025</v>
      </c>
      <c r="AH2800" s="129"/>
      <c r="AI2800" s="216"/>
      <c r="AJ2800" s="216"/>
      <c r="AK2800" s="141">
        <f t="shared" si="700"/>
        <v>2691</v>
      </c>
      <c r="AL2800" s="35" t="s">
        <v>153</v>
      </c>
      <c r="AM2800" s="141" t="str">
        <f t="shared" si="696"/>
        <v>2691.</v>
      </c>
      <c r="AN2800" s="147"/>
      <c r="AO2800" s="35"/>
      <c r="AP2800" s="16"/>
    </row>
    <row r="2801" spans="1:42" ht="22.5" customHeight="1" x14ac:dyDescent="0.25">
      <c r="A2801" s="68" t="str">
        <f t="shared" si="697"/>
        <v>2692.</v>
      </c>
      <c r="B2801" s="25">
        <v>4349</v>
      </c>
      <c r="C2801" s="202" t="s">
        <v>2089</v>
      </c>
      <c r="D2801" s="25">
        <v>1952</v>
      </c>
      <c r="E2801" s="111" t="s">
        <v>2932</v>
      </c>
      <c r="F2801" s="68" t="s">
        <v>2934</v>
      </c>
      <c r="G2801" s="25">
        <v>4</v>
      </c>
      <c r="H2801" s="25">
        <v>4</v>
      </c>
      <c r="I2801" s="144">
        <v>3659.9</v>
      </c>
      <c r="J2801" s="144">
        <v>3344.9</v>
      </c>
      <c r="K2801" s="144">
        <v>2821.8</v>
      </c>
      <c r="L2801" s="30">
        <v>97</v>
      </c>
      <c r="M2801" s="176">
        <f t="shared" si="698"/>
        <v>8191096</v>
      </c>
      <c r="N2801" s="144"/>
      <c r="O2801" s="142"/>
      <c r="P2801" s="144"/>
      <c r="Q2801" s="144">
        <f t="shared" si="699"/>
        <v>8191096</v>
      </c>
      <c r="R2801" s="144"/>
      <c r="S2801" s="30"/>
      <c r="T2801" s="144"/>
      <c r="U2801" s="144"/>
      <c r="V2801" s="144"/>
      <c r="W2801" s="144"/>
      <c r="X2801" s="144"/>
      <c r="Y2801" s="144">
        <v>2602</v>
      </c>
      <c r="Z2801" s="144">
        <f>Y2801*3148</f>
        <v>8191096</v>
      </c>
      <c r="AA2801" s="144"/>
      <c r="AB2801" s="144"/>
      <c r="AC2801" s="144"/>
      <c r="AD2801" s="144"/>
      <c r="AE2801" s="144"/>
      <c r="AF2801" s="144"/>
      <c r="AG2801" s="324">
        <v>2025</v>
      </c>
      <c r="AH2801" s="129"/>
      <c r="AI2801" s="216"/>
      <c r="AJ2801" s="216"/>
      <c r="AK2801" s="141">
        <f t="shared" si="700"/>
        <v>2692</v>
      </c>
      <c r="AL2801" s="35" t="s">
        <v>153</v>
      </c>
      <c r="AM2801" s="141" t="str">
        <f t="shared" si="696"/>
        <v>2692.</v>
      </c>
      <c r="AN2801" s="147"/>
      <c r="AO2801" s="35"/>
      <c r="AP2801" s="16"/>
    </row>
    <row r="2802" spans="1:42" ht="22.5" customHeight="1" x14ac:dyDescent="0.25">
      <c r="A2802" s="68" t="str">
        <f t="shared" si="697"/>
        <v>2693.</v>
      </c>
      <c r="B2802" s="25">
        <v>4353</v>
      </c>
      <c r="C2802" s="300" t="s">
        <v>2088</v>
      </c>
      <c r="D2802" s="25">
        <v>1952</v>
      </c>
      <c r="E2802" s="111" t="s">
        <v>2932</v>
      </c>
      <c r="F2802" s="68" t="s">
        <v>2934</v>
      </c>
      <c r="G2802" s="25">
        <v>3</v>
      </c>
      <c r="H2802" s="25">
        <v>3</v>
      </c>
      <c r="I2802" s="176">
        <v>1781.2</v>
      </c>
      <c r="J2802" s="144">
        <v>1345.6</v>
      </c>
      <c r="K2802" s="176">
        <v>1345.6</v>
      </c>
      <c r="L2802" s="267">
        <v>40</v>
      </c>
      <c r="M2802" s="176">
        <f t="shared" si="698"/>
        <v>1564755</v>
      </c>
      <c r="N2802" s="144"/>
      <c r="O2802" s="142"/>
      <c r="P2802" s="144"/>
      <c r="Q2802" s="144">
        <f t="shared" si="699"/>
        <v>1564755</v>
      </c>
      <c r="R2802" s="144">
        <v>1564755</v>
      </c>
      <c r="S2802" s="30"/>
      <c r="T2802" s="144"/>
      <c r="U2802" s="144"/>
      <c r="V2802" s="144"/>
      <c r="W2802" s="144"/>
      <c r="X2802" s="144"/>
      <c r="Y2802" s="144"/>
      <c r="Z2802" s="144"/>
      <c r="AA2802" s="144"/>
      <c r="AB2802" s="144"/>
      <c r="AC2802" s="144"/>
      <c r="AD2802" s="144"/>
      <c r="AE2802" s="144"/>
      <c r="AF2802" s="144"/>
      <c r="AG2802" s="324">
        <v>2025</v>
      </c>
      <c r="AH2802" s="135"/>
      <c r="AI2802" s="177"/>
      <c r="AJ2802" s="177"/>
      <c r="AK2802" s="141">
        <f t="shared" si="700"/>
        <v>2693</v>
      </c>
      <c r="AL2802" s="35" t="s">
        <v>153</v>
      </c>
      <c r="AM2802" s="141" t="str">
        <f t="shared" si="696"/>
        <v>2693.</v>
      </c>
      <c r="AN2802" s="147"/>
      <c r="AO2802" s="35"/>
      <c r="AP2802" s="16"/>
    </row>
    <row r="2803" spans="1:42" ht="22.5" customHeight="1" x14ac:dyDescent="0.25">
      <c r="A2803" s="68" t="str">
        <f t="shared" si="697"/>
        <v>2694.</v>
      </c>
      <c r="B2803" s="25">
        <v>4850</v>
      </c>
      <c r="C2803" s="175" t="s">
        <v>2090</v>
      </c>
      <c r="D2803" s="25">
        <v>1952</v>
      </c>
      <c r="E2803" s="111" t="s">
        <v>2932</v>
      </c>
      <c r="F2803" s="68" t="s">
        <v>2934</v>
      </c>
      <c r="G2803" s="25">
        <v>2</v>
      </c>
      <c r="H2803" s="25">
        <v>2</v>
      </c>
      <c r="I2803" s="176">
        <v>857.3</v>
      </c>
      <c r="J2803" s="144">
        <v>553.70000000000005</v>
      </c>
      <c r="K2803" s="176">
        <v>553.70000000000005</v>
      </c>
      <c r="L2803" s="267">
        <v>44</v>
      </c>
      <c r="M2803" s="176">
        <f t="shared" si="698"/>
        <v>821100</v>
      </c>
      <c r="N2803" s="144"/>
      <c r="O2803" s="142"/>
      <c r="P2803" s="144"/>
      <c r="Q2803" s="144">
        <f t="shared" si="699"/>
        <v>821100</v>
      </c>
      <c r="R2803" s="144">
        <v>821100</v>
      </c>
      <c r="S2803" s="30"/>
      <c r="T2803" s="144"/>
      <c r="U2803" s="144"/>
      <c r="V2803" s="144"/>
      <c r="W2803" s="144"/>
      <c r="X2803" s="144"/>
      <c r="Y2803" s="144"/>
      <c r="Z2803" s="144"/>
      <c r="AA2803" s="144"/>
      <c r="AB2803" s="144"/>
      <c r="AC2803" s="144"/>
      <c r="AD2803" s="144"/>
      <c r="AE2803" s="144"/>
      <c r="AF2803" s="144"/>
      <c r="AG2803" s="324">
        <v>2025</v>
      </c>
      <c r="AH2803" s="135"/>
      <c r="AI2803" s="177"/>
      <c r="AJ2803" s="177"/>
      <c r="AK2803" s="141">
        <f t="shared" si="700"/>
        <v>2694</v>
      </c>
      <c r="AL2803" s="35" t="s">
        <v>153</v>
      </c>
      <c r="AM2803" s="141" t="str">
        <f t="shared" si="696"/>
        <v>2694.</v>
      </c>
      <c r="AN2803" s="147"/>
      <c r="AO2803" s="35"/>
      <c r="AP2803" s="16"/>
    </row>
    <row r="2804" spans="1:42" ht="23.25" customHeight="1" x14ac:dyDescent="0.25">
      <c r="A2804" s="68" t="str">
        <f t="shared" si="697"/>
        <v>2695.</v>
      </c>
      <c r="B2804" s="25">
        <v>5437</v>
      </c>
      <c r="C2804" s="36" t="s">
        <v>2091</v>
      </c>
      <c r="D2804" s="25">
        <v>1952</v>
      </c>
      <c r="E2804" s="111" t="s">
        <v>2932</v>
      </c>
      <c r="F2804" s="68" t="s">
        <v>2934</v>
      </c>
      <c r="G2804" s="25">
        <v>2</v>
      </c>
      <c r="H2804" s="25">
        <v>1</v>
      </c>
      <c r="I2804" s="144">
        <v>420.3</v>
      </c>
      <c r="J2804" s="144">
        <v>376</v>
      </c>
      <c r="K2804" s="144">
        <v>376</v>
      </c>
      <c r="L2804" s="30">
        <v>17</v>
      </c>
      <c r="M2804" s="176">
        <f t="shared" si="698"/>
        <v>328440</v>
      </c>
      <c r="N2804" s="144"/>
      <c r="O2804" s="142"/>
      <c r="P2804" s="144"/>
      <c r="Q2804" s="144">
        <f t="shared" si="699"/>
        <v>328440</v>
      </c>
      <c r="R2804" s="144">
        <v>328440</v>
      </c>
      <c r="S2804" s="30"/>
      <c r="T2804" s="144"/>
      <c r="U2804" s="144"/>
      <c r="V2804" s="144"/>
      <c r="W2804" s="144"/>
      <c r="X2804" s="144"/>
      <c r="Y2804" s="144"/>
      <c r="Z2804" s="144"/>
      <c r="AA2804" s="144"/>
      <c r="AB2804" s="144"/>
      <c r="AC2804" s="323"/>
      <c r="AD2804" s="323"/>
      <c r="AE2804" s="144"/>
      <c r="AF2804" s="144"/>
      <c r="AG2804" s="324">
        <v>2025</v>
      </c>
      <c r="AH2804" s="128"/>
      <c r="AI2804" s="177"/>
      <c r="AJ2804" s="177"/>
      <c r="AK2804" s="141">
        <f t="shared" si="700"/>
        <v>2695</v>
      </c>
      <c r="AL2804" s="35" t="s">
        <v>153</v>
      </c>
      <c r="AM2804" s="141" t="str">
        <f t="shared" si="696"/>
        <v>2695.</v>
      </c>
      <c r="AN2804" s="147"/>
      <c r="AP2804" s="16"/>
    </row>
    <row r="2805" spans="1:42" ht="22.5" customHeight="1" x14ac:dyDescent="0.25">
      <c r="A2805" s="68" t="str">
        <f t="shared" si="697"/>
        <v>2696.</v>
      </c>
      <c r="B2805" s="25">
        <v>5381</v>
      </c>
      <c r="C2805" s="300" t="s">
        <v>2093</v>
      </c>
      <c r="D2805" s="25">
        <v>1953</v>
      </c>
      <c r="E2805" s="111" t="s">
        <v>2932</v>
      </c>
      <c r="F2805" s="68" t="s">
        <v>2934</v>
      </c>
      <c r="G2805" s="25">
        <v>3</v>
      </c>
      <c r="H2805" s="25">
        <v>2</v>
      </c>
      <c r="I2805" s="176">
        <v>1151.6600000000001</v>
      </c>
      <c r="J2805" s="144">
        <v>1089.5999999999999</v>
      </c>
      <c r="K2805" s="176">
        <v>1029.5</v>
      </c>
      <c r="L2805" s="267">
        <v>48</v>
      </c>
      <c r="M2805" s="176">
        <f t="shared" si="698"/>
        <v>5115640</v>
      </c>
      <c r="N2805" s="144"/>
      <c r="O2805" s="142"/>
      <c r="P2805" s="144"/>
      <c r="Q2805" s="144">
        <f t="shared" si="699"/>
        <v>5115640</v>
      </c>
      <c r="R2805" s="144"/>
      <c r="S2805" s="30"/>
      <c r="T2805" s="144"/>
      <c r="U2805" s="144">
        <v>680</v>
      </c>
      <c r="V2805" s="144">
        <f>U2805*7523</f>
        <v>5115640</v>
      </c>
      <c r="W2805" s="144"/>
      <c r="X2805" s="144"/>
      <c r="Y2805" s="144"/>
      <c r="Z2805" s="144"/>
      <c r="AA2805" s="144"/>
      <c r="AB2805" s="144"/>
      <c r="AC2805" s="144"/>
      <c r="AD2805" s="144"/>
      <c r="AE2805" s="144"/>
      <c r="AF2805" s="144"/>
      <c r="AG2805" s="324">
        <v>2025</v>
      </c>
      <c r="AH2805" s="128"/>
      <c r="AI2805" s="172"/>
      <c r="AJ2805" s="172"/>
      <c r="AK2805" s="141">
        <f t="shared" si="700"/>
        <v>2696</v>
      </c>
      <c r="AL2805" s="35" t="s">
        <v>153</v>
      </c>
      <c r="AM2805" s="141" t="str">
        <f t="shared" si="696"/>
        <v>2696.</v>
      </c>
      <c r="AN2805" s="147"/>
      <c r="AP2805" s="16"/>
    </row>
    <row r="2806" spans="1:42" ht="22.5" customHeight="1" x14ac:dyDescent="0.25">
      <c r="A2806" s="68" t="str">
        <f t="shared" si="697"/>
        <v>2697.</v>
      </c>
      <c r="B2806" s="25">
        <v>5395</v>
      </c>
      <c r="C2806" s="300" t="s">
        <v>2094</v>
      </c>
      <c r="D2806" s="25">
        <v>1953</v>
      </c>
      <c r="E2806" s="111" t="s">
        <v>2932</v>
      </c>
      <c r="F2806" s="68" t="s">
        <v>2934</v>
      </c>
      <c r="G2806" s="25">
        <v>2</v>
      </c>
      <c r="H2806" s="25">
        <v>2</v>
      </c>
      <c r="I2806" s="144">
        <v>798.69</v>
      </c>
      <c r="J2806" s="144">
        <v>770.8</v>
      </c>
      <c r="K2806" s="144">
        <v>628.20000000000005</v>
      </c>
      <c r="L2806" s="30">
        <v>43</v>
      </c>
      <c r="M2806" s="176">
        <f t="shared" si="698"/>
        <v>656880</v>
      </c>
      <c r="N2806" s="144"/>
      <c r="O2806" s="142"/>
      <c r="P2806" s="144"/>
      <c r="Q2806" s="144">
        <f t="shared" si="699"/>
        <v>656880</v>
      </c>
      <c r="R2806" s="144">
        <v>656880</v>
      </c>
      <c r="S2806" s="30"/>
      <c r="T2806" s="144"/>
      <c r="U2806" s="144"/>
      <c r="V2806" s="144"/>
      <c r="W2806" s="144"/>
      <c r="X2806" s="144"/>
      <c r="Y2806" s="144"/>
      <c r="Z2806" s="144"/>
      <c r="AA2806" s="144"/>
      <c r="AB2806" s="144"/>
      <c r="AC2806" s="144"/>
      <c r="AD2806" s="144"/>
      <c r="AE2806" s="144"/>
      <c r="AF2806" s="144"/>
      <c r="AG2806" s="324">
        <v>2025</v>
      </c>
      <c r="AH2806" s="135"/>
      <c r="AI2806" s="177"/>
      <c r="AJ2806" s="177"/>
      <c r="AK2806" s="141">
        <f t="shared" si="700"/>
        <v>2697</v>
      </c>
      <c r="AL2806" s="35" t="s">
        <v>153</v>
      </c>
      <c r="AM2806" s="141" t="str">
        <f t="shared" ref="AM2806:AM2869" si="701">CONCATENATE(AK2806,AL2806)</f>
        <v>2697.</v>
      </c>
      <c r="AN2806" s="147"/>
      <c r="AO2806" s="35"/>
      <c r="AP2806" s="16"/>
    </row>
    <row r="2807" spans="1:42" ht="22.5" customHeight="1" x14ac:dyDescent="0.25">
      <c r="A2807" s="68" t="str">
        <f t="shared" si="697"/>
        <v>2698.</v>
      </c>
      <c r="B2807" s="25">
        <v>5435</v>
      </c>
      <c r="C2807" s="300" t="s">
        <v>2095</v>
      </c>
      <c r="D2807" s="25">
        <v>1953</v>
      </c>
      <c r="E2807" s="111" t="s">
        <v>2932</v>
      </c>
      <c r="F2807" s="68" t="s">
        <v>2934</v>
      </c>
      <c r="G2807" s="25">
        <v>3</v>
      </c>
      <c r="H2807" s="25">
        <v>3</v>
      </c>
      <c r="I2807" s="144">
        <v>1815.49</v>
      </c>
      <c r="J2807" s="144">
        <v>1515.7</v>
      </c>
      <c r="K2807" s="144">
        <v>1515.7</v>
      </c>
      <c r="L2807" s="30">
        <v>69</v>
      </c>
      <c r="M2807" s="176">
        <f>R2807+T2807+V2807+X2807+Z2807+AB2807+AE2807+AF2807</f>
        <v>4637004</v>
      </c>
      <c r="N2807" s="144"/>
      <c r="O2807" s="142"/>
      <c r="P2807" s="144"/>
      <c r="Q2807" s="144">
        <f>M2807</f>
        <v>4637004</v>
      </c>
      <c r="R2807" s="144"/>
      <c r="S2807" s="30"/>
      <c r="T2807" s="144"/>
      <c r="U2807" s="144"/>
      <c r="V2807" s="144"/>
      <c r="W2807" s="144"/>
      <c r="X2807" s="144"/>
      <c r="Y2807" s="144">
        <v>1473</v>
      </c>
      <c r="Z2807" s="144">
        <f>Y2807*3148</f>
        <v>4637004</v>
      </c>
      <c r="AA2807" s="144"/>
      <c r="AB2807" s="144"/>
      <c r="AC2807" s="144"/>
      <c r="AD2807" s="144"/>
      <c r="AE2807" s="144"/>
      <c r="AF2807" s="144"/>
      <c r="AG2807" s="324">
        <v>2025</v>
      </c>
      <c r="AH2807" s="128"/>
      <c r="AI2807" s="216"/>
      <c r="AJ2807" s="216"/>
      <c r="AK2807" s="141">
        <f t="shared" si="700"/>
        <v>2698</v>
      </c>
      <c r="AL2807" s="35" t="s">
        <v>153</v>
      </c>
      <c r="AM2807" s="141" t="str">
        <f t="shared" si="701"/>
        <v>2698.</v>
      </c>
      <c r="AN2807" s="147"/>
      <c r="AO2807" s="35"/>
      <c r="AP2807" s="16"/>
    </row>
    <row r="2808" spans="1:42" ht="22.5" customHeight="1" x14ac:dyDescent="0.25">
      <c r="A2808" s="68" t="str">
        <f t="shared" si="697"/>
        <v>2699.</v>
      </c>
      <c r="B2808" s="25">
        <v>4382</v>
      </c>
      <c r="C2808" s="300" t="s">
        <v>2096</v>
      </c>
      <c r="D2808" s="25">
        <v>1954</v>
      </c>
      <c r="E2808" s="111" t="s">
        <v>2932</v>
      </c>
      <c r="F2808" s="68" t="s">
        <v>2934</v>
      </c>
      <c r="G2808" s="25">
        <v>2</v>
      </c>
      <c r="H2808" s="25">
        <v>1</v>
      </c>
      <c r="I2808" s="176">
        <v>384.8</v>
      </c>
      <c r="J2808" s="176">
        <v>325.7</v>
      </c>
      <c r="K2808" s="176">
        <v>176</v>
      </c>
      <c r="L2808" s="267">
        <v>12</v>
      </c>
      <c r="M2808" s="176">
        <f t="shared" si="698"/>
        <v>133711.53</v>
      </c>
      <c r="N2808" s="144"/>
      <c r="O2808" s="142"/>
      <c r="P2808" s="144"/>
      <c r="Q2808" s="144">
        <f t="shared" si="699"/>
        <v>133711.53</v>
      </c>
      <c r="R2808" s="144">
        <v>133711.53</v>
      </c>
      <c r="S2808" s="30"/>
      <c r="T2808" s="144"/>
      <c r="U2808" s="144"/>
      <c r="V2808" s="144"/>
      <c r="W2808" s="144"/>
      <c r="X2808" s="144"/>
      <c r="Y2808" s="144"/>
      <c r="Z2808" s="144"/>
      <c r="AA2808" s="144"/>
      <c r="AB2808" s="144"/>
      <c r="AC2808" s="144"/>
      <c r="AD2808" s="144"/>
      <c r="AE2808" s="144"/>
      <c r="AF2808" s="144"/>
      <c r="AG2808" s="324">
        <v>2025</v>
      </c>
      <c r="AH2808" s="128"/>
      <c r="AI2808" s="177"/>
      <c r="AJ2808" s="177"/>
      <c r="AK2808" s="141">
        <f t="shared" si="700"/>
        <v>2699</v>
      </c>
      <c r="AL2808" s="35" t="s">
        <v>153</v>
      </c>
      <c r="AM2808" s="141" t="str">
        <f t="shared" si="701"/>
        <v>2699.</v>
      </c>
      <c r="AN2808" s="147"/>
      <c r="AO2808" s="35"/>
      <c r="AP2808" s="16"/>
    </row>
    <row r="2809" spans="1:42" ht="22.5" customHeight="1" x14ac:dyDescent="0.25">
      <c r="A2809" s="68" t="str">
        <f t="shared" si="697"/>
        <v>2700.</v>
      </c>
      <c r="B2809" s="25">
        <v>4388</v>
      </c>
      <c r="C2809" s="175" t="s">
        <v>2097</v>
      </c>
      <c r="D2809" s="25">
        <v>1954</v>
      </c>
      <c r="E2809" s="111" t="s">
        <v>2932</v>
      </c>
      <c r="F2809" s="68" t="s">
        <v>2934</v>
      </c>
      <c r="G2809" s="25">
        <v>2</v>
      </c>
      <c r="H2809" s="25">
        <v>1</v>
      </c>
      <c r="I2809" s="176">
        <v>415</v>
      </c>
      <c r="J2809" s="144">
        <v>377.7</v>
      </c>
      <c r="K2809" s="176">
        <v>377.7</v>
      </c>
      <c r="L2809" s="267">
        <v>20</v>
      </c>
      <c r="M2809" s="176">
        <f t="shared" si="698"/>
        <v>154050</v>
      </c>
      <c r="N2809" s="144"/>
      <c r="O2809" s="142"/>
      <c r="P2809" s="144"/>
      <c r="Q2809" s="144">
        <f t="shared" si="699"/>
        <v>154050</v>
      </c>
      <c r="R2809" s="144">
        <v>154050</v>
      </c>
      <c r="S2809" s="30"/>
      <c r="T2809" s="144"/>
      <c r="U2809" s="144"/>
      <c r="V2809" s="144"/>
      <c r="W2809" s="144"/>
      <c r="X2809" s="144"/>
      <c r="Y2809" s="144"/>
      <c r="Z2809" s="144"/>
      <c r="AA2809" s="144"/>
      <c r="AB2809" s="144"/>
      <c r="AC2809" s="144"/>
      <c r="AD2809" s="144"/>
      <c r="AE2809" s="144"/>
      <c r="AF2809" s="144"/>
      <c r="AG2809" s="324">
        <v>2025</v>
      </c>
      <c r="AH2809" s="135"/>
      <c r="AI2809" s="177"/>
      <c r="AJ2809" s="177"/>
      <c r="AK2809" s="141">
        <f t="shared" si="700"/>
        <v>2700</v>
      </c>
      <c r="AL2809" s="35" t="s">
        <v>153</v>
      </c>
      <c r="AM2809" s="141" t="str">
        <f t="shared" si="701"/>
        <v>2700.</v>
      </c>
      <c r="AN2809" s="147"/>
      <c r="AP2809" s="16"/>
    </row>
    <row r="2810" spans="1:42" ht="22.5" customHeight="1" x14ac:dyDescent="0.25">
      <c r="A2810" s="68" t="str">
        <f t="shared" si="697"/>
        <v>2701.</v>
      </c>
      <c r="B2810" s="25">
        <v>4450</v>
      </c>
      <c r="C2810" s="175" t="s">
        <v>2098</v>
      </c>
      <c r="D2810" s="25">
        <v>1954</v>
      </c>
      <c r="E2810" s="111" t="s">
        <v>2932</v>
      </c>
      <c r="F2810" s="68" t="s">
        <v>2934</v>
      </c>
      <c r="G2810" s="25">
        <v>5</v>
      </c>
      <c r="H2810" s="25">
        <v>3</v>
      </c>
      <c r="I2810" s="176">
        <v>3221.9</v>
      </c>
      <c r="J2810" s="144">
        <v>2245.1999999999998</v>
      </c>
      <c r="K2810" s="176">
        <v>2245.1999999999998</v>
      </c>
      <c r="L2810" s="267">
        <v>61</v>
      </c>
      <c r="M2810" s="176">
        <f t="shared" si="698"/>
        <v>1219920</v>
      </c>
      <c r="N2810" s="144"/>
      <c r="O2810" s="142"/>
      <c r="P2810" s="144"/>
      <c r="Q2810" s="144">
        <f t="shared" si="699"/>
        <v>1219920</v>
      </c>
      <c r="R2810" s="144">
        <v>1219920</v>
      </c>
      <c r="S2810" s="30"/>
      <c r="T2810" s="144"/>
      <c r="U2810" s="144"/>
      <c r="V2810" s="144"/>
      <c r="W2810" s="144"/>
      <c r="X2810" s="144"/>
      <c r="Y2810" s="144"/>
      <c r="Z2810" s="144"/>
      <c r="AA2810" s="144"/>
      <c r="AB2810" s="144"/>
      <c r="AC2810" s="144"/>
      <c r="AD2810" s="144"/>
      <c r="AE2810" s="144"/>
      <c r="AF2810" s="144"/>
      <c r="AG2810" s="324">
        <v>2025</v>
      </c>
      <c r="AH2810" s="135"/>
      <c r="AI2810" s="177"/>
      <c r="AJ2810" s="177"/>
      <c r="AK2810" s="141">
        <f t="shared" si="700"/>
        <v>2701</v>
      </c>
      <c r="AL2810" s="35" t="s">
        <v>153</v>
      </c>
      <c r="AM2810" s="141" t="str">
        <f t="shared" si="701"/>
        <v>2701.</v>
      </c>
      <c r="AN2810" s="147"/>
      <c r="AP2810" s="16"/>
    </row>
    <row r="2811" spans="1:42" ht="22.5" customHeight="1" x14ac:dyDescent="0.25">
      <c r="A2811" s="68" t="str">
        <f t="shared" si="697"/>
        <v>2702.</v>
      </c>
      <c r="B2811" s="25">
        <v>4872</v>
      </c>
      <c r="C2811" s="300" t="s">
        <v>2099</v>
      </c>
      <c r="D2811" s="25">
        <v>1954</v>
      </c>
      <c r="E2811" s="111" t="s">
        <v>2932</v>
      </c>
      <c r="F2811" s="68" t="s">
        <v>2934</v>
      </c>
      <c r="G2811" s="25">
        <v>2</v>
      </c>
      <c r="H2811" s="25">
        <v>1</v>
      </c>
      <c r="I2811" s="176">
        <v>510.6</v>
      </c>
      <c r="J2811" s="144">
        <v>510.6</v>
      </c>
      <c r="K2811" s="176">
        <v>510.6</v>
      </c>
      <c r="L2811" s="267">
        <v>24</v>
      </c>
      <c r="M2811" s="176">
        <f t="shared" si="698"/>
        <v>157131</v>
      </c>
      <c r="N2811" s="144"/>
      <c r="O2811" s="142"/>
      <c r="P2811" s="144"/>
      <c r="Q2811" s="144">
        <f t="shared" si="699"/>
        <v>157131</v>
      </c>
      <c r="R2811" s="144">
        <v>157131</v>
      </c>
      <c r="S2811" s="30"/>
      <c r="T2811" s="144"/>
      <c r="U2811" s="144"/>
      <c r="V2811" s="144"/>
      <c r="W2811" s="144"/>
      <c r="X2811" s="144"/>
      <c r="Y2811" s="144"/>
      <c r="Z2811" s="144"/>
      <c r="AA2811" s="144"/>
      <c r="AB2811" s="144"/>
      <c r="AC2811" s="144"/>
      <c r="AD2811" s="144"/>
      <c r="AE2811" s="144"/>
      <c r="AF2811" s="144"/>
      <c r="AG2811" s="324">
        <v>2025</v>
      </c>
      <c r="AH2811" s="135"/>
      <c r="AI2811" s="177"/>
      <c r="AJ2811" s="177"/>
      <c r="AK2811" s="141">
        <f t="shared" si="700"/>
        <v>2702</v>
      </c>
      <c r="AL2811" s="35" t="s">
        <v>153</v>
      </c>
      <c r="AM2811" s="141" t="str">
        <f t="shared" si="701"/>
        <v>2702.</v>
      </c>
      <c r="AN2811" s="147"/>
      <c r="AP2811" s="16"/>
    </row>
    <row r="2812" spans="1:42" ht="22.5" customHeight="1" x14ac:dyDescent="0.25">
      <c r="A2812" s="68" t="str">
        <f t="shared" si="697"/>
        <v>2703.</v>
      </c>
      <c r="B2812" s="25">
        <v>4958</v>
      </c>
      <c r="C2812" s="202" t="s">
        <v>2100</v>
      </c>
      <c r="D2812" s="25">
        <v>1954</v>
      </c>
      <c r="E2812" s="111" t="s">
        <v>2932</v>
      </c>
      <c r="F2812" s="68" t="s">
        <v>2934</v>
      </c>
      <c r="G2812" s="25">
        <v>2</v>
      </c>
      <c r="H2812" s="25">
        <v>1</v>
      </c>
      <c r="I2812" s="144">
        <v>528.4</v>
      </c>
      <c r="J2812" s="144">
        <v>335.9</v>
      </c>
      <c r="K2812" s="144">
        <v>335.9</v>
      </c>
      <c r="L2812" s="30">
        <v>34</v>
      </c>
      <c r="M2812" s="176">
        <f t="shared" si="698"/>
        <v>258060</v>
      </c>
      <c r="N2812" s="144"/>
      <c r="O2812" s="142"/>
      <c r="P2812" s="144"/>
      <c r="Q2812" s="144">
        <f t="shared" si="699"/>
        <v>258060</v>
      </c>
      <c r="R2812" s="144">
        <v>258060</v>
      </c>
      <c r="S2812" s="30"/>
      <c r="T2812" s="144"/>
      <c r="U2812" s="144"/>
      <c r="V2812" s="144"/>
      <c r="W2812" s="144"/>
      <c r="X2812" s="144"/>
      <c r="Y2812" s="144"/>
      <c r="Z2812" s="144"/>
      <c r="AA2812" s="144"/>
      <c r="AB2812" s="144"/>
      <c r="AC2812" s="144"/>
      <c r="AD2812" s="144"/>
      <c r="AE2812" s="144"/>
      <c r="AF2812" s="144"/>
      <c r="AG2812" s="324">
        <v>2025</v>
      </c>
      <c r="AH2812" s="129"/>
      <c r="AI2812" s="216"/>
      <c r="AJ2812" s="216"/>
      <c r="AK2812" s="141">
        <f t="shared" si="700"/>
        <v>2703</v>
      </c>
      <c r="AL2812" s="35" t="s">
        <v>153</v>
      </c>
      <c r="AM2812" s="141" t="str">
        <f t="shared" si="701"/>
        <v>2703.</v>
      </c>
      <c r="AN2812" s="147"/>
      <c r="AP2812" s="16"/>
    </row>
    <row r="2813" spans="1:42" ht="22.5" customHeight="1" x14ac:dyDescent="0.25">
      <c r="A2813" s="68" t="str">
        <f t="shared" si="697"/>
        <v>2704.</v>
      </c>
      <c r="B2813" s="25">
        <v>5382</v>
      </c>
      <c r="C2813" s="175" t="s">
        <v>2101</v>
      </c>
      <c r="D2813" s="25">
        <v>1954</v>
      </c>
      <c r="E2813" s="111" t="s">
        <v>2932</v>
      </c>
      <c r="F2813" s="68" t="s">
        <v>2934</v>
      </c>
      <c r="G2813" s="25">
        <v>2</v>
      </c>
      <c r="H2813" s="25">
        <v>2</v>
      </c>
      <c r="I2813" s="176">
        <v>428.2</v>
      </c>
      <c r="J2813" s="144">
        <v>370.6</v>
      </c>
      <c r="K2813" s="176">
        <v>370.6</v>
      </c>
      <c r="L2813" s="267">
        <v>20</v>
      </c>
      <c r="M2813" s="176">
        <f t="shared" si="698"/>
        <v>2449290</v>
      </c>
      <c r="N2813" s="144"/>
      <c r="O2813" s="142"/>
      <c r="P2813" s="144"/>
      <c r="Q2813" s="144">
        <f t="shared" si="699"/>
        <v>2449290</v>
      </c>
      <c r="R2813" s="144">
        <f>1827450+246480+375360</f>
        <v>2449290</v>
      </c>
      <c r="S2813" s="30"/>
      <c r="T2813" s="144"/>
      <c r="U2813" s="144"/>
      <c r="V2813" s="144"/>
      <c r="W2813" s="144"/>
      <c r="X2813" s="144"/>
      <c r="Y2813" s="144"/>
      <c r="Z2813" s="144"/>
      <c r="AA2813" s="144"/>
      <c r="AB2813" s="144"/>
      <c r="AC2813" s="144"/>
      <c r="AD2813" s="144"/>
      <c r="AE2813" s="144"/>
      <c r="AF2813" s="144"/>
      <c r="AG2813" s="324">
        <v>2025</v>
      </c>
      <c r="AH2813" s="135"/>
      <c r="AI2813" s="177"/>
      <c r="AJ2813" s="177"/>
      <c r="AK2813" s="141">
        <f t="shared" si="700"/>
        <v>2704</v>
      </c>
      <c r="AL2813" s="35" t="s">
        <v>153</v>
      </c>
      <c r="AM2813" s="141" t="str">
        <f t="shared" si="701"/>
        <v>2704.</v>
      </c>
      <c r="AN2813" s="147"/>
      <c r="AP2813" s="16"/>
    </row>
    <row r="2814" spans="1:42" ht="22.5" customHeight="1" x14ac:dyDescent="0.25">
      <c r="A2814" s="68" t="str">
        <f t="shared" si="697"/>
        <v>2705.</v>
      </c>
      <c r="B2814" s="25">
        <v>4453</v>
      </c>
      <c r="C2814" s="202" t="s">
        <v>2102</v>
      </c>
      <c r="D2814" s="25">
        <v>1955</v>
      </c>
      <c r="E2814" s="111" t="s">
        <v>2932</v>
      </c>
      <c r="F2814" s="68" t="s">
        <v>2934</v>
      </c>
      <c r="G2814" s="25">
        <v>2</v>
      </c>
      <c r="H2814" s="25">
        <v>2</v>
      </c>
      <c r="I2814" s="144">
        <v>449.09</v>
      </c>
      <c r="J2814" s="144">
        <v>449.09</v>
      </c>
      <c r="K2814" s="144">
        <v>251.96</v>
      </c>
      <c r="L2814" s="30">
        <v>37</v>
      </c>
      <c r="M2814" s="176">
        <f t="shared" si="698"/>
        <v>197064</v>
      </c>
      <c r="N2814" s="144"/>
      <c r="O2814" s="142"/>
      <c r="P2814" s="144"/>
      <c r="Q2814" s="144">
        <f t="shared" si="699"/>
        <v>197064</v>
      </c>
      <c r="R2814" s="144">
        <v>197064</v>
      </c>
      <c r="S2814" s="30"/>
      <c r="T2814" s="144"/>
      <c r="U2814" s="144"/>
      <c r="V2814" s="144"/>
      <c r="W2814" s="144"/>
      <c r="X2814" s="144"/>
      <c r="Y2814" s="144"/>
      <c r="Z2814" s="144"/>
      <c r="AA2814" s="144"/>
      <c r="AB2814" s="144"/>
      <c r="AC2814" s="144"/>
      <c r="AD2814" s="144"/>
      <c r="AE2814" s="144"/>
      <c r="AF2814" s="144"/>
      <c r="AG2814" s="324">
        <v>2025</v>
      </c>
      <c r="AH2814" s="129"/>
      <c r="AI2814" s="216"/>
      <c r="AJ2814" s="216"/>
      <c r="AK2814" s="141">
        <f t="shared" si="700"/>
        <v>2705</v>
      </c>
      <c r="AL2814" s="35" t="s">
        <v>153</v>
      </c>
      <c r="AM2814" s="141" t="str">
        <f t="shared" si="701"/>
        <v>2705.</v>
      </c>
      <c r="AN2814" s="147"/>
      <c r="AO2814" s="35"/>
      <c r="AP2814" s="16"/>
    </row>
    <row r="2815" spans="1:42" ht="22.5" customHeight="1" x14ac:dyDescent="0.25">
      <c r="A2815" s="68" t="str">
        <f t="shared" si="697"/>
        <v>2706.</v>
      </c>
      <c r="B2815" s="25">
        <v>4480</v>
      </c>
      <c r="C2815" s="175" t="s">
        <v>2103</v>
      </c>
      <c r="D2815" s="25">
        <v>1955</v>
      </c>
      <c r="E2815" s="111" t="s">
        <v>2932</v>
      </c>
      <c r="F2815" s="68" t="s">
        <v>2934</v>
      </c>
      <c r="G2815" s="25">
        <v>3</v>
      </c>
      <c r="H2815" s="25">
        <v>3</v>
      </c>
      <c r="I2815" s="176">
        <v>2103.38</v>
      </c>
      <c r="J2815" s="144">
        <v>1901.7</v>
      </c>
      <c r="K2815" s="176">
        <v>1704.3</v>
      </c>
      <c r="L2815" s="267">
        <v>59</v>
      </c>
      <c r="M2815" s="176">
        <f t="shared" si="698"/>
        <v>1771960</v>
      </c>
      <c r="N2815" s="144"/>
      <c r="O2815" s="142"/>
      <c r="P2815" s="144"/>
      <c r="Q2815" s="144">
        <f t="shared" si="699"/>
        <v>1771960</v>
      </c>
      <c r="R2815" s="144">
        <v>1771960</v>
      </c>
      <c r="S2815" s="30"/>
      <c r="T2815" s="144"/>
      <c r="U2815" s="144"/>
      <c r="V2815" s="144"/>
      <c r="W2815" s="144"/>
      <c r="X2815" s="144"/>
      <c r="Y2815" s="144"/>
      <c r="Z2815" s="144"/>
      <c r="AA2815" s="144"/>
      <c r="AB2815" s="144"/>
      <c r="AC2815" s="144"/>
      <c r="AD2815" s="144"/>
      <c r="AE2815" s="144"/>
      <c r="AF2815" s="144"/>
      <c r="AG2815" s="324">
        <v>2025</v>
      </c>
      <c r="AH2815" s="135"/>
      <c r="AI2815" s="177"/>
      <c r="AJ2815" s="177"/>
      <c r="AK2815" s="141">
        <f t="shared" si="700"/>
        <v>2706</v>
      </c>
      <c r="AL2815" s="35" t="s">
        <v>153</v>
      </c>
      <c r="AM2815" s="141" t="str">
        <f t="shared" si="701"/>
        <v>2706.</v>
      </c>
      <c r="AN2815" s="147"/>
      <c r="AP2815" s="16"/>
    </row>
    <row r="2816" spans="1:42" ht="22.5" customHeight="1" x14ac:dyDescent="0.25">
      <c r="A2816" s="68" t="str">
        <f t="shared" si="697"/>
        <v>2707.</v>
      </c>
      <c r="B2816" s="25">
        <v>4859</v>
      </c>
      <c r="C2816" s="202" t="s">
        <v>2104</v>
      </c>
      <c r="D2816" s="25">
        <v>1955</v>
      </c>
      <c r="E2816" s="111" t="s">
        <v>2932</v>
      </c>
      <c r="F2816" s="68" t="s">
        <v>2934</v>
      </c>
      <c r="G2816" s="25">
        <v>2</v>
      </c>
      <c r="H2816" s="25">
        <v>1</v>
      </c>
      <c r="I2816" s="144">
        <v>610.79</v>
      </c>
      <c r="J2816" s="144">
        <v>521.70000000000005</v>
      </c>
      <c r="K2816" s="144">
        <v>521.70000000000005</v>
      </c>
      <c r="L2816" s="30">
        <v>24</v>
      </c>
      <c r="M2816" s="176">
        <f t="shared" si="698"/>
        <v>530548</v>
      </c>
      <c r="N2816" s="144"/>
      <c r="O2816" s="142"/>
      <c r="P2816" s="144"/>
      <c r="Q2816" s="144">
        <f t="shared" si="699"/>
        <v>530548</v>
      </c>
      <c r="R2816" s="144">
        <f>319056+211492</f>
        <v>530548</v>
      </c>
      <c r="S2816" s="30"/>
      <c r="T2816" s="144"/>
      <c r="U2816" s="144"/>
      <c r="V2816" s="144"/>
      <c r="W2816" s="144"/>
      <c r="X2816" s="144"/>
      <c r="Y2816" s="144"/>
      <c r="Z2816" s="144"/>
      <c r="AA2816" s="144"/>
      <c r="AB2816" s="144"/>
      <c r="AC2816" s="144"/>
      <c r="AD2816" s="144"/>
      <c r="AE2816" s="144"/>
      <c r="AF2816" s="144"/>
      <c r="AG2816" s="324">
        <v>2025</v>
      </c>
      <c r="AH2816" s="129"/>
      <c r="AI2816" s="216"/>
      <c r="AJ2816" s="216"/>
      <c r="AK2816" s="141">
        <f t="shared" si="700"/>
        <v>2707</v>
      </c>
      <c r="AL2816" s="35" t="s">
        <v>153</v>
      </c>
      <c r="AM2816" s="141" t="str">
        <f t="shared" si="701"/>
        <v>2707.</v>
      </c>
      <c r="AN2816" s="147"/>
      <c r="AO2816" s="35"/>
      <c r="AP2816" s="16"/>
    </row>
    <row r="2817" spans="1:42" ht="22.5" customHeight="1" x14ac:dyDescent="0.25">
      <c r="A2817" s="68" t="str">
        <f t="shared" si="697"/>
        <v>2708.</v>
      </c>
      <c r="B2817" s="25">
        <v>4465</v>
      </c>
      <c r="C2817" s="300" t="s">
        <v>2105</v>
      </c>
      <c r="D2817" s="25">
        <v>1955</v>
      </c>
      <c r="E2817" s="111" t="s">
        <v>2932</v>
      </c>
      <c r="F2817" s="68" t="s">
        <v>2934</v>
      </c>
      <c r="G2817" s="25">
        <v>2</v>
      </c>
      <c r="H2817" s="25">
        <v>1</v>
      </c>
      <c r="I2817" s="176">
        <v>428.91</v>
      </c>
      <c r="J2817" s="176">
        <v>381.9</v>
      </c>
      <c r="K2817" s="176">
        <v>381.9</v>
      </c>
      <c r="L2817" s="267">
        <v>23</v>
      </c>
      <c r="M2817" s="176">
        <f t="shared" si="698"/>
        <v>347208</v>
      </c>
      <c r="N2817" s="144"/>
      <c r="O2817" s="142"/>
      <c r="P2817" s="144"/>
      <c r="Q2817" s="144">
        <f t="shared" si="699"/>
        <v>347208</v>
      </c>
      <c r="R2817" s="144">
        <v>347208</v>
      </c>
      <c r="S2817" s="30"/>
      <c r="T2817" s="144"/>
      <c r="U2817" s="144"/>
      <c r="V2817" s="144"/>
      <c r="W2817" s="144"/>
      <c r="X2817" s="144"/>
      <c r="Y2817" s="144"/>
      <c r="Z2817" s="144"/>
      <c r="AA2817" s="144"/>
      <c r="AB2817" s="144"/>
      <c r="AC2817" s="144"/>
      <c r="AD2817" s="144"/>
      <c r="AE2817" s="144"/>
      <c r="AF2817" s="144"/>
      <c r="AG2817" s="324">
        <v>2025</v>
      </c>
      <c r="AH2817" s="135"/>
      <c r="AI2817" s="177"/>
      <c r="AJ2817" s="177"/>
      <c r="AK2817" s="141">
        <f t="shared" si="700"/>
        <v>2708</v>
      </c>
      <c r="AL2817" s="35" t="s">
        <v>153</v>
      </c>
      <c r="AM2817" s="141" t="str">
        <f t="shared" si="701"/>
        <v>2708.</v>
      </c>
      <c r="AN2817" s="147"/>
      <c r="AO2817" s="35"/>
      <c r="AP2817" s="16"/>
    </row>
    <row r="2818" spans="1:42" ht="22.5" customHeight="1" x14ac:dyDescent="0.25">
      <c r="A2818" s="68" t="str">
        <f t="shared" si="697"/>
        <v>2709.</v>
      </c>
      <c r="B2818" s="25">
        <v>4822</v>
      </c>
      <c r="C2818" s="175" t="s">
        <v>2106</v>
      </c>
      <c r="D2818" s="25">
        <v>1955</v>
      </c>
      <c r="E2818" s="111" t="s">
        <v>2932</v>
      </c>
      <c r="F2818" s="68" t="s">
        <v>2934</v>
      </c>
      <c r="G2818" s="25">
        <v>4</v>
      </c>
      <c r="H2818" s="25">
        <v>3</v>
      </c>
      <c r="I2818" s="176">
        <v>2259.9</v>
      </c>
      <c r="J2818" s="144">
        <v>1896.8</v>
      </c>
      <c r="K2818" s="176">
        <v>1761.3</v>
      </c>
      <c r="L2818" s="267">
        <v>69</v>
      </c>
      <c r="M2818" s="176">
        <f t="shared" si="698"/>
        <v>4520842.8</v>
      </c>
      <c r="N2818" s="144"/>
      <c r="O2818" s="142"/>
      <c r="P2818" s="144"/>
      <c r="Q2818" s="144">
        <f t="shared" si="699"/>
        <v>4520842.8</v>
      </c>
      <c r="R2818" s="144"/>
      <c r="S2818" s="30"/>
      <c r="T2818" s="144"/>
      <c r="U2818" s="144"/>
      <c r="V2818" s="144"/>
      <c r="W2818" s="144"/>
      <c r="X2818" s="144"/>
      <c r="Y2818" s="144">
        <v>1436.1</v>
      </c>
      <c r="Z2818" s="144">
        <f>Y2818*3148</f>
        <v>4520842.8</v>
      </c>
      <c r="AA2818" s="144"/>
      <c r="AB2818" s="144"/>
      <c r="AC2818" s="144"/>
      <c r="AD2818" s="144"/>
      <c r="AE2818" s="144"/>
      <c r="AF2818" s="144"/>
      <c r="AG2818" s="324">
        <v>2025</v>
      </c>
      <c r="AH2818" s="128"/>
      <c r="AI2818" s="216"/>
      <c r="AJ2818" s="216"/>
      <c r="AK2818" s="141">
        <f t="shared" si="700"/>
        <v>2709</v>
      </c>
      <c r="AL2818" s="35" t="s">
        <v>153</v>
      </c>
      <c r="AM2818" s="141" t="str">
        <f t="shared" si="701"/>
        <v>2709.</v>
      </c>
      <c r="AN2818" s="147"/>
      <c r="AO2818" s="35"/>
      <c r="AP2818" s="16"/>
    </row>
    <row r="2819" spans="1:42" ht="22.5" customHeight="1" x14ac:dyDescent="0.25">
      <c r="A2819" s="68" t="str">
        <f t="shared" si="697"/>
        <v>2710.</v>
      </c>
      <c r="B2819" s="25">
        <v>5209</v>
      </c>
      <c r="C2819" s="300" t="s">
        <v>2107</v>
      </c>
      <c r="D2819" s="25">
        <v>1955</v>
      </c>
      <c r="E2819" s="111" t="s">
        <v>2932</v>
      </c>
      <c r="F2819" s="68" t="s">
        <v>2934</v>
      </c>
      <c r="G2819" s="25">
        <v>2</v>
      </c>
      <c r="H2819" s="25">
        <v>1</v>
      </c>
      <c r="I2819" s="176">
        <v>271.7</v>
      </c>
      <c r="J2819" s="176">
        <v>181.2</v>
      </c>
      <c r="K2819" s="176">
        <v>181.2</v>
      </c>
      <c r="L2819" s="267">
        <v>22</v>
      </c>
      <c r="M2819" s="176">
        <f t="shared" si="698"/>
        <v>132877.44</v>
      </c>
      <c r="N2819" s="144"/>
      <c r="O2819" s="142"/>
      <c r="P2819" s="144"/>
      <c r="Q2819" s="144">
        <f t="shared" si="699"/>
        <v>132877.44</v>
      </c>
      <c r="R2819" s="144">
        <v>132877.44</v>
      </c>
      <c r="S2819" s="30"/>
      <c r="T2819" s="144"/>
      <c r="U2819" s="144"/>
      <c r="V2819" s="144"/>
      <c r="W2819" s="144"/>
      <c r="X2819" s="144"/>
      <c r="Y2819" s="144"/>
      <c r="Z2819" s="144"/>
      <c r="AA2819" s="144"/>
      <c r="AB2819" s="144"/>
      <c r="AC2819" s="144"/>
      <c r="AD2819" s="144"/>
      <c r="AE2819" s="144"/>
      <c r="AF2819" s="144"/>
      <c r="AG2819" s="324">
        <v>2025</v>
      </c>
      <c r="AH2819" s="135"/>
      <c r="AI2819" s="177"/>
      <c r="AJ2819" s="177"/>
      <c r="AK2819" s="141">
        <f t="shared" si="700"/>
        <v>2710</v>
      </c>
      <c r="AL2819" s="35" t="s">
        <v>153</v>
      </c>
      <c r="AM2819" s="141" t="str">
        <f t="shared" si="701"/>
        <v>2710.</v>
      </c>
      <c r="AN2819" s="147"/>
      <c r="AO2819" s="35"/>
      <c r="AP2819" s="16"/>
    </row>
    <row r="2820" spans="1:42" ht="22.5" customHeight="1" x14ac:dyDescent="0.25">
      <c r="A2820" s="68" t="str">
        <f t="shared" si="697"/>
        <v>2711.</v>
      </c>
      <c r="B2820" s="25">
        <v>5402</v>
      </c>
      <c r="C2820" s="137" t="s">
        <v>2108</v>
      </c>
      <c r="D2820" s="25">
        <v>1955</v>
      </c>
      <c r="E2820" s="111" t="s">
        <v>2932</v>
      </c>
      <c r="F2820" s="68" t="s">
        <v>2934</v>
      </c>
      <c r="G2820" s="25">
        <v>2</v>
      </c>
      <c r="H2820" s="25">
        <v>1</v>
      </c>
      <c r="I2820" s="144">
        <v>446.69</v>
      </c>
      <c r="J2820" s="144">
        <v>409.3</v>
      </c>
      <c r="K2820" s="144">
        <v>409.3</v>
      </c>
      <c r="L2820" s="30">
        <v>24</v>
      </c>
      <c r="M2820" s="176">
        <f t="shared" si="698"/>
        <v>172536</v>
      </c>
      <c r="N2820" s="144"/>
      <c r="O2820" s="142"/>
      <c r="P2820" s="144"/>
      <c r="Q2820" s="144">
        <f t="shared" si="699"/>
        <v>172536</v>
      </c>
      <c r="R2820" s="144">
        <v>172536</v>
      </c>
      <c r="S2820" s="30"/>
      <c r="T2820" s="144"/>
      <c r="U2820" s="144"/>
      <c r="V2820" s="144"/>
      <c r="W2820" s="144"/>
      <c r="X2820" s="144"/>
      <c r="Y2820" s="144"/>
      <c r="Z2820" s="144"/>
      <c r="AA2820" s="144"/>
      <c r="AB2820" s="144"/>
      <c r="AC2820" s="144"/>
      <c r="AD2820" s="144"/>
      <c r="AE2820" s="144"/>
      <c r="AF2820" s="144"/>
      <c r="AG2820" s="324">
        <v>2025</v>
      </c>
      <c r="AH2820" s="129"/>
      <c r="AI2820" s="216"/>
      <c r="AJ2820" s="216"/>
      <c r="AK2820" s="141">
        <f t="shared" si="700"/>
        <v>2711</v>
      </c>
      <c r="AL2820" s="35" t="s">
        <v>153</v>
      </c>
      <c r="AM2820" s="141" t="str">
        <f t="shared" si="701"/>
        <v>2711.</v>
      </c>
      <c r="AN2820" s="147"/>
      <c r="AO2820" s="35"/>
      <c r="AP2820" s="16"/>
    </row>
    <row r="2821" spans="1:42" ht="22.5" customHeight="1" x14ac:dyDescent="0.25">
      <c r="A2821" s="68" t="str">
        <f t="shared" ref="A2821:A2826" si="702">AM2821</f>
        <v>2712.</v>
      </c>
      <c r="B2821" s="25">
        <v>4394</v>
      </c>
      <c r="C2821" s="36" t="s">
        <v>2109</v>
      </c>
      <c r="D2821" s="25">
        <v>1956</v>
      </c>
      <c r="E2821" s="111" t="s">
        <v>2932</v>
      </c>
      <c r="F2821" s="68" t="s">
        <v>2934</v>
      </c>
      <c r="G2821" s="25">
        <v>4</v>
      </c>
      <c r="H2821" s="25">
        <v>5</v>
      </c>
      <c r="I2821" s="179">
        <v>3204.8</v>
      </c>
      <c r="J2821" s="144">
        <v>2634.3</v>
      </c>
      <c r="K2821" s="179">
        <v>2634.3</v>
      </c>
      <c r="L2821" s="120">
        <v>66</v>
      </c>
      <c r="M2821" s="179">
        <f t="shared" ref="M2821:M2864" si="703">R2821+T2821+V2821+X2821+Z2821+AB2821+AE2821+AF2821</f>
        <v>14786700</v>
      </c>
      <c r="N2821" s="144"/>
      <c r="O2821" s="142"/>
      <c r="P2821" s="144"/>
      <c r="Q2821" s="144">
        <f t="shared" ref="Q2821:Q2864" si="704">M2821</f>
        <v>14786700</v>
      </c>
      <c r="R2821" s="144">
        <v>1187340</v>
      </c>
      <c r="S2821" s="30"/>
      <c r="T2821" s="144"/>
      <c r="U2821" s="144"/>
      <c r="V2821" s="144"/>
      <c r="W2821" s="144"/>
      <c r="X2821" s="144"/>
      <c r="Y2821" s="144">
        <v>4320</v>
      </c>
      <c r="Z2821" s="144">
        <f>Y2821*3148</f>
        <v>13599360</v>
      </c>
      <c r="AA2821" s="144"/>
      <c r="AB2821" s="144"/>
      <c r="AC2821" s="144"/>
      <c r="AD2821" s="144"/>
      <c r="AE2821" s="144"/>
      <c r="AF2821" s="144"/>
      <c r="AG2821" s="324">
        <v>2025</v>
      </c>
      <c r="AH2821" s="128"/>
      <c r="AI2821" s="148"/>
      <c r="AJ2821" s="148"/>
      <c r="AK2821" s="141">
        <f t="shared" si="700"/>
        <v>2712</v>
      </c>
      <c r="AL2821" s="35" t="s">
        <v>153</v>
      </c>
      <c r="AM2821" s="141" t="str">
        <f t="shared" si="701"/>
        <v>2712.</v>
      </c>
      <c r="AN2821" s="147"/>
      <c r="AO2821" s="35"/>
      <c r="AP2821" s="16"/>
    </row>
    <row r="2822" spans="1:42" ht="22.5" customHeight="1" x14ac:dyDescent="0.25">
      <c r="A2822" s="68" t="str">
        <f t="shared" si="702"/>
        <v>2713.</v>
      </c>
      <c r="B2822" s="25">
        <v>4444</v>
      </c>
      <c r="C2822" s="175" t="s">
        <v>2110</v>
      </c>
      <c r="D2822" s="25">
        <v>1956</v>
      </c>
      <c r="E2822" s="111" t="s">
        <v>2932</v>
      </c>
      <c r="F2822" s="68" t="s">
        <v>2934</v>
      </c>
      <c r="G2822" s="25">
        <v>4</v>
      </c>
      <c r="H2822" s="25">
        <v>5</v>
      </c>
      <c r="I2822" s="176">
        <v>4417.8999999999996</v>
      </c>
      <c r="J2822" s="144">
        <v>3498.5</v>
      </c>
      <c r="K2822" s="176">
        <v>3498.5</v>
      </c>
      <c r="L2822" s="267">
        <v>95</v>
      </c>
      <c r="M2822" s="176">
        <f t="shared" si="703"/>
        <v>3243190</v>
      </c>
      <c r="N2822" s="144"/>
      <c r="O2822" s="142"/>
      <c r="P2822" s="144"/>
      <c r="Q2822" s="144">
        <f t="shared" si="704"/>
        <v>3243190</v>
      </c>
      <c r="R2822" s="144">
        <v>3243190</v>
      </c>
      <c r="S2822" s="30"/>
      <c r="T2822" s="144"/>
      <c r="U2822" s="144"/>
      <c r="V2822" s="144"/>
      <c r="W2822" s="144"/>
      <c r="X2822" s="144"/>
      <c r="Y2822" s="144"/>
      <c r="Z2822" s="144"/>
      <c r="AA2822" s="144"/>
      <c r="AB2822" s="144"/>
      <c r="AC2822" s="144"/>
      <c r="AD2822" s="144"/>
      <c r="AE2822" s="144"/>
      <c r="AF2822" s="144"/>
      <c r="AG2822" s="324">
        <v>2025</v>
      </c>
      <c r="AH2822" s="128"/>
      <c r="AI2822" s="177"/>
      <c r="AJ2822" s="177"/>
      <c r="AK2822" s="141">
        <f t="shared" si="700"/>
        <v>2713</v>
      </c>
      <c r="AL2822" s="35" t="s">
        <v>153</v>
      </c>
      <c r="AM2822" s="141" t="str">
        <f t="shared" si="701"/>
        <v>2713.</v>
      </c>
      <c r="AN2822" s="147"/>
      <c r="AO2822" s="35"/>
      <c r="AP2822" s="16"/>
    </row>
    <row r="2823" spans="1:42" ht="22.5" customHeight="1" x14ac:dyDescent="0.25">
      <c r="A2823" s="68" t="str">
        <f t="shared" si="702"/>
        <v>2714.</v>
      </c>
      <c r="B2823" s="25">
        <v>4964</v>
      </c>
      <c r="C2823" s="175" t="s">
        <v>2111</v>
      </c>
      <c r="D2823" s="25">
        <v>1956</v>
      </c>
      <c r="E2823" s="111" t="s">
        <v>2932</v>
      </c>
      <c r="F2823" s="68" t="s">
        <v>2934</v>
      </c>
      <c r="G2823" s="25">
        <v>3</v>
      </c>
      <c r="H2823" s="25">
        <v>4</v>
      </c>
      <c r="I2823" s="144">
        <v>2723.21</v>
      </c>
      <c r="J2823" s="144">
        <v>2074.3000000000002</v>
      </c>
      <c r="K2823" s="144">
        <v>2074.3000000000002</v>
      </c>
      <c r="L2823" s="30">
        <v>77</v>
      </c>
      <c r="M2823" s="176">
        <f t="shared" si="703"/>
        <v>6540040</v>
      </c>
      <c r="N2823" s="144"/>
      <c r="O2823" s="142"/>
      <c r="P2823" s="144"/>
      <c r="Q2823" s="144">
        <f t="shared" si="704"/>
        <v>6540040</v>
      </c>
      <c r="R2823" s="144">
        <v>1219920</v>
      </c>
      <c r="S2823" s="30"/>
      <c r="T2823" s="144"/>
      <c r="U2823" s="144"/>
      <c r="V2823" s="144"/>
      <c r="W2823" s="144"/>
      <c r="X2823" s="144"/>
      <c r="Y2823" s="144">
        <v>1690</v>
      </c>
      <c r="Z2823" s="144">
        <f>Y2823*3148</f>
        <v>5320120</v>
      </c>
      <c r="AA2823" s="144"/>
      <c r="AB2823" s="144"/>
      <c r="AC2823" s="144"/>
      <c r="AD2823" s="144"/>
      <c r="AE2823" s="144"/>
      <c r="AF2823" s="144"/>
      <c r="AG2823" s="324">
        <v>2025</v>
      </c>
      <c r="AH2823" s="128"/>
      <c r="AI2823" s="177"/>
      <c r="AJ2823" s="177"/>
      <c r="AK2823" s="141">
        <f t="shared" si="700"/>
        <v>2714</v>
      </c>
      <c r="AL2823" s="35" t="s">
        <v>153</v>
      </c>
      <c r="AM2823" s="141" t="str">
        <f t="shared" si="701"/>
        <v>2714.</v>
      </c>
      <c r="AN2823" s="147"/>
      <c r="AO2823" s="35"/>
      <c r="AP2823" s="16"/>
    </row>
    <row r="2824" spans="1:42" ht="22.5" customHeight="1" x14ac:dyDescent="0.25">
      <c r="A2824" s="68" t="str">
        <f t="shared" si="702"/>
        <v>2715.</v>
      </c>
      <c r="B2824" s="25">
        <v>4525</v>
      </c>
      <c r="C2824" s="36" t="s">
        <v>2112</v>
      </c>
      <c r="D2824" s="25">
        <v>1956</v>
      </c>
      <c r="E2824" s="111" t="s">
        <v>2932</v>
      </c>
      <c r="F2824" s="68" t="s">
        <v>2934</v>
      </c>
      <c r="G2824" s="25">
        <v>2</v>
      </c>
      <c r="H2824" s="25">
        <v>1</v>
      </c>
      <c r="I2824" s="144">
        <v>546.29999999999995</v>
      </c>
      <c r="J2824" s="144">
        <v>496.1</v>
      </c>
      <c r="K2824" s="144">
        <v>496.1</v>
      </c>
      <c r="L2824" s="30">
        <v>16</v>
      </c>
      <c r="M2824" s="176">
        <f t="shared" si="703"/>
        <v>1208832</v>
      </c>
      <c r="N2824" s="144"/>
      <c r="O2824" s="142"/>
      <c r="P2824" s="144"/>
      <c r="Q2824" s="144">
        <f t="shared" si="704"/>
        <v>1208832</v>
      </c>
      <c r="R2824" s="144"/>
      <c r="S2824" s="30"/>
      <c r="T2824" s="144"/>
      <c r="U2824" s="144"/>
      <c r="V2824" s="144"/>
      <c r="W2824" s="144"/>
      <c r="X2824" s="144"/>
      <c r="Y2824" s="144">
        <v>384</v>
      </c>
      <c r="Z2824" s="144">
        <f>Y2824*3148</f>
        <v>1208832</v>
      </c>
      <c r="AA2824" s="144"/>
      <c r="AB2824" s="144"/>
      <c r="AC2824" s="323"/>
      <c r="AD2824" s="323"/>
      <c r="AE2824" s="144"/>
      <c r="AF2824" s="144"/>
      <c r="AG2824" s="324">
        <v>2025</v>
      </c>
      <c r="AH2824" s="135"/>
      <c r="AI2824" s="216"/>
      <c r="AJ2824" s="216"/>
      <c r="AK2824" s="141">
        <f t="shared" si="700"/>
        <v>2715</v>
      </c>
      <c r="AL2824" s="35" t="s">
        <v>153</v>
      </c>
      <c r="AM2824" s="141" t="str">
        <f t="shared" si="701"/>
        <v>2715.</v>
      </c>
      <c r="AN2824" s="147"/>
      <c r="AO2824" s="35"/>
      <c r="AP2824" s="16"/>
    </row>
    <row r="2825" spans="1:42" ht="22.5" customHeight="1" x14ac:dyDescent="0.25">
      <c r="A2825" s="68" t="str">
        <f t="shared" si="702"/>
        <v>2716.</v>
      </c>
      <c r="B2825" s="25">
        <v>4823</v>
      </c>
      <c r="C2825" s="202" t="s">
        <v>2113</v>
      </c>
      <c r="D2825" s="25">
        <v>1956</v>
      </c>
      <c r="E2825" s="111" t="s">
        <v>2932</v>
      </c>
      <c r="F2825" s="68" t="s">
        <v>2934</v>
      </c>
      <c r="G2825" s="25">
        <v>3</v>
      </c>
      <c r="H2825" s="25">
        <v>2</v>
      </c>
      <c r="I2825" s="144">
        <v>1081.5999999999999</v>
      </c>
      <c r="J2825" s="144">
        <v>1081.5999999999999</v>
      </c>
      <c r="K2825" s="144">
        <v>1081.5999999999999</v>
      </c>
      <c r="L2825" s="30">
        <v>50</v>
      </c>
      <c r="M2825" s="176">
        <f t="shared" si="703"/>
        <v>264365</v>
      </c>
      <c r="N2825" s="144"/>
      <c r="O2825" s="142"/>
      <c r="P2825" s="144"/>
      <c r="Q2825" s="144">
        <f t="shared" si="704"/>
        <v>264365</v>
      </c>
      <c r="R2825" s="144">
        <v>264365</v>
      </c>
      <c r="S2825" s="30"/>
      <c r="T2825" s="144"/>
      <c r="U2825" s="144"/>
      <c r="V2825" s="144"/>
      <c r="W2825" s="144"/>
      <c r="X2825" s="144"/>
      <c r="Y2825" s="144"/>
      <c r="Z2825" s="144"/>
      <c r="AA2825" s="144"/>
      <c r="AB2825" s="144"/>
      <c r="AC2825" s="144"/>
      <c r="AD2825" s="144"/>
      <c r="AE2825" s="144"/>
      <c r="AF2825" s="144"/>
      <c r="AG2825" s="324">
        <v>2025</v>
      </c>
      <c r="AH2825" s="129"/>
      <c r="AI2825" s="216"/>
      <c r="AJ2825" s="216"/>
      <c r="AK2825" s="141">
        <f t="shared" si="700"/>
        <v>2716</v>
      </c>
      <c r="AL2825" s="35" t="s">
        <v>153</v>
      </c>
      <c r="AM2825" s="141" t="str">
        <f t="shared" si="701"/>
        <v>2716.</v>
      </c>
      <c r="AN2825" s="147"/>
      <c r="AO2825" s="35"/>
      <c r="AP2825" s="16"/>
    </row>
    <row r="2826" spans="1:42" ht="22.5" customHeight="1" x14ac:dyDescent="0.25">
      <c r="A2826" s="68" t="str">
        <f t="shared" si="702"/>
        <v>2717.</v>
      </c>
      <c r="B2826" s="25">
        <v>4356</v>
      </c>
      <c r="C2826" s="300" t="s">
        <v>2114</v>
      </c>
      <c r="D2826" s="25">
        <v>1957</v>
      </c>
      <c r="E2826" s="111" t="s">
        <v>2932</v>
      </c>
      <c r="F2826" s="68" t="s">
        <v>2934</v>
      </c>
      <c r="G2826" s="25">
        <v>3</v>
      </c>
      <c r="H2826" s="25">
        <v>2</v>
      </c>
      <c r="I2826" s="176">
        <v>1135.5</v>
      </c>
      <c r="J2826" s="176">
        <v>1019.9</v>
      </c>
      <c r="K2826" s="176">
        <v>1019.9</v>
      </c>
      <c r="L2826" s="267">
        <v>32</v>
      </c>
      <c r="M2826" s="176">
        <f t="shared" si="703"/>
        <v>555251.28</v>
      </c>
      <c r="N2826" s="144"/>
      <c r="O2826" s="142"/>
      <c r="P2826" s="144"/>
      <c r="Q2826" s="144">
        <f t="shared" si="704"/>
        <v>555251.28</v>
      </c>
      <c r="R2826" s="144">
        <v>555251.28</v>
      </c>
      <c r="S2826" s="30"/>
      <c r="T2826" s="144"/>
      <c r="U2826" s="144"/>
      <c r="V2826" s="144"/>
      <c r="W2826" s="144"/>
      <c r="X2826" s="144"/>
      <c r="Y2826" s="144"/>
      <c r="Z2826" s="144"/>
      <c r="AA2826" s="144"/>
      <c r="AB2826" s="144"/>
      <c r="AC2826" s="144"/>
      <c r="AD2826" s="144"/>
      <c r="AE2826" s="144"/>
      <c r="AF2826" s="144"/>
      <c r="AG2826" s="324">
        <v>2025</v>
      </c>
      <c r="AH2826" s="128"/>
      <c r="AI2826" s="177"/>
      <c r="AJ2826" s="177"/>
      <c r="AK2826" s="141">
        <f t="shared" si="700"/>
        <v>2717</v>
      </c>
      <c r="AL2826" s="35" t="s">
        <v>153</v>
      </c>
      <c r="AM2826" s="141" t="str">
        <f t="shared" si="701"/>
        <v>2717.</v>
      </c>
      <c r="AN2826" s="147"/>
      <c r="AO2826" s="35"/>
      <c r="AP2826" s="16"/>
    </row>
    <row r="2827" spans="1:42" ht="22.5" customHeight="1" x14ac:dyDescent="0.25">
      <c r="A2827" s="68" t="str">
        <f t="shared" ref="A2827:A2889" si="705">AM2827</f>
        <v>2718.</v>
      </c>
      <c r="B2827" s="25">
        <v>4093</v>
      </c>
      <c r="C2827" s="300" t="s">
        <v>2115</v>
      </c>
      <c r="D2827" s="25">
        <v>1957</v>
      </c>
      <c r="E2827" s="111" t="s">
        <v>2932</v>
      </c>
      <c r="F2827" s="68" t="s">
        <v>2934</v>
      </c>
      <c r="G2827" s="25">
        <v>4</v>
      </c>
      <c r="H2827" s="25">
        <v>3</v>
      </c>
      <c r="I2827" s="176">
        <v>2795.1</v>
      </c>
      <c r="J2827" s="144">
        <v>2279.3000000000002</v>
      </c>
      <c r="K2827" s="176">
        <v>2279.3000000000002</v>
      </c>
      <c r="L2827" s="267">
        <v>68</v>
      </c>
      <c r="M2827" s="176">
        <f t="shared" si="703"/>
        <v>1204148</v>
      </c>
      <c r="N2827" s="144"/>
      <c r="O2827" s="142"/>
      <c r="P2827" s="144"/>
      <c r="Q2827" s="144">
        <f t="shared" si="704"/>
        <v>1204148</v>
      </c>
      <c r="R2827" s="176">
        <f>1004088+200060</f>
        <v>1204148</v>
      </c>
      <c r="S2827" s="267"/>
      <c r="T2827" s="176"/>
      <c r="U2827" s="176"/>
      <c r="V2827" s="176"/>
      <c r="W2827" s="176"/>
      <c r="X2827" s="176"/>
      <c r="Y2827" s="176"/>
      <c r="Z2827" s="176"/>
      <c r="AA2827" s="176"/>
      <c r="AB2827" s="176"/>
      <c r="AC2827" s="176"/>
      <c r="AD2827" s="176"/>
      <c r="AE2827" s="176"/>
      <c r="AF2827" s="176"/>
      <c r="AG2827" s="324">
        <v>2025</v>
      </c>
      <c r="AH2827" s="135"/>
      <c r="AI2827" s="177"/>
      <c r="AJ2827" s="177"/>
      <c r="AK2827" s="141">
        <f t="shared" si="700"/>
        <v>2718</v>
      </c>
      <c r="AL2827" s="35" t="s">
        <v>153</v>
      </c>
      <c r="AM2827" s="141" t="str">
        <f t="shared" si="701"/>
        <v>2718.</v>
      </c>
      <c r="AN2827" s="147"/>
      <c r="AO2827" s="35"/>
      <c r="AP2827" s="16"/>
    </row>
    <row r="2828" spans="1:42" ht="22.5" customHeight="1" x14ac:dyDescent="0.25">
      <c r="A2828" s="68" t="str">
        <f t="shared" si="705"/>
        <v>2719.</v>
      </c>
      <c r="B2828" s="25">
        <v>4169</v>
      </c>
      <c r="C2828" s="300" t="s">
        <v>2116</v>
      </c>
      <c r="D2828" s="25">
        <v>1957</v>
      </c>
      <c r="E2828" s="111" t="s">
        <v>2932</v>
      </c>
      <c r="F2828" s="68" t="s">
        <v>2934</v>
      </c>
      <c r="G2828" s="25">
        <v>2</v>
      </c>
      <c r="H2828" s="25">
        <v>1</v>
      </c>
      <c r="I2828" s="176">
        <v>334.2</v>
      </c>
      <c r="J2828" s="144">
        <v>221.2</v>
      </c>
      <c r="K2828" s="176">
        <v>221.2</v>
      </c>
      <c r="L2828" s="267">
        <v>22</v>
      </c>
      <c r="M2828" s="176">
        <f t="shared" si="703"/>
        <v>538120.19000000006</v>
      </c>
      <c r="N2828" s="144"/>
      <c r="O2828" s="142"/>
      <c r="P2828" s="144"/>
      <c r="Q2828" s="144">
        <f t="shared" si="704"/>
        <v>538120.19000000006</v>
      </c>
      <c r="R2828" s="144"/>
      <c r="S2828" s="30"/>
      <c r="T2828" s="144"/>
      <c r="U2828" s="144">
        <v>71.53</v>
      </c>
      <c r="V2828" s="144">
        <f>U2828*7523</f>
        <v>538120.19000000006</v>
      </c>
      <c r="W2828" s="144"/>
      <c r="X2828" s="144"/>
      <c r="Y2828" s="144"/>
      <c r="Z2828" s="144"/>
      <c r="AA2828" s="144"/>
      <c r="AB2828" s="144"/>
      <c r="AC2828" s="144"/>
      <c r="AD2828" s="144"/>
      <c r="AE2828" s="144"/>
      <c r="AF2828" s="144"/>
      <c r="AG2828" s="324">
        <v>2025</v>
      </c>
      <c r="AH2828" s="135"/>
      <c r="AI2828" s="172"/>
      <c r="AJ2828" s="172"/>
      <c r="AK2828" s="141">
        <f t="shared" si="700"/>
        <v>2719</v>
      </c>
      <c r="AL2828" s="35" t="s">
        <v>153</v>
      </c>
      <c r="AM2828" s="141" t="str">
        <f t="shared" si="701"/>
        <v>2719.</v>
      </c>
      <c r="AN2828" s="147"/>
      <c r="AO2828" s="35"/>
      <c r="AP2828" s="16"/>
    </row>
    <row r="2829" spans="1:42" ht="22.5" customHeight="1" x14ac:dyDescent="0.25">
      <c r="A2829" s="68" t="str">
        <f t="shared" si="705"/>
        <v>2720.</v>
      </c>
      <c r="B2829" s="25">
        <v>4861</v>
      </c>
      <c r="C2829" s="202" t="s">
        <v>2117</v>
      </c>
      <c r="D2829" s="25">
        <v>1957</v>
      </c>
      <c r="E2829" s="111" t="s">
        <v>2932</v>
      </c>
      <c r="F2829" s="68" t="s">
        <v>2934</v>
      </c>
      <c r="G2829" s="25">
        <v>2</v>
      </c>
      <c r="H2829" s="25">
        <v>2</v>
      </c>
      <c r="I2829" s="144">
        <v>508.9</v>
      </c>
      <c r="J2829" s="144">
        <v>335.5</v>
      </c>
      <c r="K2829" s="144">
        <v>335.5</v>
      </c>
      <c r="L2829" s="30">
        <v>33</v>
      </c>
      <c r="M2829" s="144">
        <f t="shared" si="703"/>
        <v>248816.76</v>
      </c>
      <c r="N2829" s="144"/>
      <c r="O2829" s="142"/>
      <c r="P2829" s="144"/>
      <c r="Q2829" s="144">
        <f t="shared" si="704"/>
        <v>248816.76</v>
      </c>
      <c r="R2829" s="144">
        <v>248816.76</v>
      </c>
      <c r="S2829" s="30"/>
      <c r="T2829" s="144"/>
      <c r="U2829" s="144"/>
      <c r="V2829" s="144"/>
      <c r="W2829" s="144"/>
      <c r="X2829" s="144"/>
      <c r="Y2829" s="144"/>
      <c r="Z2829" s="144"/>
      <c r="AA2829" s="144"/>
      <c r="AB2829" s="144"/>
      <c r="AC2829" s="144"/>
      <c r="AD2829" s="144"/>
      <c r="AE2829" s="144"/>
      <c r="AF2829" s="144"/>
      <c r="AG2829" s="324">
        <v>2025</v>
      </c>
      <c r="AH2829" s="129"/>
      <c r="AI2829" s="216"/>
      <c r="AJ2829" s="216"/>
      <c r="AK2829" s="141">
        <f t="shared" si="700"/>
        <v>2720</v>
      </c>
      <c r="AL2829" s="35" t="s">
        <v>153</v>
      </c>
      <c r="AM2829" s="141" t="str">
        <f t="shared" si="701"/>
        <v>2720.</v>
      </c>
      <c r="AN2829" s="147"/>
      <c r="AO2829" s="35"/>
      <c r="AP2829" s="16"/>
    </row>
    <row r="2830" spans="1:42" ht="22.5" customHeight="1" x14ac:dyDescent="0.25">
      <c r="A2830" s="68" t="str">
        <f t="shared" si="705"/>
        <v>2721.</v>
      </c>
      <c r="B2830" s="25">
        <v>4950</v>
      </c>
      <c r="C2830" s="202" t="s">
        <v>2118</v>
      </c>
      <c r="D2830" s="25">
        <v>1957</v>
      </c>
      <c r="E2830" s="111" t="s">
        <v>2932</v>
      </c>
      <c r="F2830" s="68" t="s">
        <v>2934</v>
      </c>
      <c r="G2830" s="25">
        <v>2</v>
      </c>
      <c r="H2830" s="25">
        <v>1</v>
      </c>
      <c r="I2830" s="144">
        <v>454.34</v>
      </c>
      <c r="J2830" s="144">
        <v>417.14</v>
      </c>
      <c r="K2830" s="144">
        <v>417.14</v>
      </c>
      <c r="L2830" s="30">
        <v>22</v>
      </c>
      <c r="M2830" s="176">
        <f t="shared" si="703"/>
        <v>1730633</v>
      </c>
      <c r="N2830" s="144"/>
      <c r="O2830" s="142"/>
      <c r="P2830" s="144"/>
      <c r="Q2830" s="144">
        <f t="shared" si="704"/>
        <v>1730633</v>
      </c>
      <c r="R2830" s="144">
        <f>1230483+500150</f>
        <v>1730633</v>
      </c>
      <c r="S2830" s="30"/>
      <c r="T2830" s="144"/>
      <c r="U2830" s="144"/>
      <c r="V2830" s="144"/>
      <c r="W2830" s="144"/>
      <c r="X2830" s="144"/>
      <c r="Y2830" s="144"/>
      <c r="Z2830" s="144"/>
      <c r="AA2830" s="144"/>
      <c r="AB2830" s="144"/>
      <c r="AC2830" s="144"/>
      <c r="AD2830" s="144"/>
      <c r="AE2830" s="144"/>
      <c r="AF2830" s="144"/>
      <c r="AG2830" s="324">
        <v>2025</v>
      </c>
      <c r="AH2830" s="129"/>
      <c r="AI2830" s="216"/>
      <c r="AJ2830" s="216"/>
      <c r="AK2830" s="141">
        <f t="shared" si="700"/>
        <v>2721</v>
      </c>
      <c r="AL2830" s="35" t="s">
        <v>153</v>
      </c>
      <c r="AM2830" s="141" t="str">
        <f t="shared" si="701"/>
        <v>2721.</v>
      </c>
      <c r="AN2830" s="147"/>
      <c r="AO2830" s="35"/>
      <c r="AP2830" s="16"/>
    </row>
    <row r="2831" spans="1:42" ht="22.5" customHeight="1" x14ac:dyDescent="0.25">
      <c r="A2831" s="68" t="str">
        <f t="shared" si="705"/>
        <v>2722.</v>
      </c>
      <c r="B2831" s="25">
        <v>4951</v>
      </c>
      <c r="C2831" s="202" t="s">
        <v>2119</v>
      </c>
      <c r="D2831" s="25">
        <v>1957</v>
      </c>
      <c r="E2831" s="111" t="s">
        <v>2932</v>
      </c>
      <c r="F2831" s="68" t="s">
        <v>2934</v>
      </c>
      <c r="G2831" s="25">
        <v>2</v>
      </c>
      <c r="H2831" s="25">
        <v>1</v>
      </c>
      <c r="I2831" s="144">
        <v>457.21</v>
      </c>
      <c r="J2831" s="144">
        <v>417.6</v>
      </c>
      <c r="K2831" s="144">
        <v>417.6</v>
      </c>
      <c r="L2831" s="30">
        <v>18</v>
      </c>
      <c r="M2831" s="176">
        <f t="shared" si="703"/>
        <v>737274.55</v>
      </c>
      <c r="N2831" s="144"/>
      <c r="O2831" s="142"/>
      <c r="P2831" s="144"/>
      <c r="Q2831" s="144">
        <f t="shared" si="704"/>
        <v>737274.55</v>
      </c>
      <c r="R2831" s="144">
        <v>737274.55</v>
      </c>
      <c r="S2831" s="30"/>
      <c r="T2831" s="144"/>
      <c r="U2831" s="144"/>
      <c r="V2831" s="144"/>
      <c r="W2831" s="144"/>
      <c r="X2831" s="144"/>
      <c r="Y2831" s="144"/>
      <c r="Z2831" s="144"/>
      <c r="AA2831" s="144"/>
      <c r="AB2831" s="144"/>
      <c r="AC2831" s="144"/>
      <c r="AD2831" s="144"/>
      <c r="AE2831" s="144"/>
      <c r="AF2831" s="144"/>
      <c r="AG2831" s="324">
        <v>2025</v>
      </c>
      <c r="AH2831" s="129"/>
      <c r="AI2831" s="216"/>
      <c r="AJ2831" s="216"/>
      <c r="AK2831" s="141">
        <f t="shared" si="700"/>
        <v>2722</v>
      </c>
      <c r="AL2831" s="35" t="s">
        <v>153</v>
      </c>
      <c r="AM2831" s="141" t="str">
        <f t="shared" si="701"/>
        <v>2722.</v>
      </c>
      <c r="AN2831" s="147"/>
      <c r="AO2831" s="35"/>
      <c r="AP2831" s="16"/>
    </row>
    <row r="2832" spans="1:42" ht="22.5" customHeight="1" x14ac:dyDescent="0.25">
      <c r="A2832" s="68" t="str">
        <f t="shared" si="705"/>
        <v>2723.</v>
      </c>
      <c r="B2832" s="25">
        <v>4954</v>
      </c>
      <c r="C2832" s="202" t="s">
        <v>2120</v>
      </c>
      <c r="D2832" s="25">
        <v>1957</v>
      </c>
      <c r="E2832" s="111" t="s">
        <v>2932</v>
      </c>
      <c r="F2832" s="68" t="s">
        <v>2934</v>
      </c>
      <c r="G2832" s="25">
        <v>2</v>
      </c>
      <c r="H2832" s="25">
        <v>1</v>
      </c>
      <c r="I2832" s="144">
        <v>449.39</v>
      </c>
      <c r="J2832" s="144">
        <v>370.2</v>
      </c>
      <c r="K2832" s="144">
        <v>370.2</v>
      </c>
      <c r="L2832" s="30">
        <v>18</v>
      </c>
      <c r="M2832" s="176">
        <f t="shared" si="703"/>
        <v>724685.45</v>
      </c>
      <c r="N2832" s="144"/>
      <c r="O2832" s="142"/>
      <c r="P2832" s="144"/>
      <c r="Q2832" s="144">
        <f t="shared" si="704"/>
        <v>724685.45</v>
      </c>
      <c r="R2832" s="144">
        <v>724685.45</v>
      </c>
      <c r="S2832" s="30"/>
      <c r="T2832" s="144"/>
      <c r="U2832" s="144"/>
      <c r="V2832" s="144"/>
      <c r="W2832" s="144"/>
      <c r="X2832" s="144"/>
      <c r="Y2832" s="144"/>
      <c r="Z2832" s="144"/>
      <c r="AA2832" s="144"/>
      <c r="AB2832" s="144"/>
      <c r="AC2832" s="144"/>
      <c r="AD2832" s="144"/>
      <c r="AE2832" s="144"/>
      <c r="AF2832" s="144"/>
      <c r="AG2832" s="324">
        <v>2025</v>
      </c>
      <c r="AH2832" s="129"/>
      <c r="AI2832" s="216"/>
      <c r="AJ2832" s="216"/>
      <c r="AK2832" s="141">
        <f t="shared" si="700"/>
        <v>2723</v>
      </c>
      <c r="AL2832" s="35" t="s">
        <v>153</v>
      </c>
      <c r="AM2832" s="141" t="str">
        <f t="shared" si="701"/>
        <v>2723.</v>
      </c>
      <c r="AN2832" s="147"/>
      <c r="AO2832" s="35"/>
      <c r="AP2832" s="16"/>
    </row>
    <row r="2833" spans="1:42" ht="22.5" customHeight="1" x14ac:dyDescent="0.25">
      <c r="A2833" s="68" t="str">
        <f t="shared" si="705"/>
        <v>2724.</v>
      </c>
      <c r="B2833" s="25">
        <v>4957</v>
      </c>
      <c r="C2833" s="202" t="s">
        <v>2121</v>
      </c>
      <c r="D2833" s="25">
        <v>1957</v>
      </c>
      <c r="E2833" s="111" t="s">
        <v>2932</v>
      </c>
      <c r="F2833" s="68" t="s">
        <v>2934</v>
      </c>
      <c r="G2833" s="25">
        <v>2</v>
      </c>
      <c r="H2833" s="25">
        <v>1</v>
      </c>
      <c r="I2833" s="144">
        <v>454.2</v>
      </c>
      <c r="J2833" s="144">
        <v>414</v>
      </c>
      <c r="K2833" s="144">
        <v>414</v>
      </c>
      <c r="L2833" s="30">
        <v>21</v>
      </c>
      <c r="M2833" s="176">
        <f t="shared" si="703"/>
        <v>253368</v>
      </c>
      <c r="N2833" s="144"/>
      <c r="O2833" s="142"/>
      <c r="P2833" s="144"/>
      <c r="Q2833" s="144">
        <f t="shared" si="704"/>
        <v>253368</v>
      </c>
      <c r="R2833" s="144">
        <v>253368</v>
      </c>
      <c r="S2833" s="30"/>
      <c r="T2833" s="144"/>
      <c r="U2833" s="144"/>
      <c r="V2833" s="144"/>
      <c r="W2833" s="144"/>
      <c r="X2833" s="144"/>
      <c r="Y2833" s="144"/>
      <c r="Z2833" s="144"/>
      <c r="AA2833" s="144"/>
      <c r="AB2833" s="144"/>
      <c r="AC2833" s="144"/>
      <c r="AD2833" s="144"/>
      <c r="AE2833" s="144"/>
      <c r="AF2833" s="144"/>
      <c r="AG2833" s="324">
        <v>2025</v>
      </c>
      <c r="AH2833" s="129"/>
      <c r="AI2833" s="216"/>
      <c r="AJ2833" s="216"/>
      <c r="AK2833" s="141">
        <f t="shared" si="700"/>
        <v>2724</v>
      </c>
      <c r="AL2833" s="35" t="s">
        <v>153</v>
      </c>
      <c r="AM2833" s="141" t="str">
        <f t="shared" si="701"/>
        <v>2724.</v>
      </c>
      <c r="AN2833" s="147"/>
      <c r="AO2833" s="35"/>
      <c r="AP2833" s="16"/>
    </row>
    <row r="2834" spans="1:42" ht="22.5" customHeight="1" x14ac:dyDescent="0.25">
      <c r="A2834" s="68" t="str">
        <f t="shared" si="705"/>
        <v>2725.</v>
      </c>
      <c r="B2834" s="25">
        <v>4962</v>
      </c>
      <c r="C2834" s="175" t="s">
        <v>2122</v>
      </c>
      <c r="D2834" s="25">
        <v>1957</v>
      </c>
      <c r="E2834" s="111" t="s">
        <v>2932</v>
      </c>
      <c r="F2834" s="68" t="s">
        <v>2934</v>
      </c>
      <c r="G2834" s="25">
        <v>2</v>
      </c>
      <c r="H2834" s="25">
        <v>1</v>
      </c>
      <c r="I2834" s="144">
        <v>455</v>
      </c>
      <c r="J2834" s="144">
        <v>413.2</v>
      </c>
      <c r="K2834" s="144">
        <v>413.2</v>
      </c>
      <c r="L2834" s="30">
        <v>20</v>
      </c>
      <c r="M2834" s="176">
        <f t="shared" si="703"/>
        <v>500150</v>
      </c>
      <c r="N2834" s="144"/>
      <c r="O2834" s="142"/>
      <c r="P2834" s="144"/>
      <c r="Q2834" s="144">
        <f t="shared" si="704"/>
        <v>500150</v>
      </c>
      <c r="R2834" s="144">
        <v>500150</v>
      </c>
      <c r="S2834" s="30"/>
      <c r="T2834" s="144"/>
      <c r="U2834" s="144"/>
      <c r="V2834" s="144"/>
      <c r="W2834" s="144"/>
      <c r="X2834" s="144"/>
      <c r="Y2834" s="144"/>
      <c r="Z2834" s="144"/>
      <c r="AA2834" s="144"/>
      <c r="AB2834" s="144"/>
      <c r="AC2834" s="144"/>
      <c r="AD2834" s="144"/>
      <c r="AE2834" s="144"/>
      <c r="AF2834" s="144"/>
      <c r="AG2834" s="324">
        <v>2025</v>
      </c>
      <c r="AH2834" s="135"/>
      <c r="AI2834" s="177"/>
      <c r="AJ2834" s="177"/>
      <c r="AK2834" s="141">
        <f t="shared" si="700"/>
        <v>2725</v>
      </c>
      <c r="AL2834" s="35" t="s">
        <v>153</v>
      </c>
      <c r="AM2834" s="141" t="str">
        <f t="shared" si="701"/>
        <v>2725.</v>
      </c>
      <c r="AN2834" s="147"/>
      <c r="AO2834" s="35"/>
      <c r="AP2834" s="16"/>
    </row>
    <row r="2835" spans="1:42" ht="22.5" customHeight="1" x14ac:dyDescent="0.25">
      <c r="A2835" s="68" t="str">
        <f t="shared" si="705"/>
        <v>2726.</v>
      </c>
      <c r="B2835" s="25">
        <v>4757</v>
      </c>
      <c r="C2835" s="175" t="s">
        <v>2123</v>
      </c>
      <c r="D2835" s="25">
        <v>1957</v>
      </c>
      <c r="E2835" s="111" t="s">
        <v>2932</v>
      </c>
      <c r="F2835" s="68" t="s">
        <v>2934</v>
      </c>
      <c r="G2835" s="25">
        <v>2</v>
      </c>
      <c r="H2835" s="25">
        <v>1</v>
      </c>
      <c r="I2835" s="176">
        <v>444</v>
      </c>
      <c r="J2835" s="144">
        <v>288.2</v>
      </c>
      <c r="K2835" s="176">
        <v>288.2</v>
      </c>
      <c r="L2835" s="267">
        <v>21</v>
      </c>
      <c r="M2835" s="176">
        <f t="shared" si="703"/>
        <v>217098.84000000003</v>
      </c>
      <c r="N2835" s="144"/>
      <c r="O2835" s="142"/>
      <c r="P2835" s="144"/>
      <c r="Q2835" s="144">
        <f t="shared" si="704"/>
        <v>217098.84000000003</v>
      </c>
      <c r="R2835" s="144">
        <v>217098.84000000003</v>
      </c>
      <c r="S2835" s="30"/>
      <c r="T2835" s="144"/>
      <c r="U2835" s="144"/>
      <c r="V2835" s="144"/>
      <c r="W2835" s="144"/>
      <c r="X2835" s="144"/>
      <c r="Y2835" s="144"/>
      <c r="Z2835" s="144"/>
      <c r="AA2835" s="144"/>
      <c r="AB2835" s="144"/>
      <c r="AC2835" s="144"/>
      <c r="AD2835" s="144"/>
      <c r="AE2835" s="144"/>
      <c r="AF2835" s="144"/>
      <c r="AG2835" s="324">
        <v>2025</v>
      </c>
      <c r="AH2835" s="135"/>
      <c r="AI2835" s="216"/>
      <c r="AJ2835" s="216"/>
      <c r="AK2835" s="141">
        <f t="shared" si="700"/>
        <v>2726</v>
      </c>
      <c r="AL2835" s="35" t="s">
        <v>153</v>
      </c>
      <c r="AM2835" s="141" t="str">
        <f t="shared" si="701"/>
        <v>2726.</v>
      </c>
      <c r="AN2835" s="147"/>
      <c r="AO2835" s="35"/>
      <c r="AP2835" s="16"/>
    </row>
    <row r="2836" spans="1:42" ht="22.5" customHeight="1" x14ac:dyDescent="0.25">
      <c r="A2836" s="68" t="str">
        <f t="shared" si="705"/>
        <v>2727.</v>
      </c>
      <c r="B2836" s="25">
        <v>5290</v>
      </c>
      <c r="C2836" s="300" t="s">
        <v>2124</v>
      </c>
      <c r="D2836" s="25">
        <v>1957</v>
      </c>
      <c r="E2836" s="111" t="s">
        <v>2932</v>
      </c>
      <c r="F2836" s="68" t="s">
        <v>2934</v>
      </c>
      <c r="G2836" s="25">
        <v>2</v>
      </c>
      <c r="H2836" s="25">
        <v>2</v>
      </c>
      <c r="I2836" s="144">
        <v>438.5</v>
      </c>
      <c r="J2836" s="144">
        <v>277.89999999999998</v>
      </c>
      <c r="K2836" s="144">
        <v>277.89999999999998</v>
      </c>
      <c r="L2836" s="30">
        <v>31</v>
      </c>
      <c r="M2836" s="144">
        <f t="shared" si="703"/>
        <v>626616.5</v>
      </c>
      <c r="N2836" s="144"/>
      <c r="O2836" s="142"/>
      <c r="P2836" s="144"/>
      <c r="Q2836" s="144">
        <f t="shared" si="704"/>
        <v>626616.5</v>
      </c>
      <c r="R2836" s="144">
        <v>626616.5</v>
      </c>
      <c r="S2836" s="30"/>
      <c r="T2836" s="144"/>
      <c r="U2836" s="144"/>
      <c r="V2836" s="144"/>
      <c r="W2836" s="144"/>
      <c r="X2836" s="144"/>
      <c r="Y2836" s="144"/>
      <c r="Z2836" s="144"/>
      <c r="AA2836" s="144"/>
      <c r="AB2836" s="144"/>
      <c r="AC2836" s="144"/>
      <c r="AD2836" s="144"/>
      <c r="AE2836" s="144"/>
      <c r="AF2836" s="144"/>
      <c r="AG2836" s="324">
        <v>2025</v>
      </c>
      <c r="AH2836" s="135"/>
      <c r="AI2836" s="177"/>
      <c r="AJ2836" s="177"/>
      <c r="AK2836" s="141">
        <f t="shared" si="700"/>
        <v>2727</v>
      </c>
      <c r="AL2836" s="35" t="s">
        <v>153</v>
      </c>
      <c r="AM2836" s="141" t="str">
        <f t="shared" si="701"/>
        <v>2727.</v>
      </c>
      <c r="AN2836" s="147"/>
      <c r="AO2836" s="35"/>
      <c r="AP2836" s="16"/>
    </row>
    <row r="2837" spans="1:42" ht="23.25" customHeight="1" x14ac:dyDescent="0.25">
      <c r="A2837" s="68" t="str">
        <f t="shared" si="705"/>
        <v>2728.</v>
      </c>
      <c r="B2837" s="25">
        <v>4381</v>
      </c>
      <c r="C2837" s="36" t="s">
        <v>2125</v>
      </c>
      <c r="D2837" s="25">
        <v>1958</v>
      </c>
      <c r="E2837" s="111" t="s">
        <v>2932</v>
      </c>
      <c r="F2837" s="68" t="s">
        <v>2934</v>
      </c>
      <c r="G2837" s="25">
        <v>3</v>
      </c>
      <c r="H2837" s="25">
        <v>2</v>
      </c>
      <c r="I2837" s="176">
        <v>993.1</v>
      </c>
      <c r="J2837" s="176">
        <v>907.9</v>
      </c>
      <c r="K2837" s="176">
        <v>766.5</v>
      </c>
      <c r="L2837" s="267">
        <v>28</v>
      </c>
      <c r="M2837" s="176">
        <f t="shared" si="703"/>
        <v>4242972</v>
      </c>
      <c r="N2837" s="144"/>
      <c r="O2837" s="142"/>
      <c r="P2837" s="144"/>
      <c r="Q2837" s="144">
        <f t="shared" si="704"/>
        <v>4242972</v>
      </c>
      <c r="R2837" s="144"/>
      <c r="S2837" s="30"/>
      <c r="T2837" s="144"/>
      <c r="U2837" s="144">
        <v>564</v>
      </c>
      <c r="V2837" s="144">
        <f>U2837*7523</f>
        <v>4242972</v>
      </c>
      <c r="W2837" s="144"/>
      <c r="X2837" s="144"/>
      <c r="Y2837" s="144"/>
      <c r="Z2837" s="144"/>
      <c r="AA2837" s="144"/>
      <c r="AB2837" s="144"/>
      <c r="AC2837" s="323"/>
      <c r="AD2837" s="323"/>
      <c r="AE2837" s="144"/>
      <c r="AF2837" s="144"/>
      <c r="AG2837" s="324">
        <v>2025</v>
      </c>
      <c r="AH2837" s="128"/>
      <c r="AI2837" s="172"/>
      <c r="AJ2837" s="172"/>
      <c r="AK2837" s="141">
        <f t="shared" si="700"/>
        <v>2728</v>
      </c>
      <c r="AL2837" s="35" t="s">
        <v>153</v>
      </c>
      <c r="AM2837" s="141" t="str">
        <f t="shared" si="701"/>
        <v>2728.</v>
      </c>
      <c r="AN2837" s="147"/>
      <c r="AP2837" s="16"/>
    </row>
    <row r="2838" spans="1:42" ht="22.5" customHeight="1" x14ac:dyDescent="0.25">
      <c r="A2838" s="68" t="str">
        <f t="shared" si="705"/>
        <v>2729.</v>
      </c>
      <c r="B2838" s="25">
        <v>4443</v>
      </c>
      <c r="C2838" s="300" t="s">
        <v>2127</v>
      </c>
      <c r="D2838" s="25">
        <v>1958</v>
      </c>
      <c r="E2838" s="111" t="s">
        <v>2932</v>
      </c>
      <c r="F2838" s="68" t="s">
        <v>2934</v>
      </c>
      <c r="G2838" s="25">
        <v>4</v>
      </c>
      <c r="H2838" s="25">
        <v>5</v>
      </c>
      <c r="I2838" s="176">
        <v>3973.3</v>
      </c>
      <c r="J2838" s="176">
        <v>3482.5</v>
      </c>
      <c r="K2838" s="176">
        <v>3482.5</v>
      </c>
      <c r="L2838" s="267">
        <v>122</v>
      </c>
      <c r="M2838" s="176">
        <f t="shared" si="703"/>
        <v>593035</v>
      </c>
      <c r="N2838" s="144"/>
      <c r="O2838" s="142"/>
      <c r="P2838" s="144"/>
      <c r="Q2838" s="144">
        <f t="shared" si="704"/>
        <v>593035</v>
      </c>
      <c r="R2838" s="144">
        <v>593035</v>
      </c>
      <c r="S2838" s="30"/>
      <c r="T2838" s="144"/>
      <c r="U2838" s="144"/>
      <c r="V2838" s="144"/>
      <c r="W2838" s="144"/>
      <c r="X2838" s="144"/>
      <c r="Y2838" s="144"/>
      <c r="Z2838" s="144"/>
      <c r="AA2838" s="144"/>
      <c r="AB2838" s="144"/>
      <c r="AC2838" s="144"/>
      <c r="AD2838" s="144"/>
      <c r="AE2838" s="144"/>
      <c r="AF2838" s="144"/>
      <c r="AG2838" s="324">
        <v>2025</v>
      </c>
      <c r="AH2838" s="135"/>
      <c r="AI2838" s="177"/>
      <c r="AJ2838" s="177"/>
      <c r="AK2838" s="141">
        <f t="shared" si="700"/>
        <v>2729</v>
      </c>
      <c r="AL2838" s="35" t="s">
        <v>153</v>
      </c>
      <c r="AM2838" s="141" t="str">
        <f t="shared" si="701"/>
        <v>2729.</v>
      </c>
      <c r="AN2838" s="147"/>
      <c r="AO2838" s="35"/>
      <c r="AP2838" s="16"/>
    </row>
    <row r="2839" spans="1:42" ht="22.5" customHeight="1" x14ac:dyDescent="0.25">
      <c r="A2839" s="68" t="str">
        <f t="shared" si="705"/>
        <v>2730.</v>
      </c>
      <c r="B2839" s="25">
        <v>4449</v>
      </c>
      <c r="C2839" s="175" t="s">
        <v>2128</v>
      </c>
      <c r="D2839" s="25">
        <v>1958</v>
      </c>
      <c r="E2839" s="111" t="s">
        <v>2932</v>
      </c>
      <c r="F2839" s="68" t="s">
        <v>2934</v>
      </c>
      <c r="G2839" s="25">
        <v>2</v>
      </c>
      <c r="H2839" s="25">
        <v>1</v>
      </c>
      <c r="I2839" s="176">
        <v>439.9</v>
      </c>
      <c r="J2839" s="176">
        <v>439.9</v>
      </c>
      <c r="K2839" s="176">
        <v>439.9</v>
      </c>
      <c r="L2839" s="267">
        <v>19</v>
      </c>
      <c r="M2839" s="176">
        <f t="shared" si="703"/>
        <v>2475652.1</v>
      </c>
      <c r="N2839" s="144"/>
      <c r="O2839" s="142"/>
      <c r="P2839" s="144"/>
      <c r="Q2839" s="144">
        <f t="shared" si="704"/>
        <v>2475652.1</v>
      </c>
      <c r="R2839" s="144">
        <f>2322892+152760.1</f>
        <v>2475652.1</v>
      </c>
      <c r="S2839" s="30"/>
      <c r="T2839" s="144"/>
      <c r="U2839" s="144"/>
      <c r="V2839" s="144"/>
      <c r="W2839" s="144"/>
      <c r="X2839" s="144"/>
      <c r="Y2839" s="144"/>
      <c r="Z2839" s="144"/>
      <c r="AA2839" s="144"/>
      <c r="AB2839" s="144"/>
      <c r="AC2839" s="144"/>
      <c r="AD2839" s="144"/>
      <c r="AE2839" s="144"/>
      <c r="AF2839" s="144"/>
      <c r="AG2839" s="324">
        <v>2025</v>
      </c>
      <c r="AH2839" s="135"/>
      <c r="AI2839" s="177"/>
      <c r="AJ2839" s="177"/>
      <c r="AK2839" s="141">
        <f t="shared" si="700"/>
        <v>2730</v>
      </c>
      <c r="AL2839" s="35" t="s">
        <v>153</v>
      </c>
      <c r="AM2839" s="141" t="str">
        <f t="shared" si="701"/>
        <v>2730.</v>
      </c>
      <c r="AN2839" s="147"/>
      <c r="AO2839" s="35"/>
      <c r="AP2839" s="16"/>
    </row>
    <row r="2840" spans="1:42" ht="22.5" customHeight="1" x14ac:dyDescent="0.25">
      <c r="A2840" s="68" t="str">
        <f t="shared" si="705"/>
        <v>2731.</v>
      </c>
      <c r="B2840" s="25">
        <v>4636</v>
      </c>
      <c r="C2840" s="37" t="s">
        <v>2129</v>
      </c>
      <c r="D2840" s="25">
        <v>1958</v>
      </c>
      <c r="E2840" s="111" t="s">
        <v>2932</v>
      </c>
      <c r="F2840" s="68" t="s">
        <v>2934</v>
      </c>
      <c r="G2840" s="25">
        <v>2</v>
      </c>
      <c r="H2840" s="25">
        <v>2</v>
      </c>
      <c r="I2840" s="144">
        <v>601.9</v>
      </c>
      <c r="J2840" s="144">
        <v>509.4</v>
      </c>
      <c r="K2840" s="144">
        <v>377.2</v>
      </c>
      <c r="L2840" s="30">
        <v>27</v>
      </c>
      <c r="M2840" s="176">
        <f t="shared" si="703"/>
        <v>1194053.73</v>
      </c>
      <c r="N2840" s="144"/>
      <c r="O2840" s="142"/>
      <c r="P2840" s="144"/>
      <c r="Q2840" s="144">
        <f t="shared" si="704"/>
        <v>1194053.73</v>
      </c>
      <c r="R2840" s="144">
        <f>970619.61+223434.12</f>
        <v>1194053.73</v>
      </c>
      <c r="S2840" s="324"/>
      <c r="T2840" s="323"/>
      <c r="U2840" s="144"/>
      <c r="V2840" s="144"/>
      <c r="W2840" s="144"/>
      <c r="X2840" s="144"/>
      <c r="Y2840" s="146"/>
      <c r="Z2840" s="146"/>
      <c r="AA2840" s="323"/>
      <c r="AB2840" s="323"/>
      <c r="AC2840" s="323"/>
      <c r="AD2840" s="323"/>
      <c r="AE2840" s="144"/>
      <c r="AF2840" s="144"/>
      <c r="AG2840" s="324">
        <v>2025</v>
      </c>
      <c r="AH2840" s="128"/>
      <c r="AK2840" s="141">
        <f t="shared" si="700"/>
        <v>2731</v>
      </c>
      <c r="AL2840" s="35" t="s">
        <v>153</v>
      </c>
      <c r="AM2840" s="141" t="str">
        <f t="shared" si="701"/>
        <v>2731.</v>
      </c>
      <c r="AN2840" s="147"/>
      <c r="AO2840" s="35"/>
      <c r="AP2840" s="16"/>
    </row>
    <row r="2841" spans="1:42" ht="22.5" customHeight="1" x14ac:dyDescent="0.25">
      <c r="A2841" s="68" t="str">
        <f t="shared" si="705"/>
        <v>2732.</v>
      </c>
      <c r="B2841" s="25">
        <v>4768</v>
      </c>
      <c r="C2841" s="202" t="s">
        <v>2130</v>
      </c>
      <c r="D2841" s="25">
        <v>1958</v>
      </c>
      <c r="E2841" s="111" t="s">
        <v>2932</v>
      </c>
      <c r="F2841" s="68" t="s">
        <v>2934</v>
      </c>
      <c r="G2841" s="25">
        <v>2</v>
      </c>
      <c r="H2841" s="25">
        <v>2</v>
      </c>
      <c r="I2841" s="144">
        <v>636.70000000000005</v>
      </c>
      <c r="J2841" s="144">
        <v>595.9</v>
      </c>
      <c r="K2841" s="144">
        <v>595.9</v>
      </c>
      <c r="L2841" s="30">
        <v>47</v>
      </c>
      <c r="M2841" s="176">
        <f t="shared" si="703"/>
        <v>657340</v>
      </c>
      <c r="N2841" s="144"/>
      <c r="O2841" s="142"/>
      <c r="P2841" s="144"/>
      <c r="Q2841" s="144">
        <f t="shared" si="704"/>
        <v>657340</v>
      </c>
      <c r="R2841" s="144">
        <v>657340</v>
      </c>
      <c r="S2841" s="30"/>
      <c r="T2841" s="144"/>
      <c r="U2841" s="144"/>
      <c r="V2841" s="144"/>
      <c r="W2841" s="144"/>
      <c r="X2841" s="144"/>
      <c r="Y2841" s="144"/>
      <c r="Z2841" s="144"/>
      <c r="AA2841" s="144"/>
      <c r="AB2841" s="144"/>
      <c r="AC2841" s="144"/>
      <c r="AD2841" s="144"/>
      <c r="AE2841" s="144"/>
      <c r="AF2841" s="144"/>
      <c r="AG2841" s="324">
        <v>2025</v>
      </c>
      <c r="AH2841" s="129"/>
      <c r="AI2841" s="216"/>
      <c r="AJ2841" s="216"/>
      <c r="AK2841" s="141">
        <f t="shared" si="700"/>
        <v>2732</v>
      </c>
      <c r="AL2841" s="35" t="s">
        <v>153</v>
      </c>
      <c r="AM2841" s="141" t="str">
        <f t="shared" si="701"/>
        <v>2732.</v>
      </c>
      <c r="AN2841" s="147"/>
      <c r="AO2841" s="35"/>
      <c r="AP2841" s="16"/>
    </row>
    <row r="2842" spans="1:42" ht="22.5" customHeight="1" x14ac:dyDescent="0.25">
      <c r="A2842" s="68" t="str">
        <f t="shared" si="705"/>
        <v>2733.</v>
      </c>
      <c r="B2842" s="25">
        <v>4851</v>
      </c>
      <c r="C2842" s="202" t="s">
        <v>2131</v>
      </c>
      <c r="D2842" s="25">
        <v>1958</v>
      </c>
      <c r="E2842" s="111" t="s">
        <v>2932</v>
      </c>
      <c r="F2842" s="68" t="s">
        <v>2934</v>
      </c>
      <c r="G2842" s="25">
        <v>2</v>
      </c>
      <c r="H2842" s="25">
        <v>1</v>
      </c>
      <c r="I2842" s="144">
        <v>405</v>
      </c>
      <c r="J2842" s="144">
        <v>269.7</v>
      </c>
      <c r="K2842" s="144">
        <v>269.7</v>
      </c>
      <c r="L2842" s="30">
        <v>32</v>
      </c>
      <c r="M2842" s="176">
        <f t="shared" si="703"/>
        <v>653090.02</v>
      </c>
      <c r="N2842" s="144"/>
      <c r="O2842" s="142"/>
      <c r="P2842" s="144"/>
      <c r="Q2842" s="144">
        <f t="shared" si="704"/>
        <v>653090.02</v>
      </c>
      <c r="R2842" s="144">
        <v>653090.02</v>
      </c>
      <c r="S2842" s="30"/>
      <c r="T2842" s="144"/>
      <c r="U2842" s="144"/>
      <c r="V2842" s="144"/>
      <c r="W2842" s="144"/>
      <c r="X2842" s="144"/>
      <c r="Y2842" s="144"/>
      <c r="Z2842" s="144"/>
      <c r="AA2842" s="144"/>
      <c r="AB2842" s="144"/>
      <c r="AC2842" s="144"/>
      <c r="AD2842" s="144"/>
      <c r="AE2842" s="144"/>
      <c r="AF2842" s="144"/>
      <c r="AG2842" s="324">
        <v>2025</v>
      </c>
      <c r="AH2842" s="129"/>
      <c r="AI2842" s="216"/>
      <c r="AJ2842" s="216"/>
      <c r="AK2842" s="141">
        <f t="shared" si="700"/>
        <v>2733</v>
      </c>
      <c r="AL2842" s="35" t="s">
        <v>153</v>
      </c>
      <c r="AM2842" s="141" t="str">
        <f t="shared" si="701"/>
        <v>2733.</v>
      </c>
      <c r="AN2842" s="147"/>
      <c r="AO2842" s="35"/>
      <c r="AP2842" s="16"/>
    </row>
    <row r="2843" spans="1:42" ht="22.5" customHeight="1" x14ac:dyDescent="0.25">
      <c r="A2843" s="68" t="str">
        <f t="shared" si="705"/>
        <v>2734.</v>
      </c>
      <c r="B2843" s="25">
        <v>4852</v>
      </c>
      <c r="C2843" s="300" t="s">
        <v>2132</v>
      </c>
      <c r="D2843" s="25">
        <v>1958</v>
      </c>
      <c r="E2843" s="111" t="s">
        <v>2932</v>
      </c>
      <c r="F2843" s="68" t="s">
        <v>2934</v>
      </c>
      <c r="G2843" s="25">
        <v>2</v>
      </c>
      <c r="H2843" s="25">
        <v>1</v>
      </c>
      <c r="I2843" s="176">
        <v>458.8</v>
      </c>
      <c r="J2843" s="176">
        <v>286.60000000000002</v>
      </c>
      <c r="K2843" s="176">
        <v>286.60000000000002</v>
      </c>
      <c r="L2843" s="267">
        <v>18</v>
      </c>
      <c r="M2843" s="176">
        <f t="shared" si="703"/>
        <v>224324.52000000002</v>
      </c>
      <c r="N2843" s="144"/>
      <c r="O2843" s="142"/>
      <c r="P2843" s="144"/>
      <c r="Q2843" s="144">
        <f t="shared" si="704"/>
        <v>224324.52000000002</v>
      </c>
      <c r="R2843" s="144">
        <v>224324.52000000002</v>
      </c>
      <c r="S2843" s="30"/>
      <c r="T2843" s="144"/>
      <c r="U2843" s="144"/>
      <c r="V2843" s="144"/>
      <c r="W2843" s="144"/>
      <c r="X2843" s="144"/>
      <c r="Y2843" s="144"/>
      <c r="Z2843" s="144"/>
      <c r="AA2843" s="144"/>
      <c r="AB2843" s="144"/>
      <c r="AC2843" s="144"/>
      <c r="AD2843" s="144"/>
      <c r="AE2843" s="144"/>
      <c r="AF2843" s="144"/>
      <c r="AG2843" s="324">
        <v>2025</v>
      </c>
      <c r="AH2843" s="135"/>
      <c r="AI2843" s="177"/>
      <c r="AJ2843" s="177"/>
      <c r="AK2843" s="141">
        <f t="shared" si="700"/>
        <v>2734</v>
      </c>
      <c r="AL2843" s="35" t="s">
        <v>153</v>
      </c>
      <c r="AM2843" s="141" t="str">
        <f t="shared" si="701"/>
        <v>2734.</v>
      </c>
      <c r="AN2843" s="147"/>
      <c r="AO2843" s="35"/>
      <c r="AP2843" s="16"/>
    </row>
    <row r="2844" spans="1:42" ht="22.5" customHeight="1" x14ac:dyDescent="0.25">
      <c r="A2844" s="68" t="str">
        <f t="shared" si="705"/>
        <v>2735.</v>
      </c>
      <c r="B2844" s="25">
        <v>4960</v>
      </c>
      <c r="C2844" s="202" t="s">
        <v>2133</v>
      </c>
      <c r="D2844" s="25">
        <v>1958</v>
      </c>
      <c r="E2844" s="111" t="s">
        <v>2932</v>
      </c>
      <c r="F2844" s="68" t="s">
        <v>2934</v>
      </c>
      <c r="G2844" s="25">
        <v>2</v>
      </c>
      <c r="H2844" s="25">
        <v>1</v>
      </c>
      <c r="I2844" s="144">
        <v>453.3</v>
      </c>
      <c r="J2844" s="144">
        <v>413.1</v>
      </c>
      <c r="K2844" s="144">
        <v>413.1</v>
      </c>
      <c r="L2844" s="30">
        <v>23</v>
      </c>
      <c r="M2844" s="176">
        <f t="shared" si="703"/>
        <v>730980</v>
      </c>
      <c r="N2844" s="144"/>
      <c r="O2844" s="142"/>
      <c r="P2844" s="144"/>
      <c r="Q2844" s="144">
        <f t="shared" si="704"/>
        <v>730980</v>
      </c>
      <c r="R2844" s="144">
        <v>730980</v>
      </c>
      <c r="S2844" s="30"/>
      <c r="T2844" s="144"/>
      <c r="U2844" s="144"/>
      <c r="V2844" s="144"/>
      <c r="W2844" s="144"/>
      <c r="X2844" s="144"/>
      <c r="Y2844" s="144"/>
      <c r="Z2844" s="144"/>
      <c r="AA2844" s="144"/>
      <c r="AB2844" s="144"/>
      <c r="AC2844" s="144"/>
      <c r="AD2844" s="144"/>
      <c r="AE2844" s="144"/>
      <c r="AF2844" s="144"/>
      <c r="AG2844" s="324">
        <v>2025</v>
      </c>
      <c r="AH2844" s="129"/>
      <c r="AI2844" s="216"/>
      <c r="AJ2844" s="216"/>
      <c r="AK2844" s="141">
        <f t="shared" si="700"/>
        <v>2735</v>
      </c>
      <c r="AL2844" s="35" t="s">
        <v>153</v>
      </c>
      <c r="AM2844" s="141" t="str">
        <f t="shared" si="701"/>
        <v>2735.</v>
      </c>
      <c r="AN2844" s="147"/>
      <c r="AO2844" s="35"/>
      <c r="AP2844" s="16"/>
    </row>
    <row r="2845" spans="1:42" ht="22.5" customHeight="1" x14ac:dyDescent="0.25">
      <c r="A2845" s="68" t="str">
        <f t="shared" si="705"/>
        <v>2736.</v>
      </c>
      <c r="B2845" s="25">
        <v>4961</v>
      </c>
      <c r="C2845" s="202" t="s">
        <v>2134</v>
      </c>
      <c r="D2845" s="25">
        <v>1958</v>
      </c>
      <c r="E2845" s="111" t="s">
        <v>2932</v>
      </c>
      <c r="F2845" s="68" t="s">
        <v>2934</v>
      </c>
      <c r="G2845" s="25">
        <v>2</v>
      </c>
      <c r="H2845" s="25">
        <v>1</v>
      </c>
      <c r="I2845" s="144">
        <v>447.87</v>
      </c>
      <c r="J2845" s="144">
        <v>410.9</v>
      </c>
      <c r="K2845" s="144">
        <v>410.9</v>
      </c>
      <c r="L2845" s="30">
        <v>25</v>
      </c>
      <c r="M2845" s="176">
        <f t="shared" si="703"/>
        <v>1230483</v>
      </c>
      <c r="N2845" s="144"/>
      <c r="O2845" s="142"/>
      <c r="P2845" s="144"/>
      <c r="Q2845" s="144">
        <f t="shared" si="704"/>
        <v>1230483</v>
      </c>
      <c r="R2845" s="144">
        <v>1230483</v>
      </c>
      <c r="S2845" s="30"/>
      <c r="T2845" s="144"/>
      <c r="U2845" s="144"/>
      <c r="V2845" s="144"/>
      <c r="W2845" s="144"/>
      <c r="X2845" s="144"/>
      <c r="Y2845" s="144"/>
      <c r="Z2845" s="144"/>
      <c r="AA2845" s="144"/>
      <c r="AB2845" s="144"/>
      <c r="AC2845" s="144"/>
      <c r="AD2845" s="144"/>
      <c r="AE2845" s="144"/>
      <c r="AF2845" s="144"/>
      <c r="AG2845" s="324">
        <v>2025</v>
      </c>
      <c r="AH2845" s="129"/>
      <c r="AI2845" s="216"/>
      <c r="AJ2845" s="216"/>
      <c r="AK2845" s="141">
        <f t="shared" si="700"/>
        <v>2736</v>
      </c>
      <c r="AL2845" s="35" t="s">
        <v>153</v>
      </c>
      <c r="AM2845" s="141" t="str">
        <f t="shared" si="701"/>
        <v>2736.</v>
      </c>
      <c r="AN2845" s="147"/>
      <c r="AO2845" s="35"/>
      <c r="AP2845" s="16"/>
    </row>
    <row r="2846" spans="1:42" ht="22.5" customHeight="1" x14ac:dyDescent="0.25">
      <c r="A2846" s="68" t="str">
        <f t="shared" si="705"/>
        <v>2737.</v>
      </c>
      <c r="B2846" s="25">
        <v>4306</v>
      </c>
      <c r="C2846" s="202" t="s">
        <v>2135</v>
      </c>
      <c r="D2846" s="25">
        <v>1958</v>
      </c>
      <c r="E2846" s="111" t="s">
        <v>2932</v>
      </c>
      <c r="F2846" s="68" t="s">
        <v>2934</v>
      </c>
      <c r="G2846" s="25">
        <v>2</v>
      </c>
      <c r="H2846" s="25">
        <v>1</v>
      </c>
      <c r="I2846" s="144">
        <v>396.8</v>
      </c>
      <c r="J2846" s="144">
        <v>396.8</v>
      </c>
      <c r="K2846" s="144">
        <v>396.8</v>
      </c>
      <c r="L2846" s="30">
        <v>28</v>
      </c>
      <c r="M2846" s="176">
        <f t="shared" si="703"/>
        <v>500150</v>
      </c>
      <c r="N2846" s="144"/>
      <c r="O2846" s="142"/>
      <c r="P2846" s="144"/>
      <c r="Q2846" s="144">
        <f t="shared" si="704"/>
        <v>500150</v>
      </c>
      <c r="R2846" s="144">
        <v>500150</v>
      </c>
      <c r="S2846" s="30"/>
      <c r="T2846" s="144"/>
      <c r="U2846" s="144"/>
      <c r="V2846" s="144"/>
      <c r="W2846" s="144"/>
      <c r="X2846" s="144"/>
      <c r="Y2846" s="144"/>
      <c r="Z2846" s="144"/>
      <c r="AA2846" s="144"/>
      <c r="AB2846" s="144"/>
      <c r="AC2846" s="144"/>
      <c r="AD2846" s="144"/>
      <c r="AE2846" s="144"/>
      <c r="AF2846" s="144"/>
      <c r="AG2846" s="324">
        <v>2025</v>
      </c>
      <c r="AH2846" s="129"/>
      <c r="AI2846" s="216"/>
      <c r="AJ2846" s="216"/>
      <c r="AK2846" s="141">
        <f t="shared" si="700"/>
        <v>2737</v>
      </c>
      <c r="AL2846" s="35" t="s">
        <v>153</v>
      </c>
      <c r="AM2846" s="141" t="str">
        <f t="shared" si="701"/>
        <v>2737.</v>
      </c>
      <c r="AN2846" s="147"/>
      <c r="AO2846" s="35"/>
      <c r="AP2846" s="16"/>
    </row>
    <row r="2847" spans="1:42" ht="22.5" customHeight="1" x14ac:dyDescent="0.25">
      <c r="A2847" s="68" t="str">
        <f t="shared" si="705"/>
        <v>2738.</v>
      </c>
      <c r="B2847" s="25">
        <v>4200</v>
      </c>
      <c r="C2847" s="202" t="s">
        <v>2136</v>
      </c>
      <c r="D2847" s="25">
        <v>1958</v>
      </c>
      <c r="E2847" s="111" t="s">
        <v>2932</v>
      </c>
      <c r="F2847" s="68" t="s">
        <v>2934</v>
      </c>
      <c r="G2847" s="25">
        <v>2</v>
      </c>
      <c r="H2847" s="25">
        <v>1</v>
      </c>
      <c r="I2847" s="144">
        <v>280.5</v>
      </c>
      <c r="J2847" s="144">
        <v>276.8</v>
      </c>
      <c r="K2847" s="144">
        <v>239.3</v>
      </c>
      <c r="L2847" s="30">
        <v>51</v>
      </c>
      <c r="M2847" s="176">
        <f t="shared" si="703"/>
        <v>653915</v>
      </c>
      <c r="N2847" s="144"/>
      <c r="O2847" s="142"/>
      <c r="P2847" s="144"/>
      <c r="Q2847" s="144">
        <f t="shared" si="704"/>
        <v>653915</v>
      </c>
      <c r="R2847" s="144">
        <f>446710+207205</f>
        <v>653915</v>
      </c>
      <c r="S2847" s="30"/>
      <c r="T2847" s="144"/>
      <c r="U2847" s="144"/>
      <c r="V2847" s="144"/>
      <c r="W2847" s="144"/>
      <c r="X2847" s="144"/>
      <c r="Y2847" s="144"/>
      <c r="Z2847" s="144"/>
      <c r="AA2847" s="144"/>
      <c r="AB2847" s="144"/>
      <c r="AC2847" s="144"/>
      <c r="AD2847" s="144"/>
      <c r="AE2847" s="144"/>
      <c r="AF2847" s="144"/>
      <c r="AG2847" s="324">
        <v>2025</v>
      </c>
      <c r="AH2847" s="129"/>
      <c r="AI2847" s="216"/>
      <c r="AJ2847" s="216"/>
      <c r="AK2847" s="141">
        <f t="shared" si="700"/>
        <v>2738</v>
      </c>
      <c r="AL2847" s="35" t="s">
        <v>153</v>
      </c>
      <c r="AM2847" s="141" t="str">
        <f t="shared" si="701"/>
        <v>2738.</v>
      </c>
      <c r="AN2847" s="147"/>
      <c r="AO2847" s="35"/>
      <c r="AP2847" s="16"/>
    </row>
    <row r="2848" spans="1:42" ht="22.5" customHeight="1" x14ac:dyDescent="0.25">
      <c r="A2848" s="68" t="str">
        <f t="shared" si="705"/>
        <v>2739.</v>
      </c>
      <c r="B2848" s="25">
        <v>4530</v>
      </c>
      <c r="C2848" s="175" t="s">
        <v>2137</v>
      </c>
      <c r="D2848" s="25">
        <v>1958</v>
      </c>
      <c r="E2848" s="111" t="s">
        <v>2932</v>
      </c>
      <c r="F2848" s="68" t="s">
        <v>2934</v>
      </c>
      <c r="G2848" s="25">
        <v>2</v>
      </c>
      <c r="H2848" s="25">
        <v>2</v>
      </c>
      <c r="I2848" s="176">
        <v>661.2</v>
      </c>
      <c r="J2848" s="144">
        <v>403.3</v>
      </c>
      <c r="K2848" s="176">
        <v>403.3</v>
      </c>
      <c r="L2848" s="267">
        <v>36</v>
      </c>
      <c r="M2848" s="176">
        <f t="shared" si="703"/>
        <v>3102350.4000000004</v>
      </c>
      <c r="N2848" s="144"/>
      <c r="O2848" s="142"/>
      <c r="P2848" s="144"/>
      <c r="Q2848" s="144">
        <f t="shared" si="704"/>
        <v>3102350.4000000004</v>
      </c>
      <c r="R2848" s="144">
        <v>3102350.4000000004</v>
      </c>
      <c r="S2848" s="30"/>
      <c r="T2848" s="144"/>
      <c r="U2848" s="144"/>
      <c r="V2848" s="144"/>
      <c r="W2848" s="144"/>
      <c r="X2848" s="144"/>
      <c r="Y2848" s="144"/>
      <c r="Z2848" s="144"/>
      <c r="AA2848" s="144"/>
      <c r="AB2848" s="144"/>
      <c r="AC2848" s="144"/>
      <c r="AD2848" s="144"/>
      <c r="AE2848" s="144"/>
      <c r="AF2848" s="144"/>
      <c r="AG2848" s="324">
        <v>2025</v>
      </c>
      <c r="AH2848" s="135"/>
      <c r="AI2848" s="177"/>
      <c r="AJ2848" s="177"/>
      <c r="AK2848" s="141">
        <f t="shared" si="700"/>
        <v>2739</v>
      </c>
      <c r="AL2848" s="35" t="s">
        <v>153</v>
      </c>
      <c r="AM2848" s="141" t="str">
        <f t="shared" si="701"/>
        <v>2739.</v>
      </c>
      <c r="AN2848" s="147"/>
      <c r="AO2848" s="35"/>
      <c r="AP2848" s="16"/>
    </row>
    <row r="2849" spans="1:42" ht="22.5" customHeight="1" x14ac:dyDescent="0.25">
      <c r="A2849" s="68" t="str">
        <f t="shared" si="705"/>
        <v>2740.</v>
      </c>
      <c r="B2849" s="25">
        <v>4756</v>
      </c>
      <c r="C2849" s="175" t="s">
        <v>2138</v>
      </c>
      <c r="D2849" s="25">
        <v>1958</v>
      </c>
      <c r="E2849" s="111" t="s">
        <v>2932</v>
      </c>
      <c r="F2849" s="68" t="s">
        <v>2934</v>
      </c>
      <c r="G2849" s="25">
        <v>2</v>
      </c>
      <c r="H2849" s="25">
        <v>2</v>
      </c>
      <c r="I2849" s="176">
        <v>434.7</v>
      </c>
      <c r="J2849" s="144">
        <v>274.39999999999998</v>
      </c>
      <c r="K2849" s="176">
        <v>274.7</v>
      </c>
      <c r="L2849" s="267">
        <v>23</v>
      </c>
      <c r="M2849" s="176">
        <f t="shared" si="703"/>
        <v>161351.97</v>
      </c>
      <c r="N2849" s="144"/>
      <c r="O2849" s="142"/>
      <c r="P2849" s="144"/>
      <c r="Q2849" s="144">
        <f t="shared" si="704"/>
        <v>161351.97</v>
      </c>
      <c r="R2849" s="144">
        <v>161351.97</v>
      </c>
      <c r="S2849" s="30"/>
      <c r="T2849" s="144"/>
      <c r="U2849" s="144"/>
      <c r="V2849" s="144"/>
      <c r="W2849" s="144"/>
      <c r="X2849" s="144"/>
      <c r="Y2849" s="144"/>
      <c r="Z2849" s="144"/>
      <c r="AA2849" s="144"/>
      <c r="AB2849" s="144"/>
      <c r="AC2849" s="144"/>
      <c r="AD2849" s="144"/>
      <c r="AE2849" s="144"/>
      <c r="AF2849" s="144"/>
      <c r="AG2849" s="324">
        <v>2025</v>
      </c>
      <c r="AH2849" s="135"/>
      <c r="AI2849" s="177"/>
      <c r="AJ2849" s="177"/>
      <c r="AK2849" s="141">
        <f t="shared" ref="AK2849:AK2912" si="706">MAX(AK2845:AK2848)+1</f>
        <v>2740</v>
      </c>
      <c r="AL2849" s="35" t="s">
        <v>153</v>
      </c>
      <c r="AM2849" s="141" t="str">
        <f t="shared" si="701"/>
        <v>2740.</v>
      </c>
      <c r="AN2849" s="147"/>
      <c r="AO2849" s="35"/>
      <c r="AP2849" s="16"/>
    </row>
    <row r="2850" spans="1:42" ht="22.5" customHeight="1" x14ac:dyDescent="0.25">
      <c r="A2850" s="68" t="str">
        <f t="shared" si="705"/>
        <v>2741.</v>
      </c>
      <c r="B2850" s="25">
        <v>4484</v>
      </c>
      <c r="C2850" s="36" t="s">
        <v>2139</v>
      </c>
      <c r="D2850" s="25">
        <v>1959</v>
      </c>
      <c r="E2850" s="111" t="s">
        <v>2932</v>
      </c>
      <c r="F2850" s="68" t="s">
        <v>2934</v>
      </c>
      <c r="G2850" s="25">
        <v>3</v>
      </c>
      <c r="H2850" s="25">
        <v>4</v>
      </c>
      <c r="I2850" s="144">
        <v>2281.6999999999998</v>
      </c>
      <c r="J2850" s="144">
        <v>2083.5</v>
      </c>
      <c r="K2850" s="144">
        <v>1883.9</v>
      </c>
      <c r="L2850" s="30">
        <v>72</v>
      </c>
      <c r="M2850" s="176">
        <f t="shared" si="703"/>
        <v>4470160</v>
      </c>
      <c r="N2850" s="144"/>
      <c r="O2850" s="142"/>
      <c r="P2850" s="144"/>
      <c r="Q2850" s="144">
        <f t="shared" si="704"/>
        <v>4470160</v>
      </c>
      <c r="R2850" s="144"/>
      <c r="S2850" s="30"/>
      <c r="T2850" s="144"/>
      <c r="U2850" s="144"/>
      <c r="V2850" s="144"/>
      <c r="W2850" s="144"/>
      <c r="X2850" s="144"/>
      <c r="Y2850" s="144">
        <v>1420</v>
      </c>
      <c r="Z2850" s="144">
        <f>Y2850*3148</f>
        <v>4470160</v>
      </c>
      <c r="AA2850" s="144"/>
      <c r="AB2850" s="144"/>
      <c r="AC2850" s="323"/>
      <c r="AD2850" s="323"/>
      <c r="AE2850" s="144"/>
      <c r="AF2850" s="144"/>
      <c r="AG2850" s="324">
        <v>2025</v>
      </c>
      <c r="AH2850" s="135"/>
      <c r="AI2850" s="216"/>
      <c r="AJ2850" s="216"/>
      <c r="AK2850" s="141">
        <f t="shared" si="706"/>
        <v>2741</v>
      </c>
      <c r="AL2850" s="35" t="s">
        <v>153</v>
      </c>
      <c r="AM2850" s="141" t="str">
        <f t="shared" si="701"/>
        <v>2741.</v>
      </c>
      <c r="AN2850" s="147"/>
      <c r="AO2850" s="35"/>
      <c r="AP2850" s="16"/>
    </row>
    <row r="2851" spans="1:42" ht="22.5" customHeight="1" x14ac:dyDescent="0.25">
      <c r="A2851" s="68" t="str">
        <f t="shared" si="705"/>
        <v>2742.</v>
      </c>
      <c r="B2851" s="25">
        <v>4487</v>
      </c>
      <c r="C2851" s="202" t="s">
        <v>2140</v>
      </c>
      <c r="D2851" s="25">
        <v>1959</v>
      </c>
      <c r="E2851" s="111" t="s">
        <v>2932</v>
      </c>
      <c r="F2851" s="68" t="s">
        <v>2934</v>
      </c>
      <c r="G2851" s="25">
        <v>3</v>
      </c>
      <c r="H2851" s="25">
        <v>2</v>
      </c>
      <c r="I2851" s="144">
        <v>647.6</v>
      </c>
      <c r="J2851" s="144">
        <v>402.4</v>
      </c>
      <c r="K2851" s="144">
        <v>402.4</v>
      </c>
      <c r="L2851" s="30">
        <v>42</v>
      </c>
      <c r="M2851" s="176">
        <f t="shared" si="703"/>
        <v>91456</v>
      </c>
      <c r="N2851" s="144"/>
      <c r="O2851" s="142"/>
      <c r="P2851" s="144"/>
      <c r="Q2851" s="144">
        <f t="shared" si="704"/>
        <v>91456</v>
      </c>
      <c r="R2851" s="144">
        <v>91456</v>
      </c>
      <c r="S2851" s="30"/>
      <c r="T2851" s="144"/>
      <c r="U2851" s="144"/>
      <c r="V2851" s="144"/>
      <c r="W2851" s="144"/>
      <c r="X2851" s="144"/>
      <c r="Y2851" s="144"/>
      <c r="Z2851" s="144"/>
      <c r="AA2851" s="144"/>
      <c r="AB2851" s="144"/>
      <c r="AC2851" s="144"/>
      <c r="AD2851" s="144"/>
      <c r="AE2851" s="144"/>
      <c r="AF2851" s="144"/>
      <c r="AG2851" s="324">
        <v>2025</v>
      </c>
      <c r="AH2851" s="129"/>
      <c r="AI2851" s="216"/>
      <c r="AJ2851" s="216"/>
      <c r="AK2851" s="141">
        <f t="shared" si="706"/>
        <v>2742</v>
      </c>
      <c r="AL2851" s="35" t="s">
        <v>153</v>
      </c>
      <c r="AM2851" s="141" t="str">
        <f t="shared" si="701"/>
        <v>2742.</v>
      </c>
      <c r="AN2851" s="147"/>
      <c r="AO2851" s="35"/>
      <c r="AP2851" s="16"/>
    </row>
    <row r="2852" spans="1:42" ht="22.5" customHeight="1" x14ac:dyDescent="0.25">
      <c r="A2852" s="68" t="str">
        <f t="shared" si="705"/>
        <v>2743.</v>
      </c>
      <c r="B2852" s="25">
        <v>4096</v>
      </c>
      <c r="C2852" s="36" t="s">
        <v>2141</v>
      </c>
      <c r="D2852" s="25">
        <v>1959</v>
      </c>
      <c r="E2852" s="111" t="s">
        <v>2932</v>
      </c>
      <c r="F2852" s="68" t="s">
        <v>2934</v>
      </c>
      <c r="G2852" s="25">
        <v>4</v>
      </c>
      <c r="H2852" s="25">
        <v>5</v>
      </c>
      <c r="I2852" s="144">
        <v>3544.49</v>
      </c>
      <c r="J2852" s="144">
        <v>3010.4</v>
      </c>
      <c r="K2852" s="144">
        <v>2407.8000000000002</v>
      </c>
      <c r="L2852" s="30">
        <v>80</v>
      </c>
      <c r="M2852" s="176">
        <f t="shared" si="703"/>
        <v>1736040</v>
      </c>
      <c r="N2852" s="144"/>
      <c r="O2852" s="142"/>
      <c r="P2852" s="144"/>
      <c r="Q2852" s="144">
        <f t="shared" si="704"/>
        <v>1736040</v>
      </c>
      <c r="R2852" s="144">
        <v>1736040</v>
      </c>
      <c r="S2852" s="30"/>
      <c r="T2852" s="144"/>
      <c r="U2852" s="144"/>
      <c r="V2852" s="144"/>
      <c r="W2852" s="144"/>
      <c r="X2852" s="144"/>
      <c r="Y2852" s="144"/>
      <c r="Z2852" s="144"/>
      <c r="AA2852" s="144"/>
      <c r="AB2852" s="144"/>
      <c r="AC2852" s="323"/>
      <c r="AD2852" s="323"/>
      <c r="AE2852" s="144"/>
      <c r="AF2852" s="144"/>
      <c r="AG2852" s="324">
        <v>2025</v>
      </c>
      <c r="AH2852" s="135"/>
      <c r="AI2852" s="177"/>
      <c r="AJ2852" s="177"/>
      <c r="AK2852" s="141">
        <f t="shared" si="706"/>
        <v>2743</v>
      </c>
      <c r="AL2852" s="35" t="s">
        <v>153</v>
      </c>
      <c r="AM2852" s="141" t="str">
        <f t="shared" si="701"/>
        <v>2743.</v>
      </c>
      <c r="AN2852" s="147"/>
      <c r="AO2852" s="35"/>
      <c r="AP2852" s="16"/>
    </row>
    <row r="2853" spans="1:42" ht="22.5" customHeight="1" x14ac:dyDescent="0.25">
      <c r="A2853" s="68" t="str">
        <f t="shared" si="705"/>
        <v>2744.</v>
      </c>
      <c r="B2853" s="25">
        <v>4098</v>
      </c>
      <c r="C2853" s="175" t="s">
        <v>2142</v>
      </c>
      <c r="D2853" s="25">
        <v>1959</v>
      </c>
      <c r="E2853" s="111" t="s">
        <v>2932</v>
      </c>
      <c r="F2853" s="68" t="s">
        <v>2934</v>
      </c>
      <c r="G2853" s="25">
        <v>4</v>
      </c>
      <c r="H2853" s="25">
        <v>4</v>
      </c>
      <c r="I2853" s="176">
        <v>3349.1</v>
      </c>
      <c r="J2853" s="144">
        <v>3027.41</v>
      </c>
      <c r="K2853" s="176">
        <v>2352.11</v>
      </c>
      <c r="L2853" s="267">
        <v>73</v>
      </c>
      <c r="M2853" s="176">
        <f t="shared" si="703"/>
        <v>7270086.5300000003</v>
      </c>
      <c r="N2853" s="144"/>
      <c r="O2853" s="142"/>
      <c r="P2853" s="144"/>
      <c r="Q2853" s="144">
        <f t="shared" si="704"/>
        <v>7270086.5300000003</v>
      </c>
      <c r="R2853" s="144">
        <f>1736040+5534046.53</f>
        <v>7270086.5300000003</v>
      </c>
      <c r="S2853" s="30"/>
      <c r="T2853" s="144"/>
      <c r="U2853" s="144"/>
      <c r="V2853" s="144"/>
      <c r="W2853" s="144"/>
      <c r="X2853" s="144"/>
      <c r="Y2853" s="144"/>
      <c r="Z2853" s="144"/>
      <c r="AA2853" s="144"/>
      <c r="AB2853" s="144"/>
      <c r="AC2853" s="323"/>
      <c r="AD2853" s="323"/>
      <c r="AE2853" s="144"/>
      <c r="AF2853" s="144"/>
      <c r="AG2853" s="324">
        <v>2025</v>
      </c>
      <c r="AH2853" s="128"/>
      <c r="AI2853" s="177"/>
      <c r="AJ2853" s="177"/>
      <c r="AK2853" s="141">
        <f t="shared" si="706"/>
        <v>2744</v>
      </c>
      <c r="AL2853" s="35" t="s">
        <v>153</v>
      </c>
      <c r="AM2853" s="141" t="str">
        <f t="shared" si="701"/>
        <v>2744.</v>
      </c>
      <c r="AN2853" s="147"/>
      <c r="AP2853" s="16"/>
    </row>
    <row r="2854" spans="1:42" ht="22.5" customHeight="1" x14ac:dyDescent="0.25">
      <c r="A2854" s="68" t="str">
        <f t="shared" si="705"/>
        <v>2745.</v>
      </c>
      <c r="B2854" s="25">
        <v>4642</v>
      </c>
      <c r="C2854" s="202" t="s">
        <v>2143</v>
      </c>
      <c r="D2854" s="25">
        <v>1959</v>
      </c>
      <c r="E2854" s="111" t="s">
        <v>2932</v>
      </c>
      <c r="F2854" s="68" t="s">
        <v>2934</v>
      </c>
      <c r="G2854" s="25">
        <v>2</v>
      </c>
      <c r="H2854" s="25">
        <v>1</v>
      </c>
      <c r="I2854" s="144">
        <v>393.2</v>
      </c>
      <c r="J2854" s="144">
        <v>255.5</v>
      </c>
      <c r="K2854" s="144">
        <v>255.5</v>
      </c>
      <c r="L2854" s="30">
        <v>17</v>
      </c>
      <c r="M2854" s="176">
        <f t="shared" si="703"/>
        <v>634043.92999999993</v>
      </c>
      <c r="N2854" s="144"/>
      <c r="O2854" s="142"/>
      <c r="P2854" s="144"/>
      <c r="Q2854" s="144">
        <f t="shared" si="704"/>
        <v>634043.92999999993</v>
      </c>
      <c r="R2854" s="144">
        <v>634043.92999999993</v>
      </c>
      <c r="S2854" s="30"/>
      <c r="T2854" s="144"/>
      <c r="U2854" s="144"/>
      <c r="V2854" s="144"/>
      <c r="W2854" s="144"/>
      <c r="X2854" s="144"/>
      <c r="Y2854" s="144"/>
      <c r="Z2854" s="144"/>
      <c r="AA2854" s="144"/>
      <c r="AB2854" s="144"/>
      <c r="AC2854" s="144"/>
      <c r="AD2854" s="144"/>
      <c r="AE2854" s="144"/>
      <c r="AF2854" s="144"/>
      <c r="AG2854" s="324">
        <v>2025</v>
      </c>
      <c r="AH2854" s="129"/>
      <c r="AI2854" s="216"/>
      <c r="AJ2854" s="216"/>
      <c r="AK2854" s="141">
        <f t="shared" si="706"/>
        <v>2745</v>
      </c>
      <c r="AL2854" s="35" t="s">
        <v>153</v>
      </c>
      <c r="AM2854" s="141" t="str">
        <f t="shared" si="701"/>
        <v>2745.</v>
      </c>
      <c r="AN2854" s="147"/>
      <c r="AO2854" s="35"/>
      <c r="AP2854" s="16"/>
    </row>
    <row r="2855" spans="1:42" ht="22.5" customHeight="1" x14ac:dyDescent="0.25">
      <c r="A2855" s="68" t="str">
        <f t="shared" si="705"/>
        <v>2746.</v>
      </c>
      <c r="B2855" s="25">
        <v>4650</v>
      </c>
      <c r="C2855" s="175" t="s">
        <v>2145</v>
      </c>
      <c r="D2855" s="25">
        <v>1959</v>
      </c>
      <c r="E2855" s="111" t="s">
        <v>2932</v>
      </c>
      <c r="F2855" s="68" t="s">
        <v>2934</v>
      </c>
      <c r="G2855" s="25">
        <v>3</v>
      </c>
      <c r="H2855" s="25">
        <v>3</v>
      </c>
      <c r="I2855" s="176">
        <v>1313.2</v>
      </c>
      <c r="J2855" s="144">
        <v>1155.7</v>
      </c>
      <c r="K2855" s="176">
        <v>1155.7</v>
      </c>
      <c r="L2855" s="267">
        <v>40</v>
      </c>
      <c r="M2855" s="176">
        <f t="shared" si="703"/>
        <v>2852088</v>
      </c>
      <c r="N2855" s="144"/>
      <c r="O2855" s="142"/>
      <c r="P2855" s="144"/>
      <c r="Q2855" s="144">
        <f t="shared" si="704"/>
        <v>2852088</v>
      </c>
      <c r="R2855" s="144"/>
      <c r="S2855" s="30"/>
      <c r="T2855" s="144"/>
      <c r="U2855" s="144"/>
      <c r="V2855" s="144"/>
      <c r="W2855" s="144"/>
      <c r="X2855" s="144"/>
      <c r="Y2855" s="144">
        <v>906</v>
      </c>
      <c r="Z2855" s="144">
        <f>Y2855*3148</f>
        <v>2852088</v>
      </c>
      <c r="AA2855" s="144"/>
      <c r="AB2855" s="144"/>
      <c r="AC2855" s="144"/>
      <c r="AD2855" s="144"/>
      <c r="AE2855" s="144"/>
      <c r="AF2855" s="144"/>
      <c r="AG2855" s="324">
        <v>2025</v>
      </c>
      <c r="AH2855" s="135"/>
      <c r="AI2855" s="216"/>
      <c r="AJ2855" s="216"/>
      <c r="AK2855" s="141">
        <f t="shared" si="706"/>
        <v>2746</v>
      </c>
      <c r="AL2855" s="35" t="s">
        <v>153</v>
      </c>
      <c r="AM2855" s="141" t="str">
        <f t="shared" si="701"/>
        <v>2746.</v>
      </c>
      <c r="AN2855" s="147"/>
      <c r="AO2855" s="35"/>
      <c r="AP2855" s="16"/>
    </row>
    <row r="2856" spans="1:42" ht="22.5" customHeight="1" x14ac:dyDescent="0.25">
      <c r="A2856" s="68" t="str">
        <f t="shared" si="705"/>
        <v>2747.</v>
      </c>
      <c r="B2856" s="25">
        <v>4855</v>
      </c>
      <c r="C2856" s="300" t="s">
        <v>2144</v>
      </c>
      <c r="D2856" s="25">
        <v>1959</v>
      </c>
      <c r="E2856" s="111" t="s">
        <v>2932</v>
      </c>
      <c r="F2856" s="68" t="s">
        <v>2934</v>
      </c>
      <c r="G2856" s="25">
        <v>2</v>
      </c>
      <c r="H2856" s="25">
        <v>2</v>
      </c>
      <c r="I2856" s="176">
        <v>676.1</v>
      </c>
      <c r="J2856" s="176">
        <v>411.7</v>
      </c>
      <c r="K2856" s="176">
        <v>411.7</v>
      </c>
      <c r="L2856" s="267">
        <v>34</v>
      </c>
      <c r="M2856" s="176">
        <f t="shared" si="703"/>
        <v>1090256.6700000002</v>
      </c>
      <c r="N2856" s="144"/>
      <c r="O2856" s="142"/>
      <c r="P2856" s="144"/>
      <c r="Q2856" s="144">
        <f t="shared" si="704"/>
        <v>1090256.6700000002</v>
      </c>
      <c r="R2856" s="144">
        <v>1090256.6700000002</v>
      </c>
      <c r="S2856" s="30"/>
      <c r="T2856" s="144"/>
      <c r="U2856" s="144"/>
      <c r="V2856" s="144"/>
      <c r="W2856" s="144"/>
      <c r="X2856" s="144"/>
      <c r="Y2856" s="144"/>
      <c r="Z2856" s="144"/>
      <c r="AA2856" s="144"/>
      <c r="AB2856" s="144"/>
      <c r="AC2856" s="144"/>
      <c r="AD2856" s="144"/>
      <c r="AE2856" s="144"/>
      <c r="AF2856" s="144"/>
      <c r="AG2856" s="324">
        <v>2025</v>
      </c>
      <c r="AH2856" s="135"/>
      <c r="AI2856" s="177"/>
      <c r="AJ2856" s="177"/>
      <c r="AK2856" s="141">
        <f t="shared" si="706"/>
        <v>2747</v>
      </c>
      <c r="AL2856" s="35" t="s">
        <v>153</v>
      </c>
      <c r="AM2856" s="141" t="str">
        <f t="shared" si="701"/>
        <v>2747.</v>
      </c>
      <c r="AN2856" s="147"/>
      <c r="AO2856" s="35"/>
      <c r="AP2856" s="16"/>
    </row>
    <row r="2857" spans="1:42" ht="22.5" customHeight="1" x14ac:dyDescent="0.25">
      <c r="A2857" s="68" t="str">
        <f t="shared" si="705"/>
        <v>2748.</v>
      </c>
      <c r="B2857" s="25">
        <v>4876</v>
      </c>
      <c r="C2857" s="300" t="s">
        <v>2146</v>
      </c>
      <c r="D2857" s="25">
        <v>1959</v>
      </c>
      <c r="E2857" s="111" t="s">
        <v>2932</v>
      </c>
      <c r="F2857" s="68" t="s">
        <v>2934</v>
      </c>
      <c r="G2857" s="25">
        <v>2</v>
      </c>
      <c r="H2857" s="25">
        <v>2</v>
      </c>
      <c r="I2857" s="176">
        <v>518.29999999999995</v>
      </c>
      <c r="J2857" s="144">
        <v>518.29999999999995</v>
      </c>
      <c r="K2857" s="176">
        <v>518.29999999999995</v>
      </c>
      <c r="L2857" s="267">
        <v>26</v>
      </c>
      <c r="M2857" s="176">
        <f t="shared" si="703"/>
        <v>169455</v>
      </c>
      <c r="N2857" s="144"/>
      <c r="O2857" s="142"/>
      <c r="P2857" s="144"/>
      <c r="Q2857" s="144">
        <f t="shared" si="704"/>
        <v>169455</v>
      </c>
      <c r="R2857" s="144">
        <v>169455</v>
      </c>
      <c r="S2857" s="30"/>
      <c r="T2857" s="144"/>
      <c r="U2857" s="144"/>
      <c r="V2857" s="144"/>
      <c r="W2857" s="144"/>
      <c r="X2857" s="144"/>
      <c r="Y2857" s="144"/>
      <c r="Z2857" s="144"/>
      <c r="AA2857" s="144"/>
      <c r="AB2857" s="144"/>
      <c r="AC2857" s="144"/>
      <c r="AD2857" s="144"/>
      <c r="AE2857" s="144"/>
      <c r="AF2857" s="144"/>
      <c r="AG2857" s="324">
        <v>2025</v>
      </c>
      <c r="AH2857" s="135"/>
      <c r="AI2857" s="177"/>
      <c r="AJ2857" s="177"/>
      <c r="AK2857" s="141">
        <f t="shared" si="706"/>
        <v>2748</v>
      </c>
      <c r="AL2857" s="35" t="s">
        <v>153</v>
      </c>
      <c r="AM2857" s="141" t="str">
        <f t="shared" si="701"/>
        <v>2748.</v>
      </c>
      <c r="AN2857" s="147"/>
      <c r="AO2857" s="35"/>
      <c r="AP2857" s="16"/>
    </row>
    <row r="2858" spans="1:42" ht="22.5" customHeight="1" x14ac:dyDescent="0.25">
      <c r="A2858" s="68" t="str">
        <f t="shared" si="705"/>
        <v>2749.</v>
      </c>
      <c r="B2858" s="25">
        <v>5038</v>
      </c>
      <c r="C2858" s="300" t="s">
        <v>2147</v>
      </c>
      <c r="D2858" s="25">
        <v>1959</v>
      </c>
      <c r="E2858" s="111" t="s">
        <v>2932</v>
      </c>
      <c r="F2858" s="68" t="s">
        <v>2934</v>
      </c>
      <c r="G2858" s="25">
        <v>2</v>
      </c>
      <c r="H2858" s="25">
        <v>2</v>
      </c>
      <c r="I2858" s="176">
        <v>805.3</v>
      </c>
      <c r="J2858" s="176">
        <v>715.3</v>
      </c>
      <c r="K2858" s="176">
        <v>715.3</v>
      </c>
      <c r="L2858" s="267">
        <v>49</v>
      </c>
      <c r="M2858" s="176">
        <f t="shared" si="703"/>
        <v>225216</v>
      </c>
      <c r="N2858" s="144"/>
      <c r="O2858" s="142"/>
      <c r="P2858" s="144"/>
      <c r="Q2858" s="144">
        <f t="shared" si="704"/>
        <v>225216</v>
      </c>
      <c r="R2858" s="144">
        <v>225216</v>
      </c>
      <c r="S2858" s="30"/>
      <c r="T2858" s="144"/>
      <c r="U2858" s="144"/>
      <c r="V2858" s="144"/>
      <c r="W2858" s="144"/>
      <c r="X2858" s="144"/>
      <c r="Y2858" s="144"/>
      <c r="Z2858" s="144"/>
      <c r="AA2858" s="144"/>
      <c r="AB2858" s="144"/>
      <c r="AC2858" s="144"/>
      <c r="AD2858" s="144"/>
      <c r="AE2858" s="144"/>
      <c r="AF2858" s="144"/>
      <c r="AG2858" s="324">
        <v>2025</v>
      </c>
      <c r="AH2858" s="135"/>
      <c r="AI2858" s="177"/>
      <c r="AJ2858" s="177"/>
      <c r="AK2858" s="141">
        <f t="shared" si="706"/>
        <v>2749</v>
      </c>
      <c r="AL2858" s="35" t="s">
        <v>153</v>
      </c>
      <c r="AM2858" s="141" t="str">
        <f t="shared" si="701"/>
        <v>2749.</v>
      </c>
      <c r="AN2858" s="147"/>
      <c r="AO2858" s="35"/>
      <c r="AP2858" s="16"/>
    </row>
    <row r="2859" spans="1:42" ht="22.5" customHeight="1" x14ac:dyDescent="0.25">
      <c r="A2859" s="68" t="str">
        <f t="shared" si="705"/>
        <v>2750.</v>
      </c>
      <c r="B2859" s="25">
        <v>4303</v>
      </c>
      <c r="C2859" s="202" t="s">
        <v>2148</v>
      </c>
      <c r="D2859" s="25">
        <v>1959</v>
      </c>
      <c r="E2859" s="111" t="s">
        <v>2932</v>
      </c>
      <c r="F2859" s="68" t="s">
        <v>2934</v>
      </c>
      <c r="G2859" s="25">
        <v>2</v>
      </c>
      <c r="H2859" s="25">
        <v>1</v>
      </c>
      <c r="I2859" s="144">
        <v>305.39999999999998</v>
      </c>
      <c r="J2859" s="144">
        <v>280.2</v>
      </c>
      <c r="K2859" s="144">
        <v>280.2</v>
      </c>
      <c r="L2859" s="30">
        <v>19</v>
      </c>
      <c r="M2859" s="176">
        <f t="shared" si="703"/>
        <v>1230483</v>
      </c>
      <c r="N2859" s="144"/>
      <c r="O2859" s="142"/>
      <c r="P2859" s="144"/>
      <c r="Q2859" s="144">
        <f t="shared" si="704"/>
        <v>1230483</v>
      </c>
      <c r="R2859" s="144">
        <v>1230483</v>
      </c>
      <c r="S2859" s="30"/>
      <c r="T2859" s="144"/>
      <c r="U2859" s="144"/>
      <c r="V2859" s="144"/>
      <c r="W2859" s="144"/>
      <c r="X2859" s="144"/>
      <c r="Y2859" s="144"/>
      <c r="Z2859" s="144"/>
      <c r="AA2859" s="144"/>
      <c r="AB2859" s="144"/>
      <c r="AC2859" s="144"/>
      <c r="AD2859" s="144"/>
      <c r="AE2859" s="144"/>
      <c r="AF2859" s="144"/>
      <c r="AG2859" s="324">
        <v>2025</v>
      </c>
      <c r="AH2859" s="129"/>
      <c r="AI2859" s="216"/>
      <c r="AJ2859" s="216"/>
      <c r="AK2859" s="141">
        <f t="shared" si="706"/>
        <v>2750</v>
      </c>
      <c r="AL2859" s="35" t="s">
        <v>153</v>
      </c>
      <c r="AM2859" s="141" t="str">
        <f t="shared" si="701"/>
        <v>2750.</v>
      </c>
      <c r="AN2859" s="147"/>
      <c r="AO2859" s="35"/>
      <c r="AP2859" s="16"/>
    </row>
    <row r="2860" spans="1:42" ht="23.25" customHeight="1" x14ac:dyDescent="0.25">
      <c r="A2860" s="68" t="str">
        <f t="shared" si="705"/>
        <v>2751.</v>
      </c>
      <c r="B2860" s="25">
        <v>4304</v>
      </c>
      <c r="C2860" s="36" t="s">
        <v>2149</v>
      </c>
      <c r="D2860" s="25">
        <v>1959</v>
      </c>
      <c r="E2860" s="111" t="s">
        <v>2932</v>
      </c>
      <c r="F2860" s="68" t="s">
        <v>2934</v>
      </c>
      <c r="G2860" s="25">
        <v>2</v>
      </c>
      <c r="H2860" s="25">
        <v>1</v>
      </c>
      <c r="I2860" s="144">
        <v>489.8</v>
      </c>
      <c r="J2860" s="144">
        <v>446.2</v>
      </c>
      <c r="K2860" s="144">
        <v>446.2</v>
      </c>
      <c r="L2860" s="30">
        <v>31</v>
      </c>
      <c r="M2860" s="176">
        <f t="shared" si="703"/>
        <v>419742</v>
      </c>
      <c r="N2860" s="144"/>
      <c r="O2860" s="142"/>
      <c r="P2860" s="144"/>
      <c r="Q2860" s="144">
        <f t="shared" si="704"/>
        <v>419742</v>
      </c>
      <c r="R2860" s="144">
        <f>166374+253368</f>
        <v>419742</v>
      </c>
      <c r="S2860" s="30"/>
      <c r="T2860" s="144"/>
      <c r="U2860" s="144"/>
      <c r="V2860" s="144"/>
      <c r="W2860" s="144"/>
      <c r="X2860" s="144"/>
      <c r="Y2860" s="144"/>
      <c r="Z2860" s="144"/>
      <c r="AA2860" s="144"/>
      <c r="AB2860" s="144"/>
      <c r="AC2860" s="323"/>
      <c r="AD2860" s="323"/>
      <c r="AE2860" s="144"/>
      <c r="AF2860" s="144"/>
      <c r="AG2860" s="324">
        <v>2025</v>
      </c>
      <c r="AH2860" s="128"/>
      <c r="AI2860" s="177"/>
      <c r="AJ2860" s="177"/>
      <c r="AK2860" s="141">
        <f t="shared" si="706"/>
        <v>2751</v>
      </c>
      <c r="AL2860" s="35" t="s">
        <v>153</v>
      </c>
      <c r="AM2860" s="141" t="str">
        <f t="shared" si="701"/>
        <v>2751.</v>
      </c>
      <c r="AN2860" s="147"/>
      <c r="AP2860" s="16"/>
    </row>
    <row r="2861" spans="1:42" ht="22.5" customHeight="1" x14ac:dyDescent="0.25">
      <c r="A2861" s="68" t="str">
        <f t="shared" si="705"/>
        <v>2752.</v>
      </c>
      <c r="B2861" s="25">
        <v>5264</v>
      </c>
      <c r="C2861" s="202" t="s">
        <v>2150</v>
      </c>
      <c r="D2861" s="25">
        <v>1959</v>
      </c>
      <c r="E2861" s="111" t="s">
        <v>2932</v>
      </c>
      <c r="F2861" s="68" t="s">
        <v>2934</v>
      </c>
      <c r="G2861" s="25">
        <v>2</v>
      </c>
      <c r="H2861" s="25">
        <v>1</v>
      </c>
      <c r="I2861" s="144">
        <v>348.8</v>
      </c>
      <c r="J2861" s="144">
        <v>331.1</v>
      </c>
      <c r="K2861" s="144">
        <v>331.1</v>
      </c>
      <c r="L2861" s="30">
        <v>20</v>
      </c>
      <c r="M2861" s="176">
        <f t="shared" si="703"/>
        <v>408204</v>
      </c>
      <c r="N2861" s="144"/>
      <c r="O2861" s="142"/>
      <c r="P2861" s="144"/>
      <c r="Q2861" s="144">
        <f t="shared" si="704"/>
        <v>408204</v>
      </c>
      <c r="R2861" s="144">
        <v>408204</v>
      </c>
      <c r="S2861" s="30"/>
      <c r="T2861" s="144"/>
      <c r="U2861" s="144"/>
      <c r="V2861" s="144"/>
      <c r="W2861" s="144"/>
      <c r="X2861" s="144"/>
      <c r="Y2861" s="144"/>
      <c r="Z2861" s="144"/>
      <c r="AA2861" s="144"/>
      <c r="AB2861" s="144"/>
      <c r="AC2861" s="144"/>
      <c r="AD2861" s="144"/>
      <c r="AE2861" s="144"/>
      <c r="AF2861" s="144"/>
      <c r="AG2861" s="324">
        <v>2025</v>
      </c>
      <c r="AH2861" s="129"/>
      <c r="AI2861" s="216"/>
      <c r="AJ2861" s="216"/>
      <c r="AK2861" s="141">
        <f t="shared" si="706"/>
        <v>2752</v>
      </c>
      <c r="AL2861" s="35" t="s">
        <v>153</v>
      </c>
      <c r="AM2861" s="141" t="str">
        <f t="shared" si="701"/>
        <v>2752.</v>
      </c>
      <c r="AN2861" s="147"/>
      <c r="AO2861" s="35"/>
      <c r="AP2861" s="16"/>
    </row>
    <row r="2862" spans="1:42" ht="23.25" customHeight="1" x14ac:dyDescent="0.25">
      <c r="A2862" s="68" t="str">
        <f t="shared" si="705"/>
        <v>2753.</v>
      </c>
      <c r="B2862" s="25">
        <v>5298</v>
      </c>
      <c r="C2862" s="36" t="s">
        <v>2151</v>
      </c>
      <c r="D2862" s="25">
        <v>1959</v>
      </c>
      <c r="E2862" s="111" t="s">
        <v>2932</v>
      </c>
      <c r="F2862" s="68" t="s">
        <v>2934</v>
      </c>
      <c r="G2862" s="25">
        <v>2</v>
      </c>
      <c r="H2862" s="25">
        <v>1</v>
      </c>
      <c r="I2862" s="144">
        <v>310.7</v>
      </c>
      <c r="J2862" s="144">
        <v>276.7</v>
      </c>
      <c r="K2862" s="144">
        <v>276.7</v>
      </c>
      <c r="L2862" s="30">
        <v>17</v>
      </c>
      <c r="M2862" s="176">
        <f t="shared" si="703"/>
        <v>657882</v>
      </c>
      <c r="N2862" s="144"/>
      <c r="O2862" s="142"/>
      <c r="P2862" s="144"/>
      <c r="Q2862" s="144">
        <f t="shared" si="704"/>
        <v>657882</v>
      </c>
      <c r="R2862" s="144">
        <v>657882</v>
      </c>
      <c r="S2862" s="30"/>
      <c r="T2862" s="144"/>
      <c r="U2862" s="144"/>
      <c r="V2862" s="144"/>
      <c r="W2862" s="144"/>
      <c r="X2862" s="144"/>
      <c r="Y2862" s="144"/>
      <c r="Z2862" s="144"/>
      <c r="AA2862" s="144"/>
      <c r="AB2862" s="144"/>
      <c r="AC2862" s="323"/>
      <c r="AD2862" s="323"/>
      <c r="AE2862" s="144"/>
      <c r="AF2862" s="144"/>
      <c r="AG2862" s="324">
        <v>2025</v>
      </c>
      <c r="AH2862" s="128"/>
      <c r="AI2862" s="177"/>
      <c r="AJ2862" s="177"/>
      <c r="AK2862" s="141">
        <f t="shared" si="706"/>
        <v>2753</v>
      </c>
      <c r="AL2862" s="35" t="s">
        <v>153</v>
      </c>
      <c r="AM2862" s="141" t="str">
        <f t="shared" si="701"/>
        <v>2753.</v>
      </c>
      <c r="AN2862" s="147"/>
      <c r="AP2862" s="16"/>
    </row>
    <row r="2863" spans="1:42" ht="22.5" customHeight="1" x14ac:dyDescent="0.25">
      <c r="A2863" s="68" t="str">
        <f t="shared" si="705"/>
        <v>2754.</v>
      </c>
      <c r="B2863" s="25">
        <v>4527</v>
      </c>
      <c r="C2863" s="202" t="s">
        <v>2154</v>
      </c>
      <c r="D2863" s="25">
        <v>1959</v>
      </c>
      <c r="E2863" s="111" t="s">
        <v>2932</v>
      </c>
      <c r="F2863" s="68" t="s">
        <v>2934</v>
      </c>
      <c r="G2863" s="25">
        <v>2</v>
      </c>
      <c r="H2863" s="25">
        <v>2</v>
      </c>
      <c r="I2863" s="144">
        <v>599</v>
      </c>
      <c r="J2863" s="144">
        <v>544.1</v>
      </c>
      <c r="K2863" s="144">
        <v>515.5</v>
      </c>
      <c r="L2863" s="30">
        <v>23</v>
      </c>
      <c r="M2863" s="176">
        <f t="shared" si="703"/>
        <v>3549314</v>
      </c>
      <c r="N2863" s="144"/>
      <c r="O2863" s="142"/>
      <c r="P2863" s="144"/>
      <c r="Q2863" s="144">
        <f t="shared" si="704"/>
        <v>3549314</v>
      </c>
      <c r="R2863" s="144">
        <v>3549314</v>
      </c>
      <c r="S2863" s="30"/>
      <c r="T2863" s="144"/>
      <c r="U2863" s="144"/>
      <c r="V2863" s="144"/>
      <c r="W2863" s="144"/>
      <c r="X2863" s="144"/>
      <c r="Y2863" s="144"/>
      <c r="Z2863" s="144"/>
      <c r="AA2863" s="144"/>
      <c r="AB2863" s="144"/>
      <c r="AC2863" s="144"/>
      <c r="AD2863" s="144"/>
      <c r="AE2863" s="144"/>
      <c r="AF2863" s="144"/>
      <c r="AG2863" s="324">
        <v>2025</v>
      </c>
      <c r="AH2863" s="129"/>
      <c r="AI2863" s="216"/>
      <c r="AJ2863" s="216"/>
      <c r="AK2863" s="141">
        <f t="shared" si="706"/>
        <v>2754</v>
      </c>
      <c r="AL2863" s="35" t="s">
        <v>153</v>
      </c>
      <c r="AM2863" s="141" t="str">
        <f t="shared" si="701"/>
        <v>2754.</v>
      </c>
      <c r="AN2863" s="147"/>
      <c r="AO2863" s="35"/>
      <c r="AP2863" s="16"/>
    </row>
    <row r="2864" spans="1:42" ht="22.5" customHeight="1" x14ac:dyDescent="0.25">
      <c r="A2864" s="68" t="str">
        <f t="shared" si="705"/>
        <v>2755.</v>
      </c>
      <c r="B2864" s="25">
        <v>5208</v>
      </c>
      <c r="C2864" s="300" t="s">
        <v>2153</v>
      </c>
      <c r="D2864" s="25">
        <v>1959</v>
      </c>
      <c r="E2864" s="111" t="s">
        <v>2932</v>
      </c>
      <c r="F2864" s="68" t="s">
        <v>2934</v>
      </c>
      <c r="G2864" s="25">
        <v>2</v>
      </c>
      <c r="H2864" s="25">
        <v>1</v>
      </c>
      <c r="I2864" s="176">
        <v>262.89999999999998</v>
      </c>
      <c r="J2864" s="176">
        <v>190.7</v>
      </c>
      <c r="K2864" s="176">
        <v>190.7</v>
      </c>
      <c r="L2864" s="267">
        <v>20</v>
      </c>
      <c r="M2864" s="176">
        <f t="shared" si="703"/>
        <v>423927.79</v>
      </c>
      <c r="N2864" s="144"/>
      <c r="O2864" s="142"/>
      <c r="P2864" s="144"/>
      <c r="Q2864" s="144">
        <f t="shared" si="704"/>
        <v>423927.79</v>
      </c>
      <c r="R2864" s="144">
        <v>423927.79</v>
      </c>
      <c r="S2864" s="30"/>
      <c r="T2864" s="144"/>
      <c r="U2864" s="144"/>
      <c r="V2864" s="144"/>
      <c r="W2864" s="144"/>
      <c r="X2864" s="144"/>
      <c r="Y2864" s="144"/>
      <c r="Z2864" s="144"/>
      <c r="AA2864" s="144"/>
      <c r="AB2864" s="144"/>
      <c r="AC2864" s="144"/>
      <c r="AD2864" s="144"/>
      <c r="AE2864" s="144"/>
      <c r="AF2864" s="144"/>
      <c r="AG2864" s="324">
        <v>2025</v>
      </c>
      <c r="AH2864" s="135"/>
      <c r="AI2864" s="177"/>
      <c r="AJ2864" s="177"/>
      <c r="AK2864" s="141">
        <f t="shared" si="706"/>
        <v>2755</v>
      </c>
      <c r="AL2864" s="35" t="s">
        <v>153</v>
      </c>
      <c r="AM2864" s="141" t="str">
        <f t="shared" si="701"/>
        <v>2755.</v>
      </c>
      <c r="AN2864" s="147"/>
      <c r="AO2864" s="35"/>
      <c r="AP2864" s="16"/>
    </row>
    <row r="2865" spans="1:42" ht="22.5" customHeight="1" x14ac:dyDescent="0.25">
      <c r="A2865" s="68" t="str">
        <f t="shared" si="705"/>
        <v>2756.</v>
      </c>
      <c r="B2865" s="25">
        <v>5373</v>
      </c>
      <c r="C2865" s="300" t="s">
        <v>2155</v>
      </c>
      <c r="D2865" s="25">
        <v>1959</v>
      </c>
      <c r="E2865" s="111" t="s">
        <v>2932</v>
      </c>
      <c r="F2865" s="68" t="s">
        <v>2934</v>
      </c>
      <c r="G2865" s="25">
        <v>2</v>
      </c>
      <c r="H2865" s="25">
        <v>1</v>
      </c>
      <c r="I2865" s="144">
        <v>456.1</v>
      </c>
      <c r="J2865" s="144">
        <v>456.1</v>
      </c>
      <c r="K2865" s="144">
        <v>456.1</v>
      </c>
      <c r="L2865" s="30">
        <v>29</v>
      </c>
      <c r="M2865" s="176">
        <f t="shared" ref="M2865:M2926" si="707">R2865+T2865+V2865+X2865+Z2865+AB2865+AE2865+AF2865</f>
        <v>154836</v>
      </c>
      <c r="N2865" s="144"/>
      <c r="O2865" s="142"/>
      <c r="P2865" s="144"/>
      <c r="Q2865" s="144">
        <f t="shared" ref="Q2865:Q2926" si="708">M2865</f>
        <v>154836</v>
      </c>
      <c r="R2865" s="144">
        <v>154836</v>
      </c>
      <c r="S2865" s="30"/>
      <c r="T2865" s="144"/>
      <c r="U2865" s="144"/>
      <c r="V2865" s="144"/>
      <c r="W2865" s="144"/>
      <c r="X2865" s="144"/>
      <c r="Y2865" s="144"/>
      <c r="Z2865" s="144"/>
      <c r="AA2865" s="144"/>
      <c r="AB2865" s="144"/>
      <c r="AC2865" s="144"/>
      <c r="AD2865" s="144"/>
      <c r="AE2865" s="144"/>
      <c r="AF2865" s="144"/>
      <c r="AG2865" s="324">
        <v>2025</v>
      </c>
      <c r="AH2865" s="135"/>
      <c r="AI2865" s="177"/>
      <c r="AJ2865" s="177"/>
      <c r="AK2865" s="141">
        <f t="shared" si="706"/>
        <v>2756</v>
      </c>
      <c r="AL2865" s="35" t="s">
        <v>153</v>
      </c>
      <c r="AM2865" s="141" t="str">
        <f t="shared" si="701"/>
        <v>2756.</v>
      </c>
      <c r="AN2865" s="147"/>
      <c r="AO2865" s="35"/>
      <c r="AP2865" s="16"/>
    </row>
    <row r="2866" spans="1:42" ht="22.5" customHeight="1" x14ac:dyDescent="0.25">
      <c r="A2866" s="68" t="str">
        <f t="shared" si="705"/>
        <v>2757.</v>
      </c>
      <c r="B2866" s="25">
        <v>4329</v>
      </c>
      <c r="C2866" s="175" t="s">
        <v>2156</v>
      </c>
      <c r="D2866" s="25">
        <v>1960</v>
      </c>
      <c r="E2866" s="111" t="s">
        <v>2932</v>
      </c>
      <c r="F2866" s="68" t="s">
        <v>2934</v>
      </c>
      <c r="G2866" s="25">
        <v>4</v>
      </c>
      <c r="H2866" s="25">
        <v>2</v>
      </c>
      <c r="I2866" s="176">
        <v>1356</v>
      </c>
      <c r="J2866" s="144">
        <v>1262.5</v>
      </c>
      <c r="K2866" s="176">
        <v>1262.5</v>
      </c>
      <c r="L2866" s="267">
        <v>51</v>
      </c>
      <c r="M2866" s="176">
        <f t="shared" si="707"/>
        <v>4288110</v>
      </c>
      <c r="N2866" s="144"/>
      <c r="O2866" s="142"/>
      <c r="P2866" s="144"/>
      <c r="Q2866" s="144">
        <f t="shared" si="708"/>
        <v>4288110</v>
      </c>
      <c r="R2866" s="144"/>
      <c r="S2866" s="30"/>
      <c r="T2866" s="144"/>
      <c r="U2866" s="144">
        <v>570</v>
      </c>
      <c r="V2866" s="144">
        <f>U2866*7523</f>
        <v>4288110</v>
      </c>
      <c r="W2866" s="144"/>
      <c r="X2866" s="144"/>
      <c r="Y2866" s="144"/>
      <c r="Z2866" s="144"/>
      <c r="AA2866" s="144"/>
      <c r="AB2866" s="144"/>
      <c r="AC2866" s="144"/>
      <c r="AD2866" s="144"/>
      <c r="AE2866" s="144"/>
      <c r="AF2866" s="144"/>
      <c r="AG2866" s="324">
        <v>2025</v>
      </c>
      <c r="AH2866" s="135"/>
      <c r="AI2866" s="172"/>
      <c r="AJ2866" s="172"/>
      <c r="AK2866" s="141">
        <f t="shared" si="706"/>
        <v>2757</v>
      </c>
      <c r="AL2866" s="35" t="s">
        <v>153</v>
      </c>
      <c r="AM2866" s="141" t="str">
        <f t="shared" si="701"/>
        <v>2757.</v>
      </c>
      <c r="AN2866" s="147"/>
      <c r="AO2866" s="35"/>
      <c r="AP2866" s="16"/>
    </row>
    <row r="2867" spans="1:42" ht="22.5" customHeight="1" x14ac:dyDescent="0.25">
      <c r="A2867" s="68" t="str">
        <f t="shared" si="705"/>
        <v>2758.</v>
      </c>
      <c r="B2867" s="25">
        <v>4389</v>
      </c>
      <c r="C2867" s="202" t="s">
        <v>2157</v>
      </c>
      <c r="D2867" s="25">
        <v>1960</v>
      </c>
      <c r="E2867" s="111" t="s">
        <v>2932</v>
      </c>
      <c r="F2867" s="68" t="s">
        <v>2934</v>
      </c>
      <c r="G2867" s="25">
        <v>2</v>
      </c>
      <c r="H2867" s="25">
        <v>1</v>
      </c>
      <c r="I2867" s="144">
        <v>300.7</v>
      </c>
      <c r="J2867" s="144">
        <v>277.10000000000002</v>
      </c>
      <c r="K2867" s="144">
        <v>277.10000000000002</v>
      </c>
      <c r="L2867" s="30">
        <v>14</v>
      </c>
      <c r="M2867" s="144">
        <f t="shared" si="707"/>
        <v>852810</v>
      </c>
      <c r="N2867" s="144"/>
      <c r="O2867" s="142"/>
      <c r="P2867" s="144"/>
      <c r="Q2867" s="144">
        <f t="shared" si="708"/>
        <v>852810</v>
      </c>
      <c r="R2867" s="144">
        <v>852810</v>
      </c>
      <c r="S2867" s="30"/>
      <c r="T2867" s="144"/>
      <c r="U2867" s="144"/>
      <c r="V2867" s="144"/>
      <c r="W2867" s="144"/>
      <c r="X2867" s="144"/>
      <c r="Y2867" s="144"/>
      <c r="Z2867" s="144"/>
      <c r="AA2867" s="144"/>
      <c r="AB2867" s="144"/>
      <c r="AC2867" s="144"/>
      <c r="AD2867" s="144"/>
      <c r="AE2867" s="144"/>
      <c r="AF2867" s="144"/>
      <c r="AG2867" s="324">
        <v>2025</v>
      </c>
      <c r="AH2867" s="129"/>
      <c r="AI2867" s="216"/>
      <c r="AJ2867" s="216"/>
      <c r="AK2867" s="141">
        <f t="shared" si="706"/>
        <v>2758</v>
      </c>
      <c r="AL2867" s="35" t="s">
        <v>153</v>
      </c>
      <c r="AM2867" s="141" t="str">
        <f t="shared" si="701"/>
        <v>2758.</v>
      </c>
      <c r="AN2867" s="147"/>
      <c r="AO2867" s="35"/>
      <c r="AP2867" s="16"/>
    </row>
    <row r="2868" spans="1:42" ht="22.5" customHeight="1" x14ac:dyDescent="0.25">
      <c r="A2868" s="68" t="str">
        <f t="shared" si="705"/>
        <v>2759.</v>
      </c>
      <c r="B2868" s="25">
        <v>4442</v>
      </c>
      <c r="C2868" s="175" t="s">
        <v>2158</v>
      </c>
      <c r="D2868" s="25">
        <v>1960</v>
      </c>
      <c r="E2868" s="111" t="s">
        <v>2932</v>
      </c>
      <c r="F2868" s="68" t="s">
        <v>2934</v>
      </c>
      <c r="G2868" s="25">
        <v>4</v>
      </c>
      <c r="H2868" s="25">
        <v>3</v>
      </c>
      <c r="I2868" s="176">
        <v>2808.6</v>
      </c>
      <c r="J2868" s="144">
        <v>1824.4</v>
      </c>
      <c r="K2868" s="176">
        <v>1824.4</v>
      </c>
      <c r="L2868" s="267">
        <v>89</v>
      </c>
      <c r="M2868" s="176">
        <f t="shared" si="707"/>
        <v>3541500</v>
      </c>
      <c r="N2868" s="144"/>
      <c r="O2868" s="142"/>
      <c r="P2868" s="144"/>
      <c r="Q2868" s="144">
        <f t="shared" si="708"/>
        <v>3541500</v>
      </c>
      <c r="R2868" s="144"/>
      <c r="S2868" s="30"/>
      <c r="T2868" s="144"/>
      <c r="U2868" s="144"/>
      <c r="V2868" s="144"/>
      <c r="W2868" s="144"/>
      <c r="X2868" s="144"/>
      <c r="Y2868" s="144">
        <v>1125</v>
      </c>
      <c r="Z2868" s="144">
        <f>Y2868*3148</f>
        <v>3541500</v>
      </c>
      <c r="AA2868" s="144"/>
      <c r="AB2868" s="144"/>
      <c r="AC2868" s="144"/>
      <c r="AD2868" s="144"/>
      <c r="AE2868" s="144"/>
      <c r="AF2868" s="144"/>
      <c r="AG2868" s="324">
        <v>2025</v>
      </c>
      <c r="AH2868" s="135"/>
      <c r="AI2868" s="216"/>
      <c r="AJ2868" s="216"/>
      <c r="AK2868" s="141">
        <f t="shared" si="706"/>
        <v>2759</v>
      </c>
      <c r="AL2868" s="35" t="s">
        <v>153</v>
      </c>
      <c r="AM2868" s="141" t="str">
        <f t="shared" si="701"/>
        <v>2759.</v>
      </c>
      <c r="AN2868" s="147"/>
      <c r="AO2868" s="35"/>
      <c r="AP2868" s="16"/>
    </row>
    <row r="2869" spans="1:42" ht="22.5" customHeight="1" x14ac:dyDescent="0.25">
      <c r="A2869" s="68" t="str">
        <f t="shared" si="705"/>
        <v>2760.</v>
      </c>
      <c r="B2869" s="25">
        <v>4963</v>
      </c>
      <c r="C2869" s="175" t="s">
        <v>2160</v>
      </c>
      <c r="D2869" s="25">
        <v>1960</v>
      </c>
      <c r="E2869" s="111" t="s">
        <v>2932</v>
      </c>
      <c r="F2869" s="68" t="s">
        <v>2934</v>
      </c>
      <c r="G2869" s="25">
        <v>3</v>
      </c>
      <c r="H2869" s="25">
        <v>4</v>
      </c>
      <c r="I2869" s="144">
        <v>2751.7</v>
      </c>
      <c r="J2869" s="144">
        <v>2666.7</v>
      </c>
      <c r="K2869" s="144">
        <v>1990.4</v>
      </c>
      <c r="L2869" s="30">
        <v>77</v>
      </c>
      <c r="M2869" s="176">
        <f t="shared" si="707"/>
        <v>1629060</v>
      </c>
      <c r="N2869" s="144"/>
      <c r="O2869" s="142"/>
      <c r="P2869" s="144"/>
      <c r="Q2869" s="144">
        <f t="shared" si="708"/>
        <v>1629060</v>
      </c>
      <c r="R2869" s="144">
        <v>1629060</v>
      </c>
      <c r="S2869" s="30"/>
      <c r="T2869" s="144"/>
      <c r="U2869" s="144"/>
      <c r="V2869" s="144"/>
      <c r="W2869" s="144"/>
      <c r="X2869" s="144"/>
      <c r="Y2869" s="144"/>
      <c r="Z2869" s="144"/>
      <c r="AA2869" s="144"/>
      <c r="AB2869" s="144"/>
      <c r="AC2869" s="144"/>
      <c r="AD2869" s="144"/>
      <c r="AE2869" s="144"/>
      <c r="AF2869" s="144"/>
      <c r="AG2869" s="324">
        <v>2025</v>
      </c>
      <c r="AH2869" s="135"/>
      <c r="AI2869" s="177"/>
      <c r="AJ2869" s="177"/>
      <c r="AK2869" s="141">
        <f t="shared" si="706"/>
        <v>2760</v>
      </c>
      <c r="AL2869" s="35" t="s">
        <v>153</v>
      </c>
      <c r="AM2869" s="141" t="str">
        <f t="shared" si="701"/>
        <v>2760.</v>
      </c>
      <c r="AN2869" s="147"/>
      <c r="AO2869" s="35"/>
      <c r="AP2869" s="16"/>
    </row>
    <row r="2870" spans="1:42" ht="22.5" customHeight="1" x14ac:dyDescent="0.25">
      <c r="A2870" s="68" t="str">
        <f t="shared" si="705"/>
        <v>2761.</v>
      </c>
      <c r="B2870" s="25">
        <v>5041</v>
      </c>
      <c r="C2870" s="202" t="s">
        <v>2161</v>
      </c>
      <c r="D2870" s="25">
        <v>1960</v>
      </c>
      <c r="E2870" s="111" t="s">
        <v>2932</v>
      </c>
      <c r="F2870" s="68" t="s">
        <v>2934</v>
      </c>
      <c r="G2870" s="25">
        <v>2</v>
      </c>
      <c r="H2870" s="25">
        <v>2</v>
      </c>
      <c r="I2870" s="144">
        <v>622.1</v>
      </c>
      <c r="J2870" s="144">
        <v>564.9</v>
      </c>
      <c r="K2870" s="144">
        <v>564.9</v>
      </c>
      <c r="L2870" s="30">
        <v>31</v>
      </c>
      <c r="M2870" s="176">
        <f t="shared" si="707"/>
        <v>1721864</v>
      </c>
      <c r="N2870" s="144"/>
      <c r="O2870" s="142"/>
      <c r="P2870" s="144"/>
      <c r="Q2870" s="144">
        <f t="shared" si="708"/>
        <v>1721864</v>
      </c>
      <c r="R2870" s="144">
        <v>1721864</v>
      </c>
      <c r="S2870" s="30"/>
      <c r="T2870" s="144"/>
      <c r="U2870" s="144"/>
      <c r="V2870" s="144"/>
      <c r="W2870" s="144"/>
      <c r="X2870" s="144"/>
      <c r="Y2870" s="144"/>
      <c r="Z2870" s="144"/>
      <c r="AA2870" s="144"/>
      <c r="AB2870" s="144"/>
      <c r="AC2870" s="144"/>
      <c r="AD2870" s="144"/>
      <c r="AE2870" s="144"/>
      <c r="AF2870" s="144"/>
      <c r="AG2870" s="324">
        <v>2025</v>
      </c>
      <c r="AH2870" s="129"/>
      <c r="AI2870" s="216"/>
      <c r="AJ2870" s="216"/>
      <c r="AK2870" s="141">
        <f t="shared" si="706"/>
        <v>2761</v>
      </c>
      <c r="AL2870" s="35" t="s">
        <v>153</v>
      </c>
      <c r="AM2870" s="141" t="str">
        <f t="shared" ref="AM2870:AM2933" si="709">CONCATENATE(AK2870,AL2870)</f>
        <v>2761.</v>
      </c>
      <c r="AN2870" s="147"/>
      <c r="AO2870" s="35"/>
      <c r="AP2870" s="16"/>
    </row>
    <row r="2871" spans="1:42" ht="22.5" customHeight="1" x14ac:dyDescent="0.25">
      <c r="A2871" s="68" t="str">
        <f t="shared" si="705"/>
        <v>2762.</v>
      </c>
      <c r="B2871" s="25">
        <v>5112</v>
      </c>
      <c r="C2871" s="202" t="s">
        <v>2162</v>
      </c>
      <c r="D2871" s="25">
        <v>1960</v>
      </c>
      <c r="E2871" s="111" t="s">
        <v>2932</v>
      </c>
      <c r="F2871" s="68" t="s">
        <v>2934</v>
      </c>
      <c r="G2871" s="25">
        <v>2</v>
      </c>
      <c r="H2871" s="25">
        <v>1</v>
      </c>
      <c r="I2871" s="144">
        <v>300.89999999999998</v>
      </c>
      <c r="J2871" s="144">
        <v>277.60000000000002</v>
      </c>
      <c r="K2871" s="144">
        <v>277.60000000000002</v>
      </c>
      <c r="L2871" s="30">
        <v>11</v>
      </c>
      <c r="M2871" s="176">
        <f t="shared" si="707"/>
        <v>1137080</v>
      </c>
      <c r="N2871" s="144"/>
      <c r="O2871" s="142"/>
      <c r="P2871" s="144"/>
      <c r="Q2871" s="144">
        <f t="shared" si="708"/>
        <v>1137080</v>
      </c>
      <c r="R2871" s="144">
        <v>1137080</v>
      </c>
      <c r="S2871" s="30"/>
      <c r="T2871" s="144"/>
      <c r="U2871" s="144"/>
      <c r="V2871" s="144"/>
      <c r="W2871" s="144"/>
      <c r="X2871" s="144"/>
      <c r="Y2871" s="144"/>
      <c r="Z2871" s="144"/>
      <c r="AA2871" s="144"/>
      <c r="AB2871" s="144"/>
      <c r="AC2871" s="144"/>
      <c r="AD2871" s="144"/>
      <c r="AE2871" s="144"/>
      <c r="AF2871" s="144"/>
      <c r="AG2871" s="324">
        <v>2025</v>
      </c>
      <c r="AH2871" s="129"/>
      <c r="AI2871" s="216"/>
      <c r="AJ2871" s="216"/>
      <c r="AK2871" s="141">
        <f t="shared" si="706"/>
        <v>2762</v>
      </c>
      <c r="AL2871" s="35" t="s">
        <v>153</v>
      </c>
      <c r="AM2871" s="141" t="str">
        <f t="shared" si="709"/>
        <v>2762.</v>
      </c>
      <c r="AN2871" s="147"/>
      <c r="AO2871" s="35"/>
      <c r="AP2871" s="16"/>
    </row>
    <row r="2872" spans="1:42" ht="22.5" customHeight="1" x14ac:dyDescent="0.25">
      <c r="A2872" s="68" t="str">
        <f t="shared" si="705"/>
        <v>2763.</v>
      </c>
      <c r="B2872" s="25">
        <v>5113</v>
      </c>
      <c r="C2872" s="202" t="s">
        <v>2163</v>
      </c>
      <c r="D2872" s="25">
        <v>1960</v>
      </c>
      <c r="E2872" s="111" t="s">
        <v>2932</v>
      </c>
      <c r="F2872" s="68" t="s">
        <v>2934</v>
      </c>
      <c r="G2872" s="25">
        <v>2</v>
      </c>
      <c r="H2872" s="25">
        <v>1</v>
      </c>
      <c r="I2872" s="144">
        <v>280.39999999999998</v>
      </c>
      <c r="J2872" s="144">
        <v>280.39999999999998</v>
      </c>
      <c r="K2872" s="144">
        <v>280.39999999999998</v>
      </c>
      <c r="L2872" s="30">
        <v>34</v>
      </c>
      <c r="M2872" s="176">
        <f t="shared" si="707"/>
        <v>449593.31</v>
      </c>
      <c r="N2872" s="144"/>
      <c r="O2872" s="142"/>
      <c r="P2872" s="144"/>
      <c r="Q2872" s="144">
        <f t="shared" si="708"/>
        <v>449593.31</v>
      </c>
      <c r="R2872" s="144">
        <v>449593.31</v>
      </c>
      <c r="S2872" s="30"/>
      <c r="T2872" s="144"/>
      <c r="U2872" s="144"/>
      <c r="V2872" s="144"/>
      <c r="W2872" s="144"/>
      <c r="X2872" s="144"/>
      <c r="Y2872" s="144"/>
      <c r="Z2872" s="144"/>
      <c r="AA2872" s="144"/>
      <c r="AB2872" s="144"/>
      <c r="AC2872" s="144"/>
      <c r="AD2872" s="144"/>
      <c r="AE2872" s="144"/>
      <c r="AF2872" s="144"/>
      <c r="AG2872" s="324">
        <v>2025</v>
      </c>
      <c r="AH2872" s="129"/>
      <c r="AI2872" s="216"/>
      <c r="AJ2872" s="216"/>
      <c r="AK2872" s="141">
        <f t="shared" si="706"/>
        <v>2763</v>
      </c>
      <c r="AL2872" s="35" t="s">
        <v>153</v>
      </c>
      <c r="AM2872" s="141" t="str">
        <f t="shared" si="709"/>
        <v>2763.</v>
      </c>
      <c r="AN2872" s="147"/>
      <c r="AO2872" s="35"/>
      <c r="AP2872" s="16"/>
    </row>
    <row r="2873" spans="1:42" ht="22.5" customHeight="1" x14ac:dyDescent="0.25">
      <c r="A2873" s="68" t="str">
        <f t="shared" si="705"/>
        <v>2764.</v>
      </c>
      <c r="B2873" s="25">
        <v>4837</v>
      </c>
      <c r="C2873" s="202" t="s">
        <v>2164</v>
      </c>
      <c r="D2873" s="25">
        <v>1960</v>
      </c>
      <c r="E2873" s="111" t="s">
        <v>2932</v>
      </c>
      <c r="F2873" s="68" t="s">
        <v>2934</v>
      </c>
      <c r="G2873" s="25">
        <v>3</v>
      </c>
      <c r="H2873" s="25">
        <v>2</v>
      </c>
      <c r="I2873" s="144">
        <v>1261.73</v>
      </c>
      <c r="J2873" s="144">
        <v>1199.0999999999999</v>
      </c>
      <c r="K2873" s="144">
        <v>786.2</v>
      </c>
      <c r="L2873" s="30">
        <v>47</v>
      </c>
      <c r="M2873" s="176">
        <f t="shared" si="707"/>
        <v>4946980</v>
      </c>
      <c r="N2873" s="144"/>
      <c r="O2873" s="142"/>
      <c r="P2873" s="144"/>
      <c r="Q2873" s="144">
        <f t="shared" si="708"/>
        <v>4946980</v>
      </c>
      <c r="R2873" s="144">
        <f>4061000+885980</f>
        <v>4946980</v>
      </c>
      <c r="S2873" s="30"/>
      <c r="T2873" s="144"/>
      <c r="U2873" s="144"/>
      <c r="V2873" s="144"/>
      <c r="W2873" s="144"/>
      <c r="X2873" s="144"/>
      <c r="Y2873" s="144"/>
      <c r="Z2873" s="144"/>
      <c r="AA2873" s="144"/>
      <c r="AB2873" s="144"/>
      <c r="AC2873" s="144"/>
      <c r="AD2873" s="144"/>
      <c r="AE2873" s="144"/>
      <c r="AF2873" s="144"/>
      <c r="AG2873" s="324">
        <v>2025</v>
      </c>
      <c r="AH2873" s="129"/>
      <c r="AI2873" s="216"/>
      <c r="AJ2873" s="216"/>
      <c r="AK2873" s="141">
        <f t="shared" si="706"/>
        <v>2764</v>
      </c>
      <c r="AL2873" s="35" t="s">
        <v>153</v>
      </c>
      <c r="AM2873" s="141" t="str">
        <f t="shared" si="709"/>
        <v>2764.</v>
      </c>
      <c r="AN2873" s="147"/>
      <c r="AO2873" s="35"/>
      <c r="AP2873" s="16"/>
    </row>
    <row r="2874" spans="1:42" ht="22.5" customHeight="1" x14ac:dyDescent="0.25">
      <c r="A2874" s="68" t="str">
        <f t="shared" si="705"/>
        <v>2765.</v>
      </c>
      <c r="B2874" s="25">
        <v>5177</v>
      </c>
      <c r="C2874" s="175" t="s">
        <v>2165</v>
      </c>
      <c r="D2874" s="25">
        <v>1960</v>
      </c>
      <c r="E2874" s="111" t="s">
        <v>2932</v>
      </c>
      <c r="F2874" s="68" t="s">
        <v>2934</v>
      </c>
      <c r="G2874" s="25">
        <v>2</v>
      </c>
      <c r="H2874" s="25">
        <v>2</v>
      </c>
      <c r="I2874" s="144">
        <v>555.20000000000005</v>
      </c>
      <c r="J2874" s="144">
        <v>356</v>
      </c>
      <c r="K2874" s="144">
        <v>356</v>
      </c>
      <c r="L2874" s="30">
        <v>38</v>
      </c>
      <c r="M2874" s="176">
        <f t="shared" si="707"/>
        <v>271479.12</v>
      </c>
      <c r="N2874" s="144"/>
      <c r="O2874" s="142"/>
      <c r="P2874" s="144"/>
      <c r="Q2874" s="144">
        <f t="shared" si="708"/>
        <v>271479.12</v>
      </c>
      <c r="R2874" s="144">
        <v>271479.12</v>
      </c>
      <c r="S2874" s="30"/>
      <c r="T2874" s="144"/>
      <c r="U2874" s="144"/>
      <c r="V2874" s="144"/>
      <c r="W2874" s="144"/>
      <c r="X2874" s="144"/>
      <c r="Y2874" s="144"/>
      <c r="Z2874" s="144"/>
      <c r="AA2874" s="144"/>
      <c r="AB2874" s="144"/>
      <c r="AC2874" s="144"/>
      <c r="AD2874" s="144"/>
      <c r="AE2874" s="144"/>
      <c r="AF2874" s="144"/>
      <c r="AG2874" s="324">
        <v>2025</v>
      </c>
      <c r="AH2874" s="135"/>
      <c r="AI2874" s="177"/>
      <c r="AJ2874" s="177"/>
      <c r="AK2874" s="141">
        <f t="shared" si="706"/>
        <v>2765</v>
      </c>
      <c r="AL2874" s="35" t="s">
        <v>153</v>
      </c>
      <c r="AM2874" s="141" t="str">
        <f t="shared" si="709"/>
        <v>2765.</v>
      </c>
      <c r="AN2874" s="147"/>
      <c r="AO2874" s="35"/>
      <c r="AP2874" s="16"/>
    </row>
    <row r="2875" spans="1:42" ht="22.5" customHeight="1" x14ac:dyDescent="0.25">
      <c r="A2875" s="68" t="str">
        <f t="shared" si="705"/>
        <v>2766.</v>
      </c>
      <c r="B2875" s="25">
        <v>4560</v>
      </c>
      <c r="C2875" s="202" t="s">
        <v>2166</v>
      </c>
      <c r="D2875" s="25">
        <v>1961</v>
      </c>
      <c r="E2875" s="111" t="s">
        <v>2932</v>
      </c>
      <c r="F2875" s="68" t="s">
        <v>2934</v>
      </c>
      <c r="G2875" s="25">
        <v>4</v>
      </c>
      <c r="H2875" s="25">
        <v>2</v>
      </c>
      <c r="I2875" s="144">
        <v>1394.3</v>
      </c>
      <c r="J2875" s="144">
        <v>1257.5999999999999</v>
      </c>
      <c r="K2875" s="144">
        <v>1257.5999999999999</v>
      </c>
      <c r="L2875" s="30">
        <v>68</v>
      </c>
      <c r="M2875" s="176">
        <f t="shared" si="707"/>
        <v>3005140</v>
      </c>
      <c r="N2875" s="144"/>
      <c r="O2875" s="142"/>
      <c r="P2875" s="144"/>
      <c r="Q2875" s="144">
        <f t="shared" si="708"/>
        <v>3005140</v>
      </c>
      <c r="R2875" s="144">
        <v>3005140</v>
      </c>
      <c r="S2875" s="30"/>
      <c r="T2875" s="144"/>
      <c r="U2875" s="144"/>
      <c r="V2875" s="144"/>
      <c r="W2875" s="144"/>
      <c r="X2875" s="144"/>
      <c r="Y2875" s="144"/>
      <c r="Z2875" s="144"/>
      <c r="AA2875" s="144"/>
      <c r="AB2875" s="144"/>
      <c r="AC2875" s="144"/>
      <c r="AD2875" s="144"/>
      <c r="AE2875" s="144"/>
      <c r="AF2875" s="144"/>
      <c r="AG2875" s="324">
        <v>2025</v>
      </c>
      <c r="AH2875" s="129"/>
      <c r="AI2875" s="216"/>
      <c r="AJ2875" s="216"/>
      <c r="AK2875" s="141">
        <f t="shared" si="706"/>
        <v>2766</v>
      </c>
      <c r="AL2875" s="35" t="s">
        <v>153</v>
      </c>
      <c r="AM2875" s="141" t="str">
        <f t="shared" si="709"/>
        <v>2766.</v>
      </c>
      <c r="AN2875" s="147"/>
      <c r="AO2875" s="35"/>
      <c r="AP2875" s="16"/>
    </row>
    <row r="2876" spans="1:42" ht="22.5" customHeight="1" x14ac:dyDescent="0.25">
      <c r="A2876" s="68" t="str">
        <f t="shared" si="705"/>
        <v>2767.</v>
      </c>
      <c r="B2876" s="25">
        <v>4156</v>
      </c>
      <c r="C2876" s="202" t="s">
        <v>2167</v>
      </c>
      <c r="D2876" s="25">
        <v>1961</v>
      </c>
      <c r="E2876" s="111" t="s">
        <v>2932</v>
      </c>
      <c r="F2876" s="68" t="s">
        <v>2934</v>
      </c>
      <c r="G2876" s="25">
        <v>4</v>
      </c>
      <c r="H2876" s="25">
        <v>5</v>
      </c>
      <c r="I2876" s="144">
        <v>3211.4</v>
      </c>
      <c r="J2876" s="144">
        <v>2446.1999999999998</v>
      </c>
      <c r="K2876" s="144">
        <v>1581.2</v>
      </c>
      <c r="L2876" s="30">
        <v>98</v>
      </c>
      <c r="M2876" s="176">
        <f t="shared" si="707"/>
        <v>2762388.27</v>
      </c>
      <c r="N2876" s="144"/>
      <c r="O2876" s="142"/>
      <c r="P2876" s="144"/>
      <c r="Q2876" s="144">
        <f t="shared" si="708"/>
        <v>2762388.27</v>
      </c>
      <c r="R2876" s="144">
        <f>1192069.71+1570318.56</f>
        <v>2762388.27</v>
      </c>
      <c r="S2876" s="30"/>
      <c r="T2876" s="144"/>
      <c r="U2876" s="144"/>
      <c r="V2876" s="144"/>
      <c r="W2876" s="144"/>
      <c r="X2876" s="144"/>
      <c r="Y2876" s="144"/>
      <c r="Z2876" s="144"/>
      <c r="AA2876" s="144"/>
      <c r="AB2876" s="144"/>
      <c r="AC2876" s="144"/>
      <c r="AD2876" s="144"/>
      <c r="AE2876" s="144"/>
      <c r="AF2876" s="144"/>
      <c r="AG2876" s="324">
        <v>2025</v>
      </c>
      <c r="AH2876" s="129"/>
      <c r="AI2876" s="216"/>
      <c r="AJ2876" s="216"/>
      <c r="AK2876" s="141">
        <f t="shared" si="706"/>
        <v>2767</v>
      </c>
      <c r="AL2876" s="35" t="s">
        <v>153</v>
      </c>
      <c r="AM2876" s="141" t="str">
        <f t="shared" si="709"/>
        <v>2767.</v>
      </c>
      <c r="AN2876" s="147"/>
      <c r="AO2876" s="35"/>
      <c r="AP2876" s="16"/>
    </row>
    <row r="2877" spans="1:42" ht="22.5" customHeight="1" x14ac:dyDescent="0.25">
      <c r="A2877" s="68" t="str">
        <f t="shared" si="705"/>
        <v>2768.</v>
      </c>
      <c r="B2877" s="25">
        <v>5114</v>
      </c>
      <c r="C2877" s="300" t="s">
        <v>2168</v>
      </c>
      <c r="D2877" s="25">
        <v>1961</v>
      </c>
      <c r="E2877" s="111" t="s">
        <v>2932</v>
      </c>
      <c r="F2877" s="68" t="s">
        <v>2934</v>
      </c>
      <c r="G2877" s="25">
        <v>4</v>
      </c>
      <c r="H2877" s="25">
        <v>4</v>
      </c>
      <c r="I2877" s="176">
        <v>2728.7</v>
      </c>
      <c r="J2877" s="144">
        <v>2602.1999999999998</v>
      </c>
      <c r="K2877" s="176">
        <v>2459.4</v>
      </c>
      <c r="L2877" s="267">
        <v>102</v>
      </c>
      <c r="M2877" s="176">
        <f t="shared" si="707"/>
        <v>2072050</v>
      </c>
      <c r="N2877" s="144"/>
      <c r="O2877" s="142"/>
      <c r="P2877" s="144"/>
      <c r="Q2877" s="144">
        <f t="shared" si="708"/>
        <v>2072050</v>
      </c>
      <c r="R2877" s="144">
        <v>2072050</v>
      </c>
      <c r="S2877" s="30"/>
      <c r="T2877" s="144"/>
      <c r="U2877" s="144"/>
      <c r="V2877" s="144"/>
      <c r="W2877" s="144"/>
      <c r="X2877" s="144"/>
      <c r="Y2877" s="144"/>
      <c r="Z2877" s="144"/>
      <c r="AA2877" s="144"/>
      <c r="AB2877" s="144"/>
      <c r="AC2877" s="144"/>
      <c r="AD2877" s="144"/>
      <c r="AE2877" s="144"/>
      <c r="AF2877" s="144"/>
      <c r="AG2877" s="324">
        <v>2025</v>
      </c>
      <c r="AH2877" s="135"/>
      <c r="AI2877" s="177"/>
      <c r="AJ2877" s="177"/>
      <c r="AK2877" s="141">
        <f t="shared" si="706"/>
        <v>2768</v>
      </c>
      <c r="AL2877" s="35" t="s">
        <v>153</v>
      </c>
      <c r="AM2877" s="141" t="str">
        <f t="shared" si="709"/>
        <v>2768.</v>
      </c>
      <c r="AN2877" s="147"/>
      <c r="AO2877" s="35"/>
      <c r="AP2877" s="16"/>
    </row>
    <row r="2878" spans="1:42" ht="22.5" customHeight="1" x14ac:dyDescent="0.25">
      <c r="A2878" s="68" t="str">
        <f t="shared" si="705"/>
        <v>2769.</v>
      </c>
      <c r="B2878" s="25">
        <v>5115</v>
      </c>
      <c r="C2878" s="175" t="s">
        <v>2169</v>
      </c>
      <c r="D2878" s="25">
        <v>1961</v>
      </c>
      <c r="E2878" s="111" t="s">
        <v>2932</v>
      </c>
      <c r="F2878" s="68" t="s">
        <v>2934</v>
      </c>
      <c r="G2878" s="25">
        <v>4</v>
      </c>
      <c r="H2878" s="25">
        <v>2</v>
      </c>
      <c r="I2878" s="144">
        <v>1396.1</v>
      </c>
      <c r="J2878" s="144">
        <v>1259.7</v>
      </c>
      <c r="K2878" s="144">
        <v>1259.7</v>
      </c>
      <c r="L2878" s="30">
        <v>42</v>
      </c>
      <c r="M2878" s="144">
        <f t="shared" si="707"/>
        <v>1454520</v>
      </c>
      <c r="N2878" s="144"/>
      <c r="O2878" s="142"/>
      <c r="P2878" s="144"/>
      <c r="Q2878" s="144">
        <f t="shared" si="708"/>
        <v>1454520</v>
      </c>
      <c r="R2878" s="144">
        <v>1454520</v>
      </c>
      <c r="S2878" s="30"/>
      <c r="T2878" s="144"/>
      <c r="U2878" s="144"/>
      <c r="V2878" s="144"/>
      <c r="W2878" s="144"/>
      <c r="X2878" s="144"/>
      <c r="Y2878" s="144"/>
      <c r="Z2878" s="144"/>
      <c r="AA2878" s="144"/>
      <c r="AB2878" s="144"/>
      <c r="AC2878" s="144"/>
      <c r="AD2878" s="144"/>
      <c r="AE2878" s="144"/>
      <c r="AF2878" s="144"/>
      <c r="AG2878" s="324">
        <v>2025</v>
      </c>
      <c r="AH2878" s="135"/>
      <c r="AI2878" s="177"/>
      <c r="AJ2878" s="177"/>
      <c r="AK2878" s="141">
        <f t="shared" si="706"/>
        <v>2769</v>
      </c>
      <c r="AL2878" s="35" t="s">
        <v>153</v>
      </c>
      <c r="AM2878" s="141" t="str">
        <f t="shared" si="709"/>
        <v>2769.</v>
      </c>
      <c r="AN2878" s="147"/>
      <c r="AO2878" s="35"/>
      <c r="AP2878" s="16"/>
    </row>
    <row r="2879" spans="1:42" ht="22.5" customHeight="1" x14ac:dyDescent="0.25">
      <c r="A2879" s="68" t="str">
        <f t="shared" si="705"/>
        <v>2770.</v>
      </c>
      <c r="B2879" s="25">
        <v>5118</v>
      </c>
      <c r="C2879" s="300" t="s">
        <v>2170</v>
      </c>
      <c r="D2879" s="25">
        <v>1961</v>
      </c>
      <c r="E2879" s="111" t="s">
        <v>2932</v>
      </c>
      <c r="F2879" s="68" t="s">
        <v>2934</v>
      </c>
      <c r="G2879" s="25">
        <v>3</v>
      </c>
      <c r="H2879" s="25">
        <v>2</v>
      </c>
      <c r="I2879" s="176">
        <v>1180.8</v>
      </c>
      <c r="J2879" s="176">
        <v>789.9</v>
      </c>
      <c r="K2879" s="176">
        <v>789.9</v>
      </c>
      <c r="L2879" s="267">
        <v>88</v>
      </c>
      <c r="M2879" s="176">
        <f t="shared" si="707"/>
        <v>577397.52</v>
      </c>
      <c r="N2879" s="144"/>
      <c r="O2879" s="142"/>
      <c r="P2879" s="144"/>
      <c r="Q2879" s="144">
        <f t="shared" si="708"/>
        <v>577397.52</v>
      </c>
      <c r="R2879" s="144">
        <v>577397.52</v>
      </c>
      <c r="S2879" s="30"/>
      <c r="T2879" s="144"/>
      <c r="U2879" s="144"/>
      <c r="V2879" s="144"/>
      <c r="W2879" s="144"/>
      <c r="X2879" s="144"/>
      <c r="Y2879" s="144"/>
      <c r="Z2879" s="144"/>
      <c r="AA2879" s="144"/>
      <c r="AB2879" s="144"/>
      <c r="AC2879" s="144"/>
      <c r="AD2879" s="144"/>
      <c r="AE2879" s="144"/>
      <c r="AF2879" s="144"/>
      <c r="AG2879" s="324">
        <v>2025</v>
      </c>
      <c r="AH2879" s="135"/>
      <c r="AI2879" s="177"/>
      <c r="AJ2879" s="177"/>
      <c r="AK2879" s="141">
        <f t="shared" si="706"/>
        <v>2770</v>
      </c>
      <c r="AL2879" s="35" t="s">
        <v>153</v>
      </c>
      <c r="AM2879" s="141" t="str">
        <f t="shared" si="709"/>
        <v>2770.</v>
      </c>
      <c r="AN2879" s="147"/>
      <c r="AO2879" s="35"/>
      <c r="AP2879" s="16"/>
    </row>
    <row r="2880" spans="1:42" ht="22.5" customHeight="1" x14ac:dyDescent="0.25">
      <c r="A2880" s="68" t="str">
        <f t="shared" si="705"/>
        <v>2771.</v>
      </c>
      <c r="B2880" s="25">
        <v>5297</v>
      </c>
      <c r="C2880" s="175" t="s">
        <v>2171</v>
      </c>
      <c r="D2880" s="25">
        <v>1961</v>
      </c>
      <c r="E2880" s="111" t="s">
        <v>2932</v>
      </c>
      <c r="F2880" s="68" t="s">
        <v>2934</v>
      </c>
      <c r="G2880" s="25">
        <v>2</v>
      </c>
      <c r="H2880" s="25">
        <v>2</v>
      </c>
      <c r="I2880" s="144">
        <v>681.4</v>
      </c>
      <c r="J2880" s="144">
        <v>633</v>
      </c>
      <c r="K2880" s="144">
        <v>633</v>
      </c>
      <c r="L2880" s="30">
        <v>32</v>
      </c>
      <c r="M2880" s="176">
        <f t="shared" si="707"/>
        <v>290904</v>
      </c>
      <c r="N2880" s="144"/>
      <c r="O2880" s="142"/>
      <c r="P2880" s="144"/>
      <c r="Q2880" s="144">
        <f t="shared" si="708"/>
        <v>290904</v>
      </c>
      <c r="R2880" s="144">
        <v>290904</v>
      </c>
      <c r="S2880" s="30"/>
      <c r="T2880" s="144"/>
      <c r="U2880" s="144"/>
      <c r="V2880" s="144"/>
      <c r="W2880" s="144"/>
      <c r="X2880" s="144"/>
      <c r="Y2880" s="144"/>
      <c r="Z2880" s="144"/>
      <c r="AA2880" s="144"/>
      <c r="AB2880" s="144"/>
      <c r="AC2880" s="144"/>
      <c r="AD2880" s="144"/>
      <c r="AE2880" s="144"/>
      <c r="AF2880" s="144"/>
      <c r="AG2880" s="324">
        <v>2025</v>
      </c>
      <c r="AH2880" s="135"/>
      <c r="AI2880" s="177"/>
      <c r="AJ2880" s="177"/>
      <c r="AK2880" s="141">
        <f t="shared" si="706"/>
        <v>2771</v>
      </c>
      <c r="AL2880" s="35" t="s">
        <v>153</v>
      </c>
      <c r="AM2880" s="141" t="str">
        <f t="shared" si="709"/>
        <v>2771.</v>
      </c>
      <c r="AN2880" s="147"/>
      <c r="AO2880" s="35"/>
      <c r="AP2880" s="16"/>
    </row>
    <row r="2881" spans="1:42" ht="22.5" customHeight="1" x14ac:dyDescent="0.25">
      <c r="A2881" s="68" t="str">
        <f t="shared" si="705"/>
        <v>2772.</v>
      </c>
      <c r="B2881" s="25">
        <v>4827</v>
      </c>
      <c r="C2881" s="175" t="s">
        <v>2172</v>
      </c>
      <c r="D2881" s="25">
        <v>1961</v>
      </c>
      <c r="E2881" s="111" t="s">
        <v>2932</v>
      </c>
      <c r="F2881" s="68" t="s">
        <v>2934</v>
      </c>
      <c r="G2881" s="25">
        <v>4</v>
      </c>
      <c r="H2881" s="25">
        <v>7</v>
      </c>
      <c r="I2881" s="176">
        <v>5206.83</v>
      </c>
      <c r="J2881" s="144">
        <v>4655.93</v>
      </c>
      <c r="K2881" s="176">
        <v>3468.93</v>
      </c>
      <c r="L2881" s="267">
        <v>136</v>
      </c>
      <c r="M2881" s="176">
        <f t="shared" si="707"/>
        <v>2721360</v>
      </c>
      <c r="N2881" s="144"/>
      <c r="O2881" s="142"/>
      <c r="P2881" s="144"/>
      <c r="Q2881" s="144">
        <f t="shared" si="708"/>
        <v>2721360</v>
      </c>
      <c r="R2881" s="144">
        <v>2721360</v>
      </c>
      <c r="S2881" s="30"/>
      <c r="T2881" s="144"/>
      <c r="U2881" s="144"/>
      <c r="V2881" s="144"/>
      <c r="W2881" s="144"/>
      <c r="X2881" s="144"/>
      <c r="Y2881" s="144"/>
      <c r="Z2881" s="144"/>
      <c r="AA2881" s="144"/>
      <c r="AB2881" s="144"/>
      <c r="AC2881" s="323"/>
      <c r="AD2881" s="323"/>
      <c r="AE2881" s="144"/>
      <c r="AF2881" s="144"/>
      <c r="AG2881" s="324">
        <v>2025</v>
      </c>
      <c r="AH2881" s="128"/>
      <c r="AI2881" s="177"/>
      <c r="AJ2881" s="177"/>
      <c r="AK2881" s="141">
        <f t="shared" si="706"/>
        <v>2772</v>
      </c>
      <c r="AL2881" s="35" t="s">
        <v>153</v>
      </c>
      <c r="AM2881" s="141" t="str">
        <f t="shared" si="709"/>
        <v>2772.</v>
      </c>
      <c r="AN2881" s="147"/>
      <c r="AP2881" s="16"/>
    </row>
    <row r="2882" spans="1:42" ht="22.5" customHeight="1" x14ac:dyDescent="0.25">
      <c r="A2882" s="68" t="str">
        <f t="shared" si="705"/>
        <v>2773.</v>
      </c>
      <c r="B2882" s="25">
        <v>5029</v>
      </c>
      <c r="C2882" s="202" t="s">
        <v>2173</v>
      </c>
      <c r="D2882" s="25">
        <v>1961</v>
      </c>
      <c r="E2882" s="111" t="s">
        <v>2932</v>
      </c>
      <c r="F2882" s="68" t="s">
        <v>2934</v>
      </c>
      <c r="G2882" s="25">
        <v>3</v>
      </c>
      <c r="H2882" s="25">
        <v>2</v>
      </c>
      <c r="I2882" s="144">
        <v>1026.8</v>
      </c>
      <c r="J2882" s="144">
        <v>950.1</v>
      </c>
      <c r="K2882" s="144">
        <v>878.4</v>
      </c>
      <c r="L2882" s="30">
        <v>47</v>
      </c>
      <c r="M2882" s="176">
        <f t="shared" si="707"/>
        <v>2473149</v>
      </c>
      <c r="N2882" s="144"/>
      <c r="O2882" s="142"/>
      <c r="P2882" s="144"/>
      <c r="Q2882" s="144">
        <f t="shared" si="708"/>
        <v>2473149</v>
      </c>
      <c r="R2882" s="144">
        <v>2473149</v>
      </c>
      <c r="S2882" s="30"/>
      <c r="T2882" s="144"/>
      <c r="U2882" s="144"/>
      <c r="V2882" s="144"/>
      <c r="W2882" s="144"/>
      <c r="X2882" s="144"/>
      <c r="Y2882" s="144"/>
      <c r="Z2882" s="144"/>
      <c r="AA2882" s="144"/>
      <c r="AB2882" s="144"/>
      <c r="AC2882" s="144"/>
      <c r="AD2882" s="144"/>
      <c r="AE2882" s="144"/>
      <c r="AF2882" s="144"/>
      <c r="AG2882" s="324">
        <v>2025</v>
      </c>
      <c r="AH2882" s="129"/>
      <c r="AI2882" s="216"/>
      <c r="AJ2882" s="216"/>
      <c r="AK2882" s="141">
        <f t="shared" si="706"/>
        <v>2773</v>
      </c>
      <c r="AL2882" s="35" t="s">
        <v>153</v>
      </c>
      <c r="AM2882" s="141" t="str">
        <f t="shared" si="709"/>
        <v>2773.</v>
      </c>
      <c r="AN2882" s="147"/>
      <c r="AO2882" s="35"/>
      <c r="AP2882" s="16"/>
    </row>
    <row r="2883" spans="1:42" ht="22.5" customHeight="1" x14ac:dyDescent="0.25">
      <c r="A2883" s="68" t="str">
        <f t="shared" si="705"/>
        <v>2774.</v>
      </c>
      <c r="B2883" s="25">
        <v>5175</v>
      </c>
      <c r="C2883" s="175" t="s">
        <v>2174</v>
      </c>
      <c r="D2883" s="25">
        <v>1961</v>
      </c>
      <c r="E2883" s="111" t="s">
        <v>2932</v>
      </c>
      <c r="F2883" s="68" t="s">
        <v>2934</v>
      </c>
      <c r="G2883" s="25">
        <v>2</v>
      </c>
      <c r="H2883" s="25">
        <v>2</v>
      </c>
      <c r="I2883" s="144">
        <v>549.4</v>
      </c>
      <c r="J2883" s="144">
        <v>359.6</v>
      </c>
      <c r="K2883" s="144">
        <v>359.6</v>
      </c>
      <c r="L2883" s="30">
        <v>39</v>
      </c>
      <c r="M2883" s="176">
        <f t="shared" si="707"/>
        <v>885947.76</v>
      </c>
      <c r="N2883" s="144"/>
      <c r="O2883" s="142"/>
      <c r="P2883" s="144"/>
      <c r="Q2883" s="144">
        <f t="shared" si="708"/>
        <v>885947.76</v>
      </c>
      <c r="R2883" s="144">
        <v>885947.76</v>
      </c>
      <c r="S2883" s="30"/>
      <c r="T2883" s="144"/>
      <c r="U2883" s="144"/>
      <c r="V2883" s="144"/>
      <c r="W2883" s="144"/>
      <c r="X2883" s="144"/>
      <c r="Y2883" s="144"/>
      <c r="Z2883" s="144"/>
      <c r="AA2883" s="144"/>
      <c r="AB2883" s="144"/>
      <c r="AC2883" s="144"/>
      <c r="AD2883" s="144"/>
      <c r="AE2883" s="144"/>
      <c r="AF2883" s="144"/>
      <c r="AG2883" s="324">
        <v>2025</v>
      </c>
      <c r="AH2883" s="135"/>
      <c r="AI2883" s="177"/>
      <c r="AJ2883" s="177"/>
      <c r="AK2883" s="141">
        <f t="shared" si="706"/>
        <v>2774</v>
      </c>
      <c r="AL2883" s="35" t="s">
        <v>153</v>
      </c>
      <c r="AM2883" s="141" t="str">
        <f t="shared" si="709"/>
        <v>2774.</v>
      </c>
      <c r="AN2883" s="147"/>
      <c r="AO2883" s="35"/>
      <c r="AP2883" s="16"/>
    </row>
    <row r="2884" spans="1:42" ht="22.5" customHeight="1" x14ac:dyDescent="0.25">
      <c r="A2884" s="68" t="str">
        <f t="shared" si="705"/>
        <v>2775.</v>
      </c>
      <c r="B2884" s="25">
        <v>5184</v>
      </c>
      <c r="C2884" s="300" t="s">
        <v>2175</v>
      </c>
      <c r="D2884" s="25">
        <v>1961</v>
      </c>
      <c r="E2884" s="111" t="s">
        <v>2932</v>
      </c>
      <c r="F2884" s="68" t="s">
        <v>2934</v>
      </c>
      <c r="G2884" s="25">
        <v>2</v>
      </c>
      <c r="H2884" s="25">
        <v>1</v>
      </c>
      <c r="I2884" s="176">
        <v>308.2</v>
      </c>
      <c r="J2884" s="144">
        <v>282.8</v>
      </c>
      <c r="K2884" s="176">
        <v>282.8</v>
      </c>
      <c r="L2884" s="267">
        <v>15</v>
      </c>
      <c r="M2884" s="176">
        <f t="shared" si="707"/>
        <v>500150</v>
      </c>
      <c r="N2884" s="144"/>
      <c r="O2884" s="142"/>
      <c r="P2884" s="144"/>
      <c r="Q2884" s="144">
        <f t="shared" si="708"/>
        <v>500150</v>
      </c>
      <c r="R2884" s="144">
        <v>500150</v>
      </c>
      <c r="S2884" s="30"/>
      <c r="T2884" s="144"/>
      <c r="U2884" s="144"/>
      <c r="V2884" s="144"/>
      <c r="W2884" s="144"/>
      <c r="X2884" s="144"/>
      <c r="Y2884" s="144"/>
      <c r="Z2884" s="144"/>
      <c r="AA2884" s="144"/>
      <c r="AB2884" s="144"/>
      <c r="AC2884" s="144"/>
      <c r="AD2884" s="144"/>
      <c r="AE2884" s="144"/>
      <c r="AF2884" s="144"/>
      <c r="AG2884" s="324">
        <v>2025</v>
      </c>
      <c r="AH2884" s="135"/>
      <c r="AI2884" s="177"/>
      <c r="AJ2884" s="177"/>
      <c r="AK2884" s="141">
        <f t="shared" si="706"/>
        <v>2775</v>
      </c>
      <c r="AL2884" s="35" t="s">
        <v>153</v>
      </c>
      <c r="AM2884" s="141" t="str">
        <f t="shared" si="709"/>
        <v>2775.</v>
      </c>
      <c r="AN2884" s="147"/>
      <c r="AO2884" s="35"/>
      <c r="AP2884" s="16"/>
    </row>
    <row r="2885" spans="1:42" ht="22.5" customHeight="1" x14ac:dyDescent="0.25">
      <c r="A2885" s="68" t="str">
        <f t="shared" si="705"/>
        <v>2776.</v>
      </c>
      <c r="B2885" s="25">
        <v>5307</v>
      </c>
      <c r="C2885" s="137" t="s">
        <v>2176</v>
      </c>
      <c r="D2885" s="25">
        <v>1961</v>
      </c>
      <c r="E2885" s="111" t="s">
        <v>2932</v>
      </c>
      <c r="F2885" s="68" t="s">
        <v>2934</v>
      </c>
      <c r="G2885" s="25">
        <v>3</v>
      </c>
      <c r="H2885" s="25">
        <v>2</v>
      </c>
      <c r="I2885" s="144">
        <v>1006.2</v>
      </c>
      <c r="J2885" s="144">
        <v>937.6</v>
      </c>
      <c r="K2885" s="144">
        <v>895</v>
      </c>
      <c r="L2885" s="30">
        <v>40</v>
      </c>
      <c r="M2885" s="176">
        <f t="shared" si="707"/>
        <v>246480</v>
      </c>
      <c r="N2885" s="144"/>
      <c r="O2885" s="142"/>
      <c r="P2885" s="144"/>
      <c r="Q2885" s="144">
        <f t="shared" si="708"/>
        <v>246480</v>
      </c>
      <c r="R2885" s="144">
        <v>246480</v>
      </c>
      <c r="S2885" s="30"/>
      <c r="T2885" s="144"/>
      <c r="U2885" s="144"/>
      <c r="V2885" s="144"/>
      <c r="W2885" s="144"/>
      <c r="X2885" s="144"/>
      <c r="Y2885" s="144"/>
      <c r="Z2885" s="144"/>
      <c r="AA2885" s="144"/>
      <c r="AB2885" s="144"/>
      <c r="AC2885" s="144"/>
      <c r="AD2885" s="144"/>
      <c r="AE2885" s="144"/>
      <c r="AF2885" s="144"/>
      <c r="AG2885" s="324">
        <v>2025</v>
      </c>
      <c r="AH2885" s="129"/>
      <c r="AI2885" s="216"/>
      <c r="AJ2885" s="216"/>
      <c r="AK2885" s="141">
        <f t="shared" si="706"/>
        <v>2776</v>
      </c>
      <c r="AL2885" s="35" t="s">
        <v>153</v>
      </c>
      <c r="AM2885" s="141" t="str">
        <f t="shared" si="709"/>
        <v>2776.</v>
      </c>
      <c r="AN2885" s="147"/>
      <c r="AO2885" s="35"/>
      <c r="AP2885" s="16"/>
    </row>
    <row r="2886" spans="1:42" ht="22.5" customHeight="1" x14ac:dyDescent="0.25">
      <c r="A2886" s="68" t="str">
        <f t="shared" si="705"/>
        <v>2777.</v>
      </c>
      <c r="B2886" s="25">
        <v>4387</v>
      </c>
      <c r="C2886" s="202" t="s">
        <v>2177</v>
      </c>
      <c r="D2886" s="25">
        <v>1962</v>
      </c>
      <c r="E2886" s="111" t="s">
        <v>2932</v>
      </c>
      <c r="F2886" s="68" t="s">
        <v>2934</v>
      </c>
      <c r="G2886" s="25">
        <v>5</v>
      </c>
      <c r="H2886" s="25">
        <v>3</v>
      </c>
      <c r="I2886" s="144">
        <v>2984.44</v>
      </c>
      <c r="J2886" s="144">
        <v>2620.44</v>
      </c>
      <c r="K2886" s="144">
        <v>2505</v>
      </c>
      <c r="L2886" s="30">
        <v>164</v>
      </c>
      <c r="M2886" s="176">
        <f t="shared" si="707"/>
        <v>2940164</v>
      </c>
      <c r="N2886" s="144"/>
      <c r="O2886" s="142"/>
      <c r="P2886" s="144"/>
      <c r="Q2886" s="144">
        <f t="shared" si="708"/>
        <v>2940164</v>
      </c>
      <c r="R2886" s="144">
        <v>2940164</v>
      </c>
      <c r="S2886" s="30"/>
      <c r="T2886" s="144"/>
      <c r="U2886" s="144"/>
      <c r="V2886" s="144"/>
      <c r="W2886" s="144"/>
      <c r="X2886" s="144"/>
      <c r="Y2886" s="144"/>
      <c r="Z2886" s="144"/>
      <c r="AA2886" s="144"/>
      <c r="AB2886" s="144"/>
      <c r="AC2886" s="144"/>
      <c r="AD2886" s="144"/>
      <c r="AE2886" s="144"/>
      <c r="AF2886" s="144"/>
      <c r="AG2886" s="324">
        <v>2025</v>
      </c>
      <c r="AH2886" s="129"/>
      <c r="AI2886" s="216"/>
      <c r="AJ2886" s="216"/>
      <c r="AK2886" s="141">
        <f t="shared" si="706"/>
        <v>2777</v>
      </c>
      <c r="AL2886" s="35" t="s">
        <v>153</v>
      </c>
      <c r="AM2886" s="141" t="str">
        <f t="shared" si="709"/>
        <v>2777.</v>
      </c>
      <c r="AN2886" s="147"/>
      <c r="AO2886" s="35"/>
      <c r="AP2886" s="16"/>
    </row>
    <row r="2887" spans="1:42" ht="22.5" customHeight="1" x14ac:dyDescent="0.25">
      <c r="A2887" s="68" t="str">
        <f t="shared" si="705"/>
        <v>2778.</v>
      </c>
      <c r="B2887" s="25">
        <v>4438</v>
      </c>
      <c r="C2887" s="202" t="s">
        <v>2179</v>
      </c>
      <c r="D2887" s="25">
        <v>1962</v>
      </c>
      <c r="E2887" s="111" t="s">
        <v>2932</v>
      </c>
      <c r="F2887" s="68" t="s">
        <v>2934</v>
      </c>
      <c r="G2887" s="25">
        <v>4</v>
      </c>
      <c r="H2887" s="25">
        <v>2</v>
      </c>
      <c r="I2887" s="144">
        <v>1404.1</v>
      </c>
      <c r="J2887" s="144">
        <v>1277.4000000000001</v>
      </c>
      <c r="K2887" s="144">
        <v>1115.7</v>
      </c>
      <c r="L2887" s="30">
        <v>50</v>
      </c>
      <c r="M2887" s="176">
        <f t="shared" si="707"/>
        <v>476336</v>
      </c>
      <c r="N2887" s="144"/>
      <c r="O2887" s="142"/>
      <c r="P2887" s="144"/>
      <c r="Q2887" s="144">
        <f t="shared" si="708"/>
        <v>476336</v>
      </c>
      <c r="R2887" s="144">
        <v>476336</v>
      </c>
      <c r="S2887" s="30"/>
      <c r="T2887" s="144"/>
      <c r="U2887" s="144"/>
      <c r="V2887" s="144"/>
      <c r="W2887" s="144"/>
      <c r="X2887" s="144"/>
      <c r="Y2887" s="144"/>
      <c r="Z2887" s="144"/>
      <c r="AA2887" s="144"/>
      <c r="AB2887" s="144"/>
      <c r="AC2887" s="144"/>
      <c r="AD2887" s="144"/>
      <c r="AE2887" s="144"/>
      <c r="AF2887" s="144"/>
      <c r="AG2887" s="324">
        <v>2025</v>
      </c>
      <c r="AH2887" s="129"/>
      <c r="AI2887" s="216"/>
      <c r="AJ2887" s="216"/>
      <c r="AK2887" s="141">
        <f t="shared" si="706"/>
        <v>2778</v>
      </c>
      <c r="AL2887" s="35" t="s">
        <v>153</v>
      </c>
      <c r="AM2887" s="141" t="str">
        <f t="shared" si="709"/>
        <v>2778.</v>
      </c>
      <c r="AN2887" s="147"/>
      <c r="AO2887" s="35"/>
      <c r="AP2887" s="16"/>
    </row>
    <row r="2888" spans="1:42" ht="22.5" customHeight="1" x14ac:dyDescent="0.25">
      <c r="A2888" s="68" t="str">
        <f t="shared" si="705"/>
        <v>2779.</v>
      </c>
      <c r="B2888" s="25">
        <v>4446</v>
      </c>
      <c r="C2888" s="202" t="s">
        <v>2178</v>
      </c>
      <c r="D2888" s="25">
        <v>1962</v>
      </c>
      <c r="E2888" s="111" t="s">
        <v>2932</v>
      </c>
      <c r="F2888" s="68" t="s">
        <v>2934</v>
      </c>
      <c r="G2888" s="25">
        <v>2</v>
      </c>
      <c r="H2888" s="25">
        <v>2</v>
      </c>
      <c r="I2888" s="144">
        <v>470.1</v>
      </c>
      <c r="J2888" s="144">
        <v>470.1</v>
      </c>
      <c r="K2888" s="144">
        <v>470.1</v>
      </c>
      <c r="L2888" s="30">
        <v>23</v>
      </c>
      <c r="M2888" s="176">
        <f t="shared" si="707"/>
        <v>2117669.7000000002</v>
      </c>
      <c r="N2888" s="144"/>
      <c r="O2888" s="142"/>
      <c r="P2888" s="144"/>
      <c r="Q2888" s="144">
        <f t="shared" si="708"/>
        <v>2117669.7000000002</v>
      </c>
      <c r="R2888" s="144">
        <f>1778718+163334.7+175617</f>
        <v>2117669.7000000002</v>
      </c>
      <c r="S2888" s="30"/>
      <c r="T2888" s="144"/>
      <c r="U2888" s="144"/>
      <c r="V2888" s="144"/>
      <c r="W2888" s="144"/>
      <c r="X2888" s="144"/>
      <c r="Y2888" s="144"/>
      <c r="Z2888" s="144"/>
      <c r="AA2888" s="144"/>
      <c r="AB2888" s="144"/>
      <c r="AC2888" s="144"/>
      <c r="AD2888" s="144"/>
      <c r="AE2888" s="144"/>
      <c r="AF2888" s="144"/>
      <c r="AG2888" s="324">
        <v>2025</v>
      </c>
      <c r="AH2888" s="129"/>
      <c r="AI2888" s="216"/>
      <c r="AJ2888" s="216"/>
      <c r="AK2888" s="141">
        <f t="shared" si="706"/>
        <v>2779</v>
      </c>
      <c r="AL2888" s="35" t="s">
        <v>153</v>
      </c>
      <c r="AM2888" s="141" t="str">
        <f t="shared" si="709"/>
        <v>2779.</v>
      </c>
      <c r="AN2888" s="147"/>
      <c r="AO2888" s="35"/>
      <c r="AP2888" s="16"/>
    </row>
    <row r="2889" spans="1:42" ht="22.5" customHeight="1" x14ac:dyDescent="0.25">
      <c r="A2889" s="68" t="str">
        <f t="shared" si="705"/>
        <v>2780.</v>
      </c>
      <c r="B2889" s="25">
        <v>4547</v>
      </c>
      <c r="C2889" s="175" t="s">
        <v>2180</v>
      </c>
      <c r="D2889" s="25">
        <v>1962</v>
      </c>
      <c r="E2889" s="111" t="s">
        <v>2932</v>
      </c>
      <c r="F2889" s="68" t="s">
        <v>2934</v>
      </c>
      <c r="G2889" s="25">
        <v>4</v>
      </c>
      <c r="H2889" s="25">
        <v>2</v>
      </c>
      <c r="I2889" s="176">
        <v>1372.1</v>
      </c>
      <c r="J2889" s="144">
        <v>1237.9000000000001</v>
      </c>
      <c r="K2889" s="176">
        <v>1237.9000000000001</v>
      </c>
      <c r="L2889" s="267">
        <v>54</v>
      </c>
      <c r="M2889" s="176">
        <f t="shared" si="707"/>
        <v>1457580</v>
      </c>
      <c r="N2889" s="144"/>
      <c r="O2889" s="142"/>
      <c r="P2889" s="144"/>
      <c r="Q2889" s="144">
        <f t="shared" si="708"/>
        <v>1457580</v>
      </c>
      <c r="R2889" s="144">
        <v>1457580</v>
      </c>
      <c r="S2889" s="30"/>
      <c r="T2889" s="144"/>
      <c r="U2889" s="144"/>
      <c r="V2889" s="144"/>
      <c r="W2889" s="144"/>
      <c r="X2889" s="144"/>
      <c r="Y2889" s="144"/>
      <c r="Z2889" s="144"/>
      <c r="AA2889" s="144"/>
      <c r="AB2889" s="144"/>
      <c r="AC2889" s="144"/>
      <c r="AD2889" s="144"/>
      <c r="AE2889" s="144"/>
      <c r="AF2889" s="144"/>
      <c r="AG2889" s="324">
        <v>2025</v>
      </c>
      <c r="AH2889" s="135"/>
      <c r="AI2889" s="177"/>
      <c r="AJ2889" s="177"/>
      <c r="AK2889" s="141">
        <f t="shared" si="706"/>
        <v>2780</v>
      </c>
      <c r="AL2889" s="35" t="s">
        <v>153</v>
      </c>
      <c r="AM2889" s="141" t="str">
        <f t="shared" si="709"/>
        <v>2780.</v>
      </c>
      <c r="AN2889" s="147"/>
      <c r="AO2889" s="35"/>
      <c r="AP2889" s="16"/>
    </row>
    <row r="2890" spans="1:42" ht="22.5" customHeight="1" x14ac:dyDescent="0.25">
      <c r="A2890" s="68" t="str">
        <f t="shared" ref="A2890:A2940" si="710">AM2890</f>
        <v>2781.</v>
      </c>
      <c r="B2890" s="25">
        <v>4558</v>
      </c>
      <c r="C2890" s="36" t="s">
        <v>2181</v>
      </c>
      <c r="D2890" s="25">
        <v>1962</v>
      </c>
      <c r="E2890" s="111" t="s">
        <v>2932</v>
      </c>
      <c r="F2890" s="68" t="s">
        <v>2934</v>
      </c>
      <c r="G2890" s="25">
        <v>4</v>
      </c>
      <c r="H2890" s="25">
        <v>2</v>
      </c>
      <c r="I2890" s="176">
        <v>1405.2</v>
      </c>
      <c r="J2890" s="176">
        <v>1270.5999999999999</v>
      </c>
      <c r="K2890" s="176">
        <v>1270.5999999999999</v>
      </c>
      <c r="L2890" s="267">
        <v>50</v>
      </c>
      <c r="M2890" s="176">
        <f t="shared" si="707"/>
        <v>2586490</v>
      </c>
      <c r="N2890" s="144"/>
      <c r="O2890" s="142"/>
      <c r="P2890" s="144"/>
      <c r="Q2890" s="144">
        <f t="shared" si="708"/>
        <v>2586490</v>
      </c>
      <c r="R2890" s="144">
        <v>2586490</v>
      </c>
      <c r="S2890" s="30"/>
      <c r="T2890" s="144"/>
      <c r="U2890" s="144"/>
      <c r="V2890" s="144"/>
      <c r="W2890" s="144"/>
      <c r="X2890" s="144"/>
      <c r="Y2890" s="144"/>
      <c r="Z2890" s="144"/>
      <c r="AA2890" s="144"/>
      <c r="AB2890" s="144"/>
      <c r="AC2890" s="323"/>
      <c r="AD2890" s="323"/>
      <c r="AE2890" s="144"/>
      <c r="AF2890" s="144"/>
      <c r="AG2890" s="324">
        <v>2025</v>
      </c>
      <c r="AH2890" s="135"/>
      <c r="AI2890" s="177"/>
      <c r="AJ2890" s="177"/>
      <c r="AK2890" s="141">
        <f t="shared" si="706"/>
        <v>2781</v>
      </c>
      <c r="AL2890" s="35" t="s">
        <v>153</v>
      </c>
      <c r="AM2890" s="141" t="str">
        <f t="shared" si="709"/>
        <v>2781.</v>
      </c>
      <c r="AN2890" s="147"/>
      <c r="AO2890" s="35"/>
      <c r="AP2890" s="16"/>
    </row>
    <row r="2891" spans="1:42" ht="22.5" customHeight="1" x14ac:dyDescent="0.25">
      <c r="A2891" s="68" t="str">
        <f t="shared" si="710"/>
        <v>2782.</v>
      </c>
      <c r="B2891" s="25">
        <v>4826</v>
      </c>
      <c r="C2891" s="300" t="s">
        <v>2183</v>
      </c>
      <c r="D2891" s="25">
        <v>1962</v>
      </c>
      <c r="E2891" s="111" t="s">
        <v>2932</v>
      </c>
      <c r="F2891" s="68" t="s">
        <v>2934</v>
      </c>
      <c r="G2891" s="25">
        <v>4</v>
      </c>
      <c r="H2891" s="25">
        <v>7</v>
      </c>
      <c r="I2891" s="176">
        <v>4774.6000000000004</v>
      </c>
      <c r="J2891" s="176">
        <v>4329.6000000000004</v>
      </c>
      <c r="K2891" s="176">
        <v>4138.8999999999996</v>
      </c>
      <c r="L2891" s="267">
        <v>157</v>
      </c>
      <c r="M2891" s="176">
        <f t="shared" si="707"/>
        <v>1337220</v>
      </c>
      <c r="N2891" s="144"/>
      <c r="O2891" s="142"/>
      <c r="P2891" s="144"/>
      <c r="Q2891" s="144">
        <f t="shared" si="708"/>
        <v>1337220</v>
      </c>
      <c r="R2891" s="144">
        <v>1337220</v>
      </c>
      <c r="S2891" s="30"/>
      <c r="T2891" s="144"/>
      <c r="U2891" s="144"/>
      <c r="V2891" s="144"/>
      <c r="W2891" s="144"/>
      <c r="X2891" s="144"/>
      <c r="Y2891" s="144"/>
      <c r="Z2891" s="144"/>
      <c r="AA2891" s="144"/>
      <c r="AB2891" s="144"/>
      <c r="AC2891" s="144"/>
      <c r="AD2891" s="144"/>
      <c r="AE2891" s="144"/>
      <c r="AF2891" s="144"/>
      <c r="AG2891" s="324">
        <v>2025</v>
      </c>
      <c r="AH2891" s="135"/>
      <c r="AI2891" s="177"/>
      <c r="AJ2891" s="177"/>
      <c r="AK2891" s="141">
        <f t="shared" si="706"/>
        <v>2782</v>
      </c>
      <c r="AL2891" s="35" t="s">
        <v>153</v>
      </c>
      <c r="AM2891" s="141" t="str">
        <f t="shared" si="709"/>
        <v>2782.</v>
      </c>
      <c r="AN2891" s="147"/>
      <c r="AO2891" s="35"/>
      <c r="AP2891" s="16"/>
    </row>
    <row r="2892" spans="1:42" ht="22.5" customHeight="1" x14ac:dyDescent="0.25">
      <c r="A2892" s="68" t="str">
        <f t="shared" si="710"/>
        <v>2783.</v>
      </c>
      <c r="B2892" s="25">
        <v>4431</v>
      </c>
      <c r="C2892" s="36" t="s">
        <v>2184</v>
      </c>
      <c r="D2892" s="25">
        <v>1963</v>
      </c>
      <c r="E2892" s="111" t="s">
        <v>2932</v>
      </c>
      <c r="F2892" s="68" t="s">
        <v>2934</v>
      </c>
      <c r="G2892" s="25">
        <v>4</v>
      </c>
      <c r="H2892" s="25">
        <v>4</v>
      </c>
      <c r="I2892" s="144">
        <v>4441.8</v>
      </c>
      <c r="J2892" s="144">
        <v>4139.1000000000004</v>
      </c>
      <c r="K2892" s="144">
        <v>3143.3</v>
      </c>
      <c r="L2892" s="30">
        <v>134</v>
      </c>
      <c r="M2892" s="176">
        <f t="shared" si="707"/>
        <v>7918950</v>
      </c>
      <c r="N2892" s="144"/>
      <c r="O2892" s="142"/>
      <c r="P2892" s="144"/>
      <c r="Q2892" s="144">
        <f t="shared" si="708"/>
        <v>7918950</v>
      </c>
      <c r="R2892" s="144">
        <v>7918950</v>
      </c>
      <c r="S2892" s="30"/>
      <c r="T2892" s="144"/>
      <c r="U2892" s="144"/>
      <c r="V2892" s="144"/>
      <c r="W2892" s="144"/>
      <c r="X2892" s="144"/>
      <c r="Y2892" s="144"/>
      <c r="Z2892" s="144"/>
      <c r="AA2892" s="144"/>
      <c r="AB2892" s="144"/>
      <c r="AC2892" s="323"/>
      <c r="AD2892" s="323"/>
      <c r="AE2892" s="144"/>
      <c r="AF2892" s="144"/>
      <c r="AG2892" s="324">
        <v>2025</v>
      </c>
      <c r="AH2892" s="135"/>
      <c r="AI2892" s="177"/>
      <c r="AJ2892" s="177"/>
      <c r="AK2892" s="141">
        <f t="shared" si="706"/>
        <v>2783</v>
      </c>
      <c r="AL2892" s="35" t="s">
        <v>153</v>
      </c>
      <c r="AM2892" s="141" t="str">
        <f t="shared" si="709"/>
        <v>2783.</v>
      </c>
      <c r="AN2892" s="147"/>
      <c r="AO2892" s="35"/>
      <c r="AP2892" s="16"/>
    </row>
    <row r="2893" spans="1:42" ht="22.5" customHeight="1" x14ac:dyDescent="0.25">
      <c r="A2893" s="68" t="str">
        <f t="shared" si="710"/>
        <v>2784.</v>
      </c>
      <c r="B2893" s="25">
        <v>4155</v>
      </c>
      <c r="C2893" s="36" t="s">
        <v>3037</v>
      </c>
      <c r="D2893" s="25">
        <v>1963</v>
      </c>
      <c r="E2893" s="111" t="s">
        <v>2932</v>
      </c>
      <c r="F2893" s="68" t="s">
        <v>2934</v>
      </c>
      <c r="G2893" s="25">
        <v>4</v>
      </c>
      <c r="H2893" s="25">
        <v>2</v>
      </c>
      <c r="I2893" s="144">
        <v>1278.3</v>
      </c>
      <c r="J2893" s="144">
        <v>1278.0999999999999</v>
      </c>
      <c r="K2893" s="144">
        <v>1278.0999999999999</v>
      </c>
      <c r="L2893" s="30">
        <v>54</v>
      </c>
      <c r="M2893" s="176">
        <f t="shared" si="707"/>
        <v>2058142.3399999999</v>
      </c>
      <c r="N2893" s="144"/>
      <c r="O2893" s="142"/>
      <c r="P2893" s="144"/>
      <c r="Q2893" s="144">
        <f t="shared" si="708"/>
        <v>2058142.3399999999</v>
      </c>
      <c r="R2893" s="144"/>
      <c r="S2893" s="30"/>
      <c r="T2893" s="144"/>
      <c r="U2893" s="144">
        <v>273.58</v>
      </c>
      <c r="V2893" s="144">
        <f>U2893*7523</f>
        <v>2058142.3399999999</v>
      </c>
      <c r="W2893" s="144"/>
      <c r="X2893" s="144"/>
      <c r="Y2893" s="144"/>
      <c r="Z2893" s="144"/>
      <c r="AA2893" s="144"/>
      <c r="AB2893" s="144"/>
      <c r="AC2893" s="144"/>
      <c r="AD2893" s="144"/>
      <c r="AE2893" s="144"/>
      <c r="AF2893" s="144"/>
      <c r="AG2893" s="324">
        <v>2025</v>
      </c>
      <c r="AH2893" s="128"/>
      <c r="AI2893" s="172"/>
      <c r="AJ2893" s="172"/>
      <c r="AK2893" s="141">
        <f t="shared" si="706"/>
        <v>2784</v>
      </c>
      <c r="AL2893" s="35" t="s">
        <v>153</v>
      </c>
      <c r="AM2893" s="141" t="str">
        <f t="shared" si="709"/>
        <v>2784.</v>
      </c>
      <c r="AN2893" s="147"/>
      <c r="AO2893" s="35"/>
      <c r="AP2893" s="16"/>
    </row>
    <row r="2894" spans="1:42" ht="22.5" customHeight="1" x14ac:dyDescent="0.25">
      <c r="A2894" s="68" t="str">
        <f t="shared" si="710"/>
        <v>2785.</v>
      </c>
      <c r="B2894" s="25">
        <v>5166</v>
      </c>
      <c r="C2894" s="202" t="s">
        <v>2185</v>
      </c>
      <c r="D2894" s="25">
        <v>1963</v>
      </c>
      <c r="E2894" s="111" t="s">
        <v>2932</v>
      </c>
      <c r="F2894" s="68" t="s">
        <v>2934</v>
      </c>
      <c r="G2894" s="25">
        <v>5</v>
      </c>
      <c r="H2894" s="25">
        <v>4</v>
      </c>
      <c r="I2894" s="144">
        <v>3615.27</v>
      </c>
      <c r="J2894" s="144">
        <v>3188.4</v>
      </c>
      <c r="K2894" s="144">
        <v>3145.8</v>
      </c>
      <c r="L2894" s="30">
        <v>168</v>
      </c>
      <c r="M2894" s="176">
        <f t="shared" si="707"/>
        <v>2087354</v>
      </c>
      <c r="N2894" s="144"/>
      <c r="O2894" s="142"/>
      <c r="P2894" s="144"/>
      <c r="Q2894" s="144">
        <f t="shared" si="708"/>
        <v>2087354</v>
      </c>
      <c r="R2894" s="144">
        <v>2087354</v>
      </c>
      <c r="S2894" s="30"/>
      <c r="T2894" s="144"/>
      <c r="U2894" s="144"/>
      <c r="V2894" s="144"/>
      <c r="W2894" s="144"/>
      <c r="X2894" s="144"/>
      <c r="Y2894" s="144"/>
      <c r="Z2894" s="144"/>
      <c r="AA2894" s="144"/>
      <c r="AB2894" s="144"/>
      <c r="AC2894" s="144"/>
      <c r="AD2894" s="144"/>
      <c r="AE2894" s="144"/>
      <c r="AF2894" s="144"/>
      <c r="AG2894" s="324">
        <v>2025</v>
      </c>
      <c r="AH2894" s="129"/>
      <c r="AI2894" s="216"/>
      <c r="AJ2894" s="216"/>
      <c r="AK2894" s="141">
        <f t="shared" si="706"/>
        <v>2785</v>
      </c>
      <c r="AL2894" s="35" t="s">
        <v>153</v>
      </c>
      <c r="AM2894" s="141" t="str">
        <f t="shared" si="709"/>
        <v>2785.</v>
      </c>
      <c r="AN2894" s="147"/>
      <c r="AO2894" s="35"/>
      <c r="AP2894" s="16"/>
    </row>
    <row r="2895" spans="1:42" ht="22.5" customHeight="1" x14ac:dyDescent="0.25">
      <c r="A2895" s="68" t="str">
        <f t="shared" si="710"/>
        <v>2786.</v>
      </c>
      <c r="B2895" s="25">
        <v>5028</v>
      </c>
      <c r="C2895" s="175" t="s">
        <v>2186</v>
      </c>
      <c r="D2895" s="25">
        <v>1963</v>
      </c>
      <c r="E2895" s="111" t="s">
        <v>2932</v>
      </c>
      <c r="F2895" s="68" t="s">
        <v>2934</v>
      </c>
      <c r="G2895" s="25">
        <v>4</v>
      </c>
      <c r="H2895" s="25">
        <v>2</v>
      </c>
      <c r="I2895" s="144">
        <v>1389</v>
      </c>
      <c r="J2895" s="144">
        <v>1290</v>
      </c>
      <c r="K2895" s="144">
        <v>1216.2</v>
      </c>
      <c r="L2895" s="30">
        <v>50</v>
      </c>
      <c r="M2895" s="176">
        <f t="shared" si="707"/>
        <v>2270099</v>
      </c>
      <c r="N2895" s="144"/>
      <c r="O2895" s="142"/>
      <c r="P2895" s="144"/>
      <c r="Q2895" s="144">
        <f t="shared" si="708"/>
        <v>2270099</v>
      </c>
      <c r="R2895" s="144">
        <v>2270099</v>
      </c>
      <c r="S2895" s="30"/>
      <c r="T2895" s="144"/>
      <c r="U2895" s="144"/>
      <c r="V2895" s="144"/>
      <c r="W2895" s="144"/>
      <c r="X2895" s="144"/>
      <c r="Y2895" s="144"/>
      <c r="Z2895" s="144"/>
      <c r="AA2895" s="144"/>
      <c r="AB2895" s="144"/>
      <c r="AC2895" s="144"/>
      <c r="AD2895" s="144"/>
      <c r="AE2895" s="144"/>
      <c r="AF2895" s="144"/>
      <c r="AG2895" s="324">
        <v>2025</v>
      </c>
      <c r="AH2895" s="135"/>
      <c r="AI2895" s="177"/>
      <c r="AJ2895" s="177"/>
      <c r="AK2895" s="141">
        <f t="shared" si="706"/>
        <v>2786</v>
      </c>
      <c r="AL2895" s="35" t="s">
        <v>153</v>
      </c>
      <c r="AM2895" s="141" t="str">
        <f t="shared" si="709"/>
        <v>2786.</v>
      </c>
      <c r="AN2895" s="147"/>
      <c r="AO2895" s="35"/>
      <c r="AP2895" s="16"/>
    </row>
    <row r="2896" spans="1:42" ht="22.5" customHeight="1" x14ac:dyDescent="0.25">
      <c r="A2896" s="68" t="str">
        <f t="shared" si="710"/>
        <v>2787.</v>
      </c>
      <c r="B2896" s="25">
        <v>5181</v>
      </c>
      <c r="C2896" s="300" t="s">
        <v>2187</v>
      </c>
      <c r="D2896" s="25">
        <v>1963</v>
      </c>
      <c r="E2896" s="111" t="s">
        <v>2932</v>
      </c>
      <c r="F2896" s="68" t="s">
        <v>2934</v>
      </c>
      <c r="G2896" s="25">
        <v>2</v>
      </c>
      <c r="H2896" s="25">
        <v>2</v>
      </c>
      <c r="I2896" s="176">
        <v>577</v>
      </c>
      <c r="J2896" s="144">
        <v>411.1</v>
      </c>
      <c r="K2896" s="176">
        <v>411.1</v>
      </c>
      <c r="L2896" s="267">
        <v>34</v>
      </c>
      <c r="M2896" s="176">
        <f t="shared" si="707"/>
        <v>282129.96000000002</v>
      </c>
      <c r="N2896" s="144"/>
      <c r="O2896" s="142"/>
      <c r="P2896" s="144"/>
      <c r="Q2896" s="144">
        <f t="shared" si="708"/>
        <v>282129.96000000002</v>
      </c>
      <c r="R2896" s="144">
        <v>282129.96000000002</v>
      </c>
      <c r="S2896" s="30"/>
      <c r="T2896" s="144"/>
      <c r="U2896" s="144"/>
      <c r="V2896" s="144"/>
      <c r="W2896" s="144"/>
      <c r="X2896" s="144"/>
      <c r="Y2896" s="144"/>
      <c r="Z2896" s="144"/>
      <c r="AA2896" s="144"/>
      <c r="AB2896" s="144"/>
      <c r="AC2896" s="144"/>
      <c r="AD2896" s="144"/>
      <c r="AE2896" s="144"/>
      <c r="AF2896" s="144"/>
      <c r="AG2896" s="324">
        <v>2025</v>
      </c>
      <c r="AH2896" s="135"/>
      <c r="AI2896" s="177"/>
      <c r="AJ2896" s="177"/>
      <c r="AK2896" s="141">
        <f t="shared" si="706"/>
        <v>2787</v>
      </c>
      <c r="AL2896" s="35" t="s">
        <v>153</v>
      </c>
      <c r="AM2896" s="141" t="str">
        <f t="shared" si="709"/>
        <v>2787.</v>
      </c>
      <c r="AN2896" s="147"/>
      <c r="AO2896" s="35"/>
      <c r="AP2896" s="16"/>
    </row>
    <row r="2897" spans="1:42" ht="22.5" customHeight="1" x14ac:dyDescent="0.25">
      <c r="A2897" s="68" t="str">
        <f t="shared" si="710"/>
        <v>2788.</v>
      </c>
      <c r="B2897" s="25">
        <v>4385</v>
      </c>
      <c r="C2897" s="202" t="s">
        <v>2188</v>
      </c>
      <c r="D2897" s="25">
        <v>1964</v>
      </c>
      <c r="E2897" s="111" t="s">
        <v>2932</v>
      </c>
      <c r="F2897" s="68" t="s">
        <v>2934</v>
      </c>
      <c r="G2897" s="25">
        <v>5</v>
      </c>
      <c r="H2897" s="25">
        <v>3</v>
      </c>
      <c r="I2897" s="144">
        <v>2433.6</v>
      </c>
      <c r="J2897" s="144">
        <v>1577.3</v>
      </c>
      <c r="K2897" s="144">
        <v>1577.3</v>
      </c>
      <c r="L2897" s="30">
        <v>89</v>
      </c>
      <c r="M2897" s="176">
        <f t="shared" si="707"/>
        <v>6331944.54</v>
      </c>
      <c r="N2897" s="144"/>
      <c r="O2897" s="142"/>
      <c r="P2897" s="144"/>
      <c r="Q2897" s="144">
        <f t="shared" si="708"/>
        <v>6331944.54</v>
      </c>
      <c r="R2897" s="144">
        <v>3924347.35</v>
      </c>
      <c r="S2897" s="30"/>
      <c r="T2897" s="144"/>
      <c r="U2897" s="144">
        <v>678.77</v>
      </c>
      <c r="V2897" s="144">
        <f>U2897*3547</f>
        <v>2407597.19</v>
      </c>
      <c r="W2897" s="144"/>
      <c r="X2897" s="144"/>
      <c r="Y2897" s="144"/>
      <c r="Z2897" s="144"/>
      <c r="AA2897" s="144"/>
      <c r="AB2897" s="144"/>
      <c r="AC2897" s="144"/>
      <c r="AD2897" s="144"/>
      <c r="AE2897" s="144"/>
      <c r="AF2897" s="144"/>
      <c r="AG2897" s="324">
        <v>2025</v>
      </c>
      <c r="AH2897" s="128"/>
      <c r="AI2897" s="216"/>
      <c r="AJ2897" s="216"/>
      <c r="AK2897" s="141">
        <f t="shared" si="706"/>
        <v>2788</v>
      </c>
      <c r="AL2897" s="35" t="s">
        <v>153</v>
      </c>
      <c r="AM2897" s="141" t="str">
        <f t="shared" si="709"/>
        <v>2788.</v>
      </c>
      <c r="AN2897" s="147"/>
      <c r="AO2897" s="35"/>
      <c r="AP2897" s="16"/>
    </row>
    <row r="2898" spans="1:42" ht="22.5" customHeight="1" x14ac:dyDescent="0.25">
      <c r="A2898" s="68" t="str">
        <f t="shared" si="710"/>
        <v>2789.</v>
      </c>
      <c r="B2898" s="25">
        <v>4428</v>
      </c>
      <c r="C2898" s="202" t="s">
        <v>2189</v>
      </c>
      <c r="D2898" s="25">
        <v>1964</v>
      </c>
      <c r="E2898" s="111" t="s">
        <v>2932</v>
      </c>
      <c r="F2898" s="68" t="s">
        <v>2934</v>
      </c>
      <c r="G2898" s="25">
        <v>5</v>
      </c>
      <c r="H2898" s="25">
        <v>6</v>
      </c>
      <c r="I2898" s="144">
        <v>3491.8</v>
      </c>
      <c r="J2898" s="144">
        <v>2959</v>
      </c>
      <c r="K2898" s="144">
        <v>2959</v>
      </c>
      <c r="L2898" s="30">
        <v>211</v>
      </c>
      <c r="M2898" s="176">
        <f t="shared" si="707"/>
        <v>7793099.6100000003</v>
      </c>
      <c r="N2898" s="144"/>
      <c r="O2898" s="142"/>
      <c r="P2898" s="144"/>
      <c r="Q2898" s="144">
        <f t="shared" si="708"/>
        <v>7793099.6100000003</v>
      </c>
      <c r="R2898" s="144">
        <v>7793099.6100000003</v>
      </c>
      <c r="S2898" s="30"/>
      <c r="T2898" s="144"/>
      <c r="U2898" s="144"/>
      <c r="V2898" s="144"/>
      <c r="W2898" s="144"/>
      <c r="X2898" s="144"/>
      <c r="Y2898" s="144"/>
      <c r="Z2898" s="144"/>
      <c r="AA2898" s="144"/>
      <c r="AB2898" s="144"/>
      <c r="AC2898" s="144"/>
      <c r="AD2898" s="144"/>
      <c r="AE2898" s="144"/>
      <c r="AF2898" s="144"/>
      <c r="AG2898" s="324">
        <v>2025</v>
      </c>
      <c r="AH2898" s="129"/>
      <c r="AK2898" s="141">
        <f t="shared" si="706"/>
        <v>2789</v>
      </c>
      <c r="AL2898" s="35" t="s">
        <v>153</v>
      </c>
      <c r="AM2898" s="141" t="str">
        <f t="shared" si="709"/>
        <v>2789.</v>
      </c>
      <c r="AN2898" s="147"/>
      <c r="AO2898" s="35"/>
      <c r="AP2898" s="16"/>
    </row>
    <row r="2899" spans="1:42" ht="22.5" customHeight="1" x14ac:dyDescent="0.25">
      <c r="A2899" s="68" t="str">
        <f t="shared" si="710"/>
        <v>2790.</v>
      </c>
      <c r="B2899" s="25">
        <v>4945</v>
      </c>
      <c r="C2899" s="202" t="s">
        <v>2190</v>
      </c>
      <c r="D2899" s="25">
        <v>1964</v>
      </c>
      <c r="E2899" s="111" t="s">
        <v>2932</v>
      </c>
      <c r="F2899" s="68" t="s">
        <v>2934</v>
      </c>
      <c r="G2899" s="25">
        <v>5</v>
      </c>
      <c r="H2899" s="25">
        <v>3</v>
      </c>
      <c r="I2899" s="144">
        <v>3233.1</v>
      </c>
      <c r="J2899" s="144">
        <v>3029.3</v>
      </c>
      <c r="K2899" s="144">
        <v>2975</v>
      </c>
      <c r="L2899" s="30">
        <v>187</v>
      </c>
      <c r="M2899" s="176">
        <f t="shared" si="707"/>
        <v>5888450</v>
      </c>
      <c r="N2899" s="144"/>
      <c r="O2899" s="142"/>
      <c r="P2899" s="144"/>
      <c r="Q2899" s="144">
        <f t="shared" si="708"/>
        <v>5888450</v>
      </c>
      <c r="R2899" s="144">
        <v>5888450</v>
      </c>
      <c r="S2899" s="30"/>
      <c r="T2899" s="144"/>
      <c r="U2899" s="144"/>
      <c r="V2899" s="144"/>
      <c r="W2899" s="144"/>
      <c r="X2899" s="144"/>
      <c r="Y2899" s="144"/>
      <c r="Z2899" s="144"/>
      <c r="AA2899" s="144"/>
      <c r="AB2899" s="144"/>
      <c r="AC2899" s="144"/>
      <c r="AD2899" s="144"/>
      <c r="AE2899" s="144"/>
      <c r="AF2899" s="144"/>
      <c r="AG2899" s="324">
        <v>2025</v>
      </c>
      <c r="AH2899" s="129"/>
      <c r="AI2899" s="216"/>
      <c r="AJ2899" s="216"/>
      <c r="AK2899" s="141">
        <f t="shared" si="706"/>
        <v>2790</v>
      </c>
      <c r="AL2899" s="35" t="s">
        <v>153</v>
      </c>
      <c r="AM2899" s="141" t="str">
        <f t="shared" si="709"/>
        <v>2790.</v>
      </c>
      <c r="AN2899" s="147"/>
      <c r="AO2899" s="35"/>
      <c r="AP2899" s="16"/>
    </row>
    <row r="2900" spans="1:42" ht="22.5" customHeight="1" x14ac:dyDescent="0.25">
      <c r="A2900" s="68" t="str">
        <f t="shared" si="710"/>
        <v>2791.</v>
      </c>
      <c r="B2900" s="25">
        <v>5270</v>
      </c>
      <c r="C2900" s="175" t="s">
        <v>2191</v>
      </c>
      <c r="D2900" s="25">
        <v>1964</v>
      </c>
      <c r="E2900" s="111" t="s">
        <v>2932</v>
      </c>
      <c r="F2900" s="68" t="s">
        <v>2934</v>
      </c>
      <c r="G2900" s="25">
        <v>4</v>
      </c>
      <c r="H2900" s="25">
        <v>5</v>
      </c>
      <c r="I2900" s="144">
        <v>3289.2</v>
      </c>
      <c r="J2900" s="144">
        <v>2767</v>
      </c>
      <c r="K2900" s="144">
        <v>2767</v>
      </c>
      <c r="L2900" s="30">
        <v>127</v>
      </c>
      <c r="M2900" s="176">
        <f t="shared" si="707"/>
        <v>1220969.49</v>
      </c>
      <c r="N2900" s="144"/>
      <c r="O2900" s="142"/>
      <c r="P2900" s="144"/>
      <c r="Q2900" s="144">
        <f t="shared" si="708"/>
        <v>1220969.49</v>
      </c>
      <c r="R2900" s="144">
        <v>1220969.49</v>
      </c>
      <c r="S2900" s="30"/>
      <c r="T2900" s="144"/>
      <c r="U2900" s="144"/>
      <c r="V2900" s="144"/>
      <c r="W2900" s="144"/>
      <c r="X2900" s="144"/>
      <c r="Y2900" s="144"/>
      <c r="Z2900" s="144"/>
      <c r="AA2900" s="144"/>
      <c r="AB2900" s="144"/>
      <c r="AC2900" s="144"/>
      <c r="AD2900" s="144"/>
      <c r="AE2900" s="144"/>
      <c r="AF2900" s="144"/>
      <c r="AG2900" s="324">
        <v>2025</v>
      </c>
      <c r="AH2900" s="135"/>
      <c r="AI2900" s="177"/>
      <c r="AJ2900" s="177"/>
      <c r="AK2900" s="141">
        <f t="shared" si="706"/>
        <v>2791</v>
      </c>
      <c r="AL2900" s="35" t="s">
        <v>153</v>
      </c>
      <c r="AM2900" s="141" t="str">
        <f t="shared" si="709"/>
        <v>2791.</v>
      </c>
      <c r="AN2900" s="147"/>
      <c r="AO2900" s="35"/>
      <c r="AP2900" s="16"/>
    </row>
    <row r="2901" spans="1:42" ht="22.5" customHeight="1" x14ac:dyDescent="0.25">
      <c r="A2901" s="68" t="str">
        <f t="shared" si="710"/>
        <v>2792.</v>
      </c>
      <c r="B2901" s="25">
        <v>4841</v>
      </c>
      <c r="C2901" s="175" t="s">
        <v>2192</v>
      </c>
      <c r="D2901" s="25">
        <v>1964</v>
      </c>
      <c r="E2901" s="111" t="s">
        <v>2932</v>
      </c>
      <c r="F2901" s="68" t="s">
        <v>2934</v>
      </c>
      <c r="G2901" s="25">
        <v>5</v>
      </c>
      <c r="H2901" s="25">
        <v>4</v>
      </c>
      <c r="I2901" s="176">
        <v>3177.9</v>
      </c>
      <c r="J2901" s="144">
        <v>2086.3000000000002</v>
      </c>
      <c r="K2901" s="176">
        <v>2086.3000000000002</v>
      </c>
      <c r="L2901" s="267">
        <v>182</v>
      </c>
      <c r="M2901" s="176">
        <f t="shared" si="707"/>
        <v>1103188</v>
      </c>
      <c r="N2901" s="144"/>
      <c r="O2901" s="142"/>
      <c r="P2901" s="144"/>
      <c r="Q2901" s="144">
        <f t="shared" si="708"/>
        <v>1103188</v>
      </c>
      <c r="R2901" s="144">
        <v>1103188</v>
      </c>
      <c r="S2901" s="30"/>
      <c r="T2901" s="144"/>
      <c r="U2901" s="144"/>
      <c r="V2901" s="144"/>
      <c r="W2901" s="144"/>
      <c r="X2901" s="144"/>
      <c r="Y2901" s="144"/>
      <c r="Z2901" s="144"/>
      <c r="AA2901" s="144"/>
      <c r="AB2901" s="144"/>
      <c r="AC2901" s="144"/>
      <c r="AD2901" s="144"/>
      <c r="AE2901" s="144"/>
      <c r="AF2901" s="144"/>
      <c r="AG2901" s="324">
        <v>2025</v>
      </c>
      <c r="AH2901" s="135"/>
      <c r="AI2901" s="177"/>
      <c r="AJ2901" s="177"/>
      <c r="AK2901" s="141">
        <f t="shared" si="706"/>
        <v>2792</v>
      </c>
      <c r="AL2901" s="35" t="s">
        <v>153</v>
      </c>
      <c r="AM2901" s="141" t="str">
        <f t="shared" si="709"/>
        <v>2792.</v>
      </c>
      <c r="AN2901" s="147"/>
      <c r="AO2901" s="35"/>
      <c r="AP2901" s="16"/>
    </row>
    <row r="2902" spans="1:42" ht="23.25" customHeight="1" x14ac:dyDescent="0.25">
      <c r="A2902" s="68" t="str">
        <f t="shared" si="710"/>
        <v>2793.</v>
      </c>
      <c r="B2902" s="25">
        <v>5170</v>
      </c>
      <c r="C2902" s="36" t="s">
        <v>2193</v>
      </c>
      <c r="D2902" s="25">
        <v>1964</v>
      </c>
      <c r="E2902" s="111" t="s">
        <v>2932</v>
      </c>
      <c r="F2902" s="68" t="s">
        <v>2934</v>
      </c>
      <c r="G2902" s="25">
        <v>4</v>
      </c>
      <c r="H2902" s="25">
        <v>4</v>
      </c>
      <c r="I2902" s="144">
        <v>2776.4</v>
      </c>
      <c r="J2902" s="144">
        <v>2581.9</v>
      </c>
      <c r="K2902" s="144">
        <v>2581.9</v>
      </c>
      <c r="L2902" s="30">
        <v>115</v>
      </c>
      <c r="M2902" s="176">
        <f t="shared" si="707"/>
        <v>1357583.2799999998</v>
      </c>
      <c r="N2902" s="144"/>
      <c r="O2902" s="142"/>
      <c r="P2902" s="144"/>
      <c r="Q2902" s="144">
        <f t="shared" si="708"/>
        <v>1357583.2799999998</v>
      </c>
      <c r="R2902" s="144">
        <v>1357583.2799999998</v>
      </c>
      <c r="S2902" s="30"/>
      <c r="T2902" s="144"/>
      <c r="U2902" s="144"/>
      <c r="V2902" s="144"/>
      <c r="W2902" s="144"/>
      <c r="X2902" s="144"/>
      <c r="Y2902" s="144"/>
      <c r="Z2902" s="144"/>
      <c r="AA2902" s="144"/>
      <c r="AB2902" s="144"/>
      <c r="AC2902" s="323"/>
      <c r="AD2902" s="323"/>
      <c r="AE2902" s="144"/>
      <c r="AF2902" s="144"/>
      <c r="AG2902" s="324">
        <v>2025</v>
      </c>
      <c r="AH2902" s="128"/>
      <c r="AI2902" s="177"/>
      <c r="AJ2902" s="177"/>
      <c r="AK2902" s="141">
        <f t="shared" si="706"/>
        <v>2793</v>
      </c>
      <c r="AL2902" s="35" t="s">
        <v>153</v>
      </c>
      <c r="AM2902" s="141" t="str">
        <f t="shared" si="709"/>
        <v>2793.</v>
      </c>
      <c r="AN2902" s="147"/>
      <c r="AP2902" s="16"/>
    </row>
    <row r="2903" spans="1:42" ht="22.5" customHeight="1" x14ac:dyDescent="0.25">
      <c r="A2903" s="68" t="str">
        <f t="shared" si="710"/>
        <v>2794.</v>
      </c>
      <c r="B2903" s="25">
        <v>5383</v>
      </c>
      <c r="C2903" s="137" t="s">
        <v>2194</v>
      </c>
      <c r="D2903" s="25">
        <v>1964</v>
      </c>
      <c r="E2903" s="111" t="s">
        <v>2932</v>
      </c>
      <c r="F2903" s="68" t="s">
        <v>2933</v>
      </c>
      <c r="G2903" s="25">
        <v>5</v>
      </c>
      <c r="H2903" s="25">
        <v>4</v>
      </c>
      <c r="I2903" s="144">
        <v>4291.1000000000004</v>
      </c>
      <c r="J2903" s="144">
        <v>3933.9</v>
      </c>
      <c r="K2903" s="144">
        <v>3933.9</v>
      </c>
      <c r="L2903" s="30">
        <v>173</v>
      </c>
      <c r="M2903" s="176">
        <f t="shared" si="707"/>
        <v>2400720</v>
      </c>
      <c r="N2903" s="144"/>
      <c r="O2903" s="142"/>
      <c r="P2903" s="144"/>
      <c r="Q2903" s="144">
        <f t="shared" si="708"/>
        <v>2400720</v>
      </c>
      <c r="R2903" s="144">
        <v>2400720</v>
      </c>
      <c r="S2903" s="30"/>
      <c r="T2903" s="144"/>
      <c r="U2903" s="144"/>
      <c r="V2903" s="144"/>
      <c r="W2903" s="144"/>
      <c r="X2903" s="144"/>
      <c r="Y2903" s="144"/>
      <c r="Z2903" s="144"/>
      <c r="AA2903" s="144"/>
      <c r="AB2903" s="144"/>
      <c r="AC2903" s="144"/>
      <c r="AD2903" s="144"/>
      <c r="AE2903" s="144"/>
      <c r="AF2903" s="144"/>
      <c r="AG2903" s="324">
        <v>2025</v>
      </c>
      <c r="AH2903" s="129"/>
      <c r="AI2903" s="216"/>
      <c r="AJ2903" s="216"/>
      <c r="AK2903" s="141">
        <f t="shared" si="706"/>
        <v>2794</v>
      </c>
      <c r="AL2903" s="35" t="s">
        <v>153</v>
      </c>
      <c r="AM2903" s="141" t="str">
        <f t="shared" si="709"/>
        <v>2794.</v>
      </c>
      <c r="AN2903" s="147"/>
      <c r="AO2903" s="35"/>
      <c r="AP2903" s="16"/>
    </row>
    <row r="2904" spans="1:42" ht="22.5" customHeight="1" x14ac:dyDescent="0.25">
      <c r="A2904" s="68" t="str">
        <f t="shared" si="710"/>
        <v>2795.</v>
      </c>
      <c r="B2904" s="25">
        <v>5386</v>
      </c>
      <c r="C2904" s="300" t="s">
        <v>2196</v>
      </c>
      <c r="D2904" s="25">
        <v>1964</v>
      </c>
      <c r="E2904" s="111" t="s">
        <v>2932</v>
      </c>
      <c r="F2904" s="68" t="s">
        <v>2934</v>
      </c>
      <c r="G2904" s="25">
        <v>5</v>
      </c>
      <c r="H2904" s="25">
        <v>3</v>
      </c>
      <c r="I2904" s="144">
        <v>2480.3000000000002</v>
      </c>
      <c r="J2904" s="144">
        <v>1631.3</v>
      </c>
      <c r="K2904" s="144">
        <v>1631.3</v>
      </c>
      <c r="L2904" s="30">
        <v>168</v>
      </c>
      <c r="M2904" s="176">
        <f t="shared" si="707"/>
        <v>3999678.9</v>
      </c>
      <c r="N2904" s="144"/>
      <c r="O2904" s="142"/>
      <c r="P2904" s="144"/>
      <c r="Q2904" s="144">
        <f t="shared" si="708"/>
        <v>3999678.9</v>
      </c>
      <c r="R2904" s="144">
        <v>3999678.9</v>
      </c>
      <c r="S2904" s="30"/>
      <c r="T2904" s="144"/>
      <c r="U2904" s="144"/>
      <c r="V2904" s="144"/>
      <c r="W2904" s="144"/>
      <c r="X2904" s="144"/>
      <c r="Y2904" s="144"/>
      <c r="Z2904" s="144"/>
      <c r="AA2904" s="144"/>
      <c r="AB2904" s="144"/>
      <c r="AC2904" s="144"/>
      <c r="AD2904" s="144"/>
      <c r="AE2904" s="144"/>
      <c r="AF2904" s="144"/>
      <c r="AG2904" s="324">
        <v>2025</v>
      </c>
      <c r="AH2904" s="128"/>
      <c r="AI2904" s="177"/>
      <c r="AJ2904" s="177"/>
      <c r="AK2904" s="141">
        <f t="shared" si="706"/>
        <v>2795</v>
      </c>
      <c r="AL2904" s="35" t="s">
        <v>153</v>
      </c>
      <c r="AM2904" s="141" t="str">
        <f t="shared" si="709"/>
        <v>2795.</v>
      </c>
      <c r="AN2904" s="147"/>
      <c r="AO2904" s="35"/>
      <c r="AP2904" s="16"/>
    </row>
    <row r="2905" spans="1:42" ht="22.5" customHeight="1" x14ac:dyDescent="0.25">
      <c r="A2905" s="68" t="str">
        <f t="shared" si="710"/>
        <v>2796.</v>
      </c>
      <c r="B2905" s="25">
        <v>4440</v>
      </c>
      <c r="C2905" s="202" t="s">
        <v>2197</v>
      </c>
      <c r="D2905" s="25">
        <v>1965</v>
      </c>
      <c r="E2905" s="111" t="s">
        <v>2932</v>
      </c>
      <c r="F2905" s="68" t="s">
        <v>2934</v>
      </c>
      <c r="G2905" s="25">
        <v>4</v>
      </c>
      <c r="H2905" s="25">
        <v>6</v>
      </c>
      <c r="I2905" s="144">
        <v>4089.8</v>
      </c>
      <c r="J2905" s="144">
        <v>3118.8</v>
      </c>
      <c r="K2905" s="144">
        <v>2094</v>
      </c>
      <c r="L2905" s="30">
        <v>185</v>
      </c>
      <c r="M2905" s="176">
        <f t="shared" si="707"/>
        <v>6595104.6100000003</v>
      </c>
      <c r="N2905" s="144"/>
      <c r="O2905" s="142"/>
      <c r="P2905" s="144"/>
      <c r="Q2905" s="144">
        <f t="shared" si="708"/>
        <v>6595104.6100000003</v>
      </c>
      <c r="R2905" s="144">
        <v>6595104.6100000003</v>
      </c>
      <c r="S2905" s="30"/>
      <c r="T2905" s="144"/>
      <c r="U2905" s="144"/>
      <c r="V2905" s="144"/>
      <c r="W2905" s="144"/>
      <c r="X2905" s="144"/>
      <c r="Y2905" s="144"/>
      <c r="Z2905" s="144"/>
      <c r="AA2905" s="144"/>
      <c r="AB2905" s="144"/>
      <c r="AC2905" s="144"/>
      <c r="AD2905" s="144"/>
      <c r="AE2905" s="144"/>
      <c r="AF2905" s="144"/>
      <c r="AG2905" s="324">
        <v>2025</v>
      </c>
      <c r="AH2905" s="129"/>
      <c r="AI2905" s="216"/>
      <c r="AJ2905" s="216"/>
      <c r="AK2905" s="141">
        <f t="shared" si="706"/>
        <v>2796</v>
      </c>
      <c r="AL2905" s="35" t="s">
        <v>153</v>
      </c>
      <c r="AM2905" s="141" t="str">
        <f t="shared" si="709"/>
        <v>2796.</v>
      </c>
      <c r="AN2905" s="147"/>
      <c r="AO2905" s="35"/>
      <c r="AP2905" s="16"/>
    </row>
    <row r="2906" spans="1:42" ht="22.5" customHeight="1" x14ac:dyDescent="0.25">
      <c r="A2906" s="68" t="str">
        <f t="shared" si="710"/>
        <v>2797.</v>
      </c>
      <c r="B2906" s="25">
        <v>4101</v>
      </c>
      <c r="C2906" s="202" t="s">
        <v>2198</v>
      </c>
      <c r="D2906" s="25">
        <v>1965</v>
      </c>
      <c r="E2906" s="111" t="s">
        <v>2932</v>
      </c>
      <c r="F2906" s="68" t="s">
        <v>2934</v>
      </c>
      <c r="G2906" s="25">
        <v>5</v>
      </c>
      <c r="H2906" s="25">
        <v>3</v>
      </c>
      <c r="I2906" s="144">
        <v>2512</v>
      </c>
      <c r="J2906" s="144">
        <v>2327.3000000000002</v>
      </c>
      <c r="K2906" s="144">
        <v>2171.6999999999998</v>
      </c>
      <c r="L2906" s="30">
        <v>101</v>
      </c>
      <c r="M2906" s="176">
        <f t="shared" si="707"/>
        <v>200060</v>
      </c>
      <c r="N2906" s="144"/>
      <c r="O2906" s="142"/>
      <c r="P2906" s="144"/>
      <c r="Q2906" s="144">
        <f t="shared" si="708"/>
        <v>200060</v>
      </c>
      <c r="R2906" s="144">
        <v>200060</v>
      </c>
      <c r="S2906" s="30"/>
      <c r="T2906" s="144"/>
      <c r="U2906" s="144"/>
      <c r="V2906" s="144"/>
      <c r="W2906" s="144"/>
      <c r="X2906" s="144"/>
      <c r="Y2906" s="144"/>
      <c r="Z2906" s="144"/>
      <c r="AA2906" s="144"/>
      <c r="AB2906" s="144"/>
      <c r="AC2906" s="144"/>
      <c r="AD2906" s="144"/>
      <c r="AE2906" s="144"/>
      <c r="AF2906" s="144"/>
      <c r="AG2906" s="324">
        <v>2025</v>
      </c>
      <c r="AH2906" s="129"/>
      <c r="AI2906" s="216"/>
      <c r="AJ2906" s="216"/>
      <c r="AK2906" s="141">
        <f t="shared" si="706"/>
        <v>2797</v>
      </c>
      <c r="AL2906" s="35" t="s">
        <v>153</v>
      </c>
      <c r="AM2906" s="141" t="str">
        <f t="shared" si="709"/>
        <v>2797.</v>
      </c>
      <c r="AN2906" s="147"/>
      <c r="AO2906" s="35"/>
      <c r="AP2906" s="16"/>
    </row>
    <row r="2907" spans="1:42" ht="22.5" customHeight="1" x14ac:dyDescent="0.25">
      <c r="A2907" s="68" t="str">
        <f t="shared" si="710"/>
        <v>2798.</v>
      </c>
      <c r="B2907" s="25">
        <v>4124</v>
      </c>
      <c r="C2907" s="300" t="s">
        <v>2199</v>
      </c>
      <c r="D2907" s="25">
        <v>1965</v>
      </c>
      <c r="E2907" s="111" t="s">
        <v>2932</v>
      </c>
      <c r="F2907" s="68" t="s">
        <v>2933</v>
      </c>
      <c r="G2907" s="25">
        <v>5</v>
      </c>
      <c r="H2907" s="25">
        <v>4</v>
      </c>
      <c r="I2907" s="176">
        <v>2615.1</v>
      </c>
      <c r="J2907" s="144">
        <v>1634.1</v>
      </c>
      <c r="K2907" s="176">
        <v>1634.1</v>
      </c>
      <c r="L2907" s="267">
        <v>107</v>
      </c>
      <c r="M2907" s="176">
        <f t="shared" si="707"/>
        <v>2187426.15</v>
      </c>
      <c r="N2907" s="144"/>
      <c r="O2907" s="142"/>
      <c r="P2907" s="144"/>
      <c r="Q2907" s="144">
        <f t="shared" si="708"/>
        <v>2187426.15</v>
      </c>
      <c r="R2907" s="144">
        <f>1278710.76+908715.39</f>
        <v>2187426.15</v>
      </c>
      <c r="S2907" s="30"/>
      <c r="T2907" s="144"/>
      <c r="U2907" s="144"/>
      <c r="V2907" s="144"/>
      <c r="W2907" s="144"/>
      <c r="X2907" s="144"/>
      <c r="Y2907" s="144"/>
      <c r="Z2907" s="144"/>
      <c r="AA2907" s="144"/>
      <c r="AB2907" s="144"/>
      <c r="AC2907" s="144"/>
      <c r="AD2907" s="144"/>
      <c r="AE2907" s="144"/>
      <c r="AF2907" s="144"/>
      <c r="AG2907" s="324">
        <v>2025</v>
      </c>
      <c r="AH2907" s="135"/>
      <c r="AI2907" s="177"/>
      <c r="AJ2907" s="177"/>
      <c r="AK2907" s="141">
        <f t="shared" si="706"/>
        <v>2798</v>
      </c>
      <c r="AL2907" s="35" t="s">
        <v>153</v>
      </c>
      <c r="AM2907" s="141" t="str">
        <f t="shared" si="709"/>
        <v>2798.</v>
      </c>
      <c r="AN2907" s="147"/>
      <c r="AO2907" s="35"/>
      <c r="AP2907" s="16"/>
    </row>
    <row r="2908" spans="1:42" ht="22.5" customHeight="1" x14ac:dyDescent="0.25">
      <c r="A2908" s="68" t="str">
        <f t="shared" si="710"/>
        <v>2799.</v>
      </c>
      <c r="B2908" s="25">
        <v>4127</v>
      </c>
      <c r="C2908" s="202" t="s">
        <v>2200</v>
      </c>
      <c r="D2908" s="25">
        <v>1965</v>
      </c>
      <c r="E2908" s="111" t="s">
        <v>2932</v>
      </c>
      <c r="F2908" s="68" t="s">
        <v>2933</v>
      </c>
      <c r="G2908" s="25">
        <v>5</v>
      </c>
      <c r="H2908" s="25">
        <v>3</v>
      </c>
      <c r="I2908" s="144">
        <v>2534.1999999999998</v>
      </c>
      <c r="J2908" s="144">
        <v>1592.5</v>
      </c>
      <c r="K2908" s="144">
        <v>1592.5</v>
      </c>
      <c r="L2908" s="30">
        <v>125</v>
      </c>
      <c r="M2908" s="176">
        <f t="shared" si="707"/>
        <v>940690.91999999993</v>
      </c>
      <c r="N2908" s="144"/>
      <c r="O2908" s="142"/>
      <c r="P2908" s="144"/>
      <c r="Q2908" s="144">
        <f t="shared" si="708"/>
        <v>940690.91999999993</v>
      </c>
      <c r="R2908" s="144">
        <v>940690.91999999993</v>
      </c>
      <c r="S2908" s="30"/>
      <c r="T2908" s="144"/>
      <c r="U2908" s="144"/>
      <c r="V2908" s="144"/>
      <c r="W2908" s="144"/>
      <c r="X2908" s="144"/>
      <c r="Y2908" s="144"/>
      <c r="Z2908" s="144"/>
      <c r="AA2908" s="144"/>
      <c r="AB2908" s="144"/>
      <c r="AC2908" s="144"/>
      <c r="AD2908" s="144"/>
      <c r="AE2908" s="144"/>
      <c r="AF2908" s="144"/>
      <c r="AG2908" s="324">
        <v>2025</v>
      </c>
      <c r="AH2908" s="129"/>
      <c r="AI2908" s="216"/>
      <c r="AJ2908" s="216"/>
      <c r="AK2908" s="141">
        <f t="shared" si="706"/>
        <v>2799</v>
      </c>
      <c r="AL2908" s="35" t="s">
        <v>153</v>
      </c>
      <c r="AM2908" s="141" t="str">
        <f t="shared" si="709"/>
        <v>2799.</v>
      </c>
      <c r="AN2908" s="147"/>
      <c r="AO2908" s="35"/>
      <c r="AP2908" s="16"/>
    </row>
    <row r="2909" spans="1:42" ht="22.5" customHeight="1" x14ac:dyDescent="0.25">
      <c r="A2909" s="68" t="str">
        <f t="shared" si="710"/>
        <v>2800.</v>
      </c>
      <c r="B2909" s="25">
        <v>5281</v>
      </c>
      <c r="C2909" s="175" t="s">
        <v>2201</v>
      </c>
      <c r="D2909" s="25">
        <v>1965</v>
      </c>
      <c r="E2909" s="111" t="s">
        <v>2932</v>
      </c>
      <c r="F2909" s="68" t="s">
        <v>2934</v>
      </c>
      <c r="G2909" s="25">
        <v>5</v>
      </c>
      <c r="H2909" s="25">
        <v>3</v>
      </c>
      <c r="I2909" s="144">
        <v>2801.68</v>
      </c>
      <c r="J2909" s="144">
        <v>2629.3</v>
      </c>
      <c r="K2909" s="144">
        <v>2629.3</v>
      </c>
      <c r="L2909" s="30">
        <v>95</v>
      </c>
      <c r="M2909" s="176">
        <f t="shared" si="707"/>
        <v>4962542</v>
      </c>
      <c r="N2909" s="144"/>
      <c r="O2909" s="142"/>
      <c r="P2909" s="144"/>
      <c r="Q2909" s="144">
        <f t="shared" si="708"/>
        <v>4962542</v>
      </c>
      <c r="R2909" s="144">
        <v>4962542</v>
      </c>
      <c r="S2909" s="30"/>
      <c r="T2909" s="144"/>
      <c r="U2909" s="144"/>
      <c r="V2909" s="144"/>
      <c r="W2909" s="144"/>
      <c r="X2909" s="144"/>
      <c r="Y2909" s="144"/>
      <c r="Z2909" s="144"/>
      <c r="AA2909" s="144"/>
      <c r="AB2909" s="144"/>
      <c r="AC2909" s="144"/>
      <c r="AD2909" s="144"/>
      <c r="AE2909" s="144"/>
      <c r="AF2909" s="144"/>
      <c r="AG2909" s="324">
        <v>2025</v>
      </c>
      <c r="AH2909" s="128"/>
      <c r="AI2909" s="177"/>
      <c r="AJ2909" s="177"/>
      <c r="AK2909" s="141">
        <f t="shared" si="706"/>
        <v>2800</v>
      </c>
      <c r="AL2909" s="35" t="s">
        <v>153</v>
      </c>
      <c r="AM2909" s="141" t="str">
        <f t="shared" si="709"/>
        <v>2800.</v>
      </c>
      <c r="AN2909" s="147"/>
      <c r="AO2909" s="35"/>
      <c r="AP2909" s="16"/>
    </row>
    <row r="2910" spans="1:42" ht="22.5" customHeight="1" x14ac:dyDescent="0.25">
      <c r="A2910" s="68" t="str">
        <f t="shared" si="710"/>
        <v>2801.</v>
      </c>
      <c r="B2910" s="25">
        <v>4520</v>
      </c>
      <c r="C2910" s="300" t="s">
        <v>2202</v>
      </c>
      <c r="D2910" s="25">
        <v>1965</v>
      </c>
      <c r="E2910" s="111" t="s">
        <v>2932</v>
      </c>
      <c r="F2910" s="68" t="s">
        <v>2933</v>
      </c>
      <c r="G2910" s="25">
        <v>5</v>
      </c>
      <c r="H2910" s="25">
        <v>5</v>
      </c>
      <c r="I2910" s="176">
        <v>3858.3</v>
      </c>
      <c r="J2910" s="144">
        <v>3478</v>
      </c>
      <c r="K2910" s="176">
        <v>3478</v>
      </c>
      <c r="L2910" s="267">
        <v>164</v>
      </c>
      <c r="M2910" s="176">
        <f t="shared" si="707"/>
        <v>1886606.2799999998</v>
      </c>
      <c r="N2910" s="144"/>
      <c r="O2910" s="142"/>
      <c r="P2910" s="144"/>
      <c r="Q2910" s="144">
        <f t="shared" si="708"/>
        <v>1886606.2799999998</v>
      </c>
      <c r="R2910" s="144">
        <v>1886606.2799999998</v>
      </c>
      <c r="S2910" s="30"/>
      <c r="T2910" s="144"/>
      <c r="U2910" s="144"/>
      <c r="V2910" s="144"/>
      <c r="W2910" s="144"/>
      <c r="X2910" s="144"/>
      <c r="Y2910" s="144"/>
      <c r="Z2910" s="144"/>
      <c r="AA2910" s="144"/>
      <c r="AB2910" s="144"/>
      <c r="AC2910" s="144"/>
      <c r="AD2910" s="144"/>
      <c r="AE2910" s="144"/>
      <c r="AF2910" s="144"/>
      <c r="AG2910" s="324">
        <v>2025</v>
      </c>
      <c r="AH2910" s="128"/>
      <c r="AI2910" s="177"/>
      <c r="AJ2910" s="177"/>
      <c r="AK2910" s="141">
        <f t="shared" si="706"/>
        <v>2801</v>
      </c>
      <c r="AL2910" s="35" t="s">
        <v>153</v>
      </c>
      <c r="AM2910" s="141" t="str">
        <f t="shared" si="709"/>
        <v>2801.</v>
      </c>
      <c r="AN2910" s="147"/>
      <c r="AO2910" s="35"/>
      <c r="AP2910" s="16"/>
    </row>
    <row r="2911" spans="1:42" ht="22.5" customHeight="1" x14ac:dyDescent="0.25">
      <c r="A2911" s="68" t="str">
        <f t="shared" si="710"/>
        <v>2802.</v>
      </c>
      <c r="B2911" s="25">
        <v>5387</v>
      </c>
      <c r="C2911" s="300" t="s">
        <v>2203</v>
      </c>
      <c r="D2911" s="25">
        <v>1965</v>
      </c>
      <c r="E2911" s="111" t="s">
        <v>2932</v>
      </c>
      <c r="F2911" s="68" t="s">
        <v>2933</v>
      </c>
      <c r="G2911" s="25">
        <v>5</v>
      </c>
      <c r="H2911" s="25">
        <v>4</v>
      </c>
      <c r="I2911" s="144">
        <v>3839</v>
      </c>
      <c r="J2911" s="144">
        <v>2538</v>
      </c>
      <c r="K2911" s="144">
        <v>2538</v>
      </c>
      <c r="L2911" s="30">
        <v>174</v>
      </c>
      <c r="M2911" s="176">
        <f t="shared" si="707"/>
        <v>6083378</v>
      </c>
      <c r="N2911" s="144"/>
      <c r="O2911" s="142"/>
      <c r="P2911" s="144"/>
      <c r="Q2911" s="144">
        <f t="shared" si="708"/>
        <v>6083378</v>
      </c>
      <c r="R2911" s="144">
        <v>6083378</v>
      </c>
      <c r="S2911" s="30"/>
      <c r="T2911" s="144"/>
      <c r="U2911" s="144"/>
      <c r="V2911" s="144"/>
      <c r="W2911" s="144"/>
      <c r="X2911" s="144"/>
      <c r="Y2911" s="144"/>
      <c r="Z2911" s="144"/>
      <c r="AA2911" s="144"/>
      <c r="AB2911" s="144"/>
      <c r="AC2911" s="144"/>
      <c r="AD2911" s="144"/>
      <c r="AE2911" s="144"/>
      <c r="AF2911" s="144"/>
      <c r="AG2911" s="324">
        <v>2025</v>
      </c>
      <c r="AH2911" s="135"/>
      <c r="AI2911" s="177"/>
      <c r="AJ2911" s="177"/>
      <c r="AK2911" s="141">
        <f t="shared" si="706"/>
        <v>2802</v>
      </c>
      <c r="AL2911" s="35" t="s">
        <v>153</v>
      </c>
      <c r="AM2911" s="141" t="str">
        <f t="shared" si="709"/>
        <v>2802.</v>
      </c>
      <c r="AN2911" s="147"/>
      <c r="AO2911" s="35"/>
      <c r="AP2911" s="16"/>
    </row>
    <row r="2912" spans="1:42" ht="22.5" customHeight="1" x14ac:dyDescent="0.25">
      <c r="A2912" s="68" t="str">
        <f t="shared" si="710"/>
        <v>2803.</v>
      </c>
      <c r="B2912" s="25">
        <v>4429</v>
      </c>
      <c r="C2912" s="202" t="s">
        <v>2205</v>
      </c>
      <c r="D2912" s="25">
        <v>1966</v>
      </c>
      <c r="E2912" s="111" t="s">
        <v>2932</v>
      </c>
      <c r="F2912" s="68" t="s">
        <v>2934</v>
      </c>
      <c r="G2912" s="25">
        <v>5</v>
      </c>
      <c r="H2912" s="25">
        <v>6</v>
      </c>
      <c r="I2912" s="144">
        <v>5337.4</v>
      </c>
      <c r="J2912" s="144">
        <v>5183.3999999999996</v>
      </c>
      <c r="K2912" s="144">
        <v>3416.8</v>
      </c>
      <c r="L2912" s="30">
        <v>228</v>
      </c>
      <c r="M2912" s="176">
        <f t="shared" si="707"/>
        <v>8606964.620000001</v>
      </c>
      <c r="N2912" s="144"/>
      <c r="O2912" s="142"/>
      <c r="P2912" s="144"/>
      <c r="Q2912" s="144">
        <f t="shared" si="708"/>
        <v>8606964.620000001</v>
      </c>
      <c r="R2912" s="144">
        <v>8606964.620000001</v>
      </c>
      <c r="S2912" s="30"/>
      <c r="T2912" s="144"/>
      <c r="U2912" s="144"/>
      <c r="V2912" s="144"/>
      <c r="W2912" s="144"/>
      <c r="X2912" s="144"/>
      <c r="Y2912" s="144"/>
      <c r="Z2912" s="144"/>
      <c r="AA2912" s="144"/>
      <c r="AB2912" s="144"/>
      <c r="AC2912" s="144"/>
      <c r="AD2912" s="144"/>
      <c r="AE2912" s="144"/>
      <c r="AF2912" s="144"/>
      <c r="AG2912" s="324">
        <v>2025</v>
      </c>
      <c r="AH2912" s="129"/>
      <c r="AI2912" s="216"/>
      <c r="AJ2912" s="216"/>
      <c r="AK2912" s="141">
        <f t="shared" si="706"/>
        <v>2803</v>
      </c>
      <c r="AL2912" s="35" t="s">
        <v>153</v>
      </c>
      <c r="AM2912" s="141" t="str">
        <f t="shared" si="709"/>
        <v>2803.</v>
      </c>
      <c r="AN2912" s="147"/>
      <c r="AO2912" s="35"/>
      <c r="AP2912" s="16"/>
    </row>
    <row r="2913" spans="1:42" ht="22.5" customHeight="1" x14ac:dyDescent="0.25">
      <c r="A2913" s="68" t="str">
        <f t="shared" si="710"/>
        <v>2804.</v>
      </c>
      <c r="B2913" s="25">
        <v>4432</v>
      </c>
      <c r="C2913" s="300" t="s">
        <v>2204</v>
      </c>
      <c r="D2913" s="25">
        <v>1966</v>
      </c>
      <c r="E2913" s="111" t="s">
        <v>2932</v>
      </c>
      <c r="F2913" s="68" t="s">
        <v>2934</v>
      </c>
      <c r="G2913" s="25">
        <v>5</v>
      </c>
      <c r="H2913" s="25">
        <v>4</v>
      </c>
      <c r="I2913" s="176">
        <v>3489.6</v>
      </c>
      <c r="J2913" s="176">
        <v>3240.5</v>
      </c>
      <c r="K2913" s="176">
        <v>3240.5</v>
      </c>
      <c r="L2913" s="267">
        <v>139</v>
      </c>
      <c r="M2913" s="176">
        <f t="shared" si="707"/>
        <v>1624400</v>
      </c>
      <c r="N2913" s="144"/>
      <c r="O2913" s="142"/>
      <c r="P2913" s="144"/>
      <c r="Q2913" s="144">
        <f t="shared" si="708"/>
        <v>1624400</v>
      </c>
      <c r="R2913" s="144">
        <v>1624400</v>
      </c>
      <c r="S2913" s="30"/>
      <c r="T2913" s="144"/>
      <c r="U2913" s="144"/>
      <c r="V2913" s="144"/>
      <c r="W2913" s="144"/>
      <c r="X2913" s="144"/>
      <c r="Y2913" s="144"/>
      <c r="Z2913" s="144"/>
      <c r="AA2913" s="144"/>
      <c r="AB2913" s="144"/>
      <c r="AC2913" s="144"/>
      <c r="AD2913" s="144"/>
      <c r="AE2913" s="144"/>
      <c r="AF2913" s="144"/>
      <c r="AG2913" s="324">
        <v>2025</v>
      </c>
      <c r="AH2913" s="128"/>
      <c r="AI2913" s="177"/>
      <c r="AJ2913" s="177"/>
      <c r="AK2913" s="141">
        <f t="shared" ref="AK2913:AK2976" si="711">MAX(AK2909:AK2912)+1</f>
        <v>2804</v>
      </c>
      <c r="AL2913" s="35" t="s">
        <v>153</v>
      </c>
      <c r="AM2913" s="141" t="str">
        <f t="shared" si="709"/>
        <v>2804.</v>
      </c>
      <c r="AN2913" s="147"/>
      <c r="AO2913" s="35"/>
      <c r="AP2913" s="16"/>
    </row>
    <row r="2914" spans="1:42" ht="22.5" customHeight="1" x14ac:dyDescent="0.25">
      <c r="A2914" s="68" t="str">
        <f t="shared" si="710"/>
        <v>2805.</v>
      </c>
      <c r="B2914" s="25">
        <v>4154</v>
      </c>
      <c r="C2914" s="37" t="s">
        <v>2206</v>
      </c>
      <c r="D2914" s="25">
        <v>1968</v>
      </c>
      <c r="E2914" s="111" t="s">
        <v>2932</v>
      </c>
      <c r="F2914" s="68" t="s">
        <v>2934</v>
      </c>
      <c r="G2914" s="25">
        <v>9</v>
      </c>
      <c r="H2914" s="25">
        <v>1</v>
      </c>
      <c r="I2914" s="176">
        <v>1970.4</v>
      </c>
      <c r="J2914" s="176">
        <v>1970.4</v>
      </c>
      <c r="K2914" s="176">
        <v>1970.4</v>
      </c>
      <c r="L2914" s="267">
        <v>68</v>
      </c>
      <c r="M2914" s="176">
        <f t="shared" si="707"/>
        <v>1529408</v>
      </c>
      <c r="N2914" s="144"/>
      <c r="O2914" s="142"/>
      <c r="P2914" s="144"/>
      <c r="Q2914" s="144">
        <f t="shared" si="708"/>
        <v>1529408</v>
      </c>
      <c r="R2914" s="144">
        <v>394368</v>
      </c>
      <c r="S2914" s="30"/>
      <c r="T2914" s="144"/>
      <c r="U2914" s="144">
        <v>320</v>
      </c>
      <c r="V2914" s="144">
        <f>U2914*3547</f>
        <v>1135040</v>
      </c>
      <c r="W2914" s="144"/>
      <c r="X2914" s="144"/>
      <c r="Y2914" s="144"/>
      <c r="Z2914" s="144"/>
      <c r="AA2914" s="144"/>
      <c r="AB2914" s="144"/>
      <c r="AC2914" s="144"/>
      <c r="AD2914" s="144"/>
      <c r="AE2914" s="144"/>
      <c r="AF2914" s="144"/>
      <c r="AG2914" s="324">
        <v>2025</v>
      </c>
      <c r="AH2914" s="135"/>
      <c r="AI2914" s="177"/>
      <c r="AJ2914" s="177"/>
      <c r="AK2914" s="141">
        <f t="shared" si="711"/>
        <v>2805</v>
      </c>
      <c r="AL2914" s="35" t="s">
        <v>153</v>
      </c>
      <c r="AM2914" s="141" t="str">
        <f t="shared" si="709"/>
        <v>2805.</v>
      </c>
      <c r="AN2914" s="147"/>
      <c r="AO2914" s="35"/>
      <c r="AP2914" s="16"/>
    </row>
    <row r="2915" spans="1:42" ht="22.5" customHeight="1" x14ac:dyDescent="0.25">
      <c r="A2915" s="68" t="str">
        <f t="shared" si="710"/>
        <v>2806.</v>
      </c>
      <c r="B2915" s="25">
        <v>4283</v>
      </c>
      <c r="C2915" s="202" t="s">
        <v>2207</v>
      </c>
      <c r="D2915" s="25">
        <v>1966</v>
      </c>
      <c r="E2915" s="111" t="s">
        <v>2932</v>
      </c>
      <c r="F2915" s="68" t="s">
        <v>2934</v>
      </c>
      <c r="G2915" s="25">
        <v>5</v>
      </c>
      <c r="H2915" s="25">
        <v>3</v>
      </c>
      <c r="I2915" s="144">
        <v>3580.8</v>
      </c>
      <c r="J2915" s="144">
        <v>2759.3</v>
      </c>
      <c r="K2915" s="144">
        <v>2759.3</v>
      </c>
      <c r="L2915" s="30">
        <v>205</v>
      </c>
      <c r="M2915" s="176">
        <f t="shared" si="707"/>
        <v>1609356</v>
      </c>
      <c r="N2915" s="144"/>
      <c r="O2915" s="142"/>
      <c r="P2915" s="144"/>
      <c r="Q2915" s="144">
        <f t="shared" si="708"/>
        <v>1609356</v>
      </c>
      <c r="R2915" s="144">
        <v>1609356</v>
      </c>
      <c r="S2915" s="30"/>
      <c r="T2915" s="144"/>
      <c r="U2915" s="144"/>
      <c r="V2915" s="144"/>
      <c r="W2915" s="144"/>
      <c r="X2915" s="144"/>
      <c r="Y2915" s="144"/>
      <c r="Z2915" s="144"/>
      <c r="AA2915" s="144"/>
      <c r="AB2915" s="144"/>
      <c r="AC2915" s="144"/>
      <c r="AD2915" s="144"/>
      <c r="AE2915" s="144"/>
      <c r="AF2915" s="144"/>
      <c r="AG2915" s="324">
        <v>2025</v>
      </c>
      <c r="AH2915" s="129"/>
      <c r="AI2915" s="216"/>
      <c r="AJ2915" s="216"/>
      <c r="AK2915" s="141">
        <f t="shared" si="711"/>
        <v>2806</v>
      </c>
      <c r="AL2915" s="35" t="s">
        <v>153</v>
      </c>
      <c r="AM2915" s="141" t="str">
        <f t="shared" si="709"/>
        <v>2806.</v>
      </c>
      <c r="AN2915" s="147"/>
      <c r="AO2915" s="35"/>
      <c r="AP2915" s="16"/>
    </row>
    <row r="2916" spans="1:42" ht="22.5" customHeight="1" x14ac:dyDescent="0.25">
      <c r="A2916" s="68" t="str">
        <f t="shared" si="710"/>
        <v>2807.</v>
      </c>
      <c r="B2916" s="120">
        <v>4691</v>
      </c>
      <c r="C2916" s="36" t="s">
        <v>2208</v>
      </c>
      <c r="D2916" s="25">
        <v>1966</v>
      </c>
      <c r="E2916" s="111" t="s">
        <v>2932</v>
      </c>
      <c r="F2916" s="68" t="s">
        <v>2934</v>
      </c>
      <c r="G2916" s="25">
        <v>5</v>
      </c>
      <c r="H2916" s="25">
        <v>4</v>
      </c>
      <c r="I2916" s="176">
        <v>3104.1</v>
      </c>
      <c r="J2916" s="176">
        <v>2640</v>
      </c>
      <c r="K2916" s="176">
        <v>2640</v>
      </c>
      <c r="L2916" s="267">
        <v>121</v>
      </c>
      <c r="M2916" s="176">
        <f t="shared" si="707"/>
        <v>2294388</v>
      </c>
      <c r="N2916" s="144"/>
      <c r="O2916" s="142"/>
      <c r="P2916" s="144"/>
      <c r="Q2916" s="144">
        <f t="shared" si="708"/>
        <v>2294388</v>
      </c>
      <c r="R2916" s="144">
        <v>2294388</v>
      </c>
      <c r="S2916" s="30"/>
      <c r="T2916" s="144"/>
      <c r="U2916" s="144"/>
      <c r="V2916" s="144"/>
      <c r="W2916" s="144"/>
      <c r="X2916" s="144"/>
      <c r="Y2916" s="144"/>
      <c r="Z2916" s="144"/>
      <c r="AA2916" s="144"/>
      <c r="AB2916" s="144"/>
      <c r="AC2916" s="323"/>
      <c r="AD2916" s="323"/>
      <c r="AE2916" s="144"/>
      <c r="AF2916" s="144"/>
      <c r="AG2916" s="324">
        <v>2025</v>
      </c>
      <c r="AH2916" s="135"/>
      <c r="AI2916" s="177"/>
      <c r="AJ2916" s="177"/>
      <c r="AK2916" s="141">
        <f t="shared" si="711"/>
        <v>2807</v>
      </c>
      <c r="AL2916" s="35" t="s">
        <v>153</v>
      </c>
      <c r="AM2916" s="141" t="str">
        <f t="shared" si="709"/>
        <v>2807.</v>
      </c>
      <c r="AN2916" s="147"/>
      <c r="AO2916" s="35"/>
      <c r="AP2916" s="16"/>
    </row>
    <row r="2917" spans="1:42" ht="22.5" customHeight="1" x14ac:dyDescent="0.25">
      <c r="A2917" s="68" t="str">
        <f t="shared" si="710"/>
        <v>2808.</v>
      </c>
      <c r="B2917" s="25">
        <v>5213</v>
      </c>
      <c r="C2917" s="202" t="s">
        <v>2209</v>
      </c>
      <c r="D2917" s="25">
        <v>1966</v>
      </c>
      <c r="E2917" s="111" t="s">
        <v>2932</v>
      </c>
      <c r="F2917" s="68" t="s">
        <v>2934</v>
      </c>
      <c r="G2917" s="25">
        <v>5</v>
      </c>
      <c r="H2917" s="25">
        <v>3</v>
      </c>
      <c r="I2917" s="144">
        <v>3567.75</v>
      </c>
      <c r="J2917" s="144">
        <v>2768.2</v>
      </c>
      <c r="K2917" s="144">
        <v>2768</v>
      </c>
      <c r="L2917" s="30">
        <v>205</v>
      </c>
      <c r="M2917" s="176">
        <f t="shared" si="707"/>
        <v>3216312</v>
      </c>
      <c r="N2917" s="144"/>
      <c r="O2917" s="142"/>
      <c r="P2917" s="144"/>
      <c r="Q2917" s="144">
        <f t="shared" si="708"/>
        <v>3216312</v>
      </c>
      <c r="R2917" s="144">
        <v>3216312</v>
      </c>
      <c r="S2917" s="30"/>
      <c r="T2917" s="144"/>
      <c r="U2917" s="144"/>
      <c r="V2917" s="144"/>
      <c r="W2917" s="144"/>
      <c r="X2917" s="144"/>
      <c r="Y2917" s="144"/>
      <c r="Z2917" s="144"/>
      <c r="AA2917" s="144"/>
      <c r="AB2917" s="144"/>
      <c r="AC2917" s="144"/>
      <c r="AD2917" s="144"/>
      <c r="AE2917" s="144"/>
      <c r="AF2917" s="144"/>
      <c r="AG2917" s="324">
        <v>2025</v>
      </c>
      <c r="AH2917" s="129"/>
      <c r="AI2917" s="216"/>
      <c r="AJ2917" s="216"/>
      <c r="AK2917" s="141">
        <f t="shared" si="711"/>
        <v>2808</v>
      </c>
      <c r="AL2917" s="35" t="s">
        <v>153</v>
      </c>
      <c r="AM2917" s="141" t="str">
        <f t="shared" si="709"/>
        <v>2808.</v>
      </c>
      <c r="AN2917" s="147"/>
      <c r="AO2917" s="35"/>
      <c r="AP2917" s="16"/>
    </row>
    <row r="2918" spans="1:42" ht="22.5" customHeight="1" x14ac:dyDescent="0.25">
      <c r="A2918" s="68" t="str">
        <f t="shared" si="710"/>
        <v>2809.</v>
      </c>
      <c r="B2918" s="25">
        <v>4489</v>
      </c>
      <c r="C2918" s="36" t="s">
        <v>2210</v>
      </c>
      <c r="D2918" s="25">
        <v>1967</v>
      </c>
      <c r="E2918" s="111" t="s">
        <v>2932</v>
      </c>
      <c r="F2918" s="68" t="s">
        <v>2934</v>
      </c>
      <c r="G2918" s="25">
        <v>5</v>
      </c>
      <c r="H2918" s="25">
        <v>4</v>
      </c>
      <c r="I2918" s="176">
        <v>3174.5</v>
      </c>
      <c r="J2918" s="176">
        <v>3172.4</v>
      </c>
      <c r="K2918" s="176">
        <v>3172.4</v>
      </c>
      <c r="L2918" s="267">
        <v>148</v>
      </c>
      <c r="M2918" s="176">
        <f t="shared" si="707"/>
        <v>1388832</v>
      </c>
      <c r="N2918" s="144"/>
      <c r="O2918" s="142"/>
      <c r="P2918" s="144"/>
      <c r="Q2918" s="144">
        <f t="shared" si="708"/>
        <v>1388832</v>
      </c>
      <c r="R2918" s="144">
        <v>1388832</v>
      </c>
      <c r="S2918" s="30"/>
      <c r="T2918" s="144"/>
      <c r="U2918" s="144"/>
      <c r="V2918" s="144"/>
      <c r="W2918" s="144"/>
      <c r="X2918" s="144"/>
      <c r="Y2918" s="144"/>
      <c r="Z2918" s="144"/>
      <c r="AA2918" s="144"/>
      <c r="AB2918" s="144"/>
      <c r="AC2918" s="144"/>
      <c r="AD2918" s="144"/>
      <c r="AE2918" s="144"/>
      <c r="AF2918" s="144"/>
      <c r="AG2918" s="324">
        <v>2025</v>
      </c>
      <c r="AH2918" s="128"/>
      <c r="AI2918" s="177"/>
      <c r="AJ2918" s="177"/>
      <c r="AK2918" s="141">
        <f t="shared" si="711"/>
        <v>2809</v>
      </c>
      <c r="AL2918" s="35" t="s">
        <v>153</v>
      </c>
      <c r="AM2918" s="141" t="str">
        <f t="shared" si="709"/>
        <v>2809.</v>
      </c>
      <c r="AN2918" s="147"/>
      <c r="AO2918" s="35"/>
      <c r="AP2918" s="16"/>
    </row>
    <row r="2919" spans="1:42" ht="22.5" customHeight="1" x14ac:dyDescent="0.25">
      <c r="A2919" s="68" t="str">
        <f t="shared" si="710"/>
        <v>2810.</v>
      </c>
      <c r="B2919" s="25">
        <v>4773</v>
      </c>
      <c r="C2919" s="175" t="s">
        <v>2211</v>
      </c>
      <c r="D2919" s="25">
        <v>1967</v>
      </c>
      <c r="E2919" s="111" t="s">
        <v>2932</v>
      </c>
      <c r="F2919" s="68" t="s">
        <v>2934</v>
      </c>
      <c r="G2919" s="25">
        <v>5</v>
      </c>
      <c r="H2919" s="25">
        <v>4</v>
      </c>
      <c r="I2919" s="176">
        <v>3427.2</v>
      </c>
      <c r="J2919" s="144">
        <v>3111.5</v>
      </c>
      <c r="K2919" s="176">
        <v>3111.5</v>
      </c>
      <c r="L2919" s="267">
        <v>134</v>
      </c>
      <c r="M2919" s="176">
        <f t="shared" si="707"/>
        <v>5526614.9000000004</v>
      </c>
      <c r="N2919" s="144"/>
      <c r="O2919" s="142"/>
      <c r="P2919" s="144"/>
      <c r="Q2919" s="144">
        <f t="shared" si="708"/>
        <v>5526614.9000000004</v>
      </c>
      <c r="R2919" s="144">
        <v>5526614.9000000004</v>
      </c>
      <c r="S2919" s="30"/>
      <c r="T2919" s="144"/>
      <c r="U2919" s="144"/>
      <c r="V2919" s="144"/>
      <c r="W2919" s="144"/>
      <c r="X2919" s="144"/>
      <c r="Y2919" s="144"/>
      <c r="Z2919" s="144"/>
      <c r="AA2919" s="144"/>
      <c r="AB2919" s="144"/>
      <c r="AC2919" s="144"/>
      <c r="AD2919" s="144"/>
      <c r="AE2919" s="144"/>
      <c r="AF2919" s="144"/>
      <c r="AG2919" s="324">
        <v>2025</v>
      </c>
      <c r="AH2919" s="128"/>
      <c r="AI2919" s="177"/>
      <c r="AJ2919" s="177"/>
      <c r="AK2919" s="141">
        <f t="shared" si="711"/>
        <v>2810</v>
      </c>
      <c r="AL2919" s="35" t="s">
        <v>153</v>
      </c>
      <c r="AM2919" s="141" t="str">
        <f t="shared" si="709"/>
        <v>2810.</v>
      </c>
      <c r="AN2919" s="147"/>
      <c r="AO2919" s="35"/>
      <c r="AP2919" s="16"/>
    </row>
    <row r="2920" spans="1:42" ht="22.5" customHeight="1" x14ac:dyDescent="0.25">
      <c r="A2920" s="68" t="str">
        <f t="shared" si="710"/>
        <v>2811.</v>
      </c>
      <c r="B2920" s="25">
        <v>5117</v>
      </c>
      <c r="C2920" s="300" t="s">
        <v>2213</v>
      </c>
      <c r="D2920" s="25">
        <v>1967</v>
      </c>
      <c r="E2920" s="111" t="s">
        <v>2932</v>
      </c>
      <c r="F2920" s="68" t="s">
        <v>2934</v>
      </c>
      <c r="G2920" s="25">
        <v>5</v>
      </c>
      <c r="H2920" s="25">
        <v>3</v>
      </c>
      <c r="I2920" s="176">
        <v>2571.8000000000002</v>
      </c>
      <c r="J2920" s="144">
        <v>2425.9</v>
      </c>
      <c r="K2920" s="176">
        <v>2425.9</v>
      </c>
      <c r="L2920" s="267">
        <v>103</v>
      </c>
      <c r="M2920" s="176">
        <f t="shared" si="707"/>
        <v>2111400</v>
      </c>
      <c r="N2920" s="144"/>
      <c r="O2920" s="142"/>
      <c r="P2920" s="144"/>
      <c r="Q2920" s="144">
        <f t="shared" si="708"/>
        <v>2111400</v>
      </c>
      <c r="R2920" s="144">
        <v>2111400</v>
      </c>
      <c r="S2920" s="30"/>
      <c r="T2920" s="144"/>
      <c r="U2920" s="144"/>
      <c r="V2920" s="144"/>
      <c r="W2920" s="144"/>
      <c r="X2920" s="144"/>
      <c r="Y2920" s="144"/>
      <c r="Z2920" s="144"/>
      <c r="AA2920" s="144"/>
      <c r="AB2920" s="144"/>
      <c r="AC2920" s="144"/>
      <c r="AD2920" s="144"/>
      <c r="AE2920" s="144"/>
      <c r="AF2920" s="144"/>
      <c r="AG2920" s="324">
        <v>2025</v>
      </c>
      <c r="AH2920" s="135"/>
      <c r="AI2920" s="177"/>
      <c r="AJ2920" s="177"/>
      <c r="AK2920" s="141">
        <f t="shared" si="711"/>
        <v>2811</v>
      </c>
      <c r="AL2920" s="35" t="s">
        <v>153</v>
      </c>
      <c r="AM2920" s="141" t="str">
        <f t="shared" si="709"/>
        <v>2811.</v>
      </c>
      <c r="AN2920" s="147"/>
      <c r="AO2920" s="35"/>
      <c r="AP2920" s="16"/>
    </row>
    <row r="2921" spans="1:42" ht="22.5" customHeight="1" x14ac:dyDescent="0.25">
      <c r="A2921" s="68" t="str">
        <f t="shared" si="710"/>
        <v>2812.</v>
      </c>
      <c r="B2921" s="25">
        <v>4470</v>
      </c>
      <c r="C2921" s="300" t="s">
        <v>2214</v>
      </c>
      <c r="D2921" s="25">
        <v>1967</v>
      </c>
      <c r="E2921" s="111" t="s">
        <v>2932</v>
      </c>
      <c r="F2921" s="68" t="s">
        <v>2933</v>
      </c>
      <c r="G2921" s="25">
        <v>5</v>
      </c>
      <c r="H2921" s="25">
        <v>7</v>
      </c>
      <c r="I2921" s="176">
        <v>5635.2</v>
      </c>
      <c r="J2921" s="144">
        <v>5100.3</v>
      </c>
      <c r="K2921" s="176">
        <v>5100.3</v>
      </c>
      <c r="L2921" s="267">
        <v>254</v>
      </c>
      <c r="M2921" s="176">
        <f t="shared" si="707"/>
        <v>2627520</v>
      </c>
      <c r="N2921" s="144"/>
      <c r="O2921" s="142"/>
      <c r="P2921" s="144"/>
      <c r="Q2921" s="144">
        <f t="shared" si="708"/>
        <v>2627520</v>
      </c>
      <c r="R2921" s="144">
        <v>2627520</v>
      </c>
      <c r="S2921" s="30"/>
      <c r="T2921" s="144"/>
      <c r="U2921" s="144"/>
      <c r="V2921" s="144"/>
      <c r="W2921" s="144"/>
      <c r="X2921" s="144"/>
      <c r="Y2921" s="144"/>
      <c r="Z2921" s="144"/>
      <c r="AA2921" s="144"/>
      <c r="AB2921" s="144"/>
      <c r="AC2921" s="144"/>
      <c r="AD2921" s="144"/>
      <c r="AE2921" s="144"/>
      <c r="AF2921" s="144"/>
      <c r="AG2921" s="324">
        <v>2025</v>
      </c>
      <c r="AH2921" s="135"/>
      <c r="AI2921" s="177"/>
      <c r="AJ2921" s="177"/>
      <c r="AK2921" s="141">
        <f t="shared" si="711"/>
        <v>2812</v>
      </c>
      <c r="AL2921" s="35" t="s">
        <v>153</v>
      </c>
      <c r="AM2921" s="141" t="str">
        <f t="shared" si="709"/>
        <v>2812.</v>
      </c>
      <c r="AN2921" s="147"/>
      <c r="AO2921" s="35"/>
      <c r="AP2921" s="16"/>
    </row>
    <row r="2922" spans="1:42" ht="22.5" customHeight="1" x14ac:dyDescent="0.25">
      <c r="A2922" s="68" t="str">
        <f t="shared" si="710"/>
        <v>2813.</v>
      </c>
      <c r="B2922" s="25">
        <v>5185</v>
      </c>
      <c r="C2922" s="36" t="s">
        <v>2215</v>
      </c>
      <c r="D2922" s="25">
        <v>1967</v>
      </c>
      <c r="E2922" s="111" t="s">
        <v>2932</v>
      </c>
      <c r="F2922" s="68" t="s">
        <v>2934</v>
      </c>
      <c r="G2922" s="25">
        <v>4</v>
      </c>
      <c r="H2922" s="25">
        <v>5</v>
      </c>
      <c r="I2922" s="144">
        <v>2486.8000000000002</v>
      </c>
      <c r="J2922" s="144">
        <v>2336.5</v>
      </c>
      <c r="K2922" s="144">
        <v>2336.5</v>
      </c>
      <c r="L2922" s="30">
        <v>116</v>
      </c>
      <c r="M2922" s="176">
        <f t="shared" si="707"/>
        <v>253368</v>
      </c>
      <c r="N2922" s="144"/>
      <c r="O2922" s="142"/>
      <c r="P2922" s="144"/>
      <c r="Q2922" s="144">
        <f t="shared" si="708"/>
        <v>253368</v>
      </c>
      <c r="R2922" s="144">
        <v>253368</v>
      </c>
      <c r="S2922" s="30"/>
      <c r="T2922" s="144"/>
      <c r="U2922" s="144"/>
      <c r="V2922" s="144"/>
      <c r="W2922" s="144"/>
      <c r="X2922" s="144"/>
      <c r="Y2922" s="144"/>
      <c r="Z2922" s="144"/>
      <c r="AA2922" s="144"/>
      <c r="AB2922" s="144"/>
      <c r="AC2922" s="323"/>
      <c r="AD2922" s="323"/>
      <c r="AE2922" s="144"/>
      <c r="AF2922" s="144"/>
      <c r="AG2922" s="324">
        <v>2025</v>
      </c>
      <c r="AH2922" s="135"/>
      <c r="AI2922" s="177"/>
      <c r="AJ2922" s="177"/>
      <c r="AK2922" s="141">
        <f t="shared" si="711"/>
        <v>2813</v>
      </c>
      <c r="AL2922" s="35" t="s">
        <v>153</v>
      </c>
      <c r="AM2922" s="141" t="str">
        <f t="shared" si="709"/>
        <v>2813.</v>
      </c>
      <c r="AN2922" s="147"/>
      <c r="AO2922" s="35"/>
      <c r="AP2922" s="16"/>
    </row>
    <row r="2923" spans="1:42" ht="22.5" customHeight="1" x14ac:dyDescent="0.25">
      <c r="A2923" s="68" t="str">
        <f t="shared" si="710"/>
        <v>2814.</v>
      </c>
      <c r="B2923" s="25">
        <v>4548</v>
      </c>
      <c r="C2923" s="175" t="s">
        <v>2216</v>
      </c>
      <c r="D2923" s="25">
        <v>1968</v>
      </c>
      <c r="E2923" s="111" t="s">
        <v>2932</v>
      </c>
      <c r="F2923" s="68" t="s">
        <v>2934</v>
      </c>
      <c r="G2923" s="25">
        <v>5</v>
      </c>
      <c r="H2923" s="25">
        <v>4</v>
      </c>
      <c r="I2923" s="176">
        <v>2595.6</v>
      </c>
      <c r="J2923" s="144">
        <v>1623.9</v>
      </c>
      <c r="K2923" s="176">
        <v>1623.9</v>
      </c>
      <c r="L2923" s="267">
        <v>126</v>
      </c>
      <c r="M2923" s="176">
        <f t="shared" si="707"/>
        <v>5165592</v>
      </c>
      <c r="N2923" s="144"/>
      <c r="O2923" s="142"/>
      <c r="P2923" s="144"/>
      <c r="Q2923" s="144">
        <f t="shared" si="708"/>
        <v>5165592</v>
      </c>
      <c r="R2923" s="144">
        <v>5165592</v>
      </c>
      <c r="S2923" s="30"/>
      <c r="T2923" s="144"/>
      <c r="U2923" s="144"/>
      <c r="V2923" s="144"/>
      <c r="W2923" s="144"/>
      <c r="X2923" s="144"/>
      <c r="Y2923" s="144"/>
      <c r="Z2923" s="144"/>
      <c r="AA2923" s="144"/>
      <c r="AB2923" s="144"/>
      <c r="AC2923" s="144"/>
      <c r="AD2923" s="144"/>
      <c r="AE2923" s="144"/>
      <c r="AF2923" s="144"/>
      <c r="AG2923" s="324">
        <v>2025</v>
      </c>
      <c r="AH2923" s="135"/>
      <c r="AI2923" s="177"/>
      <c r="AJ2923" s="177"/>
      <c r="AK2923" s="141">
        <f t="shared" si="711"/>
        <v>2814</v>
      </c>
      <c r="AL2923" s="35" t="s">
        <v>153</v>
      </c>
      <c r="AM2923" s="141" t="str">
        <f t="shared" si="709"/>
        <v>2814.</v>
      </c>
      <c r="AN2923" s="147"/>
      <c r="AO2923" s="35"/>
      <c r="AP2923" s="16"/>
    </row>
    <row r="2924" spans="1:42" ht="22.5" customHeight="1" x14ac:dyDescent="0.25">
      <c r="A2924" s="68" t="str">
        <f t="shared" si="710"/>
        <v>2815.</v>
      </c>
      <c r="B2924" s="25">
        <v>4811</v>
      </c>
      <c r="C2924" s="175" t="s">
        <v>2218</v>
      </c>
      <c r="D2924" s="25">
        <v>1968</v>
      </c>
      <c r="E2924" s="111" t="s">
        <v>2932</v>
      </c>
      <c r="F2924" s="68" t="s">
        <v>2934</v>
      </c>
      <c r="G2924" s="25">
        <v>5</v>
      </c>
      <c r="H2924" s="25">
        <v>7</v>
      </c>
      <c r="I2924" s="176">
        <v>4825.8999999999996</v>
      </c>
      <c r="J2924" s="144">
        <v>4517.8999999999996</v>
      </c>
      <c r="K2924" s="176">
        <v>3174.7</v>
      </c>
      <c r="L2924" s="267">
        <v>204</v>
      </c>
      <c r="M2924" s="176">
        <f t="shared" si="707"/>
        <v>2359747.56</v>
      </c>
      <c r="N2924" s="144"/>
      <c r="O2924" s="142"/>
      <c r="P2924" s="144"/>
      <c r="Q2924" s="144">
        <f t="shared" si="708"/>
        <v>2359747.56</v>
      </c>
      <c r="R2924" s="144">
        <v>2359747.56</v>
      </c>
      <c r="S2924" s="30"/>
      <c r="T2924" s="144"/>
      <c r="U2924" s="144"/>
      <c r="V2924" s="144"/>
      <c r="W2924" s="144"/>
      <c r="X2924" s="144"/>
      <c r="Y2924" s="144"/>
      <c r="Z2924" s="144"/>
      <c r="AA2924" s="144"/>
      <c r="AB2924" s="144"/>
      <c r="AC2924" s="144"/>
      <c r="AD2924" s="144"/>
      <c r="AE2924" s="144"/>
      <c r="AF2924" s="144"/>
      <c r="AG2924" s="324">
        <v>2025</v>
      </c>
      <c r="AH2924" s="128"/>
      <c r="AI2924" s="177"/>
      <c r="AJ2924" s="177"/>
      <c r="AK2924" s="141">
        <f t="shared" si="711"/>
        <v>2815</v>
      </c>
      <c r="AL2924" s="35" t="s">
        <v>153</v>
      </c>
      <c r="AM2924" s="141" t="str">
        <f t="shared" si="709"/>
        <v>2815.</v>
      </c>
      <c r="AN2924" s="147"/>
      <c r="AO2924" s="35"/>
      <c r="AP2924" s="16"/>
    </row>
    <row r="2925" spans="1:42" ht="22.5" customHeight="1" x14ac:dyDescent="0.25">
      <c r="A2925" s="68" t="str">
        <f t="shared" si="710"/>
        <v>2816.</v>
      </c>
      <c r="B2925" s="25">
        <v>5086</v>
      </c>
      <c r="C2925" s="202" t="s">
        <v>2219</v>
      </c>
      <c r="D2925" s="25">
        <v>1968</v>
      </c>
      <c r="E2925" s="111" t="s">
        <v>2932</v>
      </c>
      <c r="F2925" s="68" t="s">
        <v>2933</v>
      </c>
      <c r="G2925" s="25">
        <v>5</v>
      </c>
      <c r="H2925" s="25">
        <v>5</v>
      </c>
      <c r="I2925" s="144">
        <v>5190.1000000000004</v>
      </c>
      <c r="J2925" s="144">
        <v>4784.3</v>
      </c>
      <c r="K2925" s="144">
        <v>4784.3</v>
      </c>
      <c r="L2925" s="30">
        <v>242</v>
      </c>
      <c r="M2925" s="176">
        <f t="shared" si="707"/>
        <v>1595280</v>
      </c>
      <c r="N2925" s="144"/>
      <c r="O2925" s="142"/>
      <c r="P2925" s="144"/>
      <c r="Q2925" s="144">
        <f t="shared" si="708"/>
        <v>1595280</v>
      </c>
      <c r="R2925" s="144">
        <v>1595280</v>
      </c>
      <c r="S2925" s="30"/>
      <c r="T2925" s="144"/>
      <c r="U2925" s="144"/>
      <c r="V2925" s="144"/>
      <c r="W2925" s="144"/>
      <c r="X2925" s="144"/>
      <c r="Y2925" s="144"/>
      <c r="Z2925" s="144"/>
      <c r="AA2925" s="144"/>
      <c r="AB2925" s="144"/>
      <c r="AC2925" s="144"/>
      <c r="AD2925" s="144"/>
      <c r="AE2925" s="144"/>
      <c r="AF2925" s="144"/>
      <c r="AG2925" s="324">
        <v>2025</v>
      </c>
      <c r="AH2925" s="129"/>
      <c r="AI2925" s="216"/>
      <c r="AJ2925" s="216"/>
      <c r="AK2925" s="141">
        <f t="shared" si="711"/>
        <v>2816</v>
      </c>
      <c r="AL2925" s="35" t="s">
        <v>153</v>
      </c>
      <c r="AM2925" s="141" t="str">
        <f t="shared" si="709"/>
        <v>2816.</v>
      </c>
      <c r="AN2925" s="147"/>
      <c r="AO2925" s="35"/>
      <c r="AP2925" s="16"/>
    </row>
    <row r="2926" spans="1:42" ht="22.5" customHeight="1" x14ac:dyDescent="0.25">
      <c r="A2926" s="68" t="str">
        <f t="shared" si="710"/>
        <v>2817.</v>
      </c>
      <c r="B2926" s="25">
        <v>5318</v>
      </c>
      <c r="C2926" s="36" t="s">
        <v>2220</v>
      </c>
      <c r="D2926" s="25">
        <v>1968</v>
      </c>
      <c r="E2926" s="111" t="s">
        <v>2932</v>
      </c>
      <c r="F2926" s="68" t="s">
        <v>2934</v>
      </c>
      <c r="G2926" s="25">
        <v>5</v>
      </c>
      <c r="H2926" s="25">
        <v>6</v>
      </c>
      <c r="I2926" s="144">
        <v>4782.3999999999996</v>
      </c>
      <c r="J2926" s="144">
        <v>4786.6000000000004</v>
      </c>
      <c r="K2926" s="144">
        <v>3973</v>
      </c>
      <c r="L2926" s="30">
        <v>187</v>
      </c>
      <c r="M2926" s="176">
        <f t="shared" si="707"/>
        <v>1679736</v>
      </c>
      <c r="N2926" s="144"/>
      <c r="O2926" s="142"/>
      <c r="P2926" s="144"/>
      <c r="Q2926" s="144">
        <f t="shared" si="708"/>
        <v>1679736</v>
      </c>
      <c r="R2926" s="144">
        <v>1679736</v>
      </c>
      <c r="S2926" s="30"/>
      <c r="T2926" s="144"/>
      <c r="U2926" s="144"/>
      <c r="V2926" s="144"/>
      <c r="W2926" s="144"/>
      <c r="X2926" s="144"/>
      <c r="Y2926" s="144"/>
      <c r="Z2926" s="144"/>
      <c r="AA2926" s="144"/>
      <c r="AB2926" s="144"/>
      <c r="AC2926" s="144"/>
      <c r="AD2926" s="144"/>
      <c r="AE2926" s="144"/>
      <c r="AF2926" s="144"/>
      <c r="AG2926" s="324">
        <v>2025</v>
      </c>
      <c r="AH2926" s="128"/>
      <c r="AI2926" s="177"/>
      <c r="AJ2926" s="177"/>
      <c r="AK2926" s="141">
        <f t="shared" si="711"/>
        <v>2817</v>
      </c>
      <c r="AL2926" s="35" t="s">
        <v>153</v>
      </c>
      <c r="AM2926" s="141" t="str">
        <f t="shared" si="709"/>
        <v>2817.</v>
      </c>
      <c r="AN2926" s="147"/>
      <c r="AO2926" s="35"/>
      <c r="AP2926" s="16"/>
    </row>
    <row r="2927" spans="1:42" ht="22.5" customHeight="1" x14ac:dyDescent="0.25">
      <c r="A2927" s="68" t="str">
        <f t="shared" si="710"/>
        <v>2818.</v>
      </c>
      <c r="B2927" s="25">
        <v>4612</v>
      </c>
      <c r="C2927" s="36" t="s">
        <v>1803</v>
      </c>
      <c r="D2927" s="25">
        <v>1968</v>
      </c>
      <c r="E2927" s="111" t="s">
        <v>2932</v>
      </c>
      <c r="F2927" s="68" t="s">
        <v>2933</v>
      </c>
      <c r="G2927" s="25">
        <v>5</v>
      </c>
      <c r="H2927" s="25">
        <v>7</v>
      </c>
      <c r="I2927" s="144">
        <v>5578.1</v>
      </c>
      <c r="J2927" s="144">
        <v>5109.3999999999996</v>
      </c>
      <c r="K2927" s="144">
        <v>5109.3999999999996</v>
      </c>
      <c r="L2927" s="30">
        <v>248</v>
      </c>
      <c r="M2927" s="176">
        <f>R2927+T2927+V2927+X2927+Z2927+AB2927+AE2927+AF2927</f>
        <v>1002540</v>
      </c>
      <c r="N2927" s="144"/>
      <c r="O2927" s="142"/>
      <c r="P2927" s="144"/>
      <c r="Q2927" s="144">
        <f>M2927</f>
        <v>1002540</v>
      </c>
      <c r="R2927" s="144">
        <v>1002540</v>
      </c>
      <c r="S2927" s="30"/>
      <c r="T2927" s="144"/>
      <c r="U2927" s="144"/>
      <c r="V2927" s="144"/>
      <c r="W2927" s="144"/>
      <c r="X2927" s="144"/>
      <c r="Y2927" s="144"/>
      <c r="Z2927" s="144"/>
      <c r="AA2927" s="144"/>
      <c r="AB2927" s="144"/>
      <c r="AC2927" s="144"/>
      <c r="AD2927" s="144"/>
      <c r="AE2927" s="144"/>
      <c r="AF2927" s="144"/>
      <c r="AG2927" s="324">
        <v>2025</v>
      </c>
      <c r="AH2927" s="128"/>
      <c r="AI2927" s="177"/>
      <c r="AJ2927" s="177"/>
      <c r="AK2927" s="141">
        <f t="shared" si="711"/>
        <v>2818</v>
      </c>
      <c r="AL2927" s="35" t="s">
        <v>153</v>
      </c>
      <c r="AM2927" s="141" t="str">
        <f t="shared" si="709"/>
        <v>2818.</v>
      </c>
      <c r="AN2927" s="147"/>
      <c r="AO2927" s="35"/>
      <c r="AP2927" s="16"/>
    </row>
    <row r="2928" spans="1:42" ht="22.5" customHeight="1" x14ac:dyDescent="0.25">
      <c r="A2928" s="68" t="str">
        <f t="shared" si="710"/>
        <v>2819.</v>
      </c>
      <c r="B2928" s="120">
        <v>4791</v>
      </c>
      <c r="C2928" s="36" t="s">
        <v>2217</v>
      </c>
      <c r="D2928" s="25">
        <v>1968</v>
      </c>
      <c r="E2928" s="111" t="s">
        <v>2932</v>
      </c>
      <c r="F2928" s="68" t="s">
        <v>2933</v>
      </c>
      <c r="G2928" s="25">
        <v>5</v>
      </c>
      <c r="H2928" s="25">
        <v>8</v>
      </c>
      <c r="I2928" s="144">
        <v>6535.2</v>
      </c>
      <c r="J2928" s="144">
        <v>8141.7</v>
      </c>
      <c r="K2928" s="144">
        <v>5060.2</v>
      </c>
      <c r="L2928" s="30">
        <v>268</v>
      </c>
      <c r="M2928" s="176">
        <f>R2928+T2928+V2928+X2928+Z2928+AB2928+AE2928+AF2928</f>
        <v>2513280</v>
      </c>
      <c r="N2928" s="144"/>
      <c r="O2928" s="142"/>
      <c r="P2928" s="144"/>
      <c r="Q2928" s="144">
        <f>M2928</f>
        <v>2513280</v>
      </c>
      <c r="R2928" s="144">
        <v>2513280</v>
      </c>
      <c r="S2928" s="30"/>
      <c r="T2928" s="144"/>
      <c r="U2928" s="144"/>
      <c r="V2928" s="144"/>
      <c r="W2928" s="144"/>
      <c r="X2928" s="144"/>
      <c r="Y2928" s="144"/>
      <c r="Z2928" s="144"/>
      <c r="AA2928" s="144"/>
      <c r="AB2928" s="144"/>
      <c r="AC2928" s="323"/>
      <c r="AD2928" s="323"/>
      <c r="AE2928" s="144"/>
      <c r="AF2928" s="144"/>
      <c r="AG2928" s="324">
        <v>2025</v>
      </c>
      <c r="AH2928" s="135"/>
      <c r="AI2928" s="177"/>
      <c r="AJ2928" s="177"/>
      <c r="AK2928" s="141">
        <f t="shared" si="711"/>
        <v>2819</v>
      </c>
      <c r="AL2928" s="35" t="s">
        <v>153</v>
      </c>
      <c r="AM2928" s="141" t="str">
        <f t="shared" si="709"/>
        <v>2819.</v>
      </c>
      <c r="AN2928" s="147"/>
      <c r="AO2928" s="35"/>
      <c r="AP2928" s="16"/>
    </row>
    <row r="2929" spans="1:42" ht="22.5" customHeight="1" x14ac:dyDescent="0.25">
      <c r="A2929" s="68" t="str">
        <f t="shared" si="710"/>
        <v>2820.</v>
      </c>
      <c r="B2929" s="25">
        <v>4546</v>
      </c>
      <c r="C2929" s="300" t="s">
        <v>2221</v>
      </c>
      <c r="D2929" s="25">
        <v>1969</v>
      </c>
      <c r="E2929" s="111" t="s">
        <v>2932</v>
      </c>
      <c r="F2929" s="68" t="s">
        <v>2934</v>
      </c>
      <c r="G2929" s="25">
        <v>9</v>
      </c>
      <c r="H2929" s="25">
        <v>1</v>
      </c>
      <c r="I2929" s="176">
        <v>2210.6999999999998</v>
      </c>
      <c r="J2929" s="144">
        <v>1876.9</v>
      </c>
      <c r="K2929" s="176">
        <v>1876.9</v>
      </c>
      <c r="L2929" s="267">
        <v>88</v>
      </c>
      <c r="M2929" s="176">
        <f t="shared" ref="M2929:M2938" si="712">R2929+T2929+V2929+X2929+Z2929+AB2929+AE2929+AF2929</f>
        <v>3492460</v>
      </c>
      <c r="N2929" s="144"/>
      <c r="O2929" s="142"/>
      <c r="P2929" s="144"/>
      <c r="Q2929" s="144">
        <f t="shared" ref="Q2929:Q2938" si="713">M2929</f>
        <v>3492460</v>
      </c>
      <c r="R2929" s="144">
        <v>3492460</v>
      </c>
      <c r="S2929" s="30"/>
      <c r="T2929" s="144"/>
      <c r="U2929" s="144"/>
      <c r="V2929" s="144"/>
      <c r="W2929" s="144"/>
      <c r="X2929" s="144"/>
      <c r="Y2929" s="144"/>
      <c r="Z2929" s="144"/>
      <c r="AA2929" s="144"/>
      <c r="AB2929" s="144"/>
      <c r="AC2929" s="144"/>
      <c r="AD2929" s="144"/>
      <c r="AE2929" s="144"/>
      <c r="AF2929" s="144"/>
      <c r="AG2929" s="324">
        <v>2025</v>
      </c>
      <c r="AH2929" s="128"/>
      <c r="AI2929" s="177"/>
      <c r="AJ2929" s="177"/>
      <c r="AK2929" s="141">
        <f t="shared" si="711"/>
        <v>2820</v>
      </c>
      <c r="AL2929" s="35" t="s">
        <v>153</v>
      </c>
      <c r="AM2929" s="141" t="str">
        <f t="shared" si="709"/>
        <v>2820.</v>
      </c>
      <c r="AN2929" s="147"/>
      <c r="AO2929" s="35"/>
      <c r="AP2929" s="16"/>
    </row>
    <row r="2930" spans="1:42" ht="22.5" customHeight="1" x14ac:dyDescent="0.25">
      <c r="A2930" s="68" t="str">
        <f t="shared" si="710"/>
        <v>2821.</v>
      </c>
      <c r="B2930" s="25">
        <v>4894</v>
      </c>
      <c r="C2930" s="175" t="s">
        <v>2222</v>
      </c>
      <c r="D2930" s="25">
        <v>1969</v>
      </c>
      <c r="E2930" s="111" t="s">
        <v>2932</v>
      </c>
      <c r="F2930" s="68" t="s">
        <v>2934</v>
      </c>
      <c r="G2930" s="25">
        <v>5</v>
      </c>
      <c r="H2930" s="25">
        <v>3</v>
      </c>
      <c r="I2930" s="176">
        <v>3065.2</v>
      </c>
      <c r="J2930" s="176">
        <v>2145</v>
      </c>
      <c r="K2930" s="176">
        <v>2145</v>
      </c>
      <c r="L2930" s="267">
        <v>216</v>
      </c>
      <c r="M2930" s="176">
        <f t="shared" si="712"/>
        <v>4942846.1500000004</v>
      </c>
      <c r="N2930" s="144"/>
      <c r="O2930" s="142"/>
      <c r="P2930" s="144"/>
      <c r="Q2930" s="144">
        <f t="shared" si="713"/>
        <v>4942846.1500000004</v>
      </c>
      <c r="R2930" s="144">
        <v>4942846.1500000004</v>
      </c>
      <c r="S2930" s="30"/>
      <c r="T2930" s="144"/>
      <c r="U2930" s="144"/>
      <c r="V2930" s="144"/>
      <c r="W2930" s="144"/>
      <c r="X2930" s="144"/>
      <c r="Y2930" s="144"/>
      <c r="Z2930" s="144"/>
      <c r="AA2930" s="144"/>
      <c r="AB2930" s="144"/>
      <c r="AC2930" s="144"/>
      <c r="AD2930" s="144"/>
      <c r="AE2930" s="144"/>
      <c r="AF2930" s="144"/>
      <c r="AG2930" s="324">
        <v>2025</v>
      </c>
      <c r="AH2930" s="135"/>
      <c r="AI2930" s="177"/>
      <c r="AJ2930" s="177"/>
      <c r="AK2930" s="141">
        <f t="shared" si="711"/>
        <v>2821</v>
      </c>
      <c r="AL2930" s="35" t="s">
        <v>153</v>
      </c>
      <c r="AM2930" s="141" t="str">
        <f t="shared" si="709"/>
        <v>2821.</v>
      </c>
      <c r="AN2930" s="147"/>
      <c r="AO2930" s="35"/>
      <c r="AP2930" s="16"/>
    </row>
    <row r="2931" spans="1:42" ht="22.5" customHeight="1" x14ac:dyDescent="0.25">
      <c r="A2931" s="68" t="str">
        <f t="shared" si="710"/>
        <v>2822.</v>
      </c>
      <c r="B2931" s="25">
        <v>4896</v>
      </c>
      <c r="C2931" s="175" t="s">
        <v>2223</v>
      </c>
      <c r="D2931" s="25">
        <v>1969</v>
      </c>
      <c r="E2931" s="111" t="s">
        <v>2932</v>
      </c>
      <c r="F2931" s="68" t="s">
        <v>2934</v>
      </c>
      <c r="G2931" s="25">
        <v>5</v>
      </c>
      <c r="H2931" s="25">
        <v>3</v>
      </c>
      <c r="I2931" s="176">
        <v>3085.7</v>
      </c>
      <c r="J2931" s="176">
        <v>2973.9</v>
      </c>
      <c r="K2931" s="176">
        <v>2973.9</v>
      </c>
      <c r="L2931" s="267">
        <v>180</v>
      </c>
      <c r="M2931" s="176">
        <f t="shared" si="712"/>
        <v>4324965</v>
      </c>
      <c r="N2931" s="144"/>
      <c r="O2931" s="142"/>
      <c r="P2931" s="144"/>
      <c r="Q2931" s="144">
        <f t="shared" si="713"/>
        <v>4324965</v>
      </c>
      <c r="R2931" s="144">
        <v>4324965</v>
      </c>
      <c r="S2931" s="30"/>
      <c r="T2931" s="144"/>
      <c r="U2931" s="144"/>
      <c r="V2931" s="144"/>
      <c r="W2931" s="144"/>
      <c r="X2931" s="144"/>
      <c r="Y2931" s="144"/>
      <c r="Z2931" s="144"/>
      <c r="AA2931" s="144"/>
      <c r="AB2931" s="144"/>
      <c r="AC2931" s="144"/>
      <c r="AD2931" s="144"/>
      <c r="AE2931" s="144"/>
      <c r="AF2931" s="144"/>
      <c r="AG2931" s="324">
        <v>2025</v>
      </c>
      <c r="AH2931" s="135"/>
      <c r="AI2931" s="177"/>
      <c r="AJ2931" s="177"/>
      <c r="AK2931" s="141">
        <f t="shared" si="711"/>
        <v>2822</v>
      </c>
      <c r="AL2931" s="35" t="s">
        <v>153</v>
      </c>
      <c r="AM2931" s="141" t="str">
        <f t="shared" si="709"/>
        <v>2822.</v>
      </c>
      <c r="AN2931" s="147"/>
      <c r="AO2931" s="35"/>
      <c r="AP2931" s="16"/>
    </row>
    <row r="2932" spans="1:42" ht="22.5" customHeight="1" x14ac:dyDescent="0.25">
      <c r="A2932" s="68" t="str">
        <f t="shared" si="710"/>
        <v>2823.</v>
      </c>
      <c r="B2932" s="25">
        <v>4198</v>
      </c>
      <c r="C2932" s="175" t="s">
        <v>2224</v>
      </c>
      <c r="D2932" s="25">
        <v>1969</v>
      </c>
      <c r="E2932" s="111" t="s">
        <v>2932</v>
      </c>
      <c r="F2932" s="68" t="s">
        <v>2933</v>
      </c>
      <c r="G2932" s="25">
        <v>5</v>
      </c>
      <c r="H2932" s="25">
        <v>10</v>
      </c>
      <c r="I2932" s="176">
        <v>6889.6</v>
      </c>
      <c r="J2932" s="144">
        <v>4462.3</v>
      </c>
      <c r="K2932" s="176">
        <v>4462.3</v>
      </c>
      <c r="L2932" s="267">
        <v>328</v>
      </c>
      <c r="M2932" s="176">
        <f t="shared" si="712"/>
        <v>13433788</v>
      </c>
      <c r="N2932" s="144"/>
      <c r="O2932" s="142"/>
      <c r="P2932" s="144"/>
      <c r="Q2932" s="144">
        <f t="shared" si="713"/>
        <v>13433788</v>
      </c>
      <c r="R2932" s="144">
        <v>13433788</v>
      </c>
      <c r="S2932" s="30"/>
      <c r="T2932" s="144"/>
      <c r="U2932" s="144"/>
      <c r="V2932" s="144"/>
      <c r="W2932" s="144"/>
      <c r="X2932" s="144"/>
      <c r="Y2932" s="144"/>
      <c r="Z2932" s="144"/>
      <c r="AA2932" s="144"/>
      <c r="AB2932" s="144"/>
      <c r="AC2932" s="144"/>
      <c r="AD2932" s="144"/>
      <c r="AE2932" s="144"/>
      <c r="AF2932" s="144"/>
      <c r="AG2932" s="324">
        <v>2025</v>
      </c>
      <c r="AH2932" s="135"/>
      <c r="AI2932" s="177"/>
      <c r="AJ2932" s="177"/>
      <c r="AK2932" s="141">
        <f t="shared" si="711"/>
        <v>2823</v>
      </c>
      <c r="AL2932" s="35" t="s">
        <v>153</v>
      </c>
      <c r="AM2932" s="141" t="str">
        <f t="shared" si="709"/>
        <v>2823.</v>
      </c>
      <c r="AN2932" s="147"/>
      <c r="AO2932" s="35"/>
      <c r="AP2932" s="16"/>
    </row>
    <row r="2933" spans="1:42" ht="22.5" customHeight="1" x14ac:dyDescent="0.25">
      <c r="A2933" s="68" t="str">
        <f t="shared" si="710"/>
        <v>2824.</v>
      </c>
      <c r="B2933" s="25">
        <v>4259</v>
      </c>
      <c r="C2933" s="174" t="s">
        <v>2225</v>
      </c>
      <c r="D2933" s="25">
        <v>1969</v>
      </c>
      <c r="E2933" s="111" t="s">
        <v>2932</v>
      </c>
      <c r="F2933" s="68" t="s">
        <v>2934</v>
      </c>
      <c r="G2933" s="25">
        <v>5</v>
      </c>
      <c r="H2933" s="25">
        <v>1</v>
      </c>
      <c r="I2933" s="176">
        <v>3364.8</v>
      </c>
      <c r="J2933" s="176">
        <v>2972.3</v>
      </c>
      <c r="K2933" s="176">
        <v>2544.6</v>
      </c>
      <c r="L2933" s="267">
        <v>187</v>
      </c>
      <c r="M2933" s="176">
        <f t="shared" si="712"/>
        <v>1808071.7200000002</v>
      </c>
      <c r="N2933" s="144"/>
      <c r="O2933" s="142"/>
      <c r="P2933" s="144"/>
      <c r="Q2933" s="144">
        <f t="shared" si="713"/>
        <v>1808071.7200000002</v>
      </c>
      <c r="R2933" s="144">
        <v>1808071.7200000002</v>
      </c>
      <c r="S2933" s="30"/>
      <c r="T2933" s="144"/>
      <c r="U2933" s="144"/>
      <c r="V2933" s="144"/>
      <c r="W2933" s="144"/>
      <c r="X2933" s="144"/>
      <c r="Y2933" s="144"/>
      <c r="Z2933" s="144"/>
      <c r="AA2933" s="144"/>
      <c r="AB2933" s="144"/>
      <c r="AC2933" s="144"/>
      <c r="AD2933" s="144"/>
      <c r="AE2933" s="144"/>
      <c r="AF2933" s="144"/>
      <c r="AG2933" s="324">
        <v>2025</v>
      </c>
      <c r="AH2933" s="135"/>
      <c r="AI2933" s="177"/>
      <c r="AJ2933" s="177"/>
      <c r="AK2933" s="141">
        <f t="shared" si="711"/>
        <v>2824</v>
      </c>
      <c r="AL2933" s="35" t="s">
        <v>153</v>
      </c>
      <c r="AM2933" s="141" t="str">
        <f t="shared" si="709"/>
        <v>2824.</v>
      </c>
      <c r="AN2933" s="147"/>
      <c r="AO2933" s="35"/>
      <c r="AP2933" s="16"/>
    </row>
    <row r="2934" spans="1:42" ht="23.25" customHeight="1" x14ac:dyDescent="0.25">
      <c r="A2934" s="68" t="str">
        <f t="shared" si="710"/>
        <v>2825.</v>
      </c>
      <c r="B2934" s="120">
        <v>4795</v>
      </c>
      <c r="C2934" s="36" t="s">
        <v>2226</v>
      </c>
      <c r="D2934" s="25">
        <v>1969</v>
      </c>
      <c r="E2934" s="111" t="s">
        <v>2932</v>
      </c>
      <c r="F2934" s="68" t="s">
        <v>2934</v>
      </c>
      <c r="G2934" s="25">
        <v>5</v>
      </c>
      <c r="H2934" s="25">
        <v>8</v>
      </c>
      <c r="I2934" s="144">
        <v>6703.2</v>
      </c>
      <c r="J2934" s="144">
        <v>6826.6</v>
      </c>
      <c r="K2934" s="144">
        <v>6501.2</v>
      </c>
      <c r="L2934" s="30">
        <v>339</v>
      </c>
      <c r="M2934" s="176">
        <f t="shared" si="712"/>
        <v>2979900</v>
      </c>
      <c r="N2934" s="144"/>
      <c r="O2934" s="142"/>
      <c r="P2934" s="144"/>
      <c r="Q2934" s="144">
        <f t="shared" si="713"/>
        <v>2979900</v>
      </c>
      <c r="R2934" s="144">
        <v>2979900</v>
      </c>
      <c r="S2934" s="30"/>
      <c r="T2934" s="144"/>
      <c r="U2934" s="144"/>
      <c r="V2934" s="144"/>
      <c r="W2934" s="144"/>
      <c r="X2934" s="144"/>
      <c r="Y2934" s="144"/>
      <c r="Z2934" s="144"/>
      <c r="AA2934" s="144"/>
      <c r="AB2934" s="144"/>
      <c r="AC2934" s="323"/>
      <c r="AD2934" s="323"/>
      <c r="AE2934" s="144"/>
      <c r="AF2934" s="144"/>
      <c r="AG2934" s="324">
        <v>2025</v>
      </c>
      <c r="AH2934" s="128"/>
      <c r="AI2934" s="177"/>
      <c r="AJ2934" s="177"/>
      <c r="AK2934" s="141">
        <f t="shared" si="711"/>
        <v>2825</v>
      </c>
      <c r="AL2934" s="35" t="s">
        <v>153</v>
      </c>
      <c r="AM2934" s="141" t="str">
        <f t="shared" ref="AM2934:AM2997" si="714">CONCATENATE(AK2934,AL2934)</f>
        <v>2825.</v>
      </c>
      <c r="AN2934" s="147"/>
      <c r="AP2934" s="16"/>
    </row>
    <row r="2935" spans="1:42" ht="22.5" customHeight="1" x14ac:dyDescent="0.25">
      <c r="A2935" s="68" t="str">
        <f t="shared" si="710"/>
        <v>2826.</v>
      </c>
      <c r="B2935" s="25">
        <v>4846</v>
      </c>
      <c r="C2935" s="202" t="s">
        <v>2227</v>
      </c>
      <c r="D2935" s="25">
        <v>1969</v>
      </c>
      <c r="E2935" s="111" t="s">
        <v>2932</v>
      </c>
      <c r="F2935" s="68" t="s">
        <v>2934</v>
      </c>
      <c r="G2935" s="25">
        <v>9</v>
      </c>
      <c r="H2935" s="25">
        <v>1</v>
      </c>
      <c r="I2935" s="144">
        <v>1853.6</v>
      </c>
      <c r="J2935" s="144">
        <v>1121.3</v>
      </c>
      <c r="K2935" s="144">
        <v>1121.3</v>
      </c>
      <c r="L2935" s="30">
        <v>87</v>
      </c>
      <c r="M2935" s="176">
        <f t="shared" si="712"/>
        <v>3809218</v>
      </c>
      <c r="N2935" s="144"/>
      <c r="O2935" s="142"/>
      <c r="P2935" s="144"/>
      <c r="Q2935" s="144">
        <f t="shared" si="713"/>
        <v>3809218</v>
      </c>
      <c r="R2935" s="144">
        <v>3809218</v>
      </c>
      <c r="S2935" s="30"/>
      <c r="T2935" s="144"/>
      <c r="U2935" s="144"/>
      <c r="V2935" s="144"/>
      <c r="W2935" s="144"/>
      <c r="X2935" s="144"/>
      <c r="Y2935" s="144"/>
      <c r="Z2935" s="144"/>
      <c r="AA2935" s="144"/>
      <c r="AB2935" s="144"/>
      <c r="AC2935" s="144"/>
      <c r="AD2935" s="144"/>
      <c r="AE2935" s="144"/>
      <c r="AF2935" s="144"/>
      <c r="AG2935" s="324">
        <v>2025</v>
      </c>
      <c r="AH2935" s="129"/>
      <c r="AI2935" s="216"/>
      <c r="AJ2935" s="216"/>
      <c r="AK2935" s="141">
        <f t="shared" si="711"/>
        <v>2826</v>
      </c>
      <c r="AL2935" s="35" t="s">
        <v>153</v>
      </c>
      <c r="AM2935" s="141" t="str">
        <f t="shared" si="714"/>
        <v>2826.</v>
      </c>
      <c r="AN2935" s="147"/>
      <c r="AO2935" s="35"/>
      <c r="AP2935" s="16"/>
    </row>
    <row r="2936" spans="1:42" ht="22.5" customHeight="1" x14ac:dyDescent="0.25">
      <c r="A2936" s="68" t="str">
        <f t="shared" si="710"/>
        <v>2827.</v>
      </c>
      <c r="B2936" s="25">
        <v>5013</v>
      </c>
      <c r="C2936" s="300" t="s">
        <v>2228</v>
      </c>
      <c r="D2936" s="25">
        <v>1969</v>
      </c>
      <c r="E2936" s="111" t="s">
        <v>2932</v>
      </c>
      <c r="F2936" s="68" t="s">
        <v>2934</v>
      </c>
      <c r="G2936" s="25">
        <v>5</v>
      </c>
      <c r="H2936" s="25">
        <v>4</v>
      </c>
      <c r="I2936" s="144">
        <v>2868.3</v>
      </c>
      <c r="J2936" s="144">
        <v>2868.3</v>
      </c>
      <c r="K2936" s="144">
        <v>2868.3</v>
      </c>
      <c r="L2936" s="30">
        <v>130</v>
      </c>
      <c r="M2936" s="176">
        <f t="shared" si="712"/>
        <v>996698.92</v>
      </c>
      <c r="N2936" s="144"/>
      <c r="O2936" s="142"/>
      <c r="P2936" s="144"/>
      <c r="Q2936" s="144">
        <f t="shared" si="713"/>
        <v>996698.92</v>
      </c>
      <c r="R2936" s="144">
        <v>996698.92</v>
      </c>
      <c r="S2936" s="30"/>
      <c r="T2936" s="144"/>
      <c r="U2936" s="144"/>
      <c r="V2936" s="144"/>
      <c r="W2936" s="144"/>
      <c r="X2936" s="144"/>
      <c r="Y2936" s="144"/>
      <c r="Z2936" s="144"/>
      <c r="AA2936" s="144"/>
      <c r="AB2936" s="144"/>
      <c r="AC2936" s="144"/>
      <c r="AD2936" s="144"/>
      <c r="AE2936" s="144"/>
      <c r="AF2936" s="144"/>
      <c r="AG2936" s="324">
        <v>2025</v>
      </c>
      <c r="AH2936" s="135"/>
      <c r="AI2936" s="177"/>
      <c r="AJ2936" s="177"/>
      <c r="AK2936" s="141">
        <f t="shared" si="711"/>
        <v>2827</v>
      </c>
      <c r="AL2936" s="35" t="s">
        <v>153</v>
      </c>
      <c r="AM2936" s="141" t="str">
        <f t="shared" si="714"/>
        <v>2827.</v>
      </c>
      <c r="AN2936" s="147"/>
      <c r="AO2936" s="35"/>
      <c r="AP2936" s="16"/>
    </row>
    <row r="2937" spans="1:42" ht="22.5" customHeight="1" x14ac:dyDescent="0.25">
      <c r="A2937" s="68" t="str">
        <f t="shared" si="710"/>
        <v>2828.</v>
      </c>
      <c r="B2937" s="25">
        <v>5024</v>
      </c>
      <c r="C2937" s="300" t="s">
        <v>2229</v>
      </c>
      <c r="D2937" s="25">
        <v>1969</v>
      </c>
      <c r="E2937" s="111" t="s">
        <v>2932</v>
      </c>
      <c r="F2937" s="68" t="s">
        <v>2934</v>
      </c>
      <c r="G2937" s="25">
        <v>5</v>
      </c>
      <c r="H2937" s="25">
        <v>3</v>
      </c>
      <c r="I2937" s="144">
        <v>2993.9</v>
      </c>
      <c r="J2937" s="144">
        <v>2866.9</v>
      </c>
      <c r="K2937" s="144">
        <v>2866.9</v>
      </c>
      <c r="L2937" s="30">
        <v>172</v>
      </c>
      <c r="M2937" s="176">
        <f t="shared" si="712"/>
        <v>1410884.4</v>
      </c>
      <c r="N2937" s="144"/>
      <c r="O2937" s="142"/>
      <c r="P2937" s="144"/>
      <c r="Q2937" s="144">
        <f t="shared" si="713"/>
        <v>1410884.4</v>
      </c>
      <c r="R2937" s="144">
        <v>1410884.4</v>
      </c>
      <c r="S2937" s="30"/>
      <c r="T2937" s="144"/>
      <c r="U2937" s="144"/>
      <c r="V2937" s="144"/>
      <c r="W2937" s="144"/>
      <c r="X2937" s="144"/>
      <c r="Y2937" s="144"/>
      <c r="Z2937" s="144"/>
      <c r="AA2937" s="144"/>
      <c r="AB2937" s="144"/>
      <c r="AC2937" s="144"/>
      <c r="AD2937" s="144"/>
      <c r="AE2937" s="144"/>
      <c r="AF2937" s="144"/>
      <c r="AG2937" s="324">
        <v>2025</v>
      </c>
      <c r="AH2937" s="135"/>
      <c r="AI2937" s="177"/>
      <c r="AJ2937" s="177"/>
      <c r="AK2937" s="141">
        <f t="shared" si="711"/>
        <v>2828</v>
      </c>
      <c r="AL2937" s="35" t="s">
        <v>153</v>
      </c>
      <c r="AM2937" s="141" t="str">
        <f t="shared" si="714"/>
        <v>2828.</v>
      </c>
      <c r="AN2937" s="147"/>
      <c r="AO2937" s="35"/>
      <c r="AP2937" s="16"/>
    </row>
    <row r="2938" spans="1:42" ht="22.5" customHeight="1" x14ac:dyDescent="0.25">
      <c r="A2938" s="68" t="str">
        <f t="shared" si="710"/>
        <v>2829.</v>
      </c>
      <c r="B2938" s="25">
        <v>5244</v>
      </c>
      <c r="C2938" s="300" t="s">
        <v>2230</v>
      </c>
      <c r="D2938" s="25">
        <v>1969</v>
      </c>
      <c r="E2938" s="111" t="s">
        <v>2932</v>
      </c>
      <c r="F2938" s="68" t="s">
        <v>2934</v>
      </c>
      <c r="G2938" s="25">
        <v>5</v>
      </c>
      <c r="H2938" s="25">
        <v>3</v>
      </c>
      <c r="I2938" s="176">
        <v>1882.8</v>
      </c>
      <c r="J2938" s="176">
        <v>1264.7</v>
      </c>
      <c r="K2938" s="176">
        <v>1264.7</v>
      </c>
      <c r="L2938" s="267">
        <v>106</v>
      </c>
      <c r="M2938" s="176">
        <f t="shared" si="712"/>
        <v>2362259.1999999997</v>
      </c>
      <c r="N2938" s="144"/>
      <c r="O2938" s="142"/>
      <c r="P2938" s="144"/>
      <c r="Q2938" s="144">
        <f t="shared" si="713"/>
        <v>2362259.1999999997</v>
      </c>
      <c r="R2938" s="144"/>
      <c r="S2938" s="30"/>
      <c r="T2938" s="144"/>
      <c r="U2938" s="144"/>
      <c r="V2938" s="144"/>
      <c r="W2938" s="144"/>
      <c r="X2938" s="144"/>
      <c r="Y2938" s="144">
        <v>750.4</v>
      </c>
      <c r="Z2938" s="144">
        <f>Y2938*3148</f>
        <v>2362259.1999999997</v>
      </c>
      <c r="AA2938" s="144"/>
      <c r="AB2938" s="144"/>
      <c r="AC2938" s="144"/>
      <c r="AD2938" s="144"/>
      <c r="AE2938" s="144"/>
      <c r="AF2938" s="144"/>
      <c r="AG2938" s="324">
        <v>2025</v>
      </c>
      <c r="AH2938" s="135"/>
      <c r="AI2938" s="216"/>
      <c r="AJ2938" s="216"/>
      <c r="AK2938" s="141">
        <f t="shared" si="711"/>
        <v>2829</v>
      </c>
      <c r="AL2938" s="35" t="s">
        <v>153</v>
      </c>
      <c r="AM2938" s="141" t="str">
        <f t="shared" si="714"/>
        <v>2829.</v>
      </c>
      <c r="AN2938" s="147"/>
      <c r="AO2938" s="35"/>
      <c r="AP2938" s="16"/>
    </row>
    <row r="2939" spans="1:42" ht="22.5" customHeight="1" x14ac:dyDescent="0.25">
      <c r="A2939" s="68" t="str">
        <f t="shared" si="710"/>
        <v>2830.</v>
      </c>
      <c r="B2939" s="25">
        <v>4625</v>
      </c>
      <c r="C2939" s="300" t="s">
        <v>1057</v>
      </c>
      <c r="D2939" s="25">
        <v>1969</v>
      </c>
      <c r="E2939" s="111" t="s">
        <v>2932</v>
      </c>
      <c r="F2939" s="68" t="s">
        <v>2933</v>
      </c>
      <c r="G2939" s="25">
        <v>5</v>
      </c>
      <c r="H2939" s="25">
        <v>5</v>
      </c>
      <c r="I2939" s="176">
        <v>4855.7</v>
      </c>
      <c r="J2939" s="144">
        <v>3172.3</v>
      </c>
      <c r="K2939" s="176">
        <v>3172.3</v>
      </c>
      <c r="L2939" s="267">
        <v>240</v>
      </c>
      <c r="M2939" s="176">
        <f>R2939+T2939+V2939+X2939+Z2939+AB2939+AE2939+AF2939</f>
        <v>919380</v>
      </c>
      <c r="N2939" s="144"/>
      <c r="O2939" s="142"/>
      <c r="P2939" s="144"/>
      <c r="Q2939" s="144">
        <f>M2939</f>
        <v>919380</v>
      </c>
      <c r="R2939" s="144">
        <v>919380</v>
      </c>
      <c r="S2939" s="30"/>
      <c r="T2939" s="144"/>
      <c r="U2939" s="144"/>
      <c r="V2939" s="144"/>
      <c r="W2939" s="144"/>
      <c r="X2939" s="144"/>
      <c r="Y2939" s="144"/>
      <c r="Z2939" s="144"/>
      <c r="AA2939" s="144"/>
      <c r="AB2939" s="144"/>
      <c r="AC2939" s="144"/>
      <c r="AD2939" s="144"/>
      <c r="AE2939" s="144"/>
      <c r="AF2939" s="144"/>
      <c r="AG2939" s="324">
        <v>2025</v>
      </c>
      <c r="AH2939" s="128"/>
      <c r="AI2939" s="177"/>
      <c r="AJ2939" s="177"/>
      <c r="AK2939" s="141">
        <f t="shared" si="711"/>
        <v>2830</v>
      </c>
      <c r="AL2939" s="35" t="s">
        <v>153</v>
      </c>
      <c r="AM2939" s="141" t="str">
        <f t="shared" si="714"/>
        <v>2830.</v>
      </c>
      <c r="AN2939" s="147"/>
      <c r="AP2939" s="16"/>
    </row>
    <row r="2940" spans="1:42" ht="22.5" customHeight="1" x14ac:dyDescent="0.25">
      <c r="A2940" s="68" t="str">
        <f t="shared" si="710"/>
        <v>2831.</v>
      </c>
      <c r="B2940" s="25">
        <v>5388</v>
      </c>
      <c r="C2940" s="300" t="s">
        <v>2231</v>
      </c>
      <c r="D2940" s="25">
        <v>1969</v>
      </c>
      <c r="E2940" s="111" t="s">
        <v>2932</v>
      </c>
      <c r="F2940" s="68" t="s">
        <v>2934</v>
      </c>
      <c r="G2940" s="25">
        <v>5</v>
      </c>
      <c r="H2940" s="25">
        <v>8</v>
      </c>
      <c r="I2940" s="144">
        <v>7687.1</v>
      </c>
      <c r="J2940" s="144">
        <v>7038</v>
      </c>
      <c r="K2940" s="144">
        <v>6434</v>
      </c>
      <c r="L2940" s="30">
        <v>267</v>
      </c>
      <c r="M2940" s="176">
        <f t="shared" ref="M2940" si="715">R2940+T2940+V2940+X2940+Z2940+AB2940+AE2940+AF2940</f>
        <v>13604350</v>
      </c>
      <c r="N2940" s="144"/>
      <c r="O2940" s="142"/>
      <c r="P2940" s="144"/>
      <c r="Q2940" s="144">
        <f t="shared" ref="Q2940" si="716">M2940</f>
        <v>13604350</v>
      </c>
      <c r="R2940" s="144">
        <v>13604350</v>
      </c>
      <c r="S2940" s="30"/>
      <c r="T2940" s="144"/>
      <c r="U2940" s="144"/>
      <c r="V2940" s="144"/>
      <c r="W2940" s="144"/>
      <c r="X2940" s="144"/>
      <c r="Y2940" s="144"/>
      <c r="Z2940" s="144"/>
      <c r="AA2940" s="144"/>
      <c r="AB2940" s="144"/>
      <c r="AC2940" s="144"/>
      <c r="AD2940" s="144"/>
      <c r="AE2940" s="144"/>
      <c r="AF2940" s="144"/>
      <c r="AG2940" s="324">
        <v>2025</v>
      </c>
      <c r="AH2940" s="128"/>
      <c r="AI2940" s="177"/>
      <c r="AJ2940" s="177"/>
      <c r="AK2940" s="141">
        <f t="shared" si="711"/>
        <v>2831</v>
      </c>
      <c r="AL2940" s="35" t="s">
        <v>153</v>
      </c>
      <c r="AM2940" s="141" t="str">
        <f t="shared" si="714"/>
        <v>2831.</v>
      </c>
      <c r="AN2940" s="147"/>
      <c r="AO2940" s="35"/>
      <c r="AP2940" s="16"/>
    </row>
    <row r="2941" spans="1:42" ht="22.5" customHeight="1" x14ac:dyDescent="0.25">
      <c r="A2941" s="68" t="str">
        <f t="shared" ref="A2941:A2952" si="717">AM2941</f>
        <v>2832.</v>
      </c>
      <c r="B2941" s="25">
        <v>4575</v>
      </c>
      <c r="C2941" s="36" t="s">
        <v>2232</v>
      </c>
      <c r="D2941" s="25">
        <v>1970</v>
      </c>
      <c r="E2941" s="111" t="s">
        <v>2932</v>
      </c>
      <c r="F2941" s="68" t="s">
        <v>2934</v>
      </c>
      <c r="G2941" s="25">
        <v>5</v>
      </c>
      <c r="H2941" s="25">
        <v>8</v>
      </c>
      <c r="I2941" s="179">
        <v>6806.9</v>
      </c>
      <c r="J2941" s="179">
        <v>5921.3</v>
      </c>
      <c r="K2941" s="179">
        <v>4011</v>
      </c>
      <c r="L2941" s="120">
        <v>271</v>
      </c>
      <c r="M2941" s="179">
        <f t="shared" ref="M2941:M3001" si="718">R2941+T2941+V2941+X2941+Z2941+AB2941+AE2941+AF2941</f>
        <v>7429468.8799999999</v>
      </c>
      <c r="N2941" s="144"/>
      <c r="O2941" s="142"/>
      <c r="P2941" s="144"/>
      <c r="Q2941" s="144">
        <f t="shared" ref="Q2941:Q3001" si="719">M2941</f>
        <v>7429468.8799999999</v>
      </c>
      <c r="R2941" s="144"/>
      <c r="S2941" s="30"/>
      <c r="T2941" s="144"/>
      <c r="U2941" s="144"/>
      <c r="V2941" s="144"/>
      <c r="W2941" s="144"/>
      <c r="X2941" s="144"/>
      <c r="Y2941" s="144">
        <v>2360.06</v>
      </c>
      <c r="Z2941" s="144">
        <f>Y2941*3148</f>
        <v>7429468.8799999999</v>
      </c>
      <c r="AA2941" s="144"/>
      <c r="AB2941" s="144"/>
      <c r="AC2941" s="323"/>
      <c r="AD2941" s="323"/>
      <c r="AE2941" s="144"/>
      <c r="AF2941" s="144"/>
      <c r="AG2941" s="324">
        <v>2025</v>
      </c>
      <c r="AH2941" s="135"/>
      <c r="AI2941" s="132"/>
      <c r="AJ2941" s="132"/>
      <c r="AK2941" s="141">
        <f t="shared" si="711"/>
        <v>2832</v>
      </c>
      <c r="AL2941" s="35" t="s">
        <v>153</v>
      </c>
      <c r="AM2941" s="141" t="str">
        <f t="shared" si="714"/>
        <v>2832.</v>
      </c>
      <c r="AN2941" s="147"/>
      <c r="AO2941" s="35"/>
      <c r="AP2941" s="16"/>
    </row>
    <row r="2942" spans="1:42" ht="22.5" customHeight="1" x14ac:dyDescent="0.25">
      <c r="A2942" s="68" t="str">
        <f t="shared" si="717"/>
        <v>2833.</v>
      </c>
      <c r="B2942" s="25">
        <v>4187</v>
      </c>
      <c r="C2942" s="300" t="s">
        <v>2233</v>
      </c>
      <c r="D2942" s="25">
        <v>1970</v>
      </c>
      <c r="E2942" s="111" t="s">
        <v>2932</v>
      </c>
      <c r="F2942" s="68" t="s">
        <v>2933</v>
      </c>
      <c r="G2942" s="25">
        <v>5</v>
      </c>
      <c r="H2942" s="25">
        <v>5</v>
      </c>
      <c r="I2942" s="176">
        <v>4826.3999999999996</v>
      </c>
      <c r="J2942" s="144">
        <v>3331.8</v>
      </c>
      <c r="K2942" s="176">
        <v>3331.8</v>
      </c>
      <c r="L2942" s="267">
        <v>261</v>
      </c>
      <c r="M2942" s="176">
        <f t="shared" si="718"/>
        <v>1791570.69</v>
      </c>
      <c r="N2942" s="144"/>
      <c r="O2942" s="142"/>
      <c r="P2942" s="144"/>
      <c r="Q2942" s="144">
        <f t="shared" si="719"/>
        <v>1791570.69</v>
      </c>
      <c r="R2942" s="144">
        <v>1791570.69</v>
      </c>
      <c r="S2942" s="30"/>
      <c r="T2942" s="144"/>
      <c r="U2942" s="144"/>
      <c r="V2942" s="144"/>
      <c r="W2942" s="144"/>
      <c r="X2942" s="144"/>
      <c r="Y2942" s="144"/>
      <c r="Z2942" s="144"/>
      <c r="AA2942" s="144"/>
      <c r="AB2942" s="144"/>
      <c r="AC2942" s="144"/>
      <c r="AD2942" s="144"/>
      <c r="AE2942" s="144"/>
      <c r="AF2942" s="144"/>
      <c r="AG2942" s="324">
        <v>2025</v>
      </c>
      <c r="AH2942" s="128"/>
      <c r="AI2942" s="177"/>
      <c r="AJ2942" s="177"/>
      <c r="AK2942" s="141">
        <f t="shared" si="711"/>
        <v>2833</v>
      </c>
      <c r="AL2942" s="35" t="s">
        <v>153</v>
      </c>
      <c r="AM2942" s="141" t="str">
        <f t="shared" si="714"/>
        <v>2833.</v>
      </c>
      <c r="AN2942" s="147"/>
      <c r="AO2942" s="35"/>
      <c r="AP2942" s="16"/>
    </row>
    <row r="2943" spans="1:42" ht="22.5" customHeight="1" x14ac:dyDescent="0.25">
      <c r="A2943" s="68" t="str">
        <f t="shared" si="717"/>
        <v>2834.</v>
      </c>
      <c r="B2943" s="25">
        <v>4256</v>
      </c>
      <c r="C2943" s="300" t="s">
        <v>2234</v>
      </c>
      <c r="D2943" s="25">
        <v>1970</v>
      </c>
      <c r="E2943" s="111" t="s">
        <v>2932</v>
      </c>
      <c r="F2943" s="68" t="s">
        <v>2934</v>
      </c>
      <c r="G2943" s="25">
        <v>5</v>
      </c>
      <c r="H2943" s="25">
        <v>4</v>
      </c>
      <c r="I2943" s="176">
        <v>2911.6</v>
      </c>
      <c r="J2943" s="144">
        <v>2636.6</v>
      </c>
      <c r="K2943" s="176">
        <v>2636.6</v>
      </c>
      <c r="L2943" s="267">
        <v>134</v>
      </c>
      <c r="M2943" s="176">
        <f t="shared" si="718"/>
        <v>1564549.35</v>
      </c>
      <c r="N2943" s="144"/>
      <c r="O2943" s="142"/>
      <c r="P2943" s="144"/>
      <c r="Q2943" s="144">
        <f t="shared" si="719"/>
        <v>1564549.35</v>
      </c>
      <c r="R2943" s="144">
        <v>1564549.35</v>
      </c>
      <c r="S2943" s="30"/>
      <c r="T2943" s="144"/>
      <c r="U2943" s="144"/>
      <c r="V2943" s="144"/>
      <c r="W2943" s="144"/>
      <c r="X2943" s="144"/>
      <c r="Y2943" s="144"/>
      <c r="Z2943" s="144"/>
      <c r="AA2943" s="144"/>
      <c r="AB2943" s="144"/>
      <c r="AC2943" s="144"/>
      <c r="AD2943" s="144"/>
      <c r="AE2943" s="144"/>
      <c r="AF2943" s="144"/>
      <c r="AG2943" s="324">
        <v>2025</v>
      </c>
      <c r="AH2943" s="128"/>
      <c r="AI2943" s="177"/>
      <c r="AJ2943" s="177"/>
      <c r="AK2943" s="141">
        <f t="shared" si="711"/>
        <v>2834</v>
      </c>
      <c r="AL2943" s="35" t="s">
        <v>153</v>
      </c>
      <c r="AM2943" s="141" t="str">
        <f t="shared" si="714"/>
        <v>2834.</v>
      </c>
      <c r="AN2943" s="147"/>
      <c r="AO2943" s="35"/>
      <c r="AP2943" s="16"/>
    </row>
    <row r="2944" spans="1:42" ht="22.5" customHeight="1" x14ac:dyDescent="0.25">
      <c r="A2944" s="68" t="str">
        <f t="shared" si="717"/>
        <v>2835.</v>
      </c>
      <c r="B2944" s="25">
        <v>5285</v>
      </c>
      <c r="C2944" s="202" t="s">
        <v>2235</v>
      </c>
      <c r="D2944" s="25">
        <v>1970</v>
      </c>
      <c r="E2944" s="111" t="s">
        <v>2932</v>
      </c>
      <c r="F2944" s="68" t="s">
        <v>2934</v>
      </c>
      <c r="G2944" s="25">
        <v>5</v>
      </c>
      <c r="H2944" s="25">
        <v>4</v>
      </c>
      <c r="I2944" s="144">
        <v>3431.1</v>
      </c>
      <c r="J2944" s="144">
        <v>3156.1</v>
      </c>
      <c r="K2944" s="144">
        <v>3156.1</v>
      </c>
      <c r="L2944" s="30">
        <v>137</v>
      </c>
      <c r="M2944" s="176">
        <f t="shared" si="718"/>
        <v>1595280</v>
      </c>
      <c r="N2944" s="144"/>
      <c r="O2944" s="142"/>
      <c r="P2944" s="144"/>
      <c r="Q2944" s="144">
        <f t="shared" si="719"/>
        <v>1595280</v>
      </c>
      <c r="R2944" s="144">
        <v>1595280</v>
      </c>
      <c r="S2944" s="30"/>
      <c r="T2944" s="144"/>
      <c r="U2944" s="144"/>
      <c r="V2944" s="144"/>
      <c r="W2944" s="144"/>
      <c r="X2944" s="144"/>
      <c r="Y2944" s="144"/>
      <c r="Z2944" s="144"/>
      <c r="AA2944" s="144"/>
      <c r="AB2944" s="144"/>
      <c r="AC2944" s="144"/>
      <c r="AD2944" s="144"/>
      <c r="AE2944" s="144"/>
      <c r="AF2944" s="144"/>
      <c r="AG2944" s="324">
        <v>2025</v>
      </c>
      <c r="AH2944" s="129"/>
      <c r="AI2944" s="216"/>
      <c r="AJ2944" s="216"/>
      <c r="AK2944" s="141">
        <f t="shared" si="711"/>
        <v>2835</v>
      </c>
      <c r="AL2944" s="35" t="s">
        <v>153</v>
      </c>
      <c r="AM2944" s="141" t="str">
        <f t="shared" si="714"/>
        <v>2835.</v>
      </c>
      <c r="AN2944" s="147"/>
      <c r="AO2944" s="35"/>
      <c r="AP2944" s="16"/>
    </row>
    <row r="2945" spans="1:16379" ht="22.5" customHeight="1" x14ac:dyDescent="0.25">
      <c r="A2945" s="68" t="str">
        <f t="shared" si="717"/>
        <v>2836.</v>
      </c>
      <c r="B2945" s="25">
        <v>4694</v>
      </c>
      <c r="C2945" s="175" t="s">
        <v>2236</v>
      </c>
      <c r="D2945" s="25">
        <v>1970</v>
      </c>
      <c r="E2945" s="111" t="s">
        <v>2932</v>
      </c>
      <c r="F2945" s="68" t="s">
        <v>2934</v>
      </c>
      <c r="G2945" s="25">
        <v>9</v>
      </c>
      <c r="H2945" s="25">
        <v>1</v>
      </c>
      <c r="I2945" s="176">
        <v>1886.9</v>
      </c>
      <c r="J2945" s="144">
        <v>1147.4000000000001</v>
      </c>
      <c r="K2945" s="176">
        <v>1147.4000000000001</v>
      </c>
      <c r="L2945" s="267">
        <v>98</v>
      </c>
      <c r="M2945" s="176">
        <f t="shared" si="718"/>
        <v>1013945.66</v>
      </c>
      <c r="N2945" s="144"/>
      <c r="O2945" s="142"/>
      <c r="P2945" s="144"/>
      <c r="Q2945" s="144">
        <f t="shared" si="719"/>
        <v>1013945.66</v>
      </c>
      <c r="R2945" s="144">
        <v>1013945.66</v>
      </c>
      <c r="S2945" s="30"/>
      <c r="T2945" s="144"/>
      <c r="U2945" s="144"/>
      <c r="V2945" s="144"/>
      <c r="W2945" s="144"/>
      <c r="X2945" s="144"/>
      <c r="Y2945" s="144"/>
      <c r="Z2945" s="144"/>
      <c r="AA2945" s="144"/>
      <c r="AB2945" s="144"/>
      <c r="AC2945" s="144"/>
      <c r="AD2945" s="144"/>
      <c r="AE2945" s="144"/>
      <c r="AF2945" s="144"/>
      <c r="AG2945" s="324">
        <v>2025</v>
      </c>
      <c r="AH2945" s="135"/>
      <c r="AI2945" s="177"/>
      <c r="AJ2945" s="177"/>
      <c r="AK2945" s="141">
        <f t="shared" si="711"/>
        <v>2836</v>
      </c>
      <c r="AL2945" s="35" t="s">
        <v>153</v>
      </c>
      <c r="AM2945" s="141" t="str">
        <f t="shared" si="714"/>
        <v>2836.</v>
      </c>
      <c r="AN2945" s="147"/>
      <c r="AO2945" s="35"/>
      <c r="AP2945" s="16"/>
    </row>
    <row r="2946" spans="1:16379" ht="22.5" customHeight="1" x14ac:dyDescent="0.25">
      <c r="A2946" s="68" t="str">
        <f t="shared" si="717"/>
        <v>2837.</v>
      </c>
      <c r="B2946" s="25">
        <v>4796</v>
      </c>
      <c r="C2946" s="175" t="s">
        <v>2238</v>
      </c>
      <c r="D2946" s="25">
        <v>1970</v>
      </c>
      <c r="E2946" s="111" t="s">
        <v>2932</v>
      </c>
      <c r="F2946" s="68" t="s">
        <v>2934</v>
      </c>
      <c r="G2946" s="25">
        <v>9</v>
      </c>
      <c r="H2946" s="25">
        <v>1</v>
      </c>
      <c r="I2946" s="176">
        <v>1862.6</v>
      </c>
      <c r="J2946" s="176">
        <v>1129.7</v>
      </c>
      <c r="K2946" s="176">
        <v>1129.7</v>
      </c>
      <c r="L2946" s="267">
        <v>98</v>
      </c>
      <c r="M2946" s="176">
        <f t="shared" si="718"/>
        <v>1165710</v>
      </c>
      <c r="N2946" s="144"/>
      <c r="O2946" s="142"/>
      <c r="P2946" s="144"/>
      <c r="Q2946" s="144">
        <f t="shared" si="719"/>
        <v>1165710</v>
      </c>
      <c r="R2946" s="144">
        <v>1165710</v>
      </c>
      <c r="S2946" s="30"/>
      <c r="T2946" s="144"/>
      <c r="U2946" s="144"/>
      <c r="V2946" s="144"/>
      <c r="W2946" s="144"/>
      <c r="X2946" s="144"/>
      <c r="Y2946" s="144"/>
      <c r="Z2946" s="144"/>
      <c r="AA2946" s="144"/>
      <c r="AB2946" s="144"/>
      <c r="AC2946" s="144"/>
      <c r="AD2946" s="144"/>
      <c r="AE2946" s="144"/>
      <c r="AF2946" s="144"/>
      <c r="AG2946" s="324">
        <v>2025</v>
      </c>
      <c r="AH2946" s="135"/>
      <c r="AI2946" s="177"/>
      <c r="AJ2946" s="177"/>
      <c r="AK2946" s="141">
        <f t="shared" si="711"/>
        <v>2837</v>
      </c>
      <c r="AL2946" s="35" t="s">
        <v>153</v>
      </c>
      <c r="AM2946" s="141" t="str">
        <f t="shared" si="714"/>
        <v>2837.</v>
      </c>
      <c r="AN2946" s="147"/>
      <c r="AO2946" s="35"/>
      <c r="AP2946" s="16"/>
    </row>
    <row r="2947" spans="1:16379" ht="22.5" customHeight="1" x14ac:dyDescent="0.25">
      <c r="A2947" s="68" t="str">
        <f t="shared" si="717"/>
        <v>2838.</v>
      </c>
      <c r="B2947" s="68">
        <v>5249</v>
      </c>
      <c r="C2947" s="300" t="s">
        <v>2645</v>
      </c>
      <c r="D2947" s="68">
        <v>1970</v>
      </c>
      <c r="E2947" s="111" t="s">
        <v>2932</v>
      </c>
      <c r="F2947" s="68" t="s">
        <v>2933</v>
      </c>
      <c r="G2947" s="25">
        <v>5</v>
      </c>
      <c r="H2947" s="25">
        <v>4</v>
      </c>
      <c r="I2947" s="176">
        <v>3845.5</v>
      </c>
      <c r="J2947" s="176">
        <v>2552.8000000000002</v>
      </c>
      <c r="K2947" s="176">
        <v>2552.8000000000002</v>
      </c>
      <c r="L2947" s="267">
        <v>205</v>
      </c>
      <c r="M2947" s="176">
        <v>1781966.304</v>
      </c>
      <c r="N2947" s="144"/>
      <c r="O2947" s="142"/>
      <c r="P2947" s="144"/>
      <c r="Q2947" s="144">
        <v>1781966.304</v>
      </c>
      <c r="R2947" s="144"/>
      <c r="S2947" s="30"/>
      <c r="T2947" s="144"/>
      <c r="U2947" s="144">
        <v>964.8</v>
      </c>
      <c r="V2947" s="144">
        <v>1781966.304</v>
      </c>
      <c r="W2947" s="144"/>
      <c r="X2947" s="144"/>
      <c r="Y2947" s="144"/>
      <c r="Z2947" s="144"/>
      <c r="AA2947" s="144"/>
      <c r="AB2947" s="144"/>
      <c r="AC2947" s="144"/>
      <c r="AD2947" s="144"/>
      <c r="AE2947" s="144"/>
      <c r="AF2947" s="190"/>
      <c r="AG2947" s="324">
        <v>2025</v>
      </c>
      <c r="AH2947" s="131"/>
      <c r="AI2947" s="172"/>
      <c r="AJ2947" s="172"/>
      <c r="AK2947" s="141">
        <f t="shared" si="711"/>
        <v>2838</v>
      </c>
      <c r="AL2947" s="35" t="s">
        <v>153</v>
      </c>
      <c r="AM2947" s="141" t="str">
        <f t="shared" si="714"/>
        <v>2838.</v>
      </c>
      <c r="AN2947" s="147"/>
      <c r="AO2947" s="276"/>
      <c r="AP2947" s="16"/>
      <c r="AQ2947" s="14"/>
      <c r="AR2947" s="14"/>
      <c r="AS2947" s="14"/>
      <c r="AT2947" s="14"/>
      <c r="AU2947" s="14"/>
      <c r="AV2947" s="14"/>
      <c r="AW2947" s="14"/>
      <c r="AX2947" s="14"/>
      <c r="AY2947" s="14"/>
      <c r="AZ2947" s="14"/>
      <c r="BA2947" s="14"/>
      <c r="BB2947" s="14"/>
      <c r="BC2947" s="14"/>
      <c r="BD2947" s="14"/>
      <c r="BE2947" s="14"/>
      <c r="BF2947" s="14"/>
      <c r="BG2947" s="14"/>
      <c r="BH2947" s="14"/>
      <c r="BI2947" s="14"/>
      <c r="BJ2947" s="14"/>
      <c r="BK2947" s="14"/>
      <c r="BL2947" s="14"/>
      <c r="BM2947" s="14"/>
      <c r="BN2947" s="14"/>
      <c r="BO2947" s="14"/>
      <c r="BP2947" s="14"/>
      <c r="BQ2947" s="14"/>
      <c r="BR2947" s="14"/>
      <c r="BS2947" s="14"/>
      <c r="BT2947" s="14"/>
      <c r="BU2947" s="14"/>
      <c r="BV2947" s="14"/>
      <c r="BW2947" s="14"/>
      <c r="BX2947" s="14"/>
      <c r="BY2947" s="14"/>
      <c r="BZ2947" s="14"/>
      <c r="CA2947" s="14"/>
      <c r="CB2947" s="14"/>
      <c r="CC2947" s="14"/>
      <c r="CD2947" s="14"/>
      <c r="CE2947" s="14"/>
      <c r="CF2947" s="14"/>
      <c r="CG2947" s="14"/>
      <c r="CH2947" s="14"/>
      <c r="CI2947" s="14"/>
      <c r="CJ2947" s="14"/>
      <c r="CK2947" s="14"/>
      <c r="CL2947" s="14"/>
      <c r="CM2947" s="14"/>
      <c r="CN2947" s="14"/>
      <c r="CO2947" s="14"/>
      <c r="CP2947" s="14"/>
      <c r="CQ2947" s="14"/>
      <c r="CR2947" s="14"/>
      <c r="CS2947" s="14"/>
      <c r="CT2947" s="14"/>
      <c r="CU2947" s="14"/>
      <c r="CV2947" s="14"/>
      <c r="CW2947" s="14"/>
      <c r="CX2947" s="14"/>
      <c r="CY2947" s="14"/>
      <c r="CZ2947" s="14"/>
      <c r="DA2947" s="14"/>
      <c r="DB2947" s="14"/>
      <c r="DC2947" s="14"/>
      <c r="DD2947" s="14"/>
      <c r="DE2947" s="14"/>
      <c r="DF2947" s="14"/>
      <c r="DG2947" s="14"/>
      <c r="DH2947" s="14"/>
      <c r="DI2947" s="14"/>
      <c r="DJ2947" s="14"/>
      <c r="DK2947" s="14"/>
      <c r="DL2947" s="14"/>
      <c r="DM2947" s="14"/>
      <c r="DN2947" s="14"/>
      <c r="DO2947" s="14"/>
      <c r="DP2947" s="14"/>
      <c r="DQ2947" s="14"/>
      <c r="DR2947" s="14"/>
      <c r="DS2947" s="14"/>
      <c r="DT2947" s="14"/>
      <c r="DU2947" s="14"/>
      <c r="DV2947" s="14"/>
      <c r="DW2947" s="14"/>
      <c r="DX2947" s="14"/>
      <c r="DY2947" s="14"/>
      <c r="DZ2947" s="14"/>
      <c r="EA2947" s="14"/>
      <c r="EB2947" s="14"/>
      <c r="EC2947" s="14"/>
      <c r="ED2947" s="14"/>
      <c r="EE2947" s="14"/>
      <c r="EF2947" s="14"/>
      <c r="EG2947" s="14"/>
      <c r="EH2947" s="14"/>
      <c r="EI2947" s="14"/>
      <c r="EJ2947" s="14"/>
      <c r="EK2947" s="14"/>
      <c r="EL2947" s="14"/>
      <c r="EM2947" s="14"/>
      <c r="EN2947" s="14"/>
      <c r="EO2947" s="14"/>
      <c r="EP2947" s="14"/>
      <c r="EQ2947" s="14"/>
      <c r="ER2947" s="14"/>
      <c r="ES2947" s="14"/>
      <c r="ET2947" s="14"/>
      <c r="EU2947" s="14"/>
      <c r="EV2947" s="14"/>
      <c r="EW2947" s="14"/>
      <c r="EX2947" s="14"/>
      <c r="EY2947" s="14"/>
      <c r="EZ2947" s="14"/>
      <c r="FA2947" s="14"/>
      <c r="FB2947" s="14"/>
      <c r="FC2947" s="14"/>
      <c r="FD2947" s="14"/>
      <c r="FE2947" s="14"/>
      <c r="FF2947" s="14"/>
      <c r="FG2947" s="14"/>
      <c r="FH2947" s="14"/>
      <c r="FI2947" s="14"/>
      <c r="FJ2947" s="14"/>
      <c r="FK2947" s="14"/>
      <c r="FL2947" s="14"/>
      <c r="FM2947" s="14"/>
      <c r="FN2947" s="14"/>
      <c r="FO2947" s="14"/>
      <c r="FP2947" s="14"/>
      <c r="FQ2947" s="14"/>
      <c r="FR2947" s="14"/>
      <c r="FS2947" s="14"/>
      <c r="FT2947" s="14"/>
      <c r="FU2947" s="14"/>
      <c r="FV2947" s="14"/>
      <c r="FW2947" s="14"/>
      <c r="FX2947" s="14"/>
      <c r="FY2947" s="14"/>
      <c r="FZ2947" s="14"/>
      <c r="GA2947" s="14"/>
      <c r="GB2947" s="14"/>
      <c r="GC2947" s="14"/>
      <c r="GD2947" s="14"/>
      <c r="GE2947" s="14"/>
      <c r="GF2947" s="14"/>
      <c r="GG2947" s="14"/>
      <c r="GH2947" s="14"/>
      <c r="GI2947" s="14"/>
      <c r="GJ2947" s="14"/>
      <c r="GK2947" s="14"/>
      <c r="GL2947" s="14"/>
      <c r="GM2947" s="14"/>
      <c r="GN2947" s="14"/>
      <c r="GO2947" s="14"/>
      <c r="GP2947" s="14"/>
      <c r="GQ2947" s="14"/>
      <c r="GR2947" s="14"/>
      <c r="GS2947" s="14"/>
      <c r="GT2947" s="14"/>
      <c r="GU2947" s="14"/>
      <c r="GV2947" s="14"/>
      <c r="GW2947" s="14"/>
      <c r="GX2947" s="14"/>
      <c r="GY2947" s="14"/>
      <c r="GZ2947" s="14"/>
      <c r="HA2947" s="14"/>
      <c r="HB2947" s="14"/>
      <c r="HC2947" s="14"/>
      <c r="HD2947" s="14"/>
      <c r="HE2947" s="14"/>
      <c r="HF2947" s="14"/>
      <c r="HG2947" s="14"/>
      <c r="HH2947" s="14"/>
      <c r="HI2947" s="14"/>
      <c r="HJ2947" s="14"/>
      <c r="HK2947" s="14"/>
      <c r="HL2947" s="14"/>
      <c r="HM2947" s="14"/>
      <c r="HN2947" s="14"/>
      <c r="HO2947" s="14"/>
      <c r="HP2947" s="14"/>
      <c r="HQ2947" s="14"/>
      <c r="HR2947" s="14"/>
      <c r="HS2947" s="14"/>
      <c r="HT2947" s="14"/>
      <c r="HU2947" s="14"/>
      <c r="HV2947" s="14"/>
      <c r="HW2947" s="14"/>
      <c r="HX2947" s="14"/>
      <c r="HY2947" s="14"/>
      <c r="HZ2947" s="14"/>
      <c r="IA2947" s="14"/>
      <c r="IB2947" s="14"/>
      <c r="IC2947" s="14"/>
      <c r="ID2947" s="14"/>
      <c r="IE2947" s="14"/>
      <c r="IF2947" s="14"/>
      <c r="IG2947" s="14"/>
      <c r="IH2947" s="14"/>
      <c r="II2947" s="14"/>
      <c r="IJ2947" s="14"/>
      <c r="IK2947" s="14"/>
      <c r="IL2947" s="14"/>
      <c r="IM2947" s="14"/>
      <c r="IN2947" s="14"/>
      <c r="IO2947" s="14"/>
      <c r="IP2947" s="14"/>
      <c r="IQ2947" s="14"/>
      <c r="IR2947" s="14"/>
      <c r="IS2947" s="14"/>
      <c r="IT2947" s="14"/>
      <c r="IU2947" s="14"/>
      <c r="IV2947" s="14"/>
      <c r="IW2947" s="14"/>
      <c r="IX2947" s="14"/>
      <c r="IY2947" s="14"/>
      <c r="IZ2947" s="14"/>
      <c r="JA2947" s="14"/>
      <c r="JB2947" s="14"/>
      <c r="JC2947" s="14"/>
      <c r="JD2947" s="14"/>
      <c r="JE2947" s="14"/>
      <c r="JF2947" s="14"/>
      <c r="JG2947" s="14"/>
      <c r="JH2947" s="14"/>
      <c r="JI2947" s="14"/>
      <c r="JJ2947" s="14"/>
      <c r="JK2947" s="14"/>
      <c r="JL2947" s="14"/>
      <c r="JM2947" s="14"/>
      <c r="JN2947" s="14"/>
      <c r="JO2947" s="14"/>
      <c r="JP2947" s="14"/>
      <c r="JQ2947" s="14"/>
      <c r="JR2947" s="14"/>
      <c r="JS2947" s="14"/>
      <c r="JT2947" s="14"/>
      <c r="JU2947" s="14"/>
      <c r="JV2947" s="14"/>
      <c r="JW2947" s="14"/>
      <c r="JX2947" s="14"/>
      <c r="JY2947" s="14"/>
      <c r="JZ2947" s="14"/>
      <c r="KA2947" s="14"/>
      <c r="KB2947" s="14"/>
      <c r="KC2947" s="14"/>
      <c r="KD2947" s="14"/>
      <c r="KE2947" s="14"/>
      <c r="KF2947" s="14"/>
      <c r="KG2947" s="14"/>
      <c r="KH2947" s="14"/>
      <c r="KI2947" s="14"/>
      <c r="KJ2947" s="14"/>
      <c r="KK2947" s="14"/>
      <c r="KL2947" s="14"/>
      <c r="KM2947" s="14"/>
      <c r="KN2947" s="14"/>
      <c r="KO2947" s="14"/>
      <c r="KP2947" s="14"/>
      <c r="KQ2947" s="14"/>
      <c r="KR2947" s="14"/>
      <c r="KS2947" s="14"/>
      <c r="KT2947" s="14"/>
      <c r="KU2947" s="14"/>
      <c r="KV2947" s="14"/>
      <c r="KW2947" s="14"/>
      <c r="KX2947" s="14"/>
      <c r="KY2947" s="14"/>
      <c r="KZ2947" s="14"/>
      <c r="LA2947" s="14"/>
      <c r="LB2947" s="14"/>
      <c r="LC2947" s="14"/>
      <c r="LD2947" s="14"/>
      <c r="LE2947" s="14"/>
      <c r="LF2947" s="14"/>
      <c r="LG2947" s="14"/>
      <c r="LH2947" s="14"/>
      <c r="LI2947" s="14"/>
      <c r="LJ2947" s="14"/>
      <c r="LK2947" s="14"/>
      <c r="LL2947" s="14"/>
      <c r="LM2947" s="14"/>
      <c r="LN2947" s="14"/>
      <c r="LO2947" s="14"/>
      <c r="LP2947" s="14"/>
      <c r="LQ2947" s="14"/>
      <c r="LR2947" s="14"/>
      <c r="LS2947" s="14"/>
      <c r="LT2947" s="14"/>
      <c r="LU2947" s="14"/>
      <c r="LV2947" s="14"/>
      <c r="LW2947" s="14"/>
      <c r="LX2947" s="14"/>
      <c r="LY2947" s="14"/>
      <c r="LZ2947" s="14"/>
      <c r="MA2947" s="14"/>
      <c r="MB2947" s="14"/>
      <c r="MC2947" s="14"/>
      <c r="MD2947" s="14"/>
      <c r="ME2947" s="14"/>
      <c r="MF2947" s="14"/>
      <c r="MG2947" s="14"/>
      <c r="MH2947" s="14"/>
      <c r="MI2947" s="14"/>
      <c r="MJ2947" s="14"/>
      <c r="MK2947" s="14"/>
      <c r="ML2947" s="14"/>
      <c r="MM2947" s="14"/>
      <c r="MN2947" s="14"/>
      <c r="MO2947" s="14"/>
      <c r="MP2947" s="14"/>
      <c r="MQ2947" s="14"/>
      <c r="MR2947" s="14"/>
      <c r="MS2947" s="14"/>
      <c r="MT2947" s="14"/>
      <c r="MU2947" s="14"/>
      <c r="MV2947" s="14"/>
      <c r="MW2947" s="14"/>
      <c r="MX2947" s="14"/>
      <c r="MY2947" s="14"/>
      <c r="MZ2947" s="14"/>
      <c r="NA2947" s="14"/>
      <c r="NB2947" s="14"/>
      <c r="NC2947" s="14"/>
      <c r="ND2947" s="14"/>
      <c r="NE2947" s="14"/>
      <c r="NF2947" s="14"/>
      <c r="NG2947" s="14"/>
      <c r="NH2947" s="14"/>
      <c r="NI2947" s="14"/>
      <c r="NJ2947" s="14"/>
      <c r="NK2947" s="14"/>
      <c r="NL2947" s="14"/>
      <c r="NM2947" s="14"/>
      <c r="NN2947" s="14"/>
      <c r="NO2947" s="14"/>
      <c r="NP2947" s="14"/>
      <c r="NQ2947" s="14"/>
      <c r="NR2947" s="14"/>
      <c r="NS2947" s="14"/>
      <c r="NT2947" s="14"/>
      <c r="NU2947" s="14"/>
      <c r="NV2947" s="14"/>
      <c r="NW2947" s="14"/>
      <c r="NX2947" s="14"/>
      <c r="NY2947" s="14"/>
      <c r="NZ2947" s="14"/>
      <c r="OA2947" s="14"/>
      <c r="OB2947" s="14"/>
      <c r="OC2947" s="14"/>
      <c r="OD2947" s="14"/>
      <c r="OE2947" s="14"/>
      <c r="OF2947" s="14"/>
      <c r="OG2947" s="14"/>
      <c r="OH2947" s="14"/>
      <c r="OI2947" s="14"/>
      <c r="OJ2947" s="14"/>
      <c r="OK2947" s="14"/>
      <c r="OL2947" s="14"/>
      <c r="OM2947" s="14"/>
      <c r="ON2947" s="14"/>
      <c r="OO2947" s="14"/>
      <c r="OP2947" s="14"/>
      <c r="OQ2947" s="14"/>
      <c r="OR2947" s="14"/>
      <c r="OS2947" s="14"/>
      <c r="OT2947" s="14"/>
      <c r="OU2947" s="14"/>
      <c r="OV2947" s="14"/>
      <c r="OW2947" s="14"/>
      <c r="OX2947" s="14"/>
      <c r="OY2947" s="14"/>
      <c r="OZ2947" s="14"/>
      <c r="PA2947" s="14"/>
      <c r="PB2947" s="14"/>
      <c r="PC2947" s="14"/>
      <c r="PD2947" s="14"/>
      <c r="PE2947" s="14"/>
      <c r="PF2947" s="14"/>
      <c r="PG2947" s="14"/>
      <c r="PH2947" s="14"/>
      <c r="PI2947" s="14"/>
      <c r="PJ2947" s="14"/>
      <c r="PK2947" s="14"/>
      <c r="PL2947" s="14"/>
      <c r="PM2947" s="14"/>
      <c r="PN2947" s="14"/>
      <c r="PO2947" s="14"/>
      <c r="PP2947" s="14"/>
      <c r="PQ2947" s="14"/>
      <c r="PR2947" s="14"/>
      <c r="PS2947" s="14"/>
      <c r="PT2947" s="14"/>
      <c r="PU2947" s="14"/>
      <c r="PV2947" s="14"/>
      <c r="PW2947" s="14"/>
      <c r="PX2947" s="14"/>
      <c r="PY2947" s="14"/>
      <c r="PZ2947" s="14"/>
      <c r="QA2947" s="14"/>
      <c r="QB2947" s="14"/>
      <c r="QC2947" s="14"/>
      <c r="QD2947" s="14"/>
      <c r="QE2947" s="14"/>
      <c r="QF2947" s="14"/>
      <c r="QG2947" s="14"/>
      <c r="QH2947" s="14"/>
      <c r="QI2947" s="14"/>
      <c r="QJ2947" s="14"/>
      <c r="QK2947" s="14"/>
      <c r="QL2947" s="14"/>
      <c r="QM2947" s="14"/>
      <c r="QN2947" s="14"/>
      <c r="QO2947" s="14"/>
      <c r="QP2947" s="14"/>
      <c r="QQ2947" s="14"/>
      <c r="QR2947" s="14"/>
      <c r="QS2947" s="14"/>
      <c r="QT2947" s="14"/>
      <c r="QU2947" s="14"/>
      <c r="QV2947" s="14"/>
      <c r="QW2947" s="14"/>
      <c r="QX2947" s="14"/>
      <c r="QY2947" s="14"/>
      <c r="QZ2947" s="14"/>
      <c r="RA2947" s="14"/>
      <c r="RB2947" s="14"/>
      <c r="RC2947" s="14"/>
      <c r="RD2947" s="14"/>
      <c r="RE2947" s="14"/>
      <c r="RF2947" s="14"/>
      <c r="RG2947" s="14"/>
      <c r="RH2947" s="14"/>
      <c r="RI2947" s="14"/>
      <c r="RJ2947" s="14"/>
      <c r="RK2947" s="14"/>
      <c r="RL2947" s="14"/>
      <c r="RM2947" s="14"/>
      <c r="RN2947" s="14"/>
      <c r="RO2947" s="14"/>
      <c r="RP2947" s="14"/>
      <c r="RQ2947" s="14"/>
      <c r="RR2947" s="14"/>
      <c r="RS2947" s="14"/>
      <c r="RT2947" s="14"/>
      <c r="RU2947" s="14"/>
      <c r="RV2947" s="14"/>
      <c r="RW2947" s="14"/>
      <c r="RX2947" s="14"/>
      <c r="RY2947" s="14"/>
      <c r="RZ2947" s="14"/>
      <c r="SA2947" s="14"/>
      <c r="SB2947" s="14"/>
      <c r="SC2947" s="14"/>
      <c r="SD2947" s="14"/>
      <c r="SE2947" s="14"/>
      <c r="SF2947" s="14"/>
      <c r="SG2947" s="14"/>
      <c r="SH2947" s="14"/>
      <c r="SI2947" s="14"/>
      <c r="SJ2947" s="14"/>
      <c r="SK2947" s="14"/>
      <c r="SL2947" s="14"/>
      <c r="SM2947" s="14"/>
      <c r="SN2947" s="14"/>
      <c r="SO2947" s="14"/>
      <c r="SP2947" s="14"/>
      <c r="SQ2947" s="14"/>
      <c r="SR2947" s="14"/>
      <c r="SS2947" s="14"/>
      <c r="ST2947" s="14"/>
      <c r="SU2947" s="14"/>
      <c r="SV2947" s="14"/>
      <c r="SW2947" s="14"/>
      <c r="SX2947" s="14"/>
      <c r="SY2947" s="14"/>
      <c r="SZ2947" s="14"/>
      <c r="TA2947" s="14"/>
      <c r="TB2947" s="14"/>
      <c r="TC2947" s="14"/>
      <c r="TD2947" s="14"/>
      <c r="TE2947" s="14"/>
      <c r="TF2947" s="14"/>
      <c r="TG2947" s="14"/>
      <c r="TH2947" s="14"/>
      <c r="TI2947" s="14"/>
      <c r="TJ2947" s="14"/>
      <c r="TK2947" s="14"/>
      <c r="TL2947" s="14"/>
      <c r="TM2947" s="14"/>
      <c r="TN2947" s="14"/>
      <c r="TO2947" s="14"/>
      <c r="TP2947" s="14"/>
      <c r="TQ2947" s="14"/>
      <c r="TR2947" s="14"/>
      <c r="TS2947" s="14"/>
      <c r="TT2947" s="14"/>
      <c r="TU2947" s="14"/>
      <c r="TV2947" s="14"/>
      <c r="TW2947" s="14"/>
      <c r="TX2947" s="14"/>
      <c r="TY2947" s="14"/>
      <c r="TZ2947" s="14"/>
      <c r="UA2947" s="14"/>
      <c r="UB2947" s="14"/>
      <c r="UC2947" s="14"/>
      <c r="UD2947" s="14"/>
      <c r="UE2947" s="14"/>
      <c r="UF2947" s="14"/>
      <c r="UG2947" s="14"/>
      <c r="UH2947" s="14"/>
      <c r="UI2947" s="14"/>
      <c r="UJ2947" s="14"/>
      <c r="UK2947" s="14"/>
      <c r="UL2947" s="14"/>
      <c r="UM2947" s="14"/>
      <c r="UN2947" s="14"/>
      <c r="UO2947" s="14"/>
      <c r="UP2947" s="14"/>
      <c r="UQ2947" s="14"/>
      <c r="UR2947" s="14"/>
      <c r="US2947" s="14"/>
      <c r="UT2947" s="14"/>
      <c r="UU2947" s="14"/>
      <c r="UV2947" s="14"/>
      <c r="UW2947" s="14"/>
      <c r="UX2947" s="14"/>
      <c r="UY2947" s="14"/>
      <c r="UZ2947" s="14"/>
      <c r="VA2947" s="14"/>
      <c r="VB2947" s="14"/>
      <c r="VC2947" s="14"/>
      <c r="VD2947" s="14"/>
      <c r="VE2947" s="14"/>
      <c r="VF2947" s="14"/>
      <c r="VG2947" s="14"/>
      <c r="VH2947" s="14"/>
      <c r="VI2947" s="14"/>
      <c r="VJ2947" s="14"/>
      <c r="VK2947" s="14"/>
      <c r="VL2947" s="14"/>
      <c r="VM2947" s="14"/>
      <c r="VN2947" s="14"/>
      <c r="VO2947" s="14"/>
      <c r="VP2947" s="14"/>
      <c r="VQ2947" s="14"/>
      <c r="VR2947" s="14"/>
      <c r="VS2947" s="14"/>
      <c r="VT2947" s="14"/>
      <c r="VU2947" s="14"/>
      <c r="VV2947" s="14"/>
      <c r="VW2947" s="14"/>
      <c r="VX2947" s="14"/>
      <c r="VY2947" s="14"/>
      <c r="VZ2947" s="14"/>
      <c r="WA2947" s="14"/>
      <c r="WB2947" s="14"/>
      <c r="WC2947" s="14"/>
      <c r="WD2947" s="14"/>
      <c r="WE2947" s="14"/>
      <c r="WF2947" s="14"/>
      <c r="WG2947" s="14"/>
      <c r="WH2947" s="14"/>
      <c r="WI2947" s="14"/>
      <c r="WJ2947" s="14"/>
      <c r="WK2947" s="14"/>
      <c r="WL2947" s="14"/>
      <c r="WM2947" s="14"/>
      <c r="WN2947" s="14"/>
      <c r="WO2947" s="14"/>
      <c r="WP2947" s="14"/>
      <c r="WQ2947" s="14"/>
      <c r="WR2947" s="14"/>
      <c r="WS2947" s="14"/>
      <c r="WT2947" s="14"/>
      <c r="WU2947" s="14"/>
      <c r="WV2947" s="14"/>
      <c r="WW2947" s="14"/>
      <c r="WX2947" s="14"/>
      <c r="WY2947" s="14"/>
      <c r="WZ2947" s="14"/>
      <c r="XA2947" s="14"/>
      <c r="XB2947" s="14"/>
      <c r="XC2947" s="14"/>
      <c r="XD2947" s="14"/>
      <c r="XE2947" s="14"/>
      <c r="XF2947" s="14"/>
      <c r="XG2947" s="14"/>
      <c r="XH2947" s="14"/>
      <c r="XI2947" s="14"/>
      <c r="XJ2947" s="14"/>
      <c r="XK2947" s="14"/>
      <c r="XL2947" s="14"/>
      <c r="XM2947" s="14"/>
      <c r="XN2947" s="14"/>
      <c r="XO2947" s="14"/>
      <c r="XP2947" s="14"/>
      <c r="XQ2947" s="14"/>
      <c r="XR2947" s="14"/>
      <c r="XS2947" s="14"/>
      <c r="XT2947" s="14"/>
      <c r="XU2947" s="14"/>
      <c r="XV2947" s="14"/>
      <c r="XW2947" s="14"/>
      <c r="XX2947" s="14"/>
      <c r="XY2947" s="14"/>
      <c r="XZ2947" s="14"/>
      <c r="YA2947" s="14"/>
      <c r="YB2947" s="14"/>
      <c r="YC2947" s="14"/>
      <c r="YD2947" s="14"/>
      <c r="YE2947" s="14"/>
      <c r="YF2947" s="14"/>
      <c r="YG2947" s="14"/>
      <c r="YH2947" s="14"/>
      <c r="YI2947" s="14"/>
      <c r="YJ2947" s="14"/>
      <c r="YK2947" s="14"/>
      <c r="YL2947" s="14"/>
      <c r="YM2947" s="14"/>
      <c r="YN2947" s="14"/>
      <c r="YO2947" s="14"/>
      <c r="YP2947" s="14"/>
      <c r="YQ2947" s="14"/>
      <c r="YR2947" s="14"/>
      <c r="YS2947" s="14"/>
      <c r="YT2947" s="14"/>
      <c r="YU2947" s="14"/>
      <c r="YV2947" s="14"/>
      <c r="YW2947" s="14"/>
      <c r="YX2947" s="14"/>
      <c r="YY2947" s="14"/>
      <c r="YZ2947" s="14"/>
      <c r="ZA2947" s="14"/>
      <c r="ZB2947" s="14"/>
      <c r="ZC2947" s="14"/>
      <c r="ZD2947" s="14"/>
      <c r="ZE2947" s="14"/>
      <c r="ZF2947" s="14"/>
      <c r="ZG2947" s="14"/>
      <c r="ZH2947" s="14"/>
      <c r="ZI2947" s="14"/>
      <c r="ZJ2947" s="14"/>
      <c r="ZK2947" s="14"/>
      <c r="ZL2947" s="14"/>
      <c r="ZM2947" s="14"/>
      <c r="ZN2947" s="14"/>
      <c r="ZO2947" s="14"/>
      <c r="ZP2947" s="14"/>
      <c r="ZQ2947" s="14"/>
      <c r="ZR2947" s="14"/>
      <c r="ZS2947" s="14"/>
      <c r="ZT2947" s="14"/>
      <c r="ZU2947" s="14"/>
      <c r="ZV2947" s="14"/>
      <c r="ZW2947" s="14"/>
      <c r="ZX2947" s="14"/>
      <c r="ZY2947" s="14"/>
      <c r="ZZ2947" s="14"/>
      <c r="AAA2947" s="14"/>
      <c r="AAB2947" s="14"/>
      <c r="AAC2947" s="14"/>
      <c r="AAD2947" s="14"/>
      <c r="AAE2947" s="14"/>
      <c r="AAF2947" s="14"/>
      <c r="AAG2947" s="14"/>
      <c r="AAH2947" s="14"/>
      <c r="AAI2947" s="14"/>
      <c r="AAJ2947" s="14"/>
      <c r="AAK2947" s="14"/>
      <c r="AAL2947" s="14"/>
      <c r="AAM2947" s="14"/>
      <c r="AAN2947" s="14"/>
      <c r="AAO2947" s="14"/>
      <c r="AAP2947" s="14"/>
      <c r="AAQ2947" s="14"/>
      <c r="AAR2947" s="14"/>
      <c r="AAS2947" s="14"/>
      <c r="AAT2947" s="14"/>
      <c r="AAU2947" s="14"/>
      <c r="AAV2947" s="14"/>
      <c r="AAW2947" s="14"/>
      <c r="AAX2947" s="14"/>
      <c r="AAY2947" s="14"/>
      <c r="AAZ2947" s="14"/>
      <c r="ABA2947" s="14"/>
      <c r="ABB2947" s="14"/>
      <c r="ABC2947" s="14"/>
      <c r="ABD2947" s="14"/>
      <c r="ABE2947" s="14"/>
      <c r="ABF2947" s="14"/>
      <c r="ABG2947" s="14"/>
      <c r="ABH2947" s="14"/>
      <c r="ABI2947" s="14"/>
      <c r="ABJ2947" s="14"/>
      <c r="ABK2947" s="14"/>
      <c r="ABL2947" s="14"/>
      <c r="ABM2947" s="14"/>
      <c r="ABN2947" s="14"/>
      <c r="ABO2947" s="14"/>
      <c r="ABP2947" s="14"/>
      <c r="ABQ2947" s="14"/>
      <c r="ABR2947" s="14"/>
      <c r="ABS2947" s="14"/>
      <c r="ABT2947" s="14"/>
      <c r="ABU2947" s="14"/>
      <c r="ABV2947" s="14"/>
      <c r="ABW2947" s="14"/>
      <c r="ABX2947" s="14"/>
      <c r="ABY2947" s="14"/>
      <c r="ABZ2947" s="14"/>
      <c r="ACA2947" s="14"/>
      <c r="ACB2947" s="14"/>
      <c r="ACC2947" s="14"/>
      <c r="ACD2947" s="14"/>
      <c r="ACE2947" s="14"/>
      <c r="ACF2947" s="14"/>
      <c r="ACG2947" s="14"/>
      <c r="ACH2947" s="14"/>
      <c r="ACI2947" s="14"/>
      <c r="ACJ2947" s="14"/>
      <c r="ACK2947" s="14"/>
      <c r="ACL2947" s="14"/>
      <c r="ACM2947" s="14"/>
      <c r="ACN2947" s="14"/>
      <c r="ACO2947" s="14"/>
      <c r="ACP2947" s="14"/>
      <c r="ACQ2947" s="14"/>
      <c r="ACR2947" s="14"/>
      <c r="ACS2947" s="14"/>
      <c r="ACT2947" s="14"/>
      <c r="ACU2947" s="14"/>
      <c r="ACV2947" s="14"/>
      <c r="ACW2947" s="14"/>
      <c r="ACX2947" s="14"/>
      <c r="ACY2947" s="14"/>
      <c r="ACZ2947" s="14"/>
      <c r="ADA2947" s="14"/>
      <c r="ADB2947" s="14"/>
      <c r="ADC2947" s="14"/>
      <c r="ADD2947" s="14"/>
      <c r="ADE2947" s="14"/>
      <c r="ADF2947" s="14"/>
      <c r="ADG2947" s="14"/>
      <c r="ADH2947" s="14"/>
      <c r="ADI2947" s="14"/>
      <c r="ADJ2947" s="14"/>
      <c r="ADK2947" s="14"/>
      <c r="ADL2947" s="14"/>
      <c r="ADM2947" s="14"/>
      <c r="ADN2947" s="14"/>
      <c r="ADO2947" s="14"/>
      <c r="ADP2947" s="14"/>
      <c r="ADQ2947" s="14"/>
      <c r="ADR2947" s="14"/>
      <c r="ADS2947" s="14"/>
      <c r="ADT2947" s="14"/>
      <c r="ADU2947" s="14"/>
      <c r="ADV2947" s="14"/>
      <c r="ADW2947" s="14"/>
      <c r="ADX2947" s="14"/>
      <c r="ADY2947" s="14"/>
      <c r="ADZ2947" s="14"/>
      <c r="AEA2947" s="14"/>
      <c r="AEB2947" s="14"/>
      <c r="AEC2947" s="14"/>
      <c r="AED2947" s="14"/>
      <c r="AEE2947" s="14"/>
      <c r="AEF2947" s="14"/>
      <c r="AEG2947" s="14"/>
      <c r="AEH2947" s="14"/>
      <c r="AEI2947" s="14"/>
      <c r="AEJ2947" s="14"/>
      <c r="AEK2947" s="14"/>
      <c r="AEL2947" s="14"/>
      <c r="AEM2947" s="14"/>
      <c r="AEN2947" s="14"/>
      <c r="AEO2947" s="14"/>
      <c r="AEP2947" s="14"/>
      <c r="AEQ2947" s="14"/>
      <c r="AER2947" s="14"/>
      <c r="AES2947" s="14"/>
      <c r="AET2947" s="14"/>
      <c r="AEU2947" s="14"/>
      <c r="AEV2947" s="14"/>
      <c r="AEW2947" s="14"/>
      <c r="AEX2947" s="14"/>
      <c r="AEY2947" s="14"/>
      <c r="AEZ2947" s="14"/>
      <c r="AFA2947" s="14"/>
      <c r="AFB2947" s="14"/>
      <c r="AFC2947" s="14"/>
      <c r="AFD2947" s="14"/>
      <c r="AFE2947" s="14"/>
      <c r="AFF2947" s="14"/>
      <c r="AFG2947" s="14"/>
      <c r="AFH2947" s="14"/>
      <c r="AFI2947" s="14"/>
      <c r="AFJ2947" s="14"/>
      <c r="AFK2947" s="14"/>
      <c r="AFL2947" s="14"/>
      <c r="AFM2947" s="14"/>
      <c r="AFN2947" s="14"/>
      <c r="AFO2947" s="14"/>
      <c r="AFP2947" s="14"/>
      <c r="AFQ2947" s="14"/>
      <c r="AFR2947" s="14"/>
      <c r="AFS2947" s="14"/>
      <c r="AFT2947" s="14"/>
      <c r="AFU2947" s="14"/>
      <c r="AFV2947" s="14"/>
      <c r="AFW2947" s="14"/>
      <c r="AFX2947" s="14"/>
      <c r="AFY2947" s="14"/>
      <c r="AFZ2947" s="14"/>
      <c r="AGA2947" s="14"/>
      <c r="AGB2947" s="14"/>
      <c r="AGC2947" s="14"/>
      <c r="AGD2947" s="14"/>
      <c r="AGE2947" s="14"/>
      <c r="AGF2947" s="14"/>
      <c r="AGG2947" s="14"/>
      <c r="AGH2947" s="14"/>
      <c r="AGI2947" s="14"/>
      <c r="AGJ2947" s="14"/>
      <c r="AGK2947" s="14"/>
      <c r="AGL2947" s="14"/>
      <c r="AGM2947" s="14"/>
      <c r="AGN2947" s="14"/>
      <c r="AGO2947" s="14"/>
      <c r="AGP2947" s="14"/>
      <c r="AGQ2947" s="14"/>
      <c r="AGR2947" s="14"/>
      <c r="AGS2947" s="14"/>
      <c r="AGT2947" s="14"/>
      <c r="AGU2947" s="14"/>
      <c r="AGV2947" s="14"/>
      <c r="AGW2947" s="14"/>
      <c r="AGX2947" s="14"/>
      <c r="AGY2947" s="14"/>
      <c r="AGZ2947" s="14"/>
      <c r="AHA2947" s="14"/>
      <c r="AHB2947" s="14"/>
      <c r="AHC2947" s="14"/>
      <c r="AHD2947" s="14"/>
      <c r="AHE2947" s="14"/>
      <c r="AHF2947" s="14"/>
      <c r="AHG2947" s="14"/>
      <c r="AHH2947" s="14"/>
      <c r="AHI2947" s="14"/>
      <c r="AHJ2947" s="14"/>
      <c r="AHK2947" s="14"/>
      <c r="AHL2947" s="14"/>
      <c r="AHM2947" s="14"/>
      <c r="AHN2947" s="14"/>
      <c r="AHO2947" s="14"/>
      <c r="AHP2947" s="14"/>
      <c r="AHQ2947" s="14"/>
      <c r="AHR2947" s="14"/>
      <c r="AHS2947" s="14"/>
      <c r="AHT2947" s="14"/>
      <c r="AHU2947" s="14"/>
      <c r="AHV2947" s="14"/>
      <c r="AHW2947" s="14"/>
      <c r="AHX2947" s="14"/>
      <c r="AHY2947" s="14"/>
      <c r="AHZ2947" s="14"/>
      <c r="AIA2947" s="14"/>
      <c r="AIB2947" s="14"/>
      <c r="AIC2947" s="14"/>
      <c r="AID2947" s="14"/>
      <c r="AIE2947" s="14"/>
      <c r="AIF2947" s="14"/>
      <c r="AIG2947" s="14"/>
      <c r="AIH2947" s="14"/>
      <c r="AII2947" s="14"/>
      <c r="AIJ2947" s="14"/>
      <c r="AIK2947" s="14"/>
      <c r="AIL2947" s="14"/>
      <c r="AIM2947" s="14"/>
      <c r="AIN2947" s="14"/>
      <c r="AIO2947" s="14"/>
      <c r="AIP2947" s="14"/>
      <c r="AIQ2947" s="14"/>
      <c r="AIR2947" s="14"/>
      <c r="AIS2947" s="14"/>
      <c r="AIT2947" s="14"/>
      <c r="AIU2947" s="14"/>
      <c r="AIV2947" s="14"/>
      <c r="AIW2947" s="14"/>
      <c r="AIX2947" s="14"/>
      <c r="AIY2947" s="14"/>
      <c r="AIZ2947" s="14"/>
      <c r="AJA2947" s="14"/>
      <c r="AJB2947" s="14"/>
      <c r="AJC2947" s="14"/>
      <c r="AJD2947" s="14"/>
      <c r="AJE2947" s="14"/>
      <c r="AJF2947" s="14"/>
      <c r="AJG2947" s="14"/>
      <c r="AJH2947" s="14"/>
      <c r="AJI2947" s="14"/>
      <c r="AJJ2947" s="14"/>
      <c r="AJK2947" s="14"/>
      <c r="AJL2947" s="14"/>
      <c r="AJM2947" s="14"/>
      <c r="AJN2947" s="14"/>
      <c r="AJO2947" s="14"/>
      <c r="AJP2947" s="14"/>
      <c r="AJQ2947" s="14"/>
      <c r="AJR2947" s="14"/>
      <c r="AJS2947" s="14"/>
      <c r="AJT2947" s="14"/>
      <c r="AJU2947" s="14"/>
      <c r="AJV2947" s="14"/>
      <c r="AJW2947" s="14"/>
      <c r="AJX2947" s="14"/>
      <c r="AJY2947" s="14"/>
      <c r="AJZ2947" s="14"/>
      <c r="AKA2947" s="14"/>
      <c r="AKB2947" s="14"/>
      <c r="AKC2947" s="14"/>
      <c r="AKD2947" s="14"/>
      <c r="AKE2947" s="14"/>
      <c r="AKF2947" s="14"/>
      <c r="AKG2947" s="14"/>
      <c r="AKH2947" s="14"/>
      <c r="AKI2947" s="14"/>
      <c r="AKJ2947" s="14"/>
      <c r="AKK2947" s="14"/>
      <c r="AKL2947" s="14"/>
      <c r="AKM2947" s="14"/>
      <c r="AKN2947" s="14"/>
      <c r="AKO2947" s="14"/>
      <c r="AKP2947" s="14"/>
      <c r="AKQ2947" s="14"/>
      <c r="AKR2947" s="14"/>
      <c r="AKS2947" s="14"/>
      <c r="AKT2947" s="14"/>
      <c r="AKU2947" s="14"/>
      <c r="AKV2947" s="14"/>
      <c r="AKW2947" s="14"/>
      <c r="AKX2947" s="14"/>
      <c r="AKY2947" s="14"/>
      <c r="AKZ2947" s="14"/>
      <c r="ALA2947" s="14"/>
      <c r="ALB2947" s="14"/>
      <c r="ALC2947" s="14"/>
      <c r="ALD2947" s="14"/>
      <c r="ALE2947" s="14"/>
      <c r="ALF2947" s="14"/>
      <c r="ALG2947" s="14"/>
      <c r="ALH2947" s="14"/>
      <c r="ALI2947" s="14"/>
      <c r="ALJ2947" s="14"/>
      <c r="ALK2947" s="14"/>
      <c r="ALL2947" s="14"/>
      <c r="ALM2947" s="14"/>
      <c r="ALN2947" s="14"/>
      <c r="ALO2947" s="14"/>
      <c r="ALP2947" s="14"/>
      <c r="ALQ2947" s="14"/>
      <c r="ALR2947" s="14"/>
      <c r="ALS2947" s="14"/>
      <c r="ALT2947" s="14"/>
      <c r="ALU2947" s="14"/>
      <c r="ALV2947" s="14"/>
      <c r="ALW2947" s="14"/>
      <c r="ALX2947" s="14"/>
      <c r="ALY2947" s="14"/>
      <c r="ALZ2947" s="14"/>
      <c r="AMA2947" s="14"/>
      <c r="AMB2947" s="14"/>
      <c r="AMC2947" s="14"/>
      <c r="AMD2947" s="14"/>
      <c r="AME2947" s="14"/>
      <c r="AMF2947" s="14"/>
      <c r="AMG2947" s="14"/>
      <c r="AMH2947" s="14"/>
      <c r="AMI2947" s="14"/>
      <c r="AMJ2947" s="14"/>
      <c r="AMK2947" s="14"/>
      <c r="AML2947" s="14"/>
      <c r="AMM2947" s="14"/>
      <c r="AMN2947" s="14"/>
      <c r="AMO2947" s="14"/>
      <c r="AMP2947" s="14"/>
      <c r="AMQ2947" s="14"/>
      <c r="AMR2947" s="14"/>
      <c r="AMS2947" s="14"/>
      <c r="AMT2947" s="14"/>
      <c r="AMU2947" s="14"/>
      <c r="AMV2947" s="14"/>
      <c r="AMW2947" s="14"/>
      <c r="AMX2947" s="14"/>
      <c r="AMY2947" s="14"/>
      <c r="AMZ2947" s="14"/>
      <c r="ANA2947" s="14"/>
      <c r="ANB2947" s="14"/>
      <c r="ANC2947" s="14"/>
      <c r="AND2947" s="14"/>
      <c r="ANE2947" s="14"/>
      <c r="ANF2947" s="14"/>
      <c r="ANG2947" s="14"/>
      <c r="ANH2947" s="14"/>
      <c r="ANI2947" s="14"/>
      <c r="ANJ2947" s="14"/>
      <c r="ANK2947" s="14"/>
      <c r="ANL2947" s="14"/>
      <c r="ANM2947" s="14"/>
      <c r="ANN2947" s="14"/>
      <c r="ANO2947" s="14"/>
      <c r="ANP2947" s="14"/>
      <c r="ANQ2947" s="14"/>
      <c r="ANR2947" s="14"/>
      <c r="ANS2947" s="14"/>
      <c r="ANT2947" s="14"/>
      <c r="ANU2947" s="14"/>
      <c r="ANV2947" s="14"/>
      <c r="ANW2947" s="14"/>
      <c r="ANX2947" s="14"/>
      <c r="ANY2947" s="14"/>
      <c r="ANZ2947" s="14"/>
      <c r="AOA2947" s="14"/>
      <c r="AOB2947" s="14"/>
      <c r="AOC2947" s="14"/>
      <c r="AOD2947" s="14"/>
      <c r="AOE2947" s="14"/>
      <c r="AOF2947" s="14"/>
      <c r="AOG2947" s="14"/>
      <c r="AOH2947" s="14"/>
      <c r="AOI2947" s="14"/>
      <c r="AOJ2947" s="14"/>
      <c r="AOK2947" s="14"/>
      <c r="AOL2947" s="14"/>
      <c r="AOM2947" s="14"/>
      <c r="AON2947" s="14"/>
      <c r="AOO2947" s="14"/>
      <c r="AOP2947" s="14"/>
      <c r="AOQ2947" s="14"/>
      <c r="AOR2947" s="14"/>
      <c r="AOS2947" s="14"/>
      <c r="AOT2947" s="14"/>
      <c r="AOU2947" s="14"/>
      <c r="AOV2947" s="14"/>
      <c r="AOW2947" s="14"/>
      <c r="AOX2947" s="14"/>
      <c r="AOY2947" s="14"/>
      <c r="AOZ2947" s="14"/>
      <c r="APA2947" s="14"/>
      <c r="APB2947" s="14"/>
      <c r="APC2947" s="14"/>
      <c r="APD2947" s="14"/>
      <c r="APE2947" s="14"/>
      <c r="APF2947" s="14"/>
      <c r="APG2947" s="14"/>
      <c r="APH2947" s="14"/>
      <c r="API2947" s="14"/>
      <c r="APJ2947" s="14"/>
      <c r="APK2947" s="14"/>
      <c r="APL2947" s="14"/>
      <c r="APM2947" s="14"/>
      <c r="APN2947" s="14"/>
      <c r="APO2947" s="14"/>
      <c r="APP2947" s="14"/>
      <c r="APQ2947" s="14"/>
      <c r="APR2947" s="14"/>
      <c r="APS2947" s="14"/>
      <c r="APT2947" s="14"/>
      <c r="APU2947" s="14"/>
      <c r="APV2947" s="14"/>
      <c r="APW2947" s="14"/>
      <c r="APX2947" s="14"/>
      <c r="APY2947" s="14"/>
      <c r="APZ2947" s="14"/>
      <c r="AQA2947" s="14"/>
      <c r="AQB2947" s="14"/>
      <c r="AQC2947" s="14"/>
      <c r="AQD2947" s="14"/>
      <c r="AQE2947" s="14"/>
      <c r="AQF2947" s="14"/>
      <c r="AQG2947" s="14"/>
      <c r="AQH2947" s="14"/>
      <c r="AQI2947" s="14"/>
      <c r="AQJ2947" s="14"/>
      <c r="AQK2947" s="14"/>
      <c r="AQL2947" s="14"/>
      <c r="AQM2947" s="14"/>
      <c r="AQN2947" s="14"/>
      <c r="AQO2947" s="14"/>
      <c r="AQP2947" s="14"/>
      <c r="AQQ2947" s="14"/>
      <c r="AQR2947" s="14"/>
      <c r="AQS2947" s="14"/>
      <c r="AQT2947" s="14"/>
      <c r="AQU2947" s="14"/>
      <c r="AQV2947" s="14"/>
      <c r="AQW2947" s="14"/>
      <c r="AQX2947" s="14"/>
      <c r="AQY2947" s="14"/>
      <c r="AQZ2947" s="14"/>
      <c r="ARA2947" s="14"/>
      <c r="ARB2947" s="14"/>
      <c r="ARC2947" s="14"/>
      <c r="ARD2947" s="14"/>
      <c r="ARE2947" s="14"/>
      <c r="ARF2947" s="14"/>
      <c r="ARG2947" s="14"/>
      <c r="ARH2947" s="14"/>
      <c r="ARI2947" s="14"/>
      <c r="ARJ2947" s="14"/>
      <c r="ARK2947" s="14"/>
      <c r="ARL2947" s="14"/>
      <c r="ARM2947" s="14"/>
      <c r="ARN2947" s="14"/>
      <c r="ARO2947" s="14"/>
      <c r="ARP2947" s="14"/>
      <c r="ARQ2947" s="14"/>
      <c r="ARR2947" s="14"/>
      <c r="ARS2947" s="14"/>
      <c r="ART2947" s="14"/>
      <c r="ARU2947" s="14"/>
      <c r="ARV2947" s="14"/>
      <c r="ARW2947" s="14"/>
      <c r="ARX2947" s="14"/>
      <c r="ARY2947" s="14"/>
      <c r="ARZ2947" s="14"/>
      <c r="ASA2947" s="14"/>
      <c r="ASB2947" s="14"/>
      <c r="ASC2947" s="14"/>
      <c r="ASD2947" s="14"/>
      <c r="ASE2947" s="14"/>
      <c r="ASF2947" s="14"/>
      <c r="ASG2947" s="14"/>
      <c r="ASH2947" s="14"/>
      <c r="ASI2947" s="14"/>
      <c r="ASJ2947" s="14"/>
      <c r="ASK2947" s="14"/>
      <c r="ASL2947" s="14"/>
      <c r="ASM2947" s="14"/>
      <c r="ASN2947" s="14"/>
      <c r="ASO2947" s="14"/>
      <c r="ASP2947" s="14"/>
      <c r="ASQ2947" s="14"/>
      <c r="ASR2947" s="14"/>
      <c r="ASS2947" s="14"/>
      <c r="AST2947" s="14"/>
      <c r="ASU2947" s="14"/>
      <c r="ASV2947" s="14"/>
      <c r="ASW2947" s="14"/>
      <c r="ASX2947" s="14"/>
      <c r="ASY2947" s="14"/>
      <c r="ASZ2947" s="14"/>
      <c r="ATA2947" s="14"/>
      <c r="ATB2947" s="14"/>
      <c r="ATC2947" s="14"/>
      <c r="ATD2947" s="14"/>
      <c r="ATE2947" s="14"/>
      <c r="ATF2947" s="14"/>
      <c r="ATG2947" s="14"/>
      <c r="ATH2947" s="14"/>
      <c r="ATI2947" s="14"/>
      <c r="ATJ2947" s="14"/>
      <c r="ATK2947" s="14"/>
      <c r="ATL2947" s="14"/>
      <c r="ATM2947" s="14"/>
      <c r="ATN2947" s="14"/>
      <c r="ATO2947" s="14"/>
      <c r="ATP2947" s="14"/>
      <c r="ATQ2947" s="14"/>
      <c r="ATR2947" s="14"/>
      <c r="ATS2947" s="14"/>
      <c r="ATT2947" s="14"/>
      <c r="ATU2947" s="14"/>
      <c r="ATV2947" s="14"/>
      <c r="ATW2947" s="14"/>
      <c r="ATX2947" s="14"/>
      <c r="ATY2947" s="14"/>
      <c r="ATZ2947" s="14"/>
      <c r="AUA2947" s="14"/>
      <c r="AUB2947" s="14"/>
      <c r="AUC2947" s="14"/>
      <c r="AUD2947" s="14"/>
      <c r="AUE2947" s="14"/>
      <c r="AUF2947" s="14"/>
      <c r="AUG2947" s="14"/>
      <c r="AUH2947" s="14"/>
      <c r="AUI2947" s="14"/>
      <c r="AUJ2947" s="14"/>
      <c r="AUK2947" s="14"/>
      <c r="AUL2947" s="14"/>
      <c r="AUM2947" s="14"/>
      <c r="AUN2947" s="14"/>
      <c r="AUO2947" s="14"/>
      <c r="AUP2947" s="14"/>
      <c r="AUQ2947" s="14"/>
      <c r="AUR2947" s="14"/>
      <c r="AUS2947" s="14"/>
      <c r="AUT2947" s="14"/>
      <c r="AUU2947" s="14"/>
      <c r="AUV2947" s="14"/>
      <c r="AUW2947" s="14"/>
      <c r="AUX2947" s="14"/>
      <c r="AUY2947" s="14"/>
      <c r="AUZ2947" s="14"/>
      <c r="AVA2947" s="14"/>
      <c r="AVB2947" s="14"/>
      <c r="AVC2947" s="14"/>
      <c r="AVD2947" s="14"/>
      <c r="AVE2947" s="14"/>
      <c r="AVF2947" s="14"/>
      <c r="AVG2947" s="14"/>
      <c r="AVH2947" s="14"/>
      <c r="AVI2947" s="14"/>
      <c r="AVJ2947" s="14"/>
      <c r="AVK2947" s="14"/>
      <c r="AVL2947" s="14"/>
      <c r="AVM2947" s="14"/>
      <c r="AVN2947" s="14"/>
      <c r="AVO2947" s="14"/>
      <c r="AVP2947" s="14"/>
      <c r="AVQ2947" s="14"/>
      <c r="AVR2947" s="14"/>
      <c r="AVS2947" s="14"/>
      <c r="AVT2947" s="14"/>
      <c r="AVU2947" s="14"/>
      <c r="AVV2947" s="14"/>
      <c r="AVW2947" s="14"/>
      <c r="AVX2947" s="14"/>
      <c r="AVY2947" s="14"/>
      <c r="AVZ2947" s="14"/>
      <c r="AWA2947" s="14"/>
      <c r="AWB2947" s="14"/>
      <c r="AWC2947" s="14"/>
      <c r="AWD2947" s="14"/>
      <c r="AWE2947" s="14"/>
      <c r="AWF2947" s="14"/>
      <c r="AWG2947" s="14"/>
      <c r="AWH2947" s="14"/>
      <c r="AWI2947" s="14"/>
      <c r="AWJ2947" s="14"/>
      <c r="AWK2947" s="14"/>
      <c r="AWL2947" s="14"/>
      <c r="AWM2947" s="14"/>
      <c r="AWN2947" s="14"/>
      <c r="AWO2947" s="14"/>
      <c r="AWP2947" s="14"/>
      <c r="AWQ2947" s="14"/>
      <c r="AWR2947" s="14"/>
      <c r="AWS2947" s="14"/>
      <c r="AWT2947" s="14"/>
      <c r="AWU2947" s="14"/>
      <c r="AWV2947" s="14"/>
      <c r="AWW2947" s="14"/>
      <c r="AWX2947" s="14"/>
      <c r="AWY2947" s="14"/>
      <c r="AWZ2947" s="14"/>
      <c r="AXA2947" s="14"/>
      <c r="AXB2947" s="14"/>
      <c r="AXC2947" s="14"/>
      <c r="AXD2947" s="14"/>
      <c r="AXE2947" s="14"/>
      <c r="AXF2947" s="14"/>
      <c r="AXG2947" s="14"/>
      <c r="AXH2947" s="14"/>
      <c r="AXI2947" s="14"/>
      <c r="AXJ2947" s="14"/>
      <c r="AXK2947" s="14"/>
      <c r="AXL2947" s="14"/>
      <c r="AXM2947" s="14"/>
      <c r="AXN2947" s="14"/>
      <c r="AXO2947" s="14"/>
      <c r="AXP2947" s="14"/>
      <c r="AXQ2947" s="14"/>
      <c r="AXR2947" s="14"/>
      <c r="AXS2947" s="14"/>
      <c r="AXT2947" s="14"/>
      <c r="AXU2947" s="14"/>
      <c r="AXV2947" s="14"/>
      <c r="AXW2947" s="14"/>
      <c r="AXX2947" s="14"/>
      <c r="AXY2947" s="14"/>
      <c r="AXZ2947" s="14"/>
      <c r="AYA2947" s="14"/>
      <c r="AYB2947" s="14"/>
      <c r="AYC2947" s="14"/>
      <c r="AYD2947" s="14"/>
      <c r="AYE2947" s="14"/>
      <c r="AYF2947" s="14"/>
      <c r="AYG2947" s="14"/>
      <c r="AYH2947" s="14"/>
      <c r="AYI2947" s="14"/>
      <c r="AYJ2947" s="14"/>
      <c r="AYK2947" s="14"/>
      <c r="AYL2947" s="14"/>
      <c r="AYM2947" s="14"/>
      <c r="AYN2947" s="14"/>
      <c r="AYO2947" s="14"/>
      <c r="AYP2947" s="14"/>
      <c r="AYQ2947" s="14"/>
      <c r="AYR2947" s="14"/>
      <c r="AYS2947" s="14"/>
      <c r="AYT2947" s="14"/>
      <c r="AYU2947" s="14"/>
      <c r="AYV2947" s="14"/>
      <c r="AYW2947" s="14"/>
      <c r="AYX2947" s="14"/>
      <c r="AYY2947" s="14"/>
      <c r="AYZ2947" s="14"/>
      <c r="AZA2947" s="14"/>
      <c r="AZB2947" s="14"/>
      <c r="AZC2947" s="14"/>
      <c r="AZD2947" s="14"/>
      <c r="AZE2947" s="14"/>
      <c r="AZF2947" s="14"/>
      <c r="AZG2947" s="14"/>
      <c r="AZH2947" s="14"/>
      <c r="AZI2947" s="14"/>
      <c r="AZJ2947" s="14"/>
      <c r="AZK2947" s="14"/>
      <c r="AZL2947" s="14"/>
      <c r="AZM2947" s="14"/>
      <c r="AZN2947" s="14"/>
      <c r="AZO2947" s="14"/>
      <c r="AZP2947" s="14"/>
      <c r="AZQ2947" s="14"/>
      <c r="AZR2947" s="14"/>
      <c r="AZS2947" s="14"/>
      <c r="AZT2947" s="14"/>
      <c r="AZU2947" s="14"/>
      <c r="AZV2947" s="14"/>
      <c r="AZW2947" s="14"/>
      <c r="AZX2947" s="14"/>
      <c r="AZY2947" s="14"/>
      <c r="AZZ2947" s="14"/>
      <c r="BAA2947" s="14"/>
      <c r="BAB2947" s="14"/>
      <c r="BAC2947" s="14"/>
      <c r="BAD2947" s="14"/>
      <c r="BAE2947" s="14"/>
      <c r="BAF2947" s="14"/>
      <c r="BAG2947" s="14"/>
      <c r="BAH2947" s="14"/>
      <c r="BAI2947" s="14"/>
      <c r="BAJ2947" s="14"/>
      <c r="BAK2947" s="14"/>
      <c r="BAL2947" s="14"/>
      <c r="BAM2947" s="14"/>
      <c r="BAN2947" s="14"/>
      <c r="BAO2947" s="14"/>
      <c r="BAP2947" s="14"/>
      <c r="BAQ2947" s="14"/>
      <c r="BAR2947" s="14"/>
      <c r="BAS2947" s="14"/>
      <c r="BAT2947" s="14"/>
      <c r="BAU2947" s="14"/>
      <c r="BAV2947" s="14"/>
      <c r="BAW2947" s="14"/>
      <c r="BAX2947" s="14"/>
      <c r="BAY2947" s="14"/>
      <c r="BAZ2947" s="14"/>
      <c r="BBA2947" s="14"/>
      <c r="BBB2947" s="14"/>
      <c r="BBC2947" s="14"/>
      <c r="BBD2947" s="14"/>
      <c r="BBE2947" s="14"/>
      <c r="BBF2947" s="14"/>
      <c r="BBG2947" s="14"/>
      <c r="BBH2947" s="14"/>
      <c r="BBI2947" s="14"/>
      <c r="BBJ2947" s="14"/>
      <c r="BBK2947" s="14"/>
      <c r="BBL2947" s="14"/>
      <c r="BBM2947" s="14"/>
      <c r="BBN2947" s="14"/>
      <c r="BBO2947" s="14"/>
      <c r="BBP2947" s="14"/>
      <c r="BBQ2947" s="14"/>
      <c r="BBR2947" s="14"/>
      <c r="BBS2947" s="14"/>
      <c r="BBT2947" s="14"/>
      <c r="BBU2947" s="14"/>
      <c r="BBV2947" s="14"/>
      <c r="BBW2947" s="14"/>
      <c r="BBX2947" s="14"/>
      <c r="BBY2947" s="14"/>
      <c r="BBZ2947" s="14"/>
      <c r="BCA2947" s="14"/>
      <c r="BCB2947" s="14"/>
      <c r="BCC2947" s="14"/>
      <c r="BCD2947" s="14"/>
      <c r="BCE2947" s="14"/>
      <c r="BCF2947" s="14"/>
      <c r="BCG2947" s="14"/>
      <c r="BCH2947" s="14"/>
      <c r="BCI2947" s="14"/>
      <c r="BCJ2947" s="14"/>
      <c r="BCK2947" s="14"/>
      <c r="BCL2947" s="14"/>
      <c r="BCM2947" s="14"/>
      <c r="BCN2947" s="14"/>
      <c r="BCO2947" s="14"/>
      <c r="BCP2947" s="14"/>
      <c r="BCQ2947" s="14"/>
      <c r="BCR2947" s="14"/>
      <c r="BCS2947" s="14"/>
      <c r="BCT2947" s="14"/>
      <c r="BCU2947" s="14"/>
      <c r="BCV2947" s="14"/>
      <c r="BCW2947" s="14"/>
      <c r="BCX2947" s="14"/>
      <c r="BCY2947" s="14"/>
      <c r="BCZ2947" s="14"/>
      <c r="BDA2947" s="14"/>
      <c r="BDB2947" s="14"/>
      <c r="BDC2947" s="14"/>
      <c r="BDD2947" s="14"/>
      <c r="BDE2947" s="14"/>
      <c r="BDF2947" s="14"/>
      <c r="BDG2947" s="14"/>
      <c r="BDH2947" s="14"/>
      <c r="BDI2947" s="14"/>
      <c r="BDJ2947" s="14"/>
      <c r="BDK2947" s="14"/>
      <c r="BDL2947" s="14"/>
      <c r="BDM2947" s="14"/>
      <c r="BDN2947" s="14"/>
      <c r="BDO2947" s="14"/>
      <c r="BDP2947" s="14"/>
      <c r="BDQ2947" s="14"/>
      <c r="BDR2947" s="14"/>
      <c r="BDS2947" s="14"/>
      <c r="BDT2947" s="14"/>
      <c r="BDU2947" s="14"/>
      <c r="BDV2947" s="14"/>
      <c r="BDW2947" s="14"/>
      <c r="BDX2947" s="14"/>
      <c r="BDY2947" s="14"/>
      <c r="BDZ2947" s="14"/>
      <c r="BEA2947" s="14"/>
      <c r="BEB2947" s="14"/>
      <c r="BEC2947" s="14"/>
      <c r="BED2947" s="14"/>
      <c r="BEE2947" s="14"/>
      <c r="BEF2947" s="14"/>
      <c r="BEG2947" s="14"/>
      <c r="BEH2947" s="14"/>
      <c r="BEI2947" s="14"/>
      <c r="BEJ2947" s="14"/>
      <c r="BEK2947" s="14"/>
      <c r="BEL2947" s="14"/>
      <c r="BEM2947" s="14"/>
      <c r="BEN2947" s="14"/>
      <c r="BEO2947" s="14"/>
      <c r="BEP2947" s="14"/>
      <c r="BEQ2947" s="14"/>
      <c r="BER2947" s="14"/>
      <c r="BES2947" s="14"/>
      <c r="BET2947" s="14"/>
      <c r="BEU2947" s="14"/>
      <c r="BEV2947" s="14"/>
      <c r="BEW2947" s="14"/>
      <c r="BEX2947" s="14"/>
      <c r="BEY2947" s="14"/>
      <c r="BEZ2947" s="14"/>
      <c r="BFA2947" s="14"/>
      <c r="BFB2947" s="14"/>
      <c r="BFC2947" s="14"/>
      <c r="BFD2947" s="14"/>
      <c r="BFE2947" s="14"/>
      <c r="BFF2947" s="14"/>
      <c r="BFG2947" s="14"/>
      <c r="BFH2947" s="14"/>
      <c r="BFI2947" s="14"/>
      <c r="BFJ2947" s="14"/>
      <c r="BFK2947" s="14"/>
      <c r="BFL2947" s="14"/>
      <c r="BFM2947" s="14"/>
      <c r="BFN2947" s="14"/>
      <c r="BFO2947" s="14"/>
      <c r="BFP2947" s="14"/>
      <c r="BFQ2947" s="14"/>
      <c r="BFR2947" s="14"/>
      <c r="BFS2947" s="14"/>
      <c r="BFT2947" s="14"/>
      <c r="BFU2947" s="14"/>
      <c r="BFV2947" s="14"/>
      <c r="BFW2947" s="14"/>
      <c r="BFX2947" s="14"/>
      <c r="BFY2947" s="14"/>
      <c r="BFZ2947" s="14"/>
      <c r="BGA2947" s="14"/>
      <c r="BGB2947" s="14"/>
      <c r="BGC2947" s="14"/>
      <c r="BGD2947" s="14"/>
      <c r="BGE2947" s="14"/>
      <c r="BGF2947" s="14"/>
      <c r="BGG2947" s="14"/>
      <c r="BGH2947" s="14"/>
      <c r="BGI2947" s="14"/>
      <c r="BGJ2947" s="14"/>
      <c r="BGK2947" s="14"/>
      <c r="BGL2947" s="14"/>
      <c r="BGM2947" s="14"/>
      <c r="BGN2947" s="14"/>
      <c r="BGO2947" s="14"/>
      <c r="BGP2947" s="14"/>
      <c r="BGQ2947" s="14"/>
      <c r="BGR2947" s="14"/>
      <c r="BGS2947" s="14"/>
      <c r="BGT2947" s="14"/>
      <c r="BGU2947" s="14"/>
      <c r="BGV2947" s="14"/>
      <c r="BGW2947" s="14"/>
      <c r="BGX2947" s="14"/>
      <c r="BGY2947" s="14"/>
      <c r="BGZ2947" s="14"/>
      <c r="BHA2947" s="14"/>
      <c r="BHB2947" s="14"/>
      <c r="BHC2947" s="14"/>
      <c r="BHD2947" s="14"/>
      <c r="BHE2947" s="14"/>
      <c r="BHF2947" s="14"/>
      <c r="BHG2947" s="14"/>
      <c r="BHH2947" s="14"/>
      <c r="BHI2947" s="14"/>
      <c r="BHJ2947" s="14"/>
      <c r="BHK2947" s="14"/>
      <c r="BHL2947" s="14"/>
      <c r="BHM2947" s="14"/>
      <c r="BHN2947" s="14"/>
      <c r="BHO2947" s="14"/>
      <c r="BHP2947" s="14"/>
      <c r="BHQ2947" s="14"/>
      <c r="BHR2947" s="14"/>
      <c r="BHS2947" s="14"/>
      <c r="BHT2947" s="14"/>
      <c r="BHU2947" s="14"/>
      <c r="BHV2947" s="14"/>
      <c r="BHW2947" s="14"/>
      <c r="BHX2947" s="14"/>
      <c r="BHY2947" s="14"/>
      <c r="BHZ2947" s="14"/>
      <c r="BIA2947" s="14"/>
      <c r="BIB2947" s="14"/>
      <c r="BIC2947" s="14"/>
      <c r="BID2947" s="14"/>
      <c r="BIE2947" s="14"/>
      <c r="BIF2947" s="14"/>
      <c r="BIG2947" s="14"/>
      <c r="BIH2947" s="14"/>
      <c r="BII2947" s="14"/>
      <c r="BIJ2947" s="14"/>
      <c r="BIK2947" s="14"/>
      <c r="BIL2947" s="14"/>
      <c r="BIM2947" s="14"/>
      <c r="BIN2947" s="14"/>
      <c r="BIO2947" s="14"/>
      <c r="BIP2947" s="14"/>
      <c r="BIQ2947" s="14"/>
      <c r="BIR2947" s="14"/>
      <c r="BIS2947" s="14"/>
      <c r="BIT2947" s="14"/>
      <c r="BIU2947" s="14"/>
      <c r="BIV2947" s="14"/>
      <c r="BIW2947" s="14"/>
      <c r="BIX2947" s="14"/>
      <c r="BIY2947" s="14"/>
      <c r="BIZ2947" s="14"/>
      <c r="BJA2947" s="14"/>
      <c r="BJB2947" s="14"/>
      <c r="BJC2947" s="14"/>
      <c r="BJD2947" s="14"/>
      <c r="BJE2947" s="14"/>
      <c r="BJF2947" s="14"/>
      <c r="BJG2947" s="14"/>
      <c r="BJH2947" s="14"/>
      <c r="BJI2947" s="14"/>
      <c r="BJJ2947" s="14"/>
      <c r="BJK2947" s="14"/>
      <c r="BJL2947" s="14"/>
      <c r="BJM2947" s="14"/>
      <c r="BJN2947" s="14"/>
      <c r="BJO2947" s="14"/>
      <c r="BJP2947" s="14"/>
      <c r="BJQ2947" s="14"/>
      <c r="BJR2947" s="14"/>
      <c r="BJS2947" s="14"/>
      <c r="BJT2947" s="14"/>
      <c r="BJU2947" s="14"/>
      <c r="BJV2947" s="14"/>
      <c r="BJW2947" s="14"/>
      <c r="BJX2947" s="14"/>
      <c r="BJY2947" s="14"/>
      <c r="BJZ2947" s="14"/>
      <c r="BKA2947" s="14"/>
      <c r="BKB2947" s="14"/>
      <c r="BKC2947" s="14"/>
      <c r="BKD2947" s="14"/>
      <c r="BKE2947" s="14"/>
      <c r="BKF2947" s="14"/>
      <c r="BKG2947" s="14"/>
      <c r="BKH2947" s="14"/>
      <c r="BKI2947" s="14"/>
      <c r="BKJ2947" s="14"/>
      <c r="BKK2947" s="14"/>
      <c r="BKL2947" s="14"/>
      <c r="BKM2947" s="14"/>
      <c r="BKN2947" s="14"/>
      <c r="BKO2947" s="14"/>
      <c r="BKP2947" s="14"/>
      <c r="BKQ2947" s="14"/>
      <c r="BKR2947" s="14"/>
      <c r="BKS2947" s="14"/>
      <c r="BKT2947" s="14"/>
      <c r="BKU2947" s="14"/>
      <c r="BKV2947" s="14"/>
      <c r="BKW2947" s="14"/>
      <c r="BKX2947" s="14"/>
      <c r="BKY2947" s="14"/>
      <c r="BKZ2947" s="14"/>
      <c r="BLA2947" s="14"/>
      <c r="BLB2947" s="14"/>
      <c r="BLC2947" s="14"/>
      <c r="BLD2947" s="14"/>
      <c r="BLE2947" s="14"/>
      <c r="BLF2947" s="14"/>
      <c r="BLG2947" s="14"/>
      <c r="BLH2947" s="14"/>
      <c r="BLI2947" s="14"/>
      <c r="BLJ2947" s="14"/>
      <c r="BLK2947" s="14"/>
      <c r="BLL2947" s="14"/>
      <c r="BLM2947" s="14"/>
      <c r="BLN2947" s="14"/>
      <c r="BLO2947" s="14"/>
      <c r="BLP2947" s="14"/>
      <c r="BLQ2947" s="14"/>
      <c r="BLR2947" s="14"/>
      <c r="BLS2947" s="14"/>
      <c r="BLT2947" s="14"/>
      <c r="BLU2947" s="14"/>
      <c r="BLV2947" s="14"/>
      <c r="BLW2947" s="14"/>
      <c r="BLX2947" s="14"/>
      <c r="BLY2947" s="14"/>
      <c r="BLZ2947" s="14"/>
      <c r="BMA2947" s="14"/>
      <c r="BMB2947" s="14"/>
      <c r="BMC2947" s="14"/>
      <c r="BMD2947" s="14"/>
      <c r="BME2947" s="14"/>
      <c r="BMF2947" s="14"/>
      <c r="BMG2947" s="14"/>
      <c r="BMH2947" s="14"/>
      <c r="BMI2947" s="14"/>
      <c r="BMJ2947" s="14"/>
      <c r="BMK2947" s="14"/>
      <c r="BML2947" s="14"/>
      <c r="BMM2947" s="14"/>
      <c r="BMN2947" s="14"/>
      <c r="BMO2947" s="14"/>
      <c r="BMP2947" s="14"/>
      <c r="BMQ2947" s="14"/>
      <c r="BMR2947" s="14"/>
      <c r="BMS2947" s="14"/>
      <c r="BMT2947" s="14"/>
      <c r="BMU2947" s="14"/>
      <c r="BMV2947" s="14"/>
      <c r="BMW2947" s="14"/>
      <c r="BMX2947" s="14"/>
      <c r="BMY2947" s="14"/>
      <c r="BMZ2947" s="14"/>
      <c r="BNA2947" s="14"/>
      <c r="BNB2947" s="14"/>
      <c r="BNC2947" s="14"/>
      <c r="BND2947" s="14"/>
      <c r="BNE2947" s="14"/>
      <c r="BNF2947" s="14"/>
      <c r="BNG2947" s="14"/>
      <c r="BNH2947" s="14"/>
      <c r="BNI2947" s="14"/>
      <c r="BNJ2947" s="14"/>
      <c r="BNK2947" s="14"/>
      <c r="BNL2947" s="14"/>
      <c r="BNM2947" s="14"/>
      <c r="BNN2947" s="14"/>
      <c r="BNO2947" s="14"/>
      <c r="BNP2947" s="14"/>
      <c r="BNQ2947" s="14"/>
      <c r="BNR2947" s="14"/>
      <c r="BNS2947" s="14"/>
      <c r="BNT2947" s="14"/>
      <c r="BNU2947" s="14"/>
      <c r="BNV2947" s="14"/>
      <c r="BNW2947" s="14"/>
      <c r="BNX2947" s="14"/>
      <c r="BNY2947" s="14"/>
      <c r="BNZ2947" s="14"/>
      <c r="BOA2947" s="14"/>
      <c r="BOB2947" s="14"/>
      <c r="BOC2947" s="14"/>
      <c r="BOD2947" s="14"/>
      <c r="BOE2947" s="14"/>
      <c r="BOF2947" s="14"/>
      <c r="BOG2947" s="14"/>
      <c r="BOH2947" s="14"/>
      <c r="BOI2947" s="14"/>
      <c r="BOJ2947" s="14"/>
      <c r="BOK2947" s="14"/>
      <c r="BOL2947" s="14"/>
      <c r="BOM2947" s="14"/>
      <c r="BON2947" s="14"/>
      <c r="BOO2947" s="14"/>
      <c r="BOP2947" s="14"/>
      <c r="BOQ2947" s="14"/>
      <c r="BOR2947" s="14"/>
      <c r="BOS2947" s="14"/>
      <c r="BOT2947" s="14"/>
      <c r="BOU2947" s="14"/>
      <c r="BOV2947" s="14"/>
      <c r="BOW2947" s="14"/>
      <c r="BOX2947" s="14"/>
      <c r="BOY2947" s="14"/>
      <c r="BOZ2947" s="14"/>
      <c r="BPA2947" s="14"/>
      <c r="BPB2947" s="14"/>
      <c r="BPC2947" s="14"/>
      <c r="BPD2947" s="14"/>
      <c r="BPE2947" s="14"/>
      <c r="BPF2947" s="14"/>
      <c r="BPG2947" s="14"/>
      <c r="BPH2947" s="14"/>
      <c r="BPI2947" s="14"/>
      <c r="BPJ2947" s="14"/>
      <c r="BPK2947" s="14"/>
      <c r="BPL2947" s="14"/>
      <c r="BPM2947" s="14"/>
      <c r="BPN2947" s="14"/>
      <c r="BPO2947" s="14"/>
      <c r="BPP2947" s="14"/>
      <c r="BPQ2947" s="14"/>
      <c r="BPR2947" s="14"/>
      <c r="BPS2947" s="14"/>
      <c r="BPT2947" s="14"/>
      <c r="BPU2947" s="14"/>
      <c r="BPV2947" s="14"/>
      <c r="BPW2947" s="14"/>
      <c r="BPX2947" s="14"/>
      <c r="BPY2947" s="14"/>
      <c r="BPZ2947" s="14"/>
      <c r="BQA2947" s="14"/>
      <c r="BQB2947" s="14"/>
      <c r="BQC2947" s="14"/>
      <c r="BQD2947" s="14"/>
      <c r="BQE2947" s="14"/>
      <c r="BQF2947" s="14"/>
      <c r="BQG2947" s="14"/>
      <c r="BQH2947" s="14"/>
      <c r="BQI2947" s="14"/>
      <c r="BQJ2947" s="14"/>
      <c r="BQK2947" s="14"/>
      <c r="BQL2947" s="14"/>
      <c r="BQM2947" s="14"/>
      <c r="BQN2947" s="14"/>
      <c r="BQO2947" s="14"/>
      <c r="BQP2947" s="14"/>
      <c r="BQQ2947" s="14"/>
      <c r="BQR2947" s="14"/>
      <c r="BQS2947" s="14"/>
      <c r="BQT2947" s="14"/>
      <c r="BQU2947" s="14"/>
      <c r="BQV2947" s="14"/>
      <c r="BQW2947" s="14"/>
      <c r="BQX2947" s="14"/>
      <c r="BQY2947" s="14"/>
      <c r="BQZ2947" s="14"/>
      <c r="BRA2947" s="14"/>
      <c r="BRB2947" s="14"/>
      <c r="BRC2947" s="14"/>
      <c r="BRD2947" s="14"/>
      <c r="BRE2947" s="14"/>
      <c r="BRF2947" s="14"/>
      <c r="BRG2947" s="14"/>
      <c r="BRH2947" s="14"/>
      <c r="BRI2947" s="14"/>
      <c r="BRJ2947" s="14"/>
      <c r="BRK2947" s="14"/>
      <c r="BRL2947" s="14"/>
      <c r="BRM2947" s="14"/>
      <c r="BRN2947" s="14"/>
      <c r="BRO2947" s="14"/>
      <c r="BRP2947" s="14"/>
      <c r="BRQ2947" s="14"/>
      <c r="BRR2947" s="14"/>
      <c r="BRS2947" s="14"/>
      <c r="BRT2947" s="14"/>
      <c r="BRU2947" s="14"/>
      <c r="BRV2947" s="14"/>
      <c r="BRW2947" s="14"/>
      <c r="BRX2947" s="14"/>
      <c r="BRY2947" s="14"/>
      <c r="BRZ2947" s="14"/>
      <c r="BSA2947" s="14"/>
      <c r="BSB2947" s="14"/>
      <c r="BSC2947" s="14"/>
      <c r="BSD2947" s="14"/>
      <c r="BSE2947" s="14"/>
      <c r="BSF2947" s="14"/>
      <c r="BSG2947" s="14"/>
      <c r="BSH2947" s="14"/>
      <c r="BSI2947" s="14"/>
      <c r="BSJ2947" s="14"/>
      <c r="BSK2947" s="14"/>
      <c r="BSL2947" s="14"/>
      <c r="BSM2947" s="14"/>
      <c r="BSN2947" s="14"/>
      <c r="BSO2947" s="14"/>
      <c r="BSP2947" s="14"/>
      <c r="BSQ2947" s="14"/>
      <c r="BSR2947" s="14"/>
      <c r="BSS2947" s="14"/>
      <c r="BST2947" s="14"/>
      <c r="BSU2947" s="14"/>
      <c r="BSV2947" s="14"/>
      <c r="BSW2947" s="14"/>
      <c r="BSX2947" s="14"/>
      <c r="BSY2947" s="14"/>
      <c r="BSZ2947" s="14"/>
      <c r="BTA2947" s="14"/>
      <c r="BTB2947" s="14"/>
      <c r="BTC2947" s="14"/>
      <c r="BTD2947" s="14"/>
      <c r="BTE2947" s="14"/>
      <c r="BTF2947" s="14"/>
      <c r="BTG2947" s="14"/>
      <c r="BTH2947" s="14"/>
      <c r="BTI2947" s="14"/>
      <c r="BTJ2947" s="14"/>
      <c r="BTK2947" s="14"/>
      <c r="BTL2947" s="14"/>
      <c r="BTM2947" s="14"/>
      <c r="BTN2947" s="14"/>
      <c r="BTO2947" s="14"/>
      <c r="BTP2947" s="14"/>
      <c r="BTQ2947" s="14"/>
      <c r="BTR2947" s="14"/>
      <c r="BTS2947" s="14"/>
      <c r="BTT2947" s="14"/>
      <c r="BTU2947" s="14"/>
      <c r="BTV2947" s="14"/>
      <c r="BTW2947" s="14"/>
      <c r="BTX2947" s="14"/>
      <c r="BTY2947" s="14"/>
      <c r="BTZ2947" s="14"/>
      <c r="BUA2947" s="14"/>
      <c r="BUB2947" s="14"/>
      <c r="BUC2947" s="14"/>
      <c r="BUD2947" s="14"/>
      <c r="BUE2947" s="14"/>
      <c r="BUF2947" s="14"/>
      <c r="BUG2947" s="14"/>
      <c r="BUH2947" s="14"/>
      <c r="BUI2947" s="14"/>
      <c r="BUJ2947" s="14"/>
      <c r="BUK2947" s="14"/>
      <c r="BUL2947" s="14"/>
      <c r="BUM2947" s="14"/>
      <c r="BUN2947" s="14"/>
      <c r="BUO2947" s="14"/>
      <c r="BUP2947" s="14"/>
      <c r="BUQ2947" s="14"/>
      <c r="BUR2947" s="14"/>
      <c r="BUS2947" s="14"/>
      <c r="BUT2947" s="14"/>
      <c r="BUU2947" s="14"/>
      <c r="BUV2947" s="14"/>
      <c r="BUW2947" s="14"/>
      <c r="BUX2947" s="14"/>
      <c r="BUY2947" s="14"/>
      <c r="BUZ2947" s="14"/>
      <c r="BVA2947" s="14"/>
      <c r="BVB2947" s="14"/>
      <c r="BVC2947" s="14"/>
      <c r="BVD2947" s="14"/>
      <c r="BVE2947" s="14"/>
      <c r="BVF2947" s="14"/>
      <c r="BVG2947" s="14"/>
      <c r="BVH2947" s="14"/>
      <c r="BVI2947" s="14"/>
      <c r="BVJ2947" s="14"/>
      <c r="BVK2947" s="14"/>
      <c r="BVL2947" s="14"/>
      <c r="BVM2947" s="14"/>
      <c r="BVN2947" s="14"/>
      <c r="BVO2947" s="14"/>
      <c r="BVP2947" s="14"/>
      <c r="BVQ2947" s="14"/>
      <c r="BVR2947" s="14"/>
      <c r="BVS2947" s="14"/>
      <c r="BVT2947" s="14"/>
      <c r="BVU2947" s="14"/>
      <c r="BVV2947" s="14"/>
      <c r="BVW2947" s="14"/>
      <c r="BVX2947" s="14"/>
      <c r="BVY2947" s="14"/>
      <c r="BVZ2947" s="14"/>
      <c r="BWA2947" s="14"/>
      <c r="BWB2947" s="14"/>
      <c r="BWC2947" s="14"/>
      <c r="BWD2947" s="14"/>
      <c r="BWE2947" s="14"/>
      <c r="BWF2947" s="14"/>
      <c r="BWG2947" s="14"/>
      <c r="BWH2947" s="14"/>
      <c r="BWI2947" s="14"/>
      <c r="BWJ2947" s="14"/>
      <c r="BWK2947" s="14"/>
      <c r="BWL2947" s="14"/>
      <c r="BWM2947" s="14"/>
      <c r="BWN2947" s="14"/>
      <c r="BWO2947" s="14"/>
      <c r="BWP2947" s="14"/>
      <c r="BWQ2947" s="14"/>
      <c r="BWR2947" s="14"/>
      <c r="BWS2947" s="14"/>
      <c r="BWT2947" s="14"/>
      <c r="BWU2947" s="14"/>
      <c r="BWV2947" s="14"/>
      <c r="BWW2947" s="14"/>
      <c r="BWX2947" s="14"/>
      <c r="BWY2947" s="14"/>
      <c r="BWZ2947" s="14"/>
      <c r="BXA2947" s="14"/>
      <c r="BXB2947" s="14"/>
      <c r="BXC2947" s="14"/>
      <c r="BXD2947" s="14"/>
      <c r="BXE2947" s="14"/>
      <c r="BXF2947" s="14"/>
      <c r="BXG2947" s="14"/>
      <c r="BXH2947" s="14"/>
      <c r="BXI2947" s="14"/>
      <c r="BXJ2947" s="14"/>
      <c r="BXK2947" s="14"/>
      <c r="BXL2947" s="14"/>
      <c r="BXM2947" s="14"/>
      <c r="BXN2947" s="14"/>
      <c r="BXO2947" s="14"/>
      <c r="BXP2947" s="14"/>
      <c r="BXQ2947" s="14"/>
      <c r="BXR2947" s="14"/>
      <c r="BXS2947" s="14"/>
      <c r="BXT2947" s="14"/>
      <c r="BXU2947" s="14"/>
      <c r="BXV2947" s="14"/>
      <c r="BXW2947" s="14"/>
      <c r="BXX2947" s="14"/>
      <c r="BXY2947" s="14"/>
      <c r="BXZ2947" s="14"/>
      <c r="BYA2947" s="14"/>
      <c r="BYB2947" s="14"/>
      <c r="BYC2947" s="14"/>
      <c r="BYD2947" s="14"/>
      <c r="BYE2947" s="14"/>
      <c r="BYF2947" s="14"/>
      <c r="BYG2947" s="14"/>
      <c r="BYH2947" s="14"/>
      <c r="BYI2947" s="14"/>
      <c r="BYJ2947" s="14"/>
      <c r="BYK2947" s="14"/>
      <c r="BYL2947" s="14"/>
      <c r="BYM2947" s="14"/>
      <c r="BYN2947" s="14"/>
      <c r="BYO2947" s="14"/>
      <c r="BYP2947" s="14"/>
      <c r="BYQ2947" s="14"/>
      <c r="BYR2947" s="14"/>
      <c r="BYS2947" s="14"/>
      <c r="BYT2947" s="14"/>
      <c r="BYU2947" s="14"/>
      <c r="BYV2947" s="14"/>
      <c r="BYW2947" s="14"/>
      <c r="BYX2947" s="14"/>
      <c r="BYY2947" s="14"/>
      <c r="BYZ2947" s="14"/>
      <c r="BZA2947" s="14"/>
      <c r="BZB2947" s="14"/>
      <c r="BZC2947" s="14"/>
      <c r="BZD2947" s="14"/>
      <c r="BZE2947" s="14"/>
      <c r="BZF2947" s="14"/>
      <c r="BZG2947" s="14"/>
      <c r="BZH2947" s="14"/>
      <c r="BZI2947" s="14"/>
      <c r="BZJ2947" s="14"/>
      <c r="BZK2947" s="14"/>
      <c r="BZL2947" s="14"/>
      <c r="BZM2947" s="14"/>
      <c r="BZN2947" s="14"/>
      <c r="BZO2947" s="14"/>
      <c r="BZP2947" s="14"/>
      <c r="BZQ2947" s="14"/>
      <c r="BZR2947" s="14"/>
      <c r="BZS2947" s="14"/>
      <c r="BZT2947" s="14"/>
      <c r="BZU2947" s="14"/>
      <c r="BZV2947" s="14"/>
      <c r="BZW2947" s="14"/>
      <c r="BZX2947" s="14"/>
      <c r="BZY2947" s="14"/>
      <c r="BZZ2947" s="14"/>
      <c r="CAA2947" s="14"/>
      <c r="CAB2947" s="14"/>
      <c r="CAC2947" s="14"/>
      <c r="CAD2947" s="14"/>
      <c r="CAE2947" s="14"/>
      <c r="CAF2947" s="14"/>
      <c r="CAG2947" s="14"/>
      <c r="CAH2947" s="14"/>
      <c r="CAI2947" s="14"/>
      <c r="CAJ2947" s="14"/>
      <c r="CAK2947" s="14"/>
      <c r="CAL2947" s="14"/>
      <c r="CAM2947" s="14"/>
      <c r="CAN2947" s="14"/>
      <c r="CAO2947" s="14"/>
      <c r="CAP2947" s="14"/>
      <c r="CAQ2947" s="14"/>
      <c r="CAR2947" s="14"/>
      <c r="CAS2947" s="14"/>
      <c r="CAT2947" s="14"/>
      <c r="CAU2947" s="14"/>
      <c r="CAV2947" s="14"/>
      <c r="CAW2947" s="14"/>
      <c r="CAX2947" s="14"/>
      <c r="CAY2947" s="14"/>
      <c r="CAZ2947" s="14"/>
      <c r="CBA2947" s="14"/>
      <c r="CBB2947" s="14"/>
      <c r="CBC2947" s="14"/>
      <c r="CBD2947" s="14"/>
      <c r="CBE2947" s="14"/>
      <c r="CBF2947" s="14"/>
      <c r="CBG2947" s="14"/>
      <c r="CBH2947" s="14"/>
      <c r="CBI2947" s="14"/>
      <c r="CBJ2947" s="14"/>
      <c r="CBK2947" s="14"/>
      <c r="CBL2947" s="14"/>
      <c r="CBM2947" s="14"/>
      <c r="CBN2947" s="14"/>
      <c r="CBO2947" s="14"/>
      <c r="CBP2947" s="14"/>
      <c r="CBQ2947" s="14"/>
      <c r="CBR2947" s="14"/>
      <c r="CBS2947" s="14"/>
      <c r="CBT2947" s="14"/>
      <c r="CBU2947" s="14"/>
      <c r="CBV2947" s="14"/>
      <c r="CBW2947" s="14"/>
      <c r="CBX2947" s="14"/>
      <c r="CBY2947" s="14"/>
      <c r="CBZ2947" s="14"/>
      <c r="CCA2947" s="14"/>
      <c r="CCB2947" s="14"/>
      <c r="CCC2947" s="14"/>
      <c r="CCD2947" s="14"/>
      <c r="CCE2947" s="14"/>
      <c r="CCF2947" s="14"/>
      <c r="CCG2947" s="14"/>
      <c r="CCH2947" s="14"/>
      <c r="CCI2947" s="14"/>
      <c r="CCJ2947" s="14"/>
      <c r="CCK2947" s="14"/>
      <c r="CCL2947" s="14"/>
      <c r="CCM2947" s="14"/>
      <c r="CCN2947" s="14"/>
      <c r="CCO2947" s="14"/>
      <c r="CCP2947" s="14"/>
      <c r="CCQ2947" s="14"/>
      <c r="CCR2947" s="14"/>
      <c r="CCS2947" s="14"/>
      <c r="CCT2947" s="14"/>
      <c r="CCU2947" s="14"/>
      <c r="CCV2947" s="14"/>
      <c r="CCW2947" s="14"/>
      <c r="CCX2947" s="14"/>
      <c r="CCY2947" s="14"/>
      <c r="CCZ2947" s="14"/>
      <c r="CDA2947" s="14"/>
      <c r="CDB2947" s="14"/>
      <c r="CDC2947" s="14"/>
      <c r="CDD2947" s="14"/>
      <c r="CDE2947" s="14"/>
      <c r="CDF2947" s="14"/>
      <c r="CDG2947" s="14"/>
      <c r="CDH2947" s="14"/>
      <c r="CDI2947" s="14"/>
      <c r="CDJ2947" s="14"/>
      <c r="CDK2947" s="14"/>
      <c r="CDL2947" s="14"/>
      <c r="CDM2947" s="14"/>
      <c r="CDN2947" s="14"/>
      <c r="CDO2947" s="14"/>
      <c r="CDP2947" s="14"/>
      <c r="CDQ2947" s="14"/>
      <c r="CDR2947" s="14"/>
      <c r="CDS2947" s="14"/>
      <c r="CDT2947" s="14"/>
      <c r="CDU2947" s="14"/>
      <c r="CDV2947" s="14"/>
      <c r="CDW2947" s="14"/>
      <c r="CDX2947" s="14"/>
      <c r="CDY2947" s="14"/>
      <c r="CDZ2947" s="14"/>
      <c r="CEA2947" s="14"/>
      <c r="CEB2947" s="14"/>
      <c r="CEC2947" s="14"/>
      <c r="CED2947" s="14"/>
      <c r="CEE2947" s="14"/>
      <c r="CEF2947" s="14"/>
      <c r="CEG2947" s="14"/>
      <c r="CEH2947" s="14"/>
      <c r="CEI2947" s="14"/>
      <c r="CEJ2947" s="14"/>
      <c r="CEK2947" s="14"/>
      <c r="CEL2947" s="14"/>
      <c r="CEM2947" s="14"/>
      <c r="CEN2947" s="14"/>
      <c r="CEO2947" s="14"/>
      <c r="CEP2947" s="14"/>
      <c r="CEQ2947" s="14"/>
      <c r="CER2947" s="14"/>
      <c r="CES2947" s="14"/>
      <c r="CET2947" s="14"/>
      <c r="CEU2947" s="14"/>
      <c r="CEV2947" s="14"/>
      <c r="CEW2947" s="14"/>
      <c r="CEX2947" s="14"/>
      <c r="CEY2947" s="14"/>
      <c r="CEZ2947" s="14"/>
      <c r="CFA2947" s="14"/>
      <c r="CFB2947" s="14"/>
      <c r="CFC2947" s="14"/>
      <c r="CFD2947" s="14"/>
      <c r="CFE2947" s="14"/>
      <c r="CFF2947" s="14"/>
      <c r="CFG2947" s="14"/>
      <c r="CFH2947" s="14"/>
      <c r="CFI2947" s="14"/>
      <c r="CFJ2947" s="14"/>
      <c r="CFK2947" s="14"/>
      <c r="CFL2947" s="14"/>
      <c r="CFM2947" s="14"/>
      <c r="CFN2947" s="14"/>
      <c r="CFO2947" s="14"/>
      <c r="CFP2947" s="14"/>
      <c r="CFQ2947" s="14"/>
      <c r="CFR2947" s="14"/>
      <c r="CFS2947" s="14"/>
      <c r="CFT2947" s="14"/>
      <c r="CFU2947" s="14"/>
      <c r="CFV2947" s="14"/>
      <c r="CFW2947" s="14"/>
      <c r="CFX2947" s="14"/>
      <c r="CFY2947" s="14"/>
      <c r="CFZ2947" s="14"/>
      <c r="CGA2947" s="14"/>
      <c r="CGB2947" s="14"/>
      <c r="CGC2947" s="14"/>
      <c r="CGD2947" s="14"/>
      <c r="CGE2947" s="14"/>
      <c r="CGF2947" s="14"/>
      <c r="CGG2947" s="14"/>
      <c r="CGH2947" s="14"/>
      <c r="CGI2947" s="14"/>
      <c r="CGJ2947" s="14"/>
      <c r="CGK2947" s="14"/>
      <c r="CGL2947" s="14"/>
      <c r="CGM2947" s="14"/>
      <c r="CGN2947" s="14"/>
      <c r="CGO2947" s="14"/>
      <c r="CGP2947" s="14"/>
      <c r="CGQ2947" s="14"/>
      <c r="CGR2947" s="14"/>
      <c r="CGS2947" s="14"/>
      <c r="CGT2947" s="14"/>
      <c r="CGU2947" s="14"/>
      <c r="CGV2947" s="14"/>
      <c r="CGW2947" s="14"/>
      <c r="CGX2947" s="14"/>
      <c r="CGY2947" s="14"/>
      <c r="CGZ2947" s="14"/>
      <c r="CHA2947" s="14"/>
      <c r="CHB2947" s="14"/>
      <c r="CHC2947" s="14"/>
      <c r="CHD2947" s="14"/>
      <c r="CHE2947" s="14"/>
      <c r="CHF2947" s="14"/>
      <c r="CHG2947" s="14"/>
      <c r="CHH2947" s="14"/>
      <c r="CHI2947" s="14"/>
      <c r="CHJ2947" s="14"/>
      <c r="CHK2947" s="14"/>
      <c r="CHL2947" s="14"/>
      <c r="CHM2947" s="14"/>
      <c r="CHN2947" s="14"/>
      <c r="CHO2947" s="14"/>
      <c r="CHP2947" s="14"/>
      <c r="CHQ2947" s="14"/>
      <c r="CHR2947" s="14"/>
      <c r="CHS2947" s="14"/>
      <c r="CHT2947" s="14"/>
      <c r="CHU2947" s="14"/>
      <c r="CHV2947" s="14"/>
      <c r="CHW2947" s="14"/>
      <c r="CHX2947" s="14"/>
      <c r="CHY2947" s="14"/>
      <c r="CHZ2947" s="14"/>
      <c r="CIA2947" s="14"/>
      <c r="CIB2947" s="14"/>
      <c r="CIC2947" s="14"/>
      <c r="CID2947" s="14"/>
      <c r="CIE2947" s="14"/>
      <c r="CIF2947" s="14"/>
      <c r="CIG2947" s="14"/>
      <c r="CIH2947" s="14"/>
      <c r="CII2947" s="14"/>
      <c r="CIJ2947" s="14"/>
      <c r="CIK2947" s="14"/>
      <c r="CIL2947" s="14"/>
      <c r="CIM2947" s="14"/>
      <c r="CIN2947" s="14"/>
      <c r="CIO2947" s="14"/>
      <c r="CIP2947" s="14"/>
      <c r="CIQ2947" s="14"/>
      <c r="CIR2947" s="14"/>
      <c r="CIS2947" s="14"/>
      <c r="CIT2947" s="14"/>
      <c r="CIU2947" s="14"/>
      <c r="CIV2947" s="14"/>
      <c r="CIW2947" s="14"/>
      <c r="CIX2947" s="14"/>
      <c r="CIY2947" s="14"/>
      <c r="CIZ2947" s="14"/>
      <c r="CJA2947" s="14"/>
      <c r="CJB2947" s="14"/>
      <c r="CJC2947" s="14"/>
      <c r="CJD2947" s="14"/>
      <c r="CJE2947" s="14"/>
      <c r="CJF2947" s="14"/>
      <c r="CJG2947" s="14"/>
      <c r="CJH2947" s="14"/>
      <c r="CJI2947" s="14"/>
      <c r="CJJ2947" s="14"/>
      <c r="CJK2947" s="14"/>
      <c r="CJL2947" s="14"/>
      <c r="CJM2947" s="14"/>
      <c r="CJN2947" s="14"/>
      <c r="CJO2947" s="14"/>
      <c r="CJP2947" s="14"/>
      <c r="CJQ2947" s="14"/>
      <c r="CJR2947" s="14"/>
      <c r="CJS2947" s="14"/>
      <c r="CJT2947" s="14"/>
      <c r="CJU2947" s="14"/>
      <c r="CJV2947" s="14"/>
      <c r="CJW2947" s="14"/>
      <c r="CJX2947" s="14"/>
      <c r="CJY2947" s="14"/>
      <c r="CJZ2947" s="14"/>
      <c r="CKA2947" s="14"/>
      <c r="CKB2947" s="14"/>
      <c r="CKC2947" s="14"/>
      <c r="CKD2947" s="14"/>
      <c r="CKE2947" s="14"/>
      <c r="CKF2947" s="14"/>
      <c r="CKG2947" s="14"/>
      <c r="CKH2947" s="14"/>
      <c r="CKI2947" s="14"/>
      <c r="CKJ2947" s="14"/>
      <c r="CKK2947" s="14"/>
      <c r="CKL2947" s="14"/>
      <c r="CKM2947" s="14"/>
      <c r="CKN2947" s="14"/>
      <c r="CKO2947" s="14"/>
      <c r="CKP2947" s="14"/>
      <c r="CKQ2947" s="14"/>
      <c r="CKR2947" s="14"/>
      <c r="CKS2947" s="14"/>
      <c r="CKT2947" s="14"/>
      <c r="CKU2947" s="14"/>
      <c r="CKV2947" s="14"/>
      <c r="CKW2947" s="14"/>
      <c r="CKX2947" s="14"/>
      <c r="CKY2947" s="14"/>
      <c r="CKZ2947" s="14"/>
      <c r="CLA2947" s="14"/>
      <c r="CLB2947" s="14"/>
      <c r="CLC2947" s="14"/>
      <c r="CLD2947" s="14"/>
      <c r="CLE2947" s="14"/>
      <c r="CLF2947" s="14"/>
      <c r="CLG2947" s="14"/>
      <c r="CLH2947" s="14"/>
      <c r="CLI2947" s="14"/>
      <c r="CLJ2947" s="14"/>
      <c r="CLK2947" s="14"/>
      <c r="CLL2947" s="14"/>
      <c r="CLM2947" s="14"/>
      <c r="CLN2947" s="14"/>
      <c r="CLO2947" s="14"/>
      <c r="CLP2947" s="14"/>
      <c r="CLQ2947" s="14"/>
      <c r="CLR2947" s="14"/>
      <c r="CLS2947" s="14"/>
      <c r="CLT2947" s="14"/>
      <c r="CLU2947" s="14"/>
      <c r="CLV2947" s="14"/>
      <c r="CLW2947" s="14"/>
      <c r="CLX2947" s="14"/>
      <c r="CLY2947" s="14"/>
      <c r="CLZ2947" s="14"/>
      <c r="CMA2947" s="14"/>
      <c r="CMB2947" s="14"/>
      <c r="CMC2947" s="14"/>
      <c r="CMD2947" s="14"/>
      <c r="CME2947" s="14"/>
      <c r="CMF2947" s="14"/>
      <c r="CMG2947" s="14"/>
      <c r="CMH2947" s="14"/>
      <c r="CMI2947" s="14"/>
      <c r="CMJ2947" s="14"/>
      <c r="CMK2947" s="14"/>
      <c r="CML2947" s="14"/>
      <c r="CMM2947" s="14"/>
      <c r="CMN2947" s="14"/>
      <c r="CMO2947" s="14"/>
      <c r="CMP2947" s="14"/>
      <c r="CMQ2947" s="14"/>
      <c r="CMR2947" s="14"/>
      <c r="CMS2947" s="14"/>
      <c r="CMT2947" s="14"/>
      <c r="CMU2947" s="14"/>
      <c r="CMV2947" s="14"/>
      <c r="CMW2947" s="14"/>
      <c r="CMX2947" s="14"/>
      <c r="CMY2947" s="14"/>
      <c r="CMZ2947" s="14"/>
      <c r="CNA2947" s="14"/>
      <c r="CNB2947" s="14"/>
      <c r="CNC2947" s="14"/>
      <c r="CND2947" s="14"/>
      <c r="CNE2947" s="14"/>
      <c r="CNF2947" s="14"/>
      <c r="CNG2947" s="14"/>
      <c r="CNH2947" s="14"/>
      <c r="CNI2947" s="14"/>
      <c r="CNJ2947" s="14"/>
      <c r="CNK2947" s="14"/>
      <c r="CNL2947" s="14"/>
      <c r="CNM2947" s="14"/>
      <c r="CNN2947" s="14"/>
      <c r="CNO2947" s="14"/>
      <c r="CNP2947" s="14"/>
      <c r="CNQ2947" s="14"/>
      <c r="CNR2947" s="14"/>
      <c r="CNS2947" s="14"/>
      <c r="CNT2947" s="14"/>
      <c r="CNU2947" s="14"/>
      <c r="CNV2947" s="14"/>
      <c r="CNW2947" s="14"/>
      <c r="CNX2947" s="14"/>
      <c r="CNY2947" s="14"/>
      <c r="CNZ2947" s="14"/>
      <c r="COA2947" s="14"/>
      <c r="COB2947" s="14"/>
      <c r="COC2947" s="14"/>
      <c r="COD2947" s="14"/>
      <c r="COE2947" s="14"/>
      <c r="COF2947" s="14"/>
      <c r="COG2947" s="14"/>
      <c r="COH2947" s="14"/>
      <c r="COI2947" s="14"/>
      <c r="COJ2947" s="14"/>
      <c r="COK2947" s="14"/>
      <c r="COL2947" s="14"/>
      <c r="COM2947" s="14"/>
      <c r="CON2947" s="14"/>
      <c r="COO2947" s="14"/>
      <c r="COP2947" s="14"/>
      <c r="COQ2947" s="14"/>
      <c r="COR2947" s="14"/>
      <c r="COS2947" s="14"/>
      <c r="COT2947" s="14"/>
      <c r="COU2947" s="14"/>
      <c r="COV2947" s="14"/>
      <c r="COW2947" s="14"/>
      <c r="COX2947" s="14"/>
      <c r="COY2947" s="14"/>
      <c r="COZ2947" s="14"/>
      <c r="CPA2947" s="14"/>
      <c r="CPB2947" s="14"/>
      <c r="CPC2947" s="14"/>
      <c r="CPD2947" s="14"/>
      <c r="CPE2947" s="14"/>
      <c r="CPF2947" s="14"/>
      <c r="CPG2947" s="14"/>
      <c r="CPH2947" s="14"/>
      <c r="CPI2947" s="14"/>
      <c r="CPJ2947" s="14"/>
      <c r="CPK2947" s="14"/>
      <c r="CPL2947" s="14"/>
      <c r="CPM2947" s="14"/>
      <c r="CPN2947" s="14"/>
      <c r="CPO2947" s="14"/>
      <c r="CPP2947" s="14"/>
      <c r="CPQ2947" s="14"/>
      <c r="CPR2947" s="14"/>
      <c r="CPS2947" s="14"/>
      <c r="CPT2947" s="14"/>
      <c r="CPU2947" s="14"/>
      <c r="CPV2947" s="14"/>
      <c r="CPW2947" s="14"/>
      <c r="CPX2947" s="14"/>
      <c r="CPY2947" s="14"/>
      <c r="CPZ2947" s="14"/>
      <c r="CQA2947" s="14"/>
      <c r="CQB2947" s="14"/>
      <c r="CQC2947" s="14"/>
      <c r="CQD2947" s="14"/>
      <c r="CQE2947" s="14"/>
      <c r="CQF2947" s="14"/>
      <c r="CQG2947" s="14"/>
      <c r="CQH2947" s="14"/>
      <c r="CQI2947" s="14"/>
      <c r="CQJ2947" s="14"/>
      <c r="CQK2947" s="14"/>
      <c r="CQL2947" s="14"/>
      <c r="CQM2947" s="14"/>
      <c r="CQN2947" s="14"/>
      <c r="CQO2947" s="14"/>
      <c r="CQP2947" s="14"/>
      <c r="CQQ2947" s="14"/>
      <c r="CQR2947" s="14"/>
      <c r="CQS2947" s="14"/>
      <c r="CQT2947" s="14"/>
      <c r="CQU2947" s="14"/>
      <c r="CQV2947" s="14"/>
      <c r="CQW2947" s="14"/>
      <c r="CQX2947" s="14"/>
      <c r="CQY2947" s="14"/>
      <c r="CQZ2947" s="14"/>
      <c r="CRA2947" s="14"/>
      <c r="CRB2947" s="14"/>
      <c r="CRC2947" s="14"/>
      <c r="CRD2947" s="14"/>
      <c r="CRE2947" s="14"/>
      <c r="CRF2947" s="14"/>
      <c r="CRG2947" s="14"/>
      <c r="CRH2947" s="14"/>
      <c r="CRI2947" s="14"/>
      <c r="CRJ2947" s="14"/>
      <c r="CRK2947" s="14"/>
      <c r="CRL2947" s="14"/>
      <c r="CRM2947" s="14"/>
      <c r="CRN2947" s="14"/>
      <c r="CRO2947" s="14"/>
      <c r="CRP2947" s="14"/>
      <c r="CRQ2947" s="14"/>
      <c r="CRR2947" s="14"/>
      <c r="CRS2947" s="14"/>
      <c r="CRT2947" s="14"/>
      <c r="CRU2947" s="14"/>
      <c r="CRV2947" s="14"/>
      <c r="CRW2947" s="14"/>
      <c r="CRX2947" s="14"/>
      <c r="CRY2947" s="14"/>
      <c r="CRZ2947" s="14"/>
      <c r="CSA2947" s="14"/>
      <c r="CSB2947" s="14"/>
      <c r="CSC2947" s="14"/>
      <c r="CSD2947" s="14"/>
      <c r="CSE2947" s="14"/>
      <c r="CSF2947" s="14"/>
      <c r="CSG2947" s="14"/>
      <c r="CSH2947" s="14"/>
      <c r="CSI2947" s="14"/>
      <c r="CSJ2947" s="14"/>
      <c r="CSK2947" s="14"/>
      <c r="CSL2947" s="14"/>
      <c r="CSM2947" s="14"/>
      <c r="CSN2947" s="14"/>
      <c r="CSO2947" s="14"/>
      <c r="CSP2947" s="14"/>
      <c r="CSQ2947" s="14"/>
      <c r="CSR2947" s="14"/>
      <c r="CSS2947" s="14"/>
      <c r="CST2947" s="14"/>
      <c r="CSU2947" s="14"/>
      <c r="CSV2947" s="14"/>
      <c r="CSW2947" s="14"/>
      <c r="CSX2947" s="14"/>
      <c r="CSY2947" s="14"/>
      <c r="CSZ2947" s="14"/>
      <c r="CTA2947" s="14"/>
      <c r="CTB2947" s="14"/>
      <c r="CTC2947" s="14"/>
      <c r="CTD2947" s="14"/>
      <c r="CTE2947" s="14"/>
      <c r="CTF2947" s="14"/>
      <c r="CTG2947" s="14"/>
      <c r="CTH2947" s="14"/>
      <c r="CTI2947" s="14"/>
      <c r="CTJ2947" s="14"/>
      <c r="CTK2947" s="14"/>
      <c r="CTL2947" s="14"/>
      <c r="CTM2947" s="14"/>
      <c r="CTN2947" s="14"/>
      <c r="CTO2947" s="14"/>
      <c r="CTP2947" s="14"/>
      <c r="CTQ2947" s="14"/>
      <c r="CTR2947" s="14"/>
      <c r="CTS2947" s="14"/>
      <c r="CTT2947" s="14"/>
      <c r="CTU2947" s="14"/>
      <c r="CTV2947" s="14"/>
      <c r="CTW2947" s="14"/>
      <c r="CTX2947" s="14"/>
      <c r="CTY2947" s="14"/>
      <c r="CTZ2947" s="14"/>
      <c r="CUA2947" s="14"/>
      <c r="CUB2947" s="14"/>
      <c r="CUC2947" s="14"/>
      <c r="CUD2947" s="14"/>
      <c r="CUE2947" s="14"/>
      <c r="CUF2947" s="14"/>
      <c r="CUG2947" s="14"/>
      <c r="CUH2947" s="14"/>
      <c r="CUI2947" s="14"/>
      <c r="CUJ2947" s="14"/>
      <c r="CUK2947" s="14"/>
      <c r="CUL2947" s="14"/>
      <c r="CUM2947" s="14"/>
      <c r="CUN2947" s="14"/>
      <c r="CUO2947" s="14"/>
      <c r="CUP2947" s="14"/>
      <c r="CUQ2947" s="14"/>
      <c r="CUR2947" s="14"/>
      <c r="CUS2947" s="14"/>
      <c r="CUT2947" s="14"/>
      <c r="CUU2947" s="14"/>
      <c r="CUV2947" s="14"/>
      <c r="CUW2947" s="14"/>
      <c r="CUX2947" s="14"/>
      <c r="CUY2947" s="14"/>
      <c r="CUZ2947" s="14"/>
      <c r="CVA2947" s="14"/>
      <c r="CVB2947" s="14"/>
      <c r="CVC2947" s="14"/>
      <c r="CVD2947" s="14"/>
      <c r="CVE2947" s="14"/>
      <c r="CVF2947" s="14"/>
      <c r="CVG2947" s="14"/>
      <c r="CVH2947" s="14"/>
      <c r="CVI2947" s="14"/>
      <c r="CVJ2947" s="14"/>
      <c r="CVK2947" s="14"/>
      <c r="CVL2947" s="14"/>
      <c r="CVM2947" s="14"/>
      <c r="CVN2947" s="14"/>
      <c r="CVO2947" s="14"/>
      <c r="CVP2947" s="14"/>
      <c r="CVQ2947" s="14"/>
      <c r="CVR2947" s="14"/>
      <c r="CVS2947" s="14"/>
      <c r="CVT2947" s="14"/>
      <c r="CVU2947" s="14"/>
      <c r="CVV2947" s="14"/>
      <c r="CVW2947" s="14"/>
      <c r="CVX2947" s="14"/>
      <c r="CVY2947" s="14"/>
      <c r="CVZ2947" s="14"/>
      <c r="CWA2947" s="14"/>
      <c r="CWB2947" s="14"/>
      <c r="CWC2947" s="14"/>
      <c r="CWD2947" s="14"/>
      <c r="CWE2947" s="14"/>
      <c r="CWF2947" s="14"/>
      <c r="CWG2947" s="14"/>
      <c r="CWH2947" s="14"/>
      <c r="CWI2947" s="14"/>
      <c r="CWJ2947" s="14"/>
      <c r="CWK2947" s="14"/>
      <c r="CWL2947" s="14"/>
      <c r="CWM2947" s="14"/>
      <c r="CWN2947" s="14"/>
      <c r="CWO2947" s="14"/>
      <c r="CWP2947" s="14"/>
      <c r="CWQ2947" s="14"/>
      <c r="CWR2947" s="14"/>
      <c r="CWS2947" s="14"/>
      <c r="CWT2947" s="14"/>
      <c r="CWU2947" s="14"/>
      <c r="CWV2947" s="14"/>
      <c r="CWW2947" s="14"/>
      <c r="CWX2947" s="14"/>
      <c r="CWY2947" s="14"/>
      <c r="CWZ2947" s="14"/>
      <c r="CXA2947" s="14"/>
      <c r="CXB2947" s="14"/>
      <c r="CXC2947" s="14"/>
      <c r="CXD2947" s="14"/>
      <c r="CXE2947" s="14"/>
      <c r="CXF2947" s="14"/>
      <c r="CXG2947" s="14"/>
      <c r="CXH2947" s="14"/>
      <c r="CXI2947" s="14"/>
      <c r="CXJ2947" s="14"/>
      <c r="CXK2947" s="14"/>
      <c r="CXL2947" s="14"/>
      <c r="CXM2947" s="14"/>
      <c r="CXN2947" s="14"/>
      <c r="CXO2947" s="14"/>
      <c r="CXP2947" s="14"/>
      <c r="CXQ2947" s="14"/>
      <c r="CXR2947" s="14"/>
      <c r="CXS2947" s="14"/>
      <c r="CXT2947" s="14"/>
      <c r="CXU2947" s="14"/>
      <c r="CXV2947" s="14"/>
      <c r="CXW2947" s="14"/>
      <c r="CXX2947" s="14"/>
      <c r="CXY2947" s="14"/>
      <c r="CXZ2947" s="14"/>
      <c r="CYA2947" s="14"/>
      <c r="CYB2947" s="14"/>
      <c r="CYC2947" s="14"/>
      <c r="CYD2947" s="14"/>
      <c r="CYE2947" s="14"/>
      <c r="CYF2947" s="14"/>
      <c r="CYG2947" s="14"/>
      <c r="CYH2947" s="14"/>
      <c r="CYI2947" s="14"/>
      <c r="CYJ2947" s="14"/>
      <c r="CYK2947" s="14"/>
      <c r="CYL2947" s="14"/>
      <c r="CYM2947" s="14"/>
      <c r="CYN2947" s="14"/>
      <c r="CYO2947" s="14"/>
      <c r="CYP2947" s="14"/>
      <c r="CYQ2947" s="14"/>
      <c r="CYR2947" s="14"/>
      <c r="CYS2947" s="14"/>
      <c r="CYT2947" s="14"/>
      <c r="CYU2947" s="14"/>
      <c r="CYV2947" s="14"/>
      <c r="CYW2947" s="14"/>
      <c r="CYX2947" s="14"/>
      <c r="CYY2947" s="14"/>
      <c r="CYZ2947" s="14"/>
      <c r="CZA2947" s="14"/>
      <c r="CZB2947" s="14"/>
      <c r="CZC2947" s="14"/>
      <c r="CZD2947" s="14"/>
      <c r="CZE2947" s="14"/>
      <c r="CZF2947" s="14"/>
      <c r="CZG2947" s="14"/>
      <c r="CZH2947" s="14"/>
      <c r="CZI2947" s="14"/>
      <c r="CZJ2947" s="14"/>
      <c r="CZK2947" s="14"/>
      <c r="CZL2947" s="14"/>
      <c r="CZM2947" s="14"/>
      <c r="CZN2947" s="14"/>
      <c r="CZO2947" s="14"/>
      <c r="CZP2947" s="14"/>
      <c r="CZQ2947" s="14"/>
      <c r="CZR2947" s="14"/>
      <c r="CZS2947" s="14"/>
      <c r="CZT2947" s="14"/>
      <c r="CZU2947" s="14"/>
      <c r="CZV2947" s="14"/>
      <c r="CZW2947" s="14"/>
      <c r="CZX2947" s="14"/>
      <c r="CZY2947" s="14"/>
      <c r="CZZ2947" s="14"/>
      <c r="DAA2947" s="14"/>
      <c r="DAB2947" s="14"/>
      <c r="DAC2947" s="14"/>
      <c r="DAD2947" s="14"/>
      <c r="DAE2947" s="14"/>
      <c r="DAF2947" s="14"/>
      <c r="DAG2947" s="14"/>
      <c r="DAH2947" s="14"/>
      <c r="DAI2947" s="14"/>
      <c r="DAJ2947" s="14"/>
      <c r="DAK2947" s="14"/>
      <c r="DAL2947" s="14"/>
      <c r="DAM2947" s="14"/>
      <c r="DAN2947" s="14"/>
      <c r="DAO2947" s="14"/>
      <c r="DAP2947" s="14"/>
      <c r="DAQ2947" s="14"/>
      <c r="DAR2947" s="14"/>
      <c r="DAS2947" s="14"/>
      <c r="DAT2947" s="14"/>
      <c r="DAU2947" s="14"/>
      <c r="DAV2947" s="14"/>
      <c r="DAW2947" s="14"/>
      <c r="DAX2947" s="14"/>
      <c r="DAY2947" s="14"/>
      <c r="DAZ2947" s="14"/>
      <c r="DBA2947" s="14"/>
      <c r="DBB2947" s="14"/>
      <c r="DBC2947" s="14"/>
      <c r="DBD2947" s="14"/>
      <c r="DBE2947" s="14"/>
      <c r="DBF2947" s="14"/>
      <c r="DBG2947" s="14"/>
      <c r="DBH2947" s="14"/>
      <c r="DBI2947" s="14"/>
      <c r="DBJ2947" s="14"/>
      <c r="DBK2947" s="14"/>
      <c r="DBL2947" s="14"/>
      <c r="DBM2947" s="14"/>
      <c r="DBN2947" s="14"/>
      <c r="DBO2947" s="14"/>
      <c r="DBP2947" s="14"/>
      <c r="DBQ2947" s="14"/>
      <c r="DBR2947" s="14"/>
      <c r="DBS2947" s="14"/>
      <c r="DBT2947" s="14"/>
      <c r="DBU2947" s="14"/>
      <c r="DBV2947" s="14"/>
      <c r="DBW2947" s="14"/>
      <c r="DBX2947" s="14"/>
      <c r="DBY2947" s="14"/>
      <c r="DBZ2947" s="14"/>
      <c r="DCA2947" s="14"/>
      <c r="DCB2947" s="14"/>
      <c r="DCC2947" s="14"/>
      <c r="DCD2947" s="14"/>
      <c r="DCE2947" s="14"/>
      <c r="DCF2947" s="14"/>
      <c r="DCG2947" s="14"/>
      <c r="DCH2947" s="14"/>
      <c r="DCI2947" s="14"/>
      <c r="DCJ2947" s="14"/>
      <c r="DCK2947" s="14"/>
      <c r="DCL2947" s="14"/>
      <c r="DCM2947" s="14"/>
      <c r="DCN2947" s="14"/>
      <c r="DCO2947" s="14"/>
      <c r="DCP2947" s="14"/>
      <c r="DCQ2947" s="14"/>
      <c r="DCR2947" s="14"/>
      <c r="DCS2947" s="14"/>
      <c r="DCT2947" s="14"/>
      <c r="DCU2947" s="14"/>
      <c r="DCV2947" s="14"/>
      <c r="DCW2947" s="14"/>
      <c r="DCX2947" s="14"/>
      <c r="DCY2947" s="14"/>
      <c r="DCZ2947" s="14"/>
      <c r="DDA2947" s="14"/>
      <c r="DDB2947" s="14"/>
      <c r="DDC2947" s="14"/>
      <c r="DDD2947" s="14"/>
      <c r="DDE2947" s="14"/>
      <c r="DDF2947" s="14"/>
      <c r="DDG2947" s="14"/>
      <c r="DDH2947" s="14"/>
      <c r="DDI2947" s="14"/>
      <c r="DDJ2947" s="14"/>
      <c r="DDK2947" s="14"/>
      <c r="DDL2947" s="14"/>
      <c r="DDM2947" s="14"/>
      <c r="DDN2947" s="14"/>
      <c r="DDO2947" s="14"/>
      <c r="DDP2947" s="14"/>
      <c r="DDQ2947" s="14"/>
      <c r="DDR2947" s="14"/>
      <c r="DDS2947" s="14"/>
      <c r="DDT2947" s="14"/>
      <c r="DDU2947" s="14"/>
      <c r="DDV2947" s="14"/>
      <c r="DDW2947" s="14"/>
      <c r="DDX2947" s="14"/>
      <c r="DDY2947" s="14"/>
      <c r="DDZ2947" s="14"/>
      <c r="DEA2947" s="14"/>
      <c r="DEB2947" s="14"/>
      <c r="DEC2947" s="14"/>
      <c r="DED2947" s="14"/>
      <c r="DEE2947" s="14"/>
      <c r="DEF2947" s="14"/>
      <c r="DEG2947" s="14"/>
      <c r="DEH2947" s="14"/>
      <c r="DEI2947" s="14"/>
      <c r="DEJ2947" s="14"/>
      <c r="DEK2947" s="14"/>
      <c r="DEL2947" s="14"/>
      <c r="DEM2947" s="14"/>
      <c r="DEN2947" s="14"/>
      <c r="DEO2947" s="14"/>
      <c r="DEP2947" s="14"/>
      <c r="DEQ2947" s="14"/>
      <c r="DER2947" s="14"/>
      <c r="DES2947" s="14"/>
      <c r="DET2947" s="14"/>
      <c r="DEU2947" s="14"/>
      <c r="DEV2947" s="14"/>
      <c r="DEW2947" s="14"/>
      <c r="DEX2947" s="14"/>
      <c r="DEY2947" s="14"/>
      <c r="DEZ2947" s="14"/>
      <c r="DFA2947" s="14"/>
      <c r="DFB2947" s="14"/>
      <c r="DFC2947" s="14"/>
      <c r="DFD2947" s="14"/>
      <c r="DFE2947" s="14"/>
      <c r="DFF2947" s="14"/>
      <c r="DFG2947" s="14"/>
      <c r="DFH2947" s="14"/>
      <c r="DFI2947" s="14"/>
      <c r="DFJ2947" s="14"/>
      <c r="DFK2947" s="14"/>
      <c r="DFL2947" s="14"/>
      <c r="DFM2947" s="14"/>
      <c r="DFN2947" s="14"/>
      <c r="DFO2947" s="14"/>
      <c r="DFP2947" s="14"/>
      <c r="DFQ2947" s="14"/>
      <c r="DFR2947" s="14"/>
      <c r="DFS2947" s="14"/>
      <c r="DFT2947" s="14"/>
      <c r="DFU2947" s="14"/>
      <c r="DFV2947" s="14"/>
      <c r="DFW2947" s="14"/>
      <c r="DFX2947" s="14"/>
      <c r="DFY2947" s="14"/>
      <c r="DFZ2947" s="14"/>
      <c r="DGA2947" s="14"/>
      <c r="DGB2947" s="14"/>
      <c r="DGC2947" s="14"/>
      <c r="DGD2947" s="14"/>
      <c r="DGE2947" s="14"/>
      <c r="DGF2947" s="14"/>
      <c r="DGG2947" s="14"/>
      <c r="DGH2947" s="14"/>
      <c r="DGI2947" s="14"/>
      <c r="DGJ2947" s="14"/>
      <c r="DGK2947" s="14"/>
      <c r="DGL2947" s="14"/>
      <c r="DGM2947" s="14"/>
      <c r="DGN2947" s="14"/>
      <c r="DGO2947" s="14"/>
      <c r="DGP2947" s="14"/>
      <c r="DGQ2947" s="14"/>
      <c r="DGR2947" s="14"/>
      <c r="DGS2947" s="14"/>
      <c r="DGT2947" s="14"/>
      <c r="DGU2947" s="14"/>
      <c r="DGV2947" s="14"/>
      <c r="DGW2947" s="14"/>
      <c r="DGX2947" s="14"/>
      <c r="DGY2947" s="14"/>
      <c r="DGZ2947" s="14"/>
      <c r="DHA2947" s="14"/>
      <c r="DHB2947" s="14"/>
      <c r="DHC2947" s="14"/>
      <c r="DHD2947" s="14"/>
      <c r="DHE2947" s="14"/>
      <c r="DHF2947" s="14"/>
      <c r="DHG2947" s="14"/>
      <c r="DHH2947" s="14"/>
      <c r="DHI2947" s="14"/>
      <c r="DHJ2947" s="14"/>
      <c r="DHK2947" s="14"/>
      <c r="DHL2947" s="14"/>
      <c r="DHM2947" s="14"/>
      <c r="DHN2947" s="14"/>
      <c r="DHO2947" s="14"/>
      <c r="DHP2947" s="14"/>
      <c r="DHQ2947" s="14"/>
      <c r="DHR2947" s="14"/>
      <c r="DHS2947" s="14"/>
      <c r="DHT2947" s="14"/>
      <c r="DHU2947" s="14"/>
      <c r="DHV2947" s="14"/>
      <c r="DHW2947" s="14"/>
      <c r="DHX2947" s="14"/>
      <c r="DHY2947" s="14"/>
      <c r="DHZ2947" s="14"/>
      <c r="DIA2947" s="14"/>
      <c r="DIB2947" s="14"/>
      <c r="DIC2947" s="14"/>
      <c r="DID2947" s="14"/>
      <c r="DIE2947" s="14"/>
      <c r="DIF2947" s="14"/>
      <c r="DIG2947" s="14"/>
      <c r="DIH2947" s="14"/>
      <c r="DII2947" s="14"/>
      <c r="DIJ2947" s="14"/>
      <c r="DIK2947" s="14"/>
      <c r="DIL2947" s="14"/>
      <c r="DIM2947" s="14"/>
      <c r="DIN2947" s="14"/>
      <c r="DIO2947" s="14"/>
      <c r="DIP2947" s="14"/>
      <c r="DIQ2947" s="14"/>
      <c r="DIR2947" s="14"/>
      <c r="DIS2947" s="14"/>
      <c r="DIT2947" s="14"/>
      <c r="DIU2947" s="14"/>
      <c r="DIV2947" s="14"/>
      <c r="DIW2947" s="14"/>
      <c r="DIX2947" s="14"/>
      <c r="DIY2947" s="14"/>
      <c r="DIZ2947" s="14"/>
      <c r="DJA2947" s="14"/>
      <c r="DJB2947" s="14"/>
      <c r="DJC2947" s="14"/>
      <c r="DJD2947" s="14"/>
      <c r="DJE2947" s="14"/>
      <c r="DJF2947" s="14"/>
      <c r="DJG2947" s="14"/>
      <c r="DJH2947" s="14"/>
      <c r="DJI2947" s="14"/>
      <c r="DJJ2947" s="14"/>
      <c r="DJK2947" s="14"/>
      <c r="DJL2947" s="14"/>
      <c r="DJM2947" s="14"/>
      <c r="DJN2947" s="14"/>
      <c r="DJO2947" s="14"/>
      <c r="DJP2947" s="14"/>
      <c r="DJQ2947" s="14"/>
      <c r="DJR2947" s="14"/>
      <c r="DJS2947" s="14"/>
      <c r="DJT2947" s="14"/>
      <c r="DJU2947" s="14"/>
      <c r="DJV2947" s="14"/>
      <c r="DJW2947" s="14"/>
      <c r="DJX2947" s="14"/>
      <c r="DJY2947" s="14"/>
      <c r="DJZ2947" s="14"/>
      <c r="DKA2947" s="14"/>
      <c r="DKB2947" s="14"/>
      <c r="DKC2947" s="14"/>
      <c r="DKD2947" s="14"/>
      <c r="DKE2947" s="14"/>
      <c r="DKF2947" s="14"/>
      <c r="DKG2947" s="14"/>
      <c r="DKH2947" s="14"/>
      <c r="DKI2947" s="14"/>
      <c r="DKJ2947" s="14"/>
      <c r="DKK2947" s="14"/>
      <c r="DKL2947" s="14"/>
      <c r="DKM2947" s="14"/>
      <c r="DKN2947" s="14"/>
      <c r="DKO2947" s="14"/>
      <c r="DKP2947" s="14"/>
      <c r="DKQ2947" s="14"/>
      <c r="DKR2947" s="14"/>
      <c r="DKS2947" s="14"/>
      <c r="DKT2947" s="14"/>
      <c r="DKU2947" s="14"/>
      <c r="DKV2947" s="14"/>
      <c r="DKW2947" s="14"/>
      <c r="DKX2947" s="14"/>
      <c r="DKY2947" s="14"/>
      <c r="DKZ2947" s="14"/>
      <c r="DLA2947" s="14"/>
      <c r="DLB2947" s="14"/>
      <c r="DLC2947" s="14"/>
      <c r="DLD2947" s="14"/>
      <c r="DLE2947" s="14"/>
      <c r="DLF2947" s="14"/>
      <c r="DLG2947" s="14"/>
      <c r="DLH2947" s="14"/>
      <c r="DLI2947" s="14"/>
      <c r="DLJ2947" s="14"/>
      <c r="DLK2947" s="14"/>
      <c r="DLL2947" s="14"/>
      <c r="DLM2947" s="14"/>
      <c r="DLN2947" s="14"/>
      <c r="DLO2947" s="14"/>
      <c r="DLP2947" s="14"/>
      <c r="DLQ2947" s="14"/>
      <c r="DLR2947" s="14"/>
      <c r="DLS2947" s="14"/>
      <c r="DLT2947" s="14"/>
      <c r="DLU2947" s="14"/>
      <c r="DLV2947" s="14"/>
      <c r="DLW2947" s="14"/>
      <c r="DLX2947" s="14"/>
      <c r="DLY2947" s="14"/>
      <c r="DLZ2947" s="14"/>
      <c r="DMA2947" s="14"/>
      <c r="DMB2947" s="14"/>
      <c r="DMC2947" s="14"/>
      <c r="DMD2947" s="14"/>
      <c r="DME2947" s="14"/>
      <c r="DMF2947" s="14"/>
      <c r="DMG2947" s="14"/>
      <c r="DMH2947" s="14"/>
      <c r="DMI2947" s="14"/>
      <c r="DMJ2947" s="14"/>
      <c r="DMK2947" s="14"/>
      <c r="DML2947" s="14"/>
      <c r="DMM2947" s="14"/>
      <c r="DMN2947" s="14"/>
      <c r="DMO2947" s="14"/>
      <c r="DMP2947" s="14"/>
      <c r="DMQ2947" s="14"/>
      <c r="DMR2947" s="14"/>
      <c r="DMS2947" s="14"/>
      <c r="DMT2947" s="14"/>
      <c r="DMU2947" s="14"/>
      <c r="DMV2947" s="14"/>
      <c r="DMW2947" s="14"/>
      <c r="DMX2947" s="14"/>
      <c r="DMY2947" s="14"/>
      <c r="DMZ2947" s="14"/>
      <c r="DNA2947" s="14"/>
      <c r="DNB2947" s="14"/>
      <c r="DNC2947" s="14"/>
      <c r="DND2947" s="14"/>
      <c r="DNE2947" s="14"/>
      <c r="DNF2947" s="14"/>
      <c r="DNG2947" s="14"/>
      <c r="DNH2947" s="14"/>
      <c r="DNI2947" s="14"/>
      <c r="DNJ2947" s="14"/>
      <c r="DNK2947" s="14"/>
      <c r="DNL2947" s="14"/>
      <c r="DNM2947" s="14"/>
      <c r="DNN2947" s="14"/>
      <c r="DNO2947" s="14"/>
      <c r="DNP2947" s="14"/>
      <c r="DNQ2947" s="14"/>
      <c r="DNR2947" s="14"/>
      <c r="DNS2947" s="14"/>
      <c r="DNT2947" s="14"/>
      <c r="DNU2947" s="14"/>
      <c r="DNV2947" s="14"/>
      <c r="DNW2947" s="14"/>
      <c r="DNX2947" s="14"/>
      <c r="DNY2947" s="14"/>
      <c r="DNZ2947" s="14"/>
      <c r="DOA2947" s="14"/>
      <c r="DOB2947" s="14"/>
      <c r="DOC2947" s="14"/>
      <c r="DOD2947" s="14"/>
      <c r="DOE2947" s="14"/>
      <c r="DOF2947" s="14"/>
      <c r="DOG2947" s="14"/>
      <c r="DOH2947" s="14"/>
      <c r="DOI2947" s="14"/>
      <c r="DOJ2947" s="14"/>
      <c r="DOK2947" s="14"/>
      <c r="DOL2947" s="14"/>
      <c r="DOM2947" s="14"/>
      <c r="DON2947" s="14"/>
      <c r="DOO2947" s="14"/>
      <c r="DOP2947" s="14"/>
      <c r="DOQ2947" s="14"/>
      <c r="DOR2947" s="14"/>
      <c r="DOS2947" s="14"/>
      <c r="DOT2947" s="14"/>
      <c r="DOU2947" s="14"/>
      <c r="DOV2947" s="14"/>
      <c r="DOW2947" s="14"/>
      <c r="DOX2947" s="14"/>
      <c r="DOY2947" s="14"/>
      <c r="DOZ2947" s="14"/>
      <c r="DPA2947" s="14"/>
      <c r="DPB2947" s="14"/>
      <c r="DPC2947" s="14"/>
      <c r="DPD2947" s="14"/>
      <c r="DPE2947" s="14"/>
      <c r="DPF2947" s="14"/>
      <c r="DPG2947" s="14"/>
      <c r="DPH2947" s="14"/>
      <c r="DPI2947" s="14"/>
      <c r="DPJ2947" s="14"/>
      <c r="DPK2947" s="14"/>
      <c r="DPL2947" s="14"/>
      <c r="DPM2947" s="14"/>
      <c r="DPN2947" s="14"/>
      <c r="DPO2947" s="14"/>
      <c r="DPP2947" s="14"/>
      <c r="DPQ2947" s="14"/>
      <c r="DPR2947" s="14"/>
      <c r="DPS2947" s="14"/>
      <c r="DPT2947" s="14"/>
      <c r="DPU2947" s="14"/>
      <c r="DPV2947" s="14"/>
      <c r="DPW2947" s="14"/>
      <c r="DPX2947" s="14"/>
      <c r="DPY2947" s="14"/>
      <c r="DPZ2947" s="14"/>
      <c r="DQA2947" s="14"/>
      <c r="DQB2947" s="14"/>
      <c r="DQC2947" s="14"/>
      <c r="DQD2947" s="14"/>
      <c r="DQE2947" s="14"/>
      <c r="DQF2947" s="14"/>
      <c r="DQG2947" s="14"/>
      <c r="DQH2947" s="14"/>
      <c r="DQI2947" s="14"/>
      <c r="DQJ2947" s="14"/>
      <c r="DQK2947" s="14"/>
      <c r="DQL2947" s="14"/>
      <c r="DQM2947" s="14"/>
      <c r="DQN2947" s="14"/>
      <c r="DQO2947" s="14"/>
      <c r="DQP2947" s="14"/>
      <c r="DQQ2947" s="14"/>
      <c r="DQR2947" s="14"/>
      <c r="DQS2947" s="14"/>
      <c r="DQT2947" s="14"/>
      <c r="DQU2947" s="14"/>
      <c r="DQV2947" s="14"/>
      <c r="DQW2947" s="14"/>
      <c r="DQX2947" s="14"/>
      <c r="DQY2947" s="14"/>
      <c r="DQZ2947" s="14"/>
      <c r="DRA2947" s="14"/>
      <c r="DRB2947" s="14"/>
      <c r="DRC2947" s="14"/>
      <c r="DRD2947" s="14"/>
      <c r="DRE2947" s="14"/>
      <c r="DRF2947" s="14"/>
      <c r="DRG2947" s="14"/>
      <c r="DRH2947" s="14"/>
      <c r="DRI2947" s="14"/>
      <c r="DRJ2947" s="14"/>
      <c r="DRK2947" s="14"/>
      <c r="DRL2947" s="14"/>
      <c r="DRM2947" s="14"/>
      <c r="DRN2947" s="14"/>
      <c r="DRO2947" s="14"/>
      <c r="DRP2947" s="14"/>
      <c r="DRQ2947" s="14"/>
      <c r="DRR2947" s="14"/>
      <c r="DRS2947" s="14"/>
      <c r="DRT2947" s="14"/>
      <c r="DRU2947" s="14"/>
      <c r="DRV2947" s="14"/>
      <c r="DRW2947" s="14"/>
      <c r="DRX2947" s="14"/>
      <c r="DRY2947" s="14"/>
      <c r="DRZ2947" s="14"/>
      <c r="DSA2947" s="14"/>
      <c r="DSB2947" s="14"/>
      <c r="DSC2947" s="14"/>
      <c r="DSD2947" s="14"/>
      <c r="DSE2947" s="14"/>
      <c r="DSF2947" s="14"/>
      <c r="DSG2947" s="14"/>
      <c r="DSH2947" s="14"/>
      <c r="DSI2947" s="14"/>
      <c r="DSJ2947" s="14"/>
      <c r="DSK2947" s="14"/>
      <c r="DSL2947" s="14"/>
      <c r="DSM2947" s="14"/>
      <c r="DSN2947" s="14"/>
      <c r="DSO2947" s="14"/>
      <c r="DSP2947" s="14"/>
      <c r="DSQ2947" s="14"/>
      <c r="DSR2947" s="14"/>
      <c r="DSS2947" s="14"/>
      <c r="DST2947" s="14"/>
      <c r="DSU2947" s="14"/>
      <c r="DSV2947" s="14"/>
      <c r="DSW2947" s="14"/>
      <c r="DSX2947" s="14"/>
      <c r="DSY2947" s="14"/>
      <c r="DSZ2947" s="14"/>
      <c r="DTA2947" s="14"/>
      <c r="DTB2947" s="14"/>
      <c r="DTC2947" s="14"/>
      <c r="DTD2947" s="14"/>
      <c r="DTE2947" s="14"/>
      <c r="DTF2947" s="14"/>
      <c r="DTG2947" s="14"/>
      <c r="DTH2947" s="14"/>
      <c r="DTI2947" s="14"/>
      <c r="DTJ2947" s="14"/>
      <c r="DTK2947" s="14"/>
      <c r="DTL2947" s="14"/>
      <c r="DTM2947" s="14"/>
      <c r="DTN2947" s="14"/>
      <c r="DTO2947" s="14"/>
      <c r="DTP2947" s="14"/>
      <c r="DTQ2947" s="14"/>
      <c r="DTR2947" s="14"/>
      <c r="DTS2947" s="14"/>
      <c r="DTT2947" s="14"/>
      <c r="DTU2947" s="14"/>
      <c r="DTV2947" s="14"/>
      <c r="DTW2947" s="14"/>
      <c r="DTX2947" s="14"/>
      <c r="DTY2947" s="14"/>
      <c r="DTZ2947" s="14"/>
      <c r="DUA2947" s="14"/>
      <c r="DUB2947" s="14"/>
      <c r="DUC2947" s="14"/>
      <c r="DUD2947" s="14"/>
      <c r="DUE2947" s="14"/>
      <c r="DUF2947" s="14"/>
      <c r="DUG2947" s="14"/>
      <c r="DUH2947" s="14"/>
      <c r="DUI2947" s="14"/>
      <c r="DUJ2947" s="14"/>
      <c r="DUK2947" s="14"/>
      <c r="DUL2947" s="14"/>
      <c r="DUM2947" s="14"/>
      <c r="DUN2947" s="14"/>
      <c r="DUO2947" s="14"/>
      <c r="DUP2947" s="14"/>
      <c r="DUQ2947" s="14"/>
      <c r="DUR2947" s="14"/>
      <c r="DUS2947" s="14"/>
      <c r="DUT2947" s="14"/>
      <c r="DUU2947" s="14"/>
      <c r="DUV2947" s="14"/>
      <c r="DUW2947" s="14"/>
      <c r="DUX2947" s="14"/>
      <c r="DUY2947" s="14"/>
      <c r="DUZ2947" s="14"/>
      <c r="DVA2947" s="14"/>
      <c r="DVB2947" s="14"/>
      <c r="DVC2947" s="14"/>
      <c r="DVD2947" s="14"/>
      <c r="DVE2947" s="14"/>
      <c r="DVF2947" s="14"/>
      <c r="DVG2947" s="14"/>
      <c r="DVH2947" s="14"/>
      <c r="DVI2947" s="14"/>
      <c r="DVJ2947" s="14"/>
      <c r="DVK2947" s="14"/>
      <c r="DVL2947" s="14"/>
      <c r="DVM2947" s="14"/>
      <c r="DVN2947" s="14"/>
      <c r="DVO2947" s="14"/>
      <c r="DVP2947" s="14"/>
      <c r="DVQ2947" s="14"/>
      <c r="DVR2947" s="14"/>
      <c r="DVS2947" s="14"/>
      <c r="DVT2947" s="14"/>
      <c r="DVU2947" s="14"/>
      <c r="DVV2947" s="14"/>
      <c r="DVW2947" s="14"/>
      <c r="DVX2947" s="14"/>
      <c r="DVY2947" s="14"/>
      <c r="DVZ2947" s="14"/>
      <c r="DWA2947" s="14"/>
      <c r="DWB2947" s="14"/>
      <c r="DWC2947" s="14"/>
      <c r="DWD2947" s="14"/>
      <c r="DWE2947" s="14"/>
      <c r="DWF2947" s="14"/>
      <c r="DWG2947" s="14"/>
      <c r="DWH2947" s="14"/>
      <c r="DWI2947" s="14"/>
      <c r="DWJ2947" s="14"/>
      <c r="DWK2947" s="14"/>
      <c r="DWL2947" s="14"/>
      <c r="DWM2947" s="14"/>
      <c r="DWN2947" s="14"/>
      <c r="DWO2947" s="14"/>
      <c r="DWP2947" s="14"/>
      <c r="DWQ2947" s="14"/>
      <c r="DWR2947" s="14"/>
      <c r="DWS2947" s="14"/>
      <c r="DWT2947" s="14"/>
      <c r="DWU2947" s="14"/>
      <c r="DWV2947" s="14"/>
      <c r="DWW2947" s="14"/>
      <c r="DWX2947" s="14"/>
      <c r="DWY2947" s="14"/>
      <c r="DWZ2947" s="14"/>
      <c r="DXA2947" s="14"/>
      <c r="DXB2947" s="14"/>
      <c r="DXC2947" s="14"/>
      <c r="DXD2947" s="14"/>
      <c r="DXE2947" s="14"/>
      <c r="DXF2947" s="14"/>
      <c r="DXG2947" s="14"/>
      <c r="DXH2947" s="14"/>
      <c r="DXI2947" s="14"/>
      <c r="DXJ2947" s="14"/>
      <c r="DXK2947" s="14"/>
      <c r="DXL2947" s="14"/>
      <c r="DXM2947" s="14"/>
      <c r="DXN2947" s="14"/>
      <c r="DXO2947" s="14"/>
      <c r="DXP2947" s="14"/>
      <c r="DXQ2947" s="14"/>
      <c r="DXR2947" s="14"/>
      <c r="DXS2947" s="14"/>
      <c r="DXT2947" s="14"/>
      <c r="DXU2947" s="14"/>
      <c r="DXV2947" s="14"/>
      <c r="DXW2947" s="14"/>
      <c r="DXX2947" s="14"/>
      <c r="DXY2947" s="14"/>
      <c r="DXZ2947" s="14"/>
      <c r="DYA2947" s="14"/>
      <c r="DYB2947" s="14"/>
      <c r="DYC2947" s="14"/>
      <c r="DYD2947" s="14"/>
      <c r="DYE2947" s="14"/>
      <c r="DYF2947" s="14"/>
      <c r="DYG2947" s="14"/>
      <c r="DYH2947" s="14"/>
      <c r="DYI2947" s="14"/>
      <c r="DYJ2947" s="14"/>
      <c r="DYK2947" s="14"/>
      <c r="DYL2947" s="14"/>
      <c r="DYM2947" s="14"/>
      <c r="DYN2947" s="14"/>
      <c r="DYO2947" s="14"/>
      <c r="DYP2947" s="14"/>
      <c r="DYQ2947" s="14"/>
      <c r="DYR2947" s="14"/>
      <c r="DYS2947" s="14"/>
      <c r="DYT2947" s="14"/>
      <c r="DYU2947" s="14"/>
      <c r="DYV2947" s="14"/>
      <c r="DYW2947" s="14"/>
      <c r="DYX2947" s="14"/>
      <c r="DYY2947" s="14"/>
      <c r="DYZ2947" s="14"/>
      <c r="DZA2947" s="14"/>
      <c r="DZB2947" s="14"/>
      <c r="DZC2947" s="14"/>
      <c r="DZD2947" s="14"/>
      <c r="DZE2947" s="14"/>
      <c r="DZF2947" s="14"/>
      <c r="DZG2947" s="14"/>
      <c r="DZH2947" s="14"/>
      <c r="DZI2947" s="14"/>
      <c r="DZJ2947" s="14"/>
      <c r="DZK2947" s="14"/>
      <c r="DZL2947" s="14"/>
      <c r="DZM2947" s="14"/>
      <c r="DZN2947" s="14"/>
      <c r="DZO2947" s="14"/>
      <c r="DZP2947" s="14"/>
      <c r="DZQ2947" s="14"/>
      <c r="DZR2947" s="14"/>
      <c r="DZS2947" s="14"/>
      <c r="DZT2947" s="14"/>
      <c r="DZU2947" s="14"/>
      <c r="DZV2947" s="14"/>
      <c r="DZW2947" s="14"/>
      <c r="DZX2947" s="14"/>
      <c r="DZY2947" s="14"/>
      <c r="DZZ2947" s="14"/>
      <c r="EAA2947" s="14"/>
      <c r="EAB2947" s="14"/>
      <c r="EAC2947" s="14"/>
      <c r="EAD2947" s="14"/>
      <c r="EAE2947" s="14"/>
      <c r="EAF2947" s="14"/>
      <c r="EAG2947" s="14"/>
      <c r="EAH2947" s="14"/>
      <c r="EAI2947" s="14"/>
      <c r="EAJ2947" s="14"/>
      <c r="EAK2947" s="14"/>
      <c r="EAL2947" s="14"/>
      <c r="EAM2947" s="14"/>
      <c r="EAN2947" s="14"/>
      <c r="EAO2947" s="14"/>
      <c r="EAP2947" s="14"/>
      <c r="EAQ2947" s="14"/>
      <c r="EAR2947" s="14"/>
      <c r="EAS2947" s="14"/>
      <c r="EAT2947" s="14"/>
      <c r="EAU2947" s="14"/>
      <c r="EAV2947" s="14"/>
      <c r="EAW2947" s="14"/>
      <c r="EAX2947" s="14"/>
      <c r="EAY2947" s="14"/>
      <c r="EAZ2947" s="14"/>
      <c r="EBA2947" s="14"/>
      <c r="EBB2947" s="14"/>
      <c r="EBC2947" s="14"/>
      <c r="EBD2947" s="14"/>
      <c r="EBE2947" s="14"/>
      <c r="EBF2947" s="14"/>
      <c r="EBG2947" s="14"/>
      <c r="EBH2947" s="14"/>
      <c r="EBI2947" s="14"/>
      <c r="EBJ2947" s="14"/>
      <c r="EBK2947" s="14"/>
      <c r="EBL2947" s="14"/>
      <c r="EBM2947" s="14"/>
      <c r="EBN2947" s="14"/>
      <c r="EBO2947" s="14"/>
      <c r="EBP2947" s="14"/>
      <c r="EBQ2947" s="14"/>
      <c r="EBR2947" s="14"/>
      <c r="EBS2947" s="14"/>
      <c r="EBT2947" s="14"/>
      <c r="EBU2947" s="14"/>
      <c r="EBV2947" s="14"/>
      <c r="EBW2947" s="14"/>
      <c r="EBX2947" s="14"/>
      <c r="EBY2947" s="14"/>
      <c r="EBZ2947" s="14"/>
      <c r="ECA2947" s="14"/>
      <c r="ECB2947" s="14"/>
      <c r="ECC2947" s="14"/>
      <c r="ECD2947" s="14"/>
      <c r="ECE2947" s="14"/>
      <c r="ECF2947" s="14"/>
      <c r="ECG2947" s="14"/>
      <c r="ECH2947" s="14"/>
      <c r="ECI2947" s="14"/>
      <c r="ECJ2947" s="14"/>
      <c r="ECK2947" s="14"/>
      <c r="ECL2947" s="14"/>
      <c r="ECM2947" s="14"/>
      <c r="ECN2947" s="14"/>
      <c r="ECO2947" s="14"/>
      <c r="ECP2947" s="14"/>
      <c r="ECQ2947" s="14"/>
      <c r="ECR2947" s="14"/>
      <c r="ECS2947" s="14"/>
      <c r="ECT2947" s="14"/>
      <c r="ECU2947" s="14"/>
      <c r="ECV2947" s="14"/>
      <c r="ECW2947" s="14"/>
      <c r="ECX2947" s="14"/>
      <c r="ECY2947" s="14"/>
      <c r="ECZ2947" s="14"/>
      <c r="EDA2947" s="14"/>
      <c r="EDB2947" s="14"/>
      <c r="EDC2947" s="14"/>
      <c r="EDD2947" s="14"/>
      <c r="EDE2947" s="14"/>
      <c r="EDF2947" s="14"/>
      <c r="EDG2947" s="14"/>
      <c r="EDH2947" s="14"/>
      <c r="EDI2947" s="14"/>
      <c r="EDJ2947" s="14"/>
      <c r="EDK2947" s="14"/>
      <c r="EDL2947" s="14"/>
      <c r="EDM2947" s="14"/>
      <c r="EDN2947" s="14"/>
      <c r="EDO2947" s="14"/>
      <c r="EDP2947" s="14"/>
      <c r="EDQ2947" s="14"/>
      <c r="EDR2947" s="14"/>
      <c r="EDS2947" s="14"/>
      <c r="EDT2947" s="14"/>
      <c r="EDU2947" s="14"/>
      <c r="EDV2947" s="14"/>
      <c r="EDW2947" s="14"/>
      <c r="EDX2947" s="14"/>
      <c r="EDY2947" s="14"/>
      <c r="EDZ2947" s="14"/>
      <c r="EEA2947" s="14"/>
      <c r="EEB2947" s="14"/>
      <c r="EEC2947" s="14"/>
      <c r="EED2947" s="14"/>
      <c r="EEE2947" s="14"/>
      <c r="EEF2947" s="14"/>
      <c r="EEG2947" s="14"/>
      <c r="EEH2947" s="14"/>
      <c r="EEI2947" s="14"/>
      <c r="EEJ2947" s="14"/>
      <c r="EEK2947" s="14"/>
      <c r="EEL2947" s="14"/>
      <c r="EEM2947" s="14"/>
      <c r="EEN2947" s="14"/>
      <c r="EEO2947" s="14"/>
      <c r="EEP2947" s="14"/>
      <c r="EEQ2947" s="14"/>
      <c r="EER2947" s="14"/>
      <c r="EES2947" s="14"/>
      <c r="EET2947" s="14"/>
      <c r="EEU2947" s="14"/>
      <c r="EEV2947" s="14"/>
      <c r="EEW2947" s="14"/>
      <c r="EEX2947" s="14"/>
      <c r="EEY2947" s="14"/>
      <c r="EEZ2947" s="14"/>
      <c r="EFA2947" s="14"/>
      <c r="EFB2947" s="14"/>
      <c r="EFC2947" s="14"/>
      <c r="EFD2947" s="14"/>
      <c r="EFE2947" s="14"/>
      <c r="EFF2947" s="14"/>
      <c r="EFG2947" s="14"/>
      <c r="EFH2947" s="14"/>
      <c r="EFI2947" s="14"/>
      <c r="EFJ2947" s="14"/>
      <c r="EFK2947" s="14"/>
      <c r="EFL2947" s="14"/>
      <c r="EFM2947" s="14"/>
      <c r="EFN2947" s="14"/>
      <c r="EFO2947" s="14"/>
      <c r="EFP2947" s="14"/>
      <c r="EFQ2947" s="14"/>
      <c r="EFR2947" s="14"/>
      <c r="EFS2947" s="14"/>
      <c r="EFT2947" s="14"/>
      <c r="EFU2947" s="14"/>
      <c r="EFV2947" s="14"/>
      <c r="EFW2947" s="14"/>
      <c r="EFX2947" s="14"/>
      <c r="EFY2947" s="14"/>
      <c r="EFZ2947" s="14"/>
      <c r="EGA2947" s="14"/>
      <c r="EGB2947" s="14"/>
      <c r="EGC2947" s="14"/>
      <c r="EGD2947" s="14"/>
      <c r="EGE2947" s="14"/>
      <c r="EGF2947" s="14"/>
      <c r="EGG2947" s="14"/>
      <c r="EGH2947" s="14"/>
      <c r="EGI2947" s="14"/>
      <c r="EGJ2947" s="14"/>
      <c r="EGK2947" s="14"/>
      <c r="EGL2947" s="14"/>
      <c r="EGM2947" s="14"/>
      <c r="EGN2947" s="14"/>
      <c r="EGO2947" s="14"/>
      <c r="EGP2947" s="14"/>
      <c r="EGQ2947" s="14"/>
      <c r="EGR2947" s="14"/>
      <c r="EGS2947" s="14"/>
      <c r="EGT2947" s="14"/>
      <c r="EGU2947" s="14"/>
      <c r="EGV2947" s="14"/>
      <c r="EGW2947" s="14"/>
      <c r="EGX2947" s="14"/>
      <c r="EGY2947" s="14"/>
      <c r="EGZ2947" s="14"/>
      <c r="EHA2947" s="14"/>
      <c r="EHB2947" s="14"/>
      <c r="EHC2947" s="14"/>
      <c r="EHD2947" s="14"/>
      <c r="EHE2947" s="14"/>
      <c r="EHF2947" s="14"/>
      <c r="EHG2947" s="14"/>
      <c r="EHH2947" s="14"/>
      <c r="EHI2947" s="14"/>
      <c r="EHJ2947" s="14"/>
      <c r="EHK2947" s="14"/>
      <c r="EHL2947" s="14"/>
      <c r="EHM2947" s="14"/>
      <c r="EHN2947" s="14"/>
      <c r="EHO2947" s="14"/>
      <c r="EHP2947" s="14"/>
      <c r="EHQ2947" s="14"/>
      <c r="EHR2947" s="14"/>
      <c r="EHS2947" s="14"/>
      <c r="EHT2947" s="14"/>
      <c r="EHU2947" s="14"/>
      <c r="EHV2947" s="14"/>
      <c r="EHW2947" s="14"/>
      <c r="EHX2947" s="14"/>
      <c r="EHY2947" s="14"/>
      <c r="EHZ2947" s="14"/>
      <c r="EIA2947" s="14"/>
      <c r="EIB2947" s="14"/>
      <c r="EIC2947" s="14"/>
      <c r="EID2947" s="14"/>
      <c r="EIE2947" s="14"/>
      <c r="EIF2947" s="14"/>
      <c r="EIG2947" s="14"/>
      <c r="EIH2947" s="14"/>
      <c r="EII2947" s="14"/>
      <c r="EIJ2947" s="14"/>
      <c r="EIK2947" s="14"/>
      <c r="EIL2947" s="14"/>
      <c r="EIM2947" s="14"/>
      <c r="EIN2947" s="14"/>
      <c r="EIO2947" s="14"/>
      <c r="EIP2947" s="14"/>
      <c r="EIQ2947" s="14"/>
      <c r="EIR2947" s="14"/>
      <c r="EIS2947" s="14"/>
      <c r="EIT2947" s="14"/>
      <c r="EIU2947" s="14"/>
      <c r="EIV2947" s="14"/>
      <c r="EIW2947" s="14"/>
      <c r="EIX2947" s="14"/>
      <c r="EIY2947" s="14"/>
      <c r="EIZ2947" s="14"/>
      <c r="EJA2947" s="14"/>
      <c r="EJB2947" s="14"/>
      <c r="EJC2947" s="14"/>
      <c r="EJD2947" s="14"/>
      <c r="EJE2947" s="14"/>
      <c r="EJF2947" s="14"/>
      <c r="EJG2947" s="14"/>
      <c r="EJH2947" s="14"/>
      <c r="EJI2947" s="14"/>
      <c r="EJJ2947" s="14"/>
      <c r="EJK2947" s="14"/>
      <c r="EJL2947" s="14"/>
      <c r="EJM2947" s="14"/>
      <c r="EJN2947" s="14"/>
      <c r="EJO2947" s="14"/>
      <c r="EJP2947" s="14"/>
      <c r="EJQ2947" s="14"/>
      <c r="EJR2947" s="14"/>
      <c r="EJS2947" s="14"/>
      <c r="EJT2947" s="14"/>
      <c r="EJU2947" s="14"/>
      <c r="EJV2947" s="14"/>
      <c r="EJW2947" s="14"/>
      <c r="EJX2947" s="14"/>
      <c r="EJY2947" s="14"/>
      <c r="EJZ2947" s="14"/>
      <c r="EKA2947" s="14"/>
      <c r="EKB2947" s="14"/>
      <c r="EKC2947" s="14"/>
      <c r="EKD2947" s="14"/>
      <c r="EKE2947" s="14"/>
      <c r="EKF2947" s="14"/>
      <c r="EKG2947" s="14"/>
      <c r="EKH2947" s="14"/>
      <c r="EKI2947" s="14"/>
      <c r="EKJ2947" s="14"/>
      <c r="EKK2947" s="14"/>
      <c r="EKL2947" s="14"/>
      <c r="EKM2947" s="14"/>
      <c r="EKN2947" s="14"/>
      <c r="EKO2947" s="14"/>
      <c r="EKP2947" s="14"/>
      <c r="EKQ2947" s="14"/>
      <c r="EKR2947" s="14"/>
      <c r="EKS2947" s="14"/>
      <c r="EKT2947" s="14"/>
      <c r="EKU2947" s="14"/>
      <c r="EKV2947" s="14"/>
      <c r="EKW2947" s="14"/>
      <c r="EKX2947" s="14"/>
      <c r="EKY2947" s="14"/>
      <c r="EKZ2947" s="14"/>
      <c r="ELA2947" s="14"/>
      <c r="ELB2947" s="14"/>
      <c r="ELC2947" s="14"/>
      <c r="ELD2947" s="14"/>
      <c r="ELE2947" s="14"/>
      <c r="ELF2947" s="14"/>
      <c r="ELG2947" s="14"/>
      <c r="ELH2947" s="14"/>
      <c r="ELI2947" s="14"/>
      <c r="ELJ2947" s="14"/>
      <c r="ELK2947" s="14"/>
      <c r="ELL2947" s="14"/>
      <c r="ELM2947" s="14"/>
      <c r="ELN2947" s="14"/>
      <c r="ELO2947" s="14"/>
      <c r="ELP2947" s="14"/>
      <c r="ELQ2947" s="14"/>
      <c r="ELR2947" s="14"/>
      <c r="ELS2947" s="14"/>
      <c r="ELT2947" s="14"/>
      <c r="ELU2947" s="14"/>
      <c r="ELV2947" s="14"/>
      <c r="ELW2947" s="14"/>
      <c r="ELX2947" s="14"/>
      <c r="ELY2947" s="14"/>
      <c r="ELZ2947" s="14"/>
      <c r="EMA2947" s="14"/>
      <c r="EMB2947" s="14"/>
      <c r="EMC2947" s="14"/>
      <c r="EMD2947" s="14"/>
      <c r="EME2947" s="14"/>
      <c r="EMF2947" s="14"/>
      <c r="EMG2947" s="14"/>
      <c r="EMH2947" s="14"/>
      <c r="EMI2947" s="14"/>
      <c r="EMJ2947" s="14"/>
      <c r="EMK2947" s="14"/>
      <c r="EML2947" s="14"/>
      <c r="EMM2947" s="14"/>
      <c r="EMN2947" s="14"/>
      <c r="EMO2947" s="14"/>
      <c r="EMP2947" s="14"/>
      <c r="EMQ2947" s="14"/>
      <c r="EMR2947" s="14"/>
      <c r="EMS2947" s="14"/>
      <c r="EMT2947" s="14"/>
      <c r="EMU2947" s="14"/>
      <c r="EMV2947" s="14"/>
      <c r="EMW2947" s="14"/>
      <c r="EMX2947" s="14"/>
      <c r="EMY2947" s="14"/>
      <c r="EMZ2947" s="14"/>
      <c r="ENA2947" s="14"/>
      <c r="ENB2947" s="14"/>
      <c r="ENC2947" s="14"/>
      <c r="END2947" s="14"/>
      <c r="ENE2947" s="14"/>
      <c r="ENF2947" s="14"/>
      <c r="ENG2947" s="14"/>
      <c r="ENH2947" s="14"/>
      <c r="ENI2947" s="14"/>
      <c r="ENJ2947" s="14"/>
      <c r="ENK2947" s="14"/>
      <c r="ENL2947" s="14"/>
      <c r="ENM2947" s="14"/>
      <c r="ENN2947" s="14"/>
      <c r="ENO2947" s="14"/>
      <c r="ENP2947" s="14"/>
      <c r="ENQ2947" s="14"/>
      <c r="ENR2947" s="14"/>
      <c r="ENS2947" s="14"/>
      <c r="ENT2947" s="14"/>
      <c r="ENU2947" s="14"/>
      <c r="ENV2947" s="14"/>
      <c r="ENW2947" s="14"/>
      <c r="ENX2947" s="14"/>
      <c r="ENY2947" s="14"/>
      <c r="ENZ2947" s="14"/>
      <c r="EOA2947" s="14"/>
      <c r="EOB2947" s="14"/>
      <c r="EOC2947" s="14"/>
      <c r="EOD2947" s="14"/>
      <c r="EOE2947" s="14"/>
      <c r="EOF2947" s="14"/>
      <c r="EOG2947" s="14"/>
      <c r="EOH2947" s="14"/>
      <c r="EOI2947" s="14"/>
      <c r="EOJ2947" s="14"/>
      <c r="EOK2947" s="14"/>
      <c r="EOL2947" s="14"/>
      <c r="EOM2947" s="14"/>
      <c r="EON2947" s="14"/>
      <c r="EOO2947" s="14"/>
      <c r="EOP2947" s="14"/>
      <c r="EOQ2947" s="14"/>
      <c r="EOR2947" s="14"/>
      <c r="EOS2947" s="14"/>
      <c r="EOT2947" s="14"/>
      <c r="EOU2947" s="14"/>
      <c r="EOV2947" s="14"/>
      <c r="EOW2947" s="14"/>
      <c r="EOX2947" s="14"/>
      <c r="EOY2947" s="14"/>
      <c r="EOZ2947" s="14"/>
      <c r="EPA2947" s="14"/>
      <c r="EPB2947" s="14"/>
      <c r="EPC2947" s="14"/>
      <c r="EPD2947" s="14"/>
      <c r="EPE2947" s="14"/>
      <c r="EPF2947" s="14"/>
      <c r="EPG2947" s="14"/>
      <c r="EPH2947" s="14"/>
      <c r="EPI2947" s="14"/>
      <c r="EPJ2947" s="14"/>
      <c r="EPK2947" s="14"/>
      <c r="EPL2947" s="14"/>
      <c r="EPM2947" s="14"/>
      <c r="EPN2947" s="14"/>
      <c r="EPO2947" s="14"/>
      <c r="EPP2947" s="14"/>
      <c r="EPQ2947" s="14"/>
      <c r="EPR2947" s="14"/>
      <c r="EPS2947" s="14"/>
      <c r="EPT2947" s="14"/>
      <c r="EPU2947" s="14"/>
      <c r="EPV2947" s="14"/>
      <c r="EPW2947" s="14"/>
      <c r="EPX2947" s="14"/>
      <c r="EPY2947" s="14"/>
      <c r="EPZ2947" s="14"/>
      <c r="EQA2947" s="14"/>
      <c r="EQB2947" s="14"/>
      <c r="EQC2947" s="14"/>
      <c r="EQD2947" s="14"/>
      <c r="EQE2947" s="14"/>
      <c r="EQF2947" s="14"/>
      <c r="EQG2947" s="14"/>
      <c r="EQH2947" s="14"/>
      <c r="EQI2947" s="14"/>
      <c r="EQJ2947" s="14"/>
      <c r="EQK2947" s="14"/>
      <c r="EQL2947" s="14"/>
      <c r="EQM2947" s="14"/>
      <c r="EQN2947" s="14"/>
      <c r="EQO2947" s="14"/>
      <c r="EQP2947" s="14"/>
      <c r="EQQ2947" s="14"/>
      <c r="EQR2947" s="14"/>
      <c r="EQS2947" s="14"/>
      <c r="EQT2947" s="14"/>
      <c r="EQU2947" s="14"/>
      <c r="EQV2947" s="14"/>
      <c r="EQW2947" s="14"/>
      <c r="EQX2947" s="14"/>
      <c r="EQY2947" s="14"/>
      <c r="EQZ2947" s="14"/>
      <c r="ERA2947" s="14"/>
      <c r="ERB2947" s="14"/>
      <c r="ERC2947" s="14"/>
      <c r="ERD2947" s="14"/>
      <c r="ERE2947" s="14"/>
      <c r="ERF2947" s="14"/>
      <c r="ERG2947" s="14"/>
      <c r="ERH2947" s="14"/>
      <c r="ERI2947" s="14"/>
      <c r="ERJ2947" s="14"/>
      <c r="ERK2947" s="14"/>
      <c r="ERL2947" s="14"/>
      <c r="ERM2947" s="14"/>
      <c r="ERN2947" s="14"/>
      <c r="ERO2947" s="14"/>
      <c r="ERP2947" s="14"/>
      <c r="ERQ2947" s="14"/>
      <c r="ERR2947" s="14"/>
      <c r="ERS2947" s="14"/>
      <c r="ERT2947" s="14"/>
      <c r="ERU2947" s="14"/>
      <c r="ERV2947" s="14"/>
      <c r="ERW2947" s="14"/>
      <c r="ERX2947" s="14"/>
      <c r="ERY2947" s="14"/>
      <c r="ERZ2947" s="14"/>
      <c r="ESA2947" s="14"/>
      <c r="ESB2947" s="14"/>
      <c r="ESC2947" s="14"/>
      <c r="ESD2947" s="14"/>
      <c r="ESE2947" s="14"/>
      <c r="ESF2947" s="14"/>
      <c r="ESG2947" s="14"/>
      <c r="ESH2947" s="14"/>
      <c r="ESI2947" s="14"/>
      <c r="ESJ2947" s="14"/>
      <c r="ESK2947" s="14"/>
      <c r="ESL2947" s="14"/>
      <c r="ESM2947" s="14"/>
      <c r="ESN2947" s="14"/>
      <c r="ESO2947" s="14"/>
      <c r="ESP2947" s="14"/>
      <c r="ESQ2947" s="14"/>
      <c r="ESR2947" s="14"/>
      <c r="ESS2947" s="14"/>
      <c r="EST2947" s="14"/>
      <c r="ESU2947" s="14"/>
      <c r="ESV2947" s="14"/>
      <c r="ESW2947" s="14"/>
      <c r="ESX2947" s="14"/>
      <c r="ESY2947" s="14"/>
      <c r="ESZ2947" s="14"/>
      <c r="ETA2947" s="14"/>
      <c r="ETB2947" s="14"/>
      <c r="ETC2947" s="14"/>
      <c r="ETD2947" s="14"/>
      <c r="ETE2947" s="14"/>
      <c r="ETF2947" s="14"/>
      <c r="ETG2947" s="14"/>
      <c r="ETH2947" s="14"/>
      <c r="ETI2947" s="14"/>
      <c r="ETJ2947" s="14"/>
      <c r="ETK2947" s="14"/>
      <c r="ETL2947" s="14"/>
      <c r="ETM2947" s="14"/>
      <c r="ETN2947" s="14"/>
      <c r="ETO2947" s="14"/>
      <c r="ETP2947" s="14"/>
      <c r="ETQ2947" s="14"/>
      <c r="ETR2947" s="14"/>
      <c r="ETS2947" s="14"/>
      <c r="ETT2947" s="14"/>
      <c r="ETU2947" s="14"/>
      <c r="ETV2947" s="14"/>
      <c r="ETW2947" s="14"/>
      <c r="ETX2947" s="14"/>
      <c r="ETY2947" s="14"/>
      <c r="ETZ2947" s="14"/>
      <c r="EUA2947" s="14"/>
      <c r="EUB2947" s="14"/>
      <c r="EUC2947" s="14"/>
      <c r="EUD2947" s="14"/>
      <c r="EUE2947" s="14"/>
      <c r="EUF2947" s="14"/>
      <c r="EUG2947" s="14"/>
      <c r="EUH2947" s="14"/>
      <c r="EUI2947" s="14"/>
      <c r="EUJ2947" s="14"/>
      <c r="EUK2947" s="14"/>
      <c r="EUL2947" s="14"/>
      <c r="EUM2947" s="14"/>
      <c r="EUN2947" s="14"/>
      <c r="EUO2947" s="14"/>
      <c r="EUP2947" s="14"/>
      <c r="EUQ2947" s="14"/>
      <c r="EUR2947" s="14"/>
      <c r="EUS2947" s="14"/>
      <c r="EUT2947" s="14"/>
      <c r="EUU2947" s="14"/>
      <c r="EUV2947" s="14"/>
      <c r="EUW2947" s="14"/>
      <c r="EUX2947" s="14"/>
      <c r="EUY2947" s="14"/>
      <c r="EUZ2947" s="14"/>
      <c r="EVA2947" s="14"/>
      <c r="EVB2947" s="14"/>
      <c r="EVC2947" s="14"/>
      <c r="EVD2947" s="14"/>
      <c r="EVE2947" s="14"/>
      <c r="EVF2947" s="14"/>
      <c r="EVG2947" s="14"/>
      <c r="EVH2947" s="14"/>
      <c r="EVI2947" s="14"/>
      <c r="EVJ2947" s="14"/>
      <c r="EVK2947" s="14"/>
      <c r="EVL2947" s="14"/>
      <c r="EVM2947" s="14"/>
      <c r="EVN2947" s="14"/>
      <c r="EVO2947" s="14"/>
      <c r="EVP2947" s="14"/>
      <c r="EVQ2947" s="14"/>
      <c r="EVR2947" s="14"/>
      <c r="EVS2947" s="14"/>
      <c r="EVT2947" s="14"/>
      <c r="EVU2947" s="14"/>
      <c r="EVV2947" s="14"/>
      <c r="EVW2947" s="14"/>
      <c r="EVX2947" s="14"/>
      <c r="EVY2947" s="14"/>
      <c r="EVZ2947" s="14"/>
      <c r="EWA2947" s="14"/>
      <c r="EWB2947" s="14"/>
      <c r="EWC2947" s="14"/>
      <c r="EWD2947" s="14"/>
      <c r="EWE2947" s="14"/>
      <c r="EWF2947" s="14"/>
      <c r="EWG2947" s="14"/>
      <c r="EWH2947" s="14"/>
      <c r="EWI2947" s="14"/>
      <c r="EWJ2947" s="14"/>
      <c r="EWK2947" s="14"/>
      <c r="EWL2947" s="14"/>
      <c r="EWM2947" s="14"/>
      <c r="EWN2947" s="14"/>
      <c r="EWO2947" s="14"/>
      <c r="EWP2947" s="14"/>
      <c r="EWQ2947" s="14"/>
      <c r="EWR2947" s="14"/>
      <c r="EWS2947" s="14"/>
      <c r="EWT2947" s="14"/>
      <c r="EWU2947" s="14"/>
      <c r="EWV2947" s="14"/>
      <c r="EWW2947" s="14"/>
      <c r="EWX2947" s="14"/>
      <c r="EWY2947" s="14"/>
      <c r="EWZ2947" s="14"/>
      <c r="EXA2947" s="14"/>
      <c r="EXB2947" s="14"/>
      <c r="EXC2947" s="14"/>
      <c r="EXD2947" s="14"/>
      <c r="EXE2947" s="14"/>
      <c r="EXF2947" s="14"/>
      <c r="EXG2947" s="14"/>
      <c r="EXH2947" s="14"/>
      <c r="EXI2947" s="14"/>
      <c r="EXJ2947" s="14"/>
      <c r="EXK2947" s="14"/>
      <c r="EXL2947" s="14"/>
      <c r="EXM2947" s="14"/>
      <c r="EXN2947" s="14"/>
      <c r="EXO2947" s="14"/>
      <c r="EXP2947" s="14"/>
      <c r="EXQ2947" s="14"/>
      <c r="EXR2947" s="14"/>
      <c r="EXS2947" s="14"/>
      <c r="EXT2947" s="14"/>
      <c r="EXU2947" s="14"/>
      <c r="EXV2947" s="14"/>
      <c r="EXW2947" s="14"/>
      <c r="EXX2947" s="14"/>
      <c r="EXY2947" s="14"/>
      <c r="EXZ2947" s="14"/>
      <c r="EYA2947" s="14"/>
      <c r="EYB2947" s="14"/>
      <c r="EYC2947" s="14"/>
      <c r="EYD2947" s="14"/>
      <c r="EYE2947" s="14"/>
      <c r="EYF2947" s="14"/>
      <c r="EYG2947" s="14"/>
      <c r="EYH2947" s="14"/>
      <c r="EYI2947" s="14"/>
      <c r="EYJ2947" s="14"/>
      <c r="EYK2947" s="14"/>
      <c r="EYL2947" s="14"/>
      <c r="EYM2947" s="14"/>
      <c r="EYN2947" s="14"/>
      <c r="EYO2947" s="14"/>
      <c r="EYP2947" s="14"/>
      <c r="EYQ2947" s="14"/>
      <c r="EYR2947" s="14"/>
      <c r="EYS2947" s="14"/>
      <c r="EYT2947" s="14"/>
      <c r="EYU2947" s="14"/>
      <c r="EYV2947" s="14"/>
      <c r="EYW2947" s="14"/>
      <c r="EYX2947" s="14"/>
      <c r="EYY2947" s="14"/>
      <c r="EYZ2947" s="14"/>
      <c r="EZA2947" s="14"/>
      <c r="EZB2947" s="14"/>
      <c r="EZC2947" s="14"/>
      <c r="EZD2947" s="14"/>
      <c r="EZE2947" s="14"/>
      <c r="EZF2947" s="14"/>
      <c r="EZG2947" s="14"/>
      <c r="EZH2947" s="14"/>
      <c r="EZI2947" s="14"/>
      <c r="EZJ2947" s="14"/>
      <c r="EZK2947" s="14"/>
      <c r="EZL2947" s="14"/>
      <c r="EZM2947" s="14"/>
      <c r="EZN2947" s="14"/>
      <c r="EZO2947" s="14"/>
      <c r="EZP2947" s="14"/>
      <c r="EZQ2947" s="14"/>
      <c r="EZR2947" s="14"/>
      <c r="EZS2947" s="14"/>
      <c r="EZT2947" s="14"/>
      <c r="EZU2947" s="14"/>
      <c r="EZV2947" s="14"/>
      <c r="EZW2947" s="14"/>
      <c r="EZX2947" s="14"/>
      <c r="EZY2947" s="14"/>
      <c r="EZZ2947" s="14"/>
      <c r="FAA2947" s="14"/>
      <c r="FAB2947" s="14"/>
      <c r="FAC2947" s="14"/>
      <c r="FAD2947" s="14"/>
      <c r="FAE2947" s="14"/>
      <c r="FAF2947" s="14"/>
      <c r="FAG2947" s="14"/>
      <c r="FAH2947" s="14"/>
      <c r="FAI2947" s="14"/>
      <c r="FAJ2947" s="14"/>
      <c r="FAK2947" s="14"/>
      <c r="FAL2947" s="14"/>
      <c r="FAM2947" s="14"/>
      <c r="FAN2947" s="14"/>
      <c r="FAO2947" s="14"/>
      <c r="FAP2947" s="14"/>
      <c r="FAQ2947" s="14"/>
      <c r="FAR2947" s="14"/>
      <c r="FAS2947" s="14"/>
      <c r="FAT2947" s="14"/>
      <c r="FAU2947" s="14"/>
      <c r="FAV2947" s="14"/>
      <c r="FAW2947" s="14"/>
      <c r="FAX2947" s="14"/>
      <c r="FAY2947" s="14"/>
      <c r="FAZ2947" s="14"/>
      <c r="FBA2947" s="14"/>
      <c r="FBB2947" s="14"/>
      <c r="FBC2947" s="14"/>
      <c r="FBD2947" s="14"/>
      <c r="FBE2947" s="14"/>
      <c r="FBF2947" s="14"/>
      <c r="FBG2947" s="14"/>
      <c r="FBH2947" s="14"/>
      <c r="FBI2947" s="14"/>
      <c r="FBJ2947" s="14"/>
      <c r="FBK2947" s="14"/>
      <c r="FBL2947" s="14"/>
      <c r="FBM2947" s="14"/>
      <c r="FBN2947" s="14"/>
      <c r="FBO2947" s="14"/>
      <c r="FBP2947" s="14"/>
      <c r="FBQ2947" s="14"/>
      <c r="FBR2947" s="14"/>
      <c r="FBS2947" s="14"/>
      <c r="FBT2947" s="14"/>
      <c r="FBU2947" s="14"/>
      <c r="FBV2947" s="14"/>
      <c r="FBW2947" s="14"/>
      <c r="FBX2947" s="14"/>
      <c r="FBY2947" s="14"/>
      <c r="FBZ2947" s="14"/>
      <c r="FCA2947" s="14"/>
      <c r="FCB2947" s="14"/>
      <c r="FCC2947" s="14"/>
      <c r="FCD2947" s="14"/>
      <c r="FCE2947" s="14"/>
      <c r="FCF2947" s="14"/>
      <c r="FCG2947" s="14"/>
      <c r="FCH2947" s="14"/>
      <c r="FCI2947" s="14"/>
      <c r="FCJ2947" s="14"/>
      <c r="FCK2947" s="14"/>
      <c r="FCL2947" s="14"/>
      <c r="FCM2947" s="14"/>
      <c r="FCN2947" s="14"/>
      <c r="FCO2947" s="14"/>
      <c r="FCP2947" s="14"/>
      <c r="FCQ2947" s="14"/>
      <c r="FCR2947" s="14"/>
      <c r="FCS2947" s="14"/>
      <c r="FCT2947" s="14"/>
      <c r="FCU2947" s="14"/>
      <c r="FCV2947" s="14"/>
      <c r="FCW2947" s="14"/>
      <c r="FCX2947" s="14"/>
      <c r="FCY2947" s="14"/>
      <c r="FCZ2947" s="14"/>
      <c r="FDA2947" s="14"/>
      <c r="FDB2947" s="14"/>
      <c r="FDC2947" s="14"/>
      <c r="FDD2947" s="14"/>
      <c r="FDE2947" s="14"/>
      <c r="FDF2947" s="14"/>
      <c r="FDG2947" s="14"/>
      <c r="FDH2947" s="14"/>
      <c r="FDI2947" s="14"/>
      <c r="FDJ2947" s="14"/>
      <c r="FDK2947" s="14"/>
      <c r="FDL2947" s="14"/>
      <c r="FDM2947" s="14"/>
      <c r="FDN2947" s="14"/>
      <c r="FDO2947" s="14"/>
      <c r="FDP2947" s="14"/>
      <c r="FDQ2947" s="14"/>
      <c r="FDR2947" s="14"/>
      <c r="FDS2947" s="14"/>
      <c r="FDT2947" s="14"/>
      <c r="FDU2947" s="14"/>
      <c r="FDV2947" s="14"/>
      <c r="FDW2947" s="14"/>
      <c r="FDX2947" s="14"/>
      <c r="FDY2947" s="14"/>
      <c r="FDZ2947" s="14"/>
      <c r="FEA2947" s="14"/>
      <c r="FEB2947" s="14"/>
      <c r="FEC2947" s="14"/>
      <c r="FED2947" s="14"/>
      <c r="FEE2947" s="14"/>
      <c r="FEF2947" s="14"/>
      <c r="FEG2947" s="14"/>
      <c r="FEH2947" s="14"/>
      <c r="FEI2947" s="14"/>
      <c r="FEJ2947" s="14"/>
      <c r="FEK2947" s="14"/>
      <c r="FEL2947" s="14"/>
      <c r="FEM2947" s="14"/>
      <c r="FEN2947" s="14"/>
      <c r="FEO2947" s="14"/>
      <c r="FEP2947" s="14"/>
      <c r="FEQ2947" s="14"/>
      <c r="FER2947" s="14"/>
      <c r="FES2947" s="14"/>
      <c r="FET2947" s="14"/>
      <c r="FEU2947" s="14"/>
      <c r="FEV2947" s="14"/>
      <c r="FEW2947" s="14"/>
      <c r="FEX2947" s="14"/>
      <c r="FEY2947" s="14"/>
      <c r="FEZ2947" s="14"/>
      <c r="FFA2947" s="14"/>
      <c r="FFB2947" s="14"/>
      <c r="FFC2947" s="14"/>
      <c r="FFD2947" s="14"/>
      <c r="FFE2947" s="14"/>
      <c r="FFF2947" s="14"/>
      <c r="FFG2947" s="14"/>
      <c r="FFH2947" s="14"/>
      <c r="FFI2947" s="14"/>
      <c r="FFJ2947" s="14"/>
      <c r="FFK2947" s="14"/>
      <c r="FFL2947" s="14"/>
      <c r="FFM2947" s="14"/>
      <c r="FFN2947" s="14"/>
      <c r="FFO2947" s="14"/>
      <c r="FFP2947" s="14"/>
      <c r="FFQ2947" s="14"/>
      <c r="FFR2947" s="14"/>
      <c r="FFS2947" s="14"/>
      <c r="FFT2947" s="14"/>
      <c r="FFU2947" s="14"/>
      <c r="FFV2947" s="14"/>
      <c r="FFW2947" s="14"/>
      <c r="FFX2947" s="14"/>
      <c r="FFY2947" s="14"/>
      <c r="FFZ2947" s="14"/>
      <c r="FGA2947" s="14"/>
      <c r="FGB2947" s="14"/>
      <c r="FGC2947" s="14"/>
      <c r="FGD2947" s="14"/>
      <c r="FGE2947" s="14"/>
      <c r="FGF2947" s="14"/>
      <c r="FGG2947" s="14"/>
      <c r="FGH2947" s="14"/>
      <c r="FGI2947" s="14"/>
      <c r="FGJ2947" s="14"/>
      <c r="FGK2947" s="14"/>
      <c r="FGL2947" s="14"/>
      <c r="FGM2947" s="14"/>
      <c r="FGN2947" s="14"/>
      <c r="FGO2947" s="14"/>
      <c r="FGP2947" s="14"/>
      <c r="FGQ2947" s="14"/>
      <c r="FGR2947" s="14"/>
      <c r="FGS2947" s="14"/>
      <c r="FGT2947" s="14"/>
      <c r="FGU2947" s="14"/>
      <c r="FGV2947" s="14"/>
      <c r="FGW2947" s="14"/>
      <c r="FGX2947" s="14"/>
      <c r="FGY2947" s="14"/>
      <c r="FGZ2947" s="14"/>
      <c r="FHA2947" s="14"/>
      <c r="FHB2947" s="14"/>
      <c r="FHC2947" s="14"/>
      <c r="FHD2947" s="14"/>
      <c r="FHE2947" s="14"/>
      <c r="FHF2947" s="14"/>
      <c r="FHG2947" s="14"/>
      <c r="FHH2947" s="14"/>
      <c r="FHI2947" s="14"/>
      <c r="FHJ2947" s="14"/>
      <c r="FHK2947" s="14"/>
      <c r="FHL2947" s="14"/>
      <c r="FHM2947" s="14"/>
      <c r="FHN2947" s="14"/>
      <c r="FHO2947" s="14"/>
      <c r="FHP2947" s="14"/>
      <c r="FHQ2947" s="14"/>
      <c r="FHR2947" s="14"/>
      <c r="FHS2947" s="14"/>
      <c r="FHT2947" s="14"/>
      <c r="FHU2947" s="14"/>
      <c r="FHV2947" s="14"/>
      <c r="FHW2947" s="14"/>
      <c r="FHX2947" s="14"/>
      <c r="FHY2947" s="14"/>
      <c r="FHZ2947" s="14"/>
      <c r="FIA2947" s="14"/>
      <c r="FIB2947" s="14"/>
      <c r="FIC2947" s="14"/>
      <c r="FID2947" s="14"/>
      <c r="FIE2947" s="14"/>
      <c r="FIF2947" s="14"/>
      <c r="FIG2947" s="14"/>
      <c r="FIH2947" s="14"/>
      <c r="FII2947" s="14"/>
      <c r="FIJ2947" s="14"/>
      <c r="FIK2947" s="14"/>
      <c r="FIL2947" s="14"/>
      <c r="FIM2947" s="14"/>
      <c r="FIN2947" s="14"/>
      <c r="FIO2947" s="14"/>
      <c r="FIP2947" s="14"/>
      <c r="FIQ2947" s="14"/>
      <c r="FIR2947" s="14"/>
      <c r="FIS2947" s="14"/>
      <c r="FIT2947" s="14"/>
      <c r="FIU2947" s="14"/>
      <c r="FIV2947" s="14"/>
      <c r="FIW2947" s="14"/>
      <c r="FIX2947" s="14"/>
      <c r="FIY2947" s="14"/>
      <c r="FIZ2947" s="14"/>
      <c r="FJA2947" s="14"/>
      <c r="FJB2947" s="14"/>
      <c r="FJC2947" s="14"/>
      <c r="FJD2947" s="14"/>
      <c r="FJE2947" s="14"/>
      <c r="FJF2947" s="14"/>
      <c r="FJG2947" s="14"/>
      <c r="FJH2947" s="14"/>
      <c r="FJI2947" s="14"/>
      <c r="FJJ2947" s="14"/>
      <c r="FJK2947" s="14"/>
      <c r="FJL2947" s="14"/>
      <c r="FJM2947" s="14"/>
      <c r="FJN2947" s="14"/>
      <c r="FJO2947" s="14"/>
      <c r="FJP2947" s="14"/>
      <c r="FJQ2947" s="14"/>
      <c r="FJR2947" s="14"/>
      <c r="FJS2947" s="14"/>
      <c r="FJT2947" s="14"/>
      <c r="FJU2947" s="14"/>
      <c r="FJV2947" s="14"/>
      <c r="FJW2947" s="14"/>
      <c r="FJX2947" s="14"/>
      <c r="FJY2947" s="14"/>
      <c r="FJZ2947" s="14"/>
      <c r="FKA2947" s="14"/>
      <c r="FKB2947" s="14"/>
      <c r="FKC2947" s="14"/>
      <c r="FKD2947" s="14"/>
      <c r="FKE2947" s="14"/>
      <c r="FKF2947" s="14"/>
      <c r="FKG2947" s="14"/>
      <c r="FKH2947" s="14"/>
      <c r="FKI2947" s="14"/>
      <c r="FKJ2947" s="14"/>
      <c r="FKK2947" s="14"/>
      <c r="FKL2947" s="14"/>
      <c r="FKM2947" s="14"/>
      <c r="FKN2947" s="14"/>
      <c r="FKO2947" s="14"/>
      <c r="FKP2947" s="14"/>
      <c r="FKQ2947" s="14"/>
      <c r="FKR2947" s="14"/>
      <c r="FKS2947" s="14"/>
      <c r="FKT2947" s="14"/>
      <c r="FKU2947" s="14"/>
      <c r="FKV2947" s="14"/>
      <c r="FKW2947" s="14"/>
      <c r="FKX2947" s="14"/>
      <c r="FKY2947" s="14"/>
      <c r="FKZ2947" s="14"/>
      <c r="FLA2947" s="14"/>
      <c r="FLB2947" s="14"/>
      <c r="FLC2947" s="14"/>
      <c r="FLD2947" s="14"/>
      <c r="FLE2947" s="14"/>
      <c r="FLF2947" s="14"/>
      <c r="FLG2947" s="14"/>
      <c r="FLH2947" s="14"/>
      <c r="FLI2947" s="14"/>
      <c r="FLJ2947" s="14"/>
      <c r="FLK2947" s="14"/>
      <c r="FLL2947" s="14"/>
      <c r="FLM2947" s="14"/>
      <c r="FLN2947" s="14"/>
      <c r="FLO2947" s="14"/>
      <c r="FLP2947" s="14"/>
      <c r="FLQ2947" s="14"/>
      <c r="FLR2947" s="14"/>
      <c r="FLS2947" s="14"/>
      <c r="FLT2947" s="14"/>
      <c r="FLU2947" s="14"/>
      <c r="FLV2947" s="14"/>
      <c r="FLW2947" s="14"/>
      <c r="FLX2947" s="14"/>
      <c r="FLY2947" s="14"/>
      <c r="FLZ2947" s="14"/>
      <c r="FMA2947" s="14"/>
      <c r="FMB2947" s="14"/>
      <c r="FMC2947" s="14"/>
      <c r="FMD2947" s="14"/>
      <c r="FME2947" s="14"/>
      <c r="FMF2947" s="14"/>
      <c r="FMG2947" s="14"/>
      <c r="FMH2947" s="14"/>
      <c r="FMI2947" s="14"/>
      <c r="FMJ2947" s="14"/>
      <c r="FMK2947" s="14"/>
      <c r="FML2947" s="14"/>
      <c r="FMM2947" s="14"/>
      <c r="FMN2947" s="14"/>
      <c r="FMO2947" s="14"/>
      <c r="FMP2947" s="14"/>
      <c r="FMQ2947" s="14"/>
      <c r="FMR2947" s="14"/>
      <c r="FMS2947" s="14"/>
      <c r="FMT2947" s="14"/>
      <c r="FMU2947" s="14"/>
      <c r="FMV2947" s="14"/>
      <c r="FMW2947" s="14"/>
      <c r="FMX2947" s="14"/>
      <c r="FMY2947" s="14"/>
      <c r="FMZ2947" s="14"/>
      <c r="FNA2947" s="14"/>
      <c r="FNB2947" s="14"/>
      <c r="FNC2947" s="14"/>
      <c r="FND2947" s="14"/>
      <c r="FNE2947" s="14"/>
      <c r="FNF2947" s="14"/>
      <c r="FNG2947" s="14"/>
      <c r="FNH2947" s="14"/>
      <c r="FNI2947" s="14"/>
      <c r="FNJ2947" s="14"/>
      <c r="FNK2947" s="14"/>
      <c r="FNL2947" s="14"/>
      <c r="FNM2947" s="14"/>
      <c r="FNN2947" s="14"/>
      <c r="FNO2947" s="14"/>
      <c r="FNP2947" s="14"/>
      <c r="FNQ2947" s="14"/>
      <c r="FNR2947" s="14"/>
      <c r="FNS2947" s="14"/>
      <c r="FNT2947" s="14"/>
      <c r="FNU2947" s="14"/>
      <c r="FNV2947" s="14"/>
      <c r="FNW2947" s="14"/>
      <c r="FNX2947" s="14"/>
      <c r="FNY2947" s="14"/>
      <c r="FNZ2947" s="14"/>
      <c r="FOA2947" s="14"/>
      <c r="FOB2947" s="14"/>
      <c r="FOC2947" s="14"/>
      <c r="FOD2947" s="14"/>
      <c r="FOE2947" s="14"/>
      <c r="FOF2947" s="14"/>
      <c r="FOG2947" s="14"/>
      <c r="FOH2947" s="14"/>
      <c r="FOI2947" s="14"/>
      <c r="FOJ2947" s="14"/>
      <c r="FOK2947" s="14"/>
      <c r="FOL2947" s="14"/>
      <c r="FOM2947" s="14"/>
      <c r="FON2947" s="14"/>
      <c r="FOO2947" s="14"/>
      <c r="FOP2947" s="14"/>
      <c r="FOQ2947" s="14"/>
      <c r="FOR2947" s="14"/>
      <c r="FOS2947" s="14"/>
      <c r="FOT2947" s="14"/>
      <c r="FOU2947" s="14"/>
      <c r="FOV2947" s="14"/>
      <c r="FOW2947" s="14"/>
      <c r="FOX2947" s="14"/>
      <c r="FOY2947" s="14"/>
      <c r="FOZ2947" s="14"/>
      <c r="FPA2947" s="14"/>
      <c r="FPB2947" s="14"/>
      <c r="FPC2947" s="14"/>
      <c r="FPD2947" s="14"/>
      <c r="FPE2947" s="14"/>
      <c r="FPF2947" s="14"/>
      <c r="FPG2947" s="14"/>
      <c r="FPH2947" s="14"/>
      <c r="FPI2947" s="14"/>
      <c r="FPJ2947" s="14"/>
      <c r="FPK2947" s="14"/>
      <c r="FPL2947" s="14"/>
      <c r="FPM2947" s="14"/>
      <c r="FPN2947" s="14"/>
      <c r="FPO2947" s="14"/>
      <c r="FPP2947" s="14"/>
      <c r="FPQ2947" s="14"/>
      <c r="FPR2947" s="14"/>
      <c r="FPS2947" s="14"/>
      <c r="FPT2947" s="14"/>
      <c r="FPU2947" s="14"/>
      <c r="FPV2947" s="14"/>
      <c r="FPW2947" s="14"/>
      <c r="FPX2947" s="14"/>
      <c r="FPY2947" s="14"/>
      <c r="FPZ2947" s="14"/>
      <c r="FQA2947" s="14"/>
      <c r="FQB2947" s="14"/>
      <c r="FQC2947" s="14"/>
      <c r="FQD2947" s="14"/>
      <c r="FQE2947" s="14"/>
      <c r="FQF2947" s="14"/>
      <c r="FQG2947" s="14"/>
      <c r="FQH2947" s="14"/>
      <c r="FQI2947" s="14"/>
      <c r="FQJ2947" s="14"/>
      <c r="FQK2947" s="14"/>
      <c r="FQL2947" s="14"/>
      <c r="FQM2947" s="14"/>
      <c r="FQN2947" s="14"/>
      <c r="FQO2947" s="14"/>
      <c r="FQP2947" s="14"/>
      <c r="FQQ2947" s="14"/>
      <c r="FQR2947" s="14"/>
      <c r="FQS2947" s="14"/>
      <c r="FQT2947" s="14"/>
      <c r="FQU2947" s="14"/>
      <c r="FQV2947" s="14"/>
      <c r="FQW2947" s="14"/>
      <c r="FQX2947" s="14"/>
      <c r="FQY2947" s="14"/>
      <c r="FQZ2947" s="14"/>
      <c r="FRA2947" s="14"/>
      <c r="FRB2947" s="14"/>
      <c r="FRC2947" s="14"/>
      <c r="FRD2947" s="14"/>
      <c r="FRE2947" s="14"/>
      <c r="FRF2947" s="14"/>
      <c r="FRG2947" s="14"/>
      <c r="FRH2947" s="14"/>
      <c r="FRI2947" s="14"/>
      <c r="FRJ2947" s="14"/>
      <c r="FRK2947" s="14"/>
      <c r="FRL2947" s="14"/>
      <c r="FRM2947" s="14"/>
      <c r="FRN2947" s="14"/>
      <c r="FRO2947" s="14"/>
      <c r="FRP2947" s="14"/>
      <c r="FRQ2947" s="14"/>
      <c r="FRR2947" s="14"/>
      <c r="FRS2947" s="14"/>
      <c r="FRT2947" s="14"/>
      <c r="FRU2947" s="14"/>
      <c r="FRV2947" s="14"/>
      <c r="FRW2947" s="14"/>
      <c r="FRX2947" s="14"/>
      <c r="FRY2947" s="14"/>
      <c r="FRZ2947" s="14"/>
      <c r="FSA2947" s="14"/>
      <c r="FSB2947" s="14"/>
      <c r="FSC2947" s="14"/>
      <c r="FSD2947" s="14"/>
      <c r="FSE2947" s="14"/>
      <c r="FSF2947" s="14"/>
      <c r="FSG2947" s="14"/>
      <c r="FSH2947" s="14"/>
      <c r="FSI2947" s="14"/>
      <c r="FSJ2947" s="14"/>
      <c r="FSK2947" s="14"/>
      <c r="FSL2947" s="14"/>
      <c r="FSM2947" s="14"/>
      <c r="FSN2947" s="14"/>
      <c r="FSO2947" s="14"/>
      <c r="FSP2947" s="14"/>
      <c r="FSQ2947" s="14"/>
      <c r="FSR2947" s="14"/>
      <c r="FSS2947" s="14"/>
      <c r="FST2947" s="14"/>
      <c r="FSU2947" s="14"/>
      <c r="FSV2947" s="14"/>
      <c r="FSW2947" s="14"/>
      <c r="FSX2947" s="14"/>
      <c r="FSY2947" s="14"/>
      <c r="FSZ2947" s="14"/>
      <c r="FTA2947" s="14"/>
      <c r="FTB2947" s="14"/>
      <c r="FTC2947" s="14"/>
      <c r="FTD2947" s="14"/>
      <c r="FTE2947" s="14"/>
      <c r="FTF2947" s="14"/>
      <c r="FTG2947" s="14"/>
      <c r="FTH2947" s="14"/>
      <c r="FTI2947" s="14"/>
      <c r="FTJ2947" s="14"/>
      <c r="FTK2947" s="14"/>
      <c r="FTL2947" s="14"/>
      <c r="FTM2947" s="14"/>
      <c r="FTN2947" s="14"/>
      <c r="FTO2947" s="14"/>
      <c r="FTP2947" s="14"/>
      <c r="FTQ2947" s="14"/>
      <c r="FTR2947" s="14"/>
      <c r="FTS2947" s="14"/>
      <c r="FTT2947" s="14"/>
      <c r="FTU2947" s="14"/>
      <c r="FTV2947" s="14"/>
      <c r="FTW2947" s="14"/>
      <c r="FTX2947" s="14"/>
      <c r="FTY2947" s="14"/>
      <c r="FTZ2947" s="14"/>
      <c r="FUA2947" s="14"/>
      <c r="FUB2947" s="14"/>
      <c r="FUC2947" s="14"/>
      <c r="FUD2947" s="14"/>
      <c r="FUE2947" s="14"/>
      <c r="FUF2947" s="14"/>
      <c r="FUG2947" s="14"/>
      <c r="FUH2947" s="14"/>
      <c r="FUI2947" s="14"/>
      <c r="FUJ2947" s="14"/>
      <c r="FUK2947" s="14"/>
      <c r="FUL2947" s="14"/>
      <c r="FUM2947" s="14"/>
      <c r="FUN2947" s="14"/>
      <c r="FUO2947" s="14"/>
      <c r="FUP2947" s="14"/>
      <c r="FUQ2947" s="14"/>
      <c r="FUR2947" s="14"/>
      <c r="FUS2947" s="14"/>
      <c r="FUT2947" s="14"/>
      <c r="FUU2947" s="14"/>
      <c r="FUV2947" s="14"/>
      <c r="FUW2947" s="14"/>
      <c r="FUX2947" s="14"/>
      <c r="FUY2947" s="14"/>
      <c r="FUZ2947" s="14"/>
      <c r="FVA2947" s="14"/>
      <c r="FVB2947" s="14"/>
      <c r="FVC2947" s="14"/>
      <c r="FVD2947" s="14"/>
      <c r="FVE2947" s="14"/>
      <c r="FVF2947" s="14"/>
      <c r="FVG2947" s="14"/>
      <c r="FVH2947" s="14"/>
      <c r="FVI2947" s="14"/>
      <c r="FVJ2947" s="14"/>
      <c r="FVK2947" s="14"/>
      <c r="FVL2947" s="14"/>
      <c r="FVM2947" s="14"/>
      <c r="FVN2947" s="14"/>
      <c r="FVO2947" s="14"/>
      <c r="FVP2947" s="14"/>
      <c r="FVQ2947" s="14"/>
      <c r="FVR2947" s="14"/>
      <c r="FVS2947" s="14"/>
      <c r="FVT2947" s="14"/>
      <c r="FVU2947" s="14"/>
      <c r="FVV2947" s="14"/>
      <c r="FVW2947" s="14"/>
      <c r="FVX2947" s="14"/>
      <c r="FVY2947" s="14"/>
      <c r="FVZ2947" s="14"/>
      <c r="FWA2947" s="14"/>
      <c r="FWB2947" s="14"/>
      <c r="FWC2947" s="14"/>
      <c r="FWD2947" s="14"/>
      <c r="FWE2947" s="14"/>
      <c r="FWF2947" s="14"/>
      <c r="FWG2947" s="14"/>
      <c r="FWH2947" s="14"/>
      <c r="FWI2947" s="14"/>
      <c r="FWJ2947" s="14"/>
      <c r="FWK2947" s="14"/>
      <c r="FWL2947" s="14"/>
      <c r="FWM2947" s="14"/>
      <c r="FWN2947" s="14"/>
      <c r="FWO2947" s="14"/>
      <c r="FWP2947" s="14"/>
      <c r="FWQ2947" s="14"/>
      <c r="FWR2947" s="14"/>
      <c r="FWS2947" s="14"/>
      <c r="FWT2947" s="14"/>
      <c r="FWU2947" s="14"/>
      <c r="FWV2947" s="14"/>
      <c r="FWW2947" s="14"/>
      <c r="FWX2947" s="14"/>
      <c r="FWY2947" s="14"/>
      <c r="FWZ2947" s="14"/>
      <c r="FXA2947" s="14"/>
      <c r="FXB2947" s="14"/>
      <c r="FXC2947" s="14"/>
      <c r="FXD2947" s="14"/>
      <c r="FXE2947" s="14"/>
      <c r="FXF2947" s="14"/>
      <c r="FXG2947" s="14"/>
      <c r="FXH2947" s="14"/>
      <c r="FXI2947" s="14"/>
      <c r="FXJ2947" s="14"/>
      <c r="FXK2947" s="14"/>
      <c r="FXL2947" s="14"/>
      <c r="FXM2947" s="14"/>
      <c r="FXN2947" s="14"/>
      <c r="FXO2947" s="14"/>
      <c r="FXP2947" s="14"/>
      <c r="FXQ2947" s="14"/>
      <c r="FXR2947" s="14"/>
      <c r="FXS2947" s="14"/>
      <c r="FXT2947" s="14"/>
      <c r="FXU2947" s="14"/>
      <c r="FXV2947" s="14"/>
      <c r="FXW2947" s="14"/>
      <c r="FXX2947" s="14"/>
      <c r="FXY2947" s="14"/>
      <c r="FXZ2947" s="14"/>
      <c r="FYA2947" s="14"/>
      <c r="FYB2947" s="14"/>
      <c r="FYC2947" s="14"/>
      <c r="FYD2947" s="14"/>
      <c r="FYE2947" s="14"/>
      <c r="FYF2947" s="14"/>
      <c r="FYG2947" s="14"/>
      <c r="FYH2947" s="14"/>
      <c r="FYI2947" s="14"/>
      <c r="FYJ2947" s="14"/>
      <c r="FYK2947" s="14"/>
      <c r="FYL2947" s="14"/>
      <c r="FYM2947" s="14"/>
      <c r="FYN2947" s="14"/>
      <c r="FYO2947" s="14"/>
      <c r="FYP2947" s="14"/>
      <c r="FYQ2947" s="14"/>
      <c r="FYR2947" s="14"/>
      <c r="FYS2947" s="14"/>
      <c r="FYT2947" s="14"/>
      <c r="FYU2947" s="14"/>
      <c r="FYV2947" s="14"/>
      <c r="FYW2947" s="14"/>
      <c r="FYX2947" s="14"/>
      <c r="FYY2947" s="14"/>
      <c r="FYZ2947" s="14"/>
      <c r="FZA2947" s="14"/>
      <c r="FZB2947" s="14"/>
      <c r="FZC2947" s="14"/>
      <c r="FZD2947" s="14"/>
      <c r="FZE2947" s="14"/>
      <c r="FZF2947" s="14"/>
      <c r="FZG2947" s="14"/>
      <c r="FZH2947" s="14"/>
      <c r="FZI2947" s="14"/>
      <c r="FZJ2947" s="14"/>
      <c r="FZK2947" s="14"/>
      <c r="FZL2947" s="14"/>
      <c r="FZM2947" s="14"/>
      <c r="FZN2947" s="14"/>
      <c r="FZO2947" s="14"/>
      <c r="FZP2947" s="14"/>
      <c r="FZQ2947" s="14"/>
      <c r="FZR2947" s="14"/>
      <c r="FZS2947" s="14"/>
      <c r="FZT2947" s="14"/>
      <c r="FZU2947" s="14"/>
      <c r="FZV2947" s="14"/>
      <c r="FZW2947" s="14"/>
      <c r="FZX2947" s="14"/>
      <c r="FZY2947" s="14"/>
      <c r="FZZ2947" s="14"/>
      <c r="GAA2947" s="14"/>
      <c r="GAB2947" s="14"/>
      <c r="GAC2947" s="14"/>
      <c r="GAD2947" s="14"/>
      <c r="GAE2947" s="14"/>
      <c r="GAF2947" s="14"/>
      <c r="GAG2947" s="14"/>
      <c r="GAH2947" s="14"/>
      <c r="GAI2947" s="14"/>
      <c r="GAJ2947" s="14"/>
      <c r="GAK2947" s="14"/>
      <c r="GAL2947" s="14"/>
      <c r="GAM2947" s="14"/>
      <c r="GAN2947" s="14"/>
      <c r="GAO2947" s="14"/>
      <c r="GAP2947" s="14"/>
      <c r="GAQ2947" s="14"/>
      <c r="GAR2947" s="14"/>
      <c r="GAS2947" s="14"/>
      <c r="GAT2947" s="14"/>
      <c r="GAU2947" s="14"/>
      <c r="GAV2947" s="14"/>
      <c r="GAW2947" s="14"/>
      <c r="GAX2947" s="14"/>
      <c r="GAY2947" s="14"/>
      <c r="GAZ2947" s="14"/>
      <c r="GBA2947" s="14"/>
      <c r="GBB2947" s="14"/>
      <c r="GBC2947" s="14"/>
      <c r="GBD2947" s="14"/>
      <c r="GBE2947" s="14"/>
      <c r="GBF2947" s="14"/>
      <c r="GBG2947" s="14"/>
      <c r="GBH2947" s="14"/>
      <c r="GBI2947" s="14"/>
      <c r="GBJ2947" s="14"/>
      <c r="GBK2947" s="14"/>
      <c r="GBL2947" s="14"/>
      <c r="GBM2947" s="14"/>
      <c r="GBN2947" s="14"/>
      <c r="GBO2947" s="14"/>
      <c r="GBP2947" s="14"/>
      <c r="GBQ2947" s="14"/>
      <c r="GBR2947" s="14"/>
      <c r="GBS2947" s="14"/>
      <c r="GBT2947" s="14"/>
      <c r="GBU2947" s="14"/>
      <c r="GBV2947" s="14"/>
      <c r="GBW2947" s="14"/>
      <c r="GBX2947" s="14"/>
      <c r="GBY2947" s="14"/>
      <c r="GBZ2947" s="14"/>
      <c r="GCA2947" s="14"/>
      <c r="GCB2947" s="14"/>
      <c r="GCC2947" s="14"/>
      <c r="GCD2947" s="14"/>
      <c r="GCE2947" s="14"/>
      <c r="GCF2947" s="14"/>
      <c r="GCG2947" s="14"/>
      <c r="GCH2947" s="14"/>
      <c r="GCI2947" s="14"/>
      <c r="GCJ2947" s="14"/>
      <c r="GCK2947" s="14"/>
      <c r="GCL2947" s="14"/>
      <c r="GCM2947" s="14"/>
      <c r="GCN2947" s="14"/>
      <c r="GCO2947" s="14"/>
      <c r="GCP2947" s="14"/>
      <c r="GCQ2947" s="14"/>
      <c r="GCR2947" s="14"/>
      <c r="GCS2947" s="14"/>
      <c r="GCT2947" s="14"/>
      <c r="GCU2947" s="14"/>
      <c r="GCV2947" s="14"/>
      <c r="GCW2947" s="14"/>
      <c r="GCX2947" s="14"/>
      <c r="GCY2947" s="14"/>
      <c r="GCZ2947" s="14"/>
      <c r="GDA2947" s="14"/>
      <c r="GDB2947" s="14"/>
      <c r="GDC2947" s="14"/>
      <c r="GDD2947" s="14"/>
      <c r="GDE2947" s="14"/>
      <c r="GDF2947" s="14"/>
      <c r="GDG2947" s="14"/>
      <c r="GDH2947" s="14"/>
      <c r="GDI2947" s="14"/>
      <c r="GDJ2947" s="14"/>
      <c r="GDK2947" s="14"/>
      <c r="GDL2947" s="14"/>
      <c r="GDM2947" s="14"/>
      <c r="GDN2947" s="14"/>
      <c r="GDO2947" s="14"/>
      <c r="GDP2947" s="14"/>
      <c r="GDQ2947" s="14"/>
      <c r="GDR2947" s="14"/>
      <c r="GDS2947" s="14"/>
      <c r="GDT2947" s="14"/>
      <c r="GDU2947" s="14"/>
      <c r="GDV2947" s="14"/>
      <c r="GDW2947" s="14"/>
      <c r="GDX2947" s="14"/>
      <c r="GDY2947" s="14"/>
      <c r="GDZ2947" s="14"/>
      <c r="GEA2947" s="14"/>
      <c r="GEB2947" s="14"/>
      <c r="GEC2947" s="14"/>
      <c r="GED2947" s="14"/>
      <c r="GEE2947" s="14"/>
      <c r="GEF2947" s="14"/>
      <c r="GEG2947" s="14"/>
      <c r="GEH2947" s="14"/>
      <c r="GEI2947" s="14"/>
      <c r="GEJ2947" s="14"/>
      <c r="GEK2947" s="14"/>
      <c r="GEL2947" s="14"/>
      <c r="GEM2947" s="14"/>
      <c r="GEN2947" s="14"/>
      <c r="GEO2947" s="14"/>
      <c r="GEP2947" s="14"/>
      <c r="GEQ2947" s="14"/>
      <c r="GER2947" s="14"/>
      <c r="GES2947" s="14"/>
      <c r="GET2947" s="14"/>
      <c r="GEU2947" s="14"/>
      <c r="GEV2947" s="14"/>
      <c r="GEW2947" s="14"/>
      <c r="GEX2947" s="14"/>
      <c r="GEY2947" s="14"/>
      <c r="GEZ2947" s="14"/>
      <c r="GFA2947" s="14"/>
      <c r="GFB2947" s="14"/>
      <c r="GFC2947" s="14"/>
      <c r="GFD2947" s="14"/>
      <c r="GFE2947" s="14"/>
      <c r="GFF2947" s="14"/>
      <c r="GFG2947" s="14"/>
      <c r="GFH2947" s="14"/>
      <c r="GFI2947" s="14"/>
      <c r="GFJ2947" s="14"/>
      <c r="GFK2947" s="14"/>
      <c r="GFL2947" s="14"/>
      <c r="GFM2947" s="14"/>
      <c r="GFN2947" s="14"/>
      <c r="GFO2947" s="14"/>
      <c r="GFP2947" s="14"/>
      <c r="GFQ2947" s="14"/>
      <c r="GFR2947" s="14"/>
      <c r="GFS2947" s="14"/>
      <c r="GFT2947" s="14"/>
      <c r="GFU2947" s="14"/>
      <c r="GFV2947" s="14"/>
      <c r="GFW2947" s="14"/>
      <c r="GFX2947" s="14"/>
      <c r="GFY2947" s="14"/>
      <c r="GFZ2947" s="14"/>
      <c r="GGA2947" s="14"/>
      <c r="GGB2947" s="14"/>
      <c r="GGC2947" s="14"/>
      <c r="GGD2947" s="14"/>
      <c r="GGE2947" s="14"/>
      <c r="GGF2947" s="14"/>
      <c r="GGG2947" s="14"/>
      <c r="GGH2947" s="14"/>
      <c r="GGI2947" s="14"/>
      <c r="GGJ2947" s="14"/>
      <c r="GGK2947" s="14"/>
      <c r="GGL2947" s="14"/>
      <c r="GGM2947" s="14"/>
      <c r="GGN2947" s="14"/>
      <c r="GGO2947" s="14"/>
      <c r="GGP2947" s="14"/>
      <c r="GGQ2947" s="14"/>
      <c r="GGR2947" s="14"/>
      <c r="GGS2947" s="14"/>
      <c r="GGT2947" s="14"/>
      <c r="GGU2947" s="14"/>
      <c r="GGV2947" s="14"/>
      <c r="GGW2947" s="14"/>
      <c r="GGX2947" s="14"/>
      <c r="GGY2947" s="14"/>
      <c r="GGZ2947" s="14"/>
      <c r="GHA2947" s="14"/>
      <c r="GHB2947" s="14"/>
      <c r="GHC2947" s="14"/>
      <c r="GHD2947" s="14"/>
      <c r="GHE2947" s="14"/>
      <c r="GHF2947" s="14"/>
      <c r="GHG2947" s="14"/>
      <c r="GHH2947" s="14"/>
      <c r="GHI2947" s="14"/>
      <c r="GHJ2947" s="14"/>
      <c r="GHK2947" s="14"/>
      <c r="GHL2947" s="14"/>
      <c r="GHM2947" s="14"/>
      <c r="GHN2947" s="14"/>
      <c r="GHO2947" s="14"/>
      <c r="GHP2947" s="14"/>
      <c r="GHQ2947" s="14"/>
      <c r="GHR2947" s="14"/>
      <c r="GHS2947" s="14"/>
      <c r="GHT2947" s="14"/>
      <c r="GHU2947" s="14"/>
      <c r="GHV2947" s="14"/>
      <c r="GHW2947" s="14"/>
      <c r="GHX2947" s="14"/>
      <c r="GHY2947" s="14"/>
      <c r="GHZ2947" s="14"/>
      <c r="GIA2947" s="14"/>
      <c r="GIB2947" s="14"/>
      <c r="GIC2947" s="14"/>
      <c r="GID2947" s="14"/>
      <c r="GIE2947" s="14"/>
      <c r="GIF2947" s="14"/>
      <c r="GIG2947" s="14"/>
      <c r="GIH2947" s="14"/>
      <c r="GII2947" s="14"/>
      <c r="GIJ2947" s="14"/>
      <c r="GIK2947" s="14"/>
      <c r="GIL2947" s="14"/>
      <c r="GIM2947" s="14"/>
      <c r="GIN2947" s="14"/>
      <c r="GIO2947" s="14"/>
      <c r="GIP2947" s="14"/>
      <c r="GIQ2947" s="14"/>
      <c r="GIR2947" s="14"/>
      <c r="GIS2947" s="14"/>
      <c r="GIT2947" s="14"/>
      <c r="GIU2947" s="14"/>
      <c r="GIV2947" s="14"/>
      <c r="GIW2947" s="14"/>
      <c r="GIX2947" s="14"/>
      <c r="GIY2947" s="14"/>
      <c r="GIZ2947" s="14"/>
      <c r="GJA2947" s="14"/>
      <c r="GJB2947" s="14"/>
      <c r="GJC2947" s="14"/>
      <c r="GJD2947" s="14"/>
      <c r="GJE2947" s="14"/>
      <c r="GJF2947" s="14"/>
      <c r="GJG2947" s="14"/>
      <c r="GJH2947" s="14"/>
      <c r="GJI2947" s="14"/>
      <c r="GJJ2947" s="14"/>
      <c r="GJK2947" s="14"/>
      <c r="GJL2947" s="14"/>
      <c r="GJM2947" s="14"/>
      <c r="GJN2947" s="14"/>
      <c r="GJO2947" s="14"/>
      <c r="GJP2947" s="14"/>
      <c r="GJQ2947" s="14"/>
      <c r="GJR2947" s="14"/>
      <c r="GJS2947" s="14"/>
      <c r="GJT2947" s="14"/>
      <c r="GJU2947" s="14"/>
      <c r="GJV2947" s="14"/>
      <c r="GJW2947" s="14"/>
      <c r="GJX2947" s="14"/>
      <c r="GJY2947" s="14"/>
      <c r="GJZ2947" s="14"/>
      <c r="GKA2947" s="14"/>
      <c r="GKB2947" s="14"/>
      <c r="GKC2947" s="14"/>
      <c r="GKD2947" s="14"/>
      <c r="GKE2947" s="14"/>
      <c r="GKF2947" s="14"/>
      <c r="GKG2947" s="14"/>
      <c r="GKH2947" s="14"/>
      <c r="GKI2947" s="14"/>
      <c r="GKJ2947" s="14"/>
      <c r="GKK2947" s="14"/>
      <c r="GKL2947" s="14"/>
      <c r="GKM2947" s="14"/>
      <c r="GKN2947" s="14"/>
      <c r="GKO2947" s="14"/>
      <c r="GKP2947" s="14"/>
      <c r="GKQ2947" s="14"/>
      <c r="GKR2947" s="14"/>
      <c r="GKS2947" s="14"/>
      <c r="GKT2947" s="14"/>
      <c r="GKU2947" s="14"/>
      <c r="GKV2947" s="14"/>
      <c r="GKW2947" s="14"/>
      <c r="GKX2947" s="14"/>
      <c r="GKY2947" s="14"/>
      <c r="GKZ2947" s="14"/>
      <c r="GLA2947" s="14"/>
      <c r="GLB2947" s="14"/>
      <c r="GLC2947" s="14"/>
      <c r="GLD2947" s="14"/>
      <c r="GLE2947" s="14"/>
      <c r="GLF2947" s="14"/>
      <c r="GLG2947" s="14"/>
      <c r="GLH2947" s="14"/>
      <c r="GLI2947" s="14"/>
      <c r="GLJ2947" s="14"/>
      <c r="GLK2947" s="14"/>
      <c r="GLL2947" s="14"/>
      <c r="GLM2947" s="14"/>
      <c r="GLN2947" s="14"/>
      <c r="GLO2947" s="14"/>
      <c r="GLP2947" s="14"/>
      <c r="GLQ2947" s="14"/>
      <c r="GLR2947" s="14"/>
      <c r="GLS2947" s="14"/>
      <c r="GLT2947" s="14"/>
      <c r="GLU2947" s="14"/>
      <c r="GLV2947" s="14"/>
      <c r="GLW2947" s="14"/>
      <c r="GLX2947" s="14"/>
      <c r="GLY2947" s="14"/>
      <c r="GLZ2947" s="14"/>
      <c r="GMA2947" s="14"/>
      <c r="GMB2947" s="14"/>
      <c r="GMC2947" s="14"/>
      <c r="GMD2947" s="14"/>
      <c r="GME2947" s="14"/>
      <c r="GMF2947" s="14"/>
      <c r="GMG2947" s="14"/>
      <c r="GMH2947" s="14"/>
      <c r="GMI2947" s="14"/>
      <c r="GMJ2947" s="14"/>
      <c r="GMK2947" s="14"/>
      <c r="GML2947" s="14"/>
      <c r="GMM2947" s="14"/>
      <c r="GMN2947" s="14"/>
      <c r="GMO2947" s="14"/>
      <c r="GMP2947" s="14"/>
      <c r="GMQ2947" s="14"/>
      <c r="GMR2947" s="14"/>
      <c r="GMS2947" s="14"/>
      <c r="GMT2947" s="14"/>
      <c r="GMU2947" s="14"/>
      <c r="GMV2947" s="14"/>
      <c r="GMW2947" s="14"/>
      <c r="GMX2947" s="14"/>
      <c r="GMY2947" s="14"/>
      <c r="GMZ2947" s="14"/>
      <c r="GNA2947" s="14"/>
      <c r="GNB2947" s="14"/>
      <c r="GNC2947" s="14"/>
      <c r="GND2947" s="14"/>
      <c r="GNE2947" s="14"/>
      <c r="GNF2947" s="14"/>
      <c r="GNG2947" s="14"/>
      <c r="GNH2947" s="14"/>
      <c r="GNI2947" s="14"/>
      <c r="GNJ2947" s="14"/>
      <c r="GNK2947" s="14"/>
      <c r="GNL2947" s="14"/>
      <c r="GNM2947" s="14"/>
      <c r="GNN2947" s="14"/>
      <c r="GNO2947" s="14"/>
      <c r="GNP2947" s="14"/>
      <c r="GNQ2947" s="14"/>
      <c r="GNR2947" s="14"/>
      <c r="GNS2947" s="14"/>
      <c r="GNT2947" s="14"/>
      <c r="GNU2947" s="14"/>
      <c r="GNV2947" s="14"/>
      <c r="GNW2947" s="14"/>
      <c r="GNX2947" s="14"/>
      <c r="GNY2947" s="14"/>
      <c r="GNZ2947" s="14"/>
      <c r="GOA2947" s="14"/>
      <c r="GOB2947" s="14"/>
      <c r="GOC2947" s="14"/>
      <c r="GOD2947" s="14"/>
      <c r="GOE2947" s="14"/>
      <c r="GOF2947" s="14"/>
      <c r="GOG2947" s="14"/>
      <c r="GOH2947" s="14"/>
      <c r="GOI2947" s="14"/>
      <c r="GOJ2947" s="14"/>
      <c r="GOK2947" s="14"/>
      <c r="GOL2947" s="14"/>
      <c r="GOM2947" s="14"/>
      <c r="GON2947" s="14"/>
      <c r="GOO2947" s="14"/>
      <c r="GOP2947" s="14"/>
      <c r="GOQ2947" s="14"/>
      <c r="GOR2947" s="14"/>
      <c r="GOS2947" s="14"/>
      <c r="GOT2947" s="14"/>
      <c r="GOU2947" s="14"/>
      <c r="GOV2947" s="14"/>
      <c r="GOW2947" s="14"/>
      <c r="GOX2947" s="14"/>
      <c r="GOY2947" s="14"/>
      <c r="GOZ2947" s="14"/>
      <c r="GPA2947" s="14"/>
      <c r="GPB2947" s="14"/>
      <c r="GPC2947" s="14"/>
      <c r="GPD2947" s="14"/>
      <c r="GPE2947" s="14"/>
      <c r="GPF2947" s="14"/>
      <c r="GPG2947" s="14"/>
      <c r="GPH2947" s="14"/>
      <c r="GPI2947" s="14"/>
      <c r="GPJ2947" s="14"/>
      <c r="GPK2947" s="14"/>
      <c r="GPL2947" s="14"/>
      <c r="GPM2947" s="14"/>
      <c r="GPN2947" s="14"/>
      <c r="GPO2947" s="14"/>
      <c r="GPP2947" s="14"/>
      <c r="GPQ2947" s="14"/>
      <c r="GPR2947" s="14"/>
      <c r="GPS2947" s="14"/>
      <c r="GPT2947" s="14"/>
      <c r="GPU2947" s="14"/>
      <c r="GPV2947" s="14"/>
      <c r="GPW2947" s="14"/>
      <c r="GPX2947" s="14"/>
      <c r="GPY2947" s="14"/>
      <c r="GPZ2947" s="14"/>
      <c r="GQA2947" s="14"/>
      <c r="GQB2947" s="14"/>
      <c r="GQC2947" s="14"/>
      <c r="GQD2947" s="14"/>
      <c r="GQE2947" s="14"/>
      <c r="GQF2947" s="14"/>
      <c r="GQG2947" s="14"/>
      <c r="GQH2947" s="14"/>
      <c r="GQI2947" s="14"/>
      <c r="GQJ2947" s="14"/>
      <c r="GQK2947" s="14"/>
      <c r="GQL2947" s="14"/>
      <c r="GQM2947" s="14"/>
      <c r="GQN2947" s="14"/>
      <c r="GQO2947" s="14"/>
      <c r="GQP2947" s="14"/>
      <c r="GQQ2947" s="14"/>
      <c r="GQR2947" s="14"/>
      <c r="GQS2947" s="14"/>
      <c r="GQT2947" s="14"/>
      <c r="GQU2947" s="14"/>
      <c r="GQV2947" s="14"/>
      <c r="GQW2947" s="14"/>
      <c r="GQX2947" s="14"/>
      <c r="GQY2947" s="14"/>
      <c r="GQZ2947" s="14"/>
      <c r="GRA2947" s="14"/>
      <c r="GRB2947" s="14"/>
      <c r="GRC2947" s="14"/>
      <c r="GRD2947" s="14"/>
      <c r="GRE2947" s="14"/>
      <c r="GRF2947" s="14"/>
      <c r="GRG2947" s="14"/>
      <c r="GRH2947" s="14"/>
      <c r="GRI2947" s="14"/>
      <c r="GRJ2947" s="14"/>
      <c r="GRK2947" s="14"/>
      <c r="GRL2947" s="14"/>
      <c r="GRM2947" s="14"/>
      <c r="GRN2947" s="14"/>
      <c r="GRO2947" s="14"/>
      <c r="GRP2947" s="14"/>
      <c r="GRQ2947" s="14"/>
      <c r="GRR2947" s="14"/>
      <c r="GRS2947" s="14"/>
      <c r="GRT2947" s="14"/>
      <c r="GRU2947" s="14"/>
      <c r="GRV2947" s="14"/>
      <c r="GRW2947" s="14"/>
      <c r="GRX2947" s="14"/>
      <c r="GRY2947" s="14"/>
      <c r="GRZ2947" s="14"/>
      <c r="GSA2947" s="14"/>
      <c r="GSB2947" s="14"/>
      <c r="GSC2947" s="14"/>
      <c r="GSD2947" s="14"/>
      <c r="GSE2947" s="14"/>
      <c r="GSF2947" s="14"/>
      <c r="GSG2947" s="14"/>
      <c r="GSH2947" s="14"/>
      <c r="GSI2947" s="14"/>
      <c r="GSJ2947" s="14"/>
      <c r="GSK2947" s="14"/>
      <c r="GSL2947" s="14"/>
      <c r="GSM2947" s="14"/>
      <c r="GSN2947" s="14"/>
      <c r="GSO2947" s="14"/>
      <c r="GSP2947" s="14"/>
      <c r="GSQ2947" s="14"/>
      <c r="GSR2947" s="14"/>
      <c r="GSS2947" s="14"/>
      <c r="GST2947" s="14"/>
      <c r="GSU2947" s="14"/>
      <c r="GSV2947" s="14"/>
      <c r="GSW2947" s="14"/>
      <c r="GSX2947" s="14"/>
      <c r="GSY2947" s="14"/>
      <c r="GSZ2947" s="14"/>
      <c r="GTA2947" s="14"/>
      <c r="GTB2947" s="14"/>
      <c r="GTC2947" s="14"/>
      <c r="GTD2947" s="14"/>
      <c r="GTE2947" s="14"/>
      <c r="GTF2947" s="14"/>
      <c r="GTG2947" s="14"/>
      <c r="GTH2947" s="14"/>
      <c r="GTI2947" s="14"/>
      <c r="GTJ2947" s="14"/>
      <c r="GTK2947" s="14"/>
      <c r="GTL2947" s="14"/>
      <c r="GTM2947" s="14"/>
      <c r="GTN2947" s="14"/>
      <c r="GTO2947" s="14"/>
      <c r="GTP2947" s="14"/>
      <c r="GTQ2947" s="14"/>
      <c r="GTR2947" s="14"/>
      <c r="GTS2947" s="14"/>
      <c r="GTT2947" s="14"/>
      <c r="GTU2947" s="14"/>
      <c r="GTV2947" s="14"/>
      <c r="GTW2947" s="14"/>
      <c r="GTX2947" s="14"/>
      <c r="GTY2947" s="14"/>
      <c r="GTZ2947" s="14"/>
      <c r="GUA2947" s="14"/>
      <c r="GUB2947" s="14"/>
      <c r="GUC2947" s="14"/>
      <c r="GUD2947" s="14"/>
      <c r="GUE2947" s="14"/>
      <c r="GUF2947" s="14"/>
      <c r="GUG2947" s="14"/>
      <c r="GUH2947" s="14"/>
      <c r="GUI2947" s="14"/>
      <c r="GUJ2947" s="14"/>
      <c r="GUK2947" s="14"/>
      <c r="GUL2947" s="14"/>
      <c r="GUM2947" s="14"/>
      <c r="GUN2947" s="14"/>
      <c r="GUO2947" s="14"/>
      <c r="GUP2947" s="14"/>
      <c r="GUQ2947" s="14"/>
      <c r="GUR2947" s="14"/>
      <c r="GUS2947" s="14"/>
      <c r="GUT2947" s="14"/>
      <c r="GUU2947" s="14"/>
      <c r="GUV2947" s="14"/>
      <c r="GUW2947" s="14"/>
      <c r="GUX2947" s="14"/>
      <c r="GUY2947" s="14"/>
      <c r="GUZ2947" s="14"/>
      <c r="GVA2947" s="14"/>
      <c r="GVB2947" s="14"/>
      <c r="GVC2947" s="14"/>
      <c r="GVD2947" s="14"/>
      <c r="GVE2947" s="14"/>
      <c r="GVF2947" s="14"/>
      <c r="GVG2947" s="14"/>
      <c r="GVH2947" s="14"/>
      <c r="GVI2947" s="14"/>
      <c r="GVJ2947" s="14"/>
      <c r="GVK2947" s="14"/>
      <c r="GVL2947" s="14"/>
      <c r="GVM2947" s="14"/>
      <c r="GVN2947" s="14"/>
      <c r="GVO2947" s="14"/>
      <c r="GVP2947" s="14"/>
      <c r="GVQ2947" s="14"/>
      <c r="GVR2947" s="14"/>
      <c r="GVS2947" s="14"/>
      <c r="GVT2947" s="14"/>
      <c r="GVU2947" s="14"/>
      <c r="GVV2947" s="14"/>
      <c r="GVW2947" s="14"/>
      <c r="GVX2947" s="14"/>
      <c r="GVY2947" s="14"/>
      <c r="GVZ2947" s="14"/>
      <c r="GWA2947" s="14"/>
      <c r="GWB2947" s="14"/>
      <c r="GWC2947" s="14"/>
      <c r="GWD2947" s="14"/>
      <c r="GWE2947" s="14"/>
      <c r="GWF2947" s="14"/>
      <c r="GWG2947" s="14"/>
      <c r="GWH2947" s="14"/>
      <c r="GWI2947" s="14"/>
      <c r="GWJ2947" s="14"/>
      <c r="GWK2947" s="14"/>
      <c r="GWL2947" s="14"/>
      <c r="GWM2947" s="14"/>
      <c r="GWN2947" s="14"/>
      <c r="GWO2947" s="14"/>
      <c r="GWP2947" s="14"/>
      <c r="GWQ2947" s="14"/>
      <c r="GWR2947" s="14"/>
      <c r="GWS2947" s="14"/>
      <c r="GWT2947" s="14"/>
      <c r="GWU2947" s="14"/>
      <c r="GWV2947" s="14"/>
      <c r="GWW2947" s="14"/>
      <c r="GWX2947" s="14"/>
      <c r="GWY2947" s="14"/>
      <c r="GWZ2947" s="14"/>
      <c r="GXA2947" s="14"/>
      <c r="GXB2947" s="14"/>
      <c r="GXC2947" s="14"/>
      <c r="GXD2947" s="14"/>
      <c r="GXE2947" s="14"/>
      <c r="GXF2947" s="14"/>
      <c r="GXG2947" s="14"/>
      <c r="GXH2947" s="14"/>
      <c r="GXI2947" s="14"/>
      <c r="GXJ2947" s="14"/>
      <c r="GXK2947" s="14"/>
      <c r="GXL2947" s="14"/>
      <c r="GXM2947" s="14"/>
      <c r="GXN2947" s="14"/>
      <c r="GXO2947" s="14"/>
      <c r="GXP2947" s="14"/>
      <c r="GXQ2947" s="14"/>
      <c r="GXR2947" s="14"/>
      <c r="GXS2947" s="14"/>
      <c r="GXT2947" s="14"/>
      <c r="GXU2947" s="14"/>
      <c r="GXV2947" s="14"/>
      <c r="GXW2947" s="14"/>
      <c r="GXX2947" s="14"/>
      <c r="GXY2947" s="14"/>
      <c r="GXZ2947" s="14"/>
      <c r="GYA2947" s="14"/>
      <c r="GYB2947" s="14"/>
      <c r="GYC2947" s="14"/>
      <c r="GYD2947" s="14"/>
      <c r="GYE2947" s="14"/>
      <c r="GYF2947" s="14"/>
      <c r="GYG2947" s="14"/>
      <c r="GYH2947" s="14"/>
      <c r="GYI2947" s="14"/>
      <c r="GYJ2947" s="14"/>
      <c r="GYK2947" s="14"/>
      <c r="GYL2947" s="14"/>
      <c r="GYM2947" s="14"/>
      <c r="GYN2947" s="14"/>
      <c r="GYO2947" s="14"/>
      <c r="GYP2947" s="14"/>
      <c r="GYQ2947" s="14"/>
      <c r="GYR2947" s="14"/>
      <c r="GYS2947" s="14"/>
      <c r="GYT2947" s="14"/>
      <c r="GYU2947" s="14"/>
      <c r="GYV2947" s="14"/>
      <c r="GYW2947" s="14"/>
      <c r="GYX2947" s="14"/>
      <c r="GYY2947" s="14"/>
      <c r="GYZ2947" s="14"/>
      <c r="GZA2947" s="14"/>
      <c r="GZB2947" s="14"/>
      <c r="GZC2947" s="14"/>
      <c r="GZD2947" s="14"/>
      <c r="GZE2947" s="14"/>
      <c r="GZF2947" s="14"/>
      <c r="GZG2947" s="14"/>
      <c r="GZH2947" s="14"/>
      <c r="GZI2947" s="14"/>
      <c r="GZJ2947" s="14"/>
      <c r="GZK2947" s="14"/>
      <c r="GZL2947" s="14"/>
      <c r="GZM2947" s="14"/>
      <c r="GZN2947" s="14"/>
      <c r="GZO2947" s="14"/>
      <c r="GZP2947" s="14"/>
      <c r="GZQ2947" s="14"/>
      <c r="GZR2947" s="14"/>
      <c r="GZS2947" s="14"/>
      <c r="GZT2947" s="14"/>
      <c r="GZU2947" s="14"/>
      <c r="GZV2947" s="14"/>
      <c r="GZW2947" s="14"/>
      <c r="GZX2947" s="14"/>
      <c r="GZY2947" s="14"/>
      <c r="GZZ2947" s="14"/>
      <c r="HAA2947" s="14"/>
      <c r="HAB2947" s="14"/>
      <c r="HAC2947" s="14"/>
      <c r="HAD2947" s="14"/>
      <c r="HAE2947" s="14"/>
      <c r="HAF2947" s="14"/>
      <c r="HAG2947" s="14"/>
      <c r="HAH2947" s="14"/>
      <c r="HAI2947" s="14"/>
      <c r="HAJ2947" s="14"/>
      <c r="HAK2947" s="14"/>
      <c r="HAL2947" s="14"/>
      <c r="HAM2947" s="14"/>
      <c r="HAN2947" s="14"/>
      <c r="HAO2947" s="14"/>
      <c r="HAP2947" s="14"/>
      <c r="HAQ2947" s="14"/>
      <c r="HAR2947" s="14"/>
      <c r="HAS2947" s="14"/>
      <c r="HAT2947" s="14"/>
      <c r="HAU2947" s="14"/>
      <c r="HAV2947" s="14"/>
      <c r="HAW2947" s="14"/>
      <c r="HAX2947" s="14"/>
      <c r="HAY2947" s="14"/>
      <c r="HAZ2947" s="14"/>
      <c r="HBA2947" s="14"/>
      <c r="HBB2947" s="14"/>
      <c r="HBC2947" s="14"/>
      <c r="HBD2947" s="14"/>
      <c r="HBE2947" s="14"/>
      <c r="HBF2947" s="14"/>
      <c r="HBG2947" s="14"/>
      <c r="HBH2947" s="14"/>
      <c r="HBI2947" s="14"/>
      <c r="HBJ2947" s="14"/>
      <c r="HBK2947" s="14"/>
      <c r="HBL2947" s="14"/>
      <c r="HBM2947" s="14"/>
      <c r="HBN2947" s="14"/>
      <c r="HBO2947" s="14"/>
      <c r="HBP2947" s="14"/>
      <c r="HBQ2947" s="14"/>
      <c r="HBR2947" s="14"/>
      <c r="HBS2947" s="14"/>
      <c r="HBT2947" s="14"/>
      <c r="HBU2947" s="14"/>
      <c r="HBV2947" s="14"/>
      <c r="HBW2947" s="14"/>
      <c r="HBX2947" s="14"/>
      <c r="HBY2947" s="14"/>
      <c r="HBZ2947" s="14"/>
      <c r="HCA2947" s="14"/>
      <c r="HCB2947" s="14"/>
      <c r="HCC2947" s="14"/>
      <c r="HCD2947" s="14"/>
      <c r="HCE2947" s="14"/>
      <c r="HCF2947" s="14"/>
      <c r="HCG2947" s="14"/>
      <c r="HCH2947" s="14"/>
      <c r="HCI2947" s="14"/>
      <c r="HCJ2947" s="14"/>
      <c r="HCK2947" s="14"/>
      <c r="HCL2947" s="14"/>
      <c r="HCM2947" s="14"/>
      <c r="HCN2947" s="14"/>
      <c r="HCO2947" s="14"/>
      <c r="HCP2947" s="14"/>
      <c r="HCQ2947" s="14"/>
      <c r="HCR2947" s="14"/>
      <c r="HCS2947" s="14"/>
      <c r="HCT2947" s="14"/>
      <c r="HCU2947" s="14"/>
      <c r="HCV2947" s="14"/>
      <c r="HCW2947" s="14"/>
      <c r="HCX2947" s="14"/>
      <c r="HCY2947" s="14"/>
      <c r="HCZ2947" s="14"/>
      <c r="HDA2947" s="14"/>
      <c r="HDB2947" s="14"/>
      <c r="HDC2947" s="14"/>
      <c r="HDD2947" s="14"/>
      <c r="HDE2947" s="14"/>
      <c r="HDF2947" s="14"/>
      <c r="HDG2947" s="14"/>
      <c r="HDH2947" s="14"/>
      <c r="HDI2947" s="14"/>
      <c r="HDJ2947" s="14"/>
      <c r="HDK2947" s="14"/>
      <c r="HDL2947" s="14"/>
      <c r="HDM2947" s="14"/>
      <c r="HDN2947" s="14"/>
      <c r="HDO2947" s="14"/>
      <c r="HDP2947" s="14"/>
      <c r="HDQ2947" s="14"/>
      <c r="HDR2947" s="14"/>
      <c r="HDS2947" s="14"/>
      <c r="HDT2947" s="14"/>
      <c r="HDU2947" s="14"/>
      <c r="HDV2947" s="14"/>
      <c r="HDW2947" s="14"/>
      <c r="HDX2947" s="14"/>
      <c r="HDY2947" s="14"/>
      <c r="HDZ2947" s="14"/>
      <c r="HEA2947" s="14"/>
      <c r="HEB2947" s="14"/>
      <c r="HEC2947" s="14"/>
      <c r="HED2947" s="14"/>
      <c r="HEE2947" s="14"/>
      <c r="HEF2947" s="14"/>
      <c r="HEG2947" s="14"/>
      <c r="HEH2947" s="14"/>
      <c r="HEI2947" s="14"/>
      <c r="HEJ2947" s="14"/>
      <c r="HEK2947" s="14"/>
      <c r="HEL2947" s="14"/>
      <c r="HEM2947" s="14"/>
      <c r="HEN2947" s="14"/>
      <c r="HEO2947" s="14"/>
      <c r="HEP2947" s="14"/>
      <c r="HEQ2947" s="14"/>
      <c r="HER2947" s="14"/>
      <c r="HES2947" s="14"/>
      <c r="HET2947" s="14"/>
      <c r="HEU2947" s="14"/>
      <c r="HEV2947" s="14"/>
      <c r="HEW2947" s="14"/>
      <c r="HEX2947" s="14"/>
      <c r="HEY2947" s="14"/>
      <c r="HEZ2947" s="14"/>
      <c r="HFA2947" s="14"/>
      <c r="HFB2947" s="14"/>
      <c r="HFC2947" s="14"/>
      <c r="HFD2947" s="14"/>
      <c r="HFE2947" s="14"/>
      <c r="HFF2947" s="14"/>
      <c r="HFG2947" s="14"/>
      <c r="HFH2947" s="14"/>
      <c r="HFI2947" s="14"/>
      <c r="HFJ2947" s="14"/>
      <c r="HFK2947" s="14"/>
      <c r="HFL2947" s="14"/>
      <c r="HFM2947" s="14"/>
      <c r="HFN2947" s="14"/>
      <c r="HFO2947" s="14"/>
      <c r="HFP2947" s="14"/>
      <c r="HFQ2947" s="14"/>
      <c r="HFR2947" s="14"/>
      <c r="HFS2947" s="14"/>
      <c r="HFT2947" s="14"/>
      <c r="HFU2947" s="14"/>
      <c r="HFV2947" s="14"/>
      <c r="HFW2947" s="14"/>
      <c r="HFX2947" s="14"/>
      <c r="HFY2947" s="14"/>
      <c r="HFZ2947" s="14"/>
      <c r="HGA2947" s="14"/>
      <c r="HGB2947" s="14"/>
      <c r="HGC2947" s="14"/>
      <c r="HGD2947" s="14"/>
      <c r="HGE2947" s="14"/>
      <c r="HGF2947" s="14"/>
      <c r="HGG2947" s="14"/>
      <c r="HGH2947" s="14"/>
      <c r="HGI2947" s="14"/>
      <c r="HGJ2947" s="14"/>
      <c r="HGK2947" s="14"/>
      <c r="HGL2947" s="14"/>
      <c r="HGM2947" s="14"/>
      <c r="HGN2947" s="14"/>
      <c r="HGO2947" s="14"/>
      <c r="HGP2947" s="14"/>
      <c r="HGQ2947" s="14"/>
      <c r="HGR2947" s="14"/>
      <c r="HGS2947" s="14"/>
      <c r="HGT2947" s="14"/>
      <c r="HGU2947" s="14"/>
      <c r="HGV2947" s="14"/>
      <c r="HGW2947" s="14"/>
      <c r="HGX2947" s="14"/>
      <c r="HGY2947" s="14"/>
      <c r="HGZ2947" s="14"/>
      <c r="HHA2947" s="14"/>
      <c r="HHB2947" s="14"/>
      <c r="HHC2947" s="14"/>
      <c r="HHD2947" s="14"/>
      <c r="HHE2947" s="14"/>
      <c r="HHF2947" s="14"/>
      <c r="HHG2947" s="14"/>
      <c r="HHH2947" s="14"/>
      <c r="HHI2947" s="14"/>
      <c r="HHJ2947" s="14"/>
      <c r="HHK2947" s="14"/>
      <c r="HHL2947" s="14"/>
      <c r="HHM2947" s="14"/>
      <c r="HHN2947" s="14"/>
      <c r="HHO2947" s="14"/>
      <c r="HHP2947" s="14"/>
      <c r="HHQ2947" s="14"/>
      <c r="HHR2947" s="14"/>
      <c r="HHS2947" s="14"/>
      <c r="HHT2947" s="14"/>
      <c r="HHU2947" s="14"/>
      <c r="HHV2947" s="14"/>
      <c r="HHW2947" s="14"/>
      <c r="HHX2947" s="14"/>
      <c r="HHY2947" s="14"/>
      <c r="HHZ2947" s="14"/>
      <c r="HIA2947" s="14"/>
      <c r="HIB2947" s="14"/>
      <c r="HIC2947" s="14"/>
      <c r="HID2947" s="14"/>
      <c r="HIE2947" s="14"/>
      <c r="HIF2947" s="14"/>
      <c r="HIG2947" s="14"/>
      <c r="HIH2947" s="14"/>
      <c r="HII2947" s="14"/>
      <c r="HIJ2947" s="14"/>
      <c r="HIK2947" s="14"/>
      <c r="HIL2947" s="14"/>
      <c r="HIM2947" s="14"/>
      <c r="HIN2947" s="14"/>
      <c r="HIO2947" s="14"/>
      <c r="HIP2947" s="14"/>
      <c r="HIQ2947" s="14"/>
      <c r="HIR2947" s="14"/>
      <c r="HIS2947" s="14"/>
      <c r="HIT2947" s="14"/>
      <c r="HIU2947" s="14"/>
      <c r="HIV2947" s="14"/>
      <c r="HIW2947" s="14"/>
      <c r="HIX2947" s="14"/>
      <c r="HIY2947" s="14"/>
      <c r="HIZ2947" s="14"/>
      <c r="HJA2947" s="14"/>
      <c r="HJB2947" s="14"/>
      <c r="HJC2947" s="14"/>
      <c r="HJD2947" s="14"/>
      <c r="HJE2947" s="14"/>
      <c r="HJF2947" s="14"/>
      <c r="HJG2947" s="14"/>
      <c r="HJH2947" s="14"/>
      <c r="HJI2947" s="14"/>
      <c r="HJJ2947" s="14"/>
      <c r="HJK2947" s="14"/>
      <c r="HJL2947" s="14"/>
      <c r="HJM2947" s="14"/>
      <c r="HJN2947" s="14"/>
      <c r="HJO2947" s="14"/>
      <c r="HJP2947" s="14"/>
      <c r="HJQ2947" s="14"/>
      <c r="HJR2947" s="14"/>
      <c r="HJS2947" s="14"/>
      <c r="HJT2947" s="14"/>
      <c r="HJU2947" s="14"/>
      <c r="HJV2947" s="14"/>
      <c r="HJW2947" s="14"/>
      <c r="HJX2947" s="14"/>
      <c r="HJY2947" s="14"/>
      <c r="HJZ2947" s="14"/>
      <c r="HKA2947" s="14"/>
      <c r="HKB2947" s="14"/>
      <c r="HKC2947" s="14"/>
      <c r="HKD2947" s="14"/>
      <c r="HKE2947" s="14"/>
      <c r="HKF2947" s="14"/>
      <c r="HKG2947" s="14"/>
      <c r="HKH2947" s="14"/>
      <c r="HKI2947" s="14"/>
      <c r="HKJ2947" s="14"/>
      <c r="HKK2947" s="14"/>
      <c r="HKL2947" s="14"/>
      <c r="HKM2947" s="14"/>
      <c r="HKN2947" s="14"/>
      <c r="HKO2947" s="14"/>
      <c r="HKP2947" s="14"/>
      <c r="HKQ2947" s="14"/>
      <c r="HKR2947" s="14"/>
      <c r="HKS2947" s="14"/>
      <c r="HKT2947" s="14"/>
      <c r="HKU2947" s="14"/>
      <c r="HKV2947" s="14"/>
      <c r="HKW2947" s="14"/>
      <c r="HKX2947" s="14"/>
      <c r="HKY2947" s="14"/>
      <c r="HKZ2947" s="14"/>
      <c r="HLA2947" s="14"/>
      <c r="HLB2947" s="14"/>
      <c r="HLC2947" s="14"/>
      <c r="HLD2947" s="14"/>
      <c r="HLE2947" s="14"/>
      <c r="HLF2947" s="14"/>
      <c r="HLG2947" s="14"/>
      <c r="HLH2947" s="14"/>
      <c r="HLI2947" s="14"/>
      <c r="HLJ2947" s="14"/>
      <c r="HLK2947" s="14"/>
      <c r="HLL2947" s="14"/>
      <c r="HLM2947" s="14"/>
      <c r="HLN2947" s="14"/>
      <c r="HLO2947" s="14"/>
      <c r="HLP2947" s="14"/>
      <c r="HLQ2947" s="14"/>
      <c r="HLR2947" s="14"/>
      <c r="HLS2947" s="14"/>
      <c r="HLT2947" s="14"/>
      <c r="HLU2947" s="14"/>
      <c r="HLV2947" s="14"/>
      <c r="HLW2947" s="14"/>
      <c r="HLX2947" s="14"/>
      <c r="HLY2947" s="14"/>
      <c r="HLZ2947" s="14"/>
      <c r="HMA2947" s="14"/>
      <c r="HMB2947" s="14"/>
      <c r="HMC2947" s="14"/>
      <c r="HMD2947" s="14"/>
      <c r="HME2947" s="14"/>
      <c r="HMF2947" s="14"/>
      <c r="HMG2947" s="14"/>
      <c r="HMH2947" s="14"/>
      <c r="HMI2947" s="14"/>
      <c r="HMJ2947" s="14"/>
      <c r="HMK2947" s="14"/>
      <c r="HML2947" s="14"/>
      <c r="HMM2947" s="14"/>
      <c r="HMN2947" s="14"/>
      <c r="HMO2947" s="14"/>
      <c r="HMP2947" s="14"/>
      <c r="HMQ2947" s="14"/>
      <c r="HMR2947" s="14"/>
      <c r="HMS2947" s="14"/>
      <c r="HMT2947" s="14"/>
      <c r="HMU2947" s="14"/>
      <c r="HMV2947" s="14"/>
      <c r="HMW2947" s="14"/>
      <c r="HMX2947" s="14"/>
      <c r="HMY2947" s="14"/>
      <c r="HMZ2947" s="14"/>
      <c r="HNA2947" s="14"/>
      <c r="HNB2947" s="14"/>
      <c r="HNC2947" s="14"/>
      <c r="HND2947" s="14"/>
      <c r="HNE2947" s="14"/>
      <c r="HNF2947" s="14"/>
      <c r="HNG2947" s="14"/>
      <c r="HNH2947" s="14"/>
      <c r="HNI2947" s="14"/>
      <c r="HNJ2947" s="14"/>
      <c r="HNK2947" s="14"/>
      <c r="HNL2947" s="14"/>
      <c r="HNM2947" s="14"/>
      <c r="HNN2947" s="14"/>
      <c r="HNO2947" s="14"/>
      <c r="HNP2947" s="14"/>
      <c r="HNQ2947" s="14"/>
      <c r="HNR2947" s="14"/>
      <c r="HNS2947" s="14"/>
      <c r="HNT2947" s="14"/>
      <c r="HNU2947" s="14"/>
      <c r="HNV2947" s="14"/>
      <c r="HNW2947" s="14"/>
      <c r="HNX2947" s="14"/>
      <c r="HNY2947" s="14"/>
      <c r="HNZ2947" s="14"/>
      <c r="HOA2947" s="14"/>
      <c r="HOB2947" s="14"/>
      <c r="HOC2947" s="14"/>
      <c r="HOD2947" s="14"/>
      <c r="HOE2947" s="14"/>
      <c r="HOF2947" s="14"/>
      <c r="HOG2947" s="14"/>
      <c r="HOH2947" s="14"/>
      <c r="HOI2947" s="14"/>
      <c r="HOJ2947" s="14"/>
      <c r="HOK2947" s="14"/>
      <c r="HOL2947" s="14"/>
      <c r="HOM2947" s="14"/>
      <c r="HON2947" s="14"/>
      <c r="HOO2947" s="14"/>
      <c r="HOP2947" s="14"/>
      <c r="HOQ2947" s="14"/>
      <c r="HOR2947" s="14"/>
      <c r="HOS2947" s="14"/>
      <c r="HOT2947" s="14"/>
      <c r="HOU2947" s="14"/>
      <c r="HOV2947" s="14"/>
      <c r="HOW2947" s="14"/>
      <c r="HOX2947" s="14"/>
      <c r="HOY2947" s="14"/>
      <c r="HOZ2947" s="14"/>
      <c r="HPA2947" s="14"/>
      <c r="HPB2947" s="14"/>
      <c r="HPC2947" s="14"/>
      <c r="HPD2947" s="14"/>
      <c r="HPE2947" s="14"/>
      <c r="HPF2947" s="14"/>
      <c r="HPG2947" s="14"/>
      <c r="HPH2947" s="14"/>
      <c r="HPI2947" s="14"/>
      <c r="HPJ2947" s="14"/>
      <c r="HPK2947" s="14"/>
      <c r="HPL2947" s="14"/>
      <c r="HPM2947" s="14"/>
      <c r="HPN2947" s="14"/>
      <c r="HPO2947" s="14"/>
      <c r="HPP2947" s="14"/>
      <c r="HPQ2947" s="14"/>
      <c r="HPR2947" s="14"/>
      <c r="HPS2947" s="14"/>
      <c r="HPT2947" s="14"/>
      <c r="HPU2947" s="14"/>
      <c r="HPV2947" s="14"/>
      <c r="HPW2947" s="14"/>
      <c r="HPX2947" s="14"/>
      <c r="HPY2947" s="14"/>
      <c r="HPZ2947" s="14"/>
      <c r="HQA2947" s="14"/>
      <c r="HQB2947" s="14"/>
      <c r="HQC2947" s="14"/>
      <c r="HQD2947" s="14"/>
      <c r="HQE2947" s="14"/>
      <c r="HQF2947" s="14"/>
      <c r="HQG2947" s="14"/>
      <c r="HQH2947" s="14"/>
      <c r="HQI2947" s="14"/>
      <c r="HQJ2947" s="14"/>
      <c r="HQK2947" s="14"/>
      <c r="HQL2947" s="14"/>
      <c r="HQM2947" s="14"/>
      <c r="HQN2947" s="14"/>
      <c r="HQO2947" s="14"/>
      <c r="HQP2947" s="14"/>
      <c r="HQQ2947" s="14"/>
      <c r="HQR2947" s="14"/>
      <c r="HQS2947" s="14"/>
      <c r="HQT2947" s="14"/>
      <c r="HQU2947" s="14"/>
      <c r="HQV2947" s="14"/>
      <c r="HQW2947" s="14"/>
      <c r="HQX2947" s="14"/>
      <c r="HQY2947" s="14"/>
      <c r="HQZ2947" s="14"/>
      <c r="HRA2947" s="14"/>
      <c r="HRB2947" s="14"/>
      <c r="HRC2947" s="14"/>
      <c r="HRD2947" s="14"/>
      <c r="HRE2947" s="14"/>
      <c r="HRF2947" s="14"/>
      <c r="HRG2947" s="14"/>
      <c r="HRH2947" s="14"/>
      <c r="HRI2947" s="14"/>
      <c r="HRJ2947" s="14"/>
      <c r="HRK2947" s="14"/>
      <c r="HRL2947" s="14"/>
      <c r="HRM2947" s="14"/>
      <c r="HRN2947" s="14"/>
      <c r="HRO2947" s="14"/>
      <c r="HRP2947" s="14"/>
      <c r="HRQ2947" s="14"/>
      <c r="HRR2947" s="14"/>
      <c r="HRS2947" s="14"/>
      <c r="HRT2947" s="14"/>
      <c r="HRU2947" s="14"/>
      <c r="HRV2947" s="14"/>
      <c r="HRW2947" s="14"/>
      <c r="HRX2947" s="14"/>
      <c r="HRY2947" s="14"/>
      <c r="HRZ2947" s="14"/>
      <c r="HSA2947" s="14"/>
      <c r="HSB2947" s="14"/>
      <c r="HSC2947" s="14"/>
      <c r="HSD2947" s="14"/>
      <c r="HSE2947" s="14"/>
      <c r="HSF2947" s="14"/>
      <c r="HSG2947" s="14"/>
      <c r="HSH2947" s="14"/>
      <c r="HSI2947" s="14"/>
      <c r="HSJ2947" s="14"/>
      <c r="HSK2947" s="14"/>
      <c r="HSL2947" s="14"/>
      <c r="HSM2947" s="14"/>
      <c r="HSN2947" s="14"/>
      <c r="HSO2947" s="14"/>
      <c r="HSP2947" s="14"/>
      <c r="HSQ2947" s="14"/>
      <c r="HSR2947" s="14"/>
      <c r="HSS2947" s="14"/>
      <c r="HST2947" s="14"/>
      <c r="HSU2947" s="14"/>
      <c r="HSV2947" s="14"/>
      <c r="HSW2947" s="14"/>
      <c r="HSX2947" s="14"/>
      <c r="HSY2947" s="14"/>
      <c r="HSZ2947" s="14"/>
      <c r="HTA2947" s="14"/>
      <c r="HTB2947" s="14"/>
      <c r="HTC2947" s="14"/>
      <c r="HTD2947" s="14"/>
      <c r="HTE2947" s="14"/>
      <c r="HTF2947" s="14"/>
      <c r="HTG2947" s="14"/>
      <c r="HTH2947" s="14"/>
      <c r="HTI2947" s="14"/>
      <c r="HTJ2947" s="14"/>
      <c r="HTK2947" s="14"/>
      <c r="HTL2947" s="14"/>
      <c r="HTM2947" s="14"/>
      <c r="HTN2947" s="14"/>
      <c r="HTO2947" s="14"/>
      <c r="HTP2947" s="14"/>
      <c r="HTQ2947" s="14"/>
      <c r="HTR2947" s="14"/>
      <c r="HTS2947" s="14"/>
      <c r="HTT2947" s="14"/>
      <c r="HTU2947" s="14"/>
      <c r="HTV2947" s="14"/>
      <c r="HTW2947" s="14"/>
      <c r="HTX2947" s="14"/>
      <c r="HTY2947" s="14"/>
      <c r="HTZ2947" s="14"/>
      <c r="HUA2947" s="14"/>
      <c r="HUB2947" s="14"/>
      <c r="HUC2947" s="14"/>
      <c r="HUD2947" s="14"/>
      <c r="HUE2947" s="14"/>
      <c r="HUF2947" s="14"/>
      <c r="HUG2947" s="14"/>
      <c r="HUH2947" s="14"/>
      <c r="HUI2947" s="14"/>
      <c r="HUJ2947" s="14"/>
      <c r="HUK2947" s="14"/>
      <c r="HUL2947" s="14"/>
      <c r="HUM2947" s="14"/>
      <c r="HUN2947" s="14"/>
      <c r="HUO2947" s="14"/>
      <c r="HUP2947" s="14"/>
      <c r="HUQ2947" s="14"/>
      <c r="HUR2947" s="14"/>
      <c r="HUS2947" s="14"/>
      <c r="HUT2947" s="14"/>
      <c r="HUU2947" s="14"/>
      <c r="HUV2947" s="14"/>
      <c r="HUW2947" s="14"/>
      <c r="HUX2947" s="14"/>
      <c r="HUY2947" s="14"/>
      <c r="HUZ2947" s="14"/>
      <c r="HVA2947" s="14"/>
      <c r="HVB2947" s="14"/>
      <c r="HVC2947" s="14"/>
      <c r="HVD2947" s="14"/>
      <c r="HVE2947" s="14"/>
      <c r="HVF2947" s="14"/>
      <c r="HVG2947" s="14"/>
      <c r="HVH2947" s="14"/>
      <c r="HVI2947" s="14"/>
      <c r="HVJ2947" s="14"/>
      <c r="HVK2947" s="14"/>
      <c r="HVL2947" s="14"/>
      <c r="HVM2947" s="14"/>
      <c r="HVN2947" s="14"/>
      <c r="HVO2947" s="14"/>
      <c r="HVP2947" s="14"/>
      <c r="HVQ2947" s="14"/>
      <c r="HVR2947" s="14"/>
      <c r="HVS2947" s="14"/>
      <c r="HVT2947" s="14"/>
      <c r="HVU2947" s="14"/>
      <c r="HVV2947" s="14"/>
      <c r="HVW2947" s="14"/>
      <c r="HVX2947" s="14"/>
      <c r="HVY2947" s="14"/>
      <c r="HVZ2947" s="14"/>
      <c r="HWA2947" s="14"/>
      <c r="HWB2947" s="14"/>
      <c r="HWC2947" s="14"/>
      <c r="HWD2947" s="14"/>
      <c r="HWE2947" s="14"/>
      <c r="HWF2947" s="14"/>
      <c r="HWG2947" s="14"/>
      <c r="HWH2947" s="14"/>
      <c r="HWI2947" s="14"/>
      <c r="HWJ2947" s="14"/>
      <c r="HWK2947" s="14"/>
      <c r="HWL2947" s="14"/>
      <c r="HWM2947" s="14"/>
      <c r="HWN2947" s="14"/>
      <c r="HWO2947" s="14"/>
      <c r="HWP2947" s="14"/>
      <c r="HWQ2947" s="14"/>
      <c r="HWR2947" s="14"/>
      <c r="HWS2947" s="14"/>
      <c r="HWT2947" s="14"/>
      <c r="HWU2947" s="14"/>
      <c r="HWV2947" s="14"/>
      <c r="HWW2947" s="14"/>
      <c r="HWX2947" s="14"/>
      <c r="HWY2947" s="14"/>
      <c r="HWZ2947" s="14"/>
      <c r="HXA2947" s="14"/>
      <c r="HXB2947" s="14"/>
      <c r="HXC2947" s="14"/>
      <c r="HXD2947" s="14"/>
      <c r="HXE2947" s="14"/>
      <c r="HXF2947" s="14"/>
      <c r="HXG2947" s="14"/>
      <c r="HXH2947" s="14"/>
      <c r="HXI2947" s="14"/>
      <c r="HXJ2947" s="14"/>
      <c r="HXK2947" s="14"/>
      <c r="HXL2947" s="14"/>
      <c r="HXM2947" s="14"/>
      <c r="HXN2947" s="14"/>
      <c r="HXO2947" s="14"/>
      <c r="HXP2947" s="14"/>
      <c r="HXQ2947" s="14"/>
      <c r="HXR2947" s="14"/>
      <c r="HXS2947" s="14"/>
      <c r="HXT2947" s="14"/>
      <c r="HXU2947" s="14"/>
      <c r="HXV2947" s="14"/>
      <c r="HXW2947" s="14"/>
      <c r="HXX2947" s="14"/>
      <c r="HXY2947" s="14"/>
      <c r="HXZ2947" s="14"/>
      <c r="HYA2947" s="14"/>
      <c r="HYB2947" s="14"/>
      <c r="HYC2947" s="14"/>
      <c r="HYD2947" s="14"/>
      <c r="HYE2947" s="14"/>
      <c r="HYF2947" s="14"/>
      <c r="HYG2947" s="14"/>
      <c r="HYH2947" s="14"/>
      <c r="HYI2947" s="14"/>
      <c r="HYJ2947" s="14"/>
      <c r="HYK2947" s="14"/>
      <c r="HYL2947" s="14"/>
      <c r="HYM2947" s="14"/>
      <c r="HYN2947" s="14"/>
      <c r="HYO2947" s="14"/>
      <c r="HYP2947" s="14"/>
      <c r="HYQ2947" s="14"/>
      <c r="HYR2947" s="14"/>
      <c r="HYS2947" s="14"/>
      <c r="HYT2947" s="14"/>
      <c r="HYU2947" s="14"/>
      <c r="HYV2947" s="14"/>
      <c r="HYW2947" s="14"/>
      <c r="HYX2947" s="14"/>
      <c r="HYY2947" s="14"/>
      <c r="HYZ2947" s="14"/>
      <c r="HZA2947" s="14"/>
      <c r="HZB2947" s="14"/>
      <c r="HZC2947" s="14"/>
      <c r="HZD2947" s="14"/>
      <c r="HZE2947" s="14"/>
      <c r="HZF2947" s="14"/>
      <c r="HZG2947" s="14"/>
      <c r="HZH2947" s="14"/>
      <c r="HZI2947" s="14"/>
      <c r="HZJ2947" s="14"/>
      <c r="HZK2947" s="14"/>
      <c r="HZL2947" s="14"/>
      <c r="HZM2947" s="14"/>
      <c r="HZN2947" s="14"/>
      <c r="HZO2947" s="14"/>
      <c r="HZP2947" s="14"/>
      <c r="HZQ2947" s="14"/>
      <c r="HZR2947" s="14"/>
      <c r="HZS2947" s="14"/>
      <c r="HZT2947" s="14"/>
      <c r="HZU2947" s="14"/>
      <c r="HZV2947" s="14"/>
      <c r="HZW2947" s="14"/>
      <c r="HZX2947" s="14"/>
      <c r="HZY2947" s="14"/>
      <c r="HZZ2947" s="14"/>
      <c r="IAA2947" s="14"/>
      <c r="IAB2947" s="14"/>
      <c r="IAC2947" s="14"/>
      <c r="IAD2947" s="14"/>
      <c r="IAE2947" s="14"/>
      <c r="IAF2947" s="14"/>
      <c r="IAG2947" s="14"/>
      <c r="IAH2947" s="14"/>
      <c r="IAI2947" s="14"/>
      <c r="IAJ2947" s="14"/>
      <c r="IAK2947" s="14"/>
      <c r="IAL2947" s="14"/>
      <c r="IAM2947" s="14"/>
      <c r="IAN2947" s="14"/>
      <c r="IAO2947" s="14"/>
      <c r="IAP2947" s="14"/>
      <c r="IAQ2947" s="14"/>
      <c r="IAR2947" s="14"/>
      <c r="IAS2947" s="14"/>
      <c r="IAT2947" s="14"/>
      <c r="IAU2947" s="14"/>
      <c r="IAV2947" s="14"/>
      <c r="IAW2947" s="14"/>
      <c r="IAX2947" s="14"/>
      <c r="IAY2947" s="14"/>
      <c r="IAZ2947" s="14"/>
      <c r="IBA2947" s="14"/>
      <c r="IBB2947" s="14"/>
      <c r="IBC2947" s="14"/>
      <c r="IBD2947" s="14"/>
      <c r="IBE2947" s="14"/>
      <c r="IBF2947" s="14"/>
      <c r="IBG2947" s="14"/>
      <c r="IBH2947" s="14"/>
      <c r="IBI2947" s="14"/>
      <c r="IBJ2947" s="14"/>
      <c r="IBK2947" s="14"/>
      <c r="IBL2947" s="14"/>
      <c r="IBM2947" s="14"/>
      <c r="IBN2947" s="14"/>
      <c r="IBO2947" s="14"/>
      <c r="IBP2947" s="14"/>
      <c r="IBQ2947" s="14"/>
      <c r="IBR2947" s="14"/>
      <c r="IBS2947" s="14"/>
      <c r="IBT2947" s="14"/>
      <c r="IBU2947" s="14"/>
      <c r="IBV2947" s="14"/>
      <c r="IBW2947" s="14"/>
      <c r="IBX2947" s="14"/>
      <c r="IBY2947" s="14"/>
      <c r="IBZ2947" s="14"/>
      <c r="ICA2947" s="14"/>
      <c r="ICB2947" s="14"/>
      <c r="ICC2947" s="14"/>
      <c r="ICD2947" s="14"/>
      <c r="ICE2947" s="14"/>
      <c r="ICF2947" s="14"/>
      <c r="ICG2947" s="14"/>
      <c r="ICH2947" s="14"/>
      <c r="ICI2947" s="14"/>
      <c r="ICJ2947" s="14"/>
      <c r="ICK2947" s="14"/>
      <c r="ICL2947" s="14"/>
      <c r="ICM2947" s="14"/>
      <c r="ICN2947" s="14"/>
      <c r="ICO2947" s="14"/>
      <c r="ICP2947" s="14"/>
      <c r="ICQ2947" s="14"/>
      <c r="ICR2947" s="14"/>
      <c r="ICS2947" s="14"/>
      <c r="ICT2947" s="14"/>
      <c r="ICU2947" s="14"/>
      <c r="ICV2947" s="14"/>
      <c r="ICW2947" s="14"/>
      <c r="ICX2947" s="14"/>
      <c r="ICY2947" s="14"/>
      <c r="ICZ2947" s="14"/>
      <c r="IDA2947" s="14"/>
      <c r="IDB2947" s="14"/>
      <c r="IDC2947" s="14"/>
      <c r="IDD2947" s="14"/>
      <c r="IDE2947" s="14"/>
      <c r="IDF2947" s="14"/>
      <c r="IDG2947" s="14"/>
      <c r="IDH2947" s="14"/>
      <c r="IDI2947" s="14"/>
      <c r="IDJ2947" s="14"/>
      <c r="IDK2947" s="14"/>
      <c r="IDL2947" s="14"/>
      <c r="IDM2947" s="14"/>
      <c r="IDN2947" s="14"/>
      <c r="IDO2947" s="14"/>
      <c r="IDP2947" s="14"/>
      <c r="IDQ2947" s="14"/>
      <c r="IDR2947" s="14"/>
      <c r="IDS2947" s="14"/>
      <c r="IDT2947" s="14"/>
      <c r="IDU2947" s="14"/>
      <c r="IDV2947" s="14"/>
      <c r="IDW2947" s="14"/>
      <c r="IDX2947" s="14"/>
      <c r="IDY2947" s="14"/>
      <c r="IDZ2947" s="14"/>
      <c r="IEA2947" s="14"/>
      <c r="IEB2947" s="14"/>
      <c r="IEC2947" s="14"/>
      <c r="IED2947" s="14"/>
      <c r="IEE2947" s="14"/>
      <c r="IEF2947" s="14"/>
      <c r="IEG2947" s="14"/>
      <c r="IEH2947" s="14"/>
      <c r="IEI2947" s="14"/>
      <c r="IEJ2947" s="14"/>
      <c r="IEK2947" s="14"/>
      <c r="IEL2947" s="14"/>
      <c r="IEM2947" s="14"/>
      <c r="IEN2947" s="14"/>
      <c r="IEO2947" s="14"/>
      <c r="IEP2947" s="14"/>
      <c r="IEQ2947" s="14"/>
      <c r="IER2947" s="14"/>
      <c r="IES2947" s="14"/>
      <c r="IET2947" s="14"/>
      <c r="IEU2947" s="14"/>
      <c r="IEV2947" s="14"/>
      <c r="IEW2947" s="14"/>
      <c r="IEX2947" s="14"/>
      <c r="IEY2947" s="14"/>
      <c r="IEZ2947" s="14"/>
      <c r="IFA2947" s="14"/>
      <c r="IFB2947" s="14"/>
      <c r="IFC2947" s="14"/>
      <c r="IFD2947" s="14"/>
      <c r="IFE2947" s="14"/>
      <c r="IFF2947" s="14"/>
      <c r="IFG2947" s="14"/>
      <c r="IFH2947" s="14"/>
      <c r="IFI2947" s="14"/>
      <c r="IFJ2947" s="14"/>
      <c r="IFK2947" s="14"/>
      <c r="IFL2947" s="14"/>
      <c r="IFM2947" s="14"/>
      <c r="IFN2947" s="14"/>
      <c r="IFO2947" s="14"/>
      <c r="IFP2947" s="14"/>
      <c r="IFQ2947" s="14"/>
      <c r="IFR2947" s="14"/>
      <c r="IFS2947" s="14"/>
      <c r="IFT2947" s="14"/>
      <c r="IFU2947" s="14"/>
      <c r="IFV2947" s="14"/>
      <c r="IFW2947" s="14"/>
      <c r="IFX2947" s="14"/>
      <c r="IFY2947" s="14"/>
      <c r="IFZ2947" s="14"/>
      <c r="IGA2947" s="14"/>
      <c r="IGB2947" s="14"/>
      <c r="IGC2947" s="14"/>
      <c r="IGD2947" s="14"/>
      <c r="IGE2947" s="14"/>
      <c r="IGF2947" s="14"/>
      <c r="IGG2947" s="14"/>
      <c r="IGH2947" s="14"/>
      <c r="IGI2947" s="14"/>
      <c r="IGJ2947" s="14"/>
      <c r="IGK2947" s="14"/>
      <c r="IGL2947" s="14"/>
      <c r="IGM2947" s="14"/>
      <c r="IGN2947" s="14"/>
      <c r="IGO2947" s="14"/>
      <c r="IGP2947" s="14"/>
      <c r="IGQ2947" s="14"/>
      <c r="IGR2947" s="14"/>
      <c r="IGS2947" s="14"/>
      <c r="IGT2947" s="14"/>
      <c r="IGU2947" s="14"/>
      <c r="IGV2947" s="14"/>
      <c r="IGW2947" s="14"/>
      <c r="IGX2947" s="14"/>
      <c r="IGY2947" s="14"/>
      <c r="IGZ2947" s="14"/>
      <c r="IHA2947" s="14"/>
      <c r="IHB2947" s="14"/>
      <c r="IHC2947" s="14"/>
      <c r="IHD2947" s="14"/>
      <c r="IHE2947" s="14"/>
      <c r="IHF2947" s="14"/>
      <c r="IHG2947" s="14"/>
      <c r="IHH2947" s="14"/>
      <c r="IHI2947" s="14"/>
      <c r="IHJ2947" s="14"/>
      <c r="IHK2947" s="14"/>
      <c r="IHL2947" s="14"/>
      <c r="IHM2947" s="14"/>
      <c r="IHN2947" s="14"/>
      <c r="IHO2947" s="14"/>
      <c r="IHP2947" s="14"/>
      <c r="IHQ2947" s="14"/>
      <c r="IHR2947" s="14"/>
      <c r="IHS2947" s="14"/>
      <c r="IHT2947" s="14"/>
      <c r="IHU2947" s="14"/>
      <c r="IHV2947" s="14"/>
      <c r="IHW2947" s="14"/>
      <c r="IHX2947" s="14"/>
      <c r="IHY2947" s="14"/>
      <c r="IHZ2947" s="14"/>
      <c r="IIA2947" s="14"/>
      <c r="IIB2947" s="14"/>
      <c r="IIC2947" s="14"/>
      <c r="IID2947" s="14"/>
      <c r="IIE2947" s="14"/>
      <c r="IIF2947" s="14"/>
      <c r="IIG2947" s="14"/>
      <c r="IIH2947" s="14"/>
      <c r="III2947" s="14"/>
      <c r="IIJ2947" s="14"/>
      <c r="IIK2947" s="14"/>
      <c r="IIL2947" s="14"/>
      <c r="IIM2947" s="14"/>
      <c r="IIN2947" s="14"/>
      <c r="IIO2947" s="14"/>
      <c r="IIP2947" s="14"/>
      <c r="IIQ2947" s="14"/>
      <c r="IIR2947" s="14"/>
      <c r="IIS2947" s="14"/>
      <c r="IIT2947" s="14"/>
      <c r="IIU2947" s="14"/>
      <c r="IIV2947" s="14"/>
      <c r="IIW2947" s="14"/>
      <c r="IIX2947" s="14"/>
      <c r="IIY2947" s="14"/>
      <c r="IIZ2947" s="14"/>
      <c r="IJA2947" s="14"/>
      <c r="IJB2947" s="14"/>
      <c r="IJC2947" s="14"/>
      <c r="IJD2947" s="14"/>
      <c r="IJE2947" s="14"/>
      <c r="IJF2947" s="14"/>
      <c r="IJG2947" s="14"/>
      <c r="IJH2947" s="14"/>
      <c r="IJI2947" s="14"/>
      <c r="IJJ2947" s="14"/>
      <c r="IJK2947" s="14"/>
      <c r="IJL2947" s="14"/>
      <c r="IJM2947" s="14"/>
      <c r="IJN2947" s="14"/>
      <c r="IJO2947" s="14"/>
      <c r="IJP2947" s="14"/>
      <c r="IJQ2947" s="14"/>
      <c r="IJR2947" s="14"/>
      <c r="IJS2947" s="14"/>
      <c r="IJT2947" s="14"/>
      <c r="IJU2947" s="14"/>
      <c r="IJV2947" s="14"/>
      <c r="IJW2947" s="14"/>
      <c r="IJX2947" s="14"/>
      <c r="IJY2947" s="14"/>
      <c r="IJZ2947" s="14"/>
      <c r="IKA2947" s="14"/>
      <c r="IKB2947" s="14"/>
      <c r="IKC2947" s="14"/>
      <c r="IKD2947" s="14"/>
      <c r="IKE2947" s="14"/>
      <c r="IKF2947" s="14"/>
      <c r="IKG2947" s="14"/>
      <c r="IKH2947" s="14"/>
      <c r="IKI2947" s="14"/>
      <c r="IKJ2947" s="14"/>
      <c r="IKK2947" s="14"/>
      <c r="IKL2947" s="14"/>
      <c r="IKM2947" s="14"/>
      <c r="IKN2947" s="14"/>
      <c r="IKO2947" s="14"/>
      <c r="IKP2947" s="14"/>
      <c r="IKQ2947" s="14"/>
      <c r="IKR2947" s="14"/>
      <c r="IKS2947" s="14"/>
      <c r="IKT2947" s="14"/>
      <c r="IKU2947" s="14"/>
      <c r="IKV2947" s="14"/>
      <c r="IKW2947" s="14"/>
      <c r="IKX2947" s="14"/>
      <c r="IKY2947" s="14"/>
      <c r="IKZ2947" s="14"/>
      <c r="ILA2947" s="14"/>
      <c r="ILB2947" s="14"/>
      <c r="ILC2947" s="14"/>
      <c r="ILD2947" s="14"/>
      <c r="ILE2947" s="14"/>
      <c r="ILF2947" s="14"/>
      <c r="ILG2947" s="14"/>
      <c r="ILH2947" s="14"/>
      <c r="ILI2947" s="14"/>
      <c r="ILJ2947" s="14"/>
      <c r="ILK2947" s="14"/>
      <c r="ILL2947" s="14"/>
      <c r="ILM2947" s="14"/>
      <c r="ILN2947" s="14"/>
      <c r="ILO2947" s="14"/>
      <c r="ILP2947" s="14"/>
      <c r="ILQ2947" s="14"/>
      <c r="ILR2947" s="14"/>
      <c r="ILS2947" s="14"/>
      <c r="ILT2947" s="14"/>
      <c r="ILU2947" s="14"/>
      <c r="ILV2947" s="14"/>
      <c r="ILW2947" s="14"/>
      <c r="ILX2947" s="14"/>
      <c r="ILY2947" s="14"/>
      <c r="ILZ2947" s="14"/>
      <c r="IMA2947" s="14"/>
      <c r="IMB2947" s="14"/>
      <c r="IMC2947" s="14"/>
      <c r="IMD2947" s="14"/>
      <c r="IME2947" s="14"/>
      <c r="IMF2947" s="14"/>
      <c r="IMG2947" s="14"/>
      <c r="IMH2947" s="14"/>
      <c r="IMI2947" s="14"/>
      <c r="IMJ2947" s="14"/>
      <c r="IMK2947" s="14"/>
      <c r="IML2947" s="14"/>
      <c r="IMM2947" s="14"/>
      <c r="IMN2947" s="14"/>
      <c r="IMO2947" s="14"/>
      <c r="IMP2947" s="14"/>
      <c r="IMQ2947" s="14"/>
      <c r="IMR2947" s="14"/>
      <c r="IMS2947" s="14"/>
      <c r="IMT2947" s="14"/>
      <c r="IMU2947" s="14"/>
      <c r="IMV2947" s="14"/>
      <c r="IMW2947" s="14"/>
      <c r="IMX2947" s="14"/>
      <c r="IMY2947" s="14"/>
      <c r="IMZ2947" s="14"/>
      <c r="INA2947" s="14"/>
      <c r="INB2947" s="14"/>
      <c r="INC2947" s="14"/>
      <c r="IND2947" s="14"/>
      <c r="INE2947" s="14"/>
      <c r="INF2947" s="14"/>
      <c r="ING2947" s="14"/>
      <c r="INH2947" s="14"/>
      <c r="INI2947" s="14"/>
      <c r="INJ2947" s="14"/>
      <c r="INK2947" s="14"/>
      <c r="INL2947" s="14"/>
      <c r="INM2947" s="14"/>
      <c r="INN2947" s="14"/>
      <c r="INO2947" s="14"/>
      <c r="INP2947" s="14"/>
      <c r="INQ2947" s="14"/>
      <c r="INR2947" s="14"/>
      <c r="INS2947" s="14"/>
      <c r="INT2947" s="14"/>
      <c r="INU2947" s="14"/>
      <c r="INV2947" s="14"/>
      <c r="INW2947" s="14"/>
      <c r="INX2947" s="14"/>
      <c r="INY2947" s="14"/>
      <c r="INZ2947" s="14"/>
      <c r="IOA2947" s="14"/>
      <c r="IOB2947" s="14"/>
      <c r="IOC2947" s="14"/>
      <c r="IOD2947" s="14"/>
      <c r="IOE2947" s="14"/>
      <c r="IOF2947" s="14"/>
      <c r="IOG2947" s="14"/>
      <c r="IOH2947" s="14"/>
      <c r="IOI2947" s="14"/>
      <c r="IOJ2947" s="14"/>
      <c r="IOK2947" s="14"/>
      <c r="IOL2947" s="14"/>
      <c r="IOM2947" s="14"/>
      <c r="ION2947" s="14"/>
      <c r="IOO2947" s="14"/>
      <c r="IOP2947" s="14"/>
      <c r="IOQ2947" s="14"/>
      <c r="IOR2947" s="14"/>
      <c r="IOS2947" s="14"/>
      <c r="IOT2947" s="14"/>
      <c r="IOU2947" s="14"/>
      <c r="IOV2947" s="14"/>
      <c r="IOW2947" s="14"/>
      <c r="IOX2947" s="14"/>
      <c r="IOY2947" s="14"/>
      <c r="IOZ2947" s="14"/>
      <c r="IPA2947" s="14"/>
      <c r="IPB2947" s="14"/>
      <c r="IPC2947" s="14"/>
      <c r="IPD2947" s="14"/>
      <c r="IPE2947" s="14"/>
      <c r="IPF2947" s="14"/>
      <c r="IPG2947" s="14"/>
      <c r="IPH2947" s="14"/>
      <c r="IPI2947" s="14"/>
      <c r="IPJ2947" s="14"/>
      <c r="IPK2947" s="14"/>
      <c r="IPL2947" s="14"/>
      <c r="IPM2947" s="14"/>
      <c r="IPN2947" s="14"/>
      <c r="IPO2947" s="14"/>
      <c r="IPP2947" s="14"/>
      <c r="IPQ2947" s="14"/>
      <c r="IPR2947" s="14"/>
      <c r="IPS2947" s="14"/>
      <c r="IPT2947" s="14"/>
      <c r="IPU2947" s="14"/>
      <c r="IPV2947" s="14"/>
      <c r="IPW2947" s="14"/>
      <c r="IPX2947" s="14"/>
      <c r="IPY2947" s="14"/>
      <c r="IPZ2947" s="14"/>
      <c r="IQA2947" s="14"/>
      <c r="IQB2947" s="14"/>
      <c r="IQC2947" s="14"/>
      <c r="IQD2947" s="14"/>
      <c r="IQE2947" s="14"/>
      <c r="IQF2947" s="14"/>
      <c r="IQG2947" s="14"/>
      <c r="IQH2947" s="14"/>
      <c r="IQI2947" s="14"/>
      <c r="IQJ2947" s="14"/>
      <c r="IQK2947" s="14"/>
      <c r="IQL2947" s="14"/>
      <c r="IQM2947" s="14"/>
      <c r="IQN2947" s="14"/>
      <c r="IQO2947" s="14"/>
      <c r="IQP2947" s="14"/>
      <c r="IQQ2947" s="14"/>
      <c r="IQR2947" s="14"/>
      <c r="IQS2947" s="14"/>
      <c r="IQT2947" s="14"/>
      <c r="IQU2947" s="14"/>
      <c r="IQV2947" s="14"/>
      <c r="IQW2947" s="14"/>
      <c r="IQX2947" s="14"/>
      <c r="IQY2947" s="14"/>
      <c r="IQZ2947" s="14"/>
      <c r="IRA2947" s="14"/>
      <c r="IRB2947" s="14"/>
      <c r="IRC2947" s="14"/>
      <c r="IRD2947" s="14"/>
      <c r="IRE2947" s="14"/>
      <c r="IRF2947" s="14"/>
      <c r="IRG2947" s="14"/>
      <c r="IRH2947" s="14"/>
      <c r="IRI2947" s="14"/>
      <c r="IRJ2947" s="14"/>
      <c r="IRK2947" s="14"/>
      <c r="IRL2947" s="14"/>
      <c r="IRM2947" s="14"/>
      <c r="IRN2947" s="14"/>
      <c r="IRO2947" s="14"/>
      <c r="IRP2947" s="14"/>
      <c r="IRQ2947" s="14"/>
      <c r="IRR2947" s="14"/>
      <c r="IRS2947" s="14"/>
      <c r="IRT2947" s="14"/>
      <c r="IRU2947" s="14"/>
      <c r="IRV2947" s="14"/>
      <c r="IRW2947" s="14"/>
      <c r="IRX2947" s="14"/>
      <c r="IRY2947" s="14"/>
      <c r="IRZ2947" s="14"/>
      <c r="ISA2947" s="14"/>
      <c r="ISB2947" s="14"/>
      <c r="ISC2947" s="14"/>
      <c r="ISD2947" s="14"/>
      <c r="ISE2947" s="14"/>
      <c r="ISF2947" s="14"/>
      <c r="ISG2947" s="14"/>
      <c r="ISH2947" s="14"/>
      <c r="ISI2947" s="14"/>
      <c r="ISJ2947" s="14"/>
      <c r="ISK2947" s="14"/>
      <c r="ISL2947" s="14"/>
      <c r="ISM2947" s="14"/>
      <c r="ISN2947" s="14"/>
      <c r="ISO2947" s="14"/>
      <c r="ISP2947" s="14"/>
      <c r="ISQ2947" s="14"/>
      <c r="ISR2947" s="14"/>
      <c r="ISS2947" s="14"/>
      <c r="IST2947" s="14"/>
      <c r="ISU2947" s="14"/>
      <c r="ISV2947" s="14"/>
      <c r="ISW2947" s="14"/>
      <c r="ISX2947" s="14"/>
      <c r="ISY2947" s="14"/>
      <c r="ISZ2947" s="14"/>
      <c r="ITA2947" s="14"/>
      <c r="ITB2947" s="14"/>
      <c r="ITC2947" s="14"/>
      <c r="ITD2947" s="14"/>
      <c r="ITE2947" s="14"/>
      <c r="ITF2947" s="14"/>
      <c r="ITG2947" s="14"/>
      <c r="ITH2947" s="14"/>
      <c r="ITI2947" s="14"/>
      <c r="ITJ2947" s="14"/>
      <c r="ITK2947" s="14"/>
      <c r="ITL2947" s="14"/>
      <c r="ITM2947" s="14"/>
      <c r="ITN2947" s="14"/>
      <c r="ITO2947" s="14"/>
      <c r="ITP2947" s="14"/>
      <c r="ITQ2947" s="14"/>
      <c r="ITR2947" s="14"/>
      <c r="ITS2947" s="14"/>
      <c r="ITT2947" s="14"/>
      <c r="ITU2947" s="14"/>
      <c r="ITV2947" s="14"/>
      <c r="ITW2947" s="14"/>
      <c r="ITX2947" s="14"/>
      <c r="ITY2947" s="14"/>
      <c r="ITZ2947" s="14"/>
      <c r="IUA2947" s="14"/>
      <c r="IUB2947" s="14"/>
      <c r="IUC2947" s="14"/>
      <c r="IUD2947" s="14"/>
      <c r="IUE2947" s="14"/>
      <c r="IUF2947" s="14"/>
      <c r="IUG2947" s="14"/>
      <c r="IUH2947" s="14"/>
      <c r="IUI2947" s="14"/>
      <c r="IUJ2947" s="14"/>
      <c r="IUK2947" s="14"/>
      <c r="IUL2947" s="14"/>
      <c r="IUM2947" s="14"/>
      <c r="IUN2947" s="14"/>
      <c r="IUO2947" s="14"/>
      <c r="IUP2947" s="14"/>
      <c r="IUQ2947" s="14"/>
      <c r="IUR2947" s="14"/>
      <c r="IUS2947" s="14"/>
      <c r="IUT2947" s="14"/>
      <c r="IUU2947" s="14"/>
      <c r="IUV2947" s="14"/>
      <c r="IUW2947" s="14"/>
      <c r="IUX2947" s="14"/>
      <c r="IUY2947" s="14"/>
      <c r="IUZ2947" s="14"/>
      <c r="IVA2947" s="14"/>
      <c r="IVB2947" s="14"/>
      <c r="IVC2947" s="14"/>
      <c r="IVD2947" s="14"/>
      <c r="IVE2947" s="14"/>
      <c r="IVF2947" s="14"/>
      <c r="IVG2947" s="14"/>
      <c r="IVH2947" s="14"/>
      <c r="IVI2947" s="14"/>
      <c r="IVJ2947" s="14"/>
      <c r="IVK2947" s="14"/>
      <c r="IVL2947" s="14"/>
      <c r="IVM2947" s="14"/>
      <c r="IVN2947" s="14"/>
      <c r="IVO2947" s="14"/>
      <c r="IVP2947" s="14"/>
      <c r="IVQ2947" s="14"/>
      <c r="IVR2947" s="14"/>
      <c r="IVS2947" s="14"/>
      <c r="IVT2947" s="14"/>
      <c r="IVU2947" s="14"/>
      <c r="IVV2947" s="14"/>
      <c r="IVW2947" s="14"/>
      <c r="IVX2947" s="14"/>
      <c r="IVY2947" s="14"/>
      <c r="IVZ2947" s="14"/>
      <c r="IWA2947" s="14"/>
      <c r="IWB2947" s="14"/>
      <c r="IWC2947" s="14"/>
      <c r="IWD2947" s="14"/>
      <c r="IWE2947" s="14"/>
      <c r="IWF2947" s="14"/>
      <c r="IWG2947" s="14"/>
      <c r="IWH2947" s="14"/>
      <c r="IWI2947" s="14"/>
      <c r="IWJ2947" s="14"/>
      <c r="IWK2947" s="14"/>
      <c r="IWL2947" s="14"/>
      <c r="IWM2947" s="14"/>
      <c r="IWN2947" s="14"/>
      <c r="IWO2947" s="14"/>
      <c r="IWP2947" s="14"/>
      <c r="IWQ2947" s="14"/>
      <c r="IWR2947" s="14"/>
      <c r="IWS2947" s="14"/>
      <c r="IWT2947" s="14"/>
      <c r="IWU2947" s="14"/>
      <c r="IWV2947" s="14"/>
      <c r="IWW2947" s="14"/>
      <c r="IWX2947" s="14"/>
      <c r="IWY2947" s="14"/>
      <c r="IWZ2947" s="14"/>
      <c r="IXA2947" s="14"/>
      <c r="IXB2947" s="14"/>
      <c r="IXC2947" s="14"/>
      <c r="IXD2947" s="14"/>
      <c r="IXE2947" s="14"/>
      <c r="IXF2947" s="14"/>
      <c r="IXG2947" s="14"/>
      <c r="IXH2947" s="14"/>
      <c r="IXI2947" s="14"/>
      <c r="IXJ2947" s="14"/>
      <c r="IXK2947" s="14"/>
      <c r="IXL2947" s="14"/>
      <c r="IXM2947" s="14"/>
      <c r="IXN2947" s="14"/>
      <c r="IXO2947" s="14"/>
      <c r="IXP2947" s="14"/>
      <c r="IXQ2947" s="14"/>
      <c r="IXR2947" s="14"/>
      <c r="IXS2947" s="14"/>
      <c r="IXT2947" s="14"/>
      <c r="IXU2947" s="14"/>
      <c r="IXV2947" s="14"/>
      <c r="IXW2947" s="14"/>
      <c r="IXX2947" s="14"/>
      <c r="IXY2947" s="14"/>
      <c r="IXZ2947" s="14"/>
      <c r="IYA2947" s="14"/>
      <c r="IYB2947" s="14"/>
      <c r="IYC2947" s="14"/>
      <c r="IYD2947" s="14"/>
      <c r="IYE2947" s="14"/>
      <c r="IYF2947" s="14"/>
      <c r="IYG2947" s="14"/>
      <c r="IYH2947" s="14"/>
      <c r="IYI2947" s="14"/>
      <c r="IYJ2947" s="14"/>
      <c r="IYK2947" s="14"/>
      <c r="IYL2947" s="14"/>
      <c r="IYM2947" s="14"/>
      <c r="IYN2947" s="14"/>
      <c r="IYO2947" s="14"/>
      <c r="IYP2947" s="14"/>
      <c r="IYQ2947" s="14"/>
      <c r="IYR2947" s="14"/>
      <c r="IYS2947" s="14"/>
      <c r="IYT2947" s="14"/>
      <c r="IYU2947" s="14"/>
      <c r="IYV2947" s="14"/>
      <c r="IYW2947" s="14"/>
      <c r="IYX2947" s="14"/>
      <c r="IYY2947" s="14"/>
      <c r="IYZ2947" s="14"/>
      <c r="IZA2947" s="14"/>
      <c r="IZB2947" s="14"/>
      <c r="IZC2947" s="14"/>
      <c r="IZD2947" s="14"/>
      <c r="IZE2947" s="14"/>
      <c r="IZF2947" s="14"/>
      <c r="IZG2947" s="14"/>
      <c r="IZH2947" s="14"/>
      <c r="IZI2947" s="14"/>
      <c r="IZJ2947" s="14"/>
      <c r="IZK2947" s="14"/>
      <c r="IZL2947" s="14"/>
      <c r="IZM2947" s="14"/>
      <c r="IZN2947" s="14"/>
      <c r="IZO2947" s="14"/>
      <c r="IZP2947" s="14"/>
      <c r="IZQ2947" s="14"/>
      <c r="IZR2947" s="14"/>
      <c r="IZS2947" s="14"/>
      <c r="IZT2947" s="14"/>
      <c r="IZU2947" s="14"/>
      <c r="IZV2947" s="14"/>
      <c r="IZW2947" s="14"/>
      <c r="IZX2947" s="14"/>
      <c r="IZY2947" s="14"/>
      <c r="IZZ2947" s="14"/>
      <c r="JAA2947" s="14"/>
      <c r="JAB2947" s="14"/>
      <c r="JAC2947" s="14"/>
      <c r="JAD2947" s="14"/>
      <c r="JAE2947" s="14"/>
      <c r="JAF2947" s="14"/>
      <c r="JAG2947" s="14"/>
      <c r="JAH2947" s="14"/>
      <c r="JAI2947" s="14"/>
      <c r="JAJ2947" s="14"/>
      <c r="JAK2947" s="14"/>
      <c r="JAL2947" s="14"/>
      <c r="JAM2947" s="14"/>
      <c r="JAN2947" s="14"/>
      <c r="JAO2947" s="14"/>
      <c r="JAP2947" s="14"/>
      <c r="JAQ2947" s="14"/>
      <c r="JAR2947" s="14"/>
      <c r="JAS2947" s="14"/>
      <c r="JAT2947" s="14"/>
      <c r="JAU2947" s="14"/>
      <c r="JAV2947" s="14"/>
      <c r="JAW2947" s="14"/>
      <c r="JAX2947" s="14"/>
      <c r="JAY2947" s="14"/>
      <c r="JAZ2947" s="14"/>
      <c r="JBA2947" s="14"/>
      <c r="JBB2947" s="14"/>
      <c r="JBC2947" s="14"/>
      <c r="JBD2947" s="14"/>
      <c r="JBE2947" s="14"/>
      <c r="JBF2947" s="14"/>
      <c r="JBG2947" s="14"/>
      <c r="JBH2947" s="14"/>
      <c r="JBI2947" s="14"/>
      <c r="JBJ2947" s="14"/>
      <c r="JBK2947" s="14"/>
      <c r="JBL2947" s="14"/>
      <c r="JBM2947" s="14"/>
      <c r="JBN2947" s="14"/>
      <c r="JBO2947" s="14"/>
      <c r="JBP2947" s="14"/>
      <c r="JBQ2947" s="14"/>
      <c r="JBR2947" s="14"/>
      <c r="JBS2947" s="14"/>
      <c r="JBT2947" s="14"/>
      <c r="JBU2947" s="14"/>
      <c r="JBV2947" s="14"/>
      <c r="JBW2947" s="14"/>
      <c r="JBX2947" s="14"/>
      <c r="JBY2947" s="14"/>
      <c r="JBZ2947" s="14"/>
      <c r="JCA2947" s="14"/>
      <c r="JCB2947" s="14"/>
      <c r="JCC2947" s="14"/>
      <c r="JCD2947" s="14"/>
      <c r="JCE2947" s="14"/>
      <c r="JCF2947" s="14"/>
      <c r="JCG2947" s="14"/>
      <c r="JCH2947" s="14"/>
      <c r="JCI2947" s="14"/>
      <c r="JCJ2947" s="14"/>
      <c r="JCK2947" s="14"/>
      <c r="JCL2947" s="14"/>
      <c r="JCM2947" s="14"/>
      <c r="JCN2947" s="14"/>
      <c r="JCO2947" s="14"/>
      <c r="JCP2947" s="14"/>
      <c r="JCQ2947" s="14"/>
      <c r="JCR2947" s="14"/>
      <c r="JCS2947" s="14"/>
      <c r="JCT2947" s="14"/>
      <c r="JCU2947" s="14"/>
      <c r="JCV2947" s="14"/>
      <c r="JCW2947" s="14"/>
      <c r="JCX2947" s="14"/>
      <c r="JCY2947" s="14"/>
      <c r="JCZ2947" s="14"/>
      <c r="JDA2947" s="14"/>
      <c r="JDB2947" s="14"/>
      <c r="JDC2947" s="14"/>
      <c r="JDD2947" s="14"/>
      <c r="JDE2947" s="14"/>
      <c r="JDF2947" s="14"/>
      <c r="JDG2947" s="14"/>
      <c r="JDH2947" s="14"/>
      <c r="JDI2947" s="14"/>
      <c r="JDJ2947" s="14"/>
      <c r="JDK2947" s="14"/>
      <c r="JDL2947" s="14"/>
      <c r="JDM2947" s="14"/>
      <c r="JDN2947" s="14"/>
      <c r="JDO2947" s="14"/>
      <c r="JDP2947" s="14"/>
      <c r="JDQ2947" s="14"/>
      <c r="JDR2947" s="14"/>
      <c r="JDS2947" s="14"/>
      <c r="JDT2947" s="14"/>
      <c r="JDU2947" s="14"/>
      <c r="JDV2947" s="14"/>
      <c r="JDW2947" s="14"/>
      <c r="JDX2947" s="14"/>
      <c r="JDY2947" s="14"/>
      <c r="JDZ2947" s="14"/>
      <c r="JEA2947" s="14"/>
      <c r="JEB2947" s="14"/>
      <c r="JEC2947" s="14"/>
      <c r="JED2947" s="14"/>
      <c r="JEE2947" s="14"/>
      <c r="JEF2947" s="14"/>
      <c r="JEG2947" s="14"/>
      <c r="JEH2947" s="14"/>
      <c r="JEI2947" s="14"/>
      <c r="JEJ2947" s="14"/>
      <c r="JEK2947" s="14"/>
      <c r="JEL2947" s="14"/>
      <c r="JEM2947" s="14"/>
      <c r="JEN2947" s="14"/>
      <c r="JEO2947" s="14"/>
      <c r="JEP2947" s="14"/>
      <c r="JEQ2947" s="14"/>
      <c r="JER2947" s="14"/>
      <c r="JES2947" s="14"/>
      <c r="JET2947" s="14"/>
      <c r="JEU2947" s="14"/>
      <c r="JEV2947" s="14"/>
      <c r="JEW2947" s="14"/>
      <c r="JEX2947" s="14"/>
      <c r="JEY2947" s="14"/>
      <c r="JEZ2947" s="14"/>
      <c r="JFA2947" s="14"/>
      <c r="JFB2947" s="14"/>
      <c r="JFC2947" s="14"/>
      <c r="JFD2947" s="14"/>
      <c r="JFE2947" s="14"/>
      <c r="JFF2947" s="14"/>
      <c r="JFG2947" s="14"/>
      <c r="JFH2947" s="14"/>
      <c r="JFI2947" s="14"/>
      <c r="JFJ2947" s="14"/>
      <c r="JFK2947" s="14"/>
      <c r="JFL2947" s="14"/>
      <c r="JFM2947" s="14"/>
      <c r="JFN2947" s="14"/>
      <c r="JFO2947" s="14"/>
      <c r="JFP2947" s="14"/>
      <c r="JFQ2947" s="14"/>
      <c r="JFR2947" s="14"/>
      <c r="JFS2947" s="14"/>
      <c r="JFT2947" s="14"/>
      <c r="JFU2947" s="14"/>
      <c r="JFV2947" s="14"/>
      <c r="JFW2947" s="14"/>
      <c r="JFX2947" s="14"/>
      <c r="JFY2947" s="14"/>
      <c r="JFZ2947" s="14"/>
      <c r="JGA2947" s="14"/>
      <c r="JGB2947" s="14"/>
      <c r="JGC2947" s="14"/>
      <c r="JGD2947" s="14"/>
      <c r="JGE2947" s="14"/>
      <c r="JGF2947" s="14"/>
      <c r="JGG2947" s="14"/>
      <c r="JGH2947" s="14"/>
      <c r="JGI2947" s="14"/>
      <c r="JGJ2947" s="14"/>
      <c r="JGK2947" s="14"/>
      <c r="JGL2947" s="14"/>
      <c r="JGM2947" s="14"/>
      <c r="JGN2947" s="14"/>
      <c r="JGO2947" s="14"/>
      <c r="JGP2947" s="14"/>
      <c r="JGQ2947" s="14"/>
      <c r="JGR2947" s="14"/>
      <c r="JGS2947" s="14"/>
      <c r="JGT2947" s="14"/>
      <c r="JGU2947" s="14"/>
      <c r="JGV2947" s="14"/>
      <c r="JGW2947" s="14"/>
      <c r="JGX2947" s="14"/>
      <c r="JGY2947" s="14"/>
      <c r="JGZ2947" s="14"/>
      <c r="JHA2947" s="14"/>
      <c r="JHB2947" s="14"/>
      <c r="JHC2947" s="14"/>
      <c r="JHD2947" s="14"/>
      <c r="JHE2947" s="14"/>
      <c r="JHF2947" s="14"/>
      <c r="JHG2947" s="14"/>
      <c r="JHH2947" s="14"/>
      <c r="JHI2947" s="14"/>
      <c r="JHJ2947" s="14"/>
      <c r="JHK2947" s="14"/>
      <c r="JHL2947" s="14"/>
      <c r="JHM2947" s="14"/>
      <c r="JHN2947" s="14"/>
      <c r="JHO2947" s="14"/>
      <c r="JHP2947" s="14"/>
      <c r="JHQ2947" s="14"/>
      <c r="JHR2947" s="14"/>
      <c r="JHS2947" s="14"/>
      <c r="JHT2947" s="14"/>
      <c r="JHU2947" s="14"/>
      <c r="JHV2947" s="14"/>
      <c r="JHW2947" s="14"/>
      <c r="JHX2947" s="14"/>
      <c r="JHY2947" s="14"/>
      <c r="JHZ2947" s="14"/>
      <c r="JIA2947" s="14"/>
      <c r="JIB2947" s="14"/>
      <c r="JIC2947" s="14"/>
      <c r="JID2947" s="14"/>
      <c r="JIE2947" s="14"/>
      <c r="JIF2947" s="14"/>
      <c r="JIG2947" s="14"/>
      <c r="JIH2947" s="14"/>
      <c r="JII2947" s="14"/>
      <c r="JIJ2947" s="14"/>
      <c r="JIK2947" s="14"/>
      <c r="JIL2947" s="14"/>
      <c r="JIM2947" s="14"/>
      <c r="JIN2947" s="14"/>
      <c r="JIO2947" s="14"/>
      <c r="JIP2947" s="14"/>
      <c r="JIQ2947" s="14"/>
      <c r="JIR2947" s="14"/>
      <c r="JIS2947" s="14"/>
      <c r="JIT2947" s="14"/>
      <c r="JIU2947" s="14"/>
      <c r="JIV2947" s="14"/>
      <c r="JIW2947" s="14"/>
      <c r="JIX2947" s="14"/>
      <c r="JIY2947" s="14"/>
      <c r="JIZ2947" s="14"/>
      <c r="JJA2947" s="14"/>
      <c r="JJB2947" s="14"/>
      <c r="JJC2947" s="14"/>
      <c r="JJD2947" s="14"/>
      <c r="JJE2947" s="14"/>
      <c r="JJF2947" s="14"/>
      <c r="JJG2947" s="14"/>
      <c r="JJH2947" s="14"/>
      <c r="JJI2947" s="14"/>
      <c r="JJJ2947" s="14"/>
      <c r="JJK2947" s="14"/>
      <c r="JJL2947" s="14"/>
      <c r="JJM2947" s="14"/>
      <c r="JJN2947" s="14"/>
      <c r="JJO2947" s="14"/>
      <c r="JJP2947" s="14"/>
      <c r="JJQ2947" s="14"/>
      <c r="JJR2947" s="14"/>
      <c r="JJS2947" s="14"/>
      <c r="JJT2947" s="14"/>
      <c r="JJU2947" s="14"/>
      <c r="JJV2947" s="14"/>
      <c r="JJW2947" s="14"/>
      <c r="JJX2947" s="14"/>
      <c r="JJY2947" s="14"/>
      <c r="JJZ2947" s="14"/>
      <c r="JKA2947" s="14"/>
      <c r="JKB2947" s="14"/>
      <c r="JKC2947" s="14"/>
      <c r="JKD2947" s="14"/>
      <c r="JKE2947" s="14"/>
      <c r="JKF2947" s="14"/>
      <c r="JKG2947" s="14"/>
      <c r="JKH2947" s="14"/>
      <c r="JKI2947" s="14"/>
      <c r="JKJ2947" s="14"/>
      <c r="JKK2947" s="14"/>
      <c r="JKL2947" s="14"/>
      <c r="JKM2947" s="14"/>
      <c r="JKN2947" s="14"/>
      <c r="JKO2947" s="14"/>
      <c r="JKP2947" s="14"/>
      <c r="JKQ2947" s="14"/>
      <c r="JKR2947" s="14"/>
      <c r="JKS2947" s="14"/>
      <c r="JKT2947" s="14"/>
      <c r="JKU2947" s="14"/>
      <c r="JKV2947" s="14"/>
      <c r="JKW2947" s="14"/>
      <c r="JKX2947" s="14"/>
      <c r="JKY2947" s="14"/>
      <c r="JKZ2947" s="14"/>
      <c r="JLA2947" s="14"/>
      <c r="JLB2947" s="14"/>
      <c r="JLC2947" s="14"/>
      <c r="JLD2947" s="14"/>
      <c r="JLE2947" s="14"/>
      <c r="JLF2947" s="14"/>
      <c r="JLG2947" s="14"/>
      <c r="JLH2947" s="14"/>
      <c r="JLI2947" s="14"/>
      <c r="JLJ2947" s="14"/>
      <c r="JLK2947" s="14"/>
      <c r="JLL2947" s="14"/>
      <c r="JLM2947" s="14"/>
      <c r="JLN2947" s="14"/>
      <c r="JLO2947" s="14"/>
      <c r="JLP2947" s="14"/>
      <c r="JLQ2947" s="14"/>
      <c r="JLR2947" s="14"/>
      <c r="JLS2947" s="14"/>
      <c r="JLT2947" s="14"/>
      <c r="JLU2947" s="14"/>
      <c r="JLV2947" s="14"/>
      <c r="JLW2947" s="14"/>
      <c r="JLX2947" s="14"/>
      <c r="JLY2947" s="14"/>
      <c r="JLZ2947" s="14"/>
      <c r="JMA2947" s="14"/>
      <c r="JMB2947" s="14"/>
      <c r="JMC2947" s="14"/>
      <c r="JMD2947" s="14"/>
      <c r="JME2947" s="14"/>
      <c r="JMF2947" s="14"/>
      <c r="JMG2947" s="14"/>
      <c r="JMH2947" s="14"/>
      <c r="JMI2947" s="14"/>
      <c r="JMJ2947" s="14"/>
      <c r="JMK2947" s="14"/>
      <c r="JML2947" s="14"/>
      <c r="JMM2947" s="14"/>
      <c r="JMN2947" s="14"/>
      <c r="JMO2947" s="14"/>
      <c r="JMP2947" s="14"/>
      <c r="JMQ2947" s="14"/>
      <c r="JMR2947" s="14"/>
      <c r="JMS2947" s="14"/>
      <c r="JMT2947" s="14"/>
      <c r="JMU2947" s="14"/>
      <c r="JMV2947" s="14"/>
      <c r="JMW2947" s="14"/>
      <c r="JMX2947" s="14"/>
      <c r="JMY2947" s="14"/>
      <c r="JMZ2947" s="14"/>
      <c r="JNA2947" s="14"/>
      <c r="JNB2947" s="14"/>
      <c r="JNC2947" s="14"/>
      <c r="JND2947" s="14"/>
      <c r="JNE2947" s="14"/>
      <c r="JNF2947" s="14"/>
      <c r="JNG2947" s="14"/>
      <c r="JNH2947" s="14"/>
      <c r="JNI2947" s="14"/>
      <c r="JNJ2947" s="14"/>
      <c r="JNK2947" s="14"/>
      <c r="JNL2947" s="14"/>
      <c r="JNM2947" s="14"/>
      <c r="JNN2947" s="14"/>
      <c r="JNO2947" s="14"/>
      <c r="JNP2947" s="14"/>
      <c r="JNQ2947" s="14"/>
      <c r="JNR2947" s="14"/>
      <c r="JNS2947" s="14"/>
      <c r="JNT2947" s="14"/>
      <c r="JNU2947" s="14"/>
      <c r="JNV2947" s="14"/>
      <c r="JNW2947" s="14"/>
      <c r="JNX2947" s="14"/>
      <c r="JNY2947" s="14"/>
      <c r="JNZ2947" s="14"/>
      <c r="JOA2947" s="14"/>
      <c r="JOB2947" s="14"/>
      <c r="JOC2947" s="14"/>
      <c r="JOD2947" s="14"/>
      <c r="JOE2947" s="14"/>
      <c r="JOF2947" s="14"/>
      <c r="JOG2947" s="14"/>
      <c r="JOH2947" s="14"/>
      <c r="JOI2947" s="14"/>
      <c r="JOJ2947" s="14"/>
      <c r="JOK2947" s="14"/>
      <c r="JOL2947" s="14"/>
      <c r="JOM2947" s="14"/>
      <c r="JON2947" s="14"/>
      <c r="JOO2947" s="14"/>
      <c r="JOP2947" s="14"/>
      <c r="JOQ2947" s="14"/>
      <c r="JOR2947" s="14"/>
      <c r="JOS2947" s="14"/>
      <c r="JOT2947" s="14"/>
      <c r="JOU2947" s="14"/>
      <c r="JOV2947" s="14"/>
      <c r="JOW2947" s="14"/>
      <c r="JOX2947" s="14"/>
      <c r="JOY2947" s="14"/>
      <c r="JOZ2947" s="14"/>
      <c r="JPA2947" s="14"/>
      <c r="JPB2947" s="14"/>
      <c r="JPC2947" s="14"/>
      <c r="JPD2947" s="14"/>
      <c r="JPE2947" s="14"/>
      <c r="JPF2947" s="14"/>
      <c r="JPG2947" s="14"/>
      <c r="JPH2947" s="14"/>
      <c r="JPI2947" s="14"/>
      <c r="JPJ2947" s="14"/>
      <c r="JPK2947" s="14"/>
      <c r="JPL2947" s="14"/>
      <c r="JPM2947" s="14"/>
      <c r="JPN2947" s="14"/>
      <c r="JPO2947" s="14"/>
      <c r="JPP2947" s="14"/>
      <c r="JPQ2947" s="14"/>
      <c r="JPR2947" s="14"/>
      <c r="JPS2947" s="14"/>
      <c r="JPT2947" s="14"/>
      <c r="JPU2947" s="14"/>
      <c r="JPV2947" s="14"/>
      <c r="JPW2947" s="14"/>
      <c r="JPX2947" s="14"/>
      <c r="JPY2947" s="14"/>
      <c r="JPZ2947" s="14"/>
      <c r="JQA2947" s="14"/>
      <c r="JQB2947" s="14"/>
      <c r="JQC2947" s="14"/>
      <c r="JQD2947" s="14"/>
      <c r="JQE2947" s="14"/>
      <c r="JQF2947" s="14"/>
      <c r="JQG2947" s="14"/>
      <c r="JQH2947" s="14"/>
      <c r="JQI2947" s="14"/>
      <c r="JQJ2947" s="14"/>
      <c r="JQK2947" s="14"/>
      <c r="JQL2947" s="14"/>
      <c r="JQM2947" s="14"/>
      <c r="JQN2947" s="14"/>
      <c r="JQO2947" s="14"/>
      <c r="JQP2947" s="14"/>
      <c r="JQQ2947" s="14"/>
      <c r="JQR2947" s="14"/>
      <c r="JQS2947" s="14"/>
      <c r="JQT2947" s="14"/>
      <c r="JQU2947" s="14"/>
      <c r="JQV2947" s="14"/>
      <c r="JQW2947" s="14"/>
      <c r="JQX2947" s="14"/>
      <c r="JQY2947" s="14"/>
      <c r="JQZ2947" s="14"/>
      <c r="JRA2947" s="14"/>
      <c r="JRB2947" s="14"/>
      <c r="JRC2947" s="14"/>
      <c r="JRD2947" s="14"/>
      <c r="JRE2947" s="14"/>
      <c r="JRF2947" s="14"/>
      <c r="JRG2947" s="14"/>
      <c r="JRH2947" s="14"/>
      <c r="JRI2947" s="14"/>
      <c r="JRJ2947" s="14"/>
      <c r="JRK2947" s="14"/>
      <c r="JRL2947" s="14"/>
      <c r="JRM2947" s="14"/>
      <c r="JRN2947" s="14"/>
      <c r="JRO2947" s="14"/>
      <c r="JRP2947" s="14"/>
      <c r="JRQ2947" s="14"/>
      <c r="JRR2947" s="14"/>
      <c r="JRS2947" s="14"/>
      <c r="JRT2947" s="14"/>
      <c r="JRU2947" s="14"/>
      <c r="JRV2947" s="14"/>
      <c r="JRW2947" s="14"/>
      <c r="JRX2947" s="14"/>
      <c r="JRY2947" s="14"/>
      <c r="JRZ2947" s="14"/>
      <c r="JSA2947" s="14"/>
      <c r="JSB2947" s="14"/>
      <c r="JSC2947" s="14"/>
      <c r="JSD2947" s="14"/>
      <c r="JSE2947" s="14"/>
      <c r="JSF2947" s="14"/>
      <c r="JSG2947" s="14"/>
      <c r="JSH2947" s="14"/>
      <c r="JSI2947" s="14"/>
      <c r="JSJ2947" s="14"/>
      <c r="JSK2947" s="14"/>
      <c r="JSL2947" s="14"/>
      <c r="JSM2947" s="14"/>
      <c r="JSN2947" s="14"/>
      <c r="JSO2947" s="14"/>
      <c r="JSP2947" s="14"/>
      <c r="JSQ2947" s="14"/>
      <c r="JSR2947" s="14"/>
      <c r="JSS2947" s="14"/>
      <c r="JST2947" s="14"/>
      <c r="JSU2947" s="14"/>
      <c r="JSV2947" s="14"/>
      <c r="JSW2947" s="14"/>
      <c r="JSX2947" s="14"/>
      <c r="JSY2947" s="14"/>
      <c r="JSZ2947" s="14"/>
      <c r="JTA2947" s="14"/>
      <c r="JTB2947" s="14"/>
      <c r="JTC2947" s="14"/>
      <c r="JTD2947" s="14"/>
      <c r="JTE2947" s="14"/>
      <c r="JTF2947" s="14"/>
      <c r="JTG2947" s="14"/>
      <c r="JTH2947" s="14"/>
      <c r="JTI2947" s="14"/>
      <c r="JTJ2947" s="14"/>
      <c r="JTK2947" s="14"/>
      <c r="JTL2947" s="14"/>
      <c r="JTM2947" s="14"/>
      <c r="JTN2947" s="14"/>
      <c r="JTO2947" s="14"/>
      <c r="JTP2947" s="14"/>
      <c r="JTQ2947" s="14"/>
      <c r="JTR2947" s="14"/>
      <c r="JTS2947" s="14"/>
      <c r="JTT2947" s="14"/>
      <c r="JTU2947" s="14"/>
      <c r="JTV2947" s="14"/>
      <c r="JTW2947" s="14"/>
      <c r="JTX2947" s="14"/>
      <c r="JTY2947" s="14"/>
      <c r="JTZ2947" s="14"/>
      <c r="JUA2947" s="14"/>
      <c r="JUB2947" s="14"/>
      <c r="JUC2947" s="14"/>
      <c r="JUD2947" s="14"/>
      <c r="JUE2947" s="14"/>
      <c r="JUF2947" s="14"/>
      <c r="JUG2947" s="14"/>
      <c r="JUH2947" s="14"/>
      <c r="JUI2947" s="14"/>
      <c r="JUJ2947" s="14"/>
      <c r="JUK2947" s="14"/>
      <c r="JUL2947" s="14"/>
      <c r="JUM2947" s="14"/>
      <c r="JUN2947" s="14"/>
      <c r="JUO2947" s="14"/>
      <c r="JUP2947" s="14"/>
      <c r="JUQ2947" s="14"/>
      <c r="JUR2947" s="14"/>
      <c r="JUS2947" s="14"/>
      <c r="JUT2947" s="14"/>
      <c r="JUU2947" s="14"/>
      <c r="JUV2947" s="14"/>
      <c r="JUW2947" s="14"/>
      <c r="JUX2947" s="14"/>
      <c r="JUY2947" s="14"/>
      <c r="JUZ2947" s="14"/>
      <c r="JVA2947" s="14"/>
      <c r="JVB2947" s="14"/>
      <c r="JVC2947" s="14"/>
      <c r="JVD2947" s="14"/>
      <c r="JVE2947" s="14"/>
      <c r="JVF2947" s="14"/>
      <c r="JVG2947" s="14"/>
      <c r="JVH2947" s="14"/>
      <c r="JVI2947" s="14"/>
      <c r="JVJ2947" s="14"/>
      <c r="JVK2947" s="14"/>
      <c r="JVL2947" s="14"/>
      <c r="JVM2947" s="14"/>
      <c r="JVN2947" s="14"/>
      <c r="JVO2947" s="14"/>
      <c r="JVP2947" s="14"/>
      <c r="JVQ2947" s="14"/>
      <c r="JVR2947" s="14"/>
      <c r="JVS2947" s="14"/>
      <c r="JVT2947" s="14"/>
      <c r="JVU2947" s="14"/>
      <c r="JVV2947" s="14"/>
      <c r="JVW2947" s="14"/>
      <c r="JVX2947" s="14"/>
      <c r="JVY2947" s="14"/>
      <c r="JVZ2947" s="14"/>
      <c r="JWA2947" s="14"/>
      <c r="JWB2947" s="14"/>
      <c r="JWC2947" s="14"/>
      <c r="JWD2947" s="14"/>
      <c r="JWE2947" s="14"/>
      <c r="JWF2947" s="14"/>
      <c r="JWG2947" s="14"/>
      <c r="JWH2947" s="14"/>
      <c r="JWI2947" s="14"/>
      <c r="JWJ2947" s="14"/>
      <c r="JWK2947" s="14"/>
      <c r="JWL2947" s="14"/>
      <c r="JWM2947" s="14"/>
      <c r="JWN2947" s="14"/>
      <c r="JWO2947" s="14"/>
      <c r="JWP2947" s="14"/>
      <c r="JWQ2947" s="14"/>
      <c r="JWR2947" s="14"/>
      <c r="JWS2947" s="14"/>
      <c r="JWT2947" s="14"/>
      <c r="JWU2947" s="14"/>
      <c r="JWV2947" s="14"/>
      <c r="JWW2947" s="14"/>
      <c r="JWX2947" s="14"/>
      <c r="JWY2947" s="14"/>
      <c r="JWZ2947" s="14"/>
      <c r="JXA2947" s="14"/>
      <c r="JXB2947" s="14"/>
      <c r="JXC2947" s="14"/>
      <c r="JXD2947" s="14"/>
      <c r="JXE2947" s="14"/>
      <c r="JXF2947" s="14"/>
      <c r="JXG2947" s="14"/>
      <c r="JXH2947" s="14"/>
      <c r="JXI2947" s="14"/>
      <c r="JXJ2947" s="14"/>
      <c r="JXK2947" s="14"/>
      <c r="JXL2947" s="14"/>
      <c r="JXM2947" s="14"/>
      <c r="JXN2947" s="14"/>
      <c r="JXO2947" s="14"/>
      <c r="JXP2947" s="14"/>
      <c r="JXQ2947" s="14"/>
      <c r="JXR2947" s="14"/>
      <c r="JXS2947" s="14"/>
      <c r="JXT2947" s="14"/>
      <c r="JXU2947" s="14"/>
      <c r="JXV2947" s="14"/>
      <c r="JXW2947" s="14"/>
      <c r="JXX2947" s="14"/>
      <c r="JXY2947" s="14"/>
      <c r="JXZ2947" s="14"/>
      <c r="JYA2947" s="14"/>
      <c r="JYB2947" s="14"/>
      <c r="JYC2947" s="14"/>
      <c r="JYD2947" s="14"/>
      <c r="JYE2947" s="14"/>
      <c r="JYF2947" s="14"/>
      <c r="JYG2947" s="14"/>
      <c r="JYH2947" s="14"/>
      <c r="JYI2947" s="14"/>
      <c r="JYJ2947" s="14"/>
      <c r="JYK2947" s="14"/>
      <c r="JYL2947" s="14"/>
      <c r="JYM2947" s="14"/>
      <c r="JYN2947" s="14"/>
      <c r="JYO2947" s="14"/>
      <c r="JYP2947" s="14"/>
      <c r="JYQ2947" s="14"/>
      <c r="JYR2947" s="14"/>
      <c r="JYS2947" s="14"/>
      <c r="JYT2947" s="14"/>
      <c r="JYU2947" s="14"/>
      <c r="JYV2947" s="14"/>
      <c r="JYW2947" s="14"/>
      <c r="JYX2947" s="14"/>
      <c r="JYY2947" s="14"/>
      <c r="JYZ2947" s="14"/>
      <c r="JZA2947" s="14"/>
      <c r="JZB2947" s="14"/>
      <c r="JZC2947" s="14"/>
      <c r="JZD2947" s="14"/>
      <c r="JZE2947" s="14"/>
      <c r="JZF2947" s="14"/>
      <c r="JZG2947" s="14"/>
      <c r="JZH2947" s="14"/>
      <c r="JZI2947" s="14"/>
      <c r="JZJ2947" s="14"/>
      <c r="JZK2947" s="14"/>
      <c r="JZL2947" s="14"/>
      <c r="JZM2947" s="14"/>
      <c r="JZN2947" s="14"/>
      <c r="JZO2947" s="14"/>
      <c r="JZP2947" s="14"/>
      <c r="JZQ2947" s="14"/>
      <c r="JZR2947" s="14"/>
      <c r="JZS2947" s="14"/>
      <c r="JZT2947" s="14"/>
      <c r="JZU2947" s="14"/>
      <c r="JZV2947" s="14"/>
      <c r="JZW2947" s="14"/>
      <c r="JZX2947" s="14"/>
      <c r="JZY2947" s="14"/>
      <c r="JZZ2947" s="14"/>
      <c r="KAA2947" s="14"/>
      <c r="KAB2947" s="14"/>
      <c r="KAC2947" s="14"/>
      <c r="KAD2947" s="14"/>
      <c r="KAE2947" s="14"/>
      <c r="KAF2947" s="14"/>
      <c r="KAG2947" s="14"/>
      <c r="KAH2947" s="14"/>
      <c r="KAI2947" s="14"/>
      <c r="KAJ2947" s="14"/>
      <c r="KAK2947" s="14"/>
      <c r="KAL2947" s="14"/>
      <c r="KAM2947" s="14"/>
      <c r="KAN2947" s="14"/>
      <c r="KAO2947" s="14"/>
      <c r="KAP2947" s="14"/>
      <c r="KAQ2947" s="14"/>
      <c r="KAR2947" s="14"/>
      <c r="KAS2947" s="14"/>
      <c r="KAT2947" s="14"/>
      <c r="KAU2947" s="14"/>
      <c r="KAV2947" s="14"/>
      <c r="KAW2947" s="14"/>
      <c r="KAX2947" s="14"/>
      <c r="KAY2947" s="14"/>
      <c r="KAZ2947" s="14"/>
      <c r="KBA2947" s="14"/>
      <c r="KBB2947" s="14"/>
      <c r="KBC2947" s="14"/>
      <c r="KBD2947" s="14"/>
      <c r="KBE2947" s="14"/>
      <c r="KBF2947" s="14"/>
      <c r="KBG2947" s="14"/>
      <c r="KBH2947" s="14"/>
      <c r="KBI2947" s="14"/>
      <c r="KBJ2947" s="14"/>
      <c r="KBK2947" s="14"/>
      <c r="KBL2947" s="14"/>
      <c r="KBM2947" s="14"/>
      <c r="KBN2947" s="14"/>
      <c r="KBO2947" s="14"/>
      <c r="KBP2947" s="14"/>
      <c r="KBQ2947" s="14"/>
      <c r="KBR2947" s="14"/>
      <c r="KBS2947" s="14"/>
      <c r="KBT2947" s="14"/>
      <c r="KBU2947" s="14"/>
      <c r="KBV2947" s="14"/>
      <c r="KBW2947" s="14"/>
      <c r="KBX2947" s="14"/>
      <c r="KBY2947" s="14"/>
      <c r="KBZ2947" s="14"/>
      <c r="KCA2947" s="14"/>
      <c r="KCB2947" s="14"/>
      <c r="KCC2947" s="14"/>
      <c r="KCD2947" s="14"/>
      <c r="KCE2947" s="14"/>
      <c r="KCF2947" s="14"/>
      <c r="KCG2947" s="14"/>
      <c r="KCH2947" s="14"/>
      <c r="KCI2947" s="14"/>
      <c r="KCJ2947" s="14"/>
      <c r="KCK2947" s="14"/>
      <c r="KCL2947" s="14"/>
      <c r="KCM2947" s="14"/>
      <c r="KCN2947" s="14"/>
      <c r="KCO2947" s="14"/>
      <c r="KCP2947" s="14"/>
      <c r="KCQ2947" s="14"/>
      <c r="KCR2947" s="14"/>
      <c r="KCS2947" s="14"/>
      <c r="KCT2947" s="14"/>
      <c r="KCU2947" s="14"/>
      <c r="KCV2947" s="14"/>
      <c r="KCW2947" s="14"/>
      <c r="KCX2947" s="14"/>
      <c r="KCY2947" s="14"/>
      <c r="KCZ2947" s="14"/>
      <c r="KDA2947" s="14"/>
      <c r="KDB2947" s="14"/>
      <c r="KDC2947" s="14"/>
      <c r="KDD2947" s="14"/>
      <c r="KDE2947" s="14"/>
      <c r="KDF2947" s="14"/>
      <c r="KDG2947" s="14"/>
      <c r="KDH2947" s="14"/>
      <c r="KDI2947" s="14"/>
      <c r="KDJ2947" s="14"/>
      <c r="KDK2947" s="14"/>
      <c r="KDL2947" s="14"/>
      <c r="KDM2947" s="14"/>
      <c r="KDN2947" s="14"/>
      <c r="KDO2947" s="14"/>
      <c r="KDP2947" s="14"/>
      <c r="KDQ2947" s="14"/>
      <c r="KDR2947" s="14"/>
      <c r="KDS2947" s="14"/>
      <c r="KDT2947" s="14"/>
      <c r="KDU2947" s="14"/>
      <c r="KDV2947" s="14"/>
      <c r="KDW2947" s="14"/>
      <c r="KDX2947" s="14"/>
      <c r="KDY2947" s="14"/>
      <c r="KDZ2947" s="14"/>
      <c r="KEA2947" s="14"/>
      <c r="KEB2947" s="14"/>
      <c r="KEC2947" s="14"/>
      <c r="KED2947" s="14"/>
      <c r="KEE2947" s="14"/>
      <c r="KEF2947" s="14"/>
      <c r="KEG2947" s="14"/>
      <c r="KEH2947" s="14"/>
      <c r="KEI2947" s="14"/>
      <c r="KEJ2947" s="14"/>
      <c r="KEK2947" s="14"/>
      <c r="KEL2947" s="14"/>
      <c r="KEM2947" s="14"/>
      <c r="KEN2947" s="14"/>
      <c r="KEO2947" s="14"/>
      <c r="KEP2947" s="14"/>
      <c r="KEQ2947" s="14"/>
      <c r="KER2947" s="14"/>
      <c r="KES2947" s="14"/>
      <c r="KET2947" s="14"/>
      <c r="KEU2947" s="14"/>
      <c r="KEV2947" s="14"/>
      <c r="KEW2947" s="14"/>
      <c r="KEX2947" s="14"/>
      <c r="KEY2947" s="14"/>
      <c r="KEZ2947" s="14"/>
      <c r="KFA2947" s="14"/>
      <c r="KFB2947" s="14"/>
      <c r="KFC2947" s="14"/>
      <c r="KFD2947" s="14"/>
      <c r="KFE2947" s="14"/>
      <c r="KFF2947" s="14"/>
      <c r="KFG2947" s="14"/>
      <c r="KFH2947" s="14"/>
      <c r="KFI2947" s="14"/>
      <c r="KFJ2947" s="14"/>
      <c r="KFK2947" s="14"/>
      <c r="KFL2947" s="14"/>
      <c r="KFM2947" s="14"/>
      <c r="KFN2947" s="14"/>
      <c r="KFO2947" s="14"/>
      <c r="KFP2947" s="14"/>
      <c r="KFQ2947" s="14"/>
      <c r="KFR2947" s="14"/>
      <c r="KFS2947" s="14"/>
      <c r="KFT2947" s="14"/>
      <c r="KFU2947" s="14"/>
      <c r="KFV2947" s="14"/>
      <c r="KFW2947" s="14"/>
      <c r="KFX2947" s="14"/>
      <c r="KFY2947" s="14"/>
      <c r="KFZ2947" s="14"/>
      <c r="KGA2947" s="14"/>
      <c r="KGB2947" s="14"/>
      <c r="KGC2947" s="14"/>
      <c r="KGD2947" s="14"/>
      <c r="KGE2947" s="14"/>
      <c r="KGF2947" s="14"/>
      <c r="KGG2947" s="14"/>
      <c r="KGH2947" s="14"/>
      <c r="KGI2947" s="14"/>
      <c r="KGJ2947" s="14"/>
      <c r="KGK2947" s="14"/>
      <c r="KGL2947" s="14"/>
      <c r="KGM2947" s="14"/>
      <c r="KGN2947" s="14"/>
      <c r="KGO2947" s="14"/>
      <c r="KGP2947" s="14"/>
      <c r="KGQ2947" s="14"/>
      <c r="KGR2947" s="14"/>
      <c r="KGS2947" s="14"/>
      <c r="KGT2947" s="14"/>
      <c r="KGU2947" s="14"/>
      <c r="KGV2947" s="14"/>
      <c r="KGW2947" s="14"/>
      <c r="KGX2947" s="14"/>
      <c r="KGY2947" s="14"/>
      <c r="KGZ2947" s="14"/>
      <c r="KHA2947" s="14"/>
      <c r="KHB2947" s="14"/>
      <c r="KHC2947" s="14"/>
      <c r="KHD2947" s="14"/>
      <c r="KHE2947" s="14"/>
      <c r="KHF2947" s="14"/>
      <c r="KHG2947" s="14"/>
      <c r="KHH2947" s="14"/>
      <c r="KHI2947" s="14"/>
      <c r="KHJ2947" s="14"/>
      <c r="KHK2947" s="14"/>
      <c r="KHL2947" s="14"/>
      <c r="KHM2947" s="14"/>
      <c r="KHN2947" s="14"/>
      <c r="KHO2947" s="14"/>
      <c r="KHP2947" s="14"/>
      <c r="KHQ2947" s="14"/>
      <c r="KHR2947" s="14"/>
      <c r="KHS2947" s="14"/>
      <c r="KHT2947" s="14"/>
      <c r="KHU2947" s="14"/>
      <c r="KHV2947" s="14"/>
      <c r="KHW2947" s="14"/>
      <c r="KHX2947" s="14"/>
      <c r="KHY2947" s="14"/>
      <c r="KHZ2947" s="14"/>
      <c r="KIA2947" s="14"/>
      <c r="KIB2947" s="14"/>
      <c r="KIC2947" s="14"/>
      <c r="KID2947" s="14"/>
      <c r="KIE2947" s="14"/>
      <c r="KIF2947" s="14"/>
      <c r="KIG2947" s="14"/>
      <c r="KIH2947" s="14"/>
      <c r="KII2947" s="14"/>
      <c r="KIJ2947" s="14"/>
      <c r="KIK2947" s="14"/>
      <c r="KIL2947" s="14"/>
      <c r="KIM2947" s="14"/>
      <c r="KIN2947" s="14"/>
      <c r="KIO2947" s="14"/>
      <c r="KIP2947" s="14"/>
      <c r="KIQ2947" s="14"/>
      <c r="KIR2947" s="14"/>
      <c r="KIS2947" s="14"/>
      <c r="KIT2947" s="14"/>
      <c r="KIU2947" s="14"/>
      <c r="KIV2947" s="14"/>
      <c r="KIW2947" s="14"/>
      <c r="KIX2947" s="14"/>
      <c r="KIY2947" s="14"/>
      <c r="KIZ2947" s="14"/>
      <c r="KJA2947" s="14"/>
      <c r="KJB2947" s="14"/>
      <c r="KJC2947" s="14"/>
      <c r="KJD2947" s="14"/>
      <c r="KJE2947" s="14"/>
      <c r="KJF2947" s="14"/>
      <c r="KJG2947" s="14"/>
      <c r="KJH2947" s="14"/>
      <c r="KJI2947" s="14"/>
      <c r="KJJ2947" s="14"/>
      <c r="KJK2947" s="14"/>
      <c r="KJL2947" s="14"/>
      <c r="KJM2947" s="14"/>
      <c r="KJN2947" s="14"/>
      <c r="KJO2947" s="14"/>
      <c r="KJP2947" s="14"/>
      <c r="KJQ2947" s="14"/>
      <c r="KJR2947" s="14"/>
      <c r="KJS2947" s="14"/>
      <c r="KJT2947" s="14"/>
      <c r="KJU2947" s="14"/>
      <c r="KJV2947" s="14"/>
      <c r="KJW2947" s="14"/>
      <c r="KJX2947" s="14"/>
      <c r="KJY2947" s="14"/>
      <c r="KJZ2947" s="14"/>
      <c r="KKA2947" s="14"/>
      <c r="KKB2947" s="14"/>
      <c r="KKC2947" s="14"/>
      <c r="KKD2947" s="14"/>
      <c r="KKE2947" s="14"/>
      <c r="KKF2947" s="14"/>
      <c r="KKG2947" s="14"/>
      <c r="KKH2947" s="14"/>
      <c r="KKI2947" s="14"/>
      <c r="KKJ2947" s="14"/>
      <c r="KKK2947" s="14"/>
      <c r="KKL2947" s="14"/>
      <c r="KKM2947" s="14"/>
      <c r="KKN2947" s="14"/>
      <c r="KKO2947" s="14"/>
      <c r="KKP2947" s="14"/>
      <c r="KKQ2947" s="14"/>
      <c r="KKR2947" s="14"/>
      <c r="KKS2947" s="14"/>
      <c r="KKT2947" s="14"/>
      <c r="KKU2947" s="14"/>
      <c r="KKV2947" s="14"/>
      <c r="KKW2947" s="14"/>
      <c r="KKX2947" s="14"/>
      <c r="KKY2947" s="14"/>
      <c r="KKZ2947" s="14"/>
      <c r="KLA2947" s="14"/>
      <c r="KLB2947" s="14"/>
      <c r="KLC2947" s="14"/>
      <c r="KLD2947" s="14"/>
      <c r="KLE2947" s="14"/>
      <c r="KLF2947" s="14"/>
      <c r="KLG2947" s="14"/>
      <c r="KLH2947" s="14"/>
      <c r="KLI2947" s="14"/>
      <c r="KLJ2947" s="14"/>
      <c r="KLK2947" s="14"/>
      <c r="KLL2947" s="14"/>
      <c r="KLM2947" s="14"/>
      <c r="KLN2947" s="14"/>
      <c r="KLO2947" s="14"/>
      <c r="KLP2947" s="14"/>
      <c r="KLQ2947" s="14"/>
      <c r="KLR2947" s="14"/>
      <c r="KLS2947" s="14"/>
      <c r="KLT2947" s="14"/>
      <c r="KLU2947" s="14"/>
      <c r="KLV2947" s="14"/>
      <c r="KLW2947" s="14"/>
      <c r="KLX2947" s="14"/>
      <c r="KLY2947" s="14"/>
      <c r="KLZ2947" s="14"/>
      <c r="KMA2947" s="14"/>
      <c r="KMB2947" s="14"/>
      <c r="KMC2947" s="14"/>
      <c r="KMD2947" s="14"/>
      <c r="KME2947" s="14"/>
      <c r="KMF2947" s="14"/>
      <c r="KMG2947" s="14"/>
      <c r="KMH2947" s="14"/>
      <c r="KMI2947" s="14"/>
      <c r="KMJ2947" s="14"/>
      <c r="KMK2947" s="14"/>
      <c r="KML2947" s="14"/>
      <c r="KMM2947" s="14"/>
      <c r="KMN2947" s="14"/>
      <c r="KMO2947" s="14"/>
      <c r="KMP2947" s="14"/>
      <c r="KMQ2947" s="14"/>
      <c r="KMR2947" s="14"/>
      <c r="KMS2947" s="14"/>
      <c r="KMT2947" s="14"/>
      <c r="KMU2947" s="14"/>
      <c r="KMV2947" s="14"/>
      <c r="KMW2947" s="14"/>
      <c r="KMX2947" s="14"/>
      <c r="KMY2947" s="14"/>
      <c r="KMZ2947" s="14"/>
      <c r="KNA2947" s="14"/>
      <c r="KNB2947" s="14"/>
      <c r="KNC2947" s="14"/>
      <c r="KND2947" s="14"/>
      <c r="KNE2947" s="14"/>
      <c r="KNF2947" s="14"/>
      <c r="KNG2947" s="14"/>
      <c r="KNH2947" s="14"/>
      <c r="KNI2947" s="14"/>
      <c r="KNJ2947" s="14"/>
      <c r="KNK2947" s="14"/>
      <c r="KNL2947" s="14"/>
      <c r="KNM2947" s="14"/>
      <c r="KNN2947" s="14"/>
      <c r="KNO2947" s="14"/>
      <c r="KNP2947" s="14"/>
      <c r="KNQ2947" s="14"/>
      <c r="KNR2947" s="14"/>
      <c r="KNS2947" s="14"/>
      <c r="KNT2947" s="14"/>
      <c r="KNU2947" s="14"/>
      <c r="KNV2947" s="14"/>
      <c r="KNW2947" s="14"/>
      <c r="KNX2947" s="14"/>
      <c r="KNY2947" s="14"/>
      <c r="KNZ2947" s="14"/>
      <c r="KOA2947" s="14"/>
      <c r="KOB2947" s="14"/>
      <c r="KOC2947" s="14"/>
      <c r="KOD2947" s="14"/>
      <c r="KOE2947" s="14"/>
      <c r="KOF2947" s="14"/>
      <c r="KOG2947" s="14"/>
      <c r="KOH2947" s="14"/>
      <c r="KOI2947" s="14"/>
      <c r="KOJ2947" s="14"/>
      <c r="KOK2947" s="14"/>
      <c r="KOL2947" s="14"/>
      <c r="KOM2947" s="14"/>
      <c r="KON2947" s="14"/>
      <c r="KOO2947" s="14"/>
      <c r="KOP2947" s="14"/>
      <c r="KOQ2947" s="14"/>
      <c r="KOR2947" s="14"/>
      <c r="KOS2947" s="14"/>
      <c r="KOT2947" s="14"/>
      <c r="KOU2947" s="14"/>
      <c r="KOV2947" s="14"/>
      <c r="KOW2947" s="14"/>
      <c r="KOX2947" s="14"/>
      <c r="KOY2947" s="14"/>
      <c r="KOZ2947" s="14"/>
      <c r="KPA2947" s="14"/>
      <c r="KPB2947" s="14"/>
      <c r="KPC2947" s="14"/>
      <c r="KPD2947" s="14"/>
      <c r="KPE2947" s="14"/>
      <c r="KPF2947" s="14"/>
      <c r="KPG2947" s="14"/>
      <c r="KPH2947" s="14"/>
      <c r="KPI2947" s="14"/>
      <c r="KPJ2947" s="14"/>
      <c r="KPK2947" s="14"/>
      <c r="KPL2947" s="14"/>
      <c r="KPM2947" s="14"/>
      <c r="KPN2947" s="14"/>
      <c r="KPO2947" s="14"/>
      <c r="KPP2947" s="14"/>
      <c r="KPQ2947" s="14"/>
      <c r="KPR2947" s="14"/>
      <c r="KPS2947" s="14"/>
      <c r="KPT2947" s="14"/>
      <c r="KPU2947" s="14"/>
      <c r="KPV2947" s="14"/>
      <c r="KPW2947" s="14"/>
      <c r="KPX2947" s="14"/>
      <c r="KPY2947" s="14"/>
      <c r="KPZ2947" s="14"/>
      <c r="KQA2947" s="14"/>
      <c r="KQB2947" s="14"/>
      <c r="KQC2947" s="14"/>
      <c r="KQD2947" s="14"/>
      <c r="KQE2947" s="14"/>
      <c r="KQF2947" s="14"/>
      <c r="KQG2947" s="14"/>
      <c r="KQH2947" s="14"/>
      <c r="KQI2947" s="14"/>
      <c r="KQJ2947" s="14"/>
      <c r="KQK2947" s="14"/>
      <c r="KQL2947" s="14"/>
      <c r="KQM2947" s="14"/>
      <c r="KQN2947" s="14"/>
      <c r="KQO2947" s="14"/>
      <c r="KQP2947" s="14"/>
      <c r="KQQ2947" s="14"/>
      <c r="KQR2947" s="14"/>
      <c r="KQS2947" s="14"/>
      <c r="KQT2947" s="14"/>
      <c r="KQU2947" s="14"/>
      <c r="KQV2947" s="14"/>
      <c r="KQW2947" s="14"/>
      <c r="KQX2947" s="14"/>
      <c r="KQY2947" s="14"/>
      <c r="KQZ2947" s="14"/>
      <c r="KRA2947" s="14"/>
      <c r="KRB2947" s="14"/>
      <c r="KRC2947" s="14"/>
      <c r="KRD2947" s="14"/>
      <c r="KRE2947" s="14"/>
      <c r="KRF2947" s="14"/>
      <c r="KRG2947" s="14"/>
      <c r="KRH2947" s="14"/>
      <c r="KRI2947" s="14"/>
      <c r="KRJ2947" s="14"/>
      <c r="KRK2947" s="14"/>
      <c r="KRL2947" s="14"/>
      <c r="KRM2947" s="14"/>
      <c r="KRN2947" s="14"/>
      <c r="KRO2947" s="14"/>
      <c r="KRP2947" s="14"/>
      <c r="KRQ2947" s="14"/>
      <c r="KRR2947" s="14"/>
      <c r="KRS2947" s="14"/>
      <c r="KRT2947" s="14"/>
      <c r="KRU2947" s="14"/>
      <c r="KRV2947" s="14"/>
      <c r="KRW2947" s="14"/>
      <c r="KRX2947" s="14"/>
      <c r="KRY2947" s="14"/>
      <c r="KRZ2947" s="14"/>
      <c r="KSA2947" s="14"/>
      <c r="KSB2947" s="14"/>
      <c r="KSC2947" s="14"/>
      <c r="KSD2947" s="14"/>
      <c r="KSE2947" s="14"/>
      <c r="KSF2947" s="14"/>
      <c r="KSG2947" s="14"/>
      <c r="KSH2947" s="14"/>
      <c r="KSI2947" s="14"/>
      <c r="KSJ2947" s="14"/>
      <c r="KSK2947" s="14"/>
      <c r="KSL2947" s="14"/>
      <c r="KSM2947" s="14"/>
      <c r="KSN2947" s="14"/>
      <c r="KSO2947" s="14"/>
      <c r="KSP2947" s="14"/>
      <c r="KSQ2947" s="14"/>
      <c r="KSR2947" s="14"/>
      <c r="KSS2947" s="14"/>
      <c r="KST2947" s="14"/>
      <c r="KSU2947" s="14"/>
      <c r="KSV2947" s="14"/>
      <c r="KSW2947" s="14"/>
      <c r="KSX2947" s="14"/>
      <c r="KSY2947" s="14"/>
      <c r="KSZ2947" s="14"/>
      <c r="KTA2947" s="14"/>
      <c r="KTB2947" s="14"/>
      <c r="KTC2947" s="14"/>
      <c r="KTD2947" s="14"/>
      <c r="KTE2947" s="14"/>
      <c r="KTF2947" s="14"/>
      <c r="KTG2947" s="14"/>
      <c r="KTH2947" s="14"/>
      <c r="KTI2947" s="14"/>
      <c r="KTJ2947" s="14"/>
      <c r="KTK2947" s="14"/>
      <c r="KTL2947" s="14"/>
      <c r="KTM2947" s="14"/>
      <c r="KTN2947" s="14"/>
      <c r="KTO2947" s="14"/>
      <c r="KTP2947" s="14"/>
      <c r="KTQ2947" s="14"/>
      <c r="KTR2947" s="14"/>
      <c r="KTS2947" s="14"/>
      <c r="KTT2947" s="14"/>
      <c r="KTU2947" s="14"/>
      <c r="KTV2947" s="14"/>
      <c r="KTW2947" s="14"/>
      <c r="KTX2947" s="14"/>
      <c r="KTY2947" s="14"/>
      <c r="KTZ2947" s="14"/>
      <c r="KUA2947" s="14"/>
      <c r="KUB2947" s="14"/>
      <c r="KUC2947" s="14"/>
      <c r="KUD2947" s="14"/>
      <c r="KUE2947" s="14"/>
      <c r="KUF2947" s="14"/>
      <c r="KUG2947" s="14"/>
      <c r="KUH2947" s="14"/>
      <c r="KUI2947" s="14"/>
      <c r="KUJ2947" s="14"/>
      <c r="KUK2947" s="14"/>
      <c r="KUL2947" s="14"/>
      <c r="KUM2947" s="14"/>
      <c r="KUN2947" s="14"/>
      <c r="KUO2947" s="14"/>
      <c r="KUP2947" s="14"/>
      <c r="KUQ2947" s="14"/>
      <c r="KUR2947" s="14"/>
      <c r="KUS2947" s="14"/>
      <c r="KUT2947" s="14"/>
      <c r="KUU2947" s="14"/>
      <c r="KUV2947" s="14"/>
      <c r="KUW2947" s="14"/>
      <c r="KUX2947" s="14"/>
      <c r="KUY2947" s="14"/>
      <c r="KUZ2947" s="14"/>
      <c r="KVA2947" s="14"/>
      <c r="KVB2947" s="14"/>
      <c r="KVC2947" s="14"/>
      <c r="KVD2947" s="14"/>
      <c r="KVE2947" s="14"/>
      <c r="KVF2947" s="14"/>
      <c r="KVG2947" s="14"/>
      <c r="KVH2947" s="14"/>
      <c r="KVI2947" s="14"/>
      <c r="KVJ2947" s="14"/>
      <c r="KVK2947" s="14"/>
      <c r="KVL2947" s="14"/>
      <c r="KVM2947" s="14"/>
      <c r="KVN2947" s="14"/>
      <c r="KVO2947" s="14"/>
      <c r="KVP2947" s="14"/>
      <c r="KVQ2947" s="14"/>
      <c r="KVR2947" s="14"/>
      <c r="KVS2947" s="14"/>
      <c r="KVT2947" s="14"/>
      <c r="KVU2947" s="14"/>
      <c r="KVV2947" s="14"/>
      <c r="KVW2947" s="14"/>
      <c r="KVX2947" s="14"/>
      <c r="KVY2947" s="14"/>
      <c r="KVZ2947" s="14"/>
      <c r="KWA2947" s="14"/>
      <c r="KWB2947" s="14"/>
      <c r="KWC2947" s="14"/>
      <c r="KWD2947" s="14"/>
      <c r="KWE2947" s="14"/>
      <c r="KWF2947" s="14"/>
      <c r="KWG2947" s="14"/>
      <c r="KWH2947" s="14"/>
      <c r="KWI2947" s="14"/>
      <c r="KWJ2947" s="14"/>
      <c r="KWK2947" s="14"/>
      <c r="KWL2947" s="14"/>
      <c r="KWM2947" s="14"/>
      <c r="KWN2947" s="14"/>
      <c r="KWO2947" s="14"/>
      <c r="KWP2947" s="14"/>
      <c r="KWQ2947" s="14"/>
      <c r="KWR2947" s="14"/>
      <c r="KWS2947" s="14"/>
      <c r="KWT2947" s="14"/>
      <c r="KWU2947" s="14"/>
      <c r="KWV2947" s="14"/>
      <c r="KWW2947" s="14"/>
      <c r="KWX2947" s="14"/>
      <c r="KWY2947" s="14"/>
      <c r="KWZ2947" s="14"/>
      <c r="KXA2947" s="14"/>
      <c r="KXB2947" s="14"/>
      <c r="KXC2947" s="14"/>
      <c r="KXD2947" s="14"/>
      <c r="KXE2947" s="14"/>
      <c r="KXF2947" s="14"/>
      <c r="KXG2947" s="14"/>
      <c r="KXH2947" s="14"/>
      <c r="KXI2947" s="14"/>
      <c r="KXJ2947" s="14"/>
      <c r="KXK2947" s="14"/>
      <c r="KXL2947" s="14"/>
      <c r="KXM2947" s="14"/>
      <c r="KXN2947" s="14"/>
      <c r="KXO2947" s="14"/>
      <c r="KXP2947" s="14"/>
      <c r="KXQ2947" s="14"/>
      <c r="KXR2947" s="14"/>
      <c r="KXS2947" s="14"/>
      <c r="KXT2947" s="14"/>
      <c r="KXU2947" s="14"/>
      <c r="KXV2947" s="14"/>
      <c r="KXW2947" s="14"/>
      <c r="KXX2947" s="14"/>
      <c r="KXY2947" s="14"/>
      <c r="KXZ2947" s="14"/>
      <c r="KYA2947" s="14"/>
      <c r="KYB2947" s="14"/>
      <c r="KYC2947" s="14"/>
      <c r="KYD2947" s="14"/>
      <c r="KYE2947" s="14"/>
      <c r="KYF2947" s="14"/>
      <c r="KYG2947" s="14"/>
      <c r="KYH2947" s="14"/>
      <c r="KYI2947" s="14"/>
      <c r="KYJ2947" s="14"/>
      <c r="KYK2947" s="14"/>
      <c r="KYL2947" s="14"/>
      <c r="KYM2947" s="14"/>
      <c r="KYN2947" s="14"/>
      <c r="KYO2947" s="14"/>
      <c r="KYP2947" s="14"/>
      <c r="KYQ2947" s="14"/>
      <c r="KYR2947" s="14"/>
      <c r="KYS2947" s="14"/>
      <c r="KYT2947" s="14"/>
      <c r="KYU2947" s="14"/>
      <c r="KYV2947" s="14"/>
      <c r="KYW2947" s="14"/>
      <c r="KYX2947" s="14"/>
      <c r="KYY2947" s="14"/>
      <c r="KYZ2947" s="14"/>
      <c r="KZA2947" s="14"/>
      <c r="KZB2947" s="14"/>
      <c r="KZC2947" s="14"/>
      <c r="KZD2947" s="14"/>
      <c r="KZE2947" s="14"/>
      <c r="KZF2947" s="14"/>
      <c r="KZG2947" s="14"/>
      <c r="KZH2947" s="14"/>
      <c r="KZI2947" s="14"/>
      <c r="KZJ2947" s="14"/>
      <c r="KZK2947" s="14"/>
      <c r="KZL2947" s="14"/>
      <c r="KZM2947" s="14"/>
      <c r="KZN2947" s="14"/>
      <c r="KZO2947" s="14"/>
      <c r="KZP2947" s="14"/>
      <c r="KZQ2947" s="14"/>
      <c r="KZR2947" s="14"/>
      <c r="KZS2947" s="14"/>
      <c r="KZT2947" s="14"/>
      <c r="KZU2947" s="14"/>
      <c r="KZV2947" s="14"/>
      <c r="KZW2947" s="14"/>
      <c r="KZX2947" s="14"/>
      <c r="KZY2947" s="14"/>
      <c r="KZZ2947" s="14"/>
      <c r="LAA2947" s="14"/>
      <c r="LAB2947" s="14"/>
      <c r="LAC2947" s="14"/>
      <c r="LAD2947" s="14"/>
      <c r="LAE2947" s="14"/>
      <c r="LAF2947" s="14"/>
      <c r="LAG2947" s="14"/>
      <c r="LAH2947" s="14"/>
      <c r="LAI2947" s="14"/>
      <c r="LAJ2947" s="14"/>
      <c r="LAK2947" s="14"/>
      <c r="LAL2947" s="14"/>
      <c r="LAM2947" s="14"/>
      <c r="LAN2947" s="14"/>
      <c r="LAO2947" s="14"/>
      <c r="LAP2947" s="14"/>
      <c r="LAQ2947" s="14"/>
      <c r="LAR2947" s="14"/>
      <c r="LAS2947" s="14"/>
      <c r="LAT2947" s="14"/>
      <c r="LAU2947" s="14"/>
      <c r="LAV2947" s="14"/>
      <c r="LAW2947" s="14"/>
      <c r="LAX2947" s="14"/>
      <c r="LAY2947" s="14"/>
      <c r="LAZ2947" s="14"/>
      <c r="LBA2947" s="14"/>
      <c r="LBB2947" s="14"/>
      <c r="LBC2947" s="14"/>
      <c r="LBD2947" s="14"/>
      <c r="LBE2947" s="14"/>
      <c r="LBF2947" s="14"/>
      <c r="LBG2947" s="14"/>
      <c r="LBH2947" s="14"/>
      <c r="LBI2947" s="14"/>
      <c r="LBJ2947" s="14"/>
      <c r="LBK2947" s="14"/>
      <c r="LBL2947" s="14"/>
      <c r="LBM2947" s="14"/>
      <c r="LBN2947" s="14"/>
      <c r="LBO2947" s="14"/>
      <c r="LBP2947" s="14"/>
      <c r="LBQ2947" s="14"/>
      <c r="LBR2947" s="14"/>
      <c r="LBS2947" s="14"/>
      <c r="LBT2947" s="14"/>
      <c r="LBU2947" s="14"/>
      <c r="LBV2947" s="14"/>
      <c r="LBW2947" s="14"/>
      <c r="LBX2947" s="14"/>
      <c r="LBY2947" s="14"/>
      <c r="LBZ2947" s="14"/>
      <c r="LCA2947" s="14"/>
      <c r="LCB2947" s="14"/>
      <c r="LCC2947" s="14"/>
      <c r="LCD2947" s="14"/>
      <c r="LCE2947" s="14"/>
      <c r="LCF2947" s="14"/>
      <c r="LCG2947" s="14"/>
      <c r="LCH2947" s="14"/>
      <c r="LCI2947" s="14"/>
      <c r="LCJ2947" s="14"/>
      <c r="LCK2947" s="14"/>
      <c r="LCL2947" s="14"/>
      <c r="LCM2947" s="14"/>
      <c r="LCN2947" s="14"/>
      <c r="LCO2947" s="14"/>
      <c r="LCP2947" s="14"/>
      <c r="LCQ2947" s="14"/>
      <c r="LCR2947" s="14"/>
      <c r="LCS2947" s="14"/>
      <c r="LCT2947" s="14"/>
      <c r="LCU2947" s="14"/>
      <c r="LCV2947" s="14"/>
      <c r="LCW2947" s="14"/>
      <c r="LCX2947" s="14"/>
      <c r="LCY2947" s="14"/>
      <c r="LCZ2947" s="14"/>
      <c r="LDA2947" s="14"/>
      <c r="LDB2947" s="14"/>
      <c r="LDC2947" s="14"/>
      <c r="LDD2947" s="14"/>
      <c r="LDE2947" s="14"/>
      <c r="LDF2947" s="14"/>
      <c r="LDG2947" s="14"/>
      <c r="LDH2947" s="14"/>
      <c r="LDI2947" s="14"/>
      <c r="LDJ2947" s="14"/>
      <c r="LDK2947" s="14"/>
      <c r="LDL2947" s="14"/>
      <c r="LDM2947" s="14"/>
      <c r="LDN2947" s="14"/>
      <c r="LDO2947" s="14"/>
      <c r="LDP2947" s="14"/>
      <c r="LDQ2947" s="14"/>
      <c r="LDR2947" s="14"/>
      <c r="LDS2947" s="14"/>
      <c r="LDT2947" s="14"/>
      <c r="LDU2947" s="14"/>
      <c r="LDV2947" s="14"/>
      <c r="LDW2947" s="14"/>
      <c r="LDX2947" s="14"/>
      <c r="LDY2947" s="14"/>
      <c r="LDZ2947" s="14"/>
      <c r="LEA2947" s="14"/>
      <c r="LEB2947" s="14"/>
      <c r="LEC2947" s="14"/>
      <c r="LED2947" s="14"/>
      <c r="LEE2947" s="14"/>
      <c r="LEF2947" s="14"/>
      <c r="LEG2947" s="14"/>
      <c r="LEH2947" s="14"/>
      <c r="LEI2947" s="14"/>
      <c r="LEJ2947" s="14"/>
      <c r="LEK2947" s="14"/>
      <c r="LEL2947" s="14"/>
      <c r="LEM2947" s="14"/>
      <c r="LEN2947" s="14"/>
      <c r="LEO2947" s="14"/>
      <c r="LEP2947" s="14"/>
      <c r="LEQ2947" s="14"/>
      <c r="LER2947" s="14"/>
      <c r="LES2947" s="14"/>
      <c r="LET2947" s="14"/>
      <c r="LEU2947" s="14"/>
      <c r="LEV2947" s="14"/>
      <c r="LEW2947" s="14"/>
      <c r="LEX2947" s="14"/>
      <c r="LEY2947" s="14"/>
      <c r="LEZ2947" s="14"/>
      <c r="LFA2947" s="14"/>
      <c r="LFB2947" s="14"/>
      <c r="LFC2947" s="14"/>
      <c r="LFD2947" s="14"/>
      <c r="LFE2947" s="14"/>
      <c r="LFF2947" s="14"/>
      <c r="LFG2947" s="14"/>
      <c r="LFH2947" s="14"/>
      <c r="LFI2947" s="14"/>
      <c r="LFJ2947" s="14"/>
      <c r="LFK2947" s="14"/>
      <c r="LFL2947" s="14"/>
      <c r="LFM2947" s="14"/>
      <c r="LFN2947" s="14"/>
      <c r="LFO2947" s="14"/>
      <c r="LFP2947" s="14"/>
      <c r="LFQ2947" s="14"/>
      <c r="LFR2947" s="14"/>
      <c r="LFS2947" s="14"/>
      <c r="LFT2947" s="14"/>
      <c r="LFU2947" s="14"/>
      <c r="LFV2947" s="14"/>
      <c r="LFW2947" s="14"/>
      <c r="LFX2947" s="14"/>
      <c r="LFY2947" s="14"/>
      <c r="LFZ2947" s="14"/>
      <c r="LGA2947" s="14"/>
      <c r="LGB2947" s="14"/>
      <c r="LGC2947" s="14"/>
      <c r="LGD2947" s="14"/>
      <c r="LGE2947" s="14"/>
      <c r="LGF2947" s="14"/>
      <c r="LGG2947" s="14"/>
      <c r="LGH2947" s="14"/>
      <c r="LGI2947" s="14"/>
      <c r="LGJ2947" s="14"/>
      <c r="LGK2947" s="14"/>
      <c r="LGL2947" s="14"/>
      <c r="LGM2947" s="14"/>
      <c r="LGN2947" s="14"/>
      <c r="LGO2947" s="14"/>
      <c r="LGP2947" s="14"/>
      <c r="LGQ2947" s="14"/>
      <c r="LGR2947" s="14"/>
      <c r="LGS2947" s="14"/>
      <c r="LGT2947" s="14"/>
      <c r="LGU2947" s="14"/>
      <c r="LGV2947" s="14"/>
      <c r="LGW2947" s="14"/>
      <c r="LGX2947" s="14"/>
      <c r="LGY2947" s="14"/>
      <c r="LGZ2947" s="14"/>
      <c r="LHA2947" s="14"/>
      <c r="LHB2947" s="14"/>
      <c r="LHC2947" s="14"/>
      <c r="LHD2947" s="14"/>
      <c r="LHE2947" s="14"/>
      <c r="LHF2947" s="14"/>
      <c r="LHG2947" s="14"/>
      <c r="LHH2947" s="14"/>
      <c r="LHI2947" s="14"/>
      <c r="LHJ2947" s="14"/>
      <c r="LHK2947" s="14"/>
      <c r="LHL2947" s="14"/>
      <c r="LHM2947" s="14"/>
      <c r="LHN2947" s="14"/>
      <c r="LHO2947" s="14"/>
      <c r="LHP2947" s="14"/>
      <c r="LHQ2947" s="14"/>
      <c r="LHR2947" s="14"/>
      <c r="LHS2947" s="14"/>
      <c r="LHT2947" s="14"/>
      <c r="LHU2947" s="14"/>
      <c r="LHV2947" s="14"/>
      <c r="LHW2947" s="14"/>
      <c r="LHX2947" s="14"/>
      <c r="LHY2947" s="14"/>
      <c r="LHZ2947" s="14"/>
      <c r="LIA2947" s="14"/>
      <c r="LIB2947" s="14"/>
      <c r="LIC2947" s="14"/>
      <c r="LID2947" s="14"/>
      <c r="LIE2947" s="14"/>
      <c r="LIF2947" s="14"/>
      <c r="LIG2947" s="14"/>
      <c r="LIH2947" s="14"/>
      <c r="LII2947" s="14"/>
      <c r="LIJ2947" s="14"/>
      <c r="LIK2947" s="14"/>
      <c r="LIL2947" s="14"/>
      <c r="LIM2947" s="14"/>
      <c r="LIN2947" s="14"/>
      <c r="LIO2947" s="14"/>
      <c r="LIP2947" s="14"/>
      <c r="LIQ2947" s="14"/>
      <c r="LIR2947" s="14"/>
      <c r="LIS2947" s="14"/>
      <c r="LIT2947" s="14"/>
      <c r="LIU2947" s="14"/>
      <c r="LIV2947" s="14"/>
      <c r="LIW2947" s="14"/>
      <c r="LIX2947" s="14"/>
      <c r="LIY2947" s="14"/>
      <c r="LIZ2947" s="14"/>
      <c r="LJA2947" s="14"/>
      <c r="LJB2947" s="14"/>
      <c r="LJC2947" s="14"/>
      <c r="LJD2947" s="14"/>
      <c r="LJE2947" s="14"/>
      <c r="LJF2947" s="14"/>
      <c r="LJG2947" s="14"/>
      <c r="LJH2947" s="14"/>
      <c r="LJI2947" s="14"/>
      <c r="LJJ2947" s="14"/>
      <c r="LJK2947" s="14"/>
      <c r="LJL2947" s="14"/>
      <c r="LJM2947" s="14"/>
      <c r="LJN2947" s="14"/>
      <c r="LJO2947" s="14"/>
      <c r="LJP2947" s="14"/>
      <c r="LJQ2947" s="14"/>
      <c r="LJR2947" s="14"/>
      <c r="LJS2947" s="14"/>
      <c r="LJT2947" s="14"/>
      <c r="LJU2947" s="14"/>
      <c r="LJV2947" s="14"/>
      <c r="LJW2947" s="14"/>
      <c r="LJX2947" s="14"/>
      <c r="LJY2947" s="14"/>
      <c r="LJZ2947" s="14"/>
      <c r="LKA2947" s="14"/>
      <c r="LKB2947" s="14"/>
      <c r="LKC2947" s="14"/>
      <c r="LKD2947" s="14"/>
      <c r="LKE2947" s="14"/>
      <c r="LKF2947" s="14"/>
      <c r="LKG2947" s="14"/>
      <c r="LKH2947" s="14"/>
      <c r="LKI2947" s="14"/>
      <c r="LKJ2947" s="14"/>
      <c r="LKK2947" s="14"/>
      <c r="LKL2947" s="14"/>
      <c r="LKM2947" s="14"/>
      <c r="LKN2947" s="14"/>
      <c r="LKO2947" s="14"/>
      <c r="LKP2947" s="14"/>
      <c r="LKQ2947" s="14"/>
      <c r="LKR2947" s="14"/>
      <c r="LKS2947" s="14"/>
      <c r="LKT2947" s="14"/>
      <c r="LKU2947" s="14"/>
      <c r="LKV2947" s="14"/>
      <c r="LKW2947" s="14"/>
      <c r="LKX2947" s="14"/>
      <c r="LKY2947" s="14"/>
      <c r="LKZ2947" s="14"/>
      <c r="LLA2947" s="14"/>
      <c r="LLB2947" s="14"/>
      <c r="LLC2947" s="14"/>
      <c r="LLD2947" s="14"/>
      <c r="LLE2947" s="14"/>
      <c r="LLF2947" s="14"/>
      <c r="LLG2947" s="14"/>
      <c r="LLH2947" s="14"/>
      <c r="LLI2947" s="14"/>
      <c r="LLJ2947" s="14"/>
      <c r="LLK2947" s="14"/>
      <c r="LLL2947" s="14"/>
      <c r="LLM2947" s="14"/>
      <c r="LLN2947" s="14"/>
      <c r="LLO2947" s="14"/>
      <c r="LLP2947" s="14"/>
      <c r="LLQ2947" s="14"/>
      <c r="LLR2947" s="14"/>
      <c r="LLS2947" s="14"/>
      <c r="LLT2947" s="14"/>
      <c r="LLU2947" s="14"/>
      <c r="LLV2947" s="14"/>
      <c r="LLW2947" s="14"/>
      <c r="LLX2947" s="14"/>
      <c r="LLY2947" s="14"/>
      <c r="LLZ2947" s="14"/>
      <c r="LMA2947" s="14"/>
      <c r="LMB2947" s="14"/>
      <c r="LMC2947" s="14"/>
      <c r="LMD2947" s="14"/>
      <c r="LME2947" s="14"/>
      <c r="LMF2947" s="14"/>
      <c r="LMG2947" s="14"/>
      <c r="LMH2947" s="14"/>
      <c r="LMI2947" s="14"/>
      <c r="LMJ2947" s="14"/>
      <c r="LMK2947" s="14"/>
      <c r="LML2947" s="14"/>
      <c r="LMM2947" s="14"/>
      <c r="LMN2947" s="14"/>
      <c r="LMO2947" s="14"/>
      <c r="LMP2947" s="14"/>
      <c r="LMQ2947" s="14"/>
      <c r="LMR2947" s="14"/>
      <c r="LMS2947" s="14"/>
      <c r="LMT2947" s="14"/>
      <c r="LMU2947" s="14"/>
      <c r="LMV2947" s="14"/>
      <c r="LMW2947" s="14"/>
      <c r="LMX2947" s="14"/>
      <c r="LMY2947" s="14"/>
      <c r="LMZ2947" s="14"/>
      <c r="LNA2947" s="14"/>
      <c r="LNB2947" s="14"/>
      <c r="LNC2947" s="14"/>
      <c r="LND2947" s="14"/>
      <c r="LNE2947" s="14"/>
      <c r="LNF2947" s="14"/>
      <c r="LNG2947" s="14"/>
      <c r="LNH2947" s="14"/>
      <c r="LNI2947" s="14"/>
      <c r="LNJ2947" s="14"/>
      <c r="LNK2947" s="14"/>
      <c r="LNL2947" s="14"/>
      <c r="LNM2947" s="14"/>
      <c r="LNN2947" s="14"/>
      <c r="LNO2947" s="14"/>
      <c r="LNP2947" s="14"/>
      <c r="LNQ2947" s="14"/>
      <c r="LNR2947" s="14"/>
      <c r="LNS2947" s="14"/>
      <c r="LNT2947" s="14"/>
      <c r="LNU2947" s="14"/>
      <c r="LNV2947" s="14"/>
      <c r="LNW2947" s="14"/>
      <c r="LNX2947" s="14"/>
      <c r="LNY2947" s="14"/>
      <c r="LNZ2947" s="14"/>
      <c r="LOA2947" s="14"/>
      <c r="LOB2947" s="14"/>
      <c r="LOC2947" s="14"/>
      <c r="LOD2947" s="14"/>
      <c r="LOE2947" s="14"/>
      <c r="LOF2947" s="14"/>
      <c r="LOG2947" s="14"/>
      <c r="LOH2947" s="14"/>
      <c r="LOI2947" s="14"/>
      <c r="LOJ2947" s="14"/>
      <c r="LOK2947" s="14"/>
      <c r="LOL2947" s="14"/>
      <c r="LOM2947" s="14"/>
      <c r="LON2947" s="14"/>
      <c r="LOO2947" s="14"/>
      <c r="LOP2947" s="14"/>
      <c r="LOQ2947" s="14"/>
      <c r="LOR2947" s="14"/>
      <c r="LOS2947" s="14"/>
      <c r="LOT2947" s="14"/>
      <c r="LOU2947" s="14"/>
      <c r="LOV2947" s="14"/>
      <c r="LOW2947" s="14"/>
      <c r="LOX2947" s="14"/>
      <c r="LOY2947" s="14"/>
      <c r="LOZ2947" s="14"/>
      <c r="LPA2947" s="14"/>
      <c r="LPB2947" s="14"/>
      <c r="LPC2947" s="14"/>
      <c r="LPD2947" s="14"/>
      <c r="LPE2947" s="14"/>
      <c r="LPF2947" s="14"/>
      <c r="LPG2947" s="14"/>
      <c r="LPH2947" s="14"/>
      <c r="LPI2947" s="14"/>
      <c r="LPJ2947" s="14"/>
      <c r="LPK2947" s="14"/>
      <c r="LPL2947" s="14"/>
      <c r="LPM2947" s="14"/>
      <c r="LPN2947" s="14"/>
      <c r="LPO2947" s="14"/>
      <c r="LPP2947" s="14"/>
      <c r="LPQ2947" s="14"/>
      <c r="LPR2947" s="14"/>
      <c r="LPS2947" s="14"/>
      <c r="LPT2947" s="14"/>
      <c r="LPU2947" s="14"/>
      <c r="LPV2947" s="14"/>
      <c r="LPW2947" s="14"/>
      <c r="LPX2947" s="14"/>
      <c r="LPY2947" s="14"/>
      <c r="LPZ2947" s="14"/>
      <c r="LQA2947" s="14"/>
      <c r="LQB2947" s="14"/>
      <c r="LQC2947" s="14"/>
      <c r="LQD2947" s="14"/>
      <c r="LQE2947" s="14"/>
      <c r="LQF2947" s="14"/>
      <c r="LQG2947" s="14"/>
      <c r="LQH2947" s="14"/>
      <c r="LQI2947" s="14"/>
      <c r="LQJ2947" s="14"/>
      <c r="LQK2947" s="14"/>
      <c r="LQL2947" s="14"/>
      <c r="LQM2947" s="14"/>
      <c r="LQN2947" s="14"/>
      <c r="LQO2947" s="14"/>
      <c r="LQP2947" s="14"/>
      <c r="LQQ2947" s="14"/>
      <c r="LQR2947" s="14"/>
      <c r="LQS2947" s="14"/>
      <c r="LQT2947" s="14"/>
      <c r="LQU2947" s="14"/>
      <c r="LQV2947" s="14"/>
      <c r="LQW2947" s="14"/>
      <c r="LQX2947" s="14"/>
      <c r="LQY2947" s="14"/>
      <c r="LQZ2947" s="14"/>
      <c r="LRA2947" s="14"/>
      <c r="LRB2947" s="14"/>
      <c r="LRC2947" s="14"/>
      <c r="LRD2947" s="14"/>
      <c r="LRE2947" s="14"/>
      <c r="LRF2947" s="14"/>
      <c r="LRG2947" s="14"/>
      <c r="LRH2947" s="14"/>
      <c r="LRI2947" s="14"/>
      <c r="LRJ2947" s="14"/>
      <c r="LRK2947" s="14"/>
      <c r="LRL2947" s="14"/>
      <c r="LRM2947" s="14"/>
      <c r="LRN2947" s="14"/>
      <c r="LRO2947" s="14"/>
      <c r="LRP2947" s="14"/>
      <c r="LRQ2947" s="14"/>
      <c r="LRR2947" s="14"/>
      <c r="LRS2947" s="14"/>
      <c r="LRT2947" s="14"/>
      <c r="LRU2947" s="14"/>
      <c r="LRV2947" s="14"/>
      <c r="LRW2947" s="14"/>
      <c r="LRX2947" s="14"/>
      <c r="LRY2947" s="14"/>
      <c r="LRZ2947" s="14"/>
      <c r="LSA2947" s="14"/>
      <c r="LSB2947" s="14"/>
      <c r="LSC2947" s="14"/>
      <c r="LSD2947" s="14"/>
      <c r="LSE2947" s="14"/>
      <c r="LSF2947" s="14"/>
      <c r="LSG2947" s="14"/>
      <c r="LSH2947" s="14"/>
      <c r="LSI2947" s="14"/>
      <c r="LSJ2947" s="14"/>
      <c r="LSK2947" s="14"/>
      <c r="LSL2947" s="14"/>
      <c r="LSM2947" s="14"/>
      <c r="LSN2947" s="14"/>
      <c r="LSO2947" s="14"/>
      <c r="LSP2947" s="14"/>
      <c r="LSQ2947" s="14"/>
      <c r="LSR2947" s="14"/>
      <c r="LSS2947" s="14"/>
      <c r="LST2947" s="14"/>
      <c r="LSU2947" s="14"/>
      <c r="LSV2947" s="14"/>
      <c r="LSW2947" s="14"/>
      <c r="LSX2947" s="14"/>
      <c r="LSY2947" s="14"/>
      <c r="LSZ2947" s="14"/>
      <c r="LTA2947" s="14"/>
      <c r="LTB2947" s="14"/>
      <c r="LTC2947" s="14"/>
      <c r="LTD2947" s="14"/>
      <c r="LTE2947" s="14"/>
      <c r="LTF2947" s="14"/>
      <c r="LTG2947" s="14"/>
      <c r="LTH2947" s="14"/>
      <c r="LTI2947" s="14"/>
      <c r="LTJ2947" s="14"/>
      <c r="LTK2947" s="14"/>
      <c r="LTL2947" s="14"/>
      <c r="LTM2947" s="14"/>
      <c r="LTN2947" s="14"/>
      <c r="LTO2947" s="14"/>
      <c r="LTP2947" s="14"/>
      <c r="LTQ2947" s="14"/>
      <c r="LTR2947" s="14"/>
      <c r="LTS2947" s="14"/>
      <c r="LTT2947" s="14"/>
      <c r="LTU2947" s="14"/>
      <c r="LTV2947" s="14"/>
      <c r="LTW2947" s="14"/>
      <c r="LTX2947" s="14"/>
      <c r="LTY2947" s="14"/>
      <c r="LTZ2947" s="14"/>
      <c r="LUA2947" s="14"/>
      <c r="LUB2947" s="14"/>
      <c r="LUC2947" s="14"/>
      <c r="LUD2947" s="14"/>
      <c r="LUE2947" s="14"/>
      <c r="LUF2947" s="14"/>
      <c r="LUG2947" s="14"/>
      <c r="LUH2947" s="14"/>
      <c r="LUI2947" s="14"/>
      <c r="LUJ2947" s="14"/>
      <c r="LUK2947" s="14"/>
      <c r="LUL2947" s="14"/>
      <c r="LUM2947" s="14"/>
      <c r="LUN2947" s="14"/>
      <c r="LUO2947" s="14"/>
      <c r="LUP2947" s="14"/>
      <c r="LUQ2947" s="14"/>
      <c r="LUR2947" s="14"/>
      <c r="LUS2947" s="14"/>
      <c r="LUT2947" s="14"/>
      <c r="LUU2947" s="14"/>
      <c r="LUV2947" s="14"/>
      <c r="LUW2947" s="14"/>
      <c r="LUX2947" s="14"/>
      <c r="LUY2947" s="14"/>
      <c r="LUZ2947" s="14"/>
      <c r="LVA2947" s="14"/>
      <c r="LVB2947" s="14"/>
      <c r="LVC2947" s="14"/>
      <c r="LVD2947" s="14"/>
      <c r="LVE2947" s="14"/>
      <c r="LVF2947" s="14"/>
      <c r="LVG2947" s="14"/>
      <c r="LVH2947" s="14"/>
      <c r="LVI2947" s="14"/>
      <c r="LVJ2947" s="14"/>
      <c r="LVK2947" s="14"/>
      <c r="LVL2947" s="14"/>
      <c r="LVM2947" s="14"/>
      <c r="LVN2947" s="14"/>
      <c r="LVO2947" s="14"/>
      <c r="LVP2947" s="14"/>
      <c r="LVQ2947" s="14"/>
      <c r="LVR2947" s="14"/>
      <c r="LVS2947" s="14"/>
      <c r="LVT2947" s="14"/>
      <c r="LVU2947" s="14"/>
      <c r="LVV2947" s="14"/>
      <c r="LVW2947" s="14"/>
      <c r="LVX2947" s="14"/>
      <c r="LVY2947" s="14"/>
      <c r="LVZ2947" s="14"/>
      <c r="LWA2947" s="14"/>
      <c r="LWB2947" s="14"/>
      <c r="LWC2947" s="14"/>
      <c r="LWD2947" s="14"/>
      <c r="LWE2947" s="14"/>
      <c r="LWF2947" s="14"/>
      <c r="LWG2947" s="14"/>
      <c r="LWH2947" s="14"/>
      <c r="LWI2947" s="14"/>
      <c r="LWJ2947" s="14"/>
      <c r="LWK2947" s="14"/>
      <c r="LWL2947" s="14"/>
      <c r="LWM2947" s="14"/>
      <c r="LWN2947" s="14"/>
      <c r="LWO2947" s="14"/>
      <c r="LWP2947" s="14"/>
      <c r="LWQ2947" s="14"/>
      <c r="LWR2947" s="14"/>
      <c r="LWS2947" s="14"/>
      <c r="LWT2947" s="14"/>
      <c r="LWU2947" s="14"/>
      <c r="LWV2947" s="14"/>
      <c r="LWW2947" s="14"/>
      <c r="LWX2947" s="14"/>
      <c r="LWY2947" s="14"/>
      <c r="LWZ2947" s="14"/>
      <c r="LXA2947" s="14"/>
      <c r="LXB2947" s="14"/>
      <c r="LXC2947" s="14"/>
      <c r="LXD2947" s="14"/>
      <c r="LXE2947" s="14"/>
      <c r="LXF2947" s="14"/>
      <c r="LXG2947" s="14"/>
      <c r="LXH2947" s="14"/>
      <c r="LXI2947" s="14"/>
      <c r="LXJ2947" s="14"/>
      <c r="LXK2947" s="14"/>
      <c r="LXL2947" s="14"/>
      <c r="LXM2947" s="14"/>
      <c r="LXN2947" s="14"/>
      <c r="LXO2947" s="14"/>
      <c r="LXP2947" s="14"/>
      <c r="LXQ2947" s="14"/>
      <c r="LXR2947" s="14"/>
      <c r="LXS2947" s="14"/>
      <c r="LXT2947" s="14"/>
      <c r="LXU2947" s="14"/>
      <c r="LXV2947" s="14"/>
      <c r="LXW2947" s="14"/>
      <c r="LXX2947" s="14"/>
      <c r="LXY2947" s="14"/>
      <c r="LXZ2947" s="14"/>
      <c r="LYA2947" s="14"/>
      <c r="LYB2947" s="14"/>
      <c r="LYC2947" s="14"/>
      <c r="LYD2947" s="14"/>
      <c r="LYE2947" s="14"/>
      <c r="LYF2947" s="14"/>
      <c r="LYG2947" s="14"/>
      <c r="LYH2947" s="14"/>
      <c r="LYI2947" s="14"/>
      <c r="LYJ2947" s="14"/>
      <c r="LYK2947" s="14"/>
      <c r="LYL2947" s="14"/>
      <c r="LYM2947" s="14"/>
      <c r="LYN2947" s="14"/>
      <c r="LYO2947" s="14"/>
      <c r="LYP2947" s="14"/>
      <c r="LYQ2947" s="14"/>
      <c r="LYR2947" s="14"/>
      <c r="LYS2947" s="14"/>
      <c r="LYT2947" s="14"/>
      <c r="LYU2947" s="14"/>
      <c r="LYV2947" s="14"/>
      <c r="LYW2947" s="14"/>
      <c r="LYX2947" s="14"/>
      <c r="LYY2947" s="14"/>
      <c r="LYZ2947" s="14"/>
      <c r="LZA2947" s="14"/>
      <c r="LZB2947" s="14"/>
      <c r="LZC2947" s="14"/>
      <c r="LZD2947" s="14"/>
      <c r="LZE2947" s="14"/>
      <c r="LZF2947" s="14"/>
      <c r="LZG2947" s="14"/>
      <c r="LZH2947" s="14"/>
      <c r="LZI2947" s="14"/>
      <c r="LZJ2947" s="14"/>
      <c r="LZK2947" s="14"/>
      <c r="LZL2947" s="14"/>
      <c r="LZM2947" s="14"/>
      <c r="LZN2947" s="14"/>
      <c r="LZO2947" s="14"/>
      <c r="LZP2947" s="14"/>
      <c r="LZQ2947" s="14"/>
      <c r="LZR2947" s="14"/>
      <c r="LZS2947" s="14"/>
      <c r="LZT2947" s="14"/>
      <c r="LZU2947" s="14"/>
      <c r="LZV2947" s="14"/>
      <c r="LZW2947" s="14"/>
      <c r="LZX2947" s="14"/>
      <c r="LZY2947" s="14"/>
      <c r="LZZ2947" s="14"/>
      <c r="MAA2947" s="14"/>
      <c r="MAB2947" s="14"/>
      <c r="MAC2947" s="14"/>
      <c r="MAD2947" s="14"/>
      <c r="MAE2947" s="14"/>
      <c r="MAF2947" s="14"/>
      <c r="MAG2947" s="14"/>
      <c r="MAH2947" s="14"/>
      <c r="MAI2947" s="14"/>
      <c r="MAJ2947" s="14"/>
      <c r="MAK2947" s="14"/>
      <c r="MAL2947" s="14"/>
      <c r="MAM2947" s="14"/>
      <c r="MAN2947" s="14"/>
      <c r="MAO2947" s="14"/>
      <c r="MAP2947" s="14"/>
      <c r="MAQ2947" s="14"/>
      <c r="MAR2947" s="14"/>
      <c r="MAS2947" s="14"/>
      <c r="MAT2947" s="14"/>
      <c r="MAU2947" s="14"/>
      <c r="MAV2947" s="14"/>
      <c r="MAW2947" s="14"/>
      <c r="MAX2947" s="14"/>
      <c r="MAY2947" s="14"/>
      <c r="MAZ2947" s="14"/>
      <c r="MBA2947" s="14"/>
      <c r="MBB2947" s="14"/>
      <c r="MBC2947" s="14"/>
      <c r="MBD2947" s="14"/>
      <c r="MBE2947" s="14"/>
      <c r="MBF2947" s="14"/>
      <c r="MBG2947" s="14"/>
      <c r="MBH2947" s="14"/>
      <c r="MBI2947" s="14"/>
      <c r="MBJ2947" s="14"/>
      <c r="MBK2947" s="14"/>
      <c r="MBL2947" s="14"/>
      <c r="MBM2947" s="14"/>
      <c r="MBN2947" s="14"/>
      <c r="MBO2947" s="14"/>
      <c r="MBP2947" s="14"/>
      <c r="MBQ2947" s="14"/>
      <c r="MBR2947" s="14"/>
      <c r="MBS2947" s="14"/>
      <c r="MBT2947" s="14"/>
      <c r="MBU2947" s="14"/>
      <c r="MBV2947" s="14"/>
      <c r="MBW2947" s="14"/>
      <c r="MBX2947" s="14"/>
      <c r="MBY2947" s="14"/>
      <c r="MBZ2947" s="14"/>
      <c r="MCA2947" s="14"/>
      <c r="MCB2947" s="14"/>
      <c r="MCC2947" s="14"/>
      <c r="MCD2947" s="14"/>
      <c r="MCE2947" s="14"/>
      <c r="MCF2947" s="14"/>
      <c r="MCG2947" s="14"/>
      <c r="MCH2947" s="14"/>
      <c r="MCI2947" s="14"/>
      <c r="MCJ2947" s="14"/>
      <c r="MCK2947" s="14"/>
      <c r="MCL2947" s="14"/>
      <c r="MCM2947" s="14"/>
      <c r="MCN2947" s="14"/>
      <c r="MCO2947" s="14"/>
      <c r="MCP2947" s="14"/>
      <c r="MCQ2947" s="14"/>
      <c r="MCR2947" s="14"/>
      <c r="MCS2947" s="14"/>
      <c r="MCT2947" s="14"/>
      <c r="MCU2947" s="14"/>
      <c r="MCV2947" s="14"/>
      <c r="MCW2947" s="14"/>
      <c r="MCX2947" s="14"/>
      <c r="MCY2947" s="14"/>
      <c r="MCZ2947" s="14"/>
      <c r="MDA2947" s="14"/>
      <c r="MDB2947" s="14"/>
      <c r="MDC2947" s="14"/>
      <c r="MDD2947" s="14"/>
      <c r="MDE2947" s="14"/>
      <c r="MDF2947" s="14"/>
      <c r="MDG2947" s="14"/>
      <c r="MDH2947" s="14"/>
      <c r="MDI2947" s="14"/>
      <c r="MDJ2947" s="14"/>
      <c r="MDK2947" s="14"/>
      <c r="MDL2947" s="14"/>
      <c r="MDM2947" s="14"/>
      <c r="MDN2947" s="14"/>
      <c r="MDO2947" s="14"/>
      <c r="MDP2947" s="14"/>
      <c r="MDQ2947" s="14"/>
      <c r="MDR2947" s="14"/>
      <c r="MDS2947" s="14"/>
      <c r="MDT2947" s="14"/>
      <c r="MDU2947" s="14"/>
      <c r="MDV2947" s="14"/>
      <c r="MDW2947" s="14"/>
      <c r="MDX2947" s="14"/>
      <c r="MDY2947" s="14"/>
      <c r="MDZ2947" s="14"/>
      <c r="MEA2947" s="14"/>
      <c r="MEB2947" s="14"/>
      <c r="MEC2947" s="14"/>
      <c r="MED2947" s="14"/>
      <c r="MEE2947" s="14"/>
      <c r="MEF2947" s="14"/>
      <c r="MEG2947" s="14"/>
      <c r="MEH2947" s="14"/>
      <c r="MEI2947" s="14"/>
      <c r="MEJ2947" s="14"/>
      <c r="MEK2947" s="14"/>
      <c r="MEL2947" s="14"/>
      <c r="MEM2947" s="14"/>
      <c r="MEN2947" s="14"/>
      <c r="MEO2947" s="14"/>
      <c r="MEP2947" s="14"/>
      <c r="MEQ2947" s="14"/>
      <c r="MER2947" s="14"/>
      <c r="MES2947" s="14"/>
      <c r="MET2947" s="14"/>
      <c r="MEU2947" s="14"/>
      <c r="MEV2947" s="14"/>
      <c r="MEW2947" s="14"/>
      <c r="MEX2947" s="14"/>
      <c r="MEY2947" s="14"/>
      <c r="MEZ2947" s="14"/>
      <c r="MFA2947" s="14"/>
      <c r="MFB2947" s="14"/>
      <c r="MFC2947" s="14"/>
      <c r="MFD2947" s="14"/>
      <c r="MFE2947" s="14"/>
      <c r="MFF2947" s="14"/>
      <c r="MFG2947" s="14"/>
      <c r="MFH2947" s="14"/>
      <c r="MFI2947" s="14"/>
      <c r="MFJ2947" s="14"/>
      <c r="MFK2947" s="14"/>
      <c r="MFL2947" s="14"/>
      <c r="MFM2947" s="14"/>
      <c r="MFN2947" s="14"/>
      <c r="MFO2947" s="14"/>
      <c r="MFP2947" s="14"/>
      <c r="MFQ2947" s="14"/>
      <c r="MFR2947" s="14"/>
      <c r="MFS2947" s="14"/>
      <c r="MFT2947" s="14"/>
      <c r="MFU2947" s="14"/>
      <c r="MFV2947" s="14"/>
      <c r="MFW2947" s="14"/>
      <c r="MFX2947" s="14"/>
      <c r="MFY2947" s="14"/>
      <c r="MFZ2947" s="14"/>
      <c r="MGA2947" s="14"/>
      <c r="MGB2947" s="14"/>
      <c r="MGC2947" s="14"/>
      <c r="MGD2947" s="14"/>
      <c r="MGE2947" s="14"/>
      <c r="MGF2947" s="14"/>
      <c r="MGG2947" s="14"/>
      <c r="MGH2947" s="14"/>
      <c r="MGI2947" s="14"/>
      <c r="MGJ2947" s="14"/>
      <c r="MGK2947" s="14"/>
      <c r="MGL2947" s="14"/>
      <c r="MGM2947" s="14"/>
      <c r="MGN2947" s="14"/>
      <c r="MGO2947" s="14"/>
      <c r="MGP2947" s="14"/>
      <c r="MGQ2947" s="14"/>
      <c r="MGR2947" s="14"/>
      <c r="MGS2947" s="14"/>
      <c r="MGT2947" s="14"/>
      <c r="MGU2947" s="14"/>
      <c r="MGV2947" s="14"/>
      <c r="MGW2947" s="14"/>
      <c r="MGX2947" s="14"/>
      <c r="MGY2947" s="14"/>
      <c r="MGZ2947" s="14"/>
      <c r="MHA2947" s="14"/>
      <c r="MHB2947" s="14"/>
      <c r="MHC2947" s="14"/>
      <c r="MHD2947" s="14"/>
      <c r="MHE2947" s="14"/>
      <c r="MHF2947" s="14"/>
      <c r="MHG2947" s="14"/>
      <c r="MHH2947" s="14"/>
      <c r="MHI2947" s="14"/>
      <c r="MHJ2947" s="14"/>
      <c r="MHK2947" s="14"/>
      <c r="MHL2947" s="14"/>
      <c r="MHM2947" s="14"/>
      <c r="MHN2947" s="14"/>
      <c r="MHO2947" s="14"/>
      <c r="MHP2947" s="14"/>
      <c r="MHQ2947" s="14"/>
      <c r="MHR2947" s="14"/>
      <c r="MHS2947" s="14"/>
      <c r="MHT2947" s="14"/>
      <c r="MHU2947" s="14"/>
      <c r="MHV2947" s="14"/>
      <c r="MHW2947" s="14"/>
      <c r="MHX2947" s="14"/>
      <c r="MHY2947" s="14"/>
      <c r="MHZ2947" s="14"/>
      <c r="MIA2947" s="14"/>
      <c r="MIB2947" s="14"/>
      <c r="MIC2947" s="14"/>
      <c r="MID2947" s="14"/>
      <c r="MIE2947" s="14"/>
      <c r="MIF2947" s="14"/>
      <c r="MIG2947" s="14"/>
      <c r="MIH2947" s="14"/>
      <c r="MII2947" s="14"/>
      <c r="MIJ2947" s="14"/>
      <c r="MIK2947" s="14"/>
      <c r="MIL2947" s="14"/>
      <c r="MIM2947" s="14"/>
      <c r="MIN2947" s="14"/>
      <c r="MIO2947" s="14"/>
      <c r="MIP2947" s="14"/>
      <c r="MIQ2947" s="14"/>
      <c r="MIR2947" s="14"/>
      <c r="MIS2947" s="14"/>
      <c r="MIT2947" s="14"/>
      <c r="MIU2947" s="14"/>
      <c r="MIV2947" s="14"/>
      <c r="MIW2947" s="14"/>
      <c r="MIX2947" s="14"/>
      <c r="MIY2947" s="14"/>
      <c r="MIZ2947" s="14"/>
      <c r="MJA2947" s="14"/>
      <c r="MJB2947" s="14"/>
      <c r="MJC2947" s="14"/>
      <c r="MJD2947" s="14"/>
      <c r="MJE2947" s="14"/>
      <c r="MJF2947" s="14"/>
      <c r="MJG2947" s="14"/>
      <c r="MJH2947" s="14"/>
      <c r="MJI2947" s="14"/>
      <c r="MJJ2947" s="14"/>
      <c r="MJK2947" s="14"/>
      <c r="MJL2947" s="14"/>
      <c r="MJM2947" s="14"/>
      <c r="MJN2947" s="14"/>
      <c r="MJO2947" s="14"/>
      <c r="MJP2947" s="14"/>
      <c r="MJQ2947" s="14"/>
      <c r="MJR2947" s="14"/>
      <c r="MJS2947" s="14"/>
      <c r="MJT2947" s="14"/>
      <c r="MJU2947" s="14"/>
      <c r="MJV2947" s="14"/>
      <c r="MJW2947" s="14"/>
      <c r="MJX2947" s="14"/>
      <c r="MJY2947" s="14"/>
      <c r="MJZ2947" s="14"/>
      <c r="MKA2947" s="14"/>
      <c r="MKB2947" s="14"/>
      <c r="MKC2947" s="14"/>
      <c r="MKD2947" s="14"/>
      <c r="MKE2947" s="14"/>
      <c r="MKF2947" s="14"/>
      <c r="MKG2947" s="14"/>
      <c r="MKH2947" s="14"/>
      <c r="MKI2947" s="14"/>
      <c r="MKJ2947" s="14"/>
      <c r="MKK2947" s="14"/>
      <c r="MKL2947" s="14"/>
      <c r="MKM2947" s="14"/>
      <c r="MKN2947" s="14"/>
      <c r="MKO2947" s="14"/>
      <c r="MKP2947" s="14"/>
      <c r="MKQ2947" s="14"/>
      <c r="MKR2947" s="14"/>
      <c r="MKS2947" s="14"/>
      <c r="MKT2947" s="14"/>
      <c r="MKU2947" s="14"/>
      <c r="MKV2947" s="14"/>
      <c r="MKW2947" s="14"/>
      <c r="MKX2947" s="14"/>
      <c r="MKY2947" s="14"/>
      <c r="MKZ2947" s="14"/>
      <c r="MLA2947" s="14"/>
      <c r="MLB2947" s="14"/>
      <c r="MLC2947" s="14"/>
      <c r="MLD2947" s="14"/>
      <c r="MLE2947" s="14"/>
      <c r="MLF2947" s="14"/>
      <c r="MLG2947" s="14"/>
      <c r="MLH2947" s="14"/>
      <c r="MLI2947" s="14"/>
      <c r="MLJ2947" s="14"/>
      <c r="MLK2947" s="14"/>
      <c r="MLL2947" s="14"/>
      <c r="MLM2947" s="14"/>
      <c r="MLN2947" s="14"/>
      <c r="MLO2947" s="14"/>
      <c r="MLP2947" s="14"/>
      <c r="MLQ2947" s="14"/>
      <c r="MLR2947" s="14"/>
      <c r="MLS2947" s="14"/>
      <c r="MLT2947" s="14"/>
      <c r="MLU2947" s="14"/>
      <c r="MLV2947" s="14"/>
      <c r="MLW2947" s="14"/>
      <c r="MLX2947" s="14"/>
      <c r="MLY2947" s="14"/>
      <c r="MLZ2947" s="14"/>
      <c r="MMA2947" s="14"/>
      <c r="MMB2947" s="14"/>
      <c r="MMC2947" s="14"/>
      <c r="MMD2947" s="14"/>
      <c r="MME2947" s="14"/>
      <c r="MMF2947" s="14"/>
      <c r="MMG2947" s="14"/>
      <c r="MMH2947" s="14"/>
      <c r="MMI2947" s="14"/>
      <c r="MMJ2947" s="14"/>
      <c r="MMK2947" s="14"/>
      <c r="MML2947" s="14"/>
      <c r="MMM2947" s="14"/>
      <c r="MMN2947" s="14"/>
      <c r="MMO2947" s="14"/>
      <c r="MMP2947" s="14"/>
      <c r="MMQ2947" s="14"/>
      <c r="MMR2947" s="14"/>
      <c r="MMS2947" s="14"/>
      <c r="MMT2947" s="14"/>
      <c r="MMU2947" s="14"/>
      <c r="MMV2947" s="14"/>
      <c r="MMW2947" s="14"/>
      <c r="MMX2947" s="14"/>
      <c r="MMY2947" s="14"/>
      <c r="MMZ2947" s="14"/>
      <c r="MNA2947" s="14"/>
      <c r="MNB2947" s="14"/>
      <c r="MNC2947" s="14"/>
      <c r="MND2947" s="14"/>
      <c r="MNE2947" s="14"/>
      <c r="MNF2947" s="14"/>
      <c r="MNG2947" s="14"/>
      <c r="MNH2947" s="14"/>
      <c r="MNI2947" s="14"/>
      <c r="MNJ2947" s="14"/>
      <c r="MNK2947" s="14"/>
      <c r="MNL2947" s="14"/>
      <c r="MNM2947" s="14"/>
      <c r="MNN2947" s="14"/>
      <c r="MNO2947" s="14"/>
      <c r="MNP2947" s="14"/>
      <c r="MNQ2947" s="14"/>
      <c r="MNR2947" s="14"/>
      <c r="MNS2947" s="14"/>
      <c r="MNT2947" s="14"/>
      <c r="MNU2947" s="14"/>
      <c r="MNV2947" s="14"/>
      <c r="MNW2947" s="14"/>
      <c r="MNX2947" s="14"/>
      <c r="MNY2947" s="14"/>
      <c r="MNZ2947" s="14"/>
      <c r="MOA2947" s="14"/>
      <c r="MOB2947" s="14"/>
      <c r="MOC2947" s="14"/>
      <c r="MOD2947" s="14"/>
      <c r="MOE2947" s="14"/>
      <c r="MOF2947" s="14"/>
      <c r="MOG2947" s="14"/>
      <c r="MOH2947" s="14"/>
      <c r="MOI2947" s="14"/>
      <c r="MOJ2947" s="14"/>
      <c r="MOK2947" s="14"/>
      <c r="MOL2947" s="14"/>
      <c r="MOM2947" s="14"/>
      <c r="MON2947" s="14"/>
      <c r="MOO2947" s="14"/>
      <c r="MOP2947" s="14"/>
      <c r="MOQ2947" s="14"/>
      <c r="MOR2947" s="14"/>
      <c r="MOS2947" s="14"/>
      <c r="MOT2947" s="14"/>
      <c r="MOU2947" s="14"/>
      <c r="MOV2947" s="14"/>
      <c r="MOW2947" s="14"/>
      <c r="MOX2947" s="14"/>
      <c r="MOY2947" s="14"/>
      <c r="MOZ2947" s="14"/>
      <c r="MPA2947" s="14"/>
      <c r="MPB2947" s="14"/>
      <c r="MPC2947" s="14"/>
      <c r="MPD2947" s="14"/>
      <c r="MPE2947" s="14"/>
      <c r="MPF2947" s="14"/>
      <c r="MPG2947" s="14"/>
      <c r="MPH2947" s="14"/>
      <c r="MPI2947" s="14"/>
      <c r="MPJ2947" s="14"/>
      <c r="MPK2947" s="14"/>
      <c r="MPL2947" s="14"/>
      <c r="MPM2947" s="14"/>
      <c r="MPN2947" s="14"/>
      <c r="MPO2947" s="14"/>
      <c r="MPP2947" s="14"/>
      <c r="MPQ2947" s="14"/>
      <c r="MPR2947" s="14"/>
      <c r="MPS2947" s="14"/>
      <c r="MPT2947" s="14"/>
      <c r="MPU2947" s="14"/>
      <c r="MPV2947" s="14"/>
      <c r="MPW2947" s="14"/>
      <c r="MPX2947" s="14"/>
      <c r="MPY2947" s="14"/>
      <c r="MPZ2947" s="14"/>
      <c r="MQA2947" s="14"/>
      <c r="MQB2947" s="14"/>
      <c r="MQC2947" s="14"/>
      <c r="MQD2947" s="14"/>
      <c r="MQE2947" s="14"/>
      <c r="MQF2947" s="14"/>
      <c r="MQG2947" s="14"/>
      <c r="MQH2947" s="14"/>
      <c r="MQI2947" s="14"/>
      <c r="MQJ2947" s="14"/>
      <c r="MQK2947" s="14"/>
      <c r="MQL2947" s="14"/>
      <c r="MQM2947" s="14"/>
      <c r="MQN2947" s="14"/>
      <c r="MQO2947" s="14"/>
      <c r="MQP2947" s="14"/>
      <c r="MQQ2947" s="14"/>
      <c r="MQR2947" s="14"/>
      <c r="MQS2947" s="14"/>
      <c r="MQT2947" s="14"/>
      <c r="MQU2947" s="14"/>
      <c r="MQV2947" s="14"/>
      <c r="MQW2947" s="14"/>
      <c r="MQX2947" s="14"/>
      <c r="MQY2947" s="14"/>
      <c r="MQZ2947" s="14"/>
      <c r="MRA2947" s="14"/>
      <c r="MRB2947" s="14"/>
      <c r="MRC2947" s="14"/>
      <c r="MRD2947" s="14"/>
      <c r="MRE2947" s="14"/>
      <c r="MRF2947" s="14"/>
      <c r="MRG2947" s="14"/>
      <c r="MRH2947" s="14"/>
      <c r="MRI2947" s="14"/>
      <c r="MRJ2947" s="14"/>
      <c r="MRK2947" s="14"/>
      <c r="MRL2947" s="14"/>
      <c r="MRM2947" s="14"/>
      <c r="MRN2947" s="14"/>
      <c r="MRO2947" s="14"/>
      <c r="MRP2947" s="14"/>
      <c r="MRQ2947" s="14"/>
      <c r="MRR2947" s="14"/>
      <c r="MRS2947" s="14"/>
      <c r="MRT2947" s="14"/>
      <c r="MRU2947" s="14"/>
      <c r="MRV2947" s="14"/>
      <c r="MRW2947" s="14"/>
      <c r="MRX2947" s="14"/>
      <c r="MRY2947" s="14"/>
      <c r="MRZ2947" s="14"/>
      <c r="MSA2947" s="14"/>
      <c r="MSB2947" s="14"/>
      <c r="MSC2947" s="14"/>
      <c r="MSD2947" s="14"/>
      <c r="MSE2947" s="14"/>
      <c r="MSF2947" s="14"/>
      <c r="MSG2947" s="14"/>
      <c r="MSH2947" s="14"/>
      <c r="MSI2947" s="14"/>
      <c r="MSJ2947" s="14"/>
      <c r="MSK2947" s="14"/>
      <c r="MSL2947" s="14"/>
      <c r="MSM2947" s="14"/>
      <c r="MSN2947" s="14"/>
      <c r="MSO2947" s="14"/>
      <c r="MSP2947" s="14"/>
      <c r="MSQ2947" s="14"/>
      <c r="MSR2947" s="14"/>
      <c r="MSS2947" s="14"/>
      <c r="MST2947" s="14"/>
      <c r="MSU2947" s="14"/>
      <c r="MSV2947" s="14"/>
      <c r="MSW2947" s="14"/>
      <c r="MSX2947" s="14"/>
      <c r="MSY2947" s="14"/>
      <c r="MSZ2947" s="14"/>
      <c r="MTA2947" s="14"/>
      <c r="MTB2947" s="14"/>
      <c r="MTC2947" s="14"/>
      <c r="MTD2947" s="14"/>
      <c r="MTE2947" s="14"/>
      <c r="MTF2947" s="14"/>
      <c r="MTG2947" s="14"/>
      <c r="MTH2947" s="14"/>
      <c r="MTI2947" s="14"/>
      <c r="MTJ2947" s="14"/>
      <c r="MTK2947" s="14"/>
      <c r="MTL2947" s="14"/>
      <c r="MTM2947" s="14"/>
      <c r="MTN2947" s="14"/>
      <c r="MTO2947" s="14"/>
      <c r="MTP2947" s="14"/>
      <c r="MTQ2947" s="14"/>
      <c r="MTR2947" s="14"/>
      <c r="MTS2947" s="14"/>
      <c r="MTT2947" s="14"/>
      <c r="MTU2947" s="14"/>
      <c r="MTV2947" s="14"/>
      <c r="MTW2947" s="14"/>
      <c r="MTX2947" s="14"/>
      <c r="MTY2947" s="14"/>
      <c r="MTZ2947" s="14"/>
      <c r="MUA2947" s="14"/>
      <c r="MUB2947" s="14"/>
      <c r="MUC2947" s="14"/>
      <c r="MUD2947" s="14"/>
      <c r="MUE2947" s="14"/>
      <c r="MUF2947" s="14"/>
      <c r="MUG2947" s="14"/>
      <c r="MUH2947" s="14"/>
      <c r="MUI2947" s="14"/>
      <c r="MUJ2947" s="14"/>
      <c r="MUK2947" s="14"/>
      <c r="MUL2947" s="14"/>
      <c r="MUM2947" s="14"/>
      <c r="MUN2947" s="14"/>
      <c r="MUO2947" s="14"/>
      <c r="MUP2947" s="14"/>
      <c r="MUQ2947" s="14"/>
      <c r="MUR2947" s="14"/>
      <c r="MUS2947" s="14"/>
      <c r="MUT2947" s="14"/>
      <c r="MUU2947" s="14"/>
      <c r="MUV2947" s="14"/>
      <c r="MUW2947" s="14"/>
      <c r="MUX2947" s="14"/>
      <c r="MUY2947" s="14"/>
      <c r="MUZ2947" s="14"/>
      <c r="MVA2947" s="14"/>
      <c r="MVB2947" s="14"/>
      <c r="MVC2947" s="14"/>
      <c r="MVD2947" s="14"/>
      <c r="MVE2947" s="14"/>
      <c r="MVF2947" s="14"/>
      <c r="MVG2947" s="14"/>
      <c r="MVH2947" s="14"/>
      <c r="MVI2947" s="14"/>
      <c r="MVJ2947" s="14"/>
      <c r="MVK2947" s="14"/>
      <c r="MVL2947" s="14"/>
      <c r="MVM2947" s="14"/>
      <c r="MVN2947" s="14"/>
      <c r="MVO2947" s="14"/>
      <c r="MVP2947" s="14"/>
      <c r="MVQ2947" s="14"/>
      <c r="MVR2947" s="14"/>
      <c r="MVS2947" s="14"/>
      <c r="MVT2947" s="14"/>
      <c r="MVU2947" s="14"/>
      <c r="MVV2947" s="14"/>
      <c r="MVW2947" s="14"/>
      <c r="MVX2947" s="14"/>
      <c r="MVY2947" s="14"/>
      <c r="MVZ2947" s="14"/>
      <c r="MWA2947" s="14"/>
      <c r="MWB2947" s="14"/>
      <c r="MWC2947" s="14"/>
      <c r="MWD2947" s="14"/>
      <c r="MWE2947" s="14"/>
      <c r="MWF2947" s="14"/>
      <c r="MWG2947" s="14"/>
      <c r="MWH2947" s="14"/>
      <c r="MWI2947" s="14"/>
      <c r="MWJ2947" s="14"/>
      <c r="MWK2947" s="14"/>
      <c r="MWL2947" s="14"/>
      <c r="MWM2947" s="14"/>
      <c r="MWN2947" s="14"/>
      <c r="MWO2947" s="14"/>
      <c r="MWP2947" s="14"/>
      <c r="MWQ2947" s="14"/>
      <c r="MWR2947" s="14"/>
      <c r="MWS2947" s="14"/>
      <c r="MWT2947" s="14"/>
      <c r="MWU2947" s="14"/>
      <c r="MWV2947" s="14"/>
      <c r="MWW2947" s="14"/>
      <c r="MWX2947" s="14"/>
      <c r="MWY2947" s="14"/>
      <c r="MWZ2947" s="14"/>
      <c r="MXA2947" s="14"/>
      <c r="MXB2947" s="14"/>
      <c r="MXC2947" s="14"/>
      <c r="MXD2947" s="14"/>
      <c r="MXE2947" s="14"/>
      <c r="MXF2947" s="14"/>
      <c r="MXG2947" s="14"/>
      <c r="MXH2947" s="14"/>
      <c r="MXI2947" s="14"/>
      <c r="MXJ2947" s="14"/>
      <c r="MXK2947" s="14"/>
      <c r="MXL2947" s="14"/>
      <c r="MXM2947" s="14"/>
      <c r="MXN2947" s="14"/>
      <c r="MXO2947" s="14"/>
      <c r="MXP2947" s="14"/>
      <c r="MXQ2947" s="14"/>
      <c r="MXR2947" s="14"/>
      <c r="MXS2947" s="14"/>
      <c r="MXT2947" s="14"/>
      <c r="MXU2947" s="14"/>
      <c r="MXV2947" s="14"/>
      <c r="MXW2947" s="14"/>
      <c r="MXX2947" s="14"/>
      <c r="MXY2947" s="14"/>
      <c r="MXZ2947" s="14"/>
      <c r="MYA2947" s="14"/>
      <c r="MYB2947" s="14"/>
      <c r="MYC2947" s="14"/>
      <c r="MYD2947" s="14"/>
      <c r="MYE2947" s="14"/>
      <c r="MYF2947" s="14"/>
      <c r="MYG2947" s="14"/>
      <c r="MYH2947" s="14"/>
      <c r="MYI2947" s="14"/>
      <c r="MYJ2947" s="14"/>
      <c r="MYK2947" s="14"/>
      <c r="MYL2947" s="14"/>
      <c r="MYM2947" s="14"/>
      <c r="MYN2947" s="14"/>
      <c r="MYO2947" s="14"/>
      <c r="MYP2947" s="14"/>
      <c r="MYQ2947" s="14"/>
      <c r="MYR2947" s="14"/>
      <c r="MYS2947" s="14"/>
      <c r="MYT2947" s="14"/>
      <c r="MYU2947" s="14"/>
      <c r="MYV2947" s="14"/>
      <c r="MYW2947" s="14"/>
      <c r="MYX2947" s="14"/>
      <c r="MYY2947" s="14"/>
      <c r="MYZ2947" s="14"/>
      <c r="MZA2947" s="14"/>
      <c r="MZB2947" s="14"/>
      <c r="MZC2947" s="14"/>
      <c r="MZD2947" s="14"/>
      <c r="MZE2947" s="14"/>
      <c r="MZF2947" s="14"/>
      <c r="MZG2947" s="14"/>
      <c r="MZH2947" s="14"/>
      <c r="MZI2947" s="14"/>
      <c r="MZJ2947" s="14"/>
      <c r="MZK2947" s="14"/>
      <c r="MZL2947" s="14"/>
      <c r="MZM2947" s="14"/>
      <c r="MZN2947" s="14"/>
      <c r="MZO2947" s="14"/>
      <c r="MZP2947" s="14"/>
      <c r="MZQ2947" s="14"/>
      <c r="MZR2947" s="14"/>
      <c r="MZS2947" s="14"/>
      <c r="MZT2947" s="14"/>
      <c r="MZU2947" s="14"/>
      <c r="MZV2947" s="14"/>
      <c r="MZW2947" s="14"/>
      <c r="MZX2947" s="14"/>
      <c r="MZY2947" s="14"/>
      <c r="MZZ2947" s="14"/>
      <c r="NAA2947" s="14"/>
      <c r="NAB2947" s="14"/>
      <c r="NAC2947" s="14"/>
      <c r="NAD2947" s="14"/>
      <c r="NAE2947" s="14"/>
      <c r="NAF2947" s="14"/>
      <c r="NAG2947" s="14"/>
      <c r="NAH2947" s="14"/>
      <c r="NAI2947" s="14"/>
      <c r="NAJ2947" s="14"/>
      <c r="NAK2947" s="14"/>
      <c r="NAL2947" s="14"/>
      <c r="NAM2947" s="14"/>
      <c r="NAN2947" s="14"/>
      <c r="NAO2947" s="14"/>
      <c r="NAP2947" s="14"/>
      <c r="NAQ2947" s="14"/>
      <c r="NAR2947" s="14"/>
      <c r="NAS2947" s="14"/>
      <c r="NAT2947" s="14"/>
      <c r="NAU2947" s="14"/>
      <c r="NAV2947" s="14"/>
      <c r="NAW2947" s="14"/>
      <c r="NAX2947" s="14"/>
      <c r="NAY2947" s="14"/>
      <c r="NAZ2947" s="14"/>
      <c r="NBA2947" s="14"/>
      <c r="NBB2947" s="14"/>
      <c r="NBC2947" s="14"/>
      <c r="NBD2947" s="14"/>
      <c r="NBE2947" s="14"/>
      <c r="NBF2947" s="14"/>
      <c r="NBG2947" s="14"/>
      <c r="NBH2947" s="14"/>
      <c r="NBI2947" s="14"/>
      <c r="NBJ2947" s="14"/>
      <c r="NBK2947" s="14"/>
      <c r="NBL2947" s="14"/>
      <c r="NBM2947" s="14"/>
      <c r="NBN2947" s="14"/>
      <c r="NBO2947" s="14"/>
      <c r="NBP2947" s="14"/>
      <c r="NBQ2947" s="14"/>
      <c r="NBR2947" s="14"/>
      <c r="NBS2947" s="14"/>
      <c r="NBT2947" s="14"/>
      <c r="NBU2947" s="14"/>
      <c r="NBV2947" s="14"/>
      <c r="NBW2947" s="14"/>
      <c r="NBX2947" s="14"/>
      <c r="NBY2947" s="14"/>
      <c r="NBZ2947" s="14"/>
      <c r="NCA2947" s="14"/>
      <c r="NCB2947" s="14"/>
      <c r="NCC2947" s="14"/>
      <c r="NCD2947" s="14"/>
      <c r="NCE2947" s="14"/>
      <c r="NCF2947" s="14"/>
      <c r="NCG2947" s="14"/>
      <c r="NCH2947" s="14"/>
      <c r="NCI2947" s="14"/>
      <c r="NCJ2947" s="14"/>
      <c r="NCK2947" s="14"/>
      <c r="NCL2947" s="14"/>
      <c r="NCM2947" s="14"/>
      <c r="NCN2947" s="14"/>
      <c r="NCO2947" s="14"/>
      <c r="NCP2947" s="14"/>
      <c r="NCQ2947" s="14"/>
      <c r="NCR2947" s="14"/>
      <c r="NCS2947" s="14"/>
      <c r="NCT2947" s="14"/>
      <c r="NCU2947" s="14"/>
      <c r="NCV2947" s="14"/>
      <c r="NCW2947" s="14"/>
      <c r="NCX2947" s="14"/>
      <c r="NCY2947" s="14"/>
      <c r="NCZ2947" s="14"/>
      <c r="NDA2947" s="14"/>
      <c r="NDB2947" s="14"/>
      <c r="NDC2947" s="14"/>
      <c r="NDD2947" s="14"/>
      <c r="NDE2947" s="14"/>
      <c r="NDF2947" s="14"/>
      <c r="NDG2947" s="14"/>
      <c r="NDH2947" s="14"/>
      <c r="NDI2947" s="14"/>
      <c r="NDJ2947" s="14"/>
      <c r="NDK2947" s="14"/>
      <c r="NDL2947" s="14"/>
      <c r="NDM2947" s="14"/>
      <c r="NDN2947" s="14"/>
      <c r="NDO2947" s="14"/>
      <c r="NDP2947" s="14"/>
      <c r="NDQ2947" s="14"/>
      <c r="NDR2947" s="14"/>
      <c r="NDS2947" s="14"/>
      <c r="NDT2947" s="14"/>
      <c r="NDU2947" s="14"/>
      <c r="NDV2947" s="14"/>
      <c r="NDW2947" s="14"/>
      <c r="NDX2947" s="14"/>
      <c r="NDY2947" s="14"/>
      <c r="NDZ2947" s="14"/>
      <c r="NEA2947" s="14"/>
      <c r="NEB2947" s="14"/>
      <c r="NEC2947" s="14"/>
      <c r="NED2947" s="14"/>
      <c r="NEE2947" s="14"/>
      <c r="NEF2947" s="14"/>
      <c r="NEG2947" s="14"/>
      <c r="NEH2947" s="14"/>
      <c r="NEI2947" s="14"/>
      <c r="NEJ2947" s="14"/>
      <c r="NEK2947" s="14"/>
      <c r="NEL2947" s="14"/>
      <c r="NEM2947" s="14"/>
      <c r="NEN2947" s="14"/>
      <c r="NEO2947" s="14"/>
      <c r="NEP2947" s="14"/>
      <c r="NEQ2947" s="14"/>
      <c r="NER2947" s="14"/>
      <c r="NES2947" s="14"/>
      <c r="NET2947" s="14"/>
      <c r="NEU2947" s="14"/>
      <c r="NEV2947" s="14"/>
      <c r="NEW2947" s="14"/>
      <c r="NEX2947" s="14"/>
      <c r="NEY2947" s="14"/>
      <c r="NEZ2947" s="14"/>
      <c r="NFA2947" s="14"/>
      <c r="NFB2947" s="14"/>
      <c r="NFC2947" s="14"/>
      <c r="NFD2947" s="14"/>
      <c r="NFE2947" s="14"/>
      <c r="NFF2947" s="14"/>
      <c r="NFG2947" s="14"/>
      <c r="NFH2947" s="14"/>
      <c r="NFI2947" s="14"/>
      <c r="NFJ2947" s="14"/>
      <c r="NFK2947" s="14"/>
      <c r="NFL2947" s="14"/>
      <c r="NFM2947" s="14"/>
      <c r="NFN2947" s="14"/>
      <c r="NFO2947" s="14"/>
      <c r="NFP2947" s="14"/>
      <c r="NFQ2947" s="14"/>
      <c r="NFR2947" s="14"/>
      <c r="NFS2947" s="14"/>
      <c r="NFT2947" s="14"/>
      <c r="NFU2947" s="14"/>
      <c r="NFV2947" s="14"/>
      <c r="NFW2947" s="14"/>
      <c r="NFX2947" s="14"/>
      <c r="NFY2947" s="14"/>
      <c r="NFZ2947" s="14"/>
      <c r="NGA2947" s="14"/>
      <c r="NGB2947" s="14"/>
      <c r="NGC2947" s="14"/>
      <c r="NGD2947" s="14"/>
      <c r="NGE2947" s="14"/>
      <c r="NGF2947" s="14"/>
      <c r="NGG2947" s="14"/>
      <c r="NGH2947" s="14"/>
      <c r="NGI2947" s="14"/>
      <c r="NGJ2947" s="14"/>
      <c r="NGK2947" s="14"/>
      <c r="NGL2947" s="14"/>
      <c r="NGM2947" s="14"/>
      <c r="NGN2947" s="14"/>
      <c r="NGO2947" s="14"/>
      <c r="NGP2947" s="14"/>
      <c r="NGQ2947" s="14"/>
      <c r="NGR2947" s="14"/>
      <c r="NGS2947" s="14"/>
      <c r="NGT2947" s="14"/>
      <c r="NGU2947" s="14"/>
      <c r="NGV2947" s="14"/>
      <c r="NGW2947" s="14"/>
      <c r="NGX2947" s="14"/>
      <c r="NGY2947" s="14"/>
      <c r="NGZ2947" s="14"/>
      <c r="NHA2947" s="14"/>
      <c r="NHB2947" s="14"/>
      <c r="NHC2947" s="14"/>
      <c r="NHD2947" s="14"/>
      <c r="NHE2947" s="14"/>
      <c r="NHF2947" s="14"/>
      <c r="NHG2947" s="14"/>
      <c r="NHH2947" s="14"/>
      <c r="NHI2947" s="14"/>
      <c r="NHJ2947" s="14"/>
      <c r="NHK2947" s="14"/>
      <c r="NHL2947" s="14"/>
      <c r="NHM2947" s="14"/>
      <c r="NHN2947" s="14"/>
      <c r="NHO2947" s="14"/>
      <c r="NHP2947" s="14"/>
      <c r="NHQ2947" s="14"/>
      <c r="NHR2947" s="14"/>
      <c r="NHS2947" s="14"/>
      <c r="NHT2947" s="14"/>
      <c r="NHU2947" s="14"/>
      <c r="NHV2947" s="14"/>
      <c r="NHW2947" s="14"/>
      <c r="NHX2947" s="14"/>
      <c r="NHY2947" s="14"/>
      <c r="NHZ2947" s="14"/>
      <c r="NIA2947" s="14"/>
      <c r="NIB2947" s="14"/>
      <c r="NIC2947" s="14"/>
      <c r="NID2947" s="14"/>
      <c r="NIE2947" s="14"/>
      <c r="NIF2947" s="14"/>
      <c r="NIG2947" s="14"/>
      <c r="NIH2947" s="14"/>
      <c r="NII2947" s="14"/>
      <c r="NIJ2947" s="14"/>
      <c r="NIK2947" s="14"/>
      <c r="NIL2947" s="14"/>
      <c r="NIM2947" s="14"/>
      <c r="NIN2947" s="14"/>
      <c r="NIO2947" s="14"/>
      <c r="NIP2947" s="14"/>
      <c r="NIQ2947" s="14"/>
      <c r="NIR2947" s="14"/>
      <c r="NIS2947" s="14"/>
      <c r="NIT2947" s="14"/>
      <c r="NIU2947" s="14"/>
      <c r="NIV2947" s="14"/>
      <c r="NIW2947" s="14"/>
      <c r="NIX2947" s="14"/>
      <c r="NIY2947" s="14"/>
      <c r="NIZ2947" s="14"/>
      <c r="NJA2947" s="14"/>
      <c r="NJB2947" s="14"/>
      <c r="NJC2947" s="14"/>
      <c r="NJD2947" s="14"/>
      <c r="NJE2947" s="14"/>
      <c r="NJF2947" s="14"/>
      <c r="NJG2947" s="14"/>
      <c r="NJH2947" s="14"/>
      <c r="NJI2947" s="14"/>
      <c r="NJJ2947" s="14"/>
      <c r="NJK2947" s="14"/>
      <c r="NJL2947" s="14"/>
      <c r="NJM2947" s="14"/>
      <c r="NJN2947" s="14"/>
      <c r="NJO2947" s="14"/>
      <c r="NJP2947" s="14"/>
      <c r="NJQ2947" s="14"/>
      <c r="NJR2947" s="14"/>
      <c r="NJS2947" s="14"/>
      <c r="NJT2947" s="14"/>
      <c r="NJU2947" s="14"/>
      <c r="NJV2947" s="14"/>
      <c r="NJW2947" s="14"/>
      <c r="NJX2947" s="14"/>
      <c r="NJY2947" s="14"/>
      <c r="NJZ2947" s="14"/>
      <c r="NKA2947" s="14"/>
      <c r="NKB2947" s="14"/>
      <c r="NKC2947" s="14"/>
      <c r="NKD2947" s="14"/>
      <c r="NKE2947" s="14"/>
      <c r="NKF2947" s="14"/>
      <c r="NKG2947" s="14"/>
      <c r="NKH2947" s="14"/>
      <c r="NKI2947" s="14"/>
      <c r="NKJ2947" s="14"/>
      <c r="NKK2947" s="14"/>
      <c r="NKL2947" s="14"/>
      <c r="NKM2947" s="14"/>
      <c r="NKN2947" s="14"/>
      <c r="NKO2947" s="14"/>
      <c r="NKP2947" s="14"/>
      <c r="NKQ2947" s="14"/>
      <c r="NKR2947" s="14"/>
      <c r="NKS2947" s="14"/>
      <c r="NKT2947" s="14"/>
      <c r="NKU2947" s="14"/>
      <c r="NKV2947" s="14"/>
      <c r="NKW2947" s="14"/>
      <c r="NKX2947" s="14"/>
      <c r="NKY2947" s="14"/>
      <c r="NKZ2947" s="14"/>
      <c r="NLA2947" s="14"/>
      <c r="NLB2947" s="14"/>
      <c r="NLC2947" s="14"/>
      <c r="NLD2947" s="14"/>
      <c r="NLE2947" s="14"/>
      <c r="NLF2947" s="14"/>
      <c r="NLG2947" s="14"/>
      <c r="NLH2947" s="14"/>
      <c r="NLI2947" s="14"/>
      <c r="NLJ2947" s="14"/>
      <c r="NLK2947" s="14"/>
      <c r="NLL2947" s="14"/>
      <c r="NLM2947" s="14"/>
      <c r="NLN2947" s="14"/>
      <c r="NLO2947" s="14"/>
      <c r="NLP2947" s="14"/>
      <c r="NLQ2947" s="14"/>
      <c r="NLR2947" s="14"/>
      <c r="NLS2947" s="14"/>
      <c r="NLT2947" s="14"/>
      <c r="NLU2947" s="14"/>
      <c r="NLV2947" s="14"/>
      <c r="NLW2947" s="14"/>
      <c r="NLX2947" s="14"/>
      <c r="NLY2947" s="14"/>
      <c r="NLZ2947" s="14"/>
      <c r="NMA2947" s="14"/>
      <c r="NMB2947" s="14"/>
      <c r="NMC2947" s="14"/>
      <c r="NMD2947" s="14"/>
      <c r="NME2947" s="14"/>
      <c r="NMF2947" s="14"/>
      <c r="NMG2947" s="14"/>
      <c r="NMH2947" s="14"/>
      <c r="NMI2947" s="14"/>
      <c r="NMJ2947" s="14"/>
      <c r="NMK2947" s="14"/>
      <c r="NML2947" s="14"/>
      <c r="NMM2947" s="14"/>
      <c r="NMN2947" s="14"/>
      <c r="NMO2947" s="14"/>
      <c r="NMP2947" s="14"/>
      <c r="NMQ2947" s="14"/>
      <c r="NMR2947" s="14"/>
      <c r="NMS2947" s="14"/>
      <c r="NMT2947" s="14"/>
      <c r="NMU2947" s="14"/>
      <c r="NMV2947" s="14"/>
      <c r="NMW2947" s="14"/>
      <c r="NMX2947" s="14"/>
      <c r="NMY2947" s="14"/>
      <c r="NMZ2947" s="14"/>
      <c r="NNA2947" s="14"/>
      <c r="NNB2947" s="14"/>
      <c r="NNC2947" s="14"/>
      <c r="NND2947" s="14"/>
      <c r="NNE2947" s="14"/>
      <c r="NNF2947" s="14"/>
      <c r="NNG2947" s="14"/>
      <c r="NNH2947" s="14"/>
      <c r="NNI2947" s="14"/>
      <c r="NNJ2947" s="14"/>
      <c r="NNK2947" s="14"/>
      <c r="NNL2947" s="14"/>
      <c r="NNM2947" s="14"/>
      <c r="NNN2947" s="14"/>
      <c r="NNO2947" s="14"/>
      <c r="NNP2947" s="14"/>
      <c r="NNQ2947" s="14"/>
      <c r="NNR2947" s="14"/>
      <c r="NNS2947" s="14"/>
      <c r="NNT2947" s="14"/>
      <c r="NNU2947" s="14"/>
      <c r="NNV2947" s="14"/>
      <c r="NNW2947" s="14"/>
      <c r="NNX2947" s="14"/>
      <c r="NNY2947" s="14"/>
      <c r="NNZ2947" s="14"/>
      <c r="NOA2947" s="14"/>
      <c r="NOB2947" s="14"/>
      <c r="NOC2947" s="14"/>
      <c r="NOD2947" s="14"/>
      <c r="NOE2947" s="14"/>
      <c r="NOF2947" s="14"/>
      <c r="NOG2947" s="14"/>
      <c r="NOH2947" s="14"/>
      <c r="NOI2947" s="14"/>
      <c r="NOJ2947" s="14"/>
      <c r="NOK2947" s="14"/>
      <c r="NOL2947" s="14"/>
      <c r="NOM2947" s="14"/>
      <c r="NON2947" s="14"/>
      <c r="NOO2947" s="14"/>
      <c r="NOP2947" s="14"/>
      <c r="NOQ2947" s="14"/>
      <c r="NOR2947" s="14"/>
      <c r="NOS2947" s="14"/>
      <c r="NOT2947" s="14"/>
      <c r="NOU2947" s="14"/>
      <c r="NOV2947" s="14"/>
      <c r="NOW2947" s="14"/>
      <c r="NOX2947" s="14"/>
      <c r="NOY2947" s="14"/>
      <c r="NOZ2947" s="14"/>
      <c r="NPA2947" s="14"/>
      <c r="NPB2947" s="14"/>
      <c r="NPC2947" s="14"/>
      <c r="NPD2947" s="14"/>
      <c r="NPE2947" s="14"/>
      <c r="NPF2947" s="14"/>
      <c r="NPG2947" s="14"/>
      <c r="NPH2947" s="14"/>
      <c r="NPI2947" s="14"/>
      <c r="NPJ2947" s="14"/>
      <c r="NPK2947" s="14"/>
      <c r="NPL2947" s="14"/>
      <c r="NPM2947" s="14"/>
      <c r="NPN2947" s="14"/>
      <c r="NPO2947" s="14"/>
      <c r="NPP2947" s="14"/>
      <c r="NPQ2947" s="14"/>
      <c r="NPR2947" s="14"/>
      <c r="NPS2947" s="14"/>
      <c r="NPT2947" s="14"/>
      <c r="NPU2947" s="14"/>
      <c r="NPV2947" s="14"/>
      <c r="NPW2947" s="14"/>
      <c r="NPX2947" s="14"/>
      <c r="NPY2947" s="14"/>
      <c r="NPZ2947" s="14"/>
      <c r="NQA2947" s="14"/>
      <c r="NQB2947" s="14"/>
      <c r="NQC2947" s="14"/>
      <c r="NQD2947" s="14"/>
      <c r="NQE2947" s="14"/>
      <c r="NQF2947" s="14"/>
      <c r="NQG2947" s="14"/>
      <c r="NQH2947" s="14"/>
      <c r="NQI2947" s="14"/>
      <c r="NQJ2947" s="14"/>
      <c r="NQK2947" s="14"/>
      <c r="NQL2947" s="14"/>
      <c r="NQM2947" s="14"/>
      <c r="NQN2947" s="14"/>
      <c r="NQO2947" s="14"/>
      <c r="NQP2947" s="14"/>
      <c r="NQQ2947" s="14"/>
      <c r="NQR2947" s="14"/>
      <c r="NQS2947" s="14"/>
      <c r="NQT2947" s="14"/>
      <c r="NQU2947" s="14"/>
      <c r="NQV2947" s="14"/>
      <c r="NQW2947" s="14"/>
      <c r="NQX2947" s="14"/>
      <c r="NQY2947" s="14"/>
      <c r="NQZ2947" s="14"/>
      <c r="NRA2947" s="14"/>
      <c r="NRB2947" s="14"/>
      <c r="NRC2947" s="14"/>
      <c r="NRD2947" s="14"/>
      <c r="NRE2947" s="14"/>
      <c r="NRF2947" s="14"/>
      <c r="NRG2947" s="14"/>
      <c r="NRH2947" s="14"/>
      <c r="NRI2947" s="14"/>
      <c r="NRJ2947" s="14"/>
      <c r="NRK2947" s="14"/>
      <c r="NRL2947" s="14"/>
      <c r="NRM2947" s="14"/>
      <c r="NRN2947" s="14"/>
      <c r="NRO2947" s="14"/>
      <c r="NRP2947" s="14"/>
      <c r="NRQ2947" s="14"/>
      <c r="NRR2947" s="14"/>
      <c r="NRS2947" s="14"/>
      <c r="NRT2947" s="14"/>
      <c r="NRU2947" s="14"/>
      <c r="NRV2947" s="14"/>
      <c r="NRW2947" s="14"/>
      <c r="NRX2947" s="14"/>
      <c r="NRY2947" s="14"/>
      <c r="NRZ2947" s="14"/>
      <c r="NSA2947" s="14"/>
      <c r="NSB2947" s="14"/>
      <c r="NSC2947" s="14"/>
      <c r="NSD2947" s="14"/>
      <c r="NSE2947" s="14"/>
      <c r="NSF2947" s="14"/>
      <c r="NSG2947" s="14"/>
      <c r="NSH2947" s="14"/>
      <c r="NSI2947" s="14"/>
      <c r="NSJ2947" s="14"/>
      <c r="NSK2947" s="14"/>
      <c r="NSL2947" s="14"/>
      <c r="NSM2947" s="14"/>
      <c r="NSN2947" s="14"/>
      <c r="NSO2947" s="14"/>
      <c r="NSP2947" s="14"/>
      <c r="NSQ2947" s="14"/>
      <c r="NSR2947" s="14"/>
      <c r="NSS2947" s="14"/>
      <c r="NST2947" s="14"/>
      <c r="NSU2947" s="14"/>
      <c r="NSV2947" s="14"/>
      <c r="NSW2947" s="14"/>
      <c r="NSX2947" s="14"/>
      <c r="NSY2947" s="14"/>
      <c r="NSZ2947" s="14"/>
      <c r="NTA2947" s="14"/>
      <c r="NTB2947" s="14"/>
      <c r="NTC2947" s="14"/>
      <c r="NTD2947" s="14"/>
      <c r="NTE2947" s="14"/>
      <c r="NTF2947" s="14"/>
      <c r="NTG2947" s="14"/>
      <c r="NTH2947" s="14"/>
      <c r="NTI2947" s="14"/>
      <c r="NTJ2947" s="14"/>
      <c r="NTK2947" s="14"/>
      <c r="NTL2947" s="14"/>
      <c r="NTM2947" s="14"/>
      <c r="NTN2947" s="14"/>
      <c r="NTO2947" s="14"/>
      <c r="NTP2947" s="14"/>
      <c r="NTQ2947" s="14"/>
      <c r="NTR2947" s="14"/>
      <c r="NTS2947" s="14"/>
      <c r="NTT2947" s="14"/>
      <c r="NTU2947" s="14"/>
      <c r="NTV2947" s="14"/>
      <c r="NTW2947" s="14"/>
      <c r="NTX2947" s="14"/>
      <c r="NTY2947" s="14"/>
      <c r="NTZ2947" s="14"/>
      <c r="NUA2947" s="14"/>
      <c r="NUB2947" s="14"/>
      <c r="NUC2947" s="14"/>
      <c r="NUD2947" s="14"/>
      <c r="NUE2947" s="14"/>
      <c r="NUF2947" s="14"/>
      <c r="NUG2947" s="14"/>
      <c r="NUH2947" s="14"/>
      <c r="NUI2947" s="14"/>
      <c r="NUJ2947" s="14"/>
      <c r="NUK2947" s="14"/>
      <c r="NUL2947" s="14"/>
      <c r="NUM2947" s="14"/>
      <c r="NUN2947" s="14"/>
      <c r="NUO2947" s="14"/>
      <c r="NUP2947" s="14"/>
      <c r="NUQ2947" s="14"/>
      <c r="NUR2947" s="14"/>
      <c r="NUS2947" s="14"/>
      <c r="NUT2947" s="14"/>
      <c r="NUU2947" s="14"/>
      <c r="NUV2947" s="14"/>
      <c r="NUW2947" s="14"/>
      <c r="NUX2947" s="14"/>
      <c r="NUY2947" s="14"/>
      <c r="NUZ2947" s="14"/>
      <c r="NVA2947" s="14"/>
      <c r="NVB2947" s="14"/>
      <c r="NVC2947" s="14"/>
      <c r="NVD2947" s="14"/>
      <c r="NVE2947" s="14"/>
      <c r="NVF2947" s="14"/>
      <c r="NVG2947" s="14"/>
      <c r="NVH2947" s="14"/>
      <c r="NVI2947" s="14"/>
      <c r="NVJ2947" s="14"/>
      <c r="NVK2947" s="14"/>
      <c r="NVL2947" s="14"/>
      <c r="NVM2947" s="14"/>
      <c r="NVN2947" s="14"/>
      <c r="NVO2947" s="14"/>
      <c r="NVP2947" s="14"/>
      <c r="NVQ2947" s="14"/>
      <c r="NVR2947" s="14"/>
      <c r="NVS2947" s="14"/>
      <c r="NVT2947" s="14"/>
      <c r="NVU2947" s="14"/>
      <c r="NVV2947" s="14"/>
      <c r="NVW2947" s="14"/>
      <c r="NVX2947" s="14"/>
      <c r="NVY2947" s="14"/>
      <c r="NVZ2947" s="14"/>
      <c r="NWA2947" s="14"/>
      <c r="NWB2947" s="14"/>
      <c r="NWC2947" s="14"/>
      <c r="NWD2947" s="14"/>
      <c r="NWE2947" s="14"/>
      <c r="NWF2947" s="14"/>
      <c r="NWG2947" s="14"/>
      <c r="NWH2947" s="14"/>
      <c r="NWI2947" s="14"/>
      <c r="NWJ2947" s="14"/>
      <c r="NWK2947" s="14"/>
      <c r="NWL2947" s="14"/>
      <c r="NWM2947" s="14"/>
      <c r="NWN2947" s="14"/>
      <c r="NWO2947" s="14"/>
      <c r="NWP2947" s="14"/>
      <c r="NWQ2947" s="14"/>
      <c r="NWR2947" s="14"/>
      <c r="NWS2947" s="14"/>
      <c r="NWT2947" s="14"/>
      <c r="NWU2947" s="14"/>
      <c r="NWV2947" s="14"/>
      <c r="NWW2947" s="14"/>
      <c r="NWX2947" s="14"/>
      <c r="NWY2947" s="14"/>
      <c r="NWZ2947" s="14"/>
      <c r="NXA2947" s="14"/>
      <c r="NXB2947" s="14"/>
      <c r="NXC2947" s="14"/>
      <c r="NXD2947" s="14"/>
      <c r="NXE2947" s="14"/>
      <c r="NXF2947" s="14"/>
      <c r="NXG2947" s="14"/>
      <c r="NXH2947" s="14"/>
      <c r="NXI2947" s="14"/>
      <c r="NXJ2947" s="14"/>
      <c r="NXK2947" s="14"/>
      <c r="NXL2947" s="14"/>
      <c r="NXM2947" s="14"/>
      <c r="NXN2947" s="14"/>
      <c r="NXO2947" s="14"/>
      <c r="NXP2947" s="14"/>
      <c r="NXQ2947" s="14"/>
      <c r="NXR2947" s="14"/>
      <c r="NXS2947" s="14"/>
      <c r="NXT2947" s="14"/>
      <c r="NXU2947" s="14"/>
      <c r="NXV2947" s="14"/>
      <c r="NXW2947" s="14"/>
      <c r="NXX2947" s="14"/>
      <c r="NXY2947" s="14"/>
      <c r="NXZ2947" s="14"/>
      <c r="NYA2947" s="14"/>
      <c r="NYB2947" s="14"/>
      <c r="NYC2947" s="14"/>
      <c r="NYD2947" s="14"/>
      <c r="NYE2947" s="14"/>
      <c r="NYF2947" s="14"/>
      <c r="NYG2947" s="14"/>
      <c r="NYH2947" s="14"/>
      <c r="NYI2947" s="14"/>
      <c r="NYJ2947" s="14"/>
      <c r="NYK2947" s="14"/>
      <c r="NYL2947" s="14"/>
      <c r="NYM2947" s="14"/>
      <c r="NYN2947" s="14"/>
      <c r="NYO2947" s="14"/>
      <c r="NYP2947" s="14"/>
      <c r="NYQ2947" s="14"/>
      <c r="NYR2947" s="14"/>
      <c r="NYS2947" s="14"/>
      <c r="NYT2947" s="14"/>
      <c r="NYU2947" s="14"/>
      <c r="NYV2947" s="14"/>
      <c r="NYW2947" s="14"/>
      <c r="NYX2947" s="14"/>
      <c r="NYY2947" s="14"/>
      <c r="NYZ2947" s="14"/>
      <c r="NZA2947" s="14"/>
      <c r="NZB2947" s="14"/>
      <c r="NZC2947" s="14"/>
      <c r="NZD2947" s="14"/>
      <c r="NZE2947" s="14"/>
      <c r="NZF2947" s="14"/>
      <c r="NZG2947" s="14"/>
      <c r="NZH2947" s="14"/>
      <c r="NZI2947" s="14"/>
      <c r="NZJ2947" s="14"/>
      <c r="NZK2947" s="14"/>
      <c r="NZL2947" s="14"/>
      <c r="NZM2947" s="14"/>
      <c r="NZN2947" s="14"/>
      <c r="NZO2947" s="14"/>
      <c r="NZP2947" s="14"/>
      <c r="NZQ2947" s="14"/>
      <c r="NZR2947" s="14"/>
      <c r="NZS2947" s="14"/>
      <c r="NZT2947" s="14"/>
      <c r="NZU2947" s="14"/>
      <c r="NZV2947" s="14"/>
      <c r="NZW2947" s="14"/>
      <c r="NZX2947" s="14"/>
      <c r="NZY2947" s="14"/>
      <c r="NZZ2947" s="14"/>
      <c r="OAA2947" s="14"/>
      <c r="OAB2947" s="14"/>
      <c r="OAC2947" s="14"/>
      <c r="OAD2947" s="14"/>
      <c r="OAE2947" s="14"/>
      <c r="OAF2947" s="14"/>
      <c r="OAG2947" s="14"/>
      <c r="OAH2947" s="14"/>
      <c r="OAI2947" s="14"/>
      <c r="OAJ2947" s="14"/>
      <c r="OAK2947" s="14"/>
      <c r="OAL2947" s="14"/>
      <c r="OAM2947" s="14"/>
      <c r="OAN2947" s="14"/>
      <c r="OAO2947" s="14"/>
      <c r="OAP2947" s="14"/>
      <c r="OAQ2947" s="14"/>
      <c r="OAR2947" s="14"/>
      <c r="OAS2947" s="14"/>
      <c r="OAT2947" s="14"/>
      <c r="OAU2947" s="14"/>
      <c r="OAV2947" s="14"/>
      <c r="OAW2947" s="14"/>
      <c r="OAX2947" s="14"/>
      <c r="OAY2947" s="14"/>
      <c r="OAZ2947" s="14"/>
      <c r="OBA2947" s="14"/>
      <c r="OBB2947" s="14"/>
      <c r="OBC2947" s="14"/>
      <c r="OBD2947" s="14"/>
      <c r="OBE2947" s="14"/>
      <c r="OBF2947" s="14"/>
      <c r="OBG2947" s="14"/>
      <c r="OBH2947" s="14"/>
      <c r="OBI2947" s="14"/>
      <c r="OBJ2947" s="14"/>
      <c r="OBK2947" s="14"/>
      <c r="OBL2947" s="14"/>
      <c r="OBM2947" s="14"/>
      <c r="OBN2947" s="14"/>
      <c r="OBO2947" s="14"/>
      <c r="OBP2947" s="14"/>
      <c r="OBQ2947" s="14"/>
      <c r="OBR2947" s="14"/>
      <c r="OBS2947" s="14"/>
      <c r="OBT2947" s="14"/>
      <c r="OBU2947" s="14"/>
      <c r="OBV2947" s="14"/>
      <c r="OBW2947" s="14"/>
      <c r="OBX2947" s="14"/>
      <c r="OBY2947" s="14"/>
      <c r="OBZ2947" s="14"/>
      <c r="OCA2947" s="14"/>
      <c r="OCB2947" s="14"/>
      <c r="OCC2947" s="14"/>
      <c r="OCD2947" s="14"/>
      <c r="OCE2947" s="14"/>
      <c r="OCF2947" s="14"/>
      <c r="OCG2947" s="14"/>
      <c r="OCH2947" s="14"/>
      <c r="OCI2947" s="14"/>
      <c r="OCJ2947" s="14"/>
      <c r="OCK2947" s="14"/>
      <c r="OCL2947" s="14"/>
      <c r="OCM2947" s="14"/>
      <c r="OCN2947" s="14"/>
      <c r="OCO2947" s="14"/>
      <c r="OCP2947" s="14"/>
      <c r="OCQ2947" s="14"/>
      <c r="OCR2947" s="14"/>
      <c r="OCS2947" s="14"/>
      <c r="OCT2947" s="14"/>
      <c r="OCU2947" s="14"/>
      <c r="OCV2947" s="14"/>
      <c r="OCW2947" s="14"/>
      <c r="OCX2947" s="14"/>
      <c r="OCY2947" s="14"/>
      <c r="OCZ2947" s="14"/>
      <c r="ODA2947" s="14"/>
      <c r="ODB2947" s="14"/>
      <c r="ODC2947" s="14"/>
      <c r="ODD2947" s="14"/>
      <c r="ODE2947" s="14"/>
      <c r="ODF2947" s="14"/>
      <c r="ODG2947" s="14"/>
      <c r="ODH2947" s="14"/>
      <c r="ODI2947" s="14"/>
      <c r="ODJ2947" s="14"/>
      <c r="ODK2947" s="14"/>
      <c r="ODL2947" s="14"/>
      <c r="ODM2947" s="14"/>
      <c r="ODN2947" s="14"/>
      <c r="ODO2947" s="14"/>
      <c r="ODP2947" s="14"/>
      <c r="ODQ2947" s="14"/>
      <c r="ODR2947" s="14"/>
      <c r="ODS2947" s="14"/>
      <c r="ODT2947" s="14"/>
      <c r="ODU2947" s="14"/>
      <c r="ODV2947" s="14"/>
      <c r="ODW2947" s="14"/>
      <c r="ODX2947" s="14"/>
      <c r="ODY2947" s="14"/>
      <c r="ODZ2947" s="14"/>
      <c r="OEA2947" s="14"/>
      <c r="OEB2947" s="14"/>
      <c r="OEC2947" s="14"/>
      <c r="OED2947" s="14"/>
      <c r="OEE2947" s="14"/>
      <c r="OEF2947" s="14"/>
      <c r="OEG2947" s="14"/>
      <c r="OEH2947" s="14"/>
      <c r="OEI2947" s="14"/>
      <c r="OEJ2947" s="14"/>
      <c r="OEK2947" s="14"/>
      <c r="OEL2947" s="14"/>
      <c r="OEM2947" s="14"/>
      <c r="OEN2947" s="14"/>
      <c r="OEO2947" s="14"/>
      <c r="OEP2947" s="14"/>
      <c r="OEQ2947" s="14"/>
      <c r="OER2947" s="14"/>
      <c r="OES2947" s="14"/>
      <c r="OET2947" s="14"/>
      <c r="OEU2947" s="14"/>
      <c r="OEV2947" s="14"/>
      <c r="OEW2947" s="14"/>
      <c r="OEX2947" s="14"/>
      <c r="OEY2947" s="14"/>
      <c r="OEZ2947" s="14"/>
      <c r="OFA2947" s="14"/>
      <c r="OFB2947" s="14"/>
      <c r="OFC2947" s="14"/>
      <c r="OFD2947" s="14"/>
      <c r="OFE2947" s="14"/>
      <c r="OFF2947" s="14"/>
      <c r="OFG2947" s="14"/>
      <c r="OFH2947" s="14"/>
      <c r="OFI2947" s="14"/>
      <c r="OFJ2947" s="14"/>
      <c r="OFK2947" s="14"/>
      <c r="OFL2947" s="14"/>
      <c r="OFM2947" s="14"/>
      <c r="OFN2947" s="14"/>
      <c r="OFO2947" s="14"/>
      <c r="OFP2947" s="14"/>
      <c r="OFQ2947" s="14"/>
      <c r="OFR2947" s="14"/>
      <c r="OFS2947" s="14"/>
      <c r="OFT2947" s="14"/>
      <c r="OFU2947" s="14"/>
      <c r="OFV2947" s="14"/>
      <c r="OFW2947" s="14"/>
      <c r="OFX2947" s="14"/>
      <c r="OFY2947" s="14"/>
      <c r="OFZ2947" s="14"/>
      <c r="OGA2947" s="14"/>
      <c r="OGB2947" s="14"/>
      <c r="OGC2947" s="14"/>
      <c r="OGD2947" s="14"/>
      <c r="OGE2947" s="14"/>
      <c r="OGF2947" s="14"/>
      <c r="OGG2947" s="14"/>
      <c r="OGH2947" s="14"/>
      <c r="OGI2947" s="14"/>
      <c r="OGJ2947" s="14"/>
      <c r="OGK2947" s="14"/>
      <c r="OGL2947" s="14"/>
      <c r="OGM2947" s="14"/>
      <c r="OGN2947" s="14"/>
      <c r="OGO2947" s="14"/>
      <c r="OGP2947" s="14"/>
      <c r="OGQ2947" s="14"/>
      <c r="OGR2947" s="14"/>
      <c r="OGS2947" s="14"/>
      <c r="OGT2947" s="14"/>
      <c r="OGU2947" s="14"/>
      <c r="OGV2947" s="14"/>
      <c r="OGW2947" s="14"/>
      <c r="OGX2947" s="14"/>
      <c r="OGY2947" s="14"/>
      <c r="OGZ2947" s="14"/>
      <c r="OHA2947" s="14"/>
      <c r="OHB2947" s="14"/>
      <c r="OHC2947" s="14"/>
      <c r="OHD2947" s="14"/>
      <c r="OHE2947" s="14"/>
      <c r="OHF2947" s="14"/>
      <c r="OHG2947" s="14"/>
      <c r="OHH2947" s="14"/>
      <c r="OHI2947" s="14"/>
      <c r="OHJ2947" s="14"/>
      <c r="OHK2947" s="14"/>
      <c r="OHL2947" s="14"/>
      <c r="OHM2947" s="14"/>
      <c r="OHN2947" s="14"/>
      <c r="OHO2947" s="14"/>
      <c r="OHP2947" s="14"/>
      <c r="OHQ2947" s="14"/>
      <c r="OHR2947" s="14"/>
      <c r="OHS2947" s="14"/>
      <c r="OHT2947" s="14"/>
      <c r="OHU2947" s="14"/>
      <c r="OHV2947" s="14"/>
      <c r="OHW2947" s="14"/>
      <c r="OHX2947" s="14"/>
      <c r="OHY2947" s="14"/>
      <c r="OHZ2947" s="14"/>
      <c r="OIA2947" s="14"/>
      <c r="OIB2947" s="14"/>
      <c r="OIC2947" s="14"/>
      <c r="OID2947" s="14"/>
      <c r="OIE2947" s="14"/>
      <c r="OIF2947" s="14"/>
      <c r="OIG2947" s="14"/>
      <c r="OIH2947" s="14"/>
      <c r="OII2947" s="14"/>
      <c r="OIJ2947" s="14"/>
      <c r="OIK2947" s="14"/>
      <c r="OIL2947" s="14"/>
      <c r="OIM2947" s="14"/>
      <c r="OIN2947" s="14"/>
      <c r="OIO2947" s="14"/>
      <c r="OIP2947" s="14"/>
      <c r="OIQ2947" s="14"/>
      <c r="OIR2947" s="14"/>
      <c r="OIS2947" s="14"/>
      <c r="OIT2947" s="14"/>
      <c r="OIU2947" s="14"/>
      <c r="OIV2947" s="14"/>
      <c r="OIW2947" s="14"/>
      <c r="OIX2947" s="14"/>
      <c r="OIY2947" s="14"/>
      <c r="OIZ2947" s="14"/>
      <c r="OJA2947" s="14"/>
      <c r="OJB2947" s="14"/>
      <c r="OJC2947" s="14"/>
      <c r="OJD2947" s="14"/>
      <c r="OJE2947" s="14"/>
      <c r="OJF2947" s="14"/>
      <c r="OJG2947" s="14"/>
      <c r="OJH2947" s="14"/>
      <c r="OJI2947" s="14"/>
      <c r="OJJ2947" s="14"/>
      <c r="OJK2947" s="14"/>
      <c r="OJL2947" s="14"/>
      <c r="OJM2947" s="14"/>
      <c r="OJN2947" s="14"/>
      <c r="OJO2947" s="14"/>
      <c r="OJP2947" s="14"/>
      <c r="OJQ2947" s="14"/>
      <c r="OJR2947" s="14"/>
      <c r="OJS2947" s="14"/>
      <c r="OJT2947" s="14"/>
      <c r="OJU2947" s="14"/>
      <c r="OJV2947" s="14"/>
      <c r="OJW2947" s="14"/>
      <c r="OJX2947" s="14"/>
      <c r="OJY2947" s="14"/>
      <c r="OJZ2947" s="14"/>
      <c r="OKA2947" s="14"/>
      <c r="OKB2947" s="14"/>
      <c r="OKC2947" s="14"/>
      <c r="OKD2947" s="14"/>
      <c r="OKE2947" s="14"/>
      <c r="OKF2947" s="14"/>
      <c r="OKG2947" s="14"/>
      <c r="OKH2947" s="14"/>
      <c r="OKI2947" s="14"/>
      <c r="OKJ2947" s="14"/>
      <c r="OKK2947" s="14"/>
      <c r="OKL2947" s="14"/>
      <c r="OKM2947" s="14"/>
      <c r="OKN2947" s="14"/>
      <c r="OKO2947" s="14"/>
      <c r="OKP2947" s="14"/>
      <c r="OKQ2947" s="14"/>
      <c r="OKR2947" s="14"/>
      <c r="OKS2947" s="14"/>
      <c r="OKT2947" s="14"/>
      <c r="OKU2947" s="14"/>
      <c r="OKV2947" s="14"/>
      <c r="OKW2947" s="14"/>
      <c r="OKX2947" s="14"/>
      <c r="OKY2947" s="14"/>
      <c r="OKZ2947" s="14"/>
      <c r="OLA2947" s="14"/>
      <c r="OLB2947" s="14"/>
      <c r="OLC2947" s="14"/>
      <c r="OLD2947" s="14"/>
      <c r="OLE2947" s="14"/>
      <c r="OLF2947" s="14"/>
      <c r="OLG2947" s="14"/>
      <c r="OLH2947" s="14"/>
      <c r="OLI2947" s="14"/>
      <c r="OLJ2947" s="14"/>
      <c r="OLK2947" s="14"/>
      <c r="OLL2947" s="14"/>
      <c r="OLM2947" s="14"/>
      <c r="OLN2947" s="14"/>
      <c r="OLO2947" s="14"/>
      <c r="OLP2947" s="14"/>
      <c r="OLQ2947" s="14"/>
      <c r="OLR2947" s="14"/>
      <c r="OLS2947" s="14"/>
      <c r="OLT2947" s="14"/>
      <c r="OLU2947" s="14"/>
      <c r="OLV2947" s="14"/>
      <c r="OLW2947" s="14"/>
      <c r="OLX2947" s="14"/>
      <c r="OLY2947" s="14"/>
      <c r="OLZ2947" s="14"/>
      <c r="OMA2947" s="14"/>
      <c r="OMB2947" s="14"/>
      <c r="OMC2947" s="14"/>
      <c r="OMD2947" s="14"/>
      <c r="OME2947" s="14"/>
      <c r="OMF2947" s="14"/>
      <c r="OMG2947" s="14"/>
      <c r="OMH2947" s="14"/>
      <c r="OMI2947" s="14"/>
      <c r="OMJ2947" s="14"/>
      <c r="OMK2947" s="14"/>
      <c r="OML2947" s="14"/>
      <c r="OMM2947" s="14"/>
      <c r="OMN2947" s="14"/>
      <c r="OMO2947" s="14"/>
      <c r="OMP2947" s="14"/>
      <c r="OMQ2947" s="14"/>
      <c r="OMR2947" s="14"/>
      <c r="OMS2947" s="14"/>
      <c r="OMT2947" s="14"/>
      <c r="OMU2947" s="14"/>
      <c r="OMV2947" s="14"/>
      <c r="OMW2947" s="14"/>
      <c r="OMX2947" s="14"/>
      <c r="OMY2947" s="14"/>
      <c r="OMZ2947" s="14"/>
      <c r="ONA2947" s="14"/>
      <c r="ONB2947" s="14"/>
      <c r="ONC2947" s="14"/>
      <c r="OND2947" s="14"/>
      <c r="ONE2947" s="14"/>
      <c r="ONF2947" s="14"/>
      <c r="ONG2947" s="14"/>
      <c r="ONH2947" s="14"/>
      <c r="ONI2947" s="14"/>
      <c r="ONJ2947" s="14"/>
      <c r="ONK2947" s="14"/>
      <c r="ONL2947" s="14"/>
      <c r="ONM2947" s="14"/>
      <c r="ONN2947" s="14"/>
      <c r="ONO2947" s="14"/>
      <c r="ONP2947" s="14"/>
      <c r="ONQ2947" s="14"/>
      <c r="ONR2947" s="14"/>
      <c r="ONS2947" s="14"/>
      <c r="ONT2947" s="14"/>
      <c r="ONU2947" s="14"/>
      <c r="ONV2947" s="14"/>
      <c r="ONW2947" s="14"/>
      <c r="ONX2947" s="14"/>
      <c r="ONY2947" s="14"/>
      <c r="ONZ2947" s="14"/>
      <c r="OOA2947" s="14"/>
      <c r="OOB2947" s="14"/>
      <c r="OOC2947" s="14"/>
      <c r="OOD2947" s="14"/>
      <c r="OOE2947" s="14"/>
      <c r="OOF2947" s="14"/>
      <c r="OOG2947" s="14"/>
      <c r="OOH2947" s="14"/>
      <c r="OOI2947" s="14"/>
      <c r="OOJ2947" s="14"/>
      <c r="OOK2947" s="14"/>
      <c r="OOL2947" s="14"/>
      <c r="OOM2947" s="14"/>
      <c r="OON2947" s="14"/>
      <c r="OOO2947" s="14"/>
      <c r="OOP2947" s="14"/>
      <c r="OOQ2947" s="14"/>
      <c r="OOR2947" s="14"/>
      <c r="OOS2947" s="14"/>
      <c r="OOT2947" s="14"/>
      <c r="OOU2947" s="14"/>
      <c r="OOV2947" s="14"/>
      <c r="OOW2947" s="14"/>
      <c r="OOX2947" s="14"/>
      <c r="OOY2947" s="14"/>
      <c r="OOZ2947" s="14"/>
      <c r="OPA2947" s="14"/>
      <c r="OPB2947" s="14"/>
      <c r="OPC2947" s="14"/>
      <c r="OPD2947" s="14"/>
      <c r="OPE2947" s="14"/>
      <c r="OPF2947" s="14"/>
      <c r="OPG2947" s="14"/>
      <c r="OPH2947" s="14"/>
      <c r="OPI2947" s="14"/>
      <c r="OPJ2947" s="14"/>
      <c r="OPK2947" s="14"/>
      <c r="OPL2947" s="14"/>
      <c r="OPM2947" s="14"/>
      <c r="OPN2947" s="14"/>
      <c r="OPO2947" s="14"/>
      <c r="OPP2947" s="14"/>
      <c r="OPQ2947" s="14"/>
      <c r="OPR2947" s="14"/>
      <c r="OPS2947" s="14"/>
      <c r="OPT2947" s="14"/>
      <c r="OPU2947" s="14"/>
      <c r="OPV2947" s="14"/>
      <c r="OPW2947" s="14"/>
      <c r="OPX2947" s="14"/>
      <c r="OPY2947" s="14"/>
      <c r="OPZ2947" s="14"/>
      <c r="OQA2947" s="14"/>
      <c r="OQB2947" s="14"/>
      <c r="OQC2947" s="14"/>
      <c r="OQD2947" s="14"/>
      <c r="OQE2947" s="14"/>
      <c r="OQF2947" s="14"/>
      <c r="OQG2947" s="14"/>
      <c r="OQH2947" s="14"/>
      <c r="OQI2947" s="14"/>
      <c r="OQJ2947" s="14"/>
      <c r="OQK2947" s="14"/>
      <c r="OQL2947" s="14"/>
      <c r="OQM2947" s="14"/>
      <c r="OQN2947" s="14"/>
      <c r="OQO2947" s="14"/>
      <c r="OQP2947" s="14"/>
      <c r="OQQ2947" s="14"/>
      <c r="OQR2947" s="14"/>
      <c r="OQS2947" s="14"/>
      <c r="OQT2947" s="14"/>
      <c r="OQU2947" s="14"/>
      <c r="OQV2947" s="14"/>
      <c r="OQW2947" s="14"/>
      <c r="OQX2947" s="14"/>
      <c r="OQY2947" s="14"/>
      <c r="OQZ2947" s="14"/>
      <c r="ORA2947" s="14"/>
      <c r="ORB2947" s="14"/>
      <c r="ORC2947" s="14"/>
      <c r="ORD2947" s="14"/>
      <c r="ORE2947" s="14"/>
      <c r="ORF2947" s="14"/>
      <c r="ORG2947" s="14"/>
      <c r="ORH2947" s="14"/>
      <c r="ORI2947" s="14"/>
      <c r="ORJ2947" s="14"/>
      <c r="ORK2947" s="14"/>
      <c r="ORL2947" s="14"/>
      <c r="ORM2947" s="14"/>
      <c r="ORN2947" s="14"/>
      <c r="ORO2947" s="14"/>
      <c r="ORP2947" s="14"/>
      <c r="ORQ2947" s="14"/>
      <c r="ORR2947" s="14"/>
      <c r="ORS2947" s="14"/>
      <c r="ORT2947" s="14"/>
      <c r="ORU2947" s="14"/>
      <c r="ORV2947" s="14"/>
      <c r="ORW2947" s="14"/>
      <c r="ORX2947" s="14"/>
      <c r="ORY2947" s="14"/>
      <c r="ORZ2947" s="14"/>
      <c r="OSA2947" s="14"/>
      <c r="OSB2947" s="14"/>
      <c r="OSC2947" s="14"/>
      <c r="OSD2947" s="14"/>
      <c r="OSE2947" s="14"/>
      <c r="OSF2947" s="14"/>
      <c r="OSG2947" s="14"/>
      <c r="OSH2947" s="14"/>
      <c r="OSI2947" s="14"/>
      <c r="OSJ2947" s="14"/>
      <c r="OSK2947" s="14"/>
      <c r="OSL2947" s="14"/>
      <c r="OSM2947" s="14"/>
      <c r="OSN2947" s="14"/>
      <c r="OSO2947" s="14"/>
      <c r="OSP2947" s="14"/>
      <c r="OSQ2947" s="14"/>
      <c r="OSR2947" s="14"/>
      <c r="OSS2947" s="14"/>
      <c r="OST2947" s="14"/>
      <c r="OSU2947" s="14"/>
      <c r="OSV2947" s="14"/>
      <c r="OSW2947" s="14"/>
      <c r="OSX2947" s="14"/>
      <c r="OSY2947" s="14"/>
      <c r="OSZ2947" s="14"/>
      <c r="OTA2947" s="14"/>
      <c r="OTB2947" s="14"/>
      <c r="OTC2947" s="14"/>
      <c r="OTD2947" s="14"/>
      <c r="OTE2947" s="14"/>
      <c r="OTF2947" s="14"/>
      <c r="OTG2947" s="14"/>
      <c r="OTH2947" s="14"/>
      <c r="OTI2947" s="14"/>
      <c r="OTJ2947" s="14"/>
      <c r="OTK2947" s="14"/>
      <c r="OTL2947" s="14"/>
      <c r="OTM2947" s="14"/>
      <c r="OTN2947" s="14"/>
      <c r="OTO2947" s="14"/>
      <c r="OTP2947" s="14"/>
      <c r="OTQ2947" s="14"/>
      <c r="OTR2947" s="14"/>
      <c r="OTS2947" s="14"/>
      <c r="OTT2947" s="14"/>
      <c r="OTU2947" s="14"/>
      <c r="OTV2947" s="14"/>
      <c r="OTW2947" s="14"/>
      <c r="OTX2947" s="14"/>
      <c r="OTY2947" s="14"/>
      <c r="OTZ2947" s="14"/>
      <c r="OUA2947" s="14"/>
      <c r="OUB2947" s="14"/>
      <c r="OUC2947" s="14"/>
      <c r="OUD2947" s="14"/>
      <c r="OUE2947" s="14"/>
      <c r="OUF2947" s="14"/>
      <c r="OUG2947" s="14"/>
      <c r="OUH2947" s="14"/>
      <c r="OUI2947" s="14"/>
      <c r="OUJ2947" s="14"/>
      <c r="OUK2947" s="14"/>
      <c r="OUL2947" s="14"/>
      <c r="OUM2947" s="14"/>
      <c r="OUN2947" s="14"/>
      <c r="OUO2947" s="14"/>
      <c r="OUP2947" s="14"/>
      <c r="OUQ2947" s="14"/>
      <c r="OUR2947" s="14"/>
      <c r="OUS2947" s="14"/>
      <c r="OUT2947" s="14"/>
      <c r="OUU2947" s="14"/>
      <c r="OUV2947" s="14"/>
      <c r="OUW2947" s="14"/>
      <c r="OUX2947" s="14"/>
      <c r="OUY2947" s="14"/>
      <c r="OUZ2947" s="14"/>
      <c r="OVA2947" s="14"/>
      <c r="OVB2947" s="14"/>
      <c r="OVC2947" s="14"/>
      <c r="OVD2947" s="14"/>
      <c r="OVE2947" s="14"/>
      <c r="OVF2947" s="14"/>
      <c r="OVG2947" s="14"/>
      <c r="OVH2947" s="14"/>
      <c r="OVI2947" s="14"/>
      <c r="OVJ2947" s="14"/>
      <c r="OVK2947" s="14"/>
      <c r="OVL2947" s="14"/>
      <c r="OVM2947" s="14"/>
      <c r="OVN2947" s="14"/>
      <c r="OVO2947" s="14"/>
      <c r="OVP2947" s="14"/>
      <c r="OVQ2947" s="14"/>
      <c r="OVR2947" s="14"/>
      <c r="OVS2947" s="14"/>
      <c r="OVT2947" s="14"/>
      <c r="OVU2947" s="14"/>
      <c r="OVV2947" s="14"/>
      <c r="OVW2947" s="14"/>
      <c r="OVX2947" s="14"/>
      <c r="OVY2947" s="14"/>
      <c r="OVZ2947" s="14"/>
      <c r="OWA2947" s="14"/>
      <c r="OWB2947" s="14"/>
      <c r="OWC2947" s="14"/>
      <c r="OWD2947" s="14"/>
      <c r="OWE2947" s="14"/>
      <c r="OWF2947" s="14"/>
      <c r="OWG2947" s="14"/>
      <c r="OWH2947" s="14"/>
      <c r="OWI2947" s="14"/>
      <c r="OWJ2947" s="14"/>
      <c r="OWK2947" s="14"/>
      <c r="OWL2947" s="14"/>
      <c r="OWM2947" s="14"/>
      <c r="OWN2947" s="14"/>
      <c r="OWO2947" s="14"/>
      <c r="OWP2947" s="14"/>
      <c r="OWQ2947" s="14"/>
      <c r="OWR2947" s="14"/>
      <c r="OWS2947" s="14"/>
      <c r="OWT2947" s="14"/>
      <c r="OWU2947" s="14"/>
      <c r="OWV2947" s="14"/>
      <c r="OWW2947" s="14"/>
      <c r="OWX2947" s="14"/>
      <c r="OWY2947" s="14"/>
      <c r="OWZ2947" s="14"/>
      <c r="OXA2947" s="14"/>
      <c r="OXB2947" s="14"/>
      <c r="OXC2947" s="14"/>
      <c r="OXD2947" s="14"/>
      <c r="OXE2947" s="14"/>
      <c r="OXF2947" s="14"/>
      <c r="OXG2947" s="14"/>
      <c r="OXH2947" s="14"/>
      <c r="OXI2947" s="14"/>
      <c r="OXJ2947" s="14"/>
      <c r="OXK2947" s="14"/>
      <c r="OXL2947" s="14"/>
      <c r="OXM2947" s="14"/>
      <c r="OXN2947" s="14"/>
      <c r="OXO2947" s="14"/>
      <c r="OXP2947" s="14"/>
      <c r="OXQ2947" s="14"/>
      <c r="OXR2947" s="14"/>
      <c r="OXS2947" s="14"/>
      <c r="OXT2947" s="14"/>
      <c r="OXU2947" s="14"/>
      <c r="OXV2947" s="14"/>
      <c r="OXW2947" s="14"/>
      <c r="OXX2947" s="14"/>
      <c r="OXY2947" s="14"/>
      <c r="OXZ2947" s="14"/>
      <c r="OYA2947" s="14"/>
      <c r="OYB2947" s="14"/>
      <c r="OYC2947" s="14"/>
      <c r="OYD2947" s="14"/>
      <c r="OYE2947" s="14"/>
      <c r="OYF2947" s="14"/>
      <c r="OYG2947" s="14"/>
      <c r="OYH2947" s="14"/>
      <c r="OYI2947" s="14"/>
      <c r="OYJ2947" s="14"/>
      <c r="OYK2947" s="14"/>
      <c r="OYL2947" s="14"/>
      <c r="OYM2947" s="14"/>
      <c r="OYN2947" s="14"/>
      <c r="OYO2947" s="14"/>
      <c r="OYP2947" s="14"/>
      <c r="OYQ2947" s="14"/>
      <c r="OYR2947" s="14"/>
      <c r="OYS2947" s="14"/>
      <c r="OYT2947" s="14"/>
      <c r="OYU2947" s="14"/>
      <c r="OYV2947" s="14"/>
      <c r="OYW2947" s="14"/>
      <c r="OYX2947" s="14"/>
      <c r="OYY2947" s="14"/>
      <c r="OYZ2947" s="14"/>
      <c r="OZA2947" s="14"/>
      <c r="OZB2947" s="14"/>
      <c r="OZC2947" s="14"/>
      <c r="OZD2947" s="14"/>
      <c r="OZE2947" s="14"/>
      <c r="OZF2947" s="14"/>
      <c r="OZG2947" s="14"/>
      <c r="OZH2947" s="14"/>
      <c r="OZI2947" s="14"/>
      <c r="OZJ2947" s="14"/>
      <c r="OZK2947" s="14"/>
      <c r="OZL2947" s="14"/>
      <c r="OZM2947" s="14"/>
      <c r="OZN2947" s="14"/>
      <c r="OZO2947" s="14"/>
      <c r="OZP2947" s="14"/>
      <c r="OZQ2947" s="14"/>
      <c r="OZR2947" s="14"/>
      <c r="OZS2947" s="14"/>
      <c r="OZT2947" s="14"/>
      <c r="OZU2947" s="14"/>
      <c r="OZV2947" s="14"/>
      <c r="OZW2947" s="14"/>
      <c r="OZX2947" s="14"/>
      <c r="OZY2947" s="14"/>
      <c r="OZZ2947" s="14"/>
      <c r="PAA2947" s="14"/>
      <c r="PAB2947" s="14"/>
      <c r="PAC2947" s="14"/>
      <c r="PAD2947" s="14"/>
      <c r="PAE2947" s="14"/>
      <c r="PAF2947" s="14"/>
      <c r="PAG2947" s="14"/>
      <c r="PAH2947" s="14"/>
      <c r="PAI2947" s="14"/>
      <c r="PAJ2947" s="14"/>
      <c r="PAK2947" s="14"/>
      <c r="PAL2947" s="14"/>
      <c r="PAM2947" s="14"/>
      <c r="PAN2947" s="14"/>
      <c r="PAO2947" s="14"/>
      <c r="PAP2947" s="14"/>
      <c r="PAQ2947" s="14"/>
      <c r="PAR2947" s="14"/>
      <c r="PAS2947" s="14"/>
      <c r="PAT2947" s="14"/>
      <c r="PAU2947" s="14"/>
      <c r="PAV2947" s="14"/>
      <c r="PAW2947" s="14"/>
      <c r="PAX2947" s="14"/>
      <c r="PAY2947" s="14"/>
      <c r="PAZ2947" s="14"/>
      <c r="PBA2947" s="14"/>
      <c r="PBB2947" s="14"/>
      <c r="PBC2947" s="14"/>
      <c r="PBD2947" s="14"/>
      <c r="PBE2947" s="14"/>
      <c r="PBF2947" s="14"/>
      <c r="PBG2947" s="14"/>
      <c r="PBH2947" s="14"/>
      <c r="PBI2947" s="14"/>
      <c r="PBJ2947" s="14"/>
      <c r="PBK2947" s="14"/>
      <c r="PBL2947" s="14"/>
      <c r="PBM2947" s="14"/>
      <c r="PBN2947" s="14"/>
      <c r="PBO2947" s="14"/>
      <c r="PBP2947" s="14"/>
      <c r="PBQ2947" s="14"/>
      <c r="PBR2947" s="14"/>
      <c r="PBS2947" s="14"/>
      <c r="PBT2947" s="14"/>
      <c r="PBU2947" s="14"/>
      <c r="PBV2947" s="14"/>
      <c r="PBW2947" s="14"/>
      <c r="PBX2947" s="14"/>
      <c r="PBY2947" s="14"/>
      <c r="PBZ2947" s="14"/>
      <c r="PCA2947" s="14"/>
      <c r="PCB2947" s="14"/>
      <c r="PCC2947" s="14"/>
      <c r="PCD2947" s="14"/>
      <c r="PCE2947" s="14"/>
      <c r="PCF2947" s="14"/>
      <c r="PCG2947" s="14"/>
      <c r="PCH2947" s="14"/>
      <c r="PCI2947" s="14"/>
      <c r="PCJ2947" s="14"/>
      <c r="PCK2947" s="14"/>
      <c r="PCL2947" s="14"/>
      <c r="PCM2947" s="14"/>
      <c r="PCN2947" s="14"/>
      <c r="PCO2947" s="14"/>
      <c r="PCP2947" s="14"/>
      <c r="PCQ2947" s="14"/>
      <c r="PCR2947" s="14"/>
      <c r="PCS2947" s="14"/>
      <c r="PCT2947" s="14"/>
      <c r="PCU2947" s="14"/>
      <c r="PCV2947" s="14"/>
      <c r="PCW2947" s="14"/>
      <c r="PCX2947" s="14"/>
      <c r="PCY2947" s="14"/>
      <c r="PCZ2947" s="14"/>
      <c r="PDA2947" s="14"/>
      <c r="PDB2947" s="14"/>
      <c r="PDC2947" s="14"/>
      <c r="PDD2947" s="14"/>
      <c r="PDE2947" s="14"/>
      <c r="PDF2947" s="14"/>
      <c r="PDG2947" s="14"/>
      <c r="PDH2947" s="14"/>
      <c r="PDI2947" s="14"/>
      <c r="PDJ2947" s="14"/>
      <c r="PDK2947" s="14"/>
      <c r="PDL2947" s="14"/>
      <c r="PDM2947" s="14"/>
      <c r="PDN2947" s="14"/>
      <c r="PDO2947" s="14"/>
      <c r="PDP2947" s="14"/>
      <c r="PDQ2947" s="14"/>
      <c r="PDR2947" s="14"/>
      <c r="PDS2947" s="14"/>
      <c r="PDT2947" s="14"/>
      <c r="PDU2947" s="14"/>
      <c r="PDV2947" s="14"/>
      <c r="PDW2947" s="14"/>
      <c r="PDX2947" s="14"/>
      <c r="PDY2947" s="14"/>
      <c r="PDZ2947" s="14"/>
      <c r="PEA2947" s="14"/>
      <c r="PEB2947" s="14"/>
      <c r="PEC2947" s="14"/>
      <c r="PED2947" s="14"/>
      <c r="PEE2947" s="14"/>
      <c r="PEF2947" s="14"/>
      <c r="PEG2947" s="14"/>
      <c r="PEH2947" s="14"/>
      <c r="PEI2947" s="14"/>
      <c r="PEJ2947" s="14"/>
      <c r="PEK2947" s="14"/>
      <c r="PEL2947" s="14"/>
      <c r="PEM2947" s="14"/>
      <c r="PEN2947" s="14"/>
      <c r="PEO2947" s="14"/>
      <c r="PEP2947" s="14"/>
      <c r="PEQ2947" s="14"/>
      <c r="PER2947" s="14"/>
      <c r="PES2947" s="14"/>
      <c r="PET2947" s="14"/>
      <c r="PEU2947" s="14"/>
      <c r="PEV2947" s="14"/>
      <c r="PEW2947" s="14"/>
      <c r="PEX2947" s="14"/>
      <c r="PEY2947" s="14"/>
      <c r="PEZ2947" s="14"/>
      <c r="PFA2947" s="14"/>
      <c r="PFB2947" s="14"/>
      <c r="PFC2947" s="14"/>
      <c r="PFD2947" s="14"/>
      <c r="PFE2947" s="14"/>
      <c r="PFF2947" s="14"/>
      <c r="PFG2947" s="14"/>
      <c r="PFH2947" s="14"/>
      <c r="PFI2947" s="14"/>
      <c r="PFJ2947" s="14"/>
      <c r="PFK2947" s="14"/>
      <c r="PFL2947" s="14"/>
      <c r="PFM2947" s="14"/>
      <c r="PFN2947" s="14"/>
      <c r="PFO2947" s="14"/>
      <c r="PFP2947" s="14"/>
      <c r="PFQ2947" s="14"/>
      <c r="PFR2947" s="14"/>
      <c r="PFS2947" s="14"/>
      <c r="PFT2947" s="14"/>
      <c r="PFU2947" s="14"/>
      <c r="PFV2947" s="14"/>
      <c r="PFW2947" s="14"/>
      <c r="PFX2947" s="14"/>
      <c r="PFY2947" s="14"/>
      <c r="PFZ2947" s="14"/>
      <c r="PGA2947" s="14"/>
      <c r="PGB2947" s="14"/>
      <c r="PGC2947" s="14"/>
      <c r="PGD2947" s="14"/>
      <c r="PGE2947" s="14"/>
      <c r="PGF2947" s="14"/>
      <c r="PGG2947" s="14"/>
      <c r="PGH2947" s="14"/>
      <c r="PGI2947" s="14"/>
      <c r="PGJ2947" s="14"/>
      <c r="PGK2947" s="14"/>
      <c r="PGL2947" s="14"/>
      <c r="PGM2947" s="14"/>
      <c r="PGN2947" s="14"/>
      <c r="PGO2947" s="14"/>
      <c r="PGP2947" s="14"/>
      <c r="PGQ2947" s="14"/>
      <c r="PGR2947" s="14"/>
      <c r="PGS2947" s="14"/>
      <c r="PGT2947" s="14"/>
      <c r="PGU2947" s="14"/>
      <c r="PGV2947" s="14"/>
      <c r="PGW2947" s="14"/>
      <c r="PGX2947" s="14"/>
      <c r="PGY2947" s="14"/>
      <c r="PGZ2947" s="14"/>
      <c r="PHA2947" s="14"/>
      <c r="PHB2947" s="14"/>
      <c r="PHC2947" s="14"/>
      <c r="PHD2947" s="14"/>
      <c r="PHE2947" s="14"/>
      <c r="PHF2947" s="14"/>
      <c r="PHG2947" s="14"/>
      <c r="PHH2947" s="14"/>
      <c r="PHI2947" s="14"/>
      <c r="PHJ2947" s="14"/>
      <c r="PHK2947" s="14"/>
      <c r="PHL2947" s="14"/>
      <c r="PHM2947" s="14"/>
      <c r="PHN2947" s="14"/>
      <c r="PHO2947" s="14"/>
      <c r="PHP2947" s="14"/>
      <c r="PHQ2947" s="14"/>
      <c r="PHR2947" s="14"/>
      <c r="PHS2947" s="14"/>
      <c r="PHT2947" s="14"/>
      <c r="PHU2947" s="14"/>
      <c r="PHV2947" s="14"/>
      <c r="PHW2947" s="14"/>
      <c r="PHX2947" s="14"/>
      <c r="PHY2947" s="14"/>
      <c r="PHZ2947" s="14"/>
      <c r="PIA2947" s="14"/>
      <c r="PIB2947" s="14"/>
      <c r="PIC2947" s="14"/>
      <c r="PID2947" s="14"/>
      <c r="PIE2947" s="14"/>
      <c r="PIF2947" s="14"/>
      <c r="PIG2947" s="14"/>
      <c r="PIH2947" s="14"/>
      <c r="PII2947" s="14"/>
      <c r="PIJ2947" s="14"/>
      <c r="PIK2947" s="14"/>
      <c r="PIL2947" s="14"/>
      <c r="PIM2947" s="14"/>
      <c r="PIN2947" s="14"/>
      <c r="PIO2947" s="14"/>
      <c r="PIP2947" s="14"/>
      <c r="PIQ2947" s="14"/>
      <c r="PIR2947" s="14"/>
      <c r="PIS2947" s="14"/>
      <c r="PIT2947" s="14"/>
      <c r="PIU2947" s="14"/>
      <c r="PIV2947" s="14"/>
      <c r="PIW2947" s="14"/>
      <c r="PIX2947" s="14"/>
      <c r="PIY2947" s="14"/>
      <c r="PIZ2947" s="14"/>
      <c r="PJA2947" s="14"/>
      <c r="PJB2947" s="14"/>
      <c r="PJC2947" s="14"/>
      <c r="PJD2947" s="14"/>
      <c r="PJE2947" s="14"/>
      <c r="PJF2947" s="14"/>
      <c r="PJG2947" s="14"/>
      <c r="PJH2947" s="14"/>
      <c r="PJI2947" s="14"/>
      <c r="PJJ2947" s="14"/>
      <c r="PJK2947" s="14"/>
      <c r="PJL2947" s="14"/>
      <c r="PJM2947" s="14"/>
      <c r="PJN2947" s="14"/>
      <c r="PJO2947" s="14"/>
      <c r="PJP2947" s="14"/>
      <c r="PJQ2947" s="14"/>
      <c r="PJR2947" s="14"/>
      <c r="PJS2947" s="14"/>
      <c r="PJT2947" s="14"/>
      <c r="PJU2947" s="14"/>
      <c r="PJV2947" s="14"/>
      <c r="PJW2947" s="14"/>
      <c r="PJX2947" s="14"/>
      <c r="PJY2947" s="14"/>
      <c r="PJZ2947" s="14"/>
      <c r="PKA2947" s="14"/>
      <c r="PKB2947" s="14"/>
      <c r="PKC2947" s="14"/>
      <c r="PKD2947" s="14"/>
      <c r="PKE2947" s="14"/>
      <c r="PKF2947" s="14"/>
      <c r="PKG2947" s="14"/>
      <c r="PKH2947" s="14"/>
      <c r="PKI2947" s="14"/>
      <c r="PKJ2947" s="14"/>
      <c r="PKK2947" s="14"/>
      <c r="PKL2947" s="14"/>
      <c r="PKM2947" s="14"/>
      <c r="PKN2947" s="14"/>
      <c r="PKO2947" s="14"/>
      <c r="PKP2947" s="14"/>
      <c r="PKQ2947" s="14"/>
      <c r="PKR2947" s="14"/>
      <c r="PKS2947" s="14"/>
      <c r="PKT2947" s="14"/>
      <c r="PKU2947" s="14"/>
      <c r="PKV2947" s="14"/>
      <c r="PKW2947" s="14"/>
      <c r="PKX2947" s="14"/>
      <c r="PKY2947" s="14"/>
      <c r="PKZ2947" s="14"/>
      <c r="PLA2947" s="14"/>
      <c r="PLB2947" s="14"/>
      <c r="PLC2947" s="14"/>
      <c r="PLD2947" s="14"/>
      <c r="PLE2947" s="14"/>
      <c r="PLF2947" s="14"/>
      <c r="PLG2947" s="14"/>
      <c r="PLH2947" s="14"/>
      <c r="PLI2947" s="14"/>
      <c r="PLJ2947" s="14"/>
      <c r="PLK2947" s="14"/>
      <c r="PLL2947" s="14"/>
      <c r="PLM2947" s="14"/>
      <c r="PLN2947" s="14"/>
      <c r="PLO2947" s="14"/>
      <c r="PLP2947" s="14"/>
      <c r="PLQ2947" s="14"/>
      <c r="PLR2947" s="14"/>
      <c r="PLS2947" s="14"/>
      <c r="PLT2947" s="14"/>
      <c r="PLU2947" s="14"/>
      <c r="PLV2947" s="14"/>
      <c r="PLW2947" s="14"/>
      <c r="PLX2947" s="14"/>
      <c r="PLY2947" s="14"/>
      <c r="PLZ2947" s="14"/>
      <c r="PMA2947" s="14"/>
      <c r="PMB2947" s="14"/>
      <c r="PMC2947" s="14"/>
      <c r="PMD2947" s="14"/>
      <c r="PME2947" s="14"/>
      <c r="PMF2947" s="14"/>
      <c r="PMG2947" s="14"/>
      <c r="PMH2947" s="14"/>
      <c r="PMI2947" s="14"/>
      <c r="PMJ2947" s="14"/>
      <c r="PMK2947" s="14"/>
      <c r="PML2947" s="14"/>
      <c r="PMM2947" s="14"/>
      <c r="PMN2947" s="14"/>
      <c r="PMO2947" s="14"/>
      <c r="PMP2947" s="14"/>
      <c r="PMQ2947" s="14"/>
      <c r="PMR2947" s="14"/>
      <c r="PMS2947" s="14"/>
      <c r="PMT2947" s="14"/>
      <c r="PMU2947" s="14"/>
      <c r="PMV2947" s="14"/>
      <c r="PMW2947" s="14"/>
      <c r="PMX2947" s="14"/>
      <c r="PMY2947" s="14"/>
      <c r="PMZ2947" s="14"/>
      <c r="PNA2947" s="14"/>
      <c r="PNB2947" s="14"/>
      <c r="PNC2947" s="14"/>
      <c r="PND2947" s="14"/>
      <c r="PNE2947" s="14"/>
      <c r="PNF2947" s="14"/>
      <c r="PNG2947" s="14"/>
      <c r="PNH2947" s="14"/>
      <c r="PNI2947" s="14"/>
      <c r="PNJ2947" s="14"/>
      <c r="PNK2947" s="14"/>
      <c r="PNL2947" s="14"/>
      <c r="PNM2947" s="14"/>
      <c r="PNN2947" s="14"/>
      <c r="PNO2947" s="14"/>
      <c r="PNP2947" s="14"/>
      <c r="PNQ2947" s="14"/>
      <c r="PNR2947" s="14"/>
      <c r="PNS2947" s="14"/>
      <c r="PNT2947" s="14"/>
      <c r="PNU2947" s="14"/>
      <c r="PNV2947" s="14"/>
      <c r="PNW2947" s="14"/>
      <c r="PNX2947" s="14"/>
      <c r="PNY2947" s="14"/>
      <c r="PNZ2947" s="14"/>
      <c r="POA2947" s="14"/>
      <c r="POB2947" s="14"/>
      <c r="POC2947" s="14"/>
      <c r="POD2947" s="14"/>
      <c r="POE2947" s="14"/>
      <c r="POF2947" s="14"/>
      <c r="POG2947" s="14"/>
      <c r="POH2947" s="14"/>
      <c r="POI2947" s="14"/>
      <c r="POJ2947" s="14"/>
      <c r="POK2947" s="14"/>
      <c r="POL2947" s="14"/>
      <c r="POM2947" s="14"/>
      <c r="PON2947" s="14"/>
      <c r="POO2947" s="14"/>
      <c r="POP2947" s="14"/>
      <c r="POQ2947" s="14"/>
      <c r="POR2947" s="14"/>
      <c r="POS2947" s="14"/>
      <c r="POT2947" s="14"/>
      <c r="POU2947" s="14"/>
      <c r="POV2947" s="14"/>
      <c r="POW2947" s="14"/>
      <c r="POX2947" s="14"/>
      <c r="POY2947" s="14"/>
      <c r="POZ2947" s="14"/>
      <c r="PPA2947" s="14"/>
      <c r="PPB2947" s="14"/>
      <c r="PPC2947" s="14"/>
      <c r="PPD2947" s="14"/>
      <c r="PPE2947" s="14"/>
      <c r="PPF2947" s="14"/>
      <c r="PPG2947" s="14"/>
      <c r="PPH2947" s="14"/>
      <c r="PPI2947" s="14"/>
      <c r="PPJ2947" s="14"/>
      <c r="PPK2947" s="14"/>
      <c r="PPL2947" s="14"/>
      <c r="PPM2947" s="14"/>
      <c r="PPN2947" s="14"/>
      <c r="PPO2947" s="14"/>
      <c r="PPP2947" s="14"/>
      <c r="PPQ2947" s="14"/>
      <c r="PPR2947" s="14"/>
      <c r="PPS2947" s="14"/>
      <c r="PPT2947" s="14"/>
      <c r="PPU2947" s="14"/>
      <c r="PPV2947" s="14"/>
      <c r="PPW2947" s="14"/>
      <c r="PPX2947" s="14"/>
      <c r="PPY2947" s="14"/>
      <c r="PPZ2947" s="14"/>
      <c r="PQA2947" s="14"/>
      <c r="PQB2947" s="14"/>
      <c r="PQC2947" s="14"/>
      <c r="PQD2947" s="14"/>
      <c r="PQE2947" s="14"/>
      <c r="PQF2947" s="14"/>
      <c r="PQG2947" s="14"/>
      <c r="PQH2947" s="14"/>
      <c r="PQI2947" s="14"/>
      <c r="PQJ2947" s="14"/>
      <c r="PQK2947" s="14"/>
      <c r="PQL2947" s="14"/>
      <c r="PQM2947" s="14"/>
      <c r="PQN2947" s="14"/>
      <c r="PQO2947" s="14"/>
      <c r="PQP2947" s="14"/>
      <c r="PQQ2947" s="14"/>
      <c r="PQR2947" s="14"/>
      <c r="PQS2947" s="14"/>
      <c r="PQT2947" s="14"/>
      <c r="PQU2947" s="14"/>
      <c r="PQV2947" s="14"/>
      <c r="PQW2947" s="14"/>
      <c r="PQX2947" s="14"/>
      <c r="PQY2947" s="14"/>
      <c r="PQZ2947" s="14"/>
      <c r="PRA2947" s="14"/>
      <c r="PRB2947" s="14"/>
      <c r="PRC2947" s="14"/>
      <c r="PRD2947" s="14"/>
      <c r="PRE2947" s="14"/>
      <c r="PRF2947" s="14"/>
      <c r="PRG2947" s="14"/>
      <c r="PRH2947" s="14"/>
      <c r="PRI2947" s="14"/>
      <c r="PRJ2947" s="14"/>
      <c r="PRK2947" s="14"/>
      <c r="PRL2947" s="14"/>
      <c r="PRM2947" s="14"/>
      <c r="PRN2947" s="14"/>
      <c r="PRO2947" s="14"/>
      <c r="PRP2947" s="14"/>
      <c r="PRQ2947" s="14"/>
      <c r="PRR2947" s="14"/>
      <c r="PRS2947" s="14"/>
      <c r="PRT2947" s="14"/>
      <c r="PRU2947" s="14"/>
      <c r="PRV2947" s="14"/>
      <c r="PRW2947" s="14"/>
      <c r="PRX2947" s="14"/>
      <c r="PRY2947" s="14"/>
      <c r="PRZ2947" s="14"/>
      <c r="PSA2947" s="14"/>
      <c r="PSB2947" s="14"/>
      <c r="PSC2947" s="14"/>
      <c r="PSD2947" s="14"/>
      <c r="PSE2947" s="14"/>
      <c r="PSF2947" s="14"/>
      <c r="PSG2947" s="14"/>
      <c r="PSH2947" s="14"/>
      <c r="PSI2947" s="14"/>
      <c r="PSJ2947" s="14"/>
      <c r="PSK2947" s="14"/>
      <c r="PSL2947" s="14"/>
      <c r="PSM2947" s="14"/>
      <c r="PSN2947" s="14"/>
      <c r="PSO2947" s="14"/>
      <c r="PSP2947" s="14"/>
      <c r="PSQ2947" s="14"/>
      <c r="PSR2947" s="14"/>
      <c r="PSS2947" s="14"/>
      <c r="PST2947" s="14"/>
      <c r="PSU2947" s="14"/>
      <c r="PSV2947" s="14"/>
      <c r="PSW2947" s="14"/>
      <c r="PSX2947" s="14"/>
      <c r="PSY2947" s="14"/>
      <c r="PSZ2947" s="14"/>
      <c r="PTA2947" s="14"/>
      <c r="PTB2947" s="14"/>
      <c r="PTC2947" s="14"/>
      <c r="PTD2947" s="14"/>
      <c r="PTE2947" s="14"/>
      <c r="PTF2947" s="14"/>
      <c r="PTG2947" s="14"/>
      <c r="PTH2947" s="14"/>
      <c r="PTI2947" s="14"/>
      <c r="PTJ2947" s="14"/>
      <c r="PTK2947" s="14"/>
      <c r="PTL2947" s="14"/>
      <c r="PTM2947" s="14"/>
      <c r="PTN2947" s="14"/>
      <c r="PTO2947" s="14"/>
      <c r="PTP2947" s="14"/>
      <c r="PTQ2947" s="14"/>
      <c r="PTR2947" s="14"/>
      <c r="PTS2947" s="14"/>
      <c r="PTT2947" s="14"/>
      <c r="PTU2947" s="14"/>
      <c r="PTV2947" s="14"/>
      <c r="PTW2947" s="14"/>
      <c r="PTX2947" s="14"/>
      <c r="PTY2947" s="14"/>
      <c r="PTZ2947" s="14"/>
      <c r="PUA2947" s="14"/>
      <c r="PUB2947" s="14"/>
      <c r="PUC2947" s="14"/>
      <c r="PUD2947" s="14"/>
      <c r="PUE2947" s="14"/>
      <c r="PUF2947" s="14"/>
      <c r="PUG2947" s="14"/>
      <c r="PUH2947" s="14"/>
      <c r="PUI2947" s="14"/>
      <c r="PUJ2947" s="14"/>
      <c r="PUK2947" s="14"/>
      <c r="PUL2947" s="14"/>
      <c r="PUM2947" s="14"/>
      <c r="PUN2947" s="14"/>
      <c r="PUO2947" s="14"/>
      <c r="PUP2947" s="14"/>
      <c r="PUQ2947" s="14"/>
      <c r="PUR2947" s="14"/>
      <c r="PUS2947" s="14"/>
      <c r="PUT2947" s="14"/>
      <c r="PUU2947" s="14"/>
      <c r="PUV2947" s="14"/>
      <c r="PUW2947" s="14"/>
      <c r="PUX2947" s="14"/>
      <c r="PUY2947" s="14"/>
      <c r="PUZ2947" s="14"/>
      <c r="PVA2947" s="14"/>
      <c r="PVB2947" s="14"/>
      <c r="PVC2947" s="14"/>
      <c r="PVD2947" s="14"/>
      <c r="PVE2947" s="14"/>
      <c r="PVF2947" s="14"/>
      <c r="PVG2947" s="14"/>
      <c r="PVH2947" s="14"/>
      <c r="PVI2947" s="14"/>
      <c r="PVJ2947" s="14"/>
      <c r="PVK2947" s="14"/>
      <c r="PVL2947" s="14"/>
      <c r="PVM2947" s="14"/>
      <c r="PVN2947" s="14"/>
      <c r="PVO2947" s="14"/>
      <c r="PVP2947" s="14"/>
      <c r="PVQ2947" s="14"/>
      <c r="PVR2947" s="14"/>
      <c r="PVS2947" s="14"/>
      <c r="PVT2947" s="14"/>
      <c r="PVU2947" s="14"/>
      <c r="PVV2947" s="14"/>
      <c r="PVW2947" s="14"/>
      <c r="PVX2947" s="14"/>
      <c r="PVY2947" s="14"/>
      <c r="PVZ2947" s="14"/>
      <c r="PWA2947" s="14"/>
      <c r="PWB2947" s="14"/>
      <c r="PWC2947" s="14"/>
      <c r="PWD2947" s="14"/>
      <c r="PWE2947" s="14"/>
      <c r="PWF2947" s="14"/>
      <c r="PWG2947" s="14"/>
      <c r="PWH2947" s="14"/>
      <c r="PWI2947" s="14"/>
      <c r="PWJ2947" s="14"/>
      <c r="PWK2947" s="14"/>
      <c r="PWL2947" s="14"/>
      <c r="PWM2947" s="14"/>
      <c r="PWN2947" s="14"/>
      <c r="PWO2947" s="14"/>
      <c r="PWP2947" s="14"/>
      <c r="PWQ2947" s="14"/>
      <c r="PWR2947" s="14"/>
      <c r="PWS2947" s="14"/>
      <c r="PWT2947" s="14"/>
      <c r="PWU2947" s="14"/>
      <c r="PWV2947" s="14"/>
      <c r="PWW2947" s="14"/>
      <c r="PWX2947" s="14"/>
      <c r="PWY2947" s="14"/>
      <c r="PWZ2947" s="14"/>
      <c r="PXA2947" s="14"/>
      <c r="PXB2947" s="14"/>
      <c r="PXC2947" s="14"/>
      <c r="PXD2947" s="14"/>
      <c r="PXE2947" s="14"/>
      <c r="PXF2947" s="14"/>
      <c r="PXG2947" s="14"/>
      <c r="PXH2947" s="14"/>
      <c r="PXI2947" s="14"/>
      <c r="PXJ2947" s="14"/>
      <c r="PXK2947" s="14"/>
      <c r="PXL2947" s="14"/>
      <c r="PXM2947" s="14"/>
      <c r="PXN2947" s="14"/>
      <c r="PXO2947" s="14"/>
      <c r="PXP2947" s="14"/>
      <c r="PXQ2947" s="14"/>
      <c r="PXR2947" s="14"/>
      <c r="PXS2947" s="14"/>
      <c r="PXT2947" s="14"/>
      <c r="PXU2947" s="14"/>
      <c r="PXV2947" s="14"/>
      <c r="PXW2947" s="14"/>
      <c r="PXX2947" s="14"/>
      <c r="PXY2947" s="14"/>
      <c r="PXZ2947" s="14"/>
      <c r="PYA2947" s="14"/>
      <c r="PYB2947" s="14"/>
      <c r="PYC2947" s="14"/>
      <c r="PYD2947" s="14"/>
      <c r="PYE2947" s="14"/>
      <c r="PYF2947" s="14"/>
      <c r="PYG2947" s="14"/>
      <c r="PYH2947" s="14"/>
      <c r="PYI2947" s="14"/>
      <c r="PYJ2947" s="14"/>
      <c r="PYK2947" s="14"/>
      <c r="PYL2947" s="14"/>
      <c r="PYM2947" s="14"/>
      <c r="PYN2947" s="14"/>
      <c r="PYO2947" s="14"/>
      <c r="PYP2947" s="14"/>
      <c r="PYQ2947" s="14"/>
      <c r="PYR2947" s="14"/>
      <c r="PYS2947" s="14"/>
      <c r="PYT2947" s="14"/>
      <c r="PYU2947" s="14"/>
      <c r="PYV2947" s="14"/>
      <c r="PYW2947" s="14"/>
      <c r="PYX2947" s="14"/>
      <c r="PYY2947" s="14"/>
      <c r="PYZ2947" s="14"/>
      <c r="PZA2947" s="14"/>
      <c r="PZB2947" s="14"/>
      <c r="PZC2947" s="14"/>
      <c r="PZD2947" s="14"/>
      <c r="PZE2947" s="14"/>
      <c r="PZF2947" s="14"/>
      <c r="PZG2947" s="14"/>
      <c r="PZH2947" s="14"/>
      <c r="PZI2947" s="14"/>
      <c r="PZJ2947" s="14"/>
      <c r="PZK2947" s="14"/>
      <c r="PZL2947" s="14"/>
      <c r="PZM2947" s="14"/>
      <c r="PZN2947" s="14"/>
      <c r="PZO2947" s="14"/>
      <c r="PZP2947" s="14"/>
      <c r="PZQ2947" s="14"/>
      <c r="PZR2947" s="14"/>
      <c r="PZS2947" s="14"/>
      <c r="PZT2947" s="14"/>
      <c r="PZU2947" s="14"/>
      <c r="PZV2947" s="14"/>
      <c r="PZW2947" s="14"/>
      <c r="PZX2947" s="14"/>
      <c r="PZY2947" s="14"/>
      <c r="PZZ2947" s="14"/>
      <c r="QAA2947" s="14"/>
      <c r="QAB2947" s="14"/>
      <c r="QAC2947" s="14"/>
      <c r="QAD2947" s="14"/>
      <c r="QAE2947" s="14"/>
      <c r="QAF2947" s="14"/>
      <c r="QAG2947" s="14"/>
      <c r="QAH2947" s="14"/>
      <c r="QAI2947" s="14"/>
      <c r="QAJ2947" s="14"/>
      <c r="QAK2947" s="14"/>
      <c r="QAL2947" s="14"/>
      <c r="QAM2947" s="14"/>
      <c r="QAN2947" s="14"/>
      <c r="QAO2947" s="14"/>
      <c r="QAP2947" s="14"/>
      <c r="QAQ2947" s="14"/>
      <c r="QAR2947" s="14"/>
      <c r="QAS2947" s="14"/>
      <c r="QAT2947" s="14"/>
      <c r="QAU2947" s="14"/>
      <c r="QAV2947" s="14"/>
      <c r="QAW2947" s="14"/>
      <c r="QAX2947" s="14"/>
      <c r="QAY2947" s="14"/>
      <c r="QAZ2947" s="14"/>
      <c r="QBA2947" s="14"/>
      <c r="QBB2947" s="14"/>
      <c r="QBC2947" s="14"/>
      <c r="QBD2947" s="14"/>
      <c r="QBE2947" s="14"/>
      <c r="QBF2947" s="14"/>
      <c r="QBG2947" s="14"/>
      <c r="QBH2947" s="14"/>
      <c r="QBI2947" s="14"/>
      <c r="QBJ2947" s="14"/>
      <c r="QBK2947" s="14"/>
      <c r="QBL2947" s="14"/>
      <c r="QBM2947" s="14"/>
      <c r="QBN2947" s="14"/>
      <c r="QBO2947" s="14"/>
      <c r="QBP2947" s="14"/>
      <c r="QBQ2947" s="14"/>
      <c r="QBR2947" s="14"/>
      <c r="QBS2947" s="14"/>
      <c r="QBT2947" s="14"/>
      <c r="QBU2947" s="14"/>
      <c r="QBV2947" s="14"/>
      <c r="QBW2947" s="14"/>
      <c r="QBX2947" s="14"/>
      <c r="QBY2947" s="14"/>
      <c r="QBZ2947" s="14"/>
      <c r="QCA2947" s="14"/>
      <c r="QCB2947" s="14"/>
      <c r="QCC2947" s="14"/>
      <c r="QCD2947" s="14"/>
      <c r="QCE2947" s="14"/>
      <c r="QCF2947" s="14"/>
      <c r="QCG2947" s="14"/>
      <c r="QCH2947" s="14"/>
      <c r="QCI2947" s="14"/>
      <c r="QCJ2947" s="14"/>
      <c r="QCK2947" s="14"/>
      <c r="QCL2947" s="14"/>
      <c r="QCM2947" s="14"/>
      <c r="QCN2947" s="14"/>
      <c r="QCO2947" s="14"/>
      <c r="QCP2947" s="14"/>
      <c r="QCQ2947" s="14"/>
      <c r="QCR2947" s="14"/>
      <c r="QCS2947" s="14"/>
      <c r="QCT2947" s="14"/>
      <c r="QCU2947" s="14"/>
      <c r="QCV2947" s="14"/>
      <c r="QCW2947" s="14"/>
      <c r="QCX2947" s="14"/>
      <c r="QCY2947" s="14"/>
      <c r="QCZ2947" s="14"/>
      <c r="QDA2947" s="14"/>
      <c r="QDB2947" s="14"/>
      <c r="QDC2947" s="14"/>
      <c r="QDD2947" s="14"/>
      <c r="QDE2947" s="14"/>
      <c r="QDF2947" s="14"/>
      <c r="QDG2947" s="14"/>
      <c r="QDH2947" s="14"/>
      <c r="QDI2947" s="14"/>
      <c r="QDJ2947" s="14"/>
      <c r="QDK2947" s="14"/>
      <c r="QDL2947" s="14"/>
      <c r="QDM2947" s="14"/>
      <c r="QDN2947" s="14"/>
      <c r="QDO2947" s="14"/>
      <c r="QDP2947" s="14"/>
      <c r="QDQ2947" s="14"/>
      <c r="QDR2947" s="14"/>
      <c r="QDS2947" s="14"/>
      <c r="QDT2947" s="14"/>
      <c r="QDU2947" s="14"/>
      <c r="QDV2947" s="14"/>
      <c r="QDW2947" s="14"/>
      <c r="QDX2947" s="14"/>
      <c r="QDY2947" s="14"/>
      <c r="QDZ2947" s="14"/>
      <c r="QEA2947" s="14"/>
      <c r="QEB2947" s="14"/>
      <c r="QEC2947" s="14"/>
      <c r="QED2947" s="14"/>
      <c r="QEE2947" s="14"/>
      <c r="QEF2947" s="14"/>
      <c r="QEG2947" s="14"/>
      <c r="QEH2947" s="14"/>
      <c r="QEI2947" s="14"/>
      <c r="QEJ2947" s="14"/>
      <c r="QEK2947" s="14"/>
      <c r="QEL2947" s="14"/>
      <c r="QEM2947" s="14"/>
      <c r="QEN2947" s="14"/>
      <c r="QEO2947" s="14"/>
      <c r="QEP2947" s="14"/>
      <c r="QEQ2947" s="14"/>
      <c r="QER2947" s="14"/>
      <c r="QES2947" s="14"/>
      <c r="QET2947" s="14"/>
      <c r="QEU2947" s="14"/>
      <c r="QEV2947" s="14"/>
      <c r="QEW2947" s="14"/>
      <c r="QEX2947" s="14"/>
      <c r="QEY2947" s="14"/>
      <c r="QEZ2947" s="14"/>
      <c r="QFA2947" s="14"/>
      <c r="QFB2947" s="14"/>
      <c r="QFC2947" s="14"/>
      <c r="QFD2947" s="14"/>
      <c r="QFE2947" s="14"/>
      <c r="QFF2947" s="14"/>
      <c r="QFG2947" s="14"/>
      <c r="QFH2947" s="14"/>
      <c r="QFI2947" s="14"/>
      <c r="QFJ2947" s="14"/>
      <c r="QFK2947" s="14"/>
      <c r="QFL2947" s="14"/>
      <c r="QFM2947" s="14"/>
      <c r="QFN2947" s="14"/>
      <c r="QFO2947" s="14"/>
      <c r="QFP2947" s="14"/>
      <c r="QFQ2947" s="14"/>
      <c r="QFR2947" s="14"/>
      <c r="QFS2947" s="14"/>
      <c r="QFT2947" s="14"/>
      <c r="QFU2947" s="14"/>
      <c r="QFV2947" s="14"/>
      <c r="QFW2947" s="14"/>
      <c r="QFX2947" s="14"/>
      <c r="QFY2947" s="14"/>
      <c r="QFZ2947" s="14"/>
      <c r="QGA2947" s="14"/>
      <c r="QGB2947" s="14"/>
      <c r="QGC2947" s="14"/>
      <c r="QGD2947" s="14"/>
      <c r="QGE2947" s="14"/>
      <c r="QGF2947" s="14"/>
      <c r="QGG2947" s="14"/>
      <c r="QGH2947" s="14"/>
      <c r="QGI2947" s="14"/>
      <c r="QGJ2947" s="14"/>
      <c r="QGK2947" s="14"/>
      <c r="QGL2947" s="14"/>
      <c r="QGM2947" s="14"/>
      <c r="QGN2947" s="14"/>
      <c r="QGO2947" s="14"/>
      <c r="QGP2947" s="14"/>
      <c r="QGQ2947" s="14"/>
      <c r="QGR2947" s="14"/>
      <c r="QGS2947" s="14"/>
      <c r="QGT2947" s="14"/>
      <c r="QGU2947" s="14"/>
      <c r="QGV2947" s="14"/>
      <c r="QGW2947" s="14"/>
      <c r="QGX2947" s="14"/>
      <c r="QGY2947" s="14"/>
      <c r="QGZ2947" s="14"/>
      <c r="QHA2947" s="14"/>
      <c r="QHB2947" s="14"/>
      <c r="QHC2947" s="14"/>
      <c r="QHD2947" s="14"/>
      <c r="QHE2947" s="14"/>
      <c r="QHF2947" s="14"/>
      <c r="QHG2947" s="14"/>
      <c r="QHH2947" s="14"/>
      <c r="QHI2947" s="14"/>
      <c r="QHJ2947" s="14"/>
      <c r="QHK2947" s="14"/>
      <c r="QHL2947" s="14"/>
      <c r="QHM2947" s="14"/>
      <c r="QHN2947" s="14"/>
      <c r="QHO2947" s="14"/>
      <c r="QHP2947" s="14"/>
      <c r="QHQ2947" s="14"/>
      <c r="QHR2947" s="14"/>
      <c r="QHS2947" s="14"/>
      <c r="QHT2947" s="14"/>
      <c r="QHU2947" s="14"/>
      <c r="QHV2947" s="14"/>
      <c r="QHW2947" s="14"/>
      <c r="QHX2947" s="14"/>
      <c r="QHY2947" s="14"/>
      <c r="QHZ2947" s="14"/>
      <c r="QIA2947" s="14"/>
      <c r="QIB2947" s="14"/>
      <c r="QIC2947" s="14"/>
      <c r="QID2947" s="14"/>
      <c r="QIE2947" s="14"/>
      <c r="QIF2947" s="14"/>
      <c r="QIG2947" s="14"/>
      <c r="QIH2947" s="14"/>
      <c r="QII2947" s="14"/>
      <c r="QIJ2947" s="14"/>
      <c r="QIK2947" s="14"/>
      <c r="QIL2947" s="14"/>
      <c r="QIM2947" s="14"/>
      <c r="QIN2947" s="14"/>
      <c r="QIO2947" s="14"/>
      <c r="QIP2947" s="14"/>
      <c r="QIQ2947" s="14"/>
      <c r="QIR2947" s="14"/>
      <c r="QIS2947" s="14"/>
      <c r="QIT2947" s="14"/>
      <c r="QIU2947" s="14"/>
      <c r="QIV2947" s="14"/>
      <c r="QIW2947" s="14"/>
      <c r="QIX2947" s="14"/>
      <c r="QIY2947" s="14"/>
      <c r="QIZ2947" s="14"/>
      <c r="QJA2947" s="14"/>
      <c r="QJB2947" s="14"/>
      <c r="QJC2947" s="14"/>
      <c r="QJD2947" s="14"/>
      <c r="QJE2947" s="14"/>
      <c r="QJF2947" s="14"/>
      <c r="QJG2947" s="14"/>
      <c r="QJH2947" s="14"/>
      <c r="QJI2947" s="14"/>
      <c r="QJJ2947" s="14"/>
      <c r="QJK2947" s="14"/>
      <c r="QJL2947" s="14"/>
      <c r="QJM2947" s="14"/>
      <c r="QJN2947" s="14"/>
      <c r="QJO2947" s="14"/>
      <c r="QJP2947" s="14"/>
      <c r="QJQ2947" s="14"/>
      <c r="QJR2947" s="14"/>
      <c r="QJS2947" s="14"/>
      <c r="QJT2947" s="14"/>
      <c r="QJU2947" s="14"/>
      <c r="QJV2947" s="14"/>
      <c r="QJW2947" s="14"/>
      <c r="QJX2947" s="14"/>
      <c r="QJY2947" s="14"/>
      <c r="QJZ2947" s="14"/>
      <c r="QKA2947" s="14"/>
      <c r="QKB2947" s="14"/>
      <c r="QKC2947" s="14"/>
      <c r="QKD2947" s="14"/>
      <c r="QKE2947" s="14"/>
      <c r="QKF2947" s="14"/>
      <c r="QKG2947" s="14"/>
      <c r="QKH2947" s="14"/>
      <c r="QKI2947" s="14"/>
      <c r="QKJ2947" s="14"/>
      <c r="QKK2947" s="14"/>
      <c r="QKL2947" s="14"/>
      <c r="QKM2947" s="14"/>
      <c r="QKN2947" s="14"/>
      <c r="QKO2947" s="14"/>
      <c r="QKP2947" s="14"/>
      <c r="QKQ2947" s="14"/>
      <c r="QKR2947" s="14"/>
      <c r="QKS2947" s="14"/>
      <c r="QKT2947" s="14"/>
      <c r="QKU2947" s="14"/>
      <c r="QKV2947" s="14"/>
      <c r="QKW2947" s="14"/>
      <c r="QKX2947" s="14"/>
      <c r="QKY2947" s="14"/>
      <c r="QKZ2947" s="14"/>
      <c r="QLA2947" s="14"/>
      <c r="QLB2947" s="14"/>
      <c r="QLC2947" s="14"/>
      <c r="QLD2947" s="14"/>
      <c r="QLE2947" s="14"/>
      <c r="QLF2947" s="14"/>
      <c r="QLG2947" s="14"/>
      <c r="QLH2947" s="14"/>
      <c r="QLI2947" s="14"/>
      <c r="QLJ2947" s="14"/>
      <c r="QLK2947" s="14"/>
      <c r="QLL2947" s="14"/>
      <c r="QLM2947" s="14"/>
      <c r="QLN2947" s="14"/>
      <c r="QLO2947" s="14"/>
      <c r="QLP2947" s="14"/>
      <c r="QLQ2947" s="14"/>
      <c r="QLR2947" s="14"/>
      <c r="QLS2947" s="14"/>
      <c r="QLT2947" s="14"/>
      <c r="QLU2947" s="14"/>
      <c r="QLV2947" s="14"/>
      <c r="QLW2947" s="14"/>
      <c r="QLX2947" s="14"/>
      <c r="QLY2947" s="14"/>
      <c r="QLZ2947" s="14"/>
      <c r="QMA2947" s="14"/>
      <c r="QMB2947" s="14"/>
      <c r="QMC2947" s="14"/>
      <c r="QMD2947" s="14"/>
      <c r="QME2947" s="14"/>
      <c r="QMF2947" s="14"/>
      <c r="QMG2947" s="14"/>
      <c r="QMH2947" s="14"/>
      <c r="QMI2947" s="14"/>
      <c r="QMJ2947" s="14"/>
      <c r="QMK2947" s="14"/>
      <c r="QML2947" s="14"/>
      <c r="QMM2947" s="14"/>
      <c r="QMN2947" s="14"/>
      <c r="QMO2947" s="14"/>
      <c r="QMP2947" s="14"/>
      <c r="QMQ2947" s="14"/>
      <c r="QMR2947" s="14"/>
      <c r="QMS2947" s="14"/>
      <c r="QMT2947" s="14"/>
      <c r="QMU2947" s="14"/>
      <c r="QMV2947" s="14"/>
      <c r="QMW2947" s="14"/>
      <c r="QMX2947" s="14"/>
      <c r="QMY2947" s="14"/>
      <c r="QMZ2947" s="14"/>
      <c r="QNA2947" s="14"/>
      <c r="QNB2947" s="14"/>
      <c r="QNC2947" s="14"/>
      <c r="QND2947" s="14"/>
      <c r="QNE2947" s="14"/>
      <c r="QNF2947" s="14"/>
      <c r="QNG2947" s="14"/>
      <c r="QNH2947" s="14"/>
      <c r="QNI2947" s="14"/>
      <c r="QNJ2947" s="14"/>
      <c r="QNK2947" s="14"/>
      <c r="QNL2947" s="14"/>
      <c r="QNM2947" s="14"/>
      <c r="QNN2947" s="14"/>
      <c r="QNO2947" s="14"/>
      <c r="QNP2947" s="14"/>
      <c r="QNQ2947" s="14"/>
      <c r="QNR2947" s="14"/>
      <c r="QNS2947" s="14"/>
      <c r="QNT2947" s="14"/>
      <c r="QNU2947" s="14"/>
      <c r="QNV2947" s="14"/>
      <c r="QNW2947" s="14"/>
      <c r="QNX2947" s="14"/>
      <c r="QNY2947" s="14"/>
      <c r="QNZ2947" s="14"/>
      <c r="QOA2947" s="14"/>
      <c r="QOB2947" s="14"/>
      <c r="QOC2947" s="14"/>
      <c r="QOD2947" s="14"/>
      <c r="QOE2947" s="14"/>
      <c r="QOF2947" s="14"/>
      <c r="QOG2947" s="14"/>
      <c r="QOH2947" s="14"/>
      <c r="QOI2947" s="14"/>
      <c r="QOJ2947" s="14"/>
      <c r="QOK2947" s="14"/>
      <c r="QOL2947" s="14"/>
      <c r="QOM2947" s="14"/>
      <c r="QON2947" s="14"/>
      <c r="QOO2947" s="14"/>
      <c r="QOP2947" s="14"/>
      <c r="QOQ2947" s="14"/>
      <c r="QOR2947" s="14"/>
      <c r="QOS2947" s="14"/>
      <c r="QOT2947" s="14"/>
      <c r="QOU2947" s="14"/>
      <c r="QOV2947" s="14"/>
      <c r="QOW2947" s="14"/>
      <c r="QOX2947" s="14"/>
      <c r="QOY2947" s="14"/>
      <c r="QOZ2947" s="14"/>
      <c r="QPA2947" s="14"/>
      <c r="QPB2947" s="14"/>
      <c r="QPC2947" s="14"/>
      <c r="QPD2947" s="14"/>
      <c r="QPE2947" s="14"/>
      <c r="QPF2947" s="14"/>
      <c r="QPG2947" s="14"/>
      <c r="QPH2947" s="14"/>
      <c r="QPI2947" s="14"/>
      <c r="QPJ2947" s="14"/>
      <c r="QPK2947" s="14"/>
      <c r="QPL2947" s="14"/>
      <c r="QPM2947" s="14"/>
      <c r="QPN2947" s="14"/>
      <c r="QPO2947" s="14"/>
      <c r="QPP2947" s="14"/>
      <c r="QPQ2947" s="14"/>
      <c r="QPR2947" s="14"/>
      <c r="QPS2947" s="14"/>
      <c r="QPT2947" s="14"/>
      <c r="QPU2947" s="14"/>
      <c r="QPV2947" s="14"/>
      <c r="QPW2947" s="14"/>
      <c r="QPX2947" s="14"/>
      <c r="QPY2947" s="14"/>
      <c r="QPZ2947" s="14"/>
      <c r="QQA2947" s="14"/>
      <c r="QQB2947" s="14"/>
      <c r="QQC2947" s="14"/>
      <c r="QQD2947" s="14"/>
      <c r="QQE2947" s="14"/>
      <c r="QQF2947" s="14"/>
      <c r="QQG2947" s="14"/>
      <c r="QQH2947" s="14"/>
      <c r="QQI2947" s="14"/>
      <c r="QQJ2947" s="14"/>
      <c r="QQK2947" s="14"/>
      <c r="QQL2947" s="14"/>
      <c r="QQM2947" s="14"/>
      <c r="QQN2947" s="14"/>
      <c r="QQO2947" s="14"/>
      <c r="QQP2947" s="14"/>
      <c r="QQQ2947" s="14"/>
      <c r="QQR2947" s="14"/>
      <c r="QQS2947" s="14"/>
      <c r="QQT2947" s="14"/>
      <c r="QQU2947" s="14"/>
      <c r="QQV2947" s="14"/>
      <c r="QQW2947" s="14"/>
      <c r="QQX2947" s="14"/>
      <c r="QQY2947" s="14"/>
      <c r="QQZ2947" s="14"/>
      <c r="QRA2947" s="14"/>
      <c r="QRB2947" s="14"/>
      <c r="QRC2947" s="14"/>
      <c r="QRD2947" s="14"/>
      <c r="QRE2947" s="14"/>
      <c r="QRF2947" s="14"/>
      <c r="QRG2947" s="14"/>
      <c r="QRH2947" s="14"/>
      <c r="QRI2947" s="14"/>
      <c r="QRJ2947" s="14"/>
      <c r="QRK2947" s="14"/>
      <c r="QRL2947" s="14"/>
      <c r="QRM2947" s="14"/>
      <c r="QRN2947" s="14"/>
      <c r="QRO2947" s="14"/>
      <c r="QRP2947" s="14"/>
      <c r="QRQ2947" s="14"/>
      <c r="QRR2947" s="14"/>
      <c r="QRS2947" s="14"/>
      <c r="QRT2947" s="14"/>
      <c r="QRU2947" s="14"/>
      <c r="QRV2947" s="14"/>
      <c r="QRW2947" s="14"/>
      <c r="QRX2947" s="14"/>
      <c r="QRY2947" s="14"/>
      <c r="QRZ2947" s="14"/>
      <c r="QSA2947" s="14"/>
      <c r="QSB2947" s="14"/>
      <c r="QSC2947" s="14"/>
      <c r="QSD2947" s="14"/>
      <c r="QSE2947" s="14"/>
      <c r="QSF2947" s="14"/>
      <c r="QSG2947" s="14"/>
      <c r="QSH2947" s="14"/>
      <c r="QSI2947" s="14"/>
      <c r="QSJ2947" s="14"/>
      <c r="QSK2947" s="14"/>
      <c r="QSL2947" s="14"/>
      <c r="QSM2947" s="14"/>
      <c r="QSN2947" s="14"/>
      <c r="QSO2947" s="14"/>
      <c r="QSP2947" s="14"/>
      <c r="QSQ2947" s="14"/>
      <c r="QSR2947" s="14"/>
      <c r="QSS2947" s="14"/>
      <c r="QST2947" s="14"/>
      <c r="QSU2947" s="14"/>
      <c r="QSV2947" s="14"/>
      <c r="QSW2947" s="14"/>
      <c r="QSX2947" s="14"/>
      <c r="QSY2947" s="14"/>
      <c r="QSZ2947" s="14"/>
      <c r="QTA2947" s="14"/>
      <c r="QTB2947" s="14"/>
      <c r="QTC2947" s="14"/>
      <c r="QTD2947" s="14"/>
      <c r="QTE2947" s="14"/>
      <c r="QTF2947" s="14"/>
      <c r="QTG2947" s="14"/>
      <c r="QTH2947" s="14"/>
      <c r="QTI2947" s="14"/>
      <c r="QTJ2947" s="14"/>
      <c r="QTK2947" s="14"/>
      <c r="QTL2947" s="14"/>
      <c r="QTM2947" s="14"/>
      <c r="QTN2947" s="14"/>
      <c r="QTO2947" s="14"/>
      <c r="QTP2947" s="14"/>
      <c r="QTQ2947" s="14"/>
      <c r="QTR2947" s="14"/>
      <c r="QTS2947" s="14"/>
      <c r="QTT2947" s="14"/>
      <c r="QTU2947" s="14"/>
      <c r="QTV2947" s="14"/>
      <c r="QTW2947" s="14"/>
      <c r="QTX2947" s="14"/>
      <c r="QTY2947" s="14"/>
      <c r="QTZ2947" s="14"/>
      <c r="QUA2947" s="14"/>
      <c r="QUB2947" s="14"/>
      <c r="QUC2947" s="14"/>
      <c r="QUD2947" s="14"/>
      <c r="QUE2947" s="14"/>
      <c r="QUF2947" s="14"/>
      <c r="QUG2947" s="14"/>
      <c r="QUH2947" s="14"/>
      <c r="QUI2947" s="14"/>
      <c r="QUJ2947" s="14"/>
      <c r="QUK2947" s="14"/>
      <c r="QUL2947" s="14"/>
      <c r="QUM2947" s="14"/>
      <c r="QUN2947" s="14"/>
      <c r="QUO2947" s="14"/>
      <c r="QUP2947" s="14"/>
      <c r="QUQ2947" s="14"/>
      <c r="QUR2947" s="14"/>
      <c r="QUS2947" s="14"/>
      <c r="QUT2947" s="14"/>
      <c r="QUU2947" s="14"/>
      <c r="QUV2947" s="14"/>
      <c r="QUW2947" s="14"/>
      <c r="QUX2947" s="14"/>
      <c r="QUY2947" s="14"/>
      <c r="QUZ2947" s="14"/>
      <c r="QVA2947" s="14"/>
      <c r="QVB2947" s="14"/>
      <c r="QVC2947" s="14"/>
      <c r="QVD2947" s="14"/>
      <c r="QVE2947" s="14"/>
      <c r="QVF2947" s="14"/>
      <c r="QVG2947" s="14"/>
      <c r="QVH2947" s="14"/>
      <c r="QVI2947" s="14"/>
      <c r="QVJ2947" s="14"/>
      <c r="QVK2947" s="14"/>
      <c r="QVL2947" s="14"/>
      <c r="QVM2947" s="14"/>
      <c r="QVN2947" s="14"/>
      <c r="QVO2947" s="14"/>
      <c r="QVP2947" s="14"/>
      <c r="QVQ2947" s="14"/>
      <c r="QVR2947" s="14"/>
      <c r="QVS2947" s="14"/>
      <c r="QVT2947" s="14"/>
      <c r="QVU2947" s="14"/>
      <c r="QVV2947" s="14"/>
      <c r="QVW2947" s="14"/>
      <c r="QVX2947" s="14"/>
      <c r="QVY2947" s="14"/>
      <c r="QVZ2947" s="14"/>
      <c r="QWA2947" s="14"/>
      <c r="QWB2947" s="14"/>
      <c r="QWC2947" s="14"/>
      <c r="QWD2947" s="14"/>
      <c r="QWE2947" s="14"/>
      <c r="QWF2947" s="14"/>
      <c r="QWG2947" s="14"/>
      <c r="QWH2947" s="14"/>
      <c r="QWI2947" s="14"/>
      <c r="QWJ2947" s="14"/>
      <c r="QWK2947" s="14"/>
      <c r="QWL2947" s="14"/>
      <c r="QWM2947" s="14"/>
      <c r="QWN2947" s="14"/>
      <c r="QWO2947" s="14"/>
      <c r="QWP2947" s="14"/>
      <c r="QWQ2947" s="14"/>
      <c r="QWR2947" s="14"/>
      <c r="QWS2947" s="14"/>
      <c r="QWT2947" s="14"/>
      <c r="QWU2947" s="14"/>
      <c r="QWV2947" s="14"/>
      <c r="QWW2947" s="14"/>
      <c r="QWX2947" s="14"/>
      <c r="QWY2947" s="14"/>
      <c r="QWZ2947" s="14"/>
      <c r="QXA2947" s="14"/>
      <c r="QXB2947" s="14"/>
      <c r="QXC2947" s="14"/>
      <c r="QXD2947" s="14"/>
      <c r="QXE2947" s="14"/>
      <c r="QXF2947" s="14"/>
      <c r="QXG2947" s="14"/>
      <c r="QXH2947" s="14"/>
      <c r="QXI2947" s="14"/>
      <c r="QXJ2947" s="14"/>
      <c r="QXK2947" s="14"/>
      <c r="QXL2947" s="14"/>
      <c r="QXM2947" s="14"/>
      <c r="QXN2947" s="14"/>
      <c r="QXO2947" s="14"/>
      <c r="QXP2947" s="14"/>
      <c r="QXQ2947" s="14"/>
      <c r="QXR2947" s="14"/>
      <c r="QXS2947" s="14"/>
      <c r="QXT2947" s="14"/>
      <c r="QXU2947" s="14"/>
      <c r="QXV2947" s="14"/>
      <c r="QXW2947" s="14"/>
      <c r="QXX2947" s="14"/>
      <c r="QXY2947" s="14"/>
      <c r="QXZ2947" s="14"/>
      <c r="QYA2947" s="14"/>
      <c r="QYB2947" s="14"/>
      <c r="QYC2947" s="14"/>
      <c r="QYD2947" s="14"/>
      <c r="QYE2947" s="14"/>
      <c r="QYF2947" s="14"/>
      <c r="QYG2947" s="14"/>
      <c r="QYH2947" s="14"/>
      <c r="QYI2947" s="14"/>
      <c r="QYJ2947" s="14"/>
      <c r="QYK2947" s="14"/>
      <c r="QYL2947" s="14"/>
      <c r="QYM2947" s="14"/>
      <c r="QYN2947" s="14"/>
      <c r="QYO2947" s="14"/>
      <c r="QYP2947" s="14"/>
      <c r="QYQ2947" s="14"/>
      <c r="QYR2947" s="14"/>
      <c r="QYS2947" s="14"/>
      <c r="QYT2947" s="14"/>
      <c r="QYU2947" s="14"/>
      <c r="QYV2947" s="14"/>
      <c r="QYW2947" s="14"/>
      <c r="QYX2947" s="14"/>
      <c r="QYY2947" s="14"/>
      <c r="QYZ2947" s="14"/>
      <c r="QZA2947" s="14"/>
      <c r="QZB2947" s="14"/>
      <c r="QZC2947" s="14"/>
      <c r="QZD2947" s="14"/>
      <c r="QZE2947" s="14"/>
      <c r="QZF2947" s="14"/>
      <c r="QZG2947" s="14"/>
      <c r="QZH2947" s="14"/>
      <c r="QZI2947" s="14"/>
      <c r="QZJ2947" s="14"/>
      <c r="QZK2947" s="14"/>
      <c r="QZL2947" s="14"/>
      <c r="QZM2947" s="14"/>
      <c r="QZN2947" s="14"/>
      <c r="QZO2947" s="14"/>
      <c r="QZP2947" s="14"/>
      <c r="QZQ2947" s="14"/>
      <c r="QZR2947" s="14"/>
      <c r="QZS2947" s="14"/>
      <c r="QZT2947" s="14"/>
      <c r="QZU2947" s="14"/>
      <c r="QZV2947" s="14"/>
      <c r="QZW2947" s="14"/>
      <c r="QZX2947" s="14"/>
      <c r="QZY2947" s="14"/>
      <c r="QZZ2947" s="14"/>
      <c r="RAA2947" s="14"/>
      <c r="RAB2947" s="14"/>
      <c r="RAC2947" s="14"/>
      <c r="RAD2947" s="14"/>
      <c r="RAE2947" s="14"/>
      <c r="RAF2947" s="14"/>
      <c r="RAG2947" s="14"/>
      <c r="RAH2947" s="14"/>
      <c r="RAI2947" s="14"/>
      <c r="RAJ2947" s="14"/>
      <c r="RAK2947" s="14"/>
      <c r="RAL2947" s="14"/>
      <c r="RAM2947" s="14"/>
      <c r="RAN2947" s="14"/>
      <c r="RAO2947" s="14"/>
      <c r="RAP2947" s="14"/>
      <c r="RAQ2947" s="14"/>
      <c r="RAR2947" s="14"/>
      <c r="RAS2947" s="14"/>
      <c r="RAT2947" s="14"/>
      <c r="RAU2947" s="14"/>
      <c r="RAV2947" s="14"/>
      <c r="RAW2947" s="14"/>
      <c r="RAX2947" s="14"/>
      <c r="RAY2947" s="14"/>
      <c r="RAZ2947" s="14"/>
      <c r="RBA2947" s="14"/>
      <c r="RBB2947" s="14"/>
      <c r="RBC2947" s="14"/>
      <c r="RBD2947" s="14"/>
      <c r="RBE2947" s="14"/>
      <c r="RBF2947" s="14"/>
      <c r="RBG2947" s="14"/>
      <c r="RBH2947" s="14"/>
      <c r="RBI2947" s="14"/>
      <c r="RBJ2947" s="14"/>
      <c r="RBK2947" s="14"/>
      <c r="RBL2947" s="14"/>
      <c r="RBM2947" s="14"/>
      <c r="RBN2947" s="14"/>
      <c r="RBO2947" s="14"/>
      <c r="RBP2947" s="14"/>
      <c r="RBQ2947" s="14"/>
      <c r="RBR2947" s="14"/>
      <c r="RBS2947" s="14"/>
      <c r="RBT2947" s="14"/>
      <c r="RBU2947" s="14"/>
      <c r="RBV2947" s="14"/>
      <c r="RBW2947" s="14"/>
      <c r="RBX2947" s="14"/>
      <c r="RBY2947" s="14"/>
      <c r="RBZ2947" s="14"/>
      <c r="RCA2947" s="14"/>
      <c r="RCB2947" s="14"/>
      <c r="RCC2947" s="14"/>
      <c r="RCD2947" s="14"/>
      <c r="RCE2947" s="14"/>
      <c r="RCF2947" s="14"/>
      <c r="RCG2947" s="14"/>
      <c r="RCH2947" s="14"/>
      <c r="RCI2947" s="14"/>
      <c r="RCJ2947" s="14"/>
      <c r="RCK2947" s="14"/>
      <c r="RCL2947" s="14"/>
      <c r="RCM2947" s="14"/>
      <c r="RCN2947" s="14"/>
      <c r="RCO2947" s="14"/>
      <c r="RCP2947" s="14"/>
      <c r="RCQ2947" s="14"/>
      <c r="RCR2947" s="14"/>
      <c r="RCS2947" s="14"/>
      <c r="RCT2947" s="14"/>
      <c r="RCU2947" s="14"/>
      <c r="RCV2947" s="14"/>
      <c r="RCW2947" s="14"/>
      <c r="RCX2947" s="14"/>
      <c r="RCY2947" s="14"/>
      <c r="RCZ2947" s="14"/>
      <c r="RDA2947" s="14"/>
      <c r="RDB2947" s="14"/>
      <c r="RDC2947" s="14"/>
      <c r="RDD2947" s="14"/>
      <c r="RDE2947" s="14"/>
      <c r="RDF2947" s="14"/>
      <c r="RDG2947" s="14"/>
      <c r="RDH2947" s="14"/>
      <c r="RDI2947" s="14"/>
      <c r="RDJ2947" s="14"/>
      <c r="RDK2947" s="14"/>
      <c r="RDL2947" s="14"/>
      <c r="RDM2947" s="14"/>
      <c r="RDN2947" s="14"/>
      <c r="RDO2947" s="14"/>
      <c r="RDP2947" s="14"/>
      <c r="RDQ2947" s="14"/>
      <c r="RDR2947" s="14"/>
      <c r="RDS2947" s="14"/>
      <c r="RDT2947" s="14"/>
      <c r="RDU2947" s="14"/>
      <c r="RDV2947" s="14"/>
      <c r="RDW2947" s="14"/>
      <c r="RDX2947" s="14"/>
      <c r="RDY2947" s="14"/>
      <c r="RDZ2947" s="14"/>
      <c r="REA2947" s="14"/>
      <c r="REB2947" s="14"/>
      <c r="REC2947" s="14"/>
      <c r="RED2947" s="14"/>
      <c r="REE2947" s="14"/>
      <c r="REF2947" s="14"/>
      <c r="REG2947" s="14"/>
      <c r="REH2947" s="14"/>
      <c r="REI2947" s="14"/>
      <c r="REJ2947" s="14"/>
      <c r="REK2947" s="14"/>
      <c r="REL2947" s="14"/>
      <c r="REM2947" s="14"/>
      <c r="REN2947" s="14"/>
      <c r="REO2947" s="14"/>
      <c r="REP2947" s="14"/>
      <c r="REQ2947" s="14"/>
      <c r="RER2947" s="14"/>
      <c r="RES2947" s="14"/>
      <c r="RET2947" s="14"/>
      <c r="REU2947" s="14"/>
      <c r="REV2947" s="14"/>
      <c r="REW2947" s="14"/>
      <c r="REX2947" s="14"/>
      <c r="REY2947" s="14"/>
      <c r="REZ2947" s="14"/>
      <c r="RFA2947" s="14"/>
      <c r="RFB2947" s="14"/>
      <c r="RFC2947" s="14"/>
      <c r="RFD2947" s="14"/>
      <c r="RFE2947" s="14"/>
      <c r="RFF2947" s="14"/>
      <c r="RFG2947" s="14"/>
      <c r="RFH2947" s="14"/>
      <c r="RFI2947" s="14"/>
      <c r="RFJ2947" s="14"/>
      <c r="RFK2947" s="14"/>
      <c r="RFL2947" s="14"/>
      <c r="RFM2947" s="14"/>
      <c r="RFN2947" s="14"/>
      <c r="RFO2947" s="14"/>
      <c r="RFP2947" s="14"/>
      <c r="RFQ2947" s="14"/>
      <c r="RFR2947" s="14"/>
      <c r="RFS2947" s="14"/>
      <c r="RFT2947" s="14"/>
      <c r="RFU2947" s="14"/>
      <c r="RFV2947" s="14"/>
      <c r="RFW2947" s="14"/>
      <c r="RFX2947" s="14"/>
      <c r="RFY2947" s="14"/>
      <c r="RFZ2947" s="14"/>
      <c r="RGA2947" s="14"/>
      <c r="RGB2947" s="14"/>
      <c r="RGC2947" s="14"/>
      <c r="RGD2947" s="14"/>
      <c r="RGE2947" s="14"/>
      <c r="RGF2947" s="14"/>
      <c r="RGG2947" s="14"/>
      <c r="RGH2947" s="14"/>
      <c r="RGI2947" s="14"/>
      <c r="RGJ2947" s="14"/>
      <c r="RGK2947" s="14"/>
      <c r="RGL2947" s="14"/>
      <c r="RGM2947" s="14"/>
      <c r="RGN2947" s="14"/>
      <c r="RGO2947" s="14"/>
      <c r="RGP2947" s="14"/>
      <c r="RGQ2947" s="14"/>
      <c r="RGR2947" s="14"/>
      <c r="RGS2947" s="14"/>
      <c r="RGT2947" s="14"/>
      <c r="RGU2947" s="14"/>
      <c r="RGV2947" s="14"/>
      <c r="RGW2947" s="14"/>
      <c r="RGX2947" s="14"/>
      <c r="RGY2947" s="14"/>
      <c r="RGZ2947" s="14"/>
      <c r="RHA2947" s="14"/>
      <c r="RHB2947" s="14"/>
      <c r="RHC2947" s="14"/>
      <c r="RHD2947" s="14"/>
      <c r="RHE2947" s="14"/>
      <c r="RHF2947" s="14"/>
      <c r="RHG2947" s="14"/>
      <c r="RHH2947" s="14"/>
      <c r="RHI2947" s="14"/>
      <c r="RHJ2947" s="14"/>
      <c r="RHK2947" s="14"/>
      <c r="RHL2947" s="14"/>
      <c r="RHM2947" s="14"/>
      <c r="RHN2947" s="14"/>
      <c r="RHO2947" s="14"/>
      <c r="RHP2947" s="14"/>
      <c r="RHQ2947" s="14"/>
      <c r="RHR2947" s="14"/>
      <c r="RHS2947" s="14"/>
      <c r="RHT2947" s="14"/>
      <c r="RHU2947" s="14"/>
      <c r="RHV2947" s="14"/>
      <c r="RHW2947" s="14"/>
      <c r="RHX2947" s="14"/>
      <c r="RHY2947" s="14"/>
      <c r="RHZ2947" s="14"/>
      <c r="RIA2947" s="14"/>
      <c r="RIB2947" s="14"/>
      <c r="RIC2947" s="14"/>
      <c r="RID2947" s="14"/>
      <c r="RIE2947" s="14"/>
      <c r="RIF2947" s="14"/>
      <c r="RIG2947" s="14"/>
      <c r="RIH2947" s="14"/>
      <c r="RII2947" s="14"/>
      <c r="RIJ2947" s="14"/>
      <c r="RIK2947" s="14"/>
      <c r="RIL2947" s="14"/>
      <c r="RIM2947" s="14"/>
      <c r="RIN2947" s="14"/>
      <c r="RIO2947" s="14"/>
      <c r="RIP2947" s="14"/>
      <c r="RIQ2947" s="14"/>
      <c r="RIR2947" s="14"/>
      <c r="RIS2947" s="14"/>
      <c r="RIT2947" s="14"/>
      <c r="RIU2947" s="14"/>
      <c r="RIV2947" s="14"/>
      <c r="RIW2947" s="14"/>
      <c r="RIX2947" s="14"/>
      <c r="RIY2947" s="14"/>
      <c r="RIZ2947" s="14"/>
      <c r="RJA2947" s="14"/>
      <c r="RJB2947" s="14"/>
      <c r="RJC2947" s="14"/>
      <c r="RJD2947" s="14"/>
      <c r="RJE2947" s="14"/>
      <c r="RJF2947" s="14"/>
      <c r="RJG2947" s="14"/>
      <c r="RJH2947" s="14"/>
      <c r="RJI2947" s="14"/>
      <c r="RJJ2947" s="14"/>
      <c r="RJK2947" s="14"/>
      <c r="RJL2947" s="14"/>
      <c r="RJM2947" s="14"/>
      <c r="RJN2947" s="14"/>
      <c r="RJO2947" s="14"/>
      <c r="RJP2947" s="14"/>
      <c r="RJQ2947" s="14"/>
      <c r="RJR2947" s="14"/>
      <c r="RJS2947" s="14"/>
      <c r="RJT2947" s="14"/>
      <c r="RJU2947" s="14"/>
      <c r="RJV2947" s="14"/>
      <c r="RJW2947" s="14"/>
      <c r="RJX2947" s="14"/>
      <c r="RJY2947" s="14"/>
      <c r="RJZ2947" s="14"/>
      <c r="RKA2947" s="14"/>
      <c r="RKB2947" s="14"/>
      <c r="RKC2947" s="14"/>
      <c r="RKD2947" s="14"/>
      <c r="RKE2947" s="14"/>
      <c r="RKF2947" s="14"/>
      <c r="RKG2947" s="14"/>
      <c r="RKH2947" s="14"/>
      <c r="RKI2947" s="14"/>
      <c r="RKJ2947" s="14"/>
      <c r="RKK2947" s="14"/>
      <c r="RKL2947" s="14"/>
      <c r="RKM2947" s="14"/>
      <c r="RKN2947" s="14"/>
      <c r="RKO2947" s="14"/>
      <c r="RKP2947" s="14"/>
      <c r="RKQ2947" s="14"/>
      <c r="RKR2947" s="14"/>
      <c r="RKS2947" s="14"/>
      <c r="RKT2947" s="14"/>
      <c r="RKU2947" s="14"/>
      <c r="RKV2947" s="14"/>
      <c r="RKW2947" s="14"/>
      <c r="RKX2947" s="14"/>
      <c r="RKY2947" s="14"/>
      <c r="RKZ2947" s="14"/>
      <c r="RLA2947" s="14"/>
      <c r="RLB2947" s="14"/>
      <c r="RLC2947" s="14"/>
      <c r="RLD2947" s="14"/>
      <c r="RLE2947" s="14"/>
      <c r="RLF2947" s="14"/>
      <c r="RLG2947" s="14"/>
      <c r="RLH2947" s="14"/>
      <c r="RLI2947" s="14"/>
      <c r="RLJ2947" s="14"/>
      <c r="RLK2947" s="14"/>
      <c r="RLL2947" s="14"/>
      <c r="RLM2947" s="14"/>
      <c r="RLN2947" s="14"/>
      <c r="RLO2947" s="14"/>
      <c r="RLP2947" s="14"/>
      <c r="RLQ2947" s="14"/>
      <c r="RLR2947" s="14"/>
      <c r="RLS2947" s="14"/>
      <c r="RLT2947" s="14"/>
      <c r="RLU2947" s="14"/>
      <c r="RLV2947" s="14"/>
      <c r="RLW2947" s="14"/>
      <c r="RLX2947" s="14"/>
      <c r="RLY2947" s="14"/>
      <c r="RLZ2947" s="14"/>
      <c r="RMA2947" s="14"/>
      <c r="RMB2947" s="14"/>
      <c r="RMC2947" s="14"/>
      <c r="RMD2947" s="14"/>
      <c r="RME2947" s="14"/>
      <c r="RMF2947" s="14"/>
      <c r="RMG2947" s="14"/>
      <c r="RMH2947" s="14"/>
      <c r="RMI2947" s="14"/>
      <c r="RMJ2947" s="14"/>
      <c r="RMK2947" s="14"/>
      <c r="RML2947" s="14"/>
      <c r="RMM2947" s="14"/>
      <c r="RMN2947" s="14"/>
      <c r="RMO2947" s="14"/>
      <c r="RMP2947" s="14"/>
      <c r="RMQ2947" s="14"/>
      <c r="RMR2947" s="14"/>
      <c r="RMS2947" s="14"/>
      <c r="RMT2947" s="14"/>
      <c r="RMU2947" s="14"/>
      <c r="RMV2947" s="14"/>
      <c r="RMW2947" s="14"/>
      <c r="RMX2947" s="14"/>
      <c r="RMY2947" s="14"/>
      <c r="RMZ2947" s="14"/>
      <c r="RNA2947" s="14"/>
      <c r="RNB2947" s="14"/>
      <c r="RNC2947" s="14"/>
      <c r="RND2947" s="14"/>
      <c r="RNE2947" s="14"/>
      <c r="RNF2947" s="14"/>
      <c r="RNG2947" s="14"/>
      <c r="RNH2947" s="14"/>
      <c r="RNI2947" s="14"/>
      <c r="RNJ2947" s="14"/>
      <c r="RNK2947" s="14"/>
      <c r="RNL2947" s="14"/>
      <c r="RNM2947" s="14"/>
      <c r="RNN2947" s="14"/>
      <c r="RNO2947" s="14"/>
      <c r="RNP2947" s="14"/>
      <c r="RNQ2947" s="14"/>
      <c r="RNR2947" s="14"/>
      <c r="RNS2947" s="14"/>
      <c r="RNT2947" s="14"/>
      <c r="RNU2947" s="14"/>
      <c r="RNV2947" s="14"/>
      <c r="RNW2947" s="14"/>
      <c r="RNX2947" s="14"/>
      <c r="RNY2947" s="14"/>
      <c r="RNZ2947" s="14"/>
      <c r="ROA2947" s="14"/>
      <c r="ROB2947" s="14"/>
      <c r="ROC2947" s="14"/>
      <c r="ROD2947" s="14"/>
      <c r="ROE2947" s="14"/>
      <c r="ROF2947" s="14"/>
      <c r="ROG2947" s="14"/>
      <c r="ROH2947" s="14"/>
      <c r="ROI2947" s="14"/>
      <c r="ROJ2947" s="14"/>
      <c r="ROK2947" s="14"/>
      <c r="ROL2947" s="14"/>
      <c r="ROM2947" s="14"/>
      <c r="RON2947" s="14"/>
      <c r="ROO2947" s="14"/>
      <c r="ROP2947" s="14"/>
      <c r="ROQ2947" s="14"/>
      <c r="ROR2947" s="14"/>
      <c r="ROS2947" s="14"/>
      <c r="ROT2947" s="14"/>
      <c r="ROU2947" s="14"/>
      <c r="ROV2947" s="14"/>
      <c r="ROW2947" s="14"/>
      <c r="ROX2947" s="14"/>
      <c r="ROY2947" s="14"/>
      <c r="ROZ2947" s="14"/>
      <c r="RPA2947" s="14"/>
      <c r="RPB2947" s="14"/>
      <c r="RPC2947" s="14"/>
      <c r="RPD2947" s="14"/>
      <c r="RPE2947" s="14"/>
      <c r="RPF2947" s="14"/>
      <c r="RPG2947" s="14"/>
      <c r="RPH2947" s="14"/>
      <c r="RPI2947" s="14"/>
      <c r="RPJ2947" s="14"/>
      <c r="RPK2947" s="14"/>
      <c r="RPL2947" s="14"/>
      <c r="RPM2947" s="14"/>
      <c r="RPN2947" s="14"/>
      <c r="RPO2947" s="14"/>
      <c r="RPP2947" s="14"/>
      <c r="RPQ2947" s="14"/>
      <c r="RPR2947" s="14"/>
      <c r="RPS2947" s="14"/>
      <c r="RPT2947" s="14"/>
      <c r="RPU2947" s="14"/>
      <c r="RPV2947" s="14"/>
      <c r="RPW2947" s="14"/>
      <c r="RPX2947" s="14"/>
      <c r="RPY2947" s="14"/>
      <c r="RPZ2947" s="14"/>
      <c r="RQA2947" s="14"/>
      <c r="RQB2947" s="14"/>
      <c r="RQC2947" s="14"/>
      <c r="RQD2947" s="14"/>
      <c r="RQE2947" s="14"/>
      <c r="RQF2947" s="14"/>
      <c r="RQG2947" s="14"/>
      <c r="RQH2947" s="14"/>
      <c r="RQI2947" s="14"/>
      <c r="RQJ2947" s="14"/>
      <c r="RQK2947" s="14"/>
      <c r="RQL2947" s="14"/>
      <c r="RQM2947" s="14"/>
      <c r="RQN2947" s="14"/>
      <c r="RQO2947" s="14"/>
      <c r="RQP2947" s="14"/>
      <c r="RQQ2947" s="14"/>
      <c r="RQR2947" s="14"/>
      <c r="RQS2947" s="14"/>
      <c r="RQT2947" s="14"/>
      <c r="RQU2947" s="14"/>
      <c r="RQV2947" s="14"/>
      <c r="RQW2947" s="14"/>
      <c r="RQX2947" s="14"/>
      <c r="RQY2947" s="14"/>
      <c r="RQZ2947" s="14"/>
      <c r="RRA2947" s="14"/>
      <c r="RRB2947" s="14"/>
      <c r="RRC2947" s="14"/>
      <c r="RRD2947" s="14"/>
      <c r="RRE2947" s="14"/>
      <c r="RRF2947" s="14"/>
      <c r="RRG2947" s="14"/>
      <c r="RRH2947" s="14"/>
      <c r="RRI2947" s="14"/>
      <c r="RRJ2947" s="14"/>
      <c r="RRK2947" s="14"/>
      <c r="RRL2947" s="14"/>
      <c r="RRM2947" s="14"/>
      <c r="RRN2947" s="14"/>
      <c r="RRO2947" s="14"/>
      <c r="RRP2947" s="14"/>
      <c r="RRQ2947" s="14"/>
      <c r="RRR2947" s="14"/>
      <c r="RRS2947" s="14"/>
      <c r="RRT2947" s="14"/>
      <c r="RRU2947" s="14"/>
      <c r="RRV2947" s="14"/>
      <c r="RRW2947" s="14"/>
      <c r="RRX2947" s="14"/>
      <c r="RRY2947" s="14"/>
      <c r="RRZ2947" s="14"/>
      <c r="RSA2947" s="14"/>
      <c r="RSB2947" s="14"/>
      <c r="RSC2947" s="14"/>
      <c r="RSD2947" s="14"/>
      <c r="RSE2947" s="14"/>
      <c r="RSF2947" s="14"/>
      <c r="RSG2947" s="14"/>
      <c r="RSH2947" s="14"/>
      <c r="RSI2947" s="14"/>
      <c r="RSJ2947" s="14"/>
      <c r="RSK2947" s="14"/>
      <c r="RSL2947" s="14"/>
      <c r="RSM2947" s="14"/>
      <c r="RSN2947" s="14"/>
      <c r="RSO2947" s="14"/>
      <c r="RSP2947" s="14"/>
      <c r="RSQ2947" s="14"/>
      <c r="RSR2947" s="14"/>
      <c r="RSS2947" s="14"/>
      <c r="RST2947" s="14"/>
      <c r="RSU2947" s="14"/>
      <c r="RSV2947" s="14"/>
      <c r="RSW2947" s="14"/>
      <c r="RSX2947" s="14"/>
      <c r="RSY2947" s="14"/>
      <c r="RSZ2947" s="14"/>
      <c r="RTA2947" s="14"/>
      <c r="RTB2947" s="14"/>
      <c r="RTC2947" s="14"/>
      <c r="RTD2947" s="14"/>
      <c r="RTE2947" s="14"/>
      <c r="RTF2947" s="14"/>
      <c r="RTG2947" s="14"/>
      <c r="RTH2947" s="14"/>
      <c r="RTI2947" s="14"/>
      <c r="RTJ2947" s="14"/>
      <c r="RTK2947" s="14"/>
      <c r="RTL2947" s="14"/>
      <c r="RTM2947" s="14"/>
      <c r="RTN2947" s="14"/>
      <c r="RTO2947" s="14"/>
      <c r="RTP2947" s="14"/>
      <c r="RTQ2947" s="14"/>
      <c r="RTR2947" s="14"/>
      <c r="RTS2947" s="14"/>
      <c r="RTT2947" s="14"/>
      <c r="RTU2947" s="14"/>
      <c r="RTV2947" s="14"/>
      <c r="RTW2947" s="14"/>
      <c r="RTX2947" s="14"/>
      <c r="RTY2947" s="14"/>
      <c r="RTZ2947" s="14"/>
      <c r="RUA2947" s="14"/>
      <c r="RUB2947" s="14"/>
      <c r="RUC2947" s="14"/>
      <c r="RUD2947" s="14"/>
      <c r="RUE2947" s="14"/>
      <c r="RUF2947" s="14"/>
      <c r="RUG2947" s="14"/>
      <c r="RUH2947" s="14"/>
      <c r="RUI2947" s="14"/>
      <c r="RUJ2947" s="14"/>
      <c r="RUK2947" s="14"/>
      <c r="RUL2947" s="14"/>
      <c r="RUM2947" s="14"/>
      <c r="RUN2947" s="14"/>
      <c r="RUO2947" s="14"/>
      <c r="RUP2947" s="14"/>
      <c r="RUQ2947" s="14"/>
      <c r="RUR2947" s="14"/>
      <c r="RUS2947" s="14"/>
      <c r="RUT2947" s="14"/>
      <c r="RUU2947" s="14"/>
      <c r="RUV2947" s="14"/>
      <c r="RUW2947" s="14"/>
      <c r="RUX2947" s="14"/>
      <c r="RUY2947" s="14"/>
      <c r="RUZ2947" s="14"/>
      <c r="RVA2947" s="14"/>
      <c r="RVB2947" s="14"/>
      <c r="RVC2947" s="14"/>
      <c r="RVD2947" s="14"/>
      <c r="RVE2947" s="14"/>
      <c r="RVF2947" s="14"/>
      <c r="RVG2947" s="14"/>
      <c r="RVH2947" s="14"/>
      <c r="RVI2947" s="14"/>
      <c r="RVJ2947" s="14"/>
      <c r="RVK2947" s="14"/>
      <c r="RVL2947" s="14"/>
      <c r="RVM2947" s="14"/>
      <c r="RVN2947" s="14"/>
      <c r="RVO2947" s="14"/>
      <c r="RVP2947" s="14"/>
      <c r="RVQ2947" s="14"/>
      <c r="RVR2947" s="14"/>
      <c r="RVS2947" s="14"/>
      <c r="RVT2947" s="14"/>
      <c r="RVU2947" s="14"/>
      <c r="RVV2947" s="14"/>
      <c r="RVW2947" s="14"/>
      <c r="RVX2947" s="14"/>
      <c r="RVY2947" s="14"/>
      <c r="RVZ2947" s="14"/>
      <c r="RWA2947" s="14"/>
      <c r="RWB2947" s="14"/>
      <c r="RWC2947" s="14"/>
      <c r="RWD2947" s="14"/>
      <c r="RWE2947" s="14"/>
      <c r="RWF2947" s="14"/>
      <c r="RWG2947" s="14"/>
      <c r="RWH2947" s="14"/>
      <c r="RWI2947" s="14"/>
      <c r="RWJ2947" s="14"/>
      <c r="RWK2947" s="14"/>
      <c r="RWL2947" s="14"/>
      <c r="RWM2947" s="14"/>
      <c r="RWN2947" s="14"/>
      <c r="RWO2947" s="14"/>
      <c r="RWP2947" s="14"/>
      <c r="RWQ2947" s="14"/>
      <c r="RWR2947" s="14"/>
      <c r="RWS2947" s="14"/>
      <c r="RWT2947" s="14"/>
      <c r="RWU2947" s="14"/>
      <c r="RWV2947" s="14"/>
      <c r="RWW2947" s="14"/>
      <c r="RWX2947" s="14"/>
      <c r="RWY2947" s="14"/>
      <c r="RWZ2947" s="14"/>
      <c r="RXA2947" s="14"/>
      <c r="RXB2947" s="14"/>
      <c r="RXC2947" s="14"/>
      <c r="RXD2947" s="14"/>
      <c r="RXE2947" s="14"/>
      <c r="RXF2947" s="14"/>
      <c r="RXG2947" s="14"/>
      <c r="RXH2947" s="14"/>
      <c r="RXI2947" s="14"/>
      <c r="RXJ2947" s="14"/>
      <c r="RXK2947" s="14"/>
      <c r="RXL2947" s="14"/>
      <c r="RXM2947" s="14"/>
      <c r="RXN2947" s="14"/>
      <c r="RXO2947" s="14"/>
      <c r="RXP2947" s="14"/>
      <c r="RXQ2947" s="14"/>
      <c r="RXR2947" s="14"/>
      <c r="RXS2947" s="14"/>
      <c r="RXT2947" s="14"/>
      <c r="RXU2947" s="14"/>
      <c r="RXV2947" s="14"/>
      <c r="RXW2947" s="14"/>
      <c r="RXX2947" s="14"/>
      <c r="RXY2947" s="14"/>
      <c r="RXZ2947" s="14"/>
      <c r="RYA2947" s="14"/>
      <c r="RYB2947" s="14"/>
      <c r="RYC2947" s="14"/>
      <c r="RYD2947" s="14"/>
      <c r="RYE2947" s="14"/>
      <c r="RYF2947" s="14"/>
      <c r="RYG2947" s="14"/>
      <c r="RYH2947" s="14"/>
      <c r="RYI2947" s="14"/>
      <c r="RYJ2947" s="14"/>
      <c r="RYK2947" s="14"/>
      <c r="RYL2947" s="14"/>
      <c r="RYM2947" s="14"/>
      <c r="RYN2947" s="14"/>
      <c r="RYO2947" s="14"/>
      <c r="RYP2947" s="14"/>
      <c r="RYQ2947" s="14"/>
      <c r="RYR2947" s="14"/>
      <c r="RYS2947" s="14"/>
      <c r="RYT2947" s="14"/>
      <c r="RYU2947" s="14"/>
      <c r="RYV2947" s="14"/>
      <c r="RYW2947" s="14"/>
      <c r="RYX2947" s="14"/>
      <c r="RYY2947" s="14"/>
      <c r="RYZ2947" s="14"/>
      <c r="RZA2947" s="14"/>
      <c r="RZB2947" s="14"/>
      <c r="RZC2947" s="14"/>
      <c r="RZD2947" s="14"/>
      <c r="RZE2947" s="14"/>
      <c r="RZF2947" s="14"/>
      <c r="RZG2947" s="14"/>
      <c r="RZH2947" s="14"/>
      <c r="RZI2947" s="14"/>
      <c r="RZJ2947" s="14"/>
      <c r="RZK2947" s="14"/>
      <c r="RZL2947" s="14"/>
      <c r="RZM2947" s="14"/>
      <c r="RZN2947" s="14"/>
      <c r="RZO2947" s="14"/>
      <c r="RZP2947" s="14"/>
      <c r="RZQ2947" s="14"/>
      <c r="RZR2947" s="14"/>
      <c r="RZS2947" s="14"/>
      <c r="RZT2947" s="14"/>
      <c r="RZU2947" s="14"/>
      <c r="RZV2947" s="14"/>
      <c r="RZW2947" s="14"/>
      <c r="RZX2947" s="14"/>
      <c r="RZY2947" s="14"/>
      <c r="RZZ2947" s="14"/>
      <c r="SAA2947" s="14"/>
      <c r="SAB2947" s="14"/>
      <c r="SAC2947" s="14"/>
      <c r="SAD2947" s="14"/>
      <c r="SAE2947" s="14"/>
      <c r="SAF2947" s="14"/>
      <c r="SAG2947" s="14"/>
      <c r="SAH2947" s="14"/>
      <c r="SAI2947" s="14"/>
      <c r="SAJ2947" s="14"/>
      <c r="SAK2947" s="14"/>
      <c r="SAL2947" s="14"/>
      <c r="SAM2947" s="14"/>
      <c r="SAN2947" s="14"/>
      <c r="SAO2947" s="14"/>
      <c r="SAP2947" s="14"/>
      <c r="SAQ2947" s="14"/>
      <c r="SAR2947" s="14"/>
      <c r="SAS2947" s="14"/>
      <c r="SAT2947" s="14"/>
      <c r="SAU2947" s="14"/>
      <c r="SAV2947" s="14"/>
      <c r="SAW2947" s="14"/>
      <c r="SAX2947" s="14"/>
      <c r="SAY2947" s="14"/>
      <c r="SAZ2947" s="14"/>
      <c r="SBA2947" s="14"/>
      <c r="SBB2947" s="14"/>
      <c r="SBC2947" s="14"/>
      <c r="SBD2947" s="14"/>
      <c r="SBE2947" s="14"/>
      <c r="SBF2947" s="14"/>
      <c r="SBG2947" s="14"/>
      <c r="SBH2947" s="14"/>
      <c r="SBI2947" s="14"/>
      <c r="SBJ2947" s="14"/>
      <c r="SBK2947" s="14"/>
      <c r="SBL2947" s="14"/>
      <c r="SBM2947" s="14"/>
      <c r="SBN2947" s="14"/>
      <c r="SBO2947" s="14"/>
      <c r="SBP2947" s="14"/>
      <c r="SBQ2947" s="14"/>
      <c r="SBR2947" s="14"/>
      <c r="SBS2947" s="14"/>
      <c r="SBT2947" s="14"/>
      <c r="SBU2947" s="14"/>
      <c r="SBV2947" s="14"/>
      <c r="SBW2947" s="14"/>
      <c r="SBX2947" s="14"/>
      <c r="SBY2947" s="14"/>
      <c r="SBZ2947" s="14"/>
      <c r="SCA2947" s="14"/>
      <c r="SCB2947" s="14"/>
      <c r="SCC2947" s="14"/>
      <c r="SCD2947" s="14"/>
      <c r="SCE2947" s="14"/>
      <c r="SCF2947" s="14"/>
      <c r="SCG2947" s="14"/>
      <c r="SCH2947" s="14"/>
      <c r="SCI2947" s="14"/>
      <c r="SCJ2947" s="14"/>
      <c r="SCK2947" s="14"/>
      <c r="SCL2947" s="14"/>
      <c r="SCM2947" s="14"/>
      <c r="SCN2947" s="14"/>
      <c r="SCO2947" s="14"/>
      <c r="SCP2947" s="14"/>
      <c r="SCQ2947" s="14"/>
      <c r="SCR2947" s="14"/>
      <c r="SCS2947" s="14"/>
      <c r="SCT2947" s="14"/>
      <c r="SCU2947" s="14"/>
      <c r="SCV2947" s="14"/>
      <c r="SCW2947" s="14"/>
      <c r="SCX2947" s="14"/>
      <c r="SCY2947" s="14"/>
      <c r="SCZ2947" s="14"/>
      <c r="SDA2947" s="14"/>
      <c r="SDB2947" s="14"/>
      <c r="SDC2947" s="14"/>
      <c r="SDD2947" s="14"/>
      <c r="SDE2947" s="14"/>
      <c r="SDF2947" s="14"/>
      <c r="SDG2947" s="14"/>
      <c r="SDH2947" s="14"/>
      <c r="SDI2947" s="14"/>
      <c r="SDJ2947" s="14"/>
      <c r="SDK2947" s="14"/>
      <c r="SDL2947" s="14"/>
      <c r="SDM2947" s="14"/>
      <c r="SDN2947" s="14"/>
      <c r="SDO2947" s="14"/>
      <c r="SDP2947" s="14"/>
      <c r="SDQ2947" s="14"/>
      <c r="SDR2947" s="14"/>
      <c r="SDS2947" s="14"/>
      <c r="SDT2947" s="14"/>
      <c r="SDU2947" s="14"/>
      <c r="SDV2947" s="14"/>
      <c r="SDW2947" s="14"/>
      <c r="SDX2947" s="14"/>
      <c r="SDY2947" s="14"/>
      <c r="SDZ2947" s="14"/>
      <c r="SEA2947" s="14"/>
      <c r="SEB2947" s="14"/>
      <c r="SEC2947" s="14"/>
      <c r="SED2947" s="14"/>
      <c r="SEE2947" s="14"/>
      <c r="SEF2947" s="14"/>
      <c r="SEG2947" s="14"/>
      <c r="SEH2947" s="14"/>
      <c r="SEI2947" s="14"/>
      <c r="SEJ2947" s="14"/>
      <c r="SEK2947" s="14"/>
      <c r="SEL2947" s="14"/>
      <c r="SEM2947" s="14"/>
      <c r="SEN2947" s="14"/>
      <c r="SEO2947" s="14"/>
      <c r="SEP2947" s="14"/>
      <c r="SEQ2947" s="14"/>
      <c r="SER2947" s="14"/>
      <c r="SES2947" s="14"/>
      <c r="SET2947" s="14"/>
      <c r="SEU2947" s="14"/>
      <c r="SEV2947" s="14"/>
      <c r="SEW2947" s="14"/>
      <c r="SEX2947" s="14"/>
      <c r="SEY2947" s="14"/>
      <c r="SEZ2947" s="14"/>
      <c r="SFA2947" s="14"/>
      <c r="SFB2947" s="14"/>
      <c r="SFC2947" s="14"/>
      <c r="SFD2947" s="14"/>
      <c r="SFE2947" s="14"/>
      <c r="SFF2947" s="14"/>
      <c r="SFG2947" s="14"/>
      <c r="SFH2947" s="14"/>
      <c r="SFI2947" s="14"/>
      <c r="SFJ2947" s="14"/>
      <c r="SFK2947" s="14"/>
      <c r="SFL2947" s="14"/>
      <c r="SFM2947" s="14"/>
      <c r="SFN2947" s="14"/>
      <c r="SFO2947" s="14"/>
      <c r="SFP2947" s="14"/>
      <c r="SFQ2947" s="14"/>
      <c r="SFR2947" s="14"/>
      <c r="SFS2947" s="14"/>
      <c r="SFT2947" s="14"/>
      <c r="SFU2947" s="14"/>
      <c r="SFV2947" s="14"/>
      <c r="SFW2947" s="14"/>
      <c r="SFX2947" s="14"/>
      <c r="SFY2947" s="14"/>
      <c r="SFZ2947" s="14"/>
      <c r="SGA2947" s="14"/>
      <c r="SGB2947" s="14"/>
      <c r="SGC2947" s="14"/>
      <c r="SGD2947" s="14"/>
      <c r="SGE2947" s="14"/>
      <c r="SGF2947" s="14"/>
      <c r="SGG2947" s="14"/>
      <c r="SGH2947" s="14"/>
      <c r="SGI2947" s="14"/>
      <c r="SGJ2947" s="14"/>
      <c r="SGK2947" s="14"/>
      <c r="SGL2947" s="14"/>
      <c r="SGM2947" s="14"/>
      <c r="SGN2947" s="14"/>
      <c r="SGO2947" s="14"/>
      <c r="SGP2947" s="14"/>
      <c r="SGQ2947" s="14"/>
      <c r="SGR2947" s="14"/>
      <c r="SGS2947" s="14"/>
      <c r="SGT2947" s="14"/>
      <c r="SGU2947" s="14"/>
      <c r="SGV2947" s="14"/>
      <c r="SGW2947" s="14"/>
      <c r="SGX2947" s="14"/>
      <c r="SGY2947" s="14"/>
      <c r="SGZ2947" s="14"/>
      <c r="SHA2947" s="14"/>
      <c r="SHB2947" s="14"/>
      <c r="SHC2947" s="14"/>
      <c r="SHD2947" s="14"/>
      <c r="SHE2947" s="14"/>
      <c r="SHF2947" s="14"/>
      <c r="SHG2947" s="14"/>
      <c r="SHH2947" s="14"/>
      <c r="SHI2947" s="14"/>
      <c r="SHJ2947" s="14"/>
      <c r="SHK2947" s="14"/>
      <c r="SHL2947" s="14"/>
      <c r="SHM2947" s="14"/>
      <c r="SHN2947" s="14"/>
      <c r="SHO2947" s="14"/>
      <c r="SHP2947" s="14"/>
      <c r="SHQ2947" s="14"/>
      <c r="SHR2947" s="14"/>
      <c r="SHS2947" s="14"/>
      <c r="SHT2947" s="14"/>
      <c r="SHU2947" s="14"/>
      <c r="SHV2947" s="14"/>
      <c r="SHW2947" s="14"/>
      <c r="SHX2947" s="14"/>
      <c r="SHY2947" s="14"/>
      <c r="SHZ2947" s="14"/>
      <c r="SIA2947" s="14"/>
      <c r="SIB2947" s="14"/>
      <c r="SIC2947" s="14"/>
      <c r="SID2947" s="14"/>
      <c r="SIE2947" s="14"/>
      <c r="SIF2947" s="14"/>
      <c r="SIG2947" s="14"/>
      <c r="SIH2947" s="14"/>
      <c r="SII2947" s="14"/>
      <c r="SIJ2947" s="14"/>
      <c r="SIK2947" s="14"/>
      <c r="SIL2947" s="14"/>
      <c r="SIM2947" s="14"/>
      <c r="SIN2947" s="14"/>
      <c r="SIO2947" s="14"/>
      <c r="SIP2947" s="14"/>
      <c r="SIQ2947" s="14"/>
      <c r="SIR2947" s="14"/>
      <c r="SIS2947" s="14"/>
      <c r="SIT2947" s="14"/>
      <c r="SIU2947" s="14"/>
      <c r="SIV2947" s="14"/>
      <c r="SIW2947" s="14"/>
      <c r="SIX2947" s="14"/>
      <c r="SIY2947" s="14"/>
      <c r="SIZ2947" s="14"/>
      <c r="SJA2947" s="14"/>
      <c r="SJB2947" s="14"/>
      <c r="SJC2947" s="14"/>
      <c r="SJD2947" s="14"/>
      <c r="SJE2947" s="14"/>
      <c r="SJF2947" s="14"/>
      <c r="SJG2947" s="14"/>
      <c r="SJH2947" s="14"/>
      <c r="SJI2947" s="14"/>
      <c r="SJJ2947" s="14"/>
      <c r="SJK2947" s="14"/>
      <c r="SJL2947" s="14"/>
      <c r="SJM2947" s="14"/>
      <c r="SJN2947" s="14"/>
      <c r="SJO2947" s="14"/>
      <c r="SJP2947" s="14"/>
      <c r="SJQ2947" s="14"/>
      <c r="SJR2947" s="14"/>
      <c r="SJS2947" s="14"/>
      <c r="SJT2947" s="14"/>
      <c r="SJU2947" s="14"/>
      <c r="SJV2947" s="14"/>
      <c r="SJW2947" s="14"/>
      <c r="SJX2947" s="14"/>
      <c r="SJY2947" s="14"/>
      <c r="SJZ2947" s="14"/>
      <c r="SKA2947" s="14"/>
      <c r="SKB2947" s="14"/>
      <c r="SKC2947" s="14"/>
      <c r="SKD2947" s="14"/>
      <c r="SKE2947" s="14"/>
      <c r="SKF2947" s="14"/>
      <c r="SKG2947" s="14"/>
      <c r="SKH2947" s="14"/>
      <c r="SKI2947" s="14"/>
      <c r="SKJ2947" s="14"/>
      <c r="SKK2947" s="14"/>
      <c r="SKL2947" s="14"/>
      <c r="SKM2947" s="14"/>
      <c r="SKN2947" s="14"/>
      <c r="SKO2947" s="14"/>
      <c r="SKP2947" s="14"/>
      <c r="SKQ2947" s="14"/>
      <c r="SKR2947" s="14"/>
      <c r="SKS2947" s="14"/>
      <c r="SKT2947" s="14"/>
      <c r="SKU2947" s="14"/>
      <c r="SKV2947" s="14"/>
      <c r="SKW2947" s="14"/>
      <c r="SKX2947" s="14"/>
      <c r="SKY2947" s="14"/>
      <c r="SKZ2947" s="14"/>
      <c r="SLA2947" s="14"/>
      <c r="SLB2947" s="14"/>
      <c r="SLC2947" s="14"/>
      <c r="SLD2947" s="14"/>
      <c r="SLE2947" s="14"/>
      <c r="SLF2947" s="14"/>
      <c r="SLG2947" s="14"/>
      <c r="SLH2947" s="14"/>
      <c r="SLI2947" s="14"/>
      <c r="SLJ2947" s="14"/>
      <c r="SLK2947" s="14"/>
      <c r="SLL2947" s="14"/>
      <c r="SLM2947" s="14"/>
      <c r="SLN2947" s="14"/>
      <c r="SLO2947" s="14"/>
      <c r="SLP2947" s="14"/>
      <c r="SLQ2947" s="14"/>
      <c r="SLR2947" s="14"/>
      <c r="SLS2947" s="14"/>
      <c r="SLT2947" s="14"/>
      <c r="SLU2947" s="14"/>
      <c r="SLV2947" s="14"/>
      <c r="SLW2947" s="14"/>
      <c r="SLX2947" s="14"/>
      <c r="SLY2947" s="14"/>
      <c r="SLZ2947" s="14"/>
      <c r="SMA2947" s="14"/>
      <c r="SMB2947" s="14"/>
      <c r="SMC2947" s="14"/>
      <c r="SMD2947" s="14"/>
      <c r="SME2947" s="14"/>
      <c r="SMF2947" s="14"/>
      <c r="SMG2947" s="14"/>
      <c r="SMH2947" s="14"/>
      <c r="SMI2947" s="14"/>
      <c r="SMJ2947" s="14"/>
      <c r="SMK2947" s="14"/>
      <c r="SML2947" s="14"/>
      <c r="SMM2947" s="14"/>
      <c r="SMN2947" s="14"/>
      <c r="SMO2947" s="14"/>
      <c r="SMP2947" s="14"/>
      <c r="SMQ2947" s="14"/>
      <c r="SMR2947" s="14"/>
      <c r="SMS2947" s="14"/>
      <c r="SMT2947" s="14"/>
      <c r="SMU2947" s="14"/>
      <c r="SMV2947" s="14"/>
      <c r="SMW2947" s="14"/>
      <c r="SMX2947" s="14"/>
      <c r="SMY2947" s="14"/>
      <c r="SMZ2947" s="14"/>
      <c r="SNA2947" s="14"/>
      <c r="SNB2947" s="14"/>
      <c r="SNC2947" s="14"/>
      <c r="SND2947" s="14"/>
      <c r="SNE2947" s="14"/>
      <c r="SNF2947" s="14"/>
      <c r="SNG2947" s="14"/>
      <c r="SNH2947" s="14"/>
      <c r="SNI2947" s="14"/>
      <c r="SNJ2947" s="14"/>
      <c r="SNK2947" s="14"/>
      <c r="SNL2947" s="14"/>
      <c r="SNM2947" s="14"/>
      <c r="SNN2947" s="14"/>
      <c r="SNO2947" s="14"/>
      <c r="SNP2947" s="14"/>
      <c r="SNQ2947" s="14"/>
      <c r="SNR2947" s="14"/>
      <c r="SNS2947" s="14"/>
      <c r="SNT2947" s="14"/>
      <c r="SNU2947" s="14"/>
      <c r="SNV2947" s="14"/>
      <c r="SNW2947" s="14"/>
      <c r="SNX2947" s="14"/>
      <c r="SNY2947" s="14"/>
      <c r="SNZ2947" s="14"/>
      <c r="SOA2947" s="14"/>
      <c r="SOB2947" s="14"/>
      <c r="SOC2947" s="14"/>
      <c r="SOD2947" s="14"/>
      <c r="SOE2947" s="14"/>
      <c r="SOF2947" s="14"/>
      <c r="SOG2947" s="14"/>
      <c r="SOH2947" s="14"/>
      <c r="SOI2947" s="14"/>
      <c r="SOJ2947" s="14"/>
      <c r="SOK2947" s="14"/>
      <c r="SOL2947" s="14"/>
      <c r="SOM2947" s="14"/>
      <c r="SON2947" s="14"/>
      <c r="SOO2947" s="14"/>
      <c r="SOP2947" s="14"/>
      <c r="SOQ2947" s="14"/>
      <c r="SOR2947" s="14"/>
      <c r="SOS2947" s="14"/>
      <c r="SOT2947" s="14"/>
      <c r="SOU2947" s="14"/>
      <c r="SOV2947" s="14"/>
      <c r="SOW2947" s="14"/>
      <c r="SOX2947" s="14"/>
      <c r="SOY2947" s="14"/>
      <c r="SOZ2947" s="14"/>
      <c r="SPA2947" s="14"/>
      <c r="SPB2947" s="14"/>
      <c r="SPC2947" s="14"/>
      <c r="SPD2947" s="14"/>
      <c r="SPE2947" s="14"/>
      <c r="SPF2947" s="14"/>
      <c r="SPG2947" s="14"/>
      <c r="SPH2947" s="14"/>
      <c r="SPI2947" s="14"/>
      <c r="SPJ2947" s="14"/>
      <c r="SPK2947" s="14"/>
      <c r="SPL2947" s="14"/>
      <c r="SPM2947" s="14"/>
      <c r="SPN2947" s="14"/>
      <c r="SPO2947" s="14"/>
      <c r="SPP2947" s="14"/>
      <c r="SPQ2947" s="14"/>
      <c r="SPR2947" s="14"/>
      <c r="SPS2947" s="14"/>
      <c r="SPT2947" s="14"/>
      <c r="SPU2947" s="14"/>
      <c r="SPV2947" s="14"/>
      <c r="SPW2947" s="14"/>
      <c r="SPX2947" s="14"/>
      <c r="SPY2947" s="14"/>
      <c r="SPZ2947" s="14"/>
      <c r="SQA2947" s="14"/>
      <c r="SQB2947" s="14"/>
      <c r="SQC2947" s="14"/>
      <c r="SQD2947" s="14"/>
      <c r="SQE2947" s="14"/>
      <c r="SQF2947" s="14"/>
      <c r="SQG2947" s="14"/>
      <c r="SQH2947" s="14"/>
      <c r="SQI2947" s="14"/>
      <c r="SQJ2947" s="14"/>
      <c r="SQK2947" s="14"/>
      <c r="SQL2947" s="14"/>
      <c r="SQM2947" s="14"/>
      <c r="SQN2947" s="14"/>
      <c r="SQO2947" s="14"/>
      <c r="SQP2947" s="14"/>
      <c r="SQQ2947" s="14"/>
      <c r="SQR2947" s="14"/>
      <c r="SQS2947" s="14"/>
      <c r="SQT2947" s="14"/>
      <c r="SQU2947" s="14"/>
      <c r="SQV2947" s="14"/>
      <c r="SQW2947" s="14"/>
      <c r="SQX2947" s="14"/>
      <c r="SQY2947" s="14"/>
      <c r="SQZ2947" s="14"/>
      <c r="SRA2947" s="14"/>
      <c r="SRB2947" s="14"/>
      <c r="SRC2947" s="14"/>
      <c r="SRD2947" s="14"/>
      <c r="SRE2947" s="14"/>
      <c r="SRF2947" s="14"/>
      <c r="SRG2947" s="14"/>
      <c r="SRH2947" s="14"/>
      <c r="SRI2947" s="14"/>
      <c r="SRJ2947" s="14"/>
      <c r="SRK2947" s="14"/>
      <c r="SRL2947" s="14"/>
      <c r="SRM2947" s="14"/>
      <c r="SRN2947" s="14"/>
      <c r="SRO2947" s="14"/>
      <c r="SRP2947" s="14"/>
      <c r="SRQ2947" s="14"/>
      <c r="SRR2947" s="14"/>
      <c r="SRS2947" s="14"/>
      <c r="SRT2947" s="14"/>
      <c r="SRU2947" s="14"/>
      <c r="SRV2947" s="14"/>
      <c r="SRW2947" s="14"/>
      <c r="SRX2947" s="14"/>
      <c r="SRY2947" s="14"/>
      <c r="SRZ2947" s="14"/>
      <c r="SSA2947" s="14"/>
      <c r="SSB2947" s="14"/>
      <c r="SSC2947" s="14"/>
      <c r="SSD2947" s="14"/>
      <c r="SSE2947" s="14"/>
      <c r="SSF2947" s="14"/>
      <c r="SSG2947" s="14"/>
      <c r="SSH2947" s="14"/>
      <c r="SSI2947" s="14"/>
      <c r="SSJ2947" s="14"/>
      <c r="SSK2947" s="14"/>
      <c r="SSL2947" s="14"/>
      <c r="SSM2947" s="14"/>
      <c r="SSN2947" s="14"/>
      <c r="SSO2947" s="14"/>
      <c r="SSP2947" s="14"/>
      <c r="SSQ2947" s="14"/>
      <c r="SSR2947" s="14"/>
      <c r="SSS2947" s="14"/>
      <c r="SST2947" s="14"/>
      <c r="SSU2947" s="14"/>
      <c r="SSV2947" s="14"/>
      <c r="SSW2947" s="14"/>
      <c r="SSX2947" s="14"/>
      <c r="SSY2947" s="14"/>
      <c r="SSZ2947" s="14"/>
      <c r="STA2947" s="14"/>
      <c r="STB2947" s="14"/>
      <c r="STC2947" s="14"/>
      <c r="STD2947" s="14"/>
      <c r="STE2947" s="14"/>
      <c r="STF2947" s="14"/>
      <c r="STG2947" s="14"/>
      <c r="STH2947" s="14"/>
      <c r="STI2947" s="14"/>
      <c r="STJ2947" s="14"/>
      <c r="STK2947" s="14"/>
      <c r="STL2947" s="14"/>
      <c r="STM2947" s="14"/>
      <c r="STN2947" s="14"/>
      <c r="STO2947" s="14"/>
      <c r="STP2947" s="14"/>
      <c r="STQ2947" s="14"/>
      <c r="STR2947" s="14"/>
      <c r="STS2947" s="14"/>
      <c r="STT2947" s="14"/>
      <c r="STU2947" s="14"/>
      <c r="STV2947" s="14"/>
      <c r="STW2947" s="14"/>
      <c r="STX2947" s="14"/>
      <c r="STY2947" s="14"/>
      <c r="STZ2947" s="14"/>
      <c r="SUA2947" s="14"/>
      <c r="SUB2947" s="14"/>
      <c r="SUC2947" s="14"/>
      <c r="SUD2947" s="14"/>
      <c r="SUE2947" s="14"/>
      <c r="SUF2947" s="14"/>
      <c r="SUG2947" s="14"/>
      <c r="SUH2947" s="14"/>
      <c r="SUI2947" s="14"/>
      <c r="SUJ2947" s="14"/>
      <c r="SUK2947" s="14"/>
      <c r="SUL2947" s="14"/>
      <c r="SUM2947" s="14"/>
      <c r="SUN2947" s="14"/>
      <c r="SUO2947" s="14"/>
      <c r="SUP2947" s="14"/>
      <c r="SUQ2947" s="14"/>
      <c r="SUR2947" s="14"/>
      <c r="SUS2947" s="14"/>
      <c r="SUT2947" s="14"/>
      <c r="SUU2947" s="14"/>
      <c r="SUV2947" s="14"/>
      <c r="SUW2947" s="14"/>
      <c r="SUX2947" s="14"/>
      <c r="SUY2947" s="14"/>
      <c r="SUZ2947" s="14"/>
      <c r="SVA2947" s="14"/>
      <c r="SVB2947" s="14"/>
      <c r="SVC2947" s="14"/>
      <c r="SVD2947" s="14"/>
      <c r="SVE2947" s="14"/>
      <c r="SVF2947" s="14"/>
      <c r="SVG2947" s="14"/>
      <c r="SVH2947" s="14"/>
      <c r="SVI2947" s="14"/>
      <c r="SVJ2947" s="14"/>
      <c r="SVK2947" s="14"/>
      <c r="SVL2947" s="14"/>
      <c r="SVM2947" s="14"/>
      <c r="SVN2947" s="14"/>
      <c r="SVO2947" s="14"/>
      <c r="SVP2947" s="14"/>
      <c r="SVQ2947" s="14"/>
      <c r="SVR2947" s="14"/>
      <c r="SVS2947" s="14"/>
      <c r="SVT2947" s="14"/>
      <c r="SVU2947" s="14"/>
      <c r="SVV2947" s="14"/>
      <c r="SVW2947" s="14"/>
      <c r="SVX2947" s="14"/>
      <c r="SVY2947" s="14"/>
      <c r="SVZ2947" s="14"/>
      <c r="SWA2947" s="14"/>
      <c r="SWB2947" s="14"/>
      <c r="SWC2947" s="14"/>
      <c r="SWD2947" s="14"/>
      <c r="SWE2947" s="14"/>
      <c r="SWF2947" s="14"/>
      <c r="SWG2947" s="14"/>
      <c r="SWH2947" s="14"/>
      <c r="SWI2947" s="14"/>
      <c r="SWJ2947" s="14"/>
      <c r="SWK2947" s="14"/>
      <c r="SWL2947" s="14"/>
      <c r="SWM2947" s="14"/>
      <c r="SWN2947" s="14"/>
      <c r="SWO2947" s="14"/>
      <c r="SWP2947" s="14"/>
      <c r="SWQ2947" s="14"/>
      <c r="SWR2947" s="14"/>
      <c r="SWS2947" s="14"/>
      <c r="SWT2947" s="14"/>
      <c r="SWU2947" s="14"/>
      <c r="SWV2947" s="14"/>
      <c r="SWW2947" s="14"/>
      <c r="SWX2947" s="14"/>
      <c r="SWY2947" s="14"/>
      <c r="SWZ2947" s="14"/>
      <c r="SXA2947" s="14"/>
      <c r="SXB2947" s="14"/>
      <c r="SXC2947" s="14"/>
      <c r="SXD2947" s="14"/>
      <c r="SXE2947" s="14"/>
      <c r="SXF2947" s="14"/>
      <c r="SXG2947" s="14"/>
      <c r="SXH2947" s="14"/>
      <c r="SXI2947" s="14"/>
      <c r="SXJ2947" s="14"/>
      <c r="SXK2947" s="14"/>
      <c r="SXL2947" s="14"/>
      <c r="SXM2947" s="14"/>
      <c r="SXN2947" s="14"/>
      <c r="SXO2947" s="14"/>
      <c r="SXP2947" s="14"/>
      <c r="SXQ2947" s="14"/>
      <c r="SXR2947" s="14"/>
      <c r="SXS2947" s="14"/>
      <c r="SXT2947" s="14"/>
      <c r="SXU2947" s="14"/>
      <c r="SXV2947" s="14"/>
      <c r="SXW2947" s="14"/>
      <c r="SXX2947" s="14"/>
      <c r="SXY2947" s="14"/>
      <c r="SXZ2947" s="14"/>
      <c r="SYA2947" s="14"/>
      <c r="SYB2947" s="14"/>
      <c r="SYC2947" s="14"/>
      <c r="SYD2947" s="14"/>
      <c r="SYE2947" s="14"/>
      <c r="SYF2947" s="14"/>
      <c r="SYG2947" s="14"/>
      <c r="SYH2947" s="14"/>
      <c r="SYI2947" s="14"/>
      <c r="SYJ2947" s="14"/>
      <c r="SYK2947" s="14"/>
      <c r="SYL2947" s="14"/>
      <c r="SYM2947" s="14"/>
      <c r="SYN2947" s="14"/>
      <c r="SYO2947" s="14"/>
      <c r="SYP2947" s="14"/>
      <c r="SYQ2947" s="14"/>
      <c r="SYR2947" s="14"/>
      <c r="SYS2947" s="14"/>
      <c r="SYT2947" s="14"/>
      <c r="SYU2947" s="14"/>
      <c r="SYV2947" s="14"/>
      <c r="SYW2947" s="14"/>
      <c r="SYX2947" s="14"/>
      <c r="SYY2947" s="14"/>
      <c r="SYZ2947" s="14"/>
      <c r="SZA2947" s="14"/>
      <c r="SZB2947" s="14"/>
      <c r="SZC2947" s="14"/>
      <c r="SZD2947" s="14"/>
      <c r="SZE2947" s="14"/>
      <c r="SZF2947" s="14"/>
      <c r="SZG2947" s="14"/>
      <c r="SZH2947" s="14"/>
      <c r="SZI2947" s="14"/>
      <c r="SZJ2947" s="14"/>
      <c r="SZK2947" s="14"/>
      <c r="SZL2947" s="14"/>
      <c r="SZM2947" s="14"/>
      <c r="SZN2947" s="14"/>
      <c r="SZO2947" s="14"/>
      <c r="SZP2947" s="14"/>
      <c r="SZQ2947" s="14"/>
      <c r="SZR2947" s="14"/>
      <c r="SZS2947" s="14"/>
      <c r="SZT2947" s="14"/>
      <c r="SZU2947" s="14"/>
      <c r="SZV2947" s="14"/>
      <c r="SZW2947" s="14"/>
      <c r="SZX2947" s="14"/>
      <c r="SZY2947" s="14"/>
      <c r="SZZ2947" s="14"/>
      <c r="TAA2947" s="14"/>
      <c r="TAB2947" s="14"/>
      <c r="TAC2947" s="14"/>
      <c r="TAD2947" s="14"/>
      <c r="TAE2947" s="14"/>
      <c r="TAF2947" s="14"/>
      <c r="TAG2947" s="14"/>
      <c r="TAH2947" s="14"/>
      <c r="TAI2947" s="14"/>
      <c r="TAJ2947" s="14"/>
      <c r="TAK2947" s="14"/>
      <c r="TAL2947" s="14"/>
      <c r="TAM2947" s="14"/>
      <c r="TAN2947" s="14"/>
      <c r="TAO2947" s="14"/>
      <c r="TAP2947" s="14"/>
      <c r="TAQ2947" s="14"/>
      <c r="TAR2947" s="14"/>
      <c r="TAS2947" s="14"/>
      <c r="TAT2947" s="14"/>
      <c r="TAU2947" s="14"/>
      <c r="TAV2947" s="14"/>
      <c r="TAW2947" s="14"/>
      <c r="TAX2947" s="14"/>
      <c r="TAY2947" s="14"/>
      <c r="TAZ2947" s="14"/>
      <c r="TBA2947" s="14"/>
      <c r="TBB2947" s="14"/>
      <c r="TBC2947" s="14"/>
      <c r="TBD2947" s="14"/>
      <c r="TBE2947" s="14"/>
      <c r="TBF2947" s="14"/>
      <c r="TBG2947" s="14"/>
      <c r="TBH2947" s="14"/>
      <c r="TBI2947" s="14"/>
      <c r="TBJ2947" s="14"/>
      <c r="TBK2947" s="14"/>
      <c r="TBL2947" s="14"/>
      <c r="TBM2947" s="14"/>
      <c r="TBN2947" s="14"/>
      <c r="TBO2947" s="14"/>
      <c r="TBP2947" s="14"/>
      <c r="TBQ2947" s="14"/>
      <c r="TBR2947" s="14"/>
      <c r="TBS2947" s="14"/>
      <c r="TBT2947" s="14"/>
      <c r="TBU2947" s="14"/>
      <c r="TBV2947" s="14"/>
      <c r="TBW2947" s="14"/>
      <c r="TBX2947" s="14"/>
      <c r="TBY2947" s="14"/>
      <c r="TBZ2947" s="14"/>
      <c r="TCA2947" s="14"/>
      <c r="TCB2947" s="14"/>
      <c r="TCC2947" s="14"/>
      <c r="TCD2947" s="14"/>
      <c r="TCE2947" s="14"/>
      <c r="TCF2947" s="14"/>
      <c r="TCG2947" s="14"/>
      <c r="TCH2947" s="14"/>
      <c r="TCI2947" s="14"/>
      <c r="TCJ2947" s="14"/>
      <c r="TCK2947" s="14"/>
      <c r="TCL2947" s="14"/>
      <c r="TCM2947" s="14"/>
      <c r="TCN2947" s="14"/>
      <c r="TCO2947" s="14"/>
      <c r="TCP2947" s="14"/>
      <c r="TCQ2947" s="14"/>
      <c r="TCR2947" s="14"/>
      <c r="TCS2947" s="14"/>
      <c r="TCT2947" s="14"/>
      <c r="TCU2947" s="14"/>
      <c r="TCV2947" s="14"/>
      <c r="TCW2947" s="14"/>
      <c r="TCX2947" s="14"/>
      <c r="TCY2947" s="14"/>
      <c r="TCZ2947" s="14"/>
      <c r="TDA2947" s="14"/>
      <c r="TDB2947" s="14"/>
      <c r="TDC2947" s="14"/>
      <c r="TDD2947" s="14"/>
      <c r="TDE2947" s="14"/>
      <c r="TDF2947" s="14"/>
      <c r="TDG2947" s="14"/>
      <c r="TDH2947" s="14"/>
      <c r="TDI2947" s="14"/>
      <c r="TDJ2947" s="14"/>
      <c r="TDK2947" s="14"/>
      <c r="TDL2947" s="14"/>
      <c r="TDM2947" s="14"/>
      <c r="TDN2947" s="14"/>
      <c r="TDO2947" s="14"/>
      <c r="TDP2947" s="14"/>
      <c r="TDQ2947" s="14"/>
      <c r="TDR2947" s="14"/>
      <c r="TDS2947" s="14"/>
      <c r="TDT2947" s="14"/>
      <c r="TDU2947" s="14"/>
      <c r="TDV2947" s="14"/>
      <c r="TDW2947" s="14"/>
      <c r="TDX2947" s="14"/>
      <c r="TDY2947" s="14"/>
      <c r="TDZ2947" s="14"/>
      <c r="TEA2947" s="14"/>
      <c r="TEB2947" s="14"/>
      <c r="TEC2947" s="14"/>
      <c r="TED2947" s="14"/>
      <c r="TEE2947" s="14"/>
      <c r="TEF2947" s="14"/>
      <c r="TEG2947" s="14"/>
      <c r="TEH2947" s="14"/>
      <c r="TEI2947" s="14"/>
      <c r="TEJ2947" s="14"/>
      <c r="TEK2947" s="14"/>
      <c r="TEL2947" s="14"/>
      <c r="TEM2947" s="14"/>
      <c r="TEN2947" s="14"/>
      <c r="TEO2947" s="14"/>
      <c r="TEP2947" s="14"/>
      <c r="TEQ2947" s="14"/>
      <c r="TER2947" s="14"/>
      <c r="TES2947" s="14"/>
      <c r="TET2947" s="14"/>
      <c r="TEU2947" s="14"/>
      <c r="TEV2947" s="14"/>
      <c r="TEW2947" s="14"/>
      <c r="TEX2947" s="14"/>
      <c r="TEY2947" s="14"/>
      <c r="TEZ2947" s="14"/>
      <c r="TFA2947" s="14"/>
      <c r="TFB2947" s="14"/>
      <c r="TFC2947" s="14"/>
      <c r="TFD2947" s="14"/>
      <c r="TFE2947" s="14"/>
      <c r="TFF2947" s="14"/>
      <c r="TFG2947" s="14"/>
      <c r="TFH2947" s="14"/>
      <c r="TFI2947" s="14"/>
      <c r="TFJ2947" s="14"/>
      <c r="TFK2947" s="14"/>
      <c r="TFL2947" s="14"/>
      <c r="TFM2947" s="14"/>
      <c r="TFN2947" s="14"/>
      <c r="TFO2947" s="14"/>
      <c r="TFP2947" s="14"/>
      <c r="TFQ2947" s="14"/>
      <c r="TFR2947" s="14"/>
      <c r="TFS2947" s="14"/>
      <c r="TFT2947" s="14"/>
      <c r="TFU2947" s="14"/>
      <c r="TFV2947" s="14"/>
      <c r="TFW2947" s="14"/>
      <c r="TFX2947" s="14"/>
      <c r="TFY2947" s="14"/>
      <c r="TFZ2947" s="14"/>
      <c r="TGA2947" s="14"/>
      <c r="TGB2947" s="14"/>
      <c r="TGC2947" s="14"/>
      <c r="TGD2947" s="14"/>
      <c r="TGE2947" s="14"/>
      <c r="TGF2947" s="14"/>
      <c r="TGG2947" s="14"/>
      <c r="TGH2947" s="14"/>
      <c r="TGI2947" s="14"/>
      <c r="TGJ2947" s="14"/>
      <c r="TGK2947" s="14"/>
      <c r="TGL2947" s="14"/>
      <c r="TGM2947" s="14"/>
      <c r="TGN2947" s="14"/>
      <c r="TGO2947" s="14"/>
      <c r="TGP2947" s="14"/>
      <c r="TGQ2947" s="14"/>
      <c r="TGR2947" s="14"/>
      <c r="TGS2947" s="14"/>
      <c r="TGT2947" s="14"/>
      <c r="TGU2947" s="14"/>
      <c r="TGV2947" s="14"/>
      <c r="TGW2947" s="14"/>
      <c r="TGX2947" s="14"/>
      <c r="TGY2947" s="14"/>
      <c r="TGZ2947" s="14"/>
      <c r="THA2947" s="14"/>
      <c r="THB2947" s="14"/>
      <c r="THC2947" s="14"/>
      <c r="THD2947" s="14"/>
      <c r="THE2947" s="14"/>
      <c r="THF2947" s="14"/>
      <c r="THG2947" s="14"/>
      <c r="THH2947" s="14"/>
      <c r="THI2947" s="14"/>
      <c r="THJ2947" s="14"/>
      <c r="THK2947" s="14"/>
      <c r="THL2947" s="14"/>
      <c r="THM2947" s="14"/>
      <c r="THN2947" s="14"/>
      <c r="THO2947" s="14"/>
      <c r="THP2947" s="14"/>
      <c r="THQ2947" s="14"/>
      <c r="THR2947" s="14"/>
      <c r="THS2947" s="14"/>
      <c r="THT2947" s="14"/>
      <c r="THU2947" s="14"/>
      <c r="THV2947" s="14"/>
      <c r="THW2947" s="14"/>
      <c r="THX2947" s="14"/>
      <c r="THY2947" s="14"/>
      <c r="THZ2947" s="14"/>
      <c r="TIA2947" s="14"/>
      <c r="TIB2947" s="14"/>
      <c r="TIC2947" s="14"/>
      <c r="TID2947" s="14"/>
      <c r="TIE2947" s="14"/>
      <c r="TIF2947" s="14"/>
      <c r="TIG2947" s="14"/>
      <c r="TIH2947" s="14"/>
      <c r="TII2947" s="14"/>
      <c r="TIJ2947" s="14"/>
      <c r="TIK2947" s="14"/>
      <c r="TIL2947" s="14"/>
      <c r="TIM2947" s="14"/>
      <c r="TIN2947" s="14"/>
      <c r="TIO2947" s="14"/>
      <c r="TIP2947" s="14"/>
      <c r="TIQ2947" s="14"/>
      <c r="TIR2947" s="14"/>
      <c r="TIS2947" s="14"/>
      <c r="TIT2947" s="14"/>
      <c r="TIU2947" s="14"/>
      <c r="TIV2947" s="14"/>
      <c r="TIW2947" s="14"/>
      <c r="TIX2947" s="14"/>
      <c r="TIY2947" s="14"/>
      <c r="TIZ2947" s="14"/>
      <c r="TJA2947" s="14"/>
      <c r="TJB2947" s="14"/>
      <c r="TJC2947" s="14"/>
      <c r="TJD2947" s="14"/>
      <c r="TJE2947" s="14"/>
      <c r="TJF2947" s="14"/>
      <c r="TJG2947" s="14"/>
      <c r="TJH2947" s="14"/>
      <c r="TJI2947" s="14"/>
      <c r="TJJ2947" s="14"/>
      <c r="TJK2947" s="14"/>
      <c r="TJL2947" s="14"/>
      <c r="TJM2947" s="14"/>
      <c r="TJN2947" s="14"/>
      <c r="TJO2947" s="14"/>
      <c r="TJP2947" s="14"/>
      <c r="TJQ2947" s="14"/>
      <c r="TJR2947" s="14"/>
      <c r="TJS2947" s="14"/>
      <c r="TJT2947" s="14"/>
      <c r="TJU2947" s="14"/>
      <c r="TJV2947" s="14"/>
      <c r="TJW2947" s="14"/>
      <c r="TJX2947" s="14"/>
      <c r="TJY2947" s="14"/>
      <c r="TJZ2947" s="14"/>
      <c r="TKA2947" s="14"/>
      <c r="TKB2947" s="14"/>
      <c r="TKC2947" s="14"/>
      <c r="TKD2947" s="14"/>
      <c r="TKE2947" s="14"/>
      <c r="TKF2947" s="14"/>
      <c r="TKG2947" s="14"/>
      <c r="TKH2947" s="14"/>
      <c r="TKI2947" s="14"/>
      <c r="TKJ2947" s="14"/>
      <c r="TKK2947" s="14"/>
      <c r="TKL2947" s="14"/>
      <c r="TKM2947" s="14"/>
      <c r="TKN2947" s="14"/>
      <c r="TKO2947" s="14"/>
      <c r="TKP2947" s="14"/>
      <c r="TKQ2947" s="14"/>
      <c r="TKR2947" s="14"/>
      <c r="TKS2947" s="14"/>
      <c r="TKT2947" s="14"/>
      <c r="TKU2947" s="14"/>
      <c r="TKV2947" s="14"/>
      <c r="TKW2947" s="14"/>
      <c r="TKX2947" s="14"/>
      <c r="TKY2947" s="14"/>
      <c r="TKZ2947" s="14"/>
      <c r="TLA2947" s="14"/>
      <c r="TLB2947" s="14"/>
      <c r="TLC2947" s="14"/>
      <c r="TLD2947" s="14"/>
      <c r="TLE2947" s="14"/>
      <c r="TLF2947" s="14"/>
      <c r="TLG2947" s="14"/>
      <c r="TLH2947" s="14"/>
      <c r="TLI2947" s="14"/>
      <c r="TLJ2947" s="14"/>
      <c r="TLK2947" s="14"/>
      <c r="TLL2947" s="14"/>
      <c r="TLM2947" s="14"/>
      <c r="TLN2947" s="14"/>
      <c r="TLO2947" s="14"/>
      <c r="TLP2947" s="14"/>
      <c r="TLQ2947" s="14"/>
      <c r="TLR2947" s="14"/>
      <c r="TLS2947" s="14"/>
      <c r="TLT2947" s="14"/>
      <c r="TLU2947" s="14"/>
      <c r="TLV2947" s="14"/>
      <c r="TLW2947" s="14"/>
      <c r="TLX2947" s="14"/>
      <c r="TLY2947" s="14"/>
      <c r="TLZ2947" s="14"/>
      <c r="TMA2947" s="14"/>
      <c r="TMB2947" s="14"/>
      <c r="TMC2947" s="14"/>
      <c r="TMD2947" s="14"/>
      <c r="TME2947" s="14"/>
      <c r="TMF2947" s="14"/>
      <c r="TMG2947" s="14"/>
      <c r="TMH2947" s="14"/>
      <c r="TMI2947" s="14"/>
      <c r="TMJ2947" s="14"/>
      <c r="TMK2947" s="14"/>
      <c r="TML2947" s="14"/>
      <c r="TMM2947" s="14"/>
      <c r="TMN2947" s="14"/>
      <c r="TMO2947" s="14"/>
      <c r="TMP2947" s="14"/>
      <c r="TMQ2947" s="14"/>
      <c r="TMR2947" s="14"/>
      <c r="TMS2947" s="14"/>
      <c r="TMT2947" s="14"/>
      <c r="TMU2947" s="14"/>
      <c r="TMV2947" s="14"/>
      <c r="TMW2947" s="14"/>
      <c r="TMX2947" s="14"/>
      <c r="TMY2947" s="14"/>
      <c r="TMZ2947" s="14"/>
      <c r="TNA2947" s="14"/>
      <c r="TNB2947" s="14"/>
      <c r="TNC2947" s="14"/>
      <c r="TND2947" s="14"/>
      <c r="TNE2947" s="14"/>
      <c r="TNF2947" s="14"/>
      <c r="TNG2947" s="14"/>
      <c r="TNH2947" s="14"/>
      <c r="TNI2947" s="14"/>
      <c r="TNJ2947" s="14"/>
      <c r="TNK2947" s="14"/>
      <c r="TNL2947" s="14"/>
      <c r="TNM2947" s="14"/>
      <c r="TNN2947" s="14"/>
      <c r="TNO2947" s="14"/>
      <c r="TNP2947" s="14"/>
      <c r="TNQ2947" s="14"/>
      <c r="TNR2947" s="14"/>
      <c r="TNS2947" s="14"/>
      <c r="TNT2947" s="14"/>
      <c r="TNU2947" s="14"/>
      <c r="TNV2947" s="14"/>
      <c r="TNW2947" s="14"/>
      <c r="TNX2947" s="14"/>
      <c r="TNY2947" s="14"/>
      <c r="TNZ2947" s="14"/>
      <c r="TOA2947" s="14"/>
      <c r="TOB2947" s="14"/>
      <c r="TOC2947" s="14"/>
      <c r="TOD2947" s="14"/>
      <c r="TOE2947" s="14"/>
      <c r="TOF2947" s="14"/>
      <c r="TOG2947" s="14"/>
      <c r="TOH2947" s="14"/>
      <c r="TOI2947" s="14"/>
      <c r="TOJ2947" s="14"/>
      <c r="TOK2947" s="14"/>
      <c r="TOL2947" s="14"/>
      <c r="TOM2947" s="14"/>
      <c r="TON2947" s="14"/>
      <c r="TOO2947" s="14"/>
      <c r="TOP2947" s="14"/>
      <c r="TOQ2947" s="14"/>
      <c r="TOR2947" s="14"/>
      <c r="TOS2947" s="14"/>
      <c r="TOT2947" s="14"/>
      <c r="TOU2947" s="14"/>
      <c r="TOV2947" s="14"/>
      <c r="TOW2947" s="14"/>
      <c r="TOX2947" s="14"/>
      <c r="TOY2947" s="14"/>
      <c r="TOZ2947" s="14"/>
      <c r="TPA2947" s="14"/>
      <c r="TPB2947" s="14"/>
      <c r="TPC2947" s="14"/>
      <c r="TPD2947" s="14"/>
      <c r="TPE2947" s="14"/>
      <c r="TPF2947" s="14"/>
      <c r="TPG2947" s="14"/>
      <c r="TPH2947" s="14"/>
      <c r="TPI2947" s="14"/>
      <c r="TPJ2947" s="14"/>
      <c r="TPK2947" s="14"/>
      <c r="TPL2947" s="14"/>
      <c r="TPM2947" s="14"/>
      <c r="TPN2947" s="14"/>
      <c r="TPO2947" s="14"/>
      <c r="TPP2947" s="14"/>
      <c r="TPQ2947" s="14"/>
      <c r="TPR2947" s="14"/>
      <c r="TPS2947" s="14"/>
      <c r="TPT2947" s="14"/>
      <c r="TPU2947" s="14"/>
      <c r="TPV2947" s="14"/>
      <c r="TPW2947" s="14"/>
      <c r="TPX2947" s="14"/>
      <c r="TPY2947" s="14"/>
      <c r="TPZ2947" s="14"/>
      <c r="TQA2947" s="14"/>
      <c r="TQB2947" s="14"/>
      <c r="TQC2947" s="14"/>
      <c r="TQD2947" s="14"/>
      <c r="TQE2947" s="14"/>
      <c r="TQF2947" s="14"/>
      <c r="TQG2947" s="14"/>
      <c r="TQH2947" s="14"/>
      <c r="TQI2947" s="14"/>
      <c r="TQJ2947" s="14"/>
      <c r="TQK2947" s="14"/>
      <c r="TQL2947" s="14"/>
      <c r="TQM2947" s="14"/>
      <c r="TQN2947" s="14"/>
      <c r="TQO2947" s="14"/>
      <c r="TQP2947" s="14"/>
      <c r="TQQ2947" s="14"/>
      <c r="TQR2947" s="14"/>
      <c r="TQS2947" s="14"/>
      <c r="TQT2947" s="14"/>
      <c r="TQU2947" s="14"/>
      <c r="TQV2947" s="14"/>
      <c r="TQW2947" s="14"/>
      <c r="TQX2947" s="14"/>
      <c r="TQY2947" s="14"/>
      <c r="TQZ2947" s="14"/>
      <c r="TRA2947" s="14"/>
      <c r="TRB2947" s="14"/>
      <c r="TRC2947" s="14"/>
      <c r="TRD2947" s="14"/>
      <c r="TRE2947" s="14"/>
      <c r="TRF2947" s="14"/>
      <c r="TRG2947" s="14"/>
      <c r="TRH2947" s="14"/>
      <c r="TRI2947" s="14"/>
      <c r="TRJ2947" s="14"/>
      <c r="TRK2947" s="14"/>
      <c r="TRL2947" s="14"/>
      <c r="TRM2947" s="14"/>
      <c r="TRN2947" s="14"/>
      <c r="TRO2947" s="14"/>
      <c r="TRP2947" s="14"/>
      <c r="TRQ2947" s="14"/>
      <c r="TRR2947" s="14"/>
      <c r="TRS2947" s="14"/>
      <c r="TRT2947" s="14"/>
      <c r="TRU2947" s="14"/>
      <c r="TRV2947" s="14"/>
      <c r="TRW2947" s="14"/>
      <c r="TRX2947" s="14"/>
      <c r="TRY2947" s="14"/>
      <c r="TRZ2947" s="14"/>
      <c r="TSA2947" s="14"/>
      <c r="TSB2947" s="14"/>
      <c r="TSC2947" s="14"/>
      <c r="TSD2947" s="14"/>
      <c r="TSE2947" s="14"/>
      <c r="TSF2947" s="14"/>
      <c r="TSG2947" s="14"/>
      <c r="TSH2947" s="14"/>
      <c r="TSI2947" s="14"/>
      <c r="TSJ2947" s="14"/>
      <c r="TSK2947" s="14"/>
      <c r="TSL2947" s="14"/>
      <c r="TSM2947" s="14"/>
      <c r="TSN2947" s="14"/>
      <c r="TSO2947" s="14"/>
      <c r="TSP2947" s="14"/>
      <c r="TSQ2947" s="14"/>
      <c r="TSR2947" s="14"/>
      <c r="TSS2947" s="14"/>
      <c r="TST2947" s="14"/>
      <c r="TSU2947" s="14"/>
      <c r="TSV2947" s="14"/>
      <c r="TSW2947" s="14"/>
      <c r="TSX2947" s="14"/>
      <c r="TSY2947" s="14"/>
      <c r="TSZ2947" s="14"/>
      <c r="TTA2947" s="14"/>
      <c r="TTB2947" s="14"/>
      <c r="TTC2947" s="14"/>
      <c r="TTD2947" s="14"/>
      <c r="TTE2947" s="14"/>
      <c r="TTF2947" s="14"/>
      <c r="TTG2947" s="14"/>
      <c r="TTH2947" s="14"/>
      <c r="TTI2947" s="14"/>
      <c r="TTJ2947" s="14"/>
      <c r="TTK2947" s="14"/>
      <c r="TTL2947" s="14"/>
      <c r="TTM2947" s="14"/>
      <c r="TTN2947" s="14"/>
      <c r="TTO2947" s="14"/>
      <c r="TTP2947" s="14"/>
      <c r="TTQ2947" s="14"/>
      <c r="TTR2947" s="14"/>
      <c r="TTS2947" s="14"/>
      <c r="TTT2947" s="14"/>
      <c r="TTU2947" s="14"/>
      <c r="TTV2947" s="14"/>
      <c r="TTW2947" s="14"/>
      <c r="TTX2947" s="14"/>
      <c r="TTY2947" s="14"/>
      <c r="TTZ2947" s="14"/>
      <c r="TUA2947" s="14"/>
      <c r="TUB2947" s="14"/>
      <c r="TUC2947" s="14"/>
      <c r="TUD2947" s="14"/>
      <c r="TUE2947" s="14"/>
      <c r="TUF2947" s="14"/>
      <c r="TUG2947" s="14"/>
      <c r="TUH2947" s="14"/>
      <c r="TUI2947" s="14"/>
      <c r="TUJ2947" s="14"/>
      <c r="TUK2947" s="14"/>
      <c r="TUL2947" s="14"/>
      <c r="TUM2947" s="14"/>
      <c r="TUN2947" s="14"/>
      <c r="TUO2947" s="14"/>
      <c r="TUP2947" s="14"/>
      <c r="TUQ2947" s="14"/>
      <c r="TUR2947" s="14"/>
      <c r="TUS2947" s="14"/>
      <c r="TUT2947" s="14"/>
      <c r="TUU2947" s="14"/>
      <c r="TUV2947" s="14"/>
      <c r="TUW2947" s="14"/>
      <c r="TUX2947" s="14"/>
      <c r="TUY2947" s="14"/>
      <c r="TUZ2947" s="14"/>
      <c r="TVA2947" s="14"/>
      <c r="TVB2947" s="14"/>
      <c r="TVC2947" s="14"/>
      <c r="TVD2947" s="14"/>
      <c r="TVE2947" s="14"/>
      <c r="TVF2947" s="14"/>
      <c r="TVG2947" s="14"/>
      <c r="TVH2947" s="14"/>
      <c r="TVI2947" s="14"/>
      <c r="TVJ2947" s="14"/>
      <c r="TVK2947" s="14"/>
      <c r="TVL2947" s="14"/>
      <c r="TVM2947" s="14"/>
      <c r="TVN2947" s="14"/>
      <c r="TVO2947" s="14"/>
      <c r="TVP2947" s="14"/>
      <c r="TVQ2947" s="14"/>
      <c r="TVR2947" s="14"/>
      <c r="TVS2947" s="14"/>
      <c r="TVT2947" s="14"/>
      <c r="TVU2947" s="14"/>
      <c r="TVV2947" s="14"/>
      <c r="TVW2947" s="14"/>
      <c r="TVX2947" s="14"/>
      <c r="TVY2947" s="14"/>
      <c r="TVZ2947" s="14"/>
      <c r="TWA2947" s="14"/>
      <c r="TWB2947" s="14"/>
      <c r="TWC2947" s="14"/>
      <c r="TWD2947" s="14"/>
      <c r="TWE2947" s="14"/>
      <c r="TWF2947" s="14"/>
      <c r="TWG2947" s="14"/>
      <c r="TWH2947" s="14"/>
      <c r="TWI2947" s="14"/>
      <c r="TWJ2947" s="14"/>
      <c r="TWK2947" s="14"/>
      <c r="TWL2947" s="14"/>
      <c r="TWM2947" s="14"/>
      <c r="TWN2947" s="14"/>
      <c r="TWO2947" s="14"/>
      <c r="TWP2947" s="14"/>
      <c r="TWQ2947" s="14"/>
      <c r="TWR2947" s="14"/>
      <c r="TWS2947" s="14"/>
      <c r="TWT2947" s="14"/>
      <c r="TWU2947" s="14"/>
      <c r="TWV2947" s="14"/>
      <c r="TWW2947" s="14"/>
      <c r="TWX2947" s="14"/>
      <c r="TWY2947" s="14"/>
      <c r="TWZ2947" s="14"/>
      <c r="TXA2947" s="14"/>
      <c r="TXB2947" s="14"/>
      <c r="TXC2947" s="14"/>
      <c r="TXD2947" s="14"/>
      <c r="TXE2947" s="14"/>
      <c r="TXF2947" s="14"/>
      <c r="TXG2947" s="14"/>
      <c r="TXH2947" s="14"/>
      <c r="TXI2947" s="14"/>
      <c r="TXJ2947" s="14"/>
      <c r="TXK2947" s="14"/>
      <c r="TXL2947" s="14"/>
      <c r="TXM2947" s="14"/>
      <c r="TXN2947" s="14"/>
      <c r="TXO2947" s="14"/>
      <c r="TXP2947" s="14"/>
      <c r="TXQ2947" s="14"/>
      <c r="TXR2947" s="14"/>
      <c r="TXS2947" s="14"/>
      <c r="TXT2947" s="14"/>
      <c r="TXU2947" s="14"/>
      <c r="TXV2947" s="14"/>
      <c r="TXW2947" s="14"/>
      <c r="TXX2947" s="14"/>
      <c r="TXY2947" s="14"/>
      <c r="TXZ2947" s="14"/>
      <c r="TYA2947" s="14"/>
      <c r="TYB2947" s="14"/>
      <c r="TYC2947" s="14"/>
      <c r="TYD2947" s="14"/>
      <c r="TYE2947" s="14"/>
      <c r="TYF2947" s="14"/>
      <c r="TYG2947" s="14"/>
      <c r="TYH2947" s="14"/>
      <c r="TYI2947" s="14"/>
      <c r="TYJ2947" s="14"/>
      <c r="TYK2947" s="14"/>
      <c r="TYL2947" s="14"/>
      <c r="TYM2947" s="14"/>
      <c r="TYN2947" s="14"/>
      <c r="TYO2947" s="14"/>
      <c r="TYP2947" s="14"/>
      <c r="TYQ2947" s="14"/>
      <c r="TYR2947" s="14"/>
      <c r="TYS2947" s="14"/>
      <c r="TYT2947" s="14"/>
      <c r="TYU2947" s="14"/>
      <c r="TYV2947" s="14"/>
      <c r="TYW2947" s="14"/>
      <c r="TYX2947" s="14"/>
      <c r="TYY2947" s="14"/>
      <c r="TYZ2947" s="14"/>
      <c r="TZA2947" s="14"/>
      <c r="TZB2947" s="14"/>
      <c r="TZC2947" s="14"/>
      <c r="TZD2947" s="14"/>
      <c r="TZE2947" s="14"/>
      <c r="TZF2947" s="14"/>
      <c r="TZG2947" s="14"/>
      <c r="TZH2947" s="14"/>
      <c r="TZI2947" s="14"/>
      <c r="TZJ2947" s="14"/>
      <c r="TZK2947" s="14"/>
      <c r="TZL2947" s="14"/>
      <c r="TZM2947" s="14"/>
      <c r="TZN2947" s="14"/>
      <c r="TZO2947" s="14"/>
      <c r="TZP2947" s="14"/>
      <c r="TZQ2947" s="14"/>
      <c r="TZR2947" s="14"/>
      <c r="TZS2947" s="14"/>
      <c r="TZT2947" s="14"/>
      <c r="TZU2947" s="14"/>
      <c r="TZV2947" s="14"/>
      <c r="TZW2947" s="14"/>
      <c r="TZX2947" s="14"/>
      <c r="TZY2947" s="14"/>
      <c r="TZZ2947" s="14"/>
      <c r="UAA2947" s="14"/>
      <c r="UAB2947" s="14"/>
      <c r="UAC2947" s="14"/>
      <c r="UAD2947" s="14"/>
      <c r="UAE2947" s="14"/>
      <c r="UAF2947" s="14"/>
      <c r="UAG2947" s="14"/>
      <c r="UAH2947" s="14"/>
      <c r="UAI2947" s="14"/>
      <c r="UAJ2947" s="14"/>
      <c r="UAK2947" s="14"/>
      <c r="UAL2947" s="14"/>
      <c r="UAM2947" s="14"/>
      <c r="UAN2947" s="14"/>
      <c r="UAO2947" s="14"/>
      <c r="UAP2947" s="14"/>
      <c r="UAQ2947" s="14"/>
      <c r="UAR2947" s="14"/>
      <c r="UAS2947" s="14"/>
      <c r="UAT2947" s="14"/>
      <c r="UAU2947" s="14"/>
      <c r="UAV2947" s="14"/>
      <c r="UAW2947" s="14"/>
      <c r="UAX2947" s="14"/>
      <c r="UAY2947" s="14"/>
      <c r="UAZ2947" s="14"/>
      <c r="UBA2947" s="14"/>
      <c r="UBB2947" s="14"/>
      <c r="UBC2947" s="14"/>
      <c r="UBD2947" s="14"/>
      <c r="UBE2947" s="14"/>
      <c r="UBF2947" s="14"/>
      <c r="UBG2947" s="14"/>
      <c r="UBH2947" s="14"/>
      <c r="UBI2947" s="14"/>
      <c r="UBJ2947" s="14"/>
      <c r="UBK2947" s="14"/>
      <c r="UBL2947" s="14"/>
      <c r="UBM2947" s="14"/>
      <c r="UBN2947" s="14"/>
      <c r="UBO2947" s="14"/>
      <c r="UBP2947" s="14"/>
      <c r="UBQ2947" s="14"/>
      <c r="UBR2947" s="14"/>
      <c r="UBS2947" s="14"/>
      <c r="UBT2947" s="14"/>
      <c r="UBU2947" s="14"/>
      <c r="UBV2947" s="14"/>
      <c r="UBW2947" s="14"/>
      <c r="UBX2947" s="14"/>
      <c r="UBY2947" s="14"/>
      <c r="UBZ2947" s="14"/>
      <c r="UCA2947" s="14"/>
      <c r="UCB2947" s="14"/>
      <c r="UCC2947" s="14"/>
      <c r="UCD2947" s="14"/>
      <c r="UCE2947" s="14"/>
      <c r="UCF2947" s="14"/>
      <c r="UCG2947" s="14"/>
      <c r="UCH2947" s="14"/>
      <c r="UCI2947" s="14"/>
      <c r="UCJ2947" s="14"/>
      <c r="UCK2947" s="14"/>
      <c r="UCL2947" s="14"/>
      <c r="UCM2947" s="14"/>
      <c r="UCN2947" s="14"/>
      <c r="UCO2947" s="14"/>
      <c r="UCP2947" s="14"/>
      <c r="UCQ2947" s="14"/>
      <c r="UCR2947" s="14"/>
      <c r="UCS2947" s="14"/>
      <c r="UCT2947" s="14"/>
      <c r="UCU2947" s="14"/>
      <c r="UCV2947" s="14"/>
      <c r="UCW2947" s="14"/>
      <c r="UCX2947" s="14"/>
      <c r="UCY2947" s="14"/>
      <c r="UCZ2947" s="14"/>
      <c r="UDA2947" s="14"/>
      <c r="UDB2947" s="14"/>
      <c r="UDC2947" s="14"/>
      <c r="UDD2947" s="14"/>
      <c r="UDE2947" s="14"/>
      <c r="UDF2947" s="14"/>
      <c r="UDG2947" s="14"/>
      <c r="UDH2947" s="14"/>
      <c r="UDI2947" s="14"/>
      <c r="UDJ2947" s="14"/>
      <c r="UDK2947" s="14"/>
      <c r="UDL2947" s="14"/>
      <c r="UDM2947" s="14"/>
      <c r="UDN2947" s="14"/>
      <c r="UDO2947" s="14"/>
      <c r="UDP2947" s="14"/>
      <c r="UDQ2947" s="14"/>
      <c r="UDR2947" s="14"/>
      <c r="UDS2947" s="14"/>
      <c r="UDT2947" s="14"/>
      <c r="UDU2947" s="14"/>
      <c r="UDV2947" s="14"/>
      <c r="UDW2947" s="14"/>
      <c r="UDX2947" s="14"/>
      <c r="UDY2947" s="14"/>
      <c r="UDZ2947" s="14"/>
      <c r="UEA2947" s="14"/>
      <c r="UEB2947" s="14"/>
      <c r="UEC2947" s="14"/>
      <c r="UED2947" s="14"/>
      <c r="UEE2947" s="14"/>
      <c r="UEF2947" s="14"/>
      <c r="UEG2947" s="14"/>
      <c r="UEH2947" s="14"/>
      <c r="UEI2947" s="14"/>
      <c r="UEJ2947" s="14"/>
      <c r="UEK2947" s="14"/>
      <c r="UEL2947" s="14"/>
      <c r="UEM2947" s="14"/>
      <c r="UEN2947" s="14"/>
      <c r="UEO2947" s="14"/>
      <c r="UEP2947" s="14"/>
      <c r="UEQ2947" s="14"/>
      <c r="UER2947" s="14"/>
      <c r="UES2947" s="14"/>
      <c r="UET2947" s="14"/>
      <c r="UEU2947" s="14"/>
      <c r="UEV2947" s="14"/>
      <c r="UEW2947" s="14"/>
      <c r="UEX2947" s="14"/>
      <c r="UEY2947" s="14"/>
      <c r="UEZ2947" s="14"/>
      <c r="UFA2947" s="14"/>
      <c r="UFB2947" s="14"/>
      <c r="UFC2947" s="14"/>
      <c r="UFD2947" s="14"/>
      <c r="UFE2947" s="14"/>
      <c r="UFF2947" s="14"/>
      <c r="UFG2947" s="14"/>
      <c r="UFH2947" s="14"/>
      <c r="UFI2947" s="14"/>
      <c r="UFJ2947" s="14"/>
      <c r="UFK2947" s="14"/>
      <c r="UFL2947" s="14"/>
      <c r="UFM2947" s="14"/>
      <c r="UFN2947" s="14"/>
      <c r="UFO2947" s="14"/>
      <c r="UFP2947" s="14"/>
      <c r="UFQ2947" s="14"/>
      <c r="UFR2947" s="14"/>
      <c r="UFS2947" s="14"/>
      <c r="UFT2947" s="14"/>
      <c r="UFU2947" s="14"/>
      <c r="UFV2947" s="14"/>
      <c r="UFW2947" s="14"/>
      <c r="UFX2947" s="14"/>
      <c r="UFY2947" s="14"/>
      <c r="UFZ2947" s="14"/>
      <c r="UGA2947" s="14"/>
      <c r="UGB2947" s="14"/>
      <c r="UGC2947" s="14"/>
      <c r="UGD2947" s="14"/>
      <c r="UGE2947" s="14"/>
      <c r="UGF2947" s="14"/>
      <c r="UGG2947" s="14"/>
      <c r="UGH2947" s="14"/>
      <c r="UGI2947" s="14"/>
      <c r="UGJ2947" s="14"/>
      <c r="UGK2947" s="14"/>
      <c r="UGL2947" s="14"/>
      <c r="UGM2947" s="14"/>
      <c r="UGN2947" s="14"/>
      <c r="UGO2947" s="14"/>
      <c r="UGP2947" s="14"/>
      <c r="UGQ2947" s="14"/>
      <c r="UGR2947" s="14"/>
      <c r="UGS2947" s="14"/>
      <c r="UGT2947" s="14"/>
      <c r="UGU2947" s="14"/>
      <c r="UGV2947" s="14"/>
      <c r="UGW2947" s="14"/>
      <c r="UGX2947" s="14"/>
      <c r="UGY2947" s="14"/>
      <c r="UGZ2947" s="14"/>
      <c r="UHA2947" s="14"/>
      <c r="UHB2947" s="14"/>
      <c r="UHC2947" s="14"/>
      <c r="UHD2947" s="14"/>
      <c r="UHE2947" s="14"/>
      <c r="UHF2947" s="14"/>
      <c r="UHG2947" s="14"/>
      <c r="UHH2947" s="14"/>
      <c r="UHI2947" s="14"/>
      <c r="UHJ2947" s="14"/>
      <c r="UHK2947" s="14"/>
      <c r="UHL2947" s="14"/>
      <c r="UHM2947" s="14"/>
      <c r="UHN2947" s="14"/>
      <c r="UHO2947" s="14"/>
      <c r="UHP2947" s="14"/>
      <c r="UHQ2947" s="14"/>
      <c r="UHR2947" s="14"/>
      <c r="UHS2947" s="14"/>
      <c r="UHT2947" s="14"/>
      <c r="UHU2947" s="14"/>
      <c r="UHV2947" s="14"/>
      <c r="UHW2947" s="14"/>
      <c r="UHX2947" s="14"/>
      <c r="UHY2947" s="14"/>
      <c r="UHZ2947" s="14"/>
      <c r="UIA2947" s="14"/>
      <c r="UIB2947" s="14"/>
      <c r="UIC2947" s="14"/>
      <c r="UID2947" s="14"/>
      <c r="UIE2947" s="14"/>
      <c r="UIF2947" s="14"/>
      <c r="UIG2947" s="14"/>
      <c r="UIH2947" s="14"/>
      <c r="UII2947" s="14"/>
      <c r="UIJ2947" s="14"/>
      <c r="UIK2947" s="14"/>
      <c r="UIL2947" s="14"/>
      <c r="UIM2947" s="14"/>
      <c r="UIN2947" s="14"/>
      <c r="UIO2947" s="14"/>
      <c r="UIP2947" s="14"/>
      <c r="UIQ2947" s="14"/>
      <c r="UIR2947" s="14"/>
      <c r="UIS2947" s="14"/>
      <c r="UIT2947" s="14"/>
      <c r="UIU2947" s="14"/>
      <c r="UIV2947" s="14"/>
      <c r="UIW2947" s="14"/>
      <c r="UIX2947" s="14"/>
      <c r="UIY2947" s="14"/>
      <c r="UIZ2947" s="14"/>
      <c r="UJA2947" s="14"/>
      <c r="UJB2947" s="14"/>
      <c r="UJC2947" s="14"/>
      <c r="UJD2947" s="14"/>
      <c r="UJE2947" s="14"/>
      <c r="UJF2947" s="14"/>
      <c r="UJG2947" s="14"/>
      <c r="UJH2947" s="14"/>
      <c r="UJI2947" s="14"/>
      <c r="UJJ2947" s="14"/>
      <c r="UJK2947" s="14"/>
      <c r="UJL2947" s="14"/>
      <c r="UJM2947" s="14"/>
      <c r="UJN2947" s="14"/>
      <c r="UJO2947" s="14"/>
      <c r="UJP2947" s="14"/>
      <c r="UJQ2947" s="14"/>
      <c r="UJR2947" s="14"/>
      <c r="UJS2947" s="14"/>
      <c r="UJT2947" s="14"/>
      <c r="UJU2947" s="14"/>
      <c r="UJV2947" s="14"/>
      <c r="UJW2947" s="14"/>
      <c r="UJX2947" s="14"/>
      <c r="UJY2947" s="14"/>
      <c r="UJZ2947" s="14"/>
      <c r="UKA2947" s="14"/>
      <c r="UKB2947" s="14"/>
      <c r="UKC2947" s="14"/>
      <c r="UKD2947" s="14"/>
      <c r="UKE2947" s="14"/>
      <c r="UKF2947" s="14"/>
      <c r="UKG2947" s="14"/>
      <c r="UKH2947" s="14"/>
      <c r="UKI2947" s="14"/>
      <c r="UKJ2947" s="14"/>
      <c r="UKK2947" s="14"/>
      <c r="UKL2947" s="14"/>
      <c r="UKM2947" s="14"/>
      <c r="UKN2947" s="14"/>
      <c r="UKO2947" s="14"/>
      <c r="UKP2947" s="14"/>
      <c r="UKQ2947" s="14"/>
      <c r="UKR2947" s="14"/>
      <c r="UKS2947" s="14"/>
      <c r="UKT2947" s="14"/>
      <c r="UKU2947" s="14"/>
      <c r="UKV2947" s="14"/>
      <c r="UKW2947" s="14"/>
      <c r="UKX2947" s="14"/>
      <c r="UKY2947" s="14"/>
      <c r="UKZ2947" s="14"/>
      <c r="ULA2947" s="14"/>
      <c r="ULB2947" s="14"/>
      <c r="ULC2947" s="14"/>
      <c r="ULD2947" s="14"/>
      <c r="ULE2947" s="14"/>
      <c r="ULF2947" s="14"/>
      <c r="ULG2947" s="14"/>
      <c r="ULH2947" s="14"/>
      <c r="ULI2947" s="14"/>
      <c r="ULJ2947" s="14"/>
      <c r="ULK2947" s="14"/>
      <c r="ULL2947" s="14"/>
      <c r="ULM2947" s="14"/>
      <c r="ULN2947" s="14"/>
      <c r="ULO2947" s="14"/>
      <c r="ULP2947" s="14"/>
      <c r="ULQ2947" s="14"/>
      <c r="ULR2947" s="14"/>
      <c r="ULS2947" s="14"/>
      <c r="ULT2947" s="14"/>
      <c r="ULU2947" s="14"/>
      <c r="ULV2947" s="14"/>
      <c r="ULW2947" s="14"/>
      <c r="ULX2947" s="14"/>
      <c r="ULY2947" s="14"/>
      <c r="ULZ2947" s="14"/>
      <c r="UMA2947" s="14"/>
      <c r="UMB2947" s="14"/>
      <c r="UMC2947" s="14"/>
      <c r="UMD2947" s="14"/>
      <c r="UME2947" s="14"/>
      <c r="UMF2947" s="14"/>
      <c r="UMG2947" s="14"/>
      <c r="UMH2947" s="14"/>
      <c r="UMI2947" s="14"/>
      <c r="UMJ2947" s="14"/>
      <c r="UMK2947" s="14"/>
      <c r="UML2947" s="14"/>
      <c r="UMM2947" s="14"/>
      <c r="UMN2947" s="14"/>
      <c r="UMO2947" s="14"/>
      <c r="UMP2947" s="14"/>
      <c r="UMQ2947" s="14"/>
      <c r="UMR2947" s="14"/>
      <c r="UMS2947" s="14"/>
      <c r="UMT2947" s="14"/>
      <c r="UMU2947" s="14"/>
      <c r="UMV2947" s="14"/>
      <c r="UMW2947" s="14"/>
      <c r="UMX2947" s="14"/>
      <c r="UMY2947" s="14"/>
      <c r="UMZ2947" s="14"/>
      <c r="UNA2947" s="14"/>
      <c r="UNB2947" s="14"/>
      <c r="UNC2947" s="14"/>
      <c r="UND2947" s="14"/>
      <c r="UNE2947" s="14"/>
      <c r="UNF2947" s="14"/>
      <c r="UNG2947" s="14"/>
      <c r="UNH2947" s="14"/>
      <c r="UNI2947" s="14"/>
      <c r="UNJ2947" s="14"/>
      <c r="UNK2947" s="14"/>
      <c r="UNL2947" s="14"/>
      <c r="UNM2947" s="14"/>
      <c r="UNN2947" s="14"/>
      <c r="UNO2947" s="14"/>
      <c r="UNP2947" s="14"/>
      <c r="UNQ2947" s="14"/>
      <c r="UNR2947" s="14"/>
      <c r="UNS2947" s="14"/>
      <c r="UNT2947" s="14"/>
      <c r="UNU2947" s="14"/>
      <c r="UNV2947" s="14"/>
      <c r="UNW2947" s="14"/>
      <c r="UNX2947" s="14"/>
      <c r="UNY2947" s="14"/>
      <c r="UNZ2947" s="14"/>
      <c r="UOA2947" s="14"/>
      <c r="UOB2947" s="14"/>
      <c r="UOC2947" s="14"/>
      <c r="UOD2947" s="14"/>
      <c r="UOE2947" s="14"/>
      <c r="UOF2947" s="14"/>
      <c r="UOG2947" s="14"/>
      <c r="UOH2947" s="14"/>
      <c r="UOI2947" s="14"/>
      <c r="UOJ2947" s="14"/>
      <c r="UOK2947" s="14"/>
      <c r="UOL2947" s="14"/>
      <c r="UOM2947" s="14"/>
      <c r="UON2947" s="14"/>
      <c r="UOO2947" s="14"/>
      <c r="UOP2947" s="14"/>
      <c r="UOQ2947" s="14"/>
      <c r="UOR2947" s="14"/>
      <c r="UOS2947" s="14"/>
      <c r="UOT2947" s="14"/>
      <c r="UOU2947" s="14"/>
      <c r="UOV2947" s="14"/>
      <c r="UOW2947" s="14"/>
      <c r="UOX2947" s="14"/>
      <c r="UOY2947" s="14"/>
      <c r="UOZ2947" s="14"/>
      <c r="UPA2947" s="14"/>
      <c r="UPB2947" s="14"/>
      <c r="UPC2947" s="14"/>
      <c r="UPD2947" s="14"/>
      <c r="UPE2947" s="14"/>
      <c r="UPF2947" s="14"/>
      <c r="UPG2947" s="14"/>
      <c r="UPH2947" s="14"/>
      <c r="UPI2947" s="14"/>
      <c r="UPJ2947" s="14"/>
      <c r="UPK2947" s="14"/>
      <c r="UPL2947" s="14"/>
      <c r="UPM2947" s="14"/>
      <c r="UPN2947" s="14"/>
      <c r="UPO2947" s="14"/>
      <c r="UPP2947" s="14"/>
      <c r="UPQ2947" s="14"/>
      <c r="UPR2947" s="14"/>
      <c r="UPS2947" s="14"/>
      <c r="UPT2947" s="14"/>
      <c r="UPU2947" s="14"/>
      <c r="UPV2947" s="14"/>
      <c r="UPW2947" s="14"/>
      <c r="UPX2947" s="14"/>
      <c r="UPY2947" s="14"/>
      <c r="UPZ2947" s="14"/>
      <c r="UQA2947" s="14"/>
      <c r="UQB2947" s="14"/>
      <c r="UQC2947" s="14"/>
      <c r="UQD2947" s="14"/>
      <c r="UQE2947" s="14"/>
      <c r="UQF2947" s="14"/>
      <c r="UQG2947" s="14"/>
      <c r="UQH2947" s="14"/>
      <c r="UQI2947" s="14"/>
      <c r="UQJ2947" s="14"/>
      <c r="UQK2947" s="14"/>
      <c r="UQL2947" s="14"/>
      <c r="UQM2947" s="14"/>
      <c r="UQN2947" s="14"/>
      <c r="UQO2947" s="14"/>
      <c r="UQP2947" s="14"/>
      <c r="UQQ2947" s="14"/>
      <c r="UQR2947" s="14"/>
      <c r="UQS2947" s="14"/>
      <c r="UQT2947" s="14"/>
      <c r="UQU2947" s="14"/>
      <c r="UQV2947" s="14"/>
      <c r="UQW2947" s="14"/>
      <c r="UQX2947" s="14"/>
      <c r="UQY2947" s="14"/>
      <c r="UQZ2947" s="14"/>
      <c r="URA2947" s="14"/>
      <c r="URB2947" s="14"/>
      <c r="URC2947" s="14"/>
      <c r="URD2947" s="14"/>
      <c r="URE2947" s="14"/>
      <c r="URF2947" s="14"/>
      <c r="URG2947" s="14"/>
      <c r="URH2947" s="14"/>
      <c r="URI2947" s="14"/>
      <c r="URJ2947" s="14"/>
      <c r="URK2947" s="14"/>
      <c r="URL2947" s="14"/>
      <c r="URM2947" s="14"/>
      <c r="URN2947" s="14"/>
      <c r="URO2947" s="14"/>
      <c r="URP2947" s="14"/>
      <c r="URQ2947" s="14"/>
      <c r="URR2947" s="14"/>
      <c r="URS2947" s="14"/>
      <c r="URT2947" s="14"/>
      <c r="URU2947" s="14"/>
      <c r="URV2947" s="14"/>
      <c r="URW2947" s="14"/>
      <c r="URX2947" s="14"/>
      <c r="URY2947" s="14"/>
      <c r="URZ2947" s="14"/>
      <c r="USA2947" s="14"/>
      <c r="USB2947" s="14"/>
      <c r="USC2947" s="14"/>
      <c r="USD2947" s="14"/>
      <c r="USE2947" s="14"/>
      <c r="USF2947" s="14"/>
      <c r="USG2947" s="14"/>
      <c r="USH2947" s="14"/>
      <c r="USI2947" s="14"/>
      <c r="USJ2947" s="14"/>
      <c r="USK2947" s="14"/>
      <c r="USL2947" s="14"/>
      <c r="USM2947" s="14"/>
      <c r="USN2947" s="14"/>
      <c r="USO2947" s="14"/>
      <c r="USP2947" s="14"/>
      <c r="USQ2947" s="14"/>
      <c r="USR2947" s="14"/>
      <c r="USS2947" s="14"/>
      <c r="UST2947" s="14"/>
      <c r="USU2947" s="14"/>
      <c r="USV2947" s="14"/>
      <c r="USW2947" s="14"/>
      <c r="USX2947" s="14"/>
      <c r="USY2947" s="14"/>
      <c r="USZ2947" s="14"/>
      <c r="UTA2947" s="14"/>
      <c r="UTB2947" s="14"/>
      <c r="UTC2947" s="14"/>
      <c r="UTD2947" s="14"/>
      <c r="UTE2947" s="14"/>
      <c r="UTF2947" s="14"/>
      <c r="UTG2947" s="14"/>
      <c r="UTH2947" s="14"/>
      <c r="UTI2947" s="14"/>
      <c r="UTJ2947" s="14"/>
      <c r="UTK2947" s="14"/>
      <c r="UTL2947" s="14"/>
      <c r="UTM2947" s="14"/>
      <c r="UTN2947" s="14"/>
      <c r="UTO2947" s="14"/>
      <c r="UTP2947" s="14"/>
      <c r="UTQ2947" s="14"/>
      <c r="UTR2947" s="14"/>
      <c r="UTS2947" s="14"/>
      <c r="UTT2947" s="14"/>
      <c r="UTU2947" s="14"/>
      <c r="UTV2947" s="14"/>
      <c r="UTW2947" s="14"/>
      <c r="UTX2947" s="14"/>
      <c r="UTY2947" s="14"/>
      <c r="UTZ2947" s="14"/>
      <c r="UUA2947" s="14"/>
      <c r="UUB2947" s="14"/>
      <c r="UUC2947" s="14"/>
      <c r="UUD2947" s="14"/>
      <c r="UUE2947" s="14"/>
      <c r="UUF2947" s="14"/>
      <c r="UUG2947" s="14"/>
      <c r="UUH2947" s="14"/>
      <c r="UUI2947" s="14"/>
      <c r="UUJ2947" s="14"/>
      <c r="UUK2947" s="14"/>
      <c r="UUL2947" s="14"/>
      <c r="UUM2947" s="14"/>
      <c r="UUN2947" s="14"/>
      <c r="UUO2947" s="14"/>
      <c r="UUP2947" s="14"/>
      <c r="UUQ2947" s="14"/>
      <c r="UUR2947" s="14"/>
      <c r="UUS2947" s="14"/>
      <c r="UUT2947" s="14"/>
      <c r="UUU2947" s="14"/>
      <c r="UUV2947" s="14"/>
      <c r="UUW2947" s="14"/>
      <c r="UUX2947" s="14"/>
      <c r="UUY2947" s="14"/>
      <c r="UUZ2947" s="14"/>
      <c r="UVA2947" s="14"/>
      <c r="UVB2947" s="14"/>
      <c r="UVC2947" s="14"/>
      <c r="UVD2947" s="14"/>
      <c r="UVE2947" s="14"/>
      <c r="UVF2947" s="14"/>
      <c r="UVG2947" s="14"/>
      <c r="UVH2947" s="14"/>
      <c r="UVI2947" s="14"/>
      <c r="UVJ2947" s="14"/>
      <c r="UVK2947" s="14"/>
      <c r="UVL2947" s="14"/>
      <c r="UVM2947" s="14"/>
      <c r="UVN2947" s="14"/>
      <c r="UVO2947" s="14"/>
      <c r="UVP2947" s="14"/>
      <c r="UVQ2947" s="14"/>
      <c r="UVR2947" s="14"/>
      <c r="UVS2947" s="14"/>
      <c r="UVT2947" s="14"/>
      <c r="UVU2947" s="14"/>
      <c r="UVV2947" s="14"/>
      <c r="UVW2947" s="14"/>
      <c r="UVX2947" s="14"/>
      <c r="UVY2947" s="14"/>
      <c r="UVZ2947" s="14"/>
      <c r="UWA2947" s="14"/>
      <c r="UWB2947" s="14"/>
      <c r="UWC2947" s="14"/>
      <c r="UWD2947" s="14"/>
      <c r="UWE2947" s="14"/>
      <c r="UWF2947" s="14"/>
      <c r="UWG2947" s="14"/>
      <c r="UWH2947" s="14"/>
      <c r="UWI2947" s="14"/>
      <c r="UWJ2947" s="14"/>
      <c r="UWK2947" s="14"/>
      <c r="UWL2947" s="14"/>
      <c r="UWM2947" s="14"/>
      <c r="UWN2947" s="14"/>
      <c r="UWO2947" s="14"/>
      <c r="UWP2947" s="14"/>
      <c r="UWQ2947" s="14"/>
      <c r="UWR2947" s="14"/>
      <c r="UWS2947" s="14"/>
      <c r="UWT2947" s="14"/>
      <c r="UWU2947" s="14"/>
      <c r="UWV2947" s="14"/>
      <c r="UWW2947" s="14"/>
      <c r="UWX2947" s="14"/>
      <c r="UWY2947" s="14"/>
      <c r="UWZ2947" s="14"/>
      <c r="UXA2947" s="14"/>
      <c r="UXB2947" s="14"/>
      <c r="UXC2947" s="14"/>
      <c r="UXD2947" s="14"/>
      <c r="UXE2947" s="14"/>
      <c r="UXF2947" s="14"/>
      <c r="UXG2947" s="14"/>
      <c r="UXH2947" s="14"/>
      <c r="UXI2947" s="14"/>
      <c r="UXJ2947" s="14"/>
      <c r="UXK2947" s="14"/>
      <c r="UXL2947" s="14"/>
      <c r="UXM2947" s="14"/>
      <c r="UXN2947" s="14"/>
      <c r="UXO2947" s="14"/>
      <c r="UXP2947" s="14"/>
      <c r="UXQ2947" s="14"/>
      <c r="UXR2947" s="14"/>
      <c r="UXS2947" s="14"/>
      <c r="UXT2947" s="14"/>
      <c r="UXU2947" s="14"/>
      <c r="UXV2947" s="14"/>
      <c r="UXW2947" s="14"/>
      <c r="UXX2947" s="14"/>
      <c r="UXY2947" s="14"/>
      <c r="UXZ2947" s="14"/>
      <c r="UYA2947" s="14"/>
      <c r="UYB2947" s="14"/>
      <c r="UYC2947" s="14"/>
      <c r="UYD2947" s="14"/>
      <c r="UYE2947" s="14"/>
      <c r="UYF2947" s="14"/>
      <c r="UYG2947" s="14"/>
      <c r="UYH2947" s="14"/>
      <c r="UYI2947" s="14"/>
      <c r="UYJ2947" s="14"/>
      <c r="UYK2947" s="14"/>
      <c r="UYL2947" s="14"/>
      <c r="UYM2947" s="14"/>
      <c r="UYN2947" s="14"/>
      <c r="UYO2947" s="14"/>
      <c r="UYP2947" s="14"/>
      <c r="UYQ2947" s="14"/>
      <c r="UYR2947" s="14"/>
      <c r="UYS2947" s="14"/>
      <c r="UYT2947" s="14"/>
      <c r="UYU2947" s="14"/>
      <c r="UYV2947" s="14"/>
      <c r="UYW2947" s="14"/>
      <c r="UYX2947" s="14"/>
      <c r="UYY2947" s="14"/>
      <c r="UYZ2947" s="14"/>
      <c r="UZA2947" s="14"/>
      <c r="UZB2947" s="14"/>
      <c r="UZC2947" s="14"/>
      <c r="UZD2947" s="14"/>
      <c r="UZE2947" s="14"/>
      <c r="UZF2947" s="14"/>
      <c r="UZG2947" s="14"/>
      <c r="UZH2947" s="14"/>
      <c r="UZI2947" s="14"/>
      <c r="UZJ2947" s="14"/>
      <c r="UZK2947" s="14"/>
      <c r="UZL2947" s="14"/>
      <c r="UZM2947" s="14"/>
      <c r="UZN2947" s="14"/>
      <c r="UZO2947" s="14"/>
      <c r="UZP2947" s="14"/>
      <c r="UZQ2947" s="14"/>
      <c r="UZR2947" s="14"/>
      <c r="UZS2947" s="14"/>
      <c r="UZT2947" s="14"/>
      <c r="UZU2947" s="14"/>
      <c r="UZV2947" s="14"/>
      <c r="UZW2947" s="14"/>
      <c r="UZX2947" s="14"/>
      <c r="UZY2947" s="14"/>
      <c r="UZZ2947" s="14"/>
      <c r="VAA2947" s="14"/>
      <c r="VAB2947" s="14"/>
      <c r="VAC2947" s="14"/>
      <c r="VAD2947" s="14"/>
      <c r="VAE2947" s="14"/>
      <c r="VAF2947" s="14"/>
      <c r="VAG2947" s="14"/>
      <c r="VAH2947" s="14"/>
      <c r="VAI2947" s="14"/>
      <c r="VAJ2947" s="14"/>
      <c r="VAK2947" s="14"/>
      <c r="VAL2947" s="14"/>
      <c r="VAM2947" s="14"/>
      <c r="VAN2947" s="14"/>
      <c r="VAO2947" s="14"/>
      <c r="VAP2947" s="14"/>
      <c r="VAQ2947" s="14"/>
      <c r="VAR2947" s="14"/>
      <c r="VAS2947" s="14"/>
      <c r="VAT2947" s="14"/>
      <c r="VAU2947" s="14"/>
      <c r="VAV2947" s="14"/>
      <c r="VAW2947" s="14"/>
      <c r="VAX2947" s="14"/>
      <c r="VAY2947" s="14"/>
      <c r="VAZ2947" s="14"/>
      <c r="VBA2947" s="14"/>
      <c r="VBB2947" s="14"/>
      <c r="VBC2947" s="14"/>
      <c r="VBD2947" s="14"/>
      <c r="VBE2947" s="14"/>
      <c r="VBF2947" s="14"/>
      <c r="VBG2947" s="14"/>
      <c r="VBH2947" s="14"/>
      <c r="VBI2947" s="14"/>
      <c r="VBJ2947" s="14"/>
      <c r="VBK2947" s="14"/>
      <c r="VBL2947" s="14"/>
      <c r="VBM2947" s="14"/>
      <c r="VBN2947" s="14"/>
      <c r="VBO2947" s="14"/>
      <c r="VBP2947" s="14"/>
      <c r="VBQ2947" s="14"/>
      <c r="VBR2947" s="14"/>
      <c r="VBS2947" s="14"/>
      <c r="VBT2947" s="14"/>
      <c r="VBU2947" s="14"/>
      <c r="VBV2947" s="14"/>
      <c r="VBW2947" s="14"/>
      <c r="VBX2947" s="14"/>
      <c r="VBY2947" s="14"/>
      <c r="VBZ2947" s="14"/>
      <c r="VCA2947" s="14"/>
      <c r="VCB2947" s="14"/>
      <c r="VCC2947" s="14"/>
      <c r="VCD2947" s="14"/>
      <c r="VCE2947" s="14"/>
      <c r="VCF2947" s="14"/>
      <c r="VCG2947" s="14"/>
      <c r="VCH2947" s="14"/>
      <c r="VCI2947" s="14"/>
      <c r="VCJ2947" s="14"/>
      <c r="VCK2947" s="14"/>
      <c r="VCL2947" s="14"/>
      <c r="VCM2947" s="14"/>
      <c r="VCN2947" s="14"/>
      <c r="VCO2947" s="14"/>
      <c r="VCP2947" s="14"/>
      <c r="VCQ2947" s="14"/>
      <c r="VCR2947" s="14"/>
      <c r="VCS2947" s="14"/>
      <c r="VCT2947" s="14"/>
      <c r="VCU2947" s="14"/>
      <c r="VCV2947" s="14"/>
      <c r="VCW2947" s="14"/>
      <c r="VCX2947" s="14"/>
      <c r="VCY2947" s="14"/>
      <c r="VCZ2947" s="14"/>
      <c r="VDA2947" s="14"/>
      <c r="VDB2947" s="14"/>
      <c r="VDC2947" s="14"/>
      <c r="VDD2947" s="14"/>
      <c r="VDE2947" s="14"/>
      <c r="VDF2947" s="14"/>
      <c r="VDG2947" s="14"/>
      <c r="VDH2947" s="14"/>
      <c r="VDI2947" s="14"/>
      <c r="VDJ2947" s="14"/>
      <c r="VDK2947" s="14"/>
      <c r="VDL2947" s="14"/>
      <c r="VDM2947" s="14"/>
      <c r="VDN2947" s="14"/>
      <c r="VDO2947" s="14"/>
      <c r="VDP2947" s="14"/>
      <c r="VDQ2947" s="14"/>
      <c r="VDR2947" s="14"/>
      <c r="VDS2947" s="14"/>
      <c r="VDT2947" s="14"/>
      <c r="VDU2947" s="14"/>
      <c r="VDV2947" s="14"/>
      <c r="VDW2947" s="14"/>
      <c r="VDX2947" s="14"/>
      <c r="VDY2947" s="14"/>
      <c r="VDZ2947" s="14"/>
      <c r="VEA2947" s="14"/>
      <c r="VEB2947" s="14"/>
      <c r="VEC2947" s="14"/>
      <c r="VED2947" s="14"/>
      <c r="VEE2947" s="14"/>
      <c r="VEF2947" s="14"/>
      <c r="VEG2947" s="14"/>
      <c r="VEH2947" s="14"/>
      <c r="VEI2947" s="14"/>
      <c r="VEJ2947" s="14"/>
      <c r="VEK2947" s="14"/>
      <c r="VEL2947" s="14"/>
      <c r="VEM2947" s="14"/>
      <c r="VEN2947" s="14"/>
      <c r="VEO2947" s="14"/>
      <c r="VEP2947" s="14"/>
      <c r="VEQ2947" s="14"/>
      <c r="VER2947" s="14"/>
      <c r="VES2947" s="14"/>
      <c r="VET2947" s="14"/>
      <c r="VEU2947" s="14"/>
      <c r="VEV2947" s="14"/>
      <c r="VEW2947" s="14"/>
      <c r="VEX2947" s="14"/>
      <c r="VEY2947" s="14"/>
      <c r="VEZ2947" s="14"/>
      <c r="VFA2947" s="14"/>
      <c r="VFB2947" s="14"/>
      <c r="VFC2947" s="14"/>
      <c r="VFD2947" s="14"/>
      <c r="VFE2947" s="14"/>
      <c r="VFF2947" s="14"/>
      <c r="VFG2947" s="14"/>
      <c r="VFH2947" s="14"/>
      <c r="VFI2947" s="14"/>
      <c r="VFJ2947" s="14"/>
      <c r="VFK2947" s="14"/>
      <c r="VFL2947" s="14"/>
      <c r="VFM2947" s="14"/>
      <c r="VFN2947" s="14"/>
      <c r="VFO2947" s="14"/>
      <c r="VFP2947" s="14"/>
      <c r="VFQ2947" s="14"/>
      <c r="VFR2947" s="14"/>
      <c r="VFS2947" s="14"/>
      <c r="VFT2947" s="14"/>
      <c r="VFU2947" s="14"/>
      <c r="VFV2947" s="14"/>
      <c r="VFW2947" s="14"/>
      <c r="VFX2947" s="14"/>
      <c r="VFY2947" s="14"/>
      <c r="VFZ2947" s="14"/>
      <c r="VGA2947" s="14"/>
      <c r="VGB2947" s="14"/>
      <c r="VGC2947" s="14"/>
      <c r="VGD2947" s="14"/>
      <c r="VGE2947" s="14"/>
      <c r="VGF2947" s="14"/>
      <c r="VGG2947" s="14"/>
      <c r="VGH2947" s="14"/>
      <c r="VGI2947" s="14"/>
      <c r="VGJ2947" s="14"/>
      <c r="VGK2947" s="14"/>
      <c r="VGL2947" s="14"/>
      <c r="VGM2947" s="14"/>
      <c r="VGN2947" s="14"/>
      <c r="VGO2947" s="14"/>
      <c r="VGP2947" s="14"/>
      <c r="VGQ2947" s="14"/>
      <c r="VGR2947" s="14"/>
      <c r="VGS2947" s="14"/>
      <c r="VGT2947" s="14"/>
      <c r="VGU2947" s="14"/>
      <c r="VGV2947" s="14"/>
      <c r="VGW2947" s="14"/>
      <c r="VGX2947" s="14"/>
      <c r="VGY2947" s="14"/>
      <c r="VGZ2947" s="14"/>
      <c r="VHA2947" s="14"/>
      <c r="VHB2947" s="14"/>
      <c r="VHC2947" s="14"/>
      <c r="VHD2947" s="14"/>
      <c r="VHE2947" s="14"/>
      <c r="VHF2947" s="14"/>
      <c r="VHG2947" s="14"/>
      <c r="VHH2947" s="14"/>
      <c r="VHI2947" s="14"/>
      <c r="VHJ2947" s="14"/>
      <c r="VHK2947" s="14"/>
      <c r="VHL2947" s="14"/>
      <c r="VHM2947" s="14"/>
      <c r="VHN2947" s="14"/>
      <c r="VHO2947" s="14"/>
      <c r="VHP2947" s="14"/>
      <c r="VHQ2947" s="14"/>
      <c r="VHR2947" s="14"/>
      <c r="VHS2947" s="14"/>
      <c r="VHT2947" s="14"/>
      <c r="VHU2947" s="14"/>
      <c r="VHV2947" s="14"/>
      <c r="VHW2947" s="14"/>
      <c r="VHX2947" s="14"/>
      <c r="VHY2947" s="14"/>
      <c r="VHZ2947" s="14"/>
      <c r="VIA2947" s="14"/>
      <c r="VIB2947" s="14"/>
      <c r="VIC2947" s="14"/>
      <c r="VID2947" s="14"/>
      <c r="VIE2947" s="14"/>
      <c r="VIF2947" s="14"/>
      <c r="VIG2947" s="14"/>
      <c r="VIH2947" s="14"/>
      <c r="VII2947" s="14"/>
      <c r="VIJ2947" s="14"/>
      <c r="VIK2947" s="14"/>
      <c r="VIL2947" s="14"/>
      <c r="VIM2947" s="14"/>
      <c r="VIN2947" s="14"/>
      <c r="VIO2947" s="14"/>
      <c r="VIP2947" s="14"/>
      <c r="VIQ2947" s="14"/>
      <c r="VIR2947" s="14"/>
      <c r="VIS2947" s="14"/>
      <c r="VIT2947" s="14"/>
      <c r="VIU2947" s="14"/>
      <c r="VIV2947" s="14"/>
      <c r="VIW2947" s="14"/>
      <c r="VIX2947" s="14"/>
      <c r="VIY2947" s="14"/>
      <c r="VIZ2947" s="14"/>
      <c r="VJA2947" s="14"/>
      <c r="VJB2947" s="14"/>
      <c r="VJC2947" s="14"/>
      <c r="VJD2947" s="14"/>
      <c r="VJE2947" s="14"/>
      <c r="VJF2947" s="14"/>
      <c r="VJG2947" s="14"/>
      <c r="VJH2947" s="14"/>
      <c r="VJI2947" s="14"/>
      <c r="VJJ2947" s="14"/>
      <c r="VJK2947" s="14"/>
      <c r="VJL2947" s="14"/>
      <c r="VJM2947" s="14"/>
      <c r="VJN2947" s="14"/>
      <c r="VJO2947" s="14"/>
      <c r="VJP2947" s="14"/>
      <c r="VJQ2947" s="14"/>
      <c r="VJR2947" s="14"/>
      <c r="VJS2947" s="14"/>
      <c r="VJT2947" s="14"/>
      <c r="VJU2947" s="14"/>
      <c r="VJV2947" s="14"/>
      <c r="VJW2947" s="14"/>
      <c r="VJX2947" s="14"/>
      <c r="VJY2947" s="14"/>
      <c r="VJZ2947" s="14"/>
      <c r="VKA2947" s="14"/>
      <c r="VKB2947" s="14"/>
      <c r="VKC2947" s="14"/>
      <c r="VKD2947" s="14"/>
      <c r="VKE2947" s="14"/>
      <c r="VKF2947" s="14"/>
      <c r="VKG2947" s="14"/>
      <c r="VKH2947" s="14"/>
      <c r="VKI2947" s="14"/>
      <c r="VKJ2947" s="14"/>
      <c r="VKK2947" s="14"/>
      <c r="VKL2947" s="14"/>
      <c r="VKM2947" s="14"/>
      <c r="VKN2947" s="14"/>
      <c r="VKO2947" s="14"/>
      <c r="VKP2947" s="14"/>
      <c r="VKQ2947" s="14"/>
      <c r="VKR2947" s="14"/>
      <c r="VKS2947" s="14"/>
      <c r="VKT2947" s="14"/>
      <c r="VKU2947" s="14"/>
      <c r="VKV2947" s="14"/>
      <c r="VKW2947" s="14"/>
      <c r="VKX2947" s="14"/>
      <c r="VKY2947" s="14"/>
      <c r="VKZ2947" s="14"/>
      <c r="VLA2947" s="14"/>
      <c r="VLB2947" s="14"/>
      <c r="VLC2947" s="14"/>
      <c r="VLD2947" s="14"/>
      <c r="VLE2947" s="14"/>
      <c r="VLF2947" s="14"/>
      <c r="VLG2947" s="14"/>
      <c r="VLH2947" s="14"/>
      <c r="VLI2947" s="14"/>
      <c r="VLJ2947" s="14"/>
      <c r="VLK2947" s="14"/>
      <c r="VLL2947" s="14"/>
      <c r="VLM2947" s="14"/>
      <c r="VLN2947" s="14"/>
      <c r="VLO2947" s="14"/>
      <c r="VLP2947" s="14"/>
      <c r="VLQ2947" s="14"/>
      <c r="VLR2947" s="14"/>
      <c r="VLS2947" s="14"/>
      <c r="VLT2947" s="14"/>
      <c r="VLU2947" s="14"/>
      <c r="VLV2947" s="14"/>
      <c r="VLW2947" s="14"/>
      <c r="VLX2947" s="14"/>
      <c r="VLY2947" s="14"/>
      <c r="VLZ2947" s="14"/>
      <c r="VMA2947" s="14"/>
      <c r="VMB2947" s="14"/>
      <c r="VMC2947" s="14"/>
      <c r="VMD2947" s="14"/>
      <c r="VME2947" s="14"/>
      <c r="VMF2947" s="14"/>
      <c r="VMG2947" s="14"/>
      <c r="VMH2947" s="14"/>
      <c r="VMI2947" s="14"/>
      <c r="VMJ2947" s="14"/>
      <c r="VMK2947" s="14"/>
      <c r="VML2947" s="14"/>
      <c r="VMM2947" s="14"/>
      <c r="VMN2947" s="14"/>
      <c r="VMO2947" s="14"/>
      <c r="VMP2947" s="14"/>
      <c r="VMQ2947" s="14"/>
      <c r="VMR2947" s="14"/>
      <c r="VMS2947" s="14"/>
      <c r="VMT2947" s="14"/>
      <c r="VMU2947" s="14"/>
      <c r="VMV2947" s="14"/>
      <c r="VMW2947" s="14"/>
      <c r="VMX2947" s="14"/>
      <c r="VMY2947" s="14"/>
      <c r="VMZ2947" s="14"/>
      <c r="VNA2947" s="14"/>
      <c r="VNB2947" s="14"/>
      <c r="VNC2947" s="14"/>
      <c r="VND2947" s="14"/>
      <c r="VNE2947" s="14"/>
      <c r="VNF2947" s="14"/>
      <c r="VNG2947" s="14"/>
      <c r="VNH2947" s="14"/>
      <c r="VNI2947" s="14"/>
      <c r="VNJ2947" s="14"/>
      <c r="VNK2947" s="14"/>
      <c r="VNL2947" s="14"/>
      <c r="VNM2947" s="14"/>
      <c r="VNN2947" s="14"/>
      <c r="VNO2947" s="14"/>
      <c r="VNP2947" s="14"/>
      <c r="VNQ2947" s="14"/>
      <c r="VNR2947" s="14"/>
      <c r="VNS2947" s="14"/>
      <c r="VNT2947" s="14"/>
      <c r="VNU2947" s="14"/>
      <c r="VNV2947" s="14"/>
      <c r="VNW2947" s="14"/>
      <c r="VNX2947" s="14"/>
      <c r="VNY2947" s="14"/>
      <c r="VNZ2947" s="14"/>
      <c r="VOA2947" s="14"/>
      <c r="VOB2947" s="14"/>
      <c r="VOC2947" s="14"/>
      <c r="VOD2947" s="14"/>
      <c r="VOE2947" s="14"/>
      <c r="VOF2947" s="14"/>
      <c r="VOG2947" s="14"/>
      <c r="VOH2947" s="14"/>
      <c r="VOI2947" s="14"/>
      <c r="VOJ2947" s="14"/>
      <c r="VOK2947" s="14"/>
      <c r="VOL2947" s="14"/>
      <c r="VOM2947" s="14"/>
      <c r="VON2947" s="14"/>
      <c r="VOO2947" s="14"/>
      <c r="VOP2947" s="14"/>
      <c r="VOQ2947" s="14"/>
      <c r="VOR2947" s="14"/>
      <c r="VOS2947" s="14"/>
      <c r="VOT2947" s="14"/>
      <c r="VOU2947" s="14"/>
      <c r="VOV2947" s="14"/>
      <c r="VOW2947" s="14"/>
      <c r="VOX2947" s="14"/>
      <c r="VOY2947" s="14"/>
      <c r="VOZ2947" s="14"/>
      <c r="VPA2947" s="14"/>
      <c r="VPB2947" s="14"/>
      <c r="VPC2947" s="14"/>
      <c r="VPD2947" s="14"/>
      <c r="VPE2947" s="14"/>
      <c r="VPF2947" s="14"/>
      <c r="VPG2947" s="14"/>
      <c r="VPH2947" s="14"/>
      <c r="VPI2947" s="14"/>
      <c r="VPJ2947" s="14"/>
      <c r="VPK2947" s="14"/>
      <c r="VPL2947" s="14"/>
      <c r="VPM2947" s="14"/>
      <c r="VPN2947" s="14"/>
      <c r="VPO2947" s="14"/>
      <c r="VPP2947" s="14"/>
      <c r="VPQ2947" s="14"/>
      <c r="VPR2947" s="14"/>
      <c r="VPS2947" s="14"/>
      <c r="VPT2947" s="14"/>
      <c r="VPU2947" s="14"/>
      <c r="VPV2947" s="14"/>
      <c r="VPW2947" s="14"/>
      <c r="VPX2947" s="14"/>
      <c r="VPY2947" s="14"/>
      <c r="VPZ2947" s="14"/>
      <c r="VQA2947" s="14"/>
      <c r="VQB2947" s="14"/>
      <c r="VQC2947" s="14"/>
      <c r="VQD2947" s="14"/>
      <c r="VQE2947" s="14"/>
      <c r="VQF2947" s="14"/>
      <c r="VQG2947" s="14"/>
      <c r="VQH2947" s="14"/>
      <c r="VQI2947" s="14"/>
      <c r="VQJ2947" s="14"/>
      <c r="VQK2947" s="14"/>
      <c r="VQL2947" s="14"/>
      <c r="VQM2947" s="14"/>
      <c r="VQN2947" s="14"/>
      <c r="VQO2947" s="14"/>
      <c r="VQP2947" s="14"/>
      <c r="VQQ2947" s="14"/>
      <c r="VQR2947" s="14"/>
      <c r="VQS2947" s="14"/>
      <c r="VQT2947" s="14"/>
      <c r="VQU2947" s="14"/>
      <c r="VQV2947" s="14"/>
      <c r="VQW2947" s="14"/>
      <c r="VQX2947" s="14"/>
      <c r="VQY2947" s="14"/>
      <c r="VQZ2947" s="14"/>
      <c r="VRA2947" s="14"/>
      <c r="VRB2947" s="14"/>
      <c r="VRC2947" s="14"/>
      <c r="VRD2947" s="14"/>
      <c r="VRE2947" s="14"/>
      <c r="VRF2947" s="14"/>
      <c r="VRG2947" s="14"/>
      <c r="VRH2947" s="14"/>
      <c r="VRI2947" s="14"/>
      <c r="VRJ2947" s="14"/>
      <c r="VRK2947" s="14"/>
      <c r="VRL2947" s="14"/>
      <c r="VRM2947" s="14"/>
      <c r="VRN2947" s="14"/>
      <c r="VRO2947" s="14"/>
      <c r="VRP2947" s="14"/>
      <c r="VRQ2947" s="14"/>
      <c r="VRR2947" s="14"/>
      <c r="VRS2947" s="14"/>
      <c r="VRT2947" s="14"/>
      <c r="VRU2947" s="14"/>
      <c r="VRV2947" s="14"/>
      <c r="VRW2947" s="14"/>
      <c r="VRX2947" s="14"/>
      <c r="VRY2947" s="14"/>
      <c r="VRZ2947" s="14"/>
      <c r="VSA2947" s="14"/>
      <c r="VSB2947" s="14"/>
      <c r="VSC2947" s="14"/>
      <c r="VSD2947" s="14"/>
      <c r="VSE2947" s="14"/>
      <c r="VSF2947" s="14"/>
      <c r="VSG2947" s="14"/>
      <c r="VSH2947" s="14"/>
      <c r="VSI2947" s="14"/>
      <c r="VSJ2947" s="14"/>
      <c r="VSK2947" s="14"/>
      <c r="VSL2947" s="14"/>
      <c r="VSM2947" s="14"/>
      <c r="VSN2947" s="14"/>
      <c r="VSO2947" s="14"/>
      <c r="VSP2947" s="14"/>
      <c r="VSQ2947" s="14"/>
      <c r="VSR2947" s="14"/>
      <c r="VSS2947" s="14"/>
      <c r="VST2947" s="14"/>
      <c r="VSU2947" s="14"/>
      <c r="VSV2947" s="14"/>
      <c r="VSW2947" s="14"/>
      <c r="VSX2947" s="14"/>
      <c r="VSY2947" s="14"/>
      <c r="VSZ2947" s="14"/>
      <c r="VTA2947" s="14"/>
      <c r="VTB2947" s="14"/>
      <c r="VTC2947" s="14"/>
      <c r="VTD2947" s="14"/>
      <c r="VTE2947" s="14"/>
      <c r="VTF2947" s="14"/>
      <c r="VTG2947" s="14"/>
      <c r="VTH2947" s="14"/>
      <c r="VTI2947" s="14"/>
      <c r="VTJ2947" s="14"/>
      <c r="VTK2947" s="14"/>
      <c r="VTL2947" s="14"/>
      <c r="VTM2947" s="14"/>
      <c r="VTN2947" s="14"/>
      <c r="VTO2947" s="14"/>
      <c r="VTP2947" s="14"/>
      <c r="VTQ2947" s="14"/>
      <c r="VTR2947" s="14"/>
      <c r="VTS2947" s="14"/>
      <c r="VTT2947" s="14"/>
      <c r="VTU2947" s="14"/>
      <c r="VTV2947" s="14"/>
      <c r="VTW2947" s="14"/>
      <c r="VTX2947" s="14"/>
      <c r="VTY2947" s="14"/>
      <c r="VTZ2947" s="14"/>
      <c r="VUA2947" s="14"/>
      <c r="VUB2947" s="14"/>
      <c r="VUC2947" s="14"/>
      <c r="VUD2947" s="14"/>
      <c r="VUE2947" s="14"/>
      <c r="VUF2947" s="14"/>
      <c r="VUG2947" s="14"/>
      <c r="VUH2947" s="14"/>
      <c r="VUI2947" s="14"/>
      <c r="VUJ2947" s="14"/>
      <c r="VUK2947" s="14"/>
      <c r="VUL2947" s="14"/>
      <c r="VUM2947" s="14"/>
      <c r="VUN2947" s="14"/>
      <c r="VUO2947" s="14"/>
      <c r="VUP2947" s="14"/>
      <c r="VUQ2947" s="14"/>
      <c r="VUR2947" s="14"/>
      <c r="VUS2947" s="14"/>
      <c r="VUT2947" s="14"/>
      <c r="VUU2947" s="14"/>
      <c r="VUV2947" s="14"/>
      <c r="VUW2947" s="14"/>
      <c r="VUX2947" s="14"/>
      <c r="VUY2947" s="14"/>
      <c r="VUZ2947" s="14"/>
      <c r="VVA2947" s="14"/>
      <c r="VVB2947" s="14"/>
      <c r="VVC2947" s="14"/>
      <c r="VVD2947" s="14"/>
      <c r="VVE2947" s="14"/>
      <c r="VVF2947" s="14"/>
      <c r="VVG2947" s="14"/>
      <c r="VVH2947" s="14"/>
      <c r="VVI2947" s="14"/>
      <c r="VVJ2947" s="14"/>
      <c r="VVK2947" s="14"/>
      <c r="VVL2947" s="14"/>
      <c r="VVM2947" s="14"/>
      <c r="VVN2947" s="14"/>
      <c r="VVO2947" s="14"/>
      <c r="VVP2947" s="14"/>
      <c r="VVQ2947" s="14"/>
      <c r="VVR2947" s="14"/>
      <c r="VVS2947" s="14"/>
      <c r="VVT2947" s="14"/>
      <c r="VVU2947" s="14"/>
      <c r="VVV2947" s="14"/>
      <c r="VVW2947" s="14"/>
      <c r="VVX2947" s="14"/>
      <c r="VVY2947" s="14"/>
      <c r="VVZ2947" s="14"/>
      <c r="VWA2947" s="14"/>
      <c r="VWB2947" s="14"/>
      <c r="VWC2947" s="14"/>
      <c r="VWD2947" s="14"/>
      <c r="VWE2947" s="14"/>
      <c r="VWF2947" s="14"/>
      <c r="VWG2947" s="14"/>
      <c r="VWH2947" s="14"/>
      <c r="VWI2947" s="14"/>
      <c r="VWJ2947" s="14"/>
      <c r="VWK2947" s="14"/>
      <c r="VWL2947" s="14"/>
      <c r="VWM2947" s="14"/>
      <c r="VWN2947" s="14"/>
      <c r="VWO2947" s="14"/>
      <c r="VWP2947" s="14"/>
      <c r="VWQ2947" s="14"/>
      <c r="VWR2947" s="14"/>
      <c r="VWS2947" s="14"/>
      <c r="VWT2947" s="14"/>
      <c r="VWU2947" s="14"/>
      <c r="VWV2947" s="14"/>
      <c r="VWW2947" s="14"/>
      <c r="VWX2947" s="14"/>
      <c r="VWY2947" s="14"/>
      <c r="VWZ2947" s="14"/>
      <c r="VXA2947" s="14"/>
      <c r="VXB2947" s="14"/>
      <c r="VXC2947" s="14"/>
      <c r="VXD2947" s="14"/>
      <c r="VXE2947" s="14"/>
      <c r="VXF2947" s="14"/>
      <c r="VXG2947" s="14"/>
      <c r="VXH2947" s="14"/>
      <c r="VXI2947" s="14"/>
      <c r="VXJ2947" s="14"/>
      <c r="VXK2947" s="14"/>
      <c r="VXL2947" s="14"/>
      <c r="VXM2947" s="14"/>
      <c r="VXN2947" s="14"/>
      <c r="VXO2947" s="14"/>
      <c r="VXP2947" s="14"/>
      <c r="VXQ2947" s="14"/>
      <c r="VXR2947" s="14"/>
      <c r="VXS2947" s="14"/>
      <c r="VXT2947" s="14"/>
      <c r="VXU2947" s="14"/>
      <c r="VXV2947" s="14"/>
      <c r="VXW2947" s="14"/>
      <c r="VXX2947" s="14"/>
      <c r="VXY2947" s="14"/>
      <c r="VXZ2947" s="14"/>
      <c r="VYA2947" s="14"/>
      <c r="VYB2947" s="14"/>
      <c r="VYC2947" s="14"/>
      <c r="VYD2947" s="14"/>
      <c r="VYE2947" s="14"/>
      <c r="VYF2947" s="14"/>
      <c r="VYG2947" s="14"/>
      <c r="VYH2947" s="14"/>
      <c r="VYI2947" s="14"/>
      <c r="VYJ2947" s="14"/>
      <c r="VYK2947" s="14"/>
      <c r="VYL2947" s="14"/>
      <c r="VYM2947" s="14"/>
      <c r="VYN2947" s="14"/>
      <c r="VYO2947" s="14"/>
      <c r="VYP2947" s="14"/>
      <c r="VYQ2947" s="14"/>
      <c r="VYR2947" s="14"/>
      <c r="VYS2947" s="14"/>
      <c r="VYT2947" s="14"/>
      <c r="VYU2947" s="14"/>
      <c r="VYV2947" s="14"/>
      <c r="VYW2947" s="14"/>
      <c r="VYX2947" s="14"/>
      <c r="VYY2947" s="14"/>
      <c r="VYZ2947" s="14"/>
      <c r="VZA2947" s="14"/>
      <c r="VZB2947" s="14"/>
      <c r="VZC2947" s="14"/>
      <c r="VZD2947" s="14"/>
      <c r="VZE2947" s="14"/>
      <c r="VZF2947" s="14"/>
      <c r="VZG2947" s="14"/>
      <c r="VZH2947" s="14"/>
      <c r="VZI2947" s="14"/>
      <c r="VZJ2947" s="14"/>
      <c r="VZK2947" s="14"/>
      <c r="VZL2947" s="14"/>
      <c r="VZM2947" s="14"/>
      <c r="VZN2947" s="14"/>
      <c r="VZO2947" s="14"/>
      <c r="VZP2947" s="14"/>
      <c r="VZQ2947" s="14"/>
      <c r="VZR2947" s="14"/>
      <c r="VZS2947" s="14"/>
      <c r="VZT2947" s="14"/>
      <c r="VZU2947" s="14"/>
      <c r="VZV2947" s="14"/>
      <c r="VZW2947" s="14"/>
      <c r="VZX2947" s="14"/>
      <c r="VZY2947" s="14"/>
      <c r="VZZ2947" s="14"/>
      <c r="WAA2947" s="14"/>
      <c r="WAB2947" s="14"/>
      <c r="WAC2947" s="14"/>
      <c r="WAD2947" s="14"/>
      <c r="WAE2947" s="14"/>
      <c r="WAF2947" s="14"/>
      <c r="WAG2947" s="14"/>
      <c r="WAH2947" s="14"/>
      <c r="WAI2947" s="14"/>
      <c r="WAJ2947" s="14"/>
      <c r="WAK2947" s="14"/>
      <c r="WAL2947" s="14"/>
      <c r="WAM2947" s="14"/>
      <c r="WAN2947" s="14"/>
      <c r="WAO2947" s="14"/>
      <c r="WAP2947" s="14"/>
      <c r="WAQ2947" s="14"/>
      <c r="WAR2947" s="14"/>
      <c r="WAS2947" s="14"/>
      <c r="WAT2947" s="14"/>
      <c r="WAU2947" s="14"/>
      <c r="WAV2947" s="14"/>
      <c r="WAW2947" s="14"/>
      <c r="WAX2947" s="14"/>
      <c r="WAY2947" s="14"/>
      <c r="WAZ2947" s="14"/>
      <c r="WBA2947" s="14"/>
      <c r="WBB2947" s="14"/>
      <c r="WBC2947" s="14"/>
      <c r="WBD2947" s="14"/>
      <c r="WBE2947" s="14"/>
      <c r="WBF2947" s="14"/>
      <c r="WBG2947" s="14"/>
      <c r="WBH2947" s="14"/>
      <c r="WBI2947" s="14"/>
      <c r="WBJ2947" s="14"/>
      <c r="WBK2947" s="14"/>
      <c r="WBL2947" s="14"/>
      <c r="WBM2947" s="14"/>
      <c r="WBN2947" s="14"/>
      <c r="WBO2947" s="14"/>
      <c r="WBP2947" s="14"/>
      <c r="WBQ2947" s="14"/>
      <c r="WBR2947" s="14"/>
      <c r="WBS2947" s="14"/>
      <c r="WBT2947" s="14"/>
      <c r="WBU2947" s="14"/>
      <c r="WBV2947" s="14"/>
      <c r="WBW2947" s="14"/>
      <c r="WBX2947" s="14"/>
      <c r="WBY2947" s="14"/>
      <c r="WBZ2947" s="14"/>
      <c r="WCA2947" s="14"/>
      <c r="WCB2947" s="14"/>
      <c r="WCC2947" s="14"/>
      <c r="WCD2947" s="14"/>
      <c r="WCE2947" s="14"/>
      <c r="WCF2947" s="14"/>
      <c r="WCG2947" s="14"/>
      <c r="WCH2947" s="14"/>
      <c r="WCI2947" s="14"/>
      <c r="WCJ2947" s="14"/>
      <c r="WCK2947" s="14"/>
      <c r="WCL2947" s="14"/>
      <c r="WCM2947" s="14"/>
      <c r="WCN2947" s="14"/>
      <c r="WCO2947" s="14"/>
      <c r="WCP2947" s="14"/>
      <c r="WCQ2947" s="14"/>
      <c r="WCR2947" s="14"/>
      <c r="WCS2947" s="14"/>
      <c r="WCT2947" s="14"/>
      <c r="WCU2947" s="14"/>
      <c r="WCV2947" s="14"/>
      <c r="WCW2947" s="14"/>
      <c r="WCX2947" s="14"/>
      <c r="WCY2947" s="14"/>
      <c r="WCZ2947" s="14"/>
      <c r="WDA2947" s="14"/>
      <c r="WDB2947" s="14"/>
      <c r="WDC2947" s="14"/>
      <c r="WDD2947" s="14"/>
      <c r="WDE2947" s="14"/>
      <c r="WDF2947" s="14"/>
      <c r="WDG2947" s="14"/>
      <c r="WDH2947" s="14"/>
      <c r="WDI2947" s="14"/>
      <c r="WDJ2947" s="14"/>
      <c r="WDK2947" s="14"/>
      <c r="WDL2947" s="14"/>
      <c r="WDM2947" s="14"/>
      <c r="WDN2947" s="14"/>
      <c r="WDO2947" s="14"/>
      <c r="WDP2947" s="14"/>
      <c r="WDQ2947" s="14"/>
      <c r="WDR2947" s="14"/>
      <c r="WDS2947" s="14"/>
      <c r="WDT2947" s="14"/>
      <c r="WDU2947" s="14"/>
      <c r="WDV2947" s="14"/>
      <c r="WDW2947" s="14"/>
      <c r="WDX2947" s="14"/>
      <c r="WDY2947" s="14"/>
      <c r="WDZ2947" s="14"/>
      <c r="WEA2947" s="14"/>
      <c r="WEB2947" s="14"/>
      <c r="WEC2947" s="14"/>
      <c r="WED2947" s="14"/>
      <c r="WEE2947" s="14"/>
      <c r="WEF2947" s="14"/>
      <c r="WEG2947" s="14"/>
      <c r="WEH2947" s="14"/>
      <c r="WEI2947" s="14"/>
      <c r="WEJ2947" s="14"/>
      <c r="WEK2947" s="14"/>
      <c r="WEL2947" s="14"/>
      <c r="WEM2947" s="14"/>
      <c r="WEN2947" s="14"/>
      <c r="WEO2947" s="14"/>
      <c r="WEP2947" s="14"/>
      <c r="WEQ2947" s="14"/>
      <c r="WER2947" s="14"/>
      <c r="WES2947" s="14"/>
      <c r="WET2947" s="14"/>
      <c r="WEU2947" s="14"/>
      <c r="WEV2947" s="14"/>
      <c r="WEW2947" s="14"/>
      <c r="WEX2947" s="14"/>
      <c r="WEY2947" s="14"/>
      <c r="WEZ2947" s="14"/>
      <c r="WFA2947" s="14"/>
      <c r="WFB2947" s="14"/>
      <c r="WFC2947" s="14"/>
      <c r="WFD2947" s="14"/>
      <c r="WFE2947" s="14"/>
      <c r="WFF2947" s="14"/>
      <c r="WFG2947" s="14"/>
      <c r="WFH2947" s="14"/>
      <c r="WFI2947" s="14"/>
      <c r="WFJ2947" s="14"/>
      <c r="WFK2947" s="14"/>
      <c r="WFL2947" s="14"/>
      <c r="WFM2947" s="14"/>
      <c r="WFN2947" s="14"/>
      <c r="WFO2947" s="14"/>
      <c r="WFP2947" s="14"/>
      <c r="WFQ2947" s="14"/>
      <c r="WFR2947" s="14"/>
      <c r="WFS2947" s="14"/>
      <c r="WFT2947" s="14"/>
      <c r="WFU2947" s="14"/>
      <c r="WFV2947" s="14"/>
      <c r="WFW2947" s="14"/>
      <c r="WFX2947" s="14"/>
      <c r="WFY2947" s="14"/>
      <c r="WFZ2947" s="14"/>
      <c r="WGA2947" s="14"/>
      <c r="WGB2947" s="14"/>
      <c r="WGC2947" s="14"/>
      <c r="WGD2947" s="14"/>
      <c r="WGE2947" s="14"/>
      <c r="WGF2947" s="14"/>
      <c r="WGG2947" s="14"/>
      <c r="WGH2947" s="14"/>
      <c r="WGI2947" s="14"/>
      <c r="WGJ2947" s="14"/>
      <c r="WGK2947" s="14"/>
      <c r="WGL2947" s="14"/>
      <c r="WGM2947" s="14"/>
      <c r="WGN2947" s="14"/>
      <c r="WGO2947" s="14"/>
      <c r="WGP2947" s="14"/>
      <c r="WGQ2947" s="14"/>
      <c r="WGR2947" s="14"/>
      <c r="WGS2947" s="14"/>
      <c r="WGT2947" s="14"/>
      <c r="WGU2947" s="14"/>
      <c r="WGV2947" s="14"/>
      <c r="WGW2947" s="14"/>
      <c r="WGX2947" s="14"/>
      <c r="WGY2947" s="14"/>
      <c r="WGZ2947" s="14"/>
      <c r="WHA2947" s="14"/>
      <c r="WHB2947" s="14"/>
      <c r="WHC2947" s="14"/>
      <c r="WHD2947" s="14"/>
      <c r="WHE2947" s="14"/>
      <c r="WHF2947" s="14"/>
      <c r="WHG2947" s="14"/>
      <c r="WHH2947" s="14"/>
      <c r="WHI2947" s="14"/>
      <c r="WHJ2947" s="14"/>
      <c r="WHK2947" s="14"/>
      <c r="WHL2947" s="14"/>
      <c r="WHM2947" s="14"/>
      <c r="WHN2947" s="14"/>
      <c r="WHO2947" s="14"/>
      <c r="WHP2947" s="14"/>
      <c r="WHQ2947" s="14"/>
      <c r="WHR2947" s="14"/>
      <c r="WHS2947" s="14"/>
      <c r="WHT2947" s="14"/>
      <c r="WHU2947" s="14"/>
      <c r="WHV2947" s="14"/>
      <c r="WHW2947" s="14"/>
      <c r="WHX2947" s="14"/>
      <c r="WHY2947" s="14"/>
      <c r="WHZ2947" s="14"/>
      <c r="WIA2947" s="14"/>
      <c r="WIB2947" s="14"/>
      <c r="WIC2947" s="14"/>
      <c r="WID2947" s="14"/>
      <c r="WIE2947" s="14"/>
      <c r="WIF2947" s="14"/>
      <c r="WIG2947" s="14"/>
      <c r="WIH2947" s="14"/>
      <c r="WII2947" s="14"/>
      <c r="WIJ2947" s="14"/>
      <c r="WIK2947" s="14"/>
      <c r="WIL2947" s="14"/>
      <c r="WIM2947" s="14"/>
      <c r="WIN2947" s="14"/>
      <c r="WIO2947" s="14"/>
      <c r="WIP2947" s="14"/>
      <c r="WIQ2947" s="14"/>
      <c r="WIR2947" s="14"/>
      <c r="WIS2947" s="14"/>
      <c r="WIT2947" s="14"/>
      <c r="WIU2947" s="14"/>
      <c r="WIV2947" s="14"/>
      <c r="WIW2947" s="14"/>
      <c r="WIX2947" s="14"/>
      <c r="WIY2947" s="14"/>
      <c r="WIZ2947" s="14"/>
      <c r="WJA2947" s="14"/>
      <c r="WJB2947" s="14"/>
      <c r="WJC2947" s="14"/>
      <c r="WJD2947" s="14"/>
      <c r="WJE2947" s="14"/>
      <c r="WJF2947" s="14"/>
      <c r="WJG2947" s="14"/>
      <c r="WJH2947" s="14"/>
      <c r="WJI2947" s="14"/>
      <c r="WJJ2947" s="14"/>
      <c r="WJK2947" s="14"/>
      <c r="WJL2947" s="14"/>
      <c r="WJM2947" s="14"/>
      <c r="WJN2947" s="14"/>
      <c r="WJO2947" s="14"/>
      <c r="WJP2947" s="14"/>
      <c r="WJQ2947" s="14"/>
      <c r="WJR2947" s="14"/>
      <c r="WJS2947" s="14"/>
      <c r="WJT2947" s="14"/>
      <c r="WJU2947" s="14"/>
      <c r="WJV2947" s="14"/>
      <c r="WJW2947" s="14"/>
      <c r="WJX2947" s="14"/>
      <c r="WJY2947" s="14"/>
      <c r="WJZ2947" s="14"/>
      <c r="WKA2947" s="14"/>
      <c r="WKB2947" s="14"/>
      <c r="WKC2947" s="14"/>
      <c r="WKD2947" s="14"/>
      <c r="WKE2947" s="14"/>
      <c r="WKF2947" s="14"/>
      <c r="WKG2947" s="14"/>
      <c r="WKH2947" s="14"/>
      <c r="WKI2947" s="14"/>
      <c r="WKJ2947" s="14"/>
      <c r="WKK2947" s="14"/>
      <c r="WKL2947" s="14"/>
      <c r="WKM2947" s="14"/>
      <c r="WKN2947" s="14"/>
      <c r="WKO2947" s="14"/>
      <c r="WKP2947" s="14"/>
      <c r="WKQ2947" s="14"/>
      <c r="WKR2947" s="14"/>
      <c r="WKS2947" s="14"/>
      <c r="WKT2947" s="14"/>
      <c r="WKU2947" s="14"/>
      <c r="WKV2947" s="14"/>
      <c r="WKW2947" s="14"/>
      <c r="WKX2947" s="14"/>
      <c r="WKY2947" s="14"/>
      <c r="WKZ2947" s="14"/>
      <c r="WLA2947" s="14"/>
      <c r="WLB2947" s="14"/>
      <c r="WLC2947" s="14"/>
      <c r="WLD2947" s="14"/>
      <c r="WLE2947" s="14"/>
      <c r="WLF2947" s="14"/>
      <c r="WLG2947" s="14"/>
      <c r="WLH2947" s="14"/>
      <c r="WLI2947" s="14"/>
      <c r="WLJ2947" s="14"/>
      <c r="WLK2947" s="14"/>
      <c r="WLL2947" s="14"/>
      <c r="WLM2947" s="14"/>
      <c r="WLN2947" s="14"/>
      <c r="WLO2947" s="14"/>
      <c r="WLP2947" s="14"/>
      <c r="WLQ2947" s="14"/>
      <c r="WLR2947" s="14"/>
      <c r="WLS2947" s="14"/>
      <c r="WLT2947" s="14"/>
      <c r="WLU2947" s="14"/>
      <c r="WLV2947" s="14"/>
      <c r="WLW2947" s="14"/>
      <c r="WLX2947" s="14"/>
      <c r="WLY2947" s="14"/>
      <c r="WLZ2947" s="14"/>
      <c r="WMA2947" s="14"/>
      <c r="WMB2947" s="14"/>
      <c r="WMC2947" s="14"/>
      <c r="WMD2947" s="14"/>
      <c r="WME2947" s="14"/>
      <c r="WMF2947" s="14"/>
      <c r="WMG2947" s="14"/>
      <c r="WMH2947" s="14"/>
      <c r="WMI2947" s="14"/>
      <c r="WMJ2947" s="14"/>
      <c r="WMK2947" s="14"/>
      <c r="WML2947" s="14"/>
      <c r="WMM2947" s="14"/>
      <c r="WMN2947" s="14"/>
      <c r="WMO2947" s="14"/>
      <c r="WMP2947" s="14"/>
      <c r="WMQ2947" s="14"/>
      <c r="WMR2947" s="14"/>
      <c r="WMS2947" s="14"/>
      <c r="WMT2947" s="14"/>
      <c r="WMU2947" s="14"/>
      <c r="WMV2947" s="14"/>
      <c r="WMW2947" s="14"/>
      <c r="WMX2947" s="14"/>
      <c r="WMY2947" s="14"/>
      <c r="WMZ2947" s="14"/>
      <c r="WNA2947" s="14"/>
      <c r="WNB2947" s="14"/>
      <c r="WNC2947" s="14"/>
      <c r="WND2947" s="14"/>
      <c r="WNE2947" s="14"/>
      <c r="WNF2947" s="14"/>
      <c r="WNG2947" s="14"/>
      <c r="WNH2947" s="14"/>
      <c r="WNI2947" s="14"/>
      <c r="WNJ2947" s="14"/>
      <c r="WNK2947" s="14"/>
      <c r="WNL2947" s="14"/>
      <c r="WNM2947" s="14"/>
      <c r="WNN2947" s="14"/>
      <c r="WNO2947" s="14"/>
      <c r="WNP2947" s="14"/>
      <c r="WNQ2947" s="14"/>
      <c r="WNR2947" s="14"/>
      <c r="WNS2947" s="14"/>
      <c r="WNT2947" s="14"/>
      <c r="WNU2947" s="14"/>
      <c r="WNV2947" s="14"/>
      <c r="WNW2947" s="14"/>
      <c r="WNX2947" s="14"/>
      <c r="WNY2947" s="14"/>
      <c r="WNZ2947" s="14"/>
      <c r="WOA2947" s="14"/>
      <c r="WOB2947" s="14"/>
      <c r="WOC2947" s="14"/>
      <c r="WOD2947" s="14"/>
      <c r="WOE2947" s="14"/>
      <c r="WOF2947" s="14"/>
      <c r="WOG2947" s="14"/>
      <c r="WOH2947" s="14"/>
      <c r="WOI2947" s="14"/>
      <c r="WOJ2947" s="14"/>
      <c r="WOK2947" s="14"/>
      <c r="WOL2947" s="14"/>
      <c r="WOM2947" s="14"/>
      <c r="WON2947" s="14"/>
      <c r="WOO2947" s="14"/>
      <c r="WOP2947" s="14"/>
      <c r="WOQ2947" s="14"/>
      <c r="WOR2947" s="14"/>
      <c r="WOS2947" s="14"/>
      <c r="WOT2947" s="14"/>
      <c r="WOU2947" s="14"/>
      <c r="WOV2947" s="14"/>
      <c r="WOW2947" s="14"/>
      <c r="WOX2947" s="14"/>
      <c r="WOY2947" s="14"/>
      <c r="WOZ2947" s="14"/>
      <c r="WPA2947" s="14"/>
      <c r="WPB2947" s="14"/>
      <c r="WPC2947" s="14"/>
      <c r="WPD2947" s="14"/>
      <c r="WPE2947" s="14"/>
      <c r="WPF2947" s="14"/>
      <c r="WPG2947" s="14"/>
      <c r="WPH2947" s="14"/>
      <c r="WPI2947" s="14"/>
      <c r="WPJ2947" s="14"/>
      <c r="WPK2947" s="14"/>
      <c r="WPL2947" s="14"/>
      <c r="WPM2947" s="14"/>
      <c r="WPN2947" s="14"/>
      <c r="WPO2947" s="14"/>
      <c r="WPP2947" s="14"/>
      <c r="WPQ2947" s="14"/>
      <c r="WPR2947" s="14"/>
      <c r="WPS2947" s="14"/>
      <c r="WPT2947" s="14"/>
      <c r="WPU2947" s="14"/>
      <c r="WPV2947" s="14"/>
      <c r="WPW2947" s="14"/>
      <c r="WPX2947" s="14"/>
      <c r="WPY2947" s="14"/>
      <c r="WPZ2947" s="14"/>
      <c r="WQA2947" s="14"/>
      <c r="WQB2947" s="14"/>
      <c r="WQC2947" s="14"/>
      <c r="WQD2947" s="14"/>
      <c r="WQE2947" s="14"/>
      <c r="WQF2947" s="14"/>
      <c r="WQG2947" s="14"/>
      <c r="WQH2947" s="14"/>
      <c r="WQI2947" s="14"/>
      <c r="WQJ2947" s="14"/>
      <c r="WQK2947" s="14"/>
      <c r="WQL2947" s="14"/>
      <c r="WQM2947" s="14"/>
      <c r="WQN2947" s="14"/>
      <c r="WQO2947" s="14"/>
      <c r="WQP2947" s="14"/>
      <c r="WQQ2947" s="14"/>
      <c r="WQR2947" s="14"/>
      <c r="WQS2947" s="14"/>
      <c r="WQT2947" s="14"/>
      <c r="WQU2947" s="14"/>
      <c r="WQV2947" s="14"/>
      <c r="WQW2947" s="14"/>
      <c r="WQX2947" s="14"/>
      <c r="WQY2947" s="14"/>
      <c r="WQZ2947" s="14"/>
      <c r="WRA2947" s="14"/>
      <c r="WRB2947" s="14"/>
      <c r="WRC2947" s="14"/>
      <c r="WRD2947" s="14"/>
      <c r="WRE2947" s="14"/>
      <c r="WRF2947" s="14"/>
      <c r="WRG2947" s="14"/>
      <c r="WRH2947" s="14"/>
      <c r="WRI2947" s="14"/>
      <c r="WRJ2947" s="14"/>
      <c r="WRK2947" s="14"/>
      <c r="WRL2947" s="14"/>
      <c r="WRM2947" s="14"/>
      <c r="WRN2947" s="14"/>
      <c r="WRO2947" s="14"/>
      <c r="WRP2947" s="14"/>
      <c r="WRQ2947" s="14"/>
      <c r="WRR2947" s="14"/>
      <c r="WRS2947" s="14"/>
      <c r="WRT2947" s="14"/>
      <c r="WRU2947" s="14"/>
      <c r="WRV2947" s="14"/>
      <c r="WRW2947" s="14"/>
      <c r="WRX2947" s="14"/>
      <c r="WRY2947" s="14"/>
      <c r="WRZ2947" s="14"/>
      <c r="WSA2947" s="14"/>
      <c r="WSB2947" s="14"/>
      <c r="WSC2947" s="14"/>
      <c r="WSD2947" s="14"/>
      <c r="WSE2947" s="14"/>
      <c r="WSF2947" s="14"/>
      <c r="WSG2947" s="14"/>
      <c r="WSH2947" s="14"/>
      <c r="WSI2947" s="14"/>
      <c r="WSJ2947" s="14"/>
      <c r="WSK2947" s="14"/>
      <c r="WSL2947" s="14"/>
      <c r="WSM2947" s="14"/>
      <c r="WSN2947" s="14"/>
      <c r="WSO2947" s="14"/>
      <c r="WSP2947" s="14"/>
      <c r="WSQ2947" s="14"/>
      <c r="WSR2947" s="14"/>
      <c r="WSS2947" s="14"/>
      <c r="WST2947" s="14"/>
      <c r="WSU2947" s="14"/>
      <c r="WSV2947" s="14"/>
      <c r="WSW2947" s="14"/>
      <c r="WSX2947" s="14"/>
      <c r="WSY2947" s="14"/>
      <c r="WSZ2947" s="14"/>
      <c r="WTA2947" s="14"/>
      <c r="WTB2947" s="14"/>
      <c r="WTC2947" s="14"/>
      <c r="WTD2947" s="14"/>
      <c r="WTE2947" s="14"/>
      <c r="WTF2947" s="14"/>
      <c r="WTG2947" s="14"/>
      <c r="WTH2947" s="14"/>
      <c r="WTI2947" s="14"/>
      <c r="WTJ2947" s="14"/>
      <c r="WTK2947" s="14"/>
      <c r="WTL2947" s="14"/>
      <c r="WTM2947" s="14"/>
      <c r="WTN2947" s="14"/>
      <c r="WTO2947" s="14"/>
      <c r="WTP2947" s="14"/>
      <c r="WTQ2947" s="14"/>
      <c r="WTR2947" s="14"/>
      <c r="WTS2947" s="14"/>
      <c r="WTT2947" s="14"/>
      <c r="WTU2947" s="14"/>
      <c r="WTV2947" s="14"/>
      <c r="WTW2947" s="14"/>
      <c r="WTX2947" s="14"/>
      <c r="WTY2947" s="14"/>
      <c r="WTZ2947" s="14"/>
      <c r="WUA2947" s="14"/>
      <c r="WUB2947" s="14"/>
      <c r="WUC2947" s="14"/>
      <c r="WUD2947" s="14"/>
      <c r="WUE2947" s="14"/>
      <c r="WUF2947" s="14"/>
      <c r="WUG2947" s="14"/>
      <c r="WUH2947" s="14"/>
      <c r="WUI2947" s="14"/>
      <c r="WUJ2947" s="14"/>
      <c r="WUK2947" s="14"/>
      <c r="WUL2947" s="14"/>
      <c r="WUM2947" s="14"/>
      <c r="WUN2947" s="14"/>
      <c r="WUO2947" s="14"/>
      <c r="WUP2947" s="14"/>
      <c r="WUQ2947" s="14"/>
      <c r="WUR2947" s="14"/>
      <c r="WUS2947" s="14"/>
      <c r="WUT2947" s="14"/>
      <c r="WUU2947" s="14"/>
      <c r="WUV2947" s="14"/>
      <c r="WUW2947" s="14"/>
      <c r="WUX2947" s="14"/>
      <c r="WUY2947" s="14"/>
      <c r="WUZ2947" s="14"/>
      <c r="WVA2947" s="14"/>
      <c r="WVB2947" s="14"/>
      <c r="WVC2947" s="14"/>
      <c r="WVD2947" s="14"/>
      <c r="WVE2947" s="14"/>
      <c r="WVF2947" s="14"/>
      <c r="WVG2947" s="14"/>
      <c r="WVH2947" s="14"/>
      <c r="WVI2947" s="14"/>
      <c r="WVJ2947" s="14"/>
      <c r="WVK2947" s="14"/>
      <c r="WVL2947" s="14"/>
      <c r="WVM2947" s="14"/>
      <c r="WVN2947" s="14"/>
      <c r="WVO2947" s="14"/>
      <c r="WVP2947" s="14"/>
      <c r="WVQ2947" s="14"/>
      <c r="WVR2947" s="14"/>
      <c r="WVS2947" s="14"/>
      <c r="WVT2947" s="14"/>
      <c r="WVU2947" s="14"/>
      <c r="WVV2947" s="14"/>
      <c r="WVW2947" s="14"/>
      <c r="WVX2947" s="14"/>
      <c r="WVY2947" s="14"/>
      <c r="WVZ2947" s="14"/>
      <c r="WWA2947" s="14"/>
      <c r="WWB2947" s="14"/>
      <c r="WWC2947" s="14"/>
      <c r="WWD2947" s="14"/>
      <c r="WWE2947" s="14"/>
      <c r="WWF2947" s="14"/>
      <c r="WWG2947" s="14"/>
      <c r="WWH2947" s="14"/>
      <c r="WWI2947" s="14"/>
      <c r="WWJ2947" s="14"/>
      <c r="WWK2947" s="14"/>
      <c r="WWL2947" s="14"/>
      <c r="WWM2947" s="14"/>
      <c r="WWN2947" s="14"/>
      <c r="WWO2947" s="14"/>
      <c r="WWP2947" s="14"/>
      <c r="WWQ2947" s="14"/>
      <c r="WWR2947" s="14"/>
      <c r="WWS2947" s="14"/>
      <c r="WWT2947" s="14"/>
      <c r="WWU2947" s="14"/>
      <c r="WWV2947" s="14"/>
      <c r="WWW2947" s="14"/>
      <c r="WWX2947" s="14"/>
      <c r="WWY2947" s="14"/>
      <c r="WWZ2947" s="14"/>
      <c r="WXA2947" s="14"/>
      <c r="WXB2947" s="14"/>
      <c r="WXC2947" s="14"/>
      <c r="WXD2947" s="14"/>
      <c r="WXE2947" s="14"/>
      <c r="WXF2947" s="14"/>
      <c r="WXG2947" s="14"/>
      <c r="WXH2947" s="14"/>
      <c r="WXI2947" s="14"/>
      <c r="WXJ2947" s="14"/>
      <c r="WXK2947" s="14"/>
      <c r="WXL2947" s="14"/>
      <c r="WXM2947" s="14"/>
      <c r="WXN2947" s="14"/>
      <c r="WXO2947" s="14"/>
      <c r="WXP2947" s="14"/>
      <c r="WXQ2947" s="14"/>
      <c r="WXR2947" s="14"/>
      <c r="WXS2947" s="14"/>
      <c r="WXT2947" s="14"/>
      <c r="WXU2947" s="14"/>
      <c r="WXV2947" s="14"/>
      <c r="WXW2947" s="14"/>
      <c r="WXX2947" s="14"/>
      <c r="WXY2947" s="14"/>
      <c r="WXZ2947" s="14"/>
      <c r="WYA2947" s="14"/>
      <c r="WYB2947" s="14"/>
      <c r="WYC2947" s="14"/>
      <c r="WYD2947" s="14"/>
      <c r="WYE2947" s="14"/>
      <c r="WYF2947" s="14"/>
      <c r="WYG2947" s="14"/>
      <c r="WYH2947" s="14"/>
      <c r="WYI2947" s="14"/>
      <c r="WYJ2947" s="14"/>
      <c r="WYK2947" s="14"/>
      <c r="WYL2947" s="14"/>
      <c r="WYM2947" s="14"/>
      <c r="WYN2947" s="14"/>
      <c r="WYO2947" s="14"/>
      <c r="WYP2947" s="14"/>
      <c r="WYQ2947" s="14"/>
      <c r="WYR2947" s="14"/>
      <c r="WYS2947" s="14"/>
      <c r="WYT2947" s="14"/>
      <c r="WYU2947" s="14"/>
      <c r="WYV2947" s="14"/>
      <c r="WYW2947" s="14"/>
      <c r="WYX2947" s="14"/>
      <c r="WYY2947" s="14"/>
      <c r="WYZ2947" s="14"/>
      <c r="WZA2947" s="14"/>
      <c r="WZB2947" s="14"/>
      <c r="WZC2947" s="14"/>
      <c r="WZD2947" s="14"/>
      <c r="WZE2947" s="14"/>
      <c r="WZF2947" s="14"/>
      <c r="WZG2947" s="14"/>
      <c r="WZH2947" s="14"/>
      <c r="WZI2947" s="14"/>
      <c r="WZJ2947" s="14"/>
      <c r="WZK2947" s="14"/>
      <c r="WZL2947" s="14"/>
      <c r="WZM2947" s="14"/>
      <c r="WZN2947" s="14"/>
      <c r="WZO2947" s="14"/>
      <c r="WZP2947" s="14"/>
      <c r="WZQ2947" s="14"/>
      <c r="WZR2947" s="14"/>
      <c r="WZS2947" s="14"/>
      <c r="WZT2947" s="14"/>
      <c r="WZU2947" s="14"/>
      <c r="WZV2947" s="14"/>
      <c r="WZW2947" s="14"/>
      <c r="WZX2947" s="14"/>
      <c r="WZY2947" s="14"/>
      <c r="WZZ2947" s="14"/>
      <c r="XAA2947" s="14"/>
      <c r="XAB2947" s="14"/>
      <c r="XAC2947" s="14"/>
      <c r="XAD2947" s="14"/>
      <c r="XAE2947" s="14"/>
      <c r="XAF2947" s="14"/>
      <c r="XAG2947" s="14"/>
      <c r="XAH2947" s="14"/>
      <c r="XAI2947" s="14"/>
      <c r="XAJ2947" s="14"/>
      <c r="XAK2947" s="14"/>
      <c r="XAL2947" s="14"/>
      <c r="XAM2947" s="14"/>
      <c r="XAN2947" s="14"/>
      <c r="XAO2947" s="14"/>
      <c r="XAP2947" s="14"/>
      <c r="XAQ2947" s="14"/>
      <c r="XAR2947" s="14"/>
      <c r="XAS2947" s="14"/>
      <c r="XAT2947" s="14"/>
      <c r="XAU2947" s="14"/>
      <c r="XAV2947" s="14"/>
      <c r="XAW2947" s="14"/>
      <c r="XAX2947" s="14"/>
      <c r="XAY2947" s="14"/>
      <c r="XAZ2947" s="14"/>
      <c r="XBA2947" s="14"/>
      <c r="XBB2947" s="14"/>
      <c r="XBC2947" s="14"/>
      <c r="XBD2947" s="14"/>
      <c r="XBE2947" s="14"/>
      <c r="XBF2947" s="14"/>
      <c r="XBG2947" s="14"/>
      <c r="XBH2947" s="14"/>
      <c r="XBI2947" s="14"/>
      <c r="XBJ2947" s="14"/>
      <c r="XBK2947" s="14"/>
      <c r="XBL2947" s="14"/>
      <c r="XBM2947" s="14"/>
      <c r="XBN2947" s="14"/>
      <c r="XBO2947" s="14"/>
      <c r="XBP2947" s="14"/>
      <c r="XBQ2947" s="14"/>
      <c r="XBR2947" s="14"/>
      <c r="XBS2947" s="14"/>
      <c r="XBT2947" s="14"/>
      <c r="XBU2947" s="14"/>
      <c r="XBV2947" s="14"/>
      <c r="XBW2947" s="14"/>
      <c r="XBX2947" s="14"/>
      <c r="XBY2947" s="14"/>
      <c r="XBZ2947" s="14"/>
      <c r="XCA2947" s="14"/>
      <c r="XCB2947" s="14"/>
      <c r="XCC2947" s="14"/>
      <c r="XCD2947" s="14"/>
      <c r="XCE2947" s="14"/>
      <c r="XCF2947" s="14"/>
      <c r="XCG2947" s="14"/>
      <c r="XCH2947" s="14"/>
      <c r="XCI2947" s="14"/>
      <c r="XCJ2947" s="14"/>
      <c r="XCK2947" s="14"/>
      <c r="XCL2947" s="14"/>
      <c r="XCM2947" s="14"/>
      <c r="XCN2947" s="14"/>
      <c r="XCO2947" s="14"/>
      <c r="XCP2947" s="14"/>
      <c r="XCQ2947" s="14"/>
      <c r="XCR2947" s="14"/>
      <c r="XCS2947" s="14"/>
      <c r="XCT2947" s="14"/>
      <c r="XCU2947" s="14"/>
      <c r="XCV2947" s="14"/>
      <c r="XCW2947" s="14"/>
      <c r="XCX2947" s="14"/>
      <c r="XCY2947" s="14"/>
      <c r="XCZ2947" s="14"/>
      <c r="XDA2947" s="14"/>
      <c r="XDB2947" s="14"/>
      <c r="XDC2947" s="14"/>
      <c r="XDD2947" s="14"/>
      <c r="XDE2947" s="14"/>
      <c r="XDF2947" s="14"/>
      <c r="XDG2947" s="14"/>
      <c r="XDH2947" s="14"/>
      <c r="XDI2947" s="14"/>
      <c r="XDJ2947" s="14"/>
      <c r="XDK2947" s="14"/>
      <c r="XDL2947" s="14"/>
      <c r="XDM2947" s="14"/>
      <c r="XDN2947" s="14"/>
      <c r="XDO2947" s="14"/>
      <c r="XDP2947" s="14"/>
      <c r="XDQ2947" s="14"/>
      <c r="XDR2947" s="14"/>
      <c r="XDS2947" s="14"/>
      <c r="XDT2947" s="14"/>
      <c r="XDU2947" s="14"/>
      <c r="XDV2947" s="14"/>
      <c r="XDW2947" s="14"/>
      <c r="XDX2947" s="14"/>
      <c r="XDY2947" s="14"/>
      <c r="XDZ2947" s="14"/>
      <c r="XEA2947" s="14"/>
      <c r="XEB2947" s="14"/>
      <c r="XEC2947" s="14"/>
      <c r="XED2947" s="14"/>
      <c r="XEE2947" s="14"/>
      <c r="XEF2947" s="14"/>
      <c r="XEG2947" s="14"/>
      <c r="XEH2947" s="14"/>
      <c r="XEI2947" s="14"/>
      <c r="XEJ2947" s="14"/>
      <c r="XEK2947" s="14"/>
      <c r="XEL2947" s="14"/>
      <c r="XEM2947" s="14"/>
      <c r="XEN2947" s="14"/>
      <c r="XEO2947" s="14"/>
      <c r="XEP2947" s="14"/>
      <c r="XEQ2947" s="14"/>
      <c r="XER2947" s="14"/>
      <c r="XES2947" s="14"/>
      <c r="XET2947" s="14"/>
      <c r="XEU2947" s="14"/>
      <c r="XEV2947" s="14"/>
      <c r="XEW2947" s="14"/>
      <c r="XEX2947" s="14"/>
      <c r="XEY2947" s="14"/>
    </row>
    <row r="2948" spans="1:16379" ht="22.5" customHeight="1" x14ac:dyDescent="0.25">
      <c r="A2948" s="68" t="str">
        <f t="shared" si="717"/>
        <v>2839.</v>
      </c>
      <c r="B2948" s="120">
        <v>5015</v>
      </c>
      <c r="C2948" s="36" t="s">
        <v>2239</v>
      </c>
      <c r="D2948" s="25">
        <v>1970</v>
      </c>
      <c r="E2948" s="111" t="s">
        <v>2932</v>
      </c>
      <c r="F2948" s="68" t="s">
        <v>2934</v>
      </c>
      <c r="G2948" s="25">
        <v>5</v>
      </c>
      <c r="H2948" s="25">
        <v>6</v>
      </c>
      <c r="I2948" s="144">
        <v>4507.3999999999996</v>
      </c>
      <c r="J2948" s="144">
        <v>4508.6000000000004</v>
      </c>
      <c r="K2948" s="144">
        <v>4508.6000000000004</v>
      </c>
      <c r="L2948" s="30">
        <v>238</v>
      </c>
      <c r="M2948" s="176">
        <f t="shared" si="718"/>
        <v>7268499.6299999999</v>
      </c>
      <c r="N2948" s="144"/>
      <c r="O2948" s="142"/>
      <c r="P2948" s="144"/>
      <c r="Q2948" s="144">
        <f t="shared" si="719"/>
        <v>7268499.6299999999</v>
      </c>
      <c r="R2948" s="144">
        <v>7268499.6299999999</v>
      </c>
      <c r="S2948" s="30"/>
      <c r="T2948" s="144"/>
      <c r="U2948" s="144"/>
      <c r="V2948" s="144"/>
      <c r="W2948" s="144"/>
      <c r="X2948" s="144"/>
      <c r="Y2948" s="144"/>
      <c r="Z2948" s="144"/>
      <c r="AA2948" s="144"/>
      <c r="AB2948" s="144"/>
      <c r="AC2948" s="323"/>
      <c r="AD2948" s="323"/>
      <c r="AE2948" s="144"/>
      <c r="AF2948" s="144"/>
      <c r="AG2948" s="324">
        <v>2025</v>
      </c>
      <c r="AH2948" s="135"/>
      <c r="AI2948" s="177"/>
      <c r="AJ2948" s="177"/>
      <c r="AK2948" s="141">
        <f t="shared" si="711"/>
        <v>2839</v>
      </c>
      <c r="AL2948" s="35" t="s">
        <v>153</v>
      </c>
      <c r="AM2948" s="141" t="str">
        <f t="shared" si="714"/>
        <v>2839.</v>
      </c>
      <c r="AN2948" s="147"/>
      <c r="AO2948" s="35"/>
      <c r="AP2948" s="16"/>
    </row>
    <row r="2949" spans="1:16379" ht="22.5" customHeight="1" x14ac:dyDescent="0.25">
      <c r="A2949" s="68" t="str">
        <f t="shared" si="717"/>
        <v>2840.</v>
      </c>
      <c r="B2949" s="25">
        <v>4164</v>
      </c>
      <c r="C2949" s="175" t="s">
        <v>2240</v>
      </c>
      <c r="D2949" s="25">
        <v>1971</v>
      </c>
      <c r="E2949" s="111" t="s">
        <v>2932</v>
      </c>
      <c r="F2949" s="68" t="s">
        <v>2934</v>
      </c>
      <c r="G2949" s="25">
        <v>5</v>
      </c>
      <c r="H2949" s="25">
        <v>2</v>
      </c>
      <c r="I2949" s="176">
        <v>1721.2</v>
      </c>
      <c r="J2949" s="144">
        <v>1135.9000000000001</v>
      </c>
      <c r="K2949" s="176">
        <v>1135.9000000000001</v>
      </c>
      <c r="L2949" s="267">
        <v>89</v>
      </c>
      <c r="M2949" s="176">
        <f t="shared" si="718"/>
        <v>2775571.67</v>
      </c>
      <c r="N2949" s="144"/>
      <c r="O2949" s="142"/>
      <c r="P2949" s="144"/>
      <c r="Q2949" s="144">
        <f t="shared" si="719"/>
        <v>2775571.67</v>
      </c>
      <c r="R2949" s="144">
        <v>2775571.67</v>
      </c>
      <c r="S2949" s="30"/>
      <c r="T2949" s="144"/>
      <c r="U2949" s="144"/>
      <c r="V2949" s="144"/>
      <c r="W2949" s="144"/>
      <c r="X2949" s="144"/>
      <c r="Y2949" s="144"/>
      <c r="Z2949" s="144"/>
      <c r="AA2949" s="144"/>
      <c r="AB2949" s="144"/>
      <c r="AC2949" s="144"/>
      <c r="AD2949" s="144"/>
      <c r="AE2949" s="144"/>
      <c r="AF2949" s="144"/>
      <c r="AG2949" s="324">
        <v>2025</v>
      </c>
      <c r="AH2949" s="128"/>
      <c r="AI2949" s="177"/>
      <c r="AJ2949" s="177"/>
      <c r="AK2949" s="141">
        <f t="shared" si="711"/>
        <v>2840</v>
      </c>
      <c r="AL2949" s="35" t="s">
        <v>153</v>
      </c>
      <c r="AM2949" s="141" t="str">
        <f t="shared" si="714"/>
        <v>2840.</v>
      </c>
      <c r="AN2949" s="147"/>
      <c r="AO2949" s="35"/>
      <c r="AP2949" s="16"/>
    </row>
    <row r="2950" spans="1:16379" ht="22.5" customHeight="1" x14ac:dyDescent="0.25">
      <c r="A2950" s="68" t="str">
        <f t="shared" si="717"/>
        <v>2841.</v>
      </c>
      <c r="B2950" s="25">
        <v>4416</v>
      </c>
      <c r="C2950" s="175" t="s">
        <v>2241</v>
      </c>
      <c r="D2950" s="25">
        <v>1971</v>
      </c>
      <c r="E2950" s="111" t="s">
        <v>2932</v>
      </c>
      <c r="F2950" s="68" t="s">
        <v>2934</v>
      </c>
      <c r="G2950" s="25">
        <v>5</v>
      </c>
      <c r="H2950" s="25">
        <v>8</v>
      </c>
      <c r="I2950" s="176">
        <v>6724.7</v>
      </c>
      <c r="J2950" s="144">
        <v>6174.6</v>
      </c>
      <c r="K2950" s="176">
        <v>4777.3</v>
      </c>
      <c r="L2950" s="267">
        <v>227</v>
      </c>
      <c r="M2950" s="176">
        <f t="shared" si="718"/>
        <v>3012827.04</v>
      </c>
      <c r="N2950" s="144"/>
      <c r="O2950" s="142"/>
      <c r="P2950" s="144"/>
      <c r="Q2950" s="144">
        <f t="shared" si="719"/>
        <v>3012827.04</v>
      </c>
      <c r="R2950" s="144">
        <v>3012827.04</v>
      </c>
      <c r="S2950" s="30"/>
      <c r="T2950" s="144"/>
      <c r="U2950" s="144"/>
      <c r="V2950" s="144"/>
      <c r="W2950" s="144"/>
      <c r="X2950" s="144"/>
      <c r="Y2950" s="144"/>
      <c r="Z2950" s="144"/>
      <c r="AA2950" s="144"/>
      <c r="AB2950" s="144"/>
      <c r="AC2950" s="144"/>
      <c r="AD2950" s="144"/>
      <c r="AE2950" s="144"/>
      <c r="AF2950" s="144"/>
      <c r="AG2950" s="324">
        <v>2025</v>
      </c>
      <c r="AH2950" s="128"/>
      <c r="AI2950" s="177"/>
      <c r="AJ2950" s="177"/>
      <c r="AK2950" s="141">
        <f t="shared" si="711"/>
        <v>2841</v>
      </c>
      <c r="AL2950" s="35" t="s">
        <v>153</v>
      </c>
      <c r="AM2950" s="141" t="str">
        <f t="shared" si="714"/>
        <v>2841.</v>
      </c>
      <c r="AN2950" s="147"/>
      <c r="AO2950" s="35"/>
      <c r="AP2950" s="16"/>
    </row>
    <row r="2951" spans="1:16379" ht="22.5" customHeight="1" x14ac:dyDescent="0.25">
      <c r="A2951" s="68" t="str">
        <f t="shared" si="717"/>
        <v>2842.</v>
      </c>
      <c r="B2951" s="120">
        <v>4809</v>
      </c>
      <c r="C2951" s="36" t="s">
        <v>2242</v>
      </c>
      <c r="D2951" s="25">
        <v>1971</v>
      </c>
      <c r="E2951" s="111" t="s">
        <v>2932</v>
      </c>
      <c r="F2951" s="68" t="s">
        <v>2934</v>
      </c>
      <c r="G2951" s="25">
        <v>5</v>
      </c>
      <c r="H2951" s="25">
        <v>4</v>
      </c>
      <c r="I2951" s="144">
        <v>3428.2</v>
      </c>
      <c r="J2951" s="144">
        <v>3779.6</v>
      </c>
      <c r="K2951" s="144">
        <v>2669.3</v>
      </c>
      <c r="L2951" s="30">
        <v>135</v>
      </c>
      <c r="M2951" s="176">
        <f t="shared" si="718"/>
        <v>4365575</v>
      </c>
      <c r="N2951" s="144"/>
      <c r="O2951" s="142"/>
      <c r="P2951" s="144"/>
      <c r="Q2951" s="144">
        <f t="shared" si="719"/>
        <v>4365575</v>
      </c>
      <c r="R2951" s="144">
        <v>4365575</v>
      </c>
      <c r="S2951" s="30"/>
      <c r="T2951" s="144"/>
      <c r="U2951" s="144"/>
      <c r="V2951" s="144"/>
      <c r="W2951" s="144"/>
      <c r="X2951" s="144"/>
      <c r="Y2951" s="144"/>
      <c r="Z2951" s="144"/>
      <c r="AA2951" s="144"/>
      <c r="AB2951" s="144"/>
      <c r="AC2951" s="323"/>
      <c r="AD2951" s="323"/>
      <c r="AE2951" s="144"/>
      <c r="AF2951" s="144"/>
      <c r="AG2951" s="324">
        <v>2025</v>
      </c>
      <c r="AH2951" s="135"/>
      <c r="AI2951" s="177"/>
      <c r="AJ2951" s="177"/>
      <c r="AK2951" s="141">
        <f t="shared" si="711"/>
        <v>2842</v>
      </c>
      <c r="AL2951" s="35" t="s">
        <v>153</v>
      </c>
      <c r="AM2951" s="141" t="str">
        <f t="shared" si="714"/>
        <v>2842.</v>
      </c>
      <c r="AN2951" s="147"/>
      <c r="AO2951" s="35"/>
      <c r="AP2951" s="16"/>
    </row>
    <row r="2952" spans="1:16379" ht="22.5" customHeight="1" x14ac:dyDescent="0.25">
      <c r="A2952" s="68" t="str">
        <f t="shared" si="717"/>
        <v>2843.</v>
      </c>
      <c r="B2952" s="25">
        <v>4941</v>
      </c>
      <c r="C2952" s="202" t="s">
        <v>2244</v>
      </c>
      <c r="D2952" s="25">
        <v>1972</v>
      </c>
      <c r="E2952" s="111" t="s">
        <v>2932</v>
      </c>
      <c r="F2952" s="68" t="s">
        <v>2934</v>
      </c>
      <c r="G2952" s="25">
        <v>5</v>
      </c>
      <c r="H2952" s="25">
        <v>4</v>
      </c>
      <c r="I2952" s="144">
        <v>3394.4</v>
      </c>
      <c r="J2952" s="144">
        <v>2501.4</v>
      </c>
      <c r="K2952" s="144">
        <v>2501.4</v>
      </c>
      <c r="L2952" s="30">
        <v>145</v>
      </c>
      <c r="M2952" s="176">
        <f t="shared" si="718"/>
        <v>182912</v>
      </c>
      <c r="N2952" s="144"/>
      <c r="O2952" s="142"/>
      <c r="P2952" s="144"/>
      <c r="Q2952" s="144">
        <f t="shared" si="719"/>
        <v>182912</v>
      </c>
      <c r="R2952" s="144">
        <v>182912</v>
      </c>
      <c r="S2952" s="30"/>
      <c r="T2952" s="144"/>
      <c r="U2952" s="144"/>
      <c r="V2952" s="144"/>
      <c r="W2952" s="144"/>
      <c r="X2952" s="144"/>
      <c r="Y2952" s="144"/>
      <c r="Z2952" s="144"/>
      <c r="AA2952" s="144"/>
      <c r="AB2952" s="144"/>
      <c r="AC2952" s="144"/>
      <c r="AD2952" s="144"/>
      <c r="AE2952" s="144"/>
      <c r="AF2952" s="144"/>
      <c r="AG2952" s="324">
        <v>2025</v>
      </c>
      <c r="AH2952" s="128"/>
      <c r="AI2952" s="216"/>
      <c r="AJ2952" s="216"/>
      <c r="AK2952" s="141">
        <f t="shared" si="711"/>
        <v>2843</v>
      </c>
      <c r="AL2952" s="35" t="s">
        <v>153</v>
      </c>
      <c r="AM2952" s="141" t="str">
        <f t="shared" si="714"/>
        <v>2843.</v>
      </c>
      <c r="AN2952" s="147"/>
      <c r="AO2952" s="35"/>
      <c r="AP2952" s="16"/>
    </row>
    <row r="2953" spans="1:16379" ht="22.5" customHeight="1" x14ac:dyDescent="0.25">
      <c r="A2953" s="68" t="str">
        <f t="shared" ref="A2953:A2962" si="720">AM2953</f>
        <v>2844.</v>
      </c>
      <c r="B2953" s="25">
        <v>4984</v>
      </c>
      <c r="C2953" s="202" t="s">
        <v>2247</v>
      </c>
      <c r="D2953" s="25">
        <v>1972</v>
      </c>
      <c r="E2953" s="111" t="s">
        <v>2932</v>
      </c>
      <c r="F2953" s="68" t="s">
        <v>2933</v>
      </c>
      <c r="G2953" s="25">
        <v>5</v>
      </c>
      <c r="H2953" s="25">
        <v>6</v>
      </c>
      <c r="I2953" s="144">
        <v>4726.2</v>
      </c>
      <c r="J2953" s="144">
        <v>4726.2</v>
      </c>
      <c r="K2953" s="144">
        <v>4726.2</v>
      </c>
      <c r="L2953" s="30">
        <v>220</v>
      </c>
      <c r="M2953" s="144">
        <f t="shared" si="718"/>
        <v>4185460</v>
      </c>
      <c r="N2953" s="144"/>
      <c r="O2953" s="142"/>
      <c r="P2953" s="144"/>
      <c r="Q2953" s="144">
        <f t="shared" si="719"/>
        <v>4185460</v>
      </c>
      <c r="R2953" s="144"/>
      <c r="S2953" s="30"/>
      <c r="T2953" s="144"/>
      <c r="U2953" s="144">
        <v>1180</v>
      </c>
      <c r="V2953" s="144">
        <f>U2953*3547</f>
        <v>4185460</v>
      </c>
      <c r="W2953" s="144"/>
      <c r="X2953" s="144"/>
      <c r="Y2953" s="144"/>
      <c r="Z2953" s="144"/>
      <c r="AA2953" s="144"/>
      <c r="AB2953" s="144"/>
      <c r="AC2953" s="144"/>
      <c r="AD2953" s="144"/>
      <c r="AE2953" s="144"/>
      <c r="AF2953" s="144"/>
      <c r="AG2953" s="324">
        <v>2025</v>
      </c>
      <c r="AH2953" s="128"/>
      <c r="AI2953" s="172"/>
      <c r="AJ2953" s="172"/>
      <c r="AK2953" s="141">
        <f t="shared" si="711"/>
        <v>2844</v>
      </c>
      <c r="AL2953" s="35" t="s">
        <v>153</v>
      </c>
      <c r="AM2953" s="141" t="str">
        <f t="shared" si="714"/>
        <v>2844.</v>
      </c>
      <c r="AN2953" s="147"/>
      <c r="AO2953" s="35"/>
      <c r="AP2953" s="16"/>
    </row>
    <row r="2954" spans="1:16379" ht="22.5" customHeight="1" x14ac:dyDescent="0.25">
      <c r="A2954" s="68" t="str">
        <f t="shared" si="720"/>
        <v>2845.</v>
      </c>
      <c r="B2954" s="25">
        <v>4589</v>
      </c>
      <c r="C2954" s="175" t="s">
        <v>2246</v>
      </c>
      <c r="D2954" s="25">
        <v>1972</v>
      </c>
      <c r="E2954" s="111" t="s">
        <v>2932</v>
      </c>
      <c r="F2954" s="68" t="s">
        <v>2933</v>
      </c>
      <c r="G2954" s="25">
        <v>5</v>
      </c>
      <c r="H2954" s="25">
        <v>4</v>
      </c>
      <c r="I2954" s="176">
        <v>3672.3</v>
      </c>
      <c r="J2954" s="176">
        <v>3341.3</v>
      </c>
      <c r="K2954" s="176">
        <v>3341.3</v>
      </c>
      <c r="L2954" s="267">
        <v>165</v>
      </c>
      <c r="M2954" s="176">
        <f t="shared" si="718"/>
        <v>1407600</v>
      </c>
      <c r="N2954" s="144"/>
      <c r="O2954" s="142"/>
      <c r="P2954" s="144"/>
      <c r="Q2954" s="144">
        <f t="shared" si="719"/>
        <v>1407600</v>
      </c>
      <c r="R2954" s="144">
        <v>1407600</v>
      </c>
      <c r="S2954" s="30"/>
      <c r="T2954" s="144"/>
      <c r="U2954" s="144"/>
      <c r="V2954" s="144"/>
      <c r="W2954" s="144"/>
      <c r="X2954" s="144"/>
      <c r="Y2954" s="144"/>
      <c r="Z2954" s="144"/>
      <c r="AA2954" s="144"/>
      <c r="AB2954" s="144"/>
      <c r="AC2954" s="144"/>
      <c r="AD2954" s="144"/>
      <c r="AE2954" s="144"/>
      <c r="AF2954" s="144"/>
      <c r="AG2954" s="324">
        <v>2025</v>
      </c>
      <c r="AH2954" s="135"/>
      <c r="AI2954" s="177"/>
      <c r="AJ2954" s="177"/>
      <c r="AK2954" s="141">
        <f t="shared" si="711"/>
        <v>2845</v>
      </c>
      <c r="AL2954" s="35" t="s">
        <v>153</v>
      </c>
      <c r="AM2954" s="141" t="str">
        <f t="shared" si="714"/>
        <v>2845.</v>
      </c>
      <c r="AN2954" s="147"/>
      <c r="AO2954" s="35"/>
      <c r="AP2954" s="16"/>
    </row>
    <row r="2955" spans="1:16379" ht="22.5" customHeight="1" x14ac:dyDescent="0.25">
      <c r="A2955" s="68" t="str">
        <f t="shared" si="720"/>
        <v>2846.</v>
      </c>
      <c r="B2955" s="25">
        <v>4590</v>
      </c>
      <c r="C2955" s="36" t="s">
        <v>2248</v>
      </c>
      <c r="D2955" s="25">
        <v>1972</v>
      </c>
      <c r="E2955" s="111" t="s">
        <v>2932</v>
      </c>
      <c r="F2955" s="68" t="s">
        <v>2933</v>
      </c>
      <c r="G2955" s="25">
        <v>5</v>
      </c>
      <c r="H2955" s="25">
        <v>6</v>
      </c>
      <c r="I2955" s="176">
        <v>5268.8</v>
      </c>
      <c r="J2955" s="176">
        <v>4790.6000000000004</v>
      </c>
      <c r="K2955" s="176">
        <v>4790.6000000000004</v>
      </c>
      <c r="L2955" s="267">
        <v>231</v>
      </c>
      <c r="M2955" s="176">
        <f t="shared" si="718"/>
        <v>1816038</v>
      </c>
      <c r="N2955" s="144"/>
      <c r="O2955" s="142"/>
      <c r="P2955" s="144"/>
      <c r="Q2955" s="144">
        <f t="shared" si="719"/>
        <v>1816038</v>
      </c>
      <c r="R2955" s="144"/>
      <c r="S2955" s="30"/>
      <c r="T2955" s="144"/>
      <c r="U2955" s="144"/>
      <c r="V2955" s="144"/>
      <c r="W2955" s="144"/>
      <c r="X2955" s="144"/>
      <c r="Y2955" s="144">
        <v>1278</v>
      </c>
      <c r="Z2955" s="144">
        <f>Y2955*1421</f>
        <v>1816038</v>
      </c>
      <c r="AA2955" s="144"/>
      <c r="AB2955" s="144"/>
      <c r="AC2955" s="323"/>
      <c r="AD2955" s="323"/>
      <c r="AE2955" s="144"/>
      <c r="AF2955" s="144"/>
      <c r="AG2955" s="324">
        <v>2025</v>
      </c>
      <c r="AH2955" s="135"/>
      <c r="AI2955" s="216"/>
      <c r="AJ2955" s="216"/>
      <c r="AK2955" s="141">
        <f t="shared" si="711"/>
        <v>2846</v>
      </c>
      <c r="AL2955" s="35" t="s">
        <v>153</v>
      </c>
      <c r="AM2955" s="141" t="str">
        <f t="shared" si="714"/>
        <v>2846.</v>
      </c>
      <c r="AN2955" s="147"/>
      <c r="AO2955" s="35"/>
      <c r="AP2955" s="16"/>
    </row>
    <row r="2956" spans="1:16379" ht="22.5" customHeight="1" x14ac:dyDescent="0.25">
      <c r="A2956" s="68" t="str">
        <f t="shared" si="720"/>
        <v>2847.</v>
      </c>
      <c r="B2956" s="25">
        <v>4591</v>
      </c>
      <c r="C2956" s="175" t="s">
        <v>2249</v>
      </c>
      <c r="D2956" s="25">
        <v>1972</v>
      </c>
      <c r="E2956" s="111" t="s">
        <v>2932</v>
      </c>
      <c r="F2956" s="68" t="s">
        <v>2933</v>
      </c>
      <c r="G2956" s="25">
        <v>5</v>
      </c>
      <c r="H2956" s="25">
        <v>4</v>
      </c>
      <c r="I2956" s="176">
        <v>3306</v>
      </c>
      <c r="J2956" s="144">
        <v>2267</v>
      </c>
      <c r="K2956" s="176">
        <v>2267</v>
      </c>
      <c r="L2956" s="267">
        <v>182</v>
      </c>
      <c r="M2956" s="176">
        <f t="shared" si="718"/>
        <v>5436866.7999999998</v>
      </c>
      <c r="N2956" s="144"/>
      <c r="O2956" s="142"/>
      <c r="P2956" s="144"/>
      <c r="Q2956" s="144">
        <f t="shared" si="719"/>
        <v>5436866.7999999998</v>
      </c>
      <c r="R2956" s="144">
        <v>5436866.7999999998</v>
      </c>
      <c r="S2956" s="30"/>
      <c r="T2956" s="144"/>
      <c r="U2956" s="144"/>
      <c r="V2956" s="144"/>
      <c r="W2956" s="144"/>
      <c r="X2956" s="144"/>
      <c r="Y2956" s="144"/>
      <c r="Z2956" s="144"/>
      <c r="AA2956" s="144"/>
      <c r="AB2956" s="144"/>
      <c r="AC2956" s="144"/>
      <c r="AD2956" s="144"/>
      <c r="AE2956" s="144"/>
      <c r="AF2956" s="144"/>
      <c r="AG2956" s="324">
        <v>2025</v>
      </c>
      <c r="AH2956" s="135"/>
      <c r="AI2956" s="177"/>
      <c r="AJ2956" s="177"/>
      <c r="AK2956" s="141">
        <f t="shared" si="711"/>
        <v>2847</v>
      </c>
      <c r="AL2956" s="35" t="s">
        <v>153</v>
      </c>
      <c r="AM2956" s="141" t="str">
        <f t="shared" si="714"/>
        <v>2847.</v>
      </c>
      <c r="AN2956" s="147"/>
      <c r="AO2956" s="35"/>
      <c r="AP2956" s="16"/>
    </row>
    <row r="2957" spans="1:16379" ht="22.5" customHeight="1" x14ac:dyDescent="0.25">
      <c r="A2957" s="68" t="str">
        <f t="shared" si="720"/>
        <v>2848.</v>
      </c>
      <c r="B2957" s="25">
        <v>4611</v>
      </c>
      <c r="C2957" s="202" t="s">
        <v>2250</v>
      </c>
      <c r="D2957" s="25">
        <v>1972</v>
      </c>
      <c r="E2957" s="111" t="s">
        <v>2932</v>
      </c>
      <c r="F2957" s="68" t="s">
        <v>2934</v>
      </c>
      <c r="G2957" s="25">
        <v>5</v>
      </c>
      <c r="H2957" s="25">
        <v>3</v>
      </c>
      <c r="I2957" s="144">
        <v>3708.1</v>
      </c>
      <c r="J2957" s="144">
        <v>2872.8</v>
      </c>
      <c r="K2957" s="144">
        <v>2718.8</v>
      </c>
      <c r="L2957" s="30">
        <v>174</v>
      </c>
      <c r="M2957" s="176">
        <f t="shared" si="718"/>
        <v>5979578.8399999999</v>
      </c>
      <c r="N2957" s="144"/>
      <c r="O2957" s="142"/>
      <c r="P2957" s="144"/>
      <c r="Q2957" s="144">
        <f t="shared" si="719"/>
        <v>5979578.8399999999</v>
      </c>
      <c r="R2957" s="144">
        <v>5979578.8399999999</v>
      </c>
      <c r="S2957" s="30"/>
      <c r="T2957" s="144"/>
      <c r="U2957" s="144"/>
      <c r="V2957" s="144"/>
      <c r="W2957" s="144"/>
      <c r="X2957" s="144"/>
      <c r="Y2957" s="144"/>
      <c r="Z2957" s="144"/>
      <c r="AA2957" s="144"/>
      <c r="AB2957" s="144"/>
      <c r="AC2957" s="144"/>
      <c r="AD2957" s="144"/>
      <c r="AE2957" s="144"/>
      <c r="AF2957" s="144"/>
      <c r="AG2957" s="324">
        <v>2025</v>
      </c>
      <c r="AH2957" s="129"/>
      <c r="AI2957" s="216"/>
      <c r="AJ2957" s="216"/>
      <c r="AK2957" s="141">
        <f t="shared" si="711"/>
        <v>2848</v>
      </c>
      <c r="AL2957" s="35" t="s">
        <v>153</v>
      </c>
      <c r="AM2957" s="141" t="str">
        <f t="shared" si="714"/>
        <v>2848.</v>
      </c>
      <c r="AN2957" s="147"/>
      <c r="AO2957" s="35"/>
      <c r="AP2957" s="16"/>
    </row>
    <row r="2958" spans="1:16379" ht="22.5" customHeight="1" x14ac:dyDescent="0.25">
      <c r="A2958" s="68" t="str">
        <f t="shared" si="720"/>
        <v>2849.</v>
      </c>
      <c r="B2958" s="25">
        <v>4805</v>
      </c>
      <c r="C2958" s="175" t="s">
        <v>2251</v>
      </c>
      <c r="D2958" s="25">
        <v>1972</v>
      </c>
      <c r="E2958" s="111" t="s">
        <v>2932</v>
      </c>
      <c r="F2958" s="68" t="s">
        <v>2934</v>
      </c>
      <c r="G2958" s="25">
        <v>5</v>
      </c>
      <c r="H2958" s="25">
        <v>2</v>
      </c>
      <c r="I2958" s="176">
        <v>3365.3</v>
      </c>
      <c r="J2958" s="176">
        <v>2895.5</v>
      </c>
      <c r="K2958" s="176">
        <v>2895.5</v>
      </c>
      <c r="L2958" s="267">
        <v>244</v>
      </c>
      <c r="M2958" s="176">
        <f t="shared" si="718"/>
        <v>2655250.1999999997</v>
      </c>
      <c r="N2958" s="144"/>
      <c r="O2958" s="142"/>
      <c r="P2958" s="144"/>
      <c r="Q2958" s="144">
        <f t="shared" si="719"/>
        <v>2655250.1999999997</v>
      </c>
      <c r="R2958" s="144"/>
      <c r="S2958" s="30"/>
      <c r="T2958" s="144"/>
      <c r="U2958" s="144"/>
      <c r="V2958" s="144"/>
      <c r="W2958" s="144">
        <v>1199.3</v>
      </c>
      <c r="X2958" s="144">
        <f>W2958*2214</f>
        <v>2655250.1999999997</v>
      </c>
      <c r="Y2958" s="144"/>
      <c r="Z2958" s="144"/>
      <c r="AA2958" s="144"/>
      <c r="AB2958" s="144"/>
      <c r="AC2958" s="144"/>
      <c r="AD2958" s="144"/>
      <c r="AE2958" s="144"/>
      <c r="AF2958" s="144"/>
      <c r="AG2958" s="324">
        <v>2025</v>
      </c>
      <c r="AH2958" s="128"/>
      <c r="AI2958" s="172"/>
      <c r="AJ2958" s="172"/>
      <c r="AK2958" s="141">
        <f t="shared" si="711"/>
        <v>2849</v>
      </c>
      <c r="AL2958" s="35" t="s">
        <v>153</v>
      </c>
      <c r="AM2958" s="141" t="str">
        <f t="shared" si="714"/>
        <v>2849.</v>
      </c>
      <c r="AN2958" s="147"/>
      <c r="AO2958" s="35"/>
      <c r="AP2958" s="16"/>
    </row>
    <row r="2959" spans="1:16379" ht="22.5" customHeight="1" x14ac:dyDescent="0.25">
      <c r="A2959" s="68" t="str">
        <f t="shared" si="720"/>
        <v>2850.</v>
      </c>
      <c r="B2959" s="25">
        <v>5092</v>
      </c>
      <c r="C2959" s="300" t="s">
        <v>2252</v>
      </c>
      <c r="D2959" s="25">
        <v>1972</v>
      </c>
      <c r="E2959" s="111" t="s">
        <v>2932</v>
      </c>
      <c r="F2959" s="68" t="s">
        <v>2934</v>
      </c>
      <c r="G2959" s="25">
        <v>5</v>
      </c>
      <c r="H2959" s="25">
        <v>3</v>
      </c>
      <c r="I2959" s="144">
        <v>3455.4</v>
      </c>
      <c r="J2959" s="144">
        <v>2580.5</v>
      </c>
      <c r="K2959" s="144">
        <v>2436.9</v>
      </c>
      <c r="L2959" s="30">
        <v>160</v>
      </c>
      <c r="M2959" s="176">
        <f t="shared" si="718"/>
        <v>1689120</v>
      </c>
      <c r="N2959" s="144"/>
      <c r="O2959" s="142"/>
      <c r="P2959" s="144"/>
      <c r="Q2959" s="144">
        <f t="shared" si="719"/>
        <v>1689120</v>
      </c>
      <c r="R2959" s="144">
        <v>1689120</v>
      </c>
      <c r="S2959" s="30"/>
      <c r="T2959" s="144"/>
      <c r="U2959" s="144"/>
      <c r="V2959" s="144"/>
      <c r="W2959" s="144"/>
      <c r="X2959" s="144"/>
      <c r="Y2959" s="144"/>
      <c r="Z2959" s="144"/>
      <c r="AA2959" s="144"/>
      <c r="AB2959" s="144"/>
      <c r="AC2959" s="144"/>
      <c r="AD2959" s="144"/>
      <c r="AE2959" s="144"/>
      <c r="AF2959" s="144"/>
      <c r="AG2959" s="324">
        <v>2025</v>
      </c>
      <c r="AH2959" s="135"/>
      <c r="AI2959" s="177"/>
      <c r="AJ2959" s="177"/>
      <c r="AK2959" s="141">
        <f t="shared" si="711"/>
        <v>2850</v>
      </c>
      <c r="AL2959" s="35" t="s">
        <v>153</v>
      </c>
      <c r="AM2959" s="141" t="str">
        <f t="shared" si="714"/>
        <v>2850.</v>
      </c>
      <c r="AN2959" s="147"/>
      <c r="AO2959" s="35"/>
      <c r="AP2959" s="16"/>
    </row>
    <row r="2960" spans="1:16379" ht="23.25" customHeight="1" x14ac:dyDescent="0.25">
      <c r="A2960" s="68" t="str">
        <f t="shared" si="720"/>
        <v>2851.</v>
      </c>
      <c r="B2960" s="25">
        <v>4455</v>
      </c>
      <c r="C2960" s="36" t="s">
        <v>2253</v>
      </c>
      <c r="D2960" s="25">
        <v>1973</v>
      </c>
      <c r="E2960" s="111" t="s">
        <v>2932</v>
      </c>
      <c r="F2960" s="68" t="s">
        <v>2934</v>
      </c>
      <c r="G2960" s="25">
        <v>5</v>
      </c>
      <c r="H2960" s="25">
        <v>4</v>
      </c>
      <c r="I2960" s="144">
        <v>3374</v>
      </c>
      <c r="J2960" s="144">
        <v>3385.4</v>
      </c>
      <c r="K2960" s="144">
        <v>2711</v>
      </c>
      <c r="L2960" s="30">
        <v>114</v>
      </c>
      <c r="M2960" s="176">
        <f t="shared" si="718"/>
        <v>5440805.9699999997</v>
      </c>
      <c r="N2960" s="144"/>
      <c r="O2960" s="142"/>
      <c r="P2960" s="144"/>
      <c r="Q2960" s="144">
        <f t="shared" si="719"/>
        <v>5440805.9699999997</v>
      </c>
      <c r="R2960" s="144">
        <v>5440805.9699999997</v>
      </c>
      <c r="S2960" s="30"/>
      <c r="T2960" s="144"/>
      <c r="U2960" s="144"/>
      <c r="V2960" s="144"/>
      <c r="W2960" s="144"/>
      <c r="X2960" s="144"/>
      <c r="Y2960" s="144"/>
      <c r="Z2960" s="144"/>
      <c r="AA2960" s="144"/>
      <c r="AB2960" s="144"/>
      <c r="AC2960" s="323"/>
      <c r="AD2960" s="323"/>
      <c r="AE2960" s="144"/>
      <c r="AF2960" s="144"/>
      <c r="AG2960" s="324">
        <v>2025</v>
      </c>
      <c r="AH2960" s="128"/>
      <c r="AI2960" s="177"/>
      <c r="AJ2960" s="177"/>
      <c r="AK2960" s="141">
        <f t="shared" si="711"/>
        <v>2851</v>
      </c>
      <c r="AL2960" s="35" t="s">
        <v>153</v>
      </c>
      <c r="AM2960" s="141" t="str">
        <f t="shared" si="714"/>
        <v>2851.</v>
      </c>
      <c r="AN2960" s="147"/>
      <c r="AP2960" s="16"/>
    </row>
    <row r="2961" spans="1:42" ht="22.5" customHeight="1" x14ac:dyDescent="0.25">
      <c r="A2961" s="68" t="str">
        <f t="shared" si="720"/>
        <v>2852.</v>
      </c>
      <c r="B2961" s="25">
        <v>5002</v>
      </c>
      <c r="C2961" s="300" t="s">
        <v>2254</v>
      </c>
      <c r="D2961" s="25">
        <v>1973</v>
      </c>
      <c r="E2961" s="111" t="s">
        <v>2932</v>
      </c>
      <c r="F2961" s="68" t="s">
        <v>2933</v>
      </c>
      <c r="G2961" s="25">
        <v>5</v>
      </c>
      <c r="H2961" s="25">
        <v>8</v>
      </c>
      <c r="I2961" s="176">
        <v>5545.3</v>
      </c>
      <c r="J2961" s="144">
        <v>5545.3</v>
      </c>
      <c r="K2961" s="176">
        <v>5545.3</v>
      </c>
      <c r="L2961" s="267">
        <v>282</v>
      </c>
      <c r="M2961" s="176">
        <f t="shared" si="718"/>
        <v>7355112</v>
      </c>
      <c r="N2961" s="144"/>
      <c r="O2961" s="142"/>
      <c r="P2961" s="144"/>
      <c r="Q2961" s="144">
        <f t="shared" si="719"/>
        <v>7355112</v>
      </c>
      <c r="R2961" s="144">
        <f>2588040+4767072</f>
        <v>7355112</v>
      </c>
      <c r="S2961" s="30"/>
      <c r="T2961" s="144"/>
      <c r="U2961" s="144"/>
      <c r="V2961" s="144"/>
      <c r="W2961" s="144"/>
      <c r="X2961" s="144"/>
      <c r="Y2961" s="144"/>
      <c r="Z2961" s="144"/>
      <c r="AA2961" s="144"/>
      <c r="AB2961" s="144"/>
      <c r="AC2961" s="144"/>
      <c r="AD2961" s="144"/>
      <c r="AE2961" s="144"/>
      <c r="AF2961" s="144"/>
      <c r="AG2961" s="324">
        <v>2025</v>
      </c>
      <c r="AH2961" s="128"/>
      <c r="AI2961" s="177"/>
      <c r="AJ2961" s="177"/>
      <c r="AK2961" s="141">
        <f t="shared" si="711"/>
        <v>2852</v>
      </c>
      <c r="AL2961" s="35" t="s">
        <v>153</v>
      </c>
      <c r="AM2961" s="141" t="str">
        <f t="shared" si="714"/>
        <v>2852.</v>
      </c>
      <c r="AN2961" s="147"/>
      <c r="AP2961" s="16"/>
    </row>
    <row r="2962" spans="1:42" ht="22.5" customHeight="1" x14ac:dyDescent="0.25">
      <c r="A2962" s="68" t="str">
        <f t="shared" si="720"/>
        <v>2853.</v>
      </c>
      <c r="B2962" s="25">
        <v>5008</v>
      </c>
      <c r="C2962" s="202" t="s">
        <v>2255</v>
      </c>
      <c r="D2962" s="25">
        <v>1973</v>
      </c>
      <c r="E2962" s="111" t="s">
        <v>2932</v>
      </c>
      <c r="F2962" s="68" t="s">
        <v>2933</v>
      </c>
      <c r="G2962" s="25">
        <v>5</v>
      </c>
      <c r="H2962" s="25">
        <v>8</v>
      </c>
      <c r="I2962" s="144">
        <v>5618.7</v>
      </c>
      <c r="J2962" s="144">
        <v>5618.7</v>
      </c>
      <c r="K2962" s="144">
        <v>5618.7</v>
      </c>
      <c r="L2962" s="30">
        <v>253</v>
      </c>
      <c r="M2962" s="144">
        <f t="shared" si="718"/>
        <v>11039988</v>
      </c>
      <c r="N2962" s="144"/>
      <c r="O2962" s="142"/>
      <c r="P2962" s="144"/>
      <c r="Q2962" s="144">
        <f t="shared" si="719"/>
        <v>11039988</v>
      </c>
      <c r="R2962" s="144">
        <f>6272916+4767072</f>
        <v>11039988</v>
      </c>
      <c r="S2962" s="30"/>
      <c r="T2962" s="144"/>
      <c r="U2962" s="144"/>
      <c r="V2962" s="144"/>
      <c r="W2962" s="144"/>
      <c r="X2962" s="144"/>
      <c r="Y2962" s="144"/>
      <c r="Z2962" s="144"/>
      <c r="AA2962" s="144"/>
      <c r="AB2962" s="144"/>
      <c r="AC2962" s="144"/>
      <c r="AD2962" s="144"/>
      <c r="AE2962" s="144"/>
      <c r="AF2962" s="144"/>
      <c r="AG2962" s="324">
        <v>2025</v>
      </c>
      <c r="AH2962" s="129"/>
      <c r="AI2962" s="216"/>
      <c r="AJ2962" s="216"/>
      <c r="AK2962" s="141">
        <f t="shared" si="711"/>
        <v>2853</v>
      </c>
      <c r="AL2962" s="35" t="s">
        <v>153</v>
      </c>
      <c r="AM2962" s="141" t="str">
        <f t="shared" si="714"/>
        <v>2853.</v>
      </c>
      <c r="AN2962" s="147"/>
      <c r="AO2962" s="35"/>
      <c r="AP2962" s="16"/>
    </row>
    <row r="2963" spans="1:42" ht="22.5" customHeight="1" x14ac:dyDescent="0.25">
      <c r="A2963" s="68" t="str">
        <f t="shared" ref="A2963:A3014" si="721">AM2963</f>
        <v>2854.</v>
      </c>
      <c r="B2963" s="25">
        <v>5010</v>
      </c>
      <c r="C2963" s="36" t="s">
        <v>2256</v>
      </c>
      <c r="D2963" s="25">
        <v>1973</v>
      </c>
      <c r="E2963" s="111" t="s">
        <v>2932</v>
      </c>
      <c r="F2963" s="68" t="s">
        <v>2933</v>
      </c>
      <c r="G2963" s="25">
        <v>5</v>
      </c>
      <c r="H2963" s="25">
        <v>4</v>
      </c>
      <c r="I2963" s="179">
        <v>3329.2</v>
      </c>
      <c r="J2963" s="144">
        <v>3329.2</v>
      </c>
      <c r="K2963" s="179">
        <v>3329.2</v>
      </c>
      <c r="L2963" s="120">
        <v>147</v>
      </c>
      <c r="M2963" s="144">
        <f t="shared" si="718"/>
        <v>5792331</v>
      </c>
      <c r="N2963" s="144"/>
      <c r="O2963" s="142"/>
      <c r="P2963" s="144"/>
      <c r="Q2963" s="144">
        <f t="shared" si="719"/>
        <v>5792331</v>
      </c>
      <c r="R2963" s="144">
        <f>1248072+4544259</f>
        <v>5792331</v>
      </c>
      <c r="S2963" s="30"/>
      <c r="T2963" s="144"/>
      <c r="U2963" s="144"/>
      <c r="V2963" s="144"/>
      <c r="W2963" s="144"/>
      <c r="X2963" s="144"/>
      <c r="Y2963" s="144"/>
      <c r="Z2963" s="144"/>
      <c r="AA2963" s="144"/>
      <c r="AB2963" s="144"/>
      <c r="AC2963" s="144"/>
      <c r="AD2963" s="144"/>
      <c r="AE2963" s="144"/>
      <c r="AF2963" s="144"/>
      <c r="AG2963" s="324">
        <v>2025</v>
      </c>
      <c r="AH2963" s="128"/>
      <c r="AI2963" s="134"/>
      <c r="AJ2963" s="134"/>
      <c r="AK2963" s="141">
        <f t="shared" si="711"/>
        <v>2854</v>
      </c>
      <c r="AL2963" s="35" t="s">
        <v>153</v>
      </c>
      <c r="AM2963" s="141" t="str">
        <f t="shared" si="714"/>
        <v>2854.</v>
      </c>
      <c r="AN2963" s="147"/>
      <c r="AO2963" s="35"/>
      <c r="AP2963" s="16"/>
    </row>
    <row r="2964" spans="1:42" ht="23.25" customHeight="1" x14ac:dyDescent="0.25">
      <c r="A2964" s="68" t="str">
        <f t="shared" si="721"/>
        <v>2855.</v>
      </c>
      <c r="B2964" s="120">
        <v>5135</v>
      </c>
      <c r="C2964" s="36" t="s">
        <v>2257</v>
      </c>
      <c r="D2964" s="25">
        <v>1973</v>
      </c>
      <c r="E2964" s="111" t="s">
        <v>2932</v>
      </c>
      <c r="F2964" s="68" t="s">
        <v>2933</v>
      </c>
      <c r="G2964" s="25">
        <v>5</v>
      </c>
      <c r="H2964" s="25">
        <v>4</v>
      </c>
      <c r="I2964" s="144">
        <v>3431.5</v>
      </c>
      <c r="J2964" s="144">
        <v>3437</v>
      </c>
      <c r="K2964" s="144">
        <v>2741.2</v>
      </c>
      <c r="L2964" s="30">
        <v>132</v>
      </c>
      <c r="M2964" s="176">
        <f t="shared" si="718"/>
        <v>5076250</v>
      </c>
      <c r="N2964" s="144"/>
      <c r="O2964" s="142"/>
      <c r="P2964" s="144"/>
      <c r="Q2964" s="144">
        <f t="shared" si="719"/>
        <v>5076250</v>
      </c>
      <c r="R2964" s="144">
        <v>5076250</v>
      </c>
      <c r="S2964" s="30"/>
      <c r="T2964" s="144"/>
      <c r="U2964" s="144"/>
      <c r="V2964" s="144"/>
      <c r="W2964" s="144"/>
      <c r="X2964" s="144"/>
      <c r="Y2964" s="144"/>
      <c r="Z2964" s="144"/>
      <c r="AA2964" s="144"/>
      <c r="AB2964" s="144"/>
      <c r="AC2964" s="323"/>
      <c r="AD2964" s="323"/>
      <c r="AE2964" s="144"/>
      <c r="AF2964" s="144"/>
      <c r="AG2964" s="324">
        <v>2025</v>
      </c>
      <c r="AH2964" s="128"/>
      <c r="AI2964" s="177"/>
      <c r="AJ2964" s="177"/>
      <c r="AK2964" s="141">
        <f t="shared" si="711"/>
        <v>2855</v>
      </c>
      <c r="AL2964" s="35" t="s">
        <v>153</v>
      </c>
      <c r="AM2964" s="141" t="str">
        <f t="shared" si="714"/>
        <v>2855.</v>
      </c>
      <c r="AN2964" s="147"/>
      <c r="AP2964" s="16"/>
    </row>
    <row r="2965" spans="1:42" ht="22.5" customHeight="1" x14ac:dyDescent="0.25">
      <c r="A2965" s="68" t="str">
        <f t="shared" si="721"/>
        <v>2856.</v>
      </c>
      <c r="B2965" s="120">
        <v>5136</v>
      </c>
      <c r="C2965" s="36" t="s">
        <v>2258</v>
      </c>
      <c r="D2965" s="25">
        <v>1973</v>
      </c>
      <c r="E2965" s="111" t="s">
        <v>2932</v>
      </c>
      <c r="F2965" s="68" t="s">
        <v>2934</v>
      </c>
      <c r="G2965" s="25">
        <v>5</v>
      </c>
      <c r="H2965" s="25">
        <v>2</v>
      </c>
      <c r="I2965" s="176">
        <v>1752.6</v>
      </c>
      <c r="J2965" s="176">
        <v>1753</v>
      </c>
      <c r="K2965" s="176">
        <v>1753</v>
      </c>
      <c r="L2965" s="267">
        <v>86</v>
      </c>
      <c r="M2965" s="176">
        <f t="shared" si="718"/>
        <v>2014974</v>
      </c>
      <c r="N2965" s="144"/>
      <c r="O2965" s="142"/>
      <c r="P2965" s="144"/>
      <c r="Q2965" s="144">
        <f t="shared" si="719"/>
        <v>2014974</v>
      </c>
      <c r="R2965" s="144">
        <v>2014974</v>
      </c>
      <c r="S2965" s="30"/>
      <c r="T2965" s="144"/>
      <c r="U2965" s="144"/>
      <c r="V2965" s="144"/>
      <c r="W2965" s="144"/>
      <c r="X2965" s="144"/>
      <c r="Y2965" s="144"/>
      <c r="Z2965" s="144"/>
      <c r="AA2965" s="144"/>
      <c r="AB2965" s="144"/>
      <c r="AC2965" s="323"/>
      <c r="AD2965" s="323"/>
      <c r="AE2965" s="144"/>
      <c r="AF2965" s="144"/>
      <c r="AG2965" s="324">
        <v>2025</v>
      </c>
      <c r="AH2965" s="135"/>
      <c r="AI2965" s="177"/>
      <c r="AJ2965" s="177"/>
      <c r="AK2965" s="141">
        <f t="shared" si="711"/>
        <v>2856</v>
      </c>
      <c r="AL2965" s="35" t="s">
        <v>153</v>
      </c>
      <c r="AM2965" s="141" t="str">
        <f t="shared" si="714"/>
        <v>2856.</v>
      </c>
      <c r="AN2965" s="147"/>
      <c r="AO2965" s="35"/>
      <c r="AP2965" s="16"/>
    </row>
    <row r="2966" spans="1:42" ht="22.5" customHeight="1" x14ac:dyDescent="0.25">
      <c r="A2966" s="68" t="str">
        <f t="shared" si="721"/>
        <v>2857.</v>
      </c>
      <c r="B2966" s="25">
        <v>4461</v>
      </c>
      <c r="C2966" s="175" t="s">
        <v>2259</v>
      </c>
      <c r="D2966" s="25">
        <v>1973</v>
      </c>
      <c r="E2966" s="111" t="s">
        <v>2932</v>
      </c>
      <c r="F2966" s="68" t="s">
        <v>2934</v>
      </c>
      <c r="G2966" s="25">
        <v>5</v>
      </c>
      <c r="H2966" s="25">
        <v>4</v>
      </c>
      <c r="I2966" s="176">
        <v>3113.3</v>
      </c>
      <c r="J2966" s="144">
        <v>3113.3</v>
      </c>
      <c r="K2966" s="176">
        <v>3113.3</v>
      </c>
      <c r="L2966" s="267">
        <v>151</v>
      </c>
      <c r="M2966" s="176">
        <f t="shared" si="718"/>
        <v>8057024</v>
      </c>
      <c r="N2966" s="144"/>
      <c r="O2966" s="142"/>
      <c r="P2966" s="144"/>
      <c r="Q2966" s="144">
        <f t="shared" si="719"/>
        <v>8057024</v>
      </c>
      <c r="R2966" s="144">
        <v>8057024</v>
      </c>
      <c r="S2966" s="30"/>
      <c r="T2966" s="144"/>
      <c r="U2966" s="144"/>
      <c r="V2966" s="144"/>
      <c r="W2966" s="144"/>
      <c r="X2966" s="144"/>
      <c r="Y2966" s="144"/>
      <c r="Z2966" s="144"/>
      <c r="AA2966" s="144"/>
      <c r="AB2966" s="144"/>
      <c r="AC2966" s="144"/>
      <c r="AD2966" s="144"/>
      <c r="AE2966" s="144"/>
      <c r="AF2966" s="144"/>
      <c r="AG2966" s="324">
        <v>2025</v>
      </c>
      <c r="AH2966" s="135"/>
      <c r="AI2966" s="177"/>
      <c r="AJ2966" s="177"/>
      <c r="AK2966" s="141">
        <f t="shared" si="711"/>
        <v>2857</v>
      </c>
      <c r="AL2966" s="35" t="s">
        <v>153</v>
      </c>
      <c r="AM2966" s="141" t="str">
        <f t="shared" si="714"/>
        <v>2857.</v>
      </c>
      <c r="AN2966" s="147"/>
      <c r="AO2966" s="35"/>
      <c r="AP2966" s="16"/>
    </row>
    <row r="2967" spans="1:42" ht="23.25" customHeight="1" x14ac:dyDescent="0.25">
      <c r="A2967" s="68" t="str">
        <f t="shared" si="721"/>
        <v>2858.</v>
      </c>
      <c r="B2967" s="120">
        <v>5422</v>
      </c>
      <c r="C2967" s="36" t="s">
        <v>2260</v>
      </c>
      <c r="D2967" s="25">
        <v>1973</v>
      </c>
      <c r="E2967" s="111" t="s">
        <v>2932</v>
      </c>
      <c r="F2967" s="68" t="s">
        <v>2934</v>
      </c>
      <c r="G2967" s="25">
        <v>5</v>
      </c>
      <c r="H2967" s="25">
        <v>1</v>
      </c>
      <c r="I2967" s="144">
        <v>9412</v>
      </c>
      <c r="J2967" s="144">
        <v>2844.3</v>
      </c>
      <c r="K2967" s="144">
        <v>2565.1999999999998</v>
      </c>
      <c r="L2967" s="30">
        <v>268</v>
      </c>
      <c r="M2967" s="176">
        <f t="shared" si="718"/>
        <v>2097024.41</v>
      </c>
      <c r="N2967" s="144"/>
      <c r="O2967" s="142"/>
      <c r="P2967" s="144"/>
      <c r="Q2967" s="144">
        <f t="shared" si="719"/>
        <v>2097024.41</v>
      </c>
      <c r="R2967" s="144">
        <f>856764.48+1240259.93</f>
        <v>2097024.41</v>
      </c>
      <c r="S2967" s="30"/>
      <c r="T2967" s="144"/>
      <c r="U2967" s="144"/>
      <c r="V2967" s="144"/>
      <c r="W2967" s="144"/>
      <c r="X2967" s="144"/>
      <c r="Y2967" s="144"/>
      <c r="Z2967" s="144"/>
      <c r="AA2967" s="144"/>
      <c r="AB2967" s="144"/>
      <c r="AC2967" s="323"/>
      <c r="AD2967" s="323"/>
      <c r="AE2967" s="144"/>
      <c r="AF2967" s="144"/>
      <c r="AG2967" s="324">
        <v>2025</v>
      </c>
      <c r="AH2967" s="128"/>
      <c r="AI2967" s="177"/>
      <c r="AJ2967" s="177"/>
      <c r="AK2967" s="141">
        <f t="shared" si="711"/>
        <v>2858</v>
      </c>
      <c r="AL2967" s="35" t="s">
        <v>153</v>
      </c>
      <c r="AM2967" s="141" t="str">
        <f t="shared" si="714"/>
        <v>2858.</v>
      </c>
      <c r="AN2967" s="147"/>
      <c r="AP2967" s="16"/>
    </row>
    <row r="2968" spans="1:42" ht="22.5" customHeight="1" x14ac:dyDescent="0.25">
      <c r="A2968" s="68" t="str">
        <f t="shared" si="721"/>
        <v>2859.</v>
      </c>
      <c r="B2968" s="25">
        <v>4370</v>
      </c>
      <c r="C2968" s="300" t="s">
        <v>2261</v>
      </c>
      <c r="D2968" s="25">
        <v>1974</v>
      </c>
      <c r="E2968" s="111" t="s">
        <v>2932</v>
      </c>
      <c r="F2968" s="68" t="s">
        <v>2934</v>
      </c>
      <c r="G2968" s="25">
        <v>4</v>
      </c>
      <c r="H2968" s="25">
        <v>4</v>
      </c>
      <c r="I2968" s="176">
        <v>2638.2</v>
      </c>
      <c r="J2968" s="176">
        <v>2318.6999999999998</v>
      </c>
      <c r="K2968" s="176">
        <v>2318.6999999999998</v>
      </c>
      <c r="L2968" s="267">
        <v>82</v>
      </c>
      <c r="M2968" s="176">
        <f t="shared" si="718"/>
        <v>2712324.86</v>
      </c>
      <c r="N2968" s="144"/>
      <c r="O2968" s="142"/>
      <c r="P2968" s="144"/>
      <c r="Q2968" s="144">
        <f t="shared" si="719"/>
        <v>2712324.86</v>
      </c>
      <c r="R2968" s="144">
        <f>1294710.48+1417614.38</f>
        <v>2712324.86</v>
      </c>
      <c r="S2968" s="30"/>
      <c r="T2968" s="144"/>
      <c r="U2968" s="144"/>
      <c r="V2968" s="144"/>
      <c r="W2968" s="144"/>
      <c r="X2968" s="144"/>
      <c r="Y2968" s="144"/>
      <c r="Z2968" s="144"/>
      <c r="AA2968" s="144"/>
      <c r="AB2968" s="144"/>
      <c r="AC2968" s="144"/>
      <c r="AD2968" s="144"/>
      <c r="AE2968" s="144"/>
      <c r="AF2968" s="144"/>
      <c r="AG2968" s="324">
        <v>2025</v>
      </c>
      <c r="AH2968" s="128"/>
      <c r="AI2968" s="177"/>
      <c r="AJ2968" s="177"/>
      <c r="AK2968" s="141">
        <f t="shared" si="711"/>
        <v>2859</v>
      </c>
      <c r="AL2968" s="35" t="s">
        <v>153</v>
      </c>
      <c r="AM2968" s="141" t="str">
        <f t="shared" si="714"/>
        <v>2859.</v>
      </c>
      <c r="AN2968" s="147"/>
      <c r="AO2968" s="35"/>
      <c r="AP2968" s="16"/>
    </row>
    <row r="2969" spans="1:42" ht="22.5" customHeight="1" x14ac:dyDescent="0.25">
      <c r="A2969" s="68" t="str">
        <f t="shared" si="721"/>
        <v>2860.</v>
      </c>
      <c r="B2969" s="25">
        <v>4236</v>
      </c>
      <c r="C2969" s="202" t="s">
        <v>2262</v>
      </c>
      <c r="D2969" s="25">
        <v>1974</v>
      </c>
      <c r="E2969" s="111" t="s">
        <v>2932</v>
      </c>
      <c r="F2969" s="68" t="s">
        <v>2934</v>
      </c>
      <c r="G2969" s="25">
        <v>5</v>
      </c>
      <c r="H2969" s="25">
        <v>8</v>
      </c>
      <c r="I2969" s="144">
        <v>6790.7</v>
      </c>
      <c r="J2969" s="144">
        <v>5220.7</v>
      </c>
      <c r="K2969" s="144">
        <v>3522.1</v>
      </c>
      <c r="L2969" s="30">
        <v>250</v>
      </c>
      <c r="M2969" s="176">
        <f t="shared" si="718"/>
        <v>10950486.5</v>
      </c>
      <c r="N2969" s="144"/>
      <c r="O2969" s="142"/>
      <c r="P2969" s="144"/>
      <c r="Q2969" s="144">
        <f t="shared" si="719"/>
        <v>10950486.5</v>
      </c>
      <c r="R2969" s="144">
        <v>10950486.5</v>
      </c>
      <c r="S2969" s="30"/>
      <c r="T2969" s="144"/>
      <c r="U2969" s="144"/>
      <c r="V2969" s="144"/>
      <c r="W2969" s="144"/>
      <c r="X2969" s="144"/>
      <c r="Y2969" s="144"/>
      <c r="Z2969" s="144"/>
      <c r="AA2969" s="144"/>
      <c r="AB2969" s="144"/>
      <c r="AC2969" s="144"/>
      <c r="AD2969" s="144"/>
      <c r="AE2969" s="144"/>
      <c r="AF2969" s="144"/>
      <c r="AG2969" s="324">
        <v>2025</v>
      </c>
      <c r="AH2969" s="129"/>
      <c r="AI2969" s="216"/>
      <c r="AJ2969" s="216"/>
      <c r="AK2969" s="141">
        <f t="shared" si="711"/>
        <v>2860</v>
      </c>
      <c r="AL2969" s="35" t="s">
        <v>153</v>
      </c>
      <c r="AM2969" s="141" t="str">
        <f t="shared" si="714"/>
        <v>2860.</v>
      </c>
      <c r="AN2969" s="147"/>
      <c r="AO2969" s="35"/>
      <c r="AP2969" s="16"/>
    </row>
    <row r="2970" spans="1:42" ht="22.5" customHeight="1" x14ac:dyDescent="0.25">
      <c r="A2970" s="68" t="str">
        <f t="shared" si="721"/>
        <v>2861.</v>
      </c>
      <c r="B2970" s="25">
        <v>5018</v>
      </c>
      <c r="C2970" s="202" t="s">
        <v>2263</v>
      </c>
      <c r="D2970" s="25">
        <v>1974</v>
      </c>
      <c r="E2970" s="111" t="s">
        <v>2932</v>
      </c>
      <c r="F2970" s="68" t="s">
        <v>2934</v>
      </c>
      <c r="G2970" s="25">
        <v>5</v>
      </c>
      <c r="H2970" s="25">
        <v>7</v>
      </c>
      <c r="I2970" s="144">
        <v>6917.6</v>
      </c>
      <c r="J2970" s="144">
        <v>6413.9</v>
      </c>
      <c r="K2970" s="144">
        <v>6413.9</v>
      </c>
      <c r="L2970" s="30">
        <v>318</v>
      </c>
      <c r="M2970" s="176">
        <f t="shared" si="718"/>
        <v>2567828.64</v>
      </c>
      <c r="N2970" s="144"/>
      <c r="O2970" s="142"/>
      <c r="P2970" s="144"/>
      <c r="Q2970" s="144">
        <f t="shared" si="719"/>
        <v>2567828.64</v>
      </c>
      <c r="R2970" s="144">
        <v>2567828.64</v>
      </c>
      <c r="S2970" s="30"/>
      <c r="T2970" s="144"/>
      <c r="U2970" s="144"/>
      <c r="V2970" s="144"/>
      <c r="W2970" s="144"/>
      <c r="X2970" s="144"/>
      <c r="Y2970" s="144"/>
      <c r="Z2970" s="144"/>
      <c r="AA2970" s="144"/>
      <c r="AB2970" s="144"/>
      <c r="AC2970" s="144"/>
      <c r="AD2970" s="144"/>
      <c r="AE2970" s="144"/>
      <c r="AF2970" s="144"/>
      <c r="AG2970" s="324">
        <v>2025</v>
      </c>
      <c r="AH2970" s="129"/>
      <c r="AI2970" s="216"/>
      <c r="AJ2970" s="216"/>
      <c r="AK2970" s="141">
        <f t="shared" si="711"/>
        <v>2861</v>
      </c>
      <c r="AL2970" s="35" t="s">
        <v>153</v>
      </c>
      <c r="AM2970" s="141" t="str">
        <f t="shared" si="714"/>
        <v>2861.</v>
      </c>
      <c r="AN2970" s="147"/>
      <c r="AO2970" s="35"/>
      <c r="AP2970" s="16"/>
    </row>
    <row r="2971" spans="1:42" ht="22.5" customHeight="1" x14ac:dyDescent="0.25">
      <c r="A2971" s="68" t="str">
        <f t="shared" si="721"/>
        <v>2862.</v>
      </c>
      <c r="B2971" s="25">
        <v>5095</v>
      </c>
      <c r="C2971" s="300" t="s">
        <v>2264</v>
      </c>
      <c r="D2971" s="25">
        <v>1974</v>
      </c>
      <c r="E2971" s="111" t="s">
        <v>2932</v>
      </c>
      <c r="F2971" s="68" t="s">
        <v>2934</v>
      </c>
      <c r="G2971" s="25">
        <v>5</v>
      </c>
      <c r="H2971" s="25">
        <v>3</v>
      </c>
      <c r="I2971" s="144">
        <v>3477.2</v>
      </c>
      <c r="J2971" s="144">
        <v>3090</v>
      </c>
      <c r="K2971" s="144">
        <v>2656.4</v>
      </c>
      <c r="L2971" s="30">
        <v>173</v>
      </c>
      <c r="M2971" s="176">
        <f t="shared" si="718"/>
        <v>5457984</v>
      </c>
      <c r="N2971" s="144"/>
      <c r="O2971" s="142"/>
      <c r="P2971" s="144"/>
      <c r="Q2971" s="144">
        <f t="shared" si="719"/>
        <v>5457984</v>
      </c>
      <c r="R2971" s="144">
        <v>5457984</v>
      </c>
      <c r="S2971" s="30"/>
      <c r="T2971" s="144"/>
      <c r="U2971" s="144"/>
      <c r="V2971" s="144"/>
      <c r="W2971" s="144"/>
      <c r="X2971" s="144"/>
      <c r="Y2971" s="144"/>
      <c r="Z2971" s="144"/>
      <c r="AA2971" s="144"/>
      <c r="AB2971" s="144"/>
      <c r="AC2971" s="144"/>
      <c r="AD2971" s="144"/>
      <c r="AE2971" s="144"/>
      <c r="AF2971" s="144"/>
      <c r="AG2971" s="324">
        <v>2025</v>
      </c>
      <c r="AH2971" s="135"/>
      <c r="AI2971" s="177"/>
      <c r="AJ2971" s="177"/>
      <c r="AK2971" s="141">
        <f t="shared" si="711"/>
        <v>2862</v>
      </c>
      <c r="AL2971" s="35" t="s">
        <v>153</v>
      </c>
      <c r="AM2971" s="141" t="str">
        <f t="shared" si="714"/>
        <v>2862.</v>
      </c>
      <c r="AN2971" s="147"/>
      <c r="AO2971" s="35"/>
      <c r="AP2971" s="16"/>
    </row>
    <row r="2972" spans="1:42" ht="22.5" customHeight="1" x14ac:dyDescent="0.25">
      <c r="A2972" s="68" t="str">
        <f t="shared" si="721"/>
        <v>2863.</v>
      </c>
      <c r="B2972" s="25">
        <v>5308</v>
      </c>
      <c r="C2972" s="300" t="s">
        <v>2265</v>
      </c>
      <c r="D2972" s="25">
        <v>1974</v>
      </c>
      <c r="E2972" s="111" t="s">
        <v>2932</v>
      </c>
      <c r="F2972" s="68" t="s">
        <v>2934</v>
      </c>
      <c r="G2972" s="25">
        <v>5</v>
      </c>
      <c r="H2972" s="25">
        <v>5</v>
      </c>
      <c r="I2972" s="144">
        <v>4370.8</v>
      </c>
      <c r="J2972" s="144">
        <v>2605.9</v>
      </c>
      <c r="K2972" s="144">
        <v>2605.9</v>
      </c>
      <c r="L2972" s="30">
        <v>130</v>
      </c>
      <c r="M2972" s="176">
        <f t="shared" si="718"/>
        <v>7048230.9899999993</v>
      </c>
      <c r="N2972" s="144"/>
      <c r="O2972" s="142"/>
      <c r="P2972" s="144"/>
      <c r="Q2972" s="144">
        <f t="shared" si="719"/>
        <v>7048230.9899999993</v>
      </c>
      <c r="R2972" s="144">
        <v>7048230.9899999993</v>
      </c>
      <c r="S2972" s="30"/>
      <c r="T2972" s="144"/>
      <c r="U2972" s="144"/>
      <c r="V2972" s="144"/>
      <c r="W2972" s="144"/>
      <c r="X2972" s="144"/>
      <c r="Y2972" s="144"/>
      <c r="Z2972" s="144"/>
      <c r="AA2972" s="144"/>
      <c r="AB2972" s="144"/>
      <c r="AC2972" s="144"/>
      <c r="AD2972" s="144"/>
      <c r="AE2972" s="144"/>
      <c r="AF2972" s="144"/>
      <c r="AG2972" s="324">
        <v>2025</v>
      </c>
      <c r="AH2972" s="128"/>
      <c r="AI2972" s="177"/>
      <c r="AJ2972" s="177"/>
      <c r="AK2972" s="141">
        <f t="shared" si="711"/>
        <v>2863</v>
      </c>
      <c r="AL2972" s="35" t="s">
        <v>153</v>
      </c>
      <c r="AM2972" s="141" t="str">
        <f t="shared" si="714"/>
        <v>2863.</v>
      </c>
      <c r="AN2972" s="147"/>
      <c r="AO2972" s="35"/>
      <c r="AP2972" s="16"/>
    </row>
    <row r="2973" spans="1:42" ht="22.5" customHeight="1" x14ac:dyDescent="0.25">
      <c r="A2973" s="68" t="str">
        <f t="shared" si="721"/>
        <v>2864.</v>
      </c>
      <c r="B2973" s="25">
        <v>5335</v>
      </c>
      <c r="C2973" s="137" t="s">
        <v>2266</v>
      </c>
      <c r="D2973" s="25">
        <v>1974</v>
      </c>
      <c r="E2973" s="111" t="s">
        <v>2932</v>
      </c>
      <c r="F2973" s="68" t="s">
        <v>2934</v>
      </c>
      <c r="G2973" s="25">
        <v>3</v>
      </c>
      <c r="H2973" s="25">
        <v>3</v>
      </c>
      <c r="I2973" s="144">
        <v>1377.1</v>
      </c>
      <c r="J2973" s="144">
        <v>1055</v>
      </c>
      <c r="K2973" s="144">
        <v>1055</v>
      </c>
      <c r="L2973" s="30">
        <v>49</v>
      </c>
      <c r="M2973" s="176">
        <f t="shared" si="718"/>
        <v>511168.70999999996</v>
      </c>
      <c r="N2973" s="144"/>
      <c r="O2973" s="142"/>
      <c r="P2973" s="144"/>
      <c r="Q2973" s="144">
        <f t="shared" si="719"/>
        <v>511168.70999999996</v>
      </c>
      <c r="R2973" s="144">
        <v>511168.70999999996</v>
      </c>
      <c r="S2973" s="30"/>
      <c r="T2973" s="144"/>
      <c r="U2973" s="144"/>
      <c r="V2973" s="144"/>
      <c r="W2973" s="144"/>
      <c r="X2973" s="144"/>
      <c r="Y2973" s="144"/>
      <c r="Z2973" s="144"/>
      <c r="AA2973" s="144"/>
      <c r="AB2973" s="144"/>
      <c r="AC2973" s="144"/>
      <c r="AD2973" s="144"/>
      <c r="AE2973" s="144"/>
      <c r="AF2973" s="144"/>
      <c r="AG2973" s="324">
        <v>2025</v>
      </c>
      <c r="AH2973" s="129"/>
      <c r="AI2973" s="216"/>
      <c r="AJ2973" s="216"/>
      <c r="AK2973" s="141">
        <f t="shared" si="711"/>
        <v>2864</v>
      </c>
      <c r="AL2973" s="35" t="s">
        <v>153</v>
      </c>
      <c r="AM2973" s="141" t="str">
        <f t="shared" si="714"/>
        <v>2864.</v>
      </c>
      <c r="AN2973" s="147"/>
      <c r="AO2973" s="35"/>
      <c r="AP2973" s="16"/>
    </row>
    <row r="2974" spans="1:42" ht="22.5" customHeight="1" x14ac:dyDescent="0.25">
      <c r="A2974" s="68" t="str">
        <f t="shared" si="721"/>
        <v>2865.</v>
      </c>
      <c r="B2974" s="25">
        <v>5375</v>
      </c>
      <c r="C2974" s="137" t="s">
        <v>2267</v>
      </c>
      <c r="D2974" s="25">
        <v>1974</v>
      </c>
      <c r="E2974" s="111" t="s">
        <v>2932</v>
      </c>
      <c r="F2974" s="68" t="s">
        <v>2934</v>
      </c>
      <c r="G2974" s="25">
        <v>5</v>
      </c>
      <c r="H2974" s="25">
        <v>8</v>
      </c>
      <c r="I2974" s="144">
        <v>6669.1</v>
      </c>
      <c r="J2974" s="144">
        <v>5923.4</v>
      </c>
      <c r="K2974" s="144">
        <v>5803.6</v>
      </c>
      <c r="L2974" s="30">
        <v>291</v>
      </c>
      <c r="M2974" s="176">
        <f t="shared" si="718"/>
        <v>4144100</v>
      </c>
      <c r="N2974" s="144"/>
      <c r="O2974" s="142"/>
      <c r="P2974" s="144"/>
      <c r="Q2974" s="144">
        <f t="shared" si="719"/>
        <v>4144100</v>
      </c>
      <c r="R2974" s="144">
        <v>4144100</v>
      </c>
      <c r="S2974" s="30"/>
      <c r="T2974" s="144"/>
      <c r="U2974" s="144"/>
      <c r="V2974" s="144"/>
      <c r="W2974" s="144"/>
      <c r="X2974" s="144"/>
      <c r="Y2974" s="144"/>
      <c r="Z2974" s="144"/>
      <c r="AA2974" s="144"/>
      <c r="AB2974" s="144"/>
      <c r="AC2974" s="144"/>
      <c r="AD2974" s="144"/>
      <c r="AE2974" s="144"/>
      <c r="AF2974" s="144"/>
      <c r="AG2974" s="324">
        <v>2025</v>
      </c>
      <c r="AH2974" s="129"/>
      <c r="AI2974" s="216"/>
      <c r="AJ2974" s="216"/>
      <c r="AK2974" s="141">
        <f t="shared" si="711"/>
        <v>2865</v>
      </c>
      <c r="AL2974" s="35" t="s">
        <v>153</v>
      </c>
      <c r="AM2974" s="141" t="str">
        <f t="shared" si="714"/>
        <v>2865.</v>
      </c>
      <c r="AN2974" s="147"/>
      <c r="AO2974" s="35"/>
      <c r="AP2974" s="16"/>
    </row>
    <row r="2975" spans="1:42" ht="22.5" customHeight="1" x14ac:dyDescent="0.25">
      <c r="A2975" s="68" t="str">
        <f t="shared" si="721"/>
        <v>2866.</v>
      </c>
      <c r="B2975" s="25">
        <v>5201</v>
      </c>
      <c r="C2975" s="300" t="s">
        <v>2269</v>
      </c>
      <c r="D2975" s="25">
        <v>1975</v>
      </c>
      <c r="E2975" s="111" t="s">
        <v>2932</v>
      </c>
      <c r="F2975" s="68" t="s">
        <v>2934</v>
      </c>
      <c r="G2975" s="25">
        <v>5</v>
      </c>
      <c r="H2975" s="25">
        <v>6</v>
      </c>
      <c r="I2975" s="144">
        <v>4952.5</v>
      </c>
      <c r="J2975" s="144">
        <v>4487.2</v>
      </c>
      <c r="K2975" s="144">
        <v>4487.2</v>
      </c>
      <c r="L2975" s="30">
        <v>227</v>
      </c>
      <c r="M2975" s="176">
        <f t="shared" si="718"/>
        <v>2214624</v>
      </c>
      <c r="N2975" s="144"/>
      <c r="O2975" s="142"/>
      <c r="P2975" s="144"/>
      <c r="Q2975" s="144">
        <f t="shared" si="719"/>
        <v>2214624</v>
      </c>
      <c r="R2975" s="144">
        <v>2214624</v>
      </c>
      <c r="S2975" s="30"/>
      <c r="T2975" s="144"/>
      <c r="U2975" s="144"/>
      <c r="V2975" s="144"/>
      <c r="W2975" s="144"/>
      <c r="X2975" s="144"/>
      <c r="Y2975" s="144"/>
      <c r="Z2975" s="144"/>
      <c r="AA2975" s="144"/>
      <c r="AB2975" s="144"/>
      <c r="AC2975" s="144"/>
      <c r="AD2975" s="144"/>
      <c r="AE2975" s="144"/>
      <c r="AF2975" s="144"/>
      <c r="AG2975" s="324">
        <v>2025</v>
      </c>
      <c r="AH2975" s="128"/>
      <c r="AI2975" s="177"/>
      <c r="AJ2975" s="177"/>
      <c r="AK2975" s="141">
        <f t="shared" si="711"/>
        <v>2866</v>
      </c>
      <c r="AL2975" s="35" t="s">
        <v>153</v>
      </c>
      <c r="AM2975" s="141" t="str">
        <f t="shared" si="714"/>
        <v>2866.</v>
      </c>
      <c r="AN2975" s="147"/>
      <c r="AO2975" s="35"/>
      <c r="AP2975" s="16"/>
    </row>
    <row r="2976" spans="1:42" ht="22.5" customHeight="1" x14ac:dyDescent="0.25">
      <c r="A2976" s="68" t="str">
        <f t="shared" si="721"/>
        <v>2867.</v>
      </c>
      <c r="B2976" s="25">
        <v>4337</v>
      </c>
      <c r="C2976" s="174" t="s">
        <v>2270</v>
      </c>
      <c r="D2976" s="25">
        <v>1976</v>
      </c>
      <c r="E2976" s="111" t="s">
        <v>2932</v>
      </c>
      <c r="F2976" s="68" t="s">
        <v>2934</v>
      </c>
      <c r="G2976" s="25">
        <v>5</v>
      </c>
      <c r="H2976" s="25">
        <v>6</v>
      </c>
      <c r="I2976" s="176">
        <v>4337.3999999999996</v>
      </c>
      <c r="J2976" s="144">
        <v>3869</v>
      </c>
      <c r="K2976" s="176">
        <v>3869</v>
      </c>
      <c r="L2976" s="267">
        <v>169</v>
      </c>
      <c r="M2976" s="176">
        <f t="shared" si="718"/>
        <v>7512850</v>
      </c>
      <c r="N2976" s="144"/>
      <c r="O2976" s="142"/>
      <c r="P2976" s="144"/>
      <c r="Q2976" s="144">
        <f t="shared" si="719"/>
        <v>7512850</v>
      </c>
      <c r="R2976" s="144">
        <v>7512850</v>
      </c>
      <c r="S2976" s="30"/>
      <c r="T2976" s="144"/>
      <c r="U2976" s="144"/>
      <c r="V2976" s="144"/>
      <c r="W2976" s="144"/>
      <c r="X2976" s="144"/>
      <c r="Y2976" s="144"/>
      <c r="Z2976" s="144"/>
      <c r="AA2976" s="144"/>
      <c r="AB2976" s="144"/>
      <c r="AC2976" s="144"/>
      <c r="AD2976" s="144"/>
      <c r="AE2976" s="144"/>
      <c r="AF2976" s="144"/>
      <c r="AG2976" s="324">
        <v>2025</v>
      </c>
      <c r="AH2976" s="135"/>
      <c r="AI2976" s="177"/>
      <c r="AJ2976" s="177"/>
      <c r="AK2976" s="141">
        <f t="shared" si="711"/>
        <v>2867</v>
      </c>
      <c r="AL2976" s="35" t="s">
        <v>153</v>
      </c>
      <c r="AM2976" s="141" t="str">
        <f t="shared" si="714"/>
        <v>2867.</v>
      </c>
      <c r="AN2976" s="147"/>
      <c r="AP2976" s="16"/>
    </row>
    <row r="2977" spans="1:42" ht="22.5" customHeight="1" x14ac:dyDescent="0.25">
      <c r="A2977" s="68" t="str">
        <f t="shared" si="721"/>
        <v>2868.</v>
      </c>
      <c r="B2977" s="25">
        <v>4245</v>
      </c>
      <c r="C2977" s="175" t="s">
        <v>2271</v>
      </c>
      <c r="D2977" s="25">
        <v>1976</v>
      </c>
      <c r="E2977" s="111" t="s">
        <v>2932</v>
      </c>
      <c r="F2977" s="68" t="s">
        <v>2934</v>
      </c>
      <c r="G2977" s="25">
        <v>9</v>
      </c>
      <c r="H2977" s="25">
        <v>5</v>
      </c>
      <c r="I2977" s="176">
        <v>10038.4</v>
      </c>
      <c r="J2977" s="144">
        <v>9075.1</v>
      </c>
      <c r="K2977" s="176">
        <v>8040.8</v>
      </c>
      <c r="L2977" s="267">
        <v>393</v>
      </c>
      <c r="M2977" s="176">
        <f t="shared" si="718"/>
        <v>3284400</v>
      </c>
      <c r="N2977" s="144"/>
      <c r="O2977" s="142"/>
      <c r="P2977" s="144"/>
      <c r="Q2977" s="144">
        <f t="shared" si="719"/>
        <v>3284400</v>
      </c>
      <c r="R2977" s="144">
        <v>3284400</v>
      </c>
      <c r="S2977" s="30"/>
      <c r="T2977" s="144"/>
      <c r="U2977" s="144"/>
      <c r="V2977" s="144"/>
      <c r="W2977" s="144"/>
      <c r="X2977" s="144"/>
      <c r="Y2977" s="144"/>
      <c r="Z2977" s="144"/>
      <c r="AA2977" s="144"/>
      <c r="AB2977" s="144"/>
      <c r="AC2977" s="144"/>
      <c r="AD2977" s="144"/>
      <c r="AE2977" s="144"/>
      <c r="AF2977" s="144"/>
      <c r="AG2977" s="324">
        <v>2025</v>
      </c>
      <c r="AH2977" s="128"/>
      <c r="AI2977" s="177"/>
      <c r="AJ2977" s="177"/>
      <c r="AK2977" s="141">
        <f t="shared" ref="AK2977:AK3040" si="722">MAX(AK2973:AK2976)+1</f>
        <v>2868</v>
      </c>
      <c r="AL2977" s="35" t="s">
        <v>153</v>
      </c>
      <c r="AM2977" s="141" t="str">
        <f t="shared" si="714"/>
        <v>2868.</v>
      </c>
      <c r="AN2977" s="147"/>
      <c r="AO2977" s="35"/>
      <c r="AP2977" s="16"/>
    </row>
    <row r="2978" spans="1:42" ht="22.5" customHeight="1" x14ac:dyDescent="0.25">
      <c r="A2978" s="68" t="str">
        <f t="shared" si="721"/>
        <v>2869.</v>
      </c>
      <c r="B2978" s="25">
        <v>4737</v>
      </c>
      <c r="C2978" s="175" t="s">
        <v>2272</v>
      </c>
      <c r="D2978" s="25">
        <v>1976</v>
      </c>
      <c r="E2978" s="111" t="s">
        <v>2932</v>
      </c>
      <c r="F2978" s="68" t="s">
        <v>2933</v>
      </c>
      <c r="G2978" s="25">
        <v>5</v>
      </c>
      <c r="H2978" s="25">
        <v>4</v>
      </c>
      <c r="I2978" s="176">
        <v>3458.3</v>
      </c>
      <c r="J2978" s="144">
        <v>3344.8</v>
      </c>
      <c r="K2978" s="176">
        <v>3115</v>
      </c>
      <c r="L2978" s="267">
        <v>169</v>
      </c>
      <c r="M2978" s="176">
        <f t="shared" si="718"/>
        <v>5953426</v>
      </c>
      <c r="N2978" s="144"/>
      <c r="O2978" s="142"/>
      <c r="P2978" s="144"/>
      <c r="Q2978" s="144">
        <f t="shared" si="719"/>
        <v>5953426</v>
      </c>
      <c r="R2978" s="144">
        <v>5953426</v>
      </c>
      <c r="S2978" s="30"/>
      <c r="T2978" s="144"/>
      <c r="U2978" s="144"/>
      <c r="V2978" s="144"/>
      <c r="W2978" s="144"/>
      <c r="X2978" s="144"/>
      <c r="Y2978" s="144"/>
      <c r="Z2978" s="144"/>
      <c r="AA2978" s="144"/>
      <c r="AB2978" s="144"/>
      <c r="AC2978" s="144"/>
      <c r="AD2978" s="144"/>
      <c r="AE2978" s="144"/>
      <c r="AF2978" s="144"/>
      <c r="AG2978" s="324">
        <v>2025</v>
      </c>
      <c r="AH2978" s="128"/>
      <c r="AI2978" s="177"/>
      <c r="AJ2978" s="177"/>
      <c r="AK2978" s="141">
        <f t="shared" si="722"/>
        <v>2869</v>
      </c>
      <c r="AL2978" s="35" t="s">
        <v>153</v>
      </c>
      <c r="AM2978" s="141" t="str">
        <f t="shared" si="714"/>
        <v>2869.</v>
      </c>
      <c r="AN2978" s="147"/>
      <c r="AO2978" s="35"/>
      <c r="AP2978" s="16"/>
    </row>
    <row r="2979" spans="1:42" ht="23.25" customHeight="1" x14ac:dyDescent="0.25">
      <c r="A2979" s="68" t="str">
        <f t="shared" si="721"/>
        <v>2870.</v>
      </c>
      <c r="B2979" s="25">
        <v>4421</v>
      </c>
      <c r="C2979" s="36" t="s">
        <v>2273</v>
      </c>
      <c r="D2979" s="25">
        <v>1977</v>
      </c>
      <c r="E2979" s="111" t="s">
        <v>2932</v>
      </c>
      <c r="F2979" s="68" t="s">
        <v>2934</v>
      </c>
      <c r="G2979" s="25">
        <v>9</v>
      </c>
      <c r="H2979" s="25">
        <v>7</v>
      </c>
      <c r="I2979" s="144">
        <v>13755.3</v>
      </c>
      <c r="J2979" s="144">
        <v>12851</v>
      </c>
      <c r="K2979" s="144">
        <v>12770</v>
      </c>
      <c r="L2979" s="30">
        <v>626</v>
      </c>
      <c r="M2979" s="176">
        <f t="shared" si="718"/>
        <v>4738516.38</v>
      </c>
      <c r="N2979" s="144"/>
      <c r="O2979" s="142"/>
      <c r="P2979" s="144"/>
      <c r="Q2979" s="144">
        <f t="shared" si="719"/>
        <v>4738516.38</v>
      </c>
      <c r="R2979" s="144">
        <v>4738516.38</v>
      </c>
      <c r="S2979" s="30"/>
      <c r="T2979" s="144"/>
      <c r="U2979" s="144"/>
      <c r="V2979" s="144"/>
      <c r="W2979" s="144"/>
      <c r="X2979" s="144"/>
      <c r="Y2979" s="144"/>
      <c r="Z2979" s="144"/>
      <c r="AA2979" s="144"/>
      <c r="AB2979" s="144"/>
      <c r="AC2979" s="323"/>
      <c r="AD2979" s="323"/>
      <c r="AE2979" s="144"/>
      <c r="AF2979" s="144"/>
      <c r="AG2979" s="324">
        <v>2025</v>
      </c>
      <c r="AH2979" s="128"/>
      <c r="AI2979" s="177"/>
      <c r="AJ2979" s="177"/>
      <c r="AK2979" s="141">
        <f t="shared" si="722"/>
        <v>2870</v>
      </c>
      <c r="AL2979" s="35" t="s">
        <v>153</v>
      </c>
      <c r="AM2979" s="141" t="str">
        <f t="shared" si="714"/>
        <v>2870.</v>
      </c>
      <c r="AN2979" s="147"/>
      <c r="AP2979" s="16"/>
    </row>
    <row r="2980" spans="1:42" ht="22.5" customHeight="1" x14ac:dyDescent="0.25">
      <c r="A2980" s="68" t="str">
        <f t="shared" si="721"/>
        <v>2871.</v>
      </c>
      <c r="B2980" s="25">
        <v>5052</v>
      </c>
      <c r="C2980" s="202" t="s">
        <v>2274</v>
      </c>
      <c r="D2980" s="25">
        <v>1977</v>
      </c>
      <c r="E2980" s="111" t="s">
        <v>2932</v>
      </c>
      <c r="F2980" s="68" t="s">
        <v>2934</v>
      </c>
      <c r="G2980" s="25">
        <v>5</v>
      </c>
      <c r="H2980" s="25">
        <v>2</v>
      </c>
      <c r="I2980" s="144">
        <v>1594.6</v>
      </c>
      <c r="J2980" s="144">
        <v>1440.9</v>
      </c>
      <c r="K2980" s="144">
        <v>1440.9</v>
      </c>
      <c r="L2980" s="30">
        <v>51</v>
      </c>
      <c r="M2980" s="176">
        <f t="shared" si="718"/>
        <v>563040</v>
      </c>
      <c r="N2980" s="144"/>
      <c r="O2980" s="142"/>
      <c r="P2980" s="144"/>
      <c r="Q2980" s="144">
        <f t="shared" si="719"/>
        <v>563040</v>
      </c>
      <c r="R2980" s="144">
        <v>563040</v>
      </c>
      <c r="S2980" s="30"/>
      <c r="T2980" s="144"/>
      <c r="U2980" s="144"/>
      <c r="V2980" s="144"/>
      <c r="W2980" s="144"/>
      <c r="X2980" s="144"/>
      <c r="Y2980" s="144"/>
      <c r="Z2980" s="144"/>
      <c r="AA2980" s="144"/>
      <c r="AB2980" s="144"/>
      <c r="AC2980" s="144"/>
      <c r="AD2980" s="144"/>
      <c r="AE2980" s="144"/>
      <c r="AF2980" s="144"/>
      <c r="AG2980" s="324">
        <v>2025</v>
      </c>
      <c r="AH2980" s="129"/>
      <c r="AI2980" s="216"/>
      <c r="AJ2980" s="216"/>
      <c r="AK2980" s="141">
        <f t="shared" si="722"/>
        <v>2871</v>
      </c>
      <c r="AL2980" s="35" t="s">
        <v>153</v>
      </c>
      <c r="AM2980" s="141" t="str">
        <f t="shared" si="714"/>
        <v>2871.</v>
      </c>
      <c r="AN2980" s="147"/>
      <c r="AO2980" s="35"/>
      <c r="AP2980" s="16"/>
    </row>
    <row r="2981" spans="1:42" ht="22.5" customHeight="1" x14ac:dyDescent="0.25">
      <c r="A2981" s="68" t="str">
        <f t="shared" si="721"/>
        <v>2872.</v>
      </c>
      <c r="B2981" s="120">
        <v>4782</v>
      </c>
      <c r="C2981" s="36" t="s">
        <v>2275</v>
      </c>
      <c r="D2981" s="25">
        <v>1977</v>
      </c>
      <c r="E2981" s="111" t="s">
        <v>2932</v>
      </c>
      <c r="F2981" s="68" t="s">
        <v>2934</v>
      </c>
      <c r="G2981" s="25">
        <v>5</v>
      </c>
      <c r="H2981" s="25">
        <v>7</v>
      </c>
      <c r="I2981" s="144">
        <v>5758.3</v>
      </c>
      <c r="J2981" s="144">
        <v>5756.2</v>
      </c>
      <c r="K2981" s="144">
        <v>5497.7</v>
      </c>
      <c r="L2981" s="30">
        <v>259</v>
      </c>
      <c r="M2981" s="176">
        <f t="shared" si="718"/>
        <v>1236085</v>
      </c>
      <c r="N2981" s="144"/>
      <c r="O2981" s="142"/>
      <c r="P2981" s="144"/>
      <c r="Q2981" s="144">
        <f t="shared" si="719"/>
        <v>1236085</v>
      </c>
      <c r="R2981" s="144">
        <v>1236085</v>
      </c>
      <c r="S2981" s="30"/>
      <c r="T2981" s="144"/>
      <c r="U2981" s="144"/>
      <c r="V2981" s="144"/>
      <c r="W2981" s="144"/>
      <c r="X2981" s="144"/>
      <c r="Y2981" s="144"/>
      <c r="Z2981" s="144"/>
      <c r="AA2981" s="144"/>
      <c r="AB2981" s="144"/>
      <c r="AC2981" s="323"/>
      <c r="AD2981" s="323"/>
      <c r="AE2981" s="144"/>
      <c r="AF2981" s="144"/>
      <c r="AG2981" s="324">
        <v>2025</v>
      </c>
      <c r="AH2981" s="135"/>
      <c r="AI2981" s="177"/>
      <c r="AJ2981" s="177"/>
      <c r="AK2981" s="141">
        <f t="shared" si="722"/>
        <v>2872</v>
      </c>
      <c r="AL2981" s="35" t="s">
        <v>153</v>
      </c>
      <c r="AM2981" s="141" t="str">
        <f t="shared" si="714"/>
        <v>2872.</v>
      </c>
      <c r="AN2981" s="147"/>
      <c r="AO2981" s="35"/>
      <c r="AP2981" s="16"/>
    </row>
    <row r="2982" spans="1:42" ht="22.5" customHeight="1" x14ac:dyDescent="0.25">
      <c r="A2982" s="68" t="str">
        <f t="shared" si="721"/>
        <v>2873.</v>
      </c>
      <c r="B2982" s="25">
        <v>5359</v>
      </c>
      <c r="C2982" s="137" t="s">
        <v>2276</v>
      </c>
      <c r="D2982" s="25">
        <v>1977</v>
      </c>
      <c r="E2982" s="111" t="s">
        <v>2932</v>
      </c>
      <c r="F2982" s="68" t="s">
        <v>2934</v>
      </c>
      <c r="G2982" s="25">
        <v>5</v>
      </c>
      <c r="H2982" s="25">
        <v>1</v>
      </c>
      <c r="I2982" s="144">
        <v>3714.72</v>
      </c>
      <c r="J2982" s="144">
        <v>3026.8</v>
      </c>
      <c r="K2982" s="144">
        <v>3026.8</v>
      </c>
      <c r="L2982" s="30">
        <v>155</v>
      </c>
      <c r="M2982" s="176">
        <f t="shared" si="718"/>
        <v>1139970</v>
      </c>
      <c r="N2982" s="144"/>
      <c r="O2982" s="142"/>
      <c r="P2982" s="144"/>
      <c r="Q2982" s="144">
        <f t="shared" si="719"/>
        <v>1139970</v>
      </c>
      <c r="R2982" s="144">
        <v>1139970</v>
      </c>
      <c r="S2982" s="30"/>
      <c r="T2982" s="144"/>
      <c r="U2982" s="144"/>
      <c r="V2982" s="144"/>
      <c r="W2982" s="144"/>
      <c r="X2982" s="144"/>
      <c r="Y2982" s="144"/>
      <c r="Z2982" s="144"/>
      <c r="AA2982" s="144"/>
      <c r="AB2982" s="144"/>
      <c r="AC2982" s="144"/>
      <c r="AD2982" s="144"/>
      <c r="AE2982" s="144"/>
      <c r="AF2982" s="144"/>
      <c r="AG2982" s="324">
        <v>2025</v>
      </c>
      <c r="AH2982" s="129"/>
      <c r="AI2982" s="216"/>
      <c r="AJ2982" s="216"/>
      <c r="AK2982" s="141">
        <f t="shared" si="722"/>
        <v>2873</v>
      </c>
      <c r="AL2982" s="35" t="s">
        <v>153</v>
      </c>
      <c r="AM2982" s="141" t="str">
        <f t="shared" si="714"/>
        <v>2873.</v>
      </c>
      <c r="AN2982" s="147"/>
      <c r="AO2982" s="35"/>
      <c r="AP2982" s="16"/>
    </row>
    <row r="2983" spans="1:42" ht="22.5" customHeight="1" x14ac:dyDescent="0.25">
      <c r="A2983" s="68" t="str">
        <f t="shared" si="721"/>
        <v>2874.</v>
      </c>
      <c r="B2983" s="25">
        <v>4579</v>
      </c>
      <c r="C2983" s="175" t="s">
        <v>2277</v>
      </c>
      <c r="D2983" s="25">
        <v>1978</v>
      </c>
      <c r="E2983" s="111" t="s">
        <v>2932</v>
      </c>
      <c r="F2983" s="68" t="s">
        <v>2933</v>
      </c>
      <c r="G2983" s="25">
        <v>5</v>
      </c>
      <c r="H2983" s="25">
        <v>2</v>
      </c>
      <c r="I2983" s="176">
        <v>2189.1999999999998</v>
      </c>
      <c r="J2983" s="144">
        <v>1435</v>
      </c>
      <c r="K2983" s="176">
        <v>1435</v>
      </c>
      <c r="L2983" s="267">
        <v>83</v>
      </c>
      <c r="M2983" s="176">
        <f t="shared" si="718"/>
        <v>2349801</v>
      </c>
      <c r="N2983" s="144"/>
      <c r="O2983" s="142"/>
      <c r="P2983" s="144"/>
      <c r="Q2983" s="144">
        <f t="shared" si="719"/>
        <v>2349801</v>
      </c>
      <c r="R2983" s="144">
        <v>434421</v>
      </c>
      <c r="S2983" s="30"/>
      <c r="T2983" s="144"/>
      <c r="U2983" s="144">
        <v>540</v>
      </c>
      <c r="V2983" s="144">
        <f>U2983*3547</f>
        <v>1915380</v>
      </c>
      <c r="W2983" s="144"/>
      <c r="X2983" s="144"/>
      <c r="Y2983" s="144"/>
      <c r="Z2983" s="144"/>
      <c r="AA2983" s="144"/>
      <c r="AB2983" s="144"/>
      <c r="AC2983" s="144"/>
      <c r="AD2983" s="144"/>
      <c r="AE2983" s="144"/>
      <c r="AF2983" s="144"/>
      <c r="AG2983" s="324">
        <v>2025</v>
      </c>
      <c r="AH2983" s="135"/>
      <c r="AI2983" s="177"/>
      <c r="AJ2983" s="177"/>
      <c r="AK2983" s="141">
        <f t="shared" si="722"/>
        <v>2874</v>
      </c>
      <c r="AL2983" s="35" t="s">
        <v>153</v>
      </c>
      <c r="AM2983" s="141" t="str">
        <f t="shared" si="714"/>
        <v>2874.</v>
      </c>
      <c r="AN2983" s="147"/>
      <c r="AO2983" s="35"/>
      <c r="AP2983" s="16"/>
    </row>
    <row r="2984" spans="1:42" ht="23.25" customHeight="1" x14ac:dyDescent="0.25">
      <c r="A2984" s="68" t="str">
        <f t="shared" si="721"/>
        <v>2875.</v>
      </c>
      <c r="B2984" s="25">
        <v>4982</v>
      </c>
      <c r="C2984" s="36" t="s">
        <v>2278</v>
      </c>
      <c r="D2984" s="25">
        <v>1978</v>
      </c>
      <c r="E2984" s="111" t="s">
        <v>2932</v>
      </c>
      <c r="F2984" s="68" t="s">
        <v>2933</v>
      </c>
      <c r="G2984" s="25">
        <v>5</v>
      </c>
      <c r="H2984" s="25">
        <v>6</v>
      </c>
      <c r="I2984" s="144">
        <v>4785.2</v>
      </c>
      <c r="J2984" s="144">
        <v>4786.3</v>
      </c>
      <c r="K2984" s="144">
        <v>4786.3</v>
      </c>
      <c r="L2984" s="30">
        <v>230</v>
      </c>
      <c r="M2984" s="176">
        <f t="shared" si="718"/>
        <v>1417260</v>
      </c>
      <c r="N2984" s="144"/>
      <c r="O2984" s="142"/>
      <c r="P2984" s="144"/>
      <c r="Q2984" s="144">
        <f t="shared" si="719"/>
        <v>1417260</v>
      </c>
      <c r="R2984" s="144">
        <v>1417260</v>
      </c>
      <c r="S2984" s="30"/>
      <c r="T2984" s="144"/>
      <c r="U2984" s="144"/>
      <c r="V2984" s="144"/>
      <c r="W2984" s="144"/>
      <c r="X2984" s="144"/>
      <c r="Y2984" s="144"/>
      <c r="Z2984" s="144"/>
      <c r="AA2984" s="144"/>
      <c r="AB2984" s="144"/>
      <c r="AC2984" s="323"/>
      <c r="AD2984" s="323"/>
      <c r="AE2984" s="144"/>
      <c r="AF2984" s="144"/>
      <c r="AG2984" s="324">
        <v>2025</v>
      </c>
      <c r="AH2984" s="128"/>
      <c r="AI2984" s="177"/>
      <c r="AJ2984" s="177"/>
      <c r="AK2984" s="141">
        <f t="shared" si="722"/>
        <v>2875</v>
      </c>
      <c r="AL2984" s="35" t="s">
        <v>153</v>
      </c>
      <c r="AM2984" s="141" t="str">
        <f t="shared" si="714"/>
        <v>2875.</v>
      </c>
      <c r="AN2984" s="147"/>
      <c r="AP2984" s="16"/>
    </row>
    <row r="2985" spans="1:42" ht="22.5" customHeight="1" x14ac:dyDescent="0.25">
      <c r="A2985" s="68" t="str">
        <f t="shared" si="721"/>
        <v>2876.</v>
      </c>
      <c r="B2985" s="25">
        <v>4740</v>
      </c>
      <c r="C2985" s="175" t="s">
        <v>2279</v>
      </c>
      <c r="D2985" s="25">
        <v>1979</v>
      </c>
      <c r="E2985" s="111" t="s">
        <v>2932</v>
      </c>
      <c r="F2985" s="68" t="s">
        <v>2933</v>
      </c>
      <c r="G2985" s="25">
        <v>5</v>
      </c>
      <c r="H2985" s="25">
        <v>4</v>
      </c>
      <c r="I2985" s="176">
        <v>3486.8</v>
      </c>
      <c r="J2985" s="144">
        <v>3152.9</v>
      </c>
      <c r="K2985" s="176">
        <v>3152.9</v>
      </c>
      <c r="L2985" s="267">
        <v>157</v>
      </c>
      <c r="M2985" s="176">
        <f t="shared" si="718"/>
        <v>659334</v>
      </c>
      <c r="N2985" s="144"/>
      <c r="O2985" s="142"/>
      <c r="P2985" s="144"/>
      <c r="Q2985" s="144">
        <f t="shared" si="719"/>
        <v>659334</v>
      </c>
      <c r="R2985" s="144">
        <v>659334</v>
      </c>
      <c r="S2985" s="30"/>
      <c r="T2985" s="144"/>
      <c r="U2985" s="144"/>
      <c r="V2985" s="144"/>
      <c r="W2985" s="144"/>
      <c r="X2985" s="144"/>
      <c r="Y2985" s="144"/>
      <c r="Z2985" s="144"/>
      <c r="AA2985" s="144"/>
      <c r="AB2985" s="144"/>
      <c r="AC2985" s="144"/>
      <c r="AD2985" s="144"/>
      <c r="AE2985" s="144"/>
      <c r="AF2985" s="144"/>
      <c r="AG2985" s="324">
        <v>2025</v>
      </c>
      <c r="AH2985" s="128"/>
      <c r="AI2985" s="177"/>
      <c r="AJ2985" s="177"/>
      <c r="AK2985" s="141">
        <f t="shared" si="722"/>
        <v>2876</v>
      </c>
      <c r="AL2985" s="35" t="s">
        <v>153</v>
      </c>
      <c r="AM2985" s="141" t="str">
        <f t="shared" si="714"/>
        <v>2876.</v>
      </c>
      <c r="AN2985" s="147"/>
      <c r="AO2985" s="35"/>
      <c r="AP2985" s="16"/>
    </row>
    <row r="2986" spans="1:42" ht="22.5" customHeight="1" x14ac:dyDescent="0.25">
      <c r="A2986" s="68" t="str">
        <f t="shared" si="721"/>
        <v>2877.</v>
      </c>
      <c r="B2986" s="25">
        <v>5072</v>
      </c>
      <c r="C2986" s="36" t="s">
        <v>2280</v>
      </c>
      <c r="D2986" s="25">
        <v>1979</v>
      </c>
      <c r="E2986" s="111" t="s">
        <v>2932</v>
      </c>
      <c r="F2986" s="68" t="s">
        <v>2933</v>
      </c>
      <c r="G2986" s="25">
        <v>9</v>
      </c>
      <c r="H2986" s="25">
        <v>8</v>
      </c>
      <c r="I2986" s="144">
        <v>15172.2</v>
      </c>
      <c r="J2986" s="144">
        <v>14420.5</v>
      </c>
      <c r="K2986" s="144">
        <v>14364.6</v>
      </c>
      <c r="L2986" s="30">
        <v>759</v>
      </c>
      <c r="M2986" s="176">
        <f t="shared" si="718"/>
        <v>19802400</v>
      </c>
      <c r="N2986" s="144"/>
      <c r="O2986" s="142"/>
      <c r="P2986" s="144"/>
      <c r="Q2986" s="144">
        <f t="shared" si="719"/>
        <v>19802400</v>
      </c>
      <c r="R2986" s="144"/>
      <c r="S2986" s="30">
        <v>4</v>
      </c>
      <c r="T2986" s="144">
        <f>S2986*3106160</f>
        <v>12424640</v>
      </c>
      <c r="U2986" s="144">
        <v>2080</v>
      </c>
      <c r="V2986" s="144">
        <f>U2986*3547</f>
        <v>7377760</v>
      </c>
      <c r="W2986" s="144"/>
      <c r="X2986" s="144"/>
      <c r="Y2986" s="144"/>
      <c r="Z2986" s="144"/>
      <c r="AA2986" s="144"/>
      <c r="AB2986" s="144"/>
      <c r="AC2986" s="323"/>
      <c r="AD2986" s="323"/>
      <c r="AE2986" s="144"/>
      <c r="AF2986" s="144"/>
      <c r="AG2986" s="324">
        <v>2025</v>
      </c>
      <c r="AH2986" s="135"/>
      <c r="AI2986" s="172"/>
      <c r="AJ2986" s="172"/>
      <c r="AK2986" s="141">
        <f t="shared" si="722"/>
        <v>2877</v>
      </c>
      <c r="AL2986" s="35" t="s">
        <v>153</v>
      </c>
      <c r="AM2986" s="141" t="str">
        <f t="shared" si="714"/>
        <v>2877.</v>
      </c>
      <c r="AN2986" s="147"/>
      <c r="AO2986" s="35"/>
      <c r="AP2986" s="16"/>
    </row>
    <row r="2987" spans="1:42" ht="22.5" customHeight="1" x14ac:dyDescent="0.25">
      <c r="A2987" s="68" t="str">
        <f t="shared" si="721"/>
        <v>2878.</v>
      </c>
      <c r="B2987" s="25">
        <v>4462</v>
      </c>
      <c r="C2987" s="37" t="s">
        <v>2281</v>
      </c>
      <c r="D2987" s="25">
        <v>1980</v>
      </c>
      <c r="E2987" s="111" t="s">
        <v>2932</v>
      </c>
      <c r="F2987" s="68" t="s">
        <v>2936</v>
      </c>
      <c r="G2987" s="25">
        <v>9</v>
      </c>
      <c r="H2987" s="25">
        <v>1</v>
      </c>
      <c r="I2987" s="144">
        <v>2865.3</v>
      </c>
      <c r="J2987" s="144">
        <v>2861.6</v>
      </c>
      <c r="K2987" s="144">
        <v>2464.8000000000002</v>
      </c>
      <c r="L2987" s="30">
        <v>98</v>
      </c>
      <c r="M2987" s="176">
        <f t="shared" si="718"/>
        <v>3106306</v>
      </c>
      <c r="N2987" s="144"/>
      <c r="O2987" s="142"/>
      <c r="P2987" s="144"/>
      <c r="Q2987" s="144">
        <f t="shared" si="719"/>
        <v>3106306</v>
      </c>
      <c r="R2987" s="144"/>
      <c r="S2987" s="30"/>
      <c r="T2987" s="144"/>
      <c r="U2987" s="144"/>
      <c r="V2987" s="144"/>
      <c r="W2987" s="144"/>
      <c r="X2987" s="144"/>
      <c r="Y2987" s="144">
        <v>2186</v>
      </c>
      <c r="Z2987" s="144">
        <f>Y2987*1421</f>
        <v>3106306</v>
      </c>
      <c r="AA2987" s="144"/>
      <c r="AB2987" s="144"/>
      <c r="AC2987" s="323"/>
      <c r="AD2987" s="323"/>
      <c r="AE2987" s="144"/>
      <c r="AF2987" s="144"/>
      <c r="AG2987" s="324">
        <v>2025</v>
      </c>
      <c r="AH2987" s="135"/>
      <c r="AI2987" s="216"/>
      <c r="AJ2987" s="216"/>
      <c r="AK2987" s="141">
        <f t="shared" si="722"/>
        <v>2878</v>
      </c>
      <c r="AL2987" s="35" t="s">
        <v>153</v>
      </c>
      <c r="AM2987" s="141" t="str">
        <f t="shared" si="714"/>
        <v>2878.</v>
      </c>
      <c r="AN2987" s="147"/>
      <c r="AO2987" s="35"/>
      <c r="AP2987" s="16"/>
    </row>
    <row r="2988" spans="1:42" ht="22.5" customHeight="1" x14ac:dyDescent="0.25">
      <c r="A2988" s="68" t="str">
        <f t="shared" si="721"/>
        <v>2879.</v>
      </c>
      <c r="B2988" s="25">
        <v>5082</v>
      </c>
      <c r="C2988" s="202" t="s">
        <v>2282</v>
      </c>
      <c r="D2988" s="25">
        <v>1980</v>
      </c>
      <c r="E2988" s="111" t="s">
        <v>2932</v>
      </c>
      <c r="F2988" s="68" t="s">
        <v>2933</v>
      </c>
      <c r="G2988" s="25">
        <v>9</v>
      </c>
      <c r="H2988" s="25">
        <v>2</v>
      </c>
      <c r="I2988" s="144">
        <v>4160.8</v>
      </c>
      <c r="J2988" s="144">
        <v>3862.5</v>
      </c>
      <c r="K2988" s="144">
        <v>3862.5</v>
      </c>
      <c r="L2988" s="30">
        <v>195</v>
      </c>
      <c r="M2988" s="144">
        <f>R2988+T2988+V2988+X2988+Z2988+AB2988+AE2988+AF2988</f>
        <v>955110</v>
      </c>
      <c r="N2988" s="144"/>
      <c r="O2988" s="142"/>
      <c r="P2988" s="144"/>
      <c r="Q2988" s="144">
        <f>M2988</f>
        <v>955110</v>
      </c>
      <c r="R2988" s="144">
        <v>955110</v>
      </c>
      <c r="S2988" s="30"/>
      <c r="T2988" s="144"/>
      <c r="U2988" s="144"/>
      <c r="V2988" s="144"/>
      <c r="W2988" s="144"/>
      <c r="X2988" s="144"/>
      <c r="Y2988" s="144"/>
      <c r="Z2988" s="144"/>
      <c r="AA2988" s="144"/>
      <c r="AB2988" s="144"/>
      <c r="AC2988" s="144"/>
      <c r="AD2988" s="144"/>
      <c r="AE2988" s="144"/>
      <c r="AF2988" s="144"/>
      <c r="AG2988" s="324">
        <v>2025</v>
      </c>
      <c r="AH2988" s="128"/>
      <c r="AI2988" s="216"/>
      <c r="AJ2988" s="216"/>
      <c r="AK2988" s="141">
        <f t="shared" si="722"/>
        <v>2879</v>
      </c>
      <c r="AL2988" s="35" t="s">
        <v>153</v>
      </c>
      <c r="AM2988" s="141" t="str">
        <f t="shared" si="714"/>
        <v>2879.</v>
      </c>
      <c r="AN2988" s="147"/>
      <c r="AO2988" s="35"/>
      <c r="AP2988" s="16"/>
    </row>
    <row r="2989" spans="1:42" ht="22.5" customHeight="1" x14ac:dyDescent="0.25">
      <c r="A2989" s="68" t="str">
        <f t="shared" si="721"/>
        <v>2880.</v>
      </c>
      <c r="B2989" s="25">
        <v>4882</v>
      </c>
      <c r="C2989" s="202" t="s">
        <v>2283</v>
      </c>
      <c r="D2989" s="25">
        <v>1982</v>
      </c>
      <c r="E2989" s="111" t="s">
        <v>2932</v>
      </c>
      <c r="F2989" s="68" t="s">
        <v>2934</v>
      </c>
      <c r="G2989" s="25">
        <v>5</v>
      </c>
      <c r="H2989" s="25">
        <v>1</v>
      </c>
      <c r="I2989" s="144">
        <v>3447.5</v>
      </c>
      <c r="J2989" s="144">
        <v>2505.1999999999998</v>
      </c>
      <c r="K2989" s="144">
        <v>2505.1999999999998</v>
      </c>
      <c r="L2989" s="30">
        <v>196</v>
      </c>
      <c r="M2989" s="176">
        <f t="shared" si="718"/>
        <v>1279724.1600000001</v>
      </c>
      <c r="N2989" s="144"/>
      <c r="O2989" s="142"/>
      <c r="P2989" s="144"/>
      <c r="Q2989" s="144">
        <f t="shared" si="719"/>
        <v>1279724.1600000001</v>
      </c>
      <c r="R2989" s="144">
        <v>1279724.1600000001</v>
      </c>
      <c r="S2989" s="30"/>
      <c r="T2989" s="144"/>
      <c r="U2989" s="144"/>
      <c r="V2989" s="144"/>
      <c r="W2989" s="144"/>
      <c r="X2989" s="144"/>
      <c r="Y2989" s="144"/>
      <c r="Z2989" s="144"/>
      <c r="AA2989" s="144"/>
      <c r="AB2989" s="144"/>
      <c r="AC2989" s="144"/>
      <c r="AD2989" s="144"/>
      <c r="AE2989" s="144"/>
      <c r="AF2989" s="144"/>
      <c r="AG2989" s="324">
        <v>2025</v>
      </c>
      <c r="AH2989" s="129"/>
      <c r="AI2989" s="216"/>
      <c r="AJ2989" s="216"/>
      <c r="AK2989" s="141">
        <f t="shared" si="722"/>
        <v>2880</v>
      </c>
      <c r="AL2989" s="35" t="s">
        <v>153</v>
      </c>
      <c r="AM2989" s="141" t="str">
        <f t="shared" si="714"/>
        <v>2880.</v>
      </c>
      <c r="AN2989" s="147"/>
      <c r="AO2989" s="35"/>
      <c r="AP2989" s="16"/>
    </row>
    <row r="2990" spans="1:42" ht="22.5" customHeight="1" x14ac:dyDescent="0.25">
      <c r="A2990" s="68" t="str">
        <f t="shared" si="721"/>
        <v>2881.</v>
      </c>
      <c r="B2990" s="120">
        <v>5407</v>
      </c>
      <c r="C2990" s="36" t="s">
        <v>2284</v>
      </c>
      <c r="D2990" s="25">
        <v>1983</v>
      </c>
      <c r="E2990" s="111" t="s">
        <v>2932</v>
      </c>
      <c r="F2990" s="68" t="s">
        <v>2933</v>
      </c>
      <c r="G2990" s="25">
        <v>10</v>
      </c>
      <c r="H2990" s="25">
        <v>5</v>
      </c>
      <c r="I2990" s="144">
        <v>3781.3</v>
      </c>
      <c r="J2990" s="144">
        <v>10577.1</v>
      </c>
      <c r="K2990" s="144">
        <v>10232.6</v>
      </c>
      <c r="L2990" s="30">
        <v>425</v>
      </c>
      <c r="M2990" s="176">
        <f t="shared" si="718"/>
        <v>3740914.49</v>
      </c>
      <c r="N2990" s="144"/>
      <c r="O2990" s="142"/>
      <c r="P2990" s="144"/>
      <c r="Q2990" s="144">
        <f t="shared" si="719"/>
        <v>3740914.49</v>
      </c>
      <c r="R2990" s="144"/>
      <c r="S2990" s="30"/>
      <c r="T2990" s="144"/>
      <c r="U2990" s="144">
        <v>1054.67</v>
      </c>
      <c r="V2990" s="144">
        <f>U2990*3547</f>
        <v>3740914.49</v>
      </c>
      <c r="W2990" s="144"/>
      <c r="X2990" s="144"/>
      <c r="Y2990" s="144"/>
      <c r="Z2990" s="144"/>
      <c r="AA2990" s="144"/>
      <c r="AB2990" s="144"/>
      <c r="AC2990" s="323"/>
      <c r="AD2990" s="323"/>
      <c r="AE2990" s="144"/>
      <c r="AF2990" s="144"/>
      <c r="AG2990" s="324">
        <v>2025</v>
      </c>
      <c r="AH2990" s="135"/>
      <c r="AI2990" s="172"/>
      <c r="AJ2990" s="172"/>
      <c r="AK2990" s="141">
        <f t="shared" si="722"/>
        <v>2881</v>
      </c>
      <c r="AL2990" s="35" t="s">
        <v>153</v>
      </c>
      <c r="AM2990" s="141" t="str">
        <f t="shared" si="714"/>
        <v>2881.</v>
      </c>
      <c r="AN2990" s="147"/>
      <c r="AO2990" s="35"/>
      <c r="AP2990" s="16"/>
    </row>
    <row r="2991" spans="1:42" ht="23.25" customHeight="1" x14ac:dyDescent="0.25">
      <c r="A2991" s="68" t="str">
        <f t="shared" si="721"/>
        <v>2882.</v>
      </c>
      <c r="B2991" s="25">
        <v>4238</v>
      </c>
      <c r="C2991" s="36" t="s">
        <v>2285</v>
      </c>
      <c r="D2991" s="25">
        <v>1984</v>
      </c>
      <c r="E2991" s="111" t="s">
        <v>2932</v>
      </c>
      <c r="F2991" s="68" t="s">
        <v>2933</v>
      </c>
      <c r="G2991" s="25">
        <v>9</v>
      </c>
      <c r="H2991" s="25">
        <v>5</v>
      </c>
      <c r="I2991" s="144">
        <v>9522.2999999999993</v>
      </c>
      <c r="J2991" s="144">
        <v>9500.2999999999993</v>
      </c>
      <c r="K2991" s="144">
        <v>9190.1</v>
      </c>
      <c r="L2991" s="30">
        <v>446</v>
      </c>
      <c r="M2991" s="176">
        <f t="shared" si="718"/>
        <v>9420583.709999999</v>
      </c>
      <c r="N2991" s="144"/>
      <c r="O2991" s="142"/>
      <c r="P2991" s="144"/>
      <c r="Q2991" s="144">
        <f t="shared" si="719"/>
        <v>9420583.709999999</v>
      </c>
      <c r="R2991" s="144"/>
      <c r="S2991" s="30"/>
      <c r="T2991" s="144"/>
      <c r="U2991" s="144">
        <v>2655.93</v>
      </c>
      <c r="V2991" s="144">
        <f>U2991*3547</f>
        <v>9420583.709999999</v>
      </c>
      <c r="W2991" s="144"/>
      <c r="X2991" s="144"/>
      <c r="Y2991" s="144"/>
      <c r="Z2991" s="144"/>
      <c r="AA2991" s="144"/>
      <c r="AB2991" s="144"/>
      <c r="AC2991" s="323"/>
      <c r="AD2991" s="323"/>
      <c r="AE2991" s="144"/>
      <c r="AF2991" s="144"/>
      <c r="AG2991" s="324">
        <v>2025</v>
      </c>
      <c r="AH2991" s="128"/>
      <c r="AI2991" s="172"/>
      <c r="AJ2991" s="172"/>
      <c r="AK2991" s="141">
        <f t="shared" si="722"/>
        <v>2882</v>
      </c>
      <c r="AL2991" s="35" t="s">
        <v>153</v>
      </c>
      <c r="AM2991" s="141" t="str">
        <f t="shared" si="714"/>
        <v>2882.</v>
      </c>
      <c r="AN2991" s="147"/>
      <c r="AP2991" s="16"/>
    </row>
    <row r="2992" spans="1:42" ht="22.5" customHeight="1" x14ac:dyDescent="0.25">
      <c r="A2992" s="68" t="str">
        <f t="shared" si="721"/>
        <v>2883.</v>
      </c>
      <c r="B2992" s="25">
        <v>5367</v>
      </c>
      <c r="C2992" s="202" t="s">
        <v>2286</v>
      </c>
      <c r="D2992" s="25">
        <v>1984</v>
      </c>
      <c r="E2992" s="111" t="s">
        <v>2932</v>
      </c>
      <c r="F2992" s="68" t="s">
        <v>2934</v>
      </c>
      <c r="G2992" s="25">
        <v>5</v>
      </c>
      <c r="H2992" s="25">
        <v>4</v>
      </c>
      <c r="I2992" s="144">
        <v>2807.3</v>
      </c>
      <c r="J2992" s="144">
        <v>2480.6999999999998</v>
      </c>
      <c r="K2992" s="144">
        <v>1660.1</v>
      </c>
      <c r="L2992" s="30">
        <v>97</v>
      </c>
      <c r="M2992" s="176">
        <f t="shared" si="718"/>
        <v>5899650.6600000001</v>
      </c>
      <c r="N2992" s="144"/>
      <c r="O2992" s="142"/>
      <c r="P2992" s="144"/>
      <c r="Q2992" s="144">
        <f t="shared" si="719"/>
        <v>5899650.6600000001</v>
      </c>
      <c r="R2992" s="144">
        <f>4526959.14+1372691.52</f>
        <v>5899650.6600000001</v>
      </c>
      <c r="S2992" s="30"/>
      <c r="T2992" s="144"/>
      <c r="U2992" s="144"/>
      <c r="V2992" s="144"/>
      <c r="W2992" s="144"/>
      <c r="X2992" s="144"/>
      <c r="Y2992" s="144"/>
      <c r="Z2992" s="144"/>
      <c r="AA2992" s="144"/>
      <c r="AB2992" s="144"/>
      <c r="AC2992" s="144"/>
      <c r="AD2992" s="144"/>
      <c r="AE2992" s="144"/>
      <c r="AF2992" s="144"/>
      <c r="AG2992" s="324">
        <v>2025</v>
      </c>
      <c r="AH2992" s="129"/>
      <c r="AI2992" s="216"/>
      <c r="AJ2992" s="216"/>
      <c r="AK2992" s="141">
        <f t="shared" si="722"/>
        <v>2883</v>
      </c>
      <c r="AL2992" s="35" t="s">
        <v>153</v>
      </c>
      <c r="AM2992" s="141" t="str">
        <f t="shared" si="714"/>
        <v>2883.</v>
      </c>
      <c r="AN2992" s="147"/>
      <c r="AP2992" s="16"/>
    </row>
    <row r="2993" spans="1:42" ht="22.5" customHeight="1" x14ac:dyDescent="0.25">
      <c r="A2993" s="68" t="str">
        <f t="shared" si="721"/>
        <v>2884.</v>
      </c>
      <c r="B2993" s="25">
        <v>4890</v>
      </c>
      <c r="C2993" s="36" t="s">
        <v>2287</v>
      </c>
      <c r="D2993" s="25">
        <v>1985</v>
      </c>
      <c r="E2993" s="111" t="s">
        <v>2932</v>
      </c>
      <c r="F2993" s="68" t="s">
        <v>2934</v>
      </c>
      <c r="G2993" s="25">
        <v>5</v>
      </c>
      <c r="H2993" s="25">
        <v>6</v>
      </c>
      <c r="I2993" s="144">
        <v>4870.5</v>
      </c>
      <c r="J2993" s="144">
        <v>4351.3999999999996</v>
      </c>
      <c r="K2993" s="144">
        <v>4351.3999999999996</v>
      </c>
      <c r="L2993" s="30">
        <v>178</v>
      </c>
      <c r="M2993" s="176">
        <f t="shared" si="718"/>
        <v>5217940</v>
      </c>
      <c r="N2993" s="144"/>
      <c r="O2993" s="142"/>
      <c r="P2993" s="144"/>
      <c r="Q2993" s="144">
        <f t="shared" si="719"/>
        <v>5217940</v>
      </c>
      <c r="R2993" s="144">
        <v>5217940</v>
      </c>
      <c r="S2993" s="30"/>
      <c r="T2993" s="144"/>
      <c r="U2993" s="144"/>
      <c r="V2993" s="144"/>
      <c r="W2993" s="144"/>
      <c r="X2993" s="144"/>
      <c r="Y2993" s="144"/>
      <c r="Z2993" s="144"/>
      <c r="AA2993" s="144"/>
      <c r="AB2993" s="144"/>
      <c r="AC2993" s="144"/>
      <c r="AD2993" s="144"/>
      <c r="AE2993" s="144"/>
      <c r="AF2993" s="144"/>
      <c r="AG2993" s="324">
        <v>2025</v>
      </c>
      <c r="AH2993" s="128"/>
      <c r="AI2993" s="177"/>
      <c r="AJ2993" s="177"/>
      <c r="AK2993" s="141">
        <f t="shared" si="722"/>
        <v>2884</v>
      </c>
      <c r="AL2993" s="35" t="s">
        <v>153</v>
      </c>
      <c r="AM2993" s="141" t="str">
        <f t="shared" si="714"/>
        <v>2884.</v>
      </c>
      <c r="AN2993" s="147"/>
      <c r="AO2993" s="35"/>
      <c r="AP2993" s="16"/>
    </row>
    <row r="2994" spans="1:42" ht="23.25" customHeight="1" x14ac:dyDescent="0.25">
      <c r="A2994" s="68" t="str">
        <f t="shared" si="721"/>
        <v>2885.</v>
      </c>
      <c r="B2994" s="25">
        <v>4895</v>
      </c>
      <c r="C2994" s="36" t="s">
        <v>2288</v>
      </c>
      <c r="D2994" s="25">
        <v>1985</v>
      </c>
      <c r="E2994" s="111" t="s">
        <v>2932</v>
      </c>
      <c r="F2994" s="68" t="s">
        <v>2934</v>
      </c>
      <c r="G2994" s="25">
        <v>5</v>
      </c>
      <c r="H2994" s="25">
        <v>10</v>
      </c>
      <c r="I2994" s="144">
        <v>9757.9</v>
      </c>
      <c r="J2994" s="144">
        <v>8825.2000000000007</v>
      </c>
      <c r="K2994" s="144">
        <v>6991.1</v>
      </c>
      <c r="L2994" s="30">
        <v>325</v>
      </c>
      <c r="M2994" s="176">
        <f t="shared" si="718"/>
        <v>13888620</v>
      </c>
      <c r="N2994" s="144"/>
      <c r="O2994" s="142"/>
      <c r="P2994" s="144"/>
      <c r="Q2994" s="144">
        <f t="shared" si="719"/>
        <v>13888620</v>
      </c>
      <c r="R2994" s="144">
        <v>13888620</v>
      </c>
      <c r="S2994" s="30"/>
      <c r="T2994" s="144"/>
      <c r="U2994" s="144"/>
      <c r="V2994" s="144"/>
      <c r="W2994" s="144"/>
      <c r="X2994" s="144"/>
      <c r="Y2994" s="144"/>
      <c r="Z2994" s="144"/>
      <c r="AA2994" s="144"/>
      <c r="AB2994" s="144"/>
      <c r="AC2994" s="323"/>
      <c r="AD2994" s="323"/>
      <c r="AE2994" s="144"/>
      <c r="AF2994" s="144"/>
      <c r="AG2994" s="324">
        <v>2025</v>
      </c>
      <c r="AH2994" s="128"/>
      <c r="AI2994" s="177"/>
      <c r="AJ2994" s="177"/>
      <c r="AK2994" s="141">
        <f t="shared" si="722"/>
        <v>2885</v>
      </c>
      <c r="AL2994" s="35" t="s">
        <v>153</v>
      </c>
      <c r="AM2994" s="141" t="str">
        <f t="shared" si="714"/>
        <v>2885.</v>
      </c>
      <c r="AN2994" s="147"/>
      <c r="AP2994" s="16"/>
    </row>
    <row r="2995" spans="1:42" ht="22.5" customHeight="1" x14ac:dyDescent="0.25">
      <c r="A2995" s="68" t="str">
        <f t="shared" si="721"/>
        <v>2886.</v>
      </c>
      <c r="B2995" s="25">
        <v>5331</v>
      </c>
      <c r="C2995" s="175" t="s">
        <v>2289</v>
      </c>
      <c r="D2995" s="25">
        <v>1985</v>
      </c>
      <c r="E2995" s="111" t="s">
        <v>2932</v>
      </c>
      <c r="F2995" s="68" t="s">
        <v>2934</v>
      </c>
      <c r="G2995" s="25">
        <v>4</v>
      </c>
      <c r="H2995" s="25">
        <v>1</v>
      </c>
      <c r="I2995" s="144">
        <v>1910.5</v>
      </c>
      <c r="J2995" s="144">
        <v>505.6</v>
      </c>
      <c r="K2995" s="144">
        <v>505.6</v>
      </c>
      <c r="L2995" s="30">
        <v>21</v>
      </c>
      <c r="M2995" s="176">
        <f t="shared" si="718"/>
        <v>1557753.6</v>
      </c>
      <c r="N2995" s="144"/>
      <c r="O2995" s="142"/>
      <c r="P2995" s="144"/>
      <c r="Q2995" s="144">
        <f t="shared" si="719"/>
        <v>1557753.6</v>
      </c>
      <c r="R2995" s="144">
        <v>1557753.6</v>
      </c>
      <c r="S2995" s="30"/>
      <c r="T2995" s="144"/>
      <c r="U2995" s="144"/>
      <c r="V2995" s="144"/>
      <c r="W2995" s="144"/>
      <c r="X2995" s="144"/>
      <c r="Y2995" s="144"/>
      <c r="Z2995" s="144"/>
      <c r="AA2995" s="144"/>
      <c r="AB2995" s="144"/>
      <c r="AC2995" s="144"/>
      <c r="AD2995" s="144"/>
      <c r="AE2995" s="144"/>
      <c r="AF2995" s="144"/>
      <c r="AG2995" s="324">
        <v>2025</v>
      </c>
      <c r="AH2995" s="135"/>
      <c r="AI2995" s="177"/>
      <c r="AJ2995" s="177"/>
      <c r="AK2995" s="141">
        <f t="shared" si="722"/>
        <v>2886</v>
      </c>
      <c r="AL2995" s="35" t="s">
        <v>153</v>
      </c>
      <c r="AM2995" s="141" t="str">
        <f t="shared" si="714"/>
        <v>2886.</v>
      </c>
      <c r="AN2995" s="147"/>
      <c r="AP2995" s="16"/>
    </row>
    <row r="2996" spans="1:42" ht="22.5" customHeight="1" x14ac:dyDescent="0.25">
      <c r="A2996" s="68" t="str">
        <f t="shared" si="721"/>
        <v>2887.</v>
      </c>
      <c r="B2996" s="25">
        <v>5427</v>
      </c>
      <c r="C2996" s="137" t="s">
        <v>2290</v>
      </c>
      <c r="D2996" s="25">
        <v>1985</v>
      </c>
      <c r="E2996" s="111" t="s">
        <v>2932</v>
      </c>
      <c r="F2996" s="68" t="s">
        <v>2934</v>
      </c>
      <c r="G2996" s="25">
        <v>5</v>
      </c>
      <c r="H2996" s="25">
        <v>4</v>
      </c>
      <c r="I2996" s="144">
        <v>3085.6</v>
      </c>
      <c r="J2996" s="144">
        <v>2973.1</v>
      </c>
      <c r="K2996" s="144">
        <v>2332.3000000000002</v>
      </c>
      <c r="L2996" s="30">
        <v>110</v>
      </c>
      <c r="M2996" s="176">
        <f t="shared" si="718"/>
        <v>7717930.5</v>
      </c>
      <c r="N2996" s="144"/>
      <c r="O2996" s="142"/>
      <c r="P2996" s="144"/>
      <c r="Q2996" s="144">
        <f t="shared" si="719"/>
        <v>7717930.5</v>
      </c>
      <c r="R2996" s="144">
        <v>7717930.5</v>
      </c>
      <c r="S2996" s="30"/>
      <c r="T2996" s="144"/>
      <c r="U2996" s="144"/>
      <c r="V2996" s="144"/>
      <c r="W2996" s="144"/>
      <c r="X2996" s="144"/>
      <c r="Y2996" s="144"/>
      <c r="Z2996" s="144"/>
      <c r="AA2996" s="144"/>
      <c r="AB2996" s="144"/>
      <c r="AC2996" s="144"/>
      <c r="AD2996" s="144"/>
      <c r="AE2996" s="144"/>
      <c r="AF2996" s="144"/>
      <c r="AG2996" s="324">
        <v>2025</v>
      </c>
      <c r="AH2996" s="128"/>
      <c r="AI2996" s="216"/>
      <c r="AJ2996" s="216"/>
      <c r="AK2996" s="141">
        <f t="shared" si="722"/>
        <v>2887</v>
      </c>
      <c r="AL2996" s="35" t="s">
        <v>153</v>
      </c>
      <c r="AM2996" s="141" t="str">
        <f t="shared" si="714"/>
        <v>2887.</v>
      </c>
      <c r="AN2996" s="147"/>
      <c r="AP2996" s="16"/>
    </row>
    <row r="2997" spans="1:42" ht="22.5" customHeight="1" x14ac:dyDescent="0.25">
      <c r="A2997" s="68" t="str">
        <f t="shared" si="721"/>
        <v>2888.</v>
      </c>
      <c r="B2997" s="25">
        <v>4471</v>
      </c>
      <c r="C2997" s="300" t="s">
        <v>2291</v>
      </c>
      <c r="D2997" s="25">
        <v>1986</v>
      </c>
      <c r="E2997" s="111" t="s">
        <v>2932</v>
      </c>
      <c r="F2997" s="68" t="s">
        <v>2933</v>
      </c>
      <c r="G2997" s="25">
        <v>5</v>
      </c>
      <c r="H2997" s="25">
        <v>2</v>
      </c>
      <c r="I2997" s="176">
        <v>2661.3</v>
      </c>
      <c r="J2997" s="176">
        <v>2177.5</v>
      </c>
      <c r="K2997" s="176">
        <v>2177.5</v>
      </c>
      <c r="L2997" s="267">
        <v>122</v>
      </c>
      <c r="M2997" s="176">
        <f t="shared" si="718"/>
        <v>2110465</v>
      </c>
      <c r="N2997" s="144"/>
      <c r="O2997" s="142"/>
      <c r="P2997" s="144"/>
      <c r="Q2997" s="144">
        <f t="shared" si="719"/>
        <v>2110465</v>
      </c>
      <c r="R2997" s="144"/>
      <c r="S2997" s="30"/>
      <c r="T2997" s="144"/>
      <c r="U2997" s="144">
        <v>595</v>
      </c>
      <c r="V2997" s="144">
        <f>U2997*3547</f>
        <v>2110465</v>
      </c>
      <c r="W2997" s="144"/>
      <c r="X2997" s="144"/>
      <c r="Y2997" s="144"/>
      <c r="Z2997" s="144"/>
      <c r="AA2997" s="144"/>
      <c r="AB2997" s="144"/>
      <c r="AC2997" s="144"/>
      <c r="AD2997" s="144"/>
      <c r="AE2997" s="144"/>
      <c r="AF2997" s="144"/>
      <c r="AG2997" s="324">
        <v>2025</v>
      </c>
      <c r="AH2997" s="128"/>
      <c r="AI2997" s="172"/>
      <c r="AJ2997" s="172"/>
      <c r="AK2997" s="141">
        <f t="shared" si="722"/>
        <v>2888</v>
      </c>
      <c r="AL2997" s="35" t="s">
        <v>153</v>
      </c>
      <c r="AM2997" s="141" t="str">
        <f t="shared" si="714"/>
        <v>2888.</v>
      </c>
      <c r="AN2997" s="147"/>
      <c r="AO2997" s="35"/>
      <c r="AP2997" s="16"/>
    </row>
    <row r="2998" spans="1:42" ht="22.5" customHeight="1" x14ac:dyDescent="0.25">
      <c r="A2998" s="68" t="str">
        <f t="shared" si="721"/>
        <v>2889.</v>
      </c>
      <c r="B2998" s="25">
        <v>5409</v>
      </c>
      <c r="C2998" s="300" t="s">
        <v>2292</v>
      </c>
      <c r="D2998" s="25">
        <v>1988</v>
      </c>
      <c r="E2998" s="111" t="s">
        <v>2932</v>
      </c>
      <c r="F2998" s="68" t="s">
        <v>2933</v>
      </c>
      <c r="G2998" s="25">
        <v>9</v>
      </c>
      <c r="H2998" s="25">
        <v>6</v>
      </c>
      <c r="I2998" s="144">
        <v>2507.2000000000003</v>
      </c>
      <c r="J2998" s="144">
        <v>2507.1999999999998</v>
      </c>
      <c r="K2998" s="144">
        <v>11533.6</v>
      </c>
      <c r="L2998" s="30">
        <v>482</v>
      </c>
      <c r="M2998" s="176">
        <f t="shared" si="718"/>
        <v>4276233</v>
      </c>
      <c r="N2998" s="144"/>
      <c r="O2998" s="142"/>
      <c r="P2998" s="144"/>
      <c r="Q2998" s="144">
        <f t="shared" si="719"/>
        <v>4276233</v>
      </c>
      <c r="R2998" s="144">
        <v>4276233</v>
      </c>
      <c r="S2998" s="30"/>
      <c r="T2998" s="144"/>
      <c r="U2998" s="144"/>
      <c r="V2998" s="144"/>
      <c r="W2998" s="144"/>
      <c r="X2998" s="144"/>
      <c r="Y2998" s="144"/>
      <c r="Z2998" s="144"/>
      <c r="AA2998" s="144"/>
      <c r="AB2998" s="144"/>
      <c r="AC2998" s="144"/>
      <c r="AD2998" s="144"/>
      <c r="AE2998" s="144"/>
      <c r="AF2998" s="144"/>
      <c r="AG2998" s="324">
        <v>2025</v>
      </c>
      <c r="AH2998" s="135"/>
      <c r="AI2998" s="177"/>
      <c r="AJ2998" s="177"/>
      <c r="AK2998" s="141">
        <f t="shared" si="722"/>
        <v>2889</v>
      </c>
      <c r="AL2998" s="35" t="s">
        <v>153</v>
      </c>
      <c r="AM2998" s="141" t="str">
        <f t="shared" ref="AM2998:AM3061" si="723">CONCATENATE(AK2998,AL2998)</f>
        <v>2889.</v>
      </c>
      <c r="AN2998" s="147"/>
      <c r="AO2998" s="35"/>
      <c r="AP2998" s="16"/>
    </row>
    <row r="2999" spans="1:42" ht="22.5" customHeight="1" x14ac:dyDescent="0.25">
      <c r="A2999" s="68" t="str">
        <f t="shared" si="721"/>
        <v>2890.</v>
      </c>
      <c r="B2999" s="25">
        <v>4320</v>
      </c>
      <c r="C2999" s="300" t="s">
        <v>2294</v>
      </c>
      <c r="D2999" s="25">
        <v>1987</v>
      </c>
      <c r="E2999" s="111" t="s">
        <v>2932</v>
      </c>
      <c r="F2999" s="68" t="s">
        <v>2934</v>
      </c>
      <c r="G2999" s="25">
        <v>9</v>
      </c>
      <c r="H2999" s="25">
        <v>1</v>
      </c>
      <c r="I2999" s="176">
        <v>5621.7</v>
      </c>
      <c r="J2999" s="176">
        <v>4773.3</v>
      </c>
      <c r="K2999" s="176">
        <v>4773.3</v>
      </c>
      <c r="L2999" s="267">
        <v>243</v>
      </c>
      <c r="M2999" s="176">
        <f t="shared" si="718"/>
        <v>3106160</v>
      </c>
      <c r="N2999" s="144"/>
      <c r="O2999" s="142"/>
      <c r="P2999" s="144"/>
      <c r="Q2999" s="144">
        <f t="shared" si="719"/>
        <v>3106160</v>
      </c>
      <c r="R2999" s="144"/>
      <c r="S2999" s="30">
        <v>1</v>
      </c>
      <c r="T2999" s="144">
        <f t="shared" ref="T2999:T3000" si="724">S2999*3106160</f>
        <v>3106160</v>
      </c>
      <c r="U2999" s="144"/>
      <c r="V2999" s="144"/>
      <c r="W2999" s="144"/>
      <c r="X2999" s="144"/>
      <c r="Y2999" s="144"/>
      <c r="Z2999" s="144"/>
      <c r="AA2999" s="144"/>
      <c r="AB2999" s="144"/>
      <c r="AC2999" s="144"/>
      <c r="AD2999" s="144"/>
      <c r="AE2999" s="144"/>
      <c r="AF2999" s="144"/>
      <c r="AG2999" s="324">
        <v>2025</v>
      </c>
      <c r="AH2999" s="128"/>
      <c r="AI2999" s="177"/>
      <c r="AJ2999" s="177"/>
      <c r="AK2999" s="141">
        <f t="shared" si="722"/>
        <v>2890</v>
      </c>
      <c r="AL2999" s="35" t="s">
        <v>153</v>
      </c>
      <c r="AM2999" s="141" t="str">
        <f t="shared" si="723"/>
        <v>2890.</v>
      </c>
      <c r="AN2999" s="147"/>
      <c r="AO2999" s="35"/>
      <c r="AP2999" s="16"/>
    </row>
    <row r="3000" spans="1:42" ht="22.5" customHeight="1" x14ac:dyDescent="0.25">
      <c r="A3000" s="68" t="str">
        <f t="shared" si="721"/>
        <v>2891.</v>
      </c>
      <c r="B3000" s="25">
        <v>4749</v>
      </c>
      <c r="C3000" s="36" t="s">
        <v>2295</v>
      </c>
      <c r="D3000" s="25">
        <v>1987</v>
      </c>
      <c r="E3000" s="111" t="s">
        <v>2932</v>
      </c>
      <c r="F3000" s="68" t="s">
        <v>2933</v>
      </c>
      <c r="G3000" s="25">
        <v>9</v>
      </c>
      <c r="H3000" s="25">
        <v>4</v>
      </c>
      <c r="I3000" s="144">
        <v>7748.2</v>
      </c>
      <c r="J3000" s="144">
        <v>4651</v>
      </c>
      <c r="K3000" s="144">
        <v>4651</v>
      </c>
      <c r="L3000" s="30">
        <v>344</v>
      </c>
      <c r="M3000" s="176">
        <f t="shared" si="718"/>
        <v>12424640</v>
      </c>
      <c r="N3000" s="144"/>
      <c r="O3000" s="142"/>
      <c r="P3000" s="144"/>
      <c r="Q3000" s="144">
        <f t="shared" si="719"/>
        <v>12424640</v>
      </c>
      <c r="R3000" s="144"/>
      <c r="S3000" s="30">
        <v>4</v>
      </c>
      <c r="T3000" s="144">
        <f t="shared" si="724"/>
        <v>12424640</v>
      </c>
      <c r="U3000" s="144"/>
      <c r="V3000" s="144"/>
      <c r="W3000" s="144"/>
      <c r="X3000" s="144"/>
      <c r="Y3000" s="144"/>
      <c r="Z3000" s="144"/>
      <c r="AA3000" s="144"/>
      <c r="AB3000" s="144"/>
      <c r="AC3000" s="323"/>
      <c r="AD3000" s="323"/>
      <c r="AE3000" s="144"/>
      <c r="AF3000" s="144"/>
      <c r="AG3000" s="324">
        <v>2025</v>
      </c>
      <c r="AH3000" s="135"/>
      <c r="AI3000" s="177"/>
      <c r="AJ3000" s="177"/>
      <c r="AK3000" s="141">
        <f t="shared" si="722"/>
        <v>2891</v>
      </c>
      <c r="AL3000" s="35" t="s">
        <v>153</v>
      </c>
      <c r="AM3000" s="141" t="str">
        <f t="shared" si="723"/>
        <v>2891.</v>
      </c>
      <c r="AN3000" s="147"/>
      <c r="AO3000" s="35"/>
      <c r="AP3000" s="16"/>
    </row>
    <row r="3001" spans="1:42" ht="22.5" customHeight="1" x14ac:dyDescent="0.25">
      <c r="A3001" s="68" t="str">
        <f t="shared" si="721"/>
        <v>2892.</v>
      </c>
      <c r="B3001" s="25">
        <v>5332</v>
      </c>
      <c r="C3001" s="175" t="s">
        <v>2296</v>
      </c>
      <c r="D3001" s="25">
        <v>1987</v>
      </c>
      <c r="E3001" s="111" t="s">
        <v>2932</v>
      </c>
      <c r="F3001" s="68" t="s">
        <v>2934</v>
      </c>
      <c r="G3001" s="25">
        <v>5</v>
      </c>
      <c r="H3001" s="25">
        <v>4</v>
      </c>
      <c r="I3001" s="144">
        <v>5849.3</v>
      </c>
      <c r="J3001" s="144">
        <v>3268.9</v>
      </c>
      <c r="K3001" s="144">
        <v>2547.1</v>
      </c>
      <c r="L3001" s="30">
        <v>122</v>
      </c>
      <c r="M3001" s="176">
        <f t="shared" si="718"/>
        <v>9432403.4799999986</v>
      </c>
      <c r="N3001" s="144"/>
      <c r="O3001" s="142"/>
      <c r="P3001" s="144"/>
      <c r="Q3001" s="144">
        <f t="shared" si="719"/>
        <v>9432403.4799999986</v>
      </c>
      <c r="R3001" s="144">
        <v>9432403.4799999986</v>
      </c>
      <c r="S3001" s="30"/>
      <c r="T3001" s="144"/>
      <c r="U3001" s="144"/>
      <c r="V3001" s="144"/>
      <c r="W3001" s="144"/>
      <c r="X3001" s="144"/>
      <c r="Y3001" s="144"/>
      <c r="Z3001" s="144"/>
      <c r="AA3001" s="144"/>
      <c r="AB3001" s="144"/>
      <c r="AC3001" s="144"/>
      <c r="AD3001" s="144"/>
      <c r="AE3001" s="144"/>
      <c r="AF3001" s="144"/>
      <c r="AG3001" s="324">
        <v>2025</v>
      </c>
      <c r="AH3001" s="135"/>
      <c r="AI3001" s="177"/>
      <c r="AJ3001" s="177"/>
      <c r="AK3001" s="141">
        <f t="shared" si="722"/>
        <v>2892</v>
      </c>
      <c r="AL3001" s="35" t="s">
        <v>153</v>
      </c>
      <c r="AM3001" s="141" t="str">
        <f t="shared" si="723"/>
        <v>2892.</v>
      </c>
      <c r="AN3001" s="147"/>
      <c r="AO3001" s="35"/>
      <c r="AP3001" s="16"/>
    </row>
    <row r="3002" spans="1:42" ht="22.5" customHeight="1" x14ac:dyDescent="0.25">
      <c r="A3002" s="68" t="str">
        <f t="shared" si="721"/>
        <v>2893.</v>
      </c>
      <c r="B3002" s="25">
        <v>5379</v>
      </c>
      <c r="C3002" s="37" t="s">
        <v>2297</v>
      </c>
      <c r="D3002" s="25">
        <v>1987</v>
      </c>
      <c r="E3002" s="111" t="s">
        <v>2932</v>
      </c>
      <c r="F3002" s="68" t="s">
        <v>2934</v>
      </c>
      <c r="G3002" s="25">
        <v>4</v>
      </c>
      <c r="H3002" s="25">
        <v>2</v>
      </c>
      <c r="I3002" s="176">
        <v>2016.8</v>
      </c>
      <c r="J3002" s="144">
        <v>2016.8</v>
      </c>
      <c r="K3002" s="176">
        <v>2016.8</v>
      </c>
      <c r="L3002" s="267">
        <v>56</v>
      </c>
      <c r="M3002" s="176">
        <f t="shared" ref="M3002:M3008" si="725">R3002+T3002+V3002+X3002+Z3002+AB3002+AE3002+AF3002</f>
        <v>3070116</v>
      </c>
      <c r="N3002" s="144"/>
      <c r="O3002" s="142"/>
      <c r="P3002" s="144"/>
      <c r="Q3002" s="144">
        <f t="shared" ref="Q3002:Q3008" si="726">M3002</f>
        <v>3070116</v>
      </c>
      <c r="R3002" s="144">
        <v>3070116</v>
      </c>
      <c r="S3002" s="30"/>
      <c r="T3002" s="144"/>
      <c r="U3002" s="144"/>
      <c r="V3002" s="144"/>
      <c r="W3002" s="144"/>
      <c r="X3002" s="144"/>
      <c r="Y3002" s="144"/>
      <c r="Z3002" s="144"/>
      <c r="AA3002" s="144"/>
      <c r="AB3002" s="144"/>
      <c r="AC3002" s="144"/>
      <c r="AD3002" s="144"/>
      <c r="AE3002" s="144"/>
      <c r="AF3002" s="144"/>
      <c r="AG3002" s="324">
        <v>2025</v>
      </c>
      <c r="AH3002" s="128"/>
      <c r="AI3002" s="177"/>
      <c r="AJ3002" s="177"/>
      <c r="AK3002" s="141">
        <f t="shared" si="722"/>
        <v>2893</v>
      </c>
      <c r="AL3002" s="35" t="s">
        <v>153</v>
      </c>
      <c r="AM3002" s="141" t="str">
        <f t="shared" si="723"/>
        <v>2893.</v>
      </c>
      <c r="AN3002" s="147"/>
      <c r="AO3002" s="35"/>
      <c r="AP3002" s="16"/>
    </row>
    <row r="3003" spans="1:42" ht="22.5" customHeight="1" x14ac:dyDescent="0.25">
      <c r="A3003" s="68" t="str">
        <f t="shared" si="721"/>
        <v>2894.</v>
      </c>
      <c r="B3003" s="25">
        <v>5440</v>
      </c>
      <c r="C3003" s="36" t="s">
        <v>2298</v>
      </c>
      <c r="D3003" s="25">
        <v>1988</v>
      </c>
      <c r="E3003" s="111" t="s">
        <v>2932</v>
      </c>
      <c r="F3003" s="68" t="s">
        <v>2934</v>
      </c>
      <c r="G3003" s="25">
        <v>2</v>
      </c>
      <c r="H3003" s="25">
        <v>1</v>
      </c>
      <c r="I3003" s="144">
        <v>384.9</v>
      </c>
      <c r="J3003" s="144">
        <v>333.9</v>
      </c>
      <c r="K3003" s="144">
        <v>333.9</v>
      </c>
      <c r="L3003" s="30">
        <v>19</v>
      </c>
      <c r="M3003" s="176">
        <f t="shared" si="725"/>
        <v>305362.26</v>
      </c>
      <c r="N3003" s="144"/>
      <c r="O3003" s="142"/>
      <c r="P3003" s="144"/>
      <c r="Q3003" s="144">
        <f t="shared" si="726"/>
        <v>305362.26</v>
      </c>
      <c r="R3003" s="144">
        <f>206830.26+98532</f>
        <v>305362.26</v>
      </c>
      <c r="S3003" s="30"/>
      <c r="T3003" s="144"/>
      <c r="U3003" s="144"/>
      <c r="V3003" s="144"/>
      <c r="W3003" s="144"/>
      <c r="X3003" s="144"/>
      <c r="Y3003" s="144"/>
      <c r="Z3003" s="144"/>
      <c r="AA3003" s="144"/>
      <c r="AB3003" s="144"/>
      <c r="AC3003" s="144"/>
      <c r="AD3003" s="144"/>
      <c r="AE3003" s="144"/>
      <c r="AF3003" s="144"/>
      <c r="AG3003" s="324">
        <v>2025</v>
      </c>
      <c r="AH3003" s="129"/>
      <c r="AI3003" s="216"/>
      <c r="AJ3003" s="216"/>
      <c r="AK3003" s="141">
        <f t="shared" si="722"/>
        <v>2894</v>
      </c>
      <c r="AL3003" s="35" t="s">
        <v>153</v>
      </c>
      <c r="AM3003" s="141" t="str">
        <f t="shared" si="723"/>
        <v>2894.</v>
      </c>
      <c r="AN3003" s="147"/>
      <c r="AO3003" s="35"/>
      <c r="AP3003" s="16"/>
    </row>
    <row r="3004" spans="1:42" ht="22.5" customHeight="1" x14ac:dyDescent="0.25">
      <c r="A3004" s="68" t="str">
        <f t="shared" si="721"/>
        <v>2895.</v>
      </c>
      <c r="B3004" s="25">
        <v>4688</v>
      </c>
      <c r="C3004" s="36" t="s">
        <v>2299</v>
      </c>
      <c r="D3004" s="25">
        <v>1988</v>
      </c>
      <c r="E3004" s="111" t="s">
        <v>2932</v>
      </c>
      <c r="F3004" s="68" t="s">
        <v>2933</v>
      </c>
      <c r="G3004" s="25">
        <v>9</v>
      </c>
      <c r="H3004" s="25">
        <v>3</v>
      </c>
      <c r="I3004" s="176">
        <v>6453.5</v>
      </c>
      <c r="J3004" s="176">
        <v>5932.8</v>
      </c>
      <c r="K3004" s="176">
        <v>5913.1</v>
      </c>
      <c r="L3004" s="267">
        <v>301</v>
      </c>
      <c r="M3004" s="176">
        <f t="shared" si="725"/>
        <v>10406718.6</v>
      </c>
      <c r="N3004" s="144"/>
      <c r="O3004" s="142"/>
      <c r="P3004" s="144"/>
      <c r="Q3004" s="144">
        <f t="shared" si="726"/>
        <v>10406718.6</v>
      </c>
      <c r="R3004" s="144">
        <v>10406718.6</v>
      </c>
      <c r="S3004" s="30"/>
      <c r="T3004" s="144"/>
      <c r="U3004" s="144"/>
      <c r="V3004" s="144"/>
      <c r="W3004" s="144"/>
      <c r="X3004" s="144"/>
      <c r="Y3004" s="144"/>
      <c r="Z3004" s="144"/>
      <c r="AA3004" s="144"/>
      <c r="AB3004" s="144"/>
      <c r="AC3004" s="323"/>
      <c r="AD3004" s="323"/>
      <c r="AE3004" s="144"/>
      <c r="AF3004" s="144"/>
      <c r="AG3004" s="324">
        <v>2025</v>
      </c>
      <c r="AH3004" s="135"/>
      <c r="AI3004" s="177"/>
      <c r="AJ3004" s="177"/>
      <c r="AK3004" s="141">
        <f t="shared" si="722"/>
        <v>2895</v>
      </c>
      <c r="AL3004" s="35" t="s">
        <v>153</v>
      </c>
      <c r="AM3004" s="141" t="str">
        <f t="shared" si="723"/>
        <v>2895.</v>
      </c>
      <c r="AN3004" s="147"/>
      <c r="AO3004" s="35"/>
      <c r="AP3004" s="16"/>
    </row>
    <row r="3005" spans="1:42" ht="22.5" customHeight="1" x14ac:dyDescent="0.25">
      <c r="A3005" s="68" t="str">
        <f t="shared" si="721"/>
        <v>2896.</v>
      </c>
      <c r="B3005" s="25">
        <v>4430</v>
      </c>
      <c r="C3005" s="300" t="s">
        <v>2301</v>
      </c>
      <c r="D3005" s="25">
        <v>1989</v>
      </c>
      <c r="E3005" s="111" t="s">
        <v>2932</v>
      </c>
      <c r="F3005" s="68" t="s">
        <v>2934</v>
      </c>
      <c r="G3005" s="25">
        <v>9</v>
      </c>
      <c r="H3005" s="25">
        <v>1</v>
      </c>
      <c r="I3005" s="176">
        <v>3380.5</v>
      </c>
      <c r="J3005" s="176">
        <v>2980.6</v>
      </c>
      <c r="K3005" s="176">
        <v>2980.6</v>
      </c>
      <c r="L3005" s="267">
        <v>113</v>
      </c>
      <c r="M3005" s="176">
        <f t="shared" si="725"/>
        <v>5451283.3499999996</v>
      </c>
      <c r="N3005" s="144"/>
      <c r="O3005" s="142"/>
      <c r="P3005" s="144"/>
      <c r="Q3005" s="144">
        <f t="shared" si="726"/>
        <v>5451283.3499999996</v>
      </c>
      <c r="R3005" s="144">
        <v>5451283.3499999996</v>
      </c>
      <c r="S3005" s="30"/>
      <c r="T3005" s="144"/>
      <c r="U3005" s="144"/>
      <c r="V3005" s="144"/>
      <c r="W3005" s="144"/>
      <c r="X3005" s="144"/>
      <c r="Y3005" s="144"/>
      <c r="Z3005" s="144"/>
      <c r="AA3005" s="144"/>
      <c r="AB3005" s="144"/>
      <c r="AC3005" s="144"/>
      <c r="AD3005" s="144"/>
      <c r="AE3005" s="144"/>
      <c r="AF3005" s="144"/>
      <c r="AG3005" s="324">
        <v>2025</v>
      </c>
      <c r="AH3005" s="128"/>
      <c r="AI3005" s="177"/>
      <c r="AJ3005" s="177"/>
      <c r="AK3005" s="141">
        <f t="shared" si="722"/>
        <v>2896</v>
      </c>
      <c r="AL3005" s="35" t="s">
        <v>153</v>
      </c>
      <c r="AM3005" s="141" t="str">
        <f t="shared" si="723"/>
        <v>2896.</v>
      </c>
      <c r="AN3005" s="147"/>
      <c r="AO3005" s="35"/>
      <c r="AP3005" s="16"/>
    </row>
    <row r="3006" spans="1:42" ht="22.5" customHeight="1" x14ac:dyDescent="0.25">
      <c r="A3006" s="68" t="str">
        <f t="shared" si="721"/>
        <v>2897.</v>
      </c>
      <c r="B3006" s="25">
        <v>5060</v>
      </c>
      <c r="C3006" s="300" t="s">
        <v>2302</v>
      </c>
      <c r="D3006" s="25">
        <v>1990</v>
      </c>
      <c r="E3006" s="111" t="s">
        <v>2932</v>
      </c>
      <c r="F3006" s="68" t="s">
        <v>2934</v>
      </c>
      <c r="G3006" s="25">
        <v>6</v>
      </c>
      <c r="H3006" s="25">
        <v>2</v>
      </c>
      <c r="I3006" s="176">
        <v>2473</v>
      </c>
      <c r="J3006" s="144">
        <v>2335.1999999999998</v>
      </c>
      <c r="K3006" s="176">
        <v>2335.1999999999998</v>
      </c>
      <c r="L3006" s="267">
        <v>80</v>
      </c>
      <c r="M3006" s="176">
        <f t="shared" si="725"/>
        <v>1000300</v>
      </c>
      <c r="N3006" s="144"/>
      <c r="O3006" s="142"/>
      <c r="P3006" s="144"/>
      <c r="Q3006" s="144">
        <f t="shared" si="726"/>
        <v>1000300</v>
      </c>
      <c r="R3006" s="144">
        <v>1000300</v>
      </c>
      <c r="S3006" s="30"/>
      <c r="T3006" s="144"/>
      <c r="U3006" s="144"/>
      <c r="V3006" s="144"/>
      <c r="W3006" s="144"/>
      <c r="X3006" s="144"/>
      <c r="Y3006" s="144"/>
      <c r="Z3006" s="144"/>
      <c r="AA3006" s="144"/>
      <c r="AB3006" s="144"/>
      <c r="AC3006" s="144"/>
      <c r="AD3006" s="144"/>
      <c r="AE3006" s="144"/>
      <c r="AF3006" s="144"/>
      <c r="AG3006" s="324">
        <v>2025</v>
      </c>
      <c r="AH3006" s="128"/>
      <c r="AI3006" s="177"/>
      <c r="AJ3006" s="177"/>
      <c r="AK3006" s="141">
        <f t="shared" si="722"/>
        <v>2897</v>
      </c>
      <c r="AL3006" s="35" t="s">
        <v>153</v>
      </c>
      <c r="AM3006" s="141" t="str">
        <f t="shared" si="723"/>
        <v>2897.</v>
      </c>
      <c r="AN3006" s="147"/>
      <c r="AO3006" s="35"/>
      <c r="AP3006" s="16"/>
    </row>
    <row r="3007" spans="1:42" ht="22.5" customHeight="1" x14ac:dyDescent="0.25">
      <c r="A3007" s="68" t="str">
        <f t="shared" si="721"/>
        <v>2898.</v>
      </c>
      <c r="B3007" s="25">
        <v>5202</v>
      </c>
      <c r="C3007" s="36" t="s">
        <v>2303</v>
      </c>
      <c r="D3007" s="25">
        <v>1990</v>
      </c>
      <c r="E3007" s="111" t="s">
        <v>2932</v>
      </c>
      <c r="F3007" s="68" t="s">
        <v>2933</v>
      </c>
      <c r="G3007" s="25">
        <v>3</v>
      </c>
      <c r="H3007" s="25">
        <v>3</v>
      </c>
      <c r="I3007" s="144">
        <v>1307.7</v>
      </c>
      <c r="J3007" s="144">
        <v>1307.7</v>
      </c>
      <c r="K3007" s="144">
        <v>1307.7</v>
      </c>
      <c r="L3007" s="30">
        <v>64</v>
      </c>
      <c r="M3007" s="176">
        <f t="shared" si="725"/>
        <v>1778718</v>
      </c>
      <c r="N3007" s="144"/>
      <c r="O3007" s="142"/>
      <c r="P3007" s="144"/>
      <c r="Q3007" s="144">
        <f t="shared" si="726"/>
        <v>1778718</v>
      </c>
      <c r="R3007" s="144">
        <v>1778718</v>
      </c>
      <c r="S3007" s="30"/>
      <c r="T3007" s="144"/>
      <c r="U3007" s="144"/>
      <c r="V3007" s="144"/>
      <c r="W3007" s="144"/>
      <c r="X3007" s="144"/>
      <c r="Y3007" s="144"/>
      <c r="Z3007" s="144"/>
      <c r="AA3007" s="144"/>
      <c r="AB3007" s="144"/>
      <c r="AC3007" s="144"/>
      <c r="AD3007" s="144"/>
      <c r="AE3007" s="144"/>
      <c r="AF3007" s="144"/>
      <c r="AG3007" s="324">
        <v>2025</v>
      </c>
      <c r="AH3007" s="128"/>
      <c r="AI3007" s="177"/>
      <c r="AJ3007" s="177"/>
      <c r="AK3007" s="141">
        <f t="shared" si="722"/>
        <v>2898</v>
      </c>
      <c r="AL3007" s="35" t="s">
        <v>153</v>
      </c>
      <c r="AM3007" s="141" t="str">
        <f t="shared" si="723"/>
        <v>2898.</v>
      </c>
      <c r="AN3007" s="147"/>
      <c r="AO3007" s="35"/>
      <c r="AP3007" s="16"/>
    </row>
    <row r="3008" spans="1:42" ht="22.5" customHeight="1" x14ac:dyDescent="0.25">
      <c r="A3008" s="68" t="str">
        <f t="shared" si="721"/>
        <v>2899.</v>
      </c>
      <c r="B3008" s="25">
        <v>4619</v>
      </c>
      <c r="C3008" s="300" t="s">
        <v>2304</v>
      </c>
      <c r="D3008" s="25">
        <v>1990</v>
      </c>
      <c r="E3008" s="111" t="s">
        <v>2932</v>
      </c>
      <c r="F3008" s="68" t="s">
        <v>2933</v>
      </c>
      <c r="G3008" s="25">
        <v>5</v>
      </c>
      <c r="H3008" s="25">
        <v>2</v>
      </c>
      <c r="I3008" s="176">
        <v>2174.3000000000002</v>
      </c>
      <c r="J3008" s="144">
        <v>2174.3000000000002</v>
      </c>
      <c r="K3008" s="176">
        <v>2174.3000000000002</v>
      </c>
      <c r="L3008" s="267">
        <v>99</v>
      </c>
      <c r="M3008" s="176">
        <f t="shared" si="725"/>
        <v>935018</v>
      </c>
      <c r="N3008" s="144"/>
      <c r="O3008" s="142"/>
      <c r="P3008" s="144"/>
      <c r="Q3008" s="144">
        <f t="shared" si="726"/>
        <v>935018</v>
      </c>
      <c r="R3008" s="144"/>
      <c r="S3008" s="30"/>
      <c r="T3008" s="144"/>
      <c r="U3008" s="144"/>
      <c r="V3008" s="144"/>
      <c r="W3008" s="144"/>
      <c r="X3008" s="144"/>
      <c r="Y3008" s="144">
        <v>658</v>
      </c>
      <c r="Z3008" s="144">
        <f>Y3008*1421</f>
        <v>935018</v>
      </c>
      <c r="AA3008" s="144"/>
      <c r="AB3008" s="144"/>
      <c r="AC3008" s="144"/>
      <c r="AD3008" s="144"/>
      <c r="AE3008" s="144"/>
      <c r="AF3008" s="144"/>
      <c r="AG3008" s="324">
        <v>2025</v>
      </c>
      <c r="AH3008" s="128"/>
      <c r="AI3008" s="216"/>
      <c r="AJ3008" s="216"/>
      <c r="AK3008" s="141">
        <f t="shared" si="722"/>
        <v>2899</v>
      </c>
      <c r="AL3008" s="35" t="s">
        <v>153</v>
      </c>
      <c r="AM3008" s="141" t="str">
        <f t="shared" si="723"/>
        <v>2899.</v>
      </c>
      <c r="AN3008" s="147"/>
      <c r="AO3008" s="35"/>
      <c r="AP3008" s="16"/>
    </row>
    <row r="3009" spans="1:42" ht="23.25" customHeight="1" x14ac:dyDescent="0.25">
      <c r="A3009" s="68" t="str">
        <f t="shared" si="721"/>
        <v>2900.</v>
      </c>
      <c r="B3009" s="25">
        <v>5071</v>
      </c>
      <c r="C3009" s="36" t="s">
        <v>2305</v>
      </c>
      <c r="D3009" s="25">
        <v>1990</v>
      </c>
      <c r="E3009" s="111" t="s">
        <v>2932</v>
      </c>
      <c r="F3009" s="68" t="s">
        <v>2933</v>
      </c>
      <c r="G3009" s="25">
        <v>5</v>
      </c>
      <c r="H3009" s="25">
        <v>12</v>
      </c>
      <c r="I3009" s="144">
        <v>14335.3</v>
      </c>
      <c r="J3009" s="144">
        <v>16886.599999999999</v>
      </c>
      <c r="K3009" s="144">
        <v>12478.7</v>
      </c>
      <c r="L3009" s="30">
        <v>566</v>
      </c>
      <c r="M3009" s="176">
        <f>R3009+T3009+V3009+X3009+Z3009+AB3009+AE3009+AF3009</f>
        <v>18636960</v>
      </c>
      <c r="N3009" s="144"/>
      <c r="O3009" s="142"/>
      <c r="P3009" s="144"/>
      <c r="Q3009" s="144">
        <f>M3009</f>
        <v>18636960</v>
      </c>
      <c r="R3009" s="144"/>
      <c r="S3009" s="30">
        <v>6</v>
      </c>
      <c r="T3009" s="144">
        <f>S3009*3106160</f>
        <v>18636960</v>
      </c>
      <c r="U3009" s="144"/>
      <c r="V3009" s="144"/>
      <c r="W3009" s="144"/>
      <c r="X3009" s="144"/>
      <c r="Y3009" s="144"/>
      <c r="Z3009" s="144"/>
      <c r="AA3009" s="144"/>
      <c r="AB3009" s="144"/>
      <c r="AC3009" s="323"/>
      <c r="AD3009" s="323"/>
      <c r="AE3009" s="144"/>
      <c r="AF3009" s="144"/>
      <c r="AG3009" s="324">
        <v>2025</v>
      </c>
      <c r="AH3009" s="128"/>
      <c r="AI3009" s="177"/>
      <c r="AJ3009" s="177"/>
      <c r="AK3009" s="141">
        <f t="shared" si="722"/>
        <v>2900</v>
      </c>
      <c r="AL3009" s="35" t="s">
        <v>153</v>
      </c>
      <c r="AM3009" s="141" t="str">
        <f t="shared" si="723"/>
        <v>2900.</v>
      </c>
      <c r="AN3009" s="147"/>
      <c r="AP3009" s="16"/>
    </row>
    <row r="3010" spans="1:42" ht="22.5" customHeight="1" x14ac:dyDescent="0.25">
      <c r="A3010" s="68" t="str">
        <f t="shared" si="721"/>
        <v>2901.</v>
      </c>
      <c r="B3010" s="25">
        <v>5245</v>
      </c>
      <c r="C3010" s="36" t="s">
        <v>2306</v>
      </c>
      <c r="D3010" s="25">
        <v>1990</v>
      </c>
      <c r="E3010" s="111" t="s">
        <v>2932</v>
      </c>
      <c r="F3010" s="68" t="s">
        <v>2934</v>
      </c>
      <c r="G3010" s="25">
        <v>6</v>
      </c>
      <c r="H3010" s="25">
        <v>1</v>
      </c>
      <c r="I3010" s="179">
        <v>2372.6999999999998</v>
      </c>
      <c r="J3010" s="144">
        <v>1364.7</v>
      </c>
      <c r="K3010" s="179">
        <v>1364.7</v>
      </c>
      <c r="L3010" s="120">
        <v>89</v>
      </c>
      <c r="M3010" s="179">
        <f t="shared" ref="M3010:M3058" si="727">R3010+T3010+V3010+X3010+Z3010+AB3010+AE3010+AF3010</f>
        <v>290588.34999999998</v>
      </c>
      <c r="N3010" s="144"/>
      <c r="O3010" s="142"/>
      <c r="P3010" s="144"/>
      <c r="Q3010" s="144">
        <f t="shared" ref="Q3010:Q3058" si="728">M3010</f>
        <v>290588.34999999998</v>
      </c>
      <c r="R3010" s="144"/>
      <c r="S3010" s="30"/>
      <c r="T3010" s="144"/>
      <c r="U3010" s="144"/>
      <c r="V3010" s="144"/>
      <c r="W3010" s="144"/>
      <c r="X3010" s="144"/>
      <c r="Y3010" s="144"/>
      <c r="Z3010" s="144"/>
      <c r="AA3010" s="144">
        <v>108.55</v>
      </c>
      <c r="AB3010" s="144">
        <f>AA3010*2677</f>
        <v>290588.34999999998</v>
      </c>
      <c r="AC3010" s="144"/>
      <c r="AD3010" s="144"/>
      <c r="AE3010" s="144"/>
      <c r="AF3010" s="144"/>
      <c r="AG3010" s="324">
        <v>2025</v>
      </c>
      <c r="AH3010" s="135"/>
      <c r="AI3010" s="132"/>
      <c r="AJ3010" s="132"/>
      <c r="AK3010" s="141">
        <f t="shared" si="722"/>
        <v>2901</v>
      </c>
      <c r="AL3010" s="35" t="s">
        <v>153</v>
      </c>
      <c r="AM3010" s="141" t="str">
        <f t="shared" si="723"/>
        <v>2901.</v>
      </c>
      <c r="AN3010" s="147"/>
      <c r="AO3010" s="35"/>
      <c r="AP3010" s="16"/>
    </row>
    <row r="3011" spans="1:42" ht="22.5" customHeight="1" x14ac:dyDescent="0.25">
      <c r="A3011" s="68" t="str">
        <f t="shared" si="721"/>
        <v>2902.</v>
      </c>
      <c r="B3011" s="25">
        <v>5428</v>
      </c>
      <c r="C3011" s="300" t="s">
        <v>2307</v>
      </c>
      <c r="D3011" s="25">
        <v>1991</v>
      </c>
      <c r="E3011" s="111" t="s">
        <v>2932</v>
      </c>
      <c r="F3011" s="68" t="s">
        <v>2934</v>
      </c>
      <c r="G3011" s="25">
        <v>5</v>
      </c>
      <c r="H3011" s="25">
        <v>4</v>
      </c>
      <c r="I3011" s="176">
        <v>2827.7</v>
      </c>
      <c r="J3011" s="144">
        <v>2827.7</v>
      </c>
      <c r="K3011" s="176">
        <v>2827.7</v>
      </c>
      <c r="L3011" s="267">
        <v>117</v>
      </c>
      <c r="M3011" s="176">
        <f t="shared" si="727"/>
        <v>3549314</v>
      </c>
      <c r="N3011" s="144"/>
      <c r="O3011" s="142"/>
      <c r="P3011" s="144"/>
      <c r="Q3011" s="144">
        <f t="shared" si="728"/>
        <v>3549314</v>
      </c>
      <c r="R3011" s="144">
        <v>3549314</v>
      </c>
      <c r="S3011" s="30"/>
      <c r="T3011" s="144"/>
      <c r="U3011" s="144"/>
      <c r="V3011" s="144"/>
      <c r="W3011" s="144"/>
      <c r="X3011" s="144"/>
      <c r="Y3011" s="144"/>
      <c r="Z3011" s="144"/>
      <c r="AA3011" s="144"/>
      <c r="AB3011" s="144"/>
      <c r="AC3011" s="144"/>
      <c r="AD3011" s="144"/>
      <c r="AE3011" s="144"/>
      <c r="AF3011" s="144"/>
      <c r="AG3011" s="324">
        <v>2025</v>
      </c>
      <c r="AH3011" s="135"/>
      <c r="AI3011" s="177"/>
      <c r="AJ3011" s="177"/>
      <c r="AK3011" s="141">
        <f t="shared" si="722"/>
        <v>2902</v>
      </c>
      <c r="AL3011" s="35" t="s">
        <v>153</v>
      </c>
      <c r="AM3011" s="141" t="str">
        <f t="shared" si="723"/>
        <v>2902.</v>
      </c>
      <c r="AN3011" s="147"/>
      <c r="AP3011" s="16"/>
    </row>
    <row r="3012" spans="1:42" ht="22.5" customHeight="1" x14ac:dyDescent="0.25">
      <c r="A3012" s="68" t="str">
        <f t="shared" si="721"/>
        <v>2903.</v>
      </c>
      <c r="B3012" s="25">
        <v>4666</v>
      </c>
      <c r="C3012" s="202" t="s">
        <v>2308</v>
      </c>
      <c r="D3012" s="25">
        <v>1991</v>
      </c>
      <c r="E3012" s="111" t="s">
        <v>2932</v>
      </c>
      <c r="F3012" s="68" t="s">
        <v>2933</v>
      </c>
      <c r="G3012" s="25">
        <v>10</v>
      </c>
      <c r="H3012" s="25">
        <v>6</v>
      </c>
      <c r="I3012" s="144">
        <v>12615.6</v>
      </c>
      <c r="J3012" s="144">
        <v>7593.9</v>
      </c>
      <c r="K3012" s="144">
        <v>7593.9</v>
      </c>
      <c r="L3012" s="30">
        <v>613</v>
      </c>
      <c r="M3012" s="176">
        <f t="shared" si="727"/>
        <v>11461958.17</v>
      </c>
      <c r="N3012" s="144"/>
      <c r="O3012" s="142"/>
      <c r="P3012" s="144"/>
      <c r="Q3012" s="144">
        <f t="shared" si="728"/>
        <v>11461958.17</v>
      </c>
      <c r="R3012" s="144">
        <f>6778992.22+4682965.95</f>
        <v>11461958.17</v>
      </c>
      <c r="S3012" s="30"/>
      <c r="T3012" s="144"/>
      <c r="U3012" s="144"/>
      <c r="V3012" s="144"/>
      <c r="W3012" s="144"/>
      <c r="X3012" s="144"/>
      <c r="Y3012" s="144"/>
      <c r="Z3012" s="144"/>
      <c r="AA3012" s="144"/>
      <c r="AB3012" s="144"/>
      <c r="AC3012" s="144"/>
      <c r="AD3012" s="144"/>
      <c r="AE3012" s="144"/>
      <c r="AF3012" s="144"/>
      <c r="AG3012" s="324">
        <v>2025</v>
      </c>
      <c r="AH3012" s="129"/>
      <c r="AI3012" s="216"/>
      <c r="AJ3012" s="216"/>
      <c r="AK3012" s="141">
        <f t="shared" si="722"/>
        <v>2903</v>
      </c>
      <c r="AL3012" s="35" t="s">
        <v>153</v>
      </c>
      <c r="AM3012" s="141" t="str">
        <f t="shared" si="723"/>
        <v>2903.</v>
      </c>
      <c r="AN3012" s="147"/>
      <c r="AO3012" s="35"/>
      <c r="AP3012" s="16"/>
    </row>
    <row r="3013" spans="1:42" ht="22.5" customHeight="1" x14ac:dyDescent="0.25">
      <c r="A3013" s="68" t="str">
        <f t="shared" si="721"/>
        <v>2904.</v>
      </c>
      <c r="B3013" s="25">
        <v>4867</v>
      </c>
      <c r="C3013" s="202" t="s">
        <v>2309</v>
      </c>
      <c r="D3013" s="25">
        <v>1992</v>
      </c>
      <c r="E3013" s="111" t="s">
        <v>2932</v>
      </c>
      <c r="F3013" s="68" t="s">
        <v>2934</v>
      </c>
      <c r="G3013" s="25">
        <v>3</v>
      </c>
      <c r="H3013" s="25">
        <v>2</v>
      </c>
      <c r="I3013" s="144">
        <v>875.7</v>
      </c>
      <c r="J3013" s="144">
        <v>574.5</v>
      </c>
      <c r="K3013" s="144">
        <v>574.5</v>
      </c>
      <c r="L3013" s="30">
        <v>28</v>
      </c>
      <c r="M3013" s="176">
        <f t="shared" si="727"/>
        <v>325076.31</v>
      </c>
      <c r="N3013" s="144"/>
      <c r="O3013" s="142"/>
      <c r="P3013" s="144"/>
      <c r="Q3013" s="144">
        <f t="shared" si="728"/>
        <v>325076.31</v>
      </c>
      <c r="R3013" s="144">
        <v>325076.31</v>
      </c>
      <c r="S3013" s="30"/>
      <c r="T3013" s="144"/>
      <c r="U3013" s="144"/>
      <c r="V3013" s="144"/>
      <c r="W3013" s="144"/>
      <c r="X3013" s="144"/>
      <c r="Y3013" s="144"/>
      <c r="Z3013" s="144"/>
      <c r="AA3013" s="144"/>
      <c r="AB3013" s="144"/>
      <c r="AC3013" s="144"/>
      <c r="AD3013" s="144"/>
      <c r="AE3013" s="144"/>
      <c r="AF3013" s="144"/>
      <c r="AG3013" s="324">
        <v>2025</v>
      </c>
      <c r="AH3013" s="129"/>
      <c r="AI3013" s="216"/>
      <c r="AJ3013" s="216"/>
      <c r="AK3013" s="141">
        <f t="shared" si="722"/>
        <v>2904</v>
      </c>
      <c r="AL3013" s="35" t="s">
        <v>153</v>
      </c>
      <c r="AM3013" s="141" t="str">
        <f t="shared" si="723"/>
        <v>2904.</v>
      </c>
      <c r="AN3013" s="147"/>
      <c r="AO3013" s="35"/>
      <c r="AP3013" s="16"/>
    </row>
    <row r="3014" spans="1:42" ht="22.5" customHeight="1" x14ac:dyDescent="0.25">
      <c r="A3014" s="68" t="str">
        <f t="shared" si="721"/>
        <v>2905.</v>
      </c>
      <c r="B3014" s="25">
        <v>4880</v>
      </c>
      <c r="C3014" s="202" t="s">
        <v>2310</v>
      </c>
      <c r="D3014" s="25">
        <v>1992</v>
      </c>
      <c r="E3014" s="111" t="s">
        <v>2932</v>
      </c>
      <c r="F3014" s="68" t="s">
        <v>2934</v>
      </c>
      <c r="G3014" s="25">
        <v>5</v>
      </c>
      <c r="H3014" s="25">
        <v>5</v>
      </c>
      <c r="I3014" s="144">
        <v>2729.9</v>
      </c>
      <c r="J3014" s="144">
        <v>2621.5</v>
      </c>
      <c r="K3014" s="144">
        <v>2621.5</v>
      </c>
      <c r="L3014" s="30">
        <v>124</v>
      </c>
      <c r="M3014" s="176">
        <f t="shared" si="727"/>
        <v>4348965.5100000007</v>
      </c>
      <c r="N3014" s="144"/>
      <c r="O3014" s="142"/>
      <c r="P3014" s="144"/>
      <c r="Q3014" s="144">
        <f t="shared" si="728"/>
        <v>4348965.5100000007</v>
      </c>
      <c r="R3014" s="144">
        <v>4348965.5100000007</v>
      </c>
      <c r="S3014" s="30"/>
      <c r="T3014" s="144"/>
      <c r="U3014" s="144"/>
      <c r="V3014" s="144"/>
      <c r="W3014" s="144"/>
      <c r="X3014" s="144"/>
      <c r="Y3014" s="144"/>
      <c r="Z3014" s="144"/>
      <c r="AA3014" s="144"/>
      <c r="AB3014" s="144"/>
      <c r="AC3014" s="144"/>
      <c r="AD3014" s="144"/>
      <c r="AE3014" s="144"/>
      <c r="AF3014" s="144"/>
      <c r="AG3014" s="324">
        <v>2025</v>
      </c>
      <c r="AH3014" s="129"/>
      <c r="AI3014" s="216"/>
      <c r="AJ3014" s="216"/>
      <c r="AK3014" s="141">
        <f t="shared" si="722"/>
        <v>2905</v>
      </c>
      <c r="AL3014" s="35" t="s">
        <v>153</v>
      </c>
      <c r="AM3014" s="141" t="str">
        <f t="shared" si="723"/>
        <v>2905.</v>
      </c>
      <c r="AN3014" s="147"/>
      <c r="AO3014" s="35"/>
      <c r="AP3014" s="16"/>
    </row>
    <row r="3015" spans="1:42" ht="22.5" customHeight="1" x14ac:dyDescent="0.25">
      <c r="A3015" s="68" t="str">
        <f t="shared" ref="A3015:A3077" si="729">AM3015</f>
        <v>2906.</v>
      </c>
      <c r="B3015" s="25">
        <v>5214</v>
      </c>
      <c r="C3015" s="300" t="s">
        <v>2313</v>
      </c>
      <c r="D3015" s="25">
        <v>1994</v>
      </c>
      <c r="E3015" s="111" t="s">
        <v>2932</v>
      </c>
      <c r="F3015" s="68" t="s">
        <v>2934</v>
      </c>
      <c r="G3015" s="25">
        <v>3</v>
      </c>
      <c r="H3015" s="25">
        <v>3</v>
      </c>
      <c r="I3015" s="176">
        <v>1580.9</v>
      </c>
      <c r="J3015" s="176">
        <v>862.2</v>
      </c>
      <c r="K3015" s="176">
        <v>862.2</v>
      </c>
      <c r="L3015" s="267">
        <v>25</v>
      </c>
      <c r="M3015" s="176">
        <f t="shared" si="727"/>
        <v>849469.53</v>
      </c>
      <c r="N3015" s="144"/>
      <c r="O3015" s="142"/>
      <c r="P3015" s="144"/>
      <c r="Q3015" s="144">
        <f t="shared" si="728"/>
        <v>849469.53</v>
      </c>
      <c r="R3015" s="144">
        <v>849469.53</v>
      </c>
      <c r="S3015" s="30"/>
      <c r="T3015" s="144"/>
      <c r="U3015" s="144"/>
      <c r="V3015" s="144"/>
      <c r="W3015" s="144"/>
      <c r="X3015" s="144"/>
      <c r="Y3015" s="144"/>
      <c r="Z3015" s="144"/>
      <c r="AA3015" s="144"/>
      <c r="AB3015" s="144"/>
      <c r="AC3015" s="144"/>
      <c r="AD3015" s="144"/>
      <c r="AE3015" s="144"/>
      <c r="AF3015" s="144"/>
      <c r="AG3015" s="324">
        <v>2025</v>
      </c>
      <c r="AH3015" s="128"/>
      <c r="AI3015" s="177"/>
      <c r="AJ3015" s="177"/>
      <c r="AK3015" s="141">
        <f t="shared" si="722"/>
        <v>2906</v>
      </c>
      <c r="AL3015" s="35" t="s">
        <v>153</v>
      </c>
      <c r="AM3015" s="141" t="str">
        <f t="shared" si="723"/>
        <v>2906.</v>
      </c>
      <c r="AN3015" s="147"/>
      <c r="AO3015" s="35"/>
      <c r="AP3015" s="16"/>
    </row>
    <row r="3016" spans="1:42" ht="22.5" customHeight="1" x14ac:dyDescent="0.25">
      <c r="A3016" s="68" t="str">
        <f t="shared" si="729"/>
        <v>2907.</v>
      </c>
      <c r="B3016" s="25">
        <v>4118</v>
      </c>
      <c r="C3016" s="175" t="s">
        <v>2943</v>
      </c>
      <c r="D3016" s="25">
        <v>1995</v>
      </c>
      <c r="E3016" s="111" t="s">
        <v>2932</v>
      </c>
      <c r="F3016" s="68" t="s">
        <v>2934</v>
      </c>
      <c r="G3016" s="25">
        <v>5</v>
      </c>
      <c r="H3016" s="25">
        <v>4</v>
      </c>
      <c r="I3016" s="176">
        <v>2669</v>
      </c>
      <c r="J3016" s="176">
        <v>1568</v>
      </c>
      <c r="K3016" s="176">
        <v>1568</v>
      </c>
      <c r="L3016" s="267">
        <v>146</v>
      </c>
      <c r="M3016" s="176">
        <f t="shared" si="727"/>
        <v>990726.36</v>
      </c>
      <c r="N3016" s="144"/>
      <c r="O3016" s="142"/>
      <c r="P3016" s="144"/>
      <c r="Q3016" s="144">
        <f t="shared" si="728"/>
        <v>990726.36</v>
      </c>
      <c r="R3016" s="144">
        <v>990726.36</v>
      </c>
      <c r="S3016" s="30"/>
      <c r="T3016" s="144"/>
      <c r="U3016" s="144"/>
      <c r="V3016" s="144"/>
      <c r="W3016" s="144"/>
      <c r="X3016" s="144"/>
      <c r="Y3016" s="144"/>
      <c r="Z3016" s="144"/>
      <c r="AA3016" s="144"/>
      <c r="AB3016" s="144"/>
      <c r="AC3016" s="144"/>
      <c r="AD3016" s="144"/>
      <c r="AE3016" s="144"/>
      <c r="AF3016" s="144"/>
      <c r="AG3016" s="324">
        <v>2025</v>
      </c>
      <c r="AH3016" s="135"/>
      <c r="AI3016" s="177"/>
      <c r="AJ3016" s="177"/>
      <c r="AK3016" s="141">
        <f t="shared" si="722"/>
        <v>2907</v>
      </c>
      <c r="AL3016" s="35" t="s">
        <v>153</v>
      </c>
      <c r="AM3016" s="141" t="str">
        <f t="shared" si="723"/>
        <v>2907.</v>
      </c>
      <c r="AN3016" s="147"/>
      <c r="AO3016" s="35"/>
      <c r="AP3016" s="16"/>
    </row>
    <row r="3017" spans="1:42" ht="22.5" customHeight="1" x14ac:dyDescent="0.25">
      <c r="A3017" s="68" t="str">
        <f t="shared" si="729"/>
        <v>2908.</v>
      </c>
      <c r="B3017" s="25">
        <v>4120</v>
      </c>
      <c r="C3017" s="37" t="s">
        <v>2944</v>
      </c>
      <c r="D3017" s="25">
        <v>1995</v>
      </c>
      <c r="E3017" s="111" t="s">
        <v>2932</v>
      </c>
      <c r="F3017" s="68" t="s">
        <v>2934</v>
      </c>
      <c r="G3017" s="25">
        <v>5</v>
      </c>
      <c r="H3017" s="25">
        <v>1</v>
      </c>
      <c r="I3017" s="176">
        <v>2444.1</v>
      </c>
      <c r="J3017" s="176">
        <v>1333.7</v>
      </c>
      <c r="K3017" s="176">
        <v>1333.7</v>
      </c>
      <c r="L3017" s="267">
        <v>110</v>
      </c>
      <c r="M3017" s="176">
        <f t="shared" si="727"/>
        <v>907262.07000000007</v>
      </c>
      <c r="N3017" s="144"/>
      <c r="O3017" s="142"/>
      <c r="P3017" s="144"/>
      <c r="Q3017" s="144">
        <f t="shared" si="728"/>
        <v>907262.07000000007</v>
      </c>
      <c r="R3017" s="144">
        <v>907262.07000000007</v>
      </c>
      <c r="S3017" s="30"/>
      <c r="T3017" s="144"/>
      <c r="U3017" s="144"/>
      <c r="V3017" s="144"/>
      <c r="W3017" s="144"/>
      <c r="X3017" s="144"/>
      <c r="Y3017" s="144"/>
      <c r="Z3017" s="144"/>
      <c r="AA3017" s="144"/>
      <c r="AB3017" s="144"/>
      <c r="AC3017" s="144"/>
      <c r="AD3017" s="144"/>
      <c r="AE3017" s="144"/>
      <c r="AF3017" s="144"/>
      <c r="AG3017" s="324">
        <v>2025</v>
      </c>
      <c r="AH3017" s="135"/>
      <c r="AI3017" s="177"/>
      <c r="AJ3017" s="177"/>
      <c r="AK3017" s="141">
        <f t="shared" si="722"/>
        <v>2908</v>
      </c>
      <c r="AL3017" s="35" t="s">
        <v>153</v>
      </c>
      <c r="AM3017" s="141" t="str">
        <f t="shared" si="723"/>
        <v>2908.</v>
      </c>
      <c r="AN3017" s="147"/>
      <c r="AO3017" s="35"/>
      <c r="AP3017" s="16"/>
    </row>
    <row r="3018" spans="1:42" ht="22.5" customHeight="1" x14ac:dyDescent="0.25">
      <c r="A3018" s="68" t="str">
        <f t="shared" si="729"/>
        <v>2909.</v>
      </c>
      <c r="B3018" s="25">
        <v>4222</v>
      </c>
      <c r="C3018" s="300" t="s">
        <v>2315</v>
      </c>
      <c r="D3018" s="25">
        <v>1995</v>
      </c>
      <c r="E3018" s="111" t="s">
        <v>2932</v>
      </c>
      <c r="F3018" s="68" t="s">
        <v>2934</v>
      </c>
      <c r="G3018" s="25">
        <v>13</v>
      </c>
      <c r="H3018" s="25">
        <v>1</v>
      </c>
      <c r="I3018" s="176">
        <v>4815.7</v>
      </c>
      <c r="J3018" s="176">
        <v>2154.8000000000002</v>
      </c>
      <c r="K3018" s="176">
        <v>2154.8000000000002</v>
      </c>
      <c r="L3018" s="267">
        <v>153</v>
      </c>
      <c r="M3018" s="176">
        <f t="shared" si="727"/>
        <v>1787596.2000000002</v>
      </c>
      <c r="N3018" s="144"/>
      <c r="O3018" s="142"/>
      <c r="P3018" s="144"/>
      <c r="Q3018" s="144">
        <f t="shared" si="728"/>
        <v>1787596.2000000002</v>
      </c>
      <c r="R3018" s="144">
        <v>1787596.2000000002</v>
      </c>
      <c r="S3018" s="30"/>
      <c r="T3018" s="144"/>
      <c r="U3018" s="144"/>
      <c r="V3018" s="144"/>
      <c r="W3018" s="144"/>
      <c r="X3018" s="144"/>
      <c r="Y3018" s="144"/>
      <c r="Z3018" s="144"/>
      <c r="AA3018" s="144"/>
      <c r="AB3018" s="144"/>
      <c r="AC3018" s="144"/>
      <c r="AD3018" s="144"/>
      <c r="AE3018" s="144"/>
      <c r="AF3018" s="144"/>
      <c r="AG3018" s="324">
        <v>2025</v>
      </c>
      <c r="AH3018" s="128"/>
      <c r="AI3018" s="177"/>
      <c r="AJ3018" s="177"/>
      <c r="AK3018" s="141">
        <f t="shared" si="722"/>
        <v>2909</v>
      </c>
      <c r="AL3018" s="35" t="s">
        <v>153</v>
      </c>
      <c r="AM3018" s="141" t="str">
        <f t="shared" si="723"/>
        <v>2909.</v>
      </c>
      <c r="AN3018" s="147"/>
      <c r="AO3018" s="35"/>
      <c r="AP3018" s="16"/>
    </row>
    <row r="3019" spans="1:42" ht="23.25" customHeight="1" x14ac:dyDescent="0.25">
      <c r="A3019" s="68" t="str">
        <f t="shared" si="729"/>
        <v>2910.</v>
      </c>
      <c r="B3019" s="25">
        <v>4234</v>
      </c>
      <c r="C3019" s="36" t="s">
        <v>2316</v>
      </c>
      <c r="D3019" s="25">
        <v>1996</v>
      </c>
      <c r="E3019" s="111" t="s">
        <v>2932</v>
      </c>
      <c r="F3019" s="68" t="s">
        <v>2933</v>
      </c>
      <c r="G3019" s="25">
        <v>10</v>
      </c>
      <c r="H3019" s="25">
        <v>11</v>
      </c>
      <c r="I3019" s="144">
        <v>24881.7</v>
      </c>
      <c r="J3019" s="144">
        <v>21860.2</v>
      </c>
      <c r="K3019" s="144">
        <v>21848.1</v>
      </c>
      <c r="L3019" s="30">
        <v>958</v>
      </c>
      <c r="M3019" s="176">
        <f t="shared" si="727"/>
        <v>34167760</v>
      </c>
      <c r="N3019" s="144"/>
      <c r="O3019" s="142"/>
      <c r="P3019" s="144"/>
      <c r="Q3019" s="144">
        <f t="shared" si="728"/>
        <v>34167760</v>
      </c>
      <c r="R3019" s="144"/>
      <c r="S3019" s="30">
        <v>11</v>
      </c>
      <c r="T3019" s="144">
        <f>S3019*3106160</f>
        <v>34167760</v>
      </c>
      <c r="U3019" s="144"/>
      <c r="V3019" s="144"/>
      <c r="W3019" s="144"/>
      <c r="X3019" s="144"/>
      <c r="Y3019" s="144"/>
      <c r="Z3019" s="144"/>
      <c r="AA3019" s="144"/>
      <c r="AB3019" s="144"/>
      <c r="AC3019" s="323"/>
      <c r="AD3019" s="323"/>
      <c r="AE3019" s="144"/>
      <c r="AF3019" s="144"/>
      <c r="AG3019" s="324">
        <v>2025</v>
      </c>
      <c r="AH3019" s="128"/>
      <c r="AI3019" s="177"/>
      <c r="AJ3019" s="177"/>
      <c r="AK3019" s="141">
        <f t="shared" si="722"/>
        <v>2910</v>
      </c>
      <c r="AL3019" s="35" t="s">
        <v>153</v>
      </c>
      <c r="AM3019" s="141" t="str">
        <f t="shared" si="723"/>
        <v>2910.</v>
      </c>
      <c r="AN3019" s="147"/>
      <c r="AP3019" s="16"/>
    </row>
    <row r="3020" spans="1:42" ht="22.5" customHeight="1" x14ac:dyDescent="0.25">
      <c r="A3020" s="68" t="str">
        <f t="shared" si="729"/>
        <v>2911.</v>
      </c>
      <c r="B3020" s="25">
        <v>4377</v>
      </c>
      <c r="C3020" s="36" t="s">
        <v>2317</v>
      </c>
      <c r="D3020" s="25">
        <v>1999</v>
      </c>
      <c r="E3020" s="111" t="s">
        <v>2932</v>
      </c>
      <c r="F3020" s="68" t="s">
        <v>2934</v>
      </c>
      <c r="G3020" s="25">
        <v>10</v>
      </c>
      <c r="H3020" s="25">
        <v>6</v>
      </c>
      <c r="I3020" s="176">
        <v>12388.2</v>
      </c>
      <c r="J3020" s="176">
        <v>12689.5</v>
      </c>
      <c r="K3020" s="176">
        <v>11496.5</v>
      </c>
      <c r="L3020" s="267">
        <v>417</v>
      </c>
      <c r="M3020" s="176">
        <f t="shared" si="727"/>
        <v>12255878.16</v>
      </c>
      <c r="N3020" s="144"/>
      <c r="O3020" s="142"/>
      <c r="P3020" s="144"/>
      <c r="Q3020" s="144">
        <f t="shared" si="728"/>
        <v>12255878.16</v>
      </c>
      <c r="R3020" s="144"/>
      <c r="S3020" s="30"/>
      <c r="T3020" s="144"/>
      <c r="U3020" s="144">
        <v>3455.28</v>
      </c>
      <c r="V3020" s="144">
        <f>U3020*3547</f>
        <v>12255878.16</v>
      </c>
      <c r="W3020" s="144"/>
      <c r="X3020" s="144"/>
      <c r="Y3020" s="144"/>
      <c r="Z3020" s="144"/>
      <c r="AA3020" s="144"/>
      <c r="AB3020" s="144"/>
      <c r="AC3020" s="323"/>
      <c r="AD3020" s="323"/>
      <c r="AE3020" s="144"/>
      <c r="AF3020" s="144"/>
      <c r="AG3020" s="324">
        <v>2025</v>
      </c>
      <c r="AH3020" s="135"/>
      <c r="AI3020" s="172"/>
      <c r="AJ3020" s="172"/>
      <c r="AK3020" s="141">
        <f t="shared" si="722"/>
        <v>2911</v>
      </c>
      <c r="AL3020" s="35" t="s">
        <v>153</v>
      </c>
      <c r="AM3020" s="141" t="str">
        <f t="shared" si="723"/>
        <v>2911.</v>
      </c>
      <c r="AN3020" s="147"/>
      <c r="AO3020" s="35"/>
      <c r="AP3020" s="16"/>
    </row>
    <row r="3021" spans="1:42" ht="22.5" customHeight="1" x14ac:dyDescent="0.25">
      <c r="A3021" s="68" t="str">
        <f t="shared" si="729"/>
        <v>2912.</v>
      </c>
      <c r="B3021" s="25">
        <v>4147</v>
      </c>
      <c r="C3021" s="175" t="s">
        <v>2318</v>
      </c>
      <c r="D3021" s="25">
        <v>1962</v>
      </c>
      <c r="E3021" s="111" t="s">
        <v>2932</v>
      </c>
      <c r="F3021" s="68" t="s">
        <v>2934</v>
      </c>
      <c r="G3021" s="25">
        <v>3</v>
      </c>
      <c r="H3021" s="25">
        <v>1</v>
      </c>
      <c r="I3021" s="176">
        <v>896.2</v>
      </c>
      <c r="J3021" s="144">
        <v>896.2</v>
      </c>
      <c r="K3021" s="176">
        <v>896.2</v>
      </c>
      <c r="L3021" s="267">
        <v>58</v>
      </c>
      <c r="M3021" s="176">
        <f t="shared" si="727"/>
        <v>5352645</v>
      </c>
      <c r="N3021" s="144"/>
      <c r="O3021" s="142"/>
      <c r="P3021" s="144"/>
      <c r="Q3021" s="144">
        <f t="shared" si="728"/>
        <v>5352645</v>
      </c>
      <c r="R3021" s="144">
        <f>5116860+235785</f>
        <v>5352645</v>
      </c>
      <c r="S3021" s="30"/>
      <c r="T3021" s="144"/>
      <c r="U3021" s="144"/>
      <c r="V3021" s="144"/>
      <c r="W3021" s="144"/>
      <c r="X3021" s="144"/>
      <c r="Y3021" s="144"/>
      <c r="Z3021" s="144"/>
      <c r="AA3021" s="144"/>
      <c r="AB3021" s="144"/>
      <c r="AC3021" s="144"/>
      <c r="AD3021" s="144"/>
      <c r="AE3021" s="144"/>
      <c r="AF3021" s="144"/>
      <c r="AG3021" s="324">
        <v>2025</v>
      </c>
      <c r="AH3021" s="135"/>
      <c r="AI3021" s="177"/>
      <c r="AJ3021" s="177"/>
      <c r="AK3021" s="141">
        <f t="shared" si="722"/>
        <v>2912</v>
      </c>
      <c r="AL3021" s="35" t="s">
        <v>153</v>
      </c>
      <c r="AM3021" s="141" t="str">
        <f t="shared" si="723"/>
        <v>2912.</v>
      </c>
      <c r="AN3021" s="147"/>
      <c r="AO3021" s="35"/>
      <c r="AP3021" s="16"/>
    </row>
    <row r="3022" spans="1:42" ht="22.5" customHeight="1" x14ac:dyDescent="0.25">
      <c r="A3022" s="68" t="str">
        <f t="shared" si="729"/>
        <v>2913.</v>
      </c>
      <c r="B3022" s="25">
        <v>5030</v>
      </c>
      <c r="C3022" s="300" t="s">
        <v>2320</v>
      </c>
      <c r="D3022" s="25">
        <v>1998</v>
      </c>
      <c r="E3022" s="111" t="s">
        <v>2932</v>
      </c>
      <c r="F3022" s="68" t="s">
        <v>2934</v>
      </c>
      <c r="G3022" s="25">
        <v>5</v>
      </c>
      <c r="H3022" s="25">
        <v>2</v>
      </c>
      <c r="I3022" s="144">
        <v>3425.6</v>
      </c>
      <c r="J3022" s="144">
        <v>1932.9</v>
      </c>
      <c r="K3022" s="144">
        <v>1932.9</v>
      </c>
      <c r="L3022" s="30">
        <v>99</v>
      </c>
      <c r="M3022" s="176">
        <f t="shared" si="727"/>
        <v>7264500</v>
      </c>
      <c r="N3022" s="144"/>
      <c r="O3022" s="142"/>
      <c r="P3022" s="144"/>
      <c r="Q3022" s="144">
        <f t="shared" si="728"/>
        <v>7264500</v>
      </c>
      <c r="R3022" s="144">
        <f>1173000+6091500</f>
        <v>7264500</v>
      </c>
      <c r="S3022" s="30"/>
      <c r="T3022" s="144"/>
      <c r="U3022" s="144"/>
      <c r="V3022" s="144"/>
      <c r="W3022" s="144"/>
      <c r="X3022" s="144"/>
      <c r="Y3022" s="144"/>
      <c r="Z3022" s="144"/>
      <c r="AA3022" s="144"/>
      <c r="AB3022" s="144"/>
      <c r="AC3022" s="144"/>
      <c r="AD3022" s="144"/>
      <c r="AE3022" s="144"/>
      <c r="AF3022" s="144"/>
      <c r="AG3022" s="324">
        <v>2025</v>
      </c>
      <c r="AH3022" s="135"/>
      <c r="AI3022" s="177"/>
      <c r="AJ3022" s="177"/>
      <c r="AK3022" s="141">
        <f t="shared" si="722"/>
        <v>2913</v>
      </c>
      <c r="AL3022" s="35" t="s">
        <v>153</v>
      </c>
      <c r="AM3022" s="141" t="str">
        <f t="shared" si="723"/>
        <v>2913.</v>
      </c>
      <c r="AN3022" s="147"/>
      <c r="AO3022" s="35"/>
      <c r="AP3022" s="16"/>
    </row>
    <row r="3023" spans="1:42" ht="22.5" customHeight="1" x14ac:dyDescent="0.25">
      <c r="A3023" s="68" t="str">
        <f t="shared" si="729"/>
        <v>2914.</v>
      </c>
      <c r="B3023" s="25">
        <v>4899</v>
      </c>
      <c r="C3023" s="36" t="s">
        <v>2321</v>
      </c>
      <c r="D3023" s="25">
        <v>1998</v>
      </c>
      <c r="E3023" s="111" t="s">
        <v>2932</v>
      </c>
      <c r="F3023" s="68" t="s">
        <v>2934</v>
      </c>
      <c r="G3023" s="25">
        <v>5</v>
      </c>
      <c r="H3023" s="25">
        <v>4</v>
      </c>
      <c r="I3023" s="144">
        <v>3684.3</v>
      </c>
      <c r="J3023" s="144">
        <v>4263.8</v>
      </c>
      <c r="K3023" s="144">
        <v>3678.4</v>
      </c>
      <c r="L3023" s="30">
        <v>97</v>
      </c>
      <c r="M3023" s="176">
        <f t="shared" si="727"/>
        <v>1367625.0899999999</v>
      </c>
      <c r="N3023" s="144"/>
      <c r="O3023" s="142"/>
      <c r="P3023" s="144"/>
      <c r="Q3023" s="144">
        <f t="shared" si="728"/>
        <v>1367625.0899999999</v>
      </c>
      <c r="R3023" s="144">
        <v>1367625.0899999999</v>
      </c>
      <c r="S3023" s="30"/>
      <c r="T3023" s="144"/>
      <c r="U3023" s="144"/>
      <c r="V3023" s="144"/>
      <c r="W3023" s="144"/>
      <c r="X3023" s="144"/>
      <c r="Y3023" s="144"/>
      <c r="Z3023" s="144"/>
      <c r="AA3023" s="144"/>
      <c r="AB3023" s="144"/>
      <c r="AC3023" s="323"/>
      <c r="AD3023" s="323"/>
      <c r="AE3023" s="144"/>
      <c r="AF3023" s="144"/>
      <c r="AG3023" s="324">
        <v>2025</v>
      </c>
      <c r="AH3023" s="135"/>
      <c r="AI3023" s="177"/>
      <c r="AJ3023" s="177"/>
      <c r="AK3023" s="141">
        <f t="shared" si="722"/>
        <v>2914</v>
      </c>
      <c r="AL3023" s="35" t="s">
        <v>153</v>
      </c>
      <c r="AM3023" s="141" t="str">
        <f t="shared" si="723"/>
        <v>2914.</v>
      </c>
      <c r="AN3023" s="147"/>
      <c r="AO3023" s="35"/>
      <c r="AP3023" s="16"/>
    </row>
    <row r="3024" spans="1:42" ht="22.5" customHeight="1" x14ac:dyDescent="0.25">
      <c r="A3024" s="68" t="str">
        <f t="shared" si="729"/>
        <v>2915.</v>
      </c>
      <c r="B3024" s="25">
        <v>4274</v>
      </c>
      <c r="C3024" s="300" t="s">
        <v>2322</v>
      </c>
      <c r="D3024" s="25">
        <v>1997</v>
      </c>
      <c r="E3024" s="111" t="s">
        <v>2932</v>
      </c>
      <c r="F3024" s="68" t="s">
        <v>2934</v>
      </c>
      <c r="G3024" s="25">
        <v>4</v>
      </c>
      <c r="H3024" s="25">
        <v>2</v>
      </c>
      <c r="I3024" s="176">
        <v>1988.3</v>
      </c>
      <c r="J3024" s="176">
        <v>1217.4000000000001</v>
      </c>
      <c r="K3024" s="176">
        <v>1217.4000000000001</v>
      </c>
      <c r="L3024" s="267">
        <v>40</v>
      </c>
      <c r="M3024" s="176">
        <f t="shared" si="727"/>
        <v>738053.55</v>
      </c>
      <c r="N3024" s="144"/>
      <c r="O3024" s="142"/>
      <c r="P3024" s="144"/>
      <c r="Q3024" s="144">
        <f t="shared" si="728"/>
        <v>738053.55</v>
      </c>
      <c r="R3024" s="144">
        <v>738053.55</v>
      </c>
      <c r="S3024" s="30"/>
      <c r="T3024" s="144"/>
      <c r="U3024" s="144"/>
      <c r="V3024" s="144"/>
      <c r="W3024" s="144"/>
      <c r="X3024" s="144"/>
      <c r="Y3024" s="144"/>
      <c r="Z3024" s="144"/>
      <c r="AA3024" s="144"/>
      <c r="AB3024" s="144"/>
      <c r="AC3024" s="144"/>
      <c r="AD3024" s="144"/>
      <c r="AE3024" s="144"/>
      <c r="AF3024" s="144"/>
      <c r="AG3024" s="324">
        <v>2025</v>
      </c>
      <c r="AH3024" s="128"/>
      <c r="AI3024" s="177"/>
      <c r="AJ3024" s="177"/>
      <c r="AK3024" s="141">
        <f t="shared" si="722"/>
        <v>2915</v>
      </c>
      <c r="AL3024" s="35" t="s">
        <v>153</v>
      </c>
      <c r="AM3024" s="141" t="str">
        <f t="shared" si="723"/>
        <v>2915.</v>
      </c>
      <c r="AN3024" s="147"/>
      <c r="AO3024" s="35"/>
      <c r="AP3024" s="16"/>
    </row>
    <row r="3025" spans="1:42" ht="22.5" customHeight="1" x14ac:dyDescent="0.25">
      <c r="A3025" s="68" t="str">
        <f t="shared" si="729"/>
        <v>2916.</v>
      </c>
      <c r="B3025" s="25">
        <v>4163</v>
      </c>
      <c r="C3025" s="37" t="s">
        <v>2323</v>
      </c>
      <c r="D3025" s="25">
        <v>1999</v>
      </c>
      <c r="E3025" s="111" t="s">
        <v>2932</v>
      </c>
      <c r="F3025" s="68" t="s">
        <v>2934</v>
      </c>
      <c r="G3025" s="25">
        <v>3</v>
      </c>
      <c r="H3025" s="25">
        <v>2</v>
      </c>
      <c r="I3025" s="176">
        <v>1158.3</v>
      </c>
      <c r="J3025" s="144">
        <v>783.5</v>
      </c>
      <c r="K3025" s="176">
        <v>783.5</v>
      </c>
      <c r="L3025" s="267">
        <v>14</v>
      </c>
      <c r="M3025" s="176">
        <f t="shared" si="727"/>
        <v>429953.55000000005</v>
      </c>
      <c r="N3025" s="144"/>
      <c r="O3025" s="142"/>
      <c r="P3025" s="144"/>
      <c r="Q3025" s="144">
        <f t="shared" si="728"/>
        <v>429953.55000000005</v>
      </c>
      <c r="R3025" s="144">
        <v>429953.55000000005</v>
      </c>
      <c r="S3025" s="30"/>
      <c r="T3025" s="144"/>
      <c r="U3025" s="144"/>
      <c r="V3025" s="144"/>
      <c r="W3025" s="144"/>
      <c r="X3025" s="144"/>
      <c r="Y3025" s="144"/>
      <c r="Z3025" s="144"/>
      <c r="AA3025" s="144"/>
      <c r="AB3025" s="144"/>
      <c r="AC3025" s="144"/>
      <c r="AD3025" s="144"/>
      <c r="AE3025" s="144"/>
      <c r="AF3025" s="144"/>
      <c r="AG3025" s="324">
        <v>2025</v>
      </c>
      <c r="AH3025" s="135"/>
      <c r="AI3025" s="177"/>
      <c r="AJ3025" s="177"/>
      <c r="AK3025" s="141">
        <f t="shared" si="722"/>
        <v>2916</v>
      </c>
      <c r="AL3025" s="35" t="s">
        <v>153</v>
      </c>
      <c r="AM3025" s="141" t="str">
        <f t="shared" si="723"/>
        <v>2916.</v>
      </c>
      <c r="AN3025" s="147"/>
      <c r="AO3025" s="35"/>
      <c r="AP3025" s="16"/>
    </row>
    <row r="3026" spans="1:42" ht="22.5" customHeight="1" x14ac:dyDescent="0.25">
      <c r="A3026" s="68" t="str">
        <f t="shared" si="729"/>
        <v>2917.</v>
      </c>
      <c r="B3026" s="25">
        <v>4620</v>
      </c>
      <c r="C3026" s="36" t="s">
        <v>2324</v>
      </c>
      <c r="D3026" s="25">
        <v>1999</v>
      </c>
      <c r="E3026" s="111" t="s">
        <v>2932</v>
      </c>
      <c r="F3026" s="68" t="s">
        <v>2933</v>
      </c>
      <c r="G3026" s="25">
        <v>10</v>
      </c>
      <c r="H3026" s="25">
        <v>1</v>
      </c>
      <c r="I3026" s="176">
        <v>4130.5</v>
      </c>
      <c r="J3026" s="176">
        <v>5298.6</v>
      </c>
      <c r="K3026" s="176">
        <v>3878</v>
      </c>
      <c r="L3026" s="267">
        <v>143</v>
      </c>
      <c r="M3026" s="176">
        <f t="shared" si="727"/>
        <v>4086392.2899999996</v>
      </c>
      <c r="N3026" s="144"/>
      <c r="O3026" s="142"/>
      <c r="P3026" s="144"/>
      <c r="Q3026" s="144">
        <f t="shared" si="728"/>
        <v>4086392.2899999996</v>
      </c>
      <c r="R3026" s="144"/>
      <c r="S3026" s="30"/>
      <c r="T3026" s="144"/>
      <c r="U3026" s="144">
        <v>1152.07</v>
      </c>
      <c r="V3026" s="144">
        <f>U3026*3547</f>
        <v>4086392.2899999996</v>
      </c>
      <c r="W3026" s="144"/>
      <c r="X3026" s="144"/>
      <c r="Y3026" s="144"/>
      <c r="Z3026" s="144"/>
      <c r="AA3026" s="144"/>
      <c r="AB3026" s="144"/>
      <c r="AC3026" s="323"/>
      <c r="AD3026" s="323"/>
      <c r="AE3026" s="144"/>
      <c r="AF3026" s="144"/>
      <c r="AG3026" s="324">
        <v>2025</v>
      </c>
      <c r="AH3026" s="135"/>
      <c r="AI3026" s="172"/>
      <c r="AJ3026" s="172"/>
      <c r="AK3026" s="141">
        <f t="shared" si="722"/>
        <v>2917</v>
      </c>
      <c r="AL3026" s="35" t="s">
        <v>153</v>
      </c>
      <c r="AM3026" s="141" t="str">
        <f t="shared" si="723"/>
        <v>2917.</v>
      </c>
      <c r="AN3026" s="147"/>
      <c r="AO3026" s="35"/>
      <c r="AP3026" s="16"/>
    </row>
    <row r="3027" spans="1:42" ht="23.25" customHeight="1" x14ac:dyDescent="0.25">
      <c r="A3027" s="68" t="str">
        <f t="shared" si="729"/>
        <v>2918.</v>
      </c>
      <c r="B3027" s="25">
        <v>5068</v>
      </c>
      <c r="C3027" s="36" t="s">
        <v>2325</v>
      </c>
      <c r="D3027" s="25">
        <v>2002</v>
      </c>
      <c r="E3027" s="111" t="s">
        <v>2932</v>
      </c>
      <c r="F3027" s="68" t="s">
        <v>2934</v>
      </c>
      <c r="G3027" s="25">
        <v>6</v>
      </c>
      <c r="H3027" s="25">
        <v>1</v>
      </c>
      <c r="I3027" s="176">
        <v>1384.8</v>
      </c>
      <c r="J3027" s="176">
        <v>1384.8</v>
      </c>
      <c r="K3027" s="176">
        <v>1204.5999999999999</v>
      </c>
      <c r="L3027" s="267">
        <v>31</v>
      </c>
      <c r="M3027" s="176">
        <f t="shared" si="727"/>
        <v>2602958</v>
      </c>
      <c r="N3027" s="144"/>
      <c r="O3027" s="142"/>
      <c r="P3027" s="144"/>
      <c r="Q3027" s="144">
        <f t="shared" si="728"/>
        <v>2602958</v>
      </c>
      <c r="R3027" s="144"/>
      <c r="S3027" s="30"/>
      <c r="T3027" s="144"/>
      <c r="U3027" s="144">
        <v>346</v>
      </c>
      <c r="V3027" s="144">
        <f>U3027*7523</f>
        <v>2602958</v>
      </c>
      <c r="W3027" s="144"/>
      <c r="X3027" s="144"/>
      <c r="Y3027" s="144"/>
      <c r="Z3027" s="144"/>
      <c r="AA3027" s="144"/>
      <c r="AB3027" s="144"/>
      <c r="AC3027" s="323"/>
      <c r="AD3027" s="323"/>
      <c r="AE3027" s="144"/>
      <c r="AF3027" s="144"/>
      <c r="AG3027" s="324">
        <v>2025</v>
      </c>
      <c r="AH3027" s="128"/>
      <c r="AI3027" s="172"/>
      <c r="AJ3027" s="172"/>
      <c r="AK3027" s="141">
        <f t="shared" si="722"/>
        <v>2918</v>
      </c>
      <c r="AL3027" s="35" t="s">
        <v>153</v>
      </c>
      <c r="AM3027" s="141" t="str">
        <f t="shared" si="723"/>
        <v>2918.</v>
      </c>
      <c r="AN3027" s="147"/>
      <c r="AP3027" s="16"/>
    </row>
    <row r="3028" spans="1:42" ht="22.5" customHeight="1" x14ac:dyDescent="0.25">
      <c r="A3028" s="68" t="str">
        <f t="shared" si="729"/>
        <v>2919.</v>
      </c>
      <c r="B3028" s="25">
        <v>5361</v>
      </c>
      <c r="C3028" s="300" t="s">
        <v>2326</v>
      </c>
      <c r="D3028" s="25">
        <v>1963</v>
      </c>
      <c r="E3028" s="111" t="s">
        <v>2932</v>
      </c>
      <c r="F3028" s="68" t="s">
        <v>2934</v>
      </c>
      <c r="G3028" s="25">
        <v>5</v>
      </c>
      <c r="H3028" s="25">
        <v>3</v>
      </c>
      <c r="I3028" s="144">
        <v>3154.8</v>
      </c>
      <c r="J3028" s="144">
        <v>2503.9</v>
      </c>
      <c r="K3028" s="144">
        <v>2503.9</v>
      </c>
      <c r="L3028" s="30">
        <v>109</v>
      </c>
      <c r="M3028" s="176">
        <f t="shared" si="727"/>
        <v>5087742.63</v>
      </c>
      <c r="N3028" s="144"/>
      <c r="O3028" s="142"/>
      <c r="P3028" s="144"/>
      <c r="Q3028" s="144">
        <f t="shared" si="728"/>
        <v>5087742.63</v>
      </c>
      <c r="R3028" s="144">
        <v>5087742.63</v>
      </c>
      <c r="S3028" s="30"/>
      <c r="T3028" s="144"/>
      <c r="U3028" s="144"/>
      <c r="V3028" s="144"/>
      <c r="W3028" s="144"/>
      <c r="X3028" s="144"/>
      <c r="Y3028" s="144"/>
      <c r="Z3028" s="144"/>
      <c r="AA3028" s="144"/>
      <c r="AB3028" s="144"/>
      <c r="AC3028" s="144"/>
      <c r="AD3028" s="144"/>
      <c r="AE3028" s="144"/>
      <c r="AF3028" s="144"/>
      <c r="AG3028" s="324">
        <v>2025</v>
      </c>
      <c r="AH3028" s="128"/>
      <c r="AI3028" s="177"/>
      <c r="AJ3028" s="177"/>
      <c r="AK3028" s="141">
        <f t="shared" si="722"/>
        <v>2919</v>
      </c>
      <c r="AL3028" s="35" t="s">
        <v>153</v>
      </c>
      <c r="AM3028" s="141" t="str">
        <f t="shared" si="723"/>
        <v>2919.</v>
      </c>
      <c r="AN3028" s="147"/>
      <c r="AO3028" s="35"/>
      <c r="AP3028" s="16"/>
    </row>
    <row r="3029" spans="1:42" ht="22.5" customHeight="1" x14ac:dyDescent="0.25">
      <c r="A3029" s="68" t="str">
        <f t="shared" si="729"/>
        <v>2920.</v>
      </c>
      <c r="B3029" s="25">
        <v>5032</v>
      </c>
      <c r="C3029" s="36" t="s">
        <v>2327</v>
      </c>
      <c r="D3029" s="25">
        <v>2003</v>
      </c>
      <c r="E3029" s="111" t="s">
        <v>2932</v>
      </c>
      <c r="F3029" s="68" t="s">
        <v>2934</v>
      </c>
      <c r="G3029" s="25">
        <v>5</v>
      </c>
      <c r="H3029" s="25">
        <v>1</v>
      </c>
      <c r="I3029" s="176">
        <v>1967.4</v>
      </c>
      <c r="J3029" s="176">
        <v>2778.8</v>
      </c>
      <c r="K3029" s="176">
        <v>1394.2</v>
      </c>
      <c r="L3029" s="267">
        <v>34</v>
      </c>
      <c r="M3029" s="176">
        <f t="shared" si="727"/>
        <v>5740049</v>
      </c>
      <c r="N3029" s="144"/>
      <c r="O3029" s="142"/>
      <c r="P3029" s="144"/>
      <c r="Q3029" s="144">
        <f t="shared" si="728"/>
        <v>5740049</v>
      </c>
      <c r="R3029" s="144"/>
      <c r="S3029" s="30"/>
      <c r="T3029" s="144"/>
      <c r="U3029" s="144">
        <v>763</v>
      </c>
      <c r="V3029" s="144">
        <f>U3029*7523</f>
        <v>5740049</v>
      </c>
      <c r="W3029" s="144"/>
      <c r="X3029" s="144"/>
      <c r="Y3029" s="144"/>
      <c r="Z3029" s="144"/>
      <c r="AA3029" s="144"/>
      <c r="AB3029" s="144"/>
      <c r="AC3029" s="323"/>
      <c r="AD3029" s="323"/>
      <c r="AE3029" s="144"/>
      <c r="AF3029" s="144"/>
      <c r="AG3029" s="324">
        <v>2025</v>
      </c>
      <c r="AH3029" s="135"/>
      <c r="AI3029" s="172"/>
      <c r="AJ3029" s="172"/>
      <c r="AK3029" s="141">
        <f t="shared" si="722"/>
        <v>2920</v>
      </c>
      <c r="AL3029" s="35" t="s">
        <v>153</v>
      </c>
      <c r="AM3029" s="141" t="str">
        <f t="shared" si="723"/>
        <v>2920.</v>
      </c>
      <c r="AN3029" s="147"/>
      <c r="AO3029" s="35"/>
      <c r="AP3029" s="16"/>
    </row>
    <row r="3030" spans="1:42" ht="23.25" customHeight="1" x14ac:dyDescent="0.25">
      <c r="A3030" s="68" t="str">
        <f t="shared" si="729"/>
        <v>2921.</v>
      </c>
      <c r="B3030" s="25">
        <v>5067</v>
      </c>
      <c r="C3030" s="36" t="s">
        <v>2328</v>
      </c>
      <c r="D3030" s="25">
        <v>2003</v>
      </c>
      <c r="E3030" s="111" t="s">
        <v>2932</v>
      </c>
      <c r="F3030" s="68" t="s">
        <v>2934</v>
      </c>
      <c r="G3030" s="25">
        <v>5</v>
      </c>
      <c r="H3030" s="25">
        <v>2</v>
      </c>
      <c r="I3030" s="176">
        <v>2230.1999999999998</v>
      </c>
      <c r="J3030" s="176">
        <v>2230.1999999999998</v>
      </c>
      <c r="K3030" s="176">
        <v>2227.8000000000002</v>
      </c>
      <c r="L3030" s="267">
        <v>57</v>
      </c>
      <c r="M3030" s="176">
        <f t="shared" si="727"/>
        <v>5815279</v>
      </c>
      <c r="N3030" s="144"/>
      <c r="O3030" s="142"/>
      <c r="P3030" s="144"/>
      <c r="Q3030" s="144">
        <f t="shared" si="728"/>
        <v>5815279</v>
      </c>
      <c r="R3030" s="144"/>
      <c r="S3030" s="30"/>
      <c r="T3030" s="144"/>
      <c r="U3030" s="144">
        <v>773</v>
      </c>
      <c r="V3030" s="144">
        <f>U3030*7523</f>
        <v>5815279</v>
      </c>
      <c r="W3030" s="144"/>
      <c r="X3030" s="144"/>
      <c r="Y3030" s="144"/>
      <c r="Z3030" s="144"/>
      <c r="AA3030" s="144"/>
      <c r="AB3030" s="144"/>
      <c r="AC3030" s="323"/>
      <c r="AD3030" s="323"/>
      <c r="AE3030" s="144"/>
      <c r="AF3030" s="144"/>
      <c r="AG3030" s="324">
        <v>2025</v>
      </c>
      <c r="AH3030" s="128"/>
      <c r="AI3030" s="172"/>
      <c r="AJ3030" s="172"/>
      <c r="AK3030" s="141">
        <f t="shared" si="722"/>
        <v>2921</v>
      </c>
      <c r="AL3030" s="35" t="s">
        <v>153</v>
      </c>
      <c r="AM3030" s="141" t="str">
        <f t="shared" si="723"/>
        <v>2921.</v>
      </c>
      <c r="AN3030" s="147"/>
      <c r="AP3030" s="16"/>
    </row>
    <row r="3031" spans="1:42" ht="22.5" customHeight="1" x14ac:dyDescent="0.25">
      <c r="A3031" s="68" t="str">
        <f t="shared" si="729"/>
        <v>2922.</v>
      </c>
      <c r="B3031" s="25">
        <v>5159</v>
      </c>
      <c r="C3031" s="36" t="s">
        <v>2329</v>
      </c>
      <c r="D3031" s="25">
        <v>2003</v>
      </c>
      <c r="E3031" s="111" t="s">
        <v>2932</v>
      </c>
      <c r="F3031" s="68" t="s">
        <v>2934</v>
      </c>
      <c r="G3031" s="25">
        <v>5</v>
      </c>
      <c r="H3031" s="25">
        <v>3</v>
      </c>
      <c r="I3031" s="144">
        <v>4140</v>
      </c>
      <c r="J3031" s="144">
        <v>3225.8</v>
      </c>
      <c r="K3031" s="144">
        <v>3093.9</v>
      </c>
      <c r="L3031" s="30">
        <v>115</v>
      </c>
      <c r="M3031" s="176">
        <f t="shared" si="727"/>
        <v>2449203.5</v>
      </c>
      <c r="N3031" s="144"/>
      <c r="O3031" s="142"/>
      <c r="P3031" s="144"/>
      <c r="Q3031" s="144">
        <f t="shared" si="728"/>
        <v>2449203.5</v>
      </c>
      <c r="R3031" s="144"/>
      <c r="S3031" s="30"/>
      <c r="T3031" s="144"/>
      <c r="U3031" s="144">
        <v>690.5</v>
      </c>
      <c r="V3031" s="144">
        <f>U3031*3547</f>
        <v>2449203.5</v>
      </c>
      <c r="W3031" s="144"/>
      <c r="X3031" s="144"/>
      <c r="Y3031" s="144"/>
      <c r="Z3031" s="144"/>
      <c r="AA3031" s="144"/>
      <c r="AB3031" s="144"/>
      <c r="AC3031" s="323"/>
      <c r="AD3031" s="323"/>
      <c r="AE3031" s="144"/>
      <c r="AF3031" s="144"/>
      <c r="AG3031" s="324">
        <v>2025</v>
      </c>
      <c r="AH3031" s="135"/>
      <c r="AI3031" s="172"/>
      <c r="AJ3031" s="172"/>
      <c r="AK3031" s="141">
        <f t="shared" si="722"/>
        <v>2922</v>
      </c>
      <c r="AL3031" s="35" t="s">
        <v>153</v>
      </c>
      <c r="AM3031" s="141" t="str">
        <f t="shared" si="723"/>
        <v>2922.</v>
      </c>
      <c r="AN3031" s="147"/>
      <c r="AO3031" s="35"/>
      <c r="AP3031" s="16"/>
    </row>
    <row r="3032" spans="1:42" ht="22.5" customHeight="1" x14ac:dyDescent="0.25">
      <c r="A3032" s="68" t="str">
        <f t="shared" si="729"/>
        <v>2923.</v>
      </c>
      <c r="B3032" s="25">
        <v>5551</v>
      </c>
      <c r="C3032" s="202" t="s">
        <v>2330</v>
      </c>
      <c r="D3032" s="25">
        <v>2006</v>
      </c>
      <c r="E3032" s="111" t="s">
        <v>2932</v>
      </c>
      <c r="F3032" s="68" t="s">
        <v>2934</v>
      </c>
      <c r="G3032" s="25">
        <v>3</v>
      </c>
      <c r="H3032" s="25">
        <v>3</v>
      </c>
      <c r="I3032" s="144">
        <v>1498.5</v>
      </c>
      <c r="J3032" s="144">
        <v>1498.5</v>
      </c>
      <c r="K3032" s="144">
        <v>1498.5</v>
      </c>
      <c r="L3032" s="30">
        <v>28</v>
      </c>
      <c r="M3032" s="176">
        <f t="shared" si="727"/>
        <v>6356935</v>
      </c>
      <c r="N3032" s="144"/>
      <c r="O3032" s="142"/>
      <c r="P3032" s="144"/>
      <c r="Q3032" s="144">
        <f t="shared" si="728"/>
        <v>6356935</v>
      </c>
      <c r="R3032" s="144"/>
      <c r="S3032" s="30"/>
      <c r="T3032" s="144"/>
      <c r="U3032" s="144">
        <v>845</v>
      </c>
      <c r="V3032" s="144">
        <f>U3032*7523</f>
        <v>6356935</v>
      </c>
      <c r="W3032" s="144"/>
      <c r="X3032" s="144"/>
      <c r="Y3032" s="144"/>
      <c r="Z3032" s="144"/>
      <c r="AA3032" s="144"/>
      <c r="AB3032" s="144"/>
      <c r="AC3032" s="144"/>
      <c r="AD3032" s="144"/>
      <c r="AE3032" s="144"/>
      <c r="AF3032" s="144"/>
      <c r="AG3032" s="324">
        <v>2025</v>
      </c>
      <c r="AH3032" s="128"/>
      <c r="AI3032" s="172"/>
      <c r="AJ3032" s="172"/>
      <c r="AK3032" s="141">
        <f t="shared" si="722"/>
        <v>2923</v>
      </c>
      <c r="AL3032" s="35" t="s">
        <v>153</v>
      </c>
      <c r="AM3032" s="141" t="str">
        <f t="shared" si="723"/>
        <v>2923.</v>
      </c>
      <c r="AN3032" s="147"/>
      <c r="AO3032" s="35"/>
      <c r="AP3032" s="16"/>
    </row>
    <row r="3033" spans="1:42" ht="22.5" customHeight="1" x14ac:dyDescent="0.25">
      <c r="A3033" s="68" t="str">
        <f t="shared" si="729"/>
        <v>2924.</v>
      </c>
      <c r="B3033" s="25">
        <v>4333</v>
      </c>
      <c r="C3033" s="300" t="s">
        <v>2331</v>
      </c>
      <c r="D3033" s="25">
        <v>1917</v>
      </c>
      <c r="E3033" s="111" t="s">
        <v>2932</v>
      </c>
      <c r="F3033" s="68" t="s">
        <v>2934</v>
      </c>
      <c r="G3033" s="25">
        <v>2</v>
      </c>
      <c r="H3033" s="25">
        <v>1</v>
      </c>
      <c r="I3033" s="176">
        <v>333.4</v>
      </c>
      <c r="J3033" s="176">
        <v>333.4</v>
      </c>
      <c r="K3033" s="176">
        <v>333.4</v>
      </c>
      <c r="L3033" s="267">
        <v>6</v>
      </c>
      <c r="M3033" s="176">
        <f t="shared" si="727"/>
        <v>163047</v>
      </c>
      <c r="N3033" s="144"/>
      <c r="O3033" s="142"/>
      <c r="P3033" s="144"/>
      <c r="Q3033" s="144">
        <f t="shared" si="728"/>
        <v>163047</v>
      </c>
      <c r="R3033" s="144">
        <v>163047</v>
      </c>
      <c r="S3033" s="30"/>
      <c r="T3033" s="144"/>
      <c r="U3033" s="144"/>
      <c r="V3033" s="144"/>
      <c r="W3033" s="144"/>
      <c r="X3033" s="144"/>
      <c r="Y3033" s="144"/>
      <c r="Z3033" s="144"/>
      <c r="AA3033" s="144"/>
      <c r="AB3033" s="144"/>
      <c r="AC3033" s="144"/>
      <c r="AD3033" s="144"/>
      <c r="AE3033" s="144"/>
      <c r="AF3033" s="144"/>
      <c r="AG3033" s="324">
        <v>2025</v>
      </c>
      <c r="AH3033" s="135"/>
      <c r="AI3033" s="177"/>
      <c r="AJ3033" s="177"/>
      <c r="AK3033" s="141">
        <f t="shared" si="722"/>
        <v>2924</v>
      </c>
      <c r="AL3033" s="35" t="s">
        <v>153</v>
      </c>
      <c r="AM3033" s="141" t="str">
        <f t="shared" si="723"/>
        <v>2924.</v>
      </c>
      <c r="AN3033" s="147"/>
      <c r="AO3033" s="35"/>
      <c r="AP3033" s="16"/>
    </row>
    <row r="3034" spans="1:42" ht="22.5" customHeight="1" x14ac:dyDescent="0.25">
      <c r="A3034" s="68" t="str">
        <f t="shared" si="729"/>
        <v>2925.</v>
      </c>
      <c r="B3034" s="120">
        <v>5563</v>
      </c>
      <c r="C3034" s="36" t="s">
        <v>2332</v>
      </c>
      <c r="D3034" s="25">
        <v>2012</v>
      </c>
      <c r="E3034" s="111" t="s">
        <v>2932</v>
      </c>
      <c r="F3034" s="68" t="s">
        <v>2934</v>
      </c>
      <c r="G3034" s="25">
        <v>3</v>
      </c>
      <c r="H3034" s="25">
        <v>1</v>
      </c>
      <c r="I3034" s="144">
        <v>453.8</v>
      </c>
      <c r="J3034" s="144">
        <v>453.8</v>
      </c>
      <c r="K3034" s="144">
        <v>453.8</v>
      </c>
      <c r="L3034" s="30">
        <v>12</v>
      </c>
      <c r="M3034" s="176">
        <f t="shared" si="727"/>
        <v>187390</v>
      </c>
      <c r="N3034" s="144"/>
      <c r="O3034" s="142"/>
      <c r="P3034" s="144"/>
      <c r="Q3034" s="144">
        <f t="shared" si="728"/>
        <v>187390</v>
      </c>
      <c r="R3034" s="144"/>
      <c r="S3034" s="30"/>
      <c r="T3034" s="144"/>
      <c r="U3034" s="144"/>
      <c r="V3034" s="144"/>
      <c r="W3034" s="144"/>
      <c r="X3034" s="144"/>
      <c r="Y3034" s="144"/>
      <c r="Z3034" s="144"/>
      <c r="AA3034" s="144">
        <v>70</v>
      </c>
      <c r="AB3034" s="144">
        <f>AA3034*2677</f>
        <v>187390</v>
      </c>
      <c r="AC3034" s="144"/>
      <c r="AD3034" s="144"/>
      <c r="AE3034" s="144"/>
      <c r="AF3034" s="144"/>
      <c r="AG3034" s="324">
        <v>2025</v>
      </c>
      <c r="AH3034" s="128"/>
      <c r="AI3034" s="172"/>
      <c r="AJ3034" s="172"/>
      <c r="AK3034" s="141">
        <f t="shared" si="722"/>
        <v>2925</v>
      </c>
      <c r="AL3034" s="35" t="s">
        <v>153</v>
      </c>
      <c r="AM3034" s="141" t="str">
        <f t="shared" si="723"/>
        <v>2925.</v>
      </c>
      <c r="AN3034" s="147"/>
      <c r="AO3034" s="35"/>
      <c r="AP3034" s="16"/>
    </row>
    <row r="3035" spans="1:42" ht="23.25" customHeight="1" x14ac:dyDescent="0.25">
      <c r="A3035" s="68" t="str">
        <f t="shared" si="729"/>
        <v>2926.</v>
      </c>
      <c r="B3035" s="25">
        <v>5443</v>
      </c>
      <c r="C3035" s="36" t="s">
        <v>3047</v>
      </c>
      <c r="D3035" s="25">
        <v>2013</v>
      </c>
      <c r="E3035" s="111" t="s">
        <v>2932</v>
      </c>
      <c r="F3035" s="68" t="s">
        <v>2934</v>
      </c>
      <c r="G3035" s="25">
        <v>5</v>
      </c>
      <c r="H3035" s="25">
        <v>3</v>
      </c>
      <c r="I3035" s="144">
        <v>4501.3</v>
      </c>
      <c r="J3035" s="144">
        <v>3457.4</v>
      </c>
      <c r="K3035" s="144">
        <v>3054</v>
      </c>
      <c r="L3035" s="30">
        <v>39</v>
      </c>
      <c r="M3035" s="176">
        <f t="shared" si="727"/>
        <v>6075640</v>
      </c>
      <c r="N3035" s="144"/>
      <c r="O3035" s="142"/>
      <c r="P3035" s="144"/>
      <c r="Q3035" s="144">
        <f t="shared" si="728"/>
        <v>6075640</v>
      </c>
      <c r="R3035" s="144"/>
      <c r="S3035" s="30"/>
      <c r="T3035" s="144"/>
      <c r="U3035" s="144"/>
      <c r="V3035" s="144"/>
      <c r="W3035" s="144"/>
      <c r="X3035" s="144"/>
      <c r="Y3035" s="144">
        <v>1930</v>
      </c>
      <c r="Z3035" s="144">
        <f>Y3035*3148</f>
        <v>6075640</v>
      </c>
      <c r="AA3035" s="144"/>
      <c r="AB3035" s="144"/>
      <c r="AC3035" s="323"/>
      <c r="AD3035" s="323"/>
      <c r="AE3035" s="144"/>
      <c r="AF3035" s="144"/>
      <c r="AG3035" s="324">
        <v>2025</v>
      </c>
      <c r="AH3035" s="128"/>
      <c r="AI3035" s="216"/>
      <c r="AJ3035" s="216"/>
      <c r="AK3035" s="141">
        <f t="shared" si="722"/>
        <v>2926</v>
      </c>
      <c r="AL3035" s="35" t="s">
        <v>153</v>
      </c>
      <c r="AM3035" s="141" t="str">
        <f t="shared" si="723"/>
        <v>2926.</v>
      </c>
      <c r="AN3035" s="147"/>
      <c r="AP3035" s="16"/>
    </row>
    <row r="3036" spans="1:42" ht="23.25" customHeight="1" x14ac:dyDescent="0.25">
      <c r="A3036" s="68" t="str">
        <f t="shared" si="729"/>
        <v>2927.</v>
      </c>
      <c r="B3036" s="25">
        <v>5565</v>
      </c>
      <c r="C3036" s="36" t="s">
        <v>2333</v>
      </c>
      <c r="D3036" s="25">
        <v>2013</v>
      </c>
      <c r="E3036" s="111" t="s">
        <v>2932</v>
      </c>
      <c r="F3036" s="68" t="s">
        <v>2934</v>
      </c>
      <c r="G3036" s="25">
        <v>5</v>
      </c>
      <c r="H3036" s="25">
        <v>9</v>
      </c>
      <c r="I3036" s="144">
        <v>12671.9</v>
      </c>
      <c r="J3036" s="144">
        <v>10202.200000000001</v>
      </c>
      <c r="K3036" s="144">
        <v>8769.2000000000007</v>
      </c>
      <c r="L3036" s="30">
        <v>146</v>
      </c>
      <c r="M3036" s="176">
        <f t="shared" si="727"/>
        <v>15990077.119999999</v>
      </c>
      <c r="N3036" s="144"/>
      <c r="O3036" s="142"/>
      <c r="P3036" s="144"/>
      <c r="Q3036" s="144">
        <f t="shared" si="728"/>
        <v>15990077.119999999</v>
      </c>
      <c r="R3036" s="144"/>
      <c r="S3036" s="30"/>
      <c r="T3036" s="144"/>
      <c r="U3036" s="144"/>
      <c r="V3036" s="144"/>
      <c r="W3036" s="144"/>
      <c r="X3036" s="144"/>
      <c r="Y3036" s="144">
        <v>5079.4399999999996</v>
      </c>
      <c r="Z3036" s="144">
        <f>Y3036*3148</f>
        <v>15990077.119999999</v>
      </c>
      <c r="AA3036" s="144"/>
      <c r="AB3036" s="144"/>
      <c r="AC3036" s="323"/>
      <c r="AD3036" s="323"/>
      <c r="AE3036" s="144"/>
      <c r="AF3036" s="144"/>
      <c r="AG3036" s="324">
        <v>2025</v>
      </c>
      <c r="AH3036" s="128"/>
      <c r="AI3036" s="216"/>
      <c r="AJ3036" s="216"/>
      <c r="AK3036" s="141">
        <f t="shared" si="722"/>
        <v>2927</v>
      </c>
      <c r="AL3036" s="35" t="s">
        <v>153</v>
      </c>
      <c r="AM3036" s="141" t="str">
        <f t="shared" si="723"/>
        <v>2927.</v>
      </c>
      <c r="AN3036" s="147"/>
      <c r="AP3036" s="16"/>
    </row>
    <row r="3037" spans="1:42" ht="22.5" customHeight="1" x14ac:dyDescent="0.25">
      <c r="A3037" s="68" t="str">
        <f t="shared" si="729"/>
        <v>2928.</v>
      </c>
      <c r="B3037" s="25">
        <v>4632</v>
      </c>
      <c r="C3037" s="37" t="s">
        <v>2335</v>
      </c>
      <c r="D3037" s="25">
        <v>1917</v>
      </c>
      <c r="E3037" s="111" t="s">
        <v>2932</v>
      </c>
      <c r="F3037" s="68" t="s">
        <v>2934</v>
      </c>
      <c r="G3037" s="25">
        <v>3</v>
      </c>
      <c r="H3037" s="25">
        <v>1</v>
      </c>
      <c r="I3037" s="144">
        <v>385.2</v>
      </c>
      <c r="J3037" s="144">
        <v>326</v>
      </c>
      <c r="K3037" s="144">
        <v>205.9</v>
      </c>
      <c r="L3037" s="30">
        <v>22</v>
      </c>
      <c r="M3037" s="176">
        <f t="shared" si="727"/>
        <v>142989.21</v>
      </c>
      <c r="N3037" s="144"/>
      <c r="O3037" s="142"/>
      <c r="P3037" s="144"/>
      <c r="Q3037" s="144">
        <f t="shared" si="728"/>
        <v>142989.21</v>
      </c>
      <c r="R3037" s="144">
        <v>142989.21</v>
      </c>
      <c r="S3037" s="324"/>
      <c r="T3037" s="323"/>
      <c r="U3037" s="144"/>
      <c r="V3037" s="144"/>
      <c r="W3037" s="144"/>
      <c r="X3037" s="144"/>
      <c r="Y3037" s="144"/>
      <c r="Z3037" s="144"/>
      <c r="AA3037" s="323"/>
      <c r="AB3037" s="323"/>
      <c r="AC3037" s="323"/>
      <c r="AD3037" s="323"/>
      <c r="AE3037" s="144"/>
      <c r="AF3037" s="144"/>
      <c r="AG3037" s="324">
        <v>2025</v>
      </c>
      <c r="AH3037" s="128"/>
      <c r="AK3037" s="141">
        <f t="shared" si="722"/>
        <v>2928</v>
      </c>
      <c r="AL3037" s="35" t="s">
        <v>153</v>
      </c>
      <c r="AM3037" s="141" t="str">
        <f t="shared" si="723"/>
        <v>2928.</v>
      </c>
      <c r="AN3037" s="147"/>
      <c r="AO3037" s="35"/>
      <c r="AP3037" s="16"/>
    </row>
    <row r="3038" spans="1:42" ht="23.25" customHeight="1" x14ac:dyDescent="0.25">
      <c r="A3038" s="68" t="str">
        <f t="shared" si="729"/>
        <v>2929.</v>
      </c>
      <c r="B3038" s="25">
        <v>4143</v>
      </c>
      <c r="C3038" s="36" t="s">
        <v>2336</v>
      </c>
      <c r="D3038" s="25">
        <v>1929</v>
      </c>
      <c r="E3038" s="111" t="s">
        <v>2932</v>
      </c>
      <c r="F3038" s="68" t="s">
        <v>2934</v>
      </c>
      <c r="G3038" s="25">
        <v>3</v>
      </c>
      <c r="H3038" s="25">
        <v>3</v>
      </c>
      <c r="I3038" s="144">
        <v>1728</v>
      </c>
      <c r="J3038" s="144">
        <v>1727.6</v>
      </c>
      <c r="K3038" s="144">
        <v>1727.6</v>
      </c>
      <c r="L3038" s="30">
        <v>125</v>
      </c>
      <c r="M3038" s="176">
        <f t="shared" si="727"/>
        <v>2786536.3699999996</v>
      </c>
      <c r="N3038" s="144"/>
      <c r="O3038" s="142"/>
      <c r="P3038" s="144"/>
      <c r="Q3038" s="144">
        <f t="shared" si="728"/>
        <v>2786536.3699999996</v>
      </c>
      <c r="R3038" s="144">
        <v>2786536.3699999996</v>
      </c>
      <c r="S3038" s="30"/>
      <c r="T3038" s="144"/>
      <c r="U3038" s="144"/>
      <c r="V3038" s="144"/>
      <c r="W3038" s="144"/>
      <c r="X3038" s="144"/>
      <c r="Y3038" s="144"/>
      <c r="Z3038" s="144"/>
      <c r="AA3038" s="144"/>
      <c r="AB3038" s="144"/>
      <c r="AC3038" s="323"/>
      <c r="AD3038" s="323"/>
      <c r="AE3038" s="144"/>
      <c r="AF3038" s="144"/>
      <c r="AG3038" s="324">
        <v>2025</v>
      </c>
      <c r="AH3038" s="128"/>
      <c r="AI3038" s="177"/>
      <c r="AJ3038" s="177"/>
      <c r="AK3038" s="141">
        <f t="shared" si="722"/>
        <v>2929</v>
      </c>
      <c r="AL3038" s="35" t="s">
        <v>153</v>
      </c>
      <c r="AM3038" s="141" t="str">
        <f t="shared" si="723"/>
        <v>2929.</v>
      </c>
      <c r="AN3038" s="147"/>
      <c r="AP3038" s="16"/>
    </row>
    <row r="3039" spans="1:42" ht="22.5" customHeight="1" x14ac:dyDescent="0.25">
      <c r="A3039" s="68" t="str">
        <f t="shared" si="729"/>
        <v>2930.</v>
      </c>
      <c r="B3039" s="25">
        <v>4138</v>
      </c>
      <c r="C3039" s="175" t="s">
        <v>2337</v>
      </c>
      <c r="D3039" s="25">
        <v>1932</v>
      </c>
      <c r="E3039" s="111" t="s">
        <v>2932</v>
      </c>
      <c r="F3039" s="68" t="s">
        <v>2934</v>
      </c>
      <c r="G3039" s="25">
        <v>3</v>
      </c>
      <c r="H3039" s="25">
        <v>4</v>
      </c>
      <c r="I3039" s="176">
        <v>1669.7</v>
      </c>
      <c r="J3039" s="176">
        <v>1117</v>
      </c>
      <c r="K3039" s="176">
        <v>1117</v>
      </c>
      <c r="L3039" s="267">
        <v>79</v>
      </c>
      <c r="M3039" s="176">
        <f t="shared" si="727"/>
        <v>2692524.2199999997</v>
      </c>
      <c r="N3039" s="144"/>
      <c r="O3039" s="142"/>
      <c r="P3039" s="144"/>
      <c r="Q3039" s="144">
        <f t="shared" si="728"/>
        <v>2692524.2199999997</v>
      </c>
      <c r="R3039" s="144">
        <v>2692524.2199999997</v>
      </c>
      <c r="S3039" s="30"/>
      <c r="T3039" s="144"/>
      <c r="U3039" s="144"/>
      <c r="V3039" s="144"/>
      <c r="W3039" s="144"/>
      <c r="X3039" s="144"/>
      <c r="Y3039" s="144"/>
      <c r="Z3039" s="144"/>
      <c r="AA3039" s="144"/>
      <c r="AB3039" s="144"/>
      <c r="AC3039" s="144"/>
      <c r="AD3039" s="144"/>
      <c r="AE3039" s="144"/>
      <c r="AF3039" s="144"/>
      <c r="AG3039" s="324">
        <v>2025</v>
      </c>
      <c r="AH3039" s="135"/>
      <c r="AI3039" s="177"/>
      <c r="AJ3039" s="177"/>
      <c r="AK3039" s="141">
        <f t="shared" si="722"/>
        <v>2930</v>
      </c>
      <c r="AL3039" s="35" t="s">
        <v>153</v>
      </c>
      <c r="AM3039" s="141" t="str">
        <f t="shared" si="723"/>
        <v>2930.</v>
      </c>
      <c r="AN3039" s="147"/>
      <c r="AO3039" s="35"/>
      <c r="AP3039" s="16"/>
    </row>
    <row r="3040" spans="1:42" ht="22.5" customHeight="1" x14ac:dyDescent="0.25">
      <c r="A3040" s="68" t="str">
        <f t="shared" si="729"/>
        <v>2931.</v>
      </c>
      <c r="B3040" s="25">
        <v>4145</v>
      </c>
      <c r="C3040" s="202" t="s">
        <v>2343</v>
      </c>
      <c r="D3040" s="25">
        <v>1936</v>
      </c>
      <c r="E3040" s="111" t="s">
        <v>2932</v>
      </c>
      <c r="F3040" s="68" t="s">
        <v>2934</v>
      </c>
      <c r="G3040" s="25">
        <v>4</v>
      </c>
      <c r="H3040" s="25">
        <v>3</v>
      </c>
      <c r="I3040" s="144">
        <v>2155</v>
      </c>
      <c r="J3040" s="144">
        <v>1470.4</v>
      </c>
      <c r="K3040" s="144">
        <v>1470.4</v>
      </c>
      <c r="L3040" s="30">
        <v>100</v>
      </c>
      <c r="M3040" s="176">
        <f t="shared" si="727"/>
        <v>799950.84</v>
      </c>
      <c r="N3040" s="144"/>
      <c r="O3040" s="142"/>
      <c r="P3040" s="144"/>
      <c r="Q3040" s="144">
        <f t="shared" si="728"/>
        <v>799950.84</v>
      </c>
      <c r="R3040" s="144">
        <v>799950.84</v>
      </c>
      <c r="S3040" s="30"/>
      <c r="T3040" s="144"/>
      <c r="U3040" s="144"/>
      <c r="V3040" s="144"/>
      <c r="W3040" s="144"/>
      <c r="X3040" s="144"/>
      <c r="Y3040" s="144"/>
      <c r="Z3040" s="144"/>
      <c r="AA3040" s="144"/>
      <c r="AB3040" s="144"/>
      <c r="AC3040" s="144"/>
      <c r="AD3040" s="144"/>
      <c r="AE3040" s="144"/>
      <c r="AF3040" s="144"/>
      <c r="AG3040" s="324">
        <v>2025</v>
      </c>
      <c r="AH3040" s="129"/>
      <c r="AI3040" s="216"/>
      <c r="AJ3040" s="216"/>
      <c r="AK3040" s="141">
        <f t="shared" si="722"/>
        <v>2931</v>
      </c>
      <c r="AL3040" s="35" t="s">
        <v>153</v>
      </c>
      <c r="AM3040" s="141" t="str">
        <f t="shared" si="723"/>
        <v>2931.</v>
      </c>
      <c r="AN3040" s="147"/>
      <c r="AO3040" s="35"/>
      <c r="AP3040" s="16"/>
    </row>
    <row r="3041" spans="1:44" ht="22.5" customHeight="1" x14ac:dyDescent="0.25">
      <c r="A3041" s="68" t="str">
        <f t="shared" si="729"/>
        <v>2932.</v>
      </c>
      <c r="B3041" s="25">
        <v>4348</v>
      </c>
      <c r="C3041" s="202" t="s">
        <v>2338</v>
      </c>
      <c r="D3041" s="25">
        <v>1946</v>
      </c>
      <c r="E3041" s="111" t="s">
        <v>2932</v>
      </c>
      <c r="F3041" s="68" t="s">
        <v>2934</v>
      </c>
      <c r="G3041" s="25">
        <v>2</v>
      </c>
      <c r="H3041" s="25">
        <v>1</v>
      </c>
      <c r="I3041" s="144">
        <v>427</v>
      </c>
      <c r="J3041" s="144">
        <v>252</v>
      </c>
      <c r="K3041" s="144">
        <v>252</v>
      </c>
      <c r="L3041" s="30">
        <v>19</v>
      </c>
      <c r="M3041" s="176">
        <f t="shared" si="727"/>
        <v>1703196</v>
      </c>
      <c r="N3041" s="144"/>
      <c r="O3041" s="142"/>
      <c r="P3041" s="144"/>
      <c r="Q3041" s="144">
        <f t="shared" si="728"/>
        <v>1703196</v>
      </c>
      <c r="R3041" s="144">
        <v>1703196</v>
      </c>
      <c r="S3041" s="30"/>
      <c r="T3041" s="144"/>
      <c r="U3041" s="144"/>
      <c r="V3041" s="144"/>
      <c r="W3041" s="144"/>
      <c r="X3041" s="144"/>
      <c r="Y3041" s="144"/>
      <c r="Z3041" s="144"/>
      <c r="AA3041" s="144"/>
      <c r="AB3041" s="144"/>
      <c r="AC3041" s="144"/>
      <c r="AD3041" s="144"/>
      <c r="AE3041" s="144"/>
      <c r="AF3041" s="144"/>
      <c r="AG3041" s="324">
        <v>2025</v>
      </c>
      <c r="AH3041" s="129"/>
      <c r="AI3041" s="216"/>
      <c r="AJ3041" s="216"/>
      <c r="AK3041" s="141">
        <f t="shared" ref="AK3041:AK3104" si="730">MAX(AK3037:AK3040)+1</f>
        <v>2932</v>
      </c>
      <c r="AL3041" s="35" t="s">
        <v>153</v>
      </c>
      <c r="AM3041" s="141" t="str">
        <f t="shared" si="723"/>
        <v>2932.</v>
      </c>
      <c r="AN3041" s="147"/>
      <c r="AO3041" s="35"/>
      <c r="AP3041" s="16"/>
    </row>
    <row r="3042" spans="1:44" ht="22.5" customHeight="1" x14ac:dyDescent="0.25">
      <c r="A3042" s="68" t="str">
        <f t="shared" si="729"/>
        <v>2933.</v>
      </c>
      <c r="B3042" s="25">
        <v>4510</v>
      </c>
      <c r="C3042" s="202" t="s">
        <v>2339</v>
      </c>
      <c r="D3042" s="25">
        <v>1946</v>
      </c>
      <c r="E3042" s="111" t="s">
        <v>2932</v>
      </c>
      <c r="F3042" s="68" t="s">
        <v>2934</v>
      </c>
      <c r="G3042" s="25">
        <v>2</v>
      </c>
      <c r="H3042" s="25">
        <v>1</v>
      </c>
      <c r="I3042" s="144">
        <v>622</v>
      </c>
      <c r="J3042" s="144">
        <v>545.6</v>
      </c>
      <c r="K3042" s="144">
        <v>450.7</v>
      </c>
      <c r="L3042" s="30">
        <v>22</v>
      </c>
      <c r="M3042" s="176">
        <f t="shared" si="727"/>
        <v>403512</v>
      </c>
      <c r="N3042" s="144"/>
      <c r="O3042" s="142"/>
      <c r="P3042" s="144"/>
      <c r="Q3042" s="144">
        <f t="shared" si="728"/>
        <v>403512</v>
      </c>
      <c r="R3042" s="144">
        <v>403512</v>
      </c>
      <c r="S3042" s="30"/>
      <c r="T3042" s="144"/>
      <c r="U3042" s="144"/>
      <c r="V3042" s="144"/>
      <c r="W3042" s="144"/>
      <c r="X3042" s="144"/>
      <c r="Y3042" s="144"/>
      <c r="Z3042" s="144"/>
      <c r="AA3042" s="144"/>
      <c r="AB3042" s="144"/>
      <c r="AC3042" s="144"/>
      <c r="AD3042" s="144"/>
      <c r="AE3042" s="144"/>
      <c r="AF3042" s="144"/>
      <c r="AG3042" s="324">
        <v>2025</v>
      </c>
      <c r="AH3042" s="129"/>
      <c r="AI3042" s="216"/>
      <c r="AJ3042" s="216"/>
      <c r="AK3042" s="141">
        <f t="shared" si="730"/>
        <v>2933</v>
      </c>
      <c r="AL3042" s="35" t="s">
        <v>153</v>
      </c>
      <c r="AM3042" s="141" t="str">
        <f t="shared" si="723"/>
        <v>2933.</v>
      </c>
      <c r="AN3042" s="147"/>
      <c r="AO3042" s="35"/>
      <c r="AP3042" s="16"/>
    </row>
    <row r="3043" spans="1:44" ht="22.5" customHeight="1" x14ac:dyDescent="0.25">
      <c r="A3043" s="68" t="str">
        <f t="shared" si="729"/>
        <v>2934.</v>
      </c>
      <c r="B3043" s="25">
        <v>4159</v>
      </c>
      <c r="C3043" s="175" t="s">
        <v>2344</v>
      </c>
      <c r="D3043" s="25">
        <v>1835</v>
      </c>
      <c r="E3043" s="111" t="s">
        <v>2932</v>
      </c>
      <c r="F3043" s="68" t="s">
        <v>2934</v>
      </c>
      <c r="G3043" s="25">
        <v>2</v>
      </c>
      <c r="H3043" s="25">
        <v>4</v>
      </c>
      <c r="I3043" s="176">
        <v>2383.4</v>
      </c>
      <c r="J3043" s="144">
        <v>1639.4</v>
      </c>
      <c r="K3043" s="176">
        <v>1639.4</v>
      </c>
      <c r="L3043" s="267">
        <v>51</v>
      </c>
      <c r="M3043" s="176">
        <f t="shared" si="727"/>
        <v>2270440</v>
      </c>
      <c r="N3043" s="144"/>
      <c r="O3043" s="142"/>
      <c r="P3043" s="144"/>
      <c r="Q3043" s="144">
        <f t="shared" si="728"/>
        <v>2270440</v>
      </c>
      <c r="R3043" s="144">
        <f>442990+1827450</f>
        <v>2270440</v>
      </c>
      <c r="S3043" s="30"/>
      <c r="T3043" s="144"/>
      <c r="U3043" s="144"/>
      <c r="V3043" s="144"/>
      <c r="W3043" s="144"/>
      <c r="X3043" s="144"/>
      <c r="Y3043" s="144"/>
      <c r="Z3043" s="144"/>
      <c r="AA3043" s="144"/>
      <c r="AB3043" s="144"/>
      <c r="AC3043" s="144"/>
      <c r="AD3043" s="144"/>
      <c r="AE3043" s="144"/>
      <c r="AF3043" s="144"/>
      <c r="AG3043" s="324">
        <v>2025</v>
      </c>
      <c r="AH3043" s="135"/>
      <c r="AI3043" s="177"/>
      <c r="AJ3043" s="177"/>
      <c r="AK3043" s="141">
        <f t="shared" si="730"/>
        <v>2934</v>
      </c>
      <c r="AL3043" s="35" t="s">
        <v>153</v>
      </c>
      <c r="AM3043" s="141" t="str">
        <f t="shared" si="723"/>
        <v>2934.</v>
      </c>
      <c r="AN3043" s="147"/>
      <c r="AO3043" s="35"/>
      <c r="AP3043" s="16"/>
    </row>
    <row r="3044" spans="1:44" ht="22.5" customHeight="1" x14ac:dyDescent="0.25">
      <c r="A3044" s="68" t="str">
        <f t="shared" si="729"/>
        <v>2935.</v>
      </c>
      <c r="B3044" s="25">
        <v>4374</v>
      </c>
      <c r="C3044" s="175" t="s">
        <v>2345</v>
      </c>
      <c r="D3044" s="25">
        <v>1948</v>
      </c>
      <c r="E3044" s="111" t="s">
        <v>2932</v>
      </c>
      <c r="F3044" s="68" t="s">
        <v>2934</v>
      </c>
      <c r="G3044" s="25">
        <v>3</v>
      </c>
      <c r="H3044" s="25">
        <v>2</v>
      </c>
      <c r="I3044" s="176">
        <v>564.70000000000005</v>
      </c>
      <c r="J3044" s="144">
        <v>383.4</v>
      </c>
      <c r="K3044" s="176">
        <v>383.4</v>
      </c>
      <c r="L3044" s="267">
        <v>35</v>
      </c>
      <c r="M3044" s="176">
        <f t="shared" si="727"/>
        <v>910638.64</v>
      </c>
      <c r="N3044" s="144"/>
      <c r="O3044" s="142"/>
      <c r="P3044" s="144"/>
      <c r="Q3044" s="144">
        <f t="shared" si="728"/>
        <v>910638.64</v>
      </c>
      <c r="R3044" s="144">
        <v>910638.64</v>
      </c>
      <c r="S3044" s="30"/>
      <c r="T3044" s="144"/>
      <c r="U3044" s="144"/>
      <c r="V3044" s="144"/>
      <c r="W3044" s="144"/>
      <c r="X3044" s="144"/>
      <c r="Y3044" s="144"/>
      <c r="Z3044" s="144"/>
      <c r="AA3044" s="144"/>
      <c r="AB3044" s="144"/>
      <c r="AC3044" s="144"/>
      <c r="AD3044" s="144"/>
      <c r="AE3044" s="144"/>
      <c r="AF3044" s="144"/>
      <c r="AG3044" s="324">
        <v>2025</v>
      </c>
      <c r="AH3044" s="135"/>
      <c r="AI3044" s="177"/>
      <c r="AJ3044" s="177"/>
      <c r="AK3044" s="141">
        <f t="shared" si="730"/>
        <v>2935</v>
      </c>
      <c r="AL3044" s="35" t="s">
        <v>153</v>
      </c>
      <c r="AM3044" s="141" t="str">
        <f t="shared" si="723"/>
        <v>2935.</v>
      </c>
      <c r="AN3044" s="147"/>
      <c r="AO3044" s="35"/>
      <c r="AP3044" s="16"/>
    </row>
    <row r="3045" spans="1:44" ht="22.5" customHeight="1" x14ac:dyDescent="0.25">
      <c r="A3045" s="68" t="str">
        <f t="shared" si="729"/>
        <v>2936.</v>
      </c>
      <c r="B3045" s="25">
        <v>4934</v>
      </c>
      <c r="C3045" s="36" t="s">
        <v>2346</v>
      </c>
      <c r="D3045" s="25">
        <v>1947</v>
      </c>
      <c r="E3045" s="111" t="s">
        <v>2932</v>
      </c>
      <c r="F3045" s="68" t="s">
        <v>2935</v>
      </c>
      <c r="G3045" s="25">
        <v>2</v>
      </c>
      <c r="H3045" s="25">
        <v>1</v>
      </c>
      <c r="I3045" s="176">
        <v>200.8</v>
      </c>
      <c r="J3045" s="176">
        <v>201.3</v>
      </c>
      <c r="K3045" s="176">
        <v>201.3</v>
      </c>
      <c r="L3045" s="267">
        <v>13</v>
      </c>
      <c r="M3045" s="176">
        <f t="shared" si="727"/>
        <v>1543180</v>
      </c>
      <c r="N3045" s="144"/>
      <c r="O3045" s="142"/>
      <c r="P3045" s="144"/>
      <c r="Q3045" s="144">
        <f t="shared" si="728"/>
        <v>1543180</v>
      </c>
      <c r="R3045" s="144">
        <v>1543180</v>
      </c>
      <c r="S3045" s="30"/>
      <c r="T3045" s="144"/>
      <c r="U3045" s="144"/>
      <c r="V3045" s="144"/>
      <c r="W3045" s="144"/>
      <c r="X3045" s="144"/>
      <c r="Y3045" s="144"/>
      <c r="Z3045" s="144"/>
      <c r="AA3045" s="144"/>
      <c r="AB3045" s="144"/>
      <c r="AC3045" s="323"/>
      <c r="AD3045" s="323"/>
      <c r="AE3045" s="144"/>
      <c r="AF3045" s="144"/>
      <c r="AG3045" s="324">
        <v>2025</v>
      </c>
      <c r="AH3045" s="135"/>
      <c r="AI3045" s="177"/>
      <c r="AJ3045" s="177"/>
      <c r="AK3045" s="141">
        <f t="shared" si="730"/>
        <v>2936</v>
      </c>
      <c r="AL3045" s="35" t="s">
        <v>153</v>
      </c>
      <c r="AM3045" s="141" t="str">
        <f t="shared" si="723"/>
        <v>2936.</v>
      </c>
      <c r="AN3045" s="147"/>
      <c r="AO3045" s="35"/>
      <c r="AP3045" s="16"/>
    </row>
    <row r="3046" spans="1:44" s="26" customFormat="1" ht="22.5" customHeight="1" x14ac:dyDescent="0.25">
      <c r="A3046" s="68" t="str">
        <f t="shared" si="729"/>
        <v>2937.</v>
      </c>
      <c r="B3046" s="25">
        <v>4341</v>
      </c>
      <c r="C3046" s="202" t="s">
        <v>2340</v>
      </c>
      <c r="D3046" s="25">
        <v>1949</v>
      </c>
      <c r="E3046" s="111" t="s">
        <v>2932</v>
      </c>
      <c r="F3046" s="68" t="s">
        <v>2934</v>
      </c>
      <c r="G3046" s="25">
        <v>2</v>
      </c>
      <c r="H3046" s="25">
        <v>5</v>
      </c>
      <c r="I3046" s="144">
        <v>1716.1</v>
      </c>
      <c r="J3046" s="144">
        <v>1675.8</v>
      </c>
      <c r="K3046" s="144">
        <v>1061.5999999999999</v>
      </c>
      <c r="L3046" s="30">
        <v>52</v>
      </c>
      <c r="M3046" s="176">
        <f t="shared" si="727"/>
        <v>596321.70000000007</v>
      </c>
      <c r="N3046" s="144"/>
      <c r="O3046" s="142"/>
      <c r="P3046" s="144"/>
      <c r="Q3046" s="144">
        <f t="shared" si="728"/>
        <v>596321.70000000007</v>
      </c>
      <c r="R3046" s="144">
        <v>596321.70000000007</v>
      </c>
      <c r="S3046" s="30"/>
      <c r="T3046" s="144"/>
      <c r="U3046" s="144"/>
      <c r="V3046" s="144"/>
      <c r="W3046" s="144"/>
      <c r="X3046" s="144"/>
      <c r="Y3046" s="144"/>
      <c r="Z3046" s="144"/>
      <c r="AA3046" s="144"/>
      <c r="AB3046" s="144"/>
      <c r="AC3046" s="144"/>
      <c r="AD3046" s="144"/>
      <c r="AE3046" s="144"/>
      <c r="AF3046" s="144"/>
      <c r="AG3046" s="324">
        <v>2025</v>
      </c>
      <c r="AH3046" s="129"/>
      <c r="AI3046" s="216"/>
      <c r="AJ3046" s="216"/>
      <c r="AK3046" s="141">
        <f t="shared" si="730"/>
        <v>2937</v>
      </c>
      <c r="AL3046" s="35" t="s">
        <v>153</v>
      </c>
      <c r="AM3046" s="141" t="str">
        <f t="shared" si="723"/>
        <v>2937.</v>
      </c>
      <c r="AN3046" s="147"/>
      <c r="AO3046" s="282"/>
      <c r="AP3046" s="16"/>
      <c r="AR3046" s="15"/>
    </row>
    <row r="3047" spans="1:44" ht="22.5" customHeight="1" x14ac:dyDescent="0.25">
      <c r="A3047" s="68" t="str">
        <f t="shared" si="729"/>
        <v>2938.</v>
      </c>
      <c r="B3047" s="25">
        <v>4537</v>
      </c>
      <c r="C3047" s="175" t="s">
        <v>2341</v>
      </c>
      <c r="D3047" s="25">
        <v>1949</v>
      </c>
      <c r="E3047" s="111" t="s">
        <v>2932</v>
      </c>
      <c r="F3047" s="68" t="s">
        <v>2934</v>
      </c>
      <c r="G3047" s="25">
        <v>2</v>
      </c>
      <c r="H3047" s="25">
        <v>2</v>
      </c>
      <c r="I3047" s="176">
        <v>575</v>
      </c>
      <c r="J3047" s="176">
        <v>361.4</v>
      </c>
      <c r="K3047" s="176">
        <v>361.4</v>
      </c>
      <c r="L3047" s="267">
        <v>27</v>
      </c>
      <c r="M3047" s="176">
        <f t="shared" si="727"/>
        <v>213451.68</v>
      </c>
      <c r="N3047" s="144"/>
      <c r="O3047" s="142"/>
      <c r="P3047" s="144"/>
      <c r="Q3047" s="144">
        <f t="shared" si="728"/>
        <v>213451.68</v>
      </c>
      <c r="R3047" s="144">
        <v>213451.68</v>
      </c>
      <c r="S3047" s="30"/>
      <c r="T3047" s="144"/>
      <c r="U3047" s="144"/>
      <c r="V3047" s="144"/>
      <c r="W3047" s="144"/>
      <c r="X3047" s="144"/>
      <c r="Y3047" s="144"/>
      <c r="Z3047" s="144"/>
      <c r="AA3047" s="144"/>
      <c r="AB3047" s="144"/>
      <c r="AC3047" s="144"/>
      <c r="AD3047" s="144"/>
      <c r="AE3047" s="144"/>
      <c r="AF3047" s="144"/>
      <c r="AG3047" s="324">
        <v>2025</v>
      </c>
      <c r="AH3047" s="135"/>
      <c r="AI3047" s="177"/>
      <c r="AJ3047" s="177"/>
      <c r="AK3047" s="141">
        <f t="shared" si="730"/>
        <v>2938</v>
      </c>
      <c r="AL3047" s="35" t="s">
        <v>153</v>
      </c>
      <c r="AM3047" s="141" t="str">
        <f t="shared" si="723"/>
        <v>2938.</v>
      </c>
      <c r="AN3047" s="147"/>
      <c r="AO3047" s="35"/>
      <c r="AP3047" s="16"/>
    </row>
    <row r="3048" spans="1:44" ht="22.5" customHeight="1" x14ac:dyDescent="0.25">
      <c r="A3048" s="68" t="str">
        <f t="shared" si="729"/>
        <v>2939.</v>
      </c>
      <c r="B3048" s="25">
        <v>4853</v>
      </c>
      <c r="C3048" s="300" t="s">
        <v>2342</v>
      </c>
      <c r="D3048" s="25">
        <v>1949</v>
      </c>
      <c r="E3048" s="111" t="s">
        <v>2932</v>
      </c>
      <c r="F3048" s="68" t="s">
        <v>2934</v>
      </c>
      <c r="G3048" s="25">
        <v>2</v>
      </c>
      <c r="H3048" s="25">
        <v>1</v>
      </c>
      <c r="I3048" s="176">
        <v>236</v>
      </c>
      <c r="J3048" s="176">
        <v>134</v>
      </c>
      <c r="K3048" s="176">
        <v>134</v>
      </c>
      <c r="L3048" s="267">
        <v>17</v>
      </c>
      <c r="M3048" s="176">
        <f t="shared" si="727"/>
        <v>495932.58999999997</v>
      </c>
      <c r="N3048" s="144"/>
      <c r="O3048" s="142"/>
      <c r="P3048" s="144"/>
      <c r="Q3048" s="144">
        <f t="shared" si="728"/>
        <v>495932.58999999997</v>
      </c>
      <c r="R3048" s="144">
        <f>380556.31+115376.28</f>
        <v>495932.58999999997</v>
      </c>
      <c r="S3048" s="30"/>
      <c r="T3048" s="144"/>
      <c r="U3048" s="144"/>
      <c r="V3048" s="144"/>
      <c r="W3048" s="144"/>
      <c r="X3048" s="144"/>
      <c r="Y3048" s="144"/>
      <c r="Z3048" s="144"/>
      <c r="AA3048" s="144"/>
      <c r="AB3048" s="144"/>
      <c r="AC3048" s="144"/>
      <c r="AD3048" s="144"/>
      <c r="AE3048" s="144"/>
      <c r="AF3048" s="144"/>
      <c r="AG3048" s="324">
        <v>2025</v>
      </c>
      <c r="AH3048" s="135"/>
      <c r="AI3048" s="177"/>
      <c r="AJ3048" s="177"/>
      <c r="AK3048" s="141">
        <f t="shared" si="730"/>
        <v>2939</v>
      </c>
      <c r="AL3048" s="35" t="s">
        <v>153</v>
      </c>
      <c r="AM3048" s="141" t="str">
        <f t="shared" si="723"/>
        <v>2939.</v>
      </c>
      <c r="AN3048" s="147"/>
      <c r="AO3048" s="35"/>
      <c r="AP3048" s="16"/>
    </row>
    <row r="3049" spans="1:44" ht="22.5" customHeight="1" x14ac:dyDescent="0.25">
      <c r="A3049" s="68" t="str">
        <f t="shared" si="729"/>
        <v>2940.</v>
      </c>
      <c r="B3049" s="25">
        <v>4928</v>
      </c>
      <c r="C3049" s="300" t="s">
        <v>2347</v>
      </c>
      <c r="D3049" s="25">
        <v>1949</v>
      </c>
      <c r="E3049" s="111" t="s">
        <v>2932</v>
      </c>
      <c r="F3049" s="68" t="s">
        <v>2934</v>
      </c>
      <c r="G3049" s="25">
        <v>2</v>
      </c>
      <c r="H3049" s="25">
        <v>3</v>
      </c>
      <c r="I3049" s="176">
        <v>1490.1</v>
      </c>
      <c r="J3049" s="144">
        <v>786.8</v>
      </c>
      <c r="K3049" s="176">
        <v>786.8</v>
      </c>
      <c r="L3049" s="267">
        <v>48</v>
      </c>
      <c r="M3049" s="176">
        <f t="shared" si="727"/>
        <v>728620.67999999993</v>
      </c>
      <c r="N3049" s="144"/>
      <c r="O3049" s="142"/>
      <c r="P3049" s="144"/>
      <c r="Q3049" s="144">
        <f t="shared" si="728"/>
        <v>728620.67999999993</v>
      </c>
      <c r="R3049" s="144">
        <v>728620.67999999993</v>
      </c>
      <c r="S3049" s="30"/>
      <c r="T3049" s="144"/>
      <c r="U3049" s="144"/>
      <c r="V3049" s="144"/>
      <c r="W3049" s="144"/>
      <c r="X3049" s="144"/>
      <c r="Y3049" s="144"/>
      <c r="Z3049" s="144"/>
      <c r="AA3049" s="144"/>
      <c r="AB3049" s="144"/>
      <c r="AC3049" s="144"/>
      <c r="AD3049" s="144"/>
      <c r="AE3049" s="144"/>
      <c r="AF3049" s="144"/>
      <c r="AG3049" s="324">
        <v>2025</v>
      </c>
      <c r="AH3049" s="135"/>
      <c r="AI3049" s="177"/>
      <c r="AJ3049" s="177"/>
      <c r="AK3049" s="141">
        <f t="shared" si="730"/>
        <v>2940</v>
      </c>
      <c r="AL3049" s="35" t="s">
        <v>153</v>
      </c>
      <c r="AM3049" s="141" t="str">
        <f t="shared" si="723"/>
        <v>2940.</v>
      </c>
      <c r="AN3049" s="147"/>
      <c r="AO3049" s="35"/>
      <c r="AP3049" s="16"/>
    </row>
    <row r="3050" spans="1:44" ht="22.5" customHeight="1" x14ac:dyDescent="0.25">
      <c r="A3050" s="68" t="str">
        <f t="shared" si="729"/>
        <v>2941.</v>
      </c>
      <c r="B3050" s="25">
        <v>4640</v>
      </c>
      <c r="C3050" s="202" t="s">
        <v>2349</v>
      </c>
      <c r="D3050" s="25">
        <v>1950</v>
      </c>
      <c r="E3050" s="111" t="s">
        <v>2932</v>
      </c>
      <c r="F3050" s="68" t="s">
        <v>2934</v>
      </c>
      <c r="G3050" s="25">
        <v>2</v>
      </c>
      <c r="H3050" s="25">
        <v>1</v>
      </c>
      <c r="I3050" s="144">
        <v>443.6</v>
      </c>
      <c r="J3050" s="144">
        <v>288.8</v>
      </c>
      <c r="K3050" s="144">
        <v>288.8</v>
      </c>
      <c r="L3050" s="30">
        <v>35</v>
      </c>
      <c r="M3050" s="176">
        <f t="shared" si="727"/>
        <v>633904.4</v>
      </c>
      <c r="N3050" s="144"/>
      <c r="O3050" s="142"/>
      <c r="P3050" s="144"/>
      <c r="Q3050" s="144">
        <f t="shared" si="728"/>
        <v>633904.4</v>
      </c>
      <c r="R3050" s="144">
        <v>633904.4</v>
      </c>
      <c r="S3050" s="30"/>
      <c r="T3050" s="144"/>
      <c r="U3050" s="144"/>
      <c r="V3050" s="144"/>
      <c r="W3050" s="144"/>
      <c r="X3050" s="144"/>
      <c r="Y3050" s="144"/>
      <c r="Z3050" s="144"/>
      <c r="AA3050" s="144"/>
      <c r="AB3050" s="144"/>
      <c r="AC3050" s="144"/>
      <c r="AD3050" s="144"/>
      <c r="AE3050" s="144"/>
      <c r="AF3050" s="144"/>
      <c r="AG3050" s="324">
        <v>2025</v>
      </c>
      <c r="AH3050" s="129"/>
      <c r="AI3050" s="216"/>
      <c r="AJ3050" s="216"/>
      <c r="AK3050" s="141">
        <f t="shared" si="730"/>
        <v>2941</v>
      </c>
      <c r="AL3050" s="35" t="s">
        <v>153</v>
      </c>
      <c r="AM3050" s="141" t="str">
        <f t="shared" si="723"/>
        <v>2941.</v>
      </c>
      <c r="AN3050" s="147"/>
      <c r="AO3050" s="35"/>
      <c r="AP3050" s="16"/>
    </row>
    <row r="3051" spans="1:44" ht="22.5" customHeight="1" x14ac:dyDescent="0.25">
      <c r="A3051" s="68" t="str">
        <f t="shared" si="729"/>
        <v>2942.</v>
      </c>
      <c r="B3051" s="25">
        <v>4364</v>
      </c>
      <c r="C3051" s="300" t="s">
        <v>2348</v>
      </c>
      <c r="D3051" s="25">
        <v>1951</v>
      </c>
      <c r="E3051" s="111" t="s">
        <v>2932</v>
      </c>
      <c r="F3051" s="68" t="s">
        <v>2934</v>
      </c>
      <c r="G3051" s="25">
        <v>3</v>
      </c>
      <c r="H3051" s="25">
        <v>5</v>
      </c>
      <c r="I3051" s="176">
        <v>2332.3000000000002</v>
      </c>
      <c r="J3051" s="144">
        <v>2332.3000000000002</v>
      </c>
      <c r="K3051" s="176">
        <v>1889.2</v>
      </c>
      <c r="L3051" s="267">
        <v>66</v>
      </c>
      <c r="M3051" s="176">
        <f t="shared" si="727"/>
        <v>6698551.7999999998</v>
      </c>
      <c r="N3051" s="144"/>
      <c r="O3051" s="142"/>
      <c r="P3051" s="144"/>
      <c r="Q3051" s="144">
        <f t="shared" si="728"/>
        <v>6698551.7999999998</v>
      </c>
      <c r="R3051" s="144">
        <v>539175</v>
      </c>
      <c r="S3051" s="30"/>
      <c r="T3051" s="144"/>
      <c r="U3051" s="144"/>
      <c r="V3051" s="144"/>
      <c r="W3051" s="144"/>
      <c r="X3051" s="144"/>
      <c r="Y3051" s="144">
        <v>1956.6</v>
      </c>
      <c r="Z3051" s="144">
        <f>Y3051*3148</f>
        <v>6159376.7999999998</v>
      </c>
      <c r="AA3051" s="144"/>
      <c r="AB3051" s="144"/>
      <c r="AC3051" s="144"/>
      <c r="AD3051" s="144"/>
      <c r="AE3051" s="144"/>
      <c r="AF3051" s="144"/>
      <c r="AG3051" s="324">
        <v>2025</v>
      </c>
      <c r="AH3051" s="135"/>
      <c r="AI3051" s="177"/>
      <c r="AJ3051" s="177"/>
      <c r="AK3051" s="141">
        <f t="shared" si="730"/>
        <v>2942</v>
      </c>
      <c r="AL3051" s="35" t="s">
        <v>153</v>
      </c>
      <c r="AM3051" s="141" t="str">
        <f t="shared" si="723"/>
        <v>2942.</v>
      </c>
      <c r="AN3051" s="147"/>
      <c r="AO3051" s="35"/>
      <c r="AP3051" s="16"/>
    </row>
    <row r="3052" spans="1:44" ht="22.5" customHeight="1" x14ac:dyDescent="0.25">
      <c r="A3052" s="68" t="str">
        <f t="shared" si="729"/>
        <v>2943.</v>
      </c>
      <c r="B3052" s="25">
        <v>5433</v>
      </c>
      <c r="C3052" s="300" t="s">
        <v>2350</v>
      </c>
      <c r="D3052" s="25">
        <v>1952</v>
      </c>
      <c r="E3052" s="111" t="s">
        <v>2932</v>
      </c>
      <c r="F3052" s="68" t="s">
        <v>2934</v>
      </c>
      <c r="G3052" s="25">
        <v>2</v>
      </c>
      <c r="H3052" s="25">
        <v>2</v>
      </c>
      <c r="I3052" s="144">
        <v>761.3</v>
      </c>
      <c r="J3052" s="144">
        <v>679.7</v>
      </c>
      <c r="K3052" s="144">
        <v>679.7</v>
      </c>
      <c r="L3052" s="30">
        <v>36</v>
      </c>
      <c r="M3052" s="176">
        <f t="shared" si="727"/>
        <v>871140</v>
      </c>
      <c r="N3052" s="144"/>
      <c r="O3052" s="142"/>
      <c r="P3052" s="144"/>
      <c r="Q3052" s="144">
        <f t="shared" si="728"/>
        <v>871140</v>
      </c>
      <c r="R3052" s="144">
        <f>120*4692+100*3081</f>
        <v>871140</v>
      </c>
      <c r="S3052" s="30"/>
      <c r="T3052" s="144"/>
      <c r="U3052" s="144"/>
      <c r="V3052" s="144"/>
      <c r="W3052" s="144"/>
      <c r="X3052" s="144"/>
      <c r="Y3052" s="144"/>
      <c r="Z3052" s="144"/>
      <c r="AA3052" s="144"/>
      <c r="AB3052" s="144"/>
      <c r="AC3052" s="144"/>
      <c r="AD3052" s="144"/>
      <c r="AE3052" s="144"/>
      <c r="AF3052" s="144"/>
      <c r="AG3052" s="324">
        <v>2025</v>
      </c>
      <c r="AH3052" s="135"/>
      <c r="AI3052" s="177"/>
      <c r="AJ3052" s="177"/>
      <c r="AK3052" s="141">
        <f t="shared" si="730"/>
        <v>2943</v>
      </c>
      <c r="AL3052" s="35" t="s">
        <v>153</v>
      </c>
      <c r="AM3052" s="141" t="str">
        <f t="shared" si="723"/>
        <v>2943.</v>
      </c>
      <c r="AN3052" s="147"/>
      <c r="AO3052" s="35"/>
      <c r="AP3052" s="16"/>
    </row>
    <row r="3053" spans="1:44" ht="22.5" customHeight="1" x14ac:dyDescent="0.25">
      <c r="A3053" s="68" t="str">
        <f t="shared" si="729"/>
        <v>2944.</v>
      </c>
      <c r="B3053" s="25">
        <v>4360</v>
      </c>
      <c r="C3053" s="300" t="s">
        <v>2351</v>
      </c>
      <c r="D3053" s="25">
        <v>1953</v>
      </c>
      <c r="E3053" s="111" t="s">
        <v>2932</v>
      </c>
      <c r="F3053" s="68" t="s">
        <v>2934</v>
      </c>
      <c r="G3053" s="25">
        <v>3</v>
      </c>
      <c r="H3053" s="25">
        <v>2</v>
      </c>
      <c r="I3053" s="176">
        <v>1837</v>
      </c>
      <c r="J3053" s="176">
        <v>1516.6</v>
      </c>
      <c r="K3053" s="176">
        <v>1073.5</v>
      </c>
      <c r="L3053" s="267">
        <v>51</v>
      </c>
      <c r="M3053" s="176">
        <f t="shared" si="727"/>
        <v>898564.91999999993</v>
      </c>
      <c r="N3053" s="144"/>
      <c r="O3053" s="142"/>
      <c r="P3053" s="144"/>
      <c r="Q3053" s="144">
        <f t="shared" si="728"/>
        <v>898564.91999999993</v>
      </c>
      <c r="R3053" s="144">
        <v>898564.91999999993</v>
      </c>
      <c r="S3053" s="30"/>
      <c r="T3053" s="144"/>
      <c r="U3053" s="144"/>
      <c r="V3053" s="144"/>
      <c r="W3053" s="144"/>
      <c r="X3053" s="144"/>
      <c r="Y3053" s="144"/>
      <c r="Z3053" s="144"/>
      <c r="AA3053" s="144"/>
      <c r="AB3053" s="144"/>
      <c r="AC3053" s="144"/>
      <c r="AD3053" s="144"/>
      <c r="AE3053" s="144"/>
      <c r="AF3053" s="144"/>
      <c r="AG3053" s="324">
        <v>2025</v>
      </c>
      <c r="AH3053" s="128"/>
      <c r="AI3053" s="177"/>
      <c r="AJ3053" s="177"/>
      <c r="AK3053" s="141">
        <f t="shared" si="730"/>
        <v>2944</v>
      </c>
      <c r="AL3053" s="35" t="s">
        <v>153</v>
      </c>
      <c r="AM3053" s="141" t="str">
        <f t="shared" si="723"/>
        <v>2944.</v>
      </c>
      <c r="AN3053" s="147"/>
      <c r="AO3053" s="35"/>
      <c r="AP3053" s="16"/>
    </row>
    <row r="3054" spans="1:44" ht="22.5" customHeight="1" x14ac:dyDescent="0.25">
      <c r="A3054" s="68" t="str">
        <f t="shared" si="729"/>
        <v>2945.</v>
      </c>
      <c r="B3054" s="25">
        <v>4838</v>
      </c>
      <c r="C3054" s="202" t="s">
        <v>2352</v>
      </c>
      <c r="D3054" s="25">
        <v>1953</v>
      </c>
      <c r="E3054" s="111" t="s">
        <v>2932</v>
      </c>
      <c r="F3054" s="68" t="s">
        <v>2934</v>
      </c>
      <c r="G3054" s="25">
        <v>2</v>
      </c>
      <c r="H3054" s="25">
        <v>2</v>
      </c>
      <c r="I3054" s="144">
        <v>880.69</v>
      </c>
      <c r="J3054" s="144">
        <v>820.9</v>
      </c>
      <c r="K3054" s="144">
        <v>820.9</v>
      </c>
      <c r="L3054" s="30">
        <v>42</v>
      </c>
      <c r="M3054" s="176">
        <f t="shared" si="727"/>
        <v>1143200</v>
      </c>
      <c r="N3054" s="144"/>
      <c r="O3054" s="142"/>
      <c r="P3054" s="144"/>
      <c r="Q3054" s="144">
        <f t="shared" si="728"/>
        <v>1143200</v>
      </c>
      <c r="R3054" s="144">
        <v>1143200</v>
      </c>
      <c r="S3054" s="30"/>
      <c r="T3054" s="144"/>
      <c r="U3054" s="144"/>
      <c r="V3054" s="144"/>
      <c r="W3054" s="144"/>
      <c r="X3054" s="144"/>
      <c r="Y3054" s="144"/>
      <c r="Z3054" s="144"/>
      <c r="AA3054" s="144"/>
      <c r="AB3054" s="144"/>
      <c r="AC3054" s="144"/>
      <c r="AD3054" s="144"/>
      <c r="AE3054" s="144"/>
      <c r="AF3054" s="144"/>
      <c r="AG3054" s="324">
        <v>2025</v>
      </c>
      <c r="AH3054" s="129"/>
      <c r="AI3054" s="216"/>
      <c r="AJ3054" s="216"/>
      <c r="AK3054" s="141">
        <f t="shared" si="730"/>
        <v>2945</v>
      </c>
      <c r="AL3054" s="35" t="s">
        <v>153</v>
      </c>
      <c r="AM3054" s="141" t="str">
        <f t="shared" si="723"/>
        <v>2945.</v>
      </c>
      <c r="AN3054" s="147"/>
      <c r="AO3054" s="35"/>
      <c r="AP3054" s="16"/>
    </row>
    <row r="3055" spans="1:44" ht="22.5" customHeight="1" x14ac:dyDescent="0.25">
      <c r="A3055" s="68" t="str">
        <f t="shared" si="729"/>
        <v>2946.</v>
      </c>
      <c r="B3055" s="25">
        <v>4956</v>
      </c>
      <c r="C3055" s="202" t="s">
        <v>2354</v>
      </c>
      <c r="D3055" s="25">
        <v>1954</v>
      </c>
      <c r="E3055" s="111" t="s">
        <v>2932</v>
      </c>
      <c r="F3055" s="68" t="s">
        <v>2934</v>
      </c>
      <c r="G3055" s="25">
        <v>2</v>
      </c>
      <c r="H3055" s="25">
        <v>1</v>
      </c>
      <c r="I3055" s="144">
        <v>424</v>
      </c>
      <c r="J3055" s="144">
        <v>386.8</v>
      </c>
      <c r="K3055" s="144">
        <v>386.8</v>
      </c>
      <c r="L3055" s="30">
        <v>20</v>
      </c>
      <c r="M3055" s="176">
        <f t="shared" si="727"/>
        <v>197064</v>
      </c>
      <c r="N3055" s="144"/>
      <c r="O3055" s="142"/>
      <c r="P3055" s="144"/>
      <c r="Q3055" s="144">
        <f t="shared" si="728"/>
        <v>197064</v>
      </c>
      <c r="R3055" s="144">
        <v>197064</v>
      </c>
      <c r="S3055" s="30"/>
      <c r="T3055" s="144"/>
      <c r="U3055" s="144"/>
      <c r="V3055" s="144"/>
      <c r="W3055" s="144"/>
      <c r="X3055" s="144"/>
      <c r="Y3055" s="144"/>
      <c r="Z3055" s="144"/>
      <c r="AA3055" s="144"/>
      <c r="AB3055" s="144"/>
      <c r="AC3055" s="144"/>
      <c r="AD3055" s="144"/>
      <c r="AE3055" s="144"/>
      <c r="AF3055" s="144"/>
      <c r="AG3055" s="324">
        <v>2025</v>
      </c>
      <c r="AH3055" s="129"/>
      <c r="AI3055" s="216"/>
      <c r="AJ3055" s="216"/>
      <c r="AK3055" s="141">
        <f t="shared" si="730"/>
        <v>2946</v>
      </c>
      <c r="AL3055" s="35" t="s">
        <v>153</v>
      </c>
      <c r="AM3055" s="141" t="str">
        <f t="shared" si="723"/>
        <v>2946.</v>
      </c>
      <c r="AN3055" s="147"/>
      <c r="AO3055" s="35"/>
      <c r="AP3055" s="16"/>
    </row>
    <row r="3056" spans="1:44" ht="22.5" customHeight="1" x14ac:dyDescent="0.25">
      <c r="A3056" s="68" t="str">
        <f t="shared" si="729"/>
        <v>2947.</v>
      </c>
      <c r="B3056" s="25">
        <v>5268</v>
      </c>
      <c r="C3056" s="202" t="s">
        <v>2355</v>
      </c>
      <c r="D3056" s="25">
        <v>1954</v>
      </c>
      <c r="E3056" s="111" t="s">
        <v>2932</v>
      </c>
      <c r="F3056" s="68" t="s">
        <v>2934</v>
      </c>
      <c r="G3056" s="25">
        <v>2</v>
      </c>
      <c r="H3056" s="25">
        <v>2</v>
      </c>
      <c r="I3056" s="144">
        <v>393.9</v>
      </c>
      <c r="J3056" s="144">
        <v>269</v>
      </c>
      <c r="K3056" s="144">
        <v>269</v>
      </c>
      <c r="L3056" s="30">
        <v>23</v>
      </c>
      <c r="M3056" s="176">
        <f t="shared" si="727"/>
        <v>338830.86</v>
      </c>
      <c r="N3056" s="144"/>
      <c r="O3056" s="142"/>
      <c r="P3056" s="144"/>
      <c r="Q3056" s="144">
        <f t="shared" si="728"/>
        <v>338830.86</v>
      </c>
      <c r="R3056" s="144">
        <f>146224.26+192606.6</f>
        <v>338830.86</v>
      </c>
      <c r="S3056" s="30"/>
      <c r="T3056" s="144"/>
      <c r="U3056" s="144"/>
      <c r="V3056" s="144"/>
      <c r="W3056" s="144"/>
      <c r="X3056" s="144"/>
      <c r="Y3056" s="144"/>
      <c r="Z3056" s="144"/>
      <c r="AA3056" s="144"/>
      <c r="AB3056" s="144"/>
      <c r="AC3056" s="144"/>
      <c r="AD3056" s="144"/>
      <c r="AE3056" s="144"/>
      <c r="AF3056" s="144"/>
      <c r="AG3056" s="324">
        <v>2025</v>
      </c>
      <c r="AH3056" s="129"/>
      <c r="AI3056" s="216"/>
      <c r="AJ3056" s="216"/>
      <c r="AK3056" s="141">
        <f t="shared" si="730"/>
        <v>2947</v>
      </c>
      <c r="AL3056" s="35" t="s">
        <v>153</v>
      </c>
      <c r="AM3056" s="141" t="str">
        <f t="shared" si="723"/>
        <v>2947.</v>
      </c>
      <c r="AN3056" s="147"/>
      <c r="AO3056" s="35"/>
      <c r="AP3056" s="16"/>
    </row>
    <row r="3057" spans="1:42" ht="22.5" customHeight="1" x14ac:dyDescent="0.25">
      <c r="A3057" s="68" t="str">
        <f t="shared" si="729"/>
        <v>2948.</v>
      </c>
      <c r="B3057" s="25">
        <v>5304</v>
      </c>
      <c r="C3057" s="137" t="s">
        <v>2356</v>
      </c>
      <c r="D3057" s="25">
        <v>1954</v>
      </c>
      <c r="E3057" s="111" t="s">
        <v>2932</v>
      </c>
      <c r="F3057" s="68" t="s">
        <v>2934</v>
      </c>
      <c r="G3057" s="25">
        <v>3</v>
      </c>
      <c r="H3057" s="25">
        <v>3</v>
      </c>
      <c r="I3057" s="144">
        <v>1927.5</v>
      </c>
      <c r="J3057" s="144">
        <v>1723.6</v>
      </c>
      <c r="K3057" s="144">
        <v>1723.6</v>
      </c>
      <c r="L3057" s="30">
        <v>48</v>
      </c>
      <c r="M3057" s="176">
        <f t="shared" si="727"/>
        <v>3573680</v>
      </c>
      <c r="N3057" s="144"/>
      <c r="O3057" s="142"/>
      <c r="P3057" s="144"/>
      <c r="Q3057" s="144">
        <f t="shared" si="728"/>
        <v>3573680</v>
      </c>
      <c r="R3057" s="144">
        <v>3573680</v>
      </c>
      <c r="S3057" s="30"/>
      <c r="T3057" s="144"/>
      <c r="U3057" s="144"/>
      <c r="V3057" s="144"/>
      <c r="W3057" s="144"/>
      <c r="X3057" s="144"/>
      <c r="Y3057" s="144"/>
      <c r="Z3057" s="144"/>
      <c r="AA3057" s="144"/>
      <c r="AB3057" s="144"/>
      <c r="AC3057" s="144"/>
      <c r="AD3057" s="144"/>
      <c r="AE3057" s="144"/>
      <c r="AF3057" s="144"/>
      <c r="AG3057" s="324">
        <v>2025</v>
      </c>
      <c r="AH3057" s="129"/>
      <c r="AI3057" s="216"/>
      <c r="AJ3057" s="216"/>
      <c r="AK3057" s="141">
        <f t="shared" si="730"/>
        <v>2948</v>
      </c>
      <c r="AL3057" s="35" t="s">
        <v>153</v>
      </c>
      <c r="AM3057" s="141" t="str">
        <f t="shared" si="723"/>
        <v>2948.</v>
      </c>
      <c r="AN3057" s="147"/>
      <c r="AO3057" s="35"/>
      <c r="AP3057" s="16"/>
    </row>
    <row r="3058" spans="1:42" ht="22.5" customHeight="1" x14ac:dyDescent="0.25">
      <c r="A3058" s="68" t="str">
        <f t="shared" si="729"/>
        <v>2949.</v>
      </c>
      <c r="B3058" s="25">
        <v>4955</v>
      </c>
      <c r="C3058" s="202" t="s">
        <v>2357</v>
      </c>
      <c r="D3058" s="25">
        <v>1955</v>
      </c>
      <c r="E3058" s="111" t="s">
        <v>2932</v>
      </c>
      <c r="F3058" s="68" t="s">
        <v>2934</v>
      </c>
      <c r="G3058" s="25">
        <v>2</v>
      </c>
      <c r="H3058" s="25">
        <v>1</v>
      </c>
      <c r="I3058" s="144">
        <v>444.9</v>
      </c>
      <c r="J3058" s="144">
        <v>414.5</v>
      </c>
      <c r="K3058" s="144">
        <v>414.5</v>
      </c>
      <c r="L3058" s="30">
        <v>25</v>
      </c>
      <c r="M3058" s="176">
        <f t="shared" si="727"/>
        <v>1149263</v>
      </c>
      <c r="N3058" s="144"/>
      <c r="O3058" s="142"/>
      <c r="P3058" s="144"/>
      <c r="Q3058" s="144">
        <f t="shared" si="728"/>
        <v>1149263</v>
      </c>
      <c r="R3058" s="144">
        <v>1149263</v>
      </c>
      <c r="S3058" s="30"/>
      <c r="T3058" s="144"/>
      <c r="U3058" s="144"/>
      <c r="V3058" s="144"/>
      <c r="W3058" s="144"/>
      <c r="X3058" s="144"/>
      <c r="Y3058" s="144"/>
      <c r="Z3058" s="144"/>
      <c r="AA3058" s="144"/>
      <c r="AB3058" s="144"/>
      <c r="AC3058" s="144"/>
      <c r="AD3058" s="144"/>
      <c r="AE3058" s="144"/>
      <c r="AF3058" s="144"/>
      <c r="AG3058" s="324">
        <v>2025</v>
      </c>
      <c r="AH3058" s="129"/>
      <c r="AI3058" s="216"/>
      <c r="AJ3058" s="216"/>
      <c r="AK3058" s="141">
        <f t="shared" si="730"/>
        <v>2949</v>
      </c>
      <c r="AL3058" s="35" t="s">
        <v>153</v>
      </c>
      <c r="AM3058" s="141" t="str">
        <f t="shared" si="723"/>
        <v>2949.</v>
      </c>
      <c r="AN3058" s="147"/>
      <c r="AO3058" s="35"/>
      <c r="AP3058" s="16"/>
    </row>
    <row r="3059" spans="1:42" ht="22.5" customHeight="1" x14ac:dyDescent="0.25">
      <c r="A3059" s="68" t="str">
        <f t="shared" si="729"/>
        <v>2950.</v>
      </c>
      <c r="B3059" s="25">
        <v>4959</v>
      </c>
      <c r="C3059" s="202" t="s">
        <v>2360</v>
      </c>
      <c r="D3059" s="25">
        <v>1955</v>
      </c>
      <c r="E3059" s="111" t="s">
        <v>2932</v>
      </c>
      <c r="F3059" s="68" t="s">
        <v>2934</v>
      </c>
      <c r="G3059" s="25">
        <v>3</v>
      </c>
      <c r="H3059" s="25">
        <v>3</v>
      </c>
      <c r="I3059" s="144">
        <v>2015.49</v>
      </c>
      <c r="J3059" s="144">
        <v>1477</v>
      </c>
      <c r="K3059" s="144">
        <v>1477</v>
      </c>
      <c r="L3059" s="30">
        <v>50</v>
      </c>
      <c r="M3059" s="176">
        <f t="shared" ref="M3059:M3120" si="731">R3059+T3059+V3059+X3059+Z3059+AB3059+AE3059+AF3059</f>
        <v>1771960</v>
      </c>
      <c r="N3059" s="144"/>
      <c r="O3059" s="142"/>
      <c r="P3059" s="144"/>
      <c r="Q3059" s="144">
        <f t="shared" ref="Q3059:Q3120" si="732">M3059</f>
        <v>1771960</v>
      </c>
      <c r="R3059" s="144">
        <v>1771960</v>
      </c>
      <c r="S3059" s="30"/>
      <c r="T3059" s="144"/>
      <c r="U3059" s="144"/>
      <c r="V3059" s="144"/>
      <c r="W3059" s="144"/>
      <c r="X3059" s="144"/>
      <c r="Y3059" s="144"/>
      <c r="Z3059" s="144"/>
      <c r="AA3059" s="144"/>
      <c r="AB3059" s="144"/>
      <c r="AC3059" s="144"/>
      <c r="AD3059" s="144"/>
      <c r="AE3059" s="144"/>
      <c r="AF3059" s="144"/>
      <c r="AG3059" s="324">
        <v>2025</v>
      </c>
      <c r="AH3059" s="129"/>
      <c r="AI3059" s="216"/>
      <c r="AJ3059" s="216"/>
      <c r="AK3059" s="141">
        <f t="shared" si="730"/>
        <v>2950</v>
      </c>
      <c r="AL3059" s="35" t="s">
        <v>153</v>
      </c>
      <c r="AM3059" s="141" t="str">
        <f t="shared" si="723"/>
        <v>2950.</v>
      </c>
      <c r="AN3059" s="147"/>
      <c r="AP3059" s="16"/>
    </row>
    <row r="3060" spans="1:42" ht="22.5" customHeight="1" x14ac:dyDescent="0.25">
      <c r="A3060" s="68" t="str">
        <f t="shared" si="729"/>
        <v>2951.</v>
      </c>
      <c r="B3060" s="25">
        <v>4405</v>
      </c>
      <c r="C3060" s="175" t="s">
        <v>2358</v>
      </c>
      <c r="D3060" s="25">
        <v>1956</v>
      </c>
      <c r="E3060" s="111" t="s">
        <v>2932</v>
      </c>
      <c r="F3060" s="68" t="s">
        <v>2934</v>
      </c>
      <c r="G3060" s="25">
        <v>4</v>
      </c>
      <c r="H3060" s="25">
        <v>4</v>
      </c>
      <c r="I3060" s="176">
        <v>3340.4</v>
      </c>
      <c r="J3060" s="176">
        <v>2520.6999999999998</v>
      </c>
      <c r="K3060" s="176">
        <v>2520.6999999999998</v>
      </c>
      <c r="L3060" s="267">
        <v>89</v>
      </c>
      <c r="M3060" s="176">
        <f t="shared" si="731"/>
        <v>2078240</v>
      </c>
      <c r="N3060" s="144"/>
      <c r="O3060" s="142"/>
      <c r="P3060" s="144"/>
      <c r="Q3060" s="144">
        <f t="shared" si="732"/>
        <v>2078240</v>
      </c>
      <c r="R3060" s="144">
        <f>1400420+677820</f>
        <v>2078240</v>
      </c>
      <c r="S3060" s="30"/>
      <c r="T3060" s="144"/>
      <c r="U3060" s="144"/>
      <c r="V3060" s="144"/>
      <c r="W3060" s="144"/>
      <c r="X3060" s="144"/>
      <c r="Y3060" s="144"/>
      <c r="Z3060" s="144"/>
      <c r="AA3060" s="144"/>
      <c r="AB3060" s="144"/>
      <c r="AC3060" s="144"/>
      <c r="AD3060" s="144"/>
      <c r="AE3060" s="144"/>
      <c r="AF3060" s="144"/>
      <c r="AG3060" s="324">
        <v>2025</v>
      </c>
      <c r="AH3060" s="128"/>
      <c r="AI3060" s="177"/>
      <c r="AJ3060" s="177"/>
      <c r="AK3060" s="141">
        <f t="shared" si="730"/>
        <v>2951</v>
      </c>
      <c r="AL3060" s="35" t="s">
        <v>153</v>
      </c>
      <c r="AM3060" s="141" t="str">
        <f t="shared" si="723"/>
        <v>2951.</v>
      </c>
      <c r="AN3060" s="147"/>
      <c r="AO3060" s="35"/>
      <c r="AP3060" s="16"/>
    </row>
    <row r="3061" spans="1:42" ht="22.5" customHeight="1" x14ac:dyDescent="0.25">
      <c r="A3061" s="68" t="str">
        <f t="shared" si="729"/>
        <v>2952.</v>
      </c>
      <c r="B3061" s="25">
        <v>4655</v>
      </c>
      <c r="C3061" s="175" t="s">
        <v>2359</v>
      </c>
      <c r="D3061" s="25">
        <v>1956</v>
      </c>
      <c r="E3061" s="111" t="s">
        <v>2932</v>
      </c>
      <c r="F3061" s="68" t="s">
        <v>2934</v>
      </c>
      <c r="G3061" s="25">
        <v>3</v>
      </c>
      <c r="H3061" s="25">
        <v>2</v>
      </c>
      <c r="I3061" s="176">
        <v>947.9</v>
      </c>
      <c r="J3061" s="144">
        <v>947.9</v>
      </c>
      <c r="K3061" s="176">
        <v>947.9</v>
      </c>
      <c r="L3061" s="267">
        <v>37</v>
      </c>
      <c r="M3061" s="176">
        <f t="shared" si="731"/>
        <v>542326.80000000005</v>
      </c>
      <c r="N3061" s="144"/>
      <c r="O3061" s="142"/>
      <c r="P3061" s="144"/>
      <c r="Q3061" s="144">
        <f t="shared" si="732"/>
        <v>542326.80000000005</v>
      </c>
      <c r="R3061" s="144">
        <f>188628+353698.8</f>
        <v>542326.80000000005</v>
      </c>
      <c r="S3061" s="30"/>
      <c r="T3061" s="144"/>
      <c r="U3061" s="144"/>
      <c r="V3061" s="144"/>
      <c r="W3061" s="144"/>
      <c r="X3061" s="144"/>
      <c r="Y3061" s="144"/>
      <c r="Z3061" s="144"/>
      <c r="AA3061" s="144"/>
      <c r="AB3061" s="144"/>
      <c r="AC3061" s="144"/>
      <c r="AD3061" s="144"/>
      <c r="AE3061" s="144"/>
      <c r="AF3061" s="144"/>
      <c r="AG3061" s="324">
        <v>2025</v>
      </c>
      <c r="AH3061" s="135"/>
      <c r="AI3061" s="177"/>
      <c r="AJ3061" s="177"/>
      <c r="AK3061" s="141">
        <f t="shared" si="730"/>
        <v>2952</v>
      </c>
      <c r="AL3061" s="35" t="s">
        <v>153</v>
      </c>
      <c r="AM3061" s="141" t="str">
        <f t="shared" si="723"/>
        <v>2952.</v>
      </c>
      <c r="AN3061" s="147"/>
      <c r="AO3061" s="35"/>
      <c r="AP3061" s="16"/>
    </row>
    <row r="3062" spans="1:42" ht="22.5" customHeight="1" x14ac:dyDescent="0.25">
      <c r="A3062" s="68" t="str">
        <f t="shared" si="729"/>
        <v>2953.</v>
      </c>
      <c r="B3062" s="25">
        <v>4819</v>
      </c>
      <c r="C3062" s="175" t="s">
        <v>2361</v>
      </c>
      <c r="D3062" s="25">
        <v>1956</v>
      </c>
      <c r="E3062" s="111" t="s">
        <v>2932</v>
      </c>
      <c r="F3062" s="68" t="s">
        <v>2934</v>
      </c>
      <c r="G3062" s="25">
        <v>3</v>
      </c>
      <c r="H3062" s="25">
        <v>2</v>
      </c>
      <c r="I3062" s="176">
        <v>1189.3800000000001</v>
      </c>
      <c r="J3062" s="144">
        <v>1056.7</v>
      </c>
      <c r="K3062" s="176">
        <v>1056.7</v>
      </c>
      <c r="L3062" s="267">
        <v>38</v>
      </c>
      <c r="M3062" s="176">
        <f t="shared" si="731"/>
        <v>1771960</v>
      </c>
      <c r="N3062" s="144"/>
      <c r="O3062" s="142"/>
      <c r="P3062" s="144"/>
      <c r="Q3062" s="144">
        <f t="shared" si="732"/>
        <v>1771960</v>
      </c>
      <c r="R3062" s="144">
        <v>1771960</v>
      </c>
      <c r="S3062" s="30"/>
      <c r="T3062" s="144"/>
      <c r="U3062" s="144"/>
      <c r="V3062" s="144"/>
      <c r="W3062" s="144"/>
      <c r="X3062" s="144"/>
      <c r="Y3062" s="144"/>
      <c r="Z3062" s="144"/>
      <c r="AA3062" s="144"/>
      <c r="AB3062" s="144"/>
      <c r="AC3062" s="144"/>
      <c r="AD3062" s="144"/>
      <c r="AE3062" s="144"/>
      <c r="AF3062" s="144"/>
      <c r="AG3062" s="324">
        <v>2025</v>
      </c>
      <c r="AH3062" s="135"/>
      <c r="AI3062" s="177"/>
      <c r="AJ3062" s="177"/>
      <c r="AK3062" s="141">
        <f t="shared" si="730"/>
        <v>2953</v>
      </c>
      <c r="AL3062" s="35" t="s">
        <v>153</v>
      </c>
      <c r="AM3062" s="141" t="str">
        <f t="shared" ref="AM3062:AM3125" si="733">CONCATENATE(AK3062,AL3062)</f>
        <v>2953.</v>
      </c>
      <c r="AN3062" s="147"/>
      <c r="AO3062" s="35"/>
      <c r="AP3062" s="16"/>
    </row>
    <row r="3063" spans="1:42" ht="22.5" customHeight="1" x14ac:dyDescent="0.25">
      <c r="A3063" s="68" t="str">
        <f t="shared" si="729"/>
        <v>2954.</v>
      </c>
      <c r="B3063" s="25">
        <v>5325</v>
      </c>
      <c r="C3063" s="300" t="s">
        <v>2362</v>
      </c>
      <c r="D3063" s="25">
        <v>1956</v>
      </c>
      <c r="E3063" s="111" t="s">
        <v>2932</v>
      </c>
      <c r="F3063" s="68" t="s">
        <v>2934</v>
      </c>
      <c r="G3063" s="25">
        <v>4</v>
      </c>
      <c r="H3063" s="25">
        <v>1</v>
      </c>
      <c r="I3063" s="144">
        <v>389.04</v>
      </c>
      <c r="J3063" s="144">
        <v>311.7</v>
      </c>
      <c r="K3063" s="144">
        <v>311.7</v>
      </c>
      <c r="L3063" s="30">
        <v>13</v>
      </c>
      <c r="M3063" s="176">
        <f t="shared" si="731"/>
        <v>134326</v>
      </c>
      <c r="N3063" s="144"/>
      <c r="O3063" s="142"/>
      <c r="P3063" s="144"/>
      <c r="Q3063" s="144">
        <f t="shared" si="732"/>
        <v>134326</v>
      </c>
      <c r="R3063" s="144">
        <v>134326</v>
      </c>
      <c r="S3063" s="30"/>
      <c r="T3063" s="144"/>
      <c r="U3063" s="144"/>
      <c r="V3063" s="144"/>
      <c r="W3063" s="144"/>
      <c r="X3063" s="144"/>
      <c r="Y3063" s="144"/>
      <c r="Z3063" s="144"/>
      <c r="AA3063" s="144"/>
      <c r="AB3063" s="144"/>
      <c r="AC3063" s="144"/>
      <c r="AD3063" s="144"/>
      <c r="AE3063" s="144"/>
      <c r="AF3063" s="144"/>
      <c r="AG3063" s="324">
        <v>2025</v>
      </c>
      <c r="AH3063" s="135"/>
      <c r="AI3063" s="177"/>
      <c r="AJ3063" s="177"/>
      <c r="AK3063" s="141">
        <f t="shared" si="730"/>
        <v>2954</v>
      </c>
      <c r="AL3063" s="35" t="s">
        <v>153</v>
      </c>
      <c r="AM3063" s="141" t="str">
        <f t="shared" si="733"/>
        <v>2954.</v>
      </c>
      <c r="AN3063" s="147"/>
      <c r="AO3063" s="35"/>
      <c r="AP3063" s="16"/>
    </row>
    <row r="3064" spans="1:42" ht="22.5" customHeight="1" x14ac:dyDescent="0.25">
      <c r="A3064" s="68" t="str">
        <f t="shared" si="729"/>
        <v>2955.</v>
      </c>
      <c r="B3064" s="25">
        <v>4378</v>
      </c>
      <c r="C3064" s="175" t="s">
        <v>2364</v>
      </c>
      <c r="D3064" s="25">
        <v>1957</v>
      </c>
      <c r="E3064" s="111" t="s">
        <v>2932</v>
      </c>
      <c r="F3064" s="68" t="s">
        <v>2934</v>
      </c>
      <c r="G3064" s="25">
        <v>3</v>
      </c>
      <c r="H3064" s="25">
        <v>4</v>
      </c>
      <c r="I3064" s="176">
        <v>1942.3</v>
      </c>
      <c r="J3064" s="176">
        <v>1766.9</v>
      </c>
      <c r="K3064" s="176">
        <v>1401.6</v>
      </c>
      <c r="L3064" s="267">
        <v>59</v>
      </c>
      <c r="M3064" s="176">
        <f t="shared" si="731"/>
        <v>674916.70000000007</v>
      </c>
      <c r="N3064" s="144"/>
      <c r="O3064" s="142"/>
      <c r="P3064" s="144"/>
      <c r="Q3064" s="144">
        <f t="shared" si="732"/>
        <v>674916.70000000007</v>
      </c>
      <c r="R3064" s="144">
        <v>674916.70000000007</v>
      </c>
      <c r="S3064" s="30"/>
      <c r="T3064" s="144"/>
      <c r="U3064" s="144"/>
      <c r="V3064" s="144"/>
      <c r="W3064" s="144"/>
      <c r="X3064" s="144"/>
      <c r="Y3064" s="144"/>
      <c r="Z3064" s="144"/>
      <c r="AA3064" s="144"/>
      <c r="AB3064" s="144"/>
      <c r="AC3064" s="144"/>
      <c r="AD3064" s="144"/>
      <c r="AE3064" s="144"/>
      <c r="AF3064" s="144"/>
      <c r="AG3064" s="324">
        <v>2025</v>
      </c>
      <c r="AH3064" s="135"/>
      <c r="AI3064" s="177"/>
      <c r="AJ3064" s="177"/>
      <c r="AK3064" s="141">
        <f t="shared" si="730"/>
        <v>2955</v>
      </c>
      <c r="AL3064" s="35" t="s">
        <v>153</v>
      </c>
      <c r="AM3064" s="141" t="str">
        <f t="shared" si="733"/>
        <v>2955.</v>
      </c>
      <c r="AN3064" s="147"/>
      <c r="AO3064" s="35"/>
      <c r="AP3064" s="16"/>
    </row>
    <row r="3065" spans="1:42" ht="22.5" customHeight="1" x14ac:dyDescent="0.25">
      <c r="A3065" s="68" t="str">
        <f t="shared" si="729"/>
        <v>2956.</v>
      </c>
      <c r="B3065" s="25">
        <v>4482</v>
      </c>
      <c r="C3065" s="36" t="s">
        <v>2365</v>
      </c>
      <c r="D3065" s="25">
        <v>1957</v>
      </c>
      <c r="E3065" s="111" t="s">
        <v>2932</v>
      </c>
      <c r="F3065" s="68" t="s">
        <v>2934</v>
      </c>
      <c r="G3065" s="25">
        <v>2</v>
      </c>
      <c r="H3065" s="25">
        <v>1</v>
      </c>
      <c r="I3065" s="144">
        <v>426.3</v>
      </c>
      <c r="J3065" s="144">
        <v>426.3</v>
      </c>
      <c r="K3065" s="144">
        <v>426.3</v>
      </c>
      <c r="L3065" s="30">
        <v>36</v>
      </c>
      <c r="M3065" s="176">
        <f t="shared" si="731"/>
        <v>3935000</v>
      </c>
      <c r="N3065" s="144"/>
      <c r="O3065" s="142"/>
      <c r="P3065" s="144"/>
      <c r="Q3065" s="144">
        <f t="shared" si="732"/>
        <v>3935000</v>
      </c>
      <c r="R3065" s="144"/>
      <c r="S3065" s="30"/>
      <c r="T3065" s="144"/>
      <c r="U3065" s="144"/>
      <c r="V3065" s="144"/>
      <c r="W3065" s="144"/>
      <c r="X3065" s="144"/>
      <c r="Y3065" s="144">
        <v>1250</v>
      </c>
      <c r="Z3065" s="144">
        <f>Y3065*3148</f>
        <v>3935000</v>
      </c>
      <c r="AA3065" s="144"/>
      <c r="AB3065" s="144"/>
      <c r="AC3065" s="323"/>
      <c r="AD3065" s="323"/>
      <c r="AE3065" s="144"/>
      <c r="AF3065" s="144"/>
      <c r="AG3065" s="324">
        <v>2025</v>
      </c>
      <c r="AH3065" s="135"/>
      <c r="AI3065" s="216"/>
      <c r="AJ3065" s="216"/>
      <c r="AK3065" s="141">
        <f t="shared" si="730"/>
        <v>2956</v>
      </c>
      <c r="AL3065" s="35" t="s">
        <v>153</v>
      </c>
      <c r="AM3065" s="141" t="str">
        <f t="shared" si="733"/>
        <v>2956.</v>
      </c>
      <c r="AN3065" s="147"/>
      <c r="AO3065" s="35"/>
      <c r="AP3065" s="16"/>
    </row>
    <row r="3066" spans="1:42" ht="22.5" customHeight="1" x14ac:dyDescent="0.25">
      <c r="A3066" s="68" t="str">
        <f t="shared" si="729"/>
        <v>2957.</v>
      </c>
      <c r="B3066" s="25">
        <v>4486</v>
      </c>
      <c r="C3066" s="175" t="s">
        <v>2366</v>
      </c>
      <c r="D3066" s="25">
        <v>1957</v>
      </c>
      <c r="E3066" s="111" t="s">
        <v>2932</v>
      </c>
      <c r="F3066" s="68" t="s">
        <v>2934</v>
      </c>
      <c r="G3066" s="25">
        <v>2</v>
      </c>
      <c r="H3066" s="25">
        <v>1</v>
      </c>
      <c r="I3066" s="176">
        <v>440.2</v>
      </c>
      <c r="J3066" s="144">
        <v>440.2</v>
      </c>
      <c r="K3066" s="176">
        <v>440.2</v>
      </c>
      <c r="L3066" s="267">
        <v>25</v>
      </c>
      <c r="M3066" s="176">
        <f t="shared" si="731"/>
        <v>215644.32</v>
      </c>
      <c r="N3066" s="144"/>
      <c r="O3066" s="142"/>
      <c r="P3066" s="144"/>
      <c r="Q3066" s="144">
        <f t="shared" si="732"/>
        <v>215644.32</v>
      </c>
      <c r="R3066" s="144">
        <v>215644.32</v>
      </c>
      <c r="S3066" s="30"/>
      <c r="T3066" s="144"/>
      <c r="U3066" s="144"/>
      <c r="V3066" s="144"/>
      <c r="W3066" s="144"/>
      <c r="X3066" s="144"/>
      <c r="Y3066" s="144"/>
      <c r="Z3066" s="144"/>
      <c r="AA3066" s="144"/>
      <c r="AB3066" s="144"/>
      <c r="AC3066" s="144"/>
      <c r="AD3066" s="144"/>
      <c r="AE3066" s="144"/>
      <c r="AF3066" s="144"/>
      <c r="AG3066" s="324">
        <v>2025</v>
      </c>
      <c r="AH3066" s="135"/>
      <c r="AI3066" s="177"/>
      <c r="AJ3066" s="177"/>
      <c r="AK3066" s="141">
        <f t="shared" si="730"/>
        <v>2957</v>
      </c>
      <c r="AL3066" s="35" t="s">
        <v>153</v>
      </c>
      <c r="AM3066" s="141" t="str">
        <f t="shared" si="733"/>
        <v>2957.</v>
      </c>
      <c r="AN3066" s="147"/>
      <c r="AO3066" s="35"/>
      <c r="AP3066" s="16"/>
    </row>
    <row r="3067" spans="1:42" ht="22.5" customHeight="1" x14ac:dyDescent="0.25">
      <c r="A3067" s="68" t="str">
        <f t="shared" si="729"/>
        <v>2958.</v>
      </c>
      <c r="B3067" s="25">
        <v>5039</v>
      </c>
      <c r="C3067" s="300" t="s">
        <v>2367</v>
      </c>
      <c r="D3067" s="25">
        <v>1957</v>
      </c>
      <c r="E3067" s="111" t="s">
        <v>2932</v>
      </c>
      <c r="F3067" s="68" t="s">
        <v>2934</v>
      </c>
      <c r="G3067" s="25">
        <v>2</v>
      </c>
      <c r="H3067" s="25">
        <v>1</v>
      </c>
      <c r="I3067" s="144">
        <v>417.7</v>
      </c>
      <c r="J3067" s="144">
        <v>382.2</v>
      </c>
      <c r="K3067" s="144">
        <v>382.2</v>
      </c>
      <c r="L3067" s="30">
        <v>20</v>
      </c>
      <c r="M3067" s="176">
        <f t="shared" si="731"/>
        <v>112608</v>
      </c>
      <c r="N3067" s="144"/>
      <c r="O3067" s="142"/>
      <c r="P3067" s="144"/>
      <c r="Q3067" s="144">
        <f t="shared" si="732"/>
        <v>112608</v>
      </c>
      <c r="R3067" s="144">
        <v>112608</v>
      </c>
      <c r="S3067" s="30"/>
      <c r="T3067" s="144"/>
      <c r="U3067" s="144"/>
      <c r="V3067" s="144"/>
      <c r="W3067" s="144"/>
      <c r="X3067" s="144"/>
      <c r="Y3067" s="144"/>
      <c r="Z3067" s="144"/>
      <c r="AA3067" s="144"/>
      <c r="AB3067" s="144"/>
      <c r="AC3067" s="144"/>
      <c r="AD3067" s="144"/>
      <c r="AE3067" s="144"/>
      <c r="AF3067" s="144"/>
      <c r="AG3067" s="324">
        <v>2025</v>
      </c>
      <c r="AH3067" s="135"/>
      <c r="AI3067" s="177"/>
      <c r="AJ3067" s="177"/>
      <c r="AK3067" s="141">
        <f t="shared" si="730"/>
        <v>2958</v>
      </c>
      <c r="AL3067" s="35" t="s">
        <v>153</v>
      </c>
      <c r="AM3067" s="141" t="str">
        <f t="shared" si="733"/>
        <v>2958.</v>
      </c>
      <c r="AN3067" s="147"/>
      <c r="AO3067" s="35"/>
      <c r="AP3067" s="16"/>
    </row>
    <row r="3068" spans="1:42" ht="23.25" customHeight="1" x14ac:dyDescent="0.25">
      <c r="A3068" s="68" t="str">
        <f t="shared" si="729"/>
        <v>2959.</v>
      </c>
      <c r="B3068" s="120">
        <v>5390</v>
      </c>
      <c r="C3068" s="36" t="s">
        <v>2369</v>
      </c>
      <c r="D3068" s="25">
        <v>1957</v>
      </c>
      <c r="E3068" s="111" t="s">
        <v>2932</v>
      </c>
      <c r="F3068" s="68" t="s">
        <v>2934</v>
      </c>
      <c r="G3068" s="25">
        <v>4</v>
      </c>
      <c r="H3068" s="25">
        <v>3</v>
      </c>
      <c r="I3068" s="144">
        <v>2908.9</v>
      </c>
      <c r="J3068" s="144">
        <v>2833.3</v>
      </c>
      <c r="K3068" s="144">
        <v>2295.6</v>
      </c>
      <c r="L3068" s="30">
        <v>81</v>
      </c>
      <c r="M3068" s="176">
        <f t="shared" si="731"/>
        <v>5351300</v>
      </c>
      <c r="N3068" s="144"/>
      <c r="O3068" s="142"/>
      <c r="P3068" s="144"/>
      <c r="Q3068" s="144">
        <f t="shared" si="732"/>
        <v>5351300</v>
      </c>
      <c r="R3068" s="144">
        <f>1290300+4061000</f>
        <v>5351300</v>
      </c>
      <c r="S3068" s="30"/>
      <c r="T3068" s="144"/>
      <c r="U3068" s="144"/>
      <c r="V3068" s="144"/>
      <c r="W3068" s="144"/>
      <c r="X3068" s="144"/>
      <c r="Y3068" s="144"/>
      <c r="Z3068" s="144"/>
      <c r="AA3068" s="144"/>
      <c r="AB3068" s="144"/>
      <c r="AC3068" s="323"/>
      <c r="AD3068" s="323"/>
      <c r="AE3068" s="144"/>
      <c r="AF3068" s="144"/>
      <c r="AG3068" s="324">
        <v>2025</v>
      </c>
      <c r="AH3068" s="128"/>
      <c r="AI3068" s="177"/>
      <c r="AJ3068" s="177"/>
      <c r="AK3068" s="141">
        <f t="shared" si="730"/>
        <v>2959</v>
      </c>
      <c r="AL3068" s="35" t="s">
        <v>153</v>
      </c>
      <c r="AM3068" s="141" t="str">
        <f t="shared" si="733"/>
        <v>2959.</v>
      </c>
      <c r="AN3068" s="147"/>
      <c r="AP3068" s="16"/>
    </row>
    <row r="3069" spans="1:42" ht="23.25" customHeight="1" x14ac:dyDescent="0.25">
      <c r="A3069" s="68" t="str">
        <f t="shared" si="729"/>
        <v>2960.</v>
      </c>
      <c r="B3069" s="25">
        <v>4162</v>
      </c>
      <c r="C3069" s="36" t="s">
        <v>2370</v>
      </c>
      <c r="D3069" s="25">
        <v>1958</v>
      </c>
      <c r="E3069" s="111" t="s">
        <v>2932</v>
      </c>
      <c r="F3069" s="68" t="s">
        <v>2934</v>
      </c>
      <c r="G3069" s="25">
        <v>2</v>
      </c>
      <c r="H3069" s="25">
        <v>2</v>
      </c>
      <c r="I3069" s="176">
        <v>719</v>
      </c>
      <c r="J3069" s="176">
        <v>719</v>
      </c>
      <c r="K3069" s="176">
        <v>719</v>
      </c>
      <c r="L3069" s="267">
        <v>37</v>
      </c>
      <c r="M3069" s="176">
        <f t="shared" si="731"/>
        <v>2071110</v>
      </c>
      <c r="N3069" s="144"/>
      <c r="O3069" s="142"/>
      <c r="P3069" s="144"/>
      <c r="Q3069" s="144">
        <f t="shared" si="732"/>
        <v>2071110</v>
      </c>
      <c r="R3069" s="144">
        <v>2071110</v>
      </c>
      <c r="S3069" s="30"/>
      <c r="T3069" s="144"/>
      <c r="U3069" s="144"/>
      <c r="V3069" s="144"/>
      <c r="W3069" s="144"/>
      <c r="X3069" s="144"/>
      <c r="Y3069" s="144"/>
      <c r="Z3069" s="144"/>
      <c r="AA3069" s="144"/>
      <c r="AB3069" s="144"/>
      <c r="AC3069" s="323"/>
      <c r="AD3069" s="323"/>
      <c r="AE3069" s="144"/>
      <c r="AF3069" s="144"/>
      <c r="AG3069" s="324">
        <v>2025</v>
      </c>
      <c r="AH3069" s="128"/>
      <c r="AI3069" s="177"/>
      <c r="AJ3069" s="177"/>
      <c r="AK3069" s="141">
        <f t="shared" si="730"/>
        <v>2960</v>
      </c>
      <c r="AL3069" s="35" t="s">
        <v>153</v>
      </c>
      <c r="AM3069" s="141" t="str">
        <f t="shared" si="733"/>
        <v>2960.</v>
      </c>
      <c r="AN3069" s="147"/>
      <c r="AP3069" s="16"/>
    </row>
    <row r="3070" spans="1:42" ht="22.5" customHeight="1" x14ac:dyDescent="0.25">
      <c r="A3070" s="68" t="str">
        <f t="shared" si="729"/>
        <v>2961.</v>
      </c>
      <c r="B3070" s="25">
        <v>4175</v>
      </c>
      <c r="C3070" s="175" t="s">
        <v>2371</v>
      </c>
      <c r="D3070" s="25">
        <v>1958</v>
      </c>
      <c r="E3070" s="111" t="s">
        <v>2932</v>
      </c>
      <c r="F3070" s="68" t="s">
        <v>2934</v>
      </c>
      <c r="G3070" s="25">
        <v>2</v>
      </c>
      <c r="H3070" s="25">
        <v>2</v>
      </c>
      <c r="I3070" s="176">
        <v>562.70000000000005</v>
      </c>
      <c r="J3070" s="176">
        <v>562.70000000000005</v>
      </c>
      <c r="K3070" s="176">
        <v>562.70000000000005</v>
      </c>
      <c r="L3070" s="267">
        <v>31</v>
      </c>
      <c r="M3070" s="176">
        <f t="shared" si="731"/>
        <v>2413517</v>
      </c>
      <c r="N3070" s="144"/>
      <c r="O3070" s="142"/>
      <c r="P3070" s="144"/>
      <c r="Q3070" s="144">
        <f t="shared" si="732"/>
        <v>2413517</v>
      </c>
      <c r="R3070" s="144">
        <f>2363502+50015</f>
        <v>2413517</v>
      </c>
      <c r="S3070" s="30"/>
      <c r="T3070" s="144"/>
      <c r="U3070" s="144"/>
      <c r="V3070" s="144"/>
      <c r="W3070" s="144"/>
      <c r="X3070" s="144"/>
      <c r="Y3070" s="144"/>
      <c r="Z3070" s="144"/>
      <c r="AA3070" s="144"/>
      <c r="AB3070" s="144"/>
      <c r="AC3070" s="144"/>
      <c r="AD3070" s="144"/>
      <c r="AE3070" s="144"/>
      <c r="AF3070" s="144"/>
      <c r="AG3070" s="324">
        <v>2025</v>
      </c>
      <c r="AH3070" s="135"/>
      <c r="AI3070" s="177"/>
      <c r="AJ3070" s="177"/>
      <c r="AK3070" s="141">
        <f t="shared" si="730"/>
        <v>2961</v>
      </c>
      <c r="AL3070" s="35" t="s">
        <v>153</v>
      </c>
      <c r="AM3070" s="141" t="str">
        <f t="shared" si="733"/>
        <v>2961.</v>
      </c>
      <c r="AN3070" s="147"/>
      <c r="AO3070" s="35"/>
      <c r="AP3070" s="16"/>
    </row>
    <row r="3071" spans="1:42" ht="22.5" customHeight="1" x14ac:dyDescent="0.25">
      <c r="A3071" s="68" t="str">
        <f t="shared" si="729"/>
        <v>2962.</v>
      </c>
      <c r="B3071" s="25">
        <v>4516</v>
      </c>
      <c r="C3071" s="175" t="s">
        <v>2372</v>
      </c>
      <c r="D3071" s="25">
        <v>1958</v>
      </c>
      <c r="E3071" s="111" t="s">
        <v>2932</v>
      </c>
      <c r="F3071" s="68" t="s">
        <v>2934</v>
      </c>
      <c r="G3071" s="25">
        <v>2</v>
      </c>
      <c r="H3071" s="25">
        <v>2</v>
      </c>
      <c r="I3071" s="176">
        <v>572.6</v>
      </c>
      <c r="J3071" s="176">
        <v>516.20000000000005</v>
      </c>
      <c r="K3071" s="176">
        <v>516.20000000000005</v>
      </c>
      <c r="L3071" s="267">
        <v>26</v>
      </c>
      <c r="M3071" s="176">
        <f t="shared" si="731"/>
        <v>4015210</v>
      </c>
      <c r="N3071" s="144"/>
      <c r="O3071" s="142"/>
      <c r="P3071" s="144"/>
      <c r="Q3071" s="144">
        <f t="shared" si="732"/>
        <v>4015210</v>
      </c>
      <c r="R3071" s="144">
        <f>928850+3086360</f>
        <v>4015210</v>
      </c>
      <c r="S3071" s="30"/>
      <c r="T3071" s="144"/>
      <c r="U3071" s="144"/>
      <c r="V3071" s="144"/>
      <c r="W3071" s="144"/>
      <c r="X3071" s="144"/>
      <c r="Y3071" s="144"/>
      <c r="Z3071" s="144"/>
      <c r="AA3071" s="144"/>
      <c r="AB3071" s="144"/>
      <c r="AC3071" s="144"/>
      <c r="AD3071" s="144"/>
      <c r="AE3071" s="144"/>
      <c r="AF3071" s="144"/>
      <c r="AG3071" s="324">
        <v>2025</v>
      </c>
      <c r="AH3071" s="135"/>
      <c r="AI3071" s="177"/>
      <c r="AJ3071" s="177"/>
      <c r="AK3071" s="141">
        <f t="shared" si="730"/>
        <v>2962</v>
      </c>
      <c r="AL3071" s="35" t="s">
        <v>153</v>
      </c>
      <c r="AM3071" s="141" t="str">
        <f t="shared" si="733"/>
        <v>2962.</v>
      </c>
      <c r="AN3071" s="147"/>
      <c r="AO3071" s="35"/>
      <c r="AP3071" s="16"/>
    </row>
    <row r="3072" spans="1:42" ht="22.5" customHeight="1" x14ac:dyDescent="0.25">
      <c r="A3072" s="68" t="str">
        <f t="shared" si="729"/>
        <v>2963.</v>
      </c>
      <c r="B3072" s="25">
        <v>5389</v>
      </c>
      <c r="C3072" s="300" t="s">
        <v>2373</v>
      </c>
      <c r="D3072" s="25">
        <v>1958</v>
      </c>
      <c r="E3072" s="111" t="s">
        <v>2932</v>
      </c>
      <c r="F3072" s="68" t="s">
        <v>2934</v>
      </c>
      <c r="G3072" s="25">
        <v>4</v>
      </c>
      <c r="H3072" s="25">
        <v>2</v>
      </c>
      <c r="I3072" s="144">
        <v>2146</v>
      </c>
      <c r="J3072" s="144">
        <v>1694.2</v>
      </c>
      <c r="K3072" s="144">
        <v>1694.2</v>
      </c>
      <c r="L3072" s="30">
        <v>56</v>
      </c>
      <c r="M3072" s="176">
        <f t="shared" si="731"/>
        <v>284371</v>
      </c>
      <c r="N3072" s="144"/>
      <c r="O3072" s="142"/>
      <c r="P3072" s="144"/>
      <c r="Q3072" s="144">
        <f t="shared" si="732"/>
        <v>284371</v>
      </c>
      <c r="R3072" s="144">
        <v>284371</v>
      </c>
      <c r="S3072" s="30"/>
      <c r="T3072" s="144"/>
      <c r="U3072" s="144"/>
      <c r="V3072" s="144"/>
      <c r="W3072" s="144"/>
      <c r="X3072" s="144"/>
      <c r="Y3072" s="144"/>
      <c r="Z3072" s="144"/>
      <c r="AA3072" s="144"/>
      <c r="AB3072" s="144"/>
      <c r="AC3072" s="144"/>
      <c r="AD3072" s="144"/>
      <c r="AE3072" s="144"/>
      <c r="AF3072" s="144"/>
      <c r="AG3072" s="324">
        <v>2025</v>
      </c>
      <c r="AH3072" s="128"/>
      <c r="AI3072" s="177"/>
      <c r="AJ3072" s="177"/>
      <c r="AK3072" s="141">
        <f t="shared" si="730"/>
        <v>2963</v>
      </c>
      <c r="AL3072" s="35" t="s">
        <v>153</v>
      </c>
      <c r="AM3072" s="141" t="str">
        <f t="shared" si="733"/>
        <v>2963.</v>
      </c>
      <c r="AN3072" s="147"/>
      <c r="AO3072" s="35"/>
      <c r="AP3072" s="16"/>
    </row>
    <row r="3073" spans="1:42" ht="22.5" customHeight="1" x14ac:dyDescent="0.25">
      <c r="A3073" s="68" t="str">
        <f t="shared" si="729"/>
        <v>2964.</v>
      </c>
      <c r="B3073" s="25">
        <v>4424</v>
      </c>
      <c r="C3073" s="300" t="s">
        <v>2374</v>
      </c>
      <c r="D3073" s="25">
        <v>1959</v>
      </c>
      <c r="E3073" s="111" t="s">
        <v>2932</v>
      </c>
      <c r="F3073" s="68" t="s">
        <v>2934</v>
      </c>
      <c r="G3073" s="25">
        <v>4</v>
      </c>
      <c r="H3073" s="25">
        <v>4</v>
      </c>
      <c r="I3073" s="176">
        <v>3584.7</v>
      </c>
      <c r="J3073" s="176">
        <v>3363.7</v>
      </c>
      <c r="K3073" s="176">
        <v>3363.7</v>
      </c>
      <c r="L3073" s="267">
        <v>109</v>
      </c>
      <c r="M3073" s="176">
        <f t="shared" si="731"/>
        <v>1804827</v>
      </c>
      <c r="N3073" s="144"/>
      <c r="O3073" s="142"/>
      <c r="P3073" s="144"/>
      <c r="Q3073" s="144">
        <f t="shared" si="732"/>
        <v>1804827</v>
      </c>
      <c r="R3073" s="144">
        <v>1804827</v>
      </c>
      <c r="S3073" s="30"/>
      <c r="T3073" s="144"/>
      <c r="U3073" s="144"/>
      <c r="V3073" s="144"/>
      <c r="W3073" s="144"/>
      <c r="X3073" s="144"/>
      <c r="Y3073" s="144"/>
      <c r="Z3073" s="144"/>
      <c r="AA3073" s="144"/>
      <c r="AB3073" s="144"/>
      <c r="AC3073" s="144"/>
      <c r="AD3073" s="144"/>
      <c r="AE3073" s="144"/>
      <c r="AF3073" s="144"/>
      <c r="AG3073" s="324">
        <v>2025</v>
      </c>
      <c r="AH3073" s="128"/>
      <c r="AI3073" s="177"/>
      <c r="AJ3073" s="177"/>
      <c r="AK3073" s="141">
        <f t="shared" si="730"/>
        <v>2964</v>
      </c>
      <c r="AL3073" s="35" t="s">
        <v>153</v>
      </c>
      <c r="AM3073" s="141" t="str">
        <f t="shared" si="733"/>
        <v>2964.</v>
      </c>
      <c r="AN3073" s="147"/>
      <c r="AO3073" s="35"/>
      <c r="AP3073" s="16"/>
    </row>
    <row r="3074" spans="1:42" ht="22.5" customHeight="1" x14ac:dyDescent="0.25">
      <c r="A3074" s="68" t="str">
        <f t="shared" si="729"/>
        <v>2965.</v>
      </c>
      <c r="B3074" s="25">
        <v>4873</v>
      </c>
      <c r="C3074" s="300" t="s">
        <v>2375</v>
      </c>
      <c r="D3074" s="25">
        <v>1959</v>
      </c>
      <c r="E3074" s="111" t="s">
        <v>2932</v>
      </c>
      <c r="F3074" s="68" t="s">
        <v>2934</v>
      </c>
      <c r="G3074" s="25">
        <v>3</v>
      </c>
      <c r="H3074" s="25">
        <v>4</v>
      </c>
      <c r="I3074" s="176">
        <v>1849.2</v>
      </c>
      <c r="J3074" s="176">
        <v>1228.7</v>
      </c>
      <c r="K3074" s="176">
        <v>1228.7</v>
      </c>
      <c r="L3074" s="267">
        <v>97</v>
      </c>
      <c r="M3074" s="176">
        <f t="shared" si="731"/>
        <v>2977377.71</v>
      </c>
      <c r="N3074" s="144"/>
      <c r="O3074" s="142"/>
      <c r="P3074" s="144"/>
      <c r="Q3074" s="144">
        <f t="shared" si="732"/>
        <v>2977377.71</v>
      </c>
      <c r="R3074" s="144"/>
      <c r="S3074" s="30"/>
      <c r="T3074" s="144"/>
      <c r="U3074" s="144">
        <v>395.77</v>
      </c>
      <c r="V3074" s="144">
        <f>U3074*7523</f>
        <v>2977377.71</v>
      </c>
      <c r="W3074" s="144"/>
      <c r="X3074" s="144"/>
      <c r="Y3074" s="144"/>
      <c r="Z3074" s="144"/>
      <c r="AA3074" s="144"/>
      <c r="AB3074" s="144"/>
      <c r="AC3074" s="144"/>
      <c r="AD3074" s="144"/>
      <c r="AE3074" s="144"/>
      <c r="AF3074" s="144"/>
      <c r="AG3074" s="324">
        <v>2025</v>
      </c>
      <c r="AH3074" s="128"/>
      <c r="AI3074" s="172"/>
      <c r="AJ3074" s="172"/>
      <c r="AK3074" s="141">
        <f t="shared" si="730"/>
        <v>2965</v>
      </c>
      <c r="AL3074" s="35" t="s">
        <v>153</v>
      </c>
      <c r="AM3074" s="141" t="str">
        <f t="shared" si="733"/>
        <v>2965.</v>
      </c>
      <c r="AN3074" s="147"/>
      <c r="AO3074" s="35"/>
      <c r="AP3074" s="16"/>
    </row>
    <row r="3075" spans="1:42" ht="22.5" customHeight="1" x14ac:dyDescent="0.25">
      <c r="A3075" s="68" t="str">
        <f t="shared" si="729"/>
        <v>2966.</v>
      </c>
      <c r="B3075" s="25">
        <v>5321</v>
      </c>
      <c r="C3075" s="36" t="s">
        <v>2376</v>
      </c>
      <c r="D3075" s="25">
        <v>1959</v>
      </c>
      <c r="E3075" s="111" t="s">
        <v>2932</v>
      </c>
      <c r="F3075" s="68" t="s">
        <v>2934</v>
      </c>
      <c r="G3075" s="25">
        <v>2</v>
      </c>
      <c r="H3075" s="25">
        <v>2</v>
      </c>
      <c r="I3075" s="144">
        <v>777.9</v>
      </c>
      <c r="J3075" s="144">
        <v>696.3</v>
      </c>
      <c r="K3075" s="144">
        <v>696.3</v>
      </c>
      <c r="L3075" s="30">
        <v>28</v>
      </c>
      <c r="M3075" s="176">
        <f t="shared" si="731"/>
        <v>1088220</v>
      </c>
      <c r="N3075" s="144"/>
      <c r="O3075" s="142"/>
      <c r="P3075" s="144"/>
      <c r="Q3075" s="144">
        <f t="shared" si="732"/>
        <v>1088220</v>
      </c>
      <c r="R3075" s="144">
        <f>431340+656880</f>
        <v>1088220</v>
      </c>
      <c r="S3075" s="30"/>
      <c r="T3075" s="144"/>
      <c r="U3075" s="144"/>
      <c r="V3075" s="144"/>
      <c r="W3075" s="144"/>
      <c r="X3075" s="144"/>
      <c r="Y3075" s="144"/>
      <c r="Z3075" s="144"/>
      <c r="AA3075" s="144"/>
      <c r="AB3075" s="144"/>
      <c r="AC3075" s="323"/>
      <c r="AD3075" s="323"/>
      <c r="AE3075" s="144"/>
      <c r="AF3075" s="144"/>
      <c r="AG3075" s="324">
        <v>2025</v>
      </c>
      <c r="AH3075" s="135"/>
      <c r="AI3075" s="177"/>
      <c r="AJ3075" s="177"/>
      <c r="AK3075" s="141">
        <f t="shared" si="730"/>
        <v>2966</v>
      </c>
      <c r="AL3075" s="35" t="s">
        <v>153</v>
      </c>
      <c r="AM3075" s="141" t="str">
        <f t="shared" si="733"/>
        <v>2966.</v>
      </c>
      <c r="AN3075" s="147"/>
      <c r="AO3075" s="35"/>
      <c r="AP3075" s="16"/>
    </row>
    <row r="3076" spans="1:42" ht="22.5" customHeight="1" x14ac:dyDescent="0.25">
      <c r="A3076" s="68" t="str">
        <f t="shared" si="729"/>
        <v>2967.</v>
      </c>
      <c r="B3076" s="25">
        <v>5212</v>
      </c>
      <c r="C3076" s="175" t="s">
        <v>2377</v>
      </c>
      <c r="D3076" s="25">
        <v>1959</v>
      </c>
      <c r="E3076" s="111" t="s">
        <v>2932</v>
      </c>
      <c r="F3076" s="68" t="s">
        <v>2934</v>
      </c>
      <c r="G3076" s="25">
        <v>2</v>
      </c>
      <c r="H3076" s="25">
        <v>1</v>
      </c>
      <c r="I3076" s="144">
        <v>275.8</v>
      </c>
      <c r="J3076" s="144">
        <v>275.8</v>
      </c>
      <c r="K3076" s="144">
        <v>275.8</v>
      </c>
      <c r="L3076" s="30">
        <v>15</v>
      </c>
      <c r="M3076" s="176">
        <f t="shared" si="731"/>
        <v>134848.07999999999</v>
      </c>
      <c r="N3076" s="144"/>
      <c r="O3076" s="142"/>
      <c r="P3076" s="144"/>
      <c r="Q3076" s="144">
        <f t="shared" si="732"/>
        <v>134848.07999999999</v>
      </c>
      <c r="R3076" s="144">
        <v>134848.07999999999</v>
      </c>
      <c r="S3076" s="30"/>
      <c r="T3076" s="144"/>
      <c r="U3076" s="144"/>
      <c r="V3076" s="144"/>
      <c r="W3076" s="144"/>
      <c r="X3076" s="144"/>
      <c r="Y3076" s="144"/>
      <c r="Z3076" s="144"/>
      <c r="AA3076" s="144"/>
      <c r="AB3076" s="144"/>
      <c r="AC3076" s="144"/>
      <c r="AD3076" s="144"/>
      <c r="AE3076" s="144"/>
      <c r="AF3076" s="144"/>
      <c r="AG3076" s="324">
        <v>2025</v>
      </c>
      <c r="AH3076" s="135"/>
      <c r="AI3076" s="177"/>
      <c r="AJ3076" s="177"/>
      <c r="AK3076" s="141">
        <f t="shared" si="730"/>
        <v>2967</v>
      </c>
      <c r="AL3076" s="35" t="s">
        <v>153</v>
      </c>
      <c r="AM3076" s="141" t="str">
        <f t="shared" si="733"/>
        <v>2967.</v>
      </c>
      <c r="AN3076" s="147"/>
      <c r="AO3076" s="35"/>
      <c r="AP3076" s="16"/>
    </row>
    <row r="3077" spans="1:42" ht="22.5" customHeight="1" x14ac:dyDescent="0.25">
      <c r="A3077" s="68" t="str">
        <f t="shared" si="729"/>
        <v>2968.</v>
      </c>
      <c r="B3077" s="25">
        <v>4651</v>
      </c>
      <c r="C3077" s="300" t="s">
        <v>2378</v>
      </c>
      <c r="D3077" s="25">
        <v>1960</v>
      </c>
      <c r="E3077" s="111" t="s">
        <v>2932</v>
      </c>
      <c r="F3077" s="68" t="s">
        <v>2934</v>
      </c>
      <c r="G3077" s="25">
        <v>3</v>
      </c>
      <c r="H3077" s="25">
        <v>4</v>
      </c>
      <c r="I3077" s="176">
        <v>1858.9</v>
      </c>
      <c r="J3077" s="144">
        <v>1732.2</v>
      </c>
      <c r="K3077" s="176">
        <v>1732.2</v>
      </c>
      <c r="L3077" s="267">
        <v>61</v>
      </c>
      <c r="M3077" s="176">
        <f t="shared" si="731"/>
        <v>360360</v>
      </c>
      <c r="N3077" s="144"/>
      <c r="O3077" s="142"/>
      <c r="P3077" s="144"/>
      <c r="Q3077" s="144">
        <f t="shared" si="732"/>
        <v>360360</v>
      </c>
      <c r="R3077" s="144">
        <v>360360</v>
      </c>
      <c r="S3077" s="30"/>
      <c r="T3077" s="144"/>
      <c r="U3077" s="144"/>
      <c r="V3077" s="144"/>
      <c r="W3077" s="144"/>
      <c r="X3077" s="144"/>
      <c r="Y3077" s="144"/>
      <c r="Z3077" s="144"/>
      <c r="AA3077" s="144"/>
      <c r="AB3077" s="144"/>
      <c r="AC3077" s="144"/>
      <c r="AD3077" s="144"/>
      <c r="AE3077" s="144"/>
      <c r="AF3077" s="144"/>
      <c r="AG3077" s="324">
        <v>2025</v>
      </c>
      <c r="AH3077" s="128"/>
      <c r="AI3077" s="177"/>
      <c r="AJ3077" s="177"/>
      <c r="AK3077" s="141">
        <f t="shared" si="730"/>
        <v>2968</v>
      </c>
      <c r="AL3077" s="35" t="s">
        <v>153</v>
      </c>
      <c r="AM3077" s="141" t="str">
        <f t="shared" si="733"/>
        <v>2968.</v>
      </c>
      <c r="AN3077" s="147"/>
      <c r="AO3077" s="35"/>
      <c r="AP3077" s="16"/>
    </row>
    <row r="3078" spans="1:42" ht="22.5" customHeight="1" x14ac:dyDescent="0.25">
      <c r="A3078" s="68" t="str">
        <f t="shared" ref="A3078:A3139" si="734">AM3078</f>
        <v>2969.</v>
      </c>
      <c r="B3078" s="25">
        <v>5221</v>
      </c>
      <c r="C3078" s="300" t="s">
        <v>2379</v>
      </c>
      <c r="D3078" s="25">
        <v>1960</v>
      </c>
      <c r="E3078" s="111" t="s">
        <v>2932</v>
      </c>
      <c r="F3078" s="68" t="s">
        <v>2934</v>
      </c>
      <c r="G3078" s="25">
        <v>4</v>
      </c>
      <c r="H3078" s="25">
        <v>2</v>
      </c>
      <c r="I3078" s="176">
        <v>1358.9</v>
      </c>
      <c r="J3078" s="176">
        <v>1060.9000000000001</v>
      </c>
      <c r="K3078" s="176">
        <v>1060.9000000000001</v>
      </c>
      <c r="L3078" s="267">
        <v>41</v>
      </c>
      <c r="M3078" s="176">
        <f t="shared" si="731"/>
        <v>509082</v>
      </c>
      <c r="N3078" s="144"/>
      <c r="O3078" s="142"/>
      <c r="P3078" s="144"/>
      <c r="Q3078" s="144">
        <f t="shared" si="732"/>
        <v>509082</v>
      </c>
      <c r="R3078" s="144">
        <v>509082</v>
      </c>
      <c r="S3078" s="30"/>
      <c r="T3078" s="144"/>
      <c r="U3078" s="144"/>
      <c r="V3078" s="144"/>
      <c r="W3078" s="144"/>
      <c r="X3078" s="144"/>
      <c r="Y3078" s="144"/>
      <c r="Z3078" s="144"/>
      <c r="AA3078" s="144"/>
      <c r="AB3078" s="144"/>
      <c r="AC3078" s="144"/>
      <c r="AD3078" s="144"/>
      <c r="AE3078" s="144"/>
      <c r="AF3078" s="144"/>
      <c r="AG3078" s="324">
        <v>2025</v>
      </c>
      <c r="AH3078" s="128"/>
      <c r="AI3078" s="177"/>
      <c r="AJ3078" s="177"/>
      <c r="AK3078" s="141">
        <f t="shared" si="730"/>
        <v>2969</v>
      </c>
      <c r="AL3078" s="35" t="s">
        <v>153</v>
      </c>
      <c r="AM3078" s="141" t="str">
        <f t="shared" si="733"/>
        <v>2969.</v>
      </c>
      <c r="AN3078" s="147"/>
      <c r="AO3078" s="35"/>
      <c r="AP3078" s="16"/>
    </row>
    <row r="3079" spans="1:42" ht="22.5" customHeight="1" x14ac:dyDescent="0.25">
      <c r="A3079" s="68" t="str">
        <f t="shared" si="734"/>
        <v>2970.</v>
      </c>
      <c r="B3079" s="25">
        <v>4869</v>
      </c>
      <c r="C3079" s="202" t="s">
        <v>2380</v>
      </c>
      <c r="D3079" s="25">
        <v>1961</v>
      </c>
      <c r="E3079" s="111" t="s">
        <v>2932</v>
      </c>
      <c r="F3079" s="68" t="s">
        <v>2934</v>
      </c>
      <c r="G3079" s="25">
        <v>2</v>
      </c>
      <c r="H3079" s="25">
        <v>2</v>
      </c>
      <c r="I3079" s="144">
        <v>557.6</v>
      </c>
      <c r="J3079" s="144">
        <v>392.1</v>
      </c>
      <c r="K3079" s="144">
        <v>392.1</v>
      </c>
      <c r="L3079" s="30">
        <v>27</v>
      </c>
      <c r="M3079" s="176">
        <f t="shared" si="731"/>
        <v>673193</v>
      </c>
      <c r="N3079" s="144"/>
      <c r="O3079" s="142"/>
      <c r="P3079" s="144"/>
      <c r="Q3079" s="144">
        <f t="shared" si="732"/>
        <v>673193</v>
      </c>
      <c r="R3079" s="144">
        <v>421555</v>
      </c>
      <c r="S3079" s="30"/>
      <c r="T3079" s="144"/>
      <c r="U3079" s="144"/>
      <c r="V3079" s="144"/>
      <c r="W3079" s="144"/>
      <c r="X3079" s="144"/>
      <c r="Y3079" s="144"/>
      <c r="Z3079" s="144"/>
      <c r="AA3079" s="144">
        <v>94</v>
      </c>
      <c r="AB3079" s="144">
        <f>AA3079*2677</f>
        <v>251638</v>
      </c>
      <c r="AC3079" s="144"/>
      <c r="AD3079" s="144"/>
      <c r="AE3079" s="144"/>
      <c r="AF3079" s="144"/>
      <c r="AG3079" s="324">
        <v>2025</v>
      </c>
      <c r="AH3079" s="129"/>
      <c r="AI3079" s="216"/>
      <c r="AJ3079" s="216"/>
      <c r="AK3079" s="141">
        <f t="shared" si="730"/>
        <v>2970</v>
      </c>
      <c r="AL3079" s="35" t="s">
        <v>153</v>
      </c>
      <c r="AM3079" s="141" t="str">
        <f t="shared" si="733"/>
        <v>2970.</v>
      </c>
      <c r="AN3079" s="147"/>
      <c r="AO3079" s="35"/>
      <c r="AP3079" s="16"/>
    </row>
    <row r="3080" spans="1:42" ht="22.5" customHeight="1" x14ac:dyDescent="0.25">
      <c r="A3080" s="68" t="str">
        <f t="shared" si="734"/>
        <v>2971.</v>
      </c>
      <c r="B3080" s="25">
        <v>4648</v>
      </c>
      <c r="C3080" s="202" t="s">
        <v>2381</v>
      </c>
      <c r="D3080" s="25">
        <v>1961</v>
      </c>
      <c r="E3080" s="111" t="s">
        <v>2932</v>
      </c>
      <c r="F3080" s="68" t="s">
        <v>2934</v>
      </c>
      <c r="G3080" s="25">
        <v>2</v>
      </c>
      <c r="H3080" s="25">
        <v>2</v>
      </c>
      <c r="I3080" s="144">
        <v>745.09</v>
      </c>
      <c r="J3080" s="144">
        <v>708.7</v>
      </c>
      <c r="K3080" s="144">
        <v>692.39</v>
      </c>
      <c r="L3080" s="30">
        <v>51</v>
      </c>
      <c r="M3080" s="176">
        <f t="shared" si="731"/>
        <v>1989890</v>
      </c>
      <c r="N3080" s="144"/>
      <c r="O3080" s="142"/>
      <c r="P3080" s="144"/>
      <c r="Q3080" s="144">
        <f t="shared" si="732"/>
        <v>1989890</v>
      </c>
      <c r="R3080" s="144">
        <v>1989890</v>
      </c>
      <c r="S3080" s="30"/>
      <c r="T3080" s="144"/>
      <c r="U3080" s="144"/>
      <c r="V3080" s="144"/>
      <c r="W3080" s="144"/>
      <c r="X3080" s="144"/>
      <c r="Y3080" s="144"/>
      <c r="Z3080" s="144"/>
      <c r="AA3080" s="144"/>
      <c r="AB3080" s="144"/>
      <c r="AC3080" s="144"/>
      <c r="AD3080" s="144"/>
      <c r="AE3080" s="144"/>
      <c r="AF3080" s="144"/>
      <c r="AG3080" s="324">
        <v>2025</v>
      </c>
      <c r="AH3080" s="129"/>
      <c r="AI3080" s="216"/>
      <c r="AJ3080" s="216"/>
      <c r="AK3080" s="141">
        <f t="shared" si="730"/>
        <v>2971</v>
      </c>
      <c r="AL3080" s="35" t="s">
        <v>153</v>
      </c>
      <c r="AM3080" s="141" t="str">
        <f t="shared" si="733"/>
        <v>2971.</v>
      </c>
      <c r="AN3080" s="147"/>
      <c r="AO3080" s="35"/>
      <c r="AP3080" s="16"/>
    </row>
    <row r="3081" spans="1:42" ht="22.5" customHeight="1" x14ac:dyDescent="0.25">
      <c r="A3081" s="68" t="str">
        <f t="shared" si="734"/>
        <v>2972.</v>
      </c>
      <c r="B3081" s="67">
        <v>5302</v>
      </c>
      <c r="C3081" s="228" t="s">
        <v>2382</v>
      </c>
      <c r="D3081" s="67">
        <v>1961</v>
      </c>
      <c r="E3081" s="117" t="s">
        <v>2932</v>
      </c>
      <c r="F3081" s="68" t="s">
        <v>2934</v>
      </c>
      <c r="G3081" s="67">
        <v>4</v>
      </c>
      <c r="H3081" s="67">
        <v>2</v>
      </c>
      <c r="I3081" s="255">
        <v>1266</v>
      </c>
      <c r="J3081" s="255">
        <v>844.6</v>
      </c>
      <c r="K3081" s="255">
        <v>844.6</v>
      </c>
      <c r="L3081" s="258">
        <v>44</v>
      </c>
      <c r="M3081" s="255">
        <f t="shared" si="731"/>
        <v>372801</v>
      </c>
      <c r="N3081" s="255"/>
      <c r="O3081" s="271"/>
      <c r="P3081" s="255"/>
      <c r="Q3081" s="255">
        <f t="shared" si="732"/>
        <v>372801</v>
      </c>
      <c r="R3081" s="255">
        <v>372801</v>
      </c>
      <c r="S3081" s="258"/>
      <c r="T3081" s="255"/>
      <c r="U3081" s="255"/>
      <c r="V3081" s="255"/>
      <c r="W3081" s="255"/>
      <c r="X3081" s="255"/>
      <c r="Y3081" s="255"/>
      <c r="Z3081" s="255"/>
      <c r="AA3081" s="255"/>
      <c r="AB3081" s="255"/>
      <c r="AC3081" s="255"/>
      <c r="AD3081" s="255"/>
      <c r="AE3081" s="255"/>
      <c r="AF3081" s="255"/>
      <c r="AG3081" s="324">
        <v>2025</v>
      </c>
      <c r="AH3081" s="129"/>
      <c r="AI3081" s="216"/>
      <c r="AJ3081" s="216"/>
      <c r="AK3081" s="141">
        <f t="shared" si="730"/>
        <v>2972</v>
      </c>
      <c r="AL3081" s="35" t="s">
        <v>153</v>
      </c>
      <c r="AM3081" s="141" t="str">
        <f t="shared" si="733"/>
        <v>2972.</v>
      </c>
      <c r="AN3081" s="147"/>
      <c r="AO3081" s="35"/>
      <c r="AP3081" s="16"/>
    </row>
    <row r="3082" spans="1:42" ht="22.5" customHeight="1" x14ac:dyDescent="0.25">
      <c r="A3082" s="68" t="str">
        <f t="shared" si="734"/>
        <v>2973.</v>
      </c>
      <c r="B3082" s="25">
        <v>5369</v>
      </c>
      <c r="C3082" s="202" t="s">
        <v>2383</v>
      </c>
      <c r="D3082" s="25">
        <v>1961</v>
      </c>
      <c r="E3082" s="111" t="s">
        <v>2932</v>
      </c>
      <c r="F3082" s="68" t="s">
        <v>2934</v>
      </c>
      <c r="G3082" s="25">
        <v>2</v>
      </c>
      <c r="H3082" s="25">
        <v>1</v>
      </c>
      <c r="I3082" s="144">
        <v>346.5</v>
      </c>
      <c r="J3082" s="144">
        <v>324.2</v>
      </c>
      <c r="K3082" s="144">
        <v>324.2</v>
      </c>
      <c r="L3082" s="30">
        <v>15</v>
      </c>
      <c r="M3082" s="176">
        <f t="shared" si="731"/>
        <v>123240</v>
      </c>
      <c r="N3082" s="144"/>
      <c r="O3082" s="142"/>
      <c r="P3082" s="144"/>
      <c r="Q3082" s="144">
        <f t="shared" si="732"/>
        <v>123240</v>
      </c>
      <c r="R3082" s="144">
        <v>123240</v>
      </c>
      <c r="S3082" s="30"/>
      <c r="T3082" s="144"/>
      <c r="U3082" s="144"/>
      <c r="V3082" s="144"/>
      <c r="W3082" s="144"/>
      <c r="X3082" s="144"/>
      <c r="Y3082" s="144"/>
      <c r="Z3082" s="144"/>
      <c r="AA3082" s="144"/>
      <c r="AB3082" s="144"/>
      <c r="AC3082" s="144"/>
      <c r="AD3082" s="144"/>
      <c r="AE3082" s="144"/>
      <c r="AF3082" s="144"/>
      <c r="AG3082" s="324">
        <v>2025</v>
      </c>
      <c r="AH3082" s="129"/>
      <c r="AI3082" s="216"/>
      <c r="AJ3082" s="216"/>
      <c r="AK3082" s="141">
        <f t="shared" si="730"/>
        <v>2973</v>
      </c>
      <c r="AL3082" s="35" t="s">
        <v>153</v>
      </c>
      <c r="AM3082" s="141" t="str">
        <f t="shared" si="733"/>
        <v>2973.</v>
      </c>
      <c r="AN3082" s="147"/>
      <c r="AO3082" s="35"/>
      <c r="AP3082" s="16"/>
    </row>
    <row r="3083" spans="1:42" ht="22.5" customHeight="1" x14ac:dyDescent="0.25">
      <c r="A3083" s="68" t="str">
        <f t="shared" si="734"/>
        <v>2974.</v>
      </c>
      <c r="B3083" s="25">
        <v>4447</v>
      </c>
      <c r="C3083" s="175" t="s">
        <v>2384</v>
      </c>
      <c r="D3083" s="25">
        <v>1962</v>
      </c>
      <c r="E3083" s="111" t="s">
        <v>2932</v>
      </c>
      <c r="F3083" s="68" t="s">
        <v>2934</v>
      </c>
      <c r="G3083" s="25">
        <v>2</v>
      </c>
      <c r="H3083" s="25">
        <v>1</v>
      </c>
      <c r="I3083" s="176">
        <v>271.3</v>
      </c>
      <c r="J3083" s="176">
        <v>271.3</v>
      </c>
      <c r="K3083" s="176">
        <v>271.3</v>
      </c>
      <c r="L3083" s="267">
        <v>14</v>
      </c>
      <c r="M3083" s="176">
        <f t="shared" si="731"/>
        <v>98592</v>
      </c>
      <c r="N3083" s="144"/>
      <c r="O3083" s="142"/>
      <c r="P3083" s="144"/>
      <c r="Q3083" s="144">
        <f t="shared" si="732"/>
        <v>98592</v>
      </c>
      <c r="R3083" s="144">
        <v>98592</v>
      </c>
      <c r="S3083" s="30"/>
      <c r="T3083" s="144"/>
      <c r="U3083" s="144"/>
      <c r="V3083" s="144"/>
      <c r="W3083" s="144"/>
      <c r="X3083" s="144"/>
      <c r="Y3083" s="144"/>
      <c r="Z3083" s="144"/>
      <c r="AA3083" s="144"/>
      <c r="AB3083" s="144"/>
      <c r="AC3083" s="144"/>
      <c r="AD3083" s="144"/>
      <c r="AE3083" s="144"/>
      <c r="AF3083" s="144"/>
      <c r="AG3083" s="324">
        <v>2025</v>
      </c>
      <c r="AH3083" s="135"/>
      <c r="AI3083" s="177"/>
      <c r="AJ3083" s="177"/>
      <c r="AK3083" s="141">
        <f t="shared" si="730"/>
        <v>2974</v>
      </c>
      <c r="AL3083" s="35" t="s">
        <v>153</v>
      </c>
      <c r="AM3083" s="141" t="str">
        <f t="shared" si="733"/>
        <v>2974.</v>
      </c>
      <c r="AN3083" s="147"/>
      <c r="AO3083" s="35"/>
      <c r="AP3083" s="16"/>
    </row>
    <row r="3084" spans="1:42" ht="22.5" customHeight="1" x14ac:dyDescent="0.25">
      <c r="A3084" s="68" t="str">
        <f t="shared" si="734"/>
        <v>2975.</v>
      </c>
      <c r="B3084" s="25">
        <v>4551</v>
      </c>
      <c r="C3084" s="175" t="s">
        <v>2385</v>
      </c>
      <c r="D3084" s="25">
        <v>1962</v>
      </c>
      <c r="E3084" s="111" t="s">
        <v>2932</v>
      </c>
      <c r="F3084" s="68" t="s">
        <v>2934</v>
      </c>
      <c r="G3084" s="25">
        <v>4</v>
      </c>
      <c r="H3084" s="25">
        <v>5</v>
      </c>
      <c r="I3084" s="176">
        <v>3303.8</v>
      </c>
      <c r="J3084" s="144">
        <v>2537</v>
      </c>
      <c r="K3084" s="176">
        <v>2537</v>
      </c>
      <c r="L3084" s="267">
        <v>114</v>
      </c>
      <c r="M3084" s="176">
        <f t="shared" si="731"/>
        <v>6485417</v>
      </c>
      <c r="N3084" s="144"/>
      <c r="O3084" s="142"/>
      <c r="P3084" s="144"/>
      <c r="Q3084" s="144">
        <f t="shared" si="732"/>
        <v>6485417</v>
      </c>
      <c r="R3084" s="144">
        <v>6485417</v>
      </c>
      <c r="S3084" s="30"/>
      <c r="T3084" s="144"/>
      <c r="U3084" s="144"/>
      <c r="V3084" s="144"/>
      <c r="W3084" s="144"/>
      <c r="X3084" s="144"/>
      <c r="Y3084" s="144"/>
      <c r="Z3084" s="144"/>
      <c r="AA3084" s="144"/>
      <c r="AB3084" s="144"/>
      <c r="AC3084" s="144"/>
      <c r="AD3084" s="144"/>
      <c r="AE3084" s="144"/>
      <c r="AF3084" s="144"/>
      <c r="AG3084" s="324">
        <v>2025</v>
      </c>
      <c r="AH3084" s="135"/>
      <c r="AI3084" s="177"/>
      <c r="AJ3084" s="177"/>
      <c r="AK3084" s="141">
        <f t="shared" si="730"/>
        <v>2975</v>
      </c>
      <c r="AL3084" s="35" t="s">
        <v>153</v>
      </c>
      <c r="AM3084" s="141" t="str">
        <f t="shared" si="733"/>
        <v>2975.</v>
      </c>
      <c r="AN3084" s="147"/>
      <c r="AO3084" s="35"/>
      <c r="AP3084" s="16"/>
    </row>
    <row r="3085" spans="1:42" ht="22.5" customHeight="1" x14ac:dyDescent="0.25">
      <c r="A3085" s="68" t="str">
        <f t="shared" si="734"/>
        <v>2976.</v>
      </c>
      <c r="B3085" s="25">
        <v>4176</v>
      </c>
      <c r="C3085" s="175" t="s">
        <v>2386</v>
      </c>
      <c r="D3085" s="25">
        <v>1962</v>
      </c>
      <c r="E3085" s="111" t="s">
        <v>2932</v>
      </c>
      <c r="F3085" s="68" t="s">
        <v>2934</v>
      </c>
      <c r="G3085" s="25">
        <v>2</v>
      </c>
      <c r="H3085" s="25">
        <v>1</v>
      </c>
      <c r="I3085" s="176">
        <v>304.60000000000002</v>
      </c>
      <c r="J3085" s="144">
        <v>304.60000000000002</v>
      </c>
      <c r="K3085" s="176">
        <v>304.60000000000002</v>
      </c>
      <c r="L3085" s="267">
        <v>21</v>
      </c>
      <c r="M3085" s="176">
        <f t="shared" si="731"/>
        <v>25722</v>
      </c>
      <c r="N3085" s="144"/>
      <c r="O3085" s="142"/>
      <c r="P3085" s="144"/>
      <c r="Q3085" s="144">
        <f t="shared" si="732"/>
        <v>25722</v>
      </c>
      <c r="R3085" s="144">
        <v>25722</v>
      </c>
      <c r="S3085" s="30"/>
      <c r="T3085" s="144"/>
      <c r="U3085" s="144"/>
      <c r="V3085" s="144"/>
      <c r="W3085" s="144"/>
      <c r="X3085" s="144"/>
      <c r="Y3085" s="144"/>
      <c r="Z3085" s="144"/>
      <c r="AA3085" s="144"/>
      <c r="AB3085" s="144"/>
      <c r="AC3085" s="144"/>
      <c r="AD3085" s="144"/>
      <c r="AE3085" s="144"/>
      <c r="AF3085" s="144"/>
      <c r="AG3085" s="324">
        <v>2025</v>
      </c>
      <c r="AH3085" s="135"/>
      <c r="AI3085" s="177"/>
      <c r="AJ3085" s="177"/>
      <c r="AK3085" s="141">
        <f t="shared" si="730"/>
        <v>2976</v>
      </c>
      <c r="AL3085" s="35" t="s">
        <v>153</v>
      </c>
      <c r="AM3085" s="141" t="str">
        <f t="shared" si="733"/>
        <v>2976.</v>
      </c>
      <c r="AN3085" s="147"/>
      <c r="AO3085" s="35"/>
      <c r="AP3085" s="16"/>
    </row>
    <row r="3086" spans="1:42" ht="22.5" customHeight="1" x14ac:dyDescent="0.25">
      <c r="A3086" s="68" t="str">
        <f t="shared" si="734"/>
        <v>2977.</v>
      </c>
      <c r="B3086" s="25">
        <v>4519</v>
      </c>
      <c r="C3086" s="175" t="s">
        <v>2387</v>
      </c>
      <c r="D3086" s="25">
        <v>1962</v>
      </c>
      <c r="E3086" s="111" t="s">
        <v>2932</v>
      </c>
      <c r="F3086" s="68" t="s">
        <v>2934</v>
      </c>
      <c r="G3086" s="25">
        <v>4</v>
      </c>
      <c r="H3086" s="25">
        <v>3</v>
      </c>
      <c r="I3086" s="176">
        <v>2567.04</v>
      </c>
      <c r="J3086" s="176">
        <v>2383.4</v>
      </c>
      <c r="K3086" s="176">
        <v>2383.4</v>
      </c>
      <c r="L3086" s="267">
        <v>211</v>
      </c>
      <c r="M3086" s="176">
        <f t="shared" si="731"/>
        <v>1857700</v>
      </c>
      <c r="N3086" s="144"/>
      <c r="O3086" s="142"/>
      <c r="P3086" s="144"/>
      <c r="Q3086" s="144">
        <f t="shared" si="732"/>
        <v>1857700</v>
      </c>
      <c r="R3086" s="144">
        <v>1857700</v>
      </c>
      <c r="S3086" s="30"/>
      <c r="T3086" s="144"/>
      <c r="U3086" s="144"/>
      <c r="V3086" s="144"/>
      <c r="W3086" s="144"/>
      <c r="X3086" s="144"/>
      <c r="Y3086" s="144"/>
      <c r="Z3086" s="144"/>
      <c r="AA3086" s="144"/>
      <c r="AB3086" s="144"/>
      <c r="AC3086" s="144"/>
      <c r="AD3086" s="144"/>
      <c r="AE3086" s="144"/>
      <c r="AF3086" s="144"/>
      <c r="AG3086" s="324">
        <v>2025</v>
      </c>
      <c r="AH3086" s="135"/>
      <c r="AI3086" s="177"/>
      <c r="AJ3086" s="177"/>
      <c r="AK3086" s="141">
        <f t="shared" si="730"/>
        <v>2977</v>
      </c>
      <c r="AL3086" s="35" t="s">
        <v>153</v>
      </c>
      <c r="AM3086" s="141" t="str">
        <f t="shared" si="733"/>
        <v>2977.</v>
      </c>
      <c r="AN3086" s="147"/>
      <c r="AO3086" s="35"/>
      <c r="AP3086" s="16"/>
    </row>
    <row r="3087" spans="1:42" ht="22.5" customHeight="1" x14ac:dyDescent="0.25">
      <c r="A3087" s="68" t="str">
        <f t="shared" si="734"/>
        <v>2978.</v>
      </c>
      <c r="B3087" s="25">
        <v>5145</v>
      </c>
      <c r="C3087" s="202" t="s">
        <v>2388</v>
      </c>
      <c r="D3087" s="25">
        <v>1963</v>
      </c>
      <c r="E3087" s="111" t="s">
        <v>2932</v>
      </c>
      <c r="F3087" s="68" t="s">
        <v>2934</v>
      </c>
      <c r="G3087" s="25">
        <v>4</v>
      </c>
      <c r="H3087" s="25">
        <v>3</v>
      </c>
      <c r="I3087" s="144">
        <v>2591.9</v>
      </c>
      <c r="J3087" s="144">
        <v>1848.7</v>
      </c>
      <c r="K3087" s="144">
        <v>1848.7</v>
      </c>
      <c r="L3087" s="30">
        <v>180</v>
      </c>
      <c r="M3087" s="176">
        <f t="shared" si="731"/>
        <v>3809218</v>
      </c>
      <c r="N3087" s="144"/>
      <c r="O3087" s="142"/>
      <c r="P3087" s="144"/>
      <c r="Q3087" s="144">
        <f t="shared" si="732"/>
        <v>3809218</v>
      </c>
      <c r="R3087" s="144">
        <v>3809218</v>
      </c>
      <c r="S3087" s="30"/>
      <c r="T3087" s="144"/>
      <c r="U3087" s="144"/>
      <c r="V3087" s="144"/>
      <c r="W3087" s="144"/>
      <c r="X3087" s="144"/>
      <c r="Y3087" s="144"/>
      <c r="Z3087" s="144"/>
      <c r="AA3087" s="144"/>
      <c r="AB3087" s="144"/>
      <c r="AC3087" s="144"/>
      <c r="AD3087" s="144"/>
      <c r="AE3087" s="144"/>
      <c r="AF3087" s="144"/>
      <c r="AG3087" s="324">
        <v>2025</v>
      </c>
      <c r="AH3087" s="129"/>
      <c r="AI3087" s="216"/>
      <c r="AJ3087" s="216"/>
      <c r="AK3087" s="141">
        <f t="shared" si="730"/>
        <v>2978</v>
      </c>
      <c r="AL3087" s="35" t="s">
        <v>153</v>
      </c>
      <c r="AM3087" s="141" t="str">
        <f t="shared" si="733"/>
        <v>2978.</v>
      </c>
      <c r="AN3087" s="147"/>
      <c r="AO3087" s="35"/>
      <c r="AP3087" s="16"/>
    </row>
    <row r="3088" spans="1:42" ht="22.5" customHeight="1" x14ac:dyDescent="0.25">
      <c r="A3088" s="68" t="str">
        <f t="shared" si="734"/>
        <v>2979.</v>
      </c>
      <c r="B3088" s="120">
        <v>5326</v>
      </c>
      <c r="C3088" s="36" t="s">
        <v>2390</v>
      </c>
      <c r="D3088" s="25">
        <v>1964</v>
      </c>
      <c r="E3088" s="111" t="s">
        <v>2932</v>
      </c>
      <c r="F3088" s="68" t="s">
        <v>2934</v>
      </c>
      <c r="G3088" s="25">
        <v>4</v>
      </c>
      <c r="H3088" s="25">
        <v>5</v>
      </c>
      <c r="I3088" s="144">
        <v>9354.1</v>
      </c>
      <c r="J3088" s="144">
        <v>6288.5</v>
      </c>
      <c r="K3088" s="144">
        <v>4890.7</v>
      </c>
      <c r="L3088" s="30">
        <v>78</v>
      </c>
      <c r="M3088" s="176">
        <f t="shared" si="731"/>
        <v>2390856</v>
      </c>
      <c r="N3088" s="144"/>
      <c r="O3088" s="142"/>
      <c r="P3088" s="144"/>
      <c r="Q3088" s="144">
        <f t="shared" si="732"/>
        <v>2390856</v>
      </c>
      <c r="R3088" s="144">
        <v>2390856</v>
      </c>
      <c r="S3088" s="30"/>
      <c r="T3088" s="144"/>
      <c r="U3088" s="144"/>
      <c r="V3088" s="144"/>
      <c r="W3088" s="144"/>
      <c r="X3088" s="144"/>
      <c r="Y3088" s="144"/>
      <c r="Z3088" s="144"/>
      <c r="AA3088" s="144"/>
      <c r="AB3088" s="144"/>
      <c r="AC3088" s="323"/>
      <c r="AD3088" s="323"/>
      <c r="AE3088" s="144"/>
      <c r="AF3088" s="144"/>
      <c r="AG3088" s="324">
        <v>2025</v>
      </c>
      <c r="AH3088" s="135"/>
      <c r="AI3088" s="177"/>
      <c r="AJ3088" s="177"/>
      <c r="AK3088" s="141">
        <f t="shared" si="730"/>
        <v>2979</v>
      </c>
      <c r="AL3088" s="35" t="s">
        <v>153</v>
      </c>
      <c r="AM3088" s="141" t="str">
        <f t="shared" si="733"/>
        <v>2979.</v>
      </c>
      <c r="AN3088" s="147"/>
      <c r="AO3088" s="35"/>
      <c r="AP3088" s="16"/>
    </row>
    <row r="3089" spans="1:42" ht="22.5" customHeight="1" x14ac:dyDescent="0.25">
      <c r="A3089" s="68" t="str">
        <f t="shared" si="734"/>
        <v>2980.</v>
      </c>
      <c r="B3089" s="25">
        <v>5292</v>
      </c>
      <c r="C3089" s="300" t="s">
        <v>2391</v>
      </c>
      <c r="D3089" s="25">
        <v>1965</v>
      </c>
      <c r="E3089" s="111" t="s">
        <v>2932</v>
      </c>
      <c r="F3089" s="68" t="s">
        <v>2934</v>
      </c>
      <c r="G3089" s="25">
        <v>4</v>
      </c>
      <c r="H3089" s="25">
        <v>3</v>
      </c>
      <c r="I3089" s="144">
        <v>2106.6</v>
      </c>
      <c r="J3089" s="144">
        <v>2046.1</v>
      </c>
      <c r="K3089" s="144">
        <v>1490.8</v>
      </c>
      <c r="L3089" s="30">
        <v>78</v>
      </c>
      <c r="M3089" s="176">
        <f t="shared" si="731"/>
        <v>3898560</v>
      </c>
      <c r="N3089" s="144"/>
      <c r="O3089" s="142"/>
      <c r="P3089" s="144"/>
      <c r="Q3089" s="144">
        <f t="shared" si="732"/>
        <v>3898560</v>
      </c>
      <c r="R3089" s="144">
        <v>3898560</v>
      </c>
      <c r="S3089" s="30"/>
      <c r="T3089" s="144"/>
      <c r="U3089" s="144"/>
      <c r="V3089" s="144"/>
      <c r="W3089" s="144"/>
      <c r="X3089" s="144"/>
      <c r="Y3089" s="144"/>
      <c r="Z3089" s="144"/>
      <c r="AA3089" s="144"/>
      <c r="AB3089" s="144"/>
      <c r="AC3089" s="144"/>
      <c r="AD3089" s="144"/>
      <c r="AE3089" s="144"/>
      <c r="AF3089" s="144"/>
      <c r="AG3089" s="324">
        <v>2025</v>
      </c>
      <c r="AH3089" s="128"/>
      <c r="AI3089" s="177"/>
      <c r="AJ3089" s="177"/>
      <c r="AK3089" s="141">
        <f t="shared" si="730"/>
        <v>2980</v>
      </c>
      <c r="AL3089" s="35" t="s">
        <v>153</v>
      </c>
      <c r="AM3089" s="141" t="str">
        <f t="shared" si="733"/>
        <v>2980.</v>
      </c>
      <c r="AN3089" s="147"/>
      <c r="AO3089" s="35"/>
      <c r="AP3089" s="16"/>
    </row>
    <row r="3090" spans="1:42" ht="22.5" customHeight="1" x14ac:dyDescent="0.25">
      <c r="A3090" s="68" t="str">
        <f t="shared" si="734"/>
        <v>2981.</v>
      </c>
      <c r="B3090" s="25">
        <v>4311</v>
      </c>
      <c r="C3090" s="174" t="s">
        <v>2392</v>
      </c>
      <c r="D3090" s="25">
        <v>1965</v>
      </c>
      <c r="E3090" s="111" t="s">
        <v>2932</v>
      </c>
      <c r="F3090" s="68" t="s">
        <v>2933</v>
      </c>
      <c r="G3090" s="25">
        <v>5</v>
      </c>
      <c r="H3090" s="25">
        <v>4</v>
      </c>
      <c r="I3090" s="176">
        <v>3960.6</v>
      </c>
      <c r="J3090" s="144">
        <v>2608.5</v>
      </c>
      <c r="K3090" s="176">
        <v>2608.5</v>
      </c>
      <c r="L3090" s="267">
        <v>205</v>
      </c>
      <c r="M3090" s="176">
        <f t="shared" si="731"/>
        <v>1929150</v>
      </c>
      <c r="N3090" s="144"/>
      <c r="O3090" s="142"/>
      <c r="P3090" s="144"/>
      <c r="Q3090" s="144">
        <f t="shared" si="732"/>
        <v>1929150</v>
      </c>
      <c r="R3090" s="144">
        <v>1929150</v>
      </c>
      <c r="S3090" s="30"/>
      <c r="T3090" s="144"/>
      <c r="U3090" s="144"/>
      <c r="V3090" s="144"/>
      <c r="W3090" s="144"/>
      <c r="X3090" s="144"/>
      <c r="Y3090" s="144"/>
      <c r="Z3090" s="144"/>
      <c r="AA3090" s="144"/>
      <c r="AB3090" s="144"/>
      <c r="AC3090" s="144"/>
      <c r="AD3090" s="144"/>
      <c r="AE3090" s="144"/>
      <c r="AF3090" s="144"/>
      <c r="AG3090" s="324">
        <v>2025</v>
      </c>
      <c r="AH3090" s="128"/>
      <c r="AI3090" s="177"/>
      <c r="AJ3090" s="177"/>
      <c r="AK3090" s="141">
        <f t="shared" si="730"/>
        <v>2981</v>
      </c>
      <c r="AL3090" s="35" t="s">
        <v>153</v>
      </c>
      <c r="AM3090" s="141" t="str">
        <f t="shared" si="733"/>
        <v>2981.</v>
      </c>
      <c r="AN3090" s="147"/>
      <c r="AO3090" s="35"/>
      <c r="AP3090" s="16"/>
    </row>
    <row r="3091" spans="1:42" ht="22.5" customHeight="1" x14ac:dyDescent="0.25">
      <c r="A3091" s="68" t="str">
        <f t="shared" si="734"/>
        <v>2982.</v>
      </c>
      <c r="B3091" s="25">
        <v>5222</v>
      </c>
      <c r="C3091" s="300" t="s">
        <v>2393</v>
      </c>
      <c r="D3091" s="25">
        <v>1965</v>
      </c>
      <c r="E3091" s="68" t="s">
        <v>2932</v>
      </c>
      <c r="F3091" s="68" t="s">
        <v>2934</v>
      </c>
      <c r="G3091" s="25">
        <v>4</v>
      </c>
      <c r="H3091" s="25">
        <v>5</v>
      </c>
      <c r="I3091" s="146">
        <v>4604.6400000000003</v>
      </c>
      <c r="J3091" s="146">
        <v>4388.6400000000003</v>
      </c>
      <c r="K3091" s="146">
        <v>2284.7399999999998</v>
      </c>
      <c r="L3091" s="25">
        <v>119</v>
      </c>
      <c r="M3091" s="176">
        <f t="shared" si="731"/>
        <v>7609120</v>
      </c>
      <c r="N3091" s="144"/>
      <c r="O3091" s="142"/>
      <c r="P3091" s="144"/>
      <c r="Q3091" s="144">
        <f t="shared" si="732"/>
        <v>7609120</v>
      </c>
      <c r="R3091" s="144">
        <f>1923720+5685400</f>
        <v>7609120</v>
      </c>
      <c r="S3091" s="324"/>
      <c r="T3091" s="323"/>
      <c r="U3091" s="144"/>
      <c r="V3091" s="144"/>
      <c r="W3091" s="323"/>
      <c r="X3091" s="323"/>
      <c r="Y3091" s="323"/>
      <c r="Z3091" s="323"/>
      <c r="AA3091" s="323"/>
      <c r="AB3091" s="323"/>
      <c r="AC3091" s="323"/>
      <c r="AD3091" s="323"/>
      <c r="AE3091" s="144"/>
      <c r="AF3091" s="323"/>
      <c r="AG3091" s="324">
        <v>2025</v>
      </c>
      <c r="AH3091" s="128"/>
      <c r="AK3091" s="141">
        <f t="shared" si="730"/>
        <v>2982</v>
      </c>
      <c r="AL3091" s="35" t="s">
        <v>153</v>
      </c>
      <c r="AM3091" s="141" t="str">
        <f t="shared" si="733"/>
        <v>2982.</v>
      </c>
      <c r="AN3091" s="147"/>
      <c r="AO3091" s="35"/>
      <c r="AP3091" s="16"/>
    </row>
    <row r="3092" spans="1:42" ht="22.5" customHeight="1" x14ac:dyDescent="0.25">
      <c r="A3092" s="68" t="str">
        <f t="shared" si="734"/>
        <v>2983.</v>
      </c>
      <c r="B3092" s="25">
        <v>4441</v>
      </c>
      <c r="C3092" s="202" t="s">
        <v>2394</v>
      </c>
      <c r="D3092" s="25">
        <v>1966</v>
      </c>
      <c r="E3092" s="111" t="s">
        <v>2932</v>
      </c>
      <c r="F3092" s="68" t="s">
        <v>2934</v>
      </c>
      <c r="G3092" s="25">
        <v>4</v>
      </c>
      <c r="H3092" s="25">
        <v>2</v>
      </c>
      <c r="I3092" s="144">
        <v>1394.4</v>
      </c>
      <c r="J3092" s="144">
        <v>1322.5</v>
      </c>
      <c r="K3092" s="144">
        <v>1186.0999999999999</v>
      </c>
      <c r="L3092" s="30">
        <v>46</v>
      </c>
      <c r="M3092" s="176">
        <f t="shared" si="731"/>
        <v>2561226</v>
      </c>
      <c r="N3092" s="144"/>
      <c r="O3092" s="142"/>
      <c r="P3092" s="144"/>
      <c r="Q3092" s="144">
        <f t="shared" si="732"/>
        <v>2561226</v>
      </c>
      <c r="R3092" s="144">
        <f>449826+2111400</f>
        <v>2561226</v>
      </c>
      <c r="S3092" s="30"/>
      <c r="T3092" s="144"/>
      <c r="U3092" s="144"/>
      <c r="V3092" s="144"/>
      <c r="W3092" s="144"/>
      <c r="X3092" s="144"/>
      <c r="Y3092" s="144"/>
      <c r="Z3092" s="144"/>
      <c r="AA3092" s="144"/>
      <c r="AB3092" s="144"/>
      <c r="AC3092" s="144"/>
      <c r="AD3092" s="144"/>
      <c r="AE3092" s="144"/>
      <c r="AF3092" s="144"/>
      <c r="AG3092" s="324">
        <v>2025</v>
      </c>
      <c r="AH3092" s="129"/>
      <c r="AI3092" s="216"/>
      <c r="AJ3092" s="216"/>
      <c r="AK3092" s="141">
        <f t="shared" si="730"/>
        <v>2983</v>
      </c>
      <c r="AL3092" s="35" t="s">
        <v>153</v>
      </c>
      <c r="AM3092" s="141" t="str">
        <f t="shared" si="733"/>
        <v>2983.</v>
      </c>
      <c r="AN3092" s="147"/>
      <c r="AO3092" s="35"/>
      <c r="AP3092" s="16"/>
    </row>
    <row r="3093" spans="1:42" ht="22.5" customHeight="1" x14ac:dyDescent="0.25">
      <c r="A3093" s="68" t="str">
        <f t="shared" si="734"/>
        <v>2984.</v>
      </c>
      <c r="B3093" s="25">
        <v>4645</v>
      </c>
      <c r="C3093" s="300" t="s">
        <v>2395</v>
      </c>
      <c r="D3093" s="25">
        <v>1966</v>
      </c>
      <c r="E3093" s="111" t="s">
        <v>2932</v>
      </c>
      <c r="F3093" s="68" t="s">
        <v>2934</v>
      </c>
      <c r="G3093" s="25">
        <v>5</v>
      </c>
      <c r="H3093" s="25">
        <v>3</v>
      </c>
      <c r="I3093" s="176">
        <v>2538.4</v>
      </c>
      <c r="J3093" s="176">
        <v>2538.4</v>
      </c>
      <c r="K3093" s="176">
        <v>2538.4</v>
      </c>
      <c r="L3093" s="267">
        <v>116</v>
      </c>
      <c r="M3093" s="176">
        <f t="shared" si="731"/>
        <v>970200</v>
      </c>
      <c r="N3093" s="144"/>
      <c r="O3093" s="142"/>
      <c r="P3093" s="144"/>
      <c r="Q3093" s="144">
        <f t="shared" si="732"/>
        <v>970200</v>
      </c>
      <c r="R3093" s="144">
        <v>970200</v>
      </c>
      <c r="S3093" s="30"/>
      <c r="T3093" s="144"/>
      <c r="U3093" s="144"/>
      <c r="V3093" s="144"/>
      <c r="W3093" s="144"/>
      <c r="X3093" s="144"/>
      <c r="Y3093" s="144"/>
      <c r="Z3093" s="144"/>
      <c r="AA3093" s="144"/>
      <c r="AB3093" s="144"/>
      <c r="AC3093" s="144"/>
      <c r="AD3093" s="144"/>
      <c r="AE3093" s="144"/>
      <c r="AF3093" s="144"/>
      <c r="AG3093" s="324">
        <v>2025</v>
      </c>
      <c r="AH3093" s="135"/>
      <c r="AI3093" s="177"/>
      <c r="AJ3093" s="177"/>
      <c r="AK3093" s="141">
        <f t="shared" si="730"/>
        <v>2984</v>
      </c>
      <c r="AL3093" s="35" t="s">
        <v>153</v>
      </c>
      <c r="AM3093" s="141" t="str">
        <f t="shared" si="733"/>
        <v>2984.</v>
      </c>
      <c r="AN3093" s="147"/>
      <c r="AO3093" s="35"/>
      <c r="AP3093" s="16"/>
    </row>
    <row r="3094" spans="1:42" ht="22.5" customHeight="1" x14ac:dyDescent="0.25">
      <c r="A3094" s="68" t="str">
        <f t="shared" si="734"/>
        <v>2985.</v>
      </c>
      <c r="B3094" s="25">
        <v>4340</v>
      </c>
      <c r="C3094" s="202" t="s">
        <v>2396</v>
      </c>
      <c r="D3094" s="25">
        <v>1967</v>
      </c>
      <c r="E3094" s="111" t="s">
        <v>2932</v>
      </c>
      <c r="F3094" s="68" t="s">
        <v>2934</v>
      </c>
      <c r="G3094" s="25">
        <v>2</v>
      </c>
      <c r="H3094" s="25">
        <v>1</v>
      </c>
      <c r="I3094" s="144">
        <v>334.4</v>
      </c>
      <c r="J3094" s="144">
        <v>229.3</v>
      </c>
      <c r="K3094" s="144">
        <v>224.7</v>
      </c>
      <c r="L3094" s="30">
        <v>17</v>
      </c>
      <c r="M3094" s="176">
        <f t="shared" si="731"/>
        <v>539260.18999999994</v>
      </c>
      <c r="N3094" s="144"/>
      <c r="O3094" s="142"/>
      <c r="P3094" s="144"/>
      <c r="Q3094" s="144">
        <f t="shared" si="732"/>
        <v>539260.18999999994</v>
      </c>
      <c r="R3094" s="144">
        <v>539260.18999999994</v>
      </c>
      <c r="S3094" s="30"/>
      <c r="T3094" s="144"/>
      <c r="U3094" s="144"/>
      <c r="V3094" s="144"/>
      <c r="W3094" s="144"/>
      <c r="X3094" s="144"/>
      <c r="Y3094" s="144"/>
      <c r="Z3094" s="144"/>
      <c r="AA3094" s="144"/>
      <c r="AB3094" s="144"/>
      <c r="AC3094" s="144"/>
      <c r="AD3094" s="144"/>
      <c r="AE3094" s="144"/>
      <c r="AF3094" s="144"/>
      <c r="AG3094" s="324">
        <v>2025</v>
      </c>
      <c r="AH3094" s="129"/>
      <c r="AI3094" s="216"/>
      <c r="AJ3094" s="216"/>
      <c r="AK3094" s="141">
        <f t="shared" si="730"/>
        <v>2985</v>
      </c>
      <c r="AL3094" s="35" t="s">
        <v>153</v>
      </c>
      <c r="AM3094" s="141" t="str">
        <f t="shared" si="733"/>
        <v>2985.</v>
      </c>
      <c r="AN3094" s="147"/>
      <c r="AO3094" s="35"/>
      <c r="AP3094" s="16"/>
    </row>
    <row r="3095" spans="1:42" ht="22.5" customHeight="1" x14ac:dyDescent="0.25">
      <c r="A3095" s="68" t="str">
        <f t="shared" si="734"/>
        <v>2986.</v>
      </c>
      <c r="B3095" s="25">
        <v>4102</v>
      </c>
      <c r="C3095" s="202" t="s">
        <v>2397</v>
      </c>
      <c r="D3095" s="25">
        <v>1967</v>
      </c>
      <c r="E3095" s="111" t="s">
        <v>2932</v>
      </c>
      <c r="F3095" s="68" t="s">
        <v>2934</v>
      </c>
      <c r="G3095" s="25">
        <v>5</v>
      </c>
      <c r="H3095" s="25">
        <v>4</v>
      </c>
      <c r="I3095" s="144">
        <v>3508.2</v>
      </c>
      <c r="J3095" s="144">
        <v>3209.4</v>
      </c>
      <c r="K3095" s="144">
        <v>2535.3000000000002</v>
      </c>
      <c r="L3095" s="30">
        <v>119</v>
      </c>
      <c r="M3095" s="176">
        <f t="shared" si="731"/>
        <v>1923720</v>
      </c>
      <c r="N3095" s="144"/>
      <c r="O3095" s="142"/>
      <c r="P3095" s="144"/>
      <c r="Q3095" s="144">
        <f t="shared" si="732"/>
        <v>1923720</v>
      </c>
      <c r="R3095" s="144">
        <v>1923720</v>
      </c>
      <c r="S3095" s="30"/>
      <c r="T3095" s="144"/>
      <c r="U3095" s="144"/>
      <c r="V3095" s="144"/>
      <c r="W3095" s="144"/>
      <c r="X3095" s="144"/>
      <c r="Y3095" s="144"/>
      <c r="Z3095" s="144"/>
      <c r="AA3095" s="144"/>
      <c r="AB3095" s="144"/>
      <c r="AC3095" s="144"/>
      <c r="AD3095" s="144"/>
      <c r="AE3095" s="144"/>
      <c r="AF3095" s="144"/>
      <c r="AG3095" s="324">
        <v>2025</v>
      </c>
      <c r="AH3095" s="128"/>
      <c r="AI3095" s="216"/>
      <c r="AJ3095" s="216"/>
      <c r="AK3095" s="141">
        <f t="shared" si="730"/>
        <v>2986</v>
      </c>
      <c r="AL3095" s="35" t="s">
        <v>153</v>
      </c>
      <c r="AM3095" s="141" t="str">
        <f t="shared" si="733"/>
        <v>2986.</v>
      </c>
      <c r="AN3095" s="147"/>
      <c r="AO3095" s="35"/>
      <c r="AP3095" s="16"/>
    </row>
    <row r="3096" spans="1:42" ht="22.5" customHeight="1" x14ac:dyDescent="0.25">
      <c r="A3096" s="68" t="str">
        <f t="shared" si="734"/>
        <v>2987.</v>
      </c>
      <c r="B3096" s="25">
        <v>4576</v>
      </c>
      <c r="C3096" s="175" t="s">
        <v>2398</v>
      </c>
      <c r="D3096" s="25">
        <v>1967</v>
      </c>
      <c r="E3096" s="111" t="s">
        <v>2932</v>
      </c>
      <c r="F3096" s="68" t="s">
        <v>2933</v>
      </c>
      <c r="G3096" s="25">
        <v>5</v>
      </c>
      <c r="H3096" s="25">
        <v>5</v>
      </c>
      <c r="I3096" s="176">
        <v>4967.7</v>
      </c>
      <c r="J3096" s="144">
        <v>3250</v>
      </c>
      <c r="K3096" s="176">
        <v>3250</v>
      </c>
      <c r="L3096" s="267">
        <v>268</v>
      </c>
      <c r="M3096" s="176">
        <f t="shared" si="731"/>
        <v>11749031.5</v>
      </c>
      <c r="N3096" s="144"/>
      <c r="O3096" s="142"/>
      <c r="P3096" s="144"/>
      <c r="Q3096" s="144">
        <f t="shared" si="732"/>
        <v>11749031.5</v>
      </c>
      <c r="R3096" s="144">
        <v>6834663</v>
      </c>
      <c r="S3096" s="30"/>
      <c r="T3096" s="144"/>
      <c r="U3096" s="144">
        <v>1385.5</v>
      </c>
      <c r="V3096" s="144">
        <f>U3096*3547</f>
        <v>4914368.5</v>
      </c>
      <c r="W3096" s="144"/>
      <c r="X3096" s="144"/>
      <c r="Y3096" s="144"/>
      <c r="Z3096" s="144"/>
      <c r="AA3096" s="144"/>
      <c r="AB3096" s="144"/>
      <c r="AC3096" s="144"/>
      <c r="AD3096" s="144"/>
      <c r="AE3096" s="144"/>
      <c r="AF3096" s="144"/>
      <c r="AG3096" s="324">
        <v>2025</v>
      </c>
      <c r="AH3096" s="128"/>
      <c r="AI3096" s="177"/>
      <c r="AJ3096" s="177"/>
      <c r="AK3096" s="141">
        <f t="shared" si="730"/>
        <v>2987</v>
      </c>
      <c r="AL3096" s="35" t="s">
        <v>153</v>
      </c>
      <c r="AM3096" s="141" t="str">
        <f t="shared" si="733"/>
        <v>2987.</v>
      </c>
      <c r="AN3096" s="147"/>
      <c r="AO3096" s="35"/>
      <c r="AP3096" s="16"/>
    </row>
    <row r="3097" spans="1:42" ht="23.25" customHeight="1" x14ac:dyDescent="0.25">
      <c r="A3097" s="68" t="str">
        <f t="shared" si="734"/>
        <v>2988.</v>
      </c>
      <c r="B3097" s="25">
        <v>4150</v>
      </c>
      <c r="C3097" s="36" t="s">
        <v>2399</v>
      </c>
      <c r="D3097" s="25">
        <v>1967</v>
      </c>
      <c r="E3097" s="111" t="s">
        <v>2932</v>
      </c>
      <c r="F3097" s="68" t="s">
        <v>2934</v>
      </c>
      <c r="G3097" s="25">
        <v>9</v>
      </c>
      <c r="H3097" s="25">
        <v>1</v>
      </c>
      <c r="I3097" s="144">
        <v>2060.6999999999998</v>
      </c>
      <c r="J3097" s="144">
        <v>2026.8</v>
      </c>
      <c r="K3097" s="144">
        <v>1976.1</v>
      </c>
      <c r="L3097" s="30">
        <v>64</v>
      </c>
      <c r="M3097" s="176">
        <f t="shared" si="731"/>
        <v>577500</v>
      </c>
      <c r="N3097" s="144"/>
      <c r="O3097" s="142"/>
      <c r="P3097" s="144"/>
      <c r="Q3097" s="144">
        <f t="shared" si="732"/>
        <v>577500</v>
      </c>
      <c r="R3097" s="144">
        <v>577500</v>
      </c>
      <c r="S3097" s="30"/>
      <c r="T3097" s="144"/>
      <c r="U3097" s="144"/>
      <c r="V3097" s="144"/>
      <c r="W3097" s="144"/>
      <c r="X3097" s="144"/>
      <c r="Y3097" s="144"/>
      <c r="Z3097" s="144"/>
      <c r="AA3097" s="144"/>
      <c r="AB3097" s="144"/>
      <c r="AC3097" s="323"/>
      <c r="AD3097" s="323"/>
      <c r="AE3097" s="144"/>
      <c r="AF3097" s="144"/>
      <c r="AG3097" s="324">
        <v>2025</v>
      </c>
      <c r="AH3097" s="128"/>
      <c r="AI3097" s="177"/>
      <c r="AJ3097" s="177"/>
      <c r="AK3097" s="141">
        <f t="shared" si="730"/>
        <v>2988</v>
      </c>
      <c r="AL3097" s="35" t="s">
        <v>153</v>
      </c>
      <c r="AM3097" s="141" t="str">
        <f t="shared" si="733"/>
        <v>2988.</v>
      </c>
      <c r="AN3097" s="147"/>
      <c r="AP3097" s="16"/>
    </row>
    <row r="3098" spans="1:42" ht="22.5" customHeight="1" x14ac:dyDescent="0.25">
      <c r="A3098" s="68" t="str">
        <f t="shared" si="734"/>
        <v>2989.</v>
      </c>
      <c r="B3098" s="25">
        <v>4161</v>
      </c>
      <c r="C3098" s="175" t="s">
        <v>2400</v>
      </c>
      <c r="D3098" s="25">
        <v>1967</v>
      </c>
      <c r="E3098" s="111" t="s">
        <v>2932</v>
      </c>
      <c r="F3098" s="68" t="s">
        <v>2934</v>
      </c>
      <c r="G3098" s="25">
        <v>5</v>
      </c>
      <c r="H3098" s="25">
        <v>2</v>
      </c>
      <c r="I3098" s="176">
        <v>3416.2</v>
      </c>
      <c r="J3098" s="176">
        <v>2886.8</v>
      </c>
      <c r="K3098" s="176">
        <v>2623.5</v>
      </c>
      <c r="L3098" s="267">
        <v>200</v>
      </c>
      <c r="M3098" s="176">
        <f t="shared" si="731"/>
        <v>5508868.3300000001</v>
      </c>
      <c r="N3098" s="144"/>
      <c r="O3098" s="142"/>
      <c r="P3098" s="144"/>
      <c r="Q3098" s="144">
        <f t="shared" si="732"/>
        <v>5508868.3300000001</v>
      </c>
      <c r="R3098" s="144">
        <v>5508868.3300000001</v>
      </c>
      <c r="S3098" s="30"/>
      <c r="T3098" s="144"/>
      <c r="U3098" s="144"/>
      <c r="V3098" s="144"/>
      <c r="W3098" s="144"/>
      <c r="X3098" s="144"/>
      <c r="Y3098" s="144"/>
      <c r="Z3098" s="144"/>
      <c r="AA3098" s="144"/>
      <c r="AB3098" s="144"/>
      <c r="AC3098" s="144"/>
      <c r="AD3098" s="144"/>
      <c r="AE3098" s="144"/>
      <c r="AF3098" s="144"/>
      <c r="AG3098" s="324">
        <v>2025</v>
      </c>
      <c r="AH3098" s="135"/>
      <c r="AI3098" s="177"/>
      <c r="AJ3098" s="177"/>
      <c r="AK3098" s="141">
        <f t="shared" si="730"/>
        <v>2989</v>
      </c>
      <c r="AL3098" s="35" t="s">
        <v>153</v>
      </c>
      <c r="AM3098" s="141" t="str">
        <f t="shared" si="733"/>
        <v>2989.</v>
      </c>
      <c r="AN3098" s="147"/>
      <c r="AO3098" s="35"/>
      <c r="AP3098" s="16"/>
    </row>
    <row r="3099" spans="1:42" ht="22.5" customHeight="1" x14ac:dyDescent="0.25">
      <c r="A3099" s="68" t="str">
        <f t="shared" si="734"/>
        <v>2990.</v>
      </c>
      <c r="B3099" s="25">
        <v>4704</v>
      </c>
      <c r="C3099" s="300" t="s">
        <v>2401</v>
      </c>
      <c r="D3099" s="25">
        <v>1967</v>
      </c>
      <c r="E3099" s="111" t="s">
        <v>2932</v>
      </c>
      <c r="F3099" s="68" t="s">
        <v>2934</v>
      </c>
      <c r="G3099" s="25">
        <v>5</v>
      </c>
      <c r="H3099" s="25">
        <v>1</v>
      </c>
      <c r="I3099" s="176">
        <v>3421.3</v>
      </c>
      <c r="J3099" s="144">
        <v>3421.3</v>
      </c>
      <c r="K3099" s="176">
        <v>3421.3</v>
      </c>
      <c r="L3099" s="267">
        <v>187</v>
      </c>
      <c r="M3099" s="176">
        <f t="shared" si="731"/>
        <v>1886280</v>
      </c>
      <c r="N3099" s="144"/>
      <c r="O3099" s="142"/>
      <c r="P3099" s="144"/>
      <c r="Q3099" s="144">
        <f t="shared" si="732"/>
        <v>1886280</v>
      </c>
      <c r="R3099" s="144">
        <v>1886280</v>
      </c>
      <c r="S3099" s="30"/>
      <c r="T3099" s="144"/>
      <c r="U3099" s="144"/>
      <c r="V3099" s="144"/>
      <c r="W3099" s="144"/>
      <c r="X3099" s="144"/>
      <c r="Y3099" s="144"/>
      <c r="Z3099" s="144"/>
      <c r="AA3099" s="144"/>
      <c r="AB3099" s="144"/>
      <c r="AC3099" s="144"/>
      <c r="AD3099" s="144"/>
      <c r="AE3099" s="144"/>
      <c r="AF3099" s="144"/>
      <c r="AG3099" s="324">
        <v>2025</v>
      </c>
      <c r="AH3099" s="128"/>
      <c r="AI3099" s="177"/>
      <c r="AJ3099" s="177"/>
      <c r="AK3099" s="141">
        <f t="shared" si="730"/>
        <v>2990</v>
      </c>
      <c r="AL3099" s="35" t="s">
        <v>153</v>
      </c>
      <c r="AM3099" s="141" t="str">
        <f t="shared" si="733"/>
        <v>2990.</v>
      </c>
      <c r="AN3099" s="147"/>
      <c r="AO3099" s="35"/>
      <c r="AP3099" s="16"/>
    </row>
    <row r="3100" spans="1:42" ht="22.5" customHeight="1" x14ac:dyDescent="0.25">
      <c r="A3100" s="68" t="str">
        <f t="shared" si="734"/>
        <v>2991.</v>
      </c>
      <c r="B3100" s="25">
        <v>4578</v>
      </c>
      <c r="C3100" s="175" t="s">
        <v>2402</v>
      </c>
      <c r="D3100" s="25">
        <v>1968</v>
      </c>
      <c r="E3100" s="111" t="s">
        <v>2932</v>
      </c>
      <c r="F3100" s="68" t="s">
        <v>2933</v>
      </c>
      <c r="G3100" s="25">
        <v>5</v>
      </c>
      <c r="H3100" s="25">
        <v>5</v>
      </c>
      <c r="I3100" s="176">
        <v>4825.2</v>
      </c>
      <c r="J3100" s="144">
        <v>3185.7</v>
      </c>
      <c r="K3100" s="176">
        <v>3185.7</v>
      </c>
      <c r="L3100" s="267">
        <v>271</v>
      </c>
      <c r="M3100" s="176">
        <f t="shared" si="731"/>
        <v>4773659.01</v>
      </c>
      <c r="N3100" s="144"/>
      <c r="O3100" s="142"/>
      <c r="P3100" s="144"/>
      <c r="Q3100" s="144">
        <f t="shared" si="732"/>
        <v>4773659.01</v>
      </c>
      <c r="R3100" s="144"/>
      <c r="S3100" s="30"/>
      <c r="T3100" s="144"/>
      <c r="U3100" s="144">
        <v>1345.83</v>
      </c>
      <c r="V3100" s="144">
        <f>U3100*3547</f>
        <v>4773659.01</v>
      </c>
      <c r="W3100" s="144"/>
      <c r="X3100" s="144"/>
      <c r="Y3100" s="144"/>
      <c r="Z3100" s="144"/>
      <c r="AA3100" s="144"/>
      <c r="AB3100" s="144"/>
      <c r="AC3100" s="144"/>
      <c r="AD3100" s="144"/>
      <c r="AE3100" s="144"/>
      <c r="AF3100" s="144"/>
      <c r="AG3100" s="324">
        <v>2025</v>
      </c>
      <c r="AH3100" s="128"/>
      <c r="AI3100" s="172"/>
      <c r="AJ3100" s="172"/>
      <c r="AK3100" s="141">
        <f t="shared" si="730"/>
        <v>2991</v>
      </c>
      <c r="AL3100" s="35" t="s">
        <v>153</v>
      </c>
      <c r="AM3100" s="141" t="str">
        <f t="shared" si="733"/>
        <v>2991.</v>
      </c>
      <c r="AN3100" s="147"/>
      <c r="AO3100" s="35"/>
      <c r="AP3100" s="16"/>
    </row>
    <row r="3101" spans="1:42" ht="22.5" customHeight="1" x14ac:dyDescent="0.25">
      <c r="A3101" s="68" t="str">
        <f t="shared" si="734"/>
        <v>2992.</v>
      </c>
      <c r="B3101" s="25">
        <v>5282</v>
      </c>
      <c r="C3101" s="300" t="s">
        <v>2403</v>
      </c>
      <c r="D3101" s="25">
        <v>1968</v>
      </c>
      <c r="E3101" s="111" t="s">
        <v>2932</v>
      </c>
      <c r="F3101" s="68" t="s">
        <v>2934</v>
      </c>
      <c r="G3101" s="25">
        <v>5</v>
      </c>
      <c r="H3101" s="25">
        <v>4</v>
      </c>
      <c r="I3101" s="144">
        <v>2530</v>
      </c>
      <c r="J3101" s="144">
        <v>1714.1</v>
      </c>
      <c r="K3101" s="144">
        <v>1714.1</v>
      </c>
      <c r="L3101" s="30">
        <v>115</v>
      </c>
      <c r="M3101" s="176">
        <f t="shared" si="731"/>
        <v>6253940</v>
      </c>
      <c r="N3101" s="144"/>
      <c r="O3101" s="142"/>
      <c r="P3101" s="144"/>
      <c r="Q3101" s="144">
        <f t="shared" si="732"/>
        <v>6253940</v>
      </c>
      <c r="R3101" s="144">
        <v>6253940</v>
      </c>
      <c r="S3101" s="30"/>
      <c r="T3101" s="144"/>
      <c r="U3101" s="144"/>
      <c r="V3101" s="144"/>
      <c r="W3101" s="144"/>
      <c r="X3101" s="144"/>
      <c r="Y3101" s="144"/>
      <c r="Z3101" s="144"/>
      <c r="AA3101" s="144"/>
      <c r="AB3101" s="144"/>
      <c r="AC3101" s="144"/>
      <c r="AD3101" s="144"/>
      <c r="AE3101" s="144"/>
      <c r="AF3101" s="144"/>
      <c r="AG3101" s="324">
        <v>2025</v>
      </c>
      <c r="AH3101" s="135"/>
      <c r="AI3101" s="177"/>
      <c r="AJ3101" s="177"/>
      <c r="AK3101" s="141">
        <f t="shared" si="730"/>
        <v>2992</v>
      </c>
      <c r="AL3101" s="35" t="s">
        <v>153</v>
      </c>
      <c r="AM3101" s="141" t="str">
        <f t="shared" si="733"/>
        <v>2992.</v>
      </c>
      <c r="AN3101" s="147"/>
      <c r="AO3101" s="35"/>
      <c r="AP3101" s="16"/>
    </row>
    <row r="3102" spans="1:42" ht="22.5" customHeight="1" x14ac:dyDescent="0.25">
      <c r="A3102" s="68" t="str">
        <f t="shared" si="734"/>
        <v>2993.</v>
      </c>
      <c r="B3102" s="25">
        <v>4613</v>
      </c>
      <c r="C3102" s="300" t="s">
        <v>2404</v>
      </c>
      <c r="D3102" s="25">
        <v>1968</v>
      </c>
      <c r="E3102" s="111" t="s">
        <v>2932</v>
      </c>
      <c r="F3102" s="68" t="s">
        <v>2933</v>
      </c>
      <c r="G3102" s="25">
        <v>5</v>
      </c>
      <c r="H3102" s="25">
        <v>5</v>
      </c>
      <c r="I3102" s="176">
        <v>4837</v>
      </c>
      <c r="J3102" s="176">
        <v>3164.6</v>
      </c>
      <c r="K3102" s="176">
        <v>3164.6</v>
      </c>
      <c r="L3102" s="267">
        <v>269</v>
      </c>
      <c r="M3102" s="176">
        <f t="shared" si="731"/>
        <v>918456</v>
      </c>
      <c r="N3102" s="144"/>
      <c r="O3102" s="142"/>
      <c r="P3102" s="144"/>
      <c r="Q3102" s="144">
        <f t="shared" si="732"/>
        <v>918456</v>
      </c>
      <c r="R3102" s="144">
        <v>918456</v>
      </c>
      <c r="S3102" s="30"/>
      <c r="T3102" s="144"/>
      <c r="U3102" s="144"/>
      <c r="V3102" s="144"/>
      <c r="W3102" s="144"/>
      <c r="X3102" s="144"/>
      <c r="Y3102" s="144"/>
      <c r="Z3102" s="144"/>
      <c r="AA3102" s="144"/>
      <c r="AB3102" s="144"/>
      <c r="AC3102" s="144"/>
      <c r="AD3102" s="144"/>
      <c r="AE3102" s="144"/>
      <c r="AF3102" s="144"/>
      <c r="AG3102" s="324">
        <v>2025</v>
      </c>
      <c r="AH3102" s="128"/>
      <c r="AI3102" s="177"/>
      <c r="AJ3102" s="177"/>
      <c r="AK3102" s="141">
        <f t="shared" si="730"/>
        <v>2993</v>
      </c>
      <c r="AL3102" s="35" t="s">
        <v>153</v>
      </c>
      <c r="AM3102" s="141" t="str">
        <f t="shared" si="733"/>
        <v>2993.</v>
      </c>
      <c r="AN3102" s="147"/>
      <c r="AO3102" s="35"/>
      <c r="AP3102" s="16"/>
    </row>
    <row r="3103" spans="1:42" ht="22.5" customHeight="1" x14ac:dyDescent="0.25">
      <c r="A3103" s="68" t="str">
        <f t="shared" si="734"/>
        <v>2994.</v>
      </c>
      <c r="B3103" s="25">
        <v>5342</v>
      </c>
      <c r="C3103" s="300" t="s">
        <v>2406</v>
      </c>
      <c r="D3103" s="25">
        <v>1968</v>
      </c>
      <c r="E3103" s="111" t="s">
        <v>2932</v>
      </c>
      <c r="F3103" s="68" t="s">
        <v>2933</v>
      </c>
      <c r="G3103" s="25">
        <v>5</v>
      </c>
      <c r="H3103" s="25">
        <v>10</v>
      </c>
      <c r="I3103" s="144">
        <v>2721</v>
      </c>
      <c r="J3103" s="144">
        <v>1657.3</v>
      </c>
      <c r="K3103" s="144">
        <v>1657.3</v>
      </c>
      <c r="L3103" s="30">
        <v>351</v>
      </c>
      <c r="M3103" s="176">
        <f t="shared" si="731"/>
        <v>7079753.9900000002</v>
      </c>
      <c r="N3103" s="144"/>
      <c r="O3103" s="142"/>
      <c r="P3103" s="144"/>
      <c r="Q3103" s="144">
        <f t="shared" si="732"/>
        <v>7079753.9900000002</v>
      </c>
      <c r="R3103" s="144">
        <v>4387829.28</v>
      </c>
      <c r="S3103" s="30"/>
      <c r="T3103" s="144"/>
      <c r="U3103" s="144">
        <v>758.93</v>
      </c>
      <c r="V3103" s="144">
        <f>U3103*3547</f>
        <v>2691924.71</v>
      </c>
      <c r="W3103" s="144"/>
      <c r="X3103" s="144"/>
      <c r="Y3103" s="144"/>
      <c r="Z3103" s="144"/>
      <c r="AA3103" s="144"/>
      <c r="AB3103" s="144"/>
      <c r="AC3103" s="144"/>
      <c r="AD3103" s="144"/>
      <c r="AE3103" s="144"/>
      <c r="AF3103" s="144"/>
      <c r="AG3103" s="324">
        <v>2025</v>
      </c>
      <c r="AH3103" s="128"/>
      <c r="AI3103" s="177"/>
      <c r="AJ3103" s="177"/>
      <c r="AK3103" s="141">
        <f t="shared" si="730"/>
        <v>2994</v>
      </c>
      <c r="AL3103" s="35" t="s">
        <v>153</v>
      </c>
      <c r="AM3103" s="141" t="str">
        <f t="shared" si="733"/>
        <v>2994.</v>
      </c>
      <c r="AN3103" s="147"/>
      <c r="AO3103" s="35"/>
      <c r="AP3103" s="16"/>
    </row>
    <row r="3104" spans="1:42" ht="22.5" customHeight="1" x14ac:dyDescent="0.25">
      <c r="A3104" s="68" t="str">
        <f t="shared" si="734"/>
        <v>2995.</v>
      </c>
      <c r="B3104" s="25">
        <v>4363</v>
      </c>
      <c r="C3104" s="202" t="s">
        <v>2407</v>
      </c>
      <c r="D3104" s="25">
        <v>1969</v>
      </c>
      <c r="E3104" s="111" t="s">
        <v>2932</v>
      </c>
      <c r="F3104" s="68" t="s">
        <v>2934</v>
      </c>
      <c r="G3104" s="25">
        <v>5</v>
      </c>
      <c r="H3104" s="25">
        <v>1</v>
      </c>
      <c r="I3104" s="144">
        <v>1566.9</v>
      </c>
      <c r="J3104" s="144">
        <v>1360.1</v>
      </c>
      <c r="K3104" s="144">
        <v>1360.1</v>
      </c>
      <c r="L3104" s="30">
        <v>116</v>
      </c>
      <c r="M3104" s="176">
        <f t="shared" si="731"/>
        <v>2274160</v>
      </c>
      <c r="N3104" s="144"/>
      <c r="O3104" s="142"/>
      <c r="P3104" s="144"/>
      <c r="Q3104" s="144">
        <f t="shared" si="732"/>
        <v>2274160</v>
      </c>
      <c r="R3104" s="144">
        <v>2274160</v>
      </c>
      <c r="S3104" s="30"/>
      <c r="T3104" s="144"/>
      <c r="U3104" s="144"/>
      <c r="V3104" s="144"/>
      <c r="W3104" s="144"/>
      <c r="X3104" s="144"/>
      <c r="Y3104" s="144"/>
      <c r="Z3104" s="144"/>
      <c r="AA3104" s="144"/>
      <c r="AB3104" s="144"/>
      <c r="AC3104" s="144"/>
      <c r="AD3104" s="144"/>
      <c r="AE3104" s="144"/>
      <c r="AF3104" s="144"/>
      <c r="AG3104" s="324">
        <v>2025</v>
      </c>
      <c r="AH3104" s="129"/>
      <c r="AI3104" s="216"/>
      <c r="AJ3104" s="216"/>
      <c r="AK3104" s="141">
        <f t="shared" si="730"/>
        <v>2995</v>
      </c>
      <c r="AL3104" s="35" t="s">
        <v>153</v>
      </c>
      <c r="AM3104" s="141" t="str">
        <f t="shared" si="733"/>
        <v>2995.</v>
      </c>
      <c r="AN3104" s="147"/>
      <c r="AO3104" s="35"/>
      <c r="AP3104" s="16"/>
    </row>
    <row r="3105" spans="1:42" ht="22.5" customHeight="1" x14ac:dyDescent="0.25">
      <c r="A3105" s="68" t="str">
        <f t="shared" si="734"/>
        <v>2996.</v>
      </c>
      <c r="B3105" s="25">
        <v>4201</v>
      </c>
      <c r="C3105" s="175" t="s">
        <v>2408</v>
      </c>
      <c r="D3105" s="25">
        <v>1969</v>
      </c>
      <c r="E3105" s="111" t="s">
        <v>2932</v>
      </c>
      <c r="F3105" s="68" t="s">
        <v>2933</v>
      </c>
      <c r="G3105" s="25">
        <v>5</v>
      </c>
      <c r="H3105" s="25">
        <v>5</v>
      </c>
      <c r="I3105" s="176">
        <v>4852.6000000000004</v>
      </c>
      <c r="J3105" s="176">
        <v>4852.6000000000004</v>
      </c>
      <c r="K3105" s="176">
        <v>4852.6000000000004</v>
      </c>
      <c r="L3105" s="267">
        <v>243</v>
      </c>
      <c r="M3105" s="176">
        <f t="shared" si="731"/>
        <v>6595064</v>
      </c>
      <c r="N3105" s="144"/>
      <c r="O3105" s="142"/>
      <c r="P3105" s="144"/>
      <c r="Q3105" s="144">
        <f t="shared" si="732"/>
        <v>6595064</v>
      </c>
      <c r="R3105" s="144">
        <v>6595064</v>
      </c>
      <c r="S3105" s="30"/>
      <c r="T3105" s="144"/>
      <c r="U3105" s="144"/>
      <c r="V3105" s="144"/>
      <c r="W3105" s="144"/>
      <c r="X3105" s="144"/>
      <c r="Y3105" s="144"/>
      <c r="Z3105" s="144"/>
      <c r="AA3105" s="144"/>
      <c r="AB3105" s="144"/>
      <c r="AC3105" s="144"/>
      <c r="AD3105" s="144"/>
      <c r="AE3105" s="144"/>
      <c r="AF3105" s="144"/>
      <c r="AG3105" s="324">
        <v>2025</v>
      </c>
      <c r="AH3105" s="135"/>
      <c r="AI3105" s="177"/>
      <c r="AJ3105" s="177"/>
      <c r="AK3105" s="141">
        <f t="shared" ref="AK3105:AK3168" si="735">MAX(AK3101:AK3104)+1</f>
        <v>2996</v>
      </c>
      <c r="AL3105" s="35" t="s">
        <v>153</v>
      </c>
      <c r="AM3105" s="141" t="str">
        <f t="shared" si="733"/>
        <v>2996.</v>
      </c>
      <c r="AN3105" s="147"/>
      <c r="AO3105" s="35"/>
      <c r="AP3105" s="16"/>
    </row>
    <row r="3106" spans="1:42" ht="22.5" customHeight="1" x14ac:dyDescent="0.25">
      <c r="A3106" s="68" t="str">
        <f t="shared" si="734"/>
        <v>2997.</v>
      </c>
      <c r="B3106" s="25">
        <v>4214</v>
      </c>
      <c r="C3106" s="300" t="s">
        <v>2409</v>
      </c>
      <c r="D3106" s="25">
        <v>1969</v>
      </c>
      <c r="E3106" s="111" t="s">
        <v>2932</v>
      </c>
      <c r="F3106" s="68" t="s">
        <v>2933</v>
      </c>
      <c r="G3106" s="25">
        <v>5</v>
      </c>
      <c r="H3106" s="25">
        <v>5</v>
      </c>
      <c r="I3106" s="176">
        <v>4792.3</v>
      </c>
      <c r="J3106" s="176">
        <v>4792.3</v>
      </c>
      <c r="K3106" s="176">
        <v>4792.3</v>
      </c>
      <c r="L3106" s="267">
        <v>284</v>
      </c>
      <c r="M3106" s="176">
        <f t="shared" si="731"/>
        <v>4242212</v>
      </c>
      <c r="N3106" s="144"/>
      <c r="O3106" s="142"/>
      <c r="P3106" s="144"/>
      <c r="Q3106" s="144">
        <f t="shared" si="732"/>
        <v>4242212</v>
      </c>
      <c r="R3106" s="144"/>
      <c r="S3106" s="30"/>
      <c r="T3106" s="144"/>
      <c r="U3106" s="144">
        <v>1196</v>
      </c>
      <c r="V3106" s="144">
        <f>U3106*3547</f>
        <v>4242212</v>
      </c>
      <c r="W3106" s="144"/>
      <c r="X3106" s="144"/>
      <c r="Y3106" s="144"/>
      <c r="Z3106" s="144"/>
      <c r="AA3106" s="144"/>
      <c r="AB3106" s="144"/>
      <c r="AC3106" s="144"/>
      <c r="AD3106" s="144"/>
      <c r="AE3106" s="144"/>
      <c r="AF3106" s="144"/>
      <c r="AG3106" s="324">
        <v>2025</v>
      </c>
      <c r="AH3106" s="128"/>
      <c r="AI3106" s="172"/>
      <c r="AJ3106" s="172"/>
      <c r="AK3106" s="141">
        <f t="shared" si="735"/>
        <v>2997</v>
      </c>
      <c r="AL3106" s="35" t="s">
        <v>153</v>
      </c>
      <c r="AM3106" s="141" t="str">
        <f t="shared" si="733"/>
        <v>2997.</v>
      </c>
      <c r="AN3106" s="147"/>
      <c r="AO3106" s="35"/>
      <c r="AP3106" s="16"/>
    </row>
    <row r="3107" spans="1:42" ht="22.5" customHeight="1" x14ac:dyDescent="0.25">
      <c r="A3107" s="68" t="str">
        <f t="shared" si="734"/>
        <v>2998.</v>
      </c>
      <c r="B3107" s="25">
        <v>4121</v>
      </c>
      <c r="C3107" s="202" t="s">
        <v>2945</v>
      </c>
      <c r="D3107" s="25">
        <v>1970</v>
      </c>
      <c r="E3107" s="111" t="s">
        <v>2932</v>
      </c>
      <c r="F3107" s="68" t="s">
        <v>2934</v>
      </c>
      <c r="G3107" s="25">
        <v>5</v>
      </c>
      <c r="H3107" s="25">
        <v>2</v>
      </c>
      <c r="I3107" s="144">
        <v>1710.6</v>
      </c>
      <c r="J3107" s="144">
        <v>1501.3</v>
      </c>
      <c r="K3107" s="144">
        <v>1246.3</v>
      </c>
      <c r="L3107" s="30">
        <v>134</v>
      </c>
      <c r="M3107" s="176">
        <f t="shared" si="731"/>
        <v>919190.09</v>
      </c>
      <c r="N3107" s="144"/>
      <c r="O3107" s="142"/>
      <c r="P3107" s="144"/>
      <c r="Q3107" s="144">
        <f t="shared" si="732"/>
        <v>919190.09</v>
      </c>
      <c r="R3107" s="144">
        <v>919190.09</v>
      </c>
      <c r="S3107" s="30"/>
      <c r="T3107" s="144"/>
      <c r="U3107" s="144"/>
      <c r="V3107" s="144"/>
      <c r="W3107" s="144"/>
      <c r="X3107" s="144"/>
      <c r="Y3107" s="144"/>
      <c r="Z3107" s="144"/>
      <c r="AA3107" s="144"/>
      <c r="AB3107" s="144"/>
      <c r="AC3107" s="144"/>
      <c r="AD3107" s="144"/>
      <c r="AE3107" s="144"/>
      <c r="AF3107" s="144"/>
      <c r="AG3107" s="324">
        <v>2025</v>
      </c>
      <c r="AH3107" s="129"/>
      <c r="AI3107" s="216"/>
      <c r="AJ3107" s="216"/>
      <c r="AK3107" s="141">
        <f t="shared" si="735"/>
        <v>2998</v>
      </c>
      <c r="AL3107" s="35" t="s">
        <v>153</v>
      </c>
      <c r="AM3107" s="141" t="str">
        <f t="shared" si="733"/>
        <v>2998.</v>
      </c>
      <c r="AN3107" s="147"/>
      <c r="AO3107" s="35"/>
      <c r="AP3107" s="16"/>
    </row>
    <row r="3108" spans="1:42" ht="22.5" customHeight="1" x14ac:dyDescent="0.25">
      <c r="A3108" s="68" t="str">
        <f t="shared" si="734"/>
        <v>2999.</v>
      </c>
      <c r="B3108" s="25">
        <v>4275</v>
      </c>
      <c r="C3108" s="300" t="s">
        <v>2410</v>
      </c>
      <c r="D3108" s="25">
        <v>1970</v>
      </c>
      <c r="E3108" s="111" t="s">
        <v>2932</v>
      </c>
      <c r="F3108" s="68" t="s">
        <v>2933</v>
      </c>
      <c r="G3108" s="25">
        <v>5</v>
      </c>
      <c r="H3108" s="25">
        <v>10</v>
      </c>
      <c r="I3108" s="176">
        <v>6879</v>
      </c>
      <c r="J3108" s="176">
        <v>4452.2</v>
      </c>
      <c r="K3108" s="176">
        <v>4452.2</v>
      </c>
      <c r="L3108" s="267">
        <v>360</v>
      </c>
      <c r="M3108" s="176">
        <f t="shared" si="731"/>
        <v>13433788</v>
      </c>
      <c r="N3108" s="144"/>
      <c r="O3108" s="142"/>
      <c r="P3108" s="144"/>
      <c r="Q3108" s="144">
        <f t="shared" si="732"/>
        <v>13433788</v>
      </c>
      <c r="R3108" s="144">
        <v>13433788</v>
      </c>
      <c r="S3108" s="30"/>
      <c r="T3108" s="144"/>
      <c r="U3108" s="144"/>
      <c r="V3108" s="144"/>
      <c r="W3108" s="144"/>
      <c r="X3108" s="144"/>
      <c r="Y3108" s="144"/>
      <c r="Z3108" s="144"/>
      <c r="AA3108" s="144"/>
      <c r="AB3108" s="144"/>
      <c r="AC3108" s="144"/>
      <c r="AD3108" s="144"/>
      <c r="AE3108" s="144"/>
      <c r="AF3108" s="144"/>
      <c r="AG3108" s="324">
        <v>2025</v>
      </c>
      <c r="AH3108" s="128"/>
      <c r="AI3108" s="177"/>
      <c r="AJ3108" s="177"/>
      <c r="AK3108" s="141">
        <f t="shared" si="735"/>
        <v>2999</v>
      </c>
      <c r="AL3108" s="35" t="s">
        <v>153</v>
      </c>
      <c r="AM3108" s="141" t="str">
        <f t="shared" si="733"/>
        <v>2999.</v>
      </c>
      <c r="AN3108" s="147"/>
      <c r="AO3108" s="35"/>
      <c r="AP3108" s="16"/>
    </row>
    <row r="3109" spans="1:42" ht="22.5" customHeight="1" x14ac:dyDescent="0.25">
      <c r="A3109" s="68" t="str">
        <f t="shared" si="734"/>
        <v>3000.</v>
      </c>
      <c r="B3109" s="25">
        <v>4792</v>
      </c>
      <c r="C3109" s="175" t="s">
        <v>2411</v>
      </c>
      <c r="D3109" s="25">
        <v>1970</v>
      </c>
      <c r="E3109" s="111" t="s">
        <v>2932</v>
      </c>
      <c r="F3109" s="68" t="s">
        <v>2934</v>
      </c>
      <c r="G3109" s="25">
        <v>5</v>
      </c>
      <c r="H3109" s="25">
        <v>6</v>
      </c>
      <c r="I3109" s="176">
        <v>5155.3</v>
      </c>
      <c r="J3109" s="176">
        <v>3749.4</v>
      </c>
      <c r="K3109" s="176">
        <v>3749.4</v>
      </c>
      <c r="L3109" s="267">
        <v>179</v>
      </c>
      <c r="M3109" s="176">
        <f t="shared" si="731"/>
        <v>1814830</v>
      </c>
      <c r="N3109" s="144"/>
      <c r="O3109" s="142"/>
      <c r="P3109" s="144"/>
      <c r="Q3109" s="144">
        <f t="shared" si="732"/>
        <v>1814830</v>
      </c>
      <c r="R3109" s="144">
        <v>1814830</v>
      </c>
      <c r="S3109" s="30"/>
      <c r="T3109" s="144"/>
      <c r="U3109" s="144"/>
      <c r="V3109" s="144"/>
      <c r="W3109" s="144"/>
      <c r="X3109" s="144"/>
      <c r="Y3109" s="144"/>
      <c r="Z3109" s="144"/>
      <c r="AA3109" s="144"/>
      <c r="AB3109" s="144"/>
      <c r="AC3109" s="144"/>
      <c r="AD3109" s="144"/>
      <c r="AE3109" s="144"/>
      <c r="AF3109" s="144"/>
      <c r="AG3109" s="324">
        <v>2025</v>
      </c>
      <c r="AH3109" s="135"/>
      <c r="AI3109" s="177"/>
      <c r="AJ3109" s="177"/>
      <c r="AK3109" s="141">
        <f t="shared" si="735"/>
        <v>3000</v>
      </c>
      <c r="AL3109" s="35" t="s">
        <v>153</v>
      </c>
      <c r="AM3109" s="141" t="str">
        <f t="shared" si="733"/>
        <v>3000.</v>
      </c>
      <c r="AN3109" s="147"/>
      <c r="AO3109" s="35"/>
      <c r="AP3109" s="16"/>
    </row>
    <row r="3110" spans="1:42" ht="22.5" customHeight="1" x14ac:dyDescent="0.25">
      <c r="A3110" s="68" t="str">
        <f t="shared" si="734"/>
        <v>3001.</v>
      </c>
      <c r="B3110" s="25">
        <v>4799</v>
      </c>
      <c r="C3110" s="300" t="s">
        <v>2412</v>
      </c>
      <c r="D3110" s="25">
        <v>1970</v>
      </c>
      <c r="E3110" s="111" t="s">
        <v>2932</v>
      </c>
      <c r="F3110" s="68" t="s">
        <v>2934</v>
      </c>
      <c r="G3110" s="25">
        <v>5</v>
      </c>
      <c r="H3110" s="25">
        <v>6</v>
      </c>
      <c r="I3110" s="176">
        <v>4802.8</v>
      </c>
      <c r="J3110" s="144">
        <v>4448.8</v>
      </c>
      <c r="K3110" s="176">
        <v>4277.1000000000004</v>
      </c>
      <c r="L3110" s="267">
        <v>201</v>
      </c>
      <c r="M3110" s="176">
        <f t="shared" si="731"/>
        <v>2575664</v>
      </c>
      <c r="N3110" s="144"/>
      <c r="O3110" s="142"/>
      <c r="P3110" s="144"/>
      <c r="Q3110" s="144">
        <f t="shared" si="732"/>
        <v>2575664</v>
      </c>
      <c r="R3110" s="144">
        <v>2575664</v>
      </c>
      <c r="S3110" s="30"/>
      <c r="T3110" s="144"/>
      <c r="U3110" s="144"/>
      <c r="V3110" s="144"/>
      <c r="W3110" s="144"/>
      <c r="X3110" s="144"/>
      <c r="Y3110" s="144"/>
      <c r="Z3110" s="144"/>
      <c r="AA3110" s="144"/>
      <c r="AB3110" s="144"/>
      <c r="AC3110" s="144"/>
      <c r="AD3110" s="144"/>
      <c r="AE3110" s="144"/>
      <c r="AF3110" s="144"/>
      <c r="AG3110" s="324">
        <v>2025</v>
      </c>
      <c r="AH3110" s="128"/>
      <c r="AI3110" s="177"/>
      <c r="AJ3110" s="177"/>
      <c r="AK3110" s="141">
        <f t="shared" si="735"/>
        <v>3001</v>
      </c>
      <c r="AL3110" s="35" t="s">
        <v>153</v>
      </c>
      <c r="AM3110" s="141" t="str">
        <f t="shared" si="733"/>
        <v>3001.</v>
      </c>
      <c r="AN3110" s="147"/>
      <c r="AO3110" s="35"/>
      <c r="AP3110" s="16"/>
    </row>
    <row r="3111" spans="1:42" ht="22.5" customHeight="1" x14ac:dyDescent="0.25">
      <c r="A3111" s="68" t="str">
        <f t="shared" si="734"/>
        <v>3002.</v>
      </c>
      <c r="B3111" s="25">
        <v>4801</v>
      </c>
      <c r="C3111" s="175" t="s">
        <v>2413</v>
      </c>
      <c r="D3111" s="25">
        <v>1970</v>
      </c>
      <c r="E3111" s="111" t="s">
        <v>2932</v>
      </c>
      <c r="F3111" s="68" t="s">
        <v>2934</v>
      </c>
      <c r="G3111" s="25">
        <v>5</v>
      </c>
      <c r="H3111" s="25">
        <v>6</v>
      </c>
      <c r="I3111" s="176">
        <v>4382.1000000000004</v>
      </c>
      <c r="J3111" s="144">
        <v>4006</v>
      </c>
      <c r="K3111" s="176">
        <v>2773.5</v>
      </c>
      <c r="L3111" s="267">
        <v>179</v>
      </c>
      <c r="M3111" s="176">
        <f t="shared" si="731"/>
        <v>1236085</v>
      </c>
      <c r="N3111" s="144"/>
      <c r="O3111" s="142"/>
      <c r="P3111" s="144"/>
      <c r="Q3111" s="144">
        <f t="shared" si="732"/>
        <v>1236085</v>
      </c>
      <c r="R3111" s="144">
        <v>1236085</v>
      </c>
      <c r="S3111" s="30"/>
      <c r="T3111" s="144"/>
      <c r="U3111" s="144"/>
      <c r="V3111" s="144"/>
      <c r="W3111" s="144"/>
      <c r="X3111" s="144"/>
      <c r="Y3111" s="144"/>
      <c r="Z3111" s="144"/>
      <c r="AA3111" s="144"/>
      <c r="AB3111" s="144"/>
      <c r="AC3111" s="144"/>
      <c r="AD3111" s="144"/>
      <c r="AE3111" s="144"/>
      <c r="AF3111" s="144"/>
      <c r="AG3111" s="324">
        <v>2025</v>
      </c>
      <c r="AH3111" s="135"/>
      <c r="AI3111" s="177"/>
      <c r="AJ3111" s="177"/>
      <c r="AK3111" s="141">
        <f t="shared" si="735"/>
        <v>3002</v>
      </c>
      <c r="AL3111" s="35" t="s">
        <v>153</v>
      </c>
      <c r="AM3111" s="141" t="str">
        <f t="shared" si="733"/>
        <v>3002.</v>
      </c>
      <c r="AN3111" s="147"/>
      <c r="AO3111" s="35"/>
      <c r="AP3111" s="16"/>
    </row>
    <row r="3112" spans="1:42" ht="22.5" customHeight="1" x14ac:dyDescent="0.25">
      <c r="A3112" s="68" t="str">
        <f t="shared" si="734"/>
        <v>3003.</v>
      </c>
      <c r="B3112" s="25">
        <v>4346</v>
      </c>
      <c r="C3112" s="175" t="s">
        <v>2414</v>
      </c>
      <c r="D3112" s="25">
        <v>1971</v>
      </c>
      <c r="E3112" s="111" t="s">
        <v>2932</v>
      </c>
      <c r="F3112" s="68" t="s">
        <v>2934</v>
      </c>
      <c r="G3112" s="25">
        <v>5</v>
      </c>
      <c r="H3112" s="25">
        <v>1</v>
      </c>
      <c r="I3112" s="176">
        <v>2891.3</v>
      </c>
      <c r="J3112" s="176">
        <v>2804.1</v>
      </c>
      <c r="K3112" s="176">
        <v>2596.6999999999998</v>
      </c>
      <c r="L3112" s="267">
        <v>195</v>
      </c>
      <c r="M3112" s="144">
        <f t="shared" si="731"/>
        <v>757926</v>
      </c>
      <c r="N3112" s="144"/>
      <c r="O3112" s="142"/>
      <c r="P3112" s="144"/>
      <c r="Q3112" s="144">
        <f t="shared" si="732"/>
        <v>757926</v>
      </c>
      <c r="R3112" s="144">
        <v>757926</v>
      </c>
      <c r="S3112" s="30"/>
      <c r="T3112" s="144"/>
      <c r="U3112" s="144"/>
      <c r="V3112" s="144"/>
      <c r="W3112" s="144"/>
      <c r="X3112" s="144"/>
      <c r="Y3112" s="144"/>
      <c r="Z3112" s="144"/>
      <c r="AA3112" s="144"/>
      <c r="AB3112" s="144"/>
      <c r="AC3112" s="144"/>
      <c r="AD3112" s="144"/>
      <c r="AE3112" s="144"/>
      <c r="AF3112" s="144"/>
      <c r="AG3112" s="324">
        <v>2025</v>
      </c>
      <c r="AH3112" s="135"/>
      <c r="AI3112" s="177"/>
      <c r="AJ3112" s="177"/>
      <c r="AK3112" s="141">
        <f t="shared" si="735"/>
        <v>3003</v>
      </c>
      <c r="AL3112" s="35" t="s">
        <v>153</v>
      </c>
      <c r="AM3112" s="141" t="str">
        <f t="shared" si="733"/>
        <v>3003.</v>
      </c>
      <c r="AN3112" s="147"/>
      <c r="AO3112" s="35"/>
      <c r="AP3112" s="16"/>
    </row>
    <row r="3113" spans="1:42" ht="22.5" customHeight="1" x14ac:dyDescent="0.25">
      <c r="A3113" s="68" t="str">
        <f t="shared" si="734"/>
        <v>3004.</v>
      </c>
      <c r="B3113" s="25">
        <v>4129</v>
      </c>
      <c r="C3113" s="202" t="s">
        <v>2415</v>
      </c>
      <c r="D3113" s="25">
        <v>1971</v>
      </c>
      <c r="E3113" s="111" t="s">
        <v>2932</v>
      </c>
      <c r="F3113" s="68" t="s">
        <v>2933</v>
      </c>
      <c r="G3113" s="25">
        <v>5</v>
      </c>
      <c r="H3113" s="25">
        <v>3</v>
      </c>
      <c r="I3113" s="144">
        <v>2488.1999999999998</v>
      </c>
      <c r="J3113" s="144">
        <v>1669.3</v>
      </c>
      <c r="K3113" s="144">
        <v>1669.3</v>
      </c>
      <c r="L3113" s="30">
        <v>122</v>
      </c>
      <c r="M3113" s="176">
        <f t="shared" si="731"/>
        <v>923622.17999999993</v>
      </c>
      <c r="N3113" s="144"/>
      <c r="O3113" s="142"/>
      <c r="P3113" s="144"/>
      <c r="Q3113" s="144">
        <f t="shared" si="732"/>
        <v>923622.17999999993</v>
      </c>
      <c r="R3113" s="144">
        <v>923622.17999999993</v>
      </c>
      <c r="S3113" s="30"/>
      <c r="T3113" s="144"/>
      <c r="U3113" s="144"/>
      <c r="V3113" s="144"/>
      <c r="W3113" s="144"/>
      <c r="X3113" s="144"/>
      <c r="Y3113" s="144"/>
      <c r="Z3113" s="144"/>
      <c r="AA3113" s="144"/>
      <c r="AB3113" s="144"/>
      <c r="AC3113" s="144"/>
      <c r="AD3113" s="144"/>
      <c r="AE3113" s="144"/>
      <c r="AF3113" s="144"/>
      <c r="AG3113" s="324">
        <v>2025</v>
      </c>
      <c r="AH3113" s="129"/>
      <c r="AI3113" s="216"/>
      <c r="AJ3113" s="216"/>
      <c r="AK3113" s="141">
        <f t="shared" si="735"/>
        <v>3004</v>
      </c>
      <c r="AL3113" s="35" t="s">
        <v>153</v>
      </c>
      <c r="AM3113" s="141" t="str">
        <f t="shared" si="733"/>
        <v>3004.</v>
      </c>
      <c r="AN3113" s="147"/>
      <c r="AO3113" s="35"/>
      <c r="AP3113" s="16"/>
    </row>
    <row r="3114" spans="1:42" ht="22.5" customHeight="1" x14ac:dyDescent="0.25">
      <c r="A3114" s="68" t="str">
        <f t="shared" si="734"/>
        <v>3005.</v>
      </c>
      <c r="B3114" s="25">
        <v>4790</v>
      </c>
      <c r="C3114" s="202" t="s">
        <v>2416</v>
      </c>
      <c r="D3114" s="25">
        <v>1971</v>
      </c>
      <c r="E3114" s="111" t="s">
        <v>2932</v>
      </c>
      <c r="F3114" s="68" t="s">
        <v>2933</v>
      </c>
      <c r="G3114" s="25">
        <v>5</v>
      </c>
      <c r="H3114" s="25">
        <v>6</v>
      </c>
      <c r="I3114" s="144">
        <v>4944.7</v>
      </c>
      <c r="J3114" s="144">
        <v>4703.3999999999996</v>
      </c>
      <c r="K3114" s="144">
        <v>3223.5</v>
      </c>
      <c r="L3114" s="30">
        <v>221</v>
      </c>
      <c r="M3114" s="176">
        <f t="shared" si="731"/>
        <v>5421435</v>
      </c>
      <c r="N3114" s="144"/>
      <c r="O3114" s="142"/>
      <c r="P3114" s="144"/>
      <c r="Q3114" s="144">
        <f t="shared" si="732"/>
        <v>5421435</v>
      </c>
      <c r="R3114" s="144">
        <v>5421435</v>
      </c>
      <c r="S3114" s="30"/>
      <c r="T3114" s="144"/>
      <c r="U3114" s="144"/>
      <c r="V3114" s="144"/>
      <c r="W3114" s="144"/>
      <c r="X3114" s="144"/>
      <c r="Y3114" s="144"/>
      <c r="Z3114" s="144"/>
      <c r="AA3114" s="144"/>
      <c r="AB3114" s="144"/>
      <c r="AC3114" s="144"/>
      <c r="AD3114" s="144"/>
      <c r="AE3114" s="144"/>
      <c r="AF3114" s="144"/>
      <c r="AG3114" s="324">
        <v>2025</v>
      </c>
      <c r="AH3114" s="129"/>
      <c r="AI3114" s="216"/>
      <c r="AJ3114" s="216"/>
      <c r="AK3114" s="141">
        <f t="shared" si="735"/>
        <v>3005</v>
      </c>
      <c r="AL3114" s="35" t="s">
        <v>153</v>
      </c>
      <c r="AM3114" s="141" t="str">
        <f t="shared" si="733"/>
        <v>3005.</v>
      </c>
      <c r="AN3114" s="147"/>
      <c r="AO3114" s="35"/>
      <c r="AP3114" s="16"/>
    </row>
    <row r="3115" spans="1:42" ht="22.5" customHeight="1" x14ac:dyDescent="0.25">
      <c r="A3115" s="68" t="str">
        <f t="shared" si="734"/>
        <v>3006.</v>
      </c>
      <c r="B3115" s="25">
        <v>5093</v>
      </c>
      <c r="C3115" s="300" t="s">
        <v>2417</v>
      </c>
      <c r="D3115" s="25">
        <v>1971</v>
      </c>
      <c r="E3115" s="111" t="s">
        <v>2932</v>
      </c>
      <c r="F3115" s="68" t="s">
        <v>2933</v>
      </c>
      <c r="G3115" s="25">
        <v>5</v>
      </c>
      <c r="H3115" s="25">
        <v>4</v>
      </c>
      <c r="I3115" s="176">
        <v>3576.2</v>
      </c>
      <c r="J3115" s="144">
        <v>3247.1</v>
      </c>
      <c r="K3115" s="176">
        <v>3247.1</v>
      </c>
      <c r="L3115" s="267">
        <v>165</v>
      </c>
      <c r="M3115" s="176">
        <f t="shared" si="731"/>
        <v>4871750</v>
      </c>
      <c r="N3115" s="144"/>
      <c r="O3115" s="142"/>
      <c r="P3115" s="144"/>
      <c r="Q3115" s="144">
        <f t="shared" si="732"/>
        <v>4871750</v>
      </c>
      <c r="R3115" s="144">
        <v>1920646</v>
      </c>
      <c r="S3115" s="30"/>
      <c r="T3115" s="144"/>
      <c r="U3115" s="144">
        <v>832</v>
      </c>
      <c r="V3115" s="144">
        <f>U3115*3547</f>
        <v>2951104</v>
      </c>
      <c r="W3115" s="144"/>
      <c r="X3115" s="144"/>
      <c r="Y3115" s="144"/>
      <c r="Z3115" s="144"/>
      <c r="AA3115" s="144"/>
      <c r="AB3115" s="144"/>
      <c r="AC3115" s="144"/>
      <c r="AD3115" s="144"/>
      <c r="AE3115" s="144"/>
      <c r="AF3115" s="144"/>
      <c r="AG3115" s="324">
        <v>2025</v>
      </c>
      <c r="AH3115" s="128"/>
      <c r="AI3115" s="177"/>
      <c r="AJ3115" s="177"/>
      <c r="AK3115" s="141">
        <f t="shared" si="735"/>
        <v>3006</v>
      </c>
      <c r="AL3115" s="35" t="s">
        <v>153</v>
      </c>
      <c r="AM3115" s="141" t="str">
        <f t="shared" si="733"/>
        <v>3006.</v>
      </c>
      <c r="AN3115" s="147"/>
      <c r="AO3115" s="35"/>
      <c r="AP3115" s="16"/>
    </row>
    <row r="3116" spans="1:42" ht="22.5" customHeight="1" x14ac:dyDescent="0.25">
      <c r="A3116" s="68" t="str">
        <f t="shared" si="734"/>
        <v>3007.</v>
      </c>
      <c r="B3116" s="25">
        <v>4384</v>
      </c>
      <c r="C3116" s="175" t="s">
        <v>2418</v>
      </c>
      <c r="D3116" s="25">
        <v>1972</v>
      </c>
      <c r="E3116" s="111" t="s">
        <v>2932</v>
      </c>
      <c r="F3116" s="68" t="s">
        <v>2933</v>
      </c>
      <c r="G3116" s="25">
        <v>5</v>
      </c>
      <c r="H3116" s="25">
        <v>4</v>
      </c>
      <c r="I3116" s="176">
        <v>3512.8</v>
      </c>
      <c r="J3116" s="144">
        <v>2150.6999999999998</v>
      </c>
      <c r="K3116" s="176">
        <v>2128.4</v>
      </c>
      <c r="L3116" s="267">
        <v>145</v>
      </c>
      <c r="M3116" s="176">
        <f t="shared" si="731"/>
        <v>5664648.29</v>
      </c>
      <c r="N3116" s="144"/>
      <c r="O3116" s="142"/>
      <c r="P3116" s="144"/>
      <c r="Q3116" s="144">
        <f t="shared" si="732"/>
        <v>5664648.29</v>
      </c>
      <c r="R3116" s="144">
        <v>5664648.29</v>
      </c>
      <c r="S3116" s="30"/>
      <c r="T3116" s="144"/>
      <c r="U3116" s="144"/>
      <c r="V3116" s="144"/>
      <c r="W3116" s="144"/>
      <c r="X3116" s="144"/>
      <c r="Y3116" s="144"/>
      <c r="Z3116" s="144"/>
      <c r="AA3116" s="144"/>
      <c r="AB3116" s="144"/>
      <c r="AC3116" s="144"/>
      <c r="AD3116" s="144"/>
      <c r="AE3116" s="144"/>
      <c r="AF3116" s="144"/>
      <c r="AG3116" s="324">
        <v>2025</v>
      </c>
      <c r="AH3116" s="128"/>
      <c r="AI3116" s="177"/>
      <c r="AJ3116" s="177"/>
      <c r="AK3116" s="141">
        <f t="shared" si="735"/>
        <v>3007</v>
      </c>
      <c r="AL3116" s="35" t="s">
        <v>153</v>
      </c>
      <c r="AM3116" s="141" t="str">
        <f t="shared" si="733"/>
        <v>3007.</v>
      </c>
      <c r="AN3116" s="147"/>
      <c r="AO3116" s="35"/>
      <c r="AP3116" s="16"/>
    </row>
    <row r="3117" spans="1:42" ht="22.5" customHeight="1" x14ac:dyDescent="0.25">
      <c r="A3117" s="68" t="str">
        <f t="shared" si="734"/>
        <v>3008.</v>
      </c>
      <c r="B3117" s="25">
        <v>4420</v>
      </c>
      <c r="C3117" s="175" t="s">
        <v>2419</v>
      </c>
      <c r="D3117" s="25">
        <v>1972</v>
      </c>
      <c r="E3117" s="111" t="s">
        <v>2932</v>
      </c>
      <c r="F3117" s="68" t="s">
        <v>2934</v>
      </c>
      <c r="G3117" s="25">
        <v>5</v>
      </c>
      <c r="H3117" s="25">
        <v>4</v>
      </c>
      <c r="I3117" s="176">
        <v>3660.4</v>
      </c>
      <c r="J3117" s="144">
        <v>3336.3</v>
      </c>
      <c r="K3117" s="176">
        <v>3336.3</v>
      </c>
      <c r="L3117" s="267">
        <v>169</v>
      </c>
      <c r="M3117" s="176">
        <f t="shared" si="731"/>
        <v>2111720</v>
      </c>
      <c r="N3117" s="144"/>
      <c r="O3117" s="142"/>
      <c r="P3117" s="144"/>
      <c r="Q3117" s="144">
        <f t="shared" si="732"/>
        <v>2111720</v>
      </c>
      <c r="R3117" s="144">
        <v>2111720</v>
      </c>
      <c r="S3117" s="30"/>
      <c r="T3117" s="144"/>
      <c r="U3117" s="144"/>
      <c r="V3117" s="144"/>
      <c r="W3117" s="144"/>
      <c r="X3117" s="144"/>
      <c r="Y3117" s="144"/>
      <c r="Z3117" s="144"/>
      <c r="AA3117" s="144"/>
      <c r="AB3117" s="144"/>
      <c r="AC3117" s="144"/>
      <c r="AD3117" s="144"/>
      <c r="AE3117" s="144"/>
      <c r="AF3117" s="144"/>
      <c r="AG3117" s="324">
        <v>2025</v>
      </c>
      <c r="AH3117" s="128"/>
      <c r="AI3117" s="177"/>
      <c r="AJ3117" s="177"/>
      <c r="AK3117" s="141">
        <f t="shared" si="735"/>
        <v>3008</v>
      </c>
      <c r="AL3117" s="35" t="s">
        <v>153</v>
      </c>
      <c r="AM3117" s="141" t="str">
        <f t="shared" si="733"/>
        <v>3008.</v>
      </c>
      <c r="AN3117" s="147"/>
      <c r="AP3117" s="16"/>
    </row>
    <row r="3118" spans="1:42" ht="22.5" customHeight="1" x14ac:dyDescent="0.25">
      <c r="A3118" s="68" t="str">
        <f t="shared" si="734"/>
        <v>3009.</v>
      </c>
      <c r="B3118" s="25">
        <v>4696</v>
      </c>
      <c r="C3118" s="300" t="s">
        <v>2420</v>
      </c>
      <c r="D3118" s="25">
        <v>1972</v>
      </c>
      <c r="E3118" s="111" t="s">
        <v>2932</v>
      </c>
      <c r="F3118" s="68" t="s">
        <v>2934</v>
      </c>
      <c r="G3118" s="25">
        <v>9</v>
      </c>
      <c r="H3118" s="25">
        <v>1</v>
      </c>
      <c r="I3118" s="176">
        <v>1939.7</v>
      </c>
      <c r="J3118" s="144">
        <v>1187.5999999999999</v>
      </c>
      <c r="K3118" s="176">
        <v>1187.5999999999999</v>
      </c>
      <c r="L3118" s="267">
        <v>107</v>
      </c>
      <c r="M3118" s="176">
        <f t="shared" si="731"/>
        <v>3577938</v>
      </c>
      <c r="N3118" s="144"/>
      <c r="O3118" s="142"/>
      <c r="P3118" s="144"/>
      <c r="Q3118" s="144">
        <f t="shared" si="732"/>
        <v>3577938</v>
      </c>
      <c r="R3118" s="144">
        <f>337260+3240678</f>
        <v>3577938</v>
      </c>
      <c r="S3118" s="30"/>
      <c r="T3118" s="144"/>
      <c r="U3118" s="144"/>
      <c r="V3118" s="144"/>
      <c r="W3118" s="144"/>
      <c r="X3118" s="144"/>
      <c r="Y3118" s="144"/>
      <c r="Z3118" s="144"/>
      <c r="AA3118" s="144"/>
      <c r="AB3118" s="144"/>
      <c r="AC3118" s="144"/>
      <c r="AD3118" s="144"/>
      <c r="AE3118" s="144"/>
      <c r="AF3118" s="144"/>
      <c r="AG3118" s="324">
        <v>2025</v>
      </c>
      <c r="AH3118" s="128"/>
      <c r="AI3118" s="177"/>
      <c r="AJ3118" s="177"/>
      <c r="AK3118" s="141">
        <f t="shared" si="735"/>
        <v>3009</v>
      </c>
      <c r="AL3118" s="35" t="s">
        <v>153</v>
      </c>
      <c r="AM3118" s="141" t="str">
        <f t="shared" si="733"/>
        <v>3009.</v>
      </c>
      <c r="AN3118" s="147"/>
      <c r="AO3118" s="35"/>
      <c r="AP3118" s="16"/>
    </row>
    <row r="3119" spans="1:42" ht="22.5" customHeight="1" x14ac:dyDescent="0.25">
      <c r="A3119" s="68" t="str">
        <f t="shared" si="734"/>
        <v>3010.</v>
      </c>
      <c r="B3119" s="25">
        <v>4793</v>
      </c>
      <c r="C3119" s="175" t="s">
        <v>2421</v>
      </c>
      <c r="D3119" s="25">
        <v>1972</v>
      </c>
      <c r="E3119" s="111" t="s">
        <v>2932</v>
      </c>
      <c r="F3119" s="68" t="s">
        <v>2933</v>
      </c>
      <c r="G3119" s="25">
        <v>5</v>
      </c>
      <c r="H3119" s="25">
        <v>6</v>
      </c>
      <c r="I3119" s="176">
        <v>5401.1</v>
      </c>
      <c r="J3119" s="144">
        <v>4918.8999999999996</v>
      </c>
      <c r="K3119" s="176">
        <v>3881.8</v>
      </c>
      <c r="L3119" s="267">
        <v>162</v>
      </c>
      <c r="M3119" s="176">
        <f t="shared" si="731"/>
        <v>2057760</v>
      </c>
      <c r="N3119" s="144"/>
      <c r="O3119" s="142"/>
      <c r="P3119" s="144"/>
      <c r="Q3119" s="144">
        <f t="shared" si="732"/>
        <v>2057760</v>
      </c>
      <c r="R3119" s="144">
        <v>2057760</v>
      </c>
      <c r="S3119" s="30"/>
      <c r="T3119" s="144"/>
      <c r="U3119" s="144"/>
      <c r="V3119" s="144"/>
      <c r="W3119" s="144"/>
      <c r="X3119" s="144"/>
      <c r="Y3119" s="144"/>
      <c r="Z3119" s="144"/>
      <c r="AA3119" s="144"/>
      <c r="AB3119" s="144"/>
      <c r="AC3119" s="144"/>
      <c r="AD3119" s="144"/>
      <c r="AE3119" s="144"/>
      <c r="AF3119" s="144"/>
      <c r="AG3119" s="324">
        <v>2025</v>
      </c>
      <c r="AH3119" s="128"/>
      <c r="AI3119" s="177"/>
      <c r="AJ3119" s="177"/>
      <c r="AK3119" s="141">
        <f t="shared" si="735"/>
        <v>3010</v>
      </c>
      <c r="AL3119" s="35" t="s">
        <v>153</v>
      </c>
      <c r="AM3119" s="141" t="str">
        <f t="shared" si="733"/>
        <v>3010.</v>
      </c>
      <c r="AN3119" s="147"/>
      <c r="AO3119" s="35"/>
      <c r="AP3119" s="16"/>
    </row>
    <row r="3120" spans="1:42" ht="22.5" customHeight="1" x14ac:dyDescent="0.25">
      <c r="A3120" s="68" t="str">
        <f t="shared" si="734"/>
        <v>3011.</v>
      </c>
      <c r="B3120" s="25">
        <v>4806</v>
      </c>
      <c r="C3120" s="175" t="s">
        <v>2422</v>
      </c>
      <c r="D3120" s="25">
        <v>1972</v>
      </c>
      <c r="E3120" s="111" t="s">
        <v>2932</v>
      </c>
      <c r="F3120" s="68" t="s">
        <v>2934</v>
      </c>
      <c r="G3120" s="25">
        <v>5</v>
      </c>
      <c r="H3120" s="25">
        <v>1</v>
      </c>
      <c r="I3120" s="176">
        <v>3394.4</v>
      </c>
      <c r="J3120" s="176">
        <v>2918.1</v>
      </c>
      <c r="K3120" s="176">
        <v>2918.1</v>
      </c>
      <c r="L3120" s="267">
        <v>256</v>
      </c>
      <c r="M3120" s="176">
        <f t="shared" si="731"/>
        <v>1196460</v>
      </c>
      <c r="N3120" s="144"/>
      <c r="O3120" s="142"/>
      <c r="P3120" s="144"/>
      <c r="Q3120" s="144">
        <f t="shared" si="732"/>
        <v>1196460</v>
      </c>
      <c r="R3120" s="144">
        <v>1196460</v>
      </c>
      <c r="S3120" s="30"/>
      <c r="T3120" s="144"/>
      <c r="U3120" s="144"/>
      <c r="V3120" s="144"/>
      <c r="W3120" s="144"/>
      <c r="X3120" s="144"/>
      <c r="Y3120" s="144"/>
      <c r="Z3120" s="144"/>
      <c r="AA3120" s="144"/>
      <c r="AB3120" s="144"/>
      <c r="AC3120" s="144"/>
      <c r="AD3120" s="144"/>
      <c r="AE3120" s="144"/>
      <c r="AF3120" s="144"/>
      <c r="AG3120" s="324">
        <v>2025</v>
      </c>
      <c r="AH3120" s="135"/>
      <c r="AI3120" s="177"/>
      <c r="AJ3120" s="177"/>
      <c r="AK3120" s="141">
        <f t="shared" si="735"/>
        <v>3011</v>
      </c>
      <c r="AL3120" s="35" t="s">
        <v>153</v>
      </c>
      <c r="AM3120" s="141" t="str">
        <f t="shared" si="733"/>
        <v>3011.</v>
      </c>
      <c r="AN3120" s="147"/>
      <c r="AO3120" s="35"/>
      <c r="AP3120" s="16"/>
    </row>
    <row r="3121" spans="1:42" ht="22.5" customHeight="1" x14ac:dyDescent="0.25">
      <c r="A3121" s="68" t="str">
        <f t="shared" si="734"/>
        <v>3012.</v>
      </c>
      <c r="B3121" s="25">
        <v>4425</v>
      </c>
      <c r="C3121" s="175" t="s">
        <v>2423</v>
      </c>
      <c r="D3121" s="25">
        <v>1973</v>
      </c>
      <c r="E3121" s="111" t="s">
        <v>2932</v>
      </c>
      <c r="F3121" s="68" t="s">
        <v>2933</v>
      </c>
      <c r="G3121" s="25">
        <v>2</v>
      </c>
      <c r="H3121" s="25">
        <v>2</v>
      </c>
      <c r="I3121" s="176">
        <v>781.6</v>
      </c>
      <c r="J3121" s="144">
        <v>781.6</v>
      </c>
      <c r="K3121" s="176">
        <v>781.6</v>
      </c>
      <c r="L3121" s="267">
        <v>38</v>
      </c>
      <c r="M3121" s="176">
        <f t="shared" ref="M3121:M3151" si="736">R3121+T3121+V3121+X3121+Z3121+AB3121+AE3121+AF3121</f>
        <v>900864</v>
      </c>
      <c r="N3121" s="144"/>
      <c r="O3121" s="142"/>
      <c r="P3121" s="144"/>
      <c r="Q3121" s="144">
        <f t="shared" ref="Q3121:Q3162" si="737">M3121</f>
        <v>900864</v>
      </c>
      <c r="R3121" s="144">
        <v>900864</v>
      </c>
      <c r="S3121" s="30"/>
      <c r="T3121" s="144"/>
      <c r="U3121" s="144"/>
      <c r="V3121" s="144"/>
      <c r="W3121" s="144"/>
      <c r="X3121" s="144"/>
      <c r="Y3121" s="144"/>
      <c r="Z3121" s="144"/>
      <c r="AA3121" s="144"/>
      <c r="AB3121" s="144"/>
      <c r="AC3121" s="144"/>
      <c r="AD3121" s="144"/>
      <c r="AE3121" s="144"/>
      <c r="AF3121" s="144"/>
      <c r="AG3121" s="324">
        <v>2025</v>
      </c>
      <c r="AH3121" s="135"/>
      <c r="AI3121" s="177"/>
      <c r="AJ3121" s="177"/>
      <c r="AK3121" s="141">
        <f t="shared" si="735"/>
        <v>3012</v>
      </c>
      <c r="AL3121" s="35" t="s">
        <v>153</v>
      </c>
      <c r="AM3121" s="141" t="str">
        <f t="shared" si="733"/>
        <v>3012.</v>
      </c>
      <c r="AN3121" s="147"/>
      <c r="AO3121" s="35"/>
      <c r="AP3121" s="16"/>
    </row>
    <row r="3122" spans="1:42" ht="22.5" customHeight="1" x14ac:dyDescent="0.25">
      <c r="A3122" s="68" t="str">
        <f t="shared" si="734"/>
        <v>3013.</v>
      </c>
      <c r="B3122" s="25">
        <v>4597</v>
      </c>
      <c r="C3122" s="175" t="s">
        <v>2424</v>
      </c>
      <c r="D3122" s="25">
        <v>1973</v>
      </c>
      <c r="E3122" s="111" t="s">
        <v>2932</v>
      </c>
      <c r="F3122" s="68" t="s">
        <v>2934</v>
      </c>
      <c r="G3122" s="25">
        <v>5</v>
      </c>
      <c r="H3122" s="25">
        <v>4</v>
      </c>
      <c r="I3122" s="176">
        <v>2817.7</v>
      </c>
      <c r="J3122" s="176">
        <v>1766.6</v>
      </c>
      <c r="K3122" s="176">
        <v>1766.6</v>
      </c>
      <c r="L3122" s="267">
        <v>111</v>
      </c>
      <c r="M3122" s="176">
        <f t="shared" si="736"/>
        <v>1514090.76</v>
      </c>
      <c r="N3122" s="144"/>
      <c r="O3122" s="142"/>
      <c r="P3122" s="144"/>
      <c r="Q3122" s="144">
        <f t="shared" si="737"/>
        <v>1514090.76</v>
      </c>
      <c r="R3122" s="144">
        <v>1514090.76</v>
      </c>
      <c r="S3122" s="30"/>
      <c r="T3122" s="144"/>
      <c r="U3122" s="144"/>
      <c r="V3122" s="144"/>
      <c r="W3122" s="144"/>
      <c r="X3122" s="144"/>
      <c r="Y3122" s="144"/>
      <c r="Z3122" s="144"/>
      <c r="AA3122" s="144"/>
      <c r="AB3122" s="144"/>
      <c r="AC3122" s="144"/>
      <c r="AD3122" s="144"/>
      <c r="AE3122" s="144"/>
      <c r="AF3122" s="144"/>
      <c r="AG3122" s="324">
        <v>2025</v>
      </c>
      <c r="AH3122" s="128"/>
      <c r="AI3122" s="177"/>
      <c r="AJ3122" s="177"/>
      <c r="AK3122" s="141">
        <f t="shared" si="735"/>
        <v>3013</v>
      </c>
      <c r="AL3122" s="35" t="s">
        <v>153</v>
      </c>
      <c r="AM3122" s="141" t="str">
        <f t="shared" si="733"/>
        <v>3013.</v>
      </c>
      <c r="AN3122" s="147"/>
      <c r="AO3122" s="35"/>
      <c r="AP3122" s="16"/>
    </row>
    <row r="3123" spans="1:42" ht="23.25" customHeight="1" x14ac:dyDescent="0.25">
      <c r="A3123" s="68" t="str">
        <f t="shared" si="734"/>
        <v>3014.</v>
      </c>
      <c r="B3123" s="25">
        <v>4815</v>
      </c>
      <c r="C3123" s="36" t="s">
        <v>2425</v>
      </c>
      <c r="D3123" s="25">
        <v>1973</v>
      </c>
      <c r="E3123" s="111" t="s">
        <v>2932</v>
      </c>
      <c r="F3123" s="68" t="s">
        <v>2934</v>
      </c>
      <c r="G3123" s="25">
        <v>5</v>
      </c>
      <c r="H3123" s="25">
        <v>10</v>
      </c>
      <c r="I3123" s="144">
        <v>8678</v>
      </c>
      <c r="J3123" s="144">
        <v>7715.9</v>
      </c>
      <c r="K3123" s="144">
        <v>6751.1</v>
      </c>
      <c r="L3123" s="30">
        <v>297</v>
      </c>
      <c r="M3123" s="176">
        <f t="shared" si="736"/>
        <v>7884426.29</v>
      </c>
      <c r="N3123" s="144"/>
      <c r="O3123" s="142"/>
      <c r="P3123" s="144"/>
      <c r="Q3123" s="144">
        <f t="shared" si="737"/>
        <v>7884426.29</v>
      </c>
      <c r="R3123" s="144">
        <f>3221308.74+4663117.55</f>
        <v>7884426.29</v>
      </c>
      <c r="S3123" s="30"/>
      <c r="T3123" s="144"/>
      <c r="U3123" s="144"/>
      <c r="V3123" s="144"/>
      <c r="W3123" s="144"/>
      <c r="X3123" s="144"/>
      <c r="Y3123" s="144"/>
      <c r="Z3123" s="144"/>
      <c r="AA3123" s="144"/>
      <c r="AB3123" s="144"/>
      <c r="AC3123" s="323"/>
      <c r="AD3123" s="323"/>
      <c r="AE3123" s="144"/>
      <c r="AF3123" s="144"/>
      <c r="AG3123" s="324">
        <v>2025</v>
      </c>
      <c r="AH3123" s="128"/>
      <c r="AI3123" s="177"/>
      <c r="AJ3123" s="177"/>
      <c r="AK3123" s="141">
        <f t="shared" si="735"/>
        <v>3014</v>
      </c>
      <c r="AL3123" s="35" t="s">
        <v>153</v>
      </c>
      <c r="AM3123" s="141" t="str">
        <f t="shared" si="733"/>
        <v>3014.</v>
      </c>
      <c r="AN3123" s="147"/>
      <c r="AP3123" s="16"/>
    </row>
    <row r="3124" spans="1:42" ht="22.5" customHeight="1" x14ac:dyDescent="0.25">
      <c r="A3124" s="68" t="str">
        <f t="shared" si="734"/>
        <v>3015.</v>
      </c>
      <c r="B3124" s="25">
        <v>5228</v>
      </c>
      <c r="C3124" s="300" t="s">
        <v>2426</v>
      </c>
      <c r="D3124" s="25">
        <v>1973</v>
      </c>
      <c r="E3124" s="111" t="s">
        <v>2932</v>
      </c>
      <c r="F3124" s="68" t="s">
        <v>2934</v>
      </c>
      <c r="G3124" s="25">
        <v>5</v>
      </c>
      <c r="H3124" s="25">
        <v>6</v>
      </c>
      <c r="I3124" s="176">
        <v>5054.3999999999996</v>
      </c>
      <c r="J3124" s="176">
        <v>3776</v>
      </c>
      <c r="K3124" s="176">
        <v>2644.9</v>
      </c>
      <c r="L3124" s="267">
        <v>178</v>
      </c>
      <c r="M3124" s="176">
        <f t="shared" si="736"/>
        <v>2715993.28</v>
      </c>
      <c r="N3124" s="144"/>
      <c r="O3124" s="142"/>
      <c r="P3124" s="144"/>
      <c r="Q3124" s="144">
        <f t="shared" si="737"/>
        <v>2715993.28</v>
      </c>
      <c r="R3124" s="144">
        <v>2715993.28</v>
      </c>
      <c r="S3124" s="30"/>
      <c r="T3124" s="144"/>
      <c r="U3124" s="144"/>
      <c r="V3124" s="144"/>
      <c r="W3124" s="144"/>
      <c r="X3124" s="144"/>
      <c r="Y3124" s="144"/>
      <c r="Z3124" s="144"/>
      <c r="AA3124" s="144"/>
      <c r="AB3124" s="144"/>
      <c r="AC3124" s="144"/>
      <c r="AD3124" s="144"/>
      <c r="AE3124" s="144"/>
      <c r="AF3124" s="144"/>
      <c r="AG3124" s="324">
        <v>2025</v>
      </c>
      <c r="AH3124" s="128"/>
      <c r="AI3124" s="177"/>
      <c r="AJ3124" s="177"/>
      <c r="AK3124" s="141">
        <f t="shared" si="735"/>
        <v>3015</v>
      </c>
      <c r="AL3124" s="35" t="s">
        <v>153</v>
      </c>
      <c r="AM3124" s="141" t="str">
        <f t="shared" si="733"/>
        <v>3015.</v>
      </c>
      <c r="AN3124" s="147"/>
      <c r="AO3124" s="35"/>
      <c r="AP3124" s="16"/>
    </row>
    <row r="3125" spans="1:42" ht="22.5" customHeight="1" x14ac:dyDescent="0.25">
      <c r="A3125" s="68" t="str">
        <f t="shared" si="734"/>
        <v>3016.</v>
      </c>
      <c r="B3125" s="25">
        <v>4367</v>
      </c>
      <c r="C3125" s="175" t="s">
        <v>2427</v>
      </c>
      <c r="D3125" s="25">
        <v>1974</v>
      </c>
      <c r="E3125" s="111" t="s">
        <v>2932</v>
      </c>
      <c r="F3125" s="68" t="s">
        <v>2934</v>
      </c>
      <c r="G3125" s="25">
        <v>5</v>
      </c>
      <c r="H3125" s="25">
        <v>6</v>
      </c>
      <c r="I3125" s="176">
        <v>4434.8999999999996</v>
      </c>
      <c r="J3125" s="144">
        <v>4174.2</v>
      </c>
      <c r="K3125" s="176">
        <v>4174.2</v>
      </c>
      <c r="L3125" s="267">
        <v>206</v>
      </c>
      <c r="M3125" s="176">
        <f t="shared" si="736"/>
        <v>3612795</v>
      </c>
      <c r="N3125" s="144"/>
      <c r="O3125" s="142"/>
      <c r="P3125" s="144"/>
      <c r="Q3125" s="144">
        <f t="shared" si="737"/>
        <v>3612795</v>
      </c>
      <c r="R3125" s="144">
        <f>1130727+2482068</f>
        <v>3612795</v>
      </c>
      <c r="S3125" s="30"/>
      <c r="T3125" s="144"/>
      <c r="U3125" s="144"/>
      <c r="V3125" s="144"/>
      <c r="W3125" s="144"/>
      <c r="X3125" s="144"/>
      <c r="Y3125" s="144"/>
      <c r="Z3125" s="144"/>
      <c r="AA3125" s="144"/>
      <c r="AB3125" s="144"/>
      <c r="AC3125" s="144"/>
      <c r="AD3125" s="144"/>
      <c r="AE3125" s="144"/>
      <c r="AF3125" s="144"/>
      <c r="AG3125" s="324">
        <v>2025</v>
      </c>
      <c r="AH3125" s="128"/>
      <c r="AI3125" s="177"/>
      <c r="AJ3125" s="177"/>
      <c r="AK3125" s="141">
        <f t="shared" si="735"/>
        <v>3016</v>
      </c>
      <c r="AL3125" s="35" t="s">
        <v>153</v>
      </c>
      <c r="AM3125" s="141" t="str">
        <f t="shared" si="733"/>
        <v>3016.</v>
      </c>
      <c r="AN3125" s="147"/>
      <c r="AO3125" s="35"/>
      <c r="AP3125" s="16"/>
    </row>
    <row r="3126" spans="1:42" ht="22.5" customHeight="1" x14ac:dyDescent="0.25">
      <c r="A3126" s="68" t="str">
        <f t="shared" si="734"/>
        <v>3017.</v>
      </c>
      <c r="B3126" s="25">
        <v>4373</v>
      </c>
      <c r="C3126" s="175" t="s">
        <v>2428</v>
      </c>
      <c r="D3126" s="25">
        <v>1998</v>
      </c>
      <c r="E3126" s="111" t="s">
        <v>2932</v>
      </c>
      <c r="F3126" s="68" t="s">
        <v>2934</v>
      </c>
      <c r="G3126" s="25">
        <v>10</v>
      </c>
      <c r="H3126" s="25">
        <v>5</v>
      </c>
      <c r="I3126" s="176">
        <v>10025.799999999999</v>
      </c>
      <c r="J3126" s="176">
        <v>9599.7000000000007</v>
      </c>
      <c r="K3126" s="176">
        <v>9599.7000000000007</v>
      </c>
      <c r="L3126" s="267">
        <v>279</v>
      </c>
      <c r="M3126" s="176">
        <f t="shared" si="736"/>
        <v>15530800</v>
      </c>
      <c r="N3126" s="144"/>
      <c r="O3126" s="142"/>
      <c r="P3126" s="144"/>
      <c r="Q3126" s="144">
        <f t="shared" si="737"/>
        <v>15530800</v>
      </c>
      <c r="R3126" s="144"/>
      <c r="S3126" s="30">
        <v>5</v>
      </c>
      <c r="T3126" s="144">
        <f>S3126*3106160</f>
        <v>15530800</v>
      </c>
      <c r="U3126" s="144"/>
      <c r="V3126" s="144"/>
      <c r="W3126" s="144"/>
      <c r="X3126" s="144"/>
      <c r="Y3126" s="144"/>
      <c r="Z3126" s="144"/>
      <c r="AA3126" s="144"/>
      <c r="AB3126" s="144"/>
      <c r="AC3126" s="144"/>
      <c r="AD3126" s="144"/>
      <c r="AE3126" s="144"/>
      <c r="AF3126" s="144"/>
      <c r="AG3126" s="324">
        <v>2025</v>
      </c>
      <c r="AH3126" s="128"/>
      <c r="AI3126" s="177"/>
      <c r="AJ3126" s="177"/>
      <c r="AK3126" s="141">
        <f t="shared" si="735"/>
        <v>3017</v>
      </c>
      <c r="AL3126" s="35" t="s">
        <v>153</v>
      </c>
      <c r="AM3126" s="141" t="str">
        <f t="shared" ref="AM3126:AM3189" si="738">CONCATENATE(AK3126,AL3126)</f>
        <v>3017.</v>
      </c>
      <c r="AN3126" s="147"/>
      <c r="AO3126" s="35"/>
      <c r="AP3126" s="16"/>
    </row>
    <row r="3127" spans="1:42" ht="22.5" customHeight="1" x14ac:dyDescent="0.25">
      <c r="A3127" s="68" t="str">
        <f t="shared" si="734"/>
        <v>3018.</v>
      </c>
      <c r="B3127" s="25">
        <v>4110</v>
      </c>
      <c r="C3127" s="175" t="s">
        <v>2429</v>
      </c>
      <c r="D3127" s="25">
        <v>1974</v>
      </c>
      <c r="E3127" s="111" t="s">
        <v>2932</v>
      </c>
      <c r="F3127" s="68" t="s">
        <v>2933</v>
      </c>
      <c r="G3127" s="25">
        <v>5</v>
      </c>
      <c r="H3127" s="25">
        <v>6</v>
      </c>
      <c r="I3127" s="176">
        <v>4735.3999999999996</v>
      </c>
      <c r="J3127" s="144">
        <v>3329.4</v>
      </c>
      <c r="K3127" s="176">
        <v>3229.4</v>
      </c>
      <c r="L3127" s="267">
        <v>203</v>
      </c>
      <c r="M3127" s="176">
        <f t="shared" si="736"/>
        <v>1501440</v>
      </c>
      <c r="N3127" s="144"/>
      <c r="O3127" s="142"/>
      <c r="P3127" s="144"/>
      <c r="Q3127" s="144">
        <f t="shared" si="737"/>
        <v>1501440</v>
      </c>
      <c r="R3127" s="144">
        <v>1501440</v>
      </c>
      <c r="S3127" s="30"/>
      <c r="T3127" s="144"/>
      <c r="U3127" s="144"/>
      <c r="V3127" s="144"/>
      <c r="W3127" s="144"/>
      <c r="X3127" s="144"/>
      <c r="Y3127" s="144"/>
      <c r="Z3127" s="144"/>
      <c r="AA3127" s="144"/>
      <c r="AB3127" s="144"/>
      <c r="AC3127" s="144"/>
      <c r="AD3127" s="144"/>
      <c r="AE3127" s="144"/>
      <c r="AF3127" s="144"/>
      <c r="AG3127" s="324">
        <v>2025</v>
      </c>
      <c r="AH3127" s="135"/>
      <c r="AI3127" s="177"/>
      <c r="AJ3127" s="177"/>
      <c r="AK3127" s="141">
        <f t="shared" si="735"/>
        <v>3018</v>
      </c>
      <c r="AL3127" s="35" t="s">
        <v>153</v>
      </c>
      <c r="AM3127" s="141" t="str">
        <f t="shared" si="738"/>
        <v>3018.</v>
      </c>
      <c r="AN3127" s="147"/>
      <c r="AO3127" s="35"/>
      <c r="AP3127" s="16"/>
    </row>
    <row r="3128" spans="1:42" ht="22.5" customHeight="1" x14ac:dyDescent="0.25">
      <c r="A3128" s="68" t="str">
        <f t="shared" si="734"/>
        <v>3019.</v>
      </c>
      <c r="B3128" s="25">
        <v>4252</v>
      </c>
      <c r="C3128" s="300" t="s">
        <v>2430</v>
      </c>
      <c r="D3128" s="25">
        <v>1974</v>
      </c>
      <c r="E3128" s="68" t="s">
        <v>2932</v>
      </c>
      <c r="F3128" s="68" t="s">
        <v>2934</v>
      </c>
      <c r="G3128" s="25">
        <v>5</v>
      </c>
      <c r="H3128" s="25">
        <v>4</v>
      </c>
      <c r="I3128" s="146">
        <v>2884.3</v>
      </c>
      <c r="J3128" s="146">
        <v>2614.3000000000002</v>
      </c>
      <c r="K3128" s="146">
        <v>2614.3000000000002</v>
      </c>
      <c r="L3128" s="25">
        <v>138</v>
      </c>
      <c r="M3128" s="176">
        <f t="shared" si="736"/>
        <v>1549894.71</v>
      </c>
      <c r="N3128" s="144"/>
      <c r="O3128" s="142"/>
      <c r="P3128" s="144"/>
      <c r="Q3128" s="144">
        <f t="shared" si="737"/>
        <v>1549894.71</v>
      </c>
      <c r="R3128" s="144">
        <v>1549894.71</v>
      </c>
      <c r="S3128" s="324"/>
      <c r="T3128" s="323"/>
      <c r="U3128" s="144"/>
      <c r="V3128" s="144"/>
      <c r="W3128" s="323"/>
      <c r="X3128" s="323"/>
      <c r="Y3128" s="146"/>
      <c r="Z3128" s="146"/>
      <c r="AA3128" s="323"/>
      <c r="AB3128" s="323"/>
      <c r="AC3128" s="323"/>
      <c r="AD3128" s="323"/>
      <c r="AE3128" s="144"/>
      <c r="AF3128" s="323"/>
      <c r="AG3128" s="324">
        <v>2025</v>
      </c>
      <c r="AH3128" s="128"/>
      <c r="AK3128" s="141">
        <f t="shared" si="735"/>
        <v>3019</v>
      </c>
      <c r="AL3128" s="35" t="s">
        <v>153</v>
      </c>
      <c r="AM3128" s="141" t="str">
        <f t="shared" si="738"/>
        <v>3019.</v>
      </c>
      <c r="AN3128" s="147"/>
      <c r="AP3128" s="16"/>
    </row>
    <row r="3129" spans="1:42" ht="22.5" customHeight="1" x14ac:dyDescent="0.25">
      <c r="A3129" s="68" t="str">
        <f t="shared" si="734"/>
        <v>3020.</v>
      </c>
      <c r="B3129" s="25">
        <v>4699</v>
      </c>
      <c r="C3129" s="300" t="s">
        <v>2431</v>
      </c>
      <c r="D3129" s="25">
        <v>1974</v>
      </c>
      <c r="E3129" s="111" t="s">
        <v>2932</v>
      </c>
      <c r="F3129" s="68" t="s">
        <v>2936</v>
      </c>
      <c r="G3129" s="25">
        <v>5</v>
      </c>
      <c r="H3129" s="25">
        <v>8</v>
      </c>
      <c r="I3129" s="176">
        <v>6262.5</v>
      </c>
      <c r="J3129" s="144">
        <v>4244.3999999999996</v>
      </c>
      <c r="K3129" s="176">
        <v>4244.3999999999996</v>
      </c>
      <c r="L3129" s="267">
        <v>302</v>
      </c>
      <c r="M3129" s="176">
        <f t="shared" si="736"/>
        <v>9560743.0600000005</v>
      </c>
      <c r="N3129" s="144"/>
      <c r="O3129" s="142"/>
      <c r="P3129" s="144"/>
      <c r="Q3129" s="144">
        <f t="shared" si="737"/>
        <v>9560743.0600000005</v>
      </c>
      <c r="R3129" s="144">
        <v>3365127.22</v>
      </c>
      <c r="S3129" s="30"/>
      <c r="T3129" s="144"/>
      <c r="U3129" s="144">
        <v>1746.72</v>
      </c>
      <c r="V3129" s="144">
        <f>U3129*3547</f>
        <v>6195615.8399999999</v>
      </c>
      <c r="W3129" s="144"/>
      <c r="X3129" s="144"/>
      <c r="Y3129" s="144"/>
      <c r="Z3129" s="144"/>
      <c r="AA3129" s="144"/>
      <c r="AB3129" s="144"/>
      <c r="AC3129" s="144"/>
      <c r="AD3129" s="144"/>
      <c r="AE3129" s="144"/>
      <c r="AF3129" s="144"/>
      <c r="AG3129" s="324">
        <v>2025</v>
      </c>
      <c r="AH3129" s="128"/>
      <c r="AI3129" s="177"/>
      <c r="AJ3129" s="177"/>
      <c r="AK3129" s="141">
        <f t="shared" si="735"/>
        <v>3020</v>
      </c>
      <c r="AL3129" s="35" t="s">
        <v>153</v>
      </c>
      <c r="AM3129" s="141" t="str">
        <f t="shared" si="738"/>
        <v>3020.</v>
      </c>
      <c r="AN3129" s="147"/>
      <c r="AO3129" s="35"/>
      <c r="AP3129" s="16"/>
    </row>
    <row r="3130" spans="1:42" ht="22.5" customHeight="1" x14ac:dyDescent="0.25">
      <c r="A3130" s="68" t="str">
        <f t="shared" si="734"/>
        <v>3021.</v>
      </c>
      <c r="B3130" s="25">
        <v>4108</v>
      </c>
      <c r="C3130" s="175" t="s">
        <v>2432</v>
      </c>
      <c r="D3130" s="25">
        <v>1975</v>
      </c>
      <c r="E3130" s="111" t="s">
        <v>2932</v>
      </c>
      <c r="F3130" s="68" t="s">
        <v>2933</v>
      </c>
      <c r="G3130" s="25">
        <v>5</v>
      </c>
      <c r="H3130" s="25">
        <v>4</v>
      </c>
      <c r="I3130" s="176">
        <v>3327.9</v>
      </c>
      <c r="J3130" s="144">
        <v>2268.1</v>
      </c>
      <c r="K3130" s="176">
        <v>2268.1</v>
      </c>
      <c r="L3130" s="267">
        <v>159</v>
      </c>
      <c r="M3130" s="176">
        <f t="shared" si="736"/>
        <v>1167699</v>
      </c>
      <c r="N3130" s="144"/>
      <c r="O3130" s="142"/>
      <c r="P3130" s="144"/>
      <c r="Q3130" s="144">
        <f t="shared" si="737"/>
        <v>1167699</v>
      </c>
      <c r="R3130" s="144">
        <v>1167699</v>
      </c>
      <c r="S3130" s="30"/>
      <c r="T3130" s="144"/>
      <c r="U3130" s="144"/>
      <c r="V3130" s="144"/>
      <c r="W3130" s="144"/>
      <c r="X3130" s="144"/>
      <c r="Y3130" s="144"/>
      <c r="Z3130" s="144"/>
      <c r="AA3130" s="144"/>
      <c r="AB3130" s="144"/>
      <c r="AC3130" s="144"/>
      <c r="AD3130" s="144"/>
      <c r="AE3130" s="144"/>
      <c r="AF3130" s="144"/>
      <c r="AG3130" s="324">
        <v>2025</v>
      </c>
      <c r="AH3130" s="135"/>
      <c r="AI3130" s="177"/>
      <c r="AJ3130" s="177"/>
      <c r="AK3130" s="141">
        <f t="shared" si="735"/>
        <v>3021</v>
      </c>
      <c r="AL3130" s="35" t="s">
        <v>153</v>
      </c>
      <c r="AM3130" s="141" t="str">
        <f t="shared" si="738"/>
        <v>3021.</v>
      </c>
      <c r="AN3130" s="147"/>
      <c r="AO3130" s="35"/>
      <c r="AP3130" s="16"/>
    </row>
    <row r="3131" spans="1:42" ht="22.5" customHeight="1" x14ac:dyDescent="0.25">
      <c r="A3131" s="68" t="str">
        <f t="shared" si="734"/>
        <v>3022.</v>
      </c>
      <c r="B3131" s="25">
        <v>4254</v>
      </c>
      <c r="C3131" s="202" t="s">
        <v>2433</v>
      </c>
      <c r="D3131" s="25">
        <v>1975</v>
      </c>
      <c r="E3131" s="111" t="s">
        <v>2932</v>
      </c>
      <c r="F3131" s="68" t="s">
        <v>2934</v>
      </c>
      <c r="G3131" s="25">
        <v>5</v>
      </c>
      <c r="H3131" s="25">
        <v>5</v>
      </c>
      <c r="I3131" s="144">
        <v>3559.2</v>
      </c>
      <c r="J3131" s="144">
        <v>3234.8</v>
      </c>
      <c r="K3131" s="144">
        <v>3234.8</v>
      </c>
      <c r="L3131" s="30">
        <v>150</v>
      </c>
      <c r="M3131" s="176">
        <f t="shared" si="736"/>
        <v>5924999</v>
      </c>
      <c r="N3131" s="144"/>
      <c r="O3131" s="142"/>
      <c r="P3131" s="144"/>
      <c r="Q3131" s="144">
        <f t="shared" si="737"/>
        <v>5924999</v>
      </c>
      <c r="R3131" s="144">
        <v>5924999</v>
      </c>
      <c r="S3131" s="30"/>
      <c r="T3131" s="144"/>
      <c r="U3131" s="144"/>
      <c r="V3131" s="144"/>
      <c r="W3131" s="144"/>
      <c r="X3131" s="144"/>
      <c r="Y3131" s="144"/>
      <c r="Z3131" s="144"/>
      <c r="AA3131" s="144"/>
      <c r="AB3131" s="144"/>
      <c r="AC3131" s="144"/>
      <c r="AD3131" s="144"/>
      <c r="AE3131" s="144"/>
      <c r="AF3131" s="144"/>
      <c r="AG3131" s="324">
        <v>2025</v>
      </c>
      <c r="AH3131" s="128"/>
      <c r="AI3131" s="216"/>
      <c r="AJ3131" s="216"/>
      <c r="AK3131" s="141">
        <f t="shared" si="735"/>
        <v>3022</v>
      </c>
      <c r="AL3131" s="35" t="s">
        <v>153</v>
      </c>
      <c r="AM3131" s="141" t="str">
        <f t="shared" si="738"/>
        <v>3022.</v>
      </c>
      <c r="AN3131" s="147"/>
      <c r="AO3131" s="35"/>
      <c r="AP3131" s="16"/>
    </row>
    <row r="3132" spans="1:42" ht="22.5" customHeight="1" x14ac:dyDescent="0.25">
      <c r="A3132" s="68" t="str">
        <f t="shared" si="734"/>
        <v>3023.</v>
      </c>
      <c r="B3132" s="25">
        <v>4291</v>
      </c>
      <c r="C3132" s="300" t="s">
        <v>2434</v>
      </c>
      <c r="D3132" s="25">
        <v>1975</v>
      </c>
      <c r="E3132" s="111" t="s">
        <v>2932</v>
      </c>
      <c r="F3132" s="68" t="s">
        <v>2933</v>
      </c>
      <c r="G3132" s="25">
        <v>5</v>
      </c>
      <c r="H3132" s="25">
        <v>6</v>
      </c>
      <c r="I3132" s="176">
        <v>5188.2</v>
      </c>
      <c r="J3132" s="176">
        <v>4676.7</v>
      </c>
      <c r="K3132" s="176">
        <v>4676.7</v>
      </c>
      <c r="L3132" s="267">
        <v>246</v>
      </c>
      <c r="M3132" s="176">
        <f t="shared" si="736"/>
        <v>1243491.6000000001</v>
      </c>
      <c r="N3132" s="144"/>
      <c r="O3132" s="142"/>
      <c r="P3132" s="144"/>
      <c r="Q3132" s="144">
        <f t="shared" si="737"/>
        <v>1243491.6000000001</v>
      </c>
      <c r="R3132" s="144">
        <v>1243491.6000000001</v>
      </c>
      <c r="S3132" s="30"/>
      <c r="T3132" s="144"/>
      <c r="U3132" s="144"/>
      <c r="V3132" s="144"/>
      <c r="W3132" s="144"/>
      <c r="X3132" s="144"/>
      <c r="Y3132" s="144"/>
      <c r="Z3132" s="144"/>
      <c r="AA3132" s="144"/>
      <c r="AB3132" s="144"/>
      <c r="AC3132" s="144"/>
      <c r="AD3132" s="144"/>
      <c r="AE3132" s="144"/>
      <c r="AF3132" s="144"/>
      <c r="AG3132" s="324">
        <v>2025</v>
      </c>
      <c r="AH3132" s="128"/>
      <c r="AI3132" s="177"/>
      <c r="AJ3132" s="177"/>
      <c r="AK3132" s="141">
        <f t="shared" si="735"/>
        <v>3023</v>
      </c>
      <c r="AL3132" s="35" t="s">
        <v>153</v>
      </c>
      <c r="AM3132" s="141" t="str">
        <f t="shared" si="738"/>
        <v>3023.</v>
      </c>
      <c r="AN3132" s="147"/>
      <c r="AO3132" s="35"/>
      <c r="AP3132" s="16"/>
    </row>
    <row r="3133" spans="1:42" ht="22.5" customHeight="1" x14ac:dyDescent="0.25">
      <c r="A3133" s="68" t="str">
        <f t="shared" si="734"/>
        <v>3024.</v>
      </c>
      <c r="B3133" s="25">
        <v>5562</v>
      </c>
      <c r="C3133" s="202" t="s">
        <v>2435</v>
      </c>
      <c r="D3133" s="25">
        <v>1975</v>
      </c>
      <c r="E3133" s="111" t="s">
        <v>2932</v>
      </c>
      <c r="F3133" s="68" t="s">
        <v>2934</v>
      </c>
      <c r="G3133" s="25">
        <v>5</v>
      </c>
      <c r="H3133" s="25">
        <v>1</v>
      </c>
      <c r="I3133" s="144">
        <v>3463.6</v>
      </c>
      <c r="J3133" s="144">
        <v>2807.8</v>
      </c>
      <c r="K3133" s="144">
        <v>2421.8000000000002</v>
      </c>
      <c r="L3133" s="30">
        <v>198</v>
      </c>
      <c r="M3133" s="176">
        <f t="shared" si="736"/>
        <v>6664101</v>
      </c>
      <c r="N3133" s="144"/>
      <c r="O3133" s="142"/>
      <c r="P3133" s="144"/>
      <c r="Q3133" s="144">
        <f t="shared" si="737"/>
        <v>6664101</v>
      </c>
      <c r="R3133" s="144">
        <v>6664101</v>
      </c>
      <c r="S3133" s="30"/>
      <c r="T3133" s="144"/>
      <c r="U3133" s="144"/>
      <c r="V3133" s="144"/>
      <c r="W3133" s="144"/>
      <c r="X3133" s="144"/>
      <c r="Y3133" s="144"/>
      <c r="Z3133" s="144"/>
      <c r="AA3133" s="144"/>
      <c r="AB3133" s="144"/>
      <c r="AC3133" s="144"/>
      <c r="AD3133" s="144"/>
      <c r="AE3133" s="144"/>
      <c r="AF3133" s="144"/>
      <c r="AG3133" s="324">
        <v>2025</v>
      </c>
      <c r="AH3133" s="128"/>
      <c r="AI3133" s="216"/>
      <c r="AJ3133" s="216"/>
      <c r="AK3133" s="141">
        <f t="shared" si="735"/>
        <v>3024</v>
      </c>
      <c r="AL3133" s="35" t="s">
        <v>153</v>
      </c>
      <c r="AM3133" s="141" t="str">
        <f t="shared" si="738"/>
        <v>3024.</v>
      </c>
      <c r="AN3133" s="147"/>
      <c r="AO3133" s="35"/>
      <c r="AP3133" s="16"/>
    </row>
    <row r="3134" spans="1:42" ht="22.5" customHeight="1" x14ac:dyDescent="0.25">
      <c r="A3134" s="68" t="str">
        <f t="shared" si="734"/>
        <v>3025.</v>
      </c>
      <c r="B3134" s="25">
        <v>5226</v>
      </c>
      <c r="C3134" s="202" t="s">
        <v>2436</v>
      </c>
      <c r="D3134" s="25">
        <v>1975</v>
      </c>
      <c r="E3134" s="111" t="s">
        <v>2932</v>
      </c>
      <c r="F3134" s="68" t="s">
        <v>2934</v>
      </c>
      <c r="G3134" s="25">
        <v>9</v>
      </c>
      <c r="H3134" s="25">
        <v>1</v>
      </c>
      <c r="I3134" s="144">
        <v>4879.1000000000004</v>
      </c>
      <c r="J3134" s="144">
        <v>3508.8</v>
      </c>
      <c r="K3134" s="144">
        <v>3370.5</v>
      </c>
      <c r="L3134" s="30">
        <v>281</v>
      </c>
      <c r="M3134" s="176">
        <f t="shared" si="736"/>
        <v>7867903.2300000004</v>
      </c>
      <c r="N3134" s="144"/>
      <c r="O3134" s="142"/>
      <c r="P3134" s="144"/>
      <c r="Q3134" s="144">
        <f t="shared" si="737"/>
        <v>7867903.2300000004</v>
      </c>
      <c r="R3134" s="144">
        <v>7867903.2300000004</v>
      </c>
      <c r="S3134" s="30"/>
      <c r="T3134" s="144"/>
      <c r="U3134" s="144"/>
      <c r="V3134" s="144"/>
      <c r="W3134" s="144"/>
      <c r="X3134" s="144"/>
      <c r="Y3134" s="144"/>
      <c r="Z3134" s="144"/>
      <c r="AA3134" s="144"/>
      <c r="AB3134" s="144"/>
      <c r="AC3134" s="144"/>
      <c r="AD3134" s="144"/>
      <c r="AE3134" s="144"/>
      <c r="AF3134" s="144"/>
      <c r="AG3134" s="324">
        <v>2025</v>
      </c>
      <c r="AH3134" s="129"/>
      <c r="AI3134" s="216"/>
      <c r="AJ3134" s="216"/>
      <c r="AK3134" s="141">
        <f t="shared" si="735"/>
        <v>3025</v>
      </c>
      <c r="AL3134" s="35" t="s">
        <v>153</v>
      </c>
      <c r="AM3134" s="141" t="str">
        <f t="shared" si="738"/>
        <v>3025.</v>
      </c>
      <c r="AN3134" s="147"/>
      <c r="AO3134" s="35"/>
      <c r="AP3134" s="16"/>
    </row>
    <row r="3135" spans="1:42" ht="22.5" customHeight="1" x14ac:dyDescent="0.25">
      <c r="A3135" s="68" t="str">
        <f t="shared" si="734"/>
        <v>3026.</v>
      </c>
      <c r="B3135" s="25">
        <v>5355</v>
      </c>
      <c r="C3135" s="137" t="s">
        <v>2437</v>
      </c>
      <c r="D3135" s="25">
        <v>1975</v>
      </c>
      <c r="E3135" s="111" t="s">
        <v>2932</v>
      </c>
      <c r="F3135" s="68" t="s">
        <v>2933</v>
      </c>
      <c r="G3135" s="25">
        <v>5</v>
      </c>
      <c r="H3135" s="25">
        <v>5</v>
      </c>
      <c r="I3135" s="144">
        <v>4857.6000000000004</v>
      </c>
      <c r="J3135" s="144">
        <v>4772.1000000000004</v>
      </c>
      <c r="K3135" s="144">
        <v>4470.1000000000004</v>
      </c>
      <c r="L3135" s="30">
        <v>258</v>
      </c>
      <c r="M3135" s="176">
        <f t="shared" si="736"/>
        <v>2000600</v>
      </c>
      <c r="N3135" s="144"/>
      <c r="O3135" s="142"/>
      <c r="P3135" s="144"/>
      <c r="Q3135" s="144">
        <f t="shared" si="737"/>
        <v>2000600</v>
      </c>
      <c r="R3135" s="144">
        <v>2000600</v>
      </c>
      <c r="S3135" s="30"/>
      <c r="T3135" s="144"/>
      <c r="U3135" s="144"/>
      <c r="V3135" s="144"/>
      <c r="W3135" s="144"/>
      <c r="X3135" s="144"/>
      <c r="Y3135" s="144"/>
      <c r="Z3135" s="144"/>
      <c r="AA3135" s="144"/>
      <c r="AB3135" s="144"/>
      <c r="AC3135" s="144"/>
      <c r="AD3135" s="144"/>
      <c r="AE3135" s="144"/>
      <c r="AF3135" s="144"/>
      <c r="AG3135" s="324">
        <v>2025</v>
      </c>
      <c r="AH3135" s="128"/>
      <c r="AI3135" s="216"/>
      <c r="AJ3135" s="216"/>
      <c r="AK3135" s="141">
        <f t="shared" si="735"/>
        <v>3026</v>
      </c>
      <c r="AL3135" s="35" t="s">
        <v>153</v>
      </c>
      <c r="AM3135" s="141" t="str">
        <f t="shared" si="738"/>
        <v>3026.</v>
      </c>
      <c r="AN3135" s="147"/>
      <c r="AO3135" s="35"/>
      <c r="AP3135" s="16"/>
    </row>
    <row r="3136" spans="1:42" ht="22.5" customHeight="1" x14ac:dyDescent="0.25">
      <c r="A3136" s="68" t="str">
        <f t="shared" si="734"/>
        <v>3027.</v>
      </c>
      <c r="B3136" s="25">
        <v>4299</v>
      </c>
      <c r="C3136" s="300" t="s">
        <v>2438</v>
      </c>
      <c r="D3136" s="25">
        <v>1976</v>
      </c>
      <c r="E3136" s="111" t="s">
        <v>2932</v>
      </c>
      <c r="F3136" s="68" t="s">
        <v>2933</v>
      </c>
      <c r="G3136" s="25">
        <v>9</v>
      </c>
      <c r="H3136" s="25">
        <v>6</v>
      </c>
      <c r="I3136" s="176">
        <v>12225.4</v>
      </c>
      <c r="J3136" s="176">
        <v>11995.7</v>
      </c>
      <c r="K3136" s="176">
        <v>11478.4</v>
      </c>
      <c r="L3136" s="267">
        <v>591</v>
      </c>
      <c r="M3136" s="176">
        <f t="shared" si="736"/>
        <v>12094808.889999999</v>
      </c>
      <c r="N3136" s="144"/>
      <c r="O3136" s="142"/>
      <c r="P3136" s="144"/>
      <c r="Q3136" s="144">
        <f t="shared" si="737"/>
        <v>12094808.889999999</v>
      </c>
      <c r="R3136" s="144"/>
      <c r="S3136" s="30"/>
      <c r="T3136" s="144"/>
      <c r="U3136" s="144">
        <v>3409.87</v>
      </c>
      <c r="V3136" s="144">
        <f>U3136*3547</f>
        <v>12094808.889999999</v>
      </c>
      <c r="W3136" s="144"/>
      <c r="X3136" s="144"/>
      <c r="Y3136" s="144"/>
      <c r="Z3136" s="144"/>
      <c r="AA3136" s="144"/>
      <c r="AB3136" s="144"/>
      <c r="AC3136" s="144"/>
      <c r="AD3136" s="144"/>
      <c r="AE3136" s="144"/>
      <c r="AF3136" s="144"/>
      <c r="AG3136" s="324">
        <v>2025</v>
      </c>
      <c r="AH3136" s="128"/>
      <c r="AI3136" s="172"/>
      <c r="AJ3136" s="172"/>
      <c r="AK3136" s="141">
        <f t="shared" si="735"/>
        <v>3027</v>
      </c>
      <c r="AL3136" s="35" t="s">
        <v>153</v>
      </c>
      <c r="AM3136" s="141" t="str">
        <f t="shared" si="738"/>
        <v>3027.</v>
      </c>
      <c r="AN3136" s="147"/>
      <c r="AO3136" s="35"/>
      <c r="AP3136" s="16"/>
    </row>
    <row r="3137" spans="1:42" ht="22.5" customHeight="1" x14ac:dyDescent="0.25">
      <c r="A3137" s="68" t="str">
        <f t="shared" si="734"/>
        <v>3028.</v>
      </c>
      <c r="B3137" s="25">
        <v>5073</v>
      </c>
      <c r="C3137" s="202" t="s">
        <v>2439</v>
      </c>
      <c r="D3137" s="25">
        <v>1976</v>
      </c>
      <c r="E3137" s="111" t="s">
        <v>2932</v>
      </c>
      <c r="F3137" s="68" t="s">
        <v>2933</v>
      </c>
      <c r="G3137" s="25">
        <v>5</v>
      </c>
      <c r="H3137" s="25">
        <v>4</v>
      </c>
      <c r="I3137" s="144">
        <v>3798.3</v>
      </c>
      <c r="J3137" s="144">
        <v>3367.2</v>
      </c>
      <c r="K3137" s="144">
        <v>3367.2</v>
      </c>
      <c r="L3137" s="30">
        <v>192</v>
      </c>
      <c r="M3137" s="144">
        <f t="shared" si="736"/>
        <v>2645902</v>
      </c>
      <c r="N3137" s="144"/>
      <c r="O3137" s="142"/>
      <c r="P3137" s="144"/>
      <c r="Q3137" s="144">
        <f t="shared" si="737"/>
        <v>2645902</v>
      </c>
      <c r="R3137" s="144"/>
      <c r="S3137" s="30"/>
      <c r="T3137" s="144"/>
      <c r="U3137" s="144"/>
      <c r="V3137" s="144"/>
      <c r="W3137" s="144"/>
      <c r="X3137" s="144"/>
      <c r="Y3137" s="144">
        <v>1862</v>
      </c>
      <c r="Z3137" s="144">
        <f>Y3137*1421</f>
        <v>2645902</v>
      </c>
      <c r="AA3137" s="144"/>
      <c r="AB3137" s="144"/>
      <c r="AC3137" s="144"/>
      <c r="AD3137" s="144"/>
      <c r="AE3137" s="144"/>
      <c r="AF3137" s="144"/>
      <c r="AG3137" s="324">
        <v>2025</v>
      </c>
      <c r="AH3137" s="128"/>
      <c r="AI3137" s="216"/>
      <c r="AJ3137" s="216"/>
      <c r="AK3137" s="141">
        <f t="shared" si="735"/>
        <v>3028</v>
      </c>
      <c r="AL3137" s="35" t="s">
        <v>153</v>
      </c>
      <c r="AM3137" s="141" t="str">
        <f t="shared" si="738"/>
        <v>3028.</v>
      </c>
      <c r="AN3137" s="147"/>
      <c r="AO3137" s="35"/>
      <c r="AP3137" s="16"/>
    </row>
    <row r="3138" spans="1:42" ht="22.5" customHeight="1" x14ac:dyDescent="0.25">
      <c r="A3138" s="68" t="str">
        <f t="shared" si="734"/>
        <v>3029.</v>
      </c>
      <c r="B3138" s="25">
        <v>4106</v>
      </c>
      <c r="C3138" s="36" t="s">
        <v>2440</v>
      </c>
      <c r="D3138" s="25">
        <v>2011</v>
      </c>
      <c r="E3138" s="111" t="s">
        <v>2932</v>
      </c>
      <c r="F3138" s="68" t="s">
        <v>2934</v>
      </c>
      <c r="G3138" s="25">
        <v>5</v>
      </c>
      <c r="H3138" s="25">
        <v>6</v>
      </c>
      <c r="I3138" s="144">
        <v>5199.8</v>
      </c>
      <c r="J3138" s="144">
        <v>4757.8</v>
      </c>
      <c r="K3138" s="144">
        <v>4757.8</v>
      </c>
      <c r="L3138" s="30">
        <v>218</v>
      </c>
      <c r="M3138" s="176">
        <f t="shared" si="736"/>
        <v>1762301.19</v>
      </c>
      <c r="N3138" s="144"/>
      <c r="O3138" s="142"/>
      <c r="P3138" s="144"/>
      <c r="Q3138" s="144">
        <f t="shared" si="737"/>
        <v>1762301.19</v>
      </c>
      <c r="R3138" s="144">
        <v>1762301.19</v>
      </c>
      <c r="S3138" s="30"/>
      <c r="T3138" s="144"/>
      <c r="U3138" s="144"/>
      <c r="V3138" s="144"/>
      <c r="W3138" s="144"/>
      <c r="X3138" s="144"/>
      <c r="Y3138" s="144"/>
      <c r="Z3138" s="144"/>
      <c r="AA3138" s="144"/>
      <c r="AB3138" s="144"/>
      <c r="AC3138" s="144"/>
      <c r="AD3138" s="144"/>
      <c r="AE3138" s="144"/>
      <c r="AF3138" s="144"/>
      <c r="AG3138" s="324">
        <v>2025</v>
      </c>
      <c r="AH3138" s="128"/>
      <c r="AI3138" s="177"/>
      <c r="AJ3138" s="177"/>
      <c r="AK3138" s="141">
        <f t="shared" si="735"/>
        <v>3029</v>
      </c>
      <c r="AL3138" s="35" t="s">
        <v>153</v>
      </c>
      <c r="AM3138" s="141" t="str">
        <f t="shared" si="738"/>
        <v>3029.</v>
      </c>
      <c r="AN3138" s="147"/>
      <c r="AO3138" s="35"/>
      <c r="AP3138" s="16"/>
    </row>
    <row r="3139" spans="1:42" ht="22.5" customHeight="1" x14ac:dyDescent="0.25">
      <c r="A3139" s="68" t="str">
        <f t="shared" si="734"/>
        <v>3030.</v>
      </c>
      <c r="B3139" s="25">
        <v>5275</v>
      </c>
      <c r="C3139" s="300" t="s">
        <v>2442</v>
      </c>
      <c r="D3139" s="25">
        <v>1978</v>
      </c>
      <c r="E3139" s="68" t="s">
        <v>2932</v>
      </c>
      <c r="F3139" s="68" t="s">
        <v>2933</v>
      </c>
      <c r="G3139" s="25">
        <v>5</v>
      </c>
      <c r="H3139" s="25">
        <v>4</v>
      </c>
      <c r="I3139" s="146">
        <v>3368.9</v>
      </c>
      <c r="J3139" s="146">
        <v>3133.1</v>
      </c>
      <c r="K3139" s="146">
        <v>2299.1999999999998</v>
      </c>
      <c r="L3139" s="25">
        <v>184</v>
      </c>
      <c r="M3139" s="176">
        <f t="shared" si="736"/>
        <v>1831830</v>
      </c>
      <c r="N3139" s="144"/>
      <c r="O3139" s="142"/>
      <c r="P3139" s="144"/>
      <c r="Q3139" s="144">
        <f t="shared" si="737"/>
        <v>1831830</v>
      </c>
      <c r="R3139" s="144">
        <v>1831830</v>
      </c>
      <c r="S3139" s="324"/>
      <c r="T3139" s="323"/>
      <c r="U3139" s="144"/>
      <c r="V3139" s="144"/>
      <c r="W3139" s="144"/>
      <c r="X3139" s="144"/>
      <c r="Y3139" s="146"/>
      <c r="Z3139" s="146"/>
      <c r="AA3139" s="323"/>
      <c r="AB3139" s="323"/>
      <c r="AC3139" s="323"/>
      <c r="AD3139" s="323"/>
      <c r="AE3139" s="144"/>
      <c r="AF3139" s="144"/>
      <c r="AG3139" s="324">
        <v>2025</v>
      </c>
      <c r="AH3139" s="128"/>
      <c r="AK3139" s="141">
        <f t="shared" si="735"/>
        <v>3030</v>
      </c>
      <c r="AL3139" s="35" t="s">
        <v>153</v>
      </c>
      <c r="AM3139" s="141" t="str">
        <f t="shared" si="738"/>
        <v>3030.</v>
      </c>
      <c r="AN3139" s="147"/>
      <c r="AP3139" s="16"/>
    </row>
    <row r="3140" spans="1:42" ht="22.5" customHeight="1" x14ac:dyDescent="0.25">
      <c r="A3140" s="68" t="str">
        <f t="shared" ref="A3140:A3162" si="739">AM3140</f>
        <v>3031.</v>
      </c>
      <c r="B3140" s="25">
        <v>4475</v>
      </c>
      <c r="C3140" s="300" t="s">
        <v>2443</v>
      </c>
      <c r="D3140" s="25">
        <v>1979</v>
      </c>
      <c r="E3140" s="68" t="s">
        <v>2932</v>
      </c>
      <c r="F3140" s="68" t="s">
        <v>2933</v>
      </c>
      <c r="G3140" s="25">
        <v>5</v>
      </c>
      <c r="H3140" s="25">
        <v>4</v>
      </c>
      <c r="I3140" s="146">
        <v>3433.9</v>
      </c>
      <c r="J3140" s="146">
        <v>3108</v>
      </c>
      <c r="K3140" s="146">
        <v>3108</v>
      </c>
      <c r="L3140" s="25">
        <v>198</v>
      </c>
      <c r="M3140" s="176">
        <f t="shared" si="736"/>
        <v>3341274</v>
      </c>
      <c r="N3140" s="144"/>
      <c r="O3140" s="142"/>
      <c r="P3140" s="144"/>
      <c r="Q3140" s="144">
        <f t="shared" si="737"/>
        <v>3341274</v>
      </c>
      <c r="R3140" s="144"/>
      <c r="S3140" s="324"/>
      <c r="T3140" s="323"/>
      <c r="U3140" s="144">
        <v>942</v>
      </c>
      <c r="V3140" s="144">
        <f>U3140*3547</f>
        <v>3341274</v>
      </c>
      <c r="W3140" s="323"/>
      <c r="X3140" s="323"/>
      <c r="Y3140" s="146"/>
      <c r="Z3140" s="146"/>
      <c r="AA3140" s="323"/>
      <c r="AB3140" s="323"/>
      <c r="AC3140" s="323"/>
      <c r="AD3140" s="323"/>
      <c r="AE3140" s="144"/>
      <c r="AF3140" s="323"/>
      <c r="AG3140" s="324">
        <v>2025</v>
      </c>
      <c r="AH3140" s="128"/>
      <c r="AI3140" s="172"/>
      <c r="AJ3140" s="172"/>
      <c r="AK3140" s="141">
        <f t="shared" si="735"/>
        <v>3031</v>
      </c>
      <c r="AL3140" s="35" t="s">
        <v>153</v>
      </c>
      <c r="AM3140" s="141" t="str">
        <f t="shared" si="738"/>
        <v>3031.</v>
      </c>
      <c r="AN3140" s="147"/>
      <c r="AP3140" s="16"/>
    </row>
    <row r="3141" spans="1:42" ht="22.5" customHeight="1" x14ac:dyDescent="0.25">
      <c r="A3141" s="68" t="str">
        <f t="shared" si="739"/>
        <v>3032.</v>
      </c>
      <c r="B3141" s="25">
        <v>4554</v>
      </c>
      <c r="C3141" s="202" t="s">
        <v>2444</v>
      </c>
      <c r="D3141" s="25">
        <v>1979</v>
      </c>
      <c r="E3141" s="111" t="s">
        <v>2932</v>
      </c>
      <c r="F3141" s="68" t="s">
        <v>2934</v>
      </c>
      <c r="G3141" s="25">
        <v>5</v>
      </c>
      <c r="H3141" s="25">
        <v>5</v>
      </c>
      <c r="I3141" s="144">
        <v>4226.3999999999996</v>
      </c>
      <c r="J3141" s="144">
        <v>3929.6</v>
      </c>
      <c r="K3141" s="144">
        <v>3929.6</v>
      </c>
      <c r="L3141" s="30">
        <v>130</v>
      </c>
      <c r="M3141" s="176">
        <f t="shared" si="736"/>
        <v>1099917</v>
      </c>
      <c r="N3141" s="144"/>
      <c r="O3141" s="142"/>
      <c r="P3141" s="144"/>
      <c r="Q3141" s="144">
        <f t="shared" si="737"/>
        <v>1099917</v>
      </c>
      <c r="R3141" s="144">
        <v>1099917</v>
      </c>
      <c r="S3141" s="30"/>
      <c r="T3141" s="144"/>
      <c r="U3141" s="144"/>
      <c r="V3141" s="144"/>
      <c r="W3141" s="144"/>
      <c r="X3141" s="144"/>
      <c r="Y3141" s="144"/>
      <c r="Z3141" s="144"/>
      <c r="AA3141" s="144"/>
      <c r="AB3141" s="144"/>
      <c r="AC3141" s="144"/>
      <c r="AD3141" s="144"/>
      <c r="AE3141" s="144"/>
      <c r="AF3141" s="144"/>
      <c r="AG3141" s="324">
        <v>2025</v>
      </c>
      <c r="AH3141" s="128"/>
      <c r="AI3141" s="216"/>
      <c r="AJ3141" s="216"/>
      <c r="AK3141" s="141">
        <f t="shared" si="735"/>
        <v>3032</v>
      </c>
      <c r="AL3141" s="35" t="s">
        <v>153</v>
      </c>
      <c r="AM3141" s="141" t="str">
        <f t="shared" si="738"/>
        <v>3032.</v>
      </c>
      <c r="AN3141" s="147"/>
      <c r="AO3141" s="35"/>
      <c r="AP3141" s="16"/>
    </row>
    <row r="3142" spans="1:42" ht="22.5" customHeight="1" x14ac:dyDescent="0.25">
      <c r="A3142" s="68" t="str">
        <f t="shared" si="739"/>
        <v>3033.</v>
      </c>
      <c r="B3142" s="25">
        <v>5352</v>
      </c>
      <c r="C3142" s="36" t="s">
        <v>2445</v>
      </c>
      <c r="D3142" s="25">
        <v>1979</v>
      </c>
      <c r="E3142" s="111" t="s">
        <v>2932</v>
      </c>
      <c r="F3142" s="68" t="s">
        <v>2934</v>
      </c>
      <c r="G3142" s="25">
        <v>7</v>
      </c>
      <c r="H3142" s="25">
        <v>2</v>
      </c>
      <c r="I3142" s="144">
        <v>3206.1</v>
      </c>
      <c r="J3142" s="144">
        <v>3485.9</v>
      </c>
      <c r="K3142" s="144">
        <v>3154.8</v>
      </c>
      <c r="L3142" s="30">
        <v>102</v>
      </c>
      <c r="M3142" s="176">
        <f t="shared" si="736"/>
        <v>2940463</v>
      </c>
      <c r="N3142" s="144"/>
      <c r="O3142" s="142"/>
      <c r="P3142" s="144"/>
      <c r="Q3142" s="144">
        <f t="shared" si="737"/>
        <v>2940463</v>
      </c>
      <c r="R3142" s="144"/>
      <c r="S3142" s="30"/>
      <c r="T3142" s="144"/>
      <c r="U3142" s="144">
        <v>829</v>
      </c>
      <c r="V3142" s="144">
        <f>U3142*3547</f>
        <v>2940463</v>
      </c>
      <c r="W3142" s="144"/>
      <c r="X3142" s="144"/>
      <c r="Y3142" s="144"/>
      <c r="Z3142" s="144"/>
      <c r="AA3142" s="144"/>
      <c r="AB3142" s="144"/>
      <c r="AC3142" s="323"/>
      <c r="AD3142" s="323"/>
      <c r="AE3142" s="144"/>
      <c r="AF3142" s="144"/>
      <c r="AG3142" s="324">
        <v>2025</v>
      </c>
      <c r="AH3142" s="135"/>
      <c r="AI3142" s="172"/>
      <c r="AJ3142" s="172"/>
      <c r="AK3142" s="141">
        <f t="shared" si="735"/>
        <v>3033</v>
      </c>
      <c r="AL3142" s="35" t="s">
        <v>153</v>
      </c>
      <c r="AM3142" s="141" t="str">
        <f t="shared" si="738"/>
        <v>3033.</v>
      </c>
      <c r="AN3142" s="147"/>
      <c r="AO3142" s="35"/>
      <c r="AP3142" s="16"/>
    </row>
    <row r="3143" spans="1:42" ht="22.5" customHeight="1" x14ac:dyDescent="0.25">
      <c r="A3143" s="68" t="str">
        <f t="shared" si="739"/>
        <v>3034.</v>
      </c>
      <c r="B3143" s="25">
        <v>4881</v>
      </c>
      <c r="C3143" s="202" t="s">
        <v>2446</v>
      </c>
      <c r="D3143" s="25">
        <v>1980</v>
      </c>
      <c r="E3143" s="111" t="s">
        <v>2932</v>
      </c>
      <c r="F3143" s="68" t="s">
        <v>2934</v>
      </c>
      <c r="G3143" s="25">
        <v>5</v>
      </c>
      <c r="H3143" s="25">
        <v>6</v>
      </c>
      <c r="I3143" s="144">
        <v>4495.2</v>
      </c>
      <c r="J3143" s="144">
        <v>4148.3999999999996</v>
      </c>
      <c r="K3143" s="144">
        <v>2443.6</v>
      </c>
      <c r="L3143" s="30">
        <v>175</v>
      </c>
      <c r="M3143" s="176">
        <f t="shared" si="736"/>
        <v>1668638.79</v>
      </c>
      <c r="N3143" s="144"/>
      <c r="O3143" s="142"/>
      <c r="P3143" s="144"/>
      <c r="Q3143" s="144">
        <f t="shared" si="737"/>
        <v>1668638.79</v>
      </c>
      <c r="R3143" s="144">
        <v>1668638.79</v>
      </c>
      <c r="S3143" s="30"/>
      <c r="T3143" s="144"/>
      <c r="U3143" s="144"/>
      <c r="V3143" s="144"/>
      <c r="W3143" s="144"/>
      <c r="X3143" s="144"/>
      <c r="Y3143" s="144"/>
      <c r="Z3143" s="144"/>
      <c r="AA3143" s="144"/>
      <c r="AB3143" s="144"/>
      <c r="AC3143" s="144"/>
      <c r="AD3143" s="144"/>
      <c r="AE3143" s="144"/>
      <c r="AF3143" s="144"/>
      <c r="AG3143" s="324">
        <v>2025</v>
      </c>
      <c r="AH3143" s="129"/>
      <c r="AI3143" s="216"/>
      <c r="AJ3143" s="216"/>
      <c r="AK3143" s="141">
        <f t="shared" si="735"/>
        <v>3034</v>
      </c>
      <c r="AL3143" s="35" t="s">
        <v>153</v>
      </c>
      <c r="AM3143" s="141" t="str">
        <f t="shared" si="738"/>
        <v>3034.</v>
      </c>
      <c r="AN3143" s="147"/>
      <c r="AO3143" s="35"/>
      <c r="AP3143" s="16"/>
    </row>
    <row r="3144" spans="1:42" ht="22.5" customHeight="1" x14ac:dyDescent="0.25">
      <c r="A3144" s="68" t="str">
        <f t="shared" si="739"/>
        <v>3035.</v>
      </c>
      <c r="B3144" s="25">
        <v>5453</v>
      </c>
      <c r="C3144" s="202" t="s">
        <v>2447</v>
      </c>
      <c r="D3144" s="25">
        <v>1980</v>
      </c>
      <c r="E3144" s="111" t="s">
        <v>2932</v>
      </c>
      <c r="F3144" s="68" t="s">
        <v>2934</v>
      </c>
      <c r="G3144" s="25">
        <v>9</v>
      </c>
      <c r="H3144" s="25">
        <v>8</v>
      </c>
      <c r="I3144" s="144">
        <v>14794.5</v>
      </c>
      <c r="J3144" s="144">
        <v>14307.2</v>
      </c>
      <c r="K3144" s="144">
        <v>14234.3</v>
      </c>
      <c r="L3144" s="30">
        <v>710</v>
      </c>
      <c r="M3144" s="176">
        <f t="shared" si="736"/>
        <v>3182673</v>
      </c>
      <c r="N3144" s="144"/>
      <c r="O3144" s="142"/>
      <c r="P3144" s="144"/>
      <c r="Q3144" s="144">
        <f t="shared" si="737"/>
        <v>3182673</v>
      </c>
      <c r="R3144" s="144">
        <v>3182673</v>
      </c>
      <c r="S3144" s="30"/>
      <c r="T3144" s="144"/>
      <c r="U3144" s="144"/>
      <c r="V3144" s="144"/>
      <c r="W3144" s="144"/>
      <c r="X3144" s="144"/>
      <c r="Y3144" s="144"/>
      <c r="Z3144" s="144"/>
      <c r="AA3144" s="144"/>
      <c r="AB3144" s="144"/>
      <c r="AC3144" s="144"/>
      <c r="AD3144" s="144"/>
      <c r="AE3144" s="144"/>
      <c r="AF3144" s="144"/>
      <c r="AG3144" s="324">
        <v>2025</v>
      </c>
      <c r="AH3144" s="128"/>
      <c r="AI3144" s="216"/>
      <c r="AJ3144" s="216"/>
      <c r="AK3144" s="141">
        <f t="shared" si="735"/>
        <v>3035</v>
      </c>
      <c r="AL3144" s="35" t="s">
        <v>153</v>
      </c>
      <c r="AM3144" s="141" t="str">
        <f t="shared" si="738"/>
        <v>3035.</v>
      </c>
      <c r="AN3144" s="147"/>
      <c r="AO3144" s="35"/>
      <c r="AP3144" s="16"/>
    </row>
    <row r="3145" spans="1:42" ht="22.5" customHeight="1" x14ac:dyDescent="0.25">
      <c r="A3145" s="68" t="str">
        <f t="shared" si="739"/>
        <v>3036.</v>
      </c>
      <c r="B3145" s="120">
        <v>5026</v>
      </c>
      <c r="C3145" s="36" t="s">
        <v>2449</v>
      </c>
      <c r="D3145" s="25">
        <v>1981</v>
      </c>
      <c r="E3145" s="111" t="s">
        <v>2932</v>
      </c>
      <c r="F3145" s="68" t="s">
        <v>2934</v>
      </c>
      <c r="G3145" s="25">
        <v>5</v>
      </c>
      <c r="H3145" s="25">
        <v>4</v>
      </c>
      <c r="I3145" s="176">
        <v>1659</v>
      </c>
      <c r="J3145" s="176">
        <v>1659</v>
      </c>
      <c r="K3145" s="176">
        <v>898.3</v>
      </c>
      <c r="L3145" s="267">
        <v>68</v>
      </c>
      <c r="M3145" s="176">
        <f t="shared" si="736"/>
        <v>615830.28</v>
      </c>
      <c r="N3145" s="144"/>
      <c r="O3145" s="142"/>
      <c r="P3145" s="144"/>
      <c r="Q3145" s="144">
        <f t="shared" si="737"/>
        <v>615830.28</v>
      </c>
      <c r="R3145" s="144">
        <v>615830.28</v>
      </c>
      <c r="S3145" s="30"/>
      <c r="T3145" s="144"/>
      <c r="U3145" s="144"/>
      <c r="V3145" s="144"/>
      <c r="W3145" s="144"/>
      <c r="X3145" s="144"/>
      <c r="Y3145" s="144"/>
      <c r="Z3145" s="144"/>
      <c r="AA3145" s="144"/>
      <c r="AB3145" s="144"/>
      <c r="AC3145" s="144"/>
      <c r="AD3145" s="144"/>
      <c r="AE3145" s="144"/>
      <c r="AF3145" s="144"/>
      <c r="AG3145" s="324">
        <v>2025</v>
      </c>
      <c r="AH3145" s="128"/>
      <c r="AI3145" s="177"/>
      <c r="AJ3145" s="177"/>
      <c r="AK3145" s="141">
        <f t="shared" si="735"/>
        <v>3036</v>
      </c>
      <c r="AL3145" s="35" t="s">
        <v>153</v>
      </c>
      <c r="AM3145" s="141" t="str">
        <f t="shared" si="738"/>
        <v>3036.</v>
      </c>
      <c r="AN3145" s="147"/>
      <c r="AO3145" s="35"/>
      <c r="AP3145" s="16"/>
    </row>
    <row r="3146" spans="1:42" ht="23.25" customHeight="1" x14ac:dyDescent="0.25">
      <c r="A3146" s="68" t="str">
        <f t="shared" si="739"/>
        <v>3037.</v>
      </c>
      <c r="B3146" s="25">
        <v>4235</v>
      </c>
      <c r="C3146" s="36" t="s">
        <v>2450</v>
      </c>
      <c r="D3146" s="25">
        <v>1982</v>
      </c>
      <c r="E3146" s="68" t="s">
        <v>2932</v>
      </c>
      <c r="F3146" s="68" t="s">
        <v>2933</v>
      </c>
      <c r="G3146" s="25">
        <v>9</v>
      </c>
      <c r="H3146" s="25">
        <v>8</v>
      </c>
      <c r="I3146" s="322">
        <v>15614</v>
      </c>
      <c r="J3146" s="322">
        <v>9208</v>
      </c>
      <c r="K3146" s="322">
        <v>9208</v>
      </c>
      <c r="L3146" s="12">
        <v>698</v>
      </c>
      <c r="M3146" s="176">
        <f t="shared" si="736"/>
        <v>24849280</v>
      </c>
      <c r="N3146" s="144"/>
      <c r="O3146" s="142"/>
      <c r="P3146" s="144"/>
      <c r="Q3146" s="144">
        <f t="shared" si="737"/>
        <v>24849280</v>
      </c>
      <c r="R3146" s="144"/>
      <c r="S3146" s="30">
        <v>8</v>
      </c>
      <c r="T3146" s="144">
        <f>S3146*3106160</f>
        <v>24849280</v>
      </c>
      <c r="U3146" s="144"/>
      <c r="V3146" s="144"/>
      <c r="W3146" s="144"/>
      <c r="X3146" s="144"/>
      <c r="Y3146" s="144"/>
      <c r="Z3146" s="144"/>
      <c r="AA3146" s="144"/>
      <c r="AB3146" s="144"/>
      <c r="AC3146" s="323"/>
      <c r="AD3146" s="323"/>
      <c r="AE3146" s="144"/>
      <c r="AF3146" s="144"/>
      <c r="AG3146" s="324">
        <v>2025</v>
      </c>
      <c r="AH3146" s="128"/>
      <c r="AI3146" s="177"/>
      <c r="AJ3146" s="177"/>
      <c r="AK3146" s="141">
        <f t="shared" si="735"/>
        <v>3037</v>
      </c>
      <c r="AL3146" s="35" t="s">
        <v>153</v>
      </c>
      <c r="AM3146" s="141" t="str">
        <f t="shared" si="738"/>
        <v>3037.</v>
      </c>
      <c r="AN3146" s="147"/>
      <c r="AP3146" s="16"/>
    </row>
    <row r="3147" spans="1:42" ht="22.5" customHeight="1" x14ac:dyDescent="0.25">
      <c r="A3147" s="68" t="str">
        <f t="shared" si="739"/>
        <v>3038.</v>
      </c>
      <c r="B3147" s="25">
        <v>5378</v>
      </c>
      <c r="C3147" s="137" t="s">
        <v>2451</v>
      </c>
      <c r="D3147" s="25">
        <v>1983</v>
      </c>
      <c r="E3147" s="111" t="s">
        <v>2932</v>
      </c>
      <c r="F3147" s="68" t="s">
        <v>2934</v>
      </c>
      <c r="G3147" s="25">
        <v>4</v>
      </c>
      <c r="H3147" s="25">
        <v>3</v>
      </c>
      <c r="I3147" s="144">
        <v>4534.5</v>
      </c>
      <c r="J3147" s="144">
        <v>4087.6</v>
      </c>
      <c r="K3147" s="144">
        <v>4087.6</v>
      </c>
      <c r="L3147" s="30">
        <v>117</v>
      </c>
      <c r="M3147" s="176">
        <f t="shared" si="736"/>
        <v>6288450</v>
      </c>
      <c r="N3147" s="144"/>
      <c r="O3147" s="142"/>
      <c r="P3147" s="144"/>
      <c r="Q3147" s="144">
        <f t="shared" si="737"/>
        <v>6288450</v>
      </c>
      <c r="R3147" s="144">
        <v>5888450</v>
      </c>
      <c r="S3147" s="30"/>
      <c r="T3147" s="144"/>
      <c r="U3147" s="144"/>
      <c r="V3147" s="144"/>
      <c r="W3147" s="144"/>
      <c r="X3147" s="144"/>
      <c r="Y3147" s="144"/>
      <c r="Z3147" s="144"/>
      <c r="AA3147" s="144"/>
      <c r="AB3147" s="144"/>
      <c r="AC3147" s="144"/>
      <c r="AD3147" s="144"/>
      <c r="AE3147" s="144">
        <v>400000</v>
      </c>
      <c r="AF3147" s="144"/>
      <c r="AG3147" s="324">
        <v>2025</v>
      </c>
      <c r="AH3147" s="128"/>
      <c r="AI3147" s="216"/>
      <c r="AJ3147" s="216"/>
      <c r="AK3147" s="141">
        <f t="shared" si="735"/>
        <v>3038</v>
      </c>
      <c r="AL3147" s="35" t="s">
        <v>153</v>
      </c>
      <c r="AM3147" s="141" t="str">
        <f t="shared" si="738"/>
        <v>3038.</v>
      </c>
      <c r="AN3147" s="147"/>
      <c r="AO3147" s="35"/>
      <c r="AP3147" s="16"/>
    </row>
    <row r="3148" spans="1:42" ht="22.5" customHeight="1" x14ac:dyDescent="0.25">
      <c r="A3148" s="68" t="str">
        <f t="shared" si="739"/>
        <v>3039.</v>
      </c>
      <c r="B3148" s="25">
        <v>4580</v>
      </c>
      <c r="C3148" s="300" t="s">
        <v>2452</v>
      </c>
      <c r="D3148" s="25">
        <v>1984</v>
      </c>
      <c r="E3148" s="111" t="s">
        <v>2932</v>
      </c>
      <c r="F3148" s="68" t="s">
        <v>2933</v>
      </c>
      <c r="G3148" s="25">
        <v>5</v>
      </c>
      <c r="H3148" s="25">
        <v>3</v>
      </c>
      <c r="I3148" s="176">
        <v>2978.4</v>
      </c>
      <c r="J3148" s="144">
        <v>1749.1</v>
      </c>
      <c r="K3148" s="176">
        <v>1749.1</v>
      </c>
      <c r="L3148" s="267">
        <v>131</v>
      </c>
      <c r="M3148" s="176">
        <f t="shared" si="736"/>
        <v>3050420</v>
      </c>
      <c r="N3148" s="144"/>
      <c r="O3148" s="142"/>
      <c r="P3148" s="144"/>
      <c r="Q3148" s="144">
        <f t="shared" si="737"/>
        <v>3050420</v>
      </c>
      <c r="R3148" s="144"/>
      <c r="S3148" s="30"/>
      <c r="T3148" s="144"/>
      <c r="U3148" s="144">
        <v>860</v>
      </c>
      <c r="V3148" s="144">
        <f>U3148*3547</f>
        <v>3050420</v>
      </c>
      <c r="W3148" s="144"/>
      <c r="X3148" s="144"/>
      <c r="Y3148" s="144"/>
      <c r="Z3148" s="144"/>
      <c r="AA3148" s="144"/>
      <c r="AB3148" s="144"/>
      <c r="AC3148" s="144"/>
      <c r="AD3148" s="144"/>
      <c r="AE3148" s="144"/>
      <c r="AF3148" s="144"/>
      <c r="AG3148" s="324">
        <v>2025</v>
      </c>
      <c r="AH3148" s="128"/>
      <c r="AI3148" s="172"/>
      <c r="AJ3148" s="172"/>
      <c r="AK3148" s="141">
        <f t="shared" si="735"/>
        <v>3039</v>
      </c>
      <c r="AL3148" s="35" t="s">
        <v>153</v>
      </c>
      <c r="AM3148" s="141" t="str">
        <f t="shared" si="738"/>
        <v>3039.</v>
      </c>
      <c r="AN3148" s="147"/>
      <c r="AO3148" s="35"/>
      <c r="AP3148" s="16"/>
    </row>
    <row r="3149" spans="1:42" ht="22.5" customHeight="1" x14ac:dyDescent="0.25">
      <c r="A3149" s="68" t="str">
        <f t="shared" si="739"/>
        <v>3040.</v>
      </c>
      <c r="B3149" s="25">
        <v>5001</v>
      </c>
      <c r="C3149" s="300" t="s">
        <v>2453</v>
      </c>
      <c r="D3149" s="25">
        <v>1987</v>
      </c>
      <c r="E3149" s="111" t="s">
        <v>2932</v>
      </c>
      <c r="F3149" s="68" t="s">
        <v>2934</v>
      </c>
      <c r="G3149" s="25">
        <v>9</v>
      </c>
      <c r="H3149" s="25">
        <v>1</v>
      </c>
      <c r="I3149" s="176">
        <v>1873.8</v>
      </c>
      <c r="J3149" s="176">
        <v>1873.8</v>
      </c>
      <c r="K3149" s="176">
        <v>1873.8</v>
      </c>
      <c r="L3149" s="267">
        <v>89</v>
      </c>
      <c r="M3149" s="176">
        <f t="shared" si="736"/>
        <v>2716809</v>
      </c>
      <c r="N3149" s="144"/>
      <c r="O3149" s="142"/>
      <c r="P3149" s="144"/>
      <c r="Q3149" s="144">
        <f t="shared" si="737"/>
        <v>2716809</v>
      </c>
      <c r="R3149" s="144">
        <v>2716809</v>
      </c>
      <c r="S3149" s="30"/>
      <c r="T3149" s="144"/>
      <c r="U3149" s="144"/>
      <c r="V3149" s="144"/>
      <c r="W3149" s="144"/>
      <c r="X3149" s="144"/>
      <c r="Y3149" s="144"/>
      <c r="Z3149" s="144"/>
      <c r="AA3149" s="144"/>
      <c r="AB3149" s="144"/>
      <c r="AC3149" s="144"/>
      <c r="AD3149" s="144"/>
      <c r="AE3149" s="144"/>
      <c r="AF3149" s="144"/>
      <c r="AG3149" s="324">
        <v>2025</v>
      </c>
      <c r="AH3149" s="135"/>
      <c r="AI3149" s="177"/>
      <c r="AJ3149" s="177"/>
      <c r="AK3149" s="141">
        <f t="shared" si="735"/>
        <v>3040</v>
      </c>
      <c r="AL3149" s="35" t="s">
        <v>153</v>
      </c>
      <c r="AM3149" s="141" t="str">
        <f t="shared" si="738"/>
        <v>3040.</v>
      </c>
      <c r="AN3149" s="147"/>
      <c r="AO3149" s="35"/>
      <c r="AP3149" s="16"/>
    </row>
    <row r="3150" spans="1:42" ht="23.25" customHeight="1" x14ac:dyDescent="0.25">
      <c r="A3150" s="68" t="str">
        <f t="shared" si="739"/>
        <v>3041.</v>
      </c>
      <c r="B3150" s="25">
        <v>5147</v>
      </c>
      <c r="C3150" s="36" t="s">
        <v>2454</v>
      </c>
      <c r="D3150" s="25">
        <v>1987</v>
      </c>
      <c r="E3150" s="111" t="s">
        <v>2932</v>
      </c>
      <c r="F3150" s="68" t="s">
        <v>2933</v>
      </c>
      <c r="G3150" s="25">
        <v>9</v>
      </c>
      <c r="H3150" s="25">
        <v>6</v>
      </c>
      <c r="I3150" s="144">
        <v>11650.4</v>
      </c>
      <c r="J3150" s="144">
        <v>11650.4</v>
      </c>
      <c r="K3150" s="144">
        <v>11577.7</v>
      </c>
      <c r="L3150" s="30">
        <v>558</v>
      </c>
      <c r="M3150" s="176">
        <f t="shared" si="736"/>
        <v>11454043.34</v>
      </c>
      <c r="N3150" s="144"/>
      <c r="O3150" s="142"/>
      <c r="P3150" s="144"/>
      <c r="Q3150" s="144">
        <f t="shared" si="737"/>
        <v>11454043.34</v>
      </c>
      <c r="R3150" s="144"/>
      <c r="S3150" s="30"/>
      <c r="T3150" s="144"/>
      <c r="U3150" s="144">
        <v>3229.22</v>
      </c>
      <c r="V3150" s="144">
        <f>U3150*3547</f>
        <v>11454043.34</v>
      </c>
      <c r="W3150" s="144"/>
      <c r="X3150" s="144"/>
      <c r="Y3150" s="144"/>
      <c r="Z3150" s="144"/>
      <c r="AA3150" s="144"/>
      <c r="AB3150" s="144"/>
      <c r="AC3150" s="323"/>
      <c r="AD3150" s="323"/>
      <c r="AE3150" s="144"/>
      <c r="AF3150" s="144"/>
      <c r="AG3150" s="324">
        <v>2025</v>
      </c>
      <c r="AH3150" s="128"/>
      <c r="AI3150" s="172"/>
      <c r="AJ3150" s="172"/>
      <c r="AK3150" s="141">
        <f t="shared" si="735"/>
        <v>3041</v>
      </c>
      <c r="AL3150" s="35" t="s">
        <v>153</v>
      </c>
      <c r="AM3150" s="141" t="str">
        <f t="shared" si="738"/>
        <v>3041.</v>
      </c>
      <c r="AN3150" s="147"/>
      <c r="AP3150" s="16"/>
    </row>
    <row r="3151" spans="1:42" ht="23.25" customHeight="1" x14ac:dyDescent="0.25">
      <c r="A3151" s="68" t="str">
        <f t="shared" si="739"/>
        <v>3042.</v>
      </c>
      <c r="B3151" s="25">
        <v>4680</v>
      </c>
      <c r="C3151" s="36" t="s">
        <v>2455</v>
      </c>
      <c r="D3151" s="25">
        <v>1988</v>
      </c>
      <c r="E3151" s="111" t="s">
        <v>2932</v>
      </c>
      <c r="F3151" s="68" t="s">
        <v>2933</v>
      </c>
      <c r="G3151" s="25">
        <v>9</v>
      </c>
      <c r="H3151" s="25">
        <v>4</v>
      </c>
      <c r="I3151" s="144">
        <v>12110</v>
      </c>
      <c r="J3151" s="144">
        <v>7775.9</v>
      </c>
      <c r="K3151" s="144">
        <v>4668.22</v>
      </c>
      <c r="L3151" s="30">
        <v>347</v>
      </c>
      <c r="M3151" s="176">
        <f t="shared" si="736"/>
        <v>7692946.4200000009</v>
      </c>
      <c r="N3151" s="144"/>
      <c r="O3151" s="142"/>
      <c r="P3151" s="144"/>
      <c r="Q3151" s="144">
        <f t="shared" si="737"/>
        <v>7692946.4200000009</v>
      </c>
      <c r="R3151" s="144"/>
      <c r="S3151" s="30"/>
      <c r="T3151" s="144"/>
      <c r="U3151" s="144">
        <v>2168.86</v>
      </c>
      <c r="V3151" s="144">
        <f>U3151*3547</f>
        <v>7692946.4200000009</v>
      </c>
      <c r="W3151" s="144"/>
      <c r="X3151" s="144"/>
      <c r="Y3151" s="144"/>
      <c r="Z3151" s="144"/>
      <c r="AA3151" s="144"/>
      <c r="AB3151" s="144"/>
      <c r="AC3151" s="323"/>
      <c r="AD3151" s="323"/>
      <c r="AE3151" s="144"/>
      <c r="AF3151" s="144"/>
      <c r="AG3151" s="324">
        <v>2025</v>
      </c>
      <c r="AH3151" s="128"/>
      <c r="AI3151" s="172"/>
      <c r="AJ3151" s="172"/>
      <c r="AK3151" s="141">
        <f t="shared" si="735"/>
        <v>3042</v>
      </c>
      <c r="AL3151" s="35" t="s">
        <v>153</v>
      </c>
      <c r="AM3151" s="141" t="str">
        <f t="shared" si="738"/>
        <v>3042.</v>
      </c>
      <c r="AN3151" s="147"/>
      <c r="AP3151" s="16"/>
    </row>
    <row r="3152" spans="1:42" ht="22.5" customHeight="1" x14ac:dyDescent="0.25">
      <c r="A3152" s="68" t="str">
        <f t="shared" si="739"/>
        <v>3043.</v>
      </c>
      <c r="B3152" s="25">
        <v>4347</v>
      </c>
      <c r="C3152" s="175" t="s">
        <v>2456</v>
      </c>
      <c r="D3152" s="25">
        <v>1989</v>
      </c>
      <c r="E3152" s="111" t="s">
        <v>2932</v>
      </c>
      <c r="F3152" s="68" t="s">
        <v>2934</v>
      </c>
      <c r="G3152" s="25">
        <v>12</v>
      </c>
      <c r="H3152" s="25">
        <v>2</v>
      </c>
      <c r="I3152" s="176">
        <v>11149.96</v>
      </c>
      <c r="J3152" s="144">
        <v>9715.2999999999993</v>
      </c>
      <c r="K3152" s="176">
        <v>7670.5</v>
      </c>
      <c r="L3152" s="267">
        <v>358</v>
      </c>
      <c r="M3152" s="176">
        <f>R3152+T3152+V3152+X3152+Z3152+AB3152+AE3152+AF3152</f>
        <v>19974000</v>
      </c>
      <c r="N3152" s="144"/>
      <c r="O3152" s="142"/>
      <c r="P3152" s="144"/>
      <c r="Q3152" s="144">
        <f t="shared" si="737"/>
        <v>19974000</v>
      </c>
      <c r="R3152" s="144">
        <v>7549360</v>
      </c>
      <c r="S3152" s="30">
        <v>4</v>
      </c>
      <c r="T3152" s="144">
        <f t="shared" ref="T3152:T3153" si="740">S3152*3106160</f>
        <v>12424640</v>
      </c>
      <c r="U3152" s="144"/>
      <c r="V3152" s="144"/>
      <c r="W3152" s="144"/>
      <c r="X3152" s="144"/>
      <c r="Y3152" s="144"/>
      <c r="Z3152" s="144"/>
      <c r="AA3152" s="144"/>
      <c r="AB3152" s="144"/>
      <c r="AC3152" s="144"/>
      <c r="AD3152" s="144"/>
      <c r="AE3152" s="144"/>
      <c r="AF3152" s="144"/>
      <c r="AG3152" s="324">
        <v>2025</v>
      </c>
      <c r="AH3152" s="128"/>
      <c r="AI3152" s="177"/>
      <c r="AJ3152" s="177"/>
      <c r="AK3152" s="141">
        <f t="shared" si="735"/>
        <v>3043</v>
      </c>
      <c r="AL3152" s="35" t="s">
        <v>153</v>
      </c>
      <c r="AM3152" s="141" t="str">
        <f t="shared" si="738"/>
        <v>3043.</v>
      </c>
      <c r="AN3152" s="147"/>
      <c r="AO3152" s="35"/>
      <c r="AP3152" s="16"/>
    </row>
    <row r="3153" spans="1:42" ht="23.25" customHeight="1" x14ac:dyDescent="0.25">
      <c r="A3153" s="68" t="str">
        <f t="shared" si="739"/>
        <v>3044.</v>
      </c>
      <c r="B3153" s="25">
        <v>4418</v>
      </c>
      <c r="C3153" s="36" t="s">
        <v>2457</v>
      </c>
      <c r="D3153" s="25">
        <v>1989</v>
      </c>
      <c r="E3153" s="111" t="s">
        <v>2932</v>
      </c>
      <c r="F3153" s="68" t="s">
        <v>2934</v>
      </c>
      <c r="G3153" s="25">
        <v>12</v>
      </c>
      <c r="H3153" s="25">
        <v>14</v>
      </c>
      <c r="I3153" s="144">
        <v>29637.5</v>
      </c>
      <c r="J3153" s="144">
        <v>29769.3</v>
      </c>
      <c r="K3153" s="144">
        <v>28083.599999999999</v>
      </c>
      <c r="L3153" s="30">
        <v>1363</v>
      </c>
      <c r="M3153" s="176">
        <f t="shared" ref="M3153:M3162" si="741">R3153+T3153+V3153+X3153+Z3153+AB3153+AE3153+AF3153</f>
        <v>46592400</v>
      </c>
      <c r="N3153" s="144"/>
      <c r="O3153" s="142"/>
      <c r="P3153" s="144"/>
      <c r="Q3153" s="144">
        <f t="shared" si="737"/>
        <v>46592400</v>
      </c>
      <c r="R3153" s="144"/>
      <c r="S3153" s="30">
        <v>15</v>
      </c>
      <c r="T3153" s="144">
        <f t="shared" si="740"/>
        <v>46592400</v>
      </c>
      <c r="U3153" s="144"/>
      <c r="V3153" s="144"/>
      <c r="W3153" s="144"/>
      <c r="X3153" s="144"/>
      <c r="Y3153" s="144"/>
      <c r="Z3153" s="144"/>
      <c r="AA3153" s="144"/>
      <c r="AB3153" s="144"/>
      <c r="AC3153" s="323"/>
      <c r="AD3153" s="323"/>
      <c r="AE3153" s="144"/>
      <c r="AF3153" s="144"/>
      <c r="AG3153" s="324">
        <v>2025</v>
      </c>
      <c r="AH3153" s="128"/>
      <c r="AI3153" s="177"/>
      <c r="AJ3153" s="177"/>
      <c r="AK3153" s="141">
        <f t="shared" si="735"/>
        <v>3044</v>
      </c>
      <c r="AL3153" s="35" t="s">
        <v>153</v>
      </c>
      <c r="AM3153" s="141" t="str">
        <f t="shared" si="738"/>
        <v>3044.</v>
      </c>
      <c r="AN3153" s="147"/>
      <c r="AP3153" s="16"/>
    </row>
    <row r="3154" spans="1:42" ht="22.5" customHeight="1" x14ac:dyDescent="0.25">
      <c r="A3154" s="68" t="str">
        <f t="shared" si="739"/>
        <v>3045.</v>
      </c>
      <c r="B3154" s="25">
        <v>4676</v>
      </c>
      <c r="C3154" s="36" t="s">
        <v>2458</v>
      </c>
      <c r="D3154" s="25">
        <v>1989</v>
      </c>
      <c r="E3154" s="111" t="s">
        <v>2932</v>
      </c>
      <c r="F3154" s="68" t="s">
        <v>2933</v>
      </c>
      <c r="G3154" s="25">
        <v>9</v>
      </c>
      <c r="H3154" s="25">
        <v>9</v>
      </c>
      <c r="I3154" s="144">
        <v>20514.099999999999</v>
      </c>
      <c r="J3154" s="144">
        <v>17414.099999999999</v>
      </c>
      <c r="K3154" s="144">
        <v>10446.700000000001</v>
      </c>
      <c r="L3154" s="30">
        <v>849</v>
      </c>
      <c r="M3154" s="176">
        <f t="shared" si="741"/>
        <v>9340300</v>
      </c>
      <c r="N3154" s="144"/>
      <c r="O3154" s="142"/>
      <c r="P3154" s="144"/>
      <c r="Q3154" s="144">
        <f t="shared" si="737"/>
        <v>9340300</v>
      </c>
      <c r="R3154" s="144">
        <v>9340300</v>
      </c>
      <c r="S3154" s="30"/>
      <c r="T3154" s="144"/>
      <c r="U3154" s="144"/>
      <c r="V3154" s="144"/>
      <c r="W3154" s="144"/>
      <c r="X3154" s="144"/>
      <c r="Y3154" s="144"/>
      <c r="Z3154" s="144"/>
      <c r="AA3154" s="144"/>
      <c r="AB3154" s="144"/>
      <c r="AC3154" s="144"/>
      <c r="AD3154" s="144"/>
      <c r="AE3154" s="144"/>
      <c r="AF3154" s="144"/>
      <c r="AG3154" s="324">
        <v>2025</v>
      </c>
      <c r="AH3154" s="128"/>
      <c r="AI3154" s="177"/>
      <c r="AJ3154" s="177"/>
      <c r="AK3154" s="141">
        <f t="shared" si="735"/>
        <v>3045</v>
      </c>
      <c r="AL3154" s="35" t="s">
        <v>153</v>
      </c>
      <c r="AM3154" s="141" t="str">
        <f t="shared" si="738"/>
        <v>3045.</v>
      </c>
      <c r="AN3154" s="147"/>
      <c r="AO3154" s="35"/>
      <c r="AP3154" s="16"/>
    </row>
    <row r="3155" spans="1:42" ht="22.5" customHeight="1" x14ac:dyDescent="0.25">
      <c r="A3155" s="68" t="str">
        <f t="shared" si="739"/>
        <v>3046.</v>
      </c>
      <c r="B3155" s="25">
        <v>4730</v>
      </c>
      <c r="C3155" s="175" t="s">
        <v>2459</v>
      </c>
      <c r="D3155" s="25">
        <v>1989</v>
      </c>
      <c r="E3155" s="111" t="s">
        <v>2932</v>
      </c>
      <c r="F3155" s="68" t="s">
        <v>2934</v>
      </c>
      <c r="G3155" s="25">
        <v>9</v>
      </c>
      <c r="H3155" s="25">
        <v>1</v>
      </c>
      <c r="I3155" s="176">
        <v>5637.1</v>
      </c>
      <c r="J3155" s="176">
        <v>5132.8999999999996</v>
      </c>
      <c r="K3155" s="176">
        <v>4075.8</v>
      </c>
      <c r="L3155" s="267">
        <v>259</v>
      </c>
      <c r="M3155" s="176">
        <f t="shared" si="741"/>
        <v>9090223.620000001</v>
      </c>
      <c r="N3155" s="144"/>
      <c r="O3155" s="142"/>
      <c r="P3155" s="144"/>
      <c r="Q3155" s="144">
        <f t="shared" si="737"/>
        <v>9090223.620000001</v>
      </c>
      <c r="R3155" s="144">
        <v>9090223.620000001</v>
      </c>
      <c r="S3155" s="30"/>
      <c r="T3155" s="144"/>
      <c r="U3155" s="144"/>
      <c r="V3155" s="144"/>
      <c r="W3155" s="144"/>
      <c r="X3155" s="144"/>
      <c r="Y3155" s="144"/>
      <c r="Z3155" s="144"/>
      <c r="AA3155" s="144"/>
      <c r="AB3155" s="144"/>
      <c r="AC3155" s="144"/>
      <c r="AD3155" s="144"/>
      <c r="AE3155" s="144"/>
      <c r="AF3155" s="144"/>
      <c r="AG3155" s="324">
        <v>2025</v>
      </c>
      <c r="AH3155" s="128"/>
      <c r="AI3155" s="177"/>
      <c r="AJ3155" s="177"/>
      <c r="AK3155" s="141">
        <f t="shared" si="735"/>
        <v>3046</v>
      </c>
      <c r="AL3155" s="35" t="s">
        <v>153</v>
      </c>
      <c r="AM3155" s="141" t="str">
        <f t="shared" si="738"/>
        <v>3046.</v>
      </c>
      <c r="AN3155" s="147"/>
      <c r="AO3155" s="35"/>
      <c r="AP3155" s="16"/>
    </row>
    <row r="3156" spans="1:42" ht="22.5" customHeight="1" x14ac:dyDescent="0.25">
      <c r="A3156" s="68" t="str">
        <f t="shared" si="739"/>
        <v>3047.</v>
      </c>
      <c r="B3156" s="120">
        <v>4712</v>
      </c>
      <c r="C3156" s="36" t="s">
        <v>2460</v>
      </c>
      <c r="D3156" s="25">
        <v>1990</v>
      </c>
      <c r="E3156" s="111" t="s">
        <v>2932</v>
      </c>
      <c r="F3156" s="68" t="s">
        <v>2933</v>
      </c>
      <c r="G3156" s="25">
        <v>9</v>
      </c>
      <c r="H3156" s="25">
        <v>5</v>
      </c>
      <c r="I3156" s="144">
        <v>9575.7999999999993</v>
      </c>
      <c r="J3156" s="144">
        <v>9578.1</v>
      </c>
      <c r="K3156" s="144">
        <v>9578.1</v>
      </c>
      <c r="L3156" s="30">
        <v>502</v>
      </c>
      <c r="M3156" s="176">
        <f t="shared" si="741"/>
        <v>9473540.4199999999</v>
      </c>
      <c r="N3156" s="144"/>
      <c r="O3156" s="142"/>
      <c r="P3156" s="144"/>
      <c r="Q3156" s="144">
        <f t="shared" si="737"/>
        <v>9473540.4199999999</v>
      </c>
      <c r="R3156" s="144"/>
      <c r="S3156" s="30"/>
      <c r="T3156" s="144"/>
      <c r="U3156" s="144">
        <v>2670.86</v>
      </c>
      <c r="V3156" s="144">
        <f>U3156*3547</f>
        <v>9473540.4199999999</v>
      </c>
      <c r="W3156" s="144"/>
      <c r="X3156" s="144"/>
      <c r="Y3156" s="144"/>
      <c r="Z3156" s="144"/>
      <c r="AA3156" s="144"/>
      <c r="AB3156" s="144"/>
      <c r="AC3156" s="144"/>
      <c r="AD3156" s="144"/>
      <c r="AE3156" s="144"/>
      <c r="AF3156" s="144"/>
      <c r="AG3156" s="324">
        <v>2025</v>
      </c>
      <c r="AH3156" s="128"/>
      <c r="AI3156" s="172"/>
      <c r="AJ3156" s="172"/>
      <c r="AK3156" s="141">
        <f t="shared" si="735"/>
        <v>3047</v>
      </c>
      <c r="AL3156" s="35" t="s">
        <v>153</v>
      </c>
      <c r="AM3156" s="141" t="str">
        <f t="shared" si="738"/>
        <v>3047.</v>
      </c>
      <c r="AN3156" s="147"/>
      <c r="AO3156" s="35"/>
      <c r="AP3156" s="16"/>
    </row>
    <row r="3157" spans="1:42" ht="23.25" customHeight="1" x14ac:dyDescent="0.25">
      <c r="A3157" s="68" t="str">
        <f t="shared" si="739"/>
        <v>3048.</v>
      </c>
      <c r="B3157" s="25">
        <v>5220</v>
      </c>
      <c r="C3157" s="36" t="s">
        <v>2462</v>
      </c>
      <c r="D3157" s="25">
        <v>1967</v>
      </c>
      <c r="E3157" s="111" t="s">
        <v>2932</v>
      </c>
      <c r="F3157" s="68" t="s">
        <v>2934</v>
      </c>
      <c r="G3157" s="25">
        <v>5</v>
      </c>
      <c r="H3157" s="25">
        <v>4</v>
      </c>
      <c r="I3157" s="144">
        <v>2637.4</v>
      </c>
      <c r="J3157" s="144">
        <v>2637.6</v>
      </c>
      <c r="K3157" s="144">
        <v>2637.6</v>
      </c>
      <c r="L3157" s="30">
        <v>110</v>
      </c>
      <c r="M3157" s="176">
        <f t="shared" si="741"/>
        <v>6048611.79</v>
      </c>
      <c r="N3157" s="144"/>
      <c r="O3157" s="142"/>
      <c r="P3157" s="144"/>
      <c r="Q3157" s="144">
        <f t="shared" si="737"/>
        <v>6048611.79</v>
      </c>
      <c r="R3157" s="144">
        <v>3026622.69</v>
      </c>
      <c r="S3157" s="30"/>
      <c r="T3157" s="144"/>
      <c r="U3157" s="144">
        <v>401.7</v>
      </c>
      <c r="V3157" s="144">
        <f>U3157*7523</f>
        <v>3021989.1</v>
      </c>
      <c r="W3157" s="144"/>
      <c r="X3157" s="144"/>
      <c r="Y3157" s="144"/>
      <c r="Z3157" s="144"/>
      <c r="AA3157" s="144"/>
      <c r="AB3157" s="144"/>
      <c r="AC3157" s="323"/>
      <c r="AD3157" s="323"/>
      <c r="AE3157" s="144"/>
      <c r="AF3157" s="144"/>
      <c r="AG3157" s="324">
        <v>2025</v>
      </c>
      <c r="AH3157" s="128"/>
      <c r="AI3157" s="177"/>
      <c r="AJ3157" s="177"/>
      <c r="AK3157" s="141">
        <f t="shared" si="735"/>
        <v>3048</v>
      </c>
      <c r="AL3157" s="35" t="s">
        <v>153</v>
      </c>
      <c r="AM3157" s="141" t="str">
        <f t="shared" si="738"/>
        <v>3048.</v>
      </c>
      <c r="AN3157" s="147"/>
      <c r="AP3157" s="16"/>
    </row>
    <row r="3158" spans="1:42" ht="23.25" customHeight="1" x14ac:dyDescent="0.25">
      <c r="A3158" s="68" t="str">
        <f t="shared" si="739"/>
        <v>3049.</v>
      </c>
      <c r="B3158" s="25">
        <v>4722</v>
      </c>
      <c r="C3158" s="36" t="s">
        <v>2461</v>
      </c>
      <c r="D3158" s="25">
        <v>1992</v>
      </c>
      <c r="E3158" s="111" t="s">
        <v>2932</v>
      </c>
      <c r="F3158" s="68" t="s">
        <v>2934</v>
      </c>
      <c r="G3158" s="25">
        <v>12</v>
      </c>
      <c r="H3158" s="25">
        <v>1</v>
      </c>
      <c r="I3158" s="144">
        <v>4557.3</v>
      </c>
      <c r="J3158" s="144">
        <v>4109.3</v>
      </c>
      <c r="K3158" s="144">
        <v>4022.4</v>
      </c>
      <c r="L3158" s="30">
        <v>160</v>
      </c>
      <c r="M3158" s="176">
        <f t="shared" si="741"/>
        <v>6212320</v>
      </c>
      <c r="N3158" s="144"/>
      <c r="O3158" s="142"/>
      <c r="P3158" s="144"/>
      <c r="Q3158" s="144">
        <f t="shared" si="737"/>
        <v>6212320</v>
      </c>
      <c r="R3158" s="144"/>
      <c r="S3158" s="30">
        <v>2</v>
      </c>
      <c r="T3158" s="144">
        <f>S3158*3106160</f>
        <v>6212320</v>
      </c>
      <c r="U3158" s="144"/>
      <c r="V3158" s="144"/>
      <c r="W3158" s="144"/>
      <c r="X3158" s="144"/>
      <c r="Y3158" s="144"/>
      <c r="Z3158" s="144"/>
      <c r="AA3158" s="144"/>
      <c r="AB3158" s="144"/>
      <c r="AC3158" s="323"/>
      <c r="AD3158" s="323"/>
      <c r="AE3158" s="144"/>
      <c r="AF3158" s="144"/>
      <c r="AG3158" s="324">
        <v>2025</v>
      </c>
      <c r="AH3158" s="128"/>
      <c r="AI3158" s="177"/>
      <c r="AJ3158" s="177"/>
      <c r="AK3158" s="141">
        <f t="shared" si="735"/>
        <v>3049</v>
      </c>
      <c r="AL3158" s="35" t="s">
        <v>153</v>
      </c>
      <c r="AM3158" s="141" t="str">
        <f t="shared" si="738"/>
        <v>3049.</v>
      </c>
      <c r="AN3158" s="147"/>
      <c r="AP3158" s="16"/>
    </row>
    <row r="3159" spans="1:42" ht="22.5" customHeight="1" x14ac:dyDescent="0.25">
      <c r="A3159" s="68" t="str">
        <f t="shared" si="739"/>
        <v>3050.</v>
      </c>
      <c r="B3159" s="25">
        <v>4221</v>
      </c>
      <c r="C3159" s="36" t="s">
        <v>2463</v>
      </c>
      <c r="D3159" s="25">
        <v>1993</v>
      </c>
      <c r="E3159" s="111" t="s">
        <v>2932</v>
      </c>
      <c r="F3159" s="68" t="s">
        <v>2933</v>
      </c>
      <c r="G3159" s="25">
        <v>9</v>
      </c>
      <c r="H3159" s="25">
        <v>4</v>
      </c>
      <c r="I3159" s="144">
        <v>8721.2000000000007</v>
      </c>
      <c r="J3159" s="144">
        <v>7760.8</v>
      </c>
      <c r="K3159" s="144">
        <v>7654.4</v>
      </c>
      <c r="L3159" s="30">
        <v>329</v>
      </c>
      <c r="M3159" s="176">
        <f t="shared" si="741"/>
        <v>7678687.4800000004</v>
      </c>
      <c r="N3159" s="144"/>
      <c r="O3159" s="142"/>
      <c r="P3159" s="144"/>
      <c r="Q3159" s="144">
        <f t="shared" si="737"/>
        <v>7678687.4800000004</v>
      </c>
      <c r="R3159" s="144"/>
      <c r="S3159" s="30"/>
      <c r="T3159" s="144"/>
      <c r="U3159" s="144">
        <v>2164.84</v>
      </c>
      <c r="V3159" s="144">
        <f>U3159*3547</f>
        <v>7678687.4800000004</v>
      </c>
      <c r="W3159" s="144"/>
      <c r="X3159" s="144"/>
      <c r="Y3159" s="144"/>
      <c r="Z3159" s="144"/>
      <c r="AA3159" s="144"/>
      <c r="AB3159" s="144"/>
      <c r="AC3159" s="323"/>
      <c r="AD3159" s="323"/>
      <c r="AE3159" s="144"/>
      <c r="AF3159" s="144"/>
      <c r="AG3159" s="324">
        <v>2025</v>
      </c>
      <c r="AH3159" s="135"/>
      <c r="AI3159" s="172"/>
      <c r="AJ3159" s="172"/>
      <c r="AK3159" s="141">
        <f t="shared" si="735"/>
        <v>3050</v>
      </c>
      <c r="AL3159" s="35" t="s">
        <v>153</v>
      </c>
      <c r="AM3159" s="141" t="str">
        <f t="shared" si="738"/>
        <v>3050.</v>
      </c>
      <c r="AN3159" s="147"/>
      <c r="AO3159" s="35"/>
      <c r="AP3159" s="16"/>
    </row>
    <row r="3160" spans="1:42" ht="22.5" customHeight="1" x14ac:dyDescent="0.25">
      <c r="A3160" s="68" t="str">
        <f t="shared" si="739"/>
        <v>3051.</v>
      </c>
      <c r="B3160" s="25">
        <v>5047</v>
      </c>
      <c r="C3160" s="175" t="s">
        <v>2464</v>
      </c>
      <c r="D3160" s="25">
        <v>1994</v>
      </c>
      <c r="E3160" s="111" t="s">
        <v>2932</v>
      </c>
      <c r="F3160" s="68" t="s">
        <v>2934</v>
      </c>
      <c r="G3160" s="25">
        <v>5</v>
      </c>
      <c r="H3160" s="25">
        <v>4</v>
      </c>
      <c r="I3160" s="144">
        <v>2402.9</v>
      </c>
      <c r="J3160" s="144">
        <v>1458.7</v>
      </c>
      <c r="K3160" s="144">
        <v>1458.7</v>
      </c>
      <c r="L3160" s="30">
        <v>138</v>
      </c>
      <c r="M3160" s="176">
        <f t="shared" si="741"/>
        <v>7618541</v>
      </c>
      <c r="N3160" s="144"/>
      <c r="O3160" s="142"/>
      <c r="P3160" s="144"/>
      <c r="Q3160" s="144">
        <f t="shared" si="737"/>
        <v>7618541</v>
      </c>
      <c r="R3160" s="144">
        <f>6278306+1340235</f>
        <v>7618541</v>
      </c>
      <c r="S3160" s="30"/>
      <c r="T3160" s="144"/>
      <c r="U3160" s="144"/>
      <c r="V3160" s="144"/>
      <c r="W3160" s="144"/>
      <c r="X3160" s="144"/>
      <c r="Y3160" s="144"/>
      <c r="Z3160" s="144"/>
      <c r="AA3160" s="144"/>
      <c r="AB3160" s="144"/>
      <c r="AC3160" s="144"/>
      <c r="AD3160" s="144"/>
      <c r="AE3160" s="144"/>
      <c r="AF3160" s="144"/>
      <c r="AG3160" s="324">
        <v>2025</v>
      </c>
      <c r="AH3160" s="128"/>
      <c r="AI3160" s="177"/>
      <c r="AJ3160" s="177"/>
      <c r="AK3160" s="141">
        <f t="shared" si="735"/>
        <v>3051</v>
      </c>
      <c r="AL3160" s="35" t="s">
        <v>153</v>
      </c>
      <c r="AM3160" s="141" t="str">
        <f t="shared" si="738"/>
        <v>3051.</v>
      </c>
      <c r="AN3160" s="147"/>
      <c r="AO3160" s="35"/>
      <c r="AP3160" s="16"/>
    </row>
    <row r="3161" spans="1:42" ht="22.5" customHeight="1" x14ac:dyDescent="0.25">
      <c r="A3161" s="68" t="str">
        <f t="shared" si="739"/>
        <v>3052.</v>
      </c>
      <c r="B3161" s="25">
        <v>5251</v>
      </c>
      <c r="C3161" s="300" t="s">
        <v>2465</v>
      </c>
      <c r="D3161" s="25">
        <v>1994</v>
      </c>
      <c r="E3161" s="111" t="s">
        <v>2932</v>
      </c>
      <c r="F3161" s="68" t="s">
        <v>2934</v>
      </c>
      <c r="G3161" s="25">
        <v>5</v>
      </c>
      <c r="H3161" s="25">
        <v>2</v>
      </c>
      <c r="I3161" s="176">
        <v>3085.9</v>
      </c>
      <c r="J3161" s="176">
        <v>3085.9</v>
      </c>
      <c r="K3161" s="176">
        <v>3085.9</v>
      </c>
      <c r="L3161" s="267">
        <v>87</v>
      </c>
      <c r="M3161" s="176">
        <f t="shared" si="741"/>
        <v>741336</v>
      </c>
      <c r="N3161" s="144"/>
      <c r="O3161" s="142"/>
      <c r="P3161" s="144"/>
      <c r="Q3161" s="144">
        <f t="shared" si="737"/>
        <v>741336</v>
      </c>
      <c r="R3161" s="144">
        <v>741336</v>
      </c>
      <c r="S3161" s="30"/>
      <c r="T3161" s="144"/>
      <c r="U3161" s="144"/>
      <c r="V3161" s="144"/>
      <c r="W3161" s="144"/>
      <c r="X3161" s="144"/>
      <c r="Y3161" s="144"/>
      <c r="Z3161" s="144"/>
      <c r="AA3161" s="144"/>
      <c r="AB3161" s="144"/>
      <c r="AC3161" s="144"/>
      <c r="AD3161" s="144"/>
      <c r="AE3161" s="144"/>
      <c r="AF3161" s="144"/>
      <c r="AG3161" s="324">
        <v>2025</v>
      </c>
      <c r="AH3161" s="128"/>
      <c r="AI3161" s="177"/>
      <c r="AJ3161" s="177"/>
      <c r="AK3161" s="141">
        <f t="shared" si="735"/>
        <v>3052</v>
      </c>
      <c r="AL3161" s="35" t="s">
        <v>153</v>
      </c>
      <c r="AM3161" s="141" t="str">
        <f t="shared" si="738"/>
        <v>3052.</v>
      </c>
      <c r="AN3161" s="147"/>
      <c r="AO3161" s="35"/>
      <c r="AP3161" s="16"/>
    </row>
    <row r="3162" spans="1:42" ht="22.5" customHeight="1" x14ac:dyDescent="0.25">
      <c r="A3162" s="68" t="str">
        <f t="shared" si="739"/>
        <v>3053.</v>
      </c>
      <c r="B3162" s="25">
        <v>4323</v>
      </c>
      <c r="C3162" s="36" t="s">
        <v>2466</v>
      </c>
      <c r="D3162" s="25">
        <v>1967</v>
      </c>
      <c r="E3162" s="111" t="s">
        <v>2932</v>
      </c>
      <c r="F3162" s="68" t="s">
        <v>2934</v>
      </c>
      <c r="G3162" s="25">
        <v>5</v>
      </c>
      <c r="H3162" s="25">
        <v>4</v>
      </c>
      <c r="I3162" s="144">
        <v>2637.4</v>
      </c>
      <c r="J3162" s="144">
        <v>2637.6</v>
      </c>
      <c r="K3162" s="144">
        <v>2637.6</v>
      </c>
      <c r="L3162" s="30">
        <v>110</v>
      </c>
      <c r="M3162" s="176">
        <f t="shared" si="741"/>
        <v>10156050</v>
      </c>
      <c r="N3162" s="144"/>
      <c r="O3162" s="142"/>
      <c r="P3162" s="144"/>
      <c r="Q3162" s="144">
        <f t="shared" si="737"/>
        <v>10156050</v>
      </c>
      <c r="R3162" s="144"/>
      <c r="S3162" s="30"/>
      <c r="T3162" s="144"/>
      <c r="U3162" s="144">
        <v>1350</v>
      </c>
      <c r="V3162" s="144">
        <f>U3162*7523</f>
        <v>10156050</v>
      </c>
      <c r="W3162" s="144"/>
      <c r="X3162" s="144"/>
      <c r="Y3162" s="144"/>
      <c r="Z3162" s="144"/>
      <c r="AA3162" s="144"/>
      <c r="AB3162" s="144"/>
      <c r="AC3162" s="323"/>
      <c r="AD3162" s="323"/>
      <c r="AE3162" s="144"/>
      <c r="AF3162" s="144"/>
      <c r="AG3162" s="324">
        <v>2025</v>
      </c>
      <c r="AH3162" s="135"/>
      <c r="AI3162" s="172"/>
      <c r="AJ3162" s="172"/>
      <c r="AK3162" s="141">
        <f t="shared" si="735"/>
        <v>3053</v>
      </c>
      <c r="AL3162" s="35" t="s">
        <v>153</v>
      </c>
      <c r="AM3162" s="141" t="str">
        <f t="shared" si="738"/>
        <v>3053.</v>
      </c>
      <c r="AN3162" s="147"/>
      <c r="AO3162" s="35"/>
      <c r="AP3162" s="16"/>
    </row>
    <row r="3163" spans="1:42" ht="22.5" customHeight="1" x14ac:dyDescent="0.25">
      <c r="A3163" s="68" t="str">
        <f t="shared" ref="A3163:A3202" si="742">AM3163</f>
        <v>3054.</v>
      </c>
      <c r="B3163" s="25">
        <v>4415</v>
      </c>
      <c r="C3163" s="36" t="s">
        <v>2467</v>
      </c>
      <c r="D3163" s="25">
        <v>1995</v>
      </c>
      <c r="E3163" s="111" t="s">
        <v>2932</v>
      </c>
      <c r="F3163" s="68" t="s">
        <v>2934</v>
      </c>
      <c r="G3163" s="25">
        <v>12</v>
      </c>
      <c r="H3163" s="25">
        <v>1</v>
      </c>
      <c r="I3163" s="179">
        <v>3083.1</v>
      </c>
      <c r="J3163" s="179">
        <v>2936.1</v>
      </c>
      <c r="K3163" s="179">
        <v>2936.1</v>
      </c>
      <c r="L3163" s="120">
        <v>132</v>
      </c>
      <c r="M3163" s="179">
        <f t="shared" ref="M3163:M3164" si="743">R3163+T3163+V3163+X3163+Z3163+AB3163+AE3163+AF3163</f>
        <v>4194639.97</v>
      </c>
      <c r="N3163" s="144"/>
      <c r="O3163" s="142"/>
      <c r="P3163" s="144"/>
      <c r="Q3163" s="144">
        <f t="shared" ref="Q3163:Q3201" si="744">M3163</f>
        <v>4194639.97</v>
      </c>
      <c r="R3163" s="144">
        <v>1144468.26</v>
      </c>
      <c r="S3163" s="30"/>
      <c r="T3163" s="144"/>
      <c r="U3163" s="144">
        <v>859.93</v>
      </c>
      <c r="V3163" s="144">
        <f>U3163*3547</f>
        <v>3050171.71</v>
      </c>
      <c r="W3163" s="144"/>
      <c r="X3163" s="144"/>
      <c r="Y3163" s="144"/>
      <c r="Z3163" s="144"/>
      <c r="AA3163" s="144"/>
      <c r="AB3163" s="144"/>
      <c r="AC3163" s="144"/>
      <c r="AD3163" s="144"/>
      <c r="AE3163" s="144"/>
      <c r="AF3163" s="144"/>
      <c r="AG3163" s="324">
        <v>2025</v>
      </c>
      <c r="AH3163" s="128"/>
      <c r="AI3163" s="134"/>
      <c r="AJ3163" s="134"/>
      <c r="AK3163" s="141">
        <f t="shared" si="735"/>
        <v>3054</v>
      </c>
      <c r="AL3163" s="35" t="s">
        <v>153</v>
      </c>
      <c r="AM3163" s="141" t="str">
        <f t="shared" si="738"/>
        <v>3054.</v>
      </c>
      <c r="AN3163" s="147"/>
      <c r="AO3163" s="35"/>
      <c r="AP3163" s="16"/>
    </row>
    <row r="3164" spans="1:42" ht="22.5" customHeight="1" x14ac:dyDescent="0.25">
      <c r="A3164" s="68" t="str">
        <f t="shared" si="742"/>
        <v>3055.</v>
      </c>
      <c r="B3164" s="25">
        <v>5034</v>
      </c>
      <c r="C3164" s="300" t="s">
        <v>2468</v>
      </c>
      <c r="D3164" s="25">
        <v>1995</v>
      </c>
      <c r="E3164" s="111" t="s">
        <v>2932</v>
      </c>
      <c r="F3164" s="68" t="s">
        <v>2936</v>
      </c>
      <c r="G3164" s="25">
        <v>5</v>
      </c>
      <c r="H3164" s="25">
        <v>5</v>
      </c>
      <c r="I3164" s="176">
        <v>3727</v>
      </c>
      <c r="J3164" s="144">
        <v>2156.8000000000002</v>
      </c>
      <c r="K3164" s="176">
        <v>2156.8000000000002</v>
      </c>
      <c r="L3164" s="267">
        <v>185</v>
      </c>
      <c r="M3164" s="176">
        <f t="shared" si="743"/>
        <v>596086</v>
      </c>
      <c r="N3164" s="144"/>
      <c r="O3164" s="142"/>
      <c r="P3164" s="144"/>
      <c r="Q3164" s="144">
        <f t="shared" si="744"/>
        <v>596086</v>
      </c>
      <c r="R3164" s="144">
        <v>596086</v>
      </c>
      <c r="S3164" s="30"/>
      <c r="T3164" s="144"/>
      <c r="U3164" s="144"/>
      <c r="V3164" s="144"/>
      <c r="W3164" s="144"/>
      <c r="X3164" s="144"/>
      <c r="Y3164" s="144"/>
      <c r="Z3164" s="144"/>
      <c r="AA3164" s="144"/>
      <c r="AB3164" s="144"/>
      <c r="AC3164" s="144"/>
      <c r="AD3164" s="144"/>
      <c r="AE3164" s="144"/>
      <c r="AF3164" s="144"/>
      <c r="AG3164" s="324">
        <v>2025</v>
      </c>
      <c r="AH3164" s="128"/>
      <c r="AI3164" s="177"/>
      <c r="AJ3164" s="177"/>
      <c r="AK3164" s="141">
        <f t="shared" si="735"/>
        <v>3055</v>
      </c>
      <c r="AL3164" s="35" t="s">
        <v>153</v>
      </c>
      <c r="AM3164" s="141" t="str">
        <f t="shared" si="738"/>
        <v>3055.</v>
      </c>
      <c r="AN3164" s="147"/>
      <c r="AO3164" s="35"/>
      <c r="AP3164" s="16"/>
    </row>
    <row r="3165" spans="1:42" ht="22.5" customHeight="1" x14ac:dyDescent="0.25">
      <c r="A3165" s="68" t="str">
        <f t="shared" si="742"/>
        <v>3056.</v>
      </c>
      <c r="B3165" s="25">
        <v>4134</v>
      </c>
      <c r="C3165" s="202" t="s">
        <v>2469</v>
      </c>
      <c r="D3165" s="25">
        <v>1824</v>
      </c>
      <c r="E3165" s="111" t="s">
        <v>2932</v>
      </c>
      <c r="F3165" s="68" t="s">
        <v>2934</v>
      </c>
      <c r="G3165" s="25">
        <v>2</v>
      </c>
      <c r="H3165" s="25">
        <v>1</v>
      </c>
      <c r="I3165" s="144">
        <v>694.9</v>
      </c>
      <c r="J3165" s="144">
        <v>694.9</v>
      </c>
      <c r="K3165" s="144">
        <v>694.9</v>
      </c>
      <c r="L3165" s="30">
        <v>30</v>
      </c>
      <c r="M3165" s="144">
        <f>R3165+T3165+V3165+X3165+Z3165+AB3165+AE3165+AF3165</f>
        <v>1027433</v>
      </c>
      <c r="N3165" s="144"/>
      <c r="O3165" s="144"/>
      <c r="P3165" s="144"/>
      <c r="Q3165" s="144">
        <f t="shared" si="744"/>
        <v>1027433</v>
      </c>
      <c r="R3165" s="144">
        <v>1027433</v>
      </c>
      <c r="S3165" s="30"/>
      <c r="T3165" s="144"/>
      <c r="U3165" s="144"/>
      <c r="V3165" s="144"/>
      <c r="W3165" s="144"/>
      <c r="X3165" s="144"/>
      <c r="Y3165" s="144"/>
      <c r="Z3165" s="144"/>
      <c r="AA3165" s="144"/>
      <c r="AB3165" s="144"/>
      <c r="AC3165" s="144"/>
      <c r="AD3165" s="144"/>
      <c r="AE3165" s="144"/>
      <c r="AF3165" s="144"/>
      <c r="AG3165" s="324">
        <v>2025</v>
      </c>
      <c r="AH3165" s="129"/>
      <c r="AI3165" s="216"/>
      <c r="AJ3165" s="216"/>
      <c r="AK3165" s="141">
        <f t="shared" si="735"/>
        <v>3056</v>
      </c>
      <c r="AL3165" s="35" t="s">
        <v>153</v>
      </c>
      <c r="AM3165" s="141" t="str">
        <f t="shared" si="738"/>
        <v>3056.</v>
      </c>
      <c r="AN3165" s="147"/>
      <c r="AP3165" s="16"/>
    </row>
    <row r="3166" spans="1:42" ht="22.5" customHeight="1" x14ac:dyDescent="0.25">
      <c r="A3166" s="68" t="str">
        <f t="shared" si="742"/>
        <v>3057.</v>
      </c>
      <c r="B3166" s="25">
        <v>4407</v>
      </c>
      <c r="C3166" s="37" t="s">
        <v>2470</v>
      </c>
      <c r="D3166" s="25" t="s">
        <v>3145</v>
      </c>
      <c r="E3166" s="111" t="s">
        <v>2932</v>
      </c>
      <c r="F3166" s="68" t="s">
        <v>2934</v>
      </c>
      <c r="G3166" s="25">
        <v>15</v>
      </c>
      <c r="H3166" s="25">
        <v>2</v>
      </c>
      <c r="I3166" s="144">
        <v>11033.1</v>
      </c>
      <c r="J3166" s="144">
        <v>11033.3</v>
      </c>
      <c r="K3166" s="144">
        <v>9629.2999999999993</v>
      </c>
      <c r="L3166" s="30">
        <v>374</v>
      </c>
      <c r="M3166" s="176">
        <f t="shared" ref="M3166:M3191" si="745">R3166+T3166+V3166+X3166+Z3166+AB3166+AE3166+AF3166</f>
        <v>10915254.040000001</v>
      </c>
      <c r="N3166" s="144"/>
      <c r="O3166" s="142"/>
      <c r="P3166" s="144"/>
      <c r="Q3166" s="144">
        <f t="shared" si="744"/>
        <v>10915254.040000001</v>
      </c>
      <c r="R3166" s="144"/>
      <c r="S3166" s="30"/>
      <c r="T3166" s="144"/>
      <c r="U3166" s="144">
        <v>3077.32</v>
      </c>
      <c r="V3166" s="144">
        <f>U3166*3547</f>
        <v>10915254.040000001</v>
      </c>
      <c r="W3166" s="144"/>
      <c r="X3166" s="144"/>
      <c r="Y3166" s="144"/>
      <c r="Z3166" s="144"/>
      <c r="AA3166" s="144"/>
      <c r="AB3166" s="144"/>
      <c r="AC3166" s="323"/>
      <c r="AD3166" s="323"/>
      <c r="AE3166" s="144"/>
      <c r="AF3166" s="144"/>
      <c r="AG3166" s="324">
        <v>2025</v>
      </c>
      <c r="AH3166" s="135"/>
      <c r="AI3166" s="172"/>
      <c r="AJ3166" s="172"/>
      <c r="AK3166" s="141">
        <f t="shared" si="735"/>
        <v>3057</v>
      </c>
      <c r="AL3166" s="35" t="s">
        <v>153</v>
      </c>
      <c r="AM3166" s="141" t="str">
        <f t="shared" si="738"/>
        <v>3057.</v>
      </c>
      <c r="AN3166" s="147"/>
      <c r="AO3166" s="35"/>
      <c r="AP3166" s="16"/>
    </row>
    <row r="3167" spans="1:42" ht="22.5" customHeight="1" x14ac:dyDescent="0.25">
      <c r="A3167" s="68" t="str">
        <f t="shared" si="742"/>
        <v>3058.</v>
      </c>
      <c r="B3167" s="25">
        <v>4553</v>
      </c>
      <c r="C3167" s="36" t="s">
        <v>2471</v>
      </c>
      <c r="D3167" s="25">
        <v>1970</v>
      </c>
      <c r="E3167" s="111" t="s">
        <v>2932</v>
      </c>
      <c r="F3167" s="68" t="s">
        <v>2934</v>
      </c>
      <c r="G3167" s="25">
        <v>5</v>
      </c>
      <c r="H3167" s="25">
        <v>9</v>
      </c>
      <c r="I3167" s="176">
        <v>7287.7</v>
      </c>
      <c r="J3167" s="176">
        <v>7228.9</v>
      </c>
      <c r="K3167" s="176">
        <v>5775.9</v>
      </c>
      <c r="L3167" s="267">
        <v>247</v>
      </c>
      <c r="M3167" s="144">
        <f t="shared" si="745"/>
        <v>2654627</v>
      </c>
      <c r="N3167" s="144"/>
      <c r="O3167" s="142"/>
      <c r="P3167" s="144"/>
      <c r="Q3167" s="144">
        <f t="shared" si="744"/>
        <v>2654627</v>
      </c>
      <c r="R3167" s="323">
        <v>2654627</v>
      </c>
      <c r="S3167" s="324"/>
      <c r="T3167" s="323"/>
      <c r="U3167" s="323"/>
      <c r="V3167" s="323"/>
      <c r="W3167" s="323"/>
      <c r="X3167" s="323"/>
      <c r="Y3167" s="323"/>
      <c r="Z3167" s="323"/>
      <c r="AA3167" s="323"/>
      <c r="AB3167" s="323"/>
      <c r="AC3167" s="144"/>
      <c r="AD3167" s="144"/>
      <c r="AE3167" s="323"/>
      <c r="AF3167" s="323"/>
      <c r="AG3167" s="324">
        <v>2025</v>
      </c>
      <c r="AH3167" s="199"/>
      <c r="AK3167" s="141">
        <f t="shared" si="735"/>
        <v>3058</v>
      </c>
      <c r="AL3167" s="35" t="s">
        <v>153</v>
      </c>
      <c r="AM3167" s="141" t="str">
        <f t="shared" si="738"/>
        <v>3058.</v>
      </c>
      <c r="AN3167" s="147"/>
      <c r="AP3167" s="16"/>
    </row>
    <row r="3168" spans="1:42" ht="22.5" customHeight="1" x14ac:dyDescent="0.25">
      <c r="A3168" s="68" t="str">
        <f t="shared" si="742"/>
        <v>3059.</v>
      </c>
      <c r="B3168" s="25">
        <v>4332</v>
      </c>
      <c r="C3168" s="300" t="s">
        <v>2472</v>
      </c>
      <c r="D3168" s="25">
        <v>1997</v>
      </c>
      <c r="E3168" s="111" t="s">
        <v>2932</v>
      </c>
      <c r="F3168" s="68" t="s">
        <v>2934</v>
      </c>
      <c r="G3168" s="25">
        <v>3</v>
      </c>
      <c r="H3168" s="25">
        <v>2</v>
      </c>
      <c r="I3168" s="176">
        <v>2035.6</v>
      </c>
      <c r="J3168" s="176">
        <v>1411.9</v>
      </c>
      <c r="K3168" s="176">
        <v>1411.9</v>
      </c>
      <c r="L3168" s="267">
        <v>11</v>
      </c>
      <c r="M3168" s="176">
        <f t="shared" si="745"/>
        <v>755615.25</v>
      </c>
      <c r="N3168" s="144"/>
      <c r="O3168" s="142"/>
      <c r="P3168" s="144"/>
      <c r="Q3168" s="144">
        <f t="shared" si="744"/>
        <v>755615.25</v>
      </c>
      <c r="R3168" s="144">
        <v>755615.25</v>
      </c>
      <c r="S3168" s="30"/>
      <c r="T3168" s="144"/>
      <c r="U3168" s="144"/>
      <c r="V3168" s="144"/>
      <c r="W3168" s="144"/>
      <c r="X3168" s="144"/>
      <c r="Y3168" s="144"/>
      <c r="Z3168" s="144"/>
      <c r="AA3168" s="144"/>
      <c r="AB3168" s="144"/>
      <c r="AC3168" s="144"/>
      <c r="AD3168" s="144"/>
      <c r="AE3168" s="144"/>
      <c r="AF3168" s="144"/>
      <c r="AG3168" s="324">
        <v>2025</v>
      </c>
      <c r="AH3168" s="128"/>
      <c r="AI3168" s="177"/>
      <c r="AJ3168" s="177"/>
      <c r="AK3168" s="141">
        <f t="shared" si="735"/>
        <v>3059</v>
      </c>
      <c r="AL3168" s="35" t="s">
        <v>153</v>
      </c>
      <c r="AM3168" s="141" t="str">
        <f t="shared" si="738"/>
        <v>3059.</v>
      </c>
      <c r="AN3168" s="147"/>
      <c r="AO3168" s="35"/>
      <c r="AP3168" s="16"/>
    </row>
    <row r="3169" spans="1:42" ht="22.5" customHeight="1" x14ac:dyDescent="0.25">
      <c r="A3169" s="68" t="str">
        <f>AM3169</f>
        <v>3060.</v>
      </c>
      <c r="B3169" s="25">
        <v>5035</v>
      </c>
      <c r="C3169" s="300" t="s">
        <v>3020</v>
      </c>
      <c r="D3169" s="25">
        <v>1997</v>
      </c>
      <c r="E3169" s="111" t="s">
        <v>2932</v>
      </c>
      <c r="F3169" s="68" t="s">
        <v>2934</v>
      </c>
      <c r="G3169" s="25">
        <v>5</v>
      </c>
      <c r="H3169" s="25">
        <v>4</v>
      </c>
      <c r="I3169" s="176">
        <v>3891.3</v>
      </c>
      <c r="J3169" s="144">
        <v>3322.3</v>
      </c>
      <c r="K3169" s="176">
        <v>3322.3</v>
      </c>
      <c r="L3169" s="267">
        <v>122</v>
      </c>
      <c r="M3169" s="176">
        <f>R3169+T3169+V3169+X3169+Z3169+AB3169+AE3169+AF3169</f>
        <v>911976</v>
      </c>
      <c r="N3169" s="144"/>
      <c r="O3169" s="142"/>
      <c r="P3169" s="144"/>
      <c r="Q3169" s="144">
        <f>M3169</f>
        <v>911976</v>
      </c>
      <c r="R3169" s="144">
        <v>911976</v>
      </c>
      <c r="S3169" s="30"/>
      <c r="T3169" s="144"/>
      <c r="U3169" s="144"/>
      <c r="V3169" s="144"/>
      <c r="W3169" s="144"/>
      <c r="X3169" s="144"/>
      <c r="Y3169" s="144"/>
      <c r="Z3169" s="144"/>
      <c r="AA3169" s="144"/>
      <c r="AB3169" s="144"/>
      <c r="AC3169" s="144"/>
      <c r="AD3169" s="144"/>
      <c r="AE3169" s="144"/>
      <c r="AF3169" s="144"/>
      <c r="AG3169" s="324">
        <v>2025</v>
      </c>
      <c r="AH3169" s="128"/>
      <c r="AI3169" s="177"/>
      <c r="AJ3169" s="177"/>
      <c r="AK3169" s="141">
        <f t="shared" ref="AK3169:AK3232" si="746">MAX(AK3165:AK3168)+1</f>
        <v>3060</v>
      </c>
      <c r="AL3169" s="35" t="s">
        <v>153</v>
      </c>
      <c r="AM3169" s="141" t="str">
        <f t="shared" si="738"/>
        <v>3060.</v>
      </c>
      <c r="AN3169" s="147"/>
      <c r="AO3169" s="35"/>
      <c r="AP3169" s="16"/>
    </row>
    <row r="3170" spans="1:42" ht="22.5" customHeight="1" x14ac:dyDescent="0.25">
      <c r="A3170" s="68" t="str">
        <f t="shared" si="742"/>
        <v>3061.</v>
      </c>
      <c r="B3170" s="25">
        <v>4220</v>
      </c>
      <c r="C3170" s="36" t="s">
        <v>2473</v>
      </c>
      <c r="D3170" s="25">
        <v>1999</v>
      </c>
      <c r="E3170" s="111" t="s">
        <v>2932</v>
      </c>
      <c r="F3170" s="68" t="s">
        <v>2934</v>
      </c>
      <c r="G3170" s="25">
        <v>6</v>
      </c>
      <c r="H3170" s="25">
        <v>3</v>
      </c>
      <c r="I3170" s="176">
        <v>4705.2</v>
      </c>
      <c r="J3170" s="176">
        <v>4723.6000000000004</v>
      </c>
      <c r="K3170" s="176">
        <v>4595.5</v>
      </c>
      <c r="L3170" s="267">
        <v>170</v>
      </c>
      <c r="M3170" s="176">
        <f t="shared" si="745"/>
        <v>4654940.92</v>
      </c>
      <c r="N3170" s="144"/>
      <c r="O3170" s="142"/>
      <c r="P3170" s="144"/>
      <c r="Q3170" s="144">
        <f t="shared" si="744"/>
        <v>4654940.92</v>
      </c>
      <c r="R3170" s="144"/>
      <c r="S3170" s="30"/>
      <c r="T3170" s="144"/>
      <c r="U3170" s="144">
        <v>1312.36</v>
      </c>
      <c r="V3170" s="144">
        <f>U3170*3547</f>
        <v>4654940.92</v>
      </c>
      <c r="W3170" s="144"/>
      <c r="X3170" s="144"/>
      <c r="Y3170" s="144"/>
      <c r="Z3170" s="144"/>
      <c r="AA3170" s="144"/>
      <c r="AB3170" s="144"/>
      <c r="AC3170" s="323"/>
      <c r="AD3170" s="323"/>
      <c r="AE3170" s="144"/>
      <c r="AF3170" s="144"/>
      <c r="AG3170" s="324">
        <v>2025</v>
      </c>
      <c r="AH3170" s="135"/>
      <c r="AI3170" s="172"/>
      <c r="AJ3170" s="172"/>
      <c r="AK3170" s="141">
        <f t="shared" si="746"/>
        <v>3061</v>
      </c>
      <c r="AL3170" s="35" t="s">
        <v>153</v>
      </c>
      <c r="AM3170" s="141" t="str">
        <f t="shared" si="738"/>
        <v>3061.</v>
      </c>
      <c r="AN3170" s="147"/>
      <c r="AO3170" s="35"/>
      <c r="AP3170" s="16"/>
    </row>
    <row r="3171" spans="1:42" ht="22.5" customHeight="1" x14ac:dyDescent="0.25">
      <c r="A3171" s="68" t="str">
        <f t="shared" si="742"/>
        <v>3062.</v>
      </c>
      <c r="B3171" s="25">
        <v>4660</v>
      </c>
      <c r="C3171" s="36" t="s">
        <v>2474</v>
      </c>
      <c r="D3171" s="25">
        <v>2000</v>
      </c>
      <c r="E3171" s="111" t="s">
        <v>2932</v>
      </c>
      <c r="F3171" s="68" t="s">
        <v>2934</v>
      </c>
      <c r="G3171" s="25">
        <v>6</v>
      </c>
      <c r="H3171" s="25">
        <v>3</v>
      </c>
      <c r="I3171" s="176">
        <v>3970.2</v>
      </c>
      <c r="J3171" s="176">
        <v>4874.3</v>
      </c>
      <c r="K3171" s="176">
        <v>4122.1000000000004</v>
      </c>
      <c r="L3171" s="267">
        <v>102</v>
      </c>
      <c r="M3171" s="176">
        <f t="shared" si="745"/>
        <v>11284500</v>
      </c>
      <c r="N3171" s="144"/>
      <c r="O3171" s="142"/>
      <c r="P3171" s="144"/>
      <c r="Q3171" s="144">
        <f t="shared" si="744"/>
        <v>11284500</v>
      </c>
      <c r="R3171" s="144"/>
      <c r="S3171" s="30"/>
      <c r="T3171" s="144"/>
      <c r="U3171" s="144">
        <v>1500</v>
      </c>
      <c r="V3171" s="144">
        <f>U3171*7523</f>
        <v>11284500</v>
      </c>
      <c r="W3171" s="144"/>
      <c r="X3171" s="144"/>
      <c r="Y3171" s="144"/>
      <c r="Z3171" s="144"/>
      <c r="AA3171" s="144"/>
      <c r="AB3171" s="144"/>
      <c r="AC3171" s="323"/>
      <c r="AD3171" s="323"/>
      <c r="AE3171" s="144"/>
      <c r="AF3171" s="144"/>
      <c r="AG3171" s="324">
        <v>2025</v>
      </c>
      <c r="AH3171" s="135"/>
      <c r="AI3171" s="172"/>
      <c r="AJ3171" s="172"/>
      <c r="AK3171" s="141">
        <f t="shared" si="746"/>
        <v>3062</v>
      </c>
      <c r="AL3171" s="35" t="s">
        <v>153</v>
      </c>
      <c r="AM3171" s="141" t="str">
        <f t="shared" si="738"/>
        <v>3062.</v>
      </c>
      <c r="AN3171" s="147"/>
      <c r="AO3171" s="35"/>
      <c r="AP3171" s="16"/>
    </row>
    <row r="3172" spans="1:42" ht="23.25" customHeight="1" x14ac:dyDescent="0.25">
      <c r="A3172" s="68" t="str">
        <f t="shared" si="742"/>
        <v>3063.</v>
      </c>
      <c r="B3172" s="25">
        <v>5069</v>
      </c>
      <c r="C3172" s="36" t="s">
        <v>2475</v>
      </c>
      <c r="D3172" s="25">
        <v>2000</v>
      </c>
      <c r="E3172" s="111" t="s">
        <v>2932</v>
      </c>
      <c r="F3172" s="68" t="s">
        <v>2934</v>
      </c>
      <c r="G3172" s="25">
        <v>6</v>
      </c>
      <c r="H3172" s="25">
        <v>2</v>
      </c>
      <c r="I3172" s="176">
        <v>3415.8</v>
      </c>
      <c r="J3172" s="176">
        <v>3415.8</v>
      </c>
      <c r="K3172" s="176">
        <v>3113.7</v>
      </c>
      <c r="L3172" s="267">
        <v>70</v>
      </c>
      <c r="M3172" s="176">
        <f t="shared" si="745"/>
        <v>6770700</v>
      </c>
      <c r="N3172" s="144"/>
      <c r="O3172" s="142"/>
      <c r="P3172" s="144"/>
      <c r="Q3172" s="144">
        <f t="shared" si="744"/>
        <v>6770700</v>
      </c>
      <c r="R3172" s="144"/>
      <c r="S3172" s="30"/>
      <c r="T3172" s="144"/>
      <c r="U3172" s="144">
        <v>900</v>
      </c>
      <c r="V3172" s="144">
        <f>U3172*7523</f>
        <v>6770700</v>
      </c>
      <c r="W3172" s="144"/>
      <c r="X3172" s="144"/>
      <c r="Y3172" s="144"/>
      <c r="Z3172" s="144"/>
      <c r="AA3172" s="144"/>
      <c r="AB3172" s="144"/>
      <c r="AC3172" s="323"/>
      <c r="AD3172" s="323"/>
      <c r="AE3172" s="144"/>
      <c r="AF3172" s="144"/>
      <c r="AG3172" s="324">
        <v>2025</v>
      </c>
      <c r="AH3172" s="128"/>
      <c r="AI3172" s="172"/>
      <c r="AJ3172" s="172"/>
      <c r="AK3172" s="141">
        <f t="shared" si="746"/>
        <v>3063</v>
      </c>
      <c r="AL3172" s="35" t="s">
        <v>153</v>
      </c>
      <c r="AM3172" s="141" t="str">
        <f t="shared" si="738"/>
        <v>3063.</v>
      </c>
      <c r="AN3172" s="147"/>
      <c r="AP3172" s="16"/>
    </row>
    <row r="3173" spans="1:42" ht="22.5" customHeight="1" x14ac:dyDescent="0.25">
      <c r="A3173" s="68" t="str">
        <f t="shared" si="742"/>
        <v>3064.</v>
      </c>
      <c r="B3173" s="25">
        <v>4829</v>
      </c>
      <c r="C3173" s="36" t="s">
        <v>2476</v>
      </c>
      <c r="D3173" s="25">
        <v>2000</v>
      </c>
      <c r="E3173" s="111" t="s">
        <v>2932</v>
      </c>
      <c r="F3173" s="68" t="s">
        <v>2934</v>
      </c>
      <c r="G3173" s="25">
        <v>5</v>
      </c>
      <c r="H3173" s="25">
        <v>1</v>
      </c>
      <c r="I3173" s="144">
        <v>679.6</v>
      </c>
      <c r="J3173" s="144">
        <v>679.6</v>
      </c>
      <c r="K3173" s="144">
        <v>548.20000000000005</v>
      </c>
      <c r="L3173" s="30">
        <v>9</v>
      </c>
      <c r="M3173" s="176">
        <f t="shared" si="745"/>
        <v>224913</v>
      </c>
      <c r="N3173" s="144"/>
      <c r="O3173" s="142"/>
      <c r="P3173" s="144"/>
      <c r="Q3173" s="144">
        <f t="shared" si="744"/>
        <v>224913</v>
      </c>
      <c r="R3173" s="144">
        <v>224913</v>
      </c>
      <c r="S3173" s="30"/>
      <c r="T3173" s="144"/>
      <c r="U3173" s="144"/>
      <c r="V3173" s="144"/>
      <c r="W3173" s="144"/>
      <c r="X3173" s="144"/>
      <c r="Y3173" s="144"/>
      <c r="Z3173" s="144"/>
      <c r="AA3173" s="144"/>
      <c r="AB3173" s="144"/>
      <c r="AC3173" s="323"/>
      <c r="AD3173" s="323"/>
      <c r="AE3173" s="144"/>
      <c r="AF3173" s="144"/>
      <c r="AG3173" s="324">
        <v>2025</v>
      </c>
      <c r="AH3173" s="135"/>
      <c r="AI3173" s="177"/>
      <c r="AJ3173" s="177"/>
      <c r="AK3173" s="141">
        <f t="shared" si="746"/>
        <v>3064</v>
      </c>
      <c r="AL3173" s="35" t="s">
        <v>153</v>
      </c>
      <c r="AM3173" s="141" t="str">
        <f t="shared" si="738"/>
        <v>3064.</v>
      </c>
      <c r="AN3173" s="147"/>
      <c r="AO3173" s="35"/>
      <c r="AP3173" s="16"/>
    </row>
    <row r="3174" spans="1:42" ht="22.5" customHeight="1" x14ac:dyDescent="0.25">
      <c r="A3174" s="68" t="str">
        <f t="shared" si="742"/>
        <v>3065.</v>
      </c>
      <c r="B3174" s="25">
        <v>5192</v>
      </c>
      <c r="C3174" s="300" t="s">
        <v>2477</v>
      </c>
      <c r="D3174" s="25">
        <v>2001</v>
      </c>
      <c r="E3174" s="68" t="s">
        <v>2932</v>
      </c>
      <c r="F3174" s="68" t="s">
        <v>2934</v>
      </c>
      <c r="G3174" s="25">
        <v>10</v>
      </c>
      <c r="H3174" s="25">
        <v>3</v>
      </c>
      <c r="I3174" s="146">
        <v>5743.8</v>
      </c>
      <c r="J3174" s="146">
        <v>3204.5</v>
      </c>
      <c r="K3174" s="146">
        <v>3204.5</v>
      </c>
      <c r="L3174" s="25">
        <v>195</v>
      </c>
      <c r="M3174" s="176">
        <f t="shared" si="745"/>
        <v>5682435.8799999999</v>
      </c>
      <c r="N3174" s="144"/>
      <c r="O3174" s="142"/>
      <c r="P3174" s="144"/>
      <c r="Q3174" s="144">
        <f t="shared" si="744"/>
        <v>5682435.8799999999</v>
      </c>
      <c r="R3174" s="144"/>
      <c r="S3174" s="324"/>
      <c r="T3174" s="323"/>
      <c r="U3174" s="144">
        <v>1602.04</v>
      </c>
      <c r="V3174" s="144">
        <f>U3174*3547</f>
        <v>5682435.8799999999</v>
      </c>
      <c r="W3174" s="323"/>
      <c r="X3174" s="323"/>
      <c r="Y3174" s="176"/>
      <c r="Z3174" s="176"/>
      <c r="AA3174" s="323"/>
      <c r="AB3174" s="323"/>
      <c r="AC3174" s="144"/>
      <c r="AD3174" s="144"/>
      <c r="AE3174" s="144"/>
      <c r="AF3174" s="323"/>
      <c r="AG3174" s="324">
        <v>2025</v>
      </c>
      <c r="AH3174" s="128"/>
      <c r="AI3174" s="172"/>
      <c r="AJ3174" s="172"/>
      <c r="AK3174" s="141">
        <f t="shared" si="746"/>
        <v>3065</v>
      </c>
      <c r="AL3174" s="35" t="s">
        <v>153</v>
      </c>
      <c r="AM3174" s="141" t="str">
        <f t="shared" si="738"/>
        <v>3065.</v>
      </c>
      <c r="AN3174" s="147"/>
      <c r="AP3174" s="16"/>
    </row>
    <row r="3175" spans="1:42" ht="22.5" customHeight="1" x14ac:dyDescent="0.25">
      <c r="A3175" s="68" t="str">
        <f t="shared" si="742"/>
        <v>3066.</v>
      </c>
      <c r="B3175" s="25">
        <v>5340</v>
      </c>
      <c r="C3175" s="137" t="s">
        <v>2478</v>
      </c>
      <c r="D3175" s="25">
        <v>2001</v>
      </c>
      <c r="E3175" s="111" t="s">
        <v>2932</v>
      </c>
      <c r="F3175" s="68" t="s">
        <v>2933</v>
      </c>
      <c r="G3175" s="25">
        <v>5</v>
      </c>
      <c r="H3175" s="25">
        <v>5</v>
      </c>
      <c r="I3175" s="144">
        <v>5990.6</v>
      </c>
      <c r="J3175" s="144">
        <v>4429.2</v>
      </c>
      <c r="K3175" s="144">
        <v>4429.2</v>
      </c>
      <c r="L3175" s="30">
        <v>235</v>
      </c>
      <c r="M3175" s="176">
        <f t="shared" si="745"/>
        <v>5926611.3600000003</v>
      </c>
      <c r="N3175" s="144"/>
      <c r="O3175" s="142"/>
      <c r="P3175" s="144"/>
      <c r="Q3175" s="144">
        <f t="shared" si="744"/>
        <v>5926611.3600000003</v>
      </c>
      <c r="R3175" s="144"/>
      <c r="S3175" s="30"/>
      <c r="T3175" s="144"/>
      <c r="U3175" s="144">
        <v>1670.88</v>
      </c>
      <c r="V3175" s="144">
        <f>U3175*3547</f>
        <v>5926611.3600000003</v>
      </c>
      <c r="W3175" s="144"/>
      <c r="X3175" s="144"/>
      <c r="Y3175" s="144"/>
      <c r="Z3175" s="144"/>
      <c r="AA3175" s="144"/>
      <c r="AB3175" s="144"/>
      <c r="AC3175" s="144"/>
      <c r="AD3175" s="144"/>
      <c r="AE3175" s="144"/>
      <c r="AF3175" s="144"/>
      <c r="AG3175" s="324">
        <v>2025</v>
      </c>
      <c r="AH3175" s="128"/>
      <c r="AI3175" s="172"/>
      <c r="AJ3175" s="172"/>
      <c r="AK3175" s="141">
        <f t="shared" si="746"/>
        <v>3066</v>
      </c>
      <c r="AL3175" s="35" t="s">
        <v>153</v>
      </c>
      <c r="AM3175" s="141" t="str">
        <f t="shared" si="738"/>
        <v>3066.</v>
      </c>
      <c r="AN3175" s="147"/>
      <c r="AP3175" s="16"/>
    </row>
    <row r="3176" spans="1:42" ht="22.5" customHeight="1" x14ac:dyDescent="0.25">
      <c r="A3176" s="68" t="str">
        <f t="shared" si="742"/>
        <v>3067.</v>
      </c>
      <c r="B3176" s="120">
        <v>5408</v>
      </c>
      <c r="C3176" s="36" t="s">
        <v>2479</v>
      </c>
      <c r="D3176" s="25">
        <v>2001</v>
      </c>
      <c r="E3176" s="111" t="s">
        <v>2932</v>
      </c>
      <c r="F3176" s="68" t="s">
        <v>2933</v>
      </c>
      <c r="G3176" s="25">
        <v>9</v>
      </c>
      <c r="H3176" s="25">
        <v>3</v>
      </c>
      <c r="I3176" s="144">
        <v>6688.5</v>
      </c>
      <c r="J3176" s="144">
        <v>5971.5</v>
      </c>
      <c r="K3176" s="144">
        <v>5971.5</v>
      </c>
      <c r="L3176" s="30">
        <v>262</v>
      </c>
      <c r="M3176" s="176">
        <f t="shared" si="745"/>
        <v>10368874.16</v>
      </c>
      <c r="N3176" s="144"/>
      <c r="O3176" s="142"/>
      <c r="P3176" s="144"/>
      <c r="Q3176" s="144">
        <f t="shared" si="744"/>
        <v>10368874.16</v>
      </c>
      <c r="R3176" s="144"/>
      <c r="S3176" s="30"/>
      <c r="T3176" s="144"/>
      <c r="U3176" s="144">
        <v>2923.28</v>
      </c>
      <c r="V3176" s="144">
        <f>U3176*3547</f>
        <v>10368874.16</v>
      </c>
      <c r="W3176" s="144"/>
      <c r="X3176" s="144"/>
      <c r="Y3176" s="144"/>
      <c r="Z3176" s="144"/>
      <c r="AA3176" s="144"/>
      <c r="AB3176" s="144"/>
      <c r="AC3176" s="323"/>
      <c r="AD3176" s="323"/>
      <c r="AE3176" s="144"/>
      <c r="AF3176" s="144"/>
      <c r="AG3176" s="324">
        <v>2025</v>
      </c>
      <c r="AH3176" s="135"/>
      <c r="AI3176" s="172"/>
      <c r="AJ3176" s="172"/>
      <c r="AK3176" s="141">
        <f t="shared" si="746"/>
        <v>3067</v>
      </c>
      <c r="AL3176" s="35" t="s">
        <v>153</v>
      </c>
      <c r="AM3176" s="141" t="str">
        <f t="shared" si="738"/>
        <v>3067.</v>
      </c>
      <c r="AN3176" s="147"/>
      <c r="AO3176" s="35"/>
      <c r="AP3176" s="16"/>
    </row>
    <row r="3177" spans="1:42" ht="22.5" customHeight="1" x14ac:dyDescent="0.25">
      <c r="A3177" s="68" t="str">
        <f t="shared" si="742"/>
        <v>3068.</v>
      </c>
      <c r="B3177" s="120">
        <v>4860</v>
      </c>
      <c r="C3177" s="36" t="s">
        <v>2480</v>
      </c>
      <c r="D3177" s="25">
        <v>2002</v>
      </c>
      <c r="E3177" s="111" t="s">
        <v>2932</v>
      </c>
      <c r="F3177" s="68" t="s">
        <v>2934</v>
      </c>
      <c r="G3177" s="25">
        <v>2</v>
      </c>
      <c r="H3177" s="25">
        <v>2</v>
      </c>
      <c r="I3177" s="176">
        <v>1560.8</v>
      </c>
      <c r="J3177" s="176">
        <v>1475.7</v>
      </c>
      <c r="K3177" s="176">
        <v>1475.7</v>
      </c>
      <c r="L3177" s="267">
        <v>30</v>
      </c>
      <c r="M3177" s="176">
        <f t="shared" si="745"/>
        <v>5078025</v>
      </c>
      <c r="N3177" s="144"/>
      <c r="O3177" s="142"/>
      <c r="P3177" s="144"/>
      <c r="Q3177" s="144">
        <f t="shared" si="744"/>
        <v>5078025</v>
      </c>
      <c r="R3177" s="144"/>
      <c r="S3177" s="30"/>
      <c r="T3177" s="144"/>
      <c r="U3177" s="144">
        <v>675</v>
      </c>
      <c r="V3177" s="144">
        <f>U3177*7523</f>
        <v>5078025</v>
      </c>
      <c r="W3177" s="144"/>
      <c r="X3177" s="144"/>
      <c r="Y3177" s="144"/>
      <c r="Z3177" s="144"/>
      <c r="AA3177" s="144"/>
      <c r="AB3177" s="144"/>
      <c r="AC3177" s="323"/>
      <c r="AD3177" s="323"/>
      <c r="AE3177" s="144"/>
      <c r="AF3177" s="144"/>
      <c r="AG3177" s="324">
        <v>2025</v>
      </c>
      <c r="AH3177" s="135"/>
      <c r="AI3177" s="172"/>
      <c r="AJ3177" s="172"/>
      <c r="AK3177" s="141">
        <f t="shared" si="746"/>
        <v>3068</v>
      </c>
      <c r="AL3177" s="35" t="s">
        <v>153</v>
      </c>
      <c r="AM3177" s="141" t="str">
        <f t="shared" si="738"/>
        <v>3068.</v>
      </c>
      <c r="AN3177" s="147"/>
      <c r="AO3177" s="35"/>
      <c r="AP3177" s="16"/>
    </row>
    <row r="3178" spans="1:42" ht="22.5" customHeight="1" x14ac:dyDescent="0.25">
      <c r="A3178" s="68" t="str">
        <f t="shared" si="742"/>
        <v>3069.</v>
      </c>
      <c r="B3178" s="25">
        <v>4915</v>
      </c>
      <c r="C3178" s="36" t="s">
        <v>2481</v>
      </c>
      <c r="D3178" s="25">
        <v>2002</v>
      </c>
      <c r="E3178" s="111" t="s">
        <v>2932</v>
      </c>
      <c r="F3178" s="68" t="s">
        <v>2934</v>
      </c>
      <c r="G3178" s="25">
        <v>6</v>
      </c>
      <c r="H3178" s="25">
        <v>3</v>
      </c>
      <c r="I3178" s="144">
        <v>4986.2</v>
      </c>
      <c r="J3178" s="144">
        <v>5470.1</v>
      </c>
      <c r="K3178" s="144">
        <v>4992.7</v>
      </c>
      <c r="L3178" s="30">
        <v>164</v>
      </c>
      <c r="M3178" s="176">
        <f t="shared" si="745"/>
        <v>9516595</v>
      </c>
      <c r="N3178" s="144"/>
      <c r="O3178" s="142"/>
      <c r="P3178" s="144"/>
      <c r="Q3178" s="144">
        <f t="shared" si="744"/>
        <v>9516595</v>
      </c>
      <c r="R3178" s="144"/>
      <c r="S3178" s="30"/>
      <c r="T3178" s="144"/>
      <c r="U3178" s="144">
        <v>1265</v>
      </c>
      <c r="V3178" s="144">
        <f>U3178*7523</f>
        <v>9516595</v>
      </c>
      <c r="W3178" s="144"/>
      <c r="X3178" s="144"/>
      <c r="Y3178" s="144"/>
      <c r="Z3178" s="144"/>
      <c r="AA3178" s="144"/>
      <c r="AB3178" s="144"/>
      <c r="AC3178" s="323"/>
      <c r="AD3178" s="323"/>
      <c r="AE3178" s="144"/>
      <c r="AF3178" s="144"/>
      <c r="AG3178" s="324">
        <v>2025</v>
      </c>
      <c r="AH3178" s="135"/>
      <c r="AI3178" s="172"/>
      <c r="AJ3178" s="172"/>
      <c r="AK3178" s="141">
        <f t="shared" si="746"/>
        <v>3069</v>
      </c>
      <c r="AL3178" s="35" t="s">
        <v>153</v>
      </c>
      <c r="AM3178" s="141" t="str">
        <f t="shared" si="738"/>
        <v>3069.</v>
      </c>
      <c r="AN3178" s="147"/>
      <c r="AO3178" s="35"/>
      <c r="AP3178" s="16"/>
    </row>
    <row r="3179" spans="1:42" ht="23.25" customHeight="1" x14ac:dyDescent="0.25">
      <c r="A3179" s="68" t="str">
        <f t="shared" si="742"/>
        <v>3070.</v>
      </c>
      <c r="B3179" s="25">
        <v>4499</v>
      </c>
      <c r="C3179" s="36" t="s">
        <v>2482</v>
      </c>
      <c r="D3179" s="25">
        <v>2003</v>
      </c>
      <c r="E3179" s="111" t="s">
        <v>2932</v>
      </c>
      <c r="F3179" s="68" t="s">
        <v>2934</v>
      </c>
      <c r="G3179" s="25">
        <v>6</v>
      </c>
      <c r="H3179" s="25">
        <v>9</v>
      </c>
      <c r="I3179" s="176">
        <v>13881.8</v>
      </c>
      <c r="J3179" s="176">
        <v>13766.8</v>
      </c>
      <c r="K3179" s="176">
        <v>13766.8</v>
      </c>
      <c r="L3179" s="267">
        <v>483</v>
      </c>
      <c r="M3179" s="176">
        <f t="shared" si="745"/>
        <v>5297019.53</v>
      </c>
      <c r="N3179" s="144"/>
      <c r="O3179" s="142"/>
      <c r="P3179" s="144"/>
      <c r="Q3179" s="144">
        <f t="shared" si="744"/>
        <v>5297019.53</v>
      </c>
      <c r="R3179" s="144"/>
      <c r="S3179" s="30"/>
      <c r="T3179" s="144"/>
      <c r="U3179" s="144">
        <v>704.11</v>
      </c>
      <c r="V3179" s="144">
        <f>U3179*7523</f>
        <v>5297019.53</v>
      </c>
      <c r="W3179" s="144"/>
      <c r="X3179" s="144"/>
      <c r="Y3179" s="144"/>
      <c r="Z3179" s="144"/>
      <c r="AA3179" s="144"/>
      <c r="AB3179" s="144"/>
      <c r="AC3179" s="323"/>
      <c r="AD3179" s="323"/>
      <c r="AE3179" s="144"/>
      <c r="AF3179" s="144"/>
      <c r="AG3179" s="324">
        <v>2025</v>
      </c>
      <c r="AH3179" s="128"/>
      <c r="AI3179" s="172"/>
      <c r="AJ3179" s="172"/>
      <c r="AK3179" s="141">
        <f t="shared" si="746"/>
        <v>3070</v>
      </c>
      <c r="AL3179" s="35" t="s">
        <v>153</v>
      </c>
      <c r="AM3179" s="141" t="str">
        <f t="shared" si="738"/>
        <v>3070.</v>
      </c>
      <c r="AN3179" s="147"/>
      <c r="AP3179" s="16"/>
    </row>
    <row r="3180" spans="1:42" ht="22.5" customHeight="1" x14ac:dyDescent="0.25">
      <c r="A3180" s="68" t="str">
        <f t="shared" si="742"/>
        <v>3071.</v>
      </c>
      <c r="B3180" s="25">
        <v>5153</v>
      </c>
      <c r="C3180" s="202" t="s">
        <v>2483</v>
      </c>
      <c r="D3180" s="25">
        <v>1991</v>
      </c>
      <c r="E3180" s="111" t="s">
        <v>2932</v>
      </c>
      <c r="F3180" s="68" t="s">
        <v>2933</v>
      </c>
      <c r="G3180" s="25">
        <v>9</v>
      </c>
      <c r="H3180" s="25">
        <v>2</v>
      </c>
      <c r="I3180" s="144">
        <v>3265</v>
      </c>
      <c r="J3180" s="144">
        <v>3265</v>
      </c>
      <c r="K3180" s="144">
        <v>3265</v>
      </c>
      <c r="L3180" s="30">
        <v>156</v>
      </c>
      <c r="M3180" s="144">
        <f t="shared" si="745"/>
        <v>5170514</v>
      </c>
      <c r="N3180" s="144"/>
      <c r="O3180" s="142"/>
      <c r="P3180" s="144"/>
      <c r="Q3180" s="144">
        <f t="shared" si="744"/>
        <v>5170514</v>
      </c>
      <c r="R3180" s="144"/>
      <c r="S3180" s="30">
        <v>1</v>
      </c>
      <c r="T3180" s="144">
        <f>S3180*3106160</f>
        <v>3106160</v>
      </c>
      <c r="U3180" s="144">
        <v>582</v>
      </c>
      <c r="V3180" s="144">
        <f>U3180*3547</f>
        <v>2064354</v>
      </c>
      <c r="W3180" s="144"/>
      <c r="X3180" s="144"/>
      <c r="Y3180" s="144"/>
      <c r="Z3180" s="144"/>
      <c r="AA3180" s="144"/>
      <c r="AB3180" s="144"/>
      <c r="AC3180" s="144"/>
      <c r="AD3180" s="144"/>
      <c r="AE3180" s="144"/>
      <c r="AF3180" s="144"/>
      <c r="AG3180" s="324">
        <v>2025</v>
      </c>
      <c r="AH3180" s="128"/>
      <c r="AI3180" s="177"/>
      <c r="AJ3180" s="177"/>
      <c r="AK3180" s="141">
        <f t="shared" si="746"/>
        <v>3071</v>
      </c>
      <c r="AL3180" s="35" t="s">
        <v>153</v>
      </c>
      <c r="AM3180" s="141" t="str">
        <f t="shared" si="738"/>
        <v>3071.</v>
      </c>
      <c r="AN3180" s="147"/>
      <c r="AO3180" s="35"/>
      <c r="AP3180" s="16"/>
    </row>
    <row r="3181" spans="1:42" ht="22.5" customHeight="1" x14ac:dyDescent="0.25">
      <c r="A3181" s="68" t="str">
        <f t="shared" si="742"/>
        <v>3072.</v>
      </c>
      <c r="B3181" s="25">
        <v>5441</v>
      </c>
      <c r="C3181" s="36" t="s">
        <v>2484</v>
      </c>
      <c r="D3181" s="25">
        <v>2013</v>
      </c>
      <c r="E3181" s="111" t="s">
        <v>2932</v>
      </c>
      <c r="F3181" s="68" t="s">
        <v>2934</v>
      </c>
      <c r="G3181" s="25">
        <v>4</v>
      </c>
      <c r="H3181" s="25">
        <v>2</v>
      </c>
      <c r="I3181" s="144">
        <v>2794.4</v>
      </c>
      <c r="J3181" s="144">
        <v>2172.9</v>
      </c>
      <c r="K3181" s="144">
        <v>1771.4</v>
      </c>
      <c r="L3181" s="30">
        <v>24</v>
      </c>
      <c r="M3181" s="176">
        <f t="shared" si="745"/>
        <v>750000</v>
      </c>
      <c r="N3181" s="144"/>
      <c r="O3181" s="142"/>
      <c r="P3181" s="144"/>
      <c r="Q3181" s="144">
        <f t="shared" si="744"/>
        <v>750000</v>
      </c>
      <c r="R3181" s="144"/>
      <c r="S3181" s="30"/>
      <c r="T3181" s="144"/>
      <c r="U3181" s="144"/>
      <c r="V3181" s="144"/>
      <c r="W3181" s="144"/>
      <c r="X3181" s="144"/>
      <c r="Y3181" s="144">
        <v>238.25</v>
      </c>
      <c r="Z3181" s="144">
        <v>750000</v>
      </c>
      <c r="AA3181" s="144"/>
      <c r="AB3181" s="144"/>
      <c r="AC3181" s="323"/>
      <c r="AD3181" s="323"/>
      <c r="AE3181" s="144"/>
      <c r="AF3181" s="144"/>
      <c r="AG3181" s="324">
        <v>2025</v>
      </c>
      <c r="AH3181" s="135"/>
      <c r="AI3181" s="216"/>
      <c r="AJ3181" s="216"/>
      <c r="AK3181" s="141">
        <f t="shared" si="746"/>
        <v>3072</v>
      </c>
      <c r="AL3181" s="35" t="s">
        <v>153</v>
      </c>
      <c r="AM3181" s="141" t="str">
        <f t="shared" si="738"/>
        <v>3072.</v>
      </c>
      <c r="AN3181" s="147"/>
      <c r="AO3181" s="35"/>
      <c r="AP3181" s="16"/>
    </row>
    <row r="3182" spans="1:42" ht="22.5" customHeight="1" x14ac:dyDescent="0.25">
      <c r="A3182" s="68" t="str">
        <f t="shared" si="742"/>
        <v>3073.</v>
      </c>
      <c r="B3182" s="25">
        <v>5612</v>
      </c>
      <c r="C3182" s="36" t="s">
        <v>2485</v>
      </c>
      <c r="D3182" s="25">
        <v>2014</v>
      </c>
      <c r="E3182" s="111" t="s">
        <v>2932</v>
      </c>
      <c r="F3182" s="68" t="s">
        <v>2934</v>
      </c>
      <c r="G3182" s="25">
        <v>5</v>
      </c>
      <c r="H3182" s="25">
        <v>4</v>
      </c>
      <c r="I3182" s="144">
        <v>6420.7</v>
      </c>
      <c r="J3182" s="144">
        <v>6420.7</v>
      </c>
      <c r="K3182" s="144">
        <v>6420.7</v>
      </c>
      <c r="L3182" s="30">
        <v>132</v>
      </c>
      <c r="M3182" s="176">
        <f t="shared" si="745"/>
        <v>549320.4</v>
      </c>
      <c r="N3182" s="144"/>
      <c r="O3182" s="142"/>
      <c r="P3182" s="144"/>
      <c r="Q3182" s="144">
        <f t="shared" si="744"/>
        <v>549320.4</v>
      </c>
      <c r="R3182" s="144"/>
      <c r="S3182" s="30"/>
      <c r="T3182" s="144"/>
      <c r="U3182" s="144"/>
      <c r="V3182" s="144"/>
      <c r="W3182" s="144"/>
      <c r="X3182" s="144"/>
      <c r="Y3182" s="144"/>
      <c r="Z3182" s="144"/>
      <c r="AA3182" s="144">
        <v>205.2</v>
      </c>
      <c r="AB3182" s="144">
        <f>AA3182*2677</f>
        <v>549320.4</v>
      </c>
      <c r="AC3182" s="323"/>
      <c r="AD3182" s="323"/>
      <c r="AE3182" s="144"/>
      <c r="AF3182" s="144"/>
      <c r="AG3182" s="324">
        <v>2025</v>
      </c>
      <c r="AH3182" s="135"/>
      <c r="AI3182" s="172"/>
      <c r="AJ3182" s="172"/>
      <c r="AK3182" s="141">
        <f t="shared" si="746"/>
        <v>3073</v>
      </c>
      <c r="AL3182" s="35" t="s">
        <v>153</v>
      </c>
      <c r="AM3182" s="141" t="str">
        <f t="shared" si="738"/>
        <v>3073.</v>
      </c>
      <c r="AN3182" s="147"/>
      <c r="AO3182" s="35"/>
      <c r="AP3182" s="16"/>
    </row>
    <row r="3183" spans="1:42" ht="22.5" customHeight="1" x14ac:dyDescent="0.25">
      <c r="A3183" s="68" t="str">
        <f t="shared" si="742"/>
        <v>3074.</v>
      </c>
      <c r="B3183" s="25">
        <v>5633</v>
      </c>
      <c r="C3183" s="37" t="s">
        <v>2486</v>
      </c>
      <c r="D3183" s="25">
        <v>2014</v>
      </c>
      <c r="E3183" s="111" t="s">
        <v>2932</v>
      </c>
      <c r="F3183" s="68" t="s">
        <v>2934</v>
      </c>
      <c r="G3183" s="25">
        <v>5</v>
      </c>
      <c r="H3183" s="25">
        <v>4</v>
      </c>
      <c r="I3183" s="144">
        <v>4531.5</v>
      </c>
      <c r="J3183" s="144">
        <v>3454</v>
      </c>
      <c r="K3183" s="144">
        <v>3454</v>
      </c>
      <c r="L3183" s="30">
        <v>92</v>
      </c>
      <c r="M3183" s="176">
        <f t="shared" si="745"/>
        <v>682635</v>
      </c>
      <c r="N3183" s="144"/>
      <c r="O3183" s="142"/>
      <c r="P3183" s="144"/>
      <c r="Q3183" s="144">
        <f t="shared" si="744"/>
        <v>682635</v>
      </c>
      <c r="R3183" s="144"/>
      <c r="S3183" s="30"/>
      <c r="T3183" s="144"/>
      <c r="U3183" s="144"/>
      <c r="V3183" s="144"/>
      <c r="W3183" s="144"/>
      <c r="X3183" s="144"/>
      <c r="Y3183" s="144"/>
      <c r="Z3183" s="144"/>
      <c r="AA3183" s="144">
        <v>255</v>
      </c>
      <c r="AB3183" s="144">
        <f>AA3183*2677</f>
        <v>682635</v>
      </c>
      <c r="AC3183" s="323"/>
      <c r="AD3183" s="323"/>
      <c r="AE3183" s="144"/>
      <c r="AF3183" s="144"/>
      <c r="AG3183" s="324">
        <v>2025</v>
      </c>
      <c r="AH3183" s="135"/>
      <c r="AI3183" s="172"/>
      <c r="AJ3183" s="172"/>
      <c r="AK3183" s="141">
        <f t="shared" si="746"/>
        <v>3074</v>
      </c>
      <c r="AL3183" s="35" t="s">
        <v>153</v>
      </c>
      <c r="AM3183" s="141" t="str">
        <f t="shared" si="738"/>
        <v>3074.</v>
      </c>
      <c r="AN3183" s="147"/>
      <c r="AO3183" s="35"/>
      <c r="AP3183" s="16"/>
    </row>
    <row r="3184" spans="1:42" ht="22.5" customHeight="1" x14ac:dyDescent="0.25">
      <c r="A3184" s="68" t="str">
        <f t="shared" si="742"/>
        <v>3075.</v>
      </c>
      <c r="B3184" s="25">
        <v>5641</v>
      </c>
      <c r="C3184" s="37" t="s">
        <v>2487</v>
      </c>
      <c r="D3184" s="25">
        <v>2014</v>
      </c>
      <c r="E3184" s="111" t="s">
        <v>2932</v>
      </c>
      <c r="F3184" s="68" t="s">
        <v>2934</v>
      </c>
      <c r="G3184" s="25">
        <v>3</v>
      </c>
      <c r="H3184" s="25">
        <v>3</v>
      </c>
      <c r="I3184" s="176">
        <v>2817.8</v>
      </c>
      <c r="J3184" s="176">
        <v>1924.9</v>
      </c>
      <c r="K3184" s="176">
        <v>1924.9</v>
      </c>
      <c r="L3184" s="267">
        <v>33</v>
      </c>
      <c r="M3184" s="176">
        <f t="shared" si="745"/>
        <v>6438183.3999999994</v>
      </c>
      <c r="N3184" s="144"/>
      <c r="O3184" s="142"/>
      <c r="P3184" s="144"/>
      <c r="Q3184" s="144">
        <f t="shared" si="744"/>
        <v>6438183.3999999994</v>
      </c>
      <c r="R3184" s="144"/>
      <c r="S3184" s="30"/>
      <c r="T3184" s="144"/>
      <c r="U3184" s="144">
        <v>855.8</v>
      </c>
      <c r="V3184" s="144">
        <f>U3184*7523</f>
        <v>6438183.3999999994</v>
      </c>
      <c r="W3184" s="144"/>
      <c r="X3184" s="144"/>
      <c r="Y3184" s="144"/>
      <c r="Z3184" s="144"/>
      <c r="AA3184" s="144"/>
      <c r="AB3184" s="144"/>
      <c r="AC3184" s="323"/>
      <c r="AD3184" s="323"/>
      <c r="AE3184" s="144"/>
      <c r="AF3184" s="144"/>
      <c r="AG3184" s="324">
        <v>2025</v>
      </c>
      <c r="AH3184" s="135"/>
      <c r="AI3184" s="172"/>
      <c r="AJ3184" s="172"/>
      <c r="AK3184" s="141">
        <f t="shared" si="746"/>
        <v>3075</v>
      </c>
      <c r="AL3184" s="35" t="s">
        <v>153</v>
      </c>
      <c r="AM3184" s="141" t="str">
        <f t="shared" si="738"/>
        <v>3075.</v>
      </c>
      <c r="AN3184" s="147"/>
      <c r="AO3184" s="35"/>
      <c r="AP3184" s="16"/>
    </row>
    <row r="3185" spans="1:42" ht="22.5" customHeight="1" x14ac:dyDescent="0.25">
      <c r="A3185" s="68" t="str">
        <f t="shared" si="742"/>
        <v>3076.</v>
      </c>
      <c r="B3185" s="42">
        <v>5646</v>
      </c>
      <c r="C3185" s="37" t="s">
        <v>2488</v>
      </c>
      <c r="D3185" s="25">
        <v>2014</v>
      </c>
      <c r="E3185" s="111" t="s">
        <v>2932</v>
      </c>
      <c r="F3185" s="68" t="s">
        <v>2936</v>
      </c>
      <c r="G3185" s="25">
        <v>3</v>
      </c>
      <c r="H3185" s="25">
        <v>1</v>
      </c>
      <c r="I3185" s="144">
        <v>2075.5</v>
      </c>
      <c r="J3185" s="144">
        <v>1365.5</v>
      </c>
      <c r="K3185" s="144">
        <v>1365.5</v>
      </c>
      <c r="L3185" s="30">
        <v>24</v>
      </c>
      <c r="M3185" s="176">
        <f t="shared" si="745"/>
        <v>246819.4</v>
      </c>
      <c r="N3185" s="144"/>
      <c r="O3185" s="142"/>
      <c r="P3185" s="144"/>
      <c r="Q3185" s="144">
        <f t="shared" si="744"/>
        <v>246819.4</v>
      </c>
      <c r="R3185" s="144"/>
      <c r="S3185" s="30"/>
      <c r="T3185" s="144"/>
      <c r="U3185" s="144"/>
      <c r="V3185" s="144"/>
      <c r="W3185" s="144"/>
      <c r="X3185" s="144"/>
      <c r="Y3185" s="144"/>
      <c r="Z3185" s="144"/>
      <c r="AA3185" s="144">
        <v>92.2</v>
      </c>
      <c r="AB3185" s="144">
        <f t="shared" ref="AB3185:AB3186" si="747">AA3185*2677</f>
        <v>246819.4</v>
      </c>
      <c r="AC3185" s="323"/>
      <c r="AD3185" s="323"/>
      <c r="AE3185" s="144"/>
      <c r="AF3185" s="144"/>
      <c r="AG3185" s="324">
        <v>2025</v>
      </c>
      <c r="AH3185" s="135"/>
      <c r="AI3185" s="172"/>
      <c r="AJ3185" s="172"/>
      <c r="AK3185" s="141">
        <f t="shared" si="746"/>
        <v>3076</v>
      </c>
      <c r="AL3185" s="35" t="s">
        <v>153</v>
      </c>
      <c r="AM3185" s="141" t="str">
        <f t="shared" si="738"/>
        <v>3076.</v>
      </c>
      <c r="AN3185" s="147"/>
      <c r="AO3185" s="35"/>
      <c r="AP3185" s="16"/>
    </row>
    <row r="3186" spans="1:42" ht="22.5" customHeight="1" x14ac:dyDescent="0.25">
      <c r="A3186" s="68" t="str">
        <f t="shared" si="742"/>
        <v>3077.</v>
      </c>
      <c r="B3186" s="42">
        <v>5647</v>
      </c>
      <c r="C3186" s="37" t="s">
        <v>2489</v>
      </c>
      <c r="D3186" s="25">
        <v>2014</v>
      </c>
      <c r="E3186" s="111" t="s">
        <v>2932</v>
      </c>
      <c r="F3186" s="68" t="s">
        <v>2936</v>
      </c>
      <c r="G3186" s="25">
        <v>3</v>
      </c>
      <c r="H3186" s="25">
        <v>1</v>
      </c>
      <c r="I3186" s="144">
        <v>1993.1</v>
      </c>
      <c r="J3186" s="144">
        <v>1303.1400000000001</v>
      </c>
      <c r="K3186" s="144">
        <v>1303.1400000000001</v>
      </c>
      <c r="L3186" s="30">
        <v>24</v>
      </c>
      <c r="M3186" s="176">
        <f t="shared" si="745"/>
        <v>212018.4</v>
      </c>
      <c r="N3186" s="144"/>
      <c r="O3186" s="142"/>
      <c r="P3186" s="144"/>
      <c r="Q3186" s="144">
        <f t="shared" si="744"/>
        <v>212018.4</v>
      </c>
      <c r="R3186" s="144"/>
      <c r="S3186" s="30"/>
      <c r="T3186" s="144"/>
      <c r="U3186" s="144"/>
      <c r="V3186" s="144"/>
      <c r="W3186" s="144"/>
      <c r="X3186" s="144"/>
      <c r="Y3186" s="144"/>
      <c r="Z3186" s="144"/>
      <c r="AA3186" s="144">
        <v>79.2</v>
      </c>
      <c r="AB3186" s="144">
        <f t="shared" si="747"/>
        <v>212018.4</v>
      </c>
      <c r="AC3186" s="323"/>
      <c r="AD3186" s="323"/>
      <c r="AE3186" s="144"/>
      <c r="AF3186" s="144"/>
      <c r="AG3186" s="324">
        <v>2025</v>
      </c>
      <c r="AH3186" s="135"/>
      <c r="AI3186" s="172"/>
      <c r="AJ3186" s="172"/>
      <c r="AK3186" s="141">
        <f t="shared" si="746"/>
        <v>3077</v>
      </c>
      <c r="AL3186" s="35" t="s">
        <v>153</v>
      </c>
      <c r="AM3186" s="141" t="str">
        <f t="shared" si="738"/>
        <v>3077.</v>
      </c>
      <c r="AN3186" s="147"/>
      <c r="AO3186" s="35"/>
      <c r="AP3186" s="16"/>
    </row>
    <row r="3187" spans="1:42" ht="23.25" customHeight="1" x14ac:dyDescent="0.25">
      <c r="A3187" s="68" t="str">
        <f t="shared" si="742"/>
        <v>3078.</v>
      </c>
      <c r="B3187" s="42">
        <v>5657</v>
      </c>
      <c r="C3187" s="37" t="s">
        <v>2490</v>
      </c>
      <c r="D3187" s="25">
        <v>2014</v>
      </c>
      <c r="E3187" s="111" t="s">
        <v>2932</v>
      </c>
      <c r="F3187" s="68" t="s">
        <v>2934</v>
      </c>
      <c r="G3187" s="25">
        <v>5</v>
      </c>
      <c r="H3187" s="25">
        <v>6</v>
      </c>
      <c r="I3187" s="176">
        <v>9978.9</v>
      </c>
      <c r="J3187" s="176">
        <v>7361.3</v>
      </c>
      <c r="K3187" s="176">
        <v>7361.3</v>
      </c>
      <c r="L3187" s="267">
        <v>104</v>
      </c>
      <c r="M3187" s="176">
        <f t="shared" si="745"/>
        <v>4647186</v>
      </c>
      <c r="N3187" s="144"/>
      <c r="O3187" s="142"/>
      <c r="P3187" s="144"/>
      <c r="Q3187" s="144">
        <f t="shared" si="744"/>
        <v>4647186</v>
      </c>
      <c r="R3187" s="144"/>
      <c r="S3187" s="30"/>
      <c r="T3187" s="144"/>
      <c r="U3187" s="144"/>
      <c r="V3187" s="144"/>
      <c r="W3187" s="144">
        <v>2099</v>
      </c>
      <c r="X3187" s="144">
        <f>W3187*2214</f>
        <v>4647186</v>
      </c>
      <c r="Y3187" s="144"/>
      <c r="Z3187" s="144"/>
      <c r="AA3187" s="144"/>
      <c r="AB3187" s="144"/>
      <c r="AC3187" s="323"/>
      <c r="AD3187" s="323"/>
      <c r="AE3187" s="144"/>
      <c r="AF3187" s="144"/>
      <c r="AG3187" s="324">
        <v>2025</v>
      </c>
      <c r="AH3187" s="128"/>
      <c r="AI3187" s="172"/>
      <c r="AJ3187" s="172"/>
      <c r="AK3187" s="141">
        <f t="shared" si="746"/>
        <v>3078</v>
      </c>
      <c r="AL3187" s="35" t="s">
        <v>153</v>
      </c>
      <c r="AM3187" s="141" t="str">
        <f t="shared" si="738"/>
        <v>3078.</v>
      </c>
      <c r="AN3187" s="147"/>
      <c r="AP3187" s="16"/>
    </row>
    <row r="3188" spans="1:42" ht="22.5" customHeight="1" x14ac:dyDescent="0.25">
      <c r="A3188" s="68" t="str">
        <f t="shared" si="742"/>
        <v>3079.</v>
      </c>
      <c r="B3188" s="25">
        <v>5642</v>
      </c>
      <c r="C3188" s="37" t="s">
        <v>2491</v>
      </c>
      <c r="D3188" s="25">
        <v>2015</v>
      </c>
      <c r="E3188" s="111" t="s">
        <v>2932</v>
      </c>
      <c r="F3188" s="68" t="s">
        <v>2936</v>
      </c>
      <c r="G3188" s="25">
        <v>4</v>
      </c>
      <c r="H3188" s="25">
        <v>2</v>
      </c>
      <c r="I3188" s="144">
        <v>2445.4</v>
      </c>
      <c r="J3188" s="144">
        <v>1477.8</v>
      </c>
      <c r="K3188" s="144">
        <v>1477.8</v>
      </c>
      <c r="L3188" s="30">
        <v>40</v>
      </c>
      <c r="M3188" s="176">
        <f t="shared" si="745"/>
        <v>4340771</v>
      </c>
      <c r="N3188" s="144"/>
      <c r="O3188" s="142"/>
      <c r="P3188" s="144"/>
      <c r="Q3188" s="144">
        <f t="shared" si="744"/>
        <v>4340771</v>
      </c>
      <c r="R3188" s="144"/>
      <c r="S3188" s="30"/>
      <c r="T3188" s="144"/>
      <c r="U3188" s="144">
        <v>577</v>
      </c>
      <c r="V3188" s="144">
        <f>U3188*7523</f>
        <v>4340771</v>
      </c>
      <c r="W3188" s="144"/>
      <c r="X3188" s="144"/>
      <c r="Y3188" s="144"/>
      <c r="Z3188" s="144"/>
      <c r="AA3188" s="144"/>
      <c r="AB3188" s="144"/>
      <c r="AC3188" s="323"/>
      <c r="AD3188" s="323"/>
      <c r="AE3188" s="144"/>
      <c r="AF3188" s="144"/>
      <c r="AG3188" s="324">
        <v>2025</v>
      </c>
      <c r="AH3188" s="135"/>
      <c r="AI3188" s="172"/>
      <c r="AJ3188" s="172"/>
      <c r="AK3188" s="141">
        <f t="shared" si="746"/>
        <v>3079</v>
      </c>
      <c r="AL3188" s="35" t="s">
        <v>153</v>
      </c>
      <c r="AM3188" s="141" t="str">
        <f t="shared" si="738"/>
        <v>3079.</v>
      </c>
      <c r="AN3188" s="147"/>
      <c r="AO3188" s="35"/>
      <c r="AP3188" s="16"/>
    </row>
    <row r="3189" spans="1:42" ht="22.5" customHeight="1" x14ac:dyDescent="0.25">
      <c r="A3189" s="68" t="str">
        <f t="shared" si="742"/>
        <v>3080.</v>
      </c>
      <c r="B3189" s="25">
        <v>5645</v>
      </c>
      <c r="C3189" s="37" t="s">
        <v>2492</v>
      </c>
      <c r="D3189" s="25">
        <v>2015</v>
      </c>
      <c r="E3189" s="111" t="s">
        <v>2932</v>
      </c>
      <c r="F3189" s="68" t="s">
        <v>2934</v>
      </c>
      <c r="G3189" s="25">
        <v>9</v>
      </c>
      <c r="H3189" s="25">
        <v>5</v>
      </c>
      <c r="I3189" s="144">
        <v>11081.5</v>
      </c>
      <c r="J3189" s="30">
        <v>9369.5</v>
      </c>
      <c r="K3189" s="144">
        <v>9369.5</v>
      </c>
      <c r="L3189" s="30">
        <v>360</v>
      </c>
      <c r="M3189" s="176">
        <f t="shared" si="745"/>
        <v>685312</v>
      </c>
      <c r="N3189" s="144"/>
      <c r="O3189" s="142"/>
      <c r="P3189" s="144"/>
      <c r="Q3189" s="144">
        <f t="shared" si="744"/>
        <v>685312</v>
      </c>
      <c r="R3189" s="144"/>
      <c r="S3189" s="30"/>
      <c r="T3189" s="144"/>
      <c r="U3189" s="144"/>
      <c r="V3189" s="144"/>
      <c r="W3189" s="144"/>
      <c r="X3189" s="144"/>
      <c r="Y3189" s="144"/>
      <c r="Z3189" s="144"/>
      <c r="AA3189" s="144">
        <v>256</v>
      </c>
      <c r="AB3189" s="144">
        <f>AA3189*2677</f>
        <v>685312</v>
      </c>
      <c r="AC3189" s="323"/>
      <c r="AD3189" s="323"/>
      <c r="AE3189" s="144"/>
      <c r="AF3189" s="144"/>
      <c r="AG3189" s="324">
        <v>2025</v>
      </c>
      <c r="AH3189" s="135"/>
      <c r="AI3189" s="172"/>
      <c r="AJ3189" s="172"/>
      <c r="AK3189" s="141">
        <f t="shared" si="746"/>
        <v>3080</v>
      </c>
      <c r="AL3189" s="35" t="s">
        <v>153</v>
      </c>
      <c r="AM3189" s="141" t="str">
        <f t="shared" si="738"/>
        <v>3080.</v>
      </c>
      <c r="AN3189" s="147"/>
      <c r="AO3189" s="35"/>
      <c r="AP3189" s="16"/>
    </row>
    <row r="3190" spans="1:42" ht="22.5" customHeight="1" x14ac:dyDescent="0.25">
      <c r="A3190" s="68" t="str">
        <f t="shared" si="742"/>
        <v>3081.</v>
      </c>
      <c r="B3190" s="25">
        <v>5648</v>
      </c>
      <c r="C3190" s="37" t="s">
        <v>2493</v>
      </c>
      <c r="D3190" s="25">
        <v>2015</v>
      </c>
      <c r="E3190" s="111" t="s">
        <v>2932</v>
      </c>
      <c r="F3190" s="68" t="s">
        <v>2934</v>
      </c>
      <c r="G3190" s="25">
        <v>9</v>
      </c>
      <c r="H3190" s="25">
        <v>4</v>
      </c>
      <c r="I3190" s="144">
        <v>13272.3</v>
      </c>
      <c r="J3190" s="144">
        <v>9359</v>
      </c>
      <c r="K3190" s="144">
        <v>9359</v>
      </c>
      <c r="L3190" s="30">
        <v>362</v>
      </c>
      <c r="M3190" s="176">
        <f t="shared" si="745"/>
        <v>661219</v>
      </c>
      <c r="N3190" s="144"/>
      <c r="O3190" s="142"/>
      <c r="P3190" s="144"/>
      <c r="Q3190" s="144">
        <f t="shared" si="744"/>
        <v>661219</v>
      </c>
      <c r="R3190" s="144"/>
      <c r="S3190" s="30"/>
      <c r="T3190" s="144"/>
      <c r="U3190" s="144"/>
      <c r="V3190" s="144"/>
      <c r="W3190" s="144"/>
      <c r="X3190" s="144"/>
      <c r="Y3190" s="144"/>
      <c r="Z3190" s="144"/>
      <c r="AA3190" s="144">
        <v>247</v>
      </c>
      <c r="AB3190" s="144">
        <f t="shared" ref="AB3190:AB3191" si="748">AA3190*2677</f>
        <v>661219</v>
      </c>
      <c r="AC3190" s="323"/>
      <c r="AD3190" s="323"/>
      <c r="AE3190" s="144"/>
      <c r="AF3190" s="144"/>
      <c r="AG3190" s="324">
        <v>2025</v>
      </c>
      <c r="AH3190" s="135"/>
      <c r="AI3190" s="172"/>
      <c r="AJ3190" s="172"/>
      <c r="AK3190" s="141">
        <f t="shared" si="746"/>
        <v>3081</v>
      </c>
      <c r="AL3190" s="35" t="s">
        <v>153</v>
      </c>
      <c r="AM3190" s="141" t="str">
        <f t="shared" ref="AM3190:AM3234" si="749">CONCATENATE(AK3190,AL3190)</f>
        <v>3081.</v>
      </c>
      <c r="AN3190" s="147"/>
      <c r="AO3190" s="35"/>
      <c r="AP3190" s="16"/>
    </row>
    <row r="3191" spans="1:42" ht="22.5" customHeight="1" x14ac:dyDescent="0.25">
      <c r="A3191" s="68" t="str">
        <f t="shared" si="742"/>
        <v>3082.</v>
      </c>
      <c r="B3191" s="25">
        <v>5655</v>
      </c>
      <c r="C3191" s="37" t="s">
        <v>2494</v>
      </c>
      <c r="D3191" s="25">
        <v>2015</v>
      </c>
      <c r="E3191" s="111" t="s">
        <v>2932</v>
      </c>
      <c r="F3191" s="68" t="s">
        <v>2933</v>
      </c>
      <c r="G3191" s="25">
        <v>9</v>
      </c>
      <c r="H3191" s="25">
        <v>3</v>
      </c>
      <c r="I3191" s="144">
        <v>7795.2</v>
      </c>
      <c r="J3191" s="30">
        <v>6070.9</v>
      </c>
      <c r="K3191" s="144">
        <v>6070.9</v>
      </c>
      <c r="L3191" s="30">
        <v>202</v>
      </c>
      <c r="M3191" s="176">
        <f t="shared" si="745"/>
        <v>4143302.3899999997</v>
      </c>
      <c r="N3191" s="144"/>
      <c r="O3191" s="142"/>
      <c r="P3191" s="144"/>
      <c r="Q3191" s="144">
        <f t="shared" si="744"/>
        <v>4143302.3899999997</v>
      </c>
      <c r="R3191" s="144"/>
      <c r="S3191" s="30"/>
      <c r="T3191" s="144"/>
      <c r="U3191" s="144">
        <v>1001.17</v>
      </c>
      <c r="V3191" s="144">
        <f>U3191*3547</f>
        <v>3551149.9899999998</v>
      </c>
      <c r="W3191" s="144"/>
      <c r="X3191" s="144"/>
      <c r="Y3191" s="144"/>
      <c r="Z3191" s="144"/>
      <c r="AA3191" s="144">
        <v>221.2</v>
      </c>
      <c r="AB3191" s="144">
        <f t="shared" si="748"/>
        <v>592152.4</v>
      </c>
      <c r="AC3191" s="323"/>
      <c r="AD3191" s="323"/>
      <c r="AE3191" s="144"/>
      <c r="AF3191" s="144"/>
      <c r="AG3191" s="324">
        <v>2025</v>
      </c>
      <c r="AH3191" s="135"/>
      <c r="AI3191" s="172"/>
      <c r="AJ3191" s="172"/>
      <c r="AK3191" s="141">
        <f t="shared" si="746"/>
        <v>3082</v>
      </c>
      <c r="AL3191" s="35" t="s">
        <v>153</v>
      </c>
      <c r="AM3191" s="141" t="str">
        <f t="shared" si="749"/>
        <v>3082.</v>
      </c>
      <c r="AN3191" s="147"/>
      <c r="AO3191" s="35"/>
      <c r="AP3191" s="16"/>
    </row>
    <row r="3192" spans="1:42" ht="23.25" customHeight="1" x14ac:dyDescent="0.25">
      <c r="A3192" s="68" t="str">
        <f t="shared" si="742"/>
        <v>3083.</v>
      </c>
      <c r="B3192" s="42">
        <v>5656</v>
      </c>
      <c r="C3192" s="37" t="s">
        <v>2497</v>
      </c>
      <c r="D3192" s="25">
        <v>2015</v>
      </c>
      <c r="E3192" s="111" t="s">
        <v>2932</v>
      </c>
      <c r="F3192" s="68" t="s">
        <v>2934</v>
      </c>
      <c r="G3192" s="25">
        <v>5</v>
      </c>
      <c r="H3192" s="25">
        <v>4</v>
      </c>
      <c r="I3192" s="179">
        <v>6483</v>
      </c>
      <c r="J3192" s="179">
        <v>4743.7</v>
      </c>
      <c r="K3192" s="179">
        <v>4743.7</v>
      </c>
      <c r="L3192" s="120">
        <v>70</v>
      </c>
      <c r="M3192" s="179">
        <f t="shared" ref="M3192:M3201" si="750">R3192+T3192+V3192+X3192+Z3192+AB3192+AE3192+AF3192</f>
        <v>3635895.6</v>
      </c>
      <c r="N3192" s="144"/>
      <c r="O3192" s="142"/>
      <c r="P3192" s="144"/>
      <c r="Q3192" s="144">
        <f t="shared" si="744"/>
        <v>3635895.6</v>
      </c>
      <c r="R3192" s="144"/>
      <c r="S3192" s="30"/>
      <c r="T3192" s="144"/>
      <c r="U3192" s="144"/>
      <c r="V3192" s="144"/>
      <c r="W3192" s="144">
        <v>1368</v>
      </c>
      <c r="X3192" s="144">
        <f>W3192*2214</f>
        <v>3028752</v>
      </c>
      <c r="Y3192" s="144"/>
      <c r="Z3192" s="144"/>
      <c r="AA3192" s="144">
        <v>226.8</v>
      </c>
      <c r="AB3192" s="144">
        <f>AA3192*2677</f>
        <v>607143.6</v>
      </c>
      <c r="AC3192" s="323"/>
      <c r="AD3192" s="323"/>
      <c r="AE3192" s="144"/>
      <c r="AF3192" s="144"/>
      <c r="AG3192" s="324">
        <v>2025</v>
      </c>
      <c r="AH3192" s="128"/>
      <c r="AI3192" s="132"/>
      <c r="AJ3192" s="132"/>
      <c r="AK3192" s="141">
        <f t="shared" si="746"/>
        <v>3083</v>
      </c>
      <c r="AL3192" s="35" t="s">
        <v>153</v>
      </c>
      <c r="AM3192" s="141" t="str">
        <f t="shared" si="749"/>
        <v>3083.</v>
      </c>
      <c r="AN3192" s="147"/>
      <c r="AP3192" s="16"/>
    </row>
    <row r="3193" spans="1:42" ht="22.5" customHeight="1" x14ac:dyDescent="0.25">
      <c r="A3193" s="68" t="str">
        <f t="shared" si="742"/>
        <v>3084.</v>
      </c>
      <c r="B3193" s="25">
        <v>5650</v>
      </c>
      <c r="C3193" s="37" t="s">
        <v>2495</v>
      </c>
      <c r="D3193" s="25">
        <v>2016</v>
      </c>
      <c r="E3193" s="111" t="s">
        <v>2932</v>
      </c>
      <c r="F3193" s="68" t="s">
        <v>2934</v>
      </c>
      <c r="G3193" s="25">
        <v>9</v>
      </c>
      <c r="H3193" s="25">
        <v>5</v>
      </c>
      <c r="I3193" s="30">
        <v>11713.2</v>
      </c>
      <c r="J3193" s="144">
        <v>9411.9</v>
      </c>
      <c r="K3193" s="144">
        <v>9411.9</v>
      </c>
      <c r="L3193" s="30">
        <v>393</v>
      </c>
      <c r="M3193" s="176">
        <f t="shared" si="750"/>
        <v>709405</v>
      </c>
      <c r="N3193" s="144"/>
      <c r="O3193" s="142"/>
      <c r="P3193" s="144"/>
      <c r="Q3193" s="144">
        <f t="shared" si="744"/>
        <v>709405</v>
      </c>
      <c r="R3193" s="144"/>
      <c r="S3193" s="30"/>
      <c r="T3193" s="144"/>
      <c r="U3193" s="144"/>
      <c r="V3193" s="144"/>
      <c r="W3193" s="144"/>
      <c r="X3193" s="144"/>
      <c r="Y3193" s="144"/>
      <c r="Z3193" s="144"/>
      <c r="AA3193" s="144">
        <v>265</v>
      </c>
      <c r="AB3193" s="144">
        <f t="shared" ref="AB3193:AB3194" si="751">AA3193*2677</f>
        <v>709405</v>
      </c>
      <c r="AC3193" s="323"/>
      <c r="AD3193" s="323"/>
      <c r="AE3193" s="144"/>
      <c r="AF3193" s="144"/>
      <c r="AG3193" s="324">
        <v>2025</v>
      </c>
      <c r="AH3193" s="135"/>
      <c r="AI3193" s="172"/>
      <c r="AJ3193" s="172"/>
      <c r="AK3193" s="141">
        <f t="shared" si="746"/>
        <v>3084</v>
      </c>
      <c r="AL3193" s="35" t="s">
        <v>153</v>
      </c>
      <c r="AM3193" s="141" t="str">
        <f t="shared" si="749"/>
        <v>3084.</v>
      </c>
      <c r="AN3193" s="147"/>
      <c r="AO3193" s="35"/>
      <c r="AP3193" s="16"/>
    </row>
    <row r="3194" spans="1:42" ht="22.5" customHeight="1" x14ac:dyDescent="0.25">
      <c r="A3194" s="68" t="str">
        <f t="shared" si="742"/>
        <v>3085.</v>
      </c>
      <c r="B3194" s="25">
        <v>5654</v>
      </c>
      <c r="C3194" s="37" t="s">
        <v>2496</v>
      </c>
      <c r="D3194" s="25">
        <v>2016</v>
      </c>
      <c r="E3194" s="111" t="s">
        <v>2932</v>
      </c>
      <c r="F3194" s="68" t="s">
        <v>2934</v>
      </c>
      <c r="G3194" s="25">
        <v>9</v>
      </c>
      <c r="H3194" s="25">
        <v>3</v>
      </c>
      <c r="I3194" s="144">
        <v>9412</v>
      </c>
      <c r="J3194" s="144">
        <v>7387.45</v>
      </c>
      <c r="K3194" s="144">
        <v>7387.45</v>
      </c>
      <c r="L3194" s="30">
        <v>176</v>
      </c>
      <c r="M3194" s="176">
        <f t="shared" si="750"/>
        <v>4900212.0999999996</v>
      </c>
      <c r="N3194" s="144"/>
      <c r="O3194" s="142"/>
      <c r="P3194" s="144"/>
      <c r="Q3194" s="144">
        <f t="shared" si="744"/>
        <v>4900212.0999999996</v>
      </c>
      <c r="R3194" s="144"/>
      <c r="S3194" s="30"/>
      <c r="T3194" s="144"/>
      <c r="U3194" s="144">
        <v>1188.3</v>
      </c>
      <c r="V3194" s="144">
        <f>U3194*3547</f>
        <v>4214900.0999999996</v>
      </c>
      <c r="W3194" s="144"/>
      <c r="X3194" s="144"/>
      <c r="Y3194" s="144"/>
      <c r="Z3194" s="144"/>
      <c r="AA3194" s="144">
        <v>256</v>
      </c>
      <c r="AB3194" s="144">
        <f t="shared" si="751"/>
        <v>685312</v>
      </c>
      <c r="AC3194" s="323"/>
      <c r="AD3194" s="323"/>
      <c r="AE3194" s="144"/>
      <c r="AF3194" s="144"/>
      <c r="AG3194" s="324">
        <v>2025</v>
      </c>
      <c r="AH3194" s="135"/>
      <c r="AI3194" s="172"/>
      <c r="AJ3194" s="172"/>
      <c r="AK3194" s="141">
        <f t="shared" si="746"/>
        <v>3085</v>
      </c>
      <c r="AL3194" s="35" t="s">
        <v>153</v>
      </c>
      <c r="AM3194" s="141" t="str">
        <f t="shared" si="749"/>
        <v>3085.</v>
      </c>
      <c r="AN3194" s="147"/>
      <c r="AO3194" s="35"/>
      <c r="AP3194" s="16"/>
    </row>
    <row r="3195" spans="1:42" ht="23.25" customHeight="1" x14ac:dyDescent="0.25">
      <c r="A3195" s="68" t="str">
        <f t="shared" si="742"/>
        <v>3086.</v>
      </c>
      <c r="B3195" s="324">
        <v>5726</v>
      </c>
      <c r="C3195" s="174" t="s">
        <v>2500</v>
      </c>
      <c r="D3195" s="25">
        <v>2016</v>
      </c>
      <c r="E3195" s="111" t="s">
        <v>2932</v>
      </c>
      <c r="F3195" s="68" t="s">
        <v>2934</v>
      </c>
      <c r="G3195" s="25">
        <v>3</v>
      </c>
      <c r="H3195" s="25">
        <v>2</v>
      </c>
      <c r="I3195" s="176">
        <v>1782.7</v>
      </c>
      <c r="J3195" s="176">
        <v>1392</v>
      </c>
      <c r="K3195" s="176">
        <v>1392</v>
      </c>
      <c r="L3195" s="267">
        <v>60</v>
      </c>
      <c r="M3195" s="176">
        <f t="shared" si="750"/>
        <v>1353954.8</v>
      </c>
      <c r="N3195" s="144"/>
      <c r="O3195" s="142"/>
      <c r="P3195" s="144"/>
      <c r="Q3195" s="144">
        <f t="shared" si="744"/>
        <v>1353954.8</v>
      </c>
      <c r="R3195" s="144"/>
      <c r="S3195" s="30"/>
      <c r="T3195" s="144"/>
      <c r="U3195" s="144"/>
      <c r="V3195" s="144"/>
      <c r="W3195" s="144"/>
      <c r="X3195" s="144"/>
      <c r="Y3195" s="144">
        <v>430.1</v>
      </c>
      <c r="Z3195" s="144">
        <f>Y3195*3148</f>
        <v>1353954.8</v>
      </c>
      <c r="AA3195" s="144"/>
      <c r="AB3195" s="144"/>
      <c r="AC3195" s="323"/>
      <c r="AD3195" s="323"/>
      <c r="AE3195" s="144"/>
      <c r="AF3195" s="144"/>
      <c r="AG3195" s="324">
        <v>2025</v>
      </c>
      <c r="AH3195" s="128"/>
      <c r="AI3195" s="216"/>
      <c r="AJ3195" s="216"/>
      <c r="AK3195" s="141">
        <f t="shared" si="746"/>
        <v>3086</v>
      </c>
      <c r="AL3195" s="35" t="s">
        <v>153</v>
      </c>
      <c r="AM3195" s="141" t="str">
        <f t="shared" si="749"/>
        <v>3086.</v>
      </c>
      <c r="AN3195" s="147"/>
      <c r="AP3195" s="16"/>
    </row>
    <row r="3196" spans="1:42" ht="23.25" customHeight="1" x14ac:dyDescent="0.25">
      <c r="A3196" s="68" t="str">
        <f t="shared" si="742"/>
        <v>3087.</v>
      </c>
      <c r="B3196" s="324">
        <v>5730</v>
      </c>
      <c r="C3196" s="174" t="s">
        <v>2501</v>
      </c>
      <c r="D3196" s="25">
        <v>2018</v>
      </c>
      <c r="E3196" s="111" t="s">
        <v>2932</v>
      </c>
      <c r="F3196" s="68" t="s">
        <v>2934</v>
      </c>
      <c r="G3196" s="25">
        <v>9</v>
      </c>
      <c r="H3196" s="25">
        <v>5</v>
      </c>
      <c r="I3196" s="176">
        <v>15828.5</v>
      </c>
      <c r="J3196" s="176">
        <v>9396.6</v>
      </c>
      <c r="K3196" s="176">
        <v>9396.6</v>
      </c>
      <c r="L3196" s="267">
        <v>413</v>
      </c>
      <c r="M3196" s="176">
        <f t="shared" si="750"/>
        <v>535132.30000000005</v>
      </c>
      <c r="N3196" s="144"/>
      <c r="O3196" s="142"/>
      <c r="P3196" s="144"/>
      <c r="Q3196" s="144">
        <f t="shared" si="744"/>
        <v>535132.30000000005</v>
      </c>
      <c r="R3196" s="144"/>
      <c r="S3196" s="30"/>
      <c r="T3196" s="144"/>
      <c r="U3196" s="144"/>
      <c r="V3196" s="144"/>
      <c r="W3196" s="144"/>
      <c r="X3196" s="144"/>
      <c r="Y3196" s="144"/>
      <c r="Z3196" s="144"/>
      <c r="AA3196" s="144">
        <v>199.9</v>
      </c>
      <c r="AB3196" s="144">
        <f>AA3196*2677</f>
        <v>535132.30000000005</v>
      </c>
      <c r="AC3196" s="323"/>
      <c r="AD3196" s="323"/>
      <c r="AE3196" s="144"/>
      <c r="AF3196" s="144"/>
      <c r="AG3196" s="324">
        <v>2025</v>
      </c>
      <c r="AH3196" s="128"/>
      <c r="AI3196" s="172"/>
      <c r="AJ3196" s="172"/>
      <c r="AK3196" s="141">
        <f t="shared" si="746"/>
        <v>3087</v>
      </c>
      <c r="AL3196" s="35" t="s">
        <v>153</v>
      </c>
      <c r="AM3196" s="141" t="str">
        <f t="shared" si="749"/>
        <v>3087.</v>
      </c>
      <c r="AN3196" s="147"/>
      <c r="AP3196" s="16"/>
    </row>
    <row r="3197" spans="1:42" ht="22.5" customHeight="1" x14ac:dyDescent="0.25">
      <c r="A3197" s="68" t="str">
        <f t="shared" si="742"/>
        <v>3088.</v>
      </c>
      <c r="B3197" s="25">
        <v>4095</v>
      </c>
      <c r="C3197" s="175" t="s">
        <v>2498</v>
      </c>
      <c r="D3197" s="25">
        <v>1969</v>
      </c>
      <c r="E3197" s="111" t="s">
        <v>2932</v>
      </c>
      <c r="F3197" s="68" t="s">
        <v>2934</v>
      </c>
      <c r="G3197" s="25">
        <v>5</v>
      </c>
      <c r="H3197" s="25">
        <v>1</v>
      </c>
      <c r="I3197" s="176">
        <v>1313.4</v>
      </c>
      <c r="J3197" s="176">
        <v>1313.4</v>
      </c>
      <c r="K3197" s="176">
        <v>1313.4</v>
      </c>
      <c r="L3197" s="267">
        <v>127</v>
      </c>
      <c r="M3197" s="176">
        <f t="shared" si="750"/>
        <v>1900548</v>
      </c>
      <c r="N3197" s="144"/>
      <c r="O3197" s="142"/>
      <c r="P3197" s="144"/>
      <c r="Q3197" s="144">
        <f t="shared" si="744"/>
        <v>1900548</v>
      </c>
      <c r="R3197" s="176">
        <v>1900548</v>
      </c>
      <c r="S3197" s="267"/>
      <c r="T3197" s="176"/>
      <c r="U3197" s="176"/>
      <c r="V3197" s="176"/>
      <c r="W3197" s="176"/>
      <c r="X3197" s="176"/>
      <c r="Y3197" s="176"/>
      <c r="Z3197" s="176"/>
      <c r="AA3197" s="176"/>
      <c r="AB3197" s="176"/>
      <c r="AC3197" s="176"/>
      <c r="AD3197" s="176"/>
      <c r="AE3197" s="144"/>
      <c r="AF3197" s="176"/>
      <c r="AG3197" s="324">
        <v>2025</v>
      </c>
      <c r="AH3197" s="135"/>
      <c r="AI3197" s="177"/>
      <c r="AJ3197" s="177"/>
      <c r="AK3197" s="141">
        <f t="shared" si="746"/>
        <v>3088</v>
      </c>
      <c r="AL3197" s="35" t="s">
        <v>153</v>
      </c>
      <c r="AM3197" s="141" t="str">
        <f t="shared" si="749"/>
        <v>3088.</v>
      </c>
      <c r="AN3197" s="147"/>
      <c r="AO3197" s="35"/>
      <c r="AP3197" s="16"/>
    </row>
    <row r="3198" spans="1:42" ht="23.25" customHeight="1" x14ac:dyDescent="0.25">
      <c r="A3198" s="68" t="str">
        <f t="shared" si="742"/>
        <v>3089.</v>
      </c>
      <c r="B3198" s="25">
        <v>4414</v>
      </c>
      <c r="C3198" s="36" t="s">
        <v>2499</v>
      </c>
      <c r="D3198" s="25">
        <v>1996</v>
      </c>
      <c r="E3198" s="111" t="s">
        <v>2932</v>
      </c>
      <c r="F3198" s="68" t="s">
        <v>2933</v>
      </c>
      <c r="G3198" s="25">
        <v>10</v>
      </c>
      <c r="H3198" s="25">
        <v>5</v>
      </c>
      <c r="I3198" s="176">
        <v>11929.45</v>
      </c>
      <c r="J3198" s="176">
        <v>10716.55</v>
      </c>
      <c r="K3198" s="176">
        <v>10716.55</v>
      </c>
      <c r="L3198" s="267">
        <v>438</v>
      </c>
      <c r="M3198" s="176">
        <f t="shared" si="750"/>
        <v>15530800</v>
      </c>
      <c r="N3198" s="144"/>
      <c r="O3198" s="142"/>
      <c r="P3198" s="144"/>
      <c r="Q3198" s="144">
        <f t="shared" si="744"/>
        <v>15530800</v>
      </c>
      <c r="R3198" s="144"/>
      <c r="S3198" s="30">
        <v>5</v>
      </c>
      <c r="T3198" s="144">
        <f>S3198*3106160</f>
        <v>15530800</v>
      </c>
      <c r="U3198" s="144"/>
      <c r="V3198" s="144"/>
      <c r="W3198" s="144"/>
      <c r="X3198" s="144"/>
      <c r="Y3198" s="144"/>
      <c r="Z3198" s="144"/>
      <c r="AA3198" s="144"/>
      <c r="AB3198" s="144"/>
      <c r="AC3198" s="323"/>
      <c r="AD3198" s="323"/>
      <c r="AE3198" s="144"/>
      <c r="AF3198" s="144"/>
      <c r="AG3198" s="324">
        <v>2025</v>
      </c>
      <c r="AH3198" s="128"/>
      <c r="AI3198" s="177"/>
      <c r="AJ3198" s="177"/>
      <c r="AK3198" s="141">
        <f t="shared" si="746"/>
        <v>3089</v>
      </c>
      <c r="AL3198" s="35" t="s">
        <v>153</v>
      </c>
      <c r="AM3198" s="141" t="str">
        <f t="shared" si="749"/>
        <v>3089.</v>
      </c>
      <c r="AN3198" s="147"/>
      <c r="AP3198" s="16"/>
    </row>
    <row r="3199" spans="1:42" ht="23.25" customHeight="1" x14ac:dyDescent="0.25">
      <c r="A3199" s="68" t="str">
        <f t="shared" si="742"/>
        <v>3090.</v>
      </c>
      <c r="B3199" s="123">
        <v>5448</v>
      </c>
      <c r="C3199" s="174" t="s">
        <v>2940</v>
      </c>
      <c r="D3199" s="68">
        <v>2013</v>
      </c>
      <c r="E3199" s="111" t="s">
        <v>2932</v>
      </c>
      <c r="F3199" s="68" t="s">
        <v>2933</v>
      </c>
      <c r="G3199" s="25">
        <v>16</v>
      </c>
      <c r="H3199" s="25">
        <v>1</v>
      </c>
      <c r="I3199" s="176">
        <v>8097.1</v>
      </c>
      <c r="J3199" s="144">
        <v>5765</v>
      </c>
      <c r="K3199" s="176">
        <v>5765</v>
      </c>
      <c r="L3199" s="267">
        <v>216</v>
      </c>
      <c r="M3199" s="176">
        <f t="shared" si="750"/>
        <v>868842</v>
      </c>
      <c r="N3199" s="144"/>
      <c r="O3199" s="142"/>
      <c r="P3199" s="144"/>
      <c r="Q3199" s="144">
        <f t="shared" si="744"/>
        <v>868842</v>
      </c>
      <c r="R3199" s="144">
        <v>868842</v>
      </c>
      <c r="S3199" s="30"/>
      <c r="T3199" s="144"/>
      <c r="U3199" s="144"/>
      <c r="V3199" s="144"/>
      <c r="W3199" s="144"/>
      <c r="X3199" s="144"/>
      <c r="Y3199" s="144"/>
      <c r="Z3199" s="144"/>
      <c r="AA3199" s="144"/>
      <c r="AB3199" s="144"/>
      <c r="AC3199" s="323"/>
      <c r="AD3199" s="323"/>
      <c r="AE3199" s="144"/>
      <c r="AF3199" s="144"/>
      <c r="AG3199" s="324">
        <v>2025</v>
      </c>
      <c r="AH3199" s="128"/>
      <c r="AI3199" s="177"/>
      <c r="AJ3199" s="177"/>
      <c r="AK3199" s="141">
        <f t="shared" si="746"/>
        <v>3090</v>
      </c>
      <c r="AL3199" s="35" t="s">
        <v>153</v>
      </c>
      <c r="AM3199" s="141" t="str">
        <f t="shared" si="749"/>
        <v>3090.</v>
      </c>
      <c r="AN3199" s="147"/>
      <c r="AP3199" s="16"/>
    </row>
    <row r="3200" spans="1:42" ht="23.25" customHeight="1" x14ac:dyDescent="0.25">
      <c r="A3200" s="68" t="str">
        <f t="shared" si="742"/>
        <v>3091.</v>
      </c>
      <c r="B3200" s="68">
        <v>4315</v>
      </c>
      <c r="C3200" s="300" t="s">
        <v>2941</v>
      </c>
      <c r="D3200" s="68">
        <v>1982</v>
      </c>
      <c r="E3200" s="111" t="s">
        <v>2932</v>
      </c>
      <c r="F3200" s="68" t="s">
        <v>2933</v>
      </c>
      <c r="G3200" s="25">
        <v>5</v>
      </c>
      <c r="H3200" s="25">
        <v>2</v>
      </c>
      <c r="I3200" s="176">
        <v>1324.7</v>
      </c>
      <c r="J3200" s="176">
        <v>1288</v>
      </c>
      <c r="K3200" s="176">
        <v>1288</v>
      </c>
      <c r="L3200" s="267">
        <v>86</v>
      </c>
      <c r="M3200" s="176">
        <f t="shared" si="750"/>
        <v>1304485</v>
      </c>
      <c r="N3200" s="144"/>
      <c r="O3200" s="142"/>
      <c r="P3200" s="144"/>
      <c r="Q3200" s="144">
        <f t="shared" si="744"/>
        <v>1304485</v>
      </c>
      <c r="R3200" s="144">
        <v>1304485</v>
      </c>
      <c r="S3200" s="30"/>
      <c r="T3200" s="144"/>
      <c r="U3200" s="144"/>
      <c r="V3200" s="144"/>
      <c r="W3200" s="144"/>
      <c r="X3200" s="144"/>
      <c r="Y3200" s="144"/>
      <c r="Z3200" s="144"/>
      <c r="AA3200" s="144"/>
      <c r="AB3200" s="144"/>
      <c r="AC3200" s="323"/>
      <c r="AD3200" s="323"/>
      <c r="AE3200" s="144"/>
      <c r="AF3200" s="144"/>
      <c r="AG3200" s="324">
        <v>2025</v>
      </c>
      <c r="AH3200" s="128"/>
      <c r="AI3200" s="177"/>
      <c r="AJ3200" s="177"/>
      <c r="AK3200" s="141">
        <f t="shared" si="746"/>
        <v>3091</v>
      </c>
      <c r="AL3200" s="35" t="s">
        <v>153</v>
      </c>
      <c r="AM3200" s="141" t="str">
        <f t="shared" si="749"/>
        <v>3091.</v>
      </c>
      <c r="AN3200" s="147"/>
      <c r="AP3200" s="16"/>
    </row>
    <row r="3201" spans="1:16382" ht="23.25" customHeight="1" x14ac:dyDescent="0.25">
      <c r="A3201" s="68" t="str">
        <f t="shared" si="742"/>
        <v>3092.</v>
      </c>
      <c r="B3201" s="68">
        <v>4350</v>
      </c>
      <c r="C3201" s="202" t="s">
        <v>3025</v>
      </c>
      <c r="D3201" s="68">
        <v>1951</v>
      </c>
      <c r="E3201" s="111" t="s">
        <v>2932</v>
      </c>
      <c r="F3201" s="68" t="s">
        <v>2934</v>
      </c>
      <c r="G3201" s="25">
        <v>3</v>
      </c>
      <c r="H3201" s="25">
        <v>3</v>
      </c>
      <c r="I3201" s="144">
        <v>1793</v>
      </c>
      <c r="J3201" s="144">
        <v>1299.0999999999999</v>
      </c>
      <c r="K3201" s="144">
        <v>1299.0999999999999</v>
      </c>
      <c r="L3201" s="30">
        <v>49</v>
      </c>
      <c r="M3201" s="176">
        <f t="shared" si="750"/>
        <v>3358447</v>
      </c>
      <c r="N3201" s="144"/>
      <c r="O3201" s="142"/>
      <c r="P3201" s="144"/>
      <c r="Q3201" s="144">
        <f t="shared" si="744"/>
        <v>3358447</v>
      </c>
      <c r="R3201" s="144">
        <v>3358447</v>
      </c>
      <c r="S3201" s="30"/>
      <c r="T3201" s="144"/>
      <c r="U3201" s="144"/>
      <c r="V3201" s="144"/>
      <c r="W3201" s="144"/>
      <c r="X3201" s="144"/>
      <c r="Y3201" s="144"/>
      <c r="Z3201" s="144"/>
      <c r="AA3201" s="144"/>
      <c r="AB3201" s="144"/>
      <c r="AC3201" s="323"/>
      <c r="AD3201" s="323"/>
      <c r="AE3201" s="144"/>
      <c r="AF3201" s="144"/>
      <c r="AG3201" s="324">
        <v>2025</v>
      </c>
      <c r="AH3201" s="128"/>
      <c r="AI3201" s="177"/>
      <c r="AJ3201" s="177"/>
      <c r="AK3201" s="141">
        <f t="shared" si="746"/>
        <v>3092</v>
      </c>
      <c r="AL3201" s="35" t="s">
        <v>153</v>
      </c>
      <c r="AM3201" s="141" t="str">
        <f t="shared" si="749"/>
        <v>3092.</v>
      </c>
      <c r="AN3201" s="147"/>
      <c r="AP3201" s="16"/>
    </row>
    <row r="3202" spans="1:16382" ht="23.25" customHeight="1" x14ac:dyDescent="0.25">
      <c r="A3202" s="68" t="str">
        <f t="shared" si="742"/>
        <v>3093.</v>
      </c>
      <c r="B3202" s="68">
        <v>4603</v>
      </c>
      <c r="C3202" s="137" t="s">
        <v>3050</v>
      </c>
      <c r="D3202" s="68">
        <v>1978</v>
      </c>
      <c r="E3202" s="111" t="s">
        <v>2932</v>
      </c>
      <c r="F3202" s="68" t="s">
        <v>2933</v>
      </c>
      <c r="G3202" s="25">
        <v>5</v>
      </c>
      <c r="H3202" s="25">
        <v>2</v>
      </c>
      <c r="I3202" s="144">
        <v>2347.3000000000002</v>
      </c>
      <c r="J3202" s="144">
        <v>2200.3000000000002</v>
      </c>
      <c r="K3202" s="144">
        <v>2200.3000000000002</v>
      </c>
      <c r="L3202" s="30">
        <v>111</v>
      </c>
      <c r="M3202" s="179">
        <f t="shared" ref="M3202" si="752">R3202+T3202+V3202+X3202+Z3202+AB3202+AE3202+AF3202</f>
        <v>1342845</v>
      </c>
      <c r="N3202" s="144"/>
      <c r="O3202" s="142"/>
      <c r="P3202" s="144"/>
      <c r="Q3202" s="144">
        <f t="shared" ref="Q3202" si="753">M3202</f>
        <v>1342845</v>
      </c>
      <c r="R3202" s="144"/>
      <c r="S3202" s="30"/>
      <c r="T3202" s="144"/>
      <c r="U3202" s="144"/>
      <c r="V3202" s="144"/>
      <c r="W3202" s="144"/>
      <c r="X3202" s="144"/>
      <c r="Y3202" s="144">
        <v>945</v>
      </c>
      <c r="Z3202" s="144">
        <f>Y3202*1421</f>
        <v>1342845</v>
      </c>
      <c r="AA3202" s="144"/>
      <c r="AB3202" s="144"/>
      <c r="AC3202" s="323"/>
      <c r="AD3202" s="323"/>
      <c r="AE3202" s="144"/>
      <c r="AF3202" s="144"/>
      <c r="AG3202" s="324">
        <v>2025</v>
      </c>
      <c r="AH3202" s="128"/>
      <c r="AI3202" s="134"/>
      <c r="AJ3202" s="134"/>
      <c r="AK3202" s="141">
        <f t="shared" si="746"/>
        <v>3093</v>
      </c>
      <c r="AL3202" s="35" t="s">
        <v>153</v>
      </c>
      <c r="AM3202" s="141" t="str">
        <f t="shared" si="749"/>
        <v>3093.</v>
      </c>
      <c r="AN3202" s="147"/>
      <c r="AP3202" s="16"/>
    </row>
    <row r="3203" spans="1:16382" ht="23.25" customHeight="1" x14ac:dyDescent="0.25">
      <c r="A3203" s="68" t="str">
        <f t="shared" ref="A3203:A3205" si="754">AM3203</f>
        <v>3094.</v>
      </c>
      <c r="B3203" s="68">
        <v>4786</v>
      </c>
      <c r="C3203" s="36" t="s">
        <v>3051</v>
      </c>
      <c r="D3203" s="68">
        <v>1983</v>
      </c>
      <c r="E3203" s="111" t="s">
        <v>2932</v>
      </c>
      <c r="F3203" s="68" t="s">
        <v>2934</v>
      </c>
      <c r="G3203" s="25">
        <v>12</v>
      </c>
      <c r="H3203" s="25">
        <v>1</v>
      </c>
      <c r="I3203" s="179">
        <v>6008.2</v>
      </c>
      <c r="J3203" s="179">
        <v>3645.5</v>
      </c>
      <c r="K3203" s="179">
        <v>2169.6</v>
      </c>
      <c r="L3203" s="120">
        <v>164</v>
      </c>
      <c r="M3203" s="179">
        <f t="shared" ref="M3203" si="755">R3203+T3203+V3203+X3203+Z3203+AB3203+AE3203+AF3203</f>
        <v>4997287.54</v>
      </c>
      <c r="N3203" s="144"/>
      <c r="O3203" s="142"/>
      <c r="P3203" s="144"/>
      <c r="Q3203" s="144">
        <f t="shared" ref="Q3203" si="756">M3203</f>
        <v>4997287.54</v>
      </c>
      <c r="R3203" s="144"/>
      <c r="S3203" s="30"/>
      <c r="T3203" s="144"/>
      <c r="U3203" s="144"/>
      <c r="V3203" s="144"/>
      <c r="W3203" s="144"/>
      <c r="X3203" s="144"/>
      <c r="Y3203" s="144">
        <v>3516.74</v>
      </c>
      <c r="Z3203" s="144">
        <f>Y3203*1421</f>
        <v>4997287.54</v>
      </c>
      <c r="AA3203" s="144"/>
      <c r="AB3203" s="144"/>
      <c r="AC3203" s="144"/>
      <c r="AD3203" s="144"/>
      <c r="AE3203" s="144"/>
      <c r="AF3203" s="190"/>
      <c r="AG3203" s="324">
        <v>2025</v>
      </c>
      <c r="AH3203" s="128"/>
      <c r="AI3203" s="134"/>
      <c r="AJ3203" s="134"/>
      <c r="AK3203" s="141">
        <f t="shared" si="746"/>
        <v>3094</v>
      </c>
      <c r="AL3203" s="35" t="s">
        <v>153</v>
      </c>
      <c r="AM3203" s="141" t="str">
        <f t="shared" si="749"/>
        <v>3094.</v>
      </c>
      <c r="AN3203" s="147"/>
      <c r="AO3203" s="276"/>
      <c r="AP3203" s="16"/>
      <c r="AQ3203" s="14"/>
      <c r="AR3203" s="14"/>
      <c r="AS3203" s="14"/>
      <c r="AT3203" s="14"/>
      <c r="AU3203" s="14"/>
      <c r="AV3203" s="14"/>
      <c r="AW3203" s="14"/>
      <c r="AX3203" s="14"/>
      <c r="AY3203" s="14"/>
      <c r="AZ3203" s="14"/>
      <c r="BA3203" s="14"/>
      <c r="BB3203" s="14"/>
      <c r="BC3203" s="14"/>
      <c r="BD3203" s="14"/>
      <c r="BE3203" s="14"/>
      <c r="BF3203" s="14"/>
      <c r="BG3203" s="14"/>
      <c r="BH3203" s="14"/>
      <c r="BI3203" s="14"/>
      <c r="BJ3203" s="14"/>
      <c r="BK3203" s="14"/>
      <c r="BL3203" s="14"/>
      <c r="BM3203" s="14"/>
      <c r="BN3203" s="14"/>
      <c r="BO3203" s="14"/>
      <c r="BP3203" s="14"/>
      <c r="BQ3203" s="14"/>
      <c r="BR3203" s="14"/>
      <c r="BS3203" s="14"/>
      <c r="BT3203" s="14"/>
      <c r="BU3203" s="14"/>
      <c r="BV3203" s="14"/>
      <c r="BW3203" s="14"/>
      <c r="BX3203" s="14"/>
      <c r="BY3203" s="14"/>
      <c r="BZ3203" s="14"/>
      <c r="CA3203" s="14"/>
      <c r="CB3203" s="14"/>
      <c r="CC3203" s="14"/>
      <c r="CD3203" s="14"/>
      <c r="CE3203" s="14"/>
      <c r="CF3203" s="14"/>
      <c r="CG3203" s="14"/>
      <c r="CH3203" s="14"/>
      <c r="CI3203" s="14"/>
      <c r="CJ3203" s="14"/>
      <c r="CK3203" s="14"/>
      <c r="CL3203" s="14"/>
      <c r="CM3203" s="14"/>
      <c r="CN3203" s="14"/>
      <c r="CO3203" s="14"/>
      <c r="CP3203" s="14"/>
      <c r="CQ3203" s="14"/>
      <c r="CR3203" s="14"/>
      <c r="CS3203" s="14"/>
      <c r="CT3203" s="14"/>
      <c r="CU3203" s="14"/>
      <c r="CV3203" s="14"/>
      <c r="CW3203" s="14"/>
      <c r="CX3203" s="14"/>
      <c r="CY3203" s="14"/>
      <c r="CZ3203" s="14"/>
      <c r="DA3203" s="14"/>
      <c r="DB3203" s="14"/>
      <c r="DC3203" s="14"/>
      <c r="DD3203" s="14"/>
      <c r="DE3203" s="14"/>
      <c r="DF3203" s="14"/>
      <c r="DG3203" s="14"/>
      <c r="DH3203" s="14"/>
      <c r="DI3203" s="14"/>
      <c r="DJ3203" s="14"/>
      <c r="DK3203" s="14"/>
      <c r="DL3203" s="14"/>
      <c r="DM3203" s="14"/>
      <c r="DN3203" s="14"/>
      <c r="DO3203" s="14"/>
      <c r="DP3203" s="14"/>
      <c r="DQ3203" s="14"/>
      <c r="DR3203" s="14"/>
      <c r="DS3203" s="14"/>
      <c r="DT3203" s="14"/>
      <c r="DU3203" s="14"/>
      <c r="DV3203" s="14"/>
      <c r="DW3203" s="14"/>
      <c r="DX3203" s="14"/>
      <c r="DY3203" s="14"/>
      <c r="DZ3203" s="14"/>
      <c r="EA3203" s="14"/>
      <c r="EB3203" s="14"/>
      <c r="EC3203" s="14"/>
      <c r="ED3203" s="14"/>
      <c r="EE3203" s="14"/>
      <c r="EF3203" s="14"/>
      <c r="EG3203" s="14"/>
      <c r="EH3203" s="14"/>
      <c r="EI3203" s="14"/>
      <c r="EJ3203" s="14"/>
      <c r="EK3203" s="14"/>
      <c r="EL3203" s="14"/>
      <c r="EM3203" s="14"/>
      <c r="EN3203" s="14"/>
      <c r="EO3203" s="14"/>
      <c r="EP3203" s="14"/>
      <c r="EQ3203" s="14"/>
      <c r="ER3203" s="14"/>
      <c r="ES3203" s="14"/>
      <c r="ET3203" s="14"/>
      <c r="EU3203" s="14"/>
      <c r="EV3203" s="14"/>
      <c r="EW3203" s="14"/>
      <c r="EX3203" s="14"/>
      <c r="EY3203" s="14"/>
      <c r="EZ3203" s="14"/>
      <c r="FA3203" s="14"/>
      <c r="FB3203" s="14"/>
      <c r="FC3203" s="14"/>
      <c r="FD3203" s="14"/>
      <c r="FE3203" s="14"/>
      <c r="FF3203" s="14"/>
      <c r="FG3203" s="14"/>
      <c r="FH3203" s="14"/>
      <c r="FI3203" s="14"/>
      <c r="FJ3203" s="14"/>
      <c r="FK3203" s="14"/>
      <c r="FL3203" s="14"/>
      <c r="FM3203" s="14"/>
      <c r="FN3203" s="14"/>
      <c r="FO3203" s="14"/>
      <c r="FP3203" s="14"/>
      <c r="FQ3203" s="14"/>
      <c r="FR3203" s="14"/>
      <c r="FS3203" s="14"/>
      <c r="FT3203" s="14"/>
      <c r="FU3203" s="14"/>
      <c r="FV3203" s="14"/>
      <c r="FW3203" s="14"/>
      <c r="FX3203" s="14"/>
      <c r="FY3203" s="14"/>
      <c r="FZ3203" s="14"/>
      <c r="GA3203" s="14"/>
      <c r="GB3203" s="14"/>
      <c r="GC3203" s="14"/>
      <c r="GD3203" s="14"/>
      <c r="GE3203" s="14"/>
      <c r="GF3203" s="14"/>
      <c r="GG3203" s="14"/>
      <c r="GH3203" s="14"/>
      <c r="GI3203" s="14"/>
      <c r="GJ3203" s="14"/>
      <c r="GK3203" s="14"/>
      <c r="GL3203" s="14"/>
      <c r="GM3203" s="14"/>
      <c r="GN3203" s="14"/>
      <c r="GO3203" s="14"/>
      <c r="GP3203" s="14"/>
      <c r="GQ3203" s="14"/>
      <c r="GR3203" s="14"/>
      <c r="GS3203" s="14"/>
      <c r="GT3203" s="14"/>
      <c r="GU3203" s="14"/>
      <c r="GV3203" s="14"/>
      <c r="GW3203" s="14"/>
      <c r="GX3203" s="14"/>
      <c r="GY3203" s="14"/>
      <c r="GZ3203" s="14"/>
      <c r="HA3203" s="14"/>
      <c r="HB3203" s="14"/>
      <c r="HC3203" s="14"/>
      <c r="HD3203" s="14"/>
      <c r="HE3203" s="14"/>
      <c r="HF3203" s="14"/>
      <c r="HG3203" s="14"/>
      <c r="HH3203" s="14"/>
      <c r="HI3203" s="14"/>
      <c r="HJ3203" s="14"/>
      <c r="HK3203" s="14"/>
      <c r="HL3203" s="14"/>
      <c r="HM3203" s="14"/>
      <c r="HN3203" s="14"/>
      <c r="HO3203" s="14"/>
      <c r="HP3203" s="14"/>
      <c r="HQ3203" s="14"/>
      <c r="HR3203" s="14"/>
      <c r="HS3203" s="14"/>
      <c r="HT3203" s="14"/>
      <c r="HU3203" s="14"/>
      <c r="HV3203" s="14"/>
      <c r="HW3203" s="14"/>
      <c r="HX3203" s="14"/>
      <c r="HY3203" s="14"/>
      <c r="HZ3203" s="14"/>
      <c r="IA3203" s="14"/>
      <c r="IB3203" s="14"/>
      <c r="IC3203" s="14"/>
      <c r="ID3203" s="14"/>
      <c r="IE3203" s="14"/>
      <c r="IF3203" s="14"/>
      <c r="IG3203" s="14"/>
      <c r="IH3203" s="14"/>
      <c r="II3203" s="14"/>
      <c r="IJ3203" s="14"/>
      <c r="IK3203" s="14"/>
      <c r="IL3203" s="14"/>
      <c r="IM3203" s="14"/>
      <c r="IN3203" s="14"/>
      <c r="IO3203" s="14"/>
      <c r="IP3203" s="14"/>
      <c r="IQ3203" s="14"/>
      <c r="IR3203" s="14"/>
      <c r="IS3203" s="14"/>
      <c r="IT3203" s="14"/>
      <c r="IU3203" s="14"/>
      <c r="IV3203" s="14"/>
      <c r="IW3203" s="14"/>
      <c r="IX3203" s="14"/>
      <c r="IY3203" s="14"/>
      <c r="IZ3203" s="14"/>
      <c r="JA3203" s="14"/>
      <c r="JB3203" s="14"/>
      <c r="JC3203" s="14"/>
      <c r="JD3203" s="14"/>
      <c r="JE3203" s="14"/>
      <c r="JF3203" s="14"/>
      <c r="JG3203" s="14"/>
      <c r="JH3203" s="14"/>
      <c r="JI3203" s="14"/>
      <c r="JJ3203" s="14"/>
      <c r="JK3203" s="14"/>
      <c r="JL3203" s="14"/>
      <c r="JM3203" s="14"/>
      <c r="JN3203" s="14"/>
      <c r="JO3203" s="14"/>
      <c r="JP3203" s="14"/>
      <c r="JQ3203" s="14"/>
      <c r="JR3203" s="14"/>
      <c r="JS3203" s="14"/>
      <c r="JT3203" s="14"/>
      <c r="JU3203" s="14"/>
      <c r="JV3203" s="14"/>
      <c r="JW3203" s="14"/>
      <c r="JX3203" s="14"/>
      <c r="JY3203" s="14"/>
      <c r="JZ3203" s="14"/>
      <c r="KA3203" s="14"/>
      <c r="KB3203" s="14"/>
      <c r="KC3203" s="14"/>
      <c r="KD3203" s="14"/>
      <c r="KE3203" s="14"/>
      <c r="KF3203" s="14"/>
      <c r="KG3203" s="14"/>
      <c r="KH3203" s="14"/>
      <c r="KI3203" s="14"/>
      <c r="KJ3203" s="14"/>
      <c r="KK3203" s="14"/>
      <c r="KL3203" s="14"/>
      <c r="KM3203" s="14"/>
      <c r="KN3203" s="14"/>
      <c r="KO3203" s="14"/>
      <c r="KP3203" s="14"/>
      <c r="KQ3203" s="14"/>
      <c r="KR3203" s="14"/>
      <c r="KS3203" s="14"/>
      <c r="KT3203" s="14"/>
      <c r="KU3203" s="14"/>
      <c r="KV3203" s="14"/>
      <c r="KW3203" s="14"/>
      <c r="KX3203" s="14"/>
      <c r="KY3203" s="14"/>
      <c r="KZ3203" s="14"/>
      <c r="LA3203" s="14"/>
      <c r="LB3203" s="14"/>
      <c r="LC3203" s="14"/>
      <c r="LD3203" s="14"/>
      <c r="LE3203" s="14"/>
      <c r="LF3203" s="14"/>
      <c r="LG3203" s="14"/>
      <c r="LH3203" s="14"/>
      <c r="LI3203" s="14"/>
      <c r="LJ3203" s="14"/>
      <c r="LK3203" s="14"/>
      <c r="LL3203" s="14"/>
      <c r="LM3203" s="14"/>
      <c r="LN3203" s="14"/>
      <c r="LO3203" s="14"/>
      <c r="LP3203" s="14"/>
      <c r="LQ3203" s="14"/>
      <c r="LR3203" s="14"/>
      <c r="LS3203" s="14"/>
      <c r="LT3203" s="14"/>
      <c r="LU3203" s="14"/>
      <c r="LV3203" s="14"/>
      <c r="LW3203" s="14"/>
      <c r="LX3203" s="14"/>
      <c r="LY3203" s="14"/>
      <c r="LZ3203" s="14"/>
      <c r="MA3203" s="14"/>
      <c r="MB3203" s="14"/>
      <c r="MC3203" s="14"/>
      <c r="MD3203" s="14"/>
      <c r="ME3203" s="14"/>
      <c r="MF3203" s="14"/>
      <c r="MG3203" s="14"/>
      <c r="MH3203" s="14"/>
      <c r="MI3203" s="14"/>
      <c r="MJ3203" s="14"/>
      <c r="MK3203" s="14"/>
      <c r="ML3203" s="14"/>
      <c r="MM3203" s="14"/>
      <c r="MN3203" s="14"/>
      <c r="MO3203" s="14"/>
      <c r="MP3203" s="14"/>
      <c r="MQ3203" s="14"/>
      <c r="MR3203" s="14"/>
      <c r="MS3203" s="14"/>
      <c r="MT3203" s="14"/>
      <c r="MU3203" s="14"/>
      <c r="MV3203" s="14"/>
      <c r="MW3203" s="14"/>
      <c r="MX3203" s="14"/>
      <c r="MY3203" s="14"/>
      <c r="MZ3203" s="14"/>
      <c r="NA3203" s="14"/>
      <c r="NB3203" s="14"/>
      <c r="NC3203" s="14"/>
      <c r="ND3203" s="14"/>
      <c r="NE3203" s="14"/>
      <c r="NF3203" s="14"/>
      <c r="NG3203" s="14"/>
      <c r="NH3203" s="14"/>
      <c r="NI3203" s="14"/>
      <c r="NJ3203" s="14"/>
      <c r="NK3203" s="14"/>
      <c r="NL3203" s="14"/>
      <c r="NM3203" s="14"/>
      <c r="NN3203" s="14"/>
      <c r="NO3203" s="14"/>
      <c r="NP3203" s="14"/>
      <c r="NQ3203" s="14"/>
      <c r="NR3203" s="14"/>
      <c r="NS3203" s="14"/>
      <c r="NT3203" s="14"/>
      <c r="NU3203" s="14"/>
      <c r="NV3203" s="14"/>
      <c r="NW3203" s="14"/>
      <c r="NX3203" s="14"/>
      <c r="NY3203" s="14"/>
      <c r="NZ3203" s="14"/>
      <c r="OA3203" s="14"/>
      <c r="OB3203" s="14"/>
      <c r="OC3203" s="14"/>
      <c r="OD3203" s="14"/>
      <c r="OE3203" s="14"/>
      <c r="OF3203" s="14"/>
      <c r="OG3203" s="14"/>
      <c r="OH3203" s="14"/>
      <c r="OI3203" s="14"/>
      <c r="OJ3203" s="14"/>
      <c r="OK3203" s="14"/>
      <c r="OL3203" s="14"/>
      <c r="OM3203" s="14"/>
      <c r="ON3203" s="14"/>
      <c r="OO3203" s="14"/>
      <c r="OP3203" s="14"/>
      <c r="OQ3203" s="14"/>
      <c r="OR3203" s="14"/>
      <c r="OS3203" s="14"/>
      <c r="OT3203" s="14"/>
      <c r="OU3203" s="14"/>
      <c r="OV3203" s="14"/>
      <c r="OW3203" s="14"/>
      <c r="OX3203" s="14"/>
      <c r="OY3203" s="14"/>
      <c r="OZ3203" s="14"/>
      <c r="PA3203" s="14"/>
      <c r="PB3203" s="14"/>
      <c r="PC3203" s="14"/>
      <c r="PD3203" s="14"/>
      <c r="PE3203" s="14"/>
      <c r="PF3203" s="14"/>
      <c r="PG3203" s="14"/>
      <c r="PH3203" s="14"/>
      <c r="PI3203" s="14"/>
      <c r="PJ3203" s="14"/>
      <c r="PK3203" s="14"/>
      <c r="PL3203" s="14"/>
      <c r="PM3203" s="14"/>
      <c r="PN3203" s="14"/>
      <c r="PO3203" s="14"/>
      <c r="PP3203" s="14"/>
      <c r="PQ3203" s="14"/>
      <c r="PR3203" s="14"/>
      <c r="PS3203" s="14"/>
      <c r="PT3203" s="14"/>
      <c r="PU3203" s="14"/>
      <c r="PV3203" s="14"/>
      <c r="PW3203" s="14"/>
      <c r="PX3203" s="14"/>
      <c r="PY3203" s="14"/>
      <c r="PZ3203" s="14"/>
      <c r="QA3203" s="14"/>
      <c r="QB3203" s="14"/>
      <c r="QC3203" s="14"/>
      <c r="QD3203" s="14"/>
      <c r="QE3203" s="14"/>
      <c r="QF3203" s="14"/>
      <c r="QG3203" s="14"/>
      <c r="QH3203" s="14"/>
      <c r="QI3203" s="14"/>
      <c r="QJ3203" s="14"/>
      <c r="QK3203" s="14"/>
      <c r="QL3203" s="14"/>
      <c r="QM3203" s="14"/>
      <c r="QN3203" s="14"/>
      <c r="QO3203" s="14"/>
      <c r="QP3203" s="14"/>
      <c r="QQ3203" s="14"/>
      <c r="QR3203" s="14"/>
      <c r="QS3203" s="14"/>
      <c r="QT3203" s="14"/>
      <c r="QU3203" s="14"/>
      <c r="QV3203" s="14"/>
      <c r="QW3203" s="14"/>
      <c r="QX3203" s="14"/>
      <c r="QY3203" s="14"/>
      <c r="QZ3203" s="14"/>
      <c r="RA3203" s="14"/>
      <c r="RB3203" s="14"/>
      <c r="RC3203" s="14"/>
      <c r="RD3203" s="14"/>
      <c r="RE3203" s="14"/>
      <c r="RF3203" s="14"/>
      <c r="RG3203" s="14"/>
      <c r="RH3203" s="14"/>
      <c r="RI3203" s="14"/>
      <c r="RJ3203" s="14"/>
      <c r="RK3203" s="14"/>
      <c r="RL3203" s="14"/>
      <c r="RM3203" s="14"/>
      <c r="RN3203" s="14"/>
      <c r="RO3203" s="14"/>
      <c r="RP3203" s="14"/>
      <c r="RQ3203" s="14"/>
      <c r="RR3203" s="14"/>
      <c r="RS3203" s="14"/>
      <c r="RT3203" s="14"/>
      <c r="RU3203" s="14"/>
      <c r="RV3203" s="14"/>
      <c r="RW3203" s="14"/>
      <c r="RX3203" s="14"/>
      <c r="RY3203" s="14"/>
      <c r="RZ3203" s="14"/>
      <c r="SA3203" s="14"/>
      <c r="SB3203" s="14"/>
      <c r="SC3203" s="14"/>
      <c r="SD3203" s="14"/>
      <c r="SE3203" s="14"/>
      <c r="SF3203" s="14"/>
      <c r="SG3203" s="14"/>
      <c r="SH3203" s="14"/>
      <c r="SI3203" s="14"/>
      <c r="SJ3203" s="14"/>
      <c r="SK3203" s="14"/>
      <c r="SL3203" s="14"/>
      <c r="SM3203" s="14"/>
      <c r="SN3203" s="14"/>
      <c r="SO3203" s="14"/>
      <c r="SP3203" s="14"/>
      <c r="SQ3203" s="14"/>
      <c r="SR3203" s="14"/>
      <c r="SS3203" s="14"/>
      <c r="ST3203" s="14"/>
      <c r="SU3203" s="14"/>
      <c r="SV3203" s="14"/>
      <c r="SW3203" s="14"/>
      <c r="SX3203" s="14"/>
      <c r="SY3203" s="14"/>
      <c r="SZ3203" s="14"/>
      <c r="TA3203" s="14"/>
      <c r="TB3203" s="14"/>
      <c r="TC3203" s="14"/>
      <c r="TD3203" s="14"/>
      <c r="TE3203" s="14"/>
      <c r="TF3203" s="14"/>
      <c r="TG3203" s="14"/>
      <c r="TH3203" s="14"/>
      <c r="TI3203" s="14"/>
      <c r="TJ3203" s="14"/>
      <c r="TK3203" s="14"/>
      <c r="TL3203" s="14"/>
      <c r="TM3203" s="14"/>
      <c r="TN3203" s="14"/>
      <c r="TO3203" s="14"/>
      <c r="TP3203" s="14"/>
      <c r="TQ3203" s="14"/>
      <c r="TR3203" s="14"/>
      <c r="TS3203" s="14"/>
      <c r="TT3203" s="14"/>
      <c r="TU3203" s="14"/>
      <c r="TV3203" s="14"/>
      <c r="TW3203" s="14"/>
      <c r="TX3203" s="14"/>
      <c r="TY3203" s="14"/>
      <c r="TZ3203" s="14"/>
      <c r="UA3203" s="14"/>
      <c r="UB3203" s="14"/>
      <c r="UC3203" s="14"/>
      <c r="UD3203" s="14"/>
      <c r="UE3203" s="14"/>
      <c r="UF3203" s="14"/>
      <c r="UG3203" s="14"/>
      <c r="UH3203" s="14"/>
      <c r="UI3203" s="14"/>
      <c r="UJ3203" s="14"/>
      <c r="UK3203" s="14"/>
      <c r="UL3203" s="14"/>
      <c r="UM3203" s="14"/>
      <c r="UN3203" s="14"/>
      <c r="UO3203" s="14"/>
      <c r="UP3203" s="14"/>
      <c r="UQ3203" s="14"/>
      <c r="UR3203" s="14"/>
      <c r="US3203" s="14"/>
      <c r="UT3203" s="14"/>
      <c r="UU3203" s="14"/>
      <c r="UV3203" s="14"/>
      <c r="UW3203" s="14"/>
      <c r="UX3203" s="14"/>
      <c r="UY3203" s="14"/>
      <c r="UZ3203" s="14"/>
      <c r="VA3203" s="14"/>
      <c r="VB3203" s="14"/>
      <c r="VC3203" s="14"/>
      <c r="VD3203" s="14"/>
      <c r="VE3203" s="14"/>
      <c r="VF3203" s="14"/>
      <c r="VG3203" s="14"/>
      <c r="VH3203" s="14"/>
      <c r="VI3203" s="14"/>
      <c r="VJ3203" s="14"/>
      <c r="VK3203" s="14"/>
      <c r="VL3203" s="14"/>
      <c r="VM3203" s="14"/>
      <c r="VN3203" s="14"/>
      <c r="VO3203" s="14"/>
      <c r="VP3203" s="14"/>
      <c r="VQ3203" s="14"/>
      <c r="VR3203" s="14"/>
      <c r="VS3203" s="14"/>
      <c r="VT3203" s="14"/>
      <c r="VU3203" s="14"/>
      <c r="VV3203" s="14"/>
      <c r="VW3203" s="14"/>
      <c r="VX3203" s="14"/>
      <c r="VY3203" s="14"/>
      <c r="VZ3203" s="14"/>
      <c r="WA3203" s="14"/>
      <c r="WB3203" s="14"/>
      <c r="WC3203" s="14"/>
      <c r="WD3203" s="14"/>
      <c r="WE3203" s="14"/>
      <c r="WF3203" s="14"/>
      <c r="WG3203" s="14"/>
      <c r="WH3203" s="14"/>
      <c r="WI3203" s="14"/>
      <c r="WJ3203" s="14"/>
      <c r="WK3203" s="14"/>
      <c r="WL3203" s="14"/>
      <c r="WM3203" s="14"/>
      <c r="WN3203" s="14"/>
      <c r="WO3203" s="14"/>
      <c r="WP3203" s="14"/>
      <c r="WQ3203" s="14"/>
      <c r="WR3203" s="14"/>
      <c r="WS3203" s="14"/>
      <c r="WT3203" s="14"/>
      <c r="WU3203" s="14"/>
      <c r="WV3203" s="14"/>
      <c r="WW3203" s="14"/>
      <c r="WX3203" s="14"/>
      <c r="WY3203" s="14"/>
      <c r="WZ3203" s="14"/>
      <c r="XA3203" s="14"/>
      <c r="XB3203" s="14"/>
      <c r="XC3203" s="14"/>
      <c r="XD3203" s="14"/>
      <c r="XE3203" s="14"/>
      <c r="XF3203" s="14"/>
      <c r="XG3203" s="14"/>
      <c r="XH3203" s="14"/>
      <c r="XI3203" s="14"/>
      <c r="XJ3203" s="14"/>
      <c r="XK3203" s="14"/>
      <c r="XL3203" s="14"/>
      <c r="XM3203" s="14"/>
      <c r="XN3203" s="14"/>
      <c r="XO3203" s="14"/>
      <c r="XP3203" s="14"/>
      <c r="XQ3203" s="14"/>
      <c r="XR3203" s="14"/>
      <c r="XS3203" s="14"/>
      <c r="XT3203" s="14"/>
      <c r="XU3203" s="14"/>
      <c r="XV3203" s="14"/>
      <c r="XW3203" s="14"/>
      <c r="XX3203" s="14"/>
      <c r="XY3203" s="14"/>
      <c r="XZ3203" s="14"/>
      <c r="YA3203" s="14"/>
      <c r="YB3203" s="14"/>
      <c r="YC3203" s="14"/>
      <c r="YD3203" s="14"/>
      <c r="YE3203" s="14"/>
      <c r="YF3203" s="14"/>
      <c r="YG3203" s="14"/>
      <c r="YH3203" s="14"/>
      <c r="YI3203" s="14"/>
      <c r="YJ3203" s="14"/>
      <c r="YK3203" s="14"/>
      <c r="YL3203" s="14"/>
      <c r="YM3203" s="14"/>
      <c r="YN3203" s="14"/>
      <c r="YO3203" s="14"/>
      <c r="YP3203" s="14"/>
      <c r="YQ3203" s="14"/>
      <c r="YR3203" s="14"/>
      <c r="YS3203" s="14"/>
      <c r="YT3203" s="14"/>
      <c r="YU3203" s="14"/>
      <c r="YV3203" s="14"/>
      <c r="YW3203" s="14"/>
      <c r="YX3203" s="14"/>
      <c r="YY3203" s="14"/>
      <c r="YZ3203" s="14"/>
      <c r="ZA3203" s="14"/>
      <c r="ZB3203" s="14"/>
      <c r="ZC3203" s="14"/>
      <c r="ZD3203" s="14"/>
      <c r="ZE3203" s="14"/>
      <c r="ZF3203" s="14"/>
      <c r="ZG3203" s="14"/>
      <c r="ZH3203" s="14"/>
      <c r="ZI3203" s="14"/>
      <c r="ZJ3203" s="14"/>
      <c r="ZK3203" s="14"/>
      <c r="ZL3203" s="14"/>
      <c r="ZM3203" s="14"/>
      <c r="ZN3203" s="14"/>
      <c r="ZO3203" s="14"/>
      <c r="ZP3203" s="14"/>
      <c r="ZQ3203" s="14"/>
      <c r="ZR3203" s="14"/>
      <c r="ZS3203" s="14"/>
      <c r="ZT3203" s="14"/>
      <c r="ZU3203" s="14"/>
      <c r="ZV3203" s="14"/>
      <c r="ZW3203" s="14"/>
      <c r="ZX3203" s="14"/>
      <c r="ZY3203" s="14"/>
      <c r="ZZ3203" s="14"/>
      <c r="AAA3203" s="14"/>
      <c r="AAB3203" s="14"/>
      <c r="AAC3203" s="14"/>
      <c r="AAD3203" s="14"/>
      <c r="AAE3203" s="14"/>
      <c r="AAF3203" s="14"/>
      <c r="AAG3203" s="14"/>
      <c r="AAH3203" s="14"/>
      <c r="AAI3203" s="14"/>
      <c r="AAJ3203" s="14"/>
      <c r="AAK3203" s="14"/>
      <c r="AAL3203" s="14"/>
      <c r="AAM3203" s="14"/>
      <c r="AAN3203" s="14"/>
      <c r="AAO3203" s="14"/>
      <c r="AAP3203" s="14"/>
      <c r="AAQ3203" s="14"/>
      <c r="AAR3203" s="14"/>
      <c r="AAS3203" s="14"/>
      <c r="AAT3203" s="14"/>
      <c r="AAU3203" s="14"/>
      <c r="AAV3203" s="14"/>
      <c r="AAW3203" s="14"/>
      <c r="AAX3203" s="14"/>
      <c r="AAY3203" s="14"/>
      <c r="AAZ3203" s="14"/>
      <c r="ABA3203" s="14"/>
      <c r="ABB3203" s="14"/>
      <c r="ABC3203" s="14"/>
      <c r="ABD3203" s="14"/>
      <c r="ABE3203" s="14"/>
      <c r="ABF3203" s="14"/>
      <c r="ABG3203" s="14"/>
      <c r="ABH3203" s="14"/>
      <c r="ABI3203" s="14"/>
      <c r="ABJ3203" s="14"/>
      <c r="ABK3203" s="14"/>
      <c r="ABL3203" s="14"/>
      <c r="ABM3203" s="14"/>
      <c r="ABN3203" s="14"/>
      <c r="ABO3203" s="14"/>
      <c r="ABP3203" s="14"/>
      <c r="ABQ3203" s="14"/>
      <c r="ABR3203" s="14"/>
      <c r="ABS3203" s="14"/>
      <c r="ABT3203" s="14"/>
      <c r="ABU3203" s="14"/>
      <c r="ABV3203" s="14"/>
      <c r="ABW3203" s="14"/>
      <c r="ABX3203" s="14"/>
      <c r="ABY3203" s="14"/>
      <c r="ABZ3203" s="14"/>
      <c r="ACA3203" s="14"/>
      <c r="ACB3203" s="14"/>
      <c r="ACC3203" s="14"/>
      <c r="ACD3203" s="14"/>
      <c r="ACE3203" s="14"/>
      <c r="ACF3203" s="14"/>
      <c r="ACG3203" s="14"/>
      <c r="ACH3203" s="14"/>
      <c r="ACI3203" s="14"/>
      <c r="ACJ3203" s="14"/>
      <c r="ACK3203" s="14"/>
      <c r="ACL3203" s="14"/>
      <c r="ACM3203" s="14"/>
      <c r="ACN3203" s="14"/>
      <c r="ACO3203" s="14"/>
      <c r="ACP3203" s="14"/>
      <c r="ACQ3203" s="14"/>
      <c r="ACR3203" s="14"/>
      <c r="ACS3203" s="14"/>
      <c r="ACT3203" s="14"/>
      <c r="ACU3203" s="14"/>
      <c r="ACV3203" s="14"/>
      <c r="ACW3203" s="14"/>
      <c r="ACX3203" s="14"/>
      <c r="ACY3203" s="14"/>
      <c r="ACZ3203" s="14"/>
      <c r="ADA3203" s="14"/>
      <c r="ADB3203" s="14"/>
      <c r="ADC3203" s="14"/>
      <c r="ADD3203" s="14"/>
      <c r="ADE3203" s="14"/>
      <c r="ADF3203" s="14"/>
      <c r="ADG3203" s="14"/>
      <c r="ADH3203" s="14"/>
      <c r="ADI3203" s="14"/>
      <c r="ADJ3203" s="14"/>
      <c r="ADK3203" s="14"/>
      <c r="ADL3203" s="14"/>
      <c r="ADM3203" s="14"/>
      <c r="ADN3203" s="14"/>
      <c r="ADO3203" s="14"/>
      <c r="ADP3203" s="14"/>
      <c r="ADQ3203" s="14"/>
      <c r="ADR3203" s="14"/>
      <c r="ADS3203" s="14"/>
      <c r="ADT3203" s="14"/>
      <c r="ADU3203" s="14"/>
      <c r="ADV3203" s="14"/>
      <c r="ADW3203" s="14"/>
      <c r="ADX3203" s="14"/>
      <c r="ADY3203" s="14"/>
      <c r="ADZ3203" s="14"/>
      <c r="AEA3203" s="14"/>
      <c r="AEB3203" s="14"/>
      <c r="AEC3203" s="14"/>
      <c r="AED3203" s="14"/>
      <c r="AEE3203" s="14"/>
      <c r="AEF3203" s="14"/>
      <c r="AEG3203" s="14"/>
      <c r="AEH3203" s="14"/>
      <c r="AEI3203" s="14"/>
      <c r="AEJ3203" s="14"/>
      <c r="AEK3203" s="14"/>
      <c r="AEL3203" s="14"/>
      <c r="AEM3203" s="14"/>
      <c r="AEN3203" s="14"/>
      <c r="AEO3203" s="14"/>
      <c r="AEP3203" s="14"/>
      <c r="AEQ3203" s="14"/>
      <c r="AER3203" s="14"/>
      <c r="AES3203" s="14"/>
      <c r="AET3203" s="14"/>
      <c r="AEU3203" s="14"/>
      <c r="AEV3203" s="14"/>
      <c r="AEW3203" s="14"/>
      <c r="AEX3203" s="14"/>
      <c r="AEY3203" s="14"/>
      <c r="AEZ3203" s="14"/>
      <c r="AFA3203" s="14"/>
      <c r="AFB3203" s="14"/>
      <c r="AFC3203" s="14"/>
      <c r="AFD3203" s="14"/>
      <c r="AFE3203" s="14"/>
      <c r="AFF3203" s="14"/>
      <c r="AFG3203" s="14"/>
      <c r="AFH3203" s="14"/>
      <c r="AFI3203" s="14"/>
      <c r="AFJ3203" s="14"/>
      <c r="AFK3203" s="14"/>
      <c r="AFL3203" s="14"/>
      <c r="AFM3203" s="14"/>
      <c r="AFN3203" s="14"/>
      <c r="AFO3203" s="14"/>
      <c r="AFP3203" s="14"/>
      <c r="AFQ3203" s="14"/>
      <c r="AFR3203" s="14"/>
      <c r="AFS3203" s="14"/>
      <c r="AFT3203" s="14"/>
      <c r="AFU3203" s="14"/>
      <c r="AFV3203" s="14"/>
      <c r="AFW3203" s="14"/>
      <c r="AFX3203" s="14"/>
      <c r="AFY3203" s="14"/>
      <c r="AFZ3203" s="14"/>
      <c r="AGA3203" s="14"/>
      <c r="AGB3203" s="14"/>
      <c r="AGC3203" s="14"/>
      <c r="AGD3203" s="14"/>
      <c r="AGE3203" s="14"/>
      <c r="AGF3203" s="14"/>
      <c r="AGG3203" s="14"/>
      <c r="AGH3203" s="14"/>
      <c r="AGI3203" s="14"/>
      <c r="AGJ3203" s="14"/>
      <c r="AGK3203" s="14"/>
      <c r="AGL3203" s="14"/>
      <c r="AGM3203" s="14"/>
      <c r="AGN3203" s="14"/>
      <c r="AGO3203" s="14"/>
      <c r="AGP3203" s="14"/>
      <c r="AGQ3203" s="14"/>
      <c r="AGR3203" s="14"/>
      <c r="AGS3203" s="14"/>
      <c r="AGT3203" s="14"/>
      <c r="AGU3203" s="14"/>
      <c r="AGV3203" s="14"/>
      <c r="AGW3203" s="14"/>
      <c r="AGX3203" s="14"/>
      <c r="AGY3203" s="14"/>
      <c r="AGZ3203" s="14"/>
      <c r="AHA3203" s="14"/>
      <c r="AHB3203" s="14"/>
      <c r="AHC3203" s="14"/>
      <c r="AHD3203" s="14"/>
      <c r="AHE3203" s="14"/>
      <c r="AHF3203" s="14"/>
      <c r="AHG3203" s="14"/>
      <c r="AHH3203" s="14"/>
      <c r="AHI3203" s="14"/>
      <c r="AHJ3203" s="14"/>
      <c r="AHK3203" s="14"/>
      <c r="AHL3203" s="14"/>
      <c r="AHM3203" s="14"/>
      <c r="AHN3203" s="14"/>
      <c r="AHO3203" s="14"/>
      <c r="AHP3203" s="14"/>
      <c r="AHQ3203" s="14"/>
      <c r="AHR3203" s="14"/>
      <c r="AHS3203" s="14"/>
      <c r="AHT3203" s="14"/>
      <c r="AHU3203" s="14"/>
      <c r="AHV3203" s="14"/>
      <c r="AHW3203" s="14"/>
      <c r="AHX3203" s="14"/>
      <c r="AHY3203" s="14"/>
      <c r="AHZ3203" s="14"/>
      <c r="AIA3203" s="14"/>
      <c r="AIB3203" s="14"/>
      <c r="AIC3203" s="14"/>
      <c r="AID3203" s="14"/>
      <c r="AIE3203" s="14"/>
      <c r="AIF3203" s="14"/>
      <c r="AIG3203" s="14"/>
      <c r="AIH3203" s="14"/>
      <c r="AII3203" s="14"/>
      <c r="AIJ3203" s="14"/>
      <c r="AIK3203" s="14"/>
      <c r="AIL3203" s="14"/>
      <c r="AIM3203" s="14"/>
      <c r="AIN3203" s="14"/>
      <c r="AIO3203" s="14"/>
      <c r="AIP3203" s="14"/>
      <c r="AIQ3203" s="14"/>
      <c r="AIR3203" s="14"/>
      <c r="AIS3203" s="14"/>
      <c r="AIT3203" s="14"/>
      <c r="AIU3203" s="14"/>
      <c r="AIV3203" s="14"/>
      <c r="AIW3203" s="14"/>
      <c r="AIX3203" s="14"/>
      <c r="AIY3203" s="14"/>
      <c r="AIZ3203" s="14"/>
      <c r="AJA3203" s="14"/>
      <c r="AJB3203" s="14"/>
      <c r="AJC3203" s="14"/>
      <c r="AJD3203" s="14"/>
      <c r="AJE3203" s="14"/>
      <c r="AJF3203" s="14"/>
      <c r="AJG3203" s="14"/>
      <c r="AJH3203" s="14"/>
      <c r="AJI3203" s="14"/>
      <c r="AJJ3203" s="14"/>
      <c r="AJK3203" s="14"/>
      <c r="AJL3203" s="14"/>
      <c r="AJM3203" s="14"/>
      <c r="AJN3203" s="14"/>
      <c r="AJO3203" s="14"/>
      <c r="AJP3203" s="14"/>
      <c r="AJQ3203" s="14"/>
      <c r="AJR3203" s="14"/>
      <c r="AJS3203" s="14"/>
      <c r="AJT3203" s="14"/>
      <c r="AJU3203" s="14"/>
      <c r="AJV3203" s="14"/>
      <c r="AJW3203" s="14"/>
      <c r="AJX3203" s="14"/>
      <c r="AJY3203" s="14"/>
      <c r="AJZ3203" s="14"/>
      <c r="AKA3203" s="14"/>
      <c r="AKB3203" s="14"/>
      <c r="AKC3203" s="14"/>
      <c r="AKD3203" s="14"/>
      <c r="AKE3203" s="14"/>
      <c r="AKF3203" s="14"/>
      <c r="AKG3203" s="14"/>
      <c r="AKH3203" s="14"/>
      <c r="AKI3203" s="14"/>
      <c r="AKJ3203" s="14"/>
      <c r="AKK3203" s="14"/>
      <c r="AKL3203" s="14"/>
      <c r="AKM3203" s="14"/>
      <c r="AKN3203" s="14"/>
      <c r="AKO3203" s="14"/>
      <c r="AKP3203" s="14"/>
      <c r="AKQ3203" s="14"/>
      <c r="AKR3203" s="14"/>
      <c r="AKS3203" s="14"/>
      <c r="AKT3203" s="14"/>
      <c r="AKU3203" s="14"/>
      <c r="AKV3203" s="14"/>
      <c r="AKW3203" s="14"/>
      <c r="AKX3203" s="14"/>
      <c r="AKY3203" s="14"/>
      <c r="AKZ3203" s="14"/>
      <c r="ALA3203" s="14"/>
      <c r="ALB3203" s="14"/>
      <c r="ALC3203" s="14"/>
      <c r="ALD3203" s="14"/>
      <c r="ALE3203" s="14"/>
      <c r="ALF3203" s="14"/>
      <c r="ALG3203" s="14"/>
      <c r="ALH3203" s="14"/>
      <c r="ALI3203" s="14"/>
      <c r="ALJ3203" s="14"/>
      <c r="ALK3203" s="14"/>
      <c r="ALL3203" s="14"/>
      <c r="ALM3203" s="14"/>
      <c r="ALN3203" s="14"/>
      <c r="ALO3203" s="14"/>
      <c r="ALP3203" s="14"/>
      <c r="ALQ3203" s="14"/>
      <c r="ALR3203" s="14"/>
      <c r="ALS3203" s="14"/>
      <c r="ALT3203" s="14"/>
      <c r="ALU3203" s="14"/>
      <c r="ALV3203" s="14"/>
      <c r="ALW3203" s="14"/>
      <c r="ALX3203" s="14"/>
      <c r="ALY3203" s="14"/>
      <c r="ALZ3203" s="14"/>
      <c r="AMA3203" s="14"/>
      <c r="AMB3203" s="14"/>
      <c r="AMC3203" s="14"/>
      <c r="AMD3203" s="14"/>
      <c r="AME3203" s="14"/>
      <c r="AMF3203" s="14"/>
      <c r="AMG3203" s="14"/>
      <c r="AMH3203" s="14"/>
      <c r="AMI3203" s="14"/>
      <c r="AMJ3203" s="14"/>
      <c r="AMK3203" s="14"/>
      <c r="AML3203" s="14"/>
      <c r="AMM3203" s="14"/>
      <c r="AMN3203" s="14"/>
      <c r="AMO3203" s="14"/>
      <c r="AMP3203" s="14"/>
      <c r="AMQ3203" s="14"/>
      <c r="AMR3203" s="14"/>
      <c r="AMS3203" s="14"/>
      <c r="AMT3203" s="14"/>
      <c r="AMU3203" s="14"/>
      <c r="AMV3203" s="14"/>
      <c r="AMW3203" s="14"/>
      <c r="AMX3203" s="14"/>
      <c r="AMY3203" s="14"/>
      <c r="AMZ3203" s="14"/>
      <c r="ANA3203" s="14"/>
      <c r="ANB3203" s="14"/>
      <c r="ANC3203" s="14"/>
      <c r="AND3203" s="14"/>
      <c r="ANE3203" s="14"/>
      <c r="ANF3203" s="14"/>
      <c r="ANG3203" s="14"/>
      <c r="ANH3203" s="14"/>
      <c r="ANI3203" s="14"/>
      <c r="ANJ3203" s="14"/>
      <c r="ANK3203" s="14"/>
      <c r="ANL3203" s="14"/>
      <c r="ANM3203" s="14"/>
      <c r="ANN3203" s="14"/>
      <c r="ANO3203" s="14"/>
      <c r="ANP3203" s="14"/>
      <c r="ANQ3203" s="14"/>
      <c r="ANR3203" s="14"/>
      <c r="ANS3203" s="14"/>
      <c r="ANT3203" s="14"/>
      <c r="ANU3203" s="14"/>
      <c r="ANV3203" s="14"/>
      <c r="ANW3203" s="14"/>
      <c r="ANX3203" s="14"/>
      <c r="ANY3203" s="14"/>
      <c r="ANZ3203" s="14"/>
      <c r="AOA3203" s="14"/>
      <c r="AOB3203" s="14"/>
      <c r="AOC3203" s="14"/>
      <c r="AOD3203" s="14"/>
      <c r="AOE3203" s="14"/>
      <c r="AOF3203" s="14"/>
      <c r="AOG3203" s="14"/>
      <c r="AOH3203" s="14"/>
      <c r="AOI3203" s="14"/>
      <c r="AOJ3203" s="14"/>
      <c r="AOK3203" s="14"/>
      <c r="AOL3203" s="14"/>
      <c r="AOM3203" s="14"/>
      <c r="AON3203" s="14"/>
      <c r="AOO3203" s="14"/>
      <c r="AOP3203" s="14"/>
      <c r="AOQ3203" s="14"/>
      <c r="AOR3203" s="14"/>
      <c r="AOS3203" s="14"/>
      <c r="AOT3203" s="14"/>
      <c r="AOU3203" s="14"/>
      <c r="AOV3203" s="14"/>
      <c r="AOW3203" s="14"/>
      <c r="AOX3203" s="14"/>
      <c r="AOY3203" s="14"/>
      <c r="AOZ3203" s="14"/>
      <c r="APA3203" s="14"/>
      <c r="APB3203" s="14"/>
      <c r="APC3203" s="14"/>
      <c r="APD3203" s="14"/>
      <c r="APE3203" s="14"/>
      <c r="APF3203" s="14"/>
      <c r="APG3203" s="14"/>
      <c r="APH3203" s="14"/>
      <c r="API3203" s="14"/>
      <c r="APJ3203" s="14"/>
      <c r="APK3203" s="14"/>
      <c r="APL3203" s="14"/>
      <c r="APM3203" s="14"/>
      <c r="APN3203" s="14"/>
      <c r="APO3203" s="14"/>
      <c r="APP3203" s="14"/>
      <c r="APQ3203" s="14"/>
      <c r="APR3203" s="14"/>
      <c r="APS3203" s="14"/>
      <c r="APT3203" s="14"/>
      <c r="APU3203" s="14"/>
      <c r="APV3203" s="14"/>
      <c r="APW3203" s="14"/>
      <c r="APX3203" s="14"/>
      <c r="APY3203" s="14"/>
      <c r="APZ3203" s="14"/>
      <c r="AQA3203" s="14"/>
      <c r="AQB3203" s="14"/>
      <c r="AQC3203" s="14"/>
      <c r="AQD3203" s="14"/>
      <c r="AQE3203" s="14"/>
      <c r="AQF3203" s="14"/>
      <c r="AQG3203" s="14"/>
      <c r="AQH3203" s="14"/>
      <c r="AQI3203" s="14"/>
      <c r="AQJ3203" s="14"/>
      <c r="AQK3203" s="14"/>
      <c r="AQL3203" s="14"/>
      <c r="AQM3203" s="14"/>
      <c r="AQN3203" s="14"/>
      <c r="AQO3203" s="14"/>
      <c r="AQP3203" s="14"/>
      <c r="AQQ3203" s="14"/>
      <c r="AQR3203" s="14"/>
      <c r="AQS3203" s="14"/>
      <c r="AQT3203" s="14"/>
      <c r="AQU3203" s="14"/>
      <c r="AQV3203" s="14"/>
      <c r="AQW3203" s="14"/>
      <c r="AQX3203" s="14"/>
      <c r="AQY3203" s="14"/>
      <c r="AQZ3203" s="14"/>
      <c r="ARA3203" s="14"/>
      <c r="ARB3203" s="14"/>
      <c r="ARC3203" s="14"/>
      <c r="ARD3203" s="14"/>
      <c r="ARE3203" s="14"/>
      <c r="ARF3203" s="14"/>
      <c r="ARG3203" s="14"/>
      <c r="ARH3203" s="14"/>
      <c r="ARI3203" s="14"/>
      <c r="ARJ3203" s="14"/>
      <c r="ARK3203" s="14"/>
      <c r="ARL3203" s="14"/>
      <c r="ARM3203" s="14"/>
      <c r="ARN3203" s="14"/>
      <c r="ARO3203" s="14"/>
      <c r="ARP3203" s="14"/>
      <c r="ARQ3203" s="14"/>
      <c r="ARR3203" s="14"/>
      <c r="ARS3203" s="14"/>
      <c r="ART3203" s="14"/>
      <c r="ARU3203" s="14"/>
      <c r="ARV3203" s="14"/>
      <c r="ARW3203" s="14"/>
      <c r="ARX3203" s="14"/>
      <c r="ARY3203" s="14"/>
      <c r="ARZ3203" s="14"/>
      <c r="ASA3203" s="14"/>
      <c r="ASB3203" s="14"/>
      <c r="ASC3203" s="14"/>
      <c r="ASD3203" s="14"/>
      <c r="ASE3203" s="14"/>
      <c r="ASF3203" s="14"/>
      <c r="ASG3203" s="14"/>
      <c r="ASH3203" s="14"/>
      <c r="ASI3203" s="14"/>
      <c r="ASJ3203" s="14"/>
      <c r="ASK3203" s="14"/>
      <c r="ASL3203" s="14"/>
      <c r="ASM3203" s="14"/>
      <c r="ASN3203" s="14"/>
      <c r="ASO3203" s="14"/>
      <c r="ASP3203" s="14"/>
      <c r="ASQ3203" s="14"/>
      <c r="ASR3203" s="14"/>
      <c r="ASS3203" s="14"/>
      <c r="AST3203" s="14"/>
      <c r="ASU3203" s="14"/>
      <c r="ASV3203" s="14"/>
      <c r="ASW3203" s="14"/>
      <c r="ASX3203" s="14"/>
      <c r="ASY3203" s="14"/>
      <c r="ASZ3203" s="14"/>
      <c r="ATA3203" s="14"/>
      <c r="ATB3203" s="14"/>
      <c r="ATC3203" s="14"/>
      <c r="ATD3203" s="14"/>
      <c r="ATE3203" s="14"/>
      <c r="ATF3203" s="14"/>
      <c r="ATG3203" s="14"/>
      <c r="ATH3203" s="14"/>
      <c r="ATI3203" s="14"/>
      <c r="ATJ3203" s="14"/>
      <c r="ATK3203" s="14"/>
      <c r="ATL3203" s="14"/>
      <c r="ATM3203" s="14"/>
      <c r="ATN3203" s="14"/>
      <c r="ATO3203" s="14"/>
      <c r="ATP3203" s="14"/>
      <c r="ATQ3203" s="14"/>
      <c r="ATR3203" s="14"/>
      <c r="ATS3203" s="14"/>
      <c r="ATT3203" s="14"/>
      <c r="ATU3203" s="14"/>
      <c r="ATV3203" s="14"/>
      <c r="ATW3203" s="14"/>
      <c r="ATX3203" s="14"/>
      <c r="ATY3203" s="14"/>
      <c r="ATZ3203" s="14"/>
      <c r="AUA3203" s="14"/>
      <c r="AUB3203" s="14"/>
      <c r="AUC3203" s="14"/>
      <c r="AUD3203" s="14"/>
      <c r="AUE3203" s="14"/>
      <c r="AUF3203" s="14"/>
      <c r="AUG3203" s="14"/>
      <c r="AUH3203" s="14"/>
      <c r="AUI3203" s="14"/>
      <c r="AUJ3203" s="14"/>
      <c r="AUK3203" s="14"/>
      <c r="AUL3203" s="14"/>
      <c r="AUM3203" s="14"/>
      <c r="AUN3203" s="14"/>
      <c r="AUO3203" s="14"/>
      <c r="AUP3203" s="14"/>
      <c r="AUQ3203" s="14"/>
      <c r="AUR3203" s="14"/>
      <c r="AUS3203" s="14"/>
      <c r="AUT3203" s="14"/>
      <c r="AUU3203" s="14"/>
      <c r="AUV3203" s="14"/>
      <c r="AUW3203" s="14"/>
      <c r="AUX3203" s="14"/>
      <c r="AUY3203" s="14"/>
      <c r="AUZ3203" s="14"/>
      <c r="AVA3203" s="14"/>
      <c r="AVB3203" s="14"/>
      <c r="AVC3203" s="14"/>
      <c r="AVD3203" s="14"/>
      <c r="AVE3203" s="14"/>
      <c r="AVF3203" s="14"/>
      <c r="AVG3203" s="14"/>
      <c r="AVH3203" s="14"/>
      <c r="AVI3203" s="14"/>
      <c r="AVJ3203" s="14"/>
      <c r="AVK3203" s="14"/>
      <c r="AVL3203" s="14"/>
      <c r="AVM3203" s="14"/>
      <c r="AVN3203" s="14"/>
      <c r="AVO3203" s="14"/>
      <c r="AVP3203" s="14"/>
      <c r="AVQ3203" s="14"/>
      <c r="AVR3203" s="14"/>
      <c r="AVS3203" s="14"/>
      <c r="AVT3203" s="14"/>
      <c r="AVU3203" s="14"/>
      <c r="AVV3203" s="14"/>
      <c r="AVW3203" s="14"/>
      <c r="AVX3203" s="14"/>
      <c r="AVY3203" s="14"/>
      <c r="AVZ3203" s="14"/>
      <c r="AWA3203" s="14"/>
      <c r="AWB3203" s="14"/>
      <c r="AWC3203" s="14"/>
      <c r="AWD3203" s="14"/>
      <c r="AWE3203" s="14"/>
      <c r="AWF3203" s="14"/>
      <c r="AWG3203" s="14"/>
      <c r="AWH3203" s="14"/>
      <c r="AWI3203" s="14"/>
      <c r="AWJ3203" s="14"/>
      <c r="AWK3203" s="14"/>
      <c r="AWL3203" s="14"/>
      <c r="AWM3203" s="14"/>
      <c r="AWN3203" s="14"/>
      <c r="AWO3203" s="14"/>
      <c r="AWP3203" s="14"/>
      <c r="AWQ3203" s="14"/>
      <c r="AWR3203" s="14"/>
      <c r="AWS3203" s="14"/>
      <c r="AWT3203" s="14"/>
      <c r="AWU3203" s="14"/>
      <c r="AWV3203" s="14"/>
      <c r="AWW3203" s="14"/>
      <c r="AWX3203" s="14"/>
      <c r="AWY3203" s="14"/>
      <c r="AWZ3203" s="14"/>
      <c r="AXA3203" s="14"/>
      <c r="AXB3203" s="14"/>
      <c r="AXC3203" s="14"/>
      <c r="AXD3203" s="14"/>
      <c r="AXE3203" s="14"/>
      <c r="AXF3203" s="14"/>
      <c r="AXG3203" s="14"/>
      <c r="AXH3203" s="14"/>
      <c r="AXI3203" s="14"/>
      <c r="AXJ3203" s="14"/>
      <c r="AXK3203" s="14"/>
      <c r="AXL3203" s="14"/>
      <c r="AXM3203" s="14"/>
      <c r="AXN3203" s="14"/>
      <c r="AXO3203" s="14"/>
      <c r="AXP3203" s="14"/>
      <c r="AXQ3203" s="14"/>
      <c r="AXR3203" s="14"/>
      <c r="AXS3203" s="14"/>
      <c r="AXT3203" s="14"/>
      <c r="AXU3203" s="14"/>
      <c r="AXV3203" s="14"/>
      <c r="AXW3203" s="14"/>
      <c r="AXX3203" s="14"/>
      <c r="AXY3203" s="14"/>
      <c r="AXZ3203" s="14"/>
      <c r="AYA3203" s="14"/>
      <c r="AYB3203" s="14"/>
      <c r="AYC3203" s="14"/>
      <c r="AYD3203" s="14"/>
      <c r="AYE3203" s="14"/>
      <c r="AYF3203" s="14"/>
      <c r="AYG3203" s="14"/>
      <c r="AYH3203" s="14"/>
      <c r="AYI3203" s="14"/>
      <c r="AYJ3203" s="14"/>
      <c r="AYK3203" s="14"/>
      <c r="AYL3203" s="14"/>
      <c r="AYM3203" s="14"/>
      <c r="AYN3203" s="14"/>
      <c r="AYO3203" s="14"/>
      <c r="AYP3203" s="14"/>
      <c r="AYQ3203" s="14"/>
      <c r="AYR3203" s="14"/>
      <c r="AYS3203" s="14"/>
      <c r="AYT3203" s="14"/>
      <c r="AYU3203" s="14"/>
      <c r="AYV3203" s="14"/>
      <c r="AYW3203" s="14"/>
      <c r="AYX3203" s="14"/>
      <c r="AYY3203" s="14"/>
      <c r="AYZ3203" s="14"/>
      <c r="AZA3203" s="14"/>
      <c r="AZB3203" s="14"/>
      <c r="AZC3203" s="14"/>
      <c r="AZD3203" s="14"/>
      <c r="AZE3203" s="14"/>
      <c r="AZF3203" s="14"/>
      <c r="AZG3203" s="14"/>
      <c r="AZH3203" s="14"/>
      <c r="AZI3203" s="14"/>
      <c r="AZJ3203" s="14"/>
      <c r="AZK3203" s="14"/>
      <c r="AZL3203" s="14"/>
      <c r="AZM3203" s="14"/>
      <c r="AZN3203" s="14"/>
      <c r="AZO3203" s="14"/>
      <c r="AZP3203" s="14"/>
      <c r="AZQ3203" s="14"/>
      <c r="AZR3203" s="14"/>
      <c r="AZS3203" s="14"/>
      <c r="AZT3203" s="14"/>
      <c r="AZU3203" s="14"/>
      <c r="AZV3203" s="14"/>
      <c r="AZW3203" s="14"/>
      <c r="AZX3203" s="14"/>
      <c r="AZY3203" s="14"/>
      <c r="AZZ3203" s="14"/>
      <c r="BAA3203" s="14"/>
      <c r="BAB3203" s="14"/>
      <c r="BAC3203" s="14"/>
      <c r="BAD3203" s="14"/>
      <c r="BAE3203" s="14"/>
      <c r="BAF3203" s="14"/>
      <c r="BAG3203" s="14"/>
      <c r="BAH3203" s="14"/>
      <c r="BAI3203" s="14"/>
      <c r="BAJ3203" s="14"/>
      <c r="BAK3203" s="14"/>
      <c r="BAL3203" s="14"/>
      <c r="BAM3203" s="14"/>
      <c r="BAN3203" s="14"/>
      <c r="BAO3203" s="14"/>
      <c r="BAP3203" s="14"/>
      <c r="BAQ3203" s="14"/>
      <c r="BAR3203" s="14"/>
      <c r="BAS3203" s="14"/>
      <c r="BAT3203" s="14"/>
      <c r="BAU3203" s="14"/>
      <c r="BAV3203" s="14"/>
      <c r="BAW3203" s="14"/>
      <c r="BAX3203" s="14"/>
      <c r="BAY3203" s="14"/>
      <c r="BAZ3203" s="14"/>
      <c r="BBA3203" s="14"/>
      <c r="BBB3203" s="14"/>
      <c r="BBC3203" s="14"/>
      <c r="BBD3203" s="14"/>
      <c r="BBE3203" s="14"/>
      <c r="BBF3203" s="14"/>
      <c r="BBG3203" s="14"/>
      <c r="BBH3203" s="14"/>
      <c r="BBI3203" s="14"/>
      <c r="BBJ3203" s="14"/>
      <c r="BBK3203" s="14"/>
      <c r="BBL3203" s="14"/>
      <c r="BBM3203" s="14"/>
      <c r="BBN3203" s="14"/>
      <c r="BBO3203" s="14"/>
      <c r="BBP3203" s="14"/>
      <c r="BBQ3203" s="14"/>
      <c r="BBR3203" s="14"/>
      <c r="BBS3203" s="14"/>
      <c r="BBT3203" s="14"/>
      <c r="BBU3203" s="14"/>
      <c r="BBV3203" s="14"/>
      <c r="BBW3203" s="14"/>
      <c r="BBX3203" s="14"/>
      <c r="BBY3203" s="14"/>
      <c r="BBZ3203" s="14"/>
      <c r="BCA3203" s="14"/>
      <c r="BCB3203" s="14"/>
      <c r="BCC3203" s="14"/>
      <c r="BCD3203" s="14"/>
      <c r="BCE3203" s="14"/>
      <c r="BCF3203" s="14"/>
      <c r="BCG3203" s="14"/>
      <c r="BCH3203" s="14"/>
      <c r="BCI3203" s="14"/>
      <c r="BCJ3203" s="14"/>
      <c r="BCK3203" s="14"/>
      <c r="BCL3203" s="14"/>
      <c r="BCM3203" s="14"/>
      <c r="BCN3203" s="14"/>
      <c r="BCO3203" s="14"/>
      <c r="BCP3203" s="14"/>
      <c r="BCQ3203" s="14"/>
      <c r="BCR3203" s="14"/>
      <c r="BCS3203" s="14"/>
      <c r="BCT3203" s="14"/>
      <c r="BCU3203" s="14"/>
      <c r="BCV3203" s="14"/>
      <c r="BCW3203" s="14"/>
      <c r="BCX3203" s="14"/>
      <c r="BCY3203" s="14"/>
      <c r="BCZ3203" s="14"/>
      <c r="BDA3203" s="14"/>
      <c r="BDB3203" s="14"/>
      <c r="BDC3203" s="14"/>
      <c r="BDD3203" s="14"/>
      <c r="BDE3203" s="14"/>
      <c r="BDF3203" s="14"/>
      <c r="BDG3203" s="14"/>
      <c r="BDH3203" s="14"/>
      <c r="BDI3203" s="14"/>
      <c r="BDJ3203" s="14"/>
      <c r="BDK3203" s="14"/>
      <c r="BDL3203" s="14"/>
      <c r="BDM3203" s="14"/>
      <c r="BDN3203" s="14"/>
      <c r="BDO3203" s="14"/>
      <c r="BDP3203" s="14"/>
      <c r="BDQ3203" s="14"/>
      <c r="BDR3203" s="14"/>
      <c r="BDS3203" s="14"/>
      <c r="BDT3203" s="14"/>
      <c r="BDU3203" s="14"/>
      <c r="BDV3203" s="14"/>
      <c r="BDW3203" s="14"/>
      <c r="BDX3203" s="14"/>
      <c r="BDY3203" s="14"/>
      <c r="BDZ3203" s="14"/>
      <c r="BEA3203" s="14"/>
      <c r="BEB3203" s="14"/>
      <c r="BEC3203" s="14"/>
      <c r="BED3203" s="14"/>
      <c r="BEE3203" s="14"/>
      <c r="BEF3203" s="14"/>
      <c r="BEG3203" s="14"/>
      <c r="BEH3203" s="14"/>
      <c r="BEI3203" s="14"/>
      <c r="BEJ3203" s="14"/>
      <c r="BEK3203" s="14"/>
      <c r="BEL3203" s="14"/>
      <c r="BEM3203" s="14"/>
      <c r="BEN3203" s="14"/>
      <c r="BEO3203" s="14"/>
      <c r="BEP3203" s="14"/>
      <c r="BEQ3203" s="14"/>
      <c r="BER3203" s="14"/>
      <c r="BES3203" s="14"/>
      <c r="BET3203" s="14"/>
      <c r="BEU3203" s="14"/>
      <c r="BEV3203" s="14"/>
      <c r="BEW3203" s="14"/>
      <c r="BEX3203" s="14"/>
      <c r="BEY3203" s="14"/>
      <c r="BEZ3203" s="14"/>
      <c r="BFA3203" s="14"/>
      <c r="BFB3203" s="14"/>
      <c r="BFC3203" s="14"/>
      <c r="BFD3203" s="14"/>
      <c r="BFE3203" s="14"/>
      <c r="BFF3203" s="14"/>
      <c r="BFG3203" s="14"/>
      <c r="BFH3203" s="14"/>
      <c r="BFI3203" s="14"/>
      <c r="BFJ3203" s="14"/>
      <c r="BFK3203" s="14"/>
      <c r="BFL3203" s="14"/>
      <c r="BFM3203" s="14"/>
      <c r="BFN3203" s="14"/>
      <c r="BFO3203" s="14"/>
      <c r="BFP3203" s="14"/>
      <c r="BFQ3203" s="14"/>
      <c r="BFR3203" s="14"/>
      <c r="BFS3203" s="14"/>
      <c r="BFT3203" s="14"/>
      <c r="BFU3203" s="14"/>
      <c r="BFV3203" s="14"/>
      <c r="BFW3203" s="14"/>
      <c r="BFX3203" s="14"/>
      <c r="BFY3203" s="14"/>
      <c r="BFZ3203" s="14"/>
      <c r="BGA3203" s="14"/>
      <c r="BGB3203" s="14"/>
      <c r="BGC3203" s="14"/>
      <c r="BGD3203" s="14"/>
      <c r="BGE3203" s="14"/>
      <c r="BGF3203" s="14"/>
      <c r="BGG3203" s="14"/>
      <c r="BGH3203" s="14"/>
      <c r="BGI3203" s="14"/>
      <c r="BGJ3203" s="14"/>
      <c r="BGK3203" s="14"/>
      <c r="BGL3203" s="14"/>
      <c r="BGM3203" s="14"/>
      <c r="BGN3203" s="14"/>
      <c r="BGO3203" s="14"/>
      <c r="BGP3203" s="14"/>
      <c r="BGQ3203" s="14"/>
      <c r="BGR3203" s="14"/>
      <c r="BGS3203" s="14"/>
      <c r="BGT3203" s="14"/>
      <c r="BGU3203" s="14"/>
      <c r="BGV3203" s="14"/>
      <c r="BGW3203" s="14"/>
      <c r="BGX3203" s="14"/>
      <c r="BGY3203" s="14"/>
      <c r="BGZ3203" s="14"/>
      <c r="BHA3203" s="14"/>
      <c r="BHB3203" s="14"/>
      <c r="BHC3203" s="14"/>
      <c r="BHD3203" s="14"/>
      <c r="BHE3203" s="14"/>
      <c r="BHF3203" s="14"/>
      <c r="BHG3203" s="14"/>
      <c r="BHH3203" s="14"/>
      <c r="BHI3203" s="14"/>
      <c r="BHJ3203" s="14"/>
      <c r="BHK3203" s="14"/>
      <c r="BHL3203" s="14"/>
      <c r="BHM3203" s="14"/>
      <c r="BHN3203" s="14"/>
      <c r="BHO3203" s="14"/>
      <c r="BHP3203" s="14"/>
      <c r="BHQ3203" s="14"/>
      <c r="BHR3203" s="14"/>
      <c r="BHS3203" s="14"/>
      <c r="BHT3203" s="14"/>
      <c r="BHU3203" s="14"/>
      <c r="BHV3203" s="14"/>
      <c r="BHW3203" s="14"/>
      <c r="BHX3203" s="14"/>
      <c r="BHY3203" s="14"/>
      <c r="BHZ3203" s="14"/>
      <c r="BIA3203" s="14"/>
      <c r="BIB3203" s="14"/>
      <c r="BIC3203" s="14"/>
      <c r="BID3203" s="14"/>
      <c r="BIE3203" s="14"/>
      <c r="BIF3203" s="14"/>
      <c r="BIG3203" s="14"/>
      <c r="BIH3203" s="14"/>
      <c r="BII3203" s="14"/>
      <c r="BIJ3203" s="14"/>
      <c r="BIK3203" s="14"/>
      <c r="BIL3203" s="14"/>
      <c r="BIM3203" s="14"/>
      <c r="BIN3203" s="14"/>
      <c r="BIO3203" s="14"/>
      <c r="BIP3203" s="14"/>
      <c r="BIQ3203" s="14"/>
      <c r="BIR3203" s="14"/>
      <c r="BIS3203" s="14"/>
      <c r="BIT3203" s="14"/>
      <c r="BIU3203" s="14"/>
      <c r="BIV3203" s="14"/>
      <c r="BIW3203" s="14"/>
      <c r="BIX3203" s="14"/>
      <c r="BIY3203" s="14"/>
      <c r="BIZ3203" s="14"/>
      <c r="BJA3203" s="14"/>
      <c r="BJB3203" s="14"/>
      <c r="BJC3203" s="14"/>
      <c r="BJD3203" s="14"/>
      <c r="BJE3203" s="14"/>
      <c r="BJF3203" s="14"/>
      <c r="BJG3203" s="14"/>
      <c r="BJH3203" s="14"/>
      <c r="BJI3203" s="14"/>
      <c r="BJJ3203" s="14"/>
      <c r="BJK3203" s="14"/>
      <c r="BJL3203" s="14"/>
      <c r="BJM3203" s="14"/>
      <c r="BJN3203" s="14"/>
      <c r="BJO3203" s="14"/>
      <c r="BJP3203" s="14"/>
      <c r="BJQ3203" s="14"/>
      <c r="BJR3203" s="14"/>
      <c r="BJS3203" s="14"/>
      <c r="BJT3203" s="14"/>
      <c r="BJU3203" s="14"/>
      <c r="BJV3203" s="14"/>
      <c r="BJW3203" s="14"/>
      <c r="BJX3203" s="14"/>
      <c r="BJY3203" s="14"/>
      <c r="BJZ3203" s="14"/>
      <c r="BKA3203" s="14"/>
      <c r="BKB3203" s="14"/>
      <c r="BKC3203" s="14"/>
      <c r="BKD3203" s="14"/>
      <c r="BKE3203" s="14"/>
      <c r="BKF3203" s="14"/>
      <c r="BKG3203" s="14"/>
      <c r="BKH3203" s="14"/>
      <c r="BKI3203" s="14"/>
      <c r="BKJ3203" s="14"/>
      <c r="BKK3203" s="14"/>
      <c r="BKL3203" s="14"/>
      <c r="BKM3203" s="14"/>
      <c r="BKN3203" s="14"/>
      <c r="BKO3203" s="14"/>
      <c r="BKP3203" s="14"/>
      <c r="BKQ3203" s="14"/>
      <c r="BKR3203" s="14"/>
      <c r="BKS3203" s="14"/>
      <c r="BKT3203" s="14"/>
      <c r="BKU3203" s="14"/>
      <c r="BKV3203" s="14"/>
      <c r="BKW3203" s="14"/>
      <c r="BKX3203" s="14"/>
      <c r="BKY3203" s="14"/>
      <c r="BKZ3203" s="14"/>
      <c r="BLA3203" s="14"/>
      <c r="BLB3203" s="14"/>
      <c r="BLC3203" s="14"/>
      <c r="BLD3203" s="14"/>
      <c r="BLE3203" s="14"/>
      <c r="BLF3203" s="14"/>
      <c r="BLG3203" s="14"/>
      <c r="BLH3203" s="14"/>
      <c r="BLI3203" s="14"/>
      <c r="BLJ3203" s="14"/>
      <c r="BLK3203" s="14"/>
      <c r="BLL3203" s="14"/>
      <c r="BLM3203" s="14"/>
      <c r="BLN3203" s="14"/>
      <c r="BLO3203" s="14"/>
      <c r="BLP3203" s="14"/>
      <c r="BLQ3203" s="14"/>
      <c r="BLR3203" s="14"/>
      <c r="BLS3203" s="14"/>
      <c r="BLT3203" s="14"/>
      <c r="BLU3203" s="14"/>
      <c r="BLV3203" s="14"/>
      <c r="BLW3203" s="14"/>
      <c r="BLX3203" s="14"/>
      <c r="BLY3203" s="14"/>
      <c r="BLZ3203" s="14"/>
      <c r="BMA3203" s="14"/>
      <c r="BMB3203" s="14"/>
      <c r="BMC3203" s="14"/>
      <c r="BMD3203" s="14"/>
      <c r="BME3203" s="14"/>
      <c r="BMF3203" s="14"/>
      <c r="BMG3203" s="14"/>
      <c r="BMH3203" s="14"/>
      <c r="BMI3203" s="14"/>
      <c r="BMJ3203" s="14"/>
      <c r="BMK3203" s="14"/>
      <c r="BML3203" s="14"/>
      <c r="BMM3203" s="14"/>
      <c r="BMN3203" s="14"/>
      <c r="BMO3203" s="14"/>
      <c r="BMP3203" s="14"/>
      <c r="BMQ3203" s="14"/>
      <c r="BMR3203" s="14"/>
      <c r="BMS3203" s="14"/>
      <c r="BMT3203" s="14"/>
      <c r="BMU3203" s="14"/>
      <c r="BMV3203" s="14"/>
      <c r="BMW3203" s="14"/>
      <c r="BMX3203" s="14"/>
      <c r="BMY3203" s="14"/>
      <c r="BMZ3203" s="14"/>
      <c r="BNA3203" s="14"/>
      <c r="BNB3203" s="14"/>
      <c r="BNC3203" s="14"/>
      <c r="BND3203" s="14"/>
      <c r="BNE3203" s="14"/>
      <c r="BNF3203" s="14"/>
      <c r="BNG3203" s="14"/>
      <c r="BNH3203" s="14"/>
      <c r="BNI3203" s="14"/>
      <c r="BNJ3203" s="14"/>
      <c r="BNK3203" s="14"/>
      <c r="BNL3203" s="14"/>
      <c r="BNM3203" s="14"/>
      <c r="BNN3203" s="14"/>
      <c r="BNO3203" s="14"/>
      <c r="BNP3203" s="14"/>
      <c r="BNQ3203" s="14"/>
      <c r="BNR3203" s="14"/>
      <c r="BNS3203" s="14"/>
      <c r="BNT3203" s="14"/>
      <c r="BNU3203" s="14"/>
      <c r="BNV3203" s="14"/>
      <c r="BNW3203" s="14"/>
      <c r="BNX3203" s="14"/>
      <c r="BNY3203" s="14"/>
      <c r="BNZ3203" s="14"/>
      <c r="BOA3203" s="14"/>
      <c r="BOB3203" s="14"/>
      <c r="BOC3203" s="14"/>
      <c r="BOD3203" s="14"/>
      <c r="BOE3203" s="14"/>
      <c r="BOF3203" s="14"/>
      <c r="BOG3203" s="14"/>
      <c r="BOH3203" s="14"/>
      <c r="BOI3203" s="14"/>
      <c r="BOJ3203" s="14"/>
      <c r="BOK3203" s="14"/>
      <c r="BOL3203" s="14"/>
      <c r="BOM3203" s="14"/>
      <c r="BON3203" s="14"/>
      <c r="BOO3203" s="14"/>
      <c r="BOP3203" s="14"/>
      <c r="BOQ3203" s="14"/>
      <c r="BOR3203" s="14"/>
      <c r="BOS3203" s="14"/>
      <c r="BOT3203" s="14"/>
      <c r="BOU3203" s="14"/>
      <c r="BOV3203" s="14"/>
      <c r="BOW3203" s="14"/>
      <c r="BOX3203" s="14"/>
      <c r="BOY3203" s="14"/>
      <c r="BOZ3203" s="14"/>
      <c r="BPA3203" s="14"/>
      <c r="BPB3203" s="14"/>
      <c r="BPC3203" s="14"/>
      <c r="BPD3203" s="14"/>
      <c r="BPE3203" s="14"/>
      <c r="BPF3203" s="14"/>
      <c r="BPG3203" s="14"/>
      <c r="BPH3203" s="14"/>
      <c r="BPI3203" s="14"/>
      <c r="BPJ3203" s="14"/>
      <c r="BPK3203" s="14"/>
      <c r="BPL3203" s="14"/>
      <c r="BPM3203" s="14"/>
      <c r="BPN3203" s="14"/>
      <c r="BPO3203" s="14"/>
      <c r="BPP3203" s="14"/>
      <c r="BPQ3203" s="14"/>
      <c r="BPR3203" s="14"/>
      <c r="BPS3203" s="14"/>
      <c r="BPT3203" s="14"/>
      <c r="BPU3203" s="14"/>
      <c r="BPV3203" s="14"/>
      <c r="BPW3203" s="14"/>
      <c r="BPX3203" s="14"/>
      <c r="BPY3203" s="14"/>
      <c r="BPZ3203" s="14"/>
      <c r="BQA3203" s="14"/>
      <c r="BQB3203" s="14"/>
      <c r="BQC3203" s="14"/>
      <c r="BQD3203" s="14"/>
      <c r="BQE3203" s="14"/>
      <c r="BQF3203" s="14"/>
      <c r="BQG3203" s="14"/>
      <c r="BQH3203" s="14"/>
      <c r="BQI3203" s="14"/>
      <c r="BQJ3203" s="14"/>
      <c r="BQK3203" s="14"/>
      <c r="BQL3203" s="14"/>
      <c r="BQM3203" s="14"/>
      <c r="BQN3203" s="14"/>
      <c r="BQO3203" s="14"/>
      <c r="BQP3203" s="14"/>
      <c r="BQQ3203" s="14"/>
      <c r="BQR3203" s="14"/>
      <c r="BQS3203" s="14"/>
      <c r="BQT3203" s="14"/>
      <c r="BQU3203" s="14"/>
      <c r="BQV3203" s="14"/>
      <c r="BQW3203" s="14"/>
      <c r="BQX3203" s="14"/>
      <c r="BQY3203" s="14"/>
      <c r="BQZ3203" s="14"/>
      <c r="BRA3203" s="14"/>
      <c r="BRB3203" s="14"/>
      <c r="BRC3203" s="14"/>
      <c r="BRD3203" s="14"/>
      <c r="BRE3203" s="14"/>
      <c r="BRF3203" s="14"/>
      <c r="BRG3203" s="14"/>
      <c r="BRH3203" s="14"/>
      <c r="BRI3203" s="14"/>
      <c r="BRJ3203" s="14"/>
      <c r="BRK3203" s="14"/>
      <c r="BRL3203" s="14"/>
      <c r="BRM3203" s="14"/>
      <c r="BRN3203" s="14"/>
      <c r="BRO3203" s="14"/>
      <c r="BRP3203" s="14"/>
      <c r="BRQ3203" s="14"/>
      <c r="BRR3203" s="14"/>
      <c r="BRS3203" s="14"/>
      <c r="BRT3203" s="14"/>
      <c r="BRU3203" s="14"/>
      <c r="BRV3203" s="14"/>
      <c r="BRW3203" s="14"/>
      <c r="BRX3203" s="14"/>
      <c r="BRY3203" s="14"/>
      <c r="BRZ3203" s="14"/>
      <c r="BSA3203" s="14"/>
      <c r="BSB3203" s="14"/>
      <c r="BSC3203" s="14"/>
      <c r="BSD3203" s="14"/>
      <c r="BSE3203" s="14"/>
      <c r="BSF3203" s="14"/>
      <c r="BSG3203" s="14"/>
      <c r="BSH3203" s="14"/>
      <c r="BSI3203" s="14"/>
      <c r="BSJ3203" s="14"/>
      <c r="BSK3203" s="14"/>
      <c r="BSL3203" s="14"/>
      <c r="BSM3203" s="14"/>
      <c r="BSN3203" s="14"/>
      <c r="BSO3203" s="14"/>
      <c r="BSP3203" s="14"/>
      <c r="BSQ3203" s="14"/>
      <c r="BSR3203" s="14"/>
      <c r="BSS3203" s="14"/>
      <c r="BST3203" s="14"/>
      <c r="BSU3203" s="14"/>
      <c r="BSV3203" s="14"/>
      <c r="BSW3203" s="14"/>
      <c r="BSX3203" s="14"/>
      <c r="BSY3203" s="14"/>
      <c r="BSZ3203" s="14"/>
      <c r="BTA3203" s="14"/>
      <c r="BTB3203" s="14"/>
      <c r="BTC3203" s="14"/>
      <c r="BTD3203" s="14"/>
      <c r="BTE3203" s="14"/>
      <c r="BTF3203" s="14"/>
      <c r="BTG3203" s="14"/>
      <c r="BTH3203" s="14"/>
      <c r="BTI3203" s="14"/>
      <c r="BTJ3203" s="14"/>
      <c r="BTK3203" s="14"/>
      <c r="BTL3203" s="14"/>
      <c r="BTM3203" s="14"/>
      <c r="BTN3203" s="14"/>
      <c r="BTO3203" s="14"/>
      <c r="BTP3203" s="14"/>
      <c r="BTQ3203" s="14"/>
      <c r="BTR3203" s="14"/>
      <c r="BTS3203" s="14"/>
      <c r="BTT3203" s="14"/>
      <c r="BTU3203" s="14"/>
      <c r="BTV3203" s="14"/>
      <c r="BTW3203" s="14"/>
      <c r="BTX3203" s="14"/>
      <c r="BTY3203" s="14"/>
      <c r="BTZ3203" s="14"/>
      <c r="BUA3203" s="14"/>
      <c r="BUB3203" s="14"/>
      <c r="BUC3203" s="14"/>
      <c r="BUD3203" s="14"/>
      <c r="BUE3203" s="14"/>
      <c r="BUF3203" s="14"/>
      <c r="BUG3203" s="14"/>
      <c r="BUH3203" s="14"/>
      <c r="BUI3203" s="14"/>
      <c r="BUJ3203" s="14"/>
      <c r="BUK3203" s="14"/>
      <c r="BUL3203" s="14"/>
      <c r="BUM3203" s="14"/>
      <c r="BUN3203" s="14"/>
      <c r="BUO3203" s="14"/>
      <c r="BUP3203" s="14"/>
      <c r="BUQ3203" s="14"/>
      <c r="BUR3203" s="14"/>
      <c r="BUS3203" s="14"/>
      <c r="BUT3203" s="14"/>
      <c r="BUU3203" s="14"/>
      <c r="BUV3203" s="14"/>
      <c r="BUW3203" s="14"/>
      <c r="BUX3203" s="14"/>
      <c r="BUY3203" s="14"/>
      <c r="BUZ3203" s="14"/>
      <c r="BVA3203" s="14"/>
      <c r="BVB3203" s="14"/>
      <c r="BVC3203" s="14"/>
      <c r="BVD3203" s="14"/>
      <c r="BVE3203" s="14"/>
      <c r="BVF3203" s="14"/>
      <c r="BVG3203" s="14"/>
      <c r="BVH3203" s="14"/>
      <c r="BVI3203" s="14"/>
      <c r="BVJ3203" s="14"/>
      <c r="BVK3203" s="14"/>
      <c r="BVL3203" s="14"/>
      <c r="BVM3203" s="14"/>
      <c r="BVN3203" s="14"/>
      <c r="BVO3203" s="14"/>
      <c r="BVP3203" s="14"/>
      <c r="BVQ3203" s="14"/>
      <c r="BVR3203" s="14"/>
      <c r="BVS3203" s="14"/>
      <c r="BVT3203" s="14"/>
      <c r="BVU3203" s="14"/>
      <c r="BVV3203" s="14"/>
      <c r="BVW3203" s="14"/>
      <c r="BVX3203" s="14"/>
      <c r="BVY3203" s="14"/>
      <c r="BVZ3203" s="14"/>
      <c r="BWA3203" s="14"/>
      <c r="BWB3203" s="14"/>
      <c r="BWC3203" s="14"/>
      <c r="BWD3203" s="14"/>
      <c r="BWE3203" s="14"/>
      <c r="BWF3203" s="14"/>
      <c r="BWG3203" s="14"/>
      <c r="BWH3203" s="14"/>
      <c r="BWI3203" s="14"/>
      <c r="BWJ3203" s="14"/>
      <c r="BWK3203" s="14"/>
      <c r="BWL3203" s="14"/>
      <c r="BWM3203" s="14"/>
      <c r="BWN3203" s="14"/>
      <c r="BWO3203" s="14"/>
      <c r="BWP3203" s="14"/>
      <c r="BWQ3203" s="14"/>
      <c r="BWR3203" s="14"/>
      <c r="BWS3203" s="14"/>
      <c r="BWT3203" s="14"/>
      <c r="BWU3203" s="14"/>
      <c r="BWV3203" s="14"/>
      <c r="BWW3203" s="14"/>
      <c r="BWX3203" s="14"/>
      <c r="BWY3203" s="14"/>
      <c r="BWZ3203" s="14"/>
      <c r="BXA3203" s="14"/>
      <c r="BXB3203" s="14"/>
      <c r="BXC3203" s="14"/>
      <c r="BXD3203" s="14"/>
      <c r="BXE3203" s="14"/>
      <c r="BXF3203" s="14"/>
      <c r="BXG3203" s="14"/>
      <c r="BXH3203" s="14"/>
      <c r="BXI3203" s="14"/>
      <c r="BXJ3203" s="14"/>
      <c r="BXK3203" s="14"/>
      <c r="BXL3203" s="14"/>
      <c r="BXM3203" s="14"/>
      <c r="BXN3203" s="14"/>
      <c r="BXO3203" s="14"/>
      <c r="BXP3203" s="14"/>
      <c r="BXQ3203" s="14"/>
      <c r="BXR3203" s="14"/>
      <c r="BXS3203" s="14"/>
      <c r="BXT3203" s="14"/>
      <c r="BXU3203" s="14"/>
      <c r="BXV3203" s="14"/>
      <c r="BXW3203" s="14"/>
      <c r="BXX3203" s="14"/>
      <c r="BXY3203" s="14"/>
      <c r="BXZ3203" s="14"/>
      <c r="BYA3203" s="14"/>
      <c r="BYB3203" s="14"/>
      <c r="BYC3203" s="14"/>
      <c r="BYD3203" s="14"/>
      <c r="BYE3203" s="14"/>
      <c r="BYF3203" s="14"/>
      <c r="BYG3203" s="14"/>
      <c r="BYH3203" s="14"/>
      <c r="BYI3203" s="14"/>
      <c r="BYJ3203" s="14"/>
      <c r="BYK3203" s="14"/>
      <c r="BYL3203" s="14"/>
      <c r="BYM3203" s="14"/>
      <c r="BYN3203" s="14"/>
      <c r="BYO3203" s="14"/>
      <c r="BYP3203" s="14"/>
      <c r="BYQ3203" s="14"/>
      <c r="BYR3203" s="14"/>
      <c r="BYS3203" s="14"/>
      <c r="BYT3203" s="14"/>
      <c r="BYU3203" s="14"/>
      <c r="BYV3203" s="14"/>
      <c r="BYW3203" s="14"/>
      <c r="BYX3203" s="14"/>
      <c r="BYY3203" s="14"/>
      <c r="BYZ3203" s="14"/>
      <c r="BZA3203" s="14"/>
      <c r="BZB3203" s="14"/>
      <c r="BZC3203" s="14"/>
      <c r="BZD3203" s="14"/>
      <c r="BZE3203" s="14"/>
      <c r="BZF3203" s="14"/>
      <c r="BZG3203" s="14"/>
      <c r="BZH3203" s="14"/>
      <c r="BZI3203" s="14"/>
      <c r="BZJ3203" s="14"/>
      <c r="BZK3203" s="14"/>
      <c r="BZL3203" s="14"/>
      <c r="BZM3203" s="14"/>
      <c r="BZN3203" s="14"/>
      <c r="BZO3203" s="14"/>
      <c r="BZP3203" s="14"/>
      <c r="BZQ3203" s="14"/>
      <c r="BZR3203" s="14"/>
      <c r="BZS3203" s="14"/>
      <c r="BZT3203" s="14"/>
      <c r="BZU3203" s="14"/>
      <c r="BZV3203" s="14"/>
      <c r="BZW3203" s="14"/>
      <c r="BZX3203" s="14"/>
      <c r="BZY3203" s="14"/>
      <c r="BZZ3203" s="14"/>
      <c r="CAA3203" s="14"/>
      <c r="CAB3203" s="14"/>
      <c r="CAC3203" s="14"/>
      <c r="CAD3203" s="14"/>
      <c r="CAE3203" s="14"/>
      <c r="CAF3203" s="14"/>
      <c r="CAG3203" s="14"/>
      <c r="CAH3203" s="14"/>
      <c r="CAI3203" s="14"/>
      <c r="CAJ3203" s="14"/>
      <c r="CAK3203" s="14"/>
      <c r="CAL3203" s="14"/>
      <c r="CAM3203" s="14"/>
      <c r="CAN3203" s="14"/>
      <c r="CAO3203" s="14"/>
      <c r="CAP3203" s="14"/>
      <c r="CAQ3203" s="14"/>
      <c r="CAR3203" s="14"/>
      <c r="CAS3203" s="14"/>
      <c r="CAT3203" s="14"/>
      <c r="CAU3203" s="14"/>
      <c r="CAV3203" s="14"/>
      <c r="CAW3203" s="14"/>
      <c r="CAX3203" s="14"/>
      <c r="CAY3203" s="14"/>
      <c r="CAZ3203" s="14"/>
      <c r="CBA3203" s="14"/>
      <c r="CBB3203" s="14"/>
      <c r="CBC3203" s="14"/>
      <c r="CBD3203" s="14"/>
      <c r="CBE3203" s="14"/>
      <c r="CBF3203" s="14"/>
      <c r="CBG3203" s="14"/>
      <c r="CBH3203" s="14"/>
      <c r="CBI3203" s="14"/>
      <c r="CBJ3203" s="14"/>
      <c r="CBK3203" s="14"/>
      <c r="CBL3203" s="14"/>
      <c r="CBM3203" s="14"/>
      <c r="CBN3203" s="14"/>
      <c r="CBO3203" s="14"/>
      <c r="CBP3203" s="14"/>
      <c r="CBQ3203" s="14"/>
      <c r="CBR3203" s="14"/>
      <c r="CBS3203" s="14"/>
      <c r="CBT3203" s="14"/>
      <c r="CBU3203" s="14"/>
      <c r="CBV3203" s="14"/>
      <c r="CBW3203" s="14"/>
      <c r="CBX3203" s="14"/>
      <c r="CBY3203" s="14"/>
      <c r="CBZ3203" s="14"/>
      <c r="CCA3203" s="14"/>
      <c r="CCB3203" s="14"/>
      <c r="CCC3203" s="14"/>
      <c r="CCD3203" s="14"/>
      <c r="CCE3203" s="14"/>
      <c r="CCF3203" s="14"/>
      <c r="CCG3203" s="14"/>
      <c r="CCH3203" s="14"/>
      <c r="CCI3203" s="14"/>
      <c r="CCJ3203" s="14"/>
      <c r="CCK3203" s="14"/>
      <c r="CCL3203" s="14"/>
      <c r="CCM3203" s="14"/>
      <c r="CCN3203" s="14"/>
      <c r="CCO3203" s="14"/>
      <c r="CCP3203" s="14"/>
      <c r="CCQ3203" s="14"/>
      <c r="CCR3203" s="14"/>
      <c r="CCS3203" s="14"/>
      <c r="CCT3203" s="14"/>
      <c r="CCU3203" s="14"/>
      <c r="CCV3203" s="14"/>
      <c r="CCW3203" s="14"/>
      <c r="CCX3203" s="14"/>
      <c r="CCY3203" s="14"/>
      <c r="CCZ3203" s="14"/>
      <c r="CDA3203" s="14"/>
      <c r="CDB3203" s="14"/>
      <c r="CDC3203" s="14"/>
      <c r="CDD3203" s="14"/>
      <c r="CDE3203" s="14"/>
      <c r="CDF3203" s="14"/>
      <c r="CDG3203" s="14"/>
      <c r="CDH3203" s="14"/>
      <c r="CDI3203" s="14"/>
      <c r="CDJ3203" s="14"/>
      <c r="CDK3203" s="14"/>
      <c r="CDL3203" s="14"/>
      <c r="CDM3203" s="14"/>
      <c r="CDN3203" s="14"/>
      <c r="CDO3203" s="14"/>
      <c r="CDP3203" s="14"/>
      <c r="CDQ3203" s="14"/>
      <c r="CDR3203" s="14"/>
      <c r="CDS3203" s="14"/>
      <c r="CDT3203" s="14"/>
      <c r="CDU3203" s="14"/>
      <c r="CDV3203" s="14"/>
      <c r="CDW3203" s="14"/>
      <c r="CDX3203" s="14"/>
      <c r="CDY3203" s="14"/>
      <c r="CDZ3203" s="14"/>
      <c r="CEA3203" s="14"/>
      <c r="CEB3203" s="14"/>
      <c r="CEC3203" s="14"/>
      <c r="CED3203" s="14"/>
      <c r="CEE3203" s="14"/>
      <c r="CEF3203" s="14"/>
      <c r="CEG3203" s="14"/>
      <c r="CEH3203" s="14"/>
      <c r="CEI3203" s="14"/>
      <c r="CEJ3203" s="14"/>
      <c r="CEK3203" s="14"/>
      <c r="CEL3203" s="14"/>
      <c r="CEM3203" s="14"/>
      <c r="CEN3203" s="14"/>
      <c r="CEO3203" s="14"/>
      <c r="CEP3203" s="14"/>
      <c r="CEQ3203" s="14"/>
      <c r="CER3203" s="14"/>
      <c r="CES3203" s="14"/>
      <c r="CET3203" s="14"/>
      <c r="CEU3203" s="14"/>
      <c r="CEV3203" s="14"/>
      <c r="CEW3203" s="14"/>
      <c r="CEX3203" s="14"/>
      <c r="CEY3203" s="14"/>
      <c r="CEZ3203" s="14"/>
      <c r="CFA3203" s="14"/>
      <c r="CFB3203" s="14"/>
      <c r="CFC3203" s="14"/>
      <c r="CFD3203" s="14"/>
      <c r="CFE3203" s="14"/>
      <c r="CFF3203" s="14"/>
      <c r="CFG3203" s="14"/>
      <c r="CFH3203" s="14"/>
      <c r="CFI3203" s="14"/>
      <c r="CFJ3203" s="14"/>
      <c r="CFK3203" s="14"/>
      <c r="CFL3203" s="14"/>
      <c r="CFM3203" s="14"/>
      <c r="CFN3203" s="14"/>
      <c r="CFO3203" s="14"/>
      <c r="CFP3203" s="14"/>
      <c r="CFQ3203" s="14"/>
      <c r="CFR3203" s="14"/>
      <c r="CFS3203" s="14"/>
      <c r="CFT3203" s="14"/>
      <c r="CFU3203" s="14"/>
      <c r="CFV3203" s="14"/>
      <c r="CFW3203" s="14"/>
      <c r="CFX3203" s="14"/>
      <c r="CFY3203" s="14"/>
      <c r="CFZ3203" s="14"/>
      <c r="CGA3203" s="14"/>
      <c r="CGB3203" s="14"/>
      <c r="CGC3203" s="14"/>
      <c r="CGD3203" s="14"/>
      <c r="CGE3203" s="14"/>
      <c r="CGF3203" s="14"/>
      <c r="CGG3203" s="14"/>
      <c r="CGH3203" s="14"/>
      <c r="CGI3203" s="14"/>
      <c r="CGJ3203" s="14"/>
      <c r="CGK3203" s="14"/>
      <c r="CGL3203" s="14"/>
      <c r="CGM3203" s="14"/>
      <c r="CGN3203" s="14"/>
      <c r="CGO3203" s="14"/>
      <c r="CGP3203" s="14"/>
      <c r="CGQ3203" s="14"/>
      <c r="CGR3203" s="14"/>
      <c r="CGS3203" s="14"/>
      <c r="CGT3203" s="14"/>
      <c r="CGU3203" s="14"/>
      <c r="CGV3203" s="14"/>
      <c r="CGW3203" s="14"/>
      <c r="CGX3203" s="14"/>
      <c r="CGY3203" s="14"/>
      <c r="CGZ3203" s="14"/>
      <c r="CHA3203" s="14"/>
      <c r="CHB3203" s="14"/>
      <c r="CHC3203" s="14"/>
      <c r="CHD3203" s="14"/>
      <c r="CHE3203" s="14"/>
      <c r="CHF3203" s="14"/>
      <c r="CHG3203" s="14"/>
      <c r="CHH3203" s="14"/>
      <c r="CHI3203" s="14"/>
      <c r="CHJ3203" s="14"/>
      <c r="CHK3203" s="14"/>
      <c r="CHL3203" s="14"/>
      <c r="CHM3203" s="14"/>
      <c r="CHN3203" s="14"/>
      <c r="CHO3203" s="14"/>
      <c r="CHP3203" s="14"/>
      <c r="CHQ3203" s="14"/>
      <c r="CHR3203" s="14"/>
      <c r="CHS3203" s="14"/>
      <c r="CHT3203" s="14"/>
      <c r="CHU3203" s="14"/>
      <c r="CHV3203" s="14"/>
      <c r="CHW3203" s="14"/>
      <c r="CHX3203" s="14"/>
      <c r="CHY3203" s="14"/>
      <c r="CHZ3203" s="14"/>
      <c r="CIA3203" s="14"/>
      <c r="CIB3203" s="14"/>
      <c r="CIC3203" s="14"/>
      <c r="CID3203" s="14"/>
      <c r="CIE3203" s="14"/>
      <c r="CIF3203" s="14"/>
      <c r="CIG3203" s="14"/>
      <c r="CIH3203" s="14"/>
      <c r="CII3203" s="14"/>
      <c r="CIJ3203" s="14"/>
      <c r="CIK3203" s="14"/>
      <c r="CIL3203" s="14"/>
      <c r="CIM3203" s="14"/>
      <c r="CIN3203" s="14"/>
      <c r="CIO3203" s="14"/>
      <c r="CIP3203" s="14"/>
      <c r="CIQ3203" s="14"/>
      <c r="CIR3203" s="14"/>
      <c r="CIS3203" s="14"/>
      <c r="CIT3203" s="14"/>
      <c r="CIU3203" s="14"/>
      <c r="CIV3203" s="14"/>
      <c r="CIW3203" s="14"/>
      <c r="CIX3203" s="14"/>
      <c r="CIY3203" s="14"/>
      <c r="CIZ3203" s="14"/>
      <c r="CJA3203" s="14"/>
      <c r="CJB3203" s="14"/>
      <c r="CJC3203" s="14"/>
      <c r="CJD3203" s="14"/>
      <c r="CJE3203" s="14"/>
      <c r="CJF3203" s="14"/>
      <c r="CJG3203" s="14"/>
      <c r="CJH3203" s="14"/>
      <c r="CJI3203" s="14"/>
      <c r="CJJ3203" s="14"/>
      <c r="CJK3203" s="14"/>
      <c r="CJL3203" s="14"/>
      <c r="CJM3203" s="14"/>
      <c r="CJN3203" s="14"/>
      <c r="CJO3203" s="14"/>
      <c r="CJP3203" s="14"/>
      <c r="CJQ3203" s="14"/>
      <c r="CJR3203" s="14"/>
      <c r="CJS3203" s="14"/>
      <c r="CJT3203" s="14"/>
      <c r="CJU3203" s="14"/>
      <c r="CJV3203" s="14"/>
      <c r="CJW3203" s="14"/>
      <c r="CJX3203" s="14"/>
      <c r="CJY3203" s="14"/>
      <c r="CJZ3203" s="14"/>
      <c r="CKA3203" s="14"/>
      <c r="CKB3203" s="14"/>
      <c r="CKC3203" s="14"/>
      <c r="CKD3203" s="14"/>
      <c r="CKE3203" s="14"/>
      <c r="CKF3203" s="14"/>
      <c r="CKG3203" s="14"/>
      <c r="CKH3203" s="14"/>
      <c r="CKI3203" s="14"/>
      <c r="CKJ3203" s="14"/>
      <c r="CKK3203" s="14"/>
      <c r="CKL3203" s="14"/>
      <c r="CKM3203" s="14"/>
      <c r="CKN3203" s="14"/>
      <c r="CKO3203" s="14"/>
      <c r="CKP3203" s="14"/>
      <c r="CKQ3203" s="14"/>
      <c r="CKR3203" s="14"/>
      <c r="CKS3203" s="14"/>
      <c r="CKT3203" s="14"/>
      <c r="CKU3203" s="14"/>
      <c r="CKV3203" s="14"/>
      <c r="CKW3203" s="14"/>
      <c r="CKX3203" s="14"/>
      <c r="CKY3203" s="14"/>
      <c r="CKZ3203" s="14"/>
      <c r="CLA3203" s="14"/>
      <c r="CLB3203" s="14"/>
      <c r="CLC3203" s="14"/>
      <c r="CLD3203" s="14"/>
      <c r="CLE3203" s="14"/>
      <c r="CLF3203" s="14"/>
      <c r="CLG3203" s="14"/>
      <c r="CLH3203" s="14"/>
      <c r="CLI3203" s="14"/>
      <c r="CLJ3203" s="14"/>
      <c r="CLK3203" s="14"/>
      <c r="CLL3203" s="14"/>
      <c r="CLM3203" s="14"/>
      <c r="CLN3203" s="14"/>
      <c r="CLO3203" s="14"/>
      <c r="CLP3203" s="14"/>
      <c r="CLQ3203" s="14"/>
      <c r="CLR3203" s="14"/>
      <c r="CLS3203" s="14"/>
      <c r="CLT3203" s="14"/>
      <c r="CLU3203" s="14"/>
      <c r="CLV3203" s="14"/>
      <c r="CLW3203" s="14"/>
      <c r="CLX3203" s="14"/>
      <c r="CLY3203" s="14"/>
      <c r="CLZ3203" s="14"/>
      <c r="CMA3203" s="14"/>
      <c r="CMB3203" s="14"/>
      <c r="CMC3203" s="14"/>
      <c r="CMD3203" s="14"/>
      <c r="CME3203" s="14"/>
      <c r="CMF3203" s="14"/>
      <c r="CMG3203" s="14"/>
      <c r="CMH3203" s="14"/>
      <c r="CMI3203" s="14"/>
      <c r="CMJ3203" s="14"/>
      <c r="CMK3203" s="14"/>
      <c r="CML3203" s="14"/>
      <c r="CMM3203" s="14"/>
      <c r="CMN3203" s="14"/>
      <c r="CMO3203" s="14"/>
      <c r="CMP3203" s="14"/>
      <c r="CMQ3203" s="14"/>
      <c r="CMR3203" s="14"/>
      <c r="CMS3203" s="14"/>
      <c r="CMT3203" s="14"/>
      <c r="CMU3203" s="14"/>
      <c r="CMV3203" s="14"/>
      <c r="CMW3203" s="14"/>
      <c r="CMX3203" s="14"/>
      <c r="CMY3203" s="14"/>
      <c r="CMZ3203" s="14"/>
      <c r="CNA3203" s="14"/>
      <c r="CNB3203" s="14"/>
      <c r="CNC3203" s="14"/>
      <c r="CND3203" s="14"/>
      <c r="CNE3203" s="14"/>
      <c r="CNF3203" s="14"/>
      <c r="CNG3203" s="14"/>
      <c r="CNH3203" s="14"/>
      <c r="CNI3203" s="14"/>
      <c r="CNJ3203" s="14"/>
      <c r="CNK3203" s="14"/>
      <c r="CNL3203" s="14"/>
      <c r="CNM3203" s="14"/>
      <c r="CNN3203" s="14"/>
      <c r="CNO3203" s="14"/>
      <c r="CNP3203" s="14"/>
      <c r="CNQ3203" s="14"/>
      <c r="CNR3203" s="14"/>
      <c r="CNS3203" s="14"/>
      <c r="CNT3203" s="14"/>
      <c r="CNU3203" s="14"/>
      <c r="CNV3203" s="14"/>
      <c r="CNW3203" s="14"/>
      <c r="CNX3203" s="14"/>
      <c r="CNY3203" s="14"/>
      <c r="CNZ3203" s="14"/>
      <c r="COA3203" s="14"/>
      <c r="COB3203" s="14"/>
      <c r="COC3203" s="14"/>
      <c r="COD3203" s="14"/>
      <c r="COE3203" s="14"/>
      <c r="COF3203" s="14"/>
      <c r="COG3203" s="14"/>
      <c r="COH3203" s="14"/>
      <c r="COI3203" s="14"/>
      <c r="COJ3203" s="14"/>
      <c r="COK3203" s="14"/>
      <c r="COL3203" s="14"/>
      <c r="COM3203" s="14"/>
      <c r="CON3203" s="14"/>
      <c r="COO3203" s="14"/>
      <c r="COP3203" s="14"/>
      <c r="COQ3203" s="14"/>
      <c r="COR3203" s="14"/>
      <c r="COS3203" s="14"/>
      <c r="COT3203" s="14"/>
      <c r="COU3203" s="14"/>
      <c r="COV3203" s="14"/>
      <c r="COW3203" s="14"/>
      <c r="COX3203" s="14"/>
      <c r="COY3203" s="14"/>
      <c r="COZ3203" s="14"/>
      <c r="CPA3203" s="14"/>
      <c r="CPB3203" s="14"/>
      <c r="CPC3203" s="14"/>
      <c r="CPD3203" s="14"/>
      <c r="CPE3203" s="14"/>
      <c r="CPF3203" s="14"/>
      <c r="CPG3203" s="14"/>
      <c r="CPH3203" s="14"/>
      <c r="CPI3203" s="14"/>
      <c r="CPJ3203" s="14"/>
      <c r="CPK3203" s="14"/>
      <c r="CPL3203" s="14"/>
      <c r="CPM3203" s="14"/>
      <c r="CPN3203" s="14"/>
      <c r="CPO3203" s="14"/>
      <c r="CPP3203" s="14"/>
      <c r="CPQ3203" s="14"/>
      <c r="CPR3203" s="14"/>
      <c r="CPS3203" s="14"/>
      <c r="CPT3203" s="14"/>
      <c r="CPU3203" s="14"/>
      <c r="CPV3203" s="14"/>
      <c r="CPW3203" s="14"/>
      <c r="CPX3203" s="14"/>
      <c r="CPY3203" s="14"/>
      <c r="CPZ3203" s="14"/>
      <c r="CQA3203" s="14"/>
      <c r="CQB3203" s="14"/>
      <c r="CQC3203" s="14"/>
      <c r="CQD3203" s="14"/>
      <c r="CQE3203" s="14"/>
      <c r="CQF3203" s="14"/>
      <c r="CQG3203" s="14"/>
      <c r="CQH3203" s="14"/>
      <c r="CQI3203" s="14"/>
      <c r="CQJ3203" s="14"/>
      <c r="CQK3203" s="14"/>
      <c r="CQL3203" s="14"/>
      <c r="CQM3203" s="14"/>
      <c r="CQN3203" s="14"/>
      <c r="CQO3203" s="14"/>
      <c r="CQP3203" s="14"/>
      <c r="CQQ3203" s="14"/>
      <c r="CQR3203" s="14"/>
      <c r="CQS3203" s="14"/>
      <c r="CQT3203" s="14"/>
      <c r="CQU3203" s="14"/>
      <c r="CQV3203" s="14"/>
      <c r="CQW3203" s="14"/>
      <c r="CQX3203" s="14"/>
      <c r="CQY3203" s="14"/>
      <c r="CQZ3203" s="14"/>
      <c r="CRA3203" s="14"/>
      <c r="CRB3203" s="14"/>
      <c r="CRC3203" s="14"/>
      <c r="CRD3203" s="14"/>
      <c r="CRE3203" s="14"/>
      <c r="CRF3203" s="14"/>
      <c r="CRG3203" s="14"/>
      <c r="CRH3203" s="14"/>
      <c r="CRI3203" s="14"/>
      <c r="CRJ3203" s="14"/>
      <c r="CRK3203" s="14"/>
      <c r="CRL3203" s="14"/>
      <c r="CRM3203" s="14"/>
      <c r="CRN3203" s="14"/>
      <c r="CRO3203" s="14"/>
      <c r="CRP3203" s="14"/>
      <c r="CRQ3203" s="14"/>
      <c r="CRR3203" s="14"/>
      <c r="CRS3203" s="14"/>
      <c r="CRT3203" s="14"/>
      <c r="CRU3203" s="14"/>
      <c r="CRV3203" s="14"/>
      <c r="CRW3203" s="14"/>
      <c r="CRX3203" s="14"/>
      <c r="CRY3203" s="14"/>
      <c r="CRZ3203" s="14"/>
      <c r="CSA3203" s="14"/>
      <c r="CSB3203" s="14"/>
      <c r="CSC3203" s="14"/>
      <c r="CSD3203" s="14"/>
      <c r="CSE3203" s="14"/>
      <c r="CSF3203" s="14"/>
      <c r="CSG3203" s="14"/>
      <c r="CSH3203" s="14"/>
      <c r="CSI3203" s="14"/>
      <c r="CSJ3203" s="14"/>
      <c r="CSK3203" s="14"/>
      <c r="CSL3203" s="14"/>
      <c r="CSM3203" s="14"/>
      <c r="CSN3203" s="14"/>
      <c r="CSO3203" s="14"/>
      <c r="CSP3203" s="14"/>
      <c r="CSQ3203" s="14"/>
      <c r="CSR3203" s="14"/>
      <c r="CSS3203" s="14"/>
      <c r="CST3203" s="14"/>
      <c r="CSU3203" s="14"/>
      <c r="CSV3203" s="14"/>
      <c r="CSW3203" s="14"/>
      <c r="CSX3203" s="14"/>
      <c r="CSY3203" s="14"/>
      <c r="CSZ3203" s="14"/>
      <c r="CTA3203" s="14"/>
      <c r="CTB3203" s="14"/>
      <c r="CTC3203" s="14"/>
      <c r="CTD3203" s="14"/>
      <c r="CTE3203" s="14"/>
      <c r="CTF3203" s="14"/>
      <c r="CTG3203" s="14"/>
      <c r="CTH3203" s="14"/>
      <c r="CTI3203" s="14"/>
      <c r="CTJ3203" s="14"/>
      <c r="CTK3203" s="14"/>
      <c r="CTL3203" s="14"/>
      <c r="CTM3203" s="14"/>
      <c r="CTN3203" s="14"/>
      <c r="CTO3203" s="14"/>
      <c r="CTP3203" s="14"/>
      <c r="CTQ3203" s="14"/>
      <c r="CTR3203" s="14"/>
      <c r="CTS3203" s="14"/>
      <c r="CTT3203" s="14"/>
      <c r="CTU3203" s="14"/>
      <c r="CTV3203" s="14"/>
      <c r="CTW3203" s="14"/>
      <c r="CTX3203" s="14"/>
      <c r="CTY3203" s="14"/>
      <c r="CTZ3203" s="14"/>
      <c r="CUA3203" s="14"/>
      <c r="CUB3203" s="14"/>
      <c r="CUC3203" s="14"/>
      <c r="CUD3203" s="14"/>
      <c r="CUE3203" s="14"/>
      <c r="CUF3203" s="14"/>
      <c r="CUG3203" s="14"/>
      <c r="CUH3203" s="14"/>
      <c r="CUI3203" s="14"/>
      <c r="CUJ3203" s="14"/>
      <c r="CUK3203" s="14"/>
      <c r="CUL3203" s="14"/>
      <c r="CUM3203" s="14"/>
      <c r="CUN3203" s="14"/>
      <c r="CUO3203" s="14"/>
      <c r="CUP3203" s="14"/>
      <c r="CUQ3203" s="14"/>
      <c r="CUR3203" s="14"/>
      <c r="CUS3203" s="14"/>
      <c r="CUT3203" s="14"/>
      <c r="CUU3203" s="14"/>
      <c r="CUV3203" s="14"/>
      <c r="CUW3203" s="14"/>
      <c r="CUX3203" s="14"/>
      <c r="CUY3203" s="14"/>
      <c r="CUZ3203" s="14"/>
      <c r="CVA3203" s="14"/>
      <c r="CVB3203" s="14"/>
      <c r="CVC3203" s="14"/>
      <c r="CVD3203" s="14"/>
      <c r="CVE3203" s="14"/>
      <c r="CVF3203" s="14"/>
      <c r="CVG3203" s="14"/>
      <c r="CVH3203" s="14"/>
      <c r="CVI3203" s="14"/>
      <c r="CVJ3203" s="14"/>
      <c r="CVK3203" s="14"/>
      <c r="CVL3203" s="14"/>
      <c r="CVM3203" s="14"/>
      <c r="CVN3203" s="14"/>
      <c r="CVO3203" s="14"/>
      <c r="CVP3203" s="14"/>
      <c r="CVQ3203" s="14"/>
      <c r="CVR3203" s="14"/>
      <c r="CVS3203" s="14"/>
      <c r="CVT3203" s="14"/>
      <c r="CVU3203" s="14"/>
      <c r="CVV3203" s="14"/>
      <c r="CVW3203" s="14"/>
      <c r="CVX3203" s="14"/>
      <c r="CVY3203" s="14"/>
      <c r="CVZ3203" s="14"/>
      <c r="CWA3203" s="14"/>
      <c r="CWB3203" s="14"/>
      <c r="CWC3203" s="14"/>
      <c r="CWD3203" s="14"/>
      <c r="CWE3203" s="14"/>
      <c r="CWF3203" s="14"/>
      <c r="CWG3203" s="14"/>
      <c r="CWH3203" s="14"/>
      <c r="CWI3203" s="14"/>
      <c r="CWJ3203" s="14"/>
      <c r="CWK3203" s="14"/>
      <c r="CWL3203" s="14"/>
      <c r="CWM3203" s="14"/>
      <c r="CWN3203" s="14"/>
      <c r="CWO3203" s="14"/>
      <c r="CWP3203" s="14"/>
      <c r="CWQ3203" s="14"/>
      <c r="CWR3203" s="14"/>
      <c r="CWS3203" s="14"/>
      <c r="CWT3203" s="14"/>
      <c r="CWU3203" s="14"/>
      <c r="CWV3203" s="14"/>
      <c r="CWW3203" s="14"/>
      <c r="CWX3203" s="14"/>
      <c r="CWY3203" s="14"/>
      <c r="CWZ3203" s="14"/>
      <c r="CXA3203" s="14"/>
      <c r="CXB3203" s="14"/>
      <c r="CXC3203" s="14"/>
      <c r="CXD3203" s="14"/>
      <c r="CXE3203" s="14"/>
      <c r="CXF3203" s="14"/>
      <c r="CXG3203" s="14"/>
      <c r="CXH3203" s="14"/>
      <c r="CXI3203" s="14"/>
      <c r="CXJ3203" s="14"/>
      <c r="CXK3203" s="14"/>
      <c r="CXL3203" s="14"/>
      <c r="CXM3203" s="14"/>
      <c r="CXN3203" s="14"/>
      <c r="CXO3203" s="14"/>
      <c r="CXP3203" s="14"/>
      <c r="CXQ3203" s="14"/>
      <c r="CXR3203" s="14"/>
      <c r="CXS3203" s="14"/>
      <c r="CXT3203" s="14"/>
      <c r="CXU3203" s="14"/>
      <c r="CXV3203" s="14"/>
      <c r="CXW3203" s="14"/>
      <c r="CXX3203" s="14"/>
      <c r="CXY3203" s="14"/>
      <c r="CXZ3203" s="14"/>
      <c r="CYA3203" s="14"/>
      <c r="CYB3203" s="14"/>
      <c r="CYC3203" s="14"/>
      <c r="CYD3203" s="14"/>
      <c r="CYE3203" s="14"/>
      <c r="CYF3203" s="14"/>
      <c r="CYG3203" s="14"/>
      <c r="CYH3203" s="14"/>
      <c r="CYI3203" s="14"/>
      <c r="CYJ3203" s="14"/>
      <c r="CYK3203" s="14"/>
      <c r="CYL3203" s="14"/>
      <c r="CYM3203" s="14"/>
      <c r="CYN3203" s="14"/>
      <c r="CYO3203" s="14"/>
      <c r="CYP3203" s="14"/>
      <c r="CYQ3203" s="14"/>
      <c r="CYR3203" s="14"/>
      <c r="CYS3203" s="14"/>
      <c r="CYT3203" s="14"/>
      <c r="CYU3203" s="14"/>
      <c r="CYV3203" s="14"/>
      <c r="CYW3203" s="14"/>
      <c r="CYX3203" s="14"/>
      <c r="CYY3203" s="14"/>
      <c r="CYZ3203" s="14"/>
      <c r="CZA3203" s="14"/>
      <c r="CZB3203" s="14"/>
      <c r="CZC3203" s="14"/>
      <c r="CZD3203" s="14"/>
      <c r="CZE3203" s="14"/>
      <c r="CZF3203" s="14"/>
      <c r="CZG3203" s="14"/>
      <c r="CZH3203" s="14"/>
      <c r="CZI3203" s="14"/>
      <c r="CZJ3203" s="14"/>
      <c r="CZK3203" s="14"/>
      <c r="CZL3203" s="14"/>
      <c r="CZM3203" s="14"/>
      <c r="CZN3203" s="14"/>
      <c r="CZO3203" s="14"/>
      <c r="CZP3203" s="14"/>
      <c r="CZQ3203" s="14"/>
      <c r="CZR3203" s="14"/>
      <c r="CZS3203" s="14"/>
      <c r="CZT3203" s="14"/>
      <c r="CZU3203" s="14"/>
      <c r="CZV3203" s="14"/>
      <c r="CZW3203" s="14"/>
      <c r="CZX3203" s="14"/>
      <c r="CZY3203" s="14"/>
      <c r="CZZ3203" s="14"/>
      <c r="DAA3203" s="14"/>
      <c r="DAB3203" s="14"/>
      <c r="DAC3203" s="14"/>
      <c r="DAD3203" s="14"/>
      <c r="DAE3203" s="14"/>
      <c r="DAF3203" s="14"/>
      <c r="DAG3203" s="14"/>
      <c r="DAH3203" s="14"/>
      <c r="DAI3203" s="14"/>
      <c r="DAJ3203" s="14"/>
      <c r="DAK3203" s="14"/>
      <c r="DAL3203" s="14"/>
      <c r="DAM3203" s="14"/>
      <c r="DAN3203" s="14"/>
      <c r="DAO3203" s="14"/>
      <c r="DAP3203" s="14"/>
      <c r="DAQ3203" s="14"/>
      <c r="DAR3203" s="14"/>
      <c r="DAS3203" s="14"/>
      <c r="DAT3203" s="14"/>
      <c r="DAU3203" s="14"/>
      <c r="DAV3203" s="14"/>
      <c r="DAW3203" s="14"/>
      <c r="DAX3203" s="14"/>
      <c r="DAY3203" s="14"/>
      <c r="DAZ3203" s="14"/>
      <c r="DBA3203" s="14"/>
      <c r="DBB3203" s="14"/>
      <c r="DBC3203" s="14"/>
      <c r="DBD3203" s="14"/>
      <c r="DBE3203" s="14"/>
      <c r="DBF3203" s="14"/>
      <c r="DBG3203" s="14"/>
      <c r="DBH3203" s="14"/>
      <c r="DBI3203" s="14"/>
      <c r="DBJ3203" s="14"/>
      <c r="DBK3203" s="14"/>
      <c r="DBL3203" s="14"/>
      <c r="DBM3203" s="14"/>
      <c r="DBN3203" s="14"/>
      <c r="DBO3203" s="14"/>
      <c r="DBP3203" s="14"/>
      <c r="DBQ3203" s="14"/>
      <c r="DBR3203" s="14"/>
      <c r="DBS3203" s="14"/>
      <c r="DBT3203" s="14"/>
      <c r="DBU3203" s="14"/>
      <c r="DBV3203" s="14"/>
      <c r="DBW3203" s="14"/>
      <c r="DBX3203" s="14"/>
      <c r="DBY3203" s="14"/>
      <c r="DBZ3203" s="14"/>
      <c r="DCA3203" s="14"/>
      <c r="DCB3203" s="14"/>
      <c r="DCC3203" s="14"/>
      <c r="DCD3203" s="14"/>
      <c r="DCE3203" s="14"/>
      <c r="DCF3203" s="14"/>
      <c r="DCG3203" s="14"/>
      <c r="DCH3203" s="14"/>
      <c r="DCI3203" s="14"/>
      <c r="DCJ3203" s="14"/>
      <c r="DCK3203" s="14"/>
      <c r="DCL3203" s="14"/>
      <c r="DCM3203" s="14"/>
      <c r="DCN3203" s="14"/>
      <c r="DCO3203" s="14"/>
      <c r="DCP3203" s="14"/>
      <c r="DCQ3203" s="14"/>
      <c r="DCR3203" s="14"/>
      <c r="DCS3203" s="14"/>
      <c r="DCT3203" s="14"/>
      <c r="DCU3203" s="14"/>
      <c r="DCV3203" s="14"/>
      <c r="DCW3203" s="14"/>
      <c r="DCX3203" s="14"/>
      <c r="DCY3203" s="14"/>
      <c r="DCZ3203" s="14"/>
      <c r="DDA3203" s="14"/>
      <c r="DDB3203" s="14"/>
      <c r="DDC3203" s="14"/>
      <c r="DDD3203" s="14"/>
      <c r="DDE3203" s="14"/>
      <c r="DDF3203" s="14"/>
      <c r="DDG3203" s="14"/>
      <c r="DDH3203" s="14"/>
      <c r="DDI3203" s="14"/>
      <c r="DDJ3203" s="14"/>
      <c r="DDK3203" s="14"/>
      <c r="DDL3203" s="14"/>
      <c r="DDM3203" s="14"/>
      <c r="DDN3203" s="14"/>
      <c r="DDO3203" s="14"/>
      <c r="DDP3203" s="14"/>
      <c r="DDQ3203" s="14"/>
      <c r="DDR3203" s="14"/>
      <c r="DDS3203" s="14"/>
      <c r="DDT3203" s="14"/>
      <c r="DDU3203" s="14"/>
      <c r="DDV3203" s="14"/>
      <c r="DDW3203" s="14"/>
      <c r="DDX3203" s="14"/>
      <c r="DDY3203" s="14"/>
      <c r="DDZ3203" s="14"/>
      <c r="DEA3203" s="14"/>
      <c r="DEB3203" s="14"/>
      <c r="DEC3203" s="14"/>
      <c r="DED3203" s="14"/>
      <c r="DEE3203" s="14"/>
      <c r="DEF3203" s="14"/>
      <c r="DEG3203" s="14"/>
      <c r="DEH3203" s="14"/>
      <c r="DEI3203" s="14"/>
      <c r="DEJ3203" s="14"/>
      <c r="DEK3203" s="14"/>
      <c r="DEL3203" s="14"/>
      <c r="DEM3203" s="14"/>
      <c r="DEN3203" s="14"/>
      <c r="DEO3203" s="14"/>
      <c r="DEP3203" s="14"/>
      <c r="DEQ3203" s="14"/>
      <c r="DER3203" s="14"/>
      <c r="DES3203" s="14"/>
      <c r="DET3203" s="14"/>
      <c r="DEU3203" s="14"/>
      <c r="DEV3203" s="14"/>
      <c r="DEW3203" s="14"/>
      <c r="DEX3203" s="14"/>
      <c r="DEY3203" s="14"/>
      <c r="DEZ3203" s="14"/>
      <c r="DFA3203" s="14"/>
      <c r="DFB3203" s="14"/>
      <c r="DFC3203" s="14"/>
      <c r="DFD3203" s="14"/>
      <c r="DFE3203" s="14"/>
      <c r="DFF3203" s="14"/>
      <c r="DFG3203" s="14"/>
      <c r="DFH3203" s="14"/>
      <c r="DFI3203" s="14"/>
      <c r="DFJ3203" s="14"/>
      <c r="DFK3203" s="14"/>
      <c r="DFL3203" s="14"/>
      <c r="DFM3203" s="14"/>
      <c r="DFN3203" s="14"/>
      <c r="DFO3203" s="14"/>
      <c r="DFP3203" s="14"/>
      <c r="DFQ3203" s="14"/>
      <c r="DFR3203" s="14"/>
      <c r="DFS3203" s="14"/>
      <c r="DFT3203" s="14"/>
      <c r="DFU3203" s="14"/>
      <c r="DFV3203" s="14"/>
      <c r="DFW3203" s="14"/>
      <c r="DFX3203" s="14"/>
      <c r="DFY3203" s="14"/>
      <c r="DFZ3203" s="14"/>
      <c r="DGA3203" s="14"/>
      <c r="DGB3203" s="14"/>
      <c r="DGC3203" s="14"/>
      <c r="DGD3203" s="14"/>
      <c r="DGE3203" s="14"/>
      <c r="DGF3203" s="14"/>
      <c r="DGG3203" s="14"/>
      <c r="DGH3203" s="14"/>
      <c r="DGI3203" s="14"/>
      <c r="DGJ3203" s="14"/>
      <c r="DGK3203" s="14"/>
      <c r="DGL3203" s="14"/>
      <c r="DGM3203" s="14"/>
      <c r="DGN3203" s="14"/>
      <c r="DGO3203" s="14"/>
      <c r="DGP3203" s="14"/>
      <c r="DGQ3203" s="14"/>
      <c r="DGR3203" s="14"/>
      <c r="DGS3203" s="14"/>
      <c r="DGT3203" s="14"/>
      <c r="DGU3203" s="14"/>
      <c r="DGV3203" s="14"/>
      <c r="DGW3203" s="14"/>
      <c r="DGX3203" s="14"/>
      <c r="DGY3203" s="14"/>
      <c r="DGZ3203" s="14"/>
      <c r="DHA3203" s="14"/>
      <c r="DHB3203" s="14"/>
      <c r="DHC3203" s="14"/>
      <c r="DHD3203" s="14"/>
      <c r="DHE3203" s="14"/>
      <c r="DHF3203" s="14"/>
      <c r="DHG3203" s="14"/>
      <c r="DHH3203" s="14"/>
      <c r="DHI3203" s="14"/>
      <c r="DHJ3203" s="14"/>
      <c r="DHK3203" s="14"/>
      <c r="DHL3203" s="14"/>
      <c r="DHM3203" s="14"/>
      <c r="DHN3203" s="14"/>
      <c r="DHO3203" s="14"/>
      <c r="DHP3203" s="14"/>
      <c r="DHQ3203" s="14"/>
      <c r="DHR3203" s="14"/>
      <c r="DHS3203" s="14"/>
      <c r="DHT3203" s="14"/>
      <c r="DHU3203" s="14"/>
      <c r="DHV3203" s="14"/>
      <c r="DHW3203" s="14"/>
      <c r="DHX3203" s="14"/>
      <c r="DHY3203" s="14"/>
      <c r="DHZ3203" s="14"/>
      <c r="DIA3203" s="14"/>
      <c r="DIB3203" s="14"/>
      <c r="DIC3203" s="14"/>
      <c r="DID3203" s="14"/>
      <c r="DIE3203" s="14"/>
      <c r="DIF3203" s="14"/>
      <c r="DIG3203" s="14"/>
      <c r="DIH3203" s="14"/>
      <c r="DII3203" s="14"/>
      <c r="DIJ3203" s="14"/>
      <c r="DIK3203" s="14"/>
      <c r="DIL3203" s="14"/>
      <c r="DIM3203" s="14"/>
      <c r="DIN3203" s="14"/>
      <c r="DIO3203" s="14"/>
      <c r="DIP3203" s="14"/>
      <c r="DIQ3203" s="14"/>
      <c r="DIR3203" s="14"/>
      <c r="DIS3203" s="14"/>
      <c r="DIT3203" s="14"/>
      <c r="DIU3203" s="14"/>
      <c r="DIV3203" s="14"/>
      <c r="DIW3203" s="14"/>
      <c r="DIX3203" s="14"/>
      <c r="DIY3203" s="14"/>
      <c r="DIZ3203" s="14"/>
      <c r="DJA3203" s="14"/>
      <c r="DJB3203" s="14"/>
      <c r="DJC3203" s="14"/>
      <c r="DJD3203" s="14"/>
      <c r="DJE3203" s="14"/>
      <c r="DJF3203" s="14"/>
      <c r="DJG3203" s="14"/>
      <c r="DJH3203" s="14"/>
      <c r="DJI3203" s="14"/>
      <c r="DJJ3203" s="14"/>
      <c r="DJK3203" s="14"/>
      <c r="DJL3203" s="14"/>
      <c r="DJM3203" s="14"/>
      <c r="DJN3203" s="14"/>
      <c r="DJO3203" s="14"/>
      <c r="DJP3203" s="14"/>
      <c r="DJQ3203" s="14"/>
      <c r="DJR3203" s="14"/>
      <c r="DJS3203" s="14"/>
      <c r="DJT3203" s="14"/>
      <c r="DJU3203" s="14"/>
      <c r="DJV3203" s="14"/>
      <c r="DJW3203" s="14"/>
      <c r="DJX3203" s="14"/>
      <c r="DJY3203" s="14"/>
      <c r="DJZ3203" s="14"/>
      <c r="DKA3203" s="14"/>
      <c r="DKB3203" s="14"/>
      <c r="DKC3203" s="14"/>
      <c r="DKD3203" s="14"/>
      <c r="DKE3203" s="14"/>
      <c r="DKF3203" s="14"/>
      <c r="DKG3203" s="14"/>
      <c r="DKH3203" s="14"/>
      <c r="DKI3203" s="14"/>
      <c r="DKJ3203" s="14"/>
      <c r="DKK3203" s="14"/>
      <c r="DKL3203" s="14"/>
      <c r="DKM3203" s="14"/>
      <c r="DKN3203" s="14"/>
      <c r="DKO3203" s="14"/>
      <c r="DKP3203" s="14"/>
      <c r="DKQ3203" s="14"/>
      <c r="DKR3203" s="14"/>
      <c r="DKS3203" s="14"/>
      <c r="DKT3203" s="14"/>
      <c r="DKU3203" s="14"/>
      <c r="DKV3203" s="14"/>
      <c r="DKW3203" s="14"/>
      <c r="DKX3203" s="14"/>
      <c r="DKY3203" s="14"/>
      <c r="DKZ3203" s="14"/>
      <c r="DLA3203" s="14"/>
      <c r="DLB3203" s="14"/>
      <c r="DLC3203" s="14"/>
      <c r="DLD3203" s="14"/>
      <c r="DLE3203" s="14"/>
      <c r="DLF3203" s="14"/>
      <c r="DLG3203" s="14"/>
      <c r="DLH3203" s="14"/>
      <c r="DLI3203" s="14"/>
      <c r="DLJ3203" s="14"/>
      <c r="DLK3203" s="14"/>
      <c r="DLL3203" s="14"/>
      <c r="DLM3203" s="14"/>
      <c r="DLN3203" s="14"/>
      <c r="DLO3203" s="14"/>
      <c r="DLP3203" s="14"/>
      <c r="DLQ3203" s="14"/>
      <c r="DLR3203" s="14"/>
      <c r="DLS3203" s="14"/>
      <c r="DLT3203" s="14"/>
      <c r="DLU3203" s="14"/>
      <c r="DLV3203" s="14"/>
      <c r="DLW3203" s="14"/>
      <c r="DLX3203" s="14"/>
      <c r="DLY3203" s="14"/>
      <c r="DLZ3203" s="14"/>
      <c r="DMA3203" s="14"/>
      <c r="DMB3203" s="14"/>
      <c r="DMC3203" s="14"/>
      <c r="DMD3203" s="14"/>
      <c r="DME3203" s="14"/>
      <c r="DMF3203" s="14"/>
      <c r="DMG3203" s="14"/>
      <c r="DMH3203" s="14"/>
      <c r="DMI3203" s="14"/>
      <c r="DMJ3203" s="14"/>
      <c r="DMK3203" s="14"/>
      <c r="DML3203" s="14"/>
      <c r="DMM3203" s="14"/>
      <c r="DMN3203" s="14"/>
      <c r="DMO3203" s="14"/>
      <c r="DMP3203" s="14"/>
      <c r="DMQ3203" s="14"/>
      <c r="DMR3203" s="14"/>
      <c r="DMS3203" s="14"/>
      <c r="DMT3203" s="14"/>
      <c r="DMU3203" s="14"/>
      <c r="DMV3203" s="14"/>
      <c r="DMW3203" s="14"/>
      <c r="DMX3203" s="14"/>
      <c r="DMY3203" s="14"/>
      <c r="DMZ3203" s="14"/>
      <c r="DNA3203" s="14"/>
      <c r="DNB3203" s="14"/>
      <c r="DNC3203" s="14"/>
      <c r="DND3203" s="14"/>
      <c r="DNE3203" s="14"/>
      <c r="DNF3203" s="14"/>
      <c r="DNG3203" s="14"/>
      <c r="DNH3203" s="14"/>
      <c r="DNI3203" s="14"/>
      <c r="DNJ3203" s="14"/>
      <c r="DNK3203" s="14"/>
      <c r="DNL3203" s="14"/>
      <c r="DNM3203" s="14"/>
      <c r="DNN3203" s="14"/>
      <c r="DNO3203" s="14"/>
      <c r="DNP3203" s="14"/>
      <c r="DNQ3203" s="14"/>
      <c r="DNR3203" s="14"/>
      <c r="DNS3203" s="14"/>
      <c r="DNT3203" s="14"/>
      <c r="DNU3203" s="14"/>
      <c r="DNV3203" s="14"/>
      <c r="DNW3203" s="14"/>
      <c r="DNX3203" s="14"/>
      <c r="DNY3203" s="14"/>
      <c r="DNZ3203" s="14"/>
      <c r="DOA3203" s="14"/>
      <c r="DOB3203" s="14"/>
      <c r="DOC3203" s="14"/>
      <c r="DOD3203" s="14"/>
      <c r="DOE3203" s="14"/>
      <c r="DOF3203" s="14"/>
      <c r="DOG3203" s="14"/>
      <c r="DOH3203" s="14"/>
      <c r="DOI3203" s="14"/>
      <c r="DOJ3203" s="14"/>
      <c r="DOK3203" s="14"/>
      <c r="DOL3203" s="14"/>
      <c r="DOM3203" s="14"/>
      <c r="DON3203" s="14"/>
      <c r="DOO3203" s="14"/>
      <c r="DOP3203" s="14"/>
      <c r="DOQ3203" s="14"/>
      <c r="DOR3203" s="14"/>
      <c r="DOS3203" s="14"/>
      <c r="DOT3203" s="14"/>
      <c r="DOU3203" s="14"/>
      <c r="DOV3203" s="14"/>
      <c r="DOW3203" s="14"/>
      <c r="DOX3203" s="14"/>
      <c r="DOY3203" s="14"/>
      <c r="DOZ3203" s="14"/>
      <c r="DPA3203" s="14"/>
      <c r="DPB3203" s="14"/>
      <c r="DPC3203" s="14"/>
      <c r="DPD3203" s="14"/>
      <c r="DPE3203" s="14"/>
      <c r="DPF3203" s="14"/>
      <c r="DPG3203" s="14"/>
      <c r="DPH3203" s="14"/>
      <c r="DPI3203" s="14"/>
      <c r="DPJ3203" s="14"/>
      <c r="DPK3203" s="14"/>
      <c r="DPL3203" s="14"/>
      <c r="DPM3203" s="14"/>
      <c r="DPN3203" s="14"/>
      <c r="DPO3203" s="14"/>
      <c r="DPP3203" s="14"/>
      <c r="DPQ3203" s="14"/>
      <c r="DPR3203" s="14"/>
      <c r="DPS3203" s="14"/>
      <c r="DPT3203" s="14"/>
      <c r="DPU3203" s="14"/>
      <c r="DPV3203" s="14"/>
      <c r="DPW3203" s="14"/>
      <c r="DPX3203" s="14"/>
      <c r="DPY3203" s="14"/>
      <c r="DPZ3203" s="14"/>
      <c r="DQA3203" s="14"/>
      <c r="DQB3203" s="14"/>
      <c r="DQC3203" s="14"/>
      <c r="DQD3203" s="14"/>
      <c r="DQE3203" s="14"/>
      <c r="DQF3203" s="14"/>
      <c r="DQG3203" s="14"/>
      <c r="DQH3203" s="14"/>
      <c r="DQI3203" s="14"/>
      <c r="DQJ3203" s="14"/>
      <c r="DQK3203" s="14"/>
      <c r="DQL3203" s="14"/>
      <c r="DQM3203" s="14"/>
      <c r="DQN3203" s="14"/>
      <c r="DQO3203" s="14"/>
      <c r="DQP3203" s="14"/>
      <c r="DQQ3203" s="14"/>
      <c r="DQR3203" s="14"/>
      <c r="DQS3203" s="14"/>
      <c r="DQT3203" s="14"/>
      <c r="DQU3203" s="14"/>
      <c r="DQV3203" s="14"/>
      <c r="DQW3203" s="14"/>
      <c r="DQX3203" s="14"/>
      <c r="DQY3203" s="14"/>
      <c r="DQZ3203" s="14"/>
      <c r="DRA3203" s="14"/>
      <c r="DRB3203" s="14"/>
      <c r="DRC3203" s="14"/>
      <c r="DRD3203" s="14"/>
      <c r="DRE3203" s="14"/>
      <c r="DRF3203" s="14"/>
      <c r="DRG3203" s="14"/>
      <c r="DRH3203" s="14"/>
      <c r="DRI3203" s="14"/>
      <c r="DRJ3203" s="14"/>
      <c r="DRK3203" s="14"/>
      <c r="DRL3203" s="14"/>
      <c r="DRM3203" s="14"/>
      <c r="DRN3203" s="14"/>
      <c r="DRO3203" s="14"/>
      <c r="DRP3203" s="14"/>
      <c r="DRQ3203" s="14"/>
      <c r="DRR3203" s="14"/>
      <c r="DRS3203" s="14"/>
      <c r="DRT3203" s="14"/>
      <c r="DRU3203" s="14"/>
      <c r="DRV3203" s="14"/>
      <c r="DRW3203" s="14"/>
      <c r="DRX3203" s="14"/>
      <c r="DRY3203" s="14"/>
      <c r="DRZ3203" s="14"/>
      <c r="DSA3203" s="14"/>
      <c r="DSB3203" s="14"/>
      <c r="DSC3203" s="14"/>
      <c r="DSD3203" s="14"/>
      <c r="DSE3203" s="14"/>
      <c r="DSF3203" s="14"/>
      <c r="DSG3203" s="14"/>
      <c r="DSH3203" s="14"/>
      <c r="DSI3203" s="14"/>
      <c r="DSJ3203" s="14"/>
      <c r="DSK3203" s="14"/>
      <c r="DSL3203" s="14"/>
      <c r="DSM3203" s="14"/>
      <c r="DSN3203" s="14"/>
      <c r="DSO3203" s="14"/>
      <c r="DSP3203" s="14"/>
      <c r="DSQ3203" s="14"/>
      <c r="DSR3203" s="14"/>
      <c r="DSS3203" s="14"/>
      <c r="DST3203" s="14"/>
      <c r="DSU3203" s="14"/>
      <c r="DSV3203" s="14"/>
      <c r="DSW3203" s="14"/>
      <c r="DSX3203" s="14"/>
      <c r="DSY3203" s="14"/>
      <c r="DSZ3203" s="14"/>
      <c r="DTA3203" s="14"/>
      <c r="DTB3203" s="14"/>
      <c r="DTC3203" s="14"/>
      <c r="DTD3203" s="14"/>
      <c r="DTE3203" s="14"/>
      <c r="DTF3203" s="14"/>
      <c r="DTG3203" s="14"/>
      <c r="DTH3203" s="14"/>
      <c r="DTI3203" s="14"/>
      <c r="DTJ3203" s="14"/>
      <c r="DTK3203" s="14"/>
      <c r="DTL3203" s="14"/>
      <c r="DTM3203" s="14"/>
      <c r="DTN3203" s="14"/>
      <c r="DTO3203" s="14"/>
      <c r="DTP3203" s="14"/>
      <c r="DTQ3203" s="14"/>
      <c r="DTR3203" s="14"/>
      <c r="DTS3203" s="14"/>
      <c r="DTT3203" s="14"/>
      <c r="DTU3203" s="14"/>
      <c r="DTV3203" s="14"/>
      <c r="DTW3203" s="14"/>
      <c r="DTX3203" s="14"/>
      <c r="DTY3203" s="14"/>
      <c r="DTZ3203" s="14"/>
      <c r="DUA3203" s="14"/>
      <c r="DUB3203" s="14"/>
      <c r="DUC3203" s="14"/>
      <c r="DUD3203" s="14"/>
      <c r="DUE3203" s="14"/>
      <c r="DUF3203" s="14"/>
      <c r="DUG3203" s="14"/>
      <c r="DUH3203" s="14"/>
      <c r="DUI3203" s="14"/>
      <c r="DUJ3203" s="14"/>
      <c r="DUK3203" s="14"/>
      <c r="DUL3203" s="14"/>
      <c r="DUM3203" s="14"/>
      <c r="DUN3203" s="14"/>
      <c r="DUO3203" s="14"/>
      <c r="DUP3203" s="14"/>
      <c r="DUQ3203" s="14"/>
      <c r="DUR3203" s="14"/>
      <c r="DUS3203" s="14"/>
      <c r="DUT3203" s="14"/>
      <c r="DUU3203" s="14"/>
      <c r="DUV3203" s="14"/>
      <c r="DUW3203" s="14"/>
      <c r="DUX3203" s="14"/>
      <c r="DUY3203" s="14"/>
      <c r="DUZ3203" s="14"/>
      <c r="DVA3203" s="14"/>
      <c r="DVB3203" s="14"/>
      <c r="DVC3203" s="14"/>
      <c r="DVD3203" s="14"/>
      <c r="DVE3203" s="14"/>
      <c r="DVF3203" s="14"/>
      <c r="DVG3203" s="14"/>
      <c r="DVH3203" s="14"/>
      <c r="DVI3203" s="14"/>
      <c r="DVJ3203" s="14"/>
      <c r="DVK3203" s="14"/>
      <c r="DVL3203" s="14"/>
      <c r="DVM3203" s="14"/>
      <c r="DVN3203" s="14"/>
      <c r="DVO3203" s="14"/>
      <c r="DVP3203" s="14"/>
      <c r="DVQ3203" s="14"/>
      <c r="DVR3203" s="14"/>
      <c r="DVS3203" s="14"/>
      <c r="DVT3203" s="14"/>
      <c r="DVU3203" s="14"/>
      <c r="DVV3203" s="14"/>
      <c r="DVW3203" s="14"/>
      <c r="DVX3203" s="14"/>
      <c r="DVY3203" s="14"/>
      <c r="DVZ3203" s="14"/>
      <c r="DWA3203" s="14"/>
      <c r="DWB3203" s="14"/>
      <c r="DWC3203" s="14"/>
      <c r="DWD3203" s="14"/>
      <c r="DWE3203" s="14"/>
      <c r="DWF3203" s="14"/>
      <c r="DWG3203" s="14"/>
      <c r="DWH3203" s="14"/>
      <c r="DWI3203" s="14"/>
      <c r="DWJ3203" s="14"/>
      <c r="DWK3203" s="14"/>
      <c r="DWL3203" s="14"/>
      <c r="DWM3203" s="14"/>
      <c r="DWN3203" s="14"/>
      <c r="DWO3203" s="14"/>
      <c r="DWP3203" s="14"/>
      <c r="DWQ3203" s="14"/>
      <c r="DWR3203" s="14"/>
      <c r="DWS3203" s="14"/>
      <c r="DWT3203" s="14"/>
      <c r="DWU3203" s="14"/>
      <c r="DWV3203" s="14"/>
      <c r="DWW3203" s="14"/>
      <c r="DWX3203" s="14"/>
      <c r="DWY3203" s="14"/>
      <c r="DWZ3203" s="14"/>
      <c r="DXA3203" s="14"/>
      <c r="DXB3203" s="14"/>
      <c r="DXC3203" s="14"/>
      <c r="DXD3203" s="14"/>
      <c r="DXE3203" s="14"/>
      <c r="DXF3203" s="14"/>
      <c r="DXG3203" s="14"/>
      <c r="DXH3203" s="14"/>
      <c r="DXI3203" s="14"/>
      <c r="DXJ3203" s="14"/>
      <c r="DXK3203" s="14"/>
      <c r="DXL3203" s="14"/>
      <c r="DXM3203" s="14"/>
      <c r="DXN3203" s="14"/>
      <c r="DXO3203" s="14"/>
      <c r="DXP3203" s="14"/>
      <c r="DXQ3203" s="14"/>
      <c r="DXR3203" s="14"/>
      <c r="DXS3203" s="14"/>
      <c r="DXT3203" s="14"/>
      <c r="DXU3203" s="14"/>
      <c r="DXV3203" s="14"/>
      <c r="DXW3203" s="14"/>
      <c r="DXX3203" s="14"/>
      <c r="DXY3203" s="14"/>
      <c r="DXZ3203" s="14"/>
      <c r="DYA3203" s="14"/>
      <c r="DYB3203" s="14"/>
      <c r="DYC3203" s="14"/>
      <c r="DYD3203" s="14"/>
      <c r="DYE3203" s="14"/>
      <c r="DYF3203" s="14"/>
      <c r="DYG3203" s="14"/>
      <c r="DYH3203" s="14"/>
      <c r="DYI3203" s="14"/>
      <c r="DYJ3203" s="14"/>
      <c r="DYK3203" s="14"/>
      <c r="DYL3203" s="14"/>
      <c r="DYM3203" s="14"/>
      <c r="DYN3203" s="14"/>
      <c r="DYO3203" s="14"/>
      <c r="DYP3203" s="14"/>
      <c r="DYQ3203" s="14"/>
      <c r="DYR3203" s="14"/>
      <c r="DYS3203" s="14"/>
      <c r="DYT3203" s="14"/>
      <c r="DYU3203" s="14"/>
      <c r="DYV3203" s="14"/>
      <c r="DYW3203" s="14"/>
      <c r="DYX3203" s="14"/>
      <c r="DYY3203" s="14"/>
      <c r="DYZ3203" s="14"/>
      <c r="DZA3203" s="14"/>
      <c r="DZB3203" s="14"/>
      <c r="DZC3203" s="14"/>
      <c r="DZD3203" s="14"/>
      <c r="DZE3203" s="14"/>
      <c r="DZF3203" s="14"/>
      <c r="DZG3203" s="14"/>
      <c r="DZH3203" s="14"/>
      <c r="DZI3203" s="14"/>
      <c r="DZJ3203" s="14"/>
      <c r="DZK3203" s="14"/>
      <c r="DZL3203" s="14"/>
      <c r="DZM3203" s="14"/>
      <c r="DZN3203" s="14"/>
      <c r="DZO3203" s="14"/>
      <c r="DZP3203" s="14"/>
      <c r="DZQ3203" s="14"/>
      <c r="DZR3203" s="14"/>
      <c r="DZS3203" s="14"/>
      <c r="DZT3203" s="14"/>
      <c r="DZU3203" s="14"/>
      <c r="DZV3203" s="14"/>
      <c r="DZW3203" s="14"/>
      <c r="DZX3203" s="14"/>
      <c r="DZY3203" s="14"/>
      <c r="DZZ3203" s="14"/>
      <c r="EAA3203" s="14"/>
      <c r="EAB3203" s="14"/>
      <c r="EAC3203" s="14"/>
      <c r="EAD3203" s="14"/>
      <c r="EAE3203" s="14"/>
      <c r="EAF3203" s="14"/>
      <c r="EAG3203" s="14"/>
      <c r="EAH3203" s="14"/>
      <c r="EAI3203" s="14"/>
      <c r="EAJ3203" s="14"/>
      <c r="EAK3203" s="14"/>
      <c r="EAL3203" s="14"/>
      <c r="EAM3203" s="14"/>
      <c r="EAN3203" s="14"/>
      <c r="EAO3203" s="14"/>
      <c r="EAP3203" s="14"/>
      <c r="EAQ3203" s="14"/>
      <c r="EAR3203" s="14"/>
      <c r="EAS3203" s="14"/>
      <c r="EAT3203" s="14"/>
      <c r="EAU3203" s="14"/>
      <c r="EAV3203" s="14"/>
      <c r="EAW3203" s="14"/>
      <c r="EAX3203" s="14"/>
      <c r="EAY3203" s="14"/>
      <c r="EAZ3203" s="14"/>
      <c r="EBA3203" s="14"/>
      <c r="EBB3203" s="14"/>
      <c r="EBC3203" s="14"/>
      <c r="EBD3203" s="14"/>
      <c r="EBE3203" s="14"/>
      <c r="EBF3203" s="14"/>
      <c r="EBG3203" s="14"/>
      <c r="EBH3203" s="14"/>
      <c r="EBI3203" s="14"/>
      <c r="EBJ3203" s="14"/>
      <c r="EBK3203" s="14"/>
      <c r="EBL3203" s="14"/>
      <c r="EBM3203" s="14"/>
      <c r="EBN3203" s="14"/>
      <c r="EBO3203" s="14"/>
      <c r="EBP3203" s="14"/>
      <c r="EBQ3203" s="14"/>
      <c r="EBR3203" s="14"/>
      <c r="EBS3203" s="14"/>
      <c r="EBT3203" s="14"/>
      <c r="EBU3203" s="14"/>
      <c r="EBV3203" s="14"/>
      <c r="EBW3203" s="14"/>
      <c r="EBX3203" s="14"/>
      <c r="EBY3203" s="14"/>
      <c r="EBZ3203" s="14"/>
      <c r="ECA3203" s="14"/>
      <c r="ECB3203" s="14"/>
      <c r="ECC3203" s="14"/>
      <c r="ECD3203" s="14"/>
      <c r="ECE3203" s="14"/>
      <c r="ECF3203" s="14"/>
      <c r="ECG3203" s="14"/>
      <c r="ECH3203" s="14"/>
      <c r="ECI3203" s="14"/>
      <c r="ECJ3203" s="14"/>
      <c r="ECK3203" s="14"/>
      <c r="ECL3203" s="14"/>
      <c r="ECM3203" s="14"/>
      <c r="ECN3203" s="14"/>
      <c r="ECO3203" s="14"/>
      <c r="ECP3203" s="14"/>
      <c r="ECQ3203" s="14"/>
      <c r="ECR3203" s="14"/>
      <c r="ECS3203" s="14"/>
      <c r="ECT3203" s="14"/>
      <c r="ECU3203" s="14"/>
      <c r="ECV3203" s="14"/>
      <c r="ECW3203" s="14"/>
      <c r="ECX3203" s="14"/>
      <c r="ECY3203" s="14"/>
      <c r="ECZ3203" s="14"/>
      <c r="EDA3203" s="14"/>
      <c r="EDB3203" s="14"/>
      <c r="EDC3203" s="14"/>
      <c r="EDD3203" s="14"/>
      <c r="EDE3203" s="14"/>
      <c r="EDF3203" s="14"/>
      <c r="EDG3203" s="14"/>
      <c r="EDH3203" s="14"/>
      <c r="EDI3203" s="14"/>
      <c r="EDJ3203" s="14"/>
      <c r="EDK3203" s="14"/>
      <c r="EDL3203" s="14"/>
      <c r="EDM3203" s="14"/>
      <c r="EDN3203" s="14"/>
      <c r="EDO3203" s="14"/>
      <c r="EDP3203" s="14"/>
      <c r="EDQ3203" s="14"/>
      <c r="EDR3203" s="14"/>
      <c r="EDS3203" s="14"/>
      <c r="EDT3203" s="14"/>
      <c r="EDU3203" s="14"/>
      <c r="EDV3203" s="14"/>
      <c r="EDW3203" s="14"/>
      <c r="EDX3203" s="14"/>
      <c r="EDY3203" s="14"/>
      <c r="EDZ3203" s="14"/>
      <c r="EEA3203" s="14"/>
      <c r="EEB3203" s="14"/>
      <c r="EEC3203" s="14"/>
      <c r="EED3203" s="14"/>
      <c r="EEE3203" s="14"/>
      <c r="EEF3203" s="14"/>
      <c r="EEG3203" s="14"/>
      <c r="EEH3203" s="14"/>
      <c r="EEI3203" s="14"/>
      <c r="EEJ3203" s="14"/>
      <c r="EEK3203" s="14"/>
      <c r="EEL3203" s="14"/>
      <c r="EEM3203" s="14"/>
      <c r="EEN3203" s="14"/>
      <c r="EEO3203" s="14"/>
      <c r="EEP3203" s="14"/>
      <c r="EEQ3203" s="14"/>
      <c r="EER3203" s="14"/>
      <c r="EES3203" s="14"/>
      <c r="EET3203" s="14"/>
      <c r="EEU3203" s="14"/>
      <c r="EEV3203" s="14"/>
      <c r="EEW3203" s="14"/>
      <c r="EEX3203" s="14"/>
      <c r="EEY3203" s="14"/>
      <c r="EEZ3203" s="14"/>
      <c r="EFA3203" s="14"/>
      <c r="EFB3203" s="14"/>
      <c r="EFC3203" s="14"/>
      <c r="EFD3203" s="14"/>
      <c r="EFE3203" s="14"/>
      <c r="EFF3203" s="14"/>
      <c r="EFG3203" s="14"/>
      <c r="EFH3203" s="14"/>
      <c r="EFI3203" s="14"/>
      <c r="EFJ3203" s="14"/>
      <c r="EFK3203" s="14"/>
      <c r="EFL3203" s="14"/>
      <c r="EFM3203" s="14"/>
      <c r="EFN3203" s="14"/>
      <c r="EFO3203" s="14"/>
      <c r="EFP3203" s="14"/>
      <c r="EFQ3203" s="14"/>
      <c r="EFR3203" s="14"/>
      <c r="EFS3203" s="14"/>
      <c r="EFT3203" s="14"/>
      <c r="EFU3203" s="14"/>
      <c r="EFV3203" s="14"/>
      <c r="EFW3203" s="14"/>
      <c r="EFX3203" s="14"/>
      <c r="EFY3203" s="14"/>
      <c r="EFZ3203" s="14"/>
      <c r="EGA3203" s="14"/>
      <c r="EGB3203" s="14"/>
      <c r="EGC3203" s="14"/>
      <c r="EGD3203" s="14"/>
      <c r="EGE3203" s="14"/>
      <c r="EGF3203" s="14"/>
      <c r="EGG3203" s="14"/>
      <c r="EGH3203" s="14"/>
      <c r="EGI3203" s="14"/>
      <c r="EGJ3203" s="14"/>
      <c r="EGK3203" s="14"/>
      <c r="EGL3203" s="14"/>
      <c r="EGM3203" s="14"/>
      <c r="EGN3203" s="14"/>
      <c r="EGO3203" s="14"/>
      <c r="EGP3203" s="14"/>
      <c r="EGQ3203" s="14"/>
      <c r="EGR3203" s="14"/>
      <c r="EGS3203" s="14"/>
      <c r="EGT3203" s="14"/>
      <c r="EGU3203" s="14"/>
      <c r="EGV3203" s="14"/>
      <c r="EGW3203" s="14"/>
      <c r="EGX3203" s="14"/>
      <c r="EGY3203" s="14"/>
      <c r="EGZ3203" s="14"/>
      <c r="EHA3203" s="14"/>
      <c r="EHB3203" s="14"/>
      <c r="EHC3203" s="14"/>
      <c r="EHD3203" s="14"/>
      <c r="EHE3203" s="14"/>
      <c r="EHF3203" s="14"/>
      <c r="EHG3203" s="14"/>
      <c r="EHH3203" s="14"/>
      <c r="EHI3203" s="14"/>
      <c r="EHJ3203" s="14"/>
      <c r="EHK3203" s="14"/>
      <c r="EHL3203" s="14"/>
      <c r="EHM3203" s="14"/>
      <c r="EHN3203" s="14"/>
      <c r="EHO3203" s="14"/>
      <c r="EHP3203" s="14"/>
      <c r="EHQ3203" s="14"/>
      <c r="EHR3203" s="14"/>
      <c r="EHS3203" s="14"/>
      <c r="EHT3203" s="14"/>
      <c r="EHU3203" s="14"/>
      <c r="EHV3203" s="14"/>
      <c r="EHW3203" s="14"/>
      <c r="EHX3203" s="14"/>
      <c r="EHY3203" s="14"/>
      <c r="EHZ3203" s="14"/>
      <c r="EIA3203" s="14"/>
      <c r="EIB3203" s="14"/>
      <c r="EIC3203" s="14"/>
      <c r="EID3203" s="14"/>
      <c r="EIE3203" s="14"/>
      <c r="EIF3203" s="14"/>
      <c r="EIG3203" s="14"/>
      <c r="EIH3203" s="14"/>
      <c r="EII3203" s="14"/>
      <c r="EIJ3203" s="14"/>
      <c r="EIK3203" s="14"/>
      <c r="EIL3203" s="14"/>
      <c r="EIM3203" s="14"/>
      <c r="EIN3203" s="14"/>
      <c r="EIO3203" s="14"/>
      <c r="EIP3203" s="14"/>
      <c r="EIQ3203" s="14"/>
      <c r="EIR3203" s="14"/>
      <c r="EIS3203" s="14"/>
      <c r="EIT3203" s="14"/>
      <c r="EIU3203" s="14"/>
      <c r="EIV3203" s="14"/>
      <c r="EIW3203" s="14"/>
      <c r="EIX3203" s="14"/>
      <c r="EIY3203" s="14"/>
      <c r="EIZ3203" s="14"/>
      <c r="EJA3203" s="14"/>
      <c r="EJB3203" s="14"/>
      <c r="EJC3203" s="14"/>
      <c r="EJD3203" s="14"/>
      <c r="EJE3203" s="14"/>
      <c r="EJF3203" s="14"/>
      <c r="EJG3203" s="14"/>
      <c r="EJH3203" s="14"/>
      <c r="EJI3203" s="14"/>
      <c r="EJJ3203" s="14"/>
      <c r="EJK3203" s="14"/>
      <c r="EJL3203" s="14"/>
      <c r="EJM3203" s="14"/>
      <c r="EJN3203" s="14"/>
      <c r="EJO3203" s="14"/>
      <c r="EJP3203" s="14"/>
      <c r="EJQ3203" s="14"/>
      <c r="EJR3203" s="14"/>
      <c r="EJS3203" s="14"/>
      <c r="EJT3203" s="14"/>
      <c r="EJU3203" s="14"/>
      <c r="EJV3203" s="14"/>
      <c r="EJW3203" s="14"/>
      <c r="EJX3203" s="14"/>
      <c r="EJY3203" s="14"/>
      <c r="EJZ3203" s="14"/>
      <c r="EKA3203" s="14"/>
      <c r="EKB3203" s="14"/>
      <c r="EKC3203" s="14"/>
      <c r="EKD3203" s="14"/>
      <c r="EKE3203" s="14"/>
      <c r="EKF3203" s="14"/>
      <c r="EKG3203" s="14"/>
      <c r="EKH3203" s="14"/>
      <c r="EKI3203" s="14"/>
      <c r="EKJ3203" s="14"/>
      <c r="EKK3203" s="14"/>
      <c r="EKL3203" s="14"/>
      <c r="EKM3203" s="14"/>
      <c r="EKN3203" s="14"/>
      <c r="EKO3203" s="14"/>
      <c r="EKP3203" s="14"/>
      <c r="EKQ3203" s="14"/>
      <c r="EKR3203" s="14"/>
      <c r="EKS3203" s="14"/>
      <c r="EKT3203" s="14"/>
      <c r="EKU3203" s="14"/>
      <c r="EKV3203" s="14"/>
      <c r="EKW3203" s="14"/>
      <c r="EKX3203" s="14"/>
      <c r="EKY3203" s="14"/>
      <c r="EKZ3203" s="14"/>
      <c r="ELA3203" s="14"/>
      <c r="ELB3203" s="14"/>
      <c r="ELC3203" s="14"/>
      <c r="ELD3203" s="14"/>
      <c r="ELE3203" s="14"/>
      <c r="ELF3203" s="14"/>
      <c r="ELG3203" s="14"/>
      <c r="ELH3203" s="14"/>
      <c r="ELI3203" s="14"/>
      <c r="ELJ3203" s="14"/>
      <c r="ELK3203" s="14"/>
      <c r="ELL3203" s="14"/>
      <c r="ELM3203" s="14"/>
      <c r="ELN3203" s="14"/>
      <c r="ELO3203" s="14"/>
      <c r="ELP3203" s="14"/>
      <c r="ELQ3203" s="14"/>
      <c r="ELR3203" s="14"/>
      <c r="ELS3203" s="14"/>
      <c r="ELT3203" s="14"/>
      <c r="ELU3203" s="14"/>
      <c r="ELV3203" s="14"/>
      <c r="ELW3203" s="14"/>
      <c r="ELX3203" s="14"/>
      <c r="ELY3203" s="14"/>
      <c r="ELZ3203" s="14"/>
      <c r="EMA3203" s="14"/>
      <c r="EMB3203" s="14"/>
      <c r="EMC3203" s="14"/>
      <c r="EMD3203" s="14"/>
      <c r="EME3203" s="14"/>
      <c r="EMF3203" s="14"/>
      <c r="EMG3203" s="14"/>
      <c r="EMH3203" s="14"/>
      <c r="EMI3203" s="14"/>
      <c r="EMJ3203" s="14"/>
      <c r="EMK3203" s="14"/>
      <c r="EML3203" s="14"/>
      <c r="EMM3203" s="14"/>
      <c r="EMN3203" s="14"/>
      <c r="EMO3203" s="14"/>
      <c r="EMP3203" s="14"/>
      <c r="EMQ3203" s="14"/>
      <c r="EMR3203" s="14"/>
      <c r="EMS3203" s="14"/>
      <c r="EMT3203" s="14"/>
      <c r="EMU3203" s="14"/>
      <c r="EMV3203" s="14"/>
      <c r="EMW3203" s="14"/>
      <c r="EMX3203" s="14"/>
      <c r="EMY3203" s="14"/>
      <c r="EMZ3203" s="14"/>
      <c r="ENA3203" s="14"/>
      <c r="ENB3203" s="14"/>
      <c r="ENC3203" s="14"/>
      <c r="END3203" s="14"/>
      <c r="ENE3203" s="14"/>
      <c r="ENF3203" s="14"/>
      <c r="ENG3203" s="14"/>
      <c r="ENH3203" s="14"/>
      <c r="ENI3203" s="14"/>
      <c r="ENJ3203" s="14"/>
      <c r="ENK3203" s="14"/>
      <c r="ENL3203" s="14"/>
      <c r="ENM3203" s="14"/>
      <c r="ENN3203" s="14"/>
      <c r="ENO3203" s="14"/>
      <c r="ENP3203" s="14"/>
      <c r="ENQ3203" s="14"/>
      <c r="ENR3203" s="14"/>
      <c r="ENS3203" s="14"/>
      <c r="ENT3203" s="14"/>
      <c r="ENU3203" s="14"/>
      <c r="ENV3203" s="14"/>
      <c r="ENW3203" s="14"/>
      <c r="ENX3203" s="14"/>
      <c r="ENY3203" s="14"/>
      <c r="ENZ3203" s="14"/>
      <c r="EOA3203" s="14"/>
      <c r="EOB3203" s="14"/>
      <c r="EOC3203" s="14"/>
      <c r="EOD3203" s="14"/>
      <c r="EOE3203" s="14"/>
      <c r="EOF3203" s="14"/>
      <c r="EOG3203" s="14"/>
      <c r="EOH3203" s="14"/>
      <c r="EOI3203" s="14"/>
      <c r="EOJ3203" s="14"/>
      <c r="EOK3203" s="14"/>
      <c r="EOL3203" s="14"/>
      <c r="EOM3203" s="14"/>
      <c r="EON3203" s="14"/>
      <c r="EOO3203" s="14"/>
      <c r="EOP3203" s="14"/>
      <c r="EOQ3203" s="14"/>
      <c r="EOR3203" s="14"/>
      <c r="EOS3203" s="14"/>
      <c r="EOT3203" s="14"/>
      <c r="EOU3203" s="14"/>
      <c r="EOV3203" s="14"/>
      <c r="EOW3203" s="14"/>
      <c r="EOX3203" s="14"/>
      <c r="EOY3203" s="14"/>
      <c r="EOZ3203" s="14"/>
      <c r="EPA3203" s="14"/>
      <c r="EPB3203" s="14"/>
      <c r="EPC3203" s="14"/>
      <c r="EPD3203" s="14"/>
      <c r="EPE3203" s="14"/>
      <c r="EPF3203" s="14"/>
      <c r="EPG3203" s="14"/>
      <c r="EPH3203" s="14"/>
      <c r="EPI3203" s="14"/>
      <c r="EPJ3203" s="14"/>
      <c r="EPK3203" s="14"/>
      <c r="EPL3203" s="14"/>
      <c r="EPM3203" s="14"/>
      <c r="EPN3203" s="14"/>
      <c r="EPO3203" s="14"/>
      <c r="EPP3203" s="14"/>
      <c r="EPQ3203" s="14"/>
      <c r="EPR3203" s="14"/>
      <c r="EPS3203" s="14"/>
      <c r="EPT3203" s="14"/>
      <c r="EPU3203" s="14"/>
      <c r="EPV3203" s="14"/>
      <c r="EPW3203" s="14"/>
      <c r="EPX3203" s="14"/>
      <c r="EPY3203" s="14"/>
      <c r="EPZ3203" s="14"/>
      <c r="EQA3203" s="14"/>
      <c r="EQB3203" s="14"/>
      <c r="EQC3203" s="14"/>
      <c r="EQD3203" s="14"/>
      <c r="EQE3203" s="14"/>
      <c r="EQF3203" s="14"/>
      <c r="EQG3203" s="14"/>
      <c r="EQH3203" s="14"/>
      <c r="EQI3203" s="14"/>
      <c r="EQJ3203" s="14"/>
      <c r="EQK3203" s="14"/>
      <c r="EQL3203" s="14"/>
      <c r="EQM3203" s="14"/>
      <c r="EQN3203" s="14"/>
      <c r="EQO3203" s="14"/>
      <c r="EQP3203" s="14"/>
      <c r="EQQ3203" s="14"/>
      <c r="EQR3203" s="14"/>
      <c r="EQS3203" s="14"/>
      <c r="EQT3203" s="14"/>
      <c r="EQU3203" s="14"/>
      <c r="EQV3203" s="14"/>
      <c r="EQW3203" s="14"/>
      <c r="EQX3203" s="14"/>
      <c r="EQY3203" s="14"/>
      <c r="EQZ3203" s="14"/>
      <c r="ERA3203" s="14"/>
      <c r="ERB3203" s="14"/>
      <c r="ERC3203" s="14"/>
      <c r="ERD3203" s="14"/>
      <c r="ERE3203" s="14"/>
      <c r="ERF3203" s="14"/>
      <c r="ERG3203" s="14"/>
      <c r="ERH3203" s="14"/>
      <c r="ERI3203" s="14"/>
      <c r="ERJ3203" s="14"/>
      <c r="ERK3203" s="14"/>
      <c r="ERL3203" s="14"/>
      <c r="ERM3203" s="14"/>
      <c r="ERN3203" s="14"/>
      <c r="ERO3203" s="14"/>
      <c r="ERP3203" s="14"/>
      <c r="ERQ3203" s="14"/>
      <c r="ERR3203" s="14"/>
      <c r="ERS3203" s="14"/>
      <c r="ERT3203" s="14"/>
      <c r="ERU3203" s="14"/>
      <c r="ERV3203" s="14"/>
      <c r="ERW3203" s="14"/>
      <c r="ERX3203" s="14"/>
      <c r="ERY3203" s="14"/>
      <c r="ERZ3203" s="14"/>
      <c r="ESA3203" s="14"/>
      <c r="ESB3203" s="14"/>
      <c r="ESC3203" s="14"/>
      <c r="ESD3203" s="14"/>
      <c r="ESE3203" s="14"/>
      <c r="ESF3203" s="14"/>
      <c r="ESG3203" s="14"/>
      <c r="ESH3203" s="14"/>
      <c r="ESI3203" s="14"/>
      <c r="ESJ3203" s="14"/>
      <c r="ESK3203" s="14"/>
      <c r="ESL3203" s="14"/>
      <c r="ESM3203" s="14"/>
      <c r="ESN3203" s="14"/>
      <c r="ESO3203" s="14"/>
      <c r="ESP3203" s="14"/>
      <c r="ESQ3203" s="14"/>
      <c r="ESR3203" s="14"/>
      <c r="ESS3203" s="14"/>
      <c r="EST3203" s="14"/>
      <c r="ESU3203" s="14"/>
      <c r="ESV3203" s="14"/>
      <c r="ESW3203" s="14"/>
      <c r="ESX3203" s="14"/>
      <c r="ESY3203" s="14"/>
      <c r="ESZ3203" s="14"/>
      <c r="ETA3203" s="14"/>
      <c r="ETB3203" s="14"/>
      <c r="ETC3203" s="14"/>
      <c r="ETD3203" s="14"/>
      <c r="ETE3203" s="14"/>
      <c r="ETF3203" s="14"/>
      <c r="ETG3203" s="14"/>
      <c r="ETH3203" s="14"/>
      <c r="ETI3203" s="14"/>
      <c r="ETJ3203" s="14"/>
      <c r="ETK3203" s="14"/>
      <c r="ETL3203" s="14"/>
      <c r="ETM3203" s="14"/>
      <c r="ETN3203" s="14"/>
      <c r="ETO3203" s="14"/>
      <c r="ETP3203" s="14"/>
      <c r="ETQ3203" s="14"/>
      <c r="ETR3203" s="14"/>
      <c r="ETS3203" s="14"/>
      <c r="ETT3203" s="14"/>
      <c r="ETU3203" s="14"/>
      <c r="ETV3203" s="14"/>
      <c r="ETW3203" s="14"/>
      <c r="ETX3203" s="14"/>
      <c r="ETY3203" s="14"/>
      <c r="ETZ3203" s="14"/>
      <c r="EUA3203" s="14"/>
      <c r="EUB3203" s="14"/>
      <c r="EUC3203" s="14"/>
      <c r="EUD3203" s="14"/>
      <c r="EUE3203" s="14"/>
      <c r="EUF3203" s="14"/>
      <c r="EUG3203" s="14"/>
      <c r="EUH3203" s="14"/>
      <c r="EUI3203" s="14"/>
      <c r="EUJ3203" s="14"/>
      <c r="EUK3203" s="14"/>
      <c r="EUL3203" s="14"/>
      <c r="EUM3203" s="14"/>
      <c r="EUN3203" s="14"/>
      <c r="EUO3203" s="14"/>
      <c r="EUP3203" s="14"/>
      <c r="EUQ3203" s="14"/>
      <c r="EUR3203" s="14"/>
      <c r="EUS3203" s="14"/>
      <c r="EUT3203" s="14"/>
      <c r="EUU3203" s="14"/>
      <c r="EUV3203" s="14"/>
      <c r="EUW3203" s="14"/>
      <c r="EUX3203" s="14"/>
      <c r="EUY3203" s="14"/>
      <c r="EUZ3203" s="14"/>
      <c r="EVA3203" s="14"/>
      <c r="EVB3203" s="14"/>
      <c r="EVC3203" s="14"/>
      <c r="EVD3203" s="14"/>
      <c r="EVE3203" s="14"/>
      <c r="EVF3203" s="14"/>
      <c r="EVG3203" s="14"/>
      <c r="EVH3203" s="14"/>
      <c r="EVI3203" s="14"/>
      <c r="EVJ3203" s="14"/>
      <c r="EVK3203" s="14"/>
      <c r="EVL3203" s="14"/>
      <c r="EVM3203" s="14"/>
      <c r="EVN3203" s="14"/>
      <c r="EVO3203" s="14"/>
      <c r="EVP3203" s="14"/>
      <c r="EVQ3203" s="14"/>
      <c r="EVR3203" s="14"/>
      <c r="EVS3203" s="14"/>
      <c r="EVT3203" s="14"/>
      <c r="EVU3203" s="14"/>
      <c r="EVV3203" s="14"/>
      <c r="EVW3203" s="14"/>
      <c r="EVX3203" s="14"/>
      <c r="EVY3203" s="14"/>
      <c r="EVZ3203" s="14"/>
      <c r="EWA3203" s="14"/>
      <c r="EWB3203" s="14"/>
      <c r="EWC3203" s="14"/>
      <c r="EWD3203" s="14"/>
      <c r="EWE3203" s="14"/>
      <c r="EWF3203" s="14"/>
      <c r="EWG3203" s="14"/>
      <c r="EWH3203" s="14"/>
      <c r="EWI3203" s="14"/>
      <c r="EWJ3203" s="14"/>
      <c r="EWK3203" s="14"/>
      <c r="EWL3203" s="14"/>
      <c r="EWM3203" s="14"/>
      <c r="EWN3203" s="14"/>
      <c r="EWO3203" s="14"/>
      <c r="EWP3203" s="14"/>
      <c r="EWQ3203" s="14"/>
      <c r="EWR3203" s="14"/>
      <c r="EWS3203" s="14"/>
      <c r="EWT3203" s="14"/>
      <c r="EWU3203" s="14"/>
      <c r="EWV3203" s="14"/>
      <c r="EWW3203" s="14"/>
      <c r="EWX3203" s="14"/>
      <c r="EWY3203" s="14"/>
      <c r="EWZ3203" s="14"/>
      <c r="EXA3203" s="14"/>
      <c r="EXB3203" s="14"/>
      <c r="EXC3203" s="14"/>
      <c r="EXD3203" s="14"/>
      <c r="EXE3203" s="14"/>
      <c r="EXF3203" s="14"/>
      <c r="EXG3203" s="14"/>
      <c r="EXH3203" s="14"/>
      <c r="EXI3203" s="14"/>
      <c r="EXJ3203" s="14"/>
      <c r="EXK3203" s="14"/>
      <c r="EXL3203" s="14"/>
      <c r="EXM3203" s="14"/>
      <c r="EXN3203" s="14"/>
      <c r="EXO3203" s="14"/>
      <c r="EXP3203" s="14"/>
      <c r="EXQ3203" s="14"/>
      <c r="EXR3203" s="14"/>
      <c r="EXS3203" s="14"/>
      <c r="EXT3203" s="14"/>
      <c r="EXU3203" s="14"/>
      <c r="EXV3203" s="14"/>
      <c r="EXW3203" s="14"/>
      <c r="EXX3203" s="14"/>
      <c r="EXY3203" s="14"/>
      <c r="EXZ3203" s="14"/>
      <c r="EYA3203" s="14"/>
      <c r="EYB3203" s="14"/>
      <c r="EYC3203" s="14"/>
      <c r="EYD3203" s="14"/>
      <c r="EYE3203" s="14"/>
      <c r="EYF3203" s="14"/>
      <c r="EYG3203" s="14"/>
      <c r="EYH3203" s="14"/>
      <c r="EYI3203" s="14"/>
      <c r="EYJ3203" s="14"/>
      <c r="EYK3203" s="14"/>
      <c r="EYL3203" s="14"/>
      <c r="EYM3203" s="14"/>
      <c r="EYN3203" s="14"/>
      <c r="EYO3203" s="14"/>
      <c r="EYP3203" s="14"/>
      <c r="EYQ3203" s="14"/>
      <c r="EYR3203" s="14"/>
      <c r="EYS3203" s="14"/>
      <c r="EYT3203" s="14"/>
      <c r="EYU3203" s="14"/>
      <c r="EYV3203" s="14"/>
      <c r="EYW3203" s="14"/>
      <c r="EYX3203" s="14"/>
      <c r="EYY3203" s="14"/>
      <c r="EYZ3203" s="14"/>
      <c r="EZA3203" s="14"/>
      <c r="EZB3203" s="14"/>
      <c r="EZC3203" s="14"/>
      <c r="EZD3203" s="14"/>
      <c r="EZE3203" s="14"/>
      <c r="EZF3203" s="14"/>
      <c r="EZG3203" s="14"/>
      <c r="EZH3203" s="14"/>
      <c r="EZI3203" s="14"/>
      <c r="EZJ3203" s="14"/>
      <c r="EZK3203" s="14"/>
      <c r="EZL3203" s="14"/>
      <c r="EZM3203" s="14"/>
      <c r="EZN3203" s="14"/>
      <c r="EZO3203" s="14"/>
      <c r="EZP3203" s="14"/>
      <c r="EZQ3203" s="14"/>
      <c r="EZR3203" s="14"/>
      <c r="EZS3203" s="14"/>
      <c r="EZT3203" s="14"/>
      <c r="EZU3203" s="14"/>
      <c r="EZV3203" s="14"/>
      <c r="EZW3203" s="14"/>
      <c r="EZX3203" s="14"/>
      <c r="EZY3203" s="14"/>
      <c r="EZZ3203" s="14"/>
      <c r="FAA3203" s="14"/>
      <c r="FAB3203" s="14"/>
      <c r="FAC3203" s="14"/>
      <c r="FAD3203" s="14"/>
      <c r="FAE3203" s="14"/>
      <c r="FAF3203" s="14"/>
      <c r="FAG3203" s="14"/>
      <c r="FAH3203" s="14"/>
      <c r="FAI3203" s="14"/>
      <c r="FAJ3203" s="14"/>
      <c r="FAK3203" s="14"/>
      <c r="FAL3203" s="14"/>
      <c r="FAM3203" s="14"/>
      <c r="FAN3203" s="14"/>
      <c r="FAO3203" s="14"/>
      <c r="FAP3203" s="14"/>
      <c r="FAQ3203" s="14"/>
      <c r="FAR3203" s="14"/>
      <c r="FAS3203" s="14"/>
      <c r="FAT3203" s="14"/>
      <c r="FAU3203" s="14"/>
      <c r="FAV3203" s="14"/>
      <c r="FAW3203" s="14"/>
      <c r="FAX3203" s="14"/>
      <c r="FAY3203" s="14"/>
      <c r="FAZ3203" s="14"/>
      <c r="FBA3203" s="14"/>
      <c r="FBB3203" s="14"/>
      <c r="FBC3203" s="14"/>
      <c r="FBD3203" s="14"/>
      <c r="FBE3203" s="14"/>
      <c r="FBF3203" s="14"/>
      <c r="FBG3203" s="14"/>
      <c r="FBH3203" s="14"/>
      <c r="FBI3203" s="14"/>
      <c r="FBJ3203" s="14"/>
      <c r="FBK3203" s="14"/>
      <c r="FBL3203" s="14"/>
      <c r="FBM3203" s="14"/>
      <c r="FBN3203" s="14"/>
      <c r="FBO3203" s="14"/>
      <c r="FBP3203" s="14"/>
      <c r="FBQ3203" s="14"/>
      <c r="FBR3203" s="14"/>
      <c r="FBS3203" s="14"/>
      <c r="FBT3203" s="14"/>
      <c r="FBU3203" s="14"/>
      <c r="FBV3203" s="14"/>
      <c r="FBW3203" s="14"/>
      <c r="FBX3203" s="14"/>
      <c r="FBY3203" s="14"/>
      <c r="FBZ3203" s="14"/>
      <c r="FCA3203" s="14"/>
      <c r="FCB3203" s="14"/>
      <c r="FCC3203" s="14"/>
      <c r="FCD3203" s="14"/>
      <c r="FCE3203" s="14"/>
      <c r="FCF3203" s="14"/>
      <c r="FCG3203" s="14"/>
      <c r="FCH3203" s="14"/>
      <c r="FCI3203" s="14"/>
      <c r="FCJ3203" s="14"/>
      <c r="FCK3203" s="14"/>
      <c r="FCL3203" s="14"/>
      <c r="FCM3203" s="14"/>
      <c r="FCN3203" s="14"/>
      <c r="FCO3203" s="14"/>
      <c r="FCP3203" s="14"/>
      <c r="FCQ3203" s="14"/>
      <c r="FCR3203" s="14"/>
      <c r="FCS3203" s="14"/>
      <c r="FCT3203" s="14"/>
      <c r="FCU3203" s="14"/>
      <c r="FCV3203" s="14"/>
      <c r="FCW3203" s="14"/>
      <c r="FCX3203" s="14"/>
      <c r="FCY3203" s="14"/>
      <c r="FCZ3203" s="14"/>
      <c r="FDA3203" s="14"/>
      <c r="FDB3203" s="14"/>
      <c r="FDC3203" s="14"/>
      <c r="FDD3203" s="14"/>
      <c r="FDE3203" s="14"/>
      <c r="FDF3203" s="14"/>
      <c r="FDG3203" s="14"/>
      <c r="FDH3203" s="14"/>
      <c r="FDI3203" s="14"/>
      <c r="FDJ3203" s="14"/>
      <c r="FDK3203" s="14"/>
      <c r="FDL3203" s="14"/>
      <c r="FDM3203" s="14"/>
      <c r="FDN3203" s="14"/>
      <c r="FDO3203" s="14"/>
      <c r="FDP3203" s="14"/>
      <c r="FDQ3203" s="14"/>
      <c r="FDR3203" s="14"/>
      <c r="FDS3203" s="14"/>
      <c r="FDT3203" s="14"/>
      <c r="FDU3203" s="14"/>
      <c r="FDV3203" s="14"/>
      <c r="FDW3203" s="14"/>
      <c r="FDX3203" s="14"/>
      <c r="FDY3203" s="14"/>
      <c r="FDZ3203" s="14"/>
      <c r="FEA3203" s="14"/>
      <c r="FEB3203" s="14"/>
      <c r="FEC3203" s="14"/>
      <c r="FED3203" s="14"/>
      <c r="FEE3203" s="14"/>
      <c r="FEF3203" s="14"/>
      <c r="FEG3203" s="14"/>
      <c r="FEH3203" s="14"/>
      <c r="FEI3203" s="14"/>
      <c r="FEJ3203" s="14"/>
      <c r="FEK3203" s="14"/>
      <c r="FEL3203" s="14"/>
      <c r="FEM3203" s="14"/>
      <c r="FEN3203" s="14"/>
      <c r="FEO3203" s="14"/>
      <c r="FEP3203" s="14"/>
      <c r="FEQ3203" s="14"/>
      <c r="FER3203" s="14"/>
      <c r="FES3203" s="14"/>
      <c r="FET3203" s="14"/>
      <c r="FEU3203" s="14"/>
      <c r="FEV3203" s="14"/>
      <c r="FEW3203" s="14"/>
      <c r="FEX3203" s="14"/>
      <c r="FEY3203" s="14"/>
      <c r="FEZ3203" s="14"/>
      <c r="FFA3203" s="14"/>
      <c r="FFB3203" s="14"/>
      <c r="FFC3203" s="14"/>
      <c r="FFD3203" s="14"/>
      <c r="FFE3203" s="14"/>
      <c r="FFF3203" s="14"/>
      <c r="FFG3203" s="14"/>
      <c r="FFH3203" s="14"/>
      <c r="FFI3203" s="14"/>
      <c r="FFJ3203" s="14"/>
      <c r="FFK3203" s="14"/>
      <c r="FFL3203" s="14"/>
      <c r="FFM3203" s="14"/>
      <c r="FFN3203" s="14"/>
      <c r="FFO3203" s="14"/>
      <c r="FFP3203" s="14"/>
      <c r="FFQ3203" s="14"/>
      <c r="FFR3203" s="14"/>
      <c r="FFS3203" s="14"/>
      <c r="FFT3203" s="14"/>
      <c r="FFU3203" s="14"/>
      <c r="FFV3203" s="14"/>
      <c r="FFW3203" s="14"/>
      <c r="FFX3203" s="14"/>
      <c r="FFY3203" s="14"/>
      <c r="FFZ3203" s="14"/>
      <c r="FGA3203" s="14"/>
      <c r="FGB3203" s="14"/>
      <c r="FGC3203" s="14"/>
      <c r="FGD3203" s="14"/>
      <c r="FGE3203" s="14"/>
      <c r="FGF3203" s="14"/>
      <c r="FGG3203" s="14"/>
      <c r="FGH3203" s="14"/>
      <c r="FGI3203" s="14"/>
      <c r="FGJ3203" s="14"/>
      <c r="FGK3203" s="14"/>
      <c r="FGL3203" s="14"/>
      <c r="FGM3203" s="14"/>
      <c r="FGN3203" s="14"/>
      <c r="FGO3203" s="14"/>
      <c r="FGP3203" s="14"/>
      <c r="FGQ3203" s="14"/>
      <c r="FGR3203" s="14"/>
      <c r="FGS3203" s="14"/>
      <c r="FGT3203" s="14"/>
      <c r="FGU3203" s="14"/>
      <c r="FGV3203" s="14"/>
      <c r="FGW3203" s="14"/>
      <c r="FGX3203" s="14"/>
      <c r="FGY3203" s="14"/>
      <c r="FGZ3203" s="14"/>
      <c r="FHA3203" s="14"/>
      <c r="FHB3203" s="14"/>
      <c r="FHC3203" s="14"/>
      <c r="FHD3203" s="14"/>
      <c r="FHE3203" s="14"/>
      <c r="FHF3203" s="14"/>
      <c r="FHG3203" s="14"/>
      <c r="FHH3203" s="14"/>
      <c r="FHI3203" s="14"/>
      <c r="FHJ3203" s="14"/>
      <c r="FHK3203" s="14"/>
      <c r="FHL3203" s="14"/>
      <c r="FHM3203" s="14"/>
      <c r="FHN3203" s="14"/>
      <c r="FHO3203" s="14"/>
      <c r="FHP3203" s="14"/>
      <c r="FHQ3203" s="14"/>
      <c r="FHR3203" s="14"/>
      <c r="FHS3203" s="14"/>
      <c r="FHT3203" s="14"/>
      <c r="FHU3203" s="14"/>
      <c r="FHV3203" s="14"/>
      <c r="FHW3203" s="14"/>
      <c r="FHX3203" s="14"/>
      <c r="FHY3203" s="14"/>
      <c r="FHZ3203" s="14"/>
      <c r="FIA3203" s="14"/>
      <c r="FIB3203" s="14"/>
      <c r="FIC3203" s="14"/>
      <c r="FID3203" s="14"/>
      <c r="FIE3203" s="14"/>
      <c r="FIF3203" s="14"/>
      <c r="FIG3203" s="14"/>
      <c r="FIH3203" s="14"/>
      <c r="FII3203" s="14"/>
      <c r="FIJ3203" s="14"/>
      <c r="FIK3203" s="14"/>
      <c r="FIL3203" s="14"/>
      <c r="FIM3203" s="14"/>
      <c r="FIN3203" s="14"/>
      <c r="FIO3203" s="14"/>
      <c r="FIP3203" s="14"/>
      <c r="FIQ3203" s="14"/>
      <c r="FIR3203" s="14"/>
      <c r="FIS3203" s="14"/>
      <c r="FIT3203" s="14"/>
      <c r="FIU3203" s="14"/>
      <c r="FIV3203" s="14"/>
      <c r="FIW3203" s="14"/>
      <c r="FIX3203" s="14"/>
      <c r="FIY3203" s="14"/>
      <c r="FIZ3203" s="14"/>
      <c r="FJA3203" s="14"/>
      <c r="FJB3203" s="14"/>
      <c r="FJC3203" s="14"/>
      <c r="FJD3203" s="14"/>
      <c r="FJE3203" s="14"/>
      <c r="FJF3203" s="14"/>
      <c r="FJG3203" s="14"/>
      <c r="FJH3203" s="14"/>
      <c r="FJI3203" s="14"/>
      <c r="FJJ3203" s="14"/>
      <c r="FJK3203" s="14"/>
      <c r="FJL3203" s="14"/>
      <c r="FJM3203" s="14"/>
      <c r="FJN3203" s="14"/>
      <c r="FJO3203" s="14"/>
      <c r="FJP3203" s="14"/>
      <c r="FJQ3203" s="14"/>
      <c r="FJR3203" s="14"/>
      <c r="FJS3203" s="14"/>
      <c r="FJT3203" s="14"/>
      <c r="FJU3203" s="14"/>
      <c r="FJV3203" s="14"/>
      <c r="FJW3203" s="14"/>
      <c r="FJX3203" s="14"/>
      <c r="FJY3203" s="14"/>
      <c r="FJZ3203" s="14"/>
      <c r="FKA3203" s="14"/>
      <c r="FKB3203" s="14"/>
      <c r="FKC3203" s="14"/>
      <c r="FKD3203" s="14"/>
      <c r="FKE3203" s="14"/>
      <c r="FKF3203" s="14"/>
      <c r="FKG3203" s="14"/>
      <c r="FKH3203" s="14"/>
      <c r="FKI3203" s="14"/>
      <c r="FKJ3203" s="14"/>
      <c r="FKK3203" s="14"/>
      <c r="FKL3203" s="14"/>
      <c r="FKM3203" s="14"/>
      <c r="FKN3203" s="14"/>
      <c r="FKO3203" s="14"/>
      <c r="FKP3203" s="14"/>
      <c r="FKQ3203" s="14"/>
      <c r="FKR3203" s="14"/>
      <c r="FKS3203" s="14"/>
      <c r="FKT3203" s="14"/>
      <c r="FKU3203" s="14"/>
      <c r="FKV3203" s="14"/>
      <c r="FKW3203" s="14"/>
      <c r="FKX3203" s="14"/>
      <c r="FKY3203" s="14"/>
      <c r="FKZ3203" s="14"/>
      <c r="FLA3203" s="14"/>
      <c r="FLB3203" s="14"/>
      <c r="FLC3203" s="14"/>
      <c r="FLD3203" s="14"/>
      <c r="FLE3203" s="14"/>
      <c r="FLF3203" s="14"/>
      <c r="FLG3203" s="14"/>
      <c r="FLH3203" s="14"/>
      <c r="FLI3203" s="14"/>
      <c r="FLJ3203" s="14"/>
      <c r="FLK3203" s="14"/>
      <c r="FLL3203" s="14"/>
      <c r="FLM3203" s="14"/>
      <c r="FLN3203" s="14"/>
      <c r="FLO3203" s="14"/>
      <c r="FLP3203" s="14"/>
      <c r="FLQ3203" s="14"/>
      <c r="FLR3203" s="14"/>
      <c r="FLS3203" s="14"/>
      <c r="FLT3203" s="14"/>
      <c r="FLU3203" s="14"/>
      <c r="FLV3203" s="14"/>
      <c r="FLW3203" s="14"/>
      <c r="FLX3203" s="14"/>
      <c r="FLY3203" s="14"/>
      <c r="FLZ3203" s="14"/>
      <c r="FMA3203" s="14"/>
      <c r="FMB3203" s="14"/>
      <c r="FMC3203" s="14"/>
      <c r="FMD3203" s="14"/>
      <c r="FME3203" s="14"/>
      <c r="FMF3203" s="14"/>
      <c r="FMG3203" s="14"/>
      <c r="FMH3203" s="14"/>
      <c r="FMI3203" s="14"/>
      <c r="FMJ3203" s="14"/>
      <c r="FMK3203" s="14"/>
      <c r="FML3203" s="14"/>
      <c r="FMM3203" s="14"/>
      <c r="FMN3203" s="14"/>
      <c r="FMO3203" s="14"/>
      <c r="FMP3203" s="14"/>
      <c r="FMQ3203" s="14"/>
      <c r="FMR3203" s="14"/>
      <c r="FMS3203" s="14"/>
      <c r="FMT3203" s="14"/>
      <c r="FMU3203" s="14"/>
      <c r="FMV3203" s="14"/>
      <c r="FMW3203" s="14"/>
      <c r="FMX3203" s="14"/>
      <c r="FMY3203" s="14"/>
      <c r="FMZ3203" s="14"/>
      <c r="FNA3203" s="14"/>
      <c r="FNB3203" s="14"/>
      <c r="FNC3203" s="14"/>
      <c r="FND3203" s="14"/>
      <c r="FNE3203" s="14"/>
      <c r="FNF3203" s="14"/>
      <c r="FNG3203" s="14"/>
      <c r="FNH3203" s="14"/>
      <c r="FNI3203" s="14"/>
      <c r="FNJ3203" s="14"/>
      <c r="FNK3203" s="14"/>
      <c r="FNL3203" s="14"/>
      <c r="FNM3203" s="14"/>
      <c r="FNN3203" s="14"/>
      <c r="FNO3203" s="14"/>
      <c r="FNP3203" s="14"/>
      <c r="FNQ3203" s="14"/>
      <c r="FNR3203" s="14"/>
      <c r="FNS3203" s="14"/>
      <c r="FNT3203" s="14"/>
      <c r="FNU3203" s="14"/>
      <c r="FNV3203" s="14"/>
      <c r="FNW3203" s="14"/>
      <c r="FNX3203" s="14"/>
      <c r="FNY3203" s="14"/>
      <c r="FNZ3203" s="14"/>
      <c r="FOA3203" s="14"/>
      <c r="FOB3203" s="14"/>
      <c r="FOC3203" s="14"/>
      <c r="FOD3203" s="14"/>
      <c r="FOE3203" s="14"/>
      <c r="FOF3203" s="14"/>
      <c r="FOG3203" s="14"/>
      <c r="FOH3203" s="14"/>
      <c r="FOI3203" s="14"/>
      <c r="FOJ3203" s="14"/>
      <c r="FOK3203" s="14"/>
      <c r="FOL3203" s="14"/>
      <c r="FOM3203" s="14"/>
      <c r="FON3203" s="14"/>
      <c r="FOO3203" s="14"/>
      <c r="FOP3203" s="14"/>
      <c r="FOQ3203" s="14"/>
      <c r="FOR3203" s="14"/>
      <c r="FOS3203" s="14"/>
      <c r="FOT3203" s="14"/>
      <c r="FOU3203" s="14"/>
      <c r="FOV3203" s="14"/>
      <c r="FOW3203" s="14"/>
      <c r="FOX3203" s="14"/>
      <c r="FOY3203" s="14"/>
      <c r="FOZ3203" s="14"/>
      <c r="FPA3203" s="14"/>
      <c r="FPB3203" s="14"/>
      <c r="FPC3203" s="14"/>
      <c r="FPD3203" s="14"/>
      <c r="FPE3203" s="14"/>
      <c r="FPF3203" s="14"/>
      <c r="FPG3203" s="14"/>
      <c r="FPH3203" s="14"/>
      <c r="FPI3203" s="14"/>
      <c r="FPJ3203" s="14"/>
      <c r="FPK3203" s="14"/>
      <c r="FPL3203" s="14"/>
      <c r="FPM3203" s="14"/>
      <c r="FPN3203" s="14"/>
      <c r="FPO3203" s="14"/>
      <c r="FPP3203" s="14"/>
      <c r="FPQ3203" s="14"/>
      <c r="FPR3203" s="14"/>
      <c r="FPS3203" s="14"/>
      <c r="FPT3203" s="14"/>
      <c r="FPU3203" s="14"/>
      <c r="FPV3203" s="14"/>
      <c r="FPW3203" s="14"/>
      <c r="FPX3203" s="14"/>
      <c r="FPY3203" s="14"/>
      <c r="FPZ3203" s="14"/>
      <c r="FQA3203" s="14"/>
      <c r="FQB3203" s="14"/>
      <c r="FQC3203" s="14"/>
      <c r="FQD3203" s="14"/>
      <c r="FQE3203" s="14"/>
      <c r="FQF3203" s="14"/>
      <c r="FQG3203" s="14"/>
      <c r="FQH3203" s="14"/>
      <c r="FQI3203" s="14"/>
      <c r="FQJ3203" s="14"/>
      <c r="FQK3203" s="14"/>
      <c r="FQL3203" s="14"/>
      <c r="FQM3203" s="14"/>
      <c r="FQN3203" s="14"/>
      <c r="FQO3203" s="14"/>
      <c r="FQP3203" s="14"/>
      <c r="FQQ3203" s="14"/>
      <c r="FQR3203" s="14"/>
      <c r="FQS3203" s="14"/>
      <c r="FQT3203" s="14"/>
      <c r="FQU3203" s="14"/>
      <c r="FQV3203" s="14"/>
      <c r="FQW3203" s="14"/>
      <c r="FQX3203" s="14"/>
      <c r="FQY3203" s="14"/>
      <c r="FQZ3203" s="14"/>
      <c r="FRA3203" s="14"/>
      <c r="FRB3203" s="14"/>
      <c r="FRC3203" s="14"/>
      <c r="FRD3203" s="14"/>
      <c r="FRE3203" s="14"/>
      <c r="FRF3203" s="14"/>
      <c r="FRG3203" s="14"/>
      <c r="FRH3203" s="14"/>
      <c r="FRI3203" s="14"/>
      <c r="FRJ3203" s="14"/>
      <c r="FRK3203" s="14"/>
      <c r="FRL3203" s="14"/>
      <c r="FRM3203" s="14"/>
      <c r="FRN3203" s="14"/>
      <c r="FRO3203" s="14"/>
      <c r="FRP3203" s="14"/>
      <c r="FRQ3203" s="14"/>
      <c r="FRR3203" s="14"/>
      <c r="FRS3203" s="14"/>
      <c r="FRT3203" s="14"/>
      <c r="FRU3203" s="14"/>
      <c r="FRV3203" s="14"/>
      <c r="FRW3203" s="14"/>
      <c r="FRX3203" s="14"/>
      <c r="FRY3203" s="14"/>
      <c r="FRZ3203" s="14"/>
      <c r="FSA3203" s="14"/>
      <c r="FSB3203" s="14"/>
      <c r="FSC3203" s="14"/>
      <c r="FSD3203" s="14"/>
      <c r="FSE3203" s="14"/>
      <c r="FSF3203" s="14"/>
      <c r="FSG3203" s="14"/>
      <c r="FSH3203" s="14"/>
      <c r="FSI3203" s="14"/>
      <c r="FSJ3203" s="14"/>
      <c r="FSK3203" s="14"/>
      <c r="FSL3203" s="14"/>
      <c r="FSM3203" s="14"/>
      <c r="FSN3203" s="14"/>
      <c r="FSO3203" s="14"/>
      <c r="FSP3203" s="14"/>
      <c r="FSQ3203" s="14"/>
      <c r="FSR3203" s="14"/>
      <c r="FSS3203" s="14"/>
      <c r="FST3203" s="14"/>
      <c r="FSU3203" s="14"/>
      <c r="FSV3203" s="14"/>
      <c r="FSW3203" s="14"/>
      <c r="FSX3203" s="14"/>
      <c r="FSY3203" s="14"/>
      <c r="FSZ3203" s="14"/>
      <c r="FTA3203" s="14"/>
      <c r="FTB3203" s="14"/>
      <c r="FTC3203" s="14"/>
      <c r="FTD3203" s="14"/>
      <c r="FTE3203" s="14"/>
      <c r="FTF3203" s="14"/>
      <c r="FTG3203" s="14"/>
      <c r="FTH3203" s="14"/>
      <c r="FTI3203" s="14"/>
      <c r="FTJ3203" s="14"/>
      <c r="FTK3203" s="14"/>
      <c r="FTL3203" s="14"/>
      <c r="FTM3203" s="14"/>
      <c r="FTN3203" s="14"/>
      <c r="FTO3203" s="14"/>
      <c r="FTP3203" s="14"/>
      <c r="FTQ3203" s="14"/>
      <c r="FTR3203" s="14"/>
      <c r="FTS3203" s="14"/>
      <c r="FTT3203" s="14"/>
      <c r="FTU3203" s="14"/>
      <c r="FTV3203" s="14"/>
      <c r="FTW3203" s="14"/>
      <c r="FTX3203" s="14"/>
      <c r="FTY3203" s="14"/>
      <c r="FTZ3203" s="14"/>
      <c r="FUA3203" s="14"/>
      <c r="FUB3203" s="14"/>
      <c r="FUC3203" s="14"/>
      <c r="FUD3203" s="14"/>
      <c r="FUE3203" s="14"/>
      <c r="FUF3203" s="14"/>
      <c r="FUG3203" s="14"/>
      <c r="FUH3203" s="14"/>
      <c r="FUI3203" s="14"/>
      <c r="FUJ3203" s="14"/>
      <c r="FUK3203" s="14"/>
      <c r="FUL3203" s="14"/>
      <c r="FUM3203" s="14"/>
      <c r="FUN3203" s="14"/>
      <c r="FUO3203" s="14"/>
      <c r="FUP3203" s="14"/>
      <c r="FUQ3203" s="14"/>
      <c r="FUR3203" s="14"/>
      <c r="FUS3203" s="14"/>
      <c r="FUT3203" s="14"/>
      <c r="FUU3203" s="14"/>
      <c r="FUV3203" s="14"/>
      <c r="FUW3203" s="14"/>
      <c r="FUX3203" s="14"/>
      <c r="FUY3203" s="14"/>
      <c r="FUZ3203" s="14"/>
      <c r="FVA3203" s="14"/>
      <c r="FVB3203" s="14"/>
      <c r="FVC3203" s="14"/>
      <c r="FVD3203" s="14"/>
      <c r="FVE3203" s="14"/>
      <c r="FVF3203" s="14"/>
      <c r="FVG3203" s="14"/>
      <c r="FVH3203" s="14"/>
      <c r="FVI3203" s="14"/>
      <c r="FVJ3203" s="14"/>
      <c r="FVK3203" s="14"/>
      <c r="FVL3203" s="14"/>
      <c r="FVM3203" s="14"/>
      <c r="FVN3203" s="14"/>
      <c r="FVO3203" s="14"/>
      <c r="FVP3203" s="14"/>
      <c r="FVQ3203" s="14"/>
      <c r="FVR3203" s="14"/>
      <c r="FVS3203" s="14"/>
      <c r="FVT3203" s="14"/>
      <c r="FVU3203" s="14"/>
      <c r="FVV3203" s="14"/>
      <c r="FVW3203" s="14"/>
      <c r="FVX3203" s="14"/>
      <c r="FVY3203" s="14"/>
      <c r="FVZ3203" s="14"/>
      <c r="FWA3203" s="14"/>
      <c r="FWB3203" s="14"/>
      <c r="FWC3203" s="14"/>
      <c r="FWD3203" s="14"/>
      <c r="FWE3203" s="14"/>
      <c r="FWF3203" s="14"/>
      <c r="FWG3203" s="14"/>
      <c r="FWH3203" s="14"/>
      <c r="FWI3203" s="14"/>
      <c r="FWJ3203" s="14"/>
      <c r="FWK3203" s="14"/>
      <c r="FWL3203" s="14"/>
      <c r="FWM3203" s="14"/>
      <c r="FWN3203" s="14"/>
      <c r="FWO3203" s="14"/>
      <c r="FWP3203" s="14"/>
      <c r="FWQ3203" s="14"/>
      <c r="FWR3203" s="14"/>
      <c r="FWS3203" s="14"/>
      <c r="FWT3203" s="14"/>
      <c r="FWU3203" s="14"/>
      <c r="FWV3203" s="14"/>
      <c r="FWW3203" s="14"/>
      <c r="FWX3203" s="14"/>
      <c r="FWY3203" s="14"/>
      <c r="FWZ3203" s="14"/>
      <c r="FXA3203" s="14"/>
      <c r="FXB3203" s="14"/>
      <c r="FXC3203" s="14"/>
      <c r="FXD3203" s="14"/>
      <c r="FXE3203" s="14"/>
      <c r="FXF3203" s="14"/>
      <c r="FXG3203" s="14"/>
      <c r="FXH3203" s="14"/>
      <c r="FXI3203" s="14"/>
      <c r="FXJ3203" s="14"/>
      <c r="FXK3203" s="14"/>
      <c r="FXL3203" s="14"/>
      <c r="FXM3203" s="14"/>
      <c r="FXN3203" s="14"/>
      <c r="FXO3203" s="14"/>
      <c r="FXP3203" s="14"/>
      <c r="FXQ3203" s="14"/>
      <c r="FXR3203" s="14"/>
      <c r="FXS3203" s="14"/>
      <c r="FXT3203" s="14"/>
      <c r="FXU3203" s="14"/>
      <c r="FXV3203" s="14"/>
      <c r="FXW3203" s="14"/>
      <c r="FXX3203" s="14"/>
      <c r="FXY3203" s="14"/>
      <c r="FXZ3203" s="14"/>
      <c r="FYA3203" s="14"/>
      <c r="FYB3203" s="14"/>
      <c r="FYC3203" s="14"/>
      <c r="FYD3203" s="14"/>
      <c r="FYE3203" s="14"/>
      <c r="FYF3203" s="14"/>
      <c r="FYG3203" s="14"/>
      <c r="FYH3203" s="14"/>
      <c r="FYI3203" s="14"/>
      <c r="FYJ3203" s="14"/>
      <c r="FYK3203" s="14"/>
      <c r="FYL3203" s="14"/>
      <c r="FYM3203" s="14"/>
      <c r="FYN3203" s="14"/>
      <c r="FYO3203" s="14"/>
      <c r="FYP3203" s="14"/>
      <c r="FYQ3203" s="14"/>
      <c r="FYR3203" s="14"/>
      <c r="FYS3203" s="14"/>
      <c r="FYT3203" s="14"/>
      <c r="FYU3203" s="14"/>
      <c r="FYV3203" s="14"/>
      <c r="FYW3203" s="14"/>
      <c r="FYX3203" s="14"/>
      <c r="FYY3203" s="14"/>
      <c r="FYZ3203" s="14"/>
      <c r="FZA3203" s="14"/>
      <c r="FZB3203" s="14"/>
      <c r="FZC3203" s="14"/>
      <c r="FZD3203" s="14"/>
      <c r="FZE3203" s="14"/>
      <c r="FZF3203" s="14"/>
      <c r="FZG3203" s="14"/>
      <c r="FZH3203" s="14"/>
      <c r="FZI3203" s="14"/>
      <c r="FZJ3203" s="14"/>
      <c r="FZK3203" s="14"/>
      <c r="FZL3203" s="14"/>
      <c r="FZM3203" s="14"/>
      <c r="FZN3203" s="14"/>
      <c r="FZO3203" s="14"/>
      <c r="FZP3203" s="14"/>
      <c r="FZQ3203" s="14"/>
      <c r="FZR3203" s="14"/>
      <c r="FZS3203" s="14"/>
      <c r="FZT3203" s="14"/>
      <c r="FZU3203" s="14"/>
      <c r="FZV3203" s="14"/>
      <c r="FZW3203" s="14"/>
      <c r="FZX3203" s="14"/>
      <c r="FZY3203" s="14"/>
      <c r="FZZ3203" s="14"/>
      <c r="GAA3203" s="14"/>
      <c r="GAB3203" s="14"/>
      <c r="GAC3203" s="14"/>
      <c r="GAD3203" s="14"/>
      <c r="GAE3203" s="14"/>
      <c r="GAF3203" s="14"/>
      <c r="GAG3203" s="14"/>
      <c r="GAH3203" s="14"/>
      <c r="GAI3203" s="14"/>
      <c r="GAJ3203" s="14"/>
      <c r="GAK3203" s="14"/>
      <c r="GAL3203" s="14"/>
      <c r="GAM3203" s="14"/>
      <c r="GAN3203" s="14"/>
      <c r="GAO3203" s="14"/>
      <c r="GAP3203" s="14"/>
      <c r="GAQ3203" s="14"/>
      <c r="GAR3203" s="14"/>
      <c r="GAS3203" s="14"/>
      <c r="GAT3203" s="14"/>
      <c r="GAU3203" s="14"/>
      <c r="GAV3203" s="14"/>
      <c r="GAW3203" s="14"/>
      <c r="GAX3203" s="14"/>
      <c r="GAY3203" s="14"/>
      <c r="GAZ3203" s="14"/>
      <c r="GBA3203" s="14"/>
      <c r="GBB3203" s="14"/>
      <c r="GBC3203" s="14"/>
      <c r="GBD3203" s="14"/>
      <c r="GBE3203" s="14"/>
      <c r="GBF3203" s="14"/>
      <c r="GBG3203" s="14"/>
      <c r="GBH3203" s="14"/>
      <c r="GBI3203" s="14"/>
      <c r="GBJ3203" s="14"/>
      <c r="GBK3203" s="14"/>
      <c r="GBL3203" s="14"/>
      <c r="GBM3203" s="14"/>
      <c r="GBN3203" s="14"/>
      <c r="GBO3203" s="14"/>
      <c r="GBP3203" s="14"/>
      <c r="GBQ3203" s="14"/>
      <c r="GBR3203" s="14"/>
      <c r="GBS3203" s="14"/>
      <c r="GBT3203" s="14"/>
      <c r="GBU3203" s="14"/>
      <c r="GBV3203" s="14"/>
      <c r="GBW3203" s="14"/>
      <c r="GBX3203" s="14"/>
      <c r="GBY3203" s="14"/>
      <c r="GBZ3203" s="14"/>
      <c r="GCA3203" s="14"/>
      <c r="GCB3203" s="14"/>
      <c r="GCC3203" s="14"/>
      <c r="GCD3203" s="14"/>
      <c r="GCE3203" s="14"/>
      <c r="GCF3203" s="14"/>
      <c r="GCG3203" s="14"/>
      <c r="GCH3203" s="14"/>
      <c r="GCI3203" s="14"/>
      <c r="GCJ3203" s="14"/>
      <c r="GCK3203" s="14"/>
      <c r="GCL3203" s="14"/>
      <c r="GCM3203" s="14"/>
      <c r="GCN3203" s="14"/>
      <c r="GCO3203" s="14"/>
      <c r="GCP3203" s="14"/>
      <c r="GCQ3203" s="14"/>
      <c r="GCR3203" s="14"/>
      <c r="GCS3203" s="14"/>
      <c r="GCT3203" s="14"/>
      <c r="GCU3203" s="14"/>
      <c r="GCV3203" s="14"/>
      <c r="GCW3203" s="14"/>
      <c r="GCX3203" s="14"/>
      <c r="GCY3203" s="14"/>
      <c r="GCZ3203" s="14"/>
      <c r="GDA3203" s="14"/>
      <c r="GDB3203" s="14"/>
      <c r="GDC3203" s="14"/>
      <c r="GDD3203" s="14"/>
      <c r="GDE3203" s="14"/>
      <c r="GDF3203" s="14"/>
      <c r="GDG3203" s="14"/>
      <c r="GDH3203" s="14"/>
      <c r="GDI3203" s="14"/>
      <c r="GDJ3203" s="14"/>
      <c r="GDK3203" s="14"/>
      <c r="GDL3203" s="14"/>
      <c r="GDM3203" s="14"/>
      <c r="GDN3203" s="14"/>
      <c r="GDO3203" s="14"/>
      <c r="GDP3203" s="14"/>
      <c r="GDQ3203" s="14"/>
      <c r="GDR3203" s="14"/>
      <c r="GDS3203" s="14"/>
      <c r="GDT3203" s="14"/>
      <c r="GDU3203" s="14"/>
      <c r="GDV3203" s="14"/>
      <c r="GDW3203" s="14"/>
      <c r="GDX3203" s="14"/>
      <c r="GDY3203" s="14"/>
      <c r="GDZ3203" s="14"/>
      <c r="GEA3203" s="14"/>
      <c r="GEB3203" s="14"/>
      <c r="GEC3203" s="14"/>
      <c r="GED3203" s="14"/>
      <c r="GEE3203" s="14"/>
      <c r="GEF3203" s="14"/>
      <c r="GEG3203" s="14"/>
      <c r="GEH3203" s="14"/>
      <c r="GEI3203" s="14"/>
      <c r="GEJ3203" s="14"/>
      <c r="GEK3203" s="14"/>
      <c r="GEL3203" s="14"/>
      <c r="GEM3203" s="14"/>
      <c r="GEN3203" s="14"/>
      <c r="GEO3203" s="14"/>
      <c r="GEP3203" s="14"/>
      <c r="GEQ3203" s="14"/>
      <c r="GER3203" s="14"/>
      <c r="GES3203" s="14"/>
      <c r="GET3203" s="14"/>
      <c r="GEU3203" s="14"/>
      <c r="GEV3203" s="14"/>
      <c r="GEW3203" s="14"/>
      <c r="GEX3203" s="14"/>
      <c r="GEY3203" s="14"/>
      <c r="GEZ3203" s="14"/>
      <c r="GFA3203" s="14"/>
      <c r="GFB3203" s="14"/>
      <c r="GFC3203" s="14"/>
      <c r="GFD3203" s="14"/>
      <c r="GFE3203" s="14"/>
      <c r="GFF3203" s="14"/>
      <c r="GFG3203" s="14"/>
      <c r="GFH3203" s="14"/>
      <c r="GFI3203" s="14"/>
      <c r="GFJ3203" s="14"/>
      <c r="GFK3203" s="14"/>
      <c r="GFL3203" s="14"/>
      <c r="GFM3203" s="14"/>
      <c r="GFN3203" s="14"/>
      <c r="GFO3203" s="14"/>
      <c r="GFP3203" s="14"/>
      <c r="GFQ3203" s="14"/>
      <c r="GFR3203" s="14"/>
      <c r="GFS3203" s="14"/>
      <c r="GFT3203" s="14"/>
      <c r="GFU3203" s="14"/>
      <c r="GFV3203" s="14"/>
      <c r="GFW3203" s="14"/>
      <c r="GFX3203" s="14"/>
      <c r="GFY3203" s="14"/>
      <c r="GFZ3203" s="14"/>
      <c r="GGA3203" s="14"/>
      <c r="GGB3203" s="14"/>
      <c r="GGC3203" s="14"/>
      <c r="GGD3203" s="14"/>
      <c r="GGE3203" s="14"/>
      <c r="GGF3203" s="14"/>
      <c r="GGG3203" s="14"/>
      <c r="GGH3203" s="14"/>
      <c r="GGI3203" s="14"/>
      <c r="GGJ3203" s="14"/>
      <c r="GGK3203" s="14"/>
      <c r="GGL3203" s="14"/>
      <c r="GGM3203" s="14"/>
      <c r="GGN3203" s="14"/>
      <c r="GGO3203" s="14"/>
      <c r="GGP3203" s="14"/>
      <c r="GGQ3203" s="14"/>
      <c r="GGR3203" s="14"/>
      <c r="GGS3203" s="14"/>
      <c r="GGT3203" s="14"/>
      <c r="GGU3203" s="14"/>
      <c r="GGV3203" s="14"/>
      <c r="GGW3203" s="14"/>
      <c r="GGX3203" s="14"/>
      <c r="GGY3203" s="14"/>
      <c r="GGZ3203" s="14"/>
      <c r="GHA3203" s="14"/>
      <c r="GHB3203" s="14"/>
      <c r="GHC3203" s="14"/>
      <c r="GHD3203" s="14"/>
      <c r="GHE3203" s="14"/>
      <c r="GHF3203" s="14"/>
      <c r="GHG3203" s="14"/>
      <c r="GHH3203" s="14"/>
      <c r="GHI3203" s="14"/>
      <c r="GHJ3203" s="14"/>
      <c r="GHK3203" s="14"/>
      <c r="GHL3203" s="14"/>
      <c r="GHM3203" s="14"/>
      <c r="GHN3203" s="14"/>
      <c r="GHO3203" s="14"/>
      <c r="GHP3203" s="14"/>
      <c r="GHQ3203" s="14"/>
      <c r="GHR3203" s="14"/>
      <c r="GHS3203" s="14"/>
      <c r="GHT3203" s="14"/>
      <c r="GHU3203" s="14"/>
      <c r="GHV3203" s="14"/>
      <c r="GHW3203" s="14"/>
      <c r="GHX3203" s="14"/>
      <c r="GHY3203" s="14"/>
      <c r="GHZ3203" s="14"/>
      <c r="GIA3203" s="14"/>
      <c r="GIB3203" s="14"/>
      <c r="GIC3203" s="14"/>
      <c r="GID3203" s="14"/>
      <c r="GIE3203" s="14"/>
      <c r="GIF3203" s="14"/>
      <c r="GIG3203" s="14"/>
      <c r="GIH3203" s="14"/>
      <c r="GII3203" s="14"/>
      <c r="GIJ3203" s="14"/>
      <c r="GIK3203" s="14"/>
      <c r="GIL3203" s="14"/>
      <c r="GIM3203" s="14"/>
      <c r="GIN3203" s="14"/>
      <c r="GIO3203" s="14"/>
      <c r="GIP3203" s="14"/>
      <c r="GIQ3203" s="14"/>
      <c r="GIR3203" s="14"/>
      <c r="GIS3203" s="14"/>
      <c r="GIT3203" s="14"/>
      <c r="GIU3203" s="14"/>
      <c r="GIV3203" s="14"/>
      <c r="GIW3203" s="14"/>
      <c r="GIX3203" s="14"/>
      <c r="GIY3203" s="14"/>
      <c r="GIZ3203" s="14"/>
      <c r="GJA3203" s="14"/>
      <c r="GJB3203" s="14"/>
      <c r="GJC3203" s="14"/>
      <c r="GJD3203" s="14"/>
      <c r="GJE3203" s="14"/>
      <c r="GJF3203" s="14"/>
      <c r="GJG3203" s="14"/>
      <c r="GJH3203" s="14"/>
      <c r="GJI3203" s="14"/>
      <c r="GJJ3203" s="14"/>
      <c r="GJK3203" s="14"/>
      <c r="GJL3203" s="14"/>
      <c r="GJM3203" s="14"/>
      <c r="GJN3203" s="14"/>
      <c r="GJO3203" s="14"/>
      <c r="GJP3203" s="14"/>
      <c r="GJQ3203" s="14"/>
      <c r="GJR3203" s="14"/>
      <c r="GJS3203" s="14"/>
      <c r="GJT3203" s="14"/>
      <c r="GJU3203" s="14"/>
      <c r="GJV3203" s="14"/>
      <c r="GJW3203" s="14"/>
      <c r="GJX3203" s="14"/>
      <c r="GJY3203" s="14"/>
      <c r="GJZ3203" s="14"/>
      <c r="GKA3203" s="14"/>
      <c r="GKB3203" s="14"/>
      <c r="GKC3203" s="14"/>
      <c r="GKD3203" s="14"/>
      <c r="GKE3203" s="14"/>
      <c r="GKF3203" s="14"/>
      <c r="GKG3203" s="14"/>
      <c r="GKH3203" s="14"/>
      <c r="GKI3203" s="14"/>
      <c r="GKJ3203" s="14"/>
      <c r="GKK3203" s="14"/>
      <c r="GKL3203" s="14"/>
      <c r="GKM3203" s="14"/>
      <c r="GKN3203" s="14"/>
      <c r="GKO3203" s="14"/>
      <c r="GKP3203" s="14"/>
      <c r="GKQ3203" s="14"/>
      <c r="GKR3203" s="14"/>
      <c r="GKS3203" s="14"/>
      <c r="GKT3203" s="14"/>
      <c r="GKU3203" s="14"/>
      <c r="GKV3203" s="14"/>
      <c r="GKW3203" s="14"/>
      <c r="GKX3203" s="14"/>
      <c r="GKY3203" s="14"/>
      <c r="GKZ3203" s="14"/>
      <c r="GLA3203" s="14"/>
      <c r="GLB3203" s="14"/>
      <c r="GLC3203" s="14"/>
      <c r="GLD3203" s="14"/>
      <c r="GLE3203" s="14"/>
      <c r="GLF3203" s="14"/>
      <c r="GLG3203" s="14"/>
      <c r="GLH3203" s="14"/>
      <c r="GLI3203" s="14"/>
      <c r="GLJ3203" s="14"/>
      <c r="GLK3203" s="14"/>
      <c r="GLL3203" s="14"/>
      <c r="GLM3203" s="14"/>
      <c r="GLN3203" s="14"/>
      <c r="GLO3203" s="14"/>
      <c r="GLP3203" s="14"/>
      <c r="GLQ3203" s="14"/>
      <c r="GLR3203" s="14"/>
      <c r="GLS3203" s="14"/>
      <c r="GLT3203" s="14"/>
      <c r="GLU3203" s="14"/>
      <c r="GLV3203" s="14"/>
      <c r="GLW3203" s="14"/>
      <c r="GLX3203" s="14"/>
      <c r="GLY3203" s="14"/>
      <c r="GLZ3203" s="14"/>
      <c r="GMA3203" s="14"/>
      <c r="GMB3203" s="14"/>
      <c r="GMC3203" s="14"/>
      <c r="GMD3203" s="14"/>
      <c r="GME3203" s="14"/>
      <c r="GMF3203" s="14"/>
      <c r="GMG3203" s="14"/>
      <c r="GMH3203" s="14"/>
      <c r="GMI3203" s="14"/>
      <c r="GMJ3203" s="14"/>
      <c r="GMK3203" s="14"/>
      <c r="GML3203" s="14"/>
      <c r="GMM3203" s="14"/>
      <c r="GMN3203" s="14"/>
      <c r="GMO3203" s="14"/>
      <c r="GMP3203" s="14"/>
      <c r="GMQ3203" s="14"/>
      <c r="GMR3203" s="14"/>
      <c r="GMS3203" s="14"/>
      <c r="GMT3203" s="14"/>
      <c r="GMU3203" s="14"/>
      <c r="GMV3203" s="14"/>
      <c r="GMW3203" s="14"/>
      <c r="GMX3203" s="14"/>
      <c r="GMY3203" s="14"/>
      <c r="GMZ3203" s="14"/>
      <c r="GNA3203" s="14"/>
      <c r="GNB3203" s="14"/>
      <c r="GNC3203" s="14"/>
      <c r="GND3203" s="14"/>
      <c r="GNE3203" s="14"/>
      <c r="GNF3203" s="14"/>
      <c r="GNG3203" s="14"/>
      <c r="GNH3203" s="14"/>
      <c r="GNI3203" s="14"/>
      <c r="GNJ3203" s="14"/>
      <c r="GNK3203" s="14"/>
      <c r="GNL3203" s="14"/>
      <c r="GNM3203" s="14"/>
      <c r="GNN3203" s="14"/>
      <c r="GNO3203" s="14"/>
      <c r="GNP3203" s="14"/>
      <c r="GNQ3203" s="14"/>
      <c r="GNR3203" s="14"/>
      <c r="GNS3203" s="14"/>
      <c r="GNT3203" s="14"/>
      <c r="GNU3203" s="14"/>
      <c r="GNV3203" s="14"/>
      <c r="GNW3203" s="14"/>
      <c r="GNX3203" s="14"/>
      <c r="GNY3203" s="14"/>
      <c r="GNZ3203" s="14"/>
      <c r="GOA3203" s="14"/>
      <c r="GOB3203" s="14"/>
      <c r="GOC3203" s="14"/>
      <c r="GOD3203" s="14"/>
      <c r="GOE3203" s="14"/>
      <c r="GOF3203" s="14"/>
      <c r="GOG3203" s="14"/>
      <c r="GOH3203" s="14"/>
      <c r="GOI3203" s="14"/>
      <c r="GOJ3203" s="14"/>
      <c r="GOK3203" s="14"/>
      <c r="GOL3203" s="14"/>
      <c r="GOM3203" s="14"/>
      <c r="GON3203" s="14"/>
      <c r="GOO3203" s="14"/>
      <c r="GOP3203" s="14"/>
      <c r="GOQ3203" s="14"/>
      <c r="GOR3203" s="14"/>
      <c r="GOS3203" s="14"/>
      <c r="GOT3203" s="14"/>
      <c r="GOU3203" s="14"/>
      <c r="GOV3203" s="14"/>
      <c r="GOW3203" s="14"/>
      <c r="GOX3203" s="14"/>
      <c r="GOY3203" s="14"/>
      <c r="GOZ3203" s="14"/>
      <c r="GPA3203" s="14"/>
      <c r="GPB3203" s="14"/>
      <c r="GPC3203" s="14"/>
      <c r="GPD3203" s="14"/>
      <c r="GPE3203" s="14"/>
      <c r="GPF3203" s="14"/>
      <c r="GPG3203" s="14"/>
      <c r="GPH3203" s="14"/>
      <c r="GPI3203" s="14"/>
      <c r="GPJ3203" s="14"/>
      <c r="GPK3203" s="14"/>
      <c r="GPL3203" s="14"/>
      <c r="GPM3203" s="14"/>
      <c r="GPN3203" s="14"/>
      <c r="GPO3203" s="14"/>
      <c r="GPP3203" s="14"/>
      <c r="GPQ3203" s="14"/>
      <c r="GPR3203" s="14"/>
      <c r="GPS3203" s="14"/>
      <c r="GPT3203" s="14"/>
      <c r="GPU3203" s="14"/>
      <c r="GPV3203" s="14"/>
      <c r="GPW3203" s="14"/>
      <c r="GPX3203" s="14"/>
      <c r="GPY3203" s="14"/>
      <c r="GPZ3203" s="14"/>
      <c r="GQA3203" s="14"/>
      <c r="GQB3203" s="14"/>
      <c r="GQC3203" s="14"/>
      <c r="GQD3203" s="14"/>
      <c r="GQE3203" s="14"/>
      <c r="GQF3203" s="14"/>
      <c r="GQG3203" s="14"/>
      <c r="GQH3203" s="14"/>
      <c r="GQI3203" s="14"/>
      <c r="GQJ3203" s="14"/>
      <c r="GQK3203" s="14"/>
      <c r="GQL3203" s="14"/>
      <c r="GQM3203" s="14"/>
      <c r="GQN3203" s="14"/>
      <c r="GQO3203" s="14"/>
      <c r="GQP3203" s="14"/>
      <c r="GQQ3203" s="14"/>
      <c r="GQR3203" s="14"/>
      <c r="GQS3203" s="14"/>
      <c r="GQT3203" s="14"/>
      <c r="GQU3203" s="14"/>
      <c r="GQV3203" s="14"/>
      <c r="GQW3203" s="14"/>
      <c r="GQX3203" s="14"/>
      <c r="GQY3203" s="14"/>
      <c r="GQZ3203" s="14"/>
      <c r="GRA3203" s="14"/>
      <c r="GRB3203" s="14"/>
      <c r="GRC3203" s="14"/>
      <c r="GRD3203" s="14"/>
      <c r="GRE3203" s="14"/>
      <c r="GRF3203" s="14"/>
      <c r="GRG3203" s="14"/>
      <c r="GRH3203" s="14"/>
      <c r="GRI3203" s="14"/>
      <c r="GRJ3203" s="14"/>
      <c r="GRK3203" s="14"/>
      <c r="GRL3203" s="14"/>
      <c r="GRM3203" s="14"/>
      <c r="GRN3203" s="14"/>
      <c r="GRO3203" s="14"/>
      <c r="GRP3203" s="14"/>
      <c r="GRQ3203" s="14"/>
      <c r="GRR3203" s="14"/>
      <c r="GRS3203" s="14"/>
      <c r="GRT3203" s="14"/>
      <c r="GRU3203" s="14"/>
      <c r="GRV3203" s="14"/>
      <c r="GRW3203" s="14"/>
      <c r="GRX3203" s="14"/>
      <c r="GRY3203" s="14"/>
      <c r="GRZ3203" s="14"/>
      <c r="GSA3203" s="14"/>
      <c r="GSB3203" s="14"/>
      <c r="GSC3203" s="14"/>
      <c r="GSD3203" s="14"/>
      <c r="GSE3203" s="14"/>
      <c r="GSF3203" s="14"/>
      <c r="GSG3203" s="14"/>
      <c r="GSH3203" s="14"/>
      <c r="GSI3203" s="14"/>
      <c r="GSJ3203" s="14"/>
      <c r="GSK3203" s="14"/>
      <c r="GSL3203" s="14"/>
      <c r="GSM3203" s="14"/>
      <c r="GSN3203" s="14"/>
      <c r="GSO3203" s="14"/>
      <c r="GSP3203" s="14"/>
      <c r="GSQ3203" s="14"/>
      <c r="GSR3203" s="14"/>
      <c r="GSS3203" s="14"/>
      <c r="GST3203" s="14"/>
      <c r="GSU3203" s="14"/>
      <c r="GSV3203" s="14"/>
      <c r="GSW3203" s="14"/>
      <c r="GSX3203" s="14"/>
      <c r="GSY3203" s="14"/>
      <c r="GSZ3203" s="14"/>
      <c r="GTA3203" s="14"/>
      <c r="GTB3203" s="14"/>
      <c r="GTC3203" s="14"/>
      <c r="GTD3203" s="14"/>
      <c r="GTE3203" s="14"/>
      <c r="GTF3203" s="14"/>
      <c r="GTG3203" s="14"/>
      <c r="GTH3203" s="14"/>
      <c r="GTI3203" s="14"/>
      <c r="GTJ3203" s="14"/>
      <c r="GTK3203" s="14"/>
      <c r="GTL3203" s="14"/>
      <c r="GTM3203" s="14"/>
      <c r="GTN3203" s="14"/>
      <c r="GTO3203" s="14"/>
      <c r="GTP3203" s="14"/>
      <c r="GTQ3203" s="14"/>
      <c r="GTR3203" s="14"/>
      <c r="GTS3203" s="14"/>
      <c r="GTT3203" s="14"/>
      <c r="GTU3203" s="14"/>
      <c r="GTV3203" s="14"/>
      <c r="GTW3203" s="14"/>
      <c r="GTX3203" s="14"/>
      <c r="GTY3203" s="14"/>
      <c r="GTZ3203" s="14"/>
      <c r="GUA3203" s="14"/>
      <c r="GUB3203" s="14"/>
      <c r="GUC3203" s="14"/>
      <c r="GUD3203" s="14"/>
      <c r="GUE3203" s="14"/>
      <c r="GUF3203" s="14"/>
      <c r="GUG3203" s="14"/>
      <c r="GUH3203" s="14"/>
      <c r="GUI3203" s="14"/>
      <c r="GUJ3203" s="14"/>
      <c r="GUK3203" s="14"/>
      <c r="GUL3203" s="14"/>
      <c r="GUM3203" s="14"/>
      <c r="GUN3203" s="14"/>
      <c r="GUO3203" s="14"/>
      <c r="GUP3203" s="14"/>
      <c r="GUQ3203" s="14"/>
      <c r="GUR3203" s="14"/>
      <c r="GUS3203" s="14"/>
      <c r="GUT3203" s="14"/>
      <c r="GUU3203" s="14"/>
      <c r="GUV3203" s="14"/>
      <c r="GUW3203" s="14"/>
      <c r="GUX3203" s="14"/>
      <c r="GUY3203" s="14"/>
      <c r="GUZ3203" s="14"/>
      <c r="GVA3203" s="14"/>
      <c r="GVB3203" s="14"/>
      <c r="GVC3203" s="14"/>
      <c r="GVD3203" s="14"/>
      <c r="GVE3203" s="14"/>
      <c r="GVF3203" s="14"/>
      <c r="GVG3203" s="14"/>
      <c r="GVH3203" s="14"/>
      <c r="GVI3203" s="14"/>
      <c r="GVJ3203" s="14"/>
      <c r="GVK3203" s="14"/>
      <c r="GVL3203" s="14"/>
      <c r="GVM3203" s="14"/>
      <c r="GVN3203" s="14"/>
      <c r="GVO3203" s="14"/>
      <c r="GVP3203" s="14"/>
      <c r="GVQ3203" s="14"/>
      <c r="GVR3203" s="14"/>
      <c r="GVS3203" s="14"/>
      <c r="GVT3203" s="14"/>
      <c r="GVU3203" s="14"/>
      <c r="GVV3203" s="14"/>
      <c r="GVW3203" s="14"/>
      <c r="GVX3203" s="14"/>
      <c r="GVY3203" s="14"/>
      <c r="GVZ3203" s="14"/>
      <c r="GWA3203" s="14"/>
      <c r="GWB3203" s="14"/>
      <c r="GWC3203" s="14"/>
      <c r="GWD3203" s="14"/>
      <c r="GWE3203" s="14"/>
      <c r="GWF3203" s="14"/>
      <c r="GWG3203" s="14"/>
      <c r="GWH3203" s="14"/>
      <c r="GWI3203" s="14"/>
      <c r="GWJ3203" s="14"/>
      <c r="GWK3203" s="14"/>
      <c r="GWL3203" s="14"/>
      <c r="GWM3203" s="14"/>
      <c r="GWN3203" s="14"/>
      <c r="GWO3203" s="14"/>
      <c r="GWP3203" s="14"/>
      <c r="GWQ3203" s="14"/>
      <c r="GWR3203" s="14"/>
      <c r="GWS3203" s="14"/>
      <c r="GWT3203" s="14"/>
      <c r="GWU3203" s="14"/>
      <c r="GWV3203" s="14"/>
      <c r="GWW3203" s="14"/>
      <c r="GWX3203" s="14"/>
      <c r="GWY3203" s="14"/>
      <c r="GWZ3203" s="14"/>
      <c r="GXA3203" s="14"/>
      <c r="GXB3203" s="14"/>
      <c r="GXC3203" s="14"/>
      <c r="GXD3203" s="14"/>
      <c r="GXE3203" s="14"/>
      <c r="GXF3203" s="14"/>
      <c r="GXG3203" s="14"/>
      <c r="GXH3203" s="14"/>
      <c r="GXI3203" s="14"/>
      <c r="GXJ3203" s="14"/>
      <c r="GXK3203" s="14"/>
      <c r="GXL3203" s="14"/>
      <c r="GXM3203" s="14"/>
      <c r="GXN3203" s="14"/>
      <c r="GXO3203" s="14"/>
      <c r="GXP3203" s="14"/>
      <c r="GXQ3203" s="14"/>
      <c r="GXR3203" s="14"/>
      <c r="GXS3203" s="14"/>
      <c r="GXT3203" s="14"/>
      <c r="GXU3203" s="14"/>
      <c r="GXV3203" s="14"/>
      <c r="GXW3203" s="14"/>
      <c r="GXX3203" s="14"/>
      <c r="GXY3203" s="14"/>
      <c r="GXZ3203" s="14"/>
      <c r="GYA3203" s="14"/>
      <c r="GYB3203" s="14"/>
      <c r="GYC3203" s="14"/>
      <c r="GYD3203" s="14"/>
      <c r="GYE3203" s="14"/>
      <c r="GYF3203" s="14"/>
      <c r="GYG3203" s="14"/>
      <c r="GYH3203" s="14"/>
      <c r="GYI3203" s="14"/>
      <c r="GYJ3203" s="14"/>
      <c r="GYK3203" s="14"/>
      <c r="GYL3203" s="14"/>
      <c r="GYM3203" s="14"/>
      <c r="GYN3203" s="14"/>
      <c r="GYO3203" s="14"/>
      <c r="GYP3203" s="14"/>
      <c r="GYQ3203" s="14"/>
      <c r="GYR3203" s="14"/>
      <c r="GYS3203" s="14"/>
      <c r="GYT3203" s="14"/>
      <c r="GYU3203" s="14"/>
      <c r="GYV3203" s="14"/>
      <c r="GYW3203" s="14"/>
      <c r="GYX3203" s="14"/>
      <c r="GYY3203" s="14"/>
      <c r="GYZ3203" s="14"/>
      <c r="GZA3203" s="14"/>
      <c r="GZB3203" s="14"/>
      <c r="GZC3203" s="14"/>
      <c r="GZD3203" s="14"/>
      <c r="GZE3203" s="14"/>
      <c r="GZF3203" s="14"/>
      <c r="GZG3203" s="14"/>
      <c r="GZH3203" s="14"/>
      <c r="GZI3203" s="14"/>
      <c r="GZJ3203" s="14"/>
      <c r="GZK3203" s="14"/>
      <c r="GZL3203" s="14"/>
      <c r="GZM3203" s="14"/>
      <c r="GZN3203" s="14"/>
      <c r="GZO3203" s="14"/>
      <c r="GZP3203" s="14"/>
      <c r="GZQ3203" s="14"/>
      <c r="GZR3203" s="14"/>
      <c r="GZS3203" s="14"/>
      <c r="GZT3203" s="14"/>
      <c r="GZU3203" s="14"/>
      <c r="GZV3203" s="14"/>
      <c r="GZW3203" s="14"/>
      <c r="GZX3203" s="14"/>
      <c r="GZY3203" s="14"/>
      <c r="GZZ3203" s="14"/>
      <c r="HAA3203" s="14"/>
      <c r="HAB3203" s="14"/>
      <c r="HAC3203" s="14"/>
      <c r="HAD3203" s="14"/>
      <c r="HAE3203" s="14"/>
      <c r="HAF3203" s="14"/>
      <c r="HAG3203" s="14"/>
      <c r="HAH3203" s="14"/>
      <c r="HAI3203" s="14"/>
      <c r="HAJ3203" s="14"/>
      <c r="HAK3203" s="14"/>
      <c r="HAL3203" s="14"/>
      <c r="HAM3203" s="14"/>
      <c r="HAN3203" s="14"/>
      <c r="HAO3203" s="14"/>
      <c r="HAP3203" s="14"/>
      <c r="HAQ3203" s="14"/>
      <c r="HAR3203" s="14"/>
      <c r="HAS3203" s="14"/>
      <c r="HAT3203" s="14"/>
      <c r="HAU3203" s="14"/>
      <c r="HAV3203" s="14"/>
      <c r="HAW3203" s="14"/>
      <c r="HAX3203" s="14"/>
      <c r="HAY3203" s="14"/>
      <c r="HAZ3203" s="14"/>
      <c r="HBA3203" s="14"/>
      <c r="HBB3203" s="14"/>
      <c r="HBC3203" s="14"/>
      <c r="HBD3203" s="14"/>
      <c r="HBE3203" s="14"/>
      <c r="HBF3203" s="14"/>
      <c r="HBG3203" s="14"/>
      <c r="HBH3203" s="14"/>
      <c r="HBI3203" s="14"/>
      <c r="HBJ3203" s="14"/>
      <c r="HBK3203" s="14"/>
      <c r="HBL3203" s="14"/>
      <c r="HBM3203" s="14"/>
      <c r="HBN3203" s="14"/>
      <c r="HBO3203" s="14"/>
      <c r="HBP3203" s="14"/>
      <c r="HBQ3203" s="14"/>
      <c r="HBR3203" s="14"/>
      <c r="HBS3203" s="14"/>
      <c r="HBT3203" s="14"/>
      <c r="HBU3203" s="14"/>
      <c r="HBV3203" s="14"/>
      <c r="HBW3203" s="14"/>
      <c r="HBX3203" s="14"/>
      <c r="HBY3203" s="14"/>
      <c r="HBZ3203" s="14"/>
      <c r="HCA3203" s="14"/>
      <c r="HCB3203" s="14"/>
      <c r="HCC3203" s="14"/>
      <c r="HCD3203" s="14"/>
      <c r="HCE3203" s="14"/>
      <c r="HCF3203" s="14"/>
      <c r="HCG3203" s="14"/>
      <c r="HCH3203" s="14"/>
      <c r="HCI3203" s="14"/>
      <c r="HCJ3203" s="14"/>
      <c r="HCK3203" s="14"/>
      <c r="HCL3203" s="14"/>
      <c r="HCM3203" s="14"/>
      <c r="HCN3203" s="14"/>
      <c r="HCO3203" s="14"/>
      <c r="HCP3203" s="14"/>
      <c r="HCQ3203" s="14"/>
      <c r="HCR3203" s="14"/>
      <c r="HCS3203" s="14"/>
      <c r="HCT3203" s="14"/>
      <c r="HCU3203" s="14"/>
      <c r="HCV3203" s="14"/>
      <c r="HCW3203" s="14"/>
      <c r="HCX3203" s="14"/>
      <c r="HCY3203" s="14"/>
      <c r="HCZ3203" s="14"/>
      <c r="HDA3203" s="14"/>
      <c r="HDB3203" s="14"/>
      <c r="HDC3203" s="14"/>
      <c r="HDD3203" s="14"/>
      <c r="HDE3203" s="14"/>
      <c r="HDF3203" s="14"/>
      <c r="HDG3203" s="14"/>
      <c r="HDH3203" s="14"/>
      <c r="HDI3203" s="14"/>
      <c r="HDJ3203" s="14"/>
      <c r="HDK3203" s="14"/>
      <c r="HDL3203" s="14"/>
      <c r="HDM3203" s="14"/>
      <c r="HDN3203" s="14"/>
      <c r="HDO3203" s="14"/>
      <c r="HDP3203" s="14"/>
      <c r="HDQ3203" s="14"/>
      <c r="HDR3203" s="14"/>
      <c r="HDS3203" s="14"/>
      <c r="HDT3203" s="14"/>
      <c r="HDU3203" s="14"/>
      <c r="HDV3203" s="14"/>
      <c r="HDW3203" s="14"/>
      <c r="HDX3203" s="14"/>
      <c r="HDY3203" s="14"/>
      <c r="HDZ3203" s="14"/>
      <c r="HEA3203" s="14"/>
      <c r="HEB3203" s="14"/>
      <c r="HEC3203" s="14"/>
      <c r="HED3203" s="14"/>
      <c r="HEE3203" s="14"/>
      <c r="HEF3203" s="14"/>
      <c r="HEG3203" s="14"/>
      <c r="HEH3203" s="14"/>
      <c r="HEI3203" s="14"/>
      <c r="HEJ3203" s="14"/>
      <c r="HEK3203" s="14"/>
      <c r="HEL3203" s="14"/>
      <c r="HEM3203" s="14"/>
      <c r="HEN3203" s="14"/>
      <c r="HEO3203" s="14"/>
      <c r="HEP3203" s="14"/>
      <c r="HEQ3203" s="14"/>
      <c r="HER3203" s="14"/>
      <c r="HES3203" s="14"/>
      <c r="HET3203" s="14"/>
      <c r="HEU3203" s="14"/>
      <c r="HEV3203" s="14"/>
      <c r="HEW3203" s="14"/>
      <c r="HEX3203" s="14"/>
      <c r="HEY3203" s="14"/>
      <c r="HEZ3203" s="14"/>
      <c r="HFA3203" s="14"/>
      <c r="HFB3203" s="14"/>
      <c r="HFC3203" s="14"/>
      <c r="HFD3203" s="14"/>
      <c r="HFE3203" s="14"/>
      <c r="HFF3203" s="14"/>
      <c r="HFG3203" s="14"/>
      <c r="HFH3203" s="14"/>
      <c r="HFI3203" s="14"/>
      <c r="HFJ3203" s="14"/>
      <c r="HFK3203" s="14"/>
      <c r="HFL3203" s="14"/>
      <c r="HFM3203" s="14"/>
      <c r="HFN3203" s="14"/>
      <c r="HFO3203" s="14"/>
      <c r="HFP3203" s="14"/>
      <c r="HFQ3203" s="14"/>
      <c r="HFR3203" s="14"/>
      <c r="HFS3203" s="14"/>
      <c r="HFT3203" s="14"/>
      <c r="HFU3203" s="14"/>
      <c r="HFV3203" s="14"/>
      <c r="HFW3203" s="14"/>
      <c r="HFX3203" s="14"/>
      <c r="HFY3203" s="14"/>
      <c r="HFZ3203" s="14"/>
      <c r="HGA3203" s="14"/>
      <c r="HGB3203" s="14"/>
      <c r="HGC3203" s="14"/>
      <c r="HGD3203" s="14"/>
      <c r="HGE3203" s="14"/>
      <c r="HGF3203" s="14"/>
      <c r="HGG3203" s="14"/>
      <c r="HGH3203" s="14"/>
      <c r="HGI3203" s="14"/>
      <c r="HGJ3203" s="14"/>
      <c r="HGK3203" s="14"/>
      <c r="HGL3203" s="14"/>
      <c r="HGM3203" s="14"/>
      <c r="HGN3203" s="14"/>
      <c r="HGO3203" s="14"/>
      <c r="HGP3203" s="14"/>
      <c r="HGQ3203" s="14"/>
      <c r="HGR3203" s="14"/>
      <c r="HGS3203" s="14"/>
      <c r="HGT3203" s="14"/>
      <c r="HGU3203" s="14"/>
      <c r="HGV3203" s="14"/>
      <c r="HGW3203" s="14"/>
      <c r="HGX3203" s="14"/>
      <c r="HGY3203" s="14"/>
      <c r="HGZ3203" s="14"/>
      <c r="HHA3203" s="14"/>
      <c r="HHB3203" s="14"/>
      <c r="HHC3203" s="14"/>
      <c r="HHD3203" s="14"/>
      <c r="HHE3203" s="14"/>
      <c r="HHF3203" s="14"/>
      <c r="HHG3203" s="14"/>
      <c r="HHH3203" s="14"/>
      <c r="HHI3203" s="14"/>
      <c r="HHJ3203" s="14"/>
      <c r="HHK3203" s="14"/>
      <c r="HHL3203" s="14"/>
      <c r="HHM3203" s="14"/>
      <c r="HHN3203" s="14"/>
      <c r="HHO3203" s="14"/>
      <c r="HHP3203" s="14"/>
      <c r="HHQ3203" s="14"/>
      <c r="HHR3203" s="14"/>
      <c r="HHS3203" s="14"/>
      <c r="HHT3203" s="14"/>
      <c r="HHU3203" s="14"/>
      <c r="HHV3203" s="14"/>
      <c r="HHW3203" s="14"/>
      <c r="HHX3203" s="14"/>
      <c r="HHY3203" s="14"/>
      <c r="HHZ3203" s="14"/>
      <c r="HIA3203" s="14"/>
      <c r="HIB3203" s="14"/>
      <c r="HIC3203" s="14"/>
      <c r="HID3203" s="14"/>
      <c r="HIE3203" s="14"/>
      <c r="HIF3203" s="14"/>
      <c r="HIG3203" s="14"/>
      <c r="HIH3203" s="14"/>
      <c r="HII3203" s="14"/>
      <c r="HIJ3203" s="14"/>
      <c r="HIK3203" s="14"/>
      <c r="HIL3203" s="14"/>
      <c r="HIM3203" s="14"/>
      <c r="HIN3203" s="14"/>
      <c r="HIO3203" s="14"/>
      <c r="HIP3203" s="14"/>
      <c r="HIQ3203" s="14"/>
      <c r="HIR3203" s="14"/>
      <c r="HIS3203" s="14"/>
      <c r="HIT3203" s="14"/>
      <c r="HIU3203" s="14"/>
      <c r="HIV3203" s="14"/>
      <c r="HIW3203" s="14"/>
      <c r="HIX3203" s="14"/>
      <c r="HIY3203" s="14"/>
      <c r="HIZ3203" s="14"/>
      <c r="HJA3203" s="14"/>
      <c r="HJB3203" s="14"/>
      <c r="HJC3203" s="14"/>
      <c r="HJD3203" s="14"/>
      <c r="HJE3203" s="14"/>
      <c r="HJF3203" s="14"/>
      <c r="HJG3203" s="14"/>
      <c r="HJH3203" s="14"/>
      <c r="HJI3203" s="14"/>
      <c r="HJJ3203" s="14"/>
      <c r="HJK3203" s="14"/>
      <c r="HJL3203" s="14"/>
      <c r="HJM3203" s="14"/>
      <c r="HJN3203" s="14"/>
      <c r="HJO3203" s="14"/>
      <c r="HJP3203" s="14"/>
      <c r="HJQ3203" s="14"/>
      <c r="HJR3203" s="14"/>
      <c r="HJS3203" s="14"/>
      <c r="HJT3203" s="14"/>
      <c r="HJU3203" s="14"/>
      <c r="HJV3203" s="14"/>
      <c r="HJW3203" s="14"/>
      <c r="HJX3203" s="14"/>
      <c r="HJY3203" s="14"/>
      <c r="HJZ3203" s="14"/>
      <c r="HKA3203" s="14"/>
      <c r="HKB3203" s="14"/>
      <c r="HKC3203" s="14"/>
      <c r="HKD3203" s="14"/>
      <c r="HKE3203" s="14"/>
      <c r="HKF3203" s="14"/>
      <c r="HKG3203" s="14"/>
      <c r="HKH3203" s="14"/>
      <c r="HKI3203" s="14"/>
      <c r="HKJ3203" s="14"/>
      <c r="HKK3203" s="14"/>
      <c r="HKL3203" s="14"/>
      <c r="HKM3203" s="14"/>
      <c r="HKN3203" s="14"/>
      <c r="HKO3203" s="14"/>
      <c r="HKP3203" s="14"/>
      <c r="HKQ3203" s="14"/>
      <c r="HKR3203" s="14"/>
      <c r="HKS3203" s="14"/>
      <c r="HKT3203" s="14"/>
      <c r="HKU3203" s="14"/>
      <c r="HKV3203" s="14"/>
      <c r="HKW3203" s="14"/>
      <c r="HKX3203" s="14"/>
      <c r="HKY3203" s="14"/>
      <c r="HKZ3203" s="14"/>
      <c r="HLA3203" s="14"/>
      <c r="HLB3203" s="14"/>
      <c r="HLC3203" s="14"/>
      <c r="HLD3203" s="14"/>
      <c r="HLE3203" s="14"/>
      <c r="HLF3203" s="14"/>
      <c r="HLG3203" s="14"/>
      <c r="HLH3203" s="14"/>
      <c r="HLI3203" s="14"/>
      <c r="HLJ3203" s="14"/>
      <c r="HLK3203" s="14"/>
      <c r="HLL3203" s="14"/>
      <c r="HLM3203" s="14"/>
      <c r="HLN3203" s="14"/>
      <c r="HLO3203" s="14"/>
      <c r="HLP3203" s="14"/>
      <c r="HLQ3203" s="14"/>
      <c r="HLR3203" s="14"/>
      <c r="HLS3203" s="14"/>
      <c r="HLT3203" s="14"/>
      <c r="HLU3203" s="14"/>
      <c r="HLV3203" s="14"/>
      <c r="HLW3203" s="14"/>
      <c r="HLX3203" s="14"/>
      <c r="HLY3203" s="14"/>
      <c r="HLZ3203" s="14"/>
      <c r="HMA3203" s="14"/>
      <c r="HMB3203" s="14"/>
      <c r="HMC3203" s="14"/>
      <c r="HMD3203" s="14"/>
      <c r="HME3203" s="14"/>
      <c r="HMF3203" s="14"/>
      <c r="HMG3203" s="14"/>
      <c r="HMH3203" s="14"/>
      <c r="HMI3203" s="14"/>
      <c r="HMJ3203" s="14"/>
      <c r="HMK3203" s="14"/>
      <c r="HML3203" s="14"/>
      <c r="HMM3203" s="14"/>
      <c r="HMN3203" s="14"/>
      <c r="HMO3203" s="14"/>
      <c r="HMP3203" s="14"/>
      <c r="HMQ3203" s="14"/>
      <c r="HMR3203" s="14"/>
      <c r="HMS3203" s="14"/>
      <c r="HMT3203" s="14"/>
      <c r="HMU3203" s="14"/>
      <c r="HMV3203" s="14"/>
      <c r="HMW3203" s="14"/>
      <c r="HMX3203" s="14"/>
      <c r="HMY3203" s="14"/>
      <c r="HMZ3203" s="14"/>
      <c r="HNA3203" s="14"/>
      <c r="HNB3203" s="14"/>
      <c r="HNC3203" s="14"/>
      <c r="HND3203" s="14"/>
      <c r="HNE3203" s="14"/>
      <c r="HNF3203" s="14"/>
      <c r="HNG3203" s="14"/>
      <c r="HNH3203" s="14"/>
      <c r="HNI3203" s="14"/>
      <c r="HNJ3203" s="14"/>
      <c r="HNK3203" s="14"/>
      <c r="HNL3203" s="14"/>
      <c r="HNM3203" s="14"/>
      <c r="HNN3203" s="14"/>
      <c r="HNO3203" s="14"/>
      <c r="HNP3203" s="14"/>
      <c r="HNQ3203" s="14"/>
      <c r="HNR3203" s="14"/>
      <c r="HNS3203" s="14"/>
      <c r="HNT3203" s="14"/>
      <c r="HNU3203" s="14"/>
      <c r="HNV3203" s="14"/>
      <c r="HNW3203" s="14"/>
      <c r="HNX3203" s="14"/>
      <c r="HNY3203" s="14"/>
      <c r="HNZ3203" s="14"/>
      <c r="HOA3203" s="14"/>
      <c r="HOB3203" s="14"/>
      <c r="HOC3203" s="14"/>
      <c r="HOD3203" s="14"/>
      <c r="HOE3203" s="14"/>
      <c r="HOF3203" s="14"/>
      <c r="HOG3203" s="14"/>
      <c r="HOH3203" s="14"/>
      <c r="HOI3203" s="14"/>
      <c r="HOJ3203" s="14"/>
      <c r="HOK3203" s="14"/>
      <c r="HOL3203" s="14"/>
      <c r="HOM3203" s="14"/>
      <c r="HON3203" s="14"/>
      <c r="HOO3203" s="14"/>
      <c r="HOP3203" s="14"/>
      <c r="HOQ3203" s="14"/>
      <c r="HOR3203" s="14"/>
      <c r="HOS3203" s="14"/>
      <c r="HOT3203" s="14"/>
      <c r="HOU3203" s="14"/>
      <c r="HOV3203" s="14"/>
      <c r="HOW3203" s="14"/>
      <c r="HOX3203" s="14"/>
      <c r="HOY3203" s="14"/>
      <c r="HOZ3203" s="14"/>
      <c r="HPA3203" s="14"/>
      <c r="HPB3203" s="14"/>
      <c r="HPC3203" s="14"/>
      <c r="HPD3203" s="14"/>
      <c r="HPE3203" s="14"/>
      <c r="HPF3203" s="14"/>
      <c r="HPG3203" s="14"/>
      <c r="HPH3203" s="14"/>
      <c r="HPI3203" s="14"/>
      <c r="HPJ3203" s="14"/>
      <c r="HPK3203" s="14"/>
      <c r="HPL3203" s="14"/>
      <c r="HPM3203" s="14"/>
      <c r="HPN3203" s="14"/>
      <c r="HPO3203" s="14"/>
      <c r="HPP3203" s="14"/>
      <c r="HPQ3203" s="14"/>
      <c r="HPR3203" s="14"/>
      <c r="HPS3203" s="14"/>
      <c r="HPT3203" s="14"/>
      <c r="HPU3203" s="14"/>
      <c r="HPV3203" s="14"/>
      <c r="HPW3203" s="14"/>
      <c r="HPX3203" s="14"/>
      <c r="HPY3203" s="14"/>
      <c r="HPZ3203" s="14"/>
      <c r="HQA3203" s="14"/>
      <c r="HQB3203" s="14"/>
      <c r="HQC3203" s="14"/>
      <c r="HQD3203" s="14"/>
      <c r="HQE3203" s="14"/>
      <c r="HQF3203" s="14"/>
      <c r="HQG3203" s="14"/>
      <c r="HQH3203" s="14"/>
      <c r="HQI3203" s="14"/>
      <c r="HQJ3203" s="14"/>
      <c r="HQK3203" s="14"/>
      <c r="HQL3203" s="14"/>
      <c r="HQM3203" s="14"/>
      <c r="HQN3203" s="14"/>
      <c r="HQO3203" s="14"/>
      <c r="HQP3203" s="14"/>
      <c r="HQQ3203" s="14"/>
      <c r="HQR3203" s="14"/>
      <c r="HQS3203" s="14"/>
      <c r="HQT3203" s="14"/>
      <c r="HQU3203" s="14"/>
      <c r="HQV3203" s="14"/>
      <c r="HQW3203" s="14"/>
      <c r="HQX3203" s="14"/>
      <c r="HQY3203" s="14"/>
      <c r="HQZ3203" s="14"/>
      <c r="HRA3203" s="14"/>
      <c r="HRB3203" s="14"/>
      <c r="HRC3203" s="14"/>
      <c r="HRD3203" s="14"/>
      <c r="HRE3203" s="14"/>
      <c r="HRF3203" s="14"/>
      <c r="HRG3203" s="14"/>
      <c r="HRH3203" s="14"/>
      <c r="HRI3203" s="14"/>
      <c r="HRJ3203" s="14"/>
      <c r="HRK3203" s="14"/>
      <c r="HRL3203" s="14"/>
      <c r="HRM3203" s="14"/>
      <c r="HRN3203" s="14"/>
      <c r="HRO3203" s="14"/>
      <c r="HRP3203" s="14"/>
      <c r="HRQ3203" s="14"/>
      <c r="HRR3203" s="14"/>
      <c r="HRS3203" s="14"/>
      <c r="HRT3203" s="14"/>
      <c r="HRU3203" s="14"/>
      <c r="HRV3203" s="14"/>
      <c r="HRW3203" s="14"/>
      <c r="HRX3203" s="14"/>
      <c r="HRY3203" s="14"/>
      <c r="HRZ3203" s="14"/>
      <c r="HSA3203" s="14"/>
      <c r="HSB3203" s="14"/>
      <c r="HSC3203" s="14"/>
      <c r="HSD3203" s="14"/>
      <c r="HSE3203" s="14"/>
      <c r="HSF3203" s="14"/>
      <c r="HSG3203" s="14"/>
      <c r="HSH3203" s="14"/>
      <c r="HSI3203" s="14"/>
      <c r="HSJ3203" s="14"/>
      <c r="HSK3203" s="14"/>
      <c r="HSL3203" s="14"/>
      <c r="HSM3203" s="14"/>
      <c r="HSN3203" s="14"/>
      <c r="HSO3203" s="14"/>
      <c r="HSP3203" s="14"/>
      <c r="HSQ3203" s="14"/>
      <c r="HSR3203" s="14"/>
      <c r="HSS3203" s="14"/>
      <c r="HST3203" s="14"/>
      <c r="HSU3203" s="14"/>
      <c r="HSV3203" s="14"/>
      <c r="HSW3203" s="14"/>
      <c r="HSX3203" s="14"/>
      <c r="HSY3203" s="14"/>
      <c r="HSZ3203" s="14"/>
      <c r="HTA3203" s="14"/>
      <c r="HTB3203" s="14"/>
      <c r="HTC3203" s="14"/>
      <c r="HTD3203" s="14"/>
      <c r="HTE3203" s="14"/>
      <c r="HTF3203" s="14"/>
      <c r="HTG3203" s="14"/>
      <c r="HTH3203" s="14"/>
      <c r="HTI3203" s="14"/>
      <c r="HTJ3203" s="14"/>
      <c r="HTK3203" s="14"/>
      <c r="HTL3203" s="14"/>
      <c r="HTM3203" s="14"/>
      <c r="HTN3203" s="14"/>
      <c r="HTO3203" s="14"/>
      <c r="HTP3203" s="14"/>
      <c r="HTQ3203" s="14"/>
      <c r="HTR3203" s="14"/>
      <c r="HTS3203" s="14"/>
      <c r="HTT3203" s="14"/>
      <c r="HTU3203" s="14"/>
      <c r="HTV3203" s="14"/>
      <c r="HTW3203" s="14"/>
      <c r="HTX3203" s="14"/>
      <c r="HTY3203" s="14"/>
      <c r="HTZ3203" s="14"/>
      <c r="HUA3203" s="14"/>
      <c r="HUB3203" s="14"/>
      <c r="HUC3203" s="14"/>
      <c r="HUD3203" s="14"/>
      <c r="HUE3203" s="14"/>
      <c r="HUF3203" s="14"/>
      <c r="HUG3203" s="14"/>
      <c r="HUH3203" s="14"/>
      <c r="HUI3203" s="14"/>
      <c r="HUJ3203" s="14"/>
      <c r="HUK3203" s="14"/>
      <c r="HUL3203" s="14"/>
      <c r="HUM3203" s="14"/>
      <c r="HUN3203" s="14"/>
      <c r="HUO3203" s="14"/>
      <c r="HUP3203" s="14"/>
      <c r="HUQ3203" s="14"/>
      <c r="HUR3203" s="14"/>
      <c r="HUS3203" s="14"/>
      <c r="HUT3203" s="14"/>
      <c r="HUU3203" s="14"/>
      <c r="HUV3203" s="14"/>
      <c r="HUW3203" s="14"/>
      <c r="HUX3203" s="14"/>
      <c r="HUY3203" s="14"/>
      <c r="HUZ3203" s="14"/>
      <c r="HVA3203" s="14"/>
      <c r="HVB3203" s="14"/>
      <c r="HVC3203" s="14"/>
      <c r="HVD3203" s="14"/>
      <c r="HVE3203" s="14"/>
      <c r="HVF3203" s="14"/>
      <c r="HVG3203" s="14"/>
      <c r="HVH3203" s="14"/>
      <c r="HVI3203" s="14"/>
      <c r="HVJ3203" s="14"/>
      <c r="HVK3203" s="14"/>
      <c r="HVL3203" s="14"/>
      <c r="HVM3203" s="14"/>
      <c r="HVN3203" s="14"/>
      <c r="HVO3203" s="14"/>
      <c r="HVP3203" s="14"/>
      <c r="HVQ3203" s="14"/>
      <c r="HVR3203" s="14"/>
      <c r="HVS3203" s="14"/>
      <c r="HVT3203" s="14"/>
      <c r="HVU3203" s="14"/>
      <c r="HVV3203" s="14"/>
      <c r="HVW3203" s="14"/>
      <c r="HVX3203" s="14"/>
      <c r="HVY3203" s="14"/>
      <c r="HVZ3203" s="14"/>
      <c r="HWA3203" s="14"/>
      <c r="HWB3203" s="14"/>
      <c r="HWC3203" s="14"/>
      <c r="HWD3203" s="14"/>
      <c r="HWE3203" s="14"/>
      <c r="HWF3203" s="14"/>
      <c r="HWG3203" s="14"/>
      <c r="HWH3203" s="14"/>
      <c r="HWI3203" s="14"/>
      <c r="HWJ3203" s="14"/>
      <c r="HWK3203" s="14"/>
      <c r="HWL3203" s="14"/>
      <c r="HWM3203" s="14"/>
      <c r="HWN3203" s="14"/>
      <c r="HWO3203" s="14"/>
      <c r="HWP3203" s="14"/>
      <c r="HWQ3203" s="14"/>
      <c r="HWR3203" s="14"/>
      <c r="HWS3203" s="14"/>
      <c r="HWT3203" s="14"/>
      <c r="HWU3203" s="14"/>
      <c r="HWV3203" s="14"/>
      <c r="HWW3203" s="14"/>
      <c r="HWX3203" s="14"/>
      <c r="HWY3203" s="14"/>
      <c r="HWZ3203" s="14"/>
      <c r="HXA3203" s="14"/>
      <c r="HXB3203" s="14"/>
      <c r="HXC3203" s="14"/>
      <c r="HXD3203" s="14"/>
      <c r="HXE3203" s="14"/>
      <c r="HXF3203" s="14"/>
      <c r="HXG3203" s="14"/>
      <c r="HXH3203" s="14"/>
      <c r="HXI3203" s="14"/>
      <c r="HXJ3203" s="14"/>
      <c r="HXK3203" s="14"/>
      <c r="HXL3203" s="14"/>
      <c r="HXM3203" s="14"/>
      <c r="HXN3203" s="14"/>
      <c r="HXO3203" s="14"/>
      <c r="HXP3203" s="14"/>
      <c r="HXQ3203" s="14"/>
      <c r="HXR3203" s="14"/>
      <c r="HXS3203" s="14"/>
      <c r="HXT3203" s="14"/>
      <c r="HXU3203" s="14"/>
      <c r="HXV3203" s="14"/>
      <c r="HXW3203" s="14"/>
      <c r="HXX3203" s="14"/>
      <c r="HXY3203" s="14"/>
      <c r="HXZ3203" s="14"/>
      <c r="HYA3203" s="14"/>
      <c r="HYB3203" s="14"/>
      <c r="HYC3203" s="14"/>
      <c r="HYD3203" s="14"/>
      <c r="HYE3203" s="14"/>
      <c r="HYF3203" s="14"/>
      <c r="HYG3203" s="14"/>
      <c r="HYH3203" s="14"/>
      <c r="HYI3203" s="14"/>
      <c r="HYJ3203" s="14"/>
      <c r="HYK3203" s="14"/>
      <c r="HYL3203" s="14"/>
      <c r="HYM3203" s="14"/>
      <c r="HYN3203" s="14"/>
      <c r="HYO3203" s="14"/>
      <c r="HYP3203" s="14"/>
      <c r="HYQ3203" s="14"/>
      <c r="HYR3203" s="14"/>
      <c r="HYS3203" s="14"/>
      <c r="HYT3203" s="14"/>
      <c r="HYU3203" s="14"/>
      <c r="HYV3203" s="14"/>
      <c r="HYW3203" s="14"/>
      <c r="HYX3203" s="14"/>
      <c r="HYY3203" s="14"/>
      <c r="HYZ3203" s="14"/>
      <c r="HZA3203" s="14"/>
      <c r="HZB3203" s="14"/>
      <c r="HZC3203" s="14"/>
      <c r="HZD3203" s="14"/>
      <c r="HZE3203" s="14"/>
      <c r="HZF3203" s="14"/>
      <c r="HZG3203" s="14"/>
      <c r="HZH3203" s="14"/>
      <c r="HZI3203" s="14"/>
      <c r="HZJ3203" s="14"/>
      <c r="HZK3203" s="14"/>
      <c r="HZL3203" s="14"/>
      <c r="HZM3203" s="14"/>
      <c r="HZN3203" s="14"/>
      <c r="HZO3203" s="14"/>
      <c r="HZP3203" s="14"/>
      <c r="HZQ3203" s="14"/>
      <c r="HZR3203" s="14"/>
      <c r="HZS3203" s="14"/>
      <c r="HZT3203" s="14"/>
      <c r="HZU3203" s="14"/>
      <c r="HZV3203" s="14"/>
      <c r="HZW3203" s="14"/>
      <c r="HZX3203" s="14"/>
      <c r="HZY3203" s="14"/>
      <c r="HZZ3203" s="14"/>
      <c r="IAA3203" s="14"/>
      <c r="IAB3203" s="14"/>
      <c r="IAC3203" s="14"/>
      <c r="IAD3203" s="14"/>
      <c r="IAE3203" s="14"/>
      <c r="IAF3203" s="14"/>
      <c r="IAG3203" s="14"/>
      <c r="IAH3203" s="14"/>
      <c r="IAI3203" s="14"/>
      <c r="IAJ3203" s="14"/>
      <c r="IAK3203" s="14"/>
      <c r="IAL3203" s="14"/>
      <c r="IAM3203" s="14"/>
      <c r="IAN3203" s="14"/>
      <c r="IAO3203" s="14"/>
      <c r="IAP3203" s="14"/>
      <c r="IAQ3203" s="14"/>
      <c r="IAR3203" s="14"/>
      <c r="IAS3203" s="14"/>
      <c r="IAT3203" s="14"/>
      <c r="IAU3203" s="14"/>
      <c r="IAV3203" s="14"/>
      <c r="IAW3203" s="14"/>
      <c r="IAX3203" s="14"/>
      <c r="IAY3203" s="14"/>
      <c r="IAZ3203" s="14"/>
      <c r="IBA3203" s="14"/>
      <c r="IBB3203" s="14"/>
      <c r="IBC3203" s="14"/>
      <c r="IBD3203" s="14"/>
      <c r="IBE3203" s="14"/>
      <c r="IBF3203" s="14"/>
      <c r="IBG3203" s="14"/>
      <c r="IBH3203" s="14"/>
      <c r="IBI3203" s="14"/>
      <c r="IBJ3203" s="14"/>
      <c r="IBK3203" s="14"/>
      <c r="IBL3203" s="14"/>
      <c r="IBM3203" s="14"/>
      <c r="IBN3203" s="14"/>
      <c r="IBO3203" s="14"/>
      <c r="IBP3203" s="14"/>
      <c r="IBQ3203" s="14"/>
      <c r="IBR3203" s="14"/>
      <c r="IBS3203" s="14"/>
      <c r="IBT3203" s="14"/>
      <c r="IBU3203" s="14"/>
      <c r="IBV3203" s="14"/>
      <c r="IBW3203" s="14"/>
      <c r="IBX3203" s="14"/>
      <c r="IBY3203" s="14"/>
      <c r="IBZ3203" s="14"/>
      <c r="ICA3203" s="14"/>
      <c r="ICB3203" s="14"/>
      <c r="ICC3203" s="14"/>
      <c r="ICD3203" s="14"/>
      <c r="ICE3203" s="14"/>
      <c r="ICF3203" s="14"/>
      <c r="ICG3203" s="14"/>
      <c r="ICH3203" s="14"/>
      <c r="ICI3203" s="14"/>
      <c r="ICJ3203" s="14"/>
      <c r="ICK3203" s="14"/>
      <c r="ICL3203" s="14"/>
      <c r="ICM3203" s="14"/>
      <c r="ICN3203" s="14"/>
      <c r="ICO3203" s="14"/>
      <c r="ICP3203" s="14"/>
      <c r="ICQ3203" s="14"/>
      <c r="ICR3203" s="14"/>
      <c r="ICS3203" s="14"/>
      <c r="ICT3203" s="14"/>
      <c r="ICU3203" s="14"/>
      <c r="ICV3203" s="14"/>
      <c r="ICW3203" s="14"/>
      <c r="ICX3203" s="14"/>
      <c r="ICY3203" s="14"/>
      <c r="ICZ3203" s="14"/>
      <c r="IDA3203" s="14"/>
      <c r="IDB3203" s="14"/>
      <c r="IDC3203" s="14"/>
      <c r="IDD3203" s="14"/>
      <c r="IDE3203" s="14"/>
      <c r="IDF3203" s="14"/>
      <c r="IDG3203" s="14"/>
      <c r="IDH3203" s="14"/>
      <c r="IDI3203" s="14"/>
      <c r="IDJ3203" s="14"/>
      <c r="IDK3203" s="14"/>
      <c r="IDL3203" s="14"/>
      <c r="IDM3203" s="14"/>
      <c r="IDN3203" s="14"/>
      <c r="IDO3203" s="14"/>
      <c r="IDP3203" s="14"/>
      <c r="IDQ3203" s="14"/>
      <c r="IDR3203" s="14"/>
      <c r="IDS3203" s="14"/>
      <c r="IDT3203" s="14"/>
      <c r="IDU3203" s="14"/>
      <c r="IDV3203" s="14"/>
      <c r="IDW3203" s="14"/>
      <c r="IDX3203" s="14"/>
      <c r="IDY3203" s="14"/>
      <c r="IDZ3203" s="14"/>
      <c r="IEA3203" s="14"/>
      <c r="IEB3203" s="14"/>
      <c r="IEC3203" s="14"/>
      <c r="IED3203" s="14"/>
      <c r="IEE3203" s="14"/>
      <c r="IEF3203" s="14"/>
      <c r="IEG3203" s="14"/>
      <c r="IEH3203" s="14"/>
      <c r="IEI3203" s="14"/>
      <c r="IEJ3203" s="14"/>
      <c r="IEK3203" s="14"/>
      <c r="IEL3203" s="14"/>
      <c r="IEM3203" s="14"/>
      <c r="IEN3203" s="14"/>
      <c r="IEO3203" s="14"/>
      <c r="IEP3203" s="14"/>
      <c r="IEQ3203" s="14"/>
      <c r="IER3203" s="14"/>
      <c r="IES3203" s="14"/>
      <c r="IET3203" s="14"/>
      <c r="IEU3203" s="14"/>
      <c r="IEV3203" s="14"/>
      <c r="IEW3203" s="14"/>
      <c r="IEX3203" s="14"/>
      <c r="IEY3203" s="14"/>
      <c r="IEZ3203" s="14"/>
      <c r="IFA3203" s="14"/>
      <c r="IFB3203" s="14"/>
      <c r="IFC3203" s="14"/>
      <c r="IFD3203" s="14"/>
      <c r="IFE3203" s="14"/>
      <c r="IFF3203" s="14"/>
      <c r="IFG3203" s="14"/>
      <c r="IFH3203" s="14"/>
      <c r="IFI3203" s="14"/>
      <c r="IFJ3203" s="14"/>
      <c r="IFK3203" s="14"/>
      <c r="IFL3203" s="14"/>
      <c r="IFM3203" s="14"/>
      <c r="IFN3203" s="14"/>
      <c r="IFO3203" s="14"/>
      <c r="IFP3203" s="14"/>
      <c r="IFQ3203" s="14"/>
      <c r="IFR3203" s="14"/>
      <c r="IFS3203" s="14"/>
      <c r="IFT3203" s="14"/>
      <c r="IFU3203" s="14"/>
      <c r="IFV3203" s="14"/>
      <c r="IFW3203" s="14"/>
      <c r="IFX3203" s="14"/>
      <c r="IFY3203" s="14"/>
      <c r="IFZ3203" s="14"/>
      <c r="IGA3203" s="14"/>
      <c r="IGB3203" s="14"/>
      <c r="IGC3203" s="14"/>
      <c r="IGD3203" s="14"/>
      <c r="IGE3203" s="14"/>
      <c r="IGF3203" s="14"/>
      <c r="IGG3203" s="14"/>
      <c r="IGH3203" s="14"/>
      <c r="IGI3203" s="14"/>
      <c r="IGJ3203" s="14"/>
      <c r="IGK3203" s="14"/>
      <c r="IGL3203" s="14"/>
      <c r="IGM3203" s="14"/>
      <c r="IGN3203" s="14"/>
      <c r="IGO3203" s="14"/>
      <c r="IGP3203" s="14"/>
      <c r="IGQ3203" s="14"/>
      <c r="IGR3203" s="14"/>
      <c r="IGS3203" s="14"/>
      <c r="IGT3203" s="14"/>
      <c r="IGU3203" s="14"/>
      <c r="IGV3203" s="14"/>
      <c r="IGW3203" s="14"/>
      <c r="IGX3203" s="14"/>
      <c r="IGY3203" s="14"/>
      <c r="IGZ3203" s="14"/>
      <c r="IHA3203" s="14"/>
      <c r="IHB3203" s="14"/>
      <c r="IHC3203" s="14"/>
      <c r="IHD3203" s="14"/>
      <c r="IHE3203" s="14"/>
      <c r="IHF3203" s="14"/>
      <c r="IHG3203" s="14"/>
      <c r="IHH3203" s="14"/>
      <c r="IHI3203" s="14"/>
      <c r="IHJ3203" s="14"/>
      <c r="IHK3203" s="14"/>
      <c r="IHL3203" s="14"/>
      <c r="IHM3203" s="14"/>
      <c r="IHN3203" s="14"/>
      <c r="IHO3203" s="14"/>
      <c r="IHP3203" s="14"/>
      <c r="IHQ3203" s="14"/>
      <c r="IHR3203" s="14"/>
      <c r="IHS3203" s="14"/>
      <c r="IHT3203" s="14"/>
      <c r="IHU3203" s="14"/>
      <c r="IHV3203" s="14"/>
      <c r="IHW3203" s="14"/>
      <c r="IHX3203" s="14"/>
      <c r="IHY3203" s="14"/>
      <c r="IHZ3203" s="14"/>
      <c r="IIA3203" s="14"/>
      <c r="IIB3203" s="14"/>
      <c r="IIC3203" s="14"/>
      <c r="IID3203" s="14"/>
      <c r="IIE3203" s="14"/>
      <c r="IIF3203" s="14"/>
      <c r="IIG3203" s="14"/>
      <c r="IIH3203" s="14"/>
      <c r="III3203" s="14"/>
      <c r="IIJ3203" s="14"/>
      <c r="IIK3203" s="14"/>
      <c r="IIL3203" s="14"/>
      <c r="IIM3203" s="14"/>
      <c r="IIN3203" s="14"/>
      <c r="IIO3203" s="14"/>
      <c r="IIP3203" s="14"/>
      <c r="IIQ3203" s="14"/>
      <c r="IIR3203" s="14"/>
      <c r="IIS3203" s="14"/>
      <c r="IIT3203" s="14"/>
      <c r="IIU3203" s="14"/>
      <c r="IIV3203" s="14"/>
      <c r="IIW3203" s="14"/>
      <c r="IIX3203" s="14"/>
      <c r="IIY3203" s="14"/>
      <c r="IIZ3203" s="14"/>
      <c r="IJA3203" s="14"/>
      <c r="IJB3203" s="14"/>
      <c r="IJC3203" s="14"/>
      <c r="IJD3203" s="14"/>
      <c r="IJE3203" s="14"/>
      <c r="IJF3203" s="14"/>
      <c r="IJG3203" s="14"/>
      <c r="IJH3203" s="14"/>
      <c r="IJI3203" s="14"/>
      <c r="IJJ3203" s="14"/>
      <c r="IJK3203" s="14"/>
      <c r="IJL3203" s="14"/>
      <c r="IJM3203" s="14"/>
      <c r="IJN3203" s="14"/>
      <c r="IJO3203" s="14"/>
      <c r="IJP3203" s="14"/>
      <c r="IJQ3203" s="14"/>
      <c r="IJR3203" s="14"/>
      <c r="IJS3203" s="14"/>
      <c r="IJT3203" s="14"/>
      <c r="IJU3203" s="14"/>
      <c r="IJV3203" s="14"/>
      <c r="IJW3203" s="14"/>
      <c r="IJX3203" s="14"/>
      <c r="IJY3203" s="14"/>
      <c r="IJZ3203" s="14"/>
      <c r="IKA3203" s="14"/>
      <c r="IKB3203" s="14"/>
      <c r="IKC3203" s="14"/>
      <c r="IKD3203" s="14"/>
      <c r="IKE3203" s="14"/>
      <c r="IKF3203" s="14"/>
      <c r="IKG3203" s="14"/>
      <c r="IKH3203" s="14"/>
      <c r="IKI3203" s="14"/>
      <c r="IKJ3203" s="14"/>
      <c r="IKK3203" s="14"/>
      <c r="IKL3203" s="14"/>
      <c r="IKM3203" s="14"/>
      <c r="IKN3203" s="14"/>
      <c r="IKO3203" s="14"/>
      <c r="IKP3203" s="14"/>
      <c r="IKQ3203" s="14"/>
      <c r="IKR3203" s="14"/>
      <c r="IKS3203" s="14"/>
      <c r="IKT3203" s="14"/>
      <c r="IKU3203" s="14"/>
      <c r="IKV3203" s="14"/>
      <c r="IKW3203" s="14"/>
      <c r="IKX3203" s="14"/>
      <c r="IKY3203" s="14"/>
      <c r="IKZ3203" s="14"/>
      <c r="ILA3203" s="14"/>
      <c r="ILB3203" s="14"/>
      <c r="ILC3203" s="14"/>
      <c r="ILD3203" s="14"/>
      <c r="ILE3203" s="14"/>
      <c r="ILF3203" s="14"/>
      <c r="ILG3203" s="14"/>
      <c r="ILH3203" s="14"/>
      <c r="ILI3203" s="14"/>
      <c r="ILJ3203" s="14"/>
      <c r="ILK3203" s="14"/>
      <c r="ILL3203" s="14"/>
      <c r="ILM3203" s="14"/>
      <c r="ILN3203" s="14"/>
      <c r="ILO3203" s="14"/>
      <c r="ILP3203" s="14"/>
      <c r="ILQ3203" s="14"/>
      <c r="ILR3203" s="14"/>
      <c r="ILS3203" s="14"/>
      <c r="ILT3203" s="14"/>
      <c r="ILU3203" s="14"/>
      <c r="ILV3203" s="14"/>
      <c r="ILW3203" s="14"/>
      <c r="ILX3203" s="14"/>
      <c r="ILY3203" s="14"/>
      <c r="ILZ3203" s="14"/>
      <c r="IMA3203" s="14"/>
      <c r="IMB3203" s="14"/>
      <c r="IMC3203" s="14"/>
      <c r="IMD3203" s="14"/>
      <c r="IME3203" s="14"/>
      <c r="IMF3203" s="14"/>
      <c r="IMG3203" s="14"/>
      <c r="IMH3203" s="14"/>
      <c r="IMI3203" s="14"/>
      <c r="IMJ3203" s="14"/>
      <c r="IMK3203" s="14"/>
      <c r="IML3203" s="14"/>
      <c r="IMM3203" s="14"/>
      <c r="IMN3203" s="14"/>
      <c r="IMO3203" s="14"/>
      <c r="IMP3203" s="14"/>
      <c r="IMQ3203" s="14"/>
      <c r="IMR3203" s="14"/>
      <c r="IMS3203" s="14"/>
      <c r="IMT3203" s="14"/>
      <c r="IMU3203" s="14"/>
      <c r="IMV3203" s="14"/>
      <c r="IMW3203" s="14"/>
      <c r="IMX3203" s="14"/>
      <c r="IMY3203" s="14"/>
      <c r="IMZ3203" s="14"/>
      <c r="INA3203" s="14"/>
      <c r="INB3203" s="14"/>
      <c r="INC3203" s="14"/>
      <c r="IND3203" s="14"/>
      <c r="INE3203" s="14"/>
      <c r="INF3203" s="14"/>
      <c r="ING3203" s="14"/>
      <c r="INH3203" s="14"/>
      <c r="INI3203" s="14"/>
      <c r="INJ3203" s="14"/>
      <c r="INK3203" s="14"/>
      <c r="INL3203" s="14"/>
      <c r="INM3203" s="14"/>
      <c r="INN3203" s="14"/>
      <c r="INO3203" s="14"/>
      <c r="INP3203" s="14"/>
      <c r="INQ3203" s="14"/>
      <c r="INR3203" s="14"/>
      <c r="INS3203" s="14"/>
      <c r="INT3203" s="14"/>
      <c r="INU3203" s="14"/>
      <c r="INV3203" s="14"/>
      <c r="INW3203" s="14"/>
      <c r="INX3203" s="14"/>
      <c r="INY3203" s="14"/>
      <c r="INZ3203" s="14"/>
      <c r="IOA3203" s="14"/>
      <c r="IOB3203" s="14"/>
      <c r="IOC3203" s="14"/>
      <c r="IOD3203" s="14"/>
      <c r="IOE3203" s="14"/>
      <c r="IOF3203" s="14"/>
      <c r="IOG3203" s="14"/>
      <c r="IOH3203" s="14"/>
      <c r="IOI3203" s="14"/>
      <c r="IOJ3203" s="14"/>
      <c r="IOK3203" s="14"/>
      <c r="IOL3203" s="14"/>
      <c r="IOM3203" s="14"/>
      <c r="ION3203" s="14"/>
      <c r="IOO3203" s="14"/>
      <c r="IOP3203" s="14"/>
      <c r="IOQ3203" s="14"/>
      <c r="IOR3203" s="14"/>
      <c r="IOS3203" s="14"/>
      <c r="IOT3203" s="14"/>
      <c r="IOU3203" s="14"/>
      <c r="IOV3203" s="14"/>
      <c r="IOW3203" s="14"/>
      <c r="IOX3203" s="14"/>
      <c r="IOY3203" s="14"/>
      <c r="IOZ3203" s="14"/>
      <c r="IPA3203" s="14"/>
      <c r="IPB3203" s="14"/>
      <c r="IPC3203" s="14"/>
      <c r="IPD3203" s="14"/>
      <c r="IPE3203" s="14"/>
      <c r="IPF3203" s="14"/>
      <c r="IPG3203" s="14"/>
      <c r="IPH3203" s="14"/>
      <c r="IPI3203" s="14"/>
      <c r="IPJ3203" s="14"/>
      <c r="IPK3203" s="14"/>
      <c r="IPL3203" s="14"/>
      <c r="IPM3203" s="14"/>
      <c r="IPN3203" s="14"/>
      <c r="IPO3203" s="14"/>
      <c r="IPP3203" s="14"/>
      <c r="IPQ3203" s="14"/>
      <c r="IPR3203" s="14"/>
      <c r="IPS3203" s="14"/>
      <c r="IPT3203" s="14"/>
      <c r="IPU3203" s="14"/>
      <c r="IPV3203" s="14"/>
      <c r="IPW3203" s="14"/>
      <c r="IPX3203" s="14"/>
      <c r="IPY3203" s="14"/>
      <c r="IPZ3203" s="14"/>
      <c r="IQA3203" s="14"/>
      <c r="IQB3203" s="14"/>
      <c r="IQC3203" s="14"/>
      <c r="IQD3203" s="14"/>
      <c r="IQE3203" s="14"/>
      <c r="IQF3203" s="14"/>
      <c r="IQG3203" s="14"/>
      <c r="IQH3203" s="14"/>
      <c r="IQI3203" s="14"/>
      <c r="IQJ3203" s="14"/>
      <c r="IQK3203" s="14"/>
      <c r="IQL3203" s="14"/>
      <c r="IQM3203" s="14"/>
      <c r="IQN3203" s="14"/>
      <c r="IQO3203" s="14"/>
      <c r="IQP3203" s="14"/>
      <c r="IQQ3203" s="14"/>
      <c r="IQR3203" s="14"/>
      <c r="IQS3203" s="14"/>
      <c r="IQT3203" s="14"/>
      <c r="IQU3203" s="14"/>
      <c r="IQV3203" s="14"/>
      <c r="IQW3203" s="14"/>
      <c r="IQX3203" s="14"/>
      <c r="IQY3203" s="14"/>
      <c r="IQZ3203" s="14"/>
      <c r="IRA3203" s="14"/>
      <c r="IRB3203" s="14"/>
      <c r="IRC3203" s="14"/>
      <c r="IRD3203" s="14"/>
      <c r="IRE3203" s="14"/>
      <c r="IRF3203" s="14"/>
      <c r="IRG3203" s="14"/>
      <c r="IRH3203" s="14"/>
      <c r="IRI3203" s="14"/>
      <c r="IRJ3203" s="14"/>
      <c r="IRK3203" s="14"/>
      <c r="IRL3203" s="14"/>
      <c r="IRM3203" s="14"/>
      <c r="IRN3203" s="14"/>
      <c r="IRO3203" s="14"/>
      <c r="IRP3203" s="14"/>
      <c r="IRQ3203" s="14"/>
      <c r="IRR3203" s="14"/>
      <c r="IRS3203" s="14"/>
      <c r="IRT3203" s="14"/>
      <c r="IRU3203" s="14"/>
      <c r="IRV3203" s="14"/>
      <c r="IRW3203" s="14"/>
      <c r="IRX3203" s="14"/>
      <c r="IRY3203" s="14"/>
      <c r="IRZ3203" s="14"/>
      <c r="ISA3203" s="14"/>
      <c r="ISB3203" s="14"/>
      <c r="ISC3203" s="14"/>
      <c r="ISD3203" s="14"/>
      <c r="ISE3203" s="14"/>
      <c r="ISF3203" s="14"/>
      <c r="ISG3203" s="14"/>
      <c r="ISH3203" s="14"/>
      <c r="ISI3203" s="14"/>
      <c r="ISJ3203" s="14"/>
      <c r="ISK3203" s="14"/>
      <c r="ISL3203" s="14"/>
      <c r="ISM3203" s="14"/>
      <c r="ISN3203" s="14"/>
      <c r="ISO3203" s="14"/>
      <c r="ISP3203" s="14"/>
      <c r="ISQ3203" s="14"/>
      <c r="ISR3203" s="14"/>
      <c r="ISS3203" s="14"/>
      <c r="IST3203" s="14"/>
      <c r="ISU3203" s="14"/>
      <c r="ISV3203" s="14"/>
      <c r="ISW3203" s="14"/>
      <c r="ISX3203" s="14"/>
      <c r="ISY3203" s="14"/>
      <c r="ISZ3203" s="14"/>
      <c r="ITA3203" s="14"/>
      <c r="ITB3203" s="14"/>
      <c r="ITC3203" s="14"/>
      <c r="ITD3203" s="14"/>
      <c r="ITE3203" s="14"/>
      <c r="ITF3203" s="14"/>
      <c r="ITG3203" s="14"/>
      <c r="ITH3203" s="14"/>
      <c r="ITI3203" s="14"/>
      <c r="ITJ3203" s="14"/>
      <c r="ITK3203" s="14"/>
      <c r="ITL3203" s="14"/>
      <c r="ITM3203" s="14"/>
      <c r="ITN3203" s="14"/>
      <c r="ITO3203" s="14"/>
      <c r="ITP3203" s="14"/>
      <c r="ITQ3203" s="14"/>
      <c r="ITR3203" s="14"/>
      <c r="ITS3203" s="14"/>
      <c r="ITT3203" s="14"/>
      <c r="ITU3203" s="14"/>
      <c r="ITV3203" s="14"/>
      <c r="ITW3203" s="14"/>
      <c r="ITX3203" s="14"/>
      <c r="ITY3203" s="14"/>
      <c r="ITZ3203" s="14"/>
      <c r="IUA3203" s="14"/>
      <c r="IUB3203" s="14"/>
      <c r="IUC3203" s="14"/>
      <c r="IUD3203" s="14"/>
      <c r="IUE3203" s="14"/>
      <c r="IUF3203" s="14"/>
      <c r="IUG3203" s="14"/>
      <c r="IUH3203" s="14"/>
      <c r="IUI3203" s="14"/>
      <c r="IUJ3203" s="14"/>
      <c r="IUK3203" s="14"/>
      <c r="IUL3203" s="14"/>
      <c r="IUM3203" s="14"/>
      <c r="IUN3203" s="14"/>
      <c r="IUO3203" s="14"/>
      <c r="IUP3203" s="14"/>
      <c r="IUQ3203" s="14"/>
      <c r="IUR3203" s="14"/>
      <c r="IUS3203" s="14"/>
      <c r="IUT3203" s="14"/>
      <c r="IUU3203" s="14"/>
      <c r="IUV3203" s="14"/>
      <c r="IUW3203" s="14"/>
      <c r="IUX3203" s="14"/>
      <c r="IUY3203" s="14"/>
      <c r="IUZ3203" s="14"/>
      <c r="IVA3203" s="14"/>
      <c r="IVB3203" s="14"/>
      <c r="IVC3203" s="14"/>
      <c r="IVD3203" s="14"/>
      <c r="IVE3203" s="14"/>
      <c r="IVF3203" s="14"/>
      <c r="IVG3203" s="14"/>
      <c r="IVH3203" s="14"/>
      <c r="IVI3203" s="14"/>
      <c r="IVJ3203" s="14"/>
      <c r="IVK3203" s="14"/>
      <c r="IVL3203" s="14"/>
      <c r="IVM3203" s="14"/>
      <c r="IVN3203" s="14"/>
      <c r="IVO3203" s="14"/>
      <c r="IVP3203" s="14"/>
      <c r="IVQ3203" s="14"/>
      <c r="IVR3203" s="14"/>
      <c r="IVS3203" s="14"/>
      <c r="IVT3203" s="14"/>
      <c r="IVU3203" s="14"/>
      <c r="IVV3203" s="14"/>
      <c r="IVW3203" s="14"/>
      <c r="IVX3203" s="14"/>
      <c r="IVY3203" s="14"/>
      <c r="IVZ3203" s="14"/>
      <c r="IWA3203" s="14"/>
      <c r="IWB3203" s="14"/>
      <c r="IWC3203" s="14"/>
      <c r="IWD3203" s="14"/>
      <c r="IWE3203" s="14"/>
      <c r="IWF3203" s="14"/>
      <c r="IWG3203" s="14"/>
      <c r="IWH3203" s="14"/>
      <c r="IWI3203" s="14"/>
      <c r="IWJ3203" s="14"/>
      <c r="IWK3203" s="14"/>
      <c r="IWL3203" s="14"/>
      <c r="IWM3203" s="14"/>
      <c r="IWN3203" s="14"/>
      <c r="IWO3203" s="14"/>
      <c r="IWP3203" s="14"/>
      <c r="IWQ3203" s="14"/>
      <c r="IWR3203" s="14"/>
      <c r="IWS3203" s="14"/>
      <c r="IWT3203" s="14"/>
      <c r="IWU3203" s="14"/>
      <c r="IWV3203" s="14"/>
      <c r="IWW3203" s="14"/>
      <c r="IWX3203" s="14"/>
      <c r="IWY3203" s="14"/>
      <c r="IWZ3203" s="14"/>
      <c r="IXA3203" s="14"/>
      <c r="IXB3203" s="14"/>
      <c r="IXC3203" s="14"/>
      <c r="IXD3203" s="14"/>
      <c r="IXE3203" s="14"/>
      <c r="IXF3203" s="14"/>
      <c r="IXG3203" s="14"/>
      <c r="IXH3203" s="14"/>
      <c r="IXI3203" s="14"/>
      <c r="IXJ3203" s="14"/>
      <c r="IXK3203" s="14"/>
      <c r="IXL3203" s="14"/>
      <c r="IXM3203" s="14"/>
      <c r="IXN3203" s="14"/>
      <c r="IXO3203" s="14"/>
      <c r="IXP3203" s="14"/>
      <c r="IXQ3203" s="14"/>
      <c r="IXR3203" s="14"/>
      <c r="IXS3203" s="14"/>
      <c r="IXT3203" s="14"/>
      <c r="IXU3203" s="14"/>
      <c r="IXV3203" s="14"/>
      <c r="IXW3203" s="14"/>
      <c r="IXX3203" s="14"/>
      <c r="IXY3203" s="14"/>
      <c r="IXZ3203" s="14"/>
      <c r="IYA3203" s="14"/>
      <c r="IYB3203" s="14"/>
      <c r="IYC3203" s="14"/>
      <c r="IYD3203" s="14"/>
      <c r="IYE3203" s="14"/>
      <c r="IYF3203" s="14"/>
      <c r="IYG3203" s="14"/>
      <c r="IYH3203" s="14"/>
      <c r="IYI3203" s="14"/>
      <c r="IYJ3203" s="14"/>
      <c r="IYK3203" s="14"/>
      <c r="IYL3203" s="14"/>
      <c r="IYM3203" s="14"/>
      <c r="IYN3203" s="14"/>
      <c r="IYO3203" s="14"/>
      <c r="IYP3203" s="14"/>
      <c r="IYQ3203" s="14"/>
      <c r="IYR3203" s="14"/>
      <c r="IYS3203" s="14"/>
      <c r="IYT3203" s="14"/>
      <c r="IYU3203" s="14"/>
      <c r="IYV3203" s="14"/>
      <c r="IYW3203" s="14"/>
      <c r="IYX3203" s="14"/>
      <c r="IYY3203" s="14"/>
      <c r="IYZ3203" s="14"/>
      <c r="IZA3203" s="14"/>
      <c r="IZB3203" s="14"/>
      <c r="IZC3203" s="14"/>
      <c r="IZD3203" s="14"/>
      <c r="IZE3203" s="14"/>
      <c r="IZF3203" s="14"/>
      <c r="IZG3203" s="14"/>
      <c r="IZH3203" s="14"/>
      <c r="IZI3203" s="14"/>
      <c r="IZJ3203" s="14"/>
      <c r="IZK3203" s="14"/>
      <c r="IZL3203" s="14"/>
      <c r="IZM3203" s="14"/>
      <c r="IZN3203" s="14"/>
      <c r="IZO3203" s="14"/>
      <c r="IZP3203" s="14"/>
      <c r="IZQ3203" s="14"/>
      <c r="IZR3203" s="14"/>
      <c r="IZS3203" s="14"/>
      <c r="IZT3203" s="14"/>
      <c r="IZU3203" s="14"/>
      <c r="IZV3203" s="14"/>
      <c r="IZW3203" s="14"/>
      <c r="IZX3203" s="14"/>
      <c r="IZY3203" s="14"/>
      <c r="IZZ3203" s="14"/>
      <c r="JAA3203" s="14"/>
      <c r="JAB3203" s="14"/>
      <c r="JAC3203" s="14"/>
      <c r="JAD3203" s="14"/>
      <c r="JAE3203" s="14"/>
      <c r="JAF3203" s="14"/>
      <c r="JAG3203" s="14"/>
      <c r="JAH3203" s="14"/>
      <c r="JAI3203" s="14"/>
      <c r="JAJ3203" s="14"/>
      <c r="JAK3203" s="14"/>
      <c r="JAL3203" s="14"/>
      <c r="JAM3203" s="14"/>
      <c r="JAN3203" s="14"/>
      <c r="JAO3203" s="14"/>
      <c r="JAP3203" s="14"/>
      <c r="JAQ3203" s="14"/>
      <c r="JAR3203" s="14"/>
      <c r="JAS3203" s="14"/>
      <c r="JAT3203" s="14"/>
      <c r="JAU3203" s="14"/>
      <c r="JAV3203" s="14"/>
      <c r="JAW3203" s="14"/>
      <c r="JAX3203" s="14"/>
      <c r="JAY3203" s="14"/>
      <c r="JAZ3203" s="14"/>
      <c r="JBA3203" s="14"/>
      <c r="JBB3203" s="14"/>
      <c r="JBC3203" s="14"/>
      <c r="JBD3203" s="14"/>
      <c r="JBE3203" s="14"/>
      <c r="JBF3203" s="14"/>
      <c r="JBG3203" s="14"/>
      <c r="JBH3203" s="14"/>
      <c r="JBI3203" s="14"/>
      <c r="JBJ3203" s="14"/>
      <c r="JBK3203" s="14"/>
      <c r="JBL3203" s="14"/>
      <c r="JBM3203" s="14"/>
      <c r="JBN3203" s="14"/>
      <c r="JBO3203" s="14"/>
      <c r="JBP3203" s="14"/>
      <c r="JBQ3203" s="14"/>
      <c r="JBR3203" s="14"/>
      <c r="JBS3203" s="14"/>
      <c r="JBT3203" s="14"/>
      <c r="JBU3203" s="14"/>
      <c r="JBV3203" s="14"/>
      <c r="JBW3203" s="14"/>
      <c r="JBX3203" s="14"/>
      <c r="JBY3203" s="14"/>
      <c r="JBZ3203" s="14"/>
      <c r="JCA3203" s="14"/>
      <c r="JCB3203" s="14"/>
      <c r="JCC3203" s="14"/>
      <c r="JCD3203" s="14"/>
      <c r="JCE3203" s="14"/>
      <c r="JCF3203" s="14"/>
      <c r="JCG3203" s="14"/>
      <c r="JCH3203" s="14"/>
      <c r="JCI3203" s="14"/>
      <c r="JCJ3203" s="14"/>
      <c r="JCK3203" s="14"/>
      <c r="JCL3203" s="14"/>
      <c r="JCM3203" s="14"/>
      <c r="JCN3203" s="14"/>
      <c r="JCO3203" s="14"/>
      <c r="JCP3203" s="14"/>
      <c r="JCQ3203" s="14"/>
      <c r="JCR3203" s="14"/>
      <c r="JCS3203" s="14"/>
      <c r="JCT3203" s="14"/>
      <c r="JCU3203" s="14"/>
      <c r="JCV3203" s="14"/>
      <c r="JCW3203" s="14"/>
      <c r="JCX3203" s="14"/>
      <c r="JCY3203" s="14"/>
      <c r="JCZ3203" s="14"/>
      <c r="JDA3203" s="14"/>
      <c r="JDB3203" s="14"/>
      <c r="JDC3203" s="14"/>
      <c r="JDD3203" s="14"/>
      <c r="JDE3203" s="14"/>
      <c r="JDF3203" s="14"/>
      <c r="JDG3203" s="14"/>
      <c r="JDH3203" s="14"/>
      <c r="JDI3203" s="14"/>
      <c r="JDJ3203" s="14"/>
      <c r="JDK3203" s="14"/>
      <c r="JDL3203" s="14"/>
      <c r="JDM3203" s="14"/>
      <c r="JDN3203" s="14"/>
      <c r="JDO3203" s="14"/>
      <c r="JDP3203" s="14"/>
      <c r="JDQ3203" s="14"/>
      <c r="JDR3203" s="14"/>
      <c r="JDS3203" s="14"/>
      <c r="JDT3203" s="14"/>
      <c r="JDU3203" s="14"/>
      <c r="JDV3203" s="14"/>
      <c r="JDW3203" s="14"/>
      <c r="JDX3203" s="14"/>
      <c r="JDY3203" s="14"/>
      <c r="JDZ3203" s="14"/>
      <c r="JEA3203" s="14"/>
      <c r="JEB3203" s="14"/>
      <c r="JEC3203" s="14"/>
      <c r="JED3203" s="14"/>
      <c r="JEE3203" s="14"/>
      <c r="JEF3203" s="14"/>
      <c r="JEG3203" s="14"/>
      <c r="JEH3203" s="14"/>
      <c r="JEI3203" s="14"/>
      <c r="JEJ3203" s="14"/>
      <c r="JEK3203" s="14"/>
      <c r="JEL3203" s="14"/>
      <c r="JEM3203" s="14"/>
      <c r="JEN3203" s="14"/>
      <c r="JEO3203" s="14"/>
      <c r="JEP3203" s="14"/>
      <c r="JEQ3203" s="14"/>
      <c r="JER3203" s="14"/>
      <c r="JES3203" s="14"/>
      <c r="JET3203" s="14"/>
      <c r="JEU3203" s="14"/>
      <c r="JEV3203" s="14"/>
      <c r="JEW3203" s="14"/>
      <c r="JEX3203" s="14"/>
      <c r="JEY3203" s="14"/>
      <c r="JEZ3203" s="14"/>
      <c r="JFA3203" s="14"/>
      <c r="JFB3203" s="14"/>
      <c r="JFC3203" s="14"/>
      <c r="JFD3203" s="14"/>
      <c r="JFE3203" s="14"/>
      <c r="JFF3203" s="14"/>
      <c r="JFG3203" s="14"/>
      <c r="JFH3203" s="14"/>
      <c r="JFI3203" s="14"/>
      <c r="JFJ3203" s="14"/>
      <c r="JFK3203" s="14"/>
      <c r="JFL3203" s="14"/>
      <c r="JFM3203" s="14"/>
      <c r="JFN3203" s="14"/>
      <c r="JFO3203" s="14"/>
      <c r="JFP3203" s="14"/>
      <c r="JFQ3203" s="14"/>
      <c r="JFR3203" s="14"/>
      <c r="JFS3203" s="14"/>
      <c r="JFT3203" s="14"/>
      <c r="JFU3203" s="14"/>
      <c r="JFV3203" s="14"/>
      <c r="JFW3203" s="14"/>
      <c r="JFX3203" s="14"/>
      <c r="JFY3203" s="14"/>
      <c r="JFZ3203" s="14"/>
      <c r="JGA3203" s="14"/>
      <c r="JGB3203" s="14"/>
      <c r="JGC3203" s="14"/>
      <c r="JGD3203" s="14"/>
      <c r="JGE3203" s="14"/>
      <c r="JGF3203" s="14"/>
      <c r="JGG3203" s="14"/>
      <c r="JGH3203" s="14"/>
      <c r="JGI3203" s="14"/>
      <c r="JGJ3203" s="14"/>
      <c r="JGK3203" s="14"/>
      <c r="JGL3203" s="14"/>
      <c r="JGM3203" s="14"/>
      <c r="JGN3203" s="14"/>
      <c r="JGO3203" s="14"/>
      <c r="JGP3203" s="14"/>
      <c r="JGQ3203" s="14"/>
      <c r="JGR3203" s="14"/>
      <c r="JGS3203" s="14"/>
      <c r="JGT3203" s="14"/>
      <c r="JGU3203" s="14"/>
      <c r="JGV3203" s="14"/>
      <c r="JGW3203" s="14"/>
      <c r="JGX3203" s="14"/>
      <c r="JGY3203" s="14"/>
      <c r="JGZ3203" s="14"/>
      <c r="JHA3203" s="14"/>
      <c r="JHB3203" s="14"/>
      <c r="JHC3203" s="14"/>
      <c r="JHD3203" s="14"/>
      <c r="JHE3203" s="14"/>
      <c r="JHF3203" s="14"/>
      <c r="JHG3203" s="14"/>
      <c r="JHH3203" s="14"/>
      <c r="JHI3203" s="14"/>
      <c r="JHJ3203" s="14"/>
      <c r="JHK3203" s="14"/>
      <c r="JHL3203" s="14"/>
      <c r="JHM3203" s="14"/>
      <c r="JHN3203" s="14"/>
      <c r="JHO3203" s="14"/>
      <c r="JHP3203" s="14"/>
      <c r="JHQ3203" s="14"/>
      <c r="JHR3203" s="14"/>
      <c r="JHS3203" s="14"/>
      <c r="JHT3203" s="14"/>
      <c r="JHU3203" s="14"/>
      <c r="JHV3203" s="14"/>
      <c r="JHW3203" s="14"/>
      <c r="JHX3203" s="14"/>
      <c r="JHY3203" s="14"/>
      <c r="JHZ3203" s="14"/>
      <c r="JIA3203" s="14"/>
      <c r="JIB3203" s="14"/>
      <c r="JIC3203" s="14"/>
      <c r="JID3203" s="14"/>
      <c r="JIE3203" s="14"/>
      <c r="JIF3203" s="14"/>
      <c r="JIG3203" s="14"/>
      <c r="JIH3203" s="14"/>
      <c r="JII3203" s="14"/>
      <c r="JIJ3203" s="14"/>
      <c r="JIK3203" s="14"/>
      <c r="JIL3203" s="14"/>
      <c r="JIM3203" s="14"/>
      <c r="JIN3203" s="14"/>
      <c r="JIO3203" s="14"/>
      <c r="JIP3203" s="14"/>
      <c r="JIQ3203" s="14"/>
      <c r="JIR3203" s="14"/>
      <c r="JIS3203" s="14"/>
      <c r="JIT3203" s="14"/>
      <c r="JIU3203" s="14"/>
      <c r="JIV3203" s="14"/>
      <c r="JIW3203" s="14"/>
      <c r="JIX3203" s="14"/>
      <c r="JIY3203" s="14"/>
      <c r="JIZ3203" s="14"/>
      <c r="JJA3203" s="14"/>
      <c r="JJB3203" s="14"/>
      <c r="JJC3203" s="14"/>
      <c r="JJD3203" s="14"/>
      <c r="JJE3203" s="14"/>
      <c r="JJF3203" s="14"/>
      <c r="JJG3203" s="14"/>
      <c r="JJH3203" s="14"/>
      <c r="JJI3203" s="14"/>
      <c r="JJJ3203" s="14"/>
      <c r="JJK3203" s="14"/>
      <c r="JJL3203" s="14"/>
      <c r="JJM3203" s="14"/>
      <c r="JJN3203" s="14"/>
      <c r="JJO3203" s="14"/>
      <c r="JJP3203" s="14"/>
      <c r="JJQ3203" s="14"/>
      <c r="JJR3203" s="14"/>
      <c r="JJS3203" s="14"/>
      <c r="JJT3203" s="14"/>
      <c r="JJU3203" s="14"/>
      <c r="JJV3203" s="14"/>
      <c r="JJW3203" s="14"/>
      <c r="JJX3203" s="14"/>
      <c r="JJY3203" s="14"/>
      <c r="JJZ3203" s="14"/>
      <c r="JKA3203" s="14"/>
      <c r="JKB3203" s="14"/>
      <c r="JKC3203" s="14"/>
      <c r="JKD3203" s="14"/>
      <c r="JKE3203" s="14"/>
      <c r="JKF3203" s="14"/>
      <c r="JKG3203" s="14"/>
      <c r="JKH3203" s="14"/>
      <c r="JKI3203" s="14"/>
      <c r="JKJ3203" s="14"/>
      <c r="JKK3203" s="14"/>
      <c r="JKL3203" s="14"/>
      <c r="JKM3203" s="14"/>
      <c r="JKN3203" s="14"/>
      <c r="JKO3203" s="14"/>
      <c r="JKP3203" s="14"/>
      <c r="JKQ3203" s="14"/>
      <c r="JKR3203" s="14"/>
      <c r="JKS3203" s="14"/>
      <c r="JKT3203" s="14"/>
      <c r="JKU3203" s="14"/>
      <c r="JKV3203" s="14"/>
      <c r="JKW3203" s="14"/>
      <c r="JKX3203" s="14"/>
      <c r="JKY3203" s="14"/>
      <c r="JKZ3203" s="14"/>
      <c r="JLA3203" s="14"/>
      <c r="JLB3203" s="14"/>
      <c r="JLC3203" s="14"/>
      <c r="JLD3203" s="14"/>
      <c r="JLE3203" s="14"/>
      <c r="JLF3203" s="14"/>
      <c r="JLG3203" s="14"/>
      <c r="JLH3203" s="14"/>
      <c r="JLI3203" s="14"/>
      <c r="JLJ3203" s="14"/>
      <c r="JLK3203" s="14"/>
      <c r="JLL3203" s="14"/>
      <c r="JLM3203" s="14"/>
      <c r="JLN3203" s="14"/>
      <c r="JLO3203" s="14"/>
      <c r="JLP3203" s="14"/>
      <c r="JLQ3203" s="14"/>
      <c r="JLR3203" s="14"/>
      <c r="JLS3203" s="14"/>
      <c r="JLT3203" s="14"/>
      <c r="JLU3203" s="14"/>
      <c r="JLV3203" s="14"/>
      <c r="JLW3203" s="14"/>
      <c r="JLX3203" s="14"/>
      <c r="JLY3203" s="14"/>
      <c r="JLZ3203" s="14"/>
      <c r="JMA3203" s="14"/>
      <c r="JMB3203" s="14"/>
      <c r="JMC3203" s="14"/>
      <c r="JMD3203" s="14"/>
      <c r="JME3203" s="14"/>
      <c r="JMF3203" s="14"/>
      <c r="JMG3203" s="14"/>
      <c r="JMH3203" s="14"/>
      <c r="JMI3203" s="14"/>
      <c r="JMJ3203" s="14"/>
      <c r="JMK3203" s="14"/>
      <c r="JML3203" s="14"/>
      <c r="JMM3203" s="14"/>
      <c r="JMN3203" s="14"/>
      <c r="JMO3203" s="14"/>
      <c r="JMP3203" s="14"/>
      <c r="JMQ3203" s="14"/>
      <c r="JMR3203" s="14"/>
      <c r="JMS3203" s="14"/>
      <c r="JMT3203" s="14"/>
      <c r="JMU3203" s="14"/>
      <c r="JMV3203" s="14"/>
      <c r="JMW3203" s="14"/>
      <c r="JMX3203" s="14"/>
      <c r="JMY3203" s="14"/>
      <c r="JMZ3203" s="14"/>
      <c r="JNA3203" s="14"/>
      <c r="JNB3203" s="14"/>
      <c r="JNC3203" s="14"/>
      <c r="JND3203" s="14"/>
      <c r="JNE3203" s="14"/>
      <c r="JNF3203" s="14"/>
      <c r="JNG3203" s="14"/>
      <c r="JNH3203" s="14"/>
      <c r="JNI3203" s="14"/>
      <c r="JNJ3203" s="14"/>
      <c r="JNK3203" s="14"/>
      <c r="JNL3203" s="14"/>
      <c r="JNM3203" s="14"/>
      <c r="JNN3203" s="14"/>
      <c r="JNO3203" s="14"/>
      <c r="JNP3203" s="14"/>
      <c r="JNQ3203" s="14"/>
      <c r="JNR3203" s="14"/>
      <c r="JNS3203" s="14"/>
      <c r="JNT3203" s="14"/>
      <c r="JNU3203" s="14"/>
      <c r="JNV3203" s="14"/>
      <c r="JNW3203" s="14"/>
      <c r="JNX3203" s="14"/>
      <c r="JNY3203" s="14"/>
      <c r="JNZ3203" s="14"/>
      <c r="JOA3203" s="14"/>
      <c r="JOB3203" s="14"/>
      <c r="JOC3203" s="14"/>
      <c r="JOD3203" s="14"/>
      <c r="JOE3203" s="14"/>
      <c r="JOF3203" s="14"/>
      <c r="JOG3203" s="14"/>
      <c r="JOH3203" s="14"/>
      <c r="JOI3203" s="14"/>
      <c r="JOJ3203" s="14"/>
      <c r="JOK3203" s="14"/>
      <c r="JOL3203" s="14"/>
      <c r="JOM3203" s="14"/>
      <c r="JON3203" s="14"/>
      <c r="JOO3203" s="14"/>
      <c r="JOP3203" s="14"/>
      <c r="JOQ3203" s="14"/>
      <c r="JOR3203" s="14"/>
      <c r="JOS3203" s="14"/>
      <c r="JOT3203" s="14"/>
      <c r="JOU3203" s="14"/>
      <c r="JOV3203" s="14"/>
      <c r="JOW3203" s="14"/>
      <c r="JOX3203" s="14"/>
      <c r="JOY3203" s="14"/>
      <c r="JOZ3203" s="14"/>
      <c r="JPA3203" s="14"/>
      <c r="JPB3203" s="14"/>
      <c r="JPC3203" s="14"/>
      <c r="JPD3203" s="14"/>
      <c r="JPE3203" s="14"/>
      <c r="JPF3203" s="14"/>
      <c r="JPG3203" s="14"/>
      <c r="JPH3203" s="14"/>
      <c r="JPI3203" s="14"/>
      <c r="JPJ3203" s="14"/>
      <c r="JPK3203" s="14"/>
      <c r="JPL3203" s="14"/>
      <c r="JPM3203" s="14"/>
      <c r="JPN3203" s="14"/>
      <c r="JPO3203" s="14"/>
      <c r="JPP3203" s="14"/>
      <c r="JPQ3203" s="14"/>
      <c r="JPR3203" s="14"/>
      <c r="JPS3203" s="14"/>
      <c r="JPT3203" s="14"/>
      <c r="JPU3203" s="14"/>
      <c r="JPV3203" s="14"/>
      <c r="JPW3203" s="14"/>
      <c r="JPX3203" s="14"/>
      <c r="JPY3203" s="14"/>
      <c r="JPZ3203" s="14"/>
      <c r="JQA3203" s="14"/>
      <c r="JQB3203" s="14"/>
      <c r="JQC3203" s="14"/>
      <c r="JQD3203" s="14"/>
      <c r="JQE3203" s="14"/>
      <c r="JQF3203" s="14"/>
      <c r="JQG3203" s="14"/>
      <c r="JQH3203" s="14"/>
      <c r="JQI3203" s="14"/>
      <c r="JQJ3203" s="14"/>
      <c r="JQK3203" s="14"/>
      <c r="JQL3203" s="14"/>
      <c r="JQM3203" s="14"/>
      <c r="JQN3203" s="14"/>
      <c r="JQO3203" s="14"/>
      <c r="JQP3203" s="14"/>
      <c r="JQQ3203" s="14"/>
      <c r="JQR3203" s="14"/>
      <c r="JQS3203" s="14"/>
      <c r="JQT3203" s="14"/>
      <c r="JQU3203" s="14"/>
      <c r="JQV3203" s="14"/>
      <c r="JQW3203" s="14"/>
      <c r="JQX3203" s="14"/>
      <c r="JQY3203" s="14"/>
      <c r="JQZ3203" s="14"/>
      <c r="JRA3203" s="14"/>
      <c r="JRB3203" s="14"/>
      <c r="JRC3203" s="14"/>
      <c r="JRD3203" s="14"/>
      <c r="JRE3203" s="14"/>
      <c r="JRF3203" s="14"/>
      <c r="JRG3203" s="14"/>
      <c r="JRH3203" s="14"/>
      <c r="JRI3203" s="14"/>
      <c r="JRJ3203" s="14"/>
      <c r="JRK3203" s="14"/>
      <c r="JRL3203" s="14"/>
      <c r="JRM3203" s="14"/>
      <c r="JRN3203" s="14"/>
      <c r="JRO3203" s="14"/>
      <c r="JRP3203" s="14"/>
      <c r="JRQ3203" s="14"/>
      <c r="JRR3203" s="14"/>
      <c r="JRS3203" s="14"/>
      <c r="JRT3203" s="14"/>
      <c r="JRU3203" s="14"/>
      <c r="JRV3203" s="14"/>
      <c r="JRW3203" s="14"/>
      <c r="JRX3203" s="14"/>
      <c r="JRY3203" s="14"/>
      <c r="JRZ3203" s="14"/>
      <c r="JSA3203" s="14"/>
      <c r="JSB3203" s="14"/>
      <c r="JSC3203" s="14"/>
      <c r="JSD3203" s="14"/>
      <c r="JSE3203" s="14"/>
      <c r="JSF3203" s="14"/>
      <c r="JSG3203" s="14"/>
      <c r="JSH3203" s="14"/>
      <c r="JSI3203" s="14"/>
      <c r="JSJ3203" s="14"/>
      <c r="JSK3203" s="14"/>
      <c r="JSL3203" s="14"/>
      <c r="JSM3203" s="14"/>
      <c r="JSN3203" s="14"/>
      <c r="JSO3203" s="14"/>
      <c r="JSP3203" s="14"/>
      <c r="JSQ3203" s="14"/>
      <c r="JSR3203" s="14"/>
      <c r="JSS3203" s="14"/>
      <c r="JST3203" s="14"/>
      <c r="JSU3203" s="14"/>
      <c r="JSV3203" s="14"/>
      <c r="JSW3203" s="14"/>
      <c r="JSX3203" s="14"/>
      <c r="JSY3203" s="14"/>
      <c r="JSZ3203" s="14"/>
      <c r="JTA3203" s="14"/>
      <c r="JTB3203" s="14"/>
      <c r="JTC3203" s="14"/>
      <c r="JTD3203" s="14"/>
      <c r="JTE3203" s="14"/>
      <c r="JTF3203" s="14"/>
      <c r="JTG3203" s="14"/>
      <c r="JTH3203" s="14"/>
      <c r="JTI3203" s="14"/>
      <c r="JTJ3203" s="14"/>
      <c r="JTK3203" s="14"/>
      <c r="JTL3203" s="14"/>
      <c r="JTM3203" s="14"/>
      <c r="JTN3203" s="14"/>
      <c r="JTO3203" s="14"/>
      <c r="JTP3203" s="14"/>
      <c r="JTQ3203" s="14"/>
      <c r="JTR3203" s="14"/>
      <c r="JTS3203" s="14"/>
      <c r="JTT3203" s="14"/>
      <c r="JTU3203" s="14"/>
      <c r="JTV3203" s="14"/>
      <c r="JTW3203" s="14"/>
      <c r="JTX3203" s="14"/>
      <c r="JTY3203" s="14"/>
      <c r="JTZ3203" s="14"/>
      <c r="JUA3203" s="14"/>
      <c r="JUB3203" s="14"/>
      <c r="JUC3203" s="14"/>
      <c r="JUD3203" s="14"/>
      <c r="JUE3203" s="14"/>
      <c r="JUF3203" s="14"/>
      <c r="JUG3203" s="14"/>
      <c r="JUH3203" s="14"/>
      <c r="JUI3203" s="14"/>
      <c r="JUJ3203" s="14"/>
      <c r="JUK3203" s="14"/>
      <c r="JUL3203" s="14"/>
      <c r="JUM3203" s="14"/>
      <c r="JUN3203" s="14"/>
      <c r="JUO3203" s="14"/>
      <c r="JUP3203" s="14"/>
      <c r="JUQ3203" s="14"/>
      <c r="JUR3203" s="14"/>
      <c r="JUS3203" s="14"/>
      <c r="JUT3203" s="14"/>
      <c r="JUU3203" s="14"/>
      <c r="JUV3203" s="14"/>
      <c r="JUW3203" s="14"/>
      <c r="JUX3203" s="14"/>
      <c r="JUY3203" s="14"/>
      <c r="JUZ3203" s="14"/>
      <c r="JVA3203" s="14"/>
      <c r="JVB3203" s="14"/>
      <c r="JVC3203" s="14"/>
      <c r="JVD3203" s="14"/>
      <c r="JVE3203" s="14"/>
      <c r="JVF3203" s="14"/>
      <c r="JVG3203" s="14"/>
      <c r="JVH3203" s="14"/>
      <c r="JVI3203" s="14"/>
      <c r="JVJ3203" s="14"/>
      <c r="JVK3203" s="14"/>
      <c r="JVL3203" s="14"/>
      <c r="JVM3203" s="14"/>
      <c r="JVN3203" s="14"/>
      <c r="JVO3203" s="14"/>
      <c r="JVP3203" s="14"/>
      <c r="JVQ3203" s="14"/>
      <c r="JVR3203" s="14"/>
      <c r="JVS3203" s="14"/>
      <c r="JVT3203" s="14"/>
      <c r="JVU3203" s="14"/>
      <c r="JVV3203" s="14"/>
      <c r="JVW3203" s="14"/>
      <c r="JVX3203" s="14"/>
      <c r="JVY3203" s="14"/>
      <c r="JVZ3203" s="14"/>
      <c r="JWA3203" s="14"/>
      <c r="JWB3203" s="14"/>
      <c r="JWC3203" s="14"/>
      <c r="JWD3203" s="14"/>
      <c r="JWE3203" s="14"/>
      <c r="JWF3203" s="14"/>
      <c r="JWG3203" s="14"/>
      <c r="JWH3203" s="14"/>
      <c r="JWI3203" s="14"/>
      <c r="JWJ3203" s="14"/>
      <c r="JWK3203" s="14"/>
      <c r="JWL3203" s="14"/>
      <c r="JWM3203" s="14"/>
      <c r="JWN3203" s="14"/>
      <c r="JWO3203" s="14"/>
      <c r="JWP3203" s="14"/>
      <c r="JWQ3203" s="14"/>
      <c r="JWR3203" s="14"/>
      <c r="JWS3203" s="14"/>
      <c r="JWT3203" s="14"/>
      <c r="JWU3203" s="14"/>
      <c r="JWV3203" s="14"/>
      <c r="JWW3203" s="14"/>
      <c r="JWX3203" s="14"/>
      <c r="JWY3203" s="14"/>
      <c r="JWZ3203" s="14"/>
      <c r="JXA3203" s="14"/>
      <c r="JXB3203" s="14"/>
      <c r="JXC3203" s="14"/>
      <c r="JXD3203" s="14"/>
      <c r="JXE3203" s="14"/>
      <c r="JXF3203" s="14"/>
      <c r="JXG3203" s="14"/>
      <c r="JXH3203" s="14"/>
      <c r="JXI3203" s="14"/>
      <c r="JXJ3203" s="14"/>
      <c r="JXK3203" s="14"/>
      <c r="JXL3203" s="14"/>
      <c r="JXM3203" s="14"/>
      <c r="JXN3203" s="14"/>
      <c r="JXO3203" s="14"/>
      <c r="JXP3203" s="14"/>
      <c r="JXQ3203" s="14"/>
      <c r="JXR3203" s="14"/>
      <c r="JXS3203" s="14"/>
      <c r="JXT3203" s="14"/>
      <c r="JXU3203" s="14"/>
      <c r="JXV3203" s="14"/>
      <c r="JXW3203" s="14"/>
      <c r="JXX3203" s="14"/>
      <c r="JXY3203" s="14"/>
      <c r="JXZ3203" s="14"/>
      <c r="JYA3203" s="14"/>
      <c r="JYB3203" s="14"/>
      <c r="JYC3203" s="14"/>
      <c r="JYD3203" s="14"/>
      <c r="JYE3203" s="14"/>
      <c r="JYF3203" s="14"/>
      <c r="JYG3203" s="14"/>
      <c r="JYH3203" s="14"/>
      <c r="JYI3203" s="14"/>
      <c r="JYJ3203" s="14"/>
      <c r="JYK3203" s="14"/>
      <c r="JYL3203" s="14"/>
      <c r="JYM3203" s="14"/>
      <c r="JYN3203" s="14"/>
      <c r="JYO3203" s="14"/>
      <c r="JYP3203" s="14"/>
      <c r="JYQ3203" s="14"/>
      <c r="JYR3203" s="14"/>
      <c r="JYS3203" s="14"/>
      <c r="JYT3203" s="14"/>
      <c r="JYU3203" s="14"/>
      <c r="JYV3203" s="14"/>
      <c r="JYW3203" s="14"/>
      <c r="JYX3203" s="14"/>
      <c r="JYY3203" s="14"/>
      <c r="JYZ3203" s="14"/>
      <c r="JZA3203" s="14"/>
      <c r="JZB3203" s="14"/>
      <c r="JZC3203" s="14"/>
      <c r="JZD3203" s="14"/>
      <c r="JZE3203" s="14"/>
      <c r="JZF3203" s="14"/>
      <c r="JZG3203" s="14"/>
      <c r="JZH3203" s="14"/>
      <c r="JZI3203" s="14"/>
      <c r="JZJ3203" s="14"/>
      <c r="JZK3203" s="14"/>
      <c r="JZL3203" s="14"/>
      <c r="JZM3203" s="14"/>
      <c r="JZN3203" s="14"/>
      <c r="JZO3203" s="14"/>
      <c r="JZP3203" s="14"/>
      <c r="JZQ3203" s="14"/>
      <c r="JZR3203" s="14"/>
      <c r="JZS3203" s="14"/>
      <c r="JZT3203" s="14"/>
      <c r="JZU3203" s="14"/>
      <c r="JZV3203" s="14"/>
      <c r="JZW3203" s="14"/>
      <c r="JZX3203" s="14"/>
      <c r="JZY3203" s="14"/>
      <c r="JZZ3203" s="14"/>
      <c r="KAA3203" s="14"/>
      <c r="KAB3203" s="14"/>
      <c r="KAC3203" s="14"/>
      <c r="KAD3203" s="14"/>
      <c r="KAE3203" s="14"/>
      <c r="KAF3203" s="14"/>
      <c r="KAG3203" s="14"/>
      <c r="KAH3203" s="14"/>
      <c r="KAI3203" s="14"/>
      <c r="KAJ3203" s="14"/>
      <c r="KAK3203" s="14"/>
      <c r="KAL3203" s="14"/>
      <c r="KAM3203" s="14"/>
      <c r="KAN3203" s="14"/>
      <c r="KAO3203" s="14"/>
      <c r="KAP3203" s="14"/>
      <c r="KAQ3203" s="14"/>
      <c r="KAR3203" s="14"/>
      <c r="KAS3203" s="14"/>
      <c r="KAT3203" s="14"/>
      <c r="KAU3203" s="14"/>
      <c r="KAV3203" s="14"/>
      <c r="KAW3203" s="14"/>
      <c r="KAX3203" s="14"/>
      <c r="KAY3203" s="14"/>
      <c r="KAZ3203" s="14"/>
      <c r="KBA3203" s="14"/>
      <c r="KBB3203" s="14"/>
      <c r="KBC3203" s="14"/>
      <c r="KBD3203" s="14"/>
      <c r="KBE3203" s="14"/>
      <c r="KBF3203" s="14"/>
      <c r="KBG3203" s="14"/>
      <c r="KBH3203" s="14"/>
      <c r="KBI3203" s="14"/>
      <c r="KBJ3203" s="14"/>
      <c r="KBK3203" s="14"/>
      <c r="KBL3203" s="14"/>
      <c r="KBM3203" s="14"/>
      <c r="KBN3203" s="14"/>
      <c r="KBO3203" s="14"/>
      <c r="KBP3203" s="14"/>
      <c r="KBQ3203" s="14"/>
      <c r="KBR3203" s="14"/>
      <c r="KBS3203" s="14"/>
      <c r="KBT3203" s="14"/>
      <c r="KBU3203" s="14"/>
      <c r="KBV3203" s="14"/>
      <c r="KBW3203" s="14"/>
      <c r="KBX3203" s="14"/>
      <c r="KBY3203" s="14"/>
      <c r="KBZ3203" s="14"/>
      <c r="KCA3203" s="14"/>
      <c r="KCB3203" s="14"/>
      <c r="KCC3203" s="14"/>
      <c r="KCD3203" s="14"/>
      <c r="KCE3203" s="14"/>
      <c r="KCF3203" s="14"/>
      <c r="KCG3203" s="14"/>
      <c r="KCH3203" s="14"/>
      <c r="KCI3203" s="14"/>
      <c r="KCJ3203" s="14"/>
      <c r="KCK3203" s="14"/>
      <c r="KCL3203" s="14"/>
      <c r="KCM3203" s="14"/>
      <c r="KCN3203" s="14"/>
      <c r="KCO3203" s="14"/>
      <c r="KCP3203" s="14"/>
      <c r="KCQ3203" s="14"/>
      <c r="KCR3203" s="14"/>
      <c r="KCS3203" s="14"/>
      <c r="KCT3203" s="14"/>
      <c r="KCU3203" s="14"/>
      <c r="KCV3203" s="14"/>
      <c r="KCW3203" s="14"/>
      <c r="KCX3203" s="14"/>
      <c r="KCY3203" s="14"/>
      <c r="KCZ3203" s="14"/>
      <c r="KDA3203" s="14"/>
      <c r="KDB3203" s="14"/>
      <c r="KDC3203" s="14"/>
      <c r="KDD3203" s="14"/>
      <c r="KDE3203" s="14"/>
      <c r="KDF3203" s="14"/>
      <c r="KDG3203" s="14"/>
      <c r="KDH3203" s="14"/>
      <c r="KDI3203" s="14"/>
      <c r="KDJ3203" s="14"/>
      <c r="KDK3203" s="14"/>
      <c r="KDL3203" s="14"/>
      <c r="KDM3203" s="14"/>
      <c r="KDN3203" s="14"/>
      <c r="KDO3203" s="14"/>
      <c r="KDP3203" s="14"/>
      <c r="KDQ3203" s="14"/>
      <c r="KDR3203" s="14"/>
      <c r="KDS3203" s="14"/>
      <c r="KDT3203" s="14"/>
      <c r="KDU3203" s="14"/>
      <c r="KDV3203" s="14"/>
      <c r="KDW3203" s="14"/>
      <c r="KDX3203" s="14"/>
      <c r="KDY3203" s="14"/>
      <c r="KDZ3203" s="14"/>
      <c r="KEA3203" s="14"/>
      <c r="KEB3203" s="14"/>
      <c r="KEC3203" s="14"/>
      <c r="KED3203" s="14"/>
      <c r="KEE3203" s="14"/>
      <c r="KEF3203" s="14"/>
      <c r="KEG3203" s="14"/>
      <c r="KEH3203" s="14"/>
      <c r="KEI3203" s="14"/>
      <c r="KEJ3203" s="14"/>
      <c r="KEK3203" s="14"/>
      <c r="KEL3203" s="14"/>
      <c r="KEM3203" s="14"/>
      <c r="KEN3203" s="14"/>
      <c r="KEO3203" s="14"/>
      <c r="KEP3203" s="14"/>
      <c r="KEQ3203" s="14"/>
      <c r="KER3203" s="14"/>
      <c r="KES3203" s="14"/>
      <c r="KET3203" s="14"/>
      <c r="KEU3203" s="14"/>
      <c r="KEV3203" s="14"/>
      <c r="KEW3203" s="14"/>
      <c r="KEX3203" s="14"/>
      <c r="KEY3203" s="14"/>
      <c r="KEZ3203" s="14"/>
      <c r="KFA3203" s="14"/>
      <c r="KFB3203" s="14"/>
      <c r="KFC3203" s="14"/>
      <c r="KFD3203" s="14"/>
      <c r="KFE3203" s="14"/>
      <c r="KFF3203" s="14"/>
      <c r="KFG3203" s="14"/>
      <c r="KFH3203" s="14"/>
      <c r="KFI3203" s="14"/>
      <c r="KFJ3203" s="14"/>
      <c r="KFK3203" s="14"/>
      <c r="KFL3203" s="14"/>
      <c r="KFM3203" s="14"/>
      <c r="KFN3203" s="14"/>
      <c r="KFO3203" s="14"/>
      <c r="KFP3203" s="14"/>
      <c r="KFQ3203" s="14"/>
      <c r="KFR3203" s="14"/>
      <c r="KFS3203" s="14"/>
      <c r="KFT3203" s="14"/>
      <c r="KFU3203" s="14"/>
      <c r="KFV3203" s="14"/>
      <c r="KFW3203" s="14"/>
      <c r="KFX3203" s="14"/>
      <c r="KFY3203" s="14"/>
      <c r="KFZ3203" s="14"/>
      <c r="KGA3203" s="14"/>
      <c r="KGB3203" s="14"/>
      <c r="KGC3203" s="14"/>
      <c r="KGD3203" s="14"/>
      <c r="KGE3203" s="14"/>
      <c r="KGF3203" s="14"/>
      <c r="KGG3203" s="14"/>
      <c r="KGH3203" s="14"/>
      <c r="KGI3203" s="14"/>
      <c r="KGJ3203" s="14"/>
      <c r="KGK3203" s="14"/>
      <c r="KGL3203" s="14"/>
      <c r="KGM3203" s="14"/>
      <c r="KGN3203" s="14"/>
      <c r="KGO3203" s="14"/>
      <c r="KGP3203" s="14"/>
      <c r="KGQ3203" s="14"/>
      <c r="KGR3203" s="14"/>
      <c r="KGS3203" s="14"/>
      <c r="KGT3203" s="14"/>
      <c r="KGU3203" s="14"/>
      <c r="KGV3203" s="14"/>
      <c r="KGW3203" s="14"/>
      <c r="KGX3203" s="14"/>
      <c r="KGY3203" s="14"/>
      <c r="KGZ3203" s="14"/>
      <c r="KHA3203" s="14"/>
      <c r="KHB3203" s="14"/>
      <c r="KHC3203" s="14"/>
      <c r="KHD3203" s="14"/>
      <c r="KHE3203" s="14"/>
      <c r="KHF3203" s="14"/>
      <c r="KHG3203" s="14"/>
      <c r="KHH3203" s="14"/>
      <c r="KHI3203" s="14"/>
      <c r="KHJ3203" s="14"/>
      <c r="KHK3203" s="14"/>
      <c r="KHL3203" s="14"/>
      <c r="KHM3203" s="14"/>
      <c r="KHN3203" s="14"/>
      <c r="KHO3203" s="14"/>
      <c r="KHP3203" s="14"/>
      <c r="KHQ3203" s="14"/>
      <c r="KHR3203" s="14"/>
      <c r="KHS3203" s="14"/>
      <c r="KHT3203" s="14"/>
      <c r="KHU3203" s="14"/>
      <c r="KHV3203" s="14"/>
      <c r="KHW3203" s="14"/>
      <c r="KHX3203" s="14"/>
      <c r="KHY3203" s="14"/>
      <c r="KHZ3203" s="14"/>
      <c r="KIA3203" s="14"/>
      <c r="KIB3203" s="14"/>
      <c r="KIC3203" s="14"/>
      <c r="KID3203" s="14"/>
      <c r="KIE3203" s="14"/>
      <c r="KIF3203" s="14"/>
      <c r="KIG3203" s="14"/>
      <c r="KIH3203" s="14"/>
      <c r="KII3203" s="14"/>
      <c r="KIJ3203" s="14"/>
      <c r="KIK3203" s="14"/>
      <c r="KIL3203" s="14"/>
      <c r="KIM3203" s="14"/>
      <c r="KIN3203" s="14"/>
      <c r="KIO3203" s="14"/>
      <c r="KIP3203" s="14"/>
      <c r="KIQ3203" s="14"/>
      <c r="KIR3203" s="14"/>
      <c r="KIS3203" s="14"/>
      <c r="KIT3203" s="14"/>
      <c r="KIU3203" s="14"/>
      <c r="KIV3203" s="14"/>
      <c r="KIW3203" s="14"/>
      <c r="KIX3203" s="14"/>
      <c r="KIY3203" s="14"/>
      <c r="KIZ3203" s="14"/>
      <c r="KJA3203" s="14"/>
      <c r="KJB3203" s="14"/>
      <c r="KJC3203" s="14"/>
      <c r="KJD3203" s="14"/>
      <c r="KJE3203" s="14"/>
      <c r="KJF3203" s="14"/>
      <c r="KJG3203" s="14"/>
      <c r="KJH3203" s="14"/>
      <c r="KJI3203" s="14"/>
      <c r="KJJ3203" s="14"/>
      <c r="KJK3203" s="14"/>
      <c r="KJL3203" s="14"/>
      <c r="KJM3203" s="14"/>
      <c r="KJN3203" s="14"/>
      <c r="KJO3203" s="14"/>
      <c r="KJP3203" s="14"/>
      <c r="KJQ3203" s="14"/>
      <c r="KJR3203" s="14"/>
      <c r="KJS3203" s="14"/>
      <c r="KJT3203" s="14"/>
      <c r="KJU3203" s="14"/>
      <c r="KJV3203" s="14"/>
      <c r="KJW3203" s="14"/>
      <c r="KJX3203" s="14"/>
      <c r="KJY3203" s="14"/>
      <c r="KJZ3203" s="14"/>
      <c r="KKA3203" s="14"/>
      <c r="KKB3203" s="14"/>
      <c r="KKC3203" s="14"/>
      <c r="KKD3203" s="14"/>
      <c r="KKE3203" s="14"/>
      <c r="KKF3203" s="14"/>
      <c r="KKG3203" s="14"/>
      <c r="KKH3203" s="14"/>
      <c r="KKI3203" s="14"/>
      <c r="KKJ3203" s="14"/>
      <c r="KKK3203" s="14"/>
      <c r="KKL3203" s="14"/>
      <c r="KKM3203" s="14"/>
      <c r="KKN3203" s="14"/>
      <c r="KKO3203" s="14"/>
      <c r="KKP3203" s="14"/>
      <c r="KKQ3203" s="14"/>
      <c r="KKR3203" s="14"/>
      <c r="KKS3203" s="14"/>
      <c r="KKT3203" s="14"/>
      <c r="KKU3203" s="14"/>
      <c r="KKV3203" s="14"/>
      <c r="KKW3203" s="14"/>
      <c r="KKX3203" s="14"/>
      <c r="KKY3203" s="14"/>
      <c r="KKZ3203" s="14"/>
      <c r="KLA3203" s="14"/>
      <c r="KLB3203" s="14"/>
      <c r="KLC3203" s="14"/>
      <c r="KLD3203" s="14"/>
      <c r="KLE3203" s="14"/>
      <c r="KLF3203" s="14"/>
      <c r="KLG3203" s="14"/>
      <c r="KLH3203" s="14"/>
      <c r="KLI3203" s="14"/>
      <c r="KLJ3203" s="14"/>
      <c r="KLK3203" s="14"/>
      <c r="KLL3203" s="14"/>
      <c r="KLM3203" s="14"/>
      <c r="KLN3203" s="14"/>
      <c r="KLO3203" s="14"/>
      <c r="KLP3203" s="14"/>
      <c r="KLQ3203" s="14"/>
      <c r="KLR3203" s="14"/>
      <c r="KLS3203" s="14"/>
      <c r="KLT3203" s="14"/>
      <c r="KLU3203" s="14"/>
      <c r="KLV3203" s="14"/>
      <c r="KLW3203" s="14"/>
      <c r="KLX3203" s="14"/>
      <c r="KLY3203" s="14"/>
      <c r="KLZ3203" s="14"/>
      <c r="KMA3203" s="14"/>
      <c r="KMB3203" s="14"/>
      <c r="KMC3203" s="14"/>
      <c r="KMD3203" s="14"/>
      <c r="KME3203" s="14"/>
      <c r="KMF3203" s="14"/>
      <c r="KMG3203" s="14"/>
      <c r="KMH3203" s="14"/>
      <c r="KMI3203" s="14"/>
      <c r="KMJ3203" s="14"/>
      <c r="KMK3203" s="14"/>
      <c r="KML3203" s="14"/>
      <c r="KMM3203" s="14"/>
      <c r="KMN3203" s="14"/>
      <c r="KMO3203" s="14"/>
      <c r="KMP3203" s="14"/>
      <c r="KMQ3203" s="14"/>
      <c r="KMR3203" s="14"/>
      <c r="KMS3203" s="14"/>
      <c r="KMT3203" s="14"/>
      <c r="KMU3203" s="14"/>
      <c r="KMV3203" s="14"/>
      <c r="KMW3203" s="14"/>
      <c r="KMX3203" s="14"/>
      <c r="KMY3203" s="14"/>
      <c r="KMZ3203" s="14"/>
      <c r="KNA3203" s="14"/>
      <c r="KNB3203" s="14"/>
      <c r="KNC3203" s="14"/>
      <c r="KND3203" s="14"/>
      <c r="KNE3203" s="14"/>
      <c r="KNF3203" s="14"/>
      <c r="KNG3203" s="14"/>
      <c r="KNH3203" s="14"/>
      <c r="KNI3203" s="14"/>
      <c r="KNJ3203" s="14"/>
      <c r="KNK3203" s="14"/>
      <c r="KNL3203" s="14"/>
      <c r="KNM3203" s="14"/>
      <c r="KNN3203" s="14"/>
      <c r="KNO3203" s="14"/>
      <c r="KNP3203" s="14"/>
      <c r="KNQ3203" s="14"/>
      <c r="KNR3203" s="14"/>
      <c r="KNS3203" s="14"/>
      <c r="KNT3203" s="14"/>
      <c r="KNU3203" s="14"/>
      <c r="KNV3203" s="14"/>
      <c r="KNW3203" s="14"/>
      <c r="KNX3203" s="14"/>
      <c r="KNY3203" s="14"/>
      <c r="KNZ3203" s="14"/>
      <c r="KOA3203" s="14"/>
      <c r="KOB3203" s="14"/>
      <c r="KOC3203" s="14"/>
      <c r="KOD3203" s="14"/>
      <c r="KOE3203" s="14"/>
      <c r="KOF3203" s="14"/>
      <c r="KOG3203" s="14"/>
      <c r="KOH3203" s="14"/>
      <c r="KOI3203" s="14"/>
      <c r="KOJ3203" s="14"/>
      <c r="KOK3203" s="14"/>
      <c r="KOL3203" s="14"/>
      <c r="KOM3203" s="14"/>
      <c r="KON3203" s="14"/>
      <c r="KOO3203" s="14"/>
      <c r="KOP3203" s="14"/>
      <c r="KOQ3203" s="14"/>
      <c r="KOR3203" s="14"/>
      <c r="KOS3203" s="14"/>
      <c r="KOT3203" s="14"/>
      <c r="KOU3203" s="14"/>
      <c r="KOV3203" s="14"/>
      <c r="KOW3203" s="14"/>
      <c r="KOX3203" s="14"/>
      <c r="KOY3203" s="14"/>
      <c r="KOZ3203" s="14"/>
      <c r="KPA3203" s="14"/>
      <c r="KPB3203" s="14"/>
      <c r="KPC3203" s="14"/>
      <c r="KPD3203" s="14"/>
      <c r="KPE3203" s="14"/>
      <c r="KPF3203" s="14"/>
      <c r="KPG3203" s="14"/>
      <c r="KPH3203" s="14"/>
      <c r="KPI3203" s="14"/>
      <c r="KPJ3203" s="14"/>
      <c r="KPK3203" s="14"/>
      <c r="KPL3203" s="14"/>
      <c r="KPM3203" s="14"/>
      <c r="KPN3203" s="14"/>
      <c r="KPO3203" s="14"/>
      <c r="KPP3203" s="14"/>
      <c r="KPQ3203" s="14"/>
      <c r="KPR3203" s="14"/>
      <c r="KPS3203" s="14"/>
      <c r="KPT3203" s="14"/>
      <c r="KPU3203" s="14"/>
      <c r="KPV3203" s="14"/>
      <c r="KPW3203" s="14"/>
      <c r="KPX3203" s="14"/>
      <c r="KPY3203" s="14"/>
      <c r="KPZ3203" s="14"/>
      <c r="KQA3203" s="14"/>
      <c r="KQB3203" s="14"/>
      <c r="KQC3203" s="14"/>
      <c r="KQD3203" s="14"/>
      <c r="KQE3203" s="14"/>
      <c r="KQF3203" s="14"/>
      <c r="KQG3203" s="14"/>
      <c r="KQH3203" s="14"/>
      <c r="KQI3203" s="14"/>
      <c r="KQJ3203" s="14"/>
      <c r="KQK3203" s="14"/>
      <c r="KQL3203" s="14"/>
      <c r="KQM3203" s="14"/>
      <c r="KQN3203" s="14"/>
      <c r="KQO3203" s="14"/>
      <c r="KQP3203" s="14"/>
      <c r="KQQ3203" s="14"/>
      <c r="KQR3203" s="14"/>
      <c r="KQS3203" s="14"/>
      <c r="KQT3203" s="14"/>
      <c r="KQU3203" s="14"/>
      <c r="KQV3203" s="14"/>
      <c r="KQW3203" s="14"/>
      <c r="KQX3203" s="14"/>
      <c r="KQY3203" s="14"/>
      <c r="KQZ3203" s="14"/>
      <c r="KRA3203" s="14"/>
      <c r="KRB3203" s="14"/>
      <c r="KRC3203" s="14"/>
      <c r="KRD3203" s="14"/>
      <c r="KRE3203" s="14"/>
      <c r="KRF3203" s="14"/>
      <c r="KRG3203" s="14"/>
      <c r="KRH3203" s="14"/>
      <c r="KRI3203" s="14"/>
      <c r="KRJ3203" s="14"/>
      <c r="KRK3203" s="14"/>
      <c r="KRL3203" s="14"/>
      <c r="KRM3203" s="14"/>
      <c r="KRN3203" s="14"/>
      <c r="KRO3203" s="14"/>
      <c r="KRP3203" s="14"/>
      <c r="KRQ3203" s="14"/>
      <c r="KRR3203" s="14"/>
      <c r="KRS3203" s="14"/>
      <c r="KRT3203" s="14"/>
      <c r="KRU3203" s="14"/>
      <c r="KRV3203" s="14"/>
      <c r="KRW3203" s="14"/>
      <c r="KRX3203" s="14"/>
      <c r="KRY3203" s="14"/>
      <c r="KRZ3203" s="14"/>
      <c r="KSA3203" s="14"/>
      <c r="KSB3203" s="14"/>
      <c r="KSC3203" s="14"/>
      <c r="KSD3203" s="14"/>
      <c r="KSE3203" s="14"/>
      <c r="KSF3203" s="14"/>
      <c r="KSG3203" s="14"/>
      <c r="KSH3203" s="14"/>
      <c r="KSI3203" s="14"/>
      <c r="KSJ3203" s="14"/>
      <c r="KSK3203" s="14"/>
      <c r="KSL3203" s="14"/>
      <c r="KSM3203" s="14"/>
      <c r="KSN3203" s="14"/>
      <c r="KSO3203" s="14"/>
      <c r="KSP3203" s="14"/>
      <c r="KSQ3203" s="14"/>
      <c r="KSR3203" s="14"/>
      <c r="KSS3203" s="14"/>
      <c r="KST3203" s="14"/>
      <c r="KSU3203" s="14"/>
      <c r="KSV3203" s="14"/>
      <c r="KSW3203" s="14"/>
      <c r="KSX3203" s="14"/>
      <c r="KSY3203" s="14"/>
      <c r="KSZ3203" s="14"/>
      <c r="KTA3203" s="14"/>
      <c r="KTB3203" s="14"/>
      <c r="KTC3203" s="14"/>
      <c r="KTD3203" s="14"/>
      <c r="KTE3203" s="14"/>
      <c r="KTF3203" s="14"/>
      <c r="KTG3203" s="14"/>
      <c r="KTH3203" s="14"/>
      <c r="KTI3203" s="14"/>
      <c r="KTJ3203" s="14"/>
      <c r="KTK3203" s="14"/>
      <c r="KTL3203" s="14"/>
      <c r="KTM3203" s="14"/>
      <c r="KTN3203" s="14"/>
      <c r="KTO3203" s="14"/>
      <c r="KTP3203" s="14"/>
      <c r="KTQ3203" s="14"/>
      <c r="KTR3203" s="14"/>
      <c r="KTS3203" s="14"/>
      <c r="KTT3203" s="14"/>
      <c r="KTU3203" s="14"/>
      <c r="KTV3203" s="14"/>
      <c r="KTW3203" s="14"/>
      <c r="KTX3203" s="14"/>
      <c r="KTY3203" s="14"/>
      <c r="KTZ3203" s="14"/>
      <c r="KUA3203" s="14"/>
      <c r="KUB3203" s="14"/>
      <c r="KUC3203" s="14"/>
      <c r="KUD3203" s="14"/>
      <c r="KUE3203" s="14"/>
      <c r="KUF3203" s="14"/>
      <c r="KUG3203" s="14"/>
      <c r="KUH3203" s="14"/>
      <c r="KUI3203" s="14"/>
      <c r="KUJ3203" s="14"/>
      <c r="KUK3203" s="14"/>
      <c r="KUL3203" s="14"/>
      <c r="KUM3203" s="14"/>
      <c r="KUN3203" s="14"/>
      <c r="KUO3203" s="14"/>
      <c r="KUP3203" s="14"/>
      <c r="KUQ3203" s="14"/>
      <c r="KUR3203" s="14"/>
      <c r="KUS3203" s="14"/>
      <c r="KUT3203" s="14"/>
      <c r="KUU3203" s="14"/>
      <c r="KUV3203" s="14"/>
      <c r="KUW3203" s="14"/>
      <c r="KUX3203" s="14"/>
      <c r="KUY3203" s="14"/>
      <c r="KUZ3203" s="14"/>
      <c r="KVA3203" s="14"/>
      <c r="KVB3203" s="14"/>
      <c r="KVC3203" s="14"/>
      <c r="KVD3203" s="14"/>
      <c r="KVE3203" s="14"/>
      <c r="KVF3203" s="14"/>
      <c r="KVG3203" s="14"/>
      <c r="KVH3203" s="14"/>
      <c r="KVI3203" s="14"/>
      <c r="KVJ3203" s="14"/>
      <c r="KVK3203" s="14"/>
      <c r="KVL3203" s="14"/>
      <c r="KVM3203" s="14"/>
      <c r="KVN3203" s="14"/>
      <c r="KVO3203" s="14"/>
      <c r="KVP3203" s="14"/>
      <c r="KVQ3203" s="14"/>
      <c r="KVR3203" s="14"/>
      <c r="KVS3203" s="14"/>
      <c r="KVT3203" s="14"/>
      <c r="KVU3203" s="14"/>
      <c r="KVV3203" s="14"/>
      <c r="KVW3203" s="14"/>
      <c r="KVX3203" s="14"/>
      <c r="KVY3203" s="14"/>
      <c r="KVZ3203" s="14"/>
      <c r="KWA3203" s="14"/>
      <c r="KWB3203" s="14"/>
      <c r="KWC3203" s="14"/>
      <c r="KWD3203" s="14"/>
      <c r="KWE3203" s="14"/>
      <c r="KWF3203" s="14"/>
      <c r="KWG3203" s="14"/>
      <c r="KWH3203" s="14"/>
      <c r="KWI3203" s="14"/>
      <c r="KWJ3203" s="14"/>
      <c r="KWK3203" s="14"/>
      <c r="KWL3203" s="14"/>
      <c r="KWM3203" s="14"/>
      <c r="KWN3203" s="14"/>
      <c r="KWO3203" s="14"/>
      <c r="KWP3203" s="14"/>
      <c r="KWQ3203" s="14"/>
      <c r="KWR3203" s="14"/>
      <c r="KWS3203" s="14"/>
      <c r="KWT3203" s="14"/>
      <c r="KWU3203" s="14"/>
      <c r="KWV3203" s="14"/>
      <c r="KWW3203" s="14"/>
      <c r="KWX3203" s="14"/>
      <c r="KWY3203" s="14"/>
      <c r="KWZ3203" s="14"/>
      <c r="KXA3203" s="14"/>
      <c r="KXB3203" s="14"/>
      <c r="KXC3203" s="14"/>
      <c r="KXD3203" s="14"/>
      <c r="KXE3203" s="14"/>
      <c r="KXF3203" s="14"/>
      <c r="KXG3203" s="14"/>
      <c r="KXH3203" s="14"/>
      <c r="KXI3203" s="14"/>
      <c r="KXJ3203" s="14"/>
      <c r="KXK3203" s="14"/>
      <c r="KXL3203" s="14"/>
      <c r="KXM3203" s="14"/>
      <c r="KXN3203" s="14"/>
      <c r="KXO3203" s="14"/>
      <c r="KXP3203" s="14"/>
      <c r="KXQ3203" s="14"/>
      <c r="KXR3203" s="14"/>
      <c r="KXS3203" s="14"/>
      <c r="KXT3203" s="14"/>
      <c r="KXU3203" s="14"/>
      <c r="KXV3203" s="14"/>
      <c r="KXW3203" s="14"/>
      <c r="KXX3203" s="14"/>
      <c r="KXY3203" s="14"/>
      <c r="KXZ3203" s="14"/>
      <c r="KYA3203" s="14"/>
      <c r="KYB3203" s="14"/>
      <c r="KYC3203" s="14"/>
      <c r="KYD3203" s="14"/>
      <c r="KYE3203" s="14"/>
      <c r="KYF3203" s="14"/>
      <c r="KYG3203" s="14"/>
      <c r="KYH3203" s="14"/>
      <c r="KYI3203" s="14"/>
      <c r="KYJ3203" s="14"/>
      <c r="KYK3203" s="14"/>
      <c r="KYL3203" s="14"/>
      <c r="KYM3203" s="14"/>
      <c r="KYN3203" s="14"/>
      <c r="KYO3203" s="14"/>
      <c r="KYP3203" s="14"/>
      <c r="KYQ3203" s="14"/>
      <c r="KYR3203" s="14"/>
      <c r="KYS3203" s="14"/>
      <c r="KYT3203" s="14"/>
      <c r="KYU3203" s="14"/>
      <c r="KYV3203" s="14"/>
      <c r="KYW3203" s="14"/>
      <c r="KYX3203" s="14"/>
      <c r="KYY3203" s="14"/>
      <c r="KYZ3203" s="14"/>
      <c r="KZA3203" s="14"/>
      <c r="KZB3203" s="14"/>
      <c r="KZC3203" s="14"/>
      <c r="KZD3203" s="14"/>
      <c r="KZE3203" s="14"/>
      <c r="KZF3203" s="14"/>
      <c r="KZG3203" s="14"/>
      <c r="KZH3203" s="14"/>
      <c r="KZI3203" s="14"/>
      <c r="KZJ3203" s="14"/>
      <c r="KZK3203" s="14"/>
      <c r="KZL3203" s="14"/>
      <c r="KZM3203" s="14"/>
      <c r="KZN3203" s="14"/>
      <c r="KZO3203" s="14"/>
      <c r="KZP3203" s="14"/>
      <c r="KZQ3203" s="14"/>
      <c r="KZR3203" s="14"/>
      <c r="KZS3203" s="14"/>
      <c r="KZT3203" s="14"/>
      <c r="KZU3203" s="14"/>
      <c r="KZV3203" s="14"/>
      <c r="KZW3203" s="14"/>
      <c r="KZX3203" s="14"/>
      <c r="KZY3203" s="14"/>
      <c r="KZZ3203" s="14"/>
      <c r="LAA3203" s="14"/>
      <c r="LAB3203" s="14"/>
      <c r="LAC3203" s="14"/>
      <c r="LAD3203" s="14"/>
      <c r="LAE3203" s="14"/>
      <c r="LAF3203" s="14"/>
      <c r="LAG3203" s="14"/>
      <c r="LAH3203" s="14"/>
      <c r="LAI3203" s="14"/>
      <c r="LAJ3203" s="14"/>
      <c r="LAK3203" s="14"/>
      <c r="LAL3203" s="14"/>
      <c r="LAM3203" s="14"/>
      <c r="LAN3203" s="14"/>
      <c r="LAO3203" s="14"/>
      <c r="LAP3203" s="14"/>
      <c r="LAQ3203" s="14"/>
      <c r="LAR3203" s="14"/>
      <c r="LAS3203" s="14"/>
      <c r="LAT3203" s="14"/>
      <c r="LAU3203" s="14"/>
      <c r="LAV3203" s="14"/>
      <c r="LAW3203" s="14"/>
      <c r="LAX3203" s="14"/>
      <c r="LAY3203" s="14"/>
      <c r="LAZ3203" s="14"/>
      <c r="LBA3203" s="14"/>
      <c r="LBB3203" s="14"/>
      <c r="LBC3203" s="14"/>
      <c r="LBD3203" s="14"/>
      <c r="LBE3203" s="14"/>
      <c r="LBF3203" s="14"/>
      <c r="LBG3203" s="14"/>
      <c r="LBH3203" s="14"/>
      <c r="LBI3203" s="14"/>
      <c r="LBJ3203" s="14"/>
      <c r="LBK3203" s="14"/>
      <c r="LBL3203" s="14"/>
      <c r="LBM3203" s="14"/>
      <c r="LBN3203" s="14"/>
      <c r="LBO3203" s="14"/>
      <c r="LBP3203" s="14"/>
      <c r="LBQ3203" s="14"/>
      <c r="LBR3203" s="14"/>
      <c r="LBS3203" s="14"/>
      <c r="LBT3203" s="14"/>
      <c r="LBU3203" s="14"/>
      <c r="LBV3203" s="14"/>
      <c r="LBW3203" s="14"/>
      <c r="LBX3203" s="14"/>
      <c r="LBY3203" s="14"/>
      <c r="LBZ3203" s="14"/>
      <c r="LCA3203" s="14"/>
      <c r="LCB3203" s="14"/>
      <c r="LCC3203" s="14"/>
      <c r="LCD3203" s="14"/>
      <c r="LCE3203" s="14"/>
      <c r="LCF3203" s="14"/>
      <c r="LCG3203" s="14"/>
      <c r="LCH3203" s="14"/>
      <c r="LCI3203" s="14"/>
      <c r="LCJ3203" s="14"/>
      <c r="LCK3203" s="14"/>
      <c r="LCL3203" s="14"/>
      <c r="LCM3203" s="14"/>
      <c r="LCN3203" s="14"/>
      <c r="LCO3203" s="14"/>
      <c r="LCP3203" s="14"/>
      <c r="LCQ3203" s="14"/>
      <c r="LCR3203" s="14"/>
      <c r="LCS3203" s="14"/>
      <c r="LCT3203" s="14"/>
      <c r="LCU3203" s="14"/>
      <c r="LCV3203" s="14"/>
      <c r="LCW3203" s="14"/>
      <c r="LCX3203" s="14"/>
      <c r="LCY3203" s="14"/>
      <c r="LCZ3203" s="14"/>
      <c r="LDA3203" s="14"/>
      <c r="LDB3203" s="14"/>
      <c r="LDC3203" s="14"/>
      <c r="LDD3203" s="14"/>
      <c r="LDE3203" s="14"/>
      <c r="LDF3203" s="14"/>
      <c r="LDG3203" s="14"/>
      <c r="LDH3203" s="14"/>
      <c r="LDI3203" s="14"/>
      <c r="LDJ3203" s="14"/>
      <c r="LDK3203" s="14"/>
      <c r="LDL3203" s="14"/>
      <c r="LDM3203" s="14"/>
      <c r="LDN3203" s="14"/>
      <c r="LDO3203" s="14"/>
      <c r="LDP3203" s="14"/>
      <c r="LDQ3203" s="14"/>
      <c r="LDR3203" s="14"/>
      <c r="LDS3203" s="14"/>
      <c r="LDT3203" s="14"/>
      <c r="LDU3203" s="14"/>
      <c r="LDV3203" s="14"/>
      <c r="LDW3203" s="14"/>
      <c r="LDX3203" s="14"/>
      <c r="LDY3203" s="14"/>
      <c r="LDZ3203" s="14"/>
      <c r="LEA3203" s="14"/>
      <c r="LEB3203" s="14"/>
      <c r="LEC3203" s="14"/>
      <c r="LED3203" s="14"/>
      <c r="LEE3203" s="14"/>
      <c r="LEF3203" s="14"/>
      <c r="LEG3203" s="14"/>
      <c r="LEH3203" s="14"/>
      <c r="LEI3203" s="14"/>
      <c r="LEJ3203" s="14"/>
      <c r="LEK3203" s="14"/>
      <c r="LEL3203" s="14"/>
      <c r="LEM3203" s="14"/>
      <c r="LEN3203" s="14"/>
      <c r="LEO3203" s="14"/>
      <c r="LEP3203" s="14"/>
      <c r="LEQ3203" s="14"/>
      <c r="LER3203" s="14"/>
      <c r="LES3203" s="14"/>
      <c r="LET3203" s="14"/>
      <c r="LEU3203" s="14"/>
      <c r="LEV3203" s="14"/>
      <c r="LEW3203" s="14"/>
      <c r="LEX3203" s="14"/>
      <c r="LEY3203" s="14"/>
      <c r="LEZ3203" s="14"/>
      <c r="LFA3203" s="14"/>
      <c r="LFB3203" s="14"/>
      <c r="LFC3203" s="14"/>
      <c r="LFD3203" s="14"/>
      <c r="LFE3203" s="14"/>
      <c r="LFF3203" s="14"/>
      <c r="LFG3203" s="14"/>
      <c r="LFH3203" s="14"/>
      <c r="LFI3203" s="14"/>
      <c r="LFJ3203" s="14"/>
      <c r="LFK3203" s="14"/>
      <c r="LFL3203" s="14"/>
      <c r="LFM3203" s="14"/>
      <c r="LFN3203" s="14"/>
      <c r="LFO3203" s="14"/>
      <c r="LFP3203" s="14"/>
      <c r="LFQ3203" s="14"/>
      <c r="LFR3203" s="14"/>
      <c r="LFS3203" s="14"/>
      <c r="LFT3203" s="14"/>
      <c r="LFU3203" s="14"/>
      <c r="LFV3203" s="14"/>
      <c r="LFW3203" s="14"/>
      <c r="LFX3203" s="14"/>
      <c r="LFY3203" s="14"/>
      <c r="LFZ3203" s="14"/>
      <c r="LGA3203" s="14"/>
      <c r="LGB3203" s="14"/>
      <c r="LGC3203" s="14"/>
      <c r="LGD3203" s="14"/>
      <c r="LGE3203" s="14"/>
      <c r="LGF3203" s="14"/>
      <c r="LGG3203" s="14"/>
      <c r="LGH3203" s="14"/>
      <c r="LGI3203" s="14"/>
      <c r="LGJ3203" s="14"/>
      <c r="LGK3203" s="14"/>
      <c r="LGL3203" s="14"/>
      <c r="LGM3203" s="14"/>
      <c r="LGN3203" s="14"/>
      <c r="LGO3203" s="14"/>
      <c r="LGP3203" s="14"/>
      <c r="LGQ3203" s="14"/>
      <c r="LGR3203" s="14"/>
      <c r="LGS3203" s="14"/>
      <c r="LGT3203" s="14"/>
      <c r="LGU3203" s="14"/>
      <c r="LGV3203" s="14"/>
      <c r="LGW3203" s="14"/>
      <c r="LGX3203" s="14"/>
      <c r="LGY3203" s="14"/>
      <c r="LGZ3203" s="14"/>
      <c r="LHA3203" s="14"/>
      <c r="LHB3203" s="14"/>
      <c r="LHC3203" s="14"/>
      <c r="LHD3203" s="14"/>
      <c r="LHE3203" s="14"/>
      <c r="LHF3203" s="14"/>
      <c r="LHG3203" s="14"/>
      <c r="LHH3203" s="14"/>
      <c r="LHI3203" s="14"/>
      <c r="LHJ3203" s="14"/>
      <c r="LHK3203" s="14"/>
      <c r="LHL3203" s="14"/>
      <c r="LHM3203" s="14"/>
      <c r="LHN3203" s="14"/>
      <c r="LHO3203" s="14"/>
      <c r="LHP3203" s="14"/>
      <c r="LHQ3203" s="14"/>
      <c r="LHR3203" s="14"/>
      <c r="LHS3203" s="14"/>
      <c r="LHT3203" s="14"/>
      <c r="LHU3203" s="14"/>
      <c r="LHV3203" s="14"/>
      <c r="LHW3203" s="14"/>
      <c r="LHX3203" s="14"/>
      <c r="LHY3203" s="14"/>
      <c r="LHZ3203" s="14"/>
      <c r="LIA3203" s="14"/>
      <c r="LIB3203" s="14"/>
      <c r="LIC3203" s="14"/>
      <c r="LID3203" s="14"/>
      <c r="LIE3203" s="14"/>
      <c r="LIF3203" s="14"/>
      <c r="LIG3203" s="14"/>
      <c r="LIH3203" s="14"/>
      <c r="LII3203" s="14"/>
      <c r="LIJ3203" s="14"/>
      <c r="LIK3203" s="14"/>
      <c r="LIL3203" s="14"/>
      <c r="LIM3203" s="14"/>
      <c r="LIN3203" s="14"/>
      <c r="LIO3203" s="14"/>
      <c r="LIP3203" s="14"/>
      <c r="LIQ3203" s="14"/>
      <c r="LIR3203" s="14"/>
      <c r="LIS3203" s="14"/>
      <c r="LIT3203" s="14"/>
      <c r="LIU3203" s="14"/>
      <c r="LIV3203" s="14"/>
      <c r="LIW3203" s="14"/>
      <c r="LIX3203" s="14"/>
      <c r="LIY3203" s="14"/>
      <c r="LIZ3203" s="14"/>
      <c r="LJA3203" s="14"/>
      <c r="LJB3203" s="14"/>
      <c r="LJC3203" s="14"/>
      <c r="LJD3203" s="14"/>
      <c r="LJE3203" s="14"/>
      <c r="LJF3203" s="14"/>
      <c r="LJG3203" s="14"/>
      <c r="LJH3203" s="14"/>
      <c r="LJI3203" s="14"/>
      <c r="LJJ3203" s="14"/>
      <c r="LJK3203" s="14"/>
      <c r="LJL3203" s="14"/>
      <c r="LJM3203" s="14"/>
      <c r="LJN3203" s="14"/>
      <c r="LJO3203" s="14"/>
      <c r="LJP3203" s="14"/>
      <c r="LJQ3203" s="14"/>
      <c r="LJR3203" s="14"/>
      <c r="LJS3203" s="14"/>
      <c r="LJT3203" s="14"/>
      <c r="LJU3203" s="14"/>
      <c r="LJV3203" s="14"/>
      <c r="LJW3203" s="14"/>
      <c r="LJX3203" s="14"/>
      <c r="LJY3203" s="14"/>
      <c r="LJZ3203" s="14"/>
      <c r="LKA3203" s="14"/>
      <c r="LKB3203" s="14"/>
      <c r="LKC3203" s="14"/>
      <c r="LKD3203" s="14"/>
      <c r="LKE3203" s="14"/>
      <c r="LKF3203" s="14"/>
      <c r="LKG3203" s="14"/>
      <c r="LKH3203" s="14"/>
      <c r="LKI3203" s="14"/>
      <c r="LKJ3203" s="14"/>
      <c r="LKK3203" s="14"/>
      <c r="LKL3203" s="14"/>
      <c r="LKM3203" s="14"/>
      <c r="LKN3203" s="14"/>
      <c r="LKO3203" s="14"/>
      <c r="LKP3203" s="14"/>
      <c r="LKQ3203" s="14"/>
      <c r="LKR3203" s="14"/>
      <c r="LKS3203" s="14"/>
      <c r="LKT3203" s="14"/>
      <c r="LKU3203" s="14"/>
      <c r="LKV3203" s="14"/>
      <c r="LKW3203" s="14"/>
      <c r="LKX3203" s="14"/>
      <c r="LKY3203" s="14"/>
      <c r="LKZ3203" s="14"/>
      <c r="LLA3203" s="14"/>
      <c r="LLB3203" s="14"/>
      <c r="LLC3203" s="14"/>
      <c r="LLD3203" s="14"/>
      <c r="LLE3203" s="14"/>
      <c r="LLF3203" s="14"/>
      <c r="LLG3203" s="14"/>
      <c r="LLH3203" s="14"/>
      <c r="LLI3203" s="14"/>
      <c r="LLJ3203" s="14"/>
      <c r="LLK3203" s="14"/>
      <c r="LLL3203" s="14"/>
      <c r="LLM3203" s="14"/>
      <c r="LLN3203" s="14"/>
      <c r="LLO3203" s="14"/>
      <c r="LLP3203" s="14"/>
      <c r="LLQ3203" s="14"/>
      <c r="LLR3203" s="14"/>
      <c r="LLS3203" s="14"/>
      <c r="LLT3203" s="14"/>
      <c r="LLU3203" s="14"/>
      <c r="LLV3203" s="14"/>
      <c r="LLW3203" s="14"/>
      <c r="LLX3203" s="14"/>
      <c r="LLY3203" s="14"/>
      <c r="LLZ3203" s="14"/>
      <c r="LMA3203" s="14"/>
      <c r="LMB3203" s="14"/>
      <c r="LMC3203" s="14"/>
      <c r="LMD3203" s="14"/>
      <c r="LME3203" s="14"/>
      <c r="LMF3203" s="14"/>
      <c r="LMG3203" s="14"/>
      <c r="LMH3203" s="14"/>
      <c r="LMI3203" s="14"/>
      <c r="LMJ3203" s="14"/>
      <c r="LMK3203" s="14"/>
      <c r="LML3203" s="14"/>
      <c r="LMM3203" s="14"/>
      <c r="LMN3203" s="14"/>
      <c r="LMO3203" s="14"/>
      <c r="LMP3203" s="14"/>
      <c r="LMQ3203" s="14"/>
      <c r="LMR3203" s="14"/>
      <c r="LMS3203" s="14"/>
      <c r="LMT3203" s="14"/>
      <c r="LMU3203" s="14"/>
      <c r="LMV3203" s="14"/>
      <c r="LMW3203" s="14"/>
      <c r="LMX3203" s="14"/>
      <c r="LMY3203" s="14"/>
      <c r="LMZ3203" s="14"/>
      <c r="LNA3203" s="14"/>
      <c r="LNB3203" s="14"/>
      <c r="LNC3203" s="14"/>
      <c r="LND3203" s="14"/>
      <c r="LNE3203" s="14"/>
      <c r="LNF3203" s="14"/>
      <c r="LNG3203" s="14"/>
      <c r="LNH3203" s="14"/>
      <c r="LNI3203" s="14"/>
      <c r="LNJ3203" s="14"/>
      <c r="LNK3203" s="14"/>
      <c r="LNL3203" s="14"/>
      <c r="LNM3203" s="14"/>
      <c r="LNN3203" s="14"/>
      <c r="LNO3203" s="14"/>
      <c r="LNP3203" s="14"/>
      <c r="LNQ3203" s="14"/>
      <c r="LNR3203" s="14"/>
      <c r="LNS3203" s="14"/>
      <c r="LNT3203" s="14"/>
      <c r="LNU3203" s="14"/>
      <c r="LNV3203" s="14"/>
      <c r="LNW3203" s="14"/>
      <c r="LNX3203" s="14"/>
      <c r="LNY3203" s="14"/>
      <c r="LNZ3203" s="14"/>
      <c r="LOA3203" s="14"/>
      <c r="LOB3203" s="14"/>
      <c r="LOC3203" s="14"/>
      <c r="LOD3203" s="14"/>
      <c r="LOE3203" s="14"/>
      <c r="LOF3203" s="14"/>
      <c r="LOG3203" s="14"/>
      <c r="LOH3203" s="14"/>
      <c r="LOI3203" s="14"/>
      <c r="LOJ3203" s="14"/>
      <c r="LOK3203" s="14"/>
      <c r="LOL3203" s="14"/>
      <c r="LOM3203" s="14"/>
      <c r="LON3203" s="14"/>
      <c r="LOO3203" s="14"/>
      <c r="LOP3203" s="14"/>
      <c r="LOQ3203" s="14"/>
      <c r="LOR3203" s="14"/>
      <c r="LOS3203" s="14"/>
      <c r="LOT3203" s="14"/>
      <c r="LOU3203" s="14"/>
      <c r="LOV3203" s="14"/>
      <c r="LOW3203" s="14"/>
      <c r="LOX3203" s="14"/>
      <c r="LOY3203" s="14"/>
      <c r="LOZ3203" s="14"/>
      <c r="LPA3203" s="14"/>
      <c r="LPB3203" s="14"/>
      <c r="LPC3203" s="14"/>
      <c r="LPD3203" s="14"/>
      <c r="LPE3203" s="14"/>
      <c r="LPF3203" s="14"/>
      <c r="LPG3203" s="14"/>
      <c r="LPH3203" s="14"/>
      <c r="LPI3203" s="14"/>
      <c r="LPJ3203" s="14"/>
      <c r="LPK3203" s="14"/>
      <c r="LPL3203" s="14"/>
      <c r="LPM3203" s="14"/>
      <c r="LPN3203" s="14"/>
      <c r="LPO3203" s="14"/>
      <c r="LPP3203" s="14"/>
      <c r="LPQ3203" s="14"/>
      <c r="LPR3203" s="14"/>
      <c r="LPS3203" s="14"/>
      <c r="LPT3203" s="14"/>
      <c r="LPU3203" s="14"/>
      <c r="LPV3203" s="14"/>
      <c r="LPW3203" s="14"/>
      <c r="LPX3203" s="14"/>
      <c r="LPY3203" s="14"/>
      <c r="LPZ3203" s="14"/>
      <c r="LQA3203" s="14"/>
      <c r="LQB3203" s="14"/>
      <c r="LQC3203" s="14"/>
      <c r="LQD3203" s="14"/>
      <c r="LQE3203" s="14"/>
      <c r="LQF3203" s="14"/>
      <c r="LQG3203" s="14"/>
      <c r="LQH3203" s="14"/>
      <c r="LQI3203" s="14"/>
      <c r="LQJ3203" s="14"/>
      <c r="LQK3203" s="14"/>
      <c r="LQL3203" s="14"/>
      <c r="LQM3203" s="14"/>
      <c r="LQN3203" s="14"/>
      <c r="LQO3203" s="14"/>
      <c r="LQP3203" s="14"/>
      <c r="LQQ3203" s="14"/>
      <c r="LQR3203" s="14"/>
      <c r="LQS3203" s="14"/>
      <c r="LQT3203" s="14"/>
      <c r="LQU3203" s="14"/>
      <c r="LQV3203" s="14"/>
      <c r="LQW3203" s="14"/>
      <c r="LQX3203" s="14"/>
      <c r="LQY3203" s="14"/>
      <c r="LQZ3203" s="14"/>
      <c r="LRA3203" s="14"/>
      <c r="LRB3203" s="14"/>
      <c r="LRC3203" s="14"/>
      <c r="LRD3203" s="14"/>
      <c r="LRE3203" s="14"/>
      <c r="LRF3203" s="14"/>
      <c r="LRG3203" s="14"/>
      <c r="LRH3203" s="14"/>
      <c r="LRI3203" s="14"/>
      <c r="LRJ3203" s="14"/>
      <c r="LRK3203" s="14"/>
      <c r="LRL3203" s="14"/>
      <c r="LRM3203" s="14"/>
      <c r="LRN3203" s="14"/>
      <c r="LRO3203" s="14"/>
      <c r="LRP3203" s="14"/>
      <c r="LRQ3203" s="14"/>
      <c r="LRR3203" s="14"/>
      <c r="LRS3203" s="14"/>
      <c r="LRT3203" s="14"/>
      <c r="LRU3203" s="14"/>
      <c r="LRV3203" s="14"/>
      <c r="LRW3203" s="14"/>
      <c r="LRX3203" s="14"/>
      <c r="LRY3203" s="14"/>
      <c r="LRZ3203" s="14"/>
      <c r="LSA3203" s="14"/>
      <c r="LSB3203" s="14"/>
      <c r="LSC3203" s="14"/>
      <c r="LSD3203" s="14"/>
      <c r="LSE3203" s="14"/>
      <c r="LSF3203" s="14"/>
      <c r="LSG3203" s="14"/>
      <c r="LSH3203" s="14"/>
      <c r="LSI3203" s="14"/>
      <c r="LSJ3203" s="14"/>
      <c r="LSK3203" s="14"/>
      <c r="LSL3203" s="14"/>
      <c r="LSM3203" s="14"/>
      <c r="LSN3203" s="14"/>
      <c r="LSO3203" s="14"/>
      <c r="LSP3203" s="14"/>
      <c r="LSQ3203" s="14"/>
      <c r="LSR3203" s="14"/>
      <c r="LSS3203" s="14"/>
      <c r="LST3203" s="14"/>
      <c r="LSU3203" s="14"/>
      <c r="LSV3203" s="14"/>
      <c r="LSW3203" s="14"/>
      <c r="LSX3203" s="14"/>
      <c r="LSY3203" s="14"/>
      <c r="LSZ3203" s="14"/>
      <c r="LTA3203" s="14"/>
      <c r="LTB3203" s="14"/>
      <c r="LTC3203" s="14"/>
      <c r="LTD3203" s="14"/>
      <c r="LTE3203" s="14"/>
      <c r="LTF3203" s="14"/>
      <c r="LTG3203" s="14"/>
      <c r="LTH3203" s="14"/>
      <c r="LTI3203" s="14"/>
      <c r="LTJ3203" s="14"/>
      <c r="LTK3203" s="14"/>
      <c r="LTL3203" s="14"/>
      <c r="LTM3203" s="14"/>
      <c r="LTN3203" s="14"/>
      <c r="LTO3203" s="14"/>
      <c r="LTP3203" s="14"/>
      <c r="LTQ3203" s="14"/>
      <c r="LTR3203" s="14"/>
      <c r="LTS3203" s="14"/>
      <c r="LTT3203" s="14"/>
      <c r="LTU3203" s="14"/>
      <c r="LTV3203" s="14"/>
      <c r="LTW3203" s="14"/>
      <c r="LTX3203" s="14"/>
      <c r="LTY3203" s="14"/>
      <c r="LTZ3203" s="14"/>
      <c r="LUA3203" s="14"/>
      <c r="LUB3203" s="14"/>
      <c r="LUC3203" s="14"/>
      <c r="LUD3203" s="14"/>
      <c r="LUE3203" s="14"/>
      <c r="LUF3203" s="14"/>
      <c r="LUG3203" s="14"/>
      <c r="LUH3203" s="14"/>
      <c r="LUI3203" s="14"/>
      <c r="LUJ3203" s="14"/>
      <c r="LUK3203" s="14"/>
      <c r="LUL3203" s="14"/>
      <c r="LUM3203" s="14"/>
      <c r="LUN3203" s="14"/>
      <c r="LUO3203" s="14"/>
      <c r="LUP3203" s="14"/>
      <c r="LUQ3203" s="14"/>
      <c r="LUR3203" s="14"/>
      <c r="LUS3203" s="14"/>
      <c r="LUT3203" s="14"/>
      <c r="LUU3203" s="14"/>
      <c r="LUV3203" s="14"/>
      <c r="LUW3203" s="14"/>
      <c r="LUX3203" s="14"/>
      <c r="LUY3203" s="14"/>
      <c r="LUZ3203" s="14"/>
      <c r="LVA3203" s="14"/>
      <c r="LVB3203" s="14"/>
      <c r="LVC3203" s="14"/>
      <c r="LVD3203" s="14"/>
      <c r="LVE3203" s="14"/>
      <c r="LVF3203" s="14"/>
      <c r="LVG3203" s="14"/>
      <c r="LVH3203" s="14"/>
      <c r="LVI3203" s="14"/>
      <c r="LVJ3203" s="14"/>
      <c r="LVK3203" s="14"/>
      <c r="LVL3203" s="14"/>
      <c r="LVM3203" s="14"/>
      <c r="LVN3203" s="14"/>
      <c r="LVO3203" s="14"/>
      <c r="LVP3203" s="14"/>
      <c r="LVQ3203" s="14"/>
      <c r="LVR3203" s="14"/>
      <c r="LVS3203" s="14"/>
      <c r="LVT3203" s="14"/>
      <c r="LVU3203" s="14"/>
      <c r="LVV3203" s="14"/>
      <c r="LVW3203" s="14"/>
      <c r="LVX3203" s="14"/>
      <c r="LVY3203" s="14"/>
      <c r="LVZ3203" s="14"/>
      <c r="LWA3203" s="14"/>
      <c r="LWB3203" s="14"/>
      <c r="LWC3203" s="14"/>
      <c r="LWD3203" s="14"/>
      <c r="LWE3203" s="14"/>
      <c r="LWF3203" s="14"/>
      <c r="LWG3203" s="14"/>
      <c r="LWH3203" s="14"/>
      <c r="LWI3203" s="14"/>
      <c r="LWJ3203" s="14"/>
      <c r="LWK3203" s="14"/>
      <c r="LWL3203" s="14"/>
      <c r="LWM3203" s="14"/>
      <c r="LWN3203" s="14"/>
      <c r="LWO3203" s="14"/>
      <c r="LWP3203" s="14"/>
      <c r="LWQ3203" s="14"/>
      <c r="LWR3203" s="14"/>
      <c r="LWS3203" s="14"/>
      <c r="LWT3203" s="14"/>
      <c r="LWU3203" s="14"/>
      <c r="LWV3203" s="14"/>
      <c r="LWW3203" s="14"/>
      <c r="LWX3203" s="14"/>
      <c r="LWY3203" s="14"/>
      <c r="LWZ3203" s="14"/>
      <c r="LXA3203" s="14"/>
      <c r="LXB3203" s="14"/>
      <c r="LXC3203" s="14"/>
      <c r="LXD3203" s="14"/>
      <c r="LXE3203" s="14"/>
      <c r="LXF3203" s="14"/>
      <c r="LXG3203" s="14"/>
      <c r="LXH3203" s="14"/>
      <c r="LXI3203" s="14"/>
      <c r="LXJ3203" s="14"/>
      <c r="LXK3203" s="14"/>
      <c r="LXL3203" s="14"/>
      <c r="LXM3203" s="14"/>
      <c r="LXN3203" s="14"/>
      <c r="LXO3203" s="14"/>
      <c r="LXP3203" s="14"/>
      <c r="LXQ3203" s="14"/>
      <c r="LXR3203" s="14"/>
      <c r="LXS3203" s="14"/>
      <c r="LXT3203" s="14"/>
      <c r="LXU3203" s="14"/>
      <c r="LXV3203" s="14"/>
      <c r="LXW3203" s="14"/>
      <c r="LXX3203" s="14"/>
      <c r="LXY3203" s="14"/>
      <c r="LXZ3203" s="14"/>
      <c r="LYA3203" s="14"/>
      <c r="LYB3203" s="14"/>
      <c r="LYC3203" s="14"/>
      <c r="LYD3203" s="14"/>
      <c r="LYE3203" s="14"/>
      <c r="LYF3203" s="14"/>
      <c r="LYG3203" s="14"/>
      <c r="LYH3203" s="14"/>
      <c r="LYI3203" s="14"/>
      <c r="LYJ3203" s="14"/>
      <c r="LYK3203" s="14"/>
      <c r="LYL3203" s="14"/>
      <c r="LYM3203" s="14"/>
      <c r="LYN3203" s="14"/>
      <c r="LYO3203" s="14"/>
      <c r="LYP3203" s="14"/>
      <c r="LYQ3203" s="14"/>
      <c r="LYR3203" s="14"/>
      <c r="LYS3203" s="14"/>
      <c r="LYT3203" s="14"/>
      <c r="LYU3203" s="14"/>
      <c r="LYV3203" s="14"/>
      <c r="LYW3203" s="14"/>
      <c r="LYX3203" s="14"/>
      <c r="LYY3203" s="14"/>
      <c r="LYZ3203" s="14"/>
      <c r="LZA3203" s="14"/>
      <c r="LZB3203" s="14"/>
      <c r="LZC3203" s="14"/>
      <c r="LZD3203" s="14"/>
      <c r="LZE3203" s="14"/>
      <c r="LZF3203" s="14"/>
      <c r="LZG3203" s="14"/>
      <c r="LZH3203" s="14"/>
      <c r="LZI3203" s="14"/>
      <c r="LZJ3203" s="14"/>
      <c r="LZK3203" s="14"/>
      <c r="LZL3203" s="14"/>
      <c r="LZM3203" s="14"/>
      <c r="LZN3203" s="14"/>
      <c r="LZO3203" s="14"/>
      <c r="LZP3203" s="14"/>
      <c r="LZQ3203" s="14"/>
      <c r="LZR3203" s="14"/>
      <c r="LZS3203" s="14"/>
      <c r="LZT3203" s="14"/>
      <c r="LZU3203" s="14"/>
      <c r="LZV3203" s="14"/>
      <c r="LZW3203" s="14"/>
      <c r="LZX3203" s="14"/>
      <c r="LZY3203" s="14"/>
      <c r="LZZ3203" s="14"/>
      <c r="MAA3203" s="14"/>
      <c r="MAB3203" s="14"/>
      <c r="MAC3203" s="14"/>
      <c r="MAD3203" s="14"/>
      <c r="MAE3203" s="14"/>
      <c r="MAF3203" s="14"/>
      <c r="MAG3203" s="14"/>
      <c r="MAH3203" s="14"/>
      <c r="MAI3203" s="14"/>
      <c r="MAJ3203" s="14"/>
      <c r="MAK3203" s="14"/>
      <c r="MAL3203" s="14"/>
      <c r="MAM3203" s="14"/>
      <c r="MAN3203" s="14"/>
      <c r="MAO3203" s="14"/>
      <c r="MAP3203" s="14"/>
      <c r="MAQ3203" s="14"/>
      <c r="MAR3203" s="14"/>
      <c r="MAS3203" s="14"/>
      <c r="MAT3203" s="14"/>
      <c r="MAU3203" s="14"/>
      <c r="MAV3203" s="14"/>
      <c r="MAW3203" s="14"/>
      <c r="MAX3203" s="14"/>
      <c r="MAY3203" s="14"/>
      <c r="MAZ3203" s="14"/>
      <c r="MBA3203" s="14"/>
      <c r="MBB3203" s="14"/>
      <c r="MBC3203" s="14"/>
      <c r="MBD3203" s="14"/>
      <c r="MBE3203" s="14"/>
      <c r="MBF3203" s="14"/>
      <c r="MBG3203" s="14"/>
      <c r="MBH3203" s="14"/>
      <c r="MBI3203" s="14"/>
      <c r="MBJ3203" s="14"/>
      <c r="MBK3203" s="14"/>
      <c r="MBL3203" s="14"/>
      <c r="MBM3203" s="14"/>
      <c r="MBN3203" s="14"/>
      <c r="MBO3203" s="14"/>
      <c r="MBP3203" s="14"/>
      <c r="MBQ3203" s="14"/>
      <c r="MBR3203" s="14"/>
      <c r="MBS3203" s="14"/>
      <c r="MBT3203" s="14"/>
      <c r="MBU3203" s="14"/>
      <c r="MBV3203" s="14"/>
      <c r="MBW3203" s="14"/>
      <c r="MBX3203" s="14"/>
      <c r="MBY3203" s="14"/>
      <c r="MBZ3203" s="14"/>
      <c r="MCA3203" s="14"/>
      <c r="MCB3203" s="14"/>
      <c r="MCC3203" s="14"/>
      <c r="MCD3203" s="14"/>
      <c r="MCE3203" s="14"/>
      <c r="MCF3203" s="14"/>
      <c r="MCG3203" s="14"/>
      <c r="MCH3203" s="14"/>
      <c r="MCI3203" s="14"/>
      <c r="MCJ3203" s="14"/>
      <c r="MCK3203" s="14"/>
      <c r="MCL3203" s="14"/>
      <c r="MCM3203" s="14"/>
      <c r="MCN3203" s="14"/>
      <c r="MCO3203" s="14"/>
      <c r="MCP3203" s="14"/>
      <c r="MCQ3203" s="14"/>
      <c r="MCR3203" s="14"/>
      <c r="MCS3203" s="14"/>
      <c r="MCT3203" s="14"/>
      <c r="MCU3203" s="14"/>
      <c r="MCV3203" s="14"/>
      <c r="MCW3203" s="14"/>
      <c r="MCX3203" s="14"/>
      <c r="MCY3203" s="14"/>
      <c r="MCZ3203" s="14"/>
      <c r="MDA3203" s="14"/>
      <c r="MDB3203" s="14"/>
      <c r="MDC3203" s="14"/>
      <c r="MDD3203" s="14"/>
      <c r="MDE3203" s="14"/>
      <c r="MDF3203" s="14"/>
      <c r="MDG3203" s="14"/>
      <c r="MDH3203" s="14"/>
      <c r="MDI3203" s="14"/>
      <c r="MDJ3203" s="14"/>
      <c r="MDK3203" s="14"/>
      <c r="MDL3203" s="14"/>
      <c r="MDM3203" s="14"/>
      <c r="MDN3203" s="14"/>
      <c r="MDO3203" s="14"/>
      <c r="MDP3203" s="14"/>
      <c r="MDQ3203" s="14"/>
      <c r="MDR3203" s="14"/>
      <c r="MDS3203" s="14"/>
      <c r="MDT3203" s="14"/>
      <c r="MDU3203" s="14"/>
      <c r="MDV3203" s="14"/>
      <c r="MDW3203" s="14"/>
      <c r="MDX3203" s="14"/>
      <c r="MDY3203" s="14"/>
      <c r="MDZ3203" s="14"/>
      <c r="MEA3203" s="14"/>
      <c r="MEB3203" s="14"/>
      <c r="MEC3203" s="14"/>
      <c r="MED3203" s="14"/>
      <c r="MEE3203" s="14"/>
      <c r="MEF3203" s="14"/>
      <c r="MEG3203" s="14"/>
      <c r="MEH3203" s="14"/>
      <c r="MEI3203" s="14"/>
      <c r="MEJ3203" s="14"/>
      <c r="MEK3203" s="14"/>
      <c r="MEL3203" s="14"/>
      <c r="MEM3203" s="14"/>
      <c r="MEN3203" s="14"/>
      <c r="MEO3203" s="14"/>
      <c r="MEP3203" s="14"/>
      <c r="MEQ3203" s="14"/>
      <c r="MER3203" s="14"/>
      <c r="MES3203" s="14"/>
      <c r="MET3203" s="14"/>
      <c r="MEU3203" s="14"/>
      <c r="MEV3203" s="14"/>
      <c r="MEW3203" s="14"/>
      <c r="MEX3203" s="14"/>
      <c r="MEY3203" s="14"/>
      <c r="MEZ3203" s="14"/>
      <c r="MFA3203" s="14"/>
      <c r="MFB3203" s="14"/>
      <c r="MFC3203" s="14"/>
      <c r="MFD3203" s="14"/>
      <c r="MFE3203" s="14"/>
      <c r="MFF3203" s="14"/>
      <c r="MFG3203" s="14"/>
      <c r="MFH3203" s="14"/>
      <c r="MFI3203" s="14"/>
      <c r="MFJ3203" s="14"/>
      <c r="MFK3203" s="14"/>
      <c r="MFL3203" s="14"/>
      <c r="MFM3203" s="14"/>
      <c r="MFN3203" s="14"/>
      <c r="MFO3203" s="14"/>
      <c r="MFP3203" s="14"/>
      <c r="MFQ3203" s="14"/>
      <c r="MFR3203" s="14"/>
      <c r="MFS3203" s="14"/>
      <c r="MFT3203" s="14"/>
      <c r="MFU3203" s="14"/>
      <c r="MFV3203" s="14"/>
      <c r="MFW3203" s="14"/>
      <c r="MFX3203" s="14"/>
      <c r="MFY3203" s="14"/>
      <c r="MFZ3203" s="14"/>
      <c r="MGA3203" s="14"/>
      <c r="MGB3203" s="14"/>
      <c r="MGC3203" s="14"/>
      <c r="MGD3203" s="14"/>
      <c r="MGE3203" s="14"/>
      <c r="MGF3203" s="14"/>
      <c r="MGG3203" s="14"/>
      <c r="MGH3203" s="14"/>
      <c r="MGI3203" s="14"/>
      <c r="MGJ3203" s="14"/>
      <c r="MGK3203" s="14"/>
      <c r="MGL3203" s="14"/>
      <c r="MGM3203" s="14"/>
      <c r="MGN3203" s="14"/>
      <c r="MGO3203" s="14"/>
      <c r="MGP3203" s="14"/>
      <c r="MGQ3203" s="14"/>
      <c r="MGR3203" s="14"/>
      <c r="MGS3203" s="14"/>
      <c r="MGT3203" s="14"/>
      <c r="MGU3203" s="14"/>
      <c r="MGV3203" s="14"/>
      <c r="MGW3203" s="14"/>
      <c r="MGX3203" s="14"/>
      <c r="MGY3203" s="14"/>
      <c r="MGZ3203" s="14"/>
      <c r="MHA3203" s="14"/>
      <c r="MHB3203" s="14"/>
      <c r="MHC3203" s="14"/>
      <c r="MHD3203" s="14"/>
      <c r="MHE3203" s="14"/>
      <c r="MHF3203" s="14"/>
      <c r="MHG3203" s="14"/>
      <c r="MHH3203" s="14"/>
      <c r="MHI3203" s="14"/>
      <c r="MHJ3203" s="14"/>
      <c r="MHK3203" s="14"/>
      <c r="MHL3203" s="14"/>
      <c r="MHM3203" s="14"/>
      <c r="MHN3203" s="14"/>
      <c r="MHO3203" s="14"/>
      <c r="MHP3203" s="14"/>
      <c r="MHQ3203" s="14"/>
      <c r="MHR3203" s="14"/>
      <c r="MHS3203" s="14"/>
      <c r="MHT3203" s="14"/>
      <c r="MHU3203" s="14"/>
      <c r="MHV3203" s="14"/>
      <c r="MHW3203" s="14"/>
      <c r="MHX3203" s="14"/>
      <c r="MHY3203" s="14"/>
      <c r="MHZ3203" s="14"/>
      <c r="MIA3203" s="14"/>
      <c r="MIB3203" s="14"/>
      <c r="MIC3203" s="14"/>
      <c r="MID3203" s="14"/>
      <c r="MIE3203" s="14"/>
      <c r="MIF3203" s="14"/>
      <c r="MIG3203" s="14"/>
      <c r="MIH3203" s="14"/>
      <c r="MII3203" s="14"/>
      <c r="MIJ3203" s="14"/>
      <c r="MIK3203" s="14"/>
      <c r="MIL3203" s="14"/>
      <c r="MIM3203" s="14"/>
      <c r="MIN3203" s="14"/>
      <c r="MIO3203" s="14"/>
      <c r="MIP3203" s="14"/>
      <c r="MIQ3203" s="14"/>
      <c r="MIR3203" s="14"/>
      <c r="MIS3203" s="14"/>
      <c r="MIT3203" s="14"/>
      <c r="MIU3203" s="14"/>
      <c r="MIV3203" s="14"/>
      <c r="MIW3203" s="14"/>
      <c r="MIX3203" s="14"/>
      <c r="MIY3203" s="14"/>
      <c r="MIZ3203" s="14"/>
      <c r="MJA3203" s="14"/>
      <c r="MJB3203" s="14"/>
      <c r="MJC3203" s="14"/>
      <c r="MJD3203" s="14"/>
      <c r="MJE3203" s="14"/>
      <c r="MJF3203" s="14"/>
      <c r="MJG3203" s="14"/>
      <c r="MJH3203" s="14"/>
      <c r="MJI3203" s="14"/>
      <c r="MJJ3203" s="14"/>
      <c r="MJK3203" s="14"/>
      <c r="MJL3203" s="14"/>
      <c r="MJM3203" s="14"/>
      <c r="MJN3203" s="14"/>
      <c r="MJO3203" s="14"/>
      <c r="MJP3203" s="14"/>
      <c r="MJQ3203" s="14"/>
      <c r="MJR3203" s="14"/>
      <c r="MJS3203" s="14"/>
      <c r="MJT3203" s="14"/>
      <c r="MJU3203" s="14"/>
      <c r="MJV3203" s="14"/>
      <c r="MJW3203" s="14"/>
      <c r="MJX3203" s="14"/>
      <c r="MJY3203" s="14"/>
      <c r="MJZ3203" s="14"/>
      <c r="MKA3203" s="14"/>
      <c r="MKB3203" s="14"/>
      <c r="MKC3203" s="14"/>
      <c r="MKD3203" s="14"/>
      <c r="MKE3203" s="14"/>
      <c r="MKF3203" s="14"/>
      <c r="MKG3203" s="14"/>
      <c r="MKH3203" s="14"/>
      <c r="MKI3203" s="14"/>
      <c r="MKJ3203" s="14"/>
      <c r="MKK3203" s="14"/>
      <c r="MKL3203" s="14"/>
      <c r="MKM3203" s="14"/>
      <c r="MKN3203" s="14"/>
      <c r="MKO3203" s="14"/>
      <c r="MKP3203" s="14"/>
      <c r="MKQ3203" s="14"/>
      <c r="MKR3203" s="14"/>
      <c r="MKS3203" s="14"/>
      <c r="MKT3203" s="14"/>
      <c r="MKU3203" s="14"/>
      <c r="MKV3203" s="14"/>
      <c r="MKW3203" s="14"/>
      <c r="MKX3203" s="14"/>
      <c r="MKY3203" s="14"/>
      <c r="MKZ3203" s="14"/>
      <c r="MLA3203" s="14"/>
      <c r="MLB3203" s="14"/>
      <c r="MLC3203" s="14"/>
      <c r="MLD3203" s="14"/>
      <c r="MLE3203" s="14"/>
      <c r="MLF3203" s="14"/>
      <c r="MLG3203" s="14"/>
      <c r="MLH3203" s="14"/>
      <c r="MLI3203" s="14"/>
      <c r="MLJ3203" s="14"/>
      <c r="MLK3203" s="14"/>
      <c r="MLL3203" s="14"/>
      <c r="MLM3203" s="14"/>
      <c r="MLN3203" s="14"/>
      <c r="MLO3203" s="14"/>
      <c r="MLP3203" s="14"/>
      <c r="MLQ3203" s="14"/>
      <c r="MLR3203" s="14"/>
      <c r="MLS3203" s="14"/>
      <c r="MLT3203" s="14"/>
      <c r="MLU3203" s="14"/>
      <c r="MLV3203" s="14"/>
      <c r="MLW3203" s="14"/>
      <c r="MLX3203" s="14"/>
      <c r="MLY3203" s="14"/>
      <c r="MLZ3203" s="14"/>
      <c r="MMA3203" s="14"/>
      <c r="MMB3203" s="14"/>
      <c r="MMC3203" s="14"/>
      <c r="MMD3203" s="14"/>
      <c r="MME3203" s="14"/>
      <c r="MMF3203" s="14"/>
      <c r="MMG3203" s="14"/>
      <c r="MMH3203" s="14"/>
      <c r="MMI3203" s="14"/>
      <c r="MMJ3203" s="14"/>
      <c r="MMK3203" s="14"/>
      <c r="MML3203" s="14"/>
      <c r="MMM3203" s="14"/>
      <c r="MMN3203" s="14"/>
      <c r="MMO3203" s="14"/>
      <c r="MMP3203" s="14"/>
      <c r="MMQ3203" s="14"/>
      <c r="MMR3203" s="14"/>
      <c r="MMS3203" s="14"/>
      <c r="MMT3203" s="14"/>
      <c r="MMU3203" s="14"/>
      <c r="MMV3203" s="14"/>
      <c r="MMW3203" s="14"/>
      <c r="MMX3203" s="14"/>
      <c r="MMY3203" s="14"/>
      <c r="MMZ3203" s="14"/>
      <c r="MNA3203" s="14"/>
      <c r="MNB3203" s="14"/>
      <c r="MNC3203" s="14"/>
      <c r="MND3203" s="14"/>
      <c r="MNE3203" s="14"/>
      <c r="MNF3203" s="14"/>
      <c r="MNG3203" s="14"/>
      <c r="MNH3203" s="14"/>
      <c r="MNI3203" s="14"/>
      <c r="MNJ3203" s="14"/>
      <c r="MNK3203" s="14"/>
      <c r="MNL3203" s="14"/>
      <c r="MNM3203" s="14"/>
      <c r="MNN3203" s="14"/>
      <c r="MNO3203" s="14"/>
      <c r="MNP3203" s="14"/>
      <c r="MNQ3203" s="14"/>
      <c r="MNR3203" s="14"/>
      <c r="MNS3203" s="14"/>
      <c r="MNT3203" s="14"/>
      <c r="MNU3203" s="14"/>
      <c r="MNV3203" s="14"/>
      <c r="MNW3203" s="14"/>
      <c r="MNX3203" s="14"/>
      <c r="MNY3203" s="14"/>
      <c r="MNZ3203" s="14"/>
      <c r="MOA3203" s="14"/>
      <c r="MOB3203" s="14"/>
      <c r="MOC3203" s="14"/>
      <c r="MOD3203" s="14"/>
      <c r="MOE3203" s="14"/>
      <c r="MOF3203" s="14"/>
      <c r="MOG3203" s="14"/>
      <c r="MOH3203" s="14"/>
      <c r="MOI3203" s="14"/>
      <c r="MOJ3203" s="14"/>
      <c r="MOK3203" s="14"/>
      <c r="MOL3203" s="14"/>
      <c r="MOM3203" s="14"/>
      <c r="MON3203" s="14"/>
      <c r="MOO3203" s="14"/>
      <c r="MOP3203" s="14"/>
      <c r="MOQ3203" s="14"/>
      <c r="MOR3203" s="14"/>
      <c r="MOS3203" s="14"/>
      <c r="MOT3203" s="14"/>
      <c r="MOU3203" s="14"/>
      <c r="MOV3203" s="14"/>
      <c r="MOW3203" s="14"/>
      <c r="MOX3203" s="14"/>
      <c r="MOY3203" s="14"/>
      <c r="MOZ3203" s="14"/>
      <c r="MPA3203" s="14"/>
      <c r="MPB3203" s="14"/>
      <c r="MPC3203" s="14"/>
      <c r="MPD3203" s="14"/>
      <c r="MPE3203" s="14"/>
      <c r="MPF3203" s="14"/>
      <c r="MPG3203" s="14"/>
      <c r="MPH3203" s="14"/>
      <c r="MPI3203" s="14"/>
      <c r="MPJ3203" s="14"/>
      <c r="MPK3203" s="14"/>
      <c r="MPL3203" s="14"/>
      <c r="MPM3203" s="14"/>
      <c r="MPN3203" s="14"/>
      <c r="MPO3203" s="14"/>
      <c r="MPP3203" s="14"/>
      <c r="MPQ3203" s="14"/>
      <c r="MPR3203" s="14"/>
      <c r="MPS3203" s="14"/>
      <c r="MPT3203" s="14"/>
      <c r="MPU3203" s="14"/>
      <c r="MPV3203" s="14"/>
      <c r="MPW3203" s="14"/>
      <c r="MPX3203" s="14"/>
      <c r="MPY3203" s="14"/>
      <c r="MPZ3203" s="14"/>
      <c r="MQA3203" s="14"/>
      <c r="MQB3203" s="14"/>
      <c r="MQC3203" s="14"/>
      <c r="MQD3203" s="14"/>
      <c r="MQE3203" s="14"/>
      <c r="MQF3203" s="14"/>
      <c r="MQG3203" s="14"/>
      <c r="MQH3203" s="14"/>
      <c r="MQI3203" s="14"/>
      <c r="MQJ3203" s="14"/>
      <c r="MQK3203" s="14"/>
      <c r="MQL3203" s="14"/>
      <c r="MQM3203" s="14"/>
      <c r="MQN3203" s="14"/>
      <c r="MQO3203" s="14"/>
      <c r="MQP3203" s="14"/>
      <c r="MQQ3203" s="14"/>
      <c r="MQR3203" s="14"/>
      <c r="MQS3203" s="14"/>
      <c r="MQT3203" s="14"/>
      <c r="MQU3203" s="14"/>
      <c r="MQV3203" s="14"/>
      <c r="MQW3203" s="14"/>
      <c r="MQX3203" s="14"/>
      <c r="MQY3203" s="14"/>
      <c r="MQZ3203" s="14"/>
      <c r="MRA3203" s="14"/>
      <c r="MRB3203" s="14"/>
      <c r="MRC3203" s="14"/>
      <c r="MRD3203" s="14"/>
      <c r="MRE3203" s="14"/>
      <c r="MRF3203" s="14"/>
      <c r="MRG3203" s="14"/>
      <c r="MRH3203" s="14"/>
      <c r="MRI3203" s="14"/>
      <c r="MRJ3203" s="14"/>
      <c r="MRK3203" s="14"/>
      <c r="MRL3203" s="14"/>
      <c r="MRM3203" s="14"/>
      <c r="MRN3203" s="14"/>
      <c r="MRO3203" s="14"/>
      <c r="MRP3203" s="14"/>
      <c r="MRQ3203" s="14"/>
      <c r="MRR3203" s="14"/>
      <c r="MRS3203" s="14"/>
      <c r="MRT3203" s="14"/>
      <c r="MRU3203" s="14"/>
      <c r="MRV3203" s="14"/>
      <c r="MRW3203" s="14"/>
      <c r="MRX3203" s="14"/>
      <c r="MRY3203" s="14"/>
      <c r="MRZ3203" s="14"/>
      <c r="MSA3203" s="14"/>
      <c r="MSB3203" s="14"/>
      <c r="MSC3203" s="14"/>
      <c r="MSD3203" s="14"/>
      <c r="MSE3203" s="14"/>
      <c r="MSF3203" s="14"/>
      <c r="MSG3203" s="14"/>
      <c r="MSH3203" s="14"/>
      <c r="MSI3203" s="14"/>
      <c r="MSJ3203" s="14"/>
      <c r="MSK3203" s="14"/>
      <c r="MSL3203" s="14"/>
      <c r="MSM3203" s="14"/>
      <c r="MSN3203" s="14"/>
      <c r="MSO3203" s="14"/>
      <c r="MSP3203" s="14"/>
      <c r="MSQ3203" s="14"/>
      <c r="MSR3203" s="14"/>
      <c r="MSS3203" s="14"/>
      <c r="MST3203" s="14"/>
      <c r="MSU3203" s="14"/>
      <c r="MSV3203" s="14"/>
      <c r="MSW3203" s="14"/>
      <c r="MSX3203" s="14"/>
      <c r="MSY3203" s="14"/>
      <c r="MSZ3203" s="14"/>
      <c r="MTA3203" s="14"/>
      <c r="MTB3203" s="14"/>
      <c r="MTC3203" s="14"/>
      <c r="MTD3203" s="14"/>
      <c r="MTE3203" s="14"/>
      <c r="MTF3203" s="14"/>
      <c r="MTG3203" s="14"/>
      <c r="MTH3203" s="14"/>
      <c r="MTI3203" s="14"/>
      <c r="MTJ3203" s="14"/>
      <c r="MTK3203" s="14"/>
      <c r="MTL3203" s="14"/>
      <c r="MTM3203" s="14"/>
      <c r="MTN3203" s="14"/>
      <c r="MTO3203" s="14"/>
      <c r="MTP3203" s="14"/>
      <c r="MTQ3203" s="14"/>
      <c r="MTR3203" s="14"/>
      <c r="MTS3203" s="14"/>
      <c r="MTT3203" s="14"/>
      <c r="MTU3203" s="14"/>
      <c r="MTV3203" s="14"/>
      <c r="MTW3203" s="14"/>
      <c r="MTX3203" s="14"/>
      <c r="MTY3203" s="14"/>
      <c r="MTZ3203" s="14"/>
      <c r="MUA3203" s="14"/>
      <c r="MUB3203" s="14"/>
      <c r="MUC3203" s="14"/>
      <c r="MUD3203" s="14"/>
      <c r="MUE3203" s="14"/>
      <c r="MUF3203" s="14"/>
      <c r="MUG3203" s="14"/>
      <c r="MUH3203" s="14"/>
      <c r="MUI3203" s="14"/>
      <c r="MUJ3203" s="14"/>
      <c r="MUK3203" s="14"/>
      <c r="MUL3203" s="14"/>
      <c r="MUM3203" s="14"/>
      <c r="MUN3203" s="14"/>
      <c r="MUO3203" s="14"/>
      <c r="MUP3203" s="14"/>
      <c r="MUQ3203" s="14"/>
      <c r="MUR3203" s="14"/>
      <c r="MUS3203" s="14"/>
      <c r="MUT3203" s="14"/>
      <c r="MUU3203" s="14"/>
      <c r="MUV3203" s="14"/>
      <c r="MUW3203" s="14"/>
      <c r="MUX3203" s="14"/>
      <c r="MUY3203" s="14"/>
      <c r="MUZ3203" s="14"/>
      <c r="MVA3203" s="14"/>
      <c r="MVB3203" s="14"/>
      <c r="MVC3203" s="14"/>
      <c r="MVD3203" s="14"/>
      <c r="MVE3203" s="14"/>
      <c r="MVF3203" s="14"/>
      <c r="MVG3203" s="14"/>
      <c r="MVH3203" s="14"/>
      <c r="MVI3203" s="14"/>
      <c r="MVJ3203" s="14"/>
      <c r="MVK3203" s="14"/>
      <c r="MVL3203" s="14"/>
      <c r="MVM3203" s="14"/>
      <c r="MVN3203" s="14"/>
      <c r="MVO3203" s="14"/>
      <c r="MVP3203" s="14"/>
      <c r="MVQ3203" s="14"/>
      <c r="MVR3203" s="14"/>
      <c r="MVS3203" s="14"/>
      <c r="MVT3203" s="14"/>
      <c r="MVU3203" s="14"/>
      <c r="MVV3203" s="14"/>
      <c r="MVW3203" s="14"/>
      <c r="MVX3203" s="14"/>
      <c r="MVY3203" s="14"/>
      <c r="MVZ3203" s="14"/>
      <c r="MWA3203" s="14"/>
      <c r="MWB3203" s="14"/>
      <c r="MWC3203" s="14"/>
      <c r="MWD3203" s="14"/>
      <c r="MWE3203" s="14"/>
      <c r="MWF3203" s="14"/>
      <c r="MWG3203" s="14"/>
      <c r="MWH3203" s="14"/>
      <c r="MWI3203" s="14"/>
      <c r="MWJ3203" s="14"/>
      <c r="MWK3203" s="14"/>
      <c r="MWL3203" s="14"/>
      <c r="MWM3203" s="14"/>
      <c r="MWN3203" s="14"/>
      <c r="MWO3203" s="14"/>
      <c r="MWP3203" s="14"/>
      <c r="MWQ3203" s="14"/>
      <c r="MWR3203" s="14"/>
      <c r="MWS3203" s="14"/>
      <c r="MWT3203" s="14"/>
      <c r="MWU3203" s="14"/>
      <c r="MWV3203" s="14"/>
      <c r="MWW3203" s="14"/>
      <c r="MWX3203" s="14"/>
      <c r="MWY3203" s="14"/>
      <c r="MWZ3203" s="14"/>
      <c r="MXA3203" s="14"/>
      <c r="MXB3203" s="14"/>
      <c r="MXC3203" s="14"/>
      <c r="MXD3203" s="14"/>
      <c r="MXE3203" s="14"/>
      <c r="MXF3203" s="14"/>
      <c r="MXG3203" s="14"/>
      <c r="MXH3203" s="14"/>
      <c r="MXI3203" s="14"/>
      <c r="MXJ3203" s="14"/>
      <c r="MXK3203" s="14"/>
      <c r="MXL3203" s="14"/>
      <c r="MXM3203" s="14"/>
      <c r="MXN3203" s="14"/>
      <c r="MXO3203" s="14"/>
      <c r="MXP3203" s="14"/>
      <c r="MXQ3203" s="14"/>
      <c r="MXR3203" s="14"/>
      <c r="MXS3203" s="14"/>
      <c r="MXT3203" s="14"/>
      <c r="MXU3203" s="14"/>
      <c r="MXV3203" s="14"/>
      <c r="MXW3203" s="14"/>
      <c r="MXX3203" s="14"/>
      <c r="MXY3203" s="14"/>
      <c r="MXZ3203" s="14"/>
      <c r="MYA3203" s="14"/>
      <c r="MYB3203" s="14"/>
      <c r="MYC3203" s="14"/>
      <c r="MYD3203" s="14"/>
      <c r="MYE3203" s="14"/>
      <c r="MYF3203" s="14"/>
      <c r="MYG3203" s="14"/>
      <c r="MYH3203" s="14"/>
      <c r="MYI3203" s="14"/>
      <c r="MYJ3203" s="14"/>
      <c r="MYK3203" s="14"/>
      <c r="MYL3203" s="14"/>
      <c r="MYM3203" s="14"/>
      <c r="MYN3203" s="14"/>
      <c r="MYO3203" s="14"/>
      <c r="MYP3203" s="14"/>
      <c r="MYQ3203" s="14"/>
      <c r="MYR3203" s="14"/>
      <c r="MYS3203" s="14"/>
      <c r="MYT3203" s="14"/>
      <c r="MYU3203" s="14"/>
      <c r="MYV3203" s="14"/>
      <c r="MYW3203" s="14"/>
      <c r="MYX3203" s="14"/>
      <c r="MYY3203" s="14"/>
      <c r="MYZ3203" s="14"/>
      <c r="MZA3203" s="14"/>
      <c r="MZB3203" s="14"/>
      <c r="MZC3203" s="14"/>
      <c r="MZD3203" s="14"/>
      <c r="MZE3203" s="14"/>
      <c r="MZF3203" s="14"/>
      <c r="MZG3203" s="14"/>
      <c r="MZH3203" s="14"/>
      <c r="MZI3203" s="14"/>
      <c r="MZJ3203" s="14"/>
      <c r="MZK3203" s="14"/>
      <c r="MZL3203" s="14"/>
      <c r="MZM3203" s="14"/>
      <c r="MZN3203" s="14"/>
      <c r="MZO3203" s="14"/>
      <c r="MZP3203" s="14"/>
      <c r="MZQ3203" s="14"/>
      <c r="MZR3203" s="14"/>
      <c r="MZS3203" s="14"/>
      <c r="MZT3203" s="14"/>
      <c r="MZU3203" s="14"/>
      <c r="MZV3203" s="14"/>
      <c r="MZW3203" s="14"/>
      <c r="MZX3203" s="14"/>
      <c r="MZY3203" s="14"/>
      <c r="MZZ3203" s="14"/>
      <c r="NAA3203" s="14"/>
      <c r="NAB3203" s="14"/>
      <c r="NAC3203" s="14"/>
      <c r="NAD3203" s="14"/>
      <c r="NAE3203" s="14"/>
      <c r="NAF3203" s="14"/>
      <c r="NAG3203" s="14"/>
      <c r="NAH3203" s="14"/>
      <c r="NAI3203" s="14"/>
      <c r="NAJ3203" s="14"/>
      <c r="NAK3203" s="14"/>
      <c r="NAL3203" s="14"/>
      <c r="NAM3203" s="14"/>
      <c r="NAN3203" s="14"/>
      <c r="NAO3203" s="14"/>
      <c r="NAP3203" s="14"/>
      <c r="NAQ3203" s="14"/>
      <c r="NAR3203" s="14"/>
      <c r="NAS3203" s="14"/>
      <c r="NAT3203" s="14"/>
      <c r="NAU3203" s="14"/>
      <c r="NAV3203" s="14"/>
      <c r="NAW3203" s="14"/>
      <c r="NAX3203" s="14"/>
      <c r="NAY3203" s="14"/>
      <c r="NAZ3203" s="14"/>
      <c r="NBA3203" s="14"/>
      <c r="NBB3203" s="14"/>
      <c r="NBC3203" s="14"/>
      <c r="NBD3203" s="14"/>
      <c r="NBE3203" s="14"/>
      <c r="NBF3203" s="14"/>
      <c r="NBG3203" s="14"/>
      <c r="NBH3203" s="14"/>
      <c r="NBI3203" s="14"/>
      <c r="NBJ3203" s="14"/>
      <c r="NBK3203" s="14"/>
      <c r="NBL3203" s="14"/>
      <c r="NBM3203" s="14"/>
      <c r="NBN3203" s="14"/>
      <c r="NBO3203" s="14"/>
      <c r="NBP3203" s="14"/>
      <c r="NBQ3203" s="14"/>
      <c r="NBR3203" s="14"/>
      <c r="NBS3203" s="14"/>
      <c r="NBT3203" s="14"/>
      <c r="NBU3203" s="14"/>
      <c r="NBV3203" s="14"/>
      <c r="NBW3203" s="14"/>
      <c r="NBX3203" s="14"/>
      <c r="NBY3203" s="14"/>
      <c r="NBZ3203" s="14"/>
      <c r="NCA3203" s="14"/>
      <c r="NCB3203" s="14"/>
      <c r="NCC3203" s="14"/>
      <c r="NCD3203" s="14"/>
      <c r="NCE3203" s="14"/>
      <c r="NCF3203" s="14"/>
      <c r="NCG3203" s="14"/>
      <c r="NCH3203" s="14"/>
      <c r="NCI3203" s="14"/>
      <c r="NCJ3203" s="14"/>
      <c r="NCK3203" s="14"/>
      <c r="NCL3203" s="14"/>
      <c r="NCM3203" s="14"/>
      <c r="NCN3203" s="14"/>
      <c r="NCO3203" s="14"/>
      <c r="NCP3203" s="14"/>
      <c r="NCQ3203" s="14"/>
      <c r="NCR3203" s="14"/>
      <c r="NCS3203" s="14"/>
      <c r="NCT3203" s="14"/>
      <c r="NCU3203" s="14"/>
      <c r="NCV3203" s="14"/>
      <c r="NCW3203" s="14"/>
      <c r="NCX3203" s="14"/>
      <c r="NCY3203" s="14"/>
      <c r="NCZ3203" s="14"/>
      <c r="NDA3203" s="14"/>
      <c r="NDB3203" s="14"/>
      <c r="NDC3203" s="14"/>
      <c r="NDD3203" s="14"/>
      <c r="NDE3203" s="14"/>
      <c r="NDF3203" s="14"/>
      <c r="NDG3203" s="14"/>
      <c r="NDH3203" s="14"/>
      <c r="NDI3203" s="14"/>
      <c r="NDJ3203" s="14"/>
      <c r="NDK3203" s="14"/>
      <c r="NDL3203" s="14"/>
      <c r="NDM3203" s="14"/>
      <c r="NDN3203" s="14"/>
      <c r="NDO3203" s="14"/>
      <c r="NDP3203" s="14"/>
      <c r="NDQ3203" s="14"/>
      <c r="NDR3203" s="14"/>
      <c r="NDS3203" s="14"/>
      <c r="NDT3203" s="14"/>
      <c r="NDU3203" s="14"/>
      <c r="NDV3203" s="14"/>
      <c r="NDW3203" s="14"/>
      <c r="NDX3203" s="14"/>
      <c r="NDY3203" s="14"/>
      <c r="NDZ3203" s="14"/>
      <c r="NEA3203" s="14"/>
      <c r="NEB3203" s="14"/>
      <c r="NEC3203" s="14"/>
      <c r="NED3203" s="14"/>
      <c r="NEE3203" s="14"/>
      <c r="NEF3203" s="14"/>
      <c r="NEG3203" s="14"/>
      <c r="NEH3203" s="14"/>
      <c r="NEI3203" s="14"/>
      <c r="NEJ3203" s="14"/>
      <c r="NEK3203" s="14"/>
      <c r="NEL3203" s="14"/>
      <c r="NEM3203" s="14"/>
      <c r="NEN3203" s="14"/>
      <c r="NEO3203" s="14"/>
      <c r="NEP3203" s="14"/>
      <c r="NEQ3203" s="14"/>
      <c r="NER3203" s="14"/>
      <c r="NES3203" s="14"/>
      <c r="NET3203" s="14"/>
      <c r="NEU3203" s="14"/>
      <c r="NEV3203" s="14"/>
      <c r="NEW3203" s="14"/>
      <c r="NEX3203" s="14"/>
      <c r="NEY3203" s="14"/>
      <c r="NEZ3203" s="14"/>
      <c r="NFA3203" s="14"/>
      <c r="NFB3203" s="14"/>
      <c r="NFC3203" s="14"/>
      <c r="NFD3203" s="14"/>
      <c r="NFE3203" s="14"/>
      <c r="NFF3203" s="14"/>
      <c r="NFG3203" s="14"/>
      <c r="NFH3203" s="14"/>
      <c r="NFI3203" s="14"/>
      <c r="NFJ3203" s="14"/>
      <c r="NFK3203" s="14"/>
      <c r="NFL3203" s="14"/>
      <c r="NFM3203" s="14"/>
      <c r="NFN3203" s="14"/>
      <c r="NFO3203" s="14"/>
      <c r="NFP3203" s="14"/>
      <c r="NFQ3203" s="14"/>
      <c r="NFR3203" s="14"/>
      <c r="NFS3203" s="14"/>
      <c r="NFT3203" s="14"/>
      <c r="NFU3203" s="14"/>
      <c r="NFV3203" s="14"/>
      <c r="NFW3203" s="14"/>
      <c r="NFX3203" s="14"/>
      <c r="NFY3203" s="14"/>
      <c r="NFZ3203" s="14"/>
      <c r="NGA3203" s="14"/>
      <c r="NGB3203" s="14"/>
      <c r="NGC3203" s="14"/>
      <c r="NGD3203" s="14"/>
      <c r="NGE3203" s="14"/>
      <c r="NGF3203" s="14"/>
      <c r="NGG3203" s="14"/>
      <c r="NGH3203" s="14"/>
      <c r="NGI3203" s="14"/>
      <c r="NGJ3203" s="14"/>
      <c r="NGK3203" s="14"/>
      <c r="NGL3203" s="14"/>
      <c r="NGM3203" s="14"/>
      <c r="NGN3203" s="14"/>
      <c r="NGO3203" s="14"/>
      <c r="NGP3203" s="14"/>
      <c r="NGQ3203" s="14"/>
      <c r="NGR3203" s="14"/>
      <c r="NGS3203" s="14"/>
      <c r="NGT3203" s="14"/>
      <c r="NGU3203" s="14"/>
      <c r="NGV3203" s="14"/>
      <c r="NGW3203" s="14"/>
      <c r="NGX3203" s="14"/>
      <c r="NGY3203" s="14"/>
      <c r="NGZ3203" s="14"/>
      <c r="NHA3203" s="14"/>
      <c r="NHB3203" s="14"/>
      <c r="NHC3203" s="14"/>
      <c r="NHD3203" s="14"/>
      <c r="NHE3203" s="14"/>
      <c r="NHF3203" s="14"/>
      <c r="NHG3203" s="14"/>
      <c r="NHH3203" s="14"/>
      <c r="NHI3203" s="14"/>
      <c r="NHJ3203" s="14"/>
      <c r="NHK3203" s="14"/>
      <c r="NHL3203" s="14"/>
      <c r="NHM3203" s="14"/>
      <c r="NHN3203" s="14"/>
      <c r="NHO3203" s="14"/>
      <c r="NHP3203" s="14"/>
      <c r="NHQ3203" s="14"/>
      <c r="NHR3203" s="14"/>
      <c r="NHS3203" s="14"/>
      <c r="NHT3203" s="14"/>
      <c r="NHU3203" s="14"/>
      <c r="NHV3203" s="14"/>
      <c r="NHW3203" s="14"/>
      <c r="NHX3203" s="14"/>
      <c r="NHY3203" s="14"/>
      <c r="NHZ3203" s="14"/>
      <c r="NIA3203" s="14"/>
      <c r="NIB3203" s="14"/>
      <c r="NIC3203" s="14"/>
      <c r="NID3203" s="14"/>
      <c r="NIE3203" s="14"/>
      <c r="NIF3203" s="14"/>
      <c r="NIG3203" s="14"/>
      <c r="NIH3203" s="14"/>
      <c r="NII3203" s="14"/>
      <c r="NIJ3203" s="14"/>
      <c r="NIK3203" s="14"/>
      <c r="NIL3203" s="14"/>
      <c r="NIM3203" s="14"/>
      <c r="NIN3203" s="14"/>
      <c r="NIO3203" s="14"/>
      <c r="NIP3203" s="14"/>
      <c r="NIQ3203" s="14"/>
      <c r="NIR3203" s="14"/>
      <c r="NIS3203" s="14"/>
      <c r="NIT3203" s="14"/>
      <c r="NIU3203" s="14"/>
      <c r="NIV3203" s="14"/>
      <c r="NIW3203" s="14"/>
      <c r="NIX3203" s="14"/>
      <c r="NIY3203" s="14"/>
      <c r="NIZ3203" s="14"/>
      <c r="NJA3203" s="14"/>
      <c r="NJB3203" s="14"/>
      <c r="NJC3203" s="14"/>
      <c r="NJD3203" s="14"/>
      <c r="NJE3203" s="14"/>
      <c r="NJF3203" s="14"/>
      <c r="NJG3203" s="14"/>
      <c r="NJH3203" s="14"/>
      <c r="NJI3203" s="14"/>
      <c r="NJJ3203" s="14"/>
      <c r="NJK3203" s="14"/>
      <c r="NJL3203" s="14"/>
      <c r="NJM3203" s="14"/>
      <c r="NJN3203" s="14"/>
      <c r="NJO3203" s="14"/>
      <c r="NJP3203" s="14"/>
      <c r="NJQ3203" s="14"/>
      <c r="NJR3203" s="14"/>
      <c r="NJS3203" s="14"/>
      <c r="NJT3203" s="14"/>
      <c r="NJU3203" s="14"/>
      <c r="NJV3203" s="14"/>
      <c r="NJW3203" s="14"/>
      <c r="NJX3203" s="14"/>
      <c r="NJY3203" s="14"/>
      <c r="NJZ3203" s="14"/>
      <c r="NKA3203" s="14"/>
      <c r="NKB3203" s="14"/>
      <c r="NKC3203" s="14"/>
      <c r="NKD3203" s="14"/>
      <c r="NKE3203" s="14"/>
      <c r="NKF3203" s="14"/>
      <c r="NKG3203" s="14"/>
      <c r="NKH3203" s="14"/>
      <c r="NKI3203" s="14"/>
      <c r="NKJ3203" s="14"/>
      <c r="NKK3203" s="14"/>
      <c r="NKL3203" s="14"/>
      <c r="NKM3203" s="14"/>
      <c r="NKN3203" s="14"/>
      <c r="NKO3203" s="14"/>
      <c r="NKP3203" s="14"/>
      <c r="NKQ3203" s="14"/>
      <c r="NKR3203" s="14"/>
      <c r="NKS3203" s="14"/>
      <c r="NKT3203" s="14"/>
      <c r="NKU3203" s="14"/>
      <c r="NKV3203" s="14"/>
      <c r="NKW3203" s="14"/>
      <c r="NKX3203" s="14"/>
      <c r="NKY3203" s="14"/>
      <c r="NKZ3203" s="14"/>
      <c r="NLA3203" s="14"/>
      <c r="NLB3203" s="14"/>
      <c r="NLC3203" s="14"/>
      <c r="NLD3203" s="14"/>
      <c r="NLE3203" s="14"/>
      <c r="NLF3203" s="14"/>
      <c r="NLG3203" s="14"/>
      <c r="NLH3203" s="14"/>
      <c r="NLI3203" s="14"/>
      <c r="NLJ3203" s="14"/>
      <c r="NLK3203" s="14"/>
      <c r="NLL3203" s="14"/>
      <c r="NLM3203" s="14"/>
      <c r="NLN3203" s="14"/>
      <c r="NLO3203" s="14"/>
      <c r="NLP3203" s="14"/>
      <c r="NLQ3203" s="14"/>
      <c r="NLR3203" s="14"/>
      <c r="NLS3203" s="14"/>
      <c r="NLT3203" s="14"/>
      <c r="NLU3203" s="14"/>
      <c r="NLV3203" s="14"/>
      <c r="NLW3203" s="14"/>
      <c r="NLX3203" s="14"/>
      <c r="NLY3203" s="14"/>
      <c r="NLZ3203" s="14"/>
      <c r="NMA3203" s="14"/>
      <c r="NMB3203" s="14"/>
      <c r="NMC3203" s="14"/>
      <c r="NMD3203" s="14"/>
      <c r="NME3203" s="14"/>
      <c r="NMF3203" s="14"/>
      <c r="NMG3203" s="14"/>
      <c r="NMH3203" s="14"/>
      <c r="NMI3203" s="14"/>
      <c r="NMJ3203" s="14"/>
      <c r="NMK3203" s="14"/>
      <c r="NML3203" s="14"/>
      <c r="NMM3203" s="14"/>
      <c r="NMN3203" s="14"/>
      <c r="NMO3203" s="14"/>
      <c r="NMP3203" s="14"/>
      <c r="NMQ3203" s="14"/>
      <c r="NMR3203" s="14"/>
      <c r="NMS3203" s="14"/>
      <c r="NMT3203" s="14"/>
      <c r="NMU3203" s="14"/>
      <c r="NMV3203" s="14"/>
      <c r="NMW3203" s="14"/>
      <c r="NMX3203" s="14"/>
      <c r="NMY3203" s="14"/>
      <c r="NMZ3203" s="14"/>
      <c r="NNA3203" s="14"/>
      <c r="NNB3203" s="14"/>
      <c r="NNC3203" s="14"/>
      <c r="NND3203" s="14"/>
      <c r="NNE3203" s="14"/>
      <c r="NNF3203" s="14"/>
      <c r="NNG3203" s="14"/>
      <c r="NNH3203" s="14"/>
      <c r="NNI3203" s="14"/>
      <c r="NNJ3203" s="14"/>
      <c r="NNK3203" s="14"/>
      <c r="NNL3203" s="14"/>
      <c r="NNM3203" s="14"/>
      <c r="NNN3203" s="14"/>
      <c r="NNO3203" s="14"/>
      <c r="NNP3203" s="14"/>
      <c r="NNQ3203" s="14"/>
      <c r="NNR3203" s="14"/>
      <c r="NNS3203" s="14"/>
      <c r="NNT3203" s="14"/>
      <c r="NNU3203" s="14"/>
      <c r="NNV3203" s="14"/>
      <c r="NNW3203" s="14"/>
      <c r="NNX3203" s="14"/>
      <c r="NNY3203" s="14"/>
      <c r="NNZ3203" s="14"/>
      <c r="NOA3203" s="14"/>
      <c r="NOB3203" s="14"/>
      <c r="NOC3203" s="14"/>
      <c r="NOD3203" s="14"/>
      <c r="NOE3203" s="14"/>
      <c r="NOF3203" s="14"/>
      <c r="NOG3203" s="14"/>
      <c r="NOH3203" s="14"/>
      <c r="NOI3203" s="14"/>
      <c r="NOJ3203" s="14"/>
      <c r="NOK3203" s="14"/>
      <c r="NOL3203" s="14"/>
      <c r="NOM3203" s="14"/>
      <c r="NON3203" s="14"/>
      <c r="NOO3203" s="14"/>
      <c r="NOP3203" s="14"/>
      <c r="NOQ3203" s="14"/>
      <c r="NOR3203" s="14"/>
      <c r="NOS3203" s="14"/>
      <c r="NOT3203" s="14"/>
      <c r="NOU3203" s="14"/>
      <c r="NOV3203" s="14"/>
      <c r="NOW3203" s="14"/>
      <c r="NOX3203" s="14"/>
      <c r="NOY3203" s="14"/>
      <c r="NOZ3203" s="14"/>
      <c r="NPA3203" s="14"/>
      <c r="NPB3203" s="14"/>
      <c r="NPC3203" s="14"/>
      <c r="NPD3203" s="14"/>
      <c r="NPE3203" s="14"/>
      <c r="NPF3203" s="14"/>
      <c r="NPG3203" s="14"/>
      <c r="NPH3203" s="14"/>
      <c r="NPI3203" s="14"/>
      <c r="NPJ3203" s="14"/>
      <c r="NPK3203" s="14"/>
      <c r="NPL3203" s="14"/>
      <c r="NPM3203" s="14"/>
      <c r="NPN3203" s="14"/>
      <c r="NPO3203" s="14"/>
      <c r="NPP3203" s="14"/>
      <c r="NPQ3203" s="14"/>
      <c r="NPR3203" s="14"/>
      <c r="NPS3203" s="14"/>
      <c r="NPT3203" s="14"/>
      <c r="NPU3203" s="14"/>
      <c r="NPV3203" s="14"/>
      <c r="NPW3203" s="14"/>
      <c r="NPX3203" s="14"/>
      <c r="NPY3203" s="14"/>
      <c r="NPZ3203" s="14"/>
      <c r="NQA3203" s="14"/>
      <c r="NQB3203" s="14"/>
      <c r="NQC3203" s="14"/>
      <c r="NQD3203" s="14"/>
      <c r="NQE3203" s="14"/>
      <c r="NQF3203" s="14"/>
      <c r="NQG3203" s="14"/>
      <c r="NQH3203" s="14"/>
      <c r="NQI3203" s="14"/>
      <c r="NQJ3203" s="14"/>
      <c r="NQK3203" s="14"/>
      <c r="NQL3203" s="14"/>
      <c r="NQM3203" s="14"/>
      <c r="NQN3203" s="14"/>
      <c r="NQO3203" s="14"/>
      <c r="NQP3203" s="14"/>
      <c r="NQQ3203" s="14"/>
      <c r="NQR3203" s="14"/>
      <c r="NQS3203" s="14"/>
      <c r="NQT3203" s="14"/>
      <c r="NQU3203" s="14"/>
      <c r="NQV3203" s="14"/>
      <c r="NQW3203" s="14"/>
      <c r="NQX3203" s="14"/>
      <c r="NQY3203" s="14"/>
      <c r="NQZ3203" s="14"/>
      <c r="NRA3203" s="14"/>
      <c r="NRB3203" s="14"/>
      <c r="NRC3203" s="14"/>
      <c r="NRD3203" s="14"/>
      <c r="NRE3203" s="14"/>
      <c r="NRF3203" s="14"/>
      <c r="NRG3203" s="14"/>
      <c r="NRH3203" s="14"/>
      <c r="NRI3203" s="14"/>
      <c r="NRJ3203" s="14"/>
      <c r="NRK3203" s="14"/>
      <c r="NRL3203" s="14"/>
      <c r="NRM3203" s="14"/>
      <c r="NRN3203" s="14"/>
      <c r="NRO3203" s="14"/>
      <c r="NRP3203" s="14"/>
      <c r="NRQ3203" s="14"/>
      <c r="NRR3203" s="14"/>
      <c r="NRS3203" s="14"/>
      <c r="NRT3203" s="14"/>
      <c r="NRU3203" s="14"/>
      <c r="NRV3203" s="14"/>
      <c r="NRW3203" s="14"/>
      <c r="NRX3203" s="14"/>
      <c r="NRY3203" s="14"/>
      <c r="NRZ3203" s="14"/>
      <c r="NSA3203" s="14"/>
      <c r="NSB3203" s="14"/>
      <c r="NSC3203" s="14"/>
      <c r="NSD3203" s="14"/>
      <c r="NSE3203" s="14"/>
      <c r="NSF3203" s="14"/>
      <c r="NSG3203" s="14"/>
      <c r="NSH3203" s="14"/>
      <c r="NSI3203" s="14"/>
      <c r="NSJ3203" s="14"/>
      <c r="NSK3203" s="14"/>
      <c r="NSL3203" s="14"/>
      <c r="NSM3203" s="14"/>
      <c r="NSN3203" s="14"/>
      <c r="NSO3203" s="14"/>
      <c r="NSP3203" s="14"/>
      <c r="NSQ3203" s="14"/>
      <c r="NSR3203" s="14"/>
      <c r="NSS3203" s="14"/>
      <c r="NST3203" s="14"/>
      <c r="NSU3203" s="14"/>
      <c r="NSV3203" s="14"/>
      <c r="NSW3203" s="14"/>
      <c r="NSX3203" s="14"/>
      <c r="NSY3203" s="14"/>
      <c r="NSZ3203" s="14"/>
      <c r="NTA3203" s="14"/>
      <c r="NTB3203" s="14"/>
      <c r="NTC3203" s="14"/>
      <c r="NTD3203" s="14"/>
      <c r="NTE3203" s="14"/>
      <c r="NTF3203" s="14"/>
      <c r="NTG3203" s="14"/>
      <c r="NTH3203" s="14"/>
      <c r="NTI3203" s="14"/>
      <c r="NTJ3203" s="14"/>
      <c r="NTK3203" s="14"/>
      <c r="NTL3203" s="14"/>
      <c r="NTM3203" s="14"/>
      <c r="NTN3203" s="14"/>
      <c r="NTO3203" s="14"/>
      <c r="NTP3203" s="14"/>
      <c r="NTQ3203" s="14"/>
      <c r="NTR3203" s="14"/>
      <c r="NTS3203" s="14"/>
      <c r="NTT3203" s="14"/>
      <c r="NTU3203" s="14"/>
      <c r="NTV3203" s="14"/>
      <c r="NTW3203" s="14"/>
      <c r="NTX3203" s="14"/>
      <c r="NTY3203" s="14"/>
      <c r="NTZ3203" s="14"/>
      <c r="NUA3203" s="14"/>
      <c r="NUB3203" s="14"/>
      <c r="NUC3203" s="14"/>
      <c r="NUD3203" s="14"/>
      <c r="NUE3203" s="14"/>
      <c r="NUF3203" s="14"/>
      <c r="NUG3203" s="14"/>
      <c r="NUH3203" s="14"/>
      <c r="NUI3203" s="14"/>
      <c r="NUJ3203" s="14"/>
      <c r="NUK3203" s="14"/>
      <c r="NUL3203" s="14"/>
      <c r="NUM3203" s="14"/>
      <c r="NUN3203" s="14"/>
      <c r="NUO3203" s="14"/>
      <c r="NUP3203" s="14"/>
      <c r="NUQ3203" s="14"/>
      <c r="NUR3203" s="14"/>
      <c r="NUS3203" s="14"/>
      <c r="NUT3203" s="14"/>
      <c r="NUU3203" s="14"/>
      <c r="NUV3203" s="14"/>
      <c r="NUW3203" s="14"/>
      <c r="NUX3203" s="14"/>
      <c r="NUY3203" s="14"/>
      <c r="NUZ3203" s="14"/>
      <c r="NVA3203" s="14"/>
      <c r="NVB3203" s="14"/>
      <c r="NVC3203" s="14"/>
      <c r="NVD3203" s="14"/>
      <c r="NVE3203" s="14"/>
      <c r="NVF3203" s="14"/>
      <c r="NVG3203" s="14"/>
      <c r="NVH3203" s="14"/>
      <c r="NVI3203" s="14"/>
      <c r="NVJ3203" s="14"/>
      <c r="NVK3203" s="14"/>
      <c r="NVL3203" s="14"/>
      <c r="NVM3203" s="14"/>
      <c r="NVN3203" s="14"/>
      <c r="NVO3203" s="14"/>
      <c r="NVP3203" s="14"/>
      <c r="NVQ3203" s="14"/>
      <c r="NVR3203" s="14"/>
      <c r="NVS3203" s="14"/>
      <c r="NVT3203" s="14"/>
      <c r="NVU3203" s="14"/>
      <c r="NVV3203" s="14"/>
      <c r="NVW3203" s="14"/>
      <c r="NVX3203" s="14"/>
      <c r="NVY3203" s="14"/>
      <c r="NVZ3203" s="14"/>
      <c r="NWA3203" s="14"/>
      <c r="NWB3203" s="14"/>
      <c r="NWC3203" s="14"/>
      <c r="NWD3203" s="14"/>
      <c r="NWE3203" s="14"/>
      <c r="NWF3203" s="14"/>
      <c r="NWG3203" s="14"/>
      <c r="NWH3203" s="14"/>
      <c r="NWI3203" s="14"/>
      <c r="NWJ3203" s="14"/>
      <c r="NWK3203" s="14"/>
      <c r="NWL3203" s="14"/>
      <c r="NWM3203" s="14"/>
      <c r="NWN3203" s="14"/>
      <c r="NWO3203" s="14"/>
      <c r="NWP3203" s="14"/>
      <c r="NWQ3203" s="14"/>
      <c r="NWR3203" s="14"/>
      <c r="NWS3203" s="14"/>
      <c r="NWT3203" s="14"/>
      <c r="NWU3203" s="14"/>
      <c r="NWV3203" s="14"/>
      <c r="NWW3203" s="14"/>
      <c r="NWX3203" s="14"/>
      <c r="NWY3203" s="14"/>
      <c r="NWZ3203" s="14"/>
      <c r="NXA3203" s="14"/>
      <c r="NXB3203" s="14"/>
      <c r="NXC3203" s="14"/>
      <c r="NXD3203" s="14"/>
      <c r="NXE3203" s="14"/>
      <c r="NXF3203" s="14"/>
      <c r="NXG3203" s="14"/>
      <c r="NXH3203" s="14"/>
      <c r="NXI3203" s="14"/>
      <c r="NXJ3203" s="14"/>
      <c r="NXK3203" s="14"/>
      <c r="NXL3203" s="14"/>
      <c r="NXM3203" s="14"/>
      <c r="NXN3203" s="14"/>
      <c r="NXO3203" s="14"/>
      <c r="NXP3203" s="14"/>
      <c r="NXQ3203" s="14"/>
      <c r="NXR3203" s="14"/>
      <c r="NXS3203" s="14"/>
      <c r="NXT3203" s="14"/>
      <c r="NXU3203" s="14"/>
      <c r="NXV3203" s="14"/>
      <c r="NXW3203" s="14"/>
      <c r="NXX3203" s="14"/>
      <c r="NXY3203" s="14"/>
      <c r="NXZ3203" s="14"/>
      <c r="NYA3203" s="14"/>
      <c r="NYB3203" s="14"/>
      <c r="NYC3203" s="14"/>
      <c r="NYD3203" s="14"/>
      <c r="NYE3203" s="14"/>
      <c r="NYF3203" s="14"/>
      <c r="NYG3203" s="14"/>
      <c r="NYH3203" s="14"/>
      <c r="NYI3203" s="14"/>
      <c r="NYJ3203" s="14"/>
      <c r="NYK3203" s="14"/>
      <c r="NYL3203" s="14"/>
      <c r="NYM3203" s="14"/>
      <c r="NYN3203" s="14"/>
      <c r="NYO3203" s="14"/>
      <c r="NYP3203" s="14"/>
      <c r="NYQ3203" s="14"/>
      <c r="NYR3203" s="14"/>
      <c r="NYS3203" s="14"/>
      <c r="NYT3203" s="14"/>
      <c r="NYU3203" s="14"/>
      <c r="NYV3203" s="14"/>
      <c r="NYW3203" s="14"/>
      <c r="NYX3203" s="14"/>
      <c r="NYY3203" s="14"/>
      <c r="NYZ3203" s="14"/>
      <c r="NZA3203" s="14"/>
      <c r="NZB3203" s="14"/>
      <c r="NZC3203" s="14"/>
      <c r="NZD3203" s="14"/>
      <c r="NZE3203" s="14"/>
      <c r="NZF3203" s="14"/>
      <c r="NZG3203" s="14"/>
      <c r="NZH3203" s="14"/>
      <c r="NZI3203" s="14"/>
      <c r="NZJ3203" s="14"/>
      <c r="NZK3203" s="14"/>
      <c r="NZL3203" s="14"/>
      <c r="NZM3203" s="14"/>
      <c r="NZN3203" s="14"/>
      <c r="NZO3203" s="14"/>
      <c r="NZP3203" s="14"/>
      <c r="NZQ3203" s="14"/>
      <c r="NZR3203" s="14"/>
      <c r="NZS3203" s="14"/>
      <c r="NZT3203" s="14"/>
      <c r="NZU3203" s="14"/>
      <c r="NZV3203" s="14"/>
      <c r="NZW3203" s="14"/>
      <c r="NZX3203" s="14"/>
      <c r="NZY3203" s="14"/>
      <c r="NZZ3203" s="14"/>
      <c r="OAA3203" s="14"/>
      <c r="OAB3203" s="14"/>
      <c r="OAC3203" s="14"/>
      <c r="OAD3203" s="14"/>
      <c r="OAE3203" s="14"/>
      <c r="OAF3203" s="14"/>
      <c r="OAG3203" s="14"/>
      <c r="OAH3203" s="14"/>
      <c r="OAI3203" s="14"/>
      <c r="OAJ3203" s="14"/>
      <c r="OAK3203" s="14"/>
      <c r="OAL3203" s="14"/>
      <c r="OAM3203" s="14"/>
      <c r="OAN3203" s="14"/>
      <c r="OAO3203" s="14"/>
      <c r="OAP3203" s="14"/>
      <c r="OAQ3203" s="14"/>
      <c r="OAR3203" s="14"/>
      <c r="OAS3203" s="14"/>
      <c r="OAT3203" s="14"/>
      <c r="OAU3203" s="14"/>
      <c r="OAV3203" s="14"/>
      <c r="OAW3203" s="14"/>
      <c r="OAX3203" s="14"/>
      <c r="OAY3203" s="14"/>
      <c r="OAZ3203" s="14"/>
      <c r="OBA3203" s="14"/>
      <c r="OBB3203" s="14"/>
      <c r="OBC3203" s="14"/>
      <c r="OBD3203" s="14"/>
      <c r="OBE3203" s="14"/>
      <c r="OBF3203" s="14"/>
      <c r="OBG3203" s="14"/>
      <c r="OBH3203" s="14"/>
      <c r="OBI3203" s="14"/>
      <c r="OBJ3203" s="14"/>
      <c r="OBK3203" s="14"/>
      <c r="OBL3203" s="14"/>
      <c r="OBM3203" s="14"/>
      <c r="OBN3203" s="14"/>
      <c r="OBO3203" s="14"/>
      <c r="OBP3203" s="14"/>
      <c r="OBQ3203" s="14"/>
      <c r="OBR3203" s="14"/>
      <c r="OBS3203" s="14"/>
      <c r="OBT3203" s="14"/>
      <c r="OBU3203" s="14"/>
      <c r="OBV3203" s="14"/>
      <c r="OBW3203" s="14"/>
      <c r="OBX3203" s="14"/>
      <c r="OBY3203" s="14"/>
      <c r="OBZ3203" s="14"/>
      <c r="OCA3203" s="14"/>
      <c r="OCB3203" s="14"/>
      <c r="OCC3203" s="14"/>
      <c r="OCD3203" s="14"/>
      <c r="OCE3203" s="14"/>
      <c r="OCF3203" s="14"/>
      <c r="OCG3203" s="14"/>
      <c r="OCH3203" s="14"/>
      <c r="OCI3203" s="14"/>
      <c r="OCJ3203" s="14"/>
      <c r="OCK3203" s="14"/>
      <c r="OCL3203" s="14"/>
      <c r="OCM3203" s="14"/>
      <c r="OCN3203" s="14"/>
      <c r="OCO3203" s="14"/>
      <c r="OCP3203" s="14"/>
      <c r="OCQ3203" s="14"/>
      <c r="OCR3203" s="14"/>
      <c r="OCS3203" s="14"/>
      <c r="OCT3203" s="14"/>
      <c r="OCU3203" s="14"/>
      <c r="OCV3203" s="14"/>
      <c r="OCW3203" s="14"/>
      <c r="OCX3203" s="14"/>
      <c r="OCY3203" s="14"/>
      <c r="OCZ3203" s="14"/>
      <c r="ODA3203" s="14"/>
      <c r="ODB3203" s="14"/>
      <c r="ODC3203" s="14"/>
      <c r="ODD3203" s="14"/>
      <c r="ODE3203" s="14"/>
      <c r="ODF3203" s="14"/>
      <c r="ODG3203" s="14"/>
      <c r="ODH3203" s="14"/>
      <c r="ODI3203" s="14"/>
      <c r="ODJ3203" s="14"/>
      <c r="ODK3203" s="14"/>
      <c r="ODL3203" s="14"/>
      <c r="ODM3203" s="14"/>
      <c r="ODN3203" s="14"/>
      <c r="ODO3203" s="14"/>
      <c r="ODP3203" s="14"/>
      <c r="ODQ3203" s="14"/>
      <c r="ODR3203" s="14"/>
      <c r="ODS3203" s="14"/>
      <c r="ODT3203" s="14"/>
      <c r="ODU3203" s="14"/>
      <c r="ODV3203" s="14"/>
      <c r="ODW3203" s="14"/>
      <c r="ODX3203" s="14"/>
      <c r="ODY3203" s="14"/>
      <c r="ODZ3203" s="14"/>
      <c r="OEA3203" s="14"/>
      <c r="OEB3203" s="14"/>
      <c r="OEC3203" s="14"/>
      <c r="OED3203" s="14"/>
      <c r="OEE3203" s="14"/>
      <c r="OEF3203" s="14"/>
      <c r="OEG3203" s="14"/>
      <c r="OEH3203" s="14"/>
      <c r="OEI3203" s="14"/>
      <c r="OEJ3203" s="14"/>
      <c r="OEK3203" s="14"/>
      <c r="OEL3203" s="14"/>
      <c r="OEM3203" s="14"/>
      <c r="OEN3203" s="14"/>
      <c r="OEO3203" s="14"/>
      <c r="OEP3203" s="14"/>
      <c r="OEQ3203" s="14"/>
      <c r="OER3203" s="14"/>
      <c r="OES3203" s="14"/>
      <c r="OET3203" s="14"/>
      <c r="OEU3203" s="14"/>
      <c r="OEV3203" s="14"/>
      <c r="OEW3203" s="14"/>
      <c r="OEX3203" s="14"/>
      <c r="OEY3203" s="14"/>
      <c r="OEZ3203" s="14"/>
      <c r="OFA3203" s="14"/>
      <c r="OFB3203" s="14"/>
      <c r="OFC3203" s="14"/>
      <c r="OFD3203" s="14"/>
      <c r="OFE3203" s="14"/>
      <c r="OFF3203" s="14"/>
      <c r="OFG3203" s="14"/>
      <c r="OFH3203" s="14"/>
      <c r="OFI3203" s="14"/>
      <c r="OFJ3203" s="14"/>
      <c r="OFK3203" s="14"/>
      <c r="OFL3203" s="14"/>
      <c r="OFM3203" s="14"/>
      <c r="OFN3203" s="14"/>
      <c r="OFO3203" s="14"/>
      <c r="OFP3203" s="14"/>
      <c r="OFQ3203" s="14"/>
      <c r="OFR3203" s="14"/>
      <c r="OFS3203" s="14"/>
      <c r="OFT3203" s="14"/>
      <c r="OFU3203" s="14"/>
      <c r="OFV3203" s="14"/>
      <c r="OFW3203" s="14"/>
      <c r="OFX3203" s="14"/>
      <c r="OFY3203" s="14"/>
      <c r="OFZ3203" s="14"/>
      <c r="OGA3203" s="14"/>
      <c r="OGB3203" s="14"/>
      <c r="OGC3203" s="14"/>
      <c r="OGD3203" s="14"/>
      <c r="OGE3203" s="14"/>
      <c r="OGF3203" s="14"/>
      <c r="OGG3203" s="14"/>
      <c r="OGH3203" s="14"/>
      <c r="OGI3203" s="14"/>
      <c r="OGJ3203" s="14"/>
      <c r="OGK3203" s="14"/>
      <c r="OGL3203" s="14"/>
      <c r="OGM3203" s="14"/>
      <c r="OGN3203" s="14"/>
      <c r="OGO3203" s="14"/>
      <c r="OGP3203" s="14"/>
      <c r="OGQ3203" s="14"/>
      <c r="OGR3203" s="14"/>
      <c r="OGS3203" s="14"/>
      <c r="OGT3203" s="14"/>
      <c r="OGU3203" s="14"/>
      <c r="OGV3203" s="14"/>
      <c r="OGW3203" s="14"/>
      <c r="OGX3203" s="14"/>
      <c r="OGY3203" s="14"/>
      <c r="OGZ3203" s="14"/>
      <c r="OHA3203" s="14"/>
      <c r="OHB3203" s="14"/>
      <c r="OHC3203" s="14"/>
      <c r="OHD3203" s="14"/>
      <c r="OHE3203" s="14"/>
      <c r="OHF3203" s="14"/>
      <c r="OHG3203" s="14"/>
      <c r="OHH3203" s="14"/>
      <c r="OHI3203" s="14"/>
      <c r="OHJ3203" s="14"/>
      <c r="OHK3203" s="14"/>
      <c r="OHL3203" s="14"/>
      <c r="OHM3203" s="14"/>
      <c r="OHN3203" s="14"/>
      <c r="OHO3203" s="14"/>
      <c r="OHP3203" s="14"/>
      <c r="OHQ3203" s="14"/>
      <c r="OHR3203" s="14"/>
      <c r="OHS3203" s="14"/>
      <c r="OHT3203" s="14"/>
      <c r="OHU3203" s="14"/>
      <c r="OHV3203" s="14"/>
      <c r="OHW3203" s="14"/>
      <c r="OHX3203" s="14"/>
      <c r="OHY3203" s="14"/>
      <c r="OHZ3203" s="14"/>
      <c r="OIA3203" s="14"/>
      <c r="OIB3203" s="14"/>
      <c r="OIC3203" s="14"/>
      <c r="OID3203" s="14"/>
      <c r="OIE3203" s="14"/>
      <c r="OIF3203" s="14"/>
      <c r="OIG3203" s="14"/>
      <c r="OIH3203" s="14"/>
      <c r="OII3203" s="14"/>
      <c r="OIJ3203" s="14"/>
      <c r="OIK3203" s="14"/>
      <c r="OIL3203" s="14"/>
      <c r="OIM3203" s="14"/>
      <c r="OIN3203" s="14"/>
      <c r="OIO3203" s="14"/>
      <c r="OIP3203" s="14"/>
      <c r="OIQ3203" s="14"/>
      <c r="OIR3203" s="14"/>
      <c r="OIS3203" s="14"/>
      <c r="OIT3203" s="14"/>
      <c r="OIU3203" s="14"/>
      <c r="OIV3203" s="14"/>
      <c r="OIW3203" s="14"/>
      <c r="OIX3203" s="14"/>
      <c r="OIY3203" s="14"/>
      <c r="OIZ3203" s="14"/>
      <c r="OJA3203" s="14"/>
      <c r="OJB3203" s="14"/>
      <c r="OJC3203" s="14"/>
      <c r="OJD3203" s="14"/>
      <c r="OJE3203" s="14"/>
      <c r="OJF3203" s="14"/>
      <c r="OJG3203" s="14"/>
      <c r="OJH3203" s="14"/>
      <c r="OJI3203" s="14"/>
      <c r="OJJ3203" s="14"/>
      <c r="OJK3203" s="14"/>
      <c r="OJL3203" s="14"/>
      <c r="OJM3203" s="14"/>
      <c r="OJN3203" s="14"/>
      <c r="OJO3203" s="14"/>
      <c r="OJP3203" s="14"/>
      <c r="OJQ3203" s="14"/>
      <c r="OJR3203" s="14"/>
      <c r="OJS3203" s="14"/>
      <c r="OJT3203" s="14"/>
      <c r="OJU3203" s="14"/>
      <c r="OJV3203" s="14"/>
      <c r="OJW3203" s="14"/>
      <c r="OJX3203" s="14"/>
      <c r="OJY3203" s="14"/>
      <c r="OJZ3203" s="14"/>
      <c r="OKA3203" s="14"/>
      <c r="OKB3203" s="14"/>
      <c r="OKC3203" s="14"/>
      <c r="OKD3203" s="14"/>
      <c r="OKE3203" s="14"/>
      <c r="OKF3203" s="14"/>
      <c r="OKG3203" s="14"/>
      <c r="OKH3203" s="14"/>
      <c r="OKI3203" s="14"/>
      <c r="OKJ3203" s="14"/>
      <c r="OKK3203" s="14"/>
      <c r="OKL3203" s="14"/>
      <c r="OKM3203" s="14"/>
      <c r="OKN3203" s="14"/>
      <c r="OKO3203" s="14"/>
      <c r="OKP3203" s="14"/>
      <c r="OKQ3203" s="14"/>
      <c r="OKR3203" s="14"/>
      <c r="OKS3203" s="14"/>
      <c r="OKT3203" s="14"/>
      <c r="OKU3203" s="14"/>
      <c r="OKV3203" s="14"/>
      <c r="OKW3203" s="14"/>
      <c r="OKX3203" s="14"/>
      <c r="OKY3203" s="14"/>
      <c r="OKZ3203" s="14"/>
      <c r="OLA3203" s="14"/>
      <c r="OLB3203" s="14"/>
      <c r="OLC3203" s="14"/>
      <c r="OLD3203" s="14"/>
      <c r="OLE3203" s="14"/>
      <c r="OLF3203" s="14"/>
      <c r="OLG3203" s="14"/>
      <c r="OLH3203" s="14"/>
      <c r="OLI3203" s="14"/>
      <c r="OLJ3203" s="14"/>
      <c r="OLK3203" s="14"/>
      <c r="OLL3203" s="14"/>
      <c r="OLM3203" s="14"/>
      <c r="OLN3203" s="14"/>
      <c r="OLO3203" s="14"/>
      <c r="OLP3203" s="14"/>
      <c r="OLQ3203" s="14"/>
      <c r="OLR3203" s="14"/>
      <c r="OLS3203" s="14"/>
      <c r="OLT3203" s="14"/>
      <c r="OLU3203" s="14"/>
      <c r="OLV3203" s="14"/>
      <c r="OLW3203" s="14"/>
      <c r="OLX3203" s="14"/>
      <c r="OLY3203" s="14"/>
      <c r="OLZ3203" s="14"/>
      <c r="OMA3203" s="14"/>
      <c r="OMB3203" s="14"/>
      <c r="OMC3203" s="14"/>
      <c r="OMD3203" s="14"/>
      <c r="OME3203" s="14"/>
      <c r="OMF3203" s="14"/>
      <c r="OMG3203" s="14"/>
      <c r="OMH3203" s="14"/>
      <c r="OMI3203" s="14"/>
      <c r="OMJ3203" s="14"/>
      <c r="OMK3203" s="14"/>
      <c r="OML3203" s="14"/>
      <c r="OMM3203" s="14"/>
      <c r="OMN3203" s="14"/>
      <c r="OMO3203" s="14"/>
      <c r="OMP3203" s="14"/>
      <c r="OMQ3203" s="14"/>
      <c r="OMR3203" s="14"/>
      <c r="OMS3203" s="14"/>
      <c r="OMT3203" s="14"/>
      <c r="OMU3203" s="14"/>
      <c r="OMV3203" s="14"/>
      <c r="OMW3203" s="14"/>
      <c r="OMX3203" s="14"/>
      <c r="OMY3203" s="14"/>
      <c r="OMZ3203" s="14"/>
      <c r="ONA3203" s="14"/>
      <c r="ONB3203" s="14"/>
      <c r="ONC3203" s="14"/>
      <c r="OND3203" s="14"/>
      <c r="ONE3203" s="14"/>
      <c r="ONF3203" s="14"/>
      <c r="ONG3203" s="14"/>
      <c r="ONH3203" s="14"/>
      <c r="ONI3203" s="14"/>
      <c r="ONJ3203" s="14"/>
      <c r="ONK3203" s="14"/>
      <c r="ONL3203" s="14"/>
      <c r="ONM3203" s="14"/>
      <c r="ONN3203" s="14"/>
      <c r="ONO3203" s="14"/>
      <c r="ONP3203" s="14"/>
      <c r="ONQ3203" s="14"/>
      <c r="ONR3203" s="14"/>
      <c r="ONS3203" s="14"/>
      <c r="ONT3203" s="14"/>
      <c r="ONU3203" s="14"/>
      <c r="ONV3203" s="14"/>
      <c r="ONW3203" s="14"/>
      <c r="ONX3203" s="14"/>
      <c r="ONY3203" s="14"/>
      <c r="ONZ3203" s="14"/>
      <c r="OOA3203" s="14"/>
      <c r="OOB3203" s="14"/>
      <c r="OOC3203" s="14"/>
      <c r="OOD3203" s="14"/>
      <c r="OOE3203" s="14"/>
      <c r="OOF3203" s="14"/>
      <c r="OOG3203" s="14"/>
      <c r="OOH3203" s="14"/>
      <c r="OOI3203" s="14"/>
      <c r="OOJ3203" s="14"/>
      <c r="OOK3203" s="14"/>
      <c r="OOL3203" s="14"/>
      <c r="OOM3203" s="14"/>
      <c r="OON3203" s="14"/>
      <c r="OOO3203" s="14"/>
      <c r="OOP3203" s="14"/>
      <c r="OOQ3203" s="14"/>
      <c r="OOR3203" s="14"/>
      <c r="OOS3203" s="14"/>
      <c r="OOT3203" s="14"/>
      <c r="OOU3203" s="14"/>
      <c r="OOV3203" s="14"/>
      <c r="OOW3203" s="14"/>
      <c r="OOX3203" s="14"/>
      <c r="OOY3203" s="14"/>
      <c r="OOZ3203" s="14"/>
      <c r="OPA3203" s="14"/>
      <c r="OPB3203" s="14"/>
      <c r="OPC3203" s="14"/>
      <c r="OPD3203" s="14"/>
      <c r="OPE3203" s="14"/>
      <c r="OPF3203" s="14"/>
      <c r="OPG3203" s="14"/>
      <c r="OPH3203" s="14"/>
      <c r="OPI3203" s="14"/>
      <c r="OPJ3203" s="14"/>
      <c r="OPK3203" s="14"/>
      <c r="OPL3203" s="14"/>
      <c r="OPM3203" s="14"/>
      <c r="OPN3203" s="14"/>
      <c r="OPO3203" s="14"/>
      <c r="OPP3203" s="14"/>
      <c r="OPQ3203" s="14"/>
      <c r="OPR3203" s="14"/>
      <c r="OPS3203" s="14"/>
      <c r="OPT3203" s="14"/>
      <c r="OPU3203" s="14"/>
      <c r="OPV3203" s="14"/>
      <c r="OPW3203" s="14"/>
      <c r="OPX3203" s="14"/>
      <c r="OPY3203" s="14"/>
      <c r="OPZ3203" s="14"/>
      <c r="OQA3203" s="14"/>
      <c r="OQB3203" s="14"/>
      <c r="OQC3203" s="14"/>
      <c r="OQD3203" s="14"/>
      <c r="OQE3203" s="14"/>
      <c r="OQF3203" s="14"/>
      <c r="OQG3203" s="14"/>
      <c r="OQH3203" s="14"/>
      <c r="OQI3203" s="14"/>
      <c r="OQJ3203" s="14"/>
      <c r="OQK3203" s="14"/>
      <c r="OQL3203" s="14"/>
      <c r="OQM3203" s="14"/>
      <c r="OQN3203" s="14"/>
      <c r="OQO3203" s="14"/>
      <c r="OQP3203" s="14"/>
      <c r="OQQ3203" s="14"/>
      <c r="OQR3203" s="14"/>
      <c r="OQS3203" s="14"/>
      <c r="OQT3203" s="14"/>
      <c r="OQU3203" s="14"/>
      <c r="OQV3203" s="14"/>
      <c r="OQW3203" s="14"/>
      <c r="OQX3203" s="14"/>
      <c r="OQY3203" s="14"/>
      <c r="OQZ3203" s="14"/>
      <c r="ORA3203" s="14"/>
      <c r="ORB3203" s="14"/>
      <c r="ORC3203" s="14"/>
      <c r="ORD3203" s="14"/>
      <c r="ORE3203" s="14"/>
      <c r="ORF3203" s="14"/>
      <c r="ORG3203" s="14"/>
      <c r="ORH3203" s="14"/>
      <c r="ORI3203" s="14"/>
      <c r="ORJ3203" s="14"/>
      <c r="ORK3203" s="14"/>
      <c r="ORL3203" s="14"/>
      <c r="ORM3203" s="14"/>
      <c r="ORN3203" s="14"/>
      <c r="ORO3203" s="14"/>
      <c r="ORP3203" s="14"/>
      <c r="ORQ3203" s="14"/>
      <c r="ORR3203" s="14"/>
      <c r="ORS3203" s="14"/>
      <c r="ORT3203" s="14"/>
      <c r="ORU3203" s="14"/>
      <c r="ORV3203" s="14"/>
      <c r="ORW3203" s="14"/>
      <c r="ORX3203" s="14"/>
      <c r="ORY3203" s="14"/>
      <c r="ORZ3203" s="14"/>
      <c r="OSA3203" s="14"/>
      <c r="OSB3203" s="14"/>
      <c r="OSC3203" s="14"/>
      <c r="OSD3203" s="14"/>
      <c r="OSE3203" s="14"/>
      <c r="OSF3203" s="14"/>
      <c r="OSG3203" s="14"/>
      <c r="OSH3203" s="14"/>
      <c r="OSI3203" s="14"/>
      <c r="OSJ3203" s="14"/>
      <c r="OSK3203" s="14"/>
      <c r="OSL3203" s="14"/>
      <c r="OSM3203" s="14"/>
      <c r="OSN3203" s="14"/>
      <c r="OSO3203" s="14"/>
      <c r="OSP3203" s="14"/>
      <c r="OSQ3203" s="14"/>
      <c r="OSR3203" s="14"/>
      <c r="OSS3203" s="14"/>
      <c r="OST3203" s="14"/>
      <c r="OSU3203" s="14"/>
      <c r="OSV3203" s="14"/>
      <c r="OSW3203" s="14"/>
      <c r="OSX3203" s="14"/>
      <c r="OSY3203" s="14"/>
      <c r="OSZ3203" s="14"/>
      <c r="OTA3203" s="14"/>
      <c r="OTB3203" s="14"/>
      <c r="OTC3203" s="14"/>
      <c r="OTD3203" s="14"/>
      <c r="OTE3203" s="14"/>
      <c r="OTF3203" s="14"/>
      <c r="OTG3203" s="14"/>
      <c r="OTH3203" s="14"/>
      <c r="OTI3203" s="14"/>
      <c r="OTJ3203" s="14"/>
      <c r="OTK3203" s="14"/>
      <c r="OTL3203" s="14"/>
      <c r="OTM3203" s="14"/>
      <c r="OTN3203" s="14"/>
      <c r="OTO3203" s="14"/>
      <c r="OTP3203" s="14"/>
      <c r="OTQ3203" s="14"/>
      <c r="OTR3203" s="14"/>
      <c r="OTS3203" s="14"/>
      <c r="OTT3203" s="14"/>
      <c r="OTU3203" s="14"/>
      <c r="OTV3203" s="14"/>
      <c r="OTW3203" s="14"/>
      <c r="OTX3203" s="14"/>
      <c r="OTY3203" s="14"/>
      <c r="OTZ3203" s="14"/>
      <c r="OUA3203" s="14"/>
      <c r="OUB3203" s="14"/>
      <c r="OUC3203" s="14"/>
      <c r="OUD3203" s="14"/>
      <c r="OUE3203" s="14"/>
      <c r="OUF3203" s="14"/>
      <c r="OUG3203" s="14"/>
      <c r="OUH3203" s="14"/>
      <c r="OUI3203" s="14"/>
      <c r="OUJ3203" s="14"/>
      <c r="OUK3203" s="14"/>
      <c r="OUL3203" s="14"/>
      <c r="OUM3203" s="14"/>
      <c r="OUN3203" s="14"/>
      <c r="OUO3203" s="14"/>
      <c r="OUP3203" s="14"/>
      <c r="OUQ3203" s="14"/>
      <c r="OUR3203" s="14"/>
      <c r="OUS3203" s="14"/>
      <c r="OUT3203" s="14"/>
      <c r="OUU3203" s="14"/>
      <c r="OUV3203" s="14"/>
      <c r="OUW3203" s="14"/>
      <c r="OUX3203" s="14"/>
      <c r="OUY3203" s="14"/>
      <c r="OUZ3203" s="14"/>
      <c r="OVA3203" s="14"/>
      <c r="OVB3203" s="14"/>
      <c r="OVC3203" s="14"/>
      <c r="OVD3203" s="14"/>
      <c r="OVE3203" s="14"/>
      <c r="OVF3203" s="14"/>
      <c r="OVG3203" s="14"/>
      <c r="OVH3203" s="14"/>
      <c r="OVI3203" s="14"/>
      <c r="OVJ3203" s="14"/>
      <c r="OVK3203" s="14"/>
      <c r="OVL3203" s="14"/>
      <c r="OVM3203" s="14"/>
      <c r="OVN3203" s="14"/>
      <c r="OVO3203" s="14"/>
      <c r="OVP3203" s="14"/>
      <c r="OVQ3203" s="14"/>
      <c r="OVR3203" s="14"/>
      <c r="OVS3203" s="14"/>
      <c r="OVT3203" s="14"/>
      <c r="OVU3203" s="14"/>
      <c r="OVV3203" s="14"/>
      <c r="OVW3203" s="14"/>
      <c r="OVX3203" s="14"/>
      <c r="OVY3203" s="14"/>
      <c r="OVZ3203" s="14"/>
      <c r="OWA3203" s="14"/>
      <c r="OWB3203" s="14"/>
      <c r="OWC3203" s="14"/>
      <c r="OWD3203" s="14"/>
      <c r="OWE3203" s="14"/>
      <c r="OWF3203" s="14"/>
      <c r="OWG3203" s="14"/>
      <c r="OWH3203" s="14"/>
      <c r="OWI3203" s="14"/>
      <c r="OWJ3203" s="14"/>
      <c r="OWK3203" s="14"/>
      <c r="OWL3203" s="14"/>
      <c r="OWM3203" s="14"/>
      <c r="OWN3203" s="14"/>
      <c r="OWO3203" s="14"/>
      <c r="OWP3203" s="14"/>
      <c r="OWQ3203" s="14"/>
      <c r="OWR3203" s="14"/>
      <c r="OWS3203" s="14"/>
      <c r="OWT3203" s="14"/>
      <c r="OWU3203" s="14"/>
      <c r="OWV3203" s="14"/>
      <c r="OWW3203" s="14"/>
      <c r="OWX3203" s="14"/>
      <c r="OWY3203" s="14"/>
      <c r="OWZ3203" s="14"/>
      <c r="OXA3203" s="14"/>
      <c r="OXB3203" s="14"/>
      <c r="OXC3203" s="14"/>
      <c r="OXD3203" s="14"/>
      <c r="OXE3203" s="14"/>
      <c r="OXF3203" s="14"/>
      <c r="OXG3203" s="14"/>
      <c r="OXH3203" s="14"/>
      <c r="OXI3203" s="14"/>
      <c r="OXJ3203" s="14"/>
      <c r="OXK3203" s="14"/>
      <c r="OXL3203" s="14"/>
      <c r="OXM3203" s="14"/>
      <c r="OXN3203" s="14"/>
      <c r="OXO3203" s="14"/>
      <c r="OXP3203" s="14"/>
      <c r="OXQ3203" s="14"/>
      <c r="OXR3203" s="14"/>
      <c r="OXS3203" s="14"/>
      <c r="OXT3203" s="14"/>
      <c r="OXU3203" s="14"/>
      <c r="OXV3203" s="14"/>
      <c r="OXW3203" s="14"/>
      <c r="OXX3203" s="14"/>
      <c r="OXY3203" s="14"/>
      <c r="OXZ3203" s="14"/>
      <c r="OYA3203" s="14"/>
      <c r="OYB3203" s="14"/>
      <c r="OYC3203" s="14"/>
      <c r="OYD3203" s="14"/>
      <c r="OYE3203" s="14"/>
      <c r="OYF3203" s="14"/>
      <c r="OYG3203" s="14"/>
      <c r="OYH3203" s="14"/>
      <c r="OYI3203" s="14"/>
      <c r="OYJ3203" s="14"/>
      <c r="OYK3203" s="14"/>
      <c r="OYL3203" s="14"/>
      <c r="OYM3203" s="14"/>
      <c r="OYN3203" s="14"/>
      <c r="OYO3203" s="14"/>
      <c r="OYP3203" s="14"/>
      <c r="OYQ3203" s="14"/>
      <c r="OYR3203" s="14"/>
      <c r="OYS3203" s="14"/>
      <c r="OYT3203" s="14"/>
      <c r="OYU3203" s="14"/>
      <c r="OYV3203" s="14"/>
      <c r="OYW3203" s="14"/>
      <c r="OYX3203" s="14"/>
      <c r="OYY3203" s="14"/>
      <c r="OYZ3203" s="14"/>
      <c r="OZA3203" s="14"/>
      <c r="OZB3203" s="14"/>
      <c r="OZC3203" s="14"/>
      <c r="OZD3203" s="14"/>
      <c r="OZE3203" s="14"/>
      <c r="OZF3203" s="14"/>
      <c r="OZG3203" s="14"/>
      <c r="OZH3203" s="14"/>
      <c r="OZI3203" s="14"/>
      <c r="OZJ3203" s="14"/>
      <c r="OZK3203" s="14"/>
      <c r="OZL3203" s="14"/>
      <c r="OZM3203" s="14"/>
      <c r="OZN3203" s="14"/>
      <c r="OZO3203" s="14"/>
      <c r="OZP3203" s="14"/>
      <c r="OZQ3203" s="14"/>
      <c r="OZR3203" s="14"/>
      <c r="OZS3203" s="14"/>
      <c r="OZT3203" s="14"/>
      <c r="OZU3203" s="14"/>
      <c r="OZV3203" s="14"/>
      <c r="OZW3203" s="14"/>
      <c r="OZX3203" s="14"/>
      <c r="OZY3203" s="14"/>
      <c r="OZZ3203" s="14"/>
      <c r="PAA3203" s="14"/>
      <c r="PAB3203" s="14"/>
      <c r="PAC3203" s="14"/>
      <c r="PAD3203" s="14"/>
      <c r="PAE3203" s="14"/>
      <c r="PAF3203" s="14"/>
      <c r="PAG3203" s="14"/>
      <c r="PAH3203" s="14"/>
      <c r="PAI3203" s="14"/>
      <c r="PAJ3203" s="14"/>
      <c r="PAK3203" s="14"/>
      <c r="PAL3203" s="14"/>
      <c r="PAM3203" s="14"/>
      <c r="PAN3203" s="14"/>
      <c r="PAO3203" s="14"/>
      <c r="PAP3203" s="14"/>
      <c r="PAQ3203" s="14"/>
      <c r="PAR3203" s="14"/>
      <c r="PAS3203" s="14"/>
      <c r="PAT3203" s="14"/>
      <c r="PAU3203" s="14"/>
      <c r="PAV3203" s="14"/>
      <c r="PAW3203" s="14"/>
      <c r="PAX3203" s="14"/>
      <c r="PAY3203" s="14"/>
      <c r="PAZ3203" s="14"/>
      <c r="PBA3203" s="14"/>
      <c r="PBB3203" s="14"/>
      <c r="PBC3203" s="14"/>
      <c r="PBD3203" s="14"/>
      <c r="PBE3203" s="14"/>
      <c r="PBF3203" s="14"/>
      <c r="PBG3203" s="14"/>
      <c r="PBH3203" s="14"/>
      <c r="PBI3203" s="14"/>
      <c r="PBJ3203" s="14"/>
      <c r="PBK3203" s="14"/>
      <c r="PBL3203" s="14"/>
      <c r="PBM3203" s="14"/>
      <c r="PBN3203" s="14"/>
      <c r="PBO3203" s="14"/>
      <c r="PBP3203" s="14"/>
      <c r="PBQ3203" s="14"/>
      <c r="PBR3203" s="14"/>
      <c r="PBS3203" s="14"/>
      <c r="PBT3203" s="14"/>
      <c r="PBU3203" s="14"/>
      <c r="PBV3203" s="14"/>
      <c r="PBW3203" s="14"/>
      <c r="PBX3203" s="14"/>
      <c r="PBY3203" s="14"/>
      <c r="PBZ3203" s="14"/>
      <c r="PCA3203" s="14"/>
      <c r="PCB3203" s="14"/>
      <c r="PCC3203" s="14"/>
      <c r="PCD3203" s="14"/>
      <c r="PCE3203" s="14"/>
      <c r="PCF3203" s="14"/>
      <c r="PCG3203" s="14"/>
      <c r="PCH3203" s="14"/>
      <c r="PCI3203" s="14"/>
      <c r="PCJ3203" s="14"/>
      <c r="PCK3203" s="14"/>
      <c r="PCL3203" s="14"/>
      <c r="PCM3203" s="14"/>
      <c r="PCN3203" s="14"/>
      <c r="PCO3203" s="14"/>
      <c r="PCP3203" s="14"/>
      <c r="PCQ3203" s="14"/>
      <c r="PCR3203" s="14"/>
      <c r="PCS3203" s="14"/>
      <c r="PCT3203" s="14"/>
      <c r="PCU3203" s="14"/>
      <c r="PCV3203" s="14"/>
      <c r="PCW3203" s="14"/>
      <c r="PCX3203" s="14"/>
      <c r="PCY3203" s="14"/>
      <c r="PCZ3203" s="14"/>
      <c r="PDA3203" s="14"/>
      <c r="PDB3203" s="14"/>
      <c r="PDC3203" s="14"/>
      <c r="PDD3203" s="14"/>
      <c r="PDE3203" s="14"/>
      <c r="PDF3203" s="14"/>
      <c r="PDG3203" s="14"/>
      <c r="PDH3203" s="14"/>
      <c r="PDI3203" s="14"/>
      <c r="PDJ3203" s="14"/>
      <c r="PDK3203" s="14"/>
      <c r="PDL3203" s="14"/>
      <c r="PDM3203" s="14"/>
      <c r="PDN3203" s="14"/>
      <c r="PDO3203" s="14"/>
      <c r="PDP3203" s="14"/>
      <c r="PDQ3203" s="14"/>
      <c r="PDR3203" s="14"/>
      <c r="PDS3203" s="14"/>
      <c r="PDT3203" s="14"/>
      <c r="PDU3203" s="14"/>
      <c r="PDV3203" s="14"/>
      <c r="PDW3203" s="14"/>
      <c r="PDX3203" s="14"/>
      <c r="PDY3203" s="14"/>
      <c r="PDZ3203" s="14"/>
      <c r="PEA3203" s="14"/>
      <c r="PEB3203" s="14"/>
      <c r="PEC3203" s="14"/>
      <c r="PED3203" s="14"/>
      <c r="PEE3203" s="14"/>
      <c r="PEF3203" s="14"/>
      <c r="PEG3203" s="14"/>
      <c r="PEH3203" s="14"/>
      <c r="PEI3203" s="14"/>
      <c r="PEJ3203" s="14"/>
      <c r="PEK3203" s="14"/>
      <c r="PEL3203" s="14"/>
      <c r="PEM3203" s="14"/>
      <c r="PEN3203" s="14"/>
      <c r="PEO3203" s="14"/>
      <c r="PEP3203" s="14"/>
      <c r="PEQ3203" s="14"/>
      <c r="PER3203" s="14"/>
      <c r="PES3203" s="14"/>
      <c r="PET3203" s="14"/>
      <c r="PEU3203" s="14"/>
      <c r="PEV3203" s="14"/>
      <c r="PEW3203" s="14"/>
      <c r="PEX3203" s="14"/>
      <c r="PEY3203" s="14"/>
      <c r="PEZ3203" s="14"/>
      <c r="PFA3203" s="14"/>
      <c r="PFB3203" s="14"/>
      <c r="PFC3203" s="14"/>
      <c r="PFD3203" s="14"/>
      <c r="PFE3203" s="14"/>
      <c r="PFF3203" s="14"/>
      <c r="PFG3203" s="14"/>
      <c r="PFH3203" s="14"/>
      <c r="PFI3203" s="14"/>
      <c r="PFJ3203" s="14"/>
      <c r="PFK3203" s="14"/>
      <c r="PFL3203" s="14"/>
      <c r="PFM3203" s="14"/>
      <c r="PFN3203" s="14"/>
      <c r="PFO3203" s="14"/>
      <c r="PFP3203" s="14"/>
      <c r="PFQ3203" s="14"/>
      <c r="PFR3203" s="14"/>
      <c r="PFS3203" s="14"/>
      <c r="PFT3203" s="14"/>
      <c r="PFU3203" s="14"/>
      <c r="PFV3203" s="14"/>
      <c r="PFW3203" s="14"/>
      <c r="PFX3203" s="14"/>
      <c r="PFY3203" s="14"/>
      <c r="PFZ3203" s="14"/>
      <c r="PGA3203" s="14"/>
      <c r="PGB3203" s="14"/>
      <c r="PGC3203" s="14"/>
      <c r="PGD3203" s="14"/>
      <c r="PGE3203" s="14"/>
      <c r="PGF3203" s="14"/>
      <c r="PGG3203" s="14"/>
      <c r="PGH3203" s="14"/>
      <c r="PGI3203" s="14"/>
      <c r="PGJ3203" s="14"/>
      <c r="PGK3203" s="14"/>
      <c r="PGL3203" s="14"/>
      <c r="PGM3203" s="14"/>
      <c r="PGN3203" s="14"/>
      <c r="PGO3203" s="14"/>
      <c r="PGP3203" s="14"/>
      <c r="PGQ3203" s="14"/>
      <c r="PGR3203" s="14"/>
      <c r="PGS3203" s="14"/>
      <c r="PGT3203" s="14"/>
      <c r="PGU3203" s="14"/>
      <c r="PGV3203" s="14"/>
      <c r="PGW3203" s="14"/>
      <c r="PGX3203" s="14"/>
      <c r="PGY3203" s="14"/>
      <c r="PGZ3203" s="14"/>
      <c r="PHA3203" s="14"/>
      <c r="PHB3203" s="14"/>
      <c r="PHC3203" s="14"/>
      <c r="PHD3203" s="14"/>
      <c r="PHE3203" s="14"/>
      <c r="PHF3203" s="14"/>
      <c r="PHG3203" s="14"/>
      <c r="PHH3203" s="14"/>
      <c r="PHI3203" s="14"/>
      <c r="PHJ3203" s="14"/>
      <c r="PHK3203" s="14"/>
      <c r="PHL3203" s="14"/>
      <c r="PHM3203" s="14"/>
      <c r="PHN3203" s="14"/>
      <c r="PHO3203" s="14"/>
      <c r="PHP3203" s="14"/>
      <c r="PHQ3203" s="14"/>
      <c r="PHR3203" s="14"/>
      <c r="PHS3203" s="14"/>
      <c r="PHT3203" s="14"/>
      <c r="PHU3203" s="14"/>
      <c r="PHV3203" s="14"/>
      <c r="PHW3203" s="14"/>
      <c r="PHX3203" s="14"/>
      <c r="PHY3203" s="14"/>
      <c r="PHZ3203" s="14"/>
      <c r="PIA3203" s="14"/>
      <c r="PIB3203" s="14"/>
      <c r="PIC3203" s="14"/>
      <c r="PID3203" s="14"/>
      <c r="PIE3203" s="14"/>
      <c r="PIF3203" s="14"/>
      <c r="PIG3203" s="14"/>
      <c r="PIH3203" s="14"/>
      <c r="PII3203" s="14"/>
      <c r="PIJ3203" s="14"/>
      <c r="PIK3203" s="14"/>
      <c r="PIL3203" s="14"/>
      <c r="PIM3203" s="14"/>
      <c r="PIN3203" s="14"/>
      <c r="PIO3203" s="14"/>
      <c r="PIP3203" s="14"/>
      <c r="PIQ3203" s="14"/>
      <c r="PIR3203" s="14"/>
      <c r="PIS3203" s="14"/>
      <c r="PIT3203" s="14"/>
      <c r="PIU3203" s="14"/>
      <c r="PIV3203" s="14"/>
      <c r="PIW3203" s="14"/>
      <c r="PIX3203" s="14"/>
      <c r="PIY3203" s="14"/>
      <c r="PIZ3203" s="14"/>
      <c r="PJA3203" s="14"/>
      <c r="PJB3203" s="14"/>
      <c r="PJC3203" s="14"/>
      <c r="PJD3203" s="14"/>
      <c r="PJE3203" s="14"/>
      <c r="PJF3203" s="14"/>
      <c r="PJG3203" s="14"/>
      <c r="PJH3203" s="14"/>
      <c r="PJI3203" s="14"/>
      <c r="PJJ3203" s="14"/>
      <c r="PJK3203" s="14"/>
      <c r="PJL3203" s="14"/>
      <c r="PJM3203" s="14"/>
      <c r="PJN3203" s="14"/>
      <c r="PJO3203" s="14"/>
      <c r="PJP3203" s="14"/>
      <c r="PJQ3203" s="14"/>
      <c r="PJR3203" s="14"/>
      <c r="PJS3203" s="14"/>
      <c r="PJT3203" s="14"/>
      <c r="PJU3203" s="14"/>
      <c r="PJV3203" s="14"/>
      <c r="PJW3203" s="14"/>
      <c r="PJX3203" s="14"/>
      <c r="PJY3203" s="14"/>
      <c r="PJZ3203" s="14"/>
      <c r="PKA3203" s="14"/>
      <c r="PKB3203" s="14"/>
      <c r="PKC3203" s="14"/>
      <c r="PKD3203" s="14"/>
      <c r="PKE3203" s="14"/>
      <c r="PKF3203" s="14"/>
      <c r="PKG3203" s="14"/>
      <c r="PKH3203" s="14"/>
      <c r="PKI3203" s="14"/>
      <c r="PKJ3203" s="14"/>
      <c r="PKK3203" s="14"/>
      <c r="PKL3203" s="14"/>
      <c r="PKM3203" s="14"/>
      <c r="PKN3203" s="14"/>
      <c r="PKO3203" s="14"/>
      <c r="PKP3203" s="14"/>
      <c r="PKQ3203" s="14"/>
      <c r="PKR3203" s="14"/>
      <c r="PKS3203" s="14"/>
      <c r="PKT3203" s="14"/>
      <c r="PKU3203" s="14"/>
      <c r="PKV3203" s="14"/>
      <c r="PKW3203" s="14"/>
      <c r="PKX3203" s="14"/>
      <c r="PKY3203" s="14"/>
      <c r="PKZ3203" s="14"/>
      <c r="PLA3203" s="14"/>
      <c r="PLB3203" s="14"/>
      <c r="PLC3203" s="14"/>
      <c r="PLD3203" s="14"/>
      <c r="PLE3203" s="14"/>
      <c r="PLF3203" s="14"/>
      <c r="PLG3203" s="14"/>
      <c r="PLH3203" s="14"/>
      <c r="PLI3203" s="14"/>
      <c r="PLJ3203" s="14"/>
      <c r="PLK3203" s="14"/>
      <c r="PLL3203" s="14"/>
      <c r="PLM3203" s="14"/>
      <c r="PLN3203" s="14"/>
      <c r="PLO3203" s="14"/>
      <c r="PLP3203" s="14"/>
      <c r="PLQ3203" s="14"/>
      <c r="PLR3203" s="14"/>
      <c r="PLS3203" s="14"/>
      <c r="PLT3203" s="14"/>
      <c r="PLU3203" s="14"/>
      <c r="PLV3203" s="14"/>
      <c r="PLW3203" s="14"/>
      <c r="PLX3203" s="14"/>
      <c r="PLY3203" s="14"/>
      <c r="PLZ3203" s="14"/>
      <c r="PMA3203" s="14"/>
      <c r="PMB3203" s="14"/>
      <c r="PMC3203" s="14"/>
      <c r="PMD3203" s="14"/>
      <c r="PME3203" s="14"/>
      <c r="PMF3203" s="14"/>
      <c r="PMG3203" s="14"/>
      <c r="PMH3203" s="14"/>
      <c r="PMI3203" s="14"/>
      <c r="PMJ3203" s="14"/>
      <c r="PMK3203" s="14"/>
      <c r="PML3203" s="14"/>
      <c r="PMM3203" s="14"/>
      <c r="PMN3203" s="14"/>
      <c r="PMO3203" s="14"/>
      <c r="PMP3203" s="14"/>
      <c r="PMQ3203" s="14"/>
      <c r="PMR3203" s="14"/>
      <c r="PMS3203" s="14"/>
      <c r="PMT3203" s="14"/>
      <c r="PMU3203" s="14"/>
      <c r="PMV3203" s="14"/>
      <c r="PMW3203" s="14"/>
      <c r="PMX3203" s="14"/>
      <c r="PMY3203" s="14"/>
      <c r="PMZ3203" s="14"/>
      <c r="PNA3203" s="14"/>
      <c r="PNB3203" s="14"/>
      <c r="PNC3203" s="14"/>
      <c r="PND3203" s="14"/>
      <c r="PNE3203" s="14"/>
      <c r="PNF3203" s="14"/>
      <c r="PNG3203" s="14"/>
      <c r="PNH3203" s="14"/>
      <c r="PNI3203" s="14"/>
      <c r="PNJ3203" s="14"/>
      <c r="PNK3203" s="14"/>
      <c r="PNL3203" s="14"/>
      <c r="PNM3203" s="14"/>
      <c r="PNN3203" s="14"/>
      <c r="PNO3203" s="14"/>
      <c r="PNP3203" s="14"/>
      <c r="PNQ3203" s="14"/>
      <c r="PNR3203" s="14"/>
      <c r="PNS3203" s="14"/>
      <c r="PNT3203" s="14"/>
      <c r="PNU3203" s="14"/>
      <c r="PNV3203" s="14"/>
      <c r="PNW3203" s="14"/>
      <c r="PNX3203" s="14"/>
      <c r="PNY3203" s="14"/>
      <c r="PNZ3203" s="14"/>
      <c r="POA3203" s="14"/>
      <c r="POB3203" s="14"/>
      <c r="POC3203" s="14"/>
      <c r="POD3203" s="14"/>
      <c r="POE3203" s="14"/>
      <c r="POF3203" s="14"/>
      <c r="POG3203" s="14"/>
      <c r="POH3203" s="14"/>
      <c r="POI3203" s="14"/>
      <c r="POJ3203" s="14"/>
      <c r="POK3203" s="14"/>
      <c r="POL3203" s="14"/>
      <c r="POM3203" s="14"/>
      <c r="PON3203" s="14"/>
      <c r="POO3203" s="14"/>
      <c r="POP3203" s="14"/>
      <c r="POQ3203" s="14"/>
      <c r="POR3203" s="14"/>
      <c r="POS3203" s="14"/>
      <c r="POT3203" s="14"/>
      <c r="POU3203" s="14"/>
      <c r="POV3203" s="14"/>
      <c r="POW3203" s="14"/>
      <c r="POX3203" s="14"/>
      <c r="POY3203" s="14"/>
      <c r="POZ3203" s="14"/>
      <c r="PPA3203" s="14"/>
      <c r="PPB3203" s="14"/>
      <c r="PPC3203" s="14"/>
      <c r="PPD3203" s="14"/>
      <c r="PPE3203" s="14"/>
      <c r="PPF3203" s="14"/>
      <c r="PPG3203" s="14"/>
      <c r="PPH3203" s="14"/>
      <c r="PPI3203" s="14"/>
      <c r="PPJ3203" s="14"/>
      <c r="PPK3203" s="14"/>
      <c r="PPL3203" s="14"/>
      <c r="PPM3203" s="14"/>
      <c r="PPN3203" s="14"/>
      <c r="PPO3203" s="14"/>
      <c r="PPP3203" s="14"/>
      <c r="PPQ3203" s="14"/>
      <c r="PPR3203" s="14"/>
      <c r="PPS3203" s="14"/>
      <c r="PPT3203" s="14"/>
      <c r="PPU3203" s="14"/>
      <c r="PPV3203" s="14"/>
      <c r="PPW3203" s="14"/>
      <c r="PPX3203" s="14"/>
      <c r="PPY3203" s="14"/>
      <c r="PPZ3203" s="14"/>
      <c r="PQA3203" s="14"/>
      <c r="PQB3203" s="14"/>
      <c r="PQC3203" s="14"/>
      <c r="PQD3203" s="14"/>
      <c r="PQE3203" s="14"/>
      <c r="PQF3203" s="14"/>
      <c r="PQG3203" s="14"/>
      <c r="PQH3203" s="14"/>
      <c r="PQI3203" s="14"/>
      <c r="PQJ3203" s="14"/>
      <c r="PQK3203" s="14"/>
      <c r="PQL3203" s="14"/>
      <c r="PQM3203" s="14"/>
      <c r="PQN3203" s="14"/>
      <c r="PQO3203" s="14"/>
      <c r="PQP3203" s="14"/>
      <c r="PQQ3203" s="14"/>
      <c r="PQR3203" s="14"/>
      <c r="PQS3203" s="14"/>
      <c r="PQT3203" s="14"/>
      <c r="PQU3203" s="14"/>
      <c r="PQV3203" s="14"/>
      <c r="PQW3203" s="14"/>
      <c r="PQX3203" s="14"/>
      <c r="PQY3203" s="14"/>
      <c r="PQZ3203" s="14"/>
      <c r="PRA3203" s="14"/>
      <c r="PRB3203" s="14"/>
      <c r="PRC3203" s="14"/>
      <c r="PRD3203" s="14"/>
      <c r="PRE3203" s="14"/>
      <c r="PRF3203" s="14"/>
      <c r="PRG3203" s="14"/>
      <c r="PRH3203" s="14"/>
      <c r="PRI3203" s="14"/>
      <c r="PRJ3203" s="14"/>
      <c r="PRK3203" s="14"/>
      <c r="PRL3203" s="14"/>
      <c r="PRM3203" s="14"/>
      <c r="PRN3203" s="14"/>
      <c r="PRO3203" s="14"/>
      <c r="PRP3203" s="14"/>
      <c r="PRQ3203" s="14"/>
      <c r="PRR3203" s="14"/>
      <c r="PRS3203" s="14"/>
      <c r="PRT3203" s="14"/>
      <c r="PRU3203" s="14"/>
      <c r="PRV3203" s="14"/>
      <c r="PRW3203" s="14"/>
      <c r="PRX3203" s="14"/>
      <c r="PRY3203" s="14"/>
      <c r="PRZ3203" s="14"/>
      <c r="PSA3203" s="14"/>
      <c r="PSB3203" s="14"/>
      <c r="PSC3203" s="14"/>
      <c r="PSD3203" s="14"/>
      <c r="PSE3203" s="14"/>
      <c r="PSF3203" s="14"/>
      <c r="PSG3203" s="14"/>
      <c r="PSH3203" s="14"/>
      <c r="PSI3203" s="14"/>
      <c r="PSJ3203" s="14"/>
      <c r="PSK3203" s="14"/>
      <c r="PSL3203" s="14"/>
      <c r="PSM3203" s="14"/>
      <c r="PSN3203" s="14"/>
      <c r="PSO3203" s="14"/>
      <c r="PSP3203" s="14"/>
      <c r="PSQ3203" s="14"/>
      <c r="PSR3203" s="14"/>
      <c r="PSS3203" s="14"/>
      <c r="PST3203" s="14"/>
      <c r="PSU3203" s="14"/>
      <c r="PSV3203" s="14"/>
      <c r="PSW3203" s="14"/>
      <c r="PSX3203" s="14"/>
      <c r="PSY3203" s="14"/>
      <c r="PSZ3203" s="14"/>
      <c r="PTA3203" s="14"/>
      <c r="PTB3203" s="14"/>
      <c r="PTC3203" s="14"/>
      <c r="PTD3203" s="14"/>
      <c r="PTE3203" s="14"/>
      <c r="PTF3203" s="14"/>
      <c r="PTG3203" s="14"/>
      <c r="PTH3203" s="14"/>
      <c r="PTI3203" s="14"/>
      <c r="PTJ3203" s="14"/>
      <c r="PTK3203" s="14"/>
      <c r="PTL3203" s="14"/>
      <c r="PTM3203" s="14"/>
      <c r="PTN3203" s="14"/>
      <c r="PTO3203" s="14"/>
      <c r="PTP3203" s="14"/>
      <c r="PTQ3203" s="14"/>
      <c r="PTR3203" s="14"/>
      <c r="PTS3203" s="14"/>
      <c r="PTT3203" s="14"/>
      <c r="PTU3203" s="14"/>
      <c r="PTV3203" s="14"/>
      <c r="PTW3203" s="14"/>
      <c r="PTX3203" s="14"/>
      <c r="PTY3203" s="14"/>
      <c r="PTZ3203" s="14"/>
      <c r="PUA3203" s="14"/>
      <c r="PUB3203" s="14"/>
      <c r="PUC3203" s="14"/>
      <c r="PUD3203" s="14"/>
      <c r="PUE3203" s="14"/>
      <c r="PUF3203" s="14"/>
      <c r="PUG3203" s="14"/>
      <c r="PUH3203" s="14"/>
      <c r="PUI3203" s="14"/>
      <c r="PUJ3203" s="14"/>
      <c r="PUK3203" s="14"/>
      <c r="PUL3203" s="14"/>
      <c r="PUM3203" s="14"/>
      <c r="PUN3203" s="14"/>
      <c r="PUO3203" s="14"/>
      <c r="PUP3203" s="14"/>
      <c r="PUQ3203" s="14"/>
      <c r="PUR3203" s="14"/>
      <c r="PUS3203" s="14"/>
      <c r="PUT3203" s="14"/>
      <c r="PUU3203" s="14"/>
      <c r="PUV3203" s="14"/>
      <c r="PUW3203" s="14"/>
      <c r="PUX3203" s="14"/>
      <c r="PUY3203" s="14"/>
      <c r="PUZ3203" s="14"/>
      <c r="PVA3203" s="14"/>
      <c r="PVB3203" s="14"/>
      <c r="PVC3203" s="14"/>
      <c r="PVD3203" s="14"/>
      <c r="PVE3203" s="14"/>
      <c r="PVF3203" s="14"/>
      <c r="PVG3203" s="14"/>
      <c r="PVH3203" s="14"/>
      <c r="PVI3203" s="14"/>
      <c r="PVJ3203" s="14"/>
      <c r="PVK3203" s="14"/>
      <c r="PVL3203" s="14"/>
      <c r="PVM3203" s="14"/>
      <c r="PVN3203" s="14"/>
      <c r="PVO3203" s="14"/>
      <c r="PVP3203" s="14"/>
      <c r="PVQ3203" s="14"/>
      <c r="PVR3203" s="14"/>
      <c r="PVS3203" s="14"/>
      <c r="PVT3203" s="14"/>
      <c r="PVU3203" s="14"/>
      <c r="PVV3203" s="14"/>
      <c r="PVW3203" s="14"/>
      <c r="PVX3203" s="14"/>
      <c r="PVY3203" s="14"/>
      <c r="PVZ3203" s="14"/>
      <c r="PWA3203" s="14"/>
      <c r="PWB3203" s="14"/>
      <c r="PWC3203" s="14"/>
      <c r="PWD3203" s="14"/>
      <c r="PWE3203" s="14"/>
      <c r="PWF3203" s="14"/>
      <c r="PWG3203" s="14"/>
      <c r="PWH3203" s="14"/>
      <c r="PWI3203" s="14"/>
      <c r="PWJ3203" s="14"/>
      <c r="PWK3203" s="14"/>
      <c r="PWL3203" s="14"/>
      <c r="PWM3203" s="14"/>
      <c r="PWN3203" s="14"/>
      <c r="PWO3203" s="14"/>
      <c r="PWP3203" s="14"/>
      <c r="PWQ3203" s="14"/>
      <c r="PWR3203" s="14"/>
      <c r="PWS3203" s="14"/>
      <c r="PWT3203" s="14"/>
      <c r="PWU3203" s="14"/>
      <c r="PWV3203" s="14"/>
      <c r="PWW3203" s="14"/>
      <c r="PWX3203" s="14"/>
      <c r="PWY3203" s="14"/>
      <c r="PWZ3203" s="14"/>
      <c r="PXA3203" s="14"/>
      <c r="PXB3203" s="14"/>
      <c r="PXC3203" s="14"/>
      <c r="PXD3203" s="14"/>
      <c r="PXE3203" s="14"/>
      <c r="PXF3203" s="14"/>
      <c r="PXG3203" s="14"/>
      <c r="PXH3203" s="14"/>
      <c r="PXI3203" s="14"/>
      <c r="PXJ3203" s="14"/>
      <c r="PXK3203" s="14"/>
      <c r="PXL3203" s="14"/>
      <c r="PXM3203" s="14"/>
      <c r="PXN3203" s="14"/>
      <c r="PXO3203" s="14"/>
      <c r="PXP3203" s="14"/>
      <c r="PXQ3203" s="14"/>
      <c r="PXR3203" s="14"/>
      <c r="PXS3203" s="14"/>
      <c r="PXT3203" s="14"/>
      <c r="PXU3203" s="14"/>
      <c r="PXV3203" s="14"/>
      <c r="PXW3203" s="14"/>
      <c r="PXX3203" s="14"/>
      <c r="PXY3203" s="14"/>
      <c r="PXZ3203" s="14"/>
      <c r="PYA3203" s="14"/>
      <c r="PYB3203" s="14"/>
      <c r="PYC3203" s="14"/>
      <c r="PYD3203" s="14"/>
      <c r="PYE3203" s="14"/>
      <c r="PYF3203" s="14"/>
      <c r="PYG3203" s="14"/>
      <c r="PYH3203" s="14"/>
      <c r="PYI3203" s="14"/>
      <c r="PYJ3203" s="14"/>
      <c r="PYK3203" s="14"/>
      <c r="PYL3203" s="14"/>
      <c r="PYM3203" s="14"/>
      <c r="PYN3203" s="14"/>
      <c r="PYO3203" s="14"/>
      <c r="PYP3203" s="14"/>
      <c r="PYQ3203" s="14"/>
      <c r="PYR3203" s="14"/>
      <c r="PYS3203" s="14"/>
      <c r="PYT3203" s="14"/>
      <c r="PYU3203" s="14"/>
      <c r="PYV3203" s="14"/>
      <c r="PYW3203" s="14"/>
      <c r="PYX3203" s="14"/>
      <c r="PYY3203" s="14"/>
      <c r="PYZ3203" s="14"/>
      <c r="PZA3203" s="14"/>
      <c r="PZB3203" s="14"/>
      <c r="PZC3203" s="14"/>
      <c r="PZD3203" s="14"/>
      <c r="PZE3203" s="14"/>
      <c r="PZF3203" s="14"/>
      <c r="PZG3203" s="14"/>
      <c r="PZH3203" s="14"/>
      <c r="PZI3203" s="14"/>
      <c r="PZJ3203" s="14"/>
      <c r="PZK3203" s="14"/>
      <c r="PZL3203" s="14"/>
      <c r="PZM3203" s="14"/>
      <c r="PZN3203" s="14"/>
      <c r="PZO3203" s="14"/>
      <c r="PZP3203" s="14"/>
      <c r="PZQ3203" s="14"/>
      <c r="PZR3203" s="14"/>
      <c r="PZS3203" s="14"/>
      <c r="PZT3203" s="14"/>
      <c r="PZU3203" s="14"/>
      <c r="PZV3203" s="14"/>
      <c r="PZW3203" s="14"/>
      <c r="PZX3203" s="14"/>
      <c r="PZY3203" s="14"/>
      <c r="PZZ3203" s="14"/>
      <c r="QAA3203" s="14"/>
      <c r="QAB3203" s="14"/>
      <c r="QAC3203" s="14"/>
      <c r="QAD3203" s="14"/>
      <c r="QAE3203" s="14"/>
      <c r="QAF3203" s="14"/>
      <c r="QAG3203" s="14"/>
      <c r="QAH3203" s="14"/>
      <c r="QAI3203" s="14"/>
      <c r="QAJ3203" s="14"/>
      <c r="QAK3203" s="14"/>
      <c r="QAL3203" s="14"/>
      <c r="QAM3203" s="14"/>
      <c r="QAN3203" s="14"/>
      <c r="QAO3203" s="14"/>
      <c r="QAP3203" s="14"/>
      <c r="QAQ3203" s="14"/>
      <c r="QAR3203" s="14"/>
      <c r="QAS3203" s="14"/>
      <c r="QAT3203" s="14"/>
      <c r="QAU3203" s="14"/>
      <c r="QAV3203" s="14"/>
      <c r="QAW3203" s="14"/>
      <c r="QAX3203" s="14"/>
      <c r="QAY3203" s="14"/>
      <c r="QAZ3203" s="14"/>
      <c r="QBA3203" s="14"/>
      <c r="QBB3203" s="14"/>
      <c r="QBC3203" s="14"/>
      <c r="QBD3203" s="14"/>
      <c r="QBE3203" s="14"/>
      <c r="QBF3203" s="14"/>
      <c r="QBG3203" s="14"/>
      <c r="QBH3203" s="14"/>
      <c r="QBI3203" s="14"/>
      <c r="QBJ3203" s="14"/>
      <c r="QBK3203" s="14"/>
      <c r="QBL3203" s="14"/>
      <c r="QBM3203" s="14"/>
      <c r="QBN3203" s="14"/>
      <c r="QBO3203" s="14"/>
      <c r="QBP3203" s="14"/>
      <c r="QBQ3203" s="14"/>
      <c r="QBR3203" s="14"/>
      <c r="QBS3203" s="14"/>
      <c r="QBT3203" s="14"/>
      <c r="QBU3203" s="14"/>
      <c r="QBV3203" s="14"/>
      <c r="QBW3203" s="14"/>
      <c r="QBX3203" s="14"/>
      <c r="QBY3203" s="14"/>
      <c r="QBZ3203" s="14"/>
      <c r="QCA3203" s="14"/>
      <c r="QCB3203" s="14"/>
      <c r="QCC3203" s="14"/>
      <c r="QCD3203" s="14"/>
      <c r="QCE3203" s="14"/>
      <c r="QCF3203" s="14"/>
      <c r="QCG3203" s="14"/>
      <c r="QCH3203" s="14"/>
      <c r="QCI3203" s="14"/>
      <c r="QCJ3203" s="14"/>
      <c r="QCK3203" s="14"/>
      <c r="QCL3203" s="14"/>
      <c r="QCM3203" s="14"/>
      <c r="QCN3203" s="14"/>
      <c r="QCO3203" s="14"/>
      <c r="QCP3203" s="14"/>
      <c r="QCQ3203" s="14"/>
      <c r="QCR3203" s="14"/>
      <c r="QCS3203" s="14"/>
      <c r="QCT3203" s="14"/>
      <c r="QCU3203" s="14"/>
      <c r="QCV3203" s="14"/>
      <c r="QCW3203" s="14"/>
      <c r="QCX3203" s="14"/>
      <c r="QCY3203" s="14"/>
      <c r="QCZ3203" s="14"/>
      <c r="QDA3203" s="14"/>
      <c r="QDB3203" s="14"/>
      <c r="QDC3203" s="14"/>
      <c r="QDD3203" s="14"/>
      <c r="QDE3203" s="14"/>
      <c r="QDF3203" s="14"/>
      <c r="QDG3203" s="14"/>
      <c r="QDH3203" s="14"/>
      <c r="QDI3203" s="14"/>
      <c r="QDJ3203" s="14"/>
      <c r="QDK3203" s="14"/>
      <c r="QDL3203" s="14"/>
      <c r="QDM3203" s="14"/>
      <c r="QDN3203" s="14"/>
      <c r="QDO3203" s="14"/>
      <c r="QDP3203" s="14"/>
      <c r="QDQ3203" s="14"/>
      <c r="QDR3203" s="14"/>
      <c r="QDS3203" s="14"/>
      <c r="QDT3203" s="14"/>
      <c r="QDU3203" s="14"/>
      <c r="QDV3203" s="14"/>
      <c r="QDW3203" s="14"/>
      <c r="QDX3203" s="14"/>
      <c r="QDY3203" s="14"/>
      <c r="QDZ3203" s="14"/>
      <c r="QEA3203" s="14"/>
      <c r="QEB3203" s="14"/>
      <c r="QEC3203" s="14"/>
      <c r="QED3203" s="14"/>
      <c r="QEE3203" s="14"/>
      <c r="QEF3203" s="14"/>
      <c r="QEG3203" s="14"/>
      <c r="QEH3203" s="14"/>
      <c r="QEI3203" s="14"/>
      <c r="QEJ3203" s="14"/>
      <c r="QEK3203" s="14"/>
      <c r="QEL3203" s="14"/>
      <c r="QEM3203" s="14"/>
      <c r="QEN3203" s="14"/>
      <c r="QEO3203" s="14"/>
      <c r="QEP3203" s="14"/>
      <c r="QEQ3203" s="14"/>
      <c r="QER3203" s="14"/>
      <c r="QES3203" s="14"/>
      <c r="QET3203" s="14"/>
      <c r="QEU3203" s="14"/>
      <c r="QEV3203" s="14"/>
      <c r="QEW3203" s="14"/>
      <c r="QEX3203" s="14"/>
      <c r="QEY3203" s="14"/>
      <c r="QEZ3203" s="14"/>
      <c r="QFA3203" s="14"/>
      <c r="QFB3203" s="14"/>
      <c r="QFC3203" s="14"/>
      <c r="QFD3203" s="14"/>
      <c r="QFE3203" s="14"/>
      <c r="QFF3203" s="14"/>
      <c r="QFG3203" s="14"/>
      <c r="QFH3203" s="14"/>
      <c r="QFI3203" s="14"/>
      <c r="QFJ3203" s="14"/>
      <c r="QFK3203" s="14"/>
      <c r="QFL3203" s="14"/>
      <c r="QFM3203" s="14"/>
      <c r="QFN3203" s="14"/>
      <c r="QFO3203" s="14"/>
      <c r="QFP3203" s="14"/>
      <c r="QFQ3203" s="14"/>
      <c r="QFR3203" s="14"/>
      <c r="QFS3203" s="14"/>
      <c r="QFT3203" s="14"/>
      <c r="QFU3203" s="14"/>
      <c r="QFV3203" s="14"/>
      <c r="QFW3203" s="14"/>
      <c r="QFX3203" s="14"/>
      <c r="QFY3203" s="14"/>
      <c r="QFZ3203" s="14"/>
      <c r="QGA3203" s="14"/>
      <c r="QGB3203" s="14"/>
      <c r="QGC3203" s="14"/>
      <c r="QGD3203" s="14"/>
      <c r="QGE3203" s="14"/>
      <c r="QGF3203" s="14"/>
      <c r="QGG3203" s="14"/>
      <c r="QGH3203" s="14"/>
      <c r="QGI3203" s="14"/>
      <c r="QGJ3203" s="14"/>
      <c r="QGK3203" s="14"/>
      <c r="QGL3203" s="14"/>
      <c r="QGM3203" s="14"/>
      <c r="QGN3203" s="14"/>
      <c r="QGO3203" s="14"/>
      <c r="QGP3203" s="14"/>
      <c r="QGQ3203" s="14"/>
      <c r="QGR3203" s="14"/>
      <c r="QGS3203" s="14"/>
      <c r="QGT3203" s="14"/>
      <c r="QGU3203" s="14"/>
      <c r="QGV3203" s="14"/>
      <c r="QGW3203" s="14"/>
      <c r="QGX3203" s="14"/>
      <c r="QGY3203" s="14"/>
      <c r="QGZ3203" s="14"/>
      <c r="QHA3203" s="14"/>
      <c r="QHB3203" s="14"/>
      <c r="QHC3203" s="14"/>
      <c r="QHD3203" s="14"/>
      <c r="QHE3203" s="14"/>
      <c r="QHF3203" s="14"/>
      <c r="QHG3203" s="14"/>
      <c r="QHH3203" s="14"/>
      <c r="QHI3203" s="14"/>
      <c r="QHJ3203" s="14"/>
      <c r="QHK3203" s="14"/>
      <c r="QHL3203" s="14"/>
      <c r="QHM3203" s="14"/>
      <c r="QHN3203" s="14"/>
      <c r="QHO3203" s="14"/>
      <c r="QHP3203" s="14"/>
      <c r="QHQ3203" s="14"/>
      <c r="QHR3203" s="14"/>
      <c r="QHS3203" s="14"/>
      <c r="QHT3203" s="14"/>
      <c r="QHU3203" s="14"/>
      <c r="QHV3203" s="14"/>
      <c r="QHW3203" s="14"/>
      <c r="QHX3203" s="14"/>
      <c r="QHY3203" s="14"/>
      <c r="QHZ3203" s="14"/>
      <c r="QIA3203" s="14"/>
      <c r="QIB3203" s="14"/>
      <c r="QIC3203" s="14"/>
      <c r="QID3203" s="14"/>
      <c r="QIE3203" s="14"/>
      <c r="QIF3203" s="14"/>
      <c r="QIG3203" s="14"/>
      <c r="QIH3203" s="14"/>
      <c r="QII3203" s="14"/>
      <c r="QIJ3203" s="14"/>
      <c r="QIK3203" s="14"/>
      <c r="QIL3203" s="14"/>
      <c r="QIM3203" s="14"/>
      <c r="QIN3203" s="14"/>
      <c r="QIO3203" s="14"/>
      <c r="QIP3203" s="14"/>
      <c r="QIQ3203" s="14"/>
      <c r="QIR3203" s="14"/>
      <c r="QIS3203" s="14"/>
      <c r="QIT3203" s="14"/>
      <c r="QIU3203" s="14"/>
      <c r="QIV3203" s="14"/>
      <c r="QIW3203" s="14"/>
      <c r="QIX3203" s="14"/>
      <c r="QIY3203" s="14"/>
      <c r="QIZ3203" s="14"/>
      <c r="QJA3203" s="14"/>
      <c r="QJB3203" s="14"/>
      <c r="QJC3203" s="14"/>
      <c r="QJD3203" s="14"/>
      <c r="QJE3203" s="14"/>
      <c r="QJF3203" s="14"/>
      <c r="QJG3203" s="14"/>
      <c r="QJH3203" s="14"/>
      <c r="QJI3203" s="14"/>
      <c r="QJJ3203" s="14"/>
      <c r="QJK3203" s="14"/>
      <c r="QJL3203" s="14"/>
      <c r="QJM3203" s="14"/>
      <c r="QJN3203" s="14"/>
      <c r="QJO3203" s="14"/>
      <c r="QJP3203" s="14"/>
      <c r="QJQ3203" s="14"/>
      <c r="QJR3203" s="14"/>
      <c r="QJS3203" s="14"/>
      <c r="QJT3203" s="14"/>
      <c r="QJU3203" s="14"/>
      <c r="QJV3203" s="14"/>
      <c r="QJW3203" s="14"/>
      <c r="QJX3203" s="14"/>
      <c r="QJY3203" s="14"/>
      <c r="QJZ3203" s="14"/>
      <c r="QKA3203" s="14"/>
      <c r="QKB3203" s="14"/>
      <c r="QKC3203" s="14"/>
      <c r="QKD3203" s="14"/>
      <c r="QKE3203" s="14"/>
      <c r="QKF3203" s="14"/>
      <c r="QKG3203" s="14"/>
      <c r="QKH3203" s="14"/>
      <c r="QKI3203" s="14"/>
      <c r="QKJ3203" s="14"/>
      <c r="QKK3203" s="14"/>
      <c r="QKL3203" s="14"/>
      <c r="QKM3203" s="14"/>
      <c r="QKN3203" s="14"/>
      <c r="QKO3203" s="14"/>
      <c r="QKP3203" s="14"/>
      <c r="QKQ3203" s="14"/>
      <c r="QKR3203" s="14"/>
      <c r="QKS3203" s="14"/>
      <c r="QKT3203" s="14"/>
      <c r="QKU3203" s="14"/>
      <c r="QKV3203" s="14"/>
      <c r="QKW3203" s="14"/>
      <c r="QKX3203" s="14"/>
      <c r="QKY3203" s="14"/>
      <c r="QKZ3203" s="14"/>
      <c r="QLA3203" s="14"/>
      <c r="QLB3203" s="14"/>
      <c r="QLC3203" s="14"/>
      <c r="QLD3203" s="14"/>
      <c r="QLE3203" s="14"/>
      <c r="QLF3203" s="14"/>
      <c r="QLG3203" s="14"/>
      <c r="QLH3203" s="14"/>
      <c r="QLI3203" s="14"/>
      <c r="QLJ3203" s="14"/>
      <c r="QLK3203" s="14"/>
      <c r="QLL3203" s="14"/>
      <c r="QLM3203" s="14"/>
      <c r="QLN3203" s="14"/>
      <c r="QLO3203" s="14"/>
      <c r="QLP3203" s="14"/>
      <c r="QLQ3203" s="14"/>
      <c r="QLR3203" s="14"/>
      <c r="QLS3203" s="14"/>
      <c r="QLT3203" s="14"/>
      <c r="QLU3203" s="14"/>
      <c r="QLV3203" s="14"/>
      <c r="QLW3203" s="14"/>
      <c r="QLX3203" s="14"/>
      <c r="QLY3203" s="14"/>
      <c r="QLZ3203" s="14"/>
      <c r="QMA3203" s="14"/>
      <c r="QMB3203" s="14"/>
      <c r="QMC3203" s="14"/>
      <c r="QMD3203" s="14"/>
      <c r="QME3203" s="14"/>
      <c r="QMF3203" s="14"/>
      <c r="QMG3203" s="14"/>
      <c r="QMH3203" s="14"/>
      <c r="QMI3203" s="14"/>
      <c r="QMJ3203" s="14"/>
      <c r="QMK3203" s="14"/>
      <c r="QML3203" s="14"/>
      <c r="QMM3203" s="14"/>
      <c r="QMN3203" s="14"/>
      <c r="QMO3203" s="14"/>
      <c r="QMP3203" s="14"/>
      <c r="QMQ3203" s="14"/>
      <c r="QMR3203" s="14"/>
      <c r="QMS3203" s="14"/>
      <c r="QMT3203" s="14"/>
      <c r="QMU3203" s="14"/>
      <c r="QMV3203" s="14"/>
      <c r="QMW3203" s="14"/>
      <c r="QMX3203" s="14"/>
      <c r="QMY3203" s="14"/>
      <c r="QMZ3203" s="14"/>
      <c r="QNA3203" s="14"/>
      <c r="QNB3203" s="14"/>
      <c r="QNC3203" s="14"/>
      <c r="QND3203" s="14"/>
      <c r="QNE3203" s="14"/>
      <c r="QNF3203" s="14"/>
      <c r="QNG3203" s="14"/>
      <c r="QNH3203" s="14"/>
      <c r="QNI3203" s="14"/>
      <c r="QNJ3203" s="14"/>
      <c r="QNK3203" s="14"/>
      <c r="QNL3203" s="14"/>
      <c r="QNM3203" s="14"/>
      <c r="QNN3203" s="14"/>
      <c r="QNO3203" s="14"/>
      <c r="QNP3203" s="14"/>
      <c r="QNQ3203" s="14"/>
      <c r="QNR3203" s="14"/>
      <c r="QNS3203" s="14"/>
      <c r="QNT3203" s="14"/>
      <c r="QNU3203" s="14"/>
      <c r="QNV3203" s="14"/>
      <c r="QNW3203" s="14"/>
      <c r="QNX3203" s="14"/>
      <c r="QNY3203" s="14"/>
      <c r="QNZ3203" s="14"/>
      <c r="QOA3203" s="14"/>
      <c r="QOB3203" s="14"/>
      <c r="QOC3203" s="14"/>
      <c r="QOD3203" s="14"/>
      <c r="QOE3203" s="14"/>
      <c r="QOF3203" s="14"/>
      <c r="QOG3203" s="14"/>
      <c r="QOH3203" s="14"/>
      <c r="QOI3203" s="14"/>
      <c r="QOJ3203" s="14"/>
      <c r="QOK3203" s="14"/>
      <c r="QOL3203" s="14"/>
      <c r="QOM3203" s="14"/>
      <c r="QON3203" s="14"/>
      <c r="QOO3203" s="14"/>
      <c r="QOP3203" s="14"/>
      <c r="QOQ3203" s="14"/>
      <c r="QOR3203" s="14"/>
      <c r="QOS3203" s="14"/>
      <c r="QOT3203" s="14"/>
      <c r="QOU3203" s="14"/>
      <c r="QOV3203" s="14"/>
      <c r="QOW3203" s="14"/>
      <c r="QOX3203" s="14"/>
      <c r="QOY3203" s="14"/>
      <c r="QOZ3203" s="14"/>
      <c r="QPA3203" s="14"/>
      <c r="QPB3203" s="14"/>
      <c r="QPC3203" s="14"/>
      <c r="QPD3203" s="14"/>
      <c r="QPE3203" s="14"/>
      <c r="QPF3203" s="14"/>
      <c r="QPG3203" s="14"/>
      <c r="QPH3203" s="14"/>
      <c r="QPI3203" s="14"/>
      <c r="QPJ3203" s="14"/>
      <c r="QPK3203" s="14"/>
      <c r="QPL3203" s="14"/>
      <c r="QPM3203" s="14"/>
      <c r="QPN3203" s="14"/>
      <c r="QPO3203" s="14"/>
      <c r="QPP3203" s="14"/>
      <c r="QPQ3203" s="14"/>
      <c r="QPR3203" s="14"/>
      <c r="QPS3203" s="14"/>
      <c r="QPT3203" s="14"/>
      <c r="QPU3203" s="14"/>
      <c r="QPV3203" s="14"/>
      <c r="QPW3203" s="14"/>
      <c r="QPX3203" s="14"/>
      <c r="QPY3203" s="14"/>
      <c r="QPZ3203" s="14"/>
      <c r="QQA3203" s="14"/>
      <c r="QQB3203" s="14"/>
      <c r="QQC3203" s="14"/>
      <c r="QQD3203" s="14"/>
      <c r="QQE3203" s="14"/>
      <c r="QQF3203" s="14"/>
      <c r="QQG3203" s="14"/>
      <c r="QQH3203" s="14"/>
      <c r="QQI3203" s="14"/>
      <c r="QQJ3203" s="14"/>
      <c r="QQK3203" s="14"/>
      <c r="QQL3203" s="14"/>
      <c r="QQM3203" s="14"/>
      <c r="QQN3203" s="14"/>
      <c r="QQO3203" s="14"/>
      <c r="QQP3203" s="14"/>
      <c r="QQQ3203" s="14"/>
      <c r="QQR3203" s="14"/>
      <c r="QQS3203" s="14"/>
      <c r="QQT3203" s="14"/>
      <c r="QQU3203" s="14"/>
      <c r="QQV3203" s="14"/>
      <c r="QQW3203" s="14"/>
      <c r="QQX3203" s="14"/>
      <c r="QQY3203" s="14"/>
      <c r="QQZ3203" s="14"/>
      <c r="QRA3203" s="14"/>
      <c r="QRB3203" s="14"/>
      <c r="QRC3203" s="14"/>
      <c r="QRD3203" s="14"/>
      <c r="QRE3203" s="14"/>
      <c r="QRF3203" s="14"/>
      <c r="QRG3203" s="14"/>
      <c r="QRH3203" s="14"/>
      <c r="QRI3203" s="14"/>
      <c r="QRJ3203" s="14"/>
      <c r="QRK3203" s="14"/>
      <c r="QRL3203" s="14"/>
      <c r="QRM3203" s="14"/>
      <c r="QRN3203" s="14"/>
      <c r="QRO3203" s="14"/>
      <c r="QRP3203" s="14"/>
      <c r="QRQ3203" s="14"/>
      <c r="QRR3203" s="14"/>
      <c r="QRS3203" s="14"/>
      <c r="QRT3203" s="14"/>
      <c r="QRU3203" s="14"/>
      <c r="QRV3203" s="14"/>
      <c r="QRW3203" s="14"/>
      <c r="QRX3203" s="14"/>
      <c r="QRY3203" s="14"/>
      <c r="QRZ3203" s="14"/>
      <c r="QSA3203" s="14"/>
      <c r="QSB3203" s="14"/>
      <c r="QSC3203" s="14"/>
      <c r="QSD3203" s="14"/>
      <c r="QSE3203" s="14"/>
      <c r="QSF3203" s="14"/>
      <c r="QSG3203" s="14"/>
      <c r="QSH3203" s="14"/>
      <c r="QSI3203" s="14"/>
      <c r="QSJ3203" s="14"/>
      <c r="QSK3203" s="14"/>
      <c r="QSL3203" s="14"/>
      <c r="QSM3203" s="14"/>
      <c r="QSN3203" s="14"/>
      <c r="QSO3203" s="14"/>
      <c r="QSP3203" s="14"/>
      <c r="QSQ3203" s="14"/>
      <c r="QSR3203" s="14"/>
      <c r="QSS3203" s="14"/>
      <c r="QST3203" s="14"/>
      <c r="QSU3203" s="14"/>
      <c r="QSV3203" s="14"/>
      <c r="QSW3203" s="14"/>
      <c r="QSX3203" s="14"/>
      <c r="QSY3203" s="14"/>
      <c r="QSZ3203" s="14"/>
      <c r="QTA3203" s="14"/>
      <c r="QTB3203" s="14"/>
      <c r="QTC3203" s="14"/>
      <c r="QTD3203" s="14"/>
      <c r="QTE3203" s="14"/>
      <c r="QTF3203" s="14"/>
      <c r="QTG3203" s="14"/>
      <c r="QTH3203" s="14"/>
      <c r="QTI3203" s="14"/>
      <c r="QTJ3203" s="14"/>
      <c r="QTK3203" s="14"/>
      <c r="QTL3203" s="14"/>
      <c r="QTM3203" s="14"/>
      <c r="QTN3203" s="14"/>
      <c r="QTO3203" s="14"/>
      <c r="QTP3203" s="14"/>
      <c r="QTQ3203" s="14"/>
      <c r="QTR3203" s="14"/>
      <c r="QTS3203" s="14"/>
      <c r="QTT3203" s="14"/>
      <c r="QTU3203" s="14"/>
      <c r="QTV3203" s="14"/>
      <c r="QTW3203" s="14"/>
      <c r="QTX3203" s="14"/>
      <c r="QTY3203" s="14"/>
      <c r="QTZ3203" s="14"/>
      <c r="QUA3203" s="14"/>
      <c r="QUB3203" s="14"/>
      <c r="QUC3203" s="14"/>
      <c r="QUD3203" s="14"/>
      <c r="QUE3203" s="14"/>
      <c r="QUF3203" s="14"/>
      <c r="QUG3203" s="14"/>
      <c r="QUH3203" s="14"/>
      <c r="QUI3203" s="14"/>
      <c r="QUJ3203" s="14"/>
      <c r="QUK3203" s="14"/>
      <c r="QUL3203" s="14"/>
      <c r="QUM3203" s="14"/>
      <c r="QUN3203" s="14"/>
      <c r="QUO3203" s="14"/>
      <c r="QUP3203" s="14"/>
      <c r="QUQ3203" s="14"/>
      <c r="QUR3203" s="14"/>
      <c r="QUS3203" s="14"/>
      <c r="QUT3203" s="14"/>
      <c r="QUU3203" s="14"/>
      <c r="QUV3203" s="14"/>
      <c r="QUW3203" s="14"/>
      <c r="QUX3203" s="14"/>
      <c r="QUY3203" s="14"/>
      <c r="QUZ3203" s="14"/>
      <c r="QVA3203" s="14"/>
      <c r="QVB3203" s="14"/>
      <c r="QVC3203" s="14"/>
      <c r="QVD3203" s="14"/>
      <c r="QVE3203" s="14"/>
      <c r="QVF3203" s="14"/>
      <c r="QVG3203" s="14"/>
      <c r="QVH3203" s="14"/>
      <c r="QVI3203" s="14"/>
      <c r="QVJ3203" s="14"/>
      <c r="QVK3203" s="14"/>
      <c r="QVL3203" s="14"/>
      <c r="QVM3203" s="14"/>
      <c r="QVN3203" s="14"/>
      <c r="QVO3203" s="14"/>
      <c r="QVP3203" s="14"/>
      <c r="QVQ3203" s="14"/>
      <c r="QVR3203" s="14"/>
      <c r="QVS3203" s="14"/>
      <c r="QVT3203" s="14"/>
      <c r="QVU3203" s="14"/>
      <c r="QVV3203" s="14"/>
      <c r="QVW3203" s="14"/>
      <c r="QVX3203" s="14"/>
      <c r="QVY3203" s="14"/>
      <c r="QVZ3203" s="14"/>
      <c r="QWA3203" s="14"/>
      <c r="QWB3203" s="14"/>
      <c r="QWC3203" s="14"/>
      <c r="QWD3203" s="14"/>
      <c r="QWE3203" s="14"/>
      <c r="QWF3203" s="14"/>
      <c r="QWG3203" s="14"/>
      <c r="QWH3203" s="14"/>
      <c r="QWI3203" s="14"/>
      <c r="QWJ3203" s="14"/>
      <c r="QWK3203" s="14"/>
      <c r="QWL3203" s="14"/>
      <c r="QWM3203" s="14"/>
      <c r="QWN3203" s="14"/>
      <c r="QWO3203" s="14"/>
      <c r="QWP3203" s="14"/>
      <c r="QWQ3203" s="14"/>
      <c r="QWR3203" s="14"/>
      <c r="QWS3203" s="14"/>
      <c r="QWT3203" s="14"/>
      <c r="QWU3203" s="14"/>
      <c r="QWV3203" s="14"/>
      <c r="QWW3203" s="14"/>
      <c r="QWX3203" s="14"/>
      <c r="QWY3203" s="14"/>
      <c r="QWZ3203" s="14"/>
      <c r="QXA3203" s="14"/>
      <c r="QXB3203" s="14"/>
      <c r="QXC3203" s="14"/>
      <c r="QXD3203" s="14"/>
      <c r="QXE3203" s="14"/>
      <c r="QXF3203" s="14"/>
      <c r="QXG3203" s="14"/>
      <c r="QXH3203" s="14"/>
      <c r="QXI3203" s="14"/>
      <c r="QXJ3203" s="14"/>
      <c r="QXK3203" s="14"/>
      <c r="QXL3203" s="14"/>
      <c r="QXM3203" s="14"/>
      <c r="QXN3203" s="14"/>
      <c r="QXO3203" s="14"/>
      <c r="QXP3203" s="14"/>
      <c r="QXQ3203" s="14"/>
      <c r="QXR3203" s="14"/>
      <c r="QXS3203" s="14"/>
      <c r="QXT3203" s="14"/>
      <c r="QXU3203" s="14"/>
      <c r="QXV3203" s="14"/>
      <c r="QXW3203" s="14"/>
      <c r="QXX3203" s="14"/>
      <c r="QXY3203" s="14"/>
      <c r="QXZ3203" s="14"/>
      <c r="QYA3203" s="14"/>
      <c r="QYB3203" s="14"/>
      <c r="QYC3203" s="14"/>
      <c r="QYD3203" s="14"/>
      <c r="QYE3203" s="14"/>
      <c r="QYF3203" s="14"/>
      <c r="QYG3203" s="14"/>
      <c r="QYH3203" s="14"/>
      <c r="QYI3203" s="14"/>
      <c r="QYJ3203" s="14"/>
      <c r="QYK3203" s="14"/>
      <c r="QYL3203" s="14"/>
      <c r="QYM3203" s="14"/>
      <c r="QYN3203" s="14"/>
      <c r="QYO3203" s="14"/>
      <c r="QYP3203" s="14"/>
      <c r="QYQ3203" s="14"/>
      <c r="QYR3203" s="14"/>
      <c r="QYS3203" s="14"/>
      <c r="QYT3203" s="14"/>
      <c r="QYU3203" s="14"/>
      <c r="QYV3203" s="14"/>
      <c r="QYW3203" s="14"/>
      <c r="QYX3203" s="14"/>
      <c r="QYY3203" s="14"/>
      <c r="QYZ3203" s="14"/>
      <c r="QZA3203" s="14"/>
      <c r="QZB3203" s="14"/>
      <c r="QZC3203" s="14"/>
      <c r="QZD3203" s="14"/>
      <c r="QZE3203" s="14"/>
      <c r="QZF3203" s="14"/>
      <c r="QZG3203" s="14"/>
      <c r="QZH3203" s="14"/>
      <c r="QZI3203" s="14"/>
      <c r="QZJ3203" s="14"/>
      <c r="QZK3203" s="14"/>
      <c r="QZL3203" s="14"/>
      <c r="QZM3203" s="14"/>
      <c r="QZN3203" s="14"/>
      <c r="QZO3203" s="14"/>
      <c r="QZP3203" s="14"/>
      <c r="QZQ3203" s="14"/>
      <c r="QZR3203" s="14"/>
      <c r="QZS3203" s="14"/>
      <c r="QZT3203" s="14"/>
      <c r="QZU3203" s="14"/>
      <c r="QZV3203" s="14"/>
      <c r="QZW3203" s="14"/>
      <c r="QZX3203" s="14"/>
      <c r="QZY3203" s="14"/>
      <c r="QZZ3203" s="14"/>
      <c r="RAA3203" s="14"/>
      <c r="RAB3203" s="14"/>
      <c r="RAC3203" s="14"/>
      <c r="RAD3203" s="14"/>
      <c r="RAE3203" s="14"/>
      <c r="RAF3203" s="14"/>
      <c r="RAG3203" s="14"/>
      <c r="RAH3203" s="14"/>
      <c r="RAI3203" s="14"/>
      <c r="RAJ3203" s="14"/>
      <c r="RAK3203" s="14"/>
      <c r="RAL3203" s="14"/>
      <c r="RAM3203" s="14"/>
      <c r="RAN3203" s="14"/>
      <c r="RAO3203" s="14"/>
      <c r="RAP3203" s="14"/>
      <c r="RAQ3203" s="14"/>
      <c r="RAR3203" s="14"/>
      <c r="RAS3203" s="14"/>
      <c r="RAT3203" s="14"/>
      <c r="RAU3203" s="14"/>
      <c r="RAV3203" s="14"/>
      <c r="RAW3203" s="14"/>
      <c r="RAX3203" s="14"/>
      <c r="RAY3203" s="14"/>
      <c r="RAZ3203" s="14"/>
      <c r="RBA3203" s="14"/>
      <c r="RBB3203" s="14"/>
      <c r="RBC3203" s="14"/>
      <c r="RBD3203" s="14"/>
      <c r="RBE3203" s="14"/>
      <c r="RBF3203" s="14"/>
      <c r="RBG3203" s="14"/>
      <c r="RBH3203" s="14"/>
      <c r="RBI3203" s="14"/>
      <c r="RBJ3203" s="14"/>
      <c r="RBK3203" s="14"/>
      <c r="RBL3203" s="14"/>
      <c r="RBM3203" s="14"/>
      <c r="RBN3203" s="14"/>
      <c r="RBO3203" s="14"/>
      <c r="RBP3203" s="14"/>
      <c r="RBQ3203" s="14"/>
      <c r="RBR3203" s="14"/>
      <c r="RBS3203" s="14"/>
      <c r="RBT3203" s="14"/>
      <c r="RBU3203" s="14"/>
      <c r="RBV3203" s="14"/>
      <c r="RBW3203" s="14"/>
      <c r="RBX3203" s="14"/>
      <c r="RBY3203" s="14"/>
      <c r="RBZ3203" s="14"/>
      <c r="RCA3203" s="14"/>
      <c r="RCB3203" s="14"/>
      <c r="RCC3203" s="14"/>
      <c r="RCD3203" s="14"/>
      <c r="RCE3203" s="14"/>
      <c r="RCF3203" s="14"/>
      <c r="RCG3203" s="14"/>
      <c r="RCH3203" s="14"/>
      <c r="RCI3203" s="14"/>
      <c r="RCJ3203" s="14"/>
      <c r="RCK3203" s="14"/>
      <c r="RCL3203" s="14"/>
      <c r="RCM3203" s="14"/>
      <c r="RCN3203" s="14"/>
      <c r="RCO3203" s="14"/>
      <c r="RCP3203" s="14"/>
      <c r="RCQ3203" s="14"/>
      <c r="RCR3203" s="14"/>
      <c r="RCS3203" s="14"/>
      <c r="RCT3203" s="14"/>
      <c r="RCU3203" s="14"/>
      <c r="RCV3203" s="14"/>
      <c r="RCW3203" s="14"/>
      <c r="RCX3203" s="14"/>
      <c r="RCY3203" s="14"/>
      <c r="RCZ3203" s="14"/>
      <c r="RDA3203" s="14"/>
      <c r="RDB3203" s="14"/>
      <c r="RDC3203" s="14"/>
      <c r="RDD3203" s="14"/>
      <c r="RDE3203" s="14"/>
      <c r="RDF3203" s="14"/>
      <c r="RDG3203" s="14"/>
      <c r="RDH3203" s="14"/>
      <c r="RDI3203" s="14"/>
      <c r="RDJ3203" s="14"/>
      <c r="RDK3203" s="14"/>
      <c r="RDL3203" s="14"/>
      <c r="RDM3203" s="14"/>
      <c r="RDN3203" s="14"/>
      <c r="RDO3203" s="14"/>
      <c r="RDP3203" s="14"/>
      <c r="RDQ3203" s="14"/>
      <c r="RDR3203" s="14"/>
      <c r="RDS3203" s="14"/>
      <c r="RDT3203" s="14"/>
      <c r="RDU3203" s="14"/>
      <c r="RDV3203" s="14"/>
      <c r="RDW3203" s="14"/>
      <c r="RDX3203" s="14"/>
      <c r="RDY3203" s="14"/>
      <c r="RDZ3203" s="14"/>
      <c r="REA3203" s="14"/>
      <c r="REB3203" s="14"/>
      <c r="REC3203" s="14"/>
      <c r="RED3203" s="14"/>
      <c r="REE3203" s="14"/>
      <c r="REF3203" s="14"/>
      <c r="REG3203" s="14"/>
      <c r="REH3203" s="14"/>
      <c r="REI3203" s="14"/>
      <c r="REJ3203" s="14"/>
      <c r="REK3203" s="14"/>
      <c r="REL3203" s="14"/>
      <c r="REM3203" s="14"/>
      <c r="REN3203" s="14"/>
      <c r="REO3203" s="14"/>
      <c r="REP3203" s="14"/>
      <c r="REQ3203" s="14"/>
      <c r="RER3203" s="14"/>
      <c r="RES3203" s="14"/>
      <c r="RET3203" s="14"/>
      <c r="REU3203" s="14"/>
      <c r="REV3203" s="14"/>
      <c r="REW3203" s="14"/>
      <c r="REX3203" s="14"/>
      <c r="REY3203" s="14"/>
      <c r="REZ3203" s="14"/>
      <c r="RFA3203" s="14"/>
      <c r="RFB3203" s="14"/>
      <c r="RFC3203" s="14"/>
      <c r="RFD3203" s="14"/>
      <c r="RFE3203" s="14"/>
      <c r="RFF3203" s="14"/>
      <c r="RFG3203" s="14"/>
      <c r="RFH3203" s="14"/>
      <c r="RFI3203" s="14"/>
      <c r="RFJ3203" s="14"/>
      <c r="RFK3203" s="14"/>
      <c r="RFL3203" s="14"/>
      <c r="RFM3203" s="14"/>
      <c r="RFN3203" s="14"/>
      <c r="RFO3203" s="14"/>
      <c r="RFP3203" s="14"/>
      <c r="RFQ3203" s="14"/>
      <c r="RFR3203" s="14"/>
      <c r="RFS3203" s="14"/>
      <c r="RFT3203" s="14"/>
      <c r="RFU3203" s="14"/>
      <c r="RFV3203" s="14"/>
      <c r="RFW3203" s="14"/>
      <c r="RFX3203" s="14"/>
      <c r="RFY3203" s="14"/>
      <c r="RFZ3203" s="14"/>
      <c r="RGA3203" s="14"/>
      <c r="RGB3203" s="14"/>
      <c r="RGC3203" s="14"/>
      <c r="RGD3203" s="14"/>
      <c r="RGE3203" s="14"/>
      <c r="RGF3203" s="14"/>
      <c r="RGG3203" s="14"/>
      <c r="RGH3203" s="14"/>
      <c r="RGI3203" s="14"/>
      <c r="RGJ3203" s="14"/>
      <c r="RGK3203" s="14"/>
      <c r="RGL3203" s="14"/>
      <c r="RGM3203" s="14"/>
      <c r="RGN3203" s="14"/>
      <c r="RGO3203" s="14"/>
      <c r="RGP3203" s="14"/>
      <c r="RGQ3203" s="14"/>
      <c r="RGR3203" s="14"/>
      <c r="RGS3203" s="14"/>
      <c r="RGT3203" s="14"/>
      <c r="RGU3203" s="14"/>
      <c r="RGV3203" s="14"/>
      <c r="RGW3203" s="14"/>
      <c r="RGX3203" s="14"/>
      <c r="RGY3203" s="14"/>
      <c r="RGZ3203" s="14"/>
      <c r="RHA3203" s="14"/>
      <c r="RHB3203" s="14"/>
      <c r="RHC3203" s="14"/>
      <c r="RHD3203" s="14"/>
      <c r="RHE3203" s="14"/>
      <c r="RHF3203" s="14"/>
      <c r="RHG3203" s="14"/>
      <c r="RHH3203" s="14"/>
      <c r="RHI3203" s="14"/>
      <c r="RHJ3203" s="14"/>
      <c r="RHK3203" s="14"/>
      <c r="RHL3203" s="14"/>
      <c r="RHM3203" s="14"/>
      <c r="RHN3203" s="14"/>
      <c r="RHO3203" s="14"/>
      <c r="RHP3203" s="14"/>
      <c r="RHQ3203" s="14"/>
      <c r="RHR3203" s="14"/>
      <c r="RHS3203" s="14"/>
      <c r="RHT3203" s="14"/>
      <c r="RHU3203" s="14"/>
      <c r="RHV3203" s="14"/>
      <c r="RHW3203" s="14"/>
      <c r="RHX3203" s="14"/>
      <c r="RHY3203" s="14"/>
      <c r="RHZ3203" s="14"/>
      <c r="RIA3203" s="14"/>
      <c r="RIB3203" s="14"/>
      <c r="RIC3203" s="14"/>
      <c r="RID3203" s="14"/>
      <c r="RIE3203" s="14"/>
      <c r="RIF3203" s="14"/>
      <c r="RIG3203" s="14"/>
      <c r="RIH3203" s="14"/>
      <c r="RII3203" s="14"/>
      <c r="RIJ3203" s="14"/>
      <c r="RIK3203" s="14"/>
      <c r="RIL3203" s="14"/>
      <c r="RIM3203" s="14"/>
      <c r="RIN3203" s="14"/>
      <c r="RIO3203" s="14"/>
      <c r="RIP3203" s="14"/>
      <c r="RIQ3203" s="14"/>
      <c r="RIR3203" s="14"/>
      <c r="RIS3203" s="14"/>
      <c r="RIT3203" s="14"/>
      <c r="RIU3203" s="14"/>
      <c r="RIV3203" s="14"/>
      <c r="RIW3203" s="14"/>
      <c r="RIX3203" s="14"/>
      <c r="RIY3203" s="14"/>
      <c r="RIZ3203" s="14"/>
      <c r="RJA3203" s="14"/>
      <c r="RJB3203" s="14"/>
      <c r="RJC3203" s="14"/>
      <c r="RJD3203" s="14"/>
      <c r="RJE3203" s="14"/>
      <c r="RJF3203" s="14"/>
      <c r="RJG3203" s="14"/>
      <c r="RJH3203" s="14"/>
      <c r="RJI3203" s="14"/>
      <c r="RJJ3203" s="14"/>
      <c r="RJK3203" s="14"/>
      <c r="RJL3203" s="14"/>
      <c r="RJM3203" s="14"/>
      <c r="RJN3203" s="14"/>
      <c r="RJO3203" s="14"/>
      <c r="RJP3203" s="14"/>
      <c r="RJQ3203" s="14"/>
      <c r="RJR3203" s="14"/>
      <c r="RJS3203" s="14"/>
      <c r="RJT3203" s="14"/>
      <c r="RJU3203" s="14"/>
      <c r="RJV3203" s="14"/>
      <c r="RJW3203" s="14"/>
      <c r="RJX3203" s="14"/>
      <c r="RJY3203" s="14"/>
      <c r="RJZ3203" s="14"/>
      <c r="RKA3203" s="14"/>
      <c r="RKB3203" s="14"/>
      <c r="RKC3203" s="14"/>
      <c r="RKD3203" s="14"/>
      <c r="RKE3203" s="14"/>
      <c r="RKF3203" s="14"/>
      <c r="RKG3203" s="14"/>
      <c r="RKH3203" s="14"/>
      <c r="RKI3203" s="14"/>
      <c r="RKJ3203" s="14"/>
      <c r="RKK3203" s="14"/>
      <c r="RKL3203" s="14"/>
      <c r="RKM3203" s="14"/>
      <c r="RKN3203" s="14"/>
      <c r="RKO3203" s="14"/>
      <c r="RKP3203" s="14"/>
      <c r="RKQ3203" s="14"/>
      <c r="RKR3203" s="14"/>
      <c r="RKS3203" s="14"/>
      <c r="RKT3203" s="14"/>
      <c r="RKU3203" s="14"/>
      <c r="RKV3203" s="14"/>
      <c r="RKW3203" s="14"/>
      <c r="RKX3203" s="14"/>
      <c r="RKY3203" s="14"/>
      <c r="RKZ3203" s="14"/>
      <c r="RLA3203" s="14"/>
      <c r="RLB3203" s="14"/>
      <c r="RLC3203" s="14"/>
      <c r="RLD3203" s="14"/>
      <c r="RLE3203" s="14"/>
      <c r="RLF3203" s="14"/>
      <c r="RLG3203" s="14"/>
      <c r="RLH3203" s="14"/>
      <c r="RLI3203" s="14"/>
      <c r="RLJ3203" s="14"/>
      <c r="RLK3203" s="14"/>
      <c r="RLL3203" s="14"/>
      <c r="RLM3203" s="14"/>
      <c r="RLN3203" s="14"/>
      <c r="RLO3203" s="14"/>
      <c r="RLP3203" s="14"/>
      <c r="RLQ3203" s="14"/>
      <c r="RLR3203" s="14"/>
      <c r="RLS3203" s="14"/>
      <c r="RLT3203" s="14"/>
      <c r="RLU3203" s="14"/>
      <c r="RLV3203" s="14"/>
      <c r="RLW3203" s="14"/>
      <c r="RLX3203" s="14"/>
      <c r="RLY3203" s="14"/>
      <c r="RLZ3203" s="14"/>
      <c r="RMA3203" s="14"/>
      <c r="RMB3203" s="14"/>
      <c r="RMC3203" s="14"/>
      <c r="RMD3203" s="14"/>
      <c r="RME3203" s="14"/>
      <c r="RMF3203" s="14"/>
      <c r="RMG3203" s="14"/>
      <c r="RMH3203" s="14"/>
      <c r="RMI3203" s="14"/>
      <c r="RMJ3203" s="14"/>
      <c r="RMK3203" s="14"/>
      <c r="RML3203" s="14"/>
      <c r="RMM3203" s="14"/>
      <c r="RMN3203" s="14"/>
      <c r="RMO3203" s="14"/>
      <c r="RMP3203" s="14"/>
      <c r="RMQ3203" s="14"/>
      <c r="RMR3203" s="14"/>
      <c r="RMS3203" s="14"/>
      <c r="RMT3203" s="14"/>
      <c r="RMU3203" s="14"/>
      <c r="RMV3203" s="14"/>
      <c r="RMW3203" s="14"/>
      <c r="RMX3203" s="14"/>
      <c r="RMY3203" s="14"/>
      <c r="RMZ3203" s="14"/>
      <c r="RNA3203" s="14"/>
      <c r="RNB3203" s="14"/>
      <c r="RNC3203" s="14"/>
      <c r="RND3203" s="14"/>
      <c r="RNE3203" s="14"/>
      <c r="RNF3203" s="14"/>
      <c r="RNG3203" s="14"/>
      <c r="RNH3203" s="14"/>
      <c r="RNI3203" s="14"/>
      <c r="RNJ3203" s="14"/>
      <c r="RNK3203" s="14"/>
      <c r="RNL3203" s="14"/>
      <c r="RNM3203" s="14"/>
      <c r="RNN3203" s="14"/>
      <c r="RNO3203" s="14"/>
      <c r="RNP3203" s="14"/>
      <c r="RNQ3203" s="14"/>
      <c r="RNR3203" s="14"/>
      <c r="RNS3203" s="14"/>
      <c r="RNT3203" s="14"/>
      <c r="RNU3203" s="14"/>
      <c r="RNV3203" s="14"/>
      <c r="RNW3203" s="14"/>
      <c r="RNX3203" s="14"/>
      <c r="RNY3203" s="14"/>
      <c r="RNZ3203" s="14"/>
      <c r="ROA3203" s="14"/>
      <c r="ROB3203" s="14"/>
      <c r="ROC3203" s="14"/>
      <c r="ROD3203" s="14"/>
      <c r="ROE3203" s="14"/>
      <c r="ROF3203" s="14"/>
      <c r="ROG3203" s="14"/>
      <c r="ROH3203" s="14"/>
      <c r="ROI3203" s="14"/>
      <c r="ROJ3203" s="14"/>
      <c r="ROK3203" s="14"/>
      <c r="ROL3203" s="14"/>
      <c r="ROM3203" s="14"/>
      <c r="RON3203" s="14"/>
      <c r="ROO3203" s="14"/>
      <c r="ROP3203" s="14"/>
      <c r="ROQ3203" s="14"/>
      <c r="ROR3203" s="14"/>
      <c r="ROS3203" s="14"/>
      <c r="ROT3203" s="14"/>
      <c r="ROU3203" s="14"/>
      <c r="ROV3203" s="14"/>
      <c r="ROW3203" s="14"/>
      <c r="ROX3203" s="14"/>
      <c r="ROY3203" s="14"/>
      <c r="ROZ3203" s="14"/>
      <c r="RPA3203" s="14"/>
      <c r="RPB3203" s="14"/>
      <c r="RPC3203" s="14"/>
      <c r="RPD3203" s="14"/>
      <c r="RPE3203" s="14"/>
      <c r="RPF3203" s="14"/>
      <c r="RPG3203" s="14"/>
      <c r="RPH3203" s="14"/>
      <c r="RPI3203" s="14"/>
      <c r="RPJ3203" s="14"/>
      <c r="RPK3203" s="14"/>
      <c r="RPL3203" s="14"/>
      <c r="RPM3203" s="14"/>
      <c r="RPN3203" s="14"/>
      <c r="RPO3203" s="14"/>
      <c r="RPP3203" s="14"/>
      <c r="RPQ3203" s="14"/>
      <c r="RPR3203" s="14"/>
      <c r="RPS3203" s="14"/>
      <c r="RPT3203" s="14"/>
      <c r="RPU3203" s="14"/>
      <c r="RPV3203" s="14"/>
      <c r="RPW3203" s="14"/>
      <c r="RPX3203" s="14"/>
      <c r="RPY3203" s="14"/>
      <c r="RPZ3203" s="14"/>
      <c r="RQA3203" s="14"/>
      <c r="RQB3203" s="14"/>
      <c r="RQC3203" s="14"/>
      <c r="RQD3203" s="14"/>
      <c r="RQE3203" s="14"/>
      <c r="RQF3203" s="14"/>
      <c r="RQG3203" s="14"/>
      <c r="RQH3203" s="14"/>
      <c r="RQI3203" s="14"/>
      <c r="RQJ3203" s="14"/>
      <c r="RQK3203" s="14"/>
      <c r="RQL3203" s="14"/>
      <c r="RQM3203" s="14"/>
      <c r="RQN3203" s="14"/>
      <c r="RQO3203" s="14"/>
      <c r="RQP3203" s="14"/>
      <c r="RQQ3203" s="14"/>
      <c r="RQR3203" s="14"/>
      <c r="RQS3203" s="14"/>
      <c r="RQT3203" s="14"/>
      <c r="RQU3203" s="14"/>
      <c r="RQV3203" s="14"/>
      <c r="RQW3203" s="14"/>
      <c r="RQX3203" s="14"/>
      <c r="RQY3203" s="14"/>
      <c r="RQZ3203" s="14"/>
      <c r="RRA3203" s="14"/>
      <c r="RRB3203" s="14"/>
      <c r="RRC3203" s="14"/>
      <c r="RRD3203" s="14"/>
      <c r="RRE3203" s="14"/>
      <c r="RRF3203" s="14"/>
      <c r="RRG3203" s="14"/>
      <c r="RRH3203" s="14"/>
      <c r="RRI3203" s="14"/>
      <c r="RRJ3203" s="14"/>
      <c r="RRK3203" s="14"/>
      <c r="RRL3203" s="14"/>
      <c r="RRM3203" s="14"/>
      <c r="RRN3203" s="14"/>
      <c r="RRO3203" s="14"/>
      <c r="RRP3203" s="14"/>
      <c r="RRQ3203" s="14"/>
      <c r="RRR3203" s="14"/>
      <c r="RRS3203" s="14"/>
      <c r="RRT3203" s="14"/>
      <c r="RRU3203" s="14"/>
      <c r="RRV3203" s="14"/>
      <c r="RRW3203" s="14"/>
      <c r="RRX3203" s="14"/>
      <c r="RRY3203" s="14"/>
      <c r="RRZ3203" s="14"/>
      <c r="RSA3203" s="14"/>
      <c r="RSB3203" s="14"/>
      <c r="RSC3203" s="14"/>
      <c r="RSD3203" s="14"/>
      <c r="RSE3203" s="14"/>
      <c r="RSF3203" s="14"/>
      <c r="RSG3203" s="14"/>
      <c r="RSH3203" s="14"/>
      <c r="RSI3203" s="14"/>
      <c r="RSJ3203" s="14"/>
      <c r="RSK3203" s="14"/>
      <c r="RSL3203" s="14"/>
      <c r="RSM3203" s="14"/>
      <c r="RSN3203" s="14"/>
      <c r="RSO3203" s="14"/>
      <c r="RSP3203" s="14"/>
      <c r="RSQ3203" s="14"/>
      <c r="RSR3203" s="14"/>
      <c r="RSS3203" s="14"/>
      <c r="RST3203" s="14"/>
      <c r="RSU3203" s="14"/>
      <c r="RSV3203" s="14"/>
      <c r="RSW3203" s="14"/>
      <c r="RSX3203" s="14"/>
      <c r="RSY3203" s="14"/>
      <c r="RSZ3203" s="14"/>
      <c r="RTA3203" s="14"/>
      <c r="RTB3203" s="14"/>
      <c r="RTC3203" s="14"/>
      <c r="RTD3203" s="14"/>
      <c r="RTE3203" s="14"/>
      <c r="RTF3203" s="14"/>
      <c r="RTG3203" s="14"/>
      <c r="RTH3203" s="14"/>
      <c r="RTI3203" s="14"/>
      <c r="RTJ3203" s="14"/>
      <c r="RTK3203" s="14"/>
      <c r="RTL3203" s="14"/>
      <c r="RTM3203" s="14"/>
      <c r="RTN3203" s="14"/>
      <c r="RTO3203" s="14"/>
      <c r="RTP3203" s="14"/>
      <c r="RTQ3203" s="14"/>
      <c r="RTR3203" s="14"/>
      <c r="RTS3203" s="14"/>
      <c r="RTT3203" s="14"/>
      <c r="RTU3203" s="14"/>
      <c r="RTV3203" s="14"/>
      <c r="RTW3203" s="14"/>
      <c r="RTX3203" s="14"/>
      <c r="RTY3203" s="14"/>
      <c r="RTZ3203" s="14"/>
      <c r="RUA3203" s="14"/>
      <c r="RUB3203" s="14"/>
      <c r="RUC3203" s="14"/>
      <c r="RUD3203" s="14"/>
      <c r="RUE3203" s="14"/>
      <c r="RUF3203" s="14"/>
      <c r="RUG3203" s="14"/>
      <c r="RUH3203" s="14"/>
      <c r="RUI3203" s="14"/>
      <c r="RUJ3203" s="14"/>
      <c r="RUK3203" s="14"/>
      <c r="RUL3203" s="14"/>
      <c r="RUM3203" s="14"/>
      <c r="RUN3203" s="14"/>
      <c r="RUO3203" s="14"/>
      <c r="RUP3203" s="14"/>
      <c r="RUQ3203" s="14"/>
      <c r="RUR3203" s="14"/>
      <c r="RUS3203" s="14"/>
      <c r="RUT3203" s="14"/>
      <c r="RUU3203" s="14"/>
      <c r="RUV3203" s="14"/>
      <c r="RUW3203" s="14"/>
      <c r="RUX3203" s="14"/>
      <c r="RUY3203" s="14"/>
      <c r="RUZ3203" s="14"/>
      <c r="RVA3203" s="14"/>
      <c r="RVB3203" s="14"/>
      <c r="RVC3203" s="14"/>
      <c r="RVD3203" s="14"/>
      <c r="RVE3203" s="14"/>
      <c r="RVF3203" s="14"/>
      <c r="RVG3203" s="14"/>
      <c r="RVH3203" s="14"/>
      <c r="RVI3203" s="14"/>
      <c r="RVJ3203" s="14"/>
      <c r="RVK3203" s="14"/>
      <c r="RVL3203" s="14"/>
      <c r="RVM3203" s="14"/>
      <c r="RVN3203" s="14"/>
      <c r="RVO3203" s="14"/>
      <c r="RVP3203" s="14"/>
      <c r="RVQ3203" s="14"/>
      <c r="RVR3203" s="14"/>
      <c r="RVS3203" s="14"/>
      <c r="RVT3203" s="14"/>
      <c r="RVU3203" s="14"/>
      <c r="RVV3203" s="14"/>
      <c r="RVW3203" s="14"/>
      <c r="RVX3203" s="14"/>
      <c r="RVY3203" s="14"/>
      <c r="RVZ3203" s="14"/>
      <c r="RWA3203" s="14"/>
      <c r="RWB3203" s="14"/>
      <c r="RWC3203" s="14"/>
      <c r="RWD3203" s="14"/>
      <c r="RWE3203" s="14"/>
      <c r="RWF3203" s="14"/>
      <c r="RWG3203" s="14"/>
      <c r="RWH3203" s="14"/>
      <c r="RWI3203" s="14"/>
      <c r="RWJ3203" s="14"/>
      <c r="RWK3203" s="14"/>
      <c r="RWL3203" s="14"/>
      <c r="RWM3203" s="14"/>
      <c r="RWN3203" s="14"/>
      <c r="RWO3203" s="14"/>
      <c r="RWP3203" s="14"/>
      <c r="RWQ3203" s="14"/>
      <c r="RWR3203" s="14"/>
      <c r="RWS3203" s="14"/>
      <c r="RWT3203" s="14"/>
      <c r="RWU3203" s="14"/>
      <c r="RWV3203" s="14"/>
      <c r="RWW3203" s="14"/>
      <c r="RWX3203" s="14"/>
      <c r="RWY3203" s="14"/>
      <c r="RWZ3203" s="14"/>
      <c r="RXA3203" s="14"/>
      <c r="RXB3203" s="14"/>
      <c r="RXC3203" s="14"/>
      <c r="RXD3203" s="14"/>
      <c r="RXE3203" s="14"/>
      <c r="RXF3203" s="14"/>
      <c r="RXG3203" s="14"/>
      <c r="RXH3203" s="14"/>
      <c r="RXI3203" s="14"/>
      <c r="RXJ3203" s="14"/>
      <c r="RXK3203" s="14"/>
      <c r="RXL3203" s="14"/>
      <c r="RXM3203" s="14"/>
      <c r="RXN3203" s="14"/>
      <c r="RXO3203" s="14"/>
      <c r="RXP3203" s="14"/>
      <c r="RXQ3203" s="14"/>
      <c r="RXR3203" s="14"/>
      <c r="RXS3203" s="14"/>
      <c r="RXT3203" s="14"/>
      <c r="RXU3203" s="14"/>
      <c r="RXV3203" s="14"/>
      <c r="RXW3203" s="14"/>
      <c r="RXX3203" s="14"/>
      <c r="RXY3203" s="14"/>
      <c r="RXZ3203" s="14"/>
      <c r="RYA3203" s="14"/>
      <c r="RYB3203" s="14"/>
      <c r="RYC3203" s="14"/>
      <c r="RYD3203" s="14"/>
      <c r="RYE3203" s="14"/>
      <c r="RYF3203" s="14"/>
      <c r="RYG3203" s="14"/>
      <c r="RYH3203" s="14"/>
      <c r="RYI3203" s="14"/>
      <c r="RYJ3203" s="14"/>
      <c r="RYK3203" s="14"/>
      <c r="RYL3203" s="14"/>
      <c r="RYM3203" s="14"/>
      <c r="RYN3203" s="14"/>
      <c r="RYO3203" s="14"/>
      <c r="RYP3203" s="14"/>
      <c r="RYQ3203" s="14"/>
      <c r="RYR3203" s="14"/>
      <c r="RYS3203" s="14"/>
      <c r="RYT3203" s="14"/>
      <c r="RYU3203" s="14"/>
      <c r="RYV3203" s="14"/>
      <c r="RYW3203" s="14"/>
      <c r="RYX3203" s="14"/>
      <c r="RYY3203" s="14"/>
      <c r="RYZ3203" s="14"/>
      <c r="RZA3203" s="14"/>
      <c r="RZB3203" s="14"/>
      <c r="RZC3203" s="14"/>
      <c r="RZD3203" s="14"/>
      <c r="RZE3203" s="14"/>
      <c r="RZF3203" s="14"/>
      <c r="RZG3203" s="14"/>
      <c r="RZH3203" s="14"/>
      <c r="RZI3203" s="14"/>
      <c r="RZJ3203" s="14"/>
      <c r="RZK3203" s="14"/>
      <c r="RZL3203" s="14"/>
      <c r="RZM3203" s="14"/>
      <c r="RZN3203" s="14"/>
      <c r="RZO3203" s="14"/>
      <c r="RZP3203" s="14"/>
      <c r="RZQ3203" s="14"/>
      <c r="RZR3203" s="14"/>
      <c r="RZS3203" s="14"/>
      <c r="RZT3203" s="14"/>
      <c r="RZU3203" s="14"/>
      <c r="RZV3203" s="14"/>
      <c r="RZW3203" s="14"/>
      <c r="RZX3203" s="14"/>
      <c r="RZY3203" s="14"/>
      <c r="RZZ3203" s="14"/>
      <c r="SAA3203" s="14"/>
      <c r="SAB3203" s="14"/>
      <c r="SAC3203" s="14"/>
      <c r="SAD3203" s="14"/>
      <c r="SAE3203" s="14"/>
      <c r="SAF3203" s="14"/>
      <c r="SAG3203" s="14"/>
      <c r="SAH3203" s="14"/>
      <c r="SAI3203" s="14"/>
      <c r="SAJ3203" s="14"/>
      <c r="SAK3203" s="14"/>
      <c r="SAL3203" s="14"/>
      <c r="SAM3203" s="14"/>
      <c r="SAN3203" s="14"/>
      <c r="SAO3203" s="14"/>
      <c r="SAP3203" s="14"/>
      <c r="SAQ3203" s="14"/>
      <c r="SAR3203" s="14"/>
      <c r="SAS3203" s="14"/>
      <c r="SAT3203" s="14"/>
      <c r="SAU3203" s="14"/>
      <c r="SAV3203" s="14"/>
      <c r="SAW3203" s="14"/>
      <c r="SAX3203" s="14"/>
      <c r="SAY3203" s="14"/>
      <c r="SAZ3203" s="14"/>
      <c r="SBA3203" s="14"/>
      <c r="SBB3203" s="14"/>
      <c r="SBC3203" s="14"/>
      <c r="SBD3203" s="14"/>
      <c r="SBE3203" s="14"/>
      <c r="SBF3203" s="14"/>
      <c r="SBG3203" s="14"/>
      <c r="SBH3203" s="14"/>
      <c r="SBI3203" s="14"/>
      <c r="SBJ3203" s="14"/>
      <c r="SBK3203" s="14"/>
      <c r="SBL3203" s="14"/>
      <c r="SBM3203" s="14"/>
      <c r="SBN3203" s="14"/>
      <c r="SBO3203" s="14"/>
      <c r="SBP3203" s="14"/>
      <c r="SBQ3203" s="14"/>
      <c r="SBR3203" s="14"/>
      <c r="SBS3203" s="14"/>
      <c r="SBT3203" s="14"/>
      <c r="SBU3203" s="14"/>
      <c r="SBV3203" s="14"/>
      <c r="SBW3203" s="14"/>
      <c r="SBX3203" s="14"/>
      <c r="SBY3203" s="14"/>
      <c r="SBZ3203" s="14"/>
      <c r="SCA3203" s="14"/>
      <c r="SCB3203" s="14"/>
      <c r="SCC3203" s="14"/>
      <c r="SCD3203" s="14"/>
      <c r="SCE3203" s="14"/>
      <c r="SCF3203" s="14"/>
      <c r="SCG3203" s="14"/>
      <c r="SCH3203" s="14"/>
      <c r="SCI3203" s="14"/>
      <c r="SCJ3203" s="14"/>
      <c r="SCK3203" s="14"/>
      <c r="SCL3203" s="14"/>
      <c r="SCM3203" s="14"/>
      <c r="SCN3203" s="14"/>
      <c r="SCO3203" s="14"/>
      <c r="SCP3203" s="14"/>
      <c r="SCQ3203" s="14"/>
      <c r="SCR3203" s="14"/>
      <c r="SCS3203" s="14"/>
      <c r="SCT3203" s="14"/>
      <c r="SCU3203" s="14"/>
      <c r="SCV3203" s="14"/>
      <c r="SCW3203" s="14"/>
      <c r="SCX3203" s="14"/>
      <c r="SCY3203" s="14"/>
      <c r="SCZ3203" s="14"/>
      <c r="SDA3203" s="14"/>
      <c r="SDB3203" s="14"/>
      <c r="SDC3203" s="14"/>
      <c r="SDD3203" s="14"/>
      <c r="SDE3203" s="14"/>
      <c r="SDF3203" s="14"/>
      <c r="SDG3203" s="14"/>
      <c r="SDH3203" s="14"/>
      <c r="SDI3203" s="14"/>
      <c r="SDJ3203" s="14"/>
      <c r="SDK3203" s="14"/>
      <c r="SDL3203" s="14"/>
      <c r="SDM3203" s="14"/>
      <c r="SDN3203" s="14"/>
      <c r="SDO3203" s="14"/>
      <c r="SDP3203" s="14"/>
      <c r="SDQ3203" s="14"/>
      <c r="SDR3203" s="14"/>
      <c r="SDS3203" s="14"/>
      <c r="SDT3203" s="14"/>
      <c r="SDU3203" s="14"/>
      <c r="SDV3203" s="14"/>
      <c r="SDW3203" s="14"/>
      <c r="SDX3203" s="14"/>
      <c r="SDY3203" s="14"/>
      <c r="SDZ3203" s="14"/>
      <c r="SEA3203" s="14"/>
      <c r="SEB3203" s="14"/>
      <c r="SEC3203" s="14"/>
      <c r="SED3203" s="14"/>
      <c r="SEE3203" s="14"/>
      <c r="SEF3203" s="14"/>
      <c r="SEG3203" s="14"/>
      <c r="SEH3203" s="14"/>
      <c r="SEI3203" s="14"/>
      <c r="SEJ3203" s="14"/>
      <c r="SEK3203" s="14"/>
      <c r="SEL3203" s="14"/>
      <c r="SEM3203" s="14"/>
      <c r="SEN3203" s="14"/>
      <c r="SEO3203" s="14"/>
      <c r="SEP3203" s="14"/>
      <c r="SEQ3203" s="14"/>
      <c r="SER3203" s="14"/>
      <c r="SES3203" s="14"/>
      <c r="SET3203" s="14"/>
      <c r="SEU3203" s="14"/>
      <c r="SEV3203" s="14"/>
      <c r="SEW3203" s="14"/>
      <c r="SEX3203" s="14"/>
      <c r="SEY3203" s="14"/>
      <c r="SEZ3203" s="14"/>
      <c r="SFA3203" s="14"/>
      <c r="SFB3203" s="14"/>
      <c r="SFC3203" s="14"/>
      <c r="SFD3203" s="14"/>
      <c r="SFE3203" s="14"/>
      <c r="SFF3203" s="14"/>
      <c r="SFG3203" s="14"/>
      <c r="SFH3203" s="14"/>
      <c r="SFI3203" s="14"/>
      <c r="SFJ3203" s="14"/>
      <c r="SFK3203" s="14"/>
      <c r="SFL3203" s="14"/>
      <c r="SFM3203" s="14"/>
      <c r="SFN3203" s="14"/>
      <c r="SFO3203" s="14"/>
      <c r="SFP3203" s="14"/>
      <c r="SFQ3203" s="14"/>
      <c r="SFR3203" s="14"/>
      <c r="SFS3203" s="14"/>
      <c r="SFT3203" s="14"/>
      <c r="SFU3203" s="14"/>
      <c r="SFV3203" s="14"/>
      <c r="SFW3203" s="14"/>
      <c r="SFX3203" s="14"/>
      <c r="SFY3203" s="14"/>
      <c r="SFZ3203" s="14"/>
      <c r="SGA3203" s="14"/>
      <c r="SGB3203" s="14"/>
      <c r="SGC3203" s="14"/>
      <c r="SGD3203" s="14"/>
      <c r="SGE3203" s="14"/>
      <c r="SGF3203" s="14"/>
      <c r="SGG3203" s="14"/>
      <c r="SGH3203" s="14"/>
      <c r="SGI3203" s="14"/>
      <c r="SGJ3203" s="14"/>
      <c r="SGK3203" s="14"/>
      <c r="SGL3203" s="14"/>
      <c r="SGM3203" s="14"/>
      <c r="SGN3203" s="14"/>
      <c r="SGO3203" s="14"/>
      <c r="SGP3203" s="14"/>
      <c r="SGQ3203" s="14"/>
      <c r="SGR3203" s="14"/>
      <c r="SGS3203" s="14"/>
      <c r="SGT3203" s="14"/>
      <c r="SGU3203" s="14"/>
      <c r="SGV3203" s="14"/>
      <c r="SGW3203" s="14"/>
      <c r="SGX3203" s="14"/>
      <c r="SGY3203" s="14"/>
      <c r="SGZ3203" s="14"/>
      <c r="SHA3203" s="14"/>
      <c r="SHB3203" s="14"/>
      <c r="SHC3203" s="14"/>
      <c r="SHD3203" s="14"/>
      <c r="SHE3203" s="14"/>
      <c r="SHF3203" s="14"/>
      <c r="SHG3203" s="14"/>
      <c r="SHH3203" s="14"/>
      <c r="SHI3203" s="14"/>
      <c r="SHJ3203" s="14"/>
      <c r="SHK3203" s="14"/>
      <c r="SHL3203" s="14"/>
      <c r="SHM3203" s="14"/>
      <c r="SHN3203" s="14"/>
      <c r="SHO3203" s="14"/>
      <c r="SHP3203" s="14"/>
      <c r="SHQ3203" s="14"/>
      <c r="SHR3203" s="14"/>
      <c r="SHS3203" s="14"/>
      <c r="SHT3203" s="14"/>
      <c r="SHU3203" s="14"/>
      <c r="SHV3203" s="14"/>
      <c r="SHW3203" s="14"/>
      <c r="SHX3203" s="14"/>
      <c r="SHY3203" s="14"/>
      <c r="SHZ3203" s="14"/>
      <c r="SIA3203" s="14"/>
      <c r="SIB3203" s="14"/>
      <c r="SIC3203" s="14"/>
      <c r="SID3203" s="14"/>
      <c r="SIE3203" s="14"/>
      <c r="SIF3203" s="14"/>
      <c r="SIG3203" s="14"/>
      <c r="SIH3203" s="14"/>
      <c r="SII3203" s="14"/>
      <c r="SIJ3203" s="14"/>
      <c r="SIK3203" s="14"/>
      <c r="SIL3203" s="14"/>
      <c r="SIM3203" s="14"/>
      <c r="SIN3203" s="14"/>
      <c r="SIO3203" s="14"/>
      <c r="SIP3203" s="14"/>
      <c r="SIQ3203" s="14"/>
      <c r="SIR3203" s="14"/>
      <c r="SIS3203" s="14"/>
      <c r="SIT3203" s="14"/>
      <c r="SIU3203" s="14"/>
      <c r="SIV3203" s="14"/>
      <c r="SIW3203" s="14"/>
      <c r="SIX3203" s="14"/>
      <c r="SIY3203" s="14"/>
      <c r="SIZ3203" s="14"/>
      <c r="SJA3203" s="14"/>
      <c r="SJB3203" s="14"/>
      <c r="SJC3203" s="14"/>
      <c r="SJD3203" s="14"/>
      <c r="SJE3203" s="14"/>
      <c r="SJF3203" s="14"/>
      <c r="SJG3203" s="14"/>
      <c r="SJH3203" s="14"/>
      <c r="SJI3203" s="14"/>
      <c r="SJJ3203" s="14"/>
      <c r="SJK3203" s="14"/>
      <c r="SJL3203" s="14"/>
      <c r="SJM3203" s="14"/>
      <c r="SJN3203" s="14"/>
      <c r="SJO3203" s="14"/>
      <c r="SJP3203" s="14"/>
      <c r="SJQ3203" s="14"/>
      <c r="SJR3203" s="14"/>
      <c r="SJS3203" s="14"/>
      <c r="SJT3203" s="14"/>
      <c r="SJU3203" s="14"/>
      <c r="SJV3203" s="14"/>
      <c r="SJW3203" s="14"/>
      <c r="SJX3203" s="14"/>
      <c r="SJY3203" s="14"/>
      <c r="SJZ3203" s="14"/>
      <c r="SKA3203" s="14"/>
      <c r="SKB3203" s="14"/>
      <c r="SKC3203" s="14"/>
      <c r="SKD3203" s="14"/>
      <c r="SKE3203" s="14"/>
      <c r="SKF3203" s="14"/>
      <c r="SKG3203" s="14"/>
      <c r="SKH3203" s="14"/>
      <c r="SKI3203" s="14"/>
      <c r="SKJ3203" s="14"/>
      <c r="SKK3203" s="14"/>
      <c r="SKL3203" s="14"/>
      <c r="SKM3203" s="14"/>
      <c r="SKN3203" s="14"/>
      <c r="SKO3203" s="14"/>
      <c r="SKP3203" s="14"/>
      <c r="SKQ3203" s="14"/>
      <c r="SKR3203" s="14"/>
      <c r="SKS3203" s="14"/>
      <c r="SKT3203" s="14"/>
      <c r="SKU3203" s="14"/>
      <c r="SKV3203" s="14"/>
      <c r="SKW3203" s="14"/>
      <c r="SKX3203" s="14"/>
      <c r="SKY3203" s="14"/>
      <c r="SKZ3203" s="14"/>
      <c r="SLA3203" s="14"/>
      <c r="SLB3203" s="14"/>
      <c r="SLC3203" s="14"/>
      <c r="SLD3203" s="14"/>
      <c r="SLE3203" s="14"/>
      <c r="SLF3203" s="14"/>
      <c r="SLG3203" s="14"/>
      <c r="SLH3203" s="14"/>
      <c r="SLI3203" s="14"/>
      <c r="SLJ3203" s="14"/>
      <c r="SLK3203" s="14"/>
      <c r="SLL3203" s="14"/>
      <c r="SLM3203" s="14"/>
      <c r="SLN3203" s="14"/>
      <c r="SLO3203" s="14"/>
      <c r="SLP3203" s="14"/>
      <c r="SLQ3203" s="14"/>
      <c r="SLR3203" s="14"/>
      <c r="SLS3203" s="14"/>
      <c r="SLT3203" s="14"/>
      <c r="SLU3203" s="14"/>
      <c r="SLV3203" s="14"/>
      <c r="SLW3203" s="14"/>
      <c r="SLX3203" s="14"/>
      <c r="SLY3203" s="14"/>
      <c r="SLZ3203" s="14"/>
      <c r="SMA3203" s="14"/>
      <c r="SMB3203" s="14"/>
      <c r="SMC3203" s="14"/>
      <c r="SMD3203" s="14"/>
      <c r="SME3203" s="14"/>
      <c r="SMF3203" s="14"/>
      <c r="SMG3203" s="14"/>
      <c r="SMH3203" s="14"/>
      <c r="SMI3203" s="14"/>
      <c r="SMJ3203" s="14"/>
      <c r="SMK3203" s="14"/>
      <c r="SML3203" s="14"/>
      <c r="SMM3203" s="14"/>
      <c r="SMN3203" s="14"/>
      <c r="SMO3203" s="14"/>
      <c r="SMP3203" s="14"/>
      <c r="SMQ3203" s="14"/>
      <c r="SMR3203" s="14"/>
      <c r="SMS3203" s="14"/>
      <c r="SMT3203" s="14"/>
      <c r="SMU3203" s="14"/>
      <c r="SMV3203" s="14"/>
      <c r="SMW3203" s="14"/>
      <c r="SMX3203" s="14"/>
      <c r="SMY3203" s="14"/>
      <c r="SMZ3203" s="14"/>
      <c r="SNA3203" s="14"/>
      <c r="SNB3203" s="14"/>
      <c r="SNC3203" s="14"/>
      <c r="SND3203" s="14"/>
      <c r="SNE3203" s="14"/>
      <c r="SNF3203" s="14"/>
      <c r="SNG3203" s="14"/>
      <c r="SNH3203" s="14"/>
      <c r="SNI3203" s="14"/>
      <c r="SNJ3203" s="14"/>
      <c r="SNK3203" s="14"/>
      <c r="SNL3203" s="14"/>
      <c r="SNM3203" s="14"/>
      <c r="SNN3203" s="14"/>
      <c r="SNO3203" s="14"/>
      <c r="SNP3203" s="14"/>
      <c r="SNQ3203" s="14"/>
      <c r="SNR3203" s="14"/>
      <c r="SNS3203" s="14"/>
      <c r="SNT3203" s="14"/>
      <c r="SNU3203" s="14"/>
      <c r="SNV3203" s="14"/>
      <c r="SNW3203" s="14"/>
      <c r="SNX3203" s="14"/>
      <c r="SNY3203" s="14"/>
      <c r="SNZ3203" s="14"/>
      <c r="SOA3203" s="14"/>
      <c r="SOB3203" s="14"/>
      <c r="SOC3203" s="14"/>
      <c r="SOD3203" s="14"/>
      <c r="SOE3203" s="14"/>
      <c r="SOF3203" s="14"/>
      <c r="SOG3203" s="14"/>
      <c r="SOH3203" s="14"/>
      <c r="SOI3203" s="14"/>
      <c r="SOJ3203" s="14"/>
      <c r="SOK3203" s="14"/>
      <c r="SOL3203" s="14"/>
      <c r="SOM3203" s="14"/>
      <c r="SON3203" s="14"/>
      <c r="SOO3203" s="14"/>
      <c r="SOP3203" s="14"/>
      <c r="SOQ3203" s="14"/>
      <c r="SOR3203" s="14"/>
      <c r="SOS3203" s="14"/>
      <c r="SOT3203" s="14"/>
      <c r="SOU3203" s="14"/>
      <c r="SOV3203" s="14"/>
      <c r="SOW3203" s="14"/>
      <c r="SOX3203" s="14"/>
      <c r="SOY3203" s="14"/>
      <c r="SOZ3203" s="14"/>
      <c r="SPA3203" s="14"/>
      <c r="SPB3203" s="14"/>
      <c r="SPC3203" s="14"/>
      <c r="SPD3203" s="14"/>
      <c r="SPE3203" s="14"/>
      <c r="SPF3203" s="14"/>
      <c r="SPG3203" s="14"/>
      <c r="SPH3203" s="14"/>
      <c r="SPI3203" s="14"/>
      <c r="SPJ3203" s="14"/>
      <c r="SPK3203" s="14"/>
      <c r="SPL3203" s="14"/>
      <c r="SPM3203" s="14"/>
      <c r="SPN3203" s="14"/>
      <c r="SPO3203" s="14"/>
      <c r="SPP3203" s="14"/>
      <c r="SPQ3203" s="14"/>
      <c r="SPR3203" s="14"/>
      <c r="SPS3203" s="14"/>
      <c r="SPT3203" s="14"/>
      <c r="SPU3203" s="14"/>
      <c r="SPV3203" s="14"/>
      <c r="SPW3203" s="14"/>
      <c r="SPX3203" s="14"/>
      <c r="SPY3203" s="14"/>
      <c r="SPZ3203" s="14"/>
      <c r="SQA3203" s="14"/>
      <c r="SQB3203" s="14"/>
      <c r="SQC3203" s="14"/>
      <c r="SQD3203" s="14"/>
      <c r="SQE3203" s="14"/>
      <c r="SQF3203" s="14"/>
      <c r="SQG3203" s="14"/>
      <c r="SQH3203" s="14"/>
      <c r="SQI3203" s="14"/>
      <c r="SQJ3203" s="14"/>
      <c r="SQK3203" s="14"/>
      <c r="SQL3203" s="14"/>
      <c r="SQM3203" s="14"/>
      <c r="SQN3203" s="14"/>
      <c r="SQO3203" s="14"/>
      <c r="SQP3203" s="14"/>
      <c r="SQQ3203" s="14"/>
      <c r="SQR3203" s="14"/>
      <c r="SQS3203" s="14"/>
      <c r="SQT3203" s="14"/>
      <c r="SQU3203" s="14"/>
      <c r="SQV3203" s="14"/>
      <c r="SQW3203" s="14"/>
      <c r="SQX3203" s="14"/>
      <c r="SQY3203" s="14"/>
      <c r="SQZ3203" s="14"/>
      <c r="SRA3203" s="14"/>
      <c r="SRB3203" s="14"/>
      <c r="SRC3203" s="14"/>
      <c r="SRD3203" s="14"/>
      <c r="SRE3203" s="14"/>
      <c r="SRF3203" s="14"/>
      <c r="SRG3203" s="14"/>
      <c r="SRH3203" s="14"/>
      <c r="SRI3203" s="14"/>
      <c r="SRJ3203" s="14"/>
      <c r="SRK3203" s="14"/>
      <c r="SRL3203" s="14"/>
      <c r="SRM3203" s="14"/>
      <c r="SRN3203" s="14"/>
      <c r="SRO3203" s="14"/>
      <c r="SRP3203" s="14"/>
      <c r="SRQ3203" s="14"/>
      <c r="SRR3203" s="14"/>
      <c r="SRS3203" s="14"/>
      <c r="SRT3203" s="14"/>
      <c r="SRU3203" s="14"/>
      <c r="SRV3203" s="14"/>
      <c r="SRW3203" s="14"/>
      <c r="SRX3203" s="14"/>
      <c r="SRY3203" s="14"/>
      <c r="SRZ3203" s="14"/>
      <c r="SSA3203" s="14"/>
      <c r="SSB3203" s="14"/>
      <c r="SSC3203" s="14"/>
      <c r="SSD3203" s="14"/>
      <c r="SSE3203" s="14"/>
      <c r="SSF3203" s="14"/>
      <c r="SSG3203" s="14"/>
      <c r="SSH3203" s="14"/>
      <c r="SSI3203" s="14"/>
      <c r="SSJ3203" s="14"/>
      <c r="SSK3203" s="14"/>
      <c r="SSL3203" s="14"/>
      <c r="SSM3203" s="14"/>
      <c r="SSN3203" s="14"/>
      <c r="SSO3203" s="14"/>
      <c r="SSP3203" s="14"/>
      <c r="SSQ3203" s="14"/>
      <c r="SSR3203" s="14"/>
      <c r="SSS3203" s="14"/>
      <c r="SST3203" s="14"/>
      <c r="SSU3203" s="14"/>
      <c r="SSV3203" s="14"/>
      <c r="SSW3203" s="14"/>
      <c r="SSX3203" s="14"/>
      <c r="SSY3203" s="14"/>
      <c r="SSZ3203" s="14"/>
      <c r="STA3203" s="14"/>
      <c r="STB3203" s="14"/>
      <c r="STC3203" s="14"/>
      <c r="STD3203" s="14"/>
      <c r="STE3203" s="14"/>
      <c r="STF3203" s="14"/>
      <c r="STG3203" s="14"/>
      <c r="STH3203" s="14"/>
      <c r="STI3203" s="14"/>
      <c r="STJ3203" s="14"/>
      <c r="STK3203" s="14"/>
      <c r="STL3203" s="14"/>
      <c r="STM3203" s="14"/>
      <c r="STN3203" s="14"/>
      <c r="STO3203" s="14"/>
      <c r="STP3203" s="14"/>
      <c r="STQ3203" s="14"/>
      <c r="STR3203" s="14"/>
      <c r="STS3203" s="14"/>
      <c r="STT3203" s="14"/>
      <c r="STU3203" s="14"/>
      <c r="STV3203" s="14"/>
      <c r="STW3203" s="14"/>
      <c r="STX3203" s="14"/>
      <c r="STY3203" s="14"/>
      <c r="STZ3203" s="14"/>
      <c r="SUA3203" s="14"/>
      <c r="SUB3203" s="14"/>
      <c r="SUC3203" s="14"/>
      <c r="SUD3203" s="14"/>
      <c r="SUE3203" s="14"/>
      <c r="SUF3203" s="14"/>
      <c r="SUG3203" s="14"/>
      <c r="SUH3203" s="14"/>
      <c r="SUI3203" s="14"/>
      <c r="SUJ3203" s="14"/>
      <c r="SUK3203" s="14"/>
      <c r="SUL3203" s="14"/>
      <c r="SUM3203" s="14"/>
      <c r="SUN3203" s="14"/>
      <c r="SUO3203" s="14"/>
      <c r="SUP3203" s="14"/>
      <c r="SUQ3203" s="14"/>
      <c r="SUR3203" s="14"/>
      <c r="SUS3203" s="14"/>
      <c r="SUT3203" s="14"/>
      <c r="SUU3203" s="14"/>
      <c r="SUV3203" s="14"/>
      <c r="SUW3203" s="14"/>
      <c r="SUX3203" s="14"/>
      <c r="SUY3203" s="14"/>
      <c r="SUZ3203" s="14"/>
      <c r="SVA3203" s="14"/>
      <c r="SVB3203" s="14"/>
      <c r="SVC3203" s="14"/>
      <c r="SVD3203" s="14"/>
      <c r="SVE3203" s="14"/>
      <c r="SVF3203" s="14"/>
      <c r="SVG3203" s="14"/>
      <c r="SVH3203" s="14"/>
      <c r="SVI3203" s="14"/>
      <c r="SVJ3203" s="14"/>
      <c r="SVK3203" s="14"/>
      <c r="SVL3203" s="14"/>
      <c r="SVM3203" s="14"/>
      <c r="SVN3203" s="14"/>
      <c r="SVO3203" s="14"/>
      <c r="SVP3203" s="14"/>
      <c r="SVQ3203" s="14"/>
      <c r="SVR3203" s="14"/>
      <c r="SVS3203" s="14"/>
      <c r="SVT3203" s="14"/>
      <c r="SVU3203" s="14"/>
      <c r="SVV3203" s="14"/>
      <c r="SVW3203" s="14"/>
      <c r="SVX3203" s="14"/>
      <c r="SVY3203" s="14"/>
      <c r="SVZ3203" s="14"/>
      <c r="SWA3203" s="14"/>
      <c r="SWB3203" s="14"/>
      <c r="SWC3203" s="14"/>
      <c r="SWD3203" s="14"/>
      <c r="SWE3203" s="14"/>
      <c r="SWF3203" s="14"/>
      <c r="SWG3203" s="14"/>
      <c r="SWH3203" s="14"/>
      <c r="SWI3203" s="14"/>
      <c r="SWJ3203" s="14"/>
      <c r="SWK3203" s="14"/>
      <c r="SWL3203" s="14"/>
      <c r="SWM3203" s="14"/>
      <c r="SWN3203" s="14"/>
      <c r="SWO3203" s="14"/>
      <c r="SWP3203" s="14"/>
      <c r="SWQ3203" s="14"/>
      <c r="SWR3203" s="14"/>
      <c r="SWS3203" s="14"/>
      <c r="SWT3203" s="14"/>
      <c r="SWU3203" s="14"/>
      <c r="SWV3203" s="14"/>
      <c r="SWW3203" s="14"/>
      <c r="SWX3203" s="14"/>
      <c r="SWY3203" s="14"/>
      <c r="SWZ3203" s="14"/>
      <c r="SXA3203" s="14"/>
      <c r="SXB3203" s="14"/>
      <c r="SXC3203" s="14"/>
      <c r="SXD3203" s="14"/>
      <c r="SXE3203" s="14"/>
      <c r="SXF3203" s="14"/>
      <c r="SXG3203" s="14"/>
      <c r="SXH3203" s="14"/>
      <c r="SXI3203" s="14"/>
      <c r="SXJ3203" s="14"/>
      <c r="SXK3203" s="14"/>
      <c r="SXL3203" s="14"/>
      <c r="SXM3203" s="14"/>
      <c r="SXN3203" s="14"/>
      <c r="SXO3203" s="14"/>
      <c r="SXP3203" s="14"/>
      <c r="SXQ3203" s="14"/>
      <c r="SXR3203" s="14"/>
      <c r="SXS3203" s="14"/>
      <c r="SXT3203" s="14"/>
      <c r="SXU3203" s="14"/>
      <c r="SXV3203" s="14"/>
      <c r="SXW3203" s="14"/>
      <c r="SXX3203" s="14"/>
      <c r="SXY3203" s="14"/>
      <c r="SXZ3203" s="14"/>
      <c r="SYA3203" s="14"/>
      <c r="SYB3203" s="14"/>
      <c r="SYC3203" s="14"/>
      <c r="SYD3203" s="14"/>
      <c r="SYE3203" s="14"/>
      <c r="SYF3203" s="14"/>
      <c r="SYG3203" s="14"/>
      <c r="SYH3203" s="14"/>
      <c r="SYI3203" s="14"/>
      <c r="SYJ3203" s="14"/>
      <c r="SYK3203" s="14"/>
      <c r="SYL3203" s="14"/>
      <c r="SYM3203" s="14"/>
      <c r="SYN3203" s="14"/>
      <c r="SYO3203" s="14"/>
      <c r="SYP3203" s="14"/>
      <c r="SYQ3203" s="14"/>
      <c r="SYR3203" s="14"/>
      <c r="SYS3203" s="14"/>
      <c r="SYT3203" s="14"/>
      <c r="SYU3203" s="14"/>
      <c r="SYV3203" s="14"/>
      <c r="SYW3203" s="14"/>
      <c r="SYX3203" s="14"/>
      <c r="SYY3203" s="14"/>
      <c r="SYZ3203" s="14"/>
      <c r="SZA3203" s="14"/>
      <c r="SZB3203" s="14"/>
      <c r="SZC3203" s="14"/>
      <c r="SZD3203" s="14"/>
      <c r="SZE3203" s="14"/>
      <c r="SZF3203" s="14"/>
      <c r="SZG3203" s="14"/>
      <c r="SZH3203" s="14"/>
      <c r="SZI3203" s="14"/>
      <c r="SZJ3203" s="14"/>
      <c r="SZK3203" s="14"/>
      <c r="SZL3203" s="14"/>
      <c r="SZM3203" s="14"/>
      <c r="SZN3203" s="14"/>
      <c r="SZO3203" s="14"/>
      <c r="SZP3203" s="14"/>
      <c r="SZQ3203" s="14"/>
      <c r="SZR3203" s="14"/>
      <c r="SZS3203" s="14"/>
      <c r="SZT3203" s="14"/>
      <c r="SZU3203" s="14"/>
      <c r="SZV3203" s="14"/>
      <c r="SZW3203" s="14"/>
      <c r="SZX3203" s="14"/>
      <c r="SZY3203" s="14"/>
      <c r="SZZ3203" s="14"/>
      <c r="TAA3203" s="14"/>
      <c r="TAB3203" s="14"/>
      <c r="TAC3203" s="14"/>
      <c r="TAD3203" s="14"/>
      <c r="TAE3203" s="14"/>
      <c r="TAF3203" s="14"/>
      <c r="TAG3203" s="14"/>
      <c r="TAH3203" s="14"/>
      <c r="TAI3203" s="14"/>
      <c r="TAJ3203" s="14"/>
      <c r="TAK3203" s="14"/>
      <c r="TAL3203" s="14"/>
      <c r="TAM3203" s="14"/>
      <c r="TAN3203" s="14"/>
      <c r="TAO3203" s="14"/>
      <c r="TAP3203" s="14"/>
      <c r="TAQ3203" s="14"/>
      <c r="TAR3203" s="14"/>
      <c r="TAS3203" s="14"/>
      <c r="TAT3203" s="14"/>
      <c r="TAU3203" s="14"/>
      <c r="TAV3203" s="14"/>
      <c r="TAW3203" s="14"/>
      <c r="TAX3203" s="14"/>
      <c r="TAY3203" s="14"/>
      <c r="TAZ3203" s="14"/>
      <c r="TBA3203" s="14"/>
      <c r="TBB3203" s="14"/>
      <c r="TBC3203" s="14"/>
      <c r="TBD3203" s="14"/>
      <c r="TBE3203" s="14"/>
      <c r="TBF3203" s="14"/>
      <c r="TBG3203" s="14"/>
      <c r="TBH3203" s="14"/>
      <c r="TBI3203" s="14"/>
      <c r="TBJ3203" s="14"/>
      <c r="TBK3203" s="14"/>
      <c r="TBL3203" s="14"/>
      <c r="TBM3203" s="14"/>
      <c r="TBN3203" s="14"/>
      <c r="TBO3203" s="14"/>
      <c r="TBP3203" s="14"/>
      <c r="TBQ3203" s="14"/>
      <c r="TBR3203" s="14"/>
      <c r="TBS3203" s="14"/>
      <c r="TBT3203" s="14"/>
      <c r="TBU3203" s="14"/>
      <c r="TBV3203" s="14"/>
      <c r="TBW3203" s="14"/>
      <c r="TBX3203" s="14"/>
      <c r="TBY3203" s="14"/>
      <c r="TBZ3203" s="14"/>
      <c r="TCA3203" s="14"/>
      <c r="TCB3203" s="14"/>
      <c r="TCC3203" s="14"/>
      <c r="TCD3203" s="14"/>
      <c r="TCE3203" s="14"/>
      <c r="TCF3203" s="14"/>
      <c r="TCG3203" s="14"/>
      <c r="TCH3203" s="14"/>
      <c r="TCI3203" s="14"/>
      <c r="TCJ3203" s="14"/>
      <c r="TCK3203" s="14"/>
      <c r="TCL3203" s="14"/>
      <c r="TCM3203" s="14"/>
      <c r="TCN3203" s="14"/>
      <c r="TCO3203" s="14"/>
      <c r="TCP3203" s="14"/>
      <c r="TCQ3203" s="14"/>
      <c r="TCR3203" s="14"/>
      <c r="TCS3203" s="14"/>
      <c r="TCT3203" s="14"/>
      <c r="TCU3203" s="14"/>
      <c r="TCV3203" s="14"/>
      <c r="TCW3203" s="14"/>
      <c r="TCX3203" s="14"/>
      <c r="TCY3203" s="14"/>
      <c r="TCZ3203" s="14"/>
      <c r="TDA3203" s="14"/>
      <c r="TDB3203" s="14"/>
      <c r="TDC3203" s="14"/>
      <c r="TDD3203" s="14"/>
      <c r="TDE3203" s="14"/>
      <c r="TDF3203" s="14"/>
      <c r="TDG3203" s="14"/>
      <c r="TDH3203" s="14"/>
      <c r="TDI3203" s="14"/>
      <c r="TDJ3203" s="14"/>
      <c r="TDK3203" s="14"/>
      <c r="TDL3203" s="14"/>
      <c r="TDM3203" s="14"/>
      <c r="TDN3203" s="14"/>
      <c r="TDO3203" s="14"/>
      <c r="TDP3203" s="14"/>
      <c r="TDQ3203" s="14"/>
      <c r="TDR3203" s="14"/>
      <c r="TDS3203" s="14"/>
      <c r="TDT3203" s="14"/>
      <c r="TDU3203" s="14"/>
      <c r="TDV3203" s="14"/>
      <c r="TDW3203" s="14"/>
      <c r="TDX3203" s="14"/>
      <c r="TDY3203" s="14"/>
      <c r="TDZ3203" s="14"/>
      <c r="TEA3203" s="14"/>
      <c r="TEB3203" s="14"/>
      <c r="TEC3203" s="14"/>
      <c r="TED3203" s="14"/>
      <c r="TEE3203" s="14"/>
      <c r="TEF3203" s="14"/>
      <c r="TEG3203" s="14"/>
      <c r="TEH3203" s="14"/>
      <c r="TEI3203" s="14"/>
      <c r="TEJ3203" s="14"/>
      <c r="TEK3203" s="14"/>
      <c r="TEL3203" s="14"/>
      <c r="TEM3203" s="14"/>
      <c r="TEN3203" s="14"/>
      <c r="TEO3203" s="14"/>
      <c r="TEP3203" s="14"/>
      <c r="TEQ3203" s="14"/>
      <c r="TER3203" s="14"/>
      <c r="TES3203" s="14"/>
      <c r="TET3203" s="14"/>
      <c r="TEU3203" s="14"/>
      <c r="TEV3203" s="14"/>
      <c r="TEW3203" s="14"/>
      <c r="TEX3203" s="14"/>
      <c r="TEY3203" s="14"/>
      <c r="TEZ3203" s="14"/>
      <c r="TFA3203" s="14"/>
      <c r="TFB3203" s="14"/>
      <c r="TFC3203" s="14"/>
      <c r="TFD3203" s="14"/>
      <c r="TFE3203" s="14"/>
      <c r="TFF3203" s="14"/>
      <c r="TFG3203" s="14"/>
      <c r="TFH3203" s="14"/>
      <c r="TFI3203" s="14"/>
      <c r="TFJ3203" s="14"/>
      <c r="TFK3203" s="14"/>
      <c r="TFL3203" s="14"/>
      <c r="TFM3203" s="14"/>
      <c r="TFN3203" s="14"/>
      <c r="TFO3203" s="14"/>
      <c r="TFP3203" s="14"/>
      <c r="TFQ3203" s="14"/>
      <c r="TFR3203" s="14"/>
      <c r="TFS3203" s="14"/>
      <c r="TFT3203" s="14"/>
      <c r="TFU3203" s="14"/>
      <c r="TFV3203" s="14"/>
      <c r="TFW3203" s="14"/>
      <c r="TFX3203" s="14"/>
      <c r="TFY3203" s="14"/>
      <c r="TFZ3203" s="14"/>
      <c r="TGA3203" s="14"/>
      <c r="TGB3203" s="14"/>
      <c r="TGC3203" s="14"/>
      <c r="TGD3203" s="14"/>
      <c r="TGE3203" s="14"/>
      <c r="TGF3203" s="14"/>
      <c r="TGG3203" s="14"/>
      <c r="TGH3203" s="14"/>
      <c r="TGI3203" s="14"/>
      <c r="TGJ3203" s="14"/>
      <c r="TGK3203" s="14"/>
      <c r="TGL3203" s="14"/>
      <c r="TGM3203" s="14"/>
      <c r="TGN3203" s="14"/>
      <c r="TGO3203" s="14"/>
      <c r="TGP3203" s="14"/>
      <c r="TGQ3203" s="14"/>
      <c r="TGR3203" s="14"/>
      <c r="TGS3203" s="14"/>
      <c r="TGT3203" s="14"/>
      <c r="TGU3203" s="14"/>
      <c r="TGV3203" s="14"/>
      <c r="TGW3203" s="14"/>
      <c r="TGX3203" s="14"/>
      <c r="TGY3203" s="14"/>
      <c r="TGZ3203" s="14"/>
      <c r="THA3203" s="14"/>
      <c r="THB3203" s="14"/>
      <c r="THC3203" s="14"/>
      <c r="THD3203" s="14"/>
      <c r="THE3203" s="14"/>
      <c r="THF3203" s="14"/>
      <c r="THG3203" s="14"/>
      <c r="THH3203" s="14"/>
      <c r="THI3203" s="14"/>
      <c r="THJ3203" s="14"/>
      <c r="THK3203" s="14"/>
      <c r="THL3203" s="14"/>
      <c r="THM3203" s="14"/>
      <c r="THN3203" s="14"/>
      <c r="THO3203" s="14"/>
      <c r="THP3203" s="14"/>
      <c r="THQ3203" s="14"/>
      <c r="THR3203" s="14"/>
      <c r="THS3203" s="14"/>
      <c r="THT3203" s="14"/>
      <c r="THU3203" s="14"/>
      <c r="THV3203" s="14"/>
      <c r="THW3203" s="14"/>
      <c r="THX3203" s="14"/>
      <c r="THY3203" s="14"/>
      <c r="THZ3203" s="14"/>
      <c r="TIA3203" s="14"/>
      <c r="TIB3203" s="14"/>
      <c r="TIC3203" s="14"/>
      <c r="TID3203" s="14"/>
      <c r="TIE3203" s="14"/>
      <c r="TIF3203" s="14"/>
      <c r="TIG3203" s="14"/>
      <c r="TIH3203" s="14"/>
      <c r="TII3203" s="14"/>
      <c r="TIJ3203" s="14"/>
      <c r="TIK3203" s="14"/>
      <c r="TIL3203" s="14"/>
      <c r="TIM3203" s="14"/>
      <c r="TIN3203" s="14"/>
      <c r="TIO3203" s="14"/>
      <c r="TIP3203" s="14"/>
      <c r="TIQ3203" s="14"/>
      <c r="TIR3203" s="14"/>
      <c r="TIS3203" s="14"/>
      <c r="TIT3203" s="14"/>
      <c r="TIU3203" s="14"/>
      <c r="TIV3203" s="14"/>
      <c r="TIW3203" s="14"/>
      <c r="TIX3203" s="14"/>
      <c r="TIY3203" s="14"/>
      <c r="TIZ3203" s="14"/>
      <c r="TJA3203" s="14"/>
      <c r="TJB3203" s="14"/>
      <c r="TJC3203" s="14"/>
      <c r="TJD3203" s="14"/>
      <c r="TJE3203" s="14"/>
      <c r="TJF3203" s="14"/>
      <c r="TJG3203" s="14"/>
      <c r="TJH3203" s="14"/>
      <c r="TJI3203" s="14"/>
      <c r="TJJ3203" s="14"/>
      <c r="TJK3203" s="14"/>
      <c r="TJL3203" s="14"/>
      <c r="TJM3203" s="14"/>
      <c r="TJN3203" s="14"/>
      <c r="TJO3203" s="14"/>
      <c r="TJP3203" s="14"/>
      <c r="TJQ3203" s="14"/>
      <c r="TJR3203" s="14"/>
      <c r="TJS3203" s="14"/>
      <c r="TJT3203" s="14"/>
      <c r="TJU3203" s="14"/>
      <c r="TJV3203" s="14"/>
      <c r="TJW3203" s="14"/>
      <c r="TJX3203" s="14"/>
      <c r="TJY3203" s="14"/>
      <c r="TJZ3203" s="14"/>
      <c r="TKA3203" s="14"/>
      <c r="TKB3203" s="14"/>
      <c r="TKC3203" s="14"/>
      <c r="TKD3203" s="14"/>
      <c r="TKE3203" s="14"/>
      <c r="TKF3203" s="14"/>
      <c r="TKG3203" s="14"/>
      <c r="TKH3203" s="14"/>
      <c r="TKI3203" s="14"/>
      <c r="TKJ3203" s="14"/>
      <c r="TKK3203" s="14"/>
      <c r="TKL3203" s="14"/>
      <c r="TKM3203" s="14"/>
      <c r="TKN3203" s="14"/>
      <c r="TKO3203" s="14"/>
      <c r="TKP3203" s="14"/>
      <c r="TKQ3203" s="14"/>
      <c r="TKR3203" s="14"/>
      <c r="TKS3203" s="14"/>
      <c r="TKT3203" s="14"/>
      <c r="TKU3203" s="14"/>
      <c r="TKV3203" s="14"/>
      <c r="TKW3203" s="14"/>
      <c r="TKX3203" s="14"/>
      <c r="TKY3203" s="14"/>
      <c r="TKZ3203" s="14"/>
      <c r="TLA3203" s="14"/>
      <c r="TLB3203" s="14"/>
      <c r="TLC3203" s="14"/>
      <c r="TLD3203" s="14"/>
      <c r="TLE3203" s="14"/>
      <c r="TLF3203" s="14"/>
      <c r="TLG3203" s="14"/>
      <c r="TLH3203" s="14"/>
      <c r="TLI3203" s="14"/>
      <c r="TLJ3203" s="14"/>
      <c r="TLK3203" s="14"/>
      <c r="TLL3203" s="14"/>
      <c r="TLM3203" s="14"/>
      <c r="TLN3203" s="14"/>
      <c r="TLO3203" s="14"/>
      <c r="TLP3203" s="14"/>
      <c r="TLQ3203" s="14"/>
      <c r="TLR3203" s="14"/>
      <c r="TLS3203" s="14"/>
      <c r="TLT3203" s="14"/>
      <c r="TLU3203" s="14"/>
      <c r="TLV3203" s="14"/>
      <c r="TLW3203" s="14"/>
      <c r="TLX3203" s="14"/>
      <c r="TLY3203" s="14"/>
      <c r="TLZ3203" s="14"/>
      <c r="TMA3203" s="14"/>
      <c r="TMB3203" s="14"/>
      <c r="TMC3203" s="14"/>
      <c r="TMD3203" s="14"/>
      <c r="TME3203" s="14"/>
      <c r="TMF3203" s="14"/>
      <c r="TMG3203" s="14"/>
      <c r="TMH3203" s="14"/>
      <c r="TMI3203" s="14"/>
      <c r="TMJ3203" s="14"/>
      <c r="TMK3203" s="14"/>
      <c r="TML3203" s="14"/>
      <c r="TMM3203" s="14"/>
      <c r="TMN3203" s="14"/>
      <c r="TMO3203" s="14"/>
      <c r="TMP3203" s="14"/>
      <c r="TMQ3203" s="14"/>
      <c r="TMR3203" s="14"/>
      <c r="TMS3203" s="14"/>
      <c r="TMT3203" s="14"/>
      <c r="TMU3203" s="14"/>
      <c r="TMV3203" s="14"/>
      <c r="TMW3203" s="14"/>
      <c r="TMX3203" s="14"/>
      <c r="TMY3203" s="14"/>
      <c r="TMZ3203" s="14"/>
      <c r="TNA3203" s="14"/>
      <c r="TNB3203" s="14"/>
      <c r="TNC3203" s="14"/>
      <c r="TND3203" s="14"/>
      <c r="TNE3203" s="14"/>
      <c r="TNF3203" s="14"/>
      <c r="TNG3203" s="14"/>
      <c r="TNH3203" s="14"/>
      <c r="TNI3203" s="14"/>
      <c r="TNJ3203" s="14"/>
      <c r="TNK3203" s="14"/>
      <c r="TNL3203" s="14"/>
      <c r="TNM3203" s="14"/>
      <c r="TNN3203" s="14"/>
      <c r="TNO3203" s="14"/>
      <c r="TNP3203" s="14"/>
      <c r="TNQ3203" s="14"/>
      <c r="TNR3203" s="14"/>
      <c r="TNS3203" s="14"/>
      <c r="TNT3203" s="14"/>
      <c r="TNU3203" s="14"/>
      <c r="TNV3203" s="14"/>
      <c r="TNW3203" s="14"/>
      <c r="TNX3203" s="14"/>
      <c r="TNY3203" s="14"/>
      <c r="TNZ3203" s="14"/>
      <c r="TOA3203" s="14"/>
      <c r="TOB3203" s="14"/>
      <c r="TOC3203" s="14"/>
      <c r="TOD3203" s="14"/>
      <c r="TOE3203" s="14"/>
      <c r="TOF3203" s="14"/>
      <c r="TOG3203" s="14"/>
      <c r="TOH3203" s="14"/>
      <c r="TOI3203" s="14"/>
      <c r="TOJ3203" s="14"/>
      <c r="TOK3203" s="14"/>
      <c r="TOL3203" s="14"/>
      <c r="TOM3203" s="14"/>
      <c r="TON3203" s="14"/>
      <c r="TOO3203" s="14"/>
      <c r="TOP3203" s="14"/>
      <c r="TOQ3203" s="14"/>
      <c r="TOR3203" s="14"/>
      <c r="TOS3203" s="14"/>
      <c r="TOT3203" s="14"/>
      <c r="TOU3203" s="14"/>
      <c r="TOV3203" s="14"/>
      <c r="TOW3203" s="14"/>
      <c r="TOX3203" s="14"/>
      <c r="TOY3203" s="14"/>
      <c r="TOZ3203" s="14"/>
      <c r="TPA3203" s="14"/>
      <c r="TPB3203" s="14"/>
      <c r="TPC3203" s="14"/>
      <c r="TPD3203" s="14"/>
      <c r="TPE3203" s="14"/>
      <c r="TPF3203" s="14"/>
      <c r="TPG3203" s="14"/>
      <c r="TPH3203" s="14"/>
      <c r="TPI3203" s="14"/>
      <c r="TPJ3203" s="14"/>
      <c r="TPK3203" s="14"/>
      <c r="TPL3203" s="14"/>
      <c r="TPM3203" s="14"/>
      <c r="TPN3203" s="14"/>
      <c r="TPO3203" s="14"/>
      <c r="TPP3203" s="14"/>
      <c r="TPQ3203" s="14"/>
      <c r="TPR3203" s="14"/>
      <c r="TPS3203" s="14"/>
      <c r="TPT3203" s="14"/>
      <c r="TPU3203" s="14"/>
      <c r="TPV3203" s="14"/>
      <c r="TPW3203" s="14"/>
      <c r="TPX3203" s="14"/>
      <c r="TPY3203" s="14"/>
      <c r="TPZ3203" s="14"/>
      <c r="TQA3203" s="14"/>
      <c r="TQB3203" s="14"/>
      <c r="TQC3203" s="14"/>
      <c r="TQD3203" s="14"/>
      <c r="TQE3203" s="14"/>
      <c r="TQF3203" s="14"/>
      <c r="TQG3203" s="14"/>
      <c r="TQH3203" s="14"/>
      <c r="TQI3203" s="14"/>
      <c r="TQJ3203" s="14"/>
      <c r="TQK3203" s="14"/>
      <c r="TQL3203" s="14"/>
      <c r="TQM3203" s="14"/>
      <c r="TQN3203" s="14"/>
      <c r="TQO3203" s="14"/>
      <c r="TQP3203" s="14"/>
      <c r="TQQ3203" s="14"/>
      <c r="TQR3203" s="14"/>
      <c r="TQS3203" s="14"/>
      <c r="TQT3203" s="14"/>
      <c r="TQU3203" s="14"/>
      <c r="TQV3203" s="14"/>
      <c r="TQW3203" s="14"/>
      <c r="TQX3203" s="14"/>
      <c r="TQY3203" s="14"/>
      <c r="TQZ3203" s="14"/>
      <c r="TRA3203" s="14"/>
      <c r="TRB3203" s="14"/>
      <c r="TRC3203" s="14"/>
      <c r="TRD3203" s="14"/>
      <c r="TRE3203" s="14"/>
      <c r="TRF3203" s="14"/>
      <c r="TRG3203" s="14"/>
      <c r="TRH3203" s="14"/>
      <c r="TRI3203" s="14"/>
      <c r="TRJ3203" s="14"/>
      <c r="TRK3203" s="14"/>
      <c r="TRL3203" s="14"/>
      <c r="TRM3203" s="14"/>
      <c r="TRN3203" s="14"/>
      <c r="TRO3203" s="14"/>
      <c r="TRP3203" s="14"/>
      <c r="TRQ3203" s="14"/>
      <c r="TRR3203" s="14"/>
      <c r="TRS3203" s="14"/>
      <c r="TRT3203" s="14"/>
      <c r="TRU3203" s="14"/>
      <c r="TRV3203" s="14"/>
      <c r="TRW3203" s="14"/>
      <c r="TRX3203" s="14"/>
      <c r="TRY3203" s="14"/>
      <c r="TRZ3203" s="14"/>
      <c r="TSA3203" s="14"/>
      <c r="TSB3203" s="14"/>
      <c r="TSC3203" s="14"/>
      <c r="TSD3203" s="14"/>
      <c r="TSE3203" s="14"/>
      <c r="TSF3203" s="14"/>
      <c r="TSG3203" s="14"/>
      <c r="TSH3203" s="14"/>
      <c r="TSI3203" s="14"/>
      <c r="TSJ3203" s="14"/>
      <c r="TSK3203" s="14"/>
      <c r="TSL3203" s="14"/>
      <c r="TSM3203" s="14"/>
      <c r="TSN3203" s="14"/>
      <c r="TSO3203" s="14"/>
      <c r="TSP3203" s="14"/>
      <c r="TSQ3203" s="14"/>
      <c r="TSR3203" s="14"/>
      <c r="TSS3203" s="14"/>
      <c r="TST3203" s="14"/>
      <c r="TSU3203" s="14"/>
      <c r="TSV3203" s="14"/>
      <c r="TSW3203" s="14"/>
      <c r="TSX3203" s="14"/>
      <c r="TSY3203" s="14"/>
      <c r="TSZ3203" s="14"/>
      <c r="TTA3203" s="14"/>
      <c r="TTB3203" s="14"/>
      <c r="TTC3203" s="14"/>
      <c r="TTD3203" s="14"/>
      <c r="TTE3203" s="14"/>
      <c r="TTF3203" s="14"/>
      <c r="TTG3203" s="14"/>
      <c r="TTH3203" s="14"/>
      <c r="TTI3203" s="14"/>
      <c r="TTJ3203" s="14"/>
      <c r="TTK3203" s="14"/>
      <c r="TTL3203" s="14"/>
      <c r="TTM3203" s="14"/>
      <c r="TTN3203" s="14"/>
      <c r="TTO3203" s="14"/>
      <c r="TTP3203" s="14"/>
      <c r="TTQ3203" s="14"/>
      <c r="TTR3203" s="14"/>
      <c r="TTS3203" s="14"/>
      <c r="TTT3203" s="14"/>
      <c r="TTU3203" s="14"/>
      <c r="TTV3203" s="14"/>
      <c r="TTW3203" s="14"/>
      <c r="TTX3203" s="14"/>
      <c r="TTY3203" s="14"/>
      <c r="TTZ3203" s="14"/>
      <c r="TUA3203" s="14"/>
      <c r="TUB3203" s="14"/>
      <c r="TUC3203" s="14"/>
      <c r="TUD3203" s="14"/>
      <c r="TUE3203" s="14"/>
      <c r="TUF3203" s="14"/>
      <c r="TUG3203" s="14"/>
      <c r="TUH3203" s="14"/>
      <c r="TUI3203" s="14"/>
      <c r="TUJ3203" s="14"/>
      <c r="TUK3203" s="14"/>
      <c r="TUL3203" s="14"/>
      <c r="TUM3203" s="14"/>
      <c r="TUN3203" s="14"/>
      <c r="TUO3203" s="14"/>
      <c r="TUP3203" s="14"/>
      <c r="TUQ3203" s="14"/>
      <c r="TUR3203" s="14"/>
      <c r="TUS3203" s="14"/>
      <c r="TUT3203" s="14"/>
      <c r="TUU3203" s="14"/>
      <c r="TUV3203" s="14"/>
      <c r="TUW3203" s="14"/>
      <c r="TUX3203" s="14"/>
      <c r="TUY3203" s="14"/>
      <c r="TUZ3203" s="14"/>
      <c r="TVA3203" s="14"/>
      <c r="TVB3203" s="14"/>
      <c r="TVC3203" s="14"/>
      <c r="TVD3203" s="14"/>
      <c r="TVE3203" s="14"/>
      <c r="TVF3203" s="14"/>
      <c r="TVG3203" s="14"/>
      <c r="TVH3203" s="14"/>
      <c r="TVI3203" s="14"/>
      <c r="TVJ3203" s="14"/>
      <c r="TVK3203" s="14"/>
      <c r="TVL3203" s="14"/>
      <c r="TVM3203" s="14"/>
      <c r="TVN3203" s="14"/>
      <c r="TVO3203" s="14"/>
      <c r="TVP3203" s="14"/>
      <c r="TVQ3203" s="14"/>
      <c r="TVR3203" s="14"/>
      <c r="TVS3203" s="14"/>
      <c r="TVT3203" s="14"/>
      <c r="TVU3203" s="14"/>
      <c r="TVV3203" s="14"/>
      <c r="TVW3203" s="14"/>
      <c r="TVX3203" s="14"/>
      <c r="TVY3203" s="14"/>
      <c r="TVZ3203" s="14"/>
      <c r="TWA3203" s="14"/>
      <c r="TWB3203" s="14"/>
      <c r="TWC3203" s="14"/>
      <c r="TWD3203" s="14"/>
      <c r="TWE3203" s="14"/>
      <c r="TWF3203" s="14"/>
      <c r="TWG3203" s="14"/>
      <c r="TWH3203" s="14"/>
      <c r="TWI3203" s="14"/>
      <c r="TWJ3203" s="14"/>
      <c r="TWK3203" s="14"/>
      <c r="TWL3203" s="14"/>
      <c r="TWM3203" s="14"/>
      <c r="TWN3203" s="14"/>
      <c r="TWO3203" s="14"/>
      <c r="TWP3203" s="14"/>
      <c r="TWQ3203" s="14"/>
      <c r="TWR3203" s="14"/>
      <c r="TWS3203" s="14"/>
      <c r="TWT3203" s="14"/>
      <c r="TWU3203" s="14"/>
      <c r="TWV3203" s="14"/>
      <c r="TWW3203" s="14"/>
      <c r="TWX3203" s="14"/>
      <c r="TWY3203" s="14"/>
      <c r="TWZ3203" s="14"/>
      <c r="TXA3203" s="14"/>
      <c r="TXB3203" s="14"/>
      <c r="TXC3203" s="14"/>
      <c r="TXD3203" s="14"/>
      <c r="TXE3203" s="14"/>
      <c r="TXF3203" s="14"/>
      <c r="TXG3203" s="14"/>
      <c r="TXH3203" s="14"/>
      <c r="TXI3203" s="14"/>
      <c r="TXJ3203" s="14"/>
      <c r="TXK3203" s="14"/>
      <c r="TXL3203" s="14"/>
      <c r="TXM3203" s="14"/>
      <c r="TXN3203" s="14"/>
      <c r="TXO3203" s="14"/>
      <c r="TXP3203" s="14"/>
      <c r="TXQ3203" s="14"/>
      <c r="TXR3203" s="14"/>
      <c r="TXS3203" s="14"/>
      <c r="TXT3203" s="14"/>
      <c r="TXU3203" s="14"/>
      <c r="TXV3203" s="14"/>
      <c r="TXW3203" s="14"/>
      <c r="TXX3203" s="14"/>
      <c r="TXY3203" s="14"/>
      <c r="TXZ3203" s="14"/>
      <c r="TYA3203" s="14"/>
      <c r="TYB3203" s="14"/>
      <c r="TYC3203" s="14"/>
      <c r="TYD3203" s="14"/>
      <c r="TYE3203" s="14"/>
      <c r="TYF3203" s="14"/>
      <c r="TYG3203" s="14"/>
      <c r="TYH3203" s="14"/>
      <c r="TYI3203" s="14"/>
      <c r="TYJ3203" s="14"/>
      <c r="TYK3203" s="14"/>
      <c r="TYL3203" s="14"/>
      <c r="TYM3203" s="14"/>
      <c r="TYN3203" s="14"/>
      <c r="TYO3203" s="14"/>
      <c r="TYP3203" s="14"/>
      <c r="TYQ3203" s="14"/>
      <c r="TYR3203" s="14"/>
      <c r="TYS3203" s="14"/>
      <c r="TYT3203" s="14"/>
      <c r="TYU3203" s="14"/>
      <c r="TYV3203" s="14"/>
      <c r="TYW3203" s="14"/>
      <c r="TYX3203" s="14"/>
      <c r="TYY3203" s="14"/>
      <c r="TYZ3203" s="14"/>
      <c r="TZA3203" s="14"/>
      <c r="TZB3203" s="14"/>
      <c r="TZC3203" s="14"/>
      <c r="TZD3203" s="14"/>
      <c r="TZE3203" s="14"/>
      <c r="TZF3203" s="14"/>
      <c r="TZG3203" s="14"/>
      <c r="TZH3203" s="14"/>
      <c r="TZI3203" s="14"/>
      <c r="TZJ3203" s="14"/>
      <c r="TZK3203" s="14"/>
      <c r="TZL3203" s="14"/>
      <c r="TZM3203" s="14"/>
      <c r="TZN3203" s="14"/>
      <c r="TZO3203" s="14"/>
      <c r="TZP3203" s="14"/>
      <c r="TZQ3203" s="14"/>
      <c r="TZR3203" s="14"/>
      <c r="TZS3203" s="14"/>
      <c r="TZT3203" s="14"/>
      <c r="TZU3203" s="14"/>
      <c r="TZV3203" s="14"/>
      <c r="TZW3203" s="14"/>
      <c r="TZX3203" s="14"/>
      <c r="TZY3203" s="14"/>
      <c r="TZZ3203" s="14"/>
      <c r="UAA3203" s="14"/>
      <c r="UAB3203" s="14"/>
      <c r="UAC3203" s="14"/>
      <c r="UAD3203" s="14"/>
      <c r="UAE3203" s="14"/>
      <c r="UAF3203" s="14"/>
      <c r="UAG3203" s="14"/>
      <c r="UAH3203" s="14"/>
      <c r="UAI3203" s="14"/>
      <c r="UAJ3203" s="14"/>
      <c r="UAK3203" s="14"/>
      <c r="UAL3203" s="14"/>
      <c r="UAM3203" s="14"/>
      <c r="UAN3203" s="14"/>
      <c r="UAO3203" s="14"/>
      <c r="UAP3203" s="14"/>
      <c r="UAQ3203" s="14"/>
      <c r="UAR3203" s="14"/>
      <c r="UAS3203" s="14"/>
      <c r="UAT3203" s="14"/>
      <c r="UAU3203" s="14"/>
      <c r="UAV3203" s="14"/>
      <c r="UAW3203" s="14"/>
      <c r="UAX3203" s="14"/>
      <c r="UAY3203" s="14"/>
      <c r="UAZ3203" s="14"/>
      <c r="UBA3203" s="14"/>
      <c r="UBB3203" s="14"/>
      <c r="UBC3203" s="14"/>
      <c r="UBD3203" s="14"/>
      <c r="UBE3203" s="14"/>
      <c r="UBF3203" s="14"/>
      <c r="UBG3203" s="14"/>
      <c r="UBH3203" s="14"/>
      <c r="UBI3203" s="14"/>
      <c r="UBJ3203" s="14"/>
      <c r="UBK3203" s="14"/>
      <c r="UBL3203" s="14"/>
      <c r="UBM3203" s="14"/>
      <c r="UBN3203" s="14"/>
      <c r="UBO3203" s="14"/>
      <c r="UBP3203" s="14"/>
      <c r="UBQ3203" s="14"/>
      <c r="UBR3203" s="14"/>
      <c r="UBS3203" s="14"/>
      <c r="UBT3203" s="14"/>
      <c r="UBU3203" s="14"/>
      <c r="UBV3203" s="14"/>
      <c r="UBW3203" s="14"/>
      <c r="UBX3203" s="14"/>
      <c r="UBY3203" s="14"/>
      <c r="UBZ3203" s="14"/>
      <c r="UCA3203" s="14"/>
      <c r="UCB3203" s="14"/>
      <c r="UCC3203" s="14"/>
      <c r="UCD3203" s="14"/>
      <c r="UCE3203" s="14"/>
      <c r="UCF3203" s="14"/>
      <c r="UCG3203" s="14"/>
      <c r="UCH3203" s="14"/>
      <c r="UCI3203" s="14"/>
      <c r="UCJ3203" s="14"/>
      <c r="UCK3203" s="14"/>
      <c r="UCL3203" s="14"/>
      <c r="UCM3203" s="14"/>
      <c r="UCN3203" s="14"/>
      <c r="UCO3203" s="14"/>
      <c r="UCP3203" s="14"/>
      <c r="UCQ3203" s="14"/>
      <c r="UCR3203" s="14"/>
      <c r="UCS3203" s="14"/>
      <c r="UCT3203" s="14"/>
      <c r="UCU3203" s="14"/>
      <c r="UCV3203" s="14"/>
      <c r="UCW3203" s="14"/>
      <c r="UCX3203" s="14"/>
      <c r="UCY3203" s="14"/>
      <c r="UCZ3203" s="14"/>
      <c r="UDA3203" s="14"/>
      <c r="UDB3203" s="14"/>
      <c r="UDC3203" s="14"/>
      <c r="UDD3203" s="14"/>
      <c r="UDE3203" s="14"/>
      <c r="UDF3203" s="14"/>
      <c r="UDG3203" s="14"/>
      <c r="UDH3203" s="14"/>
      <c r="UDI3203" s="14"/>
      <c r="UDJ3203" s="14"/>
      <c r="UDK3203" s="14"/>
      <c r="UDL3203" s="14"/>
      <c r="UDM3203" s="14"/>
      <c r="UDN3203" s="14"/>
      <c r="UDO3203" s="14"/>
      <c r="UDP3203" s="14"/>
      <c r="UDQ3203" s="14"/>
      <c r="UDR3203" s="14"/>
      <c r="UDS3203" s="14"/>
      <c r="UDT3203" s="14"/>
      <c r="UDU3203" s="14"/>
      <c r="UDV3203" s="14"/>
      <c r="UDW3203" s="14"/>
      <c r="UDX3203" s="14"/>
      <c r="UDY3203" s="14"/>
      <c r="UDZ3203" s="14"/>
      <c r="UEA3203" s="14"/>
      <c r="UEB3203" s="14"/>
      <c r="UEC3203" s="14"/>
      <c r="UED3203" s="14"/>
      <c r="UEE3203" s="14"/>
      <c r="UEF3203" s="14"/>
      <c r="UEG3203" s="14"/>
      <c r="UEH3203" s="14"/>
      <c r="UEI3203" s="14"/>
      <c r="UEJ3203" s="14"/>
      <c r="UEK3203" s="14"/>
      <c r="UEL3203" s="14"/>
      <c r="UEM3203" s="14"/>
      <c r="UEN3203" s="14"/>
      <c r="UEO3203" s="14"/>
      <c r="UEP3203" s="14"/>
      <c r="UEQ3203" s="14"/>
      <c r="UER3203" s="14"/>
      <c r="UES3203" s="14"/>
      <c r="UET3203" s="14"/>
      <c r="UEU3203" s="14"/>
      <c r="UEV3203" s="14"/>
      <c r="UEW3203" s="14"/>
      <c r="UEX3203" s="14"/>
      <c r="UEY3203" s="14"/>
      <c r="UEZ3203" s="14"/>
      <c r="UFA3203" s="14"/>
      <c r="UFB3203" s="14"/>
      <c r="UFC3203" s="14"/>
      <c r="UFD3203" s="14"/>
      <c r="UFE3203" s="14"/>
      <c r="UFF3203" s="14"/>
      <c r="UFG3203" s="14"/>
      <c r="UFH3203" s="14"/>
      <c r="UFI3203" s="14"/>
      <c r="UFJ3203" s="14"/>
      <c r="UFK3203" s="14"/>
      <c r="UFL3203" s="14"/>
      <c r="UFM3203" s="14"/>
      <c r="UFN3203" s="14"/>
      <c r="UFO3203" s="14"/>
      <c r="UFP3203" s="14"/>
      <c r="UFQ3203" s="14"/>
      <c r="UFR3203" s="14"/>
      <c r="UFS3203" s="14"/>
      <c r="UFT3203" s="14"/>
      <c r="UFU3203" s="14"/>
      <c r="UFV3203" s="14"/>
      <c r="UFW3203" s="14"/>
      <c r="UFX3203" s="14"/>
      <c r="UFY3203" s="14"/>
      <c r="UFZ3203" s="14"/>
      <c r="UGA3203" s="14"/>
      <c r="UGB3203" s="14"/>
      <c r="UGC3203" s="14"/>
      <c r="UGD3203" s="14"/>
      <c r="UGE3203" s="14"/>
      <c r="UGF3203" s="14"/>
      <c r="UGG3203" s="14"/>
      <c r="UGH3203" s="14"/>
      <c r="UGI3203" s="14"/>
      <c r="UGJ3203" s="14"/>
      <c r="UGK3203" s="14"/>
      <c r="UGL3203" s="14"/>
      <c r="UGM3203" s="14"/>
      <c r="UGN3203" s="14"/>
      <c r="UGO3203" s="14"/>
      <c r="UGP3203" s="14"/>
      <c r="UGQ3203" s="14"/>
      <c r="UGR3203" s="14"/>
      <c r="UGS3203" s="14"/>
      <c r="UGT3203" s="14"/>
      <c r="UGU3203" s="14"/>
      <c r="UGV3203" s="14"/>
      <c r="UGW3203" s="14"/>
      <c r="UGX3203" s="14"/>
      <c r="UGY3203" s="14"/>
      <c r="UGZ3203" s="14"/>
      <c r="UHA3203" s="14"/>
      <c r="UHB3203" s="14"/>
      <c r="UHC3203" s="14"/>
      <c r="UHD3203" s="14"/>
      <c r="UHE3203" s="14"/>
      <c r="UHF3203" s="14"/>
      <c r="UHG3203" s="14"/>
      <c r="UHH3203" s="14"/>
      <c r="UHI3203" s="14"/>
      <c r="UHJ3203" s="14"/>
      <c r="UHK3203" s="14"/>
      <c r="UHL3203" s="14"/>
      <c r="UHM3203" s="14"/>
      <c r="UHN3203" s="14"/>
      <c r="UHO3203" s="14"/>
      <c r="UHP3203" s="14"/>
      <c r="UHQ3203" s="14"/>
      <c r="UHR3203" s="14"/>
      <c r="UHS3203" s="14"/>
      <c r="UHT3203" s="14"/>
      <c r="UHU3203" s="14"/>
      <c r="UHV3203" s="14"/>
      <c r="UHW3203" s="14"/>
      <c r="UHX3203" s="14"/>
      <c r="UHY3203" s="14"/>
      <c r="UHZ3203" s="14"/>
      <c r="UIA3203" s="14"/>
      <c r="UIB3203" s="14"/>
      <c r="UIC3203" s="14"/>
      <c r="UID3203" s="14"/>
      <c r="UIE3203" s="14"/>
      <c r="UIF3203" s="14"/>
      <c r="UIG3203" s="14"/>
      <c r="UIH3203" s="14"/>
      <c r="UII3203" s="14"/>
      <c r="UIJ3203" s="14"/>
      <c r="UIK3203" s="14"/>
      <c r="UIL3203" s="14"/>
      <c r="UIM3203" s="14"/>
      <c r="UIN3203" s="14"/>
      <c r="UIO3203" s="14"/>
      <c r="UIP3203" s="14"/>
      <c r="UIQ3203" s="14"/>
      <c r="UIR3203" s="14"/>
      <c r="UIS3203" s="14"/>
      <c r="UIT3203" s="14"/>
      <c r="UIU3203" s="14"/>
      <c r="UIV3203" s="14"/>
      <c r="UIW3203" s="14"/>
      <c r="UIX3203" s="14"/>
      <c r="UIY3203" s="14"/>
      <c r="UIZ3203" s="14"/>
      <c r="UJA3203" s="14"/>
      <c r="UJB3203" s="14"/>
      <c r="UJC3203" s="14"/>
      <c r="UJD3203" s="14"/>
      <c r="UJE3203" s="14"/>
      <c r="UJF3203" s="14"/>
      <c r="UJG3203" s="14"/>
      <c r="UJH3203" s="14"/>
      <c r="UJI3203" s="14"/>
      <c r="UJJ3203" s="14"/>
      <c r="UJK3203" s="14"/>
      <c r="UJL3203" s="14"/>
      <c r="UJM3203" s="14"/>
      <c r="UJN3203" s="14"/>
      <c r="UJO3203" s="14"/>
      <c r="UJP3203" s="14"/>
      <c r="UJQ3203" s="14"/>
      <c r="UJR3203" s="14"/>
      <c r="UJS3203" s="14"/>
      <c r="UJT3203" s="14"/>
      <c r="UJU3203" s="14"/>
      <c r="UJV3203" s="14"/>
      <c r="UJW3203" s="14"/>
      <c r="UJX3203" s="14"/>
      <c r="UJY3203" s="14"/>
      <c r="UJZ3203" s="14"/>
      <c r="UKA3203" s="14"/>
      <c r="UKB3203" s="14"/>
      <c r="UKC3203" s="14"/>
      <c r="UKD3203" s="14"/>
      <c r="UKE3203" s="14"/>
      <c r="UKF3203" s="14"/>
      <c r="UKG3203" s="14"/>
      <c r="UKH3203" s="14"/>
      <c r="UKI3203" s="14"/>
      <c r="UKJ3203" s="14"/>
      <c r="UKK3203" s="14"/>
      <c r="UKL3203" s="14"/>
      <c r="UKM3203" s="14"/>
      <c r="UKN3203" s="14"/>
      <c r="UKO3203" s="14"/>
      <c r="UKP3203" s="14"/>
      <c r="UKQ3203" s="14"/>
      <c r="UKR3203" s="14"/>
      <c r="UKS3203" s="14"/>
      <c r="UKT3203" s="14"/>
      <c r="UKU3203" s="14"/>
      <c r="UKV3203" s="14"/>
      <c r="UKW3203" s="14"/>
      <c r="UKX3203" s="14"/>
      <c r="UKY3203" s="14"/>
      <c r="UKZ3203" s="14"/>
      <c r="ULA3203" s="14"/>
      <c r="ULB3203" s="14"/>
      <c r="ULC3203" s="14"/>
      <c r="ULD3203" s="14"/>
      <c r="ULE3203" s="14"/>
      <c r="ULF3203" s="14"/>
      <c r="ULG3203" s="14"/>
      <c r="ULH3203" s="14"/>
      <c r="ULI3203" s="14"/>
      <c r="ULJ3203" s="14"/>
      <c r="ULK3203" s="14"/>
      <c r="ULL3203" s="14"/>
      <c r="ULM3203" s="14"/>
      <c r="ULN3203" s="14"/>
      <c r="ULO3203" s="14"/>
      <c r="ULP3203" s="14"/>
      <c r="ULQ3203" s="14"/>
      <c r="ULR3203" s="14"/>
      <c r="ULS3203" s="14"/>
      <c r="ULT3203" s="14"/>
      <c r="ULU3203" s="14"/>
      <c r="ULV3203" s="14"/>
      <c r="ULW3203" s="14"/>
      <c r="ULX3203" s="14"/>
      <c r="ULY3203" s="14"/>
      <c r="ULZ3203" s="14"/>
      <c r="UMA3203" s="14"/>
      <c r="UMB3203" s="14"/>
      <c r="UMC3203" s="14"/>
      <c r="UMD3203" s="14"/>
      <c r="UME3203" s="14"/>
      <c r="UMF3203" s="14"/>
      <c r="UMG3203" s="14"/>
      <c r="UMH3203" s="14"/>
      <c r="UMI3203" s="14"/>
      <c r="UMJ3203" s="14"/>
      <c r="UMK3203" s="14"/>
      <c r="UML3203" s="14"/>
      <c r="UMM3203" s="14"/>
      <c r="UMN3203" s="14"/>
      <c r="UMO3203" s="14"/>
      <c r="UMP3203" s="14"/>
      <c r="UMQ3203" s="14"/>
      <c r="UMR3203" s="14"/>
      <c r="UMS3203" s="14"/>
      <c r="UMT3203" s="14"/>
      <c r="UMU3203" s="14"/>
      <c r="UMV3203" s="14"/>
      <c r="UMW3203" s="14"/>
      <c r="UMX3203" s="14"/>
      <c r="UMY3203" s="14"/>
      <c r="UMZ3203" s="14"/>
      <c r="UNA3203" s="14"/>
      <c r="UNB3203" s="14"/>
      <c r="UNC3203" s="14"/>
      <c r="UND3203" s="14"/>
      <c r="UNE3203" s="14"/>
      <c r="UNF3203" s="14"/>
      <c r="UNG3203" s="14"/>
      <c r="UNH3203" s="14"/>
      <c r="UNI3203" s="14"/>
      <c r="UNJ3203" s="14"/>
      <c r="UNK3203" s="14"/>
      <c r="UNL3203" s="14"/>
      <c r="UNM3203" s="14"/>
      <c r="UNN3203" s="14"/>
      <c r="UNO3203" s="14"/>
      <c r="UNP3203" s="14"/>
      <c r="UNQ3203" s="14"/>
      <c r="UNR3203" s="14"/>
      <c r="UNS3203" s="14"/>
      <c r="UNT3203" s="14"/>
      <c r="UNU3203" s="14"/>
      <c r="UNV3203" s="14"/>
      <c r="UNW3203" s="14"/>
      <c r="UNX3203" s="14"/>
      <c r="UNY3203" s="14"/>
      <c r="UNZ3203" s="14"/>
      <c r="UOA3203" s="14"/>
      <c r="UOB3203" s="14"/>
      <c r="UOC3203" s="14"/>
      <c r="UOD3203" s="14"/>
      <c r="UOE3203" s="14"/>
      <c r="UOF3203" s="14"/>
      <c r="UOG3203" s="14"/>
      <c r="UOH3203" s="14"/>
      <c r="UOI3203" s="14"/>
      <c r="UOJ3203" s="14"/>
      <c r="UOK3203" s="14"/>
      <c r="UOL3203" s="14"/>
      <c r="UOM3203" s="14"/>
      <c r="UON3203" s="14"/>
      <c r="UOO3203" s="14"/>
      <c r="UOP3203" s="14"/>
      <c r="UOQ3203" s="14"/>
      <c r="UOR3203" s="14"/>
      <c r="UOS3203" s="14"/>
      <c r="UOT3203" s="14"/>
      <c r="UOU3203" s="14"/>
      <c r="UOV3203" s="14"/>
      <c r="UOW3203" s="14"/>
      <c r="UOX3203" s="14"/>
      <c r="UOY3203" s="14"/>
      <c r="UOZ3203" s="14"/>
      <c r="UPA3203" s="14"/>
      <c r="UPB3203" s="14"/>
      <c r="UPC3203" s="14"/>
      <c r="UPD3203" s="14"/>
      <c r="UPE3203" s="14"/>
      <c r="UPF3203" s="14"/>
      <c r="UPG3203" s="14"/>
      <c r="UPH3203" s="14"/>
      <c r="UPI3203" s="14"/>
      <c r="UPJ3203" s="14"/>
      <c r="UPK3203" s="14"/>
      <c r="UPL3203" s="14"/>
      <c r="UPM3203" s="14"/>
      <c r="UPN3203" s="14"/>
      <c r="UPO3203" s="14"/>
      <c r="UPP3203" s="14"/>
      <c r="UPQ3203" s="14"/>
      <c r="UPR3203" s="14"/>
      <c r="UPS3203" s="14"/>
      <c r="UPT3203" s="14"/>
      <c r="UPU3203" s="14"/>
      <c r="UPV3203" s="14"/>
      <c r="UPW3203" s="14"/>
      <c r="UPX3203" s="14"/>
      <c r="UPY3203" s="14"/>
      <c r="UPZ3203" s="14"/>
      <c r="UQA3203" s="14"/>
      <c r="UQB3203" s="14"/>
      <c r="UQC3203" s="14"/>
      <c r="UQD3203" s="14"/>
      <c r="UQE3203" s="14"/>
      <c r="UQF3203" s="14"/>
      <c r="UQG3203" s="14"/>
      <c r="UQH3203" s="14"/>
      <c r="UQI3203" s="14"/>
      <c r="UQJ3203" s="14"/>
      <c r="UQK3203" s="14"/>
      <c r="UQL3203" s="14"/>
      <c r="UQM3203" s="14"/>
      <c r="UQN3203" s="14"/>
      <c r="UQO3203" s="14"/>
      <c r="UQP3203" s="14"/>
      <c r="UQQ3203" s="14"/>
      <c r="UQR3203" s="14"/>
      <c r="UQS3203" s="14"/>
      <c r="UQT3203" s="14"/>
      <c r="UQU3203" s="14"/>
      <c r="UQV3203" s="14"/>
      <c r="UQW3203" s="14"/>
      <c r="UQX3203" s="14"/>
      <c r="UQY3203" s="14"/>
      <c r="UQZ3203" s="14"/>
      <c r="URA3203" s="14"/>
      <c r="URB3203" s="14"/>
      <c r="URC3203" s="14"/>
      <c r="URD3203" s="14"/>
      <c r="URE3203" s="14"/>
      <c r="URF3203" s="14"/>
      <c r="URG3203" s="14"/>
      <c r="URH3203" s="14"/>
      <c r="URI3203" s="14"/>
      <c r="URJ3203" s="14"/>
      <c r="URK3203" s="14"/>
      <c r="URL3203" s="14"/>
      <c r="URM3203" s="14"/>
      <c r="URN3203" s="14"/>
      <c r="URO3203" s="14"/>
      <c r="URP3203" s="14"/>
      <c r="URQ3203" s="14"/>
      <c r="URR3203" s="14"/>
      <c r="URS3203" s="14"/>
      <c r="URT3203" s="14"/>
      <c r="URU3203" s="14"/>
      <c r="URV3203" s="14"/>
      <c r="URW3203" s="14"/>
      <c r="URX3203" s="14"/>
      <c r="URY3203" s="14"/>
      <c r="URZ3203" s="14"/>
      <c r="USA3203" s="14"/>
      <c r="USB3203" s="14"/>
      <c r="USC3203" s="14"/>
      <c r="USD3203" s="14"/>
      <c r="USE3203" s="14"/>
      <c r="USF3203" s="14"/>
      <c r="USG3203" s="14"/>
      <c r="USH3203" s="14"/>
      <c r="USI3203" s="14"/>
      <c r="USJ3203" s="14"/>
      <c r="USK3203" s="14"/>
      <c r="USL3203" s="14"/>
      <c r="USM3203" s="14"/>
      <c r="USN3203" s="14"/>
      <c r="USO3203" s="14"/>
      <c r="USP3203" s="14"/>
      <c r="USQ3203" s="14"/>
      <c r="USR3203" s="14"/>
      <c r="USS3203" s="14"/>
      <c r="UST3203" s="14"/>
      <c r="USU3203" s="14"/>
      <c r="USV3203" s="14"/>
      <c r="USW3203" s="14"/>
      <c r="USX3203" s="14"/>
      <c r="USY3203" s="14"/>
      <c r="USZ3203" s="14"/>
      <c r="UTA3203" s="14"/>
      <c r="UTB3203" s="14"/>
      <c r="UTC3203" s="14"/>
      <c r="UTD3203" s="14"/>
      <c r="UTE3203" s="14"/>
      <c r="UTF3203" s="14"/>
      <c r="UTG3203" s="14"/>
      <c r="UTH3203" s="14"/>
      <c r="UTI3203" s="14"/>
      <c r="UTJ3203" s="14"/>
      <c r="UTK3203" s="14"/>
      <c r="UTL3203" s="14"/>
      <c r="UTM3203" s="14"/>
      <c r="UTN3203" s="14"/>
      <c r="UTO3203" s="14"/>
      <c r="UTP3203" s="14"/>
      <c r="UTQ3203" s="14"/>
      <c r="UTR3203" s="14"/>
      <c r="UTS3203" s="14"/>
      <c r="UTT3203" s="14"/>
      <c r="UTU3203" s="14"/>
      <c r="UTV3203" s="14"/>
      <c r="UTW3203" s="14"/>
      <c r="UTX3203" s="14"/>
      <c r="UTY3203" s="14"/>
      <c r="UTZ3203" s="14"/>
      <c r="UUA3203" s="14"/>
      <c r="UUB3203" s="14"/>
      <c r="UUC3203" s="14"/>
      <c r="UUD3203" s="14"/>
      <c r="UUE3203" s="14"/>
      <c r="UUF3203" s="14"/>
      <c r="UUG3203" s="14"/>
      <c r="UUH3203" s="14"/>
      <c r="UUI3203" s="14"/>
      <c r="UUJ3203" s="14"/>
      <c r="UUK3203" s="14"/>
      <c r="UUL3203" s="14"/>
      <c r="UUM3203" s="14"/>
      <c r="UUN3203" s="14"/>
      <c r="UUO3203" s="14"/>
      <c r="UUP3203" s="14"/>
      <c r="UUQ3203" s="14"/>
      <c r="UUR3203" s="14"/>
      <c r="UUS3203" s="14"/>
      <c r="UUT3203" s="14"/>
      <c r="UUU3203" s="14"/>
      <c r="UUV3203" s="14"/>
      <c r="UUW3203" s="14"/>
      <c r="UUX3203" s="14"/>
      <c r="UUY3203" s="14"/>
      <c r="UUZ3203" s="14"/>
      <c r="UVA3203" s="14"/>
      <c r="UVB3203" s="14"/>
      <c r="UVC3203" s="14"/>
      <c r="UVD3203" s="14"/>
      <c r="UVE3203" s="14"/>
      <c r="UVF3203" s="14"/>
      <c r="UVG3203" s="14"/>
      <c r="UVH3203" s="14"/>
      <c r="UVI3203" s="14"/>
      <c r="UVJ3203" s="14"/>
      <c r="UVK3203" s="14"/>
      <c r="UVL3203" s="14"/>
      <c r="UVM3203" s="14"/>
      <c r="UVN3203" s="14"/>
      <c r="UVO3203" s="14"/>
      <c r="UVP3203" s="14"/>
      <c r="UVQ3203" s="14"/>
      <c r="UVR3203" s="14"/>
      <c r="UVS3203" s="14"/>
      <c r="UVT3203" s="14"/>
      <c r="UVU3203" s="14"/>
      <c r="UVV3203" s="14"/>
      <c r="UVW3203" s="14"/>
      <c r="UVX3203" s="14"/>
      <c r="UVY3203" s="14"/>
      <c r="UVZ3203" s="14"/>
      <c r="UWA3203" s="14"/>
      <c r="UWB3203" s="14"/>
      <c r="UWC3203" s="14"/>
      <c r="UWD3203" s="14"/>
      <c r="UWE3203" s="14"/>
      <c r="UWF3203" s="14"/>
      <c r="UWG3203" s="14"/>
      <c r="UWH3203" s="14"/>
      <c r="UWI3203" s="14"/>
      <c r="UWJ3203" s="14"/>
      <c r="UWK3203" s="14"/>
      <c r="UWL3203" s="14"/>
      <c r="UWM3203" s="14"/>
      <c r="UWN3203" s="14"/>
      <c r="UWO3203" s="14"/>
      <c r="UWP3203" s="14"/>
      <c r="UWQ3203" s="14"/>
      <c r="UWR3203" s="14"/>
      <c r="UWS3203" s="14"/>
      <c r="UWT3203" s="14"/>
      <c r="UWU3203" s="14"/>
      <c r="UWV3203" s="14"/>
      <c r="UWW3203" s="14"/>
      <c r="UWX3203" s="14"/>
      <c r="UWY3203" s="14"/>
      <c r="UWZ3203" s="14"/>
      <c r="UXA3203" s="14"/>
      <c r="UXB3203" s="14"/>
      <c r="UXC3203" s="14"/>
      <c r="UXD3203" s="14"/>
      <c r="UXE3203" s="14"/>
      <c r="UXF3203" s="14"/>
      <c r="UXG3203" s="14"/>
      <c r="UXH3203" s="14"/>
      <c r="UXI3203" s="14"/>
      <c r="UXJ3203" s="14"/>
      <c r="UXK3203" s="14"/>
      <c r="UXL3203" s="14"/>
      <c r="UXM3203" s="14"/>
      <c r="UXN3203" s="14"/>
      <c r="UXO3203" s="14"/>
      <c r="UXP3203" s="14"/>
      <c r="UXQ3203" s="14"/>
      <c r="UXR3203" s="14"/>
      <c r="UXS3203" s="14"/>
      <c r="UXT3203" s="14"/>
      <c r="UXU3203" s="14"/>
      <c r="UXV3203" s="14"/>
      <c r="UXW3203" s="14"/>
      <c r="UXX3203" s="14"/>
      <c r="UXY3203" s="14"/>
      <c r="UXZ3203" s="14"/>
      <c r="UYA3203" s="14"/>
      <c r="UYB3203" s="14"/>
      <c r="UYC3203" s="14"/>
      <c r="UYD3203" s="14"/>
      <c r="UYE3203" s="14"/>
      <c r="UYF3203" s="14"/>
      <c r="UYG3203" s="14"/>
      <c r="UYH3203" s="14"/>
      <c r="UYI3203" s="14"/>
      <c r="UYJ3203" s="14"/>
      <c r="UYK3203" s="14"/>
      <c r="UYL3203" s="14"/>
      <c r="UYM3203" s="14"/>
      <c r="UYN3203" s="14"/>
      <c r="UYO3203" s="14"/>
      <c r="UYP3203" s="14"/>
      <c r="UYQ3203" s="14"/>
      <c r="UYR3203" s="14"/>
      <c r="UYS3203" s="14"/>
      <c r="UYT3203" s="14"/>
      <c r="UYU3203" s="14"/>
      <c r="UYV3203" s="14"/>
      <c r="UYW3203" s="14"/>
      <c r="UYX3203" s="14"/>
      <c r="UYY3203" s="14"/>
      <c r="UYZ3203" s="14"/>
      <c r="UZA3203" s="14"/>
      <c r="UZB3203" s="14"/>
      <c r="UZC3203" s="14"/>
      <c r="UZD3203" s="14"/>
      <c r="UZE3203" s="14"/>
      <c r="UZF3203" s="14"/>
      <c r="UZG3203" s="14"/>
      <c r="UZH3203" s="14"/>
      <c r="UZI3203" s="14"/>
      <c r="UZJ3203" s="14"/>
      <c r="UZK3203" s="14"/>
      <c r="UZL3203" s="14"/>
      <c r="UZM3203" s="14"/>
      <c r="UZN3203" s="14"/>
      <c r="UZO3203" s="14"/>
      <c r="UZP3203" s="14"/>
      <c r="UZQ3203" s="14"/>
      <c r="UZR3203" s="14"/>
      <c r="UZS3203" s="14"/>
      <c r="UZT3203" s="14"/>
      <c r="UZU3203" s="14"/>
      <c r="UZV3203" s="14"/>
      <c r="UZW3203" s="14"/>
      <c r="UZX3203" s="14"/>
      <c r="UZY3203" s="14"/>
      <c r="UZZ3203" s="14"/>
      <c r="VAA3203" s="14"/>
      <c r="VAB3203" s="14"/>
      <c r="VAC3203" s="14"/>
      <c r="VAD3203" s="14"/>
      <c r="VAE3203" s="14"/>
      <c r="VAF3203" s="14"/>
      <c r="VAG3203" s="14"/>
      <c r="VAH3203" s="14"/>
      <c r="VAI3203" s="14"/>
      <c r="VAJ3203" s="14"/>
      <c r="VAK3203" s="14"/>
      <c r="VAL3203" s="14"/>
      <c r="VAM3203" s="14"/>
      <c r="VAN3203" s="14"/>
      <c r="VAO3203" s="14"/>
      <c r="VAP3203" s="14"/>
      <c r="VAQ3203" s="14"/>
      <c r="VAR3203" s="14"/>
      <c r="VAS3203" s="14"/>
      <c r="VAT3203" s="14"/>
      <c r="VAU3203" s="14"/>
      <c r="VAV3203" s="14"/>
      <c r="VAW3203" s="14"/>
      <c r="VAX3203" s="14"/>
      <c r="VAY3203" s="14"/>
      <c r="VAZ3203" s="14"/>
      <c r="VBA3203" s="14"/>
      <c r="VBB3203" s="14"/>
      <c r="VBC3203" s="14"/>
      <c r="VBD3203" s="14"/>
      <c r="VBE3203" s="14"/>
      <c r="VBF3203" s="14"/>
      <c r="VBG3203" s="14"/>
      <c r="VBH3203" s="14"/>
      <c r="VBI3203" s="14"/>
      <c r="VBJ3203" s="14"/>
      <c r="VBK3203" s="14"/>
      <c r="VBL3203" s="14"/>
      <c r="VBM3203" s="14"/>
      <c r="VBN3203" s="14"/>
      <c r="VBO3203" s="14"/>
      <c r="VBP3203" s="14"/>
      <c r="VBQ3203" s="14"/>
      <c r="VBR3203" s="14"/>
      <c r="VBS3203" s="14"/>
      <c r="VBT3203" s="14"/>
      <c r="VBU3203" s="14"/>
      <c r="VBV3203" s="14"/>
      <c r="VBW3203" s="14"/>
      <c r="VBX3203" s="14"/>
      <c r="VBY3203" s="14"/>
      <c r="VBZ3203" s="14"/>
      <c r="VCA3203" s="14"/>
      <c r="VCB3203" s="14"/>
      <c r="VCC3203" s="14"/>
      <c r="VCD3203" s="14"/>
      <c r="VCE3203" s="14"/>
      <c r="VCF3203" s="14"/>
      <c r="VCG3203" s="14"/>
      <c r="VCH3203" s="14"/>
      <c r="VCI3203" s="14"/>
      <c r="VCJ3203" s="14"/>
      <c r="VCK3203" s="14"/>
      <c r="VCL3203" s="14"/>
      <c r="VCM3203" s="14"/>
      <c r="VCN3203" s="14"/>
      <c r="VCO3203" s="14"/>
      <c r="VCP3203" s="14"/>
      <c r="VCQ3203" s="14"/>
      <c r="VCR3203" s="14"/>
      <c r="VCS3203" s="14"/>
      <c r="VCT3203" s="14"/>
      <c r="VCU3203" s="14"/>
      <c r="VCV3203" s="14"/>
      <c r="VCW3203" s="14"/>
      <c r="VCX3203" s="14"/>
      <c r="VCY3203" s="14"/>
      <c r="VCZ3203" s="14"/>
      <c r="VDA3203" s="14"/>
      <c r="VDB3203" s="14"/>
      <c r="VDC3203" s="14"/>
      <c r="VDD3203" s="14"/>
      <c r="VDE3203" s="14"/>
      <c r="VDF3203" s="14"/>
      <c r="VDG3203" s="14"/>
      <c r="VDH3203" s="14"/>
      <c r="VDI3203" s="14"/>
      <c r="VDJ3203" s="14"/>
      <c r="VDK3203" s="14"/>
      <c r="VDL3203" s="14"/>
      <c r="VDM3203" s="14"/>
      <c r="VDN3203" s="14"/>
      <c r="VDO3203" s="14"/>
      <c r="VDP3203" s="14"/>
      <c r="VDQ3203" s="14"/>
      <c r="VDR3203" s="14"/>
      <c r="VDS3203" s="14"/>
      <c r="VDT3203" s="14"/>
      <c r="VDU3203" s="14"/>
      <c r="VDV3203" s="14"/>
      <c r="VDW3203" s="14"/>
      <c r="VDX3203" s="14"/>
      <c r="VDY3203" s="14"/>
      <c r="VDZ3203" s="14"/>
      <c r="VEA3203" s="14"/>
      <c r="VEB3203" s="14"/>
      <c r="VEC3203" s="14"/>
      <c r="VED3203" s="14"/>
      <c r="VEE3203" s="14"/>
      <c r="VEF3203" s="14"/>
      <c r="VEG3203" s="14"/>
      <c r="VEH3203" s="14"/>
      <c r="VEI3203" s="14"/>
      <c r="VEJ3203" s="14"/>
      <c r="VEK3203" s="14"/>
      <c r="VEL3203" s="14"/>
      <c r="VEM3203" s="14"/>
      <c r="VEN3203" s="14"/>
      <c r="VEO3203" s="14"/>
      <c r="VEP3203" s="14"/>
      <c r="VEQ3203" s="14"/>
      <c r="VER3203" s="14"/>
      <c r="VES3203" s="14"/>
      <c r="VET3203" s="14"/>
      <c r="VEU3203" s="14"/>
      <c r="VEV3203" s="14"/>
      <c r="VEW3203" s="14"/>
      <c r="VEX3203" s="14"/>
      <c r="VEY3203" s="14"/>
      <c r="VEZ3203" s="14"/>
      <c r="VFA3203" s="14"/>
      <c r="VFB3203" s="14"/>
      <c r="VFC3203" s="14"/>
      <c r="VFD3203" s="14"/>
      <c r="VFE3203" s="14"/>
      <c r="VFF3203" s="14"/>
      <c r="VFG3203" s="14"/>
      <c r="VFH3203" s="14"/>
      <c r="VFI3203" s="14"/>
      <c r="VFJ3203" s="14"/>
      <c r="VFK3203" s="14"/>
      <c r="VFL3203" s="14"/>
      <c r="VFM3203" s="14"/>
      <c r="VFN3203" s="14"/>
      <c r="VFO3203" s="14"/>
      <c r="VFP3203" s="14"/>
      <c r="VFQ3203" s="14"/>
      <c r="VFR3203" s="14"/>
      <c r="VFS3203" s="14"/>
      <c r="VFT3203" s="14"/>
      <c r="VFU3203" s="14"/>
      <c r="VFV3203" s="14"/>
      <c r="VFW3203" s="14"/>
      <c r="VFX3203" s="14"/>
      <c r="VFY3203" s="14"/>
      <c r="VFZ3203" s="14"/>
      <c r="VGA3203" s="14"/>
      <c r="VGB3203" s="14"/>
      <c r="VGC3203" s="14"/>
      <c r="VGD3203" s="14"/>
      <c r="VGE3203" s="14"/>
      <c r="VGF3203" s="14"/>
      <c r="VGG3203" s="14"/>
      <c r="VGH3203" s="14"/>
      <c r="VGI3203" s="14"/>
      <c r="VGJ3203" s="14"/>
      <c r="VGK3203" s="14"/>
      <c r="VGL3203" s="14"/>
      <c r="VGM3203" s="14"/>
      <c r="VGN3203" s="14"/>
      <c r="VGO3203" s="14"/>
      <c r="VGP3203" s="14"/>
      <c r="VGQ3203" s="14"/>
      <c r="VGR3203" s="14"/>
      <c r="VGS3203" s="14"/>
      <c r="VGT3203" s="14"/>
      <c r="VGU3203" s="14"/>
      <c r="VGV3203" s="14"/>
      <c r="VGW3203" s="14"/>
      <c r="VGX3203" s="14"/>
      <c r="VGY3203" s="14"/>
      <c r="VGZ3203" s="14"/>
      <c r="VHA3203" s="14"/>
      <c r="VHB3203" s="14"/>
      <c r="VHC3203" s="14"/>
      <c r="VHD3203" s="14"/>
      <c r="VHE3203" s="14"/>
      <c r="VHF3203" s="14"/>
      <c r="VHG3203" s="14"/>
      <c r="VHH3203" s="14"/>
      <c r="VHI3203" s="14"/>
      <c r="VHJ3203" s="14"/>
      <c r="VHK3203" s="14"/>
      <c r="VHL3203" s="14"/>
      <c r="VHM3203" s="14"/>
      <c r="VHN3203" s="14"/>
      <c r="VHO3203" s="14"/>
      <c r="VHP3203" s="14"/>
      <c r="VHQ3203" s="14"/>
      <c r="VHR3203" s="14"/>
      <c r="VHS3203" s="14"/>
      <c r="VHT3203" s="14"/>
      <c r="VHU3203" s="14"/>
      <c r="VHV3203" s="14"/>
      <c r="VHW3203" s="14"/>
      <c r="VHX3203" s="14"/>
      <c r="VHY3203" s="14"/>
      <c r="VHZ3203" s="14"/>
      <c r="VIA3203" s="14"/>
      <c r="VIB3203" s="14"/>
      <c r="VIC3203" s="14"/>
      <c r="VID3203" s="14"/>
      <c r="VIE3203" s="14"/>
      <c r="VIF3203" s="14"/>
      <c r="VIG3203" s="14"/>
      <c r="VIH3203" s="14"/>
      <c r="VII3203" s="14"/>
      <c r="VIJ3203" s="14"/>
      <c r="VIK3203" s="14"/>
      <c r="VIL3203" s="14"/>
      <c r="VIM3203" s="14"/>
      <c r="VIN3203" s="14"/>
      <c r="VIO3203" s="14"/>
      <c r="VIP3203" s="14"/>
      <c r="VIQ3203" s="14"/>
      <c r="VIR3203" s="14"/>
      <c r="VIS3203" s="14"/>
      <c r="VIT3203" s="14"/>
      <c r="VIU3203" s="14"/>
      <c r="VIV3203" s="14"/>
      <c r="VIW3203" s="14"/>
      <c r="VIX3203" s="14"/>
      <c r="VIY3203" s="14"/>
      <c r="VIZ3203" s="14"/>
      <c r="VJA3203" s="14"/>
      <c r="VJB3203" s="14"/>
      <c r="VJC3203" s="14"/>
      <c r="VJD3203" s="14"/>
      <c r="VJE3203" s="14"/>
      <c r="VJF3203" s="14"/>
      <c r="VJG3203" s="14"/>
      <c r="VJH3203" s="14"/>
      <c r="VJI3203" s="14"/>
      <c r="VJJ3203" s="14"/>
      <c r="VJK3203" s="14"/>
      <c r="VJL3203" s="14"/>
      <c r="VJM3203" s="14"/>
      <c r="VJN3203" s="14"/>
      <c r="VJO3203" s="14"/>
      <c r="VJP3203" s="14"/>
      <c r="VJQ3203" s="14"/>
      <c r="VJR3203" s="14"/>
      <c r="VJS3203" s="14"/>
      <c r="VJT3203" s="14"/>
      <c r="VJU3203" s="14"/>
      <c r="VJV3203" s="14"/>
      <c r="VJW3203" s="14"/>
      <c r="VJX3203" s="14"/>
      <c r="VJY3203" s="14"/>
      <c r="VJZ3203" s="14"/>
      <c r="VKA3203" s="14"/>
      <c r="VKB3203" s="14"/>
      <c r="VKC3203" s="14"/>
      <c r="VKD3203" s="14"/>
      <c r="VKE3203" s="14"/>
      <c r="VKF3203" s="14"/>
      <c r="VKG3203" s="14"/>
      <c r="VKH3203" s="14"/>
      <c r="VKI3203" s="14"/>
      <c r="VKJ3203" s="14"/>
      <c r="VKK3203" s="14"/>
      <c r="VKL3203" s="14"/>
      <c r="VKM3203" s="14"/>
      <c r="VKN3203" s="14"/>
      <c r="VKO3203" s="14"/>
      <c r="VKP3203" s="14"/>
      <c r="VKQ3203" s="14"/>
      <c r="VKR3203" s="14"/>
      <c r="VKS3203" s="14"/>
      <c r="VKT3203" s="14"/>
      <c r="VKU3203" s="14"/>
      <c r="VKV3203" s="14"/>
      <c r="VKW3203" s="14"/>
      <c r="VKX3203" s="14"/>
      <c r="VKY3203" s="14"/>
      <c r="VKZ3203" s="14"/>
      <c r="VLA3203" s="14"/>
      <c r="VLB3203" s="14"/>
      <c r="VLC3203" s="14"/>
      <c r="VLD3203" s="14"/>
      <c r="VLE3203" s="14"/>
      <c r="VLF3203" s="14"/>
      <c r="VLG3203" s="14"/>
      <c r="VLH3203" s="14"/>
      <c r="VLI3203" s="14"/>
      <c r="VLJ3203" s="14"/>
      <c r="VLK3203" s="14"/>
      <c r="VLL3203" s="14"/>
      <c r="VLM3203" s="14"/>
      <c r="VLN3203" s="14"/>
      <c r="VLO3203" s="14"/>
      <c r="VLP3203" s="14"/>
      <c r="VLQ3203" s="14"/>
      <c r="VLR3203" s="14"/>
      <c r="VLS3203" s="14"/>
      <c r="VLT3203" s="14"/>
      <c r="VLU3203" s="14"/>
      <c r="VLV3203" s="14"/>
      <c r="VLW3203" s="14"/>
      <c r="VLX3203" s="14"/>
      <c r="VLY3203" s="14"/>
      <c r="VLZ3203" s="14"/>
      <c r="VMA3203" s="14"/>
      <c r="VMB3203" s="14"/>
      <c r="VMC3203" s="14"/>
      <c r="VMD3203" s="14"/>
      <c r="VME3203" s="14"/>
      <c r="VMF3203" s="14"/>
      <c r="VMG3203" s="14"/>
      <c r="VMH3203" s="14"/>
      <c r="VMI3203" s="14"/>
      <c r="VMJ3203" s="14"/>
      <c r="VMK3203" s="14"/>
      <c r="VML3203" s="14"/>
      <c r="VMM3203" s="14"/>
      <c r="VMN3203" s="14"/>
      <c r="VMO3203" s="14"/>
      <c r="VMP3203" s="14"/>
      <c r="VMQ3203" s="14"/>
      <c r="VMR3203" s="14"/>
      <c r="VMS3203" s="14"/>
      <c r="VMT3203" s="14"/>
      <c r="VMU3203" s="14"/>
      <c r="VMV3203" s="14"/>
      <c r="VMW3203" s="14"/>
      <c r="VMX3203" s="14"/>
      <c r="VMY3203" s="14"/>
      <c r="VMZ3203" s="14"/>
      <c r="VNA3203" s="14"/>
      <c r="VNB3203" s="14"/>
      <c r="VNC3203" s="14"/>
      <c r="VND3203" s="14"/>
      <c r="VNE3203" s="14"/>
      <c r="VNF3203" s="14"/>
      <c r="VNG3203" s="14"/>
      <c r="VNH3203" s="14"/>
      <c r="VNI3203" s="14"/>
      <c r="VNJ3203" s="14"/>
      <c r="VNK3203" s="14"/>
      <c r="VNL3203" s="14"/>
      <c r="VNM3203" s="14"/>
      <c r="VNN3203" s="14"/>
      <c r="VNO3203" s="14"/>
      <c r="VNP3203" s="14"/>
      <c r="VNQ3203" s="14"/>
      <c r="VNR3203" s="14"/>
      <c r="VNS3203" s="14"/>
      <c r="VNT3203" s="14"/>
      <c r="VNU3203" s="14"/>
      <c r="VNV3203" s="14"/>
      <c r="VNW3203" s="14"/>
      <c r="VNX3203" s="14"/>
      <c r="VNY3203" s="14"/>
      <c r="VNZ3203" s="14"/>
      <c r="VOA3203" s="14"/>
      <c r="VOB3203" s="14"/>
      <c r="VOC3203" s="14"/>
      <c r="VOD3203" s="14"/>
      <c r="VOE3203" s="14"/>
      <c r="VOF3203" s="14"/>
      <c r="VOG3203" s="14"/>
      <c r="VOH3203" s="14"/>
      <c r="VOI3203" s="14"/>
      <c r="VOJ3203" s="14"/>
      <c r="VOK3203" s="14"/>
      <c r="VOL3203" s="14"/>
      <c r="VOM3203" s="14"/>
      <c r="VON3203" s="14"/>
      <c r="VOO3203" s="14"/>
      <c r="VOP3203" s="14"/>
      <c r="VOQ3203" s="14"/>
      <c r="VOR3203" s="14"/>
      <c r="VOS3203" s="14"/>
      <c r="VOT3203" s="14"/>
      <c r="VOU3203" s="14"/>
      <c r="VOV3203" s="14"/>
      <c r="VOW3203" s="14"/>
      <c r="VOX3203" s="14"/>
      <c r="VOY3203" s="14"/>
      <c r="VOZ3203" s="14"/>
      <c r="VPA3203" s="14"/>
      <c r="VPB3203" s="14"/>
      <c r="VPC3203" s="14"/>
      <c r="VPD3203" s="14"/>
      <c r="VPE3203" s="14"/>
      <c r="VPF3203" s="14"/>
      <c r="VPG3203" s="14"/>
      <c r="VPH3203" s="14"/>
      <c r="VPI3203" s="14"/>
      <c r="VPJ3203" s="14"/>
      <c r="VPK3203" s="14"/>
      <c r="VPL3203" s="14"/>
      <c r="VPM3203" s="14"/>
      <c r="VPN3203" s="14"/>
      <c r="VPO3203" s="14"/>
      <c r="VPP3203" s="14"/>
      <c r="VPQ3203" s="14"/>
      <c r="VPR3203" s="14"/>
      <c r="VPS3203" s="14"/>
      <c r="VPT3203" s="14"/>
      <c r="VPU3203" s="14"/>
      <c r="VPV3203" s="14"/>
      <c r="VPW3203" s="14"/>
      <c r="VPX3203" s="14"/>
      <c r="VPY3203" s="14"/>
      <c r="VPZ3203" s="14"/>
      <c r="VQA3203" s="14"/>
      <c r="VQB3203" s="14"/>
      <c r="VQC3203" s="14"/>
      <c r="VQD3203" s="14"/>
      <c r="VQE3203" s="14"/>
      <c r="VQF3203" s="14"/>
      <c r="VQG3203" s="14"/>
      <c r="VQH3203" s="14"/>
      <c r="VQI3203" s="14"/>
      <c r="VQJ3203" s="14"/>
      <c r="VQK3203" s="14"/>
      <c r="VQL3203" s="14"/>
      <c r="VQM3203" s="14"/>
      <c r="VQN3203" s="14"/>
      <c r="VQO3203" s="14"/>
      <c r="VQP3203" s="14"/>
      <c r="VQQ3203" s="14"/>
      <c r="VQR3203" s="14"/>
      <c r="VQS3203" s="14"/>
      <c r="VQT3203" s="14"/>
      <c r="VQU3203" s="14"/>
      <c r="VQV3203" s="14"/>
      <c r="VQW3203" s="14"/>
      <c r="VQX3203" s="14"/>
      <c r="VQY3203" s="14"/>
      <c r="VQZ3203" s="14"/>
      <c r="VRA3203" s="14"/>
      <c r="VRB3203" s="14"/>
      <c r="VRC3203" s="14"/>
      <c r="VRD3203" s="14"/>
      <c r="VRE3203" s="14"/>
      <c r="VRF3203" s="14"/>
      <c r="VRG3203" s="14"/>
      <c r="VRH3203" s="14"/>
      <c r="VRI3203" s="14"/>
      <c r="VRJ3203" s="14"/>
      <c r="VRK3203" s="14"/>
      <c r="VRL3203" s="14"/>
      <c r="VRM3203" s="14"/>
      <c r="VRN3203" s="14"/>
      <c r="VRO3203" s="14"/>
      <c r="VRP3203" s="14"/>
      <c r="VRQ3203" s="14"/>
      <c r="VRR3203" s="14"/>
      <c r="VRS3203" s="14"/>
      <c r="VRT3203" s="14"/>
      <c r="VRU3203" s="14"/>
      <c r="VRV3203" s="14"/>
      <c r="VRW3203" s="14"/>
      <c r="VRX3203" s="14"/>
      <c r="VRY3203" s="14"/>
      <c r="VRZ3203" s="14"/>
      <c r="VSA3203" s="14"/>
      <c r="VSB3203" s="14"/>
      <c r="VSC3203" s="14"/>
      <c r="VSD3203" s="14"/>
      <c r="VSE3203" s="14"/>
      <c r="VSF3203" s="14"/>
      <c r="VSG3203" s="14"/>
      <c r="VSH3203" s="14"/>
      <c r="VSI3203" s="14"/>
      <c r="VSJ3203" s="14"/>
      <c r="VSK3203" s="14"/>
      <c r="VSL3203" s="14"/>
      <c r="VSM3203" s="14"/>
      <c r="VSN3203" s="14"/>
      <c r="VSO3203" s="14"/>
      <c r="VSP3203" s="14"/>
      <c r="VSQ3203" s="14"/>
      <c r="VSR3203" s="14"/>
      <c r="VSS3203" s="14"/>
      <c r="VST3203" s="14"/>
      <c r="VSU3203" s="14"/>
      <c r="VSV3203" s="14"/>
      <c r="VSW3203" s="14"/>
      <c r="VSX3203" s="14"/>
      <c r="VSY3203" s="14"/>
      <c r="VSZ3203" s="14"/>
      <c r="VTA3203" s="14"/>
      <c r="VTB3203" s="14"/>
      <c r="VTC3203" s="14"/>
      <c r="VTD3203" s="14"/>
      <c r="VTE3203" s="14"/>
      <c r="VTF3203" s="14"/>
      <c r="VTG3203" s="14"/>
      <c r="VTH3203" s="14"/>
      <c r="VTI3203" s="14"/>
      <c r="VTJ3203" s="14"/>
      <c r="VTK3203" s="14"/>
      <c r="VTL3203" s="14"/>
      <c r="VTM3203" s="14"/>
      <c r="VTN3203" s="14"/>
      <c r="VTO3203" s="14"/>
      <c r="VTP3203" s="14"/>
      <c r="VTQ3203" s="14"/>
      <c r="VTR3203" s="14"/>
      <c r="VTS3203" s="14"/>
      <c r="VTT3203" s="14"/>
      <c r="VTU3203" s="14"/>
      <c r="VTV3203" s="14"/>
      <c r="VTW3203" s="14"/>
      <c r="VTX3203" s="14"/>
      <c r="VTY3203" s="14"/>
      <c r="VTZ3203" s="14"/>
      <c r="VUA3203" s="14"/>
      <c r="VUB3203" s="14"/>
      <c r="VUC3203" s="14"/>
      <c r="VUD3203" s="14"/>
      <c r="VUE3203" s="14"/>
      <c r="VUF3203" s="14"/>
      <c r="VUG3203" s="14"/>
      <c r="VUH3203" s="14"/>
      <c r="VUI3203" s="14"/>
      <c r="VUJ3203" s="14"/>
      <c r="VUK3203" s="14"/>
      <c r="VUL3203" s="14"/>
      <c r="VUM3203" s="14"/>
      <c r="VUN3203" s="14"/>
      <c r="VUO3203" s="14"/>
      <c r="VUP3203" s="14"/>
      <c r="VUQ3203" s="14"/>
      <c r="VUR3203" s="14"/>
      <c r="VUS3203" s="14"/>
      <c r="VUT3203" s="14"/>
      <c r="VUU3203" s="14"/>
      <c r="VUV3203" s="14"/>
      <c r="VUW3203" s="14"/>
      <c r="VUX3203" s="14"/>
      <c r="VUY3203" s="14"/>
      <c r="VUZ3203" s="14"/>
      <c r="VVA3203" s="14"/>
      <c r="VVB3203" s="14"/>
      <c r="VVC3203" s="14"/>
      <c r="VVD3203" s="14"/>
      <c r="VVE3203" s="14"/>
      <c r="VVF3203" s="14"/>
      <c r="VVG3203" s="14"/>
      <c r="VVH3203" s="14"/>
      <c r="VVI3203" s="14"/>
      <c r="VVJ3203" s="14"/>
      <c r="VVK3203" s="14"/>
      <c r="VVL3203" s="14"/>
      <c r="VVM3203" s="14"/>
      <c r="VVN3203" s="14"/>
      <c r="VVO3203" s="14"/>
      <c r="VVP3203" s="14"/>
      <c r="VVQ3203" s="14"/>
      <c r="VVR3203" s="14"/>
      <c r="VVS3203" s="14"/>
      <c r="VVT3203" s="14"/>
      <c r="VVU3203" s="14"/>
      <c r="VVV3203" s="14"/>
      <c r="VVW3203" s="14"/>
      <c r="VVX3203" s="14"/>
      <c r="VVY3203" s="14"/>
      <c r="VVZ3203" s="14"/>
      <c r="VWA3203" s="14"/>
      <c r="VWB3203" s="14"/>
      <c r="VWC3203" s="14"/>
      <c r="VWD3203" s="14"/>
      <c r="VWE3203" s="14"/>
      <c r="VWF3203" s="14"/>
      <c r="VWG3203" s="14"/>
      <c r="VWH3203" s="14"/>
      <c r="VWI3203" s="14"/>
      <c r="VWJ3203" s="14"/>
      <c r="VWK3203" s="14"/>
      <c r="VWL3203" s="14"/>
      <c r="VWM3203" s="14"/>
      <c r="VWN3203" s="14"/>
      <c r="VWO3203" s="14"/>
      <c r="VWP3203" s="14"/>
      <c r="VWQ3203" s="14"/>
      <c r="VWR3203" s="14"/>
      <c r="VWS3203" s="14"/>
      <c r="VWT3203" s="14"/>
      <c r="VWU3203" s="14"/>
      <c r="VWV3203" s="14"/>
      <c r="VWW3203" s="14"/>
      <c r="VWX3203" s="14"/>
      <c r="VWY3203" s="14"/>
      <c r="VWZ3203" s="14"/>
      <c r="VXA3203" s="14"/>
      <c r="VXB3203" s="14"/>
      <c r="VXC3203" s="14"/>
      <c r="VXD3203" s="14"/>
      <c r="VXE3203" s="14"/>
      <c r="VXF3203" s="14"/>
      <c r="VXG3203" s="14"/>
      <c r="VXH3203" s="14"/>
      <c r="VXI3203" s="14"/>
      <c r="VXJ3203" s="14"/>
      <c r="VXK3203" s="14"/>
      <c r="VXL3203" s="14"/>
      <c r="VXM3203" s="14"/>
      <c r="VXN3203" s="14"/>
      <c r="VXO3203" s="14"/>
      <c r="VXP3203" s="14"/>
      <c r="VXQ3203" s="14"/>
      <c r="VXR3203" s="14"/>
      <c r="VXS3203" s="14"/>
      <c r="VXT3203" s="14"/>
      <c r="VXU3203" s="14"/>
      <c r="VXV3203" s="14"/>
      <c r="VXW3203" s="14"/>
      <c r="VXX3203" s="14"/>
      <c r="VXY3203" s="14"/>
      <c r="VXZ3203" s="14"/>
      <c r="VYA3203" s="14"/>
      <c r="VYB3203" s="14"/>
      <c r="VYC3203" s="14"/>
      <c r="VYD3203" s="14"/>
      <c r="VYE3203" s="14"/>
      <c r="VYF3203" s="14"/>
      <c r="VYG3203" s="14"/>
      <c r="VYH3203" s="14"/>
      <c r="VYI3203" s="14"/>
      <c r="VYJ3203" s="14"/>
      <c r="VYK3203" s="14"/>
      <c r="VYL3203" s="14"/>
      <c r="VYM3203" s="14"/>
      <c r="VYN3203" s="14"/>
      <c r="VYO3203" s="14"/>
      <c r="VYP3203" s="14"/>
      <c r="VYQ3203" s="14"/>
      <c r="VYR3203" s="14"/>
      <c r="VYS3203" s="14"/>
      <c r="VYT3203" s="14"/>
      <c r="VYU3203" s="14"/>
      <c r="VYV3203" s="14"/>
      <c r="VYW3203" s="14"/>
      <c r="VYX3203" s="14"/>
      <c r="VYY3203" s="14"/>
      <c r="VYZ3203" s="14"/>
      <c r="VZA3203" s="14"/>
      <c r="VZB3203" s="14"/>
      <c r="VZC3203" s="14"/>
      <c r="VZD3203" s="14"/>
      <c r="VZE3203" s="14"/>
      <c r="VZF3203" s="14"/>
      <c r="VZG3203" s="14"/>
      <c r="VZH3203" s="14"/>
      <c r="VZI3203" s="14"/>
      <c r="VZJ3203" s="14"/>
      <c r="VZK3203" s="14"/>
      <c r="VZL3203" s="14"/>
      <c r="VZM3203" s="14"/>
      <c r="VZN3203" s="14"/>
      <c r="VZO3203" s="14"/>
      <c r="VZP3203" s="14"/>
      <c r="VZQ3203" s="14"/>
      <c r="VZR3203" s="14"/>
      <c r="VZS3203" s="14"/>
      <c r="VZT3203" s="14"/>
      <c r="VZU3203" s="14"/>
      <c r="VZV3203" s="14"/>
      <c r="VZW3203" s="14"/>
      <c r="VZX3203" s="14"/>
      <c r="VZY3203" s="14"/>
      <c r="VZZ3203" s="14"/>
      <c r="WAA3203" s="14"/>
      <c r="WAB3203" s="14"/>
      <c r="WAC3203" s="14"/>
      <c r="WAD3203" s="14"/>
      <c r="WAE3203" s="14"/>
      <c r="WAF3203" s="14"/>
      <c r="WAG3203" s="14"/>
      <c r="WAH3203" s="14"/>
      <c r="WAI3203" s="14"/>
      <c r="WAJ3203" s="14"/>
      <c r="WAK3203" s="14"/>
      <c r="WAL3203" s="14"/>
      <c r="WAM3203" s="14"/>
      <c r="WAN3203" s="14"/>
      <c r="WAO3203" s="14"/>
      <c r="WAP3203" s="14"/>
      <c r="WAQ3203" s="14"/>
      <c r="WAR3203" s="14"/>
      <c r="WAS3203" s="14"/>
      <c r="WAT3203" s="14"/>
      <c r="WAU3203" s="14"/>
      <c r="WAV3203" s="14"/>
      <c r="WAW3203" s="14"/>
      <c r="WAX3203" s="14"/>
      <c r="WAY3203" s="14"/>
      <c r="WAZ3203" s="14"/>
      <c r="WBA3203" s="14"/>
      <c r="WBB3203" s="14"/>
      <c r="WBC3203" s="14"/>
      <c r="WBD3203" s="14"/>
      <c r="WBE3203" s="14"/>
      <c r="WBF3203" s="14"/>
      <c r="WBG3203" s="14"/>
      <c r="WBH3203" s="14"/>
      <c r="WBI3203" s="14"/>
      <c r="WBJ3203" s="14"/>
      <c r="WBK3203" s="14"/>
      <c r="WBL3203" s="14"/>
      <c r="WBM3203" s="14"/>
      <c r="WBN3203" s="14"/>
      <c r="WBO3203" s="14"/>
      <c r="WBP3203" s="14"/>
      <c r="WBQ3203" s="14"/>
      <c r="WBR3203" s="14"/>
      <c r="WBS3203" s="14"/>
      <c r="WBT3203" s="14"/>
      <c r="WBU3203" s="14"/>
      <c r="WBV3203" s="14"/>
      <c r="WBW3203" s="14"/>
      <c r="WBX3203" s="14"/>
      <c r="WBY3203" s="14"/>
      <c r="WBZ3203" s="14"/>
      <c r="WCA3203" s="14"/>
      <c r="WCB3203" s="14"/>
      <c r="WCC3203" s="14"/>
      <c r="WCD3203" s="14"/>
      <c r="WCE3203" s="14"/>
      <c r="WCF3203" s="14"/>
      <c r="WCG3203" s="14"/>
      <c r="WCH3203" s="14"/>
      <c r="WCI3203" s="14"/>
      <c r="WCJ3203" s="14"/>
      <c r="WCK3203" s="14"/>
      <c r="WCL3203" s="14"/>
      <c r="WCM3203" s="14"/>
      <c r="WCN3203" s="14"/>
      <c r="WCO3203" s="14"/>
      <c r="WCP3203" s="14"/>
      <c r="WCQ3203" s="14"/>
      <c r="WCR3203" s="14"/>
      <c r="WCS3203" s="14"/>
      <c r="WCT3203" s="14"/>
      <c r="WCU3203" s="14"/>
      <c r="WCV3203" s="14"/>
      <c r="WCW3203" s="14"/>
      <c r="WCX3203" s="14"/>
      <c r="WCY3203" s="14"/>
      <c r="WCZ3203" s="14"/>
      <c r="WDA3203" s="14"/>
      <c r="WDB3203" s="14"/>
      <c r="WDC3203" s="14"/>
      <c r="WDD3203" s="14"/>
      <c r="WDE3203" s="14"/>
      <c r="WDF3203" s="14"/>
      <c r="WDG3203" s="14"/>
      <c r="WDH3203" s="14"/>
      <c r="WDI3203" s="14"/>
      <c r="WDJ3203" s="14"/>
      <c r="WDK3203" s="14"/>
      <c r="WDL3203" s="14"/>
      <c r="WDM3203" s="14"/>
      <c r="WDN3203" s="14"/>
      <c r="WDO3203" s="14"/>
      <c r="WDP3203" s="14"/>
      <c r="WDQ3203" s="14"/>
      <c r="WDR3203" s="14"/>
      <c r="WDS3203" s="14"/>
      <c r="WDT3203" s="14"/>
      <c r="WDU3203" s="14"/>
      <c r="WDV3203" s="14"/>
      <c r="WDW3203" s="14"/>
      <c r="WDX3203" s="14"/>
      <c r="WDY3203" s="14"/>
      <c r="WDZ3203" s="14"/>
      <c r="WEA3203" s="14"/>
      <c r="WEB3203" s="14"/>
      <c r="WEC3203" s="14"/>
      <c r="WED3203" s="14"/>
      <c r="WEE3203" s="14"/>
      <c r="WEF3203" s="14"/>
      <c r="WEG3203" s="14"/>
      <c r="WEH3203" s="14"/>
      <c r="WEI3203" s="14"/>
      <c r="WEJ3203" s="14"/>
      <c r="WEK3203" s="14"/>
      <c r="WEL3203" s="14"/>
      <c r="WEM3203" s="14"/>
      <c r="WEN3203" s="14"/>
      <c r="WEO3203" s="14"/>
      <c r="WEP3203" s="14"/>
      <c r="WEQ3203" s="14"/>
      <c r="WER3203" s="14"/>
      <c r="WES3203" s="14"/>
      <c r="WET3203" s="14"/>
      <c r="WEU3203" s="14"/>
      <c r="WEV3203" s="14"/>
      <c r="WEW3203" s="14"/>
      <c r="WEX3203" s="14"/>
      <c r="WEY3203" s="14"/>
      <c r="WEZ3203" s="14"/>
      <c r="WFA3203" s="14"/>
      <c r="WFB3203" s="14"/>
      <c r="WFC3203" s="14"/>
      <c r="WFD3203" s="14"/>
      <c r="WFE3203" s="14"/>
      <c r="WFF3203" s="14"/>
      <c r="WFG3203" s="14"/>
      <c r="WFH3203" s="14"/>
      <c r="WFI3203" s="14"/>
      <c r="WFJ3203" s="14"/>
      <c r="WFK3203" s="14"/>
      <c r="WFL3203" s="14"/>
      <c r="WFM3203" s="14"/>
      <c r="WFN3203" s="14"/>
      <c r="WFO3203" s="14"/>
      <c r="WFP3203" s="14"/>
      <c r="WFQ3203" s="14"/>
      <c r="WFR3203" s="14"/>
      <c r="WFS3203" s="14"/>
      <c r="WFT3203" s="14"/>
      <c r="WFU3203" s="14"/>
      <c r="WFV3203" s="14"/>
      <c r="WFW3203" s="14"/>
      <c r="WFX3203" s="14"/>
      <c r="WFY3203" s="14"/>
      <c r="WFZ3203" s="14"/>
      <c r="WGA3203" s="14"/>
      <c r="WGB3203" s="14"/>
      <c r="WGC3203" s="14"/>
      <c r="WGD3203" s="14"/>
      <c r="WGE3203" s="14"/>
      <c r="WGF3203" s="14"/>
      <c r="WGG3203" s="14"/>
      <c r="WGH3203" s="14"/>
      <c r="WGI3203" s="14"/>
      <c r="WGJ3203" s="14"/>
      <c r="WGK3203" s="14"/>
      <c r="WGL3203" s="14"/>
      <c r="WGM3203" s="14"/>
      <c r="WGN3203" s="14"/>
      <c r="WGO3203" s="14"/>
      <c r="WGP3203" s="14"/>
      <c r="WGQ3203" s="14"/>
      <c r="WGR3203" s="14"/>
      <c r="WGS3203" s="14"/>
      <c r="WGT3203" s="14"/>
      <c r="WGU3203" s="14"/>
      <c r="WGV3203" s="14"/>
      <c r="WGW3203" s="14"/>
      <c r="WGX3203" s="14"/>
      <c r="WGY3203" s="14"/>
      <c r="WGZ3203" s="14"/>
      <c r="WHA3203" s="14"/>
      <c r="WHB3203" s="14"/>
      <c r="WHC3203" s="14"/>
      <c r="WHD3203" s="14"/>
      <c r="WHE3203" s="14"/>
      <c r="WHF3203" s="14"/>
      <c r="WHG3203" s="14"/>
      <c r="WHH3203" s="14"/>
      <c r="WHI3203" s="14"/>
      <c r="WHJ3203" s="14"/>
      <c r="WHK3203" s="14"/>
      <c r="WHL3203" s="14"/>
      <c r="WHM3203" s="14"/>
      <c r="WHN3203" s="14"/>
      <c r="WHO3203" s="14"/>
      <c r="WHP3203" s="14"/>
      <c r="WHQ3203" s="14"/>
      <c r="WHR3203" s="14"/>
      <c r="WHS3203" s="14"/>
      <c r="WHT3203" s="14"/>
      <c r="WHU3203" s="14"/>
      <c r="WHV3203" s="14"/>
      <c r="WHW3203" s="14"/>
      <c r="WHX3203" s="14"/>
      <c r="WHY3203" s="14"/>
      <c r="WHZ3203" s="14"/>
      <c r="WIA3203" s="14"/>
      <c r="WIB3203" s="14"/>
      <c r="WIC3203" s="14"/>
      <c r="WID3203" s="14"/>
      <c r="WIE3203" s="14"/>
      <c r="WIF3203" s="14"/>
      <c r="WIG3203" s="14"/>
      <c r="WIH3203" s="14"/>
      <c r="WII3203" s="14"/>
      <c r="WIJ3203" s="14"/>
      <c r="WIK3203" s="14"/>
      <c r="WIL3203" s="14"/>
      <c r="WIM3203" s="14"/>
      <c r="WIN3203" s="14"/>
      <c r="WIO3203" s="14"/>
      <c r="WIP3203" s="14"/>
      <c r="WIQ3203" s="14"/>
      <c r="WIR3203" s="14"/>
      <c r="WIS3203" s="14"/>
      <c r="WIT3203" s="14"/>
      <c r="WIU3203" s="14"/>
      <c r="WIV3203" s="14"/>
      <c r="WIW3203" s="14"/>
      <c r="WIX3203" s="14"/>
      <c r="WIY3203" s="14"/>
      <c r="WIZ3203" s="14"/>
      <c r="WJA3203" s="14"/>
      <c r="WJB3203" s="14"/>
      <c r="WJC3203" s="14"/>
      <c r="WJD3203" s="14"/>
      <c r="WJE3203" s="14"/>
      <c r="WJF3203" s="14"/>
      <c r="WJG3203" s="14"/>
      <c r="WJH3203" s="14"/>
      <c r="WJI3203" s="14"/>
      <c r="WJJ3203" s="14"/>
      <c r="WJK3203" s="14"/>
      <c r="WJL3203" s="14"/>
      <c r="WJM3203" s="14"/>
      <c r="WJN3203" s="14"/>
      <c r="WJO3203" s="14"/>
      <c r="WJP3203" s="14"/>
      <c r="WJQ3203" s="14"/>
      <c r="WJR3203" s="14"/>
      <c r="WJS3203" s="14"/>
      <c r="WJT3203" s="14"/>
      <c r="WJU3203" s="14"/>
      <c r="WJV3203" s="14"/>
      <c r="WJW3203" s="14"/>
      <c r="WJX3203" s="14"/>
      <c r="WJY3203" s="14"/>
      <c r="WJZ3203" s="14"/>
      <c r="WKA3203" s="14"/>
      <c r="WKB3203" s="14"/>
      <c r="WKC3203" s="14"/>
      <c r="WKD3203" s="14"/>
      <c r="WKE3203" s="14"/>
      <c r="WKF3203" s="14"/>
      <c r="WKG3203" s="14"/>
      <c r="WKH3203" s="14"/>
      <c r="WKI3203" s="14"/>
      <c r="WKJ3203" s="14"/>
      <c r="WKK3203" s="14"/>
      <c r="WKL3203" s="14"/>
      <c r="WKM3203" s="14"/>
      <c r="WKN3203" s="14"/>
      <c r="WKO3203" s="14"/>
      <c r="WKP3203" s="14"/>
      <c r="WKQ3203" s="14"/>
      <c r="WKR3203" s="14"/>
      <c r="WKS3203" s="14"/>
      <c r="WKT3203" s="14"/>
      <c r="WKU3203" s="14"/>
      <c r="WKV3203" s="14"/>
      <c r="WKW3203" s="14"/>
      <c r="WKX3203" s="14"/>
      <c r="WKY3203" s="14"/>
      <c r="WKZ3203" s="14"/>
      <c r="WLA3203" s="14"/>
      <c r="WLB3203" s="14"/>
      <c r="WLC3203" s="14"/>
      <c r="WLD3203" s="14"/>
      <c r="WLE3203" s="14"/>
      <c r="WLF3203" s="14"/>
      <c r="WLG3203" s="14"/>
      <c r="WLH3203" s="14"/>
      <c r="WLI3203" s="14"/>
      <c r="WLJ3203" s="14"/>
      <c r="WLK3203" s="14"/>
      <c r="WLL3203" s="14"/>
      <c r="WLM3203" s="14"/>
      <c r="WLN3203" s="14"/>
      <c r="WLO3203" s="14"/>
      <c r="WLP3203" s="14"/>
      <c r="WLQ3203" s="14"/>
      <c r="WLR3203" s="14"/>
      <c r="WLS3203" s="14"/>
      <c r="WLT3203" s="14"/>
      <c r="WLU3203" s="14"/>
      <c r="WLV3203" s="14"/>
      <c r="WLW3203" s="14"/>
      <c r="WLX3203" s="14"/>
      <c r="WLY3203" s="14"/>
      <c r="WLZ3203" s="14"/>
      <c r="WMA3203" s="14"/>
      <c r="WMB3203" s="14"/>
      <c r="WMC3203" s="14"/>
      <c r="WMD3203" s="14"/>
      <c r="WME3203" s="14"/>
      <c r="WMF3203" s="14"/>
      <c r="WMG3203" s="14"/>
      <c r="WMH3203" s="14"/>
      <c r="WMI3203" s="14"/>
      <c r="WMJ3203" s="14"/>
      <c r="WMK3203" s="14"/>
      <c r="WML3203" s="14"/>
      <c r="WMM3203" s="14"/>
      <c r="WMN3203" s="14"/>
      <c r="WMO3203" s="14"/>
      <c r="WMP3203" s="14"/>
      <c r="WMQ3203" s="14"/>
      <c r="WMR3203" s="14"/>
      <c r="WMS3203" s="14"/>
      <c r="WMT3203" s="14"/>
      <c r="WMU3203" s="14"/>
      <c r="WMV3203" s="14"/>
      <c r="WMW3203" s="14"/>
      <c r="WMX3203" s="14"/>
      <c r="WMY3203" s="14"/>
      <c r="WMZ3203" s="14"/>
      <c r="WNA3203" s="14"/>
      <c r="WNB3203" s="14"/>
      <c r="WNC3203" s="14"/>
      <c r="WND3203" s="14"/>
      <c r="WNE3203" s="14"/>
      <c r="WNF3203" s="14"/>
      <c r="WNG3203" s="14"/>
      <c r="WNH3203" s="14"/>
      <c r="WNI3203" s="14"/>
      <c r="WNJ3203" s="14"/>
      <c r="WNK3203" s="14"/>
      <c r="WNL3203" s="14"/>
      <c r="WNM3203" s="14"/>
      <c r="WNN3203" s="14"/>
      <c r="WNO3203" s="14"/>
      <c r="WNP3203" s="14"/>
      <c r="WNQ3203" s="14"/>
      <c r="WNR3203" s="14"/>
      <c r="WNS3203" s="14"/>
      <c r="WNT3203" s="14"/>
      <c r="WNU3203" s="14"/>
      <c r="WNV3203" s="14"/>
      <c r="WNW3203" s="14"/>
      <c r="WNX3203" s="14"/>
      <c r="WNY3203" s="14"/>
      <c r="WNZ3203" s="14"/>
      <c r="WOA3203" s="14"/>
      <c r="WOB3203" s="14"/>
      <c r="WOC3203" s="14"/>
      <c r="WOD3203" s="14"/>
      <c r="WOE3203" s="14"/>
      <c r="WOF3203" s="14"/>
      <c r="WOG3203" s="14"/>
      <c r="WOH3203" s="14"/>
      <c r="WOI3203" s="14"/>
      <c r="WOJ3203" s="14"/>
      <c r="WOK3203" s="14"/>
      <c r="WOL3203" s="14"/>
      <c r="WOM3203" s="14"/>
      <c r="WON3203" s="14"/>
      <c r="WOO3203" s="14"/>
      <c r="WOP3203" s="14"/>
      <c r="WOQ3203" s="14"/>
      <c r="WOR3203" s="14"/>
      <c r="WOS3203" s="14"/>
      <c r="WOT3203" s="14"/>
      <c r="WOU3203" s="14"/>
      <c r="WOV3203" s="14"/>
      <c r="WOW3203" s="14"/>
      <c r="WOX3203" s="14"/>
      <c r="WOY3203" s="14"/>
      <c r="WOZ3203" s="14"/>
      <c r="WPA3203" s="14"/>
      <c r="WPB3203" s="14"/>
      <c r="WPC3203" s="14"/>
      <c r="WPD3203" s="14"/>
      <c r="WPE3203" s="14"/>
      <c r="WPF3203" s="14"/>
      <c r="WPG3203" s="14"/>
      <c r="WPH3203" s="14"/>
      <c r="WPI3203" s="14"/>
      <c r="WPJ3203" s="14"/>
      <c r="WPK3203" s="14"/>
      <c r="WPL3203" s="14"/>
      <c r="WPM3203" s="14"/>
      <c r="WPN3203" s="14"/>
      <c r="WPO3203" s="14"/>
      <c r="WPP3203" s="14"/>
      <c r="WPQ3203" s="14"/>
      <c r="WPR3203" s="14"/>
      <c r="WPS3203" s="14"/>
      <c r="WPT3203" s="14"/>
      <c r="WPU3203" s="14"/>
      <c r="WPV3203" s="14"/>
      <c r="WPW3203" s="14"/>
      <c r="WPX3203" s="14"/>
      <c r="WPY3203" s="14"/>
      <c r="WPZ3203" s="14"/>
      <c r="WQA3203" s="14"/>
      <c r="WQB3203" s="14"/>
      <c r="WQC3203" s="14"/>
      <c r="WQD3203" s="14"/>
      <c r="WQE3203" s="14"/>
      <c r="WQF3203" s="14"/>
      <c r="WQG3203" s="14"/>
      <c r="WQH3203" s="14"/>
      <c r="WQI3203" s="14"/>
      <c r="WQJ3203" s="14"/>
      <c r="WQK3203" s="14"/>
      <c r="WQL3203" s="14"/>
      <c r="WQM3203" s="14"/>
      <c r="WQN3203" s="14"/>
      <c r="WQO3203" s="14"/>
      <c r="WQP3203" s="14"/>
      <c r="WQQ3203" s="14"/>
      <c r="WQR3203" s="14"/>
      <c r="WQS3203" s="14"/>
      <c r="WQT3203" s="14"/>
      <c r="WQU3203" s="14"/>
      <c r="WQV3203" s="14"/>
      <c r="WQW3203" s="14"/>
      <c r="WQX3203" s="14"/>
      <c r="WQY3203" s="14"/>
      <c r="WQZ3203" s="14"/>
      <c r="WRA3203" s="14"/>
      <c r="WRB3203" s="14"/>
      <c r="WRC3203" s="14"/>
      <c r="WRD3203" s="14"/>
      <c r="WRE3203" s="14"/>
      <c r="WRF3203" s="14"/>
      <c r="WRG3203" s="14"/>
      <c r="WRH3203" s="14"/>
      <c r="WRI3203" s="14"/>
      <c r="WRJ3203" s="14"/>
      <c r="WRK3203" s="14"/>
      <c r="WRL3203" s="14"/>
      <c r="WRM3203" s="14"/>
      <c r="WRN3203" s="14"/>
      <c r="WRO3203" s="14"/>
      <c r="WRP3203" s="14"/>
      <c r="WRQ3203" s="14"/>
      <c r="WRR3203" s="14"/>
      <c r="WRS3203" s="14"/>
      <c r="WRT3203" s="14"/>
      <c r="WRU3203" s="14"/>
      <c r="WRV3203" s="14"/>
      <c r="WRW3203" s="14"/>
      <c r="WRX3203" s="14"/>
      <c r="WRY3203" s="14"/>
      <c r="WRZ3203" s="14"/>
      <c r="WSA3203" s="14"/>
      <c r="WSB3203" s="14"/>
      <c r="WSC3203" s="14"/>
      <c r="WSD3203" s="14"/>
      <c r="WSE3203" s="14"/>
      <c r="WSF3203" s="14"/>
      <c r="WSG3203" s="14"/>
      <c r="WSH3203" s="14"/>
      <c r="WSI3203" s="14"/>
      <c r="WSJ3203" s="14"/>
      <c r="WSK3203" s="14"/>
      <c r="WSL3203" s="14"/>
      <c r="WSM3203" s="14"/>
      <c r="WSN3203" s="14"/>
      <c r="WSO3203" s="14"/>
      <c r="WSP3203" s="14"/>
      <c r="WSQ3203" s="14"/>
      <c r="WSR3203" s="14"/>
      <c r="WSS3203" s="14"/>
      <c r="WST3203" s="14"/>
      <c r="WSU3203" s="14"/>
      <c r="WSV3203" s="14"/>
      <c r="WSW3203" s="14"/>
      <c r="WSX3203" s="14"/>
      <c r="WSY3203" s="14"/>
      <c r="WSZ3203" s="14"/>
      <c r="WTA3203" s="14"/>
      <c r="WTB3203" s="14"/>
      <c r="WTC3203" s="14"/>
      <c r="WTD3203" s="14"/>
      <c r="WTE3203" s="14"/>
      <c r="WTF3203" s="14"/>
      <c r="WTG3203" s="14"/>
      <c r="WTH3203" s="14"/>
      <c r="WTI3203" s="14"/>
      <c r="WTJ3203" s="14"/>
      <c r="WTK3203" s="14"/>
      <c r="WTL3203" s="14"/>
      <c r="WTM3203" s="14"/>
      <c r="WTN3203" s="14"/>
      <c r="WTO3203" s="14"/>
      <c r="WTP3203" s="14"/>
      <c r="WTQ3203" s="14"/>
      <c r="WTR3203" s="14"/>
      <c r="WTS3203" s="14"/>
      <c r="WTT3203" s="14"/>
      <c r="WTU3203" s="14"/>
      <c r="WTV3203" s="14"/>
      <c r="WTW3203" s="14"/>
      <c r="WTX3203" s="14"/>
      <c r="WTY3203" s="14"/>
      <c r="WTZ3203" s="14"/>
      <c r="WUA3203" s="14"/>
      <c r="WUB3203" s="14"/>
      <c r="WUC3203" s="14"/>
      <c r="WUD3203" s="14"/>
      <c r="WUE3203" s="14"/>
      <c r="WUF3203" s="14"/>
      <c r="WUG3203" s="14"/>
      <c r="WUH3203" s="14"/>
      <c r="WUI3203" s="14"/>
      <c r="WUJ3203" s="14"/>
      <c r="WUK3203" s="14"/>
      <c r="WUL3203" s="14"/>
      <c r="WUM3203" s="14"/>
      <c r="WUN3203" s="14"/>
      <c r="WUO3203" s="14"/>
      <c r="WUP3203" s="14"/>
      <c r="WUQ3203" s="14"/>
      <c r="WUR3203" s="14"/>
      <c r="WUS3203" s="14"/>
      <c r="WUT3203" s="14"/>
      <c r="WUU3203" s="14"/>
      <c r="WUV3203" s="14"/>
      <c r="WUW3203" s="14"/>
      <c r="WUX3203" s="14"/>
      <c r="WUY3203" s="14"/>
      <c r="WUZ3203" s="14"/>
      <c r="WVA3203" s="14"/>
      <c r="WVB3203" s="14"/>
      <c r="WVC3203" s="14"/>
      <c r="WVD3203" s="14"/>
      <c r="WVE3203" s="14"/>
      <c r="WVF3203" s="14"/>
      <c r="WVG3203" s="14"/>
      <c r="WVH3203" s="14"/>
      <c r="WVI3203" s="14"/>
      <c r="WVJ3203" s="14"/>
      <c r="WVK3203" s="14"/>
      <c r="WVL3203" s="14"/>
      <c r="WVM3203" s="14"/>
      <c r="WVN3203" s="14"/>
      <c r="WVO3203" s="14"/>
      <c r="WVP3203" s="14"/>
      <c r="WVQ3203" s="14"/>
      <c r="WVR3203" s="14"/>
      <c r="WVS3203" s="14"/>
      <c r="WVT3203" s="14"/>
      <c r="WVU3203" s="14"/>
      <c r="WVV3203" s="14"/>
      <c r="WVW3203" s="14"/>
      <c r="WVX3203" s="14"/>
      <c r="WVY3203" s="14"/>
      <c r="WVZ3203" s="14"/>
      <c r="WWA3203" s="14"/>
      <c r="WWB3203" s="14"/>
      <c r="WWC3203" s="14"/>
      <c r="WWD3203" s="14"/>
      <c r="WWE3203" s="14"/>
      <c r="WWF3203" s="14"/>
      <c r="WWG3203" s="14"/>
      <c r="WWH3203" s="14"/>
      <c r="WWI3203" s="14"/>
      <c r="WWJ3203" s="14"/>
      <c r="WWK3203" s="14"/>
      <c r="WWL3203" s="14"/>
      <c r="WWM3203" s="14"/>
      <c r="WWN3203" s="14"/>
      <c r="WWO3203" s="14"/>
      <c r="WWP3203" s="14"/>
      <c r="WWQ3203" s="14"/>
      <c r="WWR3203" s="14"/>
      <c r="WWS3203" s="14"/>
      <c r="WWT3203" s="14"/>
      <c r="WWU3203" s="14"/>
      <c r="WWV3203" s="14"/>
      <c r="WWW3203" s="14"/>
      <c r="WWX3203" s="14"/>
      <c r="WWY3203" s="14"/>
      <c r="WWZ3203" s="14"/>
      <c r="WXA3203" s="14"/>
      <c r="WXB3203" s="14"/>
      <c r="WXC3203" s="14"/>
      <c r="WXD3203" s="14"/>
      <c r="WXE3203" s="14"/>
      <c r="WXF3203" s="14"/>
      <c r="WXG3203" s="14"/>
      <c r="WXH3203" s="14"/>
      <c r="WXI3203" s="14"/>
      <c r="WXJ3203" s="14"/>
      <c r="WXK3203" s="14"/>
      <c r="WXL3203" s="14"/>
      <c r="WXM3203" s="14"/>
      <c r="WXN3203" s="14"/>
      <c r="WXO3203" s="14"/>
      <c r="WXP3203" s="14"/>
      <c r="WXQ3203" s="14"/>
      <c r="WXR3203" s="14"/>
      <c r="WXS3203" s="14"/>
      <c r="WXT3203" s="14"/>
      <c r="WXU3203" s="14"/>
      <c r="WXV3203" s="14"/>
      <c r="WXW3203" s="14"/>
      <c r="WXX3203" s="14"/>
      <c r="WXY3203" s="14"/>
      <c r="WXZ3203" s="14"/>
      <c r="WYA3203" s="14"/>
      <c r="WYB3203" s="14"/>
      <c r="WYC3203" s="14"/>
      <c r="WYD3203" s="14"/>
      <c r="WYE3203" s="14"/>
      <c r="WYF3203" s="14"/>
      <c r="WYG3203" s="14"/>
      <c r="WYH3203" s="14"/>
      <c r="WYI3203" s="14"/>
      <c r="WYJ3203" s="14"/>
      <c r="WYK3203" s="14"/>
      <c r="WYL3203" s="14"/>
      <c r="WYM3203" s="14"/>
      <c r="WYN3203" s="14"/>
      <c r="WYO3203" s="14"/>
      <c r="WYP3203" s="14"/>
      <c r="WYQ3203" s="14"/>
      <c r="WYR3203" s="14"/>
      <c r="WYS3203" s="14"/>
      <c r="WYT3203" s="14"/>
      <c r="WYU3203" s="14"/>
      <c r="WYV3203" s="14"/>
      <c r="WYW3203" s="14"/>
      <c r="WYX3203" s="14"/>
      <c r="WYY3203" s="14"/>
      <c r="WYZ3203" s="14"/>
      <c r="WZA3203" s="14"/>
      <c r="WZB3203" s="14"/>
      <c r="WZC3203" s="14"/>
      <c r="WZD3203" s="14"/>
      <c r="WZE3203" s="14"/>
      <c r="WZF3203" s="14"/>
      <c r="WZG3203" s="14"/>
      <c r="WZH3203" s="14"/>
      <c r="WZI3203" s="14"/>
      <c r="WZJ3203" s="14"/>
      <c r="WZK3203" s="14"/>
      <c r="WZL3203" s="14"/>
      <c r="WZM3203" s="14"/>
      <c r="WZN3203" s="14"/>
      <c r="WZO3203" s="14"/>
      <c r="WZP3203" s="14"/>
      <c r="WZQ3203" s="14"/>
      <c r="WZR3203" s="14"/>
      <c r="WZS3203" s="14"/>
      <c r="WZT3203" s="14"/>
      <c r="WZU3203" s="14"/>
      <c r="WZV3203" s="14"/>
      <c r="WZW3203" s="14"/>
      <c r="WZX3203" s="14"/>
      <c r="WZY3203" s="14"/>
      <c r="WZZ3203" s="14"/>
      <c r="XAA3203" s="14"/>
      <c r="XAB3203" s="14"/>
      <c r="XAC3203" s="14"/>
      <c r="XAD3203" s="14"/>
      <c r="XAE3203" s="14"/>
      <c r="XAF3203" s="14"/>
      <c r="XAG3203" s="14"/>
      <c r="XAH3203" s="14"/>
      <c r="XAI3203" s="14"/>
      <c r="XAJ3203" s="14"/>
      <c r="XAK3203" s="14"/>
      <c r="XAL3203" s="14"/>
      <c r="XAM3203" s="14"/>
      <c r="XAN3203" s="14"/>
      <c r="XAO3203" s="14"/>
      <c r="XAP3203" s="14"/>
      <c r="XAQ3203" s="14"/>
      <c r="XAR3203" s="14"/>
      <c r="XAS3203" s="14"/>
      <c r="XAT3203" s="14"/>
      <c r="XAU3203" s="14"/>
      <c r="XAV3203" s="14"/>
      <c r="XAW3203" s="14"/>
      <c r="XAX3203" s="14"/>
      <c r="XAY3203" s="14"/>
      <c r="XAZ3203" s="14"/>
      <c r="XBA3203" s="14"/>
      <c r="XBB3203" s="14"/>
      <c r="XBC3203" s="14"/>
      <c r="XBD3203" s="14"/>
      <c r="XBE3203" s="14"/>
      <c r="XBF3203" s="14"/>
      <c r="XBG3203" s="14"/>
      <c r="XBH3203" s="14"/>
      <c r="XBI3203" s="14"/>
      <c r="XBJ3203" s="14"/>
      <c r="XBK3203" s="14"/>
      <c r="XBL3203" s="14"/>
      <c r="XBM3203" s="14"/>
      <c r="XBN3203" s="14"/>
      <c r="XBO3203" s="14"/>
      <c r="XBP3203" s="14"/>
      <c r="XBQ3203" s="14"/>
      <c r="XBR3203" s="14"/>
      <c r="XBS3203" s="14"/>
      <c r="XBT3203" s="14"/>
      <c r="XBU3203" s="14"/>
      <c r="XBV3203" s="14"/>
      <c r="XBW3203" s="14"/>
      <c r="XBX3203" s="14"/>
      <c r="XBY3203" s="14"/>
      <c r="XBZ3203" s="14"/>
      <c r="XCA3203" s="14"/>
      <c r="XCB3203" s="14"/>
      <c r="XCC3203" s="14"/>
      <c r="XCD3203" s="14"/>
      <c r="XCE3203" s="14"/>
      <c r="XCF3203" s="14"/>
      <c r="XCG3203" s="14"/>
      <c r="XCH3203" s="14"/>
      <c r="XCI3203" s="14"/>
      <c r="XCJ3203" s="14"/>
      <c r="XCK3203" s="14"/>
      <c r="XCL3203" s="14"/>
      <c r="XCM3203" s="14"/>
      <c r="XCN3203" s="14"/>
      <c r="XCO3203" s="14"/>
      <c r="XCP3203" s="14"/>
      <c r="XCQ3203" s="14"/>
      <c r="XCR3203" s="14"/>
      <c r="XCS3203" s="14"/>
      <c r="XCT3203" s="14"/>
      <c r="XCU3203" s="14"/>
      <c r="XCV3203" s="14"/>
      <c r="XCW3203" s="14"/>
      <c r="XCX3203" s="14"/>
      <c r="XCY3203" s="14"/>
      <c r="XCZ3203" s="14"/>
      <c r="XDA3203" s="14"/>
      <c r="XDB3203" s="14"/>
      <c r="XDC3203" s="14"/>
      <c r="XDD3203" s="14"/>
      <c r="XDE3203" s="14"/>
      <c r="XDF3203" s="14"/>
      <c r="XDG3203" s="14"/>
      <c r="XDH3203" s="14"/>
      <c r="XDI3203" s="14"/>
      <c r="XDJ3203" s="14"/>
      <c r="XDK3203" s="14"/>
      <c r="XDL3203" s="14"/>
      <c r="XDM3203" s="14"/>
      <c r="XDN3203" s="14"/>
      <c r="XDO3203" s="14"/>
      <c r="XDP3203" s="14"/>
      <c r="XDQ3203" s="14"/>
      <c r="XDR3203" s="14"/>
      <c r="XDS3203" s="14"/>
      <c r="XDT3203" s="14"/>
      <c r="XDU3203" s="14"/>
      <c r="XDV3203" s="14"/>
      <c r="XDW3203" s="14"/>
      <c r="XDX3203" s="14"/>
      <c r="XDY3203" s="14"/>
      <c r="XDZ3203" s="14"/>
      <c r="XEA3203" s="14"/>
      <c r="XEB3203" s="14"/>
      <c r="XEC3203" s="14"/>
      <c r="XED3203" s="14"/>
      <c r="XEE3203" s="14"/>
      <c r="XEF3203" s="14"/>
      <c r="XEG3203" s="14"/>
      <c r="XEH3203" s="14"/>
      <c r="XEI3203" s="14"/>
      <c r="XEJ3203" s="14"/>
      <c r="XEK3203" s="14"/>
      <c r="XEL3203" s="14"/>
      <c r="XEM3203" s="14"/>
      <c r="XEN3203" s="14"/>
      <c r="XEO3203" s="14"/>
      <c r="XEP3203" s="14"/>
      <c r="XEQ3203" s="14"/>
      <c r="XER3203" s="14"/>
      <c r="XES3203" s="14"/>
      <c r="XET3203" s="14"/>
      <c r="XEU3203" s="14"/>
      <c r="XEV3203" s="14"/>
      <c r="XEW3203" s="14"/>
      <c r="XEX3203" s="14"/>
      <c r="XEY3203" s="14"/>
      <c r="XEZ3203" s="14"/>
      <c r="XFA3203" s="14"/>
      <c r="XFB3203" s="14"/>
    </row>
    <row r="3204" spans="1:16382" ht="23.25" customHeight="1" x14ac:dyDescent="0.25">
      <c r="A3204" s="68" t="str">
        <f>AM3204</f>
        <v>3095.</v>
      </c>
      <c r="B3204" s="68">
        <v>5009</v>
      </c>
      <c r="C3204" s="300" t="s">
        <v>3100</v>
      </c>
      <c r="D3204" s="68">
        <v>1973</v>
      </c>
      <c r="E3204" s="111" t="s">
        <v>2932</v>
      </c>
      <c r="F3204" s="68" t="s">
        <v>2933</v>
      </c>
      <c r="G3204" s="25">
        <v>5</v>
      </c>
      <c r="H3204" s="25">
        <v>4</v>
      </c>
      <c r="I3204" s="176">
        <v>3337.4</v>
      </c>
      <c r="J3204" s="144">
        <v>3271.2</v>
      </c>
      <c r="K3204" s="176">
        <v>3271.2</v>
      </c>
      <c r="L3204" s="267">
        <v>147</v>
      </c>
      <c r="M3204" s="179">
        <f>R3204+T3204+V3204+X3204+Z3204+AB3204+AE3204+AF3204</f>
        <v>4710760</v>
      </c>
      <c r="N3204" s="144"/>
      <c r="O3204" s="142"/>
      <c r="P3204" s="144"/>
      <c r="Q3204" s="144">
        <f>M3204</f>
        <v>4710760</v>
      </c>
      <c r="R3204" s="144">
        <v>4710760</v>
      </c>
      <c r="S3204" s="30"/>
      <c r="T3204" s="144"/>
      <c r="U3204" s="144"/>
      <c r="V3204" s="144"/>
      <c r="W3204" s="144"/>
      <c r="X3204" s="144"/>
      <c r="Y3204" s="144"/>
      <c r="Z3204" s="144"/>
      <c r="AA3204" s="144"/>
      <c r="AB3204" s="144"/>
      <c r="AC3204" s="144"/>
      <c r="AD3204" s="144"/>
      <c r="AE3204" s="144"/>
      <c r="AF3204" s="144"/>
      <c r="AG3204" s="324">
        <v>2025</v>
      </c>
      <c r="AH3204" s="128"/>
      <c r="AI3204" s="134"/>
      <c r="AJ3204" s="134"/>
      <c r="AK3204" s="141">
        <f t="shared" si="746"/>
        <v>3095</v>
      </c>
      <c r="AL3204" s="35" t="s">
        <v>153</v>
      </c>
      <c r="AM3204" s="141" t="str">
        <f t="shared" si="749"/>
        <v>3095.</v>
      </c>
      <c r="AN3204" s="147"/>
      <c r="AO3204" s="276"/>
      <c r="AP3204" s="16"/>
      <c r="AQ3204" s="14"/>
      <c r="AR3204" s="14"/>
      <c r="AS3204" s="14"/>
      <c r="AT3204" s="14"/>
      <c r="AU3204" s="14"/>
      <c r="AV3204" s="14"/>
      <c r="AW3204" s="14"/>
      <c r="AX3204" s="14"/>
      <c r="AY3204" s="14"/>
      <c r="AZ3204" s="14"/>
      <c r="BA3204" s="14"/>
      <c r="BB3204" s="14"/>
      <c r="BC3204" s="14"/>
      <c r="BD3204" s="14"/>
      <c r="BE3204" s="14"/>
      <c r="BF3204" s="14"/>
      <c r="BG3204" s="14"/>
      <c r="BH3204" s="14"/>
      <c r="BI3204" s="14"/>
      <c r="BJ3204" s="14"/>
      <c r="BK3204" s="14"/>
      <c r="BL3204" s="14"/>
      <c r="BM3204" s="14"/>
      <c r="BN3204" s="14"/>
      <c r="BO3204" s="14"/>
      <c r="BP3204" s="14"/>
      <c r="BQ3204" s="14"/>
      <c r="BR3204" s="14"/>
      <c r="BS3204" s="14"/>
      <c r="BT3204" s="14"/>
      <c r="BU3204" s="14"/>
      <c r="BV3204" s="14"/>
      <c r="BW3204" s="14"/>
      <c r="BX3204" s="14"/>
      <c r="BY3204" s="14"/>
      <c r="BZ3204" s="14"/>
      <c r="CA3204" s="14"/>
      <c r="CB3204" s="14"/>
      <c r="CC3204" s="14"/>
      <c r="CD3204" s="14"/>
      <c r="CE3204" s="14"/>
      <c r="CF3204" s="14"/>
      <c r="CG3204" s="14"/>
      <c r="CH3204" s="14"/>
      <c r="CI3204" s="14"/>
      <c r="CJ3204" s="14"/>
      <c r="CK3204" s="14"/>
      <c r="CL3204" s="14"/>
      <c r="CM3204" s="14"/>
      <c r="CN3204" s="14"/>
      <c r="CO3204" s="14"/>
      <c r="CP3204" s="14"/>
      <c r="CQ3204" s="14"/>
      <c r="CR3204" s="14"/>
      <c r="CS3204" s="14"/>
      <c r="CT3204" s="14"/>
      <c r="CU3204" s="14"/>
      <c r="CV3204" s="14"/>
      <c r="CW3204" s="14"/>
      <c r="CX3204" s="14"/>
      <c r="CY3204" s="14"/>
      <c r="CZ3204" s="14"/>
      <c r="DA3204" s="14"/>
      <c r="DB3204" s="14"/>
      <c r="DC3204" s="14"/>
      <c r="DD3204" s="14"/>
      <c r="DE3204" s="14"/>
      <c r="DF3204" s="14"/>
      <c r="DG3204" s="14"/>
      <c r="DH3204" s="14"/>
      <c r="DI3204" s="14"/>
      <c r="DJ3204" s="14"/>
      <c r="DK3204" s="14"/>
      <c r="DL3204" s="14"/>
      <c r="DM3204" s="14"/>
      <c r="DN3204" s="14"/>
      <c r="DO3204" s="14"/>
      <c r="DP3204" s="14"/>
      <c r="DQ3204" s="14"/>
      <c r="DR3204" s="14"/>
      <c r="DS3204" s="14"/>
      <c r="DT3204" s="14"/>
      <c r="DU3204" s="14"/>
      <c r="DV3204" s="14"/>
      <c r="DW3204" s="14"/>
      <c r="DX3204" s="14"/>
      <c r="DY3204" s="14"/>
      <c r="DZ3204" s="14"/>
      <c r="EA3204" s="14"/>
      <c r="EB3204" s="14"/>
      <c r="EC3204" s="14"/>
      <c r="ED3204" s="14"/>
      <c r="EE3204" s="14"/>
      <c r="EF3204" s="14"/>
      <c r="EG3204" s="14"/>
      <c r="EH3204" s="14"/>
      <c r="EI3204" s="14"/>
      <c r="EJ3204" s="14"/>
      <c r="EK3204" s="14"/>
      <c r="EL3204" s="14"/>
      <c r="EM3204" s="14"/>
      <c r="EN3204" s="14"/>
      <c r="EO3204" s="14"/>
      <c r="EP3204" s="14"/>
      <c r="EQ3204" s="14"/>
      <c r="ER3204" s="14"/>
      <c r="ES3204" s="14"/>
      <c r="ET3204" s="14"/>
      <c r="EU3204" s="14"/>
      <c r="EV3204" s="14"/>
      <c r="EW3204" s="14"/>
      <c r="EX3204" s="14"/>
      <c r="EY3204" s="14"/>
      <c r="EZ3204" s="14"/>
      <c r="FA3204" s="14"/>
      <c r="FB3204" s="14"/>
      <c r="FC3204" s="14"/>
      <c r="FD3204" s="14"/>
      <c r="FE3204" s="14"/>
      <c r="FF3204" s="14"/>
      <c r="FG3204" s="14"/>
      <c r="FH3204" s="14"/>
      <c r="FI3204" s="14"/>
      <c r="FJ3204" s="14"/>
      <c r="FK3204" s="14"/>
      <c r="FL3204" s="14"/>
      <c r="FM3204" s="14"/>
      <c r="FN3204" s="14"/>
      <c r="FO3204" s="14"/>
      <c r="FP3204" s="14"/>
      <c r="FQ3204" s="14"/>
      <c r="FR3204" s="14"/>
      <c r="FS3204" s="14"/>
      <c r="FT3204" s="14"/>
      <c r="FU3204" s="14"/>
      <c r="FV3204" s="14"/>
      <c r="FW3204" s="14"/>
      <c r="FX3204" s="14"/>
      <c r="FY3204" s="14"/>
      <c r="FZ3204" s="14"/>
      <c r="GA3204" s="14"/>
      <c r="GB3204" s="14"/>
      <c r="GC3204" s="14"/>
      <c r="GD3204" s="14"/>
      <c r="GE3204" s="14"/>
      <c r="GF3204" s="14"/>
      <c r="GG3204" s="14"/>
      <c r="GH3204" s="14"/>
      <c r="GI3204" s="14"/>
      <c r="GJ3204" s="14"/>
      <c r="GK3204" s="14"/>
      <c r="GL3204" s="14"/>
      <c r="GM3204" s="14"/>
      <c r="GN3204" s="14"/>
      <c r="GO3204" s="14"/>
      <c r="GP3204" s="14"/>
      <c r="GQ3204" s="14"/>
      <c r="GR3204" s="14"/>
      <c r="GS3204" s="14"/>
      <c r="GT3204" s="14"/>
      <c r="GU3204" s="14"/>
      <c r="GV3204" s="14"/>
      <c r="GW3204" s="14"/>
      <c r="GX3204" s="14"/>
      <c r="GY3204" s="14"/>
      <c r="GZ3204" s="14"/>
      <c r="HA3204" s="14"/>
      <c r="HB3204" s="14"/>
      <c r="HC3204" s="14"/>
      <c r="HD3204" s="14"/>
      <c r="HE3204" s="14"/>
      <c r="HF3204" s="14"/>
      <c r="HG3204" s="14"/>
      <c r="HH3204" s="14"/>
      <c r="HI3204" s="14"/>
      <c r="HJ3204" s="14"/>
      <c r="HK3204" s="14"/>
      <c r="HL3204" s="14"/>
      <c r="HM3204" s="14"/>
      <c r="HN3204" s="14"/>
      <c r="HO3204" s="14"/>
      <c r="HP3204" s="14"/>
      <c r="HQ3204" s="14"/>
      <c r="HR3204" s="14"/>
      <c r="HS3204" s="14"/>
      <c r="HT3204" s="14"/>
      <c r="HU3204" s="14"/>
      <c r="HV3204" s="14"/>
      <c r="HW3204" s="14"/>
      <c r="HX3204" s="14"/>
      <c r="HY3204" s="14"/>
      <c r="HZ3204" s="14"/>
      <c r="IA3204" s="14"/>
      <c r="IB3204" s="14"/>
      <c r="IC3204" s="14"/>
      <c r="ID3204" s="14"/>
      <c r="IE3204" s="14"/>
      <c r="IF3204" s="14"/>
      <c r="IG3204" s="14"/>
      <c r="IH3204" s="14"/>
      <c r="II3204" s="14"/>
      <c r="IJ3204" s="14"/>
      <c r="IK3204" s="14"/>
      <c r="IL3204" s="14"/>
      <c r="IM3204" s="14"/>
      <c r="IN3204" s="14"/>
      <c r="IO3204" s="14"/>
      <c r="IP3204" s="14"/>
      <c r="IQ3204" s="14"/>
      <c r="IR3204" s="14"/>
      <c r="IS3204" s="14"/>
      <c r="IT3204" s="14"/>
      <c r="IU3204" s="14"/>
      <c r="IV3204" s="14"/>
      <c r="IW3204" s="14"/>
      <c r="IX3204" s="14"/>
      <c r="IY3204" s="14"/>
      <c r="IZ3204" s="14"/>
      <c r="JA3204" s="14"/>
      <c r="JB3204" s="14"/>
      <c r="JC3204" s="14"/>
      <c r="JD3204" s="14"/>
      <c r="JE3204" s="14"/>
      <c r="JF3204" s="14"/>
      <c r="JG3204" s="14"/>
      <c r="JH3204" s="14"/>
      <c r="JI3204" s="14"/>
      <c r="JJ3204" s="14"/>
      <c r="JK3204" s="14"/>
      <c r="JL3204" s="14"/>
      <c r="JM3204" s="14"/>
      <c r="JN3204" s="14"/>
      <c r="JO3204" s="14"/>
      <c r="JP3204" s="14"/>
      <c r="JQ3204" s="14"/>
      <c r="JR3204" s="14"/>
      <c r="JS3204" s="14"/>
      <c r="JT3204" s="14"/>
      <c r="JU3204" s="14"/>
      <c r="JV3204" s="14"/>
      <c r="JW3204" s="14"/>
      <c r="JX3204" s="14"/>
      <c r="JY3204" s="14"/>
      <c r="JZ3204" s="14"/>
      <c r="KA3204" s="14"/>
      <c r="KB3204" s="14"/>
      <c r="KC3204" s="14"/>
      <c r="KD3204" s="14"/>
      <c r="KE3204" s="14"/>
      <c r="KF3204" s="14"/>
      <c r="KG3204" s="14"/>
      <c r="KH3204" s="14"/>
      <c r="KI3204" s="14"/>
      <c r="KJ3204" s="14"/>
      <c r="KK3204" s="14"/>
      <c r="KL3204" s="14"/>
      <c r="KM3204" s="14"/>
      <c r="KN3204" s="14"/>
      <c r="KO3204" s="14"/>
      <c r="KP3204" s="14"/>
      <c r="KQ3204" s="14"/>
      <c r="KR3204" s="14"/>
      <c r="KS3204" s="14"/>
      <c r="KT3204" s="14"/>
      <c r="KU3204" s="14"/>
      <c r="KV3204" s="14"/>
      <c r="KW3204" s="14"/>
      <c r="KX3204" s="14"/>
      <c r="KY3204" s="14"/>
      <c r="KZ3204" s="14"/>
      <c r="LA3204" s="14"/>
      <c r="LB3204" s="14"/>
      <c r="LC3204" s="14"/>
      <c r="LD3204" s="14"/>
      <c r="LE3204" s="14"/>
      <c r="LF3204" s="14"/>
      <c r="LG3204" s="14"/>
      <c r="LH3204" s="14"/>
      <c r="LI3204" s="14"/>
      <c r="LJ3204" s="14"/>
      <c r="LK3204" s="14"/>
      <c r="LL3204" s="14"/>
      <c r="LM3204" s="14"/>
      <c r="LN3204" s="14"/>
      <c r="LO3204" s="14"/>
      <c r="LP3204" s="14"/>
      <c r="LQ3204" s="14"/>
      <c r="LR3204" s="14"/>
      <c r="LS3204" s="14"/>
      <c r="LT3204" s="14"/>
      <c r="LU3204" s="14"/>
      <c r="LV3204" s="14"/>
      <c r="LW3204" s="14"/>
      <c r="LX3204" s="14"/>
      <c r="LY3204" s="14"/>
      <c r="LZ3204" s="14"/>
      <c r="MA3204" s="14"/>
      <c r="MB3204" s="14"/>
      <c r="MC3204" s="14"/>
      <c r="MD3204" s="14"/>
      <c r="ME3204" s="14"/>
      <c r="MF3204" s="14"/>
      <c r="MG3204" s="14"/>
      <c r="MH3204" s="14"/>
      <c r="MI3204" s="14"/>
      <c r="MJ3204" s="14"/>
      <c r="MK3204" s="14"/>
      <c r="ML3204" s="14"/>
      <c r="MM3204" s="14"/>
      <c r="MN3204" s="14"/>
      <c r="MO3204" s="14"/>
      <c r="MP3204" s="14"/>
      <c r="MQ3204" s="14"/>
      <c r="MR3204" s="14"/>
      <c r="MS3204" s="14"/>
      <c r="MT3204" s="14"/>
      <c r="MU3204" s="14"/>
      <c r="MV3204" s="14"/>
      <c r="MW3204" s="14"/>
      <c r="MX3204" s="14"/>
      <c r="MY3204" s="14"/>
      <c r="MZ3204" s="14"/>
      <c r="NA3204" s="14"/>
      <c r="NB3204" s="14"/>
      <c r="NC3204" s="14"/>
      <c r="ND3204" s="14"/>
      <c r="NE3204" s="14"/>
      <c r="NF3204" s="14"/>
      <c r="NG3204" s="14"/>
      <c r="NH3204" s="14"/>
      <c r="NI3204" s="14"/>
      <c r="NJ3204" s="14"/>
      <c r="NK3204" s="14"/>
      <c r="NL3204" s="14"/>
      <c r="NM3204" s="14"/>
      <c r="NN3204" s="14"/>
      <c r="NO3204" s="14"/>
      <c r="NP3204" s="14"/>
      <c r="NQ3204" s="14"/>
      <c r="NR3204" s="14"/>
      <c r="NS3204" s="14"/>
      <c r="NT3204" s="14"/>
      <c r="NU3204" s="14"/>
      <c r="NV3204" s="14"/>
      <c r="NW3204" s="14"/>
      <c r="NX3204" s="14"/>
      <c r="NY3204" s="14"/>
      <c r="NZ3204" s="14"/>
      <c r="OA3204" s="14"/>
      <c r="OB3204" s="14"/>
      <c r="OC3204" s="14"/>
      <c r="OD3204" s="14"/>
      <c r="OE3204" s="14"/>
      <c r="OF3204" s="14"/>
      <c r="OG3204" s="14"/>
      <c r="OH3204" s="14"/>
      <c r="OI3204" s="14"/>
      <c r="OJ3204" s="14"/>
      <c r="OK3204" s="14"/>
      <c r="OL3204" s="14"/>
      <c r="OM3204" s="14"/>
      <c r="ON3204" s="14"/>
      <c r="OO3204" s="14"/>
      <c r="OP3204" s="14"/>
      <c r="OQ3204" s="14"/>
      <c r="OR3204" s="14"/>
      <c r="OS3204" s="14"/>
      <c r="OT3204" s="14"/>
      <c r="OU3204" s="14"/>
      <c r="OV3204" s="14"/>
      <c r="OW3204" s="14"/>
      <c r="OX3204" s="14"/>
      <c r="OY3204" s="14"/>
      <c r="OZ3204" s="14"/>
      <c r="PA3204" s="14"/>
      <c r="PB3204" s="14"/>
      <c r="PC3204" s="14"/>
      <c r="PD3204" s="14"/>
      <c r="PE3204" s="14"/>
      <c r="PF3204" s="14"/>
      <c r="PG3204" s="14"/>
      <c r="PH3204" s="14"/>
      <c r="PI3204" s="14"/>
      <c r="PJ3204" s="14"/>
      <c r="PK3204" s="14"/>
      <c r="PL3204" s="14"/>
      <c r="PM3204" s="14"/>
      <c r="PN3204" s="14"/>
      <c r="PO3204" s="14"/>
      <c r="PP3204" s="14"/>
      <c r="PQ3204" s="14"/>
      <c r="PR3204" s="14"/>
      <c r="PS3204" s="14"/>
      <c r="PT3204" s="14"/>
      <c r="PU3204" s="14"/>
      <c r="PV3204" s="14"/>
      <c r="PW3204" s="14"/>
      <c r="PX3204" s="14"/>
      <c r="PY3204" s="14"/>
      <c r="PZ3204" s="14"/>
      <c r="QA3204" s="14"/>
      <c r="QB3204" s="14"/>
      <c r="QC3204" s="14"/>
      <c r="QD3204" s="14"/>
      <c r="QE3204" s="14"/>
      <c r="QF3204" s="14"/>
      <c r="QG3204" s="14"/>
      <c r="QH3204" s="14"/>
      <c r="QI3204" s="14"/>
      <c r="QJ3204" s="14"/>
      <c r="QK3204" s="14"/>
      <c r="QL3204" s="14"/>
      <c r="QM3204" s="14"/>
      <c r="QN3204" s="14"/>
      <c r="QO3204" s="14"/>
      <c r="QP3204" s="14"/>
      <c r="QQ3204" s="14"/>
      <c r="QR3204" s="14"/>
      <c r="QS3204" s="14"/>
      <c r="QT3204" s="14"/>
      <c r="QU3204" s="14"/>
      <c r="QV3204" s="14"/>
      <c r="QW3204" s="14"/>
      <c r="QX3204" s="14"/>
      <c r="QY3204" s="14"/>
      <c r="QZ3204" s="14"/>
      <c r="RA3204" s="14"/>
      <c r="RB3204" s="14"/>
      <c r="RC3204" s="14"/>
      <c r="RD3204" s="14"/>
      <c r="RE3204" s="14"/>
      <c r="RF3204" s="14"/>
      <c r="RG3204" s="14"/>
      <c r="RH3204" s="14"/>
      <c r="RI3204" s="14"/>
      <c r="RJ3204" s="14"/>
      <c r="RK3204" s="14"/>
      <c r="RL3204" s="14"/>
      <c r="RM3204" s="14"/>
      <c r="RN3204" s="14"/>
      <c r="RO3204" s="14"/>
      <c r="RP3204" s="14"/>
      <c r="RQ3204" s="14"/>
      <c r="RR3204" s="14"/>
      <c r="RS3204" s="14"/>
      <c r="RT3204" s="14"/>
      <c r="RU3204" s="14"/>
      <c r="RV3204" s="14"/>
      <c r="RW3204" s="14"/>
      <c r="RX3204" s="14"/>
      <c r="RY3204" s="14"/>
      <c r="RZ3204" s="14"/>
      <c r="SA3204" s="14"/>
      <c r="SB3204" s="14"/>
      <c r="SC3204" s="14"/>
      <c r="SD3204" s="14"/>
      <c r="SE3204" s="14"/>
      <c r="SF3204" s="14"/>
      <c r="SG3204" s="14"/>
      <c r="SH3204" s="14"/>
      <c r="SI3204" s="14"/>
      <c r="SJ3204" s="14"/>
      <c r="SK3204" s="14"/>
      <c r="SL3204" s="14"/>
      <c r="SM3204" s="14"/>
      <c r="SN3204" s="14"/>
      <c r="SO3204" s="14"/>
      <c r="SP3204" s="14"/>
      <c r="SQ3204" s="14"/>
      <c r="SR3204" s="14"/>
      <c r="SS3204" s="14"/>
      <c r="ST3204" s="14"/>
      <c r="SU3204" s="14"/>
      <c r="SV3204" s="14"/>
      <c r="SW3204" s="14"/>
      <c r="SX3204" s="14"/>
      <c r="SY3204" s="14"/>
      <c r="SZ3204" s="14"/>
      <c r="TA3204" s="14"/>
      <c r="TB3204" s="14"/>
      <c r="TC3204" s="14"/>
      <c r="TD3204" s="14"/>
      <c r="TE3204" s="14"/>
      <c r="TF3204" s="14"/>
      <c r="TG3204" s="14"/>
      <c r="TH3204" s="14"/>
      <c r="TI3204" s="14"/>
      <c r="TJ3204" s="14"/>
      <c r="TK3204" s="14"/>
      <c r="TL3204" s="14"/>
      <c r="TM3204" s="14"/>
      <c r="TN3204" s="14"/>
      <c r="TO3204" s="14"/>
      <c r="TP3204" s="14"/>
      <c r="TQ3204" s="14"/>
      <c r="TR3204" s="14"/>
      <c r="TS3204" s="14"/>
      <c r="TT3204" s="14"/>
      <c r="TU3204" s="14"/>
      <c r="TV3204" s="14"/>
      <c r="TW3204" s="14"/>
      <c r="TX3204" s="14"/>
      <c r="TY3204" s="14"/>
      <c r="TZ3204" s="14"/>
      <c r="UA3204" s="14"/>
      <c r="UB3204" s="14"/>
      <c r="UC3204" s="14"/>
      <c r="UD3204" s="14"/>
      <c r="UE3204" s="14"/>
      <c r="UF3204" s="14"/>
      <c r="UG3204" s="14"/>
      <c r="UH3204" s="14"/>
      <c r="UI3204" s="14"/>
      <c r="UJ3204" s="14"/>
      <c r="UK3204" s="14"/>
      <c r="UL3204" s="14"/>
      <c r="UM3204" s="14"/>
      <c r="UN3204" s="14"/>
      <c r="UO3204" s="14"/>
      <c r="UP3204" s="14"/>
      <c r="UQ3204" s="14"/>
      <c r="UR3204" s="14"/>
      <c r="US3204" s="14"/>
      <c r="UT3204" s="14"/>
      <c r="UU3204" s="14"/>
      <c r="UV3204" s="14"/>
      <c r="UW3204" s="14"/>
      <c r="UX3204" s="14"/>
      <c r="UY3204" s="14"/>
      <c r="UZ3204" s="14"/>
      <c r="VA3204" s="14"/>
      <c r="VB3204" s="14"/>
      <c r="VC3204" s="14"/>
      <c r="VD3204" s="14"/>
      <c r="VE3204" s="14"/>
      <c r="VF3204" s="14"/>
      <c r="VG3204" s="14"/>
      <c r="VH3204" s="14"/>
      <c r="VI3204" s="14"/>
      <c r="VJ3204" s="14"/>
      <c r="VK3204" s="14"/>
      <c r="VL3204" s="14"/>
      <c r="VM3204" s="14"/>
      <c r="VN3204" s="14"/>
      <c r="VO3204" s="14"/>
      <c r="VP3204" s="14"/>
      <c r="VQ3204" s="14"/>
      <c r="VR3204" s="14"/>
      <c r="VS3204" s="14"/>
      <c r="VT3204" s="14"/>
      <c r="VU3204" s="14"/>
      <c r="VV3204" s="14"/>
      <c r="VW3204" s="14"/>
      <c r="VX3204" s="14"/>
      <c r="VY3204" s="14"/>
      <c r="VZ3204" s="14"/>
      <c r="WA3204" s="14"/>
      <c r="WB3204" s="14"/>
      <c r="WC3204" s="14"/>
      <c r="WD3204" s="14"/>
      <c r="WE3204" s="14"/>
      <c r="WF3204" s="14"/>
      <c r="WG3204" s="14"/>
      <c r="WH3204" s="14"/>
      <c r="WI3204" s="14"/>
      <c r="WJ3204" s="14"/>
      <c r="WK3204" s="14"/>
      <c r="WL3204" s="14"/>
      <c r="WM3204" s="14"/>
      <c r="WN3204" s="14"/>
      <c r="WO3204" s="14"/>
      <c r="WP3204" s="14"/>
      <c r="WQ3204" s="14"/>
      <c r="WR3204" s="14"/>
      <c r="WS3204" s="14"/>
      <c r="WT3204" s="14"/>
      <c r="WU3204" s="14"/>
      <c r="WV3204" s="14"/>
      <c r="WW3204" s="14"/>
      <c r="WX3204" s="14"/>
      <c r="WY3204" s="14"/>
      <c r="WZ3204" s="14"/>
      <c r="XA3204" s="14"/>
      <c r="XB3204" s="14"/>
      <c r="XC3204" s="14"/>
      <c r="XD3204" s="14"/>
      <c r="XE3204" s="14"/>
      <c r="XF3204" s="14"/>
      <c r="XG3204" s="14"/>
      <c r="XH3204" s="14"/>
      <c r="XI3204" s="14"/>
      <c r="XJ3204" s="14"/>
      <c r="XK3204" s="14"/>
      <c r="XL3204" s="14"/>
      <c r="XM3204" s="14"/>
      <c r="XN3204" s="14"/>
      <c r="XO3204" s="14"/>
      <c r="XP3204" s="14"/>
      <c r="XQ3204" s="14"/>
      <c r="XR3204" s="14"/>
      <c r="XS3204" s="14"/>
      <c r="XT3204" s="14"/>
      <c r="XU3204" s="14"/>
      <c r="XV3204" s="14"/>
      <c r="XW3204" s="14"/>
      <c r="XX3204" s="14"/>
      <c r="XY3204" s="14"/>
      <c r="XZ3204" s="14"/>
      <c r="YA3204" s="14"/>
      <c r="YB3204" s="14"/>
      <c r="YC3204" s="14"/>
      <c r="YD3204" s="14"/>
      <c r="YE3204" s="14"/>
      <c r="YF3204" s="14"/>
      <c r="YG3204" s="14"/>
      <c r="YH3204" s="14"/>
      <c r="YI3204" s="14"/>
      <c r="YJ3204" s="14"/>
      <c r="YK3204" s="14"/>
      <c r="YL3204" s="14"/>
      <c r="YM3204" s="14"/>
      <c r="YN3204" s="14"/>
      <c r="YO3204" s="14"/>
      <c r="YP3204" s="14"/>
      <c r="YQ3204" s="14"/>
      <c r="YR3204" s="14"/>
      <c r="YS3204" s="14"/>
      <c r="YT3204" s="14"/>
      <c r="YU3204" s="14"/>
      <c r="YV3204" s="14"/>
      <c r="YW3204" s="14"/>
      <c r="YX3204" s="14"/>
      <c r="YY3204" s="14"/>
      <c r="YZ3204" s="14"/>
      <c r="ZA3204" s="14"/>
      <c r="ZB3204" s="14"/>
      <c r="ZC3204" s="14"/>
      <c r="ZD3204" s="14"/>
      <c r="ZE3204" s="14"/>
      <c r="ZF3204" s="14"/>
      <c r="ZG3204" s="14"/>
      <c r="ZH3204" s="14"/>
      <c r="ZI3204" s="14"/>
      <c r="ZJ3204" s="14"/>
      <c r="ZK3204" s="14"/>
      <c r="ZL3204" s="14"/>
      <c r="ZM3204" s="14"/>
      <c r="ZN3204" s="14"/>
      <c r="ZO3204" s="14"/>
      <c r="ZP3204" s="14"/>
      <c r="ZQ3204" s="14"/>
      <c r="ZR3204" s="14"/>
      <c r="ZS3204" s="14"/>
      <c r="ZT3204" s="14"/>
      <c r="ZU3204" s="14"/>
      <c r="ZV3204" s="14"/>
      <c r="ZW3204" s="14"/>
      <c r="ZX3204" s="14"/>
      <c r="ZY3204" s="14"/>
      <c r="ZZ3204" s="14"/>
      <c r="AAA3204" s="14"/>
      <c r="AAB3204" s="14"/>
      <c r="AAC3204" s="14"/>
      <c r="AAD3204" s="14"/>
      <c r="AAE3204" s="14"/>
      <c r="AAF3204" s="14"/>
      <c r="AAG3204" s="14"/>
      <c r="AAH3204" s="14"/>
      <c r="AAI3204" s="14"/>
      <c r="AAJ3204" s="14"/>
      <c r="AAK3204" s="14"/>
      <c r="AAL3204" s="14"/>
      <c r="AAM3204" s="14"/>
      <c r="AAN3204" s="14"/>
      <c r="AAO3204" s="14"/>
      <c r="AAP3204" s="14"/>
      <c r="AAQ3204" s="14"/>
      <c r="AAR3204" s="14"/>
      <c r="AAS3204" s="14"/>
      <c r="AAT3204" s="14"/>
      <c r="AAU3204" s="14"/>
      <c r="AAV3204" s="14"/>
      <c r="AAW3204" s="14"/>
      <c r="AAX3204" s="14"/>
      <c r="AAY3204" s="14"/>
      <c r="AAZ3204" s="14"/>
      <c r="ABA3204" s="14"/>
      <c r="ABB3204" s="14"/>
      <c r="ABC3204" s="14"/>
      <c r="ABD3204" s="14"/>
      <c r="ABE3204" s="14"/>
      <c r="ABF3204" s="14"/>
      <c r="ABG3204" s="14"/>
      <c r="ABH3204" s="14"/>
      <c r="ABI3204" s="14"/>
      <c r="ABJ3204" s="14"/>
      <c r="ABK3204" s="14"/>
      <c r="ABL3204" s="14"/>
      <c r="ABM3204" s="14"/>
      <c r="ABN3204" s="14"/>
      <c r="ABO3204" s="14"/>
      <c r="ABP3204" s="14"/>
      <c r="ABQ3204" s="14"/>
      <c r="ABR3204" s="14"/>
      <c r="ABS3204" s="14"/>
      <c r="ABT3204" s="14"/>
      <c r="ABU3204" s="14"/>
      <c r="ABV3204" s="14"/>
      <c r="ABW3204" s="14"/>
      <c r="ABX3204" s="14"/>
      <c r="ABY3204" s="14"/>
      <c r="ABZ3204" s="14"/>
      <c r="ACA3204" s="14"/>
      <c r="ACB3204" s="14"/>
      <c r="ACC3204" s="14"/>
      <c r="ACD3204" s="14"/>
      <c r="ACE3204" s="14"/>
      <c r="ACF3204" s="14"/>
      <c r="ACG3204" s="14"/>
      <c r="ACH3204" s="14"/>
      <c r="ACI3204" s="14"/>
      <c r="ACJ3204" s="14"/>
      <c r="ACK3204" s="14"/>
      <c r="ACL3204" s="14"/>
      <c r="ACM3204" s="14"/>
      <c r="ACN3204" s="14"/>
      <c r="ACO3204" s="14"/>
      <c r="ACP3204" s="14"/>
      <c r="ACQ3204" s="14"/>
      <c r="ACR3204" s="14"/>
      <c r="ACS3204" s="14"/>
      <c r="ACT3204" s="14"/>
      <c r="ACU3204" s="14"/>
      <c r="ACV3204" s="14"/>
      <c r="ACW3204" s="14"/>
      <c r="ACX3204" s="14"/>
      <c r="ACY3204" s="14"/>
      <c r="ACZ3204" s="14"/>
      <c r="ADA3204" s="14"/>
      <c r="ADB3204" s="14"/>
      <c r="ADC3204" s="14"/>
      <c r="ADD3204" s="14"/>
      <c r="ADE3204" s="14"/>
      <c r="ADF3204" s="14"/>
      <c r="ADG3204" s="14"/>
      <c r="ADH3204" s="14"/>
      <c r="ADI3204" s="14"/>
      <c r="ADJ3204" s="14"/>
      <c r="ADK3204" s="14"/>
      <c r="ADL3204" s="14"/>
      <c r="ADM3204" s="14"/>
      <c r="ADN3204" s="14"/>
      <c r="ADO3204" s="14"/>
      <c r="ADP3204" s="14"/>
      <c r="ADQ3204" s="14"/>
      <c r="ADR3204" s="14"/>
      <c r="ADS3204" s="14"/>
      <c r="ADT3204" s="14"/>
      <c r="ADU3204" s="14"/>
      <c r="ADV3204" s="14"/>
      <c r="ADW3204" s="14"/>
      <c r="ADX3204" s="14"/>
      <c r="ADY3204" s="14"/>
      <c r="ADZ3204" s="14"/>
      <c r="AEA3204" s="14"/>
      <c r="AEB3204" s="14"/>
      <c r="AEC3204" s="14"/>
      <c r="AED3204" s="14"/>
      <c r="AEE3204" s="14"/>
      <c r="AEF3204" s="14"/>
      <c r="AEG3204" s="14"/>
      <c r="AEH3204" s="14"/>
      <c r="AEI3204" s="14"/>
      <c r="AEJ3204" s="14"/>
      <c r="AEK3204" s="14"/>
      <c r="AEL3204" s="14"/>
      <c r="AEM3204" s="14"/>
      <c r="AEN3204" s="14"/>
      <c r="AEO3204" s="14"/>
      <c r="AEP3204" s="14"/>
      <c r="AEQ3204" s="14"/>
      <c r="AER3204" s="14"/>
      <c r="AES3204" s="14"/>
      <c r="AET3204" s="14"/>
      <c r="AEU3204" s="14"/>
      <c r="AEV3204" s="14"/>
      <c r="AEW3204" s="14"/>
      <c r="AEX3204" s="14"/>
      <c r="AEY3204" s="14"/>
      <c r="AEZ3204" s="14"/>
      <c r="AFA3204" s="14"/>
      <c r="AFB3204" s="14"/>
      <c r="AFC3204" s="14"/>
      <c r="AFD3204" s="14"/>
      <c r="AFE3204" s="14"/>
      <c r="AFF3204" s="14"/>
      <c r="AFG3204" s="14"/>
      <c r="AFH3204" s="14"/>
      <c r="AFI3204" s="14"/>
      <c r="AFJ3204" s="14"/>
      <c r="AFK3204" s="14"/>
      <c r="AFL3204" s="14"/>
      <c r="AFM3204" s="14"/>
      <c r="AFN3204" s="14"/>
      <c r="AFO3204" s="14"/>
      <c r="AFP3204" s="14"/>
      <c r="AFQ3204" s="14"/>
      <c r="AFR3204" s="14"/>
      <c r="AFS3204" s="14"/>
      <c r="AFT3204" s="14"/>
      <c r="AFU3204" s="14"/>
      <c r="AFV3204" s="14"/>
      <c r="AFW3204" s="14"/>
      <c r="AFX3204" s="14"/>
      <c r="AFY3204" s="14"/>
      <c r="AFZ3204" s="14"/>
      <c r="AGA3204" s="14"/>
      <c r="AGB3204" s="14"/>
      <c r="AGC3204" s="14"/>
      <c r="AGD3204" s="14"/>
      <c r="AGE3204" s="14"/>
      <c r="AGF3204" s="14"/>
      <c r="AGG3204" s="14"/>
      <c r="AGH3204" s="14"/>
      <c r="AGI3204" s="14"/>
      <c r="AGJ3204" s="14"/>
      <c r="AGK3204" s="14"/>
      <c r="AGL3204" s="14"/>
      <c r="AGM3204" s="14"/>
      <c r="AGN3204" s="14"/>
      <c r="AGO3204" s="14"/>
      <c r="AGP3204" s="14"/>
      <c r="AGQ3204" s="14"/>
      <c r="AGR3204" s="14"/>
      <c r="AGS3204" s="14"/>
      <c r="AGT3204" s="14"/>
      <c r="AGU3204" s="14"/>
      <c r="AGV3204" s="14"/>
      <c r="AGW3204" s="14"/>
      <c r="AGX3204" s="14"/>
      <c r="AGY3204" s="14"/>
      <c r="AGZ3204" s="14"/>
      <c r="AHA3204" s="14"/>
      <c r="AHB3204" s="14"/>
      <c r="AHC3204" s="14"/>
      <c r="AHD3204" s="14"/>
      <c r="AHE3204" s="14"/>
      <c r="AHF3204" s="14"/>
      <c r="AHG3204" s="14"/>
      <c r="AHH3204" s="14"/>
      <c r="AHI3204" s="14"/>
      <c r="AHJ3204" s="14"/>
      <c r="AHK3204" s="14"/>
      <c r="AHL3204" s="14"/>
      <c r="AHM3204" s="14"/>
      <c r="AHN3204" s="14"/>
      <c r="AHO3204" s="14"/>
      <c r="AHP3204" s="14"/>
      <c r="AHQ3204" s="14"/>
      <c r="AHR3204" s="14"/>
      <c r="AHS3204" s="14"/>
      <c r="AHT3204" s="14"/>
      <c r="AHU3204" s="14"/>
      <c r="AHV3204" s="14"/>
      <c r="AHW3204" s="14"/>
      <c r="AHX3204" s="14"/>
      <c r="AHY3204" s="14"/>
      <c r="AHZ3204" s="14"/>
      <c r="AIA3204" s="14"/>
      <c r="AIB3204" s="14"/>
      <c r="AIC3204" s="14"/>
      <c r="AID3204" s="14"/>
      <c r="AIE3204" s="14"/>
      <c r="AIF3204" s="14"/>
      <c r="AIG3204" s="14"/>
      <c r="AIH3204" s="14"/>
      <c r="AII3204" s="14"/>
      <c r="AIJ3204" s="14"/>
      <c r="AIK3204" s="14"/>
      <c r="AIL3204" s="14"/>
      <c r="AIM3204" s="14"/>
      <c r="AIN3204" s="14"/>
      <c r="AIO3204" s="14"/>
      <c r="AIP3204" s="14"/>
      <c r="AIQ3204" s="14"/>
      <c r="AIR3204" s="14"/>
      <c r="AIS3204" s="14"/>
      <c r="AIT3204" s="14"/>
      <c r="AIU3204" s="14"/>
      <c r="AIV3204" s="14"/>
      <c r="AIW3204" s="14"/>
      <c r="AIX3204" s="14"/>
      <c r="AIY3204" s="14"/>
      <c r="AIZ3204" s="14"/>
      <c r="AJA3204" s="14"/>
      <c r="AJB3204" s="14"/>
      <c r="AJC3204" s="14"/>
      <c r="AJD3204" s="14"/>
      <c r="AJE3204" s="14"/>
      <c r="AJF3204" s="14"/>
      <c r="AJG3204" s="14"/>
      <c r="AJH3204" s="14"/>
      <c r="AJI3204" s="14"/>
      <c r="AJJ3204" s="14"/>
      <c r="AJK3204" s="14"/>
      <c r="AJL3204" s="14"/>
      <c r="AJM3204" s="14"/>
      <c r="AJN3204" s="14"/>
      <c r="AJO3204" s="14"/>
      <c r="AJP3204" s="14"/>
      <c r="AJQ3204" s="14"/>
      <c r="AJR3204" s="14"/>
      <c r="AJS3204" s="14"/>
      <c r="AJT3204" s="14"/>
      <c r="AJU3204" s="14"/>
      <c r="AJV3204" s="14"/>
      <c r="AJW3204" s="14"/>
      <c r="AJX3204" s="14"/>
      <c r="AJY3204" s="14"/>
      <c r="AJZ3204" s="14"/>
      <c r="AKA3204" s="14"/>
      <c r="AKB3204" s="14"/>
      <c r="AKC3204" s="14"/>
      <c r="AKD3204" s="14"/>
      <c r="AKE3204" s="14"/>
      <c r="AKF3204" s="14"/>
      <c r="AKG3204" s="14"/>
      <c r="AKH3204" s="14"/>
      <c r="AKI3204" s="14"/>
      <c r="AKJ3204" s="14"/>
      <c r="AKK3204" s="14"/>
      <c r="AKL3204" s="14"/>
      <c r="AKM3204" s="14"/>
      <c r="AKN3204" s="14"/>
      <c r="AKO3204" s="14"/>
      <c r="AKP3204" s="14"/>
      <c r="AKQ3204" s="14"/>
      <c r="AKR3204" s="14"/>
      <c r="AKS3204" s="14"/>
      <c r="AKT3204" s="14"/>
      <c r="AKU3204" s="14"/>
      <c r="AKV3204" s="14"/>
      <c r="AKW3204" s="14"/>
      <c r="AKX3204" s="14"/>
      <c r="AKY3204" s="14"/>
      <c r="AKZ3204" s="14"/>
      <c r="ALA3204" s="14"/>
      <c r="ALB3204" s="14"/>
      <c r="ALC3204" s="14"/>
      <c r="ALD3204" s="14"/>
      <c r="ALE3204" s="14"/>
      <c r="ALF3204" s="14"/>
      <c r="ALG3204" s="14"/>
      <c r="ALH3204" s="14"/>
      <c r="ALI3204" s="14"/>
      <c r="ALJ3204" s="14"/>
      <c r="ALK3204" s="14"/>
      <c r="ALL3204" s="14"/>
      <c r="ALM3204" s="14"/>
      <c r="ALN3204" s="14"/>
      <c r="ALO3204" s="14"/>
      <c r="ALP3204" s="14"/>
      <c r="ALQ3204" s="14"/>
      <c r="ALR3204" s="14"/>
      <c r="ALS3204" s="14"/>
      <c r="ALT3204" s="14"/>
      <c r="ALU3204" s="14"/>
      <c r="ALV3204" s="14"/>
      <c r="ALW3204" s="14"/>
      <c r="ALX3204" s="14"/>
      <c r="ALY3204" s="14"/>
      <c r="ALZ3204" s="14"/>
      <c r="AMA3204" s="14"/>
      <c r="AMB3204" s="14"/>
      <c r="AMC3204" s="14"/>
      <c r="AMD3204" s="14"/>
      <c r="AME3204" s="14"/>
      <c r="AMF3204" s="14"/>
      <c r="AMG3204" s="14"/>
      <c r="AMH3204" s="14"/>
      <c r="AMI3204" s="14"/>
      <c r="AMJ3204" s="14"/>
      <c r="AMK3204" s="14"/>
      <c r="AML3204" s="14"/>
      <c r="AMM3204" s="14"/>
      <c r="AMN3204" s="14"/>
      <c r="AMO3204" s="14"/>
      <c r="AMP3204" s="14"/>
      <c r="AMQ3204" s="14"/>
      <c r="AMR3204" s="14"/>
      <c r="AMS3204" s="14"/>
      <c r="AMT3204" s="14"/>
      <c r="AMU3204" s="14"/>
      <c r="AMV3204" s="14"/>
      <c r="AMW3204" s="14"/>
      <c r="AMX3204" s="14"/>
      <c r="AMY3204" s="14"/>
      <c r="AMZ3204" s="14"/>
      <c r="ANA3204" s="14"/>
      <c r="ANB3204" s="14"/>
      <c r="ANC3204" s="14"/>
      <c r="AND3204" s="14"/>
      <c r="ANE3204" s="14"/>
      <c r="ANF3204" s="14"/>
      <c r="ANG3204" s="14"/>
      <c r="ANH3204" s="14"/>
      <c r="ANI3204" s="14"/>
      <c r="ANJ3204" s="14"/>
      <c r="ANK3204" s="14"/>
      <c r="ANL3204" s="14"/>
      <c r="ANM3204" s="14"/>
      <c r="ANN3204" s="14"/>
      <c r="ANO3204" s="14"/>
      <c r="ANP3204" s="14"/>
      <c r="ANQ3204" s="14"/>
      <c r="ANR3204" s="14"/>
      <c r="ANS3204" s="14"/>
      <c r="ANT3204" s="14"/>
      <c r="ANU3204" s="14"/>
      <c r="ANV3204" s="14"/>
      <c r="ANW3204" s="14"/>
      <c r="ANX3204" s="14"/>
      <c r="ANY3204" s="14"/>
      <c r="ANZ3204" s="14"/>
      <c r="AOA3204" s="14"/>
      <c r="AOB3204" s="14"/>
      <c r="AOC3204" s="14"/>
      <c r="AOD3204" s="14"/>
      <c r="AOE3204" s="14"/>
      <c r="AOF3204" s="14"/>
      <c r="AOG3204" s="14"/>
      <c r="AOH3204" s="14"/>
      <c r="AOI3204" s="14"/>
      <c r="AOJ3204" s="14"/>
      <c r="AOK3204" s="14"/>
      <c r="AOL3204" s="14"/>
      <c r="AOM3204" s="14"/>
      <c r="AON3204" s="14"/>
      <c r="AOO3204" s="14"/>
      <c r="AOP3204" s="14"/>
      <c r="AOQ3204" s="14"/>
      <c r="AOR3204" s="14"/>
      <c r="AOS3204" s="14"/>
      <c r="AOT3204" s="14"/>
      <c r="AOU3204" s="14"/>
      <c r="AOV3204" s="14"/>
      <c r="AOW3204" s="14"/>
      <c r="AOX3204" s="14"/>
      <c r="AOY3204" s="14"/>
      <c r="AOZ3204" s="14"/>
      <c r="APA3204" s="14"/>
      <c r="APB3204" s="14"/>
      <c r="APC3204" s="14"/>
      <c r="APD3204" s="14"/>
      <c r="APE3204" s="14"/>
      <c r="APF3204" s="14"/>
      <c r="APG3204" s="14"/>
      <c r="APH3204" s="14"/>
      <c r="API3204" s="14"/>
      <c r="APJ3204" s="14"/>
      <c r="APK3204" s="14"/>
      <c r="APL3204" s="14"/>
      <c r="APM3204" s="14"/>
      <c r="APN3204" s="14"/>
      <c r="APO3204" s="14"/>
      <c r="APP3204" s="14"/>
      <c r="APQ3204" s="14"/>
      <c r="APR3204" s="14"/>
      <c r="APS3204" s="14"/>
      <c r="APT3204" s="14"/>
      <c r="APU3204" s="14"/>
      <c r="APV3204" s="14"/>
      <c r="APW3204" s="14"/>
      <c r="APX3204" s="14"/>
      <c r="APY3204" s="14"/>
      <c r="APZ3204" s="14"/>
      <c r="AQA3204" s="14"/>
      <c r="AQB3204" s="14"/>
      <c r="AQC3204" s="14"/>
      <c r="AQD3204" s="14"/>
      <c r="AQE3204" s="14"/>
      <c r="AQF3204" s="14"/>
      <c r="AQG3204" s="14"/>
      <c r="AQH3204" s="14"/>
      <c r="AQI3204" s="14"/>
      <c r="AQJ3204" s="14"/>
      <c r="AQK3204" s="14"/>
      <c r="AQL3204" s="14"/>
      <c r="AQM3204" s="14"/>
      <c r="AQN3204" s="14"/>
      <c r="AQO3204" s="14"/>
      <c r="AQP3204" s="14"/>
      <c r="AQQ3204" s="14"/>
      <c r="AQR3204" s="14"/>
      <c r="AQS3204" s="14"/>
      <c r="AQT3204" s="14"/>
      <c r="AQU3204" s="14"/>
      <c r="AQV3204" s="14"/>
      <c r="AQW3204" s="14"/>
      <c r="AQX3204" s="14"/>
      <c r="AQY3204" s="14"/>
      <c r="AQZ3204" s="14"/>
      <c r="ARA3204" s="14"/>
      <c r="ARB3204" s="14"/>
      <c r="ARC3204" s="14"/>
      <c r="ARD3204" s="14"/>
      <c r="ARE3204" s="14"/>
      <c r="ARF3204" s="14"/>
      <c r="ARG3204" s="14"/>
      <c r="ARH3204" s="14"/>
      <c r="ARI3204" s="14"/>
      <c r="ARJ3204" s="14"/>
      <c r="ARK3204" s="14"/>
      <c r="ARL3204" s="14"/>
      <c r="ARM3204" s="14"/>
      <c r="ARN3204" s="14"/>
      <c r="ARO3204" s="14"/>
      <c r="ARP3204" s="14"/>
      <c r="ARQ3204" s="14"/>
      <c r="ARR3204" s="14"/>
      <c r="ARS3204" s="14"/>
      <c r="ART3204" s="14"/>
      <c r="ARU3204" s="14"/>
      <c r="ARV3204" s="14"/>
      <c r="ARW3204" s="14"/>
      <c r="ARX3204" s="14"/>
      <c r="ARY3204" s="14"/>
      <c r="ARZ3204" s="14"/>
      <c r="ASA3204" s="14"/>
      <c r="ASB3204" s="14"/>
      <c r="ASC3204" s="14"/>
      <c r="ASD3204" s="14"/>
      <c r="ASE3204" s="14"/>
      <c r="ASF3204" s="14"/>
      <c r="ASG3204" s="14"/>
      <c r="ASH3204" s="14"/>
      <c r="ASI3204" s="14"/>
      <c r="ASJ3204" s="14"/>
      <c r="ASK3204" s="14"/>
      <c r="ASL3204" s="14"/>
      <c r="ASM3204" s="14"/>
      <c r="ASN3204" s="14"/>
      <c r="ASO3204" s="14"/>
      <c r="ASP3204" s="14"/>
      <c r="ASQ3204" s="14"/>
      <c r="ASR3204" s="14"/>
      <c r="ASS3204" s="14"/>
      <c r="AST3204" s="14"/>
      <c r="ASU3204" s="14"/>
      <c r="ASV3204" s="14"/>
      <c r="ASW3204" s="14"/>
      <c r="ASX3204" s="14"/>
      <c r="ASY3204" s="14"/>
      <c r="ASZ3204" s="14"/>
      <c r="ATA3204" s="14"/>
      <c r="ATB3204" s="14"/>
      <c r="ATC3204" s="14"/>
      <c r="ATD3204" s="14"/>
      <c r="ATE3204" s="14"/>
      <c r="ATF3204" s="14"/>
      <c r="ATG3204" s="14"/>
      <c r="ATH3204" s="14"/>
      <c r="ATI3204" s="14"/>
      <c r="ATJ3204" s="14"/>
      <c r="ATK3204" s="14"/>
      <c r="ATL3204" s="14"/>
      <c r="ATM3204" s="14"/>
      <c r="ATN3204" s="14"/>
      <c r="ATO3204" s="14"/>
      <c r="ATP3204" s="14"/>
      <c r="ATQ3204" s="14"/>
      <c r="ATR3204" s="14"/>
      <c r="ATS3204" s="14"/>
      <c r="ATT3204" s="14"/>
      <c r="ATU3204" s="14"/>
      <c r="ATV3204" s="14"/>
      <c r="ATW3204" s="14"/>
      <c r="ATX3204" s="14"/>
      <c r="ATY3204" s="14"/>
      <c r="ATZ3204" s="14"/>
      <c r="AUA3204" s="14"/>
      <c r="AUB3204" s="14"/>
      <c r="AUC3204" s="14"/>
      <c r="AUD3204" s="14"/>
      <c r="AUE3204" s="14"/>
      <c r="AUF3204" s="14"/>
      <c r="AUG3204" s="14"/>
      <c r="AUH3204" s="14"/>
      <c r="AUI3204" s="14"/>
      <c r="AUJ3204" s="14"/>
      <c r="AUK3204" s="14"/>
      <c r="AUL3204" s="14"/>
      <c r="AUM3204" s="14"/>
      <c r="AUN3204" s="14"/>
      <c r="AUO3204" s="14"/>
      <c r="AUP3204" s="14"/>
      <c r="AUQ3204" s="14"/>
      <c r="AUR3204" s="14"/>
      <c r="AUS3204" s="14"/>
      <c r="AUT3204" s="14"/>
      <c r="AUU3204" s="14"/>
      <c r="AUV3204" s="14"/>
      <c r="AUW3204" s="14"/>
      <c r="AUX3204" s="14"/>
      <c r="AUY3204" s="14"/>
      <c r="AUZ3204" s="14"/>
      <c r="AVA3204" s="14"/>
      <c r="AVB3204" s="14"/>
      <c r="AVC3204" s="14"/>
      <c r="AVD3204" s="14"/>
      <c r="AVE3204" s="14"/>
      <c r="AVF3204" s="14"/>
      <c r="AVG3204" s="14"/>
      <c r="AVH3204" s="14"/>
      <c r="AVI3204" s="14"/>
      <c r="AVJ3204" s="14"/>
      <c r="AVK3204" s="14"/>
      <c r="AVL3204" s="14"/>
      <c r="AVM3204" s="14"/>
      <c r="AVN3204" s="14"/>
      <c r="AVO3204" s="14"/>
      <c r="AVP3204" s="14"/>
      <c r="AVQ3204" s="14"/>
      <c r="AVR3204" s="14"/>
      <c r="AVS3204" s="14"/>
      <c r="AVT3204" s="14"/>
      <c r="AVU3204" s="14"/>
      <c r="AVV3204" s="14"/>
      <c r="AVW3204" s="14"/>
      <c r="AVX3204" s="14"/>
      <c r="AVY3204" s="14"/>
      <c r="AVZ3204" s="14"/>
      <c r="AWA3204" s="14"/>
      <c r="AWB3204" s="14"/>
      <c r="AWC3204" s="14"/>
      <c r="AWD3204" s="14"/>
      <c r="AWE3204" s="14"/>
      <c r="AWF3204" s="14"/>
      <c r="AWG3204" s="14"/>
      <c r="AWH3204" s="14"/>
      <c r="AWI3204" s="14"/>
      <c r="AWJ3204" s="14"/>
      <c r="AWK3204" s="14"/>
      <c r="AWL3204" s="14"/>
      <c r="AWM3204" s="14"/>
      <c r="AWN3204" s="14"/>
      <c r="AWO3204" s="14"/>
      <c r="AWP3204" s="14"/>
      <c r="AWQ3204" s="14"/>
      <c r="AWR3204" s="14"/>
      <c r="AWS3204" s="14"/>
      <c r="AWT3204" s="14"/>
      <c r="AWU3204" s="14"/>
      <c r="AWV3204" s="14"/>
      <c r="AWW3204" s="14"/>
      <c r="AWX3204" s="14"/>
      <c r="AWY3204" s="14"/>
      <c r="AWZ3204" s="14"/>
      <c r="AXA3204" s="14"/>
      <c r="AXB3204" s="14"/>
      <c r="AXC3204" s="14"/>
      <c r="AXD3204" s="14"/>
      <c r="AXE3204" s="14"/>
      <c r="AXF3204" s="14"/>
      <c r="AXG3204" s="14"/>
      <c r="AXH3204" s="14"/>
      <c r="AXI3204" s="14"/>
      <c r="AXJ3204" s="14"/>
      <c r="AXK3204" s="14"/>
      <c r="AXL3204" s="14"/>
      <c r="AXM3204" s="14"/>
      <c r="AXN3204" s="14"/>
      <c r="AXO3204" s="14"/>
      <c r="AXP3204" s="14"/>
      <c r="AXQ3204" s="14"/>
      <c r="AXR3204" s="14"/>
      <c r="AXS3204" s="14"/>
      <c r="AXT3204" s="14"/>
      <c r="AXU3204" s="14"/>
      <c r="AXV3204" s="14"/>
      <c r="AXW3204" s="14"/>
      <c r="AXX3204" s="14"/>
      <c r="AXY3204" s="14"/>
      <c r="AXZ3204" s="14"/>
      <c r="AYA3204" s="14"/>
      <c r="AYB3204" s="14"/>
      <c r="AYC3204" s="14"/>
      <c r="AYD3204" s="14"/>
      <c r="AYE3204" s="14"/>
      <c r="AYF3204" s="14"/>
      <c r="AYG3204" s="14"/>
      <c r="AYH3204" s="14"/>
      <c r="AYI3204" s="14"/>
      <c r="AYJ3204" s="14"/>
      <c r="AYK3204" s="14"/>
      <c r="AYL3204" s="14"/>
      <c r="AYM3204" s="14"/>
      <c r="AYN3204" s="14"/>
      <c r="AYO3204" s="14"/>
      <c r="AYP3204" s="14"/>
      <c r="AYQ3204" s="14"/>
      <c r="AYR3204" s="14"/>
      <c r="AYS3204" s="14"/>
      <c r="AYT3204" s="14"/>
      <c r="AYU3204" s="14"/>
      <c r="AYV3204" s="14"/>
      <c r="AYW3204" s="14"/>
      <c r="AYX3204" s="14"/>
      <c r="AYY3204" s="14"/>
      <c r="AYZ3204" s="14"/>
      <c r="AZA3204" s="14"/>
      <c r="AZB3204" s="14"/>
      <c r="AZC3204" s="14"/>
      <c r="AZD3204" s="14"/>
      <c r="AZE3204" s="14"/>
      <c r="AZF3204" s="14"/>
      <c r="AZG3204" s="14"/>
      <c r="AZH3204" s="14"/>
      <c r="AZI3204" s="14"/>
      <c r="AZJ3204" s="14"/>
      <c r="AZK3204" s="14"/>
      <c r="AZL3204" s="14"/>
      <c r="AZM3204" s="14"/>
      <c r="AZN3204" s="14"/>
      <c r="AZO3204" s="14"/>
      <c r="AZP3204" s="14"/>
      <c r="AZQ3204" s="14"/>
      <c r="AZR3204" s="14"/>
      <c r="AZS3204" s="14"/>
      <c r="AZT3204" s="14"/>
      <c r="AZU3204" s="14"/>
      <c r="AZV3204" s="14"/>
      <c r="AZW3204" s="14"/>
      <c r="AZX3204" s="14"/>
      <c r="AZY3204" s="14"/>
      <c r="AZZ3204" s="14"/>
      <c r="BAA3204" s="14"/>
      <c r="BAB3204" s="14"/>
      <c r="BAC3204" s="14"/>
      <c r="BAD3204" s="14"/>
      <c r="BAE3204" s="14"/>
      <c r="BAF3204" s="14"/>
      <c r="BAG3204" s="14"/>
      <c r="BAH3204" s="14"/>
      <c r="BAI3204" s="14"/>
      <c r="BAJ3204" s="14"/>
      <c r="BAK3204" s="14"/>
      <c r="BAL3204" s="14"/>
      <c r="BAM3204" s="14"/>
      <c r="BAN3204" s="14"/>
      <c r="BAO3204" s="14"/>
      <c r="BAP3204" s="14"/>
      <c r="BAQ3204" s="14"/>
      <c r="BAR3204" s="14"/>
      <c r="BAS3204" s="14"/>
      <c r="BAT3204" s="14"/>
      <c r="BAU3204" s="14"/>
      <c r="BAV3204" s="14"/>
      <c r="BAW3204" s="14"/>
      <c r="BAX3204" s="14"/>
      <c r="BAY3204" s="14"/>
      <c r="BAZ3204" s="14"/>
      <c r="BBA3204" s="14"/>
      <c r="BBB3204" s="14"/>
      <c r="BBC3204" s="14"/>
      <c r="BBD3204" s="14"/>
      <c r="BBE3204" s="14"/>
      <c r="BBF3204" s="14"/>
      <c r="BBG3204" s="14"/>
      <c r="BBH3204" s="14"/>
      <c r="BBI3204" s="14"/>
      <c r="BBJ3204" s="14"/>
      <c r="BBK3204" s="14"/>
      <c r="BBL3204" s="14"/>
      <c r="BBM3204" s="14"/>
      <c r="BBN3204" s="14"/>
      <c r="BBO3204" s="14"/>
      <c r="BBP3204" s="14"/>
      <c r="BBQ3204" s="14"/>
      <c r="BBR3204" s="14"/>
      <c r="BBS3204" s="14"/>
      <c r="BBT3204" s="14"/>
      <c r="BBU3204" s="14"/>
      <c r="BBV3204" s="14"/>
      <c r="BBW3204" s="14"/>
      <c r="BBX3204" s="14"/>
      <c r="BBY3204" s="14"/>
      <c r="BBZ3204" s="14"/>
      <c r="BCA3204" s="14"/>
      <c r="BCB3204" s="14"/>
      <c r="BCC3204" s="14"/>
      <c r="BCD3204" s="14"/>
      <c r="BCE3204" s="14"/>
      <c r="BCF3204" s="14"/>
      <c r="BCG3204" s="14"/>
      <c r="BCH3204" s="14"/>
      <c r="BCI3204" s="14"/>
      <c r="BCJ3204" s="14"/>
      <c r="BCK3204" s="14"/>
      <c r="BCL3204" s="14"/>
      <c r="BCM3204" s="14"/>
      <c r="BCN3204" s="14"/>
      <c r="BCO3204" s="14"/>
      <c r="BCP3204" s="14"/>
      <c r="BCQ3204" s="14"/>
      <c r="BCR3204" s="14"/>
      <c r="BCS3204" s="14"/>
      <c r="BCT3204" s="14"/>
      <c r="BCU3204" s="14"/>
      <c r="BCV3204" s="14"/>
      <c r="BCW3204" s="14"/>
      <c r="BCX3204" s="14"/>
      <c r="BCY3204" s="14"/>
      <c r="BCZ3204" s="14"/>
      <c r="BDA3204" s="14"/>
      <c r="BDB3204" s="14"/>
      <c r="BDC3204" s="14"/>
      <c r="BDD3204" s="14"/>
      <c r="BDE3204" s="14"/>
      <c r="BDF3204" s="14"/>
      <c r="BDG3204" s="14"/>
      <c r="BDH3204" s="14"/>
      <c r="BDI3204" s="14"/>
      <c r="BDJ3204" s="14"/>
      <c r="BDK3204" s="14"/>
      <c r="BDL3204" s="14"/>
      <c r="BDM3204" s="14"/>
      <c r="BDN3204" s="14"/>
      <c r="BDO3204" s="14"/>
      <c r="BDP3204" s="14"/>
      <c r="BDQ3204" s="14"/>
      <c r="BDR3204" s="14"/>
      <c r="BDS3204" s="14"/>
      <c r="BDT3204" s="14"/>
      <c r="BDU3204" s="14"/>
      <c r="BDV3204" s="14"/>
      <c r="BDW3204" s="14"/>
      <c r="BDX3204" s="14"/>
      <c r="BDY3204" s="14"/>
      <c r="BDZ3204" s="14"/>
      <c r="BEA3204" s="14"/>
      <c r="BEB3204" s="14"/>
      <c r="BEC3204" s="14"/>
      <c r="BED3204" s="14"/>
      <c r="BEE3204" s="14"/>
      <c r="BEF3204" s="14"/>
      <c r="BEG3204" s="14"/>
      <c r="BEH3204" s="14"/>
      <c r="BEI3204" s="14"/>
      <c r="BEJ3204" s="14"/>
      <c r="BEK3204" s="14"/>
      <c r="BEL3204" s="14"/>
      <c r="BEM3204" s="14"/>
      <c r="BEN3204" s="14"/>
      <c r="BEO3204" s="14"/>
      <c r="BEP3204" s="14"/>
      <c r="BEQ3204" s="14"/>
      <c r="BER3204" s="14"/>
      <c r="BES3204" s="14"/>
      <c r="BET3204" s="14"/>
      <c r="BEU3204" s="14"/>
      <c r="BEV3204" s="14"/>
      <c r="BEW3204" s="14"/>
      <c r="BEX3204" s="14"/>
      <c r="BEY3204" s="14"/>
      <c r="BEZ3204" s="14"/>
      <c r="BFA3204" s="14"/>
      <c r="BFB3204" s="14"/>
      <c r="BFC3204" s="14"/>
      <c r="BFD3204" s="14"/>
      <c r="BFE3204" s="14"/>
      <c r="BFF3204" s="14"/>
      <c r="BFG3204" s="14"/>
      <c r="BFH3204" s="14"/>
      <c r="BFI3204" s="14"/>
      <c r="BFJ3204" s="14"/>
      <c r="BFK3204" s="14"/>
      <c r="BFL3204" s="14"/>
      <c r="BFM3204" s="14"/>
      <c r="BFN3204" s="14"/>
      <c r="BFO3204" s="14"/>
      <c r="BFP3204" s="14"/>
      <c r="BFQ3204" s="14"/>
      <c r="BFR3204" s="14"/>
      <c r="BFS3204" s="14"/>
      <c r="BFT3204" s="14"/>
      <c r="BFU3204" s="14"/>
      <c r="BFV3204" s="14"/>
      <c r="BFW3204" s="14"/>
      <c r="BFX3204" s="14"/>
      <c r="BFY3204" s="14"/>
      <c r="BFZ3204" s="14"/>
      <c r="BGA3204" s="14"/>
      <c r="BGB3204" s="14"/>
      <c r="BGC3204" s="14"/>
      <c r="BGD3204" s="14"/>
      <c r="BGE3204" s="14"/>
      <c r="BGF3204" s="14"/>
      <c r="BGG3204" s="14"/>
      <c r="BGH3204" s="14"/>
      <c r="BGI3204" s="14"/>
      <c r="BGJ3204" s="14"/>
      <c r="BGK3204" s="14"/>
      <c r="BGL3204" s="14"/>
      <c r="BGM3204" s="14"/>
      <c r="BGN3204" s="14"/>
      <c r="BGO3204" s="14"/>
      <c r="BGP3204" s="14"/>
      <c r="BGQ3204" s="14"/>
      <c r="BGR3204" s="14"/>
      <c r="BGS3204" s="14"/>
      <c r="BGT3204" s="14"/>
      <c r="BGU3204" s="14"/>
      <c r="BGV3204" s="14"/>
      <c r="BGW3204" s="14"/>
      <c r="BGX3204" s="14"/>
      <c r="BGY3204" s="14"/>
      <c r="BGZ3204" s="14"/>
      <c r="BHA3204" s="14"/>
      <c r="BHB3204" s="14"/>
      <c r="BHC3204" s="14"/>
      <c r="BHD3204" s="14"/>
      <c r="BHE3204" s="14"/>
      <c r="BHF3204" s="14"/>
      <c r="BHG3204" s="14"/>
      <c r="BHH3204" s="14"/>
      <c r="BHI3204" s="14"/>
      <c r="BHJ3204" s="14"/>
      <c r="BHK3204" s="14"/>
      <c r="BHL3204" s="14"/>
      <c r="BHM3204" s="14"/>
      <c r="BHN3204" s="14"/>
      <c r="BHO3204" s="14"/>
      <c r="BHP3204" s="14"/>
      <c r="BHQ3204" s="14"/>
      <c r="BHR3204" s="14"/>
      <c r="BHS3204" s="14"/>
      <c r="BHT3204" s="14"/>
      <c r="BHU3204" s="14"/>
      <c r="BHV3204" s="14"/>
      <c r="BHW3204" s="14"/>
      <c r="BHX3204" s="14"/>
      <c r="BHY3204" s="14"/>
      <c r="BHZ3204" s="14"/>
      <c r="BIA3204" s="14"/>
      <c r="BIB3204" s="14"/>
      <c r="BIC3204" s="14"/>
      <c r="BID3204" s="14"/>
      <c r="BIE3204" s="14"/>
      <c r="BIF3204" s="14"/>
      <c r="BIG3204" s="14"/>
      <c r="BIH3204" s="14"/>
      <c r="BII3204" s="14"/>
      <c r="BIJ3204" s="14"/>
      <c r="BIK3204" s="14"/>
      <c r="BIL3204" s="14"/>
      <c r="BIM3204" s="14"/>
      <c r="BIN3204" s="14"/>
      <c r="BIO3204" s="14"/>
      <c r="BIP3204" s="14"/>
      <c r="BIQ3204" s="14"/>
      <c r="BIR3204" s="14"/>
      <c r="BIS3204" s="14"/>
      <c r="BIT3204" s="14"/>
      <c r="BIU3204" s="14"/>
      <c r="BIV3204" s="14"/>
      <c r="BIW3204" s="14"/>
      <c r="BIX3204" s="14"/>
      <c r="BIY3204" s="14"/>
      <c r="BIZ3204" s="14"/>
      <c r="BJA3204" s="14"/>
      <c r="BJB3204" s="14"/>
      <c r="BJC3204" s="14"/>
      <c r="BJD3204" s="14"/>
      <c r="BJE3204" s="14"/>
      <c r="BJF3204" s="14"/>
      <c r="BJG3204" s="14"/>
      <c r="BJH3204" s="14"/>
      <c r="BJI3204" s="14"/>
      <c r="BJJ3204" s="14"/>
      <c r="BJK3204" s="14"/>
      <c r="BJL3204" s="14"/>
      <c r="BJM3204" s="14"/>
      <c r="BJN3204" s="14"/>
      <c r="BJO3204" s="14"/>
      <c r="BJP3204" s="14"/>
      <c r="BJQ3204" s="14"/>
      <c r="BJR3204" s="14"/>
      <c r="BJS3204" s="14"/>
      <c r="BJT3204" s="14"/>
      <c r="BJU3204" s="14"/>
      <c r="BJV3204" s="14"/>
      <c r="BJW3204" s="14"/>
      <c r="BJX3204" s="14"/>
      <c r="BJY3204" s="14"/>
      <c r="BJZ3204" s="14"/>
      <c r="BKA3204" s="14"/>
      <c r="BKB3204" s="14"/>
      <c r="BKC3204" s="14"/>
      <c r="BKD3204" s="14"/>
      <c r="BKE3204" s="14"/>
      <c r="BKF3204" s="14"/>
      <c r="BKG3204" s="14"/>
      <c r="BKH3204" s="14"/>
      <c r="BKI3204" s="14"/>
      <c r="BKJ3204" s="14"/>
      <c r="BKK3204" s="14"/>
      <c r="BKL3204" s="14"/>
      <c r="BKM3204" s="14"/>
      <c r="BKN3204" s="14"/>
      <c r="BKO3204" s="14"/>
      <c r="BKP3204" s="14"/>
      <c r="BKQ3204" s="14"/>
      <c r="BKR3204" s="14"/>
      <c r="BKS3204" s="14"/>
      <c r="BKT3204" s="14"/>
      <c r="BKU3204" s="14"/>
      <c r="BKV3204" s="14"/>
      <c r="BKW3204" s="14"/>
      <c r="BKX3204" s="14"/>
      <c r="BKY3204" s="14"/>
      <c r="BKZ3204" s="14"/>
      <c r="BLA3204" s="14"/>
      <c r="BLB3204" s="14"/>
      <c r="BLC3204" s="14"/>
      <c r="BLD3204" s="14"/>
      <c r="BLE3204" s="14"/>
      <c r="BLF3204" s="14"/>
      <c r="BLG3204" s="14"/>
      <c r="BLH3204" s="14"/>
      <c r="BLI3204" s="14"/>
      <c r="BLJ3204" s="14"/>
      <c r="BLK3204" s="14"/>
      <c r="BLL3204" s="14"/>
      <c r="BLM3204" s="14"/>
      <c r="BLN3204" s="14"/>
      <c r="BLO3204" s="14"/>
      <c r="BLP3204" s="14"/>
      <c r="BLQ3204" s="14"/>
      <c r="BLR3204" s="14"/>
      <c r="BLS3204" s="14"/>
      <c r="BLT3204" s="14"/>
      <c r="BLU3204" s="14"/>
      <c r="BLV3204" s="14"/>
      <c r="BLW3204" s="14"/>
      <c r="BLX3204" s="14"/>
      <c r="BLY3204" s="14"/>
      <c r="BLZ3204" s="14"/>
      <c r="BMA3204" s="14"/>
      <c r="BMB3204" s="14"/>
      <c r="BMC3204" s="14"/>
      <c r="BMD3204" s="14"/>
      <c r="BME3204" s="14"/>
      <c r="BMF3204" s="14"/>
      <c r="BMG3204" s="14"/>
      <c r="BMH3204" s="14"/>
      <c r="BMI3204" s="14"/>
      <c r="BMJ3204" s="14"/>
      <c r="BMK3204" s="14"/>
      <c r="BML3204" s="14"/>
      <c r="BMM3204" s="14"/>
      <c r="BMN3204" s="14"/>
      <c r="BMO3204" s="14"/>
      <c r="BMP3204" s="14"/>
      <c r="BMQ3204" s="14"/>
      <c r="BMR3204" s="14"/>
      <c r="BMS3204" s="14"/>
      <c r="BMT3204" s="14"/>
      <c r="BMU3204" s="14"/>
      <c r="BMV3204" s="14"/>
      <c r="BMW3204" s="14"/>
      <c r="BMX3204" s="14"/>
      <c r="BMY3204" s="14"/>
      <c r="BMZ3204" s="14"/>
      <c r="BNA3204" s="14"/>
      <c r="BNB3204" s="14"/>
      <c r="BNC3204" s="14"/>
      <c r="BND3204" s="14"/>
      <c r="BNE3204" s="14"/>
      <c r="BNF3204" s="14"/>
      <c r="BNG3204" s="14"/>
      <c r="BNH3204" s="14"/>
      <c r="BNI3204" s="14"/>
      <c r="BNJ3204" s="14"/>
      <c r="BNK3204" s="14"/>
      <c r="BNL3204" s="14"/>
      <c r="BNM3204" s="14"/>
      <c r="BNN3204" s="14"/>
      <c r="BNO3204" s="14"/>
      <c r="BNP3204" s="14"/>
      <c r="BNQ3204" s="14"/>
      <c r="BNR3204" s="14"/>
      <c r="BNS3204" s="14"/>
      <c r="BNT3204" s="14"/>
      <c r="BNU3204" s="14"/>
      <c r="BNV3204" s="14"/>
      <c r="BNW3204" s="14"/>
      <c r="BNX3204" s="14"/>
      <c r="BNY3204" s="14"/>
      <c r="BNZ3204" s="14"/>
      <c r="BOA3204" s="14"/>
      <c r="BOB3204" s="14"/>
      <c r="BOC3204" s="14"/>
      <c r="BOD3204" s="14"/>
      <c r="BOE3204" s="14"/>
      <c r="BOF3204" s="14"/>
      <c r="BOG3204" s="14"/>
      <c r="BOH3204" s="14"/>
      <c r="BOI3204" s="14"/>
      <c r="BOJ3204" s="14"/>
      <c r="BOK3204" s="14"/>
      <c r="BOL3204" s="14"/>
      <c r="BOM3204" s="14"/>
      <c r="BON3204" s="14"/>
      <c r="BOO3204" s="14"/>
      <c r="BOP3204" s="14"/>
      <c r="BOQ3204" s="14"/>
      <c r="BOR3204" s="14"/>
      <c r="BOS3204" s="14"/>
      <c r="BOT3204" s="14"/>
      <c r="BOU3204" s="14"/>
      <c r="BOV3204" s="14"/>
      <c r="BOW3204" s="14"/>
      <c r="BOX3204" s="14"/>
      <c r="BOY3204" s="14"/>
      <c r="BOZ3204" s="14"/>
      <c r="BPA3204" s="14"/>
      <c r="BPB3204" s="14"/>
      <c r="BPC3204" s="14"/>
      <c r="BPD3204" s="14"/>
      <c r="BPE3204" s="14"/>
      <c r="BPF3204" s="14"/>
      <c r="BPG3204" s="14"/>
      <c r="BPH3204" s="14"/>
      <c r="BPI3204" s="14"/>
      <c r="BPJ3204" s="14"/>
      <c r="BPK3204" s="14"/>
      <c r="BPL3204" s="14"/>
      <c r="BPM3204" s="14"/>
      <c r="BPN3204" s="14"/>
      <c r="BPO3204" s="14"/>
      <c r="BPP3204" s="14"/>
      <c r="BPQ3204" s="14"/>
      <c r="BPR3204" s="14"/>
      <c r="BPS3204" s="14"/>
      <c r="BPT3204" s="14"/>
      <c r="BPU3204" s="14"/>
      <c r="BPV3204" s="14"/>
      <c r="BPW3204" s="14"/>
      <c r="BPX3204" s="14"/>
      <c r="BPY3204" s="14"/>
      <c r="BPZ3204" s="14"/>
      <c r="BQA3204" s="14"/>
      <c r="BQB3204" s="14"/>
      <c r="BQC3204" s="14"/>
      <c r="BQD3204" s="14"/>
      <c r="BQE3204" s="14"/>
      <c r="BQF3204" s="14"/>
      <c r="BQG3204" s="14"/>
      <c r="BQH3204" s="14"/>
      <c r="BQI3204" s="14"/>
      <c r="BQJ3204" s="14"/>
      <c r="BQK3204" s="14"/>
      <c r="BQL3204" s="14"/>
      <c r="BQM3204" s="14"/>
      <c r="BQN3204" s="14"/>
      <c r="BQO3204" s="14"/>
      <c r="BQP3204" s="14"/>
      <c r="BQQ3204" s="14"/>
      <c r="BQR3204" s="14"/>
      <c r="BQS3204" s="14"/>
      <c r="BQT3204" s="14"/>
      <c r="BQU3204" s="14"/>
      <c r="BQV3204" s="14"/>
      <c r="BQW3204" s="14"/>
      <c r="BQX3204" s="14"/>
      <c r="BQY3204" s="14"/>
      <c r="BQZ3204" s="14"/>
      <c r="BRA3204" s="14"/>
      <c r="BRB3204" s="14"/>
      <c r="BRC3204" s="14"/>
      <c r="BRD3204" s="14"/>
      <c r="BRE3204" s="14"/>
      <c r="BRF3204" s="14"/>
      <c r="BRG3204" s="14"/>
      <c r="BRH3204" s="14"/>
      <c r="BRI3204" s="14"/>
      <c r="BRJ3204" s="14"/>
      <c r="BRK3204" s="14"/>
      <c r="BRL3204" s="14"/>
      <c r="BRM3204" s="14"/>
      <c r="BRN3204" s="14"/>
      <c r="BRO3204" s="14"/>
      <c r="BRP3204" s="14"/>
      <c r="BRQ3204" s="14"/>
      <c r="BRR3204" s="14"/>
      <c r="BRS3204" s="14"/>
      <c r="BRT3204" s="14"/>
      <c r="BRU3204" s="14"/>
      <c r="BRV3204" s="14"/>
      <c r="BRW3204" s="14"/>
      <c r="BRX3204" s="14"/>
      <c r="BRY3204" s="14"/>
      <c r="BRZ3204" s="14"/>
      <c r="BSA3204" s="14"/>
      <c r="BSB3204" s="14"/>
      <c r="BSC3204" s="14"/>
      <c r="BSD3204" s="14"/>
      <c r="BSE3204" s="14"/>
      <c r="BSF3204" s="14"/>
      <c r="BSG3204" s="14"/>
      <c r="BSH3204" s="14"/>
      <c r="BSI3204" s="14"/>
      <c r="BSJ3204" s="14"/>
      <c r="BSK3204" s="14"/>
      <c r="BSL3204" s="14"/>
      <c r="BSM3204" s="14"/>
      <c r="BSN3204" s="14"/>
      <c r="BSO3204" s="14"/>
      <c r="BSP3204" s="14"/>
      <c r="BSQ3204" s="14"/>
      <c r="BSR3204" s="14"/>
      <c r="BSS3204" s="14"/>
      <c r="BST3204" s="14"/>
      <c r="BSU3204" s="14"/>
      <c r="BSV3204" s="14"/>
      <c r="BSW3204" s="14"/>
      <c r="BSX3204" s="14"/>
      <c r="BSY3204" s="14"/>
      <c r="BSZ3204" s="14"/>
      <c r="BTA3204" s="14"/>
      <c r="BTB3204" s="14"/>
      <c r="BTC3204" s="14"/>
      <c r="BTD3204" s="14"/>
      <c r="BTE3204" s="14"/>
      <c r="BTF3204" s="14"/>
      <c r="BTG3204" s="14"/>
      <c r="BTH3204" s="14"/>
      <c r="BTI3204" s="14"/>
      <c r="BTJ3204" s="14"/>
      <c r="BTK3204" s="14"/>
      <c r="BTL3204" s="14"/>
      <c r="BTM3204" s="14"/>
      <c r="BTN3204" s="14"/>
      <c r="BTO3204" s="14"/>
      <c r="BTP3204" s="14"/>
      <c r="BTQ3204" s="14"/>
      <c r="BTR3204" s="14"/>
      <c r="BTS3204" s="14"/>
      <c r="BTT3204" s="14"/>
      <c r="BTU3204" s="14"/>
      <c r="BTV3204" s="14"/>
      <c r="BTW3204" s="14"/>
      <c r="BTX3204" s="14"/>
      <c r="BTY3204" s="14"/>
      <c r="BTZ3204" s="14"/>
      <c r="BUA3204" s="14"/>
      <c r="BUB3204" s="14"/>
      <c r="BUC3204" s="14"/>
      <c r="BUD3204" s="14"/>
      <c r="BUE3204" s="14"/>
      <c r="BUF3204" s="14"/>
      <c r="BUG3204" s="14"/>
      <c r="BUH3204" s="14"/>
      <c r="BUI3204" s="14"/>
      <c r="BUJ3204" s="14"/>
      <c r="BUK3204" s="14"/>
      <c r="BUL3204" s="14"/>
      <c r="BUM3204" s="14"/>
      <c r="BUN3204" s="14"/>
      <c r="BUO3204" s="14"/>
      <c r="BUP3204" s="14"/>
      <c r="BUQ3204" s="14"/>
      <c r="BUR3204" s="14"/>
      <c r="BUS3204" s="14"/>
      <c r="BUT3204" s="14"/>
      <c r="BUU3204" s="14"/>
      <c r="BUV3204" s="14"/>
      <c r="BUW3204" s="14"/>
      <c r="BUX3204" s="14"/>
      <c r="BUY3204" s="14"/>
      <c r="BUZ3204" s="14"/>
      <c r="BVA3204" s="14"/>
      <c r="BVB3204" s="14"/>
      <c r="BVC3204" s="14"/>
      <c r="BVD3204" s="14"/>
      <c r="BVE3204" s="14"/>
      <c r="BVF3204" s="14"/>
      <c r="BVG3204" s="14"/>
      <c r="BVH3204" s="14"/>
      <c r="BVI3204" s="14"/>
      <c r="BVJ3204" s="14"/>
      <c r="BVK3204" s="14"/>
      <c r="BVL3204" s="14"/>
      <c r="BVM3204" s="14"/>
      <c r="BVN3204" s="14"/>
      <c r="BVO3204" s="14"/>
      <c r="BVP3204" s="14"/>
      <c r="BVQ3204" s="14"/>
      <c r="BVR3204" s="14"/>
      <c r="BVS3204" s="14"/>
      <c r="BVT3204" s="14"/>
      <c r="BVU3204" s="14"/>
      <c r="BVV3204" s="14"/>
      <c r="BVW3204" s="14"/>
      <c r="BVX3204" s="14"/>
      <c r="BVY3204" s="14"/>
      <c r="BVZ3204" s="14"/>
      <c r="BWA3204" s="14"/>
      <c r="BWB3204" s="14"/>
      <c r="BWC3204" s="14"/>
      <c r="BWD3204" s="14"/>
      <c r="BWE3204" s="14"/>
      <c r="BWF3204" s="14"/>
      <c r="BWG3204" s="14"/>
      <c r="BWH3204" s="14"/>
      <c r="BWI3204" s="14"/>
      <c r="BWJ3204" s="14"/>
      <c r="BWK3204" s="14"/>
      <c r="BWL3204" s="14"/>
      <c r="BWM3204" s="14"/>
      <c r="BWN3204" s="14"/>
      <c r="BWO3204" s="14"/>
      <c r="BWP3204" s="14"/>
      <c r="BWQ3204" s="14"/>
      <c r="BWR3204" s="14"/>
      <c r="BWS3204" s="14"/>
      <c r="BWT3204" s="14"/>
      <c r="BWU3204" s="14"/>
      <c r="BWV3204" s="14"/>
      <c r="BWW3204" s="14"/>
      <c r="BWX3204" s="14"/>
      <c r="BWY3204" s="14"/>
      <c r="BWZ3204" s="14"/>
      <c r="BXA3204" s="14"/>
      <c r="BXB3204" s="14"/>
      <c r="BXC3204" s="14"/>
      <c r="BXD3204" s="14"/>
      <c r="BXE3204" s="14"/>
      <c r="BXF3204" s="14"/>
      <c r="BXG3204" s="14"/>
      <c r="BXH3204" s="14"/>
      <c r="BXI3204" s="14"/>
      <c r="BXJ3204" s="14"/>
      <c r="BXK3204" s="14"/>
      <c r="BXL3204" s="14"/>
      <c r="BXM3204" s="14"/>
      <c r="BXN3204" s="14"/>
      <c r="BXO3204" s="14"/>
      <c r="BXP3204" s="14"/>
      <c r="BXQ3204" s="14"/>
      <c r="BXR3204" s="14"/>
      <c r="BXS3204" s="14"/>
      <c r="BXT3204" s="14"/>
      <c r="BXU3204" s="14"/>
      <c r="BXV3204" s="14"/>
      <c r="BXW3204" s="14"/>
      <c r="BXX3204" s="14"/>
      <c r="BXY3204" s="14"/>
      <c r="BXZ3204" s="14"/>
      <c r="BYA3204" s="14"/>
      <c r="BYB3204" s="14"/>
      <c r="BYC3204" s="14"/>
      <c r="BYD3204" s="14"/>
      <c r="BYE3204" s="14"/>
      <c r="BYF3204" s="14"/>
      <c r="BYG3204" s="14"/>
      <c r="BYH3204" s="14"/>
      <c r="BYI3204" s="14"/>
      <c r="BYJ3204" s="14"/>
      <c r="BYK3204" s="14"/>
      <c r="BYL3204" s="14"/>
      <c r="BYM3204" s="14"/>
      <c r="BYN3204" s="14"/>
      <c r="BYO3204" s="14"/>
      <c r="BYP3204" s="14"/>
      <c r="BYQ3204" s="14"/>
      <c r="BYR3204" s="14"/>
      <c r="BYS3204" s="14"/>
      <c r="BYT3204" s="14"/>
      <c r="BYU3204" s="14"/>
      <c r="BYV3204" s="14"/>
      <c r="BYW3204" s="14"/>
      <c r="BYX3204" s="14"/>
      <c r="BYY3204" s="14"/>
      <c r="BYZ3204" s="14"/>
      <c r="BZA3204" s="14"/>
      <c r="BZB3204" s="14"/>
      <c r="BZC3204" s="14"/>
      <c r="BZD3204" s="14"/>
      <c r="BZE3204" s="14"/>
      <c r="BZF3204" s="14"/>
      <c r="BZG3204" s="14"/>
      <c r="BZH3204" s="14"/>
      <c r="BZI3204" s="14"/>
      <c r="BZJ3204" s="14"/>
      <c r="BZK3204" s="14"/>
      <c r="BZL3204" s="14"/>
      <c r="BZM3204" s="14"/>
      <c r="BZN3204" s="14"/>
      <c r="BZO3204" s="14"/>
      <c r="BZP3204" s="14"/>
      <c r="BZQ3204" s="14"/>
      <c r="BZR3204" s="14"/>
      <c r="BZS3204" s="14"/>
      <c r="BZT3204" s="14"/>
      <c r="BZU3204" s="14"/>
      <c r="BZV3204" s="14"/>
      <c r="BZW3204" s="14"/>
      <c r="BZX3204" s="14"/>
      <c r="BZY3204" s="14"/>
      <c r="BZZ3204" s="14"/>
      <c r="CAA3204" s="14"/>
      <c r="CAB3204" s="14"/>
      <c r="CAC3204" s="14"/>
      <c r="CAD3204" s="14"/>
      <c r="CAE3204" s="14"/>
      <c r="CAF3204" s="14"/>
      <c r="CAG3204" s="14"/>
      <c r="CAH3204" s="14"/>
      <c r="CAI3204" s="14"/>
      <c r="CAJ3204" s="14"/>
      <c r="CAK3204" s="14"/>
      <c r="CAL3204" s="14"/>
      <c r="CAM3204" s="14"/>
      <c r="CAN3204" s="14"/>
      <c r="CAO3204" s="14"/>
      <c r="CAP3204" s="14"/>
      <c r="CAQ3204" s="14"/>
      <c r="CAR3204" s="14"/>
      <c r="CAS3204" s="14"/>
      <c r="CAT3204" s="14"/>
      <c r="CAU3204" s="14"/>
      <c r="CAV3204" s="14"/>
      <c r="CAW3204" s="14"/>
      <c r="CAX3204" s="14"/>
      <c r="CAY3204" s="14"/>
      <c r="CAZ3204" s="14"/>
      <c r="CBA3204" s="14"/>
      <c r="CBB3204" s="14"/>
      <c r="CBC3204" s="14"/>
      <c r="CBD3204" s="14"/>
      <c r="CBE3204" s="14"/>
      <c r="CBF3204" s="14"/>
      <c r="CBG3204" s="14"/>
      <c r="CBH3204" s="14"/>
      <c r="CBI3204" s="14"/>
      <c r="CBJ3204" s="14"/>
      <c r="CBK3204" s="14"/>
      <c r="CBL3204" s="14"/>
      <c r="CBM3204" s="14"/>
      <c r="CBN3204" s="14"/>
      <c r="CBO3204" s="14"/>
      <c r="CBP3204" s="14"/>
      <c r="CBQ3204" s="14"/>
      <c r="CBR3204" s="14"/>
      <c r="CBS3204" s="14"/>
      <c r="CBT3204" s="14"/>
      <c r="CBU3204" s="14"/>
      <c r="CBV3204" s="14"/>
      <c r="CBW3204" s="14"/>
      <c r="CBX3204" s="14"/>
      <c r="CBY3204" s="14"/>
      <c r="CBZ3204" s="14"/>
      <c r="CCA3204" s="14"/>
      <c r="CCB3204" s="14"/>
      <c r="CCC3204" s="14"/>
      <c r="CCD3204" s="14"/>
      <c r="CCE3204" s="14"/>
      <c r="CCF3204" s="14"/>
      <c r="CCG3204" s="14"/>
      <c r="CCH3204" s="14"/>
      <c r="CCI3204" s="14"/>
      <c r="CCJ3204" s="14"/>
      <c r="CCK3204" s="14"/>
      <c r="CCL3204" s="14"/>
      <c r="CCM3204" s="14"/>
      <c r="CCN3204" s="14"/>
      <c r="CCO3204" s="14"/>
      <c r="CCP3204" s="14"/>
      <c r="CCQ3204" s="14"/>
      <c r="CCR3204" s="14"/>
      <c r="CCS3204" s="14"/>
      <c r="CCT3204" s="14"/>
      <c r="CCU3204" s="14"/>
      <c r="CCV3204" s="14"/>
      <c r="CCW3204" s="14"/>
      <c r="CCX3204" s="14"/>
      <c r="CCY3204" s="14"/>
      <c r="CCZ3204" s="14"/>
      <c r="CDA3204" s="14"/>
      <c r="CDB3204" s="14"/>
      <c r="CDC3204" s="14"/>
      <c r="CDD3204" s="14"/>
      <c r="CDE3204" s="14"/>
      <c r="CDF3204" s="14"/>
      <c r="CDG3204" s="14"/>
      <c r="CDH3204" s="14"/>
      <c r="CDI3204" s="14"/>
      <c r="CDJ3204" s="14"/>
      <c r="CDK3204" s="14"/>
      <c r="CDL3204" s="14"/>
      <c r="CDM3204" s="14"/>
      <c r="CDN3204" s="14"/>
      <c r="CDO3204" s="14"/>
      <c r="CDP3204" s="14"/>
      <c r="CDQ3204" s="14"/>
      <c r="CDR3204" s="14"/>
      <c r="CDS3204" s="14"/>
      <c r="CDT3204" s="14"/>
      <c r="CDU3204" s="14"/>
      <c r="CDV3204" s="14"/>
      <c r="CDW3204" s="14"/>
      <c r="CDX3204" s="14"/>
      <c r="CDY3204" s="14"/>
      <c r="CDZ3204" s="14"/>
      <c r="CEA3204" s="14"/>
      <c r="CEB3204" s="14"/>
      <c r="CEC3204" s="14"/>
      <c r="CED3204" s="14"/>
      <c r="CEE3204" s="14"/>
      <c r="CEF3204" s="14"/>
      <c r="CEG3204" s="14"/>
      <c r="CEH3204" s="14"/>
      <c r="CEI3204" s="14"/>
      <c r="CEJ3204" s="14"/>
      <c r="CEK3204" s="14"/>
      <c r="CEL3204" s="14"/>
      <c r="CEM3204" s="14"/>
      <c r="CEN3204" s="14"/>
      <c r="CEO3204" s="14"/>
      <c r="CEP3204" s="14"/>
      <c r="CEQ3204" s="14"/>
      <c r="CER3204" s="14"/>
      <c r="CES3204" s="14"/>
      <c r="CET3204" s="14"/>
      <c r="CEU3204" s="14"/>
      <c r="CEV3204" s="14"/>
      <c r="CEW3204" s="14"/>
      <c r="CEX3204" s="14"/>
      <c r="CEY3204" s="14"/>
      <c r="CEZ3204" s="14"/>
      <c r="CFA3204" s="14"/>
      <c r="CFB3204" s="14"/>
      <c r="CFC3204" s="14"/>
      <c r="CFD3204" s="14"/>
      <c r="CFE3204" s="14"/>
      <c r="CFF3204" s="14"/>
      <c r="CFG3204" s="14"/>
      <c r="CFH3204" s="14"/>
      <c r="CFI3204" s="14"/>
      <c r="CFJ3204" s="14"/>
      <c r="CFK3204" s="14"/>
      <c r="CFL3204" s="14"/>
      <c r="CFM3204" s="14"/>
      <c r="CFN3204" s="14"/>
      <c r="CFO3204" s="14"/>
      <c r="CFP3204" s="14"/>
      <c r="CFQ3204" s="14"/>
      <c r="CFR3204" s="14"/>
      <c r="CFS3204" s="14"/>
      <c r="CFT3204" s="14"/>
      <c r="CFU3204" s="14"/>
      <c r="CFV3204" s="14"/>
      <c r="CFW3204" s="14"/>
      <c r="CFX3204" s="14"/>
      <c r="CFY3204" s="14"/>
      <c r="CFZ3204" s="14"/>
      <c r="CGA3204" s="14"/>
      <c r="CGB3204" s="14"/>
      <c r="CGC3204" s="14"/>
      <c r="CGD3204" s="14"/>
      <c r="CGE3204" s="14"/>
      <c r="CGF3204" s="14"/>
      <c r="CGG3204" s="14"/>
      <c r="CGH3204" s="14"/>
      <c r="CGI3204" s="14"/>
      <c r="CGJ3204" s="14"/>
      <c r="CGK3204" s="14"/>
      <c r="CGL3204" s="14"/>
      <c r="CGM3204" s="14"/>
      <c r="CGN3204" s="14"/>
      <c r="CGO3204" s="14"/>
      <c r="CGP3204" s="14"/>
      <c r="CGQ3204" s="14"/>
      <c r="CGR3204" s="14"/>
      <c r="CGS3204" s="14"/>
      <c r="CGT3204" s="14"/>
      <c r="CGU3204" s="14"/>
      <c r="CGV3204" s="14"/>
      <c r="CGW3204" s="14"/>
      <c r="CGX3204" s="14"/>
      <c r="CGY3204" s="14"/>
      <c r="CGZ3204" s="14"/>
      <c r="CHA3204" s="14"/>
      <c r="CHB3204" s="14"/>
      <c r="CHC3204" s="14"/>
      <c r="CHD3204" s="14"/>
      <c r="CHE3204" s="14"/>
      <c r="CHF3204" s="14"/>
      <c r="CHG3204" s="14"/>
      <c r="CHH3204" s="14"/>
      <c r="CHI3204" s="14"/>
      <c r="CHJ3204" s="14"/>
      <c r="CHK3204" s="14"/>
      <c r="CHL3204" s="14"/>
      <c r="CHM3204" s="14"/>
      <c r="CHN3204" s="14"/>
      <c r="CHO3204" s="14"/>
      <c r="CHP3204" s="14"/>
      <c r="CHQ3204" s="14"/>
      <c r="CHR3204" s="14"/>
      <c r="CHS3204" s="14"/>
      <c r="CHT3204" s="14"/>
      <c r="CHU3204" s="14"/>
      <c r="CHV3204" s="14"/>
      <c r="CHW3204" s="14"/>
      <c r="CHX3204" s="14"/>
      <c r="CHY3204" s="14"/>
      <c r="CHZ3204" s="14"/>
      <c r="CIA3204" s="14"/>
      <c r="CIB3204" s="14"/>
      <c r="CIC3204" s="14"/>
      <c r="CID3204" s="14"/>
      <c r="CIE3204" s="14"/>
      <c r="CIF3204" s="14"/>
      <c r="CIG3204" s="14"/>
      <c r="CIH3204" s="14"/>
      <c r="CII3204" s="14"/>
      <c r="CIJ3204" s="14"/>
      <c r="CIK3204" s="14"/>
      <c r="CIL3204" s="14"/>
      <c r="CIM3204" s="14"/>
      <c r="CIN3204" s="14"/>
      <c r="CIO3204" s="14"/>
      <c r="CIP3204" s="14"/>
      <c r="CIQ3204" s="14"/>
      <c r="CIR3204" s="14"/>
      <c r="CIS3204" s="14"/>
      <c r="CIT3204" s="14"/>
      <c r="CIU3204" s="14"/>
      <c r="CIV3204" s="14"/>
      <c r="CIW3204" s="14"/>
      <c r="CIX3204" s="14"/>
      <c r="CIY3204" s="14"/>
      <c r="CIZ3204" s="14"/>
      <c r="CJA3204" s="14"/>
      <c r="CJB3204" s="14"/>
      <c r="CJC3204" s="14"/>
      <c r="CJD3204" s="14"/>
      <c r="CJE3204" s="14"/>
      <c r="CJF3204" s="14"/>
      <c r="CJG3204" s="14"/>
      <c r="CJH3204" s="14"/>
      <c r="CJI3204" s="14"/>
      <c r="CJJ3204" s="14"/>
      <c r="CJK3204" s="14"/>
      <c r="CJL3204" s="14"/>
      <c r="CJM3204" s="14"/>
      <c r="CJN3204" s="14"/>
      <c r="CJO3204" s="14"/>
      <c r="CJP3204" s="14"/>
      <c r="CJQ3204" s="14"/>
      <c r="CJR3204" s="14"/>
      <c r="CJS3204" s="14"/>
      <c r="CJT3204" s="14"/>
      <c r="CJU3204" s="14"/>
      <c r="CJV3204" s="14"/>
      <c r="CJW3204" s="14"/>
      <c r="CJX3204" s="14"/>
      <c r="CJY3204" s="14"/>
      <c r="CJZ3204" s="14"/>
      <c r="CKA3204" s="14"/>
      <c r="CKB3204" s="14"/>
      <c r="CKC3204" s="14"/>
      <c r="CKD3204" s="14"/>
      <c r="CKE3204" s="14"/>
      <c r="CKF3204" s="14"/>
      <c r="CKG3204" s="14"/>
      <c r="CKH3204" s="14"/>
      <c r="CKI3204" s="14"/>
      <c r="CKJ3204" s="14"/>
      <c r="CKK3204" s="14"/>
      <c r="CKL3204" s="14"/>
      <c r="CKM3204" s="14"/>
      <c r="CKN3204" s="14"/>
      <c r="CKO3204" s="14"/>
      <c r="CKP3204" s="14"/>
      <c r="CKQ3204" s="14"/>
      <c r="CKR3204" s="14"/>
      <c r="CKS3204" s="14"/>
      <c r="CKT3204" s="14"/>
      <c r="CKU3204" s="14"/>
      <c r="CKV3204" s="14"/>
      <c r="CKW3204" s="14"/>
      <c r="CKX3204" s="14"/>
      <c r="CKY3204" s="14"/>
      <c r="CKZ3204" s="14"/>
      <c r="CLA3204" s="14"/>
      <c r="CLB3204" s="14"/>
      <c r="CLC3204" s="14"/>
      <c r="CLD3204" s="14"/>
      <c r="CLE3204" s="14"/>
      <c r="CLF3204" s="14"/>
      <c r="CLG3204" s="14"/>
      <c r="CLH3204" s="14"/>
      <c r="CLI3204" s="14"/>
      <c r="CLJ3204" s="14"/>
      <c r="CLK3204" s="14"/>
      <c r="CLL3204" s="14"/>
      <c r="CLM3204" s="14"/>
      <c r="CLN3204" s="14"/>
      <c r="CLO3204" s="14"/>
      <c r="CLP3204" s="14"/>
      <c r="CLQ3204" s="14"/>
      <c r="CLR3204" s="14"/>
      <c r="CLS3204" s="14"/>
      <c r="CLT3204" s="14"/>
      <c r="CLU3204" s="14"/>
      <c r="CLV3204" s="14"/>
      <c r="CLW3204" s="14"/>
      <c r="CLX3204" s="14"/>
      <c r="CLY3204" s="14"/>
      <c r="CLZ3204" s="14"/>
      <c r="CMA3204" s="14"/>
      <c r="CMB3204" s="14"/>
      <c r="CMC3204" s="14"/>
      <c r="CMD3204" s="14"/>
      <c r="CME3204" s="14"/>
      <c r="CMF3204" s="14"/>
      <c r="CMG3204" s="14"/>
      <c r="CMH3204" s="14"/>
      <c r="CMI3204" s="14"/>
      <c r="CMJ3204" s="14"/>
      <c r="CMK3204" s="14"/>
      <c r="CML3204" s="14"/>
      <c r="CMM3204" s="14"/>
      <c r="CMN3204" s="14"/>
      <c r="CMO3204" s="14"/>
      <c r="CMP3204" s="14"/>
      <c r="CMQ3204" s="14"/>
      <c r="CMR3204" s="14"/>
      <c r="CMS3204" s="14"/>
      <c r="CMT3204" s="14"/>
      <c r="CMU3204" s="14"/>
      <c r="CMV3204" s="14"/>
      <c r="CMW3204" s="14"/>
      <c r="CMX3204" s="14"/>
      <c r="CMY3204" s="14"/>
      <c r="CMZ3204" s="14"/>
      <c r="CNA3204" s="14"/>
      <c r="CNB3204" s="14"/>
      <c r="CNC3204" s="14"/>
      <c r="CND3204" s="14"/>
      <c r="CNE3204" s="14"/>
      <c r="CNF3204" s="14"/>
      <c r="CNG3204" s="14"/>
      <c r="CNH3204" s="14"/>
      <c r="CNI3204" s="14"/>
      <c r="CNJ3204" s="14"/>
      <c r="CNK3204" s="14"/>
      <c r="CNL3204" s="14"/>
      <c r="CNM3204" s="14"/>
      <c r="CNN3204" s="14"/>
      <c r="CNO3204" s="14"/>
      <c r="CNP3204" s="14"/>
      <c r="CNQ3204" s="14"/>
      <c r="CNR3204" s="14"/>
      <c r="CNS3204" s="14"/>
      <c r="CNT3204" s="14"/>
      <c r="CNU3204" s="14"/>
      <c r="CNV3204" s="14"/>
      <c r="CNW3204" s="14"/>
      <c r="CNX3204" s="14"/>
      <c r="CNY3204" s="14"/>
      <c r="CNZ3204" s="14"/>
      <c r="COA3204" s="14"/>
      <c r="COB3204" s="14"/>
      <c r="COC3204" s="14"/>
      <c r="COD3204" s="14"/>
      <c r="COE3204" s="14"/>
      <c r="COF3204" s="14"/>
      <c r="COG3204" s="14"/>
      <c r="COH3204" s="14"/>
      <c r="COI3204" s="14"/>
      <c r="COJ3204" s="14"/>
      <c r="COK3204" s="14"/>
      <c r="COL3204" s="14"/>
      <c r="COM3204" s="14"/>
      <c r="CON3204" s="14"/>
      <c r="COO3204" s="14"/>
      <c r="COP3204" s="14"/>
      <c r="COQ3204" s="14"/>
      <c r="COR3204" s="14"/>
      <c r="COS3204" s="14"/>
      <c r="COT3204" s="14"/>
      <c r="COU3204" s="14"/>
      <c r="COV3204" s="14"/>
      <c r="COW3204" s="14"/>
      <c r="COX3204" s="14"/>
      <c r="COY3204" s="14"/>
      <c r="COZ3204" s="14"/>
      <c r="CPA3204" s="14"/>
      <c r="CPB3204" s="14"/>
      <c r="CPC3204" s="14"/>
      <c r="CPD3204" s="14"/>
      <c r="CPE3204" s="14"/>
      <c r="CPF3204" s="14"/>
      <c r="CPG3204" s="14"/>
      <c r="CPH3204" s="14"/>
      <c r="CPI3204" s="14"/>
      <c r="CPJ3204" s="14"/>
      <c r="CPK3204" s="14"/>
      <c r="CPL3204" s="14"/>
      <c r="CPM3204" s="14"/>
      <c r="CPN3204" s="14"/>
      <c r="CPO3204" s="14"/>
      <c r="CPP3204" s="14"/>
      <c r="CPQ3204" s="14"/>
      <c r="CPR3204" s="14"/>
      <c r="CPS3204" s="14"/>
      <c r="CPT3204" s="14"/>
      <c r="CPU3204" s="14"/>
      <c r="CPV3204" s="14"/>
      <c r="CPW3204" s="14"/>
      <c r="CPX3204" s="14"/>
      <c r="CPY3204" s="14"/>
      <c r="CPZ3204" s="14"/>
      <c r="CQA3204" s="14"/>
      <c r="CQB3204" s="14"/>
      <c r="CQC3204" s="14"/>
      <c r="CQD3204" s="14"/>
      <c r="CQE3204" s="14"/>
      <c r="CQF3204" s="14"/>
      <c r="CQG3204" s="14"/>
      <c r="CQH3204" s="14"/>
      <c r="CQI3204" s="14"/>
      <c r="CQJ3204" s="14"/>
      <c r="CQK3204" s="14"/>
      <c r="CQL3204" s="14"/>
      <c r="CQM3204" s="14"/>
      <c r="CQN3204" s="14"/>
      <c r="CQO3204" s="14"/>
      <c r="CQP3204" s="14"/>
      <c r="CQQ3204" s="14"/>
      <c r="CQR3204" s="14"/>
      <c r="CQS3204" s="14"/>
      <c r="CQT3204" s="14"/>
      <c r="CQU3204" s="14"/>
      <c r="CQV3204" s="14"/>
      <c r="CQW3204" s="14"/>
      <c r="CQX3204" s="14"/>
      <c r="CQY3204" s="14"/>
      <c r="CQZ3204" s="14"/>
      <c r="CRA3204" s="14"/>
      <c r="CRB3204" s="14"/>
      <c r="CRC3204" s="14"/>
      <c r="CRD3204" s="14"/>
      <c r="CRE3204" s="14"/>
      <c r="CRF3204" s="14"/>
      <c r="CRG3204" s="14"/>
      <c r="CRH3204" s="14"/>
      <c r="CRI3204" s="14"/>
      <c r="CRJ3204" s="14"/>
      <c r="CRK3204" s="14"/>
      <c r="CRL3204" s="14"/>
      <c r="CRM3204" s="14"/>
      <c r="CRN3204" s="14"/>
      <c r="CRO3204" s="14"/>
      <c r="CRP3204" s="14"/>
      <c r="CRQ3204" s="14"/>
      <c r="CRR3204" s="14"/>
      <c r="CRS3204" s="14"/>
      <c r="CRT3204" s="14"/>
      <c r="CRU3204" s="14"/>
      <c r="CRV3204" s="14"/>
      <c r="CRW3204" s="14"/>
      <c r="CRX3204" s="14"/>
      <c r="CRY3204" s="14"/>
      <c r="CRZ3204" s="14"/>
      <c r="CSA3204" s="14"/>
      <c r="CSB3204" s="14"/>
      <c r="CSC3204" s="14"/>
      <c r="CSD3204" s="14"/>
      <c r="CSE3204" s="14"/>
      <c r="CSF3204" s="14"/>
      <c r="CSG3204" s="14"/>
      <c r="CSH3204" s="14"/>
      <c r="CSI3204" s="14"/>
      <c r="CSJ3204" s="14"/>
      <c r="CSK3204" s="14"/>
      <c r="CSL3204" s="14"/>
      <c r="CSM3204" s="14"/>
      <c r="CSN3204" s="14"/>
      <c r="CSO3204" s="14"/>
      <c r="CSP3204" s="14"/>
      <c r="CSQ3204" s="14"/>
      <c r="CSR3204" s="14"/>
      <c r="CSS3204" s="14"/>
      <c r="CST3204" s="14"/>
      <c r="CSU3204" s="14"/>
      <c r="CSV3204" s="14"/>
      <c r="CSW3204" s="14"/>
      <c r="CSX3204" s="14"/>
      <c r="CSY3204" s="14"/>
      <c r="CSZ3204" s="14"/>
      <c r="CTA3204" s="14"/>
      <c r="CTB3204" s="14"/>
      <c r="CTC3204" s="14"/>
      <c r="CTD3204" s="14"/>
      <c r="CTE3204" s="14"/>
      <c r="CTF3204" s="14"/>
      <c r="CTG3204" s="14"/>
      <c r="CTH3204" s="14"/>
      <c r="CTI3204" s="14"/>
      <c r="CTJ3204" s="14"/>
      <c r="CTK3204" s="14"/>
      <c r="CTL3204" s="14"/>
      <c r="CTM3204" s="14"/>
      <c r="CTN3204" s="14"/>
      <c r="CTO3204" s="14"/>
      <c r="CTP3204" s="14"/>
      <c r="CTQ3204" s="14"/>
      <c r="CTR3204" s="14"/>
      <c r="CTS3204" s="14"/>
      <c r="CTT3204" s="14"/>
      <c r="CTU3204" s="14"/>
      <c r="CTV3204" s="14"/>
      <c r="CTW3204" s="14"/>
      <c r="CTX3204" s="14"/>
      <c r="CTY3204" s="14"/>
      <c r="CTZ3204" s="14"/>
      <c r="CUA3204" s="14"/>
      <c r="CUB3204" s="14"/>
      <c r="CUC3204" s="14"/>
      <c r="CUD3204" s="14"/>
      <c r="CUE3204" s="14"/>
      <c r="CUF3204" s="14"/>
      <c r="CUG3204" s="14"/>
      <c r="CUH3204" s="14"/>
      <c r="CUI3204" s="14"/>
      <c r="CUJ3204" s="14"/>
      <c r="CUK3204" s="14"/>
      <c r="CUL3204" s="14"/>
      <c r="CUM3204" s="14"/>
      <c r="CUN3204" s="14"/>
      <c r="CUO3204" s="14"/>
      <c r="CUP3204" s="14"/>
      <c r="CUQ3204" s="14"/>
      <c r="CUR3204" s="14"/>
      <c r="CUS3204" s="14"/>
      <c r="CUT3204" s="14"/>
      <c r="CUU3204" s="14"/>
      <c r="CUV3204" s="14"/>
      <c r="CUW3204" s="14"/>
      <c r="CUX3204" s="14"/>
      <c r="CUY3204" s="14"/>
      <c r="CUZ3204" s="14"/>
      <c r="CVA3204" s="14"/>
      <c r="CVB3204" s="14"/>
      <c r="CVC3204" s="14"/>
      <c r="CVD3204" s="14"/>
      <c r="CVE3204" s="14"/>
      <c r="CVF3204" s="14"/>
      <c r="CVG3204" s="14"/>
      <c r="CVH3204" s="14"/>
      <c r="CVI3204" s="14"/>
      <c r="CVJ3204" s="14"/>
      <c r="CVK3204" s="14"/>
      <c r="CVL3204" s="14"/>
      <c r="CVM3204" s="14"/>
      <c r="CVN3204" s="14"/>
      <c r="CVO3204" s="14"/>
      <c r="CVP3204" s="14"/>
      <c r="CVQ3204" s="14"/>
      <c r="CVR3204" s="14"/>
      <c r="CVS3204" s="14"/>
      <c r="CVT3204" s="14"/>
      <c r="CVU3204" s="14"/>
      <c r="CVV3204" s="14"/>
      <c r="CVW3204" s="14"/>
      <c r="CVX3204" s="14"/>
      <c r="CVY3204" s="14"/>
      <c r="CVZ3204" s="14"/>
      <c r="CWA3204" s="14"/>
      <c r="CWB3204" s="14"/>
      <c r="CWC3204" s="14"/>
      <c r="CWD3204" s="14"/>
      <c r="CWE3204" s="14"/>
      <c r="CWF3204" s="14"/>
      <c r="CWG3204" s="14"/>
      <c r="CWH3204" s="14"/>
      <c r="CWI3204" s="14"/>
      <c r="CWJ3204" s="14"/>
      <c r="CWK3204" s="14"/>
      <c r="CWL3204" s="14"/>
      <c r="CWM3204" s="14"/>
      <c r="CWN3204" s="14"/>
      <c r="CWO3204" s="14"/>
      <c r="CWP3204" s="14"/>
      <c r="CWQ3204" s="14"/>
      <c r="CWR3204" s="14"/>
      <c r="CWS3204" s="14"/>
      <c r="CWT3204" s="14"/>
      <c r="CWU3204" s="14"/>
      <c r="CWV3204" s="14"/>
      <c r="CWW3204" s="14"/>
      <c r="CWX3204" s="14"/>
      <c r="CWY3204" s="14"/>
      <c r="CWZ3204" s="14"/>
      <c r="CXA3204" s="14"/>
      <c r="CXB3204" s="14"/>
      <c r="CXC3204" s="14"/>
      <c r="CXD3204" s="14"/>
      <c r="CXE3204" s="14"/>
      <c r="CXF3204" s="14"/>
      <c r="CXG3204" s="14"/>
      <c r="CXH3204" s="14"/>
      <c r="CXI3204" s="14"/>
      <c r="CXJ3204" s="14"/>
      <c r="CXK3204" s="14"/>
      <c r="CXL3204" s="14"/>
      <c r="CXM3204" s="14"/>
      <c r="CXN3204" s="14"/>
      <c r="CXO3204" s="14"/>
      <c r="CXP3204" s="14"/>
      <c r="CXQ3204" s="14"/>
      <c r="CXR3204" s="14"/>
      <c r="CXS3204" s="14"/>
      <c r="CXT3204" s="14"/>
      <c r="CXU3204" s="14"/>
      <c r="CXV3204" s="14"/>
      <c r="CXW3204" s="14"/>
      <c r="CXX3204" s="14"/>
      <c r="CXY3204" s="14"/>
      <c r="CXZ3204" s="14"/>
      <c r="CYA3204" s="14"/>
      <c r="CYB3204" s="14"/>
      <c r="CYC3204" s="14"/>
      <c r="CYD3204" s="14"/>
      <c r="CYE3204" s="14"/>
      <c r="CYF3204" s="14"/>
      <c r="CYG3204" s="14"/>
      <c r="CYH3204" s="14"/>
      <c r="CYI3204" s="14"/>
      <c r="CYJ3204" s="14"/>
      <c r="CYK3204" s="14"/>
      <c r="CYL3204" s="14"/>
      <c r="CYM3204" s="14"/>
      <c r="CYN3204" s="14"/>
      <c r="CYO3204" s="14"/>
      <c r="CYP3204" s="14"/>
      <c r="CYQ3204" s="14"/>
      <c r="CYR3204" s="14"/>
      <c r="CYS3204" s="14"/>
      <c r="CYT3204" s="14"/>
      <c r="CYU3204" s="14"/>
      <c r="CYV3204" s="14"/>
      <c r="CYW3204" s="14"/>
      <c r="CYX3204" s="14"/>
      <c r="CYY3204" s="14"/>
      <c r="CYZ3204" s="14"/>
      <c r="CZA3204" s="14"/>
      <c r="CZB3204" s="14"/>
      <c r="CZC3204" s="14"/>
      <c r="CZD3204" s="14"/>
      <c r="CZE3204" s="14"/>
      <c r="CZF3204" s="14"/>
      <c r="CZG3204" s="14"/>
      <c r="CZH3204" s="14"/>
      <c r="CZI3204" s="14"/>
      <c r="CZJ3204" s="14"/>
      <c r="CZK3204" s="14"/>
      <c r="CZL3204" s="14"/>
      <c r="CZM3204" s="14"/>
      <c r="CZN3204" s="14"/>
      <c r="CZO3204" s="14"/>
      <c r="CZP3204" s="14"/>
      <c r="CZQ3204" s="14"/>
      <c r="CZR3204" s="14"/>
      <c r="CZS3204" s="14"/>
      <c r="CZT3204" s="14"/>
      <c r="CZU3204" s="14"/>
      <c r="CZV3204" s="14"/>
      <c r="CZW3204" s="14"/>
      <c r="CZX3204" s="14"/>
      <c r="CZY3204" s="14"/>
      <c r="CZZ3204" s="14"/>
      <c r="DAA3204" s="14"/>
      <c r="DAB3204" s="14"/>
      <c r="DAC3204" s="14"/>
      <c r="DAD3204" s="14"/>
      <c r="DAE3204" s="14"/>
      <c r="DAF3204" s="14"/>
      <c r="DAG3204" s="14"/>
      <c r="DAH3204" s="14"/>
      <c r="DAI3204" s="14"/>
      <c r="DAJ3204" s="14"/>
      <c r="DAK3204" s="14"/>
      <c r="DAL3204" s="14"/>
      <c r="DAM3204" s="14"/>
      <c r="DAN3204" s="14"/>
      <c r="DAO3204" s="14"/>
      <c r="DAP3204" s="14"/>
      <c r="DAQ3204" s="14"/>
      <c r="DAR3204" s="14"/>
      <c r="DAS3204" s="14"/>
      <c r="DAT3204" s="14"/>
      <c r="DAU3204" s="14"/>
      <c r="DAV3204" s="14"/>
      <c r="DAW3204" s="14"/>
      <c r="DAX3204" s="14"/>
      <c r="DAY3204" s="14"/>
      <c r="DAZ3204" s="14"/>
      <c r="DBA3204" s="14"/>
      <c r="DBB3204" s="14"/>
      <c r="DBC3204" s="14"/>
      <c r="DBD3204" s="14"/>
      <c r="DBE3204" s="14"/>
      <c r="DBF3204" s="14"/>
      <c r="DBG3204" s="14"/>
      <c r="DBH3204" s="14"/>
      <c r="DBI3204" s="14"/>
      <c r="DBJ3204" s="14"/>
      <c r="DBK3204" s="14"/>
      <c r="DBL3204" s="14"/>
      <c r="DBM3204" s="14"/>
      <c r="DBN3204" s="14"/>
      <c r="DBO3204" s="14"/>
      <c r="DBP3204" s="14"/>
      <c r="DBQ3204" s="14"/>
      <c r="DBR3204" s="14"/>
      <c r="DBS3204" s="14"/>
      <c r="DBT3204" s="14"/>
      <c r="DBU3204" s="14"/>
      <c r="DBV3204" s="14"/>
      <c r="DBW3204" s="14"/>
      <c r="DBX3204" s="14"/>
      <c r="DBY3204" s="14"/>
      <c r="DBZ3204" s="14"/>
      <c r="DCA3204" s="14"/>
      <c r="DCB3204" s="14"/>
      <c r="DCC3204" s="14"/>
      <c r="DCD3204" s="14"/>
      <c r="DCE3204" s="14"/>
      <c r="DCF3204" s="14"/>
      <c r="DCG3204" s="14"/>
      <c r="DCH3204" s="14"/>
      <c r="DCI3204" s="14"/>
      <c r="DCJ3204" s="14"/>
      <c r="DCK3204" s="14"/>
      <c r="DCL3204" s="14"/>
      <c r="DCM3204" s="14"/>
      <c r="DCN3204" s="14"/>
      <c r="DCO3204" s="14"/>
      <c r="DCP3204" s="14"/>
      <c r="DCQ3204" s="14"/>
      <c r="DCR3204" s="14"/>
      <c r="DCS3204" s="14"/>
      <c r="DCT3204" s="14"/>
      <c r="DCU3204" s="14"/>
      <c r="DCV3204" s="14"/>
      <c r="DCW3204" s="14"/>
      <c r="DCX3204" s="14"/>
      <c r="DCY3204" s="14"/>
      <c r="DCZ3204" s="14"/>
      <c r="DDA3204" s="14"/>
      <c r="DDB3204" s="14"/>
      <c r="DDC3204" s="14"/>
      <c r="DDD3204" s="14"/>
      <c r="DDE3204" s="14"/>
      <c r="DDF3204" s="14"/>
      <c r="DDG3204" s="14"/>
      <c r="DDH3204" s="14"/>
      <c r="DDI3204" s="14"/>
      <c r="DDJ3204" s="14"/>
      <c r="DDK3204" s="14"/>
      <c r="DDL3204" s="14"/>
      <c r="DDM3204" s="14"/>
      <c r="DDN3204" s="14"/>
      <c r="DDO3204" s="14"/>
      <c r="DDP3204" s="14"/>
      <c r="DDQ3204" s="14"/>
      <c r="DDR3204" s="14"/>
      <c r="DDS3204" s="14"/>
      <c r="DDT3204" s="14"/>
      <c r="DDU3204" s="14"/>
      <c r="DDV3204" s="14"/>
      <c r="DDW3204" s="14"/>
      <c r="DDX3204" s="14"/>
      <c r="DDY3204" s="14"/>
      <c r="DDZ3204" s="14"/>
      <c r="DEA3204" s="14"/>
      <c r="DEB3204" s="14"/>
      <c r="DEC3204" s="14"/>
      <c r="DED3204" s="14"/>
      <c r="DEE3204" s="14"/>
      <c r="DEF3204" s="14"/>
      <c r="DEG3204" s="14"/>
      <c r="DEH3204" s="14"/>
      <c r="DEI3204" s="14"/>
      <c r="DEJ3204" s="14"/>
      <c r="DEK3204" s="14"/>
      <c r="DEL3204" s="14"/>
      <c r="DEM3204" s="14"/>
      <c r="DEN3204" s="14"/>
      <c r="DEO3204" s="14"/>
      <c r="DEP3204" s="14"/>
      <c r="DEQ3204" s="14"/>
      <c r="DER3204" s="14"/>
      <c r="DES3204" s="14"/>
      <c r="DET3204" s="14"/>
      <c r="DEU3204" s="14"/>
      <c r="DEV3204" s="14"/>
      <c r="DEW3204" s="14"/>
      <c r="DEX3204" s="14"/>
      <c r="DEY3204" s="14"/>
      <c r="DEZ3204" s="14"/>
      <c r="DFA3204" s="14"/>
      <c r="DFB3204" s="14"/>
      <c r="DFC3204" s="14"/>
      <c r="DFD3204" s="14"/>
      <c r="DFE3204" s="14"/>
      <c r="DFF3204" s="14"/>
      <c r="DFG3204" s="14"/>
      <c r="DFH3204" s="14"/>
      <c r="DFI3204" s="14"/>
      <c r="DFJ3204" s="14"/>
      <c r="DFK3204" s="14"/>
      <c r="DFL3204" s="14"/>
      <c r="DFM3204" s="14"/>
      <c r="DFN3204" s="14"/>
      <c r="DFO3204" s="14"/>
      <c r="DFP3204" s="14"/>
      <c r="DFQ3204" s="14"/>
      <c r="DFR3204" s="14"/>
      <c r="DFS3204" s="14"/>
      <c r="DFT3204" s="14"/>
      <c r="DFU3204" s="14"/>
      <c r="DFV3204" s="14"/>
      <c r="DFW3204" s="14"/>
      <c r="DFX3204" s="14"/>
      <c r="DFY3204" s="14"/>
      <c r="DFZ3204" s="14"/>
      <c r="DGA3204" s="14"/>
      <c r="DGB3204" s="14"/>
      <c r="DGC3204" s="14"/>
      <c r="DGD3204" s="14"/>
      <c r="DGE3204" s="14"/>
      <c r="DGF3204" s="14"/>
      <c r="DGG3204" s="14"/>
      <c r="DGH3204" s="14"/>
      <c r="DGI3204" s="14"/>
      <c r="DGJ3204" s="14"/>
      <c r="DGK3204" s="14"/>
      <c r="DGL3204" s="14"/>
      <c r="DGM3204" s="14"/>
      <c r="DGN3204" s="14"/>
      <c r="DGO3204" s="14"/>
      <c r="DGP3204" s="14"/>
      <c r="DGQ3204" s="14"/>
      <c r="DGR3204" s="14"/>
      <c r="DGS3204" s="14"/>
      <c r="DGT3204" s="14"/>
      <c r="DGU3204" s="14"/>
      <c r="DGV3204" s="14"/>
      <c r="DGW3204" s="14"/>
      <c r="DGX3204" s="14"/>
      <c r="DGY3204" s="14"/>
      <c r="DGZ3204" s="14"/>
      <c r="DHA3204" s="14"/>
      <c r="DHB3204" s="14"/>
      <c r="DHC3204" s="14"/>
      <c r="DHD3204" s="14"/>
      <c r="DHE3204" s="14"/>
      <c r="DHF3204" s="14"/>
      <c r="DHG3204" s="14"/>
      <c r="DHH3204" s="14"/>
      <c r="DHI3204" s="14"/>
      <c r="DHJ3204" s="14"/>
      <c r="DHK3204" s="14"/>
      <c r="DHL3204" s="14"/>
      <c r="DHM3204" s="14"/>
      <c r="DHN3204" s="14"/>
      <c r="DHO3204" s="14"/>
      <c r="DHP3204" s="14"/>
      <c r="DHQ3204" s="14"/>
      <c r="DHR3204" s="14"/>
      <c r="DHS3204" s="14"/>
      <c r="DHT3204" s="14"/>
      <c r="DHU3204" s="14"/>
      <c r="DHV3204" s="14"/>
      <c r="DHW3204" s="14"/>
      <c r="DHX3204" s="14"/>
      <c r="DHY3204" s="14"/>
      <c r="DHZ3204" s="14"/>
      <c r="DIA3204" s="14"/>
      <c r="DIB3204" s="14"/>
      <c r="DIC3204" s="14"/>
      <c r="DID3204" s="14"/>
      <c r="DIE3204" s="14"/>
      <c r="DIF3204" s="14"/>
      <c r="DIG3204" s="14"/>
      <c r="DIH3204" s="14"/>
      <c r="DII3204" s="14"/>
      <c r="DIJ3204" s="14"/>
      <c r="DIK3204" s="14"/>
      <c r="DIL3204" s="14"/>
      <c r="DIM3204" s="14"/>
      <c r="DIN3204" s="14"/>
      <c r="DIO3204" s="14"/>
      <c r="DIP3204" s="14"/>
      <c r="DIQ3204" s="14"/>
      <c r="DIR3204" s="14"/>
      <c r="DIS3204" s="14"/>
      <c r="DIT3204" s="14"/>
      <c r="DIU3204" s="14"/>
      <c r="DIV3204" s="14"/>
      <c r="DIW3204" s="14"/>
      <c r="DIX3204" s="14"/>
      <c r="DIY3204" s="14"/>
      <c r="DIZ3204" s="14"/>
      <c r="DJA3204" s="14"/>
      <c r="DJB3204" s="14"/>
      <c r="DJC3204" s="14"/>
      <c r="DJD3204" s="14"/>
      <c r="DJE3204" s="14"/>
      <c r="DJF3204" s="14"/>
      <c r="DJG3204" s="14"/>
      <c r="DJH3204" s="14"/>
      <c r="DJI3204" s="14"/>
      <c r="DJJ3204" s="14"/>
      <c r="DJK3204" s="14"/>
      <c r="DJL3204" s="14"/>
      <c r="DJM3204" s="14"/>
      <c r="DJN3204" s="14"/>
      <c r="DJO3204" s="14"/>
      <c r="DJP3204" s="14"/>
      <c r="DJQ3204" s="14"/>
      <c r="DJR3204" s="14"/>
      <c r="DJS3204" s="14"/>
      <c r="DJT3204" s="14"/>
      <c r="DJU3204" s="14"/>
      <c r="DJV3204" s="14"/>
      <c r="DJW3204" s="14"/>
      <c r="DJX3204" s="14"/>
      <c r="DJY3204" s="14"/>
      <c r="DJZ3204" s="14"/>
      <c r="DKA3204" s="14"/>
      <c r="DKB3204" s="14"/>
      <c r="DKC3204" s="14"/>
      <c r="DKD3204" s="14"/>
      <c r="DKE3204" s="14"/>
      <c r="DKF3204" s="14"/>
      <c r="DKG3204" s="14"/>
      <c r="DKH3204" s="14"/>
      <c r="DKI3204" s="14"/>
      <c r="DKJ3204" s="14"/>
      <c r="DKK3204" s="14"/>
      <c r="DKL3204" s="14"/>
      <c r="DKM3204" s="14"/>
      <c r="DKN3204" s="14"/>
      <c r="DKO3204" s="14"/>
      <c r="DKP3204" s="14"/>
      <c r="DKQ3204" s="14"/>
      <c r="DKR3204" s="14"/>
      <c r="DKS3204" s="14"/>
      <c r="DKT3204" s="14"/>
      <c r="DKU3204" s="14"/>
      <c r="DKV3204" s="14"/>
      <c r="DKW3204" s="14"/>
      <c r="DKX3204" s="14"/>
      <c r="DKY3204" s="14"/>
      <c r="DKZ3204" s="14"/>
      <c r="DLA3204" s="14"/>
      <c r="DLB3204" s="14"/>
      <c r="DLC3204" s="14"/>
      <c r="DLD3204" s="14"/>
      <c r="DLE3204" s="14"/>
      <c r="DLF3204" s="14"/>
      <c r="DLG3204" s="14"/>
      <c r="DLH3204" s="14"/>
      <c r="DLI3204" s="14"/>
      <c r="DLJ3204" s="14"/>
      <c r="DLK3204" s="14"/>
      <c r="DLL3204" s="14"/>
      <c r="DLM3204" s="14"/>
      <c r="DLN3204" s="14"/>
      <c r="DLO3204" s="14"/>
      <c r="DLP3204" s="14"/>
      <c r="DLQ3204" s="14"/>
      <c r="DLR3204" s="14"/>
      <c r="DLS3204" s="14"/>
      <c r="DLT3204" s="14"/>
      <c r="DLU3204" s="14"/>
      <c r="DLV3204" s="14"/>
      <c r="DLW3204" s="14"/>
      <c r="DLX3204" s="14"/>
      <c r="DLY3204" s="14"/>
      <c r="DLZ3204" s="14"/>
      <c r="DMA3204" s="14"/>
      <c r="DMB3204" s="14"/>
      <c r="DMC3204" s="14"/>
      <c r="DMD3204" s="14"/>
      <c r="DME3204" s="14"/>
      <c r="DMF3204" s="14"/>
      <c r="DMG3204" s="14"/>
      <c r="DMH3204" s="14"/>
      <c r="DMI3204" s="14"/>
      <c r="DMJ3204" s="14"/>
      <c r="DMK3204" s="14"/>
      <c r="DML3204" s="14"/>
      <c r="DMM3204" s="14"/>
      <c r="DMN3204" s="14"/>
      <c r="DMO3204" s="14"/>
      <c r="DMP3204" s="14"/>
      <c r="DMQ3204" s="14"/>
      <c r="DMR3204" s="14"/>
      <c r="DMS3204" s="14"/>
      <c r="DMT3204" s="14"/>
      <c r="DMU3204" s="14"/>
      <c r="DMV3204" s="14"/>
      <c r="DMW3204" s="14"/>
      <c r="DMX3204" s="14"/>
      <c r="DMY3204" s="14"/>
      <c r="DMZ3204" s="14"/>
      <c r="DNA3204" s="14"/>
      <c r="DNB3204" s="14"/>
      <c r="DNC3204" s="14"/>
      <c r="DND3204" s="14"/>
      <c r="DNE3204" s="14"/>
      <c r="DNF3204" s="14"/>
      <c r="DNG3204" s="14"/>
      <c r="DNH3204" s="14"/>
      <c r="DNI3204" s="14"/>
      <c r="DNJ3204" s="14"/>
      <c r="DNK3204" s="14"/>
      <c r="DNL3204" s="14"/>
      <c r="DNM3204" s="14"/>
      <c r="DNN3204" s="14"/>
      <c r="DNO3204" s="14"/>
      <c r="DNP3204" s="14"/>
      <c r="DNQ3204" s="14"/>
      <c r="DNR3204" s="14"/>
      <c r="DNS3204" s="14"/>
      <c r="DNT3204" s="14"/>
      <c r="DNU3204" s="14"/>
      <c r="DNV3204" s="14"/>
      <c r="DNW3204" s="14"/>
      <c r="DNX3204" s="14"/>
      <c r="DNY3204" s="14"/>
      <c r="DNZ3204" s="14"/>
      <c r="DOA3204" s="14"/>
      <c r="DOB3204" s="14"/>
      <c r="DOC3204" s="14"/>
      <c r="DOD3204" s="14"/>
      <c r="DOE3204" s="14"/>
      <c r="DOF3204" s="14"/>
      <c r="DOG3204" s="14"/>
      <c r="DOH3204" s="14"/>
      <c r="DOI3204" s="14"/>
      <c r="DOJ3204" s="14"/>
      <c r="DOK3204" s="14"/>
      <c r="DOL3204" s="14"/>
      <c r="DOM3204" s="14"/>
      <c r="DON3204" s="14"/>
      <c r="DOO3204" s="14"/>
      <c r="DOP3204" s="14"/>
      <c r="DOQ3204" s="14"/>
      <c r="DOR3204" s="14"/>
      <c r="DOS3204" s="14"/>
      <c r="DOT3204" s="14"/>
      <c r="DOU3204" s="14"/>
      <c r="DOV3204" s="14"/>
      <c r="DOW3204" s="14"/>
      <c r="DOX3204" s="14"/>
      <c r="DOY3204" s="14"/>
      <c r="DOZ3204" s="14"/>
      <c r="DPA3204" s="14"/>
      <c r="DPB3204" s="14"/>
      <c r="DPC3204" s="14"/>
      <c r="DPD3204" s="14"/>
      <c r="DPE3204" s="14"/>
      <c r="DPF3204" s="14"/>
      <c r="DPG3204" s="14"/>
      <c r="DPH3204" s="14"/>
      <c r="DPI3204" s="14"/>
      <c r="DPJ3204" s="14"/>
      <c r="DPK3204" s="14"/>
      <c r="DPL3204" s="14"/>
      <c r="DPM3204" s="14"/>
      <c r="DPN3204" s="14"/>
      <c r="DPO3204" s="14"/>
      <c r="DPP3204" s="14"/>
      <c r="DPQ3204" s="14"/>
      <c r="DPR3204" s="14"/>
      <c r="DPS3204" s="14"/>
      <c r="DPT3204" s="14"/>
      <c r="DPU3204" s="14"/>
      <c r="DPV3204" s="14"/>
      <c r="DPW3204" s="14"/>
      <c r="DPX3204" s="14"/>
      <c r="DPY3204" s="14"/>
      <c r="DPZ3204" s="14"/>
      <c r="DQA3204" s="14"/>
      <c r="DQB3204" s="14"/>
      <c r="DQC3204" s="14"/>
      <c r="DQD3204" s="14"/>
      <c r="DQE3204" s="14"/>
      <c r="DQF3204" s="14"/>
      <c r="DQG3204" s="14"/>
      <c r="DQH3204" s="14"/>
      <c r="DQI3204" s="14"/>
      <c r="DQJ3204" s="14"/>
      <c r="DQK3204" s="14"/>
      <c r="DQL3204" s="14"/>
      <c r="DQM3204" s="14"/>
      <c r="DQN3204" s="14"/>
      <c r="DQO3204" s="14"/>
      <c r="DQP3204" s="14"/>
      <c r="DQQ3204" s="14"/>
      <c r="DQR3204" s="14"/>
      <c r="DQS3204" s="14"/>
      <c r="DQT3204" s="14"/>
      <c r="DQU3204" s="14"/>
      <c r="DQV3204" s="14"/>
      <c r="DQW3204" s="14"/>
      <c r="DQX3204" s="14"/>
      <c r="DQY3204" s="14"/>
      <c r="DQZ3204" s="14"/>
      <c r="DRA3204" s="14"/>
      <c r="DRB3204" s="14"/>
      <c r="DRC3204" s="14"/>
      <c r="DRD3204" s="14"/>
      <c r="DRE3204" s="14"/>
      <c r="DRF3204" s="14"/>
      <c r="DRG3204" s="14"/>
      <c r="DRH3204" s="14"/>
      <c r="DRI3204" s="14"/>
      <c r="DRJ3204" s="14"/>
      <c r="DRK3204" s="14"/>
      <c r="DRL3204" s="14"/>
      <c r="DRM3204" s="14"/>
      <c r="DRN3204" s="14"/>
      <c r="DRO3204" s="14"/>
      <c r="DRP3204" s="14"/>
      <c r="DRQ3204" s="14"/>
      <c r="DRR3204" s="14"/>
      <c r="DRS3204" s="14"/>
      <c r="DRT3204" s="14"/>
      <c r="DRU3204" s="14"/>
      <c r="DRV3204" s="14"/>
      <c r="DRW3204" s="14"/>
      <c r="DRX3204" s="14"/>
      <c r="DRY3204" s="14"/>
      <c r="DRZ3204" s="14"/>
      <c r="DSA3204" s="14"/>
      <c r="DSB3204" s="14"/>
      <c r="DSC3204" s="14"/>
      <c r="DSD3204" s="14"/>
      <c r="DSE3204" s="14"/>
      <c r="DSF3204" s="14"/>
      <c r="DSG3204" s="14"/>
      <c r="DSH3204" s="14"/>
      <c r="DSI3204" s="14"/>
      <c r="DSJ3204" s="14"/>
      <c r="DSK3204" s="14"/>
      <c r="DSL3204" s="14"/>
      <c r="DSM3204" s="14"/>
      <c r="DSN3204" s="14"/>
      <c r="DSO3204" s="14"/>
      <c r="DSP3204" s="14"/>
      <c r="DSQ3204" s="14"/>
      <c r="DSR3204" s="14"/>
      <c r="DSS3204" s="14"/>
      <c r="DST3204" s="14"/>
      <c r="DSU3204" s="14"/>
      <c r="DSV3204" s="14"/>
      <c r="DSW3204" s="14"/>
      <c r="DSX3204" s="14"/>
      <c r="DSY3204" s="14"/>
      <c r="DSZ3204" s="14"/>
      <c r="DTA3204" s="14"/>
      <c r="DTB3204" s="14"/>
      <c r="DTC3204" s="14"/>
      <c r="DTD3204" s="14"/>
      <c r="DTE3204" s="14"/>
      <c r="DTF3204" s="14"/>
      <c r="DTG3204" s="14"/>
      <c r="DTH3204" s="14"/>
      <c r="DTI3204" s="14"/>
      <c r="DTJ3204" s="14"/>
      <c r="DTK3204" s="14"/>
      <c r="DTL3204" s="14"/>
      <c r="DTM3204" s="14"/>
      <c r="DTN3204" s="14"/>
      <c r="DTO3204" s="14"/>
      <c r="DTP3204" s="14"/>
      <c r="DTQ3204" s="14"/>
      <c r="DTR3204" s="14"/>
      <c r="DTS3204" s="14"/>
      <c r="DTT3204" s="14"/>
      <c r="DTU3204" s="14"/>
      <c r="DTV3204" s="14"/>
      <c r="DTW3204" s="14"/>
      <c r="DTX3204" s="14"/>
      <c r="DTY3204" s="14"/>
      <c r="DTZ3204" s="14"/>
      <c r="DUA3204" s="14"/>
      <c r="DUB3204" s="14"/>
      <c r="DUC3204" s="14"/>
      <c r="DUD3204" s="14"/>
      <c r="DUE3204" s="14"/>
      <c r="DUF3204" s="14"/>
      <c r="DUG3204" s="14"/>
      <c r="DUH3204" s="14"/>
      <c r="DUI3204" s="14"/>
      <c r="DUJ3204" s="14"/>
      <c r="DUK3204" s="14"/>
      <c r="DUL3204" s="14"/>
      <c r="DUM3204" s="14"/>
      <c r="DUN3204" s="14"/>
      <c r="DUO3204" s="14"/>
      <c r="DUP3204" s="14"/>
      <c r="DUQ3204" s="14"/>
      <c r="DUR3204" s="14"/>
      <c r="DUS3204" s="14"/>
      <c r="DUT3204" s="14"/>
      <c r="DUU3204" s="14"/>
      <c r="DUV3204" s="14"/>
      <c r="DUW3204" s="14"/>
      <c r="DUX3204" s="14"/>
      <c r="DUY3204" s="14"/>
      <c r="DUZ3204" s="14"/>
      <c r="DVA3204" s="14"/>
      <c r="DVB3204" s="14"/>
      <c r="DVC3204" s="14"/>
      <c r="DVD3204" s="14"/>
      <c r="DVE3204" s="14"/>
      <c r="DVF3204" s="14"/>
      <c r="DVG3204" s="14"/>
      <c r="DVH3204" s="14"/>
      <c r="DVI3204" s="14"/>
      <c r="DVJ3204" s="14"/>
      <c r="DVK3204" s="14"/>
      <c r="DVL3204" s="14"/>
      <c r="DVM3204" s="14"/>
      <c r="DVN3204" s="14"/>
      <c r="DVO3204" s="14"/>
      <c r="DVP3204" s="14"/>
      <c r="DVQ3204" s="14"/>
      <c r="DVR3204" s="14"/>
      <c r="DVS3204" s="14"/>
      <c r="DVT3204" s="14"/>
      <c r="DVU3204" s="14"/>
      <c r="DVV3204" s="14"/>
      <c r="DVW3204" s="14"/>
      <c r="DVX3204" s="14"/>
      <c r="DVY3204" s="14"/>
      <c r="DVZ3204" s="14"/>
      <c r="DWA3204" s="14"/>
      <c r="DWB3204" s="14"/>
      <c r="DWC3204" s="14"/>
      <c r="DWD3204" s="14"/>
      <c r="DWE3204" s="14"/>
      <c r="DWF3204" s="14"/>
      <c r="DWG3204" s="14"/>
      <c r="DWH3204" s="14"/>
      <c r="DWI3204" s="14"/>
      <c r="DWJ3204" s="14"/>
      <c r="DWK3204" s="14"/>
      <c r="DWL3204" s="14"/>
      <c r="DWM3204" s="14"/>
      <c r="DWN3204" s="14"/>
      <c r="DWO3204" s="14"/>
      <c r="DWP3204" s="14"/>
      <c r="DWQ3204" s="14"/>
      <c r="DWR3204" s="14"/>
      <c r="DWS3204" s="14"/>
      <c r="DWT3204" s="14"/>
      <c r="DWU3204" s="14"/>
      <c r="DWV3204" s="14"/>
      <c r="DWW3204" s="14"/>
      <c r="DWX3204" s="14"/>
      <c r="DWY3204" s="14"/>
      <c r="DWZ3204" s="14"/>
      <c r="DXA3204" s="14"/>
      <c r="DXB3204" s="14"/>
      <c r="DXC3204" s="14"/>
      <c r="DXD3204" s="14"/>
      <c r="DXE3204" s="14"/>
      <c r="DXF3204" s="14"/>
      <c r="DXG3204" s="14"/>
      <c r="DXH3204" s="14"/>
      <c r="DXI3204" s="14"/>
      <c r="DXJ3204" s="14"/>
      <c r="DXK3204" s="14"/>
      <c r="DXL3204" s="14"/>
      <c r="DXM3204" s="14"/>
      <c r="DXN3204" s="14"/>
      <c r="DXO3204" s="14"/>
      <c r="DXP3204" s="14"/>
      <c r="DXQ3204" s="14"/>
      <c r="DXR3204" s="14"/>
      <c r="DXS3204" s="14"/>
      <c r="DXT3204" s="14"/>
      <c r="DXU3204" s="14"/>
      <c r="DXV3204" s="14"/>
      <c r="DXW3204" s="14"/>
      <c r="DXX3204" s="14"/>
      <c r="DXY3204" s="14"/>
      <c r="DXZ3204" s="14"/>
      <c r="DYA3204" s="14"/>
      <c r="DYB3204" s="14"/>
      <c r="DYC3204" s="14"/>
      <c r="DYD3204" s="14"/>
      <c r="DYE3204" s="14"/>
      <c r="DYF3204" s="14"/>
      <c r="DYG3204" s="14"/>
      <c r="DYH3204" s="14"/>
      <c r="DYI3204" s="14"/>
      <c r="DYJ3204" s="14"/>
      <c r="DYK3204" s="14"/>
      <c r="DYL3204" s="14"/>
      <c r="DYM3204" s="14"/>
      <c r="DYN3204" s="14"/>
      <c r="DYO3204" s="14"/>
      <c r="DYP3204" s="14"/>
      <c r="DYQ3204" s="14"/>
      <c r="DYR3204" s="14"/>
      <c r="DYS3204" s="14"/>
      <c r="DYT3204" s="14"/>
      <c r="DYU3204" s="14"/>
      <c r="DYV3204" s="14"/>
      <c r="DYW3204" s="14"/>
      <c r="DYX3204" s="14"/>
      <c r="DYY3204" s="14"/>
      <c r="DYZ3204" s="14"/>
      <c r="DZA3204" s="14"/>
      <c r="DZB3204" s="14"/>
      <c r="DZC3204" s="14"/>
      <c r="DZD3204" s="14"/>
      <c r="DZE3204" s="14"/>
      <c r="DZF3204" s="14"/>
      <c r="DZG3204" s="14"/>
      <c r="DZH3204" s="14"/>
      <c r="DZI3204" s="14"/>
      <c r="DZJ3204" s="14"/>
      <c r="DZK3204" s="14"/>
      <c r="DZL3204" s="14"/>
      <c r="DZM3204" s="14"/>
      <c r="DZN3204" s="14"/>
      <c r="DZO3204" s="14"/>
      <c r="DZP3204" s="14"/>
      <c r="DZQ3204" s="14"/>
      <c r="DZR3204" s="14"/>
      <c r="DZS3204" s="14"/>
      <c r="DZT3204" s="14"/>
      <c r="DZU3204" s="14"/>
      <c r="DZV3204" s="14"/>
      <c r="DZW3204" s="14"/>
      <c r="DZX3204" s="14"/>
      <c r="DZY3204" s="14"/>
      <c r="DZZ3204" s="14"/>
      <c r="EAA3204" s="14"/>
      <c r="EAB3204" s="14"/>
      <c r="EAC3204" s="14"/>
      <c r="EAD3204" s="14"/>
      <c r="EAE3204" s="14"/>
      <c r="EAF3204" s="14"/>
      <c r="EAG3204" s="14"/>
      <c r="EAH3204" s="14"/>
      <c r="EAI3204" s="14"/>
      <c r="EAJ3204" s="14"/>
      <c r="EAK3204" s="14"/>
      <c r="EAL3204" s="14"/>
      <c r="EAM3204" s="14"/>
      <c r="EAN3204" s="14"/>
      <c r="EAO3204" s="14"/>
      <c r="EAP3204" s="14"/>
      <c r="EAQ3204" s="14"/>
      <c r="EAR3204" s="14"/>
      <c r="EAS3204" s="14"/>
      <c r="EAT3204" s="14"/>
      <c r="EAU3204" s="14"/>
      <c r="EAV3204" s="14"/>
      <c r="EAW3204" s="14"/>
      <c r="EAX3204" s="14"/>
      <c r="EAY3204" s="14"/>
      <c r="EAZ3204" s="14"/>
      <c r="EBA3204" s="14"/>
      <c r="EBB3204" s="14"/>
      <c r="EBC3204" s="14"/>
      <c r="EBD3204" s="14"/>
      <c r="EBE3204" s="14"/>
      <c r="EBF3204" s="14"/>
      <c r="EBG3204" s="14"/>
      <c r="EBH3204" s="14"/>
      <c r="EBI3204" s="14"/>
      <c r="EBJ3204" s="14"/>
      <c r="EBK3204" s="14"/>
      <c r="EBL3204" s="14"/>
      <c r="EBM3204" s="14"/>
      <c r="EBN3204" s="14"/>
      <c r="EBO3204" s="14"/>
      <c r="EBP3204" s="14"/>
      <c r="EBQ3204" s="14"/>
      <c r="EBR3204" s="14"/>
      <c r="EBS3204" s="14"/>
      <c r="EBT3204" s="14"/>
      <c r="EBU3204" s="14"/>
      <c r="EBV3204" s="14"/>
      <c r="EBW3204" s="14"/>
      <c r="EBX3204" s="14"/>
      <c r="EBY3204" s="14"/>
      <c r="EBZ3204" s="14"/>
      <c r="ECA3204" s="14"/>
      <c r="ECB3204" s="14"/>
      <c r="ECC3204" s="14"/>
      <c r="ECD3204" s="14"/>
      <c r="ECE3204" s="14"/>
      <c r="ECF3204" s="14"/>
      <c r="ECG3204" s="14"/>
      <c r="ECH3204" s="14"/>
      <c r="ECI3204" s="14"/>
      <c r="ECJ3204" s="14"/>
      <c r="ECK3204" s="14"/>
      <c r="ECL3204" s="14"/>
      <c r="ECM3204" s="14"/>
      <c r="ECN3204" s="14"/>
      <c r="ECO3204" s="14"/>
      <c r="ECP3204" s="14"/>
      <c r="ECQ3204" s="14"/>
      <c r="ECR3204" s="14"/>
      <c r="ECS3204" s="14"/>
      <c r="ECT3204" s="14"/>
      <c r="ECU3204" s="14"/>
      <c r="ECV3204" s="14"/>
      <c r="ECW3204" s="14"/>
      <c r="ECX3204" s="14"/>
      <c r="ECY3204" s="14"/>
      <c r="ECZ3204" s="14"/>
      <c r="EDA3204" s="14"/>
      <c r="EDB3204" s="14"/>
      <c r="EDC3204" s="14"/>
      <c r="EDD3204" s="14"/>
      <c r="EDE3204" s="14"/>
      <c r="EDF3204" s="14"/>
      <c r="EDG3204" s="14"/>
      <c r="EDH3204" s="14"/>
      <c r="EDI3204" s="14"/>
      <c r="EDJ3204" s="14"/>
      <c r="EDK3204" s="14"/>
      <c r="EDL3204" s="14"/>
      <c r="EDM3204" s="14"/>
      <c r="EDN3204" s="14"/>
      <c r="EDO3204" s="14"/>
      <c r="EDP3204" s="14"/>
      <c r="EDQ3204" s="14"/>
      <c r="EDR3204" s="14"/>
      <c r="EDS3204" s="14"/>
      <c r="EDT3204" s="14"/>
      <c r="EDU3204" s="14"/>
      <c r="EDV3204" s="14"/>
      <c r="EDW3204" s="14"/>
      <c r="EDX3204" s="14"/>
      <c r="EDY3204" s="14"/>
      <c r="EDZ3204" s="14"/>
      <c r="EEA3204" s="14"/>
      <c r="EEB3204" s="14"/>
      <c r="EEC3204" s="14"/>
      <c r="EED3204" s="14"/>
      <c r="EEE3204" s="14"/>
      <c r="EEF3204" s="14"/>
      <c r="EEG3204" s="14"/>
      <c r="EEH3204" s="14"/>
      <c r="EEI3204" s="14"/>
      <c r="EEJ3204" s="14"/>
      <c r="EEK3204" s="14"/>
      <c r="EEL3204" s="14"/>
      <c r="EEM3204" s="14"/>
      <c r="EEN3204" s="14"/>
      <c r="EEO3204" s="14"/>
      <c r="EEP3204" s="14"/>
      <c r="EEQ3204" s="14"/>
      <c r="EER3204" s="14"/>
      <c r="EES3204" s="14"/>
      <c r="EET3204" s="14"/>
      <c r="EEU3204" s="14"/>
      <c r="EEV3204" s="14"/>
      <c r="EEW3204" s="14"/>
      <c r="EEX3204" s="14"/>
      <c r="EEY3204" s="14"/>
      <c r="EEZ3204" s="14"/>
      <c r="EFA3204" s="14"/>
      <c r="EFB3204" s="14"/>
      <c r="EFC3204" s="14"/>
      <c r="EFD3204" s="14"/>
      <c r="EFE3204" s="14"/>
      <c r="EFF3204" s="14"/>
      <c r="EFG3204" s="14"/>
      <c r="EFH3204" s="14"/>
      <c r="EFI3204" s="14"/>
      <c r="EFJ3204" s="14"/>
      <c r="EFK3204" s="14"/>
      <c r="EFL3204" s="14"/>
      <c r="EFM3204" s="14"/>
      <c r="EFN3204" s="14"/>
      <c r="EFO3204" s="14"/>
      <c r="EFP3204" s="14"/>
      <c r="EFQ3204" s="14"/>
      <c r="EFR3204" s="14"/>
      <c r="EFS3204" s="14"/>
      <c r="EFT3204" s="14"/>
      <c r="EFU3204" s="14"/>
      <c r="EFV3204" s="14"/>
      <c r="EFW3204" s="14"/>
      <c r="EFX3204" s="14"/>
      <c r="EFY3204" s="14"/>
      <c r="EFZ3204" s="14"/>
      <c r="EGA3204" s="14"/>
      <c r="EGB3204" s="14"/>
      <c r="EGC3204" s="14"/>
      <c r="EGD3204" s="14"/>
      <c r="EGE3204" s="14"/>
      <c r="EGF3204" s="14"/>
      <c r="EGG3204" s="14"/>
      <c r="EGH3204" s="14"/>
      <c r="EGI3204" s="14"/>
      <c r="EGJ3204" s="14"/>
      <c r="EGK3204" s="14"/>
      <c r="EGL3204" s="14"/>
      <c r="EGM3204" s="14"/>
      <c r="EGN3204" s="14"/>
      <c r="EGO3204" s="14"/>
      <c r="EGP3204" s="14"/>
      <c r="EGQ3204" s="14"/>
      <c r="EGR3204" s="14"/>
      <c r="EGS3204" s="14"/>
      <c r="EGT3204" s="14"/>
      <c r="EGU3204" s="14"/>
      <c r="EGV3204" s="14"/>
      <c r="EGW3204" s="14"/>
      <c r="EGX3204" s="14"/>
      <c r="EGY3204" s="14"/>
      <c r="EGZ3204" s="14"/>
      <c r="EHA3204" s="14"/>
      <c r="EHB3204" s="14"/>
      <c r="EHC3204" s="14"/>
      <c r="EHD3204" s="14"/>
      <c r="EHE3204" s="14"/>
      <c r="EHF3204" s="14"/>
      <c r="EHG3204" s="14"/>
      <c r="EHH3204" s="14"/>
      <c r="EHI3204" s="14"/>
      <c r="EHJ3204" s="14"/>
      <c r="EHK3204" s="14"/>
      <c r="EHL3204" s="14"/>
      <c r="EHM3204" s="14"/>
      <c r="EHN3204" s="14"/>
      <c r="EHO3204" s="14"/>
      <c r="EHP3204" s="14"/>
      <c r="EHQ3204" s="14"/>
      <c r="EHR3204" s="14"/>
      <c r="EHS3204" s="14"/>
      <c r="EHT3204" s="14"/>
      <c r="EHU3204" s="14"/>
      <c r="EHV3204" s="14"/>
      <c r="EHW3204" s="14"/>
      <c r="EHX3204" s="14"/>
      <c r="EHY3204" s="14"/>
      <c r="EHZ3204" s="14"/>
      <c r="EIA3204" s="14"/>
      <c r="EIB3204" s="14"/>
      <c r="EIC3204" s="14"/>
      <c r="EID3204" s="14"/>
      <c r="EIE3204" s="14"/>
      <c r="EIF3204" s="14"/>
      <c r="EIG3204" s="14"/>
      <c r="EIH3204" s="14"/>
      <c r="EII3204" s="14"/>
      <c r="EIJ3204" s="14"/>
      <c r="EIK3204" s="14"/>
      <c r="EIL3204" s="14"/>
      <c r="EIM3204" s="14"/>
      <c r="EIN3204" s="14"/>
      <c r="EIO3204" s="14"/>
      <c r="EIP3204" s="14"/>
      <c r="EIQ3204" s="14"/>
      <c r="EIR3204" s="14"/>
      <c r="EIS3204" s="14"/>
      <c r="EIT3204" s="14"/>
      <c r="EIU3204" s="14"/>
      <c r="EIV3204" s="14"/>
      <c r="EIW3204" s="14"/>
      <c r="EIX3204" s="14"/>
      <c r="EIY3204" s="14"/>
      <c r="EIZ3204" s="14"/>
      <c r="EJA3204" s="14"/>
      <c r="EJB3204" s="14"/>
      <c r="EJC3204" s="14"/>
      <c r="EJD3204" s="14"/>
      <c r="EJE3204" s="14"/>
      <c r="EJF3204" s="14"/>
      <c r="EJG3204" s="14"/>
      <c r="EJH3204" s="14"/>
      <c r="EJI3204" s="14"/>
      <c r="EJJ3204" s="14"/>
      <c r="EJK3204" s="14"/>
      <c r="EJL3204" s="14"/>
      <c r="EJM3204" s="14"/>
      <c r="EJN3204" s="14"/>
      <c r="EJO3204" s="14"/>
      <c r="EJP3204" s="14"/>
      <c r="EJQ3204" s="14"/>
      <c r="EJR3204" s="14"/>
      <c r="EJS3204" s="14"/>
      <c r="EJT3204" s="14"/>
      <c r="EJU3204" s="14"/>
      <c r="EJV3204" s="14"/>
      <c r="EJW3204" s="14"/>
      <c r="EJX3204" s="14"/>
      <c r="EJY3204" s="14"/>
      <c r="EJZ3204" s="14"/>
      <c r="EKA3204" s="14"/>
      <c r="EKB3204" s="14"/>
      <c r="EKC3204" s="14"/>
      <c r="EKD3204" s="14"/>
      <c r="EKE3204" s="14"/>
      <c r="EKF3204" s="14"/>
      <c r="EKG3204" s="14"/>
      <c r="EKH3204" s="14"/>
      <c r="EKI3204" s="14"/>
      <c r="EKJ3204" s="14"/>
      <c r="EKK3204" s="14"/>
      <c r="EKL3204" s="14"/>
      <c r="EKM3204" s="14"/>
      <c r="EKN3204" s="14"/>
      <c r="EKO3204" s="14"/>
      <c r="EKP3204" s="14"/>
      <c r="EKQ3204" s="14"/>
      <c r="EKR3204" s="14"/>
      <c r="EKS3204" s="14"/>
      <c r="EKT3204" s="14"/>
      <c r="EKU3204" s="14"/>
      <c r="EKV3204" s="14"/>
      <c r="EKW3204" s="14"/>
      <c r="EKX3204" s="14"/>
      <c r="EKY3204" s="14"/>
      <c r="EKZ3204" s="14"/>
      <c r="ELA3204" s="14"/>
      <c r="ELB3204" s="14"/>
      <c r="ELC3204" s="14"/>
      <c r="ELD3204" s="14"/>
      <c r="ELE3204" s="14"/>
      <c r="ELF3204" s="14"/>
      <c r="ELG3204" s="14"/>
      <c r="ELH3204" s="14"/>
      <c r="ELI3204" s="14"/>
      <c r="ELJ3204" s="14"/>
      <c r="ELK3204" s="14"/>
      <c r="ELL3204" s="14"/>
      <c r="ELM3204" s="14"/>
      <c r="ELN3204" s="14"/>
      <c r="ELO3204" s="14"/>
      <c r="ELP3204" s="14"/>
      <c r="ELQ3204" s="14"/>
      <c r="ELR3204" s="14"/>
      <c r="ELS3204" s="14"/>
      <c r="ELT3204" s="14"/>
      <c r="ELU3204" s="14"/>
      <c r="ELV3204" s="14"/>
      <c r="ELW3204" s="14"/>
      <c r="ELX3204" s="14"/>
      <c r="ELY3204" s="14"/>
      <c r="ELZ3204" s="14"/>
      <c r="EMA3204" s="14"/>
      <c r="EMB3204" s="14"/>
      <c r="EMC3204" s="14"/>
      <c r="EMD3204" s="14"/>
      <c r="EME3204" s="14"/>
      <c r="EMF3204" s="14"/>
      <c r="EMG3204" s="14"/>
      <c r="EMH3204" s="14"/>
      <c r="EMI3204" s="14"/>
      <c r="EMJ3204" s="14"/>
      <c r="EMK3204" s="14"/>
      <c r="EML3204" s="14"/>
      <c r="EMM3204" s="14"/>
      <c r="EMN3204" s="14"/>
      <c r="EMO3204" s="14"/>
      <c r="EMP3204" s="14"/>
      <c r="EMQ3204" s="14"/>
      <c r="EMR3204" s="14"/>
      <c r="EMS3204" s="14"/>
      <c r="EMT3204" s="14"/>
      <c r="EMU3204" s="14"/>
      <c r="EMV3204" s="14"/>
      <c r="EMW3204" s="14"/>
      <c r="EMX3204" s="14"/>
      <c r="EMY3204" s="14"/>
      <c r="EMZ3204" s="14"/>
      <c r="ENA3204" s="14"/>
      <c r="ENB3204" s="14"/>
      <c r="ENC3204" s="14"/>
      <c r="END3204" s="14"/>
      <c r="ENE3204" s="14"/>
      <c r="ENF3204" s="14"/>
      <c r="ENG3204" s="14"/>
      <c r="ENH3204" s="14"/>
      <c r="ENI3204" s="14"/>
      <c r="ENJ3204" s="14"/>
      <c r="ENK3204" s="14"/>
      <c r="ENL3204" s="14"/>
      <c r="ENM3204" s="14"/>
      <c r="ENN3204" s="14"/>
      <c r="ENO3204" s="14"/>
      <c r="ENP3204" s="14"/>
      <c r="ENQ3204" s="14"/>
      <c r="ENR3204" s="14"/>
      <c r="ENS3204" s="14"/>
      <c r="ENT3204" s="14"/>
      <c r="ENU3204" s="14"/>
      <c r="ENV3204" s="14"/>
      <c r="ENW3204" s="14"/>
      <c r="ENX3204" s="14"/>
      <c r="ENY3204" s="14"/>
      <c r="ENZ3204" s="14"/>
      <c r="EOA3204" s="14"/>
      <c r="EOB3204" s="14"/>
      <c r="EOC3204" s="14"/>
      <c r="EOD3204" s="14"/>
      <c r="EOE3204" s="14"/>
      <c r="EOF3204" s="14"/>
      <c r="EOG3204" s="14"/>
      <c r="EOH3204" s="14"/>
      <c r="EOI3204" s="14"/>
      <c r="EOJ3204" s="14"/>
      <c r="EOK3204" s="14"/>
      <c r="EOL3204" s="14"/>
      <c r="EOM3204" s="14"/>
      <c r="EON3204" s="14"/>
      <c r="EOO3204" s="14"/>
      <c r="EOP3204" s="14"/>
      <c r="EOQ3204" s="14"/>
      <c r="EOR3204" s="14"/>
      <c r="EOS3204" s="14"/>
      <c r="EOT3204" s="14"/>
      <c r="EOU3204" s="14"/>
      <c r="EOV3204" s="14"/>
      <c r="EOW3204" s="14"/>
      <c r="EOX3204" s="14"/>
      <c r="EOY3204" s="14"/>
      <c r="EOZ3204" s="14"/>
      <c r="EPA3204" s="14"/>
      <c r="EPB3204" s="14"/>
      <c r="EPC3204" s="14"/>
      <c r="EPD3204" s="14"/>
      <c r="EPE3204" s="14"/>
      <c r="EPF3204" s="14"/>
      <c r="EPG3204" s="14"/>
      <c r="EPH3204" s="14"/>
      <c r="EPI3204" s="14"/>
      <c r="EPJ3204" s="14"/>
      <c r="EPK3204" s="14"/>
      <c r="EPL3204" s="14"/>
      <c r="EPM3204" s="14"/>
      <c r="EPN3204" s="14"/>
      <c r="EPO3204" s="14"/>
      <c r="EPP3204" s="14"/>
      <c r="EPQ3204" s="14"/>
      <c r="EPR3204" s="14"/>
      <c r="EPS3204" s="14"/>
      <c r="EPT3204" s="14"/>
      <c r="EPU3204" s="14"/>
      <c r="EPV3204" s="14"/>
      <c r="EPW3204" s="14"/>
      <c r="EPX3204" s="14"/>
      <c r="EPY3204" s="14"/>
      <c r="EPZ3204" s="14"/>
      <c r="EQA3204" s="14"/>
      <c r="EQB3204" s="14"/>
      <c r="EQC3204" s="14"/>
      <c r="EQD3204" s="14"/>
      <c r="EQE3204" s="14"/>
      <c r="EQF3204" s="14"/>
      <c r="EQG3204" s="14"/>
      <c r="EQH3204" s="14"/>
      <c r="EQI3204" s="14"/>
      <c r="EQJ3204" s="14"/>
      <c r="EQK3204" s="14"/>
      <c r="EQL3204" s="14"/>
      <c r="EQM3204" s="14"/>
      <c r="EQN3204" s="14"/>
      <c r="EQO3204" s="14"/>
      <c r="EQP3204" s="14"/>
      <c r="EQQ3204" s="14"/>
      <c r="EQR3204" s="14"/>
      <c r="EQS3204" s="14"/>
      <c r="EQT3204" s="14"/>
      <c r="EQU3204" s="14"/>
      <c r="EQV3204" s="14"/>
      <c r="EQW3204" s="14"/>
      <c r="EQX3204" s="14"/>
      <c r="EQY3204" s="14"/>
      <c r="EQZ3204" s="14"/>
      <c r="ERA3204" s="14"/>
      <c r="ERB3204" s="14"/>
      <c r="ERC3204" s="14"/>
      <c r="ERD3204" s="14"/>
      <c r="ERE3204" s="14"/>
      <c r="ERF3204" s="14"/>
      <c r="ERG3204" s="14"/>
      <c r="ERH3204" s="14"/>
      <c r="ERI3204" s="14"/>
      <c r="ERJ3204" s="14"/>
      <c r="ERK3204" s="14"/>
      <c r="ERL3204" s="14"/>
      <c r="ERM3204" s="14"/>
      <c r="ERN3204" s="14"/>
      <c r="ERO3204" s="14"/>
      <c r="ERP3204" s="14"/>
      <c r="ERQ3204" s="14"/>
      <c r="ERR3204" s="14"/>
      <c r="ERS3204" s="14"/>
      <c r="ERT3204" s="14"/>
      <c r="ERU3204" s="14"/>
      <c r="ERV3204" s="14"/>
      <c r="ERW3204" s="14"/>
      <c r="ERX3204" s="14"/>
      <c r="ERY3204" s="14"/>
      <c r="ERZ3204" s="14"/>
      <c r="ESA3204" s="14"/>
      <c r="ESB3204" s="14"/>
      <c r="ESC3204" s="14"/>
      <c r="ESD3204" s="14"/>
      <c r="ESE3204" s="14"/>
      <c r="ESF3204" s="14"/>
      <c r="ESG3204" s="14"/>
      <c r="ESH3204" s="14"/>
      <c r="ESI3204" s="14"/>
      <c r="ESJ3204" s="14"/>
      <c r="ESK3204" s="14"/>
      <c r="ESL3204" s="14"/>
      <c r="ESM3204" s="14"/>
      <c r="ESN3204" s="14"/>
      <c r="ESO3204" s="14"/>
      <c r="ESP3204" s="14"/>
      <c r="ESQ3204" s="14"/>
      <c r="ESR3204" s="14"/>
      <c r="ESS3204" s="14"/>
      <c r="EST3204" s="14"/>
      <c r="ESU3204" s="14"/>
      <c r="ESV3204" s="14"/>
      <c r="ESW3204" s="14"/>
      <c r="ESX3204" s="14"/>
      <c r="ESY3204" s="14"/>
      <c r="ESZ3204" s="14"/>
      <c r="ETA3204" s="14"/>
      <c r="ETB3204" s="14"/>
      <c r="ETC3204" s="14"/>
      <c r="ETD3204" s="14"/>
      <c r="ETE3204" s="14"/>
      <c r="ETF3204" s="14"/>
      <c r="ETG3204" s="14"/>
      <c r="ETH3204" s="14"/>
      <c r="ETI3204" s="14"/>
      <c r="ETJ3204" s="14"/>
      <c r="ETK3204" s="14"/>
      <c r="ETL3204" s="14"/>
      <c r="ETM3204" s="14"/>
      <c r="ETN3204" s="14"/>
      <c r="ETO3204" s="14"/>
      <c r="ETP3204" s="14"/>
      <c r="ETQ3204" s="14"/>
      <c r="ETR3204" s="14"/>
      <c r="ETS3204" s="14"/>
      <c r="ETT3204" s="14"/>
      <c r="ETU3204" s="14"/>
      <c r="ETV3204" s="14"/>
      <c r="ETW3204" s="14"/>
      <c r="ETX3204" s="14"/>
      <c r="ETY3204" s="14"/>
      <c r="ETZ3204" s="14"/>
      <c r="EUA3204" s="14"/>
      <c r="EUB3204" s="14"/>
      <c r="EUC3204" s="14"/>
      <c r="EUD3204" s="14"/>
      <c r="EUE3204" s="14"/>
      <c r="EUF3204" s="14"/>
      <c r="EUG3204" s="14"/>
      <c r="EUH3204" s="14"/>
      <c r="EUI3204" s="14"/>
      <c r="EUJ3204" s="14"/>
      <c r="EUK3204" s="14"/>
      <c r="EUL3204" s="14"/>
      <c r="EUM3204" s="14"/>
      <c r="EUN3204" s="14"/>
      <c r="EUO3204" s="14"/>
      <c r="EUP3204" s="14"/>
      <c r="EUQ3204" s="14"/>
      <c r="EUR3204" s="14"/>
      <c r="EUS3204" s="14"/>
      <c r="EUT3204" s="14"/>
      <c r="EUU3204" s="14"/>
      <c r="EUV3204" s="14"/>
      <c r="EUW3204" s="14"/>
      <c r="EUX3204" s="14"/>
      <c r="EUY3204" s="14"/>
      <c r="EUZ3204" s="14"/>
      <c r="EVA3204" s="14"/>
      <c r="EVB3204" s="14"/>
      <c r="EVC3204" s="14"/>
      <c r="EVD3204" s="14"/>
      <c r="EVE3204" s="14"/>
      <c r="EVF3204" s="14"/>
      <c r="EVG3204" s="14"/>
      <c r="EVH3204" s="14"/>
      <c r="EVI3204" s="14"/>
      <c r="EVJ3204" s="14"/>
      <c r="EVK3204" s="14"/>
      <c r="EVL3204" s="14"/>
      <c r="EVM3204" s="14"/>
      <c r="EVN3204" s="14"/>
      <c r="EVO3204" s="14"/>
      <c r="EVP3204" s="14"/>
      <c r="EVQ3204" s="14"/>
      <c r="EVR3204" s="14"/>
      <c r="EVS3204" s="14"/>
      <c r="EVT3204" s="14"/>
      <c r="EVU3204" s="14"/>
      <c r="EVV3204" s="14"/>
      <c r="EVW3204" s="14"/>
      <c r="EVX3204" s="14"/>
      <c r="EVY3204" s="14"/>
      <c r="EVZ3204" s="14"/>
      <c r="EWA3204" s="14"/>
      <c r="EWB3204" s="14"/>
      <c r="EWC3204" s="14"/>
      <c r="EWD3204" s="14"/>
      <c r="EWE3204" s="14"/>
      <c r="EWF3204" s="14"/>
      <c r="EWG3204" s="14"/>
      <c r="EWH3204" s="14"/>
      <c r="EWI3204" s="14"/>
      <c r="EWJ3204" s="14"/>
      <c r="EWK3204" s="14"/>
      <c r="EWL3204" s="14"/>
      <c r="EWM3204" s="14"/>
      <c r="EWN3204" s="14"/>
      <c r="EWO3204" s="14"/>
      <c r="EWP3204" s="14"/>
      <c r="EWQ3204" s="14"/>
      <c r="EWR3204" s="14"/>
      <c r="EWS3204" s="14"/>
      <c r="EWT3204" s="14"/>
      <c r="EWU3204" s="14"/>
      <c r="EWV3204" s="14"/>
      <c r="EWW3204" s="14"/>
      <c r="EWX3204" s="14"/>
      <c r="EWY3204" s="14"/>
      <c r="EWZ3204" s="14"/>
      <c r="EXA3204" s="14"/>
      <c r="EXB3204" s="14"/>
      <c r="EXC3204" s="14"/>
      <c r="EXD3204" s="14"/>
      <c r="EXE3204" s="14"/>
      <c r="EXF3204" s="14"/>
      <c r="EXG3204" s="14"/>
      <c r="EXH3204" s="14"/>
      <c r="EXI3204" s="14"/>
      <c r="EXJ3204" s="14"/>
      <c r="EXK3204" s="14"/>
      <c r="EXL3204" s="14"/>
      <c r="EXM3204" s="14"/>
      <c r="EXN3204" s="14"/>
      <c r="EXO3204" s="14"/>
      <c r="EXP3204" s="14"/>
      <c r="EXQ3204" s="14"/>
      <c r="EXR3204" s="14"/>
      <c r="EXS3204" s="14"/>
      <c r="EXT3204" s="14"/>
      <c r="EXU3204" s="14"/>
      <c r="EXV3204" s="14"/>
      <c r="EXW3204" s="14"/>
      <c r="EXX3204" s="14"/>
      <c r="EXY3204" s="14"/>
      <c r="EXZ3204" s="14"/>
      <c r="EYA3204" s="14"/>
      <c r="EYB3204" s="14"/>
      <c r="EYC3204" s="14"/>
      <c r="EYD3204" s="14"/>
      <c r="EYE3204" s="14"/>
      <c r="EYF3204" s="14"/>
      <c r="EYG3204" s="14"/>
      <c r="EYH3204" s="14"/>
      <c r="EYI3204" s="14"/>
      <c r="EYJ3204" s="14"/>
      <c r="EYK3204" s="14"/>
      <c r="EYL3204" s="14"/>
      <c r="EYM3204" s="14"/>
      <c r="EYN3204" s="14"/>
      <c r="EYO3204" s="14"/>
      <c r="EYP3204" s="14"/>
      <c r="EYQ3204" s="14"/>
      <c r="EYR3204" s="14"/>
      <c r="EYS3204" s="14"/>
      <c r="EYT3204" s="14"/>
      <c r="EYU3204" s="14"/>
      <c r="EYV3204" s="14"/>
      <c r="EYW3204" s="14"/>
      <c r="EYX3204" s="14"/>
      <c r="EYY3204" s="14"/>
      <c r="EYZ3204" s="14"/>
      <c r="EZA3204" s="14"/>
      <c r="EZB3204" s="14"/>
      <c r="EZC3204" s="14"/>
      <c r="EZD3204" s="14"/>
      <c r="EZE3204" s="14"/>
      <c r="EZF3204" s="14"/>
      <c r="EZG3204" s="14"/>
      <c r="EZH3204" s="14"/>
      <c r="EZI3204" s="14"/>
      <c r="EZJ3204" s="14"/>
      <c r="EZK3204" s="14"/>
      <c r="EZL3204" s="14"/>
      <c r="EZM3204" s="14"/>
      <c r="EZN3204" s="14"/>
      <c r="EZO3204" s="14"/>
      <c r="EZP3204" s="14"/>
      <c r="EZQ3204" s="14"/>
      <c r="EZR3204" s="14"/>
      <c r="EZS3204" s="14"/>
      <c r="EZT3204" s="14"/>
      <c r="EZU3204" s="14"/>
      <c r="EZV3204" s="14"/>
      <c r="EZW3204" s="14"/>
      <c r="EZX3204" s="14"/>
      <c r="EZY3204" s="14"/>
      <c r="EZZ3204" s="14"/>
      <c r="FAA3204" s="14"/>
      <c r="FAB3204" s="14"/>
      <c r="FAC3204" s="14"/>
      <c r="FAD3204" s="14"/>
      <c r="FAE3204" s="14"/>
      <c r="FAF3204" s="14"/>
      <c r="FAG3204" s="14"/>
      <c r="FAH3204" s="14"/>
      <c r="FAI3204" s="14"/>
      <c r="FAJ3204" s="14"/>
      <c r="FAK3204" s="14"/>
      <c r="FAL3204" s="14"/>
      <c r="FAM3204" s="14"/>
      <c r="FAN3204" s="14"/>
      <c r="FAO3204" s="14"/>
      <c r="FAP3204" s="14"/>
      <c r="FAQ3204" s="14"/>
      <c r="FAR3204" s="14"/>
      <c r="FAS3204" s="14"/>
      <c r="FAT3204" s="14"/>
      <c r="FAU3204" s="14"/>
      <c r="FAV3204" s="14"/>
      <c r="FAW3204" s="14"/>
      <c r="FAX3204" s="14"/>
      <c r="FAY3204" s="14"/>
      <c r="FAZ3204" s="14"/>
      <c r="FBA3204" s="14"/>
      <c r="FBB3204" s="14"/>
      <c r="FBC3204" s="14"/>
      <c r="FBD3204" s="14"/>
      <c r="FBE3204" s="14"/>
      <c r="FBF3204" s="14"/>
      <c r="FBG3204" s="14"/>
      <c r="FBH3204" s="14"/>
      <c r="FBI3204" s="14"/>
      <c r="FBJ3204" s="14"/>
      <c r="FBK3204" s="14"/>
      <c r="FBL3204" s="14"/>
      <c r="FBM3204" s="14"/>
      <c r="FBN3204" s="14"/>
      <c r="FBO3204" s="14"/>
      <c r="FBP3204" s="14"/>
      <c r="FBQ3204" s="14"/>
      <c r="FBR3204" s="14"/>
      <c r="FBS3204" s="14"/>
      <c r="FBT3204" s="14"/>
      <c r="FBU3204" s="14"/>
      <c r="FBV3204" s="14"/>
      <c r="FBW3204" s="14"/>
      <c r="FBX3204" s="14"/>
      <c r="FBY3204" s="14"/>
      <c r="FBZ3204" s="14"/>
      <c r="FCA3204" s="14"/>
      <c r="FCB3204" s="14"/>
      <c r="FCC3204" s="14"/>
      <c r="FCD3204" s="14"/>
      <c r="FCE3204" s="14"/>
      <c r="FCF3204" s="14"/>
      <c r="FCG3204" s="14"/>
      <c r="FCH3204" s="14"/>
      <c r="FCI3204" s="14"/>
      <c r="FCJ3204" s="14"/>
      <c r="FCK3204" s="14"/>
      <c r="FCL3204" s="14"/>
      <c r="FCM3204" s="14"/>
      <c r="FCN3204" s="14"/>
      <c r="FCO3204" s="14"/>
      <c r="FCP3204" s="14"/>
      <c r="FCQ3204" s="14"/>
      <c r="FCR3204" s="14"/>
      <c r="FCS3204" s="14"/>
      <c r="FCT3204" s="14"/>
      <c r="FCU3204" s="14"/>
      <c r="FCV3204" s="14"/>
      <c r="FCW3204" s="14"/>
      <c r="FCX3204" s="14"/>
      <c r="FCY3204" s="14"/>
      <c r="FCZ3204" s="14"/>
      <c r="FDA3204" s="14"/>
      <c r="FDB3204" s="14"/>
      <c r="FDC3204" s="14"/>
      <c r="FDD3204" s="14"/>
      <c r="FDE3204" s="14"/>
      <c r="FDF3204" s="14"/>
      <c r="FDG3204" s="14"/>
      <c r="FDH3204" s="14"/>
      <c r="FDI3204" s="14"/>
      <c r="FDJ3204" s="14"/>
      <c r="FDK3204" s="14"/>
      <c r="FDL3204" s="14"/>
      <c r="FDM3204" s="14"/>
      <c r="FDN3204" s="14"/>
      <c r="FDO3204" s="14"/>
      <c r="FDP3204" s="14"/>
      <c r="FDQ3204" s="14"/>
      <c r="FDR3204" s="14"/>
      <c r="FDS3204" s="14"/>
      <c r="FDT3204" s="14"/>
      <c r="FDU3204" s="14"/>
      <c r="FDV3204" s="14"/>
      <c r="FDW3204" s="14"/>
      <c r="FDX3204" s="14"/>
      <c r="FDY3204" s="14"/>
      <c r="FDZ3204" s="14"/>
      <c r="FEA3204" s="14"/>
      <c r="FEB3204" s="14"/>
      <c r="FEC3204" s="14"/>
      <c r="FED3204" s="14"/>
      <c r="FEE3204" s="14"/>
      <c r="FEF3204" s="14"/>
      <c r="FEG3204" s="14"/>
      <c r="FEH3204" s="14"/>
      <c r="FEI3204" s="14"/>
      <c r="FEJ3204" s="14"/>
      <c r="FEK3204" s="14"/>
      <c r="FEL3204" s="14"/>
      <c r="FEM3204" s="14"/>
      <c r="FEN3204" s="14"/>
      <c r="FEO3204" s="14"/>
      <c r="FEP3204" s="14"/>
      <c r="FEQ3204" s="14"/>
      <c r="FER3204" s="14"/>
      <c r="FES3204" s="14"/>
      <c r="FET3204" s="14"/>
      <c r="FEU3204" s="14"/>
      <c r="FEV3204" s="14"/>
      <c r="FEW3204" s="14"/>
      <c r="FEX3204" s="14"/>
      <c r="FEY3204" s="14"/>
      <c r="FEZ3204" s="14"/>
      <c r="FFA3204" s="14"/>
      <c r="FFB3204" s="14"/>
      <c r="FFC3204" s="14"/>
      <c r="FFD3204" s="14"/>
      <c r="FFE3204" s="14"/>
      <c r="FFF3204" s="14"/>
      <c r="FFG3204" s="14"/>
      <c r="FFH3204" s="14"/>
      <c r="FFI3204" s="14"/>
      <c r="FFJ3204" s="14"/>
      <c r="FFK3204" s="14"/>
      <c r="FFL3204" s="14"/>
      <c r="FFM3204" s="14"/>
      <c r="FFN3204" s="14"/>
      <c r="FFO3204" s="14"/>
      <c r="FFP3204" s="14"/>
      <c r="FFQ3204" s="14"/>
      <c r="FFR3204" s="14"/>
      <c r="FFS3204" s="14"/>
      <c r="FFT3204" s="14"/>
      <c r="FFU3204" s="14"/>
      <c r="FFV3204" s="14"/>
      <c r="FFW3204" s="14"/>
      <c r="FFX3204" s="14"/>
      <c r="FFY3204" s="14"/>
      <c r="FFZ3204" s="14"/>
      <c r="FGA3204" s="14"/>
      <c r="FGB3204" s="14"/>
      <c r="FGC3204" s="14"/>
      <c r="FGD3204" s="14"/>
      <c r="FGE3204" s="14"/>
      <c r="FGF3204" s="14"/>
      <c r="FGG3204" s="14"/>
      <c r="FGH3204" s="14"/>
      <c r="FGI3204" s="14"/>
      <c r="FGJ3204" s="14"/>
      <c r="FGK3204" s="14"/>
      <c r="FGL3204" s="14"/>
      <c r="FGM3204" s="14"/>
      <c r="FGN3204" s="14"/>
      <c r="FGO3204" s="14"/>
      <c r="FGP3204" s="14"/>
      <c r="FGQ3204" s="14"/>
      <c r="FGR3204" s="14"/>
      <c r="FGS3204" s="14"/>
      <c r="FGT3204" s="14"/>
      <c r="FGU3204" s="14"/>
      <c r="FGV3204" s="14"/>
      <c r="FGW3204" s="14"/>
      <c r="FGX3204" s="14"/>
      <c r="FGY3204" s="14"/>
      <c r="FGZ3204" s="14"/>
      <c r="FHA3204" s="14"/>
      <c r="FHB3204" s="14"/>
      <c r="FHC3204" s="14"/>
      <c r="FHD3204" s="14"/>
      <c r="FHE3204" s="14"/>
      <c r="FHF3204" s="14"/>
      <c r="FHG3204" s="14"/>
      <c r="FHH3204" s="14"/>
      <c r="FHI3204" s="14"/>
      <c r="FHJ3204" s="14"/>
      <c r="FHK3204" s="14"/>
      <c r="FHL3204" s="14"/>
      <c r="FHM3204" s="14"/>
      <c r="FHN3204" s="14"/>
      <c r="FHO3204" s="14"/>
      <c r="FHP3204" s="14"/>
      <c r="FHQ3204" s="14"/>
      <c r="FHR3204" s="14"/>
      <c r="FHS3204" s="14"/>
      <c r="FHT3204" s="14"/>
      <c r="FHU3204" s="14"/>
      <c r="FHV3204" s="14"/>
      <c r="FHW3204" s="14"/>
      <c r="FHX3204" s="14"/>
      <c r="FHY3204" s="14"/>
      <c r="FHZ3204" s="14"/>
      <c r="FIA3204" s="14"/>
      <c r="FIB3204" s="14"/>
      <c r="FIC3204" s="14"/>
      <c r="FID3204" s="14"/>
      <c r="FIE3204" s="14"/>
      <c r="FIF3204" s="14"/>
      <c r="FIG3204" s="14"/>
      <c r="FIH3204" s="14"/>
      <c r="FII3204" s="14"/>
      <c r="FIJ3204" s="14"/>
      <c r="FIK3204" s="14"/>
      <c r="FIL3204" s="14"/>
      <c r="FIM3204" s="14"/>
      <c r="FIN3204" s="14"/>
      <c r="FIO3204" s="14"/>
      <c r="FIP3204" s="14"/>
      <c r="FIQ3204" s="14"/>
      <c r="FIR3204" s="14"/>
      <c r="FIS3204" s="14"/>
      <c r="FIT3204" s="14"/>
      <c r="FIU3204" s="14"/>
      <c r="FIV3204" s="14"/>
      <c r="FIW3204" s="14"/>
      <c r="FIX3204" s="14"/>
      <c r="FIY3204" s="14"/>
      <c r="FIZ3204" s="14"/>
      <c r="FJA3204" s="14"/>
      <c r="FJB3204" s="14"/>
      <c r="FJC3204" s="14"/>
      <c r="FJD3204" s="14"/>
      <c r="FJE3204" s="14"/>
      <c r="FJF3204" s="14"/>
      <c r="FJG3204" s="14"/>
      <c r="FJH3204" s="14"/>
      <c r="FJI3204" s="14"/>
      <c r="FJJ3204" s="14"/>
      <c r="FJK3204" s="14"/>
      <c r="FJL3204" s="14"/>
      <c r="FJM3204" s="14"/>
      <c r="FJN3204" s="14"/>
      <c r="FJO3204" s="14"/>
      <c r="FJP3204" s="14"/>
      <c r="FJQ3204" s="14"/>
      <c r="FJR3204" s="14"/>
      <c r="FJS3204" s="14"/>
      <c r="FJT3204" s="14"/>
      <c r="FJU3204" s="14"/>
      <c r="FJV3204" s="14"/>
      <c r="FJW3204" s="14"/>
      <c r="FJX3204" s="14"/>
      <c r="FJY3204" s="14"/>
      <c r="FJZ3204" s="14"/>
      <c r="FKA3204" s="14"/>
      <c r="FKB3204" s="14"/>
      <c r="FKC3204" s="14"/>
      <c r="FKD3204" s="14"/>
      <c r="FKE3204" s="14"/>
      <c r="FKF3204" s="14"/>
      <c r="FKG3204" s="14"/>
      <c r="FKH3204" s="14"/>
      <c r="FKI3204" s="14"/>
      <c r="FKJ3204" s="14"/>
      <c r="FKK3204" s="14"/>
      <c r="FKL3204" s="14"/>
      <c r="FKM3204" s="14"/>
      <c r="FKN3204" s="14"/>
      <c r="FKO3204" s="14"/>
      <c r="FKP3204" s="14"/>
      <c r="FKQ3204" s="14"/>
      <c r="FKR3204" s="14"/>
      <c r="FKS3204" s="14"/>
      <c r="FKT3204" s="14"/>
      <c r="FKU3204" s="14"/>
      <c r="FKV3204" s="14"/>
      <c r="FKW3204" s="14"/>
      <c r="FKX3204" s="14"/>
      <c r="FKY3204" s="14"/>
      <c r="FKZ3204" s="14"/>
      <c r="FLA3204" s="14"/>
      <c r="FLB3204" s="14"/>
      <c r="FLC3204" s="14"/>
      <c r="FLD3204" s="14"/>
      <c r="FLE3204" s="14"/>
      <c r="FLF3204" s="14"/>
      <c r="FLG3204" s="14"/>
      <c r="FLH3204" s="14"/>
      <c r="FLI3204" s="14"/>
      <c r="FLJ3204" s="14"/>
      <c r="FLK3204" s="14"/>
      <c r="FLL3204" s="14"/>
      <c r="FLM3204" s="14"/>
      <c r="FLN3204" s="14"/>
      <c r="FLO3204" s="14"/>
      <c r="FLP3204" s="14"/>
      <c r="FLQ3204" s="14"/>
      <c r="FLR3204" s="14"/>
      <c r="FLS3204" s="14"/>
      <c r="FLT3204" s="14"/>
      <c r="FLU3204" s="14"/>
      <c r="FLV3204" s="14"/>
      <c r="FLW3204" s="14"/>
      <c r="FLX3204" s="14"/>
      <c r="FLY3204" s="14"/>
      <c r="FLZ3204" s="14"/>
      <c r="FMA3204" s="14"/>
      <c r="FMB3204" s="14"/>
      <c r="FMC3204" s="14"/>
      <c r="FMD3204" s="14"/>
      <c r="FME3204" s="14"/>
      <c r="FMF3204" s="14"/>
      <c r="FMG3204" s="14"/>
      <c r="FMH3204" s="14"/>
      <c r="FMI3204" s="14"/>
      <c r="FMJ3204" s="14"/>
      <c r="FMK3204" s="14"/>
      <c r="FML3204" s="14"/>
      <c r="FMM3204" s="14"/>
      <c r="FMN3204" s="14"/>
      <c r="FMO3204" s="14"/>
      <c r="FMP3204" s="14"/>
      <c r="FMQ3204" s="14"/>
      <c r="FMR3204" s="14"/>
      <c r="FMS3204" s="14"/>
      <c r="FMT3204" s="14"/>
      <c r="FMU3204" s="14"/>
      <c r="FMV3204" s="14"/>
      <c r="FMW3204" s="14"/>
      <c r="FMX3204" s="14"/>
      <c r="FMY3204" s="14"/>
      <c r="FMZ3204" s="14"/>
      <c r="FNA3204" s="14"/>
      <c r="FNB3204" s="14"/>
      <c r="FNC3204" s="14"/>
      <c r="FND3204" s="14"/>
      <c r="FNE3204" s="14"/>
      <c r="FNF3204" s="14"/>
      <c r="FNG3204" s="14"/>
      <c r="FNH3204" s="14"/>
      <c r="FNI3204" s="14"/>
      <c r="FNJ3204" s="14"/>
      <c r="FNK3204" s="14"/>
      <c r="FNL3204" s="14"/>
      <c r="FNM3204" s="14"/>
      <c r="FNN3204" s="14"/>
      <c r="FNO3204" s="14"/>
      <c r="FNP3204" s="14"/>
      <c r="FNQ3204" s="14"/>
      <c r="FNR3204" s="14"/>
      <c r="FNS3204" s="14"/>
      <c r="FNT3204" s="14"/>
      <c r="FNU3204" s="14"/>
      <c r="FNV3204" s="14"/>
      <c r="FNW3204" s="14"/>
      <c r="FNX3204" s="14"/>
      <c r="FNY3204" s="14"/>
      <c r="FNZ3204" s="14"/>
      <c r="FOA3204" s="14"/>
      <c r="FOB3204" s="14"/>
      <c r="FOC3204" s="14"/>
      <c r="FOD3204" s="14"/>
      <c r="FOE3204" s="14"/>
      <c r="FOF3204" s="14"/>
      <c r="FOG3204" s="14"/>
      <c r="FOH3204" s="14"/>
      <c r="FOI3204" s="14"/>
      <c r="FOJ3204" s="14"/>
      <c r="FOK3204" s="14"/>
      <c r="FOL3204" s="14"/>
      <c r="FOM3204" s="14"/>
      <c r="FON3204" s="14"/>
      <c r="FOO3204" s="14"/>
      <c r="FOP3204" s="14"/>
      <c r="FOQ3204" s="14"/>
      <c r="FOR3204" s="14"/>
      <c r="FOS3204" s="14"/>
      <c r="FOT3204" s="14"/>
      <c r="FOU3204" s="14"/>
      <c r="FOV3204" s="14"/>
      <c r="FOW3204" s="14"/>
      <c r="FOX3204" s="14"/>
      <c r="FOY3204" s="14"/>
      <c r="FOZ3204" s="14"/>
      <c r="FPA3204" s="14"/>
      <c r="FPB3204" s="14"/>
      <c r="FPC3204" s="14"/>
      <c r="FPD3204" s="14"/>
      <c r="FPE3204" s="14"/>
      <c r="FPF3204" s="14"/>
      <c r="FPG3204" s="14"/>
      <c r="FPH3204" s="14"/>
      <c r="FPI3204" s="14"/>
      <c r="FPJ3204" s="14"/>
      <c r="FPK3204" s="14"/>
      <c r="FPL3204" s="14"/>
      <c r="FPM3204" s="14"/>
      <c r="FPN3204" s="14"/>
      <c r="FPO3204" s="14"/>
      <c r="FPP3204" s="14"/>
      <c r="FPQ3204" s="14"/>
      <c r="FPR3204" s="14"/>
      <c r="FPS3204" s="14"/>
      <c r="FPT3204" s="14"/>
      <c r="FPU3204" s="14"/>
      <c r="FPV3204" s="14"/>
      <c r="FPW3204" s="14"/>
      <c r="FPX3204" s="14"/>
      <c r="FPY3204" s="14"/>
      <c r="FPZ3204" s="14"/>
      <c r="FQA3204" s="14"/>
      <c r="FQB3204" s="14"/>
      <c r="FQC3204" s="14"/>
      <c r="FQD3204" s="14"/>
      <c r="FQE3204" s="14"/>
      <c r="FQF3204" s="14"/>
      <c r="FQG3204" s="14"/>
      <c r="FQH3204" s="14"/>
      <c r="FQI3204" s="14"/>
      <c r="FQJ3204" s="14"/>
      <c r="FQK3204" s="14"/>
      <c r="FQL3204" s="14"/>
      <c r="FQM3204" s="14"/>
      <c r="FQN3204" s="14"/>
      <c r="FQO3204" s="14"/>
      <c r="FQP3204" s="14"/>
      <c r="FQQ3204" s="14"/>
      <c r="FQR3204" s="14"/>
      <c r="FQS3204" s="14"/>
      <c r="FQT3204" s="14"/>
      <c r="FQU3204" s="14"/>
      <c r="FQV3204" s="14"/>
      <c r="FQW3204" s="14"/>
      <c r="FQX3204" s="14"/>
      <c r="FQY3204" s="14"/>
      <c r="FQZ3204" s="14"/>
      <c r="FRA3204" s="14"/>
      <c r="FRB3204" s="14"/>
      <c r="FRC3204" s="14"/>
      <c r="FRD3204" s="14"/>
      <c r="FRE3204" s="14"/>
      <c r="FRF3204" s="14"/>
      <c r="FRG3204" s="14"/>
      <c r="FRH3204" s="14"/>
      <c r="FRI3204" s="14"/>
      <c r="FRJ3204" s="14"/>
      <c r="FRK3204" s="14"/>
      <c r="FRL3204" s="14"/>
      <c r="FRM3204" s="14"/>
      <c r="FRN3204" s="14"/>
      <c r="FRO3204" s="14"/>
      <c r="FRP3204" s="14"/>
      <c r="FRQ3204" s="14"/>
      <c r="FRR3204" s="14"/>
      <c r="FRS3204" s="14"/>
      <c r="FRT3204" s="14"/>
      <c r="FRU3204" s="14"/>
      <c r="FRV3204" s="14"/>
      <c r="FRW3204" s="14"/>
      <c r="FRX3204" s="14"/>
      <c r="FRY3204" s="14"/>
      <c r="FRZ3204" s="14"/>
      <c r="FSA3204" s="14"/>
      <c r="FSB3204" s="14"/>
      <c r="FSC3204" s="14"/>
      <c r="FSD3204" s="14"/>
      <c r="FSE3204" s="14"/>
      <c r="FSF3204" s="14"/>
      <c r="FSG3204" s="14"/>
      <c r="FSH3204" s="14"/>
      <c r="FSI3204" s="14"/>
      <c r="FSJ3204" s="14"/>
      <c r="FSK3204" s="14"/>
      <c r="FSL3204" s="14"/>
      <c r="FSM3204" s="14"/>
      <c r="FSN3204" s="14"/>
      <c r="FSO3204" s="14"/>
      <c r="FSP3204" s="14"/>
      <c r="FSQ3204" s="14"/>
      <c r="FSR3204" s="14"/>
      <c r="FSS3204" s="14"/>
      <c r="FST3204" s="14"/>
      <c r="FSU3204" s="14"/>
      <c r="FSV3204" s="14"/>
      <c r="FSW3204" s="14"/>
      <c r="FSX3204" s="14"/>
      <c r="FSY3204" s="14"/>
      <c r="FSZ3204" s="14"/>
      <c r="FTA3204" s="14"/>
      <c r="FTB3204" s="14"/>
      <c r="FTC3204" s="14"/>
      <c r="FTD3204" s="14"/>
      <c r="FTE3204" s="14"/>
      <c r="FTF3204" s="14"/>
      <c r="FTG3204" s="14"/>
      <c r="FTH3204" s="14"/>
      <c r="FTI3204" s="14"/>
      <c r="FTJ3204" s="14"/>
      <c r="FTK3204" s="14"/>
      <c r="FTL3204" s="14"/>
      <c r="FTM3204" s="14"/>
      <c r="FTN3204" s="14"/>
      <c r="FTO3204" s="14"/>
      <c r="FTP3204" s="14"/>
      <c r="FTQ3204" s="14"/>
      <c r="FTR3204" s="14"/>
      <c r="FTS3204" s="14"/>
      <c r="FTT3204" s="14"/>
      <c r="FTU3204" s="14"/>
      <c r="FTV3204" s="14"/>
      <c r="FTW3204" s="14"/>
      <c r="FTX3204" s="14"/>
      <c r="FTY3204" s="14"/>
      <c r="FTZ3204" s="14"/>
      <c r="FUA3204" s="14"/>
      <c r="FUB3204" s="14"/>
      <c r="FUC3204" s="14"/>
      <c r="FUD3204" s="14"/>
      <c r="FUE3204" s="14"/>
      <c r="FUF3204" s="14"/>
      <c r="FUG3204" s="14"/>
      <c r="FUH3204" s="14"/>
      <c r="FUI3204" s="14"/>
      <c r="FUJ3204" s="14"/>
      <c r="FUK3204" s="14"/>
      <c r="FUL3204" s="14"/>
      <c r="FUM3204" s="14"/>
      <c r="FUN3204" s="14"/>
      <c r="FUO3204" s="14"/>
      <c r="FUP3204" s="14"/>
      <c r="FUQ3204" s="14"/>
      <c r="FUR3204" s="14"/>
      <c r="FUS3204" s="14"/>
      <c r="FUT3204" s="14"/>
      <c r="FUU3204" s="14"/>
      <c r="FUV3204" s="14"/>
      <c r="FUW3204" s="14"/>
      <c r="FUX3204" s="14"/>
      <c r="FUY3204" s="14"/>
      <c r="FUZ3204" s="14"/>
      <c r="FVA3204" s="14"/>
      <c r="FVB3204" s="14"/>
      <c r="FVC3204" s="14"/>
      <c r="FVD3204" s="14"/>
      <c r="FVE3204" s="14"/>
      <c r="FVF3204" s="14"/>
      <c r="FVG3204" s="14"/>
      <c r="FVH3204" s="14"/>
      <c r="FVI3204" s="14"/>
      <c r="FVJ3204" s="14"/>
      <c r="FVK3204" s="14"/>
      <c r="FVL3204" s="14"/>
      <c r="FVM3204" s="14"/>
      <c r="FVN3204" s="14"/>
      <c r="FVO3204" s="14"/>
      <c r="FVP3204" s="14"/>
      <c r="FVQ3204" s="14"/>
      <c r="FVR3204" s="14"/>
      <c r="FVS3204" s="14"/>
      <c r="FVT3204" s="14"/>
      <c r="FVU3204" s="14"/>
      <c r="FVV3204" s="14"/>
      <c r="FVW3204" s="14"/>
      <c r="FVX3204" s="14"/>
      <c r="FVY3204" s="14"/>
      <c r="FVZ3204" s="14"/>
      <c r="FWA3204" s="14"/>
      <c r="FWB3204" s="14"/>
      <c r="FWC3204" s="14"/>
      <c r="FWD3204" s="14"/>
      <c r="FWE3204" s="14"/>
      <c r="FWF3204" s="14"/>
      <c r="FWG3204" s="14"/>
      <c r="FWH3204" s="14"/>
      <c r="FWI3204" s="14"/>
      <c r="FWJ3204" s="14"/>
      <c r="FWK3204" s="14"/>
      <c r="FWL3204" s="14"/>
      <c r="FWM3204" s="14"/>
      <c r="FWN3204" s="14"/>
      <c r="FWO3204" s="14"/>
      <c r="FWP3204" s="14"/>
      <c r="FWQ3204" s="14"/>
      <c r="FWR3204" s="14"/>
      <c r="FWS3204" s="14"/>
      <c r="FWT3204" s="14"/>
      <c r="FWU3204" s="14"/>
      <c r="FWV3204" s="14"/>
      <c r="FWW3204" s="14"/>
      <c r="FWX3204" s="14"/>
      <c r="FWY3204" s="14"/>
      <c r="FWZ3204" s="14"/>
      <c r="FXA3204" s="14"/>
      <c r="FXB3204" s="14"/>
      <c r="FXC3204" s="14"/>
      <c r="FXD3204" s="14"/>
      <c r="FXE3204" s="14"/>
      <c r="FXF3204" s="14"/>
      <c r="FXG3204" s="14"/>
      <c r="FXH3204" s="14"/>
      <c r="FXI3204" s="14"/>
      <c r="FXJ3204" s="14"/>
      <c r="FXK3204" s="14"/>
      <c r="FXL3204" s="14"/>
      <c r="FXM3204" s="14"/>
      <c r="FXN3204" s="14"/>
      <c r="FXO3204" s="14"/>
      <c r="FXP3204" s="14"/>
      <c r="FXQ3204" s="14"/>
      <c r="FXR3204" s="14"/>
      <c r="FXS3204" s="14"/>
      <c r="FXT3204" s="14"/>
      <c r="FXU3204" s="14"/>
      <c r="FXV3204" s="14"/>
      <c r="FXW3204" s="14"/>
      <c r="FXX3204" s="14"/>
      <c r="FXY3204" s="14"/>
      <c r="FXZ3204" s="14"/>
      <c r="FYA3204" s="14"/>
      <c r="FYB3204" s="14"/>
      <c r="FYC3204" s="14"/>
      <c r="FYD3204" s="14"/>
      <c r="FYE3204" s="14"/>
      <c r="FYF3204" s="14"/>
      <c r="FYG3204" s="14"/>
      <c r="FYH3204" s="14"/>
      <c r="FYI3204" s="14"/>
      <c r="FYJ3204" s="14"/>
      <c r="FYK3204" s="14"/>
      <c r="FYL3204" s="14"/>
      <c r="FYM3204" s="14"/>
      <c r="FYN3204" s="14"/>
      <c r="FYO3204" s="14"/>
      <c r="FYP3204" s="14"/>
      <c r="FYQ3204" s="14"/>
      <c r="FYR3204" s="14"/>
      <c r="FYS3204" s="14"/>
      <c r="FYT3204" s="14"/>
      <c r="FYU3204" s="14"/>
      <c r="FYV3204" s="14"/>
      <c r="FYW3204" s="14"/>
      <c r="FYX3204" s="14"/>
      <c r="FYY3204" s="14"/>
      <c r="FYZ3204" s="14"/>
      <c r="FZA3204" s="14"/>
      <c r="FZB3204" s="14"/>
      <c r="FZC3204" s="14"/>
      <c r="FZD3204" s="14"/>
      <c r="FZE3204" s="14"/>
      <c r="FZF3204" s="14"/>
      <c r="FZG3204" s="14"/>
      <c r="FZH3204" s="14"/>
      <c r="FZI3204" s="14"/>
      <c r="FZJ3204" s="14"/>
      <c r="FZK3204" s="14"/>
      <c r="FZL3204" s="14"/>
      <c r="FZM3204" s="14"/>
      <c r="FZN3204" s="14"/>
      <c r="FZO3204" s="14"/>
      <c r="FZP3204" s="14"/>
      <c r="FZQ3204" s="14"/>
      <c r="FZR3204" s="14"/>
      <c r="FZS3204" s="14"/>
      <c r="FZT3204" s="14"/>
      <c r="FZU3204" s="14"/>
      <c r="FZV3204" s="14"/>
      <c r="FZW3204" s="14"/>
      <c r="FZX3204" s="14"/>
      <c r="FZY3204" s="14"/>
      <c r="FZZ3204" s="14"/>
      <c r="GAA3204" s="14"/>
      <c r="GAB3204" s="14"/>
      <c r="GAC3204" s="14"/>
      <c r="GAD3204" s="14"/>
      <c r="GAE3204" s="14"/>
      <c r="GAF3204" s="14"/>
      <c r="GAG3204" s="14"/>
      <c r="GAH3204" s="14"/>
      <c r="GAI3204" s="14"/>
      <c r="GAJ3204" s="14"/>
      <c r="GAK3204" s="14"/>
      <c r="GAL3204" s="14"/>
      <c r="GAM3204" s="14"/>
      <c r="GAN3204" s="14"/>
      <c r="GAO3204" s="14"/>
      <c r="GAP3204" s="14"/>
      <c r="GAQ3204" s="14"/>
      <c r="GAR3204" s="14"/>
      <c r="GAS3204" s="14"/>
      <c r="GAT3204" s="14"/>
      <c r="GAU3204" s="14"/>
      <c r="GAV3204" s="14"/>
      <c r="GAW3204" s="14"/>
      <c r="GAX3204" s="14"/>
      <c r="GAY3204" s="14"/>
      <c r="GAZ3204" s="14"/>
      <c r="GBA3204" s="14"/>
      <c r="GBB3204" s="14"/>
      <c r="GBC3204" s="14"/>
      <c r="GBD3204" s="14"/>
      <c r="GBE3204" s="14"/>
      <c r="GBF3204" s="14"/>
      <c r="GBG3204" s="14"/>
      <c r="GBH3204" s="14"/>
      <c r="GBI3204" s="14"/>
      <c r="GBJ3204" s="14"/>
      <c r="GBK3204" s="14"/>
      <c r="GBL3204" s="14"/>
      <c r="GBM3204" s="14"/>
      <c r="GBN3204" s="14"/>
      <c r="GBO3204" s="14"/>
      <c r="GBP3204" s="14"/>
      <c r="GBQ3204" s="14"/>
      <c r="GBR3204" s="14"/>
      <c r="GBS3204" s="14"/>
      <c r="GBT3204" s="14"/>
      <c r="GBU3204" s="14"/>
      <c r="GBV3204" s="14"/>
      <c r="GBW3204" s="14"/>
      <c r="GBX3204" s="14"/>
      <c r="GBY3204" s="14"/>
      <c r="GBZ3204" s="14"/>
      <c r="GCA3204" s="14"/>
      <c r="GCB3204" s="14"/>
      <c r="GCC3204" s="14"/>
      <c r="GCD3204" s="14"/>
      <c r="GCE3204" s="14"/>
      <c r="GCF3204" s="14"/>
      <c r="GCG3204" s="14"/>
      <c r="GCH3204" s="14"/>
      <c r="GCI3204" s="14"/>
      <c r="GCJ3204" s="14"/>
      <c r="GCK3204" s="14"/>
      <c r="GCL3204" s="14"/>
      <c r="GCM3204" s="14"/>
      <c r="GCN3204" s="14"/>
      <c r="GCO3204" s="14"/>
      <c r="GCP3204" s="14"/>
      <c r="GCQ3204" s="14"/>
      <c r="GCR3204" s="14"/>
      <c r="GCS3204" s="14"/>
      <c r="GCT3204" s="14"/>
      <c r="GCU3204" s="14"/>
      <c r="GCV3204" s="14"/>
      <c r="GCW3204" s="14"/>
      <c r="GCX3204" s="14"/>
      <c r="GCY3204" s="14"/>
      <c r="GCZ3204" s="14"/>
      <c r="GDA3204" s="14"/>
      <c r="GDB3204" s="14"/>
      <c r="GDC3204" s="14"/>
      <c r="GDD3204" s="14"/>
      <c r="GDE3204" s="14"/>
      <c r="GDF3204" s="14"/>
      <c r="GDG3204" s="14"/>
      <c r="GDH3204" s="14"/>
      <c r="GDI3204" s="14"/>
      <c r="GDJ3204" s="14"/>
      <c r="GDK3204" s="14"/>
      <c r="GDL3204" s="14"/>
      <c r="GDM3204" s="14"/>
      <c r="GDN3204" s="14"/>
      <c r="GDO3204" s="14"/>
      <c r="GDP3204" s="14"/>
      <c r="GDQ3204" s="14"/>
      <c r="GDR3204" s="14"/>
      <c r="GDS3204" s="14"/>
      <c r="GDT3204" s="14"/>
      <c r="GDU3204" s="14"/>
      <c r="GDV3204" s="14"/>
      <c r="GDW3204" s="14"/>
      <c r="GDX3204" s="14"/>
      <c r="GDY3204" s="14"/>
      <c r="GDZ3204" s="14"/>
      <c r="GEA3204" s="14"/>
      <c r="GEB3204" s="14"/>
      <c r="GEC3204" s="14"/>
      <c r="GED3204" s="14"/>
      <c r="GEE3204" s="14"/>
      <c r="GEF3204" s="14"/>
      <c r="GEG3204" s="14"/>
      <c r="GEH3204" s="14"/>
      <c r="GEI3204" s="14"/>
      <c r="GEJ3204" s="14"/>
      <c r="GEK3204" s="14"/>
      <c r="GEL3204" s="14"/>
      <c r="GEM3204" s="14"/>
      <c r="GEN3204" s="14"/>
      <c r="GEO3204" s="14"/>
      <c r="GEP3204" s="14"/>
      <c r="GEQ3204" s="14"/>
      <c r="GER3204" s="14"/>
      <c r="GES3204" s="14"/>
      <c r="GET3204" s="14"/>
      <c r="GEU3204" s="14"/>
      <c r="GEV3204" s="14"/>
      <c r="GEW3204" s="14"/>
      <c r="GEX3204" s="14"/>
      <c r="GEY3204" s="14"/>
      <c r="GEZ3204" s="14"/>
      <c r="GFA3204" s="14"/>
      <c r="GFB3204" s="14"/>
      <c r="GFC3204" s="14"/>
      <c r="GFD3204" s="14"/>
      <c r="GFE3204" s="14"/>
      <c r="GFF3204" s="14"/>
      <c r="GFG3204" s="14"/>
      <c r="GFH3204" s="14"/>
      <c r="GFI3204" s="14"/>
      <c r="GFJ3204" s="14"/>
      <c r="GFK3204" s="14"/>
      <c r="GFL3204" s="14"/>
      <c r="GFM3204" s="14"/>
      <c r="GFN3204" s="14"/>
      <c r="GFO3204" s="14"/>
      <c r="GFP3204" s="14"/>
      <c r="GFQ3204" s="14"/>
      <c r="GFR3204" s="14"/>
      <c r="GFS3204" s="14"/>
      <c r="GFT3204" s="14"/>
      <c r="GFU3204" s="14"/>
      <c r="GFV3204" s="14"/>
      <c r="GFW3204" s="14"/>
      <c r="GFX3204" s="14"/>
      <c r="GFY3204" s="14"/>
      <c r="GFZ3204" s="14"/>
      <c r="GGA3204" s="14"/>
      <c r="GGB3204" s="14"/>
      <c r="GGC3204" s="14"/>
      <c r="GGD3204" s="14"/>
      <c r="GGE3204" s="14"/>
      <c r="GGF3204" s="14"/>
      <c r="GGG3204" s="14"/>
      <c r="GGH3204" s="14"/>
      <c r="GGI3204" s="14"/>
      <c r="GGJ3204" s="14"/>
      <c r="GGK3204" s="14"/>
      <c r="GGL3204" s="14"/>
      <c r="GGM3204" s="14"/>
      <c r="GGN3204" s="14"/>
      <c r="GGO3204" s="14"/>
      <c r="GGP3204" s="14"/>
      <c r="GGQ3204" s="14"/>
      <c r="GGR3204" s="14"/>
      <c r="GGS3204" s="14"/>
      <c r="GGT3204" s="14"/>
      <c r="GGU3204" s="14"/>
      <c r="GGV3204" s="14"/>
      <c r="GGW3204" s="14"/>
      <c r="GGX3204" s="14"/>
      <c r="GGY3204" s="14"/>
      <c r="GGZ3204" s="14"/>
      <c r="GHA3204" s="14"/>
      <c r="GHB3204" s="14"/>
      <c r="GHC3204" s="14"/>
      <c r="GHD3204" s="14"/>
      <c r="GHE3204" s="14"/>
      <c r="GHF3204" s="14"/>
      <c r="GHG3204" s="14"/>
      <c r="GHH3204" s="14"/>
      <c r="GHI3204" s="14"/>
      <c r="GHJ3204" s="14"/>
      <c r="GHK3204" s="14"/>
      <c r="GHL3204" s="14"/>
      <c r="GHM3204" s="14"/>
      <c r="GHN3204" s="14"/>
      <c r="GHO3204" s="14"/>
      <c r="GHP3204" s="14"/>
      <c r="GHQ3204" s="14"/>
      <c r="GHR3204" s="14"/>
      <c r="GHS3204" s="14"/>
      <c r="GHT3204" s="14"/>
      <c r="GHU3204" s="14"/>
      <c r="GHV3204" s="14"/>
      <c r="GHW3204" s="14"/>
      <c r="GHX3204" s="14"/>
      <c r="GHY3204" s="14"/>
      <c r="GHZ3204" s="14"/>
      <c r="GIA3204" s="14"/>
      <c r="GIB3204" s="14"/>
      <c r="GIC3204" s="14"/>
      <c r="GID3204" s="14"/>
      <c r="GIE3204" s="14"/>
      <c r="GIF3204" s="14"/>
      <c r="GIG3204" s="14"/>
      <c r="GIH3204" s="14"/>
      <c r="GII3204" s="14"/>
      <c r="GIJ3204" s="14"/>
      <c r="GIK3204" s="14"/>
      <c r="GIL3204" s="14"/>
      <c r="GIM3204" s="14"/>
      <c r="GIN3204" s="14"/>
      <c r="GIO3204" s="14"/>
      <c r="GIP3204" s="14"/>
      <c r="GIQ3204" s="14"/>
      <c r="GIR3204" s="14"/>
      <c r="GIS3204" s="14"/>
      <c r="GIT3204" s="14"/>
      <c r="GIU3204" s="14"/>
      <c r="GIV3204" s="14"/>
      <c r="GIW3204" s="14"/>
      <c r="GIX3204" s="14"/>
      <c r="GIY3204" s="14"/>
      <c r="GIZ3204" s="14"/>
      <c r="GJA3204" s="14"/>
      <c r="GJB3204" s="14"/>
      <c r="GJC3204" s="14"/>
      <c r="GJD3204" s="14"/>
      <c r="GJE3204" s="14"/>
      <c r="GJF3204" s="14"/>
      <c r="GJG3204" s="14"/>
      <c r="GJH3204" s="14"/>
      <c r="GJI3204" s="14"/>
      <c r="GJJ3204" s="14"/>
      <c r="GJK3204" s="14"/>
      <c r="GJL3204" s="14"/>
      <c r="GJM3204" s="14"/>
      <c r="GJN3204" s="14"/>
      <c r="GJO3204" s="14"/>
      <c r="GJP3204" s="14"/>
      <c r="GJQ3204" s="14"/>
      <c r="GJR3204" s="14"/>
      <c r="GJS3204" s="14"/>
      <c r="GJT3204" s="14"/>
      <c r="GJU3204" s="14"/>
      <c r="GJV3204" s="14"/>
      <c r="GJW3204" s="14"/>
      <c r="GJX3204" s="14"/>
      <c r="GJY3204" s="14"/>
      <c r="GJZ3204" s="14"/>
      <c r="GKA3204" s="14"/>
      <c r="GKB3204" s="14"/>
      <c r="GKC3204" s="14"/>
      <c r="GKD3204" s="14"/>
      <c r="GKE3204" s="14"/>
      <c r="GKF3204" s="14"/>
      <c r="GKG3204" s="14"/>
      <c r="GKH3204" s="14"/>
      <c r="GKI3204" s="14"/>
      <c r="GKJ3204" s="14"/>
      <c r="GKK3204" s="14"/>
      <c r="GKL3204" s="14"/>
      <c r="GKM3204" s="14"/>
      <c r="GKN3204" s="14"/>
      <c r="GKO3204" s="14"/>
      <c r="GKP3204" s="14"/>
      <c r="GKQ3204" s="14"/>
      <c r="GKR3204" s="14"/>
      <c r="GKS3204" s="14"/>
      <c r="GKT3204" s="14"/>
      <c r="GKU3204" s="14"/>
      <c r="GKV3204" s="14"/>
      <c r="GKW3204" s="14"/>
      <c r="GKX3204" s="14"/>
      <c r="GKY3204" s="14"/>
      <c r="GKZ3204" s="14"/>
      <c r="GLA3204" s="14"/>
      <c r="GLB3204" s="14"/>
      <c r="GLC3204" s="14"/>
      <c r="GLD3204" s="14"/>
      <c r="GLE3204" s="14"/>
      <c r="GLF3204" s="14"/>
      <c r="GLG3204" s="14"/>
      <c r="GLH3204" s="14"/>
      <c r="GLI3204" s="14"/>
      <c r="GLJ3204" s="14"/>
      <c r="GLK3204" s="14"/>
      <c r="GLL3204" s="14"/>
      <c r="GLM3204" s="14"/>
      <c r="GLN3204" s="14"/>
      <c r="GLO3204" s="14"/>
      <c r="GLP3204" s="14"/>
      <c r="GLQ3204" s="14"/>
      <c r="GLR3204" s="14"/>
      <c r="GLS3204" s="14"/>
      <c r="GLT3204" s="14"/>
      <c r="GLU3204" s="14"/>
      <c r="GLV3204" s="14"/>
      <c r="GLW3204" s="14"/>
      <c r="GLX3204" s="14"/>
      <c r="GLY3204" s="14"/>
      <c r="GLZ3204" s="14"/>
      <c r="GMA3204" s="14"/>
      <c r="GMB3204" s="14"/>
      <c r="GMC3204" s="14"/>
      <c r="GMD3204" s="14"/>
      <c r="GME3204" s="14"/>
      <c r="GMF3204" s="14"/>
      <c r="GMG3204" s="14"/>
      <c r="GMH3204" s="14"/>
      <c r="GMI3204" s="14"/>
      <c r="GMJ3204" s="14"/>
      <c r="GMK3204" s="14"/>
      <c r="GML3204" s="14"/>
      <c r="GMM3204" s="14"/>
      <c r="GMN3204" s="14"/>
      <c r="GMO3204" s="14"/>
      <c r="GMP3204" s="14"/>
      <c r="GMQ3204" s="14"/>
      <c r="GMR3204" s="14"/>
      <c r="GMS3204" s="14"/>
      <c r="GMT3204" s="14"/>
      <c r="GMU3204" s="14"/>
      <c r="GMV3204" s="14"/>
      <c r="GMW3204" s="14"/>
      <c r="GMX3204" s="14"/>
      <c r="GMY3204" s="14"/>
      <c r="GMZ3204" s="14"/>
      <c r="GNA3204" s="14"/>
      <c r="GNB3204" s="14"/>
      <c r="GNC3204" s="14"/>
      <c r="GND3204" s="14"/>
      <c r="GNE3204" s="14"/>
      <c r="GNF3204" s="14"/>
      <c r="GNG3204" s="14"/>
      <c r="GNH3204" s="14"/>
      <c r="GNI3204" s="14"/>
      <c r="GNJ3204" s="14"/>
      <c r="GNK3204" s="14"/>
      <c r="GNL3204" s="14"/>
      <c r="GNM3204" s="14"/>
      <c r="GNN3204" s="14"/>
      <c r="GNO3204" s="14"/>
      <c r="GNP3204" s="14"/>
      <c r="GNQ3204" s="14"/>
      <c r="GNR3204" s="14"/>
      <c r="GNS3204" s="14"/>
      <c r="GNT3204" s="14"/>
      <c r="GNU3204" s="14"/>
      <c r="GNV3204" s="14"/>
      <c r="GNW3204" s="14"/>
      <c r="GNX3204" s="14"/>
      <c r="GNY3204" s="14"/>
      <c r="GNZ3204" s="14"/>
      <c r="GOA3204" s="14"/>
      <c r="GOB3204" s="14"/>
      <c r="GOC3204" s="14"/>
      <c r="GOD3204" s="14"/>
      <c r="GOE3204" s="14"/>
      <c r="GOF3204" s="14"/>
      <c r="GOG3204" s="14"/>
      <c r="GOH3204" s="14"/>
      <c r="GOI3204" s="14"/>
      <c r="GOJ3204" s="14"/>
      <c r="GOK3204" s="14"/>
      <c r="GOL3204" s="14"/>
      <c r="GOM3204" s="14"/>
      <c r="GON3204" s="14"/>
      <c r="GOO3204" s="14"/>
      <c r="GOP3204" s="14"/>
      <c r="GOQ3204" s="14"/>
      <c r="GOR3204" s="14"/>
      <c r="GOS3204" s="14"/>
      <c r="GOT3204" s="14"/>
      <c r="GOU3204" s="14"/>
      <c r="GOV3204" s="14"/>
      <c r="GOW3204" s="14"/>
      <c r="GOX3204" s="14"/>
      <c r="GOY3204" s="14"/>
      <c r="GOZ3204" s="14"/>
      <c r="GPA3204" s="14"/>
      <c r="GPB3204" s="14"/>
      <c r="GPC3204" s="14"/>
      <c r="GPD3204" s="14"/>
      <c r="GPE3204" s="14"/>
      <c r="GPF3204" s="14"/>
      <c r="GPG3204" s="14"/>
      <c r="GPH3204" s="14"/>
      <c r="GPI3204" s="14"/>
      <c r="GPJ3204" s="14"/>
      <c r="GPK3204" s="14"/>
      <c r="GPL3204" s="14"/>
      <c r="GPM3204" s="14"/>
      <c r="GPN3204" s="14"/>
      <c r="GPO3204" s="14"/>
      <c r="GPP3204" s="14"/>
      <c r="GPQ3204" s="14"/>
      <c r="GPR3204" s="14"/>
      <c r="GPS3204" s="14"/>
      <c r="GPT3204" s="14"/>
      <c r="GPU3204" s="14"/>
      <c r="GPV3204" s="14"/>
      <c r="GPW3204" s="14"/>
      <c r="GPX3204" s="14"/>
      <c r="GPY3204" s="14"/>
      <c r="GPZ3204" s="14"/>
      <c r="GQA3204" s="14"/>
      <c r="GQB3204" s="14"/>
      <c r="GQC3204" s="14"/>
      <c r="GQD3204" s="14"/>
      <c r="GQE3204" s="14"/>
      <c r="GQF3204" s="14"/>
      <c r="GQG3204" s="14"/>
      <c r="GQH3204" s="14"/>
      <c r="GQI3204" s="14"/>
      <c r="GQJ3204" s="14"/>
      <c r="GQK3204" s="14"/>
      <c r="GQL3204" s="14"/>
      <c r="GQM3204" s="14"/>
      <c r="GQN3204" s="14"/>
      <c r="GQO3204" s="14"/>
      <c r="GQP3204" s="14"/>
      <c r="GQQ3204" s="14"/>
      <c r="GQR3204" s="14"/>
      <c r="GQS3204" s="14"/>
      <c r="GQT3204" s="14"/>
      <c r="GQU3204" s="14"/>
      <c r="GQV3204" s="14"/>
      <c r="GQW3204" s="14"/>
      <c r="GQX3204" s="14"/>
      <c r="GQY3204" s="14"/>
      <c r="GQZ3204" s="14"/>
      <c r="GRA3204" s="14"/>
      <c r="GRB3204" s="14"/>
      <c r="GRC3204" s="14"/>
      <c r="GRD3204" s="14"/>
      <c r="GRE3204" s="14"/>
      <c r="GRF3204" s="14"/>
      <c r="GRG3204" s="14"/>
      <c r="GRH3204" s="14"/>
      <c r="GRI3204" s="14"/>
      <c r="GRJ3204" s="14"/>
      <c r="GRK3204" s="14"/>
      <c r="GRL3204" s="14"/>
      <c r="GRM3204" s="14"/>
      <c r="GRN3204" s="14"/>
      <c r="GRO3204" s="14"/>
      <c r="GRP3204" s="14"/>
      <c r="GRQ3204" s="14"/>
      <c r="GRR3204" s="14"/>
      <c r="GRS3204" s="14"/>
      <c r="GRT3204" s="14"/>
      <c r="GRU3204" s="14"/>
      <c r="GRV3204" s="14"/>
      <c r="GRW3204" s="14"/>
      <c r="GRX3204" s="14"/>
      <c r="GRY3204" s="14"/>
      <c r="GRZ3204" s="14"/>
      <c r="GSA3204" s="14"/>
      <c r="GSB3204" s="14"/>
      <c r="GSC3204" s="14"/>
      <c r="GSD3204" s="14"/>
      <c r="GSE3204" s="14"/>
      <c r="GSF3204" s="14"/>
      <c r="GSG3204" s="14"/>
      <c r="GSH3204" s="14"/>
      <c r="GSI3204" s="14"/>
      <c r="GSJ3204" s="14"/>
      <c r="GSK3204" s="14"/>
      <c r="GSL3204" s="14"/>
      <c r="GSM3204" s="14"/>
      <c r="GSN3204" s="14"/>
      <c r="GSO3204" s="14"/>
      <c r="GSP3204" s="14"/>
      <c r="GSQ3204" s="14"/>
      <c r="GSR3204" s="14"/>
      <c r="GSS3204" s="14"/>
      <c r="GST3204" s="14"/>
      <c r="GSU3204" s="14"/>
      <c r="GSV3204" s="14"/>
      <c r="GSW3204" s="14"/>
      <c r="GSX3204" s="14"/>
      <c r="GSY3204" s="14"/>
      <c r="GSZ3204" s="14"/>
      <c r="GTA3204" s="14"/>
      <c r="GTB3204" s="14"/>
      <c r="GTC3204" s="14"/>
      <c r="GTD3204" s="14"/>
      <c r="GTE3204" s="14"/>
      <c r="GTF3204" s="14"/>
      <c r="GTG3204" s="14"/>
      <c r="GTH3204" s="14"/>
      <c r="GTI3204" s="14"/>
      <c r="GTJ3204" s="14"/>
      <c r="GTK3204" s="14"/>
      <c r="GTL3204" s="14"/>
      <c r="GTM3204" s="14"/>
      <c r="GTN3204" s="14"/>
      <c r="GTO3204" s="14"/>
      <c r="GTP3204" s="14"/>
      <c r="GTQ3204" s="14"/>
      <c r="GTR3204" s="14"/>
      <c r="GTS3204" s="14"/>
      <c r="GTT3204" s="14"/>
      <c r="GTU3204" s="14"/>
      <c r="GTV3204" s="14"/>
      <c r="GTW3204" s="14"/>
      <c r="GTX3204" s="14"/>
      <c r="GTY3204" s="14"/>
      <c r="GTZ3204" s="14"/>
      <c r="GUA3204" s="14"/>
      <c r="GUB3204" s="14"/>
      <c r="GUC3204" s="14"/>
      <c r="GUD3204" s="14"/>
      <c r="GUE3204" s="14"/>
      <c r="GUF3204" s="14"/>
      <c r="GUG3204" s="14"/>
      <c r="GUH3204" s="14"/>
      <c r="GUI3204" s="14"/>
      <c r="GUJ3204" s="14"/>
      <c r="GUK3204" s="14"/>
      <c r="GUL3204" s="14"/>
      <c r="GUM3204" s="14"/>
      <c r="GUN3204" s="14"/>
      <c r="GUO3204" s="14"/>
      <c r="GUP3204" s="14"/>
      <c r="GUQ3204" s="14"/>
      <c r="GUR3204" s="14"/>
      <c r="GUS3204" s="14"/>
      <c r="GUT3204" s="14"/>
      <c r="GUU3204" s="14"/>
      <c r="GUV3204" s="14"/>
      <c r="GUW3204" s="14"/>
      <c r="GUX3204" s="14"/>
      <c r="GUY3204" s="14"/>
      <c r="GUZ3204" s="14"/>
      <c r="GVA3204" s="14"/>
      <c r="GVB3204" s="14"/>
      <c r="GVC3204" s="14"/>
      <c r="GVD3204" s="14"/>
      <c r="GVE3204" s="14"/>
      <c r="GVF3204" s="14"/>
      <c r="GVG3204" s="14"/>
      <c r="GVH3204" s="14"/>
      <c r="GVI3204" s="14"/>
      <c r="GVJ3204" s="14"/>
      <c r="GVK3204" s="14"/>
      <c r="GVL3204" s="14"/>
      <c r="GVM3204" s="14"/>
      <c r="GVN3204" s="14"/>
      <c r="GVO3204" s="14"/>
      <c r="GVP3204" s="14"/>
      <c r="GVQ3204" s="14"/>
      <c r="GVR3204" s="14"/>
      <c r="GVS3204" s="14"/>
      <c r="GVT3204" s="14"/>
      <c r="GVU3204" s="14"/>
      <c r="GVV3204" s="14"/>
      <c r="GVW3204" s="14"/>
      <c r="GVX3204" s="14"/>
      <c r="GVY3204" s="14"/>
      <c r="GVZ3204" s="14"/>
      <c r="GWA3204" s="14"/>
      <c r="GWB3204" s="14"/>
      <c r="GWC3204" s="14"/>
      <c r="GWD3204" s="14"/>
      <c r="GWE3204" s="14"/>
      <c r="GWF3204" s="14"/>
      <c r="GWG3204" s="14"/>
      <c r="GWH3204" s="14"/>
      <c r="GWI3204" s="14"/>
      <c r="GWJ3204" s="14"/>
      <c r="GWK3204" s="14"/>
      <c r="GWL3204" s="14"/>
      <c r="GWM3204" s="14"/>
      <c r="GWN3204" s="14"/>
      <c r="GWO3204" s="14"/>
      <c r="GWP3204" s="14"/>
      <c r="GWQ3204" s="14"/>
      <c r="GWR3204" s="14"/>
      <c r="GWS3204" s="14"/>
      <c r="GWT3204" s="14"/>
      <c r="GWU3204" s="14"/>
      <c r="GWV3204" s="14"/>
      <c r="GWW3204" s="14"/>
      <c r="GWX3204" s="14"/>
      <c r="GWY3204" s="14"/>
      <c r="GWZ3204" s="14"/>
      <c r="GXA3204" s="14"/>
      <c r="GXB3204" s="14"/>
      <c r="GXC3204" s="14"/>
      <c r="GXD3204" s="14"/>
      <c r="GXE3204" s="14"/>
      <c r="GXF3204" s="14"/>
      <c r="GXG3204" s="14"/>
      <c r="GXH3204" s="14"/>
      <c r="GXI3204" s="14"/>
      <c r="GXJ3204" s="14"/>
      <c r="GXK3204" s="14"/>
      <c r="GXL3204" s="14"/>
      <c r="GXM3204" s="14"/>
      <c r="GXN3204" s="14"/>
      <c r="GXO3204" s="14"/>
      <c r="GXP3204" s="14"/>
      <c r="GXQ3204" s="14"/>
      <c r="GXR3204" s="14"/>
      <c r="GXS3204" s="14"/>
      <c r="GXT3204" s="14"/>
      <c r="GXU3204" s="14"/>
      <c r="GXV3204" s="14"/>
      <c r="GXW3204" s="14"/>
      <c r="GXX3204" s="14"/>
      <c r="GXY3204" s="14"/>
      <c r="GXZ3204" s="14"/>
      <c r="GYA3204" s="14"/>
      <c r="GYB3204" s="14"/>
      <c r="GYC3204" s="14"/>
      <c r="GYD3204" s="14"/>
      <c r="GYE3204" s="14"/>
      <c r="GYF3204" s="14"/>
      <c r="GYG3204" s="14"/>
      <c r="GYH3204" s="14"/>
      <c r="GYI3204" s="14"/>
      <c r="GYJ3204" s="14"/>
      <c r="GYK3204" s="14"/>
      <c r="GYL3204" s="14"/>
      <c r="GYM3204" s="14"/>
      <c r="GYN3204" s="14"/>
      <c r="GYO3204" s="14"/>
      <c r="GYP3204" s="14"/>
      <c r="GYQ3204" s="14"/>
      <c r="GYR3204" s="14"/>
      <c r="GYS3204" s="14"/>
      <c r="GYT3204" s="14"/>
      <c r="GYU3204" s="14"/>
      <c r="GYV3204" s="14"/>
      <c r="GYW3204" s="14"/>
      <c r="GYX3204" s="14"/>
      <c r="GYY3204" s="14"/>
      <c r="GYZ3204" s="14"/>
      <c r="GZA3204" s="14"/>
      <c r="GZB3204" s="14"/>
      <c r="GZC3204" s="14"/>
      <c r="GZD3204" s="14"/>
      <c r="GZE3204" s="14"/>
      <c r="GZF3204" s="14"/>
      <c r="GZG3204" s="14"/>
      <c r="GZH3204" s="14"/>
      <c r="GZI3204" s="14"/>
      <c r="GZJ3204" s="14"/>
      <c r="GZK3204" s="14"/>
      <c r="GZL3204" s="14"/>
      <c r="GZM3204" s="14"/>
      <c r="GZN3204" s="14"/>
      <c r="GZO3204" s="14"/>
      <c r="GZP3204" s="14"/>
      <c r="GZQ3204" s="14"/>
      <c r="GZR3204" s="14"/>
      <c r="GZS3204" s="14"/>
      <c r="GZT3204" s="14"/>
      <c r="GZU3204" s="14"/>
      <c r="GZV3204" s="14"/>
      <c r="GZW3204" s="14"/>
      <c r="GZX3204" s="14"/>
      <c r="GZY3204" s="14"/>
      <c r="GZZ3204" s="14"/>
      <c r="HAA3204" s="14"/>
      <c r="HAB3204" s="14"/>
      <c r="HAC3204" s="14"/>
      <c r="HAD3204" s="14"/>
      <c r="HAE3204" s="14"/>
      <c r="HAF3204" s="14"/>
      <c r="HAG3204" s="14"/>
      <c r="HAH3204" s="14"/>
      <c r="HAI3204" s="14"/>
      <c r="HAJ3204" s="14"/>
      <c r="HAK3204" s="14"/>
      <c r="HAL3204" s="14"/>
      <c r="HAM3204" s="14"/>
      <c r="HAN3204" s="14"/>
      <c r="HAO3204" s="14"/>
      <c r="HAP3204" s="14"/>
      <c r="HAQ3204" s="14"/>
      <c r="HAR3204" s="14"/>
      <c r="HAS3204" s="14"/>
      <c r="HAT3204" s="14"/>
      <c r="HAU3204" s="14"/>
      <c r="HAV3204" s="14"/>
      <c r="HAW3204" s="14"/>
      <c r="HAX3204" s="14"/>
      <c r="HAY3204" s="14"/>
      <c r="HAZ3204" s="14"/>
      <c r="HBA3204" s="14"/>
      <c r="HBB3204" s="14"/>
      <c r="HBC3204" s="14"/>
      <c r="HBD3204" s="14"/>
      <c r="HBE3204" s="14"/>
      <c r="HBF3204" s="14"/>
      <c r="HBG3204" s="14"/>
      <c r="HBH3204" s="14"/>
      <c r="HBI3204" s="14"/>
      <c r="HBJ3204" s="14"/>
      <c r="HBK3204" s="14"/>
      <c r="HBL3204" s="14"/>
      <c r="HBM3204" s="14"/>
      <c r="HBN3204" s="14"/>
      <c r="HBO3204" s="14"/>
      <c r="HBP3204" s="14"/>
      <c r="HBQ3204" s="14"/>
      <c r="HBR3204" s="14"/>
      <c r="HBS3204" s="14"/>
      <c r="HBT3204" s="14"/>
      <c r="HBU3204" s="14"/>
      <c r="HBV3204" s="14"/>
      <c r="HBW3204" s="14"/>
      <c r="HBX3204" s="14"/>
      <c r="HBY3204" s="14"/>
      <c r="HBZ3204" s="14"/>
      <c r="HCA3204" s="14"/>
      <c r="HCB3204" s="14"/>
      <c r="HCC3204" s="14"/>
      <c r="HCD3204" s="14"/>
      <c r="HCE3204" s="14"/>
      <c r="HCF3204" s="14"/>
      <c r="HCG3204" s="14"/>
      <c r="HCH3204" s="14"/>
      <c r="HCI3204" s="14"/>
      <c r="HCJ3204" s="14"/>
      <c r="HCK3204" s="14"/>
      <c r="HCL3204" s="14"/>
      <c r="HCM3204" s="14"/>
      <c r="HCN3204" s="14"/>
      <c r="HCO3204" s="14"/>
      <c r="HCP3204" s="14"/>
      <c r="HCQ3204" s="14"/>
      <c r="HCR3204" s="14"/>
      <c r="HCS3204" s="14"/>
      <c r="HCT3204" s="14"/>
      <c r="HCU3204" s="14"/>
      <c r="HCV3204" s="14"/>
      <c r="HCW3204" s="14"/>
      <c r="HCX3204" s="14"/>
      <c r="HCY3204" s="14"/>
      <c r="HCZ3204" s="14"/>
      <c r="HDA3204" s="14"/>
      <c r="HDB3204" s="14"/>
      <c r="HDC3204" s="14"/>
      <c r="HDD3204" s="14"/>
      <c r="HDE3204" s="14"/>
      <c r="HDF3204" s="14"/>
      <c r="HDG3204" s="14"/>
      <c r="HDH3204" s="14"/>
      <c r="HDI3204" s="14"/>
      <c r="HDJ3204" s="14"/>
      <c r="HDK3204" s="14"/>
      <c r="HDL3204" s="14"/>
      <c r="HDM3204" s="14"/>
      <c r="HDN3204" s="14"/>
      <c r="HDO3204" s="14"/>
      <c r="HDP3204" s="14"/>
      <c r="HDQ3204" s="14"/>
      <c r="HDR3204" s="14"/>
      <c r="HDS3204" s="14"/>
      <c r="HDT3204" s="14"/>
      <c r="HDU3204" s="14"/>
      <c r="HDV3204" s="14"/>
      <c r="HDW3204" s="14"/>
      <c r="HDX3204" s="14"/>
      <c r="HDY3204" s="14"/>
      <c r="HDZ3204" s="14"/>
      <c r="HEA3204" s="14"/>
      <c r="HEB3204" s="14"/>
      <c r="HEC3204" s="14"/>
      <c r="HED3204" s="14"/>
      <c r="HEE3204" s="14"/>
      <c r="HEF3204" s="14"/>
      <c r="HEG3204" s="14"/>
      <c r="HEH3204" s="14"/>
      <c r="HEI3204" s="14"/>
      <c r="HEJ3204" s="14"/>
      <c r="HEK3204" s="14"/>
      <c r="HEL3204" s="14"/>
      <c r="HEM3204" s="14"/>
      <c r="HEN3204" s="14"/>
      <c r="HEO3204" s="14"/>
      <c r="HEP3204" s="14"/>
      <c r="HEQ3204" s="14"/>
      <c r="HER3204" s="14"/>
      <c r="HES3204" s="14"/>
      <c r="HET3204" s="14"/>
      <c r="HEU3204" s="14"/>
      <c r="HEV3204" s="14"/>
      <c r="HEW3204" s="14"/>
      <c r="HEX3204" s="14"/>
      <c r="HEY3204" s="14"/>
      <c r="HEZ3204" s="14"/>
      <c r="HFA3204" s="14"/>
      <c r="HFB3204" s="14"/>
      <c r="HFC3204" s="14"/>
      <c r="HFD3204" s="14"/>
      <c r="HFE3204" s="14"/>
      <c r="HFF3204" s="14"/>
      <c r="HFG3204" s="14"/>
      <c r="HFH3204" s="14"/>
      <c r="HFI3204" s="14"/>
      <c r="HFJ3204" s="14"/>
      <c r="HFK3204" s="14"/>
      <c r="HFL3204" s="14"/>
      <c r="HFM3204" s="14"/>
      <c r="HFN3204" s="14"/>
      <c r="HFO3204" s="14"/>
      <c r="HFP3204" s="14"/>
      <c r="HFQ3204" s="14"/>
      <c r="HFR3204" s="14"/>
      <c r="HFS3204" s="14"/>
      <c r="HFT3204" s="14"/>
      <c r="HFU3204" s="14"/>
      <c r="HFV3204" s="14"/>
      <c r="HFW3204" s="14"/>
      <c r="HFX3204" s="14"/>
      <c r="HFY3204" s="14"/>
      <c r="HFZ3204" s="14"/>
      <c r="HGA3204" s="14"/>
      <c r="HGB3204" s="14"/>
      <c r="HGC3204" s="14"/>
      <c r="HGD3204" s="14"/>
      <c r="HGE3204" s="14"/>
      <c r="HGF3204" s="14"/>
      <c r="HGG3204" s="14"/>
      <c r="HGH3204" s="14"/>
      <c r="HGI3204" s="14"/>
      <c r="HGJ3204" s="14"/>
      <c r="HGK3204" s="14"/>
      <c r="HGL3204" s="14"/>
      <c r="HGM3204" s="14"/>
      <c r="HGN3204" s="14"/>
      <c r="HGO3204" s="14"/>
      <c r="HGP3204" s="14"/>
      <c r="HGQ3204" s="14"/>
      <c r="HGR3204" s="14"/>
      <c r="HGS3204" s="14"/>
      <c r="HGT3204" s="14"/>
      <c r="HGU3204" s="14"/>
      <c r="HGV3204" s="14"/>
      <c r="HGW3204" s="14"/>
      <c r="HGX3204" s="14"/>
      <c r="HGY3204" s="14"/>
      <c r="HGZ3204" s="14"/>
      <c r="HHA3204" s="14"/>
      <c r="HHB3204" s="14"/>
      <c r="HHC3204" s="14"/>
      <c r="HHD3204" s="14"/>
      <c r="HHE3204" s="14"/>
      <c r="HHF3204" s="14"/>
      <c r="HHG3204" s="14"/>
      <c r="HHH3204" s="14"/>
      <c r="HHI3204" s="14"/>
      <c r="HHJ3204" s="14"/>
      <c r="HHK3204" s="14"/>
      <c r="HHL3204" s="14"/>
      <c r="HHM3204" s="14"/>
      <c r="HHN3204" s="14"/>
      <c r="HHO3204" s="14"/>
      <c r="HHP3204" s="14"/>
      <c r="HHQ3204" s="14"/>
      <c r="HHR3204" s="14"/>
      <c r="HHS3204" s="14"/>
      <c r="HHT3204" s="14"/>
      <c r="HHU3204" s="14"/>
      <c r="HHV3204" s="14"/>
      <c r="HHW3204" s="14"/>
      <c r="HHX3204" s="14"/>
      <c r="HHY3204" s="14"/>
      <c r="HHZ3204" s="14"/>
      <c r="HIA3204" s="14"/>
      <c r="HIB3204" s="14"/>
      <c r="HIC3204" s="14"/>
      <c r="HID3204" s="14"/>
      <c r="HIE3204" s="14"/>
      <c r="HIF3204" s="14"/>
      <c r="HIG3204" s="14"/>
      <c r="HIH3204" s="14"/>
      <c r="HII3204" s="14"/>
      <c r="HIJ3204" s="14"/>
      <c r="HIK3204" s="14"/>
      <c r="HIL3204" s="14"/>
      <c r="HIM3204" s="14"/>
      <c r="HIN3204" s="14"/>
      <c r="HIO3204" s="14"/>
      <c r="HIP3204" s="14"/>
      <c r="HIQ3204" s="14"/>
      <c r="HIR3204" s="14"/>
      <c r="HIS3204" s="14"/>
      <c r="HIT3204" s="14"/>
      <c r="HIU3204" s="14"/>
      <c r="HIV3204" s="14"/>
      <c r="HIW3204" s="14"/>
      <c r="HIX3204" s="14"/>
      <c r="HIY3204" s="14"/>
      <c r="HIZ3204" s="14"/>
      <c r="HJA3204" s="14"/>
      <c r="HJB3204" s="14"/>
      <c r="HJC3204" s="14"/>
      <c r="HJD3204" s="14"/>
      <c r="HJE3204" s="14"/>
      <c r="HJF3204" s="14"/>
      <c r="HJG3204" s="14"/>
      <c r="HJH3204" s="14"/>
      <c r="HJI3204" s="14"/>
      <c r="HJJ3204" s="14"/>
      <c r="HJK3204" s="14"/>
      <c r="HJL3204" s="14"/>
      <c r="HJM3204" s="14"/>
      <c r="HJN3204" s="14"/>
      <c r="HJO3204" s="14"/>
      <c r="HJP3204" s="14"/>
      <c r="HJQ3204" s="14"/>
      <c r="HJR3204" s="14"/>
      <c r="HJS3204" s="14"/>
      <c r="HJT3204" s="14"/>
      <c r="HJU3204" s="14"/>
      <c r="HJV3204" s="14"/>
      <c r="HJW3204" s="14"/>
      <c r="HJX3204" s="14"/>
      <c r="HJY3204" s="14"/>
      <c r="HJZ3204" s="14"/>
      <c r="HKA3204" s="14"/>
      <c r="HKB3204" s="14"/>
      <c r="HKC3204" s="14"/>
      <c r="HKD3204" s="14"/>
      <c r="HKE3204" s="14"/>
      <c r="HKF3204" s="14"/>
      <c r="HKG3204" s="14"/>
      <c r="HKH3204" s="14"/>
      <c r="HKI3204" s="14"/>
      <c r="HKJ3204" s="14"/>
      <c r="HKK3204" s="14"/>
      <c r="HKL3204" s="14"/>
      <c r="HKM3204" s="14"/>
      <c r="HKN3204" s="14"/>
      <c r="HKO3204" s="14"/>
      <c r="HKP3204" s="14"/>
      <c r="HKQ3204" s="14"/>
      <c r="HKR3204" s="14"/>
      <c r="HKS3204" s="14"/>
      <c r="HKT3204" s="14"/>
      <c r="HKU3204" s="14"/>
      <c r="HKV3204" s="14"/>
      <c r="HKW3204" s="14"/>
      <c r="HKX3204" s="14"/>
      <c r="HKY3204" s="14"/>
      <c r="HKZ3204" s="14"/>
      <c r="HLA3204" s="14"/>
      <c r="HLB3204" s="14"/>
      <c r="HLC3204" s="14"/>
      <c r="HLD3204" s="14"/>
      <c r="HLE3204" s="14"/>
      <c r="HLF3204" s="14"/>
      <c r="HLG3204" s="14"/>
      <c r="HLH3204" s="14"/>
      <c r="HLI3204" s="14"/>
      <c r="HLJ3204" s="14"/>
      <c r="HLK3204" s="14"/>
      <c r="HLL3204" s="14"/>
      <c r="HLM3204" s="14"/>
      <c r="HLN3204" s="14"/>
      <c r="HLO3204" s="14"/>
      <c r="HLP3204" s="14"/>
      <c r="HLQ3204" s="14"/>
      <c r="HLR3204" s="14"/>
      <c r="HLS3204" s="14"/>
      <c r="HLT3204" s="14"/>
      <c r="HLU3204" s="14"/>
      <c r="HLV3204" s="14"/>
      <c r="HLW3204" s="14"/>
      <c r="HLX3204" s="14"/>
      <c r="HLY3204" s="14"/>
      <c r="HLZ3204" s="14"/>
      <c r="HMA3204" s="14"/>
      <c r="HMB3204" s="14"/>
      <c r="HMC3204" s="14"/>
      <c r="HMD3204" s="14"/>
      <c r="HME3204" s="14"/>
      <c r="HMF3204" s="14"/>
      <c r="HMG3204" s="14"/>
      <c r="HMH3204" s="14"/>
      <c r="HMI3204" s="14"/>
      <c r="HMJ3204" s="14"/>
      <c r="HMK3204" s="14"/>
      <c r="HML3204" s="14"/>
      <c r="HMM3204" s="14"/>
      <c r="HMN3204" s="14"/>
      <c r="HMO3204" s="14"/>
      <c r="HMP3204" s="14"/>
      <c r="HMQ3204" s="14"/>
      <c r="HMR3204" s="14"/>
      <c r="HMS3204" s="14"/>
      <c r="HMT3204" s="14"/>
      <c r="HMU3204" s="14"/>
      <c r="HMV3204" s="14"/>
      <c r="HMW3204" s="14"/>
      <c r="HMX3204" s="14"/>
      <c r="HMY3204" s="14"/>
      <c r="HMZ3204" s="14"/>
      <c r="HNA3204" s="14"/>
      <c r="HNB3204" s="14"/>
      <c r="HNC3204" s="14"/>
      <c r="HND3204" s="14"/>
      <c r="HNE3204" s="14"/>
      <c r="HNF3204" s="14"/>
      <c r="HNG3204" s="14"/>
      <c r="HNH3204" s="14"/>
      <c r="HNI3204" s="14"/>
      <c r="HNJ3204" s="14"/>
      <c r="HNK3204" s="14"/>
      <c r="HNL3204" s="14"/>
      <c r="HNM3204" s="14"/>
      <c r="HNN3204" s="14"/>
      <c r="HNO3204" s="14"/>
      <c r="HNP3204" s="14"/>
      <c r="HNQ3204" s="14"/>
      <c r="HNR3204" s="14"/>
      <c r="HNS3204" s="14"/>
      <c r="HNT3204" s="14"/>
      <c r="HNU3204" s="14"/>
      <c r="HNV3204" s="14"/>
      <c r="HNW3204" s="14"/>
      <c r="HNX3204" s="14"/>
      <c r="HNY3204" s="14"/>
      <c r="HNZ3204" s="14"/>
      <c r="HOA3204" s="14"/>
      <c r="HOB3204" s="14"/>
      <c r="HOC3204" s="14"/>
      <c r="HOD3204" s="14"/>
      <c r="HOE3204" s="14"/>
      <c r="HOF3204" s="14"/>
      <c r="HOG3204" s="14"/>
      <c r="HOH3204" s="14"/>
      <c r="HOI3204" s="14"/>
      <c r="HOJ3204" s="14"/>
      <c r="HOK3204" s="14"/>
      <c r="HOL3204" s="14"/>
      <c r="HOM3204" s="14"/>
      <c r="HON3204" s="14"/>
      <c r="HOO3204" s="14"/>
      <c r="HOP3204" s="14"/>
      <c r="HOQ3204" s="14"/>
      <c r="HOR3204" s="14"/>
      <c r="HOS3204" s="14"/>
      <c r="HOT3204" s="14"/>
      <c r="HOU3204" s="14"/>
      <c r="HOV3204" s="14"/>
      <c r="HOW3204" s="14"/>
      <c r="HOX3204" s="14"/>
      <c r="HOY3204" s="14"/>
      <c r="HOZ3204" s="14"/>
      <c r="HPA3204" s="14"/>
      <c r="HPB3204" s="14"/>
      <c r="HPC3204" s="14"/>
      <c r="HPD3204" s="14"/>
      <c r="HPE3204" s="14"/>
      <c r="HPF3204" s="14"/>
      <c r="HPG3204" s="14"/>
      <c r="HPH3204" s="14"/>
      <c r="HPI3204" s="14"/>
      <c r="HPJ3204" s="14"/>
      <c r="HPK3204" s="14"/>
      <c r="HPL3204" s="14"/>
      <c r="HPM3204" s="14"/>
      <c r="HPN3204" s="14"/>
      <c r="HPO3204" s="14"/>
      <c r="HPP3204" s="14"/>
      <c r="HPQ3204" s="14"/>
      <c r="HPR3204" s="14"/>
      <c r="HPS3204" s="14"/>
      <c r="HPT3204" s="14"/>
      <c r="HPU3204" s="14"/>
      <c r="HPV3204" s="14"/>
      <c r="HPW3204" s="14"/>
      <c r="HPX3204" s="14"/>
      <c r="HPY3204" s="14"/>
      <c r="HPZ3204" s="14"/>
      <c r="HQA3204" s="14"/>
      <c r="HQB3204" s="14"/>
      <c r="HQC3204" s="14"/>
      <c r="HQD3204" s="14"/>
      <c r="HQE3204" s="14"/>
      <c r="HQF3204" s="14"/>
      <c r="HQG3204" s="14"/>
      <c r="HQH3204" s="14"/>
      <c r="HQI3204" s="14"/>
      <c r="HQJ3204" s="14"/>
      <c r="HQK3204" s="14"/>
      <c r="HQL3204" s="14"/>
      <c r="HQM3204" s="14"/>
      <c r="HQN3204" s="14"/>
      <c r="HQO3204" s="14"/>
      <c r="HQP3204" s="14"/>
      <c r="HQQ3204" s="14"/>
      <c r="HQR3204" s="14"/>
      <c r="HQS3204" s="14"/>
      <c r="HQT3204" s="14"/>
      <c r="HQU3204" s="14"/>
      <c r="HQV3204" s="14"/>
      <c r="HQW3204" s="14"/>
      <c r="HQX3204" s="14"/>
      <c r="HQY3204" s="14"/>
      <c r="HQZ3204" s="14"/>
      <c r="HRA3204" s="14"/>
      <c r="HRB3204" s="14"/>
      <c r="HRC3204" s="14"/>
      <c r="HRD3204" s="14"/>
      <c r="HRE3204" s="14"/>
      <c r="HRF3204" s="14"/>
      <c r="HRG3204" s="14"/>
      <c r="HRH3204" s="14"/>
      <c r="HRI3204" s="14"/>
      <c r="HRJ3204" s="14"/>
      <c r="HRK3204" s="14"/>
      <c r="HRL3204" s="14"/>
      <c r="HRM3204" s="14"/>
      <c r="HRN3204" s="14"/>
      <c r="HRO3204" s="14"/>
      <c r="HRP3204" s="14"/>
      <c r="HRQ3204" s="14"/>
      <c r="HRR3204" s="14"/>
      <c r="HRS3204" s="14"/>
      <c r="HRT3204" s="14"/>
      <c r="HRU3204" s="14"/>
      <c r="HRV3204" s="14"/>
      <c r="HRW3204" s="14"/>
      <c r="HRX3204" s="14"/>
      <c r="HRY3204" s="14"/>
      <c r="HRZ3204" s="14"/>
      <c r="HSA3204" s="14"/>
      <c r="HSB3204" s="14"/>
      <c r="HSC3204" s="14"/>
      <c r="HSD3204" s="14"/>
      <c r="HSE3204" s="14"/>
      <c r="HSF3204" s="14"/>
      <c r="HSG3204" s="14"/>
      <c r="HSH3204" s="14"/>
      <c r="HSI3204" s="14"/>
      <c r="HSJ3204" s="14"/>
      <c r="HSK3204" s="14"/>
      <c r="HSL3204" s="14"/>
      <c r="HSM3204" s="14"/>
      <c r="HSN3204" s="14"/>
      <c r="HSO3204" s="14"/>
      <c r="HSP3204" s="14"/>
      <c r="HSQ3204" s="14"/>
      <c r="HSR3204" s="14"/>
      <c r="HSS3204" s="14"/>
      <c r="HST3204" s="14"/>
      <c r="HSU3204" s="14"/>
      <c r="HSV3204" s="14"/>
      <c r="HSW3204" s="14"/>
      <c r="HSX3204" s="14"/>
      <c r="HSY3204" s="14"/>
      <c r="HSZ3204" s="14"/>
      <c r="HTA3204" s="14"/>
      <c r="HTB3204" s="14"/>
      <c r="HTC3204" s="14"/>
      <c r="HTD3204" s="14"/>
      <c r="HTE3204" s="14"/>
      <c r="HTF3204" s="14"/>
      <c r="HTG3204" s="14"/>
      <c r="HTH3204" s="14"/>
      <c r="HTI3204" s="14"/>
      <c r="HTJ3204" s="14"/>
      <c r="HTK3204" s="14"/>
      <c r="HTL3204" s="14"/>
      <c r="HTM3204" s="14"/>
      <c r="HTN3204" s="14"/>
      <c r="HTO3204" s="14"/>
      <c r="HTP3204" s="14"/>
      <c r="HTQ3204" s="14"/>
      <c r="HTR3204" s="14"/>
      <c r="HTS3204" s="14"/>
      <c r="HTT3204" s="14"/>
      <c r="HTU3204" s="14"/>
      <c r="HTV3204" s="14"/>
      <c r="HTW3204" s="14"/>
      <c r="HTX3204" s="14"/>
      <c r="HTY3204" s="14"/>
      <c r="HTZ3204" s="14"/>
      <c r="HUA3204" s="14"/>
      <c r="HUB3204" s="14"/>
      <c r="HUC3204" s="14"/>
      <c r="HUD3204" s="14"/>
      <c r="HUE3204" s="14"/>
      <c r="HUF3204" s="14"/>
      <c r="HUG3204" s="14"/>
      <c r="HUH3204" s="14"/>
      <c r="HUI3204" s="14"/>
      <c r="HUJ3204" s="14"/>
      <c r="HUK3204" s="14"/>
      <c r="HUL3204" s="14"/>
      <c r="HUM3204" s="14"/>
      <c r="HUN3204" s="14"/>
      <c r="HUO3204" s="14"/>
      <c r="HUP3204" s="14"/>
      <c r="HUQ3204" s="14"/>
      <c r="HUR3204" s="14"/>
      <c r="HUS3204" s="14"/>
      <c r="HUT3204" s="14"/>
      <c r="HUU3204" s="14"/>
      <c r="HUV3204" s="14"/>
      <c r="HUW3204" s="14"/>
      <c r="HUX3204" s="14"/>
      <c r="HUY3204" s="14"/>
      <c r="HUZ3204" s="14"/>
      <c r="HVA3204" s="14"/>
      <c r="HVB3204" s="14"/>
      <c r="HVC3204" s="14"/>
      <c r="HVD3204" s="14"/>
      <c r="HVE3204" s="14"/>
      <c r="HVF3204" s="14"/>
      <c r="HVG3204" s="14"/>
      <c r="HVH3204" s="14"/>
      <c r="HVI3204" s="14"/>
      <c r="HVJ3204" s="14"/>
      <c r="HVK3204" s="14"/>
      <c r="HVL3204" s="14"/>
      <c r="HVM3204" s="14"/>
      <c r="HVN3204" s="14"/>
      <c r="HVO3204" s="14"/>
      <c r="HVP3204" s="14"/>
      <c r="HVQ3204" s="14"/>
      <c r="HVR3204" s="14"/>
      <c r="HVS3204" s="14"/>
      <c r="HVT3204" s="14"/>
      <c r="HVU3204" s="14"/>
      <c r="HVV3204" s="14"/>
      <c r="HVW3204" s="14"/>
      <c r="HVX3204" s="14"/>
      <c r="HVY3204" s="14"/>
      <c r="HVZ3204" s="14"/>
      <c r="HWA3204" s="14"/>
      <c r="HWB3204" s="14"/>
      <c r="HWC3204" s="14"/>
      <c r="HWD3204" s="14"/>
      <c r="HWE3204" s="14"/>
      <c r="HWF3204" s="14"/>
      <c r="HWG3204" s="14"/>
      <c r="HWH3204" s="14"/>
      <c r="HWI3204" s="14"/>
      <c r="HWJ3204" s="14"/>
      <c r="HWK3204" s="14"/>
      <c r="HWL3204" s="14"/>
      <c r="HWM3204" s="14"/>
      <c r="HWN3204" s="14"/>
      <c r="HWO3204" s="14"/>
      <c r="HWP3204" s="14"/>
      <c r="HWQ3204" s="14"/>
      <c r="HWR3204" s="14"/>
      <c r="HWS3204" s="14"/>
      <c r="HWT3204" s="14"/>
      <c r="HWU3204" s="14"/>
      <c r="HWV3204" s="14"/>
      <c r="HWW3204" s="14"/>
      <c r="HWX3204" s="14"/>
      <c r="HWY3204" s="14"/>
      <c r="HWZ3204" s="14"/>
      <c r="HXA3204" s="14"/>
      <c r="HXB3204" s="14"/>
      <c r="HXC3204" s="14"/>
      <c r="HXD3204" s="14"/>
      <c r="HXE3204" s="14"/>
      <c r="HXF3204" s="14"/>
      <c r="HXG3204" s="14"/>
      <c r="HXH3204" s="14"/>
      <c r="HXI3204" s="14"/>
      <c r="HXJ3204" s="14"/>
      <c r="HXK3204" s="14"/>
      <c r="HXL3204" s="14"/>
      <c r="HXM3204" s="14"/>
      <c r="HXN3204" s="14"/>
      <c r="HXO3204" s="14"/>
      <c r="HXP3204" s="14"/>
      <c r="HXQ3204" s="14"/>
      <c r="HXR3204" s="14"/>
      <c r="HXS3204" s="14"/>
      <c r="HXT3204" s="14"/>
      <c r="HXU3204" s="14"/>
      <c r="HXV3204" s="14"/>
      <c r="HXW3204" s="14"/>
      <c r="HXX3204" s="14"/>
      <c r="HXY3204" s="14"/>
      <c r="HXZ3204" s="14"/>
      <c r="HYA3204" s="14"/>
      <c r="HYB3204" s="14"/>
      <c r="HYC3204" s="14"/>
      <c r="HYD3204" s="14"/>
      <c r="HYE3204" s="14"/>
      <c r="HYF3204" s="14"/>
      <c r="HYG3204" s="14"/>
      <c r="HYH3204" s="14"/>
      <c r="HYI3204" s="14"/>
      <c r="HYJ3204" s="14"/>
      <c r="HYK3204" s="14"/>
      <c r="HYL3204" s="14"/>
      <c r="HYM3204" s="14"/>
      <c r="HYN3204" s="14"/>
      <c r="HYO3204" s="14"/>
      <c r="HYP3204" s="14"/>
      <c r="HYQ3204" s="14"/>
      <c r="HYR3204" s="14"/>
      <c r="HYS3204" s="14"/>
      <c r="HYT3204" s="14"/>
      <c r="HYU3204" s="14"/>
      <c r="HYV3204" s="14"/>
      <c r="HYW3204" s="14"/>
      <c r="HYX3204" s="14"/>
      <c r="HYY3204" s="14"/>
      <c r="HYZ3204" s="14"/>
      <c r="HZA3204" s="14"/>
      <c r="HZB3204" s="14"/>
      <c r="HZC3204" s="14"/>
      <c r="HZD3204" s="14"/>
      <c r="HZE3204" s="14"/>
      <c r="HZF3204" s="14"/>
      <c r="HZG3204" s="14"/>
      <c r="HZH3204" s="14"/>
      <c r="HZI3204" s="14"/>
      <c r="HZJ3204" s="14"/>
      <c r="HZK3204" s="14"/>
      <c r="HZL3204" s="14"/>
      <c r="HZM3204" s="14"/>
      <c r="HZN3204" s="14"/>
      <c r="HZO3204" s="14"/>
      <c r="HZP3204" s="14"/>
      <c r="HZQ3204" s="14"/>
      <c r="HZR3204" s="14"/>
      <c r="HZS3204" s="14"/>
      <c r="HZT3204" s="14"/>
      <c r="HZU3204" s="14"/>
      <c r="HZV3204" s="14"/>
      <c r="HZW3204" s="14"/>
      <c r="HZX3204" s="14"/>
      <c r="HZY3204" s="14"/>
      <c r="HZZ3204" s="14"/>
      <c r="IAA3204" s="14"/>
      <c r="IAB3204" s="14"/>
      <c r="IAC3204" s="14"/>
      <c r="IAD3204" s="14"/>
      <c r="IAE3204" s="14"/>
      <c r="IAF3204" s="14"/>
      <c r="IAG3204" s="14"/>
      <c r="IAH3204" s="14"/>
      <c r="IAI3204" s="14"/>
      <c r="IAJ3204" s="14"/>
      <c r="IAK3204" s="14"/>
      <c r="IAL3204" s="14"/>
      <c r="IAM3204" s="14"/>
      <c r="IAN3204" s="14"/>
      <c r="IAO3204" s="14"/>
      <c r="IAP3204" s="14"/>
      <c r="IAQ3204" s="14"/>
      <c r="IAR3204" s="14"/>
      <c r="IAS3204" s="14"/>
      <c r="IAT3204" s="14"/>
      <c r="IAU3204" s="14"/>
      <c r="IAV3204" s="14"/>
      <c r="IAW3204" s="14"/>
      <c r="IAX3204" s="14"/>
      <c r="IAY3204" s="14"/>
      <c r="IAZ3204" s="14"/>
      <c r="IBA3204" s="14"/>
      <c r="IBB3204" s="14"/>
      <c r="IBC3204" s="14"/>
      <c r="IBD3204" s="14"/>
      <c r="IBE3204" s="14"/>
      <c r="IBF3204" s="14"/>
      <c r="IBG3204" s="14"/>
      <c r="IBH3204" s="14"/>
      <c r="IBI3204" s="14"/>
      <c r="IBJ3204" s="14"/>
      <c r="IBK3204" s="14"/>
      <c r="IBL3204" s="14"/>
      <c r="IBM3204" s="14"/>
      <c r="IBN3204" s="14"/>
      <c r="IBO3204" s="14"/>
      <c r="IBP3204" s="14"/>
      <c r="IBQ3204" s="14"/>
      <c r="IBR3204" s="14"/>
      <c r="IBS3204" s="14"/>
      <c r="IBT3204" s="14"/>
      <c r="IBU3204" s="14"/>
      <c r="IBV3204" s="14"/>
      <c r="IBW3204" s="14"/>
      <c r="IBX3204" s="14"/>
      <c r="IBY3204" s="14"/>
      <c r="IBZ3204" s="14"/>
      <c r="ICA3204" s="14"/>
      <c r="ICB3204" s="14"/>
      <c r="ICC3204" s="14"/>
      <c r="ICD3204" s="14"/>
      <c r="ICE3204" s="14"/>
      <c r="ICF3204" s="14"/>
      <c r="ICG3204" s="14"/>
      <c r="ICH3204" s="14"/>
      <c r="ICI3204" s="14"/>
      <c r="ICJ3204" s="14"/>
      <c r="ICK3204" s="14"/>
      <c r="ICL3204" s="14"/>
      <c r="ICM3204" s="14"/>
      <c r="ICN3204" s="14"/>
      <c r="ICO3204" s="14"/>
      <c r="ICP3204" s="14"/>
      <c r="ICQ3204" s="14"/>
      <c r="ICR3204" s="14"/>
      <c r="ICS3204" s="14"/>
      <c r="ICT3204" s="14"/>
      <c r="ICU3204" s="14"/>
      <c r="ICV3204" s="14"/>
      <c r="ICW3204" s="14"/>
      <c r="ICX3204" s="14"/>
      <c r="ICY3204" s="14"/>
      <c r="ICZ3204" s="14"/>
      <c r="IDA3204" s="14"/>
      <c r="IDB3204" s="14"/>
      <c r="IDC3204" s="14"/>
      <c r="IDD3204" s="14"/>
      <c r="IDE3204" s="14"/>
      <c r="IDF3204" s="14"/>
      <c r="IDG3204" s="14"/>
      <c r="IDH3204" s="14"/>
      <c r="IDI3204" s="14"/>
      <c r="IDJ3204" s="14"/>
      <c r="IDK3204" s="14"/>
      <c r="IDL3204" s="14"/>
      <c r="IDM3204" s="14"/>
      <c r="IDN3204" s="14"/>
      <c r="IDO3204" s="14"/>
      <c r="IDP3204" s="14"/>
      <c r="IDQ3204" s="14"/>
      <c r="IDR3204" s="14"/>
      <c r="IDS3204" s="14"/>
      <c r="IDT3204" s="14"/>
      <c r="IDU3204" s="14"/>
      <c r="IDV3204" s="14"/>
      <c r="IDW3204" s="14"/>
      <c r="IDX3204" s="14"/>
      <c r="IDY3204" s="14"/>
      <c r="IDZ3204" s="14"/>
      <c r="IEA3204" s="14"/>
      <c r="IEB3204" s="14"/>
      <c r="IEC3204" s="14"/>
      <c r="IED3204" s="14"/>
      <c r="IEE3204" s="14"/>
      <c r="IEF3204" s="14"/>
      <c r="IEG3204" s="14"/>
      <c r="IEH3204" s="14"/>
      <c r="IEI3204" s="14"/>
      <c r="IEJ3204" s="14"/>
      <c r="IEK3204" s="14"/>
      <c r="IEL3204" s="14"/>
      <c r="IEM3204" s="14"/>
      <c r="IEN3204" s="14"/>
      <c r="IEO3204" s="14"/>
      <c r="IEP3204" s="14"/>
      <c r="IEQ3204" s="14"/>
      <c r="IER3204" s="14"/>
      <c r="IES3204" s="14"/>
      <c r="IET3204" s="14"/>
      <c r="IEU3204" s="14"/>
      <c r="IEV3204" s="14"/>
      <c r="IEW3204" s="14"/>
      <c r="IEX3204" s="14"/>
      <c r="IEY3204" s="14"/>
      <c r="IEZ3204" s="14"/>
      <c r="IFA3204" s="14"/>
      <c r="IFB3204" s="14"/>
      <c r="IFC3204" s="14"/>
      <c r="IFD3204" s="14"/>
      <c r="IFE3204" s="14"/>
      <c r="IFF3204" s="14"/>
      <c r="IFG3204" s="14"/>
      <c r="IFH3204" s="14"/>
      <c r="IFI3204" s="14"/>
      <c r="IFJ3204" s="14"/>
      <c r="IFK3204" s="14"/>
      <c r="IFL3204" s="14"/>
      <c r="IFM3204" s="14"/>
      <c r="IFN3204" s="14"/>
      <c r="IFO3204" s="14"/>
      <c r="IFP3204" s="14"/>
      <c r="IFQ3204" s="14"/>
      <c r="IFR3204" s="14"/>
      <c r="IFS3204" s="14"/>
      <c r="IFT3204" s="14"/>
      <c r="IFU3204" s="14"/>
      <c r="IFV3204" s="14"/>
      <c r="IFW3204" s="14"/>
      <c r="IFX3204" s="14"/>
      <c r="IFY3204" s="14"/>
      <c r="IFZ3204" s="14"/>
      <c r="IGA3204" s="14"/>
      <c r="IGB3204" s="14"/>
      <c r="IGC3204" s="14"/>
      <c r="IGD3204" s="14"/>
      <c r="IGE3204" s="14"/>
      <c r="IGF3204" s="14"/>
      <c r="IGG3204" s="14"/>
      <c r="IGH3204" s="14"/>
      <c r="IGI3204" s="14"/>
      <c r="IGJ3204" s="14"/>
      <c r="IGK3204" s="14"/>
      <c r="IGL3204" s="14"/>
      <c r="IGM3204" s="14"/>
      <c r="IGN3204" s="14"/>
      <c r="IGO3204" s="14"/>
      <c r="IGP3204" s="14"/>
      <c r="IGQ3204" s="14"/>
      <c r="IGR3204" s="14"/>
      <c r="IGS3204" s="14"/>
      <c r="IGT3204" s="14"/>
      <c r="IGU3204" s="14"/>
      <c r="IGV3204" s="14"/>
      <c r="IGW3204" s="14"/>
      <c r="IGX3204" s="14"/>
      <c r="IGY3204" s="14"/>
      <c r="IGZ3204" s="14"/>
      <c r="IHA3204" s="14"/>
      <c r="IHB3204" s="14"/>
      <c r="IHC3204" s="14"/>
      <c r="IHD3204" s="14"/>
      <c r="IHE3204" s="14"/>
      <c r="IHF3204" s="14"/>
      <c r="IHG3204" s="14"/>
      <c r="IHH3204" s="14"/>
      <c r="IHI3204" s="14"/>
      <c r="IHJ3204" s="14"/>
      <c r="IHK3204" s="14"/>
      <c r="IHL3204" s="14"/>
      <c r="IHM3204" s="14"/>
      <c r="IHN3204" s="14"/>
      <c r="IHO3204" s="14"/>
      <c r="IHP3204" s="14"/>
      <c r="IHQ3204" s="14"/>
      <c r="IHR3204" s="14"/>
      <c r="IHS3204" s="14"/>
      <c r="IHT3204" s="14"/>
      <c r="IHU3204" s="14"/>
      <c r="IHV3204" s="14"/>
      <c r="IHW3204" s="14"/>
      <c r="IHX3204" s="14"/>
      <c r="IHY3204" s="14"/>
      <c r="IHZ3204" s="14"/>
      <c r="IIA3204" s="14"/>
      <c r="IIB3204" s="14"/>
      <c r="IIC3204" s="14"/>
      <c r="IID3204" s="14"/>
      <c r="IIE3204" s="14"/>
      <c r="IIF3204" s="14"/>
      <c r="IIG3204" s="14"/>
      <c r="IIH3204" s="14"/>
      <c r="III3204" s="14"/>
      <c r="IIJ3204" s="14"/>
      <c r="IIK3204" s="14"/>
      <c r="IIL3204" s="14"/>
      <c r="IIM3204" s="14"/>
      <c r="IIN3204" s="14"/>
      <c r="IIO3204" s="14"/>
      <c r="IIP3204" s="14"/>
      <c r="IIQ3204" s="14"/>
      <c r="IIR3204" s="14"/>
      <c r="IIS3204" s="14"/>
      <c r="IIT3204" s="14"/>
      <c r="IIU3204" s="14"/>
      <c r="IIV3204" s="14"/>
      <c r="IIW3204" s="14"/>
      <c r="IIX3204" s="14"/>
      <c r="IIY3204" s="14"/>
      <c r="IIZ3204" s="14"/>
      <c r="IJA3204" s="14"/>
      <c r="IJB3204" s="14"/>
      <c r="IJC3204" s="14"/>
      <c r="IJD3204" s="14"/>
      <c r="IJE3204" s="14"/>
      <c r="IJF3204" s="14"/>
      <c r="IJG3204" s="14"/>
      <c r="IJH3204" s="14"/>
      <c r="IJI3204" s="14"/>
      <c r="IJJ3204" s="14"/>
      <c r="IJK3204" s="14"/>
      <c r="IJL3204" s="14"/>
      <c r="IJM3204" s="14"/>
      <c r="IJN3204" s="14"/>
      <c r="IJO3204" s="14"/>
      <c r="IJP3204" s="14"/>
      <c r="IJQ3204" s="14"/>
      <c r="IJR3204" s="14"/>
      <c r="IJS3204" s="14"/>
      <c r="IJT3204" s="14"/>
      <c r="IJU3204" s="14"/>
      <c r="IJV3204" s="14"/>
      <c r="IJW3204" s="14"/>
      <c r="IJX3204" s="14"/>
      <c r="IJY3204" s="14"/>
      <c r="IJZ3204" s="14"/>
      <c r="IKA3204" s="14"/>
      <c r="IKB3204" s="14"/>
      <c r="IKC3204" s="14"/>
      <c r="IKD3204" s="14"/>
      <c r="IKE3204" s="14"/>
      <c r="IKF3204" s="14"/>
      <c r="IKG3204" s="14"/>
      <c r="IKH3204" s="14"/>
      <c r="IKI3204" s="14"/>
      <c r="IKJ3204" s="14"/>
      <c r="IKK3204" s="14"/>
      <c r="IKL3204" s="14"/>
      <c r="IKM3204" s="14"/>
      <c r="IKN3204" s="14"/>
      <c r="IKO3204" s="14"/>
      <c r="IKP3204" s="14"/>
      <c r="IKQ3204" s="14"/>
      <c r="IKR3204" s="14"/>
      <c r="IKS3204" s="14"/>
      <c r="IKT3204" s="14"/>
      <c r="IKU3204" s="14"/>
      <c r="IKV3204" s="14"/>
      <c r="IKW3204" s="14"/>
      <c r="IKX3204" s="14"/>
      <c r="IKY3204" s="14"/>
      <c r="IKZ3204" s="14"/>
      <c r="ILA3204" s="14"/>
      <c r="ILB3204" s="14"/>
      <c r="ILC3204" s="14"/>
      <c r="ILD3204" s="14"/>
      <c r="ILE3204" s="14"/>
      <c r="ILF3204" s="14"/>
      <c r="ILG3204" s="14"/>
      <c r="ILH3204" s="14"/>
      <c r="ILI3204" s="14"/>
      <c r="ILJ3204" s="14"/>
      <c r="ILK3204" s="14"/>
      <c r="ILL3204" s="14"/>
      <c r="ILM3204" s="14"/>
      <c r="ILN3204" s="14"/>
      <c r="ILO3204" s="14"/>
      <c r="ILP3204" s="14"/>
      <c r="ILQ3204" s="14"/>
      <c r="ILR3204" s="14"/>
      <c r="ILS3204" s="14"/>
      <c r="ILT3204" s="14"/>
      <c r="ILU3204" s="14"/>
      <c r="ILV3204" s="14"/>
      <c r="ILW3204" s="14"/>
      <c r="ILX3204" s="14"/>
      <c r="ILY3204" s="14"/>
      <c r="ILZ3204" s="14"/>
      <c r="IMA3204" s="14"/>
      <c r="IMB3204" s="14"/>
      <c r="IMC3204" s="14"/>
      <c r="IMD3204" s="14"/>
      <c r="IME3204" s="14"/>
      <c r="IMF3204" s="14"/>
      <c r="IMG3204" s="14"/>
      <c r="IMH3204" s="14"/>
      <c r="IMI3204" s="14"/>
      <c r="IMJ3204" s="14"/>
      <c r="IMK3204" s="14"/>
      <c r="IML3204" s="14"/>
      <c r="IMM3204" s="14"/>
      <c r="IMN3204" s="14"/>
      <c r="IMO3204" s="14"/>
      <c r="IMP3204" s="14"/>
      <c r="IMQ3204" s="14"/>
      <c r="IMR3204" s="14"/>
      <c r="IMS3204" s="14"/>
      <c r="IMT3204" s="14"/>
      <c r="IMU3204" s="14"/>
      <c r="IMV3204" s="14"/>
      <c r="IMW3204" s="14"/>
      <c r="IMX3204" s="14"/>
      <c r="IMY3204" s="14"/>
      <c r="IMZ3204" s="14"/>
      <c r="INA3204" s="14"/>
      <c r="INB3204" s="14"/>
      <c r="INC3204" s="14"/>
      <c r="IND3204" s="14"/>
      <c r="INE3204" s="14"/>
      <c r="INF3204" s="14"/>
      <c r="ING3204" s="14"/>
      <c r="INH3204" s="14"/>
      <c r="INI3204" s="14"/>
      <c r="INJ3204" s="14"/>
      <c r="INK3204" s="14"/>
      <c r="INL3204" s="14"/>
      <c r="INM3204" s="14"/>
      <c r="INN3204" s="14"/>
      <c r="INO3204" s="14"/>
      <c r="INP3204" s="14"/>
      <c r="INQ3204" s="14"/>
      <c r="INR3204" s="14"/>
      <c r="INS3204" s="14"/>
      <c r="INT3204" s="14"/>
      <c r="INU3204" s="14"/>
      <c r="INV3204" s="14"/>
      <c r="INW3204" s="14"/>
      <c r="INX3204" s="14"/>
      <c r="INY3204" s="14"/>
      <c r="INZ3204" s="14"/>
      <c r="IOA3204" s="14"/>
      <c r="IOB3204" s="14"/>
      <c r="IOC3204" s="14"/>
      <c r="IOD3204" s="14"/>
      <c r="IOE3204" s="14"/>
      <c r="IOF3204" s="14"/>
      <c r="IOG3204" s="14"/>
      <c r="IOH3204" s="14"/>
      <c r="IOI3204" s="14"/>
      <c r="IOJ3204" s="14"/>
      <c r="IOK3204" s="14"/>
      <c r="IOL3204" s="14"/>
      <c r="IOM3204" s="14"/>
      <c r="ION3204" s="14"/>
      <c r="IOO3204" s="14"/>
      <c r="IOP3204" s="14"/>
      <c r="IOQ3204" s="14"/>
      <c r="IOR3204" s="14"/>
      <c r="IOS3204" s="14"/>
      <c r="IOT3204" s="14"/>
      <c r="IOU3204" s="14"/>
      <c r="IOV3204" s="14"/>
      <c r="IOW3204" s="14"/>
      <c r="IOX3204" s="14"/>
      <c r="IOY3204" s="14"/>
      <c r="IOZ3204" s="14"/>
      <c r="IPA3204" s="14"/>
      <c r="IPB3204" s="14"/>
      <c r="IPC3204" s="14"/>
      <c r="IPD3204" s="14"/>
      <c r="IPE3204" s="14"/>
      <c r="IPF3204" s="14"/>
      <c r="IPG3204" s="14"/>
      <c r="IPH3204" s="14"/>
      <c r="IPI3204" s="14"/>
      <c r="IPJ3204" s="14"/>
      <c r="IPK3204" s="14"/>
      <c r="IPL3204" s="14"/>
      <c r="IPM3204" s="14"/>
      <c r="IPN3204" s="14"/>
      <c r="IPO3204" s="14"/>
      <c r="IPP3204" s="14"/>
      <c r="IPQ3204" s="14"/>
      <c r="IPR3204" s="14"/>
      <c r="IPS3204" s="14"/>
      <c r="IPT3204" s="14"/>
      <c r="IPU3204" s="14"/>
      <c r="IPV3204" s="14"/>
      <c r="IPW3204" s="14"/>
      <c r="IPX3204" s="14"/>
      <c r="IPY3204" s="14"/>
      <c r="IPZ3204" s="14"/>
      <c r="IQA3204" s="14"/>
      <c r="IQB3204" s="14"/>
      <c r="IQC3204" s="14"/>
      <c r="IQD3204" s="14"/>
      <c r="IQE3204" s="14"/>
      <c r="IQF3204" s="14"/>
      <c r="IQG3204" s="14"/>
      <c r="IQH3204" s="14"/>
      <c r="IQI3204" s="14"/>
      <c r="IQJ3204" s="14"/>
      <c r="IQK3204" s="14"/>
      <c r="IQL3204" s="14"/>
      <c r="IQM3204" s="14"/>
      <c r="IQN3204" s="14"/>
      <c r="IQO3204" s="14"/>
      <c r="IQP3204" s="14"/>
      <c r="IQQ3204" s="14"/>
      <c r="IQR3204" s="14"/>
      <c r="IQS3204" s="14"/>
      <c r="IQT3204" s="14"/>
      <c r="IQU3204" s="14"/>
      <c r="IQV3204" s="14"/>
      <c r="IQW3204" s="14"/>
      <c r="IQX3204" s="14"/>
      <c r="IQY3204" s="14"/>
      <c r="IQZ3204" s="14"/>
      <c r="IRA3204" s="14"/>
      <c r="IRB3204" s="14"/>
      <c r="IRC3204" s="14"/>
      <c r="IRD3204" s="14"/>
      <c r="IRE3204" s="14"/>
      <c r="IRF3204" s="14"/>
      <c r="IRG3204" s="14"/>
      <c r="IRH3204" s="14"/>
      <c r="IRI3204" s="14"/>
      <c r="IRJ3204" s="14"/>
      <c r="IRK3204" s="14"/>
      <c r="IRL3204" s="14"/>
      <c r="IRM3204" s="14"/>
      <c r="IRN3204" s="14"/>
      <c r="IRO3204" s="14"/>
      <c r="IRP3204" s="14"/>
      <c r="IRQ3204" s="14"/>
      <c r="IRR3204" s="14"/>
      <c r="IRS3204" s="14"/>
      <c r="IRT3204" s="14"/>
      <c r="IRU3204" s="14"/>
      <c r="IRV3204" s="14"/>
      <c r="IRW3204" s="14"/>
      <c r="IRX3204" s="14"/>
      <c r="IRY3204" s="14"/>
      <c r="IRZ3204" s="14"/>
      <c r="ISA3204" s="14"/>
      <c r="ISB3204" s="14"/>
      <c r="ISC3204" s="14"/>
      <c r="ISD3204" s="14"/>
      <c r="ISE3204" s="14"/>
      <c r="ISF3204" s="14"/>
      <c r="ISG3204" s="14"/>
      <c r="ISH3204" s="14"/>
      <c r="ISI3204" s="14"/>
      <c r="ISJ3204" s="14"/>
      <c r="ISK3204" s="14"/>
      <c r="ISL3204" s="14"/>
      <c r="ISM3204" s="14"/>
      <c r="ISN3204" s="14"/>
      <c r="ISO3204" s="14"/>
      <c r="ISP3204" s="14"/>
      <c r="ISQ3204" s="14"/>
      <c r="ISR3204" s="14"/>
      <c r="ISS3204" s="14"/>
      <c r="IST3204" s="14"/>
      <c r="ISU3204" s="14"/>
      <c r="ISV3204" s="14"/>
      <c r="ISW3204" s="14"/>
      <c r="ISX3204" s="14"/>
      <c r="ISY3204" s="14"/>
      <c r="ISZ3204" s="14"/>
      <c r="ITA3204" s="14"/>
      <c r="ITB3204" s="14"/>
      <c r="ITC3204" s="14"/>
      <c r="ITD3204" s="14"/>
      <c r="ITE3204" s="14"/>
      <c r="ITF3204" s="14"/>
      <c r="ITG3204" s="14"/>
      <c r="ITH3204" s="14"/>
      <c r="ITI3204" s="14"/>
      <c r="ITJ3204" s="14"/>
      <c r="ITK3204" s="14"/>
      <c r="ITL3204" s="14"/>
      <c r="ITM3204" s="14"/>
      <c r="ITN3204" s="14"/>
      <c r="ITO3204" s="14"/>
      <c r="ITP3204" s="14"/>
      <c r="ITQ3204" s="14"/>
      <c r="ITR3204" s="14"/>
      <c r="ITS3204" s="14"/>
      <c r="ITT3204" s="14"/>
      <c r="ITU3204" s="14"/>
      <c r="ITV3204" s="14"/>
      <c r="ITW3204" s="14"/>
      <c r="ITX3204" s="14"/>
      <c r="ITY3204" s="14"/>
      <c r="ITZ3204" s="14"/>
      <c r="IUA3204" s="14"/>
      <c r="IUB3204" s="14"/>
      <c r="IUC3204" s="14"/>
      <c r="IUD3204" s="14"/>
      <c r="IUE3204" s="14"/>
      <c r="IUF3204" s="14"/>
      <c r="IUG3204" s="14"/>
      <c r="IUH3204" s="14"/>
      <c r="IUI3204" s="14"/>
      <c r="IUJ3204" s="14"/>
      <c r="IUK3204" s="14"/>
      <c r="IUL3204" s="14"/>
      <c r="IUM3204" s="14"/>
      <c r="IUN3204" s="14"/>
      <c r="IUO3204" s="14"/>
      <c r="IUP3204" s="14"/>
      <c r="IUQ3204" s="14"/>
      <c r="IUR3204" s="14"/>
      <c r="IUS3204" s="14"/>
      <c r="IUT3204" s="14"/>
      <c r="IUU3204" s="14"/>
      <c r="IUV3204" s="14"/>
      <c r="IUW3204" s="14"/>
      <c r="IUX3204" s="14"/>
      <c r="IUY3204" s="14"/>
      <c r="IUZ3204" s="14"/>
      <c r="IVA3204" s="14"/>
      <c r="IVB3204" s="14"/>
      <c r="IVC3204" s="14"/>
      <c r="IVD3204" s="14"/>
      <c r="IVE3204" s="14"/>
      <c r="IVF3204" s="14"/>
      <c r="IVG3204" s="14"/>
      <c r="IVH3204" s="14"/>
      <c r="IVI3204" s="14"/>
      <c r="IVJ3204" s="14"/>
      <c r="IVK3204" s="14"/>
      <c r="IVL3204" s="14"/>
      <c r="IVM3204" s="14"/>
      <c r="IVN3204" s="14"/>
      <c r="IVO3204" s="14"/>
      <c r="IVP3204" s="14"/>
      <c r="IVQ3204" s="14"/>
      <c r="IVR3204" s="14"/>
      <c r="IVS3204" s="14"/>
      <c r="IVT3204" s="14"/>
      <c r="IVU3204" s="14"/>
      <c r="IVV3204" s="14"/>
      <c r="IVW3204" s="14"/>
      <c r="IVX3204" s="14"/>
      <c r="IVY3204" s="14"/>
      <c r="IVZ3204" s="14"/>
      <c r="IWA3204" s="14"/>
      <c r="IWB3204" s="14"/>
      <c r="IWC3204" s="14"/>
      <c r="IWD3204" s="14"/>
      <c r="IWE3204" s="14"/>
      <c r="IWF3204" s="14"/>
      <c r="IWG3204" s="14"/>
      <c r="IWH3204" s="14"/>
      <c r="IWI3204" s="14"/>
      <c r="IWJ3204" s="14"/>
      <c r="IWK3204" s="14"/>
      <c r="IWL3204" s="14"/>
      <c r="IWM3204" s="14"/>
      <c r="IWN3204" s="14"/>
      <c r="IWO3204" s="14"/>
      <c r="IWP3204" s="14"/>
      <c r="IWQ3204" s="14"/>
      <c r="IWR3204" s="14"/>
      <c r="IWS3204" s="14"/>
      <c r="IWT3204" s="14"/>
      <c r="IWU3204" s="14"/>
      <c r="IWV3204" s="14"/>
      <c r="IWW3204" s="14"/>
      <c r="IWX3204" s="14"/>
      <c r="IWY3204" s="14"/>
      <c r="IWZ3204" s="14"/>
      <c r="IXA3204" s="14"/>
      <c r="IXB3204" s="14"/>
      <c r="IXC3204" s="14"/>
      <c r="IXD3204" s="14"/>
      <c r="IXE3204" s="14"/>
      <c r="IXF3204" s="14"/>
      <c r="IXG3204" s="14"/>
      <c r="IXH3204" s="14"/>
      <c r="IXI3204" s="14"/>
      <c r="IXJ3204" s="14"/>
      <c r="IXK3204" s="14"/>
      <c r="IXL3204" s="14"/>
      <c r="IXM3204" s="14"/>
      <c r="IXN3204" s="14"/>
      <c r="IXO3204" s="14"/>
      <c r="IXP3204" s="14"/>
      <c r="IXQ3204" s="14"/>
      <c r="IXR3204" s="14"/>
      <c r="IXS3204" s="14"/>
      <c r="IXT3204" s="14"/>
      <c r="IXU3204" s="14"/>
      <c r="IXV3204" s="14"/>
      <c r="IXW3204" s="14"/>
      <c r="IXX3204" s="14"/>
      <c r="IXY3204" s="14"/>
      <c r="IXZ3204" s="14"/>
      <c r="IYA3204" s="14"/>
      <c r="IYB3204" s="14"/>
      <c r="IYC3204" s="14"/>
      <c r="IYD3204" s="14"/>
      <c r="IYE3204" s="14"/>
      <c r="IYF3204" s="14"/>
      <c r="IYG3204" s="14"/>
      <c r="IYH3204" s="14"/>
      <c r="IYI3204" s="14"/>
      <c r="IYJ3204" s="14"/>
      <c r="IYK3204" s="14"/>
      <c r="IYL3204" s="14"/>
      <c r="IYM3204" s="14"/>
      <c r="IYN3204" s="14"/>
      <c r="IYO3204" s="14"/>
      <c r="IYP3204" s="14"/>
      <c r="IYQ3204" s="14"/>
      <c r="IYR3204" s="14"/>
      <c r="IYS3204" s="14"/>
      <c r="IYT3204" s="14"/>
      <c r="IYU3204" s="14"/>
      <c r="IYV3204" s="14"/>
      <c r="IYW3204" s="14"/>
      <c r="IYX3204" s="14"/>
      <c r="IYY3204" s="14"/>
      <c r="IYZ3204" s="14"/>
      <c r="IZA3204" s="14"/>
      <c r="IZB3204" s="14"/>
      <c r="IZC3204" s="14"/>
      <c r="IZD3204" s="14"/>
      <c r="IZE3204" s="14"/>
      <c r="IZF3204" s="14"/>
      <c r="IZG3204" s="14"/>
      <c r="IZH3204" s="14"/>
      <c r="IZI3204" s="14"/>
      <c r="IZJ3204" s="14"/>
      <c r="IZK3204" s="14"/>
      <c r="IZL3204" s="14"/>
      <c r="IZM3204" s="14"/>
      <c r="IZN3204" s="14"/>
      <c r="IZO3204" s="14"/>
      <c r="IZP3204" s="14"/>
      <c r="IZQ3204" s="14"/>
      <c r="IZR3204" s="14"/>
      <c r="IZS3204" s="14"/>
      <c r="IZT3204" s="14"/>
      <c r="IZU3204" s="14"/>
      <c r="IZV3204" s="14"/>
      <c r="IZW3204" s="14"/>
      <c r="IZX3204" s="14"/>
      <c r="IZY3204" s="14"/>
      <c r="IZZ3204" s="14"/>
      <c r="JAA3204" s="14"/>
      <c r="JAB3204" s="14"/>
      <c r="JAC3204" s="14"/>
      <c r="JAD3204" s="14"/>
      <c r="JAE3204" s="14"/>
      <c r="JAF3204" s="14"/>
      <c r="JAG3204" s="14"/>
      <c r="JAH3204" s="14"/>
      <c r="JAI3204" s="14"/>
      <c r="JAJ3204" s="14"/>
      <c r="JAK3204" s="14"/>
      <c r="JAL3204" s="14"/>
      <c r="JAM3204" s="14"/>
      <c r="JAN3204" s="14"/>
      <c r="JAO3204" s="14"/>
      <c r="JAP3204" s="14"/>
      <c r="JAQ3204" s="14"/>
      <c r="JAR3204" s="14"/>
      <c r="JAS3204" s="14"/>
      <c r="JAT3204" s="14"/>
      <c r="JAU3204" s="14"/>
      <c r="JAV3204" s="14"/>
      <c r="JAW3204" s="14"/>
      <c r="JAX3204" s="14"/>
      <c r="JAY3204" s="14"/>
      <c r="JAZ3204" s="14"/>
      <c r="JBA3204" s="14"/>
      <c r="JBB3204" s="14"/>
      <c r="JBC3204" s="14"/>
      <c r="JBD3204" s="14"/>
      <c r="JBE3204" s="14"/>
      <c r="JBF3204" s="14"/>
      <c r="JBG3204" s="14"/>
      <c r="JBH3204" s="14"/>
      <c r="JBI3204" s="14"/>
      <c r="JBJ3204" s="14"/>
      <c r="JBK3204" s="14"/>
      <c r="JBL3204" s="14"/>
      <c r="JBM3204" s="14"/>
      <c r="JBN3204" s="14"/>
      <c r="JBO3204" s="14"/>
      <c r="JBP3204" s="14"/>
      <c r="JBQ3204" s="14"/>
      <c r="JBR3204" s="14"/>
      <c r="JBS3204" s="14"/>
      <c r="JBT3204" s="14"/>
      <c r="JBU3204" s="14"/>
      <c r="JBV3204" s="14"/>
      <c r="JBW3204" s="14"/>
      <c r="JBX3204" s="14"/>
      <c r="JBY3204" s="14"/>
      <c r="JBZ3204" s="14"/>
      <c r="JCA3204" s="14"/>
      <c r="JCB3204" s="14"/>
      <c r="JCC3204" s="14"/>
      <c r="JCD3204" s="14"/>
      <c r="JCE3204" s="14"/>
      <c r="JCF3204" s="14"/>
      <c r="JCG3204" s="14"/>
      <c r="JCH3204" s="14"/>
      <c r="JCI3204" s="14"/>
      <c r="JCJ3204" s="14"/>
      <c r="JCK3204" s="14"/>
      <c r="JCL3204" s="14"/>
      <c r="JCM3204" s="14"/>
      <c r="JCN3204" s="14"/>
      <c r="JCO3204" s="14"/>
      <c r="JCP3204" s="14"/>
      <c r="JCQ3204" s="14"/>
      <c r="JCR3204" s="14"/>
      <c r="JCS3204" s="14"/>
      <c r="JCT3204" s="14"/>
      <c r="JCU3204" s="14"/>
      <c r="JCV3204" s="14"/>
      <c r="JCW3204" s="14"/>
      <c r="JCX3204" s="14"/>
      <c r="JCY3204" s="14"/>
      <c r="JCZ3204" s="14"/>
      <c r="JDA3204" s="14"/>
      <c r="JDB3204" s="14"/>
      <c r="JDC3204" s="14"/>
      <c r="JDD3204" s="14"/>
      <c r="JDE3204" s="14"/>
      <c r="JDF3204" s="14"/>
      <c r="JDG3204" s="14"/>
      <c r="JDH3204" s="14"/>
      <c r="JDI3204" s="14"/>
      <c r="JDJ3204" s="14"/>
      <c r="JDK3204" s="14"/>
      <c r="JDL3204" s="14"/>
      <c r="JDM3204" s="14"/>
      <c r="JDN3204" s="14"/>
      <c r="JDO3204" s="14"/>
      <c r="JDP3204" s="14"/>
      <c r="JDQ3204" s="14"/>
      <c r="JDR3204" s="14"/>
      <c r="JDS3204" s="14"/>
      <c r="JDT3204" s="14"/>
      <c r="JDU3204" s="14"/>
      <c r="JDV3204" s="14"/>
      <c r="JDW3204" s="14"/>
      <c r="JDX3204" s="14"/>
      <c r="JDY3204" s="14"/>
      <c r="JDZ3204" s="14"/>
      <c r="JEA3204" s="14"/>
      <c r="JEB3204" s="14"/>
      <c r="JEC3204" s="14"/>
      <c r="JED3204" s="14"/>
      <c r="JEE3204" s="14"/>
      <c r="JEF3204" s="14"/>
      <c r="JEG3204" s="14"/>
      <c r="JEH3204" s="14"/>
      <c r="JEI3204" s="14"/>
      <c r="JEJ3204" s="14"/>
      <c r="JEK3204" s="14"/>
      <c r="JEL3204" s="14"/>
      <c r="JEM3204" s="14"/>
      <c r="JEN3204" s="14"/>
      <c r="JEO3204" s="14"/>
      <c r="JEP3204" s="14"/>
      <c r="JEQ3204" s="14"/>
      <c r="JER3204" s="14"/>
      <c r="JES3204" s="14"/>
      <c r="JET3204" s="14"/>
      <c r="JEU3204" s="14"/>
      <c r="JEV3204" s="14"/>
      <c r="JEW3204" s="14"/>
      <c r="JEX3204" s="14"/>
      <c r="JEY3204" s="14"/>
      <c r="JEZ3204" s="14"/>
      <c r="JFA3204" s="14"/>
      <c r="JFB3204" s="14"/>
      <c r="JFC3204" s="14"/>
      <c r="JFD3204" s="14"/>
      <c r="JFE3204" s="14"/>
      <c r="JFF3204" s="14"/>
      <c r="JFG3204" s="14"/>
      <c r="JFH3204" s="14"/>
      <c r="JFI3204" s="14"/>
      <c r="JFJ3204" s="14"/>
      <c r="JFK3204" s="14"/>
      <c r="JFL3204" s="14"/>
      <c r="JFM3204" s="14"/>
      <c r="JFN3204" s="14"/>
      <c r="JFO3204" s="14"/>
      <c r="JFP3204" s="14"/>
      <c r="JFQ3204" s="14"/>
      <c r="JFR3204" s="14"/>
      <c r="JFS3204" s="14"/>
      <c r="JFT3204" s="14"/>
      <c r="JFU3204" s="14"/>
      <c r="JFV3204" s="14"/>
      <c r="JFW3204" s="14"/>
      <c r="JFX3204" s="14"/>
      <c r="JFY3204" s="14"/>
      <c r="JFZ3204" s="14"/>
      <c r="JGA3204" s="14"/>
      <c r="JGB3204" s="14"/>
      <c r="JGC3204" s="14"/>
      <c r="JGD3204" s="14"/>
      <c r="JGE3204" s="14"/>
      <c r="JGF3204" s="14"/>
      <c r="JGG3204" s="14"/>
      <c r="JGH3204" s="14"/>
      <c r="JGI3204" s="14"/>
      <c r="JGJ3204" s="14"/>
      <c r="JGK3204" s="14"/>
      <c r="JGL3204" s="14"/>
      <c r="JGM3204" s="14"/>
      <c r="JGN3204" s="14"/>
      <c r="JGO3204" s="14"/>
      <c r="JGP3204" s="14"/>
      <c r="JGQ3204" s="14"/>
      <c r="JGR3204" s="14"/>
      <c r="JGS3204" s="14"/>
      <c r="JGT3204" s="14"/>
      <c r="JGU3204" s="14"/>
      <c r="JGV3204" s="14"/>
      <c r="JGW3204" s="14"/>
      <c r="JGX3204" s="14"/>
      <c r="JGY3204" s="14"/>
      <c r="JGZ3204" s="14"/>
      <c r="JHA3204" s="14"/>
      <c r="JHB3204" s="14"/>
      <c r="JHC3204" s="14"/>
      <c r="JHD3204" s="14"/>
      <c r="JHE3204" s="14"/>
      <c r="JHF3204" s="14"/>
      <c r="JHG3204" s="14"/>
      <c r="JHH3204" s="14"/>
      <c r="JHI3204" s="14"/>
      <c r="JHJ3204" s="14"/>
      <c r="JHK3204" s="14"/>
      <c r="JHL3204" s="14"/>
      <c r="JHM3204" s="14"/>
      <c r="JHN3204" s="14"/>
      <c r="JHO3204" s="14"/>
      <c r="JHP3204" s="14"/>
      <c r="JHQ3204" s="14"/>
      <c r="JHR3204" s="14"/>
      <c r="JHS3204" s="14"/>
      <c r="JHT3204" s="14"/>
      <c r="JHU3204" s="14"/>
      <c r="JHV3204" s="14"/>
      <c r="JHW3204" s="14"/>
      <c r="JHX3204" s="14"/>
      <c r="JHY3204" s="14"/>
      <c r="JHZ3204" s="14"/>
      <c r="JIA3204" s="14"/>
      <c r="JIB3204" s="14"/>
      <c r="JIC3204" s="14"/>
      <c r="JID3204" s="14"/>
      <c r="JIE3204" s="14"/>
      <c r="JIF3204" s="14"/>
      <c r="JIG3204" s="14"/>
      <c r="JIH3204" s="14"/>
      <c r="JII3204" s="14"/>
      <c r="JIJ3204" s="14"/>
      <c r="JIK3204" s="14"/>
      <c r="JIL3204" s="14"/>
      <c r="JIM3204" s="14"/>
      <c r="JIN3204" s="14"/>
      <c r="JIO3204" s="14"/>
      <c r="JIP3204" s="14"/>
      <c r="JIQ3204" s="14"/>
      <c r="JIR3204" s="14"/>
      <c r="JIS3204" s="14"/>
      <c r="JIT3204" s="14"/>
      <c r="JIU3204" s="14"/>
      <c r="JIV3204" s="14"/>
      <c r="JIW3204" s="14"/>
      <c r="JIX3204" s="14"/>
      <c r="JIY3204" s="14"/>
      <c r="JIZ3204" s="14"/>
      <c r="JJA3204" s="14"/>
      <c r="JJB3204" s="14"/>
      <c r="JJC3204" s="14"/>
      <c r="JJD3204" s="14"/>
      <c r="JJE3204" s="14"/>
      <c r="JJF3204" s="14"/>
      <c r="JJG3204" s="14"/>
      <c r="JJH3204" s="14"/>
      <c r="JJI3204" s="14"/>
      <c r="JJJ3204" s="14"/>
      <c r="JJK3204" s="14"/>
      <c r="JJL3204" s="14"/>
      <c r="JJM3204" s="14"/>
      <c r="JJN3204" s="14"/>
      <c r="JJO3204" s="14"/>
      <c r="JJP3204" s="14"/>
      <c r="JJQ3204" s="14"/>
      <c r="JJR3204" s="14"/>
      <c r="JJS3204" s="14"/>
      <c r="JJT3204" s="14"/>
      <c r="JJU3204" s="14"/>
      <c r="JJV3204" s="14"/>
      <c r="JJW3204" s="14"/>
      <c r="JJX3204" s="14"/>
      <c r="JJY3204" s="14"/>
      <c r="JJZ3204" s="14"/>
      <c r="JKA3204" s="14"/>
      <c r="JKB3204" s="14"/>
      <c r="JKC3204" s="14"/>
      <c r="JKD3204" s="14"/>
      <c r="JKE3204" s="14"/>
      <c r="JKF3204" s="14"/>
      <c r="JKG3204" s="14"/>
      <c r="JKH3204" s="14"/>
      <c r="JKI3204" s="14"/>
      <c r="JKJ3204" s="14"/>
      <c r="JKK3204" s="14"/>
      <c r="JKL3204" s="14"/>
      <c r="JKM3204" s="14"/>
      <c r="JKN3204" s="14"/>
      <c r="JKO3204" s="14"/>
      <c r="JKP3204" s="14"/>
      <c r="JKQ3204" s="14"/>
      <c r="JKR3204" s="14"/>
      <c r="JKS3204" s="14"/>
      <c r="JKT3204" s="14"/>
      <c r="JKU3204" s="14"/>
      <c r="JKV3204" s="14"/>
      <c r="JKW3204" s="14"/>
      <c r="JKX3204" s="14"/>
      <c r="JKY3204" s="14"/>
      <c r="JKZ3204" s="14"/>
      <c r="JLA3204" s="14"/>
      <c r="JLB3204" s="14"/>
      <c r="JLC3204" s="14"/>
      <c r="JLD3204" s="14"/>
      <c r="JLE3204" s="14"/>
      <c r="JLF3204" s="14"/>
      <c r="JLG3204" s="14"/>
      <c r="JLH3204" s="14"/>
      <c r="JLI3204" s="14"/>
      <c r="JLJ3204" s="14"/>
      <c r="JLK3204" s="14"/>
      <c r="JLL3204" s="14"/>
      <c r="JLM3204" s="14"/>
      <c r="JLN3204" s="14"/>
      <c r="JLO3204" s="14"/>
      <c r="JLP3204" s="14"/>
      <c r="JLQ3204" s="14"/>
      <c r="JLR3204" s="14"/>
      <c r="JLS3204" s="14"/>
      <c r="JLT3204" s="14"/>
      <c r="JLU3204" s="14"/>
      <c r="JLV3204" s="14"/>
      <c r="JLW3204" s="14"/>
      <c r="JLX3204" s="14"/>
      <c r="JLY3204" s="14"/>
      <c r="JLZ3204" s="14"/>
      <c r="JMA3204" s="14"/>
      <c r="JMB3204" s="14"/>
      <c r="JMC3204" s="14"/>
      <c r="JMD3204" s="14"/>
      <c r="JME3204" s="14"/>
      <c r="JMF3204" s="14"/>
      <c r="JMG3204" s="14"/>
      <c r="JMH3204" s="14"/>
      <c r="JMI3204" s="14"/>
      <c r="JMJ3204" s="14"/>
      <c r="JMK3204" s="14"/>
      <c r="JML3204" s="14"/>
      <c r="JMM3204" s="14"/>
      <c r="JMN3204" s="14"/>
      <c r="JMO3204" s="14"/>
      <c r="JMP3204" s="14"/>
      <c r="JMQ3204" s="14"/>
      <c r="JMR3204" s="14"/>
      <c r="JMS3204" s="14"/>
      <c r="JMT3204" s="14"/>
      <c r="JMU3204" s="14"/>
      <c r="JMV3204" s="14"/>
      <c r="JMW3204" s="14"/>
      <c r="JMX3204" s="14"/>
      <c r="JMY3204" s="14"/>
      <c r="JMZ3204" s="14"/>
      <c r="JNA3204" s="14"/>
      <c r="JNB3204" s="14"/>
      <c r="JNC3204" s="14"/>
      <c r="JND3204" s="14"/>
      <c r="JNE3204" s="14"/>
      <c r="JNF3204" s="14"/>
      <c r="JNG3204" s="14"/>
      <c r="JNH3204" s="14"/>
      <c r="JNI3204" s="14"/>
      <c r="JNJ3204" s="14"/>
      <c r="JNK3204" s="14"/>
      <c r="JNL3204" s="14"/>
      <c r="JNM3204" s="14"/>
      <c r="JNN3204" s="14"/>
      <c r="JNO3204" s="14"/>
      <c r="JNP3204" s="14"/>
      <c r="JNQ3204" s="14"/>
      <c r="JNR3204" s="14"/>
      <c r="JNS3204" s="14"/>
      <c r="JNT3204" s="14"/>
      <c r="JNU3204" s="14"/>
      <c r="JNV3204" s="14"/>
      <c r="JNW3204" s="14"/>
      <c r="JNX3204" s="14"/>
      <c r="JNY3204" s="14"/>
      <c r="JNZ3204" s="14"/>
      <c r="JOA3204" s="14"/>
      <c r="JOB3204" s="14"/>
      <c r="JOC3204" s="14"/>
      <c r="JOD3204" s="14"/>
      <c r="JOE3204" s="14"/>
      <c r="JOF3204" s="14"/>
      <c r="JOG3204" s="14"/>
      <c r="JOH3204" s="14"/>
      <c r="JOI3204" s="14"/>
      <c r="JOJ3204" s="14"/>
      <c r="JOK3204" s="14"/>
      <c r="JOL3204" s="14"/>
      <c r="JOM3204" s="14"/>
      <c r="JON3204" s="14"/>
      <c r="JOO3204" s="14"/>
      <c r="JOP3204" s="14"/>
      <c r="JOQ3204" s="14"/>
      <c r="JOR3204" s="14"/>
      <c r="JOS3204" s="14"/>
      <c r="JOT3204" s="14"/>
      <c r="JOU3204" s="14"/>
      <c r="JOV3204" s="14"/>
      <c r="JOW3204" s="14"/>
      <c r="JOX3204" s="14"/>
      <c r="JOY3204" s="14"/>
      <c r="JOZ3204" s="14"/>
      <c r="JPA3204" s="14"/>
      <c r="JPB3204" s="14"/>
      <c r="JPC3204" s="14"/>
      <c r="JPD3204" s="14"/>
      <c r="JPE3204" s="14"/>
      <c r="JPF3204" s="14"/>
      <c r="JPG3204" s="14"/>
      <c r="JPH3204" s="14"/>
      <c r="JPI3204" s="14"/>
      <c r="JPJ3204" s="14"/>
      <c r="JPK3204" s="14"/>
      <c r="JPL3204" s="14"/>
      <c r="JPM3204" s="14"/>
      <c r="JPN3204" s="14"/>
      <c r="JPO3204" s="14"/>
      <c r="JPP3204" s="14"/>
      <c r="JPQ3204" s="14"/>
      <c r="JPR3204" s="14"/>
      <c r="JPS3204" s="14"/>
      <c r="JPT3204" s="14"/>
      <c r="JPU3204" s="14"/>
      <c r="JPV3204" s="14"/>
      <c r="JPW3204" s="14"/>
      <c r="JPX3204" s="14"/>
      <c r="JPY3204" s="14"/>
      <c r="JPZ3204" s="14"/>
      <c r="JQA3204" s="14"/>
      <c r="JQB3204" s="14"/>
      <c r="JQC3204" s="14"/>
      <c r="JQD3204" s="14"/>
      <c r="JQE3204" s="14"/>
      <c r="JQF3204" s="14"/>
      <c r="JQG3204" s="14"/>
      <c r="JQH3204" s="14"/>
      <c r="JQI3204" s="14"/>
      <c r="JQJ3204" s="14"/>
      <c r="JQK3204" s="14"/>
      <c r="JQL3204" s="14"/>
      <c r="JQM3204" s="14"/>
      <c r="JQN3204" s="14"/>
      <c r="JQO3204" s="14"/>
      <c r="JQP3204" s="14"/>
      <c r="JQQ3204" s="14"/>
      <c r="JQR3204" s="14"/>
      <c r="JQS3204" s="14"/>
      <c r="JQT3204" s="14"/>
      <c r="JQU3204" s="14"/>
      <c r="JQV3204" s="14"/>
      <c r="JQW3204" s="14"/>
      <c r="JQX3204" s="14"/>
      <c r="JQY3204" s="14"/>
      <c r="JQZ3204" s="14"/>
      <c r="JRA3204" s="14"/>
      <c r="JRB3204" s="14"/>
      <c r="JRC3204" s="14"/>
      <c r="JRD3204" s="14"/>
      <c r="JRE3204" s="14"/>
      <c r="JRF3204" s="14"/>
      <c r="JRG3204" s="14"/>
      <c r="JRH3204" s="14"/>
      <c r="JRI3204" s="14"/>
      <c r="JRJ3204" s="14"/>
      <c r="JRK3204" s="14"/>
      <c r="JRL3204" s="14"/>
      <c r="JRM3204" s="14"/>
      <c r="JRN3204" s="14"/>
      <c r="JRO3204" s="14"/>
      <c r="JRP3204" s="14"/>
      <c r="JRQ3204" s="14"/>
      <c r="JRR3204" s="14"/>
      <c r="JRS3204" s="14"/>
      <c r="JRT3204" s="14"/>
      <c r="JRU3204" s="14"/>
      <c r="JRV3204" s="14"/>
      <c r="JRW3204" s="14"/>
      <c r="JRX3204" s="14"/>
      <c r="JRY3204" s="14"/>
      <c r="JRZ3204" s="14"/>
      <c r="JSA3204" s="14"/>
      <c r="JSB3204" s="14"/>
      <c r="JSC3204" s="14"/>
      <c r="JSD3204" s="14"/>
      <c r="JSE3204" s="14"/>
      <c r="JSF3204" s="14"/>
      <c r="JSG3204" s="14"/>
      <c r="JSH3204" s="14"/>
      <c r="JSI3204" s="14"/>
      <c r="JSJ3204" s="14"/>
      <c r="JSK3204" s="14"/>
      <c r="JSL3204" s="14"/>
      <c r="JSM3204" s="14"/>
      <c r="JSN3204" s="14"/>
      <c r="JSO3204" s="14"/>
      <c r="JSP3204" s="14"/>
      <c r="JSQ3204" s="14"/>
      <c r="JSR3204" s="14"/>
      <c r="JSS3204" s="14"/>
      <c r="JST3204" s="14"/>
      <c r="JSU3204" s="14"/>
      <c r="JSV3204" s="14"/>
      <c r="JSW3204" s="14"/>
      <c r="JSX3204" s="14"/>
      <c r="JSY3204" s="14"/>
      <c r="JSZ3204" s="14"/>
      <c r="JTA3204" s="14"/>
      <c r="JTB3204" s="14"/>
      <c r="JTC3204" s="14"/>
      <c r="JTD3204" s="14"/>
      <c r="JTE3204" s="14"/>
      <c r="JTF3204" s="14"/>
      <c r="JTG3204" s="14"/>
      <c r="JTH3204" s="14"/>
      <c r="JTI3204" s="14"/>
      <c r="JTJ3204" s="14"/>
      <c r="JTK3204" s="14"/>
      <c r="JTL3204" s="14"/>
      <c r="JTM3204" s="14"/>
      <c r="JTN3204" s="14"/>
      <c r="JTO3204" s="14"/>
      <c r="JTP3204" s="14"/>
      <c r="JTQ3204" s="14"/>
      <c r="JTR3204" s="14"/>
      <c r="JTS3204" s="14"/>
      <c r="JTT3204" s="14"/>
      <c r="JTU3204" s="14"/>
      <c r="JTV3204" s="14"/>
      <c r="JTW3204" s="14"/>
      <c r="JTX3204" s="14"/>
      <c r="JTY3204" s="14"/>
      <c r="JTZ3204" s="14"/>
      <c r="JUA3204" s="14"/>
      <c r="JUB3204" s="14"/>
      <c r="JUC3204" s="14"/>
      <c r="JUD3204" s="14"/>
      <c r="JUE3204" s="14"/>
      <c r="JUF3204" s="14"/>
      <c r="JUG3204" s="14"/>
      <c r="JUH3204" s="14"/>
      <c r="JUI3204" s="14"/>
      <c r="JUJ3204" s="14"/>
      <c r="JUK3204" s="14"/>
      <c r="JUL3204" s="14"/>
      <c r="JUM3204" s="14"/>
      <c r="JUN3204" s="14"/>
      <c r="JUO3204" s="14"/>
      <c r="JUP3204" s="14"/>
      <c r="JUQ3204" s="14"/>
      <c r="JUR3204" s="14"/>
      <c r="JUS3204" s="14"/>
      <c r="JUT3204" s="14"/>
      <c r="JUU3204" s="14"/>
      <c r="JUV3204" s="14"/>
      <c r="JUW3204" s="14"/>
      <c r="JUX3204" s="14"/>
      <c r="JUY3204" s="14"/>
      <c r="JUZ3204" s="14"/>
      <c r="JVA3204" s="14"/>
      <c r="JVB3204" s="14"/>
      <c r="JVC3204" s="14"/>
      <c r="JVD3204" s="14"/>
      <c r="JVE3204" s="14"/>
      <c r="JVF3204" s="14"/>
      <c r="JVG3204" s="14"/>
      <c r="JVH3204" s="14"/>
      <c r="JVI3204" s="14"/>
      <c r="JVJ3204" s="14"/>
      <c r="JVK3204" s="14"/>
      <c r="JVL3204" s="14"/>
      <c r="JVM3204" s="14"/>
      <c r="JVN3204" s="14"/>
      <c r="JVO3204" s="14"/>
      <c r="JVP3204" s="14"/>
      <c r="JVQ3204" s="14"/>
      <c r="JVR3204" s="14"/>
      <c r="JVS3204" s="14"/>
      <c r="JVT3204" s="14"/>
      <c r="JVU3204" s="14"/>
      <c r="JVV3204" s="14"/>
      <c r="JVW3204" s="14"/>
      <c r="JVX3204" s="14"/>
      <c r="JVY3204" s="14"/>
      <c r="JVZ3204" s="14"/>
      <c r="JWA3204" s="14"/>
      <c r="JWB3204" s="14"/>
      <c r="JWC3204" s="14"/>
      <c r="JWD3204" s="14"/>
      <c r="JWE3204" s="14"/>
      <c r="JWF3204" s="14"/>
      <c r="JWG3204" s="14"/>
      <c r="JWH3204" s="14"/>
      <c r="JWI3204" s="14"/>
      <c r="JWJ3204" s="14"/>
      <c r="JWK3204" s="14"/>
      <c r="JWL3204" s="14"/>
      <c r="JWM3204" s="14"/>
      <c r="JWN3204" s="14"/>
      <c r="JWO3204" s="14"/>
      <c r="JWP3204" s="14"/>
      <c r="JWQ3204" s="14"/>
      <c r="JWR3204" s="14"/>
      <c r="JWS3204" s="14"/>
      <c r="JWT3204" s="14"/>
      <c r="JWU3204" s="14"/>
      <c r="JWV3204" s="14"/>
      <c r="JWW3204" s="14"/>
      <c r="JWX3204" s="14"/>
      <c r="JWY3204" s="14"/>
      <c r="JWZ3204" s="14"/>
      <c r="JXA3204" s="14"/>
      <c r="JXB3204" s="14"/>
      <c r="JXC3204" s="14"/>
      <c r="JXD3204" s="14"/>
      <c r="JXE3204" s="14"/>
      <c r="JXF3204" s="14"/>
      <c r="JXG3204" s="14"/>
      <c r="JXH3204" s="14"/>
      <c r="JXI3204" s="14"/>
      <c r="JXJ3204" s="14"/>
      <c r="JXK3204" s="14"/>
      <c r="JXL3204" s="14"/>
      <c r="JXM3204" s="14"/>
      <c r="JXN3204" s="14"/>
      <c r="JXO3204" s="14"/>
      <c r="JXP3204" s="14"/>
      <c r="JXQ3204" s="14"/>
      <c r="JXR3204" s="14"/>
      <c r="JXS3204" s="14"/>
      <c r="JXT3204" s="14"/>
      <c r="JXU3204" s="14"/>
      <c r="JXV3204" s="14"/>
      <c r="JXW3204" s="14"/>
      <c r="JXX3204" s="14"/>
      <c r="JXY3204" s="14"/>
      <c r="JXZ3204" s="14"/>
      <c r="JYA3204" s="14"/>
      <c r="JYB3204" s="14"/>
      <c r="JYC3204" s="14"/>
      <c r="JYD3204" s="14"/>
      <c r="JYE3204" s="14"/>
      <c r="JYF3204" s="14"/>
      <c r="JYG3204" s="14"/>
      <c r="JYH3204" s="14"/>
      <c r="JYI3204" s="14"/>
      <c r="JYJ3204" s="14"/>
      <c r="JYK3204" s="14"/>
      <c r="JYL3204" s="14"/>
      <c r="JYM3204" s="14"/>
      <c r="JYN3204" s="14"/>
      <c r="JYO3204" s="14"/>
      <c r="JYP3204" s="14"/>
      <c r="JYQ3204" s="14"/>
      <c r="JYR3204" s="14"/>
      <c r="JYS3204" s="14"/>
      <c r="JYT3204" s="14"/>
      <c r="JYU3204" s="14"/>
      <c r="JYV3204" s="14"/>
      <c r="JYW3204" s="14"/>
      <c r="JYX3204" s="14"/>
      <c r="JYY3204" s="14"/>
      <c r="JYZ3204" s="14"/>
      <c r="JZA3204" s="14"/>
      <c r="JZB3204" s="14"/>
      <c r="JZC3204" s="14"/>
      <c r="JZD3204" s="14"/>
      <c r="JZE3204" s="14"/>
      <c r="JZF3204" s="14"/>
      <c r="JZG3204" s="14"/>
      <c r="JZH3204" s="14"/>
      <c r="JZI3204" s="14"/>
      <c r="JZJ3204" s="14"/>
      <c r="JZK3204" s="14"/>
      <c r="JZL3204" s="14"/>
      <c r="JZM3204" s="14"/>
      <c r="JZN3204" s="14"/>
      <c r="JZO3204" s="14"/>
      <c r="JZP3204" s="14"/>
      <c r="JZQ3204" s="14"/>
      <c r="JZR3204" s="14"/>
      <c r="JZS3204" s="14"/>
      <c r="JZT3204" s="14"/>
      <c r="JZU3204" s="14"/>
      <c r="JZV3204" s="14"/>
      <c r="JZW3204" s="14"/>
      <c r="JZX3204" s="14"/>
      <c r="JZY3204" s="14"/>
      <c r="JZZ3204" s="14"/>
      <c r="KAA3204" s="14"/>
      <c r="KAB3204" s="14"/>
      <c r="KAC3204" s="14"/>
      <c r="KAD3204" s="14"/>
      <c r="KAE3204" s="14"/>
      <c r="KAF3204" s="14"/>
      <c r="KAG3204" s="14"/>
      <c r="KAH3204" s="14"/>
      <c r="KAI3204" s="14"/>
      <c r="KAJ3204" s="14"/>
      <c r="KAK3204" s="14"/>
      <c r="KAL3204" s="14"/>
      <c r="KAM3204" s="14"/>
      <c r="KAN3204" s="14"/>
      <c r="KAO3204" s="14"/>
      <c r="KAP3204" s="14"/>
      <c r="KAQ3204" s="14"/>
      <c r="KAR3204" s="14"/>
      <c r="KAS3204" s="14"/>
      <c r="KAT3204" s="14"/>
      <c r="KAU3204" s="14"/>
      <c r="KAV3204" s="14"/>
      <c r="KAW3204" s="14"/>
      <c r="KAX3204" s="14"/>
      <c r="KAY3204" s="14"/>
      <c r="KAZ3204" s="14"/>
      <c r="KBA3204" s="14"/>
      <c r="KBB3204" s="14"/>
      <c r="KBC3204" s="14"/>
      <c r="KBD3204" s="14"/>
      <c r="KBE3204" s="14"/>
      <c r="KBF3204" s="14"/>
      <c r="KBG3204" s="14"/>
      <c r="KBH3204" s="14"/>
      <c r="KBI3204" s="14"/>
      <c r="KBJ3204" s="14"/>
      <c r="KBK3204" s="14"/>
      <c r="KBL3204" s="14"/>
      <c r="KBM3204" s="14"/>
      <c r="KBN3204" s="14"/>
      <c r="KBO3204" s="14"/>
      <c r="KBP3204" s="14"/>
      <c r="KBQ3204" s="14"/>
      <c r="KBR3204" s="14"/>
      <c r="KBS3204" s="14"/>
      <c r="KBT3204" s="14"/>
      <c r="KBU3204" s="14"/>
      <c r="KBV3204" s="14"/>
      <c r="KBW3204" s="14"/>
      <c r="KBX3204" s="14"/>
      <c r="KBY3204" s="14"/>
      <c r="KBZ3204" s="14"/>
      <c r="KCA3204" s="14"/>
      <c r="KCB3204" s="14"/>
      <c r="KCC3204" s="14"/>
      <c r="KCD3204" s="14"/>
      <c r="KCE3204" s="14"/>
      <c r="KCF3204" s="14"/>
      <c r="KCG3204" s="14"/>
      <c r="KCH3204" s="14"/>
      <c r="KCI3204" s="14"/>
      <c r="KCJ3204" s="14"/>
      <c r="KCK3204" s="14"/>
      <c r="KCL3204" s="14"/>
      <c r="KCM3204" s="14"/>
      <c r="KCN3204" s="14"/>
      <c r="KCO3204" s="14"/>
      <c r="KCP3204" s="14"/>
      <c r="KCQ3204" s="14"/>
      <c r="KCR3204" s="14"/>
      <c r="KCS3204" s="14"/>
      <c r="KCT3204" s="14"/>
      <c r="KCU3204" s="14"/>
      <c r="KCV3204" s="14"/>
      <c r="KCW3204" s="14"/>
      <c r="KCX3204" s="14"/>
      <c r="KCY3204" s="14"/>
      <c r="KCZ3204" s="14"/>
      <c r="KDA3204" s="14"/>
      <c r="KDB3204" s="14"/>
      <c r="KDC3204" s="14"/>
      <c r="KDD3204" s="14"/>
      <c r="KDE3204" s="14"/>
      <c r="KDF3204" s="14"/>
      <c r="KDG3204" s="14"/>
      <c r="KDH3204" s="14"/>
      <c r="KDI3204" s="14"/>
      <c r="KDJ3204" s="14"/>
      <c r="KDK3204" s="14"/>
      <c r="KDL3204" s="14"/>
      <c r="KDM3204" s="14"/>
      <c r="KDN3204" s="14"/>
      <c r="KDO3204" s="14"/>
      <c r="KDP3204" s="14"/>
      <c r="KDQ3204" s="14"/>
      <c r="KDR3204" s="14"/>
      <c r="KDS3204" s="14"/>
      <c r="KDT3204" s="14"/>
      <c r="KDU3204" s="14"/>
      <c r="KDV3204" s="14"/>
      <c r="KDW3204" s="14"/>
      <c r="KDX3204" s="14"/>
      <c r="KDY3204" s="14"/>
      <c r="KDZ3204" s="14"/>
      <c r="KEA3204" s="14"/>
      <c r="KEB3204" s="14"/>
      <c r="KEC3204" s="14"/>
      <c r="KED3204" s="14"/>
      <c r="KEE3204" s="14"/>
      <c r="KEF3204" s="14"/>
      <c r="KEG3204" s="14"/>
      <c r="KEH3204" s="14"/>
      <c r="KEI3204" s="14"/>
      <c r="KEJ3204" s="14"/>
      <c r="KEK3204" s="14"/>
      <c r="KEL3204" s="14"/>
      <c r="KEM3204" s="14"/>
      <c r="KEN3204" s="14"/>
      <c r="KEO3204" s="14"/>
      <c r="KEP3204" s="14"/>
      <c r="KEQ3204" s="14"/>
      <c r="KER3204" s="14"/>
      <c r="KES3204" s="14"/>
      <c r="KET3204" s="14"/>
      <c r="KEU3204" s="14"/>
      <c r="KEV3204" s="14"/>
      <c r="KEW3204" s="14"/>
      <c r="KEX3204" s="14"/>
      <c r="KEY3204" s="14"/>
      <c r="KEZ3204" s="14"/>
      <c r="KFA3204" s="14"/>
      <c r="KFB3204" s="14"/>
      <c r="KFC3204" s="14"/>
      <c r="KFD3204" s="14"/>
      <c r="KFE3204" s="14"/>
      <c r="KFF3204" s="14"/>
      <c r="KFG3204" s="14"/>
      <c r="KFH3204" s="14"/>
      <c r="KFI3204" s="14"/>
      <c r="KFJ3204" s="14"/>
      <c r="KFK3204" s="14"/>
      <c r="KFL3204" s="14"/>
      <c r="KFM3204" s="14"/>
      <c r="KFN3204" s="14"/>
      <c r="KFO3204" s="14"/>
      <c r="KFP3204" s="14"/>
      <c r="KFQ3204" s="14"/>
      <c r="KFR3204" s="14"/>
      <c r="KFS3204" s="14"/>
      <c r="KFT3204" s="14"/>
      <c r="KFU3204" s="14"/>
      <c r="KFV3204" s="14"/>
      <c r="KFW3204" s="14"/>
      <c r="KFX3204" s="14"/>
      <c r="KFY3204" s="14"/>
      <c r="KFZ3204" s="14"/>
      <c r="KGA3204" s="14"/>
      <c r="KGB3204" s="14"/>
      <c r="KGC3204" s="14"/>
      <c r="KGD3204" s="14"/>
      <c r="KGE3204" s="14"/>
      <c r="KGF3204" s="14"/>
      <c r="KGG3204" s="14"/>
      <c r="KGH3204" s="14"/>
      <c r="KGI3204" s="14"/>
      <c r="KGJ3204" s="14"/>
      <c r="KGK3204" s="14"/>
      <c r="KGL3204" s="14"/>
      <c r="KGM3204" s="14"/>
      <c r="KGN3204" s="14"/>
      <c r="KGO3204" s="14"/>
      <c r="KGP3204" s="14"/>
      <c r="KGQ3204" s="14"/>
      <c r="KGR3204" s="14"/>
      <c r="KGS3204" s="14"/>
      <c r="KGT3204" s="14"/>
      <c r="KGU3204" s="14"/>
      <c r="KGV3204" s="14"/>
      <c r="KGW3204" s="14"/>
      <c r="KGX3204" s="14"/>
      <c r="KGY3204" s="14"/>
      <c r="KGZ3204" s="14"/>
      <c r="KHA3204" s="14"/>
      <c r="KHB3204" s="14"/>
      <c r="KHC3204" s="14"/>
      <c r="KHD3204" s="14"/>
      <c r="KHE3204" s="14"/>
      <c r="KHF3204" s="14"/>
      <c r="KHG3204" s="14"/>
      <c r="KHH3204" s="14"/>
      <c r="KHI3204" s="14"/>
      <c r="KHJ3204" s="14"/>
      <c r="KHK3204" s="14"/>
      <c r="KHL3204" s="14"/>
      <c r="KHM3204" s="14"/>
      <c r="KHN3204" s="14"/>
      <c r="KHO3204" s="14"/>
      <c r="KHP3204" s="14"/>
      <c r="KHQ3204" s="14"/>
      <c r="KHR3204" s="14"/>
      <c r="KHS3204" s="14"/>
      <c r="KHT3204" s="14"/>
      <c r="KHU3204" s="14"/>
      <c r="KHV3204" s="14"/>
      <c r="KHW3204" s="14"/>
      <c r="KHX3204" s="14"/>
      <c r="KHY3204" s="14"/>
      <c r="KHZ3204" s="14"/>
      <c r="KIA3204" s="14"/>
      <c r="KIB3204" s="14"/>
      <c r="KIC3204" s="14"/>
      <c r="KID3204" s="14"/>
      <c r="KIE3204" s="14"/>
      <c r="KIF3204" s="14"/>
      <c r="KIG3204" s="14"/>
      <c r="KIH3204" s="14"/>
      <c r="KII3204" s="14"/>
      <c r="KIJ3204" s="14"/>
      <c r="KIK3204" s="14"/>
      <c r="KIL3204" s="14"/>
      <c r="KIM3204" s="14"/>
      <c r="KIN3204" s="14"/>
      <c r="KIO3204" s="14"/>
      <c r="KIP3204" s="14"/>
      <c r="KIQ3204" s="14"/>
      <c r="KIR3204" s="14"/>
      <c r="KIS3204" s="14"/>
      <c r="KIT3204" s="14"/>
      <c r="KIU3204" s="14"/>
      <c r="KIV3204" s="14"/>
      <c r="KIW3204" s="14"/>
      <c r="KIX3204" s="14"/>
      <c r="KIY3204" s="14"/>
      <c r="KIZ3204" s="14"/>
      <c r="KJA3204" s="14"/>
      <c r="KJB3204" s="14"/>
      <c r="KJC3204" s="14"/>
      <c r="KJD3204" s="14"/>
      <c r="KJE3204" s="14"/>
      <c r="KJF3204" s="14"/>
      <c r="KJG3204" s="14"/>
      <c r="KJH3204" s="14"/>
      <c r="KJI3204" s="14"/>
      <c r="KJJ3204" s="14"/>
      <c r="KJK3204" s="14"/>
      <c r="KJL3204" s="14"/>
      <c r="KJM3204" s="14"/>
      <c r="KJN3204" s="14"/>
      <c r="KJO3204" s="14"/>
      <c r="KJP3204" s="14"/>
      <c r="KJQ3204" s="14"/>
      <c r="KJR3204" s="14"/>
      <c r="KJS3204" s="14"/>
      <c r="KJT3204" s="14"/>
      <c r="KJU3204" s="14"/>
      <c r="KJV3204" s="14"/>
      <c r="KJW3204" s="14"/>
      <c r="KJX3204" s="14"/>
      <c r="KJY3204" s="14"/>
      <c r="KJZ3204" s="14"/>
      <c r="KKA3204" s="14"/>
      <c r="KKB3204" s="14"/>
      <c r="KKC3204" s="14"/>
      <c r="KKD3204" s="14"/>
      <c r="KKE3204" s="14"/>
      <c r="KKF3204" s="14"/>
      <c r="KKG3204" s="14"/>
      <c r="KKH3204" s="14"/>
      <c r="KKI3204" s="14"/>
      <c r="KKJ3204" s="14"/>
      <c r="KKK3204" s="14"/>
      <c r="KKL3204" s="14"/>
      <c r="KKM3204" s="14"/>
      <c r="KKN3204" s="14"/>
      <c r="KKO3204" s="14"/>
      <c r="KKP3204" s="14"/>
      <c r="KKQ3204" s="14"/>
      <c r="KKR3204" s="14"/>
      <c r="KKS3204" s="14"/>
      <c r="KKT3204" s="14"/>
      <c r="KKU3204" s="14"/>
      <c r="KKV3204" s="14"/>
      <c r="KKW3204" s="14"/>
      <c r="KKX3204" s="14"/>
      <c r="KKY3204" s="14"/>
      <c r="KKZ3204" s="14"/>
      <c r="KLA3204" s="14"/>
      <c r="KLB3204" s="14"/>
      <c r="KLC3204" s="14"/>
      <c r="KLD3204" s="14"/>
      <c r="KLE3204" s="14"/>
      <c r="KLF3204" s="14"/>
      <c r="KLG3204" s="14"/>
      <c r="KLH3204" s="14"/>
      <c r="KLI3204" s="14"/>
      <c r="KLJ3204" s="14"/>
      <c r="KLK3204" s="14"/>
      <c r="KLL3204" s="14"/>
      <c r="KLM3204" s="14"/>
      <c r="KLN3204" s="14"/>
      <c r="KLO3204" s="14"/>
      <c r="KLP3204" s="14"/>
      <c r="KLQ3204" s="14"/>
      <c r="KLR3204" s="14"/>
      <c r="KLS3204" s="14"/>
      <c r="KLT3204" s="14"/>
      <c r="KLU3204" s="14"/>
      <c r="KLV3204" s="14"/>
      <c r="KLW3204" s="14"/>
      <c r="KLX3204" s="14"/>
      <c r="KLY3204" s="14"/>
      <c r="KLZ3204" s="14"/>
      <c r="KMA3204" s="14"/>
      <c r="KMB3204" s="14"/>
      <c r="KMC3204" s="14"/>
      <c r="KMD3204" s="14"/>
      <c r="KME3204" s="14"/>
      <c r="KMF3204" s="14"/>
      <c r="KMG3204" s="14"/>
      <c r="KMH3204" s="14"/>
      <c r="KMI3204" s="14"/>
      <c r="KMJ3204" s="14"/>
      <c r="KMK3204" s="14"/>
      <c r="KML3204" s="14"/>
      <c r="KMM3204" s="14"/>
      <c r="KMN3204" s="14"/>
      <c r="KMO3204" s="14"/>
      <c r="KMP3204" s="14"/>
      <c r="KMQ3204" s="14"/>
      <c r="KMR3204" s="14"/>
      <c r="KMS3204" s="14"/>
      <c r="KMT3204" s="14"/>
      <c r="KMU3204" s="14"/>
      <c r="KMV3204" s="14"/>
      <c r="KMW3204" s="14"/>
      <c r="KMX3204" s="14"/>
      <c r="KMY3204" s="14"/>
      <c r="KMZ3204" s="14"/>
      <c r="KNA3204" s="14"/>
      <c r="KNB3204" s="14"/>
      <c r="KNC3204" s="14"/>
      <c r="KND3204" s="14"/>
      <c r="KNE3204" s="14"/>
      <c r="KNF3204" s="14"/>
      <c r="KNG3204" s="14"/>
      <c r="KNH3204" s="14"/>
      <c r="KNI3204" s="14"/>
      <c r="KNJ3204" s="14"/>
      <c r="KNK3204" s="14"/>
      <c r="KNL3204" s="14"/>
      <c r="KNM3204" s="14"/>
      <c r="KNN3204" s="14"/>
      <c r="KNO3204" s="14"/>
      <c r="KNP3204" s="14"/>
      <c r="KNQ3204" s="14"/>
      <c r="KNR3204" s="14"/>
      <c r="KNS3204" s="14"/>
      <c r="KNT3204" s="14"/>
      <c r="KNU3204" s="14"/>
      <c r="KNV3204" s="14"/>
      <c r="KNW3204" s="14"/>
      <c r="KNX3204" s="14"/>
      <c r="KNY3204" s="14"/>
      <c r="KNZ3204" s="14"/>
      <c r="KOA3204" s="14"/>
      <c r="KOB3204" s="14"/>
      <c r="KOC3204" s="14"/>
      <c r="KOD3204" s="14"/>
      <c r="KOE3204" s="14"/>
      <c r="KOF3204" s="14"/>
      <c r="KOG3204" s="14"/>
      <c r="KOH3204" s="14"/>
      <c r="KOI3204" s="14"/>
      <c r="KOJ3204" s="14"/>
      <c r="KOK3204" s="14"/>
      <c r="KOL3204" s="14"/>
      <c r="KOM3204" s="14"/>
      <c r="KON3204" s="14"/>
      <c r="KOO3204" s="14"/>
      <c r="KOP3204" s="14"/>
      <c r="KOQ3204" s="14"/>
      <c r="KOR3204" s="14"/>
      <c r="KOS3204" s="14"/>
      <c r="KOT3204" s="14"/>
      <c r="KOU3204" s="14"/>
      <c r="KOV3204" s="14"/>
      <c r="KOW3204" s="14"/>
      <c r="KOX3204" s="14"/>
      <c r="KOY3204" s="14"/>
      <c r="KOZ3204" s="14"/>
      <c r="KPA3204" s="14"/>
      <c r="KPB3204" s="14"/>
      <c r="KPC3204" s="14"/>
      <c r="KPD3204" s="14"/>
      <c r="KPE3204" s="14"/>
      <c r="KPF3204" s="14"/>
      <c r="KPG3204" s="14"/>
      <c r="KPH3204" s="14"/>
      <c r="KPI3204" s="14"/>
      <c r="KPJ3204" s="14"/>
      <c r="KPK3204" s="14"/>
      <c r="KPL3204" s="14"/>
      <c r="KPM3204" s="14"/>
      <c r="KPN3204" s="14"/>
      <c r="KPO3204" s="14"/>
      <c r="KPP3204" s="14"/>
      <c r="KPQ3204" s="14"/>
      <c r="KPR3204" s="14"/>
      <c r="KPS3204" s="14"/>
      <c r="KPT3204" s="14"/>
      <c r="KPU3204" s="14"/>
      <c r="KPV3204" s="14"/>
      <c r="KPW3204" s="14"/>
      <c r="KPX3204" s="14"/>
      <c r="KPY3204" s="14"/>
      <c r="KPZ3204" s="14"/>
      <c r="KQA3204" s="14"/>
      <c r="KQB3204" s="14"/>
      <c r="KQC3204" s="14"/>
      <c r="KQD3204" s="14"/>
      <c r="KQE3204" s="14"/>
      <c r="KQF3204" s="14"/>
      <c r="KQG3204" s="14"/>
      <c r="KQH3204" s="14"/>
      <c r="KQI3204" s="14"/>
      <c r="KQJ3204" s="14"/>
      <c r="KQK3204" s="14"/>
      <c r="KQL3204" s="14"/>
      <c r="KQM3204" s="14"/>
      <c r="KQN3204" s="14"/>
      <c r="KQO3204" s="14"/>
      <c r="KQP3204" s="14"/>
      <c r="KQQ3204" s="14"/>
      <c r="KQR3204" s="14"/>
      <c r="KQS3204" s="14"/>
      <c r="KQT3204" s="14"/>
      <c r="KQU3204" s="14"/>
      <c r="KQV3204" s="14"/>
      <c r="KQW3204" s="14"/>
      <c r="KQX3204" s="14"/>
      <c r="KQY3204" s="14"/>
      <c r="KQZ3204" s="14"/>
      <c r="KRA3204" s="14"/>
      <c r="KRB3204" s="14"/>
      <c r="KRC3204" s="14"/>
      <c r="KRD3204" s="14"/>
      <c r="KRE3204" s="14"/>
      <c r="KRF3204" s="14"/>
      <c r="KRG3204" s="14"/>
      <c r="KRH3204" s="14"/>
      <c r="KRI3204" s="14"/>
      <c r="KRJ3204" s="14"/>
      <c r="KRK3204" s="14"/>
      <c r="KRL3204" s="14"/>
      <c r="KRM3204" s="14"/>
      <c r="KRN3204" s="14"/>
      <c r="KRO3204" s="14"/>
      <c r="KRP3204" s="14"/>
      <c r="KRQ3204" s="14"/>
      <c r="KRR3204" s="14"/>
      <c r="KRS3204" s="14"/>
      <c r="KRT3204" s="14"/>
      <c r="KRU3204" s="14"/>
      <c r="KRV3204" s="14"/>
      <c r="KRW3204" s="14"/>
      <c r="KRX3204" s="14"/>
      <c r="KRY3204" s="14"/>
      <c r="KRZ3204" s="14"/>
      <c r="KSA3204" s="14"/>
      <c r="KSB3204" s="14"/>
      <c r="KSC3204" s="14"/>
      <c r="KSD3204" s="14"/>
      <c r="KSE3204" s="14"/>
      <c r="KSF3204" s="14"/>
      <c r="KSG3204" s="14"/>
      <c r="KSH3204" s="14"/>
      <c r="KSI3204" s="14"/>
      <c r="KSJ3204" s="14"/>
      <c r="KSK3204" s="14"/>
      <c r="KSL3204" s="14"/>
      <c r="KSM3204" s="14"/>
      <c r="KSN3204" s="14"/>
      <c r="KSO3204" s="14"/>
      <c r="KSP3204" s="14"/>
      <c r="KSQ3204" s="14"/>
      <c r="KSR3204" s="14"/>
      <c r="KSS3204" s="14"/>
      <c r="KST3204" s="14"/>
      <c r="KSU3204" s="14"/>
      <c r="KSV3204" s="14"/>
      <c r="KSW3204" s="14"/>
      <c r="KSX3204" s="14"/>
      <c r="KSY3204" s="14"/>
      <c r="KSZ3204" s="14"/>
      <c r="KTA3204" s="14"/>
      <c r="KTB3204" s="14"/>
      <c r="KTC3204" s="14"/>
      <c r="KTD3204" s="14"/>
      <c r="KTE3204" s="14"/>
      <c r="KTF3204" s="14"/>
      <c r="KTG3204" s="14"/>
      <c r="KTH3204" s="14"/>
      <c r="KTI3204" s="14"/>
      <c r="KTJ3204" s="14"/>
      <c r="KTK3204" s="14"/>
      <c r="KTL3204" s="14"/>
      <c r="KTM3204" s="14"/>
      <c r="KTN3204" s="14"/>
      <c r="KTO3204" s="14"/>
      <c r="KTP3204" s="14"/>
      <c r="KTQ3204" s="14"/>
      <c r="KTR3204" s="14"/>
      <c r="KTS3204" s="14"/>
      <c r="KTT3204" s="14"/>
      <c r="KTU3204" s="14"/>
      <c r="KTV3204" s="14"/>
      <c r="KTW3204" s="14"/>
      <c r="KTX3204" s="14"/>
      <c r="KTY3204" s="14"/>
      <c r="KTZ3204" s="14"/>
      <c r="KUA3204" s="14"/>
      <c r="KUB3204" s="14"/>
      <c r="KUC3204" s="14"/>
      <c r="KUD3204" s="14"/>
      <c r="KUE3204" s="14"/>
      <c r="KUF3204" s="14"/>
      <c r="KUG3204" s="14"/>
      <c r="KUH3204" s="14"/>
      <c r="KUI3204" s="14"/>
      <c r="KUJ3204" s="14"/>
      <c r="KUK3204" s="14"/>
      <c r="KUL3204" s="14"/>
      <c r="KUM3204" s="14"/>
      <c r="KUN3204" s="14"/>
      <c r="KUO3204" s="14"/>
      <c r="KUP3204" s="14"/>
      <c r="KUQ3204" s="14"/>
      <c r="KUR3204" s="14"/>
      <c r="KUS3204" s="14"/>
      <c r="KUT3204" s="14"/>
      <c r="KUU3204" s="14"/>
      <c r="KUV3204" s="14"/>
      <c r="KUW3204" s="14"/>
      <c r="KUX3204" s="14"/>
      <c r="KUY3204" s="14"/>
      <c r="KUZ3204" s="14"/>
      <c r="KVA3204" s="14"/>
      <c r="KVB3204" s="14"/>
      <c r="KVC3204" s="14"/>
      <c r="KVD3204" s="14"/>
      <c r="KVE3204" s="14"/>
      <c r="KVF3204" s="14"/>
      <c r="KVG3204" s="14"/>
      <c r="KVH3204" s="14"/>
      <c r="KVI3204" s="14"/>
      <c r="KVJ3204" s="14"/>
      <c r="KVK3204" s="14"/>
      <c r="KVL3204" s="14"/>
      <c r="KVM3204" s="14"/>
      <c r="KVN3204" s="14"/>
      <c r="KVO3204" s="14"/>
      <c r="KVP3204" s="14"/>
      <c r="KVQ3204" s="14"/>
      <c r="KVR3204" s="14"/>
      <c r="KVS3204" s="14"/>
      <c r="KVT3204" s="14"/>
      <c r="KVU3204" s="14"/>
      <c r="KVV3204" s="14"/>
      <c r="KVW3204" s="14"/>
      <c r="KVX3204" s="14"/>
      <c r="KVY3204" s="14"/>
      <c r="KVZ3204" s="14"/>
      <c r="KWA3204" s="14"/>
      <c r="KWB3204" s="14"/>
      <c r="KWC3204" s="14"/>
      <c r="KWD3204" s="14"/>
      <c r="KWE3204" s="14"/>
      <c r="KWF3204" s="14"/>
      <c r="KWG3204" s="14"/>
      <c r="KWH3204" s="14"/>
      <c r="KWI3204" s="14"/>
      <c r="KWJ3204" s="14"/>
      <c r="KWK3204" s="14"/>
      <c r="KWL3204" s="14"/>
      <c r="KWM3204" s="14"/>
      <c r="KWN3204" s="14"/>
      <c r="KWO3204" s="14"/>
      <c r="KWP3204" s="14"/>
      <c r="KWQ3204" s="14"/>
      <c r="KWR3204" s="14"/>
      <c r="KWS3204" s="14"/>
      <c r="KWT3204" s="14"/>
      <c r="KWU3204" s="14"/>
      <c r="KWV3204" s="14"/>
      <c r="KWW3204" s="14"/>
      <c r="KWX3204" s="14"/>
      <c r="KWY3204" s="14"/>
      <c r="KWZ3204" s="14"/>
      <c r="KXA3204" s="14"/>
      <c r="KXB3204" s="14"/>
      <c r="KXC3204" s="14"/>
      <c r="KXD3204" s="14"/>
      <c r="KXE3204" s="14"/>
      <c r="KXF3204" s="14"/>
      <c r="KXG3204" s="14"/>
      <c r="KXH3204" s="14"/>
      <c r="KXI3204" s="14"/>
      <c r="KXJ3204" s="14"/>
      <c r="KXK3204" s="14"/>
      <c r="KXL3204" s="14"/>
      <c r="KXM3204" s="14"/>
      <c r="KXN3204" s="14"/>
      <c r="KXO3204" s="14"/>
      <c r="KXP3204" s="14"/>
      <c r="KXQ3204" s="14"/>
      <c r="KXR3204" s="14"/>
      <c r="KXS3204" s="14"/>
      <c r="KXT3204" s="14"/>
      <c r="KXU3204" s="14"/>
      <c r="KXV3204" s="14"/>
      <c r="KXW3204" s="14"/>
      <c r="KXX3204" s="14"/>
      <c r="KXY3204" s="14"/>
      <c r="KXZ3204" s="14"/>
      <c r="KYA3204" s="14"/>
      <c r="KYB3204" s="14"/>
      <c r="KYC3204" s="14"/>
      <c r="KYD3204" s="14"/>
      <c r="KYE3204" s="14"/>
      <c r="KYF3204" s="14"/>
      <c r="KYG3204" s="14"/>
      <c r="KYH3204" s="14"/>
      <c r="KYI3204" s="14"/>
      <c r="KYJ3204" s="14"/>
      <c r="KYK3204" s="14"/>
      <c r="KYL3204" s="14"/>
      <c r="KYM3204" s="14"/>
      <c r="KYN3204" s="14"/>
      <c r="KYO3204" s="14"/>
      <c r="KYP3204" s="14"/>
      <c r="KYQ3204" s="14"/>
      <c r="KYR3204" s="14"/>
      <c r="KYS3204" s="14"/>
      <c r="KYT3204" s="14"/>
      <c r="KYU3204" s="14"/>
      <c r="KYV3204" s="14"/>
      <c r="KYW3204" s="14"/>
      <c r="KYX3204" s="14"/>
      <c r="KYY3204" s="14"/>
      <c r="KYZ3204" s="14"/>
      <c r="KZA3204" s="14"/>
      <c r="KZB3204" s="14"/>
      <c r="KZC3204" s="14"/>
      <c r="KZD3204" s="14"/>
      <c r="KZE3204" s="14"/>
      <c r="KZF3204" s="14"/>
      <c r="KZG3204" s="14"/>
      <c r="KZH3204" s="14"/>
      <c r="KZI3204" s="14"/>
      <c r="KZJ3204" s="14"/>
      <c r="KZK3204" s="14"/>
      <c r="KZL3204" s="14"/>
      <c r="KZM3204" s="14"/>
      <c r="KZN3204" s="14"/>
      <c r="KZO3204" s="14"/>
      <c r="KZP3204" s="14"/>
      <c r="KZQ3204" s="14"/>
      <c r="KZR3204" s="14"/>
      <c r="KZS3204" s="14"/>
      <c r="KZT3204" s="14"/>
      <c r="KZU3204" s="14"/>
      <c r="KZV3204" s="14"/>
      <c r="KZW3204" s="14"/>
      <c r="KZX3204" s="14"/>
      <c r="KZY3204" s="14"/>
      <c r="KZZ3204" s="14"/>
      <c r="LAA3204" s="14"/>
      <c r="LAB3204" s="14"/>
      <c r="LAC3204" s="14"/>
      <c r="LAD3204" s="14"/>
      <c r="LAE3204" s="14"/>
      <c r="LAF3204" s="14"/>
      <c r="LAG3204" s="14"/>
      <c r="LAH3204" s="14"/>
      <c r="LAI3204" s="14"/>
      <c r="LAJ3204" s="14"/>
      <c r="LAK3204" s="14"/>
      <c r="LAL3204" s="14"/>
      <c r="LAM3204" s="14"/>
      <c r="LAN3204" s="14"/>
      <c r="LAO3204" s="14"/>
      <c r="LAP3204" s="14"/>
      <c r="LAQ3204" s="14"/>
      <c r="LAR3204" s="14"/>
      <c r="LAS3204" s="14"/>
      <c r="LAT3204" s="14"/>
      <c r="LAU3204" s="14"/>
      <c r="LAV3204" s="14"/>
      <c r="LAW3204" s="14"/>
      <c r="LAX3204" s="14"/>
      <c r="LAY3204" s="14"/>
      <c r="LAZ3204" s="14"/>
      <c r="LBA3204" s="14"/>
      <c r="LBB3204" s="14"/>
      <c r="LBC3204" s="14"/>
      <c r="LBD3204" s="14"/>
      <c r="LBE3204" s="14"/>
      <c r="LBF3204" s="14"/>
      <c r="LBG3204" s="14"/>
      <c r="LBH3204" s="14"/>
      <c r="LBI3204" s="14"/>
      <c r="LBJ3204" s="14"/>
      <c r="LBK3204" s="14"/>
      <c r="LBL3204" s="14"/>
      <c r="LBM3204" s="14"/>
      <c r="LBN3204" s="14"/>
      <c r="LBO3204" s="14"/>
      <c r="LBP3204" s="14"/>
      <c r="LBQ3204" s="14"/>
      <c r="LBR3204" s="14"/>
      <c r="LBS3204" s="14"/>
      <c r="LBT3204" s="14"/>
      <c r="LBU3204" s="14"/>
      <c r="LBV3204" s="14"/>
      <c r="LBW3204" s="14"/>
      <c r="LBX3204" s="14"/>
      <c r="LBY3204" s="14"/>
      <c r="LBZ3204" s="14"/>
      <c r="LCA3204" s="14"/>
      <c r="LCB3204" s="14"/>
      <c r="LCC3204" s="14"/>
      <c r="LCD3204" s="14"/>
      <c r="LCE3204" s="14"/>
      <c r="LCF3204" s="14"/>
      <c r="LCG3204" s="14"/>
      <c r="LCH3204" s="14"/>
      <c r="LCI3204" s="14"/>
      <c r="LCJ3204" s="14"/>
      <c r="LCK3204" s="14"/>
      <c r="LCL3204" s="14"/>
      <c r="LCM3204" s="14"/>
      <c r="LCN3204" s="14"/>
      <c r="LCO3204" s="14"/>
      <c r="LCP3204" s="14"/>
      <c r="LCQ3204" s="14"/>
      <c r="LCR3204" s="14"/>
      <c r="LCS3204" s="14"/>
      <c r="LCT3204" s="14"/>
      <c r="LCU3204" s="14"/>
      <c r="LCV3204" s="14"/>
      <c r="LCW3204" s="14"/>
      <c r="LCX3204" s="14"/>
      <c r="LCY3204" s="14"/>
      <c r="LCZ3204" s="14"/>
      <c r="LDA3204" s="14"/>
      <c r="LDB3204" s="14"/>
      <c r="LDC3204" s="14"/>
      <c r="LDD3204" s="14"/>
      <c r="LDE3204" s="14"/>
      <c r="LDF3204" s="14"/>
      <c r="LDG3204" s="14"/>
      <c r="LDH3204" s="14"/>
      <c r="LDI3204" s="14"/>
      <c r="LDJ3204" s="14"/>
      <c r="LDK3204" s="14"/>
      <c r="LDL3204" s="14"/>
      <c r="LDM3204" s="14"/>
      <c r="LDN3204" s="14"/>
      <c r="LDO3204" s="14"/>
      <c r="LDP3204" s="14"/>
      <c r="LDQ3204" s="14"/>
      <c r="LDR3204" s="14"/>
      <c r="LDS3204" s="14"/>
      <c r="LDT3204" s="14"/>
      <c r="LDU3204" s="14"/>
      <c r="LDV3204" s="14"/>
      <c r="LDW3204" s="14"/>
      <c r="LDX3204" s="14"/>
      <c r="LDY3204" s="14"/>
      <c r="LDZ3204" s="14"/>
      <c r="LEA3204" s="14"/>
      <c r="LEB3204" s="14"/>
      <c r="LEC3204" s="14"/>
      <c r="LED3204" s="14"/>
      <c r="LEE3204" s="14"/>
      <c r="LEF3204" s="14"/>
      <c r="LEG3204" s="14"/>
      <c r="LEH3204" s="14"/>
      <c r="LEI3204" s="14"/>
      <c r="LEJ3204" s="14"/>
      <c r="LEK3204" s="14"/>
      <c r="LEL3204" s="14"/>
      <c r="LEM3204" s="14"/>
      <c r="LEN3204" s="14"/>
      <c r="LEO3204" s="14"/>
      <c r="LEP3204" s="14"/>
      <c r="LEQ3204" s="14"/>
      <c r="LER3204" s="14"/>
      <c r="LES3204" s="14"/>
      <c r="LET3204" s="14"/>
      <c r="LEU3204" s="14"/>
      <c r="LEV3204" s="14"/>
      <c r="LEW3204" s="14"/>
      <c r="LEX3204" s="14"/>
      <c r="LEY3204" s="14"/>
      <c r="LEZ3204" s="14"/>
      <c r="LFA3204" s="14"/>
      <c r="LFB3204" s="14"/>
      <c r="LFC3204" s="14"/>
      <c r="LFD3204" s="14"/>
      <c r="LFE3204" s="14"/>
      <c r="LFF3204" s="14"/>
      <c r="LFG3204" s="14"/>
      <c r="LFH3204" s="14"/>
      <c r="LFI3204" s="14"/>
      <c r="LFJ3204" s="14"/>
      <c r="LFK3204" s="14"/>
      <c r="LFL3204" s="14"/>
      <c r="LFM3204" s="14"/>
      <c r="LFN3204" s="14"/>
      <c r="LFO3204" s="14"/>
      <c r="LFP3204" s="14"/>
      <c r="LFQ3204" s="14"/>
      <c r="LFR3204" s="14"/>
      <c r="LFS3204" s="14"/>
      <c r="LFT3204" s="14"/>
      <c r="LFU3204" s="14"/>
      <c r="LFV3204" s="14"/>
      <c r="LFW3204" s="14"/>
      <c r="LFX3204" s="14"/>
      <c r="LFY3204" s="14"/>
      <c r="LFZ3204" s="14"/>
      <c r="LGA3204" s="14"/>
      <c r="LGB3204" s="14"/>
      <c r="LGC3204" s="14"/>
      <c r="LGD3204" s="14"/>
      <c r="LGE3204" s="14"/>
      <c r="LGF3204" s="14"/>
      <c r="LGG3204" s="14"/>
      <c r="LGH3204" s="14"/>
      <c r="LGI3204" s="14"/>
      <c r="LGJ3204" s="14"/>
      <c r="LGK3204" s="14"/>
      <c r="LGL3204" s="14"/>
      <c r="LGM3204" s="14"/>
      <c r="LGN3204" s="14"/>
      <c r="LGO3204" s="14"/>
      <c r="LGP3204" s="14"/>
      <c r="LGQ3204" s="14"/>
      <c r="LGR3204" s="14"/>
      <c r="LGS3204" s="14"/>
      <c r="LGT3204" s="14"/>
      <c r="LGU3204" s="14"/>
      <c r="LGV3204" s="14"/>
      <c r="LGW3204" s="14"/>
      <c r="LGX3204" s="14"/>
      <c r="LGY3204" s="14"/>
      <c r="LGZ3204" s="14"/>
      <c r="LHA3204" s="14"/>
      <c r="LHB3204" s="14"/>
      <c r="LHC3204" s="14"/>
      <c r="LHD3204" s="14"/>
      <c r="LHE3204" s="14"/>
      <c r="LHF3204" s="14"/>
      <c r="LHG3204" s="14"/>
      <c r="LHH3204" s="14"/>
      <c r="LHI3204" s="14"/>
      <c r="LHJ3204" s="14"/>
      <c r="LHK3204" s="14"/>
      <c r="LHL3204" s="14"/>
      <c r="LHM3204" s="14"/>
      <c r="LHN3204" s="14"/>
      <c r="LHO3204" s="14"/>
      <c r="LHP3204" s="14"/>
      <c r="LHQ3204" s="14"/>
      <c r="LHR3204" s="14"/>
      <c r="LHS3204" s="14"/>
      <c r="LHT3204" s="14"/>
      <c r="LHU3204" s="14"/>
      <c r="LHV3204" s="14"/>
      <c r="LHW3204" s="14"/>
      <c r="LHX3204" s="14"/>
      <c r="LHY3204" s="14"/>
      <c r="LHZ3204" s="14"/>
      <c r="LIA3204" s="14"/>
      <c r="LIB3204" s="14"/>
      <c r="LIC3204" s="14"/>
      <c r="LID3204" s="14"/>
      <c r="LIE3204" s="14"/>
      <c r="LIF3204" s="14"/>
      <c r="LIG3204" s="14"/>
      <c r="LIH3204" s="14"/>
      <c r="LII3204" s="14"/>
      <c r="LIJ3204" s="14"/>
      <c r="LIK3204" s="14"/>
      <c r="LIL3204" s="14"/>
      <c r="LIM3204" s="14"/>
      <c r="LIN3204" s="14"/>
      <c r="LIO3204" s="14"/>
      <c r="LIP3204" s="14"/>
      <c r="LIQ3204" s="14"/>
      <c r="LIR3204" s="14"/>
      <c r="LIS3204" s="14"/>
      <c r="LIT3204" s="14"/>
      <c r="LIU3204" s="14"/>
      <c r="LIV3204" s="14"/>
      <c r="LIW3204" s="14"/>
      <c r="LIX3204" s="14"/>
      <c r="LIY3204" s="14"/>
      <c r="LIZ3204" s="14"/>
      <c r="LJA3204" s="14"/>
      <c r="LJB3204" s="14"/>
      <c r="LJC3204" s="14"/>
      <c r="LJD3204" s="14"/>
      <c r="LJE3204" s="14"/>
      <c r="LJF3204" s="14"/>
      <c r="LJG3204" s="14"/>
      <c r="LJH3204" s="14"/>
      <c r="LJI3204" s="14"/>
      <c r="LJJ3204" s="14"/>
      <c r="LJK3204" s="14"/>
      <c r="LJL3204" s="14"/>
      <c r="LJM3204" s="14"/>
      <c r="LJN3204" s="14"/>
      <c r="LJO3204" s="14"/>
      <c r="LJP3204" s="14"/>
      <c r="LJQ3204" s="14"/>
      <c r="LJR3204" s="14"/>
      <c r="LJS3204" s="14"/>
      <c r="LJT3204" s="14"/>
      <c r="LJU3204" s="14"/>
      <c r="LJV3204" s="14"/>
      <c r="LJW3204" s="14"/>
      <c r="LJX3204" s="14"/>
      <c r="LJY3204" s="14"/>
      <c r="LJZ3204" s="14"/>
      <c r="LKA3204" s="14"/>
      <c r="LKB3204" s="14"/>
      <c r="LKC3204" s="14"/>
      <c r="LKD3204" s="14"/>
      <c r="LKE3204" s="14"/>
      <c r="LKF3204" s="14"/>
      <c r="LKG3204" s="14"/>
      <c r="LKH3204" s="14"/>
      <c r="LKI3204" s="14"/>
      <c r="LKJ3204" s="14"/>
      <c r="LKK3204" s="14"/>
      <c r="LKL3204" s="14"/>
      <c r="LKM3204" s="14"/>
      <c r="LKN3204" s="14"/>
      <c r="LKO3204" s="14"/>
      <c r="LKP3204" s="14"/>
      <c r="LKQ3204" s="14"/>
      <c r="LKR3204" s="14"/>
      <c r="LKS3204" s="14"/>
      <c r="LKT3204" s="14"/>
      <c r="LKU3204" s="14"/>
      <c r="LKV3204" s="14"/>
      <c r="LKW3204" s="14"/>
      <c r="LKX3204" s="14"/>
      <c r="LKY3204" s="14"/>
      <c r="LKZ3204" s="14"/>
      <c r="LLA3204" s="14"/>
      <c r="LLB3204" s="14"/>
      <c r="LLC3204" s="14"/>
      <c r="LLD3204" s="14"/>
      <c r="LLE3204" s="14"/>
      <c r="LLF3204" s="14"/>
      <c r="LLG3204" s="14"/>
      <c r="LLH3204" s="14"/>
      <c r="LLI3204" s="14"/>
      <c r="LLJ3204" s="14"/>
      <c r="LLK3204" s="14"/>
      <c r="LLL3204" s="14"/>
      <c r="LLM3204" s="14"/>
      <c r="LLN3204" s="14"/>
      <c r="LLO3204" s="14"/>
      <c r="LLP3204" s="14"/>
      <c r="LLQ3204" s="14"/>
      <c r="LLR3204" s="14"/>
      <c r="LLS3204" s="14"/>
      <c r="LLT3204" s="14"/>
      <c r="LLU3204" s="14"/>
      <c r="LLV3204" s="14"/>
      <c r="LLW3204" s="14"/>
      <c r="LLX3204" s="14"/>
      <c r="LLY3204" s="14"/>
      <c r="LLZ3204" s="14"/>
      <c r="LMA3204" s="14"/>
      <c r="LMB3204" s="14"/>
      <c r="LMC3204" s="14"/>
      <c r="LMD3204" s="14"/>
      <c r="LME3204" s="14"/>
      <c r="LMF3204" s="14"/>
      <c r="LMG3204" s="14"/>
      <c r="LMH3204" s="14"/>
      <c r="LMI3204" s="14"/>
      <c r="LMJ3204" s="14"/>
      <c r="LMK3204" s="14"/>
      <c r="LML3204" s="14"/>
      <c r="LMM3204" s="14"/>
      <c r="LMN3204" s="14"/>
      <c r="LMO3204" s="14"/>
      <c r="LMP3204" s="14"/>
      <c r="LMQ3204" s="14"/>
      <c r="LMR3204" s="14"/>
      <c r="LMS3204" s="14"/>
      <c r="LMT3204" s="14"/>
      <c r="LMU3204" s="14"/>
      <c r="LMV3204" s="14"/>
      <c r="LMW3204" s="14"/>
      <c r="LMX3204" s="14"/>
      <c r="LMY3204" s="14"/>
      <c r="LMZ3204" s="14"/>
      <c r="LNA3204" s="14"/>
      <c r="LNB3204" s="14"/>
      <c r="LNC3204" s="14"/>
      <c r="LND3204" s="14"/>
      <c r="LNE3204" s="14"/>
      <c r="LNF3204" s="14"/>
      <c r="LNG3204" s="14"/>
      <c r="LNH3204" s="14"/>
      <c r="LNI3204" s="14"/>
      <c r="LNJ3204" s="14"/>
      <c r="LNK3204" s="14"/>
      <c r="LNL3204" s="14"/>
      <c r="LNM3204" s="14"/>
      <c r="LNN3204" s="14"/>
      <c r="LNO3204" s="14"/>
      <c r="LNP3204" s="14"/>
      <c r="LNQ3204" s="14"/>
      <c r="LNR3204" s="14"/>
      <c r="LNS3204" s="14"/>
      <c r="LNT3204" s="14"/>
      <c r="LNU3204" s="14"/>
      <c r="LNV3204" s="14"/>
      <c r="LNW3204" s="14"/>
      <c r="LNX3204" s="14"/>
      <c r="LNY3204" s="14"/>
      <c r="LNZ3204" s="14"/>
      <c r="LOA3204" s="14"/>
      <c r="LOB3204" s="14"/>
      <c r="LOC3204" s="14"/>
      <c r="LOD3204" s="14"/>
      <c r="LOE3204" s="14"/>
      <c r="LOF3204" s="14"/>
      <c r="LOG3204" s="14"/>
      <c r="LOH3204" s="14"/>
      <c r="LOI3204" s="14"/>
      <c r="LOJ3204" s="14"/>
      <c r="LOK3204" s="14"/>
      <c r="LOL3204" s="14"/>
      <c r="LOM3204" s="14"/>
      <c r="LON3204" s="14"/>
      <c r="LOO3204" s="14"/>
      <c r="LOP3204" s="14"/>
      <c r="LOQ3204" s="14"/>
      <c r="LOR3204" s="14"/>
      <c r="LOS3204" s="14"/>
      <c r="LOT3204" s="14"/>
      <c r="LOU3204" s="14"/>
      <c r="LOV3204" s="14"/>
      <c r="LOW3204" s="14"/>
      <c r="LOX3204" s="14"/>
      <c r="LOY3204" s="14"/>
      <c r="LOZ3204" s="14"/>
      <c r="LPA3204" s="14"/>
      <c r="LPB3204" s="14"/>
      <c r="LPC3204" s="14"/>
      <c r="LPD3204" s="14"/>
      <c r="LPE3204" s="14"/>
      <c r="LPF3204" s="14"/>
      <c r="LPG3204" s="14"/>
      <c r="LPH3204" s="14"/>
      <c r="LPI3204" s="14"/>
      <c r="LPJ3204" s="14"/>
      <c r="LPK3204" s="14"/>
      <c r="LPL3204" s="14"/>
      <c r="LPM3204" s="14"/>
      <c r="LPN3204" s="14"/>
      <c r="LPO3204" s="14"/>
      <c r="LPP3204" s="14"/>
      <c r="LPQ3204" s="14"/>
      <c r="LPR3204" s="14"/>
      <c r="LPS3204" s="14"/>
      <c r="LPT3204" s="14"/>
      <c r="LPU3204" s="14"/>
      <c r="LPV3204" s="14"/>
      <c r="LPW3204" s="14"/>
      <c r="LPX3204" s="14"/>
      <c r="LPY3204" s="14"/>
      <c r="LPZ3204" s="14"/>
      <c r="LQA3204" s="14"/>
      <c r="LQB3204" s="14"/>
      <c r="LQC3204" s="14"/>
      <c r="LQD3204" s="14"/>
      <c r="LQE3204" s="14"/>
      <c r="LQF3204" s="14"/>
      <c r="LQG3204" s="14"/>
      <c r="LQH3204" s="14"/>
      <c r="LQI3204" s="14"/>
      <c r="LQJ3204" s="14"/>
      <c r="LQK3204" s="14"/>
      <c r="LQL3204" s="14"/>
      <c r="LQM3204" s="14"/>
      <c r="LQN3204" s="14"/>
      <c r="LQO3204" s="14"/>
      <c r="LQP3204" s="14"/>
      <c r="LQQ3204" s="14"/>
      <c r="LQR3204" s="14"/>
      <c r="LQS3204" s="14"/>
      <c r="LQT3204" s="14"/>
      <c r="LQU3204" s="14"/>
      <c r="LQV3204" s="14"/>
      <c r="LQW3204" s="14"/>
      <c r="LQX3204" s="14"/>
      <c r="LQY3204" s="14"/>
      <c r="LQZ3204" s="14"/>
      <c r="LRA3204" s="14"/>
      <c r="LRB3204" s="14"/>
      <c r="LRC3204" s="14"/>
      <c r="LRD3204" s="14"/>
      <c r="LRE3204" s="14"/>
      <c r="LRF3204" s="14"/>
      <c r="LRG3204" s="14"/>
      <c r="LRH3204" s="14"/>
      <c r="LRI3204" s="14"/>
      <c r="LRJ3204" s="14"/>
      <c r="LRK3204" s="14"/>
      <c r="LRL3204" s="14"/>
      <c r="LRM3204" s="14"/>
      <c r="LRN3204" s="14"/>
      <c r="LRO3204" s="14"/>
      <c r="LRP3204" s="14"/>
      <c r="LRQ3204" s="14"/>
      <c r="LRR3204" s="14"/>
      <c r="LRS3204" s="14"/>
      <c r="LRT3204" s="14"/>
      <c r="LRU3204" s="14"/>
      <c r="LRV3204" s="14"/>
      <c r="LRW3204" s="14"/>
      <c r="LRX3204" s="14"/>
      <c r="LRY3204" s="14"/>
      <c r="LRZ3204" s="14"/>
      <c r="LSA3204" s="14"/>
      <c r="LSB3204" s="14"/>
      <c r="LSC3204" s="14"/>
      <c r="LSD3204" s="14"/>
      <c r="LSE3204" s="14"/>
      <c r="LSF3204" s="14"/>
      <c r="LSG3204" s="14"/>
      <c r="LSH3204" s="14"/>
      <c r="LSI3204" s="14"/>
      <c r="LSJ3204" s="14"/>
      <c r="LSK3204" s="14"/>
      <c r="LSL3204" s="14"/>
      <c r="LSM3204" s="14"/>
      <c r="LSN3204" s="14"/>
      <c r="LSO3204" s="14"/>
      <c r="LSP3204" s="14"/>
      <c r="LSQ3204" s="14"/>
      <c r="LSR3204" s="14"/>
      <c r="LSS3204" s="14"/>
      <c r="LST3204" s="14"/>
      <c r="LSU3204" s="14"/>
      <c r="LSV3204" s="14"/>
      <c r="LSW3204" s="14"/>
      <c r="LSX3204" s="14"/>
      <c r="LSY3204" s="14"/>
      <c r="LSZ3204" s="14"/>
      <c r="LTA3204" s="14"/>
      <c r="LTB3204" s="14"/>
      <c r="LTC3204" s="14"/>
      <c r="LTD3204" s="14"/>
      <c r="LTE3204" s="14"/>
      <c r="LTF3204" s="14"/>
      <c r="LTG3204" s="14"/>
      <c r="LTH3204" s="14"/>
      <c r="LTI3204" s="14"/>
      <c r="LTJ3204" s="14"/>
      <c r="LTK3204" s="14"/>
      <c r="LTL3204" s="14"/>
      <c r="LTM3204" s="14"/>
      <c r="LTN3204" s="14"/>
      <c r="LTO3204" s="14"/>
      <c r="LTP3204" s="14"/>
      <c r="LTQ3204" s="14"/>
      <c r="LTR3204" s="14"/>
      <c r="LTS3204" s="14"/>
      <c r="LTT3204" s="14"/>
      <c r="LTU3204" s="14"/>
      <c r="LTV3204" s="14"/>
      <c r="LTW3204" s="14"/>
      <c r="LTX3204" s="14"/>
      <c r="LTY3204" s="14"/>
      <c r="LTZ3204" s="14"/>
      <c r="LUA3204" s="14"/>
      <c r="LUB3204" s="14"/>
      <c r="LUC3204" s="14"/>
      <c r="LUD3204" s="14"/>
      <c r="LUE3204" s="14"/>
      <c r="LUF3204" s="14"/>
      <c r="LUG3204" s="14"/>
      <c r="LUH3204" s="14"/>
      <c r="LUI3204" s="14"/>
      <c r="LUJ3204" s="14"/>
      <c r="LUK3204" s="14"/>
      <c r="LUL3204" s="14"/>
      <c r="LUM3204" s="14"/>
      <c r="LUN3204" s="14"/>
      <c r="LUO3204" s="14"/>
      <c r="LUP3204" s="14"/>
      <c r="LUQ3204" s="14"/>
      <c r="LUR3204" s="14"/>
      <c r="LUS3204" s="14"/>
      <c r="LUT3204" s="14"/>
      <c r="LUU3204" s="14"/>
      <c r="LUV3204" s="14"/>
      <c r="LUW3204" s="14"/>
      <c r="LUX3204" s="14"/>
      <c r="LUY3204" s="14"/>
      <c r="LUZ3204" s="14"/>
      <c r="LVA3204" s="14"/>
      <c r="LVB3204" s="14"/>
      <c r="LVC3204" s="14"/>
      <c r="LVD3204" s="14"/>
      <c r="LVE3204" s="14"/>
      <c r="LVF3204" s="14"/>
      <c r="LVG3204" s="14"/>
      <c r="LVH3204" s="14"/>
      <c r="LVI3204" s="14"/>
      <c r="LVJ3204" s="14"/>
      <c r="LVK3204" s="14"/>
      <c r="LVL3204" s="14"/>
      <c r="LVM3204" s="14"/>
      <c r="LVN3204" s="14"/>
      <c r="LVO3204" s="14"/>
      <c r="LVP3204" s="14"/>
      <c r="LVQ3204" s="14"/>
      <c r="LVR3204" s="14"/>
      <c r="LVS3204" s="14"/>
      <c r="LVT3204" s="14"/>
      <c r="LVU3204" s="14"/>
      <c r="LVV3204" s="14"/>
      <c r="LVW3204" s="14"/>
      <c r="LVX3204" s="14"/>
      <c r="LVY3204" s="14"/>
      <c r="LVZ3204" s="14"/>
      <c r="LWA3204" s="14"/>
      <c r="LWB3204" s="14"/>
      <c r="LWC3204" s="14"/>
      <c r="LWD3204" s="14"/>
      <c r="LWE3204" s="14"/>
      <c r="LWF3204" s="14"/>
      <c r="LWG3204" s="14"/>
      <c r="LWH3204" s="14"/>
      <c r="LWI3204" s="14"/>
      <c r="LWJ3204" s="14"/>
      <c r="LWK3204" s="14"/>
      <c r="LWL3204" s="14"/>
      <c r="LWM3204" s="14"/>
      <c r="LWN3204" s="14"/>
      <c r="LWO3204" s="14"/>
      <c r="LWP3204" s="14"/>
      <c r="LWQ3204" s="14"/>
      <c r="LWR3204" s="14"/>
      <c r="LWS3204" s="14"/>
      <c r="LWT3204" s="14"/>
      <c r="LWU3204" s="14"/>
      <c r="LWV3204" s="14"/>
      <c r="LWW3204" s="14"/>
      <c r="LWX3204" s="14"/>
      <c r="LWY3204" s="14"/>
      <c r="LWZ3204" s="14"/>
      <c r="LXA3204" s="14"/>
      <c r="LXB3204" s="14"/>
      <c r="LXC3204" s="14"/>
      <c r="LXD3204" s="14"/>
      <c r="LXE3204" s="14"/>
      <c r="LXF3204" s="14"/>
      <c r="LXG3204" s="14"/>
      <c r="LXH3204" s="14"/>
      <c r="LXI3204" s="14"/>
      <c r="LXJ3204" s="14"/>
      <c r="LXK3204" s="14"/>
      <c r="LXL3204" s="14"/>
      <c r="LXM3204" s="14"/>
      <c r="LXN3204" s="14"/>
      <c r="LXO3204" s="14"/>
      <c r="LXP3204" s="14"/>
      <c r="LXQ3204" s="14"/>
      <c r="LXR3204" s="14"/>
      <c r="LXS3204" s="14"/>
      <c r="LXT3204" s="14"/>
      <c r="LXU3204" s="14"/>
      <c r="LXV3204" s="14"/>
      <c r="LXW3204" s="14"/>
      <c r="LXX3204" s="14"/>
      <c r="LXY3204" s="14"/>
      <c r="LXZ3204" s="14"/>
      <c r="LYA3204" s="14"/>
      <c r="LYB3204" s="14"/>
      <c r="LYC3204" s="14"/>
      <c r="LYD3204" s="14"/>
      <c r="LYE3204" s="14"/>
      <c r="LYF3204" s="14"/>
      <c r="LYG3204" s="14"/>
      <c r="LYH3204" s="14"/>
      <c r="LYI3204" s="14"/>
      <c r="LYJ3204" s="14"/>
      <c r="LYK3204" s="14"/>
      <c r="LYL3204" s="14"/>
      <c r="LYM3204" s="14"/>
      <c r="LYN3204" s="14"/>
      <c r="LYO3204" s="14"/>
      <c r="LYP3204" s="14"/>
      <c r="LYQ3204" s="14"/>
      <c r="LYR3204" s="14"/>
      <c r="LYS3204" s="14"/>
      <c r="LYT3204" s="14"/>
      <c r="LYU3204" s="14"/>
      <c r="LYV3204" s="14"/>
      <c r="LYW3204" s="14"/>
      <c r="LYX3204" s="14"/>
      <c r="LYY3204" s="14"/>
      <c r="LYZ3204" s="14"/>
      <c r="LZA3204" s="14"/>
      <c r="LZB3204" s="14"/>
      <c r="LZC3204" s="14"/>
      <c r="LZD3204" s="14"/>
      <c r="LZE3204" s="14"/>
      <c r="LZF3204" s="14"/>
      <c r="LZG3204" s="14"/>
      <c r="LZH3204" s="14"/>
      <c r="LZI3204" s="14"/>
      <c r="LZJ3204" s="14"/>
      <c r="LZK3204" s="14"/>
      <c r="LZL3204" s="14"/>
      <c r="LZM3204" s="14"/>
      <c r="LZN3204" s="14"/>
      <c r="LZO3204" s="14"/>
      <c r="LZP3204" s="14"/>
      <c r="LZQ3204" s="14"/>
      <c r="LZR3204" s="14"/>
      <c r="LZS3204" s="14"/>
      <c r="LZT3204" s="14"/>
      <c r="LZU3204" s="14"/>
      <c r="LZV3204" s="14"/>
      <c r="LZW3204" s="14"/>
      <c r="LZX3204" s="14"/>
      <c r="LZY3204" s="14"/>
      <c r="LZZ3204" s="14"/>
      <c r="MAA3204" s="14"/>
      <c r="MAB3204" s="14"/>
      <c r="MAC3204" s="14"/>
      <c r="MAD3204" s="14"/>
      <c r="MAE3204" s="14"/>
      <c r="MAF3204" s="14"/>
      <c r="MAG3204" s="14"/>
      <c r="MAH3204" s="14"/>
      <c r="MAI3204" s="14"/>
      <c r="MAJ3204" s="14"/>
      <c r="MAK3204" s="14"/>
      <c r="MAL3204" s="14"/>
      <c r="MAM3204" s="14"/>
      <c r="MAN3204" s="14"/>
      <c r="MAO3204" s="14"/>
      <c r="MAP3204" s="14"/>
      <c r="MAQ3204" s="14"/>
      <c r="MAR3204" s="14"/>
      <c r="MAS3204" s="14"/>
      <c r="MAT3204" s="14"/>
      <c r="MAU3204" s="14"/>
      <c r="MAV3204" s="14"/>
      <c r="MAW3204" s="14"/>
      <c r="MAX3204" s="14"/>
      <c r="MAY3204" s="14"/>
      <c r="MAZ3204" s="14"/>
      <c r="MBA3204" s="14"/>
      <c r="MBB3204" s="14"/>
      <c r="MBC3204" s="14"/>
      <c r="MBD3204" s="14"/>
      <c r="MBE3204" s="14"/>
      <c r="MBF3204" s="14"/>
      <c r="MBG3204" s="14"/>
      <c r="MBH3204" s="14"/>
      <c r="MBI3204" s="14"/>
      <c r="MBJ3204" s="14"/>
      <c r="MBK3204" s="14"/>
      <c r="MBL3204" s="14"/>
      <c r="MBM3204" s="14"/>
      <c r="MBN3204" s="14"/>
      <c r="MBO3204" s="14"/>
      <c r="MBP3204" s="14"/>
      <c r="MBQ3204" s="14"/>
      <c r="MBR3204" s="14"/>
      <c r="MBS3204" s="14"/>
      <c r="MBT3204" s="14"/>
      <c r="MBU3204" s="14"/>
      <c r="MBV3204" s="14"/>
      <c r="MBW3204" s="14"/>
      <c r="MBX3204" s="14"/>
      <c r="MBY3204" s="14"/>
      <c r="MBZ3204" s="14"/>
      <c r="MCA3204" s="14"/>
      <c r="MCB3204" s="14"/>
      <c r="MCC3204" s="14"/>
      <c r="MCD3204" s="14"/>
      <c r="MCE3204" s="14"/>
      <c r="MCF3204" s="14"/>
      <c r="MCG3204" s="14"/>
      <c r="MCH3204" s="14"/>
      <c r="MCI3204" s="14"/>
      <c r="MCJ3204" s="14"/>
      <c r="MCK3204" s="14"/>
      <c r="MCL3204" s="14"/>
      <c r="MCM3204" s="14"/>
      <c r="MCN3204" s="14"/>
      <c r="MCO3204" s="14"/>
      <c r="MCP3204" s="14"/>
      <c r="MCQ3204" s="14"/>
      <c r="MCR3204" s="14"/>
      <c r="MCS3204" s="14"/>
      <c r="MCT3204" s="14"/>
      <c r="MCU3204" s="14"/>
      <c r="MCV3204" s="14"/>
      <c r="MCW3204" s="14"/>
      <c r="MCX3204" s="14"/>
      <c r="MCY3204" s="14"/>
      <c r="MCZ3204" s="14"/>
      <c r="MDA3204" s="14"/>
      <c r="MDB3204" s="14"/>
      <c r="MDC3204" s="14"/>
      <c r="MDD3204" s="14"/>
      <c r="MDE3204" s="14"/>
      <c r="MDF3204" s="14"/>
      <c r="MDG3204" s="14"/>
      <c r="MDH3204" s="14"/>
      <c r="MDI3204" s="14"/>
      <c r="MDJ3204" s="14"/>
      <c r="MDK3204" s="14"/>
      <c r="MDL3204" s="14"/>
      <c r="MDM3204" s="14"/>
      <c r="MDN3204" s="14"/>
      <c r="MDO3204" s="14"/>
      <c r="MDP3204" s="14"/>
      <c r="MDQ3204" s="14"/>
      <c r="MDR3204" s="14"/>
      <c r="MDS3204" s="14"/>
      <c r="MDT3204" s="14"/>
      <c r="MDU3204" s="14"/>
      <c r="MDV3204" s="14"/>
      <c r="MDW3204" s="14"/>
      <c r="MDX3204" s="14"/>
      <c r="MDY3204" s="14"/>
      <c r="MDZ3204" s="14"/>
      <c r="MEA3204" s="14"/>
      <c r="MEB3204" s="14"/>
      <c r="MEC3204" s="14"/>
      <c r="MED3204" s="14"/>
      <c r="MEE3204" s="14"/>
      <c r="MEF3204" s="14"/>
      <c r="MEG3204" s="14"/>
      <c r="MEH3204" s="14"/>
      <c r="MEI3204" s="14"/>
      <c r="MEJ3204" s="14"/>
      <c r="MEK3204" s="14"/>
      <c r="MEL3204" s="14"/>
      <c r="MEM3204" s="14"/>
      <c r="MEN3204" s="14"/>
      <c r="MEO3204" s="14"/>
      <c r="MEP3204" s="14"/>
      <c r="MEQ3204" s="14"/>
      <c r="MER3204" s="14"/>
      <c r="MES3204" s="14"/>
      <c r="MET3204" s="14"/>
      <c r="MEU3204" s="14"/>
      <c r="MEV3204" s="14"/>
      <c r="MEW3204" s="14"/>
      <c r="MEX3204" s="14"/>
      <c r="MEY3204" s="14"/>
      <c r="MEZ3204" s="14"/>
      <c r="MFA3204" s="14"/>
      <c r="MFB3204" s="14"/>
      <c r="MFC3204" s="14"/>
      <c r="MFD3204" s="14"/>
      <c r="MFE3204" s="14"/>
      <c r="MFF3204" s="14"/>
      <c r="MFG3204" s="14"/>
      <c r="MFH3204" s="14"/>
      <c r="MFI3204" s="14"/>
      <c r="MFJ3204" s="14"/>
      <c r="MFK3204" s="14"/>
      <c r="MFL3204" s="14"/>
      <c r="MFM3204" s="14"/>
      <c r="MFN3204" s="14"/>
      <c r="MFO3204" s="14"/>
      <c r="MFP3204" s="14"/>
      <c r="MFQ3204" s="14"/>
      <c r="MFR3204" s="14"/>
      <c r="MFS3204" s="14"/>
      <c r="MFT3204" s="14"/>
      <c r="MFU3204" s="14"/>
      <c r="MFV3204" s="14"/>
      <c r="MFW3204" s="14"/>
      <c r="MFX3204" s="14"/>
      <c r="MFY3204" s="14"/>
      <c r="MFZ3204" s="14"/>
      <c r="MGA3204" s="14"/>
      <c r="MGB3204" s="14"/>
      <c r="MGC3204" s="14"/>
      <c r="MGD3204" s="14"/>
      <c r="MGE3204" s="14"/>
      <c r="MGF3204" s="14"/>
      <c r="MGG3204" s="14"/>
      <c r="MGH3204" s="14"/>
      <c r="MGI3204" s="14"/>
      <c r="MGJ3204" s="14"/>
      <c r="MGK3204" s="14"/>
      <c r="MGL3204" s="14"/>
      <c r="MGM3204" s="14"/>
      <c r="MGN3204" s="14"/>
      <c r="MGO3204" s="14"/>
      <c r="MGP3204" s="14"/>
      <c r="MGQ3204" s="14"/>
      <c r="MGR3204" s="14"/>
      <c r="MGS3204" s="14"/>
      <c r="MGT3204" s="14"/>
      <c r="MGU3204" s="14"/>
      <c r="MGV3204" s="14"/>
      <c r="MGW3204" s="14"/>
      <c r="MGX3204" s="14"/>
      <c r="MGY3204" s="14"/>
      <c r="MGZ3204" s="14"/>
      <c r="MHA3204" s="14"/>
      <c r="MHB3204" s="14"/>
      <c r="MHC3204" s="14"/>
      <c r="MHD3204" s="14"/>
      <c r="MHE3204" s="14"/>
      <c r="MHF3204" s="14"/>
      <c r="MHG3204" s="14"/>
      <c r="MHH3204" s="14"/>
      <c r="MHI3204" s="14"/>
      <c r="MHJ3204" s="14"/>
      <c r="MHK3204" s="14"/>
      <c r="MHL3204" s="14"/>
      <c r="MHM3204" s="14"/>
      <c r="MHN3204" s="14"/>
      <c r="MHO3204" s="14"/>
      <c r="MHP3204" s="14"/>
      <c r="MHQ3204" s="14"/>
      <c r="MHR3204" s="14"/>
      <c r="MHS3204" s="14"/>
      <c r="MHT3204" s="14"/>
      <c r="MHU3204" s="14"/>
      <c r="MHV3204" s="14"/>
      <c r="MHW3204" s="14"/>
      <c r="MHX3204" s="14"/>
      <c r="MHY3204" s="14"/>
      <c r="MHZ3204" s="14"/>
      <c r="MIA3204" s="14"/>
      <c r="MIB3204" s="14"/>
      <c r="MIC3204" s="14"/>
      <c r="MID3204" s="14"/>
      <c r="MIE3204" s="14"/>
      <c r="MIF3204" s="14"/>
      <c r="MIG3204" s="14"/>
      <c r="MIH3204" s="14"/>
      <c r="MII3204" s="14"/>
      <c r="MIJ3204" s="14"/>
      <c r="MIK3204" s="14"/>
      <c r="MIL3204" s="14"/>
      <c r="MIM3204" s="14"/>
      <c r="MIN3204" s="14"/>
      <c r="MIO3204" s="14"/>
      <c r="MIP3204" s="14"/>
      <c r="MIQ3204" s="14"/>
      <c r="MIR3204" s="14"/>
      <c r="MIS3204" s="14"/>
      <c r="MIT3204" s="14"/>
      <c r="MIU3204" s="14"/>
      <c r="MIV3204" s="14"/>
      <c r="MIW3204" s="14"/>
      <c r="MIX3204" s="14"/>
      <c r="MIY3204" s="14"/>
      <c r="MIZ3204" s="14"/>
      <c r="MJA3204" s="14"/>
      <c r="MJB3204" s="14"/>
      <c r="MJC3204" s="14"/>
      <c r="MJD3204" s="14"/>
      <c r="MJE3204" s="14"/>
      <c r="MJF3204" s="14"/>
      <c r="MJG3204" s="14"/>
      <c r="MJH3204" s="14"/>
      <c r="MJI3204" s="14"/>
      <c r="MJJ3204" s="14"/>
      <c r="MJK3204" s="14"/>
      <c r="MJL3204" s="14"/>
      <c r="MJM3204" s="14"/>
      <c r="MJN3204" s="14"/>
      <c r="MJO3204" s="14"/>
      <c r="MJP3204" s="14"/>
      <c r="MJQ3204" s="14"/>
      <c r="MJR3204" s="14"/>
      <c r="MJS3204" s="14"/>
      <c r="MJT3204" s="14"/>
      <c r="MJU3204" s="14"/>
      <c r="MJV3204" s="14"/>
      <c r="MJW3204" s="14"/>
      <c r="MJX3204" s="14"/>
      <c r="MJY3204" s="14"/>
      <c r="MJZ3204" s="14"/>
      <c r="MKA3204" s="14"/>
      <c r="MKB3204" s="14"/>
      <c r="MKC3204" s="14"/>
      <c r="MKD3204" s="14"/>
      <c r="MKE3204" s="14"/>
      <c r="MKF3204" s="14"/>
      <c r="MKG3204" s="14"/>
      <c r="MKH3204" s="14"/>
      <c r="MKI3204" s="14"/>
      <c r="MKJ3204" s="14"/>
      <c r="MKK3204" s="14"/>
      <c r="MKL3204" s="14"/>
      <c r="MKM3204" s="14"/>
      <c r="MKN3204" s="14"/>
      <c r="MKO3204" s="14"/>
      <c r="MKP3204" s="14"/>
      <c r="MKQ3204" s="14"/>
      <c r="MKR3204" s="14"/>
      <c r="MKS3204" s="14"/>
      <c r="MKT3204" s="14"/>
      <c r="MKU3204" s="14"/>
      <c r="MKV3204" s="14"/>
      <c r="MKW3204" s="14"/>
      <c r="MKX3204" s="14"/>
      <c r="MKY3204" s="14"/>
      <c r="MKZ3204" s="14"/>
      <c r="MLA3204" s="14"/>
      <c r="MLB3204" s="14"/>
      <c r="MLC3204" s="14"/>
      <c r="MLD3204" s="14"/>
      <c r="MLE3204" s="14"/>
      <c r="MLF3204" s="14"/>
      <c r="MLG3204" s="14"/>
      <c r="MLH3204" s="14"/>
      <c r="MLI3204" s="14"/>
      <c r="MLJ3204" s="14"/>
      <c r="MLK3204" s="14"/>
      <c r="MLL3204" s="14"/>
      <c r="MLM3204" s="14"/>
      <c r="MLN3204" s="14"/>
      <c r="MLO3204" s="14"/>
      <c r="MLP3204" s="14"/>
      <c r="MLQ3204" s="14"/>
      <c r="MLR3204" s="14"/>
      <c r="MLS3204" s="14"/>
      <c r="MLT3204" s="14"/>
      <c r="MLU3204" s="14"/>
      <c r="MLV3204" s="14"/>
      <c r="MLW3204" s="14"/>
      <c r="MLX3204" s="14"/>
      <c r="MLY3204" s="14"/>
      <c r="MLZ3204" s="14"/>
      <c r="MMA3204" s="14"/>
      <c r="MMB3204" s="14"/>
      <c r="MMC3204" s="14"/>
      <c r="MMD3204" s="14"/>
      <c r="MME3204" s="14"/>
      <c r="MMF3204" s="14"/>
      <c r="MMG3204" s="14"/>
      <c r="MMH3204" s="14"/>
      <c r="MMI3204" s="14"/>
      <c r="MMJ3204" s="14"/>
      <c r="MMK3204" s="14"/>
      <c r="MML3204" s="14"/>
      <c r="MMM3204" s="14"/>
      <c r="MMN3204" s="14"/>
      <c r="MMO3204" s="14"/>
      <c r="MMP3204" s="14"/>
      <c r="MMQ3204" s="14"/>
      <c r="MMR3204" s="14"/>
      <c r="MMS3204" s="14"/>
      <c r="MMT3204" s="14"/>
      <c r="MMU3204" s="14"/>
      <c r="MMV3204" s="14"/>
      <c r="MMW3204" s="14"/>
      <c r="MMX3204" s="14"/>
      <c r="MMY3204" s="14"/>
      <c r="MMZ3204" s="14"/>
      <c r="MNA3204" s="14"/>
      <c r="MNB3204" s="14"/>
      <c r="MNC3204" s="14"/>
      <c r="MND3204" s="14"/>
      <c r="MNE3204" s="14"/>
      <c r="MNF3204" s="14"/>
      <c r="MNG3204" s="14"/>
      <c r="MNH3204" s="14"/>
      <c r="MNI3204" s="14"/>
      <c r="MNJ3204" s="14"/>
      <c r="MNK3204" s="14"/>
      <c r="MNL3204" s="14"/>
      <c r="MNM3204" s="14"/>
      <c r="MNN3204" s="14"/>
      <c r="MNO3204" s="14"/>
      <c r="MNP3204" s="14"/>
      <c r="MNQ3204" s="14"/>
      <c r="MNR3204" s="14"/>
      <c r="MNS3204" s="14"/>
      <c r="MNT3204" s="14"/>
      <c r="MNU3204" s="14"/>
      <c r="MNV3204" s="14"/>
      <c r="MNW3204" s="14"/>
      <c r="MNX3204" s="14"/>
      <c r="MNY3204" s="14"/>
      <c r="MNZ3204" s="14"/>
      <c r="MOA3204" s="14"/>
      <c r="MOB3204" s="14"/>
      <c r="MOC3204" s="14"/>
      <c r="MOD3204" s="14"/>
      <c r="MOE3204" s="14"/>
      <c r="MOF3204" s="14"/>
      <c r="MOG3204" s="14"/>
      <c r="MOH3204" s="14"/>
      <c r="MOI3204" s="14"/>
      <c r="MOJ3204" s="14"/>
      <c r="MOK3204" s="14"/>
      <c r="MOL3204" s="14"/>
      <c r="MOM3204" s="14"/>
      <c r="MON3204" s="14"/>
      <c r="MOO3204" s="14"/>
      <c r="MOP3204" s="14"/>
      <c r="MOQ3204" s="14"/>
      <c r="MOR3204" s="14"/>
      <c r="MOS3204" s="14"/>
      <c r="MOT3204" s="14"/>
      <c r="MOU3204" s="14"/>
      <c r="MOV3204" s="14"/>
      <c r="MOW3204" s="14"/>
      <c r="MOX3204" s="14"/>
      <c r="MOY3204" s="14"/>
      <c r="MOZ3204" s="14"/>
      <c r="MPA3204" s="14"/>
      <c r="MPB3204" s="14"/>
      <c r="MPC3204" s="14"/>
      <c r="MPD3204" s="14"/>
      <c r="MPE3204" s="14"/>
      <c r="MPF3204" s="14"/>
      <c r="MPG3204" s="14"/>
      <c r="MPH3204" s="14"/>
      <c r="MPI3204" s="14"/>
      <c r="MPJ3204" s="14"/>
      <c r="MPK3204" s="14"/>
      <c r="MPL3204" s="14"/>
      <c r="MPM3204" s="14"/>
      <c r="MPN3204" s="14"/>
      <c r="MPO3204" s="14"/>
      <c r="MPP3204" s="14"/>
      <c r="MPQ3204" s="14"/>
      <c r="MPR3204" s="14"/>
      <c r="MPS3204" s="14"/>
      <c r="MPT3204" s="14"/>
      <c r="MPU3204" s="14"/>
      <c r="MPV3204" s="14"/>
      <c r="MPW3204" s="14"/>
      <c r="MPX3204" s="14"/>
      <c r="MPY3204" s="14"/>
      <c r="MPZ3204" s="14"/>
      <c r="MQA3204" s="14"/>
      <c r="MQB3204" s="14"/>
      <c r="MQC3204" s="14"/>
      <c r="MQD3204" s="14"/>
      <c r="MQE3204" s="14"/>
      <c r="MQF3204" s="14"/>
      <c r="MQG3204" s="14"/>
      <c r="MQH3204" s="14"/>
      <c r="MQI3204" s="14"/>
      <c r="MQJ3204" s="14"/>
      <c r="MQK3204" s="14"/>
      <c r="MQL3204" s="14"/>
      <c r="MQM3204" s="14"/>
      <c r="MQN3204" s="14"/>
      <c r="MQO3204" s="14"/>
      <c r="MQP3204" s="14"/>
      <c r="MQQ3204" s="14"/>
      <c r="MQR3204" s="14"/>
      <c r="MQS3204" s="14"/>
      <c r="MQT3204" s="14"/>
      <c r="MQU3204" s="14"/>
      <c r="MQV3204" s="14"/>
      <c r="MQW3204" s="14"/>
      <c r="MQX3204" s="14"/>
      <c r="MQY3204" s="14"/>
      <c r="MQZ3204" s="14"/>
      <c r="MRA3204" s="14"/>
      <c r="MRB3204" s="14"/>
      <c r="MRC3204" s="14"/>
      <c r="MRD3204" s="14"/>
      <c r="MRE3204" s="14"/>
      <c r="MRF3204" s="14"/>
      <c r="MRG3204" s="14"/>
      <c r="MRH3204" s="14"/>
      <c r="MRI3204" s="14"/>
      <c r="MRJ3204" s="14"/>
      <c r="MRK3204" s="14"/>
      <c r="MRL3204" s="14"/>
      <c r="MRM3204" s="14"/>
      <c r="MRN3204" s="14"/>
      <c r="MRO3204" s="14"/>
      <c r="MRP3204" s="14"/>
      <c r="MRQ3204" s="14"/>
      <c r="MRR3204" s="14"/>
      <c r="MRS3204" s="14"/>
      <c r="MRT3204" s="14"/>
      <c r="MRU3204" s="14"/>
      <c r="MRV3204" s="14"/>
      <c r="MRW3204" s="14"/>
      <c r="MRX3204" s="14"/>
      <c r="MRY3204" s="14"/>
      <c r="MRZ3204" s="14"/>
      <c r="MSA3204" s="14"/>
      <c r="MSB3204" s="14"/>
      <c r="MSC3204" s="14"/>
      <c r="MSD3204" s="14"/>
      <c r="MSE3204" s="14"/>
      <c r="MSF3204" s="14"/>
      <c r="MSG3204" s="14"/>
      <c r="MSH3204" s="14"/>
      <c r="MSI3204" s="14"/>
      <c r="MSJ3204" s="14"/>
      <c r="MSK3204" s="14"/>
      <c r="MSL3204" s="14"/>
      <c r="MSM3204" s="14"/>
      <c r="MSN3204" s="14"/>
      <c r="MSO3204" s="14"/>
      <c r="MSP3204" s="14"/>
      <c r="MSQ3204" s="14"/>
      <c r="MSR3204" s="14"/>
      <c r="MSS3204" s="14"/>
      <c r="MST3204" s="14"/>
      <c r="MSU3204" s="14"/>
      <c r="MSV3204" s="14"/>
      <c r="MSW3204" s="14"/>
      <c r="MSX3204" s="14"/>
      <c r="MSY3204" s="14"/>
      <c r="MSZ3204" s="14"/>
      <c r="MTA3204" s="14"/>
      <c r="MTB3204" s="14"/>
      <c r="MTC3204" s="14"/>
      <c r="MTD3204" s="14"/>
      <c r="MTE3204" s="14"/>
      <c r="MTF3204" s="14"/>
      <c r="MTG3204" s="14"/>
      <c r="MTH3204" s="14"/>
      <c r="MTI3204" s="14"/>
      <c r="MTJ3204" s="14"/>
      <c r="MTK3204" s="14"/>
      <c r="MTL3204" s="14"/>
      <c r="MTM3204" s="14"/>
      <c r="MTN3204" s="14"/>
      <c r="MTO3204" s="14"/>
      <c r="MTP3204" s="14"/>
      <c r="MTQ3204" s="14"/>
      <c r="MTR3204" s="14"/>
      <c r="MTS3204" s="14"/>
      <c r="MTT3204" s="14"/>
      <c r="MTU3204" s="14"/>
      <c r="MTV3204" s="14"/>
      <c r="MTW3204" s="14"/>
      <c r="MTX3204" s="14"/>
      <c r="MTY3204" s="14"/>
      <c r="MTZ3204" s="14"/>
      <c r="MUA3204" s="14"/>
      <c r="MUB3204" s="14"/>
      <c r="MUC3204" s="14"/>
      <c r="MUD3204" s="14"/>
      <c r="MUE3204" s="14"/>
      <c r="MUF3204" s="14"/>
      <c r="MUG3204" s="14"/>
      <c r="MUH3204" s="14"/>
      <c r="MUI3204" s="14"/>
      <c r="MUJ3204" s="14"/>
      <c r="MUK3204" s="14"/>
      <c r="MUL3204" s="14"/>
      <c r="MUM3204" s="14"/>
      <c r="MUN3204" s="14"/>
      <c r="MUO3204" s="14"/>
      <c r="MUP3204" s="14"/>
      <c r="MUQ3204" s="14"/>
      <c r="MUR3204" s="14"/>
      <c r="MUS3204" s="14"/>
      <c r="MUT3204" s="14"/>
      <c r="MUU3204" s="14"/>
      <c r="MUV3204" s="14"/>
      <c r="MUW3204" s="14"/>
      <c r="MUX3204" s="14"/>
      <c r="MUY3204" s="14"/>
      <c r="MUZ3204" s="14"/>
      <c r="MVA3204" s="14"/>
      <c r="MVB3204" s="14"/>
      <c r="MVC3204" s="14"/>
      <c r="MVD3204" s="14"/>
      <c r="MVE3204" s="14"/>
      <c r="MVF3204" s="14"/>
      <c r="MVG3204" s="14"/>
      <c r="MVH3204" s="14"/>
      <c r="MVI3204" s="14"/>
      <c r="MVJ3204" s="14"/>
      <c r="MVK3204" s="14"/>
      <c r="MVL3204" s="14"/>
      <c r="MVM3204" s="14"/>
      <c r="MVN3204" s="14"/>
      <c r="MVO3204" s="14"/>
      <c r="MVP3204" s="14"/>
      <c r="MVQ3204" s="14"/>
      <c r="MVR3204" s="14"/>
      <c r="MVS3204" s="14"/>
      <c r="MVT3204" s="14"/>
      <c r="MVU3204" s="14"/>
      <c r="MVV3204" s="14"/>
      <c r="MVW3204" s="14"/>
      <c r="MVX3204" s="14"/>
      <c r="MVY3204" s="14"/>
      <c r="MVZ3204" s="14"/>
      <c r="MWA3204" s="14"/>
      <c r="MWB3204" s="14"/>
      <c r="MWC3204" s="14"/>
      <c r="MWD3204" s="14"/>
      <c r="MWE3204" s="14"/>
      <c r="MWF3204" s="14"/>
      <c r="MWG3204" s="14"/>
      <c r="MWH3204" s="14"/>
      <c r="MWI3204" s="14"/>
      <c r="MWJ3204" s="14"/>
      <c r="MWK3204" s="14"/>
      <c r="MWL3204" s="14"/>
      <c r="MWM3204" s="14"/>
      <c r="MWN3204" s="14"/>
      <c r="MWO3204" s="14"/>
      <c r="MWP3204" s="14"/>
      <c r="MWQ3204" s="14"/>
      <c r="MWR3204" s="14"/>
      <c r="MWS3204" s="14"/>
      <c r="MWT3204" s="14"/>
      <c r="MWU3204" s="14"/>
      <c r="MWV3204" s="14"/>
      <c r="MWW3204" s="14"/>
      <c r="MWX3204" s="14"/>
      <c r="MWY3204" s="14"/>
      <c r="MWZ3204" s="14"/>
      <c r="MXA3204" s="14"/>
      <c r="MXB3204" s="14"/>
      <c r="MXC3204" s="14"/>
      <c r="MXD3204" s="14"/>
      <c r="MXE3204" s="14"/>
      <c r="MXF3204" s="14"/>
      <c r="MXG3204" s="14"/>
      <c r="MXH3204" s="14"/>
      <c r="MXI3204" s="14"/>
      <c r="MXJ3204" s="14"/>
      <c r="MXK3204" s="14"/>
      <c r="MXL3204" s="14"/>
      <c r="MXM3204" s="14"/>
      <c r="MXN3204" s="14"/>
      <c r="MXO3204" s="14"/>
      <c r="MXP3204" s="14"/>
      <c r="MXQ3204" s="14"/>
      <c r="MXR3204" s="14"/>
      <c r="MXS3204" s="14"/>
      <c r="MXT3204" s="14"/>
      <c r="MXU3204" s="14"/>
      <c r="MXV3204" s="14"/>
      <c r="MXW3204" s="14"/>
      <c r="MXX3204" s="14"/>
      <c r="MXY3204" s="14"/>
      <c r="MXZ3204" s="14"/>
      <c r="MYA3204" s="14"/>
      <c r="MYB3204" s="14"/>
      <c r="MYC3204" s="14"/>
      <c r="MYD3204" s="14"/>
      <c r="MYE3204" s="14"/>
      <c r="MYF3204" s="14"/>
      <c r="MYG3204" s="14"/>
      <c r="MYH3204" s="14"/>
      <c r="MYI3204" s="14"/>
      <c r="MYJ3204" s="14"/>
      <c r="MYK3204" s="14"/>
      <c r="MYL3204" s="14"/>
      <c r="MYM3204" s="14"/>
      <c r="MYN3204" s="14"/>
      <c r="MYO3204" s="14"/>
      <c r="MYP3204" s="14"/>
      <c r="MYQ3204" s="14"/>
      <c r="MYR3204" s="14"/>
      <c r="MYS3204" s="14"/>
      <c r="MYT3204" s="14"/>
      <c r="MYU3204" s="14"/>
      <c r="MYV3204" s="14"/>
      <c r="MYW3204" s="14"/>
      <c r="MYX3204" s="14"/>
      <c r="MYY3204" s="14"/>
      <c r="MYZ3204" s="14"/>
      <c r="MZA3204" s="14"/>
      <c r="MZB3204" s="14"/>
      <c r="MZC3204" s="14"/>
      <c r="MZD3204" s="14"/>
      <c r="MZE3204" s="14"/>
      <c r="MZF3204" s="14"/>
      <c r="MZG3204" s="14"/>
      <c r="MZH3204" s="14"/>
      <c r="MZI3204" s="14"/>
      <c r="MZJ3204" s="14"/>
      <c r="MZK3204" s="14"/>
      <c r="MZL3204" s="14"/>
      <c r="MZM3204" s="14"/>
      <c r="MZN3204" s="14"/>
      <c r="MZO3204" s="14"/>
      <c r="MZP3204" s="14"/>
      <c r="MZQ3204" s="14"/>
      <c r="MZR3204" s="14"/>
      <c r="MZS3204" s="14"/>
      <c r="MZT3204" s="14"/>
      <c r="MZU3204" s="14"/>
      <c r="MZV3204" s="14"/>
      <c r="MZW3204" s="14"/>
      <c r="MZX3204" s="14"/>
      <c r="MZY3204" s="14"/>
      <c r="MZZ3204" s="14"/>
      <c r="NAA3204" s="14"/>
      <c r="NAB3204" s="14"/>
      <c r="NAC3204" s="14"/>
      <c r="NAD3204" s="14"/>
      <c r="NAE3204" s="14"/>
      <c r="NAF3204" s="14"/>
      <c r="NAG3204" s="14"/>
      <c r="NAH3204" s="14"/>
      <c r="NAI3204" s="14"/>
      <c r="NAJ3204" s="14"/>
      <c r="NAK3204" s="14"/>
      <c r="NAL3204" s="14"/>
      <c r="NAM3204" s="14"/>
      <c r="NAN3204" s="14"/>
      <c r="NAO3204" s="14"/>
      <c r="NAP3204" s="14"/>
      <c r="NAQ3204" s="14"/>
      <c r="NAR3204" s="14"/>
      <c r="NAS3204" s="14"/>
      <c r="NAT3204" s="14"/>
      <c r="NAU3204" s="14"/>
      <c r="NAV3204" s="14"/>
      <c r="NAW3204" s="14"/>
      <c r="NAX3204" s="14"/>
      <c r="NAY3204" s="14"/>
      <c r="NAZ3204" s="14"/>
      <c r="NBA3204" s="14"/>
      <c r="NBB3204" s="14"/>
      <c r="NBC3204" s="14"/>
      <c r="NBD3204" s="14"/>
      <c r="NBE3204" s="14"/>
      <c r="NBF3204" s="14"/>
      <c r="NBG3204" s="14"/>
      <c r="NBH3204" s="14"/>
      <c r="NBI3204" s="14"/>
      <c r="NBJ3204" s="14"/>
      <c r="NBK3204" s="14"/>
      <c r="NBL3204" s="14"/>
      <c r="NBM3204" s="14"/>
      <c r="NBN3204" s="14"/>
      <c r="NBO3204" s="14"/>
      <c r="NBP3204" s="14"/>
      <c r="NBQ3204" s="14"/>
      <c r="NBR3204" s="14"/>
      <c r="NBS3204" s="14"/>
      <c r="NBT3204" s="14"/>
      <c r="NBU3204" s="14"/>
      <c r="NBV3204" s="14"/>
      <c r="NBW3204" s="14"/>
      <c r="NBX3204" s="14"/>
      <c r="NBY3204" s="14"/>
      <c r="NBZ3204" s="14"/>
      <c r="NCA3204" s="14"/>
      <c r="NCB3204" s="14"/>
      <c r="NCC3204" s="14"/>
      <c r="NCD3204" s="14"/>
      <c r="NCE3204" s="14"/>
      <c r="NCF3204" s="14"/>
      <c r="NCG3204" s="14"/>
      <c r="NCH3204" s="14"/>
      <c r="NCI3204" s="14"/>
      <c r="NCJ3204" s="14"/>
      <c r="NCK3204" s="14"/>
      <c r="NCL3204" s="14"/>
      <c r="NCM3204" s="14"/>
      <c r="NCN3204" s="14"/>
      <c r="NCO3204" s="14"/>
      <c r="NCP3204" s="14"/>
      <c r="NCQ3204" s="14"/>
      <c r="NCR3204" s="14"/>
      <c r="NCS3204" s="14"/>
      <c r="NCT3204" s="14"/>
      <c r="NCU3204" s="14"/>
      <c r="NCV3204" s="14"/>
      <c r="NCW3204" s="14"/>
      <c r="NCX3204" s="14"/>
      <c r="NCY3204" s="14"/>
      <c r="NCZ3204" s="14"/>
      <c r="NDA3204" s="14"/>
      <c r="NDB3204" s="14"/>
      <c r="NDC3204" s="14"/>
      <c r="NDD3204" s="14"/>
      <c r="NDE3204" s="14"/>
      <c r="NDF3204" s="14"/>
      <c r="NDG3204" s="14"/>
      <c r="NDH3204" s="14"/>
      <c r="NDI3204" s="14"/>
      <c r="NDJ3204" s="14"/>
      <c r="NDK3204" s="14"/>
      <c r="NDL3204" s="14"/>
      <c r="NDM3204" s="14"/>
      <c r="NDN3204" s="14"/>
      <c r="NDO3204" s="14"/>
      <c r="NDP3204" s="14"/>
      <c r="NDQ3204" s="14"/>
      <c r="NDR3204" s="14"/>
      <c r="NDS3204" s="14"/>
      <c r="NDT3204" s="14"/>
      <c r="NDU3204" s="14"/>
      <c r="NDV3204" s="14"/>
      <c r="NDW3204" s="14"/>
      <c r="NDX3204" s="14"/>
      <c r="NDY3204" s="14"/>
      <c r="NDZ3204" s="14"/>
      <c r="NEA3204" s="14"/>
      <c r="NEB3204" s="14"/>
      <c r="NEC3204" s="14"/>
      <c r="NED3204" s="14"/>
      <c r="NEE3204" s="14"/>
      <c r="NEF3204" s="14"/>
      <c r="NEG3204" s="14"/>
      <c r="NEH3204" s="14"/>
      <c r="NEI3204" s="14"/>
      <c r="NEJ3204" s="14"/>
      <c r="NEK3204" s="14"/>
      <c r="NEL3204" s="14"/>
      <c r="NEM3204" s="14"/>
      <c r="NEN3204" s="14"/>
      <c r="NEO3204" s="14"/>
      <c r="NEP3204" s="14"/>
      <c r="NEQ3204" s="14"/>
      <c r="NER3204" s="14"/>
      <c r="NES3204" s="14"/>
      <c r="NET3204" s="14"/>
      <c r="NEU3204" s="14"/>
      <c r="NEV3204" s="14"/>
      <c r="NEW3204" s="14"/>
      <c r="NEX3204" s="14"/>
      <c r="NEY3204" s="14"/>
      <c r="NEZ3204" s="14"/>
      <c r="NFA3204" s="14"/>
      <c r="NFB3204" s="14"/>
      <c r="NFC3204" s="14"/>
      <c r="NFD3204" s="14"/>
      <c r="NFE3204" s="14"/>
      <c r="NFF3204" s="14"/>
      <c r="NFG3204" s="14"/>
      <c r="NFH3204" s="14"/>
      <c r="NFI3204" s="14"/>
      <c r="NFJ3204" s="14"/>
      <c r="NFK3204" s="14"/>
      <c r="NFL3204" s="14"/>
      <c r="NFM3204" s="14"/>
      <c r="NFN3204" s="14"/>
      <c r="NFO3204" s="14"/>
      <c r="NFP3204" s="14"/>
      <c r="NFQ3204" s="14"/>
      <c r="NFR3204" s="14"/>
      <c r="NFS3204" s="14"/>
      <c r="NFT3204" s="14"/>
      <c r="NFU3204" s="14"/>
      <c r="NFV3204" s="14"/>
      <c r="NFW3204" s="14"/>
      <c r="NFX3204" s="14"/>
      <c r="NFY3204" s="14"/>
      <c r="NFZ3204" s="14"/>
      <c r="NGA3204" s="14"/>
      <c r="NGB3204" s="14"/>
      <c r="NGC3204" s="14"/>
      <c r="NGD3204" s="14"/>
      <c r="NGE3204" s="14"/>
      <c r="NGF3204" s="14"/>
      <c r="NGG3204" s="14"/>
      <c r="NGH3204" s="14"/>
      <c r="NGI3204" s="14"/>
      <c r="NGJ3204" s="14"/>
      <c r="NGK3204" s="14"/>
      <c r="NGL3204" s="14"/>
      <c r="NGM3204" s="14"/>
      <c r="NGN3204" s="14"/>
      <c r="NGO3204" s="14"/>
      <c r="NGP3204" s="14"/>
      <c r="NGQ3204" s="14"/>
      <c r="NGR3204" s="14"/>
      <c r="NGS3204" s="14"/>
      <c r="NGT3204" s="14"/>
      <c r="NGU3204" s="14"/>
      <c r="NGV3204" s="14"/>
      <c r="NGW3204" s="14"/>
      <c r="NGX3204" s="14"/>
      <c r="NGY3204" s="14"/>
      <c r="NGZ3204" s="14"/>
      <c r="NHA3204" s="14"/>
      <c r="NHB3204" s="14"/>
      <c r="NHC3204" s="14"/>
      <c r="NHD3204" s="14"/>
      <c r="NHE3204" s="14"/>
      <c r="NHF3204" s="14"/>
      <c r="NHG3204" s="14"/>
      <c r="NHH3204" s="14"/>
      <c r="NHI3204" s="14"/>
      <c r="NHJ3204" s="14"/>
      <c r="NHK3204" s="14"/>
      <c r="NHL3204" s="14"/>
      <c r="NHM3204" s="14"/>
      <c r="NHN3204" s="14"/>
      <c r="NHO3204" s="14"/>
      <c r="NHP3204" s="14"/>
      <c r="NHQ3204" s="14"/>
      <c r="NHR3204" s="14"/>
      <c r="NHS3204" s="14"/>
      <c r="NHT3204" s="14"/>
      <c r="NHU3204" s="14"/>
      <c r="NHV3204" s="14"/>
      <c r="NHW3204" s="14"/>
      <c r="NHX3204" s="14"/>
      <c r="NHY3204" s="14"/>
      <c r="NHZ3204" s="14"/>
      <c r="NIA3204" s="14"/>
      <c r="NIB3204" s="14"/>
      <c r="NIC3204" s="14"/>
      <c r="NID3204" s="14"/>
      <c r="NIE3204" s="14"/>
      <c r="NIF3204" s="14"/>
      <c r="NIG3204" s="14"/>
      <c r="NIH3204" s="14"/>
      <c r="NII3204" s="14"/>
      <c r="NIJ3204" s="14"/>
      <c r="NIK3204" s="14"/>
      <c r="NIL3204" s="14"/>
      <c r="NIM3204" s="14"/>
      <c r="NIN3204" s="14"/>
      <c r="NIO3204" s="14"/>
      <c r="NIP3204" s="14"/>
      <c r="NIQ3204" s="14"/>
      <c r="NIR3204" s="14"/>
      <c r="NIS3204" s="14"/>
      <c r="NIT3204" s="14"/>
      <c r="NIU3204" s="14"/>
      <c r="NIV3204" s="14"/>
      <c r="NIW3204" s="14"/>
      <c r="NIX3204" s="14"/>
      <c r="NIY3204" s="14"/>
      <c r="NIZ3204" s="14"/>
      <c r="NJA3204" s="14"/>
      <c r="NJB3204" s="14"/>
      <c r="NJC3204" s="14"/>
      <c r="NJD3204" s="14"/>
      <c r="NJE3204" s="14"/>
      <c r="NJF3204" s="14"/>
      <c r="NJG3204" s="14"/>
      <c r="NJH3204" s="14"/>
      <c r="NJI3204" s="14"/>
      <c r="NJJ3204" s="14"/>
      <c r="NJK3204" s="14"/>
      <c r="NJL3204" s="14"/>
      <c r="NJM3204" s="14"/>
      <c r="NJN3204" s="14"/>
      <c r="NJO3204" s="14"/>
      <c r="NJP3204" s="14"/>
      <c r="NJQ3204" s="14"/>
      <c r="NJR3204" s="14"/>
      <c r="NJS3204" s="14"/>
      <c r="NJT3204" s="14"/>
      <c r="NJU3204" s="14"/>
      <c r="NJV3204" s="14"/>
      <c r="NJW3204" s="14"/>
      <c r="NJX3204" s="14"/>
      <c r="NJY3204" s="14"/>
      <c r="NJZ3204" s="14"/>
      <c r="NKA3204" s="14"/>
      <c r="NKB3204" s="14"/>
      <c r="NKC3204" s="14"/>
      <c r="NKD3204" s="14"/>
      <c r="NKE3204" s="14"/>
      <c r="NKF3204" s="14"/>
      <c r="NKG3204" s="14"/>
      <c r="NKH3204" s="14"/>
      <c r="NKI3204" s="14"/>
      <c r="NKJ3204" s="14"/>
      <c r="NKK3204" s="14"/>
      <c r="NKL3204" s="14"/>
      <c r="NKM3204" s="14"/>
      <c r="NKN3204" s="14"/>
      <c r="NKO3204" s="14"/>
      <c r="NKP3204" s="14"/>
      <c r="NKQ3204" s="14"/>
      <c r="NKR3204" s="14"/>
      <c r="NKS3204" s="14"/>
      <c r="NKT3204" s="14"/>
      <c r="NKU3204" s="14"/>
      <c r="NKV3204" s="14"/>
      <c r="NKW3204" s="14"/>
      <c r="NKX3204" s="14"/>
      <c r="NKY3204" s="14"/>
      <c r="NKZ3204" s="14"/>
      <c r="NLA3204" s="14"/>
      <c r="NLB3204" s="14"/>
      <c r="NLC3204" s="14"/>
      <c r="NLD3204" s="14"/>
      <c r="NLE3204" s="14"/>
      <c r="NLF3204" s="14"/>
      <c r="NLG3204" s="14"/>
      <c r="NLH3204" s="14"/>
      <c r="NLI3204" s="14"/>
      <c r="NLJ3204" s="14"/>
      <c r="NLK3204" s="14"/>
      <c r="NLL3204" s="14"/>
      <c r="NLM3204" s="14"/>
      <c r="NLN3204" s="14"/>
      <c r="NLO3204" s="14"/>
      <c r="NLP3204" s="14"/>
      <c r="NLQ3204" s="14"/>
      <c r="NLR3204" s="14"/>
      <c r="NLS3204" s="14"/>
      <c r="NLT3204" s="14"/>
      <c r="NLU3204" s="14"/>
      <c r="NLV3204" s="14"/>
      <c r="NLW3204" s="14"/>
      <c r="NLX3204" s="14"/>
      <c r="NLY3204" s="14"/>
      <c r="NLZ3204" s="14"/>
      <c r="NMA3204" s="14"/>
      <c r="NMB3204" s="14"/>
      <c r="NMC3204" s="14"/>
      <c r="NMD3204" s="14"/>
      <c r="NME3204" s="14"/>
      <c r="NMF3204" s="14"/>
      <c r="NMG3204" s="14"/>
      <c r="NMH3204" s="14"/>
      <c r="NMI3204" s="14"/>
      <c r="NMJ3204" s="14"/>
      <c r="NMK3204" s="14"/>
      <c r="NML3204" s="14"/>
      <c r="NMM3204" s="14"/>
      <c r="NMN3204" s="14"/>
      <c r="NMO3204" s="14"/>
      <c r="NMP3204" s="14"/>
      <c r="NMQ3204" s="14"/>
      <c r="NMR3204" s="14"/>
      <c r="NMS3204" s="14"/>
      <c r="NMT3204" s="14"/>
      <c r="NMU3204" s="14"/>
      <c r="NMV3204" s="14"/>
      <c r="NMW3204" s="14"/>
      <c r="NMX3204" s="14"/>
      <c r="NMY3204" s="14"/>
      <c r="NMZ3204" s="14"/>
      <c r="NNA3204" s="14"/>
      <c r="NNB3204" s="14"/>
      <c r="NNC3204" s="14"/>
      <c r="NND3204" s="14"/>
      <c r="NNE3204" s="14"/>
      <c r="NNF3204" s="14"/>
      <c r="NNG3204" s="14"/>
      <c r="NNH3204" s="14"/>
      <c r="NNI3204" s="14"/>
      <c r="NNJ3204" s="14"/>
      <c r="NNK3204" s="14"/>
      <c r="NNL3204" s="14"/>
      <c r="NNM3204" s="14"/>
      <c r="NNN3204" s="14"/>
      <c r="NNO3204" s="14"/>
      <c r="NNP3204" s="14"/>
      <c r="NNQ3204" s="14"/>
      <c r="NNR3204" s="14"/>
      <c r="NNS3204" s="14"/>
      <c r="NNT3204" s="14"/>
      <c r="NNU3204" s="14"/>
      <c r="NNV3204" s="14"/>
      <c r="NNW3204" s="14"/>
      <c r="NNX3204" s="14"/>
      <c r="NNY3204" s="14"/>
      <c r="NNZ3204" s="14"/>
      <c r="NOA3204" s="14"/>
      <c r="NOB3204" s="14"/>
      <c r="NOC3204" s="14"/>
      <c r="NOD3204" s="14"/>
      <c r="NOE3204" s="14"/>
      <c r="NOF3204" s="14"/>
      <c r="NOG3204" s="14"/>
      <c r="NOH3204" s="14"/>
      <c r="NOI3204" s="14"/>
      <c r="NOJ3204" s="14"/>
      <c r="NOK3204" s="14"/>
      <c r="NOL3204" s="14"/>
      <c r="NOM3204" s="14"/>
      <c r="NON3204" s="14"/>
      <c r="NOO3204" s="14"/>
      <c r="NOP3204" s="14"/>
      <c r="NOQ3204" s="14"/>
      <c r="NOR3204" s="14"/>
      <c r="NOS3204" s="14"/>
      <c r="NOT3204" s="14"/>
      <c r="NOU3204" s="14"/>
      <c r="NOV3204" s="14"/>
      <c r="NOW3204" s="14"/>
      <c r="NOX3204" s="14"/>
      <c r="NOY3204" s="14"/>
      <c r="NOZ3204" s="14"/>
      <c r="NPA3204" s="14"/>
      <c r="NPB3204" s="14"/>
      <c r="NPC3204" s="14"/>
      <c r="NPD3204" s="14"/>
      <c r="NPE3204" s="14"/>
      <c r="NPF3204" s="14"/>
      <c r="NPG3204" s="14"/>
      <c r="NPH3204" s="14"/>
      <c r="NPI3204" s="14"/>
      <c r="NPJ3204" s="14"/>
      <c r="NPK3204" s="14"/>
      <c r="NPL3204" s="14"/>
      <c r="NPM3204" s="14"/>
      <c r="NPN3204" s="14"/>
      <c r="NPO3204" s="14"/>
      <c r="NPP3204" s="14"/>
      <c r="NPQ3204" s="14"/>
      <c r="NPR3204" s="14"/>
      <c r="NPS3204" s="14"/>
      <c r="NPT3204" s="14"/>
      <c r="NPU3204" s="14"/>
      <c r="NPV3204" s="14"/>
      <c r="NPW3204" s="14"/>
      <c r="NPX3204" s="14"/>
      <c r="NPY3204" s="14"/>
      <c r="NPZ3204" s="14"/>
      <c r="NQA3204" s="14"/>
      <c r="NQB3204" s="14"/>
      <c r="NQC3204" s="14"/>
      <c r="NQD3204" s="14"/>
      <c r="NQE3204" s="14"/>
      <c r="NQF3204" s="14"/>
      <c r="NQG3204" s="14"/>
      <c r="NQH3204" s="14"/>
      <c r="NQI3204" s="14"/>
      <c r="NQJ3204" s="14"/>
      <c r="NQK3204" s="14"/>
      <c r="NQL3204" s="14"/>
      <c r="NQM3204" s="14"/>
      <c r="NQN3204" s="14"/>
      <c r="NQO3204" s="14"/>
      <c r="NQP3204" s="14"/>
      <c r="NQQ3204" s="14"/>
      <c r="NQR3204" s="14"/>
      <c r="NQS3204" s="14"/>
      <c r="NQT3204" s="14"/>
      <c r="NQU3204" s="14"/>
      <c r="NQV3204" s="14"/>
      <c r="NQW3204" s="14"/>
      <c r="NQX3204" s="14"/>
      <c r="NQY3204" s="14"/>
      <c r="NQZ3204" s="14"/>
      <c r="NRA3204" s="14"/>
      <c r="NRB3204" s="14"/>
      <c r="NRC3204" s="14"/>
      <c r="NRD3204" s="14"/>
      <c r="NRE3204" s="14"/>
      <c r="NRF3204" s="14"/>
      <c r="NRG3204" s="14"/>
      <c r="NRH3204" s="14"/>
      <c r="NRI3204" s="14"/>
      <c r="NRJ3204" s="14"/>
      <c r="NRK3204" s="14"/>
      <c r="NRL3204" s="14"/>
      <c r="NRM3204" s="14"/>
      <c r="NRN3204" s="14"/>
      <c r="NRO3204" s="14"/>
      <c r="NRP3204" s="14"/>
      <c r="NRQ3204" s="14"/>
      <c r="NRR3204" s="14"/>
      <c r="NRS3204" s="14"/>
      <c r="NRT3204" s="14"/>
      <c r="NRU3204" s="14"/>
      <c r="NRV3204" s="14"/>
      <c r="NRW3204" s="14"/>
      <c r="NRX3204" s="14"/>
      <c r="NRY3204" s="14"/>
      <c r="NRZ3204" s="14"/>
      <c r="NSA3204" s="14"/>
      <c r="NSB3204" s="14"/>
      <c r="NSC3204" s="14"/>
      <c r="NSD3204" s="14"/>
      <c r="NSE3204" s="14"/>
      <c r="NSF3204" s="14"/>
      <c r="NSG3204" s="14"/>
      <c r="NSH3204" s="14"/>
      <c r="NSI3204" s="14"/>
      <c r="NSJ3204" s="14"/>
      <c r="NSK3204" s="14"/>
      <c r="NSL3204" s="14"/>
      <c r="NSM3204" s="14"/>
      <c r="NSN3204" s="14"/>
      <c r="NSO3204" s="14"/>
      <c r="NSP3204" s="14"/>
      <c r="NSQ3204" s="14"/>
      <c r="NSR3204" s="14"/>
      <c r="NSS3204" s="14"/>
      <c r="NST3204" s="14"/>
      <c r="NSU3204" s="14"/>
      <c r="NSV3204" s="14"/>
      <c r="NSW3204" s="14"/>
      <c r="NSX3204" s="14"/>
      <c r="NSY3204" s="14"/>
      <c r="NSZ3204" s="14"/>
      <c r="NTA3204" s="14"/>
      <c r="NTB3204" s="14"/>
      <c r="NTC3204" s="14"/>
      <c r="NTD3204" s="14"/>
      <c r="NTE3204" s="14"/>
      <c r="NTF3204" s="14"/>
      <c r="NTG3204" s="14"/>
      <c r="NTH3204" s="14"/>
      <c r="NTI3204" s="14"/>
      <c r="NTJ3204" s="14"/>
      <c r="NTK3204" s="14"/>
      <c r="NTL3204" s="14"/>
      <c r="NTM3204" s="14"/>
      <c r="NTN3204" s="14"/>
      <c r="NTO3204" s="14"/>
      <c r="NTP3204" s="14"/>
      <c r="NTQ3204" s="14"/>
      <c r="NTR3204" s="14"/>
      <c r="NTS3204" s="14"/>
      <c r="NTT3204" s="14"/>
      <c r="NTU3204" s="14"/>
      <c r="NTV3204" s="14"/>
      <c r="NTW3204" s="14"/>
      <c r="NTX3204" s="14"/>
      <c r="NTY3204" s="14"/>
      <c r="NTZ3204" s="14"/>
      <c r="NUA3204" s="14"/>
      <c r="NUB3204" s="14"/>
      <c r="NUC3204" s="14"/>
      <c r="NUD3204" s="14"/>
      <c r="NUE3204" s="14"/>
      <c r="NUF3204" s="14"/>
      <c r="NUG3204" s="14"/>
      <c r="NUH3204" s="14"/>
      <c r="NUI3204" s="14"/>
      <c r="NUJ3204" s="14"/>
      <c r="NUK3204" s="14"/>
      <c r="NUL3204" s="14"/>
      <c r="NUM3204" s="14"/>
      <c r="NUN3204" s="14"/>
      <c r="NUO3204" s="14"/>
      <c r="NUP3204" s="14"/>
      <c r="NUQ3204" s="14"/>
      <c r="NUR3204" s="14"/>
      <c r="NUS3204" s="14"/>
      <c r="NUT3204" s="14"/>
      <c r="NUU3204" s="14"/>
      <c r="NUV3204" s="14"/>
      <c r="NUW3204" s="14"/>
      <c r="NUX3204" s="14"/>
      <c r="NUY3204" s="14"/>
      <c r="NUZ3204" s="14"/>
      <c r="NVA3204" s="14"/>
      <c r="NVB3204" s="14"/>
      <c r="NVC3204" s="14"/>
      <c r="NVD3204" s="14"/>
      <c r="NVE3204" s="14"/>
      <c r="NVF3204" s="14"/>
      <c r="NVG3204" s="14"/>
      <c r="NVH3204" s="14"/>
      <c r="NVI3204" s="14"/>
      <c r="NVJ3204" s="14"/>
      <c r="NVK3204" s="14"/>
      <c r="NVL3204" s="14"/>
      <c r="NVM3204" s="14"/>
      <c r="NVN3204" s="14"/>
      <c r="NVO3204" s="14"/>
      <c r="NVP3204" s="14"/>
      <c r="NVQ3204" s="14"/>
      <c r="NVR3204" s="14"/>
      <c r="NVS3204" s="14"/>
      <c r="NVT3204" s="14"/>
      <c r="NVU3204" s="14"/>
      <c r="NVV3204" s="14"/>
      <c r="NVW3204" s="14"/>
      <c r="NVX3204" s="14"/>
      <c r="NVY3204" s="14"/>
      <c r="NVZ3204" s="14"/>
      <c r="NWA3204" s="14"/>
      <c r="NWB3204" s="14"/>
      <c r="NWC3204" s="14"/>
      <c r="NWD3204" s="14"/>
      <c r="NWE3204" s="14"/>
      <c r="NWF3204" s="14"/>
      <c r="NWG3204" s="14"/>
      <c r="NWH3204" s="14"/>
      <c r="NWI3204" s="14"/>
      <c r="NWJ3204" s="14"/>
      <c r="NWK3204" s="14"/>
      <c r="NWL3204" s="14"/>
      <c r="NWM3204" s="14"/>
      <c r="NWN3204" s="14"/>
      <c r="NWO3204" s="14"/>
      <c r="NWP3204" s="14"/>
      <c r="NWQ3204" s="14"/>
      <c r="NWR3204" s="14"/>
      <c r="NWS3204" s="14"/>
      <c r="NWT3204" s="14"/>
      <c r="NWU3204" s="14"/>
      <c r="NWV3204" s="14"/>
      <c r="NWW3204" s="14"/>
      <c r="NWX3204" s="14"/>
      <c r="NWY3204" s="14"/>
      <c r="NWZ3204" s="14"/>
      <c r="NXA3204" s="14"/>
      <c r="NXB3204" s="14"/>
      <c r="NXC3204" s="14"/>
      <c r="NXD3204" s="14"/>
      <c r="NXE3204" s="14"/>
      <c r="NXF3204" s="14"/>
      <c r="NXG3204" s="14"/>
      <c r="NXH3204" s="14"/>
      <c r="NXI3204" s="14"/>
      <c r="NXJ3204" s="14"/>
      <c r="NXK3204" s="14"/>
      <c r="NXL3204" s="14"/>
      <c r="NXM3204" s="14"/>
      <c r="NXN3204" s="14"/>
      <c r="NXO3204" s="14"/>
      <c r="NXP3204" s="14"/>
      <c r="NXQ3204" s="14"/>
      <c r="NXR3204" s="14"/>
      <c r="NXS3204" s="14"/>
      <c r="NXT3204" s="14"/>
      <c r="NXU3204" s="14"/>
      <c r="NXV3204" s="14"/>
      <c r="NXW3204" s="14"/>
      <c r="NXX3204" s="14"/>
      <c r="NXY3204" s="14"/>
      <c r="NXZ3204" s="14"/>
      <c r="NYA3204" s="14"/>
      <c r="NYB3204" s="14"/>
      <c r="NYC3204" s="14"/>
      <c r="NYD3204" s="14"/>
      <c r="NYE3204" s="14"/>
      <c r="NYF3204" s="14"/>
      <c r="NYG3204" s="14"/>
      <c r="NYH3204" s="14"/>
      <c r="NYI3204" s="14"/>
      <c r="NYJ3204" s="14"/>
      <c r="NYK3204" s="14"/>
      <c r="NYL3204" s="14"/>
      <c r="NYM3204" s="14"/>
      <c r="NYN3204" s="14"/>
      <c r="NYO3204" s="14"/>
      <c r="NYP3204" s="14"/>
      <c r="NYQ3204" s="14"/>
      <c r="NYR3204" s="14"/>
      <c r="NYS3204" s="14"/>
      <c r="NYT3204" s="14"/>
      <c r="NYU3204" s="14"/>
      <c r="NYV3204" s="14"/>
      <c r="NYW3204" s="14"/>
      <c r="NYX3204" s="14"/>
      <c r="NYY3204" s="14"/>
      <c r="NYZ3204" s="14"/>
      <c r="NZA3204" s="14"/>
      <c r="NZB3204" s="14"/>
      <c r="NZC3204" s="14"/>
      <c r="NZD3204" s="14"/>
      <c r="NZE3204" s="14"/>
      <c r="NZF3204" s="14"/>
      <c r="NZG3204" s="14"/>
      <c r="NZH3204" s="14"/>
      <c r="NZI3204" s="14"/>
      <c r="NZJ3204" s="14"/>
      <c r="NZK3204" s="14"/>
      <c r="NZL3204" s="14"/>
      <c r="NZM3204" s="14"/>
      <c r="NZN3204" s="14"/>
      <c r="NZO3204" s="14"/>
      <c r="NZP3204" s="14"/>
      <c r="NZQ3204" s="14"/>
      <c r="NZR3204" s="14"/>
      <c r="NZS3204" s="14"/>
      <c r="NZT3204" s="14"/>
      <c r="NZU3204" s="14"/>
      <c r="NZV3204" s="14"/>
      <c r="NZW3204" s="14"/>
      <c r="NZX3204" s="14"/>
      <c r="NZY3204" s="14"/>
      <c r="NZZ3204" s="14"/>
      <c r="OAA3204" s="14"/>
      <c r="OAB3204" s="14"/>
      <c r="OAC3204" s="14"/>
      <c r="OAD3204" s="14"/>
      <c r="OAE3204" s="14"/>
      <c r="OAF3204" s="14"/>
      <c r="OAG3204" s="14"/>
      <c r="OAH3204" s="14"/>
      <c r="OAI3204" s="14"/>
      <c r="OAJ3204" s="14"/>
      <c r="OAK3204" s="14"/>
      <c r="OAL3204" s="14"/>
      <c r="OAM3204" s="14"/>
      <c r="OAN3204" s="14"/>
      <c r="OAO3204" s="14"/>
      <c r="OAP3204" s="14"/>
      <c r="OAQ3204" s="14"/>
      <c r="OAR3204" s="14"/>
      <c r="OAS3204" s="14"/>
      <c r="OAT3204" s="14"/>
      <c r="OAU3204" s="14"/>
      <c r="OAV3204" s="14"/>
      <c r="OAW3204" s="14"/>
      <c r="OAX3204" s="14"/>
      <c r="OAY3204" s="14"/>
      <c r="OAZ3204" s="14"/>
      <c r="OBA3204" s="14"/>
      <c r="OBB3204" s="14"/>
      <c r="OBC3204" s="14"/>
      <c r="OBD3204" s="14"/>
      <c r="OBE3204" s="14"/>
      <c r="OBF3204" s="14"/>
      <c r="OBG3204" s="14"/>
      <c r="OBH3204" s="14"/>
      <c r="OBI3204" s="14"/>
      <c r="OBJ3204" s="14"/>
      <c r="OBK3204" s="14"/>
      <c r="OBL3204" s="14"/>
      <c r="OBM3204" s="14"/>
      <c r="OBN3204" s="14"/>
      <c r="OBO3204" s="14"/>
      <c r="OBP3204" s="14"/>
      <c r="OBQ3204" s="14"/>
      <c r="OBR3204" s="14"/>
      <c r="OBS3204" s="14"/>
      <c r="OBT3204" s="14"/>
      <c r="OBU3204" s="14"/>
      <c r="OBV3204" s="14"/>
      <c r="OBW3204" s="14"/>
      <c r="OBX3204" s="14"/>
      <c r="OBY3204" s="14"/>
      <c r="OBZ3204" s="14"/>
      <c r="OCA3204" s="14"/>
      <c r="OCB3204" s="14"/>
      <c r="OCC3204" s="14"/>
      <c r="OCD3204" s="14"/>
      <c r="OCE3204" s="14"/>
      <c r="OCF3204" s="14"/>
      <c r="OCG3204" s="14"/>
      <c r="OCH3204" s="14"/>
      <c r="OCI3204" s="14"/>
      <c r="OCJ3204" s="14"/>
      <c r="OCK3204" s="14"/>
      <c r="OCL3204" s="14"/>
      <c r="OCM3204" s="14"/>
      <c r="OCN3204" s="14"/>
      <c r="OCO3204" s="14"/>
      <c r="OCP3204" s="14"/>
      <c r="OCQ3204" s="14"/>
      <c r="OCR3204" s="14"/>
      <c r="OCS3204" s="14"/>
      <c r="OCT3204" s="14"/>
      <c r="OCU3204" s="14"/>
      <c r="OCV3204" s="14"/>
      <c r="OCW3204" s="14"/>
      <c r="OCX3204" s="14"/>
      <c r="OCY3204" s="14"/>
      <c r="OCZ3204" s="14"/>
      <c r="ODA3204" s="14"/>
      <c r="ODB3204" s="14"/>
      <c r="ODC3204" s="14"/>
      <c r="ODD3204" s="14"/>
      <c r="ODE3204" s="14"/>
      <c r="ODF3204" s="14"/>
      <c r="ODG3204" s="14"/>
      <c r="ODH3204" s="14"/>
      <c r="ODI3204" s="14"/>
      <c r="ODJ3204" s="14"/>
      <c r="ODK3204" s="14"/>
      <c r="ODL3204" s="14"/>
      <c r="ODM3204" s="14"/>
      <c r="ODN3204" s="14"/>
      <c r="ODO3204" s="14"/>
      <c r="ODP3204" s="14"/>
      <c r="ODQ3204" s="14"/>
      <c r="ODR3204" s="14"/>
      <c r="ODS3204" s="14"/>
      <c r="ODT3204" s="14"/>
      <c r="ODU3204" s="14"/>
      <c r="ODV3204" s="14"/>
      <c r="ODW3204" s="14"/>
      <c r="ODX3204" s="14"/>
      <c r="ODY3204" s="14"/>
      <c r="ODZ3204" s="14"/>
      <c r="OEA3204" s="14"/>
      <c r="OEB3204" s="14"/>
      <c r="OEC3204" s="14"/>
      <c r="OED3204" s="14"/>
      <c r="OEE3204" s="14"/>
      <c r="OEF3204" s="14"/>
      <c r="OEG3204" s="14"/>
      <c r="OEH3204" s="14"/>
      <c r="OEI3204" s="14"/>
      <c r="OEJ3204" s="14"/>
      <c r="OEK3204" s="14"/>
      <c r="OEL3204" s="14"/>
      <c r="OEM3204" s="14"/>
      <c r="OEN3204" s="14"/>
      <c r="OEO3204" s="14"/>
      <c r="OEP3204" s="14"/>
      <c r="OEQ3204" s="14"/>
      <c r="OER3204" s="14"/>
      <c r="OES3204" s="14"/>
      <c r="OET3204" s="14"/>
      <c r="OEU3204" s="14"/>
      <c r="OEV3204" s="14"/>
      <c r="OEW3204" s="14"/>
      <c r="OEX3204" s="14"/>
      <c r="OEY3204" s="14"/>
      <c r="OEZ3204" s="14"/>
      <c r="OFA3204" s="14"/>
      <c r="OFB3204" s="14"/>
      <c r="OFC3204" s="14"/>
      <c r="OFD3204" s="14"/>
      <c r="OFE3204" s="14"/>
      <c r="OFF3204" s="14"/>
      <c r="OFG3204" s="14"/>
      <c r="OFH3204" s="14"/>
      <c r="OFI3204" s="14"/>
      <c r="OFJ3204" s="14"/>
      <c r="OFK3204" s="14"/>
      <c r="OFL3204" s="14"/>
      <c r="OFM3204" s="14"/>
      <c r="OFN3204" s="14"/>
      <c r="OFO3204" s="14"/>
      <c r="OFP3204" s="14"/>
      <c r="OFQ3204" s="14"/>
      <c r="OFR3204" s="14"/>
      <c r="OFS3204" s="14"/>
      <c r="OFT3204" s="14"/>
      <c r="OFU3204" s="14"/>
      <c r="OFV3204" s="14"/>
      <c r="OFW3204" s="14"/>
      <c r="OFX3204" s="14"/>
      <c r="OFY3204" s="14"/>
      <c r="OFZ3204" s="14"/>
      <c r="OGA3204" s="14"/>
      <c r="OGB3204" s="14"/>
      <c r="OGC3204" s="14"/>
      <c r="OGD3204" s="14"/>
      <c r="OGE3204" s="14"/>
      <c r="OGF3204" s="14"/>
      <c r="OGG3204" s="14"/>
      <c r="OGH3204" s="14"/>
      <c r="OGI3204" s="14"/>
      <c r="OGJ3204" s="14"/>
      <c r="OGK3204" s="14"/>
      <c r="OGL3204" s="14"/>
      <c r="OGM3204" s="14"/>
      <c r="OGN3204" s="14"/>
      <c r="OGO3204" s="14"/>
      <c r="OGP3204" s="14"/>
      <c r="OGQ3204" s="14"/>
      <c r="OGR3204" s="14"/>
      <c r="OGS3204" s="14"/>
      <c r="OGT3204" s="14"/>
      <c r="OGU3204" s="14"/>
      <c r="OGV3204" s="14"/>
      <c r="OGW3204" s="14"/>
      <c r="OGX3204" s="14"/>
      <c r="OGY3204" s="14"/>
      <c r="OGZ3204" s="14"/>
      <c r="OHA3204" s="14"/>
      <c r="OHB3204" s="14"/>
      <c r="OHC3204" s="14"/>
      <c r="OHD3204" s="14"/>
      <c r="OHE3204" s="14"/>
      <c r="OHF3204" s="14"/>
      <c r="OHG3204" s="14"/>
      <c r="OHH3204" s="14"/>
      <c r="OHI3204" s="14"/>
      <c r="OHJ3204" s="14"/>
      <c r="OHK3204" s="14"/>
      <c r="OHL3204" s="14"/>
      <c r="OHM3204" s="14"/>
      <c r="OHN3204" s="14"/>
      <c r="OHO3204" s="14"/>
      <c r="OHP3204" s="14"/>
      <c r="OHQ3204" s="14"/>
      <c r="OHR3204" s="14"/>
      <c r="OHS3204" s="14"/>
      <c r="OHT3204" s="14"/>
      <c r="OHU3204" s="14"/>
      <c r="OHV3204" s="14"/>
      <c r="OHW3204" s="14"/>
      <c r="OHX3204" s="14"/>
      <c r="OHY3204" s="14"/>
      <c r="OHZ3204" s="14"/>
      <c r="OIA3204" s="14"/>
      <c r="OIB3204" s="14"/>
      <c r="OIC3204" s="14"/>
      <c r="OID3204" s="14"/>
      <c r="OIE3204" s="14"/>
      <c r="OIF3204" s="14"/>
      <c r="OIG3204" s="14"/>
      <c r="OIH3204" s="14"/>
      <c r="OII3204" s="14"/>
      <c r="OIJ3204" s="14"/>
      <c r="OIK3204" s="14"/>
      <c r="OIL3204" s="14"/>
      <c r="OIM3204" s="14"/>
      <c r="OIN3204" s="14"/>
      <c r="OIO3204" s="14"/>
      <c r="OIP3204" s="14"/>
      <c r="OIQ3204" s="14"/>
      <c r="OIR3204" s="14"/>
      <c r="OIS3204" s="14"/>
      <c r="OIT3204" s="14"/>
      <c r="OIU3204" s="14"/>
      <c r="OIV3204" s="14"/>
      <c r="OIW3204" s="14"/>
      <c r="OIX3204" s="14"/>
      <c r="OIY3204" s="14"/>
      <c r="OIZ3204" s="14"/>
      <c r="OJA3204" s="14"/>
      <c r="OJB3204" s="14"/>
      <c r="OJC3204" s="14"/>
      <c r="OJD3204" s="14"/>
      <c r="OJE3204" s="14"/>
      <c r="OJF3204" s="14"/>
      <c r="OJG3204" s="14"/>
      <c r="OJH3204" s="14"/>
      <c r="OJI3204" s="14"/>
      <c r="OJJ3204" s="14"/>
      <c r="OJK3204" s="14"/>
      <c r="OJL3204" s="14"/>
      <c r="OJM3204" s="14"/>
      <c r="OJN3204" s="14"/>
      <c r="OJO3204" s="14"/>
      <c r="OJP3204" s="14"/>
      <c r="OJQ3204" s="14"/>
      <c r="OJR3204" s="14"/>
      <c r="OJS3204" s="14"/>
      <c r="OJT3204" s="14"/>
      <c r="OJU3204" s="14"/>
      <c r="OJV3204" s="14"/>
      <c r="OJW3204" s="14"/>
      <c r="OJX3204" s="14"/>
      <c r="OJY3204" s="14"/>
      <c r="OJZ3204" s="14"/>
      <c r="OKA3204" s="14"/>
      <c r="OKB3204" s="14"/>
      <c r="OKC3204" s="14"/>
      <c r="OKD3204" s="14"/>
      <c r="OKE3204" s="14"/>
      <c r="OKF3204" s="14"/>
      <c r="OKG3204" s="14"/>
      <c r="OKH3204" s="14"/>
      <c r="OKI3204" s="14"/>
      <c r="OKJ3204" s="14"/>
      <c r="OKK3204" s="14"/>
      <c r="OKL3204" s="14"/>
      <c r="OKM3204" s="14"/>
      <c r="OKN3204" s="14"/>
      <c r="OKO3204" s="14"/>
      <c r="OKP3204" s="14"/>
      <c r="OKQ3204" s="14"/>
      <c r="OKR3204" s="14"/>
      <c r="OKS3204" s="14"/>
      <c r="OKT3204" s="14"/>
      <c r="OKU3204" s="14"/>
      <c r="OKV3204" s="14"/>
      <c r="OKW3204" s="14"/>
      <c r="OKX3204" s="14"/>
      <c r="OKY3204" s="14"/>
      <c r="OKZ3204" s="14"/>
      <c r="OLA3204" s="14"/>
      <c r="OLB3204" s="14"/>
      <c r="OLC3204" s="14"/>
      <c r="OLD3204" s="14"/>
      <c r="OLE3204" s="14"/>
      <c r="OLF3204" s="14"/>
      <c r="OLG3204" s="14"/>
      <c r="OLH3204" s="14"/>
      <c r="OLI3204" s="14"/>
      <c r="OLJ3204" s="14"/>
      <c r="OLK3204" s="14"/>
      <c r="OLL3204" s="14"/>
      <c r="OLM3204" s="14"/>
      <c r="OLN3204" s="14"/>
      <c r="OLO3204" s="14"/>
      <c r="OLP3204" s="14"/>
      <c r="OLQ3204" s="14"/>
      <c r="OLR3204" s="14"/>
      <c r="OLS3204" s="14"/>
      <c r="OLT3204" s="14"/>
      <c r="OLU3204" s="14"/>
      <c r="OLV3204" s="14"/>
      <c r="OLW3204" s="14"/>
      <c r="OLX3204" s="14"/>
      <c r="OLY3204" s="14"/>
      <c r="OLZ3204" s="14"/>
      <c r="OMA3204" s="14"/>
      <c r="OMB3204" s="14"/>
      <c r="OMC3204" s="14"/>
      <c r="OMD3204" s="14"/>
      <c r="OME3204" s="14"/>
      <c r="OMF3204" s="14"/>
      <c r="OMG3204" s="14"/>
      <c r="OMH3204" s="14"/>
      <c r="OMI3204" s="14"/>
      <c r="OMJ3204" s="14"/>
      <c r="OMK3204" s="14"/>
      <c r="OML3204" s="14"/>
      <c r="OMM3204" s="14"/>
      <c r="OMN3204" s="14"/>
      <c r="OMO3204" s="14"/>
      <c r="OMP3204" s="14"/>
      <c r="OMQ3204" s="14"/>
      <c r="OMR3204" s="14"/>
      <c r="OMS3204" s="14"/>
      <c r="OMT3204" s="14"/>
      <c r="OMU3204" s="14"/>
      <c r="OMV3204" s="14"/>
      <c r="OMW3204" s="14"/>
      <c r="OMX3204" s="14"/>
      <c r="OMY3204" s="14"/>
      <c r="OMZ3204" s="14"/>
      <c r="ONA3204" s="14"/>
      <c r="ONB3204" s="14"/>
      <c r="ONC3204" s="14"/>
      <c r="OND3204" s="14"/>
      <c r="ONE3204" s="14"/>
      <c r="ONF3204" s="14"/>
      <c r="ONG3204" s="14"/>
      <c r="ONH3204" s="14"/>
      <c r="ONI3204" s="14"/>
      <c r="ONJ3204" s="14"/>
      <c r="ONK3204" s="14"/>
      <c r="ONL3204" s="14"/>
      <c r="ONM3204" s="14"/>
      <c r="ONN3204" s="14"/>
      <c r="ONO3204" s="14"/>
      <c r="ONP3204" s="14"/>
      <c r="ONQ3204" s="14"/>
      <c r="ONR3204" s="14"/>
      <c r="ONS3204" s="14"/>
      <c r="ONT3204" s="14"/>
      <c r="ONU3204" s="14"/>
      <c r="ONV3204" s="14"/>
      <c r="ONW3204" s="14"/>
      <c r="ONX3204" s="14"/>
      <c r="ONY3204" s="14"/>
      <c r="ONZ3204" s="14"/>
      <c r="OOA3204" s="14"/>
      <c r="OOB3204" s="14"/>
      <c r="OOC3204" s="14"/>
      <c r="OOD3204" s="14"/>
      <c r="OOE3204" s="14"/>
      <c r="OOF3204" s="14"/>
      <c r="OOG3204" s="14"/>
      <c r="OOH3204" s="14"/>
      <c r="OOI3204" s="14"/>
      <c r="OOJ3204" s="14"/>
      <c r="OOK3204" s="14"/>
      <c r="OOL3204" s="14"/>
      <c r="OOM3204" s="14"/>
      <c r="OON3204" s="14"/>
      <c r="OOO3204" s="14"/>
      <c r="OOP3204" s="14"/>
      <c r="OOQ3204" s="14"/>
      <c r="OOR3204" s="14"/>
      <c r="OOS3204" s="14"/>
      <c r="OOT3204" s="14"/>
      <c r="OOU3204" s="14"/>
      <c r="OOV3204" s="14"/>
      <c r="OOW3204" s="14"/>
      <c r="OOX3204" s="14"/>
      <c r="OOY3204" s="14"/>
      <c r="OOZ3204" s="14"/>
      <c r="OPA3204" s="14"/>
      <c r="OPB3204" s="14"/>
      <c r="OPC3204" s="14"/>
      <c r="OPD3204" s="14"/>
      <c r="OPE3204" s="14"/>
      <c r="OPF3204" s="14"/>
      <c r="OPG3204" s="14"/>
      <c r="OPH3204" s="14"/>
      <c r="OPI3204" s="14"/>
      <c r="OPJ3204" s="14"/>
      <c r="OPK3204" s="14"/>
      <c r="OPL3204" s="14"/>
      <c r="OPM3204" s="14"/>
      <c r="OPN3204" s="14"/>
      <c r="OPO3204" s="14"/>
      <c r="OPP3204" s="14"/>
      <c r="OPQ3204" s="14"/>
      <c r="OPR3204" s="14"/>
      <c r="OPS3204" s="14"/>
      <c r="OPT3204" s="14"/>
      <c r="OPU3204" s="14"/>
      <c r="OPV3204" s="14"/>
      <c r="OPW3204" s="14"/>
      <c r="OPX3204" s="14"/>
      <c r="OPY3204" s="14"/>
      <c r="OPZ3204" s="14"/>
      <c r="OQA3204" s="14"/>
      <c r="OQB3204" s="14"/>
      <c r="OQC3204" s="14"/>
      <c r="OQD3204" s="14"/>
      <c r="OQE3204" s="14"/>
      <c r="OQF3204" s="14"/>
      <c r="OQG3204" s="14"/>
      <c r="OQH3204" s="14"/>
      <c r="OQI3204" s="14"/>
      <c r="OQJ3204" s="14"/>
      <c r="OQK3204" s="14"/>
      <c r="OQL3204" s="14"/>
      <c r="OQM3204" s="14"/>
      <c r="OQN3204" s="14"/>
      <c r="OQO3204" s="14"/>
      <c r="OQP3204" s="14"/>
      <c r="OQQ3204" s="14"/>
      <c r="OQR3204" s="14"/>
      <c r="OQS3204" s="14"/>
      <c r="OQT3204" s="14"/>
      <c r="OQU3204" s="14"/>
      <c r="OQV3204" s="14"/>
      <c r="OQW3204" s="14"/>
      <c r="OQX3204" s="14"/>
      <c r="OQY3204" s="14"/>
      <c r="OQZ3204" s="14"/>
      <c r="ORA3204" s="14"/>
      <c r="ORB3204" s="14"/>
      <c r="ORC3204" s="14"/>
      <c r="ORD3204" s="14"/>
      <c r="ORE3204" s="14"/>
      <c r="ORF3204" s="14"/>
      <c r="ORG3204" s="14"/>
      <c r="ORH3204" s="14"/>
      <c r="ORI3204" s="14"/>
      <c r="ORJ3204" s="14"/>
      <c r="ORK3204" s="14"/>
      <c r="ORL3204" s="14"/>
      <c r="ORM3204" s="14"/>
      <c r="ORN3204" s="14"/>
      <c r="ORO3204" s="14"/>
      <c r="ORP3204" s="14"/>
      <c r="ORQ3204" s="14"/>
      <c r="ORR3204" s="14"/>
      <c r="ORS3204" s="14"/>
      <c r="ORT3204" s="14"/>
      <c r="ORU3204" s="14"/>
      <c r="ORV3204" s="14"/>
      <c r="ORW3204" s="14"/>
      <c r="ORX3204" s="14"/>
      <c r="ORY3204" s="14"/>
      <c r="ORZ3204" s="14"/>
      <c r="OSA3204" s="14"/>
      <c r="OSB3204" s="14"/>
      <c r="OSC3204" s="14"/>
      <c r="OSD3204" s="14"/>
      <c r="OSE3204" s="14"/>
      <c r="OSF3204" s="14"/>
      <c r="OSG3204" s="14"/>
      <c r="OSH3204" s="14"/>
      <c r="OSI3204" s="14"/>
      <c r="OSJ3204" s="14"/>
      <c r="OSK3204" s="14"/>
      <c r="OSL3204" s="14"/>
      <c r="OSM3204" s="14"/>
      <c r="OSN3204" s="14"/>
      <c r="OSO3204" s="14"/>
      <c r="OSP3204" s="14"/>
      <c r="OSQ3204" s="14"/>
      <c r="OSR3204" s="14"/>
      <c r="OSS3204" s="14"/>
      <c r="OST3204" s="14"/>
      <c r="OSU3204" s="14"/>
      <c r="OSV3204" s="14"/>
      <c r="OSW3204" s="14"/>
      <c r="OSX3204" s="14"/>
      <c r="OSY3204" s="14"/>
      <c r="OSZ3204" s="14"/>
      <c r="OTA3204" s="14"/>
      <c r="OTB3204" s="14"/>
      <c r="OTC3204" s="14"/>
      <c r="OTD3204" s="14"/>
      <c r="OTE3204" s="14"/>
      <c r="OTF3204" s="14"/>
      <c r="OTG3204" s="14"/>
      <c r="OTH3204" s="14"/>
      <c r="OTI3204" s="14"/>
      <c r="OTJ3204" s="14"/>
      <c r="OTK3204" s="14"/>
      <c r="OTL3204" s="14"/>
      <c r="OTM3204" s="14"/>
      <c r="OTN3204" s="14"/>
      <c r="OTO3204" s="14"/>
      <c r="OTP3204" s="14"/>
      <c r="OTQ3204" s="14"/>
      <c r="OTR3204" s="14"/>
      <c r="OTS3204" s="14"/>
      <c r="OTT3204" s="14"/>
      <c r="OTU3204" s="14"/>
      <c r="OTV3204" s="14"/>
      <c r="OTW3204" s="14"/>
      <c r="OTX3204" s="14"/>
      <c r="OTY3204" s="14"/>
      <c r="OTZ3204" s="14"/>
      <c r="OUA3204" s="14"/>
      <c r="OUB3204" s="14"/>
      <c r="OUC3204" s="14"/>
      <c r="OUD3204" s="14"/>
      <c r="OUE3204" s="14"/>
      <c r="OUF3204" s="14"/>
      <c r="OUG3204" s="14"/>
      <c r="OUH3204" s="14"/>
      <c r="OUI3204" s="14"/>
      <c r="OUJ3204" s="14"/>
      <c r="OUK3204" s="14"/>
      <c r="OUL3204" s="14"/>
      <c r="OUM3204" s="14"/>
      <c r="OUN3204" s="14"/>
      <c r="OUO3204" s="14"/>
      <c r="OUP3204" s="14"/>
      <c r="OUQ3204" s="14"/>
      <c r="OUR3204" s="14"/>
      <c r="OUS3204" s="14"/>
      <c r="OUT3204" s="14"/>
      <c r="OUU3204" s="14"/>
      <c r="OUV3204" s="14"/>
      <c r="OUW3204" s="14"/>
      <c r="OUX3204" s="14"/>
      <c r="OUY3204" s="14"/>
      <c r="OUZ3204" s="14"/>
      <c r="OVA3204" s="14"/>
      <c r="OVB3204" s="14"/>
      <c r="OVC3204" s="14"/>
      <c r="OVD3204" s="14"/>
      <c r="OVE3204" s="14"/>
      <c r="OVF3204" s="14"/>
      <c r="OVG3204" s="14"/>
      <c r="OVH3204" s="14"/>
      <c r="OVI3204" s="14"/>
      <c r="OVJ3204" s="14"/>
      <c r="OVK3204" s="14"/>
      <c r="OVL3204" s="14"/>
      <c r="OVM3204" s="14"/>
      <c r="OVN3204" s="14"/>
      <c r="OVO3204" s="14"/>
      <c r="OVP3204" s="14"/>
      <c r="OVQ3204" s="14"/>
      <c r="OVR3204" s="14"/>
      <c r="OVS3204" s="14"/>
      <c r="OVT3204" s="14"/>
      <c r="OVU3204" s="14"/>
      <c r="OVV3204" s="14"/>
      <c r="OVW3204" s="14"/>
      <c r="OVX3204" s="14"/>
      <c r="OVY3204" s="14"/>
      <c r="OVZ3204" s="14"/>
      <c r="OWA3204" s="14"/>
      <c r="OWB3204" s="14"/>
      <c r="OWC3204" s="14"/>
      <c r="OWD3204" s="14"/>
      <c r="OWE3204" s="14"/>
      <c r="OWF3204" s="14"/>
      <c r="OWG3204" s="14"/>
      <c r="OWH3204" s="14"/>
      <c r="OWI3204" s="14"/>
      <c r="OWJ3204" s="14"/>
      <c r="OWK3204" s="14"/>
      <c r="OWL3204" s="14"/>
      <c r="OWM3204" s="14"/>
      <c r="OWN3204" s="14"/>
      <c r="OWO3204" s="14"/>
      <c r="OWP3204" s="14"/>
      <c r="OWQ3204" s="14"/>
      <c r="OWR3204" s="14"/>
      <c r="OWS3204" s="14"/>
      <c r="OWT3204" s="14"/>
      <c r="OWU3204" s="14"/>
      <c r="OWV3204" s="14"/>
      <c r="OWW3204" s="14"/>
      <c r="OWX3204" s="14"/>
      <c r="OWY3204" s="14"/>
      <c r="OWZ3204" s="14"/>
      <c r="OXA3204" s="14"/>
      <c r="OXB3204" s="14"/>
      <c r="OXC3204" s="14"/>
      <c r="OXD3204" s="14"/>
      <c r="OXE3204" s="14"/>
      <c r="OXF3204" s="14"/>
      <c r="OXG3204" s="14"/>
      <c r="OXH3204" s="14"/>
      <c r="OXI3204" s="14"/>
      <c r="OXJ3204" s="14"/>
      <c r="OXK3204" s="14"/>
      <c r="OXL3204" s="14"/>
      <c r="OXM3204" s="14"/>
      <c r="OXN3204" s="14"/>
      <c r="OXO3204" s="14"/>
      <c r="OXP3204" s="14"/>
      <c r="OXQ3204" s="14"/>
      <c r="OXR3204" s="14"/>
      <c r="OXS3204" s="14"/>
      <c r="OXT3204" s="14"/>
      <c r="OXU3204" s="14"/>
      <c r="OXV3204" s="14"/>
      <c r="OXW3204" s="14"/>
      <c r="OXX3204" s="14"/>
      <c r="OXY3204" s="14"/>
      <c r="OXZ3204" s="14"/>
      <c r="OYA3204" s="14"/>
      <c r="OYB3204" s="14"/>
      <c r="OYC3204" s="14"/>
      <c r="OYD3204" s="14"/>
      <c r="OYE3204" s="14"/>
      <c r="OYF3204" s="14"/>
      <c r="OYG3204" s="14"/>
      <c r="OYH3204" s="14"/>
      <c r="OYI3204" s="14"/>
      <c r="OYJ3204" s="14"/>
      <c r="OYK3204" s="14"/>
      <c r="OYL3204" s="14"/>
      <c r="OYM3204" s="14"/>
      <c r="OYN3204" s="14"/>
      <c r="OYO3204" s="14"/>
      <c r="OYP3204" s="14"/>
      <c r="OYQ3204" s="14"/>
      <c r="OYR3204" s="14"/>
      <c r="OYS3204" s="14"/>
      <c r="OYT3204" s="14"/>
      <c r="OYU3204" s="14"/>
      <c r="OYV3204" s="14"/>
      <c r="OYW3204" s="14"/>
      <c r="OYX3204" s="14"/>
      <c r="OYY3204" s="14"/>
      <c r="OYZ3204" s="14"/>
      <c r="OZA3204" s="14"/>
      <c r="OZB3204" s="14"/>
      <c r="OZC3204" s="14"/>
      <c r="OZD3204" s="14"/>
      <c r="OZE3204" s="14"/>
      <c r="OZF3204" s="14"/>
      <c r="OZG3204" s="14"/>
      <c r="OZH3204" s="14"/>
      <c r="OZI3204" s="14"/>
      <c r="OZJ3204" s="14"/>
      <c r="OZK3204" s="14"/>
      <c r="OZL3204" s="14"/>
      <c r="OZM3204" s="14"/>
      <c r="OZN3204" s="14"/>
      <c r="OZO3204" s="14"/>
      <c r="OZP3204" s="14"/>
      <c r="OZQ3204" s="14"/>
      <c r="OZR3204" s="14"/>
      <c r="OZS3204" s="14"/>
      <c r="OZT3204" s="14"/>
      <c r="OZU3204" s="14"/>
      <c r="OZV3204" s="14"/>
      <c r="OZW3204" s="14"/>
      <c r="OZX3204" s="14"/>
      <c r="OZY3204" s="14"/>
      <c r="OZZ3204" s="14"/>
      <c r="PAA3204" s="14"/>
      <c r="PAB3204" s="14"/>
      <c r="PAC3204" s="14"/>
      <c r="PAD3204" s="14"/>
      <c r="PAE3204" s="14"/>
      <c r="PAF3204" s="14"/>
      <c r="PAG3204" s="14"/>
      <c r="PAH3204" s="14"/>
      <c r="PAI3204" s="14"/>
      <c r="PAJ3204" s="14"/>
      <c r="PAK3204" s="14"/>
      <c r="PAL3204" s="14"/>
      <c r="PAM3204" s="14"/>
      <c r="PAN3204" s="14"/>
      <c r="PAO3204" s="14"/>
      <c r="PAP3204" s="14"/>
      <c r="PAQ3204" s="14"/>
      <c r="PAR3204" s="14"/>
      <c r="PAS3204" s="14"/>
      <c r="PAT3204" s="14"/>
      <c r="PAU3204" s="14"/>
      <c r="PAV3204" s="14"/>
      <c r="PAW3204" s="14"/>
      <c r="PAX3204" s="14"/>
      <c r="PAY3204" s="14"/>
      <c r="PAZ3204" s="14"/>
      <c r="PBA3204" s="14"/>
      <c r="PBB3204" s="14"/>
      <c r="PBC3204" s="14"/>
      <c r="PBD3204" s="14"/>
      <c r="PBE3204" s="14"/>
      <c r="PBF3204" s="14"/>
      <c r="PBG3204" s="14"/>
      <c r="PBH3204" s="14"/>
      <c r="PBI3204" s="14"/>
      <c r="PBJ3204" s="14"/>
      <c r="PBK3204" s="14"/>
      <c r="PBL3204" s="14"/>
      <c r="PBM3204" s="14"/>
      <c r="PBN3204" s="14"/>
      <c r="PBO3204" s="14"/>
      <c r="PBP3204" s="14"/>
      <c r="PBQ3204" s="14"/>
      <c r="PBR3204" s="14"/>
      <c r="PBS3204" s="14"/>
      <c r="PBT3204" s="14"/>
      <c r="PBU3204" s="14"/>
      <c r="PBV3204" s="14"/>
      <c r="PBW3204" s="14"/>
      <c r="PBX3204" s="14"/>
      <c r="PBY3204" s="14"/>
      <c r="PBZ3204" s="14"/>
      <c r="PCA3204" s="14"/>
      <c r="PCB3204" s="14"/>
      <c r="PCC3204" s="14"/>
      <c r="PCD3204" s="14"/>
      <c r="PCE3204" s="14"/>
      <c r="PCF3204" s="14"/>
      <c r="PCG3204" s="14"/>
      <c r="PCH3204" s="14"/>
      <c r="PCI3204" s="14"/>
      <c r="PCJ3204" s="14"/>
      <c r="PCK3204" s="14"/>
      <c r="PCL3204" s="14"/>
      <c r="PCM3204" s="14"/>
      <c r="PCN3204" s="14"/>
      <c r="PCO3204" s="14"/>
      <c r="PCP3204" s="14"/>
      <c r="PCQ3204" s="14"/>
      <c r="PCR3204" s="14"/>
      <c r="PCS3204" s="14"/>
      <c r="PCT3204" s="14"/>
      <c r="PCU3204" s="14"/>
      <c r="PCV3204" s="14"/>
      <c r="PCW3204" s="14"/>
      <c r="PCX3204" s="14"/>
      <c r="PCY3204" s="14"/>
      <c r="PCZ3204" s="14"/>
      <c r="PDA3204" s="14"/>
      <c r="PDB3204" s="14"/>
      <c r="PDC3204" s="14"/>
      <c r="PDD3204" s="14"/>
      <c r="PDE3204" s="14"/>
      <c r="PDF3204" s="14"/>
      <c r="PDG3204" s="14"/>
      <c r="PDH3204" s="14"/>
      <c r="PDI3204" s="14"/>
      <c r="PDJ3204" s="14"/>
      <c r="PDK3204" s="14"/>
      <c r="PDL3204" s="14"/>
      <c r="PDM3204" s="14"/>
      <c r="PDN3204" s="14"/>
      <c r="PDO3204" s="14"/>
      <c r="PDP3204" s="14"/>
      <c r="PDQ3204" s="14"/>
      <c r="PDR3204" s="14"/>
      <c r="PDS3204" s="14"/>
      <c r="PDT3204" s="14"/>
      <c r="PDU3204" s="14"/>
      <c r="PDV3204" s="14"/>
      <c r="PDW3204" s="14"/>
      <c r="PDX3204" s="14"/>
      <c r="PDY3204" s="14"/>
      <c r="PDZ3204" s="14"/>
      <c r="PEA3204" s="14"/>
      <c r="PEB3204" s="14"/>
      <c r="PEC3204" s="14"/>
      <c r="PED3204" s="14"/>
      <c r="PEE3204" s="14"/>
      <c r="PEF3204" s="14"/>
      <c r="PEG3204" s="14"/>
      <c r="PEH3204" s="14"/>
      <c r="PEI3204" s="14"/>
      <c r="PEJ3204" s="14"/>
      <c r="PEK3204" s="14"/>
      <c r="PEL3204" s="14"/>
      <c r="PEM3204" s="14"/>
      <c r="PEN3204" s="14"/>
      <c r="PEO3204" s="14"/>
      <c r="PEP3204" s="14"/>
      <c r="PEQ3204" s="14"/>
      <c r="PER3204" s="14"/>
      <c r="PES3204" s="14"/>
      <c r="PET3204" s="14"/>
      <c r="PEU3204" s="14"/>
      <c r="PEV3204" s="14"/>
      <c r="PEW3204" s="14"/>
      <c r="PEX3204" s="14"/>
      <c r="PEY3204" s="14"/>
      <c r="PEZ3204" s="14"/>
      <c r="PFA3204" s="14"/>
      <c r="PFB3204" s="14"/>
      <c r="PFC3204" s="14"/>
      <c r="PFD3204" s="14"/>
      <c r="PFE3204" s="14"/>
      <c r="PFF3204" s="14"/>
      <c r="PFG3204" s="14"/>
      <c r="PFH3204" s="14"/>
      <c r="PFI3204" s="14"/>
      <c r="PFJ3204" s="14"/>
      <c r="PFK3204" s="14"/>
      <c r="PFL3204" s="14"/>
      <c r="PFM3204" s="14"/>
      <c r="PFN3204" s="14"/>
      <c r="PFO3204" s="14"/>
      <c r="PFP3204" s="14"/>
      <c r="PFQ3204" s="14"/>
      <c r="PFR3204" s="14"/>
      <c r="PFS3204" s="14"/>
      <c r="PFT3204" s="14"/>
      <c r="PFU3204" s="14"/>
      <c r="PFV3204" s="14"/>
      <c r="PFW3204" s="14"/>
      <c r="PFX3204" s="14"/>
      <c r="PFY3204" s="14"/>
      <c r="PFZ3204" s="14"/>
      <c r="PGA3204" s="14"/>
      <c r="PGB3204" s="14"/>
      <c r="PGC3204" s="14"/>
      <c r="PGD3204" s="14"/>
      <c r="PGE3204" s="14"/>
      <c r="PGF3204" s="14"/>
      <c r="PGG3204" s="14"/>
      <c r="PGH3204" s="14"/>
      <c r="PGI3204" s="14"/>
      <c r="PGJ3204" s="14"/>
      <c r="PGK3204" s="14"/>
      <c r="PGL3204" s="14"/>
      <c r="PGM3204" s="14"/>
      <c r="PGN3204" s="14"/>
      <c r="PGO3204" s="14"/>
      <c r="PGP3204" s="14"/>
      <c r="PGQ3204" s="14"/>
      <c r="PGR3204" s="14"/>
      <c r="PGS3204" s="14"/>
      <c r="PGT3204" s="14"/>
      <c r="PGU3204" s="14"/>
      <c r="PGV3204" s="14"/>
      <c r="PGW3204" s="14"/>
      <c r="PGX3204" s="14"/>
      <c r="PGY3204" s="14"/>
      <c r="PGZ3204" s="14"/>
      <c r="PHA3204" s="14"/>
      <c r="PHB3204" s="14"/>
      <c r="PHC3204" s="14"/>
      <c r="PHD3204" s="14"/>
      <c r="PHE3204" s="14"/>
      <c r="PHF3204" s="14"/>
      <c r="PHG3204" s="14"/>
      <c r="PHH3204" s="14"/>
      <c r="PHI3204" s="14"/>
      <c r="PHJ3204" s="14"/>
      <c r="PHK3204" s="14"/>
      <c r="PHL3204" s="14"/>
      <c r="PHM3204" s="14"/>
      <c r="PHN3204" s="14"/>
      <c r="PHO3204" s="14"/>
      <c r="PHP3204" s="14"/>
      <c r="PHQ3204" s="14"/>
      <c r="PHR3204" s="14"/>
      <c r="PHS3204" s="14"/>
      <c r="PHT3204" s="14"/>
      <c r="PHU3204" s="14"/>
      <c r="PHV3204" s="14"/>
      <c r="PHW3204" s="14"/>
      <c r="PHX3204" s="14"/>
      <c r="PHY3204" s="14"/>
      <c r="PHZ3204" s="14"/>
      <c r="PIA3204" s="14"/>
      <c r="PIB3204" s="14"/>
      <c r="PIC3204" s="14"/>
      <c r="PID3204" s="14"/>
      <c r="PIE3204" s="14"/>
      <c r="PIF3204" s="14"/>
      <c r="PIG3204" s="14"/>
      <c r="PIH3204" s="14"/>
      <c r="PII3204" s="14"/>
      <c r="PIJ3204" s="14"/>
      <c r="PIK3204" s="14"/>
      <c r="PIL3204" s="14"/>
      <c r="PIM3204" s="14"/>
      <c r="PIN3204" s="14"/>
      <c r="PIO3204" s="14"/>
      <c r="PIP3204" s="14"/>
      <c r="PIQ3204" s="14"/>
      <c r="PIR3204" s="14"/>
      <c r="PIS3204" s="14"/>
      <c r="PIT3204" s="14"/>
      <c r="PIU3204" s="14"/>
      <c r="PIV3204" s="14"/>
      <c r="PIW3204" s="14"/>
      <c r="PIX3204" s="14"/>
      <c r="PIY3204" s="14"/>
      <c r="PIZ3204" s="14"/>
      <c r="PJA3204" s="14"/>
      <c r="PJB3204" s="14"/>
      <c r="PJC3204" s="14"/>
      <c r="PJD3204" s="14"/>
      <c r="PJE3204" s="14"/>
      <c r="PJF3204" s="14"/>
      <c r="PJG3204" s="14"/>
      <c r="PJH3204" s="14"/>
      <c r="PJI3204" s="14"/>
      <c r="PJJ3204" s="14"/>
      <c r="PJK3204" s="14"/>
      <c r="PJL3204" s="14"/>
      <c r="PJM3204" s="14"/>
      <c r="PJN3204" s="14"/>
      <c r="PJO3204" s="14"/>
      <c r="PJP3204" s="14"/>
      <c r="PJQ3204" s="14"/>
      <c r="PJR3204" s="14"/>
      <c r="PJS3204" s="14"/>
      <c r="PJT3204" s="14"/>
      <c r="PJU3204" s="14"/>
      <c r="PJV3204" s="14"/>
      <c r="PJW3204" s="14"/>
      <c r="PJX3204" s="14"/>
      <c r="PJY3204" s="14"/>
      <c r="PJZ3204" s="14"/>
      <c r="PKA3204" s="14"/>
      <c r="PKB3204" s="14"/>
      <c r="PKC3204" s="14"/>
      <c r="PKD3204" s="14"/>
      <c r="PKE3204" s="14"/>
      <c r="PKF3204" s="14"/>
      <c r="PKG3204" s="14"/>
      <c r="PKH3204" s="14"/>
      <c r="PKI3204" s="14"/>
      <c r="PKJ3204" s="14"/>
      <c r="PKK3204" s="14"/>
      <c r="PKL3204" s="14"/>
      <c r="PKM3204" s="14"/>
      <c r="PKN3204" s="14"/>
      <c r="PKO3204" s="14"/>
      <c r="PKP3204" s="14"/>
      <c r="PKQ3204" s="14"/>
      <c r="PKR3204" s="14"/>
      <c r="PKS3204" s="14"/>
      <c r="PKT3204" s="14"/>
      <c r="PKU3204" s="14"/>
      <c r="PKV3204" s="14"/>
      <c r="PKW3204" s="14"/>
      <c r="PKX3204" s="14"/>
      <c r="PKY3204" s="14"/>
      <c r="PKZ3204" s="14"/>
      <c r="PLA3204" s="14"/>
      <c r="PLB3204" s="14"/>
      <c r="PLC3204" s="14"/>
      <c r="PLD3204" s="14"/>
      <c r="PLE3204" s="14"/>
      <c r="PLF3204" s="14"/>
      <c r="PLG3204" s="14"/>
      <c r="PLH3204" s="14"/>
      <c r="PLI3204" s="14"/>
      <c r="PLJ3204" s="14"/>
      <c r="PLK3204" s="14"/>
      <c r="PLL3204" s="14"/>
      <c r="PLM3204" s="14"/>
      <c r="PLN3204" s="14"/>
      <c r="PLO3204" s="14"/>
      <c r="PLP3204" s="14"/>
      <c r="PLQ3204" s="14"/>
      <c r="PLR3204" s="14"/>
      <c r="PLS3204" s="14"/>
      <c r="PLT3204" s="14"/>
      <c r="PLU3204" s="14"/>
      <c r="PLV3204" s="14"/>
      <c r="PLW3204" s="14"/>
      <c r="PLX3204" s="14"/>
      <c r="PLY3204" s="14"/>
      <c r="PLZ3204" s="14"/>
      <c r="PMA3204" s="14"/>
      <c r="PMB3204" s="14"/>
      <c r="PMC3204" s="14"/>
      <c r="PMD3204" s="14"/>
      <c r="PME3204" s="14"/>
      <c r="PMF3204" s="14"/>
      <c r="PMG3204" s="14"/>
      <c r="PMH3204" s="14"/>
      <c r="PMI3204" s="14"/>
      <c r="PMJ3204" s="14"/>
      <c r="PMK3204" s="14"/>
      <c r="PML3204" s="14"/>
      <c r="PMM3204" s="14"/>
      <c r="PMN3204" s="14"/>
      <c r="PMO3204" s="14"/>
      <c r="PMP3204" s="14"/>
      <c r="PMQ3204" s="14"/>
      <c r="PMR3204" s="14"/>
      <c r="PMS3204" s="14"/>
      <c r="PMT3204" s="14"/>
      <c r="PMU3204" s="14"/>
      <c r="PMV3204" s="14"/>
      <c r="PMW3204" s="14"/>
      <c r="PMX3204" s="14"/>
      <c r="PMY3204" s="14"/>
      <c r="PMZ3204" s="14"/>
      <c r="PNA3204" s="14"/>
      <c r="PNB3204" s="14"/>
      <c r="PNC3204" s="14"/>
      <c r="PND3204" s="14"/>
      <c r="PNE3204" s="14"/>
      <c r="PNF3204" s="14"/>
      <c r="PNG3204" s="14"/>
      <c r="PNH3204" s="14"/>
      <c r="PNI3204" s="14"/>
      <c r="PNJ3204" s="14"/>
      <c r="PNK3204" s="14"/>
      <c r="PNL3204" s="14"/>
      <c r="PNM3204" s="14"/>
      <c r="PNN3204" s="14"/>
      <c r="PNO3204" s="14"/>
      <c r="PNP3204" s="14"/>
      <c r="PNQ3204" s="14"/>
      <c r="PNR3204" s="14"/>
      <c r="PNS3204" s="14"/>
      <c r="PNT3204" s="14"/>
      <c r="PNU3204" s="14"/>
      <c r="PNV3204" s="14"/>
      <c r="PNW3204" s="14"/>
      <c r="PNX3204" s="14"/>
      <c r="PNY3204" s="14"/>
      <c r="PNZ3204" s="14"/>
      <c r="POA3204" s="14"/>
      <c r="POB3204" s="14"/>
      <c r="POC3204" s="14"/>
      <c r="POD3204" s="14"/>
      <c r="POE3204" s="14"/>
      <c r="POF3204" s="14"/>
      <c r="POG3204" s="14"/>
      <c r="POH3204" s="14"/>
      <c r="POI3204" s="14"/>
      <c r="POJ3204" s="14"/>
      <c r="POK3204" s="14"/>
      <c r="POL3204" s="14"/>
      <c r="POM3204" s="14"/>
      <c r="PON3204" s="14"/>
      <c r="POO3204" s="14"/>
      <c r="POP3204" s="14"/>
      <c r="POQ3204" s="14"/>
      <c r="POR3204" s="14"/>
      <c r="POS3204" s="14"/>
      <c r="POT3204" s="14"/>
      <c r="POU3204" s="14"/>
      <c r="POV3204" s="14"/>
      <c r="POW3204" s="14"/>
      <c r="POX3204" s="14"/>
      <c r="POY3204" s="14"/>
      <c r="POZ3204" s="14"/>
      <c r="PPA3204" s="14"/>
      <c r="PPB3204" s="14"/>
      <c r="PPC3204" s="14"/>
      <c r="PPD3204" s="14"/>
      <c r="PPE3204" s="14"/>
      <c r="PPF3204" s="14"/>
      <c r="PPG3204" s="14"/>
      <c r="PPH3204" s="14"/>
      <c r="PPI3204" s="14"/>
      <c r="PPJ3204" s="14"/>
      <c r="PPK3204" s="14"/>
      <c r="PPL3204" s="14"/>
      <c r="PPM3204" s="14"/>
      <c r="PPN3204" s="14"/>
      <c r="PPO3204" s="14"/>
      <c r="PPP3204" s="14"/>
      <c r="PPQ3204" s="14"/>
      <c r="PPR3204" s="14"/>
      <c r="PPS3204" s="14"/>
      <c r="PPT3204" s="14"/>
      <c r="PPU3204" s="14"/>
      <c r="PPV3204" s="14"/>
      <c r="PPW3204" s="14"/>
      <c r="PPX3204" s="14"/>
      <c r="PPY3204" s="14"/>
      <c r="PPZ3204" s="14"/>
      <c r="PQA3204" s="14"/>
      <c r="PQB3204" s="14"/>
      <c r="PQC3204" s="14"/>
      <c r="PQD3204" s="14"/>
      <c r="PQE3204" s="14"/>
      <c r="PQF3204" s="14"/>
      <c r="PQG3204" s="14"/>
      <c r="PQH3204" s="14"/>
      <c r="PQI3204" s="14"/>
      <c r="PQJ3204" s="14"/>
      <c r="PQK3204" s="14"/>
      <c r="PQL3204" s="14"/>
      <c r="PQM3204" s="14"/>
      <c r="PQN3204" s="14"/>
      <c r="PQO3204" s="14"/>
      <c r="PQP3204" s="14"/>
      <c r="PQQ3204" s="14"/>
      <c r="PQR3204" s="14"/>
      <c r="PQS3204" s="14"/>
      <c r="PQT3204" s="14"/>
      <c r="PQU3204" s="14"/>
      <c r="PQV3204" s="14"/>
      <c r="PQW3204" s="14"/>
      <c r="PQX3204" s="14"/>
      <c r="PQY3204" s="14"/>
      <c r="PQZ3204" s="14"/>
      <c r="PRA3204" s="14"/>
      <c r="PRB3204" s="14"/>
      <c r="PRC3204" s="14"/>
      <c r="PRD3204" s="14"/>
      <c r="PRE3204" s="14"/>
      <c r="PRF3204" s="14"/>
      <c r="PRG3204" s="14"/>
      <c r="PRH3204" s="14"/>
      <c r="PRI3204" s="14"/>
      <c r="PRJ3204" s="14"/>
      <c r="PRK3204" s="14"/>
      <c r="PRL3204" s="14"/>
      <c r="PRM3204" s="14"/>
      <c r="PRN3204" s="14"/>
      <c r="PRO3204" s="14"/>
      <c r="PRP3204" s="14"/>
      <c r="PRQ3204" s="14"/>
      <c r="PRR3204" s="14"/>
      <c r="PRS3204" s="14"/>
      <c r="PRT3204" s="14"/>
      <c r="PRU3204" s="14"/>
      <c r="PRV3204" s="14"/>
      <c r="PRW3204" s="14"/>
      <c r="PRX3204" s="14"/>
      <c r="PRY3204" s="14"/>
      <c r="PRZ3204" s="14"/>
      <c r="PSA3204" s="14"/>
      <c r="PSB3204" s="14"/>
      <c r="PSC3204" s="14"/>
      <c r="PSD3204" s="14"/>
      <c r="PSE3204" s="14"/>
      <c r="PSF3204" s="14"/>
      <c r="PSG3204" s="14"/>
      <c r="PSH3204" s="14"/>
      <c r="PSI3204" s="14"/>
      <c r="PSJ3204" s="14"/>
      <c r="PSK3204" s="14"/>
      <c r="PSL3204" s="14"/>
      <c r="PSM3204" s="14"/>
      <c r="PSN3204" s="14"/>
      <c r="PSO3204" s="14"/>
      <c r="PSP3204" s="14"/>
      <c r="PSQ3204" s="14"/>
      <c r="PSR3204" s="14"/>
      <c r="PSS3204" s="14"/>
      <c r="PST3204" s="14"/>
      <c r="PSU3204" s="14"/>
      <c r="PSV3204" s="14"/>
      <c r="PSW3204" s="14"/>
      <c r="PSX3204" s="14"/>
      <c r="PSY3204" s="14"/>
      <c r="PSZ3204" s="14"/>
      <c r="PTA3204" s="14"/>
      <c r="PTB3204" s="14"/>
      <c r="PTC3204" s="14"/>
      <c r="PTD3204" s="14"/>
      <c r="PTE3204" s="14"/>
      <c r="PTF3204" s="14"/>
      <c r="PTG3204" s="14"/>
      <c r="PTH3204" s="14"/>
      <c r="PTI3204" s="14"/>
      <c r="PTJ3204" s="14"/>
      <c r="PTK3204" s="14"/>
      <c r="PTL3204" s="14"/>
      <c r="PTM3204" s="14"/>
      <c r="PTN3204" s="14"/>
      <c r="PTO3204" s="14"/>
      <c r="PTP3204" s="14"/>
      <c r="PTQ3204" s="14"/>
      <c r="PTR3204" s="14"/>
      <c r="PTS3204" s="14"/>
      <c r="PTT3204" s="14"/>
      <c r="PTU3204" s="14"/>
      <c r="PTV3204" s="14"/>
      <c r="PTW3204" s="14"/>
      <c r="PTX3204" s="14"/>
      <c r="PTY3204" s="14"/>
      <c r="PTZ3204" s="14"/>
      <c r="PUA3204" s="14"/>
      <c r="PUB3204" s="14"/>
      <c r="PUC3204" s="14"/>
      <c r="PUD3204" s="14"/>
      <c r="PUE3204" s="14"/>
      <c r="PUF3204" s="14"/>
      <c r="PUG3204" s="14"/>
      <c r="PUH3204" s="14"/>
      <c r="PUI3204" s="14"/>
      <c r="PUJ3204" s="14"/>
      <c r="PUK3204" s="14"/>
      <c r="PUL3204" s="14"/>
      <c r="PUM3204" s="14"/>
      <c r="PUN3204" s="14"/>
      <c r="PUO3204" s="14"/>
      <c r="PUP3204" s="14"/>
      <c r="PUQ3204" s="14"/>
      <c r="PUR3204" s="14"/>
      <c r="PUS3204" s="14"/>
      <c r="PUT3204" s="14"/>
      <c r="PUU3204" s="14"/>
      <c r="PUV3204" s="14"/>
      <c r="PUW3204" s="14"/>
      <c r="PUX3204" s="14"/>
      <c r="PUY3204" s="14"/>
      <c r="PUZ3204" s="14"/>
      <c r="PVA3204" s="14"/>
      <c r="PVB3204" s="14"/>
      <c r="PVC3204" s="14"/>
      <c r="PVD3204" s="14"/>
      <c r="PVE3204" s="14"/>
      <c r="PVF3204" s="14"/>
      <c r="PVG3204" s="14"/>
      <c r="PVH3204" s="14"/>
      <c r="PVI3204" s="14"/>
      <c r="PVJ3204" s="14"/>
      <c r="PVK3204" s="14"/>
      <c r="PVL3204" s="14"/>
      <c r="PVM3204" s="14"/>
      <c r="PVN3204" s="14"/>
      <c r="PVO3204" s="14"/>
      <c r="PVP3204" s="14"/>
      <c r="PVQ3204" s="14"/>
      <c r="PVR3204" s="14"/>
      <c r="PVS3204" s="14"/>
      <c r="PVT3204" s="14"/>
      <c r="PVU3204" s="14"/>
      <c r="PVV3204" s="14"/>
      <c r="PVW3204" s="14"/>
      <c r="PVX3204" s="14"/>
      <c r="PVY3204" s="14"/>
      <c r="PVZ3204" s="14"/>
      <c r="PWA3204" s="14"/>
      <c r="PWB3204" s="14"/>
      <c r="PWC3204" s="14"/>
      <c r="PWD3204" s="14"/>
      <c r="PWE3204" s="14"/>
      <c r="PWF3204" s="14"/>
      <c r="PWG3204" s="14"/>
      <c r="PWH3204" s="14"/>
      <c r="PWI3204" s="14"/>
      <c r="PWJ3204" s="14"/>
      <c r="PWK3204" s="14"/>
      <c r="PWL3204" s="14"/>
      <c r="PWM3204" s="14"/>
      <c r="PWN3204" s="14"/>
      <c r="PWO3204" s="14"/>
      <c r="PWP3204" s="14"/>
      <c r="PWQ3204" s="14"/>
      <c r="PWR3204" s="14"/>
      <c r="PWS3204" s="14"/>
      <c r="PWT3204" s="14"/>
      <c r="PWU3204" s="14"/>
      <c r="PWV3204" s="14"/>
      <c r="PWW3204" s="14"/>
      <c r="PWX3204" s="14"/>
      <c r="PWY3204" s="14"/>
      <c r="PWZ3204" s="14"/>
      <c r="PXA3204" s="14"/>
      <c r="PXB3204" s="14"/>
      <c r="PXC3204" s="14"/>
      <c r="PXD3204" s="14"/>
      <c r="PXE3204" s="14"/>
      <c r="PXF3204" s="14"/>
      <c r="PXG3204" s="14"/>
      <c r="PXH3204" s="14"/>
      <c r="PXI3204" s="14"/>
      <c r="PXJ3204" s="14"/>
      <c r="PXK3204" s="14"/>
      <c r="PXL3204" s="14"/>
      <c r="PXM3204" s="14"/>
      <c r="PXN3204" s="14"/>
      <c r="PXO3204" s="14"/>
      <c r="PXP3204" s="14"/>
      <c r="PXQ3204" s="14"/>
      <c r="PXR3204" s="14"/>
      <c r="PXS3204" s="14"/>
      <c r="PXT3204" s="14"/>
      <c r="PXU3204" s="14"/>
      <c r="PXV3204" s="14"/>
      <c r="PXW3204" s="14"/>
      <c r="PXX3204" s="14"/>
      <c r="PXY3204" s="14"/>
      <c r="PXZ3204" s="14"/>
      <c r="PYA3204" s="14"/>
      <c r="PYB3204" s="14"/>
      <c r="PYC3204" s="14"/>
      <c r="PYD3204" s="14"/>
      <c r="PYE3204" s="14"/>
      <c r="PYF3204" s="14"/>
      <c r="PYG3204" s="14"/>
      <c r="PYH3204" s="14"/>
      <c r="PYI3204" s="14"/>
      <c r="PYJ3204" s="14"/>
      <c r="PYK3204" s="14"/>
      <c r="PYL3204" s="14"/>
      <c r="PYM3204" s="14"/>
      <c r="PYN3204" s="14"/>
      <c r="PYO3204" s="14"/>
      <c r="PYP3204" s="14"/>
      <c r="PYQ3204" s="14"/>
      <c r="PYR3204" s="14"/>
      <c r="PYS3204" s="14"/>
      <c r="PYT3204" s="14"/>
      <c r="PYU3204" s="14"/>
      <c r="PYV3204" s="14"/>
      <c r="PYW3204" s="14"/>
      <c r="PYX3204" s="14"/>
      <c r="PYY3204" s="14"/>
      <c r="PYZ3204" s="14"/>
      <c r="PZA3204" s="14"/>
      <c r="PZB3204" s="14"/>
      <c r="PZC3204" s="14"/>
      <c r="PZD3204" s="14"/>
      <c r="PZE3204" s="14"/>
      <c r="PZF3204" s="14"/>
      <c r="PZG3204" s="14"/>
      <c r="PZH3204" s="14"/>
      <c r="PZI3204" s="14"/>
      <c r="PZJ3204" s="14"/>
      <c r="PZK3204" s="14"/>
      <c r="PZL3204" s="14"/>
      <c r="PZM3204" s="14"/>
      <c r="PZN3204" s="14"/>
      <c r="PZO3204" s="14"/>
      <c r="PZP3204" s="14"/>
      <c r="PZQ3204" s="14"/>
      <c r="PZR3204" s="14"/>
      <c r="PZS3204" s="14"/>
      <c r="PZT3204" s="14"/>
      <c r="PZU3204" s="14"/>
      <c r="PZV3204" s="14"/>
      <c r="PZW3204" s="14"/>
      <c r="PZX3204" s="14"/>
      <c r="PZY3204" s="14"/>
      <c r="PZZ3204" s="14"/>
      <c r="QAA3204" s="14"/>
      <c r="QAB3204" s="14"/>
      <c r="QAC3204" s="14"/>
      <c r="QAD3204" s="14"/>
      <c r="QAE3204" s="14"/>
      <c r="QAF3204" s="14"/>
      <c r="QAG3204" s="14"/>
      <c r="QAH3204" s="14"/>
      <c r="QAI3204" s="14"/>
      <c r="QAJ3204" s="14"/>
      <c r="QAK3204" s="14"/>
      <c r="QAL3204" s="14"/>
      <c r="QAM3204" s="14"/>
      <c r="QAN3204" s="14"/>
      <c r="QAO3204" s="14"/>
      <c r="QAP3204" s="14"/>
      <c r="QAQ3204" s="14"/>
      <c r="QAR3204" s="14"/>
      <c r="QAS3204" s="14"/>
      <c r="QAT3204" s="14"/>
      <c r="QAU3204" s="14"/>
      <c r="QAV3204" s="14"/>
      <c r="QAW3204" s="14"/>
      <c r="QAX3204" s="14"/>
      <c r="QAY3204" s="14"/>
      <c r="QAZ3204" s="14"/>
      <c r="QBA3204" s="14"/>
      <c r="QBB3204" s="14"/>
      <c r="QBC3204" s="14"/>
      <c r="QBD3204" s="14"/>
      <c r="QBE3204" s="14"/>
      <c r="QBF3204" s="14"/>
      <c r="QBG3204" s="14"/>
      <c r="QBH3204" s="14"/>
      <c r="QBI3204" s="14"/>
      <c r="QBJ3204" s="14"/>
      <c r="QBK3204" s="14"/>
      <c r="QBL3204" s="14"/>
      <c r="QBM3204" s="14"/>
      <c r="QBN3204" s="14"/>
      <c r="QBO3204" s="14"/>
      <c r="QBP3204" s="14"/>
      <c r="QBQ3204" s="14"/>
      <c r="QBR3204" s="14"/>
      <c r="QBS3204" s="14"/>
      <c r="QBT3204" s="14"/>
      <c r="QBU3204" s="14"/>
      <c r="QBV3204" s="14"/>
      <c r="QBW3204" s="14"/>
      <c r="QBX3204" s="14"/>
      <c r="QBY3204" s="14"/>
      <c r="QBZ3204" s="14"/>
      <c r="QCA3204" s="14"/>
      <c r="QCB3204" s="14"/>
      <c r="QCC3204" s="14"/>
      <c r="QCD3204" s="14"/>
      <c r="QCE3204" s="14"/>
      <c r="QCF3204" s="14"/>
      <c r="QCG3204" s="14"/>
      <c r="QCH3204" s="14"/>
      <c r="QCI3204" s="14"/>
      <c r="QCJ3204" s="14"/>
      <c r="QCK3204" s="14"/>
      <c r="QCL3204" s="14"/>
      <c r="QCM3204" s="14"/>
      <c r="QCN3204" s="14"/>
      <c r="QCO3204" s="14"/>
      <c r="QCP3204" s="14"/>
      <c r="QCQ3204" s="14"/>
      <c r="QCR3204" s="14"/>
      <c r="QCS3204" s="14"/>
      <c r="QCT3204" s="14"/>
      <c r="QCU3204" s="14"/>
      <c r="QCV3204" s="14"/>
      <c r="QCW3204" s="14"/>
      <c r="QCX3204" s="14"/>
      <c r="QCY3204" s="14"/>
      <c r="QCZ3204" s="14"/>
      <c r="QDA3204" s="14"/>
      <c r="QDB3204" s="14"/>
      <c r="QDC3204" s="14"/>
      <c r="QDD3204" s="14"/>
      <c r="QDE3204" s="14"/>
      <c r="QDF3204" s="14"/>
      <c r="QDG3204" s="14"/>
      <c r="QDH3204" s="14"/>
      <c r="QDI3204" s="14"/>
      <c r="QDJ3204" s="14"/>
      <c r="QDK3204" s="14"/>
      <c r="QDL3204" s="14"/>
      <c r="QDM3204" s="14"/>
      <c r="QDN3204" s="14"/>
      <c r="QDO3204" s="14"/>
      <c r="QDP3204" s="14"/>
      <c r="QDQ3204" s="14"/>
      <c r="QDR3204" s="14"/>
      <c r="QDS3204" s="14"/>
      <c r="QDT3204" s="14"/>
      <c r="QDU3204" s="14"/>
      <c r="QDV3204" s="14"/>
      <c r="QDW3204" s="14"/>
      <c r="QDX3204" s="14"/>
      <c r="QDY3204" s="14"/>
      <c r="QDZ3204" s="14"/>
      <c r="QEA3204" s="14"/>
      <c r="QEB3204" s="14"/>
      <c r="QEC3204" s="14"/>
      <c r="QED3204" s="14"/>
      <c r="QEE3204" s="14"/>
      <c r="QEF3204" s="14"/>
      <c r="QEG3204" s="14"/>
      <c r="QEH3204" s="14"/>
      <c r="QEI3204" s="14"/>
      <c r="QEJ3204" s="14"/>
      <c r="QEK3204" s="14"/>
      <c r="QEL3204" s="14"/>
      <c r="QEM3204" s="14"/>
      <c r="QEN3204" s="14"/>
      <c r="QEO3204" s="14"/>
      <c r="QEP3204" s="14"/>
      <c r="QEQ3204" s="14"/>
      <c r="QER3204" s="14"/>
      <c r="QES3204" s="14"/>
      <c r="QET3204" s="14"/>
      <c r="QEU3204" s="14"/>
      <c r="QEV3204" s="14"/>
      <c r="QEW3204" s="14"/>
      <c r="QEX3204" s="14"/>
      <c r="QEY3204" s="14"/>
      <c r="QEZ3204" s="14"/>
      <c r="QFA3204" s="14"/>
      <c r="QFB3204" s="14"/>
      <c r="QFC3204" s="14"/>
      <c r="QFD3204" s="14"/>
      <c r="QFE3204" s="14"/>
      <c r="QFF3204" s="14"/>
      <c r="QFG3204" s="14"/>
      <c r="QFH3204" s="14"/>
      <c r="QFI3204" s="14"/>
      <c r="QFJ3204" s="14"/>
      <c r="QFK3204" s="14"/>
      <c r="QFL3204" s="14"/>
      <c r="QFM3204" s="14"/>
      <c r="QFN3204" s="14"/>
      <c r="QFO3204" s="14"/>
      <c r="QFP3204" s="14"/>
      <c r="QFQ3204" s="14"/>
      <c r="QFR3204" s="14"/>
      <c r="QFS3204" s="14"/>
      <c r="QFT3204" s="14"/>
      <c r="QFU3204" s="14"/>
      <c r="QFV3204" s="14"/>
      <c r="QFW3204" s="14"/>
      <c r="QFX3204" s="14"/>
      <c r="QFY3204" s="14"/>
      <c r="QFZ3204" s="14"/>
      <c r="QGA3204" s="14"/>
      <c r="QGB3204" s="14"/>
      <c r="QGC3204" s="14"/>
      <c r="QGD3204" s="14"/>
      <c r="QGE3204" s="14"/>
      <c r="QGF3204" s="14"/>
      <c r="QGG3204" s="14"/>
      <c r="QGH3204" s="14"/>
      <c r="QGI3204" s="14"/>
      <c r="QGJ3204" s="14"/>
      <c r="QGK3204" s="14"/>
      <c r="QGL3204" s="14"/>
      <c r="QGM3204" s="14"/>
      <c r="QGN3204" s="14"/>
      <c r="QGO3204" s="14"/>
      <c r="QGP3204" s="14"/>
      <c r="QGQ3204" s="14"/>
      <c r="QGR3204" s="14"/>
      <c r="QGS3204" s="14"/>
      <c r="QGT3204" s="14"/>
      <c r="QGU3204" s="14"/>
      <c r="QGV3204" s="14"/>
      <c r="QGW3204" s="14"/>
      <c r="QGX3204" s="14"/>
      <c r="QGY3204" s="14"/>
      <c r="QGZ3204" s="14"/>
      <c r="QHA3204" s="14"/>
      <c r="QHB3204" s="14"/>
      <c r="QHC3204" s="14"/>
      <c r="QHD3204" s="14"/>
      <c r="QHE3204" s="14"/>
      <c r="QHF3204" s="14"/>
      <c r="QHG3204" s="14"/>
      <c r="QHH3204" s="14"/>
      <c r="QHI3204" s="14"/>
      <c r="QHJ3204" s="14"/>
      <c r="QHK3204" s="14"/>
      <c r="QHL3204" s="14"/>
      <c r="QHM3204" s="14"/>
      <c r="QHN3204" s="14"/>
      <c r="QHO3204" s="14"/>
      <c r="QHP3204" s="14"/>
      <c r="QHQ3204" s="14"/>
      <c r="QHR3204" s="14"/>
      <c r="QHS3204" s="14"/>
      <c r="QHT3204" s="14"/>
      <c r="QHU3204" s="14"/>
      <c r="QHV3204" s="14"/>
      <c r="QHW3204" s="14"/>
      <c r="QHX3204" s="14"/>
      <c r="QHY3204" s="14"/>
      <c r="QHZ3204" s="14"/>
      <c r="QIA3204" s="14"/>
      <c r="QIB3204" s="14"/>
      <c r="QIC3204" s="14"/>
      <c r="QID3204" s="14"/>
      <c r="QIE3204" s="14"/>
      <c r="QIF3204" s="14"/>
      <c r="QIG3204" s="14"/>
      <c r="QIH3204" s="14"/>
      <c r="QII3204" s="14"/>
      <c r="QIJ3204" s="14"/>
      <c r="QIK3204" s="14"/>
      <c r="QIL3204" s="14"/>
      <c r="QIM3204" s="14"/>
      <c r="QIN3204" s="14"/>
      <c r="QIO3204" s="14"/>
      <c r="QIP3204" s="14"/>
      <c r="QIQ3204" s="14"/>
      <c r="QIR3204" s="14"/>
      <c r="QIS3204" s="14"/>
      <c r="QIT3204" s="14"/>
      <c r="QIU3204" s="14"/>
      <c r="QIV3204" s="14"/>
      <c r="QIW3204" s="14"/>
      <c r="QIX3204" s="14"/>
      <c r="QIY3204" s="14"/>
      <c r="QIZ3204" s="14"/>
      <c r="QJA3204" s="14"/>
      <c r="QJB3204" s="14"/>
      <c r="QJC3204" s="14"/>
      <c r="QJD3204" s="14"/>
      <c r="QJE3204" s="14"/>
      <c r="QJF3204" s="14"/>
      <c r="QJG3204" s="14"/>
      <c r="QJH3204" s="14"/>
      <c r="QJI3204" s="14"/>
      <c r="QJJ3204" s="14"/>
      <c r="QJK3204" s="14"/>
      <c r="QJL3204" s="14"/>
      <c r="QJM3204" s="14"/>
      <c r="QJN3204" s="14"/>
      <c r="QJO3204" s="14"/>
      <c r="QJP3204" s="14"/>
      <c r="QJQ3204" s="14"/>
      <c r="QJR3204" s="14"/>
      <c r="QJS3204" s="14"/>
      <c r="QJT3204" s="14"/>
      <c r="QJU3204" s="14"/>
      <c r="QJV3204" s="14"/>
      <c r="QJW3204" s="14"/>
      <c r="QJX3204" s="14"/>
      <c r="QJY3204" s="14"/>
      <c r="QJZ3204" s="14"/>
      <c r="QKA3204" s="14"/>
      <c r="QKB3204" s="14"/>
      <c r="QKC3204" s="14"/>
      <c r="QKD3204" s="14"/>
      <c r="QKE3204" s="14"/>
      <c r="QKF3204" s="14"/>
      <c r="QKG3204" s="14"/>
      <c r="QKH3204" s="14"/>
      <c r="QKI3204" s="14"/>
      <c r="QKJ3204" s="14"/>
      <c r="QKK3204" s="14"/>
      <c r="QKL3204" s="14"/>
      <c r="QKM3204" s="14"/>
      <c r="QKN3204" s="14"/>
      <c r="QKO3204" s="14"/>
      <c r="QKP3204" s="14"/>
      <c r="QKQ3204" s="14"/>
      <c r="QKR3204" s="14"/>
      <c r="QKS3204" s="14"/>
      <c r="QKT3204" s="14"/>
      <c r="QKU3204" s="14"/>
      <c r="QKV3204" s="14"/>
      <c r="QKW3204" s="14"/>
      <c r="QKX3204" s="14"/>
      <c r="QKY3204" s="14"/>
      <c r="QKZ3204" s="14"/>
      <c r="QLA3204" s="14"/>
      <c r="QLB3204" s="14"/>
      <c r="QLC3204" s="14"/>
      <c r="QLD3204" s="14"/>
      <c r="QLE3204" s="14"/>
      <c r="QLF3204" s="14"/>
      <c r="QLG3204" s="14"/>
      <c r="QLH3204" s="14"/>
      <c r="QLI3204" s="14"/>
      <c r="QLJ3204" s="14"/>
      <c r="QLK3204" s="14"/>
      <c r="QLL3204" s="14"/>
      <c r="QLM3204" s="14"/>
      <c r="QLN3204" s="14"/>
      <c r="QLO3204" s="14"/>
      <c r="QLP3204" s="14"/>
      <c r="QLQ3204" s="14"/>
      <c r="QLR3204" s="14"/>
      <c r="QLS3204" s="14"/>
      <c r="QLT3204" s="14"/>
      <c r="QLU3204" s="14"/>
      <c r="QLV3204" s="14"/>
      <c r="QLW3204" s="14"/>
      <c r="QLX3204" s="14"/>
      <c r="QLY3204" s="14"/>
      <c r="QLZ3204" s="14"/>
      <c r="QMA3204" s="14"/>
      <c r="QMB3204" s="14"/>
      <c r="QMC3204" s="14"/>
      <c r="QMD3204" s="14"/>
      <c r="QME3204" s="14"/>
      <c r="QMF3204" s="14"/>
      <c r="QMG3204" s="14"/>
      <c r="QMH3204" s="14"/>
      <c r="QMI3204" s="14"/>
      <c r="QMJ3204" s="14"/>
      <c r="QMK3204" s="14"/>
      <c r="QML3204" s="14"/>
      <c r="QMM3204" s="14"/>
      <c r="QMN3204" s="14"/>
      <c r="QMO3204" s="14"/>
      <c r="QMP3204" s="14"/>
      <c r="QMQ3204" s="14"/>
      <c r="QMR3204" s="14"/>
      <c r="QMS3204" s="14"/>
      <c r="QMT3204" s="14"/>
      <c r="QMU3204" s="14"/>
      <c r="QMV3204" s="14"/>
      <c r="QMW3204" s="14"/>
      <c r="QMX3204" s="14"/>
      <c r="QMY3204" s="14"/>
      <c r="QMZ3204" s="14"/>
      <c r="QNA3204" s="14"/>
      <c r="QNB3204" s="14"/>
      <c r="QNC3204" s="14"/>
      <c r="QND3204" s="14"/>
      <c r="QNE3204" s="14"/>
      <c r="QNF3204" s="14"/>
      <c r="QNG3204" s="14"/>
      <c r="QNH3204" s="14"/>
      <c r="QNI3204" s="14"/>
      <c r="QNJ3204" s="14"/>
      <c r="QNK3204" s="14"/>
      <c r="QNL3204" s="14"/>
      <c r="QNM3204" s="14"/>
      <c r="QNN3204" s="14"/>
      <c r="QNO3204" s="14"/>
      <c r="QNP3204" s="14"/>
      <c r="QNQ3204" s="14"/>
      <c r="QNR3204" s="14"/>
      <c r="QNS3204" s="14"/>
      <c r="QNT3204" s="14"/>
      <c r="QNU3204" s="14"/>
      <c r="QNV3204" s="14"/>
      <c r="QNW3204" s="14"/>
      <c r="QNX3204" s="14"/>
      <c r="QNY3204" s="14"/>
      <c r="QNZ3204" s="14"/>
      <c r="QOA3204" s="14"/>
      <c r="QOB3204" s="14"/>
      <c r="QOC3204" s="14"/>
      <c r="QOD3204" s="14"/>
      <c r="QOE3204" s="14"/>
      <c r="QOF3204" s="14"/>
      <c r="QOG3204" s="14"/>
      <c r="QOH3204" s="14"/>
      <c r="QOI3204" s="14"/>
      <c r="QOJ3204" s="14"/>
      <c r="QOK3204" s="14"/>
      <c r="QOL3204" s="14"/>
      <c r="QOM3204" s="14"/>
      <c r="QON3204" s="14"/>
      <c r="QOO3204" s="14"/>
      <c r="QOP3204" s="14"/>
      <c r="QOQ3204" s="14"/>
      <c r="QOR3204" s="14"/>
      <c r="QOS3204" s="14"/>
      <c r="QOT3204" s="14"/>
      <c r="QOU3204" s="14"/>
      <c r="QOV3204" s="14"/>
      <c r="QOW3204" s="14"/>
      <c r="QOX3204" s="14"/>
      <c r="QOY3204" s="14"/>
      <c r="QOZ3204" s="14"/>
      <c r="QPA3204" s="14"/>
      <c r="QPB3204" s="14"/>
      <c r="QPC3204" s="14"/>
      <c r="QPD3204" s="14"/>
      <c r="QPE3204" s="14"/>
      <c r="QPF3204" s="14"/>
      <c r="QPG3204" s="14"/>
      <c r="QPH3204" s="14"/>
      <c r="QPI3204" s="14"/>
      <c r="QPJ3204" s="14"/>
      <c r="QPK3204" s="14"/>
      <c r="QPL3204" s="14"/>
      <c r="QPM3204" s="14"/>
      <c r="QPN3204" s="14"/>
      <c r="QPO3204" s="14"/>
      <c r="QPP3204" s="14"/>
      <c r="QPQ3204" s="14"/>
      <c r="QPR3204" s="14"/>
      <c r="QPS3204" s="14"/>
      <c r="QPT3204" s="14"/>
      <c r="QPU3204" s="14"/>
      <c r="QPV3204" s="14"/>
      <c r="QPW3204" s="14"/>
      <c r="QPX3204" s="14"/>
      <c r="QPY3204" s="14"/>
      <c r="QPZ3204" s="14"/>
      <c r="QQA3204" s="14"/>
      <c r="QQB3204" s="14"/>
      <c r="QQC3204" s="14"/>
      <c r="QQD3204" s="14"/>
      <c r="QQE3204" s="14"/>
      <c r="QQF3204" s="14"/>
      <c r="QQG3204" s="14"/>
      <c r="QQH3204" s="14"/>
      <c r="QQI3204" s="14"/>
      <c r="QQJ3204" s="14"/>
      <c r="QQK3204" s="14"/>
      <c r="QQL3204" s="14"/>
      <c r="QQM3204" s="14"/>
      <c r="QQN3204" s="14"/>
      <c r="QQO3204" s="14"/>
      <c r="QQP3204" s="14"/>
      <c r="QQQ3204" s="14"/>
      <c r="QQR3204" s="14"/>
      <c r="QQS3204" s="14"/>
      <c r="QQT3204" s="14"/>
      <c r="QQU3204" s="14"/>
      <c r="QQV3204" s="14"/>
      <c r="QQW3204" s="14"/>
      <c r="QQX3204" s="14"/>
      <c r="QQY3204" s="14"/>
      <c r="QQZ3204" s="14"/>
      <c r="QRA3204" s="14"/>
      <c r="QRB3204" s="14"/>
      <c r="QRC3204" s="14"/>
      <c r="QRD3204" s="14"/>
      <c r="QRE3204" s="14"/>
      <c r="QRF3204" s="14"/>
      <c r="QRG3204" s="14"/>
      <c r="QRH3204" s="14"/>
      <c r="QRI3204" s="14"/>
      <c r="QRJ3204" s="14"/>
      <c r="QRK3204" s="14"/>
      <c r="QRL3204" s="14"/>
      <c r="QRM3204" s="14"/>
      <c r="QRN3204" s="14"/>
      <c r="QRO3204" s="14"/>
      <c r="QRP3204" s="14"/>
      <c r="QRQ3204" s="14"/>
      <c r="QRR3204" s="14"/>
      <c r="QRS3204" s="14"/>
      <c r="QRT3204" s="14"/>
      <c r="QRU3204" s="14"/>
      <c r="QRV3204" s="14"/>
      <c r="QRW3204" s="14"/>
      <c r="QRX3204" s="14"/>
      <c r="QRY3204" s="14"/>
      <c r="QRZ3204" s="14"/>
      <c r="QSA3204" s="14"/>
      <c r="QSB3204" s="14"/>
      <c r="QSC3204" s="14"/>
      <c r="QSD3204" s="14"/>
      <c r="QSE3204" s="14"/>
      <c r="QSF3204" s="14"/>
      <c r="QSG3204" s="14"/>
      <c r="QSH3204" s="14"/>
      <c r="QSI3204" s="14"/>
      <c r="QSJ3204" s="14"/>
      <c r="QSK3204" s="14"/>
      <c r="QSL3204" s="14"/>
      <c r="QSM3204" s="14"/>
      <c r="QSN3204" s="14"/>
      <c r="QSO3204" s="14"/>
      <c r="QSP3204" s="14"/>
      <c r="QSQ3204" s="14"/>
      <c r="QSR3204" s="14"/>
      <c r="QSS3204" s="14"/>
      <c r="QST3204" s="14"/>
      <c r="QSU3204" s="14"/>
      <c r="QSV3204" s="14"/>
      <c r="QSW3204" s="14"/>
      <c r="QSX3204" s="14"/>
      <c r="QSY3204" s="14"/>
      <c r="QSZ3204" s="14"/>
      <c r="QTA3204" s="14"/>
      <c r="QTB3204" s="14"/>
      <c r="QTC3204" s="14"/>
      <c r="QTD3204" s="14"/>
      <c r="QTE3204" s="14"/>
      <c r="QTF3204" s="14"/>
      <c r="QTG3204" s="14"/>
      <c r="QTH3204" s="14"/>
      <c r="QTI3204" s="14"/>
      <c r="QTJ3204" s="14"/>
      <c r="QTK3204" s="14"/>
      <c r="QTL3204" s="14"/>
      <c r="QTM3204" s="14"/>
      <c r="QTN3204" s="14"/>
      <c r="QTO3204" s="14"/>
      <c r="QTP3204" s="14"/>
      <c r="QTQ3204" s="14"/>
      <c r="QTR3204" s="14"/>
      <c r="QTS3204" s="14"/>
      <c r="QTT3204" s="14"/>
      <c r="QTU3204" s="14"/>
      <c r="QTV3204" s="14"/>
      <c r="QTW3204" s="14"/>
      <c r="QTX3204" s="14"/>
      <c r="QTY3204" s="14"/>
      <c r="QTZ3204" s="14"/>
      <c r="QUA3204" s="14"/>
      <c r="QUB3204" s="14"/>
      <c r="QUC3204" s="14"/>
      <c r="QUD3204" s="14"/>
      <c r="QUE3204" s="14"/>
      <c r="QUF3204" s="14"/>
      <c r="QUG3204" s="14"/>
      <c r="QUH3204" s="14"/>
      <c r="QUI3204" s="14"/>
      <c r="QUJ3204" s="14"/>
      <c r="QUK3204" s="14"/>
      <c r="QUL3204" s="14"/>
      <c r="QUM3204" s="14"/>
      <c r="QUN3204" s="14"/>
      <c r="QUO3204" s="14"/>
      <c r="QUP3204" s="14"/>
      <c r="QUQ3204" s="14"/>
      <c r="QUR3204" s="14"/>
      <c r="QUS3204" s="14"/>
      <c r="QUT3204" s="14"/>
      <c r="QUU3204" s="14"/>
      <c r="QUV3204" s="14"/>
      <c r="QUW3204" s="14"/>
      <c r="QUX3204" s="14"/>
      <c r="QUY3204" s="14"/>
      <c r="QUZ3204" s="14"/>
      <c r="QVA3204" s="14"/>
      <c r="QVB3204" s="14"/>
      <c r="QVC3204" s="14"/>
      <c r="QVD3204" s="14"/>
      <c r="QVE3204" s="14"/>
      <c r="QVF3204" s="14"/>
      <c r="QVG3204" s="14"/>
      <c r="QVH3204" s="14"/>
      <c r="QVI3204" s="14"/>
      <c r="QVJ3204" s="14"/>
      <c r="QVK3204" s="14"/>
      <c r="QVL3204" s="14"/>
      <c r="QVM3204" s="14"/>
      <c r="QVN3204" s="14"/>
      <c r="QVO3204" s="14"/>
      <c r="QVP3204" s="14"/>
      <c r="QVQ3204" s="14"/>
      <c r="QVR3204" s="14"/>
      <c r="QVS3204" s="14"/>
      <c r="QVT3204" s="14"/>
      <c r="QVU3204" s="14"/>
      <c r="QVV3204" s="14"/>
      <c r="QVW3204" s="14"/>
      <c r="QVX3204" s="14"/>
      <c r="QVY3204" s="14"/>
      <c r="QVZ3204" s="14"/>
      <c r="QWA3204" s="14"/>
      <c r="QWB3204" s="14"/>
      <c r="QWC3204" s="14"/>
      <c r="QWD3204" s="14"/>
      <c r="QWE3204" s="14"/>
      <c r="QWF3204" s="14"/>
      <c r="QWG3204" s="14"/>
      <c r="QWH3204" s="14"/>
      <c r="QWI3204" s="14"/>
      <c r="QWJ3204" s="14"/>
      <c r="QWK3204" s="14"/>
      <c r="QWL3204" s="14"/>
      <c r="QWM3204" s="14"/>
      <c r="QWN3204" s="14"/>
      <c r="QWO3204" s="14"/>
      <c r="QWP3204" s="14"/>
      <c r="QWQ3204" s="14"/>
      <c r="QWR3204" s="14"/>
      <c r="QWS3204" s="14"/>
      <c r="QWT3204" s="14"/>
      <c r="QWU3204" s="14"/>
      <c r="QWV3204" s="14"/>
      <c r="QWW3204" s="14"/>
      <c r="QWX3204" s="14"/>
      <c r="QWY3204" s="14"/>
      <c r="QWZ3204" s="14"/>
      <c r="QXA3204" s="14"/>
      <c r="QXB3204" s="14"/>
      <c r="QXC3204" s="14"/>
      <c r="QXD3204" s="14"/>
      <c r="QXE3204" s="14"/>
      <c r="QXF3204" s="14"/>
      <c r="QXG3204" s="14"/>
      <c r="QXH3204" s="14"/>
      <c r="QXI3204" s="14"/>
      <c r="QXJ3204" s="14"/>
      <c r="QXK3204" s="14"/>
      <c r="QXL3204" s="14"/>
      <c r="QXM3204" s="14"/>
      <c r="QXN3204" s="14"/>
      <c r="QXO3204" s="14"/>
      <c r="QXP3204" s="14"/>
      <c r="QXQ3204" s="14"/>
      <c r="QXR3204" s="14"/>
      <c r="QXS3204" s="14"/>
      <c r="QXT3204" s="14"/>
      <c r="QXU3204" s="14"/>
      <c r="QXV3204" s="14"/>
      <c r="QXW3204" s="14"/>
      <c r="QXX3204" s="14"/>
      <c r="QXY3204" s="14"/>
      <c r="QXZ3204" s="14"/>
      <c r="QYA3204" s="14"/>
      <c r="QYB3204" s="14"/>
      <c r="QYC3204" s="14"/>
      <c r="QYD3204" s="14"/>
      <c r="QYE3204" s="14"/>
      <c r="QYF3204" s="14"/>
      <c r="QYG3204" s="14"/>
      <c r="QYH3204" s="14"/>
      <c r="QYI3204" s="14"/>
      <c r="QYJ3204" s="14"/>
      <c r="QYK3204" s="14"/>
      <c r="QYL3204" s="14"/>
      <c r="QYM3204" s="14"/>
      <c r="QYN3204" s="14"/>
      <c r="QYO3204" s="14"/>
      <c r="QYP3204" s="14"/>
      <c r="QYQ3204" s="14"/>
      <c r="QYR3204" s="14"/>
      <c r="QYS3204" s="14"/>
      <c r="QYT3204" s="14"/>
      <c r="QYU3204" s="14"/>
      <c r="QYV3204" s="14"/>
      <c r="QYW3204" s="14"/>
      <c r="QYX3204" s="14"/>
      <c r="QYY3204" s="14"/>
      <c r="QYZ3204" s="14"/>
      <c r="QZA3204" s="14"/>
      <c r="QZB3204" s="14"/>
      <c r="QZC3204" s="14"/>
      <c r="QZD3204" s="14"/>
      <c r="QZE3204" s="14"/>
      <c r="QZF3204" s="14"/>
      <c r="QZG3204" s="14"/>
      <c r="QZH3204" s="14"/>
      <c r="QZI3204" s="14"/>
      <c r="QZJ3204" s="14"/>
      <c r="QZK3204" s="14"/>
      <c r="QZL3204" s="14"/>
      <c r="QZM3204" s="14"/>
      <c r="QZN3204" s="14"/>
      <c r="QZO3204" s="14"/>
      <c r="QZP3204" s="14"/>
      <c r="QZQ3204" s="14"/>
      <c r="QZR3204" s="14"/>
      <c r="QZS3204" s="14"/>
      <c r="QZT3204" s="14"/>
      <c r="QZU3204" s="14"/>
      <c r="QZV3204" s="14"/>
      <c r="QZW3204" s="14"/>
      <c r="QZX3204" s="14"/>
      <c r="QZY3204" s="14"/>
      <c r="QZZ3204" s="14"/>
      <c r="RAA3204" s="14"/>
      <c r="RAB3204" s="14"/>
      <c r="RAC3204" s="14"/>
      <c r="RAD3204" s="14"/>
      <c r="RAE3204" s="14"/>
      <c r="RAF3204" s="14"/>
      <c r="RAG3204" s="14"/>
      <c r="RAH3204" s="14"/>
      <c r="RAI3204" s="14"/>
      <c r="RAJ3204" s="14"/>
      <c r="RAK3204" s="14"/>
      <c r="RAL3204" s="14"/>
      <c r="RAM3204" s="14"/>
      <c r="RAN3204" s="14"/>
      <c r="RAO3204" s="14"/>
      <c r="RAP3204" s="14"/>
      <c r="RAQ3204" s="14"/>
      <c r="RAR3204" s="14"/>
      <c r="RAS3204" s="14"/>
      <c r="RAT3204" s="14"/>
      <c r="RAU3204" s="14"/>
      <c r="RAV3204" s="14"/>
      <c r="RAW3204" s="14"/>
      <c r="RAX3204" s="14"/>
      <c r="RAY3204" s="14"/>
      <c r="RAZ3204" s="14"/>
      <c r="RBA3204" s="14"/>
      <c r="RBB3204" s="14"/>
      <c r="RBC3204" s="14"/>
      <c r="RBD3204" s="14"/>
      <c r="RBE3204" s="14"/>
      <c r="RBF3204" s="14"/>
      <c r="RBG3204" s="14"/>
      <c r="RBH3204" s="14"/>
      <c r="RBI3204" s="14"/>
      <c r="RBJ3204" s="14"/>
      <c r="RBK3204" s="14"/>
      <c r="RBL3204" s="14"/>
      <c r="RBM3204" s="14"/>
      <c r="RBN3204" s="14"/>
      <c r="RBO3204" s="14"/>
      <c r="RBP3204" s="14"/>
      <c r="RBQ3204" s="14"/>
      <c r="RBR3204" s="14"/>
      <c r="RBS3204" s="14"/>
      <c r="RBT3204" s="14"/>
      <c r="RBU3204" s="14"/>
      <c r="RBV3204" s="14"/>
      <c r="RBW3204" s="14"/>
      <c r="RBX3204" s="14"/>
      <c r="RBY3204" s="14"/>
      <c r="RBZ3204" s="14"/>
      <c r="RCA3204" s="14"/>
      <c r="RCB3204" s="14"/>
      <c r="RCC3204" s="14"/>
      <c r="RCD3204" s="14"/>
      <c r="RCE3204" s="14"/>
      <c r="RCF3204" s="14"/>
      <c r="RCG3204" s="14"/>
      <c r="RCH3204" s="14"/>
      <c r="RCI3204" s="14"/>
      <c r="RCJ3204" s="14"/>
      <c r="RCK3204" s="14"/>
      <c r="RCL3204" s="14"/>
      <c r="RCM3204" s="14"/>
      <c r="RCN3204" s="14"/>
      <c r="RCO3204" s="14"/>
      <c r="RCP3204" s="14"/>
      <c r="RCQ3204" s="14"/>
      <c r="RCR3204" s="14"/>
      <c r="RCS3204" s="14"/>
      <c r="RCT3204" s="14"/>
      <c r="RCU3204" s="14"/>
      <c r="RCV3204" s="14"/>
      <c r="RCW3204" s="14"/>
      <c r="RCX3204" s="14"/>
      <c r="RCY3204" s="14"/>
      <c r="RCZ3204" s="14"/>
      <c r="RDA3204" s="14"/>
      <c r="RDB3204" s="14"/>
      <c r="RDC3204" s="14"/>
      <c r="RDD3204" s="14"/>
      <c r="RDE3204" s="14"/>
      <c r="RDF3204" s="14"/>
      <c r="RDG3204" s="14"/>
      <c r="RDH3204" s="14"/>
      <c r="RDI3204" s="14"/>
      <c r="RDJ3204" s="14"/>
      <c r="RDK3204" s="14"/>
      <c r="RDL3204" s="14"/>
      <c r="RDM3204" s="14"/>
      <c r="RDN3204" s="14"/>
      <c r="RDO3204" s="14"/>
      <c r="RDP3204" s="14"/>
      <c r="RDQ3204" s="14"/>
      <c r="RDR3204" s="14"/>
      <c r="RDS3204" s="14"/>
      <c r="RDT3204" s="14"/>
      <c r="RDU3204" s="14"/>
      <c r="RDV3204" s="14"/>
      <c r="RDW3204" s="14"/>
      <c r="RDX3204" s="14"/>
      <c r="RDY3204" s="14"/>
      <c r="RDZ3204" s="14"/>
      <c r="REA3204" s="14"/>
      <c r="REB3204" s="14"/>
      <c r="REC3204" s="14"/>
      <c r="RED3204" s="14"/>
      <c r="REE3204" s="14"/>
      <c r="REF3204" s="14"/>
      <c r="REG3204" s="14"/>
      <c r="REH3204" s="14"/>
      <c r="REI3204" s="14"/>
      <c r="REJ3204" s="14"/>
      <c r="REK3204" s="14"/>
      <c r="REL3204" s="14"/>
      <c r="REM3204" s="14"/>
      <c r="REN3204" s="14"/>
      <c r="REO3204" s="14"/>
      <c r="REP3204" s="14"/>
      <c r="REQ3204" s="14"/>
      <c r="RER3204" s="14"/>
      <c r="RES3204" s="14"/>
      <c r="RET3204" s="14"/>
      <c r="REU3204" s="14"/>
      <c r="REV3204" s="14"/>
      <c r="REW3204" s="14"/>
      <c r="REX3204" s="14"/>
      <c r="REY3204" s="14"/>
      <c r="REZ3204" s="14"/>
      <c r="RFA3204" s="14"/>
      <c r="RFB3204" s="14"/>
      <c r="RFC3204" s="14"/>
      <c r="RFD3204" s="14"/>
      <c r="RFE3204" s="14"/>
      <c r="RFF3204" s="14"/>
      <c r="RFG3204" s="14"/>
      <c r="RFH3204" s="14"/>
      <c r="RFI3204" s="14"/>
      <c r="RFJ3204" s="14"/>
      <c r="RFK3204" s="14"/>
      <c r="RFL3204" s="14"/>
      <c r="RFM3204" s="14"/>
      <c r="RFN3204" s="14"/>
      <c r="RFO3204" s="14"/>
      <c r="RFP3204" s="14"/>
      <c r="RFQ3204" s="14"/>
      <c r="RFR3204" s="14"/>
      <c r="RFS3204" s="14"/>
      <c r="RFT3204" s="14"/>
      <c r="RFU3204" s="14"/>
      <c r="RFV3204" s="14"/>
      <c r="RFW3204" s="14"/>
      <c r="RFX3204" s="14"/>
      <c r="RFY3204" s="14"/>
      <c r="RFZ3204" s="14"/>
      <c r="RGA3204" s="14"/>
      <c r="RGB3204" s="14"/>
      <c r="RGC3204" s="14"/>
      <c r="RGD3204" s="14"/>
      <c r="RGE3204" s="14"/>
      <c r="RGF3204" s="14"/>
      <c r="RGG3204" s="14"/>
      <c r="RGH3204" s="14"/>
      <c r="RGI3204" s="14"/>
      <c r="RGJ3204" s="14"/>
      <c r="RGK3204" s="14"/>
      <c r="RGL3204" s="14"/>
      <c r="RGM3204" s="14"/>
      <c r="RGN3204" s="14"/>
      <c r="RGO3204" s="14"/>
      <c r="RGP3204" s="14"/>
      <c r="RGQ3204" s="14"/>
      <c r="RGR3204" s="14"/>
      <c r="RGS3204" s="14"/>
      <c r="RGT3204" s="14"/>
      <c r="RGU3204" s="14"/>
      <c r="RGV3204" s="14"/>
      <c r="RGW3204" s="14"/>
      <c r="RGX3204" s="14"/>
      <c r="RGY3204" s="14"/>
      <c r="RGZ3204" s="14"/>
      <c r="RHA3204" s="14"/>
      <c r="RHB3204" s="14"/>
      <c r="RHC3204" s="14"/>
      <c r="RHD3204" s="14"/>
      <c r="RHE3204" s="14"/>
      <c r="RHF3204" s="14"/>
      <c r="RHG3204" s="14"/>
      <c r="RHH3204" s="14"/>
      <c r="RHI3204" s="14"/>
      <c r="RHJ3204" s="14"/>
      <c r="RHK3204" s="14"/>
      <c r="RHL3204" s="14"/>
      <c r="RHM3204" s="14"/>
      <c r="RHN3204" s="14"/>
      <c r="RHO3204" s="14"/>
      <c r="RHP3204" s="14"/>
      <c r="RHQ3204" s="14"/>
      <c r="RHR3204" s="14"/>
      <c r="RHS3204" s="14"/>
      <c r="RHT3204" s="14"/>
      <c r="RHU3204" s="14"/>
      <c r="RHV3204" s="14"/>
      <c r="RHW3204" s="14"/>
      <c r="RHX3204" s="14"/>
      <c r="RHY3204" s="14"/>
      <c r="RHZ3204" s="14"/>
      <c r="RIA3204" s="14"/>
      <c r="RIB3204" s="14"/>
      <c r="RIC3204" s="14"/>
      <c r="RID3204" s="14"/>
      <c r="RIE3204" s="14"/>
      <c r="RIF3204" s="14"/>
      <c r="RIG3204" s="14"/>
      <c r="RIH3204" s="14"/>
      <c r="RII3204" s="14"/>
      <c r="RIJ3204" s="14"/>
      <c r="RIK3204" s="14"/>
      <c r="RIL3204" s="14"/>
      <c r="RIM3204" s="14"/>
      <c r="RIN3204" s="14"/>
      <c r="RIO3204" s="14"/>
      <c r="RIP3204" s="14"/>
      <c r="RIQ3204" s="14"/>
      <c r="RIR3204" s="14"/>
      <c r="RIS3204" s="14"/>
      <c r="RIT3204" s="14"/>
      <c r="RIU3204" s="14"/>
      <c r="RIV3204" s="14"/>
      <c r="RIW3204" s="14"/>
      <c r="RIX3204" s="14"/>
      <c r="RIY3204" s="14"/>
      <c r="RIZ3204" s="14"/>
      <c r="RJA3204" s="14"/>
      <c r="RJB3204" s="14"/>
      <c r="RJC3204" s="14"/>
      <c r="RJD3204" s="14"/>
      <c r="RJE3204" s="14"/>
      <c r="RJF3204" s="14"/>
      <c r="RJG3204" s="14"/>
      <c r="RJH3204" s="14"/>
      <c r="RJI3204" s="14"/>
      <c r="RJJ3204" s="14"/>
      <c r="RJK3204" s="14"/>
      <c r="RJL3204" s="14"/>
      <c r="RJM3204" s="14"/>
      <c r="RJN3204" s="14"/>
      <c r="RJO3204" s="14"/>
      <c r="RJP3204" s="14"/>
      <c r="RJQ3204" s="14"/>
      <c r="RJR3204" s="14"/>
      <c r="RJS3204" s="14"/>
      <c r="RJT3204" s="14"/>
      <c r="RJU3204" s="14"/>
      <c r="RJV3204" s="14"/>
      <c r="RJW3204" s="14"/>
      <c r="RJX3204" s="14"/>
      <c r="RJY3204" s="14"/>
      <c r="RJZ3204" s="14"/>
      <c r="RKA3204" s="14"/>
      <c r="RKB3204" s="14"/>
      <c r="RKC3204" s="14"/>
      <c r="RKD3204" s="14"/>
      <c r="RKE3204" s="14"/>
      <c r="RKF3204" s="14"/>
      <c r="RKG3204" s="14"/>
      <c r="RKH3204" s="14"/>
      <c r="RKI3204" s="14"/>
      <c r="RKJ3204" s="14"/>
      <c r="RKK3204" s="14"/>
      <c r="RKL3204" s="14"/>
      <c r="RKM3204" s="14"/>
      <c r="RKN3204" s="14"/>
      <c r="RKO3204" s="14"/>
      <c r="RKP3204" s="14"/>
      <c r="RKQ3204" s="14"/>
      <c r="RKR3204" s="14"/>
      <c r="RKS3204" s="14"/>
      <c r="RKT3204" s="14"/>
      <c r="RKU3204" s="14"/>
      <c r="RKV3204" s="14"/>
      <c r="RKW3204" s="14"/>
      <c r="RKX3204" s="14"/>
      <c r="RKY3204" s="14"/>
      <c r="RKZ3204" s="14"/>
      <c r="RLA3204" s="14"/>
      <c r="RLB3204" s="14"/>
      <c r="RLC3204" s="14"/>
      <c r="RLD3204" s="14"/>
      <c r="RLE3204" s="14"/>
      <c r="RLF3204" s="14"/>
      <c r="RLG3204" s="14"/>
      <c r="RLH3204" s="14"/>
      <c r="RLI3204" s="14"/>
      <c r="RLJ3204" s="14"/>
      <c r="RLK3204" s="14"/>
      <c r="RLL3204" s="14"/>
      <c r="RLM3204" s="14"/>
      <c r="RLN3204" s="14"/>
      <c r="RLO3204" s="14"/>
      <c r="RLP3204" s="14"/>
      <c r="RLQ3204" s="14"/>
      <c r="RLR3204" s="14"/>
      <c r="RLS3204" s="14"/>
      <c r="RLT3204" s="14"/>
      <c r="RLU3204" s="14"/>
      <c r="RLV3204" s="14"/>
      <c r="RLW3204" s="14"/>
      <c r="RLX3204" s="14"/>
      <c r="RLY3204" s="14"/>
      <c r="RLZ3204" s="14"/>
      <c r="RMA3204" s="14"/>
      <c r="RMB3204" s="14"/>
      <c r="RMC3204" s="14"/>
      <c r="RMD3204" s="14"/>
      <c r="RME3204" s="14"/>
      <c r="RMF3204" s="14"/>
      <c r="RMG3204" s="14"/>
      <c r="RMH3204" s="14"/>
      <c r="RMI3204" s="14"/>
      <c r="RMJ3204" s="14"/>
      <c r="RMK3204" s="14"/>
      <c r="RML3204" s="14"/>
      <c r="RMM3204" s="14"/>
      <c r="RMN3204" s="14"/>
      <c r="RMO3204" s="14"/>
      <c r="RMP3204" s="14"/>
      <c r="RMQ3204" s="14"/>
      <c r="RMR3204" s="14"/>
      <c r="RMS3204" s="14"/>
      <c r="RMT3204" s="14"/>
      <c r="RMU3204" s="14"/>
      <c r="RMV3204" s="14"/>
      <c r="RMW3204" s="14"/>
      <c r="RMX3204" s="14"/>
      <c r="RMY3204" s="14"/>
      <c r="RMZ3204" s="14"/>
      <c r="RNA3204" s="14"/>
      <c r="RNB3204" s="14"/>
      <c r="RNC3204" s="14"/>
      <c r="RND3204" s="14"/>
      <c r="RNE3204" s="14"/>
      <c r="RNF3204" s="14"/>
      <c r="RNG3204" s="14"/>
      <c r="RNH3204" s="14"/>
      <c r="RNI3204" s="14"/>
      <c r="RNJ3204" s="14"/>
      <c r="RNK3204" s="14"/>
      <c r="RNL3204" s="14"/>
      <c r="RNM3204" s="14"/>
      <c r="RNN3204" s="14"/>
      <c r="RNO3204" s="14"/>
      <c r="RNP3204" s="14"/>
      <c r="RNQ3204" s="14"/>
      <c r="RNR3204" s="14"/>
      <c r="RNS3204" s="14"/>
      <c r="RNT3204" s="14"/>
      <c r="RNU3204" s="14"/>
      <c r="RNV3204" s="14"/>
      <c r="RNW3204" s="14"/>
      <c r="RNX3204" s="14"/>
      <c r="RNY3204" s="14"/>
      <c r="RNZ3204" s="14"/>
      <c r="ROA3204" s="14"/>
      <c r="ROB3204" s="14"/>
      <c r="ROC3204" s="14"/>
      <c r="ROD3204" s="14"/>
      <c r="ROE3204" s="14"/>
      <c r="ROF3204" s="14"/>
      <c r="ROG3204" s="14"/>
      <c r="ROH3204" s="14"/>
      <c r="ROI3204" s="14"/>
      <c r="ROJ3204" s="14"/>
      <c r="ROK3204" s="14"/>
      <c r="ROL3204" s="14"/>
      <c r="ROM3204" s="14"/>
      <c r="RON3204" s="14"/>
      <c r="ROO3204" s="14"/>
      <c r="ROP3204" s="14"/>
      <c r="ROQ3204" s="14"/>
      <c r="ROR3204" s="14"/>
      <c r="ROS3204" s="14"/>
      <c r="ROT3204" s="14"/>
      <c r="ROU3204" s="14"/>
      <c r="ROV3204" s="14"/>
      <c r="ROW3204" s="14"/>
      <c r="ROX3204" s="14"/>
      <c r="ROY3204" s="14"/>
      <c r="ROZ3204" s="14"/>
      <c r="RPA3204" s="14"/>
      <c r="RPB3204" s="14"/>
      <c r="RPC3204" s="14"/>
      <c r="RPD3204" s="14"/>
      <c r="RPE3204" s="14"/>
      <c r="RPF3204" s="14"/>
      <c r="RPG3204" s="14"/>
      <c r="RPH3204" s="14"/>
      <c r="RPI3204" s="14"/>
      <c r="RPJ3204" s="14"/>
      <c r="RPK3204" s="14"/>
      <c r="RPL3204" s="14"/>
      <c r="RPM3204" s="14"/>
      <c r="RPN3204" s="14"/>
      <c r="RPO3204" s="14"/>
      <c r="RPP3204" s="14"/>
      <c r="RPQ3204" s="14"/>
      <c r="RPR3204" s="14"/>
      <c r="RPS3204" s="14"/>
      <c r="RPT3204" s="14"/>
      <c r="RPU3204" s="14"/>
      <c r="RPV3204" s="14"/>
      <c r="RPW3204" s="14"/>
      <c r="RPX3204" s="14"/>
      <c r="RPY3204" s="14"/>
      <c r="RPZ3204" s="14"/>
      <c r="RQA3204" s="14"/>
      <c r="RQB3204" s="14"/>
      <c r="RQC3204" s="14"/>
      <c r="RQD3204" s="14"/>
      <c r="RQE3204" s="14"/>
      <c r="RQF3204" s="14"/>
      <c r="RQG3204" s="14"/>
      <c r="RQH3204" s="14"/>
      <c r="RQI3204" s="14"/>
      <c r="RQJ3204" s="14"/>
      <c r="RQK3204" s="14"/>
      <c r="RQL3204" s="14"/>
      <c r="RQM3204" s="14"/>
      <c r="RQN3204" s="14"/>
      <c r="RQO3204" s="14"/>
      <c r="RQP3204" s="14"/>
      <c r="RQQ3204" s="14"/>
      <c r="RQR3204" s="14"/>
      <c r="RQS3204" s="14"/>
      <c r="RQT3204" s="14"/>
      <c r="RQU3204" s="14"/>
      <c r="RQV3204" s="14"/>
      <c r="RQW3204" s="14"/>
      <c r="RQX3204" s="14"/>
      <c r="RQY3204" s="14"/>
      <c r="RQZ3204" s="14"/>
      <c r="RRA3204" s="14"/>
      <c r="RRB3204" s="14"/>
      <c r="RRC3204" s="14"/>
      <c r="RRD3204" s="14"/>
      <c r="RRE3204" s="14"/>
      <c r="RRF3204" s="14"/>
      <c r="RRG3204" s="14"/>
      <c r="RRH3204" s="14"/>
      <c r="RRI3204" s="14"/>
      <c r="RRJ3204" s="14"/>
      <c r="RRK3204" s="14"/>
      <c r="RRL3204" s="14"/>
      <c r="RRM3204" s="14"/>
      <c r="RRN3204" s="14"/>
      <c r="RRO3204" s="14"/>
      <c r="RRP3204" s="14"/>
      <c r="RRQ3204" s="14"/>
      <c r="RRR3204" s="14"/>
      <c r="RRS3204" s="14"/>
      <c r="RRT3204" s="14"/>
      <c r="RRU3204" s="14"/>
      <c r="RRV3204" s="14"/>
      <c r="RRW3204" s="14"/>
      <c r="RRX3204" s="14"/>
      <c r="RRY3204" s="14"/>
      <c r="RRZ3204" s="14"/>
      <c r="RSA3204" s="14"/>
      <c r="RSB3204" s="14"/>
      <c r="RSC3204" s="14"/>
      <c r="RSD3204" s="14"/>
      <c r="RSE3204" s="14"/>
      <c r="RSF3204" s="14"/>
      <c r="RSG3204" s="14"/>
      <c r="RSH3204" s="14"/>
      <c r="RSI3204" s="14"/>
      <c r="RSJ3204" s="14"/>
      <c r="RSK3204" s="14"/>
      <c r="RSL3204" s="14"/>
      <c r="RSM3204" s="14"/>
      <c r="RSN3204" s="14"/>
      <c r="RSO3204" s="14"/>
      <c r="RSP3204" s="14"/>
      <c r="RSQ3204" s="14"/>
      <c r="RSR3204" s="14"/>
      <c r="RSS3204" s="14"/>
      <c r="RST3204" s="14"/>
      <c r="RSU3204" s="14"/>
      <c r="RSV3204" s="14"/>
      <c r="RSW3204" s="14"/>
      <c r="RSX3204" s="14"/>
      <c r="RSY3204" s="14"/>
      <c r="RSZ3204" s="14"/>
      <c r="RTA3204" s="14"/>
      <c r="RTB3204" s="14"/>
      <c r="RTC3204" s="14"/>
      <c r="RTD3204" s="14"/>
      <c r="RTE3204" s="14"/>
      <c r="RTF3204" s="14"/>
      <c r="RTG3204" s="14"/>
      <c r="RTH3204" s="14"/>
      <c r="RTI3204" s="14"/>
      <c r="RTJ3204" s="14"/>
      <c r="RTK3204" s="14"/>
      <c r="RTL3204" s="14"/>
      <c r="RTM3204" s="14"/>
      <c r="RTN3204" s="14"/>
      <c r="RTO3204" s="14"/>
      <c r="RTP3204" s="14"/>
      <c r="RTQ3204" s="14"/>
      <c r="RTR3204" s="14"/>
      <c r="RTS3204" s="14"/>
      <c r="RTT3204" s="14"/>
      <c r="RTU3204" s="14"/>
      <c r="RTV3204" s="14"/>
      <c r="RTW3204" s="14"/>
      <c r="RTX3204" s="14"/>
      <c r="RTY3204" s="14"/>
      <c r="RTZ3204" s="14"/>
      <c r="RUA3204" s="14"/>
      <c r="RUB3204" s="14"/>
      <c r="RUC3204" s="14"/>
      <c r="RUD3204" s="14"/>
      <c r="RUE3204" s="14"/>
      <c r="RUF3204" s="14"/>
      <c r="RUG3204" s="14"/>
      <c r="RUH3204" s="14"/>
      <c r="RUI3204" s="14"/>
      <c r="RUJ3204" s="14"/>
      <c r="RUK3204" s="14"/>
      <c r="RUL3204" s="14"/>
      <c r="RUM3204" s="14"/>
      <c r="RUN3204" s="14"/>
      <c r="RUO3204" s="14"/>
      <c r="RUP3204" s="14"/>
      <c r="RUQ3204" s="14"/>
      <c r="RUR3204" s="14"/>
      <c r="RUS3204" s="14"/>
      <c r="RUT3204" s="14"/>
      <c r="RUU3204" s="14"/>
      <c r="RUV3204" s="14"/>
      <c r="RUW3204" s="14"/>
      <c r="RUX3204" s="14"/>
      <c r="RUY3204" s="14"/>
      <c r="RUZ3204" s="14"/>
      <c r="RVA3204" s="14"/>
      <c r="RVB3204" s="14"/>
      <c r="RVC3204" s="14"/>
      <c r="RVD3204" s="14"/>
      <c r="RVE3204" s="14"/>
      <c r="RVF3204" s="14"/>
      <c r="RVG3204" s="14"/>
      <c r="RVH3204" s="14"/>
      <c r="RVI3204" s="14"/>
      <c r="RVJ3204" s="14"/>
      <c r="RVK3204" s="14"/>
      <c r="RVL3204" s="14"/>
      <c r="RVM3204" s="14"/>
      <c r="RVN3204" s="14"/>
      <c r="RVO3204" s="14"/>
      <c r="RVP3204" s="14"/>
      <c r="RVQ3204" s="14"/>
      <c r="RVR3204" s="14"/>
      <c r="RVS3204" s="14"/>
      <c r="RVT3204" s="14"/>
      <c r="RVU3204" s="14"/>
      <c r="RVV3204" s="14"/>
      <c r="RVW3204" s="14"/>
      <c r="RVX3204" s="14"/>
      <c r="RVY3204" s="14"/>
      <c r="RVZ3204" s="14"/>
      <c r="RWA3204" s="14"/>
      <c r="RWB3204" s="14"/>
      <c r="RWC3204" s="14"/>
      <c r="RWD3204" s="14"/>
      <c r="RWE3204" s="14"/>
      <c r="RWF3204" s="14"/>
      <c r="RWG3204" s="14"/>
      <c r="RWH3204" s="14"/>
      <c r="RWI3204" s="14"/>
      <c r="RWJ3204" s="14"/>
      <c r="RWK3204" s="14"/>
      <c r="RWL3204" s="14"/>
      <c r="RWM3204" s="14"/>
      <c r="RWN3204" s="14"/>
      <c r="RWO3204" s="14"/>
      <c r="RWP3204" s="14"/>
      <c r="RWQ3204" s="14"/>
      <c r="RWR3204" s="14"/>
      <c r="RWS3204" s="14"/>
      <c r="RWT3204" s="14"/>
      <c r="RWU3204" s="14"/>
      <c r="RWV3204" s="14"/>
      <c r="RWW3204" s="14"/>
      <c r="RWX3204" s="14"/>
      <c r="RWY3204" s="14"/>
      <c r="RWZ3204" s="14"/>
      <c r="RXA3204" s="14"/>
      <c r="RXB3204" s="14"/>
      <c r="RXC3204" s="14"/>
      <c r="RXD3204" s="14"/>
      <c r="RXE3204" s="14"/>
      <c r="RXF3204" s="14"/>
      <c r="RXG3204" s="14"/>
      <c r="RXH3204" s="14"/>
      <c r="RXI3204" s="14"/>
      <c r="RXJ3204" s="14"/>
      <c r="RXK3204" s="14"/>
      <c r="RXL3204" s="14"/>
      <c r="RXM3204" s="14"/>
      <c r="RXN3204" s="14"/>
      <c r="RXO3204" s="14"/>
      <c r="RXP3204" s="14"/>
      <c r="RXQ3204" s="14"/>
      <c r="RXR3204" s="14"/>
      <c r="RXS3204" s="14"/>
      <c r="RXT3204" s="14"/>
      <c r="RXU3204" s="14"/>
      <c r="RXV3204" s="14"/>
      <c r="RXW3204" s="14"/>
      <c r="RXX3204" s="14"/>
      <c r="RXY3204" s="14"/>
      <c r="RXZ3204" s="14"/>
      <c r="RYA3204" s="14"/>
      <c r="RYB3204" s="14"/>
      <c r="RYC3204" s="14"/>
      <c r="RYD3204" s="14"/>
      <c r="RYE3204" s="14"/>
      <c r="RYF3204" s="14"/>
      <c r="RYG3204" s="14"/>
      <c r="RYH3204" s="14"/>
      <c r="RYI3204" s="14"/>
      <c r="RYJ3204" s="14"/>
      <c r="RYK3204" s="14"/>
      <c r="RYL3204" s="14"/>
      <c r="RYM3204" s="14"/>
      <c r="RYN3204" s="14"/>
      <c r="RYO3204" s="14"/>
      <c r="RYP3204" s="14"/>
      <c r="RYQ3204" s="14"/>
      <c r="RYR3204" s="14"/>
      <c r="RYS3204" s="14"/>
      <c r="RYT3204" s="14"/>
      <c r="RYU3204" s="14"/>
      <c r="RYV3204" s="14"/>
      <c r="RYW3204" s="14"/>
      <c r="RYX3204" s="14"/>
      <c r="RYY3204" s="14"/>
      <c r="RYZ3204" s="14"/>
      <c r="RZA3204" s="14"/>
      <c r="RZB3204" s="14"/>
      <c r="RZC3204" s="14"/>
      <c r="RZD3204" s="14"/>
      <c r="RZE3204" s="14"/>
      <c r="RZF3204" s="14"/>
      <c r="RZG3204" s="14"/>
      <c r="RZH3204" s="14"/>
      <c r="RZI3204" s="14"/>
      <c r="RZJ3204" s="14"/>
      <c r="RZK3204" s="14"/>
      <c r="RZL3204" s="14"/>
      <c r="RZM3204" s="14"/>
      <c r="RZN3204" s="14"/>
      <c r="RZO3204" s="14"/>
      <c r="RZP3204" s="14"/>
      <c r="RZQ3204" s="14"/>
      <c r="RZR3204" s="14"/>
      <c r="RZS3204" s="14"/>
      <c r="RZT3204" s="14"/>
      <c r="RZU3204" s="14"/>
      <c r="RZV3204" s="14"/>
      <c r="RZW3204" s="14"/>
      <c r="RZX3204" s="14"/>
      <c r="RZY3204" s="14"/>
      <c r="RZZ3204" s="14"/>
      <c r="SAA3204" s="14"/>
      <c r="SAB3204" s="14"/>
      <c r="SAC3204" s="14"/>
      <c r="SAD3204" s="14"/>
      <c r="SAE3204" s="14"/>
      <c r="SAF3204" s="14"/>
      <c r="SAG3204" s="14"/>
      <c r="SAH3204" s="14"/>
      <c r="SAI3204" s="14"/>
      <c r="SAJ3204" s="14"/>
      <c r="SAK3204" s="14"/>
      <c r="SAL3204" s="14"/>
      <c r="SAM3204" s="14"/>
      <c r="SAN3204" s="14"/>
      <c r="SAO3204" s="14"/>
      <c r="SAP3204" s="14"/>
      <c r="SAQ3204" s="14"/>
      <c r="SAR3204" s="14"/>
      <c r="SAS3204" s="14"/>
      <c r="SAT3204" s="14"/>
      <c r="SAU3204" s="14"/>
      <c r="SAV3204" s="14"/>
      <c r="SAW3204" s="14"/>
      <c r="SAX3204" s="14"/>
      <c r="SAY3204" s="14"/>
      <c r="SAZ3204" s="14"/>
      <c r="SBA3204" s="14"/>
      <c r="SBB3204" s="14"/>
      <c r="SBC3204" s="14"/>
      <c r="SBD3204" s="14"/>
      <c r="SBE3204" s="14"/>
      <c r="SBF3204" s="14"/>
      <c r="SBG3204" s="14"/>
      <c r="SBH3204" s="14"/>
      <c r="SBI3204" s="14"/>
      <c r="SBJ3204" s="14"/>
      <c r="SBK3204" s="14"/>
      <c r="SBL3204" s="14"/>
      <c r="SBM3204" s="14"/>
      <c r="SBN3204" s="14"/>
      <c r="SBO3204" s="14"/>
      <c r="SBP3204" s="14"/>
      <c r="SBQ3204" s="14"/>
      <c r="SBR3204" s="14"/>
      <c r="SBS3204" s="14"/>
      <c r="SBT3204" s="14"/>
      <c r="SBU3204" s="14"/>
      <c r="SBV3204" s="14"/>
      <c r="SBW3204" s="14"/>
      <c r="SBX3204" s="14"/>
      <c r="SBY3204" s="14"/>
      <c r="SBZ3204" s="14"/>
      <c r="SCA3204" s="14"/>
      <c r="SCB3204" s="14"/>
      <c r="SCC3204" s="14"/>
      <c r="SCD3204" s="14"/>
      <c r="SCE3204" s="14"/>
      <c r="SCF3204" s="14"/>
      <c r="SCG3204" s="14"/>
      <c r="SCH3204" s="14"/>
      <c r="SCI3204" s="14"/>
      <c r="SCJ3204" s="14"/>
      <c r="SCK3204" s="14"/>
      <c r="SCL3204" s="14"/>
      <c r="SCM3204" s="14"/>
      <c r="SCN3204" s="14"/>
      <c r="SCO3204" s="14"/>
      <c r="SCP3204" s="14"/>
      <c r="SCQ3204" s="14"/>
      <c r="SCR3204" s="14"/>
      <c r="SCS3204" s="14"/>
      <c r="SCT3204" s="14"/>
      <c r="SCU3204" s="14"/>
      <c r="SCV3204" s="14"/>
      <c r="SCW3204" s="14"/>
      <c r="SCX3204" s="14"/>
      <c r="SCY3204" s="14"/>
      <c r="SCZ3204" s="14"/>
      <c r="SDA3204" s="14"/>
      <c r="SDB3204" s="14"/>
      <c r="SDC3204" s="14"/>
      <c r="SDD3204" s="14"/>
      <c r="SDE3204" s="14"/>
      <c r="SDF3204" s="14"/>
      <c r="SDG3204" s="14"/>
      <c r="SDH3204" s="14"/>
      <c r="SDI3204" s="14"/>
      <c r="SDJ3204" s="14"/>
      <c r="SDK3204" s="14"/>
      <c r="SDL3204" s="14"/>
      <c r="SDM3204" s="14"/>
      <c r="SDN3204" s="14"/>
      <c r="SDO3204" s="14"/>
      <c r="SDP3204" s="14"/>
      <c r="SDQ3204" s="14"/>
      <c r="SDR3204" s="14"/>
      <c r="SDS3204" s="14"/>
      <c r="SDT3204" s="14"/>
      <c r="SDU3204" s="14"/>
      <c r="SDV3204" s="14"/>
      <c r="SDW3204" s="14"/>
      <c r="SDX3204" s="14"/>
      <c r="SDY3204" s="14"/>
      <c r="SDZ3204" s="14"/>
      <c r="SEA3204" s="14"/>
      <c r="SEB3204" s="14"/>
      <c r="SEC3204" s="14"/>
      <c r="SED3204" s="14"/>
      <c r="SEE3204" s="14"/>
      <c r="SEF3204" s="14"/>
      <c r="SEG3204" s="14"/>
      <c r="SEH3204" s="14"/>
      <c r="SEI3204" s="14"/>
      <c r="SEJ3204" s="14"/>
      <c r="SEK3204" s="14"/>
      <c r="SEL3204" s="14"/>
      <c r="SEM3204" s="14"/>
      <c r="SEN3204" s="14"/>
      <c r="SEO3204" s="14"/>
      <c r="SEP3204" s="14"/>
      <c r="SEQ3204" s="14"/>
      <c r="SER3204" s="14"/>
      <c r="SES3204" s="14"/>
      <c r="SET3204" s="14"/>
      <c r="SEU3204" s="14"/>
      <c r="SEV3204" s="14"/>
      <c r="SEW3204" s="14"/>
      <c r="SEX3204" s="14"/>
      <c r="SEY3204" s="14"/>
      <c r="SEZ3204" s="14"/>
      <c r="SFA3204" s="14"/>
      <c r="SFB3204" s="14"/>
      <c r="SFC3204" s="14"/>
      <c r="SFD3204" s="14"/>
      <c r="SFE3204" s="14"/>
      <c r="SFF3204" s="14"/>
      <c r="SFG3204" s="14"/>
      <c r="SFH3204" s="14"/>
      <c r="SFI3204" s="14"/>
      <c r="SFJ3204" s="14"/>
      <c r="SFK3204" s="14"/>
      <c r="SFL3204" s="14"/>
      <c r="SFM3204" s="14"/>
      <c r="SFN3204" s="14"/>
      <c r="SFO3204" s="14"/>
      <c r="SFP3204" s="14"/>
      <c r="SFQ3204" s="14"/>
      <c r="SFR3204" s="14"/>
      <c r="SFS3204" s="14"/>
      <c r="SFT3204" s="14"/>
      <c r="SFU3204" s="14"/>
      <c r="SFV3204" s="14"/>
      <c r="SFW3204" s="14"/>
      <c r="SFX3204" s="14"/>
      <c r="SFY3204" s="14"/>
      <c r="SFZ3204" s="14"/>
      <c r="SGA3204" s="14"/>
      <c r="SGB3204" s="14"/>
      <c r="SGC3204" s="14"/>
      <c r="SGD3204" s="14"/>
      <c r="SGE3204" s="14"/>
      <c r="SGF3204" s="14"/>
      <c r="SGG3204" s="14"/>
      <c r="SGH3204" s="14"/>
      <c r="SGI3204" s="14"/>
      <c r="SGJ3204" s="14"/>
      <c r="SGK3204" s="14"/>
      <c r="SGL3204" s="14"/>
      <c r="SGM3204" s="14"/>
      <c r="SGN3204" s="14"/>
      <c r="SGO3204" s="14"/>
      <c r="SGP3204" s="14"/>
      <c r="SGQ3204" s="14"/>
      <c r="SGR3204" s="14"/>
      <c r="SGS3204" s="14"/>
      <c r="SGT3204" s="14"/>
      <c r="SGU3204" s="14"/>
      <c r="SGV3204" s="14"/>
      <c r="SGW3204" s="14"/>
      <c r="SGX3204" s="14"/>
      <c r="SGY3204" s="14"/>
      <c r="SGZ3204" s="14"/>
      <c r="SHA3204" s="14"/>
      <c r="SHB3204" s="14"/>
      <c r="SHC3204" s="14"/>
      <c r="SHD3204" s="14"/>
      <c r="SHE3204" s="14"/>
      <c r="SHF3204" s="14"/>
      <c r="SHG3204" s="14"/>
      <c r="SHH3204" s="14"/>
      <c r="SHI3204" s="14"/>
      <c r="SHJ3204" s="14"/>
      <c r="SHK3204" s="14"/>
      <c r="SHL3204" s="14"/>
      <c r="SHM3204" s="14"/>
      <c r="SHN3204" s="14"/>
      <c r="SHO3204" s="14"/>
      <c r="SHP3204" s="14"/>
      <c r="SHQ3204" s="14"/>
      <c r="SHR3204" s="14"/>
      <c r="SHS3204" s="14"/>
      <c r="SHT3204" s="14"/>
      <c r="SHU3204" s="14"/>
      <c r="SHV3204" s="14"/>
      <c r="SHW3204" s="14"/>
      <c r="SHX3204" s="14"/>
      <c r="SHY3204" s="14"/>
      <c r="SHZ3204" s="14"/>
      <c r="SIA3204" s="14"/>
      <c r="SIB3204" s="14"/>
      <c r="SIC3204" s="14"/>
      <c r="SID3204" s="14"/>
      <c r="SIE3204" s="14"/>
      <c r="SIF3204" s="14"/>
      <c r="SIG3204" s="14"/>
      <c r="SIH3204" s="14"/>
      <c r="SII3204" s="14"/>
      <c r="SIJ3204" s="14"/>
      <c r="SIK3204" s="14"/>
      <c r="SIL3204" s="14"/>
      <c r="SIM3204" s="14"/>
      <c r="SIN3204" s="14"/>
      <c r="SIO3204" s="14"/>
      <c r="SIP3204" s="14"/>
      <c r="SIQ3204" s="14"/>
      <c r="SIR3204" s="14"/>
      <c r="SIS3204" s="14"/>
      <c r="SIT3204" s="14"/>
      <c r="SIU3204" s="14"/>
      <c r="SIV3204" s="14"/>
      <c r="SIW3204" s="14"/>
      <c r="SIX3204" s="14"/>
      <c r="SIY3204" s="14"/>
      <c r="SIZ3204" s="14"/>
      <c r="SJA3204" s="14"/>
      <c r="SJB3204" s="14"/>
      <c r="SJC3204" s="14"/>
      <c r="SJD3204" s="14"/>
      <c r="SJE3204" s="14"/>
      <c r="SJF3204" s="14"/>
      <c r="SJG3204" s="14"/>
      <c r="SJH3204" s="14"/>
      <c r="SJI3204" s="14"/>
      <c r="SJJ3204" s="14"/>
      <c r="SJK3204" s="14"/>
      <c r="SJL3204" s="14"/>
      <c r="SJM3204" s="14"/>
      <c r="SJN3204" s="14"/>
      <c r="SJO3204" s="14"/>
      <c r="SJP3204" s="14"/>
      <c r="SJQ3204" s="14"/>
      <c r="SJR3204" s="14"/>
      <c r="SJS3204" s="14"/>
      <c r="SJT3204" s="14"/>
      <c r="SJU3204" s="14"/>
      <c r="SJV3204" s="14"/>
      <c r="SJW3204" s="14"/>
      <c r="SJX3204" s="14"/>
      <c r="SJY3204" s="14"/>
      <c r="SJZ3204" s="14"/>
      <c r="SKA3204" s="14"/>
      <c r="SKB3204" s="14"/>
      <c r="SKC3204" s="14"/>
      <c r="SKD3204" s="14"/>
      <c r="SKE3204" s="14"/>
      <c r="SKF3204" s="14"/>
      <c r="SKG3204" s="14"/>
      <c r="SKH3204" s="14"/>
      <c r="SKI3204" s="14"/>
      <c r="SKJ3204" s="14"/>
      <c r="SKK3204" s="14"/>
      <c r="SKL3204" s="14"/>
      <c r="SKM3204" s="14"/>
      <c r="SKN3204" s="14"/>
      <c r="SKO3204" s="14"/>
      <c r="SKP3204" s="14"/>
      <c r="SKQ3204" s="14"/>
      <c r="SKR3204" s="14"/>
      <c r="SKS3204" s="14"/>
      <c r="SKT3204" s="14"/>
      <c r="SKU3204" s="14"/>
      <c r="SKV3204" s="14"/>
      <c r="SKW3204" s="14"/>
      <c r="SKX3204" s="14"/>
      <c r="SKY3204" s="14"/>
      <c r="SKZ3204" s="14"/>
      <c r="SLA3204" s="14"/>
      <c r="SLB3204" s="14"/>
      <c r="SLC3204" s="14"/>
      <c r="SLD3204" s="14"/>
      <c r="SLE3204" s="14"/>
      <c r="SLF3204" s="14"/>
      <c r="SLG3204" s="14"/>
      <c r="SLH3204" s="14"/>
      <c r="SLI3204" s="14"/>
      <c r="SLJ3204" s="14"/>
      <c r="SLK3204" s="14"/>
      <c r="SLL3204" s="14"/>
      <c r="SLM3204" s="14"/>
      <c r="SLN3204" s="14"/>
      <c r="SLO3204" s="14"/>
      <c r="SLP3204" s="14"/>
      <c r="SLQ3204" s="14"/>
      <c r="SLR3204" s="14"/>
      <c r="SLS3204" s="14"/>
      <c r="SLT3204" s="14"/>
      <c r="SLU3204" s="14"/>
      <c r="SLV3204" s="14"/>
      <c r="SLW3204" s="14"/>
      <c r="SLX3204" s="14"/>
      <c r="SLY3204" s="14"/>
      <c r="SLZ3204" s="14"/>
      <c r="SMA3204" s="14"/>
      <c r="SMB3204" s="14"/>
      <c r="SMC3204" s="14"/>
      <c r="SMD3204" s="14"/>
      <c r="SME3204" s="14"/>
      <c r="SMF3204" s="14"/>
      <c r="SMG3204" s="14"/>
      <c r="SMH3204" s="14"/>
      <c r="SMI3204" s="14"/>
      <c r="SMJ3204" s="14"/>
      <c r="SMK3204" s="14"/>
      <c r="SML3204" s="14"/>
      <c r="SMM3204" s="14"/>
      <c r="SMN3204" s="14"/>
      <c r="SMO3204" s="14"/>
      <c r="SMP3204" s="14"/>
      <c r="SMQ3204" s="14"/>
      <c r="SMR3204" s="14"/>
      <c r="SMS3204" s="14"/>
      <c r="SMT3204" s="14"/>
      <c r="SMU3204" s="14"/>
      <c r="SMV3204" s="14"/>
      <c r="SMW3204" s="14"/>
      <c r="SMX3204" s="14"/>
      <c r="SMY3204" s="14"/>
      <c r="SMZ3204" s="14"/>
      <c r="SNA3204" s="14"/>
      <c r="SNB3204" s="14"/>
      <c r="SNC3204" s="14"/>
      <c r="SND3204" s="14"/>
      <c r="SNE3204" s="14"/>
      <c r="SNF3204" s="14"/>
      <c r="SNG3204" s="14"/>
      <c r="SNH3204" s="14"/>
      <c r="SNI3204" s="14"/>
      <c r="SNJ3204" s="14"/>
      <c r="SNK3204" s="14"/>
      <c r="SNL3204" s="14"/>
      <c r="SNM3204" s="14"/>
      <c r="SNN3204" s="14"/>
      <c r="SNO3204" s="14"/>
      <c r="SNP3204" s="14"/>
      <c r="SNQ3204" s="14"/>
      <c r="SNR3204" s="14"/>
      <c r="SNS3204" s="14"/>
      <c r="SNT3204" s="14"/>
      <c r="SNU3204" s="14"/>
      <c r="SNV3204" s="14"/>
      <c r="SNW3204" s="14"/>
      <c r="SNX3204" s="14"/>
      <c r="SNY3204" s="14"/>
      <c r="SNZ3204" s="14"/>
      <c r="SOA3204" s="14"/>
      <c r="SOB3204" s="14"/>
      <c r="SOC3204" s="14"/>
      <c r="SOD3204" s="14"/>
      <c r="SOE3204" s="14"/>
      <c r="SOF3204" s="14"/>
      <c r="SOG3204" s="14"/>
      <c r="SOH3204" s="14"/>
      <c r="SOI3204" s="14"/>
      <c r="SOJ3204" s="14"/>
      <c r="SOK3204" s="14"/>
      <c r="SOL3204" s="14"/>
      <c r="SOM3204" s="14"/>
      <c r="SON3204" s="14"/>
      <c r="SOO3204" s="14"/>
      <c r="SOP3204" s="14"/>
      <c r="SOQ3204" s="14"/>
      <c r="SOR3204" s="14"/>
      <c r="SOS3204" s="14"/>
      <c r="SOT3204" s="14"/>
      <c r="SOU3204" s="14"/>
      <c r="SOV3204" s="14"/>
      <c r="SOW3204" s="14"/>
      <c r="SOX3204" s="14"/>
      <c r="SOY3204" s="14"/>
      <c r="SOZ3204" s="14"/>
      <c r="SPA3204" s="14"/>
      <c r="SPB3204" s="14"/>
      <c r="SPC3204" s="14"/>
      <c r="SPD3204" s="14"/>
      <c r="SPE3204" s="14"/>
      <c r="SPF3204" s="14"/>
      <c r="SPG3204" s="14"/>
      <c r="SPH3204" s="14"/>
      <c r="SPI3204" s="14"/>
      <c r="SPJ3204" s="14"/>
      <c r="SPK3204" s="14"/>
      <c r="SPL3204" s="14"/>
      <c r="SPM3204" s="14"/>
      <c r="SPN3204" s="14"/>
      <c r="SPO3204" s="14"/>
      <c r="SPP3204" s="14"/>
      <c r="SPQ3204" s="14"/>
      <c r="SPR3204" s="14"/>
      <c r="SPS3204" s="14"/>
      <c r="SPT3204" s="14"/>
      <c r="SPU3204" s="14"/>
      <c r="SPV3204" s="14"/>
      <c r="SPW3204" s="14"/>
      <c r="SPX3204" s="14"/>
      <c r="SPY3204" s="14"/>
      <c r="SPZ3204" s="14"/>
      <c r="SQA3204" s="14"/>
      <c r="SQB3204" s="14"/>
      <c r="SQC3204" s="14"/>
      <c r="SQD3204" s="14"/>
      <c r="SQE3204" s="14"/>
      <c r="SQF3204" s="14"/>
      <c r="SQG3204" s="14"/>
      <c r="SQH3204" s="14"/>
      <c r="SQI3204" s="14"/>
      <c r="SQJ3204" s="14"/>
      <c r="SQK3204" s="14"/>
      <c r="SQL3204" s="14"/>
      <c r="SQM3204" s="14"/>
      <c r="SQN3204" s="14"/>
      <c r="SQO3204" s="14"/>
      <c r="SQP3204" s="14"/>
      <c r="SQQ3204" s="14"/>
      <c r="SQR3204" s="14"/>
      <c r="SQS3204" s="14"/>
      <c r="SQT3204" s="14"/>
      <c r="SQU3204" s="14"/>
      <c r="SQV3204" s="14"/>
      <c r="SQW3204" s="14"/>
      <c r="SQX3204" s="14"/>
      <c r="SQY3204" s="14"/>
      <c r="SQZ3204" s="14"/>
      <c r="SRA3204" s="14"/>
      <c r="SRB3204" s="14"/>
      <c r="SRC3204" s="14"/>
      <c r="SRD3204" s="14"/>
      <c r="SRE3204" s="14"/>
      <c r="SRF3204" s="14"/>
      <c r="SRG3204" s="14"/>
      <c r="SRH3204" s="14"/>
      <c r="SRI3204" s="14"/>
      <c r="SRJ3204" s="14"/>
      <c r="SRK3204" s="14"/>
      <c r="SRL3204" s="14"/>
      <c r="SRM3204" s="14"/>
      <c r="SRN3204" s="14"/>
      <c r="SRO3204" s="14"/>
      <c r="SRP3204" s="14"/>
      <c r="SRQ3204" s="14"/>
      <c r="SRR3204" s="14"/>
      <c r="SRS3204" s="14"/>
      <c r="SRT3204" s="14"/>
      <c r="SRU3204" s="14"/>
      <c r="SRV3204" s="14"/>
      <c r="SRW3204" s="14"/>
      <c r="SRX3204" s="14"/>
      <c r="SRY3204" s="14"/>
      <c r="SRZ3204" s="14"/>
      <c r="SSA3204" s="14"/>
      <c r="SSB3204" s="14"/>
      <c r="SSC3204" s="14"/>
      <c r="SSD3204" s="14"/>
      <c r="SSE3204" s="14"/>
      <c r="SSF3204" s="14"/>
      <c r="SSG3204" s="14"/>
      <c r="SSH3204" s="14"/>
      <c r="SSI3204" s="14"/>
      <c r="SSJ3204" s="14"/>
      <c r="SSK3204" s="14"/>
      <c r="SSL3204" s="14"/>
      <c r="SSM3204" s="14"/>
      <c r="SSN3204" s="14"/>
      <c r="SSO3204" s="14"/>
      <c r="SSP3204" s="14"/>
      <c r="SSQ3204" s="14"/>
      <c r="SSR3204" s="14"/>
      <c r="SSS3204" s="14"/>
      <c r="SST3204" s="14"/>
      <c r="SSU3204" s="14"/>
      <c r="SSV3204" s="14"/>
      <c r="SSW3204" s="14"/>
      <c r="SSX3204" s="14"/>
      <c r="SSY3204" s="14"/>
      <c r="SSZ3204" s="14"/>
      <c r="STA3204" s="14"/>
      <c r="STB3204" s="14"/>
      <c r="STC3204" s="14"/>
      <c r="STD3204" s="14"/>
      <c r="STE3204" s="14"/>
      <c r="STF3204" s="14"/>
      <c r="STG3204" s="14"/>
      <c r="STH3204" s="14"/>
      <c r="STI3204" s="14"/>
      <c r="STJ3204" s="14"/>
      <c r="STK3204" s="14"/>
      <c r="STL3204" s="14"/>
      <c r="STM3204" s="14"/>
      <c r="STN3204" s="14"/>
      <c r="STO3204" s="14"/>
      <c r="STP3204" s="14"/>
      <c r="STQ3204" s="14"/>
      <c r="STR3204" s="14"/>
      <c r="STS3204" s="14"/>
      <c r="STT3204" s="14"/>
      <c r="STU3204" s="14"/>
      <c r="STV3204" s="14"/>
      <c r="STW3204" s="14"/>
      <c r="STX3204" s="14"/>
      <c r="STY3204" s="14"/>
      <c r="STZ3204" s="14"/>
      <c r="SUA3204" s="14"/>
      <c r="SUB3204" s="14"/>
      <c r="SUC3204" s="14"/>
      <c r="SUD3204" s="14"/>
      <c r="SUE3204" s="14"/>
      <c r="SUF3204" s="14"/>
      <c r="SUG3204" s="14"/>
      <c r="SUH3204" s="14"/>
      <c r="SUI3204" s="14"/>
      <c r="SUJ3204" s="14"/>
      <c r="SUK3204" s="14"/>
      <c r="SUL3204" s="14"/>
      <c r="SUM3204" s="14"/>
      <c r="SUN3204" s="14"/>
      <c r="SUO3204" s="14"/>
      <c r="SUP3204" s="14"/>
      <c r="SUQ3204" s="14"/>
      <c r="SUR3204" s="14"/>
      <c r="SUS3204" s="14"/>
      <c r="SUT3204" s="14"/>
      <c r="SUU3204" s="14"/>
      <c r="SUV3204" s="14"/>
      <c r="SUW3204" s="14"/>
      <c r="SUX3204" s="14"/>
      <c r="SUY3204" s="14"/>
      <c r="SUZ3204" s="14"/>
      <c r="SVA3204" s="14"/>
      <c r="SVB3204" s="14"/>
      <c r="SVC3204" s="14"/>
      <c r="SVD3204" s="14"/>
      <c r="SVE3204" s="14"/>
      <c r="SVF3204" s="14"/>
      <c r="SVG3204" s="14"/>
      <c r="SVH3204" s="14"/>
      <c r="SVI3204" s="14"/>
      <c r="SVJ3204" s="14"/>
      <c r="SVK3204" s="14"/>
      <c r="SVL3204" s="14"/>
      <c r="SVM3204" s="14"/>
      <c r="SVN3204" s="14"/>
      <c r="SVO3204" s="14"/>
      <c r="SVP3204" s="14"/>
      <c r="SVQ3204" s="14"/>
      <c r="SVR3204" s="14"/>
      <c r="SVS3204" s="14"/>
      <c r="SVT3204" s="14"/>
      <c r="SVU3204" s="14"/>
      <c r="SVV3204" s="14"/>
      <c r="SVW3204" s="14"/>
      <c r="SVX3204" s="14"/>
      <c r="SVY3204" s="14"/>
      <c r="SVZ3204" s="14"/>
      <c r="SWA3204" s="14"/>
      <c r="SWB3204" s="14"/>
      <c r="SWC3204" s="14"/>
      <c r="SWD3204" s="14"/>
      <c r="SWE3204" s="14"/>
      <c r="SWF3204" s="14"/>
      <c r="SWG3204" s="14"/>
      <c r="SWH3204" s="14"/>
      <c r="SWI3204" s="14"/>
      <c r="SWJ3204" s="14"/>
      <c r="SWK3204" s="14"/>
      <c r="SWL3204" s="14"/>
      <c r="SWM3204" s="14"/>
      <c r="SWN3204" s="14"/>
      <c r="SWO3204" s="14"/>
      <c r="SWP3204" s="14"/>
      <c r="SWQ3204" s="14"/>
      <c r="SWR3204" s="14"/>
      <c r="SWS3204" s="14"/>
      <c r="SWT3204" s="14"/>
      <c r="SWU3204" s="14"/>
      <c r="SWV3204" s="14"/>
      <c r="SWW3204" s="14"/>
      <c r="SWX3204" s="14"/>
      <c r="SWY3204" s="14"/>
      <c r="SWZ3204" s="14"/>
      <c r="SXA3204" s="14"/>
      <c r="SXB3204" s="14"/>
      <c r="SXC3204" s="14"/>
      <c r="SXD3204" s="14"/>
      <c r="SXE3204" s="14"/>
      <c r="SXF3204" s="14"/>
      <c r="SXG3204" s="14"/>
      <c r="SXH3204" s="14"/>
      <c r="SXI3204" s="14"/>
      <c r="SXJ3204" s="14"/>
      <c r="SXK3204" s="14"/>
      <c r="SXL3204" s="14"/>
      <c r="SXM3204" s="14"/>
      <c r="SXN3204" s="14"/>
      <c r="SXO3204" s="14"/>
      <c r="SXP3204" s="14"/>
      <c r="SXQ3204" s="14"/>
      <c r="SXR3204" s="14"/>
      <c r="SXS3204" s="14"/>
      <c r="SXT3204" s="14"/>
      <c r="SXU3204" s="14"/>
      <c r="SXV3204" s="14"/>
      <c r="SXW3204" s="14"/>
      <c r="SXX3204" s="14"/>
      <c r="SXY3204" s="14"/>
      <c r="SXZ3204" s="14"/>
      <c r="SYA3204" s="14"/>
      <c r="SYB3204" s="14"/>
      <c r="SYC3204" s="14"/>
      <c r="SYD3204" s="14"/>
      <c r="SYE3204" s="14"/>
      <c r="SYF3204" s="14"/>
      <c r="SYG3204" s="14"/>
      <c r="SYH3204" s="14"/>
      <c r="SYI3204" s="14"/>
      <c r="SYJ3204" s="14"/>
      <c r="SYK3204" s="14"/>
      <c r="SYL3204" s="14"/>
      <c r="SYM3204" s="14"/>
      <c r="SYN3204" s="14"/>
      <c r="SYO3204" s="14"/>
      <c r="SYP3204" s="14"/>
      <c r="SYQ3204" s="14"/>
      <c r="SYR3204" s="14"/>
      <c r="SYS3204" s="14"/>
      <c r="SYT3204" s="14"/>
      <c r="SYU3204" s="14"/>
      <c r="SYV3204" s="14"/>
      <c r="SYW3204" s="14"/>
      <c r="SYX3204" s="14"/>
      <c r="SYY3204" s="14"/>
      <c r="SYZ3204" s="14"/>
      <c r="SZA3204" s="14"/>
      <c r="SZB3204" s="14"/>
      <c r="SZC3204" s="14"/>
      <c r="SZD3204" s="14"/>
      <c r="SZE3204" s="14"/>
      <c r="SZF3204" s="14"/>
      <c r="SZG3204" s="14"/>
      <c r="SZH3204" s="14"/>
      <c r="SZI3204" s="14"/>
      <c r="SZJ3204" s="14"/>
      <c r="SZK3204" s="14"/>
      <c r="SZL3204" s="14"/>
      <c r="SZM3204" s="14"/>
      <c r="SZN3204" s="14"/>
      <c r="SZO3204" s="14"/>
      <c r="SZP3204" s="14"/>
      <c r="SZQ3204" s="14"/>
      <c r="SZR3204" s="14"/>
      <c r="SZS3204" s="14"/>
      <c r="SZT3204" s="14"/>
      <c r="SZU3204" s="14"/>
      <c r="SZV3204" s="14"/>
      <c r="SZW3204" s="14"/>
      <c r="SZX3204" s="14"/>
      <c r="SZY3204" s="14"/>
      <c r="SZZ3204" s="14"/>
      <c r="TAA3204" s="14"/>
      <c r="TAB3204" s="14"/>
      <c r="TAC3204" s="14"/>
      <c r="TAD3204" s="14"/>
      <c r="TAE3204" s="14"/>
      <c r="TAF3204" s="14"/>
      <c r="TAG3204" s="14"/>
      <c r="TAH3204" s="14"/>
      <c r="TAI3204" s="14"/>
      <c r="TAJ3204" s="14"/>
      <c r="TAK3204" s="14"/>
      <c r="TAL3204" s="14"/>
      <c r="TAM3204" s="14"/>
      <c r="TAN3204" s="14"/>
      <c r="TAO3204" s="14"/>
      <c r="TAP3204" s="14"/>
      <c r="TAQ3204" s="14"/>
      <c r="TAR3204" s="14"/>
      <c r="TAS3204" s="14"/>
      <c r="TAT3204" s="14"/>
      <c r="TAU3204" s="14"/>
      <c r="TAV3204" s="14"/>
      <c r="TAW3204" s="14"/>
      <c r="TAX3204" s="14"/>
      <c r="TAY3204" s="14"/>
      <c r="TAZ3204" s="14"/>
      <c r="TBA3204" s="14"/>
      <c r="TBB3204" s="14"/>
      <c r="TBC3204" s="14"/>
      <c r="TBD3204" s="14"/>
      <c r="TBE3204" s="14"/>
      <c r="TBF3204" s="14"/>
      <c r="TBG3204" s="14"/>
      <c r="TBH3204" s="14"/>
      <c r="TBI3204" s="14"/>
      <c r="TBJ3204" s="14"/>
      <c r="TBK3204" s="14"/>
      <c r="TBL3204" s="14"/>
      <c r="TBM3204" s="14"/>
      <c r="TBN3204" s="14"/>
      <c r="TBO3204" s="14"/>
      <c r="TBP3204" s="14"/>
      <c r="TBQ3204" s="14"/>
      <c r="TBR3204" s="14"/>
      <c r="TBS3204" s="14"/>
      <c r="TBT3204" s="14"/>
      <c r="TBU3204" s="14"/>
      <c r="TBV3204" s="14"/>
      <c r="TBW3204" s="14"/>
      <c r="TBX3204" s="14"/>
      <c r="TBY3204" s="14"/>
      <c r="TBZ3204" s="14"/>
      <c r="TCA3204" s="14"/>
      <c r="TCB3204" s="14"/>
      <c r="TCC3204" s="14"/>
      <c r="TCD3204" s="14"/>
      <c r="TCE3204" s="14"/>
      <c r="TCF3204" s="14"/>
      <c r="TCG3204" s="14"/>
      <c r="TCH3204" s="14"/>
      <c r="TCI3204" s="14"/>
      <c r="TCJ3204" s="14"/>
      <c r="TCK3204" s="14"/>
      <c r="TCL3204" s="14"/>
      <c r="TCM3204" s="14"/>
      <c r="TCN3204" s="14"/>
      <c r="TCO3204" s="14"/>
      <c r="TCP3204" s="14"/>
      <c r="TCQ3204" s="14"/>
      <c r="TCR3204" s="14"/>
      <c r="TCS3204" s="14"/>
      <c r="TCT3204" s="14"/>
      <c r="TCU3204" s="14"/>
      <c r="TCV3204" s="14"/>
      <c r="TCW3204" s="14"/>
      <c r="TCX3204" s="14"/>
      <c r="TCY3204" s="14"/>
      <c r="TCZ3204" s="14"/>
      <c r="TDA3204" s="14"/>
      <c r="TDB3204" s="14"/>
      <c r="TDC3204" s="14"/>
      <c r="TDD3204" s="14"/>
      <c r="TDE3204" s="14"/>
      <c r="TDF3204" s="14"/>
      <c r="TDG3204" s="14"/>
      <c r="TDH3204" s="14"/>
      <c r="TDI3204" s="14"/>
      <c r="TDJ3204" s="14"/>
      <c r="TDK3204" s="14"/>
      <c r="TDL3204" s="14"/>
      <c r="TDM3204" s="14"/>
      <c r="TDN3204" s="14"/>
      <c r="TDO3204" s="14"/>
      <c r="TDP3204" s="14"/>
      <c r="TDQ3204" s="14"/>
      <c r="TDR3204" s="14"/>
      <c r="TDS3204" s="14"/>
      <c r="TDT3204" s="14"/>
      <c r="TDU3204" s="14"/>
      <c r="TDV3204" s="14"/>
      <c r="TDW3204" s="14"/>
      <c r="TDX3204" s="14"/>
      <c r="TDY3204" s="14"/>
      <c r="TDZ3204" s="14"/>
      <c r="TEA3204" s="14"/>
      <c r="TEB3204" s="14"/>
      <c r="TEC3204" s="14"/>
      <c r="TED3204" s="14"/>
      <c r="TEE3204" s="14"/>
      <c r="TEF3204" s="14"/>
      <c r="TEG3204" s="14"/>
      <c r="TEH3204" s="14"/>
      <c r="TEI3204" s="14"/>
      <c r="TEJ3204" s="14"/>
      <c r="TEK3204" s="14"/>
      <c r="TEL3204" s="14"/>
      <c r="TEM3204" s="14"/>
      <c r="TEN3204" s="14"/>
      <c r="TEO3204" s="14"/>
      <c r="TEP3204" s="14"/>
      <c r="TEQ3204" s="14"/>
      <c r="TER3204" s="14"/>
      <c r="TES3204" s="14"/>
      <c r="TET3204" s="14"/>
      <c r="TEU3204" s="14"/>
      <c r="TEV3204" s="14"/>
      <c r="TEW3204" s="14"/>
      <c r="TEX3204" s="14"/>
      <c r="TEY3204" s="14"/>
      <c r="TEZ3204" s="14"/>
      <c r="TFA3204" s="14"/>
      <c r="TFB3204" s="14"/>
      <c r="TFC3204" s="14"/>
      <c r="TFD3204" s="14"/>
      <c r="TFE3204" s="14"/>
      <c r="TFF3204" s="14"/>
      <c r="TFG3204" s="14"/>
      <c r="TFH3204" s="14"/>
      <c r="TFI3204" s="14"/>
      <c r="TFJ3204" s="14"/>
      <c r="TFK3204" s="14"/>
      <c r="TFL3204" s="14"/>
      <c r="TFM3204" s="14"/>
      <c r="TFN3204" s="14"/>
      <c r="TFO3204" s="14"/>
      <c r="TFP3204" s="14"/>
      <c r="TFQ3204" s="14"/>
      <c r="TFR3204" s="14"/>
      <c r="TFS3204" s="14"/>
      <c r="TFT3204" s="14"/>
      <c r="TFU3204" s="14"/>
      <c r="TFV3204" s="14"/>
      <c r="TFW3204" s="14"/>
      <c r="TFX3204" s="14"/>
      <c r="TFY3204" s="14"/>
      <c r="TFZ3204" s="14"/>
      <c r="TGA3204" s="14"/>
      <c r="TGB3204" s="14"/>
      <c r="TGC3204" s="14"/>
      <c r="TGD3204" s="14"/>
      <c r="TGE3204" s="14"/>
      <c r="TGF3204" s="14"/>
      <c r="TGG3204" s="14"/>
      <c r="TGH3204" s="14"/>
      <c r="TGI3204" s="14"/>
      <c r="TGJ3204" s="14"/>
      <c r="TGK3204" s="14"/>
      <c r="TGL3204" s="14"/>
      <c r="TGM3204" s="14"/>
      <c r="TGN3204" s="14"/>
      <c r="TGO3204" s="14"/>
      <c r="TGP3204" s="14"/>
      <c r="TGQ3204" s="14"/>
      <c r="TGR3204" s="14"/>
      <c r="TGS3204" s="14"/>
      <c r="TGT3204" s="14"/>
      <c r="TGU3204" s="14"/>
      <c r="TGV3204" s="14"/>
      <c r="TGW3204" s="14"/>
      <c r="TGX3204" s="14"/>
      <c r="TGY3204" s="14"/>
      <c r="TGZ3204" s="14"/>
      <c r="THA3204" s="14"/>
      <c r="THB3204" s="14"/>
      <c r="THC3204" s="14"/>
      <c r="THD3204" s="14"/>
      <c r="THE3204" s="14"/>
      <c r="THF3204" s="14"/>
      <c r="THG3204" s="14"/>
      <c r="THH3204" s="14"/>
      <c r="THI3204" s="14"/>
      <c r="THJ3204" s="14"/>
      <c r="THK3204" s="14"/>
      <c r="THL3204" s="14"/>
      <c r="THM3204" s="14"/>
      <c r="THN3204" s="14"/>
      <c r="THO3204" s="14"/>
      <c r="THP3204" s="14"/>
      <c r="THQ3204" s="14"/>
      <c r="THR3204" s="14"/>
      <c r="THS3204" s="14"/>
      <c r="THT3204" s="14"/>
      <c r="THU3204" s="14"/>
      <c r="THV3204" s="14"/>
      <c r="THW3204" s="14"/>
      <c r="THX3204" s="14"/>
      <c r="THY3204" s="14"/>
      <c r="THZ3204" s="14"/>
      <c r="TIA3204" s="14"/>
      <c r="TIB3204" s="14"/>
      <c r="TIC3204" s="14"/>
      <c r="TID3204" s="14"/>
      <c r="TIE3204" s="14"/>
      <c r="TIF3204" s="14"/>
      <c r="TIG3204" s="14"/>
      <c r="TIH3204" s="14"/>
      <c r="TII3204" s="14"/>
      <c r="TIJ3204" s="14"/>
      <c r="TIK3204" s="14"/>
      <c r="TIL3204" s="14"/>
      <c r="TIM3204" s="14"/>
      <c r="TIN3204" s="14"/>
      <c r="TIO3204" s="14"/>
      <c r="TIP3204" s="14"/>
      <c r="TIQ3204" s="14"/>
      <c r="TIR3204" s="14"/>
      <c r="TIS3204" s="14"/>
      <c r="TIT3204" s="14"/>
      <c r="TIU3204" s="14"/>
      <c r="TIV3204" s="14"/>
      <c r="TIW3204" s="14"/>
      <c r="TIX3204" s="14"/>
      <c r="TIY3204" s="14"/>
      <c r="TIZ3204" s="14"/>
      <c r="TJA3204" s="14"/>
      <c r="TJB3204" s="14"/>
      <c r="TJC3204" s="14"/>
      <c r="TJD3204" s="14"/>
      <c r="TJE3204" s="14"/>
      <c r="TJF3204" s="14"/>
      <c r="TJG3204" s="14"/>
      <c r="TJH3204" s="14"/>
      <c r="TJI3204" s="14"/>
      <c r="TJJ3204" s="14"/>
      <c r="TJK3204" s="14"/>
      <c r="TJL3204" s="14"/>
      <c r="TJM3204" s="14"/>
      <c r="TJN3204" s="14"/>
      <c r="TJO3204" s="14"/>
      <c r="TJP3204" s="14"/>
      <c r="TJQ3204" s="14"/>
      <c r="TJR3204" s="14"/>
      <c r="TJS3204" s="14"/>
      <c r="TJT3204" s="14"/>
      <c r="TJU3204" s="14"/>
      <c r="TJV3204" s="14"/>
      <c r="TJW3204" s="14"/>
      <c r="TJX3204" s="14"/>
      <c r="TJY3204" s="14"/>
      <c r="TJZ3204" s="14"/>
      <c r="TKA3204" s="14"/>
      <c r="TKB3204" s="14"/>
      <c r="TKC3204" s="14"/>
      <c r="TKD3204" s="14"/>
      <c r="TKE3204" s="14"/>
      <c r="TKF3204" s="14"/>
      <c r="TKG3204" s="14"/>
      <c r="TKH3204" s="14"/>
      <c r="TKI3204" s="14"/>
      <c r="TKJ3204" s="14"/>
      <c r="TKK3204" s="14"/>
      <c r="TKL3204" s="14"/>
      <c r="TKM3204" s="14"/>
      <c r="TKN3204" s="14"/>
      <c r="TKO3204" s="14"/>
      <c r="TKP3204" s="14"/>
      <c r="TKQ3204" s="14"/>
      <c r="TKR3204" s="14"/>
      <c r="TKS3204" s="14"/>
      <c r="TKT3204" s="14"/>
      <c r="TKU3204" s="14"/>
      <c r="TKV3204" s="14"/>
      <c r="TKW3204" s="14"/>
      <c r="TKX3204" s="14"/>
      <c r="TKY3204" s="14"/>
      <c r="TKZ3204" s="14"/>
      <c r="TLA3204" s="14"/>
      <c r="TLB3204" s="14"/>
      <c r="TLC3204" s="14"/>
      <c r="TLD3204" s="14"/>
      <c r="TLE3204" s="14"/>
      <c r="TLF3204" s="14"/>
      <c r="TLG3204" s="14"/>
      <c r="TLH3204" s="14"/>
      <c r="TLI3204" s="14"/>
      <c r="TLJ3204" s="14"/>
      <c r="TLK3204" s="14"/>
      <c r="TLL3204" s="14"/>
      <c r="TLM3204" s="14"/>
      <c r="TLN3204" s="14"/>
      <c r="TLO3204" s="14"/>
      <c r="TLP3204" s="14"/>
      <c r="TLQ3204" s="14"/>
      <c r="TLR3204" s="14"/>
      <c r="TLS3204" s="14"/>
      <c r="TLT3204" s="14"/>
      <c r="TLU3204" s="14"/>
      <c r="TLV3204" s="14"/>
      <c r="TLW3204" s="14"/>
      <c r="TLX3204" s="14"/>
      <c r="TLY3204" s="14"/>
      <c r="TLZ3204" s="14"/>
      <c r="TMA3204" s="14"/>
      <c r="TMB3204" s="14"/>
      <c r="TMC3204" s="14"/>
      <c r="TMD3204" s="14"/>
      <c r="TME3204" s="14"/>
      <c r="TMF3204" s="14"/>
      <c r="TMG3204" s="14"/>
      <c r="TMH3204" s="14"/>
      <c r="TMI3204" s="14"/>
      <c r="TMJ3204" s="14"/>
      <c r="TMK3204" s="14"/>
      <c r="TML3204" s="14"/>
      <c r="TMM3204" s="14"/>
      <c r="TMN3204" s="14"/>
      <c r="TMO3204" s="14"/>
      <c r="TMP3204" s="14"/>
      <c r="TMQ3204" s="14"/>
      <c r="TMR3204" s="14"/>
      <c r="TMS3204" s="14"/>
      <c r="TMT3204" s="14"/>
      <c r="TMU3204" s="14"/>
      <c r="TMV3204" s="14"/>
      <c r="TMW3204" s="14"/>
      <c r="TMX3204" s="14"/>
      <c r="TMY3204" s="14"/>
      <c r="TMZ3204" s="14"/>
      <c r="TNA3204" s="14"/>
      <c r="TNB3204" s="14"/>
      <c r="TNC3204" s="14"/>
      <c r="TND3204" s="14"/>
      <c r="TNE3204" s="14"/>
      <c r="TNF3204" s="14"/>
      <c r="TNG3204" s="14"/>
      <c r="TNH3204" s="14"/>
      <c r="TNI3204" s="14"/>
      <c r="TNJ3204" s="14"/>
      <c r="TNK3204" s="14"/>
      <c r="TNL3204" s="14"/>
      <c r="TNM3204" s="14"/>
      <c r="TNN3204" s="14"/>
      <c r="TNO3204" s="14"/>
      <c r="TNP3204" s="14"/>
      <c r="TNQ3204" s="14"/>
      <c r="TNR3204" s="14"/>
      <c r="TNS3204" s="14"/>
      <c r="TNT3204" s="14"/>
      <c r="TNU3204" s="14"/>
      <c r="TNV3204" s="14"/>
      <c r="TNW3204" s="14"/>
      <c r="TNX3204" s="14"/>
      <c r="TNY3204" s="14"/>
      <c r="TNZ3204" s="14"/>
      <c r="TOA3204" s="14"/>
      <c r="TOB3204" s="14"/>
      <c r="TOC3204" s="14"/>
      <c r="TOD3204" s="14"/>
      <c r="TOE3204" s="14"/>
      <c r="TOF3204" s="14"/>
      <c r="TOG3204" s="14"/>
      <c r="TOH3204" s="14"/>
      <c r="TOI3204" s="14"/>
      <c r="TOJ3204" s="14"/>
      <c r="TOK3204" s="14"/>
      <c r="TOL3204" s="14"/>
      <c r="TOM3204" s="14"/>
      <c r="TON3204" s="14"/>
      <c r="TOO3204" s="14"/>
      <c r="TOP3204" s="14"/>
      <c r="TOQ3204" s="14"/>
      <c r="TOR3204" s="14"/>
      <c r="TOS3204" s="14"/>
      <c r="TOT3204" s="14"/>
      <c r="TOU3204" s="14"/>
      <c r="TOV3204" s="14"/>
      <c r="TOW3204" s="14"/>
      <c r="TOX3204" s="14"/>
      <c r="TOY3204" s="14"/>
      <c r="TOZ3204" s="14"/>
      <c r="TPA3204" s="14"/>
      <c r="TPB3204" s="14"/>
      <c r="TPC3204" s="14"/>
      <c r="TPD3204" s="14"/>
      <c r="TPE3204" s="14"/>
      <c r="TPF3204" s="14"/>
      <c r="TPG3204" s="14"/>
      <c r="TPH3204" s="14"/>
      <c r="TPI3204" s="14"/>
      <c r="TPJ3204" s="14"/>
      <c r="TPK3204" s="14"/>
      <c r="TPL3204" s="14"/>
      <c r="TPM3204" s="14"/>
      <c r="TPN3204" s="14"/>
      <c r="TPO3204" s="14"/>
      <c r="TPP3204" s="14"/>
      <c r="TPQ3204" s="14"/>
      <c r="TPR3204" s="14"/>
      <c r="TPS3204" s="14"/>
      <c r="TPT3204" s="14"/>
      <c r="TPU3204" s="14"/>
      <c r="TPV3204" s="14"/>
      <c r="TPW3204" s="14"/>
      <c r="TPX3204" s="14"/>
      <c r="TPY3204" s="14"/>
      <c r="TPZ3204" s="14"/>
      <c r="TQA3204" s="14"/>
      <c r="TQB3204" s="14"/>
      <c r="TQC3204" s="14"/>
      <c r="TQD3204" s="14"/>
      <c r="TQE3204" s="14"/>
      <c r="TQF3204" s="14"/>
      <c r="TQG3204" s="14"/>
      <c r="TQH3204" s="14"/>
      <c r="TQI3204" s="14"/>
      <c r="TQJ3204" s="14"/>
      <c r="TQK3204" s="14"/>
      <c r="TQL3204" s="14"/>
      <c r="TQM3204" s="14"/>
      <c r="TQN3204" s="14"/>
      <c r="TQO3204" s="14"/>
      <c r="TQP3204" s="14"/>
      <c r="TQQ3204" s="14"/>
      <c r="TQR3204" s="14"/>
      <c r="TQS3204" s="14"/>
      <c r="TQT3204" s="14"/>
      <c r="TQU3204" s="14"/>
      <c r="TQV3204" s="14"/>
      <c r="TQW3204" s="14"/>
      <c r="TQX3204" s="14"/>
      <c r="TQY3204" s="14"/>
      <c r="TQZ3204" s="14"/>
      <c r="TRA3204" s="14"/>
      <c r="TRB3204" s="14"/>
      <c r="TRC3204" s="14"/>
      <c r="TRD3204" s="14"/>
      <c r="TRE3204" s="14"/>
      <c r="TRF3204" s="14"/>
      <c r="TRG3204" s="14"/>
      <c r="TRH3204" s="14"/>
      <c r="TRI3204" s="14"/>
      <c r="TRJ3204" s="14"/>
      <c r="TRK3204" s="14"/>
      <c r="TRL3204" s="14"/>
      <c r="TRM3204" s="14"/>
      <c r="TRN3204" s="14"/>
      <c r="TRO3204" s="14"/>
      <c r="TRP3204" s="14"/>
      <c r="TRQ3204" s="14"/>
      <c r="TRR3204" s="14"/>
      <c r="TRS3204" s="14"/>
      <c r="TRT3204" s="14"/>
      <c r="TRU3204" s="14"/>
      <c r="TRV3204" s="14"/>
      <c r="TRW3204" s="14"/>
      <c r="TRX3204" s="14"/>
      <c r="TRY3204" s="14"/>
      <c r="TRZ3204" s="14"/>
      <c r="TSA3204" s="14"/>
      <c r="TSB3204" s="14"/>
      <c r="TSC3204" s="14"/>
      <c r="TSD3204" s="14"/>
      <c r="TSE3204" s="14"/>
      <c r="TSF3204" s="14"/>
      <c r="TSG3204" s="14"/>
      <c r="TSH3204" s="14"/>
      <c r="TSI3204" s="14"/>
      <c r="TSJ3204" s="14"/>
      <c r="TSK3204" s="14"/>
      <c r="TSL3204" s="14"/>
      <c r="TSM3204" s="14"/>
      <c r="TSN3204" s="14"/>
      <c r="TSO3204" s="14"/>
      <c r="TSP3204" s="14"/>
      <c r="TSQ3204" s="14"/>
      <c r="TSR3204" s="14"/>
      <c r="TSS3204" s="14"/>
      <c r="TST3204" s="14"/>
      <c r="TSU3204" s="14"/>
      <c r="TSV3204" s="14"/>
      <c r="TSW3204" s="14"/>
      <c r="TSX3204" s="14"/>
      <c r="TSY3204" s="14"/>
      <c r="TSZ3204" s="14"/>
      <c r="TTA3204" s="14"/>
      <c r="TTB3204" s="14"/>
      <c r="TTC3204" s="14"/>
      <c r="TTD3204" s="14"/>
      <c r="TTE3204" s="14"/>
      <c r="TTF3204" s="14"/>
      <c r="TTG3204" s="14"/>
      <c r="TTH3204" s="14"/>
      <c r="TTI3204" s="14"/>
      <c r="TTJ3204" s="14"/>
      <c r="TTK3204" s="14"/>
      <c r="TTL3204" s="14"/>
      <c r="TTM3204" s="14"/>
      <c r="TTN3204" s="14"/>
      <c r="TTO3204" s="14"/>
      <c r="TTP3204" s="14"/>
      <c r="TTQ3204" s="14"/>
      <c r="TTR3204" s="14"/>
      <c r="TTS3204" s="14"/>
      <c r="TTT3204" s="14"/>
      <c r="TTU3204" s="14"/>
      <c r="TTV3204" s="14"/>
      <c r="TTW3204" s="14"/>
      <c r="TTX3204" s="14"/>
      <c r="TTY3204" s="14"/>
      <c r="TTZ3204" s="14"/>
      <c r="TUA3204" s="14"/>
      <c r="TUB3204" s="14"/>
      <c r="TUC3204" s="14"/>
      <c r="TUD3204" s="14"/>
      <c r="TUE3204" s="14"/>
      <c r="TUF3204" s="14"/>
      <c r="TUG3204" s="14"/>
      <c r="TUH3204" s="14"/>
      <c r="TUI3204" s="14"/>
      <c r="TUJ3204" s="14"/>
      <c r="TUK3204" s="14"/>
      <c r="TUL3204" s="14"/>
      <c r="TUM3204" s="14"/>
      <c r="TUN3204" s="14"/>
      <c r="TUO3204" s="14"/>
      <c r="TUP3204" s="14"/>
      <c r="TUQ3204" s="14"/>
      <c r="TUR3204" s="14"/>
      <c r="TUS3204" s="14"/>
      <c r="TUT3204" s="14"/>
      <c r="TUU3204" s="14"/>
      <c r="TUV3204" s="14"/>
      <c r="TUW3204" s="14"/>
      <c r="TUX3204" s="14"/>
      <c r="TUY3204" s="14"/>
      <c r="TUZ3204" s="14"/>
      <c r="TVA3204" s="14"/>
      <c r="TVB3204" s="14"/>
      <c r="TVC3204" s="14"/>
      <c r="TVD3204" s="14"/>
      <c r="TVE3204" s="14"/>
      <c r="TVF3204" s="14"/>
      <c r="TVG3204" s="14"/>
      <c r="TVH3204" s="14"/>
      <c r="TVI3204" s="14"/>
      <c r="TVJ3204" s="14"/>
      <c r="TVK3204" s="14"/>
      <c r="TVL3204" s="14"/>
      <c r="TVM3204" s="14"/>
      <c r="TVN3204" s="14"/>
      <c r="TVO3204" s="14"/>
      <c r="TVP3204" s="14"/>
      <c r="TVQ3204" s="14"/>
      <c r="TVR3204" s="14"/>
      <c r="TVS3204" s="14"/>
      <c r="TVT3204" s="14"/>
      <c r="TVU3204" s="14"/>
      <c r="TVV3204" s="14"/>
      <c r="TVW3204" s="14"/>
      <c r="TVX3204" s="14"/>
      <c r="TVY3204" s="14"/>
      <c r="TVZ3204" s="14"/>
      <c r="TWA3204" s="14"/>
      <c r="TWB3204" s="14"/>
      <c r="TWC3204" s="14"/>
      <c r="TWD3204" s="14"/>
      <c r="TWE3204" s="14"/>
      <c r="TWF3204" s="14"/>
      <c r="TWG3204" s="14"/>
      <c r="TWH3204" s="14"/>
      <c r="TWI3204" s="14"/>
      <c r="TWJ3204" s="14"/>
      <c r="TWK3204" s="14"/>
      <c r="TWL3204" s="14"/>
      <c r="TWM3204" s="14"/>
      <c r="TWN3204" s="14"/>
      <c r="TWO3204" s="14"/>
      <c r="TWP3204" s="14"/>
      <c r="TWQ3204" s="14"/>
      <c r="TWR3204" s="14"/>
      <c r="TWS3204" s="14"/>
      <c r="TWT3204" s="14"/>
      <c r="TWU3204" s="14"/>
      <c r="TWV3204" s="14"/>
      <c r="TWW3204" s="14"/>
      <c r="TWX3204" s="14"/>
      <c r="TWY3204" s="14"/>
      <c r="TWZ3204" s="14"/>
      <c r="TXA3204" s="14"/>
      <c r="TXB3204" s="14"/>
      <c r="TXC3204" s="14"/>
      <c r="TXD3204" s="14"/>
      <c r="TXE3204" s="14"/>
      <c r="TXF3204" s="14"/>
      <c r="TXG3204" s="14"/>
      <c r="TXH3204" s="14"/>
      <c r="TXI3204" s="14"/>
      <c r="TXJ3204" s="14"/>
      <c r="TXK3204" s="14"/>
      <c r="TXL3204" s="14"/>
      <c r="TXM3204" s="14"/>
      <c r="TXN3204" s="14"/>
      <c r="TXO3204" s="14"/>
      <c r="TXP3204" s="14"/>
      <c r="TXQ3204" s="14"/>
      <c r="TXR3204" s="14"/>
      <c r="TXS3204" s="14"/>
      <c r="TXT3204" s="14"/>
      <c r="TXU3204" s="14"/>
      <c r="TXV3204" s="14"/>
      <c r="TXW3204" s="14"/>
      <c r="TXX3204" s="14"/>
      <c r="TXY3204" s="14"/>
      <c r="TXZ3204" s="14"/>
      <c r="TYA3204" s="14"/>
      <c r="TYB3204" s="14"/>
      <c r="TYC3204" s="14"/>
      <c r="TYD3204" s="14"/>
      <c r="TYE3204" s="14"/>
      <c r="TYF3204" s="14"/>
      <c r="TYG3204" s="14"/>
      <c r="TYH3204" s="14"/>
      <c r="TYI3204" s="14"/>
      <c r="TYJ3204" s="14"/>
      <c r="TYK3204" s="14"/>
      <c r="TYL3204" s="14"/>
      <c r="TYM3204" s="14"/>
      <c r="TYN3204" s="14"/>
      <c r="TYO3204" s="14"/>
      <c r="TYP3204" s="14"/>
      <c r="TYQ3204" s="14"/>
      <c r="TYR3204" s="14"/>
      <c r="TYS3204" s="14"/>
      <c r="TYT3204" s="14"/>
      <c r="TYU3204" s="14"/>
      <c r="TYV3204" s="14"/>
      <c r="TYW3204" s="14"/>
      <c r="TYX3204" s="14"/>
      <c r="TYY3204" s="14"/>
      <c r="TYZ3204" s="14"/>
      <c r="TZA3204" s="14"/>
      <c r="TZB3204" s="14"/>
      <c r="TZC3204" s="14"/>
      <c r="TZD3204" s="14"/>
      <c r="TZE3204" s="14"/>
      <c r="TZF3204" s="14"/>
      <c r="TZG3204" s="14"/>
      <c r="TZH3204" s="14"/>
      <c r="TZI3204" s="14"/>
      <c r="TZJ3204" s="14"/>
      <c r="TZK3204" s="14"/>
      <c r="TZL3204" s="14"/>
      <c r="TZM3204" s="14"/>
      <c r="TZN3204" s="14"/>
      <c r="TZO3204" s="14"/>
      <c r="TZP3204" s="14"/>
      <c r="TZQ3204" s="14"/>
      <c r="TZR3204" s="14"/>
      <c r="TZS3204" s="14"/>
      <c r="TZT3204" s="14"/>
      <c r="TZU3204" s="14"/>
      <c r="TZV3204" s="14"/>
      <c r="TZW3204" s="14"/>
      <c r="TZX3204" s="14"/>
      <c r="TZY3204" s="14"/>
      <c r="TZZ3204" s="14"/>
      <c r="UAA3204" s="14"/>
      <c r="UAB3204" s="14"/>
      <c r="UAC3204" s="14"/>
      <c r="UAD3204" s="14"/>
      <c r="UAE3204" s="14"/>
      <c r="UAF3204" s="14"/>
      <c r="UAG3204" s="14"/>
      <c r="UAH3204" s="14"/>
      <c r="UAI3204" s="14"/>
      <c r="UAJ3204" s="14"/>
      <c r="UAK3204" s="14"/>
      <c r="UAL3204" s="14"/>
      <c r="UAM3204" s="14"/>
      <c r="UAN3204" s="14"/>
      <c r="UAO3204" s="14"/>
      <c r="UAP3204" s="14"/>
      <c r="UAQ3204" s="14"/>
      <c r="UAR3204" s="14"/>
      <c r="UAS3204" s="14"/>
      <c r="UAT3204" s="14"/>
      <c r="UAU3204" s="14"/>
      <c r="UAV3204" s="14"/>
      <c r="UAW3204" s="14"/>
      <c r="UAX3204" s="14"/>
      <c r="UAY3204" s="14"/>
      <c r="UAZ3204" s="14"/>
      <c r="UBA3204" s="14"/>
      <c r="UBB3204" s="14"/>
      <c r="UBC3204" s="14"/>
      <c r="UBD3204" s="14"/>
      <c r="UBE3204" s="14"/>
      <c r="UBF3204" s="14"/>
      <c r="UBG3204" s="14"/>
      <c r="UBH3204" s="14"/>
      <c r="UBI3204" s="14"/>
      <c r="UBJ3204" s="14"/>
      <c r="UBK3204" s="14"/>
      <c r="UBL3204" s="14"/>
      <c r="UBM3204" s="14"/>
      <c r="UBN3204" s="14"/>
      <c r="UBO3204" s="14"/>
      <c r="UBP3204" s="14"/>
      <c r="UBQ3204" s="14"/>
      <c r="UBR3204" s="14"/>
      <c r="UBS3204" s="14"/>
      <c r="UBT3204" s="14"/>
      <c r="UBU3204" s="14"/>
      <c r="UBV3204" s="14"/>
      <c r="UBW3204" s="14"/>
      <c r="UBX3204" s="14"/>
      <c r="UBY3204" s="14"/>
      <c r="UBZ3204" s="14"/>
      <c r="UCA3204" s="14"/>
      <c r="UCB3204" s="14"/>
      <c r="UCC3204" s="14"/>
      <c r="UCD3204" s="14"/>
      <c r="UCE3204" s="14"/>
      <c r="UCF3204" s="14"/>
      <c r="UCG3204" s="14"/>
      <c r="UCH3204" s="14"/>
      <c r="UCI3204" s="14"/>
      <c r="UCJ3204" s="14"/>
      <c r="UCK3204" s="14"/>
      <c r="UCL3204" s="14"/>
      <c r="UCM3204" s="14"/>
      <c r="UCN3204" s="14"/>
      <c r="UCO3204" s="14"/>
      <c r="UCP3204" s="14"/>
      <c r="UCQ3204" s="14"/>
      <c r="UCR3204" s="14"/>
      <c r="UCS3204" s="14"/>
      <c r="UCT3204" s="14"/>
      <c r="UCU3204" s="14"/>
      <c r="UCV3204" s="14"/>
      <c r="UCW3204" s="14"/>
      <c r="UCX3204" s="14"/>
      <c r="UCY3204" s="14"/>
      <c r="UCZ3204" s="14"/>
      <c r="UDA3204" s="14"/>
      <c r="UDB3204" s="14"/>
      <c r="UDC3204" s="14"/>
      <c r="UDD3204" s="14"/>
      <c r="UDE3204" s="14"/>
      <c r="UDF3204" s="14"/>
      <c r="UDG3204" s="14"/>
      <c r="UDH3204" s="14"/>
      <c r="UDI3204" s="14"/>
      <c r="UDJ3204" s="14"/>
      <c r="UDK3204" s="14"/>
      <c r="UDL3204" s="14"/>
      <c r="UDM3204" s="14"/>
      <c r="UDN3204" s="14"/>
      <c r="UDO3204" s="14"/>
      <c r="UDP3204" s="14"/>
      <c r="UDQ3204" s="14"/>
      <c r="UDR3204" s="14"/>
      <c r="UDS3204" s="14"/>
      <c r="UDT3204" s="14"/>
      <c r="UDU3204" s="14"/>
      <c r="UDV3204" s="14"/>
      <c r="UDW3204" s="14"/>
      <c r="UDX3204" s="14"/>
      <c r="UDY3204" s="14"/>
      <c r="UDZ3204" s="14"/>
      <c r="UEA3204" s="14"/>
      <c r="UEB3204" s="14"/>
      <c r="UEC3204" s="14"/>
      <c r="UED3204" s="14"/>
      <c r="UEE3204" s="14"/>
      <c r="UEF3204" s="14"/>
      <c r="UEG3204" s="14"/>
      <c r="UEH3204" s="14"/>
      <c r="UEI3204" s="14"/>
      <c r="UEJ3204" s="14"/>
      <c r="UEK3204" s="14"/>
      <c r="UEL3204" s="14"/>
      <c r="UEM3204" s="14"/>
      <c r="UEN3204" s="14"/>
      <c r="UEO3204" s="14"/>
      <c r="UEP3204" s="14"/>
      <c r="UEQ3204" s="14"/>
      <c r="UER3204" s="14"/>
      <c r="UES3204" s="14"/>
      <c r="UET3204" s="14"/>
      <c r="UEU3204" s="14"/>
      <c r="UEV3204" s="14"/>
      <c r="UEW3204" s="14"/>
      <c r="UEX3204" s="14"/>
      <c r="UEY3204" s="14"/>
      <c r="UEZ3204" s="14"/>
      <c r="UFA3204" s="14"/>
      <c r="UFB3204" s="14"/>
      <c r="UFC3204" s="14"/>
      <c r="UFD3204" s="14"/>
      <c r="UFE3204" s="14"/>
      <c r="UFF3204" s="14"/>
      <c r="UFG3204" s="14"/>
      <c r="UFH3204" s="14"/>
      <c r="UFI3204" s="14"/>
      <c r="UFJ3204" s="14"/>
      <c r="UFK3204" s="14"/>
      <c r="UFL3204" s="14"/>
      <c r="UFM3204" s="14"/>
      <c r="UFN3204" s="14"/>
      <c r="UFO3204" s="14"/>
      <c r="UFP3204" s="14"/>
      <c r="UFQ3204" s="14"/>
      <c r="UFR3204" s="14"/>
      <c r="UFS3204" s="14"/>
      <c r="UFT3204" s="14"/>
      <c r="UFU3204" s="14"/>
      <c r="UFV3204" s="14"/>
      <c r="UFW3204" s="14"/>
      <c r="UFX3204" s="14"/>
      <c r="UFY3204" s="14"/>
      <c r="UFZ3204" s="14"/>
      <c r="UGA3204" s="14"/>
      <c r="UGB3204" s="14"/>
      <c r="UGC3204" s="14"/>
      <c r="UGD3204" s="14"/>
      <c r="UGE3204" s="14"/>
      <c r="UGF3204" s="14"/>
      <c r="UGG3204" s="14"/>
      <c r="UGH3204" s="14"/>
      <c r="UGI3204" s="14"/>
      <c r="UGJ3204" s="14"/>
      <c r="UGK3204" s="14"/>
      <c r="UGL3204" s="14"/>
      <c r="UGM3204" s="14"/>
      <c r="UGN3204" s="14"/>
      <c r="UGO3204" s="14"/>
      <c r="UGP3204" s="14"/>
      <c r="UGQ3204" s="14"/>
      <c r="UGR3204" s="14"/>
      <c r="UGS3204" s="14"/>
      <c r="UGT3204" s="14"/>
      <c r="UGU3204" s="14"/>
      <c r="UGV3204" s="14"/>
      <c r="UGW3204" s="14"/>
      <c r="UGX3204" s="14"/>
      <c r="UGY3204" s="14"/>
      <c r="UGZ3204" s="14"/>
      <c r="UHA3204" s="14"/>
      <c r="UHB3204" s="14"/>
      <c r="UHC3204" s="14"/>
      <c r="UHD3204" s="14"/>
      <c r="UHE3204" s="14"/>
      <c r="UHF3204" s="14"/>
      <c r="UHG3204" s="14"/>
      <c r="UHH3204" s="14"/>
      <c r="UHI3204" s="14"/>
      <c r="UHJ3204" s="14"/>
      <c r="UHK3204" s="14"/>
      <c r="UHL3204" s="14"/>
      <c r="UHM3204" s="14"/>
      <c r="UHN3204" s="14"/>
      <c r="UHO3204" s="14"/>
      <c r="UHP3204" s="14"/>
      <c r="UHQ3204" s="14"/>
      <c r="UHR3204" s="14"/>
      <c r="UHS3204" s="14"/>
      <c r="UHT3204" s="14"/>
      <c r="UHU3204" s="14"/>
      <c r="UHV3204" s="14"/>
      <c r="UHW3204" s="14"/>
      <c r="UHX3204" s="14"/>
      <c r="UHY3204" s="14"/>
      <c r="UHZ3204" s="14"/>
      <c r="UIA3204" s="14"/>
      <c r="UIB3204" s="14"/>
      <c r="UIC3204" s="14"/>
      <c r="UID3204" s="14"/>
      <c r="UIE3204" s="14"/>
      <c r="UIF3204" s="14"/>
      <c r="UIG3204" s="14"/>
      <c r="UIH3204" s="14"/>
      <c r="UII3204" s="14"/>
      <c r="UIJ3204" s="14"/>
      <c r="UIK3204" s="14"/>
      <c r="UIL3204" s="14"/>
      <c r="UIM3204" s="14"/>
      <c r="UIN3204" s="14"/>
      <c r="UIO3204" s="14"/>
      <c r="UIP3204" s="14"/>
      <c r="UIQ3204" s="14"/>
      <c r="UIR3204" s="14"/>
      <c r="UIS3204" s="14"/>
      <c r="UIT3204" s="14"/>
      <c r="UIU3204" s="14"/>
      <c r="UIV3204" s="14"/>
      <c r="UIW3204" s="14"/>
      <c r="UIX3204" s="14"/>
      <c r="UIY3204" s="14"/>
      <c r="UIZ3204" s="14"/>
      <c r="UJA3204" s="14"/>
      <c r="UJB3204" s="14"/>
      <c r="UJC3204" s="14"/>
      <c r="UJD3204" s="14"/>
      <c r="UJE3204" s="14"/>
      <c r="UJF3204" s="14"/>
      <c r="UJG3204" s="14"/>
      <c r="UJH3204" s="14"/>
      <c r="UJI3204" s="14"/>
      <c r="UJJ3204" s="14"/>
      <c r="UJK3204" s="14"/>
      <c r="UJL3204" s="14"/>
      <c r="UJM3204" s="14"/>
      <c r="UJN3204" s="14"/>
      <c r="UJO3204" s="14"/>
      <c r="UJP3204" s="14"/>
      <c r="UJQ3204" s="14"/>
      <c r="UJR3204" s="14"/>
      <c r="UJS3204" s="14"/>
      <c r="UJT3204" s="14"/>
      <c r="UJU3204" s="14"/>
      <c r="UJV3204" s="14"/>
      <c r="UJW3204" s="14"/>
      <c r="UJX3204" s="14"/>
      <c r="UJY3204" s="14"/>
      <c r="UJZ3204" s="14"/>
      <c r="UKA3204" s="14"/>
      <c r="UKB3204" s="14"/>
      <c r="UKC3204" s="14"/>
      <c r="UKD3204" s="14"/>
      <c r="UKE3204" s="14"/>
      <c r="UKF3204" s="14"/>
      <c r="UKG3204" s="14"/>
      <c r="UKH3204" s="14"/>
      <c r="UKI3204" s="14"/>
      <c r="UKJ3204" s="14"/>
      <c r="UKK3204" s="14"/>
      <c r="UKL3204" s="14"/>
      <c r="UKM3204" s="14"/>
      <c r="UKN3204" s="14"/>
      <c r="UKO3204" s="14"/>
      <c r="UKP3204" s="14"/>
      <c r="UKQ3204" s="14"/>
      <c r="UKR3204" s="14"/>
      <c r="UKS3204" s="14"/>
      <c r="UKT3204" s="14"/>
      <c r="UKU3204" s="14"/>
      <c r="UKV3204" s="14"/>
      <c r="UKW3204" s="14"/>
      <c r="UKX3204" s="14"/>
      <c r="UKY3204" s="14"/>
      <c r="UKZ3204" s="14"/>
      <c r="ULA3204" s="14"/>
      <c r="ULB3204" s="14"/>
      <c r="ULC3204" s="14"/>
      <c r="ULD3204" s="14"/>
      <c r="ULE3204" s="14"/>
      <c r="ULF3204" s="14"/>
      <c r="ULG3204" s="14"/>
      <c r="ULH3204" s="14"/>
      <c r="ULI3204" s="14"/>
      <c r="ULJ3204" s="14"/>
      <c r="ULK3204" s="14"/>
      <c r="ULL3204" s="14"/>
      <c r="ULM3204" s="14"/>
      <c r="ULN3204" s="14"/>
      <c r="ULO3204" s="14"/>
      <c r="ULP3204" s="14"/>
      <c r="ULQ3204" s="14"/>
      <c r="ULR3204" s="14"/>
      <c r="ULS3204" s="14"/>
      <c r="ULT3204" s="14"/>
      <c r="ULU3204" s="14"/>
      <c r="ULV3204" s="14"/>
      <c r="ULW3204" s="14"/>
      <c r="ULX3204" s="14"/>
      <c r="ULY3204" s="14"/>
      <c r="ULZ3204" s="14"/>
      <c r="UMA3204" s="14"/>
      <c r="UMB3204" s="14"/>
      <c r="UMC3204" s="14"/>
      <c r="UMD3204" s="14"/>
      <c r="UME3204" s="14"/>
      <c r="UMF3204" s="14"/>
      <c r="UMG3204" s="14"/>
      <c r="UMH3204" s="14"/>
      <c r="UMI3204" s="14"/>
      <c r="UMJ3204" s="14"/>
      <c r="UMK3204" s="14"/>
      <c r="UML3204" s="14"/>
      <c r="UMM3204" s="14"/>
      <c r="UMN3204" s="14"/>
      <c r="UMO3204" s="14"/>
      <c r="UMP3204" s="14"/>
      <c r="UMQ3204" s="14"/>
      <c r="UMR3204" s="14"/>
      <c r="UMS3204" s="14"/>
      <c r="UMT3204" s="14"/>
      <c r="UMU3204" s="14"/>
      <c r="UMV3204" s="14"/>
      <c r="UMW3204" s="14"/>
      <c r="UMX3204" s="14"/>
      <c r="UMY3204" s="14"/>
      <c r="UMZ3204" s="14"/>
      <c r="UNA3204" s="14"/>
      <c r="UNB3204" s="14"/>
      <c r="UNC3204" s="14"/>
      <c r="UND3204" s="14"/>
      <c r="UNE3204" s="14"/>
      <c r="UNF3204" s="14"/>
      <c r="UNG3204" s="14"/>
      <c r="UNH3204" s="14"/>
      <c r="UNI3204" s="14"/>
      <c r="UNJ3204" s="14"/>
      <c r="UNK3204" s="14"/>
      <c r="UNL3204" s="14"/>
      <c r="UNM3204" s="14"/>
      <c r="UNN3204" s="14"/>
      <c r="UNO3204" s="14"/>
      <c r="UNP3204" s="14"/>
      <c r="UNQ3204" s="14"/>
      <c r="UNR3204" s="14"/>
      <c r="UNS3204" s="14"/>
      <c r="UNT3204" s="14"/>
      <c r="UNU3204" s="14"/>
      <c r="UNV3204" s="14"/>
      <c r="UNW3204" s="14"/>
      <c r="UNX3204" s="14"/>
      <c r="UNY3204" s="14"/>
      <c r="UNZ3204" s="14"/>
      <c r="UOA3204" s="14"/>
      <c r="UOB3204" s="14"/>
      <c r="UOC3204" s="14"/>
      <c r="UOD3204" s="14"/>
      <c r="UOE3204" s="14"/>
      <c r="UOF3204" s="14"/>
      <c r="UOG3204" s="14"/>
      <c r="UOH3204" s="14"/>
      <c r="UOI3204" s="14"/>
      <c r="UOJ3204" s="14"/>
      <c r="UOK3204" s="14"/>
      <c r="UOL3204" s="14"/>
      <c r="UOM3204" s="14"/>
      <c r="UON3204" s="14"/>
      <c r="UOO3204" s="14"/>
      <c r="UOP3204" s="14"/>
      <c r="UOQ3204" s="14"/>
      <c r="UOR3204" s="14"/>
      <c r="UOS3204" s="14"/>
      <c r="UOT3204" s="14"/>
      <c r="UOU3204" s="14"/>
      <c r="UOV3204" s="14"/>
      <c r="UOW3204" s="14"/>
      <c r="UOX3204" s="14"/>
      <c r="UOY3204" s="14"/>
      <c r="UOZ3204" s="14"/>
      <c r="UPA3204" s="14"/>
      <c r="UPB3204" s="14"/>
      <c r="UPC3204" s="14"/>
      <c r="UPD3204" s="14"/>
      <c r="UPE3204" s="14"/>
      <c r="UPF3204" s="14"/>
      <c r="UPG3204" s="14"/>
      <c r="UPH3204" s="14"/>
      <c r="UPI3204" s="14"/>
      <c r="UPJ3204" s="14"/>
      <c r="UPK3204" s="14"/>
      <c r="UPL3204" s="14"/>
      <c r="UPM3204" s="14"/>
      <c r="UPN3204" s="14"/>
      <c r="UPO3204" s="14"/>
      <c r="UPP3204" s="14"/>
      <c r="UPQ3204" s="14"/>
      <c r="UPR3204" s="14"/>
      <c r="UPS3204" s="14"/>
      <c r="UPT3204" s="14"/>
      <c r="UPU3204" s="14"/>
      <c r="UPV3204" s="14"/>
      <c r="UPW3204" s="14"/>
      <c r="UPX3204" s="14"/>
      <c r="UPY3204" s="14"/>
      <c r="UPZ3204" s="14"/>
      <c r="UQA3204" s="14"/>
      <c r="UQB3204" s="14"/>
      <c r="UQC3204" s="14"/>
      <c r="UQD3204" s="14"/>
      <c r="UQE3204" s="14"/>
      <c r="UQF3204" s="14"/>
      <c r="UQG3204" s="14"/>
      <c r="UQH3204" s="14"/>
      <c r="UQI3204" s="14"/>
      <c r="UQJ3204" s="14"/>
      <c r="UQK3204" s="14"/>
      <c r="UQL3204" s="14"/>
      <c r="UQM3204" s="14"/>
      <c r="UQN3204" s="14"/>
      <c r="UQO3204" s="14"/>
      <c r="UQP3204" s="14"/>
      <c r="UQQ3204" s="14"/>
      <c r="UQR3204" s="14"/>
      <c r="UQS3204" s="14"/>
      <c r="UQT3204" s="14"/>
      <c r="UQU3204" s="14"/>
      <c r="UQV3204" s="14"/>
      <c r="UQW3204" s="14"/>
      <c r="UQX3204" s="14"/>
      <c r="UQY3204" s="14"/>
      <c r="UQZ3204" s="14"/>
      <c r="URA3204" s="14"/>
      <c r="URB3204" s="14"/>
      <c r="URC3204" s="14"/>
      <c r="URD3204" s="14"/>
      <c r="URE3204" s="14"/>
      <c r="URF3204" s="14"/>
      <c r="URG3204" s="14"/>
      <c r="URH3204" s="14"/>
      <c r="URI3204" s="14"/>
      <c r="URJ3204" s="14"/>
      <c r="URK3204" s="14"/>
      <c r="URL3204" s="14"/>
      <c r="URM3204" s="14"/>
      <c r="URN3204" s="14"/>
      <c r="URO3204" s="14"/>
      <c r="URP3204" s="14"/>
      <c r="URQ3204" s="14"/>
      <c r="URR3204" s="14"/>
      <c r="URS3204" s="14"/>
      <c r="URT3204" s="14"/>
      <c r="URU3204" s="14"/>
      <c r="URV3204" s="14"/>
      <c r="URW3204" s="14"/>
      <c r="URX3204" s="14"/>
      <c r="URY3204" s="14"/>
      <c r="URZ3204" s="14"/>
      <c r="USA3204" s="14"/>
      <c r="USB3204" s="14"/>
      <c r="USC3204" s="14"/>
      <c r="USD3204" s="14"/>
      <c r="USE3204" s="14"/>
      <c r="USF3204" s="14"/>
      <c r="USG3204" s="14"/>
      <c r="USH3204" s="14"/>
      <c r="USI3204" s="14"/>
      <c r="USJ3204" s="14"/>
      <c r="USK3204" s="14"/>
      <c r="USL3204" s="14"/>
      <c r="USM3204" s="14"/>
      <c r="USN3204" s="14"/>
      <c r="USO3204" s="14"/>
      <c r="USP3204" s="14"/>
      <c r="USQ3204" s="14"/>
      <c r="USR3204" s="14"/>
      <c r="USS3204" s="14"/>
      <c r="UST3204" s="14"/>
      <c r="USU3204" s="14"/>
      <c r="USV3204" s="14"/>
      <c r="USW3204" s="14"/>
      <c r="USX3204" s="14"/>
      <c r="USY3204" s="14"/>
      <c r="USZ3204" s="14"/>
      <c r="UTA3204" s="14"/>
      <c r="UTB3204" s="14"/>
      <c r="UTC3204" s="14"/>
      <c r="UTD3204" s="14"/>
      <c r="UTE3204" s="14"/>
      <c r="UTF3204" s="14"/>
      <c r="UTG3204" s="14"/>
      <c r="UTH3204" s="14"/>
      <c r="UTI3204" s="14"/>
      <c r="UTJ3204" s="14"/>
      <c r="UTK3204" s="14"/>
      <c r="UTL3204" s="14"/>
      <c r="UTM3204" s="14"/>
      <c r="UTN3204" s="14"/>
      <c r="UTO3204" s="14"/>
      <c r="UTP3204" s="14"/>
      <c r="UTQ3204" s="14"/>
      <c r="UTR3204" s="14"/>
      <c r="UTS3204" s="14"/>
      <c r="UTT3204" s="14"/>
      <c r="UTU3204" s="14"/>
      <c r="UTV3204" s="14"/>
      <c r="UTW3204" s="14"/>
      <c r="UTX3204" s="14"/>
      <c r="UTY3204" s="14"/>
      <c r="UTZ3204" s="14"/>
      <c r="UUA3204" s="14"/>
      <c r="UUB3204" s="14"/>
      <c r="UUC3204" s="14"/>
      <c r="UUD3204" s="14"/>
      <c r="UUE3204" s="14"/>
      <c r="UUF3204" s="14"/>
      <c r="UUG3204" s="14"/>
      <c r="UUH3204" s="14"/>
      <c r="UUI3204" s="14"/>
      <c r="UUJ3204" s="14"/>
      <c r="UUK3204" s="14"/>
      <c r="UUL3204" s="14"/>
      <c r="UUM3204" s="14"/>
      <c r="UUN3204" s="14"/>
      <c r="UUO3204" s="14"/>
      <c r="UUP3204" s="14"/>
      <c r="UUQ3204" s="14"/>
      <c r="UUR3204" s="14"/>
      <c r="UUS3204" s="14"/>
      <c r="UUT3204" s="14"/>
      <c r="UUU3204" s="14"/>
      <c r="UUV3204" s="14"/>
      <c r="UUW3204" s="14"/>
      <c r="UUX3204" s="14"/>
      <c r="UUY3204" s="14"/>
      <c r="UUZ3204" s="14"/>
      <c r="UVA3204" s="14"/>
      <c r="UVB3204" s="14"/>
      <c r="UVC3204" s="14"/>
      <c r="UVD3204" s="14"/>
      <c r="UVE3204" s="14"/>
      <c r="UVF3204" s="14"/>
      <c r="UVG3204" s="14"/>
      <c r="UVH3204" s="14"/>
      <c r="UVI3204" s="14"/>
      <c r="UVJ3204" s="14"/>
      <c r="UVK3204" s="14"/>
      <c r="UVL3204" s="14"/>
      <c r="UVM3204" s="14"/>
      <c r="UVN3204" s="14"/>
      <c r="UVO3204" s="14"/>
      <c r="UVP3204" s="14"/>
      <c r="UVQ3204" s="14"/>
      <c r="UVR3204" s="14"/>
      <c r="UVS3204" s="14"/>
      <c r="UVT3204" s="14"/>
      <c r="UVU3204" s="14"/>
      <c r="UVV3204" s="14"/>
      <c r="UVW3204" s="14"/>
      <c r="UVX3204" s="14"/>
      <c r="UVY3204" s="14"/>
      <c r="UVZ3204" s="14"/>
      <c r="UWA3204" s="14"/>
      <c r="UWB3204" s="14"/>
      <c r="UWC3204" s="14"/>
      <c r="UWD3204" s="14"/>
      <c r="UWE3204" s="14"/>
      <c r="UWF3204" s="14"/>
      <c r="UWG3204" s="14"/>
      <c r="UWH3204" s="14"/>
      <c r="UWI3204" s="14"/>
      <c r="UWJ3204" s="14"/>
      <c r="UWK3204" s="14"/>
      <c r="UWL3204" s="14"/>
      <c r="UWM3204" s="14"/>
      <c r="UWN3204" s="14"/>
      <c r="UWO3204" s="14"/>
      <c r="UWP3204" s="14"/>
      <c r="UWQ3204" s="14"/>
      <c r="UWR3204" s="14"/>
      <c r="UWS3204" s="14"/>
      <c r="UWT3204" s="14"/>
      <c r="UWU3204" s="14"/>
      <c r="UWV3204" s="14"/>
      <c r="UWW3204" s="14"/>
      <c r="UWX3204" s="14"/>
      <c r="UWY3204" s="14"/>
      <c r="UWZ3204" s="14"/>
      <c r="UXA3204" s="14"/>
      <c r="UXB3204" s="14"/>
      <c r="UXC3204" s="14"/>
      <c r="UXD3204" s="14"/>
      <c r="UXE3204" s="14"/>
      <c r="UXF3204" s="14"/>
      <c r="UXG3204" s="14"/>
      <c r="UXH3204" s="14"/>
      <c r="UXI3204" s="14"/>
      <c r="UXJ3204" s="14"/>
      <c r="UXK3204" s="14"/>
      <c r="UXL3204" s="14"/>
      <c r="UXM3204" s="14"/>
      <c r="UXN3204" s="14"/>
      <c r="UXO3204" s="14"/>
      <c r="UXP3204" s="14"/>
      <c r="UXQ3204" s="14"/>
      <c r="UXR3204" s="14"/>
      <c r="UXS3204" s="14"/>
      <c r="UXT3204" s="14"/>
      <c r="UXU3204" s="14"/>
      <c r="UXV3204" s="14"/>
      <c r="UXW3204" s="14"/>
      <c r="UXX3204" s="14"/>
      <c r="UXY3204" s="14"/>
      <c r="UXZ3204" s="14"/>
      <c r="UYA3204" s="14"/>
      <c r="UYB3204" s="14"/>
      <c r="UYC3204" s="14"/>
      <c r="UYD3204" s="14"/>
      <c r="UYE3204" s="14"/>
      <c r="UYF3204" s="14"/>
      <c r="UYG3204" s="14"/>
      <c r="UYH3204" s="14"/>
      <c r="UYI3204" s="14"/>
      <c r="UYJ3204" s="14"/>
      <c r="UYK3204" s="14"/>
      <c r="UYL3204" s="14"/>
      <c r="UYM3204" s="14"/>
      <c r="UYN3204" s="14"/>
      <c r="UYO3204" s="14"/>
      <c r="UYP3204" s="14"/>
      <c r="UYQ3204" s="14"/>
      <c r="UYR3204" s="14"/>
      <c r="UYS3204" s="14"/>
      <c r="UYT3204" s="14"/>
      <c r="UYU3204" s="14"/>
      <c r="UYV3204" s="14"/>
      <c r="UYW3204" s="14"/>
      <c r="UYX3204" s="14"/>
      <c r="UYY3204" s="14"/>
      <c r="UYZ3204" s="14"/>
      <c r="UZA3204" s="14"/>
      <c r="UZB3204" s="14"/>
      <c r="UZC3204" s="14"/>
      <c r="UZD3204" s="14"/>
      <c r="UZE3204" s="14"/>
      <c r="UZF3204" s="14"/>
      <c r="UZG3204" s="14"/>
      <c r="UZH3204" s="14"/>
      <c r="UZI3204" s="14"/>
      <c r="UZJ3204" s="14"/>
      <c r="UZK3204" s="14"/>
      <c r="UZL3204" s="14"/>
      <c r="UZM3204" s="14"/>
      <c r="UZN3204" s="14"/>
      <c r="UZO3204" s="14"/>
      <c r="UZP3204" s="14"/>
      <c r="UZQ3204" s="14"/>
      <c r="UZR3204" s="14"/>
      <c r="UZS3204" s="14"/>
      <c r="UZT3204" s="14"/>
      <c r="UZU3204" s="14"/>
      <c r="UZV3204" s="14"/>
      <c r="UZW3204" s="14"/>
      <c r="UZX3204" s="14"/>
      <c r="UZY3204" s="14"/>
      <c r="UZZ3204" s="14"/>
      <c r="VAA3204" s="14"/>
      <c r="VAB3204" s="14"/>
      <c r="VAC3204" s="14"/>
      <c r="VAD3204" s="14"/>
      <c r="VAE3204" s="14"/>
      <c r="VAF3204" s="14"/>
      <c r="VAG3204" s="14"/>
      <c r="VAH3204" s="14"/>
      <c r="VAI3204" s="14"/>
      <c r="VAJ3204" s="14"/>
      <c r="VAK3204" s="14"/>
      <c r="VAL3204" s="14"/>
      <c r="VAM3204" s="14"/>
      <c r="VAN3204" s="14"/>
      <c r="VAO3204" s="14"/>
      <c r="VAP3204" s="14"/>
      <c r="VAQ3204" s="14"/>
      <c r="VAR3204" s="14"/>
      <c r="VAS3204" s="14"/>
      <c r="VAT3204" s="14"/>
      <c r="VAU3204" s="14"/>
      <c r="VAV3204" s="14"/>
      <c r="VAW3204" s="14"/>
      <c r="VAX3204" s="14"/>
      <c r="VAY3204" s="14"/>
      <c r="VAZ3204" s="14"/>
      <c r="VBA3204" s="14"/>
      <c r="VBB3204" s="14"/>
      <c r="VBC3204" s="14"/>
      <c r="VBD3204" s="14"/>
      <c r="VBE3204" s="14"/>
      <c r="VBF3204" s="14"/>
      <c r="VBG3204" s="14"/>
      <c r="VBH3204" s="14"/>
      <c r="VBI3204" s="14"/>
      <c r="VBJ3204" s="14"/>
      <c r="VBK3204" s="14"/>
      <c r="VBL3204" s="14"/>
      <c r="VBM3204" s="14"/>
      <c r="VBN3204" s="14"/>
      <c r="VBO3204" s="14"/>
      <c r="VBP3204" s="14"/>
      <c r="VBQ3204" s="14"/>
      <c r="VBR3204" s="14"/>
      <c r="VBS3204" s="14"/>
      <c r="VBT3204" s="14"/>
      <c r="VBU3204" s="14"/>
      <c r="VBV3204" s="14"/>
      <c r="VBW3204" s="14"/>
      <c r="VBX3204" s="14"/>
      <c r="VBY3204" s="14"/>
      <c r="VBZ3204" s="14"/>
      <c r="VCA3204" s="14"/>
      <c r="VCB3204" s="14"/>
      <c r="VCC3204" s="14"/>
      <c r="VCD3204" s="14"/>
      <c r="VCE3204" s="14"/>
      <c r="VCF3204" s="14"/>
      <c r="VCG3204" s="14"/>
      <c r="VCH3204" s="14"/>
      <c r="VCI3204" s="14"/>
      <c r="VCJ3204" s="14"/>
      <c r="VCK3204" s="14"/>
      <c r="VCL3204" s="14"/>
      <c r="VCM3204" s="14"/>
      <c r="VCN3204" s="14"/>
      <c r="VCO3204" s="14"/>
      <c r="VCP3204" s="14"/>
      <c r="VCQ3204" s="14"/>
      <c r="VCR3204" s="14"/>
      <c r="VCS3204" s="14"/>
      <c r="VCT3204" s="14"/>
      <c r="VCU3204" s="14"/>
      <c r="VCV3204" s="14"/>
      <c r="VCW3204" s="14"/>
      <c r="VCX3204" s="14"/>
      <c r="VCY3204" s="14"/>
      <c r="VCZ3204" s="14"/>
      <c r="VDA3204" s="14"/>
      <c r="VDB3204" s="14"/>
      <c r="VDC3204" s="14"/>
      <c r="VDD3204" s="14"/>
      <c r="VDE3204" s="14"/>
      <c r="VDF3204" s="14"/>
      <c r="VDG3204" s="14"/>
      <c r="VDH3204" s="14"/>
      <c r="VDI3204" s="14"/>
      <c r="VDJ3204" s="14"/>
      <c r="VDK3204" s="14"/>
      <c r="VDL3204" s="14"/>
      <c r="VDM3204" s="14"/>
      <c r="VDN3204" s="14"/>
      <c r="VDO3204" s="14"/>
      <c r="VDP3204" s="14"/>
      <c r="VDQ3204" s="14"/>
      <c r="VDR3204" s="14"/>
      <c r="VDS3204" s="14"/>
      <c r="VDT3204" s="14"/>
      <c r="VDU3204" s="14"/>
      <c r="VDV3204" s="14"/>
      <c r="VDW3204" s="14"/>
      <c r="VDX3204" s="14"/>
      <c r="VDY3204" s="14"/>
      <c r="VDZ3204" s="14"/>
      <c r="VEA3204" s="14"/>
      <c r="VEB3204" s="14"/>
      <c r="VEC3204" s="14"/>
      <c r="VED3204" s="14"/>
      <c r="VEE3204" s="14"/>
      <c r="VEF3204" s="14"/>
      <c r="VEG3204" s="14"/>
      <c r="VEH3204" s="14"/>
      <c r="VEI3204" s="14"/>
      <c r="VEJ3204" s="14"/>
      <c r="VEK3204" s="14"/>
      <c r="VEL3204" s="14"/>
      <c r="VEM3204" s="14"/>
      <c r="VEN3204" s="14"/>
      <c r="VEO3204" s="14"/>
      <c r="VEP3204" s="14"/>
      <c r="VEQ3204" s="14"/>
      <c r="VER3204" s="14"/>
      <c r="VES3204" s="14"/>
      <c r="VET3204" s="14"/>
      <c r="VEU3204" s="14"/>
      <c r="VEV3204" s="14"/>
      <c r="VEW3204" s="14"/>
      <c r="VEX3204" s="14"/>
      <c r="VEY3204" s="14"/>
      <c r="VEZ3204" s="14"/>
      <c r="VFA3204" s="14"/>
      <c r="VFB3204" s="14"/>
      <c r="VFC3204" s="14"/>
      <c r="VFD3204" s="14"/>
      <c r="VFE3204" s="14"/>
      <c r="VFF3204" s="14"/>
      <c r="VFG3204" s="14"/>
      <c r="VFH3204" s="14"/>
      <c r="VFI3204" s="14"/>
      <c r="VFJ3204" s="14"/>
      <c r="VFK3204" s="14"/>
      <c r="VFL3204" s="14"/>
      <c r="VFM3204" s="14"/>
      <c r="VFN3204" s="14"/>
      <c r="VFO3204" s="14"/>
      <c r="VFP3204" s="14"/>
      <c r="VFQ3204" s="14"/>
      <c r="VFR3204" s="14"/>
      <c r="VFS3204" s="14"/>
      <c r="VFT3204" s="14"/>
      <c r="VFU3204" s="14"/>
      <c r="VFV3204" s="14"/>
      <c r="VFW3204" s="14"/>
      <c r="VFX3204" s="14"/>
      <c r="VFY3204" s="14"/>
      <c r="VFZ3204" s="14"/>
      <c r="VGA3204" s="14"/>
      <c r="VGB3204" s="14"/>
      <c r="VGC3204" s="14"/>
      <c r="VGD3204" s="14"/>
      <c r="VGE3204" s="14"/>
      <c r="VGF3204" s="14"/>
      <c r="VGG3204" s="14"/>
      <c r="VGH3204" s="14"/>
      <c r="VGI3204" s="14"/>
      <c r="VGJ3204" s="14"/>
      <c r="VGK3204" s="14"/>
      <c r="VGL3204" s="14"/>
      <c r="VGM3204" s="14"/>
      <c r="VGN3204" s="14"/>
      <c r="VGO3204" s="14"/>
      <c r="VGP3204" s="14"/>
      <c r="VGQ3204" s="14"/>
      <c r="VGR3204" s="14"/>
      <c r="VGS3204" s="14"/>
      <c r="VGT3204" s="14"/>
      <c r="VGU3204" s="14"/>
      <c r="VGV3204" s="14"/>
      <c r="VGW3204" s="14"/>
      <c r="VGX3204" s="14"/>
      <c r="VGY3204" s="14"/>
      <c r="VGZ3204" s="14"/>
      <c r="VHA3204" s="14"/>
      <c r="VHB3204" s="14"/>
      <c r="VHC3204" s="14"/>
      <c r="VHD3204" s="14"/>
      <c r="VHE3204" s="14"/>
      <c r="VHF3204" s="14"/>
      <c r="VHG3204" s="14"/>
      <c r="VHH3204" s="14"/>
      <c r="VHI3204" s="14"/>
      <c r="VHJ3204" s="14"/>
      <c r="VHK3204" s="14"/>
      <c r="VHL3204" s="14"/>
      <c r="VHM3204" s="14"/>
      <c r="VHN3204" s="14"/>
      <c r="VHO3204" s="14"/>
      <c r="VHP3204" s="14"/>
      <c r="VHQ3204" s="14"/>
      <c r="VHR3204" s="14"/>
      <c r="VHS3204" s="14"/>
      <c r="VHT3204" s="14"/>
      <c r="VHU3204" s="14"/>
      <c r="VHV3204" s="14"/>
      <c r="VHW3204" s="14"/>
      <c r="VHX3204" s="14"/>
      <c r="VHY3204" s="14"/>
      <c r="VHZ3204" s="14"/>
      <c r="VIA3204" s="14"/>
      <c r="VIB3204" s="14"/>
      <c r="VIC3204" s="14"/>
      <c r="VID3204" s="14"/>
      <c r="VIE3204" s="14"/>
      <c r="VIF3204" s="14"/>
      <c r="VIG3204" s="14"/>
      <c r="VIH3204" s="14"/>
      <c r="VII3204" s="14"/>
      <c r="VIJ3204" s="14"/>
      <c r="VIK3204" s="14"/>
      <c r="VIL3204" s="14"/>
      <c r="VIM3204" s="14"/>
      <c r="VIN3204" s="14"/>
      <c r="VIO3204" s="14"/>
      <c r="VIP3204" s="14"/>
      <c r="VIQ3204" s="14"/>
      <c r="VIR3204" s="14"/>
      <c r="VIS3204" s="14"/>
      <c r="VIT3204" s="14"/>
      <c r="VIU3204" s="14"/>
      <c r="VIV3204" s="14"/>
      <c r="VIW3204" s="14"/>
      <c r="VIX3204" s="14"/>
      <c r="VIY3204" s="14"/>
      <c r="VIZ3204" s="14"/>
      <c r="VJA3204" s="14"/>
      <c r="VJB3204" s="14"/>
      <c r="VJC3204" s="14"/>
      <c r="VJD3204" s="14"/>
      <c r="VJE3204" s="14"/>
      <c r="VJF3204" s="14"/>
      <c r="VJG3204" s="14"/>
      <c r="VJH3204" s="14"/>
      <c r="VJI3204" s="14"/>
      <c r="VJJ3204" s="14"/>
      <c r="VJK3204" s="14"/>
      <c r="VJL3204" s="14"/>
      <c r="VJM3204" s="14"/>
      <c r="VJN3204" s="14"/>
      <c r="VJO3204" s="14"/>
      <c r="VJP3204" s="14"/>
      <c r="VJQ3204" s="14"/>
      <c r="VJR3204" s="14"/>
      <c r="VJS3204" s="14"/>
      <c r="VJT3204" s="14"/>
      <c r="VJU3204" s="14"/>
      <c r="VJV3204" s="14"/>
      <c r="VJW3204" s="14"/>
      <c r="VJX3204" s="14"/>
      <c r="VJY3204" s="14"/>
      <c r="VJZ3204" s="14"/>
      <c r="VKA3204" s="14"/>
      <c r="VKB3204" s="14"/>
      <c r="VKC3204" s="14"/>
      <c r="VKD3204" s="14"/>
      <c r="VKE3204" s="14"/>
      <c r="VKF3204" s="14"/>
      <c r="VKG3204" s="14"/>
      <c r="VKH3204" s="14"/>
      <c r="VKI3204" s="14"/>
      <c r="VKJ3204" s="14"/>
      <c r="VKK3204" s="14"/>
      <c r="VKL3204" s="14"/>
      <c r="VKM3204" s="14"/>
      <c r="VKN3204" s="14"/>
      <c r="VKO3204" s="14"/>
      <c r="VKP3204" s="14"/>
      <c r="VKQ3204" s="14"/>
      <c r="VKR3204" s="14"/>
      <c r="VKS3204" s="14"/>
      <c r="VKT3204" s="14"/>
      <c r="VKU3204" s="14"/>
      <c r="VKV3204" s="14"/>
      <c r="VKW3204" s="14"/>
      <c r="VKX3204" s="14"/>
      <c r="VKY3204" s="14"/>
      <c r="VKZ3204" s="14"/>
      <c r="VLA3204" s="14"/>
      <c r="VLB3204" s="14"/>
      <c r="VLC3204" s="14"/>
      <c r="VLD3204" s="14"/>
      <c r="VLE3204" s="14"/>
      <c r="VLF3204" s="14"/>
      <c r="VLG3204" s="14"/>
      <c r="VLH3204" s="14"/>
      <c r="VLI3204" s="14"/>
      <c r="VLJ3204" s="14"/>
      <c r="VLK3204" s="14"/>
      <c r="VLL3204" s="14"/>
      <c r="VLM3204" s="14"/>
      <c r="VLN3204" s="14"/>
      <c r="VLO3204" s="14"/>
      <c r="VLP3204" s="14"/>
      <c r="VLQ3204" s="14"/>
      <c r="VLR3204" s="14"/>
      <c r="VLS3204" s="14"/>
      <c r="VLT3204" s="14"/>
      <c r="VLU3204" s="14"/>
      <c r="VLV3204" s="14"/>
      <c r="VLW3204" s="14"/>
      <c r="VLX3204" s="14"/>
      <c r="VLY3204" s="14"/>
      <c r="VLZ3204" s="14"/>
      <c r="VMA3204" s="14"/>
      <c r="VMB3204" s="14"/>
      <c r="VMC3204" s="14"/>
      <c r="VMD3204" s="14"/>
      <c r="VME3204" s="14"/>
      <c r="VMF3204" s="14"/>
      <c r="VMG3204" s="14"/>
      <c r="VMH3204" s="14"/>
      <c r="VMI3204" s="14"/>
      <c r="VMJ3204" s="14"/>
      <c r="VMK3204" s="14"/>
      <c r="VML3204" s="14"/>
      <c r="VMM3204" s="14"/>
      <c r="VMN3204" s="14"/>
      <c r="VMO3204" s="14"/>
      <c r="VMP3204" s="14"/>
      <c r="VMQ3204" s="14"/>
      <c r="VMR3204" s="14"/>
      <c r="VMS3204" s="14"/>
      <c r="VMT3204" s="14"/>
      <c r="VMU3204" s="14"/>
      <c r="VMV3204" s="14"/>
      <c r="VMW3204" s="14"/>
      <c r="VMX3204" s="14"/>
      <c r="VMY3204" s="14"/>
      <c r="VMZ3204" s="14"/>
      <c r="VNA3204" s="14"/>
      <c r="VNB3204" s="14"/>
      <c r="VNC3204" s="14"/>
      <c r="VND3204" s="14"/>
      <c r="VNE3204" s="14"/>
      <c r="VNF3204" s="14"/>
      <c r="VNG3204" s="14"/>
      <c r="VNH3204" s="14"/>
      <c r="VNI3204" s="14"/>
      <c r="VNJ3204" s="14"/>
      <c r="VNK3204" s="14"/>
      <c r="VNL3204" s="14"/>
      <c r="VNM3204" s="14"/>
      <c r="VNN3204" s="14"/>
      <c r="VNO3204" s="14"/>
      <c r="VNP3204" s="14"/>
      <c r="VNQ3204" s="14"/>
      <c r="VNR3204" s="14"/>
      <c r="VNS3204" s="14"/>
      <c r="VNT3204" s="14"/>
      <c r="VNU3204" s="14"/>
      <c r="VNV3204" s="14"/>
      <c r="VNW3204" s="14"/>
      <c r="VNX3204" s="14"/>
      <c r="VNY3204" s="14"/>
      <c r="VNZ3204" s="14"/>
      <c r="VOA3204" s="14"/>
      <c r="VOB3204" s="14"/>
      <c r="VOC3204" s="14"/>
      <c r="VOD3204" s="14"/>
      <c r="VOE3204" s="14"/>
      <c r="VOF3204" s="14"/>
      <c r="VOG3204" s="14"/>
      <c r="VOH3204" s="14"/>
      <c r="VOI3204" s="14"/>
      <c r="VOJ3204" s="14"/>
      <c r="VOK3204" s="14"/>
      <c r="VOL3204" s="14"/>
      <c r="VOM3204" s="14"/>
      <c r="VON3204" s="14"/>
      <c r="VOO3204" s="14"/>
      <c r="VOP3204" s="14"/>
      <c r="VOQ3204" s="14"/>
      <c r="VOR3204" s="14"/>
      <c r="VOS3204" s="14"/>
      <c r="VOT3204" s="14"/>
      <c r="VOU3204" s="14"/>
      <c r="VOV3204" s="14"/>
      <c r="VOW3204" s="14"/>
      <c r="VOX3204" s="14"/>
      <c r="VOY3204" s="14"/>
      <c r="VOZ3204" s="14"/>
      <c r="VPA3204" s="14"/>
      <c r="VPB3204" s="14"/>
      <c r="VPC3204" s="14"/>
      <c r="VPD3204" s="14"/>
      <c r="VPE3204" s="14"/>
      <c r="VPF3204" s="14"/>
      <c r="VPG3204" s="14"/>
      <c r="VPH3204" s="14"/>
      <c r="VPI3204" s="14"/>
      <c r="VPJ3204" s="14"/>
      <c r="VPK3204" s="14"/>
      <c r="VPL3204" s="14"/>
      <c r="VPM3204" s="14"/>
      <c r="VPN3204" s="14"/>
      <c r="VPO3204" s="14"/>
      <c r="VPP3204" s="14"/>
      <c r="VPQ3204" s="14"/>
      <c r="VPR3204" s="14"/>
      <c r="VPS3204" s="14"/>
      <c r="VPT3204" s="14"/>
      <c r="VPU3204" s="14"/>
      <c r="VPV3204" s="14"/>
      <c r="VPW3204" s="14"/>
      <c r="VPX3204" s="14"/>
      <c r="VPY3204" s="14"/>
      <c r="VPZ3204" s="14"/>
      <c r="VQA3204" s="14"/>
      <c r="VQB3204" s="14"/>
      <c r="VQC3204" s="14"/>
      <c r="VQD3204" s="14"/>
      <c r="VQE3204" s="14"/>
      <c r="VQF3204" s="14"/>
      <c r="VQG3204" s="14"/>
      <c r="VQH3204" s="14"/>
      <c r="VQI3204" s="14"/>
      <c r="VQJ3204" s="14"/>
      <c r="VQK3204" s="14"/>
      <c r="VQL3204" s="14"/>
      <c r="VQM3204" s="14"/>
      <c r="VQN3204" s="14"/>
      <c r="VQO3204" s="14"/>
      <c r="VQP3204" s="14"/>
      <c r="VQQ3204" s="14"/>
      <c r="VQR3204" s="14"/>
      <c r="VQS3204" s="14"/>
      <c r="VQT3204" s="14"/>
      <c r="VQU3204" s="14"/>
      <c r="VQV3204" s="14"/>
      <c r="VQW3204" s="14"/>
      <c r="VQX3204" s="14"/>
      <c r="VQY3204" s="14"/>
      <c r="VQZ3204" s="14"/>
      <c r="VRA3204" s="14"/>
      <c r="VRB3204" s="14"/>
      <c r="VRC3204" s="14"/>
      <c r="VRD3204" s="14"/>
      <c r="VRE3204" s="14"/>
      <c r="VRF3204" s="14"/>
      <c r="VRG3204" s="14"/>
      <c r="VRH3204" s="14"/>
      <c r="VRI3204" s="14"/>
      <c r="VRJ3204" s="14"/>
      <c r="VRK3204" s="14"/>
      <c r="VRL3204" s="14"/>
      <c r="VRM3204" s="14"/>
      <c r="VRN3204" s="14"/>
      <c r="VRO3204" s="14"/>
      <c r="VRP3204" s="14"/>
      <c r="VRQ3204" s="14"/>
      <c r="VRR3204" s="14"/>
      <c r="VRS3204" s="14"/>
      <c r="VRT3204" s="14"/>
      <c r="VRU3204" s="14"/>
      <c r="VRV3204" s="14"/>
      <c r="VRW3204" s="14"/>
      <c r="VRX3204" s="14"/>
      <c r="VRY3204" s="14"/>
      <c r="VRZ3204" s="14"/>
      <c r="VSA3204" s="14"/>
      <c r="VSB3204" s="14"/>
      <c r="VSC3204" s="14"/>
      <c r="VSD3204" s="14"/>
      <c r="VSE3204" s="14"/>
      <c r="VSF3204" s="14"/>
      <c r="VSG3204" s="14"/>
      <c r="VSH3204" s="14"/>
      <c r="VSI3204" s="14"/>
      <c r="VSJ3204" s="14"/>
      <c r="VSK3204" s="14"/>
      <c r="VSL3204" s="14"/>
      <c r="VSM3204" s="14"/>
      <c r="VSN3204" s="14"/>
      <c r="VSO3204" s="14"/>
      <c r="VSP3204" s="14"/>
      <c r="VSQ3204" s="14"/>
      <c r="VSR3204" s="14"/>
      <c r="VSS3204" s="14"/>
      <c r="VST3204" s="14"/>
      <c r="VSU3204" s="14"/>
      <c r="VSV3204" s="14"/>
      <c r="VSW3204" s="14"/>
      <c r="VSX3204" s="14"/>
      <c r="VSY3204" s="14"/>
      <c r="VSZ3204" s="14"/>
      <c r="VTA3204" s="14"/>
      <c r="VTB3204" s="14"/>
      <c r="VTC3204" s="14"/>
      <c r="VTD3204" s="14"/>
      <c r="VTE3204" s="14"/>
      <c r="VTF3204" s="14"/>
      <c r="VTG3204" s="14"/>
      <c r="VTH3204" s="14"/>
      <c r="VTI3204" s="14"/>
      <c r="VTJ3204" s="14"/>
      <c r="VTK3204" s="14"/>
      <c r="VTL3204" s="14"/>
      <c r="VTM3204" s="14"/>
      <c r="VTN3204" s="14"/>
      <c r="VTO3204" s="14"/>
      <c r="VTP3204" s="14"/>
      <c r="VTQ3204" s="14"/>
      <c r="VTR3204" s="14"/>
      <c r="VTS3204" s="14"/>
      <c r="VTT3204" s="14"/>
      <c r="VTU3204" s="14"/>
      <c r="VTV3204" s="14"/>
      <c r="VTW3204" s="14"/>
      <c r="VTX3204" s="14"/>
      <c r="VTY3204" s="14"/>
      <c r="VTZ3204" s="14"/>
      <c r="VUA3204" s="14"/>
      <c r="VUB3204" s="14"/>
      <c r="VUC3204" s="14"/>
      <c r="VUD3204" s="14"/>
      <c r="VUE3204" s="14"/>
      <c r="VUF3204" s="14"/>
      <c r="VUG3204" s="14"/>
      <c r="VUH3204" s="14"/>
      <c r="VUI3204" s="14"/>
      <c r="VUJ3204" s="14"/>
      <c r="VUK3204" s="14"/>
      <c r="VUL3204" s="14"/>
      <c r="VUM3204" s="14"/>
      <c r="VUN3204" s="14"/>
      <c r="VUO3204" s="14"/>
      <c r="VUP3204" s="14"/>
      <c r="VUQ3204" s="14"/>
      <c r="VUR3204" s="14"/>
      <c r="VUS3204" s="14"/>
      <c r="VUT3204" s="14"/>
      <c r="VUU3204" s="14"/>
      <c r="VUV3204" s="14"/>
      <c r="VUW3204" s="14"/>
      <c r="VUX3204" s="14"/>
      <c r="VUY3204" s="14"/>
      <c r="VUZ3204" s="14"/>
      <c r="VVA3204" s="14"/>
      <c r="VVB3204" s="14"/>
      <c r="VVC3204" s="14"/>
      <c r="VVD3204" s="14"/>
      <c r="VVE3204" s="14"/>
      <c r="VVF3204" s="14"/>
      <c r="VVG3204" s="14"/>
      <c r="VVH3204" s="14"/>
      <c r="VVI3204" s="14"/>
      <c r="VVJ3204" s="14"/>
      <c r="VVK3204" s="14"/>
      <c r="VVL3204" s="14"/>
      <c r="VVM3204" s="14"/>
      <c r="VVN3204" s="14"/>
      <c r="VVO3204" s="14"/>
      <c r="VVP3204" s="14"/>
      <c r="VVQ3204" s="14"/>
      <c r="VVR3204" s="14"/>
      <c r="VVS3204" s="14"/>
      <c r="VVT3204" s="14"/>
      <c r="VVU3204" s="14"/>
      <c r="VVV3204" s="14"/>
      <c r="VVW3204" s="14"/>
      <c r="VVX3204" s="14"/>
      <c r="VVY3204" s="14"/>
      <c r="VVZ3204" s="14"/>
      <c r="VWA3204" s="14"/>
      <c r="VWB3204" s="14"/>
      <c r="VWC3204" s="14"/>
      <c r="VWD3204" s="14"/>
      <c r="VWE3204" s="14"/>
      <c r="VWF3204" s="14"/>
      <c r="VWG3204" s="14"/>
      <c r="VWH3204" s="14"/>
      <c r="VWI3204" s="14"/>
      <c r="VWJ3204" s="14"/>
      <c r="VWK3204" s="14"/>
      <c r="VWL3204" s="14"/>
      <c r="VWM3204" s="14"/>
      <c r="VWN3204" s="14"/>
      <c r="VWO3204" s="14"/>
      <c r="VWP3204" s="14"/>
      <c r="VWQ3204" s="14"/>
      <c r="VWR3204" s="14"/>
      <c r="VWS3204" s="14"/>
      <c r="VWT3204" s="14"/>
      <c r="VWU3204" s="14"/>
      <c r="VWV3204" s="14"/>
      <c r="VWW3204" s="14"/>
      <c r="VWX3204" s="14"/>
      <c r="VWY3204" s="14"/>
      <c r="VWZ3204" s="14"/>
      <c r="VXA3204" s="14"/>
      <c r="VXB3204" s="14"/>
      <c r="VXC3204" s="14"/>
      <c r="VXD3204" s="14"/>
      <c r="VXE3204" s="14"/>
      <c r="VXF3204" s="14"/>
      <c r="VXG3204" s="14"/>
      <c r="VXH3204" s="14"/>
      <c r="VXI3204" s="14"/>
      <c r="VXJ3204" s="14"/>
      <c r="VXK3204" s="14"/>
      <c r="VXL3204" s="14"/>
      <c r="VXM3204" s="14"/>
      <c r="VXN3204" s="14"/>
      <c r="VXO3204" s="14"/>
      <c r="VXP3204" s="14"/>
      <c r="VXQ3204" s="14"/>
      <c r="VXR3204" s="14"/>
      <c r="VXS3204" s="14"/>
      <c r="VXT3204" s="14"/>
      <c r="VXU3204" s="14"/>
      <c r="VXV3204" s="14"/>
      <c r="VXW3204" s="14"/>
      <c r="VXX3204" s="14"/>
      <c r="VXY3204" s="14"/>
      <c r="VXZ3204" s="14"/>
      <c r="VYA3204" s="14"/>
      <c r="VYB3204" s="14"/>
      <c r="VYC3204" s="14"/>
      <c r="VYD3204" s="14"/>
      <c r="VYE3204" s="14"/>
      <c r="VYF3204" s="14"/>
      <c r="VYG3204" s="14"/>
      <c r="VYH3204" s="14"/>
      <c r="VYI3204" s="14"/>
      <c r="VYJ3204" s="14"/>
      <c r="VYK3204" s="14"/>
      <c r="VYL3204" s="14"/>
      <c r="VYM3204" s="14"/>
      <c r="VYN3204" s="14"/>
      <c r="VYO3204" s="14"/>
      <c r="VYP3204" s="14"/>
      <c r="VYQ3204" s="14"/>
      <c r="VYR3204" s="14"/>
      <c r="VYS3204" s="14"/>
      <c r="VYT3204" s="14"/>
      <c r="VYU3204" s="14"/>
      <c r="VYV3204" s="14"/>
      <c r="VYW3204" s="14"/>
      <c r="VYX3204" s="14"/>
      <c r="VYY3204" s="14"/>
      <c r="VYZ3204" s="14"/>
      <c r="VZA3204" s="14"/>
      <c r="VZB3204" s="14"/>
      <c r="VZC3204" s="14"/>
      <c r="VZD3204" s="14"/>
      <c r="VZE3204" s="14"/>
      <c r="VZF3204" s="14"/>
      <c r="VZG3204" s="14"/>
      <c r="VZH3204" s="14"/>
      <c r="VZI3204" s="14"/>
      <c r="VZJ3204" s="14"/>
      <c r="VZK3204" s="14"/>
      <c r="VZL3204" s="14"/>
      <c r="VZM3204" s="14"/>
      <c r="VZN3204" s="14"/>
      <c r="VZO3204" s="14"/>
      <c r="VZP3204" s="14"/>
      <c r="VZQ3204" s="14"/>
      <c r="VZR3204" s="14"/>
      <c r="VZS3204" s="14"/>
      <c r="VZT3204" s="14"/>
      <c r="VZU3204" s="14"/>
      <c r="VZV3204" s="14"/>
      <c r="VZW3204" s="14"/>
      <c r="VZX3204" s="14"/>
      <c r="VZY3204" s="14"/>
      <c r="VZZ3204" s="14"/>
      <c r="WAA3204" s="14"/>
      <c r="WAB3204" s="14"/>
      <c r="WAC3204" s="14"/>
      <c r="WAD3204" s="14"/>
      <c r="WAE3204" s="14"/>
      <c r="WAF3204" s="14"/>
      <c r="WAG3204" s="14"/>
      <c r="WAH3204" s="14"/>
      <c r="WAI3204" s="14"/>
      <c r="WAJ3204" s="14"/>
      <c r="WAK3204" s="14"/>
      <c r="WAL3204" s="14"/>
      <c r="WAM3204" s="14"/>
      <c r="WAN3204" s="14"/>
      <c r="WAO3204" s="14"/>
      <c r="WAP3204" s="14"/>
      <c r="WAQ3204" s="14"/>
      <c r="WAR3204" s="14"/>
      <c r="WAS3204" s="14"/>
      <c r="WAT3204" s="14"/>
      <c r="WAU3204" s="14"/>
      <c r="WAV3204" s="14"/>
      <c r="WAW3204" s="14"/>
      <c r="WAX3204" s="14"/>
      <c r="WAY3204" s="14"/>
      <c r="WAZ3204" s="14"/>
      <c r="WBA3204" s="14"/>
      <c r="WBB3204" s="14"/>
      <c r="WBC3204" s="14"/>
      <c r="WBD3204" s="14"/>
      <c r="WBE3204" s="14"/>
      <c r="WBF3204" s="14"/>
      <c r="WBG3204" s="14"/>
      <c r="WBH3204" s="14"/>
      <c r="WBI3204" s="14"/>
      <c r="WBJ3204" s="14"/>
      <c r="WBK3204" s="14"/>
      <c r="WBL3204" s="14"/>
      <c r="WBM3204" s="14"/>
      <c r="WBN3204" s="14"/>
      <c r="WBO3204" s="14"/>
      <c r="WBP3204" s="14"/>
      <c r="WBQ3204" s="14"/>
      <c r="WBR3204" s="14"/>
      <c r="WBS3204" s="14"/>
      <c r="WBT3204" s="14"/>
      <c r="WBU3204" s="14"/>
      <c r="WBV3204" s="14"/>
      <c r="WBW3204" s="14"/>
      <c r="WBX3204" s="14"/>
      <c r="WBY3204" s="14"/>
      <c r="WBZ3204" s="14"/>
      <c r="WCA3204" s="14"/>
      <c r="WCB3204" s="14"/>
      <c r="WCC3204" s="14"/>
      <c r="WCD3204" s="14"/>
      <c r="WCE3204" s="14"/>
      <c r="WCF3204" s="14"/>
      <c r="WCG3204" s="14"/>
      <c r="WCH3204" s="14"/>
      <c r="WCI3204" s="14"/>
      <c r="WCJ3204" s="14"/>
      <c r="WCK3204" s="14"/>
      <c r="WCL3204" s="14"/>
      <c r="WCM3204" s="14"/>
      <c r="WCN3204" s="14"/>
      <c r="WCO3204" s="14"/>
      <c r="WCP3204" s="14"/>
      <c r="WCQ3204" s="14"/>
      <c r="WCR3204" s="14"/>
      <c r="WCS3204" s="14"/>
      <c r="WCT3204" s="14"/>
      <c r="WCU3204" s="14"/>
      <c r="WCV3204" s="14"/>
      <c r="WCW3204" s="14"/>
      <c r="WCX3204" s="14"/>
      <c r="WCY3204" s="14"/>
      <c r="WCZ3204" s="14"/>
      <c r="WDA3204" s="14"/>
      <c r="WDB3204" s="14"/>
      <c r="WDC3204" s="14"/>
      <c r="WDD3204" s="14"/>
      <c r="WDE3204" s="14"/>
      <c r="WDF3204" s="14"/>
      <c r="WDG3204" s="14"/>
      <c r="WDH3204" s="14"/>
      <c r="WDI3204" s="14"/>
      <c r="WDJ3204" s="14"/>
      <c r="WDK3204" s="14"/>
      <c r="WDL3204" s="14"/>
      <c r="WDM3204" s="14"/>
      <c r="WDN3204" s="14"/>
      <c r="WDO3204" s="14"/>
      <c r="WDP3204" s="14"/>
      <c r="WDQ3204" s="14"/>
      <c r="WDR3204" s="14"/>
      <c r="WDS3204" s="14"/>
      <c r="WDT3204" s="14"/>
      <c r="WDU3204" s="14"/>
      <c r="WDV3204" s="14"/>
      <c r="WDW3204" s="14"/>
      <c r="WDX3204" s="14"/>
      <c r="WDY3204" s="14"/>
      <c r="WDZ3204" s="14"/>
      <c r="WEA3204" s="14"/>
      <c r="WEB3204" s="14"/>
      <c r="WEC3204" s="14"/>
      <c r="WED3204" s="14"/>
      <c r="WEE3204" s="14"/>
      <c r="WEF3204" s="14"/>
      <c r="WEG3204" s="14"/>
      <c r="WEH3204" s="14"/>
      <c r="WEI3204" s="14"/>
      <c r="WEJ3204" s="14"/>
      <c r="WEK3204" s="14"/>
      <c r="WEL3204" s="14"/>
      <c r="WEM3204" s="14"/>
      <c r="WEN3204" s="14"/>
      <c r="WEO3204" s="14"/>
      <c r="WEP3204" s="14"/>
      <c r="WEQ3204" s="14"/>
      <c r="WER3204" s="14"/>
      <c r="WES3204" s="14"/>
      <c r="WET3204" s="14"/>
      <c r="WEU3204" s="14"/>
      <c r="WEV3204" s="14"/>
      <c r="WEW3204" s="14"/>
      <c r="WEX3204" s="14"/>
      <c r="WEY3204" s="14"/>
      <c r="WEZ3204" s="14"/>
      <c r="WFA3204" s="14"/>
      <c r="WFB3204" s="14"/>
      <c r="WFC3204" s="14"/>
      <c r="WFD3204" s="14"/>
      <c r="WFE3204" s="14"/>
      <c r="WFF3204" s="14"/>
      <c r="WFG3204" s="14"/>
      <c r="WFH3204" s="14"/>
      <c r="WFI3204" s="14"/>
      <c r="WFJ3204" s="14"/>
      <c r="WFK3204" s="14"/>
      <c r="WFL3204" s="14"/>
      <c r="WFM3204" s="14"/>
      <c r="WFN3204" s="14"/>
      <c r="WFO3204" s="14"/>
      <c r="WFP3204" s="14"/>
      <c r="WFQ3204" s="14"/>
      <c r="WFR3204" s="14"/>
      <c r="WFS3204" s="14"/>
      <c r="WFT3204" s="14"/>
      <c r="WFU3204" s="14"/>
      <c r="WFV3204" s="14"/>
      <c r="WFW3204" s="14"/>
      <c r="WFX3204" s="14"/>
      <c r="WFY3204" s="14"/>
      <c r="WFZ3204" s="14"/>
      <c r="WGA3204" s="14"/>
      <c r="WGB3204" s="14"/>
      <c r="WGC3204" s="14"/>
      <c r="WGD3204" s="14"/>
      <c r="WGE3204" s="14"/>
      <c r="WGF3204" s="14"/>
      <c r="WGG3204" s="14"/>
      <c r="WGH3204" s="14"/>
      <c r="WGI3204" s="14"/>
      <c r="WGJ3204" s="14"/>
      <c r="WGK3204" s="14"/>
      <c r="WGL3204" s="14"/>
      <c r="WGM3204" s="14"/>
      <c r="WGN3204" s="14"/>
      <c r="WGO3204" s="14"/>
      <c r="WGP3204" s="14"/>
      <c r="WGQ3204" s="14"/>
      <c r="WGR3204" s="14"/>
      <c r="WGS3204" s="14"/>
      <c r="WGT3204" s="14"/>
      <c r="WGU3204" s="14"/>
      <c r="WGV3204" s="14"/>
      <c r="WGW3204" s="14"/>
      <c r="WGX3204" s="14"/>
      <c r="WGY3204" s="14"/>
      <c r="WGZ3204" s="14"/>
      <c r="WHA3204" s="14"/>
      <c r="WHB3204" s="14"/>
      <c r="WHC3204" s="14"/>
      <c r="WHD3204" s="14"/>
      <c r="WHE3204" s="14"/>
      <c r="WHF3204" s="14"/>
      <c r="WHG3204" s="14"/>
      <c r="WHH3204" s="14"/>
      <c r="WHI3204" s="14"/>
      <c r="WHJ3204" s="14"/>
      <c r="WHK3204" s="14"/>
      <c r="WHL3204" s="14"/>
      <c r="WHM3204" s="14"/>
      <c r="WHN3204" s="14"/>
      <c r="WHO3204" s="14"/>
      <c r="WHP3204" s="14"/>
      <c r="WHQ3204" s="14"/>
      <c r="WHR3204" s="14"/>
      <c r="WHS3204" s="14"/>
      <c r="WHT3204" s="14"/>
      <c r="WHU3204" s="14"/>
      <c r="WHV3204" s="14"/>
      <c r="WHW3204" s="14"/>
      <c r="WHX3204" s="14"/>
      <c r="WHY3204" s="14"/>
      <c r="WHZ3204" s="14"/>
      <c r="WIA3204" s="14"/>
      <c r="WIB3204" s="14"/>
      <c r="WIC3204" s="14"/>
      <c r="WID3204" s="14"/>
      <c r="WIE3204" s="14"/>
      <c r="WIF3204" s="14"/>
      <c r="WIG3204" s="14"/>
      <c r="WIH3204" s="14"/>
      <c r="WII3204" s="14"/>
      <c r="WIJ3204" s="14"/>
      <c r="WIK3204" s="14"/>
      <c r="WIL3204" s="14"/>
      <c r="WIM3204" s="14"/>
      <c r="WIN3204" s="14"/>
      <c r="WIO3204" s="14"/>
      <c r="WIP3204" s="14"/>
      <c r="WIQ3204" s="14"/>
      <c r="WIR3204" s="14"/>
      <c r="WIS3204" s="14"/>
      <c r="WIT3204" s="14"/>
      <c r="WIU3204" s="14"/>
      <c r="WIV3204" s="14"/>
      <c r="WIW3204" s="14"/>
      <c r="WIX3204" s="14"/>
      <c r="WIY3204" s="14"/>
      <c r="WIZ3204" s="14"/>
      <c r="WJA3204" s="14"/>
      <c r="WJB3204" s="14"/>
      <c r="WJC3204" s="14"/>
      <c r="WJD3204" s="14"/>
      <c r="WJE3204" s="14"/>
      <c r="WJF3204" s="14"/>
      <c r="WJG3204" s="14"/>
      <c r="WJH3204" s="14"/>
      <c r="WJI3204" s="14"/>
      <c r="WJJ3204" s="14"/>
      <c r="WJK3204" s="14"/>
      <c r="WJL3204" s="14"/>
      <c r="WJM3204" s="14"/>
      <c r="WJN3204" s="14"/>
      <c r="WJO3204" s="14"/>
      <c r="WJP3204" s="14"/>
      <c r="WJQ3204" s="14"/>
      <c r="WJR3204" s="14"/>
      <c r="WJS3204" s="14"/>
      <c r="WJT3204" s="14"/>
      <c r="WJU3204" s="14"/>
      <c r="WJV3204" s="14"/>
      <c r="WJW3204" s="14"/>
      <c r="WJX3204" s="14"/>
      <c r="WJY3204" s="14"/>
      <c r="WJZ3204" s="14"/>
      <c r="WKA3204" s="14"/>
      <c r="WKB3204" s="14"/>
      <c r="WKC3204" s="14"/>
      <c r="WKD3204" s="14"/>
      <c r="WKE3204" s="14"/>
      <c r="WKF3204" s="14"/>
      <c r="WKG3204" s="14"/>
      <c r="WKH3204" s="14"/>
      <c r="WKI3204" s="14"/>
      <c r="WKJ3204" s="14"/>
      <c r="WKK3204" s="14"/>
      <c r="WKL3204" s="14"/>
      <c r="WKM3204" s="14"/>
      <c r="WKN3204" s="14"/>
      <c r="WKO3204" s="14"/>
      <c r="WKP3204" s="14"/>
      <c r="WKQ3204" s="14"/>
      <c r="WKR3204" s="14"/>
      <c r="WKS3204" s="14"/>
      <c r="WKT3204" s="14"/>
      <c r="WKU3204" s="14"/>
      <c r="WKV3204" s="14"/>
      <c r="WKW3204" s="14"/>
      <c r="WKX3204" s="14"/>
      <c r="WKY3204" s="14"/>
      <c r="WKZ3204" s="14"/>
      <c r="WLA3204" s="14"/>
      <c r="WLB3204" s="14"/>
      <c r="WLC3204" s="14"/>
      <c r="WLD3204" s="14"/>
      <c r="WLE3204" s="14"/>
      <c r="WLF3204" s="14"/>
      <c r="WLG3204" s="14"/>
      <c r="WLH3204" s="14"/>
      <c r="WLI3204" s="14"/>
      <c r="WLJ3204" s="14"/>
      <c r="WLK3204" s="14"/>
      <c r="WLL3204" s="14"/>
      <c r="WLM3204" s="14"/>
      <c r="WLN3204" s="14"/>
      <c r="WLO3204" s="14"/>
      <c r="WLP3204" s="14"/>
      <c r="WLQ3204" s="14"/>
      <c r="WLR3204" s="14"/>
      <c r="WLS3204" s="14"/>
      <c r="WLT3204" s="14"/>
      <c r="WLU3204" s="14"/>
      <c r="WLV3204" s="14"/>
      <c r="WLW3204" s="14"/>
      <c r="WLX3204" s="14"/>
      <c r="WLY3204" s="14"/>
      <c r="WLZ3204" s="14"/>
      <c r="WMA3204" s="14"/>
      <c r="WMB3204" s="14"/>
      <c r="WMC3204" s="14"/>
      <c r="WMD3204" s="14"/>
      <c r="WME3204" s="14"/>
      <c r="WMF3204" s="14"/>
      <c r="WMG3204" s="14"/>
      <c r="WMH3204" s="14"/>
      <c r="WMI3204" s="14"/>
      <c r="WMJ3204" s="14"/>
      <c r="WMK3204" s="14"/>
      <c r="WML3204" s="14"/>
      <c r="WMM3204" s="14"/>
      <c r="WMN3204" s="14"/>
      <c r="WMO3204" s="14"/>
      <c r="WMP3204" s="14"/>
      <c r="WMQ3204" s="14"/>
      <c r="WMR3204" s="14"/>
      <c r="WMS3204" s="14"/>
      <c r="WMT3204" s="14"/>
      <c r="WMU3204" s="14"/>
      <c r="WMV3204" s="14"/>
      <c r="WMW3204" s="14"/>
      <c r="WMX3204" s="14"/>
      <c r="WMY3204" s="14"/>
      <c r="WMZ3204" s="14"/>
      <c r="WNA3204" s="14"/>
      <c r="WNB3204" s="14"/>
      <c r="WNC3204" s="14"/>
      <c r="WND3204" s="14"/>
      <c r="WNE3204" s="14"/>
      <c r="WNF3204" s="14"/>
      <c r="WNG3204" s="14"/>
      <c r="WNH3204" s="14"/>
      <c r="WNI3204" s="14"/>
      <c r="WNJ3204" s="14"/>
      <c r="WNK3204" s="14"/>
      <c r="WNL3204" s="14"/>
      <c r="WNM3204" s="14"/>
      <c r="WNN3204" s="14"/>
      <c r="WNO3204" s="14"/>
      <c r="WNP3204" s="14"/>
      <c r="WNQ3204" s="14"/>
      <c r="WNR3204" s="14"/>
      <c r="WNS3204" s="14"/>
      <c r="WNT3204" s="14"/>
      <c r="WNU3204" s="14"/>
      <c r="WNV3204" s="14"/>
      <c r="WNW3204" s="14"/>
      <c r="WNX3204" s="14"/>
      <c r="WNY3204" s="14"/>
      <c r="WNZ3204" s="14"/>
      <c r="WOA3204" s="14"/>
      <c r="WOB3204" s="14"/>
      <c r="WOC3204" s="14"/>
      <c r="WOD3204" s="14"/>
      <c r="WOE3204" s="14"/>
      <c r="WOF3204" s="14"/>
      <c r="WOG3204" s="14"/>
      <c r="WOH3204" s="14"/>
      <c r="WOI3204" s="14"/>
      <c r="WOJ3204" s="14"/>
      <c r="WOK3204" s="14"/>
      <c r="WOL3204" s="14"/>
      <c r="WOM3204" s="14"/>
      <c r="WON3204" s="14"/>
      <c r="WOO3204" s="14"/>
      <c r="WOP3204" s="14"/>
      <c r="WOQ3204" s="14"/>
      <c r="WOR3204" s="14"/>
      <c r="WOS3204" s="14"/>
      <c r="WOT3204" s="14"/>
      <c r="WOU3204" s="14"/>
      <c r="WOV3204" s="14"/>
      <c r="WOW3204" s="14"/>
      <c r="WOX3204" s="14"/>
      <c r="WOY3204" s="14"/>
      <c r="WOZ3204" s="14"/>
      <c r="WPA3204" s="14"/>
      <c r="WPB3204" s="14"/>
      <c r="WPC3204" s="14"/>
      <c r="WPD3204" s="14"/>
      <c r="WPE3204" s="14"/>
      <c r="WPF3204" s="14"/>
      <c r="WPG3204" s="14"/>
      <c r="WPH3204" s="14"/>
      <c r="WPI3204" s="14"/>
      <c r="WPJ3204" s="14"/>
      <c r="WPK3204" s="14"/>
      <c r="WPL3204" s="14"/>
      <c r="WPM3204" s="14"/>
      <c r="WPN3204" s="14"/>
      <c r="WPO3204" s="14"/>
      <c r="WPP3204" s="14"/>
      <c r="WPQ3204" s="14"/>
      <c r="WPR3204" s="14"/>
      <c r="WPS3204" s="14"/>
      <c r="WPT3204" s="14"/>
      <c r="WPU3204" s="14"/>
      <c r="WPV3204" s="14"/>
      <c r="WPW3204" s="14"/>
      <c r="WPX3204" s="14"/>
      <c r="WPY3204" s="14"/>
      <c r="WPZ3204" s="14"/>
      <c r="WQA3204" s="14"/>
      <c r="WQB3204" s="14"/>
      <c r="WQC3204" s="14"/>
      <c r="WQD3204" s="14"/>
      <c r="WQE3204" s="14"/>
      <c r="WQF3204" s="14"/>
      <c r="WQG3204" s="14"/>
      <c r="WQH3204" s="14"/>
      <c r="WQI3204" s="14"/>
      <c r="WQJ3204" s="14"/>
      <c r="WQK3204" s="14"/>
      <c r="WQL3204" s="14"/>
      <c r="WQM3204" s="14"/>
      <c r="WQN3204" s="14"/>
      <c r="WQO3204" s="14"/>
      <c r="WQP3204" s="14"/>
      <c r="WQQ3204" s="14"/>
      <c r="WQR3204" s="14"/>
      <c r="WQS3204" s="14"/>
      <c r="WQT3204" s="14"/>
      <c r="WQU3204" s="14"/>
      <c r="WQV3204" s="14"/>
      <c r="WQW3204" s="14"/>
      <c r="WQX3204" s="14"/>
      <c r="WQY3204" s="14"/>
      <c r="WQZ3204" s="14"/>
      <c r="WRA3204" s="14"/>
      <c r="WRB3204" s="14"/>
      <c r="WRC3204" s="14"/>
      <c r="WRD3204" s="14"/>
      <c r="WRE3204" s="14"/>
      <c r="WRF3204" s="14"/>
      <c r="WRG3204" s="14"/>
      <c r="WRH3204" s="14"/>
      <c r="WRI3204" s="14"/>
      <c r="WRJ3204" s="14"/>
      <c r="WRK3204" s="14"/>
      <c r="WRL3204" s="14"/>
      <c r="WRM3204" s="14"/>
      <c r="WRN3204" s="14"/>
      <c r="WRO3204" s="14"/>
      <c r="WRP3204" s="14"/>
      <c r="WRQ3204" s="14"/>
      <c r="WRR3204" s="14"/>
      <c r="WRS3204" s="14"/>
      <c r="WRT3204" s="14"/>
      <c r="WRU3204" s="14"/>
      <c r="WRV3204" s="14"/>
      <c r="WRW3204" s="14"/>
      <c r="WRX3204" s="14"/>
      <c r="WRY3204" s="14"/>
      <c r="WRZ3204" s="14"/>
      <c r="WSA3204" s="14"/>
      <c r="WSB3204" s="14"/>
      <c r="WSC3204" s="14"/>
      <c r="WSD3204" s="14"/>
      <c r="WSE3204" s="14"/>
      <c r="WSF3204" s="14"/>
      <c r="WSG3204" s="14"/>
      <c r="WSH3204" s="14"/>
      <c r="WSI3204" s="14"/>
      <c r="WSJ3204" s="14"/>
      <c r="WSK3204" s="14"/>
      <c r="WSL3204" s="14"/>
      <c r="WSM3204" s="14"/>
      <c r="WSN3204" s="14"/>
      <c r="WSO3204" s="14"/>
      <c r="WSP3204" s="14"/>
      <c r="WSQ3204" s="14"/>
      <c r="WSR3204" s="14"/>
      <c r="WSS3204" s="14"/>
      <c r="WST3204" s="14"/>
      <c r="WSU3204" s="14"/>
      <c r="WSV3204" s="14"/>
      <c r="WSW3204" s="14"/>
      <c r="WSX3204" s="14"/>
      <c r="WSY3204" s="14"/>
      <c r="WSZ3204" s="14"/>
      <c r="WTA3204" s="14"/>
      <c r="WTB3204" s="14"/>
      <c r="WTC3204" s="14"/>
      <c r="WTD3204" s="14"/>
      <c r="WTE3204" s="14"/>
      <c r="WTF3204" s="14"/>
      <c r="WTG3204" s="14"/>
      <c r="WTH3204" s="14"/>
      <c r="WTI3204" s="14"/>
      <c r="WTJ3204" s="14"/>
      <c r="WTK3204" s="14"/>
      <c r="WTL3204" s="14"/>
      <c r="WTM3204" s="14"/>
      <c r="WTN3204" s="14"/>
      <c r="WTO3204" s="14"/>
      <c r="WTP3204" s="14"/>
      <c r="WTQ3204" s="14"/>
      <c r="WTR3204" s="14"/>
      <c r="WTS3204" s="14"/>
      <c r="WTT3204" s="14"/>
      <c r="WTU3204" s="14"/>
      <c r="WTV3204" s="14"/>
      <c r="WTW3204" s="14"/>
      <c r="WTX3204" s="14"/>
      <c r="WTY3204" s="14"/>
      <c r="WTZ3204" s="14"/>
      <c r="WUA3204" s="14"/>
      <c r="WUB3204" s="14"/>
      <c r="WUC3204" s="14"/>
      <c r="WUD3204" s="14"/>
      <c r="WUE3204" s="14"/>
      <c r="WUF3204" s="14"/>
      <c r="WUG3204" s="14"/>
      <c r="WUH3204" s="14"/>
      <c r="WUI3204" s="14"/>
      <c r="WUJ3204" s="14"/>
      <c r="WUK3204" s="14"/>
      <c r="WUL3204" s="14"/>
      <c r="WUM3204" s="14"/>
      <c r="WUN3204" s="14"/>
      <c r="WUO3204" s="14"/>
      <c r="WUP3204" s="14"/>
      <c r="WUQ3204" s="14"/>
      <c r="WUR3204" s="14"/>
      <c r="WUS3204" s="14"/>
      <c r="WUT3204" s="14"/>
      <c r="WUU3204" s="14"/>
      <c r="WUV3204" s="14"/>
      <c r="WUW3204" s="14"/>
      <c r="WUX3204" s="14"/>
      <c r="WUY3204" s="14"/>
      <c r="WUZ3204" s="14"/>
      <c r="WVA3204" s="14"/>
      <c r="WVB3204" s="14"/>
      <c r="WVC3204" s="14"/>
      <c r="WVD3204" s="14"/>
      <c r="WVE3204" s="14"/>
      <c r="WVF3204" s="14"/>
      <c r="WVG3204" s="14"/>
      <c r="WVH3204" s="14"/>
      <c r="WVI3204" s="14"/>
      <c r="WVJ3204" s="14"/>
      <c r="WVK3204" s="14"/>
      <c r="WVL3204" s="14"/>
      <c r="WVM3204" s="14"/>
      <c r="WVN3204" s="14"/>
      <c r="WVO3204" s="14"/>
      <c r="WVP3204" s="14"/>
      <c r="WVQ3204" s="14"/>
      <c r="WVR3204" s="14"/>
      <c r="WVS3204" s="14"/>
      <c r="WVT3204" s="14"/>
      <c r="WVU3204" s="14"/>
      <c r="WVV3204" s="14"/>
      <c r="WVW3204" s="14"/>
      <c r="WVX3204" s="14"/>
      <c r="WVY3204" s="14"/>
      <c r="WVZ3204" s="14"/>
      <c r="WWA3204" s="14"/>
      <c r="WWB3204" s="14"/>
      <c r="WWC3204" s="14"/>
      <c r="WWD3204" s="14"/>
      <c r="WWE3204" s="14"/>
      <c r="WWF3204" s="14"/>
      <c r="WWG3204" s="14"/>
      <c r="WWH3204" s="14"/>
      <c r="WWI3204" s="14"/>
      <c r="WWJ3204" s="14"/>
      <c r="WWK3204" s="14"/>
      <c r="WWL3204" s="14"/>
      <c r="WWM3204" s="14"/>
      <c r="WWN3204" s="14"/>
      <c r="WWO3204" s="14"/>
      <c r="WWP3204" s="14"/>
      <c r="WWQ3204" s="14"/>
      <c r="WWR3204" s="14"/>
      <c r="WWS3204" s="14"/>
      <c r="WWT3204" s="14"/>
      <c r="WWU3204" s="14"/>
      <c r="WWV3204" s="14"/>
      <c r="WWW3204" s="14"/>
      <c r="WWX3204" s="14"/>
      <c r="WWY3204" s="14"/>
      <c r="WWZ3204" s="14"/>
      <c r="WXA3204" s="14"/>
      <c r="WXB3204" s="14"/>
      <c r="WXC3204" s="14"/>
      <c r="WXD3204" s="14"/>
      <c r="WXE3204" s="14"/>
      <c r="WXF3204" s="14"/>
      <c r="WXG3204" s="14"/>
      <c r="WXH3204" s="14"/>
      <c r="WXI3204" s="14"/>
      <c r="WXJ3204" s="14"/>
      <c r="WXK3204" s="14"/>
      <c r="WXL3204" s="14"/>
      <c r="WXM3204" s="14"/>
      <c r="WXN3204" s="14"/>
      <c r="WXO3204" s="14"/>
      <c r="WXP3204" s="14"/>
      <c r="WXQ3204" s="14"/>
      <c r="WXR3204" s="14"/>
      <c r="WXS3204" s="14"/>
      <c r="WXT3204" s="14"/>
      <c r="WXU3204" s="14"/>
      <c r="WXV3204" s="14"/>
      <c r="WXW3204" s="14"/>
      <c r="WXX3204" s="14"/>
      <c r="WXY3204" s="14"/>
      <c r="WXZ3204" s="14"/>
      <c r="WYA3204" s="14"/>
      <c r="WYB3204" s="14"/>
      <c r="WYC3204" s="14"/>
      <c r="WYD3204" s="14"/>
      <c r="WYE3204" s="14"/>
      <c r="WYF3204" s="14"/>
      <c r="WYG3204" s="14"/>
      <c r="WYH3204" s="14"/>
      <c r="WYI3204" s="14"/>
      <c r="WYJ3204" s="14"/>
      <c r="WYK3204" s="14"/>
      <c r="WYL3204" s="14"/>
      <c r="WYM3204" s="14"/>
      <c r="WYN3204" s="14"/>
      <c r="WYO3204" s="14"/>
      <c r="WYP3204" s="14"/>
      <c r="WYQ3204" s="14"/>
      <c r="WYR3204" s="14"/>
      <c r="WYS3204" s="14"/>
      <c r="WYT3204" s="14"/>
      <c r="WYU3204" s="14"/>
      <c r="WYV3204" s="14"/>
      <c r="WYW3204" s="14"/>
      <c r="WYX3204" s="14"/>
      <c r="WYY3204" s="14"/>
      <c r="WYZ3204" s="14"/>
      <c r="WZA3204" s="14"/>
      <c r="WZB3204" s="14"/>
      <c r="WZC3204" s="14"/>
      <c r="WZD3204" s="14"/>
      <c r="WZE3204" s="14"/>
      <c r="WZF3204" s="14"/>
      <c r="WZG3204" s="14"/>
      <c r="WZH3204" s="14"/>
      <c r="WZI3204" s="14"/>
      <c r="WZJ3204" s="14"/>
      <c r="WZK3204" s="14"/>
      <c r="WZL3204" s="14"/>
      <c r="WZM3204" s="14"/>
      <c r="WZN3204" s="14"/>
      <c r="WZO3204" s="14"/>
      <c r="WZP3204" s="14"/>
      <c r="WZQ3204" s="14"/>
      <c r="WZR3204" s="14"/>
      <c r="WZS3204" s="14"/>
      <c r="WZT3204" s="14"/>
      <c r="WZU3204" s="14"/>
      <c r="WZV3204" s="14"/>
      <c r="WZW3204" s="14"/>
      <c r="WZX3204" s="14"/>
      <c r="WZY3204" s="14"/>
      <c r="WZZ3204" s="14"/>
      <c r="XAA3204" s="14"/>
      <c r="XAB3204" s="14"/>
      <c r="XAC3204" s="14"/>
      <c r="XAD3204" s="14"/>
      <c r="XAE3204" s="14"/>
      <c r="XAF3204" s="14"/>
      <c r="XAG3204" s="14"/>
      <c r="XAH3204" s="14"/>
      <c r="XAI3204" s="14"/>
      <c r="XAJ3204" s="14"/>
      <c r="XAK3204" s="14"/>
      <c r="XAL3204" s="14"/>
      <c r="XAM3204" s="14"/>
      <c r="XAN3204" s="14"/>
      <c r="XAO3204" s="14"/>
      <c r="XAP3204" s="14"/>
      <c r="XAQ3204" s="14"/>
      <c r="XAR3204" s="14"/>
      <c r="XAS3204" s="14"/>
      <c r="XAT3204" s="14"/>
      <c r="XAU3204" s="14"/>
      <c r="XAV3204" s="14"/>
      <c r="XAW3204" s="14"/>
      <c r="XAX3204" s="14"/>
      <c r="XAY3204" s="14"/>
      <c r="XAZ3204" s="14"/>
      <c r="XBA3204" s="14"/>
      <c r="XBB3204" s="14"/>
      <c r="XBC3204" s="14"/>
      <c r="XBD3204" s="14"/>
      <c r="XBE3204" s="14"/>
      <c r="XBF3204" s="14"/>
      <c r="XBG3204" s="14"/>
      <c r="XBH3204" s="14"/>
      <c r="XBI3204" s="14"/>
      <c r="XBJ3204" s="14"/>
      <c r="XBK3204" s="14"/>
      <c r="XBL3204" s="14"/>
      <c r="XBM3204" s="14"/>
      <c r="XBN3204" s="14"/>
      <c r="XBO3204" s="14"/>
      <c r="XBP3204" s="14"/>
      <c r="XBQ3204" s="14"/>
      <c r="XBR3204" s="14"/>
      <c r="XBS3204" s="14"/>
      <c r="XBT3204" s="14"/>
      <c r="XBU3204" s="14"/>
      <c r="XBV3204" s="14"/>
      <c r="XBW3204" s="14"/>
      <c r="XBX3204" s="14"/>
      <c r="XBY3204" s="14"/>
      <c r="XBZ3204" s="14"/>
      <c r="XCA3204" s="14"/>
      <c r="XCB3204" s="14"/>
      <c r="XCC3204" s="14"/>
      <c r="XCD3204" s="14"/>
      <c r="XCE3204" s="14"/>
      <c r="XCF3204" s="14"/>
      <c r="XCG3204" s="14"/>
      <c r="XCH3204" s="14"/>
      <c r="XCI3204" s="14"/>
      <c r="XCJ3204" s="14"/>
      <c r="XCK3204" s="14"/>
      <c r="XCL3204" s="14"/>
      <c r="XCM3204" s="14"/>
      <c r="XCN3204" s="14"/>
      <c r="XCO3204" s="14"/>
      <c r="XCP3204" s="14"/>
      <c r="XCQ3204" s="14"/>
      <c r="XCR3204" s="14"/>
      <c r="XCS3204" s="14"/>
      <c r="XCT3204" s="14"/>
      <c r="XCU3204" s="14"/>
      <c r="XCV3204" s="14"/>
      <c r="XCW3204" s="14"/>
      <c r="XCX3204" s="14"/>
      <c r="XCY3204" s="14"/>
      <c r="XCZ3204" s="14"/>
      <c r="XDA3204" s="14"/>
      <c r="XDB3204" s="14"/>
      <c r="XDC3204" s="14"/>
      <c r="XDD3204" s="14"/>
      <c r="XDE3204" s="14"/>
      <c r="XDF3204" s="14"/>
      <c r="XDG3204" s="14"/>
      <c r="XDH3204" s="14"/>
      <c r="XDI3204" s="14"/>
      <c r="XDJ3204" s="14"/>
      <c r="XDK3204" s="14"/>
      <c r="XDL3204" s="14"/>
      <c r="XDM3204" s="14"/>
      <c r="XDN3204" s="14"/>
      <c r="XDO3204" s="14"/>
      <c r="XDP3204" s="14"/>
      <c r="XDQ3204" s="14"/>
      <c r="XDR3204" s="14"/>
      <c r="XDS3204" s="14"/>
      <c r="XDT3204" s="14"/>
      <c r="XDU3204" s="14"/>
      <c r="XDV3204" s="14"/>
      <c r="XDW3204" s="14"/>
      <c r="XDX3204" s="14"/>
      <c r="XDY3204" s="14"/>
      <c r="XDZ3204" s="14"/>
      <c r="XEA3204" s="14"/>
      <c r="XEB3204" s="14"/>
      <c r="XEC3204" s="14"/>
      <c r="XED3204" s="14"/>
      <c r="XEE3204" s="14"/>
      <c r="XEF3204" s="14"/>
      <c r="XEG3204" s="14"/>
      <c r="XEH3204" s="14"/>
      <c r="XEI3204" s="14"/>
      <c r="XEJ3204" s="14"/>
      <c r="XEK3204" s="14"/>
      <c r="XEL3204" s="14"/>
      <c r="XEM3204" s="14"/>
      <c r="XEN3204" s="14"/>
      <c r="XEO3204" s="14"/>
      <c r="XEP3204" s="14"/>
      <c r="XEQ3204" s="14"/>
      <c r="XER3204" s="14"/>
      <c r="XES3204" s="14"/>
      <c r="XET3204" s="14"/>
      <c r="XEU3204" s="14"/>
      <c r="XEV3204" s="14"/>
      <c r="XEW3204" s="14"/>
      <c r="XEX3204" s="14"/>
      <c r="XEY3204" s="14"/>
      <c r="XEZ3204" s="14"/>
      <c r="XFA3204" s="14"/>
      <c r="XFB3204" s="14"/>
    </row>
    <row r="3205" spans="1:16382" ht="23.25" customHeight="1" x14ac:dyDescent="0.25">
      <c r="A3205" s="68" t="str">
        <f t="shared" si="754"/>
        <v>3096.</v>
      </c>
      <c r="B3205" s="68">
        <v>4543</v>
      </c>
      <c r="C3205" s="300" t="s">
        <v>3102</v>
      </c>
      <c r="D3205" s="68">
        <v>1982</v>
      </c>
      <c r="E3205" s="111" t="s">
        <v>2932</v>
      </c>
      <c r="F3205" s="68" t="s">
        <v>2934</v>
      </c>
      <c r="G3205" s="25">
        <v>9</v>
      </c>
      <c r="H3205" s="25">
        <v>8</v>
      </c>
      <c r="I3205" s="176">
        <v>16207.5</v>
      </c>
      <c r="J3205" s="144">
        <v>14649.6</v>
      </c>
      <c r="K3205" s="176">
        <v>14245.9</v>
      </c>
      <c r="L3205" s="267">
        <v>723</v>
      </c>
      <c r="M3205" s="179">
        <f t="shared" ref="M3205" si="757">R3205+T3205+V3205+X3205+Z3205+AB3205+AE3205+AF3205</f>
        <v>24849280</v>
      </c>
      <c r="N3205" s="144"/>
      <c r="O3205" s="142"/>
      <c r="P3205" s="144"/>
      <c r="Q3205" s="144">
        <f t="shared" ref="Q3205" si="758">M3205</f>
        <v>24849280</v>
      </c>
      <c r="R3205" s="144"/>
      <c r="S3205" s="30">
        <v>8</v>
      </c>
      <c r="T3205" s="144">
        <f>S3205*3106160</f>
        <v>24849280</v>
      </c>
      <c r="U3205" s="144"/>
      <c r="V3205" s="144"/>
      <c r="W3205" s="144"/>
      <c r="X3205" s="144"/>
      <c r="Y3205" s="144"/>
      <c r="Z3205" s="144"/>
      <c r="AA3205" s="144"/>
      <c r="AB3205" s="144"/>
      <c r="AC3205" s="144"/>
      <c r="AD3205" s="144"/>
      <c r="AE3205" s="144"/>
      <c r="AF3205" s="144"/>
      <c r="AG3205" s="324">
        <v>2025</v>
      </c>
      <c r="AH3205" s="128"/>
      <c r="AI3205" s="134"/>
      <c r="AJ3205" s="134"/>
      <c r="AK3205" s="141">
        <f t="shared" si="746"/>
        <v>3096</v>
      </c>
      <c r="AL3205" s="35" t="s">
        <v>153</v>
      </c>
      <c r="AM3205" s="141" t="str">
        <f t="shared" si="749"/>
        <v>3096.</v>
      </c>
      <c r="AN3205" s="147"/>
      <c r="AO3205" s="276"/>
      <c r="AP3205" s="16"/>
      <c r="AQ3205" s="14"/>
      <c r="AR3205" s="14"/>
      <c r="AS3205" s="14"/>
      <c r="AT3205" s="14"/>
      <c r="AU3205" s="14"/>
      <c r="AV3205" s="14"/>
      <c r="AW3205" s="14"/>
      <c r="AX3205" s="14"/>
      <c r="AY3205" s="14"/>
      <c r="AZ3205" s="14"/>
      <c r="BA3205" s="14"/>
      <c r="BB3205" s="14"/>
      <c r="BC3205" s="14"/>
      <c r="BD3205" s="14"/>
      <c r="BE3205" s="14"/>
      <c r="BF3205" s="14"/>
      <c r="BG3205" s="14"/>
      <c r="BH3205" s="14"/>
      <c r="BI3205" s="14"/>
      <c r="BJ3205" s="14"/>
      <c r="BK3205" s="14"/>
      <c r="BL3205" s="14"/>
      <c r="BM3205" s="14"/>
      <c r="BN3205" s="14"/>
      <c r="BO3205" s="14"/>
      <c r="BP3205" s="14"/>
      <c r="BQ3205" s="14"/>
      <c r="BR3205" s="14"/>
      <c r="BS3205" s="14"/>
      <c r="BT3205" s="14"/>
      <c r="BU3205" s="14"/>
      <c r="BV3205" s="14"/>
      <c r="BW3205" s="14"/>
      <c r="BX3205" s="14"/>
      <c r="BY3205" s="14"/>
      <c r="BZ3205" s="14"/>
      <c r="CA3205" s="14"/>
      <c r="CB3205" s="14"/>
      <c r="CC3205" s="14"/>
      <c r="CD3205" s="14"/>
      <c r="CE3205" s="14"/>
      <c r="CF3205" s="14"/>
      <c r="CG3205" s="14"/>
      <c r="CH3205" s="14"/>
      <c r="CI3205" s="14"/>
      <c r="CJ3205" s="14"/>
      <c r="CK3205" s="14"/>
      <c r="CL3205" s="14"/>
      <c r="CM3205" s="14"/>
      <c r="CN3205" s="14"/>
      <c r="CO3205" s="14"/>
      <c r="CP3205" s="14"/>
      <c r="CQ3205" s="14"/>
      <c r="CR3205" s="14"/>
      <c r="CS3205" s="14"/>
      <c r="CT3205" s="14"/>
      <c r="CU3205" s="14"/>
      <c r="CV3205" s="14"/>
      <c r="CW3205" s="14"/>
      <c r="CX3205" s="14"/>
      <c r="CY3205" s="14"/>
      <c r="CZ3205" s="14"/>
      <c r="DA3205" s="14"/>
      <c r="DB3205" s="14"/>
      <c r="DC3205" s="14"/>
      <c r="DD3205" s="14"/>
      <c r="DE3205" s="14"/>
      <c r="DF3205" s="14"/>
      <c r="DG3205" s="14"/>
      <c r="DH3205" s="14"/>
      <c r="DI3205" s="14"/>
      <c r="DJ3205" s="14"/>
      <c r="DK3205" s="14"/>
      <c r="DL3205" s="14"/>
      <c r="DM3205" s="14"/>
      <c r="DN3205" s="14"/>
      <c r="DO3205" s="14"/>
      <c r="DP3205" s="14"/>
      <c r="DQ3205" s="14"/>
      <c r="DR3205" s="14"/>
      <c r="DS3205" s="14"/>
      <c r="DT3205" s="14"/>
      <c r="DU3205" s="14"/>
      <c r="DV3205" s="14"/>
      <c r="DW3205" s="14"/>
      <c r="DX3205" s="14"/>
      <c r="DY3205" s="14"/>
      <c r="DZ3205" s="14"/>
      <c r="EA3205" s="14"/>
      <c r="EB3205" s="14"/>
      <c r="EC3205" s="14"/>
      <c r="ED3205" s="14"/>
      <c r="EE3205" s="14"/>
      <c r="EF3205" s="14"/>
      <c r="EG3205" s="14"/>
      <c r="EH3205" s="14"/>
      <c r="EI3205" s="14"/>
      <c r="EJ3205" s="14"/>
      <c r="EK3205" s="14"/>
      <c r="EL3205" s="14"/>
      <c r="EM3205" s="14"/>
      <c r="EN3205" s="14"/>
      <c r="EO3205" s="14"/>
      <c r="EP3205" s="14"/>
      <c r="EQ3205" s="14"/>
      <c r="ER3205" s="14"/>
      <c r="ES3205" s="14"/>
      <c r="ET3205" s="14"/>
      <c r="EU3205" s="14"/>
      <c r="EV3205" s="14"/>
      <c r="EW3205" s="14"/>
      <c r="EX3205" s="14"/>
      <c r="EY3205" s="14"/>
      <c r="EZ3205" s="14"/>
      <c r="FA3205" s="14"/>
      <c r="FB3205" s="14"/>
      <c r="FC3205" s="14"/>
      <c r="FD3205" s="14"/>
      <c r="FE3205" s="14"/>
      <c r="FF3205" s="14"/>
      <c r="FG3205" s="14"/>
      <c r="FH3205" s="14"/>
      <c r="FI3205" s="14"/>
      <c r="FJ3205" s="14"/>
      <c r="FK3205" s="14"/>
      <c r="FL3205" s="14"/>
      <c r="FM3205" s="14"/>
      <c r="FN3205" s="14"/>
      <c r="FO3205" s="14"/>
      <c r="FP3205" s="14"/>
      <c r="FQ3205" s="14"/>
      <c r="FR3205" s="14"/>
      <c r="FS3205" s="14"/>
      <c r="FT3205" s="14"/>
      <c r="FU3205" s="14"/>
      <c r="FV3205" s="14"/>
      <c r="FW3205" s="14"/>
      <c r="FX3205" s="14"/>
      <c r="FY3205" s="14"/>
      <c r="FZ3205" s="14"/>
      <c r="GA3205" s="14"/>
      <c r="GB3205" s="14"/>
      <c r="GC3205" s="14"/>
      <c r="GD3205" s="14"/>
      <c r="GE3205" s="14"/>
      <c r="GF3205" s="14"/>
      <c r="GG3205" s="14"/>
      <c r="GH3205" s="14"/>
      <c r="GI3205" s="14"/>
      <c r="GJ3205" s="14"/>
      <c r="GK3205" s="14"/>
      <c r="GL3205" s="14"/>
      <c r="GM3205" s="14"/>
      <c r="GN3205" s="14"/>
      <c r="GO3205" s="14"/>
      <c r="GP3205" s="14"/>
      <c r="GQ3205" s="14"/>
      <c r="GR3205" s="14"/>
      <c r="GS3205" s="14"/>
      <c r="GT3205" s="14"/>
      <c r="GU3205" s="14"/>
      <c r="GV3205" s="14"/>
      <c r="GW3205" s="14"/>
      <c r="GX3205" s="14"/>
      <c r="GY3205" s="14"/>
      <c r="GZ3205" s="14"/>
      <c r="HA3205" s="14"/>
      <c r="HB3205" s="14"/>
      <c r="HC3205" s="14"/>
      <c r="HD3205" s="14"/>
      <c r="HE3205" s="14"/>
      <c r="HF3205" s="14"/>
      <c r="HG3205" s="14"/>
      <c r="HH3205" s="14"/>
      <c r="HI3205" s="14"/>
      <c r="HJ3205" s="14"/>
      <c r="HK3205" s="14"/>
      <c r="HL3205" s="14"/>
      <c r="HM3205" s="14"/>
      <c r="HN3205" s="14"/>
      <c r="HO3205" s="14"/>
      <c r="HP3205" s="14"/>
      <c r="HQ3205" s="14"/>
      <c r="HR3205" s="14"/>
      <c r="HS3205" s="14"/>
      <c r="HT3205" s="14"/>
      <c r="HU3205" s="14"/>
      <c r="HV3205" s="14"/>
      <c r="HW3205" s="14"/>
      <c r="HX3205" s="14"/>
      <c r="HY3205" s="14"/>
      <c r="HZ3205" s="14"/>
      <c r="IA3205" s="14"/>
      <c r="IB3205" s="14"/>
      <c r="IC3205" s="14"/>
      <c r="ID3205" s="14"/>
      <c r="IE3205" s="14"/>
      <c r="IF3205" s="14"/>
      <c r="IG3205" s="14"/>
      <c r="IH3205" s="14"/>
      <c r="II3205" s="14"/>
      <c r="IJ3205" s="14"/>
      <c r="IK3205" s="14"/>
      <c r="IL3205" s="14"/>
      <c r="IM3205" s="14"/>
      <c r="IN3205" s="14"/>
      <c r="IO3205" s="14"/>
      <c r="IP3205" s="14"/>
      <c r="IQ3205" s="14"/>
      <c r="IR3205" s="14"/>
      <c r="IS3205" s="14"/>
      <c r="IT3205" s="14"/>
      <c r="IU3205" s="14"/>
      <c r="IV3205" s="14"/>
      <c r="IW3205" s="14"/>
      <c r="IX3205" s="14"/>
      <c r="IY3205" s="14"/>
      <c r="IZ3205" s="14"/>
      <c r="JA3205" s="14"/>
      <c r="JB3205" s="14"/>
      <c r="JC3205" s="14"/>
      <c r="JD3205" s="14"/>
      <c r="JE3205" s="14"/>
      <c r="JF3205" s="14"/>
      <c r="JG3205" s="14"/>
      <c r="JH3205" s="14"/>
      <c r="JI3205" s="14"/>
      <c r="JJ3205" s="14"/>
      <c r="JK3205" s="14"/>
      <c r="JL3205" s="14"/>
      <c r="JM3205" s="14"/>
      <c r="JN3205" s="14"/>
      <c r="JO3205" s="14"/>
      <c r="JP3205" s="14"/>
      <c r="JQ3205" s="14"/>
      <c r="JR3205" s="14"/>
      <c r="JS3205" s="14"/>
      <c r="JT3205" s="14"/>
      <c r="JU3205" s="14"/>
      <c r="JV3205" s="14"/>
      <c r="JW3205" s="14"/>
      <c r="JX3205" s="14"/>
      <c r="JY3205" s="14"/>
      <c r="JZ3205" s="14"/>
      <c r="KA3205" s="14"/>
      <c r="KB3205" s="14"/>
      <c r="KC3205" s="14"/>
      <c r="KD3205" s="14"/>
      <c r="KE3205" s="14"/>
      <c r="KF3205" s="14"/>
      <c r="KG3205" s="14"/>
      <c r="KH3205" s="14"/>
      <c r="KI3205" s="14"/>
      <c r="KJ3205" s="14"/>
      <c r="KK3205" s="14"/>
      <c r="KL3205" s="14"/>
      <c r="KM3205" s="14"/>
      <c r="KN3205" s="14"/>
      <c r="KO3205" s="14"/>
      <c r="KP3205" s="14"/>
      <c r="KQ3205" s="14"/>
      <c r="KR3205" s="14"/>
      <c r="KS3205" s="14"/>
      <c r="KT3205" s="14"/>
      <c r="KU3205" s="14"/>
      <c r="KV3205" s="14"/>
      <c r="KW3205" s="14"/>
      <c r="KX3205" s="14"/>
      <c r="KY3205" s="14"/>
      <c r="KZ3205" s="14"/>
      <c r="LA3205" s="14"/>
      <c r="LB3205" s="14"/>
      <c r="LC3205" s="14"/>
      <c r="LD3205" s="14"/>
      <c r="LE3205" s="14"/>
      <c r="LF3205" s="14"/>
      <c r="LG3205" s="14"/>
      <c r="LH3205" s="14"/>
      <c r="LI3205" s="14"/>
      <c r="LJ3205" s="14"/>
      <c r="LK3205" s="14"/>
      <c r="LL3205" s="14"/>
      <c r="LM3205" s="14"/>
      <c r="LN3205" s="14"/>
      <c r="LO3205" s="14"/>
      <c r="LP3205" s="14"/>
      <c r="LQ3205" s="14"/>
      <c r="LR3205" s="14"/>
      <c r="LS3205" s="14"/>
      <c r="LT3205" s="14"/>
      <c r="LU3205" s="14"/>
      <c r="LV3205" s="14"/>
      <c r="LW3205" s="14"/>
      <c r="LX3205" s="14"/>
      <c r="LY3205" s="14"/>
      <c r="LZ3205" s="14"/>
      <c r="MA3205" s="14"/>
      <c r="MB3205" s="14"/>
      <c r="MC3205" s="14"/>
      <c r="MD3205" s="14"/>
      <c r="ME3205" s="14"/>
      <c r="MF3205" s="14"/>
      <c r="MG3205" s="14"/>
      <c r="MH3205" s="14"/>
      <c r="MI3205" s="14"/>
      <c r="MJ3205" s="14"/>
      <c r="MK3205" s="14"/>
      <c r="ML3205" s="14"/>
      <c r="MM3205" s="14"/>
      <c r="MN3205" s="14"/>
      <c r="MO3205" s="14"/>
      <c r="MP3205" s="14"/>
      <c r="MQ3205" s="14"/>
      <c r="MR3205" s="14"/>
      <c r="MS3205" s="14"/>
      <c r="MT3205" s="14"/>
      <c r="MU3205" s="14"/>
      <c r="MV3205" s="14"/>
      <c r="MW3205" s="14"/>
      <c r="MX3205" s="14"/>
      <c r="MY3205" s="14"/>
      <c r="MZ3205" s="14"/>
      <c r="NA3205" s="14"/>
      <c r="NB3205" s="14"/>
      <c r="NC3205" s="14"/>
      <c r="ND3205" s="14"/>
      <c r="NE3205" s="14"/>
      <c r="NF3205" s="14"/>
      <c r="NG3205" s="14"/>
      <c r="NH3205" s="14"/>
      <c r="NI3205" s="14"/>
      <c r="NJ3205" s="14"/>
      <c r="NK3205" s="14"/>
      <c r="NL3205" s="14"/>
      <c r="NM3205" s="14"/>
      <c r="NN3205" s="14"/>
      <c r="NO3205" s="14"/>
      <c r="NP3205" s="14"/>
      <c r="NQ3205" s="14"/>
      <c r="NR3205" s="14"/>
      <c r="NS3205" s="14"/>
      <c r="NT3205" s="14"/>
      <c r="NU3205" s="14"/>
      <c r="NV3205" s="14"/>
      <c r="NW3205" s="14"/>
      <c r="NX3205" s="14"/>
      <c r="NY3205" s="14"/>
      <c r="NZ3205" s="14"/>
      <c r="OA3205" s="14"/>
      <c r="OB3205" s="14"/>
      <c r="OC3205" s="14"/>
      <c r="OD3205" s="14"/>
      <c r="OE3205" s="14"/>
      <c r="OF3205" s="14"/>
      <c r="OG3205" s="14"/>
      <c r="OH3205" s="14"/>
      <c r="OI3205" s="14"/>
      <c r="OJ3205" s="14"/>
      <c r="OK3205" s="14"/>
      <c r="OL3205" s="14"/>
      <c r="OM3205" s="14"/>
      <c r="ON3205" s="14"/>
      <c r="OO3205" s="14"/>
      <c r="OP3205" s="14"/>
      <c r="OQ3205" s="14"/>
      <c r="OR3205" s="14"/>
      <c r="OS3205" s="14"/>
      <c r="OT3205" s="14"/>
      <c r="OU3205" s="14"/>
      <c r="OV3205" s="14"/>
      <c r="OW3205" s="14"/>
      <c r="OX3205" s="14"/>
      <c r="OY3205" s="14"/>
      <c r="OZ3205" s="14"/>
      <c r="PA3205" s="14"/>
      <c r="PB3205" s="14"/>
      <c r="PC3205" s="14"/>
      <c r="PD3205" s="14"/>
      <c r="PE3205" s="14"/>
      <c r="PF3205" s="14"/>
      <c r="PG3205" s="14"/>
      <c r="PH3205" s="14"/>
      <c r="PI3205" s="14"/>
      <c r="PJ3205" s="14"/>
      <c r="PK3205" s="14"/>
      <c r="PL3205" s="14"/>
      <c r="PM3205" s="14"/>
      <c r="PN3205" s="14"/>
      <c r="PO3205" s="14"/>
      <c r="PP3205" s="14"/>
      <c r="PQ3205" s="14"/>
      <c r="PR3205" s="14"/>
      <c r="PS3205" s="14"/>
      <c r="PT3205" s="14"/>
      <c r="PU3205" s="14"/>
      <c r="PV3205" s="14"/>
      <c r="PW3205" s="14"/>
      <c r="PX3205" s="14"/>
      <c r="PY3205" s="14"/>
      <c r="PZ3205" s="14"/>
      <c r="QA3205" s="14"/>
      <c r="QB3205" s="14"/>
      <c r="QC3205" s="14"/>
      <c r="QD3205" s="14"/>
      <c r="QE3205" s="14"/>
      <c r="QF3205" s="14"/>
      <c r="QG3205" s="14"/>
      <c r="QH3205" s="14"/>
      <c r="QI3205" s="14"/>
      <c r="QJ3205" s="14"/>
      <c r="QK3205" s="14"/>
      <c r="QL3205" s="14"/>
      <c r="QM3205" s="14"/>
      <c r="QN3205" s="14"/>
      <c r="QO3205" s="14"/>
      <c r="QP3205" s="14"/>
      <c r="QQ3205" s="14"/>
      <c r="QR3205" s="14"/>
      <c r="QS3205" s="14"/>
      <c r="QT3205" s="14"/>
      <c r="QU3205" s="14"/>
      <c r="QV3205" s="14"/>
      <c r="QW3205" s="14"/>
      <c r="QX3205" s="14"/>
      <c r="QY3205" s="14"/>
      <c r="QZ3205" s="14"/>
      <c r="RA3205" s="14"/>
      <c r="RB3205" s="14"/>
      <c r="RC3205" s="14"/>
      <c r="RD3205" s="14"/>
      <c r="RE3205" s="14"/>
      <c r="RF3205" s="14"/>
      <c r="RG3205" s="14"/>
      <c r="RH3205" s="14"/>
      <c r="RI3205" s="14"/>
      <c r="RJ3205" s="14"/>
      <c r="RK3205" s="14"/>
      <c r="RL3205" s="14"/>
      <c r="RM3205" s="14"/>
      <c r="RN3205" s="14"/>
      <c r="RO3205" s="14"/>
      <c r="RP3205" s="14"/>
      <c r="RQ3205" s="14"/>
      <c r="RR3205" s="14"/>
      <c r="RS3205" s="14"/>
      <c r="RT3205" s="14"/>
      <c r="RU3205" s="14"/>
      <c r="RV3205" s="14"/>
      <c r="RW3205" s="14"/>
      <c r="RX3205" s="14"/>
      <c r="RY3205" s="14"/>
      <c r="RZ3205" s="14"/>
      <c r="SA3205" s="14"/>
      <c r="SB3205" s="14"/>
      <c r="SC3205" s="14"/>
      <c r="SD3205" s="14"/>
      <c r="SE3205" s="14"/>
      <c r="SF3205" s="14"/>
      <c r="SG3205" s="14"/>
      <c r="SH3205" s="14"/>
      <c r="SI3205" s="14"/>
      <c r="SJ3205" s="14"/>
      <c r="SK3205" s="14"/>
      <c r="SL3205" s="14"/>
      <c r="SM3205" s="14"/>
      <c r="SN3205" s="14"/>
      <c r="SO3205" s="14"/>
      <c r="SP3205" s="14"/>
      <c r="SQ3205" s="14"/>
      <c r="SR3205" s="14"/>
      <c r="SS3205" s="14"/>
      <c r="ST3205" s="14"/>
      <c r="SU3205" s="14"/>
      <c r="SV3205" s="14"/>
      <c r="SW3205" s="14"/>
      <c r="SX3205" s="14"/>
      <c r="SY3205" s="14"/>
      <c r="SZ3205" s="14"/>
      <c r="TA3205" s="14"/>
      <c r="TB3205" s="14"/>
      <c r="TC3205" s="14"/>
      <c r="TD3205" s="14"/>
      <c r="TE3205" s="14"/>
      <c r="TF3205" s="14"/>
      <c r="TG3205" s="14"/>
      <c r="TH3205" s="14"/>
      <c r="TI3205" s="14"/>
      <c r="TJ3205" s="14"/>
      <c r="TK3205" s="14"/>
      <c r="TL3205" s="14"/>
      <c r="TM3205" s="14"/>
      <c r="TN3205" s="14"/>
      <c r="TO3205" s="14"/>
      <c r="TP3205" s="14"/>
      <c r="TQ3205" s="14"/>
      <c r="TR3205" s="14"/>
      <c r="TS3205" s="14"/>
      <c r="TT3205" s="14"/>
      <c r="TU3205" s="14"/>
      <c r="TV3205" s="14"/>
      <c r="TW3205" s="14"/>
      <c r="TX3205" s="14"/>
      <c r="TY3205" s="14"/>
      <c r="TZ3205" s="14"/>
      <c r="UA3205" s="14"/>
      <c r="UB3205" s="14"/>
      <c r="UC3205" s="14"/>
      <c r="UD3205" s="14"/>
      <c r="UE3205" s="14"/>
      <c r="UF3205" s="14"/>
      <c r="UG3205" s="14"/>
      <c r="UH3205" s="14"/>
      <c r="UI3205" s="14"/>
      <c r="UJ3205" s="14"/>
      <c r="UK3205" s="14"/>
      <c r="UL3205" s="14"/>
      <c r="UM3205" s="14"/>
      <c r="UN3205" s="14"/>
      <c r="UO3205" s="14"/>
      <c r="UP3205" s="14"/>
      <c r="UQ3205" s="14"/>
      <c r="UR3205" s="14"/>
      <c r="US3205" s="14"/>
      <c r="UT3205" s="14"/>
      <c r="UU3205" s="14"/>
      <c r="UV3205" s="14"/>
      <c r="UW3205" s="14"/>
      <c r="UX3205" s="14"/>
      <c r="UY3205" s="14"/>
      <c r="UZ3205" s="14"/>
      <c r="VA3205" s="14"/>
      <c r="VB3205" s="14"/>
      <c r="VC3205" s="14"/>
      <c r="VD3205" s="14"/>
      <c r="VE3205" s="14"/>
      <c r="VF3205" s="14"/>
      <c r="VG3205" s="14"/>
      <c r="VH3205" s="14"/>
      <c r="VI3205" s="14"/>
      <c r="VJ3205" s="14"/>
      <c r="VK3205" s="14"/>
      <c r="VL3205" s="14"/>
      <c r="VM3205" s="14"/>
      <c r="VN3205" s="14"/>
      <c r="VO3205" s="14"/>
      <c r="VP3205" s="14"/>
      <c r="VQ3205" s="14"/>
      <c r="VR3205" s="14"/>
      <c r="VS3205" s="14"/>
      <c r="VT3205" s="14"/>
      <c r="VU3205" s="14"/>
      <c r="VV3205" s="14"/>
      <c r="VW3205" s="14"/>
      <c r="VX3205" s="14"/>
      <c r="VY3205" s="14"/>
      <c r="VZ3205" s="14"/>
      <c r="WA3205" s="14"/>
      <c r="WB3205" s="14"/>
      <c r="WC3205" s="14"/>
      <c r="WD3205" s="14"/>
      <c r="WE3205" s="14"/>
      <c r="WF3205" s="14"/>
      <c r="WG3205" s="14"/>
      <c r="WH3205" s="14"/>
      <c r="WI3205" s="14"/>
      <c r="WJ3205" s="14"/>
      <c r="WK3205" s="14"/>
      <c r="WL3205" s="14"/>
      <c r="WM3205" s="14"/>
      <c r="WN3205" s="14"/>
      <c r="WO3205" s="14"/>
      <c r="WP3205" s="14"/>
      <c r="WQ3205" s="14"/>
      <c r="WR3205" s="14"/>
      <c r="WS3205" s="14"/>
      <c r="WT3205" s="14"/>
      <c r="WU3205" s="14"/>
      <c r="WV3205" s="14"/>
      <c r="WW3205" s="14"/>
      <c r="WX3205" s="14"/>
      <c r="WY3205" s="14"/>
      <c r="WZ3205" s="14"/>
      <c r="XA3205" s="14"/>
      <c r="XB3205" s="14"/>
      <c r="XC3205" s="14"/>
      <c r="XD3205" s="14"/>
      <c r="XE3205" s="14"/>
      <c r="XF3205" s="14"/>
      <c r="XG3205" s="14"/>
      <c r="XH3205" s="14"/>
      <c r="XI3205" s="14"/>
      <c r="XJ3205" s="14"/>
      <c r="XK3205" s="14"/>
      <c r="XL3205" s="14"/>
      <c r="XM3205" s="14"/>
      <c r="XN3205" s="14"/>
      <c r="XO3205" s="14"/>
      <c r="XP3205" s="14"/>
      <c r="XQ3205" s="14"/>
      <c r="XR3205" s="14"/>
      <c r="XS3205" s="14"/>
      <c r="XT3205" s="14"/>
      <c r="XU3205" s="14"/>
      <c r="XV3205" s="14"/>
      <c r="XW3205" s="14"/>
      <c r="XX3205" s="14"/>
      <c r="XY3205" s="14"/>
      <c r="XZ3205" s="14"/>
      <c r="YA3205" s="14"/>
      <c r="YB3205" s="14"/>
      <c r="YC3205" s="14"/>
      <c r="YD3205" s="14"/>
      <c r="YE3205" s="14"/>
      <c r="YF3205" s="14"/>
      <c r="YG3205" s="14"/>
      <c r="YH3205" s="14"/>
      <c r="YI3205" s="14"/>
      <c r="YJ3205" s="14"/>
      <c r="YK3205" s="14"/>
      <c r="YL3205" s="14"/>
      <c r="YM3205" s="14"/>
      <c r="YN3205" s="14"/>
      <c r="YO3205" s="14"/>
      <c r="YP3205" s="14"/>
      <c r="YQ3205" s="14"/>
      <c r="YR3205" s="14"/>
      <c r="YS3205" s="14"/>
      <c r="YT3205" s="14"/>
      <c r="YU3205" s="14"/>
      <c r="YV3205" s="14"/>
      <c r="YW3205" s="14"/>
      <c r="YX3205" s="14"/>
      <c r="YY3205" s="14"/>
      <c r="YZ3205" s="14"/>
      <c r="ZA3205" s="14"/>
      <c r="ZB3205" s="14"/>
      <c r="ZC3205" s="14"/>
      <c r="ZD3205" s="14"/>
      <c r="ZE3205" s="14"/>
      <c r="ZF3205" s="14"/>
      <c r="ZG3205" s="14"/>
      <c r="ZH3205" s="14"/>
      <c r="ZI3205" s="14"/>
      <c r="ZJ3205" s="14"/>
      <c r="ZK3205" s="14"/>
      <c r="ZL3205" s="14"/>
      <c r="ZM3205" s="14"/>
      <c r="ZN3205" s="14"/>
      <c r="ZO3205" s="14"/>
      <c r="ZP3205" s="14"/>
      <c r="ZQ3205" s="14"/>
      <c r="ZR3205" s="14"/>
      <c r="ZS3205" s="14"/>
      <c r="ZT3205" s="14"/>
      <c r="ZU3205" s="14"/>
      <c r="ZV3205" s="14"/>
      <c r="ZW3205" s="14"/>
      <c r="ZX3205" s="14"/>
      <c r="ZY3205" s="14"/>
      <c r="ZZ3205" s="14"/>
      <c r="AAA3205" s="14"/>
      <c r="AAB3205" s="14"/>
      <c r="AAC3205" s="14"/>
      <c r="AAD3205" s="14"/>
      <c r="AAE3205" s="14"/>
      <c r="AAF3205" s="14"/>
      <c r="AAG3205" s="14"/>
      <c r="AAH3205" s="14"/>
      <c r="AAI3205" s="14"/>
      <c r="AAJ3205" s="14"/>
      <c r="AAK3205" s="14"/>
      <c r="AAL3205" s="14"/>
      <c r="AAM3205" s="14"/>
      <c r="AAN3205" s="14"/>
      <c r="AAO3205" s="14"/>
      <c r="AAP3205" s="14"/>
      <c r="AAQ3205" s="14"/>
      <c r="AAR3205" s="14"/>
      <c r="AAS3205" s="14"/>
      <c r="AAT3205" s="14"/>
      <c r="AAU3205" s="14"/>
      <c r="AAV3205" s="14"/>
      <c r="AAW3205" s="14"/>
      <c r="AAX3205" s="14"/>
      <c r="AAY3205" s="14"/>
      <c r="AAZ3205" s="14"/>
      <c r="ABA3205" s="14"/>
      <c r="ABB3205" s="14"/>
      <c r="ABC3205" s="14"/>
      <c r="ABD3205" s="14"/>
      <c r="ABE3205" s="14"/>
      <c r="ABF3205" s="14"/>
      <c r="ABG3205" s="14"/>
      <c r="ABH3205" s="14"/>
      <c r="ABI3205" s="14"/>
      <c r="ABJ3205" s="14"/>
      <c r="ABK3205" s="14"/>
      <c r="ABL3205" s="14"/>
      <c r="ABM3205" s="14"/>
      <c r="ABN3205" s="14"/>
      <c r="ABO3205" s="14"/>
      <c r="ABP3205" s="14"/>
      <c r="ABQ3205" s="14"/>
      <c r="ABR3205" s="14"/>
      <c r="ABS3205" s="14"/>
      <c r="ABT3205" s="14"/>
      <c r="ABU3205" s="14"/>
      <c r="ABV3205" s="14"/>
      <c r="ABW3205" s="14"/>
      <c r="ABX3205" s="14"/>
      <c r="ABY3205" s="14"/>
      <c r="ABZ3205" s="14"/>
      <c r="ACA3205" s="14"/>
      <c r="ACB3205" s="14"/>
      <c r="ACC3205" s="14"/>
      <c r="ACD3205" s="14"/>
      <c r="ACE3205" s="14"/>
      <c r="ACF3205" s="14"/>
      <c r="ACG3205" s="14"/>
      <c r="ACH3205" s="14"/>
      <c r="ACI3205" s="14"/>
      <c r="ACJ3205" s="14"/>
      <c r="ACK3205" s="14"/>
      <c r="ACL3205" s="14"/>
      <c r="ACM3205" s="14"/>
      <c r="ACN3205" s="14"/>
      <c r="ACO3205" s="14"/>
      <c r="ACP3205" s="14"/>
      <c r="ACQ3205" s="14"/>
      <c r="ACR3205" s="14"/>
      <c r="ACS3205" s="14"/>
      <c r="ACT3205" s="14"/>
      <c r="ACU3205" s="14"/>
      <c r="ACV3205" s="14"/>
      <c r="ACW3205" s="14"/>
      <c r="ACX3205" s="14"/>
      <c r="ACY3205" s="14"/>
      <c r="ACZ3205" s="14"/>
      <c r="ADA3205" s="14"/>
      <c r="ADB3205" s="14"/>
      <c r="ADC3205" s="14"/>
      <c r="ADD3205" s="14"/>
      <c r="ADE3205" s="14"/>
      <c r="ADF3205" s="14"/>
      <c r="ADG3205" s="14"/>
      <c r="ADH3205" s="14"/>
      <c r="ADI3205" s="14"/>
      <c r="ADJ3205" s="14"/>
      <c r="ADK3205" s="14"/>
      <c r="ADL3205" s="14"/>
      <c r="ADM3205" s="14"/>
      <c r="ADN3205" s="14"/>
      <c r="ADO3205" s="14"/>
      <c r="ADP3205" s="14"/>
      <c r="ADQ3205" s="14"/>
      <c r="ADR3205" s="14"/>
      <c r="ADS3205" s="14"/>
      <c r="ADT3205" s="14"/>
      <c r="ADU3205" s="14"/>
      <c r="ADV3205" s="14"/>
      <c r="ADW3205" s="14"/>
      <c r="ADX3205" s="14"/>
      <c r="ADY3205" s="14"/>
      <c r="ADZ3205" s="14"/>
      <c r="AEA3205" s="14"/>
      <c r="AEB3205" s="14"/>
      <c r="AEC3205" s="14"/>
      <c r="AED3205" s="14"/>
      <c r="AEE3205" s="14"/>
      <c r="AEF3205" s="14"/>
      <c r="AEG3205" s="14"/>
      <c r="AEH3205" s="14"/>
      <c r="AEI3205" s="14"/>
      <c r="AEJ3205" s="14"/>
      <c r="AEK3205" s="14"/>
      <c r="AEL3205" s="14"/>
      <c r="AEM3205" s="14"/>
      <c r="AEN3205" s="14"/>
      <c r="AEO3205" s="14"/>
      <c r="AEP3205" s="14"/>
      <c r="AEQ3205" s="14"/>
      <c r="AER3205" s="14"/>
      <c r="AES3205" s="14"/>
      <c r="AET3205" s="14"/>
      <c r="AEU3205" s="14"/>
      <c r="AEV3205" s="14"/>
      <c r="AEW3205" s="14"/>
      <c r="AEX3205" s="14"/>
      <c r="AEY3205" s="14"/>
      <c r="AEZ3205" s="14"/>
      <c r="AFA3205" s="14"/>
      <c r="AFB3205" s="14"/>
      <c r="AFC3205" s="14"/>
      <c r="AFD3205" s="14"/>
      <c r="AFE3205" s="14"/>
      <c r="AFF3205" s="14"/>
      <c r="AFG3205" s="14"/>
      <c r="AFH3205" s="14"/>
      <c r="AFI3205" s="14"/>
      <c r="AFJ3205" s="14"/>
      <c r="AFK3205" s="14"/>
      <c r="AFL3205" s="14"/>
      <c r="AFM3205" s="14"/>
      <c r="AFN3205" s="14"/>
      <c r="AFO3205" s="14"/>
      <c r="AFP3205" s="14"/>
      <c r="AFQ3205" s="14"/>
      <c r="AFR3205" s="14"/>
      <c r="AFS3205" s="14"/>
      <c r="AFT3205" s="14"/>
      <c r="AFU3205" s="14"/>
      <c r="AFV3205" s="14"/>
      <c r="AFW3205" s="14"/>
      <c r="AFX3205" s="14"/>
      <c r="AFY3205" s="14"/>
      <c r="AFZ3205" s="14"/>
      <c r="AGA3205" s="14"/>
      <c r="AGB3205" s="14"/>
      <c r="AGC3205" s="14"/>
      <c r="AGD3205" s="14"/>
      <c r="AGE3205" s="14"/>
      <c r="AGF3205" s="14"/>
      <c r="AGG3205" s="14"/>
      <c r="AGH3205" s="14"/>
      <c r="AGI3205" s="14"/>
      <c r="AGJ3205" s="14"/>
      <c r="AGK3205" s="14"/>
      <c r="AGL3205" s="14"/>
      <c r="AGM3205" s="14"/>
      <c r="AGN3205" s="14"/>
      <c r="AGO3205" s="14"/>
      <c r="AGP3205" s="14"/>
      <c r="AGQ3205" s="14"/>
      <c r="AGR3205" s="14"/>
      <c r="AGS3205" s="14"/>
      <c r="AGT3205" s="14"/>
      <c r="AGU3205" s="14"/>
      <c r="AGV3205" s="14"/>
      <c r="AGW3205" s="14"/>
      <c r="AGX3205" s="14"/>
      <c r="AGY3205" s="14"/>
      <c r="AGZ3205" s="14"/>
      <c r="AHA3205" s="14"/>
      <c r="AHB3205" s="14"/>
      <c r="AHC3205" s="14"/>
      <c r="AHD3205" s="14"/>
      <c r="AHE3205" s="14"/>
      <c r="AHF3205" s="14"/>
      <c r="AHG3205" s="14"/>
      <c r="AHH3205" s="14"/>
      <c r="AHI3205" s="14"/>
      <c r="AHJ3205" s="14"/>
      <c r="AHK3205" s="14"/>
      <c r="AHL3205" s="14"/>
      <c r="AHM3205" s="14"/>
      <c r="AHN3205" s="14"/>
      <c r="AHO3205" s="14"/>
      <c r="AHP3205" s="14"/>
      <c r="AHQ3205" s="14"/>
      <c r="AHR3205" s="14"/>
      <c r="AHS3205" s="14"/>
      <c r="AHT3205" s="14"/>
      <c r="AHU3205" s="14"/>
      <c r="AHV3205" s="14"/>
      <c r="AHW3205" s="14"/>
      <c r="AHX3205" s="14"/>
      <c r="AHY3205" s="14"/>
      <c r="AHZ3205" s="14"/>
      <c r="AIA3205" s="14"/>
      <c r="AIB3205" s="14"/>
      <c r="AIC3205" s="14"/>
      <c r="AID3205" s="14"/>
      <c r="AIE3205" s="14"/>
      <c r="AIF3205" s="14"/>
      <c r="AIG3205" s="14"/>
      <c r="AIH3205" s="14"/>
      <c r="AII3205" s="14"/>
      <c r="AIJ3205" s="14"/>
      <c r="AIK3205" s="14"/>
      <c r="AIL3205" s="14"/>
      <c r="AIM3205" s="14"/>
      <c r="AIN3205" s="14"/>
      <c r="AIO3205" s="14"/>
      <c r="AIP3205" s="14"/>
      <c r="AIQ3205" s="14"/>
      <c r="AIR3205" s="14"/>
      <c r="AIS3205" s="14"/>
      <c r="AIT3205" s="14"/>
      <c r="AIU3205" s="14"/>
      <c r="AIV3205" s="14"/>
      <c r="AIW3205" s="14"/>
      <c r="AIX3205" s="14"/>
      <c r="AIY3205" s="14"/>
      <c r="AIZ3205" s="14"/>
      <c r="AJA3205" s="14"/>
      <c r="AJB3205" s="14"/>
      <c r="AJC3205" s="14"/>
      <c r="AJD3205" s="14"/>
      <c r="AJE3205" s="14"/>
      <c r="AJF3205" s="14"/>
      <c r="AJG3205" s="14"/>
      <c r="AJH3205" s="14"/>
      <c r="AJI3205" s="14"/>
      <c r="AJJ3205" s="14"/>
      <c r="AJK3205" s="14"/>
      <c r="AJL3205" s="14"/>
      <c r="AJM3205" s="14"/>
      <c r="AJN3205" s="14"/>
      <c r="AJO3205" s="14"/>
      <c r="AJP3205" s="14"/>
      <c r="AJQ3205" s="14"/>
      <c r="AJR3205" s="14"/>
      <c r="AJS3205" s="14"/>
      <c r="AJT3205" s="14"/>
      <c r="AJU3205" s="14"/>
      <c r="AJV3205" s="14"/>
      <c r="AJW3205" s="14"/>
      <c r="AJX3205" s="14"/>
      <c r="AJY3205" s="14"/>
      <c r="AJZ3205" s="14"/>
      <c r="AKA3205" s="14"/>
      <c r="AKB3205" s="14"/>
      <c r="AKC3205" s="14"/>
      <c r="AKD3205" s="14"/>
      <c r="AKE3205" s="14"/>
      <c r="AKF3205" s="14"/>
      <c r="AKG3205" s="14"/>
      <c r="AKH3205" s="14"/>
      <c r="AKI3205" s="14"/>
      <c r="AKJ3205" s="14"/>
      <c r="AKK3205" s="14"/>
      <c r="AKL3205" s="14"/>
      <c r="AKM3205" s="14"/>
      <c r="AKN3205" s="14"/>
      <c r="AKO3205" s="14"/>
      <c r="AKP3205" s="14"/>
      <c r="AKQ3205" s="14"/>
      <c r="AKR3205" s="14"/>
      <c r="AKS3205" s="14"/>
      <c r="AKT3205" s="14"/>
      <c r="AKU3205" s="14"/>
      <c r="AKV3205" s="14"/>
      <c r="AKW3205" s="14"/>
      <c r="AKX3205" s="14"/>
      <c r="AKY3205" s="14"/>
      <c r="AKZ3205" s="14"/>
      <c r="ALA3205" s="14"/>
      <c r="ALB3205" s="14"/>
      <c r="ALC3205" s="14"/>
      <c r="ALD3205" s="14"/>
      <c r="ALE3205" s="14"/>
      <c r="ALF3205" s="14"/>
      <c r="ALG3205" s="14"/>
      <c r="ALH3205" s="14"/>
      <c r="ALI3205" s="14"/>
      <c r="ALJ3205" s="14"/>
      <c r="ALK3205" s="14"/>
      <c r="ALL3205" s="14"/>
      <c r="ALM3205" s="14"/>
      <c r="ALN3205" s="14"/>
      <c r="ALO3205" s="14"/>
      <c r="ALP3205" s="14"/>
      <c r="ALQ3205" s="14"/>
      <c r="ALR3205" s="14"/>
      <c r="ALS3205" s="14"/>
      <c r="ALT3205" s="14"/>
      <c r="ALU3205" s="14"/>
      <c r="ALV3205" s="14"/>
      <c r="ALW3205" s="14"/>
      <c r="ALX3205" s="14"/>
      <c r="ALY3205" s="14"/>
      <c r="ALZ3205" s="14"/>
      <c r="AMA3205" s="14"/>
      <c r="AMB3205" s="14"/>
      <c r="AMC3205" s="14"/>
      <c r="AMD3205" s="14"/>
      <c r="AME3205" s="14"/>
      <c r="AMF3205" s="14"/>
      <c r="AMG3205" s="14"/>
      <c r="AMH3205" s="14"/>
      <c r="AMI3205" s="14"/>
      <c r="AMJ3205" s="14"/>
      <c r="AMK3205" s="14"/>
      <c r="AML3205" s="14"/>
      <c r="AMM3205" s="14"/>
      <c r="AMN3205" s="14"/>
      <c r="AMO3205" s="14"/>
      <c r="AMP3205" s="14"/>
      <c r="AMQ3205" s="14"/>
      <c r="AMR3205" s="14"/>
      <c r="AMS3205" s="14"/>
      <c r="AMT3205" s="14"/>
      <c r="AMU3205" s="14"/>
      <c r="AMV3205" s="14"/>
      <c r="AMW3205" s="14"/>
      <c r="AMX3205" s="14"/>
      <c r="AMY3205" s="14"/>
      <c r="AMZ3205" s="14"/>
      <c r="ANA3205" s="14"/>
      <c r="ANB3205" s="14"/>
      <c r="ANC3205" s="14"/>
      <c r="AND3205" s="14"/>
      <c r="ANE3205" s="14"/>
      <c r="ANF3205" s="14"/>
      <c r="ANG3205" s="14"/>
      <c r="ANH3205" s="14"/>
      <c r="ANI3205" s="14"/>
      <c r="ANJ3205" s="14"/>
      <c r="ANK3205" s="14"/>
      <c r="ANL3205" s="14"/>
      <c r="ANM3205" s="14"/>
      <c r="ANN3205" s="14"/>
      <c r="ANO3205" s="14"/>
      <c r="ANP3205" s="14"/>
      <c r="ANQ3205" s="14"/>
      <c r="ANR3205" s="14"/>
      <c r="ANS3205" s="14"/>
      <c r="ANT3205" s="14"/>
      <c r="ANU3205" s="14"/>
      <c r="ANV3205" s="14"/>
      <c r="ANW3205" s="14"/>
      <c r="ANX3205" s="14"/>
      <c r="ANY3205" s="14"/>
      <c r="ANZ3205" s="14"/>
      <c r="AOA3205" s="14"/>
      <c r="AOB3205" s="14"/>
      <c r="AOC3205" s="14"/>
      <c r="AOD3205" s="14"/>
      <c r="AOE3205" s="14"/>
      <c r="AOF3205" s="14"/>
      <c r="AOG3205" s="14"/>
      <c r="AOH3205" s="14"/>
      <c r="AOI3205" s="14"/>
      <c r="AOJ3205" s="14"/>
      <c r="AOK3205" s="14"/>
      <c r="AOL3205" s="14"/>
      <c r="AOM3205" s="14"/>
      <c r="AON3205" s="14"/>
      <c r="AOO3205" s="14"/>
      <c r="AOP3205" s="14"/>
      <c r="AOQ3205" s="14"/>
      <c r="AOR3205" s="14"/>
      <c r="AOS3205" s="14"/>
      <c r="AOT3205" s="14"/>
      <c r="AOU3205" s="14"/>
      <c r="AOV3205" s="14"/>
      <c r="AOW3205" s="14"/>
      <c r="AOX3205" s="14"/>
      <c r="AOY3205" s="14"/>
      <c r="AOZ3205" s="14"/>
      <c r="APA3205" s="14"/>
      <c r="APB3205" s="14"/>
      <c r="APC3205" s="14"/>
      <c r="APD3205" s="14"/>
      <c r="APE3205" s="14"/>
      <c r="APF3205" s="14"/>
      <c r="APG3205" s="14"/>
      <c r="APH3205" s="14"/>
      <c r="API3205" s="14"/>
      <c r="APJ3205" s="14"/>
      <c r="APK3205" s="14"/>
      <c r="APL3205" s="14"/>
      <c r="APM3205" s="14"/>
      <c r="APN3205" s="14"/>
      <c r="APO3205" s="14"/>
      <c r="APP3205" s="14"/>
      <c r="APQ3205" s="14"/>
      <c r="APR3205" s="14"/>
      <c r="APS3205" s="14"/>
      <c r="APT3205" s="14"/>
      <c r="APU3205" s="14"/>
      <c r="APV3205" s="14"/>
      <c r="APW3205" s="14"/>
      <c r="APX3205" s="14"/>
      <c r="APY3205" s="14"/>
      <c r="APZ3205" s="14"/>
      <c r="AQA3205" s="14"/>
      <c r="AQB3205" s="14"/>
      <c r="AQC3205" s="14"/>
      <c r="AQD3205" s="14"/>
      <c r="AQE3205" s="14"/>
      <c r="AQF3205" s="14"/>
      <c r="AQG3205" s="14"/>
      <c r="AQH3205" s="14"/>
      <c r="AQI3205" s="14"/>
      <c r="AQJ3205" s="14"/>
      <c r="AQK3205" s="14"/>
      <c r="AQL3205" s="14"/>
      <c r="AQM3205" s="14"/>
      <c r="AQN3205" s="14"/>
      <c r="AQO3205" s="14"/>
      <c r="AQP3205" s="14"/>
      <c r="AQQ3205" s="14"/>
      <c r="AQR3205" s="14"/>
      <c r="AQS3205" s="14"/>
      <c r="AQT3205" s="14"/>
      <c r="AQU3205" s="14"/>
      <c r="AQV3205" s="14"/>
      <c r="AQW3205" s="14"/>
      <c r="AQX3205" s="14"/>
      <c r="AQY3205" s="14"/>
      <c r="AQZ3205" s="14"/>
      <c r="ARA3205" s="14"/>
      <c r="ARB3205" s="14"/>
      <c r="ARC3205" s="14"/>
      <c r="ARD3205" s="14"/>
      <c r="ARE3205" s="14"/>
      <c r="ARF3205" s="14"/>
      <c r="ARG3205" s="14"/>
      <c r="ARH3205" s="14"/>
      <c r="ARI3205" s="14"/>
      <c r="ARJ3205" s="14"/>
      <c r="ARK3205" s="14"/>
      <c r="ARL3205" s="14"/>
      <c r="ARM3205" s="14"/>
      <c r="ARN3205" s="14"/>
      <c r="ARO3205" s="14"/>
      <c r="ARP3205" s="14"/>
      <c r="ARQ3205" s="14"/>
      <c r="ARR3205" s="14"/>
      <c r="ARS3205" s="14"/>
      <c r="ART3205" s="14"/>
      <c r="ARU3205" s="14"/>
      <c r="ARV3205" s="14"/>
      <c r="ARW3205" s="14"/>
      <c r="ARX3205" s="14"/>
      <c r="ARY3205" s="14"/>
      <c r="ARZ3205" s="14"/>
      <c r="ASA3205" s="14"/>
      <c r="ASB3205" s="14"/>
      <c r="ASC3205" s="14"/>
      <c r="ASD3205" s="14"/>
      <c r="ASE3205" s="14"/>
      <c r="ASF3205" s="14"/>
      <c r="ASG3205" s="14"/>
      <c r="ASH3205" s="14"/>
      <c r="ASI3205" s="14"/>
      <c r="ASJ3205" s="14"/>
      <c r="ASK3205" s="14"/>
      <c r="ASL3205" s="14"/>
      <c r="ASM3205" s="14"/>
      <c r="ASN3205" s="14"/>
      <c r="ASO3205" s="14"/>
      <c r="ASP3205" s="14"/>
      <c r="ASQ3205" s="14"/>
      <c r="ASR3205" s="14"/>
      <c r="ASS3205" s="14"/>
      <c r="AST3205" s="14"/>
      <c r="ASU3205" s="14"/>
      <c r="ASV3205" s="14"/>
      <c r="ASW3205" s="14"/>
      <c r="ASX3205" s="14"/>
      <c r="ASY3205" s="14"/>
      <c r="ASZ3205" s="14"/>
      <c r="ATA3205" s="14"/>
      <c r="ATB3205" s="14"/>
      <c r="ATC3205" s="14"/>
      <c r="ATD3205" s="14"/>
      <c r="ATE3205" s="14"/>
      <c r="ATF3205" s="14"/>
      <c r="ATG3205" s="14"/>
      <c r="ATH3205" s="14"/>
      <c r="ATI3205" s="14"/>
      <c r="ATJ3205" s="14"/>
      <c r="ATK3205" s="14"/>
      <c r="ATL3205" s="14"/>
      <c r="ATM3205" s="14"/>
      <c r="ATN3205" s="14"/>
      <c r="ATO3205" s="14"/>
      <c r="ATP3205" s="14"/>
      <c r="ATQ3205" s="14"/>
      <c r="ATR3205" s="14"/>
      <c r="ATS3205" s="14"/>
      <c r="ATT3205" s="14"/>
      <c r="ATU3205" s="14"/>
      <c r="ATV3205" s="14"/>
      <c r="ATW3205" s="14"/>
      <c r="ATX3205" s="14"/>
      <c r="ATY3205" s="14"/>
      <c r="ATZ3205" s="14"/>
      <c r="AUA3205" s="14"/>
      <c r="AUB3205" s="14"/>
      <c r="AUC3205" s="14"/>
      <c r="AUD3205" s="14"/>
      <c r="AUE3205" s="14"/>
      <c r="AUF3205" s="14"/>
      <c r="AUG3205" s="14"/>
      <c r="AUH3205" s="14"/>
      <c r="AUI3205" s="14"/>
      <c r="AUJ3205" s="14"/>
      <c r="AUK3205" s="14"/>
      <c r="AUL3205" s="14"/>
      <c r="AUM3205" s="14"/>
      <c r="AUN3205" s="14"/>
      <c r="AUO3205" s="14"/>
      <c r="AUP3205" s="14"/>
      <c r="AUQ3205" s="14"/>
      <c r="AUR3205" s="14"/>
      <c r="AUS3205" s="14"/>
      <c r="AUT3205" s="14"/>
      <c r="AUU3205" s="14"/>
      <c r="AUV3205" s="14"/>
      <c r="AUW3205" s="14"/>
      <c r="AUX3205" s="14"/>
      <c r="AUY3205" s="14"/>
      <c r="AUZ3205" s="14"/>
      <c r="AVA3205" s="14"/>
      <c r="AVB3205" s="14"/>
      <c r="AVC3205" s="14"/>
      <c r="AVD3205" s="14"/>
      <c r="AVE3205" s="14"/>
      <c r="AVF3205" s="14"/>
      <c r="AVG3205" s="14"/>
      <c r="AVH3205" s="14"/>
      <c r="AVI3205" s="14"/>
      <c r="AVJ3205" s="14"/>
      <c r="AVK3205" s="14"/>
      <c r="AVL3205" s="14"/>
      <c r="AVM3205" s="14"/>
      <c r="AVN3205" s="14"/>
      <c r="AVO3205" s="14"/>
      <c r="AVP3205" s="14"/>
      <c r="AVQ3205" s="14"/>
      <c r="AVR3205" s="14"/>
      <c r="AVS3205" s="14"/>
      <c r="AVT3205" s="14"/>
      <c r="AVU3205" s="14"/>
      <c r="AVV3205" s="14"/>
      <c r="AVW3205" s="14"/>
      <c r="AVX3205" s="14"/>
      <c r="AVY3205" s="14"/>
      <c r="AVZ3205" s="14"/>
      <c r="AWA3205" s="14"/>
      <c r="AWB3205" s="14"/>
      <c r="AWC3205" s="14"/>
      <c r="AWD3205" s="14"/>
      <c r="AWE3205" s="14"/>
      <c r="AWF3205" s="14"/>
      <c r="AWG3205" s="14"/>
      <c r="AWH3205" s="14"/>
      <c r="AWI3205" s="14"/>
      <c r="AWJ3205" s="14"/>
      <c r="AWK3205" s="14"/>
      <c r="AWL3205" s="14"/>
      <c r="AWM3205" s="14"/>
      <c r="AWN3205" s="14"/>
      <c r="AWO3205" s="14"/>
      <c r="AWP3205" s="14"/>
      <c r="AWQ3205" s="14"/>
      <c r="AWR3205" s="14"/>
      <c r="AWS3205" s="14"/>
      <c r="AWT3205" s="14"/>
      <c r="AWU3205" s="14"/>
      <c r="AWV3205" s="14"/>
      <c r="AWW3205" s="14"/>
      <c r="AWX3205" s="14"/>
      <c r="AWY3205" s="14"/>
      <c r="AWZ3205" s="14"/>
      <c r="AXA3205" s="14"/>
      <c r="AXB3205" s="14"/>
      <c r="AXC3205" s="14"/>
      <c r="AXD3205" s="14"/>
      <c r="AXE3205" s="14"/>
      <c r="AXF3205" s="14"/>
      <c r="AXG3205" s="14"/>
      <c r="AXH3205" s="14"/>
      <c r="AXI3205" s="14"/>
      <c r="AXJ3205" s="14"/>
      <c r="AXK3205" s="14"/>
      <c r="AXL3205" s="14"/>
      <c r="AXM3205" s="14"/>
      <c r="AXN3205" s="14"/>
      <c r="AXO3205" s="14"/>
      <c r="AXP3205" s="14"/>
      <c r="AXQ3205" s="14"/>
      <c r="AXR3205" s="14"/>
      <c r="AXS3205" s="14"/>
      <c r="AXT3205" s="14"/>
      <c r="AXU3205" s="14"/>
      <c r="AXV3205" s="14"/>
      <c r="AXW3205" s="14"/>
      <c r="AXX3205" s="14"/>
      <c r="AXY3205" s="14"/>
      <c r="AXZ3205" s="14"/>
      <c r="AYA3205" s="14"/>
      <c r="AYB3205" s="14"/>
      <c r="AYC3205" s="14"/>
      <c r="AYD3205" s="14"/>
      <c r="AYE3205" s="14"/>
      <c r="AYF3205" s="14"/>
      <c r="AYG3205" s="14"/>
      <c r="AYH3205" s="14"/>
      <c r="AYI3205" s="14"/>
      <c r="AYJ3205" s="14"/>
      <c r="AYK3205" s="14"/>
      <c r="AYL3205" s="14"/>
      <c r="AYM3205" s="14"/>
      <c r="AYN3205" s="14"/>
      <c r="AYO3205" s="14"/>
      <c r="AYP3205" s="14"/>
      <c r="AYQ3205" s="14"/>
      <c r="AYR3205" s="14"/>
      <c r="AYS3205" s="14"/>
      <c r="AYT3205" s="14"/>
      <c r="AYU3205" s="14"/>
      <c r="AYV3205" s="14"/>
      <c r="AYW3205" s="14"/>
      <c r="AYX3205" s="14"/>
      <c r="AYY3205" s="14"/>
      <c r="AYZ3205" s="14"/>
      <c r="AZA3205" s="14"/>
      <c r="AZB3205" s="14"/>
      <c r="AZC3205" s="14"/>
      <c r="AZD3205" s="14"/>
      <c r="AZE3205" s="14"/>
      <c r="AZF3205" s="14"/>
      <c r="AZG3205" s="14"/>
      <c r="AZH3205" s="14"/>
      <c r="AZI3205" s="14"/>
      <c r="AZJ3205" s="14"/>
      <c r="AZK3205" s="14"/>
      <c r="AZL3205" s="14"/>
      <c r="AZM3205" s="14"/>
      <c r="AZN3205" s="14"/>
      <c r="AZO3205" s="14"/>
      <c r="AZP3205" s="14"/>
      <c r="AZQ3205" s="14"/>
      <c r="AZR3205" s="14"/>
      <c r="AZS3205" s="14"/>
      <c r="AZT3205" s="14"/>
      <c r="AZU3205" s="14"/>
      <c r="AZV3205" s="14"/>
      <c r="AZW3205" s="14"/>
      <c r="AZX3205" s="14"/>
      <c r="AZY3205" s="14"/>
      <c r="AZZ3205" s="14"/>
      <c r="BAA3205" s="14"/>
      <c r="BAB3205" s="14"/>
      <c r="BAC3205" s="14"/>
      <c r="BAD3205" s="14"/>
      <c r="BAE3205" s="14"/>
      <c r="BAF3205" s="14"/>
      <c r="BAG3205" s="14"/>
      <c r="BAH3205" s="14"/>
      <c r="BAI3205" s="14"/>
      <c r="BAJ3205" s="14"/>
      <c r="BAK3205" s="14"/>
      <c r="BAL3205" s="14"/>
      <c r="BAM3205" s="14"/>
      <c r="BAN3205" s="14"/>
      <c r="BAO3205" s="14"/>
      <c r="BAP3205" s="14"/>
      <c r="BAQ3205" s="14"/>
      <c r="BAR3205" s="14"/>
      <c r="BAS3205" s="14"/>
      <c r="BAT3205" s="14"/>
      <c r="BAU3205" s="14"/>
      <c r="BAV3205" s="14"/>
      <c r="BAW3205" s="14"/>
      <c r="BAX3205" s="14"/>
      <c r="BAY3205" s="14"/>
      <c r="BAZ3205" s="14"/>
      <c r="BBA3205" s="14"/>
      <c r="BBB3205" s="14"/>
      <c r="BBC3205" s="14"/>
      <c r="BBD3205" s="14"/>
      <c r="BBE3205" s="14"/>
      <c r="BBF3205" s="14"/>
      <c r="BBG3205" s="14"/>
      <c r="BBH3205" s="14"/>
      <c r="BBI3205" s="14"/>
      <c r="BBJ3205" s="14"/>
      <c r="BBK3205" s="14"/>
      <c r="BBL3205" s="14"/>
      <c r="BBM3205" s="14"/>
      <c r="BBN3205" s="14"/>
      <c r="BBO3205" s="14"/>
      <c r="BBP3205" s="14"/>
      <c r="BBQ3205" s="14"/>
      <c r="BBR3205" s="14"/>
      <c r="BBS3205" s="14"/>
      <c r="BBT3205" s="14"/>
      <c r="BBU3205" s="14"/>
      <c r="BBV3205" s="14"/>
      <c r="BBW3205" s="14"/>
      <c r="BBX3205" s="14"/>
      <c r="BBY3205" s="14"/>
      <c r="BBZ3205" s="14"/>
      <c r="BCA3205" s="14"/>
      <c r="BCB3205" s="14"/>
      <c r="BCC3205" s="14"/>
      <c r="BCD3205" s="14"/>
      <c r="BCE3205" s="14"/>
      <c r="BCF3205" s="14"/>
      <c r="BCG3205" s="14"/>
      <c r="BCH3205" s="14"/>
      <c r="BCI3205" s="14"/>
      <c r="BCJ3205" s="14"/>
      <c r="BCK3205" s="14"/>
      <c r="BCL3205" s="14"/>
      <c r="BCM3205" s="14"/>
      <c r="BCN3205" s="14"/>
      <c r="BCO3205" s="14"/>
      <c r="BCP3205" s="14"/>
      <c r="BCQ3205" s="14"/>
      <c r="BCR3205" s="14"/>
      <c r="BCS3205" s="14"/>
      <c r="BCT3205" s="14"/>
      <c r="BCU3205" s="14"/>
      <c r="BCV3205" s="14"/>
      <c r="BCW3205" s="14"/>
      <c r="BCX3205" s="14"/>
      <c r="BCY3205" s="14"/>
      <c r="BCZ3205" s="14"/>
      <c r="BDA3205" s="14"/>
      <c r="BDB3205" s="14"/>
      <c r="BDC3205" s="14"/>
      <c r="BDD3205" s="14"/>
      <c r="BDE3205" s="14"/>
      <c r="BDF3205" s="14"/>
      <c r="BDG3205" s="14"/>
      <c r="BDH3205" s="14"/>
      <c r="BDI3205" s="14"/>
      <c r="BDJ3205" s="14"/>
      <c r="BDK3205" s="14"/>
      <c r="BDL3205" s="14"/>
      <c r="BDM3205" s="14"/>
      <c r="BDN3205" s="14"/>
      <c r="BDO3205" s="14"/>
      <c r="BDP3205" s="14"/>
      <c r="BDQ3205" s="14"/>
      <c r="BDR3205" s="14"/>
      <c r="BDS3205" s="14"/>
      <c r="BDT3205" s="14"/>
      <c r="BDU3205" s="14"/>
      <c r="BDV3205" s="14"/>
      <c r="BDW3205" s="14"/>
      <c r="BDX3205" s="14"/>
      <c r="BDY3205" s="14"/>
      <c r="BDZ3205" s="14"/>
      <c r="BEA3205" s="14"/>
      <c r="BEB3205" s="14"/>
      <c r="BEC3205" s="14"/>
      <c r="BED3205" s="14"/>
      <c r="BEE3205" s="14"/>
      <c r="BEF3205" s="14"/>
      <c r="BEG3205" s="14"/>
      <c r="BEH3205" s="14"/>
      <c r="BEI3205" s="14"/>
      <c r="BEJ3205" s="14"/>
      <c r="BEK3205" s="14"/>
      <c r="BEL3205" s="14"/>
      <c r="BEM3205" s="14"/>
      <c r="BEN3205" s="14"/>
      <c r="BEO3205" s="14"/>
      <c r="BEP3205" s="14"/>
      <c r="BEQ3205" s="14"/>
      <c r="BER3205" s="14"/>
      <c r="BES3205" s="14"/>
      <c r="BET3205" s="14"/>
      <c r="BEU3205" s="14"/>
      <c r="BEV3205" s="14"/>
      <c r="BEW3205" s="14"/>
      <c r="BEX3205" s="14"/>
      <c r="BEY3205" s="14"/>
      <c r="BEZ3205" s="14"/>
      <c r="BFA3205" s="14"/>
      <c r="BFB3205" s="14"/>
      <c r="BFC3205" s="14"/>
      <c r="BFD3205" s="14"/>
      <c r="BFE3205" s="14"/>
      <c r="BFF3205" s="14"/>
      <c r="BFG3205" s="14"/>
      <c r="BFH3205" s="14"/>
      <c r="BFI3205" s="14"/>
      <c r="BFJ3205" s="14"/>
      <c r="BFK3205" s="14"/>
      <c r="BFL3205" s="14"/>
      <c r="BFM3205" s="14"/>
      <c r="BFN3205" s="14"/>
      <c r="BFO3205" s="14"/>
      <c r="BFP3205" s="14"/>
      <c r="BFQ3205" s="14"/>
      <c r="BFR3205" s="14"/>
      <c r="BFS3205" s="14"/>
      <c r="BFT3205" s="14"/>
      <c r="BFU3205" s="14"/>
      <c r="BFV3205" s="14"/>
      <c r="BFW3205" s="14"/>
      <c r="BFX3205" s="14"/>
      <c r="BFY3205" s="14"/>
      <c r="BFZ3205" s="14"/>
      <c r="BGA3205" s="14"/>
      <c r="BGB3205" s="14"/>
      <c r="BGC3205" s="14"/>
      <c r="BGD3205" s="14"/>
      <c r="BGE3205" s="14"/>
      <c r="BGF3205" s="14"/>
      <c r="BGG3205" s="14"/>
      <c r="BGH3205" s="14"/>
      <c r="BGI3205" s="14"/>
      <c r="BGJ3205" s="14"/>
      <c r="BGK3205" s="14"/>
      <c r="BGL3205" s="14"/>
      <c r="BGM3205" s="14"/>
      <c r="BGN3205" s="14"/>
      <c r="BGO3205" s="14"/>
      <c r="BGP3205" s="14"/>
      <c r="BGQ3205" s="14"/>
      <c r="BGR3205" s="14"/>
      <c r="BGS3205" s="14"/>
      <c r="BGT3205" s="14"/>
      <c r="BGU3205" s="14"/>
      <c r="BGV3205" s="14"/>
      <c r="BGW3205" s="14"/>
      <c r="BGX3205" s="14"/>
      <c r="BGY3205" s="14"/>
      <c r="BGZ3205" s="14"/>
      <c r="BHA3205" s="14"/>
      <c r="BHB3205" s="14"/>
      <c r="BHC3205" s="14"/>
      <c r="BHD3205" s="14"/>
      <c r="BHE3205" s="14"/>
      <c r="BHF3205" s="14"/>
      <c r="BHG3205" s="14"/>
      <c r="BHH3205" s="14"/>
      <c r="BHI3205" s="14"/>
      <c r="BHJ3205" s="14"/>
      <c r="BHK3205" s="14"/>
      <c r="BHL3205" s="14"/>
      <c r="BHM3205" s="14"/>
      <c r="BHN3205" s="14"/>
      <c r="BHO3205" s="14"/>
      <c r="BHP3205" s="14"/>
      <c r="BHQ3205" s="14"/>
      <c r="BHR3205" s="14"/>
      <c r="BHS3205" s="14"/>
      <c r="BHT3205" s="14"/>
      <c r="BHU3205" s="14"/>
      <c r="BHV3205" s="14"/>
      <c r="BHW3205" s="14"/>
      <c r="BHX3205" s="14"/>
      <c r="BHY3205" s="14"/>
      <c r="BHZ3205" s="14"/>
      <c r="BIA3205" s="14"/>
      <c r="BIB3205" s="14"/>
      <c r="BIC3205" s="14"/>
      <c r="BID3205" s="14"/>
      <c r="BIE3205" s="14"/>
      <c r="BIF3205" s="14"/>
      <c r="BIG3205" s="14"/>
      <c r="BIH3205" s="14"/>
      <c r="BII3205" s="14"/>
      <c r="BIJ3205" s="14"/>
      <c r="BIK3205" s="14"/>
      <c r="BIL3205" s="14"/>
      <c r="BIM3205" s="14"/>
      <c r="BIN3205" s="14"/>
      <c r="BIO3205" s="14"/>
      <c r="BIP3205" s="14"/>
      <c r="BIQ3205" s="14"/>
      <c r="BIR3205" s="14"/>
      <c r="BIS3205" s="14"/>
      <c r="BIT3205" s="14"/>
      <c r="BIU3205" s="14"/>
      <c r="BIV3205" s="14"/>
      <c r="BIW3205" s="14"/>
      <c r="BIX3205" s="14"/>
      <c r="BIY3205" s="14"/>
      <c r="BIZ3205" s="14"/>
      <c r="BJA3205" s="14"/>
      <c r="BJB3205" s="14"/>
      <c r="BJC3205" s="14"/>
      <c r="BJD3205" s="14"/>
      <c r="BJE3205" s="14"/>
      <c r="BJF3205" s="14"/>
      <c r="BJG3205" s="14"/>
      <c r="BJH3205" s="14"/>
      <c r="BJI3205" s="14"/>
      <c r="BJJ3205" s="14"/>
      <c r="BJK3205" s="14"/>
      <c r="BJL3205" s="14"/>
      <c r="BJM3205" s="14"/>
      <c r="BJN3205" s="14"/>
      <c r="BJO3205" s="14"/>
      <c r="BJP3205" s="14"/>
      <c r="BJQ3205" s="14"/>
      <c r="BJR3205" s="14"/>
      <c r="BJS3205" s="14"/>
      <c r="BJT3205" s="14"/>
      <c r="BJU3205" s="14"/>
      <c r="BJV3205" s="14"/>
      <c r="BJW3205" s="14"/>
      <c r="BJX3205" s="14"/>
      <c r="BJY3205" s="14"/>
      <c r="BJZ3205" s="14"/>
      <c r="BKA3205" s="14"/>
      <c r="BKB3205" s="14"/>
      <c r="BKC3205" s="14"/>
      <c r="BKD3205" s="14"/>
      <c r="BKE3205" s="14"/>
      <c r="BKF3205" s="14"/>
      <c r="BKG3205" s="14"/>
      <c r="BKH3205" s="14"/>
      <c r="BKI3205" s="14"/>
      <c r="BKJ3205" s="14"/>
      <c r="BKK3205" s="14"/>
      <c r="BKL3205" s="14"/>
      <c r="BKM3205" s="14"/>
      <c r="BKN3205" s="14"/>
      <c r="BKO3205" s="14"/>
      <c r="BKP3205" s="14"/>
      <c r="BKQ3205" s="14"/>
      <c r="BKR3205" s="14"/>
      <c r="BKS3205" s="14"/>
      <c r="BKT3205" s="14"/>
      <c r="BKU3205" s="14"/>
      <c r="BKV3205" s="14"/>
      <c r="BKW3205" s="14"/>
      <c r="BKX3205" s="14"/>
      <c r="BKY3205" s="14"/>
      <c r="BKZ3205" s="14"/>
      <c r="BLA3205" s="14"/>
      <c r="BLB3205" s="14"/>
      <c r="BLC3205" s="14"/>
      <c r="BLD3205" s="14"/>
      <c r="BLE3205" s="14"/>
      <c r="BLF3205" s="14"/>
      <c r="BLG3205" s="14"/>
      <c r="BLH3205" s="14"/>
      <c r="BLI3205" s="14"/>
      <c r="BLJ3205" s="14"/>
      <c r="BLK3205" s="14"/>
      <c r="BLL3205" s="14"/>
      <c r="BLM3205" s="14"/>
      <c r="BLN3205" s="14"/>
      <c r="BLO3205" s="14"/>
      <c r="BLP3205" s="14"/>
      <c r="BLQ3205" s="14"/>
      <c r="BLR3205" s="14"/>
      <c r="BLS3205" s="14"/>
      <c r="BLT3205" s="14"/>
      <c r="BLU3205" s="14"/>
      <c r="BLV3205" s="14"/>
      <c r="BLW3205" s="14"/>
      <c r="BLX3205" s="14"/>
      <c r="BLY3205" s="14"/>
      <c r="BLZ3205" s="14"/>
      <c r="BMA3205" s="14"/>
      <c r="BMB3205" s="14"/>
      <c r="BMC3205" s="14"/>
      <c r="BMD3205" s="14"/>
      <c r="BME3205" s="14"/>
      <c r="BMF3205" s="14"/>
      <c r="BMG3205" s="14"/>
      <c r="BMH3205" s="14"/>
      <c r="BMI3205" s="14"/>
      <c r="BMJ3205" s="14"/>
      <c r="BMK3205" s="14"/>
      <c r="BML3205" s="14"/>
      <c r="BMM3205" s="14"/>
      <c r="BMN3205" s="14"/>
      <c r="BMO3205" s="14"/>
      <c r="BMP3205" s="14"/>
      <c r="BMQ3205" s="14"/>
      <c r="BMR3205" s="14"/>
      <c r="BMS3205" s="14"/>
      <c r="BMT3205" s="14"/>
      <c r="BMU3205" s="14"/>
      <c r="BMV3205" s="14"/>
      <c r="BMW3205" s="14"/>
      <c r="BMX3205" s="14"/>
      <c r="BMY3205" s="14"/>
      <c r="BMZ3205" s="14"/>
      <c r="BNA3205" s="14"/>
      <c r="BNB3205" s="14"/>
      <c r="BNC3205" s="14"/>
      <c r="BND3205" s="14"/>
      <c r="BNE3205" s="14"/>
      <c r="BNF3205" s="14"/>
      <c r="BNG3205" s="14"/>
      <c r="BNH3205" s="14"/>
      <c r="BNI3205" s="14"/>
      <c r="BNJ3205" s="14"/>
      <c r="BNK3205" s="14"/>
      <c r="BNL3205" s="14"/>
      <c r="BNM3205" s="14"/>
      <c r="BNN3205" s="14"/>
      <c r="BNO3205" s="14"/>
      <c r="BNP3205" s="14"/>
      <c r="BNQ3205" s="14"/>
      <c r="BNR3205" s="14"/>
      <c r="BNS3205" s="14"/>
      <c r="BNT3205" s="14"/>
      <c r="BNU3205" s="14"/>
      <c r="BNV3205" s="14"/>
      <c r="BNW3205" s="14"/>
      <c r="BNX3205" s="14"/>
      <c r="BNY3205" s="14"/>
      <c r="BNZ3205" s="14"/>
      <c r="BOA3205" s="14"/>
      <c r="BOB3205" s="14"/>
      <c r="BOC3205" s="14"/>
      <c r="BOD3205" s="14"/>
      <c r="BOE3205" s="14"/>
      <c r="BOF3205" s="14"/>
      <c r="BOG3205" s="14"/>
      <c r="BOH3205" s="14"/>
      <c r="BOI3205" s="14"/>
      <c r="BOJ3205" s="14"/>
      <c r="BOK3205" s="14"/>
      <c r="BOL3205" s="14"/>
      <c r="BOM3205" s="14"/>
      <c r="BON3205" s="14"/>
      <c r="BOO3205" s="14"/>
      <c r="BOP3205" s="14"/>
      <c r="BOQ3205" s="14"/>
      <c r="BOR3205" s="14"/>
      <c r="BOS3205" s="14"/>
      <c r="BOT3205" s="14"/>
      <c r="BOU3205" s="14"/>
      <c r="BOV3205" s="14"/>
      <c r="BOW3205" s="14"/>
      <c r="BOX3205" s="14"/>
      <c r="BOY3205" s="14"/>
      <c r="BOZ3205" s="14"/>
      <c r="BPA3205" s="14"/>
      <c r="BPB3205" s="14"/>
      <c r="BPC3205" s="14"/>
      <c r="BPD3205" s="14"/>
      <c r="BPE3205" s="14"/>
      <c r="BPF3205" s="14"/>
      <c r="BPG3205" s="14"/>
      <c r="BPH3205" s="14"/>
      <c r="BPI3205" s="14"/>
      <c r="BPJ3205" s="14"/>
      <c r="BPK3205" s="14"/>
      <c r="BPL3205" s="14"/>
      <c r="BPM3205" s="14"/>
      <c r="BPN3205" s="14"/>
      <c r="BPO3205" s="14"/>
      <c r="BPP3205" s="14"/>
      <c r="BPQ3205" s="14"/>
      <c r="BPR3205" s="14"/>
      <c r="BPS3205" s="14"/>
      <c r="BPT3205" s="14"/>
      <c r="BPU3205" s="14"/>
      <c r="BPV3205" s="14"/>
      <c r="BPW3205" s="14"/>
      <c r="BPX3205" s="14"/>
      <c r="BPY3205" s="14"/>
      <c r="BPZ3205" s="14"/>
      <c r="BQA3205" s="14"/>
      <c r="BQB3205" s="14"/>
      <c r="BQC3205" s="14"/>
      <c r="BQD3205" s="14"/>
      <c r="BQE3205" s="14"/>
      <c r="BQF3205" s="14"/>
      <c r="BQG3205" s="14"/>
      <c r="BQH3205" s="14"/>
      <c r="BQI3205" s="14"/>
      <c r="BQJ3205" s="14"/>
      <c r="BQK3205" s="14"/>
      <c r="BQL3205" s="14"/>
      <c r="BQM3205" s="14"/>
      <c r="BQN3205" s="14"/>
      <c r="BQO3205" s="14"/>
      <c r="BQP3205" s="14"/>
      <c r="BQQ3205" s="14"/>
      <c r="BQR3205" s="14"/>
      <c r="BQS3205" s="14"/>
      <c r="BQT3205" s="14"/>
      <c r="BQU3205" s="14"/>
      <c r="BQV3205" s="14"/>
      <c r="BQW3205" s="14"/>
      <c r="BQX3205" s="14"/>
      <c r="BQY3205" s="14"/>
      <c r="BQZ3205" s="14"/>
      <c r="BRA3205" s="14"/>
      <c r="BRB3205" s="14"/>
      <c r="BRC3205" s="14"/>
      <c r="BRD3205" s="14"/>
      <c r="BRE3205" s="14"/>
      <c r="BRF3205" s="14"/>
      <c r="BRG3205" s="14"/>
      <c r="BRH3205" s="14"/>
      <c r="BRI3205" s="14"/>
      <c r="BRJ3205" s="14"/>
      <c r="BRK3205" s="14"/>
      <c r="BRL3205" s="14"/>
      <c r="BRM3205" s="14"/>
      <c r="BRN3205" s="14"/>
      <c r="BRO3205" s="14"/>
      <c r="BRP3205" s="14"/>
      <c r="BRQ3205" s="14"/>
      <c r="BRR3205" s="14"/>
      <c r="BRS3205" s="14"/>
      <c r="BRT3205" s="14"/>
      <c r="BRU3205" s="14"/>
      <c r="BRV3205" s="14"/>
      <c r="BRW3205" s="14"/>
      <c r="BRX3205" s="14"/>
      <c r="BRY3205" s="14"/>
      <c r="BRZ3205" s="14"/>
      <c r="BSA3205" s="14"/>
      <c r="BSB3205" s="14"/>
      <c r="BSC3205" s="14"/>
      <c r="BSD3205" s="14"/>
      <c r="BSE3205" s="14"/>
      <c r="BSF3205" s="14"/>
      <c r="BSG3205" s="14"/>
      <c r="BSH3205" s="14"/>
      <c r="BSI3205" s="14"/>
      <c r="BSJ3205" s="14"/>
      <c r="BSK3205" s="14"/>
      <c r="BSL3205" s="14"/>
      <c r="BSM3205" s="14"/>
      <c r="BSN3205" s="14"/>
      <c r="BSO3205" s="14"/>
      <c r="BSP3205" s="14"/>
      <c r="BSQ3205" s="14"/>
      <c r="BSR3205" s="14"/>
      <c r="BSS3205" s="14"/>
      <c r="BST3205" s="14"/>
      <c r="BSU3205" s="14"/>
      <c r="BSV3205" s="14"/>
      <c r="BSW3205" s="14"/>
      <c r="BSX3205" s="14"/>
      <c r="BSY3205" s="14"/>
      <c r="BSZ3205" s="14"/>
      <c r="BTA3205" s="14"/>
      <c r="BTB3205" s="14"/>
      <c r="BTC3205" s="14"/>
      <c r="BTD3205" s="14"/>
      <c r="BTE3205" s="14"/>
      <c r="BTF3205" s="14"/>
      <c r="BTG3205" s="14"/>
      <c r="BTH3205" s="14"/>
      <c r="BTI3205" s="14"/>
      <c r="BTJ3205" s="14"/>
      <c r="BTK3205" s="14"/>
      <c r="BTL3205" s="14"/>
      <c r="BTM3205" s="14"/>
      <c r="BTN3205" s="14"/>
      <c r="BTO3205" s="14"/>
      <c r="BTP3205" s="14"/>
      <c r="BTQ3205" s="14"/>
      <c r="BTR3205" s="14"/>
      <c r="BTS3205" s="14"/>
      <c r="BTT3205" s="14"/>
      <c r="BTU3205" s="14"/>
      <c r="BTV3205" s="14"/>
      <c r="BTW3205" s="14"/>
      <c r="BTX3205" s="14"/>
      <c r="BTY3205" s="14"/>
      <c r="BTZ3205" s="14"/>
      <c r="BUA3205" s="14"/>
      <c r="BUB3205" s="14"/>
      <c r="BUC3205" s="14"/>
      <c r="BUD3205" s="14"/>
      <c r="BUE3205" s="14"/>
      <c r="BUF3205" s="14"/>
      <c r="BUG3205" s="14"/>
      <c r="BUH3205" s="14"/>
      <c r="BUI3205" s="14"/>
      <c r="BUJ3205" s="14"/>
      <c r="BUK3205" s="14"/>
      <c r="BUL3205" s="14"/>
      <c r="BUM3205" s="14"/>
      <c r="BUN3205" s="14"/>
      <c r="BUO3205" s="14"/>
      <c r="BUP3205" s="14"/>
      <c r="BUQ3205" s="14"/>
      <c r="BUR3205" s="14"/>
      <c r="BUS3205" s="14"/>
      <c r="BUT3205" s="14"/>
      <c r="BUU3205" s="14"/>
      <c r="BUV3205" s="14"/>
      <c r="BUW3205" s="14"/>
      <c r="BUX3205" s="14"/>
      <c r="BUY3205" s="14"/>
      <c r="BUZ3205" s="14"/>
      <c r="BVA3205" s="14"/>
      <c r="BVB3205" s="14"/>
      <c r="BVC3205" s="14"/>
      <c r="BVD3205" s="14"/>
      <c r="BVE3205" s="14"/>
      <c r="BVF3205" s="14"/>
      <c r="BVG3205" s="14"/>
      <c r="BVH3205" s="14"/>
      <c r="BVI3205" s="14"/>
      <c r="BVJ3205" s="14"/>
      <c r="BVK3205" s="14"/>
      <c r="BVL3205" s="14"/>
      <c r="BVM3205" s="14"/>
      <c r="BVN3205" s="14"/>
      <c r="BVO3205" s="14"/>
      <c r="BVP3205" s="14"/>
      <c r="BVQ3205" s="14"/>
      <c r="BVR3205" s="14"/>
      <c r="BVS3205" s="14"/>
      <c r="BVT3205" s="14"/>
      <c r="BVU3205" s="14"/>
      <c r="BVV3205" s="14"/>
      <c r="BVW3205" s="14"/>
      <c r="BVX3205" s="14"/>
      <c r="BVY3205" s="14"/>
      <c r="BVZ3205" s="14"/>
      <c r="BWA3205" s="14"/>
      <c r="BWB3205" s="14"/>
      <c r="BWC3205" s="14"/>
      <c r="BWD3205" s="14"/>
      <c r="BWE3205" s="14"/>
      <c r="BWF3205" s="14"/>
      <c r="BWG3205" s="14"/>
      <c r="BWH3205" s="14"/>
      <c r="BWI3205" s="14"/>
      <c r="BWJ3205" s="14"/>
      <c r="BWK3205" s="14"/>
      <c r="BWL3205" s="14"/>
      <c r="BWM3205" s="14"/>
      <c r="BWN3205" s="14"/>
      <c r="BWO3205" s="14"/>
      <c r="BWP3205" s="14"/>
      <c r="BWQ3205" s="14"/>
      <c r="BWR3205" s="14"/>
      <c r="BWS3205" s="14"/>
      <c r="BWT3205" s="14"/>
      <c r="BWU3205" s="14"/>
      <c r="BWV3205" s="14"/>
      <c r="BWW3205" s="14"/>
      <c r="BWX3205" s="14"/>
      <c r="BWY3205" s="14"/>
      <c r="BWZ3205" s="14"/>
      <c r="BXA3205" s="14"/>
      <c r="BXB3205" s="14"/>
      <c r="BXC3205" s="14"/>
      <c r="BXD3205" s="14"/>
      <c r="BXE3205" s="14"/>
      <c r="BXF3205" s="14"/>
      <c r="BXG3205" s="14"/>
      <c r="BXH3205" s="14"/>
      <c r="BXI3205" s="14"/>
      <c r="BXJ3205" s="14"/>
      <c r="BXK3205" s="14"/>
      <c r="BXL3205" s="14"/>
      <c r="BXM3205" s="14"/>
      <c r="BXN3205" s="14"/>
      <c r="BXO3205" s="14"/>
      <c r="BXP3205" s="14"/>
      <c r="BXQ3205" s="14"/>
      <c r="BXR3205" s="14"/>
      <c r="BXS3205" s="14"/>
      <c r="BXT3205" s="14"/>
      <c r="BXU3205" s="14"/>
      <c r="BXV3205" s="14"/>
      <c r="BXW3205" s="14"/>
      <c r="BXX3205" s="14"/>
      <c r="BXY3205" s="14"/>
      <c r="BXZ3205" s="14"/>
      <c r="BYA3205" s="14"/>
      <c r="BYB3205" s="14"/>
      <c r="BYC3205" s="14"/>
      <c r="BYD3205" s="14"/>
      <c r="BYE3205" s="14"/>
      <c r="BYF3205" s="14"/>
      <c r="BYG3205" s="14"/>
      <c r="BYH3205" s="14"/>
      <c r="BYI3205" s="14"/>
      <c r="BYJ3205" s="14"/>
      <c r="BYK3205" s="14"/>
      <c r="BYL3205" s="14"/>
      <c r="BYM3205" s="14"/>
      <c r="BYN3205" s="14"/>
      <c r="BYO3205" s="14"/>
      <c r="BYP3205" s="14"/>
      <c r="BYQ3205" s="14"/>
      <c r="BYR3205" s="14"/>
      <c r="BYS3205" s="14"/>
      <c r="BYT3205" s="14"/>
      <c r="BYU3205" s="14"/>
      <c r="BYV3205" s="14"/>
      <c r="BYW3205" s="14"/>
      <c r="BYX3205" s="14"/>
      <c r="BYY3205" s="14"/>
      <c r="BYZ3205" s="14"/>
      <c r="BZA3205" s="14"/>
      <c r="BZB3205" s="14"/>
      <c r="BZC3205" s="14"/>
      <c r="BZD3205" s="14"/>
      <c r="BZE3205" s="14"/>
      <c r="BZF3205" s="14"/>
      <c r="BZG3205" s="14"/>
      <c r="BZH3205" s="14"/>
      <c r="BZI3205" s="14"/>
      <c r="BZJ3205" s="14"/>
      <c r="BZK3205" s="14"/>
      <c r="BZL3205" s="14"/>
      <c r="BZM3205" s="14"/>
      <c r="BZN3205" s="14"/>
      <c r="BZO3205" s="14"/>
      <c r="BZP3205" s="14"/>
      <c r="BZQ3205" s="14"/>
      <c r="BZR3205" s="14"/>
      <c r="BZS3205" s="14"/>
      <c r="BZT3205" s="14"/>
      <c r="BZU3205" s="14"/>
      <c r="BZV3205" s="14"/>
      <c r="BZW3205" s="14"/>
      <c r="BZX3205" s="14"/>
      <c r="BZY3205" s="14"/>
      <c r="BZZ3205" s="14"/>
      <c r="CAA3205" s="14"/>
      <c r="CAB3205" s="14"/>
      <c r="CAC3205" s="14"/>
      <c r="CAD3205" s="14"/>
      <c r="CAE3205" s="14"/>
      <c r="CAF3205" s="14"/>
      <c r="CAG3205" s="14"/>
      <c r="CAH3205" s="14"/>
      <c r="CAI3205" s="14"/>
      <c r="CAJ3205" s="14"/>
      <c r="CAK3205" s="14"/>
      <c r="CAL3205" s="14"/>
      <c r="CAM3205" s="14"/>
      <c r="CAN3205" s="14"/>
      <c r="CAO3205" s="14"/>
      <c r="CAP3205" s="14"/>
      <c r="CAQ3205" s="14"/>
      <c r="CAR3205" s="14"/>
      <c r="CAS3205" s="14"/>
      <c r="CAT3205" s="14"/>
      <c r="CAU3205" s="14"/>
      <c r="CAV3205" s="14"/>
      <c r="CAW3205" s="14"/>
      <c r="CAX3205" s="14"/>
      <c r="CAY3205" s="14"/>
      <c r="CAZ3205" s="14"/>
      <c r="CBA3205" s="14"/>
      <c r="CBB3205" s="14"/>
      <c r="CBC3205" s="14"/>
      <c r="CBD3205" s="14"/>
      <c r="CBE3205" s="14"/>
      <c r="CBF3205" s="14"/>
      <c r="CBG3205" s="14"/>
      <c r="CBH3205" s="14"/>
      <c r="CBI3205" s="14"/>
      <c r="CBJ3205" s="14"/>
      <c r="CBK3205" s="14"/>
      <c r="CBL3205" s="14"/>
      <c r="CBM3205" s="14"/>
      <c r="CBN3205" s="14"/>
      <c r="CBO3205" s="14"/>
      <c r="CBP3205" s="14"/>
      <c r="CBQ3205" s="14"/>
      <c r="CBR3205" s="14"/>
      <c r="CBS3205" s="14"/>
      <c r="CBT3205" s="14"/>
      <c r="CBU3205" s="14"/>
      <c r="CBV3205" s="14"/>
      <c r="CBW3205" s="14"/>
      <c r="CBX3205" s="14"/>
      <c r="CBY3205" s="14"/>
      <c r="CBZ3205" s="14"/>
      <c r="CCA3205" s="14"/>
      <c r="CCB3205" s="14"/>
      <c r="CCC3205" s="14"/>
      <c r="CCD3205" s="14"/>
      <c r="CCE3205" s="14"/>
      <c r="CCF3205" s="14"/>
      <c r="CCG3205" s="14"/>
      <c r="CCH3205" s="14"/>
      <c r="CCI3205" s="14"/>
      <c r="CCJ3205" s="14"/>
      <c r="CCK3205" s="14"/>
      <c r="CCL3205" s="14"/>
      <c r="CCM3205" s="14"/>
      <c r="CCN3205" s="14"/>
      <c r="CCO3205" s="14"/>
      <c r="CCP3205" s="14"/>
      <c r="CCQ3205" s="14"/>
      <c r="CCR3205" s="14"/>
      <c r="CCS3205" s="14"/>
      <c r="CCT3205" s="14"/>
      <c r="CCU3205" s="14"/>
      <c r="CCV3205" s="14"/>
      <c r="CCW3205" s="14"/>
      <c r="CCX3205" s="14"/>
      <c r="CCY3205" s="14"/>
      <c r="CCZ3205" s="14"/>
      <c r="CDA3205" s="14"/>
      <c r="CDB3205" s="14"/>
      <c r="CDC3205" s="14"/>
      <c r="CDD3205" s="14"/>
      <c r="CDE3205" s="14"/>
      <c r="CDF3205" s="14"/>
      <c r="CDG3205" s="14"/>
      <c r="CDH3205" s="14"/>
      <c r="CDI3205" s="14"/>
      <c r="CDJ3205" s="14"/>
      <c r="CDK3205" s="14"/>
      <c r="CDL3205" s="14"/>
      <c r="CDM3205" s="14"/>
      <c r="CDN3205" s="14"/>
      <c r="CDO3205" s="14"/>
      <c r="CDP3205" s="14"/>
      <c r="CDQ3205" s="14"/>
      <c r="CDR3205" s="14"/>
      <c r="CDS3205" s="14"/>
      <c r="CDT3205" s="14"/>
      <c r="CDU3205" s="14"/>
      <c r="CDV3205" s="14"/>
      <c r="CDW3205" s="14"/>
      <c r="CDX3205" s="14"/>
      <c r="CDY3205" s="14"/>
      <c r="CDZ3205" s="14"/>
      <c r="CEA3205" s="14"/>
      <c r="CEB3205" s="14"/>
      <c r="CEC3205" s="14"/>
      <c r="CED3205" s="14"/>
      <c r="CEE3205" s="14"/>
      <c r="CEF3205" s="14"/>
      <c r="CEG3205" s="14"/>
      <c r="CEH3205" s="14"/>
      <c r="CEI3205" s="14"/>
      <c r="CEJ3205" s="14"/>
      <c r="CEK3205" s="14"/>
      <c r="CEL3205" s="14"/>
      <c r="CEM3205" s="14"/>
      <c r="CEN3205" s="14"/>
      <c r="CEO3205" s="14"/>
      <c r="CEP3205" s="14"/>
      <c r="CEQ3205" s="14"/>
      <c r="CER3205" s="14"/>
      <c r="CES3205" s="14"/>
      <c r="CET3205" s="14"/>
      <c r="CEU3205" s="14"/>
      <c r="CEV3205" s="14"/>
      <c r="CEW3205" s="14"/>
      <c r="CEX3205" s="14"/>
      <c r="CEY3205" s="14"/>
      <c r="CEZ3205" s="14"/>
      <c r="CFA3205" s="14"/>
      <c r="CFB3205" s="14"/>
      <c r="CFC3205" s="14"/>
      <c r="CFD3205" s="14"/>
      <c r="CFE3205" s="14"/>
      <c r="CFF3205" s="14"/>
      <c r="CFG3205" s="14"/>
      <c r="CFH3205" s="14"/>
      <c r="CFI3205" s="14"/>
      <c r="CFJ3205" s="14"/>
      <c r="CFK3205" s="14"/>
      <c r="CFL3205" s="14"/>
      <c r="CFM3205" s="14"/>
      <c r="CFN3205" s="14"/>
      <c r="CFO3205" s="14"/>
      <c r="CFP3205" s="14"/>
      <c r="CFQ3205" s="14"/>
      <c r="CFR3205" s="14"/>
      <c r="CFS3205" s="14"/>
      <c r="CFT3205" s="14"/>
      <c r="CFU3205" s="14"/>
      <c r="CFV3205" s="14"/>
      <c r="CFW3205" s="14"/>
      <c r="CFX3205" s="14"/>
      <c r="CFY3205" s="14"/>
      <c r="CFZ3205" s="14"/>
      <c r="CGA3205" s="14"/>
      <c r="CGB3205" s="14"/>
      <c r="CGC3205" s="14"/>
      <c r="CGD3205" s="14"/>
      <c r="CGE3205" s="14"/>
      <c r="CGF3205" s="14"/>
      <c r="CGG3205" s="14"/>
      <c r="CGH3205" s="14"/>
      <c r="CGI3205" s="14"/>
      <c r="CGJ3205" s="14"/>
      <c r="CGK3205" s="14"/>
      <c r="CGL3205" s="14"/>
      <c r="CGM3205" s="14"/>
      <c r="CGN3205" s="14"/>
      <c r="CGO3205" s="14"/>
      <c r="CGP3205" s="14"/>
      <c r="CGQ3205" s="14"/>
      <c r="CGR3205" s="14"/>
      <c r="CGS3205" s="14"/>
      <c r="CGT3205" s="14"/>
      <c r="CGU3205" s="14"/>
      <c r="CGV3205" s="14"/>
      <c r="CGW3205" s="14"/>
      <c r="CGX3205" s="14"/>
      <c r="CGY3205" s="14"/>
      <c r="CGZ3205" s="14"/>
      <c r="CHA3205" s="14"/>
      <c r="CHB3205" s="14"/>
      <c r="CHC3205" s="14"/>
      <c r="CHD3205" s="14"/>
      <c r="CHE3205" s="14"/>
      <c r="CHF3205" s="14"/>
      <c r="CHG3205" s="14"/>
      <c r="CHH3205" s="14"/>
      <c r="CHI3205" s="14"/>
      <c r="CHJ3205" s="14"/>
      <c r="CHK3205" s="14"/>
      <c r="CHL3205" s="14"/>
      <c r="CHM3205" s="14"/>
      <c r="CHN3205" s="14"/>
      <c r="CHO3205" s="14"/>
      <c r="CHP3205" s="14"/>
      <c r="CHQ3205" s="14"/>
      <c r="CHR3205" s="14"/>
      <c r="CHS3205" s="14"/>
      <c r="CHT3205" s="14"/>
      <c r="CHU3205" s="14"/>
      <c r="CHV3205" s="14"/>
      <c r="CHW3205" s="14"/>
      <c r="CHX3205" s="14"/>
      <c r="CHY3205" s="14"/>
      <c r="CHZ3205" s="14"/>
      <c r="CIA3205" s="14"/>
      <c r="CIB3205" s="14"/>
      <c r="CIC3205" s="14"/>
      <c r="CID3205" s="14"/>
      <c r="CIE3205" s="14"/>
      <c r="CIF3205" s="14"/>
      <c r="CIG3205" s="14"/>
      <c r="CIH3205" s="14"/>
      <c r="CII3205" s="14"/>
      <c r="CIJ3205" s="14"/>
      <c r="CIK3205" s="14"/>
      <c r="CIL3205" s="14"/>
      <c r="CIM3205" s="14"/>
      <c r="CIN3205" s="14"/>
      <c r="CIO3205" s="14"/>
      <c r="CIP3205" s="14"/>
      <c r="CIQ3205" s="14"/>
      <c r="CIR3205" s="14"/>
      <c r="CIS3205" s="14"/>
      <c r="CIT3205" s="14"/>
      <c r="CIU3205" s="14"/>
      <c r="CIV3205" s="14"/>
      <c r="CIW3205" s="14"/>
      <c r="CIX3205" s="14"/>
      <c r="CIY3205" s="14"/>
      <c r="CIZ3205" s="14"/>
      <c r="CJA3205" s="14"/>
      <c r="CJB3205" s="14"/>
      <c r="CJC3205" s="14"/>
      <c r="CJD3205" s="14"/>
      <c r="CJE3205" s="14"/>
      <c r="CJF3205" s="14"/>
      <c r="CJG3205" s="14"/>
      <c r="CJH3205" s="14"/>
      <c r="CJI3205" s="14"/>
      <c r="CJJ3205" s="14"/>
      <c r="CJK3205" s="14"/>
      <c r="CJL3205" s="14"/>
      <c r="CJM3205" s="14"/>
      <c r="CJN3205" s="14"/>
      <c r="CJO3205" s="14"/>
      <c r="CJP3205" s="14"/>
      <c r="CJQ3205" s="14"/>
      <c r="CJR3205" s="14"/>
      <c r="CJS3205" s="14"/>
      <c r="CJT3205" s="14"/>
      <c r="CJU3205" s="14"/>
      <c r="CJV3205" s="14"/>
      <c r="CJW3205" s="14"/>
      <c r="CJX3205" s="14"/>
      <c r="CJY3205" s="14"/>
      <c r="CJZ3205" s="14"/>
      <c r="CKA3205" s="14"/>
      <c r="CKB3205" s="14"/>
      <c r="CKC3205" s="14"/>
      <c r="CKD3205" s="14"/>
      <c r="CKE3205" s="14"/>
      <c r="CKF3205" s="14"/>
      <c r="CKG3205" s="14"/>
      <c r="CKH3205" s="14"/>
      <c r="CKI3205" s="14"/>
      <c r="CKJ3205" s="14"/>
      <c r="CKK3205" s="14"/>
      <c r="CKL3205" s="14"/>
      <c r="CKM3205" s="14"/>
      <c r="CKN3205" s="14"/>
      <c r="CKO3205" s="14"/>
      <c r="CKP3205" s="14"/>
      <c r="CKQ3205" s="14"/>
      <c r="CKR3205" s="14"/>
      <c r="CKS3205" s="14"/>
      <c r="CKT3205" s="14"/>
      <c r="CKU3205" s="14"/>
      <c r="CKV3205" s="14"/>
      <c r="CKW3205" s="14"/>
      <c r="CKX3205" s="14"/>
      <c r="CKY3205" s="14"/>
      <c r="CKZ3205" s="14"/>
      <c r="CLA3205" s="14"/>
      <c r="CLB3205" s="14"/>
      <c r="CLC3205" s="14"/>
      <c r="CLD3205" s="14"/>
      <c r="CLE3205" s="14"/>
      <c r="CLF3205" s="14"/>
      <c r="CLG3205" s="14"/>
      <c r="CLH3205" s="14"/>
      <c r="CLI3205" s="14"/>
      <c r="CLJ3205" s="14"/>
      <c r="CLK3205" s="14"/>
      <c r="CLL3205" s="14"/>
      <c r="CLM3205" s="14"/>
      <c r="CLN3205" s="14"/>
      <c r="CLO3205" s="14"/>
      <c r="CLP3205" s="14"/>
      <c r="CLQ3205" s="14"/>
      <c r="CLR3205" s="14"/>
      <c r="CLS3205" s="14"/>
      <c r="CLT3205" s="14"/>
      <c r="CLU3205" s="14"/>
      <c r="CLV3205" s="14"/>
      <c r="CLW3205" s="14"/>
      <c r="CLX3205" s="14"/>
      <c r="CLY3205" s="14"/>
      <c r="CLZ3205" s="14"/>
      <c r="CMA3205" s="14"/>
      <c r="CMB3205" s="14"/>
      <c r="CMC3205" s="14"/>
      <c r="CMD3205" s="14"/>
      <c r="CME3205" s="14"/>
      <c r="CMF3205" s="14"/>
      <c r="CMG3205" s="14"/>
      <c r="CMH3205" s="14"/>
      <c r="CMI3205" s="14"/>
      <c r="CMJ3205" s="14"/>
      <c r="CMK3205" s="14"/>
      <c r="CML3205" s="14"/>
      <c r="CMM3205" s="14"/>
      <c r="CMN3205" s="14"/>
      <c r="CMO3205" s="14"/>
      <c r="CMP3205" s="14"/>
      <c r="CMQ3205" s="14"/>
      <c r="CMR3205" s="14"/>
      <c r="CMS3205" s="14"/>
      <c r="CMT3205" s="14"/>
      <c r="CMU3205" s="14"/>
      <c r="CMV3205" s="14"/>
      <c r="CMW3205" s="14"/>
      <c r="CMX3205" s="14"/>
      <c r="CMY3205" s="14"/>
      <c r="CMZ3205" s="14"/>
      <c r="CNA3205" s="14"/>
      <c r="CNB3205" s="14"/>
      <c r="CNC3205" s="14"/>
      <c r="CND3205" s="14"/>
      <c r="CNE3205" s="14"/>
      <c r="CNF3205" s="14"/>
      <c r="CNG3205" s="14"/>
      <c r="CNH3205" s="14"/>
      <c r="CNI3205" s="14"/>
      <c r="CNJ3205" s="14"/>
      <c r="CNK3205" s="14"/>
      <c r="CNL3205" s="14"/>
      <c r="CNM3205" s="14"/>
      <c r="CNN3205" s="14"/>
      <c r="CNO3205" s="14"/>
      <c r="CNP3205" s="14"/>
      <c r="CNQ3205" s="14"/>
      <c r="CNR3205" s="14"/>
      <c r="CNS3205" s="14"/>
      <c r="CNT3205" s="14"/>
      <c r="CNU3205" s="14"/>
      <c r="CNV3205" s="14"/>
      <c r="CNW3205" s="14"/>
      <c r="CNX3205" s="14"/>
      <c r="CNY3205" s="14"/>
      <c r="CNZ3205" s="14"/>
      <c r="COA3205" s="14"/>
      <c r="COB3205" s="14"/>
      <c r="COC3205" s="14"/>
      <c r="COD3205" s="14"/>
      <c r="COE3205" s="14"/>
      <c r="COF3205" s="14"/>
      <c r="COG3205" s="14"/>
      <c r="COH3205" s="14"/>
      <c r="COI3205" s="14"/>
      <c r="COJ3205" s="14"/>
      <c r="COK3205" s="14"/>
      <c r="COL3205" s="14"/>
      <c r="COM3205" s="14"/>
      <c r="CON3205" s="14"/>
      <c r="COO3205" s="14"/>
      <c r="COP3205" s="14"/>
      <c r="COQ3205" s="14"/>
      <c r="COR3205" s="14"/>
      <c r="COS3205" s="14"/>
      <c r="COT3205" s="14"/>
      <c r="COU3205" s="14"/>
      <c r="COV3205" s="14"/>
      <c r="COW3205" s="14"/>
      <c r="COX3205" s="14"/>
      <c r="COY3205" s="14"/>
      <c r="COZ3205" s="14"/>
      <c r="CPA3205" s="14"/>
      <c r="CPB3205" s="14"/>
      <c r="CPC3205" s="14"/>
      <c r="CPD3205" s="14"/>
      <c r="CPE3205" s="14"/>
      <c r="CPF3205" s="14"/>
      <c r="CPG3205" s="14"/>
      <c r="CPH3205" s="14"/>
      <c r="CPI3205" s="14"/>
      <c r="CPJ3205" s="14"/>
      <c r="CPK3205" s="14"/>
      <c r="CPL3205" s="14"/>
      <c r="CPM3205" s="14"/>
      <c r="CPN3205" s="14"/>
      <c r="CPO3205" s="14"/>
      <c r="CPP3205" s="14"/>
      <c r="CPQ3205" s="14"/>
      <c r="CPR3205" s="14"/>
      <c r="CPS3205" s="14"/>
      <c r="CPT3205" s="14"/>
      <c r="CPU3205" s="14"/>
      <c r="CPV3205" s="14"/>
      <c r="CPW3205" s="14"/>
      <c r="CPX3205" s="14"/>
      <c r="CPY3205" s="14"/>
      <c r="CPZ3205" s="14"/>
      <c r="CQA3205" s="14"/>
      <c r="CQB3205" s="14"/>
      <c r="CQC3205" s="14"/>
      <c r="CQD3205" s="14"/>
      <c r="CQE3205" s="14"/>
      <c r="CQF3205" s="14"/>
      <c r="CQG3205" s="14"/>
      <c r="CQH3205" s="14"/>
      <c r="CQI3205" s="14"/>
      <c r="CQJ3205" s="14"/>
      <c r="CQK3205" s="14"/>
      <c r="CQL3205" s="14"/>
      <c r="CQM3205" s="14"/>
      <c r="CQN3205" s="14"/>
      <c r="CQO3205" s="14"/>
      <c r="CQP3205" s="14"/>
      <c r="CQQ3205" s="14"/>
      <c r="CQR3205" s="14"/>
      <c r="CQS3205" s="14"/>
      <c r="CQT3205" s="14"/>
      <c r="CQU3205" s="14"/>
      <c r="CQV3205" s="14"/>
      <c r="CQW3205" s="14"/>
      <c r="CQX3205" s="14"/>
      <c r="CQY3205" s="14"/>
      <c r="CQZ3205" s="14"/>
      <c r="CRA3205" s="14"/>
      <c r="CRB3205" s="14"/>
      <c r="CRC3205" s="14"/>
      <c r="CRD3205" s="14"/>
      <c r="CRE3205" s="14"/>
      <c r="CRF3205" s="14"/>
      <c r="CRG3205" s="14"/>
      <c r="CRH3205" s="14"/>
      <c r="CRI3205" s="14"/>
      <c r="CRJ3205" s="14"/>
      <c r="CRK3205" s="14"/>
      <c r="CRL3205" s="14"/>
      <c r="CRM3205" s="14"/>
      <c r="CRN3205" s="14"/>
      <c r="CRO3205" s="14"/>
      <c r="CRP3205" s="14"/>
      <c r="CRQ3205" s="14"/>
      <c r="CRR3205" s="14"/>
      <c r="CRS3205" s="14"/>
      <c r="CRT3205" s="14"/>
      <c r="CRU3205" s="14"/>
      <c r="CRV3205" s="14"/>
      <c r="CRW3205" s="14"/>
      <c r="CRX3205" s="14"/>
      <c r="CRY3205" s="14"/>
      <c r="CRZ3205" s="14"/>
      <c r="CSA3205" s="14"/>
      <c r="CSB3205" s="14"/>
      <c r="CSC3205" s="14"/>
      <c r="CSD3205" s="14"/>
      <c r="CSE3205" s="14"/>
      <c r="CSF3205" s="14"/>
      <c r="CSG3205" s="14"/>
      <c r="CSH3205" s="14"/>
      <c r="CSI3205" s="14"/>
      <c r="CSJ3205" s="14"/>
      <c r="CSK3205" s="14"/>
      <c r="CSL3205" s="14"/>
      <c r="CSM3205" s="14"/>
      <c r="CSN3205" s="14"/>
      <c r="CSO3205" s="14"/>
      <c r="CSP3205" s="14"/>
      <c r="CSQ3205" s="14"/>
      <c r="CSR3205" s="14"/>
      <c r="CSS3205" s="14"/>
      <c r="CST3205" s="14"/>
      <c r="CSU3205" s="14"/>
      <c r="CSV3205" s="14"/>
      <c r="CSW3205" s="14"/>
      <c r="CSX3205" s="14"/>
      <c r="CSY3205" s="14"/>
      <c r="CSZ3205" s="14"/>
      <c r="CTA3205" s="14"/>
      <c r="CTB3205" s="14"/>
      <c r="CTC3205" s="14"/>
      <c r="CTD3205" s="14"/>
      <c r="CTE3205" s="14"/>
      <c r="CTF3205" s="14"/>
      <c r="CTG3205" s="14"/>
      <c r="CTH3205" s="14"/>
      <c r="CTI3205" s="14"/>
      <c r="CTJ3205" s="14"/>
      <c r="CTK3205" s="14"/>
      <c r="CTL3205" s="14"/>
      <c r="CTM3205" s="14"/>
      <c r="CTN3205" s="14"/>
      <c r="CTO3205" s="14"/>
      <c r="CTP3205" s="14"/>
      <c r="CTQ3205" s="14"/>
      <c r="CTR3205" s="14"/>
      <c r="CTS3205" s="14"/>
      <c r="CTT3205" s="14"/>
      <c r="CTU3205" s="14"/>
      <c r="CTV3205" s="14"/>
      <c r="CTW3205" s="14"/>
      <c r="CTX3205" s="14"/>
      <c r="CTY3205" s="14"/>
      <c r="CTZ3205" s="14"/>
      <c r="CUA3205" s="14"/>
      <c r="CUB3205" s="14"/>
      <c r="CUC3205" s="14"/>
      <c r="CUD3205" s="14"/>
      <c r="CUE3205" s="14"/>
      <c r="CUF3205" s="14"/>
      <c r="CUG3205" s="14"/>
      <c r="CUH3205" s="14"/>
      <c r="CUI3205" s="14"/>
      <c r="CUJ3205" s="14"/>
      <c r="CUK3205" s="14"/>
      <c r="CUL3205" s="14"/>
      <c r="CUM3205" s="14"/>
      <c r="CUN3205" s="14"/>
      <c r="CUO3205" s="14"/>
      <c r="CUP3205" s="14"/>
      <c r="CUQ3205" s="14"/>
      <c r="CUR3205" s="14"/>
      <c r="CUS3205" s="14"/>
      <c r="CUT3205" s="14"/>
      <c r="CUU3205" s="14"/>
      <c r="CUV3205" s="14"/>
      <c r="CUW3205" s="14"/>
      <c r="CUX3205" s="14"/>
      <c r="CUY3205" s="14"/>
      <c r="CUZ3205" s="14"/>
      <c r="CVA3205" s="14"/>
      <c r="CVB3205" s="14"/>
      <c r="CVC3205" s="14"/>
      <c r="CVD3205" s="14"/>
      <c r="CVE3205" s="14"/>
      <c r="CVF3205" s="14"/>
      <c r="CVG3205" s="14"/>
      <c r="CVH3205" s="14"/>
      <c r="CVI3205" s="14"/>
      <c r="CVJ3205" s="14"/>
      <c r="CVK3205" s="14"/>
      <c r="CVL3205" s="14"/>
      <c r="CVM3205" s="14"/>
      <c r="CVN3205" s="14"/>
      <c r="CVO3205" s="14"/>
      <c r="CVP3205" s="14"/>
      <c r="CVQ3205" s="14"/>
      <c r="CVR3205" s="14"/>
      <c r="CVS3205" s="14"/>
      <c r="CVT3205" s="14"/>
      <c r="CVU3205" s="14"/>
      <c r="CVV3205" s="14"/>
      <c r="CVW3205" s="14"/>
      <c r="CVX3205" s="14"/>
      <c r="CVY3205" s="14"/>
      <c r="CVZ3205" s="14"/>
      <c r="CWA3205" s="14"/>
      <c r="CWB3205" s="14"/>
      <c r="CWC3205" s="14"/>
      <c r="CWD3205" s="14"/>
      <c r="CWE3205" s="14"/>
      <c r="CWF3205" s="14"/>
      <c r="CWG3205" s="14"/>
      <c r="CWH3205" s="14"/>
      <c r="CWI3205" s="14"/>
      <c r="CWJ3205" s="14"/>
      <c r="CWK3205" s="14"/>
      <c r="CWL3205" s="14"/>
      <c r="CWM3205" s="14"/>
      <c r="CWN3205" s="14"/>
      <c r="CWO3205" s="14"/>
      <c r="CWP3205" s="14"/>
      <c r="CWQ3205" s="14"/>
      <c r="CWR3205" s="14"/>
      <c r="CWS3205" s="14"/>
      <c r="CWT3205" s="14"/>
      <c r="CWU3205" s="14"/>
      <c r="CWV3205" s="14"/>
      <c r="CWW3205" s="14"/>
      <c r="CWX3205" s="14"/>
      <c r="CWY3205" s="14"/>
      <c r="CWZ3205" s="14"/>
      <c r="CXA3205" s="14"/>
      <c r="CXB3205" s="14"/>
      <c r="CXC3205" s="14"/>
      <c r="CXD3205" s="14"/>
      <c r="CXE3205" s="14"/>
      <c r="CXF3205" s="14"/>
      <c r="CXG3205" s="14"/>
      <c r="CXH3205" s="14"/>
      <c r="CXI3205" s="14"/>
      <c r="CXJ3205" s="14"/>
      <c r="CXK3205" s="14"/>
      <c r="CXL3205" s="14"/>
      <c r="CXM3205" s="14"/>
      <c r="CXN3205" s="14"/>
      <c r="CXO3205" s="14"/>
      <c r="CXP3205" s="14"/>
      <c r="CXQ3205" s="14"/>
      <c r="CXR3205" s="14"/>
      <c r="CXS3205" s="14"/>
      <c r="CXT3205" s="14"/>
      <c r="CXU3205" s="14"/>
      <c r="CXV3205" s="14"/>
      <c r="CXW3205" s="14"/>
      <c r="CXX3205" s="14"/>
      <c r="CXY3205" s="14"/>
      <c r="CXZ3205" s="14"/>
      <c r="CYA3205" s="14"/>
      <c r="CYB3205" s="14"/>
      <c r="CYC3205" s="14"/>
      <c r="CYD3205" s="14"/>
      <c r="CYE3205" s="14"/>
      <c r="CYF3205" s="14"/>
      <c r="CYG3205" s="14"/>
      <c r="CYH3205" s="14"/>
      <c r="CYI3205" s="14"/>
      <c r="CYJ3205" s="14"/>
      <c r="CYK3205" s="14"/>
      <c r="CYL3205" s="14"/>
      <c r="CYM3205" s="14"/>
      <c r="CYN3205" s="14"/>
      <c r="CYO3205" s="14"/>
      <c r="CYP3205" s="14"/>
      <c r="CYQ3205" s="14"/>
      <c r="CYR3205" s="14"/>
      <c r="CYS3205" s="14"/>
      <c r="CYT3205" s="14"/>
      <c r="CYU3205" s="14"/>
      <c r="CYV3205" s="14"/>
      <c r="CYW3205" s="14"/>
      <c r="CYX3205" s="14"/>
      <c r="CYY3205" s="14"/>
      <c r="CYZ3205" s="14"/>
      <c r="CZA3205" s="14"/>
      <c r="CZB3205" s="14"/>
      <c r="CZC3205" s="14"/>
      <c r="CZD3205" s="14"/>
      <c r="CZE3205" s="14"/>
      <c r="CZF3205" s="14"/>
      <c r="CZG3205" s="14"/>
      <c r="CZH3205" s="14"/>
      <c r="CZI3205" s="14"/>
      <c r="CZJ3205" s="14"/>
      <c r="CZK3205" s="14"/>
      <c r="CZL3205" s="14"/>
      <c r="CZM3205" s="14"/>
      <c r="CZN3205" s="14"/>
      <c r="CZO3205" s="14"/>
      <c r="CZP3205" s="14"/>
      <c r="CZQ3205" s="14"/>
      <c r="CZR3205" s="14"/>
      <c r="CZS3205" s="14"/>
      <c r="CZT3205" s="14"/>
      <c r="CZU3205" s="14"/>
      <c r="CZV3205" s="14"/>
      <c r="CZW3205" s="14"/>
      <c r="CZX3205" s="14"/>
      <c r="CZY3205" s="14"/>
      <c r="CZZ3205" s="14"/>
      <c r="DAA3205" s="14"/>
      <c r="DAB3205" s="14"/>
      <c r="DAC3205" s="14"/>
      <c r="DAD3205" s="14"/>
      <c r="DAE3205" s="14"/>
      <c r="DAF3205" s="14"/>
      <c r="DAG3205" s="14"/>
      <c r="DAH3205" s="14"/>
      <c r="DAI3205" s="14"/>
      <c r="DAJ3205" s="14"/>
      <c r="DAK3205" s="14"/>
      <c r="DAL3205" s="14"/>
      <c r="DAM3205" s="14"/>
      <c r="DAN3205" s="14"/>
      <c r="DAO3205" s="14"/>
      <c r="DAP3205" s="14"/>
      <c r="DAQ3205" s="14"/>
      <c r="DAR3205" s="14"/>
      <c r="DAS3205" s="14"/>
      <c r="DAT3205" s="14"/>
      <c r="DAU3205" s="14"/>
      <c r="DAV3205" s="14"/>
      <c r="DAW3205" s="14"/>
      <c r="DAX3205" s="14"/>
      <c r="DAY3205" s="14"/>
      <c r="DAZ3205" s="14"/>
      <c r="DBA3205" s="14"/>
      <c r="DBB3205" s="14"/>
      <c r="DBC3205" s="14"/>
      <c r="DBD3205" s="14"/>
      <c r="DBE3205" s="14"/>
      <c r="DBF3205" s="14"/>
      <c r="DBG3205" s="14"/>
      <c r="DBH3205" s="14"/>
      <c r="DBI3205" s="14"/>
      <c r="DBJ3205" s="14"/>
      <c r="DBK3205" s="14"/>
      <c r="DBL3205" s="14"/>
      <c r="DBM3205" s="14"/>
      <c r="DBN3205" s="14"/>
      <c r="DBO3205" s="14"/>
      <c r="DBP3205" s="14"/>
      <c r="DBQ3205" s="14"/>
      <c r="DBR3205" s="14"/>
      <c r="DBS3205" s="14"/>
      <c r="DBT3205" s="14"/>
      <c r="DBU3205" s="14"/>
      <c r="DBV3205" s="14"/>
      <c r="DBW3205" s="14"/>
      <c r="DBX3205" s="14"/>
      <c r="DBY3205" s="14"/>
      <c r="DBZ3205" s="14"/>
      <c r="DCA3205" s="14"/>
      <c r="DCB3205" s="14"/>
      <c r="DCC3205" s="14"/>
      <c r="DCD3205" s="14"/>
      <c r="DCE3205" s="14"/>
      <c r="DCF3205" s="14"/>
      <c r="DCG3205" s="14"/>
      <c r="DCH3205" s="14"/>
      <c r="DCI3205" s="14"/>
      <c r="DCJ3205" s="14"/>
      <c r="DCK3205" s="14"/>
      <c r="DCL3205" s="14"/>
      <c r="DCM3205" s="14"/>
      <c r="DCN3205" s="14"/>
      <c r="DCO3205" s="14"/>
      <c r="DCP3205" s="14"/>
      <c r="DCQ3205" s="14"/>
      <c r="DCR3205" s="14"/>
      <c r="DCS3205" s="14"/>
      <c r="DCT3205" s="14"/>
      <c r="DCU3205" s="14"/>
      <c r="DCV3205" s="14"/>
      <c r="DCW3205" s="14"/>
      <c r="DCX3205" s="14"/>
      <c r="DCY3205" s="14"/>
      <c r="DCZ3205" s="14"/>
      <c r="DDA3205" s="14"/>
      <c r="DDB3205" s="14"/>
      <c r="DDC3205" s="14"/>
      <c r="DDD3205" s="14"/>
      <c r="DDE3205" s="14"/>
      <c r="DDF3205" s="14"/>
      <c r="DDG3205" s="14"/>
      <c r="DDH3205" s="14"/>
      <c r="DDI3205" s="14"/>
      <c r="DDJ3205" s="14"/>
      <c r="DDK3205" s="14"/>
      <c r="DDL3205" s="14"/>
      <c r="DDM3205" s="14"/>
      <c r="DDN3205" s="14"/>
      <c r="DDO3205" s="14"/>
      <c r="DDP3205" s="14"/>
      <c r="DDQ3205" s="14"/>
      <c r="DDR3205" s="14"/>
      <c r="DDS3205" s="14"/>
      <c r="DDT3205" s="14"/>
      <c r="DDU3205" s="14"/>
      <c r="DDV3205" s="14"/>
      <c r="DDW3205" s="14"/>
      <c r="DDX3205" s="14"/>
      <c r="DDY3205" s="14"/>
      <c r="DDZ3205" s="14"/>
      <c r="DEA3205" s="14"/>
      <c r="DEB3205" s="14"/>
      <c r="DEC3205" s="14"/>
      <c r="DED3205" s="14"/>
      <c r="DEE3205" s="14"/>
      <c r="DEF3205" s="14"/>
      <c r="DEG3205" s="14"/>
      <c r="DEH3205" s="14"/>
      <c r="DEI3205" s="14"/>
      <c r="DEJ3205" s="14"/>
      <c r="DEK3205" s="14"/>
      <c r="DEL3205" s="14"/>
      <c r="DEM3205" s="14"/>
      <c r="DEN3205" s="14"/>
      <c r="DEO3205" s="14"/>
      <c r="DEP3205" s="14"/>
      <c r="DEQ3205" s="14"/>
      <c r="DER3205" s="14"/>
      <c r="DES3205" s="14"/>
      <c r="DET3205" s="14"/>
      <c r="DEU3205" s="14"/>
      <c r="DEV3205" s="14"/>
      <c r="DEW3205" s="14"/>
      <c r="DEX3205" s="14"/>
      <c r="DEY3205" s="14"/>
      <c r="DEZ3205" s="14"/>
      <c r="DFA3205" s="14"/>
      <c r="DFB3205" s="14"/>
      <c r="DFC3205" s="14"/>
      <c r="DFD3205" s="14"/>
      <c r="DFE3205" s="14"/>
      <c r="DFF3205" s="14"/>
      <c r="DFG3205" s="14"/>
      <c r="DFH3205" s="14"/>
      <c r="DFI3205" s="14"/>
      <c r="DFJ3205" s="14"/>
      <c r="DFK3205" s="14"/>
      <c r="DFL3205" s="14"/>
      <c r="DFM3205" s="14"/>
      <c r="DFN3205" s="14"/>
      <c r="DFO3205" s="14"/>
      <c r="DFP3205" s="14"/>
      <c r="DFQ3205" s="14"/>
      <c r="DFR3205" s="14"/>
      <c r="DFS3205" s="14"/>
      <c r="DFT3205" s="14"/>
      <c r="DFU3205" s="14"/>
      <c r="DFV3205" s="14"/>
      <c r="DFW3205" s="14"/>
      <c r="DFX3205" s="14"/>
      <c r="DFY3205" s="14"/>
      <c r="DFZ3205" s="14"/>
      <c r="DGA3205" s="14"/>
      <c r="DGB3205" s="14"/>
      <c r="DGC3205" s="14"/>
      <c r="DGD3205" s="14"/>
      <c r="DGE3205" s="14"/>
      <c r="DGF3205" s="14"/>
      <c r="DGG3205" s="14"/>
      <c r="DGH3205" s="14"/>
      <c r="DGI3205" s="14"/>
      <c r="DGJ3205" s="14"/>
      <c r="DGK3205" s="14"/>
      <c r="DGL3205" s="14"/>
      <c r="DGM3205" s="14"/>
      <c r="DGN3205" s="14"/>
      <c r="DGO3205" s="14"/>
      <c r="DGP3205" s="14"/>
      <c r="DGQ3205" s="14"/>
      <c r="DGR3205" s="14"/>
      <c r="DGS3205" s="14"/>
      <c r="DGT3205" s="14"/>
      <c r="DGU3205" s="14"/>
      <c r="DGV3205" s="14"/>
      <c r="DGW3205" s="14"/>
      <c r="DGX3205" s="14"/>
      <c r="DGY3205" s="14"/>
      <c r="DGZ3205" s="14"/>
      <c r="DHA3205" s="14"/>
      <c r="DHB3205" s="14"/>
      <c r="DHC3205" s="14"/>
      <c r="DHD3205" s="14"/>
      <c r="DHE3205" s="14"/>
      <c r="DHF3205" s="14"/>
      <c r="DHG3205" s="14"/>
      <c r="DHH3205" s="14"/>
      <c r="DHI3205" s="14"/>
      <c r="DHJ3205" s="14"/>
      <c r="DHK3205" s="14"/>
      <c r="DHL3205" s="14"/>
      <c r="DHM3205" s="14"/>
      <c r="DHN3205" s="14"/>
      <c r="DHO3205" s="14"/>
      <c r="DHP3205" s="14"/>
      <c r="DHQ3205" s="14"/>
      <c r="DHR3205" s="14"/>
      <c r="DHS3205" s="14"/>
      <c r="DHT3205" s="14"/>
      <c r="DHU3205" s="14"/>
      <c r="DHV3205" s="14"/>
      <c r="DHW3205" s="14"/>
      <c r="DHX3205" s="14"/>
      <c r="DHY3205" s="14"/>
      <c r="DHZ3205" s="14"/>
      <c r="DIA3205" s="14"/>
      <c r="DIB3205" s="14"/>
      <c r="DIC3205" s="14"/>
      <c r="DID3205" s="14"/>
      <c r="DIE3205" s="14"/>
      <c r="DIF3205" s="14"/>
      <c r="DIG3205" s="14"/>
      <c r="DIH3205" s="14"/>
      <c r="DII3205" s="14"/>
      <c r="DIJ3205" s="14"/>
      <c r="DIK3205" s="14"/>
      <c r="DIL3205" s="14"/>
      <c r="DIM3205" s="14"/>
      <c r="DIN3205" s="14"/>
      <c r="DIO3205" s="14"/>
      <c r="DIP3205" s="14"/>
      <c r="DIQ3205" s="14"/>
      <c r="DIR3205" s="14"/>
      <c r="DIS3205" s="14"/>
      <c r="DIT3205" s="14"/>
      <c r="DIU3205" s="14"/>
      <c r="DIV3205" s="14"/>
      <c r="DIW3205" s="14"/>
      <c r="DIX3205" s="14"/>
      <c r="DIY3205" s="14"/>
      <c r="DIZ3205" s="14"/>
      <c r="DJA3205" s="14"/>
      <c r="DJB3205" s="14"/>
      <c r="DJC3205" s="14"/>
      <c r="DJD3205" s="14"/>
      <c r="DJE3205" s="14"/>
      <c r="DJF3205" s="14"/>
      <c r="DJG3205" s="14"/>
      <c r="DJH3205" s="14"/>
      <c r="DJI3205" s="14"/>
      <c r="DJJ3205" s="14"/>
      <c r="DJK3205" s="14"/>
      <c r="DJL3205" s="14"/>
      <c r="DJM3205" s="14"/>
      <c r="DJN3205" s="14"/>
      <c r="DJO3205" s="14"/>
      <c r="DJP3205" s="14"/>
      <c r="DJQ3205" s="14"/>
      <c r="DJR3205" s="14"/>
      <c r="DJS3205" s="14"/>
      <c r="DJT3205" s="14"/>
      <c r="DJU3205" s="14"/>
      <c r="DJV3205" s="14"/>
      <c r="DJW3205" s="14"/>
      <c r="DJX3205" s="14"/>
      <c r="DJY3205" s="14"/>
      <c r="DJZ3205" s="14"/>
      <c r="DKA3205" s="14"/>
      <c r="DKB3205" s="14"/>
      <c r="DKC3205" s="14"/>
      <c r="DKD3205" s="14"/>
      <c r="DKE3205" s="14"/>
      <c r="DKF3205" s="14"/>
      <c r="DKG3205" s="14"/>
      <c r="DKH3205" s="14"/>
      <c r="DKI3205" s="14"/>
      <c r="DKJ3205" s="14"/>
      <c r="DKK3205" s="14"/>
      <c r="DKL3205" s="14"/>
      <c r="DKM3205" s="14"/>
      <c r="DKN3205" s="14"/>
      <c r="DKO3205" s="14"/>
      <c r="DKP3205" s="14"/>
      <c r="DKQ3205" s="14"/>
      <c r="DKR3205" s="14"/>
      <c r="DKS3205" s="14"/>
      <c r="DKT3205" s="14"/>
      <c r="DKU3205" s="14"/>
      <c r="DKV3205" s="14"/>
      <c r="DKW3205" s="14"/>
      <c r="DKX3205" s="14"/>
      <c r="DKY3205" s="14"/>
      <c r="DKZ3205" s="14"/>
      <c r="DLA3205" s="14"/>
      <c r="DLB3205" s="14"/>
      <c r="DLC3205" s="14"/>
      <c r="DLD3205" s="14"/>
      <c r="DLE3205" s="14"/>
      <c r="DLF3205" s="14"/>
      <c r="DLG3205" s="14"/>
      <c r="DLH3205" s="14"/>
      <c r="DLI3205" s="14"/>
      <c r="DLJ3205" s="14"/>
      <c r="DLK3205" s="14"/>
      <c r="DLL3205" s="14"/>
      <c r="DLM3205" s="14"/>
      <c r="DLN3205" s="14"/>
      <c r="DLO3205" s="14"/>
      <c r="DLP3205" s="14"/>
      <c r="DLQ3205" s="14"/>
      <c r="DLR3205" s="14"/>
      <c r="DLS3205" s="14"/>
      <c r="DLT3205" s="14"/>
      <c r="DLU3205" s="14"/>
      <c r="DLV3205" s="14"/>
      <c r="DLW3205" s="14"/>
      <c r="DLX3205" s="14"/>
      <c r="DLY3205" s="14"/>
      <c r="DLZ3205" s="14"/>
      <c r="DMA3205" s="14"/>
      <c r="DMB3205" s="14"/>
      <c r="DMC3205" s="14"/>
      <c r="DMD3205" s="14"/>
      <c r="DME3205" s="14"/>
      <c r="DMF3205" s="14"/>
      <c r="DMG3205" s="14"/>
      <c r="DMH3205" s="14"/>
      <c r="DMI3205" s="14"/>
      <c r="DMJ3205" s="14"/>
      <c r="DMK3205" s="14"/>
      <c r="DML3205" s="14"/>
      <c r="DMM3205" s="14"/>
      <c r="DMN3205" s="14"/>
      <c r="DMO3205" s="14"/>
      <c r="DMP3205" s="14"/>
      <c r="DMQ3205" s="14"/>
      <c r="DMR3205" s="14"/>
      <c r="DMS3205" s="14"/>
      <c r="DMT3205" s="14"/>
      <c r="DMU3205" s="14"/>
      <c r="DMV3205" s="14"/>
      <c r="DMW3205" s="14"/>
      <c r="DMX3205" s="14"/>
      <c r="DMY3205" s="14"/>
      <c r="DMZ3205" s="14"/>
      <c r="DNA3205" s="14"/>
      <c r="DNB3205" s="14"/>
      <c r="DNC3205" s="14"/>
      <c r="DND3205" s="14"/>
      <c r="DNE3205" s="14"/>
      <c r="DNF3205" s="14"/>
      <c r="DNG3205" s="14"/>
      <c r="DNH3205" s="14"/>
      <c r="DNI3205" s="14"/>
      <c r="DNJ3205" s="14"/>
      <c r="DNK3205" s="14"/>
      <c r="DNL3205" s="14"/>
      <c r="DNM3205" s="14"/>
      <c r="DNN3205" s="14"/>
      <c r="DNO3205" s="14"/>
      <c r="DNP3205" s="14"/>
      <c r="DNQ3205" s="14"/>
      <c r="DNR3205" s="14"/>
      <c r="DNS3205" s="14"/>
      <c r="DNT3205" s="14"/>
      <c r="DNU3205" s="14"/>
      <c r="DNV3205" s="14"/>
      <c r="DNW3205" s="14"/>
      <c r="DNX3205" s="14"/>
      <c r="DNY3205" s="14"/>
      <c r="DNZ3205" s="14"/>
      <c r="DOA3205" s="14"/>
      <c r="DOB3205" s="14"/>
      <c r="DOC3205" s="14"/>
      <c r="DOD3205" s="14"/>
      <c r="DOE3205" s="14"/>
      <c r="DOF3205" s="14"/>
      <c r="DOG3205" s="14"/>
      <c r="DOH3205" s="14"/>
      <c r="DOI3205" s="14"/>
      <c r="DOJ3205" s="14"/>
      <c r="DOK3205" s="14"/>
      <c r="DOL3205" s="14"/>
      <c r="DOM3205" s="14"/>
      <c r="DON3205" s="14"/>
      <c r="DOO3205" s="14"/>
      <c r="DOP3205" s="14"/>
      <c r="DOQ3205" s="14"/>
      <c r="DOR3205" s="14"/>
      <c r="DOS3205" s="14"/>
      <c r="DOT3205" s="14"/>
      <c r="DOU3205" s="14"/>
      <c r="DOV3205" s="14"/>
      <c r="DOW3205" s="14"/>
      <c r="DOX3205" s="14"/>
      <c r="DOY3205" s="14"/>
      <c r="DOZ3205" s="14"/>
      <c r="DPA3205" s="14"/>
      <c r="DPB3205" s="14"/>
      <c r="DPC3205" s="14"/>
      <c r="DPD3205" s="14"/>
      <c r="DPE3205" s="14"/>
      <c r="DPF3205" s="14"/>
      <c r="DPG3205" s="14"/>
      <c r="DPH3205" s="14"/>
      <c r="DPI3205" s="14"/>
      <c r="DPJ3205" s="14"/>
      <c r="DPK3205" s="14"/>
      <c r="DPL3205" s="14"/>
      <c r="DPM3205" s="14"/>
      <c r="DPN3205" s="14"/>
      <c r="DPO3205" s="14"/>
      <c r="DPP3205" s="14"/>
      <c r="DPQ3205" s="14"/>
      <c r="DPR3205" s="14"/>
      <c r="DPS3205" s="14"/>
      <c r="DPT3205" s="14"/>
      <c r="DPU3205" s="14"/>
      <c r="DPV3205" s="14"/>
      <c r="DPW3205" s="14"/>
      <c r="DPX3205" s="14"/>
      <c r="DPY3205" s="14"/>
      <c r="DPZ3205" s="14"/>
      <c r="DQA3205" s="14"/>
      <c r="DQB3205" s="14"/>
      <c r="DQC3205" s="14"/>
      <c r="DQD3205" s="14"/>
      <c r="DQE3205" s="14"/>
      <c r="DQF3205" s="14"/>
      <c r="DQG3205" s="14"/>
      <c r="DQH3205" s="14"/>
      <c r="DQI3205" s="14"/>
      <c r="DQJ3205" s="14"/>
      <c r="DQK3205" s="14"/>
      <c r="DQL3205" s="14"/>
      <c r="DQM3205" s="14"/>
      <c r="DQN3205" s="14"/>
      <c r="DQO3205" s="14"/>
      <c r="DQP3205" s="14"/>
      <c r="DQQ3205" s="14"/>
      <c r="DQR3205" s="14"/>
      <c r="DQS3205" s="14"/>
      <c r="DQT3205" s="14"/>
      <c r="DQU3205" s="14"/>
      <c r="DQV3205" s="14"/>
      <c r="DQW3205" s="14"/>
      <c r="DQX3205" s="14"/>
      <c r="DQY3205" s="14"/>
      <c r="DQZ3205" s="14"/>
      <c r="DRA3205" s="14"/>
      <c r="DRB3205" s="14"/>
      <c r="DRC3205" s="14"/>
      <c r="DRD3205" s="14"/>
      <c r="DRE3205" s="14"/>
      <c r="DRF3205" s="14"/>
      <c r="DRG3205" s="14"/>
      <c r="DRH3205" s="14"/>
      <c r="DRI3205" s="14"/>
      <c r="DRJ3205" s="14"/>
      <c r="DRK3205" s="14"/>
      <c r="DRL3205" s="14"/>
      <c r="DRM3205" s="14"/>
      <c r="DRN3205" s="14"/>
      <c r="DRO3205" s="14"/>
      <c r="DRP3205" s="14"/>
      <c r="DRQ3205" s="14"/>
      <c r="DRR3205" s="14"/>
      <c r="DRS3205" s="14"/>
      <c r="DRT3205" s="14"/>
      <c r="DRU3205" s="14"/>
      <c r="DRV3205" s="14"/>
      <c r="DRW3205" s="14"/>
      <c r="DRX3205" s="14"/>
      <c r="DRY3205" s="14"/>
      <c r="DRZ3205" s="14"/>
      <c r="DSA3205" s="14"/>
      <c r="DSB3205" s="14"/>
      <c r="DSC3205" s="14"/>
      <c r="DSD3205" s="14"/>
      <c r="DSE3205" s="14"/>
      <c r="DSF3205" s="14"/>
      <c r="DSG3205" s="14"/>
      <c r="DSH3205" s="14"/>
      <c r="DSI3205" s="14"/>
      <c r="DSJ3205" s="14"/>
      <c r="DSK3205" s="14"/>
      <c r="DSL3205" s="14"/>
      <c r="DSM3205" s="14"/>
      <c r="DSN3205" s="14"/>
      <c r="DSO3205" s="14"/>
      <c r="DSP3205" s="14"/>
      <c r="DSQ3205" s="14"/>
      <c r="DSR3205" s="14"/>
      <c r="DSS3205" s="14"/>
      <c r="DST3205" s="14"/>
      <c r="DSU3205" s="14"/>
      <c r="DSV3205" s="14"/>
      <c r="DSW3205" s="14"/>
      <c r="DSX3205" s="14"/>
      <c r="DSY3205" s="14"/>
      <c r="DSZ3205" s="14"/>
      <c r="DTA3205" s="14"/>
      <c r="DTB3205" s="14"/>
      <c r="DTC3205" s="14"/>
      <c r="DTD3205" s="14"/>
      <c r="DTE3205" s="14"/>
      <c r="DTF3205" s="14"/>
      <c r="DTG3205" s="14"/>
      <c r="DTH3205" s="14"/>
      <c r="DTI3205" s="14"/>
      <c r="DTJ3205" s="14"/>
      <c r="DTK3205" s="14"/>
      <c r="DTL3205" s="14"/>
      <c r="DTM3205" s="14"/>
      <c r="DTN3205" s="14"/>
      <c r="DTO3205" s="14"/>
      <c r="DTP3205" s="14"/>
      <c r="DTQ3205" s="14"/>
      <c r="DTR3205" s="14"/>
      <c r="DTS3205" s="14"/>
      <c r="DTT3205" s="14"/>
      <c r="DTU3205" s="14"/>
      <c r="DTV3205" s="14"/>
      <c r="DTW3205" s="14"/>
      <c r="DTX3205" s="14"/>
      <c r="DTY3205" s="14"/>
      <c r="DTZ3205" s="14"/>
      <c r="DUA3205" s="14"/>
      <c r="DUB3205" s="14"/>
      <c r="DUC3205" s="14"/>
      <c r="DUD3205" s="14"/>
      <c r="DUE3205" s="14"/>
      <c r="DUF3205" s="14"/>
      <c r="DUG3205" s="14"/>
      <c r="DUH3205" s="14"/>
      <c r="DUI3205" s="14"/>
      <c r="DUJ3205" s="14"/>
      <c r="DUK3205" s="14"/>
      <c r="DUL3205" s="14"/>
      <c r="DUM3205" s="14"/>
      <c r="DUN3205" s="14"/>
      <c r="DUO3205" s="14"/>
      <c r="DUP3205" s="14"/>
      <c r="DUQ3205" s="14"/>
      <c r="DUR3205" s="14"/>
      <c r="DUS3205" s="14"/>
      <c r="DUT3205" s="14"/>
      <c r="DUU3205" s="14"/>
      <c r="DUV3205" s="14"/>
      <c r="DUW3205" s="14"/>
      <c r="DUX3205" s="14"/>
      <c r="DUY3205" s="14"/>
      <c r="DUZ3205" s="14"/>
      <c r="DVA3205" s="14"/>
      <c r="DVB3205" s="14"/>
      <c r="DVC3205" s="14"/>
      <c r="DVD3205" s="14"/>
      <c r="DVE3205" s="14"/>
      <c r="DVF3205" s="14"/>
      <c r="DVG3205" s="14"/>
      <c r="DVH3205" s="14"/>
      <c r="DVI3205" s="14"/>
      <c r="DVJ3205" s="14"/>
      <c r="DVK3205" s="14"/>
      <c r="DVL3205" s="14"/>
      <c r="DVM3205" s="14"/>
      <c r="DVN3205" s="14"/>
      <c r="DVO3205" s="14"/>
      <c r="DVP3205" s="14"/>
      <c r="DVQ3205" s="14"/>
      <c r="DVR3205" s="14"/>
      <c r="DVS3205" s="14"/>
      <c r="DVT3205" s="14"/>
      <c r="DVU3205" s="14"/>
      <c r="DVV3205" s="14"/>
      <c r="DVW3205" s="14"/>
      <c r="DVX3205" s="14"/>
      <c r="DVY3205" s="14"/>
      <c r="DVZ3205" s="14"/>
      <c r="DWA3205" s="14"/>
      <c r="DWB3205" s="14"/>
      <c r="DWC3205" s="14"/>
      <c r="DWD3205" s="14"/>
      <c r="DWE3205" s="14"/>
      <c r="DWF3205" s="14"/>
      <c r="DWG3205" s="14"/>
      <c r="DWH3205" s="14"/>
      <c r="DWI3205" s="14"/>
      <c r="DWJ3205" s="14"/>
      <c r="DWK3205" s="14"/>
      <c r="DWL3205" s="14"/>
      <c r="DWM3205" s="14"/>
      <c r="DWN3205" s="14"/>
      <c r="DWO3205" s="14"/>
      <c r="DWP3205" s="14"/>
      <c r="DWQ3205" s="14"/>
      <c r="DWR3205" s="14"/>
      <c r="DWS3205" s="14"/>
      <c r="DWT3205" s="14"/>
      <c r="DWU3205" s="14"/>
      <c r="DWV3205" s="14"/>
      <c r="DWW3205" s="14"/>
      <c r="DWX3205" s="14"/>
      <c r="DWY3205" s="14"/>
      <c r="DWZ3205" s="14"/>
      <c r="DXA3205" s="14"/>
      <c r="DXB3205" s="14"/>
      <c r="DXC3205" s="14"/>
      <c r="DXD3205" s="14"/>
      <c r="DXE3205" s="14"/>
      <c r="DXF3205" s="14"/>
      <c r="DXG3205" s="14"/>
      <c r="DXH3205" s="14"/>
      <c r="DXI3205" s="14"/>
      <c r="DXJ3205" s="14"/>
      <c r="DXK3205" s="14"/>
      <c r="DXL3205" s="14"/>
      <c r="DXM3205" s="14"/>
      <c r="DXN3205" s="14"/>
      <c r="DXO3205" s="14"/>
      <c r="DXP3205" s="14"/>
      <c r="DXQ3205" s="14"/>
      <c r="DXR3205" s="14"/>
      <c r="DXS3205" s="14"/>
      <c r="DXT3205" s="14"/>
      <c r="DXU3205" s="14"/>
      <c r="DXV3205" s="14"/>
      <c r="DXW3205" s="14"/>
      <c r="DXX3205" s="14"/>
      <c r="DXY3205" s="14"/>
      <c r="DXZ3205" s="14"/>
      <c r="DYA3205" s="14"/>
      <c r="DYB3205" s="14"/>
      <c r="DYC3205" s="14"/>
      <c r="DYD3205" s="14"/>
      <c r="DYE3205" s="14"/>
      <c r="DYF3205" s="14"/>
      <c r="DYG3205" s="14"/>
      <c r="DYH3205" s="14"/>
      <c r="DYI3205" s="14"/>
      <c r="DYJ3205" s="14"/>
      <c r="DYK3205" s="14"/>
      <c r="DYL3205" s="14"/>
      <c r="DYM3205" s="14"/>
      <c r="DYN3205" s="14"/>
      <c r="DYO3205" s="14"/>
      <c r="DYP3205" s="14"/>
      <c r="DYQ3205" s="14"/>
      <c r="DYR3205" s="14"/>
      <c r="DYS3205" s="14"/>
      <c r="DYT3205" s="14"/>
      <c r="DYU3205" s="14"/>
      <c r="DYV3205" s="14"/>
      <c r="DYW3205" s="14"/>
      <c r="DYX3205" s="14"/>
      <c r="DYY3205" s="14"/>
      <c r="DYZ3205" s="14"/>
      <c r="DZA3205" s="14"/>
      <c r="DZB3205" s="14"/>
      <c r="DZC3205" s="14"/>
      <c r="DZD3205" s="14"/>
      <c r="DZE3205" s="14"/>
      <c r="DZF3205" s="14"/>
      <c r="DZG3205" s="14"/>
      <c r="DZH3205" s="14"/>
      <c r="DZI3205" s="14"/>
      <c r="DZJ3205" s="14"/>
      <c r="DZK3205" s="14"/>
      <c r="DZL3205" s="14"/>
      <c r="DZM3205" s="14"/>
      <c r="DZN3205" s="14"/>
      <c r="DZO3205" s="14"/>
      <c r="DZP3205" s="14"/>
      <c r="DZQ3205" s="14"/>
      <c r="DZR3205" s="14"/>
      <c r="DZS3205" s="14"/>
      <c r="DZT3205" s="14"/>
      <c r="DZU3205" s="14"/>
      <c r="DZV3205" s="14"/>
      <c r="DZW3205" s="14"/>
      <c r="DZX3205" s="14"/>
      <c r="DZY3205" s="14"/>
      <c r="DZZ3205" s="14"/>
      <c r="EAA3205" s="14"/>
      <c r="EAB3205" s="14"/>
      <c r="EAC3205" s="14"/>
      <c r="EAD3205" s="14"/>
      <c r="EAE3205" s="14"/>
      <c r="EAF3205" s="14"/>
      <c r="EAG3205" s="14"/>
      <c r="EAH3205" s="14"/>
      <c r="EAI3205" s="14"/>
      <c r="EAJ3205" s="14"/>
      <c r="EAK3205" s="14"/>
      <c r="EAL3205" s="14"/>
      <c r="EAM3205" s="14"/>
      <c r="EAN3205" s="14"/>
      <c r="EAO3205" s="14"/>
      <c r="EAP3205" s="14"/>
      <c r="EAQ3205" s="14"/>
      <c r="EAR3205" s="14"/>
      <c r="EAS3205" s="14"/>
      <c r="EAT3205" s="14"/>
      <c r="EAU3205" s="14"/>
      <c r="EAV3205" s="14"/>
      <c r="EAW3205" s="14"/>
      <c r="EAX3205" s="14"/>
      <c r="EAY3205" s="14"/>
      <c r="EAZ3205" s="14"/>
      <c r="EBA3205" s="14"/>
      <c r="EBB3205" s="14"/>
      <c r="EBC3205" s="14"/>
      <c r="EBD3205" s="14"/>
      <c r="EBE3205" s="14"/>
      <c r="EBF3205" s="14"/>
      <c r="EBG3205" s="14"/>
      <c r="EBH3205" s="14"/>
      <c r="EBI3205" s="14"/>
      <c r="EBJ3205" s="14"/>
      <c r="EBK3205" s="14"/>
      <c r="EBL3205" s="14"/>
      <c r="EBM3205" s="14"/>
      <c r="EBN3205" s="14"/>
      <c r="EBO3205" s="14"/>
      <c r="EBP3205" s="14"/>
      <c r="EBQ3205" s="14"/>
      <c r="EBR3205" s="14"/>
      <c r="EBS3205" s="14"/>
      <c r="EBT3205" s="14"/>
      <c r="EBU3205" s="14"/>
      <c r="EBV3205" s="14"/>
      <c r="EBW3205" s="14"/>
      <c r="EBX3205" s="14"/>
      <c r="EBY3205" s="14"/>
      <c r="EBZ3205" s="14"/>
      <c r="ECA3205" s="14"/>
      <c r="ECB3205" s="14"/>
      <c r="ECC3205" s="14"/>
      <c r="ECD3205" s="14"/>
      <c r="ECE3205" s="14"/>
      <c r="ECF3205" s="14"/>
      <c r="ECG3205" s="14"/>
      <c r="ECH3205" s="14"/>
      <c r="ECI3205" s="14"/>
      <c r="ECJ3205" s="14"/>
      <c r="ECK3205" s="14"/>
      <c r="ECL3205" s="14"/>
      <c r="ECM3205" s="14"/>
      <c r="ECN3205" s="14"/>
      <c r="ECO3205" s="14"/>
      <c r="ECP3205" s="14"/>
      <c r="ECQ3205" s="14"/>
      <c r="ECR3205" s="14"/>
      <c r="ECS3205" s="14"/>
      <c r="ECT3205" s="14"/>
      <c r="ECU3205" s="14"/>
      <c r="ECV3205" s="14"/>
      <c r="ECW3205" s="14"/>
      <c r="ECX3205" s="14"/>
      <c r="ECY3205" s="14"/>
      <c r="ECZ3205" s="14"/>
      <c r="EDA3205" s="14"/>
      <c r="EDB3205" s="14"/>
      <c r="EDC3205" s="14"/>
      <c r="EDD3205" s="14"/>
      <c r="EDE3205" s="14"/>
      <c r="EDF3205" s="14"/>
      <c r="EDG3205" s="14"/>
      <c r="EDH3205" s="14"/>
      <c r="EDI3205" s="14"/>
      <c r="EDJ3205" s="14"/>
      <c r="EDK3205" s="14"/>
      <c r="EDL3205" s="14"/>
      <c r="EDM3205" s="14"/>
      <c r="EDN3205" s="14"/>
      <c r="EDO3205" s="14"/>
      <c r="EDP3205" s="14"/>
      <c r="EDQ3205" s="14"/>
      <c r="EDR3205" s="14"/>
      <c r="EDS3205" s="14"/>
      <c r="EDT3205" s="14"/>
      <c r="EDU3205" s="14"/>
      <c r="EDV3205" s="14"/>
      <c r="EDW3205" s="14"/>
      <c r="EDX3205" s="14"/>
      <c r="EDY3205" s="14"/>
      <c r="EDZ3205" s="14"/>
      <c r="EEA3205" s="14"/>
      <c r="EEB3205" s="14"/>
      <c r="EEC3205" s="14"/>
      <c r="EED3205" s="14"/>
      <c r="EEE3205" s="14"/>
      <c r="EEF3205" s="14"/>
      <c r="EEG3205" s="14"/>
      <c r="EEH3205" s="14"/>
      <c r="EEI3205" s="14"/>
      <c r="EEJ3205" s="14"/>
      <c r="EEK3205" s="14"/>
      <c r="EEL3205" s="14"/>
      <c r="EEM3205" s="14"/>
      <c r="EEN3205" s="14"/>
      <c r="EEO3205" s="14"/>
      <c r="EEP3205" s="14"/>
      <c r="EEQ3205" s="14"/>
      <c r="EER3205" s="14"/>
      <c r="EES3205" s="14"/>
      <c r="EET3205" s="14"/>
      <c r="EEU3205" s="14"/>
      <c r="EEV3205" s="14"/>
      <c r="EEW3205" s="14"/>
      <c r="EEX3205" s="14"/>
      <c r="EEY3205" s="14"/>
      <c r="EEZ3205" s="14"/>
      <c r="EFA3205" s="14"/>
      <c r="EFB3205" s="14"/>
      <c r="EFC3205" s="14"/>
      <c r="EFD3205" s="14"/>
      <c r="EFE3205" s="14"/>
      <c r="EFF3205" s="14"/>
      <c r="EFG3205" s="14"/>
      <c r="EFH3205" s="14"/>
      <c r="EFI3205" s="14"/>
      <c r="EFJ3205" s="14"/>
      <c r="EFK3205" s="14"/>
      <c r="EFL3205" s="14"/>
      <c r="EFM3205" s="14"/>
      <c r="EFN3205" s="14"/>
      <c r="EFO3205" s="14"/>
      <c r="EFP3205" s="14"/>
      <c r="EFQ3205" s="14"/>
      <c r="EFR3205" s="14"/>
      <c r="EFS3205" s="14"/>
      <c r="EFT3205" s="14"/>
      <c r="EFU3205" s="14"/>
      <c r="EFV3205" s="14"/>
      <c r="EFW3205" s="14"/>
      <c r="EFX3205" s="14"/>
      <c r="EFY3205" s="14"/>
      <c r="EFZ3205" s="14"/>
      <c r="EGA3205" s="14"/>
      <c r="EGB3205" s="14"/>
      <c r="EGC3205" s="14"/>
      <c r="EGD3205" s="14"/>
      <c r="EGE3205" s="14"/>
      <c r="EGF3205" s="14"/>
      <c r="EGG3205" s="14"/>
      <c r="EGH3205" s="14"/>
      <c r="EGI3205" s="14"/>
      <c r="EGJ3205" s="14"/>
      <c r="EGK3205" s="14"/>
      <c r="EGL3205" s="14"/>
      <c r="EGM3205" s="14"/>
      <c r="EGN3205" s="14"/>
      <c r="EGO3205" s="14"/>
      <c r="EGP3205" s="14"/>
      <c r="EGQ3205" s="14"/>
      <c r="EGR3205" s="14"/>
      <c r="EGS3205" s="14"/>
      <c r="EGT3205" s="14"/>
      <c r="EGU3205" s="14"/>
      <c r="EGV3205" s="14"/>
      <c r="EGW3205" s="14"/>
      <c r="EGX3205" s="14"/>
      <c r="EGY3205" s="14"/>
      <c r="EGZ3205" s="14"/>
      <c r="EHA3205" s="14"/>
      <c r="EHB3205" s="14"/>
      <c r="EHC3205" s="14"/>
      <c r="EHD3205" s="14"/>
      <c r="EHE3205" s="14"/>
      <c r="EHF3205" s="14"/>
      <c r="EHG3205" s="14"/>
      <c r="EHH3205" s="14"/>
      <c r="EHI3205" s="14"/>
      <c r="EHJ3205" s="14"/>
      <c r="EHK3205" s="14"/>
      <c r="EHL3205" s="14"/>
      <c r="EHM3205" s="14"/>
      <c r="EHN3205" s="14"/>
      <c r="EHO3205" s="14"/>
      <c r="EHP3205" s="14"/>
      <c r="EHQ3205" s="14"/>
      <c r="EHR3205" s="14"/>
      <c r="EHS3205" s="14"/>
      <c r="EHT3205" s="14"/>
      <c r="EHU3205" s="14"/>
      <c r="EHV3205" s="14"/>
      <c r="EHW3205" s="14"/>
      <c r="EHX3205" s="14"/>
      <c r="EHY3205" s="14"/>
      <c r="EHZ3205" s="14"/>
      <c r="EIA3205" s="14"/>
      <c r="EIB3205" s="14"/>
      <c r="EIC3205" s="14"/>
      <c r="EID3205" s="14"/>
      <c r="EIE3205" s="14"/>
      <c r="EIF3205" s="14"/>
      <c r="EIG3205" s="14"/>
      <c r="EIH3205" s="14"/>
      <c r="EII3205" s="14"/>
      <c r="EIJ3205" s="14"/>
      <c r="EIK3205" s="14"/>
      <c r="EIL3205" s="14"/>
      <c r="EIM3205" s="14"/>
      <c r="EIN3205" s="14"/>
      <c r="EIO3205" s="14"/>
      <c r="EIP3205" s="14"/>
      <c r="EIQ3205" s="14"/>
      <c r="EIR3205" s="14"/>
      <c r="EIS3205" s="14"/>
      <c r="EIT3205" s="14"/>
      <c r="EIU3205" s="14"/>
      <c r="EIV3205" s="14"/>
      <c r="EIW3205" s="14"/>
      <c r="EIX3205" s="14"/>
      <c r="EIY3205" s="14"/>
      <c r="EIZ3205" s="14"/>
      <c r="EJA3205" s="14"/>
      <c r="EJB3205" s="14"/>
      <c r="EJC3205" s="14"/>
      <c r="EJD3205" s="14"/>
      <c r="EJE3205" s="14"/>
      <c r="EJF3205" s="14"/>
      <c r="EJG3205" s="14"/>
      <c r="EJH3205" s="14"/>
      <c r="EJI3205" s="14"/>
      <c r="EJJ3205" s="14"/>
      <c r="EJK3205" s="14"/>
      <c r="EJL3205" s="14"/>
      <c r="EJM3205" s="14"/>
      <c r="EJN3205" s="14"/>
      <c r="EJO3205" s="14"/>
      <c r="EJP3205" s="14"/>
      <c r="EJQ3205" s="14"/>
      <c r="EJR3205" s="14"/>
      <c r="EJS3205" s="14"/>
      <c r="EJT3205" s="14"/>
      <c r="EJU3205" s="14"/>
      <c r="EJV3205" s="14"/>
      <c r="EJW3205" s="14"/>
      <c r="EJX3205" s="14"/>
      <c r="EJY3205" s="14"/>
      <c r="EJZ3205" s="14"/>
      <c r="EKA3205" s="14"/>
      <c r="EKB3205" s="14"/>
      <c r="EKC3205" s="14"/>
      <c r="EKD3205" s="14"/>
      <c r="EKE3205" s="14"/>
      <c r="EKF3205" s="14"/>
      <c r="EKG3205" s="14"/>
      <c r="EKH3205" s="14"/>
      <c r="EKI3205" s="14"/>
      <c r="EKJ3205" s="14"/>
      <c r="EKK3205" s="14"/>
      <c r="EKL3205" s="14"/>
      <c r="EKM3205" s="14"/>
      <c r="EKN3205" s="14"/>
      <c r="EKO3205" s="14"/>
      <c r="EKP3205" s="14"/>
      <c r="EKQ3205" s="14"/>
      <c r="EKR3205" s="14"/>
      <c r="EKS3205" s="14"/>
      <c r="EKT3205" s="14"/>
      <c r="EKU3205" s="14"/>
      <c r="EKV3205" s="14"/>
      <c r="EKW3205" s="14"/>
      <c r="EKX3205" s="14"/>
      <c r="EKY3205" s="14"/>
      <c r="EKZ3205" s="14"/>
      <c r="ELA3205" s="14"/>
      <c r="ELB3205" s="14"/>
      <c r="ELC3205" s="14"/>
      <c r="ELD3205" s="14"/>
      <c r="ELE3205" s="14"/>
      <c r="ELF3205" s="14"/>
      <c r="ELG3205" s="14"/>
      <c r="ELH3205" s="14"/>
      <c r="ELI3205" s="14"/>
      <c r="ELJ3205" s="14"/>
      <c r="ELK3205" s="14"/>
      <c r="ELL3205" s="14"/>
      <c r="ELM3205" s="14"/>
      <c r="ELN3205" s="14"/>
      <c r="ELO3205" s="14"/>
      <c r="ELP3205" s="14"/>
      <c r="ELQ3205" s="14"/>
      <c r="ELR3205" s="14"/>
      <c r="ELS3205" s="14"/>
      <c r="ELT3205" s="14"/>
      <c r="ELU3205" s="14"/>
      <c r="ELV3205" s="14"/>
      <c r="ELW3205" s="14"/>
      <c r="ELX3205" s="14"/>
      <c r="ELY3205" s="14"/>
      <c r="ELZ3205" s="14"/>
      <c r="EMA3205" s="14"/>
      <c r="EMB3205" s="14"/>
      <c r="EMC3205" s="14"/>
      <c r="EMD3205" s="14"/>
      <c r="EME3205" s="14"/>
      <c r="EMF3205" s="14"/>
      <c r="EMG3205" s="14"/>
      <c r="EMH3205" s="14"/>
      <c r="EMI3205" s="14"/>
      <c r="EMJ3205" s="14"/>
      <c r="EMK3205" s="14"/>
      <c r="EML3205" s="14"/>
      <c r="EMM3205" s="14"/>
      <c r="EMN3205" s="14"/>
      <c r="EMO3205" s="14"/>
      <c r="EMP3205" s="14"/>
      <c r="EMQ3205" s="14"/>
      <c r="EMR3205" s="14"/>
      <c r="EMS3205" s="14"/>
      <c r="EMT3205" s="14"/>
      <c r="EMU3205" s="14"/>
      <c r="EMV3205" s="14"/>
      <c r="EMW3205" s="14"/>
      <c r="EMX3205" s="14"/>
      <c r="EMY3205" s="14"/>
      <c r="EMZ3205" s="14"/>
      <c r="ENA3205" s="14"/>
      <c r="ENB3205" s="14"/>
      <c r="ENC3205" s="14"/>
      <c r="END3205" s="14"/>
      <c r="ENE3205" s="14"/>
      <c r="ENF3205" s="14"/>
      <c r="ENG3205" s="14"/>
      <c r="ENH3205" s="14"/>
      <c r="ENI3205" s="14"/>
      <c r="ENJ3205" s="14"/>
      <c r="ENK3205" s="14"/>
      <c r="ENL3205" s="14"/>
      <c r="ENM3205" s="14"/>
      <c r="ENN3205" s="14"/>
      <c r="ENO3205" s="14"/>
      <c r="ENP3205" s="14"/>
      <c r="ENQ3205" s="14"/>
      <c r="ENR3205" s="14"/>
      <c r="ENS3205" s="14"/>
      <c r="ENT3205" s="14"/>
      <c r="ENU3205" s="14"/>
      <c r="ENV3205" s="14"/>
      <c r="ENW3205" s="14"/>
      <c r="ENX3205" s="14"/>
      <c r="ENY3205" s="14"/>
      <c r="ENZ3205" s="14"/>
      <c r="EOA3205" s="14"/>
      <c r="EOB3205" s="14"/>
      <c r="EOC3205" s="14"/>
      <c r="EOD3205" s="14"/>
      <c r="EOE3205" s="14"/>
      <c r="EOF3205" s="14"/>
      <c r="EOG3205" s="14"/>
      <c r="EOH3205" s="14"/>
      <c r="EOI3205" s="14"/>
      <c r="EOJ3205" s="14"/>
      <c r="EOK3205" s="14"/>
      <c r="EOL3205" s="14"/>
      <c r="EOM3205" s="14"/>
      <c r="EON3205" s="14"/>
      <c r="EOO3205" s="14"/>
      <c r="EOP3205" s="14"/>
      <c r="EOQ3205" s="14"/>
      <c r="EOR3205" s="14"/>
      <c r="EOS3205" s="14"/>
      <c r="EOT3205" s="14"/>
      <c r="EOU3205" s="14"/>
      <c r="EOV3205" s="14"/>
      <c r="EOW3205" s="14"/>
      <c r="EOX3205" s="14"/>
      <c r="EOY3205" s="14"/>
      <c r="EOZ3205" s="14"/>
      <c r="EPA3205" s="14"/>
      <c r="EPB3205" s="14"/>
      <c r="EPC3205" s="14"/>
      <c r="EPD3205" s="14"/>
      <c r="EPE3205" s="14"/>
      <c r="EPF3205" s="14"/>
      <c r="EPG3205" s="14"/>
      <c r="EPH3205" s="14"/>
      <c r="EPI3205" s="14"/>
      <c r="EPJ3205" s="14"/>
      <c r="EPK3205" s="14"/>
      <c r="EPL3205" s="14"/>
      <c r="EPM3205" s="14"/>
      <c r="EPN3205" s="14"/>
      <c r="EPO3205" s="14"/>
      <c r="EPP3205" s="14"/>
      <c r="EPQ3205" s="14"/>
      <c r="EPR3205" s="14"/>
      <c r="EPS3205" s="14"/>
      <c r="EPT3205" s="14"/>
      <c r="EPU3205" s="14"/>
      <c r="EPV3205" s="14"/>
      <c r="EPW3205" s="14"/>
      <c r="EPX3205" s="14"/>
      <c r="EPY3205" s="14"/>
      <c r="EPZ3205" s="14"/>
      <c r="EQA3205" s="14"/>
      <c r="EQB3205" s="14"/>
      <c r="EQC3205" s="14"/>
      <c r="EQD3205" s="14"/>
      <c r="EQE3205" s="14"/>
      <c r="EQF3205" s="14"/>
      <c r="EQG3205" s="14"/>
      <c r="EQH3205" s="14"/>
      <c r="EQI3205" s="14"/>
      <c r="EQJ3205" s="14"/>
      <c r="EQK3205" s="14"/>
      <c r="EQL3205" s="14"/>
      <c r="EQM3205" s="14"/>
      <c r="EQN3205" s="14"/>
      <c r="EQO3205" s="14"/>
      <c r="EQP3205" s="14"/>
      <c r="EQQ3205" s="14"/>
      <c r="EQR3205" s="14"/>
      <c r="EQS3205" s="14"/>
      <c r="EQT3205" s="14"/>
      <c r="EQU3205" s="14"/>
      <c r="EQV3205" s="14"/>
      <c r="EQW3205" s="14"/>
      <c r="EQX3205" s="14"/>
      <c r="EQY3205" s="14"/>
      <c r="EQZ3205" s="14"/>
      <c r="ERA3205" s="14"/>
      <c r="ERB3205" s="14"/>
      <c r="ERC3205" s="14"/>
      <c r="ERD3205" s="14"/>
      <c r="ERE3205" s="14"/>
      <c r="ERF3205" s="14"/>
      <c r="ERG3205" s="14"/>
      <c r="ERH3205" s="14"/>
      <c r="ERI3205" s="14"/>
      <c r="ERJ3205" s="14"/>
      <c r="ERK3205" s="14"/>
      <c r="ERL3205" s="14"/>
      <c r="ERM3205" s="14"/>
      <c r="ERN3205" s="14"/>
      <c r="ERO3205" s="14"/>
      <c r="ERP3205" s="14"/>
      <c r="ERQ3205" s="14"/>
      <c r="ERR3205" s="14"/>
      <c r="ERS3205" s="14"/>
      <c r="ERT3205" s="14"/>
      <c r="ERU3205" s="14"/>
      <c r="ERV3205" s="14"/>
      <c r="ERW3205" s="14"/>
      <c r="ERX3205" s="14"/>
      <c r="ERY3205" s="14"/>
      <c r="ERZ3205" s="14"/>
      <c r="ESA3205" s="14"/>
      <c r="ESB3205" s="14"/>
      <c r="ESC3205" s="14"/>
      <c r="ESD3205" s="14"/>
      <c r="ESE3205" s="14"/>
      <c r="ESF3205" s="14"/>
      <c r="ESG3205" s="14"/>
      <c r="ESH3205" s="14"/>
      <c r="ESI3205" s="14"/>
      <c r="ESJ3205" s="14"/>
      <c r="ESK3205" s="14"/>
      <c r="ESL3205" s="14"/>
      <c r="ESM3205" s="14"/>
      <c r="ESN3205" s="14"/>
      <c r="ESO3205" s="14"/>
      <c r="ESP3205" s="14"/>
      <c r="ESQ3205" s="14"/>
      <c r="ESR3205" s="14"/>
      <c r="ESS3205" s="14"/>
      <c r="EST3205" s="14"/>
      <c r="ESU3205" s="14"/>
      <c r="ESV3205" s="14"/>
      <c r="ESW3205" s="14"/>
      <c r="ESX3205" s="14"/>
      <c r="ESY3205" s="14"/>
      <c r="ESZ3205" s="14"/>
      <c r="ETA3205" s="14"/>
      <c r="ETB3205" s="14"/>
      <c r="ETC3205" s="14"/>
      <c r="ETD3205" s="14"/>
      <c r="ETE3205" s="14"/>
      <c r="ETF3205" s="14"/>
      <c r="ETG3205" s="14"/>
      <c r="ETH3205" s="14"/>
      <c r="ETI3205" s="14"/>
      <c r="ETJ3205" s="14"/>
      <c r="ETK3205" s="14"/>
      <c r="ETL3205" s="14"/>
      <c r="ETM3205" s="14"/>
      <c r="ETN3205" s="14"/>
      <c r="ETO3205" s="14"/>
      <c r="ETP3205" s="14"/>
      <c r="ETQ3205" s="14"/>
      <c r="ETR3205" s="14"/>
      <c r="ETS3205" s="14"/>
      <c r="ETT3205" s="14"/>
      <c r="ETU3205" s="14"/>
      <c r="ETV3205" s="14"/>
      <c r="ETW3205" s="14"/>
      <c r="ETX3205" s="14"/>
      <c r="ETY3205" s="14"/>
      <c r="ETZ3205" s="14"/>
      <c r="EUA3205" s="14"/>
      <c r="EUB3205" s="14"/>
      <c r="EUC3205" s="14"/>
      <c r="EUD3205" s="14"/>
      <c r="EUE3205" s="14"/>
      <c r="EUF3205" s="14"/>
      <c r="EUG3205" s="14"/>
      <c r="EUH3205" s="14"/>
      <c r="EUI3205" s="14"/>
      <c r="EUJ3205" s="14"/>
      <c r="EUK3205" s="14"/>
      <c r="EUL3205" s="14"/>
      <c r="EUM3205" s="14"/>
      <c r="EUN3205" s="14"/>
      <c r="EUO3205" s="14"/>
      <c r="EUP3205" s="14"/>
      <c r="EUQ3205" s="14"/>
      <c r="EUR3205" s="14"/>
      <c r="EUS3205" s="14"/>
      <c r="EUT3205" s="14"/>
      <c r="EUU3205" s="14"/>
      <c r="EUV3205" s="14"/>
      <c r="EUW3205" s="14"/>
      <c r="EUX3205" s="14"/>
      <c r="EUY3205" s="14"/>
      <c r="EUZ3205" s="14"/>
      <c r="EVA3205" s="14"/>
      <c r="EVB3205" s="14"/>
      <c r="EVC3205" s="14"/>
      <c r="EVD3205" s="14"/>
      <c r="EVE3205" s="14"/>
      <c r="EVF3205" s="14"/>
      <c r="EVG3205" s="14"/>
      <c r="EVH3205" s="14"/>
      <c r="EVI3205" s="14"/>
      <c r="EVJ3205" s="14"/>
      <c r="EVK3205" s="14"/>
      <c r="EVL3205" s="14"/>
      <c r="EVM3205" s="14"/>
      <c r="EVN3205" s="14"/>
      <c r="EVO3205" s="14"/>
      <c r="EVP3205" s="14"/>
      <c r="EVQ3205" s="14"/>
      <c r="EVR3205" s="14"/>
      <c r="EVS3205" s="14"/>
      <c r="EVT3205" s="14"/>
      <c r="EVU3205" s="14"/>
      <c r="EVV3205" s="14"/>
      <c r="EVW3205" s="14"/>
      <c r="EVX3205" s="14"/>
      <c r="EVY3205" s="14"/>
      <c r="EVZ3205" s="14"/>
      <c r="EWA3205" s="14"/>
      <c r="EWB3205" s="14"/>
      <c r="EWC3205" s="14"/>
      <c r="EWD3205" s="14"/>
      <c r="EWE3205" s="14"/>
      <c r="EWF3205" s="14"/>
      <c r="EWG3205" s="14"/>
      <c r="EWH3205" s="14"/>
      <c r="EWI3205" s="14"/>
      <c r="EWJ3205" s="14"/>
      <c r="EWK3205" s="14"/>
      <c r="EWL3205" s="14"/>
      <c r="EWM3205" s="14"/>
      <c r="EWN3205" s="14"/>
      <c r="EWO3205" s="14"/>
      <c r="EWP3205" s="14"/>
      <c r="EWQ3205" s="14"/>
      <c r="EWR3205" s="14"/>
      <c r="EWS3205" s="14"/>
      <c r="EWT3205" s="14"/>
      <c r="EWU3205" s="14"/>
      <c r="EWV3205" s="14"/>
      <c r="EWW3205" s="14"/>
      <c r="EWX3205" s="14"/>
      <c r="EWY3205" s="14"/>
      <c r="EWZ3205" s="14"/>
      <c r="EXA3205" s="14"/>
      <c r="EXB3205" s="14"/>
      <c r="EXC3205" s="14"/>
      <c r="EXD3205" s="14"/>
      <c r="EXE3205" s="14"/>
      <c r="EXF3205" s="14"/>
      <c r="EXG3205" s="14"/>
      <c r="EXH3205" s="14"/>
      <c r="EXI3205" s="14"/>
      <c r="EXJ3205" s="14"/>
      <c r="EXK3205" s="14"/>
      <c r="EXL3205" s="14"/>
      <c r="EXM3205" s="14"/>
      <c r="EXN3205" s="14"/>
      <c r="EXO3205" s="14"/>
      <c r="EXP3205" s="14"/>
      <c r="EXQ3205" s="14"/>
      <c r="EXR3205" s="14"/>
      <c r="EXS3205" s="14"/>
      <c r="EXT3205" s="14"/>
      <c r="EXU3205" s="14"/>
      <c r="EXV3205" s="14"/>
      <c r="EXW3205" s="14"/>
      <c r="EXX3205" s="14"/>
      <c r="EXY3205" s="14"/>
      <c r="EXZ3205" s="14"/>
      <c r="EYA3205" s="14"/>
      <c r="EYB3205" s="14"/>
      <c r="EYC3205" s="14"/>
      <c r="EYD3205" s="14"/>
      <c r="EYE3205" s="14"/>
      <c r="EYF3205" s="14"/>
      <c r="EYG3205" s="14"/>
      <c r="EYH3205" s="14"/>
      <c r="EYI3205" s="14"/>
      <c r="EYJ3205" s="14"/>
      <c r="EYK3205" s="14"/>
      <c r="EYL3205" s="14"/>
      <c r="EYM3205" s="14"/>
      <c r="EYN3205" s="14"/>
      <c r="EYO3205" s="14"/>
      <c r="EYP3205" s="14"/>
      <c r="EYQ3205" s="14"/>
      <c r="EYR3205" s="14"/>
      <c r="EYS3205" s="14"/>
      <c r="EYT3205" s="14"/>
      <c r="EYU3205" s="14"/>
      <c r="EYV3205" s="14"/>
      <c r="EYW3205" s="14"/>
      <c r="EYX3205" s="14"/>
      <c r="EYY3205" s="14"/>
      <c r="EYZ3205" s="14"/>
      <c r="EZA3205" s="14"/>
      <c r="EZB3205" s="14"/>
      <c r="EZC3205" s="14"/>
      <c r="EZD3205" s="14"/>
      <c r="EZE3205" s="14"/>
      <c r="EZF3205" s="14"/>
      <c r="EZG3205" s="14"/>
      <c r="EZH3205" s="14"/>
      <c r="EZI3205" s="14"/>
      <c r="EZJ3205" s="14"/>
      <c r="EZK3205" s="14"/>
      <c r="EZL3205" s="14"/>
      <c r="EZM3205" s="14"/>
      <c r="EZN3205" s="14"/>
      <c r="EZO3205" s="14"/>
      <c r="EZP3205" s="14"/>
      <c r="EZQ3205" s="14"/>
      <c r="EZR3205" s="14"/>
      <c r="EZS3205" s="14"/>
      <c r="EZT3205" s="14"/>
      <c r="EZU3205" s="14"/>
      <c r="EZV3205" s="14"/>
      <c r="EZW3205" s="14"/>
      <c r="EZX3205" s="14"/>
      <c r="EZY3205" s="14"/>
      <c r="EZZ3205" s="14"/>
      <c r="FAA3205" s="14"/>
      <c r="FAB3205" s="14"/>
      <c r="FAC3205" s="14"/>
      <c r="FAD3205" s="14"/>
      <c r="FAE3205" s="14"/>
      <c r="FAF3205" s="14"/>
      <c r="FAG3205" s="14"/>
      <c r="FAH3205" s="14"/>
      <c r="FAI3205" s="14"/>
      <c r="FAJ3205" s="14"/>
      <c r="FAK3205" s="14"/>
      <c r="FAL3205" s="14"/>
      <c r="FAM3205" s="14"/>
      <c r="FAN3205" s="14"/>
      <c r="FAO3205" s="14"/>
      <c r="FAP3205" s="14"/>
      <c r="FAQ3205" s="14"/>
      <c r="FAR3205" s="14"/>
      <c r="FAS3205" s="14"/>
      <c r="FAT3205" s="14"/>
      <c r="FAU3205" s="14"/>
      <c r="FAV3205" s="14"/>
      <c r="FAW3205" s="14"/>
      <c r="FAX3205" s="14"/>
      <c r="FAY3205" s="14"/>
      <c r="FAZ3205" s="14"/>
      <c r="FBA3205" s="14"/>
      <c r="FBB3205" s="14"/>
      <c r="FBC3205" s="14"/>
      <c r="FBD3205" s="14"/>
      <c r="FBE3205" s="14"/>
      <c r="FBF3205" s="14"/>
      <c r="FBG3205" s="14"/>
      <c r="FBH3205" s="14"/>
      <c r="FBI3205" s="14"/>
      <c r="FBJ3205" s="14"/>
      <c r="FBK3205" s="14"/>
      <c r="FBL3205" s="14"/>
      <c r="FBM3205" s="14"/>
      <c r="FBN3205" s="14"/>
      <c r="FBO3205" s="14"/>
      <c r="FBP3205" s="14"/>
      <c r="FBQ3205" s="14"/>
      <c r="FBR3205" s="14"/>
      <c r="FBS3205" s="14"/>
      <c r="FBT3205" s="14"/>
      <c r="FBU3205" s="14"/>
      <c r="FBV3205" s="14"/>
      <c r="FBW3205" s="14"/>
      <c r="FBX3205" s="14"/>
      <c r="FBY3205" s="14"/>
      <c r="FBZ3205" s="14"/>
      <c r="FCA3205" s="14"/>
      <c r="FCB3205" s="14"/>
      <c r="FCC3205" s="14"/>
      <c r="FCD3205" s="14"/>
      <c r="FCE3205" s="14"/>
      <c r="FCF3205" s="14"/>
      <c r="FCG3205" s="14"/>
      <c r="FCH3205" s="14"/>
      <c r="FCI3205" s="14"/>
      <c r="FCJ3205" s="14"/>
      <c r="FCK3205" s="14"/>
      <c r="FCL3205" s="14"/>
      <c r="FCM3205" s="14"/>
      <c r="FCN3205" s="14"/>
      <c r="FCO3205" s="14"/>
      <c r="FCP3205" s="14"/>
      <c r="FCQ3205" s="14"/>
      <c r="FCR3205" s="14"/>
      <c r="FCS3205" s="14"/>
      <c r="FCT3205" s="14"/>
      <c r="FCU3205" s="14"/>
      <c r="FCV3205" s="14"/>
      <c r="FCW3205" s="14"/>
      <c r="FCX3205" s="14"/>
      <c r="FCY3205" s="14"/>
      <c r="FCZ3205" s="14"/>
      <c r="FDA3205" s="14"/>
      <c r="FDB3205" s="14"/>
      <c r="FDC3205" s="14"/>
      <c r="FDD3205" s="14"/>
      <c r="FDE3205" s="14"/>
      <c r="FDF3205" s="14"/>
      <c r="FDG3205" s="14"/>
      <c r="FDH3205" s="14"/>
      <c r="FDI3205" s="14"/>
      <c r="FDJ3205" s="14"/>
      <c r="FDK3205" s="14"/>
      <c r="FDL3205" s="14"/>
      <c r="FDM3205" s="14"/>
      <c r="FDN3205" s="14"/>
      <c r="FDO3205" s="14"/>
      <c r="FDP3205" s="14"/>
      <c r="FDQ3205" s="14"/>
      <c r="FDR3205" s="14"/>
      <c r="FDS3205" s="14"/>
      <c r="FDT3205" s="14"/>
      <c r="FDU3205" s="14"/>
      <c r="FDV3205" s="14"/>
      <c r="FDW3205" s="14"/>
      <c r="FDX3205" s="14"/>
      <c r="FDY3205" s="14"/>
      <c r="FDZ3205" s="14"/>
      <c r="FEA3205" s="14"/>
      <c r="FEB3205" s="14"/>
      <c r="FEC3205" s="14"/>
      <c r="FED3205" s="14"/>
      <c r="FEE3205" s="14"/>
      <c r="FEF3205" s="14"/>
      <c r="FEG3205" s="14"/>
      <c r="FEH3205" s="14"/>
      <c r="FEI3205" s="14"/>
      <c r="FEJ3205" s="14"/>
      <c r="FEK3205" s="14"/>
      <c r="FEL3205" s="14"/>
      <c r="FEM3205" s="14"/>
      <c r="FEN3205" s="14"/>
      <c r="FEO3205" s="14"/>
      <c r="FEP3205" s="14"/>
      <c r="FEQ3205" s="14"/>
      <c r="FER3205" s="14"/>
      <c r="FES3205" s="14"/>
      <c r="FET3205" s="14"/>
      <c r="FEU3205" s="14"/>
      <c r="FEV3205" s="14"/>
      <c r="FEW3205" s="14"/>
      <c r="FEX3205" s="14"/>
      <c r="FEY3205" s="14"/>
      <c r="FEZ3205" s="14"/>
      <c r="FFA3205" s="14"/>
      <c r="FFB3205" s="14"/>
      <c r="FFC3205" s="14"/>
      <c r="FFD3205" s="14"/>
      <c r="FFE3205" s="14"/>
      <c r="FFF3205" s="14"/>
      <c r="FFG3205" s="14"/>
      <c r="FFH3205" s="14"/>
      <c r="FFI3205" s="14"/>
      <c r="FFJ3205" s="14"/>
      <c r="FFK3205" s="14"/>
      <c r="FFL3205" s="14"/>
      <c r="FFM3205" s="14"/>
      <c r="FFN3205" s="14"/>
      <c r="FFO3205" s="14"/>
      <c r="FFP3205" s="14"/>
      <c r="FFQ3205" s="14"/>
      <c r="FFR3205" s="14"/>
      <c r="FFS3205" s="14"/>
      <c r="FFT3205" s="14"/>
      <c r="FFU3205" s="14"/>
      <c r="FFV3205" s="14"/>
      <c r="FFW3205" s="14"/>
      <c r="FFX3205" s="14"/>
      <c r="FFY3205" s="14"/>
      <c r="FFZ3205" s="14"/>
      <c r="FGA3205" s="14"/>
      <c r="FGB3205" s="14"/>
      <c r="FGC3205" s="14"/>
      <c r="FGD3205" s="14"/>
      <c r="FGE3205" s="14"/>
      <c r="FGF3205" s="14"/>
      <c r="FGG3205" s="14"/>
      <c r="FGH3205" s="14"/>
      <c r="FGI3205" s="14"/>
      <c r="FGJ3205" s="14"/>
      <c r="FGK3205" s="14"/>
      <c r="FGL3205" s="14"/>
      <c r="FGM3205" s="14"/>
      <c r="FGN3205" s="14"/>
      <c r="FGO3205" s="14"/>
      <c r="FGP3205" s="14"/>
      <c r="FGQ3205" s="14"/>
      <c r="FGR3205" s="14"/>
      <c r="FGS3205" s="14"/>
      <c r="FGT3205" s="14"/>
      <c r="FGU3205" s="14"/>
      <c r="FGV3205" s="14"/>
      <c r="FGW3205" s="14"/>
      <c r="FGX3205" s="14"/>
      <c r="FGY3205" s="14"/>
      <c r="FGZ3205" s="14"/>
      <c r="FHA3205" s="14"/>
      <c r="FHB3205" s="14"/>
      <c r="FHC3205" s="14"/>
      <c r="FHD3205" s="14"/>
      <c r="FHE3205" s="14"/>
      <c r="FHF3205" s="14"/>
      <c r="FHG3205" s="14"/>
      <c r="FHH3205" s="14"/>
      <c r="FHI3205" s="14"/>
      <c r="FHJ3205" s="14"/>
      <c r="FHK3205" s="14"/>
      <c r="FHL3205" s="14"/>
      <c r="FHM3205" s="14"/>
      <c r="FHN3205" s="14"/>
      <c r="FHO3205" s="14"/>
      <c r="FHP3205" s="14"/>
      <c r="FHQ3205" s="14"/>
      <c r="FHR3205" s="14"/>
      <c r="FHS3205" s="14"/>
      <c r="FHT3205" s="14"/>
      <c r="FHU3205" s="14"/>
      <c r="FHV3205" s="14"/>
      <c r="FHW3205" s="14"/>
      <c r="FHX3205" s="14"/>
      <c r="FHY3205" s="14"/>
      <c r="FHZ3205" s="14"/>
      <c r="FIA3205" s="14"/>
      <c r="FIB3205" s="14"/>
      <c r="FIC3205" s="14"/>
      <c r="FID3205" s="14"/>
      <c r="FIE3205" s="14"/>
      <c r="FIF3205" s="14"/>
      <c r="FIG3205" s="14"/>
      <c r="FIH3205" s="14"/>
      <c r="FII3205" s="14"/>
      <c r="FIJ3205" s="14"/>
      <c r="FIK3205" s="14"/>
      <c r="FIL3205" s="14"/>
      <c r="FIM3205" s="14"/>
      <c r="FIN3205" s="14"/>
      <c r="FIO3205" s="14"/>
      <c r="FIP3205" s="14"/>
      <c r="FIQ3205" s="14"/>
      <c r="FIR3205" s="14"/>
      <c r="FIS3205" s="14"/>
      <c r="FIT3205" s="14"/>
      <c r="FIU3205" s="14"/>
      <c r="FIV3205" s="14"/>
      <c r="FIW3205" s="14"/>
      <c r="FIX3205" s="14"/>
      <c r="FIY3205" s="14"/>
      <c r="FIZ3205" s="14"/>
      <c r="FJA3205" s="14"/>
      <c r="FJB3205" s="14"/>
      <c r="FJC3205" s="14"/>
      <c r="FJD3205" s="14"/>
      <c r="FJE3205" s="14"/>
      <c r="FJF3205" s="14"/>
      <c r="FJG3205" s="14"/>
      <c r="FJH3205" s="14"/>
      <c r="FJI3205" s="14"/>
      <c r="FJJ3205" s="14"/>
      <c r="FJK3205" s="14"/>
      <c r="FJL3205" s="14"/>
      <c r="FJM3205" s="14"/>
      <c r="FJN3205" s="14"/>
      <c r="FJO3205" s="14"/>
      <c r="FJP3205" s="14"/>
      <c r="FJQ3205" s="14"/>
      <c r="FJR3205" s="14"/>
      <c r="FJS3205" s="14"/>
      <c r="FJT3205" s="14"/>
      <c r="FJU3205" s="14"/>
      <c r="FJV3205" s="14"/>
      <c r="FJW3205" s="14"/>
      <c r="FJX3205" s="14"/>
      <c r="FJY3205" s="14"/>
      <c r="FJZ3205" s="14"/>
      <c r="FKA3205" s="14"/>
      <c r="FKB3205" s="14"/>
      <c r="FKC3205" s="14"/>
      <c r="FKD3205" s="14"/>
      <c r="FKE3205" s="14"/>
      <c r="FKF3205" s="14"/>
      <c r="FKG3205" s="14"/>
      <c r="FKH3205" s="14"/>
      <c r="FKI3205" s="14"/>
      <c r="FKJ3205" s="14"/>
      <c r="FKK3205" s="14"/>
      <c r="FKL3205" s="14"/>
      <c r="FKM3205" s="14"/>
      <c r="FKN3205" s="14"/>
      <c r="FKO3205" s="14"/>
      <c r="FKP3205" s="14"/>
      <c r="FKQ3205" s="14"/>
      <c r="FKR3205" s="14"/>
      <c r="FKS3205" s="14"/>
      <c r="FKT3205" s="14"/>
      <c r="FKU3205" s="14"/>
      <c r="FKV3205" s="14"/>
      <c r="FKW3205" s="14"/>
      <c r="FKX3205" s="14"/>
      <c r="FKY3205" s="14"/>
      <c r="FKZ3205" s="14"/>
      <c r="FLA3205" s="14"/>
      <c r="FLB3205" s="14"/>
      <c r="FLC3205" s="14"/>
      <c r="FLD3205" s="14"/>
      <c r="FLE3205" s="14"/>
      <c r="FLF3205" s="14"/>
      <c r="FLG3205" s="14"/>
      <c r="FLH3205" s="14"/>
      <c r="FLI3205" s="14"/>
      <c r="FLJ3205" s="14"/>
      <c r="FLK3205" s="14"/>
      <c r="FLL3205" s="14"/>
      <c r="FLM3205" s="14"/>
      <c r="FLN3205" s="14"/>
      <c r="FLO3205" s="14"/>
      <c r="FLP3205" s="14"/>
      <c r="FLQ3205" s="14"/>
      <c r="FLR3205" s="14"/>
      <c r="FLS3205" s="14"/>
      <c r="FLT3205" s="14"/>
      <c r="FLU3205" s="14"/>
      <c r="FLV3205" s="14"/>
      <c r="FLW3205" s="14"/>
      <c r="FLX3205" s="14"/>
      <c r="FLY3205" s="14"/>
      <c r="FLZ3205" s="14"/>
      <c r="FMA3205" s="14"/>
      <c r="FMB3205" s="14"/>
      <c r="FMC3205" s="14"/>
      <c r="FMD3205" s="14"/>
      <c r="FME3205" s="14"/>
      <c r="FMF3205" s="14"/>
      <c r="FMG3205" s="14"/>
      <c r="FMH3205" s="14"/>
      <c r="FMI3205" s="14"/>
      <c r="FMJ3205" s="14"/>
      <c r="FMK3205" s="14"/>
      <c r="FML3205" s="14"/>
      <c r="FMM3205" s="14"/>
      <c r="FMN3205" s="14"/>
      <c r="FMO3205" s="14"/>
      <c r="FMP3205" s="14"/>
      <c r="FMQ3205" s="14"/>
      <c r="FMR3205" s="14"/>
      <c r="FMS3205" s="14"/>
      <c r="FMT3205" s="14"/>
      <c r="FMU3205" s="14"/>
      <c r="FMV3205" s="14"/>
      <c r="FMW3205" s="14"/>
      <c r="FMX3205" s="14"/>
      <c r="FMY3205" s="14"/>
      <c r="FMZ3205" s="14"/>
      <c r="FNA3205" s="14"/>
      <c r="FNB3205" s="14"/>
      <c r="FNC3205" s="14"/>
      <c r="FND3205" s="14"/>
      <c r="FNE3205" s="14"/>
      <c r="FNF3205" s="14"/>
      <c r="FNG3205" s="14"/>
      <c r="FNH3205" s="14"/>
      <c r="FNI3205" s="14"/>
      <c r="FNJ3205" s="14"/>
      <c r="FNK3205" s="14"/>
      <c r="FNL3205" s="14"/>
      <c r="FNM3205" s="14"/>
      <c r="FNN3205" s="14"/>
      <c r="FNO3205" s="14"/>
      <c r="FNP3205" s="14"/>
      <c r="FNQ3205" s="14"/>
      <c r="FNR3205" s="14"/>
      <c r="FNS3205" s="14"/>
      <c r="FNT3205" s="14"/>
      <c r="FNU3205" s="14"/>
      <c r="FNV3205" s="14"/>
      <c r="FNW3205" s="14"/>
      <c r="FNX3205" s="14"/>
      <c r="FNY3205" s="14"/>
      <c r="FNZ3205" s="14"/>
      <c r="FOA3205" s="14"/>
      <c r="FOB3205" s="14"/>
      <c r="FOC3205" s="14"/>
      <c r="FOD3205" s="14"/>
      <c r="FOE3205" s="14"/>
      <c r="FOF3205" s="14"/>
      <c r="FOG3205" s="14"/>
      <c r="FOH3205" s="14"/>
      <c r="FOI3205" s="14"/>
      <c r="FOJ3205" s="14"/>
      <c r="FOK3205" s="14"/>
      <c r="FOL3205" s="14"/>
      <c r="FOM3205" s="14"/>
      <c r="FON3205" s="14"/>
      <c r="FOO3205" s="14"/>
      <c r="FOP3205" s="14"/>
      <c r="FOQ3205" s="14"/>
      <c r="FOR3205" s="14"/>
      <c r="FOS3205" s="14"/>
      <c r="FOT3205" s="14"/>
      <c r="FOU3205" s="14"/>
      <c r="FOV3205" s="14"/>
      <c r="FOW3205" s="14"/>
      <c r="FOX3205" s="14"/>
      <c r="FOY3205" s="14"/>
      <c r="FOZ3205" s="14"/>
      <c r="FPA3205" s="14"/>
      <c r="FPB3205" s="14"/>
      <c r="FPC3205" s="14"/>
      <c r="FPD3205" s="14"/>
      <c r="FPE3205" s="14"/>
      <c r="FPF3205" s="14"/>
      <c r="FPG3205" s="14"/>
      <c r="FPH3205" s="14"/>
      <c r="FPI3205" s="14"/>
      <c r="FPJ3205" s="14"/>
      <c r="FPK3205" s="14"/>
      <c r="FPL3205" s="14"/>
      <c r="FPM3205" s="14"/>
      <c r="FPN3205" s="14"/>
      <c r="FPO3205" s="14"/>
      <c r="FPP3205" s="14"/>
      <c r="FPQ3205" s="14"/>
      <c r="FPR3205" s="14"/>
      <c r="FPS3205" s="14"/>
      <c r="FPT3205" s="14"/>
      <c r="FPU3205" s="14"/>
      <c r="FPV3205" s="14"/>
      <c r="FPW3205" s="14"/>
      <c r="FPX3205" s="14"/>
      <c r="FPY3205" s="14"/>
      <c r="FPZ3205" s="14"/>
      <c r="FQA3205" s="14"/>
      <c r="FQB3205" s="14"/>
      <c r="FQC3205" s="14"/>
      <c r="FQD3205" s="14"/>
      <c r="FQE3205" s="14"/>
      <c r="FQF3205" s="14"/>
      <c r="FQG3205" s="14"/>
      <c r="FQH3205" s="14"/>
      <c r="FQI3205" s="14"/>
      <c r="FQJ3205" s="14"/>
      <c r="FQK3205" s="14"/>
      <c r="FQL3205" s="14"/>
      <c r="FQM3205" s="14"/>
      <c r="FQN3205" s="14"/>
      <c r="FQO3205" s="14"/>
      <c r="FQP3205" s="14"/>
      <c r="FQQ3205" s="14"/>
      <c r="FQR3205" s="14"/>
      <c r="FQS3205" s="14"/>
      <c r="FQT3205" s="14"/>
      <c r="FQU3205" s="14"/>
      <c r="FQV3205" s="14"/>
      <c r="FQW3205" s="14"/>
      <c r="FQX3205" s="14"/>
      <c r="FQY3205" s="14"/>
      <c r="FQZ3205" s="14"/>
      <c r="FRA3205" s="14"/>
      <c r="FRB3205" s="14"/>
      <c r="FRC3205" s="14"/>
      <c r="FRD3205" s="14"/>
      <c r="FRE3205" s="14"/>
      <c r="FRF3205" s="14"/>
      <c r="FRG3205" s="14"/>
      <c r="FRH3205" s="14"/>
      <c r="FRI3205" s="14"/>
      <c r="FRJ3205" s="14"/>
      <c r="FRK3205" s="14"/>
      <c r="FRL3205" s="14"/>
      <c r="FRM3205" s="14"/>
      <c r="FRN3205" s="14"/>
      <c r="FRO3205" s="14"/>
      <c r="FRP3205" s="14"/>
      <c r="FRQ3205" s="14"/>
      <c r="FRR3205" s="14"/>
      <c r="FRS3205" s="14"/>
      <c r="FRT3205" s="14"/>
      <c r="FRU3205" s="14"/>
      <c r="FRV3205" s="14"/>
      <c r="FRW3205" s="14"/>
      <c r="FRX3205" s="14"/>
      <c r="FRY3205" s="14"/>
      <c r="FRZ3205" s="14"/>
      <c r="FSA3205" s="14"/>
      <c r="FSB3205" s="14"/>
      <c r="FSC3205" s="14"/>
      <c r="FSD3205" s="14"/>
      <c r="FSE3205" s="14"/>
      <c r="FSF3205" s="14"/>
      <c r="FSG3205" s="14"/>
      <c r="FSH3205" s="14"/>
      <c r="FSI3205" s="14"/>
      <c r="FSJ3205" s="14"/>
      <c r="FSK3205" s="14"/>
      <c r="FSL3205" s="14"/>
      <c r="FSM3205" s="14"/>
      <c r="FSN3205" s="14"/>
      <c r="FSO3205" s="14"/>
      <c r="FSP3205" s="14"/>
      <c r="FSQ3205" s="14"/>
      <c r="FSR3205" s="14"/>
      <c r="FSS3205" s="14"/>
      <c r="FST3205" s="14"/>
      <c r="FSU3205" s="14"/>
      <c r="FSV3205" s="14"/>
      <c r="FSW3205" s="14"/>
      <c r="FSX3205" s="14"/>
      <c r="FSY3205" s="14"/>
      <c r="FSZ3205" s="14"/>
      <c r="FTA3205" s="14"/>
      <c r="FTB3205" s="14"/>
      <c r="FTC3205" s="14"/>
      <c r="FTD3205" s="14"/>
      <c r="FTE3205" s="14"/>
      <c r="FTF3205" s="14"/>
      <c r="FTG3205" s="14"/>
      <c r="FTH3205" s="14"/>
      <c r="FTI3205" s="14"/>
      <c r="FTJ3205" s="14"/>
      <c r="FTK3205" s="14"/>
      <c r="FTL3205" s="14"/>
      <c r="FTM3205" s="14"/>
      <c r="FTN3205" s="14"/>
      <c r="FTO3205" s="14"/>
      <c r="FTP3205" s="14"/>
      <c r="FTQ3205" s="14"/>
      <c r="FTR3205" s="14"/>
      <c r="FTS3205" s="14"/>
      <c r="FTT3205" s="14"/>
      <c r="FTU3205" s="14"/>
      <c r="FTV3205" s="14"/>
      <c r="FTW3205" s="14"/>
      <c r="FTX3205" s="14"/>
      <c r="FTY3205" s="14"/>
      <c r="FTZ3205" s="14"/>
      <c r="FUA3205" s="14"/>
      <c r="FUB3205" s="14"/>
      <c r="FUC3205" s="14"/>
      <c r="FUD3205" s="14"/>
      <c r="FUE3205" s="14"/>
      <c r="FUF3205" s="14"/>
      <c r="FUG3205" s="14"/>
      <c r="FUH3205" s="14"/>
      <c r="FUI3205" s="14"/>
      <c r="FUJ3205" s="14"/>
      <c r="FUK3205" s="14"/>
      <c r="FUL3205" s="14"/>
      <c r="FUM3205" s="14"/>
      <c r="FUN3205" s="14"/>
      <c r="FUO3205" s="14"/>
      <c r="FUP3205" s="14"/>
      <c r="FUQ3205" s="14"/>
      <c r="FUR3205" s="14"/>
      <c r="FUS3205" s="14"/>
      <c r="FUT3205" s="14"/>
      <c r="FUU3205" s="14"/>
      <c r="FUV3205" s="14"/>
      <c r="FUW3205" s="14"/>
      <c r="FUX3205" s="14"/>
      <c r="FUY3205" s="14"/>
      <c r="FUZ3205" s="14"/>
      <c r="FVA3205" s="14"/>
      <c r="FVB3205" s="14"/>
      <c r="FVC3205" s="14"/>
      <c r="FVD3205" s="14"/>
      <c r="FVE3205" s="14"/>
      <c r="FVF3205" s="14"/>
      <c r="FVG3205" s="14"/>
      <c r="FVH3205" s="14"/>
      <c r="FVI3205" s="14"/>
      <c r="FVJ3205" s="14"/>
      <c r="FVK3205" s="14"/>
      <c r="FVL3205" s="14"/>
      <c r="FVM3205" s="14"/>
      <c r="FVN3205" s="14"/>
      <c r="FVO3205" s="14"/>
      <c r="FVP3205" s="14"/>
      <c r="FVQ3205" s="14"/>
      <c r="FVR3205" s="14"/>
      <c r="FVS3205" s="14"/>
      <c r="FVT3205" s="14"/>
      <c r="FVU3205" s="14"/>
      <c r="FVV3205" s="14"/>
      <c r="FVW3205" s="14"/>
      <c r="FVX3205" s="14"/>
      <c r="FVY3205" s="14"/>
      <c r="FVZ3205" s="14"/>
      <c r="FWA3205" s="14"/>
      <c r="FWB3205" s="14"/>
      <c r="FWC3205" s="14"/>
      <c r="FWD3205" s="14"/>
      <c r="FWE3205" s="14"/>
      <c r="FWF3205" s="14"/>
      <c r="FWG3205" s="14"/>
      <c r="FWH3205" s="14"/>
      <c r="FWI3205" s="14"/>
      <c r="FWJ3205" s="14"/>
      <c r="FWK3205" s="14"/>
      <c r="FWL3205" s="14"/>
      <c r="FWM3205" s="14"/>
      <c r="FWN3205" s="14"/>
      <c r="FWO3205" s="14"/>
      <c r="FWP3205" s="14"/>
      <c r="FWQ3205" s="14"/>
      <c r="FWR3205" s="14"/>
      <c r="FWS3205" s="14"/>
      <c r="FWT3205" s="14"/>
      <c r="FWU3205" s="14"/>
      <c r="FWV3205" s="14"/>
      <c r="FWW3205" s="14"/>
      <c r="FWX3205" s="14"/>
      <c r="FWY3205" s="14"/>
      <c r="FWZ3205" s="14"/>
      <c r="FXA3205" s="14"/>
      <c r="FXB3205" s="14"/>
      <c r="FXC3205" s="14"/>
      <c r="FXD3205" s="14"/>
      <c r="FXE3205" s="14"/>
      <c r="FXF3205" s="14"/>
      <c r="FXG3205" s="14"/>
      <c r="FXH3205" s="14"/>
      <c r="FXI3205" s="14"/>
      <c r="FXJ3205" s="14"/>
      <c r="FXK3205" s="14"/>
      <c r="FXL3205" s="14"/>
      <c r="FXM3205" s="14"/>
      <c r="FXN3205" s="14"/>
      <c r="FXO3205" s="14"/>
      <c r="FXP3205" s="14"/>
      <c r="FXQ3205" s="14"/>
      <c r="FXR3205" s="14"/>
      <c r="FXS3205" s="14"/>
      <c r="FXT3205" s="14"/>
      <c r="FXU3205" s="14"/>
      <c r="FXV3205" s="14"/>
      <c r="FXW3205" s="14"/>
      <c r="FXX3205" s="14"/>
      <c r="FXY3205" s="14"/>
      <c r="FXZ3205" s="14"/>
      <c r="FYA3205" s="14"/>
      <c r="FYB3205" s="14"/>
      <c r="FYC3205" s="14"/>
      <c r="FYD3205" s="14"/>
      <c r="FYE3205" s="14"/>
      <c r="FYF3205" s="14"/>
      <c r="FYG3205" s="14"/>
      <c r="FYH3205" s="14"/>
      <c r="FYI3205" s="14"/>
      <c r="FYJ3205" s="14"/>
      <c r="FYK3205" s="14"/>
      <c r="FYL3205" s="14"/>
      <c r="FYM3205" s="14"/>
      <c r="FYN3205" s="14"/>
      <c r="FYO3205" s="14"/>
      <c r="FYP3205" s="14"/>
      <c r="FYQ3205" s="14"/>
      <c r="FYR3205" s="14"/>
      <c r="FYS3205" s="14"/>
      <c r="FYT3205" s="14"/>
      <c r="FYU3205" s="14"/>
      <c r="FYV3205" s="14"/>
      <c r="FYW3205" s="14"/>
      <c r="FYX3205" s="14"/>
      <c r="FYY3205" s="14"/>
      <c r="FYZ3205" s="14"/>
      <c r="FZA3205" s="14"/>
      <c r="FZB3205" s="14"/>
      <c r="FZC3205" s="14"/>
      <c r="FZD3205" s="14"/>
      <c r="FZE3205" s="14"/>
      <c r="FZF3205" s="14"/>
      <c r="FZG3205" s="14"/>
      <c r="FZH3205" s="14"/>
      <c r="FZI3205" s="14"/>
      <c r="FZJ3205" s="14"/>
      <c r="FZK3205" s="14"/>
      <c r="FZL3205" s="14"/>
      <c r="FZM3205" s="14"/>
      <c r="FZN3205" s="14"/>
      <c r="FZO3205" s="14"/>
      <c r="FZP3205" s="14"/>
      <c r="FZQ3205" s="14"/>
      <c r="FZR3205" s="14"/>
      <c r="FZS3205" s="14"/>
      <c r="FZT3205" s="14"/>
      <c r="FZU3205" s="14"/>
      <c r="FZV3205" s="14"/>
      <c r="FZW3205" s="14"/>
      <c r="FZX3205" s="14"/>
      <c r="FZY3205" s="14"/>
      <c r="FZZ3205" s="14"/>
      <c r="GAA3205" s="14"/>
      <c r="GAB3205" s="14"/>
      <c r="GAC3205" s="14"/>
      <c r="GAD3205" s="14"/>
      <c r="GAE3205" s="14"/>
      <c r="GAF3205" s="14"/>
      <c r="GAG3205" s="14"/>
      <c r="GAH3205" s="14"/>
      <c r="GAI3205" s="14"/>
      <c r="GAJ3205" s="14"/>
      <c r="GAK3205" s="14"/>
      <c r="GAL3205" s="14"/>
      <c r="GAM3205" s="14"/>
      <c r="GAN3205" s="14"/>
      <c r="GAO3205" s="14"/>
      <c r="GAP3205" s="14"/>
      <c r="GAQ3205" s="14"/>
      <c r="GAR3205" s="14"/>
      <c r="GAS3205" s="14"/>
      <c r="GAT3205" s="14"/>
      <c r="GAU3205" s="14"/>
      <c r="GAV3205" s="14"/>
      <c r="GAW3205" s="14"/>
      <c r="GAX3205" s="14"/>
      <c r="GAY3205" s="14"/>
      <c r="GAZ3205" s="14"/>
      <c r="GBA3205" s="14"/>
      <c r="GBB3205" s="14"/>
      <c r="GBC3205" s="14"/>
      <c r="GBD3205" s="14"/>
      <c r="GBE3205" s="14"/>
      <c r="GBF3205" s="14"/>
      <c r="GBG3205" s="14"/>
      <c r="GBH3205" s="14"/>
      <c r="GBI3205" s="14"/>
      <c r="GBJ3205" s="14"/>
      <c r="GBK3205" s="14"/>
      <c r="GBL3205" s="14"/>
      <c r="GBM3205" s="14"/>
      <c r="GBN3205" s="14"/>
      <c r="GBO3205" s="14"/>
      <c r="GBP3205" s="14"/>
      <c r="GBQ3205" s="14"/>
      <c r="GBR3205" s="14"/>
      <c r="GBS3205" s="14"/>
      <c r="GBT3205" s="14"/>
      <c r="GBU3205" s="14"/>
      <c r="GBV3205" s="14"/>
      <c r="GBW3205" s="14"/>
      <c r="GBX3205" s="14"/>
      <c r="GBY3205" s="14"/>
      <c r="GBZ3205" s="14"/>
      <c r="GCA3205" s="14"/>
      <c r="GCB3205" s="14"/>
      <c r="GCC3205" s="14"/>
      <c r="GCD3205" s="14"/>
      <c r="GCE3205" s="14"/>
      <c r="GCF3205" s="14"/>
      <c r="GCG3205" s="14"/>
      <c r="GCH3205" s="14"/>
      <c r="GCI3205" s="14"/>
      <c r="GCJ3205" s="14"/>
      <c r="GCK3205" s="14"/>
      <c r="GCL3205" s="14"/>
      <c r="GCM3205" s="14"/>
      <c r="GCN3205" s="14"/>
      <c r="GCO3205" s="14"/>
      <c r="GCP3205" s="14"/>
      <c r="GCQ3205" s="14"/>
      <c r="GCR3205" s="14"/>
      <c r="GCS3205" s="14"/>
      <c r="GCT3205" s="14"/>
      <c r="GCU3205" s="14"/>
      <c r="GCV3205" s="14"/>
      <c r="GCW3205" s="14"/>
      <c r="GCX3205" s="14"/>
      <c r="GCY3205" s="14"/>
      <c r="GCZ3205" s="14"/>
      <c r="GDA3205" s="14"/>
      <c r="GDB3205" s="14"/>
      <c r="GDC3205" s="14"/>
      <c r="GDD3205" s="14"/>
      <c r="GDE3205" s="14"/>
      <c r="GDF3205" s="14"/>
      <c r="GDG3205" s="14"/>
      <c r="GDH3205" s="14"/>
      <c r="GDI3205" s="14"/>
      <c r="GDJ3205" s="14"/>
      <c r="GDK3205" s="14"/>
      <c r="GDL3205" s="14"/>
      <c r="GDM3205" s="14"/>
      <c r="GDN3205" s="14"/>
      <c r="GDO3205" s="14"/>
      <c r="GDP3205" s="14"/>
      <c r="GDQ3205" s="14"/>
      <c r="GDR3205" s="14"/>
      <c r="GDS3205" s="14"/>
      <c r="GDT3205" s="14"/>
      <c r="GDU3205" s="14"/>
      <c r="GDV3205" s="14"/>
      <c r="GDW3205" s="14"/>
      <c r="GDX3205" s="14"/>
      <c r="GDY3205" s="14"/>
      <c r="GDZ3205" s="14"/>
      <c r="GEA3205" s="14"/>
      <c r="GEB3205" s="14"/>
      <c r="GEC3205" s="14"/>
      <c r="GED3205" s="14"/>
      <c r="GEE3205" s="14"/>
      <c r="GEF3205" s="14"/>
      <c r="GEG3205" s="14"/>
      <c r="GEH3205" s="14"/>
      <c r="GEI3205" s="14"/>
      <c r="GEJ3205" s="14"/>
      <c r="GEK3205" s="14"/>
      <c r="GEL3205" s="14"/>
      <c r="GEM3205" s="14"/>
      <c r="GEN3205" s="14"/>
      <c r="GEO3205" s="14"/>
      <c r="GEP3205" s="14"/>
      <c r="GEQ3205" s="14"/>
      <c r="GER3205" s="14"/>
      <c r="GES3205" s="14"/>
      <c r="GET3205" s="14"/>
      <c r="GEU3205" s="14"/>
      <c r="GEV3205" s="14"/>
      <c r="GEW3205" s="14"/>
      <c r="GEX3205" s="14"/>
      <c r="GEY3205" s="14"/>
      <c r="GEZ3205" s="14"/>
      <c r="GFA3205" s="14"/>
      <c r="GFB3205" s="14"/>
      <c r="GFC3205" s="14"/>
      <c r="GFD3205" s="14"/>
      <c r="GFE3205" s="14"/>
      <c r="GFF3205" s="14"/>
      <c r="GFG3205" s="14"/>
      <c r="GFH3205" s="14"/>
      <c r="GFI3205" s="14"/>
      <c r="GFJ3205" s="14"/>
      <c r="GFK3205" s="14"/>
      <c r="GFL3205" s="14"/>
      <c r="GFM3205" s="14"/>
      <c r="GFN3205" s="14"/>
      <c r="GFO3205" s="14"/>
      <c r="GFP3205" s="14"/>
      <c r="GFQ3205" s="14"/>
      <c r="GFR3205" s="14"/>
      <c r="GFS3205" s="14"/>
      <c r="GFT3205" s="14"/>
      <c r="GFU3205" s="14"/>
      <c r="GFV3205" s="14"/>
      <c r="GFW3205" s="14"/>
      <c r="GFX3205" s="14"/>
      <c r="GFY3205" s="14"/>
      <c r="GFZ3205" s="14"/>
      <c r="GGA3205" s="14"/>
      <c r="GGB3205" s="14"/>
      <c r="GGC3205" s="14"/>
      <c r="GGD3205" s="14"/>
      <c r="GGE3205" s="14"/>
      <c r="GGF3205" s="14"/>
      <c r="GGG3205" s="14"/>
      <c r="GGH3205" s="14"/>
      <c r="GGI3205" s="14"/>
      <c r="GGJ3205" s="14"/>
      <c r="GGK3205" s="14"/>
      <c r="GGL3205" s="14"/>
      <c r="GGM3205" s="14"/>
      <c r="GGN3205" s="14"/>
      <c r="GGO3205" s="14"/>
      <c r="GGP3205" s="14"/>
      <c r="GGQ3205" s="14"/>
      <c r="GGR3205" s="14"/>
      <c r="GGS3205" s="14"/>
      <c r="GGT3205" s="14"/>
      <c r="GGU3205" s="14"/>
      <c r="GGV3205" s="14"/>
      <c r="GGW3205" s="14"/>
      <c r="GGX3205" s="14"/>
      <c r="GGY3205" s="14"/>
      <c r="GGZ3205" s="14"/>
      <c r="GHA3205" s="14"/>
      <c r="GHB3205" s="14"/>
      <c r="GHC3205" s="14"/>
      <c r="GHD3205" s="14"/>
      <c r="GHE3205" s="14"/>
      <c r="GHF3205" s="14"/>
      <c r="GHG3205" s="14"/>
      <c r="GHH3205" s="14"/>
      <c r="GHI3205" s="14"/>
      <c r="GHJ3205" s="14"/>
      <c r="GHK3205" s="14"/>
      <c r="GHL3205" s="14"/>
      <c r="GHM3205" s="14"/>
      <c r="GHN3205" s="14"/>
      <c r="GHO3205" s="14"/>
      <c r="GHP3205" s="14"/>
      <c r="GHQ3205" s="14"/>
      <c r="GHR3205" s="14"/>
      <c r="GHS3205" s="14"/>
      <c r="GHT3205" s="14"/>
      <c r="GHU3205" s="14"/>
      <c r="GHV3205" s="14"/>
      <c r="GHW3205" s="14"/>
      <c r="GHX3205" s="14"/>
      <c r="GHY3205" s="14"/>
      <c r="GHZ3205" s="14"/>
      <c r="GIA3205" s="14"/>
      <c r="GIB3205" s="14"/>
      <c r="GIC3205" s="14"/>
      <c r="GID3205" s="14"/>
      <c r="GIE3205" s="14"/>
      <c r="GIF3205" s="14"/>
      <c r="GIG3205" s="14"/>
      <c r="GIH3205" s="14"/>
      <c r="GII3205" s="14"/>
      <c r="GIJ3205" s="14"/>
      <c r="GIK3205" s="14"/>
      <c r="GIL3205" s="14"/>
      <c r="GIM3205" s="14"/>
      <c r="GIN3205" s="14"/>
      <c r="GIO3205" s="14"/>
      <c r="GIP3205" s="14"/>
      <c r="GIQ3205" s="14"/>
      <c r="GIR3205" s="14"/>
      <c r="GIS3205" s="14"/>
      <c r="GIT3205" s="14"/>
      <c r="GIU3205" s="14"/>
      <c r="GIV3205" s="14"/>
      <c r="GIW3205" s="14"/>
      <c r="GIX3205" s="14"/>
      <c r="GIY3205" s="14"/>
      <c r="GIZ3205" s="14"/>
      <c r="GJA3205" s="14"/>
      <c r="GJB3205" s="14"/>
      <c r="GJC3205" s="14"/>
      <c r="GJD3205" s="14"/>
      <c r="GJE3205" s="14"/>
      <c r="GJF3205" s="14"/>
      <c r="GJG3205" s="14"/>
      <c r="GJH3205" s="14"/>
      <c r="GJI3205" s="14"/>
      <c r="GJJ3205" s="14"/>
      <c r="GJK3205" s="14"/>
      <c r="GJL3205" s="14"/>
      <c r="GJM3205" s="14"/>
      <c r="GJN3205" s="14"/>
      <c r="GJO3205" s="14"/>
      <c r="GJP3205" s="14"/>
      <c r="GJQ3205" s="14"/>
      <c r="GJR3205" s="14"/>
      <c r="GJS3205" s="14"/>
      <c r="GJT3205" s="14"/>
      <c r="GJU3205" s="14"/>
      <c r="GJV3205" s="14"/>
      <c r="GJW3205" s="14"/>
      <c r="GJX3205" s="14"/>
      <c r="GJY3205" s="14"/>
      <c r="GJZ3205" s="14"/>
      <c r="GKA3205" s="14"/>
      <c r="GKB3205" s="14"/>
      <c r="GKC3205" s="14"/>
      <c r="GKD3205" s="14"/>
      <c r="GKE3205" s="14"/>
      <c r="GKF3205" s="14"/>
      <c r="GKG3205" s="14"/>
      <c r="GKH3205" s="14"/>
      <c r="GKI3205" s="14"/>
      <c r="GKJ3205" s="14"/>
      <c r="GKK3205" s="14"/>
      <c r="GKL3205" s="14"/>
      <c r="GKM3205" s="14"/>
      <c r="GKN3205" s="14"/>
      <c r="GKO3205" s="14"/>
      <c r="GKP3205" s="14"/>
      <c r="GKQ3205" s="14"/>
      <c r="GKR3205" s="14"/>
      <c r="GKS3205" s="14"/>
      <c r="GKT3205" s="14"/>
      <c r="GKU3205" s="14"/>
      <c r="GKV3205" s="14"/>
      <c r="GKW3205" s="14"/>
      <c r="GKX3205" s="14"/>
      <c r="GKY3205" s="14"/>
      <c r="GKZ3205" s="14"/>
      <c r="GLA3205" s="14"/>
      <c r="GLB3205" s="14"/>
      <c r="GLC3205" s="14"/>
      <c r="GLD3205" s="14"/>
      <c r="GLE3205" s="14"/>
      <c r="GLF3205" s="14"/>
      <c r="GLG3205" s="14"/>
      <c r="GLH3205" s="14"/>
      <c r="GLI3205" s="14"/>
      <c r="GLJ3205" s="14"/>
      <c r="GLK3205" s="14"/>
      <c r="GLL3205" s="14"/>
      <c r="GLM3205" s="14"/>
      <c r="GLN3205" s="14"/>
      <c r="GLO3205" s="14"/>
      <c r="GLP3205" s="14"/>
      <c r="GLQ3205" s="14"/>
      <c r="GLR3205" s="14"/>
      <c r="GLS3205" s="14"/>
      <c r="GLT3205" s="14"/>
      <c r="GLU3205" s="14"/>
      <c r="GLV3205" s="14"/>
      <c r="GLW3205" s="14"/>
      <c r="GLX3205" s="14"/>
      <c r="GLY3205" s="14"/>
      <c r="GLZ3205" s="14"/>
      <c r="GMA3205" s="14"/>
      <c r="GMB3205" s="14"/>
      <c r="GMC3205" s="14"/>
      <c r="GMD3205" s="14"/>
      <c r="GME3205" s="14"/>
      <c r="GMF3205" s="14"/>
      <c r="GMG3205" s="14"/>
      <c r="GMH3205" s="14"/>
      <c r="GMI3205" s="14"/>
      <c r="GMJ3205" s="14"/>
      <c r="GMK3205" s="14"/>
      <c r="GML3205" s="14"/>
      <c r="GMM3205" s="14"/>
      <c r="GMN3205" s="14"/>
      <c r="GMO3205" s="14"/>
      <c r="GMP3205" s="14"/>
      <c r="GMQ3205" s="14"/>
      <c r="GMR3205" s="14"/>
      <c r="GMS3205" s="14"/>
      <c r="GMT3205" s="14"/>
      <c r="GMU3205" s="14"/>
      <c r="GMV3205" s="14"/>
      <c r="GMW3205" s="14"/>
      <c r="GMX3205" s="14"/>
      <c r="GMY3205" s="14"/>
      <c r="GMZ3205" s="14"/>
      <c r="GNA3205" s="14"/>
      <c r="GNB3205" s="14"/>
      <c r="GNC3205" s="14"/>
      <c r="GND3205" s="14"/>
      <c r="GNE3205" s="14"/>
      <c r="GNF3205" s="14"/>
      <c r="GNG3205" s="14"/>
      <c r="GNH3205" s="14"/>
      <c r="GNI3205" s="14"/>
      <c r="GNJ3205" s="14"/>
      <c r="GNK3205" s="14"/>
      <c r="GNL3205" s="14"/>
      <c r="GNM3205" s="14"/>
      <c r="GNN3205" s="14"/>
      <c r="GNO3205" s="14"/>
      <c r="GNP3205" s="14"/>
      <c r="GNQ3205" s="14"/>
      <c r="GNR3205" s="14"/>
      <c r="GNS3205" s="14"/>
      <c r="GNT3205" s="14"/>
      <c r="GNU3205" s="14"/>
      <c r="GNV3205" s="14"/>
      <c r="GNW3205" s="14"/>
      <c r="GNX3205" s="14"/>
      <c r="GNY3205" s="14"/>
      <c r="GNZ3205" s="14"/>
      <c r="GOA3205" s="14"/>
      <c r="GOB3205" s="14"/>
      <c r="GOC3205" s="14"/>
      <c r="GOD3205" s="14"/>
      <c r="GOE3205" s="14"/>
      <c r="GOF3205" s="14"/>
      <c r="GOG3205" s="14"/>
      <c r="GOH3205" s="14"/>
      <c r="GOI3205" s="14"/>
      <c r="GOJ3205" s="14"/>
      <c r="GOK3205" s="14"/>
      <c r="GOL3205" s="14"/>
      <c r="GOM3205" s="14"/>
      <c r="GON3205" s="14"/>
      <c r="GOO3205" s="14"/>
      <c r="GOP3205" s="14"/>
      <c r="GOQ3205" s="14"/>
      <c r="GOR3205" s="14"/>
      <c r="GOS3205" s="14"/>
      <c r="GOT3205" s="14"/>
      <c r="GOU3205" s="14"/>
      <c r="GOV3205" s="14"/>
      <c r="GOW3205" s="14"/>
      <c r="GOX3205" s="14"/>
      <c r="GOY3205" s="14"/>
      <c r="GOZ3205" s="14"/>
      <c r="GPA3205" s="14"/>
      <c r="GPB3205" s="14"/>
      <c r="GPC3205" s="14"/>
      <c r="GPD3205" s="14"/>
      <c r="GPE3205" s="14"/>
      <c r="GPF3205" s="14"/>
      <c r="GPG3205" s="14"/>
      <c r="GPH3205" s="14"/>
      <c r="GPI3205" s="14"/>
      <c r="GPJ3205" s="14"/>
      <c r="GPK3205" s="14"/>
      <c r="GPL3205" s="14"/>
      <c r="GPM3205" s="14"/>
      <c r="GPN3205" s="14"/>
      <c r="GPO3205" s="14"/>
      <c r="GPP3205" s="14"/>
      <c r="GPQ3205" s="14"/>
      <c r="GPR3205" s="14"/>
      <c r="GPS3205" s="14"/>
      <c r="GPT3205" s="14"/>
      <c r="GPU3205" s="14"/>
      <c r="GPV3205" s="14"/>
      <c r="GPW3205" s="14"/>
      <c r="GPX3205" s="14"/>
      <c r="GPY3205" s="14"/>
      <c r="GPZ3205" s="14"/>
      <c r="GQA3205" s="14"/>
      <c r="GQB3205" s="14"/>
      <c r="GQC3205" s="14"/>
      <c r="GQD3205" s="14"/>
      <c r="GQE3205" s="14"/>
      <c r="GQF3205" s="14"/>
      <c r="GQG3205" s="14"/>
      <c r="GQH3205" s="14"/>
      <c r="GQI3205" s="14"/>
      <c r="GQJ3205" s="14"/>
      <c r="GQK3205" s="14"/>
      <c r="GQL3205" s="14"/>
      <c r="GQM3205" s="14"/>
      <c r="GQN3205" s="14"/>
      <c r="GQO3205" s="14"/>
      <c r="GQP3205" s="14"/>
      <c r="GQQ3205" s="14"/>
      <c r="GQR3205" s="14"/>
      <c r="GQS3205" s="14"/>
      <c r="GQT3205" s="14"/>
      <c r="GQU3205" s="14"/>
      <c r="GQV3205" s="14"/>
      <c r="GQW3205" s="14"/>
      <c r="GQX3205" s="14"/>
      <c r="GQY3205" s="14"/>
      <c r="GQZ3205" s="14"/>
      <c r="GRA3205" s="14"/>
      <c r="GRB3205" s="14"/>
      <c r="GRC3205" s="14"/>
      <c r="GRD3205" s="14"/>
      <c r="GRE3205" s="14"/>
      <c r="GRF3205" s="14"/>
      <c r="GRG3205" s="14"/>
      <c r="GRH3205" s="14"/>
      <c r="GRI3205" s="14"/>
      <c r="GRJ3205" s="14"/>
      <c r="GRK3205" s="14"/>
      <c r="GRL3205" s="14"/>
      <c r="GRM3205" s="14"/>
      <c r="GRN3205" s="14"/>
      <c r="GRO3205" s="14"/>
      <c r="GRP3205" s="14"/>
      <c r="GRQ3205" s="14"/>
      <c r="GRR3205" s="14"/>
      <c r="GRS3205" s="14"/>
      <c r="GRT3205" s="14"/>
      <c r="GRU3205" s="14"/>
      <c r="GRV3205" s="14"/>
      <c r="GRW3205" s="14"/>
      <c r="GRX3205" s="14"/>
      <c r="GRY3205" s="14"/>
      <c r="GRZ3205" s="14"/>
      <c r="GSA3205" s="14"/>
      <c r="GSB3205" s="14"/>
      <c r="GSC3205" s="14"/>
      <c r="GSD3205" s="14"/>
      <c r="GSE3205" s="14"/>
      <c r="GSF3205" s="14"/>
      <c r="GSG3205" s="14"/>
      <c r="GSH3205" s="14"/>
      <c r="GSI3205" s="14"/>
      <c r="GSJ3205" s="14"/>
      <c r="GSK3205" s="14"/>
      <c r="GSL3205" s="14"/>
      <c r="GSM3205" s="14"/>
      <c r="GSN3205" s="14"/>
      <c r="GSO3205" s="14"/>
      <c r="GSP3205" s="14"/>
      <c r="GSQ3205" s="14"/>
      <c r="GSR3205" s="14"/>
      <c r="GSS3205" s="14"/>
      <c r="GST3205" s="14"/>
      <c r="GSU3205" s="14"/>
      <c r="GSV3205" s="14"/>
      <c r="GSW3205" s="14"/>
      <c r="GSX3205" s="14"/>
      <c r="GSY3205" s="14"/>
      <c r="GSZ3205" s="14"/>
      <c r="GTA3205" s="14"/>
      <c r="GTB3205" s="14"/>
      <c r="GTC3205" s="14"/>
      <c r="GTD3205" s="14"/>
      <c r="GTE3205" s="14"/>
      <c r="GTF3205" s="14"/>
      <c r="GTG3205" s="14"/>
      <c r="GTH3205" s="14"/>
      <c r="GTI3205" s="14"/>
      <c r="GTJ3205" s="14"/>
      <c r="GTK3205" s="14"/>
      <c r="GTL3205" s="14"/>
      <c r="GTM3205" s="14"/>
      <c r="GTN3205" s="14"/>
      <c r="GTO3205" s="14"/>
      <c r="GTP3205" s="14"/>
      <c r="GTQ3205" s="14"/>
      <c r="GTR3205" s="14"/>
      <c r="GTS3205" s="14"/>
      <c r="GTT3205" s="14"/>
      <c r="GTU3205" s="14"/>
      <c r="GTV3205" s="14"/>
      <c r="GTW3205" s="14"/>
      <c r="GTX3205" s="14"/>
      <c r="GTY3205" s="14"/>
      <c r="GTZ3205" s="14"/>
      <c r="GUA3205" s="14"/>
      <c r="GUB3205" s="14"/>
      <c r="GUC3205" s="14"/>
      <c r="GUD3205" s="14"/>
      <c r="GUE3205" s="14"/>
      <c r="GUF3205" s="14"/>
      <c r="GUG3205" s="14"/>
      <c r="GUH3205" s="14"/>
      <c r="GUI3205" s="14"/>
      <c r="GUJ3205" s="14"/>
      <c r="GUK3205" s="14"/>
      <c r="GUL3205" s="14"/>
      <c r="GUM3205" s="14"/>
      <c r="GUN3205" s="14"/>
      <c r="GUO3205" s="14"/>
      <c r="GUP3205" s="14"/>
      <c r="GUQ3205" s="14"/>
      <c r="GUR3205" s="14"/>
      <c r="GUS3205" s="14"/>
      <c r="GUT3205" s="14"/>
      <c r="GUU3205" s="14"/>
      <c r="GUV3205" s="14"/>
      <c r="GUW3205" s="14"/>
      <c r="GUX3205" s="14"/>
      <c r="GUY3205" s="14"/>
      <c r="GUZ3205" s="14"/>
      <c r="GVA3205" s="14"/>
      <c r="GVB3205" s="14"/>
      <c r="GVC3205" s="14"/>
      <c r="GVD3205" s="14"/>
      <c r="GVE3205" s="14"/>
      <c r="GVF3205" s="14"/>
      <c r="GVG3205" s="14"/>
      <c r="GVH3205" s="14"/>
      <c r="GVI3205" s="14"/>
      <c r="GVJ3205" s="14"/>
      <c r="GVK3205" s="14"/>
      <c r="GVL3205" s="14"/>
      <c r="GVM3205" s="14"/>
      <c r="GVN3205" s="14"/>
      <c r="GVO3205" s="14"/>
      <c r="GVP3205" s="14"/>
      <c r="GVQ3205" s="14"/>
      <c r="GVR3205" s="14"/>
      <c r="GVS3205" s="14"/>
      <c r="GVT3205" s="14"/>
      <c r="GVU3205" s="14"/>
      <c r="GVV3205" s="14"/>
      <c r="GVW3205" s="14"/>
      <c r="GVX3205" s="14"/>
      <c r="GVY3205" s="14"/>
      <c r="GVZ3205" s="14"/>
      <c r="GWA3205" s="14"/>
      <c r="GWB3205" s="14"/>
      <c r="GWC3205" s="14"/>
      <c r="GWD3205" s="14"/>
      <c r="GWE3205" s="14"/>
      <c r="GWF3205" s="14"/>
      <c r="GWG3205" s="14"/>
      <c r="GWH3205" s="14"/>
      <c r="GWI3205" s="14"/>
      <c r="GWJ3205" s="14"/>
      <c r="GWK3205" s="14"/>
      <c r="GWL3205" s="14"/>
      <c r="GWM3205" s="14"/>
      <c r="GWN3205" s="14"/>
      <c r="GWO3205" s="14"/>
      <c r="GWP3205" s="14"/>
      <c r="GWQ3205" s="14"/>
      <c r="GWR3205" s="14"/>
      <c r="GWS3205" s="14"/>
      <c r="GWT3205" s="14"/>
      <c r="GWU3205" s="14"/>
      <c r="GWV3205" s="14"/>
      <c r="GWW3205" s="14"/>
      <c r="GWX3205" s="14"/>
      <c r="GWY3205" s="14"/>
      <c r="GWZ3205" s="14"/>
      <c r="GXA3205" s="14"/>
      <c r="GXB3205" s="14"/>
      <c r="GXC3205" s="14"/>
      <c r="GXD3205" s="14"/>
      <c r="GXE3205" s="14"/>
      <c r="GXF3205" s="14"/>
      <c r="GXG3205" s="14"/>
      <c r="GXH3205" s="14"/>
      <c r="GXI3205" s="14"/>
      <c r="GXJ3205" s="14"/>
      <c r="GXK3205" s="14"/>
      <c r="GXL3205" s="14"/>
      <c r="GXM3205" s="14"/>
      <c r="GXN3205" s="14"/>
      <c r="GXO3205" s="14"/>
      <c r="GXP3205" s="14"/>
      <c r="GXQ3205" s="14"/>
      <c r="GXR3205" s="14"/>
      <c r="GXS3205" s="14"/>
      <c r="GXT3205" s="14"/>
      <c r="GXU3205" s="14"/>
      <c r="GXV3205" s="14"/>
      <c r="GXW3205" s="14"/>
      <c r="GXX3205" s="14"/>
      <c r="GXY3205" s="14"/>
      <c r="GXZ3205" s="14"/>
      <c r="GYA3205" s="14"/>
      <c r="GYB3205" s="14"/>
      <c r="GYC3205" s="14"/>
      <c r="GYD3205" s="14"/>
      <c r="GYE3205" s="14"/>
      <c r="GYF3205" s="14"/>
      <c r="GYG3205" s="14"/>
      <c r="GYH3205" s="14"/>
      <c r="GYI3205" s="14"/>
      <c r="GYJ3205" s="14"/>
      <c r="GYK3205" s="14"/>
      <c r="GYL3205" s="14"/>
      <c r="GYM3205" s="14"/>
      <c r="GYN3205" s="14"/>
      <c r="GYO3205" s="14"/>
      <c r="GYP3205" s="14"/>
      <c r="GYQ3205" s="14"/>
      <c r="GYR3205" s="14"/>
      <c r="GYS3205" s="14"/>
      <c r="GYT3205" s="14"/>
      <c r="GYU3205" s="14"/>
      <c r="GYV3205" s="14"/>
      <c r="GYW3205" s="14"/>
      <c r="GYX3205" s="14"/>
      <c r="GYY3205" s="14"/>
      <c r="GYZ3205" s="14"/>
      <c r="GZA3205" s="14"/>
      <c r="GZB3205" s="14"/>
      <c r="GZC3205" s="14"/>
      <c r="GZD3205" s="14"/>
      <c r="GZE3205" s="14"/>
      <c r="GZF3205" s="14"/>
      <c r="GZG3205" s="14"/>
      <c r="GZH3205" s="14"/>
      <c r="GZI3205" s="14"/>
      <c r="GZJ3205" s="14"/>
      <c r="GZK3205" s="14"/>
      <c r="GZL3205" s="14"/>
      <c r="GZM3205" s="14"/>
      <c r="GZN3205" s="14"/>
      <c r="GZO3205" s="14"/>
      <c r="GZP3205" s="14"/>
      <c r="GZQ3205" s="14"/>
      <c r="GZR3205" s="14"/>
      <c r="GZS3205" s="14"/>
      <c r="GZT3205" s="14"/>
      <c r="GZU3205" s="14"/>
      <c r="GZV3205" s="14"/>
      <c r="GZW3205" s="14"/>
      <c r="GZX3205" s="14"/>
      <c r="GZY3205" s="14"/>
      <c r="GZZ3205" s="14"/>
      <c r="HAA3205" s="14"/>
      <c r="HAB3205" s="14"/>
      <c r="HAC3205" s="14"/>
      <c r="HAD3205" s="14"/>
      <c r="HAE3205" s="14"/>
      <c r="HAF3205" s="14"/>
      <c r="HAG3205" s="14"/>
      <c r="HAH3205" s="14"/>
      <c r="HAI3205" s="14"/>
      <c r="HAJ3205" s="14"/>
      <c r="HAK3205" s="14"/>
      <c r="HAL3205" s="14"/>
      <c r="HAM3205" s="14"/>
      <c r="HAN3205" s="14"/>
      <c r="HAO3205" s="14"/>
      <c r="HAP3205" s="14"/>
      <c r="HAQ3205" s="14"/>
      <c r="HAR3205" s="14"/>
      <c r="HAS3205" s="14"/>
      <c r="HAT3205" s="14"/>
      <c r="HAU3205" s="14"/>
      <c r="HAV3205" s="14"/>
      <c r="HAW3205" s="14"/>
      <c r="HAX3205" s="14"/>
      <c r="HAY3205" s="14"/>
      <c r="HAZ3205" s="14"/>
      <c r="HBA3205" s="14"/>
      <c r="HBB3205" s="14"/>
      <c r="HBC3205" s="14"/>
      <c r="HBD3205" s="14"/>
      <c r="HBE3205" s="14"/>
      <c r="HBF3205" s="14"/>
      <c r="HBG3205" s="14"/>
      <c r="HBH3205" s="14"/>
      <c r="HBI3205" s="14"/>
      <c r="HBJ3205" s="14"/>
      <c r="HBK3205" s="14"/>
      <c r="HBL3205" s="14"/>
      <c r="HBM3205" s="14"/>
      <c r="HBN3205" s="14"/>
      <c r="HBO3205" s="14"/>
      <c r="HBP3205" s="14"/>
      <c r="HBQ3205" s="14"/>
      <c r="HBR3205" s="14"/>
      <c r="HBS3205" s="14"/>
      <c r="HBT3205" s="14"/>
      <c r="HBU3205" s="14"/>
      <c r="HBV3205" s="14"/>
      <c r="HBW3205" s="14"/>
      <c r="HBX3205" s="14"/>
      <c r="HBY3205" s="14"/>
      <c r="HBZ3205" s="14"/>
      <c r="HCA3205" s="14"/>
      <c r="HCB3205" s="14"/>
      <c r="HCC3205" s="14"/>
      <c r="HCD3205" s="14"/>
      <c r="HCE3205" s="14"/>
      <c r="HCF3205" s="14"/>
      <c r="HCG3205" s="14"/>
      <c r="HCH3205" s="14"/>
      <c r="HCI3205" s="14"/>
      <c r="HCJ3205" s="14"/>
      <c r="HCK3205" s="14"/>
      <c r="HCL3205" s="14"/>
      <c r="HCM3205" s="14"/>
      <c r="HCN3205" s="14"/>
      <c r="HCO3205" s="14"/>
      <c r="HCP3205" s="14"/>
      <c r="HCQ3205" s="14"/>
      <c r="HCR3205" s="14"/>
      <c r="HCS3205" s="14"/>
      <c r="HCT3205" s="14"/>
      <c r="HCU3205" s="14"/>
      <c r="HCV3205" s="14"/>
      <c r="HCW3205" s="14"/>
      <c r="HCX3205" s="14"/>
      <c r="HCY3205" s="14"/>
      <c r="HCZ3205" s="14"/>
      <c r="HDA3205" s="14"/>
      <c r="HDB3205" s="14"/>
      <c r="HDC3205" s="14"/>
      <c r="HDD3205" s="14"/>
      <c r="HDE3205" s="14"/>
      <c r="HDF3205" s="14"/>
      <c r="HDG3205" s="14"/>
      <c r="HDH3205" s="14"/>
      <c r="HDI3205" s="14"/>
      <c r="HDJ3205" s="14"/>
      <c r="HDK3205" s="14"/>
      <c r="HDL3205" s="14"/>
      <c r="HDM3205" s="14"/>
      <c r="HDN3205" s="14"/>
      <c r="HDO3205" s="14"/>
      <c r="HDP3205" s="14"/>
      <c r="HDQ3205" s="14"/>
      <c r="HDR3205" s="14"/>
      <c r="HDS3205" s="14"/>
      <c r="HDT3205" s="14"/>
      <c r="HDU3205" s="14"/>
      <c r="HDV3205" s="14"/>
      <c r="HDW3205" s="14"/>
      <c r="HDX3205" s="14"/>
      <c r="HDY3205" s="14"/>
      <c r="HDZ3205" s="14"/>
      <c r="HEA3205" s="14"/>
      <c r="HEB3205" s="14"/>
      <c r="HEC3205" s="14"/>
      <c r="HED3205" s="14"/>
      <c r="HEE3205" s="14"/>
      <c r="HEF3205" s="14"/>
      <c r="HEG3205" s="14"/>
      <c r="HEH3205" s="14"/>
      <c r="HEI3205" s="14"/>
      <c r="HEJ3205" s="14"/>
      <c r="HEK3205" s="14"/>
      <c r="HEL3205" s="14"/>
      <c r="HEM3205" s="14"/>
      <c r="HEN3205" s="14"/>
      <c r="HEO3205" s="14"/>
      <c r="HEP3205" s="14"/>
      <c r="HEQ3205" s="14"/>
      <c r="HER3205" s="14"/>
      <c r="HES3205" s="14"/>
      <c r="HET3205" s="14"/>
      <c r="HEU3205" s="14"/>
      <c r="HEV3205" s="14"/>
      <c r="HEW3205" s="14"/>
      <c r="HEX3205" s="14"/>
      <c r="HEY3205" s="14"/>
      <c r="HEZ3205" s="14"/>
      <c r="HFA3205" s="14"/>
      <c r="HFB3205" s="14"/>
      <c r="HFC3205" s="14"/>
      <c r="HFD3205" s="14"/>
      <c r="HFE3205" s="14"/>
      <c r="HFF3205" s="14"/>
      <c r="HFG3205" s="14"/>
      <c r="HFH3205" s="14"/>
      <c r="HFI3205" s="14"/>
      <c r="HFJ3205" s="14"/>
      <c r="HFK3205" s="14"/>
      <c r="HFL3205" s="14"/>
      <c r="HFM3205" s="14"/>
      <c r="HFN3205" s="14"/>
      <c r="HFO3205" s="14"/>
      <c r="HFP3205" s="14"/>
      <c r="HFQ3205" s="14"/>
      <c r="HFR3205" s="14"/>
      <c r="HFS3205" s="14"/>
      <c r="HFT3205" s="14"/>
      <c r="HFU3205" s="14"/>
      <c r="HFV3205" s="14"/>
      <c r="HFW3205" s="14"/>
      <c r="HFX3205" s="14"/>
      <c r="HFY3205" s="14"/>
      <c r="HFZ3205" s="14"/>
      <c r="HGA3205" s="14"/>
      <c r="HGB3205" s="14"/>
      <c r="HGC3205" s="14"/>
      <c r="HGD3205" s="14"/>
      <c r="HGE3205" s="14"/>
      <c r="HGF3205" s="14"/>
      <c r="HGG3205" s="14"/>
      <c r="HGH3205" s="14"/>
      <c r="HGI3205" s="14"/>
      <c r="HGJ3205" s="14"/>
      <c r="HGK3205" s="14"/>
      <c r="HGL3205" s="14"/>
      <c r="HGM3205" s="14"/>
      <c r="HGN3205" s="14"/>
      <c r="HGO3205" s="14"/>
      <c r="HGP3205" s="14"/>
      <c r="HGQ3205" s="14"/>
      <c r="HGR3205" s="14"/>
      <c r="HGS3205" s="14"/>
      <c r="HGT3205" s="14"/>
      <c r="HGU3205" s="14"/>
      <c r="HGV3205" s="14"/>
      <c r="HGW3205" s="14"/>
      <c r="HGX3205" s="14"/>
      <c r="HGY3205" s="14"/>
      <c r="HGZ3205" s="14"/>
      <c r="HHA3205" s="14"/>
      <c r="HHB3205" s="14"/>
      <c r="HHC3205" s="14"/>
      <c r="HHD3205" s="14"/>
      <c r="HHE3205" s="14"/>
      <c r="HHF3205" s="14"/>
      <c r="HHG3205" s="14"/>
      <c r="HHH3205" s="14"/>
      <c r="HHI3205" s="14"/>
      <c r="HHJ3205" s="14"/>
      <c r="HHK3205" s="14"/>
      <c r="HHL3205" s="14"/>
      <c r="HHM3205" s="14"/>
      <c r="HHN3205" s="14"/>
      <c r="HHO3205" s="14"/>
      <c r="HHP3205" s="14"/>
      <c r="HHQ3205" s="14"/>
      <c r="HHR3205" s="14"/>
      <c r="HHS3205" s="14"/>
      <c r="HHT3205" s="14"/>
      <c r="HHU3205" s="14"/>
      <c r="HHV3205" s="14"/>
      <c r="HHW3205" s="14"/>
      <c r="HHX3205" s="14"/>
      <c r="HHY3205" s="14"/>
      <c r="HHZ3205" s="14"/>
      <c r="HIA3205" s="14"/>
      <c r="HIB3205" s="14"/>
      <c r="HIC3205" s="14"/>
      <c r="HID3205" s="14"/>
      <c r="HIE3205" s="14"/>
      <c r="HIF3205" s="14"/>
      <c r="HIG3205" s="14"/>
      <c r="HIH3205" s="14"/>
      <c r="HII3205" s="14"/>
      <c r="HIJ3205" s="14"/>
      <c r="HIK3205" s="14"/>
      <c r="HIL3205" s="14"/>
      <c r="HIM3205" s="14"/>
      <c r="HIN3205" s="14"/>
      <c r="HIO3205" s="14"/>
      <c r="HIP3205" s="14"/>
      <c r="HIQ3205" s="14"/>
      <c r="HIR3205" s="14"/>
      <c r="HIS3205" s="14"/>
      <c r="HIT3205" s="14"/>
      <c r="HIU3205" s="14"/>
      <c r="HIV3205" s="14"/>
      <c r="HIW3205" s="14"/>
      <c r="HIX3205" s="14"/>
      <c r="HIY3205" s="14"/>
      <c r="HIZ3205" s="14"/>
      <c r="HJA3205" s="14"/>
      <c r="HJB3205" s="14"/>
      <c r="HJC3205" s="14"/>
      <c r="HJD3205" s="14"/>
      <c r="HJE3205" s="14"/>
      <c r="HJF3205" s="14"/>
      <c r="HJG3205" s="14"/>
      <c r="HJH3205" s="14"/>
      <c r="HJI3205" s="14"/>
      <c r="HJJ3205" s="14"/>
      <c r="HJK3205" s="14"/>
      <c r="HJL3205" s="14"/>
      <c r="HJM3205" s="14"/>
      <c r="HJN3205" s="14"/>
      <c r="HJO3205" s="14"/>
      <c r="HJP3205" s="14"/>
      <c r="HJQ3205" s="14"/>
      <c r="HJR3205" s="14"/>
      <c r="HJS3205" s="14"/>
      <c r="HJT3205" s="14"/>
      <c r="HJU3205" s="14"/>
      <c r="HJV3205" s="14"/>
      <c r="HJW3205" s="14"/>
      <c r="HJX3205" s="14"/>
      <c r="HJY3205" s="14"/>
      <c r="HJZ3205" s="14"/>
      <c r="HKA3205" s="14"/>
      <c r="HKB3205" s="14"/>
      <c r="HKC3205" s="14"/>
      <c r="HKD3205" s="14"/>
      <c r="HKE3205" s="14"/>
      <c r="HKF3205" s="14"/>
      <c r="HKG3205" s="14"/>
      <c r="HKH3205" s="14"/>
      <c r="HKI3205" s="14"/>
      <c r="HKJ3205" s="14"/>
      <c r="HKK3205" s="14"/>
      <c r="HKL3205" s="14"/>
      <c r="HKM3205" s="14"/>
      <c r="HKN3205" s="14"/>
      <c r="HKO3205" s="14"/>
      <c r="HKP3205" s="14"/>
      <c r="HKQ3205" s="14"/>
      <c r="HKR3205" s="14"/>
      <c r="HKS3205" s="14"/>
      <c r="HKT3205" s="14"/>
      <c r="HKU3205" s="14"/>
      <c r="HKV3205" s="14"/>
      <c r="HKW3205" s="14"/>
      <c r="HKX3205" s="14"/>
      <c r="HKY3205" s="14"/>
      <c r="HKZ3205" s="14"/>
      <c r="HLA3205" s="14"/>
      <c r="HLB3205" s="14"/>
      <c r="HLC3205" s="14"/>
      <c r="HLD3205" s="14"/>
      <c r="HLE3205" s="14"/>
      <c r="HLF3205" s="14"/>
      <c r="HLG3205" s="14"/>
      <c r="HLH3205" s="14"/>
      <c r="HLI3205" s="14"/>
      <c r="HLJ3205" s="14"/>
      <c r="HLK3205" s="14"/>
      <c r="HLL3205" s="14"/>
      <c r="HLM3205" s="14"/>
      <c r="HLN3205" s="14"/>
      <c r="HLO3205" s="14"/>
      <c r="HLP3205" s="14"/>
      <c r="HLQ3205" s="14"/>
      <c r="HLR3205" s="14"/>
      <c r="HLS3205" s="14"/>
      <c r="HLT3205" s="14"/>
      <c r="HLU3205" s="14"/>
      <c r="HLV3205" s="14"/>
      <c r="HLW3205" s="14"/>
      <c r="HLX3205" s="14"/>
      <c r="HLY3205" s="14"/>
      <c r="HLZ3205" s="14"/>
      <c r="HMA3205" s="14"/>
      <c r="HMB3205" s="14"/>
      <c r="HMC3205" s="14"/>
      <c r="HMD3205" s="14"/>
      <c r="HME3205" s="14"/>
      <c r="HMF3205" s="14"/>
      <c r="HMG3205" s="14"/>
      <c r="HMH3205" s="14"/>
      <c r="HMI3205" s="14"/>
      <c r="HMJ3205" s="14"/>
      <c r="HMK3205" s="14"/>
      <c r="HML3205" s="14"/>
      <c r="HMM3205" s="14"/>
      <c r="HMN3205" s="14"/>
      <c r="HMO3205" s="14"/>
      <c r="HMP3205" s="14"/>
      <c r="HMQ3205" s="14"/>
      <c r="HMR3205" s="14"/>
      <c r="HMS3205" s="14"/>
      <c r="HMT3205" s="14"/>
      <c r="HMU3205" s="14"/>
      <c r="HMV3205" s="14"/>
      <c r="HMW3205" s="14"/>
      <c r="HMX3205" s="14"/>
      <c r="HMY3205" s="14"/>
      <c r="HMZ3205" s="14"/>
      <c r="HNA3205" s="14"/>
      <c r="HNB3205" s="14"/>
      <c r="HNC3205" s="14"/>
      <c r="HND3205" s="14"/>
      <c r="HNE3205" s="14"/>
      <c r="HNF3205" s="14"/>
      <c r="HNG3205" s="14"/>
      <c r="HNH3205" s="14"/>
      <c r="HNI3205" s="14"/>
      <c r="HNJ3205" s="14"/>
      <c r="HNK3205" s="14"/>
      <c r="HNL3205" s="14"/>
      <c r="HNM3205" s="14"/>
      <c r="HNN3205" s="14"/>
      <c r="HNO3205" s="14"/>
      <c r="HNP3205" s="14"/>
      <c r="HNQ3205" s="14"/>
      <c r="HNR3205" s="14"/>
      <c r="HNS3205" s="14"/>
      <c r="HNT3205" s="14"/>
      <c r="HNU3205" s="14"/>
      <c r="HNV3205" s="14"/>
      <c r="HNW3205" s="14"/>
      <c r="HNX3205" s="14"/>
      <c r="HNY3205" s="14"/>
      <c r="HNZ3205" s="14"/>
      <c r="HOA3205" s="14"/>
      <c r="HOB3205" s="14"/>
      <c r="HOC3205" s="14"/>
      <c r="HOD3205" s="14"/>
      <c r="HOE3205" s="14"/>
      <c r="HOF3205" s="14"/>
      <c r="HOG3205" s="14"/>
      <c r="HOH3205" s="14"/>
      <c r="HOI3205" s="14"/>
      <c r="HOJ3205" s="14"/>
      <c r="HOK3205" s="14"/>
      <c r="HOL3205" s="14"/>
      <c r="HOM3205" s="14"/>
      <c r="HON3205" s="14"/>
      <c r="HOO3205" s="14"/>
      <c r="HOP3205" s="14"/>
      <c r="HOQ3205" s="14"/>
      <c r="HOR3205" s="14"/>
      <c r="HOS3205" s="14"/>
      <c r="HOT3205" s="14"/>
      <c r="HOU3205" s="14"/>
      <c r="HOV3205" s="14"/>
      <c r="HOW3205" s="14"/>
      <c r="HOX3205" s="14"/>
      <c r="HOY3205" s="14"/>
      <c r="HOZ3205" s="14"/>
      <c r="HPA3205" s="14"/>
      <c r="HPB3205" s="14"/>
      <c r="HPC3205" s="14"/>
      <c r="HPD3205" s="14"/>
      <c r="HPE3205" s="14"/>
      <c r="HPF3205" s="14"/>
      <c r="HPG3205" s="14"/>
      <c r="HPH3205" s="14"/>
      <c r="HPI3205" s="14"/>
      <c r="HPJ3205" s="14"/>
      <c r="HPK3205" s="14"/>
      <c r="HPL3205" s="14"/>
      <c r="HPM3205" s="14"/>
      <c r="HPN3205" s="14"/>
      <c r="HPO3205" s="14"/>
      <c r="HPP3205" s="14"/>
      <c r="HPQ3205" s="14"/>
      <c r="HPR3205" s="14"/>
      <c r="HPS3205" s="14"/>
      <c r="HPT3205" s="14"/>
      <c r="HPU3205" s="14"/>
      <c r="HPV3205" s="14"/>
      <c r="HPW3205" s="14"/>
      <c r="HPX3205" s="14"/>
      <c r="HPY3205" s="14"/>
      <c r="HPZ3205" s="14"/>
      <c r="HQA3205" s="14"/>
      <c r="HQB3205" s="14"/>
      <c r="HQC3205" s="14"/>
      <c r="HQD3205" s="14"/>
      <c r="HQE3205" s="14"/>
      <c r="HQF3205" s="14"/>
      <c r="HQG3205" s="14"/>
      <c r="HQH3205" s="14"/>
      <c r="HQI3205" s="14"/>
      <c r="HQJ3205" s="14"/>
      <c r="HQK3205" s="14"/>
      <c r="HQL3205" s="14"/>
      <c r="HQM3205" s="14"/>
      <c r="HQN3205" s="14"/>
      <c r="HQO3205" s="14"/>
      <c r="HQP3205" s="14"/>
      <c r="HQQ3205" s="14"/>
      <c r="HQR3205" s="14"/>
      <c r="HQS3205" s="14"/>
      <c r="HQT3205" s="14"/>
      <c r="HQU3205" s="14"/>
      <c r="HQV3205" s="14"/>
      <c r="HQW3205" s="14"/>
      <c r="HQX3205" s="14"/>
      <c r="HQY3205" s="14"/>
      <c r="HQZ3205" s="14"/>
      <c r="HRA3205" s="14"/>
      <c r="HRB3205" s="14"/>
      <c r="HRC3205" s="14"/>
      <c r="HRD3205" s="14"/>
      <c r="HRE3205" s="14"/>
      <c r="HRF3205" s="14"/>
      <c r="HRG3205" s="14"/>
      <c r="HRH3205" s="14"/>
      <c r="HRI3205" s="14"/>
      <c r="HRJ3205" s="14"/>
      <c r="HRK3205" s="14"/>
      <c r="HRL3205" s="14"/>
      <c r="HRM3205" s="14"/>
      <c r="HRN3205" s="14"/>
      <c r="HRO3205" s="14"/>
      <c r="HRP3205" s="14"/>
      <c r="HRQ3205" s="14"/>
      <c r="HRR3205" s="14"/>
      <c r="HRS3205" s="14"/>
      <c r="HRT3205" s="14"/>
      <c r="HRU3205" s="14"/>
      <c r="HRV3205" s="14"/>
      <c r="HRW3205" s="14"/>
      <c r="HRX3205" s="14"/>
      <c r="HRY3205" s="14"/>
      <c r="HRZ3205" s="14"/>
      <c r="HSA3205" s="14"/>
      <c r="HSB3205" s="14"/>
      <c r="HSC3205" s="14"/>
      <c r="HSD3205" s="14"/>
      <c r="HSE3205" s="14"/>
      <c r="HSF3205" s="14"/>
      <c r="HSG3205" s="14"/>
      <c r="HSH3205" s="14"/>
      <c r="HSI3205" s="14"/>
      <c r="HSJ3205" s="14"/>
      <c r="HSK3205" s="14"/>
      <c r="HSL3205" s="14"/>
      <c r="HSM3205" s="14"/>
      <c r="HSN3205" s="14"/>
      <c r="HSO3205" s="14"/>
      <c r="HSP3205" s="14"/>
      <c r="HSQ3205" s="14"/>
      <c r="HSR3205" s="14"/>
      <c r="HSS3205" s="14"/>
      <c r="HST3205" s="14"/>
      <c r="HSU3205" s="14"/>
      <c r="HSV3205" s="14"/>
      <c r="HSW3205" s="14"/>
      <c r="HSX3205" s="14"/>
      <c r="HSY3205" s="14"/>
      <c r="HSZ3205" s="14"/>
      <c r="HTA3205" s="14"/>
      <c r="HTB3205" s="14"/>
      <c r="HTC3205" s="14"/>
      <c r="HTD3205" s="14"/>
      <c r="HTE3205" s="14"/>
      <c r="HTF3205" s="14"/>
      <c r="HTG3205" s="14"/>
      <c r="HTH3205" s="14"/>
      <c r="HTI3205" s="14"/>
      <c r="HTJ3205" s="14"/>
      <c r="HTK3205" s="14"/>
      <c r="HTL3205" s="14"/>
      <c r="HTM3205" s="14"/>
      <c r="HTN3205" s="14"/>
      <c r="HTO3205" s="14"/>
      <c r="HTP3205" s="14"/>
      <c r="HTQ3205" s="14"/>
      <c r="HTR3205" s="14"/>
      <c r="HTS3205" s="14"/>
      <c r="HTT3205" s="14"/>
      <c r="HTU3205" s="14"/>
      <c r="HTV3205" s="14"/>
      <c r="HTW3205" s="14"/>
      <c r="HTX3205" s="14"/>
      <c r="HTY3205" s="14"/>
      <c r="HTZ3205" s="14"/>
      <c r="HUA3205" s="14"/>
      <c r="HUB3205" s="14"/>
      <c r="HUC3205" s="14"/>
      <c r="HUD3205" s="14"/>
      <c r="HUE3205" s="14"/>
      <c r="HUF3205" s="14"/>
      <c r="HUG3205" s="14"/>
      <c r="HUH3205" s="14"/>
      <c r="HUI3205" s="14"/>
      <c r="HUJ3205" s="14"/>
      <c r="HUK3205" s="14"/>
      <c r="HUL3205" s="14"/>
      <c r="HUM3205" s="14"/>
      <c r="HUN3205" s="14"/>
      <c r="HUO3205" s="14"/>
      <c r="HUP3205" s="14"/>
      <c r="HUQ3205" s="14"/>
      <c r="HUR3205" s="14"/>
      <c r="HUS3205" s="14"/>
      <c r="HUT3205" s="14"/>
      <c r="HUU3205" s="14"/>
      <c r="HUV3205" s="14"/>
      <c r="HUW3205" s="14"/>
      <c r="HUX3205" s="14"/>
      <c r="HUY3205" s="14"/>
      <c r="HUZ3205" s="14"/>
      <c r="HVA3205" s="14"/>
      <c r="HVB3205" s="14"/>
      <c r="HVC3205" s="14"/>
      <c r="HVD3205" s="14"/>
      <c r="HVE3205" s="14"/>
      <c r="HVF3205" s="14"/>
      <c r="HVG3205" s="14"/>
      <c r="HVH3205" s="14"/>
      <c r="HVI3205" s="14"/>
      <c r="HVJ3205" s="14"/>
      <c r="HVK3205" s="14"/>
      <c r="HVL3205" s="14"/>
      <c r="HVM3205" s="14"/>
      <c r="HVN3205" s="14"/>
      <c r="HVO3205" s="14"/>
      <c r="HVP3205" s="14"/>
      <c r="HVQ3205" s="14"/>
      <c r="HVR3205" s="14"/>
      <c r="HVS3205" s="14"/>
      <c r="HVT3205" s="14"/>
      <c r="HVU3205" s="14"/>
      <c r="HVV3205" s="14"/>
      <c r="HVW3205" s="14"/>
      <c r="HVX3205" s="14"/>
      <c r="HVY3205" s="14"/>
      <c r="HVZ3205" s="14"/>
      <c r="HWA3205" s="14"/>
      <c r="HWB3205" s="14"/>
      <c r="HWC3205" s="14"/>
      <c r="HWD3205" s="14"/>
      <c r="HWE3205" s="14"/>
      <c r="HWF3205" s="14"/>
      <c r="HWG3205" s="14"/>
      <c r="HWH3205" s="14"/>
      <c r="HWI3205" s="14"/>
      <c r="HWJ3205" s="14"/>
      <c r="HWK3205" s="14"/>
      <c r="HWL3205" s="14"/>
      <c r="HWM3205" s="14"/>
      <c r="HWN3205" s="14"/>
      <c r="HWO3205" s="14"/>
      <c r="HWP3205" s="14"/>
      <c r="HWQ3205" s="14"/>
      <c r="HWR3205" s="14"/>
      <c r="HWS3205" s="14"/>
      <c r="HWT3205" s="14"/>
      <c r="HWU3205" s="14"/>
      <c r="HWV3205" s="14"/>
      <c r="HWW3205" s="14"/>
      <c r="HWX3205" s="14"/>
      <c r="HWY3205" s="14"/>
      <c r="HWZ3205" s="14"/>
      <c r="HXA3205" s="14"/>
      <c r="HXB3205" s="14"/>
      <c r="HXC3205" s="14"/>
      <c r="HXD3205" s="14"/>
      <c r="HXE3205" s="14"/>
      <c r="HXF3205" s="14"/>
      <c r="HXG3205" s="14"/>
      <c r="HXH3205" s="14"/>
      <c r="HXI3205" s="14"/>
      <c r="HXJ3205" s="14"/>
      <c r="HXK3205" s="14"/>
      <c r="HXL3205" s="14"/>
      <c r="HXM3205" s="14"/>
      <c r="HXN3205" s="14"/>
      <c r="HXO3205" s="14"/>
      <c r="HXP3205" s="14"/>
      <c r="HXQ3205" s="14"/>
      <c r="HXR3205" s="14"/>
      <c r="HXS3205" s="14"/>
      <c r="HXT3205" s="14"/>
      <c r="HXU3205" s="14"/>
      <c r="HXV3205" s="14"/>
      <c r="HXW3205" s="14"/>
      <c r="HXX3205" s="14"/>
      <c r="HXY3205" s="14"/>
      <c r="HXZ3205" s="14"/>
      <c r="HYA3205" s="14"/>
      <c r="HYB3205" s="14"/>
      <c r="HYC3205" s="14"/>
      <c r="HYD3205" s="14"/>
      <c r="HYE3205" s="14"/>
      <c r="HYF3205" s="14"/>
      <c r="HYG3205" s="14"/>
      <c r="HYH3205" s="14"/>
      <c r="HYI3205" s="14"/>
      <c r="HYJ3205" s="14"/>
      <c r="HYK3205" s="14"/>
      <c r="HYL3205" s="14"/>
      <c r="HYM3205" s="14"/>
      <c r="HYN3205" s="14"/>
      <c r="HYO3205" s="14"/>
      <c r="HYP3205" s="14"/>
      <c r="HYQ3205" s="14"/>
      <c r="HYR3205" s="14"/>
      <c r="HYS3205" s="14"/>
      <c r="HYT3205" s="14"/>
      <c r="HYU3205" s="14"/>
      <c r="HYV3205" s="14"/>
      <c r="HYW3205" s="14"/>
      <c r="HYX3205" s="14"/>
      <c r="HYY3205" s="14"/>
      <c r="HYZ3205" s="14"/>
      <c r="HZA3205" s="14"/>
      <c r="HZB3205" s="14"/>
      <c r="HZC3205" s="14"/>
      <c r="HZD3205" s="14"/>
      <c r="HZE3205" s="14"/>
      <c r="HZF3205" s="14"/>
      <c r="HZG3205" s="14"/>
      <c r="HZH3205" s="14"/>
      <c r="HZI3205" s="14"/>
      <c r="HZJ3205" s="14"/>
      <c r="HZK3205" s="14"/>
      <c r="HZL3205" s="14"/>
      <c r="HZM3205" s="14"/>
      <c r="HZN3205" s="14"/>
      <c r="HZO3205" s="14"/>
      <c r="HZP3205" s="14"/>
      <c r="HZQ3205" s="14"/>
      <c r="HZR3205" s="14"/>
      <c r="HZS3205" s="14"/>
      <c r="HZT3205" s="14"/>
      <c r="HZU3205" s="14"/>
      <c r="HZV3205" s="14"/>
      <c r="HZW3205" s="14"/>
      <c r="HZX3205" s="14"/>
      <c r="HZY3205" s="14"/>
      <c r="HZZ3205" s="14"/>
      <c r="IAA3205" s="14"/>
      <c r="IAB3205" s="14"/>
      <c r="IAC3205" s="14"/>
      <c r="IAD3205" s="14"/>
      <c r="IAE3205" s="14"/>
      <c r="IAF3205" s="14"/>
      <c r="IAG3205" s="14"/>
      <c r="IAH3205" s="14"/>
      <c r="IAI3205" s="14"/>
      <c r="IAJ3205" s="14"/>
      <c r="IAK3205" s="14"/>
      <c r="IAL3205" s="14"/>
      <c r="IAM3205" s="14"/>
      <c r="IAN3205" s="14"/>
      <c r="IAO3205" s="14"/>
      <c r="IAP3205" s="14"/>
      <c r="IAQ3205" s="14"/>
      <c r="IAR3205" s="14"/>
      <c r="IAS3205" s="14"/>
      <c r="IAT3205" s="14"/>
      <c r="IAU3205" s="14"/>
      <c r="IAV3205" s="14"/>
      <c r="IAW3205" s="14"/>
      <c r="IAX3205" s="14"/>
      <c r="IAY3205" s="14"/>
      <c r="IAZ3205" s="14"/>
      <c r="IBA3205" s="14"/>
      <c r="IBB3205" s="14"/>
      <c r="IBC3205" s="14"/>
      <c r="IBD3205" s="14"/>
      <c r="IBE3205" s="14"/>
      <c r="IBF3205" s="14"/>
      <c r="IBG3205" s="14"/>
      <c r="IBH3205" s="14"/>
      <c r="IBI3205" s="14"/>
      <c r="IBJ3205" s="14"/>
      <c r="IBK3205" s="14"/>
      <c r="IBL3205" s="14"/>
      <c r="IBM3205" s="14"/>
      <c r="IBN3205" s="14"/>
      <c r="IBO3205" s="14"/>
      <c r="IBP3205" s="14"/>
      <c r="IBQ3205" s="14"/>
      <c r="IBR3205" s="14"/>
      <c r="IBS3205" s="14"/>
      <c r="IBT3205" s="14"/>
      <c r="IBU3205" s="14"/>
      <c r="IBV3205" s="14"/>
      <c r="IBW3205" s="14"/>
      <c r="IBX3205" s="14"/>
      <c r="IBY3205" s="14"/>
      <c r="IBZ3205" s="14"/>
      <c r="ICA3205" s="14"/>
      <c r="ICB3205" s="14"/>
      <c r="ICC3205" s="14"/>
      <c r="ICD3205" s="14"/>
      <c r="ICE3205" s="14"/>
      <c r="ICF3205" s="14"/>
      <c r="ICG3205" s="14"/>
      <c r="ICH3205" s="14"/>
      <c r="ICI3205" s="14"/>
      <c r="ICJ3205" s="14"/>
      <c r="ICK3205" s="14"/>
      <c r="ICL3205" s="14"/>
      <c r="ICM3205" s="14"/>
      <c r="ICN3205" s="14"/>
      <c r="ICO3205" s="14"/>
      <c r="ICP3205" s="14"/>
      <c r="ICQ3205" s="14"/>
      <c r="ICR3205" s="14"/>
      <c r="ICS3205" s="14"/>
      <c r="ICT3205" s="14"/>
      <c r="ICU3205" s="14"/>
      <c r="ICV3205" s="14"/>
      <c r="ICW3205" s="14"/>
      <c r="ICX3205" s="14"/>
      <c r="ICY3205" s="14"/>
      <c r="ICZ3205" s="14"/>
      <c r="IDA3205" s="14"/>
      <c r="IDB3205" s="14"/>
      <c r="IDC3205" s="14"/>
      <c r="IDD3205" s="14"/>
      <c r="IDE3205" s="14"/>
      <c r="IDF3205" s="14"/>
      <c r="IDG3205" s="14"/>
      <c r="IDH3205" s="14"/>
      <c r="IDI3205" s="14"/>
      <c r="IDJ3205" s="14"/>
      <c r="IDK3205" s="14"/>
      <c r="IDL3205" s="14"/>
      <c r="IDM3205" s="14"/>
      <c r="IDN3205" s="14"/>
      <c r="IDO3205" s="14"/>
      <c r="IDP3205" s="14"/>
      <c r="IDQ3205" s="14"/>
      <c r="IDR3205" s="14"/>
      <c r="IDS3205" s="14"/>
      <c r="IDT3205" s="14"/>
      <c r="IDU3205" s="14"/>
      <c r="IDV3205" s="14"/>
      <c r="IDW3205" s="14"/>
      <c r="IDX3205" s="14"/>
      <c r="IDY3205" s="14"/>
      <c r="IDZ3205" s="14"/>
      <c r="IEA3205" s="14"/>
      <c r="IEB3205" s="14"/>
      <c r="IEC3205" s="14"/>
      <c r="IED3205" s="14"/>
      <c r="IEE3205" s="14"/>
      <c r="IEF3205" s="14"/>
      <c r="IEG3205" s="14"/>
      <c r="IEH3205" s="14"/>
      <c r="IEI3205" s="14"/>
      <c r="IEJ3205" s="14"/>
      <c r="IEK3205" s="14"/>
      <c r="IEL3205" s="14"/>
      <c r="IEM3205" s="14"/>
      <c r="IEN3205" s="14"/>
      <c r="IEO3205" s="14"/>
      <c r="IEP3205" s="14"/>
      <c r="IEQ3205" s="14"/>
      <c r="IER3205" s="14"/>
      <c r="IES3205" s="14"/>
      <c r="IET3205" s="14"/>
      <c r="IEU3205" s="14"/>
      <c r="IEV3205" s="14"/>
      <c r="IEW3205" s="14"/>
      <c r="IEX3205" s="14"/>
      <c r="IEY3205" s="14"/>
      <c r="IEZ3205" s="14"/>
      <c r="IFA3205" s="14"/>
      <c r="IFB3205" s="14"/>
      <c r="IFC3205" s="14"/>
      <c r="IFD3205" s="14"/>
      <c r="IFE3205" s="14"/>
      <c r="IFF3205" s="14"/>
      <c r="IFG3205" s="14"/>
      <c r="IFH3205" s="14"/>
      <c r="IFI3205" s="14"/>
      <c r="IFJ3205" s="14"/>
      <c r="IFK3205" s="14"/>
      <c r="IFL3205" s="14"/>
      <c r="IFM3205" s="14"/>
      <c r="IFN3205" s="14"/>
      <c r="IFO3205" s="14"/>
      <c r="IFP3205" s="14"/>
      <c r="IFQ3205" s="14"/>
      <c r="IFR3205" s="14"/>
      <c r="IFS3205" s="14"/>
      <c r="IFT3205" s="14"/>
      <c r="IFU3205" s="14"/>
      <c r="IFV3205" s="14"/>
      <c r="IFW3205" s="14"/>
      <c r="IFX3205" s="14"/>
      <c r="IFY3205" s="14"/>
      <c r="IFZ3205" s="14"/>
      <c r="IGA3205" s="14"/>
      <c r="IGB3205" s="14"/>
      <c r="IGC3205" s="14"/>
      <c r="IGD3205" s="14"/>
      <c r="IGE3205" s="14"/>
      <c r="IGF3205" s="14"/>
      <c r="IGG3205" s="14"/>
      <c r="IGH3205" s="14"/>
      <c r="IGI3205" s="14"/>
      <c r="IGJ3205" s="14"/>
      <c r="IGK3205" s="14"/>
      <c r="IGL3205" s="14"/>
      <c r="IGM3205" s="14"/>
      <c r="IGN3205" s="14"/>
      <c r="IGO3205" s="14"/>
      <c r="IGP3205" s="14"/>
      <c r="IGQ3205" s="14"/>
      <c r="IGR3205" s="14"/>
      <c r="IGS3205" s="14"/>
      <c r="IGT3205" s="14"/>
      <c r="IGU3205" s="14"/>
      <c r="IGV3205" s="14"/>
      <c r="IGW3205" s="14"/>
      <c r="IGX3205" s="14"/>
      <c r="IGY3205" s="14"/>
      <c r="IGZ3205" s="14"/>
      <c r="IHA3205" s="14"/>
      <c r="IHB3205" s="14"/>
      <c r="IHC3205" s="14"/>
      <c r="IHD3205" s="14"/>
      <c r="IHE3205" s="14"/>
      <c r="IHF3205" s="14"/>
      <c r="IHG3205" s="14"/>
      <c r="IHH3205" s="14"/>
      <c r="IHI3205" s="14"/>
      <c r="IHJ3205" s="14"/>
      <c r="IHK3205" s="14"/>
      <c r="IHL3205" s="14"/>
      <c r="IHM3205" s="14"/>
      <c r="IHN3205" s="14"/>
      <c r="IHO3205" s="14"/>
      <c r="IHP3205" s="14"/>
      <c r="IHQ3205" s="14"/>
      <c r="IHR3205" s="14"/>
      <c r="IHS3205" s="14"/>
      <c r="IHT3205" s="14"/>
      <c r="IHU3205" s="14"/>
      <c r="IHV3205" s="14"/>
      <c r="IHW3205" s="14"/>
      <c r="IHX3205" s="14"/>
      <c r="IHY3205" s="14"/>
      <c r="IHZ3205" s="14"/>
      <c r="IIA3205" s="14"/>
      <c r="IIB3205" s="14"/>
      <c r="IIC3205" s="14"/>
      <c r="IID3205" s="14"/>
      <c r="IIE3205" s="14"/>
      <c r="IIF3205" s="14"/>
      <c r="IIG3205" s="14"/>
      <c r="IIH3205" s="14"/>
      <c r="III3205" s="14"/>
      <c r="IIJ3205" s="14"/>
      <c r="IIK3205" s="14"/>
      <c r="IIL3205" s="14"/>
      <c r="IIM3205" s="14"/>
      <c r="IIN3205" s="14"/>
      <c r="IIO3205" s="14"/>
      <c r="IIP3205" s="14"/>
      <c r="IIQ3205" s="14"/>
      <c r="IIR3205" s="14"/>
      <c r="IIS3205" s="14"/>
      <c r="IIT3205" s="14"/>
      <c r="IIU3205" s="14"/>
      <c r="IIV3205" s="14"/>
      <c r="IIW3205" s="14"/>
      <c r="IIX3205" s="14"/>
      <c r="IIY3205" s="14"/>
      <c r="IIZ3205" s="14"/>
      <c r="IJA3205" s="14"/>
      <c r="IJB3205" s="14"/>
      <c r="IJC3205" s="14"/>
      <c r="IJD3205" s="14"/>
      <c r="IJE3205" s="14"/>
      <c r="IJF3205" s="14"/>
      <c r="IJG3205" s="14"/>
      <c r="IJH3205" s="14"/>
      <c r="IJI3205" s="14"/>
      <c r="IJJ3205" s="14"/>
      <c r="IJK3205" s="14"/>
      <c r="IJL3205" s="14"/>
      <c r="IJM3205" s="14"/>
      <c r="IJN3205" s="14"/>
      <c r="IJO3205" s="14"/>
      <c r="IJP3205" s="14"/>
      <c r="IJQ3205" s="14"/>
      <c r="IJR3205" s="14"/>
      <c r="IJS3205" s="14"/>
      <c r="IJT3205" s="14"/>
      <c r="IJU3205" s="14"/>
      <c r="IJV3205" s="14"/>
      <c r="IJW3205" s="14"/>
      <c r="IJX3205" s="14"/>
      <c r="IJY3205" s="14"/>
      <c r="IJZ3205" s="14"/>
      <c r="IKA3205" s="14"/>
      <c r="IKB3205" s="14"/>
      <c r="IKC3205" s="14"/>
      <c r="IKD3205" s="14"/>
      <c r="IKE3205" s="14"/>
      <c r="IKF3205" s="14"/>
      <c r="IKG3205" s="14"/>
      <c r="IKH3205" s="14"/>
      <c r="IKI3205" s="14"/>
      <c r="IKJ3205" s="14"/>
      <c r="IKK3205" s="14"/>
      <c r="IKL3205" s="14"/>
      <c r="IKM3205" s="14"/>
      <c r="IKN3205" s="14"/>
      <c r="IKO3205" s="14"/>
      <c r="IKP3205" s="14"/>
      <c r="IKQ3205" s="14"/>
      <c r="IKR3205" s="14"/>
      <c r="IKS3205" s="14"/>
      <c r="IKT3205" s="14"/>
      <c r="IKU3205" s="14"/>
      <c r="IKV3205" s="14"/>
      <c r="IKW3205" s="14"/>
      <c r="IKX3205" s="14"/>
      <c r="IKY3205" s="14"/>
      <c r="IKZ3205" s="14"/>
      <c r="ILA3205" s="14"/>
      <c r="ILB3205" s="14"/>
      <c r="ILC3205" s="14"/>
      <c r="ILD3205" s="14"/>
      <c r="ILE3205" s="14"/>
      <c r="ILF3205" s="14"/>
      <c r="ILG3205" s="14"/>
      <c r="ILH3205" s="14"/>
      <c r="ILI3205" s="14"/>
      <c r="ILJ3205" s="14"/>
      <c r="ILK3205" s="14"/>
      <c r="ILL3205" s="14"/>
      <c r="ILM3205" s="14"/>
      <c r="ILN3205" s="14"/>
      <c r="ILO3205" s="14"/>
      <c r="ILP3205" s="14"/>
      <c r="ILQ3205" s="14"/>
      <c r="ILR3205" s="14"/>
      <c r="ILS3205" s="14"/>
      <c r="ILT3205" s="14"/>
      <c r="ILU3205" s="14"/>
      <c r="ILV3205" s="14"/>
      <c r="ILW3205" s="14"/>
      <c r="ILX3205" s="14"/>
      <c r="ILY3205" s="14"/>
      <c r="ILZ3205" s="14"/>
      <c r="IMA3205" s="14"/>
      <c r="IMB3205" s="14"/>
      <c r="IMC3205" s="14"/>
      <c r="IMD3205" s="14"/>
      <c r="IME3205" s="14"/>
      <c r="IMF3205" s="14"/>
      <c r="IMG3205" s="14"/>
      <c r="IMH3205" s="14"/>
      <c r="IMI3205" s="14"/>
      <c r="IMJ3205" s="14"/>
      <c r="IMK3205" s="14"/>
      <c r="IML3205" s="14"/>
      <c r="IMM3205" s="14"/>
      <c r="IMN3205" s="14"/>
      <c r="IMO3205" s="14"/>
      <c r="IMP3205" s="14"/>
      <c r="IMQ3205" s="14"/>
      <c r="IMR3205" s="14"/>
      <c r="IMS3205" s="14"/>
      <c r="IMT3205" s="14"/>
      <c r="IMU3205" s="14"/>
      <c r="IMV3205" s="14"/>
      <c r="IMW3205" s="14"/>
      <c r="IMX3205" s="14"/>
      <c r="IMY3205" s="14"/>
      <c r="IMZ3205" s="14"/>
      <c r="INA3205" s="14"/>
      <c r="INB3205" s="14"/>
      <c r="INC3205" s="14"/>
      <c r="IND3205" s="14"/>
      <c r="INE3205" s="14"/>
      <c r="INF3205" s="14"/>
      <c r="ING3205" s="14"/>
      <c r="INH3205" s="14"/>
      <c r="INI3205" s="14"/>
      <c r="INJ3205" s="14"/>
      <c r="INK3205" s="14"/>
      <c r="INL3205" s="14"/>
      <c r="INM3205" s="14"/>
      <c r="INN3205" s="14"/>
      <c r="INO3205" s="14"/>
      <c r="INP3205" s="14"/>
      <c r="INQ3205" s="14"/>
      <c r="INR3205" s="14"/>
      <c r="INS3205" s="14"/>
      <c r="INT3205" s="14"/>
      <c r="INU3205" s="14"/>
      <c r="INV3205" s="14"/>
      <c r="INW3205" s="14"/>
      <c r="INX3205" s="14"/>
      <c r="INY3205" s="14"/>
      <c r="INZ3205" s="14"/>
      <c r="IOA3205" s="14"/>
      <c r="IOB3205" s="14"/>
      <c r="IOC3205" s="14"/>
      <c r="IOD3205" s="14"/>
      <c r="IOE3205" s="14"/>
      <c r="IOF3205" s="14"/>
      <c r="IOG3205" s="14"/>
      <c r="IOH3205" s="14"/>
      <c r="IOI3205" s="14"/>
      <c r="IOJ3205" s="14"/>
      <c r="IOK3205" s="14"/>
      <c r="IOL3205" s="14"/>
      <c r="IOM3205" s="14"/>
      <c r="ION3205" s="14"/>
      <c r="IOO3205" s="14"/>
      <c r="IOP3205" s="14"/>
      <c r="IOQ3205" s="14"/>
      <c r="IOR3205" s="14"/>
      <c r="IOS3205" s="14"/>
      <c r="IOT3205" s="14"/>
      <c r="IOU3205" s="14"/>
      <c r="IOV3205" s="14"/>
      <c r="IOW3205" s="14"/>
      <c r="IOX3205" s="14"/>
      <c r="IOY3205" s="14"/>
      <c r="IOZ3205" s="14"/>
      <c r="IPA3205" s="14"/>
      <c r="IPB3205" s="14"/>
      <c r="IPC3205" s="14"/>
      <c r="IPD3205" s="14"/>
      <c r="IPE3205" s="14"/>
      <c r="IPF3205" s="14"/>
      <c r="IPG3205" s="14"/>
      <c r="IPH3205" s="14"/>
      <c r="IPI3205" s="14"/>
      <c r="IPJ3205" s="14"/>
      <c r="IPK3205" s="14"/>
      <c r="IPL3205" s="14"/>
      <c r="IPM3205" s="14"/>
      <c r="IPN3205" s="14"/>
      <c r="IPO3205" s="14"/>
      <c r="IPP3205" s="14"/>
      <c r="IPQ3205" s="14"/>
      <c r="IPR3205" s="14"/>
      <c r="IPS3205" s="14"/>
      <c r="IPT3205" s="14"/>
      <c r="IPU3205" s="14"/>
      <c r="IPV3205" s="14"/>
      <c r="IPW3205" s="14"/>
      <c r="IPX3205" s="14"/>
      <c r="IPY3205" s="14"/>
      <c r="IPZ3205" s="14"/>
      <c r="IQA3205" s="14"/>
      <c r="IQB3205" s="14"/>
      <c r="IQC3205" s="14"/>
      <c r="IQD3205" s="14"/>
      <c r="IQE3205" s="14"/>
      <c r="IQF3205" s="14"/>
      <c r="IQG3205" s="14"/>
      <c r="IQH3205" s="14"/>
      <c r="IQI3205" s="14"/>
      <c r="IQJ3205" s="14"/>
      <c r="IQK3205" s="14"/>
      <c r="IQL3205" s="14"/>
      <c r="IQM3205" s="14"/>
      <c r="IQN3205" s="14"/>
      <c r="IQO3205" s="14"/>
      <c r="IQP3205" s="14"/>
      <c r="IQQ3205" s="14"/>
      <c r="IQR3205" s="14"/>
      <c r="IQS3205" s="14"/>
      <c r="IQT3205" s="14"/>
      <c r="IQU3205" s="14"/>
      <c r="IQV3205" s="14"/>
      <c r="IQW3205" s="14"/>
      <c r="IQX3205" s="14"/>
      <c r="IQY3205" s="14"/>
      <c r="IQZ3205" s="14"/>
      <c r="IRA3205" s="14"/>
      <c r="IRB3205" s="14"/>
      <c r="IRC3205" s="14"/>
      <c r="IRD3205" s="14"/>
      <c r="IRE3205" s="14"/>
      <c r="IRF3205" s="14"/>
      <c r="IRG3205" s="14"/>
      <c r="IRH3205" s="14"/>
      <c r="IRI3205" s="14"/>
      <c r="IRJ3205" s="14"/>
      <c r="IRK3205" s="14"/>
      <c r="IRL3205" s="14"/>
      <c r="IRM3205" s="14"/>
      <c r="IRN3205" s="14"/>
      <c r="IRO3205" s="14"/>
      <c r="IRP3205" s="14"/>
      <c r="IRQ3205" s="14"/>
      <c r="IRR3205" s="14"/>
      <c r="IRS3205" s="14"/>
      <c r="IRT3205" s="14"/>
      <c r="IRU3205" s="14"/>
      <c r="IRV3205" s="14"/>
      <c r="IRW3205" s="14"/>
      <c r="IRX3205" s="14"/>
      <c r="IRY3205" s="14"/>
      <c r="IRZ3205" s="14"/>
      <c r="ISA3205" s="14"/>
      <c r="ISB3205" s="14"/>
      <c r="ISC3205" s="14"/>
      <c r="ISD3205" s="14"/>
      <c r="ISE3205" s="14"/>
      <c r="ISF3205" s="14"/>
      <c r="ISG3205" s="14"/>
      <c r="ISH3205" s="14"/>
      <c r="ISI3205" s="14"/>
      <c r="ISJ3205" s="14"/>
      <c r="ISK3205" s="14"/>
      <c r="ISL3205" s="14"/>
      <c r="ISM3205" s="14"/>
      <c r="ISN3205" s="14"/>
      <c r="ISO3205" s="14"/>
      <c r="ISP3205" s="14"/>
      <c r="ISQ3205" s="14"/>
      <c r="ISR3205" s="14"/>
      <c r="ISS3205" s="14"/>
      <c r="IST3205" s="14"/>
      <c r="ISU3205" s="14"/>
      <c r="ISV3205" s="14"/>
      <c r="ISW3205" s="14"/>
      <c r="ISX3205" s="14"/>
      <c r="ISY3205" s="14"/>
      <c r="ISZ3205" s="14"/>
      <c r="ITA3205" s="14"/>
      <c r="ITB3205" s="14"/>
      <c r="ITC3205" s="14"/>
      <c r="ITD3205" s="14"/>
      <c r="ITE3205" s="14"/>
      <c r="ITF3205" s="14"/>
      <c r="ITG3205" s="14"/>
      <c r="ITH3205" s="14"/>
      <c r="ITI3205" s="14"/>
      <c r="ITJ3205" s="14"/>
      <c r="ITK3205" s="14"/>
      <c r="ITL3205" s="14"/>
      <c r="ITM3205" s="14"/>
      <c r="ITN3205" s="14"/>
      <c r="ITO3205" s="14"/>
      <c r="ITP3205" s="14"/>
      <c r="ITQ3205" s="14"/>
      <c r="ITR3205" s="14"/>
      <c r="ITS3205" s="14"/>
      <c r="ITT3205" s="14"/>
      <c r="ITU3205" s="14"/>
      <c r="ITV3205" s="14"/>
      <c r="ITW3205" s="14"/>
      <c r="ITX3205" s="14"/>
      <c r="ITY3205" s="14"/>
      <c r="ITZ3205" s="14"/>
      <c r="IUA3205" s="14"/>
      <c r="IUB3205" s="14"/>
      <c r="IUC3205" s="14"/>
      <c r="IUD3205" s="14"/>
      <c r="IUE3205" s="14"/>
      <c r="IUF3205" s="14"/>
      <c r="IUG3205" s="14"/>
      <c r="IUH3205" s="14"/>
      <c r="IUI3205" s="14"/>
      <c r="IUJ3205" s="14"/>
      <c r="IUK3205" s="14"/>
      <c r="IUL3205" s="14"/>
      <c r="IUM3205" s="14"/>
      <c r="IUN3205" s="14"/>
      <c r="IUO3205" s="14"/>
      <c r="IUP3205" s="14"/>
      <c r="IUQ3205" s="14"/>
      <c r="IUR3205" s="14"/>
      <c r="IUS3205" s="14"/>
      <c r="IUT3205" s="14"/>
      <c r="IUU3205" s="14"/>
      <c r="IUV3205" s="14"/>
      <c r="IUW3205" s="14"/>
      <c r="IUX3205" s="14"/>
      <c r="IUY3205" s="14"/>
      <c r="IUZ3205" s="14"/>
      <c r="IVA3205" s="14"/>
      <c r="IVB3205" s="14"/>
      <c r="IVC3205" s="14"/>
      <c r="IVD3205" s="14"/>
      <c r="IVE3205" s="14"/>
      <c r="IVF3205" s="14"/>
      <c r="IVG3205" s="14"/>
      <c r="IVH3205" s="14"/>
      <c r="IVI3205" s="14"/>
      <c r="IVJ3205" s="14"/>
      <c r="IVK3205" s="14"/>
      <c r="IVL3205" s="14"/>
      <c r="IVM3205" s="14"/>
      <c r="IVN3205" s="14"/>
      <c r="IVO3205" s="14"/>
      <c r="IVP3205" s="14"/>
      <c r="IVQ3205" s="14"/>
      <c r="IVR3205" s="14"/>
      <c r="IVS3205" s="14"/>
      <c r="IVT3205" s="14"/>
      <c r="IVU3205" s="14"/>
      <c r="IVV3205" s="14"/>
      <c r="IVW3205" s="14"/>
      <c r="IVX3205" s="14"/>
      <c r="IVY3205" s="14"/>
      <c r="IVZ3205" s="14"/>
      <c r="IWA3205" s="14"/>
      <c r="IWB3205" s="14"/>
      <c r="IWC3205" s="14"/>
      <c r="IWD3205" s="14"/>
      <c r="IWE3205" s="14"/>
      <c r="IWF3205" s="14"/>
      <c r="IWG3205" s="14"/>
      <c r="IWH3205" s="14"/>
      <c r="IWI3205" s="14"/>
      <c r="IWJ3205" s="14"/>
      <c r="IWK3205" s="14"/>
      <c r="IWL3205" s="14"/>
      <c r="IWM3205" s="14"/>
      <c r="IWN3205" s="14"/>
      <c r="IWO3205" s="14"/>
      <c r="IWP3205" s="14"/>
      <c r="IWQ3205" s="14"/>
      <c r="IWR3205" s="14"/>
      <c r="IWS3205" s="14"/>
      <c r="IWT3205" s="14"/>
      <c r="IWU3205" s="14"/>
      <c r="IWV3205" s="14"/>
      <c r="IWW3205" s="14"/>
      <c r="IWX3205" s="14"/>
      <c r="IWY3205" s="14"/>
      <c r="IWZ3205" s="14"/>
      <c r="IXA3205" s="14"/>
      <c r="IXB3205" s="14"/>
      <c r="IXC3205" s="14"/>
      <c r="IXD3205" s="14"/>
      <c r="IXE3205" s="14"/>
      <c r="IXF3205" s="14"/>
      <c r="IXG3205" s="14"/>
      <c r="IXH3205" s="14"/>
      <c r="IXI3205" s="14"/>
      <c r="IXJ3205" s="14"/>
      <c r="IXK3205" s="14"/>
      <c r="IXL3205" s="14"/>
      <c r="IXM3205" s="14"/>
      <c r="IXN3205" s="14"/>
      <c r="IXO3205" s="14"/>
      <c r="IXP3205" s="14"/>
      <c r="IXQ3205" s="14"/>
      <c r="IXR3205" s="14"/>
      <c r="IXS3205" s="14"/>
      <c r="IXT3205" s="14"/>
      <c r="IXU3205" s="14"/>
      <c r="IXV3205" s="14"/>
      <c r="IXW3205" s="14"/>
      <c r="IXX3205" s="14"/>
      <c r="IXY3205" s="14"/>
      <c r="IXZ3205" s="14"/>
      <c r="IYA3205" s="14"/>
      <c r="IYB3205" s="14"/>
      <c r="IYC3205" s="14"/>
      <c r="IYD3205" s="14"/>
      <c r="IYE3205" s="14"/>
      <c r="IYF3205" s="14"/>
      <c r="IYG3205" s="14"/>
      <c r="IYH3205" s="14"/>
      <c r="IYI3205" s="14"/>
      <c r="IYJ3205" s="14"/>
      <c r="IYK3205" s="14"/>
      <c r="IYL3205" s="14"/>
      <c r="IYM3205" s="14"/>
      <c r="IYN3205" s="14"/>
      <c r="IYO3205" s="14"/>
      <c r="IYP3205" s="14"/>
      <c r="IYQ3205" s="14"/>
      <c r="IYR3205" s="14"/>
      <c r="IYS3205" s="14"/>
      <c r="IYT3205" s="14"/>
      <c r="IYU3205" s="14"/>
      <c r="IYV3205" s="14"/>
      <c r="IYW3205" s="14"/>
      <c r="IYX3205" s="14"/>
      <c r="IYY3205" s="14"/>
      <c r="IYZ3205" s="14"/>
      <c r="IZA3205" s="14"/>
      <c r="IZB3205" s="14"/>
      <c r="IZC3205" s="14"/>
      <c r="IZD3205" s="14"/>
      <c r="IZE3205" s="14"/>
      <c r="IZF3205" s="14"/>
      <c r="IZG3205" s="14"/>
      <c r="IZH3205" s="14"/>
      <c r="IZI3205" s="14"/>
      <c r="IZJ3205" s="14"/>
      <c r="IZK3205" s="14"/>
      <c r="IZL3205" s="14"/>
      <c r="IZM3205" s="14"/>
      <c r="IZN3205" s="14"/>
      <c r="IZO3205" s="14"/>
      <c r="IZP3205" s="14"/>
      <c r="IZQ3205" s="14"/>
      <c r="IZR3205" s="14"/>
      <c r="IZS3205" s="14"/>
      <c r="IZT3205" s="14"/>
      <c r="IZU3205" s="14"/>
      <c r="IZV3205" s="14"/>
      <c r="IZW3205" s="14"/>
      <c r="IZX3205" s="14"/>
      <c r="IZY3205" s="14"/>
      <c r="IZZ3205" s="14"/>
      <c r="JAA3205" s="14"/>
      <c r="JAB3205" s="14"/>
      <c r="JAC3205" s="14"/>
      <c r="JAD3205" s="14"/>
      <c r="JAE3205" s="14"/>
      <c r="JAF3205" s="14"/>
      <c r="JAG3205" s="14"/>
      <c r="JAH3205" s="14"/>
      <c r="JAI3205" s="14"/>
      <c r="JAJ3205" s="14"/>
      <c r="JAK3205" s="14"/>
      <c r="JAL3205" s="14"/>
      <c r="JAM3205" s="14"/>
      <c r="JAN3205" s="14"/>
      <c r="JAO3205" s="14"/>
      <c r="JAP3205" s="14"/>
      <c r="JAQ3205" s="14"/>
      <c r="JAR3205" s="14"/>
      <c r="JAS3205" s="14"/>
      <c r="JAT3205" s="14"/>
      <c r="JAU3205" s="14"/>
      <c r="JAV3205" s="14"/>
      <c r="JAW3205" s="14"/>
      <c r="JAX3205" s="14"/>
      <c r="JAY3205" s="14"/>
      <c r="JAZ3205" s="14"/>
      <c r="JBA3205" s="14"/>
      <c r="JBB3205" s="14"/>
      <c r="JBC3205" s="14"/>
      <c r="JBD3205" s="14"/>
      <c r="JBE3205" s="14"/>
      <c r="JBF3205" s="14"/>
      <c r="JBG3205" s="14"/>
      <c r="JBH3205" s="14"/>
      <c r="JBI3205" s="14"/>
      <c r="JBJ3205" s="14"/>
      <c r="JBK3205" s="14"/>
      <c r="JBL3205" s="14"/>
      <c r="JBM3205" s="14"/>
      <c r="JBN3205" s="14"/>
      <c r="JBO3205" s="14"/>
      <c r="JBP3205" s="14"/>
      <c r="JBQ3205" s="14"/>
      <c r="JBR3205" s="14"/>
      <c r="JBS3205" s="14"/>
      <c r="JBT3205" s="14"/>
      <c r="JBU3205" s="14"/>
      <c r="JBV3205" s="14"/>
      <c r="JBW3205" s="14"/>
      <c r="JBX3205" s="14"/>
      <c r="JBY3205" s="14"/>
      <c r="JBZ3205" s="14"/>
      <c r="JCA3205" s="14"/>
      <c r="JCB3205" s="14"/>
      <c r="JCC3205" s="14"/>
      <c r="JCD3205" s="14"/>
      <c r="JCE3205" s="14"/>
      <c r="JCF3205" s="14"/>
      <c r="JCG3205" s="14"/>
      <c r="JCH3205" s="14"/>
      <c r="JCI3205" s="14"/>
      <c r="JCJ3205" s="14"/>
      <c r="JCK3205" s="14"/>
      <c r="JCL3205" s="14"/>
      <c r="JCM3205" s="14"/>
      <c r="JCN3205" s="14"/>
      <c r="JCO3205" s="14"/>
      <c r="JCP3205" s="14"/>
      <c r="JCQ3205" s="14"/>
      <c r="JCR3205" s="14"/>
      <c r="JCS3205" s="14"/>
      <c r="JCT3205" s="14"/>
      <c r="JCU3205" s="14"/>
      <c r="JCV3205" s="14"/>
      <c r="JCW3205" s="14"/>
      <c r="JCX3205" s="14"/>
      <c r="JCY3205" s="14"/>
      <c r="JCZ3205" s="14"/>
      <c r="JDA3205" s="14"/>
      <c r="JDB3205" s="14"/>
      <c r="JDC3205" s="14"/>
      <c r="JDD3205" s="14"/>
      <c r="JDE3205" s="14"/>
      <c r="JDF3205" s="14"/>
      <c r="JDG3205" s="14"/>
      <c r="JDH3205" s="14"/>
      <c r="JDI3205" s="14"/>
      <c r="JDJ3205" s="14"/>
      <c r="JDK3205" s="14"/>
      <c r="JDL3205" s="14"/>
      <c r="JDM3205" s="14"/>
      <c r="JDN3205" s="14"/>
      <c r="JDO3205" s="14"/>
      <c r="JDP3205" s="14"/>
      <c r="JDQ3205" s="14"/>
      <c r="JDR3205" s="14"/>
      <c r="JDS3205" s="14"/>
      <c r="JDT3205" s="14"/>
      <c r="JDU3205" s="14"/>
      <c r="JDV3205" s="14"/>
      <c r="JDW3205" s="14"/>
      <c r="JDX3205" s="14"/>
      <c r="JDY3205" s="14"/>
      <c r="JDZ3205" s="14"/>
      <c r="JEA3205" s="14"/>
      <c r="JEB3205" s="14"/>
      <c r="JEC3205" s="14"/>
      <c r="JED3205" s="14"/>
      <c r="JEE3205" s="14"/>
      <c r="JEF3205" s="14"/>
      <c r="JEG3205" s="14"/>
      <c r="JEH3205" s="14"/>
      <c r="JEI3205" s="14"/>
      <c r="JEJ3205" s="14"/>
      <c r="JEK3205" s="14"/>
      <c r="JEL3205" s="14"/>
      <c r="JEM3205" s="14"/>
      <c r="JEN3205" s="14"/>
      <c r="JEO3205" s="14"/>
      <c r="JEP3205" s="14"/>
      <c r="JEQ3205" s="14"/>
      <c r="JER3205" s="14"/>
      <c r="JES3205" s="14"/>
      <c r="JET3205" s="14"/>
      <c r="JEU3205" s="14"/>
      <c r="JEV3205" s="14"/>
      <c r="JEW3205" s="14"/>
      <c r="JEX3205" s="14"/>
      <c r="JEY3205" s="14"/>
      <c r="JEZ3205" s="14"/>
      <c r="JFA3205" s="14"/>
      <c r="JFB3205" s="14"/>
      <c r="JFC3205" s="14"/>
      <c r="JFD3205" s="14"/>
      <c r="JFE3205" s="14"/>
      <c r="JFF3205" s="14"/>
      <c r="JFG3205" s="14"/>
      <c r="JFH3205" s="14"/>
      <c r="JFI3205" s="14"/>
      <c r="JFJ3205" s="14"/>
      <c r="JFK3205" s="14"/>
      <c r="JFL3205" s="14"/>
      <c r="JFM3205" s="14"/>
      <c r="JFN3205" s="14"/>
      <c r="JFO3205" s="14"/>
      <c r="JFP3205" s="14"/>
      <c r="JFQ3205" s="14"/>
      <c r="JFR3205" s="14"/>
      <c r="JFS3205" s="14"/>
      <c r="JFT3205" s="14"/>
      <c r="JFU3205" s="14"/>
      <c r="JFV3205" s="14"/>
      <c r="JFW3205" s="14"/>
      <c r="JFX3205" s="14"/>
      <c r="JFY3205" s="14"/>
      <c r="JFZ3205" s="14"/>
      <c r="JGA3205" s="14"/>
      <c r="JGB3205" s="14"/>
      <c r="JGC3205" s="14"/>
      <c r="JGD3205" s="14"/>
      <c r="JGE3205" s="14"/>
      <c r="JGF3205" s="14"/>
      <c r="JGG3205" s="14"/>
      <c r="JGH3205" s="14"/>
      <c r="JGI3205" s="14"/>
      <c r="JGJ3205" s="14"/>
      <c r="JGK3205" s="14"/>
      <c r="JGL3205" s="14"/>
      <c r="JGM3205" s="14"/>
      <c r="JGN3205" s="14"/>
      <c r="JGO3205" s="14"/>
      <c r="JGP3205" s="14"/>
      <c r="JGQ3205" s="14"/>
      <c r="JGR3205" s="14"/>
      <c r="JGS3205" s="14"/>
      <c r="JGT3205" s="14"/>
      <c r="JGU3205" s="14"/>
      <c r="JGV3205" s="14"/>
      <c r="JGW3205" s="14"/>
      <c r="JGX3205" s="14"/>
      <c r="JGY3205" s="14"/>
      <c r="JGZ3205" s="14"/>
      <c r="JHA3205" s="14"/>
      <c r="JHB3205" s="14"/>
      <c r="JHC3205" s="14"/>
      <c r="JHD3205" s="14"/>
      <c r="JHE3205" s="14"/>
      <c r="JHF3205" s="14"/>
      <c r="JHG3205" s="14"/>
      <c r="JHH3205" s="14"/>
      <c r="JHI3205" s="14"/>
      <c r="JHJ3205" s="14"/>
      <c r="JHK3205" s="14"/>
      <c r="JHL3205" s="14"/>
      <c r="JHM3205" s="14"/>
      <c r="JHN3205" s="14"/>
      <c r="JHO3205" s="14"/>
      <c r="JHP3205" s="14"/>
      <c r="JHQ3205" s="14"/>
      <c r="JHR3205" s="14"/>
      <c r="JHS3205" s="14"/>
      <c r="JHT3205" s="14"/>
      <c r="JHU3205" s="14"/>
      <c r="JHV3205" s="14"/>
      <c r="JHW3205" s="14"/>
      <c r="JHX3205" s="14"/>
      <c r="JHY3205" s="14"/>
      <c r="JHZ3205" s="14"/>
      <c r="JIA3205" s="14"/>
      <c r="JIB3205" s="14"/>
      <c r="JIC3205" s="14"/>
      <c r="JID3205" s="14"/>
      <c r="JIE3205" s="14"/>
      <c r="JIF3205" s="14"/>
      <c r="JIG3205" s="14"/>
      <c r="JIH3205" s="14"/>
      <c r="JII3205" s="14"/>
      <c r="JIJ3205" s="14"/>
      <c r="JIK3205" s="14"/>
      <c r="JIL3205" s="14"/>
      <c r="JIM3205" s="14"/>
      <c r="JIN3205" s="14"/>
      <c r="JIO3205" s="14"/>
      <c r="JIP3205" s="14"/>
      <c r="JIQ3205" s="14"/>
      <c r="JIR3205" s="14"/>
      <c r="JIS3205" s="14"/>
      <c r="JIT3205" s="14"/>
      <c r="JIU3205" s="14"/>
      <c r="JIV3205" s="14"/>
      <c r="JIW3205" s="14"/>
      <c r="JIX3205" s="14"/>
      <c r="JIY3205" s="14"/>
      <c r="JIZ3205" s="14"/>
      <c r="JJA3205" s="14"/>
      <c r="JJB3205" s="14"/>
      <c r="JJC3205" s="14"/>
      <c r="JJD3205" s="14"/>
      <c r="JJE3205" s="14"/>
      <c r="JJF3205" s="14"/>
      <c r="JJG3205" s="14"/>
      <c r="JJH3205" s="14"/>
      <c r="JJI3205" s="14"/>
      <c r="JJJ3205" s="14"/>
      <c r="JJK3205" s="14"/>
      <c r="JJL3205" s="14"/>
      <c r="JJM3205" s="14"/>
      <c r="JJN3205" s="14"/>
      <c r="JJO3205" s="14"/>
      <c r="JJP3205" s="14"/>
      <c r="JJQ3205" s="14"/>
      <c r="JJR3205" s="14"/>
      <c r="JJS3205" s="14"/>
      <c r="JJT3205" s="14"/>
      <c r="JJU3205" s="14"/>
      <c r="JJV3205" s="14"/>
      <c r="JJW3205" s="14"/>
      <c r="JJX3205" s="14"/>
      <c r="JJY3205" s="14"/>
      <c r="JJZ3205" s="14"/>
      <c r="JKA3205" s="14"/>
      <c r="JKB3205" s="14"/>
      <c r="JKC3205" s="14"/>
      <c r="JKD3205" s="14"/>
      <c r="JKE3205" s="14"/>
      <c r="JKF3205" s="14"/>
      <c r="JKG3205" s="14"/>
      <c r="JKH3205" s="14"/>
      <c r="JKI3205" s="14"/>
      <c r="JKJ3205" s="14"/>
      <c r="JKK3205" s="14"/>
      <c r="JKL3205" s="14"/>
      <c r="JKM3205" s="14"/>
      <c r="JKN3205" s="14"/>
      <c r="JKO3205" s="14"/>
      <c r="JKP3205" s="14"/>
      <c r="JKQ3205" s="14"/>
      <c r="JKR3205" s="14"/>
      <c r="JKS3205" s="14"/>
      <c r="JKT3205" s="14"/>
      <c r="JKU3205" s="14"/>
      <c r="JKV3205" s="14"/>
      <c r="JKW3205" s="14"/>
      <c r="JKX3205" s="14"/>
      <c r="JKY3205" s="14"/>
      <c r="JKZ3205" s="14"/>
      <c r="JLA3205" s="14"/>
      <c r="JLB3205" s="14"/>
      <c r="JLC3205" s="14"/>
      <c r="JLD3205" s="14"/>
      <c r="JLE3205" s="14"/>
      <c r="JLF3205" s="14"/>
      <c r="JLG3205" s="14"/>
      <c r="JLH3205" s="14"/>
      <c r="JLI3205" s="14"/>
      <c r="JLJ3205" s="14"/>
      <c r="JLK3205" s="14"/>
      <c r="JLL3205" s="14"/>
      <c r="JLM3205" s="14"/>
      <c r="JLN3205" s="14"/>
      <c r="JLO3205" s="14"/>
      <c r="JLP3205" s="14"/>
      <c r="JLQ3205" s="14"/>
      <c r="JLR3205" s="14"/>
      <c r="JLS3205" s="14"/>
      <c r="JLT3205" s="14"/>
      <c r="JLU3205" s="14"/>
      <c r="JLV3205" s="14"/>
      <c r="JLW3205" s="14"/>
      <c r="JLX3205" s="14"/>
      <c r="JLY3205" s="14"/>
      <c r="JLZ3205" s="14"/>
      <c r="JMA3205" s="14"/>
      <c r="JMB3205" s="14"/>
      <c r="JMC3205" s="14"/>
      <c r="JMD3205" s="14"/>
      <c r="JME3205" s="14"/>
      <c r="JMF3205" s="14"/>
      <c r="JMG3205" s="14"/>
      <c r="JMH3205" s="14"/>
      <c r="JMI3205" s="14"/>
      <c r="JMJ3205" s="14"/>
      <c r="JMK3205" s="14"/>
      <c r="JML3205" s="14"/>
      <c r="JMM3205" s="14"/>
      <c r="JMN3205" s="14"/>
      <c r="JMO3205" s="14"/>
      <c r="JMP3205" s="14"/>
      <c r="JMQ3205" s="14"/>
      <c r="JMR3205" s="14"/>
      <c r="JMS3205" s="14"/>
      <c r="JMT3205" s="14"/>
      <c r="JMU3205" s="14"/>
      <c r="JMV3205" s="14"/>
      <c r="JMW3205" s="14"/>
      <c r="JMX3205" s="14"/>
      <c r="JMY3205" s="14"/>
      <c r="JMZ3205" s="14"/>
      <c r="JNA3205" s="14"/>
      <c r="JNB3205" s="14"/>
      <c r="JNC3205" s="14"/>
      <c r="JND3205" s="14"/>
      <c r="JNE3205" s="14"/>
      <c r="JNF3205" s="14"/>
      <c r="JNG3205" s="14"/>
      <c r="JNH3205" s="14"/>
      <c r="JNI3205" s="14"/>
      <c r="JNJ3205" s="14"/>
      <c r="JNK3205" s="14"/>
      <c r="JNL3205" s="14"/>
      <c r="JNM3205" s="14"/>
      <c r="JNN3205" s="14"/>
      <c r="JNO3205" s="14"/>
      <c r="JNP3205" s="14"/>
      <c r="JNQ3205" s="14"/>
      <c r="JNR3205" s="14"/>
      <c r="JNS3205" s="14"/>
      <c r="JNT3205" s="14"/>
      <c r="JNU3205" s="14"/>
      <c r="JNV3205" s="14"/>
      <c r="JNW3205" s="14"/>
      <c r="JNX3205" s="14"/>
      <c r="JNY3205" s="14"/>
      <c r="JNZ3205" s="14"/>
      <c r="JOA3205" s="14"/>
      <c r="JOB3205" s="14"/>
      <c r="JOC3205" s="14"/>
      <c r="JOD3205" s="14"/>
      <c r="JOE3205" s="14"/>
      <c r="JOF3205" s="14"/>
      <c r="JOG3205" s="14"/>
      <c r="JOH3205" s="14"/>
      <c r="JOI3205" s="14"/>
      <c r="JOJ3205" s="14"/>
      <c r="JOK3205" s="14"/>
      <c r="JOL3205" s="14"/>
      <c r="JOM3205" s="14"/>
      <c r="JON3205" s="14"/>
      <c r="JOO3205" s="14"/>
      <c r="JOP3205" s="14"/>
      <c r="JOQ3205" s="14"/>
      <c r="JOR3205" s="14"/>
      <c r="JOS3205" s="14"/>
      <c r="JOT3205" s="14"/>
      <c r="JOU3205" s="14"/>
      <c r="JOV3205" s="14"/>
      <c r="JOW3205" s="14"/>
      <c r="JOX3205" s="14"/>
      <c r="JOY3205" s="14"/>
      <c r="JOZ3205" s="14"/>
      <c r="JPA3205" s="14"/>
      <c r="JPB3205" s="14"/>
      <c r="JPC3205" s="14"/>
      <c r="JPD3205" s="14"/>
      <c r="JPE3205" s="14"/>
      <c r="JPF3205" s="14"/>
      <c r="JPG3205" s="14"/>
      <c r="JPH3205" s="14"/>
      <c r="JPI3205" s="14"/>
      <c r="JPJ3205" s="14"/>
      <c r="JPK3205" s="14"/>
      <c r="JPL3205" s="14"/>
      <c r="JPM3205" s="14"/>
      <c r="JPN3205" s="14"/>
      <c r="JPO3205" s="14"/>
      <c r="JPP3205" s="14"/>
      <c r="JPQ3205" s="14"/>
      <c r="JPR3205" s="14"/>
      <c r="JPS3205" s="14"/>
      <c r="JPT3205" s="14"/>
      <c r="JPU3205" s="14"/>
      <c r="JPV3205" s="14"/>
      <c r="JPW3205" s="14"/>
      <c r="JPX3205" s="14"/>
      <c r="JPY3205" s="14"/>
      <c r="JPZ3205" s="14"/>
      <c r="JQA3205" s="14"/>
      <c r="JQB3205" s="14"/>
      <c r="JQC3205" s="14"/>
      <c r="JQD3205" s="14"/>
      <c r="JQE3205" s="14"/>
      <c r="JQF3205" s="14"/>
      <c r="JQG3205" s="14"/>
      <c r="JQH3205" s="14"/>
      <c r="JQI3205" s="14"/>
      <c r="JQJ3205" s="14"/>
      <c r="JQK3205" s="14"/>
      <c r="JQL3205" s="14"/>
      <c r="JQM3205" s="14"/>
      <c r="JQN3205" s="14"/>
      <c r="JQO3205" s="14"/>
      <c r="JQP3205" s="14"/>
      <c r="JQQ3205" s="14"/>
      <c r="JQR3205" s="14"/>
      <c r="JQS3205" s="14"/>
      <c r="JQT3205" s="14"/>
      <c r="JQU3205" s="14"/>
      <c r="JQV3205" s="14"/>
      <c r="JQW3205" s="14"/>
      <c r="JQX3205" s="14"/>
      <c r="JQY3205" s="14"/>
      <c r="JQZ3205" s="14"/>
      <c r="JRA3205" s="14"/>
      <c r="JRB3205" s="14"/>
      <c r="JRC3205" s="14"/>
      <c r="JRD3205" s="14"/>
      <c r="JRE3205" s="14"/>
      <c r="JRF3205" s="14"/>
      <c r="JRG3205" s="14"/>
      <c r="JRH3205" s="14"/>
      <c r="JRI3205" s="14"/>
      <c r="JRJ3205" s="14"/>
      <c r="JRK3205" s="14"/>
      <c r="JRL3205" s="14"/>
      <c r="JRM3205" s="14"/>
      <c r="JRN3205" s="14"/>
      <c r="JRO3205" s="14"/>
      <c r="JRP3205" s="14"/>
      <c r="JRQ3205" s="14"/>
      <c r="JRR3205" s="14"/>
      <c r="JRS3205" s="14"/>
      <c r="JRT3205" s="14"/>
      <c r="JRU3205" s="14"/>
      <c r="JRV3205" s="14"/>
      <c r="JRW3205" s="14"/>
      <c r="JRX3205" s="14"/>
      <c r="JRY3205" s="14"/>
      <c r="JRZ3205" s="14"/>
      <c r="JSA3205" s="14"/>
      <c r="JSB3205" s="14"/>
      <c r="JSC3205" s="14"/>
      <c r="JSD3205" s="14"/>
      <c r="JSE3205" s="14"/>
      <c r="JSF3205" s="14"/>
      <c r="JSG3205" s="14"/>
      <c r="JSH3205" s="14"/>
      <c r="JSI3205" s="14"/>
      <c r="JSJ3205" s="14"/>
      <c r="JSK3205" s="14"/>
      <c r="JSL3205" s="14"/>
      <c r="JSM3205" s="14"/>
      <c r="JSN3205" s="14"/>
      <c r="JSO3205" s="14"/>
      <c r="JSP3205" s="14"/>
      <c r="JSQ3205" s="14"/>
      <c r="JSR3205" s="14"/>
      <c r="JSS3205" s="14"/>
      <c r="JST3205" s="14"/>
      <c r="JSU3205" s="14"/>
      <c r="JSV3205" s="14"/>
      <c r="JSW3205" s="14"/>
      <c r="JSX3205" s="14"/>
      <c r="JSY3205" s="14"/>
      <c r="JSZ3205" s="14"/>
      <c r="JTA3205" s="14"/>
      <c r="JTB3205" s="14"/>
      <c r="JTC3205" s="14"/>
      <c r="JTD3205" s="14"/>
      <c r="JTE3205" s="14"/>
      <c r="JTF3205" s="14"/>
      <c r="JTG3205" s="14"/>
      <c r="JTH3205" s="14"/>
      <c r="JTI3205" s="14"/>
      <c r="JTJ3205" s="14"/>
      <c r="JTK3205" s="14"/>
      <c r="JTL3205" s="14"/>
      <c r="JTM3205" s="14"/>
      <c r="JTN3205" s="14"/>
      <c r="JTO3205" s="14"/>
      <c r="JTP3205" s="14"/>
      <c r="JTQ3205" s="14"/>
      <c r="JTR3205" s="14"/>
      <c r="JTS3205" s="14"/>
      <c r="JTT3205" s="14"/>
      <c r="JTU3205" s="14"/>
      <c r="JTV3205" s="14"/>
      <c r="JTW3205" s="14"/>
      <c r="JTX3205" s="14"/>
      <c r="JTY3205" s="14"/>
      <c r="JTZ3205" s="14"/>
      <c r="JUA3205" s="14"/>
      <c r="JUB3205" s="14"/>
      <c r="JUC3205" s="14"/>
      <c r="JUD3205" s="14"/>
      <c r="JUE3205" s="14"/>
      <c r="JUF3205" s="14"/>
      <c r="JUG3205" s="14"/>
      <c r="JUH3205" s="14"/>
      <c r="JUI3205" s="14"/>
      <c r="JUJ3205" s="14"/>
      <c r="JUK3205" s="14"/>
      <c r="JUL3205" s="14"/>
      <c r="JUM3205" s="14"/>
      <c r="JUN3205" s="14"/>
      <c r="JUO3205" s="14"/>
      <c r="JUP3205" s="14"/>
      <c r="JUQ3205" s="14"/>
      <c r="JUR3205" s="14"/>
      <c r="JUS3205" s="14"/>
      <c r="JUT3205" s="14"/>
      <c r="JUU3205" s="14"/>
      <c r="JUV3205" s="14"/>
      <c r="JUW3205" s="14"/>
      <c r="JUX3205" s="14"/>
      <c r="JUY3205" s="14"/>
      <c r="JUZ3205" s="14"/>
      <c r="JVA3205" s="14"/>
      <c r="JVB3205" s="14"/>
      <c r="JVC3205" s="14"/>
      <c r="JVD3205" s="14"/>
      <c r="JVE3205" s="14"/>
      <c r="JVF3205" s="14"/>
      <c r="JVG3205" s="14"/>
      <c r="JVH3205" s="14"/>
      <c r="JVI3205" s="14"/>
      <c r="JVJ3205" s="14"/>
      <c r="JVK3205" s="14"/>
      <c r="JVL3205" s="14"/>
      <c r="JVM3205" s="14"/>
      <c r="JVN3205" s="14"/>
      <c r="JVO3205" s="14"/>
      <c r="JVP3205" s="14"/>
      <c r="JVQ3205" s="14"/>
      <c r="JVR3205" s="14"/>
      <c r="JVS3205" s="14"/>
      <c r="JVT3205" s="14"/>
      <c r="JVU3205" s="14"/>
      <c r="JVV3205" s="14"/>
      <c r="JVW3205" s="14"/>
      <c r="JVX3205" s="14"/>
      <c r="JVY3205" s="14"/>
      <c r="JVZ3205" s="14"/>
      <c r="JWA3205" s="14"/>
      <c r="JWB3205" s="14"/>
      <c r="JWC3205" s="14"/>
      <c r="JWD3205" s="14"/>
      <c r="JWE3205" s="14"/>
      <c r="JWF3205" s="14"/>
      <c r="JWG3205" s="14"/>
      <c r="JWH3205" s="14"/>
      <c r="JWI3205" s="14"/>
      <c r="JWJ3205" s="14"/>
      <c r="JWK3205" s="14"/>
      <c r="JWL3205" s="14"/>
      <c r="JWM3205" s="14"/>
      <c r="JWN3205" s="14"/>
      <c r="JWO3205" s="14"/>
      <c r="JWP3205" s="14"/>
      <c r="JWQ3205" s="14"/>
      <c r="JWR3205" s="14"/>
      <c r="JWS3205" s="14"/>
      <c r="JWT3205" s="14"/>
      <c r="JWU3205" s="14"/>
      <c r="JWV3205" s="14"/>
      <c r="JWW3205" s="14"/>
      <c r="JWX3205" s="14"/>
      <c r="JWY3205" s="14"/>
      <c r="JWZ3205" s="14"/>
      <c r="JXA3205" s="14"/>
      <c r="JXB3205" s="14"/>
      <c r="JXC3205" s="14"/>
      <c r="JXD3205" s="14"/>
      <c r="JXE3205" s="14"/>
      <c r="JXF3205" s="14"/>
      <c r="JXG3205" s="14"/>
      <c r="JXH3205" s="14"/>
      <c r="JXI3205" s="14"/>
      <c r="JXJ3205" s="14"/>
      <c r="JXK3205" s="14"/>
      <c r="JXL3205" s="14"/>
      <c r="JXM3205" s="14"/>
      <c r="JXN3205" s="14"/>
      <c r="JXO3205" s="14"/>
      <c r="JXP3205" s="14"/>
      <c r="JXQ3205" s="14"/>
      <c r="JXR3205" s="14"/>
      <c r="JXS3205" s="14"/>
      <c r="JXT3205" s="14"/>
      <c r="JXU3205" s="14"/>
      <c r="JXV3205" s="14"/>
      <c r="JXW3205" s="14"/>
      <c r="JXX3205" s="14"/>
      <c r="JXY3205" s="14"/>
      <c r="JXZ3205" s="14"/>
      <c r="JYA3205" s="14"/>
      <c r="JYB3205" s="14"/>
      <c r="JYC3205" s="14"/>
      <c r="JYD3205" s="14"/>
      <c r="JYE3205" s="14"/>
      <c r="JYF3205" s="14"/>
      <c r="JYG3205" s="14"/>
      <c r="JYH3205" s="14"/>
      <c r="JYI3205" s="14"/>
      <c r="JYJ3205" s="14"/>
      <c r="JYK3205" s="14"/>
      <c r="JYL3205" s="14"/>
      <c r="JYM3205" s="14"/>
      <c r="JYN3205" s="14"/>
      <c r="JYO3205" s="14"/>
      <c r="JYP3205" s="14"/>
      <c r="JYQ3205" s="14"/>
      <c r="JYR3205" s="14"/>
      <c r="JYS3205" s="14"/>
      <c r="JYT3205" s="14"/>
      <c r="JYU3205" s="14"/>
      <c r="JYV3205" s="14"/>
      <c r="JYW3205" s="14"/>
      <c r="JYX3205" s="14"/>
      <c r="JYY3205" s="14"/>
      <c r="JYZ3205" s="14"/>
      <c r="JZA3205" s="14"/>
      <c r="JZB3205" s="14"/>
      <c r="JZC3205" s="14"/>
      <c r="JZD3205" s="14"/>
      <c r="JZE3205" s="14"/>
      <c r="JZF3205" s="14"/>
      <c r="JZG3205" s="14"/>
      <c r="JZH3205" s="14"/>
      <c r="JZI3205" s="14"/>
      <c r="JZJ3205" s="14"/>
      <c r="JZK3205" s="14"/>
      <c r="JZL3205" s="14"/>
      <c r="JZM3205" s="14"/>
      <c r="JZN3205" s="14"/>
      <c r="JZO3205" s="14"/>
      <c r="JZP3205" s="14"/>
      <c r="JZQ3205" s="14"/>
      <c r="JZR3205" s="14"/>
      <c r="JZS3205" s="14"/>
      <c r="JZT3205" s="14"/>
      <c r="JZU3205" s="14"/>
      <c r="JZV3205" s="14"/>
      <c r="JZW3205" s="14"/>
      <c r="JZX3205" s="14"/>
      <c r="JZY3205" s="14"/>
      <c r="JZZ3205" s="14"/>
      <c r="KAA3205" s="14"/>
      <c r="KAB3205" s="14"/>
      <c r="KAC3205" s="14"/>
      <c r="KAD3205" s="14"/>
      <c r="KAE3205" s="14"/>
      <c r="KAF3205" s="14"/>
      <c r="KAG3205" s="14"/>
      <c r="KAH3205" s="14"/>
      <c r="KAI3205" s="14"/>
      <c r="KAJ3205" s="14"/>
      <c r="KAK3205" s="14"/>
      <c r="KAL3205" s="14"/>
      <c r="KAM3205" s="14"/>
      <c r="KAN3205" s="14"/>
      <c r="KAO3205" s="14"/>
      <c r="KAP3205" s="14"/>
      <c r="KAQ3205" s="14"/>
      <c r="KAR3205" s="14"/>
      <c r="KAS3205" s="14"/>
      <c r="KAT3205" s="14"/>
      <c r="KAU3205" s="14"/>
      <c r="KAV3205" s="14"/>
      <c r="KAW3205" s="14"/>
      <c r="KAX3205" s="14"/>
      <c r="KAY3205" s="14"/>
      <c r="KAZ3205" s="14"/>
      <c r="KBA3205" s="14"/>
      <c r="KBB3205" s="14"/>
      <c r="KBC3205" s="14"/>
      <c r="KBD3205" s="14"/>
      <c r="KBE3205" s="14"/>
      <c r="KBF3205" s="14"/>
      <c r="KBG3205" s="14"/>
      <c r="KBH3205" s="14"/>
      <c r="KBI3205" s="14"/>
      <c r="KBJ3205" s="14"/>
      <c r="KBK3205" s="14"/>
      <c r="KBL3205" s="14"/>
      <c r="KBM3205" s="14"/>
      <c r="KBN3205" s="14"/>
      <c r="KBO3205" s="14"/>
      <c r="KBP3205" s="14"/>
      <c r="KBQ3205" s="14"/>
      <c r="KBR3205" s="14"/>
      <c r="KBS3205" s="14"/>
      <c r="KBT3205" s="14"/>
      <c r="KBU3205" s="14"/>
      <c r="KBV3205" s="14"/>
      <c r="KBW3205" s="14"/>
      <c r="KBX3205" s="14"/>
      <c r="KBY3205" s="14"/>
      <c r="KBZ3205" s="14"/>
      <c r="KCA3205" s="14"/>
      <c r="KCB3205" s="14"/>
      <c r="KCC3205" s="14"/>
      <c r="KCD3205" s="14"/>
      <c r="KCE3205" s="14"/>
      <c r="KCF3205" s="14"/>
      <c r="KCG3205" s="14"/>
      <c r="KCH3205" s="14"/>
      <c r="KCI3205" s="14"/>
      <c r="KCJ3205" s="14"/>
      <c r="KCK3205" s="14"/>
      <c r="KCL3205" s="14"/>
      <c r="KCM3205" s="14"/>
      <c r="KCN3205" s="14"/>
      <c r="KCO3205" s="14"/>
      <c r="KCP3205" s="14"/>
      <c r="KCQ3205" s="14"/>
      <c r="KCR3205" s="14"/>
      <c r="KCS3205" s="14"/>
      <c r="KCT3205" s="14"/>
      <c r="KCU3205" s="14"/>
      <c r="KCV3205" s="14"/>
      <c r="KCW3205" s="14"/>
      <c r="KCX3205" s="14"/>
      <c r="KCY3205" s="14"/>
      <c r="KCZ3205" s="14"/>
      <c r="KDA3205" s="14"/>
      <c r="KDB3205" s="14"/>
      <c r="KDC3205" s="14"/>
      <c r="KDD3205" s="14"/>
      <c r="KDE3205" s="14"/>
      <c r="KDF3205" s="14"/>
      <c r="KDG3205" s="14"/>
      <c r="KDH3205" s="14"/>
      <c r="KDI3205" s="14"/>
      <c r="KDJ3205" s="14"/>
      <c r="KDK3205" s="14"/>
      <c r="KDL3205" s="14"/>
      <c r="KDM3205" s="14"/>
      <c r="KDN3205" s="14"/>
      <c r="KDO3205" s="14"/>
      <c r="KDP3205" s="14"/>
      <c r="KDQ3205" s="14"/>
      <c r="KDR3205" s="14"/>
      <c r="KDS3205" s="14"/>
      <c r="KDT3205" s="14"/>
      <c r="KDU3205" s="14"/>
      <c r="KDV3205" s="14"/>
      <c r="KDW3205" s="14"/>
      <c r="KDX3205" s="14"/>
      <c r="KDY3205" s="14"/>
      <c r="KDZ3205" s="14"/>
      <c r="KEA3205" s="14"/>
      <c r="KEB3205" s="14"/>
      <c r="KEC3205" s="14"/>
      <c r="KED3205" s="14"/>
      <c r="KEE3205" s="14"/>
      <c r="KEF3205" s="14"/>
      <c r="KEG3205" s="14"/>
      <c r="KEH3205" s="14"/>
      <c r="KEI3205" s="14"/>
      <c r="KEJ3205" s="14"/>
      <c r="KEK3205" s="14"/>
      <c r="KEL3205" s="14"/>
      <c r="KEM3205" s="14"/>
      <c r="KEN3205" s="14"/>
      <c r="KEO3205" s="14"/>
      <c r="KEP3205" s="14"/>
      <c r="KEQ3205" s="14"/>
      <c r="KER3205" s="14"/>
      <c r="KES3205" s="14"/>
      <c r="KET3205" s="14"/>
      <c r="KEU3205" s="14"/>
      <c r="KEV3205" s="14"/>
      <c r="KEW3205" s="14"/>
      <c r="KEX3205" s="14"/>
      <c r="KEY3205" s="14"/>
      <c r="KEZ3205" s="14"/>
      <c r="KFA3205" s="14"/>
      <c r="KFB3205" s="14"/>
      <c r="KFC3205" s="14"/>
      <c r="KFD3205" s="14"/>
      <c r="KFE3205" s="14"/>
      <c r="KFF3205" s="14"/>
      <c r="KFG3205" s="14"/>
      <c r="KFH3205" s="14"/>
      <c r="KFI3205" s="14"/>
      <c r="KFJ3205" s="14"/>
      <c r="KFK3205" s="14"/>
      <c r="KFL3205" s="14"/>
      <c r="KFM3205" s="14"/>
      <c r="KFN3205" s="14"/>
      <c r="KFO3205" s="14"/>
      <c r="KFP3205" s="14"/>
      <c r="KFQ3205" s="14"/>
      <c r="KFR3205" s="14"/>
      <c r="KFS3205" s="14"/>
      <c r="KFT3205" s="14"/>
      <c r="KFU3205" s="14"/>
      <c r="KFV3205" s="14"/>
      <c r="KFW3205" s="14"/>
      <c r="KFX3205" s="14"/>
      <c r="KFY3205" s="14"/>
      <c r="KFZ3205" s="14"/>
      <c r="KGA3205" s="14"/>
      <c r="KGB3205" s="14"/>
      <c r="KGC3205" s="14"/>
      <c r="KGD3205" s="14"/>
      <c r="KGE3205" s="14"/>
      <c r="KGF3205" s="14"/>
      <c r="KGG3205" s="14"/>
      <c r="KGH3205" s="14"/>
      <c r="KGI3205" s="14"/>
      <c r="KGJ3205" s="14"/>
      <c r="KGK3205" s="14"/>
      <c r="KGL3205" s="14"/>
      <c r="KGM3205" s="14"/>
      <c r="KGN3205" s="14"/>
      <c r="KGO3205" s="14"/>
      <c r="KGP3205" s="14"/>
      <c r="KGQ3205" s="14"/>
      <c r="KGR3205" s="14"/>
      <c r="KGS3205" s="14"/>
      <c r="KGT3205" s="14"/>
      <c r="KGU3205" s="14"/>
      <c r="KGV3205" s="14"/>
      <c r="KGW3205" s="14"/>
      <c r="KGX3205" s="14"/>
      <c r="KGY3205" s="14"/>
      <c r="KGZ3205" s="14"/>
      <c r="KHA3205" s="14"/>
      <c r="KHB3205" s="14"/>
      <c r="KHC3205" s="14"/>
      <c r="KHD3205" s="14"/>
      <c r="KHE3205" s="14"/>
      <c r="KHF3205" s="14"/>
      <c r="KHG3205" s="14"/>
      <c r="KHH3205" s="14"/>
      <c r="KHI3205" s="14"/>
      <c r="KHJ3205" s="14"/>
      <c r="KHK3205" s="14"/>
      <c r="KHL3205" s="14"/>
      <c r="KHM3205" s="14"/>
      <c r="KHN3205" s="14"/>
      <c r="KHO3205" s="14"/>
      <c r="KHP3205" s="14"/>
      <c r="KHQ3205" s="14"/>
      <c r="KHR3205" s="14"/>
      <c r="KHS3205" s="14"/>
      <c r="KHT3205" s="14"/>
      <c r="KHU3205" s="14"/>
      <c r="KHV3205" s="14"/>
      <c r="KHW3205" s="14"/>
      <c r="KHX3205" s="14"/>
      <c r="KHY3205" s="14"/>
      <c r="KHZ3205" s="14"/>
      <c r="KIA3205" s="14"/>
      <c r="KIB3205" s="14"/>
      <c r="KIC3205" s="14"/>
      <c r="KID3205" s="14"/>
      <c r="KIE3205" s="14"/>
      <c r="KIF3205" s="14"/>
      <c r="KIG3205" s="14"/>
      <c r="KIH3205" s="14"/>
      <c r="KII3205" s="14"/>
      <c r="KIJ3205" s="14"/>
      <c r="KIK3205" s="14"/>
      <c r="KIL3205" s="14"/>
      <c r="KIM3205" s="14"/>
      <c r="KIN3205" s="14"/>
      <c r="KIO3205" s="14"/>
      <c r="KIP3205" s="14"/>
      <c r="KIQ3205" s="14"/>
      <c r="KIR3205" s="14"/>
      <c r="KIS3205" s="14"/>
      <c r="KIT3205" s="14"/>
      <c r="KIU3205" s="14"/>
      <c r="KIV3205" s="14"/>
      <c r="KIW3205" s="14"/>
      <c r="KIX3205" s="14"/>
      <c r="KIY3205" s="14"/>
      <c r="KIZ3205" s="14"/>
      <c r="KJA3205" s="14"/>
      <c r="KJB3205" s="14"/>
      <c r="KJC3205" s="14"/>
      <c r="KJD3205" s="14"/>
      <c r="KJE3205" s="14"/>
      <c r="KJF3205" s="14"/>
      <c r="KJG3205" s="14"/>
      <c r="KJH3205" s="14"/>
      <c r="KJI3205" s="14"/>
      <c r="KJJ3205" s="14"/>
      <c r="KJK3205" s="14"/>
      <c r="KJL3205" s="14"/>
      <c r="KJM3205" s="14"/>
      <c r="KJN3205" s="14"/>
      <c r="KJO3205" s="14"/>
      <c r="KJP3205" s="14"/>
      <c r="KJQ3205" s="14"/>
      <c r="KJR3205" s="14"/>
      <c r="KJS3205" s="14"/>
      <c r="KJT3205" s="14"/>
      <c r="KJU3205" s="14"/>
      <c r="KJV3205" s="14"/>
      <c r="KJW3205" s="14"/>
      <c r="KJX3205" s="14"/>
      <c r="KJY3205" s="14"/>
      <c r="KJZ3205" s="14"/>
      <c r="KKA3205" s="14"/>
      <c r="KKB3205" s="14"/>
      <c r="KKC3205" s="14"/>
      <c r="KKD3205" s="14"/>
      <c r="KKE3205" s="14"/>
      <c r="KKF3205" s="14"/>
      <c r="KKG3205" s="14"/>
      <c r="KKH3205" s="14"/>
      <c r="KKI3205" s="14"/>
      <c r="KKJ3205" s="14"/>
      <c r="KKK3205" s="14"/>
      <c r="KKL3205" s="14"/>
      <c r="KKM3205" s="14"/>
      <c r="KKN3205" s="14"/>
      <c r="KKO3205" s="14"/>
      <c r="KKP3205" s="14"/>
      <c r="KKQ3205" s="14"/>
      <c r="KKR3205" s="14"/>
      <c r="KKS3205" s="14"/>
      <c r="KKT3205" s="14"/>
      <c r="KKU3205" s="14"/>
      <c r="KKV3205" s="14"/>
      <c r="KKW3205" s="14"/>
      <c r="KKX3205" s="14"/>
      <c r="KKY3205" s="14"/>
      <c r="KKZ3205" s="14"/>
      <c r="KLA3205" s="14"/>
      <c r="KLB3205" s="14"/>
      <c r="KLC3205" s="14"/>
      <c r="KLD3205" s="14"/>
      <c r="KLE3205" s="14"/>
      <c r="KLF3205" s="14"/>
      <c r="KLG3205" s="14"/>
      <c r="KLH3205" s="14"/>
      <c r="KLI3205" s="14"/>
      <c r="KLJ3205" s="14"/>
      <c r="KLK3205" s="14"/>
      <c r="KLL3205" s="14"/>
      <c r="KLM3205" s="14"/>
      <c r="KLN3205" s="14"/>
      <c r="KLO3205" s="14"/>
      <c r="KLP3205" s="14"/>
      <c r="KLQ3205" s="14"/>
      <c r="KLR3205" s="14"/>
      <c r="KLS3205" s="14"/>
      <c r="KLT3205" s="14"/>
      <c r="KLU3205" s="14"/>
      <c r="KLV3205" s="14"/>
      <c r="KLW3205" s="14"/>
      <c r="KLX3205" s="14"/>
      <c r="KLY3205" s="14"/>
      <c r="KLZ3205" s="14"/>
      <c r="KMA3205" s="14"/>
      <c r="KMB3205" s="14"/>
      <c r="KMC3205" s="14"/>
      <c r="KMD3205" s="14"/>
      <c r="KME3205" s="14"/>
      <c r="KMF3205" s="14"/>
      <c r="KMG3205" s="14"/>
      <c r="KMH3205" s="14"/>
      <c r="KMI3205" s="14"/>
      <c r="KMJ3205" s="14"/>
      <c r="KMK3205" s="14"/>
      <c r="KML3205" s="14"/>
      <c r="KMM3205" s="14"/>
      <c r="KMN3205" s="14"/>
      <c r="KMO3205" s="14"/>
      <c r="KMP3205" s="14"/>
      <c r="KMQ3205" s="14"/>
      <c r="KMR3205" s="14"/>
      <c r="KMS3205" s="14"/>
      <c r="KMT3205" s="14"/>
      <c r="KMU3205" s="14"/>
      <c r="KMV3205" s="14"/>
      <c r="KMW3205" s="14"/>
      <c r="KMX3205" s="14"/>
      <c r="KMY3205" s="14"/>
      <c r="KMZ3205" s="14"/>
      <c r="KNA3205" s="14"/>
      <c r="KNB3205" s="14"/>
      <c r="KNC3205" s="14"/>
      <c r="KND3205" s="14"/>
      <c r="KNE3205" s="14"/>
      <c r="KNF3205" s="14"/>
      <c r="KNG3205" s="14"/>
      <c r="KNH3205" s="14"/>
      <c r="KNI3205" s="14"/>
      <c r="KNJ3205" s="14"/>
      <c r="KNK3205" s="14"/>
      <c r="KNL3205" s="14"/>
      <c r="KNM3205" s="14"/>
      <c r="KNN3205" s="14"/>
      <c r="KNO3205" s="14"/>
      <c r="KNP3205" s="14"/>
      <c r="KNQ3205" s="14"/>
      <c r="KNR3205" s="14"/>
      <c r="KNS3205" s="14"/>
      <c r="KNT3205" s="14"/>
      <c r="KNU3205" s="14"/>
      <c r="KNV3205" s="14"/>
      <c r="KNW3205" s="14"/>
      <c r="KNX3205" s="14"/>
      <c r="KNY3205" s="14"/>
      <c r="KNZ3205" s="14"/>
      <c r="KOA3205" s="14"/>
      <c r="KOB3205" s="14"/>
      <c r="KOC3205" s="14"/>
      <c r="KOD3205" s="14"/>
      <c r="KOE3205" s="14"/>
      <c r="KOF3205" s="14"/>
      <c r="KOG3205" s="14"/>
      <c r="KOH3205" s="14"/>
      <c r="KOI3205" s="14"/>
      <c r="KOJ3205" s="14"/>
      <c r="KOK3205" s="14"/>
      <c r="KOL3205" s="14"/>
      <c r="KOM3205" s="14"/>
      <c r="KON3205" s="14"/>
      <c r="KOO3205" s="14"/>
      <c r="KOP3205" s="14"/>
      <c r="KOQ3205" s="14"/>
      <c r="KOR3205" s="14"/>
      <c r="KOS3205" s="14"/>
      <c r="KOT3205" s="14"/>
      <c r="KOU3205" s="14"/>
      <c r="KOV3205" s="14"/>
      <c r="KOW3205" s="14"/>
      <c r="KOX3205" s="14"/>
      <c r="KOY3205" s="14"/>
      <c r="KOZ3205" s="14"/>
      <c r="KPA3205" s="14"/>
      <c r="KPB3205" s="14"/>
      <c r="KPC3205" s="14"/>
      <c r="KPD3205" s="14"/>
      <c r="KPE3205" s="14"/>
      <c r="KPF3205" s="14"/>
      <c r="KPG3205" s="14"/>
      <c r="KPH3205" s="14"/>
      <c r="KPI3205" s="14"/>
      <c r="KPJ3205" s="14"/>
      <c r="KPK3205" s="14"/>
      <c r="KPL3205" s="14"/>
      <c r="KPM3205" s="14"/>
      <c r="KPN3205" s="14"/>
      <c r="KPO3205" s="14"/>
      <c r="KPP3205" s="14"/>
      <c r="KPQ3205" s="14"/>
      <c r="KPR3205" s="14"/>
      <c r="KPS3205" s="14"/>
      <c r="KPT3205" s="14"/>
      <c r="KPU3205" s="14"/>
      <c r="KPV3205" s="14"/>
      <c r="KPW3205" s="14"/>
      <c r="KPX3205" s="14"/>
      <c r="KPY3205" s="14"/>
      <c r="KPZ3205" s="14"/>
      <c r="KQA3205" s="14"/>
      <c r="KQB3205" s="14"/>
      <c r="KQC3205" s="14"/>
      <c r="KQD3205" s="14"/>
      <c r="KQE3205" s="14"/>
      <c r="KQF3205" s="14"/>
      <c r="KQG3205" s="14"/>
      <c r="KQH3205" s="14"/>
      <c r="KQI3205" s="14"/>
      <c r="KQJ3205" s="14"/>
      <c r="KQK3205" s="14"/>
      <c r="KQL3205" s="14"/>
      <c r="KQM3205" s="14"/>
      <c r="KQN3205" s="14"/>
      <c r="KQO3205" s="14"/>
      <c r="KQP3205" s="14"/>
      <c r="KQQ3205" s="14"/>
      <c r="KQR3205" s="14"/>
      <c r="KQS3205" s="14"/>
      <c r="KQT3205" s="14"/>
      <c r="KQU3205" s="14"/>
      <c r="KQV3205" s="14"/>
      <c r="KQW3205" s="14"/>
      <c r="KQX3205" s="14"/>
      <c r="KQY3205" s="14"/>
      <c r="KQZ3205" s="14"/>
      <c r="KRA3205" s="14"/>
      <c r="KRB3205" s="14"/>
      <c r="KRC3205" s="14"/>
      <c r="KRD3205" s="14"/>
      <c r="KRE3205" s="14"/>
      <c r="KRF3205" s="14"/>
      <c r="KRG3205" s="14"/>
      <c r="KRH3205" s="14"/>
      <c r="KRI3205" s="14"/>
      <c r="KRJ3205" s="14"/>
      <c r="KRK3205" s="14"/>
      <c r="KRL3205" s="14"/>
      <c r="KRM3205" s="14"/>
      <c r="KRN3205" s="14"/>
      <c r="KRO3205" s="14"/>
      <c r="KRP3205" s="14"/>
      <c r="KRQ3205" s="14"/>
      <c r="KRR3205" s="14"/>
      <c r="KRS3205" s="14"/>
      <c r="KRT3205" s="14"/>
      <c r="KRU3205" s="14"/>
      <c r="KRV3205" s="14"/>
      <c r="KRW3205" s="14"/>
      <c r="KRX3205" s="14"/>
      <c r="KRY3205" s="14"/>
      <c r="KRZ3205" s="14"/>
      <c r="KSA3205" s="14"/>
      <c r="KSB3205" s="14"/>
      <c r="KSC3205" s="14"/>
      <c r="KSD3205" s="14"/>
      <c r="KSE3205" s="14"/>
      <c r="KSF3205" s="14"/>
      <c r="KSG3205" s="14"/>
      <c r="KSH3205" s="14"/>
      <c r="KSI3205" s="14"/>
      <c r="KSJ3205" s="14"/>
      <c r="KSK3205" s="14"/>
      <c r="KSL3205" s="14"/>
      <c r="KSM3205" s="14"/>
      <c r="KSN3205" s="14"/>
      <c r="KSO3205" s="14"/>
      <c r="KSP3205" s="14"/>
      <c r="KSQ3205" s="14"/>
      <c r="KSR3205" s="14"/>
      <c r="KSS3205" s="14"/>
      <c r="KST3205" s="14"/>
      <c r="KSU3205" s="14"/>
      <c r="KSV3205" s="14"/>
      <c r="KSW3205" s="14"/>
      <c r="KSX3205" s="14"/>
      <c r="KSY3205" s="14"/>
      <c r="KSZ3205" s="14"/>
      <c r="KTA3205" s="14"/>
      <c r="KTB3205" s="14"/>
      <c r="KTC3205" s="14"/>
      <c r="KTD3205" s="14"/>
      <c r="KTE3205" s="14"/>
      <c r="KTF3205" s="14"/>
      <c r="KTG3205" s="14"/>
      <c r="KTH3205" s="14"/>
      <c r="KTI3205" s="14"/>
      <c r="KTJ3205" s="14"/>
      <c r="KTK3205" s="14"/>
      <c r="KTL3205" s="14"/>
      <c r="KTM3205" s="14"/>
      <c r="KTN3205" s="14"/>
      <c r="KTO3205" s="14"/>
      <c r="KTP3205" s="14"/>
      <c r="KTQ3205" s="14"/>
      <c r="KTR3205" s="14"/>
      <c r="KTS3205" s="14"/>
      <c r="KTT3205" s="14"/>
      <c r="KTU3205" s="14"/>
      <c r="KTV3205" s="14"/>
      <c r="KTW3205" s="14"/>
      <c r="KTX3205" s="14"/>
      <c r="KTY3205" s="14"/>
      <c r="KTZ3205" s="14"/>
      <c r="KUA3205" s="14"/>
      <c r="KUB3205" s="14"/>
      <c r="KUC3205" s="14"/>
      <c r="KUD3205" s="14"/>
      <c r="KUE3205" s="14"/>
      <c r="KUF3205" s="14"/>
      <c r="KUG3205" s="14"/>
      <c r="KUH3205" s="14"/>
      <c r="KUI3205" s="14"/>
      <c r="KUJ3205" s="14"/>
      <c r="KUK3205" s="14"/>
      <c r="KUL3205" s="14"/>
      <c r="KUM3205" s="14"/>
      <c r="KUN3205" s="14"/>
      <c r="KUO3205" s="14"/>
      <c r="KUP3205" s="14"/>
      <c r="KUQ3205" s="14"/>
      <c r="KUR3205" s="14"/>
      <c r="KUS3205" s="14"/>
      <c r="KUT3205" s="14"/>
      <c r="KUU3205" s="14"/>
      <c r="KUV3205" s="14"/>
      <c r="KUW3205" s="14"/>
      <c r="KUX3205" s="14"/>
      <c r="KUY3205" s="14"/>
      <c r="KUZ3205" s="14"/>
      <c r="KVA3205" s="14"/>
      <c r="KVB3205" s="14"/>
      <c r="KVC3205" s="14"/>
      <c r="KVD3205" s="14"/>
      <c r="KVE3205" s="14"/>
      <c r="KVF3205" s="14"/>
      <c r="KVG3205" s="14"/>
      <c r="KVH3205" s="14"/>
      <c r="KVI3205" s="14"/>
      <c r="KVJ3205" s="14"/>
      <c r="KVK3205" s="14"/>
      <c r="KVL3205" s="14"/>
      <c r="KVM3205" s="14"/>
      <c r="KVN3205" s="14"/>
      <c r="KVO3205" s="14"/>
      <c r="KVP3205" s="14"/>
      <c r="KVQ3205" s="14"/>
      <c r="KVR3205" s="14"/>
      <c r="KVS3205" s="14"/>
      <c r="KVT3205" s="14"/>
      <c r="KVU3205" s="14"/>
      <c r="KVV3205" s="14"/>
      <c r="KVW3205" s="14"/>
      <c r="KVX3205" s="14"/>
      <c r="KVY3205" s="14"/>
      <c r="KVZ3205" s="14"/>
      <c r="KWA3205" s="14"/>
      <c r="KWB3205" s="14"/>
      <c r="KWC3205" s="14"/>
      <c r="KWD3205" s="14"/>
      <c r="KWE3205" s="14"/>
      <c r="KWF3205" s="14"/>
      <c r="KWG3205" s="14"/>
      <c r="KWH3205" s="14"/>
      <c r="KWI3205" s="14"/>
      <c r="KWJ3205" s="14"/>
      <c r="KWK3205" s="14"/>
      <c r="KWL3205" s="14"/>
      <c r="KWM3205" s="14"/>
      <c r="KWN3205" s="14"/>
      <c r="KWO3205" s="14"/>
      <c r="KWP3205" s="14"/>
      <c r="KWQ3205" s="14"/>
      <c r="KWR3205" s="14"/>
      <c r="KWS3205" s="14"/>
      <c r="KWT3205" s="14"/>
      <c r="KWU3205" s="14"/>
      <c r="KWV3205" s="14"/>
      <c r="KWW3205" s="14"/>
      <c r="KWX3205" s="14"/>
      <c r="KWY3205" s="14"/>
      <c r="KWZ3205" s="14"/>
      <c r="KXA3205" s="14"/>
      <c r="KXB3205" s="14"/>
      <c r="KXC3205" s="14"/>
      <c r="KXD3205" s="14"/>
      <c r="KXE3205" s="14"/>
      <c r="KXF3205" s="14"/>
      <c r="KXG3205" s="14"/>
      <c r="KXH3205" s="14"/>
      <c r="KXI3205" s="14"/>
      <c r="KXJ3205" s="14"/>
      <c r="KXK3205" s="14"/>
      <c r="KXL3205" s="14"/>
      <c r="KXM3205" s="14"/>
      <c r="KXN3205" s="14"/>
      <c r="KXO3205" s="14"/>
      <c r="KXP3205" s="14"/>
      <c r="KXQ3205" s="14"/>
      <c r="KXR3205" s="14"/>
      <c r="KXS3205" s="14"/>
      <c r="KXT3205" s="14"/>
      <c r="KXU3205" s="14"/>
      <c r="KXV3205" s="14"/>
      <c r="KXW3205" s="14"/>
      <c r="KXX3205" s="14"/>
      <c r="KXY3205" s="14"/>
      <c r="KXZ3205" s="14"/>
      <c r="KYA3205" s="14"/>
      <c r="KYB3205" s="14"/>
      <c r="KYC3205" s="14"/>
      <c r="KYD3205" s="14"/>
      <c r="KYE3205" s="14"/>
      <c r="KYF3205" s="14"/>
      <c r="KYG3205" s="14"/>
      <c r="KYH3205" s="14"/>
      <c r="KYI3205" s="14"/>
      <c r="KYJ3205" s="14"/>
      <c r="KYK3205" s="14"/>
      <c r="KYL3205" s="14"/>
      <c r="KYM3205" s="14"/>
      <c r="KYN3205" s="14"/>
      <c r="KYO3205" s="14"/>
      <c r="KYP3205" s="14"/>
      <c r="KYQ3205" s="14"/>
      <c r="KYR3205" s="14"/>
      <c r="KYS3205" s="14"/>
      <c r="KYT3205" s="14"/>
      <c r="KYU3205" s="14"/>
      <c r="KYV3205" s="14"/>
      <c r="KYW3205" s="14"/>
      <c r="KYX3205" s="14"/>
      <c r="KYY3205" s="14"/>
      <c r="KYZ3205" s="14"/>
      <c r="KZA3205" s="14"/>
      <c r="KZB3205" s="14"/>
      <c r="KZC3205" s="14"/>
      <c r="KZD3205" s="14"/>
      <c r="KZE3205" s="14"/>
      <c r="KZF3205" s="14"/>
      <c r="KZG3205" s="14"/>
      <c r="KZH3205" s="14"/>
      <c r="KZI3205" s="14"/>
      <c r="KZJ3205" s="14"/>
      <c r="KZK3205" s="14"/>
      <c r="KZL3205" s="14"/>
      <c r="KZM3205" s="14"/>
      <c r="KZN3205" s="14"/>
      <c r="KZO3205" s="14"/>
      <c r="KZP3205" s="14"/>
      <c r="KZQ3205" s="14"/>
      <c r="KZR3205" s="14"/>
      <c r="KZS3205" s="14"/>
      <c r="KZT3205" s="14"/>
      <c r="KZU3205" s="14"/>
      <c r="KZV3205" s="14"/>
      <c r="KZW3205" s="14"/>
      <c r="KZX3205" s="14"/>
      <c r="KZY3205" s="14"/>
      <c r="KZZ3205" s="14"/>
      <c r="LAA3205" s="14"/>
      <c r="LAB3205" s="14"/>
      <c r="LAC3205" s="14"/>
      <c r="LAD3205" s="14"/>
      <c r="LAE3205" s="14"/>
      <c r="LAF3205" s="14"/>
      <c r="LAG3205" s="14"/>
      <c r="LAH3205" s="14"/>
      <c r="LAI3205" s="14"/>
      <c r="LAJ3205" s="14"/>
      <c r="LAK3205" s="14"/>
      <c r="LAL3205" s="14"/>
      <c r="LAM3205" s="14"/>
      <c r="LAN3205" s="14"/>
      <c r="LAO3205" s="14"/>
      <c r="LAP3205" s="14"/>
      <c r="LAQ3205" s="14"/>
      <c r="LAR3205" s="14"/>
      <c r="LAS3205" s="14"/>
      <c r="LAT3205" s="14"/>
      <c r="LAU3205" s="14"/>
      <c r="LAV3205" s="14"/>
      <c r="LAW3205" s="14"/>
      <c r="LAX3205" s="14"/>
      <c r="LAY3205" s="14"/>
      <c r="LAZ3205" s="14"/>
      <c r="LBA3205" s="14"/>
      <c r="LBB3205" s="14"/>
      <c r="LBC3205" s="14"/>
      <c r="LBD3205" s="14"/>
      <c r="LBE3205" s="14"/>
      <c r="LBF3205" s="14"/>
      <c r="LBG3205" s="14"/>
      <c r="LBH3205" s="14"/>
      <c r="LBI3205" s="14"/>
      <c r="LBJ3205" s="14"/>
      <c r="LBK3205" s="14"/>
      <c r="LBL3205" s="14"/>
      <c r="LBM3205" s="14"/>
      <c r="LBN3205" s="14"/>
      <c r="LBO3205" s="14"/>
      <c r="LBP3205" s="14"/>
      <c r="LBQ3205" s="14"/>
      <c r="LBR3205" s="14"/>
      <c r="LBS3205" s="14"/>
      <c r="LBT3205" s="14"/>
      <c r="LBU3205" s="14"/>
      <c r="LBV3205" s="14"/>
      <c r="LBW3205" s="14"/>
      <c r="LBX3205" s="14"/>
      <c r="LBY3205" s="14"/>
      <c r="LBZ3205" s="14"/>
      <c r="LCA3205" s="14"/>
      <c r="LCB3205" s="14"/>
      <c r="LCC3205" s="14"/>
      <c r="LCD3205" s="14"/>
      <c r="LCE3205" s="14"/>
      <c r="LCF3205" s="14"/>
      <c r="LCG3205" s="14"/>
      <c r="LCH3205" s="14"/>
      <c r="LCI3205" s="14"/>
      <c r="LCJ3205" s="14"/>
      <c r="LCK3205" s="14"/>
      <c r="LCL3205" s="14"/>
      <c r="LCM3205" s="14"/>
      <c r="LCN3205" s="14"/>
      <c r="LCO3205" s="14"/>
      <c r="LCP3205" s="14"/>
      <c r="LCQ3205" s="14"/>
      <c r="LCR3205" s="14"/>
      <c r="LCS3205" s="14"/>
      <c r="LCT3205" s="14"/>
      <c r="LCU3205" s="14"/>
      <c r="LCV3205" s="14"/>
      <c r="LCW3205" s="14"/>
      <c r="LCX3205" s="14"/>
      <c r="LCY3205" s="14"/>
      <c r="LCZ3205" s="14"/>
      <c r="LDA3205" s="14"/>
      <c r="LDB3205" s="14"/>
      <c r="LDC3205" s="14"/>
      <c r="LDD3205" s="14"/>
      <c r="LDE3205" s="14"/>
      <c r="LDF3205" s="14"/>
      <c r="LDG3205" s="14"/>
      <c r="LDH3205" s="14"/>
      <c r="LDI3205" s="14"/>
      <c r="LDJ3205" s="14"/>
      <c r="LDK3205" s="14"/>
      <c r="LDL3205" s="14"/>
      <c r="LDM3205" s="14"/>
      <c r="LDN3205" s="14"/>
      <c r="LDO3205" s="14"/>
      <c r="LDP3205" s="14"/>
      <c r="LDQ3205" s="14"/>
      <c r="LDR3205" s="14"/>
      <c r="LDS3205" s="14"/>
      <c r="LDT3205" s="14"/>
      <c r="LDU3205" s="14"/>
      <c r="LDV3205" s="14"/>
      <c r="LDW3205" s="14"/>
      <c r="LDX3205" s="14"/>
      <c r="LDY3205" s="14"/>
      <c r="LDZ3205" s="14"/>
      <c r="LEA3205" s="14"/>
      <c r="LEB3205" s="14"/>
      <c r="LEC3205" s="14"/>
      <c r="LED3205" s="14"/>
      <c r="LEE3205" s="14"/>
      <c r="LEF3205" s="14"/>
      <c r="LEG3205" s="14"/>
      <c r="LEH3205" s="14"/>
      <c r="LEI3205" s="14"/>
      <c r="LEJ3205" s="14"/>
      <c r="LEK3205" s="14"/>
      <c r="LEL3205" s="14"/>
      <c r="LEM3205" s="14"/>
      <c r="LEN3205" s="14"/>
      <c r="LEO3205" s="14"/>
      <c r="LEP3205" s="14"/>
      <c r="LEQ3205" s="14"/>
      <c r="LER3205" s="14"/>
      <c r="LES3205" s="14"/>
      <c r="LET3205" s="14"/>
      <c r="LEU3205" s="14"/>
      <c r="LEV3205" s="14"/>
      <c r="LEW3205" s="14"/>
      <c r="LEX3205" s="14"/>
      <c r="LEY3205" s="14"/>
      <c r="LEZ3205" s="14"/>
      <c r="LFA3205" s="14"/>
      <c r="LFB3205" s="14"/>
      <c r="LFC3205" s="14"/>
      <c r="LFD3205" s="14"/>
      <c r="LFE3205" s="14"/>
      <c r="LFF3205" s="14"/>
      <c r="LFG3205" s="14"/>
      <c r="LFH3205" s="14"/>
      <c r="LFI3205" s="14"/>
      <c r="LFJ3205" s="14"/>
      <c r="LFK3205" s="14"/>
      <c r="LFL3205" s="14"/>
      <c r="LFM3205" s="14"/>
      <c r="LFN3205" s="14"/>
      <c r="LFO3205" s="14"/>
      <c r="LFP3205" s="14"/>
      <c r="LFQ3205" s="14"/>
      <c r="LFR3205" s="14"/>
      <c r="LFS3205" s="14"/>
      <c r="LFT3205" s="14"/>
      <c r="LFU3205" s="14"/>
      <c r="LFV3205" s="14"/>
      <c r="LFW3205" s="14"/>
      <c r="LFX3205" s="14"/>
      <c r="LFY3205" s="14"/>
      <c r="LFZ3205" s="14"/>
      <c r="LGA3205" s="14"/>
      <c r="LGB3205" s="14"/>
      <c r="LGC3205" s="14"/>
      <c r="LGD3205" s="14"/>
      <c r="LGE3205" s="14"/>
      <c r="LGF3205" s="14"/>
      <c r="LGG3205" s="14"/>
      <c r="LGH3205" s="14"/>
      <c r="LGI3205" s="14"/>
      <c r="LGJ3205" s="14"/>
      <c r="LGK3205" s="14"/>
      <c r="LGL3205" s="14"/>
      <c r="LGM3205" s="14"/>
      <c r="LGN3205" s="14"/>
      <c r="LGO3205" s="14"/>
      <c r="LGP3205" s="14"/>
      <c r="LGQ3205" s="14"/>
      <c r="LGR3205" s="14"/>
      <c r="LGS3205" s="14"/>
      <c r="LGT3205" s="14"/>
      <c r="LGU3205" s="14"/>
      <c r="LGV3205" s="14"/>
      <c r="LGW3205" s="14"/>
      <c r="LGX3205" s="14"/>
      <c r="LGY3205" s="14"/>
      <c r="LGZ3205" s="14"/>
      <c r="LHA3205" s="14"/>
      <c r="LHB3205" s="14"/>
      <c r="LHC3205" s="14"/>
      <c r="LHD3205" s="14"/>
      <c r="LHE3205" s="14"/>
      <c r="LHF3205" s="14"/>
      <c r="LHG3205" s="14"/>
      <c r="LHH3205" s="14"/>
      <c r="LHI3205" s="14"/>
      <c r="LHJ3205" s="14"/>
      <c r="LHK3205" s="14"/>
      <c r="LHL3205" s="14"/>
      <c r="LHM3205" s="14"/>
      <c r="LHN3205" s="14"/>
      <c r="LHO3205" s="14"/>
      <c r="LHP3205" s="14"/>
      <c r="LHQ3205" s="14"/>
      <c r="LHR3205" s="14"/>
      <c r="LHS3205" s="14"/>
      <c r="LHT3205" s="14"/>
      <c r="LHU3205" s="14"/>
      <c r="LHV3205" s="14"/>
      <c r="LHW3205" s="14"/>
      <c r="LHX3205" s="14"/>
      <c r="LHY3205" s="14"/>
      <c r="LHZ3205" s="14"/>
      <c r="LIA3205" s="14"/>
      <c r="LIB3205" s="14"/>
      <c r="LIC3205" s="14"/>
      <c r="LID3205" s="14"/>
      <c r="LIE3205" s="14"/>
      <c r="LIF3205" s="14"/>
      <c r="LIG3205" s="14"/>
      <c r="LIH3205" s="14"/>
      <c r="LII3205" s="14"/>
      <c r="LIJ3205" s="14"/>
      <c r="LIK3205" s="14"/>
      <c r="LIL3205" s="14"/>
      <c r="LIM3205" s="14"/>
      <c r="LIN3205" s="14"/>
      <c r="LIO3205" s="14"/>
      <c r="LIP3205" s="14"/>
      <c r="LIQ3205" s="14"/>
      <c r="LIR3205" s="14"/>
      <c r="LIS3205" s="14"/>
      <c r="LIT3205" s="14"/>
      <c r="LIU3205" s="14"/>
      <c r="LIV3205" s="14"/>
      <c r="LIW3205" s="14"/>
      <c r="LIX3205" s="14"/>
      <c r="LIY3205" s="14"/>
      <c r="LIZ3205" s="14"/>
      <c r="LJA3205" s="14"/>
      <c r="LJB3205" s="14"/>
      <c r="LJC3205" s="14"/>
      <c r="LJD3205" s="14"/>
      <c r="LJE3205" s="14"/>
      <c r="LJF3205" s="14"/>
      <c r="LJG3205" s="14"/>
      <c r="LJH3205" s="14"/>
      <c r="LJI3205" s="14"/>
      <c r="LJJ3205" s="14"/>
      <c r="LJK3205" s="14"/>
      <c r="LJL3205" s="14"/>
      <c r="LJM3205" s="14"/>
      <c r="LJN3205" s="14"/>
      <c r="LJO3205" s="14"/>
      <c r="LJP3205" s="14"/>
      <c r="LJQ3205" s="14"/>
      <c r="LJR3205" s="14"/>
      <c r="LJS3205" s="14"/>
      <c r="LJT3205" s="14"/>
      <c r="LJU3205" s="14"/>
      <c r="LJV3205" s="14"/>
      <c r="LJW3205" s="14"/>
      <c r="LJX3205" s="14"/>
      <c r="LJY3205" s="14"/>
      <c r="LJZ3205" s="14"/>
      <c r="LKA3205" s="14"/>
      <c r="LKB3205" s="14"/>
      <c r="LKC3205" s="14"/>
      <c r="LKD3205" s="14"/>
      <c r="LKE3205" s="14"/>
      <c r="LKF3205" s="14"/>
      <c r="LKG3205" s="14"/>
      <c r="LKH3205" s="14"/>
      <c r="LKI3205" s="14"/>
      <c r="LKJ3205" s="14"/>
      <c r="LKK3205" s="14"/>
      <c r="LKL3205" s="14"/>
      <c r="LKM3205" s="14"/>
      <c r="LKN3205" s="14"/>
      <c r="LKO3205" s="14"/>
      <c r="LKP3205" s="14"/>
      <c r="LKQ3205" s="14"/>
      <c r="LKR3205" s="14"/>
      <c r="LKS3205" s="14"/>
      <c r="LKT3205" s="14"/>
      <c r="LKU3205" s="14"/>
      <c r="LKV3205" s="14"/>
      <c r="LKW3205" s="14"/>
      <c r="LKX3205" s="14"/>
      <c r="LKY3205" s="14"/>
      <c r="LKZ3205" s="14"/>
      <c r="LLA3205" s="14"/>
      <c r="LLB3205" s="14"/>
      <c r="LLC3205" s="14"/>
      <c r="LLD3205" s="14"/>
      <c r="LLE3205" s="14"/>
      <c r="LLF3205" s="14"/>
      <c r="LLG3205" s="14"/>
      <c r="LLH3205" s="14"/>
      <c r="LLI3205" s="14"/>
      <c r="LLJ3205" s="14"/>
      <c r="LLK3205" s="14"/>
      <c r="LLL3205" s="14"/>
      <c r="LLM3205" s="14"/>
      <c r="LLN3205" s="14"/>
      <c r="LLO3205" s="14"/>
      <c r="LLP3205" s="14"/>
      <c r="LLQ3205" s="14"/>
      <c r="LLR3205" s="14"/>
      <c r="LLS3205" s="14"/>
      <c r="LLT3205" s="14"/>
      <c r="LLU3205" s="14"/>
      <c r="LLV3205" s="14"/>
      <c r="LLW3205" s="14"/>
      <c r="LLX3205" s="14"/>
      <c r="LLY3205" s="14"/>
      <c r="LLZ3205" s="14"/>
      <c r="LMA3205" s="14"/>
      <c r="LMB3205" s="14"/>
      <c r="LMC3205" s="14"/>
      <c r="LMD3205" s="14"/>
      <c r="LME3205" s="14"/>
      <c r="LMF3205" s="14"/>
      <c r="LMG3205" s="14"/>
      <c r="LMH3205" s="14"/>
      <c r="LMI3205" s="14"/>
      <c r="LMJ3205" s="14"/>
      <c r="LMK3205" s="14"/>
      <c r="LML3205" s="14"/>
      <c r="LMM3205" s="14"/>
      <c r="LMN3205" s="14"/>
      <c r="LMO3205" s="14"/>
      <c r="LMP3205" s="14"/>
      <c r="LMQ3205" s="14"/>
      <c r="LMR3205" s="14"/>
      <c r="LMS3205" s="14"/>
      <c r="LMT3205" s="14"/>
      <c r="LMU3205" s="14"/>
      <c r="LMV3205" s="14"/>
      <c r="LMW3205" s="14"/>
      <c r="LMX3205" s="14"/>
      <c r="LMY3205" s="14"/>
      <c r="LMZ3205" s="14"/>
      <c r="LNA3205" s="14"/>
      <c r="LNB3205" s="14"/>
      <c r="LNC3205" s="14"/>
      <c r="LND3205" s="14"/>
      <c r="LNE3205" s="14"/>
      <c r="LNF3205" s="14"/>
      <c r="LNG3205" s="14"/>
      <c r="LNH3205" s="14"/>
      <c r="LNI3205" s="14"/>
      <c r="LNJ3205" s="14"/>
      <c r="LNK3205" s="14"/>
      <c r="LNL3205" s="14"/>
      <c r="LNM3205" s="14"/>
      <c r="LNN3205" s="14"/>
      <c r="LNO3205" s="14"/>
      <c r="LNP3205" s="14"/>
      <c r="LNQ3205" s="14"/>
      <c r="LNR3205" s="14"/>
      <c r="LNS3205" s="14"/>
      <c r="LNT3205" s="14"/>
      <c r="LNU3205" s="14"/>
      <c r="LNV3205" s="14"/>
      <c r="LNW3205" s="14"/>
      <c r="LNX3205" s="14"/>
      <c r="LNY3205" s="14"/>
      <c r="LNZ3205" s="14"/>
      <c r="LOA3205" s="14"/>
      <c r="LOB3205" s="14"/>
      <c r="LOC3205" s="14"/>
      <c r="LOD3205" s="14"/>
      <c r="LOE3205" s="14"/>
      <c r="LOF3205" s="14"/>
      <c r="LOG3205" s="14"/>
      <c r="LOH3205" s="14"/>
      <c r="LOI3205" s="14"/>
      <c r="LOJ3205" s="14"/>
      <c r="LOK3205" s="14"/>
      <c r="LOL3205" s="14"/>
      <c r="LOM3205" s="14"/>
      <c r="LON3205" s="14"/>
      <c r="LOO3205" s="14"/>
      <c r="LOP3205" s="14"/>
      <c r="LOQ3205" s="14"/>
      <c r="LOR3205" s="14"/>
      <c r="LOS3205" s="14"/>
      <c r="LOT3205" s="14"/>
      <c r="LOU3205" s="14"/>
      <c r="LOV3205" s="14"/>
      <c r="LOW3205" s="14"/>
      <c r="LOX3205" s="14"/>
      <c r="LOY3205" s="14"/>
      <c r="LOZ3205" s="14"/>
      <c r="LPA3205" s="14"/>
      <c r="LPB3205" s="14"/>
      <c r="LPC3205" s="14"/>
      <c r="LPD3205" s="14"/>
      <c r="LPE3205" s="14"/>
      <c r="LPF3205" s="14"/>
      <c r="LPG3205" s="14"/>
      <c r="LPH3205" s="14"/>
      <c r="LPI3205" s="14"/>
      <c r="LPJ3205" s="14"/>
      <c r="LPK3205" s="14"/>
      <c r="LPL3205" s="14"/>
      <c r="LPM3205" s="14"/>
      <c r="LPN3205" s="14"/>
      <c r="LPO3205" s="14"/>
      <c r="LPP3205" s="14"/>
      <c r="LPQ3205" s="14"/>
      <c r="LPR3205" s="14"/>
      <c r="LPS3205" s="14"/>
      <c r="LPT3205" s="14"/>
      <c r="LPU3205" s="14"/>
      <c r="LPV3205" s="14"/>
      <c r="LPW3205" s="14"/>
      <c r="LPX3205" s="14"/>
      <c r="LPY3205" s="14"/>
      <c r="LPZ3205" s="14"/>
      <c r="LQA3205" s="14"/>
      <c r="LQB3205" s="14"/>
      <c r="LQC3205" s="14"/>
      <c r="LQD3205" s="14"/>
      <c r="LQE3205" s="14"/>
      <c r="LQF3205" s="14"/>
      <c r="LQG3205" s="14"/>
      <c r="LQH3205" s="14"/>
      <c r="LQI3205" s="14"/>
      <c r="LQJ3205" s="14"/>
      <c r="LQK3205" s="14"/>
      <c r="LQL3205" s="14"/>
      <c r="LQM3205" s="14"/>
      <c r="LQN3205" s="14"/>
      <c r="LQO3205" s="14"/>
      <c r="LQP3205" s="14"/>
      <c r="LQQ3205" s="14"/>
      <c r="LQR3205" s="14"/>
      <c r="LQS3205" s="14"/>
      <c r="LQT3205" s="14"/>
      <c r="LQU3205" s="14"/>
      <c r="LQV3205" s="14"/>
      <c r="LQW3205" s="14"/>
      <c r="LQX3205" s="14"/>
      <c r="LQY3205" s="14"/>
      <c r="LQZ3205" s="14"/>
      <c r="LRA3205" s="14"/>
      <c r="LRB3205" s="14"/>
      <c r="LRC3205" s="14"/>
      <c r="LRD3205" s="14"/>
      <c r="LRE3205" s="14"/>
      <c r="LRF3205" s="14"/>
      <c r="LRG3205" s="14"/>
      <c r="LRH3205" s="14"/>
      <c r="LRI3205" s="14"/>
      <c r="LRJ3205" s="14"/>
      <c r="LRK3205" s="14"/>
      <c r="LRL3205" s="14"/>
      <c r="LRM3205" s="14"/>
      <c r="LRN3205" s="14"/>
      <c r="LRO3205" s="14"/>
      <c r="LRP3205" s="14"/>
      <c r="LRQ3205" s="14"/>
      <c r="LRR3205" s="14"/>
      <c r="LRS3205" s="14"/>
      <c r="LRT3205" s="14"/>
      <c r="LRU3205" s="14"/>
      <c r="LRV3205" s="14"/>
      <c r="LRW3205" s="14"/>
      <c r="LRX3205" s="14"/>
      <c r="LRY3205" s="14"/>
      <c r="LRZ3205" s="14"/>
      <c r="LSA3205" s="14"/>
      <c r="LSB3205" s="14"/>
      <c r="LSC3205" s="14"/>
      <c r="LSD3205" s="14"/>
      <c r="LSE3205" s="14"/>
      <c r="LSF3205" s="14"/>
      <c r="LSG3205" s="14"/>
      <c r="LSH3205" s="14"/>
      <c r="LSI3205" s="14"/>
      <c r="LSJ3205" s="14"/>
      <c r="LSK3205" s="14"/>
      <c r="LSL3205" s="14"/>
      <c r="LSM3205" s="14"/>
      <c r="LSN3205" s="14"/>
      <c r="LSO3205" s="14"/>
      <c r="LSP3205" s="14"/>
      <c r="LSQ3205" s="14"/>
      <c r="LSR3205" s="14"/>
      <c r="LSS3205" s="14"/>
      <c r="LST3205" s="14"/>
      <c r="LSU3205" s="14"/>
      <c r="LSV3205" s="14"/>
      <c r="LSW3205" s="14"/>
      <c r="LSX3205" s="14"/>
      <c r="LSY3205" s="14"/>
      <c r="LSZ3205" s="14"/>
      <c r="LTA3205" s="14"/>
      <c r="LTB3205" s="14"/>
      <c r="LTC3205" s="14"/>
      <c r="LTD3205" s="14"/>
      <c r="LTE3205" s="14"/>
      <c r="LTF3205" s="14"/>
      <c r="LTG3205" s="14"/>
      <c r="LTH3205" s="14"/>
      <c r="LTI3205" s="14"/>
      <c r="LTJ3205" s="14"/>
      <c r="LTK3205" s="14"/>
      <c r="LTL3205" s="14"/>
      <c r="LTM3205" s="14"/>
      <c r="LTN3205" s="14"/>
      <c r="LTO3205" s="14"/>
      <c r="LTP3205" s="14"/>
      <c r="LTQ3205" s="14"/>
      <c r="LTR3205" s="14"/>
      <c r="LTS3205" s="14"/>
      <c r="LTT3205" s="14"/>
      <c r="LTU3205" s="14"/>
      <c r="LTV3205" s="14"/>
      <c r="LTW3205" s="14"/>
      <c r="LTX3205" s="14"/>
      <c r="LTY3205" s="14"/>
      <c r="LTZ3205" s="14"/>
      <c r="LUA3205" s="14"/>
      <c r="LUB3205" s="14"/>
      <c r="LUC3205" s="14"/>
      <c r="LUD3205" s="14"/>
      <c r="LUE3205" s="14"/>
      <c r="LUF3205" s="14"/>
      <c r="LUG3205" s="14"/>
      <c r="LUH3205" s="14"/>
      <c r="LUI3205" s="14"/>
      <c r="LUJ3205" s="14"/>
      <c r="LUK3205" s="14"/>
      <c r="LUL3205" s="14"/>
      <c r="LUM3205" s="14"/>
      <c r="LUN3205" s="14"/>
      <c r="LUO3205" s="14"/>
      <c r="LUP3205" s="14"/>
      <c r="LUQ3205" s="14"/>
      <c r="LUR3205" s="14"/>
      <c r="LUS3205" s="14"/>
      <c r="LUT3205" s="14"/>
      <c r="LUU3205" s="14"/>
      <c r="LUV3205" s="14"/>
      <c r="LUW3205" s="14"/>
      <c r="LUX3205" s="14"/>
      <c r="LUY3205" s="14"/>
      <c r="LUZ3205" s="14"/>
      <c r="LVA3205" s="14"/>
      <c r="LVB3205" s="14"/>
      <c r="LVC3205" s="14"/>
      <c r="LVD3205" s="14"/>
      <c r="LVE3205" s="14"/>
      <c r="LVF3205" s="14"/>
      <c r="LVG3205" s="14"/>
      <c r="LVH3205" s="14"/>
      <c r="LVI3205" s="14"/>
      <c r="LVJ3205" s="14"/>
      <c r="LVK3205" s="14"/>
      <c r="LVL3205" s="14"/>
      <c r="LVM3205" s="14"/>
      <c r="LVN3205" s="14"/>
      <c r="LVO3205" s="14"/>
      <c r="LVP3205" s="14"/>
      <c r="LVQ3205" s="14"/>
      <c r="LVR3205" s="14"/>
      <c r="LVS3205" s="14"/>
      <c r="LVT3205" s="14"/>
      <c r="LVU3205" s="14"/>
      <c r="LVV3205" s="14"/>
      <c r="LVW3205" s="14"/>
      <c r="LVX3205" s="14"/>
      <c r="LVY3205" s="14"/>
      <c r="LVZ3205" s="14"/>
      <c r="LWA3205" s="14"/>
      <c r="LWB3205" s="14"/>
      <c r="LWC3205" s="14"/>
      <c r="LWD3205" s="14"/>
      <c r="LWE3205" s="14"/>
      <c r="LWF3205" s="14"/>
      <c r="LWG3205" s="14"/>
      <c r="LWH3205" s="14"/>
      <c r="LWI3205" s="14"/>
      <c r="LWJ3205" s="14"/>
      <c r="LWK3205" s="14"/>
      <c r="LWL3205" s="14"/>
      <c r="LWM3205" s="14"/>
      <c r="LWN3205" s="14"/>
      <c r="LWO3205" s="14"/>
      <c r="LWP3205" s="14"/>
      <c r="LWQ3205" s="14"/>
      <c r="LWR3205" s="14"/>
      <c r="LWS3205" s="14"/>
      <c r="LWT3205" s="14"/>
      <c r="LWU3205" s="14"/>
      <c r="LWV3205" s="14"/>
      <c r="LWW3205" s="14"/>
      <c r="LWX3205" s="14"/>
      <c r="LWY3205" s="14"/>
      <c r="LWZ3205" s="14"/>
      <c r="LXA3205" s="14"/>
      <c r="LXB3205" s="14"/>
      <c r="LXC3205" s="14"/>
      <c r="LXD3205" s="14"/>
      <c r="LXE3205" s="14"/>
      <c r="LXF3205" s="14"/>
      <c r="LXG3205" s="14"/>
      <c r="LXH3205" s="14"/>
      <c r="LXI3205" s="14"/>
      <c r="LXJ3205" s="14"/>
      <c r="LXK3205" s="14"/>
      <c r="LXL3205" s="14"/>
      <c r="LXM3205" s="14"/>
      <c r="LXN3205" s="14"/>
      <c r="LXO3205" s="14"/>
      <c r="LXP3205" s="14"/>
      <c r="LXQ3205" s="14"/>
      <c r="LXR3205" s="14"/>
      <c r="LXS3205" s="14"/>
      <c r="LXT3205" s="14"/>
      <c r="LXU3205" s="14"/>
      <c r="LXV3205" s="14"/>
      <c r="LXW3205" s="14"/>
      <c r="LXX3205" s="14"/>
      <c r="LXY3205" s="14"/>
      <c r="LXZ3205" s="14"/>
      <c r="LYA3205" s="14"/>
      <c r="LYB3205" s="14"/>
      <c r="LYC3205" s="14"/>
      <c r="LYD3205" s="14"/>
      <c r="LYE3205" s="14"/>
      <c r="LYF3205" s="14"/>
      <c r="LYG3205" s="14"/>
      <c r="LYH3205" s="14"/>
      <c r="LYI3205" s="14"/>
      <c r="LYJ3205" s="14"/>
      <c r="LYK3205" s="14"/>
      <c r="LYL3205" s="14"/>
      <c r="LYM3205" s="14"/>
      <c r="LYN3205" s="14"/>
      <c r="LYO3205" s="14"/>
      <c r="LYP3205" s="14"/>
      <c r="LYQ3205" s="14"/>
      <c r="LYR3205" s="14"/>
      <c r="LYS3205" s="14"/>
      <c r="LYT3205" s="14"/>
      <c r="LYU3205" s="14"/>
      <c r="LYV3205" s="14"/>
      <c r="LYW3205" s="14"/>
      <c r="LYX3205" s="14"/>
      <c r="LYY3205" s="14"/>
      <c r="LYZ3205" s="14"/>
      <c r="LZA3205" s="14"/>
      <c r="LZB3205" s="14"/>
      <c r="LZC3205" s="14"/>
      <c r="LZD3205" s="14"/>
      <c r="LZE3205" s="14"/>
      <c r="LZF3205" s="14"/>
      <c r="LZG3205" s="14"/>
      <c r="LZH3205" s="14"/>
      <c r="LZI3205" s="14"/>
      <c r="LZJ3205" s="14"/>
      <c r="LZK3205" s="14"/>
      <c r="LZL3205" s="14"/>
      <c r="LZM3205" s="14"/>
      <c r="LZN3205" s="14"/>
      <c r="LZO3205" s="14"/>
      <c r="LZP3205" s="14"/>
      <c r="LZQ3205" s="14"/>
      <c r="LZR3205" s="14"/>
      <c r="LZS3205" s="14"/>
      <c r="LZT3205" s="14"/>
      <c r="LZU3205" s="14"/>
      <c r="LZV3205" s="14"/>
      <c r="LZW3205" s="14"/>
      <c r="LZX3205" s="14"/>
      <c r="LZY3205" s="14"/>
      <c r="LZZ3205" s="14"/>
      <c r="MAA3205" s="14"/>
      <c r="MAB3205" s="14"/>
      <c r="MAC3205" s="14"/>
      <c r="MAD3205" s="14"/>
      <c r="MAE3205" s="14"/>
      <c r="MAF3205" s="14"/>
      <c r="MAG3205" s="14"/>
      <c r="MAH3205" s="14"/>
      <c r="MAI3205" s="14"/>
      <c r="MAJ3205" s="14"/>
      <c r="MAK3205" s="14"/>
      <c r="MAL3205" s="14"/>
      <c r="MAM3205" s="14"/>
      <c r="MAN3205" s="14"/>
      <c r="MAO3205" s="14"/>
      <c r="MAP3205" s="14"/>
      <c r="MAQ3205" s="14"/>
      <c r="MAR3205" s="14"/>
      <c r="MAS3205" s="14"/>
      <c r="MAT3205" s="14"/>
      <c r="MAU3205" s="14"/>
      <c r="MAV3205" s="14"/>
      <c r="MAW3205" s="14"/>
      <c r="MAX3205" s="14"/>
      <c r="MAY3205" s="14"/>
      <c r="MAZ3205" s="14"/>
      <c r="MBA3205" s="14"/>
      <c r="MBB3205" s="14"/>
      <c r="MBC3205" s="14"/>
      <c r="MBD3205" s="14"/>
      <c r="MBE3205" s="14"/>
      <c r="MBF3205" s="14"/>
      <c r="MBG3205" s="14"/>
      <c r="MBH3205" s="14"/>
      <c r="MBI3205" s="14"/>
      <c r="MBJ3205" s="14"/>
      <c r="MBK3205" s="14"/>
      <c r="MBL3205" s="14"/>
      <c r="MBM3205" s="14"/>
      <c r="MBN3205" s="14"/>
      <c r="MBO3205" s="14"/>
      <c r="MBP3205" s="14"/>
      <c r="MBQ3205" s="14"/>
      <c r="MBR3205" s="14"/>
      <c r="MBS3205" s="14"/>
      <c r="MBT3205" s="14"/>
      <c r="MBU3205" s="14"/>
      <c r="MBV3205" s="14"/>
      <c r="MBW3205" s="14"/>
      <c r="MBX3205" s="14"/>
      <c r="MBY3205" s="14"/>
      <c r="MBZ3205" s="14"/>
      <c r="MCA3205" s="14"/>
      <c r="MCB3205" s="14"/>
      <c r="MCC3205" s="14"/>
      <c r="MCD3205" s="14"/>
      <c r="MCE3205" s="14"/>
      <c r="MCF3205" s="14"/>
      <c r="MCG3205" s="14"/>
      <c r="MCH3205" s="14"/>
      <c r="MCI3205" s="14"/>
      <c r="MCJ3205" s="14"/>
      <c r="MCK3205" s="14"/>
      <c r="MCL3205" s="14"/>
      <c r="MCM3205" s="14"/>
      <c r="MCN3205" s="14"/>
      <c r="MCO3205" s="14"/>
      <c r="MCP3205" s="14"/>
      <c r="MCQ3205" s="14"/>
      <c r="MCR3205" s="14"/>
      <c r="MCS3205" s="14"/>
      <c r="MCT3205" s="14"/>
      <c r="MCU3205" s="14"/>
      <c r="MCV3205" s="14"/>
      <c r="MCW3205" s="14"/>
      <c r="MCX3205" s="14"/>
      <c r="MCY3205" s="14"/>
      <c r="MCZ3205" s="14"/>
      <c r="MDA3205" s="14"/>
      <c r="MDB3205" s="14"/>
      <c r="MDC3205" s="14"/>
      <c r="MDD3205" s="14"/>
      <c r="MDE3205" s="14"/>
      <c r="MDF3205" s="14"/>
      <c r="MDG3205" s="14"/>
      <c r="MDH3205" s="14"/>
      <c r="MDI3205" s="14"/>
      <c r="MDJ3205" s="14"/>
      <c r="MDK3205" s="14"/>
      <c r="MDL3205" s="14"/>
      <c r="MDM3205" s="14"/>
      <c r="MDN3205" s="14"/>
      <c r="MDO3205" s="14"/>
      <c r="MDP3205" s="14"/>
      <c r="MDQ3205" s="14"/>
      <c r="MDR3205" s="14"/>
      <c r="MDS3205" s="14"/>
      <c r="MDT3205" s="14"/>
      <c r="MDU3205" s="14"/>
      <c r="MDV3205" s="14"/>
      <c r="MDW3205" s="14"/>
      <c r="MDX3205" s="14"/>
      <c r="MDY3205" s="14"/>
      <c r="MDZ3205" s="14"/>
      <c r="MEA3205" s="14"/>
      <c r="MEB3205" s="14"/>
      <c r="MEC3205" s="14"/>
      <c r="MED3205" s="14"/>
      <c r="MEE3205" s="14"/>
      <c r="MEF3205" s="14"/>
      <c r="MEG3205" s="14"/>
      <c r="MEH3205" s="14"/>
      <c r="MEI3205" s="14"/>
      <c r="MEJ3205" s="14"/>
      <c r="MEK3205" s="14"/>
      <c r="MEL3205" s="14"/>
      <c r="MEM3205" s="14"/>
      <c r="MEN3205" s="14"/>
      <c r="MEO3205" s="14"/>
      <c r="MEP3205" s="14"/>
      <c r="MEQ3205" s="14"/>
      <c r="MER3205" s="14"/>
      <c r="MES3205" s="14"/>
      <c r="MET3205" s="14"/>
      <c r="MEU3205" s="14"/>
      <c r="MEV3205" s="14"/>
      <c r="MEW3205" s="14"/>
      <c r="MEX3205" s="14"/>
      <c r="MEY3205" s="14"/>
      <c r="MEZ3205" s="14"/>
      <c r="MFA3205" s="14"/>
      <c r="MFB3205" s="14"/>
      <c r="MFC3205" s="14"/>
      <c r="MFD3205" s="14"/>
      <c r="MFE3205" s="14"/>
      <c r="MFF3205" s="14"/>
      <c r="MFG3205" s="14"/>
      <c r="MFH3205" s="14"/>
      <c r="MFI3205" s="14"/>
      <c r="MFJ3205" s="14"/>
      <c r="MFK3205" s="14"/>
      <c r="MFL3205" s="14"/>
      <c r="MFM3205" s="14"/>
      <c r="MFN3205" s="14"/>
      <c r="MFO3205" s="14"/>
      <c r="MFP3205" s="14"/>
      <c r="MFQ3205" s="14"/>
      <c r="MFR3205" s="14"/>
      <c r="MFS3205" s="14"/>
      <c r="MFT3205" s="14"/>
      <c r="MFU3205" s="14"/>
      <c r="MFV3205" s="14"/>
      <c r="MFW3205" s="14"/>
      <c r="MFX3205" s="14"/>
      <c r="MFY3205" s="14"/>
      <c r="MFZ3205" s="14"/>
      <c r="MGA3205" s="14"/>
      <c r="MGB3205" s="14"/>
      <c r="MGC3205" s="14"/>
      <c r="MGD3205" s="14"/>
      <c r="MGE3205" s="14"/>
      <c r="MGF3205" s="14"/>
      <c r="MGG3205" s="14"/>
      <c r="MGH3205" s="14"/>
      <c r="MGI3205" s="14"/>
      <c r="MGJ3205" s="14"/>
      <c r="MGK3205" s="14"/>
      <c r="MGL3205" s="14"/>
      <c r="MGM3205" s="14"/>
      <c r="MGN3205" s="14"/>
      <c r="MGO3205" s="14"/>
      <c r="MGP3205" s="14"/>
      <c r="MGQ3205" s="14"/>
      <c r="MGR3205" s="14"/>
      <c r="MGS3205" s="14"/>
      <c r="MGT3205" s="14"/>
      <c r="MGU3205" s="14"/>
      <c r="MGV3205" s="14"/>
      <c r="MGW3205" s="14"/>
      <c r="MGX3205" s="14"/>
      <c r="MGY3205" s="14"/>
      <c r="MGZ3205" s="14"/>
      <c r="MHA3205" s="14"/>
      <c r="MHB3205" s="14"/>
      <c r="MHC3205" s="14"/>
      <c r="MHD3205" s="14"/>
      <c r="MHE3205" s="14"/>
      <c r="MHF3205" s="14"/>
      <c r="MHG3205" s="14"/>
      <c r="MHH3205" s="14"/>
      <c r="MHI3205" s="14"/>
      <c r="MHJ3205" s="14"/>
      <c r="MHK3205" s="14"/>
      <c r="MHL3205" s="14"/>
      <c r="MHM3205" s="14"/>
      <c r="MHN3205" s="14"/>
      <c r="MHO3205" s="14"/>
      <c r="MHP3205" s="14"/>
      <c r="MHQ3205" s="14"/>
      <c r="MHR3205" s="14"/>
      <c r="MHS3205" s="14"/>
      <c r="MHT3205" s="14"/>
      <c r="MHU3205" s="14"/>
      <c r="MHV3205" s="14"/>
      <c r="MHW3205" s="14"/>
      <c r="MHX3205" s="14"/>
      <c r="MHY3205" s="14"/>
      <c r="MHZ3205" s="14"/>
      <c r="MIA3205" s="14"/>
      <c r="MIB3205" s="14"/>
      <c r="MIC3205" s="14"/>
      <c r="MID3205" s="14"/>
      <c r="MIE3205" s="14"/>
      <c r="MIF3205" s="14"/>
      <c r="MIG3205" s="14"/>
      <c r="MIH3205" s="14"/>
      <c r="MII3205" s="14"/>
      <c r="MIJ3205" s="14"/>
      <c r="MIK3205" s="14"/>
      <c r="MIL3205" s="14"/>
      <c r="MIM3205" s="14"/>
      <c r="MIN3205" s="14"/>
      <c r="MIO3205" s="14"/>
      <c r="MIP3205" s="14"/>
      <c r="MIQ3205" s="14"/>
      <c r="MIR3205" s="14"/>
      <c r="MIS3205" s="14"/>
      <c r="MIT3205" s="14"/>
      <c r="MIU3205" s="14"/>
      <c r="MIV3205" s="14"/>
      <c r="MIW3205" s="14"/>
      <c r="MIX3205" s="14"/>
      <c r="MIY3205" s="14"/>
      <c r="MIZ3205" s="14"/>
      <c r="MJA3205" s="14"/>
      <c r="MJB3205" s="14"/>
      <c r="MJC3205" s="14"/>
      <c r="MJD3205" s="14"/>
      <c r="MJE3205" s="14"/>
      <c r="MJF3205" s="14"/>
      <c r="MJG3205" s="14"/>
      <c r="MJH3205" s="14"/>
      <c r="MJI3205" s="14"/>
      <c r="MJJ3205" s="14"/>
      <c r="MJK3205" s="14"/>
      <c r="MJL3205" s="14"/>
      <c r="MJM3205" s="14"/>
      <c r="MJN3205" s="14"/>
      <c r="MJO3205" s="14"/>
      <c r="MJP3205" s="14"/>
      <c r="MJQ3205" s="14"/>
      <c r="MJR3205" s="14"/>
      <c r="MJS3205" s="14"/>
      <c r="MJT3205" s="14"/>
      <c r="MJU3205" s="14"/>
      <c r="MJV3205" s="14"/>
      <c r="MJW3205" s="14"/>
      <c r="MJX3205" s="14"/>
      <c r="MJY3205" s="14"/>
      <c r="MJZ3205" s="14"/>
      <c r="MKA3205" s="14"/>
      <c r="MKB3205" s="14"/>
      <c r="MKC3205" s="14"/>
      <c r="MKD3205" s="14"/>
      <c r="MKE3205" s="14"/>
      <c r="MKF3205" s="14"/>
      <c r="MKG3205" s="14"/>
      <c r="MKH3205" s="14"/>
      <c r="MKI3205" s="14"/>
      <c r="MKJ3205" s="14"/>
      <c r="MKK3205" s="14"/>
      <c r="MKL3205" s="14"/>
      <c r="MKM3205" s="14"/>
      <c r="MKN3205" s="14"/>
      <c r="MKO3205" s="14"/>
      <c r="MKP3205" s="14"/>
      <c r="MKQ3205" s="14"/>
      <c r="MKR3205" s="14"/>
      <c r="MKS3205" s="14"/>
      <c r="MKT3205" s="14"/>
      <c r="MKU3205" s="14"/>
      <c r="MKV3205" s="14"/>
      <c r="MKW3205" s="14"/>
      <c r="MKX3205" s="14"/>
      <c r="MKY3205" s="14"/>
      <c r="MKZ3205" s="14"/>
      <c r="MLA3205" s="14"/>
      <c r="MLB3205" s="14"/>
      <c r="MLC3205" s="14"/>
      <c r="MLD3205" s="14"/>
      <c r="MLE3205" s="14"/>
      <c r="MLF3205" s="14"/>
      <c r="MLG3205" s="14"/>
      <c r="MLH3205" s="14"/>
      <c r="MLI3205" s="14"/>
      <c r="MLJ3205" s="14"/>
      <c r="MLK3205" s="14"/>
      <c r="MLL3205" s="14"/>
      <c r="MLM3205" s="14"/>
      <c r="MLN3205" s="14"/>
      <c r="MLO3205" s="14"/>
      <c r="MLP3205" s="14"/>
      <c r="MLQ3205" s="14"/>
      <c r="MLR3205" s="14"/>
      <c r="MLS3205" s="14"/>
      <c r="MLT3205" s="14"/>
      <c r="MLU3205" s="14"/>
      <c r="MLV3205" s="14"/>
      <c r="MLW3205" s="14"/>
      <c r="MLX3205" s="14"/>
      <c r="MLY3205" s="14"/>
      <c r="MLZ3205" s="14"/>
      <c r="MMA3205" s="14"/>
      <c r="MMB3205" s="14"/>
      <c r="MMC3205" s="14"/>
      <c r="MMD3205" s="14"/>
      <c r="MME3205" s="14"/>
      <c r="MMF3205" s="14"/>
      <c r="MMG3205" s="14"/>
      <c r="MMH3205" s="14"/>
      <c r="MMI3205" s="14"/>
      <c r="MMJ3205" s="14"/>
      <c r="MMK3205" s="14"/>
      <c r="MML3205" s="14"/>
      <c r="MMM3205" s="14"/>
      <c r="MMN3205" s="14"/>
      <c r="MMO3205" s="14"/>
      <c r="MMP3205" s="14"/>
      <c r="MMQ3205" s="14"/>
      <c r="MMR3205" s="14"/>
      <c r="MMS3205" s="14"/>
      <c r="MMT3205" s="14"/>
      <c r="MMU3205" s="14"/>
      <c r="MMV3205" s="14"/>
      <c r="MMW3205" s="14"/>
      <c r="MMX3205" s="14"/>
      <c r="MMY3205" s="14"/>
      <c r="MMZ3205" s="14"/>
      <c r="MNA3205" s="14"/>
      <c r="MNB3205" s="14"/>
      <c r="MNC3205" s="14"/>
      <c r="MND3205" s="14"/>
      <c r="MNE3205" s="14"/>
      <c r="MNF3205" s="14"/>
      <c r="MNG3205" s="14"/>
      <c r="MNH3205" s="14"/>
      <c r="MNI3205" s="14"/>
      <c r="MNJ3205" s="14"/>
      <c r="MNK3205" s="14"/>
      <c r="MNL3205" s="14"/>
      <c r="MNM3205" s="14"/>
      <c r="MNN3205" s="14"/>
      <c r="MNO3205" s="14"/>
      <c r="MNP3205" s="14"/>
      <c r="MNQ3205" s="14"/>
      <c r="MNR3205" s="14"/>
      <c r="MNS3205" s="14"/>
      <c r="MNT3205" s="14"/>
      <c r="MNU3205" s="14"/>
      <c r="MNV3205" s="14"/>
      <c r="MNW3205" s="14"/>
      <c r="MNX3205" s="14"/>
      <c r="MNY3205" s="14"/>
      <c r="MNZ3205" s="14"/>
      <c r="MOA3205" s="14"/>
      <c r="MOB3205" s="14"/>
      <c r="MOC3205" s="14"/>
      <c r="MOD3205" s="14"/>
      <c r="MOE3205" s="14"/>
      <c r="MOF3205" s="14"/>
      <c r="MOG3205" s="14"/>
      <c r="MOH3205" s="14"/>
      <c r="MOI3205" s="14"/>
      <c r="MOJ3205" s="14"/>
      <c r="MOK3205" s="14"/>
      <c r="MOL3205" s="14"/>
      <c r="MOM3205" s="14"/>
      <c r="MON3205" s="14"/>
      <c r="MOO3205" s="14"/>
      <c r="MOP3205" s="14"/>
      <c r="MOQ3205" s="14"/>
      <c r="MOR3205" s="14"/>
      <c r="MOS3205" s="14"/>
      <c r="MOT3205" s="14"/>
      <c r="MOU3205" s="14"/>
      <c r="MOV3205" s="14"/>
      <c r="MOW3205" s="14"/>
      <c r="MOX3205" s="14"/>
      <c r="MOY3205" s="14"/>
      <c r="MOZ3205" s="14"/>
      <c r="MPA3205" s="14"/>
      <c r="MPB3205" s="14"/>
      <c r="MPC3205" s="14"/>
      <c r="MPD3205" s="14"/>
      <c r="MPE3205" s="14"/>
      <c r="MPF3205" s="14"/>
      <c r="MPG3205" s="14"/>
      <c r="MPH3205" s="14"/>
      <c r="MPI3205" s="14"/>
      <c r="MPJ3205" s="14"/>
      <c r="MPK3205" s="14"/>
      <c r="MPL3205" s="14"/>
      <c r="MPM3205" s="14"/>
      <c r="MPN3205" s="14"/>
      <c r="MPO3205" s="14"/>
      <c r="MPP3205" s="14"/>
      <c r="MPQ3205" s="14"/>
      <c r="MPR3205" s="14"/>
      <c r="MPS3205" s="14"/>
      <c r="MPT3205" s="14"/>
      <c r="MPU3205" s="14"/>
      <c r="MPV3205" s="14"/>
      <c r="MPW3205" s="14"/>
      <c r="MPX3205" s="14"/>
      <c r="MPY3205" s="14"/>
      <c r="MPZ3205" s="14"/>
      <c r="MQA3205" s="14"/>
      <c r="MQB3205" s="14"/>
      <c r="MQC3205" s="14"/>
      <c r="MQD3205" s="14"/>
      <c r="MQE3205" s="14"/>
      <c r="MQF3205" s="14"/>
      <c r="MQG3205" s="14"/>
      <c r="MQH3205" s="14"/>
      <c r="MQI3205" s="14"/>
      <c r="MQJ3205" s="14"/>
      <c r="MQK3205" s="14"/>
      <c r="MQL3205" s="14"/>
      <c r="MQM3205" s="14"/>
      <c r="MQN3205" s="14"/>
      <c r="MQO3205" s="14"/>
      <c r="MQP3205" s="14"/>
      <c r="MQQ3205" s="14"/>
      <c r="MQR3205" s="14"/>
      <c r="MQS3205" s="14"/>
      <c r="MQT3205" s="14"/>
      <c r="MQU3205" s="14"/>
      <c r="MQV3205" s="14"/>
      <c r="MQW3205" s="14"/>
      <c r="MQX3205" s="14"/>
      <c r="MQY3205" s="14"/>
      <c r="MQZ3205" s="14"/>
      <c r="MRA3205" s="14"/>
      <c r="MRB3205" s="14"/>
      <c r="MRC3205" s="14"/>
      <c r="MRD3205" s="14"/>
      <c r="MRE3205" s="14"/>
      <c r="MRF3205" s="14"/>
      <c r="MRG3205" s="14"/>
      <c r="MRH3205" s="14"/>
      <c r="MRI3205" s="14"/>
      <c r="MRJ3205" s="14"/>
      <c r="MRK3205" s="14"/>
      <c r="MRL3205" s="14"/>
      <c r="MRM3205" s="14"/>
      <c r="MRN3205" s="14"/>
      <c r="MRO3205" s="14"/>
      <c r="MRP3205" s="14"/>
      <c r="MRQ3205" s="14"/>
      <c r="MRR3205" s="14"/>
      <c r="MRS3205" s="14"/>
      <c r="MRT3205" s="14"/>
      <c r="MRU3205" s="14"/>
      <c r="MRV3205" s="14"/>
      <c r="MRW3205" s="14"/>
      <c r="MRX3205" s="14"/>
      <c r="MRY3205" s="14"/>
      <c r="MRZ3205" s="14"/>
      <c r="MSA3205" s="14"/>
      <c r="MSB3205" s="14"/>
      <c r="MSC3205" s="14"/>
      <c r="MSD3205" s="14"/>
      <c r="MSE3205" s="14"/>
      <c r="MSF3205" s="14"/>
      <c r="MSG3205" s="14"/>
      <c r="MSH3205" s="14"/>
      <c r="MSI3205" s="14"/>
      <c r="MSJ3205" s="14"/>
      <c r="MSK3205" s="14"/>
      <c r="MSL3205" s="14"/>
      <c r="MSM3205" s="14"/>
      <c r="MSN3205" s="14"/>
      <c r="MSO3205" s="14"/>
      <c r="MSP3205" s="14"/>
      <c r="MSQ3205" s="14"/>
      <c r="MSR3205" s="14"/>
      <c r="MSS3205" s="14"/>
      <c r="MST3205" s="14"/>
      <c r="MSU3205" s="14"/>
      <c r="MSV3205" s="14"/>
      <c r="MSW3205" s="14"/>
      <c r="MSX3205" s="14"/>
      <c r="MSY3205" s="14"/>
      <c r="MSZ3205" s="14"/>
      <c r="MTA3205" s="14"/>
      <c r="MTB3205" s="14"/>
      <c r="MTC3205" s="14"/>
      <c r="MTD3205" s="14"/>
      <c r="MTE3205" s="14"/>
      <c r="MTF3205" s="14"/>
      <c r="MTG3205" s="14"/>
      <c r="MTH3205" s="14"/>
      <c r="MTI3205" s="14"/>
      <c r="MTJ3205" s="14"/>
      <c r="MTK3205" s="14"/>
      <c r="MTL3205" s="14"/>
      <c r="MTM3205" s="14"/>
      <c r="MTN3205" s="14"/>
      <c r="MTO3205" s="14"/>
      <c r="MTP3205" s="14"/>
      <c r="MTQ3205" s="14"/>
      <c r="MTR3205" s="14"/>
      <c r="MTS3205" s="14"/>
      <c r="MTT3205" s="14"/>
      <c r="MTU3205" s="14"/>
      <c r="MTV3205" s="14"/>
      <c r="MTW3205" s="14"/>
      <c r="MTX3205" s="14"/>
      <c r="MTY3205" s="14"/>
      <c r="MTZ3205" s="14"/>
      <c r="MUA3205" s="14"/>
      <c r="MUB3205" s="14"/>
      <c r="MUC3205" s="14"/>
      <c r="MUD3205" s="14"/>
      <c r="MUE3205" s="14"/>
      <c r="MUF3205" s="14"/>
      <c r="MUG3205" s="14"/>
      <c r="MUH3205" s="14"/>
      <c r="MUI3205" s="14"/>
      <c r="MUJ3205" s="14"/>
      <c r="MUK3205" s="14"/>
      <c r="MUL3205" s="14"/>
      <c r="MUM3205" s="14"/>
      <c r="MUN3205" s="14"/>
      <c r="MUO3205" s="14"/>
      <c r="MUP3205" s="14"/>
      <c r="MUQ3205" s="14"/>
      <c r="MUR3205" s="14"/>
      <c r="MUS3205" s="14"/>
      <c r="MUT3205" s="14"/>
      <c r="MUU3205" s="14"/>
      <c r="MUV3205" s="14"/>
      <c r="MUW3205" s="14"/>
      <c r="MUX3205" s="14"/>
      <c r="MUY3205" s="14"/>
      <c r="MUZ3205" s="14"/>
      <c r="MVA3205" s="14"/>
      <c r="MVB3205" s="14"/>
      <c r="MVC3205" s="14"/>
      <c r="MVD3205" s="14"/>
      <c r="MVE3205" s="14"/>
      <c r="MVF3205" s="14"/>
      <c r="MVG3205" s="14"/>
      <c r="MVH3205" s="14"/>
      <c r="MVI3205" s="14"/>
      <c r="MVJ3205" s="14"/>
      <c r="MVK3205" s="14"/>
      <c r="MVL3205" s="14"/>
      <c r="MVM3205" s="14"/>
      <c r="MVN3205" s="14"/>
      <c r="MVO3205" s="14"/>
      <c r="MVP3205" s="14"/>
      <c r="MVQ3205" s="14"/>
      <c r="MVR3205" s="14"/>
      <c r="MVS3205" s="14"/>
      <c r="MVT3205" s="14"/>
      <c r="MVU3205" s="14"/>
      <c r="MVV3205" s="14"/>
      <c r="MVW3205" s="14"/>
      <c r="MVX3205" s="14"/>
      <c r="MVY3205" s="14"/>
      <c r="MVZ3205" s="14"/>
      <c r="MWA3205" s="14"/>
      <c r="MWB3205" s="14"/>
      <c r="MWC3205" s="14"/>
      <c r="MWD3205" s="14"/>
      <c r="MWE3205" s="14"/>
      <c r="MWF3205" s="14"/>
      <c r="MWG3205" s="14"/>
      <c r="MWH3205" s="14"/>
      <c r="MWI3205" s="14"/>
      <c r="MWJ3205" s="14"/>
      <c r="MWK3205" s="14"/>
      <c r="MWL3205" s="14"/>
      <c r="MWM3205" s="14"/>
      <c r="MWN3205" s="14"/>
      <c r="MWO3205" s="14"/>
      <c r="MWP3205" s="14"/>
      <c r="MWQ3205" s="14"/>
      <c r="MWR3205" s="14"/>
      <c r="MWS3205" s="14"/>
      <c r="MWT3205" s="14"/>
      <c r="MWU3205" s="14"/>
      <c r="MWV3205" s="14"/>
      <c r="MWW3205" s="14"/>
      <c r="MWX3205" s="14"/>
      <c r="MWY3205" s="14"/>
      <c r="MWZ3205" s="14"/>
      <c r="MXA3205" s="14"/>
      <c r="MXB3205" s="14"/>
      <c r="MXC3205" s="14"/>
      <c r="MXD3205" s="14"/>
      <c r="MXE3205" s="14"/>
      <c r="MXF3205" s="14"/>
      <c r="MXG3205" s="14"/>
      <c r="MXH3205" s="14"/>
      <c r="MXI3205" s="14"/>
      <c r="MXJ3205" s="14"/>
      <c r="MXK3205" s="14"/>
      <c r="MXL3205" s="14"/>
      <c r="MXM3205" s="14"/>
      <c r="MXN3205" s="14"/>
      <c r="MXO3205" s="14"/>
      <c r="MXP3205" s="14"/>
      <c r="MXQ3205" s="14"/>
      <c r="MXR3205" s="14"/>
      <c r="MXS3205" s="14"/>
      <c r="MXT3205" s="14"/>
      <c r="MXU3205" s="14"/>
      <c r="MXV3205" s="14"/>
      <c r="MXW3205" s="14"/>
      <c r="MXX3205" s="14"/>
      <c r="MXY3205" s="14"/>
      <c r="MXZ3205" s="14"/>
      <c r="MYA3205" s="14"/>
      <c r="MYB3205" s="14"/>
      <c r="MYC3205" s="14"/>
      <c r="MYD3205" s="14"/>
      <c r="MYE3205" s="14"/>
      <c r="MYF3205" s="14"/>
      <c r="MYG3205" s="14"/>
      <c r="MYH3205" s="14"/>
      <c r="MYI3205" s="14"/>
      <c r="MYJ3205" s="14"/>
      <c r="MYK3205" s="14"/>
      <c r="MYL3205" s="14"/>
      <c r="MYM3205" s="14"/>
      <c r="MYN3205" s="14"/>
      <c r="MYO3205" s="14"/>
      <c r="MYP3205" s="14"/>
      <c r="MYQ3205" s="14"/>
      <c r="MYR3205" s="14"/>
      <c r="MYS3205" s="14"/>
      <c r="MYT3205" s="14"/>
      <c r="MYU3205" s="14"/>
      <c r="MYV3205" s="14"/>
      <c r="MYW3205" s="14"/>
      <c r="MYX3205" s="14"/>
      <c r="MYY3205" s="14"/>
      <c r="MYZ3205" s="14"/>
      <c r="MZA3205" s="14"/>
      <c r="MZB3205" s="14"/>
      <c r="MZC3205" s="14"/>
      <c r="MZD3205" s="14"/>
      <c r="MZE3205" s="14"/>
      <c r="MZF3205" s="14"/>
      <c r="MZG3205" s="14"/>
      <c r="MZH3205" s="14"/>
      <c r="MZI3205" s="14"/>
      <c r="MZJ3205" s="14"/>
      <c r="MZK3205" s="14"/>
      <c r="MZL3205" s="14"/>
      <c r="MZM3205" s="14"/>
      <c r="MZN3205" s="14"/>
      <c r="MZO3205" s="14"/>
      <c r="MZP3205" s="14"/>
      <c r="MZQ3205" s="14"/>
      <c r="MZR3205" s="14"/>
      <c r="MZS3205" s="14"/>
      <c r="MZT3205" s="14"/>
      <c r="MZU3205" s="14"/>
      <c r="MZV3205" s="14"/>
      <c r="MZW3205" s="14"/>
      <c r="MZX3205" s="14"/>
      <c r="MZY3205" s="14"/>
      <c r="MZZ3205" s="14"/>
      <c r="NAA3205" s="14"/>
      <c r="NAB3205" s="14"/>
      <c r="NAC3205" s="14"/>
      <c r="NAD3205" s="14"/>
      <c r="NAE3205" s="14"/>
      <c r="NAF3205" s="14"/>
      <c r="NAG3205" s="14"/>
      <c r="NAH3205" s="14"/>
      <c r="NAI3205" s="14"/>
      <c r="NAJ3205" s="14"/>
      <c r="NAK3205" s="14"/>
      <c r="NAL3205" s="14"/>
      <c r="NAM3205" s="14"/>
      <c r="NAN3205" s="14"/>
      <c r="NAO3205" s="14"/>
      <c r="NAP3205" s="14"/>
      <c r="NAQ3205" s="14"/>
      <c r="NAR3205" s="14"/>
      <c r="NAS3205" s="14"/>
      <c r="NAT3205" s="14"/>
      <c r="NAU3205" s="14"/>
      <c r="NAV3205" s="14"/>
      <c r="NAW3205" s="14"/>
      <c r="NAX3205" s="14"/>
      <c r="NAY3205" s="14"/>
      <c r="NAZ3205" s="14"/>
      <c r="NBA3205" s="14"/>
      <c r="NBB3205" s="14"/>
      <c r="NBC3205" s="14"/>
      <c r="NBD3205" s="14"/>
      <c r="NBE3205" s="14"/>
      <c r="NBF3205" s="14"/>
      <c r="NBG3205" s="14"/>
      <c r="NBH3205" s="14"/>
      <c r="NBI3205" s="14"/>
      <c r="NBJ3205" s="14"/>
      <c r="NBK3205" s="14"/>
      <c r="NBL3205" s="14"/>
      <c r="NBM3205" s="14"/>
      <c r="NBN3205" s="14"/>
      <c r="NBO3205" s="14"/>
      <c r="NBP3205" s="14"/>
      <c r="NBQ3205" s="14"/>
      <c r="NBR3205" s="14"/>
      <c r="NBS3205" s="14"/>
      <c r="NBT3205" s="14"/>
      <c r="NBU3205" s="14"/>
      <c r="NBV3205" s="14"/>
      <c r="NBW3205" s="14"/>
      <c r="NBX3205" s="14"/>
      <c r="NBY3205" s="14"/>
      <c r="NBZ3205" s="14"/>
      <c r="NCA3205" s="14"/>
      <c r="NCB3205" s="14"/>
      <c r="NCC3205" s="14"/>
      <c r="NCD3205" s="14"/>
      <c r="NCE3205" s="14"/>
      <c r="NCF3205" s="14"/>
      <c r="NCG3205" s="14"/>
      <c r="NCH3205" s="14"/>
      <c r="NCI3205" s="14"/>
      <c r="NCJ3205" s="14"/>
      <c r="NCK3205" s="14"/>
      <c r="NCL3205" s="14"/>
      <c r="NCM3205" s="14"/>
      <c r="NCN3205" s="14"/>
      <c r="NCO3205" s="14"/>
      <c r="NCP3205" s="14"/>
      <c r="NCQ3205" s="14"/>
      <c r="NCR3205" s="14"/>
      <c r="NCS3205" s="14"/>
      <c r="NCT3205" s="14"/>
      <c r="NCU3205" s="14"/>
      <c r="NCV3205" s="14"/>
      <c r="NCW3205" s="14"/>
      <c r="NCX3205" s="14"/>
      <c r="NCY3205" s="14"/>
      <c r="NCZ3205" s="14"/>
      <c r="NDA3205" s="14"/>
      <c r="NDB3205" s="14"/>
      <c r="NDC3205" s="14"/>
      <c r="NDD3205" s="14"/>
      <c r="NDE3205" s="14"/>
      <c r="NDF3205" s="14"/>
      <c r="NDG3205" s="14"/>
      <c r="NDH3205" s="14"/>
      <c r="NDI3205" s="14"/>
      <c r="NDJ3205" s="14"/>
      <c r="NDK3205" s="14"/>
      <c r="NDL3205" s="14"/>
      <c r="NDM3205" s="14"/>
      <c r="NDN3205" s="14"/>
      <c r="NDO3205" s="14"/>
      <c r="NDP3205" s="14"/>
      <c r="NDQ3205" s="14"/>
      <c r="NDR3205" s="14"/>
      <c r="NDS3205" s="14"/>
      <c r="NDT3205" s="14"/>
      <c r="NDU3205" s="14"/>
      <c r="NDV3205" s="14"/>
      <c r="NDW3205" s="14"/>
      <c r="NDX3205" s="14"/>
      <c r="NDY3205" s="14"/>
      <c r="NDZ3205" s="14"/>
      <c r="NEA3205" s="14"/>
      <c r="NEB3205" s="14"/>
      <c r="NEC3205" s="14"/>
      <c r="NED3205" s="14"/>
      <c r="NEE3205" s="14"/>
      <c r="NEF3205" s="14"/>
      <c r="NEG3205" s="14"/>
      <c r="NEH3205" s="14"/>
      <c r="NEI3205" s="14"/>
      <c r="NEJ3205" s="14"/>
      <c r="NEK3205" s="14"/>
      <c r="NEL3205" s="14"/>
      <c r="NEM3205" s="14"/>
      <c r="NEN3205" s="14"/>
      <c r="NEO3205" s="14"/>
      <c r="NEP3205" s="14"/>
      <c r="NEQ3205" s="14"/>
      <c r="NER3205" s="14"/>
      <c r="NES3205" s="14"/>
      <c r="NET3205" s="14"/>
      <c r="NEU3205" s="14"/>
      <c r="NEV3205" s="14"/>
      <c r="NEW3205" s="14"/>
      <c r="NEX3205" s="14"/>
      <c r="NEY3205" s="14"/>
      <c r="NEZ3205" s="14"/>
      <c r="NFA3205" s="14"/>
      <c r="NFB3205" s="14"/>
      <c r="NFC3205" s="14"/>
      <c r="NFD3205" s="14"/>
      <c r="NFE3205" s="14"/>
      <c r="NFF3205" s="14"/>
      <c r="NFG3205" s="14"/>
      <c r="NFH3205" s="14"/>
      <c r="NFI3205" s="14"/>
      <c r="NFJ3205" s="14"/>
      <c r="NFK3205" s="14"/>
      <c r="NFL3205" s="14"/>
      <c r="NFM3205" s="14"/>
      <c r="NFN3205" s="14"/>
      <c r="NFO3205" s="14"/>
      <c r="NFP3205" s="14"/>
      <c r="NFQ3205" s="14"/>
      <c r="NFR3205" s="14"/>
      <c r="NFS3205" s="14"/>
      <c r="NFT3205" s="14"/>
      <c r="NFU3205" s="14"/>
      <c r="NFV3205" s="14"/>
      <c r="NFW3205" s="14"/>
      <c r="NFX3205" s="14"/>
      <c r="NFY3205" s="14"/>
      <c r="NFZ3205" s="14"/>
      <c r="NGA3205" s="14"/>
      <c r="NGB3205" s="14"/>
      <c r="NGC3205" s="14"/>
      <c r="NGD3205" s="14"/>
      <c r="NGE3205" s="14"/>
      <c r="NGF3205" s="14"/>
      <c r="NGG3205" s="14"/>
      <c r="NGH3205" s="14"/>
      <c r="NGI3205" s="14"/>
      <c r="NGJ3205" s="14"/>
      <c r="NGK3205" s="14"/>
      <c r="NGL3205" s="14"/>
      <c r="NGM3205" s="14"/>
      <c r="NGN3205" s="14"/>
      <c r="NGO3205" s="14"/>
      <c r="NGP3205" s="14"/>
      <c r="NGQ3205" s="14"/>
      <c r="NGR3205" s="14"/>
      <c r="NGS3205" s="14"/>
      <c r="NGT3205" s="14"/>
      <c r="NGU3205" s="14"/>
      <c r="NGV3205" s="14"/>
      <c r="NGW3205" s="14"/>
      <c r="NGX3205" s="14"/>
      <c r="NGY3205" s="14"/>
      <c r="NGZ3205" s="14"/>
      <c r="NHA3205" s="14"/>
      <c r="NHB3205" s="14"/>
      <c r="NHC3205" s="14"/>
      <c r="NHD3205" s="14"/>
      <c r="NHE3205" s="14"/>
      <c r="NHF3205" s="14"/>
      <c r="NHG3205" s="14"/>
      <c r="NHH3205" s="14"/>
      <c r="NHI3205" s="14"/>
      <c r="NHJ3205" s="14"/>
      <c r="NHK3205" s="14"/>
      <c r="NHL3205" s="14"/>
      <c r="NHM3205" s="14"/>
      <c r="NHN3205" s="14"/>
      <c r="NHO3205" s="14"/>
      <c r="NHP3205" s="14"/>
      <c r="NHQ3205" s="14"/>
      <c r="NHR3205" s="14"/>
      <c r="NHS3205" s="14"/>
      <c r="NHT3205" s="14"/>
      <c r="NHU3205" s="14"/>
      <c r="NHV3205" s="14"/>
      <c r="NHW3205" s="14"/>
      <c r="NHX3205" s="14"/>
      <c r="NHY3205" s="14"/>
      <c r="NHZ3205" s="14"/>
      <c r="NIA3205" s="14"/>
      <c r="NIB3205" s="14"/>
      <c r="NIC3205" s="14"/>
      <c r="NID3205" s="14"/>
      <c r="NIE3205" s="14"/>
      <c r="NIF3205" s="14"/>
      <c r="NIG3205" s="14"/>
      <c r="NIH3205" s="14"/>
      <c r="NII3205" s="14"/>
      <c r="NIJ3205" s="14"/>
      <c r="NIK3205" s="14"/>
      <c r="NIL3205" s="14"/>
      <c r="NIM3205" s="14"/>
      <c r="NIN3205" s="14"/>
      <c r="NIO3205" s="14"/>
      <c r="NIP3205" s="14"/>
      <c r="NIQ3205" s="14"/>
      <c r="NIR3205" s="14"/>
      <c r="NIS3205" s="14"/>
      <c r="NIT3205" s="14"/>
      <c r="NIU3205" s="14"/>
      <c r="NIV3205" s="14"/>
      <c r="NIW3205" s="14"/>
      <c r="NIX3205" s="14"/>
      <c r="NIY3205" s="14"/>
      <c r="NIZ3205" s="14"/>
      <c r="NJA3205" s="14"/>
      <c r="NJB3205" s="14"/>
      <c r="NJC3205" s="14"/>
      <c r="NJD3205" s="14"/>
      <c r="NJE3205" s="14"/>
      <c r="NJF3205" s="14"/>
      <c r="NJG3205" s="14"/>
      <c r="NJH3205" s="14"/>
      <c r="NJI3205" s="14"/>
      <c r="NJJ3205" s="14"/>
      <c r="NJK3205" s="14"/>
      <c r="NJL3205" s="14"/>
      <c r="NJM3205" s="14"/>
      <c r="NJN3205" s="14"/>
      <c r="NJO3205" s="14"/>
      <c r="NJP3205" s="14"/>
      <c r="NJQ3205" s="14"/>
      <c r="NJR3205" s="14"/>
      <c r="NJS3205" s="14"/>
      <c r="NJT3205" s="14"/>
      <c r="NJU3205" s="14"/>
      <c r="NJV3205" s="14"/>
      <c r="NJW3205" s="14"/>
      <c r="NJX3205" s="14"/>
      <c r="NJY3205" s="14"/>
      <c r="NJZ3205" s="14"/>
      <c r="NKA3205" s="14"/>
      <c r="NKB3205" s="14"/>
      <c r="NKC3205" s="14"/>
      <c r="NKD3205" s="14"/>
      <c r="NKE3205" s="14"/>
      <c r="NKF3205" s="14"/>
      <c r="NKG3205" s="14"/>
      <c r="NKH3205" s="14"/>
      <c r="NKI3205" s="14"/>
      <c r="NKJ3205" s="14"/>
      <c r="NKK3205" s="14"/>
      <c r="NKL3205" s="14"/>
      <c r="NKM3205" s="14"/>
      <c r="NKN3205" s="14"/>
      <c r="NKO3205" s="14"/>
      <c r="NKP3205" s="14"/>
      <c r="NKQ3205" s="14"/>
      <c r="NKR3205" s="14"/>
      <c r="NKS3205" s="14"/>
      <c r="NKT3205" s="14"/>
      <c r="NKU3205" s="14"/>
      <c r="NKV3205" s="14"/>
      <c r="NKW3205" s="14"/>
      <c r="NKX3205" s="14"/>
      <c r="NKY3205" s="14"/>
      <c r="NKZ3205" s="14"/>
      <c r="NLA3205" s="14"/>
      <c r="NLB3205" s="14"/>
      <c r="NLC3205" s="14"/>
      <c r="NLD3205" s="14"/>
      <c r="NLE3205" s="14"/>
      <c r="NLF3205" s="14"/>
      <c r="NLG3205" s="14"/>
      <c r="NLH3205" s="14"/>
      <c r="NLI3205" s="14"/>
      <c r="NLJ3205" s="14"/>
      <c r="NLK3205" s="14"/>
      <c r="NLL3205" s="14"/>
      <c r="NLM3205" s="14"/>
      <c r="NLN3205" s="14"/>
      <c r="NLO3205" s="14"/>
      <c r="NLP3205" s="14"/>
      <c r="NLQ3205" s="14"/>
      <c r="NLR3205" s="14"/>
      <c r="NLS3205" s="14"/>
      <c r="NLT3205" s="14"/>
      <c r="NLU3205" s="14"/>
      <c r="NLV3205" s="14"/>
      <c r="NLW3205" s="14"/>
      <c r="NLX3205" s="14"/>
      <c r="NLY3205" s="14"/>
      <c r="NLZ3205" s="14"/>
      <c r="NMA3205" s="14"/>
      <c r="NMB3205" s="14"/>
      <c r="NMC3205" s="14"/>
      <c r="NMD3205" s="14"/>
      <c r="NME3205" s="14"/>
      <c r="NMF3205" s="14"/>
      <c r="NMG3205" s="14"/>
      <c r="NMH3205" s="14"/>
      <c r="NMI3205" s="14"/>
      <c r="NMJ3205" s="14"/>
      <c r="NMK3205" s="14"/>
      <c r="NML3205" s="14"/>
      <c r="NMM3205" s="14"/>
      <c r="NMN3205" s="14"/>
      <c r="NMO3205" s="14"/>
      <c r="NMP3205" s="14"/>
      <c r="NMQ3205" s="14"/>
      <c r="NMR3205" s="14"/>
      <c r="NMS3205" s="14"/>
      <c r="NMT3205" s="14"/>
      <c r="NMU3205" s="14"/>
      <c r="NMV3205" s="14"/>
      <c r="NMW3205" s="14"/>
      <c r="NMX3205" s="14"/>
      <c r="NMY3205" s="14"/>
      <c r="NMZ3205" s="14"/>
      <c r="NNA3205" s="14"/>
      <c r="NNB3205" s="14"/>
      <c r="NNC3205" s="14"/>
      <c r="NND3205" s="14"/>
      <c r="NNE3205" s="14"/>
      <c r="NNF3205" s="14"/>
      <c r="NNG3205" s="14"/>
      <c r="NNH3205" s="14"/>
      <c r="NNI3205" s="14"/>
      <c r="NNJ3205" s="14"/>
      <c r="NNK3205" s="14"/>
      <c r="NNL3205" s="14"/>
      <c r="NNM3205" s="14"/>
      <c r="NNN3205" s="14"/>
      <c r="NNO3205" s="14"/>
      <c r="NNP3205" s="14"/>
      <c r="NNQ3205" s="14"/>
      <c r="NNR3205" s="14"/>
      <c r="NNS3205" s="14"/>
      <c r="NNT3205" s="14"/>
      <c r="NNU3205" s="14"/>
      <c r="NNV3205" s="14"/>
      <c r="NNW3205" s="14"/>
      <c r="NNX3205" s="14"/>
      <c r="NNY3205" s="14"/>
      <c r="NNZ3205" s="14"/>
      <c r="NOA3205" s="14"/>
      <c r="NOB3205" s="14"/>
      <c r="NOC3205" s="14"/>
      <c r="NOD3205" s="14"/>
      <c r="NOE3205" s="14"/>
      <c r="NOF3205" s="14"/>
      <c r="NOG3205" s="14"/>
      <c r="NOH3205" s="14"/>
      <c r="NOI3205" s="14"/>
      <c r="NOJ3205" s="14"/>
      <c r="NOK3205" s="14"/>
      <c r="NOL3205" s="14"/>
      <c r="NOM3205" s="14"/>
      <c r="NON3205" s="14"/>
      <c r="NOO3205" s="14"/>
      <c r="NOP3205" s="14"/>
      <c r="NOQ3205" s="14"/>
      <c r="NOR3205" s="14"/>
      <c r="NOS3205" s="14"/>
      <c r="NOT3205" s="14"/>
      <c r="NOU3205" s="14"/>
      <c r="NOV3205" s="14"/>
      <c r="NOW3205" s="14"/>
      <c r="NOX3205" s="14"/>
      <c r="NOY3205" s="14"/>
      <c r="NOZ3205" s="14"/>
      <c r="NPA3205" s="14"/>
      <c r="NPB3205" s="14"/>
      <c r="NPC3205" s="14"/>
      <c r="NPD3205" s="14"/>
      <c r="NPE3205" s="14"/>
      <c r="NPF3205" s="14"/>
      <c r="NPG3205" s="14"/>
      <c r="NPH3205" s="14"/>
      <c r="NPI3205" s="14"/>
      <c r="NPJ3205" s="14"/>
      <c r="NPK3205" s="14"/>
      <c r="NPL3205" s="14"/>
      <c r="NPM3205" s="14"/>
      <c r="NPN3205" s="14"/>
      <c r="NPO3205" s="14"/>
      <c r="NPP3205" s="14"/>
      <c r="NPQ3205" s="14"/>
      <c r="NPR3205" s="14"/>
      <c r="NPS3205" s="14"/>
      <c r="NPT3205" s="14"/>
      <c r="NPU3205" s="14"/>
      <c r="NPV3205" s="14"/>
      <c r="NPW3205" s="14"/>
      <c r="NPX3205" s="14"/>
      <c r="NPY3205" s="14"/>
      <c r="NPZ3205" s="14"/>
      <c r="NQA3205" s="14"/>
      <c r="NQB3205" s="14"/>
      <c r="NQC3205" s="14"/>
      <c r="NQD3205" s="14"/>
      <c r="NQE3205" s="14"/>
      <c r="NQF3205" s="14"/>
      <c r="NQG3205" s="14"/>
      <c r="NQH3205" s="14"/>
      <c r="NQI3205" s="14"/>
      <c r="NQJ3205" s="14"/>
      <c r="NQK3205" s="14"/>
      <c r="NQL3205" s="14"/>
      <c r="NQM3205" s="14"/>
      <c r="NQN3205" s="14"/>
      <c r="NQO3205" s="14"/>
      <c r="NQP3205" s="14"/>
      <c r="NQQ3205" s="14"/>
      <c r="NQR3205" s="14"/>
      <c r="NQS3205" s="14"/>
      <c r="NQT3205" s="14"/>
      <c r="NQU3205" s="14"/>
      <c r="NQV3205" s="14"/>
      <c r="NQW3205" s="14"/>
      <c r="NQX3205" s="14"/>
      <c r="NQY3205" s="14"/>
      <c r="NQZ3205" s="14"/>
      <c r="NRA3205" s="14"/>
      <c r="NRB3205" s="14"/>
      <c r="NRC3205" s="14"/>
      <c r="NRD3205" s="14"/>
      <c r="NRE3205" s="14"/>
      <c r="NRF3205" s="14"/>
      <c r="NRG3205" s="14"/>
      <c r="NRH3205" s="14"/>
      <c r="NRI3205" s="14"/>
      <c r="NRJ3205" s="14"/>
      <c r="NRK3205" s="14"/>
      <c r="NRL3205" s="14"/>
      <c r="NRM3205" s="14"/>
      <c r="NRN3205" s="14"/>
      <c r="NRO3205" s="14"/>
      <c r="NRP3205" s="14"/>
      <c r="NRQ3205" s="14"/>
      <c r="NRR3205" s="14"/>
      <c r="NRS3205" s="14"/>
      <c r="NRT3205" s="14"/>
      <c r="NRU3205" s="14"/>
      <c r="NRV3205" s="14"/>
      <c r="NRW3205" s="14"/>
      <c r="NRX3205" s="14"/>
      <c r="NRY3205" s="14"/>
      <c r="NRZ3205" s="14"/>
      <c r="NSA3205" s="14"/>
      <c r="NSB3205" s="14"/>
      <c r="NSC3205" s="14"/>
      <c r="NSD3205" s="14"/>
      <c r="NSE3205" s="14"/>
      <c r="NSF3205" s="14"/>
      <c r="NSG3205" s="14"/>
      <c r="NSH3205" s="14"/>
      <c r="NSI3205" s="14"/>
      <c r="NSJ3205" s="14"/>
      <c r="NSK3205" s="14"/>
      <c r="NSL3205" s="14"/>
      <c r="NSM3205" s="14"/>
      <c r="NSN3205" s="14"/>
      <c r="NSO3205" s="14"/>
      <c r="NSP3205" s="14"/>
      <c r="NSQ3205" s="14"/>
      <c r="NSR3205" s="14"/>
      <c r="NSS3205" s="14"/>
      <c r="NST3205" s="14"/>
      <c r="NSU3205" s="14"/>
      <c r="NSV3205" s="14"/>
      <c r="NSW3205" s="14"/>
      <c r="NSX3205" s="14"/>
      <c r="NSY3205" s="14"/>
      <c r="NSZ3205" s="14"/>
      <c r="NTA3205" s="14"/>
      <c r="NTB3205" s="14"/>
      <c r="NTC3205" s="14"/>
      <c r="NTD3205" s="14"/>
      <c r="NTE3205" s="14"/>
      <c r="NTF3205" s="14"/>
      <c r="NTG3205" s="14"/>
      <c r="NTH3205" s="14"/>
      <c r="NTI3205" s="14"/>
      <c r="NTJ3205" s="14"/>
      <c r="NTK3205" s="14"/>
      <c r="NTL3205" s="14"/>
      <c r="NTM3205" s="14"/>
      <c r="NTN3205" s="14"/>
      <c r="NTO3205" s="14"/>
      <c r="NTP3205" s="14"/>
      <c r="NTQ3205" s="14"/>
      <c r="NTR3205" s="14"/>
      <c r="NTS3205" s="14"/>
      <c r="NTT3205" s="14"/>
      <c r="NTU3205" s="14"/>
      <c r="NTV3205" s="14"/>
      <c r="NTW3205" s="14"/>
      <c r="NTX3205" s="14"/>
      <c r="NTY3205" s="14"/>
      <c r="NTZ3205" s="14"/>
      <c r="NUA3205" s="14"/>
      <c r="NUB3205" s="14"/>
      <c r="NUC3205" s="14"/>
      <c r="NUD3205" s="14"/>
      <c r="NUE3205" s="14"/>
      <c r="NUF3205" s="14"/>
      <c r="NUG3205" s="14"/>
      <c r="NUH3205" s="14"/>
      <c r="NUI3205" s="14"/>
      <c r="NUJ3205" s="14"/>
      <c r="NUK3205" s="14"/>
      <c r="NUL3205" s="14"/>
      <c r="NUM3205" s="14"/>
      <c r="NUN3205" s="14"/>
      <c r="NUO3205" s="14"/>
      <c r="NUP3205" s="14"/>
      <c r="NUQ3205" s="14"/>
      <c r="NUR3205" s="14"/>
      <c r="NUS3205" s="14"/>
      <c r="NUT3205" s="14"/>
      <c r="NUU3205" s="14"/>
      <c r="NUV3205" s="14"/>
      <c r="NUW3205" s="14"/>
      <c r="NUX3205" s="14"/>
      <c r="NUY3205" s="14"/>
      <c r="NUZ3205" s="14"/>
      <c r="NVA3205" s="14"/>
      <c r="NVB3205" s="14"/>
      <c r="NVC3205" s="14"/>
      <c r="NVD3205" s="14"/>
      <c r="NVE3205" s="14"/>
      <c r="NVF3205" s="14"/>
      <c r="NVG3205" s="14"/>
      <c r="NVH3205" s="14"/>
      <c r="NVI3205" s="14"/>
      <c r="NVJ3205" s="14"/>
      <c r="NVK3205" s="14"/>
      <c r="NVL3205" s="14"/>
      <c r="NVM3205" s="14"/>
      <c r="NVN3205" s="14"/>
      <c r="NVO3205" s="14"/>
      <c r="NVP3205" s="14"/>
      <c r="NVQ3205" s="14"/>
      <c r="NVR3205" s="14"/>
      <c r="NVS3205" s="14"/>
      <c r="NVT3205" s="14"/>
      <c r="NVU3205" s="14"/>
      <c r="NVV3205" s="14"/>
      <c r="NVW3205" s="14"/>
      <c r="NVX3205" s="14"/>
      <c r="NVY3205" s="14"/>
      <c r="NVZ3205" s="14"/>
      <c r="NWA3205" s="14"/>
      <c r="NWB3205" s="14"/>
      <c r="NWC3205" s="14"/>
      <c r="NWD3205" s="14"/>
      <c r="NWE3205" s="14"/>
      <c r="NWF3205" s="14"/>
      <c r="NWG3205" s="14"/>
      <c r="NWH3205" s="14"/>
      <c r="NWI3205" s="14"/>
      <c r="NWJ3205" s="14"/>
      <c r="NWK3205" s="14"/>
      <c r="NWL3205" s="14"/>
      <c r="NWM3205" s="14"/>
      <c r="NWN3205" s="14"/>
      <c r="NWO3205" s="14"/>
      <c r="NWP3205" s="14"/>
      <c r="NWQ3205" s="14"/>
      <c r="NWR3205" s="14"/>
      <c r="NWS3205" s="14"/>
      <c r="NWT3205" s="14"/>
      <c r="NWU3205" s="14"/>
      <c r="NWV3205" s="14"/>
      <c r="NWW3205" s="14"/>
      <c r="NWX3205" s="14"/>
      <c r="NWY3205" s="14"/>
      <c r="NWZ3205" s="14"/>
      <c r="NXA3205" s="14"/>
      <c r="NXB3205" s="14"/>
      <c r="NXC3205" s="14"/>
      <c r="NXD3205" s="14"/>
      <c r="NXE3205" s="14"/>
      <c r="NXF3205" s="14"/>
      <c r="NXG3205" s="14"/>
      <c r="NXH3205" s="14"/>
      <c r="NXI3205" s="14"/>
      <c r="NXJ3205" s="14"/>
      <c r="NXK3205" s="14"/>
      <c r="NXL3205" s="14"/>
      <c r="NXM3205" s="14"/>
      <c r="NXN3205" s="14"/>
      <c r="NXO3205" s="14"/>
      <c r="NXP3205" s="14"/>
      <c r="NXQ3205" s="14"/>
      <c r="NXR3205" s="14"/>
      <c r="NXS3205" s="14"/>
      <c r="NXT3205" s="14"/>
      <c r="NXU3205" s="14"/>
      <c r="NXV3205" s="14"/>
      <c r="NXW3205" s="14"/>
      <c r="NXX3205" s="14"/>
      <c r="NXY3205" s="14"/>
      <c r="NXZ3205" s="14"/>
      <c r="NYA3205" s="14"/>
      <c r="NYB3205" s="14"/>
      <c r="NYC3205" s="14"/>
      <c r="NYD3205" s="14"/>
      <c r="NYE3205" s="14"/>
      <c r="NYF3205" s="14"/>
      <c r="NYG3205" s="14"/>
      <c r="NYH3205" s="14"/>
      <c r="NYI3205" s="14"/>
      <c r="NYJ3205" s="14"/>
      <c r="NYK3205" s="14"/>
      <c r="NYL3205" s="14"/>
      <c r="NYM3205" s="14"/>
      <c r="NYN3205" s="14"/>
      <c r="NYO3205" s="14"/>
      <c r="NYP3205" s="14"/>
      <c r="NYQ3205" s="14"/>
      <c r="NYR3205" s="14"/>
      <c r="NYS3205" s="14"/>
      <c r="NYT3205" s="14"/>
      <c r="NYU3205" s="14"/>
      <c r="NYV3205" s="14"/>
      <c r="NYW3205" s="14"/>
      <c r="NYX3205" s="14"/>
      <c r="NYY3205" s="14"/>
      <c r="NYZ3205" s="14"/>
      <c r="NZA3205" s="14"/>
      <c r="NZB3205" s="14"/>
      <c r="NZC3205" s="14"/>
      <c r="NZD3205" s="14"/>
      <c r="NZE3205" s="14"/>
      <c r="NZF3205" s="14"/>
      <c r="NZG3205" s="14"/>
      <c r="NZH3205" s="14"/>
      <c r="NZI3205" s="14"/>
      <c r="NZJ3205" s="14"/>
      <c r="NZK3205" s="14"/>
      <c r="NZL3205" s="14"/>
      <c r="NZM3205" s="14"/>
      <c r="NZN3205" s="14"/>
      <c r="NZO3205" s="14"/>
      <c r="NZP3205" s="14"/>
      <c r="NZQ3205" s="14"/>
      <c r="NZR3205" s="14"/>
      <c r="NZS3205" s="14"/>
      <c r="NZT3205" s="14"/>
      <c r="NZU3205" s="14"/>
      <c r="NZV3205" s="14"/>
      <c r="NZW3205" s="14"/>
      <c r="NZX3205" s="14"/>
      <c r="NZY3205" s="14"/>
      <c r="NZZ3205" s="14"/>
      <c r="OAA3205" s="14"/>
      <c r="OAB3205" s="14"/>
      <c r="OAC3205" s="14"/>
      <c r="OAD3205" s="14"/>
      <c r="OAE3205" s="14"/>
      <c r="OAF3205" s="14"/>
      <c r="OAG3205" s="14"/>
      <c r="OAH3205" s="14"/>
      <c r="OAI3205" s="14"/>
      <c r="OAJ3205" s="14"/>
      <c r="OAK3205" s="14"/>
      <c r="OAL3205" s="14"/>
      <c r="OAM3205" s="14"/>
      <c r="OAN3205" s="14"/>
      <c r="OAO3205" s="14"/>
      <c r="OAP3205" s="14"/>
      <c r="OAQ3205" s="14"/>
      <c r="OAR3205" s="14"/>
      <c r="OAS3205" s="14"/>
      <c r="OAT3205" s="14"/>
      <c r="OAU3205" s="14"/>
      <c r="OAV3205" s="14"/>
      <c r="OAW3205" s="14"/>
      <c r="OAX3205" s="14"/>
      <c r="OAY3205" s="14"/>
      <c r="OAZ3205" s="14"/>
      <c r="OBA3205" s="14"/>
      <c r="OBB3205" s="14"/>
      <c r="OBC3205" s="14"/>
      <c r="OBD3205" s="14"/>
      <c r="OBE3205" s="14"/>
      <c r="OBF3205" s="14"/>
      <c r="OBG3205" s="14"/>
      <c r="OBH3205" s="14"/>
      <c r="OBI3205" s="14"/>
      <c r="OBJ3205" s="14"/>
      <c r="OBK3205" s="14"/>
      <c r="OBL3205" s="14"/>
      <c r="OBM3205" s="14"/>
      <c r="OBN3205" s="14"/>
      <c r="OBO3205" s="14"/>
      <c r="OBP3205" s="14"/>
      <c r="OBQ3205" s="14"/>
      <c r="OBR3205" s="14"/>
      <c r="OBS3205" s="14"/>
      <c r="OBT3205" s="14"/>
      <c r="OBU3205" s="14"/>
      <c r="OBV3205" s="14"/>
      <c r="OBW3205" s="14"/>
      <c r="OBX3205" s="14"/>
      <c r="OBY3205" s="14"/>
      <c r="OBZ3205" s="14"/>
      <c r="OCA3205" s="14"/>
      <c r="OCB3205" s="14"/>
      <c r="OCC3205" s="14"/>
      <c r="OCD3205" s="14"/>
      <c r="OCE3205" s="14"/>
      <c r="OCF3205" s="14"/>
      <c r="OCG3205" s="14"/>
      <c r="OCH3205" s="14"/>
      <c r="OCI3205" s="14"/>
      <c r="OCJ3205" s="14"/>
      <c r="OCK3205" s="14"/>
      <c r="OCL3205" s="14"/>
      <c r="OCM3205" s="14"/>
      <c r="OCN3205" s="14"/>
      <c r="OCO3205" s="14"/>
      <c r="OCP3205" s="14"/>
      <c r="OCQ3205" s="14"/>
      <c r="OCR3205" s="14"/>
      <c r="OCS3205" s="14"/>
      <c r="OCT3205" s="14"/>
      <c r="OCU3205" s="14"/>
      <c r="OCV3205" s="14"/>
      <c r="OCW3205" s="14"/>
      <c r="OCX3205" s="14"/>
      <c r="OCY3205" s="14"/>
      <c r="OCZ3205" s="14"/>
      <c r="ODA3205" s="14"/>
      <c r="ODB3205" s="14"/>
      <c r="ODC3205" s="14"/>
      <c r="ODD3205" s="14"/>
      <c r="ODE3205" s="14"/>
      <c r="ODF3205" s="14"/>
      <c r="ODG3205" s="14"/>
      <c r="ODH3205" s="14"/>
      <c r="ODI3205" s="14"/>
      <c r="ODJ3205" s="14"/>
      <c r="ODK3205" s="14"/>
      <c r="ODL3205" s="14"/>
      <c r="ODM3205" s="14"/>
      <c r="ODN3205" s="14"/>
      <c r="ODO3205" s="14"/>
      <c r="ODP3205" s="14"/>
      <c r="ODQ3205" s="14"/>
      <c r="ODR3205" s="14"/>
      <c r="ODS3205" s="14"/>
      <c r="ODT3205" s="14"/>
      <c r="ODU3205" s="14"/>
      <c r="ODV3205" s="14"/>
      <c r="ODW3205" s="14"/>
      <c r="ODX3205" s="14"/>
      <c r="ODY3205" s="14"/>
      <c r="ODZ3205" s="14"/>
      <c r="OEA3205" s="14"/>
      <c r="OEB3205" s="14"/>
      <c r="OEC3205" s="14"/>
      <c r="OED3205" s="14"/>
      <c r="OEE3205" s="14"/>
      <c r="OEF3205" s="14"/>
      <c r="OEG3205" s="14"/>
      <c r="OEH3205" s="14"/>
      <c r="OEI3205" s="14"/>
      <c r="OEJ3205" s="14"/>
      <c r="OEK3205" s="14"/>
      <c r="OEL3205" s="14"/>
      <c r="OEM3205" s="14"/>
      <c r="OEN3205" s="14"/>
      <c r="OEO3205" s="14"/>
      <c r="OEP3205" s="14"/>
      <c r="OEQ3205" s="14"/>
      <c r="OER3205" s="14"/>
      <c r="OES3205" s="14"/>
      <c r="OET3205" s="14"/>
      <c r="OEU3205" s="14"/>
      <c r="OEV3205" s="14"/>
      <c r="OEW3205" s="14"/>
      <c r="OEX3205" s="14"/>
      <c r="OEY3205" s="14"/>
      <c r="OEZ3205" s="14"/>
      <c r="OFA3205" s="14"/>
      <c r="OFB3205" s="14"/>
      <c r="OFC3205" s="14"/>
      <c r="OFD3205" s="14"/>
      <c r="OFE3205" s="14"/>
      <c r="OFF3205" s="14"/>
      <c r="OFG3205" s="14"/>
      <c r="OFH3205" s="14"/>
      <c r="OFI3205" s="14"/>
      <c r="OFJ3205" s="14"/>
      <c r="OFK3205" s="14"/>
      <c r="OFL3205" s="14"/>
      <c r="OFM3205" s="14"/>
      <c r="OFN3205" s="14"/>
      <c r="OFO3205" s="14"/>
      <c r="OFP3205" s="14"/>
      <c r="OFQ3205" s="14"/>
      <c r="OFR3205" s="14"/>
      <c r="OFS3205" s="14"/>
      <c r="OFT3205" s="14"/>
      <c r="OFU3205" s="14"/>
      <c r="OFV3205" s="14"/>
      <c r="OFW3205" s="14"/>
      <c r="OFX3205" s="14"/>
      <c r="OFY3205" s="14"/>
      <c r="OFZ3205" s="14"/>
      <c r="OGA3205" s="14"/>
      <c r="OGB3205" s="14"/>
      <c r="OGC3205" s="14"/>
      <c r="OGD3205" s="14"/>
      <c r="OGE3205" s="14"/>
      <c r="OGF3205" s="14"/>
      <c r="OGG3205" s="14"/>
      <c r="OGH3205" s="14"/>
      <c r="OGI3205" s="14"/>
      <c r="OGJ3205" s="14"/>
      <c r="OGK3205" s="14"/>
      <c r="OGL3205" s="14"/>
      <c r="OGM3205" s="14"/>
      <c r="OGN3205" s="14"/>
      <c r="OGO3205" s="14"/>
      <c r="OGP3205" s="14"/>
      <c r="OGQ3205" s="14"/>
      <c r="OGR3205" s="14"/>
      <c r="OGS3205" s="14"/>
      <c r="OGT3205" s="14"/>
      <c r="OGU3205" s="14"/>
      <c r="OGV3205" s="14"/>
      <c r="OGW3205" s="14"/>
      <c r="OGX3205" s="14"/>
      <c r="OGY3205" s="14"/>
      <c r="OGZ3205" s="14"/>
      <c r="OHA3205" s="14"/>
      <c r="OHB3205" s="14"/>
      <c r="OHC3205" s="14"/>
      <c r="OHD3205" s="14"/>
      <c r="OHE3205" s="14"/>
      <c r="OHF3205" s="14"/>
      <c r="OHG3205" s="14"/>
      <c r="OHH3205" s="14"/>
      <c r="OHI3205" s="14"/>
      <c r="OHJ3205" s="14"/>
      <c r="OHK3205" s="14"/>
      <c r="OHL3205" s="14"/>
      <c r="OHM3205" s="14"/>
      <c r="OHN3205" s="14"/>
      <c r="OHO3205" s="14"/>
      <c r="OHP3205" s="14"/>
      <c r="OHQ3205" s="14"/>
      <c r="OHR3205" s="14"/>
      <c r="OHS3205" s="14"/>
      <c r="OHT3205" s="14"/>
      <c r="OHU3205" s="14"/>
      <c r="OHV3205" s="14"/>
      <c r="OHW3205" s="14"/>
      <c r="OHX3205" s="14"/>
      <c r="OHY3205" s="14"/>
      <c r="OHZ3205" s="14"/>
      <c r="OIA3205" s="14"/>
      <c r="OIB3205" s="14"/>
      <c r="OIC3205" s="14"/>
      <c r="OID3205" s="14"/>
      <c r="OIE3205" s="14"/>
      <c r="OIF3205" s="14"/>
      <c r="OIG3205" s="14"/>
      <c r="OIH3205" s="14"/>
      <c r="OII3205" s="14"/>
      <c r="OIJ3205" s="14"/>
      <c r="OIK3205" s="14"/>
      <c r="OIL3205" s="14"/>
      <c r="OIM3205" s="14"/>
      <c r="OIN3205" s="14"/>
      <c r="OIO3205" s="14"/>
      <c r="OIP3205" s="14"/>
      <c r="OIQ3205" s="14"/>
      <c r="OIR3205" s="14"/>
      <c r="OIS3205" s="14"/>
      <c r="OIT3205" s="14"/>
      <c r="OIU3205" s="14"/>
      <c r="OIV3205" s="14"/>
      <c r="OIW3205" s="14"/>
      <c r="OIX3205" s="14"/>
      <c r="OIY3205" s="14"/>
      <c r="OIZ3205" s="14"/>
      <c r="OJA3205" s="14"/>
      <c r="OJB3205" s="14"/>
      <c r="OJC3205" s="14"/>
      <c r="OJD3205" s="14"/>
      <c r="OJE3205" s="14"/>
      <c r="OJF3205" s="14"/>
      <c r="OJG3205" s="14"/>
      <c r="OJH3205" s="14"/>
      <c r="OJI3205" s="14"/>
      <c r="OJJ3205" s="14"/>
      <c r="OJK3205" s="14"/>
      <c r="OJL3205" s="14"/>
      <c r="OJM3205" s="14"/>
      <c r="OJN3205" s="14"/>
      <c r="OJO3205" s="14"/>
      <c r="OJP3205" s="14"/>
      <c r="OJQ3205" s="14"/>
      <c r="OJR3205" s="14"/>
      <c r="OJS3205" s="14"/>
      <c r="OJT3205" s="14"/>
      <c r="OJU3205" s="14"/>
      <c r="OJV3205" s="14"/>
      <c r="OJW3205" s="14"/>
      <c r="OJX3205" s="14"/>
      <c r="OJY3205" s="14"/>
      <c r="OJZ3205" s="14"/>
      <c r="OKA3205" s="14"/>
      <c r="OKB3205" s="14"/>
      <c r="OKC3205" s="14"/>
      <c r="OKD3205" s="14"/>
      <c r="OKE3205" s="14"/>
      <c r="OKF3205" s="14"/>
      <c r="OKG3205" s="14"/>
      <c r="OKH3205" s="14"/>
      <c r="OKI3205" s="14"/>
      <c r="OKJ3205" s="14"/>
      <c r="OKK3205" s="14"/>
      <c r="OKL3205" s="14"/>
      <c r="OKM3205" s="14"/>
      <c r="OKN3205" s="14"/>
      <c r="OKO3205" s="14"/>
      <c r="OKP3205" s="14"/>
      <c r="OKQ3205" s="14"/>
      <c r="OKR3205" s="14"/>
      <c r="OKS3205" s="14"/>
      <c r="OKT3205" s="14"/>
      <c r="OKU3205" s="14"/>
      <c r="OKV3205" s="14"/>
      <c r="OKW3205" s="14"/>
      <c r="OKX3205" s="14"/>
      <c r="OKY3205" s="14"/>
      <c r="OKZ3205" s="14"/>
      <c r="OLA3205" s="14"/>
      <c r="OLB3205" s="14"/>
      <c r="OLC3205" s="14"/>
      <c r="OLD3205" s="14"/>
      <c r="OLE3205" s="14"/>
      <c r="OLF3205" s="14"/>
      <c r="OLG3205" s="14"/>
      <c r="OLH3205" s="14"/>
      <c r="OLI3205" s="14"/>
      <c r="OLJ3205" s="14"/>
      <c r="OLK3205" s="14"/>
      <c r="OLL3205" s="14"/>
      <c r="OLM3205" s="14"/>
      <c r="OLN3205" s="14"/>
      <c r="OLO3205" s="14"/>
      <c r="OLP3205" s="14"/>
      <c r="OLQ3205" s="14"/>
      <c r="OLR3205" s="14"/>
      <c r="OLS3205" s="14"/>
      <c r="OLT3205" s="14"/>
      <c r="OLU3205" s="14"/>
      <c r="OLV3205" s="14"/>
      <c r="OLW3205" s="14"/>
      <c r="OLX3205" s="14"/>
      <c r="OLY3205" s="14"/>
      <c r="OLZ3205" s="14"/>
      <c r="OMA3205" s="14"/>
      <c r="OMB3205" s="14"/>
      <c r="OMC3205" s="14"/>
      <c r="OMD3205" s="14"/>
      <c r="OME3205" s="14"/>
      <c r="OMF3205" s="14"/>
      <c r="OMG3205" s="14"/>
      <c r="OMH3205" s="14"/>
      <c r="OMI3205" s="14"/>
      <c r="OMJ3205" s="14"/>
      <c r="OMK3205" s="14"/>
      <c r="OML3205" s="14"/>
      <c r="OMM3205" s="14"/>
      <c r="OMN3205" s="14"/>
      <c r="OMO3205" s="14"/>
      <c r="OMP3205" s="14"/>
      <c r="OMQ3205" s="14"/>
      <c r="OMR3205" s="14"/>
      <c r="OMS3205" s="14"/>
      <c r="OMT3205" s="14"/>
      <c r="OMU3205" s="14"/>
      <c r="OMV3205" s="14"/>
      <c r="OMW3205" s="14"/>
      <c r="OMX3205" s="14"/>
      <c r="OMY3205" s="14"/>
      <c r="OMZ3205" s="14"/>
      <c r="ONA3205" s="14"/>
      <c r="ONB3205" s="14"/>
      <c r="ONC3205" s="14"/>
      <c r="OND3205" s="14"/>
      <c r="ONE3205" s="14"/>
      <c r="ONF3205" s="14"/>
      <c r="ONG3205" s="14"/>
      <c r="ONH3205" s="14"/>
      <c r="ONI3205" s="14"/>
      <c r="ONJ3205" s="14"/>
      <c r="ONK3205" s="14"/>
      <c r="ONL3205" s="14"/>
      <c r="ONM3205" s="14"/>
      <c r="ONN3205" s="14"/>
      <c r="ONO3205" s="14"/>
      <c r="ONP3205" s="14"/>
      <c r="ONQ3205" s="14"/>
      <c r="ONR3205" s="14"/>
      <c r="ONS3205" s="14"/>
      <c r="ONT3205" s="14"/>
      <c r="ONU3205" s="14"/>
      <c r="ONV3205" s="14"/>
      <c r="ONW3205" s="14"/>
      <c r="ONX3205" s="14"/>
      <c r="ONY3205" s="14"/>
      <c r="ONZ3205" s="14"/>
      <c r="OOA3205" s="14"/>
      <c r="OOB3205" s="14"/>
      <c r="OOC3205" s="14"/>
      <c r="OOD3205" s="14"/>
      <c r="OOE3205" s="14"/>
      <c r="OOF3205" s="14"/>
      <c r="OOG3205" s="14"/>
      <c r="OOH3205" s="14"/>
      <c r="OOI3205" s="14"/>
      <c r="OOJ3205" s="14"/>
      <c r="OOK3205" s="14"/>
      <c r="OOL3205" s="14"/>
      <c r="OOM3205" s="14"/>
      <c r="OON3205" s="14"/>
      <c r="OOO3205" s="14"/>
      <c r="OOP3205" s="14"/>
      <c r="OOQ3205" s="14"/>
      <c r="OOR3205" s="14"/>
      <c r="OOS3205" s="14"/>
      <c r="OOT3205" s="14"/>
      <c r="OOU3205" s="14"/>
      <c r="OOV3205" s="14"/>
      <c r="OOW3205" s="14"/>
      <c r="OOX3205" s="14"/>
      <c r="OOY3205" s="14"/>
      <c r="OOZ3205" s="14"/>
      <c r="OPA3205" s="14"/>
      <c r="OPB3205" s="14"/>
      <c r="OPC3205" s="14"/>
      <c r="OPD3205" s="14"/>
      <c r="OPE3205" s="14"/>
      <c r="OPF3205" s="14"/>
      <c r="OPG3205" s="14"/>
      <c r="OPH3205" s="14"/>
      <c r="OPI3205" s="14"/>
      <c r="OPJ3205" s="14"/>
      <c r="OPK3205" s="14"/>
      <c r="OPL3205" s="14"/>
      <c r="OPM3205" s="14"/>
      <c r="OPN3205" s="14"/>
      <c r="OPO3205" s="14"/>
      <c r="OPP3205" s="14"/>
      <c r="OPQ3205" s="14"/>
      <c r="OPR3205" s="14"/>
      <c r="OPS3205" s="14"/>
      <c r="OPT3205" s="14"/>
      <c r="OPU3205" s="14"/>
      <c r="OPV3205" s="14"/>
      <c r="OPW3205" s="14"/>
      <c r="OPX3205" s="14"/>
      <c r="OPY3205" s="14"/>
      <c r="OPZ3205" s="14"/>
      <c r="OQA3205" s="14"/>
      <c r="OQB3205" s="14"/>
      <c r="OQC3205" s="14"/>
      <c r="OQD3205" s="14"/>
      <c r="OQE3205" s="14"/>
      <c r="OQF3205" s="14"/>
      <c r="OQG3205" s="14"/>
      <c r="OQH3205" s="14"/>
      <c r="OQI3205" s="14"/>
      <c r="OQJ3205" s="14"/>
      <c r="OQK3205" s="14"/>
      <c r="OQL3205" s="14"/>
      <c r="OQM3205" s="14"/>
      <c r="OQN3205" s="14"/>
      <c r="OQO3205" s="14"/>
      <c r="OQP3205" s="14"/>
      <c r="OQQ3205" s="14"/>
      <c r="OQR3205" s="14"/>
      <c r="OQS3205" s="14"/>
      <c r="OQT3205" s="14"/>
      <c r="OQU3205" s="14"/>
      <c r="OQV3205" s="14"/>
      <c r="OQW3205" s="14"/>
      <c r="OQX3205" s="14"/>
      <c r="OQY3205" s="14"/>
      <c r="OQZ3205" s="14"/>
      <c r="ORA3205" s="14"/>
      <c r="ORB3205" s="14"/>
      <c r="ORC3205" s="14"/>
      <c r="ORD3205" s="14"/>
      <c r="ORE3205" s="14"/>
      <c r="ORF3205" s="14"/>
      <c r="ORG3205" s="14"/>
      <c r="ORH3205" s="14"/>
      <c r="ORI3205" s="14"/>
      <c r="ORJ3205" s="14"/>
      <c r="ORK3205" s="14"/>
      <c r="ORL3205" s="14"/>
      <c r="ORM3205" s="14"/>
      <c r="ORN3205" s="14"/>
      <c r="ORO3205" s="14"/>
      <c r="ORP3205" s="14"/>
      <c r="ORQ3205" s="14"/>
      <c r="ORR3205" s="14"/>
      <c r="ORS3205" s="14"/>
      <c r="ORT3205" s="14"/>
      <c r="ORU3205" s="14"/>
      <c r="ORV3205" s="14"/>
      <c r="ORW3205" s="14"/>
      <c r="ORX3205" s="14"/>
      <c r="ORY3205" s="14"/>
      <c r="ORZ3205" s="14"/>
      <c r="OSA3205" s="14"/>
      <c r="OSB3205" s="14"/>
      <c r="OSC3205" s="14"/>
      <c r="OSD3205" s="14"/>
      <c r="OSE3205" s="14"/>
      <c r="OSF3205" s="14"/>
      <c r="OSG3205" s="14"/>
      <c r="OSH3205" s="14"/>
      <c r="OSI3205" s="14"/>
      <c r="OSJ3205" s="14"/>
      <c r="OSK3205" s="14"/>
      <c r="OSL3205" s="14"/>
      <c r="OSM3205" s="14"/>
      <c r="OSN3205" s="14"/>
      <c r="OSO3205" s="14"/>
      <c r="OSP3205" s="14"/>
      <c r="OSQ3205" s="14"/>
      <c r="OSR3205" s="14"/>
      <c r="OSS3205" s="14"/>
      <c r="OST3205" s="14"/>
      <c r="OSU3205" s="14"/>
      <c r="OSV3205" s="14"/>
      <c r="OSW3205" s="14"/>
      <c r="OSX3205" s="14"/>
      <c r="OSY3205" s="14"/>
      <c r="OSZ3205" s="14"/>
      <c r="OTA3205" s="14"/>
      <c r="OTB3205" s="14"/>
      <c r="OTC3205" s="14"/>
      <c r="OTD3205" s="14"/>
      <c r="OTE3205" s="14"/>
      <c r="OTF3205" s="14"/>
      <c r="OTG3205" s="14"/>
      <c r="OTH3205" s="14"/>
      <c r="OTI3205" s="14"/>
      <c r="OTJ3205" s="14"/>
      <c r="OTK3205" s="14"/>
      <c r="OTL3205" s="14"/>
      <c r="OTM3205" s="14"/>
      <c r="OTN3205" s="14"/>
      <c r="OTO3205" s="14"/>
      <c r="OTP3205" s="14"/>
      <c r="OTQ3205" s="14"/>
      <c r="OTR3205" s="14"/>
      <c r="OTS3205" s="14"/>
      <c r="OTT3205" s="14"/>
      <c r="OTU3205" s="14"/>
      <c r="OTV3205" s="14"/>
      <c r="OTW3205" s="14"/>
      <c r="OTX3205" s="14"/>
      <c r="OTY3205" s="14"/>
      <c r="OTZ3205" s="14"/>
      <c r="OUA3205" s="14"/>
      <c r="OUB3205" s="14"/>
      <c r="OUC3205" s="14"/>
      <c r="OUD3205" s="14"/>
      <c r="OUE3205" s="14"/>
      <c r="OUF3205" s="14"/>
      <c r="OUG3205" s="14"/>
      <c r="OUH3205" s="14"/>
      <c r="OUI3205" s="14"/>
      <c r="OUJ3205" s="14"/>
      <c r="OUK3205" s="14"/>
      <c r="OUL3205" s="14"/>
      <c r="OUM3205" s="14"/>
      <c r="OUN3205" s="14"/>
      <c r="OUO3205" s="14"/>
      <c r="OUP3205" s="14"/>
      <c r="OUQ3205" s="14"/>
      <c r="OUR3205" s="14"/>
      <c r="OUS3205" s="14"/>
      <c r="OUT3205" s="14"/>
      <c r="OUU3205" s="14"/>
      <c r="OUV3205" s="14"/>
      <c r="OUW3205" s="14"/>
      <c r="OUX3205" s="14"/>
      <c r="OUY3205" s="14"/>
      <c r="OUZ3205" s="14"/>
      <c r="OVA3205" s="14"/>
      <c r="OVB3205" s="14"/>
      <c r="OVC3205" s="14"/>
      <c r="OVD3205" s="14"/>
      <c r="OVE3205" s="14"/>
      <c r="OVF3205" s="14"/>
      <c r="OVG3205" s="14"/>
      <c r="OVH3205" s="14"/>
      <c r="OVI3205" s="14"/>
      <c r="OVJ3205" s="14"/>
      <c r="OVK3205" s="14"/>
      <c r="OVL3205" s="14"/>
      <c r="OVM3205" s="14"/>
      <c r="OVN3205" s="14"/>
      <c r="OVO3205" s="14"/>
      <c r="OVP3205" s="14"/>
      <c r="OVQ3205" s="14"/>
      <c r="OVR3205" s="14"/>
      <c r="OVS3205" s="14"/>
      <c r="OVT3205" s="14"/>
      <c r="OVU3205" s="14"/>
      <c r="OVV3205" s="14"/>
      <c r="OVW3205" s="14"/>
      <c r="OVX3205" s="14"/>
      <c r="OVY3205" s="14"/>
      <c r="OVZ3205" s="14"/>
      <c r="OWA3205" s="14"/>
      <c r="OWB3205" s="14"/>
      <c r="OWC3205" s="14"/>
      <c r="OWD3205" s="14"/>
      <c r="OWE3205" s="14"/>
      <c r="OWF3205" s="14"/>
      <c r="OWG3205" s="14"/>
      <c r="OWH3205" s="14"/>
      <c r="OWI3205" s="14"/>
      <c r="OWJ3205" s="14"/>
      <c r="OWK3205" s="14"/>
      <c r="OWL3205" s="14"/>
      <c r="OWM3205" s="14"/>
      <c r="OWN3205" s="14"/>
      <c r="OWO3205" s="14"/>
      <c r="OWP3205" s="14"/>
      <c r="OWQ3205" s="14"/>
      <c r="OWR3205" s="14"/>
      <c r="OWS3205" s="14"/>
      <c r="OWT3205" s="14"/>
      <c r="OWU3205" s="14"/>
      <c r="OWV3205" s="14"/>
      <c r="OWW3205" s="14"/>
      <c r="OWX3205" s="14"/>
      <c r="OWY3205" s="14"/>
      <c r="OWZ3205" s="14"/>
      <c r="OXA3205" s="14"/>
      <c r="OXB3205" s="14"/>
      <c r="OXC3205" s="14"/>
      <c r="OXD3205" s="14"/>
      <c r="OXE3205" s="14"/>
      <c r="OXF3205" s="14"/>
      <c r="OXG3205" s="14"/>
      <c r="OXH3205" s="14"/>
      <c r="OXI3205" s="14"/>
      <c r="OXJ3205" s="14"/>
      <c r="OXK3205" s="14"/>
      <c r="OXL3205" s="14"/>
      <c r="OXM3205" s="14"/>
      <c r="OXN3205" s="14"/>
      <c r="OXO3205" s="14"/>
      <c r="OXP3205" s="14"/>
      <c r="OXQ3205" s="14"/>
      <c r="OXR3205" s="14"/>
      <c r="OXS3205" s="14"/>
      <c r="OXT3205" s="14"/>
      <c r="OXU3205" s="14"/>
      <c r="OXV3205" s="14"/>
      <c r="OXW3205" s="14"/>
      <c r="OXX3205" s="14"/>
      <c r="OXY3205" s="14"/>
      <c r="OXZ3205" s="14"/>
      <c r="OYA3205" s="14"/>
      <c r="OYB3205" s="14"/>
      <c r="OYC3205" s="14"/>
      <c r="OYD3205" s="14"/>
      <c r="OYE3205" s="14"/>
      <c r="OYF3205" s="14"/>
      <c r="OYG3205" s="14"/>
      <c r="OYH3205" s="14"/>
      <c r="OYI3205" s="14"/>
      <c r="OYJ3205" s="14"/>
      <c r="OYK3205" s="14"/>
      <c r="OYL3205" s="14"/>
      <c r="OYM3205" s="14"/>
      <c r="OYN3205" s="14"/>
      <c r="OYO3205" s="14"/>
      <c r="OYP3205" s="14"/>
      <c r="OYQ3205" s="14"/>
      <c r="OYR3205" s="14"/>
      <c r="OYS3205" s="14"/>
      <c r="OYT3205" s="14"/>
      <c r="OYU3205" s="14"/>
      <c r="OYV3205" s="14"/>
      <c r="OYW3205" s="14"/>
      <c r="OYX3205" s="14"/>
      <c r="OYY3205" s="14"/>
      <c r="OYZ3205" s="14"/>
      <c r="OZA3205" s="14"/>
      <c r="OZB3205" s="14"/>
      <c r="OZC3205" s="14"/>
      <c r="OZD3205" s="14"/>
      <c r="OZE3205" s="14"/>
      <c r="OZF3205" s="14"/>
      <c r="OZG3205" s="14"/>
      <c r="OZH3205" s="14"/>
      <c r="OZI3205" s="14"/>
      <c r="OZJ3205" s="14"/>
      <c r="OZK3205" s="14"/>
      <c r="OZL3205" s="14"/>
      <c r="OZM3205" s="14"/>
      <c r="OZN3205" s="14"/>
      <c r="OZO3205" s="14"/>
      <c r="OZP3205" s="14"/>
      <c r="OZQ3205" s="14"/>
      <c r="OZR3205" s="14"/>
      <c r="OZS3205" s="14"/>
      <c r="OZT3205" s="14"/>
      <c r="OZU3205" s="14"/>
      <c r="OZV3205" s="14"/>
      <c r="OZW3205" s="14"/>
      <c r="OZX3205" s="14"/>
      <c r="OZY3205" s="14"/>
      <c r="OZZ3205" s="14"/>
      <c r="PAA3205" s="14"/>
      <c r="PAB3205" s="14"/>
      <c r="PAC3205" s="14"/>
      <c r="PAD3205" s="14"/>
      <c r="PAE3205" s="14"/>
      <c r="PAF3205" s="14"/>
      <c r="PAG3205" s="14"/>
      <c r="PAH3205" s="14"/>
      <c r="PAI3205" s="14"/>
      <c r="PAJ3205" s="14"/>
      <c r="PAK3205" s="14"/>
      <c r="PAL3205" s="14"/>
      <c r="PAM3205" s="14"/>
      <c r="PAN3205" s="14"/>
      <c r="PAO3205" s="14"/>
      <c r="PAP3205" s="14"/>
      <c r="PAQ3205" s="14"/>
      <c r="PAR3205" s="14"/>
      <c r="PAS3205" s="14"/>
      <c r="PAT3205" s="14"/>
      <c r="PAU3205" s="14"/>
      <c r="PAV3205" s="14"/>
      <c r="PAW3205" s="14"/>
      <c r="PAX3205" s="14"/>
      <c r="PAY3205" s="14"/>
      <c r="PAZ3205" s="14"/>
      <c r="PBA3205" s="14"/>
      <c r="PBB3205" s="14"/>
      <c r="PBC3205" s="14"/>
      <c r="PBD3205" s="14"/>
      <c r="PBE3205" s="14"/>
      <c r="PBF3205" s="14"/>
      <c r="PBG3205" s="14"/>
      <c r="PBH3205" s="14"/>
      <c r="PBI3205" s="14"/>
      <c r="PBJ3205" s="14"/>
      <c r="PBK3205" s="14"/>
      <c r="PBL3205" s="14"/>
      <c r="PBM3205" s="14"/>
      <c r="PBN3205" s="14"/>
      <c r="PBO3205" s="14"/>
      <c r="PBP3205" s="14"/>
      <c r="PBQ3205" s="14"/>
      <c r="PBR3205" s="14"/>
      <c r="PBS3205" s="14"/>
      <c r="PBT3205" s="14"/>
      <c r="PBU3205" s="14"/>
      <c r="PBV3205" s="14"/>
      <c r="PBW3205" s="14"/>
      <c r="PBX3205" s="14"/>
      <c r="PBY3205" s="14"/>
      <c r="PBZ3205" s="14"/>
      <c r="PCA3205" s="14"/>
      <c r="PCB3205" s="14"/>
      <c r="PCC3205" s="14"/>
      <c r="PCD3205" s="14"/>
      <c r="PCE3205" s="14"/>
      <c r="PCF3205" s="14"/>
      <c r="PCG3205" s="14"/>
      <c r="PCH3205" s="14"/>
      <c r="PCI3205" s="14"/>
      <c r="PCJ3205" s="14"/>
      <c r="PCK3205" s="14"/>
      <c r="PCL3205" s="14"/>
      <c r="PCM3205" s="14"/>
      <c r="PCN3205" s="14"/>
      <c r="PCO3205" s="14"/>
      <c r="PCP3205" s="14"/>
      <c r="PCQ3205" s="14"/>
      <c r="PCR3205" s="14"/>
      <c r="PCS3205" s="14"/>
      <c r="PCT3205" s="14"/>
      <c r="PCU3205" s="14"/>
      <c r="PCV3205" s="14"/>
      <c r="PCW3205" s="14"/>
      <c r="PCX3205" s="14"/>
      <c r="PCY3205" s="14"/>
      <c r="PCZ3205" s="14"/>
      <c r="PDA3205" s="14"/>
      <c r="PDB3205" s="14"/>
      <c r="PDC3205" s="14"/>
      <c r="PDD3205" s="14"/>
      <c r="PDE3205" s="14"/>
      <c r="PDF3205" s="14"/>
      <c r="PDG3205" s="14"/>
      <c r="PDH3205" s="14"/>
      <c r="PDI3205" s="14"/>
      <c r="PDJ3205" s="14"/>
      <c r="PDK3205" s="14"/>
      <c r="PDL3205" s="14"/>
      <c r="PDM3205" s="14"/>
      <c r="PDN3205" s="14"/>
      <c r="PDO3205" s="14"/>
      <c r="PDP3205" s="14"/>
      <c r="PDQ3205" s="14"/>
      <c r="PDR3205" s="14"/>
      <c r="PDS3205" s="14"/>
      <c r="PDT3205" s="14"/>
      <c r="PDU3205" s="14"/>
      <c r="PDV3205" s="14"/>
      <c r="PDW3205" s="14"/>
      <c r="PDX3205" s="14"/>
      <c r="PDY3205" s="14"/>
      <c r="PDZ3205" s="14"/>
      <c r="PEA3205" s="14"/>
      <c r="PEB3205" s="14"/>
      <c r="PEC3205" s="14"/>
      <c r="PED3205" s="14"/>
      <c r="PEE3205" s="14"/>
      <c r="PEF3205" s="14"/>
      <c r="PEG3205" s="14"/>
      <c r="PEH3205" s="14"/>
      <c r="PEI3205" s="14"/>
      <c r="PEJ3205" s="14"/>
      <c r="PEK3205" s="14"/>
      <c r="PEL3205" s="14"/>
      <c r="PEM3205" s="14"/>
      <c r="PEN3205" s="14"/>
      <c r="PEO3205" s="14"/>
      <c r="PEP3205" s="14"/>
      <c r="PEQ3205" s="14"/>
      <c r="PER3205" s="14"/>
      <c r="PES3205" s="14"/>
      <c r="PET3205" s="14"/>
      <c r="PEU3205" s="14"/>
      <c r="PEV3205" s="14"/>
      <c r="PEW3205" s="14"/>
      <c r="PEX3205" s="14"/>
      <c r="PEY3205" s="14"/>
      <c r="PEZ3205" s="14"/>
      <c r="PFA3205" s="14"/>
      <c r="PFB3205" s="14"/>
      <c r="PFC3205" s="14"/>
      <c r="PFD3205" s="14"/>
      <c r="PFE3205" s="14"/>
      <c r="PFF3205" s="14"/>
      <c r="PFG3205" s="14"/>
      <c r="PFH3205" s="14"/>
      <c r="PFI3205" s="14"/>
      <c r="PFJ3205" s="14"/>
      <c r="PFK3205" s="14"/>
      <c r="PFL3205" s="14"/>
      <c r="PFM3205" s="14"/>
      <c r="PFN3205" s="14"/>
      <c r="PFO3205" s="14"/>
      <c r="PFP3205" s="14"/>
      <c r="PFQ3205" s="14"/>
      <c r="PFR3205" s="14"/>
      <c r="PFS3205" s="14"/>
      <c r="PFT3205" s="14"/>
      <c r="PFU3205" s="14"/>
      <c r="PFV3205" s="14"/>
      <c r="PFW3205" s="14"/>
      <c r="PFX3205" s="14"/>
      <c r="PFY3205" s="14"/>
      <c r="PFZ3205" s="14"/>
      <c r="PGA3205" s="14"/>
      <c r="PGB3205" s="14"/>
      <c r="PGC3205" s="14"/>
      <c r="PGD3205" s="14"/>
      <c r="PGE3205" s="14"/>
      <c r="PGF3205" s="14"/>
      <c r="PGG3205" s="14"/>
      <c r="PGH3205" s="14"/>
      <c r="PGI3205" s="14"/>
      <c r="PGJ3205" s="14"/>
      <c r="PGK3205" s="14"/>
      <c r="PGL3205" s="14"/>
      <c r="PGM3205" s="14"/>
      <c r="PGN3205" s="14"/>
      <c r="PGO3205" s="14"/>
      <c r="PGP3205" s="14"/>
      <c r="PGQ3205" s="14"/>
      <c r="PGR3205" s="14"/>
      <c r="PGS3205" s="14"/>
      <c r="PGT3205" s="14"/>
      <c r="PGU3205" s="14"/>
      <c r="PGV3205" s="14"/>
      <c r="PGW3205" s="14"/>
      <c r="PGX3205" s="14"/>
      <c r="PGY3205" s="14"/>
      <c r="PGZ3205" s="14"/>
      <c r="PHA3205" s="14"/>
      <c r="PHB3205" s="14"/>
      <c r="PHC3205" s="14"/>
      <c r="PHD3205" s="14"/>
      <c r="PHE3205" s="14"/>
      <c r="PHF3205" s="14"/>
      <c r="PHG3205" s="14"/>
      <c r="PHH3205" s="14"/>
      <c r="PHI3205" s="14"/>
      <c r="PHJ3205" s="14"/>
      <c r="PHK3205" s="14"/>
      <c r="PHL3205" s="14"/>
      <c r="PHM3205" s="14"/>
      <c r="PHN3205" s="14"/>
      <c r="PHO3205" s="14"/>
      <c r="PHP3205" s="14"/>
      <c r="PHQ3205" s="14"/>
      <c r="PHR3205" s="14"/>
      <c r="PHS3205" s="14"/>
      <c r="PHT3205" s="14"/>
      <c r="PHU3205" s="14"/>
      <c r="PHV3205" s="14"/>
      <c r="PHW3205" s="14"/>
      <c r="PHX3205" s="14"/>
      <c r="PHY3205" s="14"/>
      <c r="PHZ3205" s="14"/>
      <c r="PIA3205" s="14"/>
      <c r="PIB3205" s="14"/>
      <c r="PIC3205" s="14"/>
      <c r="PID3205" s="14"/>
      <c r="PIE3205" s="14"/>
      <c r="PIF3205" s="14"/>
      <c r="PIG3205" s="14"/>
      <c r="PIH3205" s="14"/>
      <c r="PII3205" s="14"/>
      <c r="PIJ3205" s="14"/>
      <c r="PIK3205" s="14"/>
      <c r="PIL3205" s="14"/>
      <c r="PIM3205" s="14"/>
      <c r="PIN3205" s="14"/>
      <c r="PIO3205" s="14"/>
      <c r="PIP3205" s="14"/>
      <c r="PIQ3205" s="14"/>
      <c r="PIR3205" s="14"/>
      <c r="PIS3205" s="14"/>
      <c r="PIT3205" s="14"/>
      <c r="PIU3205" s="14"/>
      <c r="PIV3205" s="14"/>
      <c r="PIW3205" s="14"/>
      <c r="PIX3205" s="14"/>
      <c r="PIY3205" s="14"/>
      <c r="PIZ3205" s="14"/>
      <c r="PJA3205" s="14"/>
      <c r="PJB3205" s="14"/>
      <c r="PJC3205" s="14"/>
      <c r="PJD3205" s="14"/>
      <c r="PJE3205" s="14"/>
      <c r="PJF3205" s="14"/>
      <c r="PJG3205" s="14"/>
      <c r="PJH3205" s="14"/>
      <c r="PJI3205" s="14"/>
      <c r="PJJ3205" s="14"/>
      <c r="PJK3205" s="14"/>
      <c r="PJL3205" s="14"/>
      <c r="PJM3205" s="14"/>
      <c r="PJN3205" s="14"/>
      <c r="PJO3205" s="14"/>
      <c r="PJP3205" s="14"/>
      <c r="PJQ3205" s="14"/>
      <c r="PJR3205" s="14"/>
      <c r="PJS3205" s="14"/>
      <c r="PJT3205" s="14"/>
      <c r="PJU3205" s="14"/>
      <c r="PJV3205" s="14"/>
      <c r="PJW3205" s="14"/>
      <c r="PJX3205" s="14"/>
      <c r="PJY3205" s="14"/>
      <c r="PJZ3205" s="14"/>
      <c r="PKA3205" s="14"/>
      <c r="PKB3205" s="14"/>
      <c r="PKC3205" s="14"/>
      <c r="PKD3205" s="14"/>
      <c r="PKE3205" s="14"/>
      <c r="PKF3205" s="14"/>
      <c r="PKG3205" s="14"/>
      <c r="PKH3205" s="14"/>
      <c r="PKI3205" s="14"/>
      <c r="PKJ3205" s="14"/>
      <c r="PKK3205" s="14"/>
      <c r="PKL3205" s="14"/>
      <c r="PKM3205" s="14"/>
      <c r="PKN3205" s="14"/>
      <c r="PKO3205" s="14"/>
      <c r="PKP3205" s="14"/>
      <c r="PKQ3205" s="14"/>
      <c r="PKR3205" s="14"/>
      <c r="PKS3205" s="14"/>
      <c r="PKT3205" s="14"/>
      <c r="PKU3205" s="14"/>
      <c r="PKV3205" s="14"/>
      <c r="PKW3205" s="14"/>
      <c r="PKX3205" s="14"/>
      <c r="PKY3205" s="14"/>
      <c r="PKZ3205" s="14"/>
      <c r="PLA3205" s="14"/>
      <c r="PLB3205" s="14"/>
      <c r="PLC3205" s="14"/>
      <c r="PLD3205" s="14"/>
      <c r="PLE3205" s="14"/>
      <c r="PLF3205" s="14"/>
      <c r="PLG3205" s="14"/>
      <c r="PLH3205" s="14"/>
      <c r="PLI3205" s="14"/>
      <c r="PLJ3205" s="14"/>
      <c r="PLK3205" s="14"/>
      <c r="PLL3205" s="14"/>
      <c r="PLM3205" s="14"/>
      <c r="PLN3205" s="14"/>
      <c r="PLO3205" s="14"/>
      <c r="PLP3205" s="14"/>
      <c r="PLQ3205" s="14"/>
      <c r="PLR3205" s="14"/>
      <c r="PLS3205" s="14"/>
      <c r="PLT3205" s="14"/>
      <c r="PLU3205" s="14"/>
      <c r="PLV3205" s="14"/>
      <c r="PLW3205" s="14"/>
      <c r="PLX3205" s="14"/>
      <c r="PLY3205" s="14"/>
      <c r="PLZ3205" s="14"/>
      <c r="PMA3205" s="14"/>
      <c r="PMB3205" s="14"/>
      <c r="PMC3205" s="14"/>
      <c r="PMD3205" s="14"/>
      <c r="PME3205" s="14"/>
      <c r="PMF3205" s="14"/>
      <c r="PMG3205" s="14"/>
      <c r="PMH3205" s="14"/>
      <c r="PMI3205" s="14"/>
      <c r="PMJ3205" s="14"/>
      <c r="PMK3205" s="14"/>
      <c r="PML3205" s="14"/>
      <c r="PMM3205" s="14"/>
      <c r="PMN3205" s="14"/>
      <c r="PMO3205" s="14"/>
      <c r="PMP3205" s="14"/>
      <c r="PMQ3205" s="14"/>
      <c r="PMR3205" s="14"/>
      <c r="PMS3205" s="14"/>
      <c r="PMT3205" s="14"/>
      <c r="PMU3205" s="14"/>
      <c r="PMV3205" s="14"/>
      <c r="PMW3205" s="14"/>
      <c r="PMX3205" s="14"/>
      <c r="PMY3205" s="14"/>
      <c r="PMZ3205" s="14"/>
      <c r="PNA3205" s="14"/>
      <c r="PNB3205" s="14"/>
      <c r="PNC3205" s="14"/>
      <c r="PND3205" s="14"/>
      <c r="PNE3205" s="14"/>
      <c r="PNF3205" s="14"/>
      <c r="PNG3205" s="14"/>
      <c r="PNH3205" s="14"/>
      <c r="PNI3205" s="14"/>
      <c r="PNJ3205" s="14"/>
      <c r="PNK3205" s="14"/>
      <c r="PNL3205" s="14"/>
      <c r="PNM3205" s="14"/>
      <c r="PNN3205" s="14"/>
      <c r="PNO3205" s="14"/>
      <c r="PNP3205" s="14"/>
      <c r="PNQ3205" s="14"/>
      <c r="PNR3205" s="14"/>
      <c r="PNS3205" s="14"/>
      <c r="PNT3205" s="14"/>
      <c r="PNU3205" s="14"/>
      <c r="PNV3205" s="14"/>
      <c r="PNW3205" s="14"/>
      <c r="PNX3205" s="14"/>
      <c r="PNY3205" s="14"/>
      <c r="PNZ3205" s="14"/>
      <c r="POA3205" s="14"/>
      <c r="POB3205" s="14"/>
      <c r="POC3205" s="14"/>
      <c r="POD3205" s="14"/>
      <c r="POE3205" s="14"/>
      <c r="POF3205" s="14"/>
      <c r="POG3205" s="14"/>
      <c r="POH3205" s="14"/>
      <c r="POI3205" s="14"/>
      <c r="POJ3205" s="14"/>
      <c r="POK3205" s="14"/>
      <c r="POL3205" s="14"/>
      <c r="POM3205" s="14"/>
      <c r="PON3205" s="14"/>
      <c r="POO3205" s="14"/>
      <c r="POP3205" s="14"/>
      <c r="POQ3205" s="14"/>
      <c r="POR3205" s="14"/>
      <c r="POS3205" s="14"/>
      <c r="POT3205" s="14"/>
      <c r="POU3205" s="14"/>
      <c r="POV3205" s="14"/>
      <c r="POW3205" s="14"/>
      <c r="POX3205" s="14"/>
      <c r="POY3205" s="14"/>
      <c r="POZ3205" s="14"/>
      <c r="PPA3205" s="14"/>
      <c r="PPB3205" s="14"/>
      <c r="PPC3205" s="14"/>
      <c r="PPD3205" s="14"/>
      <c r="PPE3205" s="14"/>
      <c r="PPF3205" s="14"/>
      <c r="PPG3205" s="14"/>
      <c r="PPH3205" s="14"/>
      <c r="PPI3205" s="14"/>
      <c r="PPJ3205" s="14"/>
      <c r="PPK3205" s="14"/>
      <c r="PPL3205" s="14"/>
      <c r="PPM3205" s="14"/>
      <c r="PPN3205" s="14"/>
      <c r="PPO3205" s="14"/>
      <c r="PPP3205" s="14"/>
      <c r="PPQ3205" s="14"/>
      <c r="PPR3205" s="14"/>
      <c r="PPS3205" s="14"/>
      <c r="PPT3205" s="14"/>
      <c r="PPU3205" s="14"/>
      <c r="PPV3205" s="14"/>
      <c r="PPW3205" s="14"/>
      <c r="PPX3205" s="14"/>
      <c r="PPY3205" s="14"/>
      <c r="PPZ3205" s="14"/>
      <c r="PQA3205" s="14"/>
      <c r="PQB3205" s="14"/>
      <c r="PQC3205" s="14"/>
      <c r="PQD3205" s="14"/>
      <c r="PQE3205" s="14"/>
      <c r="PQF3205" s="14"/>
      <c r="PQG3205" s="14"/>
      <c r="PQH3205" s="14"/>
      <c r="PQI3205" s="14"/>
      <c r="PQJ3205" s="14"/>
      <c r="PQK3205" s="14"/>
      <c r="PQL3205" s="14"/>
      <c r="PQM3205" s="14"/>
      <c r="PQN3205" s="14"/>
      <c r="PQO3205" s="14"/>
      <c r="PQP3205" s="14"/>
      <c r="PQQ3205" s="14"/>
      <c r="PQR3205" s="14"/>
      <c r="PQS3205" s="14"/>
      <c r="PQT3205" s="14"/>
      <c r="PQU3205" s="14"/>
      <c r="PQV3205" s="14"/>
      <c r="PQW3205" s="14"/>
      <c r="PQX3205" s="14"/>
      <c r="PQY3205" s="14"/>
      <c r="PQZ3205" s="14"/>
      <c r="PRA3205" s="14"/>
      <c r="PRB3205" s="14"/>
      <c r="PRC3205" s="14"/>
      <c r="PRD3205" s="14"/>
      <c r="PRE3205" s="14"/>
      <c r="PRF3205" s="14"/>
      <c r="PRG3205" s="14"/>
      <c r="PRH3205" s="14"/>
      <c r="PRI3205" s="14"/>
      <c r="PRJ3205" s="14"/>
      <c r="PRK3205" s="14"/>
      <c r="PRL3205" s="14"/>
      <c r="PRM3205" s="14"/>
      <c r="PRN3205" s="14"/>
      <c r="PRO3205" s="14"/>
      <c r="PRP3205" s="14"/>
      <c r="PRQ3205" s="14"/>
      <c r="PRR3205" s="14"/>
      <c r="PRS3205" s="14"/>
      <c r="PRT3205" s="14"/>
      <c r="PRU3205" s="14"/>
      <c r="PRV3205" s="14"/>
      <c r="PRW3205" s="14"/>
      <c r="PRX3205" s="14"/>
      <c r="PRY3205" s="14"/>
      <c r="PRZ3205" s="14"/>
      <c r="PSA3205" s="14"/>
      <c r="PSB3205" s="14"/>
      <c r="PSC3205" s="14"/>
      <c r="PSD3205" s="14"/>
      <c r="PSE3205" s="14"/>
      <c r="PSF3205" s="14"/>
      <c r="PSG3205" s="14"/>
      <c r="PSH3205" s="14"/>
      <c r="PSI3205" s="14"/>
      <c r="PSJ3205" s="14"/>
      <c r="PSK3205" s="14"/>
      <c r="PSL3205" s="14"/>
      <c r="PSM3205" s="14"/>
      <c r="PSN3205" s="14"/>
      <c r="PSO3205" s="14"/>
      <c r="PSP3205" s="14"/>
      <c r="PSQ3205" s="14"/>
      <c r="PSR3205" s="14"/>
      <c r="PSS3205" s="14"/>
      <c r="PST3205" s="14"/>
      <c r="PSU3205" s="14"/>
      <c r="PSV3205" s="14"/>
      <c r="PSW3205" s="14"/>
      <c r="PSX3205" s="14"/>
      <c r="PSY3205" s="14"/>
      <c r="PSZ3205" s="14"/>
      <c r="PTA3205" s="14"/>
      <c r="PTB3205" s="14"/>
      <c r="PTC3205" s="14"/>
      <c r="PTD3205" s="14"/>
      <c r="PTE3205" s="14"/>
      <c r="PTF3205" s="14"/>
      <c r="PTG3205" s="14"/>
      <c r="PTH3205" s="14"/>
      <c r="PTI3205" s="14"/>
      <c r="PTJ3205" s="14"/>
      <c r="PTK3205" s="14"/>
      <c r="PTL3205" s="14"/>
      <c r="PTM3205" s="14"/>
      <c r="PTN3205" s="14"/>
      <c r="PTO3205" s="14"/>
      <c r="PTP3205" s="14"/>
      <c r="PTQ3205" s="14"/>
      <c r="PTR3205" s="14"/>
      <c r="PTS3205" s="14"/>
      <c r="PTT3205" s="14"/>
      <c r="PTU3205" s="14"/>
      <c r="PTV3205" s="14"/>
      <c r="PTW3205" s="14"/>
      <c r="PTX3205" s="14"/>
      <c r="PTY3205" s="14"/>
      <c r="PTZ3205" s="14"/>
      <c r="PUA3205" s="14"/>
      <c r="PUB3205" s="14"/>
      <c r="PUC3205" s="14"/>
      <c r="PUD3205" s="14"/>
      <c r="PUE3205" s="14"/>
      <c r="PUF3205" s="14"/>
      <c r="PUG3205" s="14"/>
      <c r="PUH3205" s="14"/>
      <c r="PUI3205" s="14"/>
      <c r="PUJ3205" s="14"/>
      <c r="PUK3205" s="14"/>
      <c r="PUL3205" s="14"/>
      <c r="PUM3205" s="14"/>
      <c r="PUN3205" s="14"/>
      <c r="PUO3205" s="14"/>
      <c r="PUP3205" s="14"/>
      <c r="PUQ3205" s="14"/>
      <c r="PUR3205" s="14"/>
      <c r="PUS3205" s="14"/>
      <c r="PUT3205" s="14"/>
      <c r="PUU3205" s="14"/>
      <c r="PUV3205" s="14"/>
      <c r="PUW3205" s="14"/>
      <c r="PUX3205" s="14"/>
      <c r="PUY3205" s="14"/>
      <c r="PUZ3205" s="14"/>
      <c r="PVA3205" s="14"/>
      <c r="PVB3205" s="14"/>
      <c r="PVC3205" s="14"/>
      <c r="PVD3205" s="14"/>
      <c r="PVE3205" s="14"/>
      <c r="PVF3205" s="14"/>
      <c r="PVG3205" s="14"/>
      <c r="PVH3205" s="14"/>
      <c r="PVI3205" s="14"/>
      <c r="PVJ3205" s="14"/>
      <c r="PVK3205" s="14"/>
      <c r="PVL3205" s="14"/>
      <c r="PVM3205" s="14"/>
      <c r="PVN3205" s="14"/>
      <c r="PVO3205" s="14"/>
      <c r="PVP3205" s="14"/>
      <c r="PVQ3205" s="14"/>
      <c r="PVR3205" s="14"/>
      <c r="PVS3205" s="14"/>
      <c r="PVT3205" s="14"/>
      <c r="PVU3205" s="14"/>
      <c r="PVV3205" s="14"/>
      <c r="PVW3205" s="14"/>
      <c r="PVX3205" s="14"/>
      <c r="PVY3205" s="14"/>
      <c r="PVZ3205" s="14"/>
      <c r="PWA3205" s="14"/>
      <c r="PWB3205" s="14"/>
      <c r="PWC3205" s="14"/>
      <c r="PWD3205" s="14"/>
      <c r="PWE3205" s="14"/>
      <c r="PWF3205" s="14"/>
      <c r="PWG3205" s="14"/>
      <c r="PWH3205" s="14"/>
      <c r="PWI3205" s="14"/>
      <c r="PWJ3205" s="14"/>
      <c r="PWK3205" s="14"/>
      <c r="PWL3205" s="14"/>
      <c r="PWM3205" s="14"/>
      <c r="PWN3205" s="14"/>
      <c r="PWO3205" s="14"/>
      <c r="PWP3205" s="14"/>
      <c r="PWQ3205" s="14"/>
      <c r="PWR3205" s="14"/>
      <c r="PWS3205" s="14"/>
      <c r="PWT3205" s="14"/>
      <c r="PWU3205" s="14"/>
      <c r="PWV3205" s="14"/>
      <c r="PWW3205" s="14"/>
      <c r="PWX3205" s="14"/>
      <c r="PWY3205" s="14"/>
      <c r="PWZ3205" s="14"/>
      <c r="PXA3205" s="14"/>
      <c r="PXB3205" s="14"/>
      <c r="PXC3205" s="14"/>
      <c r="PXD3205" s="14"/>
      <c r="PXE3205" s="14"/>
      <c r="PXF3205" s="14"/>
      <c r="PXG3205" s="14"/>
      <c r="PXH3205" s="14"/>
      <c r="PXI3205" s="14"/>
      <c r="PXJ3205" s="14"/>
      <c r="PXK3205" s="14"/>
      <c r="PXL3205" s="14"/>
      <c r="PXM3205" s="14"/>
      <c r="PXN3205" s="14"/>
      <c r="PXO3205" s="14"/>
      <c r="PXP3205" s="14"/>
      <c r="PXQ3205" s="14"/>
      <c r="PXR3205" s="14"/>
      <c r="PXS3205" s="14"/>
      <c r="PXT3205" s="14"/>
      <c r="PXU3205" s="14"/>
      <c r="PXV3205" s="14"/>
      <c r="PXW3205" s="14"/>
      <c r="PXX3205" s="14"/>
      <c r="PXY3205" s="14"/>
      <c r="PXZ3205" s="14"/>
      <c r="PYA3205" s="14"/>
      <c r="PYB3205" s="14"/>
      <c r="PYC3205" s="14"/>
      <c r="PYD3205" s="14"/>
      <c r="PYE3205" s="14"/>
      <c r="PYF3205" s="14"/>
      <c r="PYG3205" s="14"/>
      <c r="PYH3205" s="14"/>
      <c r="PYI3205" s="14"/>
      <c r="PYJ3205" s="14"/>
      <c r="PYK3205" s="14"/>
      <c r="PYL3205" s="14"/>
      <c r="PYM3205" s="14"/>
      <c r="PYN3205" s="14"/>
      <c r="PYO3205" s="14"/>
      <c r="PYP3205" s="14"/>
      <c r="PYQ3205" s="14"/>
      <c r="PYR3205" s="14"/>
      <c r="PYS3205" s="14"/>
      <c r="PYT3205" s="14"/>
      <c r="PYU3205" s="14"/>
      <c r="PYV3205" s="14"/>
      <c r="PYW3205" s="14"/>
      <c r="PYX3205" s="14"/>
      <c r="PYY3205" s="14"/>
      <c r="PYZ3205" s="14"/>
      <c r="PZA3205" s="14"/>
      <c r="PZB3205" s="14"/>
      <c r="PZC3205" s="14"/>
      <c r="PZD3205" s="14"/>
      <c r="PZE3205" s="14"/>
      <c r="PZF3205" s="14"/>
      <c r="PZG3205" s="14"/>
      <c r="PZH3205" s="14"/>
      <c r="PZI3205" s="14"/>
      <c r="PZJ3205" s="14"/>
      <c r="PZK3205" s="14"/>
      <c r="PZL3205" s="14"/>
      <c r="PZM3205" s="14"/>
      <c r="PZN3205" s="14"/>
      <c r="PZO3205" s="14"/>
      <c r="PZP3205" s="14"/>
      <c r="PZQ3205" s="14"/>
      <c r="PZR3205" s="14"/>
      <c r="PZS3205" s="14"/>
      <c r="PZT3205" s="14"/>
      <c r="PZU3205" s="14"/>
      <c r="PZV3205" s="14"/>
      <c r="PZW3205" s="14"/>
      <c r="PZX3205" s="14"/>
      <c r="PZY3205" s="14"/>
      <c r="PZZ3205" s="14"/>
      <c r="QAA3205" s="14"/>
      <c r="QAB3205" s="14"/>
      <c r="QAC3205" s="14"/>
      <c r="QAD3205" s="14"/>
      <c r="QAE3205" s="14"/>
      <c r="QAF3205" s="14"/>
      <c r="QAG3205" s="14"/>
      <c r="QAH3205" s="14"/>
      <c r="QAI3205" s="14"/>
      <c r="QAJ3205" s="14"/>
      <c r="QAK3205" s="14"/>
      <c r="QAL3205" s="14"/>
      <c r="QAM3205" s="14"/>
      <c r="QAN3205" s="14"/>
      <c r="QAO3205" s="14"/>
      <c r="QAP3205" s="14"/>
      <c r="QAQ3205" s="14"/>
      <c r="QAR3205" s="14"/>
      <c r="QAS3205" s="14"/>
      <c r="QAT3205" s="14"/>
      <c r="QAU3205" s="14"/>
      <c r="QAV3205" s="14"/>
      <c r="QAW3205" s="14"/>
      <c r="QAX3205" s="14"/>
      <c r="QAY3205" s="14"/>
      <c r="QAZ3205" s="14"/>
      <c r="QBA3205" s="14"/>
      <c r="QBB3205" s="14"/>
      <c r="QBC3205" s="14"/>
      <c r="QBD3205" s="14"/>
      <c r="QBE3205" s="14"/>
      <c r="QBF3205" s="14"/>
      <c r="QBG3205" s="14"/>
      <c r="QBH3205" s="14"/>
      <c r="QBI3205" s="14"/>
      <c r="QBJ3205" s="14"/>
      <c r="QBK3205" s="14"/>
      <c r="QBL3205" s="14"/>
      <c r="QBM3205" s="14"/>
      <c r="QBN3205" s="14"/>
      <c r="QBO3205" s="14"/>
      <c r="QBP3205" s="14"/>
      <c r="QBQ3205" s="14"/>
      <c r="QBR3205" s="14"/>
      <c r="QBS3205" s="14"/>
      <c r="QBT3205" s="14"/>
      <c r="QBU3205" s="14"/>
      <c r="QBV3205" s="14"/>
      <c r="QBW3205" s="14"/>
      <c r="QBX3205" s="14"/>
      <c r="QBY3205" s="14"/>
      <c r="QBZ3205" s="14"/>
      <c r="QCA3205" s="14"/>
      <c r="QCB3205" s="14"/>
      <c r="QCC3205" s="14"/>
      <c r="QCD3205" s="14"/>
      <c r="QCE3205" s="14"/>
      <c r="QCF3205" s="14"/>
      <c r="QCG3205" s="14"/>
      <c r="QCH3205" s="14"/>
      <c r="QCI3205" s="14"/>
      <c r="QCJ3205" s="14"/>
      <c r="QCK3205" s="14"/>
      <c r="QCL3205" s="14"/>
      <c r="QCM3205" s="14"/>
      <c r="QCN3205" s="14"/>
      <c r="QCO3205" s="14"/>
      <c r="QCP3205" s="14"/>
      <c r="QCQ3205" s="14"/>
      <c r="QCR3205" s="14"/>
      <c r="QCS3205" s="14"/>
      <c r="QCT3205" s="14"/>
      <c r="QCU3205" s="14"/>
      <c r="QCV3205" s="14"/>
      <c r="QCW3205" s="14"/>
      <c r="QCX3205" s="14"/>
      <c r="QCY3205" s="14"/>
      <c r="QCZ3205" s="14"/>
      <c r="QDA3205" s="14"/>
      <c r="QDB3205" s="14"/>
      <c r="QDC3205" s="14"/>
      <c r="QDD3205" s="14"/>
      <c r="QDE3205" s="14"/>
      <c r="QDF3205" s="14"/>
      <c r="QDG3205" s="14"/>
      <c r="QDH3205" s="14"/>
      <c r="QDI3205" s="14"/>
      <c r="QDJ3205" s="14"/>
      <c r="QDK3205" s="14"/>
      <c r="QDL3205" s="14"/>
      <c r="QDM3205" s="14"/>
      <c r="QDN3205" s="14"/>
      <c r="QDO3205" s="14"/>
      <c r="QDP3205" s="14"/>
      <c r="QDQ3205" s="14"/>
      <c r="QDR3205" s="14"/>
      <c r="QDS3205" s="14"/>
      <c r="QDT3205" s="14"/>
      <c r="QDU3205" s="14"/>
      <c r="QDV3205" s="14"/>
      <c r="QDW3205" s="14"/>
      <c r="QDX3205" s="14"/>
      <c r="QDY3205" s="14"/>
      <c r="QDZ3205" s="14"/>
      <c r="QEA3205" s="14"/>
      <c r="QEB3205" s="14"/>
      <c r="QEC3205" s="14"/>
      <c r="QED3205" s="14"/>
      <c r="QEE3205" s="14"/>
      <c r="QEF3205" s="14"/>
      <c r="QEG3205" s="14"/>
      <c r="QEH3205" s="14"/>
      <c r="QEI3205" s="14"/>
      <c r="QEJ3205" s="14"/>
      <c r="QEK3205" s="14"/>
      <c r="QEL3205" s="14"/>
      <c r="QEM3205" s="14"/>
      <c r="QEN3205" s="14"/>
      <c r="QEO3205" s="14"/>
      <c r="QEP3205" s="14"/>
      <c r="QEQ3205" s="14"/>
      <c r="QER3205" s="14"/>
      <c r="QES3205" s="14"/>
      <c r="QET3205" s="14"/>
      <c r="QEU3205" s="14"/>
      <c r="QEV3205" s="14"/>
      <c r="QEW3205" s="14"/>
      <c r="QEX3205" s="14"/>
      <c r="QEY3205" s="14"/>
      <c r="QEZ3205" s="14"/>
      <c r="QFA3205" s="14"/>
      <c r="QFB3205" s="14"/>
      <c r="QFC3205" s="14"/>
      <c r="QFD3205" s="14"/>
      <c r="QFE3205" s="14"/>
      <c r="QFF3205" s="14"/>
      <c r="QFG3205" s="14"/>
      <c r="QFH3205" s="14"/>
      <c r="QFI3205" s="14"/>
      <c r="QFJ3205" s="14"/>
      <c r="QFK3205" s="14"/>
      <c r="QFL3205" s="14"/>
      <c r="QFM3205" s="14"/>
      <c r="QFN3205" s="14"/>
      <c r="QFO3205" s="14"/>
      <c r="QFP3205" s="14"/>
      <c r="QFQ3205" s="14"/>
      <c r="QFR3205" s="14"/>
      <c r="QFS3205" s="14"/>
      <c r="QFT3205" s="14"/>
      <c r="QFU3205" s="14"/>
      <c r="QFV3205" s="14"/>
      <c r="QFW3205" s="14"/>
      <c r="QFX3205" s="14"/>
      <c r="QFY3205" s="14"/>
      <c r="QFZ3205" s="14"/>
      <c r="QGA3205" s="14"/>
      <c r="QGB3205" s="14"/>
      <c r="QGC3205" s="14"/>
      <c r="QGD3205" s="14"/>
      <c r="QGE3205" s="14"/>
      <c r="QGF3205" s="14"/>
      <c r="QGG3205" s="14"/>
      <c r="QGH3205" s="14"/>
      <c r="QGI3205" s="14"/>
      <c r="QGJ3205" s="14"/>
      <c r="QGK3205" s="14"/>
      <c r="QGL3205" s="14"/>
      <c r="QGM3205" s="14"/>
      <c r="QGN3205" s="14"/>
      <c r="QGO3205" s="14"/>
      <c r="QGP3205" s="14"/>
      <c r="QGQ3205" s="14"/>
      <c r="QGR3205" s="14"/>
      <c r="QGS3205" s="14"/>
      <c r="QGT3205" s="14"/>
      <c r="QGU3205" s="14"/>
      <c r="QGV3205" s="14"/>
      <c r="QGW3205" s="14"/>
      <c r="QGX3205" s="14"/>
      <c r="QGY3205" s="14"/>
      <c r="QGZ3205" s="14"/>
      <c r="QHA3205" s="14"/>
      <c r="QHB3205" s="14"/>
      <c r="QHC3205" s="14"/>
      <c r="QHD3205" s="14"/>
      <c r="QHE3205" s="14"/>
      <c r="QHF3205" s="14"/>
      <c r="QHG3205" s="14"/>
      <c r="QHH3205" s="14"/>
      <c r="QHI3205" s="14"/>
      <c r="QHJ3205" s="14"/>
      <c r="QHK3205" s="14"/>
      <c r="QHL3205" s="14"/>
      <c r="QHM3205" s="14"/>
      <c r="QHN3205" s="14"/>
      <c r="QHO3205" s="14"/>
      <c r="QHP3205" s="14"/>
      <c r="QHQ3205" s="14"/>
      <c r="QHR3205" s="14"/>
      <c r="QHS3205" s="14"/>
      <c r="QHT3205" s="14"/>
      <c r="QHU3205" s="14"/>
      <c r="QHV3205" s="14"/>
      <c r="QHW3205" s="14"/>
      <c r="QHX3205" s="14"/>
      <c r="QHY3205" s="14"/>
      <c r="QHZ3205" s="14"/>
      <c r="QIA3205" s="14"/>
      <c r="QIB3205" s="14"/>
      <c r="QIC3205" s="14"/>
      <c r="QID3205" s="14"/>
      <c r="QIE3205" s="14"/>
      <c r="QIF3205" s="14"/>
      <c r="QIG3205" s="14"/>
      <c r="QIH3205" s="14"/>
      <c r="QII3205" s="14"/>
      <c r="QIJ3205" s="14"/>
      <c r="QIK3205" s="14"/>
      <c r="QIL3205" s="14"/>
      <c r="QIM3205" s="14"/>
      <c r="QIN3205" s="14"/>
      <c r="QIO3205" s="14"/>
      <c r="QIP3205" s="14"/>
      <c r="QIQ3205" s="14"/>
      <c r="QIR3205" s="14"/>
      <c r="QIS3205" s="14"/>
      <c r="QIT3205" s="14"/>
      <c r="QIU3205" s="14"/>
      <c r="QIV3205" s="14"/>
      <c r="QIW3205" s="14"/>
      <c r="QIX3205" s="14"/>
      <c r="QIY3205" s="14"/>
      <c r="QIZ3205" s="14"/>
      <c r="QJA3205" s="14"/>
      <c r="QJB3205" s="14"/>
      <c r="QJC3205" s="14"/>
      <c r="QJD3205" s="14"/>
      <c r="QJE3205" s="14"/>
      <c r="QJF3205" s="14"/>
      <c r="QJG3205" s="14"/>
      <c r="QJH3205" s="14"/>
      <c r="QJI3205" s="14"/>
      <c r="QJJ3205" s="14"/>
      <c r="QJK3205" s="14"/>
      <c r="QJL3205" s="14"/>
      <c r="QJM3205" s="14"/>
      <c r="QJN3205" s="14"/>
      <c r="QJO3205" s="14"/>
      <c r="QJP3205" s="14"/>
      <c r="QJQ3205" s="14"/>
      <c r="QJR3205" s="14"/>
      <c r="QJS3205" s="14"/>
      <c r="QJT3205" s="14"/>
      <c r="QJU3205" s="14"/>
      <c r="QJV3205" s="14"/>
      <c r="QJW3205" s="14"/>
      <c r="QJX3205" s="14"/>
      <c r="QJY3205" s="14"/>
      <c r="QJZ3205" s="14"/>
      <c r="QKA3205" s="14"/>
      <c r="QKB3205" s="14"/>
      <c r="QKC3205" s="14"/>
      <c r="QKD3205" s="14"/>
      <c r="QKE3205" s="14"/>
      <c r="QKF3205" s="14"/>
      <c r="QKG3205" s="14"/>
      <c r="QKH3205" s="14"/>
      <c r="QKI3205" s="14"/>
      <c r="QKJ3205" s="14"/>
      <c r="QKK3205" s="14"/>
      <c r="QKL3205" s="14"/>
      <c r="QKM3205" s="14"/>
      <c r="QKN3205" s="14"/>
      <c r="QKO3205" s="14"/>
      <c r="QKP3205" s="14"/>
      <c r="QKQ3205" s="14"/>
      <c r="QKR3205" s="14"/>
      <c r="QKS3205" s="14"/>
      <c r="QKT3205" s="14"/>
      <c r="QKU3205" s="14"/>
      <c r="QKV3205" s="14"/>
      <c r="QKW3205" s="14"/>
      <c r="QKX3205" s="14"/>
      <c r="QKY3205" s="14"/>
      <c r="QKZ3205" s="14"/>
      <c r="QLA3205" s="14"/>
      <c r="QLB3205" s="14"/>
      <c r="QLC3205" s="14"/>
      <c r="QLD3205" s="14"/>
      <c r="QLE3205" s="14"/>
      <c r="QLF3205" s="14"/>
      <c r="QLG3205" s="14"/>
      <c r="QLH3205" s="14"/>
      <c r="QLI3205" s="14"/>
      <c r="QLJ3205" s="14"/>
      <c r="QLK3205" s="14"/>
      <c r="QLL3205" s="14"/>
      <c r="QLM3205" s="14"/>
      <c r="QLN3205" s="14"/>
      <c r="QLO3205" s="14"/>
      <c r="QLP3205" s="14"/>
      <c r="QLQ3205" s="14"/>
      <c r="QLR3205" s="14"/>
      <c r="QLS3205" s="14"/>
      <c r="QLT3205" s="14"/>
      <c r="QLU3205" s="14"/>
      <c r="QLV3205" s="14"/>
      <c r="QLW3205" s="14"/>
      <c r="QLX3205" s="14"/>
      <c r="QLY3205" s="14"/>
      <c r="QLZ3205" s="14"/>
      <c r="QMA3205" s="14"/>
      <c r="QMB3205" s="14"/>
      <c r="QMC3205" s="14"/>
      <c r="QMD3205" s="14"/>
      <c r="QME3205" s="14"/>
      <c r="QMF3205" s="14"/>
      <c r="QMG3205" s="14"/>
      <c r="QMH3205" s="14"/>
      <c r="QMI3205" s="14"/>
      <c r="QMJ3205" s="14"/>
      <c r="QMK3205" s="14"/>
      <c r="QML3205" s="14"/>
      <c r="QMM3205" s="14"/>
      <c r="QMN3205" s="14"/>
      <c r="QMO3205" s="14"/>
      <c r="QMP3205" s="14"/>
      <c r="QMQ3205" s="14"/>
      <c r="QMR3205" s="14"/>
      <c r="QMS3205" s="14"/>
      <c r="QMT3205" s="14"/>
      <c r="QMU3205" s="14"/>
      <c r="QMV3205" s="14"/>
      <c r="QMW3205" s="14"/>
      <c r="QMX3205" s="14"/>
      <c r="QMY3205" s="14"/>
      <c r="QMZ3205" s="14"/>
      <c r="QNA3205" s="14"/>
      <c r="QNB3205" s="14"/>
      <c r="QNC3205" s="14"/>
      <c r="QND3205" s="14"/>
      <c r="QNE3205" s="14"/>
      <c r="QNF3205" s="14"/>
      <c r="QNG3205" s="14"/>
      <c r="QNH3205" s="14"/>
      <c r="QNI3205" s="14"/>
      <c r="QNJ3205" s="14"/>
      <c r="QNK3205" s="14"/>
      <c r="QNL3205" s="14"/>
      <c r="QNM3205" s="14"/>
      <c r="QNN3205" s="14"/>
      <c r="QNO3205" s="14"/>
      <c r="QNP3205" s="14"/>
      <c r="QNQ3205" s="14"/>
      <c r="QNR3205" s="14"/>
      <c r="QNS3205" s="14"/>
      <c r="QNT3205" s="14"/>
      <c r="QNU3205" s="14"/>
      <c r="QNV3205" s="14"/>
      <c r="QNW3205" s="14"/>
      <c r="QNX3205" s="14"/>
      <c r="QNY3205" s="14"/>
      <c r="QNZ3205" s="14"/>
      <c r="QOA3205" s="14"/>
      <c r="QOB3205" s="14"/>
      <c r="QOC3205" s="14"/>
      <c r="QOD3205" s="14"/>
      <c r="QOE3205" s="14"/>
      <c r="QOF3205" s="14"/>
      <c r="QOG3205" s="14"/>
      <c r="QOH3205" s="14"/>
      <c r="QOI3205" s="14"/>
      <c r="QOJ3205" s="14"/>
      <c r="QOK3205" s="14"/>
      <c r="QOL3205" s="14"/>
      <c r="QOM3205" s="14"/>
      <c r="QON3205" s="14"/>
      <c r="QOO3205" s="14"/>
      <c r="QOP3205" s="14"/>
      <c r="QOQ3205" s="14"/>
      <c r="QOR3205" s="14"/>
      <c r="QOS3205" s="14"/>
      <c r="QOT3205" s="14"/>
      <c r="QOU3205" s="14"/>
      <c r="QOV3205" s="14"/>
      <c r="QOW3205" s="14"/>
      <c r="QOX3205" s="14"/>
      <c r="QOY3205" s="14"/>
      <c r="QOZ3205" s="14"/>
      <c r="QPA3205" s="14"/>
      <c r="QPB3205" s="14"/>
      <c r="QPC3205" s="14"/>
      <c r="QPD3205" s="14"/>
      <c r="QPE3205" s="14"/>
      <c r="QPF3205" s="14"/>
      <c r="QPG3205" s="14"/>
      <c r="QPH3205" s="14"/>
      <c r="QPI3205" s="14"/>
      <c r="QPJ3205" s="14"/>
      <c r="QPK3205" s="14"/>
      <c r="QPL3205" s="14"/>
      <c r="QPM3205" s="14"/>
      <c r="QPN3205" s="14"/>
      <c r="QPO3205" s="14"/>
      <c r="QPP3205" s="14"/>
      <c r="QPQ3205" s="14"/>
      <c r="QPR3205" s="14"/>
      <c r="QPS3205" s="14"/>
      <c r="QPT3205" s="14"/>
      <c r="QPU3205" s="14"/>
      <c r="QPV3205" s="14"/>
      <c r="QPW3205" s="14"/>
      <c r="QPX3205" s="14"/>
      <c r="QPY3205" s="14"/>
      <c r="QPZ3205" s="14"/>
      <c r="QQA3205" s="14"/>
      <c r="QQB3205" s="14"/>
      <c r="QQC3205" s="14"/>
      <c r="QQD3205" s="14"/>
      <c r="QQE3205" s="14"/>
      <c r="QQF3205" s="14"/>
      <c r="QQG3205" s="14"/>
      <c r="QQH3205" s="14"/>
      <c r="QQI3205" s="14"/>
      <c r="QQJ3205" s="14"/>
      <c r="QQK3205" s="14"/>
      <c r="QQL3205" s="14"/>
      <c r="QQM3205" s="14"/>
      <c r="QQN3205" s="14"/>
      <c r="QQO3205" s="14"/>
      <c r="QQP3205" s="14"/>
      <c r="QQQ3205" s="14"/>
      <c r="QQR3205" s="14"/>
      <c r="QQS3205" s="14"/>
      <c r="QQT3205" s="14"/>
      <c r="QQU3205" s="14"/>
      <c r="QQV3205" s="14"/>
      <c r="QQW3205" s="14"/>
      <c r="QQX3205" s="14"/>
      <c r="QQY3205" s="14"/>
      <c r="QQZ3205" s="14"/>
      <c r="QRA3205" s="14"/>
      <c r="QRB3205" s="14"/>
      <c r="QRC3205" s="14"/>
      <c r="QRD3205" s="14"/>
      <c r="QRE3205" s="14"/>
      <c r="QRF3205" s="14"/>
      <c r="QRG3205" s="14"/>
      <c r="QRH3205" s="14"/>
      <c r="QRI3205" s="14"/>
      <c r="QRJ3205" s="14"/>
      <c r="QRK3205" s="14"/>
      <c r="QRL3205" s="14"/>
      <c r="QRM3205" s="14"/>
      <c r="QRN3205" s="14"/>
      <c r="QRO3205" s="14"/>
      <c r="QRP3205" s="14"/>
      <c r="QRQ3205" s="14"/>
      <c r="QRR3205" s="14"/>
      <c r="QRS3205" s="14"/>
      <c r="QRT3205" s="14"/>
      <c r="QRU3205" s="14"/>
      <c r="QRV3205" s="14"/>
      <c r="QRW3205" s="14"/>
      <c r="QRX3205" s="14"/>
      <c r="QRY3205" s="14"/>
      <c r="QRZ3205" s="14"/>
      <c r="QSA3205" s="14"/>
      <c r="QSB3205" s="14"/>
      <c r="QSC3205" s="14"/>
      <c r="QSD3205" s="14"/>
      <c r="QSE3205" s="14"/>
      <c r="QSF3205" s="14"/>
      <c r="QSG3205" s="14"/>
      <c r="QSH3205" s="14"/>
      <c r="QSI3205" s="14"/>
      <c r="QSJ3205" s="14"/>
      <c r="QSK3205" s="14"/>
      <c r="QSL3205" s="14"/>
      <c r="QSM3205" s="14"/>
      <c r="QSN3205" s="14"/>
      <c r="QSO3205" s="14"/>
      <c r="QSP3205" s="14"/>
      <c r="QSQ3205" s="14"/>
      <c r="QSR3205" s="14"/>
      <c r="QSS3205" s="14"/>
      <c r="QST3205" s="14"/>
      <c r="QSU3205" s="14"/>
      <c r="QSV3205" s="14"/>
      <c r="QSW3205" s="14"/>
      <c r="QSX3205" s="14"/>
      <c r="QSY3205" s="14"/>
      <c r="QSZ3205" s="14"/>
      <c r="QTA3205" s="14"/>
      <c r="QTB3205" s="14"/>
      <c r="QTC3205" s="14"/>
      <c r="QTD3205" s="14"/>
      <c r="QTE3205" s="14"/>
      <c r="QTF3205" s="14"/>
      <c r="QTG3205" s="14"/>
      <c r="QTH3205" s="14"/>
      <c r="QTI3205" s="14"/>
      <c r="QTJ3205" s="14"/>
      <c r="QTK3205" s="14"/>
      <c r="QTL3205" s="14"/>
      <c r="QTM3205" s="14"/>
      <c r="QTN3205" s="14"/>
      <c r="QTO3205" s="14"/>
      <c r="QTP3205" s="14"/>
      <c r="QTQ3205" s="14"/>
      <c r="QTR3205" s="14"/>
      <c r="QTS3205" s="14"/>
      <c r="QTT3205" s="14"/>
      <c r="QTU3205" s="14"/>
      <c r="QTV3205" s="14"/>
      <c r="QTW3205" s="14"/>
      <c r="QTX3205" s="14"/>
      <c r="QTY3205" s="14"/>
      <c r="QTZ3205" s="14"/>
      <c r="QUA3205" s="14"/>
      <c r="QUB3205" s="14"/>
      <c r="QUC3205" s="14"/>
      <c r="QUD3205" s="14"/>
      <c r="QUE3205" s="14"/>
      <c r="QUF3205" s="14"/>
      <c r="QUG3205" s="14"/>
      <c r="QUH3205" s="14"/>
      <c r="QUI3205" s="14"/>
      <c r="QUJ3205" s="14"/>
      <c r="QUK3205" s="14"/>
      <c r="QUL3205" s="14"/>
      <c r="QUM3205" s="14"/>
      <c r="QUN3205" s="14"/>
      <c r="QUO3205" s="14"/>
      <c r="QUP3205" s="14"/>
      <c r="QUQ3205" s="14"/>
      <c r="QUR3205" s="14"/>
      <c r="QUS3205" s="14"/>
      <c r="QUT3205" s="14"/>
      <c r="QUU3205" s="14"/>
      <c r="QUV3205" s="14"/>
      <c r="QUW3205" s="14"/>
      <c r="QUX3205" s="14"/>
      <c r="QUY3205" s="14"/>
      <c r="QUZ3205" s="14"/>
      <c r="QVA3205" s="14"/>
      <c r="QVB3205" s="14"/>
      <c r="QVC3205" s="14"/>
      <c r="QVD3205" s="14"/>
      <c r="QVE3205" s="14"/>
      <c r="QVF3205" s="14"/>
      <c r="QVG3205" s="14"/>
      <c r="QVH3205" s="14"/>
      <c r="QVI3205" s="14"/>
      <c r="QVJ3205" s="14"/>
      <c r="QVK3205" s="14"/>
      <c r="QVL3205" s="14"/>
      <c r="QVM3205" s="14"/>
      <c r="QVN3205" s="14"/>
      <c r="QVO3205" s="14"/>
      <c r="QVP3205" s="14"/>
      <c r="QVQ3205" s="14"/>
      <c r="QVR3205" s="14"/>
      <c r="QVS3205" s="14"/>
      <c r="QVT3205" s="14"/>
      <c r="QVU3205" s="14"/>
      <c r="QVV3205" s="14"/>
      <c r="QVW3205" s="14"/>
      <c r="QVX3205" s="14"/>
      <c r="QVY3205" s="14"/>
      <c r="QVZ3205" s="14"/>
      <c r="QWA3205" s="14"/>
      <c r="QWB3205" s="14"/>
      <c r="QWC3205" s="14"/>
      <c r="QWD3205" s="14"/>
      <c r="QWE3205" s="14"/>
      <c r="QWF3205" s="14"/>
      <c r="QWG3205" s="14"/>
      <c r="QWH3205" s="14"/>
      <c r="QWI3205" s="14"/>
      <c r="QWJ3205" s="14"/>
      <c r="QWK3205" s="14"/>
      <c r="QWL3205" s="14"/>
      <c r="QWM3205" s="14"/>
      <c r="QWN3205" s="14"/>
      <c r="QWO3205" s="14"/>
      <c r="QWP3205" s="14"/>
      <c r="QWQ3205" s="14"/>
      <c r="QWR3205" s="14"/>
      <c r="QWS3205" s="14"/>
      <c r="QWT3205" s="14"/>
      <c r="QWU3205" s="14"/>
      <c r="QWV3205" s="14"/>
      <c r="QWW3205" s="14"/>
      <c r="QWX3205" s="14"/>
      <c r="QWY3205" s="14"/>
      <c r="QWZ3205" s="14"/>
      <c r="QXA3205" s="14"/>
      <c r="QXB3205" s="14"/>
      <c r="QXC3205" s="14"/>
      <c r="QXD3205" s="14"/>
      <c r="QXE3205" s="14"/>
      <c r="QXF3205" s="14"/>
      <c r="QXG3205" s="14"/>
      <c r="QXH3205" s="14"/>
      <c r="QXI3205" s="14"/>
      <c r="QXJ3205" s="14"/>
      <c r="QXK3205" s="14"/>
      <c r="QXL3205" s="14"/>
      <c r="QXM3205" s="14"/>
      <c r="QXN3205" s="14"/>
      <c r="QXO3205" s="14"/>
      <c r="QXP3205" s="14"/>
      <c r="QXQ3205" s="14"/>
      <c r="QXR3205" s="14"/>
      <c r="QXS3205" s="14"/>
      <c r="QXT3205" s="14"/>
      <c r="QXU3205" s="14"/>
      <c r="QXV3205" s="14"/>
      <c r="QXW3205" s="14"/>
      <c r="QXX3205" s="14"/>
      <c r="QXY3205" s="14"/>
      <c r="QXZ3205" s="14"/>
      <c r="QYA3205" s="14"/>
      <c r="QYB3205" s="14"/>
      <c r="QYC3205" s="14"/>
      <c r="QYD3205" s="14"/>
      <c r="QYE3205" s="14"/>
      <c r="QYF3205" s="14"/>
      <c r="QYG3205" s="14"/>
      <c r="QYH3205" s="14"/>
      <c r="QYI3205" s="14"/>
      <c r="QYJ3205" s="14"/>
      <c r="QYK3205" s="14"/>
      <c r="QYL3205" s="14"/>
      <c r="QYM3205" s="14"/>
      <c r="QYN3205" s="14"/>
      <c r="QYO3205" s="14"/>
      <c r="QYP3205" s="14"/>
      <c r="QYQ3205" s="14"/>
      <c r="QYR3205" s="14"/>
      <c r="QYS3205" s="14"/>
      <c r="QYT3205" s="14"/>
      <c r="QYU3205" s="14"/>
      <c r="QYV3205" s="14"/>
      <c r="QYW3205" s="14"/>
      <c r="QYX3205" s="14"/>
      <c r="QYY3205" s="14"/>
      <c r="QYZ3205" s="14"/>
      <c r="QZA3205" s="14"/>
      <c r="QZB3205" s="14"/>
      <c r="QZC3205" s="14"/>
      <c r="QZD3205" s="14"/>
      <c r="QZE3205" s="14"/>
      <c r="QZF3205" s="14"/>
      <c r="QZG3205" s="14"/>
      <c r="QZH3205" s="14"/>
      <c r="QZI3205" s="14"/>
      <c r="QZJ3205" s="14"/>
      <c r="QZK3205" s="14"/>
      <c r="QZL3205" s="14"/>
      <c r="QZM3205" s="14"/>
      <c r="QZN3205" s="14"/>
      <c r="QZO3205" s="14"/>
      <c r="QZP3205" s="14"/>
      <c r="QZQ3205" s="14"/>
      <c r="QZR3205" s="14"/>
      <c r="QZS3205" s="14"/>
      <c r="QZT3205" s="14"/>
      <c r="QZU3205" s="14"/>
      <c r="QZV3205" s="14"/>
      <c r="QZW3205" s="14"/>
      <c r="QZX3205" s="14"/>
      <c r="QZY3205" s="14"/>
      <c r="QZZ3205" s="14"/>
      <c r="RAA3205" s="14"/>
      <c r="RAB3205" s="14"/>
      <c r="RAC3205" s="14"/>
      <c r="RAD3205" s="14"/>
      <c r="RAE3205" s="14"/>
      <c r="RAF3205" s="14"/>
      <c r="RAG3205" s="14"/>
      <c r="RAH3205" s="14"/>
      <c r="RAI3205" s="14"/>
      <c r="RAJ3205" s="14"/>
      <c r="RAK3205" s="14"/>
      <c r="RAL3205" s="14"/>
      <c r="RAM3205" s="14"/>
      <c r="RAN3205" s="14"/>
      <c r="RAO3205" s="14"/>
      <c r="RAP3205" s="14"/>
      <c r="RAQ3205" s="14"/>
      <c r="RAR3205" s="14"/>
      <c r="RAS3205" s="14"/>
      <c r="RAT3205" s="14"/>
      <c r="RAU3205" s="14"/>
      <c r="RAV3205" s="14"/>
      <c r="RAW3205" s="14"/>
      <c r="RAX3205" s="14"/>
      <c r="RAY3205" s="14"/>
      <c r="RAZ3205" s="14"/>
      <c r="RBA3205" s="14"/>
      <c r="RBB3205" s="14"/>
      <c r="RBC3205" s="14"/>
      <c r="RBD3205" s="14"/>
      <c r="RBE3205" s="14"/>
      <c r="RBF3205" s="14"/>
      <c r="RBG3205" s="14"/>
      <c r="RBH3205" s="14"/>
      <c r="RBI3205" s="14"/>
      <c r="RBJ3205" s="14"/>
      <c r="RBK3205" s="14"/>
      <c r="RBL3205" s="14"/>
      <c r="RBM3205" s="14"/>
      <c r="RBN3205" s="14"/>
      <c r="RBO3205" s="14"/>
      <c r="RBP3205" s="14"/>
      <c r="RBQ3205" s="14"/>
      <c r="RBR3205" s="14"/>
      <c r="RBS3205" s="14"/>
      <c r="RBT3205" s="14"/>
      <c r="RBU3205" s="14"/>
      <c r="RBV3205" s="14"/>
      <c r="RBW3205" s="14"/>
      <c r="RBX3205" s="14"/>
      <c r="RBY3205" s="14"/>
      <c r="RBZ3205" s="14"/>
      <c r="RCA3205" s="14"/>
      <c r="RCB3205" s="14"/>
      <c r="RCC3205" s="14"/>
      <c r="RCD3205" s="14"/>
      <c r="RCE3205" s="14"/>
      <c r="RCF3205" s="14"/>
      <c r="RCG3205" s="14"/>
      <c r="RCH3205" s="14"/>
      <c r="RCI3205" s="14"/>
      <c r="RCJ3205" s="14"/>
      <c r="RCK3205" s="14"/>
      <c r="RCL3205" s="14"/>
      <c r="RCM3205" s="14"/>
      <c r="RCN3205" s="14"/>
      <c r="RCO3205" s="14"/>
      <c r="RCP3205" s="14"/>
      <c r="RCQ3205" s="14"/>
      <c r="RCR3205" s="14"/>
      <c r="RCS3205" s="14"/>
      <c r="RCT3205" s="14"/>
      <c r="RCU3205" s="14"/>
      <c r="RCV3205" s="14"/>
      <c r="RCW3205" s="14"/>
      <c r="RCX3205" s="14"/>
      <c r="RCY3205" s="14"/>
      <c r="RCZ3205" s="14"/>
      <c r="RDA3205" s="14"/>
      <c r="RDB3205" s="14"/>
      <c r="RDC3205" s="14"/>
      <c r="RDD3205" s="14"/>
      <c r="RDE3205" s="14"/>
      <c r="RDF3205" s="14"/>
      <c r="RDG3205" s="14"/>
      <c r="RDH3205" s="14"/>
      <c r="RDI3205" s="14"/>
      <c r="RDJ3205" s="14"/>
      <c r="RDK3205" s="14"/>
      <c r="RDL3205" s="14"/>
      <c r="RDM3205" s="14"/>
      <c r="RDN3205" s="14"/>
      <c r="RDO3205" s="14"/>
      <c r="RDP3205" s="14"/>
      <c r="RDQ3205" s="14"/>
      <c r="RDR3205" s="14"/>
      <c r="RDS3205" s="14"/>
      <c r="RDT3205" s="14"/>
      <c r="RDU3205" s="14"/>
      <c r="RDV3205" s="14"/>
      <c r="RDW3205" s="14"/>
      <c r="RDX3205" s="14"/>
      <c r="RDY3205" s="14"/>
      <c r="RDZ3205" s="14"/>
      <c r="REA3205" s="14"/>
      <c r="REB3205" s="14"/>
      <c r="REC3205" s="14"/>
      <c r="RED3205" s="14"/>
      <c r="REE3205" s="14"/>
      <c r="REF3205" s="14"/>
      <c r="REG3205" s="14"/>
      <c r="REH3205" s="14"/>
      <c r="REI3205" s="14"/>
      <c r="REJ3205" s="14"/>
      <c r="REK3205" s="14"/>
      <c r="REL3205" s="14"/>
      <c r="REM3205" s="14"/>
      <c r="REN3205" s="14"/>
      <c r="REO3205" s="14"/>
      <c r="REP3205" s="14"/>
      <c r="REQ3205" s="14"/>
      <c r="RER3205" s="14"/>
      <c r="RES3205" s="14"/>
      <c r="RET3205" s="14"/>
      <c r="REU3205" s="14"/>
      <c r="REV3205" s="14"/>
      <c r="REW3205" s="14"/>
      <c r="REX3205" s="14"/>
      <c r="REY3205" s="14"/>
      <c r="REZ3205" s="14"/>
      <c r="RFA3205" s="14"/>
      <c r="RFB3205" s="14"/>
      <c r="RFC3205" s="14"/>
      <c r="RFD3205" s="14"/>
      <c r="RFE3205" s="14"/>
      <c r="RFF3205" s="14"/>
      <c r="RFG3205" s="14"/>
      <c r="RFH3205" s="14"/>
      <c r="RFI3205" s="14"/>
      <c r="RFJ3205" s="14"/>
      <c r="RFK3205" s="14"/>
      <c r="RFL3205" s="14"/>
      <c r="RFM3205" s="14"/>
      <c r="RFN3205" s="14"/>
      <c r="RFO3205" s="14"/>
      <c r="RFP3205" s="14"/>
      <c r="RFQ3205" s="14"/>
      <c r="RFR3205" s="14"/>
      <c r="RFS3205" s="14"/>
      <c r="RFT3205" s="14"/>
      <c r="RFU3205" s="14"/>
      <c r="RFV3205" s="14"/>
      <c r="RFW3205" s="14"/>
      <c r="RFX3205" s="14"/>
      <c r="RFY3205" s="14"/>
      <c r="RFZ3205" s="14"/>
      <c r="RGA3205" s="14"/>
      <c r="RGB3205" s="14"/>
      <c r="RGC3205" s="14"/>
      <c r="RGD3205" s="14"/>
      <c r="RGE3205" s="14"/>
      <c r="RGF3205" s="14"/>
      <c r="RGG3205" s="14"/>
      <c r="RGH3205" s="14"/>
      <c r="RGI3205" s="14"/>
      <c r="RGJ3205" s="14"/>
      <c r="RGK3205" s="14"/>
      <c r="RGL3205" s="14"/>
      <c r="RGM3205" s="14"/>
      <c r="RGN3205" s="14"/>
      <c r="RGO3205" s="14"/>
      <c r="RGP3205" s="14"/>
      <c r="RGQ3205" s="14"/>
      <c r="RGR3205" s="14"/>
      <c r="RGS3205" s="14"/>
      <c r="RGT3205" s="14"/>
      <c r="RGU3205" s="14"/>
      <c r="RGV3205" s="14"/>
      <c r="RGW3205" s="14"/>
      <c r="RGX3205" s="14"/>
      <c r="RGY3205" s="14"/>
      <c r="RGZ3205" s="14"/>
      <c r="RHA3205" s="14"/>
      <c r="RHB3205" s="14"/>
      <c r="RHC3205" s="14"/>
      <c r="RHD3205" s="14"/>
      <c r="RHE3205" s="14"/>
      <c r="RHF3205" s="14"/>
      <c r="RHG3205" s="14"/>
      <c r="RHH3205" s="14"/>
      <c r="RHI3205" s="14"/>
      <c r="RHJ3205" s="14"/>
      <c r="RHK3205" s="14"/>
      <c r="RHL3205" s="14"/>
      <c r="RHM3205" s="14"/>
      <c r="RHN3205" s="14"/>
      <c r="RHO3205" s="14"/>
      <c r="RHP3205" s="14"/>
      <c r="RHQ3205" s="14"/>
      <c r="RHR3205" s="14"/>
      <c r="RHS3205" s="14"/>
      <c r="RHT3205" s="14"/>
      <c r="RHU3205" s="14"/>
      <c r="RHV3205" s="14"/>
      <c r="RHW3205" s="14"/>
      <c r="RHX3205" s="14"/>
      <c r="RHY3205" s="14"/>
      <c r="RHZ3205" s="14"/>
      <c r="RIA3205" s="14"/>
      <c r="RIB3205" s="14"/>
      <c r="RIC3205" s="14"/>
      <c r="RID3205" s="14"/>
      <c r="RIE3205" s="14"/>
      <c r="RIF3205" s="14"/>
      <c r="RIG3205" s="14"/>
      <c r="RIH3205" s="14"/>
      <c r="RII3205" s="14"/>
      <c r="RIJ3205" s="14"/>
      <c r="RIK3205" s="14"/>
      <c r="RIL3205" s="14"/>
      <c r="RIM3205" s="14"/>
      <c r="RIN3205" s="14"/>
      <c r="RIO3205" s="14"/>
      <c r="RIP3205" s="14"/>
      <c r="RIQ3205" s="14"/>
      <c r="RIR3205" s="14"/>
      <c r="RIS3205" s="14"/>
      <c r="RIT3205" s="14"/>
      <c r="RIU3205" s="14"/>
      <c r="RIV3205" s="14"/>
      <c r="RIW3205" s="14"/>
      <c r="RIX3205" s="14"/>
      <c r="RIY3205" s="14"/>
      <c r="RIZ3205" s="14"/>
      <c r="RJA3205" s="14"/>
      <c r="RJB3205" s="14"/>
      <c r="RJC3205" s="14"/>
      <c r="RJD3205" s="14"/>
      <c r="RJE3205" s="14"/>
      <c r="RJF3205" s="14"/>
      <c r="RJG3205" s="14"/>
      <c r="RJH3205" s="14"/>
      <c r="RJI3205" s="14"/>
      <c r="RJJ3205" s="14"/>
      <c r="RJK3205" s="14"/>
      <c r="RJL3205" s="14"/>
      <c r="RJM3205" s="14"/>
      <c r="RJN3205" s="14"/>
      <c r="RJO3205" s="14"/>
      <c r="RJP3205" s="14"/>
      <c r="RJQ3205" s="14"/>
      <c r="RJR3205" s="14"/>
      <c r="RJS3205" s="14"/>
      <c r="RJT3205" s="14"/>
      <c r="RJU3205" s="14"/>
      <c r="RJV3205" s="14"/>
      <c r="RJW3205" s="14"/>
      <c r="RJX3205" s="14"/>
      <c r="RJY3205" s="14"/>
      <c r="RJZ3205" s="14"/>
      <c r="RKA3205" s="14"/>
      <c r="RKB3205" s="14"/>
      <c r="RKC3205" s="14"/>
      <c r="RKD3205" s="14"/>
      <c r="RKE3205" s="14"/>
      <c r="RKF3205" s="14"/>
      <c r="RKG3205" s="14"/>
      <c r="RKH3205" s="14"/>
      <c r="RKI3205" s="14"/>
      <c r="RKJ3205" s="14"/>
      <c r="RKK3205" s="14"/>
      <c r="RKL3205" s="14"/>
      <c r="RKM3205" s="14"/>
      <c r="RKN3205" s="14"/>
      <c r="RKO3205" s="14"/>
      <c r="RKP3205" s="14"/>
      <c r="RKQ3205" s="14"/>
      <c r="RKR3205" s="14"/>
      <c r="RKS3205" s="14"/>
      <c r="RKT3205" s="14"/>
      <c r="RKU3205" s="14"/>
      <c r="RKV3205" s="14"/>
      <c r="RKW3205" s="14"/>
      <c r="RKX3205" s="14"/>
      <c r="RKY3205" s="14"/>
      <c r="RKZ3205" s="14"/>
      <c r="RLA3205" s="14"/>
      <c r="RLB3205" s="14"/>
      <c r="RLC3205" s="14"/>
      <c r="RLD3205" s="14"/>
      <c r="RLE3205" s="14"/>
      <c r="RLF3205" s="14"/>
      <c r="RLG3205" s="14"/>
      <c r="RLH3205" s="14"/>
      <c r="RLI3205" s="14"/>
      <c r="RLJ3205" s="14"/>
      <c r="RLK3205" s="14"/>
      <c r="RLL3205" s="14"/>
      <c r="RLM3205" s="14"/>
      <c r="RLN3205" s="14"/>
      <c r="RLO3205" s="14"/>
      <c r="RLP3205" s="14"/>
      <c r="RLQ3205" s="14"/>
      <c r="RLR3205" s="14"/>
      <c r="RLS3205" s="14"/>
      <c r="RLT3205" s="14"/>
      <c r="RLU3205" s="14"/>
      <c r="RLV3205" s="14"/>
      <c r="RLW3205" s="14"/>
      <c r="RLX3205" s="14"/>
      <c r="RLY3205" s="14"/>
      <c r="RLZ3205" s="14"/>
      <c r="RMA3205" s="14"/>
      <c r="RMB3205" s="14"/>
      <c r="RMC3205" s="14"/>
      <c r="RMD3205" s="14"/>
      <c r="RME3205" s="14"/>
      <c r="RMF3205" s="14"/>
      <c r="RMG3205" s="14"/>
      <c r="RMH3205" s="14"/>
      <c r="RMI3205" s="14"/>
      <c r="RMJ3205" s="14"/>
      <c r="RMK3205" s="14"/>
      <c r="RML3205" s="14"/>
      <c r="RMM3205" s="14"/>
      <c r="RMN3205" s="14"/>
      <c r="RMO3205" s="14"/>
      <c r="RMP3205" s="14"/>
      <c r="RMQ3205" s="14"/>
      <c r="RMR3205" s="14"/>
      <c r="RMS3205" s="14"/>
      <c r="RMT3205" s="14"/>
      <c r="RMU3205" s="14"/>
      <c r="RMV3205" s="14"/>
      <c r="RMW3205" s="14"/>
      <c r="RMX3205" s="14"/>
      <c r="RMY3205" s="14"/>
      <c r="RMZ3205" s="14"/>
      <c r="RNA3205" s="14"/>
      <c r="RNB3205" s="14"/>
      <c r="RNC3205" s="14"/>
      <c r="RND3205" s="14"/>
      <c r="RNE3205" s="14"/>
      <c r="RNF3205" s="14"/>
      <c r="RNG3205" s="14"/>
      <c r="RNH3205" s="14"/>
      <c r="RNI3205" s="14"/>
      <c r="RNJ3205" s="14"/>
      <c r="RNK3205" s="14"/>
      <c r="RNL3205" s="14"/>
      <c r="RNM3205" s="14"/>
      <c r="RNN3205" s="14"/>
      <c r="RNO3205" s="14"/>
      <c r="RNP3205" s="14"/>
      <c r="RNQ3205" s="14"/>
      <c r="RNR3205" s="14"/>
      <c r="RNS3205" s="14"/>
      <c r="RNT3205" s="14"/>
      <c r="RNU3205" s="14"/>
      <c r="RNV3205" s="14"/>
      <c r="RNW3205" s="14"/>
      <c r="RNX3205" s="14"/>
      <c r="RNY3205" s="14"/>
      <c r="RNZ3205" s="14"/>
      <c r="ROA3205" s="14"/>
      <c r="ROB3205" s="14"/>
      <c r="ROC3205" s="14"/>
      <c r="ROD3205" s="14"/>
      <c r="ROE3205" s="14"/>
      <c r="ROF3205" s="14"/>
      <c r="ROG3205" s="14"/>
      <c r="ROH3205" s="14"/>
      <c r="ROI3205" s="14"/>
      <c r="ROJ3205" s="14"/>
      <c r="ROK3205" s="14"/>
      <c r="ROL3205" s="14"/>
      <c r="ROM3205" s="14"/>
      <c r="RON3205" s="14"/>
      <c r="ROO3205" s="14"/>
      <c r="ROP3205" s="14"/>
      <c r="ROQ3205" s="14"/>
      <c r="ROR3205" s="14"/>
      <c r="ROS3205" s="14"/>
      <c r="ROT3205" s="14"/>
      <c r="ROU3205" s="14"/>
      <c r="ROV3205" s="14"/>
      <c r="ROW3205" s="14"/>
      <c r="ROX3205" s="14"/>
      <c r="ROY3205" s="14"/>
      <c r="ROZ3205" s="14"/>
      <c r="RPA3205" s="14"/>
      <c r="RPB3205" s="14"/>
      <c r="RPC3205" s="14"/>
      <c r="RPD3205" s="14"/>
      <c r="RPE3205" s="14"/>
      <c r="RPF3205" s="14"/>
      <c r="RPG3205" s="14"/>
      <c r="RPH3205" s="14"/>
      <c r="RPI3205" s="14"/>
      <c r="RPJ3205" s="14"/>
      <c r="RPK3205" s="14"/>
      <c r="RPL3205" s="14"/>
      <c r="RPM3205" s="14"/>
      <c r="RPN3205" s="14"/>
      <c r="RPO3205" s="14"/>
      <c r="RPP3205" s="14"/>
      <c r="RPQ3205" s="14"/>
      <c r="RPR3205" s="14"/>
      <c r="RPS3205" s="14"/>
      <c r="RPT3205" s="14"/>
      <c r="RPU3205" s="14"/>
      <c r="RPV3205" s="14"/>
      <c r="RPW3205" s="14"/>
      <c r="RPX3205" s="14"/>
      <c r="RPY3205" s="14"/>
      <c r="RPZ3205" s="14"/>
      <c r="RQA3205" s="14"/>
      <c r="RQB3205" s="14"/>
      <c r="RQC3205" s="14"/>
      <c r="RQD3205" s="14"/>
      <c r="RQE3205" s="14"/>
      <c r="RQF3205" s="14"/>
      <c r="RQG3205" s="14"/>
      <c r="RQH3205" s="14"/>
      <c r="RQI3205" s="14"/>
      <c r="RQJ3205" s="14"/>
      <c r="RQK3205" s="14"/>
      <c r="RQL3205" s="14"/>
      <c r="RQM3205" s="14"/>
      <c r="RQN3205" s="14"/>
      <c r="RQO3205" s="14"/>
      <c r="RQP3205" s="14"/>
      <c r="RQQ3205" s="14"/>
      <c r="RQR3205" s="14"/>
      <c r="RQS3205" s="14"/>
      <c r="RQT3205" s="14"/>
      <c r="RQU3205" s="14"/>
      <c r="RQV3205" s="14"/>
      <c r="RQW3205" s="14"/>
      <c r="RQX3205" s="14"/>
      <c r="RQY3205" s="14"/>
      <c r="RQZ3205" s="14"/>
      <c r="RRA3205" s="14"/>
      <c r="RRB3205" s="14"/>
      <c r="RRC3205" s="14"/>
      <c r="RRD3205" s="14"/>
      <c r="RRE3205" s="14"/>
      <c r="RRF3205" s="14"/>
      <c r="RRG3205" s="14"/>
      <c r="RRH3205" s="14"/>
      <c r="RRI3205" s="14"/>
      <c r="RRJ3205" s="14"/>
      <c r="RRK3205" s="14"/>
      <c r="RRL3205" s="14"/>
      <c r="RRM3205" s="14"/>
      <c r="RRN3205" s="14"/>
      <c r="RRO3205" s="14"/>
      <c r="RRP3205" s="14"/>
      <c r="RRQ3205" s="14"/>
      <c r="RRR3205" s="14"/>
      <c r="RRS3205" s="14"/>
      <c r="RRT3205" s="14"/>
      <c r="RRU3205" s="14"/>
      <c r="RRV3205" s="14"/>
      <c r="RRW3205" s="14"/>
      <c r="RRX3205" s="14"/>
      <c r="RRY3205" s="14"/>
      <c r="RRZ3205" s="14"/>
      <c r="RSA3205" s="14"/>
      <c r="RSB3205" s="14"/>
      <c r="RSC3205" s="14"/>
      <c r="RSD3205" s="14"/>
      <c r="RSE3205" s="14"/>
      <c r="RSF3205" s="14"/>
      <c r="RSG3205" s="14"/>
      <c r="RSH3205" s="14"/>
      <c r="RSI3205" s="14"/>
      <c r="RSJ3205" s="14"/>
      <c r="RSK3205" s="14"/>
      <c r="RSL3205" s="14"/>
      <c r="RSM3205" s="14"/>
      <c r="RSN3205" s="14"/>
      <c r="RSO3205" s="14"/>
      <c r="RSP3205" s="14"/>
      <c r="RSQ3205" s="14"/>
      <c r="RSR3205" s="14"/>
      <c r="RSS3205" s="14"/>
      <c r="RST3205" s="14"/>
      <c r="RSU3205" s="14"/>
      <c r="RSV3205" s="14"/>
      <c r="RSW3205" s="14"/>
      <c r="RSX3205" s="14"/>
      <c r="RSY3205" s="14"/>
      <c r="RSZ3205" s="14"/>
      <c r="RTA3205" s="14"/>
      <c r="RTB3205" s="14"/>
      <c r="RTC3205" s="14"/>
      <c r="RTD3205" s="14"/>
      <c r="RTE3205" s="14"/>
      <c r="RTF3205" s="14"/>
      <c r="RTG3205" s="14"/>
      <c r="RTH3205" s="14"/>
      <c r="RTI3205" s="14"/>
      <c r="RTJ3205" s="14"/>
      <c r="RTK3205" s="14"/>
      <c r="RTL3205" s="14"/>
      <c r="RTM3205" s="14"/>
      <c r="RTN3205" s="14"/>
      <c r="RTO3205" s="14"/>
      <c r="RTP3205" s="14"/>
      <c r="RTQ3205" s="14"/>
      <c r="RTR3205" s="14"/>
      <c r="RTS3205" s="14"/>
      <c r="RTT3205" s="14"/>
      <c r="RTU3205" s="14"/>
      <c r="RTV3205" s="14"/>
      <c r="RTW3205" s="14"/>
      <c r="RTX3205" s="14"/>
      <c r="RTY3205" s="14"/>
      <c r="RTZ3205" s="14"/>
      <c r="RUA3205" s="14"/>
      <c r="RUB3205" s="14"/>
      <c r="RUC3205" s="14"/>
      <c r="RUD3205" s="14"/>
      <c r="RUE3205" s="14"/>
      <c r="RUF3205" s="14"/>
      <c r="RUG3205" s="14"/>
      <c r="RUH3205" s="14"/>
      <c r="RUI3205" s="14"/>
      <c r="RUJ3205" s="14"/>
      <c r="RUK3205" s="14"/>
      <c r="RUL3205" s="14"/>
      <c r="RUM3205" s="14"/>
      <c r="RUN3205" s="14"/>
      <c r="RUO3205" s="14"/>
      <c r="RUP3205" s="14"/>
      <c r="RUQ3205" s="14"/>
      <c r="RUR3205" s="14"/>
      <c r="RUS3205" s="14"/>
      <c r="RUT3205" s="14"/>
      <c r="RUU3205" s="14"/>
      <c r="RUV3205" s="14"/>
      <c r="RUW3205" s="14"/>
      <c r="RUX3205" s="14"/>
      <c r="RUY3205" s="14"/>
      <c r="RUZ3205" s="14"/>
      <c r="RVA3205" s="14"/>
      <c r="RVB3205" s="14"/>
      <c r="RVC3205" s="14"/>
      <c r="RVD3205" s="14"/>
      <c r="RVE3205" s="14"/>
      <c r="RVF3205" s="14"/>
      <c r="RVG3205" s="14"/>
      <c r="RVH3205" s="14"/>
      <c r="RVI3205" s="14"/>
      <c r="RVJ3205" s="14"/>
      <c r="RVK3205" s="14"/>
      <c r="RVL3205" s="14"/>
      <c r="RVM3205" s="14"/>
      <c r="RVN3205" s="14"/>
      <c r="RVO3205" s="14"/>
      <c r="RVP3205" s="14"/>
      <c r="RVQ3205" s="14"/>
      <c r="RVR3205" s="14"/>
      <c r="RVS3205" s="14"/>
      <c r="RVT3205" s="14"/>
      <c r="RVU3205" s="14"/>
      <c r="RVV3205" s="14"/>
      <c r="RVW3205" s="14"/>
      <c r="RVX3205" s="14"/>
      <c r="RVY3205" s="14"/>
      <c r="RVZ3205" s="14"/>
      <c r="RWA3205" s="14"/>
      <c r="RWB3205" s="14"/>
      <c r="RWC3205" s="14"/>
      <c r="RWD3205" s="14"/>
      <c r="RWE3205" s="14"/>
      <c r="RWF3205" s="14"/>
      <c r="RWG3205" s="14"/>
      <c r="RWH3205" s="14"/>
      <c r="RWI3205" s="14"/>
      <c r="RWJ3205" s="14"/>
      <c r="RWK3205" s="14"/>
      <c r="RWL3205" s="14"/>
      <c r="RWM3205" s="14"/>
      <c r="RWN3205" s="14"/>
      <c r="RWO3205" s="14"/>
      <c r="RWP3205" s="14"/>
      <c r="RWQ3205" s="14"/>
      <c r="RWR3205" s="14"/>
      <c r="RWS3205" s="14"/>
      <c r="RWT3205" s="14"/>
      <c r="RWU3205" s="14"/>
      <c r="RWV3205" s="14"/>
      <c r="RWW3205" s="14"/>
      <c r="RWX3205" s="14"/>
      <c r="RWY3205" s="14"/>
      <c r="RWZ3205" s="14"/>
      <c r="RXA3205" s="14"/>
      <c r="RXB3205" s="14"/>
      <c r="RXC3205" s="14"/>
      <c r="RXD3205" s="14"/>
      <c r="RXE3205" s="14"/>
      <c r="RXF3205" s="14"/>
      <c r="RXG3205" s="14"/>
      <c r="RXH3205" s="14"/>
      <c r="RXI3205" s="14"/>
      <c r="RXJ3205" s="14"/>
      <c r="RXK3205" s="14"/>
      <c r="RXL3205" s="14"/>
      <c r="RXM3205" s="14"/>
      <c r="RXN3205" s="14"/>
      <c r="RXO3205" s="14"/>
      <c r="RXP3205" s="14"/>
      <c r="RXQ3205" s="14"/>
      <c r="RXR3205" s="14"/>
      <c r="RXS3205" s="14"/>
      <c r="RXT3205" s="14"/>
      <c r="RXU3205" s="14"/>
      <c r="RXV3205" s="14"/>
      <c r="RXW3205" s="14"/>
      <c r="RXX3205" s="14"/>
      <c r="RXY3205" s="14"/>
      <c r="RXZ3205" s="14"/>
      <c r="RYA3205" s="14"/>
      <c r="RYB3205" s="14"/>
      <c r="RYC3205" s="14"/>
      <c r="RYD3205" s="14"/>
      <c r="RYE3205" s="14"/>
      <c r="RYF3205" s="14"/>
      <c r="RYG3205" s="14"/>
      <c r="RYH3205" s="14"/>
      <c r="RYI3205" s="14"/>
      <c r="RYJ3205" s="14"/>
      <c r="RYK3205" s="14"/>
      <c r="RYL3205" s="14"/>
      <c r="RYM3205" s="14"/>
      <c r="RYN3205" s="14"/>
      <c r="RYO3205" s="14"/>
      <c r="RYP3205" s="14"/>
      <c r="RYQ3205" s="14"/>
      <c r="RYR3205" s="14"/>
      <c r="RYS3205" s="14"/>
      <c r="RYT3205" s="14"/>
      <c r="RYU3205" s="14"/>
      <c r="RYV3205" s="14"/>
      <c r="RYW3205" s="14"/>
      <c r="RYX3205" s="14"/>
      <c r="RYY3205" s="14"/>
      <c r="RYZ3205" s="14"/>
      <c r="RZA3205" s="14"/>
      <c r="RZB3205" s="14"/>
      <c r="RZC3205" s="14"/>
      <c r="RZD3205" s="14"/>
      <c r="RZE3205" s="14"/>
      <c r="RZF3205" s="14"/>
      <c r="RZG3205" s="14"/>
      <c r="RZH3205" s="14"/>
      <c r="RZI3205" s="14"/>
      <c r="RZJ3205" s="14"/>
      <c r="RZK3205" s="14"/>
      <c r="RZL3205" s="14"/>
      <c r="RZM3205" s="14"/>
      <c r="RZN3205" s="14"/>
      <c r="RZO3205" s="14"/>
      <c r="RZP3205" s="14"/>
      <c r="RZQ3205" s="14"/>
      <c r="RZR3205" s="14"/>
      <c r="RZS3205" s="14"/>
      <c r="RZT3205" s="14"/>
      <c r="RZU3205" s="14"/>
      <c r="RZV3205" s="14"/>
      <c r="RZW3205" s="14"/>
      <c r="RZX3205" s="14"/>
      <c r="RZY3205" s="14"/>
      <c r="RZZ3205" s="14"/>
      <c r="SAA3205" s="14"/>
      <c r="SAB3205" s="14"/>
      <c r="SAC3205" s="14"/>
      <c r="SAD3205" s="14"/>
      <c r="SAE3205" s="14"/>
      <c r="SAF3205" s="14"/>
      <c r="SAG3205" s="14"/>
      <c r="SAH3205" s="14"/>
      <c r="SAI3205" s="14"/>
      <c r="SAJ3205" s="14"/>
      <c r="SAK3205" s="14"/>
      <c r="SAL3205" s="14"/>
      <c r="SAM3205" s="14"/>
      <c r="SAN3205" s="14"/>
      <c r="SAO3205" s="14"/>
      <c r="SAP3205" s="14"/>
      <c r="SAQ3205" s="14"/>
      <c r="SAR3205" s="14"/>
      <c r="SAS3205" s="14"/>
      <c r="SAT3205" s="14"/>
      <c r="SAU3205" s="14"/>
      <c r="SAV3205" s="14"/>
      <c r="SAW3205" s="14"/>
      <c r="SAX3205" s="14"/>
      <c r="SAY3205" s="14"/>
      <c r="SAZ3205" s="14"/>
      <c r="SBA3205" s="14"/>
      <c r="SBB3205" s="14"/>
      <c r="SBC3205" s="14"/>
      <c r="SBD3205" s="14"/>
      <c r="SBE3205" s="14"/>
      <c r="SBF3205" s="14"/>
      <c r="SBG3205" s="14"/>
      <c r="SBH3205" s="14"/>
      <c r="SBI3205" s="14"/>
      <c r="SBJ3205" s="14"/>
      <c r="SBK3205" s="14"/>
      <c r="SBL3205" s="14"/>
      <c r="SBM3205" s="14"/>
      <c r="SBN3205" s="14"/>
      <c r="SBO3205" s="14"/>
      <c r="SBP3205" s="14"/>
      <c r="SBQ3205" s="14"/>
      <c r="SBR3205" s="14"/>
      <c r="SBS3205" s="14"/>
      <c r="SBT3205" s="14"/>
      <c r="SBU3205" s="14"/>
      <c r="SBV3205" s="14"/>
      <c r="SBW3205" s="14"/>
      <c r="SBX3205" s="14"/>
      <c r="SBY3205" s="14"/>
      <c r="SBZ3205" s="14"/>
      <c r="SCA3205" s="14"/>
      <c r="SCB3205" s="14"/>
      <c r="SCC3205" s="14"/>
      <c r="SCD3205" s="14"/>
      <c r="SCE3205" s="14"/>
      <c r="SCF3205" s="14"/>
      <c r="SCG3205" s="14"/>
      <c r="SCH3205" s="14"/>
      <c r="SCI3205" s="14"/>
      <c r="SCJ3205" s="14"/>
      <c r="SCK3205" s="14"/>
      <c r="SCL3205" s="14"/>
      <c r="SCM3205" s="14"/>
      <c r="SCN3205" s="14"/>
      <c r="SCO3205" s="14"/>
      <c r="SCP3205" s="14"/>
      <c r="SCQ3205" s="14"/>
      <c r="SCR3205" s="14"/>
      <c r="SCS3205" s="14"/>
      <c r="SCT3205" s="14"/>
      <c r="SCU3205" s="14"/>
      <c r="SCV3205" s="14"/>
      <c r="SCW3205" s="14"/>
      <c r="SCX3205" s="14"/>
      <c r="SCY3205" s="14"/>
      <c r="SCZ3205" s="14"/>
      <c r="SDA3205" s="14"/>
      <c r="SDB3205" s="14"/>
      <c r="SDC3205" s="14"/>
      <c r="SDD3205" s="14"/>
      <c r="SDE3205" s="14"/>
      <c r="SDF3205" s="14"/>
      <c r="SDG3205" s="14"/>
      <c r="SDH3205" s="14"/>
      <c r="SDI3205" s="14"/>
      <c r="SDJ3205" s="14"/>
      <c r="SDK3205" s="14"/>
      <c r="SDL3205" s="14"/>
      <c r="SDM3205" s="14"/>
      <c r="SDN3205" s="14"/>
      <c r="SDO3205" s="14"/>
      <c r="SDP3205" s="14"/>
      <c r="SDQ3205" s="14"/>
      <c r="SDR3205" s="14"/>
      <c r="SDS3205" s="14"/>
      <c r="SDT3205" s="14"/>
      <c r="SDU3205" s="14"/>
      <c r="SDV3205" s="14"/>
      <c r="SDW3205" s="14"/>
      <c r="SDX3205" s="14"/>
      <c r="SDY3205" s="14"/>
      <c r="SDZ3205" s="14"/>
      <c r="SEA3205" s="14"/>
      <c r="SEB3205" s="14"/>
      <c r="SEC3205" s="14"/>
      <c r="SED3205" s="14"/>
      <c r="SEE3205" s="14"/>
      <c r="SEF3205" s="14"/>
      <c r="SEG3205" s="14"/>
      <c r="SEH3205" s="14"/>
      <c r="SEI3205" s="14"/>
      <c r="SEJ3205" s="14"/>
      <c r="SEK3205" s="14"/>
      <c r="SEL3205" s="14"/>
      <c r="SEM3205" s="14"/>
      <c r="SEN3205" s="14"/>
      <c r="SEO3205" s="14"/>
      <c r="SEP3205" s="14"/>
      <c r="SEQ3205" s="14"/>
      <c r="SER3205" s="14"/>
      <c r="SES3205" s="14"/>
      <c r="SET3205" s="14"/>
      <c r="SEU3205" s="14"/>
      <c r="SEV3205" s="14"/>
      <c r="SEW3205" s="14"/>
      <c r="SEX3205" s="14"/>
      <c r="SEY3205" s="14"/>
      <c r="SEZ3205" s="14"/>
      <c r="SFA3205" s="14"/>
      <c r="SFB3205" s="14"/>
      <c r="SFC3205" s="14"/>
      <c r="SFD3205" s="14"/>
      <c r="SFE3205" s="14"/>
      <c r="SFF3205" s="14"/>
      <c r="SFG3205" s="14"/>
      <c r="SFH3205" s="14"/>
      <c r="SFI3205" s="14"/>
      <c r="SFJ3205" s="14"/>
      <c r="SFK3205" s="14"/>
      <c r="SFL3205" s="14"/>
      <c r="SFM3205" s="14"/>
      <c r="SFN3205" s="14"/>
      <c r="SFO3205" s="14"/>
      <c r="SFP3205" s="14"/>
      <c r="SFQ3205" s="14"/>
      <c r="SFR3205" s="14"/>
      <c r="SFS3205" s="14"/>
      <c r="SFT3205" s="14"/>
      <c r="SFU3205" s="14"/>
      <c r="SFV3205" s="14"/>
      <c r="SFW3205" s="14"/>
      <c r="SFX3205" s="14"/>
      <c r="SFY3205" s="14"/>
      <c r="SFZ3205" s="14"/>
      <c r="SGA3205" s="14"/>
      <c r="SGB3205" s="14"/>
      <c r="SGC3205" s="14"/>
      <c r="SGD3205" s="14"/>
      <c r="SGE3205" s="14"/>
      <c r="SGF3205" s="14"/>
      <c r="SGG3205" s="14"/>
      <c r="SGH3205" s="14"/>
      <c r="SGI3205" s="14"/>
      <c r="SGJ3205" s="14"/>
      <c r="SGK3205" s="14"/>
      <c r="SGL3205" s="14"/>
      <c r="SGM3205" s="14"/>
      <c r="SGN3205" s="14"/>
      <c r="SGO3205" s="14"/>
      <c r="SGP3205" s="14"/>
      <c r="SGQ3205" s="14"/>
      <c r="SGR3205" s="14"/>
      <c r="SGS3205" s="14"/>
      <c r="SGT3205" s="14"/>
      <c r="SGU3205" s="14"/>
      <c r="SGV3205" s="14"/>
      <c r="SGW3205" s="14"/>
      <c r="SGX3205" s="14"/>
      <c r="SGY3205" s="14"/>
      <c r="SGZ3205" s="14"/>
      <c r="SHA3205" s="14"/>
      <c r="SHB3205" s="14"/>
      <c r="SHC3205" s="14"/>
      <c r="SHD3205" s="14"/>
      <c r="SHE3205" s="14"/>
      <c r="SHF3205" s="14"/>
      <c r="SHG3205" s="14"/>
      <c r="SHH3205" s="14"/>
      <c r="SHI3205" s="14"/>
      <c r="SHJ3205" s="14"/>
      <c r="SHK3205" s="14"/>
      <c r="SHL3205" s="14"/>
      <c r="SHM3205" s="14"/>
      <c r="SHN3205" s="14"/>
      <c r="SHO3205" s="14"/>
      <c r="SHP3205" s="14"/>
      <c r="SHQ3205" s="14"/>
      <c r="SHR3205" s="14"/>
      <c r="SHS3205" s="14"/>
      <c r="SHT3205" s="14"/>
      <c r="SHU3205" s="14"/>
      <c r="SHV3205" s="14"/>
      <c r="SHW3205" s="14"/>
      <c r="SHX3205" s="14"/>
      <c r="SHY3205" s="14"/>
      <c r="SHZ3205" s="14"/>
      <c r="SIA3205" s="14"/>
      <c r="SIB3205" s="14"/>
      <c r="SIC3205" s="14"/>
      <c r="SID3205" s="14"/>
      <c r="SIE3205" s="14"/>
      <c r="SIF3205" s="14"/>
      <c r="SIG3205" s="14"/>
      <c r="SIH3205" s="14"/>
      <c r="SII3205" s="14"/>
      <c r="SIJ3205" s="14"/>
      <c r="SIK3205" s="14"/>
      <c r="SIL3205" s="14"/>
      <c r="SIM3205" s="14"/>
      <c r="SIN3205" s="14"/>
      <c r="SIO3205" s="14"/>
      <c r="SIP3205" s="14"/>
      <c r="SIQ3205" s="14"/>
      <c r="SIR3205" s="14"/>
      <c r="SIS3205" s="14"/>
      <c r="SIT3205" s="14"/>
      <c r="SIU3205" s="14"/>
      <c r="SIV3205" s="14"/>
      <c r="SIW3205" s="14"/>
      <c r="SIX3205" s="14"/>
      <c r="SIY3205" s="14"/>
      <c r="SIZ3205" s="14"/>
      <c r="SJA3205" s="14"/>
      <c r="SJB3205" s="14"/>
      <c r="SJC3205" s="14"/>
      <c r="SJD3205" s="14"/>
      <c r="SJE3205" s="14"/>
      <c r="SJF3205" s="14"/>
      <c r="SJG3205" s="14"/>
      <c r="SJH3205" s="14"/>
      <c r="SJI3205" s="14"/>
      <c r="SJJ3205" s="14"/>
      <c r="SJK3205" s="14"/>
      <c r="SJL3205" s="14"/>
      <c r="SJM3205" s="14"/>
      <c r="SJN3205" s="14"/>
      <c r="SJO3205" s="14"/>
      <c r="SJP3205" s="14"/>
      <c r="SJQ3205" s="14"/>
      <c r="SJR3205" s="14"/>
      <c r="SJS3205" s="14"/>
      <c r="SJT3205" s="14"/>
      <c r="SJU3205" s="14"/>
      <c r="SJV3205" s="14"/>
      <c r="SJW3205" s="14"/>
      <c r="SJX3205" s="14"/>
      <c r="SJY3205" s="14"/>
      <c r="SJZ3205" s="14"/>
      <c r="SKA3205" s="14"/>
      <c r="SKB3205" s="14"/>
      <c r="SKC3205" s="14"/>
      <c r="SKD3205" s="14"/>
      <c r="SKE3205" s="14"/>
      <c r="SKF3205" s="14"/>
      <c r="SKG3205" s="14"/>
      <c r="SKH3205" s="14"/>
      <c r="SKI3205" s="14"/>
      <c r="SKJ3205" s="14"/>
      <c r="SKK3205" s="14"/>
      <c r="SKL3205" s="14"/>
      <c r="SKM3205" s="14"/>
      <c r="SKN3205" s="14"/>
      <c r="SKO3205" s="14"/>
      <c r="SKP3205" s="14"/>
      <c r="SKQ3205" s="14"/>
      <c r="SKR3205" s="14"/>
      <c r="SKS3205" s="14"/>
      <c r="SKT3205" s="14"/>
      <c r="SKU3205" s="14"/>
      <c r="SKV3205" s="14"/>
      <c r="SKW3205" s="14"/>
      <c r="SKX3205" s="14"/>
      <c r="SKY3205" s="14"/>
      <c r="SKZ3205" s="14"/>
      <c r="SLA3205" s="14"/>
      <c r="SLB3205" s="14"/>
      <c r="SLC3205" s="14"/>
      <c r="SLD3205" s="14"/>
      <c r="SLE3205" s="14"/>
      <c r="SLF3205" s="14"/>
      <c r="SLG3205" s="14"/>
      <c r="SLH3205" s="14"/>
      <c r="SLI3205" s="14"/>
      <c r="SLJ3205" s="14"/>
      <c r="SLK3205" s="14"/>
      <c r="SLL3205" s="14"/>
      <c r="SLM3205" s="14"/>
      <c r="SLN3205" s="14"/>
      <c r="SLO3205" s="14"/>
      <c r="SLP3205" s="14"/>
      <c r="SLQ3205" s="14"/>
      <c r="SLR3205" s="14"/>
      <c r="SLS3205" s="14"/>
      <c r="SLT3205" s="14"/>
      <c r="SLU3205" s="14"/>
      <c r="SLV3205" s="14"/>
      <c r="SLW3205" s="14"/>
      <c r="SLX3205" s="14"/>
      <c r="SLY3205" s="14"/>
      <c r="SLZ3205" s="14"/>
      <c r="SMA3205" s="14"/>
      <c r="SMB3205" s="14"/>
      <c r="SMC3205" s="14"/>
      <c r="SMD3205" s="14"/>
      <c r="SME3205" s="14"/>
      <c r="SMF3205" s="14"/>
      <c r="SMG3205" s="14"/>
      <c r="SMH3205" s="14"/>
      <c r="SMI3205" s="14"/>
      <c r="SMJ3205" s="14"/>
      <c r="SMK3205" s="14"/>
      <c r="SML3205" s="14"/>
      <c r="SMM3205" s="14"/>
      <c r="SMN3205" s="14"/>
      <c r="SMO3205" s="14"/>
      <c r="SMP3205" s="14"/>
      <c r="SMQ3205" s="14"/>
      <c r="SMR3205" s="14"/>
      <c r="SMS3205" s="14"/>
      <c r="SMT3205" s="14"/>
      <c r="SMU3205" s="14"/>
      <c r="SMV3205" s="14"/>
      <c r="SMW3205" s="14"/>
      <c r="SMX3205" s="14"/>
      <c r="SMY3205" s="14"/>
      <c r="SMZ3205" s="14"/>
      <c r="SNA3205" s="14"/>
      <c r="SNB3205" s="14"/>
      <c r="SNC3205" s="14"/>
      <c r="SND3205" s="14"/>
      <c r="SNE3205" s="14"/>
      <c r="SNF3205" s="14"/>
      <c r="SNG3205" s="14"/>
      <c r="SNH3205" s="14"/>
      <c r="SNI3205" s="14"/>
      <c r="SNJ3205" s="14"/>
      <c r="SNK3205" s="14"/>
      <c r="SNL3205" s="14"/>
      <c r="SNM3205" s="14"/>
      <c r="SNN3205" s="14"/>
      <c r="SNO3205" s="14"/>
      <c r="SNP3205" s="14"/>
      <c r="SNQ3205" s="14"/>
      <c r="SNR3205" s="14"/>
      <c r="SNS3205" s="14"/>
      <c r="SNT3205" s="14"/>
      <c r="SNU3205" s="14"/>
      <c r="SNV3205" s="14"/>
      <c r="SNW3205" s="14"/>
      <c r="SNX3205" s="14"/>
      <c r="SNY3205" s="14"/>
      <c r="SNZ3205" s="14"/>
      <c r="SOA3205" s="14"/>
      <c r="SOB3205" s="14"/>
      <c r="SOC3205" s="14"/>
      <c r="SOD3205" s="14"/>
      <c r="SOE3205" s="14"/>
      <c r="SOF3205" s="14"/>
      <c r="SOG3205" s="14"/>
      <c r="SOH3205" s="14"/>
      <c r="SOI3205" s="14"/>
      <c r="SOJ3205" s="14"/>
      <c r="SOK3205" s="14"/>
      <c r="SOL3205" s="14"/>
      <c r="SOM3205" s="14"/>
      <c r="SON3205" s="14"/>
      <c r="SOO3205" s="14"/>
      <c r="SOP3205" s="14"/>
      <c r="SOQ3205" s="14"/>
      <c r="SOR3205" s="14"/>
      <c r="SOS3205" s="14"/>
      <c r="SOT3205" s="14"/>
      <c r="SOU3205" s="14"/>
      <c r="SOV3205" s="14"/>
      <c r="SOW3205" s="14"/>
      <c r="SOX3205" s="14"/>
      <c r="SOY3205" s="14"/>
      <c r="SOZ3205" s="14"/>
      <c r="SPA3205" s="14"/>
      <c r="SPB3205" s="14"/>
      <c r="SPC3205" s="14"/>
      <c r="SPD3205" s="14"/>
      <c r="SPE3205" s="14"/>
      <c r="SPF3205" s="14"/>
      <c r="SPG3205" s="14"/>
      <c r="SPH3205" s="14"/>
      <c r="SPI3205" s="14"/>
      <c r="SPJ3205" s="14"/>
      <c r="SPK3205" s="14"/>
      <c r="SPL3205" s="14"/>
      <c r="SPM3205" s="14"/>
      <c r="SPN3205" s="14"/>
      <c r="SPO3205" s="14"/>
      <c r="SPP3205" s="14"/>
      <c r="SPQ3205" s="14"/>
      <c r="SPR3205" s="14"/>
      <c r="SPS3205" s="14"/>
      <c r="SPT3205" s="14"/>
      <c r="SPU3205" s="14"/>
      <c r="SPV3205" s="14"/>
      <c r="SPW3205" s="14"/>
      <c r="SPX3205" s="14"/>
      <c r="SPY3205" s="14"/>
      <c r="SPZ3205" s="14"/>
      <c r="SQA3205" s="14"/>
      <c r="SQB3205" s="14"/>
      <c r="SQC3205" s="14"/>
      <c r="SQD3205" s="14"/>
      <c r="SQE3205" s="14"/>
      <c r="SQF3205" s="14"/>
      <c r="SQG3205" s="14"/>
      <c r="SQH3205" s="14"/>
      <c r="SQI3205" s="14"/>
      <c r="SQJ3205" s="14"/>
      <c r="SQK3205" s="14"/>
      <c r="SQL3205" s="14"/>
      <c r="SQM3205" s="14"/>
      <c r="SQN3205" s="14"/>
      <c r="SQO3205" s="14"/>
      <c r="SQP3205" s="14"/>
      <c r="SQQ3205" s="14"/>
      <c r="SQR3205" s="14"/>
      <c r="SQS3205" s="14"/>
      <c r="SQT3205" s="14"/>
      <c r="SQU3205" s="14"/>
      <c r="SQV3205" s="14"/>
      <c r="SQW3205" s="14"/>
      <c r="SQX3205" s="14"/>
      <c r="SQY3205" s="14"/>
      <c r="SQZ3205" s="14"/>
      <c r="SRA3205" s="14"/>
      <c r="SRB3205" s="14"/>
      <c r="SRC3205" s="14"/>
      <c r="SRD3205" s="14"/>
      <c r="SRE3205" s="14"/>
      <c r="SRF3205" s="14"/>
      <c r="SRG3205" s="14"/>
      <c r="SRH3205" s="14"/>
      <c r="SRI3205" s="14"/>
      <c r="SRJ3205" s="14"/>
      <c r="SRK3205" s="14"/>
      <c r="SRL3205" s="14"/>
      <c r="SRM3205" s="14"/>
      <c r="SRN3205" s="14"/>
      <c r="SRO3205" s="14"/>
      <c r="SRP3205" s="14"/>
      <c r="SRQ3205" s="14"/>
      <c r="SRR3205" s="14"/>
      <c r="SRS3205" s="14"/>
      <c r="SRT3205" s="14"/>
      <c r="SRU3205" s="14"/>
      <c r="SRV3205" s="14"/>
      <c r="SRW3205" s="14"/>
      <c r="SRX3205" s="14"/>
      <c r="SRY3205" s="14"/>
      <c r="SRZ3205" s="14"/>
      <c r="SSA3205" s="14"/>
      <c r="SSB3205" s="14"/>
      <c r="SSC3205" s="14"/>
      <c r="SSD3205" s="14"/>
      <c r="SSE3205" s="14"/>
      <c r="SSF3205" s="14"/>
      <c r="SSG3205" s="14"/>
      <c r="SSH3205" s="14"/>
      <c r="SSI3205" s="14"/>
      <c r="SSJ3205" s="14"/>
      <c r="SSK3205" s="14"/>
      <c r="SSL3205" s="14"/>
      <c r="SSM3205" s="14"/>
      <c r="SSN3205" s="14"/>
      <c r="SSO3205" s="14"/>
      <c r="SSP3205" s="14"/>
      <c r="SSQ3205" s="14"/>
      <c r="SSR3205" s="14"/>
      <c r="SSS3205" s="14"/>
      <c r="SST3205" s="14"/>
      <c r="SSU3205" s="14"/>
      <c r="SSV3205" s="14"/>
      <c r="SSW3205" s="14"/>
      <c r="SSX3205" s="14"/>
      <c r="SSY3205" s="14"/>
      <c r="SSZ3205" s="14"/>
      <c r="STA3205" s="14"/>
      <c r="STB3205" s="14"/>
      <c r="STC3205" s="14"/>
      <c r="STD3205" s="14"/>
      <c r="STE3205" s="14"/>
      <c r="STF3205" s="14"/>
      <c r="STG3205" s="14"/>
      <c r="STH3205" s="14"/>
      <c r="STI3205" s="14"/>
      <c r="STJ3205" s="14"/>
      <c r="STK3205" s="14"/>
      <c r="STL3205" s="14"/>
      <c r="STM3205" s="14"/>
      <c r="STN3205" s="14"/>
      <c r="STO3205" s="14"/>
      <c r="STP3205" s="14"/>
      <c r="STQ3205" s="14"/>
      <c r="STR3205" s="14"/>
      <c r="STS3205" s="14"/>
      <c r="STT3205" s="14"/>
      <c r="STU3205" s="14"/>
      <c r="STV3205" s="14"/>
      <c r="STW3205" s="14"/>
      <c r="STX3205" s="14"/>
      <c r="STY3205" s="14"/>
      <c r="STZ3205" s="14"/>
      <c r="SUA3205" s="14"/>
      <c r="SUB3205" s="14"/>
      <c r="SUC3205" s="14"/>
      <c r="SUD3205" s="14"/>
      <c r="SUE3205" s="14"/>
      <c r="SUF3205" s="14"/>
      <c r="SUG3205" s="14"/>
      <c r="SUH3205" s="14"/>
      <c r="SUI3205" s="14"/>
      <c r="SUJ3205" s="14"/>
      <c r="SUK3205" s="14"/>
      <c r="SUL3205" s="14"/>
      <c r="SUM3205" s="14"/>
      <c r="SUN3205" s="14"/>
      <c r="SUO3205" s="14"/>
      <c r="SUP3205" s="14"/>
      <c r="SUQ3205" s="14"/>
      <c r="SUR3205" s="14"/>
      <c r="SUS3205" s="14"/>
      <c r="SUT3205" s="14"/>
      <c r="SUU3205" s="14"/>
      <c r="SUV3205" s="14"/>
      <c r="SUW3205" s="14"/>
      <c r="SUX3205" s="14"/>
      <c r="SUY3205" s="14"/>
      <c r="SUZ3205" s="14"/>
      <c r="SVA3205" s="14"/>
      <c r="SVB3205" s="14"/>
      <c r="SVC3205" s="14"/>
      <c r="SVD3205" s="14"/>
      <c r="SVE3205" s="14"/>
      <c r="SVF3205" s="14"/>
      <c r="SVG3205" s="14"/>
      <c r="SVH3205" s="14"/>
      <c r="SVI3205" s="14"/>
      <c r="SVJ3205" s="14"/>
      <c r="SVK3205" s="14"/>
      <c r="SVL3205" s="14"/>
      <c r="SVM3205" s="14"/>
      <c r="SVN3205" s="14"/>
      <c r="SVO3205" s="14"/>
      <c r="SVP3205" s="14"/>
      <c r="SVQ3205" s="14"/>
      <c r="SVR3205" s="14"/>
      <c r="SVS3205" s="14"/>
      <c r="SVT3205" s="14"/>
      <c r="SVU3205" s="14"/>
      <c r="SVV3205" s="14"/>
      <c r="SVW3205" s="14"/>
      <c r="SVX3205" s="14"/>
      <c r="SVY3205" s="14"/>
      <c r="SVZ3205" s="14"/>
      <c r="SWA3205" s="14"/>
      <c r="SWB3205" s="14"/>
      <c r="SWC3205" s="14"/>
      <c r="SWD3205" s="14"/>
      <c r="SWE3205" s="14"/>
      <c r="SWF3205" s="14"/>
      <c r="SWG3205" s="14"/>
      <c r="SWH3205" s="14"/>
      <c r="SWI3205" s="14"/>
      <c r="SWJ3205" s="14"/>
      <c r="SWK3205" s="14"/>
      <c r="SWL3205" s="14"/>
      <c r="SWM3205" s="14"/>
      <c r="SWN3205" s="14"/>
      <c r="SWO3205" s="14"/>
      <c r="SWP3205" s="14"/>
      <c r="SWQ3205" s="14"/>
      <c r="SWR3205" s="14"/>
      <c r="SWS3205" s="14"/>
      <c r="SWT3205" s="14"/>
      <c r="SWU3205" s="14"/>
      <c r="SWV3205" s="14"/>
      <c r="SWW3205" s="14"/>
      <c r="SWX3205" s="14"/>
      <c r="SWY3205" s="14"/>
      <c r="SWZ3205" s="14"/>
      <c r="SXA3205" s="14"/>
      <c r="SXB3205" s="14"/>
      <c r="SXC3205" s="14"/>
      <c r="SXD3205" s="14"/>
      <c r="SXE3205" s="14"/>
      <c r="SXF3205" s="14"/>
      <c r="SXG3205" s="14"/>
      <c r="SXH3205" s="14"/>
      <c r="SXI3205" s="14"/>
      <c r="SXJ3205" s="14"/>
      <c r="SXK3205" s="14"/>
      <c r="SXL3205" s="14"/>
      <c r="SXM3205" s="14"/>
      <c r="SXN3205" s="14"/>
      <c r="SXO3205" s="14"/>
      <c r="SXP3205" s="14"/>
      <c r="SXQ3205" s="14"/>
      <c r="SXR3205" s="14"/>
      <c r="SXS3205" s="14"/>
      <c r="SXT3205" s="14"/>
      <c r="SXU3205" s="14"/>
      <c r="SXV3205" s="14"/>
      <c r="SXW3205" s="14"/>
      <c r="SXX3205" s="14"/>
      <c r="SXY3205" s="14"/>
      <c r="SXZ3205" s="14"/>
      <c r="SYA3205" s="14"/>
      <c r="SYB3205" s="14"/>
      <c r="SYC3205" s="14"/>
      <c r="SYD3205" s="14"/>
      <c r="SYE3205" s="14"/>
      <c r="SYF3205" s="14"/>
      <c r="SYG3205" s="14"/>
      <c r="SYH3205" s="14"/>
      <c r="SYI3205" s="14"/>
      <c r="SYJ3205" s="14"/>
      <c r="SYK3205" s="14"/>
      <c r="SYL3205" s="14"/>
      <c r="SYM3205" s="14"/>
      <c r="SYN3205" s="14"/>
      <c r="SYO3205" s="14"/>
      <c r="SYP3205" s="14"/>
      <c r="SYQ3205" s="14"/>
      <c r="SYR3205" s="14"/>
      <c r="SYS3205" s="14"/>
      <c r="SYT3205" s="14"/>
      <c r="SYU3205" s="14"/>
      <c r="SYV3205" s="14"/>
      <c r="SYW3205" s="14"/>
      <c r="SYX3205" s="14"/>
      <c r="SYY3205" s="14"/>
      <c r="SYZ3205" s="14"/>
      <c r="SZA3205" s="14"/>
      <c r="SZB3205" s="14"/>
      <c r="SZC3205" s="14"/>
      <c r="SZD3205" s="14"/>
      <c r="SZE3205" s="14"/>
      <c r="SZF3205" s="14"/>
      <c r="SZG3205" s="14"/>
      <c r="SZH3205" s="14"/>
      <c r="SZI3205" s="14"/>
      <c r="SZJ3205" s="14"/>
      <c r="SZK3205" s="14"/>
      <c r="SZL3205" s="14"/>
      <c r="SZM3205" s="14"/>
      <c r="SZN3205" s="14"/>
      <c r="SZO3205" s="14"/>
      <c r="SZP3205" s="14"/>
      <c r="SZQ3205" s="14"/>
      <c r="SZR3205" s="14"/>
      <c r="SZS3205" s="14"/>
      <c r="SZT3205" s="14"/>
      <c r="SZU3205" s="14"/>
      <c r="SZV3205" s="14"/>
      <c r="SZW3205" s="14"/>
      <c r="SZX3205" s="14"/>
      <c r="SZY3205" s="14"/>
      <c r="SZZ3205" s="14"/>
      <c r="TAA3205" s="14"/>
      <c r="TAB3205" s="14"/>
      <c r="TAC3205" s="14"/>
      <c r="TAD3205" s="14"/>
      <c r="TAE3205" s="14"/>
      <c r="TAF3205" s="14"/>
      <c r="TAG3205" s="14"/>
      <c r="TAH3205" s="14"/>
      <c r="TAI3205" s="14"/>
      <c r="TAJ3205" s="14"/>
      <c r="TAK3205" s="14"/>
      <c r="TAL3205" s="14"/>
      <c r="TAM3205" s="14"/>
      <c r="TAN3205" s="14"/>
      <c r="TAO3205" s="14"/>
      <c r="TAP3205" s="14"/>
      <c r="TAQ3205" s="14"/>
      <c r="TAR3205" s="14"/>
      <c r="TAS3205" s="14"/>
      <c r="TAT3205" s="14"/>
      <c r="TAU3205" s="14"/>
      <c r="TAV3205" s="14"/>
      <c r="TAW3205" s="14"/>
      <c r="TAX3205" s="14"/>
      <c r="TAY3205" s="14"/>
      <c r="TAZ3205" s="14"/>
      <c r="TBA3205" s="14"/>
      <c r="TBB3205" s="14"/>
      <c r="TBC3205" s="14"/>
      <c r="TBD3205" s="14"/>
      <c r="TBE3205" s="14"/>
      <c r="TBF3205" s="14"/>
      <c r="TBG3205" s="14"/>
      <c r="TBH3205" s="14"/>
      <c r="TBI3205" s="14"/>
      <c r="TBJ3205" s="14"/>
      <c r="TBK3205" s="14"/>
      <c r="TBL3205" s="14"/>
      <c r="TBM3205" s="14"/>
      <c r="TBN3205" s="14"/>
      <c r="TBO3205" s="14"/>
      <c r="TBP3205" s="14"/>
      <c r="TBQ3205" s="14"/>
      <c r="TBR3205" s="14"/>
      <c r="TBS3205" s="14"/>
      <c r="TBT3205" s="14"/>
      <c r="TBU3205" s="14"/>
      <c r="TBV3205" s="14"/>
      <c r="TBW3205" s="14"/>
      <c r="TBX3205" s="14"/>
      <c r="TBY3205" s="14"/>
      <c r="TBZ3205" s="14"/>
      <c r="TCA3205" s="14"/>
      <c r="TCB3205" s="14"/>
      <c r="TCC3205" s="14"/>
      <c r="TCD3205" s="14"/>
      <c r="TCE3205" s="14"/>
      <c r="TCF3205" s="14"/>
      <c r="TCG3205" s="14"/>
      <c r="TCH3205" s="14"/>
      <c r="TCI3205" s="14"/>
      <c r="TCJ3205" s="14"/>
      <c r="TCK3205" s="14"/>
      <c r="TCL3205" s="14"/>
      <c r="TCM3205" s="14"/>
      <c r="TCN3205" s="14"/>
      <c r="TCO3205" s="14"/>
      <c r="TCP3205" s="14"/>
      <c r="TCQ3205" s="14"/>
      <c r="TCR3205" s="14"/>
      <c r="TCS3205" s="14"/>
      <c r="TCT3205" s="14"/>
      <c r="TCU3205" s="14"/>
      <c r="TCV3205" s="14"/>
      <c r="TCW3205" s="14"/>
      <c r="TCX3205" s="14"/>
      <c r="TCY3205" s="14"/>
      <c r="TCZ3205" s="14"/>
      <c r="TDA3205" s="14"/>
      <c r="TDB3205" s="14"/>
      <c r="TDC3205" s="14"/>
      <c r="TDD3205" s="14"/>
      <c r="TDE3205" s="14"/>
      <c r="TDF3205" s="14"/>
      <c r="TDG3205" s="14"/>
      <c r="TDH3205" s="14"/>
      <c r="TDI3205" s="14"/>
      <c r="TDJ3205" s="14"/>
      <c r="TDK3205" s="14"/>
      <c r="TDL3205" s="14"/>
      <c r="TDM3205" s="14"/>
      <c r="TDN3205" s="14"/>
      <c r="TDO3205" s="14"/>
      <c r="TDP3205" s="14"/>
      <c r="TDQ3205" s="14"/>
      <c r="TDR3205" s="14"/>
      <c r="TDS3205" s="14"/>
      <c r="TDT3205" s="14"/>
      <c r="TDU3205" s="14"/>
      <c r="TDV3205" s="14"/>
      <c r="TDW3205" s="14"/>
      <c r="TDX3205" s="14"/>
      <c r="TDY3205" s="14"/>
      <c r="TDZ3205" s="14"/>
      <c r="TEA3205" s="14"/>
      <c r="TEB3205" s="14"/>
      <c r="TEC3205" s="14"/>
      <c r="TED3205" s="14"/>
      <c r="TEE3205" s="14"/>
      <c r="TEF3205" s="14"/>
      <c r="TEG3205" s="14"/>
      <c r="TEH3205" s="14"/>
      <c r="TEI3205" s="14"/>
      <c r="TEJ3205" s="14"/>
      <c r="TEK3205" s="14"/>
      <c r="TEL3205" s="14"/>
      <c r="TEM3205" s="14"/>
      <c r="TEN3205" s="14"/>
      <c r="TEO3205" s="14"/>
      <c r="TEP3205" s="14"/>
      <c r="TEQ3205" s="14"/>
      <c r="TER3205" s="14"/>
      <c r="TES3205" s="14"/>
      <c r="TET3205" s="14"/>
      <c r="TEU3205" s="14"/>
      <c r="TEV3205" s="14"/>
      <c r="TEW3205" s="14"/>
      <c r="TEX3205" s="14"/>
      <c r="TEY3205" s="14"/>
      <c r="TEZ3205" s="14"/>
      <c r="TFA3205" s="14"/>
      <c r="TFB3205" s="14"/>
      <c r="TFC3205" s="14"/>
      <c r="TFD3205" s="14"/>
      <c r="TFE3205" s="14"/>
      <c r="TFF3205" s="14"/>
      <c r="TFG3205" s="14"/>
      <c r="TFH3205" s="14"/>
      <c r="TFI3205" s="14"/>
      <c r="TFJ3205" s="14"/>
      <c r="TFK3205" s="14"/>
      <c r="TFL3205" s="14"/>
      <c r="TFM3205" s="14"/>
      <c r="TFN3205" s="14"/>
      <c r="TFO3205" s="14"/>
      <c r="TFP3205" s="14"/>
      <c r="TFQ3205" s="14"/>
      <c r="TFR3205" s="14"/>
      <c r="TFS3205" s="14"/>
      <c r="TFT3205" s="14"/>
      <c r="TFU3205" s="14"/>
      <c r="TFV3205" s="14"/>
      <c r="TFW3205" s="14"/>
      <c r="TFX3205" s="14"/>
      <c r="TFY3205" s="14"/>
      <c r="TFZ3205" s="14"/>
      <c r="TGA3205" s="14"/>
      <c r="TGB3205" s="14"/>
      <c r="TGC3205" s="14"/>
      <c r="TGD3205" s="14"/>
      <c r="TGE3205" s="14"/>
      <c r="TGF3205" s="14"/>
      <c r="TGG3205" s="14"/>
      <c r="TGH3205" s="14"/>
      <c r="TGI3205" s="14"/>
      <c r="TGJ3205" s="14"/>
      <c r="TGK3205" s="14"/>
      <c r="TGL3205" s="14"/>
      <c r="TGM3205" s="14"/>
      <c r="TGN3205" s="14"/>
      <c r="TGO3205" s="14"/>
      <c r="TGP3205" s="14"/>
      <c r="TGQ3205" s="14"/>
      <c r="TGR3205" s="14"/>
      <c r="TGS3205" s="14"/>
      <c r="TGT3205" s="14"/>
      <c r="TGU3205" s="14"/>
      <c r="TGV3205" s="14"/>
      <c r="TGW3205" s="14"/>
      <c r="TGX3205" s="14"/>
      <c r="TGY3205" s="14"/>
      <c r="TGZ3205" s="14"/>
      <c r="THA3205" s="14"/>
      <c r="THB3205" s="14"/>
      <c r="THC3205" s="14"/>
      <c r="THD3205" s="14"/>
      <c r="THE3205" s="14"/>
      <c r="THF3205" s="14"/>
      <c r="THG3205" s="14"/>
      <c r="THH3205" s="14"/>
      <c r="THI3205" s="14"/>
      <c r="THJ3205" s="14"/>
      <c r="THK3205" s="14"/>
      <c r="THL3205" s="14"/>
      <c r="THM3205" s="14"/>
      <c r="THN3205" s="14"/>
      <c r="THO3205" s="14"/>
      <c r="THP3205" s="14"/>
      <c r="THQ3205" s="14"/>
      <c r="THR3205" s="14"/>
      <c r="THS3205" s="14"/>
      <c r="THT3205" s="14"/>
      <c r="THU3205" s="14"/>
      <c r="THV3205" s="14"/>
      <c r="THW3205" s="14"/>
      <c r="THX3205" s="14"/>
      <c r="THY3205" s="14"/>
      <c r="THZ3205" s="14"/>
      <c r="TIA3205" s="14"/>
      <c r="TIB3205" s="14"/>
      <c r="TIC3205" s="14"/>
      <c r="TID3205" s="14"/>
      <c r="TIE3205" s="14"/>
      <c r="TIF3205" s="14"/>
      <c r="TIG3205" s="14"/>
      <c r="TIH3205" s="14"/>
      <c r="TII3205" s="14"/>
      <c r="TIJ3205" s="14"/>
      <c r="TIK3205" s="14"/>
      <c r="TIL3205" s="14"/>
      <c r="TIM3205" s="14"/>
      <c r="TIN3205" s="14"/>
      <c r="TIO3205" s="14"/>
      <c r="TIP3205" s="14"/>
      <c r="TIQ3205" s="14"/>
      <c r="TIR3205" s="14"/>
      <c r="TIS3205" s="14"/>
      <c r="TIT3205" s="14"/>
      <c r="TIU3205" s="14"/>
      <c r="TIV3205" s="14"/>
      <c r="TIW3205" s="14"/>
      <c r="TIX3205" s="14"/>
      <c r="TIY3205" s="14"/>
      <c r="TIZ3205" s="14"/>
      <c r="TJA3205" s="14"/>
      <c r="TJB3205" s="14"/>
      <c r="TJC3205" s="14"/>
      <c r="TJD3205" s="14"/>
      <c r="TJE3205" s="14"/>
      <c r="TJF3205" s="14"/>
      <c r="TJG3205" s="14"/>
      <c r="TJH3205" s="14"/>
      <c r="TJI3205" s="14"/>
      <c r="TJJ3205" s="14"/>
      <c r="TJK3205" s="14"/>
      <c r="TJL3205" s="14"/>
      <c r="TJM3205" s="14"/>
      <c r="TJN3205" s="14"/>
      <c r="TJO3205" s="14"/>
      <c r="TJP3205" s="14"/>
      <c r="TJQ3205" s="14"/>
      <c r="TJR3205" s="14"/>
      <c r="TJS3205" s="14"/>
      <c r="TJT3205" s="14"/>
      <c r="TJU3205" s="14"/>
      <c r="TJV3205" s="14"/>
      <c r="TJW3205" s="14"/>
      <c r="TJX3205" s="14"/>
      <c r="TJY3205" s="14"/>
      <c r="TJZ3205" s="14"/>
      <c r="TKA3205" s="14"/>
      <c r="TKB3205" s="14"/>
      <c r="TKC3205" s="14"/>
      <c r="TKD3205" s="14"/>
      <c r="TKE3205" s="14"/>
      <c r="TKF3205" s="14"/>
      <c r="TKG3205" s="14"/>
      <c r="TKH3205" s="14"/>
      <c r="TKI3205" s="14"/>
      <c r="TKJ3205" s="14"/>
      <c r="TKK3205" s="14"/>
      <c r="TKL3205" s="14"/>
      <c r="TKM3205" s="14"/>
      <c r="TKN3205" s="14"/>
      <c r="TKO3205" s="14"/>
      <c r="TKP3205" s="14"/>
      <c r="TKQ3205" s="14"/>
      <c r="TKR3205" s="14"/>
      <c r="TKS3205" s="14"/>
      <c r="TKT3205" s="14"/>
      <c r="TKU3205" s="14"/>
      <c r="TKV3205" s="14"/>
      <c r="TKW3205" s="14"/>
      <c r="TKX3205" s="14"/>
      <c r="TKY3205" s="14"/>
      <c r="TKZ3205" s="14"/>
      <c r="TLA3205" s="14"/>
      <c r="TLB3205" s="14"/>
      <c r="TLC3205" s="14"/>
      <c r="TLD3205" s="14"/>
      <c r="TLE3205" s="14"/>
      <c r="TLF3205" s="14"/>
      <c r="TLG3205" s="14"/>
      <c r="TLH3205" s="14"/>
      <c r="TLI3205" s="14"/>
      <c r="TLJ3205" s="14"/>
      <c r="TLK3205" s="14"/>
      <c r="TLL3205" s="14"/>
      <c r="TLM3205" s="14"/>
      <c r="TLN3205" s="14"/>
      <c r="TLO3205" s="14"/>
      <c r="TLP3205" s="14"/>
      <c r="TLQ3205" s="14"/>
      <c r="TLR3205" s="14"/>
      <c r="TLS3205" s="14"/>
      <c r="TLT3205" s="14"/>
      <c r="TLU3205" s="14"/>
      <c r="TLV3205" s="14"/>
      <c r="TLW3205" s="14"/>
      <c r="TLX3205" s="14"/>
      <c r="TLY3205" s="14"/>
      <c r="TLZ3205" s="14"/>
      <c r="TMA3205" s="14"/>
      <c r="TMB3205" s="14"/>
      <c r="TMC3205" s="14"/>
      <c r="TMD3205" s="14"/>
      <c r="TME3205" s="14"/>
      <c r="TMF3205" s="14"/>
      <c r="TMG3205" s="14"/>
      <c r="TMH3205" s="14"/>
      <c r="TMI3205" s="14"/>
      <c r="TMJ3205" s="14"/>
      <c r="TMK3205" s="14"/>
      <c r="TML3205" s="14"/>
      <c r="TMM3205" s="14"/>
      <c r="TMN3205" s="14"/>
      <c r="TMO3205" s="14"/>
      <c r="TMP3205" s="14"/>
      <c r="TMQ3205" s="14"/>
      <c r="TMR3205" s="14"/>
      <c r="TMS3205" s="14"/>
      <c r="TMT3205" s="14"/>
      <c r="TMU3205" s="14"/>
      <c r="TMV3205" s="14"/>
      <c r="TMW3205" s="14"/>
      <c r="TMX3205" s="14"/>
      <c r="TMY3205" s="14"/>
      <c r="TMZ3205" s="14"/>
      <c r="TNA3205" s="14"/>
      <c r="TNB3205" s="14"/>
      <c r="TNC3205" s="14"/>
      <c r="TND3205" s="14"/>
      <c r="TNE3205" s="14"/>
      <c r="TNF3205" s="14"/>
      <c r="TNG3205" s="14"/>
      <c r="TNH3205" s="14"/>
      <c r="TNI3205" s="14"/>
      <c r="TNJ3205" s="14"/>
      <c r="TNK3205" s="14"/>
      <c r="TNL3205" s="14"/>
      <c r="TNM3205" s="14"/>
      <c r="TNN3205" s="14"/>
      <c r="TNO3205" s="14"/>
      <c r="TNP3205" s="14"/>
      <c r="TNQ3205" s="14"/>
      <c r="TNR3205" s="14"/>
      <c r="TNS3205" s="14"/>
      <c r="TNT3205" s="14"/>
      <c r="TNU3205" s="14"/>
      <c r="TNV3205" s="14"/>
      <c r="TNW3205" s="14"/>
      <c r="TNX3205" s="14"/>
      <c r="TNY3205" s="14"/>
      <c r="TNZ3205" s="14"/>
      <c r="TOA3205" s="14"/>
      <c r="TOB3205" s="14"/>
      <c r="TOC3205" s="14"/>
      <c r="TOD3205" s="14"/>
      <c r="TOE3205" s="14"/>
      <c r="TOF3205" s="14"/>
      <c r="TOG3205" s="14"/>
      <c r="TOH3205" s="14"/>
      <c r="TOI3205" s="14"/>
      <c r="TOJ3205" s="14"/>
      <c r="TOK3205" s="14"/>
      <c r="TOL3205" s="14"/>
      <c r="TOM3205" s="14"/>
      <c r="TON3205" s="14"/>
      <c r="TOO3205" s="14"/>
      <c r="TOP3205" s="14"/>
      <c r="TOQ3205" s="14"/>
      <c r="TOR3205" s="14"/>
      <c r="TOS3205" s="14"/>
      <c r="TOT3205" s="14"/>
      <c r="TOU3205" s="14"/>
      <c r="TOV3205" s="14"/>
      <c r="TOW3205" s="14"/>
      <c r="TOX3205" s="14"/>
      <c r="TOY3205" s="14"/>
      <c r="TOZ3205" s="14"/>
      <c r="TPA3205" s="14"/>
      <c r="TPB3205" s="14"/>
      <c r="TPC3205" s="14"/>
      <c r="TPD3205" s="14"/>
      <c r="TPE3205" s="14"/>
      <c r="TPF3205" s="14"/>
      <c r="TPG3205" s="14"/>
      <c r="TPH3205" s="14"/>
      <c r="TPI3205" s="14"/>
      <c r="TPJ3205" s="14"/>
      <c r="TPK3205" s="14"/>
      <c r="TPL3205" s="14"/>
      <c r="TPM3205" s="14"/>
      <c r="TPN3205" s="14"/>
      <c r="TPO3205" s="14"/>
      <c r="TPP3205" s="14"/>
      <c r="TPQ3205" s="14"/>
      <c r="TPR3205" s="14"/>
      <c r="TPS3205" s="14"/>
      <c r="TPT3205" s="14"/>
      <c r="TPU3205" s="14"/>
      <c r="TPV3205" s="14"/>
      <c r="TPW3205" s="14"/>
      <c r="TPX3205" s="14"/>
      <c r="TPY3205" s="14"/>
      <c r="TPZ3205" s="14"/>
      <c r="TQA3205" s="14"/>
      <c r="TQB3205" s="14"/>
      <c r="TQC3205" s="14"/>
      <c r="TQD3205" s="14"/>
      <c r="TQE3205" s="14"/>
      <c r="TQF3205" s="14"/>
      <c r="TQG3205" s="14"/>
      <c r="TQH3205" s="14"/>
      <c r="TQI3205" s="14"/>
      <c r="TQJ3205" s="14"/>
      <c r="TQK3205" s="14"/>
      <c r="TQL3205" s="14"/>
      <c r="TQM3205" s="14"/>
      <c r="TQN3205" s="14"/>
      <c r="TQO3205" s="14"/>
      <c r="TQP3205" s="14"/>
      <c r="TQQ3205" s="14"/>
      <c r="TQR3205" s="14"/>
      <c r="TQS3205" s="14"/>
      <c r="TQT3205" s="14"/>
      <c r="TQU3205" s="14"/>
      <c r="TQV3205" s="14"/>
      <c r="TQW3205" s="14"/>
      <c r="TQX3205" s="14"/>
      <c r="TQY3205" s="14"/>
      <c r="TQZ3205" s="14"/>
      <c r="TRA3205" s="14"/>
      <c r="TRB3205" s="14"/>
      <c r="TRC3205" s="14"/>
      <c r="TRD3205" s="14"/>
      <c r="TRE3205" s="14"/>
      <c r="TRF3205" s="14"/>
      <c r="TRG3205" s="14"/>
      <c r="TRH3205" s="14"/>
      <c r="TRI3205" s="14"/>
      <c r="TRJ3205" s="14"/>
      <c r="TRK3205" s="14"/>
      <c r="TRL3205" s="14"/>
      <c r="TRM3205" s="14"/>
      <c r="TRN3205" s="14"/>
      <c r="TRO3205" s="14"/>
      <c r="TRP3205" s="14"/>
      <c r="TRQ3205" s="14"/>
      <c r="TRR3205" s="14"/>
      <c r="TRS3205" s="14"/>
      <c r="TRT3205" s="14"/>
      <c r="TRU3205" s="14"/>
      <c r="TRV3205" s="14"/>
      <c r="TRW3205" s="14"/>
      <c r="TRX3205" s="14"/>
      <c r="TRY3205" s="14"/>
      <c r="TRZ3205" s="14"/>
      <c r="TSA3205" s="14"/>
      <c r="TSB3205" s="14"/>
      <c r="TSC3205" s="14"/>
      <c r="TSD3205" s="14"/>
      <c r="TSE3205" s="14"/>
      <c r="TSF3205" s="14"/>
      <c r="TSG3205" s="14"/>
      <c r="TSH3205" s="14"/>
      <c r="TSI3205" s="14"/>
      <c r="TSJ3205" s="14"/>
      <c r="TSK3205" s="14"/>
      <c r="TSL3205" s="14"/>
      <c r="TSM3205" s="14"/>
      <c r="TSN3205" s="14"/>
      <c r="TSO3205" s="14"/>
      <c r="TSP3205" s="14"/>
      <c r="TSQ3205" s="14"/>
      <c r="TSR3205" s="14"/>
      <c r="TSS3205" s="14"/>
      <c r="TST3205" s="14"/>
      <c r="TSU3205" s="14"/>
      <c r="TSV3205" s="14"/>
      <c r="TSW3205" s="14"/>
      <c r="TSX3205" s="14"/>
      <c r="TSY3205" s="14"/>
      <c r="TSZ3205" s="14"/>
      <c r="TTA3205" s="14"/>
      <c r="TTB3205" s="14"/>
      <c r="TTC3205" s="14"/>
      <c r="TTD3205" s="14"/>
      <c r="TTE3205" s="14"/>
      <c r="TTF3205" s="14"/>
      <c r="TTG3205" s="14"/>
      <c r="TTH3205" s="14"/>
      <c r="TTI3205" s="14"/>
      <c r="TTJ3205" s="14"/>
      <c r="TTK3205" s="14"/>
      <c r="TTL3205" s="14"/>
      <c r="TTM3205" s="14"/>
      <c r="TTN3205" s="14"/>
      <c r="TTO3205" s="14"/>
      <c r="TTP3205" s="14"/>
      <c r="TTQ3205" s="14"/>
      <c r="TTR3205" s="14"/>
      <c r="TTS3205" s="14"/>
      <c r="TTT3205" s="14"/>
      <c r="TTU3205" s="14"/>
      <c r="TTV3205" s="14"/>
      <c r="TTW3205" s="14"/>
      <c r="TTX3205" s="14"/>
      <c r="TTY3205" s="14"/>
      <c r="TTZ3205" s="14"/>
      <c r="TUA3205" s="14"/>
      <c r="TUB3205" s="14"/>
      <c r="TUC3205" s="14"/>
      <c r="TUD3205" s="14"/>
      <c r="TUE3205" s="14"/>
      <c r="TUF3205" s="14"/>
      <c r="TUG3205" s="14"/>
      <c r="TUH3205" s="14"/>
      <c r="TUI3205" s="14"/>
      <c r="TUJ3205" s="14"/>
      <c r="TUK3205" s="14"/>
      <c r="TUL3205" s="14"/>
      <c r="TUM3205" s="14"/>
      <c r="TUN3205" s="14"/>
      <c r="TUO3205" s="14"/>
      <c r="TUP3205" s="14"/>
      <c r="TUQ3205" s="14"/>
      <c r="TUR3205" s="14"/>
      <c r="TUS3205" s="14"/>
      <c r="TUT3205" s="14"/>
      <c r="TUU3205" s="14"/>
      <c r="TUV3205" s="14"/>
      <c r="TUW3205" s="14"/>
      <c r="TUX3205" s="14"/>
      <c r="TUY3205" s="14"/>
      <c r="TUZ3205" s="14"/>
      <c r="TVA3205" s="14"/>
      <c r="TVB3205" s="14"/>
      <c r="TVC3205" s="14"/>
      <c r="TVD3205" s="14"/>
      <c r="TVE3205" s="14"/>
      <c r="TVF3205" s="14"/>
      <c r="TVG3205" s="14"/>
      <c r="TVH3205" s="14"/>
      <c r="TVI3205" s="14"/>
      <c r="TVJ3205" s="14"/>
      <c r="TVK3205" s="14"/>
      <c r="TVL3205" s="14"/>
      <c r="TVM3205" s="14"/>
      <c r="TVN3205" s="14"/>
      <c r="TVO3205" s="14"/>
      <c r="TVP3205" s="14"/>
      <c r="TVQ3205" s="14"/>
      <c r="TVR3205" s="14"/>
      <c r="TVS3205" s="14"/>
      <c r="TVT3205" s="14"/>
      <c r="TVU3205" s="14"/>
      <c r="TVV3205" s="14"/>
      <c r="TVW3205" s="14"/>
      <c r="TVX3205" s="14"/>
      <c r="TVY3205" s="14"/>
      <c r="TVZ3205" s="14"/>
      <c r="TWA3205" s="14"/>
      <c r="TWB3205" s="14"/>
      <c r="TWC3205" s="14"/>
      <c r="TWD3205" s="14"/>
      <c r="TWE3205" s="14"/>
      <c r="TWF3205" s="14"/>
      <c r="TWG3205" s="14"/>
      <c r="TWH3205" s="14"/>
      <c r="TWI3205" s="14"/>
      <c r="TWJ3205" s="14"/>
      <c r="TWK3205" s="14"/>
      <c r="TWL3205" s="14"/>
      <c r="TWM3205" s="14"/>
      <c r="TWN3205" s="14"/>
      <c r="TWO3205" s="14"/>
      <c r="TWP3205" s="14"/>
      <c r="TWQ3205" s="14"/>
      <c r="TWR3205" s="14"/>
      <c r="TWS3205" s="14"/>
      <c r="TWT3205" s="14"/>
      <c r="TWU3205" s="14"/>
      <c r="TWV3205" s="14"/>
      <c r="TWW3205" s="14"/>
      <c r="TWX3205" s="14"/>
      <c r="TWY3205" s="14"/>
      <c r="TWZ3205" s="14"/>
      <c r="TXA3205" s="14"/>
      <c r="TXB3205" s="14"/>
      <c r="TXC3205" s="14"/>
      <c r="TXD3205" s="14"/>
      <c r="TXE3205" s="14"/>
      <c r="TXF3205" s="14"/>
      <c r="TXG3205" s="14"/>
      <c r="TXH3205" s="14"/>
      <c r="TXI3205" s="14"/>
      <c r="TXJ3205" s="14"/>
      <c r="TXK3205" s="14"/>
      <c r="TXL3205" s="14"/>
      <c r="TXM3205" s="14"/>
      <c r="TXN3205" s="14"/>
      <c r="TXO3205" s="14"/>
      <c r="TXP3205" s="14"/>
      <c r="TXQ3205" s="14"/>
      <c r="TXR3205" s="14"/>
      <c r="TXS3205" s="14"/>
      <c r="TXT3205" s="14"/>
      <c r="TXU3205" s="14"/>
      <c r="TXV3205" s="14"/>
      <c r="TXW3205" s="14"/>
      <c r="TXX3205" s="14"/>
      <c r="TXY3205" s="14"/>
      <c r="TXZ3205" s="14"/>
      <c r="TYA3205" s="14"/>
      <c r="TYB3205" s="14"/>
      <c r="TYC3205" s="14"/>
      <c r="TYD3205" s="14"/>
      <c r="TYE3205" s="14"/>
      <c r="TYF3205" s="14"/>
      <c r="TYG3205" s="14"/>
      <c r="TYH3205" s="14"/>
      <c r="TYI3205" s="14"/>
      <c r="TYJ3205" s="14"/>
      <c r="TYK3205" s="14"/>
      <c r="TYL3205" s="14"/>
      <c r="TYM3205" s="14"/>
      <c r="TYN3205" s="14"/>
      <c r="TYO3205" s="14"/>
      <c r="TYP3205" s="14"/>
      <c r="TYQ3205" s="14"/>
      <c r="TYR3205" s="14"/>
      <c r="TYS3205" s="14"/>
      <c r="TYT3205" s="14"/>
      <c r="TYU3205" s="14"/>
      <c r="TYV3205" s="14"/>
      <c r="TYW3205" s="14"/>
      <c r="TYX3205" s="14"/>
      <c r="TYY3205" s="14"/>
      <c r="TYZ3205" s="14"/>
      <c r="TZA3205" s="14"/>
      <c r="TZB3205" s="14"/>
      <c r="TZC3205" s="14"/>
      <c r="TZD3205" s="14"/>
      <c r="TZE3205" s="14"/>
      <c r="TZF3205" s="14"/>
      <c r="TZG3205" s="14"/>
      <c r="TZH3205" s="14"/>
      <c r="TZI3205" s="14"/>
      <c r="TZJ3205" s="14"/>
      <c r="TZK3205" s="14"/>
      <c r="TZL3205" s="14"/>
      <c r="TZM3205" s="14"/>
      <c r="TZN3205" s="14"/>
      <c r="TZO3205" s="14"/>
      <c r="TZP3205" s="14"/>
      <c r="TZQ3205" s="14"/>
      <c r="TZR3205" s="14"/>
      <c r="TZS3205" s="14"/>
      <c r="TZT3205" s="14"/>
      <c r="TZU3205" s="14"/>
      <c r="TZV3205" s="14"/>
      <c r="TZW3205" s="14"/>
      <c r="TZX3205" s="14"/>
      <c r="TZY3205" s="14"/>
      <c r="TZZ3205" s="14"/>
      <c r="UAA3205" s="14"/>
      <c r="UAB3205" s="14"/>
      <c r="UAC3205" s="14"/>
      <c r="UAD3205" s="14"/>
      <c r="UAE3205" s="14"/>
      <c r="UAF3205" s="14"/>
      <c r="UAG3205" s="14"/>
      <c r="UAH3205" s="14"/>
      <c r="UAI3205" s="14"/>
      <c r="UAJ3205" s="14"/>
      <c r="UAK3205" s="14"/>
      <c r="UAL3205" s="14"/>
      <c r="UAM3205" s="14"/>
      <c r="UAN3205" s="14"/>
      <c r="UAO3205" s="14"/>
      <c r="UAP3205" s="14"/>
      <c r="UAQ3205" s="14"/>
      <c r="UAR3205" s="14"/>
      <c r="UAS3205" s="14"/>
      <c r="UAT3205" s="14"/>
      <c r="UAU3205" s="14"/>
      <c r="UAV3205" s="14"/>
      <c r="UAW3205" s="14"/>
      <c r="UAX3205" s="14"/>
      <c r="UAY3205" s="14"/>
      <c r="UAZ3205" s="14"/>
      <c r="UBA3205" s="14"/>
      <c r="UBB3205" s="14"/>
      <c r="UBC3205" s="14"/>
      <c r="UBD3205" s="14"/>
      <c r="UBE3205" s="14"/>
      <c r="UBF3205" s="14"/>
      <c r="UBG3205" s="14"/>
      <c r="UBH3205" s="14"/>
      <c r="UBI3205" s="14"/>
      <c r="UBJ3205" s="14"/>
      <c r="UBK3205" s="14"/>
      <c r="UBL3205" s="14"/>
      <c r="UBM3205" s="14"/>
      <c r="UBN3205" s="14"/>
      <c r="UBO3205" s="14"/>
      <c r="UBP3205" s="14"/>
      <c r="UBQ3205" s="14"/>
      <c r="UBR3205" s="14"/>
      <c r="UBS3205" s="14"/>
      <c r="UBT3205" s="14"/>
      <c r="UBU3205" s="14"/>
      <c r="UBV3205" s="14"/>
      <c r="UBW3205" s="14"/>
      <c r="UBX3205" s="14"/>
      <c r="UBY3205" s="14"/>
      <c r="UBZ3205" s="14"/>
      <c r="UCA3205" s="14"/>
      <c r="UCB3205" s="14"/>
      <c r="UCC3205" s="14"/>
      <c r="UCD3205" s="14"/>
      <c r="UCE3205" s="14"/>
      <c r="UCF3205" s="14"/>
      <c r="UCG3205" s="14"/>
      <c r="UCH3205" s="14"/>
      <c r="UCI3205" s="14"/>
      <c r="UCJ3205" s="14"/>
      <c r="UCK3205" s="14"/>
      <c r="UCL3205" s="14"/>
      <c r="UCM3205" s="14"/>
      <c r="UCN3205" s="14"/>
      <c r="UCO3205" s="14"/>
      <c r="UCP3205" s="14"/>
      <c r="UCQ3205" s="14"/>
      <c r="UCR3205" s="14"/>
      <c r="UCS3205" s="14"/>
      <c r="UCT3205" s="14"/>
      <c r="UCU3205" s="14"/>
      <c r="UCV3205" s="14"/>
      <c r="UCW3205" s="14"/>
      <c r="UCX3205" s="14"/>
      <c r="UCY3205" s="14"/>
      <c r="UCZ3205" s="14"/>
      <c r="UDA3205" s="14"/>
      <c r="UDB3205" s="14"/>
      <c r="UDC3205" s="14"/>
      <c r="UDD3205" s="14"/>
      <c r="UDE3205" s="14"/>
      <c r="UDF3205" s="14"/>
      <c r="UDG3205" s="14"/>
      <c r="UDH3205" s="14"/>
      <c r="UDI3205" s="14"/>
      <c r="UDJ3205" s="14"/>
      <c r="UDK3205" s="14"/>
      <c r="UDL3205" s="14"/>
      <c r="UDM3205" s="14"/>
      <c r="UDN3205" s="14"/>
      <c r="UDO3205" s="14"/>
      <c r="UDP3205" s="14"/>
      <c r="UDQ3205" s="14"/>
      <c r="UDR3205" s="14"/>
      <c r="UDS3205" s="14"/>
      <c r="UDT3205" s="14"/>
      <c r="UDU3205" s="14"/>
      <c r="UDV3205" s="14"/>
      <c r="UDW3205" s="14"/>
      <c r="UDX3205" s="14"/>
      <c r="UDY3205" s="14"/>
      <c r="UDZ3205" s="14"/>
      <c r="UEA3205" s="14"/>
      <c r="UEB3205" s="14"/>
      <c r="UEC3205" s="14"/>
      <c r="UED3205" s="14"/>
      <c r="UEE3205" s="14"/>
      <c r="UEF3205" s="14"/>
      <c r="UEG3205" s="14"/>
      <c r="UEH3205" s="14"/>
      <c r="UEI3205" s="14"/>
      <c r="UEJ3205" s="14"/>
      <c r="UEK3205" s="14"/>
      <c r="UEL3205" s="14"/>
      <c r="UEM3205" s="14"/>
      <c r="UEN3205" s="14"/>
      <c r="UEO3205" s="14"/>
      <c r="UEP3205" s="14"/>
      <c r="UEQ3205" s="14"/>
      <c r="UER3205" s="14"/>
      <c r="UES3205" s="14"/>
      <c r="UET3205" s="14"/>
      <c r="UEU3205" s="14"/>
      <c r="UEV3205" s="14"/>
      <c r="UEW3205" s="14"/>
      <c r="UEX3205" s="14"/>
      <c r="UEY3205" s="14"/>
      <c r="UEZ3205" s="14"/>
      <c r="UFA3205" s="14"/>
      <c r="UFB3205" s="14"/>
      <c r="UFC3205" s="14"/>
      <c r="UFD3205" s="14"/>
      <c r="UFE3205" s="14"/>
      <c r="UFF3205" s="14"/>
      <c r="UFG3205" s="14"/>
      <c r="UFH3205" s="14"/>
      <c r="UFI3205" s="14"/>
      <c r="UFJ3205" s="14"/>
      <c r="UFK3205" s="14"/>
      <c r="UFL3205" s="14"/>
      <c r="UFM3205" s="14"/>
      <c r="UFN3205" s="14"/>
      <c r="UFO3205" s="14"/>
      <c r="UFP3205" s="14"/>
      <c r="UFQ3205" s="14"/>
      <c r="UFR3205" s="14"/>
      <c r="UFS3205" s="14"/>
      <c r="UFT3205" s="14"/>
      <c r="UFU3205" s="14"/>
      <c r="UFV3205" s="14"/>
      <c r="UFW3205" s="14"/>
      <c r="UFX3205" s="14"/>
      <c r="UFY3205" s="14"/>
      <c r="UFZ3205" s="14"/>
      <c r="UGA3205" s="14"/>
      <c r="UGB3205" s="14"/>
      <c r="UGC3205" s="14"/>
      <c r="UGD3205" s="14"/>
      <c r="UGE3205" s="14"/>
      <c r="UGF3205" s="14"/>
      <c r="UGG3205" s="14"/>
      <c r="UGH3205" s="14"/>
      <c r="UGI3205" s="14"/>
      <c r="UGJ3205" s="14"/>
      <c r="UGK3205" s="14"/>
      <c r="UGL3205" s="14"/>
      <c r="UGM3205" s="14"/>
      <c r="UGN3205" s="14"/>
      <c r="UGO3205" s="14"/>
      <c r="UGP3205" s="14"/>
      <c r="UGQ3205" s="14"/>
      <c r="UGR3205" s="14"/>
      <c r="UGS3205" s="14"/>
      <c r="UGT3205" s="14"/>
      <c r="UGU3205" s="14"/>
      <c r="UGV3205" s="14"/>
      <c r="UGW3205" s="14"/>
      <c r="UGX3205" s="14"/>
      <c r="UGY3205" s="14"/>
      <c r="UGZ3205" s="14"/>
      <c r="UHA3205" s="14"/>
      <c r="UHB3205" s="14"/>
      <c r="UHC3205" s="14"/>
      <c r="UHD3205" s="14"/>
      <c r="UHE3205" s="14"/>
      <c r="UHF3205" s="14"/>
      <c r="UHG3205" s="14"/>
      <c r="UHH3205" s="14"/>
      <c r="UHI3205" s="14"/>
      <c r="UHJ3205" s="14"/>
      <c r="UHK3205" s="14"/>
      <c r="UHL3205" s="14"/>
      <c r="UHM3205" s="14"/>
      <c r="UHN3205" s="14"/>
      <c r="UHO3205" s="14"/>
      <c r="UHP3205" s="14"/>
      <c r="UHQ3205" s="14"/>
      <c r="UHR3205" s="14"/>
      <c r="UHS3205" s="14"/>
      <c r="UHT3205" s="14"/>
      <c r="UHU3205" s="14"/>
      <c r="UHV3205" s="14"/>
      <c r="UHW3205" s="14"/>
      <c r="UHX3205" s="14"/>
      <c r="UHY3205" s="14"/>
      <c r="UHZ3205" s="14"/>
      <c r="UIA3205" s="14"/>
      <c r="UIB3205" s="14"/>
      <c r="UIC3205" s="14"/>
      <c r="UID3205" s="14"/>
      <c r="UIE3205" s="14"/>
      <c r="UIF3205" s="14"/>
      <c r="UIG3205" s="14"/>
      <c r="UIH3205" s="14"/>
      <c r="UII3205" s="14"/>
      <c r="UIJ3205" s="14"/>
      <c r="UIK3205" s="14"/>
      <c r="UIL3205" s="14"/>
      <c r="UIM3205" s="14"/>
      <c r="UIN3205" s="14"/>
      <c r="UIO3205" s="14"/>
      <c r="UIP3205" s="14"/>
      <c r="UIQ3205" s="14"/>
      <c r="UIR3205" s="14"/>
      <c r="UIS3205" s="14"/>
      <c r="UIT3205" s="14"/>
      <c r="UIU3205" s="14"/>
      <c r="UIV3205" s="14"/>
      <c r="UIW3205" s="14"/>
      <c r="UIX3205" s="14"/>
      <c r="UIY3205" s="14"/>
      <c r="UIZ3205" s="14"/>
      <c r="UJA3205" s="14"/>
      <c r="UJB3205" s="14"/>
      <c r="UJC3205" s="14"/>
      <c r="UJD3205" s="14"/>
      <c r="UJE3205" s="14"/>
      <c r="UJF3205" s="14"/>
      <c r="UJG3205" s="14"/>
      <c r="UJH3205" s="14"/>
      <c r="UJI3205" s="14"/>
      <c r="UJJ3205" s="14"/>
      <c r="UJK3205" s="14"/>
      <c r="UJL3205" s="14"/>
      <c r="UJM3205" s="14"/>
      <c r="UJN3205" s="14"/>
      <c r="UJO3205" s="14"/>
      <c r="UJP3205" s="14"/>
      <c r="UJQ3205" s="14"/>
      <c r="UJR3205" s="14"/>
      <c r="UJS3205" s="14"/>
      <c r="UJT3205" s="14"/>
      <c r="UJU3205" s="14"/>
      <c r="UJV3205" s="14"/>
      <c r="UJW3205" s="14"/>
      <c r="UJX3205" s="14"/>
      <c r="UJY3205" s="14"/>
      <c r="UJZ3205" s="14"/>
      <c r="UKA3205" s="14"/>
      <c r="UKB3205" s="14"/>
      <c r="UKC3205" s="14"/>
      <c r="UKD3205" s="14"/>
      <c r="UKE3205" s="14"/>
      <c r="UKF3205" s="14"/>
      <c r="UKG3205" s="14"/>
      <c r="UKH3205" s="14"/>
      <c r="UKI3205" s="14"/>
      <c r="UKJ3205" s="14"/>
      <c r="UKK3205" s="14"/>
      <c r="UKL3205" s="14"/>
      <c r="UKM3205" s="14"/>
      <c r="UKN3205" s="14"/>
      <c r="UKO3205" s="14"/>
      <c r="UKP3205" s="14"/>
      <c r="UKQ3205" s="14"/>
      <c r="UKR3205" s="14"/>
      <c r="UKS3205" s="14"/>
      <c r="UKT3205" s="14"/>
      <c r="UKU3205" s="14"/>
      <c r="UKV3205" s="14"/>
      <c r="UKW3205" s="14"/>
      <c r="UKX3205" s="14"/>
      <c r="UKY3205" s="14"/>
      <c r="UKZ3205" s="14"/>
      <c r="ULA3205" s="14"/>
      <c r="ULB3205" s="14"/>
      <c r="ULC3205" s="14"/>
      <c r="ULD3205" s="14"/>
      <c r="ULE3205" s="14"/>
      <c r="ULF3205" s="14"/>
      <c r="ULG3205" s="14"/>
      <c r="ULH3205" s="14"/>
      <c r="ULI3205" s="14"/>
      <c r="ULJ3205" s="14"/>
      <c r="ULK3205" s="14"/>
      <c r="ULL3205" s="14"/>
      <c r="ULM3205" s="14"/>
      <c r="ULN3205" s="14"/>
      <c r="ULO3205" s="14"/>
      <c r="ULP3205" s="14"/>
      <c r="ULQ3205" s="14"/>
      <c r="ULR3205" s="14"/>
      <c r="ULS3205" s="14"/>
      <c r="ULT3205" s="14"/>
      <c r="ULU3205" s="14"/>
      <c r="ULV3205" s="14"/>
      <c r="ULW3205" s="14"/>
      <c r="ULX3205" s="14"/>
      <c r="ULY3205" s="14"/>
      <c r="ULZ3205" s="14"/>
      <c r="UMA3205" s="14"/>
      <c r="UMB3205" s="14"/>
      <c r="UMC3205" s="14"/>
      <c r="UMD3205" s="14"/>
      <c r="UME3205" s="14"/>
      <c r="UMF3205" s="14"/>
      <c r="UMG3205" s="14"/>
      <c r="UMH3205" s="14"/>
      <c r="UMI3205" s="14"/>
      <c r="UMJ3205" s="14"/>
      <c r="UMK3205" s="14"/>
      <c r="UML3205" s="14"/>
      <c r="UMM3205" s="14"/>
      <c r="UMN3205" s="14"/>
      <c r="UMO3205" s="14"/>
      <c r="UMP3205" s="14"/>
      <c r="UMQ3205" s="14"/>
      <c r="UMR3205" s="14"/>
      <c r="UMS3205" s="14"/>
      <c r="UMT3205" s="14"/>
      <c r="UMU3205" s="14"/>
      <c r="UMV3205" s="14"/>
      <c r="UMW3205" s="14"/>
      <c r="UMX3205" s="14"/>
      <c r="UMY3205" s="14"/>
      <c r="UMZ3205" s="14"/>
      <c r="UNA3205" s="14"/>
      <c r="UNB3205" s="14"/>
      <c r="UNC3205" s="14"/>
      <c r="UND3205" s="14"/>
      <c r="UNE3205" s="14"/>
      <c r="UNF3205" s="14"/>
      <c r="UNG3205" s="14"/>
      <c r="UNH3205" s="14"/>
      <c r="UNI3205" s="14"/>
      <c r="UNJ3205" s="14"/>
      <c r="UNK3205" s="14"/>
      <c r="UNL3205" s="14"/>
      <c r="UNM3205" s="14"/>
      <c r="UNN3205" s="14"/>
      <c r="UNO3205" s="14"/>
      <c r="UNP3205" s="14"/>
      <c r="UNQ3205" s="14"/>
      <c r="UNR3205" s="14"/>
      <c r="UNS3205" s="14"/>
      <c r="UNT3205" s="14"/>
      <c r="UNU3205" s="14"/>
      <c r="UNV3205" s="14"/>
      <c r="UNW3205" s="14"/>
      <c r="UNX3205" s="14"/>
      <c r="UNY3205" s="14"/>
      <c r="UNZ3205" s="14"/>
      <c r="UOA3205" s="14"/>
      <c r="UOB3205" s="14"/>
      <c r="UOC3205" s="14"/>
      <c r="UOD3205" s="14"/>
      <c r="UOE3205" s="14"/>
      <c r="UOF3205" s="14"/>
      <c r="UOG3205" s="14"/>
      <c r="UOH3205" s="14"/>
      <c r="UOI3205" s="14"/>
      <c r="UOJ3205" s="14"/>
      <c r="UOK3205" s="14"/>
      <c r="UOL3205" s="14"/>
      <c r="UOM3205" s="14"/>
      <c r="UON3205" s="14"/>
      <c r="UOO3205" s="14"/>
      <c r="UOP3205" s="14"/>
      <c r="UOQ3205" s="14"/>
      <c r="UOR3205" s="14"/>
      <c r="UOS3205" s="14"/>
      <c r="UOT3205" s="14"/>
      <c r="UOU3205" s="14"/>
      <c r="UOV3205" s="14"/>
      <c r="UOW3205" s="14"/>
      <c r="UOX3205" s="14"/>
      <c r="UOY3205" s="14"/>
      <c r="UOZ3205" s="14"/>
      <c r="UPA3205" s="14"/>
      <c r="UPB3205" s="14"/>
      <c r="UPC3205" s="14"/>
      <c r="UPD3205" s="14"/>
      <c r="UPE3205" s="14"/>
      <c r="UPF3205" s="14"/>
      <c r="UPG3205" s="14"/>
      <c r="UPH3205" s="14"/>
      <c r="UPI3205" s="14"/>
      <c r="UPJ3205" s="14"/>
      <c r="UPK3205" s="14"/>
      <c r="UPL3205" s="14"/>
      <c r="UPM3205" s="14"/>
      <c r="UPN3205" s="14"/>
      <c r="UPO3205" s="14"/>
      <c r="UPP3205" s="14"/>
      <c r="UPQ3205" s="14"/>
      <c r="UPR3205" s="14"/>
      <c r="UPS3205" s="14"/>
      <c r="UPT3205" s="14"/>
      <c r="UPU3205" s="14"/>
      <c r="UPV3205" s="14"/>
      <c r="UPW3205" s="14"/>
      <c r="UPX3205" s="14"/>
      <c r="UPY3205" s="14"/>
      <c r="UPZ3205" s="14"/>
      <c r="UQA3205" s="14"/>
      <c r="UQB3205" s="14"/>
      <c r="UQC3205" s="14"/>
      <c r="UQD3205" s="14"/>
      <c r="UQE3205" s="14"/>
      <c r="UQF3205" s="14"/>
      <c r="UQG3205" s="14"/>
      <c r="UQH3205" s="14"/>
      <c r="UQI3205" s="14"/>
      <c r="UQJ3205" s="14"/>
      <c r="UQK3205" s="14"/>
      <c r="UQL3205" s="14"/>
      <c r="UQM3205" s="14"/>
      <c r="UQN3205" s="14"/>
      <c r="UQO3205" s="14"/>
      <c r="UQP3205" s="14"/>
      <c r="UQQ3205" s="14"/>
      <c r="UQR3205" s="14"/>
      <c r="UQS3205" s="14"/>
      <c r="UQT3205" s="14"/>
      <c r="UQU3205" s="14"/>
      <c r="UQV3205" s="14"/>
      <c r="UQW3205" s="14"/>
      <c r="UQX3205" s="14"/>
      <c r="UQY3205" s="14"/>
      <c r="UQZ3205" s="14"/>
      <c r="URA3205" s="14"/>
      <c r="URB3205" s="14"/>
      <c r="URC3205" s="14"/>
      <c r="URD3205" s="14"/>
      <c r="URE3205" s="14"/>
      <c r="URF3205" s="14"/>
      <c r="URG3205" s="14"/>
      <c r="URH3205" s="14"/>
      <c r="URI3205" s="14"/>
      <c r="URJ3205" s="14"/>
      <c r="URK3205" s="14"/>
      <c r="URL3205" s="14"/>
      <c r="URM3205" s="14"/>
      <c r="URN3205" s="14"/>
      <c r="URO3205" s="14"/>
      <c r="URP3205" s="14"/>
      <c r="URQ3205" s="14"/>
      <c r="URR3205" s="14"/>
      <c r="URS3205" s="14"/>
      <c r="URT3205" s="14"/>
      <c r="URU3205" s="14"/>
      <c r="URV3205" s="14"/>
      <c r="URW3205" s="14"/>
      <c r="URX3205" s="14"/>
      <c r="URY3205" s="14"/>
      <c r="URZ3205" s="14"/>
      <c r="USA3205" s="14"/>
      <c r="USB3205" s="14"/>
      <c r="USC3205" s="14"/>
      <c r="USD3205" s="14"/>
      <c r="USE3205" s="14"/>
      <c r="USF3205" s="14"/>
      <c r="USG3205" s="14"/>
      <c r="USH3205" s="14"/>
      <c r="USI3205" s="14"/>
      <c r="USJ3205" s="14"/>
      <c r="USK3205" s="14"/>
      <c r="USL3205" s="14"/>
      <c r="USM3205" s="14"/>
      <c r="USN3205" s="14"/>
      <c r="USO3205" s="14"/>
      <c r="USP3205" s="14"/>
      <c r="USQ3205" s="14"/>
      <c r="USR3205" s="14"/>
      <c r="USS3205" s="14"/>
      <c r="UST3205" s="14"/>
      <c r="USU3205" s="14"/>
      <c r="USV3205" s="14"/>
      <c r="USW3205" s="14"/>
      <c r="USX3205" s="14"/>
      <c r="USY3205" s="14"/>
      <c r="USZ3205" s="14"/>
      <c r="UTA3205" s="14"/>
      <c r="UTB3205" s="14"/>
      <c r="UTC3205" s="14"/>
      <c r="UTD3205" s="14"/>
      <c r="UTE3205" s="14"/>
      <c r="UTF3205" s="14"/>
      <c r="UTG3205" s="14"/>
      <c r="UTH3205" s="14"/>
      <c r="UTI3205" s="14"/>
      <c r="UTJ3205" s="14"/>
      <c r="UTK3205" s="14"/>
      <c r="UTL3205" s="14"/>
      <c r="UTM3205" s="14"/>
      <c r="UTN3205" s="14"/>
      <c r="UTO3205" s="14"/>
      <c r="UTP3205" s="14"/>
      <c r="UTQ3205" s="14"/>
      <c r="UTR3205" s="14"/>
      <c r="UTS3205" s="14"/>
      <c r="UTT3205" s="14"/>
      <c r="UTU3205" s="14"/>
      <c r="UTV3205" s="14"/>
      <c r="UTW3205" s="14"/>
      <c r="UTX3205" s="14"/>
      <c r="UTY3205" s="14"/>
      <c r="UTZ3205" s="14"/>
      <c r="UUA3205" s="14"/>
      <c r="UUB3205" s="14"/>
      <c r="UUC3205" s="14"/>
      <c r="UUD3205" s="14"/>
      <c r="UUE3205" s="14"/>
      <c r="UUF3205" s="14"/>
      <c r="UUG3205" s="14"/>
      <c r="UUH3205" s="14"/>
      <c r="UUI3205" s="14"/>
      <c r="UUJ3205" s="14"/>
      <c r="UUK3205" s="14"/>
      <c r="UUL3205" s="14"/>
      <c r="UUM3205" s="14"/>
      <c r="UUN3205" s="14"/>
      <c r="UUO3205" s="14"/>
      <c r="UUP3205" s="14"/>
      <c r="UUQ3205" s="14"/>
      <c r="UUR3205" s="14"/>
      <c r="UUS3205" s="14"/>
      <c r="UUT3205" s="14"/>
      <c r="UUU3205" s="14"/>
      <c r="UUV3205" s="14"/>
      <c r="UUW3205" s="14"/>
      <c r="UUX3205" s="14"/>
      <c r="UUY3205" s="14"/>
      <c r="UUZ3205" s="14"/>
      <c r="UVA3205" s="14"/>
      <c r="UVB3205" s="14"/>
      <c r="UVC3205" s="14"/>
      <c r="UVD3205" s="14"/>
      <c r="UVE3205" s="14"/>
      <c r="UVF3205" s="14"/>
      <c r="UVG3205" s="14"/>
      <c r="UVH3205" s="14"/>
      <c r="UVI3205" s="14"/>
      <c r="UVJ3205" s="14"/>
      <c r="UVK3205" s="14"/>
      <c r="UVL3205" s="14"/>
      <c r="UVM3205" s="14"/>
      <c r="UVN3205" s="14"/>
      <c r="UVO3205" s="14"/>
      <c r="UVP3205" s="14"/>
      <c r="UVQ3205" s="14"/>
      <c r="UVR3205" s="14"/>
      <c r="UVS3205" s="14"/>
      <c r="UVT3205" s="14"/>
      <c r="UVU3205" s="14"/>
      <c r="UVV3205" s="14"/>
      <c r="UVW3205" s="14"/>
      <c r="UVX3205" s="14"/>
      <c r="UVY3205" s="14"/>
      <c r="UVZ3205" s="14"/>
      <c r="UWA3205" s="14"/>
      <c r="UWB3205" s="14"/>
      <c r="UWC3205" s="14"/>
      <c r="UWD3205" s="14"/>
      <c r="UWE3205" s="14"/>
      <c r="UWF3205" s="14"/>
      <c r="UWG3205" s="14"/>
      <c r="UWH3205" s="14"/>
      <c r="UWI3205" s="14"/>
      <c r="UWJ3205" s="14"/>
      <c r="UWK3205" s="14"/>
      <c r="UWL3205" s="14"/>
      <c r="UWM3205" s="14"/>
      <c r="UWN3205" s="14"/>
      <c r="UWO3205" s="14"/>
      <c r="UWP3205" s="14"/>
      <c r="UWQ3205" s="14"/>
      <c r="UWR3205" s="14"/>
      <c r="UWS3205" s="14"/>
      <c r="UWT3205" s="14"/>
      <c r="UWU3205" s="14"/>
      <c r="UWV3205" s="14"/>
      <c r="UWW3205" s="14"/>
      <c r="UWX3205" s="14"/>
      <c r="UWY3205" s="14"/>
      <c r="UWZ3205" s="14"/>
      <c r="UXA3205" s="14"/>
      <c r="UXB3205" s="14"/>
      <c r="UXC3205" s="14"/>
      <c r="UXD3205" s="14"/>
      <c r="UXE3205" s="14"/>
      <c r="UXF3205" s="14"/>
      <c r="UXG3205" s="14"/>
      <c r="UXH3205" s="14"/>
      <c r="UXI3205" s="14"/>
      <c r="UXJ3205" s="14"/>
      <c r="UXK3205" s="14"/>
      <c r="UXL3205" s="14"/>
      <c r="UXM3205" s="14"/>
      <c r="UXN3205" s="14"/>
      <c r="UXO3205" s="14"/>
      <c r="UXP3205" s="14"/>
      <c r="UXQ3205" s="14"/>
      <c r="UXR3205" s="14"/>
      <c r="UXS3205" s="14"/>
      <c r="UXT3205" s="14"/>
      <c r="UXU3205" s="14"/>
      <c r="UXV3205" s="14"/>
      <c r="UXW3205" s="14"/>
      <c r="UXX3205" s="14"/>
      <c r="UXY3205" s="14"/>
      <c r="UXZ3205" s="14"/>
      <c r="UYA3205" s="14"/>
      <c r="UYB3205" s="14"/>
      <c r="UYC3205" s="14"/>
      <c r="UYD3205" s="14"/>
      <c r="UYE3205" s="14"/>
      <c r="UYF3205" s="14"/>
      <c r="UYG3205" s="14"/>
      <c r="UYH3205" s="14"/>
      <c r="UYI3205" s="14"/>
      <c r="UYJ3205" s="14"/>
      <c r="UYK3205" s="14"/>
      <c r="UYL3205" s="14"/>
      <c r="UYM3205" s="14"/>
      <c r="UYN3205" s="14"/>
      <c r="UYO3205" s="14"/>
      <c r="UYP3205" s="14"/>
      <c r="UYQ3205" s="14"/>
      <c r="UYR3205" s="14"/>
      <c r="UYS3205" s="14"/>
      <c r="UYT3205" s="14"/>
      <c r="UYU3205" s="14"/>
      <c r="UYV3205" s="14"/>
      <c r="UYW3205" s="14"/>
      <c r="UYX3205" s="14"/>
      <c r="UYY3205" s="14"/>
      <c r="UYZ3205" s="14"/>
      <c r="UZA3205" s="14"/>
      <c r="UZB3205" s="14"/>
      <c r="UZC3205" s="14"/>
      <c r="UZD3205" s="14"/>
      <c r="UZE3205" s="14"/>
      <c r="UZF3205" s="14"/>
      <c r="UZG3205" s="14"/>
      <c r="UZH3205" s="14"/>
      <c r="UZI3205" s="14"/>
      <c r="UZJ3205" s="14"/>
      <c r="UZK3205" s="14"/>
      <c r="UZL3205" s="14"/>
      <c r="UZM3205" s="14"/>
      <c r="UZN3205" s="14"/>
      <c r="UZO3205" s="14"/>
      <c r="UZP3205" s="14"/>
      <c r="UZQ3205" s="14"/>
      <c r="UZR3205" s="14"/>
      <c r="UZS3205" s="14"/>
      <c r="UZT3205" s="14"/>
      <c r="UZU3205" s="14"/>
      <c r="UZV3205" s="14"/>
      <c r="UZW3205" s="14"/>
      <c r="UZX3205" s="14"/>
      <c r="UZY3205" s="14"/>
      <c r="UZZ3205" s="14"/>
      <c r="VAA3205" s="14"/>
      <c r="VAB3205" s="14"/>
      <c r="VAC3205" s="14"/>
      <c r="VAD3205" s="14"/>
      <c r="VAE3205" s="14"/>
      <c r="VAF3205" s="14"/>
      <c r="VAG3205" s="14"/>
      <c r="VAH3205" s="14"/>
      <c r="VAI3205" s="14"/>
      <c r="VAJ3205" s="14"/>
      <c r="VAK3205" s="14"/>
      <c r="VAL3205" s="14"/>
      <c r="VAM3205" s="14"/>
      <c r="VAN3205" s="14"/>
      <c r="VAO3205" s="14"/>
      <c r="VAP3205" s="14"/>
      <c r="VAQ3205" s="14"/>
      <c r="VAR3205" s="14"/>
      <c r="VAS3205" s="14"/>
      <c r="VAT3205" s="14"/>
      <c r="VAU3205" s="14"/>
      <c r="VAV3205" s="14"/>
      <c r="VAW3205" s="14"/>
      <c r="VAX3205" s="14"/>
      <c r="VAY3205" s="14"/>
      <c r="VAZ3205" s="14"/>
      <c r="VBA3205" s="14"/>
      <c r="VBB3205" s="14"/>
      <c r="VBC3205" s="14"/>
      <c r="VBD3205" s="14"/>
      <c r="VBE3205" s="14"/>
      <c r="VBF3205" s="14"/>
      <c r="VBG3205" s="14"/>
      <c r="VBH3205" s="14"/>
      <c r="VBI3205" s="14"/>
      <c r="VBJ3205" s="14"/>
      <c r="VBK3205" s="14"/>
      <c r="VBL3205" s="14"/>
      <c r="VBM3205" s="14"/>
      <c r="VBN3205" s="14"/>
      <c r="VBO3205" s="14"/>
      <c r="VBP3205" s="14"/>
      <c r="VBQ3205" s="14"/>
      <c r="VBR3205" s="14"/>
      <c r="VBS3205" s="14"/>
      <c r="VBT3205" s="14"/>
      <c r="VBU3205" s="14"/>
      <c r="VBV3205" s="14"/>
      <c r="VBW3205" s="14"/>
      <c r="VBX3205" s="14"/>
      <c r="VBY3205" s="14"/>
      <c r="VBZ3205" s="14"/>
      <c r="VCA3205" s="14"/>
      <c r="VCB3205" s="14"/>
      <c r="VCC3205" s="14"/>
      <c r="VCD3205" s="14"/>
      <c r="VCE3205" s="14"/>
      <c r="VCF3205" s="14"/>
      <c r="VCG3205" s="14"/>
      <c r="VCH3205" s="14"/>
      <c r="VCI3205" s="14"/>
      <c r="VCJ3205" s="14"/>
      <c r="VCK3205" s="14"/>
      <c r="VCL3205" s="14"/>
      <c r="VCM3205" s="14"/>
      <c r="VCN3205" s="14"/>
      <c r="VCO3205" s="14"/>
      <c r="VCP3205" s="14"/>
      <c r="VCQ3205" s="14"/>
      <c r="VCR3205" s="14"/>
      <c r="VCS3205" s="14"/>
      <c r="VCT3205" s="14"/>
      <c r="VCU3205" s="14"/>
      <c r="VCV3205" s="14"/>
      <c r="VCW3205" s="14"/>
      <c r="VCX3205" s="14"/>
      <c r="VCY3205" s="14"/>
      <c r="VCZ3205" s="14"/>
      <c r="VDA3205" s="14"/>
      <c r="VDB3205" s="14"/>
      <c r="VDC3205" s="14"/>
      <c r="VDD3205" s="14"/>
      <c r="VDE3205" s="14"/>
      <c r="VDF3205" s="14"/>
      <c r="VDG3205" s="14"/>
      <c r="VDH3205" s="14"/>
      <c r="VDI3205" s="14"/>
      <c r="VDJ3205" s="14"/>
      <c r="VDK3205" s="14"/>
      <c r="VDL3205" s="14"/>
      <c r="VDM3205" s="14"/>
      <c r="VDN3205" s="14"/>
      <c r="VDO3205" s="14"/>
      <c r="VDP3205" s="14"/>
      <c r="VDQ3205" s="14"/>
      <c r="VDR3205" s="14"/>
      <c r="VDS3205" s="14"/>
      <c r="VDT3205" s="14"/>
      <c r="VDU3205" s="14"/>
      <c r="VDV3205" s="14"/>
      <c r="VDW3205" s="14"/>
      <c r="VDX3205" s="14"/>
      <c r="VDY3205" s="14"/>
      <c r="VDZ3205" s="14"/>
      <c r="VEA3205" s="14"/>
      <c r="VEB3205" s="14"/>
      <c r="VEC3205" s="14"/>
      <c r="VED3205" s="14"/>
      <c r="VEE3205" s="14"/>
      <c r="VEF3205" s="14"/>
      <c r="VEG3205" s="14"/>
      <c r="VEH3205" s="14"/>
      <c r="VEI3205" s="14"/>
      <c r="VEJ3205" s="14"/>
      <c r="VEK3205" s="14"/>
      <c r="VEL3205" s="14"/>
      <c r="VEM3205" s="14"/>
      <c r="VEN3205" s="14"/>
      <c r="VEO3205" s="14"/>
      <c r="VEP3205" s="14"/>
      <c r="VEQ3205" s="14"/>
      <c r="VER3205" s="14"/>
      <c r="VES3205" s="14"/>
      <c r="VET3205" s="14"/>
      <c r="VEU3205" s="14"/>
      <c r="VEV3205" s="14"/>
      <c r="VEW3205" s="14"/>
      <c r="VEX3205" s="14"/>
      <c r="VEY3205" s="14"/>
      <c r="VEZ3205" s="14"/>
      <c r="VFA3205" s="14"/>
      <c r="VFB3205" s="14"/>
      <c r="VFC3205" s="14"/>
      <c r="VFD3205" s="14"/>
      <c r="VFE3205" s="14"/>
      <c r="VFF3205" s="14"/>
      <c r="VFG3205" s="14"/>
      <c r="VFH3205" s="14"/>
      <c r="VFI3205" s="14"/>
      <c r="VFJ3205" s="14"/>
      <c r="VFK3205" s="14"/>
      <c r="VFL3205" s="14"/>
      <c r="VFM3205" s="14"/>
      <c r="VFN3205" s="14"/>
      <c r="VFO3205" s="14"/>
      <c r="VFP3205" s="14"/>
      <c r="VFQ3205" s="14"/>
      <c r="VFR3205" s="14"/>
      <c r="VFS3205" s="14"/>
      <c r="VFT3205" s="14"/>
      <c r="VFU3205" s="14"/>
      <c r="VFV3205" s="14"/>
      <c r="VFW3205" s="14"/>
      <c r="VFX3205" s="14"/>
      <c r="VFY3205" s="14"/>
      <c r="VFZ3205" s="14"/>
      <c r="VGA3205" s="14"/>
      <c r="VGB3205" s="14"/>
      <c r="VGC3205" s="14"/>
      <c r="VGD3205" s="14"/>
      <c r="VGE3205" s="14"/>
      <c r="VGF3205" s="14"/>
      <c r="VGG3205" s="14"/>
      <c r="VGH3205" s="14"/>
      <c r="VGI3205" s="14"/>
      <c r="VGJ3205" s="14"/>
      <c r="VGK3205" s="14"/>
      <c r="VGL3205" s="14"/>
      <c r="VGM3205" s="14"/>
      <c r="VGN3205" s="14"/>
      <c r="VGO3205" s="14"/>
      <c r="VGP3205" s="14"/>
      <c r="VGQ3205" s="14"/>
      <c r="VGR3205" s="14"/>
      <c r="VGS3205" s="14"/>
      <c r="VGT3205" s="14"/>
      <c r="VGU3205" s="14"/>
      <c r="VGV3205" s="14"/>
      <c r="VGW3205" s="14"/>
      <c r="VGX3205" s="14"/>
      <c r="VGY3205" s="14"/>
      <c r="VGZ3205" s="14"/>
      <c r="VHA3205" s="14"/>
      <c r="VHB3205" s="14"/>
      <c r="VHC3205" s="14"/>
      <c r="VHD3205" s="14"/>
      <c r="VHE3205" s="14"/>
      <c r="VHF3205" s="14"/>
      <c r="VHG3205" s="14"/>
      <c r="VHH3205" s="14"/>
      <c r="VHI3205" s="14"/>
      <c r="VHJ3205" s="14"/>
      <c r="VHK3205" s="14"/>
      <c r="VHL3205" s="14"/>
      <c r="VHM3205" s="14"/>
      <c r="VHN3205" s="14"/>
      <c r="VHO3205" s="14"/>
      <c r="VHP3205" s="14"/>
      <c r="VHQ3205" s="14"/>
      <c r="VHR3205" s="14"/>
      <c r="VHS3205" s="14"/>
      <c r="VHT3205" s="14"/>
      <c r="VHU3205" s="14"/>
      <c r="VHV3205" s="14"/>
      <c r="VHW3205" s="14"/>
      <c r="VHX3205" s="14"/>
      <c r="VHY3205" s="14"/>
      <c r="VHZ3205" s="14"/>
      <c r="VIA3205" s="14"/>
      <c r="VIB3205" s="14"/>
      <c r="VIC3205" s="14"/>
      <c r="VID3205" s="14"/>
      <c r="VIE3205" s="14"/>
      <c r="VIF3205" s="14"/>
      <c r="VIG3205" s="14"/>
      <c r="VIH3205" s="14"/>
      <c r="VII3205" s="14"/>
      <c r="VIJ3205" s="14"/>
      <c r="VIK3205" s="14"/>
      <c r="VIL3205" s="14"/>
      <c r="VIM3205" s="14"/>
      <c r="VIN3205" s="14"/>
      <c r="VIO3205" s="14"/>
      <c r="VIP3205" s="14"/>
      <c r="VIQ3205" s="14"/>
      <c r="VIR3205" s="14"/>
      <c r="VIS3205" s="14"/>
      <c r="VIT3205" s="14"/>
      <c r="VIU3205" s="14"/>
      <c r="VIV3205" s="14"/>
      <c r="VIW3205" s="14"/>
      <c r="VIX3205" s="14"/>
      <c r="VIY3205" s="14"/>
      <c r="VIZ3205" s="14"/>
      <c r="VJA3205" s="14"/>
      <c r="VJB3205" s="14"/>
      <c r="VJC3205" s="14"/>
      <c r="VJD3205" s="14"/>
      <c r="VJE3205" s="14"/>
      <c r="VJF3205" s="14"/>
      <c r="VJG3205" s="14"/>
      <c r="VJH3205" s="14"/>
      <c r="VJI3205" s="14"/>
      <c r="VJJ3205" s="14"/>
      <c r="VJK3205" s="14"/>
      <c r="VJL3205" s="14"/>
      <c r="VJM3205" s="14"/>
      <c r="VJN3205" s="14"/>
      <c r="VJO3205" s="14"/>
      <c r="VJP3205" s="14"/>
      <c r="VJQ3205" s="14"/>
      <c r="VJR3205" s="14"/>
      <c r="VJS3205" s="14"/>
      <c r="VJT3205" s="14"/>
      <c r="VJU3205" s="14"/>
      <c r="VJV3205" s="14"/>
      <c r="VJW3205" s="14"/>
      <c r="VJX3205" s="14"/>
      <c r="VJY3205" s="14"/>
      <c r="VJZ3205" s="14"/>
      <c r="VKA3205" s="14"/>
      <c r="VKB3205" s="14"/>
      <c r="VKC3205" s="14"/>
      <c r="VKD3205" s="14"/>
      <c r="VKE3205" s="14"/>
      <c r="VKF3205" s="14"/>
      <c r="VKG3205" s="14"/>
      <c r="VKH3205" s="14"/>
      <c r="VKI3205" s="14"/>
      <c r="VKJ3205" s="14"/>
      <c r="VKK3205" s="14"/>
      <c r="VKL3205" s="14"/>
      <c r="VKM3205" s="14"/>
      <c r="VKN3205" s="14"/>
      <c r="VKO3205" s="14"/>
      <c r="VKP3205" s="14"/>
      <c r="VKQ3205" s="14"/>
      <c r="VKR3205" s="14"/>
      <c r="VKS3205" s="14"/>
      <c r="VKT3205" s="14"/>
      <c r="VKU3205" s="14"/>
      <c r="VKV3205" s="14"/>
      <c r="VKW3205" s="14"/>
      <c r="VKX3205" s="14"/>
      <c r="VKY3205" s="14"/>
      <c r="VKZ3205" s="14"/>
      <c r="VLA3205" s="14"/>
      <c r="VLB3205" s="14"/>
      <c r="VLC3205" s="14"/>
      <c r="VLD3205" s="14"/>
      <c r="VLE3205" s="14"/>
      <c r="VLF3205" s="14"/>
      <c r="VLG3205" s="14"/>
      <c r="VLH3205" s="14"/>
      <c r="VLI3205" s="14"/>
      <c r="VLJ3205" s="14"/>
      <c r="VLK3205" s="14"/>
      <c r="VLL3205" s="14"/>
      <c r="VLM3205" s="14"/>
      <c r="VLN3205" s="14"/>
      <c r="VLO3205" s="14"/>
      <c r="VLP3205" s="14"/>
      <c r="VLQ3205" s="14"/>
      <c r="VLR3205" s="14"/>
      <c r="VLS3205" s="14"/>
      <c r="VLT3205" s="14"/>
      <c r="VLU3205" s="14"/>
      <c r="VLV3205" s="14"/>
      <c r="VLW3205" s="14"/>
      <c r="VLX3205" s="14"/>
      <c r="VLY3205" s="14"/>
      <c r="VLZ3205" s="14"/>
      <c r="VMA3205" s="14"/>
      <c r="VMB3205" s="14"/>
      <c r="VMC3205" s="14"/>
      <c r="VMD3205" s="14"/>
      <c r="VME3205" s="14"/>
      <c r="VMF3205" s="14"/>
      <c r="VMG3205" s="14"/>
      <c r="VMH3205" s="14"/>
      <c r="VMI3205" s="14"/>
      <c r="VMJ3205" s="14"/>
      <c r="VMK3205" s="14"/>
      <c r="VML3205" s="14"/>
      <c r="VMM3205" s="14"/>
      <c r="VMN3205" s="14"/>
      <c r="VMO3205" s="14"/>
      <c r="VMP3205" s="14"/>
      <c r="VMQ3205" s="14"/>
      <c r="VMR3205" s="14"/>
      <c r="VMS3205" s="14"/>
      <c r="VMT3205" s="14"/>
      <c r="VMU3205" s="14"/>
      <c r="VMV3205" s="14"/>
      <c r="VMW3205" s="14"/>
      <c r="VMX3205" s="14"/>
      <c r="VMY3205" s="14"/>
      <c r="VMZ3205" s="14"/>
      <c r="VNA3205" s="14"/>
      <c r="VNB3205" s="14"/>
      <c r="VNC3205" s="14"/>
      <c r="VND3205" s="14"/>
      <c r="VNE3205" s="14"/>
      <c r="VNF3205" s="14"/>
      <c r="VNG3205" s="14"/>
      <c r="VNH3205" s="14"/>
      <c r="VNI3205" s="14"/>
      <c r="VNJ3205" s="14"/>
      <c r="VNK3205" s="14"/>
      <c r="VNL3205" s="14"/>
      <c r="VNM3205" s="14"/>
      <c r="VNN3205" s="14"/>
      <c r="VNO3205" s="14"/>
      <c r="VNP3205" s="14"/>
      <c r="VNQ3205" s="14"/>
      <c r="VNR3205" s="14"/>
      <c r="VNS3205" s="14"/>
      <c r="VNT3205" s="14"/>
      <c r="VNU3205" s="14"/>
      <c r="VNV3205" s="14"/>
      <c r="VNW3205" s="14"/>
      <c r="VNX3205" s="14"/>
      <c r="VNY3205" s="14"/>
      <c r="VNZ3205" s="14"/>
      <c r="VOA3205" s="14"/>
      <c r="VOB3205" s="14"/>
      <c r="VOC3205" s="14"/>
      <c r="VOD3205" s="14"/>
      <c r="VOE3205" s="14"/>
      <c r="VOF3205" s="14"/>
      <c r="VOG3205" s="14"/>
      <c r="VOH3205" s="14"/>
      <c r="VOI3205" s="14"/>
      <c r="VOJ3205" s="14"/>
      <c r="VOK3205" s="14"/>
      <c r="VOL3205" s="14"/>
      <c r="VOM3205" s="14"/>
      <c r="VON3205" s="14"/>
      <c r="VOO3205" s="14"/>
      <c r="VOP3205" s="14"/>
      <c r="VOQ3205" s="14"/>
      <c r="VOR3205" s="14"/>
      <c r="VOS3205" s="14"/>
      <c r="VOT3205" s="14"/>
      <c r="VOU3205" s="14"/>
      <c r="VOV3205" s="14"/>
      <c r="VOW3205" s="14"/>
      <c r="VOX3205" s="14"/>
      <c r="VOY3205" s="14"/>
      <c r="VOZ3205" s="14"/>
      <c r="VPA3205" s="14"/>
      <c r="VPB3205" s="14"/>
      <c r="VPC3205" s="14"/>
      <c r="VPD3205" s="14"/>
      <c r="VPE3205" s="14"/>
      <c r="VPF3205" s="14"/>
      <c r="VPG3205" s="14"/>
      <c r="VPH3205" s="14"/>
      <c r="VPI3205" s="14"/>
      <c r="VPJ3205" s="14"/>
      <c r="VPK3205" s="14"/>
      <c r="VPL3205" s="14"/>
      <c r="VPM3205" s="14"/>
      <c r="VPN3205" s="14"/>
      <c r="VPO3205" s="14"/>
      <c r="VPP3205" s="14"/>
      <c r="VPQ3205" s="14"/>
      <c r="VPR3205" s="14"/>
      <c r="VPS3205" s="14"/>
      <c r="VPT3205" s="14"/>
      <c r="VPU3205" s="14"/>
      <c r="VPV3205" s="14"/>
      <c r="VPW3205" s="14"/>
      <c r="VPX3205" s="14"/>
      <c r="VPY3205" s="14"/>
      <c r="VPZ3205" s="14"/>
      <c r="VQA3205" s="14"/>
      <c r="VQB3205" s="14"/>
      <c r="VQC3205" s="14"/>
      <c r="VQD3205" s="14"/>
      <c r="VQE3205" s="14"/>
      <c r="VQF3205" s="14"/>
      <c r="VQG3205" s="14"/>
      <c r="VQH3205" s="14"/>
      <c r="VQI3205" s="14"/>
      <c r="VQJ3205" s="14"/>
      <c r="VQK3205" s="14"/>
      <c r="VQL3205" s="14"/>
      <c r="VQM3205" s="14"/>
      <c r="VQN3205" s="14"/>
      <c r="VQO3205" s="14"/>
      <c r="VQP3205" s="14"/>
      <c r="VQQ3205" s="14"/>
      <c r="VQR3205" s="14"/>
      <c r="VQS3205" s="14"/>
      <c r="VQT3205" s="14"/>
      <c r="VQU3205" s="14"/>
      <c r="VQV3205" s="14"/>
      <c r="VQW3205" s="14"/>
      <c r="VQX3205" s="14"/>
      <c r="VQY3205" s="14"/>
      <c r="VQZ3205" s="14"/>
      <c r="VRA3205" s="14"/>
      <c r="VRB3205" s="14"/>
      <c r="VRC3205" s="14"/>
      <c r="VRD3205" s="14"/>
      <c r="VRE3205" s="14"/>
      <c r="VRF3205" s="14"/>
      <c r="VRG3205" s="14"/>
      <c r="VRH3205" s="14"/>
      <c r="VRI3205" s="14"/>
      <c r="VRJ3205" s="14"/>
      <c r="VRK3205" s="14"/>
      <c r="VRL3205" s="14"/>
      <c r="VRM3205" s="14"/>
      <c r="VRN3205" s="14"/>
      <c r="VRO3205" s="14"/>
      <c r="VRP3205" s="14"/>
      <c r="VRQ3205" s="14"/>
      <c r="VRR3205" s="14"/>
      <c r="VRS3205" s="14"/>
      <c r="VRT3205" s="14"/>
      <c r="VRU3205" s="14"/>
      <c r="VRV3205" s="14"/>
      <c r="VRW3205" s="14"/>
      <c r="VRX3205" s="14"/>
      <c r="VRY3205" s="14"/>
      <c r="VRZ3205" s="14"/>
      <c r="VSA3205" s="14"/>
      <c r="VSB3205" s="14"/>
      <c r="VSC3205" s="14"/>
      <c r="VSD3205" s="14"/>
      <c r="VSE3205" s="14"/>
      <c r="VSF3205" s="14"/>
      <c r="VSG3205" s="14"/>
      <c r="VSH3205" s="14"/>
      <c r="VSI3205" s="14"/>
      <c r="VSJ3205" s="14"/>
      <c r="VSK3205" s="14"/>
      <c r="VSL3205" s="14"/>
      <c r="VSM3205" s="14"/>
      <c r="VSN3205" s="14"/>
      <c r="VSO3205" s="14"/>
      <c r="VSP3205" s="14"/>
      <c r="VSQ3205" s="14"/>
      <c r="VSR3205" s="14"/>
      <c r="VSS3205" s="14"/>
      <c r="VST3205" s="14"/>
      <c r="VSU3205" s="14"/>
      <c r="VSV3205" s="14"/>
      <c r="VSW3205" s="14"/>
      <c r="VSX3205" s="14"/>
      <c r="VSY3205" s="14"/>
      <c r="VSZ3205" s="14"/>
      <c r="VTA3205" s="14"/>
      <c r="VTB3205" s="14"/>
      <c r="VTC3205" s="14"/>
      <c r="VTD3205" s="14"/>
      <c r="VTE3205" s="14"/>
      <c r="VTF3205" s="14"/>
      <c r="VTG3205" s="14"/>
      <c r="VTH3205" s="14"/>
      <c r="VTI3205" s="14"/>
      <c r="VTJ3205" s="14"/>
      <c r="VTK3205" s="14"/>
      <c r="VTL3205" s="14"/>
      <c r="VTM3205" s="14"/>
      <c r="VTN3205" s="14"/>
      <c r="VTO3205" s="14"/>
      <c r="VTP3205" s="14"/>
      <c r="VTQ3205" s="14"/>
      <c r="VTR3205" s="14"/>
      <c r="VTS3205" s="14"/>
      <c r="VTT3205" s="14"/>
      <c r="VTU3205" s="14"/>
      <c r="VTV3205" s="14"/>
      <c r="VTW3205" s="14"/>
      <c r="VTX3205" s="14"/>
      <c r="VTY3205" s="14"/>
      <c r="VTZ3205" s="14"/>
      <c r="VUA3205" s="14"/>
      <c r="VUB3205" s="14"/>
      <c r="VUC3205" s="14"/>
      <c r="VUD3205" s="14"/>
      <c r="VUE3205" s="14"/>
      <c r="VUF3205" s="14"/>
      <c r="VUG3205" s="14"/>
      <c r="VUH3205" s="14"/>
      <c r="VUI3205" s="14"/>
      <c r="VUJ3205" s="14"/>
      <c r="VUK3205" s="14"/>
      <c r="VUL3205" s="14"/>
      <c r="VUM3205" s="14"/>
      <c r="VUN3205" s="14"/>
      <c r="VUO3205" s="14"/>
      <c r="VUP3205" s="14"/>
      <c r="VUQ3205" s="14"/>
      <c r="VUR3205" s="14"/>
      <c r="VUS3205" s="14"/>
      <c r="VUT3205" s="14"/>
      <c r="VUU3205" s="14"/>
      <c r="VUV3205" s="14"/>
      <c r="VUW3205" s="14"/>
      <c r="VUX3205" s="14"/>
      <c r="VUY3205" s="14"/>
      <c r="VUZ3205" s="14"/>
      <c r="VVA3205" s="14"/>
      <c r="VVB3205" s="14"/>
      <c r="VVC3205" s="14"/>
      <c r="VVD3205" s="14"/>
      <c r="VVE3205" s="14"/>
      <c r="VVF3205" s="14"/>
      <c r="VVG3205" s="14"/>
      <c r="VVH3205" s="14"/>
      <c r="VVI3205" s="14"/>
      <c r="VVJ3205" s="14"/>
      <c r="VVK3205" s="14"/>
      <c r="VVL3205" s="14"/>
      <c r="VVM3205" s="14"/>
      <c r="VVN3205" s="14"/>
      <c r="VVO3205" s="14"/>
      <c r="VVP3205" s="14"/>
      <c r="VVQ3205" s="14"/>
      <c r="VVR3205" s="14"/>
      <c r="VVS3205" s="14"/>
      <c r="VVT3205" s="14"/>
      <c r="VVU3205" s="14"/>
      <c r="VVV3205" s="14"/>
      <c r="VVW3205" s="14"/>
      <c r="VVX3205" s="14"/>
      <c r="VVY3205" s="14"/>
      <c r="VVZ3205" s="14"/>
      <c r="VWA3205" s="14"/>
      <c r="VWB3205" s="14"/>
      <c r="VWC3205" s="14"/>
      <c r="VWD3205" s="14"/>
      <c r="VWE3205" s="14"/>
      <c r="VWF3205" s="14"/>
      <c r="VWG3205" s="14"/>
      <c r="VWH3205" s="14"/>
      <c r="VWI3205" s="14"/>
      <c r="VWJ3205" s="14"/>
      <c r="VWK3205" s="14"/>
      <c r="VWL3205" s="14"/>
      <c r="VWM3205" s="14"/>
      <c r="VWN3205" s="14"/>
      <c r="VWO3205" s="14"/>
      <c r="VWP3205" s="14"/>
      <c r="VWQ3205" s="14"/>
      <c r="VWR3205" s="14"/>
      <c r="VWS3205" s="14"/>
      <c r="VWT3205" s="14"/>
      <c r="VWU3205" s="14"/>
      <c r="VWV3205" s="14"/>
      <c r="VWW3205" s="14"/>
      <c r="VWX3205" s="14"/>
      <c r="VWY3205" s="14"/>
      <c r="VWZ3205" s="14"/>
      <c r="VXA3205" s="14"/>
      <c r="VXB3205" s="14"/>
      <c r="VXC3205" s="14"/>
      <c r="VXD3205" s="14"/>
      <c r="VXE3205" s="14"/>
      <c r="VXF3205" s="14"/>
      <c r="VXG3205" s="14"/>
      <c r="VXH3205" s="14"/>
      <c r="VXI3205" s="14"/>
      <c r="VXJ3205" s="14"/>
      <c r="VXK3205" s="14"/>
      <c r="VXL3205" s="14"/>
      <c r="VXM3205" s="14"/>
      <c r="VXN3205" s="14"/>
      <c r="VXO3205" s="14"/>
      <c r="VXP3205" s="14"/>
      <c r="VXQ3205" s="14"/>
      <c r="VXR3205" s="14"/>
      <c r="VXS3205" s="14"/>
      <c r="VXT3205" s="14"/>
      <c r="VXU3205" s="14"/>
      <c r="VXV3205" s="14"/>
      <c r="VXW3205" s="14"/>
      <c r="VXX3205" s="14"/>
      <c r="VXY3205" s="14"/>
      <c r="VXZ3205" s="14"/>
      <c r="VYA3205" s="14"/>
      <c r="VYB3205" s="14"/>
      <c r="VYC3205" s="14"/>
      <c r="VYD3205" s="14"/>
      <c r="VYE3205" s="14"/>
      <c r="VYF3205" s="14"/>
      <c r="VYG3205" s="14"/>
      <c r="VYH3205" s="14"/>
      <c r="VYI3205" s="14"/>
      <c r="VYJ3205" s="14"/>
      <c r="VYK3205" s="14"/>
      <c r="VYL3205" s="14"/>
      <c r="VYM3205" s="14"/>
      <c r="VYN3205" s="14"/>
      <c r="VYO3205" s="14"/>
      <c r="VYP3205" s="14"/>
      <c r="VYQ3205" s="14"/>
      <c r="VYR3205" s="14"/>
      <c r="VYS3205" s="14"/>
      <c r="VYT3205" s="14"/>
      <c r="VYU3205" s="14"/>
      <c r="VYV3205" s="14"/>
      <c r="VYW3205" s="14"/>
      <c r="VYX3205" s="14"/>
      <c r="VYY3205" s="14"/>
      <c r="VYZ3205" s="14"/>
      <c r="VZA3205" s="14"/>
      <c r="VZB3205" s="14"/>
      <c r="VZC3205" s="14"/>
      <c r="VZD3205" s="14"/>
      <c r="VZE3205" s="14"/>
      <c r="VZF3205" s="14"/>
      <c r="VZG3205" s="14"/>
      <c r="VZH3205" s="14"/>
      <c r="VZI3205" s="14"/>
      <c r="VZJ3205" s="14"/>
      <c r="VZK3205" s="14"/>
      <c r="VZL3205" s="14"/>
      <c r="VZM3205" s="14"/>
      <c r="VZN3205" s="14"/>
      <c r="VZO3205" s="14"/>
      <c r="VZP3205" s="14"/>
      <c r="VZQ3205" s="14"/>
      <c r="VZR3205" s="14"/>
      <c r="VZS3205" s="14"/>
      <c r="VZT3205" s="14"/>
      <c r="VZU3205" s="14"/>
      <c r="VZV3205" s="14"/>
      <c r="VZW3205" s="14"/>
      <c r="VZX3205" s="14"/>
      <c r="VZY3205" s="14"/>
      <c r="VZZ3205" s="14"/>
      <c r="WAA3205" s="14"/>
      <c r="WAB3205" s="14"/>
      <c r="WAC3205" s="14"/>
      <c r="WAD3205" s="14"/>
      <c r="WAE3205" s="14"/>
      <c r="WAF3205" s="14"/>
      <c r="WAG3205" s="14"/>
      <c r="WAH3205" s="14"/>
      <c r="WAI3205" s="14"/>
      <c r="WAJ3205" s="14"/>
      <c r="WAK3205" s="14"/>
      <c r="WAL3205" s="14"/>
      <c r="WAM3205" s="14"/>
      <c r="WAN3205" s="14"/>
      <c r="WAO3205" s="14"/>
      <c r="WAP3205" s="14"/>
      <c r="WAQ3205" s="14"/>
      <c r="WAR3205" s="14"/>
      <c r="WAS3205" s="14"/>
      <c r="WAT3205" s="14"/>
      <c r="WAU3205" s="14"/>
      <c r="WAV3205" s="14"/>
      <c r="WAW3205" s="14"/>
      <c r="WAX3205" s="14"/>
      <c r="WAY3205" s="14"/>
      <c r="WAZ3205" s="14"/>
      <c r="WBA3205" s="14"/>
      <c r="WBB3205" s="14"/>
      <c r="WBC3205" s="14"/>
      <c r="WBD3205" s="14"/>
      <c r="WBE3205" s="14"/>
      <c r="WBF3205" s="14"/>
      <c r="WBG3205" s="14"/>
      <c r="WBH3205" s="14"/>
      <c r="WBI3205" s="14"/>
      <c r="WBJ3205" s="14"/>
      <c r="WBK3205" s="14"/>
      <c r="WBL3205" s="14"/>
      <c r="WBM3205" s="14"/>
      <c r="WBN3205" s="14"/>
      <c r="WBO3205" s="14"/>
      <c r="WBP3205" s="14"/>
      <c r="WBQ3205" s="14"/>
      <c r="WBR3205" s="14"/>
      <c r="WBS3205" s="14"/>
      <c r="WBT3205" s="14"/>
      <c r="WBU3205" s="14"/>
      <c r="WBV3205" s="14"/>
      <c r="WBW3205" s="14"/>
      <c r="WBX3205" s="14"/>
      <c r="WBY3205" s="14"/>
      <c r="WBZ3205" s="14"/>
      <c r="WCA3205" s="14"/>
      <c r="WCB3205" s="14"/>
      <c r="WCC3205" s="14"/>
      <c r="WCD3205" s="14"/>
      <c r="WCE3205" s="14"/>
      <c r="WCF3205" s="14"/>
      <c r="WCG3205" s="14"/>
      <c r="WCH3205" s="14"/>
      <c r="WCI3205" s="14"/>
      <c r="WCJ3205" s="14"/>
      <c r="WCK3205" s="14"/>
      <c r="WCL3205" s="14"/>
      <c r="WCM3205" s="14"/>
      <c r="WCN3205" s="14"/>
      <c r="WCO3205" s="14"/>
      <c r="WCP3205" s="14"/>
      <c r="WCQ3205" s="14"/>
      <c r="WCR3205" s="14"/>
      <c r="WCS3205" s="14"/>
      <c r="WCT3205" s="14"/>
      <c r="WCU3205" s="14"/>
      <c r="WCV3205" s="14"/>
      <c r="WCW3205" s="14"/>
      <c r="WCX3205" s="14"/>
      <c r="WCY3205" s="14"/>
      <c r="WCZ3205" s="14"/>
      <c r="WDA3205" s="14"/>
      <c r="WDB3205" s="14"/>
      <c r="WDC3205" s="14"/>
      <c r="WDD3205" s="14"/>
      <c r="WDE3205" s="14"/>
      <c r="WDF3205" s="14"/>
      <c r="WDG3205" s="14"/>
      <c r="WDH3205" s="14"/>
      <c r="WDI3205" s="14"/>
      <c r="WDJ3205" s="14"/>
      <c r="WDK3205" s="14"/>
      <c r="WDL3205" s="14"/>
      <c r="WDM3205" s="14"/>
      <c r="WDN3205" s="14"/>
      <c r="WDO3205" s="14"/>
      <c r="WDP3205" s="14"/>
      <c r="WDQ3205" s="14"/>
      <c r="WDR3205" s="14"/>
      <c r="WDS3205" s="14"/>
      <c r="WDT3205" s="14"/>
      <c r="WDU3205" s="14"/>
      <c r="WDV3205" s="14"/>
      <c r="WDW3205" s="14"/>
      <c r="WDX3205" s="14"/>
      <c r="WDY3205" s="14"/>
      <c r="WDZ3205" s="14"/>
      <c r="WEA3205" s="14"/>
      <c r="WEB3205" s="14"/>
      <c r="WEC3205" s="14"/>
      <c r="WED3205" s="14"/>
      <c r="WEE3205" s="14"/>
      <c r="WEF3205" s="14"/>
      <c r="WEG3205" s="14"/>
      <c r="WEH3205" s="14"/>
      <c r="WEI3205" s="14"/>
      <c r="WEJ3205" s="14"/>
      <c r="WEK3205" s="14"/>
      <c r="WEL3205" s="14"/>
      <c r="WEM3205" s="14"/>
      <c r="WEN3205" s="14"/>
      <c r="WEO3205" s="14"/>
      <c r="WEP3205" s="14"/>
      <c r="WEQ3205" s="14"/>
      <c r="WER3205" s="14"/>
      <c r="WES3205" s="14"/>
      <c r="WET3205" s="14"/>
      <c r="WEU3205" s="14"/>
      <c r="WEV3205" s="14"/>
      <c r="WEW3205" s="14"/>
      <c r="WEX3205" s="14"/>
      <c r="WEY3205" s="14"/>
      <c r="WEZ3205" s="14"/>
      <c r="WFA3205" s="14"/>
      <c r="WFB3205" s="14"/>
      <c r="WFC3205" s="14"/>
      <c r="WFD3205" s="14"/>
      <c r="WFE3205" s="14"/>
      <c r="WFF3205" s="14"/>
      <c r="WFG3205" s="14"/>
      <c r="WFH3205" s="14"/>
      <c r="WFI3205" s="14"/>
      <c r="WFJ3205" s="14"/>
      <c r="WFK3205" s="14"/>
      <c r="WFL3205" s="14"/>
      <c r="WFM3205" s="14"/>
      <c r="WFN3205" s="14"/>
      <c r="WFO3205" s="14"/>
      <c r="WFP3205" s="14"/>
      <c r="WFQ3205" s="14"/>
      <c r="WFR3205" s="14"/>
      <c r="WFS3205" s="14"/>
      <c r="WFT3205" s="14"/>
      <c r="WFU3205" s="14"/>
      <c r="WFV3205" s="14"/>
      <c r="WFW3205" s="14"/>
      <c r="WFX3205" s="14"/>
      <c r="WFY3205" s="14"/>
      <c r="WFZ3205" s="14"/>
      <c r="WGA3205" s="14"/>
      <c r="WGB3205" s="14"/>
      <c r="WGC3205" s="14"/>
      <c r="WGD3205" s="14"/>
      <c r="WGE3205" s="14"/>
      <c r="WGF3205" s="14"/>
      <c r="WGG3205" s="14"/>
      <c r="WGH3205" s="14"/>
      <c r="WGI3205" s="14"/>
      <c r="WGJ3205" s="14"/>
      <c r="WGK3205" s="14"/>
      <c r="WGL3205" s="14"/>
      <c r="WGM3205" s="14"/>
      <c r="WGN3205" s="14"/>
      <c r="WGO3205" s="14"/>
      <c r="WGP3205" s="14"/>
      <c r="WGQ3205" s="14"/>
      <c r="WGR3205" s="14"/>
      <c r="WGS3205" s="14"/>
      <c r="WGT3205" s="14"/>
      <c r="WGU3205" s="14"/>
      <c r="WGV3205" s="14"/>
      <c r="WGW3205" s="14"/>
      <c r="WGX3205" s="14"/>
      <c r="WGY3205" s="14"/>
      <c r="WGZ3205" s="14"/>
      <c r="WHA3205" s="14"/>
      <c r="WHB3205" s="14"/>
      <c r="WHC3205" s="14"/>
      <c r="WHD3205" s="14"/>
      <c r="WHE3205" s="14"/>
      <c r="WHF3205" s="14"/>
      <c r="WHG3205" s="14"/>
      <c r="WHH3205" s="14"/>
      <c r="WHI3205" s="14"/>
      <c r="WHJ3205" s="14"/>
      <c r="WHK3205" s="14"/>
      <c r="WHL3205" s="14"/>
      <c r="WHM3205" s="14"/>
      <c r="WHN3205" s="14"/>
      <c r="WHO3205" s="14"/>
      <c r="WHP3205" s="14"/>
      <c r="WHQ3205" s="14"/>
      <c r="WHR3205" s="14"/>
      <c r="WHS3205" s="14"/>
      <c r="WHT3205" s="14"/>
      <c r="WHU3205" s="14"/>
      <c r="WHV3205" s="14"/>
      <c r="WHW3205" s="14"/>
      <c r="WHX3205" s="14"/>
      <c r="WHY3205" s="14"/>
      <c r="WHZ3205" s="14"/>
      <c r="WIA3205" s="14"/>
      <c r="WIB3205" s="14"/>
      <c r="WIC3205" s="14"/>
      <c r="WID3205" s="14"/>
      <c r="WIE3205" s="14"/>
      <c r="WIF3205" s="14"/>
      <c r="WIG3205" s="14"/>
      <c r="WIH3205" s="14"/>
      <c r="WII3205" s="14"/>
      <c r="WIJ3205" s="14"/>
      <c r="WIK3205" s="14"/>
      <c r="WIL3205" s="14"/>
      <c r="WIM3205" s="14"/>
      <c r="WIN3205" s="14"/>
      <c r="WIO3205" s="14"/>
      <c r="WIP3205" s="14"/>
      <c r="WIQ3205" s="14"/>
      <c r="WIR3205" s="14"/>
      <c r="WIS3205" s="14"/>
      <c r="WIT3205" s="14"/>
      <c r="WIU3205" s="14"/>
      <c r="WIV3205" s="14"/>
      <c r="WIW3205" s="14"/>
      <c r="WIX3205" s="14"/>
      <c r="WIY3205" s="14"/>
      <c r="WIZ3205" s="14"/>
      <c r="WJA3205" s="14"/>
      <c r="WJB3205" s="14"/>
      <c r="WJC3205" s="14"/>
      <c r="WJD3205" s="14"/>
      <c r="WJE3205" s="14"/>
      <c r="WJF3205" s="14"/>
      <c r="WJG3205" s="14"/>
      <c r="WJH3205" s="14"/>
      <c r="WJI3205" s="14"/>
      <c r="WJJ3205" s="14"/>
      <c r="WJK3205" s="14"/>
      <c r="WJL3205" s="14"/>
      <c r="WJM3205" s="14"/>
      <c r="WJN3205" s="14"/>
      <c r="WJO3205" s="14"/>
      <c r="WJP3205" s="14"/>
      <c r="WJQ3205" s="14"/>
      <c r="WJR3205" s="14"/>
      <c r="WJS3205" s="14"/>
      <c r="WJT3205" s="14"/>
      <c r="WJU3205" s="14"/>
      <c r="WJV3205" s="14"/>
      <c r="WJW3205" s="14"/>
      <c r="WJX3205" s="14"/>
      <c r="WJY3205" s="14"/>
      <c r="WJZ3205" s="14"/>
      <c r="WKA3205" s="14"/>
      <c r="WKB3205" s="14"/>
      <c r="WKC3205" s="14"/>
      <c r="WKD3205" s="14"/>
      <c r="WKE3205" s="14"/>
      <c r="WKF3205" s="14"/>
      <c r="WKG3205" s="14"/>
      <c r="WKH3205" s="14"/>
      <c r="WKI3205" s="14"/>
      <c r="WKJ3205" s="14"/>
      <c r="WKK3205" s="14"/>
      <c r="WKL3205" s="14"/>
      <c r="WKM3205" s="14"/>
      <c r="WKN3205" s="14"/>
      <c r="WKO3205" s="14"/>
      <c r="WKP3205" s="14"/>
      <c r="WKQ3205" s="14"/>
      <c r="WKR3205" s="14"/>
      <c r="WKS3205" s="14"/>
      <c r="WKT3205" s="14"/>
      <c r="WKU3205" s="14"/>
      <c r="WKV3205" s="14"/>
      <c r="WKW3205" s="14"/>
      <c r="WKX3205" s="14"/>
      <c r="WKY3205" s="14"/>
      <c r="WKZ3205" s="14"/>
      <c r="WLA3205" s="14"/>
      <c r="WLB3205" s="14"/>
      <c r="WLC3205" s="14"/>
      <c r="WLD3205" s="14"/>
      <c r="WLE3205" s="14"/>
      <c r="WLF3205" s="14"/>
      <c r="WLG3205" s="14"/>
      <c r="WLH3205" s="14"/>
      <c r="WLI3205" s="14"/>
      <c r="WLJ3205" s="14"/>
      <c r="WLK3205" s="14"/>
      <c r="WLL3205" s="14"/>
      <c r="WLM3205" s="14"/>
      <c r="WLN3205" s="14"/>
      <c r="WLO3205" s="14"/>
      <c r="WLP3205" s="14"/>
      <c r="WLQ3205" s="14"/>
      <c r="WLR3205" s="14"/>
      <c r="WLS3205" s="14"/>
      <c r="WLT3205" s="14"/>
      <c r="WLU3205" s="14"/>
      <c r="WLV3205" s="14"/>
      <c r="WLW3205" s="14"/>
      <c r="WLX3205" s="14"/>
      <c r="WLY3205" s="14"/>
      <c r="WLZ3205" s="14"/>
      <c r="WMA3205" s="14"/>
      <c r="WMB3205" s="14"/>
      <c r="WMC3205" s="14"/>
      <c r="WMD3205" s="14"/>
      <c r="WME3205" s="14"/>
      <c r="WMF3205" s="14"/>
      <c r="WMG3205" s="14"/>
      <c r="WMH3205" s="14"/>
      <c r="WMI3205" s="14"/>
      <c r="WMJ3205" s="14"/>
      <c r="WMK3205" s="14"/>
      <c r="WML3205" s="14"/>
      <c r="WMM3205" s="14"/>
      <c r="WMN3205" s="14"/>
      <c r="WMO3205" s="14"/>
      <c r="WMP3205" s="14"/>
      <c r="WMQ3205" s="14"/>
      <c r="WMR3205" s="14"/>
      <c r="WMS3205" s="14"/>
      <c r="WMT3205" s="14"/>
      <c r="WMU3205" s="14"/>
      <c r="WMV3205" s="14"/>
      <c r="WMW3205" s="14"/>
      <c r="WMX3205" s="14"/>
      <c r="WMY3205" s="14"/>
      <c r="WMZ3205" s="14"/>
      <c r="WNA3205" s="14"/>
      <c r="WNB3205" s="14"/>
      <c r="WNC3205" s="14"/>
      <c r="WND3205" s="14"/>
      <c r="WNE3205" s="14"/>
      <c r="WNF3205" s="14"/>
      <c r="WNG3205" s="14"/>
      <c r="WNH3205" s="14"/>
      <c r="WNI3205" s="14"/>
      <c r="WNJ3205" s="14"/>
      <c r="WNK3205" s="14"/>
      <c r="WNL3205" s="14"/>
      <c r="WNM3205" s="14"/>
      <c r="WNN3205" s="14"/>
      <c r="WNO3205" s="14"/>
      <c r="WNP3205" s="14"/>
      <c r="WNQ3205" s="14"/>
      <c r="WNR3205" s="14"/>
      <c r="WNS3205" s="14"/>
      <c r="WNT3205" s="14"/>
      <c r="WNU3205" s="14"/>
      <c r="WNV3205" s="14"/>
      <c r="WNW3205" s="14"/>
      <c r="WNX3205" s="14"/>
      <c r="WNY3205" s="14"/>
      <c r="WNZ3205" s="14"/>
      <c r="WOA3205" s="14"/>
      <c r="WOB3205" s="14"/>
      <c r="WOC3205" s="14"/>
      <c r="WOD3205" s="14"/>
      <c r="WOE3205" s="14"/>
      <c r="WOF3205" s="14"/>
      <c r="WOG3205" s="14"/>
      <c r="WOH3205" s="14"/>
      <c r="WOI3205" s="14"/>
      <c r="WOJ3205" s="14"/>
      <c r="WOK3205" s="14"/>
      <c r="WOL3205" s="14"/>
      <c r="WOM3205" s="14"/>
      <c r="WON3205" s="14"/>
      <c r="WOO3205" s="14"/>
      <c r="WOP3205" s="14"/>
      <c r="WOQ3205" s="14"/>
      <c r="WOR3205" s="14"/>
      <c r="WOS3205" s="14"/>
      <c r="WOT3205" s="14"/>
      <c r="WOU3205" s="14"/>
      <c r="WOV3205" s="14"/>
      <c r="WOW3205" s="14"/>
      <c r="WOX3205" s="14"/>
      <c r="WOY3205" s="14"/>
      <c r="WOZ3205" s="14"/>
      <c r="WPA3205" s="14"/>
      <c r="WPB3205" s="14"/>
      <c r="WPC3205" s="14"/>
      <c r="WPD3205" s="14"/>
      <c r="WPE3205" s="14"/>
      <c r="WPF3205" s="14"/>
      <c r="WPG3205" s="14"/>
      <c r="WPH3205" s="14"/>
      <c r="WPI3205" s="14"/>
      <c r="WPJ3205" s="14"/>
      <c r="WPK3205" s="14"/>
      <c r="WPL3205" s="14"/>
      <c r="WPM3205" s="14"/>
      <c r="WPN3205" s="14"/>
      <c r="WPO3205" s="14"/>
      <c r="WPP3205" s="14"/>
      <c r="WPQ3205" s="14"/>
      <c r="WPR3205" s="14"/>
      <c r="WPS3205" s="14"/>
      <c r="WPT3205" s="14"/>
      <c r="WPU3205" s="14"/>
      <c r="WPV3205" s="14"/>
      <c r="WPW3205" s="14"/>
      <c r="WPX3205" s="14"/>
      <c r="WPY3205" s="14"/>
      <c r="WPZ3205" s="14"/>
      <c r="WQA3205" s="14"/>
      <c r="WQB3205" s="14"/>
      <c r="WQC3205" s="14"/>
      <c r="WQD3205" s="14"/>
      <c r="WQE3205" s="14"/>
      <c r="WQF3205" s="14"/>
      <c r="WQG3205" s="14"/>
      <c r="WQH3205" s="14"/>
      <c r="WQI3205" s="14"/>
      <c r="WQJ3205" s="14"/>
      <c r="WQK3205" s="14"/>
      <c r="WQL3205" s="14"/>
      <c r="WQM3205" s="14"/>
      <c r="WQN3205" s="14"/>
      <c r="WQO3205" s="14"/>
      <c r="WQP3205" s="14"/>
      <c r="WQQ3205" s="14"/>
      <c r="WQR3205" s="14"/>
      <c r="WQS3205" s="14"/>
      <c r="WQT3205" s="14"/>
      <c r="WQU3205" s="14"/>
      <c r="WQV3205" s="14"/>
      <c r="WQW3205" s="14"/>
      <c r="WQX3205" s="14"/>
      <c r="WQY3205" s="14"/>
      <c r="WQZ3205" s="14"/>
      <c r="WRA3205" s="14"/>
      <c r="WRB3205" s="14"/>
      <c r="WRC3205" s="14"/>
      <c r="WRD3205" s="14"/>
      <c r="WRE3205" s="14"/>
      <c r="WRF3205" s="14"/>
      <c r="WRG3205" s="14"/>
      <c r="WRH3205" s="14"/>
      <c r="WRI3205" s="14"/>
      <c r="WRJ3205" s="14"/>
      <c r="WRK3205" s="14"/>
      <c r="WRL3205" s="14"/>
      <c r="WRM3205" s="14"/>
      <c r="WRN3205" s="14"/>
      <c r="WRO3205" s="14"/>
      <c r="WRP3205" s="14"/>
      <c r="WRQ3205" s="14"/>
      <c r="WRR3205" s="14"/>
      <c r="WRS3205" s="14"/>
      <c r="WRT3205" s="14"/>
      <c r="WRU3205" s="14"/>
      <c r="WRV3205" s="14"/>
      <c r="WRW3205" s="14"/>
      <c r="WRX3205" s="14"/>
      <c r="WRY3205" s="14"/>
      <c r="WRZ3205" s="14"/>
      <c r="WSA3205" s="14"/>
      <c r="WSB3205" s="14"/>
      <c r="WSC3205" s="14"/>
      <c r="WSD3205" s="14"/>
      <c r="WSE3205" s="14"/>
      <c r="WSF3205" s="14"/>
      <c r="WSG3205" s="14"/>
      <c r="WSH3205" s="14"/>
      <c r="WSI3205" s="14"/>
      <c r="WSJ3205" s="14"/>
      <c r="WSK3205" s="14"/>
      <c r="WSL3205" s="14"/>
      <c r="WSM3205" s="14"/>
      <c r="WSN3205" s="14"/>
      <c r="WSO3205" s="14"/>
      <c r="WSP3205" s="14"/>
      <c r="WSQ3205" s="14"/>
      <c r="WSR3205" s="14"/>
      <c r="WSS3205" s="14"/>
      <c r="WST3205" s="14"/>
      <c r="WSU3205" s="14"/>
      <c r="WSV3205" s="14"/>
      <c r="WSW3205" s="14"/>
      <c r="WSX3205" s="14"/>
      <c r="WSY3205" s="14"/>
      <c r="WSZ3205" s="14"/>
      <c r="WTA3205" s="14"/>
      <c r="WTB3205" s="14"/>
      <c r="WTC3205" s="14"/>
      <c r="WTD3205" s="14"/>
      <c r="WTE3205" s="14"/>
      <c r="WTF3205" s="14"/>
      <c r="WTG3205" s="14"/>
      <c r="WTH3205" s="14"/>
      <c r="WTI3205" s="14"/>
      <c r="WTJ3205" s="14"/>
      <c r="WTK3205" s="14"/>
      <c r="WTL3205" s="14"/>
      <c r="WTM3205" s="14"/>
      <c r="WTN3205" s="14"/>
      <c r="WTO3205" s="14"/>
      <c r="WTP3205" s="14"/>
      <c r="WTQ3205" s="14"/>
      <c r="WTR3205" s="14"/>
      <c r="WTS3205" s="14"/>
      <c r="WTT3205" s="14"/>
      <c r="WTU3205" s="14"/>
      <c r="WTV3205" s="14"/>
      <c r="WTW3205" s="14"/>
      <c r="WTX3205" s="14"/>
      <c r="WTY3205" s="14"/>
      <c r="WTZ3205" s="14"/>
      <c r="WUA3205" s="14"/>
      <c r="WUB3205" s="14"/>
      <c r="WUC3205" s="14"/>
      <c r="WUD3205" s="14"/>
      <c r="WUE3205" s="14"/>
      <c r="WUF3205" s="14"/>
      <c r="WUG3205" s="14"/>
      <c r="WUH3205" s="14"/>
      <c r="WUI3205" s="14"/>
      <c r="WUJ3205" s="14"/>
      <c r="WUK3205" s="14"/>
      <c r="WUL3205" s="14"/>
      <c r="WUM3205" s="14"/>
      <c r="WUN3205" s="14"/>
      <c r="WUO3205" s="14"/>
      <c r="WUP3205" s="14"/>
      <c r="WUQ3205" s="14"/>
      <c r="WUR3205" s="14"/>
      <c r="WUS3205" s="14"/>
      <c r="WUT3205" s="14"/>
      <c r="WUU3205" s="14"/>
      <c r="WUV3205" s="14"/>
      <c r="WUW3205" s="14"/>
      <c r="WUX3205" s="14"/>
      <c r="WUY3205" s="14"/>
      <c r="WUZ3205" s="14"/>
      <c r="WVA3205" s="14"/>
      <c r="WVB3205" s="14"/>
      <c r="WVC3205" s="14"/>
      <c r="WVD3205" s="14"/>
      <c r="WVE3205" s="14"/>
      <c r="WVF3205" s="14"/>
      <c r="WVG3205" s="14"/>
      <c r="WVH3205" s="14"/>
      <c r="WVI3205" s="14"/>
      <c r="WVJ3205" s="14"/>
      <c r="WVK3205" s="14"/>
      <c r="WVL3205" s="14"/>
      <c r="WVM3205" s="14"/>
      <c r="WVN3205" s="14"/>
      <c r="WVO3205" s="14"/>
      <c r="WVP3205" s="14"/>
      <c r="WVQ3205" s="14"/>
      <c r="WVR3205" s="14"/>
      <c r="WVS3205" s="14"/>
      <c r="WVT3205" s="14"/>
      <c r="WVU3205" s="14"/>
      <c r="WVV3205" s="14"/>
      <c r="WVW3205" s="14"/>
      <c r="WVX3205" s="14"/>
      <c r="WVY3205" s="14"/>
      <c r="WVZ3205" s="14"/>
      <c r="WWA3205" s="14"/>
      <c r="WWB3205" s="14"/>
      <c r="WWC3205" s="14"/>
      <c r="WWD3205" s="14"/>
      <c r="WWE3205" s="14"/>
      <c r="WWF3205" s="14"/>
      <c r="WWG3205" s="14"/>
      <c r="WWH3205" s="14"/>
      <c r="WWI3205" s="14"/>
      <c r="WWJ3205" s="14"/>
      <c r="WWK3205" s="14"/>
      <c r="WWL3205" s="14"/>
      <c r="WWM3205" s="14"/>
      <c r="WWN3205" s="14"/>
      <c r="WWO3205" s="14"/>
      <c r="WWP3205" s="14"/>
      <c r="WWQ3205" s="14"/>
      <c r="WWR3205" s="14"/>
      <c r="WWS3205" s="14"/>
      <c r="WWT3205" s="14"/>
      <c r="WWU3205" s="14"/>
      <c r="WWV3205" s="14"/>
      <c r="WWW3205" s="14"/>
      <c r="WWX3205" s="14"/>
      <c r="WWY3205" s="14"/>
      <c r="WWZ3205" s="14"/>
      <c r="WXA3205" s="14"/>
      <c r="WXB3205" s="14"/>
      <c r="WXC3205" s="14"/>
      <c r="WXD3205" s="14"/>
      <c r="WXE3205" s="14"/>
      <c r="WXF3205" s="14"/>
      <c r="WXG3205" s="14"/>
      <c r="WXH3205" s="14"/>
      <c r="WXI3205" s="14"/>
      <c r="WXJ3205" s="14"/>
      <c r="WXK3205" s="14"/>
      <c r="WXL3205" s="14"/>
      <c r="WXM3205" s="14"/>
      <c r="WXN3205" s="14"/>
      <c r="WXO3205" s="14"/>
      <c r="WXP3205" s="14"/>
      <c r="WXQ3205" s="14"/>
      <c r="WXR3205" s="14"/>
      <c r="WXS3205" s="14"/>
      <c r="WXT3205" s="14"/>
      <c r="WXU3205" s="14"/>
      <c r="WXV3205" s="14"/>
      <c r="WXW3205" s="14"/>
      <c r="WXX3205" s="14"/>
      <c r="WXY3205" s="14"/>
      <c r="WXZ3205" s="14"/>
      <c r="WYA3205" s="14"/>
      <c r="WYB3205" s="14"/>
      <c r="WYC3205" s="14"/>
      <c r="WYD3205" s="14"/>
      <c r="WYE3205" s="14"/>
      <c r="WYF3205" s="14"/>
      <c r="WYG3205" s="14"/>
      <c r="WYH3205" s="14"/>
      <c r="WYI3205" s="14"/>
      <c r="WYJ3205" s="14"/>
      <c r="WYK3205" s="14"/>
      <c r="WYL3205" s="14"/>
      <c r="WYM3205" s="14"/>
      <c r="WYN3205" s="14"/>
      <c r="WYO3205" s="14"/>
      <c r="WYP3205" s="14"/>
      <c r="WYQ3205" s="14"/>
      <c r="WYR3205" s="14"/>
      <c r="WYS3205" s="14"/>
      <c r="WYT3205" s="14"/>
      <c r="WYU3205" s="14"/>
      <c r="WYV3205" s="14"/>
      <c r="WYW3205" s="14"/>
      <c r="WYX3205" s="14"/>
      <c r="WYY3205" s="14"/>
      <c r="WYZ3205" s="14"/>
      <c r="WZA3205" s="14"/>
      <c r="WZB3205" s="14"/>
      <c r="WZC3205" s="14"/>
      <c r="WZD3205" s="14"/>
      <c r="WZE3205" s="14"/>
      <c r="WZF3205" s="14"/>
      <c r="WZG3205" s="14"/>
      <c r="WZH3205" s="14"/>
      <c r="WZI3205" s="14"/>
      <c r="WZJ3205" s="14"/>
      <c r="WZK3205" s="14"/>
      <c r="WZL3205" s="14"/>
      <c r="WZM3205" s="14"/>
      <c r="WZN3205" s="14"/>
      <c r="WZO3205" s="14"/>
      <c r="WZP3205" s="14"/>
      <c r="WZQ3205" s="14"/>
      <c r="WZR3205" s="14"/>
      <c r="WZS3205" s="14"/>
      <c r="WZT3205" s="14"/>
      <c r="WZU3205" s="14"/>
      <c r="WZV3205" s="14"/>
      <c r="WZW3205" s="14"/>
      <c r="WZX3205" s="14"/>
      <c r="WZY3205" s="14"/>
      <c r="WZZ3205" s="14"/>
      <c r="XAA3205" s="14"/>
      <c r="XAB3205" s="14"/>
      <c r="XAC3205" s="14"/>
      <c r="XAD3205" s="14"/>
      <c r="XAE3205" s="14"/>
      <c r="XAF3205" s="14"/>
      <c r="XAG3205" s="14"/>
      <c r="XAH3205" s="14"/>
      <c r="XAI3205" s="14"/>
      <c r="XAJ3205" s="14"/>
      <c r="XAK3205" s="14"/>
      <c r="XAL3205" s="14"/>
      <c r="XAM3205" s="14"/>
      <c r="XAN3205" s="14"/>
      <c r="XAO3205" s="14"/>
      <c r="XAP3205" s="14"/>
      <c r="XAQ3205" s="14"/>
      <c r="XAR3205" s="14"/>
      <c r="XAS3205" s="14"/>
      <c r="XAT3205" s="14"/>
      <c r="XAU3205" s="14"/>
      <c r="XAV3205" s="14"/>
      <c r="XAW3205" s="14"/>
      <c r="XAX3205" s="14"/>
      <c r="XAY3205" s="14"/>
      <c r="XAZ3205" s="14"/>
      <c r="XBA3205" s="14"/>
      <c r="XBB3205" s="14"/>
      <c r="XBC3205" s="14"/>
      <c r="XBD3205" s="14"/>
      <c r="XBE3205" s="14"/>
      <c r="XBF3205" s="14"/>
      <c r="XBG3205" s="14"/>
      <c r="XBH3205" s="14"/>
      <c r="XBI3205" s="14"/>
      <c r="XBJ3205" s="14"/>
      <c r="XBK3205" s="14"/>
      <c r="XBL3205" s="14"/>
      <c r="XBM3205" s="14"/>
      <c r="XBN3205" s="14"/>
      <c r="XBO3205" s="14"/>
      <c r="XBP3205" s="14"/>
      <c r="XBQ3205" s="14"/>
      <c r="XBR3205" s="14"/>
      <c r="XBS3205" s="14"/>
      <c r="XBT3205" s="14"/>
      <c r="XBU3205" s="14"/>
      <c r="XBV3205" s="14"/>
      <c r="XBW3205" s="14"/>
      <c r="XBX3205" s="14"/>
      <c r="XBY3205" s="14"/>
      <c r="XBZ3205" s="14"/>
      <c r="XCA3205" s="14"/>
      <c r="XCB3205" s="14"/>
      <c r="XCC3205" s="14"/>
      <c r="XCD3205" s="14"/>
      <c r="XCE3205" s="14"/>
      <c r="XCF3205" s="14"/>
      <c r="XCG3205" s="14"/>
      <c r="XCH3205" s="14"/>
      <c r="XCI3205" s="14"/>
      <c r="XCJ3205" s="14"/>
      <c r="XCK3205" s="14"/>
      <c r="XCL3205" s="14"/>
      <c r="XCM3205" s="14"/>
      <c r="XCN3205" s="14"/>
      <c r="XCO3205" s="14"/>
      <c r="XCP3205" s="14"/>
      <c r="XCQ3205" s="14"/>
      <c r="XCR3205" s="14"/>
      <c r="XCS3205" s="14"/>
      <c r="XCT3205" s="14"/>
      <c r="XCU3205" s="14"/>
      <c r="XCV3205" s="14"/>
      <c r="XCW3205" s="14"/>
      <c r="XCX3205" s="14"/>
      <c r="XCY3205" s="14"/>
      <c r="XCZ3205" s="14"/>
      <c r="XDA3205" s="14"/>
      <c r="XDB3205" s="14"/>
      <c r="XDC3205" s="14"/>
      <c r="XDD3205" s="14"/>
      <c r="XDE3205" s="14"/>
      <c r="XDF3205" s="14"/>
      <c r="XDG3205" s="14"/>
      <c r="XDH3205" s="14"/>
      <c r="XDI3205" s="14"/>
      <c r="XDJ3205" s="14"/>
      <c r="XDK3205" s="14"/>
      <c r="XDL3205" s="14"/>
      <c r="XDM3205" s="14"/>
      <c r="XDN3205" s="14"/>
      <c r="XDO3205" s="14"/>
      <c r="XDP3205" s="14"/>
      <c r="XDQ3205" s="14"/>
      <c r="XDR3205" s="14"/>
      <c r="XDS3205" s="14"/>
      <c r="XDT3205" s="14"/>
      <c r="XDU3205" s="14"/>
      <c r="XDV3205" s="14"/>
      <c r="XDW3205" s="14"/>
      <c r="XDX3205" s="14"/>
      <c r="XDY3205" s="14"/>
      <c r="XDZ3205" s="14"/>
      <c r="XEA3205" s="14"/>
      <c r="XEB3205" s="14"/>
      <c r="XEC3205" s="14"/>
      <c r="XED3205" s="14"/>
      <c r="XEE3205" s="14"/>
      <c r="XEF3205" s="14"/>
      <c r="XEG3205" s="14"/>
      <c r="XEH3205" s="14"/>
      <c r="XEI3205" s="14"/>
      <c r="XEJ3205" s="14"/>
      <c r="XEK3205" s="14"/>
      <c r="XEL3205" s="14"/>
      <c r="XEM3205" s="14"/>
      <c r="XEN3205" s="14"/>
      <c r="XEO3205" s="14"/>
      <c r="XEP3205" s="14"/>
      <c r="XEQ3205" s="14"/>
      <c r="XER3205" s="14"/>
      <c r="XES3205" s="14"/>
      <c r="XET3205" s="14"/>
      <c r="XEU3205" s="14"/>
      <c r="XEV3205" s="14"/>
      <c r="XEW3205" s="14"/>
      <c r="XEX3205" s="14"/>
      <c r="XEY3205" s="14"/>
      <c r="XEZ3205" s="14"/>
      <c r="XFA3205" s="14"/>
      <c r="XFB3205" s="14"/>
    </row>
    <row r="3206" spans="1:16382" ht="23.25" customHeight="1" x14ac:dyDescent="0.25">
      <c r="A3206" s="68" t="str">
        <f t="shared" ref="A3206:A3209" si="759">AM3206</f>
        <v>3097.</v>
      </c>
      <c r="B3206" s="68">
        <v>4807</v>
      </c>
      <c r="C3206" s="202" t="s">
        <v>3103</v>
      </c>
      <c r="D3206" s="68">
        <v>1973</v>
      </c>
      <c r="E3206" s="111" t="s">
        <v>2932</v>
      </c>
      <c r="F3206" s="68" t="s">
        <v>2934</v>
      </c>
      <c r="G3206" s="25">
        <v>5</v>
      </c>
      <c r="H3206" s="25">
        <v>4</v>
      </c>
      <c r="I3206" s="144">
        <v>3260.7</v>
      </c>
      <c r="J3206" s="144">
        <v>3215.3</v>
      </c>
      <c r="K3206" s="144">
        <v>3215.3</v>
      </c>
      <c r="L3206" s="30">
        <v>163</v>
      </c>
      <c r="M3206" s="179">
        <f>R3206+T3206+V3206+X3206+Z3206+AB3206+AE3206+AF3206</f>
        <v>1177692</v>
      </c>
      <c r="N3206" s="144"/>
      <c r="O3206" s="142"/>
      <c r="P3206" s="144"/>
      <c r="Q3206" s="144">
        <f>M3206</f>
        <v>1177692</v>
      </c>
      <c r="R3206" s="144">
        <v>1177692</v>
      </c>
      <c r="S3206" s="30"/>
      <c r="T3206" s="144"/>
      <c r="U3206" s="144"/>
      <c r="V3206" s="144"/>
      <c r="W3206" s="144"/>
      <c r="X3206" s="144"/>
      <c r="Y3206" s="144"/>
      <c r="Z3206" s="144"/>
      <c r="AA3206" s="144"/>
      <c r="AB3206" s="144"/>
      <c r="AC3206" s="144"/>
      <c r="AD3206" s="144"/>
      <c r="AE3206" s="144"/>
      <c r="AF3206" s="144"/>
      <c r="AG3206" s="324">
        <v>2025</v>
      </c>
      <c r="AH3206" s="128"/>
      <c r="AI3206" s="134"/>
      <c r="AJ3206" s="134"/>
      <c r="AK3206" s="141">
        <f t="shared" si="746"/>
        <v>3097</v>
      </c>
      <c r="AL3206" s="35" t="s">
        <v>153</v>
      </c>
      <c r="AM3206" s="141" t="str">
        <f t="shared" si="749"/>
        <v>3097.</v>
      </c>
      <c r="AN3206" s="147"/>
      <c r="AO3206" s="276"/>
      <c r="AP3206" s="16"/>
      <c r="AQ3206" s="14"/>
      <c r="AR3206" s="14"/>
      <c r="AS3206" s="14"/>
      <c r="AT3206" s="14"/>
      <c r="AU3206" s="14"/>
      <c r="AV3206" s="14"/>
      <c r="AW3206" s="14"/>
      <c r="AX3206" s="14"/>
      <c r="AY3206" s="14"/>
      <c r="AZ3206" s="14"/>
      <c r="BA3206" s="14"/>
      <c r="BB3206" s="14"/>
      <c r="BC3206" s="14"/>
      <c r="BD3206" s="14"/>
      <c r="BE3206" s="14"/>
      <c r="BF3206" s="14"/>
      <c r="BG3206" s="14"/>
      <c r="BH3206" s="14"/>
      <c r="BI3206" s="14"/>
      <c r="BJ3206" s="14"/>
      <c r="BK3206" s="14"/>
      <c r="BL3206" s="14"/>
      <c r="BM3206" s="14"/>
      <c r="BN3206" s="14"/>
      <c r="BO3206" s="14"/>
      <c r="BP3206" s="14"/>
      <c r="BQ3206" s="14"/>
      <c r="BR3206" s="14"/>
      <c r="BS3206" s="14"/>
      <c r="BT3206" s="14"/>
      <c r="BU3206" s="14"/>
      <c r="BV3206" s="14"/>
      <c r="BW3206" s="14"/>
      <c r="BX3206" s="14"/>
      <c r="BY3206" s="14"/>
      <c r="BZ3206" s="14"/>
      <c r="CA3206" s="14"/>
      <c r="CB3206" s="14"/>
      <c r="CC3206" s="14"/>
      <c r="CD3206" s="14"/>
      <c r="CE3206" s="14"/>
      <c r="CF3206" s="14"/>
      <c r="CG3206" s="14"/>
      <c r="CH3206" s="14"/>
      <c r="CI3206" s="14"/>
      <c r="CJ3206" s="14"/>
      <c r="CK3206" s="14"/>
      <c r="CL3206" s="14"/>
      <c r="CM3206" s="14"/>
      <c r="CN3206" s="14"/>
      <c r="CO3206" s="14"/>
      <c r="CP3206" s="14"/>
      <c r="CQ3206" s="14"/>
      <c r="CR3206" s="14"/>
      <c r="CS3206" s="14"/>
      <c r="CT3206" s="14"/>
      <c r="CU3206" s="14"/>
      <c r="CV3206" s="14"/>
      <c r="CW3206" s="14"/>
      <c r="CX3206" s="14"/>
      <c r="CY3206" s="14"/>
      <c r="CZ3206" s="14"/>
      <c r="DA3206" s="14"/>
      <c r="DB3206" s="14"/>
      <c r="DC3206" s="14"/>
      <c r="DD3206" s="14"/>
      <c r="DE3206" s="14"/>
      <c r="DF3206" s="14"/>
      <c r="DG3206" s="14"/>
      <c r="DH3206" s="14"/>
      <c r="DI3206" s="14"/>
      <c r="DJ3206" s="14"/>
      <c r="DK3206" s="14"/>
      <c r="DL3206" s="14"/>
      <c r="DM3206" s="14"/>
      <c r="DN3206" s="14"/>
      <c r="DO3206" s="14"/>
      <c r="DP3206" s="14"/>
      <c r="DQ3206" s="14"/>
      <c r="DR3206" s="14"/>
      <c r="DS3206" s="14"/>
      <c r="DT3206" s="14"/>
      <c r="DU3206" s="14"/>
      <c r="DV3206" s="14"/>
      <c r="DW3206" s="14"/>
      <c r="DX3206" s="14"/>
      <c r="DY3206" s="14"/>
      <c r="DZ3206" s="14"/>
      <c r="EA3206" s="14"/>
      <c r="EB3206" s="14"/>
      <c r="EC3206" s="14"/>
      <c r="ED3206" s="14"/>
      <c r="EE3206" s="14"/>
      <c r="EF3206" s="14"/>
      <c r="EG3206" s="14"/>
      <c r="EH3206" s="14"/>
      <c r="EI3206" s="14"/>
      <c r="EJ3206" s="14"/>
      <c r="EK3206" s="14"/>
      <c r="EL3206" s="14"/>
      <c r="EM3206" s="14"/>
      <c r="EN3206" s="14"/>
      <c r="EO3206" s="14"/>
      <c r="EP3206" s="14"/>
      <c r="EQ3206" s="14"/>
      <c r="ER3206" s="14"/>
      <c r="ES3206" s="14"/>
      <c r="ET3206" s="14"/>
      <c r="EU3206" s="14"/>
      <c r="EV3206" s="14"/>
      <c r="EW3206" s="14"/>
      <c r="EX3206" s="14"/>
      <c r="EY3206" s="14"/>
      <c r="EZ3206" s="14"/>
      <c r="FA3206" s="14"/>
      <c r="FB3206" s="14"/>
      <c r="FC3206" s="14"/>
      <c r="FD3206" s="14"/>
      <c r="FE3206" s="14"/>
      <c r="FF3206" s="14"/>
      <c r="FG3206" s="14"/>
      <c r="FH3206" s="14"/>
      <c r="FI3206" s="14"/>
      <c r="FJ3206" s="14"/>
      <c r="FK3206" s="14"/>
      <c r="FL3206" s="14"/>
      <c r="FM3206" s="14"/>
      <c r="FN3206" s="14"/>
      <c r="FO3206" s="14"/>
      <c r="FP3206" s="14"/>
      <c r="FQ3206" s="14"/>
      <c r="FR3206" s="14"/>
      <c r="FS3206" s="14"/>
      <c r="FT3206" s="14"/>
      <c r="FU3206" s="14"/>
      <c r="FV3206" s="14"/>
      <c r="FW3206" s="14"/>
      <c r="FX3206" s="14"/>
      <c r="FY3206" s="14"/>
      <c r="FZ3206" s="14"/>
      <c r="GA3206" s="14"/>
      <c r="GB3206" s="14"/>
      <c r="GC3206" s="14"/>
      <c r="GD3206" s="14"/>
      <c r="GE3206" s="14"/>
      <c r="GF3206" s="14"/>
      <c r="GG3206" s="14"/>
      <c r="GH3206" s="14"/>
      <c r="GI3206" s="14"/>
      <c r="GJ3206" s="14"/>
      <c r="GK3206" s="14"/>
      <c r="GL3206" s="14"/>
      <c r="GM3206" s="14"/>
      <c r="GN3206" s="14"/>
      <c r="GO3206" s="14"/>
      <c r="GP3206" s="14"/>
      <c r="GQ3206" s="14"/>
      <c r="GR3206" s="14"/>
      <c r="GS3206" s="14"/>
      <c r="GT3206" s="14"/>
      <c r="GU3206" s="14"/>
      <c r="GV3206" s="14"/>
      <c r="GW3206" s="14"/>
      <c r="GX3206" s="14"/>
      <c r="GY3206" s="14"/>
      <c r="GZ3206" s="14"/>
      <c r="HA3206" s="14"/>
      <c r="HB3206" s="14"/>
      <c r="HC3206" s="14"/>
      <c r="HD3206" s="14"/>
      <c r="HE3206" s="14"/>
      <c r="HF3206" s="14"/>
      <c r="HG3206" s="14"/>
      <c r="HH3206" s="14"/>
      <c r="HI3206" s="14"/>
      <c r="HJ3206" s="14"/>
      <c r="HK3206" s="14"/>
      <c r="HL3206" s="14"/>
      <c r="HM3206" s="14"/>
      <c r="HN3206" s="14"/>
      <c r="HO3206" s="14"/>
      <c r="HP3206" s="14"/>
      <c r="HQ3206" s="14"/>
      <c r="HR3206" s="14"/>
      <c r="HS3206" s="14"/>
      <c r="HT3206" s="14"/>
      <c r="HU3206" s="14"/>
      <c r="HV3206" s="14"/>
      <c r="HW3206" s="14"/>
      <c r="HX3206" s="14"/>
      <c r="HY3206" s="14"/>
      <c r="HZ3206" s="14"/>
      <c r="IA3206" s="14"/>
      <c r="IB3206" s="14"/>
      <c r="IC3206" s="14"/>
      <c r="ID3206" s="14"/>
      <c r="IE3206" s="14"/>
      <c r="IF3206" s="14"/>
      <c r="IG3206" s="14"/>
      <c r="IH3206" s="14"/>
      <c r="II3206" s="14"/>
      <c r="IJ3206" s="14"/>
      <c r="IK3206" s="14"/>
      <c r="IL3206" s="14"/>
      <c r="IM3206" s="14"/>
      <c r="IN3206" s="14"/>
      <c r="IO3206" s="14"/>
      <c r="IP3206" s="14"/>
      <c r="IQ3206" s="14"/>
      <c r="IR3206" s="14"/>
      <c r="IS3206" s="14"/>
      <c r="IT3206" s="14"/>
      <c r="IU3206" s="14"/>
      <c r="IV3206" s="14"/>
      <c r="IW3206" s="14"/>
      <c r="IX3206" s="14"/>
      <c r="IY3206" s="14"/>
      <c r="IZ3206" s="14"/>
      <c r="JA3206" s="14"/>
      <c r="JB3206" s="14"/>
      <c r="JC3206" s="14"/>
      <c r="JD3206" s="14"/>
      <c r="JE3206" s="14"/>
      <c r="JF3206" s="14"/>
      <c r="JG3206" s="14"/>
      <c r="JH3206" s="14"/>
      <c r="JI3206" s="14"/>
      <c r="JJ3206" s="14"/>
      <c r="JK3206" s="14"/>
      <c r="JL3206" s="14"/>
      <c r="JM3206" s="14"/>
      <c r="JN3206" s="14"/>
      <c r="JO3206" s="14"/>
      <c r="JP3206" s="14"/>
      <c r="JQ3206" s="14"/>
      <c r="JR3206" s="14"/>
      <c r="JS3206" s="14"/>
      <c r="JT3206" s="14"/>
      <c r="JU3206" s="14"/>
      <c r="JV3206" s="14"/>
      <c r="JW3206" s="14"/>
      <c r="JX3206" s="14"/>
      <c r="JY3206" s="14"/>
      <c r="JZ3206" s="14"/>
      <c r="KA3206" s="14"/>
      <c r="KB3206" s="14"/>
      <c r="KC3206" s="14"/>
      <c r="KD3206" s="14"/>
      <c r="KE3206" s="14"/>
      <c r="KF3206" s="14"/>
      <c r="KG3206" s="14"/>
      <c r="KH3206" s="14"/>
      <c r="KI3206" s="14"/>
      <c r="KJ3206" s="14"/>
      <c r="KK3206" s="14"/>
      <c r="KL3206" s="14"/>
      <c r="KM3206" s="14"/>
      <c r="KN3206" s="14"/>
      <c r="KO3206" s="14"/>
      <c r="KP3206" s="14"/>
      <c r="KQ3206" s="14"/>
      <c r="KR3206" s="14"/>
      <c r="KS3206" s="14"/>
      <c r="KT3206" s="14"/>
      <c r="KU3206" s="14"/>
      <c r="KV3206" s="14"/>
      <c r="KW3206" s="14"/>
      <c r="KX3206" s="14"/>
      <c r="KY3206" s="14"/>
      <c r="KZ3206" s="14"/>
      <c r="LA3206" s="14"/>
      <c r="LB3206" s="14"/>
      <c r="LC3206" s="14"/>
      <c r="LD3206" s="14"/>
      <c r="LE3206" s="14"/>
      <c r="LF3206" s="14"/>
      <c r="LG3206" s="14"/>
      <c r="LH3206" s="14"/>
      <c r="LI3206" s="14"/>
      <c r="LJ3206" s="14"/>
      <c r="LK3206" s="14"/>
      <c r="LL3206" s="14"/>
      <c r="LM3206" s="14"/>
      <c r="LN3206" s="14"/>
      <c r="LO3206" s="14"/>
      <c r="LP3206" s="14"/>
      <c r="LQ3206" s="14"/>
      <c r="LR3206" s="14"/>
      <c r="LS3206" s="14"/>
      <c r="LT3206" s="14"/>
      <c r="LU3206" s="14"/>
      <c r="LV3206" s="14"/>
      <c r="LW3206" s="14"/>
      <c r="LX3206" s="14"/>
      <c r="LY3206" s="14"/>
      <c r="LZ3206" s="14"/>
      <c r="MA3206" s="14"/>
      <c r="MB3206" s="14"/>
      <c r="MC3206" s="14"/>
      <c r="MD3206" s="14"/>
      <c r="ME3206" s="14"/>
      <c r="MF3206" s="14"/>
      <c r="MG3206" s="14"/>
      <c r="MH3206" s="14"/>
      <c r="MI3206" s="14"/>
      <c r="MJ3206" s="14"/>
      <c r="MK3206" s="14"/>
      <c r="ML3206" s="14"/>
      <c r="MM3206" s="14"/>
      <c r="MN3206" s="14"/>
      <c r="MO3206" s="14"/>
      <c r="MP3206" s="14"/>
      <c r="MQ3206" s="14"/>
      <c r="MR3206" s="14"/>
      <c r="MS3206" s="14"/>
      <c r="MT3206" s="14"/>
      <c r="MU3206" s="14"/>
      <c r="MV3206" s="14"/>
      <c r="MW3206" s="14"/>
      <c r="MX3206" s="14"/>
      <c r="MY3206" s="14"/>
      <c r="MZ3206" s="14"/>
      <c r="NA3206" s="14"/>
      <c r="NB3206" s="14"/>
      <c r="NC3206" s="14"/>
      <c r="ND3206" s="14"/>
      <c r="NE3206" s="14"/>
      <c r="NF3206" s="14"/>
      <c r="NG3206" s="14"/>
      <c r="NH3206" s="14"/>
      <c r="NI3206" s="14"/>
      <c r="NJ3206" s="14"/>
      <c r="NK3206" s="14"/>
      <c r="NL3206" s="14"/>
      <c r="NM3206" s="14"/>
      <c r="NN3206" s="14"/>
      <c r="NO3206" s="14"/>
      <c r="NP3206" s="14"/>
      <c r="NQ3206" s="14"/>
      <c r="NR3206" s="14"/>
      <c r="NS3206" s="14"/>
      <c r="NT3206" s="14"/>
      <c r="NU3206" s="14"/>
      <c r="NV3206" s="14"/>
      <c r="NW3206" s="14"/>
      <c r="NX3206" s="14"/>
      <c r="NY3206" s="14"/>
      <c r="NZ3206" s="14"/>
      <c r="OA3206" s="14"/>
      <c r="OB3206" s="14"/>
      <c r="OC3206" s="14"/>
      <c r="OD3206" s="14"/>
      <c r="OE3206" s="14"/>
      <c r="OF3206" s="14"/>
      <c r="OG3206" s="14"/>
      <c r="OH3206" s="14"/>
      <c r="OI3206" s="14"/>
      <c r="OJ3206" s="14"/>
      <c r="OK3206" s="14"/>
      <c r="OL3206" s="14"/>
      <c r="OM3206" s="14"/>
      <c r="ON3206" s="14"/>
      <c r="OO3206" s="14"/>
      <c r="OP3206" s="14"/>
      <c r="OQ3206" s="14"/>
      <c r="OR3206" s="14"/>
      <c r="OS3206" s="14"/>
      <c r="OT3206" s="14"/>
      <c r="OU3206" s="14"/>
      <c r="OV3206" s="14"/>
      <c r="OW3206" s="14"/>
      <c r="OX3206" s="14"/>
      <c r="OY3206" s="14"/>
      <c r="OZ3206" s="14"/>
      <c r="PA3206" s="14"/>
      <c r="PB3206" s="14"/>
      <c r="PC3206" s="14"/>
      <c r="PD3206" s="14"/>
      <c r="PE3206" s="14"/>
      <c r="PF3206" s="14"/>
      <c r="PG3206" s="14"/>
      <c r="PH3206" s="14"/>
      <c r="PI3206" s="14"/>
      <c r="PJ3206" s="14"/>
      <c r="PK3206" s="14"/>
      <c r="PL3206" s="14"/>
      <c r="PM3206" s="14"/>
      <c r="PN3206" s="14"/>
      <c r="PO3206" s="14"/>
      <c r="PP3206" s="14"/>
      <c r="PQ3206" s="14"/>
      <c r="PR3206" s="14"/>
      <c r="PS3206" s="14"/>
      <c r="PT3206" s="14"/>
      <c r="PU3206" s="14"/>
      <c r="PV3206" s="14"/>
      <c r="PW3206" s="14"/>
      <c r="PX3206" s="14"/>
      <c r="PY3206" s="14"/>
      <c r="PZ3206" s="14"/>
      <c r="QA3206" s="14"/>
      <c r="QB3206" s="14"/>
      <c r="QC3206" s="14"/>
      <c r="QD3206" s="14"/>
      <c r="QE3206" s="14"/>
      <c r="QF3206" s="14"/>
      <c r="QG3206" s="14"/>
      <c r="QH3206" s="14"/>
      <c r="QI3206" s="14"/>
      <c r="QJ3206" s="14"/>
      <c r="QK3206" s="14"/>
      <c r="QL3206" s="14"/>
      <c r="QM3206" s="14"/>
      <c r="QN3206" s="14"/>
      <c r="QO3206" s="14"/>
      <c r="QP3206" s="14"/>
      <c r="QQ3206" s="14"/>
      <c r="QR3206" s="14"/>
      <c r="QS3206" s="14"/>
      <c r="QT3206" s="14"/>
      <c r="QU3206" s="14"/>
      <c r="QV3206" s="14"/>
      <c r="QW3206" s="14"/>
      <c r="QX3206" s="14"/>
      <c r="QY3206" s="14"/>
      <c r="QZ3206" s="14"/>
      <c r="RA3206" s="14"/>
      <c r="RB3206" s="14"/>
      <c r="RC3206" s="14"/>
      <c r="RD3206" s="14"/>
      <c r="RE3206" s="14"/>
      <c r="RF3206" s="14"/>
      <c r="RG3206" s="14"/>
      <c r="RH3206" s="14"/>
      <c r="RI3206" s="14"/>
      <c r="RJ3206" s="14"/>
      <c r="RK3206" s="14"/>
      <c r="RL3206" s="14"/>
      <c r="RM3206" s="14"/>
      <c r="RN3206" s="14"/>
      <c r="RO3206" s="14"/>
      <c r="RP3206" s="14"/>
      <c r="RQ3206" s="14"/>
      <c r="RR3206" s="14"/>
      <c r="RS3206" s="14"/>
      <c r="RT3206" s="14"/>
      <c r="RU3206" s="14"/>
      <c r="RV3206" s="14"/>
      <c r="RW3206" s="14"/>
      <c r="RX3206" s="14"/>
      <c r="RY3206" s="14"/>
      <c r="RZ3206" s="14"/>
      <c r="SA3206" s="14"/>
      <c r="SB3206" s="14"/>
      <c r="SC3206" s="14"/>
      <c r="SD3206" s="14"/>
      <c r="SE3206" s="14"/>
      <c r="SF3206" s="14"/>
      <c r="SG3206" s="14"/>
      <c r="SH3206" s="14"/>
      <c r="SI3206" s="14"/>
      <c r="SJ3206" s="14"/>
      <c r="SK3206" s="14"/>
      <c r="SL3206" s="14"/>
      <c r="SM3206" s="14"/>
      <c r="SN3206" s="14"/>
      <c r="SO3206" s="14"/>
      <c r="SP3206" s="14"/>
      <c r="SQ3206" s="14"/>
      <c r="SR3206" s="14"/>
      <c r="SS3206" s="14"/>
      <c r="ST3206" s="14"/>
      <c r="SU3206" s="14"/>
      <c r="SV3206" s="14"/>
      <c r="SW3206" s="14"/>
      <c r="SX3206" s="14"/>
      <c r="SY3206" s="14"/>
      <c r="SZ3206" s="14"/>
      <c r="TA3206" s="14"/>
      <c r="TB3206" s="14"/>
      <c r="TC3206" s="14"/>
      <c r="TD3206" s="14"/>
      <c r="TE3206" s="14"/>
      <c r="TF3206" s="14"/>
      <c r="TG3206" s="14"/>
      <c r="TH3206" s="14"/>
      <c r="TI3206" s="14"/>
      <c r="TJ3206" s="14"/>
      <c r="TK3206" s="14"/>
      <c r="TL3206" s="14"/>
      <c r="TM3206" s="14"/>
      <c r="TN3206" s="14"/>
      <c r="TO3206" s="14"/>
      <c r="TP3206" s="14"/>
      <c r="TQ3206" s="14"/>
      <c r="TR3206" s="14"/>
      <c r="TS3206" s="14"/>
      <c r="TT3206" s="14"/>
      <c r="TU3206" s="14"/>
      <c r="TV3206" s="14"/>
      <c r="TW3206" s="14"/>
      <c r="TX3206" s="14"/>
      <c r="TY3206" s="14"/>
      <c r="TZ3206" s="14"/>
      <c r="UA3206" s="14"/>
      <c r="UB3206" s="14"/>
      <c r="UC3206" s="14"/>
      <c r="UD3206" s="14"/>
      <c r="UE3206" s="14"/>
      <c r="UF3206" s="14"/>
      <c r="UG3206" s="14"/>
      <c r="UH3206" s="14"/>
      <c r="UI3206" s="14"/>
      <c r="UJ3206" s="14"/>
      <c r="UK3206" s="14"/>
      <c r="UL3206" s="14"/>
      <c r="UM3206" s="14"/>
      <c r="UN3206" s="14"/>
      <c r="UO3206" s="14"/>
      <c r="UP3206" s="14"/>
      <c r="UQ3206" s="14"/>
      <c r="UR3206" s="14"/>
      <c r="US3206" s="14"/>
      <c r="UT3206" s="14"/>
      <c r="UU3206" s="14"/>
      <c r="UV3206" s="14"/>
      <c r="UW3206" s="14"/>
      <c r="UX3206" s="14"/>
      <c r="UY3206" s="14"/>
      <c r="UZ3206" s="14"/>
      <c r="VA3206" s="14"/>
      <c r="VB3206" s="14"/>
      <c r="VC3206" s="14"/>
      <c r="VD3206" s="14"/>
      <c r="VE3206" s="14"/>
      <c r="VF3206" s="14"/>
      <c r="VG3206" s="14"/>
      <c r="VH3206" s="14"/>
      <c r="VI3206" s="14"/>
      <c r="VJ3206" s="14"/>
      <c r="VK3206" s="14"/>
      <c r="VL3206" s="14"/>
      <c r="VM3206" s="14"/>
      <c r="VN3206" s="14"/>
      <c r="VO3206" s="14"/>
      <c r="VP3206" s="14"/>
      <c r="VQ3206" s="14"/>
      <c r="VR3206" s="14"/>
      <c r="VS3206" s="14"/>
      <c r="VT3206" s="14"/>
      <c r="VU3206" s="14"/>
      <c r="VV3206" s="14"/>
      <c r="VW3206" s="14"/>
      <c r="VX3206" s="14"/>
      <c r="VY3206" s="14"/>
      <c r="VZ3206" s="14"/>
      <c r="WA3206" s="14"/>
      <c r="WB3206" s="14"/>
      <c r="WC3206" s="14"/>
      <c r="WD3206" s="14"/>
      <c r="WE3206" s="14"/>
      <c r="WF3206" s="14"/>
      <c r="WG3206" s="14"/>
      <c r="WH3206" s="14"/>
      <c r="WI3206" s="14"/>
      <c r="WJ3206" s="14"/>
      <c r="WK3206" s="14"/>
      <c r="WL3206" s="14"/>
      <c r="WM3206" s="14"/>
      <c r="WN3206" s="14"/>
      <c r="WO3206" s="14"/>
      <c r="WP3206" s="14"/>
      <c r="WQ3206" s="14"/>
      <c r="WR3206" s="14"/>
      <c r="WS3206" s="14"/>
      <c r="WT3206" s="14"/>
      <c r="WU3206" s="14"/>
      <c r="WV3206" s="14"/>
      <c r="WW3206" s="14"/>
      <c r="WX3206" s="14"/>
      <c r="WY3206" s="14"/>
      <c r="WZ3206" s="14"/>
      <c r="XA3206" s="14"/>
      <c r="XB3206" s="14"/>
      <c r="XC3206" s="14"/>
      <c r="XD3206" s="14"/>
      <c r="XE3206" s="14"/>
      <c r="XF3206" s="14"/>
      <c r="XG3206" s="14"/>
      <c r="XH3206" s="14"/>
      <c r="XI3206" s="14"/>
      <c r="XJ3206" s="14"/>
      <c r="XK3206" s="14"/>
      <c r="XL3206" s="14"/>
      <c r="XM3206" s="14"/>
      <c r="XN3206" s="14"/>
      <c r="XO3206" s="14"/>
      <c r="XP3206" s="14"/>
      <c r="XQ3206" s="14"/>
      <c r="XR3206" s="14"/>
      <c r="XS3206" s="14"/>
      <c r="XT3206" s="14"/>
      <c r="XU3206" s="14"/>
      <c r="XV3206" s="14"/>
      <c r="XW3206" s="14"/>
      <c r="XX3206" s="14"/>
      <c r="XY3206" s="14"/>
      <c r="XZ3206" s="14"/>
      <c r="YA3206" s="14"/>
      <c r="YB3206" s="14"/>
      <c r="YC3206" s="14"/>
      <c r="YD3206" s="14"/>
      <c r="YE3206" s="14"/>
      <c r="YF3206" s="14"/>
      <c r="YG3206" s="14"/>
      <c r="YH3206" s="14"/>
      <c r="YI3206" s="14"/>
      <c r="YJ3206" s="14"/>
      <c r="YK3206" s="14"/>
      <c r="YL3206" s="14"/>
      <c r="YM3206" s="14"/>
      <c r="YN3206" s="14"/>
      <c r="YO3206" s="14"/>
      <c r="YP3206" s="14"/>
      <c r="YQ3206" s="14"/>
      <c r="YR3206" s="14"/>
      <c r="YS3206" s="14"/>
      <c r="YT3206" s="14"/>
      <c r="YU3206" s="14"/>
      <c r="YV3206" s="14"/>
      <c r="YW3206" s="14"/>
      <c r="YX3206" s="14"/>
      <c r="YY3206" s="14"/>
      <c r="YZ3206" s="14"/>
      <c r="ZA3206" s="14"/>
      <c r="ZB3206" s="14"/>
      <c r="ZC3206" s="14"/>
      <c r="ZD3206" s="14"/>
      <c r="ZE3206" s="14"/>
      <c r="ZF3206" s="14"/>
      <c r="ZG3206" s="14"/>
      <c r="ZH3206" s="14"/>
      <c r="ZI3206" s="14"/>
      <c r="ZJ3206" s="14"/>
      <c r="ZK3206" s="14"/>
      <c r="ZL3206" s="14"/>
      <c r="ZM3206" s="14"/>
      <c r="ZN3206" s="14"/>
      <c r="ZO3206" s="14"/>
      <c r="ZP3206" s="14"/>
      <c r="ZQ3206" s="14"/>
      <c r="ZR3206" s="14"/>
      <c r="ZS3206" s="14"/>
      <c r="ZT3206" s="14"/>
      <c r="ZU3206" s="14"/>
      <c r="ZV3206" s="14"/>
      <c r="ZW3206" s="14"/>
      <c r="ZX3206" s="14"/>
      <c r="ZY3206" s="14"/>
      <c r="ZZ3206" s="14"/>
      <c r="AAA3206" s="14"/>
      <c r="AAB3206" s="14"/>
      <c r="AAC3206" s="14"/>
      <c r="AAD3206" s="14"/>
      <c r="AAE3206" s="14"/>
      <c r="AAF3206" s="14"/>
      <c r="AAG3206" s="14"/>
      <c r="AAH3206" s="14"/>
      <c r="AAI3206" s="14"/>
      <c r="AAJ3206" s="14"/>
      <c r="AAK3206" s="14"/>
      <c r="AAL3206" s="14"/>
      <c r="AAM3206" s="14"/>
      <c r="AAN3206" s="14"/>
      <c r="AAO3206" s="14"/>
      <c r="AAP3206" s="14"/>
      <c r="AAQ3206" s="14"/>
      <c r="AAR3206" s="14"/>
      <c r="AAS3206" s="14"/>
      <c r="AAT3206" s="14"/>
      <c r="AAU3206" s="14"/>
      <c r="AAV3206" s="14"/>
      <c r="AAW3206" s="14"/>
      <c r="AAX3206" s="14"/>
      <c r="AAY3206" s="14"/>
      <c r="AAZ3206" s="14"/>
      <c r="ABA3206" s="14"/>
      <c r="ABB3206" s="14"/>
      <c r="ABC3206" s="14"/>
      <c r="ABD3206" s="14"/>
      <c r="ABE3206" s="14"/>
      <c r="ABF3206" s="14"/>
      <c r="ABG3206" s="14"/>
      <c r="ABH3206" s="14"/>
      <c r="ABI3206" s="14"/>
      <c r="ABJ3206" s="14"/>
      <c r="ABK3206" s="14"/>
      <c r="ABL3206" s="14"/>
      <c r="ABM3206" s="14"/>
      <c r="ABN3206" s="14"/>
      <c r="ABO3206" s="14"/>
      <c r="ABP3206" s="14"/>
      <c r="ABQ3206" s="14"/>
      <c r="ABR3206" s="14"/>
      <c r="ABS3206" s="14"/>
      <c r="ABT3206" s="14"/>
      <c r="ABU3206" s="14"/>
      <c r="ABV3206" s="14"/>
      <c r="ABW3206" s="14"/>
      <c r="ABX3206" s="14"/>
      <c r="ABY3206" s="14"/>
      <c r="ABZ3206" s="14"/>
      <c r="ACA3206" s="14"/>
      <c r="ACB3206" s="14"/>
      <c r="ACC3206" s="14"/>
      <c r="ACD3206" s="14"/>
      <c r="ACE3206" s="14"/>
      <c r="ACF3206" s="14"/>
      <c r="ACG3206" s="14"/>
      <c r="ACH3206" s="14"/>
      <c r="ACI3206" s="14"/>
      <c r="ACJ3206" s="14"/>
      <c r="ACK3206" s="14"/>
      <c r="ACL3206" s="14"/>
      <c r="ACM3206" s="14"/>
      <c r="ACN3206" s="14"/>
      <c r="ACO3206" s="14"/>
      <c r="ACP3206" s="14"/>
      <c r="ACQ3206" s="14"/>
      <c r="ACR3206" s="14"/>
      <c r="ACS3206" s="14"/>
      <c r="ACT3206" s="14"/>
      <c r="ACU3206" s="14"/>
      <c r="ACV3206" s="14"/>
      <c r="ACW3206" s="14"/>
      <c r="ACX3206" s="14"/>
      <c r="ACY3206" s="14"/>
      <c r="ACZ3206" s="14"/>
      <c r="ADA3206" s="14"/>
      <c r="ADB3206" s="14"/>
      <c r="ADC3206" s="14"/>
      <c r="ADD3206" s="14"/>
      <c r="ADE3206" s="14"/>
      <c r="ADF3206" s="14"/>
      <c r="ADG3206" s="14"/>
      <c r="ADH3206" s="14"/>
      <c r="ADI3206" s="14"/>
      <c r="ADJ3206" s="14"/>
      <c r="ADK3206" s="14"/>
      <c r="ADL3206" s="14"/>
      <c r="ADM3206" s="14"/>
      <c r="ADN3206" s="14"/>
      <c r="ADO3206" s="14"/>
      <c r="ADP3206" s="14"/>
      <c r="ADQ3206" s="14"/>
      <c r="ADR3206" s="14"/>
      <c r="ADS3206" s="14"/>
      <c r="ADT3206" s="14"/>
      <c r="ADU3206" s="14"/>
      <c r="ADV3206" s="14"/>
      <c r="ADW3206" s="14"/>
      <c r="ADX3206" s="14"/>
      <c r="ADY3206" s="14"/>
      <c r="ADZ3206" s="14"/>
      <c r="AEA3206" s="14"/>
      <c r="AEB3206" s="14"/>
      <c r="AEC3206" s="14"/>
      <c r="AED3206" s="14"/>
      <c r="AEE3206" s="14"/>
      <c r="AEF3206" s="14"/>
      <c r="AEG3206" s="14"/>
      <c r="AEH3206" s="14"/>
      <c r="AEI3206" s="14"/>
      <c r="AEJ3206" s="14"/>
      <c r="AEK3206" s="14"/>
      <c r="AEL3206" s="14"/>
      <c r="AEM3206" s="14"/>
      <c r="AEN3206" s="14"/>
      <c r="AEO3206" s="14"/>
      <c r="AEP3206" s="14"/>
      <c r="AEQ3206" s="14"/>
      <c r="AER3206" s="14"/>
      <c r="AES3206" s="14"/>
      <c r="AET3206" s="14"/>
      <c r="AEU3206" s="14"/>
      <c r="AEV3206" s="14"/>
      <c r="AEW3206" s="14"/>
      <c r="AEX3206" s="14"/>
      <c r="AEY3206" s="14"/>
      <c r="AEZ3206" s="14"/>
      <c r="AFA3206" s="14"/>
      <c r="AFB3206" s="14"/>
      <c r="AFC3206" s="14"/>
      <c r="AFD3206" s="14"/>
      <c r="AFE3206" s="14"/>
      <c r="AFF3206" s="14"/>
      <c r="AFG3206" s="14"/>
      <c r="AFH3206" s="14"/>
      <c r="AFI3206" s="14"/>
      <c r="AFJ3206" s="14"/>
      <c r="AFK3206" s="14"/>
      <c r="AFL3206" s="14"/>
      <c r="AFM3206" s="14"/>
      <c r="AFN3206" s="14"/>
      <c r="AFO3206" s="14"/>
      <c r="AFP3206" s="14"/>
      <c r="AFQ3206" s="14"/>
      <c r="AFR3206" s="14"/>
      <c r="AFS3206" s="14"/>
      <c r="AFT3206" s="14"/>
      <c r="AFU3206" s="14"/>
      <c r="AFV3206" s="14"/>
      <c r="AFW3206" s="14"/>
      <c r="AFX3206" s="14"/>
      <c r="AFY3206" s="14"/>
      <c r="AFZ3206" s="14"/>
      <c r="AGA3206" s="14"/>
      <c r="AGB3206" s="14"/>
      <c r="AGC3206" s="14"/>
      <c r="AGD3206" s="14"/>
      <c r="AGE3206" s="14"/>
      <c r="AGF3206" s="14"/>
      <c r="AGG3206" s="14"/>
      <c r="AGH3206" s="14"/>
      <c r="AGI3206" s="14"/>
      <c r="AGJ3206" s="14"/>
      <c r="AGK3206" s="14"/>
      <c r="AGL3206" s="14"/>
      <c r="AGM3206" s="14"/>
      <c r="AGN3206" s="14"/>
      <c r="AGO3206" s="14"/>
      <c r="AGP3206" s="14"/>
      <c r="AGQ3206" s="14"/>
      <c r="AGR3206" s="14"/>
      <c r="AGS3206" s="14"/>
      <c r="AGT3206" s="14"/>
      <c r="AGU3206" s="14"/>
      <c r="AGV3206" s="14"/>
      <c r="AGW3206" s="14"/>
      <c r="AGX3206" s="14"/>
      <c r="AGY3206" s="14"/>
      <c r="AGZ3206" s="14"/>
      <c r="AHA3206" s="14"/>
      <c r="AHB3206" s="14"/>
      <c r="AHC3206" s="14"/>
      <c r="AHD3206" s="14"/>
      <c r="AHE3206" s="14"/>
      <c r="AHF3206" s="14"/>
      <c r="AHG3206" s="14"/>
      <c r="AHH3206" s="14"/>
      <c r="AHI3206" s="14"/>
      <c r="AHJ3206" s="14"/>
      <c r="AHK3206" s="14"/>
      <c r="AHL3206" s="14"/>
      <c r="AHM3206" s="14"/>
      <c r="AHN3206" s="14"/>
      <c r="AHO3206" s="14"/>
      <c r="AHP3206" s="14"/>
      <c r="AHQ3206" s="14"/>
      <c r="AHR3206" s="14"/>
      <c r="AHS3206" s="14"/>
      <c r="AHT3206" s="14"/>
      <c r="AHU3206" s="14"/>
      <c r="AHV3206" s="14"/>
      <c r="AHW3206" s="14"/>
      <c r="AHX3206" s="14"/>
      <c r="AHY3206" s="14"/>
      <c r="AHZ3206" s="14"/>
      <c r="AIA3206" s="14"/>
      <c r="AIB3206" s="14"/>
      <c r="AIC3206" s="14"/>
      <c r="AID3206" s="14"/>
      <c r="AIE3206" s="14"/>
      <c r="AIF3206" s="14"/>
      <c r="AIG3206" s="14"/>
      <c r="AIH3206" s="14"/>
      <c r="AII3206" s="14"/>
      <c r="AIJ3206" s="14"/>
      <c r="AIK3206" s="14"/>
      <c r="AIL3206" s="14"/>
      <c r="AIM3206" s="14"/>
      <c r="AIN3206" s="14"/>
      <c r="AIO3206" s="14"/>
      <c r="AIP3206" s="14"/>
      <c r="AIQ3206" s="14"/>
      <c r="AIR3206" s="14"/>
      <c r="AIS3206" s="14"/>
      <c r="AIT3206" s="14"/>
      <c r="AIU3206" s="14"/>
      <c r="AIV3206" s="14"/>
      <c r="AIW3206" s="14"/>
      <c r="AIX3206" s="14"/>
      <c r="AIY3206" s="14"/>
      <c r="AIZ3206" s="14"/>
      <c r="AJA3206" s="14"/>
      <c r="AJB3206" s="14"/>
      <c r="AJC3206" s="14"/>
      <c r="AJD3206" s="14"/>
      <c r="AJE3206" s="14"/>
      <c r="AJF3206" s="14"/>
      <c r="AJG3206" s="14"/>
      <c r="AJH3206" s="14"/>
      <c r="AJI3206" s="14"/>
      <c r="AJJ3206" s="14"/>
      <c r="AJK3206" s="14"/>
      <c r="AJL3206" s="14"/>
      <c r="AJM3206" s="14"/>
      <c r="AJN3206" s="14"/>
      <c r="AJO3206" s="14"/>
      <c r="AJP3206" s="14"/>
      <c r="AJQ3206" s="14"/>
      <c r="AJR3206" s="14"/>
      <c r="AJS3206" s="14"/>
      <c r="AJT3206" s="14"/>
      <c r="AJU3206" s="14"/>
      <c r="AJV3206" s="14"/>
      <c r="AJW3206" s="14"/>
      <c r="AJX3206" s="14"/>
      <c r="AJY3206" s="14"/>
      <c r="AJZ3206" s="14"/>
      <c r="AKA3206" s="14"/>
      <c r="AKB3206" s="14"/>
      <c r="AKC3206" s="14"/>
      <c r="AKD3206" s="14"/>
      <c r="AKE3206" s="14"/>
      <c r="AKF3206" s="14"/>
      <c r="AKG3206" s="14"/>
      <c r="AKH3206" s="14"/>
      <c r="AKI3206" s="14"/>
      <c r="AKJ3206" s="14"/>
      <c r="AKK3206" s="14"/>
      <c r="AKL3206" s="14"/>
      <c r="AKM3206" s="14"/>
      <c r="AKN3206" s="14"/>
      <c r="AKO3206" s="14"/>
      <c r="AKP3206" s="14"/>
      <c r="AKQ3206" s="14"/>
      <c r="AKR3206" s="14"/>
      <c r="AKS3206" s="14"/>
      <c r="AKT3206" s="14"/>
      <c r="AKU3206" s="14"/>
      <c r="AKV3206" s="14"/>
      <c r="AKW3206" s="14"/>
      <c r="AKX3206" s="14"/>
      <c r="AKY3206" s="14"/>
      <c r="AKZ3206" s="14"/>
      <c r="ALA3206" s="14"/>
      <c r="ALB3206" s="14"/>
      <c r="ALC3206" s="14"/>
      <c r="ALD3206" s="14"/>
      <c r="ALE3206" s="14"/>
      <c r="ALF3206" s="14"/>
      <c r="ALG3206" s="14"/>
      <c r="ALH3206" s="14"/>
      <c r="ALI3206" s="14"/>
      <c r="ALJ3206" s="14"/>
      <c r="ALK3206" s="14"/>
      <c r="ALL3206" s="14"/>
      <c r="ALM3206" s="14"/>
      <c r="ALN3206" s="14"/>
      <c r="ALO3206" s="14"/>
      <c r="ALP3206" s="14"/>
      <c r="ALQ3206" s="14"/>
      <c r="ALR3206" s="14"/>
      <c r="ALS3206" s="14"/>
      <c r="ALT3206" s="14"/>
      <c r="ALU3206" s="14"/>
      <c r="ALV3206" s="14"/>
      <c r="ALW3206" s="14"/>
      <c r="ALX3206" s="14"/>
      <c r="ALY3206" s="14"/>
      <c r="ALZ3206" s="14"/>
      <c r="AMA3206" s="14"/>
      <c r="AMB3206" s="14"/>
      <c r="AMC3206" s="14"/>
      <c r="AMD3206" s="14"/>
      <c r="AME3206" s="14"/>
      <c r="AMF3206" s="14"/>
      <c r="AMG3206" s="14"/>
      <c r="AMH3206" s="14"/>
      <c r="AMI3206" s="14"/>
      <c r="AMJ3206" s="14"/>
      <c r="AMK3206" s="14"/>
      <c r="AML3206" s="14"/>
      <c r="AMM3206" s="14"/>
      <c r="AMN3206" s="14"/>
      <c r="AMO3206" s="14"/>
      <c r="AMP3206" s="14"/>
      <c r="AMQ3206" s="14"/>
      <c r="AMR3206" s="14"/>
      <c r="AMS3206" s="14"/>
      <c r="AMT3206" s="14"/>
      <c r="AMU3206" s="14"/>
      <c r="AMV3206" s="14"/>
      <c r="AMW3206" s="14"/>
      <c r="AMX3206" s="14"/>
      <c r="AMY3206" s="14"/>
      <c r="AMZ3206" s="14"/>
      <c r="ANA3206" s="14"/>
      <c r="ANB3206" s="14"/>
      <c r="ANC3206" s="14"/>
      <c r="AND3206" s="14"/>
      <c r="ANE3206" s="14"/>
      <c r="ANF3206" s="14"/>
      <c r="ANG3206" s="14"/>
      <c r="ANH3206" s="14"/>
      <c r="ANI3206" s="14"/>
      <c r="ANJ3206" s="14"/>
      <c r="ANK3206" s="14"/>
      <c r="ANL3206" s="14"/>
      <c r="ANM3206" s="14"/>
      <c r="ANN3206" s="14"/>
      <c r="ANO3206" s="14"/>
      <c r="ANP3206" s="14"/>
      <c r="ANQ3206" s="14"/>
      <c r="ANR3206" s="14"/>
      <c r="ANS3206" s="14"/>
      <c r="ANT3206" s="14"/>
      <c r="ANU3206" s="14"/>
      <c r="ANV3206" s="14"/>
      <c r="ANW3206" s="14"/>
      <c r="ANX3206" s="14"/>
      <c r="ANY3206" s="14"/>
      <c r="ANZ3206" s="14"/>
      <c r="AOA3206" s="14"/>
      <c r="AOB3206" s="14"/>
      <c r="AOC3206" s="14"/>
      <c r="AOD3206" s="14"/>
      <c r="AOE3206" s="14"/>
      <c r="AOF3206" s="14"/>
      <c r="AOG3206" s="14"/>
      <c r="AOH3206" s="14"/>
      <c r="AOI3206" s="14"/>
      <c r="AOJ3206" s="14"/>
      <c r="AOK3206" s="14"/>
      <c r="AOL3206" s="14"/>
      <c r="AOM3206" s="14"/>
      <c r="AON3206" s="14"/>
      <c r="AOO3206" s="14"/>
      <c r="AOP3206" s="14"/>
      <c r="AOQ3206" s="14"/>
      <c r="AOR3206" s="14"/>
      <c r="AOS3206" s="14"/>
      <c r="AOT3206" s="14"/>
      <c r="AOU3206" s="14"/>
      <c r="AOV3206" s="14"/>
      <c r="AOW3206" s="14"/>
      <c r="AOX3206" s="14"/>
      <c r="AOY3206" s="14"/>
      <c r="AOZ3206" s="14"/>
      <c r="APA3206" s="14"/>
      <c r="APB3206" s="14"/>
      <c r="APC3206" s="14"/>
      <c r="APD3206" s="14"/>
      <c r="APE3206" s="14"/>
      <c r="APF3206" s="14"/>
      <c r="APG3206" s="14"/>
      <c r="APH3206" s="14"/>
      <c r="API3206" s="14"/>
      <c r="APJ3206" s="14"/>
      <c r="APK3206" s="14"/>
      <c r="APL3206" s="14"/>
      <c r="APM3206" s="14"/>
      <c r="APN3206" s="14"/>
      <c r="APO3206" s="14"/>
      <c r="APP3206" s="14"/>
      <c r="APQ3206" s="14"/>
      <c r="APR3206" s="14"/>
      <c r="APS3206" s="14"/>
      <c r="APT3206" s="14"/>
      <c r="APU3206" s="14"/>
      <c r="APV3206" s="14"/>
      <c r="APW3206" s="14"/>
      <c r="APX3206" s="14"/>
      <c r="APY3206" s="14"/>
      <c r="APZ3206" s="14"/>
      <c r="AQA3206" s="14"/>
      <c r="AQB3206" s="14"/>
      <c r="AQC3206" s="14"/>
      <c r="AQD3206" s="14"/>
      <c r="AQE3206" s="14"/>
      <c r="AQF3206" s="14"/>
      <c r="AQG3206" s="14"/>
      <c r="AQH3206" s="14"/>
      <c r="AQI3206" s="14"/>
      <c r="AQJ3206" s="14"/>
      <c r="AQK3206" s="14"/>
      <c r="AQL3206" s="14"/>
      <c r="AQM3206" s="14"/>
      <c r="AQN3206" s="14"/>
      <c r="AQO3206" s="14"/>
      <c r="AQP3206" s="14"/>
      <c r="AQQ3206" s="14"/>
      <c r="AQR3206" s="14"/>
      <c r="AQS3206" s="14"/>
      <c r="AQT3206" s="14"/>
      <c r="AQU3206" s="14"/>
      <c r="AQV3206" s="14"/>
      <c r="AQW3206" s="14"/>
      <c r="AQX3206" s="14"/>
      <c r="AQY3206" s="14"/>
      <c r="AQZ3206" s="14"/>
      <c r="ARA3206" s="14"/>
      <c r="ARB3206" s="14"/>
      <c r="ARC3206" s="14"/>
      <c r="ARD3206" s="14"/>
      <c r="ARE3206" s="14"/>
      <c r="ARF3206" s="14"/>
      <c r="ARG3206" s="14"/>
      <c r="ARH3206" s="14"/>
      <c r="ARI3206" s="14"/>
      <c r="ARJ3206" s="14"/>
      <c r="ARK3206" s="14"/>
      <c r="ARL3206" s="14"/>
      <c r="ARM3206" s="14"/>
      <c r="ARN3206" s="14"/>
      <c r="ARO3206" s="14"/>
      <c r="ARP3206" s="14"/>
      <c r="ARQ3206" s="14"/>
      <c r="ARR3206" s="14"/>
      <c r="ARS3206" s="14"/>
      <c r="ART3206" s="14"/>
      <c r="ARU3206" s="14"/>
      <c r="ARV3206" s="14"/>
      <c r="ARW3206" s="14"/>
      <c r="ARX3206" s="14"/>
      <c r="ARY3206" s="14"/>
      <c r="ARZ3206" s="14"/>
      <c r="ASA3206" s="14"/>
      <c r="ASB3206" s="14"/>
      <c r="ASC3206" s="14"/>
      <c r="ASD3206" s="14"/>
      <c r="ASE3206" s="14"/>
      <c r="ASF3206" s="14"/>
      <c r="ASG3206" s="14"/>
      <c r="ASH3206" s="14"/>
      <c r="ASI3206" s="14"/>
      <c r="ASJ3206" s="14"/>
      <c r="ASK3206" s="14"/>
      <c r="ASL3206" s="14"/>
      <c r="ASM3206" s="14"/>
      <c r="ASN3206" s="14"/>
      <c r="ASO3206" s="14"/>
      <c r="ASP3206" s="14"/>
      <c r="ASQ3206" s="14"/>
      <c r="ASR3206" s="14"/>
      <c r="ASS3206" s="14"/>
      <c r="AST3206" s="14"/>
      <c r="ASU3206" s="14"/>
      <c r="ASV3206" s="14"/>
      <c r="ASW3206" s="14"/>
      <c r="ASX3206" s="14"/>
      <c r="ASY3206" s="14"/>
      <c r="ASZ3206" s="14"/>
      <c r="ATA3206" s="14"/>
      <c r="ATB3206" s="14"/>
      <c r="ATC3206" s="14"/>
      <c r="ATD3206" s="14"/>
      <c r="ATE3206" s="14"/>
      <c r="ATF3206" s="14"/>
      <c r="ATG3206" s="14"/>
      <c r="ATH3206" s="14"/>
      <c r="ATI3206" s="14"/>
      <c r="ATJ3206" s="14"/>
      <c r="ATK3206" s="14"/>
      <c r="ATL3206" s="14"/>
      <c r="ATM3206" s="14"/>
      <c r="ATN3206" s="14"/>
      <c r="ATO3206" s="14"/>
      <c r="ATP3206" s="14"/>
      <c r="ATQ3206" s="14"/>
      <c r="ATR3206" s="14"/>
      <c r="ATS3206" s="14"/>
      <c r="ATT3206" s="14"/>
      <c r="ATU3206" s="14"/>
      <c r="ATV3206" s="14"/>
      <c r="ATW3206" s="14"/>
      <c r="ATX3206" s="14"/>
      <c r="ATY3206" s="14"/>
      <c r="ATZ3206" s="14"/>
      <c r="AUA3206" s="14"/>
      <c r="AUB3206" s="14"/>
      <c r="AUC3206" s="14"/>
      <c r="AUD3206" s="14"/>
      <c r="AUE3206" s="14"/>
      <c r="AUF3206" s="14"/>
      <c r="AUG3206" s="14"/>
      <c r="AUH3206" s="14"/>
      <c r="AUI3206" s="14"/>
      <c r="AUJ3206" s="14"/>
      <c r="AUK3206" s="14"/>
      <c r="AUL3206" s="14"/>
      <c r="AUM3206" s="14"/>
      <c r="AUN3206" s="14"/>
      <c r="AUO3206" s="14"/>
      <c r="AUP3206" s="14"/>
      <c r="AUQ3206" s="14"/>
      <c r="AUR3206" s="14"/>
      <c r="AUS3206" s="14"/>
      <c r="AUT3206" s="14"/>
      <c r="AUU3206" s="14"/>
      <c r="AUV3206" s="14"/>
      <c r="AUW3206" s="14"/>
      <c r="AUX3206" s="14"/>
      <c r="AUY3206" s="14"/>
      <c r="AUZ3206" s="14"/>
      <c r="AVA3206" s="14"/>
      <c r="AVB3206" s="14"/>
      <c r="AVC3206" s="14"/>
      <c r="AVD3206" s="14"/>
      <c r="AVE3206" s="14"/>
      <c r="AVF3206" s="14"/>
      <c r="AVG3206" s="14"/>
      <c r="AVH3206" s="14"/>
      <c r="AVI3206" s="14"/>
      <c r="AVJ3206" s="14"/>
      <c r="AVK3206" s="14"/>
      <c r="AVL3206" s="14"/>
      <c r="AVM3206" s="14"/>
      <c r="AVN3206" s="14"/>
      <c r="AVO3206" s="14"/>
      <c r="AVP3206" s="14"/>
      <c r="AVQ3206" s="14"/>
      <c r="AVR3206" s="14"/>
      <c r="AVS3206" s="14"/>
      <c r="AVT3206" s="14"/>
      <c r="AVU3206" s="14"/>
      <c r="AVV3206" s="14"/>
      <c r="AVW3206" s="14"/>
      <c r="AVX3206" s="14"/>
      <c r="AVY3206" s="14"/>
      <c r="AVZ3206" s="14"/>
      <c r="AWA3206" s="14"/>
      <c r="AWB3206" s="14"/>
      <c r="AWC3206" s="14"/>
      <c r="AWD3206" s="14"/>
      <c r="AWE3206" s="14"/>
      <c r="AWF3206" s="14"/>
      <c r="AWG3206" s="14"/>
      <c r="AWH3206" s="14"/>
      <c r="AWI3206" s="14"/>
      <c r="AWJ3206" s="14"/>
      <c r="AWK3206" s="14"/>
      <c r="AWL3206" s="14"/>
      <c r="AWM3206" s="14"/>
      <c r="AWN3206" s="14"/>
      <c r="AWO3206" s="14"/>
      <c r="AWP3206" s="14"/>
      <c r="AWQ3206" s="14"/>
      <c r="AWR3206" s="14"/>
      <c r="AWS3206" s="14"/>
      <c r="AWT3206" s="14"/>
      <c r="AWU3206" s="14"/>
      <c r="AWV3206" s="14"/>
      <c r="AWW3206" s="14"/>
      <c r="AWX3206" s="14"/>
      <c r="AWY3206" s="14"/>
      <c r="AWZ3206" s="14"/>
      <c r="AXA3206" s="14"/>
      <c r="AXB3206" s="14"/>
      <c r="AXC3206" s="14"/>
      <c r="AXD3206" s="14"/>
      <c r="AXE3206" s="14"/>
      <c r="AXF3206" s="14"/>
      <c r="AXG3206" s="14"/>
      <c r="AXH3206" s="14"/>
      <c r="AXI3206" s="14"/>
      <c r="AXJ3206" s="14"/>
      <c r="AXK3206" s="14"/>
      <c r="AXL3206" s="14"/>
      <c r="AXM3206" s="14"/>
      <c r="AXN3206" s="14"/>
      <c r="AXO3206" s="14"/>
      <c r="AXP3206" s="14"/>
      <c r="AXQ3206" s="14"/>
      <c r="AXR3206" s="14"/>
      <c r="AXS3206" s="14"/>
      <c r="AXT3206" s="14"/>
      <c r="AXU3206" s="14"/>
      <c r="AXV3206" s="14"/>
      <c r="AXW3206" s="14"/>
      <c r="AXX3206" s="14"/>
      <c r="AXY3206" s="14"/>
      <c r="AXZ3206" s="14"/>
      <c r="AYA3206" s="14"/>
      <c r="AYB3206" s="14"/>
      <c r="AYC3206" s="14"/>
      <c r="AYD3206" s="14"/>
      <c r="AYE3206" s="14"/>
      <c r="AYF3206" s="14"/>
      <c r="AYG3206" s="14"/>
      <c r="AYH3206" s="14"/>
      <c r="AYI3206" s="14"/>
      <c r="AYJ3206" s="14"/>
      <c r="AYK3206" s="14"/>
      <c r="AYL3206" s="14"/>
      <c r="AYM3206" s="14"/>
      <c r="AYN3206" s="14"/>
      <c r="AYO3206" s="14"/>
      <c r="AYP3206" s="14"/>
      <c r="AYQ3206" s="14"/>
      <c r="AYR3206" s="14"/>
      <c r="AYS3206" s="14"/>
      <c r="AYT3206" s="14"/>
      <c r="AYU3206" s="14"/>
      <c r="AYV3206" s="14"/>
      <c r="AYW3206" s="14"/>
      <c r="AYX3206" s="14"/>
      <c r="AYY3206" s="14"/>
      <c r="AYZ3206" s="14"/>
      <c r="AZA3206" s="14"/>
      <c r="AZB3206" s="14"/>
      <c r="AZC3206" s="14"/>
      <c r="AZD3206" s="14"/>
      <c r="AZE3206" s="14"/>
      <c r="AZF3206" s="14"/>
      <c r="AZG3206" s="14"/>
      <c r="AZH3206" s="14"/>
      <c r="AZI3206" s="14"/>
      <c r="AZJ3206" s="14"/>
      <c r="AZK3206" s="14"/>
      <c r="AZL3206" s="14"/>
      <c r="AZM3206" s="14"/>
      <c r="AZN3206" s="14"/>
      <c r="AZO3206" s="14"/>
      <c r="AZP3206" s="14"/>
      <c r="AZQ3206" s="14"/>
      <c r="AZR3206" s="14"/>
      <c r="AZS3206" s="14"/>
      <c r="AZT3206" s="14"/>
      <c r="AZU3206" s="14"/>
      <c r="AZV3206" s="14"/>
      <c r="AZW3206" s="14"/>
      <c r="AZX3206" s="14"/>
      <c r="AZY3206" s="14"/>
      <c r="AZZ3206" s="14"/>
      <c r="BAA3206" s="14"/>
      <c r="BAB3206" s="14"/>
      <c r="BAC3206" s="14"/>
      <c r="BAD3206" s="14"/>
      <c r="BAE3206" s="14"/>
      <c r="BAF3206" s="14"/>
      <c r="BAG3206" s="14"/>
      <c r="BAH3206" s="14"/>
      <c r="BAI3206" s="14"/>
      <c r="BAJ3206" s="14"/>
      <c r="BAK3206" s="14"/>
      <c r="BAL3206" s="14"/>
      <c r="BAM3206" s="14"/>
      <c r="BAN3206" s="14"/>
      <c r="BAO3206" s="14"/>
      <c r="BAP3206" s="14"/>
      <c r="BAQ3206" s="14"/>
      <c r="BAR3206" s="14"/>
      <c r="BAS3206" s="14"/>
      <c r="BAT3206" s="14"/>
      <c r="BAU3206" s="14"/>
      <c r="BAV3206" s="14"/>
      <c r="BAW3206" s="14"/>
      <c r="BAX3206" s="14"/>
      <c r="BAY3206" s="14"/>
      <c r="BAZ3206" s="14"/>
      <c r="BBA3206" s="14"/>
      <c r="BBB3206" s="14"/>
      <c r="BBC3206" s="14"/>
      <c r="BBD3206" s="14"/>
      <c r="BBE3206" s="14"/>
      <c r="BBF3206" s="14"/>
      <c r="BBG3206" s="14"/>
      <c r="BBH3206" s="14"/>
      <c r="BBI3206" s="14"/>
      <c r="BBJ3206" s="14"/>
      <c r="BBK3206" s="14"/>
      <c r="BBL3206" s="14"/>
      <c r="BBM3206" s="14"/>
      <c r="BBN3206" s="14"/>
      <c r="BBO3206" s="14"/>
      <c r="BBP3206" s="14"/>
      <c r="BBQ3206" s="14"/>
      <c r="BBR3206" s="14"/>
      <c r="BBS3206" s="14"/>
      <c r="BBT3206" s="14"/>
      <c r="BBU3206" s="14"/>
      <c r="BBV3206" s="14"/>
      <c r="BBW3206" s="14"/>
      <c r="BBX3206" s="14"/>
      <c r="BBY3206" s="14"/>
      <c r="BBZ3206" s="14"/>
      <c r="BCA3206" s="14"/>
      <c r="BCB3206" s="14"/>
      <c r="BCC3206" s="14"/>
      <c r="BCD3206" s="14"/>
      <c r="BCE3206" s="14"/>
      <c r="BCF3206" s="14"/>
      <c r="BCG3206" s="14"/>
      <c r="BCH3206" s="14"/>
      <c r="BCI3206" s="14"/>
      <c r="BCJ3206" s="14"/>
      <c r="BCK3206" s="14"/>
      <c r="BCL3206" s="14"/>
      <c r="BCM3206" s="14"/>
      <c r="BCN3206" s="14"/>
      <c r="BCO3206" s="14"/>
      <c r="BCP3206" s="14"/>
      <c r="BCQ3206" s="14"/>
      <c r="BCR3206" s="14"/>
      <c r="BCS3206" s="14"/>
      <c r="BCT3206" s="14"/>
      <c r="BCU3206" s="14"/>
      <c r="BCV3206" s="14"/>
      <c r="BCW3206" s="14"/>
      <c r="BCX3206" s="14"/>
      <c r="BCY3206" s="14"/>
      <c r="BCZ3206" s="14"/>
      <c r="BDA3206" s="14"/>
      <c r="BDB3206" s="14"/>
      <c r="BDC3206" s="14"/>
      <c r="BDD3206" s="14"/>
      <c r="BDE3206" s="14"/>
      <c r="BDF3206" s="14"/>
      <c r="BDG3206" s="14"/>
      <c r="BDH3206" s="14"/>
      <c r="BDI3206" s="14"/>
      <c r="BDJ3206" s="14"/>
      <c r="BDK3206" s="14"/>
      <c r="BDL3206" s="14"/>
      <c r="BDM3206" s="14"/>
      <c r="BDN3206" s="14"/>
      <c r="BDO3206" s="14"/>
      <c r="BDP3206" s="14"/>
      <c r="BDQ3206" s="14"/>
      <c r="BDR3206" s="14"/>
      <c r="BDS3206" s="14"/>
      <c r="BDT3206" s="14"/>
      <c r="BDU3206" s="14"/>
      <c r="BDV3206" s="14"/>
      <c r="BDW3206" s="14"/>
      <c r="BDX3206" s="14"/>
      <c r="BDY3206" s="14"/>
      <c r="BDZ3206" s="14"/>
      <c r="BEA3206" s="14"/>
      <c r="BEB3206" s="14"/>
      <c r="BEC3206" s="14"/>
      <c r="BED3206" s="14"/>
      <c r="BEE3206" s="14"/>
      <c r="BEF3206" s="14"/>
      <c r="BEG3206" s="14"/>
      <c r="BEH3206" s="14"/>
      <c r="BEI3206" s="14"/>
      <c r="BEJ3206" s="14"/>
      <c r="BEK3206" s="14"/>
      <c r="BEL3206" s="14"/>
      <c r="BEM3206" s="14"/>
      <c r="BEN3206" s="14"/>
      <c r="BEO3206" s="14"/>
      <c r="BEP3206" s="14"/>
      <c r="BEQ3206" s="14"/>
      <c r="BER3206" s="14"/>
      <c r="BES3206" s="14"/>
      <c r="BET3206" s="14"/>
      <c r="BEU3206" s="14"/>
      <c r="BEV3206" s="14"/>
      <c r="BEW3206" s="14"/>
      <c r="BEX3206" s="14"/>
      <c r="BEY3206" s="14"/>
      <c r="BEZ3206" s="14"/>
      <c r="BFA3206" s="14"/>
      <c r="BFB3206" s="14"/>
      <c r="BFC3206" s="14"/>
      <c r="BFD3206" s="14"/>
      <c r="BFE3206" s="14"/>
      <c r="BFF3206" s="14"/>
      <c r="BFG3206" s="14"/>
      <c r="BFH3206" s="14"/>
      <c r="BFI3206" s="14"/>
      <c r="BFJ3206" s="14"/>
      <c r="BFK3206" s="14"/>
      <c r="BFL3206" s="14"/>
      <c r="BFM3206" s="14"/>
      <c r="BFN3206" s="14"/>
      <c r="BFO3206" s="14"/>
      <c r="BFP3206" s="14"/>
      <c r="BFQ3206" s="14"/>
      <c r="BFR3206" s="14"/>
      <c r="BFS3206" s="14"/>
      <c r="BFT3206" s="14"/>
      <c r="BFU3206" s="14"/>
      <c r="BFV3206" s="14"/>
      <c r="BFW3206" s="14"/>
      <c r="BFX3206" s="14"/>
      <c r="BFY3206" s="14"/>
      <c r="BFZ3206" s="14"/>
      <c r="BGA3206" s="14"/>
      <c r="BGB3206" s="14"/>
      <c r="BGC3206" s="14"/>
      <c r="BGD3206" s="14"/>
      <c r="BGE3206" s="14"/>
      <c r="BGF3206" s="14"/>
      <c r="BGG3206" s="14"/>
      <c r="BGH3206" s="14"/>
      <c r="BGI3206" s="14"/>
      <c r="BGJ3206" s="14"/>
      <c r="BGK3206" s="14"/>
      <c r="BGL3206" s="14"/>
      <c r="BGM3206" s="14"/>
      <c r="BGN3206" s="14"/>
      <c r="BGO3206" s="14"/>
      <c r="BGP3206" s="14"/>
      <c r="BGQ3206" s="14"/>
      <c r="BGR3206" s="14"/>
      <c r="BGS3206" s="14"/>
      <c r="BGT3206" s="14"/>
      <c r="BGU3206" s="14"/>
      <c r="BGV3206" s="14"/>
      <c r="BGW3206" s="14"/>
      <c r="BGX3206" s="14"/>
      <c r="BGY3206" s="14"/>
      <c r="BGZ3206" s="14"/>
      <c r="BHA3206" s="14"/>
      <c r="BHB3206" s="14"/>
      <c r="BHC3206" s="14"/>
      <c r="BHD3206" s="14"/>
      <c r="BHE3206" s="14"/>
      <c r="BHF3206" s="14"/>
      <c r="BHG3206" s="14"/>
      <c r="BHH3206" s="14"/>
      <c r="BHI3206" s="14"/>
      <c r="BHJ3206" s="14"/>
      <c r="BHK3206" s="14"/>
      <c r="BHL3206" s="14"/>
      <c r="BHM3206" s="14"/>
      <c r="BHN3206" s="14"/>
      <c r="BHO3206" s="14"/>
      <c r="BHP3206" s="14"/>
      <c r="BHQ3206" s="14"/>
      <c r="BHR3206" s="14"/>
      <c r="BHS3206" s="14"/>
      <c r="BHT3206" s="14"/>
      <c r="BHU3206" s="14"/>
      <c r="BHV3206" s="14"/>
      <c r="BHW3206" s="14"/>
      <c r="BHX3206" s="14"/>
      <c r="BHY3206" s="14"/>
      <c r="BHZ3206" s="14"/>
      <c r="BIA3206" s="14"/>
      <c r="BIB3206" s="14"/>
      <c r="BIC3206" s="14"/>
      <c r="BID3206" s="14"/>
      <c r="BIE3206" s="14"/>
      <c r="BIF3206" s="14"/>
      <c r="BIG3206" s="14"/>
      <c r="BIH3206" s="14"/>
      <c r="BII3206" s="14"/>
      <c r="BIJ3206" s="14"/>
      <c r="BIK3206" s="14"/>
      <c r="BIL3206" s="14"/>
      <c r="BIM3206" s="14"/>
      <c r="BIN3206" s="14"/>
      <c r="BIO3206" s="14"/>
      <c r="BIP3206" s="14"/>
      <c r="BIQ3206" s="14"/>
      <c r="BIR3206" s="14"/>
      <c r="BIS3206" s="14"/>
      <c r="BIT3206" s="14"/>
      <c r="BIU3206" s="14"/>
      <c r="BIV3206" s="14"/>
      <c r="BIW3206" s="14"/>
      <c r="BIX3206" s="14"/>
      <c r="BIY3206" s="14"/>
      <c r="BIZ3206" s="14"/>
      <c r="BJA3206" s="14"/>
      <c r="BJB3206" s="14"/>
      <c r="BJC3206" s="14"/>
      <c r="BJD3206" s="14"/>
      <c r="BJE3206" s="14"/>
      <c r="BJF3206" s="14"/>
      <c r="BJG3206" s="14"/>
      <c r="BJH3206" s="14"/>
      <c r="BJI3206" s="14"/>
      <c r="BJJ3206" s="14"/>
      <c r="BJK3206" s="14"/>
      <c r="BJL3206" s="14"/>
      <c r="BJM3206" s="14"/>
      <c r="BJN3206" s="14"/>
      <c r="BJO3206" s="14"/>
      <c r="BJP3206" s="14"/>
      <c r="BJQ3206" s="14"/>
      <c r="BJR3206" s="14"/>
      <c r="BJS3206" s="14"/>
      <c r="BJT3206" s="14"/>
      <c r="BJU3206" s="14"/>
      <c r="BJV3206" s="14"/>
      <c r="BJW3206" s="14"/>
      <c r="BJX3206" s="14"/>
      <c r="BJY3206" s="14"/>
      <c r="BJZ3206" s="14"/>
      <c r="BKA3206" s="14"/>
      <c r="BKB3206" s="14"/>
      <c r="BKC3206" s="14"/>
      <c r="BKD3206" s="14"/>
      <c r="BKE3206" s="14"/>
      <c r="BKF3206" s="14"/>
      <c r="BKG3206" s="14"/>
      <c r="BKH3206" s="14"/>
      <c r="BKI3206" s="14"/>
      <c r="BKJ3206" s="14"/>
      <c r="BKK3206" s="14"/>
      <c r="BKL3206" s="14"/>
      <c r="BKM3206" s="14"/>
      <c r="BKN3206" s="14"/>
      <c r="BKO3206" s="14"/>
      <c r="BKP3206" s="14"/>
      <c r="BKQ3206" s="14"/>
      <c r="BKR3206" s="14"/>
      <c r="BKS3206" s="14"/>
      <c r="BKT3206" s="14"/>
      <c r="BKU3206" s="14"/>
      <c r="BKV3206" s="14"/>
      <c r="BKW3206" s="14"/>
      <c r="BKX3206" s="14"/>
      <c r="BKY3206" s="14"/>
      <c r="BKZ3206" s="14"/>
      <c r="BLA3206" s="14"/>
      <c r="BLB3206" s="14"/>
      <c r="BLC3206" s="14"/>
      <c r="BLD3206" s="14"/>
      <c r="BLE3206" s="14"/>
      <c r="BLF3206" s="14"/>
      <c r="BLG3206" s="14"/>
      <c r="BLH3206" s="14"/>
      <c r="BLI3206" s="14"/>
      <c r="BLJ3206" s="14"/>
      <c r="BLK3206" s="14"/>
      <c r="BLL3206" s="14"/>
      <c r="BLM3206" s="14"/>
      <c r="BLN3206" s="14"/>
      <c r="BLO3206" s="14"/>
      <c r="BLP3206" s="14"/>
      <c r="BLQ3206" s="14"/>
      <c r="BLR3206" s="14"/>
      <c r="BLS3206" s="14"/>
      <c r="BLT3206" s="14"/>
      <c r="BLU3206" s="14"/>
      <c r="BLV3206" s="14"/>
      <c r="BLW3206" s="14"/>
      <c r="BLX3206" s="14"/>
      <c r="BLY3206" s="14"/>
      <c r="BLZ3206" s="14"/>
      <c r="BMA3206" s="14"/>
      <c r="BMB3206" s="14"/>
      <c r="BMC3206" s="14"/>
      <c r="BMD3206" s="14"/>
      <c r="BME3206" s="14"/>
      <c r="BMF3206" s="14"/>
      <c r="BMG3206" s="14"/>
      <c r="BMH3206" s="14"/>
      <c r="BMI3206" s="14"/>
      <c r="BMJ3206" s="14"/>
      <c r="BMK3206" s="14"/>
      <c r="BML3206" s="14"/>
      <c r="BMM3206" s="14"/>
      <c r="BMN3206" s="14"/>
      <c r="BMO3206" s="14"/>
      <c r="BMP3206" s="14"/>
      <c r="BMQ3206" s="14"/>
      <c r="BMR3206" s="14"/>
      <c r="BMS3206" s="14"/>
      <c r="BMT3206" s="14"/>
      <c r="BMU3206" s="14"/>
      <c r="BMV3206" s="14"/>
      <c r="BMW3206" s="14"/>
      <c r="BMX3206" s="14"/>
      <c r="BMY3206" s="14"/>
      <c r="BMZ3206" s="14"/>
      <c r="BNA3206" s="14"/>
      <c r="BNB3206" s="14"/>
      <c r="BNC3206" s="14"/>
      <c r="BND3206" s="14"/>
      <c r="BNE3206" s="14"/>
      <c r="BNF3206" s="14"/>
      <c r="BNG3206" s="14"/>
      <c r="BNH3206" s="14"/>
      <c r="BNI3206" s="14"/>
      <c r="BNJ3206" s="14"/>
      <c r="BNK3206" s="14"/>
      <c r="BNL3206" s="14"/>
      <c r="BNM3206" s="14"/>
      <c r="BNN3206" s="14"/>
      <c r="BNO3206" s="14"/>
      <c r="BNP3206" s="14"/>
      <c r="BNQ3206" s="14"/>
      <c r="BNR3206" s="14"/>
      <c r="BNS3206" s="14"/>
      <c r="BNT3206" s="14"/>
      <c r="BNU3206" s="14"/>
      <c r="BNV3206" s="14"/>
      <c r="BNW3206" s="14"/>
      <c r="BNX3206" s="14"/>
      <c r="BNY3206" s="14"/>
      <c r="BNZ3206" s="14"/>
      <c r="BOA3206" s="14"/>
      <c r="BOB3206" s="14"/>
      <c r="BOC3206" s="14"/>
      <c r="BOD3206" s="14"/>
      <c r="BOE3206" s="14"/>
      <c r="BOF3206" s="14"/>
      <c r="BOG3206" s="14"/>
      <c r="BOH3206" s="14"/>
      <c r="BOI3206" s="14"/>
      <c r="BOJ3206" s="14"/>
      <c r="BOK3206" s="14"/>
      <c r="BOL3206" s="14"/>
      <c r="BOM3206" s="14"/>
      <c r="BON3206" s="14"/>
      <c r="BOO3206" s="14"/>
      <c r="BOP3206" s="14"/>
      <c r="BOQ3206" s="14"/>
      <c r="BOR3206" s="14"/>
      <c r="BOS3206" s="14"/>
      <c r="BOT3206" s="14"/>
      <c r="BOU3206" s="14"/>
      <c r="BOV3206" s="14"/>
      <c r="BOW3206" s="14"/>
      <c r="BOX3206" s="14"/>
      <c r="BOY3206" s="14"/>
      <c r="BOZ3206" s="14"/>
      <c r="BPA3206" s="14"/>
      <c r="BPB3206" s="14"/>
      <c r="BPC3206" s="14"/>
      <c r="BPD3206" s="14"/>
      <c r="BPE3206" s="14"/>
      <c r="BPF3206" s="14"/>
      <c r="BPG3206" s="14"/>
      <c r="BPH3206" s="14"/>
      <c r="BPI3206" s="14"/>
      <c r="BPJ3206" s="14"/>
      <c r="BPK3206" s="14"/>
      <c r="BPL3206" s="14"/>
      <c r="BPM3206" s="14"/>
      <c r="BPN3206" s="14"/>
      <c r="BPO3206" s="14"/>
      <c r="BPP3206" s="14"/>
      <c r="BPQ3206" s="14"/>
      <c r="BPR3206" s="14"/>
      <c r="BPS3206" s="14"/>
      <c r="BPT3206" s="14"/>
      <c r="BPU3206" s="14"/>
      <c r="BPV3206" s="14"/>
      <c r="BPW3206" s="14"/>
      <c r="BPX3206" s="14"/>
      <c r="BPY3206" s="14"/>
      <c r="BPZ3206" s="14"/>
      <c r="BQA3206" s="14"/>
      <c r="BQB3206" s="14"/>
      <c r="BQC3206" s="14"/>
      <c r="BQD3206" s="14"/>
      <c r="BQE3206" s="14"/>
      <c r="BQF3206" s="14"/>
      <c r="BQG3206" s="14"/>
      <c r="BQH3206" s="14"/>
      <c r="BQI3206" s="14"/>
      <c r="BQJ3206" s="14"/>
      <c r="BQK3206" s="14"/>
      <c r="BQL3206" s="14"/>
      <c r="BQM3206" s="14"/>
      <c r="BQN3206" s="14"/>
      <c r="BQO3206" s="14"/>
      <c r="BQP3206" s="14"/>
      <c r="BQQ3206" s="14"/>
      <c r="BQR3206" s="14"/>
      <c r="BQS3206" s="14"/>
      <c r="BQT3206" s="14"/>
      <c r="BQU3206" s="14"/>
      <c r="BQV3206" s="14"/>
      <c r="BQW3206" s="14"/>
      <c r="BQX3206" s="14"/>
      <c r="BQY3206" s="14"/>
      <c r="BQZ3206" s="14"/>
      <c r="BRA3206" s="14"/>
      <c r="BRB3206" s="14"/>
      <c r="BRC3206" s="14"/>
      <c r="BRD3206" s="14"/>
      <c r="BRE3206" s="14"/>
      <c r="BRF3206" s="14"/>
      <c r="BRG3206" s="14"/>
      <c r="BRH3206" s="14"/>
      <c r="BRI3206" s="14"/>
      <c r="BRJ3206" s="14"/>
      <c r="BRK3206" s="14"/>
      <c r="BRL3206" s="14"/>
      <c r="BRM3206" s="14"/>
      <c r="BRN3206" s="14"/>
      <c r="BRO3206" s="14"/>
      <c r="BRP3206" s="14"/>
      <c r="BRQ3206" s="14"/>
      <c r="BRR3206" s="14"/>
      <c r="BRS3206" s="14"/>
      <c r="BRT3206" s="14"/>
      <c r="BRU3206" s="14"/>
      <c r="BRV3206" s="14"/>
      <c r="BRW3206" s="14"/>
      <c r="BRX3206" s="14"/>
      <c r="BRY3206" s="14"/>
      <c r="BRZ3206" s="14"/>
      <c r="BSA3206" s="14"/>
      <c r="BSB3206" s="14"/>
      <c r="BSC3206" s="14"/>
      <c r="BSD3206" s="14"/>
      <c r="BSE3206" s="14"/>
      <c r="BSF3206" s="14"/>
      <c r="BSG3206" s="14"/>
      <c r="BSH3206" s="14"/>
      <c r="BSI3206" s="14"/>
      <c r="BSJ3206" s="14"/>
      <c r="BSK3206" s="14"/>
      <c r="BSL3206" s="14"/>
      <c r="BSM3206" s="14"/>
      <c r="BSN3206" s="14"/>
      <c r="BSO3206" s="14"/>
      <c r="BSP3206" s="14"/>
      <c r="BSQ3206" s="14"/>
      <c r="BSR3206" s="14"/>
      <c r="BSS3206" s="14"/>
      <c r="BST3206" s="14"/>
      <c r="BSU3206" s="14"/>
      <c r="BSV3206" s="14"/>
      <c r="BSW3206" s="14"/>
      <c r="BSX3206" s="14"/>
      <c r="BSY3206" s="14"/>
      <c r="BSZ3206" s="14"/>
      <c r="BTA3206" s="14"/>
      <c r="BTB3206" s="14"/>
      <c r="BTC3206" s="14"/>
      <c r="BTD3206" s="14"/>
      <c r="BTE3206" s="14"/>
      <c r="BTF3206" s="14"/>
      <c r="BTG3206" s="14"/>
      <c r="BTH3206" s="14"/>
      <c r="BTI3206" s="14"/>
      <c r="BTJ3206" s="14"/>
      <c r="BTK3206" s="14"/>
      <c r="BTL3206" s="14"/>
      <c r="BTM3206" s="14"/>
      <c r="BTN3206" s="14"/>
      <c r="BTO3206" s="14"/>
      <c r="BTP3206" s="14"/>
      <c r="BTQ3206" s="14"/>
      <c r="BTR3206" s="14"/>
      <c r="BTS3206" s="14"/>
      <c r="BTT3206" s="14"/>
      <c r="BTU3206" s="14"/>
      <c r="BTV3206" s="14"/>
      <c r="BTW3206" s="14"/>
      <c r="BTX3206" s="14"/>
      <c r="BTY3206" s="14"/>
      <c r="BTZ3206" s="14"/>
      <c r="BUA3206" s="14"/>
      <c r="BUB3206" s="14"/>
      <c r="BUC3206" s="14"/>
      <c r="BUD3206" s="14"/>
      <c r="BUE3206" s="14"/>
      <c r="BUF3206" s="14"/>
      <c r="BUG3206" s="14"/>
      <c r="BUH3206" s="14"/>
      <c r="BUI3206" s="14"/>
      <c r="BUJ3206" s="14"/>
      <c r="BUK3206" s="14"/>
      <c r="BUL3206" s="14"/>
      <c r="BUM3206" s="14"/>
      <c r="BUN3206" s="14"/>
      <c r="BUO3206" s="14"/>
      <c r="BUP3206" s="14"/>
      <c r="BUQ3206" s="14"/>
      <c r="BUR3206" s="14"/>
      <c r="BUS3206" s="14"/>
      <c r="BUT3206" s="14"/>
      <c r="BUU3206" s="14"/>
      <c r="BUV3206" s="14"/>
      <c r="BUW3206" s="14"/>
      <c r="BUX3206" s="14"/>
      <c r="BUY3206" s="14"/>
      <c r="BUZ3206" s="14"/>
      <c r="BVA3206" s="14"/>
      <c r="BVB3206" s="14"/>
      <c r="BVC3206" s="14"/>
      <c r="BVD3206" s="14"/>
      <c r="BVE3206" s="14"/>
      <c r="BVF3206" s="14"/>
      <c r="BVG3206" s="14"/>
      <c r="BVH3206" s="14"/>
      <c r="BVI3206" s="14"/>
      <c r="BVJ3206" s="14"/>
      <c r="BVK3206" s="14"/>
      <c r="BVL3206" s="14"/>
      <c r="BVM3206" s="14"/>
      <c r="BVN3206" s="14"/>
      <c r="BVO3206" s="14"/>
      <c r="BVP3206" s="14"/>
      <c r="BVQ3206" s="14"/>
      <c r="BVR3206" s="14"/>
      <c r="BVS3206" s="14"/>
      <c r="BVT3206" s="14"/>
      <c r="BVU3206" s="14"/>
      <c r="BVV3206" s="14"/>
      <c r="BVW3206" s="14"/>
      <c r="BVX3206" s="14"/>
      <c r="BVY3206" s="14"/>
      <c r="BVZ3206" s="14"/>
      <c r="BWA3206" s="14"/>
      <c r="BWB3206" s="14"/>
      <c r="BWC3206" s="14"/>
      <c r="BWD3206" s="14"/>
      <c r="BWE3206" s="14"/>
      <c r="BWF3206" s="14"/>
      <c r="BWG3206" s="14"/>
      <c r="BWH3206" s="14"/>
      <c r="BWI3206" s="14"/>
      <c r="BWJ3206" s="14"/>
      <c r="BWK3206" s="14"/>
      <c r="BWL3206" s="14"/>
      <c r="BWM3206" s="14"/>
      <c r="BWN3206" s="14"/>
      <c r="BWO3206" s="14"/>
      <c r="BWP3206" s="14"/>
      <c r="BWQ3206" s="14"/>
      <c r="BWR3206" s="14"/>
      <c r="BWS3206" s="14"/>
      <c r="BWT3206" s="14"/>
      <c r="BWU3206" s="14"/>
      <c r="BWV3206" s="14"/>
      <c r="BWW3206" s="14"/>
      <c r="BWX3206" s="14"/>
      <c r="BWY3206" s="14"/>
      <c r="BWZ3206" s="14"/>
      <c r="BXA3206" s="14"/>
      <c r="BXB3206" s="14"/>
      <c r="BXC3206" s="14"/>
      <c r="BXD3206" s="14"/>
      <c r="BXE3206" s="14"/>
      <c r="BXF3206" s="14"/>
      <c r="BXG3206" s="14"/>
      <c r="BXH3206" s="14"/>
      <c r="BXI3206" s="14"/>
      <c r="BXJ3206" s="14"/>
      <c r="BXK3206" s="14"/>
      <c r="BXL3206" s="14"/>
      <c r="BXM3206" s="14"/>
      <c r="BXN3206" s="14"/>
      <c r="BXO3206" s="14"/>
      <c r="BXP3206" s="14"/>
      <c r="BXQ3206" s="14"/>
      <c r="BXR3206" s="14"/>
      <c r="BXS3206" s="14"/>
      <c r="BXT3206" s="14"/>
      <c r="BXU3206" s="14"/>
      <c r="BXV3206" s="14"/>
      <c r="BXW3206" s="14"/>
      <c r="BXX3206" s="14"/>
      <c r="BXY3206" s="14"/>
      <c r="BXZ3206" s="14"/>
      <c r="BYA3206" s="14"/>
      <c r="BYB3206" s="14"/>
      <c r="BYC3206" s="14"/>
      <c r="BYD3206" s="14"/>
      <c r="BYE3206" s="14"/>
      <c r="BYF3206" s="14"/>
      <c r="BYG3206" s="14"/>
      <c r="BYH3206" s="14"/>
      <c r="BYI3206" s="14"/>
      <c r="BYJ3206" s="14"/>
      <c r="BYK3206" s="14"/>
      <c r="BYL3206" s="14"/>
      <c r="BYM3206" s="14"/>
      <c r="BYN3206" s="14"/>
      <c r="BYO3206" s="14"/>
      <c r="BYP3206" s="14"/>
      <c r="BYQ3206" s="14"/>
      <c r="BYR3206" s="14"/>
      <c r="BYS3206" s="14"/>
      <c r="BYT3206" s="14"/>
      <c r="BYU3206" s="14"/>
      <c r="BYV3206" s="14"/>
      <c r="BYW3206" s="14"/>
      <c r="BYX3206" s="14"/>
      <c r="BYY3206" s="14"/>
      <c r="BYZ3206" s="14"/>
      <c r="BZA3206" s="14"/>
      <c r="BZB3206" s="14"/>
      <c r="BZC3206" s="14"/>
      <c r="BZD3206" s="14"/>
      <c r="BZE3206" s="14"/>
      <c r="BZF3206" s="14"/>
      <c r="BZG3206" s="14"/>
      <c r="BZH3206" s="14"/>
      <c r="BZI3206" s="14"/>
      <c r="BZJ3206" s="14"/>
      <c r="BZK3206" s="14"/>
      <c r="BZL3206" s="14"/>
      <c r="BZM3206" s="14"/>
      <c r="BZN3206" s="14"/>
      <c r="BZO3206" s="14"/>
      <c r="BZP3206" s="14"/>
      <c r="BZQ3206" s="14"/>
      <c r="BZR3206" s="14"/>
      <c r="BZS3206" s="14"/>
      <c r="BZT3206" s="14"/>
      <c r="BZU3206" s="14"/>
      <c r="BZV3206" s="14"/>
      <c r="BZW3206" s="14"/>
      <c r="BZX3206" s="14"/>
      <c r="BZY3206" s="14"/>
      <c r="BZZ3206" s="14"/>
      <c r="CAA3206" s="14"/>
      <c r="CAB3206" s="14"/>
      <c r="CAC3206" s="14"/>
      <c r="CAD3206" s="14"/>
      <c r="CAE3206" s="14"/>
      <c r="CAF3206" s="14"/>
      <c r="CAG3206" s="14"/>
      <c r="CAH3206" s="14"/>
      <c r="CAI3206" s="14"/>
      <c r="CAJ3206" s="14"/>
      <c r="CAK3206" s="14"/>
      <c r="CAL3206" s="14"/>
      <c r="CAM3206" s="14"/>
      <c r="CAN3206" s="14"/>
      <c r="CAO3206" s="14"/>
      <c r="CAP3206" s="14"/>
      <c r="CAQ3206" s="14"/>
      <c r="CAR3206" s="14"/>
      <c r="CAS3206" s="14"/>
      <c r="CAT3206" s="14"/>
      <c r="CAU3206" s="14"/>
      <c r="CAV3206" s="14"/>
      <c r="CAW3206" s="14"/>
      <c r="CAX3206" s="14"/>
      <c r="CAY3206" s="14"/>
      <c r="CAZ3206" s="14"/>
      <c r="CBA3206" s="14"/>
      <c r="CBB3206" s="14"/>
      <c r="CBC3206" s="14"/>
      <c r="CBD3206" s="14"/>
      <c r="CBE3206" s="14"/>
      <c r="CBF3206" s="14"/>
      <c r="CBG3206" s="14"/>
      <c r="CBH3206" s="14"/>
      <c r="CBI3206" s="14"/>
      <c r="CBJ3206" s="14"/>
      <c r="CBK3206" s="14"/>
      <c r="CBL3206" s="14"/>
      <c r="CBM3206" s="14"/>
      <c r="CBN3206" s="14"/>
      <c r="CBO3206" s="14"/>
      <c r="CBP3206" s="14"/>
      <c r="CBQ3206" s="14"/>
      <c r="CBR3206" s="14"/>
      <c r="CBS3206" s="14"/>
      <c r="CBT3206" s="14"/>
      <c r="CBU3206" s="14"/>
      <c r="CBV3206" s="14"/>
      <c r="CBW3206" s="14"/>
      <c r="CBX3206" s="14"/>
      <c r="CBY3206" s="14"/>
      <c r="CBZ3206" s="14"/>
      <c r="CCA3206" s="14"/>
      <c r="CCB3206" s="14"/>
      <c r="CCC3206" s="14"/>
      <c r="CCD3206" s="14"/>
      <c r="CCE3206" s="14"/>
      <c r="CCF3206" s="14"/>
      <c r="CCG3206" s="14"/>
      <c r="CCH3206" s="14"/>
      <c r="CCI3206" s="14"/>
      <c r="CCJ3206" s="14"/>
      <c r="CCK3206" s="14"/>
      <c r="CCL3206" s="14"/>
      <c r="CCM3206" s="14"/>
      <c r="CCN3206" s="14"/>
      <c r="CCO3206" s="14"/>
      <c r="CCP3206" s="14"/>
      <c r="CCQ3206" s="14"/>
      <c r="CCR3206" s="14"/>
      <c r="CCS3206" s="14"/>
      <c r="CCT3206" s="14"/>
      <c r="CCU3206" s="14"/>
      <c r="CCV3206" s="14"/>
      <c r="CCW3206" s="14"/>
      <c r="CCX3206" s="14"/>
      <c r="CCY3206" s="14"/>
      <c r="CCZ3206" s="14"/>
      <c r="CDA3206" s="14"/>
      <c r="CDB3206" s="14"/>
      <c r="CDC3206" s="14"/>
      <c r="CDD3206" s="14"/>
      <c r="CDE3206" s="14"/>
      <c r="CDF3206" s="14"/>
      <c r="CDG3206" s="14"/>
      <c r="CDH3206" s="14"/>
      <c r="CDI3206" s="14"/>
      <c r="CDJ3206" s="14"/>
      <c r="CDK3206" s="14"/>
      <c r="CDL3206" s="14"/>
      <c r="CDM3206" s="14"/>
      <c r="CDN3206" s="14"/>
      <c r="CDO3206" s="14"/>
      <c r="CDP3206" s="14"/>
      <c r="CDQ3206" s="14"/>
      <c r="CDR3206" s="14"/>
      <c r="CDS3206" s="14"/>
      <c r="CDT3206" s="14"/>
      <c r="CDU3206" s="14"/>
      <c r="CDV3206" s="14"/>
      <c r="CDW3206" s="14"/>
      <c r="CDX3206" s="14"/>
      <c r="CDY3206" s="14"/>
      <c r="CDZ3206" s="14"/>
      <c r="CEA3206" s="14"/>
      <c r="CEB3206" s="14"/>
      <c r="CEC3206" s="14"/>
      <c r="CED3206" s="14"/>
      <c r="CEE3206" s="14"/>
      <c r="CEF3206" s="14"/>
      <c r="CEG3206" s="14"/>
      <c r="CEH3206" s="14"/>
      <c r="CEI3206" s="14"/>
      <c r="CEJ3206" s="14"/>
      <c r="CEK3206" s="14"/>
      <c r="CEL3206" s="14"/>
      <c r="CEM3206" s="14"/>
      <c r="CEN3206" s="14"/>
      <c r="CEO3206" s="14"/>
      <c r="CEP3206" s="14"/>
      <c r="CEQ3206" s="14"/>
      <c r="CER3206" s="14"/>
      <c r="CES3206" s="14"/>
      <c r="CET3206" s="14"/>
      <c r="CEU3206" s="14"/>
      <c r="CEV3206" s="14"/>
      <c r="CEW3206" s="14"/>
      <c r="CEX3206" s="14"/>
      <c r="CEY3206" s="14"/>
      <c r="CEZ3206" s="14"/>
      <c r="CFA3206" s="14"/>
      <c r="CFB3206" s="14"/>
      <c r="CFC3206" s="14"/>
      <c r="CFD3206" s="14"/>
      <c r="CFE3206" s="14"/>
      <c r="CFF3206" s="14"/>
      <c r="CFG3206" s="14"/>
      <c r="CFH3206" s="14"/>
      <c r="CFI3206" s="14"/>
      <c r="CFJ3206" s="14"/>
      <c r="CFK3206" s="14"/>
      <c r="CFL3206" s="14"/>
      <c r="CFM3206" s="14"/>
      <c r="CFN3206" s="14"/>
      <c r="CFO3206" s="14"/>
      <c r="CFP3206" s="14"/>
      <c r="CFQ3206" s="14"/>
      <c r="CFR3206" s="14"/>
      <c r="CFS3206" s="14"/>
      <c r="CFT3206" s="14"/>
      <c r="CFU3206" s="14"/>
      <c r="CFV3206" s="14"/>
      <c r="CFW3206" s="14"/>
      <c r="CFX3206" s="14"/>
      <c r="CFY3206" s="14"/>
      <c r="CFZ3206" s="14"/>
      <c r="CGA3206" s="14"/>
      <c r="CGB3206" s="14"/>
      <c r="CGC3206" s="14"/>
      <c r="CGD3206" s="14"/>
      <c r="CGE3206" s="14"/>
      <c r="CGF3206" s="14"/>
      <c r="CGG3206" s="14"/>
      <c r="CGH3206" s="14"/>
      <c r="CGI3206" s="14"/>
      <c r="CGJ3206" s="14"/>
      <c r="CGK3206" s="14"/>
      <c r="CGL3206" s="14"/>
      <c r="CGM3206" s="14"/>
      <c r="CGN3206" s="14"/>
      <c r="CGO3206" s="14"/>
      <c r="CGP3206" s="14"/>
      <c r="CGQ3206" s="14"/>
      <c r="CGR3206" s="14"/>
      <c r="CGS3206" s="14"/>
      <c r="CGT3206" s="14"/>
      <c r="CGU3206" s="14"/>
      <c r="CGV3206" s="14"/>
      <c r="CGW3206" s="14"/>
      <c r="CGX3206" s="14"/>
      <c r="CGY3206" s="14"/>
      <c r="CGZ3206" s="14"/>
      <c r="CHA3206" s="14"/>
      <c r="CHB3206" s="14"/>
      <c r="CHC3206" s="14"/>
      <c r="CHD3206" s="14"/>
      <c r="CHE3206" s="14"/>
      <c r="CHF3206" s="14"/>
      <c r="CHG3206" s="14"/>
      <c r="CHH3206" s="14"/>
      <c r="CHI3206" s="14"/>
      <c r="CHJ3206" s="14"/>
      <c r="CHK3206" s="14"/>
      <c r="CHL3206" s="14"/>
      <c r="CHM3206" s="14"/>
      <c r="CHN3206" s="14"/>
      <c r="CHO3206" s="14"/>
      <c r="CHP3206" s="14"/>
      <c r="CHQ3206" s="14"/>
      <c r="CHR3206" s="14"/>
      <c r="CHS3206" s="14"/>
      <c r="CHT3206" s="14"/>
      <c r="CHU3206" s="14"/>
      <c r="CHV3206" s="14"/>
      <c r="CHW3206" s="14"/>
      <c r="CHX3206" s="14"/>
      <c r="CHY3206" s="14"/>
      <c r="CHZ3206" s="14"/>
      <c r="CIA3206" s="14"/>
      <c r="CIB3206" s="14"/>
      <c r="CIC3206" s="14"/>
      <c r="CID3206" s="14"/>
      <c r="CIE3206" s="14"/>
      <c r="CIF3206" s="14"/>
      <c r="CIG3206" s="14"/>
      <c r="CIH3206" s="14"/>
      <c r="CII3206" s="14"/>
      <c r="CIJ3206" s="14"/>
      <c r="CIK3206" s="14"/>
      <c r="CIL3206" s="14"/>
      <c r="CIM3206" s="14"/>
      <c r="CIN3206" s="14"/>
      <c r="CIO3206" s="14"/>
      <c r="CIP3206" s="14"/>
      <c r="CIQ3206" s="14"/>
      <c r="CIR3206" s="14"/>
      <c r="CIS3206" s="14"/>
      <c r="CIT3206" s="14"/>
      <c r="CIU3206" s="14"/>
      <c r="CIV3206" s="14"/>
      <c r="CIW3206" s="14"/>
      <c r="CIX3206" s="14"/>
      <c r="CIY3206" s="14"/>
      <c r="CIZ3206" s="14"/>
      <c r="CJA3206" s="14"/>
      <c r="CJB3206" s="14"/>
      <c r="CJC3206" s="14"/>
      <c r="CJD3206" s="14"/>
      <c r="CJE3206" s="14"/>
      <c r="CJF3206" s="14"/>
      <c r="CJG3206" s="14"/>
      <c r="CJH3206" s="14"/>
      <c r="CJI3206" s="14"/>
      <c r="CJJ3206" s="14"/>
      <c r="CJK3206" s="14"/>
      <c r="CJL3206" s="14"/>
      <c r="CJM3206" s="14"/>
      <c r="CJN3206" s="14"/>
      <c r="CJO3206" s="14"/>
      <c r="CJP3206" s="14"/>
      <c r="CJQ3206" s="14"/>
      <c r="CJR3206" s="14"/>
      <c r="CJS3206" s="14"/>
      <c r="CJT3206" s="14"/>
      <c r="CJU3206" s="14"/>
      <c r="CJV3206" s="14"/>
      <c r="CJW3206" s="14"/>
      <c r="CJX3206" s="14"/>
      <c r="CJY3206" s="14"/>
      <c r="CJZ3206" s="14"/>
      <c r="CKA3206" s="14"/>
      <c r="CKB3206" s="14"/>
      <c r="CKC3206" s="14"/>
      <c r="CKD3206" s="14"/>
      <c r="CKE3206" s="14"/>
      <c r="CKF3206" s="14"/>
      <c r="CKG3206" s="14"/>
      <c r="CKH3206" s="14"/>
      <c r="CKI3206" s="14"/>
      <c r="CKJ3206" s="14"/>
      <c r="CKK3206" s="14"/>
      <c r="CKL3206" s="14"/>
      <c r="CKM3206" s="14"/>
      <c r="CKN3206" s="14"/>
      <c r="CKO3206" s="14"/>
      <c r="CKP3206" s="14"/>
      <c r="CKQ3206" s="14"/>
      <c r="CKR3206" s="14"/>
      <c r="CKS3206" s="14"/>
      <c r="CKT3206" s="14"/>
      <c r="CKU3206" s="14"/>
      <c r="CKV3206" s="14"/>
      <c r="CKW3206" s="14"/>
      <c r="CKX3206" s="14"/>
      <c r="CKY3206" s="14"/>
      <c r="CKZ3206" s="14"/>
      <c r="CLA3206" s="14"/>
      <c r="CLB3206" s="14"/>
      <c r="CLC3206" s="14"/>
      <c r="CLD3206" s="14"/>
      <c r="CLE3206" s="14"/>
      <c r="CLF3206" s="14"/>
      <c r="CLG3206" s="14"/>
      <c r="CLH3206" s="14"/>
      <c r="CLI3206" s="14"/>
      <c r="CLJ3206" s="14"/>
      <c r="CLK3206" s="14"/>
      <c r="CLL3206" s="14"/>
      <c r="CLM3206" s="14"/>
      <c r="CLN3206" s="14"/>
      <c r="CLO3206" s="14"/>
      <c r="CLP3206" s="14"/>
      <c r="CLQ3206" s="14"/>
      <c r="CLR3206" s="14"/>
      <c r="CLS3206" s="14"/>
      <c r="CLT3206" s="14"/>
      <c r="CLU3206" s="14"/>
      <c r="CLV3206" s="14"/>
      <c r="CLW3206" s="14"/>
      <c r="CLX3206" s="14"/>
      <c r="CLY3206" s="14"/>
      <c r="CLZ3206" s="14"/>
      <c r="CMA3206" s="14"/>
      <c r="CMB3206" s="14"/>
      <c r="CMC3206" s="14"/>
      <c r="CMD3206" s="14"/>
      <c r="CME3206" s="14"/>
      <c r="CMF3206" s="14"/>
      <c r="CMG3206" s="14"/>
      <c r="CMH3206" s="14"/>
      <c r="CMI3206" s="14"/>
      <c r="CMJ3206" s="14"/>
      <c r="CMK3206" s="14"/>
      <c r="CML3206" s="14"/>
      <c r="CMM3206" s="14"/>
      <c r="CMN3206" s="14"/>
      <c r="CMO3206" s="14"/>
      <c r="CMP3206" s="14"/>
      <c r="CMQ3206" s="14"/>
      <c r="CMR3206" s="14"/>
      <c r="CMS3206" s="14"/>
      <c r="CMT3206" s="14"/>
      <c r="CMU3206" s="14"/>
      <c r="CMV3206" s="14"/>
      <c r="CMW3206" s="14"/>
      <c r="CMX3206" s="14"/>
      <c r="CMY3206" s="14"/>
      <c r="CMZ3206" s="14"/>
      <c r="CNA3206" s="14"/>
      <c r="CNB3206" s="14"/>
      <c r="CNC3206" s="14"/>
      <c r="CND3206" s="14"/>
      <c r="CNE3206" s="14"/>
      <c r="CNF3206" s="14"/>
      <c r="CNG3206" s="14"/>
      <c r="CNH3206" s="14"/>
      <c r="CNI3206" s="14"/>
      <c r="CNJ3206" s="14"/>
      <c r="CNK3206" s="14"/>
      <c r="CNL3206" s="14"/>
      <c r="CNM3206" s="14"/>
      <c r="CNN3206" s="14"/>
      <c r="CNO3206" s="14"/>
      <c r="CNP3206" s="14"/>
      <c r="CNQ3206" s="14"/>
      <c r="CNR3206" s="14"/>
      <c r="CNS3206" s="14"/>
      <c r="CNT3206" s="14"/>
      <c r="CNU3206" s="14"/>
      <c r="CNV3206" s="14"/>
      <c r="CNW3206" s="14"/>
      <c r="CNX3206" s="14"/>
      <c r="CNY3206" s="14"/>
      <c r="CNZ3206" s="14"/>
      <c r="COA3206" s="14"/>
      <c r="COB3206" s="14"/>
      <c r="COC3206" s="14"/>
      <c r="COD3206" s="14"/>
      <c r="COE3206" s="14"/>
      <c r="COF3206" s="14"/>
      <c r="COG3206" s="14"/>
      <c r="COH3206" s="14"/>
      <c r="COI3206" s="14"/>
      <c r="COJ3206" s="14"/>
      <c r="COK3206" s="14"/>
      <c r="COL3206" s="14"/>
      <c r="COM3206" s="14"/>
      <c r="CON3206" s="14"/>
      <c r="COO3206" s="14"/>
      <c r="COP3206" s="14"/>
      <c r="COQ3206" s="14"/>
      <c r="COR3206" s="14"/>
      <c r="COS3206" s="14"/>
      <c r="COT3206" s="14"/>
      <c r="COU3206" s="14"/>
      <c r="COV3206" s="14"/>
      <c r="COW3206" s="14"/>
      <c r="COX3206" s="14"/>
      <c r="COY3206" s="14"/>
      <c r="COZ3206" s="14"/>
      <c r="CPA3206" s="14"/>
      <c r="CPB3206" s="14"/>
      <c r="CPC3206" s="14"/>
      <c r="CPD3206" s="14"/>
      <c r="CPE3206" s="14"/>
      <c r="CPF3206" s="14"/>
      <c r="CPG3206" s="14"/>
      <c r="CPH3206" s="14"/>
      <c r="CPI3206" s="14"/>
      <c r="CPJ3206" s="14"/>
      <c r="CPK3206" s="14"/>
      <c r="CPL3206" s="14"/>
      <c r="CPM3206" s="14"/>
      <c r="CPN3206" s="14"/>
      <c r="CPO3206" s="14"/>
      <c r="CPP3206" s="14"/>
      <c r="CPQ3206" s="14"/>
      <c r="CPR3206" s="14"/>
      <c r="CPS3206" s="14"/>
      <c r="CPT3206" s="14"/>
      <c r="CPU3206" s="14"/>
      <c r="CPV3206" s="14"/>
      <c r="CPW3206" s="14"/>
      <c r="CPX3206" s="14"/>
      <c r="CPY3206" s="14"/>
      <c r="CPZ3206" s="14"/>
      <c r="CQA3206" s="14"/>
      <c r="CQB3206" s="14"/>
      <c r="CQC3206" s="14"/>
      <c r="CQD3206" s="14"/>
      <c r="CQE3206" s="14"/>
      <c r="CQF3206" s="14"/>
      <c r="CQG3206" s="14"/>
      <c r="CQH3206" s="14"/>
      <c r="CQI3206" s="14"/>
      <c r="CQJ3206" s="14"/>
      <c r="CQK3206" s="14"/>
      <c r="CQL3206" s="14"/>
      <c r="CQM3206" s="14"/>
      <c r="CQN3206" s="14"/>
      <c r="CQO3206" s="14"/>
      <c r="CQP3206" s="14"/>
      <c r="CQQ3206" s="14"/>
      <c r="CQR3206" s="14"/>
      <c r="CQS3206" s="14"/>
      <c r="CQT3206" s="14"/>
      <c r="CQU3206" s="14"/>
      <c r="CQV3206" s="14"/>
      <c r="CQW3206" s="14"/>
      <c r="CQX3206" s="14"/>
      <c r="CQY3206" s="14"/>
      <c r="CQZ3206" s="14"/>
      <c r="CRA3206" s="14"/>
      <c r="CRB3206" s="14"/>
      <c r="CRC3206" s="14"/>
      <c r="CRD3206" s="14"/>
      <c r="CRE3206" s="14"/>
      <c r="CRF3206" s="14"/>
      <c r="CRG3206" s="14"/>
      <c r="CRH3206" s="14"/>
      <c r="CRI3206" s="14"/>
      <c r="CRJ3206" s="14"/>
      <c r="CRK3206" s="14"/>
      <c r="CRL3206" s="14"/>
      <c r="CRM3206" s="14"/>
      <c r="CRN3206" s="14"/>
      <c r="CRO3206" s="14"/>
      <c r="CRP3206" s="14"/>
      <c r="CRQ3206" s="14"/>
      <c r="CRR3206" s="14"/>
      <c r="CRS3206" s="14"/>
      <c r="CRT3206" s="14"/>
      <c r="CRU3206" s="14"/>
      <c r="CRV3206" s="14"/>
      <c r="CRW3206" s="14"/>
      <c r="CRX3206" s="14"/>
      <c r="CRY3206" s="14"/>
      <c r="CRZ3206" s="14"/>
      <c r="CSA3206" s="14"/>
      <c r="CSB3206" s="14"/>
      <c r="CSC3206" s="14"/>
      <c r="CSD3206" s="14"/>
      <c r="CSE3206" s="14"/>
      <c r="CSF3206" s="14"/>
      <c r="CSG3206" s="14"/>
      <c r="CSH3206" s="14"/>
      <c r="CSI3206" s="14"/>
      <c r="CSJ3206" s="14"/>
      <c r="CSK3206" s="14"/>
      <c r="CSL3206" s="14"/>
      <c r="CSM3206" s="14"/>
      <c r="CSN3206" s="14"/>
      <c r="CSO3206" s="14"/>
      <c r="CSP3206" s="14"/>
      <c r="CSQ3206" s="14"/>
      <c r="CSR3206" s="14"/>
      <c r="CSS3206" s="14"/>
      <c r="CST3206" s="14"/>
      <c r="CSU3206" s="14"/>
      <c r="CSV3206" s="14"/>
      <c r="CSW3206" s="14"/>
      <c r="CSX3206" s="14"/>
      <c r="CSY3206" s="14"/>
      <c r="CSZ3206" s="14"/>
      <c r="CTA3206" s="14"/>
      <c r="CTB3206" s="14"/>
      <c r="CTC3206" s="14"/>
      <c r="CTD3206" s="14"/>
      <c r="CTE3206" s="14"/>
      <c r="CTF3206" s="14"/>
      <c r="CTG3206" s="14"/>
      <c r="CTH3206" s="14"/>
      <c r="CTI3206" s="14"/>
      <c r="CTJ3206" s="14"/>
      <c r="CTK3206" s="14"/>
      <c r="CTL3206" s="14"/>
      <c r="CTM3206" s="14"/>
      <c r="CTN3206" s="14"/>
      <c r="CTO3206" s="14"/>
      <c r="CTP3206" s="14"/>
      <c r="CTQ3206" s="14"/>
      <c r="CTR3206" s="14"/>
      <c r="CTS3206" s="14"/>
      <c r="CTT3206" s="14"/>
      <c r="CTU3206" s="14"/>
      <c r="CTV3206" s="14"/>
      <c r="CTW3206" s="14"/>
      <c r="CTX3206" s="14"/>
      <c r="CTY3206" s="14"/>
      <c r="CTZ3206" s="14"/>
      <c r="CUA3206" s="14"/>
      <c r="CUB3206" s="14"/>
      <c r="CUC3206" s="14"/>
      <c r="CUD3206" s="14"/>
      <c r="CUE3206" s="14"/>
      <c r="CUF3206" s="14"/>
      <c r="CUG3206" s="14"/>
      <c r="CUH3206" s="14"/>
      <c r="CUI3206" s="14"/>
      <c r="CUJ3206" s="14"/>
      <c r="CUK3206" s="14"/>
      <c r="CUL3206" s="14"/>
      <c r="CUM3206" s="14"/>
      <c r="CUN3206" s="14"/>
      <c r="CUO3206" s="14"/>
      <c r="CUP3206" s="14"/>
      <c r="CUQ3206" s="14"/>
      <c r="CUR3206" s="14"/>
      <c r="CUS3206" s="14"/>
      <c r="CUT3206" s="14"/>
      <c r="CUU3206" s="14"/>
      <c r="CUV3206" s="14"/>
      <c r="CUW3206" s="14"/>
      <c r="CUX3206" s="14"/>
      <c r="CUY3206" s="14"/>
      <c r="CUZ3206" s="14"/>
      <c r="CVA3206" s="14"/>
      <c r="CVB3206" s="14"/>
      <c r="CVC3206" s="14"/>
      <c r="CVD3206" s="14"/>
      <c r="CVE3206" s="14"/>
      <c r="CVF3206" s="14"/>
      <c r="CVG3206" s="14"/>
      <c r="CVH3206" s="14"/>
      <c r="CVI3206" s="14"/>
      <c r="CVJ3206" s="14"/>
      <c r="CVK3206" s="14"/>
      <c r="CVL3206" s="14"/>
      <c r="CVM3206" s="14"/>
      <c r="CVN3206" s="14"/>
      <c r="CVO3206" s="14"/>
      <c r="CVP3206" s="14"/>
      <c r="CVQ3206" s="14"/>
      <c r="CVR3206" s="14"/>
      <c r="CVS3206" s="14"/>
      <c r="CVT3206" s="14"/>
      <c r="CVU3206" s="14"/>
      <c r="CVV3206" s="14"/>
      <c r="CVW3206" s="14"/>
      <c r="CVX3206" s="14"/>
      <c r="CVY3206" s="14"/>
      <c r="CVZ3206" s="14"/>
      <c r="CWA3206" s="14"/>
      <c r="CWB3206" s="14"/>
      <c r="CWC3206" s="14"/>
      <c r="CWD3206" s="14"/>
      <c r="CWE3206" s="14"/>
      <c r="CWF3206" s="14"/>
      <c r="CWG3206" s="14"/>
      <c r="CWH3206" s="14"/>
      <c r="CWI3206" s="14"/>
      <c r="CWJ3206" s="14"/>
      <c r="CWK3206" s="14"/>
      <c r="CWL3206" s="14"/>
      <c r="CWM3206" s="14"/>
      <c r="CWN3206" s="14"/>
      <c r="CWO3206" s="14"/>
      <c r="CWP3206" s="14"/>
      <c r="CWQ3206" s="14"/>
      <c r="CWR3206" s="14"/>
      <c r="CWS3206" s="14"/>
      <c r="CWT3206" s="14"/>
      <c r="CWU3206" s="14"/>
      <c r="CWV3206" s="14"/>
      <c r="CWW3206" s="14"/>
      <c r="CWX3206" s="14"/>
      <c r="CWY3206" s="14"/>
      <c r="CWZ3206" s="14"/>
      <c r="CXA3206" s="14"/>
      <c r="CXB3206" s="14"/>
      <c r="CXC3206" s="14"/>
      <c r="CXD3206" s="14"/>
      <c r="CXE3206" s="14"/>
      <c r="CXF3206" s="14"/>
      <c r="CXG3206" s="14"/>
      <c r="CXH3206" s="14"/>
      <c r="CXI3206" s="14"/>
      <c r="CXJ3206" s="14"/>
      <c r="CXK3206" s="14"/>
      <c r="CXL3206" s="14"/>
      <c r="CXM3206" s="14"/>
      <c r="CXN3206" s="14"/>
      <c r="CXO3206" s="14"/>
      <c r="CXP3206" s="14"/>
      <c r="CXQ3206" s="14"/>
      <c r="CXR3206" s="14"/>
      <c r="CXS3206" s="14"/>
      <c r="CXT3206" s="14"/>
      <c r="CXU3206" s="14"/>
      <c r="CXV3206" s="14"/>
      <c r="CXW3206" s="14"/>
      <c r="CXX3206" s="14"/>
      <c r="CXY3206" s="14"/>
      <c r="CXZ3206" s="14"/>
      <c r="CYA3206" s="14"/>
      <c r="CYB3206" s="14"/>
      <c r="CYC3206" s="14"/>
      <c r="CYD3206" s="14"/>
      <c r="CYE3206" s="14"/>
      <c r="CYF3206" s="14"/>
      <c r="CYG3206" s="14"/>
      <c r="CYH3206" s="14"/>
      <c r="CYI3206" s="14"/>
      <c r="CYJ3206" s="14"/>
      <c r="CYK3206" s="14"/>
      <c r="CYL3206" s="14"/>
      <c r="CYM3206" s="14"/>
      <c r="CYN3206" s="14"/>
      <c r="CYO3206" s="14"/>
      <c r="CYP3206" s="14"/>
      <c r="CYQ3206" s="14"/>
      <c r="CYR3206" s="14"/>
      <c r="CYS3206" s="14"/>
      <c r="CYT3206" s="14"/>
      <c r="CYU3206" s="14"/>
      <c r="CYV3206" s="14"/>
      <c r="CYW3206" s="14"/>
      <c r="CYX3206" s="14"/>
      <c r="CYY3206" s="14"/>
      <c r="CYZ3206" s="14"/>
      <c r="CZA3206" s="14"/>
      <c r="CZB3206" s="14"/>
      <c r="CZC3206" s="14"/>
      <c r="CZD3206" s="14"/>
      <c r="CZE3206" s="14"/>
      <c r="CZF3206" s="14"/>
      <c r="CZG3206" s="14"/>
      <c r="CZH3206" s="14"/>
      <c r="CZI3206" s="14"/>
      <c r="CZJ3206" s="14"/>
      <c r="CZK3206" s="14"/>
      <c r="CZL3206" s="14"/>
      <c r="CZM3206" s="14"/>
      <c r="CZN3206" s="14"/>
      <c r="CZO3206" s="14"/>
      <c r="CZP3206" s="14"/>
      <c r="CZQ3206" s="14"/>
      <c r="CZR3206" s="14"/>
      <c r="CZS3206" s="14"/>
      <c r="CZT3206" s="14"/>
      <c r="CZU3206" s="14"/>
      <c r="CZV3206" s="14"/>
      <c r="CZW3206" s="14"/>
      <c r="CZX3206" s="14"/>
      <c r="CZY3206" s="14"/>
      <c r="CZZ3206" s="14"/>
      <c r="DAA3206" s="14"/>
      <c r="DAB3206" s="14"/>
      <c r="DAC3206" s="14"/>
      <c r="DAD3206" s="14"/>
      <c r="DAE3206" s="14"/>
      <c r="DAF3206" s="14"/>
      <c r="DAG3206" s="14"/>
      <c r="DAH3206" s="14"/>
      <c r="DAI3206" s="14"/>
      <c r="DAJ3206" s="14"/>
      <c r="DAK3206" s="14"/>
      <c r="DAL3206" s="14"/>
      <c r="DAM3206" s="14"/>
      <c r="DAN3206" s="14"/>
      <c r="DAO3206" s="14"/>
      <c r="DAP3206" s="14"/>
      <c r="DAQ3206" s="14"/>
      <c r="DAR3206" s="14"/>
      <c r="DAS3206" s="14"/>
      <c r="DAT3206" s="14"/>
      <c r="DAU3206" s="14"/>
      <c r="DAV3206" s="14"/>
      <c r="DAW3206" s="14"/>
      <c r="DAX3206" s="14"/>
      <c r="DAY3206" s="14"/>
      <c r="DAZ3206" s="14"/>
      <c r="DBA3206" s="14"/>
      <c r="DBB3206" s="14"/>
      <c r="DBC3206" s="14"/>
      <c r="DBD3206" s="14"/>
      <c r="DBE3206" s="14"/>
      <c r="DBF3206" s="14"/>
      <c r="DBG3206" s="14"/>
      <c r="DBH3206" s="14"/>
      <c r="DBI3206" s="14"/>
      <c r="DBJ3206" s="14"/>
      <c r="DBK3206" s="14"/>
      <c r="DBL3206" s="14"/>
      <c r="DBM3206" s="14"/>
      <c r="DBN3206" s="14"/>
      <c r="DBO3206" s="14"/>
      <c r="DBP3206" s="14"/>
      <c r="DBQ3206" s="14"/>
      <c r="DBR3206" s="14"/>
      <c r="DBS3206" s="14"/>
      <c r="DBT3206" s="14"/>
      <c r="DBU3206" s="14"/>
      <c r="DBV3206" s="14"/>
      <c r="DBW3206" s="14"/>
      <c r="DBX3206" s="14"/>
      <c r="DBY3206" s="14"/>
      <c r="DBZ3206" s="14"/>
      <c r="DCA3206" s="14"/>
      <c r="DCB3206" s="14"/>
      <c r="DCC3206" s="14"/>
      <c r="DCD3206" s="14"/>
      <c r="DCE3206" s="14"/>
      <c r="DCF3206" s="14"/>
      <c r="DCG3206" s="14"/>
      <c r="DCH3206" s="14"/>
      <c r="DCI3206" s="14"/>
      <c r="DCJ3206" s="14"/>
      <c r="DCK3206" s="14"/>
      <c r="DCL3206" s="14"/>
      <c r="DCM3206" s="14"/>
      <c r="DCN3206" s="14"/>
      <c r="DCO3206" s="14"/>
      <c r="DCP3206" s="14"/>
      <c r="DCQ3206" s="14"/>
      <c r="DCR3206" s="14"/>
      <c r="DCS3206" s="14"/>
      <c r="DCT3206" s="14"/>
      <c r="DCU3206" s="14"/>
      <c r="DCV3206" s="14"/>
      <c r="DCW3206" s="14"/>
      <c r="DCX3206" s="14"/>
      <c r="DCY3206" s="14"/>
      <c r="DCZ3206" s="14"/>
      <c r="DDA3206" s="14"/>
      <c r="DDB3206" s="14"/>
      <c r="DDC3206" s="14"/>
      <c r="DDD3206" s="14"/>
      <c r="DDE3206" s="14"/>
      <c r="DDF3206" s="14"/>
      <c r="DDG3206" s="14"/>
      <c r="DDH3206" s="14"/>
      <c r="DDI3206" s="14"/>
      <c r="DDJ3206" s="14"/>
      <c r="DDK3206" s="14"/>
      <c r="DDL3206" s="14"/>
      <c r="DDM3206" s="14"/>
      <c r="DDN3206" s="14"/>
      <c r="DDO3206" s="14"/>
      <c r="DDP3206" s="14"/>
      <c r="DDQ3206" s="14"/>
      <c r="DDR3206" s="14"/>
      <c r="DDS3206" s="14"/>
      <c r="DDT3206" s="14"/>
      <c r="DDU3206" s="14"/>
      <c r="DDV3206" s="14"/>
      <c r="DDW3206" s="14"/>
      <c r="DDX3206" s="14"/>
      <c r="DDY3206" s="14"/>
      <c r="DDZ3206" s="14"/>
      <c r="DEA3206" s="14"/>
      <c r="DEB3206" s="14"/>
      <c r="DEC3206" s="14"/>
      <c r="DED3206" s="14"/>
      <c r="DEE3206" s="14"/>
      <c r="DEF3206" s="14"/>
      <c r="DEG3206" s="14"/>
      <c r="DEH3206" s="14"/>
      <c r="DEI3206" s="14"/>
      <c r="DEJ3206" s="14"/>
      <c r="DEK3206" s="14"/>
      <c r="DEL3206" s="14"/>
      <c r="DEM3206" s="14"/>
      <c r="DEN3206" s="14"/>
      <c r="DEO3206" s="14"/>
      <c r="DEP3206" s="14"/>
      <c r="DEQ3206" s="14"/>
      <c r="DER3206" s="14"/>
      <c r="DES3206" s="14"/>
      <c r="DET3206" s="14"/>
      <c r="DEU3206" s="14"/>
      <c r="DEV3206" s="14"/>
      <c r="DEW3206" s="14"/>
      <c r="DEX3206" s="14"/>
      <c r="DEY3206" s="14"/>
      <c r="DEZ3206" s="14"/>
      <c r="DFA3206" s="14"/>
      <c r="DFB3206" s="14"/>
      <c r="DFC3206" s="14"/>
      <c r="DFD3206" s="14"/>
      <c r="DFE3206" s="14"/>
      <c r="DFF3206" s="14"/>
      <c r="DFG3206" s="14"/>
      <c r="DFH3206" s="14"/>
      <c r="DFI3206" s="14"/>
      <c r="DFJ3206" s="14"/>
      <c r="DFK3206" s="14"/>
      <c r="DFL3206" s="14"/>
      <c r="DFM3206" s="14"/>
      <c r="DFN3206" s="14"/>
      <c r="DFO3206" s="14"/>
      <c r="DFP3206" s="14"/>
      <c r="DFQ3206" s="14"/>
      <c r="DFR3206" s="14"/>
      <c r="DFS3206" s="14"/>
      <c r="DFT3206" s="14"/>
      <c r="DFU3206" s="14"/>
      <c r="DFV3206" s="14"/>
      <c r="DFW3206" s="14"/>
      <c r="DFX3206" s="14"/>
      <c r="DFY3206" s="14"/>
      <c r="DFZ3206" s="14"/>
      <c r="DGA3206" s="14"/>
      <c r="DGB3206" s="14"/>
      <c r="DGC3206" s="14"/>
      <c r="DGD3206" s="14"/>
      <c r="DGE3206" s="14"/>
      <c r="DGF3206" s="14"/>
      <c r="DGG3206" s="14"/>
      <c r="DGH3206" s="14"/>
      <c r="DGI3206" s="14"/>
      <c r="DGJ3206" s="14"/>
      <c r="DGK3206" s="14"/>
      <c r="DGL3206" s="14"/>
      <c r="DGM3206" s="14"/>
      <c r="DGN3206" s="14"/>
      <c r="DGO3206" s="14"/>
      <c r="DGP3206" s="14"/>
      <c r="DGQ3206" s="14"/>
      <c r="DGR3206" s="14"/>
      <c r="DGS3206" s="14"/>
      <c r="DGT3206" s="14"/>
      <c r="DGU3206" s="14"/>
      <c r="DGV3206" s="14"/>
      <c r="DGW3206" s="14"/>
      <c r="DGX3206" s="14"/>
      <c r="DGY3206" s="14"/>
      <c r="DGZ3206" s="14"/>
      <c r="DHA3206" s="14"/>
      <c r="DHB3206" s="14"/>
      <c r="DHC3206" s="14"/>
      <c r="DHD3206" s="14"/>
      <c r="DHE3206" s="14"/>
      <c r="DHF3206" s="14"/>
      <c r="DHG3206" s="14"/>
      <c r="DHH3206" s="14"/>
      <c r="DHI3206" s="14"/>
      <c r="DHJ3206" s="14"/>
      <c r="DHK3206" s="14"/>
      <c r="DHL3206" s="14"/>
      <c r="DHM3206" s="14"/>
      <c r="DHN3206" s="14"/>
      <c r="DHO3206" s="14"/>
      <c r="DHP3206" s="14"/>
      <c r="DHQ3206" s="14"/>
      <c r="DHR3206" s="14"/>
      <c r="DHS3206" s="14"/>
      <c r="DHT3206" s="14"/>
      <c r="DHU3206" s="14"/>
      <c r="DHV3206" s="14"/>
      <c r="DHW3206" s="14"/>
      <c r="DHX3206" s="14"/>
      <c r="DHY3206" s="14"/>
      <c r="DHZ3206" s="14"/>
      <c r="DIA3206" s="14"/>
      <c r="DIB3206" s="14"/>
      <c r="DIC3206" s="14"/>
      <c r="DID3206" s="14"/>
      <c r="DIE3206" s="14"/>
      <c r="DIF3206" s="14"/>
      <c r="DIG3206" s="14"/>
      <c r="DIH3206" s="14"/>
      <c r="DII3206" s="14"/>
      <c r="DIJ3206" s="14"/>
      <c r="DIK3206" s="14"/>
      <c r="DIL3206" s="14"/>
      <c r="DIM3206" s="14"/>
      <c r="DIN3206" s="14"/>
      <c r="DIO3206" s="14"/>
      <c r="DIP3206" s="14"/>
      <c r="DIQ3206" s="14"/>
      <c r="DIR3206" s="14"/>
      <c r="DIS3206" s="14"/>
      <c r="DIT3206" s="14"/>
      <c r="DIU3206" s="14"/>
      <c r="DIV3206" s="14"/>
      <c r="DIW3206" s="14"/>
      <c r="DIX3206" s="14"/>
      <c r="DIY3206" s="14"/>
      <c r="DIZ3206" s="14"/>
      <c r="DJA3206" s="14"/>
      <c r="DJB3206" s="14"/>
      <c r="DJC3206" s="14"/>
      <c r="DJD3206" s="14"/>
      <c r="DJE3206" s="14"/>
      <c r="DJF3206" s="14"/>
      <c r="DJG3206" s="14"/>
      <c r="DJH3206" s="14"/>
      <c r="DJI3206" s="14"/>
      <c r="DJJ3206" s="14"/>
      <c r="DJK3206" s="14"/>
      <c r="DJL3206" s="14"/>
      <c r="DJM3206" s="14"/>
      <c r="DJN3206" s="14"/>
      <c r="DJO3206" s="14"/>
      <c r="DJP3206" s="14"/>
      <c r="DJQ3206" s="14"/>
      <c r="DJR3206" s="14"/>
      <c r="DJS3206" s="14"/>
      <c r="DJT3206" s="14"/>
      <c r="DJU3206" s="14"/>
      <c r="DJV3206" s="14"/>
      <c r="DJW3206" s="14"/>
      <c r="DJX3206" s="14"/>
      <c r="DJY3206" s="14"/>
      <c r="DJZ3206" s="14"/>
      <c r="DKA3206" s="14"/>
      <c r="DKB3206" s="14"/>
      <c r="DKC3206" s="14"/>
      <c r="DKD3206" s="14"/>
      <c r="DKE3206" s="14"/>
      <c r="DKF3206" s="14"/>
      <c r="DKG3206" s="14"/>
      <c r="DKH3206" s="14"/>
      <c r="DKI3206" s="14"/>
      <c r="DKJ3206" s="14"/>
      <c r="DKK3206" s="14"/>
      <c r="DKL3206" s="14"/>
      <c r="DKM3206" s="14"/>
      <c r="DKN3206" s="14"/>
      <c r="DKO3206" s="14"/>
      <c r="DKP3206" s="14"/>
      <c r="DKQ3206" s="14"/>
      <c r="DKR3206" s="14"/>
      <c r="DKS3206" s="14"/>
      <c r="DKT3206" s="14"/>
      <c r="DKU3206" s="14"/>
      <c r="DKV3206" s="14"/>
      <c r="DKW3206" s="14"/>
      <c r="DKX3206" s="14"/>
      <c r="DKY3206" s="14"/>
      <c r="DKZ3206" s="14"/>
      <c r="DLA3206" s="14"/>
      <c r="DLB3206" s="14"/>
      <c r="DLC3206" s="14"/>
      <c r="DLD3206" s="14"/>
      <c r="DLE3206" s="14"/>
      <c r="DLF3206" s="14"/>
      <c r="DLG3206" s="14"/>
      <c r="DLH3206" s="14"/>
      <c r="DLI3206" s="14"/>
      <c r="DLJ3206" s="14"/>
      <c r="DLK3206" s="14"/>
      <c r="DLL3206" s="14"/>
      <c r="DLM3206" s="14"/>
      <c r="DLN3206" s="14"/>
      <c r="DLO3206" s="14"/>
      <c r="DLP3206" s="14"/>
      <c r="DLQ3206" s="14"/>
      <c r="DLR3206" s="14"/>
      <c r="DLS3206" s="14"/>
      <c r="DLT3206" s="14"/>
      <c r="DLU3206" s="14"/>
      <c r="DLV3206" s="14"/>
      <c r="DLW3206" s="14"/>
      <c r="DLX3206" s="14"/>
      <c r="DLY3206" s="14"/>
      <c r="DLZ3206" s="14"/>
      <c r="DMA3206" s="14"/>
      <c r="DMB3206" s="14"/>
      <c r="DMC3206" s="14"/>
      <c r="DMD3206" s="14"/>
      <c r="DME3206" s="14"/>
      <c r="DMF3206" s="14"/>
      <c r="DMG3206" s="14"/>
      <c r="DMH3206" s="14"/>
      <c r="DMI3206" s="14"/>
      <c r="DMJ3206" s="14"/>
      <c r="DMK3206" s="14"/>
      <c r="DML3206" s="14"/>
      <c r="DMM3206" s="14"/>
      <c r="DMN3206" s="14"/>
      <c r="DMO3206" s="14"/>
      <c r="DMP3206" s="14"/>
      <c r="DMQ3206" s="14"/>
      <c r="DMR3206" s="14"/>
      <c r="DMS3206" s="14"/>
      <c r="DMT3206" s="14"/>
      <c r="DMU3206" s="14"/>
      <c r="DMV3206" s="14"/>
      <c r="DMW3206" s="14"/>
      <c r="DMX3206" s="14"/>
      <c r="DMY3206" s="14"/>
      <c r="DMZ3206" s="14"/>
      <c r="DNA3206" s="14"/>
      <c r="DNB3206" s="14"/>
      <c r="DNC3206" s="14"/>
      <c r="DND3206" s="14"/>
      <c r="DNE3206" s="14"/>
      <c r="DNF3206" s="14"/>
      <c r="DNG3206" s="14"/>
      <c r="DNH3206" s="14"/>
      <c r="DNI3206" s="14"/>
      <c r="DNJ3206" s="14"/>
      <c r="DNK3206" s="14"/>
      <c r="DNL3206" s="14"/>
      <c r="DNM3206" s="14"/>
      <c r="DNN3206" s="14"/>
      <c r="DNO3206" s="14"/>
      <c r="DNP3206" s="14"/>
      <c r="DNQ3206" s="14"/>
      <c r="DNR3206" s="14"/>
      <c r="DNS3206" s="14"/>
      <c r="DNT3206" s="14"/>
      <c r="DNU3206" s="14"/>
      <c r="DNV3206" s="14"/>
      <c r="DNW3206" s="14"/>
      <c r="DNX3206" s="14"/>
      <c r="DNY3206" s="14"/>
      <c r="DNZ3206" s="14"/>
      <c r="DOA3206" s="14"/>
      <c r="DOB3206" s="14"/>
      <c r="DOC3206" s="14"/>
      <c r="DOD3206" s="14"/>
      <c r="DOE3206" s="14"/>
      <c r="DOF3206" s="14"/>
      <c r="DOG3206" s="14"/>
      <c r="DOH3206" s="14"/>
      <c r="DOI3206" s="14"/>
      <c r="DOJ3206" s="14"/>
      <c r="DOK3206" s="14"/>
      <c r="DOL3206" s="14"/>
      <c r="DOM3206" s="14"/>
      <c r="DON3206" s="14"/>
      <c r="DOO3206" s="14"/>
      <c r="DOP3206" s="14"/>
      <c r="DOQ3206" s="14"/>
      <c r="DOR3206" s="14"/>
      <c r="DOS3206" s="14"/>
      <c r="DOT3206" s="14"/>
      <c r="DOU3206" s="14"/>
      <c r="DOV3206" s="14"/>
      <c r="DOW3206" s="14"/>
      <c r="DOX3206" s="14"/>
      <c r="DOY3206" s="14"/>
      <c r="DOZ3206" s="14"/>
      <c r="DPA3206" s="14"/>
      <c r="DPB3206" s="14"/>
      <c r="DPC3206" s="14"/>
      <c r="DPD3206" s="14"/>
      <c r="DPE3206" s="14"/>
      <c r="DPF3206" s="14"/>
      <c r="DPG3206" s="14"/>
      <c r="DPH3206" s="14"/>
      <c r="DPI3206" s="14"/>
      <c r="DPJ3206" s="14"/>
      <c r="DPK3206" s="14"/>
      <c r="DPL3206" s="14"/>
      <c r="DPM3206" s="14"/>
      <c r="DPN3206" s="14"/>
      <c r="DPO3206" s="14"/>
      <c r="DPP3206" s="14"/>
      <c r="DPQ3206" s="14"/>
      <c r="DPR3206" s="14"/>
      <c r="DPS3206" s="14"/>
      <c r="DPT3206" s="14"/>
      <c r="DPU3206" s="14"/>
      <c r="DPV3206" s="14"/>
      <c r="DPW3206" s="14"/>
      <c r="DPX3206" s="14"/>
      <c r="DPY3206" s="14"/>
      <c r="DPZ3206" s="14"/>
      <c r="DQA3206" s="14"/>
      <c r="DQB3206" s="14"/>
      <c r="DQC3206" s="14"/>
      <c r="DQD3206" s="14"/>
      <c r="DQE3206" s="14"/>
      <c r="DQF3206" s="14"/>
      <c r="DQG3206" s="14"/>
      <c r="DQH3206" s="14"/>
      <c r="DQI3206" s="14"/>
      <c r="DQJ3206" s="14"/>
      <c r="DQK3206" s="14"/>
      <c r="DQL3206" s="14"/>
      <c r="DQM3206" s="14"/>
      <c r="DQN3206" s="14"/>
      <c r="DQO3206" s="14"/>
      <c r="DQP3206" s="14"/>
      <c r="DQQ3206" s="14"/>
      <c r="DQR3206" s="14"/>
      <c r="DQS3206" s="14"/>
      <c r="DQT3206" s="14"/>
      <c r="DQU3206" s="14"/>
      <c r="DQV3206" s="14"/>
      <c r="DQW3206" s="14"/>
      <c r="DQX3206" s="14"/>
      <c r="DQY3206" s="14"/>
      <c r="DQZ3206" s="14"/>
      <c r="DRA3206" s="14"/>
      <c r="DRB3206" s="14"/>
      <c r="DRC3206" s="14"/>
      <c r="DRD3206" s="14"/>
      <c r="DRE3206" s="14"/>
      <c r="DRF3206" s="14"/>
      <c r="DRG3206" s="14"/>
      <c r="DRH3206" s="14"/>
      <c r="DRI3206" s="14"/>
      <c r="DRJ3206" s="14"/>
      <c r="DRK3206" s="14"/>
      <c r="DRL3206" s="14"/>
      <c r="DRM3206" s="14"/>
      <c r="DRN3206" s="14"/>
      <c r="DRO3206" s="14"/>
      <c r="DRP3206" s="14"/>
      <c r="DRQ3206" s="14"/>
      <c r="DRR3206" s="14"/>
      <c r="DRS3206" s="14"/>
      <c r="DRT3206" s="14"/>
      <c r="DRU3206" s="14"/>
      <c r="DRV3206" s="14"/>
      <c r="DRW3206" s="14"/>
      <c r="DRX3206" s="14"/>
      <c r="DRY3206" s="14"/>
      <c r="DRZ3206" s="14"/>
      <c r="DSA3206" s="14"/>
      <c r="DSB3206" s="14"/>
      <c r="DSC3206" s="14"/>
      <c r="DSD3206" s="14"/>
      <c r="DSE3206" s="14"/>
      <c r="DSF3206" s="14"/>
      <c r="DSG3206" s="14"/>
      <c r="DSH3206" s="14"/>
      <c r="DSI3206" s="14"/>
      <c r="DSJ3206" s="14"/>
      <c r="DSK3206" s="14"/>
      <c r="DSL3206" s="14"/>
      <c r="DSM3206" s="14"/>
      <c r="DSN3206" s="14"/>
      <c r="DSO3206" s="14"/>
      <c r="DSP3206" s="14"/>
      <c r="DSQ3206" s="14"/>
      <c r="DSR3206" s="14"/>
      <c r="DSS3206" s="14"/>
      <c r="DST3206" s="14"/>
      <c r="DSU3206" s="14"/>
      <c r="DSV3206" s="14"/>
      <c r="DSW3206" s="14"/>
      <c r="DSX3206" s="14"/>
      <c r="DSY3206" s="14"/>
      <c r="DSZ3206" s="14"/>
      <c r="DTA3206" s="14"/>
      <c r="DTB3206" s="14"/>
      <c r="DTC3206" s="14"/>
      <c r="DTD3206" s="14"/>
      <c r="DTE3206" s="14"/>
      <c r="DTF3206" s="14"/>
      <c r="DTG3206" s="14"/>
      <c r="DTH3206" s="14"/>
      <c r="DTI3206" s="14"/>
      <c r="DTJ3206" s="14"/>
      <c r="DTK3206" s="14"/>
      <c r="DTL3206" s="14"/>
      <c r="DTM3206" s="14"/>
      <c r="DTN3206" s="14"/>
      <c r="DTO3206" s="14"/>
      <c r="DTP3206" s="14"/>
      <c r="DTQ3206" s="14"/>
      <c r="DTR3206" s="14"/>
      <c r="DTS3206" s="14"/>
      <c r="DTT3206" s="14"/>
      <c r="DTU3206" s="14"/>
      <c r="DTV3206" s="14"/>
      <c r="DTW3206" s="14"/>
      <c r="DTX3206" s="14"/>
      <c r="DTY3206" s="14"/>
      <c r="DTZ3206" s="14"/>
      <c r="DUA3206" s="14"/>
      <c r="DUB3206" s="14"/>
      <c r="DUC3206" s="14"/>
      <c r="DUD3206" s="14"/>
      <c r="DUE3206" s="14"/>
      <c r="DUF3206" s="14"/>
      <c r="DUG3206" s="14"/>
      <c r="DUH3206" s="14"/>
      <c r="DUI3206" s="14"/>
      <c r="DUJ3206" s="14"/>
      <c r="DUK3206" s="14"/>
      <c r="DUL3206" s="14"/>
      <c r="DUM3206" s="14"/>
      <c r="DUN3206" s="14"/>
      <c r="DUO3206" s="14"/>
      <c r="DUP3206" s="14"/>
      <c r="DUQ3206" s="14"/>
      <c r="DUR3206" s="14"/>
      <c r="DUS3206" s="14"/>
      <c r="DUT3206" s="14"/>
      <c r="DUU3206" s="14"/>
      <c r="DUV3206" s="14"/>
      <c r="DUW3206" s="14"/>
      <c r="DUX3206" s="14"/>
      <c r="DUY3206" s="14"/>
      <c r="DUZ3206" s="14"/>
      <c r="DVA3206" s="14"/>
      <c r="DVB3206" s="14"/>
      <c r="DVC3206" s="14"/>
      <c r="DVD3206" s="14"/>
      <c r="DVE3206" s="14"/>
      <c r="DVF3206" s="14"/>
      <c r="DVG3206" s="14"/>
      <c r="DVH3206" s="14"/>
      <c r="DVI3206" s="14"/>
      <c r="DVJ3206" s="14"/>
      <c r="DVK3206" s="14"/>
      <c r="DVL3206" s="14"/>
      <c r="DVM3206" s="14"/>
      <c r="DVN3206" s="14"/>
      <c r="DVO3206" s="14"/>
      <c r="DVP3206" s="14"/>
      <c r="DVQ3206" s="14"/>
      <c r="DVR3206" s="14"/>
      <c r="DVS3206" s="14"/>
      <c r="DVT3206" s="14"/>
      <c r="DVU3206" s="14"/>
      <c r="DVV3206" s="14"/>
      <c r="DVW3206" s="14"/>
      <c r="DVX3206" s="14"/>
      <c r="DVY3206" s="14"/>
      <c r="DVZ3206" s="14"/>
      <c r="DWA3206" s="14"/>
      <c r="DWB3206" s="14"/>
      <c r="DWC3206" s="14"/>
      <c r="DWD3206" s="14"/>
      <c r="DWE3206" s="14"/>
      <c r="DWF3206" s="14"/>
      <c r="DWG3206" s="14"/>
      <c r="DWH3206" s="14"/>
      <c r="DWI3206" s="14"/>
      <c r="DWJ3206" s="14"/>
      <c r="DWK3206" s="14"/>
      <c r="DWL3206" s="14"/>
      <c r="DWM3206" s="14"/>
      <c r="DWN3206" s="14"/>
      <c r="DWO3206" s="14"/>
      <c r="DWP3206" s="14"/>
      <c r="DWQ3206" s="14"/>
      <c r="DWR3206" s="14"/>
      <c r="DWS3206" s="14"/>
      <c r="DWT3206" s="14"/>
      <c r="DWU3206" s="14"/>
      <c r="DWV3206" s="14"/>
      <c r="DWW3206" s="14"/>
      <c r="DWX3206" s="14"/>
      <c r="DWY3206" s="14"/>
      <c r="DWZ3206" s="14"/>
      <c r="DXA3206" s="14"/>
      <c r="DXB3206" s="14"/>
      <c r="DXC3206" s="14"/>
      <c r="DXD3206" s="14"/>
      <c r="DXE3206" s="14"/>
      <c r="DXF3206" s="14"/>
      <c r="DXG3206" s="14"/>
      <c r="DXH3206" s="14"/>
      <c r="DXI3206" s="14"/>
      <c r="DXJ3206" s="14"/>
      <c r="DXK3206" s="14"/>
      <c r="DXL3206" s="14"/>
      <c r="DXM3206" s="14"/>
      <c r="DXN3206" s="14"/>
      <c r="DXO3206" s="14"/>
      <c r="DXP3206" s="14"/>
      <c r="DXQ3206" s="14"/>
      <c r="DXR3206" s="14"/>
      <c r="DXS3206" s="14"/>
      <c r="DXT3206" s="14"/>
      <c r="DXU3206" s="14"/>
      <c r="DXV3206" s="14"/>
      <c r="DXW3206" s="14"/>
      <c r="DXX3206" s="14"/>
      <c r="DXY3206" s="14"/>
      <c r="DXZ3206" s="14"/>
      <c r="DYA3206" s="14"/>
      <c r="DYB3206" s="14"/>
      <c r="DYC3206" s="14"/>
      <c r="DYD3206" s="14"/>
      <c r="DYE3206" s="14"/>
      <c r="DYF3206" s="14"/>
      <c r="DYG3206" s="14"/>
      <c r="DYH3206" s="14"/>
      <c r="DYI3206" s="14"/>
      <c r="DYJ3206" s="14"/>
      <c r="DYK3206" s="14"/>
      <c r="DYL3206" s="14"/>
      <c r="DYM3206" s="14"/>
      <c r="DYN3206" s="14"/>
      <c r="DYO3206" s="14"/>
      <c r="DYP3206" s="14"/>
      <c r="DYQ3206" s="14"/>
      <c r="DYR3206" s="14"/>
      <c r="DYS3206" s="14"/>
      <c r="DYT3206" s="14"/>
      <c r="DYU3206" s="14"/>
      <c r="DYV3206" s="14"/>
      <c r="DYW3206" s="14"/>
      <c r="DYX3206" s="14"/>
      <c r="DYY3206" s="14"/>
      <c r="DYZ3206" s="14"/>
      <c r="DZA3206" s="14"/>
      <c r="DZB3206" s="14"/>
      <c r="DZC3206" s="14"/>
      <c r="DZD3206" s="14"/>
      <c r="DZE3206" s="14"/>
      <c r="DZF3206" s="14"/>
      <c r="DZG3206" s="14"/>
      <c r="DZH3206" s="14"/>
      <c r="DZI3206" s="14"/>
      <c r="DZJ3206" s="14"/>
      <c r="DZK3206" s="14"/>
      <c r="DZL3206" s="14"/>
      <c r="DZM3206" s="14"/>
      <c r="DZN3206" s="14"/>
      <c r="DZO3206" s="14"/>
      <c r="DZP3206" s="14"/>
      <c r="DZQ3206" s="14"/>
      <c r="DZR3206" s="14"/>
      <c r="DZS3206" s="14"/>
      <c r="DZT3206" s="14"/>
      <c r="DZU3206" s="14"/>
      <c r="DZV3206" s="14"/>
      <c r="DZW3206" s="14"/>
      <c r="DZX3206" s="14"/>
      <c r="DZY3206" s="14"/>
      <c r="DZZ3206" s="14"/>
      <c r="EAA3206" s="14"/>
      <c r="EAB3206" s="14"/>
      <c r="EAC3206" s="14"/>
      <c r="EAD3206" s="14"/>
      <c r="EAE3206" s="14"/>
      <c r="EAF3206" s="14"/>
      <c r="EAG3206" s="14"/>
      <c r="EAH3206" s="14"/>
      <c r="EAI3206" s="14"/>
      <c r="EAJ3206" s="14"/>
      <c r="EAK3206" s="14"/>
      <c r="EAL3206" s="14"/>
      <c r="EAM3206" s="14"/>
      <c r="EAN3206" s="14"/>
      <c r="EAO3206" s="14"/>
      <c r="EAP3206" s="14"/>
      <c r="EAQ3206" s="14"/>
      <c r="EAR3206" s="14"/>
      <c r="EAS3206" s="14"/>
      <c r="EAT3206" s="14"/>
      <c r="EAU3206" s="14"/>
      <c r="EAV3206" s="14"/>
      <c r="EAW3206" s="14"/>
      <c r="EAX3206" s="14"/>
      <c r="EAY3206" s="14"/>
      <c r="EAZ3206" s="14"/>
      <c r="EBA3206" s="14"/>
      <c r="EBB3206" s="14"/>
      <c r="EBC3206" s="14"/>
      <c r="EBD3206" s="14"/>
      <c r="EBE3206" s="14"/>
      <c r="EBF3206" s="14"/>
      <c r="EBG3206" s="14"/>
      <c r="EBH3206" s="14"/>
      <c r="EBI3206" s="14"/>
      <c r="EBJ3206" s="14"/>
      <c r="EBK3206" s="14"/>
      <c r="EBL3206" s="14"/>
      <c r="EBM3206" s="14"/>
      <c r="EBN3206" s="14"/>
      <c r="EBO3206" s="14"/>
      <c r="EBP3206" s="14"/>
      <c r="EBQ3206" s="14"/>
      <c r="EBR3206" s="14"/>
      <c r="EBS3206" s="14"/>
      <c r="EBT3206" s="14"/>
      <c r="EBU3206" s="14"/>
      <c r="EBV3206" s="14"/>
      <c r="EBW3206" s="14"/>
      <c r="EBX3206" s="14"/>
      <c r="EBY3206" s="14"/>
      <c r="EBZ3206" s="14"/>
      <c r="ECA3206" s="14"/>
      <c r="ECB3206" s="14"/>
      <c r="ECC3206" s="14"/>
      <c r="ECD3206" s="14"/>
      <c r="ECE3206" s="14"/>
      <c r="ECF3206" s="14"/>
      <c r="ECG3206" s="14"/>
      <c r="ECH3206" s="14"/>
      <c r="ECI3206" s="14"/>
      <c r="ECJ3206" s="14"/>
      <c r="ECK3206" s="14"/>
      <c r="ECL3206" s="14"/>
      <c r="ECM3206" s="14"/>
      <c r="ECN3206" s="14"/>
      <c r="ECO3206" s="14"/>
      <c r="ECP3206" s="14"/>
      <c r="ECQ3206" s="14"/>
      <c r="ECR3206" s="14"/>
      <c r="ECS3206" s="14"/>
      <c r="ECT3206" s="14"/>
      <c r="ECU3206" s="14"/>
      <c r="ECV3206" s="14"/>
      <c r="ECW3206" s="14"/>
      <c r="ECX3206" s="14"/>
      <c r="ECY3206" s="14"/>
      <c r="ECZ3206" s="14"/>
      <c r="EDA3206" s="14"/>
      <c r="EDB3206" s="14"/>
      <c r="EDC3206" s="14"/>
      <c r="EDD3206" s="14"/>
      <c r="EDE3206" s="14"/>
      <c r="EDF3206" s="14"/>
      <c r="EDG3206" s="14"/>
      <c r="EDH3206" s="14"/>
      <c r="EDI3206" s="14"/>
      <c r="EDJ3206" s="14"/>
      <c r="EDK3206" s="14"/>
      <c r="EDL3206" s="14"/>
      <c r="EDM3206" s="14"/>
      <c r="EDN3206" s="14"/>
      <c r="EDO3206" s="14"/>
      <c r="EDP3206" s="14"/>
      <c r="EDQ3206" s="14"/>
      <c r="EDR3206" s="14"/>
      <c r="EDS3206" s="14"/>
      <c r="EDT3206" s="14"/>
      <c r="EDU3206" s="14"/>
      <c r="EDV3206" s="14"/>
      <c r="EDW3206" s="14"/>
      <c r="EDX3206" s="14"/>
      <c r="EDY3206" s="14"/>
      <c r="EDZ3206" s="14"/>
      <c r="EEA3206" s="14"/>
      <c r="EEB3206" s="14"/>
      <c r="EEC3206" s="14"/>
      <c r="EED3206" s="14"/>
      <c r="EEE3206" s="14"/>
      <c r="EEF3206" s="14"/>
      <c r="EEG3206" s="14"/>
      <c r="EEH3206" s="14"/>
      <c r="EEI3206" s="14"/>
      <c r="EEJ3206" s="14"/>
      <c r="EEK3206" s="14"/>
      <c r="EEL3206" s="14"/>
      <c r="EEM3206" s="14"/>
      <c r="EEN3206" s="14"/>
      <c r="EEO3206" s="14"/>
      <c r="EEP3206" s="14"/>
      <c r="EEQ3206" s="14"/>
      <c r="EER3206" s="14"/>
      <c r="EES3206" s="14"/>
      <c r="EET3206" s="14"/>
      <c r="EEU3206" s="14"/>
      <c r="EEV3206" s="14"/>
      <c r="EEW3206" s="14"/>
      <c r="EEX3206" s="14"/>
      <c r="EEY3206" s="14"/>
      <c r="EEZ3206" s="14"/>
      <c r="EFA3206" s="14"/>
      <c r="EFB3206" s="14"/>
      <c r="EFC3206" s="14"/>
      <c r="EFD3206" s="14"/>
      <c r="EFE3206" s="14"/>
      <c r="EFF3206" s="14"/>
      <c r="EFG3206" s="14"/>
      <c r="EFH3206" s="14"/>
      <c r="EFI3206" s="14"/>
      <c r="EFJ3206" s="14"/>
      <c r="EFK3206" s="14"/>
      <c r="EFL3206" s="14"/>
      <c r="EFM3206" s="14"/>
      <c r="EFN3206" s="14"/>
      <c r="EFO3206" s="14"/>
      <c r="EFP3206" s="14"/>
      <c r="EFQ3206" s="14"/>
      <c r="EFR3206" s="14"/>
      <c r="EFS3206" s="14"/>
      <c r="EFT3206" s="14"/>
      <c r="EFU3206" s="14"/>
      <c r="EFV3206" s="14"/>
      <c r="EFW3206" s="14"/>
      <c r="EFX3206" s="14"/>
      <c r="EFY3206" s="14"/>
      <c r="EFZ3206" s="14"/>
      <c r="EGA3206" s="14"/>
      <c r="EGB3206" s="14"/>
      <c r="EGC3206" s="14"/>
      <c r="EGD3206" s="14"/>
      <c r="EGE3206" s="14"/>
      <c r="EGF3206" s="14"/>
      <c r="EGG3206" s="14"/>
      <c r="EGH3206" s="14"/>
      <c r="EGI3206" s="14"/>
      <c r="EGJ3206" s="14"/>
      <c r="EGK3206" s="14"/>
      <c r="EGL3206" s="14"/>
      <c r="EGM3206" s="14"/>
      <c r="EGN3206" s="14"/>
      <c r="EGO3206" s="14"/>
      <c r="EGP3206" s="14"/>
      <c r="EGQ3206" s="14"/>
      <c r="EGR3206" s="14"/>
      <c r="EGS3206" s="14"/>
      <c r="EGT3206" s="14"/>
      <c r="EGU3206" s="14"/>
      <c r="EGV3206" s="14"/>
      <c r="EGW3206" s="14"/>
      <c r="EGX3206" s="14"/>
      <c r="EGY3206" s="14"/>
      <c r="EGZ3206" s="14"/>
      <c r="EHA3206" s="14"/>
      <c r="EHB3206" s="14"/>
      <c r="EHC3206" s="14"/>
      <c r="EHD3206" s="14"/>
      <c r="EHE3206" s="14"/>
      <c r="EHF3206" s="14"/>
      <c r="EHG3206" s="14"/>
      <c r="EHH3206" s="14"/>
      <c r="EHI3206" s="14"/>
      <c r="EHJ3206" s="14"/>
      <c r="EHK3206" s="14"/>
      <c r="EHL3206" s="14"/>
      <c r="EHM3206" s="14"/>
      <c r="EHN3206" s="14"/>
      <c r="EHO3206" s="14"/>
      <c r="EHP3206" s="14"/>
      <c r="EHQ3206" s="14"/>
      <c r="EHR3206" s="14"/>
      <c r="EHS3206" s="14"/>
      <c r="EHT3206" s="14"/>
      <c r="EHU3206" s="14"/>
      <c r="EHV3206" s="14"/>
      <c r="EHW3206" s="14"/>
      <c r="EHX3206" s="14"/>
      <c r="EHY3206" s="14"/>
      <c r="EHZ3206" s="14"/>
      <c r="EIA3206" s="14"/>
      <c r="EIB3206" s="14"/>
      <c r="EIC3206" s="14"/>
      <c r="EID3206" s="14"/>
      <c r="EIE3206" s="14"/>
      <c r="EIF3206" s="14"/>
      <c r="EIG3206" s="14"/>
      <c r="EIH3206" s="14"/>
      <c r="EII3206" s="14"/>
      <c r="EIJ3206" s="14"/>
      <c r="EIK3206" s="14"/>
      <c r="EIL3206" s="14"/>
      <c r="EIM3206" s="14"/>
      <c r="EIN3206" s="14"/>
      <c r="EIO3206" s="14"/>
      <c r="EIP3206" s="14"/>
      <c r="EIQ3206" s="14"/>
      <c r="EIR3206" s="14"/>
      <c r="EIS3206" s="14"/>
      <c r="EIT3206" s="14"/>
      <c r="EIU3206" s="14"/>
      <c r="EIV3206" s="14"/>
      <c r="EIW3206" s="14"/>
      <c r="EIX3206" s="14"/>
      <c r="EIY3206" s="14"/>
      <c r="EIZ3206" s="14"/>
      <c r="EJA3206" s="14"/>
      <c r="EJB3206" s="14"/>
      <c r="EJC3206" s="14"/>
      <c r="EJD3206" s="14"/>
      <c r="EJE3206" s="14"/>
      <c r="EJF3206" s="14"/>
      <c r="EJG3206" s="14"/>
      <c r="EJH3206" s="14"/>
      <c r="EJI3206" s="14"/>
      <c r="EJJ3206" s="14"/>
      <c r="EJK3206" s="14"/>
      <c r="EJL3206" s="14"/>
      <c r="EJM3206" s="14"/>
      <c r="EJN3206" s="14"/>
      <c r="EJO3206" s="14"/>
      <c r="EJP3206" s="14"/>
      <c r="EJQ3206" s="14"/>
      <c r="EJR3206" s="14"/>
      <c r="EJS3206" s="14"/>
      <c r="EJT3206" s="14"/>
      <c r="EJU3206" s="14"/>
      <c r="EJV3206" s="14"/>
      <c r="EJW3206" s="14"/>
      <c r="EJX3206" s="14"/>
      <c r="EJY3206" s="14"/>
      <c r="EJZ3206" s="14"/>
      <c r="EKA3206" s="14"/>
      <c r="EKB3206" s="14"/>
      <c r="EKC3206" s="14"/>
      <c r="EKD3206" s="14"/>
      <c r="EKE3206" s="14"/>
      <c r="EKF3206" s="14"/>
      <c r="EKG3206" s="14"/>
      <c r="EKH3206" s="14"/>
      <c r="EKI3206" s="14"/>
      <c r="EKJ3206" s="14"/>
      <c r="EKK3206" s="14"/>
      <c r="EKL3206" s="14"/>
      <c r="EKM3206" s="14"/>
      <c r="EKN3206" s="14"/>
      <c r="EKO3206" s="14"/>
      <c r="EKP3206" s="14"/>
      <c r="EKQ3206" s="14"/>
      <c r="EKR3206" s="14"/>
      <c r="EKS3206" s="14"/>
      <c r="EKT3206" s="14"/>
      <c r="EKU3206" s="14"/>
      <c r="EKV3206" s="14"/>
      <c r="EKW3206" s="14"/>
      <c r="EKX3206" s="14"/>
      <c r="EKY3206" s="14"/>
      <c r="EKZ3206" s="14"/>
      <c r="ELA3206" s="14"/>
      <c r="ELB3206" s="14"/>
      <c r="ELC3206" s="14"/>
      <c r="ELD3206" s="14"/>
      <c r="ELE3206" s="14"/>
      <c r="ELF3206" s="14"/>
      <c r="ELG3206" s="14"/>
      <c r="ELH3206" s="14"/>
      <c r="ELI3206" s="14"/>
      <c r="ELJ3206" s="14"/>
      <c r="ELK3206" s="14"/>
      <c r="ELL3206" s="14"/>
      <c r="ELM3206" s="14"/>
      <c r="ELN3206" s="14"/>
      <c r="ELO3206" s="14"/>
      <c r="ELP3206" s="14"/>
      <c r="ELQ3206" s="14"/>
      <c r="ELR3206" s="14"/>
      <c r="ELS3206" s="14"/>
      <c r="ELT3206" s="14"/>
      <c r="ELU3206" s="14"/>
      <c r="ELV3206" s="14"/>
      <c r="ELW3206" s="14"/>
      <c r="ELX3206" s="14"/>
      <c r="ELY3206" s="14"/>
      <c r="ELZ3206" s="14"/>
      <c r="EMA3206" s="14"/>
      <c r="EMB3206" s="14"/>
      <c r="EMC3206" s="14"/>
      <c r="EMD3206" s="14"/>
      <c r="EME3206" s="14"/>
      <c r="EMF3206" s="14"/>
      <c r="EMG3206" s="14"/>
      <c r="EMH3206" s="14"/>
      <c r="EMI3206" s="14"/>
      <c r="EMJ3206" s="14"/>
      <c r="EMK3206" s="14"/>
      <c r="EML3206" s="14"/>
      <c r="EMM3206" s="14"/>
      <c r="EMN3206" s="14"/>
      <c r="EMO3206" s="14"/>
      <c r="EMP3206" s="14"/>
      <c r="EMQ3206" s="14"/>
      <c r="EMR3206" s="14"/>
      <c r="EMS3206" s="14"/>
      <c r="EMT3206" s="14"/>
      <c r="EMU3206" s="14"/>
      <c r="EMV3206" s="14"/>
      <c r="EMW3206" s="14"/>
      <c r="EMX3206" s="14"/>
      <c r="EMY3206" s="14"/>
      <c r="EMZ3206" s="14"/>
      <c r="ENA3206" s="14"/>
      <c r="ENB3206" s="14"/>
      <c r="ENC3206" s="14"/>
      <c r="END3206" s="14"/>
      <c r="ENE3206" s="14"/>
      <c r="ENF3206" s="14"/>
      <c r="ENG3206" s="14"/>
      <c r="ENH3206" s="14"/>
      <c r="ENI3206" s="14"/>
      <c r="ENJ3206" s="14"/>
      <c r="ENK3206" s="14"/>
      <c r="ENL3206" s="14"/>
      <c r="ENM3206" s="14"/>
      <c r="ENN3206" s="14"/>
      <c r="ENO3206" s="14"/>
      <c r="ENP3206" s="14"/>
      <c r="ENQ3206" s="14"/>
      <c r="ENR3206" s="14"/>
      <c r="ENS3206" s="14"/>
      <c r="ENT3206" s="14"/>
      <c r="ENU3206" s="14"/>
      <c r="ENV3206" s="14"/>
      <c r="ENW3206" s="14"/>
      <c r="ENX3206" s="14"/>
      <c r="ENY3206" s="14"/>
      <c r="ENZ3206" s="14"/>
      <c r="EOA3206" s="14"/>
      <c r="EOB3206" s="14"/>
      <c r="EOC3206" s="14"/>
      <c r="EOD3206" s="14"/>
      <c r="EOE3206" s="14"/>
      <c r="EOF3206" s="14"/>
      <c r="EOG3206" s="14"/>
      <c r="EOH3206" s="14"/>
      <c r="EOI3206" s="14"/>
      <c r="EOJ3206" s="14"/>
      <c r="EOK3206" s="14"/>
      <c r="EOL3206" s="14"/>
      <c r="EOM3206" s="14"/>
      <c r="EON3206" s="14"/>
      <c r="EOO3206" s="14"/>
      <c r="EOP3206" s="14"/>
      <c r="EOQ3206" s="14"/>
      <c r="EOR3206" s="14"/>
      <c r="EOS3206" s="14"/>
      <c r="EOT3206" s="14"/>
      <c r="EOU3206" s="14"/>
      <c r="EOV3206" s="14"/>
      <c r="EOW3206" s="14"/>
      <c r="EOX3206" s="14"/>
      <c r="EOY3206" s="14"/>
      <c r="EOZ3206" s="14"/>
      <c r="EPA3206" s="14"/>
      <c r="EPB3206" s="14"/>
      <c r="EPC3206" s="14"/>
      <c r="EPD3206" s="14"/>
      <c r="EPE3206" s="14"/>
      <c r="EPF3206" s="14"/>
      <c r="EPG3206" s="14"/>
      <c r="EPH3206" s="14"/>
      <c r="EPI3206" s="14"/>
      <c r="EPJ3206" s="14"/>
      <c r="EPK3206" s="14"/>
      <c r="EPL3206" s="14"/>
      <c r="EPM3206" s="14"/>
      <c r="EPN3206" s="14"/>
      <c r="EPO3206" s="14"/>
      <c r="EPP3206" s="14"/>
      <c r="EPQ3206" s="14"/>
      <c r="EPR3206" s="14"/>
      <c r="EPS3206" s="14"/>
      <c r="EPT3206" s="14"/>
      <c r="EPU3206" s="14"/>
      <c r="EPV3206" s="14"/>
      <c r="EPW3206" s="14"/>
      <c r="EPX3206" s="14"/>
      <c r="EPY3206" s="14"/>
      <c r="EPZ3206" s="14"/>
      <c r="EQA3206" s="14"/>
      <c r="EQB3206" s="14"/>
      <c r="EQC3206" s="14"/>
      <c r="EQD3206" s="14"/>
      <c r="EQE3206" s="14"/>
      <c r="EQF3206" s="14"/>
      <c r="EQG3206" s="14"/>
      <c r="EQH3206" s="14"/>
      <c r="EQI3206" s="14"/>
      <c r="EQJ3206" s="14"/>
      <c r="EQK3206" s="14"/>
      <c r="EQL3206" s="14"/>
      <c r="EQM3206" s="14"/>
      <c r="EQN3206" s="14"/>
      <c r="EQO3206" s="14"/>
      <c r="EQP3206" s="14"/>
      <c r="EQQ3206" s="14"/>
      <c r="EQR3206" s="14"/>
      <c r="EQS3206" s="14"/>
      <c r="EQT3206" s="14"/>
      <c r="EQU3206" s="14"/>
      <c r="EQV3206" s="14"/>
      <c r="EQW3206" s="14"/>
      <c r="EQX3206" s="14"/>
      <c r="EQY3206" s="14"/>
      <c r="EQZ3206" s="14"/>
      <c r="ERA3206" s="14"/>
      <c r="ERB3206" s="14"/>
      <c r="ERC3206" s="14"/>
      <c r="ERD3206" s="14"/>
      <c r="ERE3206" s="14"/>
      <c r="ERF3206" s="14"/>
      <c r="ERG3206" s="14"/>
      <c r="ERH3206" s="14"/>
      <c r="ERI3206" s="14"/>
      <c r="ERJ3206" s="14"/>
      <c r="ERK3206" s="14"/>
      <c r="ERL3206" s="14"/>
      <c r="ERM3206" s="14"/>
      <c r="ERN3206" s="14"/>
      <c r="ERO3206" s="14"/>
      <c r="ERP3206" s="14"/>
      <c r="ERQ3206" s="14"/>
      <c r="ERR3206" s="14"/>
      <c r="ERS3206" s="14"/>
      <c r="ERT3206" s="14"/>
      <c r="ERU3206" s="14"/>
      <c r="ERV3206" s="14"/>
      <c r="ERW3206" s="14"/>
      <c r="ERX3206" s="14"/>
      <c r="ERY3206" s="14"/>
      <c r="ERZ3206" s="14"/>
      <c r="ESA3206" s="14"/>
      <c r="ESB3206" s="14"/>
      <c r="ESC3206" s="14"/>
      <c r="ESD3206" s="14"/>
      <c r="ESE3206" s="14"/>
      <c r="ESF3206" s="14"/>
      <c r="ESG3206" s="14"/>
      <c r="ESH3206" s="14"/>
      <c r="ESI3206" s="14"/>
      <c r="ESJ3206" s="14"/>
      <c r="ESK3206" s="14"/>
      <c r="ESL3206" s="14"/>
      <c r="ESM3206" s="14"/>
      <c r="ESN3206" s="14"/>
      <c r="ESO3206" s="14"/>
      <c r="ESP3206" s="14"/>
      <c r="ESQ3206" s="14"/>
      <c r="ESR3206" s="14"/>
      <c r="ESS3206" s="14"/>
      <c r="EST3206" s="14"/>
      <c r="ESU3206" s="14"/>
      <c r="ESV3206" s="14"/>
      <c r="ESW3206" s="14"/>
      <c r="ESX3206" s="14"/>
      <c r="ESY3206" s="14"/>
      <c r="ESZ3206" s="14"/>
      <c r="ETA3206" s="14"/>
      <c r="ETB3206" s="14"/>
      <c r="ETC3206" s="14"/>
      <c r="ETD3206" s="14"/>
      <c r="ETE3206" s="14"/>
      <c r="ETF3206" s="14"/>
      <c r="ETG3206" s="14"/>
      <c r="ETH3206" s="14"/>
      <c r="ETI3206" s="14"/>
      <c r="ETJ3206" s="14"/>
      <c r="ETK3206" s="14"/>
      <c r="ETL3206" s="14"/>
      <c r="ETM3206" s="14"/>
      <c r="ETN3206" s="14"/>
      <c r="ETO3206" s="14"/>
      <c r="ETP3206" s="14"/>
      <c r="ETQ3206" s="14"/>
      <c r="ETR3206" s="14"/>
      <c r="ETS3206" s="14"/>
      <c r="ETT3206" s="14"/>
      <c r="ETU3206" s="14"/>
      <c r="ETV3206" s="14"/>
      <c r="ETW3206" s="14"/>
      <c r="ETX3206" s="14"/>
      <c r="ETY3206" s="14"/>
      <c r="ETZ3206" s="14"/>
      <c r="EUA3206" s="14"/>
      <c r="EUB3206" s="14"/>
      <c r="EUC3206" s="14"/>
      <c r="EUD3206" s="14"/>
      <c r="EUE3206" s="14"/>
      <c r="EUF3206" s="14"/>
      <c r="EUG3206" s="14"/>
      <c r="EUH3206" s="14"/>
      <c r="EUI3206" s="14"/>
      <c r="EUJ3206" s="14"/>
      <c r="EUK3206" s="14"/>
      <c r="EUL3206" s="14"/>
      <c r="EUM3206" s="14"/>
      <c r="EUN3206" s="14"/>
      <c r="EUO3206" s="14"/>
      <c r="EUP3206" s="14"/>
      <c r="EUQ3206" s="14"/>
      <c r="EUR3206" s="14"/>
      <c r="EUS3206" s="14"/>
      <c r="EUT3206" s="14"/>
      <c r="EUU3206" s="14"/>
      <c r="EUV3206" s="14"/>
      <c r="EUW3206" s="14"/>
      <c r="EUX3206" s="14"/>
      <c r="EUY3206" s="14"/>
      <c r="EUZ3206" s="14"/>
      <c r="EVA3206" s="14"/>
      <c r="EVB3206" s="14"/>
      <c r="EVC3206" s="14"/>
      <c r="EVD3206" s="14"/>
      <c r="EVE3206" s="14"/>
      <c r="EVF3206" s="14"/>
      <c r="EVG3206" s="14"/>
      <c r="EVH3206" s="14"/>
      <c r="EVI3206" s="14"/>
      <c r="EVJ3206" s="14"/>
      <c r="EVK3206" s="14"/>
      <c r="EVL3206" s="14"/>
      <c r="EVM3206" s="14"/>
      <c r="EVN3206" s="14"/>
      <c r="EVO3206" s="14"/>
      <c r="EVP3206" s="14"/>
      <c r="EVQ3206" s="14"/>
      <c r="EVR3206" s="14"/>
      <c r="EVS3206" s="14"/>
      <c r="EVT3206" s="14"/>
      <c r="EVU3206" s="14"/>
      <c r="EVV3206" s="14"/>
      <c r="EVW3206" s="14"/>
      <c r="EVX3206" s="14"/>
      <c r="EVY3206" s="14"/>
      <c r="EVZ3206" s="14"/>
      <c r="EWA3206" s="14"/>
      <c r="EWB3206" s="14"/>
      <c r="EWC3206" s="14"/>
      <c r="EWD3206" s="14"/>
      <c r="EWE3206" s="14"/>
      <c r="EWF3206" s="14"/>
      <c r="EWG3206" s="14"/>
      <c r="EWH3206" s="14"/>
      <c r="EWI3206" s="14"/>
      <c r="EWJ3206" s="14"/>
      <c r="EWK3206" s="14"/>
      <c r="EWL3206" s="14"/>
      <c r="EWM3206" s="14"/>
      <c r="EWN3206" s="14"/>
      <c r="EWO3206" s="14"/>
      <c r="EWP3206" s="14"/>
      <c r="EWQ3206" s="14"/>
      <c r="EWR3206" s="14"/>
      <c r="EWS3206" s="14"/>
      <c r="EWT3206" s="14"/>
      <c r="EWU3206" s="14"/>
      <c r="EWV3206" s="14"/>
      <c r="EWW3206" s="14"/>
      <c r="EWX3206" s="14"/>
      <c r="EWY3206" s="14"/>
      <c r="EWZ3206" s="14"/>
      <c r="EXA3206" s="14"/>
      <c r="EXB3206" s="14"/>
      <c r="EXC3206" s="14"/>
      <c r="EXD3206" s="14"/>
      <c r="EXE3206" s="14"/>
      <c r="EXF3206" s="14"/>
      <c r="EXG3206" s="14"/>
      <c r="EXH3206" s="14"/>
      <c r="EXI3206" s="14"/>
      <c r="EXJ3206" s="14"/>
      <c r="EXK3206" s="14"/>
      <c r="EXL3206" s="14"/>
      <c r="EXM3206" s="14"/>
      <c r="EXN3206" s="14"/>
      <c r="EXO3206" s="14"/>
      <c r="EXP3206" s="14"/>
      <c r="EXQ3206" s="14"/>
      <c r="EXR3206" s="14"/>
      <c r="EXS3206" s="14"/>
      <c r="EXT3206" s="14"/>
      <c r="EXU3206" s="14"/>
      <c r="EXV3206" s="14"/>
      <c r="EXW3206" s="14"/>
      <c r="EXX3206" s="14"/>
      <c r="EXY3206" s="14"/>
      <c r="EXZ3206" s="14"/>
      <c r="EYA3206" s="14"/>
      <c r="EYB3206" s="14"/>
      <c r="EYC3206" s="14"/>
      <c r="EYD3206" s="14"/>
      <c r="EYE3206" s="14"/>
      <c r="EYF3206" s="14"/>
      <c r="EYG3206" s="14"/>
      <c r="EYH3206" s="14"/>
      <c r="EYI3206" s="14"/>
      <c r="EYJ3206" s="14"/>
      <c r="EYK3206" s="14"/>
      <c r="EYL3206" s="14"/>
      <c r="EYM3206" s="14"/>
      <c r="EYN3206" s="14"/>
      <c r="EYO3206" s="14"/>
      <c r="EYP3206" s="14"/>
      <c r="EYQ3206" s="14"/>
      <c r="EYR3206" s="14"/>
      <c r="EYS3206" s="14"/>
      <c r="EYT3206" s="14"/>
      <c r="EYU3206" s="14"/>
      <c r="EYV3206" s="14"/>
      <c r="EYW3206" s="14"/>
      <c r="EYX3206" s="14"/>
      <c r="EYY3206" s="14"/>
      <c r="EYZ3206" s="14"/>
      <c r="EZA3206" s="14"/>
      <c r="EZB3206" s="14"/>
      <c r="EZC3206" s="14"/>
      <c r="EZD3206" s="14"/>
      <c r="EZE3206" s="14"/>
      <c r="EZF3206" s="14"/>
      <c r="EZG3206" s="14"/>
      <c r="EZH3206" s="14"/>
      <c r="EZI3206" s="14"/>
      <c r="EZJ3206" s="14"/>
      <c r="EZK3206" s="14"/>
      <c r="EZL3206" s="14"/>
      <c r="EZM3206" s="14"/>
      <c r="EZN3206" s="14"/>
      <c r="EZO3206" s="14"/>
      <c r="EZP3206" s="14"/>
      <c r="EZQ3206" s="14"/>
      <c r="EZR3206" s="14"/>
      <c r="EZS3206" s="14"/>
      <c r="EZT3206" s="14"/>
      <c r="EZU3206" s="14"/>
      <c r="EZV3206" s="14"/>
      <c r="EZW3206" s="14"/>
      <c r="EZX3206" s="14"/>
      <c r="EZY3206" s="14"/>
      <c r="EZZ3206" s="14"/>
      <c r="FAA3206" s="14"/>
      <c r="FAB3206" s="14"/>
      <c r="FAC3206" s="14"/>
      <c r="FAD3206" s="14"/>
      <c r="FAE3206" s="14"/>
      <c r="FAF3206" s="14"/>
      <c r="FAG3206" s="14"/>
      <c r="FAH3206" s="14"/>
      <c r="FAI3206" s="14"/>
      <c r="FAJ3206" s="14"/>
      <c r="FAK3206" s="14"/>
      <c r="FAL3206" s="14"/>
      <c r="FAM3206" s="14"/>
      <c r="FAN3206" s="14"/>
      <c r="FAO3206" s="14"/>
      <c r="FAP3206" s="14"/>
      <c r="FAQ3206" s="14"/>
      <c r="FAR3206" s="14"/>
      <c r="FAS3206" s="14"/>
      <c r="FAT3206" s="14"/>
      <c r="FAU3206" s="14"/>
      <c r="FAV3206" s="14"/>
      <c r="FAW3206" s="14"/>
      <c r="FAX3206" s="14"/>
      <c r="FAY3206" s="14"/>
      <c r="FAZ3206" s="14"/>
      <c r="FBA3206" s="14"/>
      <c r="FBB3206" s="14"/>
      <c r="FBC3206" s="14"/>
      <c r="FBD3206" s="14"/>
      <c r="FBE3206" s="14"/>
      <c r="FBF3206" s="14"/>
      <c r="FBG3206" s="14"/>
      <c r="FBH3206" s="14"/>
      <c r="FBI3206" s="14"/>
      <c r="FBJ3206" s="14"/>
      <c r="FBK3206" s="14"/>
      <c r="FBL3206" s="14"/>
      <c r="FBM3206" s="14"/>
      <c r="FBN3206" s="14"/>
      <c r="FBO3206" s="14"/>
      <c r="FBP3206" s="14"/>
      <c r="FBQ3206" s="14"/>
      <c r="FBR3206" s="14"/>
      <c r="FBS3206" s="14"/>
      <c r="FBT3206" s="14"/>
      <c r="FBU3206" s="14"/>
      <c r="FBV3206" s="14"/>
      <c r="FBW3206" s="14"/>
      <c r="FBX3206" s="14"/>
      <c r="FBY3206" s="14"/>
      <c r="FBZ3206" s="14"/>
      <c r="FCA3206" s="14"/>
      <c r="FCB3206" s="14"/>
      <c r="FCC3206" s="14"/>
      <c r="FCD3206" s="14"/>
      <c r="FCE3206" s="14"/>
      <c r="FCF3206" s="14"/>
      <c r="FCG3206" s="14"/>
      <c r="FCH3206" s="14"/>
      <c r="FCI3206" s="14"/>
      <c r="FCJ3206" s="14"/>
      <c r="FCK3206" s="14"/>
      <c r="FCL3206" s="14"/>
      <c r="FCM3206" s="14"/>
      <c r="FCN3206" s="14"/>
      <c r="FCO3206" s="14"/>
      <c r="FCP3206" s="14"/>
      <c r="FCQ3206" s="14"/>
      <c r="FCR3206" s="14"/>
      <c r="FCS3206" s="14"/>
      <c r="FCT3206" s="14"/>
      <c r="FCU3206" s="14"/>
      <c r="FCV3206" s="14"/>
      <c r="FCW3206" s="14"/>
      <c r="FCX3206" s="14"/>
      <c r="FCY3206" s="14"/>
      <c r="FCZ3206" s="14"/>
      <c r="FDA3206" s="14"/>
      <c r="FDB3206" s="14"/>
      <c r="FDC3206" s="14"/>
      <c r="FDD3206" s="14"/>
      <c r="FDE3206" s="14"/>
      <c r="FDF3206" s="14"/>
      <c r="FDG3206" s="14"/>
      <c r="FDH3206" s="14"/>
      <c r="FDI3206" s="14"/>
      <c r="FDJ3206" s="14"/>
      <c r="FDK3206" s="14"/>
      <c r="FDL3206" s="14"/>
      <c r="FDM3206" s="14"/>
      <c r="FDN3206" s="14"/>
      <c r="FDO3206" s="14"/>
      <c r="FDP3206" s="14"/>
      <c r="FDQ3206" s="14"/>
      <c r="FDR3206" s="14"/>
      <c r="FDS3206" s="14"/>
      <c r="FDT3206" s="14"/>
      <c r="FDU3206" s="14"/>
      <c r="FDV3206" s="14"/>
      <c r="FDW3206" s="14"/>
      <c r="FDX3206" s="14"/>
      <c r="FDY3206" s="14"/>
      <c r="FDZ3206" s="14"/>
      <c r="FEA3206" s="14"/>
      <c r="FEB3206" s="14"/>
      <c r="FEC3206" s="14"/>
      <c r="FED3206" s="14"/>
      <c r="FEE3206" s="14"/>
      <c r="FEF3206" s="14"/>
      <c r="FEG3206" s="14"/>
      <c r="FEH3206" s="14"/>
      <c r="FEI3206" s="14"/>
      <c r="FEJ3206" s="14"/>
      <c r="FEK3206" s="14"/>
      <c r="FEL3206" s="14"/>
      <c r="FEM3206" s="14"/>
      <c r="FEN3206" s="14"/>
      <c r="FEO3206" s="14"/>
      <c r="FEP3206" s="14"/>
      <c r="FEQ3206" s="14"/>
      <c r="FER3206" s="14"/>
      <c r="FES3206" s="14"/>
      <c r="FET3206" s="14"/>
      <c r="FEU3206" s="14"/>
      <c r="FEV3206" s="14"/>
      <c r="FEW3206" s="14"/>
      <c r="FEX3206" s="14"/>
      <c r="FEY3206" s="14"/>
      <c r="FEZ3206" s="14"/>
      <c r="FFA3206" s="14"/>
      <c r="FFB3206" s="14"/>
      <c r="FFC3206" s="14"/>
      <c r="FFD3206" s="14"/>
      <c r="FFE3206" s="14"/>
      <c r="FFF3206" s="14"/>
      <c r="FFG3206" s="14"/>
      <c r="FFH3206" s="14"/>
      <c r="FFI3206" s="14"/>
      <c r="FFJ3206" s="14"/>
      <c r="FFK3206" s="14"/>
      <c r="FFL3206" s="14"/>
      <c r="FFM3206" s="14"/>
      <c r="FFN3206" s="14"/>
      <c r="FFO3206" s="14"/>
      <c r="FFP3206" s="14"/>
      <c r="FFQ3206" s="14"/>
      <c r="FFR3206" s="14"/>
      <c r="FFS3206" s="14"/>
      <c r="FFT3206" s="14"/>
      <c r="FFU3206" s="14"/>
      <c r="FFV3206" s="14"/>
      <c r="FFW3206" s="14"/>
      <c r="FFX3206" s="14"/>
      <c r="FFY3206" s="14"/>
      <c r="FFZ3206" s="14"/>
      <c r="FGA3206" s="14"/>
      <c r="FGB3206" s="14"/>
      <c r="FGC3206" s="14"/>
      <c r="FGD3206" s="14"/>
      <c r="FGE3206" s="14"/>
      <c r="FGF3206" s="14"/>
      <c r="FGG3206" s="14"/>
      <c r="FGH3206" s="14"/>
      <c r="FGI3206" s="14"/>
      <c r="FGJ3206" s="14"/>
      <c r="FGK3206" s="14"/>
      <c r="FGL3206" s="14"/>
      <c r="FGM3206" s="14"/>
      <c r="FGN3206" s="14"/>
      <c r="FGO3206" s="14"/>
      <c r="FGP3206" s="14"/>
      <c r="FGQ3206" s="14"/>
      <c r="FGR3206" s="14"/>
      <c r="FGS3206" s="14"/>
      <c r="FGT3206" s="14"/>
      <c r="FGU3206" s="14"/>
      <c r="FGV3206" s="14"/>
      <c r="FGW3206" s="14"/>
      <c r="FGX3206" s="14"/>
      <c r="FGY3206" s="14"/>
      <c r="FGZ3206" s="14"/>
      <c r="FHA3206" s="14"/>
      <c r="FHB3206" s="14"/>
      <c r="FHC3206" s="14"/>
      <c r="FHD3206" s="14"/>
      <c r="FHE3206" s="14"/>
      <c r="FHF3206" s="14"/>
      <c r="FHG3206" s="14"/>
      <c r="FHH3206" s="14"/>
      <c r="FHI3206" s="14"/>
      <c r="FHJ3206" s="14"/>
      <c r="FHK3206" s="14"/>
      <c r="FHL3206" s="14"/>
      <c r="FHM3206" s="14"/>
      <c r="FHN3206" s="14"/>
      <c r="FHO3206" s="14"/>
      <c r="FHP3206" s="14"/>
      <c r="FHQ3206" s="14"/>
      <c r="FHR3206" s="14"/>
      <c r="FHS3206" s="14"/>
      <c r="FHT3206" s="14"/>
      <c r="FHU3206" s="14"/>
      <c r="FHV3206" s="14"/>
      <c r="FHW3206" s="14"/>
      <c r="FHX3206" s="14"/>
      <c r="FHY3206" s="14"/>
      <c r="FHZ3206" s="14"/>
      <c r="FIA3206" s="14"/>
      <c r="FIB3206" s="14"/>
      <c r="FIC3206" s="14"/>
      <c r="FID3206" s="14"/>
      <c r="FIE3206" s="14"/>
      <c r="FIF3206" s="14"/>
      <c r="FIG3206" s="14"/>
      <c r="FIH3206" s="14"/>
      <c r="FII3206" s="14"/>
      <c r="FIJ3206" s="14"/>
      <c r="FIK3206" s="14"/>
      <c r="FIL3206" s="14"/>
      <c r="FIM3206" s="14"/>
      <c r="FIN3206" s="14"/>
      <c r="FIO3206" s="14"/>
      <c r="FIP3206" s="14"/>
      <c r="FIQ3206" s="14"/>
      <c r="FIR3206" s="14"/>
      <c r="FIS3206" s="14"/>
      <c r="FIT3206" s="14"/>
      <c r="FIU3206" s="14"/>
      <c r="FIV3206" s="14"/>
      <c r="FIW3206" s="14"/>
      <c r="FIX3206" s="14"/>
      <c r="FIY3206" s="14"/>
      <c r="FIZ3206" s="14"/>
      <c r="FJA3206" s="14"/>
      <c r="FJB3206" s="14"/>
      <c r="FJC3206" s="14"/>
      <c r="FJD3206" s="14"/>
      <c r="FJE3206" s="14"/>
      <c r="FJF3206" s="14"/>
      <c r="FJG3206" s="14"/>
      <c r="FJH3206" s="14"/>
      <c r="FJI3206" s="14"/>
      <c r="FJJ3206" s="14"/>
      <c r="FJK3206" s="14"/>
      <c r="FJL3206" s="14"/>
      <c r="FJM3206" s="14"/>
      <c r="FJN3206" s="14"/>
      <c r="FJO3206" s="14"/>
      <c r="FJP3206" s="14"/>
      <c r="FJQ3206" s="14"/>
      <c r="FJR3206" s="14"/>
      <c r="FJS3206" s="14"/>
      <c r="FJT3206" s="14"/>
      <c r="FJU3206" s="14"/>
      <c r="FJV3206" s="14"/>
      <c r="FJW3206" s="14"/>
      <c r="FJX3206" s="14"/>
      <c r="FJY3206" s="14"/>
      <c r="FJZ3206" s="14"/>
      <c r="FKA3206" s="14"/>
      <c r="FKB3206" s="14"/>
      <c r="FKC3206" s="14"/>
      <c r="FKD3206" s="14"/>
      <c r="FKE3206" s="14"/>
      <c r="FKF3206" s="14"/>
      <c r="FKG3206" s="14"/>
      <c r="FKH3206" s="14"/>
      <c r="FKI3206" s="14"/>
      <c r="FKJ3206" s="14"/>
      <c r="FKK3206" s="14"/>
      <c r="FKL3206" s="14"/>
      <c r="FKM3206" s="14"/>
      <c r="FKN3206" s="14"/>
      <c r="FKO3206" s="14"/>
      <c r="FKP3206" s="14"/>
      <c r="FKQ3206" s="14"/>
      <c r="FKR3206" s="14"/>
      <c r="FKS3206" s="14"/>
      <c r="FKT3206" s="14"/>
      <c r="FKU3206" s="14"/>
      <c r="FKV3206" s="14"/>
      <c r="FKW3206" s="14"/>
      <c r="FKX3206" s="14"/>
      <c r="FKY3206" s="14"/>
      <c r="FKZ3206" s="14"/>
      <c r="FLA3206" s="14"/>
      <c r="FLB3206" s="14"/>
      <c r="FLC3206" s="14"/>
      <c r="FLD3206" s="14"/>
      <c r="FLE3206" s="14"/>
      <c r="FLF3206" s="14"/>
      <c r="FLG3206" s="14"/>
      <c r="FLH3206" s="14"/>
      <c r="FLI3206" s="14"/>
      <c r="FLJ3206" s="14"/>
      <c r="FLK3206" s="14"/>
      <c r="FLL3206" s="14"/>
      <c r="FLM3206" s="14"/>
      <c r="FLN3206" s="14"/>
      <c r="FLO3206" s="14"/>
      <c r="FLP3206" s="14"/>
      <c r="FLQ3206" s="14"/>
      <c r="FLR3206" s="14"/>
      <c r="FLS3206" s="14"/>
      <c r="FLT3206" s="14"/>
      <c r="FLU3206" s="14"/>
      <c r="FLV3206" s="14"/>
      <c r="FLW3206" s="14"/>
      <c r="FLX3206" s="14"/>
      <c r="FLY3206" s="14"/>
      <c r="FLZ3206" s="14"/>
      <c r="FMA3206" s="14"/>
      <c r="FMB3206" s="14"/>
      <c r="FMC3206" s="14"/>
      <c r="FMD3206" s="14"/>
      <c r="FME3206" s="14"/>
      <c r="FMF3206" s="14"/>
      <c r="FMG3206" s="14"/>
      <c r="FMH3206" s="14"/>
      <c r="FMI3206" s="14"/>
      <c r="FMJ3206" s="14"/>
      <c r="FMK3206" s="14"/>
      <c r="FML3206" s="14"/>
      <c r="FMM3206" s="14"/>
      <c r="FMN3206" s="14"/>
      <c r="FMO3206" s="14"/>
      <c r="FMP3206" s="14"/>
      <c r="FMQ3206" s="14"/>
      <c r="FMR3206" s="14"/>
      <c r="FMS3206" s="14"/>
      <c r="FMT3206" s="14"/>
      <c r="FMU3206" s="14"/>
      <c r="FMV3206" s="14"/>
      <c r="FMW3206" s="14"/>
      <c r="FMX3206" s="14"/>
      <c r="FMY3206" s="14"/>
      <c r="FMZ3206" s="14"/>
      <c r="FNA3206" s="14"/>
      <c r="FNB3206" s="14"/>
      <c r="FNC3206" s="14"/>
      <c r="FND3206" s="14"/>
      <c r="FNE3206" s="14"/>
      <c r="FNF3206" s="14"/>
      <c r="FNG3206" s="14"/>
      <c r="FNH3206" s="14"/>
      <c r="FNI3206" s="14"/>
      <c r="FNJ3206" s="14"/>
      <c r="FNK3206" s="14"/>
      <c r="FNL3206" s="14"/>
      <c r="FNM3206" s="14"/>
      <c r="FNN3206" s="14"/>
      <c r="FNO3206" s="14"/>
      <c r="FNP3206" s="14"/>
      <c r="FNQ3206" s="14"/>
      <c r="FNR3206" s="14"/>
      <c r="FNS3206" s="14"/>
      <c r="FNT3206" s="14"/>
      <c r="FNU3206" s="14"/>
      <c r="FNV3206" s="14"/>
      <c r="FNW3206" s="14"/>
      <c r="FNX3206" s="14"/>
      <c r="FNY3206" s="14"/>
      <c r="FNZ3206" s="14"/>
      <c r="FOA3206" s="14"/>
      <c r="FOB3206" s="14"/>
      <c r="FOC3206" s="14"/>
      <c r="FOD3206" s="14"/>
      <c r="FOE3206" s="14"/>
      <c r="FOF3206" s="14"/>
      <c r="FOG3206" s="14"/>
      <c r="FOH3206" s="14"/>
      <c r="FOI3206" s="14"/>
      <c r="FOJ3206" s="14"/>
      <c r="FOK3206" s="14"/>
      <c r="FOL3206" s="14"/>
      <c r="FOM3206" s="14"/>
      <c r="FON3206" s="14"/>
      <c r="FOO3206" s="14"/>
      <c r="FOP3206" s="14"/>
      <c r="FOQ3206" s="14"/>
      <c r="FOR3206" s="14"/>
      <c r="FOS3206" s="14"/>
      <c r="FOT3206" s="14"/>
      <c r="FOU3206" s="14"/>
      <c r="FOV3206" s="14"/>
      <c r="FOW3206" s="14"/>
      <c r="FOX3206" s="14"/>
      <c r="FOY3206" s="14"/>
      <c r="FOZ3206" s="14"/>
      <c r="FPA3206" s="14"/>
      <c r="FPB3206" s="14"/>
      <c r="FPC3206" s="14"/>
      <c r="FPD3206" s="14"/>
      <c r="FPE3206" s="14"/>
      <c r="FPF3206" s="14"/>
      <c r="FPG3206" s="14"/>
      <c r="FPH3206" s="14"/>
      <c r="FPI3206" s="14"/>
      <c r="FPJ3206" s="14"/>
      <c r="FPK3206" s="14"/>
      <c r="FPL3206" s="14"/>
      <c r="FPM3206" s="14"/>
      <c r="FPN3206" s="14"/>
      <c r="FPO3206" s="14"/>
      <c r="FPP3206" s="14"/>
      <c r="FPQ3206" s="14"/>
      <c r="FPR3206" s="14"/>
      <c r="FPS3206" s="14"/>
      <c r="FPT3206" s="14"/>
      <c r="FPU3206" s="14"/>
      <c r="FPV3206" s="14"/>
      <c r="FPW3206" s="14"/>
      <c r="FPX3206" s="14"/>
      <c r="FPY3206" s="14"/>
      <c r="FPZ3206" s="14"/>
      <c r="FQA3206" s="14"/>
      <c r="FQB3206" s="14"/>
      <c r="FQC3206" s="14"/>
      <c r="FQD3206" s="14"/>
      <c r="FQE3206" s="14"/>
      <c r="FQF3206" s="14"/>
      <c r="FQG3206" s="14"/>
      <c r="FQH3206" s="14"/>
      <c r="FQI3206" s="14"/>
      <c r="FQJ3206" s="14"/>
      <c r="FQK3206" s="14"/>
      <c r="FQL3206" s="14"/>
      <c r="FQM3206" s="14"/>
      <c r="FQN3206" s="14"/>
      <c r="FQO3206" s="14"/>
      <c r="FQP3206" s="14"/>
      <c r="FQQ3206" s="14"/>
      <c r="FQR3206" s="14"/>
      <c r="FQS3206" s="14"/>
      <c r="FQT3206" s="14"/>
      <c r="FQU3206" s="14"/>
      <c r="FQV3206" s="14"/>
      <c r="FQW3206" s="14"/>
      <c r="FQX3206" s="14"/>
      <c r="FQY3206" s="14"/>
      <c r="FQZ3206" s="14"/>
      <c r="FRA3206" s="14"/>
      <c r="FRB3206" s="14"/>
      <c r="FRC3206" s="14"/>
      <c r="FRD3206" s="14"/>
      <c r="FRE3206" s="14"/>
      <c r="FRF3206" s="14"/>
      <c r="FRG3206" s="14"/>
      <c r="FRH3206" s="14"/>
      <c r="FRI3206" s="14"/>
      <c r="FRJ3206" s="14"/>
      <c r="FRK3206" s="14"/>
      <c r="FRL3206" s="14"/>
      <c r="FRM3206" s="14"/>
      <c r="FRN3206" s="14"/>
      <c r="FRO3206" s="14"/>
      <c r="FRP3206" s="14"/>
      <c r="FRQ3206" s="14"/>
      <c r="FRR3206" s="14"/>
      <c r="FRS3206" s="14"/>
      <c r="FRT3206" s="14"/>
      <c r="FRU3206" s="14"/>
      <c r="FRV3206" s="14"/>
      <c r="FRW3206" s="14"/>
      <c r="FRX3206" s="14"/>
      <c r="FRY3206" s="14"/>
      <c r="FRZ3206" s="14"/>
      <c r="FSA3206" s="14"/>
      <c r="FSB3206" s="14"/>
      <c r="FSC3206" s="14"/>
      <c r="FSD3206" s="14"/>
      <c r="FSE3206" s="14"/>
      <c r="FSF3206" s="14"/>
      <c r="FSG3206" s="14"/>
      <c r="FSH3206" s="14"/>
      <c r="FSI3206" s="14"/>
      <c r="FSJ3206" s="14"/>
      <c r="FSK3206" s="14"/>
      <c r="FSL3206" s="14"/>
      <c r="FSM3206" s="14"/>
      <c r="FSN3206" s="14"/>
      <c r="FSO3206" s="14"/>
      <c r="FSP3206" s="14"/>
      <c r="FSQ3206" s="14"/>
      <c r="FSR3206" s="14"/>
      <c r="FSS3206" s="14"/>
      <c r="FST3206" s="14"/>
      <c r="FSU3206" s="14"/>
      <c r="FSV3206" s="14"/>
      <c r="FSW3206" s="14"/>
      <c r="FSX3206" s="14"/>
      <c r="FSY3206" s="14"/>
      <c r="FSZ3206" s="14"/>
      <c r="FTA3206" s="14"/>
      <c r="FTB3206" s="14"/>
      <c r="FTC3206" s="14"/>
      <c r="FTD3206" s="14"/>
      <c r="FTE3206" s="14"/>
      <c r="FTF3206" s="14"/>
      <c r="FTG3206" s="14"/>
      <c r="FTH3206" s="14"/>
      <c r="FTI3206" s="14"/>
      <c r="FTJ3206" s="14"/>
      <c r="FTK3206" s="14"/>
      <c r="FTL3206" s="14"/>
      <c r="FTM3206" s="14"/>
      <c r="FTN3206" s="14"/>
      <c r="FTO3206" s="14"/>
      <c r="FTP3206" s="14"/>
      <c r="FTQ3206" s="14"/>
      <c r="FTR3206" s="14"/>
      <c r="FTS3206" s="14"/>
      <c r="FTT3206" s="14"/>
      <c r="FTU3206" s="14"/>
      <c r="FTV3206" s="14"/>
      <c r="FTW3206" s="14"/>
      <c r="FTX3206" s="14"/>
      <c r="FTY3206" s="14"/>
      <c r="FTZ3206" s="14"/>
      <c r="FUA3206" s="14"/>
      <c r="FUB3206" s="14"/>
      <c r="FUC3206" s="14"/>
      <c r="FUD3206" s="14"/>
      <c r="FUE3206" s="14"/>
      <c r="FUF3206" s="14"/>
      <c r="FUG3206" s="14"/>
      <c r="FUH3206" s="14"/>
      <c r="FUI3206" s="14"/>
      <c r="FUJ3206" s="14"/>
      <c r="FUK3206" s="14"/>
      <c r="FUL3206" s="14"/>
      <c r="FUM3206" s="14"/>
      <c r="FUN3206" s="14"/>
      <c r="FUO3206" s="14"/>
      <c r="FUP3206" s="14"/>
      <c r="FUQ3206" s="14"/>
      <c r="FUR3206" s="14"/>
      <c r="FUS3206" s="14"/>
      <c r="FUT3206" s="14"/>
      <c r="FUU3206" s="14"/>
      <c r="FUV3206" s="14"/>
      <c r="FUW3206" s="14"/>
      <c r="FUX3206" s="14"/>
      <c r="FUY3206" s="14"/>
      <c r="FUZ3206" s="14"/>
      <c r="FVA3206" s="14"/>
      <c r="FVB3206" s="14"/>
      <c r="FVC3206" s="14"/>
      <c r="FVD3206" s="14"/>
      <c r="FVE3206" s="14"/>
      <c r="FVF3206" s="14"/>
      <c r="FVG3206" s="14"/>
      <c r="FVH3206" s="14"/>
      <c r="FVI3206" s="14"/>
      <c r="FVJ3206" s="14"/>
      <c r="FVK3206" s="14"/>
      <c r="FVL3206" s="14"/>
      <c r="FVM3206" s="14"/>
      <c r="FVN3206" s="14"/>
      <c r="FVO3206" s="14"/>
      <c r="FVP3206" s="14"/>
      <c r="FVQ3206" s="14"/>
      <c r="FVR3206" s="14"/>
      <c r="FVS3206" s="14"/>
      <c r="FVT3206" s="14"/>
      <c r="FVU3206" s="14"/>
      <c r="FVV3206" s="14"/>
      <c r="FVW3206" s="14"/>
      <c r="FVX3206" s="14"/>
      <c r="FVY3206" s="14"/>
      <c r="FVZ3206" s="14"/>
      <c r="FWA3206" s="14"/>
      <c r="FWB3206" s="14"/>
      <c r="FWC3206" s="14"/>
      <c r="FWD3206" s="14"/>
      <c r="FWE3206" s="14"/>
      <c r="FWF3206" s="14"/>
      <c r="FWG3206" s="14"/>
      <c r="FWH3206" s="14"/>
      <c r="FWI3206" s="14"/>
      <c r="FWJ3206" s="14"/>
      <c r="FWK3206" s="14"/>
      <c r="FWL3206" s="14"/>
      <c r="FWM3206" s="14"/>
      <c r="FWN3206" s="14"/>
      <c r="FWO3206" s="14"/>
      <c r="FWP3206" s="14"/>
      <c r="FWQ3206" s="14"/>
      <c r="FWR3206" s="14"/>
      <c r="FWS3206" s="14"/>
      <c r="FWT3206" s="14"/>
      <c r="FWU3206" s="14"/>
      <c r="FWV3206" s="14"/>
      <c r="FWW3206" s="14"/>
      <c r="FWX3206" s="14"/>
      <c r="FWY3206" s="14"/>
      <c r="FWZ3206" s="14"/>
      <c r="FXA3206" s="14"/>
      <c r="FXB3206" s="14"/>
      <c r="FXC3206" s="14"/>
      <c r="FXD3206" s="14"/>
      <c r="FXE3206" s="14"/>
      <c r="FXF3206" s="14"/>
      <c r="FXG3206" s="14"/>
      <c r="FXH3206" s="14"/>
      <c r="FXI3206" s="14"/>
      <c r="FXJ3206" s="14"/>
      <c r="FXK3206" s="14"/>
      <c r="FXL3206" s="14"/>
      <c r="FXM3206" s="14"/>
      <c r="FXN3206" s="14"/>
      <c r="FXO3206" s="14"/>
      <c r="FXP3206" s="14"/>
      <c r="FXQ3206" s="14"/>
      <c r="FXR3206" s="14"/>
      <c r="FXS3206" s="14"/>
      <c r="FXT3206" s="14"/>
      <c r="FXU3206" s="14"/>
      <c r="FXV3206" s="14"/>
      <c r="FXW3206" s="14"/>
      <c r="FXX3206" s="14"/>
      <c r="FXY3206" s="14"/>
      <c r="FXZ3206" s="14"/>
      <c r="FYA3206" s="14"/>
      <c r="FYB3206" s="14"/>
      <c r="FYC3206" s="14"/>
      <c r="FYD3206" s="14"/>
      <c r="FYE3206" s="14"/>
      <c r="FYF3206" s="14"/>
      <c r="FYG3206" s="14"/>
      <c r="FYH3206" s="14"/>
      <c r="FYI3206" s="14"/>
      <c r="FYJ3206" s="14"/>
      <c r="FYK3206" s="14"/>
      <c r="FYL3206" s="14"/>
      <c r="FYM3206" s="14"/>
      <c r="FYN3206" s="14"/>
      <c r="FYO3206" s="14"/>
      <c r="FYP3206" s="14"/>
      <c r="FYQ3206" s="14"/>
      <c r="FYR3206" s="14"/>
      <c r="FYS3206" s="14"/>
      <c r="FYT3206" s="14"/>
      <c r="FYU3206" s="14"/>
      <c r="FYV3206" s="14"/>
      <c r="FYW3206" s="14"/>
      <c r="FYX3206" s="14"/>
      <c r="FYY3206" s="14"/>
      <c r="FYZ3206" s="14"/>
      <c r="FZA3206" s="14"/>
      <c r="FZB3206" s="14"/>
      <c r="FZC3206" s="14"/>
      <c r="FZD3206" s="14"/>
      <c r="FZE3206" s="14"/>
      <c r="FZF3206" s="14"/>
      <c r="FZG3206" s="14"/>
      <c r="FZH3206" s="14"/>
      <c r="FZI3206" s="14"/>
      <c r="FZJ3206" s="14"/>
      <c r="FZK3206" s="14"/>
      <c r="FZL3206" s="14"/>
      <c r="FZM3206" s="14"/>
      <c r="FZN3206" s="14"/>
      <c r="FZO3206" s="14"/>
      <c r="FZP3206" s="14"/>
      <c r="FZQ3206" s="14"/>
      <c r="FZR3206" s="14"/>
      <c r="FZS3206" s="14"/>
      <c r="FZT3206" s="14"/>
      <c r="FZU3206" s="14"/>
      <c r="FZV3206" s="14"/>
      <c r="FZW3206" s="14"/>
      <c r="FZX3206" s="14"/>
      <c r="FZY3206" s="14"/>
      <c r="FZZ3206" s="14"/>
      <c r="GAA3206" s="14"/>
      <c r="GAB3206" s="14"/>
      <c r="GAC3206" s="14"/>
      <c r="GAD3206" s="14"/>
      <c r="GAE3206" s="14"/>
      <c r="GAF3206" s="14"/>
      <c r="GAG3206" s="14"/>
      <c r="GAH3206" s="14"/>
      <c r="GAI3206" s="14"/>
      <c r="GAJ3206" s="14"/>
      <c r="GAK3206" s="14"/>
      <c r="GAL3206" s="14"/>
      <c r="GAM3206" s="14"/>
      <c r="GAN3206" s="14"/>
      <c r="GAO3206" s="14"/>
      <c r="GAP3206" s="14"/>
      <c r="GAQ3206" s="14"/>
      <c r="GAR3206" s="14"/>
      <c r="GAS3206" s="14"/>
      <c r="GAT3206" s="14"/>
      <c r="GAU3206" s="14"/>
      <c r="GAV3206" s="14"/>
      <c r="GAW3206" s="14"/>
      <c r="GAX3206" s="14"/>
      <c r="GAY3206" s="14"/>
      <c r="GAZ3206" s="14"/>
      <c r="GBA3206" s="14"/>
      <c r="GBB3206" s="14"/>
      <c r="GBC3206" s="14"/>
      <c r="GBD3206" s="14"/>
      <c r="GBE3206" s="14"/>
      <c r="GBF3206" s="14"/>
      <c r="GBG3206" s="14"/>
      <c r="GBH3206" s="14"/>
      <c r="GBI3206" s="14"/>
      <c r="GBJ3206" s="14"/>
      <c r="GBK3206" s="14"/>
      <c r="GBL3206" s="14"/>
      <c r="GBM3206" s="14"/>
      <c r="GBN3206" s="14"/>
      <c r="GBO3206" s="14"/>
      <c r="GBP3206" s="14"/>
      <c r="GBQ3206" s="14"/>
      <c r="GBR3206" s="14"/>
      <c r="GBS3206" s="14"/>
      <c r="GBT3206" s="14"/>
      <c r="GBU3206" s="14"/>
      <c r="GBV3206" s="14"/>
      <c r="GBW3206" s="14"/>
      <c r="GBX3206" s="14"/>
      <c r="GBY3206" s="14"/>
      <c r="GBZ3206" s="14"/>
      <c r="GCA3206" s="14"/>
      <c r="GCB3206" s="14"/>
      <c r="GCC3206" s="14"/>
      <c r="GCD3206" s="14"/>
      <c r="GCE3206" s="14"/>
      <c r="GCF3206" s="14"/>
      <c r="GCG3206" s="14"/>
      <c r="GCH3206" s="14"/>
      <c r="GCI3206" s="14"/>
      <c r="GCJ3206" s="14"/>
      <c r="GCK3206" s="14"/>
      <c r="GCL3206" s="14"/>
      <c r="GCM3206" s="14"/>
      <c r="GCN3206" s="14"/>
      <c r="GCO3206" s="14"/>
      <c r="GCP3206" s="14"/>
      <c r="GCQ3206" s="14"/>
      <c r="GCR3206" s="14"/>
      <c r="GCS3206" s="14"/>
      <c r="GCT3206" s="14"/>
      <c r="GCU3206" s="14"/>
      <c r="GCV3206" s="14"/>
      <c r="GCW3206" s="14"/>
      <c r="GCX3206" s="14"/>
      <c r="GCY3206" s="14"/>
      <c r="GCZ3206" s="14"/>
      <c r="GDA3206" s="14"/>
      <c r="GDB3206" s="14"/>
      <c r="GDC3206" s="14"/>
      <c r="GDD3206" s="14"/>
      <c r="GDE3206" s="14"/>
      <c r="GDF3206" s="14"/>
      <c r="GDG3206" s="14"/>
      <c r="GDH3206" s="14"/>
      <c r="GDI3206" s="14"/>
      <c r="GDJ3206" s="14"/>
      <c r="GDK3206" s="14"/>
      <c r="GDL3206" s="14"/>
      <c r="GDM3206" s="14"/>
      <c r="GDN3206" s="14"/>
      <c r="GDO3206" s="14"/>
      <c r="GDP3206" s="14"/>
      <c r="GDQ3206" s="14"/>
      <c r="GDR3206" s="14"/>
      <c r="GDS3206" s="14"/>
      <c r="GDT3206" s="14"/>
      <c r="GDU3206" s="14"/>
      <c r="GDV3206" s="14"/>
      <c r="GDW3206" s="14"/>
      <c r="GDX3206" s="14"/>
      <c r="GDY3206" s="14"/>
      <c r="GDZ3206" s="14"/>
      <c r="GEA3206" s="14"/>
      <c r="GEB3206" s="14"/>
      <c r="GEC3206" s="14"/>
      <c r="GED3206" s="14"/>
      <c r="GEE3206" s="14"/>
      <c r="GEF3206" s="14"/>
      <c r="GEG3206" s="14"/>
      <c r="GEH3206" s="14"/>
      <c r="GEI3206" s="14"/>
      <c r="GEJ3206" s="14"/>
      <c r="GEK3206" s="14"/>
      <c r="GEL3206" s="14"/>
      <c r="GEM3206" s="14"/>
      <c r="GEN3206" s="14"/>
      <c r="GEO3206" s="14"/>
      <c r="GEP3206" s="14"/>
      <c r="GEQ3206" s="14"/>
      <c r="GER3206" s="14"/>
      <c r="GES3206" s="14"/>
      <c r="GET3206" s="14"/>
      <c r="GEU3206" s="14"/>
      <c r="GEV3206" s="14"/>
      <c r="GEW3206" s="14"/>
      <c r="GEX3206" s="14"/>
      <c r="GEY3206" s="14"/>
      <c r="GEZ3206" s="14"/>
      <c r="GFA3206" s="14"/>
      <c r="GFB3206" s="14"/>
      <c r="GFC3206" s="14"/>
      <c r="GFD3206" s="14"/>
      <c r="GFE3206" s="14"/>
      <c r="GFF3206" s="14"/>
      <c r="GFG3206" s="14"/>
      <c r="GFH3206" s="14"/>
      <c r="GFI3206" s="14"/>
      <c r="GFJ3206" s="14"/>
      <c r="GFK3206" s="14"/>
      <c r="GFL3206" s="14"/>
      <c r="GFM3206" s="14"/>
      <c r="GFN3206" s="14"/>
      <c r="GFO3206" s="14"/>
      <c r="GFP3206" s="14"/>
      <c r="GFQ3206" s="14"/>
      <c r="GFR3206" s="14"/>
      <c r="GFS3206" s="14"/>
      <c r="GFT3206" s="14"/>
      <c r="GFU3206" s="14"/>
      <c r="GFV3206" s="14"/>
      <c r="GFW3206" s="14"/>
      <c r="GFX3206" s="14"/>
      <c r="GFY3206" s="14"/>
      <c r="GFZ3206" s="14"/>
      <c r="GGA3206" s="14"/>
      <c r="GGB3206" s="14"/>
      <c r="GGC3206" s="14"/>
      <c r="GGD3206" s="14"/>
      <c r="GGE3206" s="14"/>
      <c r="GGF3206" s="14"/>
      <c r="GGG3206" s="14"/>
      <c r="GGH3206" s="14"/>
      <c r="GGI3206" s="14"/>
      <c r="GGJ3206" s="14"/>
      <c r="GGK3206" s="14"/>
      <c r="GGL3206" s="14"/>
      <c r="GGM3206" s="14"/>
      <c r="GGN3206" s="14"/>
      <c r="GGO3206" s="14"/>
      <c r="GGP3206" s="14"/>
      <c r="GGQ3206" s="14"/>
      <c r="GGR3206" s="14"/>
      <c r="GGS3206" s="14"/>
      <c r="GGT3206" s="14"/>
      <c r="GGU3206" s="14"/>
      <c r="GGV3206" s="14"/>
      <c r="GGW3206" s="14"/>
      <c r="GGX3206" s="14"/>
      <c r="GGY3206" s="14"/>
      <c r="GGZ3206" s="14"/>
      <c r="GHA3206" s="14"/>
      <c r="GHB3206" s="14"/>
      <c r="GHC3206" s="14"/>
      <c r="GHD3206" s="14"/>
      <c r="GHE3206" s="14"/>
      <c r="GHF3206" s="14"/>
      <c r="GHG3206" s="14"/>
      <c r="GHH3206" s="14"/>
      <c r="GHI3206" s="14"/>
      <c r="GHJ3206" s="14"/>
      <c r="GHK3206" s="14"/>
      <c r="GHL3206" s="14"/>
      <c r="GHM3206" s="14"/>
      <c r="GHN3206" s="14"/>
      <c r="GHO3206" s="14"/>
      <c r="GHP3206" s="14"/>
      <c r="GHQ3206" s="14"/>
      <c r="GHR3206" s="14"/>
      <c r="GHS3206" s="14"/>
      <c r="GHT3206" s="14"/>
      <c r="GHU3206" s="14"/>
      <c r="GHV3206" s="14"/>
      <c r="GHW3206" s="14"/>
      <c r="GHX3206" s="14"/>
      <c r="GHY3206" s="14"/>
      <c r="GHZ3206" s="14"/>
      <c r="GIA3206" s="14"/>
      <c r="GIB3206" s="14"/>
      <c r="GIC3206" s="14"/>
      <c r="GID3206" s="14"/>
      <c r="GIE3206" s="14"/>
      <c r="GIF3206" s="14"/>
      <c r="GIG3206" s="14"/>
      <c r="GIH3206" s="14"/>
      <c r="GII3206" s="14"/>
      <c r="GIJ3206" s="14"/>
      <c r="GIK3206" s="14"/>
      <c r="GIL3206" s="14"/>
      <c r="GIM3206" s="14"/>
      <c r="GIN3206" s="14"/>
      <c r="GIO3206" s="14"/>
      <c r="GIP3206" s="14"/>
      <c r="GIQ3206" s="14"/>
      <c r="GIR3206" s="14"/>
      <c r="GIS3206" s="14"/>
      <c r="GIT3206" s="14"/>
      <c r="GIU3206" s="14"/>
      <c r="GIV3206" s="14"/>
      <c r="GIW3206" s="14"/>
      <c r="GIX3206" s="14"/>
      <c r="GIY3206" s="14"/>
      <c r="GIZ3206" s="14"/>
      <c r="GJA3206" s="14"/>
      <c r="GJB3206" s="14"/>
      <c r="GJC3206" s="14"/>
      <c r="GJD3206" s="14"/>
      <c r="GJE3206" s="14"/>
      <c r="GJF3206" s="14"/>
      <c r="GJG3206" s="14"/>
      <c r="GJH3206" s="14"/>
      <c r="GJI3206" s="14"/>
      <c r="GJJ3206" s="14"/>
      <c r="GJK3206" s="14"/>
      <c r="GJL3206" s="14"/>
      <c r="GJM3206" s="14"/>
      <c r="GJN3206" s="14"/>
      <c r="GJO3206" s="14"/>
      <c r="GJP3206" s="14"/>
      <c r="GJQ3206" s="14"/>
      <c r="GJR3206" s="14"/>
      <c r="GJS3206" s="14"/>
      <c r="GJT3206" s="14"/>
      <c r="GJU3206" s="14"/>
      <c r="GJV3206" s="14"/>
      <c r="GJW3206" s="14"/>
      <c r="GJX3206" s="14"/>
      <c r="GJY3206" s="14"/>
      <c r="GJZ3206" s="14"/>
      <c r="GKA3206" s="14"/>
      <c r="GKB3206" s="14"/>
      <c r="GKC3206" s="14"/>
      <c r="GKD3206" s="14"/>
      <c r="GKE3206" s="14"/>
      <c r="GKF3206" s="14"/>
      <c r="GKG3206" s="14"/>
      <c r="GKH3206" s="14"/>
      <c r="GKI3206" s="14"/>
      <c r="GKJ3206" s="14"/>
      <c r="GKK3206" s="14"/>
      <c r="GKL3206" s="14"/>
      <c r="GKM3206" s="14"/>
      <c r="GKN3206" s="14"/>
      <c r="GKO3206" s="14"/>
      <c r="GKP3206" s="14"/>
      <c r="GKQ3206" s="14"/>
      <c r="GKR3206" s="14"/>
      <c r="GKS3206" s="14"/>
      <c r="GKT3206" s="14"/>
      <c r="GKU3206" s="14"/>
      <c r="GKV3206" s="14"/>
      <c r="GKW3206" s="14"/>
      <c r="GKX3206" s="14"/>
      <c r="GKY3206" s="14"/>
      <c r="GKZ3206" s="14"/>
      <c r="GLA3206" s="14"/>
      <c r="GLB3206" s="14"/>
      <c r="GLC3206" s="14"/>
      <c r="GLD3206" s="14"/>
      <c r="GLE3206" s="14"/>
      <c r="GLF3206" s="14"/>
      <c r="GLG3206" s="14"/>
      <c r="GLH3206" s="14"/>
      <c r="GLI3206" s="14"/>
      <c r="GLJ3206" s="14"/>
      <c r="GLK3206" s="14"/>
      <c r="GLL3206" s="14"/>
      <c r="GLM3206" s="14"/>
      <c r="GLN3206" s="14"/>
      <c r="GLO3206" s="14"/>
      <c r="GLP3206" s="14"/>
      <c r="GLQ3206" s="14"/>
      <c r="GLR3206" s="14"/>
      <c r="GLS3206" s="14"/>
      <c r="GLT3206" s="14"/>
      <c r="GLU3206" s="14"/>
      <c r="GLV3206" s="14"/>
      <c r="GLW3206" s="14"/>
      <c r="GLX3206" s="14"/>
      <c r="GLY3206" s="14"/>
      <c r="GLZ3206" s="14"/>
      <c r="GMA3206" s="14"/>
      <c r="GMB3206" s="14"/>
      <c r="GMC3206" s="14"/>
      <c r="GMD3206" s="14"/>
      <c r="GME3206" s="14"/>
      <c r="GMF3206" s="14"/>
      <c r="GMG3206" s="14"/>
      <c r="GMH3206" s="14"/>
      <c r="GMI3206" s="14"/>
      <c r="GMJ3206" s="14"/>
      <c r="GMK3206" s="14"/>
      <c r="GML3206" s="14"/>
      <c r="GMM3206" s="14"/>
      <c r="GMN3206" s="14"/>
      <c r="GMO3206" s="14"/>
      <c r="GMP3206" s="14"/>
      <c r="GMQ3206" s="14"/>
      <c r="GMR3206" s="14"/>
      <c r="GMS3206" s="14"/>
      <c r="GMT3206" s="14"/>
      <c r="GMU3206" s="14"/>
      <c r="GMV3206" s="14"/>
      <c r="GMW3206" s="14"/>
      <c r="GMX3206" s="14"/>
      <c r="GMY3206" s="14"/>
      <c r="GMZ3206" s="14"/>
      <c r="GNA3206" s="14"/>
      <c r="GNB3206" s="14"/>
      <c r="GNC3206" s="14"/>
      <c r="GND3206" s="14"/>
      <c r="GNE3206" s="14"/>
      <c r="GNF3206" s="14"/>
      <c r="GNG3206" s="14"/>
      <c r="GNH3206" s="14"/>
      <c r="GNI3206" s="14"/>
      <c r="GNJ3206" s="14"/>
      <c r="GNK3206" s="14"/>
      <c r="GNL3206" s="14"/>
      <c r="GNM3206" s="14"/>
      <c r="GNN3206" s="14"/>
      <c r="GNO3206" s="14"/>
      <c r="GNP3206" s="14"/>
      <c r="GNQ3206" s="14"/>
      <c r="GNR3206" s="14"/>
      <c r="GNS3206" s="14"/>
      <c r="GNT3206" s="14"/>
      <c r="GNU3206" s="14"/>
      <c r="GNV3206" s="14"/>
      <c r="GNW3206" s="14"/>
      <c r="GNX3206" s="14"/>
      <c r="GNY3206" s="14"/>
      <c r="GNZ3206" s="14"/>
      <c r="GOA3206" s="14"/>
      <c r="GOB3206" s="14"/>
      <c r="GOC3206" s="14"/>
      <c r="GOD3206" s="14"/>
      <c r="GOE3206" s="14"/>
      <c r="GOF3206" s="14"/>
      <c r="GOG3206" s="14"/>
      <c r="GOH3206" s="14"/>
      <c r="GOI3206" s="14"/>
      <c r="GOJ3206" s="14"/>
      <c r="GOK3206" s="14"/>
      <c r="GOL3206" s="14"/>
      <c r="GOM3206" s="14"/>
      <c r="GON3206" s="14"/>
      <c r="GOO3206" s="14"/>
      <c r="GOP3206" s="14"/>
      <c r="GOQ3206" s="14"/>
      <c r="GOR3206" s="14"/>
      <c r="GOS3206" s="14"/>
      <c r="GOT3206" s="14"/>
      <c r="GOU3206" s="14"/>
      <c r="GOV3206" s="14"/>
      <c r="GOW3206" s="14"/>
      <c r="GOX3206" s="14"/>
      <c r="GOY3206" s="14"/>
      <c r="GOZ3206" s="14"/>
      <c r="GPA3206" s="14"/>
      <c r="GPB3206" s="14"/>
      <c r="GPC3206" s="14"/>
      <c r="GPD3206" s="14"/>
      <c r="GPE3206" s="14"/>
      <c r="GPF3206" s="14"/>
      <c r="GPG3206" s="14"/>
      <c r="GPH3206" s="14"/>
      <c r="GPI3206" s="14"/>
      <c r="GPJ3206" s="14"/>
      <c r="GPK3206" s="14"/>
      <c r="GPL3206" s="14"/>
      <c r="GPM3206" s="14"/>
      <c r="GPN3206" s="14"/>
      <c r="GPO3206" s="14"/>
      <c r="GPP3206" s="14"/>
      <c r="GPQ3206" s="14"/>
      <c r="GPR3206" s="14"/>
      <c r="GPS3206" s="14"/>
      <c r="GPT3206" s="14"/>
      <c r="GPU3206" s="14"/>
      <c r="GPV3206" s="14"/>
      <c r="GPW3206" s="14"/>
      <c r="GPX3206" s="14"/>
      <c r="GPY3206" s="14"/>
      <c r="GPZ3206" s="14"/>
      <c r="GQA3206" s="14"/>
      <c r="GQB3206" s="14"/>
      <c r="GQC3206" s="14"/>
      <c r="GQD3206" s="14"/>
      <c r="GQE3206" s="14"/>
      <c r="GQF3206" s="14"/>
      <c r="GQG3206" s="14"/>
      <c r="GQH3206" s="14"/>
      <c r="GQI3206" s="14"/>
      <c r="GQJ3206" s="14"/>
      <c r="GQK3206" s="14"/>
      <c r="GQL3206" s="14"/>
      <c r="GQM3206" s="14"/>
      <c r="GQN3206" s="14"/>
      <c r="GQO3206" s="14"/>
      <c r="GQP3206" s="14"/>
      <c r="GQQ3206" s="14"/>
      <c r="GQR3206" s="14"/>
      <c r="GQS3206" s="14"/>
      <c r="GQT3206" s="14"/>
      <c r="GQU3206" s="14"/>
      <c r="GQV3206" s="14"/>
      <c r="GQW3206" s="14"/>
      <c r="GQX3206" s="14"/>
      <c r="GQY3206" s="14"/>
      <c r="GQZ3206" s="14"/>
      <c r="GRA3206" s="14"/>
      <c r="GRB3206" s="14"/>
      <c r="GRC3206" s="14"/>
      <c r="GRD3206" s="14"/>
      <c r="GRE3206" s="14"/>
      <c r="GRF3206" s="14"/>
      <c r="GRG3206" s="14"/>
      <c r="GRH3206" s="14"/>
      <c r="GRI3206" s="14"/>
      <c r="GRJ3206" s="14"/>
      <c r="GRK3206" s="14"/>
      <c r="GRL3206" s="14"/>
      <c r="GRM3206" s="14"/>
      <c r="GRN3206" s="14"/>
      <c r="GRO3206" s="14"/>
      <c r="GRP3206" s="14"/>
      <c r="GRQ3206" s="14"/>
      <c r="GRR3206" s="14"/>
      <c r="GRS3206" s="14"/>
      <c r="GRT3206" s="14"/>
      <c r="GRU3206" s="14"/>
      <c r="GRV3206" s="14"/>
      <c r="GRW3206" s="14"/>
      <c r="GRX3206" s="14"/>
      <c r="GRY3206" s="14"/>
      <c r="GRZ3206" s="14"/>
      <c r="GSA3206" s="14"/>
      <c r="GSB3206" s="14"/>
      <c r="GSC3206" s="14"/>
      <c r="GSD3206" s="14"/>
      <c r="GSE3206" s="14"/>
      <c r="GSF3206" s="14"/>
      <c r="GSG3206" s="14"/>
      <c r="GSH3206" s="14"/>
      <c r="GSI3206" s="14"/>
      <c r="GSJ3206" s="14"/>
      <c r="GSK3206" s="14"/>
      <c r="GSL3206" s="14"/>
      <c r="GSM3206" s="14"/>
      <c r="GSN3206" s="14"/>
      <c r="GSO3206" s="14"/>
      <c r="GSP3206" s="14"/>
      <c r="GSQ3206" s="14"/>
      <c r="GSR3206" s="14"/>
      <c r="GSS3206" s="14"/>
      <c r="GST3206" s="14"/>
      <c r="GSU3206" s="14"/>
      <c r="GSV3206" s="14"/>
      <c r="GSW3206" s="14"/>
      <c r="GSX3206" s="14"/>
      <c r="GSY3206" s="14"/>
      <c r="GSZ3206" s="14"/>
      <c r="GTA3206" s="14"/>
      <c r="GTB3206" s="14"/>
      <c r="GTC3206" s="14"/>
      <c r="GTD3206" s="14"/>
      <c r="GTE3206" s="14"/>
      <c r="GTF3206" s="14"/>
      <c r="GTG3206" s="14"/>
      <c r="GTH3206" s="14"/>
      <c r="GTI3206" s="14"/>
      <c r="GTJ3206" s="14"/>
      <c r="GTK3206" s="14"/>
      <c r="GTL3206" s="14"/>
      <c r="GTM3206" s="14"/>
      <c r="GTN3206" s="14"/>
      <c r="GTO3206" s="14"/>
      <c r="GTP3206" s="14"/>
      <c r="GTQ3206" s="14"/>
      <c r="GTR3206" s="14"/>
      <c r="GTS3206" s="14"/>
      <c r="GTT3206" s="14"/>
      <c r="GTU3206" s="14"/>
      <c r="GTV3206" s="14"/>
      <c r="GTW3206" s="14"/>
      <c r="GTX3206" s="14"/>
      <c r="GTY3206" s="14"/>
      <c r="GTZ3206" s="14"/>
      <c r="GUA3206" s="14"/>
      <c r="GUB3206" s="14"/>
      <c r="GUC3206" s="14"/>
      <c r="GUD3206" s="14"/>
      <c r="GUE3206" s="14"/>
      <c r="GUF3206" s="14"/>
      <c r="GUG3206" s="14"/>
      <c r="GUH3206" s="14"/>
      <c r="GUI3206" s="14"/>
      <c r="GUJ3206" s="14"/>
      <c r="GUK3206" s="14"/>
      <c r="GUL3206" s="14"/>
      <c r="GUM3206" s="14"/>
      <c r="GUN3206" s="14"/>
      <c r="GUO3206" s="14"/>
      <c r="GUP3206" s="14"/>
      <c r="GUQ3206" s="14"/>
      <c r="GUR3206" s="14"/>
      <c r="GUS3206" s="14"/>
      <c r="GUT3206" s="14"/>
      <c r="GUU3206" s="14"/>
      <c r="GUV3206" s="14"/>
      <c r="GUW3206" s="14"/>
      <c r="GUX3206" s="14"/>
      <c r="GUY3206" s="14"/>
      <c r="GUZ3206" s="14"/>
      <c r="GVA3206" s="14"/>
      <c r="GVB3206" s="14"/>
      <c r="GVC3206" s="14"/>
      <c r="GVD3206" s="14"/>
      <c r="GVE3206" s="14"/>
      <c r="GVF3206" s="14"/>
      <c r="GVG3206" s="14"/>
      <c r="GVH3206" s="14"/>
      <c r="GVI3206" s="14"/>
      <c r="GVJ3206" s="14"/>
      <c r="GVK3206" s="14"/>
      <c r="GVL3206" s="14"/>
      <c r="GVM3206" s="14"/>
      <c r="GVN3206" s="14"/>
      <c r="GVO3206" s="14"/>
      <c r="GVP3206" s="14"/>
      <c r="GVQ3206" s="14"/>
      <c r="GVR3206" s="14"/>
      <c r="GVS3206" s="14"/>
      <c r="GVT3206" s="14"/>
      <c r="GVU3206" s="14"/>
      <c r="GVV3206" s="14"/>
      <c r="GVW3206" s="14"/>
      <c r="GVX3206" s="14"/>
      <c r="GVY3206" s="14"/>
      <c r="GVZ3206" s="14"/>
      <c r="GWA3206" s="14"/>
      <c r="GWB3206" s="14"/>
      <c r="GWC3206" s="14"/>
      <c r="GWD3206" s="14"/>
      <c r="GWE3206" s="14"/>
      <c r="GWF3206" s="14"/>
      <c r="GWG3206" s="14"/>
      <c r="GWH3206" s="14"/>
      <c r="GWI3206" s="14"/>
      <c r="GWJ3206" s="14"/>
      <c r="GWK3206" s="14"/>
      <c r="GWL3206" s="14"/>
      <c r="GWM3206" s="14"/>
      <c r="GWN3206" s="14"/>
      <c r="GWO3206" s="14"/>
      <c r="GWP3206" s="14"/>
      <c r="GWQ3206" s="14"/>
      <c r="GWR3206" s="14"/>
      <c r="GWS3206" s="14"/>
      <c r="GWT3206" s="14"/>
      <c r="GWU3206" s="14"/>
      <c r="GWV3206" s="14"/>
      <c r="GWW3206" s="14"/>
      <c r="GWX3206" s="14"/>
      <c r="GWY3206" s="14"/>
      <c r="GWZ3206" s="14"/>
      <c r="GXA3206" s="14"/>
      <c r="GXB3206" s="14"/>
      <c r="GXC3206" s="14"/>
      <c r="GXD3206" s="14"/>
      <c r="GXE3206" s="14"/>
      <c r="GXF3206" s="14"/>
      <c r="GXG3206" s="14"/>
      <c r="GXH3206" s="14"/>
      <c r="GXI3206" s="14"/>
      <c r="GXJ3206" s="14"/>
      <c r="GXK3206" s="14"/>
      <c r="GXL3206" s="14"/>
      <c r="GXM3206" s="14"/>
      <c r="GXN3206" s="14"/>
      <c r="GXO3206" s="14"/>
      <c r="GXP3206" s="14"/>
      <c r="GXQ3206" s="14"/>
      <c r="GXR3206" s="14"/>
      <c r="GXS3206" s="14"/>
      <c r="GXT3206" s="14"/>
      <c r="GXU3206" s="14"/>
      <c r="GXV3206" s="14"/>
      <c r="GXW3206" s="14"/>
      <c r="GXX3206" s="14"/>
      <c r="GXY3206" s="14"/>
      <c r="GXZ3206" s="14"/>
      <c r="GYA3206" s="14"/>
      <c r="GYB3206" s="14"/>
      <c r="GYC3206" s="14"/>
      <c r="GYD3206" s="14"/>
      <c r="GYE3206" s="14"/>
      <c r="GYF3206" s="14"/>
      <c r="GYG3206" s="14"/>
      <c r="GYH3206" s="14"/>
      <c r="GYI3206" s="14"/>
      <c r="GYJ3206" s="14"/>
      <c r="GYK3206" s="14"/>
      <c r="GYL3206" s="14"/>
      <c r="GYM3206" s="14"/>
      <c r="GYN3206" s="14"/>
      <c r="GYO3206" s="14"/>
      <c r="GYP3206" s="14"/>
      <c r="GYQ3206" s="14"/>
      <c r="GYR3206" s="14"/>
      <c r="GYS3206" s="14"/>
      <c r="GYT3206" s="14"/>
      <c r="GYU3206" s="14"/>
      <c r="GYV3206" s="14"/>
      <c r="GYW3206" s="14"/>
      <c r="GYX3206" s="14"/>
      <c r="GYY3206" s="14"/>
      <c r="GYZ3206" s="14"/>
      <c r="GZA3206" s="14"/>
      <c r="GZB3206" s="14"/>
      <c r="GZC3206" s="14"/>
      <c r="GZD3206" s="14"/>
      <c r="GZE3206" s="14"/>
      <c r="GZF3206" s="14"/>
      <c r="GZG3206" s="14"/>
      <c r="GZH3206" s="14"/>
      <c r="GZI3206" s="14"/>
      <c r="GZJ3206" s="14"/>
      <c r="GZK3206" s="14"/>
      <c r="GZL3206" s="14"/>
      <c r="GZM3206" s="14"/>
      <c r="GZN3206" s="14"/>
      <c r="GZO3206" s="14"/>
      <c r="GZP3206" s="14"/>
      <c r="GZQ3206" s="14"/>
      <c r="GZR3206" s="14"/>
      <c r="GZS3206" s="14"/>
      <c r="GZT3206" s="14"/>
      <c r="GZU3206" s="14"/>
      <c r="GZV3206" s="14"/>
      <c r="GZW3206" s="14"/>
      <c r="GZX3206" s="14"/>
      <c r="GZY3206" s="14"/>
      <c r="GZZ3206" s="14"/>
      <c r="HAA3206" s="14"/>
      <c r="HAB3206" s="14"/>
      <c r="HAC3206" s="14"/>
      <c r="HAD3206" s="14"/>
      <c r="HAE3206" s="14"/>
      <c r="HAF3206" s="14"/>
      <c r="HAG3206" s="14"/>
      <c r="HAH3206" s="14"/>
      <c r="HAI3206" s="14"/>
      <c r="HAJ3206" s="14"/>
      <c r="HAK3206" s="14"/>
      <c r="HAL3206" s="14"/>
      <c r="HAM3206" s="14"/>
      <c r="HAN3206" s="14"/>
      <c r="HAO3206" s="14"/>
      <c r="HAP3206" s="14"/>
      <c r="HAQ3206" s="14"/>
      <c r="HAR3206" s="14"/>
      <c r="HAS3206" s="14"/>
      <c r="HAT3206" s="14"/>
      <c r="HAU3206" s="14"/>
      <c r="HAV3206" s="14"/>
      <c r="HAW3206" s="14"/>
      <c r="HAX3206" s="14"/>
      <c r="HAY3206" s="14"/>
      <c r="HAZ3206" s="14"/>
      <c r="HBA3206" s="14"/>
      <c r="HBB3206" s="14"/>
      <c r="HBC3206" s="14"/>
      <c r="HBD3206" s="14"/>
      <c r="HBE3206" s="14"/>
      <c r="HBF3206" s="14"/>
      <c r="HBG3206" s="14"/>
      <c r="HBH3206" s="14"/>
      <c r="HBI3206" s="14"/>
      <c r="HBJ3206" s="14"/>
      <c r="HBK3206" s="14"/>
      <c r="HBL3206" s="14"/>
      <c r="HBM3206" s="14"/>
      <c r="HBN3206" s="14"/>
      <c r="HBO3206" s="14"/>
      <c r="HBP3206" s="14"/>
      <c r="HBQ3206" s="14"/>
      <c r="HBR3206" s="14"/>
      <c r="HBS3206" s="14"/>
      <c r="HBT3206" s="14"/>
      <c r="HBU3206" s="14"/>
      <c r="HBV3206" s="14"/>
      <c r="HBW3206" s="14"/>
      <c r="HBX3206" s="14"/>
      <c r="HBY3206" s="14"/>
      <c r="HBZ3206" s="14"/>
      <c r="HCA3206" s="14"/>
      <c r="HCB3206" s="14"/>
      <c r="HCC3206" s="14"/>
      <c r="HCD3206" s="14"/>
      <c r="HCE3206" s="14"/>
      <c r="HCF3206" s="14"/>
      <c r="HCG3206" s="14"/>
      <c r="HCH3206" s="14"/>
      <c r="HCI3206" s="14"/>
      <c r="HCJ3206" s="14"/>
      <c r="HCK3206" s="14"/>
      <c r="HCL3206" s="14"/>
      <c r="HCM3206" s="14"/>
      <c r="HCN3206" s="14"/>
      <c r="HCO3206" s="14"/>
      <c r="HCP3206" s="14"/>
      <c r="HCQ3206" s="14"/>
      <c r="HCR3206" s="14"/>
      <c r="HCS3206" s="14"/>
      <c r="HCT3206" s="14"/>
      <c r="HCU3206" s="14"/>
      <c r="HCV3206" s="14"/>
      <c r="HCW3206" s="14"/>
      <c r="HCX3206" s="14"/>
      <c r="HCY3206" s="14"/>
      <c r="HCZ3206" s="14"/>
      <c r="HDA3206" s="14"/>
      <c r="HDB3206" s="14"/>
      <c r="HDC3206" s="14"/>
      <c r="HDD3206" s="14"/>
      <c r="HDE3206" s="14"/>
      <c r="HDF3206" s="14"/>
      <c r="HDG3206" s="14"/>
      <c r="HDH3206" s="14"/>
      <c r="HDI3206" s="14"/>
      <c r="HDJ3206" s="14"/>
      <c r="HDK3206" s="14"/>
      <c r="HDL3206" s="14"/>
      <c r="HDM3206" s="14"/>
      <c r="HDN3206" s="14"/>
      <c r="HDO3206" s="14"/>
      <c r="HDP3206" s="14"/>
      <c r="HDQ3206" s="14"/>
      <c r="HDR3206" s="14"/>
      <c r="HDS3206" s="14"/>
      <c r="HDT3206" s="14"/>
      <c r="HDU3206" s="14"/>
      <c r="HDV3206" s="14"/>
      <c r="HDW3206" s="14"/>
      <c r="HDX3206" s="14"/>
      <c r="HDY3206" s="14"/>
      <c r="HDZ3206" s="14"/>
      <c r="HEA3206" s="14"/>
      <c r="HEB3206" s="14"/>
      <c r="HEC3206" s="14"/>
      <c r="HED3206" s="14"/>
      <c r="HEE3206" s="14"/>
      <c r="HEF3206" s="14"/>
      <c r="HEG3206" s="14"/>
      <c r="HEH3206" s="14"/>
      <c r="HEI3206" s="14"/>
      <c r="HEJ3206" s="14"/>
      <c r="HEK3206" s="14"/>
      <c r="HEL3206" s="14"/>
      <c r="HEM3206" s="14"/>
      <c r="HEN3206" s="14"/>
      <c r="HEO3206" s="14"/>
      <c r="HEP3206" s="14"/>
      <c r="HEQ3206" s="14"/>
      <c r="HER3206" s="14"/>
      <c r="HES3206" s="14"/>
      <c r="HET3206" s="14"/>
      <c r="HEU3206" s="14"/>
      <c r="HEV3206" s="14"/>
      <c r="HEW3206" s="14"/>
      <c r="HEX3206" s="14"/>
      <c r="HEY3206" s="14"/>
      <c r="HEZ3206" s="14"/>
      <c r="HFA3206" s="14"/>
      <c r="HFB3206" s="14"/>
      <c r="HFC3206" s="14"/>
      <c r="HFD3206" s="14"/>
      <c r="HFE3206" s="14"/>
      <c r="HFF3206" s="14"/>
      <c r="HFG3206" s="14"/>
      <c r="HFH3206" s="14"/>
      <c r="HFI3206" s="14"/>
      <c r="HFJ3206" s="14"/>
      <c r="HFK3206" s="14"/>
      <c r="HFL3206" s="14"/>
      <c r="HFM3206" s="14"/>
      <c r="HFN3206" s="14"/>
      <c r="HFO3206" s="14"/>
      <c r="HFP3206" s="14"/>
      <c r="HFQ3206" s="14"/>
      <c r="HFR3206" s="14"/>
      <c r="HFS3206" s="14"/>
      <c r="HFT3206" s="14"/>
      <c r="HFU3206" s="14"/>
      <c r="HFV3206" s="14"/>
      <c r="HFW3206" s="14"/>
      <c r="HFX3206" s="14"/>
      <c r="HFY3206" s="14"/>
      <c r="HFZ3206" s="14"/>
      <c r="HGA3206" s="14"/>
      <c r="HGB3206" s="14"/>
      <c r="HGC3206" s="14"/>
      <c r="HGD3206" s="14"/>
      <c r="HGE3206" s="14"/>
      <c r="HGF3206" s="14"/>
      <c r="HGG3206" s="14"/>
      <c r="HGH3206" s="14"/>
      <c r="HGI3206" s="14"/>
      <c r="HGJ3206" s="14"/>
      <c r="HGK3206" s="14"/>
      <c r="HGL3206" s="14"/>
      <c r="HGM3206" s="14"/>
      <c r="HGN3206" s="14"/>
      <c r="HGO3206" s="14"/>
      <c r="HGP3206" s="14"/>
      <c r="HGQ3206" s="14"/>
      <c r="HGR3206" s="14"/>
      <c r="HGS3206" s="14"/>
      <c r="HGT3206" s="14"/>
      <c r="HGU3206" s="14"/>
      <c r="HGV3206" s="14"/>
      <c r="HGW3206" s="14"/>
      <c r="HGX3206" s="14"/>
      <c r="HGY3206" s="14"/>
      <c r="HGZ3206" s="14"/>
      <c r="HHA3206" s="14"/>
      <c r="HHB3206" s="14"/>
      <c r="HHC3206" s="14"/>
      <c r="HHD3206" s="14"/>
      <c r="HHE3206" s="14"/>
      <c r="HHF3206" s="14"/>
      <c r="HHG3206" s="14"/>
      <c r="HHH3206" s="14"/>
      <c r="HHI3206" s="14"/>
      <c r="HHJ3206" s="14"/>
      <c r="HHK3206" s="14"/>
      <c r="HHL3206" s="14"/>
      <c r="HHM3206" s="14"/>
      <c r="HHN3206" s="14"/>
      <c r="HHO3206" s="14"/>
      <c r="HHP3206" s="14"/>
      <c r="HHQ3206" s="14"/>
      <c r="HHR3206" s="14"/>
      <c r="HHS3206" s="14"/>
      <c r="HHT3206" s="14"/>
      <c r="HHU3206" s="14"/>
      <c r="HHV3206" s="14"/>
      <c r="HHW3206" s="14"/>
      <c r="HHX3206" s="14"/>
      <c r="HHY3206" s="14"/>
      <c r="HHZ3206" s="14"/>
      <c r="HIA3206" s="14"/>
      <c r="HIB3206" s="14"/>
      <c r="HIC3206" s="14"/>
      <c r="HID3206" s="14"/>
      <c r="HIE3206" s="14"/>
      <c r="HIF3206" s="14"/>
      <c r="HIG3206" s="14"/>
      <c r="HIH3206" s="14"/>
      <c r="HII3206" s="14"/>
      <c r="HIJ3206" s="14"/>
      <c r="HIK3206" s="14"/>
      <c r="HIL3206" s="14"/>
      <c r="HIM3206" s="14"/>
      <c r="HIN3206" s="14"/>
      <c r="HIO3206" s="14"/>
      <c r="HIP3206" s="14"/>
      <c r="HIQ3206" s="14"/>
      <c r="HIR3206" s="14"/>
      <c r="HIS3206" s="14"/>
      <c r="HIT3206" s="14"/>
      <c r="HIU3206" s="14"/>
      <c r="HIV3206" s="14"/>
      <c r="HIW3206" s="14"/>
      <c r="HIX3206" s="14"/>
      <c r="HIY3206" s="14"/>
      <c r="HIZ3206" s="14"/>
      <c r="HJA3206" s="14"/>
      <c r="HJB3206" s="14"/>
      <c r="HJC3206" s="14"/>
      <c r="HJD3206" s="14"/>
      <c r="HJE3206" s="14"/>
      <c r="HJF3206" s="14"/>
      <c r="HJG3206" s="14"/>
      <c r="HJH3206" s="14"/>
      <c r="HJI3206" s="14"/>
      <c r="HJJ3206" s="14"/>
      <c r="HJK3206" s="14"/>
      <c r="HJL3206" s="14"/>
      <c r="HJM3206" s="14"/>
      <c r="HJN3206" s="14"/>
      <c r="HJO3206" s="14"/>
      <c r="HJP3206" s="14"/>
      <c r="HJQ3206" s="14"/>
      <c r="HJR3206" s="14"/>
      <c r="HJS3206" s="14"/>
      <c r="HJT3206" s="14"/>
      <c r="HJU3206" s="14"/>
      <c r="HJV3206" s="14"/>
      <c r="HJW3206" s="14"/>
      <c r="HJX3206" s="14"/>
      <c r="HJY3206" s="14"/>
      <c r="HJZ3206" s="14"/>
      <c r="HKA3206" s="14"/>
      <c r="HKB3206" s="14"/>
      <c r="HKC3206" s="14"/>
      <c r="HKD3206" s="14"/>
      <c r="HKE3206" s="14"/>
      <c r="HKF3206" s="14"/>
      <c r="HKG3206" s="14"/>
      <c r="HKH3206" s="14"/>
      <c r="HKI3206" s="14"/>
      <c r="HKJ3206" s="14"/>
      <c r="HKK3206" s="14"/>
      <c r="HKL3206" s="14"/>
      <c r="HKM3206" s="14"/>
      <c r="HKN3206" s="14"/>
      <c r="HKO3206" s="14"/>
      <c r="HKP3206" s="14"/>
      <c r="HKQ3206" s="14"/>
      <c r="HKR3206" s="14"/>
      <c r="HKS3206" s="14"/>
      <c r="HKT3206" s="14"/>
      <c r="HKU3206" s="14"/>
      <c r="HKV3206" s="14"/>
      <c r="HKW3206" s="14"/>
      <c r="HKX3206" s="14"/>
      <c r="HKY3206" s="14"/>
      <c r="HKZ3206" s="14"/>
      <c r="HLA3206" s="14"/>
      <c r="HLB3206" s="14"/>
      <c r="HLC3206" s="14"/>
      <c r="HLD3206" s="14"/>
      <c r="HLE3206" s="14"/>
      <c r="HLF3206" s="14"/>
      <c r="HLG3206" s="14"/>
      <c r="HLH3206" s="14"/>
      <c r="HLI3206" s="14"/>
      <c r="HLJ3206" s="14"/>
      <c r="HLK3206" s="14"/>
      <c r="HLL3206" s="14"/>
      <c r="HLM3206" s="14"/>
      <c r="HLN3206" s="14"/>
      <c r="HLO3206" s="14"/>
      <c r="HLP3206" s="14"/>
      <c r="HLQ3206" s="14"/>
      <c r="HLR3206" s="14"/>
      <c r="HLS3206" s="14"/>
      <c r="HLT3206" s="14"/>
      <c r="HLU3206" s="14"/>
      <c r="HLV3206" s="14"/>
      <c r="HLW3206" s="14"/>
      <c r="HLX3206" s="14"/>
      <c r="HLY3206" s="14"/>
      <c r="HLZ3206" s="14"/>
      <c r="HMA3206" s="14"/>
      <c r="HMB3206" s="14"/>
      <c r="HMC3206" s="14"/>
      <c r="HMD3206" s="14"/>
      <c r="HME3206" s="14"/>
      <c r="HMF3206" s="14"/>
      <c r="HMG3206" s="14"/>
      <c r="HMH3206" s="14"/>
      <c r="HMI3206" s="14"/>
      <c r="HMJ3206" s="14"/>
      <c r="HMK3206" s="14"/>
      <c r="HML3206" s="14"/>
      <c r="HMM3206" s="14"/>
      <c r="HMN3206" s="14"/>
      <c r="HMO3206" s="14"/>
      <c r="HMP3206" s="14"/>
      <c r="HMQ3206" s="14"/>
      <c r="HMR3206" s="14"/>
      <c r="HMS3206" s="14"/>
      <c r="HMT3206" s="14"/>
      <c r="HMU3206" s="14"/>
      <c r="HMV3206" s="14"/>
      <c r="HMW3206" s="14"/>
      <c r="HMX3206" s="14"/>
      <c r="HMY3206" s="14"/>
      <c r="HMZ3206" s="14"/>
      <c r="HNA3206" s="14"/>
      <c r="HNB3206" s="14"/>
      <c r="HNC3206" s="14"/>
      <c r="HND3206" s="14"/>
      <c r="HNE3206" s="14"/>
      <c r="HNF3206" s="14"/>
      <c r="HNG3206" s="14"/>
      <c r="HNH3206" s="14"/>
      <c r="HNI3206" s="14"/>
      <c r="HNJ3206" s="14"/>
      <c r="HNK3206" s="14"/>
      <c r="HNL3206" s="14"/>
      <c r="HNM3206" s="14"/>
      <c r="HNN3206" s="14"/>
      <c r="HNO3206" s="14"/>
      <c r="HNP3206" s="14"/>
      <c r="HNQ3206" s="14"/>
      <c r="HNR3206" s="14"/>
      <c r="HNS3206" s="14"/>
      <c r="HNT3206" s="14"/>
      <c r="HNU3206" s="14"/>
      <c r="HNV3206" s="14"/>
      <c r="HNW3206" s="14"/>
      <c r="HNX3206" s="14"/>
      <c r="HNY3206" s="14"/>
      <c r="HNZ3206" s="14"/>
      <c r="HOA3206" s="14"/>
      <c r="HOB3206" s="14"/>
      <c r="HOC3206" s="14"/>
      <c r="HOD3206" s="14"/>
      <c r="HOE3206" s="14"/>
      <c r="HOF3206" s="14"/>
      <c r="HOG3206" s="14"/>
      <c r="HOH3206" s="14"/>
      <c r="HOI3206" s="14"/>
      <c r="HOJ3206" s="14"/>
      <c r="HOK3206" s="14"/>
      <c r="HOL3206" s="14"/>
      <c r="HOM3206" s="14"/>
      <c r="HON3206" s="14"/>
      <c r="HOO3206" s="14"/>
      <c r="HOP3206" s="14"/>
      <c r="HOQ3206" s="14"/>
      <c r="HOR3206" s="14"/>
      <c r="HOS3206" s="14"/>
      <c r="HOT3206" s="14"/>
      <c r="HOU3206" s="14"/>
      <c r="HOV3206" s="14"/>
      <c r="HOW3206" s="14"/>
      <c r="HOX3206" s="14"/>
      <c r="HOY3206" s="14"/>
      <c r="HOZ3206" s="14"/>
      <c r="HPA3206" s="14"/>
      <c r="HPB3206" s="14"/>
      <c r="HPC3206" s="14"/>
      <c r="HPD3206" s="14"/>
      <c r="HPE3206" s="14"/>
      <c r="HPF3206" s="14"/>
      <c r="HPG3206" s="14"/>
      <c r="HPH3206" s="14"/>
      <c r="HPI3206" s="14"/>
      <c r="HPJ3206" s="14"/>
      <c r="HPK3206" s="14"/>
      <c r="HPL3206" s="14"/>
      <c r="HPM3206" s="14"/>
      <c r="HPN3206" s="14"/>
      <c r="HPO3206" s="14"/>
      <c r="HPP3206" s="14"/>
      <c r="HPQ3206" s="14"/>
      <c r="HPR3206" s="14"/>
      <c r="HPS3206" s="14"/>
      <c r="HPT3206" s="14"/>
      <c r="HPU3206" s="14"/>
      <c r="HPV3206" s="14"/>
      <c r="HPW3206" s="14"/>
      <c r="HPX3206" s="14"/>
      <c r="HPY3206" s="14"/>
      <c r="HPZ3206" s="14"/>
      <c r="HQA3206" s="14"/>
      <c r="HQB3206" s="14"/>
      <c r="HQC3206" s="14"/>
      <c r="HQD3206" s="14"/>
      <c r="HQE3206" s="14"/>
      <c r="HQF3206" s="14"/>
      <c r="HQG3206" s="14"/>
      <c r="HQH3206" s="14"/>
      <c r="HQI3206" s="14"/>
      <c r="HQJ3206" s="14"/>
      <c r="HQK3206" s="14"/>
      <c r="HQL3206" s="14"/>
      <c r="HQM3206" s="14"/>
      <c r="HQN3206" s="14"/>
      <c r="HQO3206" s="14"/>
      <c r="HQP3206" s="14"/>
      <c r="HQQ3206" s="14"/>
      <c r="HQR3206" s="14"/>
      <c r="HQS3206" s="14"/>
      <c r="HQT3206" s="14"/>
      <c r="HQU3206" s="14"/>
      <c r="HQV3206" s="14"/>
      <c r="HQW3206" s="14"/>
      <c r="HQX3206" s="14"/>
      <c r="HQY3206" s="14"/>
      <c r="HQZ3206" s="14"/>
      <c r="HRA3206" s="14"/>
      <c r="HRB3206" s="14"/>
      <c r="HRC3206" s="14"/>
      <c r="HRD3206" s="14"/>
      <c r="HRE3206" s="14"/>
      <c r="HRF3206" s="14"/>
      <c r="HRG3206" s="14"/>
      <c r="HRH3206" s="14"/>
      <c r="HRI3206" s="14"/>
      <c r="HRJ3206" s="14"/>
      <c r="HRK3206" s="14"/>
      <c r="HRL3206" s="14"/>
      <c r="HRM3206" s="14"/>
      <c r="HRN3206" s="14"/>
      <c r="HRO3206" s="14"/>
      <c r="HRP3206" s="14"/>
      <c r="HRQ3206" s="14"/>
      <c r="HRR3206" s="14"/>
      <c r="HRS3206" s="14"/>
      <c r="HRT3206" s="14"/>
      <c r="HRU3206" s="14"/>
      <c r="HRV3206" s="14"/>
      <c r="HRW3206" s="14"/>
      <c r="HRX3206" s="14"/>
      <c r="HRY3206" s="14"/>
      <c r="HRZ3206" s="14"/>
      <c r="HSA3206" s="14"/>
      <c r="HSB3206" s="14"/>
      <c r="HSC3206" s="14"/>
      <c r="HSD3206" s="14"/>
      <c r="HSE3206" s="14"/>
      <c r="HSF3206" s="14"/>
      <c r="HSG3206" s="14"/>
      <c r="HSH3206" s="14"/>
      <c r="HSI3206" s="14"/>
      <c r="HSJ3206" s="14"/>
      <c r="HSK3206" s="14"/>
      <c r="HSL3206" s="14"/>
      <c r="HSM3206" s="14"/>
      <c r="HSN3206" s="14"/>
      <c r="HSO3206" s="14"/>
      <c r="HSP3206" s="14"/>
      <c r="HSQ3206" s="14"/>
      <c r="HSR3206" s="14"/>
      <c r="HSS3206" s="14"/>
      <c r="HST3206" s="14"/>
      <c r="HSU3206" s="14"/>
      <c r="HSV3206" s="14"/>
      <c r="HSW3206" s="14"/>
      <c r="HSX3206" s="14"/>
      <c r="HSY3206" s="14"/>
      <c r="HSZ3206" s="14"/>
      <c r="HTA3206" s="14"/>
      <c r="HTB3206" s="14"/>
      <c r="HTC3206" s="14"/>
      <c r="HTD3206" s="14"/>
      <c r="HTE3206" s="14"/>
      <c r="HTF3206" s="14"/>
      <c r="HTG3206" s="14"/>
      <c r="HTH3206" s="14"/>
      <c r="HTI3206" s="14"/>
      <c r="HTJ3206" s="14"/>
      <c r="HTK3206" s="14"/>
      <c r="HTL3206" s="14"/>
      <c r="HTM3206" s="14"/>
      <c r="HTN3206" s="14"/>
      <c r="HTO3206" s="14"/>
      <c r="HTP3206" s="14"/>
      <c r="HTQ3206" s="14"/>
      <c r="HTR3206" s="14"/>
      <c r="HTS3206" s="14"/>
      <c r="HTT3206" s="14"/>
      <c r="HTU3206" s="14"/>
      <c r="HTV3206" s="14"/>
      <c r="HTW3206" s="14"/>
      <c r="HTX3206" s="14"/>
      <c r="HTY3206" s="14"/>
      <c r="HTZ3206" s="14"/>
      <c r="HUA3206" s="14"/>
      <c r="HUB3206" s="14"/>
      <c r="HUC3206" s="14"/>
      <c r="HUD3206" s="14"/>
      <c r="HUE3206" s="14"/>
      <c r="HUF3206" s="14"/>
      <c r="HUG3206" s="14"/>
      <c r="HUH3206" s="14"/>
      <c r="HUI3206" s="14"/>
      <c r="HUJ3206" s="14"/>
      <c r="HUK3206" s="14"/>
      <c r="HUL3206" s="14"/>
      <c r="HUM3206" s="14"/>
      <c r="HUN3206" s="14"/>
      <c r="HUO3206" s="14"/>
      <c r="HUP3206" s="14"/>
      <c r="HUQ3206" s="14"/>
      <c r="HUR3206" s="14"/>
      <c r="HUS3206" s="14"/>
      <c r="HUT3206" s="14"/>
      <c r="HUU3206" s="14"/>
      <c r="HUV3206" s="14"/>
      <c r="HUW3206" s="14"/>
      <c r="HUX3206" s="14"/>
      <c r="HUY3206" s="14"/>
      <c r="HUZ3206" s="14"/>
      <c r="HVA3206" s="14"/>
      <c r="HVB3206" s="14"/>
      <c r="HVC3206" s="14"/>
      <c r="HVD3206" s="14"/>
      <c r="HVE3206" s="14"/>
      <c r="HVF3206" s="14"/>
      <c r="HVG3206" s="14"/>
      <c r="HVH3206" s="14"/>
      <c r="HVI3206" s="14"/>
      <c r="HVJ3206" s="14"/>
      <c r="HVK3206" s="14"/>
      <c r="HVL3206" s="14"/>
      <c r="HVM3206" s="14"/>
      <c r="HVN3206" s="14"/>
      <c r="HVO3206" s="14"/>
      <c r="HVP3206" s="14"/>
      <c r="HVQ3206" s="14"/>
      <c r="HVR3206" s="14"/>
      <c r="HVS3206" s="14"/>
      <c r="HVT3206" s="14"/>
      <c r="HVU3206" s="14"/>
      <c r="HVV3206" s="14"/>
      <c r="HVW3206" s="14"/>
      <c r="HVX3206" s="14"/>
      <c r="HVY3206" s="14"/>
      <c r="HVZ3206" s="14"/>
      <c r="HWA3206" s="14"/>
      <c r="HWB3206" s="14"/>
      <c r="HWC3206" s="14"/>
      <c r="HWD3206" s="14"/>
      <c r="HWE3206" s="14"/>
      <c r="HWF3206" s="14"/>
      <c r="HWG3206" s="14"/>
      <c r="HWH3206" s="14"/>
      <c r="HWI3206" s="14"/>
      <c r="HWJ3206" s="14"/>
      <c r="HWK3206" s="14"/>
      <c r="HWL3206" s="14"/>
      <c r="HWM3206" s="14"/>
      <c r="HWN3206" s="14"/>
      <c r="HWO3206" s="14"/>
      <c r="HWP3206" s="14"/>
      <c r="HWQ3206" s="14"/>
      <c r="HWR3206" s="14"/>
      <c r="HWS3206" s="14"/>
      <c r="HWT3206" s="14"/>
      <c r="HWU3206" s="14"/>
      <c r="HWV3206" s="14"/>
      <c r="HWW3206" s="14"/>
      <c r="HWX3206" s="14"/>
      <c r="HWY3206" s="14"/>
      <c r="HWZ3206" s="14"/>
      <c r="HXA3206" s="14"/>
      <c r="HXB3206" s="14"/>
      <c r="HXC3206" s="14"/>
      <c r="HXD3206" s="14"/>
      <c r="HXE3206" s="14"/>
      <c r="HXF3206" s="14"/>
      <c r="HXG3206" s="14"/>
      <c r="HXH3206" s="14"/>
      <c r="HXI3206" s="14"/>
      <c r="HXJ3206" s="14"/>
      <c r="HXK3206" s="14"/>
      <c r="HXL3206" s="14"/>
      <c r="HXM3206" s="14"/>
      <c r="HXN3206" s="14"/>
      <c r="HXO3206" s="14"/>
      <c r="HXP3206" s="14"/>
      <c r="HXQ3206" s="14"/>
      <c r="HXR3206" s="14"/>
      <c r="HXS3206" s="14"/>
      <c r="HXT3206" s="14"/>
      <c r="HXU3206" s="14"/>
      <c r="HXV3206" s="14"/>
      <c r="HXW3206" s="14"/>
      <c r="HXX3206" s="14"/>
      <c r="HXY3206" s="14"/>
      <c r="HXZ3206" s="14"/>
      <c r="HYA3206" s="14"/>
      <c r="HYB3206" s="14"/>
      <c r="HYC3206" s="14"/>
      <c r="HYD3206" s="14"/>
      <c r="HYE3206" s="14"/>
      <c r="HYF3206" s="14"/>
      <c r="HYG3206" s="14"/>
      <c r="HYH3206" s="14"/>
      <c r="HYI3206" s="14"/>
      <c r="HYJ3206" s="14"/>
      <c r="HYK3206" s="14"/>
      <c r="HYL3206" s="14"/>
      <c r="HYM3206" s="14"/>
      <c r="HYN3206" s="14"/>
      <c r="HYO3206" s="14"/>
      <c r="HYP3206" s="14"/>
      <c r="HYQ3206" s="14"/>
      <c r="HYR3206" s="14"/>
      <c r="HYS3206" s="14"/>
      <c r="HYT3206" s="14"/>
      <c r="HYU3206" s="14"/>
      <c r="HYV3206" s="14"/>
      <c r="HYW3206" s="14"/>
      <c r="HYX3206" s="14"/>
      <c r="HYY3206" s="14"/>
      <c r="HYZ3206" s="14"/>
      <c r="HZA3206" s="14"/>
      <c r="HZB3206" s="14"/>
      <c r="HZC3206" s="14"/>
      <c r="HZD3206" s="14"/>
      <c r="HZE3206" s="14"/>
      <c r="HZF3206" s="14"/>
      <c r="HZG3206" s="14"/>
      <c r="HZH3206" s="14"/>
      <c r="HZI3206" s="14"/>
      <c r="HZJ3206" s="14"/>
      <c r="HZK3206" s="14"/>
      <c r="HZL3206" s="14"/>
      <c r="HZM3206" s="14"/>
      <c r="HZN3206" s="14"/>
      <c r="HZO3206" s="14"/>
      <c r="HZP3206" s="14"/>
      <c r="HZQ3206" s="14"/>
      <c r="HZR3206" s="14"/>
      <c r="HZS3206" s="14"/>
      <c r="HZT3206" s="14"/>
      <c r="HZU3206" s="14"/>
      <c r="HZV3206" s="14"/>
      <c r="HZW3206" s="14"/>
      <c r="HZX3206" s="14"/>
      <c r="HZY3206" s="14"/>
      <c r="HZZ3206" s="14"/>
      <c r="IAA3206" s="14"/>
      <c r="IAB3206" s="14"/>
      <c r="IAC3206" s="14"/>
      <c r="IAD3206" s="14"/>
      <c r="IAE3206" s="14"/>
      <c r="IAF3206" s="14"/>
      <c r="IAG3206" s="14"/>
      <c r="IAH3206" s="14"/>
      <c r="IAI3206" s="14"/>
      <c r="IAJ3206" s="14"/>
      <c r="IAK3206" s="14"/>
      <c r="IAL3206" s="14"/>
      <c r="IAM3206" s="14"/>
      <c r="IAN3206" s="14"/>
      <c r="IAO3206" s="14"/>
      <c r="IAP3206" s="14"/>
      <c r="IAQ3206" s="14"/>
      <c r="IAR3206" s="14"/>
      <c r="IAS3206" s="14"/>
      <c r="IAT3206" s="14"/>
      <c r="IAU3206" s="14"/>
      <c r="IAV3206" s="14"/>
      <c r="IAW3206" s="14"/>
      <c r="IAX3206" s="14"/>
      <c r="IAY3206" s="14"/>
      <c r="IAZ3206" s="14"/>
      <c r="IBA3206" s="14"/>
      <c r="IBB3206" s="14"/>
      <c r="IBC3206" s="14"/>
      <c r="IBD3206" s="14"/>
      <c r="IBE3206" s="14"/>
      <c r="IBF3206" s="14"/>
      <c r="IBG3206" s="14"/>
      <c r="IBH3206" s="14"/>
      <c r="IBI3206" s="14"/>
      <c r="IBJ3206" s="14"/>
      <c r="IBK3206" s="14"/>
      <c r="IBL3206" s="14"/>
      <c r="IBM3206" s="14"/>
      <c r="IBN3206" s="14"/>
      <c r="IBO3206" s="14"/>
      <c r="IBP3206" s="14"/>
      <c r="IBQ3206" s="14"/>
      <c r="IBR3206" s="14"/>
      <c r="IBS3206" s="14"/>
      <c r="IBT3206" s="14"/>
      <c r="IBU3206" s="14"/>
      <c r="IBV3206" s="14"/>
      <c r="IBW3206" s="14"/>
      <c r="IBX3206" s="14"/>
      <c r="IBY3206" s="14"/>
      <c r="IBZ3206" s="14"/>
      <c r="ICA3206" s="14"/>
      <c r="ICB3206" s="14"/>
      <c r="ICC3206" s="14"/>
      <c r="ICD3206" s="14"/>
      <c r="ICE3206" s="14"/>
      <c r="ICF3206" s="14"/>
      <c r="ICG3206" s="14"/>
      <c r="ICH3206" s="14"/>
      <c r="ICI3206" s="14"/>
      <c r="ICJ3206" s="14"/>
      <c r="ICK3206" s="14"/>
      <c r="ICL3206" s="14"/>
      <c r="ICM3206" s="14"/>
      <c r="ICN3206" s="14"/>
      <c r="ICO3206" s="14"/>
      <c r="ICP3206" s="14"/>
      <c r="ICQ3206" s="14"/>
      <c r="ICR3206" s="14"/>
      <c r="ICS3206" s="14"/>
      <c r="ICT3206" s="14"/>
      <c r="ICU3206" s="14"/>
      <c r="ICV3206" s="14"/>
      <c r="ICW3206" s="14"/>
      <c r="ICX3206" s="14"/>
      <c r="ICY3206" s="14"/>
      <c r="ICZ3206" s="14"/>
      <c r="IDA3206" s="14"/>
      <c r="IDB3206" s="14"/>
      <c r="IDC3206" s="14"/>
      <c r="IDD3206" s="14"/>
      <c r="IDE3206" s="14"/>
      <c r="IDF3206" s="14"/>
      <c r="IDG3206" s="14"/>
      <c r="IDH3206" s="14"/>
      <c r="IDI3206" s="14"/>
      <c r="IDJ3206" s="14"/>
      <c r="IDK3206" s="14"/>
      <c r="IDL3206" s="14"/>
      <c r="IDM3206" s="14"/>
      <c r="IDN3206" s="14"/>
      <c r="IDO3206" s="14"/>
      <c r="IDP3206" s="14"/>
      <c r="IDQ3206" s="14"/>
      <c r="IDR3206" s="14"/>
      <c r="IDS3206" s="14"/>
      <c r="IDT3206" s="14"/>
      <c r="IDU3206" s="14"/>
      <c r="IDV3206" s="14"/>
      <c r="IDW3206" s="14"/>
      <c r="IDX3206" s="14"/>
      <c r="IDY3206" s="14"/>
      <c r="IDZ3206" s="14"/>
      <c r="IEA3206" s="14"/>
      <c r="IEB3206" s="14"/>
      <c r="IEC3206" s="14"/>
      <c r="IED3206" s="14"/>
      <c r="IEE3206" s="14"/>
      <c r="IEF3206" s="14"/>
      <c r="IEG3206" s="14"/>
      <c r="IEH3206" s="14"/>
      <c r="IEI3206" s="14"/>
      <c r="IEJ3206" s="14"/>
      <c r="IEK3206" s="14"/>
      <c r="IEL3206" s="14"/>
      <c r="IEM3206" s="14"/>
      <c r="IEN3206" s="14"/>
      <c r="IEO3206" s="14"/>
      <c r="IEP3206" s="14"/>
      <c r="IEQ3206" s="14"/>
      <c r="IER3206" s="14"/>
      <c r="IES3206" s="14"/>
      <c r="IET3206" s="14"/>
      <c r="IEU3206" s="14"/>
      <c r="IEV3206" s="14"/>
      <c r="IEW3206" s="14"/>
      <c r="IEX3206" s="14"/>
      <c r="IEY3206" s="14"/>
      <c r="IEZ3206" s="14"/>
      <c r="IFA3206" s="14"/>
      <c r="IFB3206" s="14"/>
      <c r="IFC3206" s="14"/>
      <c r="IFD3206" s="14"/>
      <c r="IFE3206" s="14"/>
      <c r="IFF3206" s="14"/>
      <c r="IFG3206" s="14"/>
      <c r="IFH3206" s="14"/>
      <c r="IFI3206" s="14"/>
      <c r="IFJ3206" s="14"/>
      <c r="IFK3206" s="14"/>
      <c r="IFL3206" s="14"/>
      <c r="IFM3206" s="14"/>
      <c r="IFN3206" s="14"/>
      <c r="IFO3206" s="14"/>
      <c r="IFP3206" s="14"/>
      <c r="IFQ3206" s="14"/>
      <c r="IFR3206" s="14"/>
      <c r="IFS3206" s="14"/>
      <c r="IFT3206" s="14"/>
      <c r="IFU3206" s="14"/>
      <c r="IFV3206" s="14"/>
      <c r="IFW3206" s="14"/>
      <c r="IFX3206" s="14"/>
      <c r="IFY3206" s="14"/>
      <c r="IFZ3206" s="14"/>
      <c r="IGA3206" s="14"/>
      <c r="IGB3206" s="14"/>
      <c r="IGC3206" s="14"/>
      <c r="IGD3206" s="14"/>
      <c r="IGE3206" s="14"/>
      <c r="IGF3206" s="14"/>
      <c r="IGG3206" s="14"/>
      <c r="IGH3206" s="14"/>
      <c r="IGI3206" s="14"/>
      <c r="IGJ3206" s="14"/>
      <c r="IGK3206" s="14"/>
      <c r="IGL3206" s="14"/>
      <c r="IGM3206" s="14"/>
      <c r="IGN3206" s="14"/>
      <c r="IGO3206" s="14"/>
      <c r="IGP3206" s="14"/>
      <c r="IGQ3206" s="14"/>
      <c r="IGR3206" s="14"/>
      <c r="IGS3206" s="14"/>
      <c r="IGT3206" s="14"/>
      <c r="IGU3206" s="14"/>
      <c r="IGV3206" s="14"/>
      <c r="IGW3206" s="14"/>
      <c r="IGX3206" s="14"/>
      <c r="IGY3206" s="14"/>
      <c r="IGZ3206" s="14"/>
      <c r="IHA3206" s="14"/>
      <c r="IHB3206" s="14"/>
      <c r="IHC3206" s="14"/>
      <c r="IHD3206" s="14"/>
      <c r="IHE3206" s="14"/>
      <c r="IHF3206" s="14"/>
      <c r="IHG3206" s="14"/>
      <c r="IHH3206" s="14"/>
      <c r="IHI3206" s="14"/>
      <c r="IHJ3206" s="14"/>
      <c r="IHK3206" s="14"/>
      <c r="IHL3206" s="14"/>
      <c r="IHM3206" s="14"/>
      <c r="IHN3206" s="14"/>
      <c r="IHO3206" s="14"/>
      <c r="IHP3206" s="14"/>
      <c r="IHQ3206" s="14"/>
      <c r="IHR3206" s="14"/>
      <c r="IHS3206" s="14"/>
      <c r="IHT3206" s="14"/>
      <c r="IHU3206" s="14"/>
      <c r="IHV3206" s="14"/>
      <c r="IHW3206" s="14"/>
      <c r="IHX3206" s="14"/>
      <c r="IHY3206" s="14"/>
      <c r="IHZ3206" s="14"/>
      <c r="IIA3206" s="14"/>
      <c r="IIB3206" s="14"/>
      <c r="IIC3206" s="14"/>
      <c r="IID3206" s="14"/>
      <c r="IIE3206" s="14"/>
      <c r="IIF3206" s="14"/>
      <c r="IIG3206" s="14"/>
      <c r="IIH3206" s="14"/>
      <c r="III3206" s="14"/>
      <c r="IIJ3206" s="14"/>
      <c r="IIK3206" s="14"/>
      <c r="IIL3206" s="14"/>
      <c r="IIM3206" s="14"/>
      <c r="IIN3206" s="14"/>
      <c r="IIO3206" s="14"/>
      <c r="IIP3206" s="14"/>
      <c r="IIQ3206" s="14"/>
      <c r="IIR3206" s="14"/>
      <c r="IIS3206" s="14"/>
      <c r="IIT3206" s="14"/>
      <c r="IIU3206" s="14"/>
      <c r="IIV3206" s="14"/>
      <c r="IIW3206" s="14"/>
      <c r="IIX3206" s="14"/>
      <c r="IIY3206" s="14"/>
      <c r="IIZ3206" s="14"/>
      <c r="IJA3206" s="14"/>
      <c r="IJB3206" s="14"/>
      <c r="IJC3206" s="14"/>
      <c r="IJD3206" s="14"/>
      <c r="IJE3206" s="14"/>
      <c r="IJF3206" s="14"/>
      <c r="IJG3206" s="14"/>
      <c r="IJH3206" s="14"/>
      <c r="IJI3206" s="14"/>
      <c r="IJJ3206" s="14"/>
      <c r="IJK3206" s="14"/>
      <c r="IJL3206" s="14"/>
      <c r="IJM3206" s="14"/>
      <c r="IJN3206" s="14"/>
      <c r="IJO3206" s="14"/>
      <c r="IJP3206" s="14"/>
      <c r="IJQ3206" s="14"/>
      <c r="IJR3206" s="14"/>
      <c r="IJS3206" s="14"/>
      <c r="IJT3206" s="14"/>
      <c r="IJU3206" s="14"/>
      <c r="IJV3206" s="14"/>
      <c r="IJW3206" s="14"/>
      <c r="IJX3206" s="14"/>
      <c r="IJY3206" s="14"/>
      <c r="IJZ3206" s="14"/>
      <c r="IKA3206" s="14"/>
      <c r="IKB3206" s="14"/>
      <c r="IKC3206" s="14"/>
      <c r="IKD3206" s="14"/>
      <c r="IKE3206" s="14"/>
      <c r="IKF3206" s="14"/>
      <c r="IKG3206" s="14"/>
      <c r="IKH3206" s="14"/>
      <c r="IKI3206" s="14"/>
      <c r="IKJ3206" s="14"/>
      <c r="IKK3206" s="14"/>
      <c r="IKL3206" s="14"/>
      <c r="IKM3206" s="14"/>
      <c r="IKN3206" s="14"/>
      <c r="IKO3206" s="14"/>
      <c r="IKP3206" s="14"/>
      <c r="IKQ3206" s="14"/>
      <c r="IKR3206" s="14"/>
      <c r="IKS3206" s="14"/>
      <c r="IKT3206" s="14"/>
      <c r="IKU3206" s="14"/>
      <c r="IKV3206" s="14"/>
      <c r="IKW3206" s="14"/>
      <c r="IKX3206" s="14"/>
      <c r="IKY3206" s="14"/>
      <c r="IKZ3206" s="14"/>
      <c r="ILA3206" s="14"/>
      <c r="ILB3206" s="14"/>
      <c r="ILC3206" s="14"/>
      <c r="ILD3206" s="14"/>
      <c r="ILE3206" s="14"/>
      <c r="ILF3206" s="14"/>
      <c r="ILG3206" s="14"/>
      <c r="ILH3206" s="14"/>
      <c r="ILI3206" s="14"/>
      <c r="ILJ3206" s="14"/>
      <c r="ILK3206" s="14"/>
      <c r="ILL3206" s="14"/>
      <c r="ILM3206" s="14"/>
      <c r="ILN3206" s="14"/>
      <c r="ILO3206" s="14"/>
      <c r="ILP3206" s="14"/>
      <c r="ILQ3206" s="14"/>
      <c r="ILR3206" s="14"/>
      <c r="ILS3206" s="14"/>
      <c r="ILT3206" s="14"/>
      <c r="ILU3206" s="14"/>
      <c r="ILV3206" s="14"/>
      <c r="ILW3206" s="14"/>
      <c r="ILX3206" s="14"/>
      <c r="ILY3206" s="14"/>
      <c r="ILZ3206" s="14"/>
      <c r="IMA3206" s="14"/>
      <c r="IMB3206" s="14"/>
      <c r="IMC3206" s="14"/>
      <c r="IMD3206" s="14"/>
      <c r="IME3206" s="14"/>
      <c r="IMF3206" s="14"/>
      <c r="IMG3206" s="14"/>
      <c r="IMH3206" s="14"/>
      <c r="IMI3206" s="14"/>
      <c r="IMJ3206" s="14"/>
      <c r="IMK3206" s="14"/>
      <c r="IML3206" s="14"/>
      <c r="IMM3206" s="14"/>
      <c r="IMN3206" s="14"/>
      <c r="IMO3206" s="14"/>
      <c r="IMP3206" s="14"/>
      <c r="IMQ3206" s="14"/>
      <c r="IMR3206" s="14"/>
      <c r="IMS3206" s="14"/>
      <c r="IMT3206" s="14"/>
      <c r="IMU3206" s="14"/>
      <c r="IMV3206" s="14"/>
      <c r="IMW3206" s="14"/>
      <c r="IMX3206" s="14"/>
      <c r="IMY3206" s="14"/>
      <c r="IMZ3206" s="14"/>
      <c r="INA3206" s="14"/>
      <c r="INB3206" s="14"/>
      <c r="INC3206" s="14"/>
      <c r="IND3206" s="14"/>
      <c r="INE3206" s="14"/>
      <c r="INF3206" s="14"/>
      <c r="ING3206" s="14"/>
      <c r="INH3206" s="14"/>
      <c r="INI3206" s="14"/>
      <c r="INJ3206" s="14"/>
      <c r="INK3206" s="14"/>
      <c r="INL3206" s="14"/>
      <c r="INM3206" s="14"/>
      <c r="INN3206" s="14"/>
      <c r="INO3206" s="14"/>
      <c r="INP3206" s="14"/>
      <c r="INQ3206" s="14"/>
      <c r="INR3206" s="14"/>
      <c r="INS3206" s="14"/>
      <c r="INT3206" s="14"/>
      <c r="INU3206" s="14"/>
      <c r="INV3206" s="14"/>
      <c r="INW3206" s="14"/>
      <c r="INX3206" s="14"/>
      <c r="INY3206" s="14"/>
      <c r="INZ3206" s="14"/>
      <c r="IOA3206" s="14"/>
      <c r="IOB3206" s="14"/>
      <c r="IOC3206" s="14"/>
      <c r="IOD3206" s="14"/>
      <c r="IOE3206" s="14"/>
      <c r="IOF3206" s="14"/>
      <c r="IOG3206" s="14"/>
      <c r="IOH3206" s="14"/>
      <c r="IOI3206" s="14"/>
      <c r="IOJ3206" s="14"/>
      <c r="IOK3206" s="14"/>
      <c r="IOL3206" s="14"/>
      <c r="IOM3206" s="14"/>
      <c r="ION3206" s="14"/>
      <c r="IOO3206" s="14"/>
      <c r="IOP3206" s="14"/>
      <c r="IOQ3206" s="14"/>
      <c r="IOR3206" s="14"/>
      <c r="IOS3206" s="14"/>
      <c r="IOT3206" s="14"/>
      <c r="IOU3206" s="14"/>
      <c r="IOV3206" s="14"/>
      <c r="IOW3206" s="14"/>
      <c r="IOX3206" s="14"/>
      <c r="IOY3206" s="14"/>
      <c r="IOZ3206" s="14"/>
      <c r="IPA3206" s="14"/>
      <c r="IPB3206" s="14"/>
      <c r="IPC3206" s="14"/>
      <c r="IPD3206" s="14"/>
      <c r="IPE3206" s="14"/>
      <c r="IPF3206" s="14"/>
      <c r="IPG3206" s="14"/>
      <c r="IPH3206" s="14"/>
      <c r="IPI3206" s="14"/>
      <c r="IPJ3206" s="14"/>
      <c r="IPK3206" s="14"/>
      <c r="IPL3206" s="14"/>
      <c r="IPM3206" s="14"/>
      <c r="IPN3206" s="14"/>
      <c r="IPO3206" s="14"/>
      <c r="IPP3206" s="14"/>
      <c r="IPQ3206" s="14"/>
      <c r="IPR3206" s="14"/>
      <c r="IPS3206" s="14"/>
      <c r="IPT3206" s="14"/>
      <c r="IPU3206" s="14"/>
      <c r="IPV3206" s="14"/>
      <c r="IPW3206" s="14"/>
      <c r="IPX3206" s="14"/>
      <c r="IPY3206" s="14"/>
      <c r="IPZ3206" s="14"/>
      <c r="IQA3206" s="14"/>
      <c r="IQB3206" s="14"/>
      <c r="IQC3206" s="14"/>
      <c r="IQD3206" s="14"/>
      <c r="IQE3206" s="14"/>
      <c r="IQF3206" s="14"/>
      <c r="IQG3206" s="14"/>
      <c r="IQH3206" s="14"/>
      <c r="IQI3206" s="14"/>
      <c r="IQJ3206" s="14"/>
      <c r="IQK3206" s="14"/>
      <c r="IQL3206" s="14"/>
      <c r="IQM3206" s="14"/>
      <c r="IQN3206" s="14"/>
      <c r="IQO3206" s="14"/>
      <c r="IQP3206" s="14"/>
      <c r="IQQ3206" s="14"/>
      <c r="IQR3206" s="14"/>
      <c r="IQS3206" s="14"/>
      <c r="IQT3206" s="14"/>
      <c r="IQU3206" s="14"/>
      <c r="IQV3206" s="14"/>
      <c r="IQW3206" s="14"/>
      <c r="IQX3206" s="14"/>
      <c r="IQY3206" s="14"/>
      <c r="IQZ3206" s="14"/>
      <c r="IRA3206" s="14"/>
      <c r="IRB3206" s="14"/>
      <c r="IRC3206" s="14"/>
      <c r="IRD3206" s="14"/>
      <c r="IRE3206" s="14"/>
      <c r="IRF3206" s="14"/>
      <c r="IRG3206" s="14"/>
      <c r="IRH3206" s="14"/>
      <c r="IRI3206" s="14"/>
      <c r="IRJ3206" s="14"/>
      <c r="IRK3206" s="14"/>
      <c r="IRL3206" s="14"/>
      <c r="IRM3206" s="14"/>
      <c r="IRN3206" s="14"/>
      <c r="IRO3206" s="14"/>
      <c r="IRP3206" s="14"/>
      <c r="IRQ3206" s="14"/>
      <c r="IRR3206" s="14"/>
      <c r="IRS3206" s="14"/>
      <c r="IRT3206" s="14"/>
      <c r="IRU3206" s="14"/>
      <c r="IRV3206" s="14"/>
      <c r="IRW3206" s="14"/>
      <c r="IRX3206" s="14"/>
      <c r="IRY3206" s="14"/>
      <c r="IRZ3206" s="14"/>
      <c r="ISA3206" s="14"/>
      <c r="ISB3206" s="14"/>
      <c r="ISC3206" s="14"/>
      <c r="ISD3206" s="14"/>
      <c r="ISE3206" s="14"/>
      <c r="ISF3206" s="14"/>
      <c r="ISG3206" s="14"/>
      <c r="ISH3206" s="14"/>
      <c r="ISI3206" s="14"/>
      <c r="ISJ3206" s="14"/>
      <c r="ISK3206" s="14"/>
      <c r="ISL3206" s="14"/>
      <c r="ISM3206" s="14"/>
      <c r="ISN3206" s="14"/>
      <c r="ISO3206" s="14"/>
      <c r="ISP3206" s="14"/>
      <c r="ISQ3206" s="14"/>
      <c r="ISR3206" s="14"/>
      <c r="ISS3206" s="14"/>
      <c r="IST3206" s="14"/>
      <c r="ISU3206" s="14"/>
      <c r="ISV3206" s="14"/>
      <c r="ISW3206" s="14"/>
      <c r="ISX3206" s="14"/>
      <c r="ISY3206" s="14"/>
      <c r="ISZ3206" s="14"/>
      <c r="ITA3206" s="14"/>
      <c r="ITB3206" s="14"/>
      <c r="ITC3206" s="14"/>
      <c r="ITD3206" s="14"/>
      <c r="ITE3206" s="14"/>
      <c r="ITF3206" s="14"/>
      <c r="ITG3206" s="14"/>
      <c r="ITH3206" s="14"/>
      <c r="ITI3206" s="14"/>
      <c r="ITJ3206" s="14"/>
      <c r="ITK3206" s="14"/>
      <c r="ITL3206" s="14"/>
      <c r="ITM3206" s="14"/>
      <c r="ITN3206" s="14"/>
      <c r="ITO3206" s="14"/>
      <c r="ITP3206" s="14"/>
      <c r="ITQ3206" s="14"/>
      <c r="ITR3206" s="14"/>
      <c r="ITS3206" s="14"/>
      <c r="ITT3206" s="14"/>
      <c r="ITU3206" s="14"/>
      <c r="ITV3206" s="14"/>
      <c r="ITW3206" s="14"/>
      <c r="ITX3206" s="14"/>
      <c r="ITY3206" s="14"/>
      <c r="ITZ3206" s="14"/>
      <c r="IUA3206" s="14"/>
      <c r="IUB3206" s="14"/>
      <c r="IUC3206" s="14"/>
      <c r="IUD3206" s="14"/>
      <c r="IUE3206" s="14"/>
      <c r="IUF3206" s="14"/>
      <c r="IUG3206" s="14"/>
      <c r="IUH3206" s="14"/>
      <c r="IUI3206" s="14"/>
      <c r="IUJ3206" s="14"/>
      <c r="IUK3206" s="14"/>
      <c r="IUL3206" s="14"/>
      <c r="IUM3206" s="14"/>
      <c r="IUN3206" s="14"/>
      <c r="IUO3206" s="14"/>
      <c r="IUP3206" s="14"/>
      <c r="IUQ3206" s="14"/>
      <c r="IUR3206" s="14"/>
      <c r="IUS3206" s="14"/>
      <c r="IUT3206" s="14"/>
      <c r="IUU3206" s="14"/>
      <c r="IUV3206" s="14"/>
      <c r="IUW3206" s="14"/>
      <c r="IUX3206" s="14"/>
      <c r="IUY3206" s="14"/>
      <c r="IUZ3206" s="14"/>
      <c r="IVA3206" s="14"/>
      <c r="IVB3206" s="14"/>
      <c r="IVC3206" s="14"/>
      <c r="IVD3206" s="14"/>
      <c r="IVE3206" s="14"/>
      <c r="IVF3206" s="14"/>
      <c r="IVG3206" s="14"/>
      <c r="IVH3206" s="14"/>
      <c r="IVI3206" s="14"/>
      <c r="IVJ3206" s="14"/>
      <c r="IVK3206" s="14"/>
      <c r="IVL3206" s="14"/>
      <c r="IVM3206" s="14"/>
      <c r="IVN3206" s="14"/>
      <c r="IVO3206" s="14"/>
      <c r="IVP3206" s="14"/>
      <c r="IVQ3206" s="14"/>
      <c r="IVR3206" s="14"/>
      <c r="IVS3206" s="14"/>
      <c r="IVT3206" s="14"/>
      <c r="IVU3206" s="14"/>
      <c r="IVV3206" s="14"/>
      <c r="IVW3206" s="14"/>
      <c r="IVX3206" s="14"/>
      <c r="IVY3206" s="14"/>
      <c r="IVZ3206" s="14"/>
      <c r="IWA3206" s="14"/>
      <c r="IWB3206" s="14"/>
      <c r="IWC3206" s="14"/>
      <c r="IWD3206" s="14"/>
      <c r="IWE3206" s="14"/>
      <c r="IWF3206" s="14"/>
      <c r="IWG3206" s="14"/>
      <c r="IWH3206" s="14"/>
      <c r="IWI3206" s="14"/>
      <c r="IWJ3206" s="14"/>
      <c r="IWK3206" s="14"/>
      <c r="IWL3206" s="14"/>
      <c r="IWM3206" s="14"/>
      <c r="IWN3206" s="14"/>
      <c r="IWO3206" s="14"/>
      <c r="IWP3206" s="14"/>
      <c r="IWQ3206" s="14"/>
      <c r="IWR3206" s="14"/>
      <c r="IWS3206" s="14"/>
      <c r="IWT3206" s="14"/>
      <c r="IWU3206" s="14"/>
      <c r="IWV3206" s="14"/>
      <c r="IWW3206" s="14"/>
      <c r="IWX3206" s="14"/>
      <c r="IWY3206" s="14"/>
      <c r="IWZ3206" s="14"/>
      <c r="IXA3206" s="14"/>
      <c r="IXB3206" s="14"/>
      <c r="IXC3206" s="14"/>
      <c r="IXD3206" s="14"/>
      <c r="IXE3206" s="14"/>
      <c r="IXF3206" s="14"/>
      <c r="IXG3206" s="14"/>
      <c r="IXH3206" s="14"/>
      <c r="IXI3206" s="14"/>
      <c r="IXJ3206" s="14"/>
      <c r="IXK3206" s="14"/>
      <c r="IXL3206" s="14"/>
      <c r="IXM3206" s="14"/>
      <c r="IXN3206" s="14"/>
      <c r="IXO3206" s="14"/>
      <c r="IXP3206" s="14"/>
      <c r="IXQ3206" s="14"/>
      <c r="IXR3206" s="14"/>
      <c r="IXS3206" s="14"/>
      <c r="IXT3206" s="14"/>
      <c r="IXU3206" s="14"/>
      <c r="IXV3206" s="14"/>
      <c r="IXW3206" s="14"/>
      <c r="IXX3206" s="14"/>
      <c r="IXY3206" s="14"/>
      <c r="IXZ3206" s="14"/>
      <c r="IYA3206" s="14"/>
      <c r="IYB3206" s="14"/>
      <c r="IYC3206" s="14"/>
      <c r="IYD3206" s="14"/>
      <c r="IYE3206" s="14"/>
      <c r="IYF3206" s="14"/>
      <c r="IYG3206" s="14"/>
      <c r="IYH3206" s="14"/>
      <c r="IYI3206" s="14"/>
      <c r="IYJ3206" s="14"/>
      <c r="IYK3206" s="14"/>
      <c r="IYL3206" s="14"/>
      <c r="IYM3206" s="14"/>
      <c r="IYN3206" s="14"/>
      <c r="IYO3206" s="14"/>
      <c r="IYP3206" s="14"/>
      <c r="IYQ3206" s="14"/>
      <c r="IYR3206" s="14"/>
      <c r="IYS3206" s="14"/>
      <c r="IYT3206" s="14"/>
      <c r="IYU3206" s="14"/>
      <c r="IYV3206" s="14"/>
      <c r="IYW3206" s="14"/>
      <c r="IYX3206" s="14"/>
      <c r="IYY3206" s="14"/>
      <c r="IYZ3206" s="14"/>
      <c r="IZA3206" s="14"/>
      <c r="IZB3206" s="14"/>
      <c r="IZC3206" s="14"/>
      <c r="IZD3206" s="14"/>
      <c r="IZE3206" s="14"/>
      <c r="IZF3206" s="14"/>
      <c r="IZG3206" s="14"/>
      <c r="IZH3206" s="14"/>
      <c r="IZI3206" s="14"/>
      <c r="IZJ3206" s="14"/>
      <c r="IZK3206" s="14"/>
      <c r="IZL3206" s="14"/>
      <c r="IZM3206" s="14"/>
      <c r="IZN3206" s="14"/>
      <c r="IZO3206" s="14"/>
      <c r="IZP3206" s="14"/>
      <c r="IZQ3206" s="14"/>
      <c r="IZR3206" s="14"/>
      <c r="IZS3206" s="14"/>
      <c r="IZT3206" s="14"/>
      <c r="IZU3206" s="14"/>
      <c r="IZV3206" s="14"/>
      <c r="IZW3206" s="14"/>
      <c r="IZX3206" s="14"/>
      <c r="IZY3206" s="14"/>
      <c r="IZZ3206" s="14"/>
      <c r="JAA3206" s="14"/>
      <c r="JAB3206" s="14"/>
      <c r="JAC3206" s="14"/>
      <c r="JAD3206" s="14"/>
      <c r="JAE3206" s="14"/>
      <c r="JAF3206" s="14"/>
      <c r="JAG3206" s="14"/>
      <c r="JAH3206" s="14"/>
      <c r="JAI3206" s="14"/>
      <c r="JAJ3206" s="14"/>
      <c r="JAK3206" s="14"/>
      <c r="JAL3206" s="14"/>
      <c r="JAM3206" s="14"/>
      <c r="JAN3206" s="14"/>
      <c r="JAO3206" s="14"/>
      <c r="JAP3206" s="14"/>
      <c r="JAQ3206" s="14"/>
      <c r="JAR3206" s="14"/>
      <c r="JAS3206" s="14"/>
      <c r="JAT3206" s="14"/>
      <c r="JAU3206" s="14"/>
      <c r="JAV3206" s="14"/>
      <c r="JAW3206" s="14"/>
      <c r="JAX3206" s="14"/>
      <c r="JAY3206" s="14"/>
      <c r="JAZ3206" s="14"/>
      <c r="JBA3206" s="14"/>
      <c r="JBB3206" s="14"/>
      <c r="JBC3206" s="14"/>
      <c r="JBD3206" s="14"/>
      <c r="JBE3206" s="14"/>
      <c r="JBF3206" s="14"/>
      <c r="JBG3206" s="14"/>
      <c r="JBH3206" s="14"/>
      <c r="JBI3206" s="14"/>
      <c r="JBJ3206" s="14"/>
      <c r="JBK3206" s="14"/>
      <c r="JBL3206" s="14"/>
      <c r="JBM3206" s="14"/>
      <c r="JBN3206" s="14"/>
      <c r="JBO3206" s="14"/>
      <c r="JBP3206" s="14"/>
      <c r="JBQ3206" s="14"/>
      <c r="JBR3206" s="14"/>
      <c r="JBS3206" s="14"/>
      <c r="JBT3206" s="14"/>
      <c r="JBU3206" s="14"/>
      <c r="JBV3206" s="14"/>
      <c r="JBW3206" s="14"/>
      <c r="JBX3206" s="14"/>
      <c r="JBY3206" s="14"/>
      <c r="JBZ3206" s="14"/>
      <c r="JCA3206" s="14"/>
      <c r="JCB3206" s="14"/>
      <c r="JCC3206" s="14"/>
      <c r="JCD3206" s="14"/>
      <c r="JCE3206" s="14"/>
      <c r="JCF3206" s="14"/>
      <c r="JCG3206" s="14"/>
      <c r="JCH3206" s="14"/>
      <c r="JCI3206" s="14"/>
      <c r="JCJ3206" s="14"/>
      <c r="JCK3206" s="14"/>
      <c r="JCL3206" s="14"/>
      <c r="JCM3206" s="14"/>
      <c r="JCN3206" s="14"/>
      <c r="JCO3206" s="14"/>
      <c r="JCP3206" s="14"/>
      <c r="JCQ3206" s="14"/>
      <c r="JCR3206" s="14"/>
      <c r="JCS3206" s="14"/>
      <c r="JCT3206" s="14"/>
      <c r="JCU3206" s="14"/>
      <c r="JCV3206" s="14"/>
      <c r="JCW3206" s="14"/>
      <c r="JCX3206" s="14"/>
      <c r="JCY3206" s="14"/>
      <c r="JCZ3206" s="14"/>
      <c r="JDA3206" s="14"/>
      <c r="JDB3206" s="14"/>
      <c r="JDC3206" s="14"/>
      <c r="JDD3206" s="14"/>
      <c r="JDE3206" s="14"/>
      <c r="JDF3206" s="14"/>
      <c r="JDG3206" s="14"/>
      <c r="JDH3206" s="14"/>
      <c r="JDI3206" s="14"/>
      <c r="JDJ3206" s="14"/>
      <c r="JDK3206" s="14"/>
      <c r="JDL3206" s="14"/>
      <c r="JDM3206" s="14"/>
      <c r="JDN3206" s="14"/>
      <c r="JDO3206" s="14"/>
      <c r="JDP3206" s="14"/>
      <c r="JDQ3206" s="14"/>
      <c r="JDR3206" s="14"/>
      <c r="JDS3206" s="14"/>
      <c r="JDT3206" s="14"/>
      <c r="JDU3206" s="14"/>
      <c r="JDV3206" s="14"/>
      <c r="JDW3206" s="14"/>
      <c r="JDX3206" s="14"/>
      <c r="JDY3206" s="14"/>
      <c r="JDZ3206" s="14"/>
      <c r="JEA3206" s="14"/>
      <c r="JEB3206" s="14"/>
      <c r="JEC3206" s="14"/>
      <c r="JED3206" s="14"/>
      <c r="JEE3206" s="14"/>
      <c r="JEF3206" s="14"/>
      <c r="JEG3206" s="14"/>
      <c r="JEH3206" s="14"/>
      <c r="JEI3206" s="14"/>
      <c r="JEJ3206" s="14"/>
      <c r="JEK3206" s="14"/>
      <c r="JEL3206" s="14"/>
      <c r="JEM3206" s="14"/>
      <c r="JEN3206" s="14"/>
      <c r="JEO3206" s="14"/>
      <c r="JEP3206" s="14"/>
      <c r="JEQ3206" s="14"/>
      <c r="JER3206" s="14"/>
      <c r="JES3206" s="14"/>
      <c r="JET3206" s="14"/>
      <c r="JEU3206" s="14"/>
      <c r="JEV3206" s="14"/>
      <c r="JEW3206" s="14"/>
      <c r="JEX3206" s="14"/>
      <c r="JEY3206" s="14"/>
      <c r="JEZ3206" s="14"/>
      <c r="JFA3206" s="14"/>
      <c r="JFB3206" s="14"/>
      <c r="JFC3206" s="14"/>
      <c r="JFD3206" s="14"/>
      <c r="JFE3206" s="14"/>
      <c r="JFF3206" s="14"/>
      <c r="JFG3206" s="14"/>
      <c r="JFH3206" s="14"/>
      <c r="JFI3206" s="14"/>
      <c r="JFJ3206" s="14"/>
      <c r="JFK3206" s="14"/>
      <c r="JFL3206" s="14"/>
      <c r="JFM3206" s="14"/>
      <c r="JFN3206" s="14"/>
      <c r="JFO3206" s="14"/>
      <c r="JFP3206" s="14"/>
      <c r="JFQ3206" s="14"/>
      <c r="JFR3206" s="14"/>
      <c r="JFS3206" s="14"/>
      <c r="JFT3206" s="14"/>
      <c r="JFU3206" s="14"/>
      <c r="JFV3206" s="14"/>
      <c r="JFW3206" s="14"/>
      <c r="JFX3206" s="14"/>
      <c r="JFY3206" s="14"/>
      <c r="JFZ3206" s="14"/>
      <c r="JGA3206" s="14"/>
      <c r="JGB3206" s="14"/>
      <c r="JGC3206" s="14"/>
      <c r="JGD3206" s="14"/>
      <c r="JGE3206" s="14"/>
      <c r="JGF3206" s="14"/>
      <c r="JGG3206" s="14"/>
      <c r="JGH3206" s="14"/>
      <c r="JGI3206" s="14"/>
      <c r="JGJ3206" s="14"/>
      <c r="JGK3206" s="14"/>
      <c r="JGL3206" s="14"/>
      <c r="JGM3206" s="14"/>
      <c r="JGN3206" s="14"/>
      <c r="JGO3206" s="14"/>
      <c r="JGP3206" s="14"/>
      <c r="JGQ3206" s="14"/>
      <c r="JGR3206" s="14"/>
      <c r="JGS3206" s="14"/>
      <c r="JGT3206" s="14"/>
      <c r="JGU3206" s="14"/>
      <c r="JGV3206" s="14"/>
      <c r="JGW3206" s="14"/>
      <c r="JGX3206" s="14"/>
      <c r="JGY3206" s="14"/>
      <c r="JGZ3206" s="14"/>
      <c r="JHA3206" s="14"/>
      <c r="JHB3206" s="14"/>
      <c r="JHC3206" s="14"/>
      <c r="JHD3206" s="14"/>
      <c r="JHE3206" s="14"/>
      <c r="JHF3206" s="14"/>
      <c r="JHG3206" s="14"/>
      <c r="JHH3206" s="14"/>
      <c r="JHI3206" s="14"/>
      <c r="JHJ3206" s="14"/>
      <c r="JHK3206" s="14"/>
      <c r="JHL3206" s="14"/>
      <c r="JHM3206" s="14"/>
      <c r="JHN3206" s="14"/>
      <c r="JHO3206" s="14"/>
      <c r="JHP3206" s="14"/>
      <c r="JHQ3206" s="14"/>
      <c r="JHR3206" s="14"/>
      <c r="JHS3206" s="14"/>
      <c r="JHT3206" s="14"/>
      <c r="JHU3206" s="14"/>
      <c r="JHV3206" s="14"/>
      <c r="JHW3206" s="14"/>
      <c r="JHX3206" s="14"/>
      <c r="JHY3206" s="14"/>
      <c r="JHZ3206" s="14"/>
      <c r="JIA3206" s="14"/>
      <c r="JIB3206" s="14"/>
      <c r="JIC3206" s="14"/>
      <c r="JID3206" s="14"/>
      <c r="JIE3206" s="14"/>
      <c r="JIF3206" s="14"/>
      <c r="JIG3206" s="14"/>
      <c r="JIH3206" s="14"/>
      <c r="JII3206" s="14"/>
      <c r="JIJ3206" s="14"/>
      <c r="JIK3206" s="14"/>
      <c r="JIL3206" s="14"/>
      <c r="JIM3206" s="14"/>
      <c r="JIN3206" s="14"/>
      <c r="JIO3206" s="14"/>
      <c r="JIP3206" s="14"/>
      <c r="JIQ3206" s="14"/>
      <c r="JIR3206" s="14"/>
      <c r="JIS3206" s="14"/>
      <c r="JIT3206" s="14"/>
      <c r="JIU3206" s="14"/>
      <c r="JIV3206" s="14"/>
      <c r="JIW3206" s="14"/>
      <c r="JIX3206" s="14"/>
      <c r="JIY3206" s="14"/>
      <c r="JIZ3206" s="14"/>
      <c r="JJA3206" s="14"/>
      <c r="JJB3206" s="14"/>
      <c r="JJC3206" s="14"/>
      <c r="JJD3206" s="14"/>
      <c r="JJE3206" s="14"/>
      <c r="JJF3206" s="14"/>
      <c r="JJG3206" s="14"/>
      <c r="JJH3206" s="14"/>
      <c r="JJI3206" s="14"/>
      <c r="JJJ3206" s="14"/>
      <c r="JJK3206" s="14"/>
      <c r="JJL3206" s="14"/>
      <c r="JJM3206" s="14"/>
      <c r="JJN3206" s="14"/>
      <c r="JJO3206" s="14"/>
      <c r="JJP3206" s="14"/>
      <c r="JJQ3206" s="14"/>
      <c r="JJR3206" s="14"/>
      <c r="JJS3206" s="14"/>
      <c r="JJT3206" s="14"/>
      <c r="JJU3206" s="14"/>
      <c r="JJV3206" s="14"/>
      <c r="JJW3206" s="14"/>
      <c r="JJX3206" s="14"/>
      <c r="JJY3206" s="14"/>
      <c r="JJZ3206" s="14"/>
      <c r="JKA3206" s="14"/>
      <c r="JKB3206" s="14"/>
      <c r="JKC3206" s="14"/>
      <c r="JKD3206" s="14"/>
      <c r="JKE3206" s="14"/>
      <c r="JKF3206" s="14"/>
      <c r="JKG3206" s="14"/>
      <c r="JKH3206" s="14"/>
      <c r="JKI3206" s="14"/>
      <c r="JKJ3206" s="14"/>
      <c r="JKK3206" s="14"/>
      <c r="JKL3206" s="14"/>
      <c r="JKM3206" s="14"/>
      <c r="JKN3206" s="14"/>
      <c r="JKO3206" s="14"/>
      <c r="JKP3206" s="14"/>
      <c r="JKQ3206" s="14"/>
      <c r="JKR3206" s="14"/>
      <c r="JKS3206" s="14"/>
      <c r="JKT3206" s="14"/>
      <c r="JKU3206" s="14"/>
      <c r="JKV3206" s="14"/>
      <c r="JKW3206" s="14"/>
      <c r="JKX3206" s="14"/>
      <c r="JKY3206" s="14"/>
      <c r="JKZ3206" s="14"/>
      <c r="JLA3206" s="14"/>
      <c r="JLB3206" s="14"/>
      <c r="JLC3206" s="14"/>
      <c r="JLD3206" s="14"/>
      <c r="JLE3206" s="14"/>
      <c r="JLF3206" s="14"/>
      <c r="JLG3206" s="14"/>
      <c r="JLH3206" s="14"/>
      <c r="JLI3206" s="14"/>
      <c r="JLJ3206" s="14"/>
      <c r="JLK3206" s="14"/>
      <c r="JLL3206" s="14"/>
      <c r="JLM3206" s="14"/>
      <c r="JLN3206" s="14"/>
      <c r="JLO3206" s="14"/>
      <c r="JLP3206" s="14"/>
      <c r="JLQ3206" s="14"/>
      <c r="JLR3206" s="14"/>
      <c r="JLS3206" s="14"/>
      <c r="JLT3206" s="14"/>
      <c r="JLU3206" s="14"/>
      <c r="JLV3206" s="14"/>
      <c r="JLW3206" s="14"/>
      <c r="JLX3206" s="14"/>
      <c r="JLY3206" s="14"/>
      <c r="JLZ3206" s="14"/>
      <c r="JMA3206" s="14"/>
      <c r="JMB3206" s="14"/>
      <c r="JMC3206" s="14"/>
      <c r="JMD3206" s="14"/>
      <c r="JME3206" s="14"/>
      <c r="JMF3206" s="14"/>
      <c r="JMG3206" s="14"/>
      <c r="JMH3206" s="14"/>
      <c r="JMI3206" s="14"/>
      <c r="JMJ3206" s="14"/>
      <c r="JMK3206" s="14"/>
      <c r="JML3206" s="14"/>
      <c r="JMM3206" s="14"/>
      <c r="JMN3206" s="14"/>
      <c r="JMO3206" s="14"/>
      <c r="JMP3206" s="14"/>
      <c r="JMQ3206" s="14"/>
      <c r="JMR3206" s="14"/>
      <c r="JMS3206" s="14"/>
      <c r="JMT3206" s="14"/>
      <c r="JMU3206" s="14"/>
      <c r="JMV3206" s="14"/>
      <c r="JMW3206" s="14"/>
      <c r="JMX3206" s="14"/>
      <c r="JMY3206" s="14"/>
      <c r="JMZ3206" s="14"/>
      <c r="JNA3206" s="14"/>
      <c r="JNB3206" s="14"/>
      <c r="JNC3206" s="14"/>
      <c r="JND3206" s="14"/>
      <c r="JNE3206" s="14"/>
      <c r="JNF3206" s="14"/>
      <c r="JNG3206" s="14"/>
      <c r="JNH3206" s="14"/>
      <c r="JNI3206" s="14"/>
      <c r="JNJ3206" s="14"/>
      <c r="JNK3206" s="14"/>
      <c r="JNL3206" s="14"/>
      <c r="JNM3206" s="14"/>
      <c r="JNN3206" s="14"/>
      <c r="JNO3206" s="14"/>
      <c r="JNP3206" s="14"/>
      <c r="JNQ3206" s="14"/>
      <c r="JNR3206" s="14"/>
      <c r="JNS3206" s="14"/>
      <c r="JNT3206" s="14"/>
      <c r="JNU3206" s="14"/>
      <c r="JNV3206" s="14"/>
      <c r="JNW3206" s="14"/>
      <c r="JNX3206" s="14"/>
      <c r="JNY3206" s="14"/>
      <c r="JNZ3206" s="14"/>
      <c r="JOA3206" s="14"/>
      <c r="JOB3206" s="14"/>
      <c r="JOC3206" s="14"/>
      <c r="JOD3206" s="14"/>
      <c r="JOE3206" s="14"/>
      <c r="JOF3206" s="14"/>
      <c r="JOG3206" s="14"/>
      <c r="JOH3206" s="14"/>
      <c r="JOI3206" s="14"/>
      <c r="JOJ3206" s="14"/>
      <c r="JOK3206" s="14"/>
      <c r="JOL3206" s="14"/>
      <c r="JOM3206" s="14"/>
      <c r="JON3206" s="14"/>
      <c r="JOO3206" s="14"/>
      <c r="JOP3206" s="14"/>
      <c r="JOQ3206" s="14"/>
      <c r="JOR3206" s="14"/>
      <c r="JOS3206" s="14"/>
      <c r="JOT3206" s="14"/>
      <c r="JOU3206" s="14"/>
      <c r="JOV3206" s="14"/>
      <c r="JOW3206" s="14"/>
      <c r="JOX3206" s="14"/>
      <c r="JOY3206" s="14"/>
      <c r="JOZ3206" s="14"/>
      <c r="JPA3206" s="14"/>
      <c r="JPB3206" s="14"/>
      <c r="JPC3206" s="14"/>
      <c r="JPD3206" s="14"/>
      <c r="JPE3206" s="14"/>
      <c r="JPF3206" s="14"/>
      <c r="JPG3206" s="14"/>
      <c r="JPH3206" s="14"/>
      <c r="JPI3206" s="14"/>
      <c r="JPJ3206" s="14"/>
      <c r="JPK3206" s="14"/>
      <c r="JPL3206" s="14"/>
      <c r="JPM3206" s="14"/>
      <c r="JPN3206" s="14"/>
      <c r="JPO3206" s="14"/>
      <c r="JPP3206" s="14"/>
      <c r="JPQ3206" s="14"/>
      <c r="JPR3206" s="14"/>
      <c r="JPS3206" s="14"/>
      <c r="JPT3206" s="14"/>
      <c r="JPU3206" s="14"/>
      <c r="JPV3206" s="14"/>
      <c r="JPW3206" s="14"/>
      <c r="JPX3206" s="14"/>
      <c r="JPY3206" s="14"/>
      <c r="JPZ3206" s="14"/>
      <c r="JQA3206" s="14"/>
      <c r="JQB3206" s="14"/>
      <c r="JQC3206" s="14"/>
      <c r="JQD3206" s="14"/>
      <c r="JQE3206" s="14"/>
      <c r="JQF3206" s="14"/>
      <c r="JQG3206" s="14"/>
      <c r="JQH3206" s="14"/>
      <c r="JQI3206" s="14"/>
      <c r="JQJ3206" s="14"/>
      <c r="JQK3206" s="14"/>
      <c r="JQL3206" s="14"/>
      <c r="JQM3206" s="14"/>
      <c r="JQN3206" s="14"/>
      <c r="JQO3206" s="14"/>
      <c r="JQP3206" s="14"/>
      <c r="JQQ3206" s="14"/>
      <c r="JQR3206" s="14"/>
      <c r="JQS3206" s="14"/>
      <c r="JQT3206" s="14"/>
      <c r="JQU3206" s="14"/>
      <c r="JQV3206" s="14"/>
      <c r="JQW3206" s="14"/>
      <c r="JQX3206" s="14"/>
      <c r="JQY3206" s="14"/>
      <c r="JQZ3206" s="14"/>
      <c r="JRA3206" s="14"/>
      <c r="JRB3206" s="14"/>
      <c r="JRC3206" s="14"/>
      <c r="JRD3206" s="14"/>
      <c r="JRE3206" s="14"/>
      <c r="JRF3206" s="14"/>
      <c r="JRG3206" s="14"/>
      <c r="JRH3206" s="14"/>
      <c r="JRI3206" s="14"/>
      <c r="JRJ3206" s="14"/>
      <c r="JRK3206" s="14"/>
      <c r="JRL3206" s="14"/>
      <c r="JRM3206" s="14"/>
      <c r="JRN3206" s="14"/>
      <c r="JRO3206" s="14"/>
      <c r="JRP3206" s="14"/>
      <c r="JRQ3206" s="14"/>
      <c r="JRR3206" s="14"/>
      <c r="JRS3206" s="14"/>
      <c r="JRT3206" s="14"/>
      <c r="JRU3206" s="14"/>
      <c r="JRV3206" s="14"/>
      <c r="JRW3206" s="14"/>
      <c r="JRX3206" s="14"/>
      <c r="JRY3206" s="14"/>
      <c r="JRZ3206" s="14"/>
      <c r="JSA3206" s="14"/>
      <c r="JSB3206" s="14"/>
      <c r="JSC3206" s="14"/>
      <c r="JSD3206" s="14"/>
      <c r="JSE3206" s="14"/>
      <c r="JSF3206" s="14"/>
      <c r="JSG3206" s="14"/>
      <c r="JSH3206" s="14"/>
      <c r="JSI3206" s="14"/>
      <c r="JSJ3206" s="14"/>
      <c r="JSK3206" s="14"/>
      <c r="JSL3206" s="14"/>
      <c r="JSM3206" s="14"/>
      <c r="JSN3206" s="14"/>
      <c r="JSO3206" s="14"/>
      <c r="JSP3206" s="14"/>
      <c r="JSQ3206" s="14"/>
      <c r="JSR3206" s="14"/>
      <c r="JSS3206" s="14"/>
      <c r="JST3206" s="14"/>
      <c r="JSU3206" s="14"/>
      <c r="JSV3206" s="14"/>
      <c r="JSW3206" s="14"/>
      <c r="JSX3206" s="14"/>
      <c r="JSY3206" s="14"/>
      <c r="JSZ3206" s="14"/>
      <c r="JTA3206" s="14"/>
      <c r="JTB3206" s="14"/>
      <c r="JTC3206" s="14"/>
      <c r="JTD3206" s="14"/>
      <c r="JTE3206" s="14"/>
      <c r="JTF3206" s="14"/>
      <c r="JTG3206" s="14"/>
      <c r="JTH3206" s="14"/>
      <c r="JTI3206" s="14"/>
      <c r="JTJ3206" s="14"/>
      <c r="JTK3206" s="14"/>
      <c r="JTL3206" s="14"/>
      <c r="JTM3206" s="14"/>
      <c r="JTN3206" s="14"/>
      <c r="JTO3206" s="14"/>
      <c r="JTP3206" s="14"/>
      <c r="JTQ3206" s="14"/>
      <c r="JTR3206" s="14"/>
      <c r="JTS3206" s="14"/>
      <c r="JTT3206" s="14"/>
      <c r="JTU3206" s="14"/>
      <c r="JTV3206" s="14"/>
      <c r="JTW3206" s="14"/>
      <c r="JTX3206" s="14"/>
      <c r="JTY3206" s="14"/>
      <c r="JTZ3206" s="14"/>
      <c r="JUA3206" s="14"/>
      <c r="JUB3206" s="14"/>
      <c r="JUC3206" s="14"/>
      <c r="JUD3206" s="14"/>
      <c r="JUE3206" s="14"/>
      <c r="JUF3206" s="14"/>
      <c r="JUG3206" s="14"/>
      <c r="JUH3206" s="14"/>
      <c r="JUI3206" s="14"/>
      <c r="JUJ3206" s="14"/>
      <c r="JUK3206" s="14"/>
      <c r="JUL3206" s="14"/>
      <c r="JUM3206" s="14"/>
      <c r="JUN3206" s="14"/>
      <c r="JUO3206" s="14"/>
      <c r="JUP3206" s="14"/>
      <c r="JUQ3206" s="14"/>
      <c r="JUR3206" s="14"/>
      <c r="JUS3206" s="14"/>
      <c r="JUT3206" s="14"/>
      <c r="JUU3206" s="14"/>
      <c r="JUV3206" s="14"/>
      <c r="JUW3206" s="14"/>
      <c r="JUX3206" s="14"/>
      <c r="JUY3206" s="14"/>
      <c r="JUZ3206" s="14"/>
      <c r="JVA3206" s="14"/>
      <c r="JVB3206" s="14"/>
      <c r="JVC3206" s="14"/>
      <c r="JVD3206" s="14"/>
      <c r="JVE3206" s="14"/>
      <c r="JVF3206" s="14"/>
      <c r="JVG3206" s="14"/>
      <c r="JVH3206" s="14"/>
      <c r="JVI3206" s="14"/>
      <c r="JVJ3206" s="14"/>
      <c r="JVK3206" s="14"/>
      <c r="JVL3206" s="14"/>
      <c r="JVM3206" s="14"/>
      <c r="JVN3206" s="14"/>
      <c r="JVO3206" s="14"/>
      <c r="JVP3206" s="14"/>
      <c r="JVQ3206" s="14"/>
      <c r="JVR3206" s="14"/>
      <c r="JVS3206" s="14"/>
      <c r="JVT3206" s="14"/>
      <c r="JVU3206" s="14"/>
      <c r="JVV3206" s="14"/>
      <c r="JVW3206" s="14"/>
      <c r="JVX3206" s="14"/>
      <c r="JVY3206" s="14"/>
      <c r="JVZ3206" s="14"/>
      <c r="JWA3206" s="14"/>
      <c r="JWB3206" s="14"/>
      <c r="JWC3206" s="14"/>
      <c r="JWD3206" s="14"/>
      <c r="JWE3206" s="14"/>
      <c r="JWF3206" s="14"/>
      <c r="JWG3206" s="14"/>
      <c r="JWH3206" s="14"/>
      <c r="JWI3206" s="14"/>
      <c r="JWJ3206" s="14"/>
      <c r="JWK3206" s="14"/>
      <c r="JWL3206" s="14"/>
      <c r="JWM3206" s="14"/>
      <c r="JWN3206" s="14"/>
      <c r="JWO3206" s="14"/>
      <c r="JWP3206" s="14"/>
      <c r="JWQ3206" s="14"/>
      <c r="JWR3206" s="14"/>
      <c r="JWS3206" s="14"/>
      <c r="JWT3206" s="14"/>
      <c r="JWU3206" s="14"/>
      <c r="JWV3206" s="14"/>
      <c r="JWW3206" s="14"/>
      <c r="JWX3206" s="14"/>
      <c r="JWY3206" s="14"/>
      <c r="JWZ3206" s="14"/>
      <c r="JXA3206" s="14"/>
      <c r="JXB3206" s="14"/>
      <c r="JXC3206" s="14"/>
      <c r="JXD3206" s="14"/>
      <c r="JXE3206" s="14"/>
      <c r="JXF3206" s="14"/>
      <c r="JXG3206" s="14"/>
      <c r="JXH3206" s="14"/>
      <c r="JXI3206" s="14"/>
      <c r="JXJ3206" s="14"/>
      <c r="JXK3206" s="14"/>
      <c r="JXL3206" s="14"/>
      <c r="JXM3206" s="14"/>
      <c r="JXN3206" s="14"/>
      <c r="JXO3206" s="14"/>
      <c r="JXP3206" s="14"/>
      <c r="JXQ3206" s="14"/>
      <c r="JXR3206" s="14"/>
      <c r="JXS3206" s="14"/>
      <c r="JXT3206" s="14"/>
      <c r="JXU3206" s="14"/>
      <c r="JXV3206" s="14"/>
      <c r="JXW3206" s="14"/>
      <c r="JXX3206" s="14"/>
      <c r="JXY3206" s="14"/>
      <c r="JXZ3206" s="14"/>
      <c r="JYA3206" s="14"/>
      <c r="JYB3206" s="14"/>
      <c r="JYC3206" s="14"/>
      <c r="JYD3206" s="14"/>
      <c r="JYE3206" s="14"/>
      <c r="JYF3206" s="14"/>
      <c r="JYG3206" s="14"/>
      <c r="JYH3206" s="14"/>
      <c r="JYI3206" s="14"/>
      <c r="JYJ3206" s="14"/>
      <c r="JYK3206" s="14"/>
      <c r="JYL3206" s="14"/>
      <c r="JYM3206" s="14"/>
      <c r="JYN3206" s="14"/>
      <c r="JYO3206" s="14"/>
      <c r="JYP3206" s="14"/>
      <c r="JYQ3206" s="14"/>
      <c r="JYR3206" s="14"/>
      <c r="JYS3206" s="14"/>
      <c r="JYT3206" s="14"/>
      <c r="JYU3206" s="14"/>
      <c r="JYV3206" s="14"/>
      <c r="JYW3206" s="14"/>
      <c r="JYX3206" s="14"/>
      <c r="JYY3206" s="14"/>
      <c r="JYZ3206" s="14"/>
      <c r="JZA3206" s="14"/>
      <c r="JZB3206" s="14"/>
      <c r="JZC3206" s="14"/>
      <c r="JZD3206" s="14"/>
      <c r="JZE3206" s="14"/>
      <c r="JZF3206" s="14"/>
      <c r="JZG3206" s="14"/>
      <c r="JZH3206" s="14"/>
      <c r="JZI3206" s="14"/>
      <c r="JZJ3206" s="14"/>
      <c r="JZK3206" s="14"/>
      <c r="JZL3206" s="14"/>
      <c r="JZM3206" s="14"/>
      <c r="JZN3206" s="14"/>
      <c r="JZO3206" s="14"/>
      <c r="JZP3206" s="14"/>
      <c r="JZQ3206" s="14"/>
      <c r="JZR3206" s="14"/>
      <c r="JZS3206" s="14"/>
      <c r="JZT3206" s="14"/>
      <c r="JZU3206" s="14"/>
      <c r="JZV3206" s="14"/>
      <c r="JZW3206" s="14"/>
      <c r="JZX3206" s="14"/>
      <c r="JZY3206" s="14"/>
      <c r="JZZ3206" s="14"/>
      <c r="KAA3206" s="14"/>
      <c r="KAB3206" s="14"/>
      <c r="KAC3206" s="14"/>
      <c r="KAD3206" s="14"/>
      <c r="KAE3206" s="14"/>
      <c r="KAF3206" s="14"/>
      <c r="KAG3206" s="14"/>
      <c r="KAH3206" s="14"/>
      <c r="KAI3206" s="14"/>
      <c r="KAJ3206" s="14"/>
      <c r="KAK3206" s="14"/>
      <c r="KAL3206" s="14"/>
      <c r="KAM3206" s="14"/>
      <c r="KAN3206" s="14"/>
      <c r="KAO3206" s="14"/>
      <c r="KAP3206" s="14"/>
      <c r="KAQ3206" s="14"/>
      <c r="KAR3206" s="14"/>
      <c r="KAS3206" s="14"/>
      <c r="KAT3206" s="14"/>
      <c r="KAU3206" s="14"/>
      <c r="KAV3206" s="14"/>
      <c r="KAW3206" s="14"/>
      <c r="KAX3206" s="14"/>
      <c r="KAY3206" s="14"/>
      <c r="KAZ3206" s="14"/>
      <c r="KBA3206" s="14"/>
      <c r="KBB3206" s="14"/>
      <c r="KBC3206" s="14"/>
      <c r="KBD3206" s="14"/>
      <c r="KBE3206" s="14"/>
      <c r="KBF3206" s="14"/>
      <c r="KBG3206" s="14"/>
      <c r="KBH3206" s="14"/>
      <c r="KBI3206" s="14"/>
      <c r="KBJ3206" s="14"/>
      <c r="KBK3206" s="14"/>
      <c r="KBL3206" s="14"/>
      <c r="KBM3206" s="14"/>
      <c r="KBN3206" s="14"/>
      <c r="KBO3206" s="14"/>
      <c r="KBP3206" s="14"/>
      <c r="KBQ3206" s="14"/>
      <c r="KBR3206" s="14"/>
      <c r="KBS3206" s="14"/>
      <c r="KBT3206" s="14"/>
      <c r="KBU3206" s="14"/>
      <c r="KBV3206" s="14"/>
      <c r="KBW3206" s="14"/>
      <c r="KBX3206" s="14"/>
      <c r="KBY3206" s="14"/>
      <c r="KBZ3206" s="14"/>
      <c r="KCA3206" s="14"/>
      <c r="KCB3206" s="14"/>
      <c r="KCC3206" s="14"/>
      <c r="KCD3206" s="14"/>
      <c r="KCE3206" s="14"/>
      <c r="KCF3206" s="14"/>
      <c r="KCG3206" s="14"/>
      <c r="KCH3206" s="14"/>
      <c r="KCI3206" s="14"/>
      <c r="KCJ3206" s="14"/>
      <c r="KCK3206" s="14"/>
      <c r="KCL3206" s="14"/>
      <c r="KCM3206" s="14"/>
      <c r="KCN3206" s="14"/>
      <c r="KCO3206" s="14"/>
      <c r="KCP3206" s="14"/>
      <c r="KCQ3206" s="14"/>
      <c r="KCR3206" s="14"/>
      <c r="KCS3206" s="14"/>
      <c r="KCT3206" s="14"/>
      <c r="KCU3206" s="14"/>
      <c r="KCV3206" s="14"/>
      <c r="KCW3206" s="14"/>
      <c r="KCX3206" s="14"/>
      <c r="KCY3206" s="14"/>
      <c r="KCZ3206" s="14"/>
      <c r="KDA3206" s="14"/>
      <c r="KDB3206" s="14"/>
      <c r="KDC3206" s="14"/>
      <c r="KDD3206" s="14"/>
      <c r="KDE3206" s="14"/>
      <c r="KDF3206" s="14"/>
      <c r="KDG3206" s="14"/>
      <c r="KDH3206" s="14"/>
      <c r="KDI3206" s="14"/>
      <c r="KDJ3206" s="14"/>
      <c r="KDK3206" s="14"/>
      <c r="KDL3206" s="14"/>
      <c r="KDM3206" s="14"/>
      <c r="KDN3206" s="14"/>
      <c r="KDO3206" s="14"/>
      <c r="KDP3206" s="14"/>
      <c r="KDQ3206" s="14"/>
      <c r="KDR3206" s="14"/>
      <c r="KDS3206" s="14"/>
      <c r="KDT3206" s="14"/>
      <c r="KDU3206" s="14"/>
      <c r="KDV3206" s="14"/>
      <c r="KDW3206" s="14"/>
      <c r="KDX3206" s="14"/>
      <c r="KDY3206" s="14"/>
      <c r="KDZ3206" s="14"/>
      <c r="KEA3206" s="14"/>
      <c r="KEB3206" s="14"/>
      <c r="KEC3206" s="14"/>
      <c r="KED3206" s="14"/>
      <c r="KEE3206" s="14"/>
      <c r="KEF3206" s="14"/>
      <c r="KEG3206" s="14"/>
      <c r="KEH3206" s="14"/>
      <c r="KEI3206" s="14"/>
      <c r="KEJ3206" s="14"/>
      <c r="KEK3206" s="14"/>
      <c r="KEL3206" s="14"/>
      <c r="KEM3206" s="14"/>
      <c r="KEN3206" s="14"/>
      <c r="KEO3206" s="14"/>
      <c r="KEP3206" s="14"/>
      <c r="KEQ3206" s="14"/>
      <c r="KER3206" s="14"/>
      <c r="KES3206" s="14"/>
      <c r="KET3206" s="14"/>
      <c r="KEU3206" s="14"/>
      <c r="KEV3206" s="14"/>
      <c r="KEW3206" s="14"/>
      <c r="KEX3206" s="14"/>
      <c r="KEY3206" s="14"/>
      <c r="KEZ3206" s="14"/>
      <c r="KFA3206" s="14"/>
      <c r="KFB3206" s="14"/>
      <c r="KFC3206" s="14"/>
      <c r="KFD3206" s="14"/>
      <c r="KFE3206" s="14"/>
      <c r="KFF3206" s="14"/>
      <c r="KFG3206" s="14"/>
      <c r="KFH3206" s="14"/>
      <c r="KFI3206" s="14"/>
      <c r="KFJ3206" s="14"/>
      <c r="KFK3206" s="14"/>
      <c r="KFL3206" s="14"/>
      <c r="KFM3206" s="14"/>
      <c r="KFN3206" s="14"/>
      <c r="KFO3206" s="14"/>
      <c r="KFP3206" s="14"/>
      <c r="KFQ3206" s="14"/>
      <c r="KFR3206" s="14"/>
      <c r="KFS3206" s="14"/>
      <c r="KFT3206" s="14"/>
      <c r="KFU3206" s="14"/>
      <c r="KFV3206" s="14"/>
      <c r="KFW3206" s="14"/>
      <c r="KFX3206" s="14"/>
      <c r="KFY3206" s="14"/>
      <c r="KFZ3206" s="14"/>
      <c r="KGA3206" s="14"/>
      <c r="KGB3206" s="14"/>
      <c r="KGC3206" s="14"/>
      <c r="KGD3206" s="14"/>
      <c r="KGE3206" s="14"/>
      <c r="KGF3206" s="14"/>
      <c r="KGG3206" s="14"/>
      <c r="KGH3206" s="14"/>
      <c r="KGI3206" s="14"/>
      <c r="KGJ3206" s="14"/>
      <c r="KGK3206" s="14"/>
      <c r="KGL3206" s="14"/>
      <c r="KGM3206" s="14"/>
      <c r="KGN3206" s="14"/>
      <c r="KGO3206" s="14"/>
      <c r="KGP3206" s="14"/>
      <c r="KGQ3206" s="14"/>
      <c r="KGR3206" s="14"/>
      <c r="KGS3206" s="14"/>
      <c r="KGT3206" s="14"/>
      <c r="KGU3206" s="14"/>
      <c r="KGV3206" s="14"/>
      <c r="KGW3206" s="14"/>
      <c r="KGX3206" s="14"/>
      <c r="KGY3206" s="14"/>
      <c r="KGZ3206" s="14"/>
      <c r="KHA3206" s="14"/>
      <c r="KHB3206" s="14"/>
      <c r="KHC3206" s="14"/>
      <c r="KHD3206" s="14"/>
      <c r="KHE3206" s="14"/>
      <c r="KHF3206" s="14"/>
      <c r="KHG3206" s="14"/>
      <c r="KHH3206" s="14"/>
      <c r="KHI3206" s="14"/>
      <c r="KHJ3206" s="14"/>
      <c r="KHK3206" s="14"/>
      <c r="KHL3206" s="14"/>
      <c r="KHM3206" s="14"/>
      <c r="KHN3206" s="14"/>
      <c r="KHO3206" s="14"/>
      <c r="KHP3206" s="14"/>
      <c r="KHQ3206" s="14"/>
      <c r="KHR3206" s="14"/>
      <c r="KHS3206" s="14"/>
      <c r="KHT3206" s="14"/>
      <c r="KHU3206" s="14"/>
      <c r="KHV3206" s="14"/>
      <c r="KHW3206" s="14"/>
      <c r="KHX3206" s="14"/>
      <c r="KHY3206" s="14"/>
      <c r="KHZ3206" s="14"/>
      <c r="KIA3206" s="14"/>
      <c r="KIB3206" s="14"/>
      <c r="KIC3206" s="14"/>
      <c r="KID3206" s="14"/>
      <c r="KIE3206" s="14"/>
      <c r="KIF3206" s="14"/>
      <c r="KIG3206" s="14"/>
      <c r="KIH3206" s="14"/>
      <c r="KII3206" s="14"/>
      <c r="KIJ3206" s="14"/>
      <c r="KIK3206" s="14"/>
      <c r="KIL3206" s="14"/>
      <c r="KIM3206" s="14"/>
      <c r="KIN3206" s="14"/>
      <c r="KIO3206" s="14"/>
      <c r="KIP3206" s="14"/>
      <c r="KIQ3206" s="14"/>
      <c r="KIR3206" s="14"/>
      <c r="KIS3206" s="14"/>
      <c r="KIT3206" s="14"/>
      <c r="KIU3206" s="14"/>
      <c r="KIV3206" s="14"/>
      <c r="KIW3206" s="14"/>
      <c r="KIX3206" s="14"/>
      <c r="KIY3206" s="14"/>
      <c r="KIZ3206" s="14"/>
      <c r="KJA3206" s="14"/>
      <c r="KJB3206" s="14"/>
      <c r="KJC3206" s="14"/>
      <c r="KJD3206" s="14"/>
      <c r="KJE3206" s="14"/>
      <c r="KJF3206" s="14"/>
      <c r="KJG3206" s="14"/>
      <c r="KJH3206" s="14"/>
      <c r="KJI3206" s="14"/>
      <c r="KJJ3206" s="14"/>
      <c r="KJK3206" s="14"/>
      <c r="KJL3206" s="14"/>
      <c r="KJM3206" s="14"/>
      <c r="KJN3206" s="14"/>
      <c r="KJO3206" s="14"/>
      <c r="KJP3206" s="14"/>
      <c r="KJQ3206" s="14"/>
      <c r="KJR3206" s="14"/>
      <c r="KJS3206" s="14"/>
      <c r="KJT3206" s="14"/>
      <c r="KJU3206" s="14"/>
      <c r="KJV3206" s="14"/>
      <c r="KJW3206" s="14"/>
      <c r="KJX3206" s="14"/>
      <c r="KJY3206" s="14"/>
      <c r="KJZ3206" s="14"/>
      <c r="KKA3206" s="14"/>
      <c r="KKB3206" s="14"/>
      <c r="KKC3206" s="14"/>
      <c r="KKD3206" s="14"/>
      <c r="KKE3206" s="14"/>
      <c r="KKF3206" s="14"/>
      <c r="KKG3206" s="14"/>
      <c r="KKH3206" s="14"/>
      <c r="KKI3206" s="14"/>
      <c r="KKJ3206" s="14"/>
      <c r="KKK3206" s="14"/>
      <c r="KKL3206" s="14"/>
      <c r="KKM3206" s="14"/>
      <c r="KKN3206" s="14"/>
      <c r="KKO3206" s="14"/>
      <c r="KKP3206" s="14"/>
      <c r="KKQ3206" s="14"/>
      <c r="KKR3206" s="14"/>
      <c r="KKS3206" s="14"/>
      <c r="KKT3206" s="14"/>
      <c r="KKU3206" s="14"/>
      <c r="KKV3206" s="14"/>
      <c r="KKW3206" s="14"/>
      <c r="KKX3206" s="14"/>
      <c r="KKY3206" s="14"/>
      <c r="KKZ3206" s="14"/>
      <c r="KLA3206" s="14"/>
      <c r="KLB3206" s="14"/>
      <c r="KLC3206" s="14"/>
      <c r="KLD3206" s="14"/>
      <c r="KLE3206" s="14"/>
      <c r="KLF3206" s="14"/>
      <c r="KLG3206" s="14"/>
      <c r="KLH3206" s="14"/>
      <c r="KLI3206" s="14"/>
      <c r="KLJ3206" s="14"/>
      <c r="KLK3206" s="14"/>
      <c r="KLL3206" s="14"/>
      <c r="KLM3206" s="14"/>
      <c r="KLN3206" s="14"/>
      <c r="KLO3206" s="14"/>
      <c r="KLP3206" s="14"/>
      <c r="KLQ3206" s="14"/>
      <c r="KLR3206" s="14"/>
      <c r="KLS3206" s="14"/>
      <c r="KLT3206" s="14"/>
      <c r="KLU3206" s="14"/>
      <c r="KLV3206" s="14"/>
      <c r="KLW3206" s="14"/>
      <c r="KLX3206" s="14"/>
      <c r="KLY3206" s="14"/>
      <c r="KLZ3206" s="14"/>
      <c r="KMA3206" s="14"/>
      <c r="KMB3206" s="14"/>
      <c r="KMC3206" s="14"/>
      <c r="KMD3206" s="14"/>
      <c r="KME3206" s="14"/>
      <c r="KMF3206" s="14"/>
      <c r="KMG3206" s="14"/>
      <c r="KMH3206" s="14"/>
      <c r="KMI3206" s="14"/>
      <c r="KMJ3206" s="14"/>
      <c r="KMK3206" s="14"/>
      <c r="KML3206" s="14"/>
      <c r="KMM3206" s="14"/>
      <c r="KMN3206" s="14"/>
      <c r="KMO3206" s="14"/>
      <c r="KMP3206" s="14"/>
      <c r="KMQ3206" s="14"/>
      <c r="KMR3206" s="14"/>
      <c r="KMS3206" s="14"/>
      <c r="KMT3206" s="14"/>
      <c r="KMU3206" s="14"/>
      <c r="KMV3206" s="14"/>
      <c r="KMW3206" s="14"/>
      <c r="KMX3206" s="14"/>
      <c r="KMY3206" s="14"/>
      <c r="KMZ3206" s="14"/>
      <c r="KNA3206" s="14"/>
      <c r="KNB3206" s="14"/>
      <c r="KNC3206" s="14"/>
      <c r="KND3206" s="14"/>
      <c r="KNE3206" s="14"/>
      <c r="KNF3206" s="14"/>
      <c r="KNG3206" s="14"/>
      <c r="KNH3206" s="14"/>
      <c r="KNI3206" s="14"/>
      <c r="KNJ3206" s="14"/>
      <c r="KNK3206" s="14"/>
      <c r="KNL3206" s="14"/>
      <c r="KNM3206" s="14"/>
      <c r="KNN3206" s="14"/>
      <c r="KNO3206" s="14"/>
      <c r="KNP3206" s="14"/>
      <c r="KNQ3206" s="14"/>
      <c r="KNR3206" s="14"/>
      <c r="KNS3206" s="14"/>
      <c r="KNT3206" s="14"/>
      <c r="KNU3206" s="14"/>
      <c r="KNV3206" s="14"/>
      <c r="KNW3206" s="14"/>
      <c r="KNX3206" s="14"/>
      <c r="KNY3206" s="14"/>
      <c r="KNZ3206" s="14"/>
      <c r="KOA3206" s="14"/>
      <c r="KOB3206" s="14"/>
      <c r="KOC3206" s="14"/>
      <c r="KOD3206" s="14"/>
      <c r="KOE3206" s="14"/>
      <c r="KOF3206" s="14"/>
      <c r="KOG3206" s="14"/>
      <c r="KOH3206" s="14"/>
      <c r="KOI3206" s="14"/>
      <c r="KOJ3206" s="14"/>
      <c r="KOK3206" s="14"/>
      <c r="KOL3206" s="14"/>
      <c r="KOM3206" s="14"/>
      <c r="KON3206" s="14"/>
      <c r="KOO3206" s="14"/>
      <c r="KOP3206" s="14"/>
      <c r="KOQ3206" s="14"/>
      <c r="KOR3206" s="14"/>
      <c r="KOS3206" s="14"/>
      <c r="KOT3206" s="14"/>
      <c r="KOU3206" s="14"/>
      <c r="KOV3206" s="14"/>
      <c r="KOW3206" s="14"/>
      <c r="KOX3206" s="14"/>
      <c r="KOY3206" s="14"/>
      <c r="KOZ3206" s="14"/>
      <c r="KPA3206" s="14"/>
      <c r="KPB3206" s="14"/>
      <c r="KPC3206" s="14"/>
      <c r="KPD3206" s="14"/>
      <c r="KPE3206" s="14"/>
      <c r="KPF3206" s="14"/>
      <c r="KPG3206" s="14"/>
      <c r="KPH3206" s="14"/>
      <c r="KPI3206" s="14"/>
      <c r="KPJ3206" s="14"/>
      <c r="KPK3206" s="14"/>
      <c r="KPL3206" s="14"/>
      <c r="KPM3206" s="14"/>
      <c r="KPN3206" s="14"/>
      <c r="KPO3206" s="14"/>
      <c r="KPP3206" s="14"/>
      <c r="KPQ3206" s="14"/>
      <c r="KPR3206" s="14"/>
      <c r="KPS3206" s="14"/>
      <c r="KPT3206" s="14"/>
      <c r="KPU3206" s="14"/>
      <c r="KPV3206" s="14"/>
      <c r="KPW3206" s="14"/>
      <c r="KPX3206" s="14"/>
      <c r="KPY3206" s="14"/>
      <c r="KPZ3206" s="14"/>
      <c r="KQA3206" s="14"/>
      <c r="KQB3206" s="14"/>
      <c r="KQC3206" s="14"/>
      <c r="KQD3206" s="14"/>
      <c r="KQE3206" s="14"/>
      <c r="KQF3206" s="14"/>
      <c r="KQG3206" s="14"/>
      <c r="KQH3206" s="14"/>
      <c r="KQI3206" s="14"/>
      <c r="KQJ3206" s="14"/>
      <c r="KQK3206" s="14"/>
      <c r="KQL3206" s="14"/>
      <c r="KQM3206" s="14"/>
      <c r="KQN3206" s="14"/>
      <c r="KQO3206" s="14"/>
      <c r="KQP3206" s="14"/>
      <c r="KQQ3206" s="14"/>
      <c r="KQR3206" s="14"/>
      <c r="KQS3206" s="14"/>
      <c r="KQT3206" s="14"/>
      <c r="KQU3206" s="14"/>
      <c r="KQV3206" s="14"/>
      <c r="KQW3206" s="14"/>
      <c r="KQX3206" s="14"/>
      <c r="KQY3206" s="14"/>
      <c r="KQZ3206" s="14"/>
      <c r="KRA3206" s="14"/>
      <c r="KRB3206" s="14"/>
      <c r="KRC3206" s="14"/>
      <c r="KRD3206" s="14"/>
      <c r="KRE3206" s="14"/>
      <c r="KRF3206" s="14"/>
      <c r="KRG3206" s="14"/>
      <c r="KRH3206" s="14"/>
      <c r="KRI3206" s="14"/>
      <c r="KRJ3206" s="14"/>
      <c r="KRK3206" s="14"/>
      <c r="KRL3206" s="14"/>
      <c r="KRM3206" s="14"/>
      <c r="KRN3206" s="14"/>
      <c r="KRO3206" s="14"/>
      <c r="KRP3206" s="14"/>
      <c r="KRQ3206" s="14"/>
      <c r="KRR3206" s="14"/>
      <c r="KRS3206" s="14"/>
      <c r="KRT3206" s="14"/>
      <c r="KRU3206" s="14"/>
      <c r="KRV3206" s="14"/>
      <c r="KRW3206" s="14"/>
      <c r="KRX3206" s="14"/>
      <c r="KRY3206" s="14"/>
      <c r="KRZ3206" s="14"/>
      <c r="KSA3206" s="14"/>
      <c r="KSB3206" s="14"/>
      <c r="KSC3206" s="14"/>
      <c r="KSD3206" s="14"/>
      <c r="KSE3206" s="14"/>
      <c r="KSF3206" s="14"/>
      <c r="KSG3206" s="14"/>
      <c r="KSH3206" s="14"/>
      <c r="KSI3206" s="14"/>
      <c r="KSJ3206" s="14"/>
      <c r="KSK3206" s="14"/>
      <c r="KSL3206" s="14"/>
      <c r="KSM3206" s="14"/>
      <c r="KSN3206" s="14"/>
      <c r="KSO3206" s="14"/>
      <c r="KSP3206" s="14"/>
      <c r="KSQ3206" s="14"/>
      <c r="KSR3206" s="14"/>
      <c r="KSS3206" s="14"/>
      <c r="KST3206" s="14"/>
      <c r="KSU3206" s="14"/>
      <c r="KSV3206" s="14"/>
      <c r="KSW3206" s="14"/>
      <c r="KSX3206" s="14"/>
      <c r="KSY3206" s="14"/>
      <c r="KSZ3206" s="14"/>
      <c r="KTA3206" s="14"/>
      <c r="KTB3206" s="14"/>
      <c r="KTC3206" s="14"/>
      <c r="KTD3206" s="14"/>
      <c r="KTE3206" s="14"/>
      <c r="KTF3206" s="14"/>
      <c r="KTG3206" s="14"/>
      <c r="KTH3206" s="14"/>
      <c r="KTI3206" s="14"/>
      <c r="KTJ3206" s="14"/>
      <c r="KTK3206" s="14"/>
      <c r="KTL3206" s="14"/>
      <c r="KTM3206" s="14"/>
      <c r="KTN3206" s="14"/>
      <c r="KTO3206" s="14"/>
      <c r="KTP3206" s="14"/>
      <c r="KTQ3206" s="14"/>
      <c r="KTR3206" s="14"/>
      <c r="KTS3206" s="14"/>
      <c r="KTT3206" s="14"/>
      <c r="KTU3206" s="14"/>
      <c r="KTV3206" s="14"/>
      <c r="KTW3206" s="14"/>
      <c r="KTX3206" s="14"/>
      <c r="KTY3206" s="14"/>
      <c r="KTZ3206" s="14"/>
      <c r="KUA3206" s="14"/>
      <c r="KUB3206" s="14"/>
      <c r="KUC3206" s="14"/>
      <c r="KUD3206" s="14"/>
      <c r="KUE3206" s="14"/>
      <c r="KUF3206" s="14"/>
      <c r="KUG3206" s="14"/>
      <c r="KUH3206" s="14"/>
      <c r="KUI3206" s="14"/>
      <c r="KUJ3206" s="14"/>
      <c r="KUK3206" s="14"/>
      <c r="KUL3206" s="14"/>
      <c r="KUM3206" s="14"/>
      <c r="KUN3206" s="14"/>
      <c r="KUO3206" s="14"/>
      <c r="KUP3206" s="14"/>
      <c r="KUQ3206" s="14"/>
      <c r="KUR3206" s="14"/>
      <c r="KUS3206" s="14"/>
      <c r="KUT3206" s="14"/>
      <c r="KUU3206" s="14"/>
      <c r="KUV3206" s="14"/>
      <c r="KUW3206" s="14"/>
      <c r="KUX3206" s="14"/>
      <c r="KUY3206" s="14"/>
      <c r="KUZ3206" s="14"/>
      <c r="KVA3206" s="14"/>
      <c r="KVB3206" s="14"/>
      <c r="KVC3206" s="14"/>
      <c r="KVD3206" s="14"/>
      <c r="KVE3206" s="14"/>
      <c r="KVF3206" s="14"/>
      <c r="KVG3206" s="14"/>
      <c r="KVH3206" s="14"/>
      <c r="KVI3206" s="14"/>
      <c r="KVJ3206" s="14"/>
      <c r="KVK3206" s="14"/>
      <c r="KVL3206" s="14"/>
      <c r="KVM3206" s="14"/>
      <c r="KVN3206" s="14"/>
      <c r="KVO3206" s="14"/>
      <c r="KVP3206" s="14"/>
      <c r="KVQ3206" s="14"/>
      <c r="KVR3206" s="14"/>
      <c r="KVS3206" s="14"/>
      <c r="KVT3206" s="14"/>
      <c r="KVU3206" s="14"/>
      <c r="KVV3206" s="14"/>
      <c r="KVW3206" s="14"/>
      <c r="KVX3206" s="14"/>
      <c r="KVY3206" s="14"/>
      <c r="KVZ3206" s="14"/>
      <c r="KWA3206" s="14"/>
      <c r="KWB3206" s="14"/>
      <c r="KWC3206" s="14"/>
      <c r="KWD3206" s="14"/>
      <c r="KWE3206" s="14"/>
      <c r="KWF3206" s="14"/>
      <c r="KWG3206" s="14"/>
      <c r="KWH3206" s="14"/>
      <c r="KWI3206" s="14"/>
      <c r="KWJ3206" s="14"/>
      <c r="KWK3206" s="14"/>
      <c r="KWL3206" s="14"/>
      <c r="KWM3206" s="14"/>
      <c r="KWN3206" s="14"/>
      <c r="KWO3206" s="14"/>
      <c r="KWP3206" s="14"/>
      <c r="KWQ3206" s="14"/>
      <c r="KWR3206" s="14"/>
      <c r="KWS3206" s="14"/>
      <c r="KWT3206" s="14"/>
      <c r="KWU3206" s="14"/>
      <c r="KWV3206" s="14"/>
      <c r="KWW3206" s="14"/>
      <c r="KWX3206" s="14"/>
      <c r="KWY3206" s="14"/>
      <c r="KWZ3206" s="14"/>
      <c r="KXA3206" s="14"/>
      <c r="KXB3206" s="14"/>
      <c r="KXC3206" s="14"/>
      <c r="KXD3206" s="14"/>
      <c r="KXE3206" s="14"/>
      <c r="KXF3206" s="14"/>
      <c r="KXG3206" s="14"/>
      <c r="KXH3206" s="14"/>
      <c r="KXI3206" s="14"/>
      <c r="KXJ3206" s="14"/>
      <c r="KXK3206" s="14"/>
      <c r="KXL3206" s="14"/>
      <c r="KXM3206" s="14"/>
      <c r="KXN3206" s="14"/>
      <c r="KXO3206" s="14"/>
      <c r="KXP3206" s="14"/>
      <c r="KXQ3206" s="14"/>
      <c r="KXR3206" s="14"/>
      <c r="KXS3206" s="14"/>
      <c r="KXT3206" s="14"/>
      <c r="KXU3206" s="14"/>
      <c r="KXV3206" s="14"/>
      <c r="KXW3206" s="14"/>
      <c r="KXX3206" s="14"/>
      <c r="KXY3206" s="14"/>
      <c r="KXZ3206" s="14"/>
      <c r="KYA3206" s="14"/>
      <c r="KYB3206" s="14"/>
      <c r="KYC3206" s="14"/>
      <c r="KYD3206" s="14"/>
      <c r="KYE3206" s="14"/>
      <c r="KYF3206" s="14"/>
      <c r="KYG3206" s="14"/>
      <c r="KYH3206" s="14"/>
      <c r="KYI3206" s="14"/>
      <c r="KYJ3206" s="14"/>
      <c r="KYK3206" s="14"/>
      <c r="KYL3206" s="14"/>
      <c r="KYM3206" s="14"/>
      <c r="KYN3206" s="14"/>
      <c r="KYO3206" s="14"/>
      <c r="KYP3206" s="14"/>
      <c r="KYQ3206" s="14"/>
      <c r="KYR3206" s="14"/>
      <c r="KYS3206" s="14"/>
      <c r="KYT3206" s="14"/>
      <c r="KYU3206" s="14"/>
      <c r="KYV3206" s="14"/>
      <c r="KYW3206" s="14"/>
      <c r="KYX3206" s="14"/>
      <c r="KYY3206" s="14"/>
      <c r="KYZ3206" s="14"/>
      <c r="KZA3206" s="14"/>
      <c r="KZB3206" s="14"/>
      <c r="KZC3206" s="14"/>
      <c r="KZD3206" s="14"/>
      <c r="KZE3206" s="14"/>
      <c r="KZF3206" s="14"/>
      <c r="KZG3206" s="14"/>
      <c r="KZH3206" s="14"/>
      <c r="KZI3206" s="14"/>
      <c r="KZJ3206" s="14"/>
      <c r="KZK3206" s="14"/>
      <c r="KZL3206" s="14"/>
      <c r="KZM3206" s="14"/>
      <c r="KZN3206" s="14"/>
      <c r="KZO3206" s="14"/>
      <c r="KZP3206" s="14"/>
      <c r="KZQ3206" s="14"/>
      <c r="KZR3206" s="14"/>
      <c r="KZS3206" s="14"/>
      <c r="KZT3206" s="14"/>
      <c r="KZU3206" s="14"/>
      <c r="KZV3206" s="14"/>
      <c r="KZW3206" s="14"/>
      <c r="KZX3206" s="14"/>
      <c r="KZY3206" s="14"/>
      <c r="KZZ3206" s="14"/>
      <c r="LAA3206" s="14"/>
      <c r="LAB3206" s="14"/>
      <c r="LAC3206" s="14"/>
      <c r="LAD3206" s="14"/>
      <c r="LAE3206" s="14"/>
      <c r="LAF3206" s="14"/>
      <c r="LAG3206" s="14"/>
      <c r="LAH3206" s="14"/>
      <c r="LAI3206" s="14"/>
      <c r="LAJ3206" s="14"/>
      <c r="LAK3206" s="14"/>
      <c r="LAL3206" s="14"/>
      <c r="LAM3206" s="14"/>
      <c r="LAN3206" s="14"/>
      <c r="LAO3206" s="14"/>
      <c r="LAP3206" s="14"/>
      <c r="LAQ3206" s="14"/>
      <c r="LAR3206" s="14"/>
      <c r="LAS3206" s="14"/>
      <c r="LAT3206" s="14"/>
      <c r="LAU3206" s="14"/>
      <c r="LAV3206" s="14"/>
      <c r="LAW3206" s="14"/>
      <c r="LAX3206" s="14"/>
      <c r="LAY3206" s="14"/>
      <c r="LAZ3206" s="14"/>
      <c r="LBA3206" s="14"/>
      <c r="LBB3206" s="14"/>
      <c r="LBC3206" s="14"/>
      <c r="LBD3206" s="14"/>
      <c r="LBE3206" s="14"/>
      <c r="LBF3206" s="14"/>
      <c r="LBG3206" s="14"/>
      <c r="LBH3206" s="14"/>
      <c r="LBI3206" s="14"/>
      <c r="LBJ3206" s="14"/>
      <c r="LBK3206" s="14"/>
      <c r="LBL3206" s="14"/>
      <c r="LBM3206" s="14"/>
      <c r="LBN3206" s="14"/>
      <c r="LBO3206" s="14"/>
      <c r="LBP3206" s="14"/>
      <c r="LBQ3206" s="14"/>
      <c r="LBR3206" s="14"/>
      <c r="LBS3206" s="14"/>
      <c r="LBT3206" s="14"/>
      <c r="LBU3206" s="14"/>
      <c r="LBV3206" s="14"/>
      <c r="LBW3206" s="14"/>
      <c r="LBX3206" s="14"/>
      <c r="LBY3206" s="14"/>
      <c r="LBZ3206" s="14"/>
      <c r="LCA3206" s="14"/>
      <c r="LCB3206" s="14"/>
      <c r="LCC3206" s="14"/>
      <c r="LCD3206" s="14"/>
      <c r="LCE3206" s="14"/>
      <c r="LCF3206" s="14"/>
      <c r="LCG3206" s="14"/>
      <c r="LCH3206" s="14"/>
      <c r="LCI3206" s="14"/>
      <c r="LCJ3206" s="14"/>
      <c r="LCK3206" s="14"/>
      <c r="LCL3206" s="14"/>
      <c r="LCM3206" s="14"/>
      <c r="LCN3206" s="14"/>
      <c r="LCO3206" s="14"/>
      <c r="LCP3206" s="14"/>
      <c r="LCQ3206" s="14"/>
      <c r="LCR3206" s="14"/>
      <c r="LCS3206" s="14"/>
      <c r="LCT3206" s="14"/>
      <c r="LCU3206" s="14"/>
      <c r="LCV3206" s="14"/>
      <c r="LCW3206" s="14"/>
      <c r="LCX3206" s="14"/>
      <c r="LCY3206" s="14"/>
      <c r="LCZ3206" s="14"/>
      <c r="LDA3206" s="14"/>
      <c r="LDB3206" s="14"/>
      <c r="LDC3206" s="14"/>
      <c r="LDD3206" s="14"/>
      <c r="LDE3206" s="14"/>
      <c r="LDF3206" s="14"/>
      <c r="LDG3206" s="14"/>
      <c r="LDH3206" s="14"/>
      <c r="LDI3206" s="14"/>
      <c r="LDJ3206" s="14"/>
      <c r="LDK3206" s="14"/>
      <c r="LDL3206" s="14"/>
      <c r="LDM3206" s="14"/>
      <c r="LDN3206" s="14"/>
      <c r="LDO3206" s="14"/>
      <c r="LDP3206" s="14"/>
      <c r="LDQ3206" s="14"/>
      <c r="LDR3206" s="14"/>
      <c r="LDS3206" s="14"/>
      <c r="LDT3206" s="14"/>
      <c r="LDU3206" s="14"/>
      <c r="LDV3206" s="14"/>
      <c r="LDW3206" s="14"/>
      <c r="LDX3206" s="14"/>
      <c r="LDY3206" s="14"/>
      <c r="LDZ3206" s="14"/>
      <c r="LEA3206" s="14"/>
      <c r="LEB3206" s="14"/>
      <c r="LEC3206" s="14"/>
      <c r="LED3206" s="14"/>
      <c r="LEE3206" s="14"/>
      <c r="LEF3206" s="14"/>
      <c r="LEG3206" s="14"/>
      <c r="LEH3206" s="14"/>
      <c r="LEI3206" s="14"/>
      <c r="LEJ3206" s="14"/>
      <c r="LEK3206" s="14"/>
      <c r="LEL3206" s="14"/>
      <c r="LEM3206" s="14"/>
      <c r="LEN3206" s="14"/>
      <c r="LEO3206" s="14"/>
      <c r="LEP3206" s="14"/>
      <c r="LEQ3206" s="14"/>
      <c r="LER3206" s="14"/>
      <c r="LES3206" s="14"/>
      <c r="LET3206" s="14"/>
      <c r="LEU3206" s="14"/>
      <c r="LEV3206" s="14"/>
      <c r="LEW3206" s="14"/>
      <c r="LEX3206" s="14"/>
      <c r="LEY3206" s="14"/>
      <c r="LEZ3206" s="14"/>
      <c r="LFA3206" s="14"/>
      <c r="LFB3206" s="14"/>
      <c r="LFC3206" s="14"/>
      <c r="LFD3206" s="14"/>
      <c r="LFE3206" s="14"/>
      <c r="LFF3206" s="14"/>
      <c r="LFG3206" s="14"/>
      <c r="LFH3206" s="14"/>
      <c r="LFI3206" s="14"/>
      <c r="LFJ3206" s="14"/>
      <c r="LFK3206" s="14"/>
      <c r="LFL3206" s="14"/>
      <c r="LFM3206" s="14"/>
      <c r="LFN3206" s="14"/>
      <c r="LFO3206" s="14"/>
      <c r="LFP3206" s="14"/>
      <c r="LFQ3206" s="14"/>
      <c r="LFR3206" s="14"/>
      <c r="LFS3206" s="14"/>
      <c r="LFT3206" s="14"/>
      <c r="LFU3206" s="14"/>
      <c r="LFV3206" s="14"/>
      <c r="LFW3206" s="14"/>
      <c r="LFX3206" s="14"/>
      <c r="LFY3206" s="14"/>
      <c r="LFZ3206" s="14"/>
      <c r="LGA3206" s="14"/>
      <c r="LGB3206" s="14"/>
      <c r="LGC3206" s="14"/>
      <c r="LGD3206" s="14"/>
      <c r="LGE3206" s="14"/>
      <c r="LGF3206" s="14"/>
      <c r="LGG3206" s="14"/>
      <c r="LGH3206" s="14"/>
      <c r="LGI3206" s="14"/>
      <c r="LGJ3206" s="14"/>
      <c r="LGK3206" s="14"/>
      <c r="LGL3206" s="14"/>
      <c r="LGM3206" s="14"/>
      <c r="LGN3206" s="14"/>
      <c r="LGO3206" s="14"/>
      <c r="LGP3206" s="14"/>
      <c r="LGQ3206" s="14"/>
      <c r="LGR3206" s="14"/>
      <c r="LGS3206" s="14"/>
      <c r="LGT3206" s="14"/>
      <c r="LGU3206" s="14"/>
      <c r="LGV3206" s="14"/>
      <c r="LGW3206" s="14"/>
      <c r="LGX3206" s="14"/>
      <c r="LGY3206" s="14"/>
      <c r="LGZ3206" s="14"/>
      <c r="LHA3206" s="14"/>
      <c r="LHB3206" s="14"/>
      <c r="LHC3206" s="14"/>
      <c r="LHD3206" s="14"/>
      <c r="LHE3206" s="14"/>
      <c r="LHF3206" s="14"/>
      <c r="LHG3206" s="14"/>
      <c r="LHH3206" s="14"/>
      <c r="LHI3206" s="14"/>
      <c r="LHJ3206" s="14"/>
      <c r="LHK3206" s="14"/>
      <c r="LHL3206" s="14"/>
      <c r="LHM3206" s="14"/>
      <c r="LHN3206" s="14"/>
      <c r="LHO3206" s="14"/>
      <c r="LHP3206" s="14"/>
      <c r="LHQ3206" s="14"/>
      <c r="LHR3206" s="14"/>
      <c r="LHS3206" s="14"/>
      <c r="LHT3206" s="14"/>
      <c r="LHU3206" s="14"/>
      <c r="LHV3206" s="14"/>
      <c r="LHW3206" s="14"/>
      <c r="LHX3206" s="14"/>
      <c r="LHY3206" s="14"/>
      <c r="LHZ3206" s="14"/>
      <c r="LIA3206" s="14"/>
      <c r="LIB3206" s="14"/>
      <c r="LIC3206" s="14"/>
      <c r="LID3206" s="14"/>
      <c r="LIE3206" s="14"/>
      <c r="LIF3206" s="14"/>
      <c r="LIG3206" s="14"/>
      <c r="LIH3206" s="14"/>
      <c r="LII3206" s="14"/>
      <c r="LIJ3206" s="14"/>
      <c r="LIK3206" s="14"/>
      <c r="LIL3206" s="14"/>
      <c r="LIM3206" s="14"/>
      <c r="LIN3206" s="14"/>
      <c r="LIO3206" s="14"/>
      <c r="LIP3206" s="14"/>
      <c r="LIQ3206" s="14"/>
      <c r="LIR3206" s="14"/>
      <c r="LIS3206" s="14"/>
      <c r="LIT3206" s="14"/>
      <c r="LIU3206" s="14"/>
      <c r="LIV3206" s="14"/>
      <c r="LIW3206" s="14"/>
      <c r="LIX3206" s="14"/>
      <c r="LIY3206" s="14"/>
      <c r="LIZ3206" s="14"/>
      <c r="LJA3206" s="14"/>
      <c r="LJB3206" s="14"/>
      <c r="LJC3206" s="14"/>
      <c r="LJD3206" s="14"/>
      <c r="LJE3206" s="14"/>
      <c r="LJF3206" s="14"/>
      <c r="LJG3206" s="14"/>
      <c r="LJH3206" s="14"/>
      <c r="LJI3206" s="14"/>
      <c r="LJJ3206" s="14"/>
      <c r="LJK3206" s="14"/>
      <c r="LJL3206" s="14"/>
      <c r="LJM3206" s="14"/>
      <c r="LJN3206" s="14"/>
      <c r="LJO3206" s="14"/>
      <c r="LJP3206" s="14"/>
      <c r="LJQ3206" s="14"/>
      <c r="LJR3206" s="14"/>
      <c r="LJS3206" s="14"/>
      <c r="LJT3206" s="14"/>
      <c r="LJU3206" s="14"/>
      <c r="LJV3206" s="14"/>
      <c r="LJW3206" s="14"/>
      <c r="LJX3206" s="14"/>
      <c r="LJY3206" s="14"/>
      <c r="LJZ3206" s="14"/>
      <c r="LKA3206" s="14"/>
      <c r="LKB3206" s="14"/>
      <c r="LKC3206" s="14"/>
      <c r="LKD3206" s="14"/>
      <c r="LKE3206" s="14"/>
      <c r="LKF3206" s="14"/>
      <c r="LKG3206" s="14"/>
      <c r="LKH3206" s="14"/>
      <c r="LKI3206" s="14"/>
      <c r="LKJ3206" s="14"/>
      <c r="LKK3206" s="14"/>
      <c r="LKL3206" s="14"/>
      <c r="LKM3206" s="14"/>
      <c r="LKN3206" s="14"/>
      <c r="LKO3206" s="14"/>
      <c r="LKP3206" s="14"/>
      <c r="LKQ3206" s="14"/>
      <c r="LKR3206" s="14"/>
      <c r="LKS3206" s="14"/>
      <c r="LKT3206" s="14"/>
      <c r="LKU3206" s="14"/>
      <c r="LKV3206" s="14"/>
      <c r="LKW3206" s="14"/>
      <c r="LKX3206" s="14"/>
      <c r="LKY3206" s="14"/>
      <c r="LKZ3206" s="14"/>
      <c r="LLA3206" s="14"/>
      <c r="LLB3206" s="14"/>
      <c r="LLC3206" s="14"/>
      <c r="LLD3206" s="14"/>
      <c r="LLE3206" s="14"/>
      <c r="LLF3206" s="14"/>
      <c r="LLG3206" s="14"/>
      <c r="LLH3206" s="14"/>
      <c r="LLI3206" s="14"/>
      <c r="LLJ3206" s="14"/>
      <c r="LLK3206" s="14"/>
      <c r="LLL3206" s="14"/>
      <c r="LLM3206" s="14"/>
      <c r="LLN3206" s="14"/>
      <c r="LLO3206" s="14"/>
      <c r="LLP3206" s="14"/>
      <c r="LLQ3206" s="14"/>
      <c r="LLR3206" s="14"/>
      <c r="LLS3206" s="14"/>
      <c r="LLT3206" s="14"/>
      <c r="LLU3206" s="14"/>
      <c r="LLV3206" s="14"/>
      <c r="LLW3206" s="14"/>
      <c r="LLX3206" s="14"/>
      <c r="LLY3206" s="14"/>
      <c r="LLZ3206" s="14"/>
      <c r="LMA3206" s="14"/>
      <c r="LMB3206" s="14"/>
      <c r="LMC3206" s="14"/>
      <c r="LMD3206" s="14"/>
      <c r="LME3206" s="14"/>
      <c r="LMF3206" s="14"/>
      <c r="LMG3206" s="14"/>
      <c r="LMH3206" s="14"/>
      <c r="LMI3206" s="14"/>
      <c r="LMJ3206" s="14"/>
      <c r="LMK3206" s="14"/>
      <c r="LML3206" s="14"/>
      <c r="LMM3206" s="14"/>
      <c r="LMN3206" s="14"/>
      <c r="LMO3206" s="14"/>
      <c r="LMP3206" s="14"/>
      <c r="LMQ3206" s="14"/>
      <c r="LMR3206" s="14"/>
      <c r="LMS3206" s="14"/>
      <c r="LMT3206" s="14"/>
      <c r="LMU3206" s="14"/>
      <c r="LMV3206" s="14"/>
      <c r="LMW3206" s="14"/>
      <c r="LMX3206" s="14"/>
      <c r="LMY3206" s="14"/>
      <c r="LMZ3206" s="14"/>
      <c r="LNA3206" s="14"/>
      <c r="LNB3206" s="14"/>
      <c r="LNC3206" s="14"/>
      <c r="LND3206" s="14"/>
      <c r="LNE3206" s="14"/>
      <c r="LNF3206" s="14"/>
      <c r="LNG3206" s="14"/>
      <c r="LNH3206" s="14"/>
      <c r="LNI3206" s="14"/>
      <c r="LNJ3206" s="14"/>
      <c r="LNK3206" s="14"/>
      <c r="LNL3206" s="14"/>
      <c r="LNM3206" s="14"/>
      <c r="LNN3206" s="14"/>
      <c r="LNO3206" s="14"/>
      <c r="LNP3206" s="14"/>
      <c r="LNQ3206" s="14"/>
      <c r="LNR3206" s="14"/>
      <c r="LNS3206" s="14"/>
      <c r="LNT3206" s="14"/>
      <c r="LNU3206" s="14"/>
      <c r="LNV3206" s="14"/>
      <c r="LNW3206" s="14"/>
      <c r="LNX3206" s="14"/>
      <c r="LNY3206" s="14"/>
      <c r="LNZ3206" s="14"/>
      <c r="LOA3206" s="14"/>
      <c r="LOB3206" s="14"/>
      <c r="LOC3206" s="14"/>
      <c r="LOD3206" s="14"/>
      <c r="LOE3206" s="14"/>
      <c r="LOF3206" s="14"/>
      <c r="LOG3206" s="14"/>
      <c r="LOH3206" s="14"/>
      <c r="LOI3206" s="14"/>
      <c r="LOJ3206" s="14"/>
      <c r="LOK3206" s="14"/>
      <c r="LOL3206" s="14"/>
      <c r="LOM3206" s="14"/>
      <c r="LON3206" s="14"/>
      <c r="LOO3206" s="14"/>
      <c r="LOP3206" s="14"/>
      <c r="LOQ3206" s="14"/>
      <c r="LOR3206" s="14"/>
      <c r="LOS3206" s="14"/>
      <c r="LOT3206" s="14"/>
      <c r="LOU3206" s="14"/>
      <c r="LOV3206" s="14"/>
      <c r="LOW3206" s="14"/>
      <c r="LOX3206" s="14"/>
      <c r="LOY3206" s="14"/>
      <c r="LOZ3206" s="14"/>
      <c r="LPA3206" s="14"/>
      <c r="LPB3206" s="14"/>
      <c r="LPC3206" s="14"/>
      <c r="LPD3206" s="14"/>
      <c r="LPE3206" s="14"/>
      <c r="LPF3206" s="14"/>
      <c r="LPG3206" s="14"/>
      <c r="LPH3206" s="14"/>
      <c r="LPI3206" s="14"/>
      <c r="LPJ3206" s="14"/>
      <c r="LPK3206" s="14"/>
      <c r="LPL3206" s="14"/>
      <c r="LPM3206" s="14"/>
      <c r="LPN3206" s="14"/>
      <c r="LPO3206" s="14"/>
      <c r="LPP3206" s="14"/>
      <c r="LPQ3206" s="14"/>
      <c r="LPR3206" s="14"/>
      <c r="LPS3206" s="14"/>
      <c r="LPT3206" s="14"/>
      <c r="LPU3206" s="14"/>
      <c r="LPV3206" s="14"/>
      <c r="LPW3206" s="14"/>
      <c r="LPX3206" s="14"/>
      <c r="LPY3206" s="14"/>
      <c r="LPZ3206" s="14"/>
      <c r="LQA3206" s="14"/>
      <c r="LQB3206" s="14"/>
      <c r="LQC3206" s="14"/>
      <c r="LQD3206" s="14"/>
      <c r="LQE3206" s="14"/>
      <c r="LQF3206" s="14"/>
      <c r="LQG3206" s="14"/>
      <c r="LQH3206" s="14"/>
      <c r="LQI3206" s="14"/>
      <c r="LQJ3206" s="14"/>
      <c r="LQK3206" s="14"/>
      <c r="LQL3206" s="14"/>
      <c r="LQM3206" s="14"/>
      <c r="LQN3206" s="14"/>
      <c r="LQO3206" s="14"/>
      <c r="LQP3206" s="14"/>
      <c r="LQQ3206" s="14"/>
      <c r="LQR3206" s="14"/>
      <c r="LQS3206" s="14"/>
      <c r="LQT3206" s="14"/>
      <c r="LQU3206" s="14"/>
      <c r="LQV3206" s="14"/>
      <c r="LQW3206" s="14"/>
      <c r="LQX3206" s="14"/>
      <c r="LQY3206" s="14"/>
      <c r="LQZ3206" s="14"/>
      <c r="LRA3206" s="14"/>
      <c r="LRB3206" s="14"/>
      <c r="LRC3206" s="14"/>
      <c r="LRD3206" s="14"/>
      <c r="LRE3206" s="14"/>
      <c r="LRF3206" s="14"/>
      <c r="LRG3206" s="14"/>
      <c r="LRH3206" s="14"/>
      <c r="LRI3206" s="14"/>
      <c r="LRJ3206" s="14"/>
      <c r="LRK3206" s="14"/>
      <c r="LRL3206" s="14"/>
      <c r="LRM3206" s="14"/>
      <c r="LRN3206" s="14"/>
      <c r="LRO3206" s="14"/>
      <c r="LRP3206" s="14"/>
      <c r="LRQ3206" s="14"/>
      <c r="LRR3206" s="14"/>
      <c r="LRS3206" s="14"/>
      <c r="LRT3206" s="14"/>
      <c r="LRU3206" s="14"/>
      <c r="LRV3206" s="14"/>
      <c r="LRW3206" s="14"/>
      <c r="LRX3206" s="14"/>
      <c r="LRY3206" s="14"/>
      <c r="LRZ3206" s="14"/>
      <c r="LSA3206" s="14"/>
      <c r="LSB3206" s="14"/>
      <c r="LSC3206" s="14"/>
      <c r="LSD3206" s="14"/>
      <c r="LSE3206" s="14"/>
      <c r="LSF3206" s="14"/>
      <c r="LSG3206" s="14"/>
      <c r="LSH3206" s="14"/>
      <c r="LSI3206" s="14"/>
      <c r="LSJ3206" s="14"/>
      <c r="LSK3206" s="14"/>
      <c r="LSL3206" s="14"/>
      <c r="LSM3206" s="14"/>
      <c r="LSN3206" s="14"/>
      <c r="LSO3206" s="14"/>
      <c r="LSP3206" s="14"/>
      <c r="LSQ3206" s="14"/>
      <c r="LSR3206" s="14"/>
      <c r="LSS3206" s="14"/>
      <c r="LST3206" s="14"/>
      <c r="LSU3206" s="14"/>
      <c r="LSV3206" s="14"/>
      <c r="LSW3206" s="14"/>
      <c r="LSX3206" s="14"/>
      <c r="LSY3206" s="14"/>
      <c r="LSZ3206" s="14"/>
      <c r="LTA3206" s="14"/>
      <c r="LTB3206" s="14"/>
      <c r="LTC3206" s="14"/>
      <c r="LTD3206" s="14"/>
      <c r="LTE3206" s="14"/>
      <c r="LTF3206" s="14"/>
      <c r="LTG3206" s="14"/>
      <c r="LTH3206" s="14"/>
      <c r="LTI3206" s="14"/>
      <c r="LTJ3206" s="14"/>
      <c r="LTK3206" s="14"/>
      <c r="LTL3206" s="14"/>
      <c r="LTM3206" s="14"/>
      <c r="LTN3206" s="14"/>
      <c r="LTO3206" s="14"/>
      <c r="LTP3206" s="14"/>
      <c r="LTQ3206" s="14"/>
      <c r="LTR3206" s="14"/>
      <c r="LTS3206" s="14"/>
      <c r="LTT3206" s="14"/>
      <c r="LTU3206" s="14"/>
      <c r="LTV3206" s="14"/>
      <c r="LTW3206" s="14"/>
      <c r="LTX3206" s="14"/>
      <c r="LTY3206" s="14"/>
      <c r="LTZ3206" s="14"/>
      <c r="LUA3206" s="14"/>
      <c r="LUB3206" s="14"/>
      <c r="LUC3206" s="14"/>
      <c r="LUD3206" s="14"/>
      <c r="LUE3206" s="14"/>
      <c r="LUF3206" s="14"/>
      <c r="LUG3206" s="14"/>
      <c r="LUH3206" s="14"/>
      <c r="LUI3206" s="14"/>
      <c r="LUJ3206" s="14"/>
      <c r="LUK3206" s="14"/>
      <c r="LUL3206" s="14"/>
      <c r="LUM3206" s="14"/>
      <c r="LUN3206" s="14"/>
      <c r="LUO3206" s="14"/>
      <c r="LUP3206" s="14"/>
      <c r="LUQ3206" s="14"/>
      <c r="LUR3206" s="14"/>
      <c r="LUS3206" s="14"/>
      <c r="LUT3206" s="14"/>
      <c r="LUU3206" s="14"/>
      <c r="LUV3206" s="14"/>
      <c r="LUW3206" s="14"/>
      <c r="LUX3206" s="14"/>
      <c r="LUY3206" s="14"/>
      <c r="LUZ3206" s="14"/>
      <c r="LVA3206" s="14"/>
      <c r="LVB3206" s="14"/>
      <c r="LVC3206" s="14"/>
      <c r="LVD3206" s="14"/>
      <c r="LVE3206" s="14"/>
      <c r="LVF3206" s="14"/>
      <c r="LVG3206" s="14"/>
      <c r="LVH3206" s="14"/>
      <c r="LVI3206" s="14"/>
      <c r="LVJ3206" s="14"/>
      <c r="LVK3206" s="14"/>
      <c r="LVL3206" s="14"/>
      <c r="LVM3206" s="14"/>
      <c r="LVN3206" s="14"/>
      <c r="LVO3206" s="14"/>
      <c r="LVP3206" s="14"/>
      <c r="LVQ3206" s="14"/>
      <c r="LVR3206" s="14"/>
      <c r="LVS3206" s="14"/>
      <c r="LVT3206" s="14"/>
      <c r="LVU3206" s="14"/>
      <c r="LVV3206" s="14"/>
      <c r="LVW3206" s="14"/>
      <c r="LVX3206" s="14"/>
      <c r="LVY3206" s="14"/>
      <c r="LVZ3206" s="14"/>
      <c r="LWA3206" s="14"/>
      <c r="LWB3206" s="14"/>
      <c r="LWC3206" s="14"/>
      <c r="LWD3206" s="14"/>
      <c r="LWE3206" s="14"/>
      <c r="LWF3206" s="14"/>
      <c r="LWG3206" s="14"/>
      <c r="LWH3206" s="14"/>
      <c r="LWI3206" s="14"/>
      <c r="LWJ3206" s="14"/>
      <c r="LWK3206" s="14"/>
      <c r="LWL3206" s="14"/>
      <c r="LWM3206" s="14"/>
      <c r="LWN3206" s="14"/>
      <c r="LWO3206" s="14"/>
      <c r="LWP3206" s="14"/>
      <c r="LWQ3206" s="14"/>
      <c r="LWR3206" s="14"/>
      <c r="LWS3206" s="14"/>
      <c r="LWT3206" s="14"/>
      <c r="LWU3206" s="14"/>
      <c r="LWV3206" s="14"/>
      <c r="LWW3206" s="14"/>
      <c r="LWX3206" s="14"/>
      <c r="LWY3206" s="14"/>
      <c r="LWZ3206" s="14"/>
      <c r="LXA3206" s="14"/>
      <c r="LXB3206" s="14"/>
      <c r="LXC3206" s="14"/>
      <c r="LXD3206" s="14"/>
      <c r="LXE3206" s="14"/>
      <c r="LXF3206" s="14"/>
      <c r="LXG3206" s="14"/>
      <c r="LXH3206" s="14"/>
      <c r="LXI3206" s="14"/>
      <c r="LXJ3206" s="14"/>
      <c r="LXK3206" s="14"/>
      <c r="LXL3206" s="14"/>
      <c r="LXM3206" s="14"/>
      <c r="LXN3206" s="14"/>
      <c r="LXO3206" s="14"/>
      <c r="LXP3206" s="14"/>
      <c r="LXQ3206" s="14"/>
      <c r="LXR3206" s="14"/>
      <c r="LXS3206" s="14"/>
      <c r="LXT3206" s="14"/>
      <c r="LXU3206" s="14"/>
      <c r="LXV3206" s="14"/>
      <c r="LXW3206" s="14"/>
      <c r="LXX3206" s="14"/>
      <c r="LXY3206" s="14"/>
      <c r="LXZ3206" s="14"/>
      <c r="LYA3206" s="14"/>
      <c r="LYB3206" s="14"/>
      <c r="LYC3206" s="14"/>
      <c r="LYD3206" s="14"/>
      <c r="LYE3206" s="14"/>
      <c r="LYF3206" s="14"/>
      <c r="LYG3206" s="14"/>
      <c r="LYH3206" s="14"/>
      <c r="LYI3206" s="14"/>
      <c r="LYJ3206" s="14"/>
      <c r="LYK3206" s="14"/>
      <c r="LYL3206" s="14"/>
      <c r="LYM3206" s="14"/>
      <c r="LYN3206" s="14"/>
      <c r="LYO3206" s="14"/>
      <c r="LYP3206" s="14"/>
      <c r="LYQ3206" s="14"/>
      <c r="LYR3206" s="14"/>
      <c r="LYS3206" s="14"/>
      <c r="LYT3206" s="14"/>
      <c r="LYU3206" s="14"/>
      <c r="LYV3206" s="14"/>
      <c r="LYW3206" s="14"/>
      <c r="LYX3206" s="14"/>
      <c r="LYY3206" s="14"/>
      <c r="LYZ3206" s="14"/>
      <c r="LZA3206" s="14"/>
      <c r="LZB3206" s="14"/>
      <c r="LZC3206" s="14"/>
      <c r="LZD3206" s="14"/>
      <c r="LZE3206" s="14"/>
      <c r="LZF3206" s="14"/>
      <c r="LZG3206" s="14"/>
      <c r="LZH3206" s="14"/>
      <c r="LZI3206" s="14"/>
      <c r="LZJ3206" s="14"/>
      <c r="LZK3206" s="14"/>
      <c r="LZL3206" s="14"/>
      <c r="LZM3206" s="14"/>
      <c r="LZN3206" s="14"/>
      <c r="LZO3206" s="14"/>
      <c r="LZP3206" s="14"/>
      <c r="LZQ3206" s="14"/>
      <c r="LZR3206" s="14"/>
      <c r="LZS3206" s="14"/>
      <c r="LZT3206" s="14"/>
      <c r="LZU3206" s="14"/>
      <c r="LZV3206" s="14"/>
      <c r="LZW3206" s="14"/>
      <c r="LZX3206" s="14"/>
      <c r="LZY3206" s="14"/>
      <c r="LZZ3206" s="14"/>
      <c r="MAA3206" s="14"/>
      <c r="MAB3206" s="14"/>
      <c r="MAC3206" s="14"/>
      <c r="MAD3206" s="14"/>
      <c r="MAE3206" s="14"/>
      <c r="MAF3206" s="14"/>
      <c r="MAG3206" s="14"/>
      <c r="MAH3206" s="14"/>
      <c r="MAI3206" s="14"/>
      <c r="MAJ3206" s="14"/>
      <c r="MAK3206" s="14"/>
      <c r="MAL3206" s="14"/>
      <c r="MAM3206" s="14"/>
      <c r="MAN3206" s="14"/>
      <c r="MAO3206" s="14"/>
      <c r="MAP3206" s="14"/>
      <c r="MAQ3206" s="14"/>
      <c r="MAR3206" s="14"/>
      <c r="MAS3206" s="14"/>
      <c r="MAT3206" s="14"/>
      <c r="MAU3206" s="14"/>
      <c r="MAV3206" s="14"/>
      <c r="MAW3206" s="14"/>
      <c r="MAX3206" s="14"/>
      <c r="MAY3206" s="14"/>
      <c r="MAZ3206" s="14"/>
      <c r="MBA3206" s="14"/>
      <c r="MBB3206" s="14"/>
      <c r="MBC3206" s="14"/>
      <c r="MBD3206" s="14"/>
      <c r="MBE3206" s="14"/>
      <c r="MBF3206" s="14"/>
      <c r="MBG3206" s="14"/>
      <c r="MBH3206" s="14"/>
      <c r="MBI3206" s="14"/>
      <c r="MBJ3206" s="14"/>
      <c r="MBK3206" s="14"/>
      <c r="MBL3206" s="14"/>
      <c r="MBM3206" s="14"/>
      <c r="MBN3206" s="14"/>
      <c r="MBO3206" s="14"/>
      <c r="MBP3206" s="14"/>
      <c r="MBQ3206" s="14"/>
      <c r="MBR3206" s="14"/>
      <c r="MBS3206" s="14"/>
      <c r="MBT3206" s="14"/>
      <c r="MBU3206" s="14"/>
      <c r="MBV3206" s="14"/>
      <c r="MBW3206" s="14"/>
      <c r="MBX3206" s="14"/>
      <c r="MBY3206" s="14"/>
      <c r="MBZ3206" s="14"/>
      <c r="MCA3206" s="14"/>
      <c r="MCB3206" s="14"/>
      <c r="MCC3206" s="14"/>
      <c r="MCD3206" s="14"/>
      <c r="MCE3206" s="14"/>
      <c r="MCF3206" s="14"/>
      <c r="MCG3206" s="14"/>
      <c r="MCH3206" s="14"/>
      <c r="MCI3206" s="14"/>
      <c r="MCJ3206" s="14"/>
      <c r="MCK3206" s="14"/>
      <c r="MCL3206" s="14"/>
      <c r="MCM3206" s="14"/>
      <c r="MCN3206" s="14"/>
      <c r="MCO3206" s="14"/>
      <c r="MCP3206" s="14"/>
      <c r="MCQ3206" s="14"/>
      <c r="MCR3206" s="14"/>
      <c r="MCS3206" s="14"/>
      <c r="MCT3206" s="14"/>
      <c r="MCU3206" s="14"/>
      <c r="MCV3206" s="14"/>
      <c r="MCW3206" s="14"/>
      <c r="MCX3206" s="14"/>
      <c r="MCY3206" s="14"/>
      <c r="MCZ3206" s="14"/>
      <c r="MDA3206" s="14"/>
      <c r="MDB3206" s="14"/>
      <c r="MDC3206" s="14"/>
      <c r="MDD3206" s="14"/>
      <c r="MDE3206" s="14"/>
      <c r="MDF3206" s="14"/>
      <c r="MDG3206" s="14"/>
      <c r="MDH3206" s="14"/>
      <c r="MDI3206" s="14"/>
      <c r="MDJ3206" s="14"/>
      <c r="MDK3206" s="14"/>
      <c r="MDL3206" s="14"/>
      <c r="MDM3206" s="14"/>
      <c r="MDN3206" s="14"/>
      <c r="MDO3206" s="14"/>
      <c r="MDP3206" s="14"/>
      <c r="MDQ3206" s="14"/>
      <c r="MDR3206" s="14"/>
      <c r="MDS3206" s="14"/>
      <c r="MDT3206" s="14"/>
      <c r="MDU3206" s="14"/>
      <c r="MDV3206" s="14"/>
      <c r="MDW3206" s="14"/>
      <c r="MDX3206" s="14"/>
      <c r="MDY3206" s="14"/>
      <c r="MDZ3206" s="14"/>
      <c r="MEA3206" s="14"/>
      <c r="MEB3206" s="14"/>
      <c r="MEC3206" s="14"/>
      <c r="MED3206" s="14"/>
      <c r="MEE3206" s="14"/>
      <c r="MEF3206" s="14"/>
      <c r="MEG3206" s="14"/>
      <c r="MEH3206" s="14"/>
      <c r="MEI3206" s="14"/>
      <c r="MEJ3206" s="14"/>
      <c r="MEK3206" s="14"/>
      <c r="MEL3206" s="14"/>
      <c r="MEM3206" s="14"/>
      <c r="MEN3206" s="14"/>
      <c r="MEO3206" s="14"/>
      <c r="MEP3206" s="14"/>
      <c r="MEQ3206" s="14"/>
      <c r="MER3206" s="14"/>
      <c r="MES3206" s="14"/>
      <c r="MET3206" s="14"/>
      <c r="MEU3206" s="14"/>
      <c r="MEV3206" s="14"/>
      <c r="MEW3206" s="14"/>
      <c r="MEX3206" s="14"/>
      <c r="MEY3206" s="14"/>
      <c r="MEZ3206" s="14"/>
      <c r="MFA3206" s="14"/>
      <c r="MFB3206" s="14"/>
      <c r="MFC3206" s="14"/>
      <c r="MFD3206" s="14"/>
      <c r="MFE3206" s="14"/>
      <c r="MFF3206" s="14"/>
      <c r="MFG3206" s="14"/>
      <c r="MFH3206" s="14"/>
      <c r="MFI3206" s="14"/>
      <c r="MFJ3206" s="14"/>
      <c r="MFK3206" s="14"/>
      <c r="MFL3206" s="14"/>
      <c r="MFM3206" s="14"/>
      <c r="MFN3206" s="14"/>
      <c r="MFO3206" s="14"/>
      <c r="MFP3206" s="14"/>
      <c r="MFQ3206" s="14"/>
      <c r="MFR3206" s="14"/>
      <c r="MFS3206" s="14"/>
      <c r="MFT3206" s="14"/>
      <c r="MFU3206" s="14"/>
      <c r="MFV3206" s="14"/>
      <c r="MFW3206" s="14"/>
      <c r="MFX3206" s="14"/>
      <c r="MFY3206" s="14"/>
      <c r="MFZ3206" s="14"/>
      <c r="MGA3206" s="14"/>
      <c r="MGB3206" s="14"/>
      <c r="MGC3206" s="14"/>
      <c r="MGD3206" s="14"/>
      <c r="MGE3206" s="14"/>
      <c r="MGF3206" s="14"/>
      <c r="MGG3206" s="14"/>
      <c r="MGH3206" s="14"/>
      <c r="MGI3206" s="14"/>
      <c r="MGJ3206" s="14"/>
      <c r="MGK3206" s="14"/>
      <c r="MGL3206" s="14"/>
      <c r="MGM3206" s="14"/>
      <c r="MGN3206" s="14"/>
      <c r="MGO3206" s="14"/>
      <c r="MGP3206" s="14"/>
      <c r="MGQ3206" s="14"/>
      <c r="MGR3206" s="14"/>
      <c r="MGS3206" s="14"/>
      <c r="MGT3206" s="14"/>
      <c r="MGU3206" s="14"/>
      <c r="MGV3206" s="14"/>
      <c r="MGW3206" s="14"/>
      <c r="MGX3206" s="14"/>
      <c r="MGY3206" s="14"/>
      <c r="MGZ3206" s="14"/>
      <c r="MHA3206" s="14"/>
      <c r="MHB3206" s="14"/>
      <c r="MHC3206" s="14"/>
      <c r="MHD3206" s="14"/>
      <c r="MHE3206" s="14"/>
      <c r="MHF3206" s="14"/>
      <c r="MHG3206" s="14"/>
      <c r="MHH3206" s="14"/>
      <c r="MHI3206" s="14"/>
      <c r="MHJ3206" s="14"/>
      <c r="MHK3206" s="14"/>
      <c r="MHL3206" s="14"/>
      <c r="MHM3206" s="14"/>
      <c r="MHN3206" s="14"/>
      <c r="MHO3206" s="14"/>
      <c r="MHP3206" s="14"/>
      <c r="MHQ3206" s="14"/>
      <c r="MHR3206" s="14"/>
      <c r="MHS3206" s="14"/>
      <c r="MHT3206" s="14"/>
      <c r="MHU3206" s="14"/>
      <c r="MHV3206" s="14"/>
      <c r="MHW3206" s="14"/>
      <c r="MHX3206" s="14"/>
      <c r="MHY3206" s="14"/>
      <c r="MHZ3206" s="14"/>
      <c r="MIA3206" s="14"/>
      <c r="MIB3206" s="14"/>
      <c r="MIC3206" s="14"/>
      <c r="MID3206" s="14"/>
      <c r="MIE3206" s="14"/>
      <c r="MIF3206" s="14"/>
      <c r="MIG3206" s="14"/>
      <c r="MIH3206" s="14"/>
      <c r="MII3206" s="14"/>
      <c r="MIJ3206" s="14"/>
      <c r="MIK3206" s="14"/>
      <c r="MIL3206" s="14"/>
      <c r="MIM3206" s="14"/>
      <c r="MIN3206" s="14"/>
      <c r="MIO3206" s="14"/>
      <c r="MIP3206" s="14"/>
      <c r="MIQ3206" s="14"/>
      <c r="MIR3206" s="14"/>
      <c r="MIS3206" s="14"/>
      <c r="MIT3206" s="14"/>
      <c r="MIU3206" s="14"/>
      <c r="MIV3206" s="14"/>
      <c r="MIW3206" s="14"/>
      <c r="MIX3206" s="14"/>
      <c r="MIY3206" s="14"/>
      <c r="MIZ3206" s="14"/>
      <c r="MJA3206" s="14"/>
      <c r="MJB3206" s="14"/>
      <c r="MJC3206" s="14"/>
      <c r="MJD3206" s="14"/>
      <c r="MJE3206" s="14"/>
      <c r="MJF3206" s="14"/>
      <c r="MJG3206" s="14"/>
      <c r="MJH3206" s="14"/>
      <c r="MJI3206" s="14"/>
      <c r="MJJ3206" s="14"/>
      <c r="MJK3206" s="14"/>
      <c r="MJL3206" s="14"/>
      <c r="MJM3206" s="14"/>
      <c r="MJN3206" s="14"/>
      <c r="MJO3206" s="14"/>
      <c r="MJP3206" s="14"/>
      <c r="MJQ3206" s="14"/>
      <c r="MJR3206" s="14"/>
      <c r="MJS3206" s="14"/>
      <c r="MJT3206" s="14"/>
      <c r="MJU3206" s="14"/>
      <c r="MJV3206" s="14"/>
      <c r="MJW3206" s="14"/>
      <c r="MJX3206" s="14"/>
      <c r="MJY3206" s="14"/>
      <c r="MJZ3206" s="14"/>
      <c r="MKA3206" s="14"/>
      <c r="MKB3206" s="14"/>
      <c r="MKC3206" s="14"/>
      <c r="MKD3206" s="14"/>
      <c r="MKE3206" s="14"/>
      <c r="MKF3206" s="14"/>
      <c r="MKG3206" s="14"/>
      <c r="MKH3206" s="14"/>
      <c r="MKI3206" s="14"/>
      <c r="MKJ3206" s="14"/>
      <c r="MKK3206" s="14"/>
      <c r="MKL3206" s="14"/>
      <c r="MKM3206" s="14"/>
      <c r="MKN3206" s="14"/>
      <c r="MKO3206" s="14"/>
      <c r="MKP3206" s="14"/>
      <c r="MKQ3206" s="14"/>
      <c r="MKR3206" s="14"/>
      <c r="MKS3206" s="14"/>
      <c r="MKT3206" s="14"/>
      <c r="MKU3206" s="14"/>
      <c r="MKV3206" s="14"/>
      <c r="MKW3206" s="14"/>
      <c r="MKX3206" s="14"/>
      <c r="MKY3206" s="14"/>
      <c r="MKZ3206" s="14"/>
      <c r="MLA3206" s="14"/>
      <c r="MLB3206" s="14"/>
      <c r="MLC3206" s="14"/>
      <c r="MLD3206" s="14"/>
      <c r="MLE3206" s="14"/>
      <c r="MLF3206" s="14"/>
      <c r="MLG3206" s="14"/>
      <c r="MLH3206" s="14"/>
      <c r="MLI3206" s="14"/>
      <c r="MLJ3206" s="14"/>
      <c r="MLK3206" s="14"/>
      <c r="MLL3206" s="14"/>
      <c r="MLM3206" s="14"/>
      <c r="MLN3206" s="14"/>
      <c r="MLO3206" s="14"/>
      <c r="MLP3206" s="14"/>
      <c r="MLQ3206" s="14"/>
      <c r="MLR3206" s="14"/>
      <c r="MLS3206" s="14"/>
      <c r="MLT3206" s="14"/>
      <c r="MLU3206" s="14"/>
      <c r="MLV3206" s="14"/>
      <c r="MLW3206" s="14"/>
      <c r="MLX3206" s="14"/>
      <c r="MLY3206" s="14"/>
      <c r="MLZ3206" s="14"/>
      <c r="MMA3206" s="14"/>
      <c r="MMB3206" s="14"/>
      <c r="MMC3206" s="14"/>
      <c r="MMD3206" s="14"/>
      <c r="MME3206" s="14"/>
      <c r="MMF3206" s="14"/>
      <c r="MMG3206" s="14"/>
      <c r="MMH3206" s="14"/>
      <c r="MMI3206" s="14"/>
      <c r="MMJ3206" s="14"/>
      <c r="MMK3206" s="14"/>
      <c r="MML3206" s="14"/>
      <c r="MMM3206" s="14"/>
      <c r="MMN3206" s="14"/>
      <c r="MMO3206" s="14"/>
      <c r="MMP3206" s="14"/>
      <c r="MMQ3206" s="14"/>
      <c r="MMR3206" s="14"/>
      <c r="MMS3206" s="14"/>
      <c r="MMT3206" s="14"/>
      <c r="MMU3206" s="14"/>
      <c r="MMV3206" s="14"/>
      <c r="MMW3206" s="14"/>
      <c r="MMX3206" s="14"/>
      <c r="MMY3206" s="14"/>
      <c r="MMZ3206" s="14"/>
      <c r="MNA3206" s="14"/>
      <c r="MNB3206" s="14"/>
      <c r="MNC3206" s="14"/>
      <c r="MND3206" s="14"/>
      <c r="MNE3206" s="14"/>
      <c r="MNF3206" s="14"/>
      <c r="MNG3206" s="14"/>
      <c r="MNH3206" s="14"/>
      <c r="MNI3206" s="14"/>
      <c r="MNJ3206" s="14"/>
      <c r="MNK3206" s="14"/>
      <c r="MNL3206" s="14"/>
      <c r="MNM3206" s="14"/>
      <c r="MNN3206" s="14"/>
      <c r="MNO3206" s="14"/>
      <c r="MNP3206" s="14"/>
      <c r="MNQ3206" s="14"/>
      <c r="MNR3206" s="14"/>
      <c r="MNS3206" s="14"/>
      <c r="MNT3206" s="14"/>
      <c r="MNU3206" s="14"/>
      <c r="MNV3206" s="14"/>
      <c r="MNW3206" s="14"/>
      <c r="MNX3206" s="14"/>
      <c r="MNY3206" s="14"/>
      <c r="MNZ3206" s="14"/>
      <c r="MOA3206" s="14"/>
      <c r="MOB3206" s="14"/>
      <c r="MOC3206" s="14"/>
      <c r="MOD3206" s="14"/>
      <c r="MOE3206" s="14"/>
      <c r="MOF3206" s="14"/>
      <c r="MOG3206" s="14"/>
      <c r="MOH3206" s="14"/>
      <c r="MOI3206" s="14"/>
      <c r="MOJ3206" s="14"/>
      <c r="MOK3206" s="14"/>
      <c r="MOL3206" s="14"/>
      <c r="MOM3206" s="14"/>
      <c r="MON3206" s="14"/>
      <c r="MOO3206" s="14"/>
      <c r="MOP3206" s="14"/>
      <c r="MOQ3206" s="14"/>
      <c r="MOR3206" s="14"/>
      <c r="MOS3206" s="14"/>
      <c r="MOT3206" s="14"/>
      <c r="MOU3206" s="14"/>
      <c r="MOV3206" s="14"/>
      <c r="MOW3206" s="14"/>
      <c r="MOX3206" s="14"/>
      <c r="MOY3206" s="14"/>
      <c r="MOZ3206" s="14"/>
      <c r="MPA3206" s="14"/>
      <c r="MPB3206" s="14"/>
      <c r="MPC3206" s="14"/>
      <c r="MPD3206" s="14"/>
      <c r="MPE3206" s="14"/>
      <c r="MPF3206" s="14"/>
      <c r="MPG3206" s="14"/>
      <c r="MPH3206" s="14"/>
      <c r="MPI3206" s="14"/>
      <c r="MPJ3206" s="14"/>
      <c r="MPK3206" s="14"/>
      <c r="MPL3206" s="14"/>
      <c r="MPM3206" s="14"/>
      <c r="MPN3206" s="14"/>
      <c r="MPO3206" s="14"/>
      <c r="MPP3206" s="14"/>
      <c r="MPQ3206" s="14"/>
      <c r="MPR3206" s="14"/>
      <c r="MPS3206" s="14"/>
      <c r="MPT3206" s="14"/>
      <c r="MPU3206" s="14"/>
      <c r="MPV3206" s="14"/>
      <c r="MPW3206" s="14"/>
      <c r="MPX3206" s="14"/>
      <c r="MPY3206" s="14"/>
      <c r="MPZ3206" s="14"/>
      <c r="MQA3206" s="14"/>
      <c r="MQB3206" s="14"/>
      <c r="MQC3206" s="14"/>
      <c r="MQD3206" s="14"/>
      <c r="MQE3206" s="14"/>
      <c r="MQF3206" s="14"/>
      <c r="MQG3206" s="14"/>
      <c r="MQH3206" s="14"/>
      <c r="MQI3206" s="14"/>
      <c r="MQJ3206" s="14"/>
      <c r="MQK3206" s="14"/>
      <c r="MQL3206" s="14"/>
      <c r="MQM3206" s="14"/>
      <c r="MQN3206" s="14"/>
      <c r="MQO3206" s="14"/>
      <c r="MQP3206" s="14"/>
      <c r="MQQ3206" s="14"/>
      <c r="MQR3206" s="14"/>
      <c r="MQS3206" s="14"/>
      <c r="MQT3206" s="14"/>
      <c r="MQU3206" s="14"/>
      <c r="MQV3206" s="14"/>
      <c r="MQW3206" s="14"/>
      <c r="MQX3206" s="14"/>
      <c r="MQY3206" s="14"/>
      <c r="MQZ3206" s="14"/>
      <c r="MRA3206" s="14"/>
      <c r="MRB3206" s="14"/>
      <c r="MRC3206" s="14"/>
      <c r="MRD3206" s="14"/>
      <c r="MRE3206" s="14"/>
      <c r="MRF3206" s="14"/>
      <c r="MRG3206" s="14"/>
      <c r="MRH3206" s="14"/>
      <c r="MRI3206" s="14"/>
      <c r="MRJ3206" s="14"/>
      <c r="MRK3206" s="14"/>
      <c r="MRL3206" s="14"/>
      <c r="MRM3206" s="14"/>
      <c r="MRN3206" s="14"/>
      <c r="MRO3206" s="14"/>
      <c r="MRP3206" s="14"/>
      <c r="MRQ3206" s="14"/>
      <c r="MRR3206" s="14"/>
      <c r="MRS3206" s="14"/>
      <c r="MRT3206" s="14"/>
      <c r="MRU3206" s="14"/>
      <c r="MRV3206" s="14"/>
      <c r="MRW3206" s="14"/>
      <c r="MRX3206" s="14"/>
      <c r="MRY3206" s="14"/>
      <c r="MRZ3206" s="14"/>
      <c r="MSA3206" s="14"/>
      <c r="MSB3206" s="14"/>
      <c r="MSC3206" s="14"/>
      <c r="MSD3206" s="14"/>
      <c r="MSE3206" s="14"/>
      <c r="MSF3206" s="14"/>
      <c r="MSG3206" s="14"/>
      <c r="MSH3206" s="14"/>
      <c r="MSI3206" s="14"/>
      <c r="MSJ3206" s="14"/>
      <c r="MSK3206" s="14"/>
      <c r="MSL3206" s="14"/>
      <c r="MSM3206" s="14"/>
      <c r="MSN3206" s="14"/>
      <c r="MSO3206" s="14"/>
      <c r="MSP3206" s="14"/>
      <c r="MSQ3206" s="14"/>
      <c r="MSR3206" s="14"/>
      <c r="MSS3206" s="14"/>
      <c r="MST3206" s="14"/>
      <c r="MSU3206" s="14"/>
      <c r="MSV3206" s="14"/>
      <c r="MSW3206" s="14"/>
      <c r="MSX3206" s="14"/>
      <c r="MSY3206" s="14"/>
      <c r="MSZ3206" s="14"/>
      <c r="MTA3206" s="14"/>
      <c r="MTB3206" s="14"/>
      <c r="MTC3206" s="14"/>
      <c r="MTD3206" s="14"/>
      <c r="MTE3206" s="14"/>
      <c r="MTF3206" s="14"/>
      <c r="MTG3206" s="14"/>
      <c r="MTH3206" s="14"/>
      <c r="MTI3206" s="14"/>
      <c r="MTJ3206" s="14"/>
      <c r="MTK3206" s="14"/>
      <c r="MTL3206" s="14"/>
      <c r="MTM3206" s="14"/>
      <c r="MTN3206" s="14"/>
      <c r="MTO3206" s="14"/>
      <c r="MTP3206" s="14"/>
      <c r="MTQ3206" s="14"/>
      <c r="MTR3206" s="14"/>
      <c r="MTS3206" s="14"/>
      <c r="MTT3206" s="14"/>
      <c r="MTU3206" s="14"/>
      <c r="MTV3206" s="14"/>
      <c r="MTW3206" s="14"/>
      <c r="MTX3206" s="14"/>
      <c r="MTY3206" s="14"/>
      <c r="MTZ3206" s="14"/>
      <c r="MUA3206" s="14"/>
      <c r="MUB3206" s="14"/>
      <c r="MUC3206" s="14"/>
      <c r="MUD3206" s="14"/>
      <c r="MUE3206" s="14"/>
      <c r="MUF3206" s="14"/>
      <c r="MUG3206" s="14"/>
      <c r="MUH3206" s="14"/>
      <c r="MUI3206" s="14"/>
      <c r="MUJ3206" s="14"/>
      <c r="MUK3206" s="14"/>
      <c r="MUL3206" s="14"/>
      <c r="MUM3206" s="14"/>
      <c r="MUN3206" s="14"/>
      <c r="MUO3206" s="14"/>
      <c r="MUP3206" s="14"/>
      <c r="MUQ3206" s="14"/>
      <c r="MUR3206" s="14"/>
      <c r="MUS3206" s="14"/>
      <c r="MUT3206" s="14"/>
      <c r="MUU3206" s="14"/>
      <c r="MUV3206" s="14"/>
      <c r="MUW3206" s="14"/>
      <c r="MUX3206" s="14"/>
      <c r="MUY3206" s="14"/>
      <c r="MUZ3206" s="14"/>
      <c r="MVA3206" s="14"/>
      <c r="MVB3206" s="14"/>
      <c r="MVC3206" s="14"/>
      <c r="MVD3206" s="14"/>
      <c r="MVE3206" s="14"/>
      <c r="MVF3206" s="14"/>
      <c r="MVG3206" s="14"/>
      <c r="MVH3206" s="14"/>
      <c r="MVI3206" s="14"/>
      <c r="MVJ3206" s="14"/>
      <c r="MVK3206" s="14"/>
      <c r="MVL3206" s="14"/>
      <c r="MVM3206" s="14"/>
      <c r="MVN3206" s="14"/>
      <c r="MVO3206" s="14"/>
      <c r="MVP3206" s="14"/>
      <c r="MVQ3206" s="14"/>
      <c r="MVR3206" s="14"/>
      <c r="MVS3206" s="14"/>
      <c r="MVT3206" s="14"/>
      <c r="MVU3206" s="14"/>
      <c r="MVV3206" s="14"/>
      <c r="MVW3206" s="14"/>
      <c r="MVX3206" s="14"/>
      <c r="MVY3206" s="14"/>
      <c r="MVZ3206" s="14"/>
      <c r="MWA3206" s="14"/>
      <c r="MWB3206" s="14"/>
      <c r="MWC3206" s="14"/>
      <c r="MWD3206" s="14"/>
      <c r="MWE3206" s="14"/>
      <c r="MWF3206" s="14"/>
      <c r="MWG3206" s="14"/>
      <c r="MWH3206" s="14"/>
      <c r="MWI3206" s="14"/>
      <c r="MWJ3206" s="14"/>
      <c r="MWK3206" s="14"/>
      <c r="MWL3206" s="14"/>
      <c r="MWM3206" s="14"/>
      <c r="MWN3206" s="14"/>
      <c r="MWO3206" s="14"/>
      <c r="MWP3206" s="14"/>
      <c r="MWQ3206" s="14"/>
      <c r="MWR3206" s="14"/>
      <c r="MWS3206" s="14"/>
      <c r="MWT3206" s="14"/>
      <c r="MWU3206" s="14"/>
      <c r="MWV3206" s="14"/>
      <c r="MWW3206" s="14"/>
      <c r="MWX3206" s="14"/>
      <c r="MWY3206" s="14"/>
      <c r="MWZ3206" s="14"/>
      <c r="MXA3206" s="14"/>
      <c r="MXB3206" s="14"/>
      <c r="MXC3206" s="14"/>
      <c r="MXD3206" s="14"/>
      <c r="MXE3206" s="14"/>
      <c r="MXF3206" s="14"/>
      <c r="MXG3206" s="14"/>
      <c r="MXH3206" s="14"/>
      <c r="MXI3206" s="14"/>
      <c r="MXJ3206" s="14"/>
      <c r="MXK3206" s="14"/>
      <c r="MXL3206" s="14"/>
      <c r="MXM3206" s="14"/>
      <c r="MXN3206" s="14"/>
      <c r="MXO3206" s="14"/>
      <c r="MXP3206" s="14"/>
      <c r="MXQ3206" s="14"/>
      <c r="MXR3206" s="14"/>
      <c r="MXS3206" s="14"/>
      <c r="MXT3206" s="14"/>
      <c r="MXU3206" s="14"/>
      <c r="MXV3206" s="14"/>
      <c r="MXW3206" s="14"/>
      <c r="MXX3206" s="14"/>
      <c r="MXY3206" s="14"/>
      <c r="MXZ3206" s="14"/>
      <c r="MYA3206" s="14"/>
      <c r="MYB3206" s="14"/>
      <c r="MYC3206" s="14"/>
      <c r="MYD3206" s="14"/>
      <c r="MYE3206" s="14"/>
      <c r="MYF3206" s="14"/>
      <c r="MYG3206" s="14"/>
      <c r="MYH3206" s="14"/>
      <c r="MYI3206" s="14"/>
      <c r="MYJ3206" s="14"/>
      <c r="MYK3206" s="14"/>
      <c r="MYL3206" s="14"/>
      <c r="MYM3206" s="14"/>
      <c r="MYN3206" s="14"/>
      <c r="MYO3206" s="14"/>
      <c r="MYP3206" s="14"/>
      <c r="MYQ3206" s="14"/>
      <c r="MYR3206" s="14"/>
      <c r="MYS3206" s="14"/>
      <c r="MYT3206" s="14"/>
      <c r="MYU3206" s="14"/>
      <c r="MYV3206" s="14"/>
      <c r="MYW3206" s="14"/>
      <c r="MYX3206" s="14"/>
      <c r="MYY3206" s="14"/>
      <c r="MYZ3206" s="14"/>
      <c r="MZA3206" s="14"/>
      <c r="MZB3206" s="14"/>
      <c r="MZC3206" s="14"/>
      <c r="MZD3206" s="14"/>
      <c r="MZE3206" s="14"/>
      <c r="MZF3206" s="14"/>
      <c r="MZG3206" s="14"/>
      <c r="MZH3206" s="14"/>
      <c r="MZI3206" s="14"/>
      <c r="MZJ3206" s="14"/>
      <c r="MZK3206" s="14"/>
      <c r="MZL3206" s="14"/>
      <c r="MZM3206" s="14"/>
      <c r="MZN3206" s="14"/>
      <c r="MZO3206" s="14"/>
      <c r="MZP3206" s="14"/>
      <c r="MZQ3206" s="14"/>
      <c r="MZR3206" s="14"/>
      <c r="MZS3206" s="14"/>
      <c r="MZT3206" s="14"/>
      <c r="MZU3206" s="14"/>
      <c r="MZV3206" s="14"/>
      <c r="MZW3206" s="14"/>
      <c r="MZX3206" s="14"/>
      <c r="MZY3206" s="14"/>
      <c r="MZZ3206" s="14"/>
      <c r="NAA3206" s="14"/>
      <c r="NAB3206" s="14"/>
      <c r="NAC3206" s="14"/>
      <c r="NAD3206" s="14"/>
      <c r="NAE3206" s="14"/>
      <c r="NAF3206" s="14"/>
      <c r="NAG3206" s="14"/>
      <c r="NAH3206" s="14"/>
      <c r="NAI3206" s="14"/>
      <c r="NAJ3206" s="14"/>
      <c r="NAK3206" s="14"/>
      <c r="NAL3206" s="14"/>
      <c r="NAM3206" s="14"/>
      <c r="NAN3206" s="14"/>
      <c r="NAO3206" s="14"/>
      <c r="NAP3206" s="14"/>
      <c r="NAQ3206" s="14"/>
      <c r="NAR3206" s="14"/>
      <c r="NAS3206" s="14"/>
      <c r="NAT3206" s="14"/>
      <c r="NAU3206" s="14"/>
      <c r="NAV3206" s="14"/>
      <c r="NAW3206" s="14"/>
      <c r="NAX3206" s="14"/>
      <c r="NAY3206" s="14"/>
      <c r="NAZ3206" s="14"/>
      <c r="NBA3206" s="14"/>
      <c r="NBB3206" s="14"/>
      <c r="NBC3206" s="14"/>
      <c r="NBD3206" s="14"/>
      <c r="NBE3206" s="14"/>
      <c r="NBF3206" s="14"/>
      <c r="NBG3206" s="14"/>
      <c r="NBH3206" s="14"/>
      <c r="NBI3206" s="14"/>
      <c r="NBJ3206" s="14"/>
      <c r="NBK3206" s="14"/>
      <c r="NBL3206" s="14"/>
      <c r="NBM3206" s="14"/>
      <c r="NBN3206" s="14"/>
      <c r="NBO3206" s="14"/>
      <c r="NBP3206" s="14"/>
      <c r="NBQ3206" s="14"/>
      <c r="NBR3206" s="14"/>
      <c r="NBS3206" s="14"/>
      <c r="NBT3206" s="14"/>
      <c r="NBU3206" s="14"/>
      <c r="NBV3206" s="14"/>
      <c r="NBW3206" s="14"/>
      <c r="NBX3206" s="14"/>
      <c r="NBY3206" s="14"/>
      <c r="NBZ3206" s="14"/>
      <c r="NCA3206" s="14"/>
      <c r="NCB3206" s="14"/>
      <c r="NCC3206" s="14"/>
      <c r="NCD3206" s="14"/>
      <c r="NCE3206" s="14"/>
      <c r="NCF3206" s="14"/>
      <c r="NCG3206" s="14"/>
      <c r="NCH3206" s="14"/>
      <c r="NCI3206" s="14"/>
      <c r="NCJ3206" s="14"/>
      <c r="NCK3206" s="14"/>
      <c r="NCL3206" s="14"/>
      <c r="NCM3206" s="14"/>
      <c r="NCN3206" s="14"/>
      <c r="NCO3206" s="14"/>
      <c r="NCP3206" s="14"/>
      <c r="NCQ3206" s="14"/>
      <c r="NCR3206" s="14"/>
      <c r="NCS3206" s="14"/>
      <c r="NCT3206" s="14"/>
      <c r="NCU3206" s="14"/>
      <c r="NCV3206" s="14"/>
      <c r="NCW3206" s="14"/>
      <c r="NCX3206" s="14"/>
      <c r="NCY3206" s="14"/>
      <c r="NCZ3206" s="14"/>
      <c r="NDA3206" s="14"/>
      <c r="NDB3206" s="14"/>
      <c r="NDC3206" s="14"/>
      <c r="NDD3206" s="14"/>
      <c r="NDE3206" s="14"/>
      <c r="NDF3206" s="14"/>
      <c r="NDG3206" s="14"/>
      <c r="NDH3206" s="14"/>
      <c r="NDI3206" s="14"/>
      <c r="NDJ3206" s="14"/>
      <c r="NDK3206" s="14"/>
      <c r="NDL3206" s="14"/>
      <c r="NDM3206" s="14"/>
      <c r="NDN3206" s="14"/>
      <c r="NDO3206" s="14"/>
      <c r="NDP3206" s="14"/>
      <c r="NDQ3206" s="14"/>
      <c r="NDR3206" s="14"/>
      <c r="NDS3206" s="14"/>
      <c r="NDT3206" s="14"/>
      <c r="NDU3206" s="14"/>
      <c r="NDV3206" s="14"/>
      <c r="NDW3206" s="14"/>
      <c r="NDX3206" s="14"/>
      <c r="NDY3206" s="14"/>
      <c r="NDZ3206" s="14"/>
      <c r="NEA3206" s="14"/>
      <c r="NEB3206" s="14"/>
      <c r="NEC3206" s="14"/>
      <c r="NED3206" s="14"/>
      <c r="NEE3206" s="14"/>
      <c r="NEF3206" s="14"/>
      <c r="NEG3206" s="14"/>
      <c r="NEH3206" s="14"/>
      <c r="NEI3206" s="14"/>
      <c r="NEJ3206" s="14"/>
      <c r="NEK3206" s="14"/>
      <c r="NEL3206" s="14"/>
      <c r="NEM3206" s="14"/>
      <c r="NEN3206" s="14"/>
      <c r="NEO3206" s="14"/>
      <c r="NEP3206" s="14"/>
      <c r="NEQ3206" s="14"/>
      <c r="NER3206" s="14"/>
      <c r="NES3206" s="14"/>
      <c r="NET3206" s="14"/>
      <c r="NEU3206" s="14"/>
      <c r="NEV3206" s="14"/>
      <c r="NEW3206" s="14"/>
      <c r="NEX3206" s="14"/>
      <c r="NEY3206" s="14"/>
      <c r="NEZ3206" s="14"/>
      <c r="NFA3206" s="14"/>
      <c r="NFB3206" s="14"/>
      <c r="NFC3206" s="14"/>
      <c r="NFD3206" s="14"/>
      <c r="NFE3206" s="14"/>
      <c r="NFF3206" s="14"/>
      <c r="NFG3206" s="14"/>
      <c r="NFH3206" s="14"/>
      <c r="NFI3206" s="14"/>
      <c r="NFJ3206" s="14"/>
      <c r="NFK3206" s="14"/>
      <c r="NFL3206" s="14"/>
      <c r="NFM3206" s="14"/>
      <c r="NFN3206" s="14"/>
      <c r="NFO3206" s="14"/>
      <c r="NFP3206" s="14"/>
      <c r="NFQ3206" s="14"/>
      <c r="NFR3206" s="14"/>
      <c r="NFS3206" s="14"/>
      <c r="NFT3206" s="14"/>
      <c r="NFU3206" s="14"/>
      <c r="NFV3206" s="14"/>
      <c r="NFW3206" s="14"/>
      <c r="NFX3206" s="14"/>
      <c r="NFY3206" s="14"/>
      <c r="NFZ3206" s="14"/>
      <c r="NGA3206" s="14"/>
      <c r="NGB3206" s="14"/>
      <c r="NGC3206" s="14"/>
      <c r="NGD3206" s="14"/>
      <c r="NGE3206" s="14"/>
      <c r="NGF3206" s="14"/>
      <c r="NGG3206" s="14"/>
      <c r="NGH3206" s="14"/>
      <c r="NGI3206" s="14"/>
      <c r="NGJ3206" s="14"/>
      <c r="NGK3206" s="14"/>
      <c r="NGL3206" s="14"/>
      <c r="NGM3206" s="14"/>
      <c r="NGN3206" s="14"/>
      <c r="NGO3206" s="14"/>
      <c r="NGP3206" s="14"/>
      <c r="NGQ3206" s="14"/>
      <c r="NGR3206" s="14"/>
      <c r="NGS3206" s="14"/>
      <c r="NGT3206" s="14"/>
      <c r="NGU3206" s="14"/>
      <c r="NGV3206" s="14"/>
      <c r="NGW3206" s="14"/>
      <c r="NGX3206" s="14"/>
      <c r="NGY3206" s="14"/>
      <c r="NGZ3206" s="14"/>
      <c r="NHA3206" s="14"/>
      <c r="NHB3206" s="14"/>
      <c r="NHC3206" s="14"/>
      <c r="NHD3206" s="14"/>
      <c r="NHE3206" s="14"/>
      <c r="NHF3206" s="14"/>
      <c r="NHG3206" s="14"/>
      <c r="NHH3206" s="14"/>
      <c r="NHI3206" s="14"/>
      <c r="NHJ3206" s="14"/>
      <c r="NHK3206" s="14"/>
      <c r="NHL3206" s="14"/>
      <c r="NHM3206" s="14"/>
      <c r="NHN3206" s="14"/>
      <c r="NHO3206" s="14"/>
      <c r="NHP3206" s="14"/>
      <c r="NHQ3206" s="14"/>
      <c r="NHR3206" s="14"/>
      <c r="NHS3206" s="14"/>
      <c r="NHT3206" s="14"/>
      <c r="NHU3206" s="14"/>
      <c r="NHV3206" s="14"/>
      <c r="NHW3206" s="14"/>
      <c r="NHX3206" s="14"/>
      <c r="NHY3206" s="14"/>
      <c r="NHZ3206" s="14"/>
      <c r="NIA3206" s="14"/>
      <c r="NIB3206" s="14"/>
      <c r="NIC3206" s="14"/>
      <c r="NID3206" s="14"/>
      <c r="NIE3206" s="14"/>
      <c r="NIF3206" s="14"/>
      <c r="NIG3206" s="14"/>
      <c r="NIH3206" s="14"/>
      <c r="NII3206" s="14"/>
      <c r="NIJ3206" s="14"/>
      <c r="NIK3206" s="14"/>
      <c r="NIL3206" s="14"/>
      <c r="NIM3206" s="14"/>
      <c r="NIN3206" s="14"/>
      <c r="NIO3206" s="14"/>
      <c r="NIP3206" s="14"/>
      <c r="NIQ3206" s="14"/>
      <c r="NIR3206" s="14"/>
      <c r="NIS3206" s="14"/>
      <c r="NIT3206" s="14"/>
      <c r="NIU3206" s="14"/>
      <c r="NIV3206" s="14"/>
      <c r="NIW3206" s="14"/>
      <c r="NIX3206" s="14"/>
      <c r="NIY3206" s="14"/>
      <c r="NIZ3206" s="14"/>
      <c r="NJA3206" s="14"/>
      <c r="NJB3206" s="14"/>
      <c r="NJC3206" s="14"/>
      <c r="NJD3206" s="14"/>
      <c r="NJE3206" s="14"/>
      <c r="NJF3206" s="14"/>
      <c r="NJG3206" s="14"/>
      <c r="NJH3206" s="14"/>
      <c r="NJI3206" s="14"/>
      <c r="NJJ3206" s="14"/>
      <c r="NJK3206" s="14"/>
      <c r="NJL3206" s="14"/>
      <c r="NJM3206" s="14"/>
      <c r="NJN3206" s="14"/>
      <c r="NJO3206" s="14"/>
      <c r="NJP3206" s="14"/>
      <c r="NJQ3206" s="14"/>
      <c r="NJR3206" s="14"/>
      <c r="NJS3206" s="14"/>
      <c r="NJT3206" s="14"/>
      <c r="NJU3206" s="14"/>
      <c r="NJV3206" s="14"/>
      <c r="NJW3206" s="14"/>
      <c r="NJX3206" s="14"/>
      <c r="NJY3206" s="14"/>
      <c r="NJZ3206" s="14"/>
      <c r="NKA3206" s="14"/>
      <c r="NKB3206" s="14"/>
      <c r="NKC3206" s="14"/>
      <c r="NKD3206" s="14"/>
      <c r="NKE3206" s="14"/>
      <c r="NKF3206" s="14"/>
      <c r="NKG3206" s="14"/>
      <c r="NKH3206" s="14"/>
      <c r="NKI3206" s="14"/>
      <c r="NKJ3206" s="14"/>
      <c r="NKK3206" s="14"/>
      <c r="NKL3206" s="14"/>
      <c r="NKM3206" s="14"/>
      <c r="NKN3206" s="14"/>
      <c r="NKO3206" s="14"/>
      <c r="NKP3206" s="14"/>
      <c r="NKQ3206" s="14"/>
      <c r="NKR3206" s="14"/>
      <c r="NKS3206" s="14"/>
      <c r="NKT3206" s="14"/>
      <c r="NKU3206" s="14"/>
      <c r="NKV3206" s="14"/>
      <c r="NKW3206" s="14"/>
      <c r="NKX3206" s="14"/>
      <c r="NKY3206" s="14"/>
      <c r="NKZ3206" s="14"/>
      <c r="NLA3206" s="14"/>
      <c r="NLB3206" s="14"/>
      <c r="NLC3206" s="14"/>
      <c r="NLD3206" s="14"/>
      <c r="NLE3206" s="14"/>
      <c r="NLF3206" s="14"/>
      <c r="NLG3206" s="14"/>
      <c r="NLH3206" s="14"/>
      <c r="NLI3206" s="14"/>
      <c r="NLJ3206" s="14"/>
      <c r="NLK3206" s="14"/>
      <c r="NLL3206" s="14"/>
      <c r="NLM3206" s="14"/>
      <c r="NLN3206" s="14"/>
      <c r="NLO3206" s="14"/>
      <c r="NLP3206" s="14"/>
      <c r="NLQ3206" s="14"/>
      <c r="NLR3206" s="14"/>
      <c r="NLS3206" s="14"/>
      <c r="NLT3206" s="14"/>
      <c r="NLU3206" s="14"/>
      <c r="NLV3206" s="14"/>
      <c r="NLW3206" s="14"/>
      <c r="NLX3206" s="14"/>
      <c r="NLY3206" s="14"/>
      <c r="NLZ3206" s="14"/>
      <c r="NMA3206" s="14"/>
      <c r="NMB3206" s="14"/>
      <c r="NMC3206" s="14"/>
      <c r="NMD3206" s="14"/>
      <c r="NME3206" s="14"/>
      <c r="NMF3206" s="14"/>
      <c r="NMG3206" s="14"/>
      <c r="NMH3206" s="14"/>
      <c r="NMI3206" s="14"/>
      <c r="NMJ3206" s="14"/>
      <c r="NMK3206" s="14"/>
      <c r="NML3206" s="14"/>
      <c r="NMM3206" s="14"/>
      <c r="NMN3206" s="14"/>
      <c r="NMO3206" s="14"/>
      <c r="NMP3206" s="14"/>
      <c r="NMQ3206" s="14"/>
      <c r="NMR3206" s="14"/>
      <c r="NMS3206" s="14"/>
      <c r="NMT3206" s="14"/>
      <c r="NMU3206" s="14"/>
      <c r="NMV3206" s="14"/>
      <c r="NMW3206" s="14"/>
      <c r="NMX3206" s="14"/>
      <c r="NMY3206" s="14"/>
      <c r="NMZ3206" s="14"/>
      <c r="NNA3206" s="14"/>
      <c r="NNB3206" s="14"/>
      <c r="NNC3206" s="14"/>
      <c r="NND3206" s="14"/>
      <c r="NNE3206" s="14"/>
      <c r="NNF3206" s="14"/>
      <c r="NNG3206" s="14"/>
      <c r="NNH3206" s="14"/>
      <c r="NNI3206" s="14"/>
      <c r="NNJ3206" s="14"/>
      <c r="NNK3206" s="14"/>
      <c r="NNL3206" s="14"/>
      <c r="NNM3206" s="14"/>
      <c r="NNN3206" s="14"/>
      <c r="NNO3206" s="14"/>
      <c r="NNP3206" s="14"/>
      <c r="NNQ3206" s="14"/>
      <c r="NNR3206" s="14"/>
      <c r="NNS3206" s="14"/>
      <c r="NNT3206" s="14"/>
      <c r="NNU3206" s="14"/>
      <c r="NNV3206" s="14"/>
      <c r="NNW3206" s="14"/>
      <c r="NNX3206" s="14"/>
      <c r="NNY3206" s="14"/>
      <c r="NNZ3206" s="14"/>
      <c r="NOA3206" s="14"/>
      <c r="NOB3206" s="14"/>
      <c r="NOC3206" s="14"/>
      <c r="NOD3206" s="14"/>
      <c r="NOE3206" s="14"/>
      <c r="NOF3206" s="14"/>
      <c r="NOG3206" s="14"/>
      <c r="NOH3206" s="14"/>
      <c r="NOI3206" s="14"/>
      <c r="NOJ3206" s="14"/>
      <c r="NOK3206" s="14"/>
      <c r="NOL3206" s="14"/>
      <c r="NOM3206" s="14"/>
      <c r="NON3206" s="14"/>
      <c r="NOO3206" s="14"/>
      <c r="NOP3206" s="14"/>
      <c r="NOQ3206" s="14"/>
      <c r="NOR3206" s="14"/>
      <c r="NOS3206" s="14"/>
      <c r="NOT3206" s="14"/>
      <c r="NOU3206" s="14"/>
      <c r="NOV3206" s="14"/>
      <c r="NOW3206" s="14"/>
      <c r="NOX3206" s="14"/>
      <c r="NOY3206" s="14"/>
      <c r="NOZ3206" s="14"/>
      <c r="NPA3206" s="14"/>
      <c r="NPB3206" s="14"/>
      <c r="NPC3206" s="14"/>
      <c r="NPD3206" s="14"/>
      <c r="NPE3206" s="14"/>
      <c r="NPF3206" s="14"/>
      <c r="NPG3206" s="14"/>
      <c r="NPH3206" s="14"/>
      <c r="NPI3206" s="14"/>
      <c r="NPJ3206" s="14"/>
      <c r="NPK3206" s="14"/>
      <c r="NPL3206" s="14"/>
      <c r="NPM3206" s="14"/>
      <c r="NPN3206" s="14"/>
      <c r="NPO3206" s="14"/>
      <c r="NPP3206" s="14"/>
      <c r="NPQ3206" s="14"/>
      <c r="NPR3206" s="14"/>
      <c r="NPS3206" s="14"/>
      <c r="NPT3206" s="14"/>
      <c r="NPU3206" s="14"/>
      <c r="NPV3206" s="14"/>
      <c r="NPW3206" s="14"/>
      <c r="NPX3206" s="14"/>
      <c r="NPY3206" s="14"/>
      <c r="NPZ3206" s="14"/>
      <c r="NQA3206" s="14"/>
      <c r="NQB3206" s="14"/>
      <c r="NQC3206" s="14"/>
      <c r="NQD3206" s="14"/>
      <c r="NQE3206" s="14"/>
      <c r="NQF3206" s="14"/>
      <c r="NQG3206" s="14"/>
      <c r="NQH3206" s="14"/>
      <c r="NQI3206" s="14"/>
      <c r="NQJ3206" s="14"/>
      <c r="NQK3206" s="14"/>
      <c r="NQL3206" s="14"/>
      <c r="NQM3206" s="14"/>
      <c r="NQN3206" s="14"/>
      <c r="NQO3206" s="14"/>
      <c r="NQP3206" s="14"/>
      <c r="NQQ3206" s="14"/>
      <c r="NQR3206" s="14"/>
      <c r="NQS3206" s="14"/>
      <c r="NQT3206" s="14"/>
      <c r="NQU3206" s="14"/>
      <c r="NQV3206" s="14"/>
      <c r="NQW3206" s="14"/>
      <c r="NQX3206" s="14"/>
      <c r="NQY3206" s="14"/>
      <c r="NQZ3206" s="14"/>
      <c r="NRA3206" s="14"/>
      <c r="NRB3206" s="14"/>
      <c r="NRC3206" s="14"/>
      <c r="NRD3206" s="14"/>
      <c r="NRE3206" s="14"/>
      <c r="NRF3206" s="14"/>
      <c r="NRG3206" s="14"/>
      <c r="NRH3206" s="14"/>
      <c r="NRI3206" s="14"/>
      <c r="NRJ3206" s="14"/>
      <c r="NRK3206" s="14"/>
      <c r="NRL3206" s="14"/>
      <c r="NRM3206" s="14"/>
      <c r="NRN3206" s="14"/>
      <c r="NRO3206" s="14"/>
      <c r="NRP3206" s="14"/>
      <c r="NRQ3206" s="14"/>
      <c r="NRR3206" s="14"/>
      <c r="NRS3206" s="14"/>
      <c r="NRT3206" s="14"/>
      <c r="NRU3206" s="14"/>
      <c r="NRV3206" s="14"/>
      <c r="NRW3206" s="14"/>
      <c r="NRX3206" s="14"/>
      <c r="NRY3206" s="14"/>
      <c r="NRZ3206" s="14"/>
      <c r="NSA3206" s="14"/>
      <c r="NSB3206" s="14"/>
      <c r="NSC3206" s="14"/>
      <c r="NSD3206" s="14"/>
      <c r="NSE3206" s="14"/>
      <c r="NSF3206" s="14"/>
      <c r="NSG3206" s="14"/>
      <c r="NSH3206" s="14"/>
      <c r="NSI3206" s="14"/>
      <c r="NSJ3206" s="14"/>
      <c r="NSK3206" s="14"/>
      <c r="NSL3206" s="14"/>
      <c r="NSM3206" s="14"/>
      <c r="NSN3206" s="14"/>
      <c r="NSO3206" s="14"/>
      <c r="NSP3206" s="14"/>
      <c r="NSQ3206" s="14"/>
      <c r="NSR3206" s="14"/>
      <c r="NSS3206" s="14"/>
      <c r="NST3206" s="14"/>
      <c r="NSU3206" s="14"/>
      <c r="NSV3206" s="14"/>
      <c r="NSW3206" s="14"/>
      <c r="NSX3206" s="14"/>
      <c r="NSY3206" s="14"/>
      <c r="NSZ3206" s="14"/>
      <c r="NTA3206" s="14"/>
      <c r="NTB3206" s="14"/>
      <c r="NTC3206" s="14"/>
      <c r="NTD3206" s="14"/>
      <c r="NTE3206" s="14"/>
      <c r="NTF3206" s="14"/>
      <c r="NTG3206" s="14"/>
      <c r="NTH3206" s="14"/>
      <c r="NTI3206" s="14"/>
      <c r="NTJ3206" s="14"/>
      <c r="NTK3206" s="14"/>
      <c r="NTL3206" s="14"/>
      <c r="NTM3206" s="14"/>
      <c r="NTN3206" s="14"/>
      <c r="NTO3206" s="14"/>
      <c r="NTP3206" s="14"/>
      <c r="NTQ3206" s="14"/>
      <c r="NTR3206" s="14"/>
      <c r="NTS3206" s="14"/>
      <c r="NTT3206" s="14"/>
      <c r="NTU3206" s="14"/>
      <c r="NTV3206" s="14"/>
      <c r="NTW3206" s="14"/>
      <c r="NTX3206" s="14"/>
      <c r="NTY3206" s="14"/>
      <c r="NTZ3206" s="14"/>
      <c r="NUA3206" s="14"/>
      <c r="NUB3206" s="14"/>
      <c r="NUC3206" s="14"/>
      <c r="NUD3206" s="14"/>
      <c r="NUE3206" s="14"/>
      <c r="NUF3206" s="14"/>
      <c r="NUG3206" s="14"/>
      <c r="NUH3206" s="14"/>
      <c r="NUI3206" s="14"/>
      <c r="NUJ3206" s="14"/>
      <c r="NUK3206" s="14"/>
      <c r="NUL3206" s="14"/>
      <c r="NUM3206" s="14"/>
      <c r="NUN3206" s="14"/>
      <c r="NUO3206" s="14"/>
      <c r="NUP3206" s="14"/>
      <c r="NUQ3206" s="14"/>
      <c r="NUR3206" s="14"/>
      <c r="NUS3206" s="14"/>
      <c r="NUT3206" s="14"/>
      <c r="NUU3206" s="14"/>
      <c r="NUV3206" s="14"/>
      <c r="NUW3206" s="14"/>
      <c r="NUX3206" s="14"/>
      <c r="NUY3206" s="14"/>
      <c r="NUZ3206" s="14"/>
      <c r="NVA3206" s="14"/>
      <c r="NVB3206" s="14"/>
      <c r="NVC3206" s="14"/>
      <c r="NVD3206" s="14"/>
      <c r="NVE3206" s="14"/>
      <c r="NVF3206" s="14"/>
      <c r="NVG3206" s="14"/>
      <c r="NVH3206" s="14"/>
      <c r="NVI3206" s="14"/>
      <c r="NVJ3206" s="14"/>
      <c r="NVK3206" s="14"/>
      <c r="NVL3206" s="14"/>
      <c r="NVM3206" s="14"/>
      <c r="NVN3206" s="14"/>
      <c r="NVO3206" s="14"/>
      <c r="NVP3206" s="14"/>
      <c r="NVQ3206" s="14"/>
      <c r="NVR3206" s="14"/>
      <c r="NVS3206" s="14"/>
      <c r="NVT3206" s="14"/>
      <c r="NVU3206" s="14"/>
      <c r="NVV3206" s="14"/>
      <c r="NVW3206" s="14"/>
      <c r="NVX3206" s="14"/>
      <c r="NVY3206" s="14"/>
      <c r="NVZ3206" s="14"/>
      <c r="NWA3206" s="14"/>
      <c r="NWB3206" s="14"/>
      <c r="NWC3206" s="14"/>
      <c r="NWD3206" s="14"/>
      <c r="NWE3206" s="14"/>
      <c r="NWF3206" s="14"/>
      <c r="NWG3206" s="14"/>
      <c r="NWH3206" s="14"/>
      <c r="NWI3206" s="14"/>
      <c r="NWJ3206" s="14"/>
      <c r="NWK3206" s="14"/>
      <c r="NWL3206" s="14"/>
      <c r="NWM3206" s="14"/>
      <c r="NWN3206" s="14"/>
      <c r="NWO3206" s="14"/>
      <c r="NWP3206" s="14"/>
      <c r="NWQ3206" s="14"/>
      <c r="NWR3206" s="14"/>
      <c r="NWS3206" s="14"/>
      <c r="NWT3206" s="14"/>
      <c r="NWU3206" s="14"/>
      <c r="NWV3206" s="14"/>
      <c r="NWW3206" s="14"/>
      <c r="NWX3206" s="14"/>
      <c r="NWY3206" s="14"/>
      <c r="NWZ3206" s="14"/>
      <c r="NXA3206" s="14"/>
      <c r="NXB3206" s="14"/>
      <c r="NXC3206" s="14"/>
      <c r="NXD3206" s="14"/>
      <c r="NXE3206" s="14"/>
      <c r="NXF3206" s="14"/>
      <c r="NXG3206" s="14"/>
      <c r="NXH3206" s="14"/>
      <c r="NXI3206" s="14"/>
      <c r="NXJ3206" s="14"/>
      <c r="NXK3206" s="14"/>
      <c r="NXL3206" s="14"/>
      <c r="NXM3206" s="14"/>
      <c r="NXN3206" s="14"/>
      <c r="NXO3206" s="14"/>
      <c r="NXP3206" s="14"/>
      <c r="NXQ3206" s="14"/>
      <c r="NXR3206" s="14"/>
      <c r="NXS3206" s="14"/>
      <c r="NXT3206" s="14"/>
      <c r="NXU3206" s="14"/>
      <c r="NXV3206" s="14"/>
      <c r="NXW3206" s="14"/>
      <c r="NXX3206" s="14"/>
      <c r="NXY3206" s="14"/>
      <c r="NXZ3206" s="14"/>
      <c r="NYA3206" s="14"/>
      <c r="NYB3206" s="14"/>
      <c r="NYC3206" s="14"/>
      <c r="NYD3206" s="14"/>
      <c r="NYE3206" s="14"/>
      <c r="NYF3206" s="14"/>
      <c r="NYG3206" s="14"/>
      <c r="NYH3206" s="14"/>
      <c r="NYI3206" s="14"/>
      <c r="NYJ3206" s="14"/>
      <c r="NYK3206" s="14"/>
      <c r="NYL3206" s="14"/>
      <c r="NYM3206" s="14"/>
      <c r="NYN3206" s="14"/>
      <c r="NYO3206" s="14"/>
      <c r="NYP3206" s="14"/>
      <c r="NYQ3206" s="14"/>
      <c r="NYR3206" s="14"/>
      <c r="NYS3206" s="14"/>
      <c r="NYT3206" s="14"/>
      <c r="NYU3206" s="14"/>
      <c r="NYV3206" s="14"/>
      <c r="NYW3206" s="14"/>
      <c r="NYX3206" s="14"/>
      <c r="NYY3206" s="14"/>
      <c r="NYZ3206" s="14"/>
      <c r="NZA3206" s="14"/>
      <c r="NZB3206" s="14"/>
      <c r="NZC3206" s="14"/>
      <c r="NZD3206" s="14"/>
      <c r="NZE3206" s="14"/>
      <c r="NZF3206" s="14"/>
      <c r="NZG3206" s="14"/>
      <c r="NZH3206" s="14"/>
      <c r="NZI3206" s="14"/>
      <c r="NZJ3206" s="14"/>
      <c r="NZK3206" s="14"/>
      <c r="NZL3206" s="14"/>
      <c r="NZM3206" s="14"/>
      <c r="NZN3206" s="14"/>
      <c r="NZO3206" s="14"/>
      <c r="NZP3206" s="14"/>
      <c r="NZQ3206" s="14"/>
      <c r="NZR3206" s="14"/>
      <c r="NZS3206" s="14"/>
      <c r="NZT3206" s="14"/>
      <c r="NZU3206" s="14"/>
      <c r="NZV3206" s="14"/>
      <c r="NZW3206" s="14"/>
      <c r="NZX3206" s="14"/>
      <c r="NZY3206" s="14"/>
      <c r="NZZ3206" s="14"/>
      <c r="OAA3206" s="14"/>
      <c r="OAB3206" s="14"/>
      <c r="OAC3206" s="14"/>
      <c r="OAD3206" s="14"/>
      <c r="OAE3206" s="14"/>
      <c r="OAF3206" s="14"/>
      <c r="OAG3206" s="14"/>
      <c r="OAH3206" s="14"/>
      <c r="OAI3206" s="14"/>
      <c r="OAJ3206" s="14"/>
      <c r="OAK3206" s="14"/>
      <c r="OAL3206" s="14"/>
      <c r="OAM3206" s="14"/>
      <c r="OAN3206" s="14"/>
      <c r="OAO3206" s="14"/>
      <c r="OAP3206" s="14"/>
      <c r="OAQ3206" s="14"/>
      <c r="OAR3206" s="14"/>
      <c r="OAS3206" s="14"/>
      <c r="OAT3206" s="14"/>
      <c r="OAU3206" s="14"/>
      <c r="OAV3206" s="14"/>
      <c r="OAW3206" s="14"/>
      <c r="OAX3206" s="14"/>
      <c r="OAY3206" s="14"/>
      <c r="OAZ3206" s="14"/>
      <c r="OBA3206" s="14"/>
      <c r="OBB3206" s="14"/>
      <c r="OBC3206" s="14"/>
      <c r="OBD3206" s="14"/>
      <c r="OBE3206" s="14"/>
      <c r="OBF3206" s="14"/>
      <c r="OBG3206" s="14"/>
      <c r="OBH3206" s="14"/>
      <c r="OBI3206" s="14"/>
      <c r="OBJ3206" s="14"/>
      <c r="OBK3206" s="14"/>
      <c r="OBL3206" s="14"/>
      <c r="OBM3206" s="14"/>
      <c r="OBN3206" s="14"/>
      <c r="OBO3206" s="14"/>
      <c r="OBP3206" s="14"/>
      <c r="OBQ3206" s="14"/>
      <c r="OBR3206" s="14"/>
      <c r="OBS3206" s="14"/>
      <c r="OBT3206" s="14"/>
      <c r="OBU3206" s="14"/>
      <c r="OBV3206" s="14"/>
      <c r="OBW3206" s="14"/>
      <c r="OBX3206" s="14"/>
      <c r="OBY3206" s="14"/>
      <c r="OBZ3206" s="14"/>
      <c r="OCA3206" s="14"/>
      <c r="OCB3206" s="14"/>
      <c r="OCC3206" s="14"/>
      <c r="OCD3206" s="14"/>
      <c r="OCE3206" s="14"/>
      <c r="OCF3206" s="14"/>
      <c r="OCG3206" s="14"/>
      <c r="OCH3206" s="14"/>
      <c r="OCI3206" s="14"/>
      <c r="OCJ3206" s="14"/>
      <c r="OCK3206" s="14"/>
      <c r="OCL3206" s="14"/>
      <c r="OCM3206" s="14"/>
      <c r="OCN3206" s="14"/>
      <c r="OCO3206" s="14"/>
      <c r="OCP3206" s="14"/>
      <c r="OCQ3206" s="14"/>
      <c r="OCR3206" s="14"/>
      <c r="OCS3206" s="14"/>
      <c r="OCT3206" s="14"/>
      <c r="OCU3206" s="14"/>
      <c r="OCV3206" s="14"/>
      <c r="OCW3206" s="14"/>
      <c r="OCX3206" s="14"/>
      <c r="OCY3206" s="14"/>
      <c r="OCZ3206" s="14"/>
      <c r="ODA3206" s="14"/>
      <c r="ODB3206" s="14"/>
      <c r="ODC3206" s="14"/>
      <c r="ODD3206" s="14"/>
      <c r="ODE3206" s="14"/>
      <c r="ODF3206" s="14"/>
      <c r="ODG3206" s="14"/>
      <c r="ODH3206" s="14"/>
      <c r="ODI3206" s="14"/>
      <c r="ODJ3206" s="14"/>
      <c r="ODK3206" s="14"/>
      <c r="ODL3206" s="14"/>
      <c r="ODM3206" s="14"/>
      <c r="ODN3206" s="14"/>
      <c r="ODO3206" s="14"/>
      <c r="ODP3206" s="14"/>
      <c r="ODQ3206" s="14"/>
      <c r="ODR3206" s="14"/>
      <c r="ODS3206" s="14"/>
      <c r="ODT3206" s="14"/>
      <c r="ODU3206" s="14"/>
      <c r="ODV3206" s="14"/>
      <c r="ODW3206" s="14"/>
      <c r="ODX3206" s="14"/>
      <c r="ODY3206" s="14"/>
      <c r="ODZ3206" s="14"/>
      <c r="OEA3206" s="14"/>
      <c r="OEB3206" s="14"/>
      <c r="OEC3206" s="14"/>
      <c r="OED3206" s="14"/>
      <c r="OEE3206" s="14"/>
      <c r="OEF3206" s="14"/>
      <c r="OEG3206" s="14"/>
      <c r="OEH3206" s="14"/>
      <c r="OEI3206" s="14"/>
      <c r="OEJ3206" s="14"/>
      <c r="OEK3206" s="14"/>
      <c r="OEL3206" s="14"/>
      <c r="OEM3206" s="14"/>
      <c r="OEN3206" s="14"/>
      <c r="OEO3206" s="14"/>
      <c r="OEP3206" s="14"/>
      <c r="OEQ3206" s="14"/>
      <c r="OER3206" s="14"/>
      <c r="OES3206" s="14"/>
      <c r="OET3206" s="14"/>
      <c r="OEU3206" s="14"/>
      <c r="OEV3206" s="14"/>
      <c r="OEW3206" s="14"/>
      <c r="OEX3206" s="14"/>
      <c r="OEY3206" s="14"/>
      <c r="OEZ3206" s="14"/>
      <c r="OFA3206" s="14"/>
      <c r="OFB3206" s="14"/>
      <c r="OFC3206" s="14"/>
      <c r="OFD3206" s="14"/>
      <c r="OFE3206" s="14"/>
      <c r="OFF3206" s="14"/>
      <c r="OFG3206" s="14"/>
      <c r="OFH3206" s="14"/>
      <c r="OFI3206" s="14"/>
      <c r="OFJ3206" s="14"/>
      <c r="OFK3206" s="14"/>
      <c r="OFL3206" s="14"/>
      <c r="OFM3206" s="14"/>
      <c r="OFN3206" s="14"/>
      <c r="OFO3206" s="14"/>
      <c r="OFP3206" s="14"/>
      <c r="OFQ3206" s="14"/>
      <c r="OFR3206" s="14"/>
      <c r="OFS3206" s="14"/>
      <c r="OFT3206" s="14"/>
      <c r="OFU3206" s="14"/>
      <c r="OFV3206" s="14"/>
      <c r="OFW3206" s="14"/>
      <c r="OFX3206" s="14"/>
      <c r="OFY3206" s="14"/>
      <c r="OFZ3206" s="14"/>
      <c r="OGA3206" s="14"/>
      <c r="OGB3206" s="14"/>
      <c r="OGC3206" s="14"/>
      <c r="OGD3206" s="14"/>
      <c r="OGE3206" s="14"/>
      <c r="OGF3206" s="14"/>
      <c r="OGG3206" s="14"/>
      <c r="OGH3206" s="14"/>
      <c r="OGI3206" s="14"/>
      <c r="OGJ3206" s="14"/>
      <c r="OGK3206" s="14"/>
      <c r="OGL3206" s="14"/>
      <c r="OGM3206" s="14"/>
      <c r="OGN3206" s="14"/>
      <c r="OGO3206" s="14"/>
      <c r="OGP3206" s="14"/>
      <c r="OGQ3206" s="14"/>
      <c r="OGR3206" s="14"/>
      <c r="OGS3206" s="14"/>
      <c r="OGT3206" s="14"/>
      <c r="OGU3206" s="14"/>
      <c r="OGV3206" s="14"/>
      <c r="OGW3206" s="14"/>
      <c r="OGX3206" s="14"/>
      <c r="OGY3206" s="14"/>
      <c r="OGZ3206" s="14"/>
      <c r="OHA3206" s="14"/>
      <c r="OHB3206" s="14"/>
      <c r="OHC3206" s="14"/>
      <c r="OHD3206" s="14"/>
      <c r="OHE3206" s="14"/>
      <c r="OHF3206" s="14"/>
      <c r="OHG3206" s="14"/>
      <c r="OHH3206" s="14"/>
      <c r="OHI3206" s="14"/>
      <c r="OHJ3206" s="14"/>
      <c r="OHK3206" s="14"/>
      <c r="OHL3206" s="14"/>
      <c r="OHM3206" s="14"/>
      <c r="OHN3206" s="14"/>
      <c r="OHO3206" s="14"/>
      <c r="OHP3206" s="14"/>
      <c r="OHQ3206" s="14"/>
      <c r="OHR3206" s="14"/>
      <c r="OHS3206" s="14"/>
      <c r="OHT3206" s="14"/>
      <c r="OHU3206" s="14"/>
      <c r="OHV3206" s="14"/>
      <c r="OHW3206" s="14"/>
      <c r="OHX3206" s="14"/>
      <c r="OHY3206" s="14"/>
      <c r="OHZ3206" s="14"/>
      <c r="OIA3206" s="14"/>
      <c r="OIB3206" s="14"/>
      <c r="OIC3206" s="14"/>
      <c r="OID3206" s="14"/>
      <c r="OIE3206" s="14"/>
      <c r="OIF3206" s="14"/>
      <c r="OIG3206" s="14"/>
      <c r="OIH3206" s="14"/>
      <c r="OII3206" s="14"/>
      <c r="OIJ3206" s="14"/>
      <c r="OIK3206" s="14"/>
      <c r="OIL3206" s="14"/>
      <c r="OIM3206" s="14"/>
      <c r="OIN3206" s="14"/>
      <c r="OIO3206" s="14"/>
      <c r="OIP3206" s="14"/>
      <c r="OIQ3206" s="14"/>
      <c r="OIR3206" s="14"/>
      <c r="OIS3206" s="14"/>
      <c r="OIT3206" s="14"/>
      <c r="OIU3206" s="14"/>
      <c r="OIV3206" s="14"/>
      <c r="OIW3206" s="14"/>
      <c r="OIX3206" s="14"/>
      <c r="OIY3206" s="14"/>
      <c r="OIZ3206" s="14"/>
      <c r="OJA3206" s="14"/>
      <c r="OJB3206" s="14"/>
      <c r="OJC3206" s="14"/>
      <c r="OJD3206" s="14"/>
      <c r="OJE3206" s="14"/>
      <c r="OJF3206" s="14"/>
      <c r="OJG3206" s="14"/>
      <c r="OJH3206" s="14"/>
      <c r="OJI3206" s="14"/>
      <c r="OJJ3206" s="14"/>
      <c r="OJK3206" s="14"/>
      <c r="OJL3206" s="14"/>
      <c r="OJM3206" s="14"/>
      <c r="OJN3206" s="14"/>
      <c r="OJO3206" s="14"/>
      <c r="OJP3206" s="14"/>
      <c r="OJQ3206" s="14"/>
      <c r="OJR3206" s="14"/>
      <c r="OJS3206" s="14"/>
      <c r="OJT3206" s="14"/>
      <c r="OJU3206" s="14"/>
      <c r="OJV3206" s="14"/>
      <c r="OJW3206" s="14"/>
      <c r="OJX3206" s="14"/>
      <c r="OJY3206" s="14"/>
      <c r="OJZ3206" s="14"/>
      <c r="OKA3206" s="14"/>
      <c r="OKB3206" s="14"/>
      <c r="OKC3206" s="14"/>
      <c r="OKD3206" s="14"/>
      <c r="OKE3206" s="14"/>
      <c r="OKF3206" s="14"/>
      <c r="OKG3206" s="14"/>
      <c r="OKH3206" s="14"/>
      <c r="OKI3206" s="14"/>
      <c r="OKJ3206" s="14"/>
      <c r="OKK3206" s="14"/>
      <c r="OKL3206" s="14"/>
      <c r="OKM3206" s="14"/>
      <c r="OKN3206" s="14"/>
      <c r="OKO3206" s="14"/>
      <c r="OKP3206" s="14"/>
      <c r="OKQ3206" s="14"/>
      <c r="OKR3206" s="14"/>
      <c r="OKS3206" s="14"/>
      <c r="OKT3206" s="14"/>
      <c r="OKU3206" s="14"/>
      <c r="OKV3206" s="14"/>
      <c r="OKW3206" s="14"/>
      <c r="OKX3206" s="14"/>
      <c r="OKY3206" s="14"/>
      <c r="OKZ3206" s="14"/>
      <c r="OLA3206" s="14"/>
      <c r="OLB3206" s="14"/>
      <c r="OLC3206" s="14"/>
      <c r="OLD3206" s="14"/>
      <c r="OLE3206" s="14"/>
      <c r="OLF3206" s="14"/>
      <c r="OLG3206" s="14"/>
      <c r="OLH3206" s="14"/>
      <c r="OLI3206" s="14"/>
      <c r="OLJ3206" s="14"/>
      <c r="OLK3206" s="14"/>
      <c r="OLL3206" s="14"/>
      <c r="OLM3206" s="14"/>
      <c r="OLN3206" s="14"/>
      <c r="OLO3206" s="14"/>
      <c r="OLP3206" s="14"/>
      <c r="OLQ3206" s="14"/>
      <c r="OLR3206" s="14"/>
      <c r="OLS3206" s="14"/>
      <c r="OLT3206" s="14"/>
      <c r="OLU3206" s="14"/>
      <c r="OLV3206" s="14"/>
      <c r="OLW3206" s="14"/>
      <c r="OLX3206" s="14"/>
      <c r="OLY3206" s="14"/>
      <c r="OLZ3206" s="14"/>
      <c r="OMA3206" s="14"/>
      <c r="OMB3206" s="14"/>
      <c r="OMC3206" s="14"/>
      <c r="OMD3206" s="14"/>
      <c r="OME3206" s="14"/>
      <c r="OMF3206" s="14"/>
      <c r="OMG3206" s="14"/>
      <c r="OMH3206" s="14"/>
      <c r="OMI3206" s="14"/>
      <c r="OMJ3206" s="14"/>
      <c r="OMK3206" s="14"/>
      <c r="OML3206" s="14"/>
      <c r="OMM3206" s="14"/>
      <c r="OMN3206" s="14"/>
      <c r="OMO3206" s="14"/>
      <c r="OMP3206" s="14"/>
      <c r="OMQ3206" s="14"/>
      <c r="OMR3206" s="14"/>
      <c r="OMS3206" s="14"/>
      <c r="OMT3206" s="14"/>
      <c r="OMU3206" s="14"/>
      <c r="OMV3206" s="14"/>
      <c r="OMW3206" s="14"/>
      <c r="OMX3206" s="14"/>
      <c r="OMY3206" s="14"/>
      <c r="OMZ3206" s="14"/>
      <c r="ONA3206" s="14"/>
      <c r="ONB3206" s="14"/>
      <c r="ONC3206" s="14"/>
      <c r="OND3206" s="14"/>
      <c r="ONE3206" s="14"/>
      <c r="ONF3206" s="14"/>
      <c r="ONG3206" s="14"/>
      <c r="ONH3206" s="14"/>
      <c r="ONI3206" s="14"/>
      <c r="ONJ3206" s="14"/>
      <c r="ONK3206" s="14"/>
      <c r="ONL3206" s="14"/>
      <c r="ONM3206" s="14"/>
      <c r="ONN3206" s="14"/>
      <c r="ONO3206" s="14"/>
      <c r="ONP3206" s="14"/>
      <c r="ONQ3206" s="14"/>
      <c r="ONR3206" s="14"/>
      <c r="ONS3206" s="14"/>
      <c r="ONT3206" s="14"/>
      <c r="ONU3206" s="14"/>
      <c r="ONV3206" s="14"/>
      <c r="ONW3206" s="14"/>
      <c r="ONX3206" s="14"/>
      <c r="ONY3206" s="14"/>
      <c r="ONZ3206" s="14"/>
      <c r="OOA3206" s="14"/>
      <c r="OOB3206" s="14"/>
      <c r="OOC3206" s="14"/>
      <c r="OOD3206" s="14"/>
      <c r="OOE3206" s="14"/>
      <c r="OOF3206" s="14"/>
      <c r="OOG3206" s="14"/>
      <c r="OOH3206" s="14"/>
      <c r="OOI3206" s="14"/>
      <c r="OOJ3206" s="14"/>
      <c r="OOK3206" s="14"/>
      <c r="OOL3206" s="14"/>
      <c r="OOM3206" s="14"/>
      <c r="OON3206" s="14"/>
      <c r="OOO3206" s="14"/>
      <c r="OOP3206" s="14"/>
      <c r="OOQ3206" s="14"/>
      <c r="OOR3206" s="14"/>
      <c r="OOS3206" s="14"/>
      <c r="OOT3206" s="14"/>
      <c r="OOU3206" s="14"/>
      <c r="OOV3206" s="14"/>
      <c r="OOW3206" s="14"/>
      <c r="OOX3206" s="14"/>
      <c r="OOY3206" s="14"/>
      <c r="OOZ3206" s="14"/>
      <c r="OPA3206" s="14"/>
      <c r="OPB3206" s="14"/>
      <c r="OPC3206" s="14"/>
      <c r="OPD3206" s="14"/>
      <c r="OPE3206" s="14"/>
      <c r="OPF3206" s="14"/>
      <c r="OPG3206" s="14"/>
      <c r="OPH3206" s="14"/>
      <c r="OPI3206" s="14"/>
      <c r="OPJ3206" s="14"/>
      <c r="OPK3206" s="14"/>
      <c r="OPL3206" s="14"/>
      <c r="OPM3206" s="14"/>
      <c r="OPN3206" s="14"/>
      <c r="OPO3206" s="14"/>
      <c r="OPP3206" s="14"/>
      <c r="OPQ3206" s="14"/>
      <c r="OPR3206" s="14"/>
      <c r="OPS3206" s="14"/>
      <c r="OPT3206" s="14"/>
      <c r="OPU3206" s="14"/>
      <c r="OPV3206" s="14"/>
      <c r="OPW3206" s="14"/>
      <c r="OPX3206" s="14"/>
      <c r="OPY3206" s="14"/>
      <c r="OPZ3206" s="14"/>
      <c r="OQA3206" s="14"/>
      <c r="OQB3206" s="14"/>
      <c r="OQC3206" s="14"/>
      <c r="OQD3206" s="14"/>
      <c r="OQE3206" s="14"/>
      <c r="OQF3206" s="14"/>
      <c r="OQG3206" s="14"/>
      <c r="OQH3206" s="14"/>
      <c r="OQI3206" s="14"/>
      <c r="OQJ3206" s="14"/>
      <c r="OQK3206" s="14"/>
      <c r="OQL3206" s="14"/>
      <c r="OQM3206" s="14"/>
      <c r="OQN3206" s="14"/>
      <c r="OQO3206" s="14"/>
      <c r="OQP3206" s="14"/>
      <c r="OQQ3206" s="14"/>
      <c r="OQR3206" s="14"/>
      <c r="OQS3206" s="14"/>
      <c r="OQT3206" s="14"/>
      <c r="OQU3206" s="14"/>
      <c r="OQV3206" s="14"/>
      <c r="OQW3206" s="14"/>
      <c r="OQX3206" s="14"/>
      <c r="OQY3206" s="14"/>
      <c r="OQZ3206" s="14"/>
      <c r="ORA3206" s="14"/>
      <c r="ORB3206" s="14"/>
      <c r="ORC3206" s="14"/>
      <c r="ORD3206" s="14"/>
      <c r="ORE3206" s="14"/>
      <c r="ORF3206" s="14"/>
      <c r="ORG3206" s="14"/>
      <c r="ORH3206" s="14"/>
      <c r="ORI3206" s="14"/>
      <c r="ORJ3206" s="14"/>
      <c r="ORK3206" s="14"/>
      <c r="ORL3206" s="14"/>
      <c r="ORM3206" s="14"/>
      <c r="ORN3206" s="14"/>
      <c r="ORO3206" s="14"/>
      <c r="ORP3206" s="14"/>
      <c r="ORQ3206" s="14"/>
      <c r="ORR3206" s="14"/>
      <c r="ORS3206" s="14"/>
      <c r="ORT3206" s="14"/>
      <c r="ORU3206" s="14"/>
      <c r="ORV3206" s="14"/>
      <c r="ORW3206" s="14"/>
      <c r="ORX3206" s="14"/>
      <c r="ORY3206" s="14"/>
      <c r="ORZ3206" s="14"/>
      <c r="OSA3206" s="14"/>
      <c r="OSB3206" s="14"/>
      <c r="OSC3206" s="14"/>
      <c r="OSD3206" s="14"/>
      <c r="OSE3206" s="14"/>
      <c r="OSF3206" s="14"/>
      <c r="OSG3206" s="14"/>
      <c r="OSH3206" s="14"/>
      <c r="OSI3206" s="14"/>
      <c r="OSJ3206" s="14"/>
      <c r="OSK3206" s="14"/>
      <c r="OSL3206" s="14"/>
      <c r="OSM3206" s="14"/>
      <c r="OSN3206" s="14"/>
      <c r="OSO3206" s="14"/>
      <c r="OSP3206" s="14"/>
      <c r="OSQ3206" s="14"/>
      <c r="OSR3206" s="14"/>
      <c r="OSS3206" s="14"/>
      <c r="OST3206" s="14"/>
      <c r="OSU3206" s="14"/>
      <c r="OSV3206" s="14"/>
      <c r="OSW3206" s="14"/>
      <c r="OSX3206" s="14"/>
      <c r="OSY3206" s="14"/>
      <c r="OSZ3206" s="14"/>
      <c r="OTA3206" s="14"/>
      <c r="OTB3206" s="14"/>
      <c r="OTC3206" s="14"/>
      <c r="OTD3206" s="14"/>
      <c r="OTE3206" s="14"/>
      <c r="OTF3206" s="14"/>
      <c r="OTG3206" s="14"/>
      <c r="OTH3206" s="14"/>
      <c r="OTI3206" s="14"/>
      <c r="OTJ3206" s="14"/>
      <c r="OTK3206" s="14"/>
      <c r="OTL3206" s="14"/>
      <c r="OTM3206" s="14"/>
      <c r="OTN3206" s="14"/>
      <c r="OTO3206" s="14"/>
      <c r="OTP3206" s="14"/>
      <c r="OTQ3206" s="14"/>
      <c r="OTR3206" s="14"/>
      <c r="OTS3206" s="14"/>
      <c r="OTT3206" s="14"/>
      <c r="OTU3206" s="14"/>
      <c r="OTV3206" s="14"/>
      <c r="OTW3206" s="14"/>
      <c r="OTX3206" s="14"/>
      <c r="OTY3206" s="14"/>
      <c r="OTZ3206" s="14"/>
      <c r="OUA3206" s="14"/>
      <c r="OUB3206" s="14"/>
      <c r="OUC3206" s="14"/>
      <c r="OUD3206" s="14"/>
      <c r="OUE3206" s="14"/>
      <c r="OUF3206" s="14"/>
      <c r="OUG3206" s="14"/>
      <c r="OUH3206" s="14"/>
      <c r="OUI3206" s="14"/>
      <c r="OUJ3206" s="14"/>
      <c r="OUK3206" s="14"/>
      <c r="OUL3206" s="14"/>
      <c r="OUM3206" s="14"/>
      <c r="OUN3206" s="14"/>
      <c r="OUO3206" s="14"/>
      <c r="OUP3206" s="14"/>
      <c r="OUQ3206" s="14"/>
      <c r="OUR3206" s="14"/>
      <c r="OUS3206" s="14"/>
      <c r="OUT3206" s="14"/>
      <c r="OUU3206" s="14"/>
      <c r="OUV3206" s="14"/>
      <c r="OUW3206" s="14"/>
      <c r="OUX3206" s="14"/>
      <c r="OUY3206" s="14"/>
      <c r="OUZ3206" s="14"/>
      <c r="OVA3206" s="14"/>
      <c r="OVB3206" s="14"/>
      <c r="OVC3206" s="14"/>
      <c r="OVD3206" s="14"/>
      <c r="OVE3206" s="14"/>
      <c r="OVF3206" s="14"/>
      <c r="OVG3206" s="14"/>
      <c r="OVH3206" s="14"/>
      <c r="OVI3206" s="14"/>
      <c r="OVJ3206" s="14"/>
      <c r="OVK3206" s="14"/>
      <c r="OVL3206" s="14"/>
      <c r="OVM3206" s="14"/>
      <c r="OVN3206" s="14"/>
      <c r="OVO3206" s="14"/>
      <c r="OVP3206" s="14"/>
      <c r="OVQ3206" s="14"/>
      <c r="OVR3206" s="14"/>
      <c r="OVS3206" s="14"/>
      <c r="OVT3206" s="14"/>
      <c r="OVU3206" s="14"/>
      <c r="OVV3206" s="14"/>
      <c r="OVW3206" s="14"/>
      <c r="OVX3206" s="14"/>
      <c r="OVY3206" s="14"/>
      <c r="OVZ3206" s="14"/>
      <c r="OWA3206" s="14"/>
      <c r="OWB3206" s="14"/>
      <c r="OWC3206" s="14"/>
      <c r="OWD3206" s="14"/>
      <c r="OWE3206" s="14"/>
      <c r="OWF3206" s="14"/>
      <c r="OWG3206" s="14"/>
      <c r="OWH3206" s="14"/>
      <c r="OWI3206" s="14"/>
      <c r="OWJ3206" s="14"/>
      <c r="OWK3206" s="14"/>
      <c r="OWL3206" s="14"/>
      <c r="OWM3206" s="14"/>
      <c r="OWN3206" s="14"/>
      <c r="OWO3206" s="14"/>
      <c r="OWP3206" s="14"/>
      <c r="OWQ3206" s="14"/>
      <c r="OWR3206" s="14"/>
      <c r="OWS3206" s="14"/>
      <c r="OWT3206" s="14"/>
      <c r="OWU3206" s="14"/>
      <c r="OWV3206" s="14"/>
      <c r="OWW3206" s="14"/>
      <c r="OWX3206" s="14"/>
      <c r="OWY3206" s="14"/>
      <c r="OWZ3206" s="14"/>
      <c r="OXA3206" s="14"/>
      <c r="OXB3206" s="14"/>
      <c r="OXC3206" s="14"/>
      <c r="OXD3206" s="14"/>
      <c r="OXE3206" s="14"/>
      <c r="OXF3206" s="14"/>
      <c r="OXG3206" s="14"/>
      <c r="OXH3206" s="14"/>
      <c r="OXI3206" s="14"/>
      <c r="OXJ3206" s="14"/>
      <c r="OXK3206" s="14"/>
      <c r="OXL3206" s="14"/>
      <c r="OXM3206" s="14"/>
      <c r="OXN3206" s="14"/>
      <c r="OXO3206" s="14"/>
      <c r="OXP3206" s="14"/>
      <c r="OXQ3206" s="14"/>
      <c r="OXR3206" s="14"/>
      <c r="OXS3206" s="14"/>
      <c r="OXT3206" s="14"/>
      <c r="OXU3206" s="14"/>
      <c r="OXV3206" s="14"/>
      <c r="OXW3206" s="14"/>
      <c r="OXX3206" s="14"/>
      <c r="OXY3206" s="14"/>
      <c r="OXZ3206" s="14"/>
      <c r="OYA3206" s="14"/>
      <c r="OYB3206" s="14"/>
      <c r="OYC3206" s="14"/>
      <c r="OYD3206" s="14"/>
      <c r="OYE3206" s="14"/>
      <c r="OYF3206" s="14"/>
      <c r="OYG3206" s="14"/>
      <c r="OYH3206" s="14"/>
      <c r="OYI3206" s="14"/>
      <c r="OYJ3206" s="14"/>
      <c r="OYK3206" s="14"/>
      <c r="OYL3206" s="14"/>
      <c r="OYM3206" s="14"/>
      <c r="OYN3206" s="14"/>
      <c r="OYO3206" s="14"/>
      <c r="OYP3206" s="14"/>
      <c r="OYQ3206" s="14"/>
      <c r="OYR3206" s="14"/>
      <c r="OYS3206" s="14"/>
      <c r="OYT3206" s="14"/>
      <c r="OYU3206" s="14"/>
      <c r="OYV3206" s="14"/>
      <c r="OYW3206" s="14"/>
      <c r="OYX3206" s="14"/>
      <c r="OYY3206" s="14"/>
      <c r="OYZ3206" s="14"/>
      <c r="OZA3206" s="14"/>
      <c r="OZB3206" s="14"/>
      <c r="OZC3206" s="14"/>
      <c r="OZD3206" s="14"/>
      <c r="OZE3206" s="14"/>
      <c r="OZF3206" s="14"/>
      <c r="OZG3206" s="14"/>
      <c r="OZH3206" s="14"/>
      <c r="OZI3206" s="14"/>
      <c r="OZJ3206" s="14"/>
      <c r="OZK3206" s="14"/>
      <c r="OZL3206" s="14"/>
      <c r="OZM3206" s="14"/>
      <c r="OZN3206" s="14"/>
      <c r="OZO3206" s="14"/>
      <c r="OZP3206" s="14"/>
      <c r="OZQ3206" s="14"/>
      <c r="OZR3206" s="14"/>
      <c r="OZS3206" s="14"/>
      <c r="OZT3206" s="14"/>
      <c r="OZU3206" s="14"/>
      <c r="OZV3206" s="14"/>
      <c r="OZW3206" s="14"/>
      <c r="OZX3206" s="14"/>
      <c r="OZY3206" s="14"/>
      <c r="OZZ3206" s="14"/>
      <c r="PAA3206" s="14"/>
      <c r="PAB3206" s="14"/>
      <c r="PAC3206" s="14"/>
      <c r="PAD3206" s="14"/>
      <c r="PAE3206" s="14"/>
      <c r="PAF3206" s="14"/>
      <c r="PAG3206" s="14"/>
      <c r="PAH3206" s="14"/>
      <c r="PAI3206" s="14"/>
      <c r="PAJ3206" s="14"/>
      <c r="PAK3206" s="14"/>
      <c r="PAL3206" s="14"/>
      <c r="PAM3206" s="14"/>
      <c r="PAN3206" s="14"/>
      <c r="PAO3206" s="14"/>
      <c r="PAP3206" s="14"/>
      <c r="PAQ3206" s="14"/>
      <c r="PAR3206" s="14"/>
      <c r="PAS3206" s="14"/>
      <c r="PAT3206" s="14"/>
      <c r="PAU3206" s="14"/>
      <c r="PAV3206" s="14"/>
      <c r="PAW3206" s="14"/>
      <c r="PAX3206" s="14"/>
      <c r="PAY3206" s="14"/>
      <c r="PAZ3206" s="14"/>
      <c r="PBA3206" s="14"/>
      <c r="PBB3206" s="14"/>
      <c r="PBC3206" s="14"/>
      <c r="PBD3206" s="14"/>
      <c r="PBE3206" s="14"/>
      <c r="PBF3206" s="14"/>
      <c r="PBG3206" s="14"/>
      <c r="PBH3206" s="14"/>
      <c r="PBI3206" s="14"/>
      <c r="PBJ3206" s="14"/>
      <c r="PBK3206" s="14"/>
      <c r="PBL3206" s="14"/>
      <c r="PBM3206" s="14"/>
      <c r="PBN3206" s="14"/>
      <c r="PBO3206" s="14"/>
      <c r="PBP3206" s="14"/>
      <c r="PBQ3206" s="14"/>
      <c r="PBR3206" s="14"/>
      <c r="PBS3206" s="14"/>
      <c r="PBT3206" s="14"/>
      <c r="PBU3206" s="14"/>
      <c r="PBV3206" s="14"/>
      <c r="PBW3206" s="14"/>
      <c r="PBX3206" s="14"/>
      <c r="PBY3206" s="14"/>
      <c r="PBZ3206" s="14"/>
      <c r="PCA3206" s="14"/>
      <c r="PCB3206" s="14"/>
      <c r="PCC3206" s="14"/>
      <c r="PCD3206" s="14"/>
      <c r="PCE3206" s="14"/>
      <c r="PCF3206" s="14"/>
      <c r="PCG3206" s="14"/>
      <c r="PCH3206" s="14"/>
      <c r="PCI3206" s="14"/>
      <c r="PCJ3206" s="14"/>
      <c r="PCK3206" s="14"/>
      <c r="PCL3206" s="14"/>
      <c r="PCM3206" s="14"/>
      <c r="PCN3206" s="14"/>
      <c r="PCO3206" s="14"/>
      <c r="PCP3206" s="14"/>
      <c r="PCQ3206" s="14"/>
      <c r="PCR3206" s="14"/>
      <c r="PCS3206" s="14"/>
      <c r="PCT3206" s="14"/>
      <c r="PCU3206" s="14"/>
      <c r="PCV3206" s="14"/>
      <c r="PCW3206" s="14"/>
      <c r="PCX3206" s="14"/>
      <c r="PCY3206" s="14"/>
      <c r="PCZ3206" s="14"/>
      <c r="PDA3206" s="14"/>
      <c r="PDB3206" s="14"/>
      <c r="PDC3206" s="14"/>
      <c r="PDD3206" s="14"/>
      <c r="PDE3206" s="14"/>
      <c r="PDF3206" s="14"/>
      <c r="PDG3206" s="14"/>
      <c r="PDH3206" s="14"/>
      <c r="PDI3206" s="14"/>
      <c r="PDJ3206" s="14"/>
      <c r="PDK3206" s="14"/>
      <c r="PDL3206" s="14"/>
      <c r="PDM3206" s="14"/>
      <c r="PDN3206" s="14"/>
      <c r="PDO3206" s="14"/>
      <c r="PDP3206" s="14"/>
      <c r="PDQ3206" s="14"/>
      <c r="PDR3206" s="14"/>
      <c r="PDS3206" s="14"/>
      <c r="PDT3206" s="14"/>
      <c r="PDU3206" s="14"/>
      <c r="PDV3206" s="14"/>
      <c r="PDW3206" s="14"/>
      <c r="PDX3206" s="14"/>
      <c r="PDY3206" s="14"/>
      <c r="PDZ3206" s="14"/>
      <c r="PEA3206" s="14"/>
      <c r="PEB3206" s="14"/>
      <c r="PEC3206" s="14"/>
      <c r="PED3206" s="14"/>
      <c r="PEE3206" s="14"/>
      <c r="PEF3206" s="14"/>
      <c r="PEG3206" s="14"/>
      <c r="PEH3206" s="14"/>
      <c r="PEI3206" s="14"/>
      <c r="PEJ3206" s="14"/>
      <c r="PEK3206" s="14"/>
      <c r="PEL3206" s="14"/>
      <c r="PEM3206" s="14"/>
      <c r="PEN3206" s="14"/>
      <c r="PEO3206" s="14"/>
      <c r="PEP3206" s="14"/>
      <c r="PEQ3206" s="14"/>
      <c r="PER3206" s="14"/>
      <c r="PES3206" s="14"/>
      <c r="PET3206" s="14"/>
      <c r="PEU3206" s="14"/>
      <c r="PEV3206" s="14"/>
      <c r="PEW3206" s="14"/>
      <c r="PEX3206" s="14"/>
      <c r="PEY3206" s="14"/>
      <c r="PEZ3206" s="14"/>
      <c r="PFA3206" s="14"/>
      <c r="PFB3206" s="14"/>
      <c r="PFC3206" s="14"/>
      <c r="PFD3206" s="14"/>
      <c r="PFE3206" s="14"/>
      <c r="PFF3206" s="14"/>
      <c r="PFG3206" s="14"/>
      <c r="PFH3206" s="14"/>
      <c r="PFI3206" s="14"/>
      <c r="PFJ3206" s="14"/>
      <c r="PFK3206" s="14"/>
      <c r="PFL3206" s="14"/>
      <c r="PFM3206" s="14"/>
      <c r="PFN3206" s="14"/>
      <c r="PFO3206" s="14"/>
      <c r="PFP3206" s="14"/>
      <c r="PFQ3206" s="14"/>
      <c r="PFR3206" s="14"/>
      <c r="PFS3206" s="14"/>
      <c r="PFT3206" s="14"/>
      <c r="PFU3206" s="14"/>
      <c r="PFV3206" s="14"/>
      <c r="PFW3206" s="14"/>
      <c r="PFX3206" s="14"/>
      <c r="PFY3206" s="14"/>
      <c r="PFZ3206" s="14"/>
      <c r="PGA3206" s="14"/>
      <c r="PGB3206" s="14"/>
      <c r="PGC3206" s="14"/>
      <c r="PGD3206" s="14"/>
      <c r="PGE3206" s="14"/>
      <c r="PGF3206" s="14"/>
      <c r="PGG3206" s="14"/>
      <c r="PGH3206" s="14"/>
      <c r="PGI3206" s="14"/>
      <c r="PGJ3206" s="14"/>
      <c r="PGK3206" s="14"/>
      <c r="PGL3206" s="14"/>
      <c r="PGM3206" s="14"/>
      <c r="PGN3206" s="14"/>
      <c r="PGO3206" s="14"/>
      <c r="PGP3206" s="14"/>
      <c r="PGQ3206" s="14"/>
      <c r="PGR3206" s="14"/>
      <c r="PGS3206" s="14"/>
      <c r="PGT3206" s="14"/>
      <c r="PGU3206" s="14"/>
      <c r="PGV3206" s="14"/>
      <c r="PGW3206" s="14"/>
      <c r="PGX3206" s="14"/>
      <c r="PGY3206" s="14"/>
      <c r="PGZ3206" s="14"/>
      <c r="PHA3206" s="14"/>
      <c r="PHB3206" s="14"/>
      <c r="PHC3206" s="14"/>
      <c r="PHD3206" s="14"/>
      <c r="PHE3206" s="14"/>
      <c r="PHF3206" s="14"/>
      <c r="PHG3206" s="14"/>
      <c r="PHH3206" s="14"/>
      <c r="PHI3206" s="14"/>
      <c r="PHJ3206" s="14"/>
      <c r="PHK3206" s="14"/>
      <c r="PHL3206" s="14"/>
      <c r="PHM3206" s="14"/>
      <c r="PHN3206" s="14"/>
      <c r="PHO3206" s="14"/>
      <c r="PHP3206" s="14"/>
      <c r="PHQ3206" s="14"/>
      <c r="PHR3206" s="14"/>
      <c r="PHS3206" s="14"/>
      <c r="PHT3206" s="14"/>
      <c r="PHU3206" s="14"/>
      <c r="PHV3206" s="14"/>
      <c r="PHW3206" s="14"/>
      <c r="PHX3206" s="14"/>
      <c r="PHY3206" s="14"/>
      <c r="PHZ3206" s="14"/>
      <c r="PIA3206" s="14"/>
      <c r="PIB3206" s="14"/>
      <c r="PIC3206" s="14"/>
      <c r="PID3206" s="14"/>
      <c r="PIE3206" s="14"/>
      <c r="PIF3206" s="14"/>
      <c r="PIG3206" s="14"/>
      <c r="PIH3206" s="14"/>
      <c r="PII3206" s="14"/>
      <c r="PIJ3206" s="14"/>
      <c r="PIK3206" s="14"/>
      <c r="PIL3206" s="14"/>
      <c r="PIM3206" s="14"/>
      <c r="PIN3206" s="14"/>
      <c r="PIO3206" s="14"/>
      <c r="PIP3206" s="14"/>
      <c r="PIQ3206" s="14"/>
      <c r="PIR3206" s="14"/>
      <c r="PIS3206" s="14"/>
      <c r="PIT3206" s="14"/>
      <c r="PIU3206" s="14"/>
      <c r="PIV3206" s="14"/>
      <c r="PIW3206" s="14"/>
      <c r="PIX3206" s="14"/>
      <c r="PIY3206" s="14"/>
      <c r="PIZ3206" s="14"/>
      <c r="PJA3206" s="14"/>
      <c r="PJB3206" s="14"/>
      <c r="PJC3206" s="14"/>
      <c r="PJD3206" s="14"/>
      <c r="PJE3206" s="14"/>
      <c r="PJF3206" s="14"/>
      <c r="PJG3206" s="14"/>
      <c r="PJH3206" s="14"/>
      <c r="PJI3206" s="14"/>
      <c r="PJJ3206" s="14"/>
      <c r="PJK3206" s="14"/>
      <c r="PJL3206" s="14"/>
      <c r="PJM3206" s="14"/>
      <c r="PJN3206" s="14"/>
      <c r="PJO3206" s="14"/>
      <c r="PJP3206" s="14"/>
      <c r="PJQ3206" s="14"/>
      <c r="PJR3206" s="14"/>
      <c r="PJS3206" s="14"/>
      <c r="PJT3206" s="14"/>
      <c r="PJU3206" s="14"/>
      <c r="PJV3206" s="14"/>
      <c r="PJW3206" s="14"/>
      <c r="PJX3206" s="14"/>
      <c r="PJY3206" s="14"/>
      <c r="PJZ3206" s="14"/>
      <c r="PKA3206" s="14"/>
      <c r="PKB3206" s="14"/>
      <c r="PKC3206" s="14"/>
      <c r="PKD3206" s="14"/>
      <c r="PKE3206" s="14"/>
      <c r="PKF3206" s="14"/>
      <c r="PKG3206" s="14"/>
      <c r="PKH3206" s="14"/>
      <c r="PKI3206" s="14"/>
      <c r="PKJ3206" s="14"/>
      <c r="PKK3206" s="14"/>
      <c r="PKL3206" s="14"/>
      <c r="PKM3206" s="14"/>
      <c r="PKN3206" s="14"/>
      <c r="PKO3206" s="14"/>
      <c r="PKP3206" s="14"/>
      <c r="PKQ3206" s="14"/>
      <c r="PKR3206" s="14"/>
      <c r="PKS3206" s="14"/>
      <c r="PKT3206" s="14"/>
      <c r="PKU3206" s="14"/>
      <c r="PKV3206" s="14"/>
      <c r="PKW3206" s="14"/>
      <c r="PKX3206" s="14"/>
      <c r="PKY3206" s="14"/>
      <c r="PKZ3206" s="14"/>
      <c r="PLA3206" s="14"/>
      <c r="PLB3206" s="14"/>
      <c r="PLC3206" s="14"/>
      <c r="PLD3206" s="14"/>
      <c r="PLE3206" s="14"/>
      <c r="PLF3206" s="14"/>
      <c r="PLG3206" s="14"/>
      <c r="PLH3206" s="14"/>
      <c r="PLI3206" s="14"/>
      <c r="PLJ3206" s="14"/>
      <c r="PLK3206" s="14"/>
      <c r="PLL3206" s="14"/>
      <c r="PLM3206" s="14"/>
      <c r="PLN3206" s="14"/>
      <c r="PLO3206" s="14"/>
      <c r="PLP3206" s="14"/>
      <c r="PLQ3206" s="14"/>
      <c r="PLR3206" s="14"/>
      <c r="PLS3206" s="14"/>
      <c r="PLT3206" s="14"/>
      <c r="PLU3206" s="14"/>
      <c r="PLV3206" s="14"/>
      <c r="PLW3206" s="14"/>
      <c r="PLX3206" s="14"/>
      <c r="PLY3206" s="14"/>
      <c r="PLZ3206" s="14"/>
      <c r="PMA3206" s="14"/>
      <c r="PMB3206" s="14"/>
      <c r="PMC3206" s="14"/>
      <c r="PMD3206" s="14"/>
      <c r="PME3206" s="14"/>
      <c r="PMF3206" s="14"/>
      <c r="PMG3206" s="14"/>
      <c r="PMH3206" s="14"/>
      <c r="PMI3206" s="14"/>
      <c r="PMJ3206" s="14"/>
      <c r="PMK3206" s="14"/>
      <c r="PML3206" s="14"/>
      <c r="PMM3206" s="14"/>
      <c r="PMN3206" s="14"/>
      <c r="PMO3206" s="14"/>
      <c r="PMP3206" s="14"/>
      <c r="PMQ3206" s="14"/>
      <c r="PMR3206" s="14"/>
      <c r="PMS3206" s="14"/>
      <c r="PMT3206" s="14"/>
      <c r="PMU3206" s="14"/>
      <c r="PMV3206" s="14"/>
      <c r="PMW3206" s="14"/>
      <c r="PMX3206" s="14"/>
      <c r="PMY3206" s="14"/>
      <c r="PMZ3206" s="14"/>
      <c r="PNA3206" s="14"/>
      <c r="PNB3206" s="14"/>
      <c r="PNC3206" s="14"/>
      <c r="PND3206" s="14"/>
      <c r="PNE3206" s="14"/>
      <c r="PNF3206" s="14"/>
      <c r="PNG3206" s="14"/>
      <c r="PNH3206" s="14"/>
      <c r="PNI3206" s="14"/>
      <c r="PNJ3206" s="14"/>
      <c r="PNK3206" s="14"/>
      <c r="PNL3206" s="14"/>
      <c r="PNM3206" s="14"/>
      <c r="PNN3206" s="14"/>
      <c r="PNO3206" s="14"/>
      <c r="PNP3206" s="14"/>
      <c r="PNQ3206" s="14"/>
      <c r="PNR3206" s="14"/>
      <c r="PNS3206" s="14"/>
      <c r="PNT3206" s="14"/>
      <c r="PNU3206" s="14"/>
      <c r="PNV3206" s="14"/>
      <c r="PNW3206" s="14"/>
      <c r="PNX3206" s="14"/>
      <c r="PNY3206" s="14"/>
      <c r="PNZ3206" s="14"/>
      <c r="POA3206" s="14"/>
      <c r="POB3206" s="14"/>
      <c r="POC3206" s="14"/>
      <c r="POD3206" s="14"/>
      <c r="POE3206" s="14"/>
      <c r="POF3206" s="14"/>
      <c r="POG3206" s="14"/>
      <c r="POH3206" s="14"/>
      <c r="POI3206" s="14"/>
      <c r="POJ3206" s="14"/>
      <c r="POK3206" s="14"/>
      <c r="POL3206" s="14"/>
      <c r="POM3206" s="14"/>
      <c r="PON3206" s="14"/>
      <c r="POO3206" s="14"/>
      <c r="POP3206" s="14"/>
      <c r="POQ3206" s="14"/>
      <c r="POR3206" s="14"/>
      <c r="POS3206" s="14"/>
      <c r="POT3206" s="14"/>
      <c r="POU3206" s="14"/>
      <c r="POV3206" s="14"/>
      <c r="POW3206" s="14"/>
      <c r="POX3206" s="14"/>
      <c r="POY3206" s="14"/>
      <c r="POZ3206" s="14"/>
      <c r="PPA3206" s="14"/>
      <c r="PPB3206" s="14"/>
      <c r="PPC3206" s="14"/>
      <c r="PPD3206" s="14"/>
      <c r="PPE3206" s="14"/>
      <c r="PPF3206" s="14"/>
      <c r="PPG3206" s="14"/>
      <c r="PPH3206" s="14"/>
      <c r="PPI3206" s="14"/>
      <c r="PPJ3206" s="14"/>
      <c r="PPK3206" s="14"/>
      <c r="PPL3206" s="14"/>
      <c r="PPM3206" s="14"/>
      <c r="PPN3206" s="14"/>
      <c r="PPO3206" s="14"/>
      <c r="PPP3206" s="14"/>
      <c r="PPQ3206" s="14"/>
      <c r="PPR3206" s="14"/>
      <c r="PPS3206" s="14"/>
      <c r="PPT3206" s="14"/>
      <c r="PPU3206" s="14"/>
      <c r="PPV3206" s="14"/>
      <c r="PPW3206" s="14"/>
      <c r="PPX3206" s="14"/>
      <c r="PPY3206" s="14"/>
      <c r="PPZ3206" s="14"/>
      <c r="PQA3206" s="14"/>
      <c r="PQB3206" s="14"/>
      <c r="PQC3206" s="14"/>
      <c r="PQD3206" s="14"/>
      <c r="PQE3206" s="14"/>
      <c r="PQF3206" s="14"/>
      <c r="PQG3206" s="14"/>
      <c r="PQH3206" s="14"/>
      <c r="PQI3206" s="14"/>
      <c r="PQJ3206" s="14"/>
      <c r="PQK3206" s="14"/>
      <c r="PQL3206" s="14"/>
      <c r="PQM3206" s="14"/>
      <c r="PQN3206" s="14"/>
      <c r="PQO3206" s="14"/>
      <c r="PQP3206" s="14"/>
      <c r="PQQ3206" s="14"/>
      <c r="PQR3206" s="14"/>
      <c r="PQS3206" s="14"/>
      <c r="PQT3206" s="14"/>
      <c r="PQU3206" s="14"/>
      <c r="PQV3206" s="14"/>
      <c r="PQW3206" s="14"/>
      <c r="PQX3206" s="14"/>
      <c r="PQY3206" s="14"/>
      <c r="PQZ3206" s="14"/>
      <c r="PRA3206" s="14"/>
      <c r="PRB3206" s="14"/>
      <c r="PRC3206" s="14"/>
      <c r="PRD3206" s="14"/>
      <c r="PRE3206" s="14"/>
      <c r="PRF3206" s="14"/>
      <c r="PRG3206" s="14"/>
      <c r="PRH3206" s="14"/>
      <c r="PRI3206" s="14"/>
      <c r="PRJ3206" s="14"/>
      <c r="PRK3206" s="14"/>
      <c r="PRL3206" s="14"/>
      <c r="PRM3206" s="14"/>
      <c r="PRN3206" s="14"/>
      <c r="PRO3206" s="14"/>
      <c r="PRP3206" s="14"/>
      <c r="PRQ3206" s="14"/>
      <c r="PRR3206" s="14"/>
      <c r="PRS3206" s="14"/>
      <c r="PRT3206" s="14"/>
      <c r="PRU3206" s="14"/>
      <c r="PRV3206" s="14"/>
      <c r="PRW3206" s="14"/>
      <c r="PRX3206" s="14"/>
      <c r="PRY3206" s="14"/>
      <c r="PRZ3206" s="14"/>
      <c r="PSA3206" s="14"/>
      <c r="PSB3206" s="14"/>
      <c r="PSC3206" s="14"/>
      <c r="PSD3206" s="14"/>
      <c r="PSE3206" s="14"/>
      <c r="PSF3206" s="14"/>
      <c r="PSG3206" s="14"/>
      <c r="PSH3206" s="14"/>
      <c r="PSI3206" s="14"/>
      <c r="PSJ3206" s="14"/>
      <c r="PSK3206" s="14"/>
      <c r="PSL3206" s="14"/>
      <c r="PSM3206" s="14"/>
      <c r="PSN3206" s="14"/>
      <c r="PSO3206" s="14"/>
      <c r="PSP3206" s="14"/>
      <c r="PSQ3206" s="14"/>
      <c r="PSR3206" s="14"/>
      <c r="PSS3206" s="14"/>
      <c r="PST3206" s="14"/>
      <c r="PSU3206" s="14"/>
      <c r="PSV3206" s="14"/>
      <c r="PSW3206" s="14"/>
      <c r="PSX3206" s="14"/>
      <c r="PSY3206" s="14"/>
      <c r="PSZ3206" s="14"/>
      <c r="PTA3206" s="14"/>
      <c r="PTB3206" s="14"/>
      <c r="PTC3206" s="14"/>
      <c r="PTD3206" s="14"/>
      <c r="PTE3206" s="14"/>
      <c r="PTF3206" s="14"/>
      <c r="PTG3206" s="14"/>
      <c r="PTH3206" s="14"/>
      <c r="PTI3206" s="14"/>
      <c r="PTJ3206" s="14"/>
      <c r="PTK3206" s="14"/>
      <c r="PTL3206" s="14"/>
      <c r="PTM3206" s="14"/>
      <c r="PTN3206" s="14"/>
      <c r="PTO3206" s="14"/>
      <c r="PTP3206" s="14"/>
      <c r="PTQ3206" s="14"/>
      <c r="PTR3206" s="14"/>
      <c r="PTS3206" s="14"/>
      <c r="PTT3206" s="14"/>
      <c r="PTU3206" s="14"/>
      <c r="PTV3206" s="14"/>
      <c r="PTW3206" s="14"/>
      <c r="PTX3206" s="14"/>
      <c r="PTY3206" s="14"/>
      <c r="PTZ3206" s="14"/>
      <c r="PUA3206" s="14"/>
      <c r="PUB3206" s="14"/>
      <c r="PUC3206" s="14"/>
      <c r="PUD3206" s="14"/>
      <c r="PUE3206" s="14"/>
      <c r="PUF3206" s="14"/>
      <c r="PUG3206" s="14"/>
      <c r="PUH3206" s="14"/>
      <c r="PUI3206" s="14"/>
      <c r="PUJ3206" s="14"/>
      <c r="PUK3206" s="14"/>
      <c r="PUL3206" s="14"/>
      <c r="PUM3206" s="14"/>
      <c r="PUN3206" s="14"/>
      <c r="PUO3206" s="14"/>
      <c r="PUP3206" s="14"/>
      <c r="PUQ3206" s="14"/>
      <c r="PUR3206" s="14"/>
      <c r="PUS3206" s="14"/>
      <c r="PUT3206" s="14"/>
      <c r="PUU3206" s="14"/>
      <c r="PUV3206" s="14"/>
      <c r="PUW3206" s="14"/>
      <c r="PUX3206" s="14"/>
      <c r="PUY3206" s="14"/>
      <c r="PUZ3206" s="14"/>
      <c r="PVA3206" s="14"/>
      <c r="PVB3206" s="14"/>
      <c r="PVC3206" s="14"/>
      <c r="PVD3206" s="14"/>
      <c r="PVE3206" s="14"/>
      <c r="PVF3206" s="14"/>
      <c r="PVG3206" s="14"/>
      <c r="PVH3206" s="14"/>
      <c r="PVI3206" s="14"/>
      <c r="PVJ3206" s="14"/>
      <c r="PVK3206" s="14"/>
      <c r="PVL3206" s="14"/>
      <c r="PVM3206" s="14"/>
      <c r="PVN3206" s="14"/>
      <c r="PVO3206" s="14"/>
      <c r="PVP3206" s="14"/>
      <c r="PVQ3206" s="14"/>
      <c r="PVR3206" s="14"/>
      <c r="PVS3206" s="14"/>
      <c r="PVT3206" s="14"/>
      <c r="PVU3206" s="14"/>
      <c r="PVV3206" s="14"/>
      <c r="PVW3206" s="14"/>
      <c r="PVX3206" s="14"/>
      <c r="PVY3206" s="14"/>
      <c r="PVZ3206" s="14"/>
      <c r="PWA3206" s="14"/>
      <c r="PWB3206" s="14"/>
      <c r="PWC3206" s="14"/>
      <c r="PWD3206" s="14"/>
      <c r="PWE3206" s="14"/>
      <c r="PWF3206" s="14"/>
      <c r="PWG3206" s="14"/>
      <c r="PWH3206" s="14"/>
      <c r="PWI3206" s="14"/>
      <c r="PWJ3206" s="14"/>
      <c r="PWK3206" s="14"/>
      <c r="PWL3206" s="14"/>
      <c r="PWM3206" s="14"/>
      <c r="PWN3206" s="14"/>
      <c r="PWO3206" s="14"/>
      <c r="PWP3206" s="14"/>
      <c r="PWQ3206" s="14"/>
      <c r="PWR3206" s="14"/>
      <c r="PWS3206" s="14"/>
      <c r="PWT3206" s="14"/>
      <c r="PWU3206" s="14"/>
      <c r="PWV3206" s="14"/>
      <c r="PWW3206" s="14"/>
      <c r="PWX3206" s="14"/>
      <c r="PWY3206" s="14"/>
      <c r="PWZ3206" s="14"/>
      <c r="PXA3206" s="14"/>
      <c r="PXB3206" s="14"/>
      <c r="PXC3206" s="14"/>
      <c r="PXD3206" s="14"/>
      <c r="PXE3206" s="14"/>
      <c r="PXF3206" s="14"/>
      <c r="PXG3206" s="14"/>
      <c r="PXH3206" s="14"/>
      <c r="PXI3206" s="14"/>
      <c r="PXJ3206" s="14"/>
      <c r="PXK3206" s="14"/>
      <c r="PXL3206" s="14"/>
      <c r="PXM3206" s="14"/>
      <c r="PXN3206" s="14"/>
      <c r="PXO3206" s="14"/>
      <c r="PXP3206" s="14"/>
      <c r="PXQ3206" s="14"/>
      <c r="PXR3206" s="14"/>
      <c r="PXS3206" s="14"/>
      <c r="PXT3206" s="14"/>
      <c r="PXU3206" s="14"/>
      <c r="PXV3206" s="14"/>
      <c r="PXW3206" s="14"/>
      <c r="PXX3206" s="14"/>
      <c r="PXY3206" s="14"/>
      <c r="PXZ3206" s="14"/>
      <c r="PYA3206" s="14"/>
      <c r="PYB3206" s="14"/>
      <c r="PYC3206" s="14"/>
      <c r="PYD3206" s="14"/>
      <c r="PYE3206" s="14"/>
      <c r="PYF3206" s="14"/>
      <c r="PYG3206" s="14"/>
      <c r="PYH3206" s="14"/>
      <c r="PYI3206" s="14"/>
      <c r="PYJ3206" s="14"/>
      <c r="PYK3206" s="14"/>
      <c r="PYL3206" s="14"/>
      <c r="PYM3206" s="14"/>
      <c r="PYN3206" s="14"/>
      <c r="PYO3206" s="14"/>
      <c r="PYP3206" s="14"/>
      <c r="PYQ3206" s="14"/>
      <c r="PYR3206" s="14"/>
      <c r="PYS3206" s="14"/>
      <c r="PYT3206" s="14"/>
      <c r="PYU3206" s="14"/>
      <c r="PYV3206" s="14"/>
      <c r="PYW3206" s="14"/>
      <c r="PYX3206" s="14"/>
      <c r="PYY3206" s="14"/>
      <c r="PYZ3206" s="14"/>
      <c r="PZA3206" s="14"/>
      <c r="PZB3206" s="14"/>
      <c r="PZC3206" s="14"/>
      <c r="PZD3206" s="14"/>
      <c r="PZE3206" s="14"/>
      <c r="PZF3206" s="14"/>
      <c r="PZG3206" s="14"/>
      <c r="PZH3206" s="14"/>
      <c r="PZI3206" s="14"/>
      <c r="PZJ3206" s="14"/>
      <c r="PZK3206" s="14"/>
      <c r="PZL3206" s="14"/>
      <c r="PZM3206" s="14"/>
      <c r="PZN3206" s="14"/>
      <c r="PZO3206" s="14"/>
      <c r="PZP3206" s="14"/>
      <c r="PZQ3206" s="14"/>
      <c r="PZR3206" s="14"/>
      <c r="PZS3206" s="14"/>
      <c r="PZT3206" s="14"/>
      <c r="PZU3206" s="14"/>
      <c r="PZV3206" s="14"/>
      <c r="PZW3206" s="14"/>
      <c r="PZX3206" s="14"/>
      <c r="PZY3206" s="14"/>
      <c r="PZZ3206" s="14"/>
      <c r="QAA3206" s="14"/>
      <c r="QAB3206" s="14"/>
      <c r="QAC3206" s="14"/>
      <c r="QAD3206" s="14"/>
      <c r="QAE3206" s="14"/>
      <c r="QAF3206" s="14"/>
      <c r="QAG3206" s="14"/>
      <c r="QAH3206" s="14"/>
      <c r="QAI3206" s="14"/>
      <c r="QAJ3206" s="14"/>
      <c r="QAK3206" s="14"/>
      <c r="QAL3206" s="14"/>
      <c r="QAM3206" s="14"/>
      <c r="QAN3206" s="14"/>
      <c r="QAO3206" s="14"/>
      <c r="QAP3206" s="14"/>
      <c r="QAQ3206" s="14"/>
      <c r="QAR3206" s="14"/>
      <c r="QAS3206" s="14"/>
      <c r="QAT3206" s="14"/>
      <c r="QAU3206" s="14"/>
      <c r="QAV3206" s="14"/>
      <c r="QAW3206" s="14"/>
      <c r="QAX3206" s="14"/>
      <c r="QAY3206" s="14"/>
      <c r="QAZ3206" s="14"/>
      <c r="QBA3206" s="14"/>
      <c r="QBB3206" s="14"/>
      <c r="QBC3206" s="14"/>
      <c r="QBD3206" s="14"/>
      <c r="QBE3206" s="14"/>
      <c r="QBF3206" s="14"/>
      <c r="QBG3206" s="14"/>
      <c r="QBH3206" s="14"/>
      <c r="QBI3206" s="14"/>
      <c r="QBJ3206" s="14"/>
      <c r="QBK3206" s="14"/>
      <c r="QBL3206" s="14"/>
      <c r="QBM3206" s="14"/>
      <c r="QBN3206" s="14"/>
      <c r="QBO3206" s="14"/>
      <c r="QBP3206" s="14"/>
      <c r="QBQ3206" s="14"/>
      <c r="QBR3206" s="14"/>
      <c r="QBS3206" s="14"/>
      <c r="QBT3206" s="14"/>
      <c r="QBU3206" s="14"/>
      <c r="QBV3206" s="14"/>
      <c r="QBW3206" s="14"/>
      <c r="QBX3206" s="14"/>
      <c r="QBY3206" s="14"/>
      <c r="QBZ3206" s="14"/>
      <c r="QCA3206" s="14"/>
      <c r="QCB3206" s="14"/>
      <c r="QCC3206" s="14"/>
      <c r="QCD3206" s="14"/>
      <c r="QCE3206" s="14"/>
      <c r="QCF3206" s="14"/>
      <c r="QCG3206" s="14"/>
      <c r="QCH3206" s="14"/>
      <c r="QCI3206" s="14"/>
      <c r="QCJ3206" s="14"/>
      <c r="QCK3206" s="14"/>
      <c r="QCL3206" s="14"/>
      <c r="QCM3206" s="14"/>
      <c r="QCN3206" s="14"/>
      <c r="QCO3206" s="14"/>
      <c r="QCP3206" s="14"/>
      <c r="QCQ3206" s="14"/>
      <c r="QCR3206" s="14"/>
      <c r="QCS3206" s="14"/>
      <c r="QCT3206" s="14"/>
      <c r="QCU3206" s="14"/>
      <c r="QCV3206" s="14"/>
      <c r="QCW3206" s="14"/>
      <c r="QCX3206" s="14"/>
      <c r="QCY3206" s="14"/>
      <c r="QCZ3206" s="14"/>
      <c r="QDA3206" s="14"/>
      <c r="QDB3206" s="14"/>
      <c r="QDC3206" s="14"/>
      <c r="QDD3206" s="14"/>
      <c r="QDE3206" s="14"/>
      <c r="QDF3206" s="14"/>
      <c r="QDG3206" s="14"/>
      <c r="QDH3206" s="14"/>
      <c r="QDI3206" s="14"/>
      <c r="QDJ3206" s="14"/>
      <c r="QDK3206" s="14"/>
      <c r="QDL3206" s="14"/>
      <c r="QDM3206" s="14"/>
      <c r="QDN3206" s="14"/>
      <c r="QDO3206" s="14"/>
      <c r="QDP3206" s="14"/>
      <c r="QDQ3206" s="14"/>
      <c r="QDR3206" s="14"/>
      <c r="QDS3206" s="14"/>
      <c r="QDT3206" s="14"/>
      <c r="QDU3206" s="14"/>
      <c r="QDV3206" s="14"/>
      <c r="QDW3206" s="14"/>
      <c r="QDX3206" s="14"/>
      <c r="QDY3206" s="14"/>
      <c r="QDZ3206" s="14"/>
      <c r="QEA3206" s="14"/>
      <c r="QEB3206" s="14"/>
      <c r="QEC3206" s="14"/>
      <c r="QED3206" s="14"/>
      <c r="QEE3206" s="14"/>
      <c r="QEF3206" s="14"/>
      <c r="QEG3206" s="14"/>
      <c r="QEH3206" s="14"/>
      <c r="QEI3206" s="14"/>
      <c r="QEJ3206" s="14"/>
      <c r="QEK3206" s="14"/>
      <c r="QEL3206" s="14"/>
      <c r="QEM3206" s="14"/>
      <c r="QEN3206" s="14"/>
      <c r="QEO3206" s="14"/>
      <c r="QEP3206" s="14"/>
      <c r="QEQ3206" s="14"/>
      <c r="QER3206" s="14"/>
      <c r="QES3206" s="14"/>
      <c r="QET3206" s="14"/>
      <c r="QEU3206" s="14"/>
      <c r="QEV3206" s="14"/>
      <c r="QEW3206" s="14"/>
      <c r="QEX3206" s="14"/>
      <c r="QEY3206" s="14"/>
      <c r="QEZ3206" s="14"/>
      <c r="QFA3206" s="14"/>
      <c r="QFB3206" s="14"/>
      <c r="QFC3206" s="14"/>
      <c r="QFD3206" s="14"/>
      <c r="QFE3206" s="14"/>
      <c r="QFF3206" s="14"/>
      <c r="QFG3206" s="14"/>
      <c r="QFH3206" s="14"/>
      <c r="QFI3206" s="14"/>
      <c r="QFJ3206" s="14"/>
      <c r="QFK3206" s="14"/>
      <c r="QFL3206" s="14"/>
      <c r="QFM3206" s="14"/>
      <c r="QFN3206" s="14"/>
      <c r="QFO3206" s="14"/>
      <c r="QFP3206" s="14"/>
      <c r="QFQ3206" s="14"/>
      <c r="QFR3206" s="14"/>
      <c r="QFS3206" s="14"/>
      <c r="QFT3206" s="14"/>
      <c r="QFU3206" s="14"/>
      <c r="QFV3206" s="14"/>
      <c r="QFW3206" s="14"/>
      <c r="QFX3206" s="14"/>
      <c r="QFY3206" s="14"/>
      <c r="QFZ3206" s="14"/>
      <c r="QGA3206" s="14"/>
      <c r="QGB3206" s="14"/>
      <c r="QGC3206" s="14"/>
      <c r="QGD3206" s="14"/>
      <c r="QGE3206" s="14"/>
      <c r="QGF3206" s="14"/>
      <c r="QGG3206" s="14"/>
      <c r="QGH3206" s="14"/>
      <c r="QGI3206" s="14"/>
      <c r="QGJ3206" s="14"/>
      <c r="QGK3206" s="14"/>
      <c r="QGL3206" s="14"/>
      <c r="QGM3206" s="14"/>
      <c r="QGN3206" s="14"/>
      <c r="QGO3206" s="14"/>
      <c r="QGP3206" s="14"/>
      <c r="QGQ3206" s="14"/>
      <c r="QGR3206" s="14"/>
      <c r="QGS3206" s="14"/>
      <c r="QGT3206" s="14"/>
      <c r="QGU3206" s="14"/>
      <c r="QGV3206" s="14"/>
      <c r="QGW3206" s="14"/>
      <c r="QGX3206" s="14"/>
      <c r="QGY3206" s="14"/>
      <c r="QGZ3206" s="14"/>
      <c r="QHA3206" s="14"/>
      <c r="QHB3206" s="14"/>
      <c r="QHC3206" s="14"/>
      <c r="QHD3206" s="14"/>
      <c r="QHE3206" s="14"/>
      <c r="QHF3206" s="14"/>
      <c r="QHG3206" s="14"/>
      <c r="QHH3206" s="14"/>
      <c r="QHI3206" s="14"/>
      <c r="QHJ3206" s="14"/>
      <c r="QHK3206" s="14"/>
      <c r="QHL3206" s="14"/>
      <c r="QHM3206" s="14"/>
      <c r="QHN3206" s="14"/>
      <c r="QHO3206" s="14"/>
      <c r="QHP3206" s="14"/>
      <c r="QHQ3206" s="14"/>
      <c r="QHR3206" s="14"/>
      <c r="QHS3206" s="14"/>
      <c r="QHT3206" s="14"/>
      <c r="QHU3206" s="14"/>
      <c r="QHV3206" s="14"/>
      <c r="QHW3206" s="14"/>
      <c r="QHX3206" s="14"/>
      <c r="QHY3206" s="14"/>
      <c r="QHZ3206" s="14"/>
      <c r="QIA3206" s="14"/>
      <c r="QIB3206" s="14"/>
      <c r="QIC3206" s="14"/>
      <c r="QID3206" s="14"/>
      <c r="QIE3206" s="14"/>
      <c r="QIF3206" s="14"/>
      <c r="QIG3206" s="14"/>
      <c r="QIH3206" s="14"/>
      <c r="QII3206" s="14"/>
      <c r="QIJ3206" s="14"/>
      <c r="QIK3206" s="14"/>
      <c r="QIL3206" s="14"/>
      <c r="QIM3206" s="14"/>
      <c r="QIN3206" s="14"/>
      <c r="QIO3206" s="14"/>
      <c r="QIP3206" s="14"/>
      <c r="QIQ3206" s="14"/>
      <c r="QIR3206" s="14"/>
      <c r="QIS3206" s="14"/>
      <c r="QIT3206" s="14"/>
      <c r="QIU3206" s="14"/>
      <c r="QIV3206" s="14"/>
      <c r="QIW3206" s="14"/>
      <c r="QIX3206" s="14"/>
      <c r="QIY3206" s="14"/>
      <c r="QIZ3206" s="14"/>
      <c r="QJA3206" s="14"/>
      <c r="QJB3206" s="14"/>
      <c r="QJC3206" s="14"/>
      <c r="QJD3206" s="14"/>
      <c r="QJE3206" s="14"/>
      <c r="QJF3206" s="14"/>
      <c r="QJG3206" s="14"/>
      <c r="QJH3206" s="14"/>
      <c r="QJI3206" s="14"/>
      <c r="QJJ3206" s="14"/>
      <c r="QJK3206" s="14"/>
      <c r="QJL3206" s="14"/>
      <c r="QJM3206" s="14"/>
      <c r="QJN3206" s="14"/>
      <c r="QJO3206" s="14"/>
      <c r="QJP3206" s="14"/>
      <c r="QJQ3206" s="14"/>
      <c r="QJR3206" s="14"/>
      <c r="QJS3206" s="14"/>
      <c r="QJT3206" s="14"/>
      <c r="QJU3206" s="14"/>
      <c r="QJV3206" s="14"/>
      <c r="QJW3206" s="14"/>
      <c r="QJX3206" s="14"/>
      <c r="QJY3206" s="14"/>
      <c r="QJZ3206" s="14"/>
      <c r="QKA3206" s="14"/>
      <c r="QKB3206" s="14"/>
      <c r="QKC3206" s="14"/>
      <c r="QKD3206" s="14"/>
      <c r="QKE3206" s="14"/>
      <c r="QKF3206" s="14"/>
      <c r="QKG3206" s="14"/>
      <c r="QKH3206" s="14"/>
      <c r="QKI3206" s="14"/>
      <c r="QKJ3206" s="14"/>
      <c r="QKK3206" s="14"/>
      <c r="QKL3206" s="14"/>
      <c r="QKM3206" s="14"/>
      <c r="QKN3206" s="14"/>
      <c r="QKO3206" s="14"/>
      <c r="QKP3206" s="14"/>
      <c r="QKQ3206" s="14"/>
      <c r="QKR3206" s="14"/>
      <c r="QKS3206" s="14"/>
      <c r="QKT3206" s="14"/>
      <c r="QKU3206" s="14"/>
      <c r="QKV3206" s="14"/>
      <c r="QKW3206" s="14"/>
      <c r="QKX3206" s="14"/>
      <c r="QKY3206" s="14"/>
      <c r="QKZ3206" s="14"/>
      <c r="QLA3206" s="14"/>
      <c r="QLB3206" s="14"/>
      <c r="QLC3206" s="14"/>
      <c r="QLD3206" s="14"/>
      <c r="QLE3206" s="14"/>
      <c r="QLF3206" s="14"/>
      <c r="QLG3206" s="14"/>
      <c r="QLH3206" s="14"/>
      <c r="QLI3206" s="14"/>
      <c r="QLJ3206" s="14"/>
      <c r="QLK3206" s="14"/>
      <c r="QLL3206" s="14"/>
      <c r="QLM3206" s="14"/>
      <c r="QLN3206" s="14"/>
      <c r="QLO3206" s="14"/>
      <c r="QLP3206" s="14"/>
      <c r="QLQ3206" s="14"/>
      <c r="QLR3206" s="14"/>
      <c r="QLS3206" s="14"/>
      <c r="QLT3206" s="14"/>
      <c r="QLU3206" s="14"/>
      <c r="QLV3206" s="14"/>
      <c r="QLW3206" s="14"/>
      <c r="QLX3206" s="14"/>
      <c r="QLY3206" s="14"/>
      <c r="QLZ3206" s="14"/>
      <c r="QMA3206" s="14"/>
      <c r="QMB3206" s="14"/>
      <c r="QMC3206" s="14"/>
      <c r="QMD3206" s="14"/>
      <c r="QME3206" s="14"/>
      <c r="QMF3206" s="14"/>
      <c r="QMG3206" s="14"/>
      <c r="QMH3206" s="14"/>
      <c r="QMI3206" s="14"/>
      <c r="QMJ3206" s="14"/>
      <c r="QMK3206" s="14"/>
      <c r="QML3206" s="14"/>
      <c r="QMM3206" s="14"/>
      <c r="QMN3206" s="14"/>
      <c r="QMO3206" s="14"/>
      <c r="QMP3206" s="14"/>
      <c r="QMQ3206" s="14"/>
      <c r="QMR3206" s="14"/>
      <c r="QMS3206" s="14"/>
      <c r="QMT3206" s="14"/>
      <c r="QMU3206" s="14"/>
      <c r="QMV3206" s="14"/>
      <c r="QMW3206" s="14"/>
      <c r="QMX3206" s="14"/>
      <c r="QMY3206" s="14"/>
      <c r="QMZ3206" s="14"/>
      <c r="QNA3206" s="14"/>
      <c r="QNB3206" s="14"/>
      <c r="QNC3206" s="14"/>
      <c r="QND3206" s="14"/>
      <c r="QNE3206" s="14"/>
      <c r="QNF3206" s="14"/>
      <c r="QNG3206" s="14"/>
      <c r="QNH3206" s="14"/>
      <c r="QNI3206" s="14"/>
      <c r="QNJ3206" s="14"/>
      <c r="QNK3206" s="14"/>
      <c r="QNL3206" s="14"/>
      <c r="QNM3206" s="14"/>
      <c r="QNN3206" s="14"/>
      <c r="QNO3206" s="14"/>
      <c r="QNP3206" s="14"/>
      <c r="QNQ3206" s="14"/>
      <c r="QNR3206" s="14"/>
      <c r="QNS3206" s="14"/>
      <c r="QNT3206" s="14"/>
      <c r="QNU3206" s="14"/>
      <c r="QNV3206" s="14"/>
      <c r="QNW3206" s="14"/>
      <c r="QNX3206" s="14"/>
      <c r="QNY3206" s="14"/>
      <c r="QNZ3206" s="14"/>
      <c r="QOA3206" s="14"/>
      <c r="QOB3206" s="14"/>
      <c r="QOC3206" s="14"/>
      <c r="QOD3206" s="14"/>
      <c r="QOE3206" s="14"/>
      <c r="QOF3206" s="14"/>
      <c r="QOG3206" s="14"/>
      <c r="QOH3206" s="14"/>
      <c r="QOI3206" s="14"/>
      <c r="QOJ3206" s="14"/>
      <c r="QOK3206" s="14"/>
      <c r="QOL3206" s="14"/>
      <c r="QOM3206" s="14"/>
      <c r="QON3206" s="14"/>
      <c r="QOO3206" s="14"/>
      <c r="QOP3206" s="14"/>
      <c r="QOQ3206" s="14"/>
      <c r="QOR3206" s="14"/>
      <c r="QOS3206" s="14"/>
      <c r="QOT3206" s="14"/>
      <c r="QOU3206" s="14"/>
      <c r="QOV3206" s="14"/>
      <c r="QOW3206" s="14"/>
      <c r="QOX3206" s="14"/>
      <c r="QOY3206" s="14"/>
      <c r="QOZ3206" s="14"/>
      <c r="QPA3206" s="14"/>
      <c r="QPB3206" s="14"/>
      <c r="QPC3206" s="14"/>
      <c r="QPD3206" s="14"/>
      <c r="QPE3206" s="14"/>
      <c r="QPF3206" s="14"/>
      <c r="QPG3206" s="14"/>
      <c r="QPH3206" s="14"/>
      <c r="QPI3206" s="14"/>
      <c r="QPJ3206" s="14"/>
      <c r="QPK3206" s="14"/>
      <c r="QPL3206" s="14"/>
      <c r="QPM3206" s="14"/>
      <c r="QPN3206" s="14"/>
      <c r="QPO3206" s="14"/>
      <c r="QPP3206" s="14"/>
      <c r="QPQ3206" s="14"/>
      <c r="QPR3206" s="14"/>
      <c r="QPS3206" s="14"/>
      <c r="QPT3206" s="14"/>
      <c r="QPU3206" s="14"/>
      <c r="QPV3206" s="14"/>
      <c r="QPW3206" s="14"/>
      <c r="QPX3206" s="14"/>
      <c r="QPY3206" s="14"/>
      <c r="QPZ3206" s="14"/>
      <c r="QQA3206" s="14"/>
      <c r="QQB3206" s="14"/>
      <c r="QQC3206" s="14"/>
      <c r="QQD3206" s="14"/>
      <c r="QQE3206" s="14"/>
      <c r="QQF3206" s="14"/>
      <c r="QQG3206" s="14"/>
      <c r="QQH3206" s="14"/>
      <c r="QQI3206" s="14"/>
      <c r="QQJ3206" s="14"/>
      <c r="QQK3206" s="14"/>
      <c r="QQL3206" s="14"/>
      <c r="QQM3206" s="14"/>
      <c r="QQN3206" s="14"/>
      <c r="QQO3206" s="14"/>
      <c r="QQP3206" s="14"/>
      <c r="QQQ3206" s="14"/>
      <c r="QQR3206" s="14"/>
      <c r="QQS3206" s="14"/>
      <c r="QQT3206" s="14"/>
      <c r="QQU3206" s="14"/>
      <c r="QQV3206" s="14"/>
      <c r="QQW3206" s="14"/>
      <c r="QQX3206" s="14"/>
      <c r="QQY3206" s="14"/>
      <c r="QQZ3206" s="14"/>
      <c r="QRA3206" s="14"/>
      <c r="QRB3206" s="14"/>
      <c r="QRC3206" s="14"/>
      <c r="QRD3206" s="14"/>
      <c r="QRE3206" s="14"/>
      <c r="QRF3206" s="14"/>
      <c r="QRG3206" s="14"/>
      <c r="QRH3206" s="14"/>
      <c r="QRI3206" s="14"/>
      <c r="QRJ3206" s="14"/>
      <c r="QRK3206" s="14"/>
      <c r="QRL3206" s="14"/>
      <c r="QRM3206" s="14"/>
      <c r="QRN3206" s="14"/>
      <c r="QRO3206" s="14"/>
      <c r="QRP3206" s="14"/>
      <c r="QRQ3206" s="14"/>
      <c r="QRR3206" s="14"/>
      <c r="QRS3206" s="14"/>
      <c r="QRT3206" s="14"/>
      <c r="QRU3206" s="14"/>
      <c r="QRV3206" s="14"/>
      <c r="QRW3206" s="14"/>
      <c r="QRX3206" s="14"/>
      <c r="QRY3206" s="14"/>
      <c r="QRZ3206" s="14"/>
      <c r="QSA3206" s="14"/>
      <c r="QSB3206" s="14"/>
      <c r="QSC3206" s="14"/>
      <c r="QSD3206" s="14"/>
      <c r="QSE3206" s="14"/>
      <c r="QSF3206" s="14"/>
      <c r="QSG3206" s="14"/>
      <c r="QSH3206" s="14"/>
      <c r="QSI3206" s="14"/>
      <c r="QSJ3206" s="14"/>
      <c r="QSK3206" s="14"/>
      <c r="QSL3206" s="14"/>
      <c r="QSM3206" s="14"/>
      <c r="QSN3206" s="14"/>
      <c r="QSO3206" s="14"/>
      <c r="QSP3206" s="14"/>
      <c r="QSQ3206" s="14"/>
      <c r="QSR3206" s="14"/>
      <c r="QSS3206" s="14"/>
      <c r="QST3206" s="14"/>
      <c r="QSU3206" s="14"/>
      <c r="QSV3206" s="14"/>
      <c r="QSW3206" s="14"/>
      <c r="QSX3206" s="14"/>
      <c r="QSY3206" s="14"/>
      <c r="QSZ3206" s="14"/>
      <c r="QTA3206" s="14"/>
      <c r="QTB3206" s="14"/>
      <c r="QTC3206" s="14"/>
      <c r="QTD3206" s="14"/>
      <c r="QTE3206" s="14"/>
      <c r="QTF3206" s="14"/>
      <c r="QTG3206" s="14"/>
      <c r="QTH3206" s="14"/>
      <c r="QTI3206" s="14"/>
      <c r="QTJ3206" s="14"/>
      <c r="QTK3206" s="14"/>
      <c r="QTL3206" s="14"/>
      <c r="QTM3206" s="14"/>
      <c r="QTN3206" s="14"/>
      <c r="QTO3206" s="14"/>
      <c r="QTP3206" s="14"/>
      <c r="QTQ3206" s="14"/>
      <c r="QTR3206" s="14"/>
      <c r="QTS3206" s="14"/>
      <c r="QTT3206" s="14"/>
      <c r="QTU3206" s="14"/>
      <c r="QTV3206" s="14"/>
      <c r="QTW3206" s="14"/>
      <c r="QTX3206" s="14"/>
      <c r="QTY3206" s="14"/>
      <c r="QTZ3206" s="14"/>
      <c r="QUA3206" s="14"/>
      <c r="QUB3206" s="14"/>
      <c r="QUC3206" s="14"/>
      <c r="QUD3206" s="14"/>
      <c r="QUE3206" s="14"/>
      <c r="QUF3206" s="14"/>
      <c r="QUG3206" s="14"/>
      <c r="QUH3206" s="14"/>
      <c r="QUI3206" s="14"/>
      <c r="QUJ3206" s="14"/>
      <c r="QUK3206" s="14"/>
      <c r="QUL3206" s="14"/>
      <c r="QUM3206" s="14"/>
      <c r="QUN3206" s="14"/>
      <c r="QUO3206" s="14"/>
      <c r="QUP3206" s="14"/>
      <c r="QUQ3206" s="14"/>
      <c r="QUR3206" s="14"/>
      <c r="QUS3206" s="14"/>
      <c r="QUT3206" s="14"/>
      <c r="QUU3206" s="14"/>
      <c r="QUV3206" s="14"/>
      <c r="QUW3206" s="14"/>
      <c r="QUX3206" s="14"/>
      <c r="QUY3206" s="14"/>
      <c r="QUZ3206" s="14"/>
      <c r="QVA3206" s="14"/>
      <c r="QVB3206" s="14"/>
      <c r="QVC3206" s="14"/>
      <c r="QVD3206" s="14"/>
      <c r="QVE3206" s="14"/>
      <c r="QVF3206" s="14"/>
      <c r="QVG3206" s="14"/>
      <c r="QVH3206" s="14"/>
      <c r="QVI3206" s="14"/>
      <c r="QVJ3206" s="14"/>
      <c r="QVK3206" s="14"/>
      <c r="QVL3206" s="14"/>
      <c r="QVM3206" s="14"/>
      <c r="QVN3206" s="14"/>
      <c r="QVO3206" s="14"/>
      <c r="QVP3206" s="14"/>
      <c r="QVQ3206" s="14"/>
      <c r="QVR3206" s="14"/>
      <c r="QVS3206" s="14"/>
      <c r="QVT3206" s="14"/>
      <c r="QVU3206" s="14"/>
      <c r="QVV3206" s="14"/>
      <c r="QVW3206" s="14"/>
      <c r="QVX3206" s="14"/>
      <c r="QVY3206" s="14"/>
      <c r="QVZ3206" s="14"/>
      <c r="QWA3206" s="14"/>
      <c r="QWB3206" s="14"/>
      <c r="QWC3206" s="14"/>
      <c r="QWD3206" s="14"/>
      <c r="QWE3206" s="14"/>
      <c r="QWF3206" s="14"/>
      <c r="QWG3206" s="14"/>
      <c r="QWH3206" s="14"/>
      <c r="QWI3206" s="14"/>
      <c r="QWJ3206" s="14"/>
      <c r="QWK3206" s="14"/>
      <c r="QWL3206" s="14"/>
      <c r="QWM3206" s="14"/>
      <c r="QWN3206" s="14"/>
      <c r="QWO3206" s="14"/>
      <c r="QWP3206" s="14"/>
      <c r="QWQ3206" s="14"/>
      <c r="QWR3206" s="14"/>
      <c r="QWS3206" s="14"/>
      <c r="QWT3206" s="14"/>
      <c r="QWU3206" s="14"/>
      <c r="QWV3206" s="14"/>
      <c r="QWW3206" s="14"/>
      <c r="QWX3206" s="14"/>
      <c r="QWY3206" s="14"/>
      <c r="QWZ3206" s="14"/>
      <c r="QXA3206" s="14"/>
      <c r="QXB3206" s="14"/>
      <c r="QXC3206" s="14"/>
      <c r="QXD3206" s="14"/>
      <c r="QXE3206" s="14"/>
      <c r="QXF3206" s="14"/>
      <c r="QXG3206" s="14"/>
      <c r="QXH3206" s="14"/>
      <c r="QXI3206" s="14"/>
      <c r="QXJ3206" s="14"/>
      <c r="QXK3206" s="14"/>
      <c r="QXL3206" s="14"/>
      <c r="QXM3206" s="14"/>
      <c r="QXN3206" s="14"/>
      <c r="QXO3206" s="14"/>
      <c r="QXP3206" s="14"/>
      <c r="QXQ3206" s="14"/>
      <c r="QXR3206" s="14"/>
      <c r="QXS3206" s="14"/>
      <c r="QXT3206" s="14"/>
      <c r="QXU3206" s="14"/>
      <c r="QXV3206" s="14"/>
      <c r="QXW3206" s="14"/>
      <c r="QXX3206" s="14"/>
      <c r="QXY3206" s="14"/>
      <c r="QXZ3206" s="14"/>
      <c r="QYA3206" s="14"/>
      <c r="QYB3206" s="14"/>
      <c r="QYC3206" s="14"/>
      <c r="QYD3206" s="14"/>
      <c r="QYE3206" s="14"/>
      <c r="QYF3206" s="14"/>
      <c r="QYG3206" s="14"/>
      <c r="QYH3206" s="14"/>
      <c r="QYI3206" s="14"/>
      <c r="QYJ3206" s="14"/>
      <c r="QYK3206" s="14"/>
      <c r="QYL3206" s="14"/>
      <c r="QYM3206" s="14"/>
      <c r="QYN3206" s="14"/>
      <c r="QYO3206" s="14"/>
      <c r="QYP3206" s="14"/>
      <c r="QYQ3206" s="14"/>
      <c r="QYR3206" s="14"/>
      <c r="QYS3206" s="14"/>
      <c r="QYT3206" s="14"/>
      <c r="QYU3206" s="14"/>
      <c r="QYV3206" s="14"/>
      <c r="QYW3206" s="14"/>
      <c r="QYX3206" s="14"/>
      <c r="QYY3206" s="14"/>
      <c r="QYZ3206" s="14"/>
      <c r="QZA3206" s="14"/>
      <c r="QZB3206" s="14"/>
      <c r="QZC3206" s="14"/>
      <c r="QZD3206" s="14"/>
      <c r="QZE3206" s="14"/>
      <c r="QZF3206" s="14"/>
      <c r="QZG3206" s="14"/>
      <c r="QZH3206" s="14"/>
      <c r="QZI3206" s="14"/>
      <c r="QZJ3206" s="14"/>
      <c r="QZK3206" s="14"/>
      <c r="QZL3206" s="14"/>
      <c r="QZM3206" s="14"/>
      <c r="QZN3206" s="14"/>
      <c r="QZO3206" s="14"/>
      <c r="QZP3206" s="14"/>
      <c r="QZQ3206" s="14"/>
      <c r="QZR3206" s="14"/>
      <c r="QZS3206" s="14"/>
      <c r="QZT3206" s="14"/>
      <c r="QZU3206" s="14"/>
      <c r="QZV3206" s="14"/>
      <c r="QZW3206" s="14"/>
      <c r="QZX3206" s="14"/>
      <c r="QZY3206" s="14"/>
      <c r="QZZ3206" s="14"/>
      <c r="RAA3206" s="14"/>
      <c r="RAB3206" s="14"/>
      <c r="RAC3206" s="14"/>
      <c r="RAD3206" s="14"/>
      <c r="RAE3206" s="14"/>
      <c r="RAF3206" s="14"/>
      <c r="RAG3206" s="14"/>
      <c r="RAH3206" s="14"/>
      <c r="RAI3206" s="14"/>
      <c r="RAJ3206" s="14"/>
      <c r="RAK3206" s="14"/>
      <c r="RAL3206" s="14"/>
      <c r="RAM3206" s="14"/>
      <c r="RAN3206" s="14"/>
      <c r="RAO3206" s="14"/>
      <c r="RAP3206" s="14"/>
      <c r="RAQ3206" s="14"/>
      <c r="RAR3206" s="14"/>
      <c r="RAS3206" s="14"/>
      <c r="RAT3206" s="14"/>
      <c r="RAU3206" s="14"/>
      <c r="RAV3206" s="14"/>
      <c r="RAW3206" s="14"/>
      <c r="RAX3206" s="14"/>
      <c r="RAY3206" s="14"/>
      <c r="RAZ3206" s="14"/>
      <c r="RBA3206" s="14"/>
      <c r="RBB3206" s="14"/>
      <c r="RBC3206" s="14"/>
      <c r="RBD3206" s="14"/>
      <c r="RBE3206" s="14"/>
      <c r="RBF3206" s="14"/>
      <c r="RBG3206" s="14"/>
      <c r="RBH3206" s="14"/>
      <c r="RBI3206" s="14"/>
      <c r="RBJ3206" s="14"/>
      <c r="RBK3206" s="14"/>
      <c r="RBL3206" s="14"/>
      <c r="RBM3206" s="14"/>
      <c r="RBN3206" s="14"/>
      <c r="RBO3206" s="14"/>
      <c r="RBP3206" s="14"/>
      <c r="RBQ3206" s="14"/>
      <c r="RBR3206" s="14"/>
      <c r="RBS3206" s="14"/>
      <c r="RBT3206" s="14"/>
      <c r="RBU3206" s="14"/>
      <c r="RBV3206" s="14"/>
      <c r="RBW3206" s="14"/>
      <c r="RBX3206" s="14"/>
      <c r="RBY3206" s="14"/>
      <c r="RBZ3206" s="14"/>
      <c r="RCA3206" s="14"/>
      <c r="RCB3206" s="14"/>
      <c r="RCC3206" s="14"/>
      <c r="RCD3206" s="14"/>
      <c r="RCE3206" s="14"/>
      <c r="RCF3206" s="14"/>
      <c r="RCG3206" s="14"/>
      <c r="RCH3206" s="14"/>
      <c r="RCI3206" s="14"/>
      <c r="RCJ3206" s="14"/>
      <c r="RCK3206" s="14"/>
      <c r="RCL3206" s="14"/>
      <c r="RCM3206" s="14"/>
      <c r="RCN3206" s="14"/>
      <c r="RCO3206" s="14"/>
      <c r="RCP3206" s="14"/>
      <c r="RCQ3206" s="14"/>
      <c r="RCR3206" s="14"/>
      <c r="RCS3206" s="14"/>
      <c r="RCT3206" s="14"/>
      <c r="RCU3206" s="14"/>
      <c r="RCV3206" s="14"/>
      <c r="RCW3206" s="14"/>
      <c r="RCX3206" s="14"/>
      <c r="RCY3206" s="14"/>
      <c r="RCZ3206" s="14"/>
      <c r="RDA3206" s="14"/>
      <c r="RDB3206" s="14"/>
      <c r="RDC3206" s="14"/>
      <c r="RDD3206" s="14"/>
      <c r="RDE3206" s="14"/>
      <c r="RDF3206" s="14"/>
      <c r="RDG3206" s="14"/>
      <c r="RDH3206" s="14"/>
      <c r="RDI3206" s="14"/>
      <c r="RDJ3206" s="14"/>
      <c r="RDK3206" s="14"/>
      <c r="RDL3206" s="14"/>
      <c r="RDM3206" s="14"/>
      <c r="RDN3206" s="14"/>
      <c r="RDO3206" s="14"/>
      <c r="RDP3206" s="14"/>
      <c r="RDQ3206" s="14"/>
      <c r="RDR3206" s="14"/>
      <c r="RDS3206" s="14"/>
      <c r="RDT3206" s="14"/>
      <c r="RDU3206" s="14"/>
      <c r="RDV3206" s="14"/>
      <c r="RDW3206" s="14"/>
      <c r="RDX3206" s="14"/>
      <c r="RDY3206" s="14"/>
      <c r="RDZ3206" s="14"/>
      <c r="REA3206" s="14"/>
      <c r="REB3206" s="14"/>
      <c r="REC3206" s="14"/>
      <c r="RED3206" s="14"/>
      <c r="REE3206" s="14"/>
      <c r="REF3206" s="14"/>
      <c r="REG3206" s="14"/>
      <c r="REH3206" s="14"/>
      <c r="REI3206" s="14"/>
      <c r="REJ3206" s="14"/>
      <c r="REK3206" s="14"/>
      <c r="REL3206" s="14"/>
      <c r="REM3206" s="14"/>
      <c r="REN3206" s="14"/>
      <c r="REO3206" s="14"/>
      <c r="REP3206" s="14"/>
      <c r="REQ3206" s="14"/>
      <c r="RER3206" s="14"/>
      <c r="RES3206" s="14"/>
      <c r="RET3206" s="14"/>
      <c r="REU3206" s="14"/>
      <c r="REV3206" s="14"/>
      <c r="REW3206" s="14"/>
      <c r="REX3206" s="14"/>
      <c r="REY3206" s="14"/>
      <c r="REZ3206" s="14"/>
      <c r="RFA3206" s="14"/>
      <c r="RFB3206" s="14"/>
      <c r="RFC3206" s="14"/>
      <c r="RFD3206" s="14"/>
      <c r="RFE3206" s="14"/>
      <c r="RFF3206" s="14"/>
      <c r="RFG3206" s="14"/>
      <c r="RFH3206" s="14"/>
      <c r="RFI3206" s="14"/>
      <c r="RFJ3206" s="14"/>
      <c r="RFK3206" s="14"/>
      <c r="RFL3206" s="14"/>
      <c r="RFM3206" s="14"/>
      <c r="RFN3206" s="14"/>
      <c r="RFO3206" s="14"/>
      <c r="RFP3206" s="14"/>
      <c r="RFQ3206" s="14"/>
      <c r="RFR3206" s="14"/>
      <c r="RFS3206" s="14"/>
      <c r="RFT3206" s="14"/>
      <c r="RFU3206" s="14"/>
      <c r="RFV3206" s="14"/>
      <c r="RFW3206" s="14"/>
      <c r="RFX3206" s="14"/>
      <c r="RFY3206" s="14"/>
      <c r="RFZ3206" s="14"/>
      <c r="RGA3206" s="14"/>
      <c r="RGB3206" s="14"/>
      <c r="RGC3206" s="14"/>
      <c r="RGD3206" s="14"/>
      <c r="RGE3206" s="14"/>
      <c r="RGF3206" s="14"/>
      <c r="RGG3206" s="14"/>
      <c r="RGH3206" s="14"/>
      <c r="RGI3206" s="14"/>
      <c r="RGJ3206" s="14"/>
      <c r="RGK3206" s="14"/>
      <c r="RGL3206" s="14"/>
      <c r="RGM3206" s="14"/>
      <c r="RGN3206" s="14"/>
      <c r="RGO3206" s="14"/>
      <c r="RGP3206" s="14"/>
      <c r="RGQ3206" s="14"/>
      <c r="RGR3206" s="14"/>
      <c r="RGS3206" s="14"/>
      <c r="RGT3206" s="14"/>
      <c r="RGU3206" s="14"/>
      <c r="RGV3206" s="14"/>
      <c r="RGW3206" s="14"/>
      <c r="RGX3206" s="14"/>
      <c r="RGY3206" s="14"/>
      <c r="RGZ3206" s="14"/>
      <c r="RHA3206" s="14"/>
      <c r="RHB3206" s="14"/>
      <c r="RHC3206" s="14"/>
      <c r="RHD3206" s="14"/>
      <c r="RHE3206" s="14"/>
      <c r="RHF3206" s="14"/>
      <c r="RHG3206" s="14"/>
      <c r="RHH3206" s="14"/>
      <c r="RHI3206" s="14"/>
      <c r="RHJ3206" s="14"/>
      <c r="RHK3206" s="14"/>
      <c r="RHL3206" s="14"/>
      <c r="RHM3206" s="14"/>
      <c r="RHN3206" s="14"/>
      <c r="RHO3206" s="14"/>
      <c r="RHP3206" s="14"/>
      <c r="RHQ3206" s="14"/>
      <c r="RHR3206" s="14"/>
      <c r="RHS3206" s="14"/>
      <c r="RHT3206" s="14"/>
      <c r="RHU3206" s="14"/>
      <c r="RHV3206" s="14"/>
      <c r="RHW3206" s="14"/>
      <c r="RHX3206" s="14"/>
      <c r="RHY3206" s="14"/>
      <c r="RHZ3206" s="14"/>
      <c r="RIA3206" s="14"/>
      <c r="RIB3206" s="14"/>
      <c r="RIC3206" s="14"/>
      <c r="RID3206" s="14"/>
      <c r="RIE3206" s="14"/>
      <c r="RIF3206" s="14"/>
      <c r="RIG3206" s="14"/>
      <c r="RIH3206" s="14"/>
      <c r="RII3206" s="14"/>
      <c r="RIJ3206" s="14"/>
      <c r="RIK3206" s="14"/>
      <c r="RIL3206" s="14"/>
      <c r="RIM3206" s="14"/>
      <c r="RIN3206" s="14"/>
      <c r="RIO3206" s="14"/>
      <c r="RIP3206" s="14"/>
      <c r="RIQ3206" s="14"/>
      <c r="RIR3206" s="14"/>
      <c r="RIS3206" s="14"/>
      <c r="RIT3206" s="14"/>
      <c r="RIU3206" s="14"/>
      <c r="RIV3206" s="14"/>
      <c r="RIW3206" s="14"/>
      <c r="RIX3206" s="14"/>
      <c r="RIY3206" s="14"/>
      <c r="RIZ3206" s="14"/>
      <c r="RJA3206" s="14"/>
      <c r="RJB3206" s="14"/>
      <c r="RJC3206" s="14"/>
      <c r="RJD3206" s="14"/>
      <c r="RJE3206" s="14"/>
      <c r="RJF3206" s="14"/>
      <c r="RJG3206" s="14"/>
      <c r="RJH3206" s="14"/>
      <c r="RJI3206" s="14"/>
      <c r="RJJ3206" s="14"/>
      <c r="RJK3206" s="14"/>
      <c r="RJL3206" s="14"/>
      <c r="RJM3206" s="14"/>
      <c r="RJN3206" s="14"/>
      <c r="RJO3206" s="14"/>
      <c r="RJP3206" s="14"/>
      <c r="RJQ3206" s="14"/>
      <c r="RJR3206" s="14"/>
      <c r="RJS3206" s="14"/>
      <c r="RJT3206" s="14"/>
      <c r="RJU3206" s="14"/>
      <c r="RJV3206" s="14"/>
      <c r="RJW3206" s="14"/>
      <c r="RJX3206" s="14"/>
      <c r="RJY3206" s="14"/>
      <c r="RJZ3206" s="14"/>
      <c r="RKA3206" s="14"/>
      <c r="RKB3206" s="14"/>
      <c r="RKC3206" s="14"/>
      <c r="RKD3206" s="14"/>
      <c r="RKE3206" s="14"/>
      <c r="RKF3206" s="14"/>
      <c r="RKG3206" s="14"/>
      <c r="RKH3206" s="14"/>
      <c r="RKI3206" s="14"/>
      <c r="RKJ3206" s="14"/>
      <c r="RKK3206" s="14"/>
      <c r="RKL3206" s="14"/>
      <c r="RKM3206" s="14"/>
      <c r="RKN3206" s="14"/>
      <c r="RKO3206" s="14"/>
      <c r="RKP3206" s="14"/>
      <c r="RKQ3206" s="14"/>
      <c r="RKR3206" s="14"/>
      <c r="RKS3206" s="14"/>
      <c r="RKT3206" s="14"/>
      <c r="RKU3206" s="14"/>
      <c r="RKV3206" s="14"/>
      <c r="RKW3206" s="14"/>
      <c r="RKX3206" s="14"/>
      <c r="RKY3206" s="14"/>
      <c r="RKZ3206" s="14"/>
      <c r="RLA3206" s="14"/>
      <c r="RLB3206" s="14"/>
      <c r="RLC3206" s="14"/>
      <c r="RLD3206" s="14"/>
      <c r="RLE3206" s="14"/>
      <c r="RLF3206" s="14"/>
      <c r="RLG3206" s="14"/>
      <c r="RLH3206" s="14"/>
      <c r="RLI3206" s="14"/>
      <c r="RLJ3206" s="14"/>
      <c r="RLK3206" s="14"/>
      <c r="RLL3206" s="14"/>
      <c r="RLM3206" s="14"/>
      <c r="RLN3206" s="14"/>
      <c r="RLO3206" s="14"/>
      <c r="RLP3206" s="14"/>
      <c r="RLQ3206" s="14"/>
      <c r="RLR3206" s="14"/>
      <c r="RLS3206" s="14"/>
      <c r="RLT3206" s="14"/>
      <c r="RLU3206" s="14"/>
      <c r="RLV3206" s="14"/>
      <c r="RLW3206" s="14"/>
      <c r="RLX3206" s="14"/>
      <c r="RLY3206" s="14"/>
      <c r="RLZ3206" s="14"/>
      <c r="RMA3206" s="14"/>
      <c r="RMB3206" s="14"/>
      <c r="RMC3206" s="14"/>
      <c r="RMD3206" s="14"/>
      <c r="RME3206" s="14"/>
      <c r="RMF3206" s="14"/>
      <c r="RMG3206" s="14"/>
      <c r="RMH3206" s="14"/>
      <c r="RMI3206" s="14"/>
      <c r="RMJ3206" s="14"/>
      <c r="RMK3206" s="14"/>
      <c r="RML3206" s="14"/>
      <c r="RMM3206" s="14"/>
      <c r="RMN3206" s="14"/>
      <c r="RMO3206" s="14"/>
      <c r="RMP3206" s="14"/>
      <c r="RMQ3206" s="14"/>
      <c r="RMR3206" s="14"/>
      <c r="RMS3206" s="14"/>
      <c r="RMT3206" s="14"/>
      <c r="RMU3206" s="14"/>
      <c r="RMV3206" s="14"/>
      <c r="RMW3206" s="14"/>
      <c r="RMX3206" s="14"/>
      <c r="RMY3206" s="14"/>
      <c r="RMZ3206" s="14"/>
      <c r="RNA3206" s="14"/>
      <c r="RNB3206" s="14"/>
      <c r="RNC3206" s="14"/>
      <c r="RND3206" s="14"/>
      <c r="RNE3206" s="14"/>
      <c r="RNF3206" s="14"/>
      <c r="RNG3206" s="14"/>
      <c r="RNH3206" s="14"/>
      <c r="RNI3206" s="14"/>
      <c r="RNJ3206" s="14"/>
      <c r="RNK3206" s="14"/>
      <c r="RNL3206" s="14"/>
      <c r="RNM3206" s="14"/>
      <c r="RNN3206" s="14"/>
      <c r="RNO3206" s="14"/>
      <c r="RNP3206" s="14"/>
      <c r="RNQ3206" s="14"/>
      <c r="RNR3206" s="14"/>
      <c r="RNS3206" s="14"/>
      <c r="RNT3206" s="14"/>
      <c r="RNU3206" s="14"/>
      <c r="RNV3206" s="14"/>
      <c r="RNW3206" s="14"/>
      <c r="RNX3206" s="14"/>
      <c r="RNY3206" s="14"/>
      <c r="RNZ3206" s="14"/>
      <c r="ROA3206" s="14"/>
      <c r="ROB3206" s="14"/>
      <c r="ROC3206" s="14"/>
      <c r="ROD3206" s="14"/>
      <c r="ROE3206" s="14"/>
      <c r="ROF3206" s="14"/>
      <c r="ROG3206" s="14"/>
      <c r="ROH3206" s="14"/>
      <c r="ROI3206" s="14"/>
      <c r="ROJ3206" s="14"/>
      <c r="ROK3206" s="14"/>
      <c r="ROL3206" s="14"/>
      <c r="ROM3206" s="14"/>
      <c r="RON3206" s="14"/>
      <c r="ROO3206" s="14"/>
      <c r="ROP3206" s="14"/>
      <c r="ROQ3206" s="14"/>
      <c r="ROR3206" s="14"/>
      <c r="ROS3206" s="14"/>
      <c r="ROT3206" s="14"/>
      <c r="ROU3206" s="14"/>
      <c r="ROV3206" s="14"/>
      <c r="ROW3206" s="14"/>
      <c r="ROX3206" s="14"/>
      <c r="ROY3206" s="14"/>
      <c r="ROZ3206" s="14"/>
      <c r="RPA3206" s="14"/>
      <c r="RPB3206" s="14"/>
      <c r="RPC3206" s="14"/>
      <c r="RPD3206" s="14"/>
      <c r="RPE3206" s="14"/>
      <c r="RPF3206" s="14"/>
      <c r="RPG3206" s="14"/>
      <c r="RPH3206" s="14"/>
      <c r="RPI3206" s="14"/>
      <c r="RPJ3206" s="14"/>
      <c r="RPK3206" s="14"/>
      <c r="RPL3206" s="14"/>
      <c r="RPM3206" s="14"/>
      <c r="RPN3206" s="14"/>
      <c r="RPO3206" s="14"/>
      <c r="RPP3206" s="14"/>
      <c r="RPQ3206" s="14"/>
      <c r="RPR3206" s="14"/>
      <c r="RPS3206" s="14"/>
      <c r="RPT3206" s="14"/>
      <c r="RPU3206" s="14"/>
      <c r="RPV3206" s="14"/>
      <c r="RPW3206" s="14"/>
      <c r="RPX3206" s="14"/>
      <c r="RPY3206" s="14"/>
      <c r="RPZ3206" s="14"/>
      <c r="RQA3206" s="14"/>
      <c r="RQB3206" s="14"/>
      <c r="RQC3206" s="14"/>
      <c r="RQD3206" s="14"/>
      <c r="RQE3206" s="14"/>
      <c r="RQF3206" s="14"/>
      <c r="RQG3206" s="14"/>
      <c r="RQH3206" s="14"/>
      <c r="RQI3206" s="14"/>
      <c r="RQJ3206" s="14"/>
      <c r="RQK3206" s="14"/>
      <c r="RQL3206" s="14"/>
      <c r="RQM3206" s="14"/>
      <c r="RQN3206" s="14"/>
      <c r="RQO3206" s="14"/>
      <c r="RQP3206" s="14"/>
      <c r="RQQ3206" s="14"/>
      <c r="RQR3206" s="14"/>
      <c r="RQS3206" s="14"/>
      <c r="RQT3206" s="14"/>
      <c r="RQU3206" s="14"/>
      <c r="RQV3206" s="14"/>
      <c r="RQW3206" s="14"/>
      <c r="RQX3206" s="14"/>
      <c r="RQY3206" s="14"/>
      <c r="RQZ3206" s="14"/>
      <c r="RRA3206" s="14"/>
      <c r="RRB3206" s="14"/>
      <c r="RRC3206" s="14"/>
      <c r="RRD3206" s="14"/>
      <c r="RRE3206" s="14"/>
      <c r="RRF3206" s="14"/>
      <c r="RRG3206" s="14"/>
      <c r="RRH3206" s="14"/>
      <c r="RRI3206" s="14"/>
      <c r="RRJ3206" s="14"/>
      <c r="RRK3206" s="14"/>
      <c r="RRL3206" s="14"/>
      <c r="RRM3206" s="14"/>
      <c r="RRN3206" s="14"/>
      <c r="RRO3206" s="14"/>
      <c r="RRP3206" s="14"/>
      <c r="RRQ3206" s="14"/>
      <c r="RRR3206" s="14"/>
      <c r="RRS3206" s="14"/>
      <c r="RRT3206" s="14"/>
      <c r="RRU3206" s="14"/>
      <c r="RRV3206" s="14"/>
      <c r="RRW3206" s="14"/>
      <c r="RRX3206" s="14"/>
      <c r="RRY3206" s="14"/>
      <c r="RRZ3206" s="14"/>
      <c r="RSA3206" s="14"/>
      <c r="RSB3206" s="14"/>
      <c r="RSC3206" s="14"/>
      <c r="RSD3206" s="14"/>
      <c r="RSE3206" s="14"/>
      <c r="RSF3206" s="14"/>
      <c r="RSG3206" s="14"/>
      <c r="RSH3206" s="14"/>
      <c r="RSI3206" s="14"/>
      <c r="RSJ3206" s="14"/>
      <c r="RSK3206" s="14"/>
      <c r="RSL3206" s="14"/>
      <c r="RSM3206" s="14"/>
      <c r="RSN3206" s="14"/>
      <c r="RSO3206" s="14"/>
      <c r="RSP3206" s="14"/>
      <c r="RSQ3206" s="14"/>
      <c r="RSR3206" s="14"/>
      <c r="RSS3206" s="14"/>
      <c r="RST3206" s="14"/>
      <c r="RSU3206" s="14"/>
      <c r="RSV3206" s="14"/>
      <c r="RSW3206" s="14"/>
      <c r="RSX3206" s="14"/>
      <c r="RSY3206" s="14"/>
      <c r="RSZ3206" s="14"/>
      <c r="RTA3206" s="14"/>
      <c r="RTB3206" s="14"/>
      <c r="RTC3206" s="14"/>
      <c r="RTD3206" s="14"/>
      <c r="RTE3206" s="14"/>
      <c r="RTF3206" s="14"/>
      <c r="RTG3206" s="14"/>
      <c r="RTH3206" s="14"/>
      <c r="RTI3206" s="14"/>
      <c r="RTJ3206" s="14"/>
      <c r="RTK3206" s="14"/>
      <c r="RTL3206" s="14"/>
      <c r="RTM3206" s="14"/>
      <c r="RTN3206" s="14"/>
      <c r="RTO3206" s="14"/>
      <c r="RTP3206" s="14"/>
      <c r="RTQ3206" s="14"/>
      <c r="RTR3206" s="14"/>
      <c r="RTS3206" s="14"/>
      <c r="RTT3206" s="14"/>
      <c r="RTU3206" s="14"/>
      <c r="RTV3206" s="14"/>
      <c r="RTW3206" s="14"/>
      <c r="RTX3206" s="14"/>
      <c r="RTY3206" s="14"/>
      <c r="RTZ3206" s="14"/>
      <c r="RUA3206" s="14"/>
      <c r="RUB3206" s="14"/>
      <c r="RUC3206" s="14"/>
      <c r="RUD3206" s="14"/>
      <c r="RUE3206" s="14"/>
      <c r="RUF3206" s="14"/>
      <c r="RUG3206" s="14"/>
      <c r="RUH3206" s="14"/>
      <c r="RUI3206" s="14"/>
      <c r="RUJ3206" s="14"/>
      <c r="RUK3206" s="14"/>
      <c r="RUL3206" s="14"/>
      <c r="RUM3206" s="14"/>
      <c r="RUN3206" s="14"/>
      <c r="RUO3206" s="14"/>
      <c r="RUP3206" s="14"/>
      <c r="RUQ3206" s="14"/>
      <c r="RUR3206" s="14"/>
      <c r="RUS3206" s="14"/>
      <c r="RUT3206" s="14"/>
      <c r="RUU3206" s="14"/>
      <c r="RUV3206" s="14"/>
      <c r="RUW3206" s="14"/>
      <c r="RUX3206" s="14"/>
      <c r="RUY3206" s="14"/>
      <c r="RUZ3206" s="14"/>
      <c r="RVA3206" s="14"/>
      <c r="RVB3206" s="14"/>
      <c r="RVC3206" s="14"/>
      <c r="RVD3206" s="14"/>
      <c r="RVE3206" s="14"/>
      <c r="RVF3206" s="14"/>
      <c r="RVG3206" s="14"/>
      <c r="RVH3206" s="14"/>
      <c r="RVI3206" s="14"/>
      <c r="RVJ3206" s="14"/>
      <c r="RVK3206" s="14"/>
      <c r="RVL3206" s="14"/>
      <c r="RVM3206" s="14"/>
      <c r="RVN3206" s="14"/>
      <c r="RVO3206" s="14"/>
      <c r="RVP3206" s="14"/>
      <c r="RVQ3206" s="14"/>
      <c r="RVR3206" s="14"/>
      <c r="RVS3206" s="14"/>
      <c r="RVT3206" s="14"/>
      <c r="RVU3206" s="14"/>
      <c r="RVV3206" s="14"/>
      <c r="RVW3206" s="14"/>
      <c r="RVX3206" s="14"/>
      <c r="RVY3206" s="14"/>
      <c r="RVZ3206" s="14"/>
      <c r="RWA3206" s="14"/>
      <c r="RWB3206" s="14"/>
      <c r="RWC3206" s="14"/>
      <c r="RWD3206" s="14"/>
      <c r="RWE3206" s="14"/>
      <c r="RWF3206" s="14"/>
      <c r="RWG3206" s="14"/>
      <c r="RWH3206" s="14"/>
      <c r="RWI3206" s="14"/>
      <c r="RWJ3206" s="14"/>
      <c r="RWK3206" s="14"/>
      <c r="RWL3206" s="14"/>
      <c r="RWM3206" s="14"/>
      <c r="RWN3206" s="14"/>
      <c r="RWO3206" s="14"/>
      <c r="RWP3206" s="14"/>
      <c r="RWQ3206" s="14"/>
      <c r="RWR3206" s="14"/>
      <c r="RWS3206" s="14"/>
      <c r="RWT3206" s="14"/>
      <c r="RWU3206" s="14"/>
      <c r="RWV3206" s="14"/>
      <c r="RWW3206" s="14"/>
      <c r="RWX3206" s="14"/>
      <c r="RWY3206" s="14"/>
      <c r="RWZ3206" s="14"/>
      <c r="RXA3206" s="14"/>
      <c r="RXB3206" s="14"/>
      <c r="RXC3206" s="14"/>
      <c r="RXD3206" s="14"/>
      <c r="RXE3206" s="14"/>
      <c r="RXF3206" s="14"/>
      <c r="RXG3206" s="14"/>
      <c r="RXH3206" s="14"/>
      <c r="RXI3206" s="14"/>
      <c r="RXJ3206" s="14"/>
      <c r="RXK3206" s="14"/>
      <c r="RXL3206" s="14"/>
      <c r="RXM3206" s="14"/>
      <c r="RXN3206" s="14"/>
      <c r="RXO3206" s="14"/>
      <c r="RXP3206" s="14"/>
      <c r="RXQ3206" s="14"/>
      <c r="RXR3206" s="14"/>
      <c r="RXS3206" s="14"/>
      <c r="RXT3206" s="14"/>
      <c r="RXU3206" s="14"/>
      <c r="RXV3206" s="14"/>
      <c r="RXW3206" s="14"/>
      <c r="RXX3206" s="14"/>
      <c r="RXY3206" s="14"/>
      <c r="RXZ3206" s="14"/>
      <c r="RYA3206" s="14"/>
      <c r="RYB3206" s="14"/>
      <c r="RYC3206" s="14"/>
      <c r="RYD3206" s="14"/>
      <c r="RYE3206" s="14"/>
      <c r="RYF3206" s="14"/>
      <c r="RYG3206" s="14"/>
      <c r="RYH3206" s="14"/>
      <c r="RYI3206" s="14"/>
      <c r="RYJ3206" s="14"/>
      <c r="RYK3206" s="14"/>
      <c r="RYL3206" s="14"/>
      <c r="RYM3206" s="14"/>
      <c r="RYN3206" s="14"/>
      <c r="RYO3206" s="14"/>
      <c r="RYP3206" s="14"/>
      <c r="RYQ3206" s="14"/>
      <c r="RYR3206" s="14"/>
      <c r="RYS3206" s="14"/>
      <c r="RYT3206" s="14"/>
      <c r="RYU3206" s="14"/>
      <c r="RYV3206" s="14"/>
      <c r="RYW3206" s="14"/>
      <c r="RYX3206" s="14"/>
      <c r="RYY3206" s="14"/>
      <c r="RYZ3206" s="14"/>
      <c r="RZA3206" s="14"/>
      <c r="RZB3206" s="14"/>
      <c r="RZC3206" s="14"/>
      <c r="RZD3206" s="14"/>
      <c r="RZE3206" s="14"/>
      <c r="RZF3206" s="14"/>
      <c r="RZG3206" s="14"/>
      <c r="RZH3206" s="14"/>
      <c r="RZI3206" s="14"/>
      <c r="RZJ3206" s="14"/>
      <c r="RZK3206" s="14"/>
      <c r="RZL3206" s="14"/>
      <c r="RZM3206" s="14"/>
      <c r="RZN3206" s="14"/>
      <c r="RZO3206" s="14"/>
      <c r="RZP3206" s="14"/>
      <c r="RZQ3206" s="14"/>
      <c r="RZR3206" s="14"/>
      <c r="RZS3206" s="14"/>
      <c r="RZT3206" s="14"/>
      <c r="RZU3206" s="14"/>
      <c r="RZV3206" s="14"/>
      <c r="RZW3206" s="14"/>
      <c r="RZX3206" s="14"/>
      <c r="RZY3206" s="14"/>
      <c r="RZZ3206" s="14"/>
      <c r="SAA3206" s="14"/>
      <c r="SAB3206" s="14"/>
      <c r="SAC3206" s="14"/>
      <c r="SAD3206" s="14"/>
      <c r="SAE3206" s="14"/>
      <c r="SAF3206" s="14"/>
      <c r="SAG3206" s="14"/>
      <c r="SAH3206" s="14"/>
      <c r="SAI3206" s="14"/>
      <c r="SAJ3206" s="14"/>
      <c r="SAK3206" s="14"/>
      <c r="SAL3206" s="14"/>
      <c r="SAM3206" s="14"/>
      <c r="SAN3206" s="14"/>
      <c r="SAO3206" s="14"/>
      <c r="SAP3206" s="14"/>
      <c r="SAQ3206" s="14"/>
      <c r="SAR3206" s="14"/>
      <c r="SAS3206" s="14"/>
      <c r="SAT3206" s="14"/>
      <c r="SAU3206" s="14"/>
      <c r="SAV3206" s="14"/>
      <c r="SAW3206" s="14"/>
      <c r="SAX3206" s="14"/>
      <c r="SAY3206" s="14"/>
      <c r="SAZ3206" s="14"/>
      <c r="SBA3206" s="14"/>
      <c r="SBB3206" s="14"/>
      <c r="SBC3206" s="14"/>
      <c r="SBD3206" s="14"/>
      <c r="SBE3206" s="14"/>
      <c r="SBF3206" s="14"/>
      <c r="SBG3206" s="14"/>
      <c r="SBH3206" s="14"/>
      <c r="SBI3206" s="14"/>
      <c r="SBJ3206" s="14"/>
      <c r="SBK3206" s="14"/>
      <c r="SBL3206" s="14"/>
      <c r="SBM3206" s="14"/>
      <c r="SBN3206" s="14"/>
      <c r="SBO3206" s="14"/>
      <c r="SBP3206" s="14"/>
      <c r="SBQ3206" s="14"/>
      <c r="SBR3206" s="14"/>
      <c r="SBS3206" s="14"/>
      <c r="SBT3206" s="14"/>
      <c r="SBU3206" s="14"/>
      <c r="SBV3206" s="14"/>
      <c r="SBW3206" s="14"/>
      <c r="SBX3206" s="14"/>
      <c r="SBY3206" s="14"/>
      <c r="SBZ3206" s="14"/>
      <c r="SCA3206" s="14"/>
      <c r="SCB3206" s="14"/>
      <c r="SCC3206" s="14"/>
      <c r="SCD3206" s="14"/>
      <c r="SCE3206" s="14"/>
      <c r="SCF3206" s="14"/>
      <c r="SCG3206" s="14"/>
      <c r="SCH3206" s="14"/>
      <c r="SCI3206" s="14"/>
      <c r="SCJ3206" s="14"/>
      <c r="SCK3206" s="14"/>
      <c r="SCL3206" s="14"/>
      <c r="SCM3206" s="14"/>
      <c r="SCN3206" s="14"/>
      <c r="SCO3206" s="14"/>
      <c r="SCP3206" s="14"/>
      <c r="SCQ3206" s="14"/>
      <c r="SCR3206" s="14"/>
      <c r="SCS3206" s="14"/>
      <c r="SCT3206" s="14"/>
      <c r="SCU3206" s="14"/>
      <c r="SCV3206" s="14"/>
      <c r="SCW3206" s="14"/>
      <c r="SCX3206" s="14"/>
      <c r="SCY3206" s="14"/>
      <c r="SCZ3206" s="14"/>
      <c r="SDA3206" s="14"/>
      <c r="SDB3206" s="14"/>
      <c r="SDC3206" s="14"/>
      <c r="SDD3206" s="14"/>
      <c r="SDE3206" s="14"/>
      <c r="SDF3206" s="14"/>
      <c r="SDG3206" s="14"/>
      <c r="SDH3206" s="14"/>
      <c r="SDI3206" s="14"/>
      <c r="SDJ3206" s="14"/>
      <c r="SDK3206" s="14"/>
      <c r="SDL3206" s="14"/>
      <c r="SDM3206" s="14"/>
      <c r="SDN3206" s="14"/>
      <c r="SDO3206" s="14"/>
      <c r="SDP3206" s="14"/>
      <c r="SDQ3206" s="14"/>
      <c r="SDR3206" s="14"/>
      <c r="SDS3206" s="14"/>
      <c r="SDT3206" s="14"/>
      <c r="SDU3206" s="14"/>
      <c r="SDV3206" s="14"/>
      <c r="SDW3206" s="14"/>
      <c r="SDX3206" s="14"/>
      <c r="SDY3206" s="14"/>
      <c r="SDZ3206" s="14"/>
      <c r="SEA3206" s="14"/>
      <c r="SEB3206" s="14"/>
      <c r="SEC3206" s="14"/>
      <c r="SED3206" s="14"/>
      <c r="SEE3206" s="14"/>
      <c r="SEF3206" s="14"/>
      <c r="SEG3206" s="14"/>
      <c r="SEH3206" s="14"/>
      <c r="SEI3206" s="14"/>
      <c r="SEJ3206" s="14"/>
      <c r="SEK3206" s="14"/>
      <c r="SEL3206" s="14"/>
      <c r="SEM3206" s="14"/>
      <c r="SEN3206" s="14"/>
      <c r="SEO3206" s="14"/>
      <c r="SEP3206" s="14"/>
      <c r="SEQ3206" s="14"/>
      <c r="SER3206" s="14"/>
      <c r="SES3206" s="14"/>
      <c r="SET3206" s="14"/>
      <c r="SEU3206" s="14"/>
      <c r="SEV3206" s="14"/>
      <c r="SEW3206" s="14"/>
      <c r="SEX3206" s="14"/>
      <c r="SEY3206" s="14"/>
      <c r="SEZ3206" s="14"/>
      <c r="SFA3206" s="14"/>
      <c r="SFB3206" s="14"/>
      <c r="SFC3206" s="14"/>
      <c r="SFD3206" s="14"/>
      <c r="SFE3206" s="14"/>
      <c r="SFF3206" s="14"/>
      <c r="SFG3206" s="14"/>
      <c r="SFH3206" s="14"/>
      <c r="SFI3206" s="14"/>
      <c r="SFJ3206" s="14"/>
      <c r="SFK3206" s="14"/>
      <c r="SFL3206" s="14"/>
      <c r="SFM3206" s="14"/>
      <c r="SFN3206" s="14"/>
      <c r="SFO3206" s="14"/>
      <c r="SFP3206" s="14"/>
      <c r="SFQ3206" s="14"/>
      <c r="SFR3206" s="14"/>
      <c r="SFS3206" s="14"/>
      <c r="SFT3206" s="14"/>
      <c r="SFU3206" s="14"/>
      <c r="SFV3206" s="14"/>
      <c r="SFW3206" s="14"/>
      <c r="SFX3206" s="14"/>
      <c r="SFY3206" s="14"/>
      <c r="SFZ3206" s="14"/>
      <c r="SGA3206" s="14"/>
      <c r="SGB3206" s="14"/>
      <c r="SGC3206" s="14"/>
      <c r="SGD3206" s="14"/>
      <c r="SGE3206" s="14"/>
      <c r="SGF3206" s="14"/>
      <c r="SGG3206" s="14"/>
      <c r="SGH3206" s="14"/>
      <c r="SGI3206" s="14"/>
      <c r="SGJ3206" s="14"/>
      <c r="SGK3206" s="14"/>
      <c r="SGL3206" s="14"/>
      <c r="SGM3206" s="14"/>
      <c r="SGN3206" s="14"/>
      <c r="SGO3206" s="14"/>
      <c r="SGP3206" s="14"/>
      <c r="SGQ3206" s="14"/>
      <c r="SGR3206" s="14"/>
      <c r="SGS3206" s="14"/>
      <c r="SGT3206" s="14"/>
      <c r="SGU3206" s="14"/>
      <c r="SGV3206" s="14"/>
      <c r="SGW3206" s="14"/>
      <c r="SGX3206" s="14"/>
      <c r="SGY3206" s="14"/>
      <c r="SGZ3206" s="14"/>
      <c r="SHA3206" s="14"/>
      <c r="SHB3206" s="14"/>
      <c r="SHC3206" s="14"/>
      <c r="SHD3206" s="14"/>
      <c r="SHE3206" s="14"/>
      <c r="SHF3206" s="14"/>
      <c r="SHG3206" s="14"/>
      <c r="SHH3206" s="14"/>
      <c r="SHI3206" s="14"/>
      <c r="SHJ3206" s="14"/>
      <c r="SHK3206" s="14"/>
      <c r="SHL3206" s="14"/>
      <c r="SHM3206" s="14"/>
      <c r="SHN3206" s="14"/>
      <c r="SHO3206" s="14"/>
      <c r="SHP3206" s="14"/>
      <c r="SHQ3206" s="14"/>
      <c r="SHR3206" s="14"/>
      <c r="SHS3206" s="14"/>
      <c r="SHT3206" s="14"/>
      <c r="SHU3206" s="14"/>
      <c r="SHV3206" s="14"/>
      <c r="SHW3206" s="14"/>
      <c r="SHX3206" s="14"/>
      <c r="SHY3206" s="14"/>
      <c r="SHZ3206" s="14"/>
      <c r="SIA3206" s="14"/>
      <c r="SIB3206" s="14"/>
      <c r="SIC3206" s="14"/>
      <c r="SID3206" s="14"/>
      <c r="SIE3206" s="14"/>
      <c r="SIF3206" s="14"/>
      <c r="SIG3206" s="14"/>
      <c r="SIH3206" s="14"/>
      <c r="SII3206" s="14"/>
      <c r="SIJ3206" s="14"/>
      <c r="SIK3206" s="14"/>
      <c r="SIL3206" s="14"/>
      <c r="SIM3206" s="14"/>
      <c r="SIN3206" s="14"/>
      <c r="SIO3206" s="14"/>
      <c r="SIP3206" s="14"/>
      <c r="SIQ3206" s="14"/>
      <c r="SIR3206" s="14"/>
      <c r="SIS3206" s="14"/>
      <c r="SIT3206" s="14"/>
      <c r="SIU3206" s="14"/>
      <c r="SIV3206" s="14"/>
      <c r="SIW3206" s="14"/>
      <c r="SIX3206" s="14"/>
      <c r="SIY3206" s="14"/>
      <c r="SIZ3206" s="14"/>
      <c r="SJA3206" s="14"/>
      <c r="SJB3206" s="14"/>
      <c r="SJC3206" s="14"/>
      <c r="SJD3206" s="14"/>
      <c r="SJE3206" s="14"/>
      <c r="SJF3206" s="14"/>
      <c r="SJG3206" s="14"/>
      <c r="SJH3206" s="14"/>
      <c r="SJI3206" s="14"/>
      <c r="SJJ3206" s="14"/>
      <c r="SJK3206" s="14"/>
      <c r="SJL3206" s="14"/>
      <c r="SJM3206" s="14"/>
      <c r="SJN3206" s="14"/>
      <c r="SJO3206" s="14"/>
      <c r="SJP3206" s="14"/>
      <c r="SJQ3206" s="14"/>
      <c r="SJR3206" s="14"/>
      <c r="SJS3206" s="14"/>
      <c r="SJT3206" s="14"/>
      <c r="SJU3206" s="14"/>
      <c r="SJV3206" s="14"/>
      <c r="SJW3206" s="14"/>
      <c r="SJX3206" s="14"/>
      <c r="SJY3206" s="14"/>
      <c r="SJZ3206" s="14"/>
      <c r="SKA3206" s="14"/>
      <c r="SKB3206" s="14"/>
      <c r="SKC3206" s="14"/>
      <c r="SKD3206" s="14"/>
      <c r="SKE3206" s="14"/>
      <c r="SKF3206" s="14"/>
      <c r="SKG3206" s="14"/>
      <c r="SKH3206" s="14"/>
      <c r="SKI3206" s="14"/>
      <c r="SKJ3206" s="14"/>
      <c r="SKK3206" s="14"/>
      <c r="SKL3206" s="14"/>
      <c r="SKM3206" s="14"/>
      <c r="SKN3206" s="14"/>
      <c r="SKO3206" s="14"/>
      <c r="SKP3206" s="14"/>
      <c r="SKQ3206" s="14"/>
      <c r="SKR3206" s="14"/>
      <c r="SKS3206" s="14"/>
      <c r="SKT3206" s="14"/>
      <c r="SKU3206" s="14"/>
      <c r="SKV3206" s="14"/>
      <c r="SKW3206" s="14"/>
      <c r="SKX3206" s="14"/>
      <c r="SKY3206" s="14"/>
      <c r="SKZ3206" s="14"/>
      <c r="SLA3206" s="14"/>
      <c r="SLB3206" s="14"/>
      <c r="SLC3206" s="14"/>
      <c r="SLD3206" s="14"/>
      <c r="SLE3206" s="14"/>
      <c r="SLF3206" s="14"/>
      <c r="SLG3206" s="14"/>
      <c r="SLH3206" s="14"/>
      <c r="SLI3206" s="14"/>
      <c r="SLJ3206" s="14"/>
      <c r="SLK3206" s="14"/>
      <c r="SLL3206" s="14"/>
      <c r="SLM3206" s="14"/>
      <c r="SLN3206" s="14"/>
      <c r="SLO3206" s="14"/>
      <c r="SLP3206" s="14"/>
      <c r="SLQ3206" s="14"/>
      <c r="SLR3206" s="14"/>
      <c r="SLS3206" s="14"/>
      <c r="SLT3206" s="14"/>
      <c r="SLU3206" s="14"/>
      <c r="SLV3206" s="14"/>
      <c r="SLW3206" s="14"/>
      <c r="SLX3206" s="14"/>
      <c r="SLY3206" s="14"/>
      <c r="SLZ3206" s="14"/>
      <c r="SMA3206" s="14"/>
      <c r="SMB3206" s="14"/>
      <c r="SMC3206" s="14"/>
      <c r="SMD3206" s="14"/>
      <c r="SME3206" s="14"/>
      <c r="SMF3206" s="14"/>
      <c r="SMG3206" s="14"/>
      <c r="SMH3206" s="14"/>
      <c r="SMI3206" s="14"/>
      <c r="SMJ3206" s="14"/>
      <c r="SMK3206" s="14"/>
      <c r="SML3206" s="14"/>
      <c r="SMM3206" s="14"/>
      <c r="SMN3206" s="14"/>
      <c r="SMO3206" s="14"/>
      <c r="SMP3206" s="14"/>
      <c r="SMQ3206" s="14"/>
      <c r="SMR3206" s="14"/>
      <c r="SMS3206" s="14"/>
      <c r="SMT3206" s="14"/>
      <c r="SMU3206" s="14"/>
      <c r="SMV3206" s="14"/>
      <c r="SMW3206" s="14"/>
      <c r="SMX3206" s="14"/>
      <c r="SMY3206" s="14"/>
      <c r="SMZ3206" s="14"/>
      <c r="SNA3206" s="14"/>
      <c r="SNB3206" s="14"/>
      <c r="SNC3206" s="14"/>
      <c r="SND3206" s="14"/>
      <c r="SNE3206" s="14"/>
      <c r="SNF3206" s="14"/>
      <c r="SNG3206" s="14"/>
      <c r="SNH3206" s="14"/>
      <c r="SNI3206" s="14"/>
      <c r="SNJ3206" s="14"/>
      <c r="SNK3206" s="14"/>
      <c r="SNL3206" s="14"/>
      <c r="SNM3206" s="14"/>
      <c r="SNN3206" s="14"/>
      <c r="SNO3206" s="14"/>
      <c r="SNP3206" s="14"/>
      <c r="SNQ3206" s="14"/>
      <c r="SNR3206" s="14"/>
      <c r="SNS3206" s="14"/>
      <c r="SNT3206" s="14"/>
      <c r="SNU3206" s="14"/>
      <c r="SNV3206" s="14"/>
      <c r="SNW3206" s="14"/>
      <c r="SNX3206" s="14"/>
      <c r="SNY3206" s="14"/>
      <c r="SNZ3206" s="14"/>
      <c r="SOA3206" s="14"/>
      <c r="SOB3206" s="14"/>
      <c r="SOC3206" s="14"/>
      <c r="SOD3206" s="14"/>
      <c r="SOE3206" s="14"/>
      <c r="SOF3206" s="14"/>
      <c r="SOG3206" s="14"/>
      <c r="SOH3206" s="14"/>
      <c r="SOI3206" s="14"/>
      <c r="SOJ3206" s="14"/>
      <c r="SOK3206" s="14"/>
      <c r="SOL3206" s="14"/>
      <c r="SOM3206" s="14"/>
      <c r="SON3206" s="14"/>
      <c r="SOO3206" s="14"/>
      <c r="SOP3206" s="14"/>
      <c r="SOQ3206" s="14"/>
      <c r="SOR3206" s="14"/>
      <c r="SOS3206" s="14"/>
      <c r="SOT3206" s="14"/>
      <c r="SOU3206" s="14"/>
      <c r="SOV3206" s="14"/>
      <c r="SOW3206" s="14"/>
      <c r="SOX3206" s="14"/>
      <c r="SOY3206" s="14"/>
      <c r="SOZ3206" s="14"/>
      <c r="SPA3206" s="14"/>
      <c r="SPB3206" s="14"/>
      <c r="SPC3206" s="14"/>
      <c r="SPD3206" s="14"/>
      <c r="SPE3206" s="14"/>
      <c r="SPF3206" s="14"/>
      <c r="SPG3206" s="14"/>
      <c r="SPH3206" s="14"/>
      <c r="SPI3206" s="14"/>
      <c r="SPJ3206" s="14"/>
      <c r="SPK3206" s="14"/>
      <c r="SPL3206" s="14"/>
      <c r="SPM3206" s="14"/>
      <c r="SPN3206" s="14"/>
      <c r="SPO3206" s="14"/>
      <c r="SPP3206" s="14"/>
      <c r="SPQ3206" s="14"/>
      <c r="SPR3206" s="14"/>
      <c r="SPS3206" s="14"/>
      <c r="SPT3206" s="14"/>
      <c r="SPU3206" s="14"/>
      <c r="SPV3206" s="14"/>
      <c r="SPW3206" s="14"/>
      <c r="SPX3206" s="14"/>
      <c r="SPY3206" s="14"/>
      <c r="SPZ3206" s="14"/>
      <c r="SQA3206" s="14"/>
      <c r="SQB3206" s="14"/>
      <c r="SQC3206" s="14"/>
      <c r="SQD3206" s="14"/>
      <c r="SQE3206" s="14"/>
      <c r="SQF3206" s="14"/>
      <c r="SQG3206" s="14"/>
      <c r="SQH3206" s="14"/>
      <c r="SQI3206" s="14"/>
      <c r="SQJ3206" s="14"/>
      <c r="SQK3206" s="14"/>
      <c r="SQL3206" s="14"/>
      <c r="SQM3206" s="14"/>
      <c r="SQN3206" s="14"/>
      <c r="SQO3206" s="14"/>
      <c r="SQP3206" s="14"/>
      <c r="SQQ3206" s="14"/>
      <c r="SQR3206" s="14"/>
      <c r="SQS3206" s="14"/>
      <c r="SQT3206" s="14"/>
      <c r="SQU3206" s="14"/>
      <c r="SQV3206" s="14"/>
      <c r="SQW3206" s="14"/>
      <c r="SQX3206" s="14"/>
      <c r="SQY3206" s="14"/>
      <c r="SQZ3206" s="14"/>
      <c r="SRA3206" s="14"/>
      <c r="SRB3206" s="14"/>
      <c r="SRC3206" s="14"/>
      <c r="SRD3206" s="14"/>
      <c r="SRE3206" s="14"/>
      <c r="SRF3206" s="14"/>
      <c r="SRG3206" s="14"/>
      <c r="SRH3206" s="14"/>
      <c r="SRI3206" s="14"/>
      <c r="SRJ3206" s="14"/>
      <c r="SRK3206" s="14"/>
      <c r="SRL3206" s="14"/>
      <c r="SRM3206" s="14"/>
      <c r="SRN3206" s="14"/>
      <c r="SRO3206" s="14"/>
      <c r="SRP3206" s="14"/>
      <c r="SRQ3206" s="14"/>
      <c r="SRR3206" s="14"/>
      <c r="SRS3206" s="14"/>
      <c r="SRT3206" s="14"/>
      <c r="SRU3206" s="14"/>
      <c r="SRV3206" s="14"/>
      <c r="SRW3206" s="14"/>
      <c r="SRX3206" s="14"/>
      <c r="SRY3206" s="14"/>
      <c r="SRZ3206" s="14"/>
      <c r="SSA3206" s="14"/>
      <c r="SSB3206" s="14"/>
      <c r="SSC3206" s="14"/>
      <c r="SSD3206" s="14"/>
      <c r="SSE3206" s="14"/>
      <c r="SSF3206" s="14"/>
      <c r="SSG3206" s="14"/>
      <c r="SSH3206" s="14"/>
      <c r="SSI3206" s="14"/>
      <c r="SSJ3206" s="14"/>
      <c r="SSK3206" s="14"/>
      <c r="SSL3206" s="14"/>
      <c r="SSM3206" s="14"/>
      <c r="SSN3206" s="14"/>
      <c r="SSO3206" s="14"/>
      <c r="SSP3206" s="14"/>
      <c r="SSQ3206" s="14"/>
      <c r="SSR3206" s="14"/>
      <c r="SSS3206" s="14"/>
      <c r="SST3206" s="14"/>
      <c r="SSU3206" s="14"/>
      <c r="SSV3206" s="14"/>
      <c r="SSW3206" s="14"/>
      <c r="SSX3206" s="14"/>
      <c r="SSY3206" s="14"/>
      <c r="SSZ3206" s="14"/>
      <c r="STA3206" s="14"/>
      <c r="STB3206" s="14"/>
      <c r="STC3206" s="14"/>
      <c r="STD3206" s="14"/>
      <c r="STE3206" s="14"/>
      <c r="STF3206" s="14"/>
      <c r="STG3206" s="14"/>
      <c r="STH3206" s="14"/>
      <c r="STI3206" s="14"/>
      <c r="STJ3206" s="14"/>
      <c r="STK3206" s="14"/>
      <c r="STL3206" s="14"/>
      <c r="STM3206" s="14"/>
      <c r="STN3206" s="14"/>
      <c r="STO3206" s="14"/>
      <c r="STP3206" s="14"/>
      <c r="STQ3206" s="14"/>
      <c r="STR3206" s="14"/>
      <c r="STS3206" s="14"/>
      <c r="STT3206" s="14"/>
      <c r="STU3206" s="14"/>
      <c r="STV3206" s="14"/>
      <c r="STW3206" s="14"/>
      <c r="STX3206" s="14"/>
      <c r="STY3206" s="14"/>
      <c r="STZ3206" s="14"/>
      <c r="SUA3206" s="14"/>
      <c r="SUB3206" s="14"/>
      <c r="SUC3206" s="14"/>
      <c r="SUD3206" s="14"/>
      <c r="SUE3206" s="14"/>
      <c r="SUF3206" s="14"/>
      <c r="SUG3206" s="14"/>
      <c r="SUH3206" s="14"/>
      <c r="SUI3206" s="14"/>
      <c r="SUJ3206" s="14"/>
      <c r="SUK3206" s="14"/>
      <c r="SUL3206" s="14"/>
      <c r="SUM3206" s="14"/>
      <c r="SUN3206" s="14"/>
      <c r="SUO3206" s="14"/>
      <c r="SUP3206" s="14"/>
      <c r="SUQ3206" s="14"/>
      <c r="SUR3206" s="14"/>
      <c r="SUS3206" s="14"/>
      <c r="SUT3206" s="14"/>
      <c r="SUU3206" s="14"/>
      <c r="SUV3206" s="14"/>
      <c r="SUW3206" s="14"/>
      <c r="SUX3206" s="14"/>
      <c r="SUY3206" s="14"/>
      <c r="SUZ3206" s="14"/>
      <c r="SVA3206" s="14"/>
      <c r="SVB3206" s="14"/>
      <c r="SVC3206" s="14"/>
      <c r="SVD3206" s="14"/>
      <c r="SVE3206" s="14"/>
      <c r="SVF3206" s="14"/>
      <c r="SVG3206" s="14"/>
      <c r="SVH3206" s="14"/>
      <c r="SVI3206" s="14"/>
      <c r="SVJ3206" s="14"/>
      <c r="SVK3206" s="14"/>
      <c r="SVL3206" s="14"/>
      <c r="SVM3206" s="14"/>
      <c r="SVN3206" s="14"/>
      <c r="SVO3206" s="14"/>
      <c r="SVP3206" s="14"/>
      <c r="SVQ3206" s="14"/>
      <c r="SVR3206" s="14"/>
      <c r="SVS3206" s="14"/>
      <c r="SVT3206" s="14"/>
      <c r="SVU3206" s="14"/>
      <c r="SVV3206" s="14"/>
      <c r="SVW3206" s="14"/>
      <c r="SVX3206" s="14"/>
      <c r="SVY3206" s="14"/>
      <c r="SVZ3206" s="14"/>
      <c r="SWA3206" s="14"/>
      <c r="SWB3206" s="14"/>
      <c r="SWC3206" s="14"/>
      <c r="SWD3206" s="14"/>
      <c r="SWE3206" s="14"/>
      <c r="SWF3206" s="14"/>
      <c r="SWG3206" s="14"/>
      <c r="SWH3206" s="14"/>
      <c r="SWI3206" s="14"/>
      <c r="SWJ3206" s="14"/>
      <c r="SWK3206" s="14"/>
      <c r="SWL3206" s="14"/>
      <c r="SWM3206" s="14"/>
      <c r="SWN3206" s="14"/>
      <c r="SWO3206" s="14"/>
      <c r="SWP3206" s="14"/>
      <c r="SWQ3206" s="14"/>
      <c r="SWR3206" s="14"/>
      <c r="SWS3206" s="14"/>
      <c r="SWT3206" s="14"/>
      <c r="SWU3206" s="14"/>
      <c r="SWV3206" s="14"/>
      <c r="SWW3206" s="14"/>
      <c r="SWX3206" s="14"/>
      <c r="SWY3206" s="14"/>
      <c r="SWZ3206" s="14"/>
      <c r="SXA3206" s="14"/>
      <c r="SXB3206" s="14"/>
      <c r="SXC3206" s="14"/>
      <c r="SXD3206" s="14"/>
      <c r="SXE3206" s="14"/>
      <c r="SXF3206" s="14"/>
      <c r="SXG3206" s="14"/>
      <c r="SXH3206" s="14"/>
      <c r="SXI3206" s="14"/>
      <c r="SXJ3206" s="14"/>
      <c r="SXK3206" s="14"/>
      <c r="SXL3206" s="14"/>
      <c r="SXM3206" s="14"/>
      <c r="SXN3206" s="14"/>
      <c r="SXO3206" s="14"/>
      <c r="SXP3206" s="14"/>
      <c r="SXQ3206" s="14"/>
      <c r="SXR3206" s="14"/>
      <c r="SXS3206" s="14"/>
      <c r="SXT3206" s="14"/>
      <c r="SXU3206" s="14"/>
      <c r="SXV3206" s="14"/>
      <c r="SXW3206" s="14"/>
      <c r="SXX3206" s="14"/>
      <c r="SXY3206" s="14"/>
      <c r="SXZ3206" s="14"/>
      <c r="SYA3206" s="14"/>
      <c r="SYB3206" s="14"/>
      <c r="SYC3206" s="14"/>
      <c r="SYD3206" s="14"/>
      <c r="SYE3206" s="14"/>
      <c r="SYF3206" s="14"/>
      <c r="SYG3206" s="14"/>
      <c r="SYH3206" s="14"/>
      <c r="SYI3206" s="14"/>
      <c r="SYJ3206" s="14"/>
      <c r="SYK3206" s="14"/>
      <c r="SYL3206" s="14"/>
      <c r="SYM3206" s="14"/>
      <c r="SYN3206" s="14"/>
      <c r="SYO3206" s="14"/>
      <c r="SYP3206" s="14"/>
      <c r="SYQ3206" s="14"/>
      <c r="SYR3206" s="14"/>
      <c r="SYS3206" s="14"/>
      <c r="SYT3206" s="14"/>
      <c r="SYU3206" s="14"/>
      <c r="SYV3206" s="14"/>
      <c r="SYW3206" s="14"/>
      <c r="SYX3206" s="14"/>
      <c r="SYY3206" s="14"/>
      <c r="SYZ3206" s="14"/>
      <c r="SZA3206" s="14"/>
      <c r="SZB3206" s="14"/>
      <c r="SZC3206" s="14"/>
      <c r="SZD3206" s="14"/>
      <c r="SZE3206" s="14"/>
      <c r="SZF3206" s="14"/>
      <c r="SZG3206" s="14"/>
      <c r="SZH3206" s="14"/>
      <c r="SZI3206" s="14"/>
      <c r="SZJ3206" s="14"/>
      <c r="SZK3206" s="14"/>
      <c r="SZL3206" s="14"/>
      <c r="SZM3206" s="14"/>
      <c r="SZN3206" s="14"/>
      <c r="SZO3206" s="14"/>
      <c r="SZP3206" s="14"/>
      <c r="SZQ3206" s="14"/>
      <c r="SZR3206" s="14"/>
      <c r="SZS3206" s="14"/>
      <c r="SZT3206" s="14"/>
      <c r="SZU3206" s="14"/>
      <c r="SZV3206" s="14"/>
      <c r="SZW3206" s="14"/>
      <c r="SZX3206" s="14"/>
      <c r="SZY3206" s="14"/>
      <c r="SZZ3206" s="14"/>
      <c r="TAA3206" s="14"/>
      <c r="TAB3206" s="14"/>
      <c r="TAC3206" s="14"/>
      <c r="TAD3206" s="14"/>
      <c r="TAE3206" s="14"/>
      <c r="TAF3206" s="14"/>
      <c r="TAG3206" s="14"/>
      <c r="TAH3206" s="14"/>
      <c r="TAI3206" s="14"/>
      <c r="TAJ3206" s="14"/>
      <c r="TAK3206" s="14"/>
      <c r="TAL3206" s="14"/>
      <c r="TAM3206" s="14"/>
      <c r="TAN3206" s="14"/>
      <c r="TAO3206" s="14"/>
      <c r="TAP3206" s="14"/>
      <c r="TAQ3206" s="14"/>
      <c r="TAR3206" s="14"/>
      <c r="TAS3206" s="14"/>
      <c r="TAT3206" s="14"/>
      <c r="TAU3206" s="14"/>
      <c r="TAV3206" s="14"/>
      <c r="TAW3206" s="14"/>
      <c r="TAX3206" s="14"/>
      <c r="TAY3206" s="14"/>
      <c r="TAZ3206" s="14"/>
      <c r="TBA3206" s="14"/>
      <c r="TBB3206" s="14"/>
      <c r="TBC3206" s="14"/>
      <c r="TBD3206" s="14"/>
      <c r="TBE3206" s="14"/>
      <c r="TBF3206" s="14"/>
      <c r="TBG3206" s="14"/>
      <c r="TBH3206" s="14"/>
      <c r="TBI3206" s="14"/>
      <c r="TBJ3206" s="14"/>
      <c r="TBK3206" s="14"/>
      <c r="TBL3206" s="14"/>
      <c r="TBM3206" s="14"/>
      <c r="TBN3206" s="14"/>
      <c r="TBO3206" s="14"/>
      <c r="TBP3206" s="14"/>
      <c r="TBQ3206" s="14"/>
      <c r="TBR3206" s="14"/>
      <c r="TBS3206" s="14"/>
      <c r="TBT3206" s="14"/>
      <c r="TBU3206" s="14"/>
      <c r="TBV3206" s="14"/>
      <c r="TBW3206" s="14"/>
      <c r="TBX3206" s="14"/>
      <c r="TBY3206" s="14"/>
      <c r="TBZ3206" s="14"/>
      <c r="TCA3206" s="14"/>
      <c r="TCB3206" s="14"/>
      <c r="TCC3206" s="14"/>
      <c r="TCD3206" s="14"/>
      <c r="TCE3206" s="14"/>
      <c r="TCF3206" s="14"/>
      <c r="TCG3206" s="14"/>
      <c r="TCH3206" s="14"/>
      <c r="TCI3206" s="14"/>
      <c r="TCJ3206" s="14"/>
      <c r="TCK3206" s="14"/>
      <c r="TCL3206" s="14"/>
      <c r="TCM3206" s="14"/>
      <c r="TCN3206" s="14"/>
      <c r="TCO3206" s="14"/>
      <c r="TCP3206" s="14"/>
      <c r="TCQ3206" s="14"/>
      <c r="TCR3206" s="14"/>
      <c r="TCS3206" s="14"/>
      <c r="TCT3206" s="14"/>
      <c r="TCU3206" s="14"/>
      <c r="TCV3206" s="14"/>
      <c r="TCW3206" s="14"/>
      <c r="TCX3206" s="14"/>
      <c r="TCY3206" s="14"/>
      <c r="TCZ3206" s="14"/>
      <c r="TDA3206" s="14"/>
      <c r="TDB3206" s="14"/>
      <c r="TDC3206" s="14"/>
      <c r="TDD3206" s="14"/>
      <c r="TDE3206" s="14"/>
      <c r="TDF3206" s="14"/>
      <c r="TDG3206" s="14"/>
      <c r="TDH3206" s="14"/>
      <c r="TDI3206" s="14"/>
      <c r="TDJ3206" s="14"/>
      <c r="TDK3206" s="14"/>
      <c r="TDL3206" s="14"/>
      <c r="TDM3206" s="14"/>
      <c r="TDN3206" s="14"/>
      <c r="TDO3206" s="14"/>
      <c r="TDP3206" s="14"/>
      <c r="TDQ3206" s="14"/>
      <c r="TDR3206" s="14"/>
      <c r="TDS3206" s="14"/>
      <c r="TDT3206" s="14"/>
      <c r="TDU3206" s="14"/>
      <c r="TDV3206" s="14"/>
      <c r="TDW3206" s="14"/>
      <c r="TDX3206" s="14"/>
      <c r="TDY3206" s="14"/>
      <c r="TDZ3206" s="14"/>
      <c r="TEA3206" s="14"/>
      <c r="TEB3206" s="14"/>
      <c r="TEC3206" s="14"/>
      <c r="TED3206" s="14"/>
      <c r="TEE3206" s="14"/>
      <c r="TEF3206" s="14"/>
      <c r="TEG3206" s="14"/>
      <c r="TEH3206" s="14"/>
      <c r="TEI3206" s="14"/>
      <c r="TEJ3206" s="14"/>
      <c r="TEK3206" s="14"/>
      <c r="TEL3206" s="14"/>
      <c r="TEM3206" s="14"/>
      <c r="TEN3206" s="14"/>
      <c r="TEO3206" s="14"/>
      <c r="TEP3206" s="14"/>
      <c r="TEQ3206" s="14"/>
      <c r="TER3206" s="14"/>
      <c r="TES3206" s="14"/>
      <c r="TET3206" s="14"/>
      <c r="TEU3206" s="14"/>
      <c r="TEV3206" s="14"/>
      <c r="TEW3206" s="14"/>
      <c r="TEX3206" s="14"/>
      <c r="TEY3206" s="14"/>
      <c r="TEZ3206" s="14"/>
      <c r="TFA3206" s="14"/>
      <c r="TFB3206" s="14"/>
      <c r="TFC3206" s="14"/>
      <c r="TFD3206" s="14"/>
      <c r="TFE3206" s="14"/>
      <c r="TFF3206" s="14"/>
      <c r="TFG3206" s="14"/>
      <c r="TFH3206" s="14"/>
      <c r="TFI3206" s="14"/>
      <c r="TFJ3206" s="14"/>
      <c r="TFK3206" s="14"/>
      <c r="TFL3206" s="14"/>
      <c r="TFM3206" s="14"/>
      <c r="TFN3206" s="14"/>
      <c r="TFO3206" s="14"/>
      <c r="TFP3206" s="14"/>
      <c r="TFQ3206" s="14"/>
      <c r="TFR3206" s="14"/>
      <c r="TFS3206" s="14"/>
      <c r="TFT3206" s="14"/>
      <c r="TFU3206" s="14"/>
      <c r="TFV3206" s="14"/>
      <c r="TFW3206" s="14"/>
      <c r="TFX3206" s="14"/>
      <c r="TFY3206" s="14"/>
      <c r="TFZ3206" s="14"/>
      <c r="TGA3206" s="14"/>
      <c r="TGB3206" s="14"/>
      <c r="TGC3206" s="14"/>
      <c r="TGD3206" s="14"/>
      <c r="TGE3206" s="14"/>
      <c r="TGF3206" s="14"/>
      <c r="TGG3206" s="14"/>
      <c r="TGH3206" s="14"/>
      <c r="TGI3206" s="14"/>
      <c r="TGJ3206" s="14"/>
      <c r="TGK3206" s="14"/>
      <c r="TGL3206" s="14"/>
      <c r="TGM3206" s="14"/>
      <c r="TGN3206" s="14"/>
      <c r="TGO3206" s="14"/>
      <c r="TGP3206" s="14"/>
      <c r="TGQ3206" s="14"/>
      <c r="TGR3206" s="14"/>
      <c r="TGS3206" s="14"/>
      <c r="TGT3206" s="14"/>
      <c r="TGU3206" s="14"/>
      <c r="TGV3206" s="14"/>
      <c r="TGW3206" s="14"/>
      <c r="TGX3206" s="14"/>
      <c r="TGY3206" s="14"/>
      <c r="TGZ3206" s="14"/>
      <c r="THA3206" s="14"/>
      <c r="THB3206" s="14"/>
      <c r="THC3206" s="14"/>
      <c r="THD3206" s="14"/>
      <c r="THE3206" s="14"/>
      <c r="THF3206" s="14"/>
      <c r="THG3206" s="14"/>
      <c r="THH3206" s="14"/>
      <c r="THI3206" s="14"/>
      <c r="THJ3206" s="14"/>
      <c r="THK3206" s="14"/>
      <c r="THL3206" s="14"/>
      <c r="THM3206" s="14"/>
      <c r="THN3206" s="14"/>
      <c r="THO3206" s="14"/>
      <c r="THP3206" s="14"/>
      <c r="THQ3206" s="14"/>
      <c r="THR3206" s="14"/>
      <c r="THS3206" s="14"/>
      <c r="THT3206" s="14"/>
      <c r="THU3206" s="14"/>
      <c r="THV3206" s="14"/>
      <c r="THW3206" s="14"/>
      <c r="THX3206" s="14"/>
      <c r="THY3206" s="14"/>
      <c r="THZ3206" s="14"/>
      <c r="TIA3206" s="14"/>
      <c r="TIB3206" s="14"/>
      <c r="TIC3206" s="14"/>
      <c r="TID3206" s="14"/>
      <c r="TIE3206" s="14"/>
      <c r="TIF3206" s="14"/>
      <c r="TIG3206" s="14"/>
      <c r="TIH3206" s="14"/>
      <c r="TII3206" s="14"/>
      <c r="TIJ3206" s="14"/>
      <c r="TIK3206" s="14"/>
      <c r="TIL3206" s="14"/>
      <c r="TIM3206" s="14"/>
      <c r="TIN3206" s="14"/>
      <c r="TIO3206" s="14"/>
      <c r="TIP3206" s="14"/>
      <c r="TIQ3206" s="14"/>
      <c r="TIR3206" s="14"/>
      <c r="TIS3206" s="14"/>
      <c r="TIT3206" s="14"/>
      <c r="TIU3206" s="14"/>
      <c r="TIV3206" s="14"/>
      <c r="TIW3206" s="14"/>
      <c r="TIX3206" s="14"/>
      <c r="TIY3206" s="14"/>
      <c r="TIZ3206" s="14"/>
      <c r="TJA3206" s="14"/>
      <c r="TJB3206" s="14"/>
      <c r="TJC3206" s="14"/>
      <c r="TJD3206" s="14"/>
      <c r="TJE3206" s="14"/>
      <c r="TJF3206" s="14"/>
      <c r="TJG3206" s="14"/>
      <c r="TJH3206" s="14"/>
      <c r="TJI3206" s="14"/>
      <c r="TJJ3206" s="14"/>
      <c r="TJK3206" s="14"/>
      <c r="TJL3206" s="14"/>
      <c r="TJM3206" s="14"/>
      <c r="TJN3206" s="14"/>
      <c r="TJO3206" s="14"/>
      <c r="TJP3206" s="14"/>
      <c r="TJQ3206" s="14"/>
      <c r="TJR3206" s="14"/>
      <c r="TJS3206" s="14"/>
      <c r="TJT3206" s="14"/>
      <c r="TJU3206" s="14"/>
      <c r="TJV3206" s="14"/>
      <c r="TJW3206" s="14"/>
      <c r="TJX3206" s="14"/>
      <c r="TJY3206" s="14"/>
      <c r="TJZ3206" s="14"/>
      <c r="TKA3206" s="14"/>
      <c r="TKB3206" s="14"/>
      <c r="TKC3206" s="14"/>
      <c r="TKD3206" s="14"/>
      <c r="TKE3206" s="14"/>
      <c r="TKF3206" s="14"/>
      <c r="TKG3206" s="14"/>
      <c r="TKH3206" s="14"/>
      <c r="TKI3206" s="14"/>
      <c r="TKJ3206" s="14"/>
      <c r="TKK3206" s="14"/>
      <c r="TKL3206" s="14"/>
      <c r="TKM3206" s="14"/>
      <c r="TKN3206" s="14"/>
      <c r="TKO3206" s="14"/>
      <c r="TKP3206" s="14"/>
      <c r="TKQ3206" s="14"/>
      <c r="TKR3206" s="14"/>
      <c r="TKS3206" s="14"/>
      <c r="TKT3206" s="14"/>
      <c r="TKU3206" s="14"/>
      <c r="TKV3206" s="14"/>
      <c r="TKW3206" s="14"/>
      <c r="TKX3206" s="14"/>
      <c r="TKY3206" s="14"/>
      <c r="TKZ3206" s="14"/>
      <c r="TLA3206" s="14"/>
      <c r="TLB3206" s="14"/>
      <c r="TLC3206" s="14"/>
      <c r="TLD3206" s="14"/>
      <c r="TLE3206" s="14"/>
      <c r="TLF3206" s="14"/>
      <c r="TLG3206" s="14"/>
      <c r="TLH3206" s="14"/>
      <c r="TLI3206" s="14"/>
      <c r="TLJ3206" s="14"/>
      <c r="TLK3206" s="14"/>
      <c r="TLL3206" s="14"/>
      <c r="TLM3206" s="14"/>
      <c r="TLN3206" s="14"/>
      <c r="TLO3206" s="14"/>
      <c r="TLP3206" s="14"/>
      <c r="TLQ3206" s="14"/>
      <c r="TLR3206" s="14"/>
      <c r="TLS3206" s="14"/>
      <c r="TLT3206" s="14"/>
      <c r="TLU3206" s="14"/>
      <c r="TLV3206" s="14"/>
      <c r="TLW3206" s="14"/>
      <c r="TLX3206" s="14"/>
      <c r="TLY3206" s="14"/>
      <c r="TLZ3206" s="14"/>
      <c r="TMA3206" s="14"/>
      <c r="TMB3206" s="14"/>
      <c r="TMC3206" s="14"/>
      <c r="TMD3206" s="14"/>
      <c r="TME3206" s="14"/>
      <c r="TMF3206" s="14"/>
      <c r="TMG3206" s="14"/>
      <c r="TMH3206" s="14"/>
      <c r="TMI3206" s="14"/>
      <c r="TMJ3206" s="14"/>
      <c r="TMK3206" s="14"/>
      <c r="TML3206" s="14"/>
      <c r="TMM3206" s="14"/>
      <c r="TMN3206" s="14"/>
      <c r="TMO3206" s="14"/>
      <c r="TMP3206" s="14"/>
      <c r="TMQ3206" s="14"/>
      <c r="TMR3206" s="14"/>
      <c r="TMS3206" s="14"/>
      <c r="TMT3206" s="14"/>
      <c r="TMU3206" s="14"/>
      <c r="TMV3206" s="14"/>
      <c r="TMW3206" s="14"/>
      <c r="TMX3206" s="14"/>
      <c r="TMY3206" s="14"/>
      <c r="TMZ3206" s="14"/>
      <c r="TNA3206" s="14"/>
      <c r="TNB3206" s="14"/>
      <c r="TNC3206" s="14"/>
      <c r="TND3206" s="14"/>
      <c r="TNE3206" s="14"/>
      <c r="TNF3206" s="14"/>
      <c r="TNG3206" s="14"/>
      <c r="TNH3206" s="14"/>
      <c r="TNI3206" s="14"/>
      <c r="TNJ3206" s="14"/>
      <c r="TNK3206" s="14"/>
      <c r="TNL3206" s="14"/>
      <c r="TNM3206" s="14"/>
      <c r="TNN3206" s="14"/>
      <c r="TNO3206" s="14"/>
      <c r="TNP3206" s="14"/>
      <c r="TNQ3206" s="14"/>
      <c r="TNR3206" s="14"/>
      <c r="TNS3206" s="14"/>
      <c r="TNT3206" s="14"/>
      <c r="TNU3206" s="14"/>
      <c r="TNV3206" s="14"/>
      <c r="TNW3206" s="14"/>
      <c r="TNX3206" s="14"/>
      <c r="TNY3206" s="14"/>
      <c r="TNZ3206" s="14"/>
      <c r="TOA3206" s="14"/>
      <c r="TOB3206" s="14"/>
      <c r="TOC3206" s="14"/>
      <c r="TOD3206" s="14"/>
      <c r="TOE3206" s="14"/>
      <c r="TOF3206" s="14"/>
      <c r="TOG3206" s="14"/>
      <c r="TOH3206" s="14"/>
      <c r="TOI3206" s="14"/>
      <c r="TOJ3206" s="14"/>
      <c r="TOK3206" s="14"/>
      <c r="TOL3206" s="14"/>
      <c r="TOM3206" s="14"/>
      <c r="TON3206" s="14"/>
      <c r="TOO3206" s="14"/>
      <c r="TOP3206" s="14"/>
      <c r="TOQ3206" s="14"/>
      <c r="TOR3206" s="14"/>
      <c r="TOS3206" s="14"/>
      <c r="TOT3206" s="14"/>
      <c r="TOU3206" s="14"/>
      <c r="TOV3206" s="14"/>
      <c r="TOW3206" s="14"/>
      <c r="TOX3206" s="14"/>
      <c r="TOY3206" s="14"/>
      <c r="TOZ3206" s="14"/>
      <c r="TPA3206" s="14"/>
      <c r="TPB3206" s="14"/>
      <c r="TPC3206" s="14"/>
      <c r="TPD3206" s="14"/>
      <c r="TPE3206" s="14"/>
      <c r="TPF3206" s="14"/>
      <c r="TPG3206" s="14"/>
      <c r="TPH3206" s="14"/>
      <c r="TPI3206" s="14"/>
      <c r="TPJ3206" s="14"/>
      <c r="TPK3206" s="14"/>
      <c r="TPL3206" s="14"/>
      <c r="TPM3206" s="14"/>
      <c r="TPN3206" s="14"/>
      <c r="TPO3206" s="14"/>
      <c r="TPP3206" s="14"/>
      <c r="TPQ3206" s="14"/>
      <c r="TPR3206" s="14"/>
      <c r="TPS3206" s="14"/>
      <c r="TPT3206" s="14"/>
      <c r="TPU3206" s="14"/>
      <c r="TPV3206" s="14"/>
      <c r="TPW3206" s="14"/>
      <c r="TPX3206" s="14"/>
      <c r="TPY3206" s="14"/>
      <c r="TPZ3206" s="14"/>
      <c r="TQA3206" s="14"/>
      <c r="TQB3206" s="14"/>
      <c r="TQC3206" s="14"/>
      <c r="TQD3206" s="14"/>
      <c r="TQE3206" s="14"/>
      <c r="TQF3206" s="14"/>
      <c r="TQG3206" s="14"/>
      <c r="TQH3206" s="14"/>
      <c r="TQI3206" s="14"/>
      <c r="TQJ3206" s="14"/>
      <c r="TQK3206" s="14"/>
      <c r="TQL3206" s="14"/>
      <c r="TQM3206" s="14"/>
      <c r="TQN3206" s="14"/>
      <c r="TQO3206" s="14"/>
      <c r="TQP3206" s="14"/>
      <c r="TQQ3206" s="14"/>
      <c r="TQR3206" s="14"/>
      <c r="TQS3206" s="14"/>
      <c r="TQT3206" s="14"/>
      <c r="TQU3206" s="14"/>
      <c r="TQV3206" s="14"/>
      <c r="TQW3206" s="14"/>
      <c r="TQX3206" s="14"/>
      <c r="TQY3206" s="14"/>
      <c r="TQZ3206" s="14"/>
      <c r="TRA3206" s="14"/>
      <c r="TRB3206" s="14"/>
      <c r="TRC3206" s="14"/>
      <c r="TRD3206" s="14"/>
      <c r="TRE3206" s="14"/>
      <c r="TRF3206" s="14"/>
      <c r="TRG3206" s="14"/>
      <c r="TRH3206" s="14"/>
      <c r="TRI3206" s="14"/>
      <c r="TRJ3206" s="14"/>
      <c r="TRK3206" s="14"/>
      <c r="TRL3206" s="14"/>
      <c r="TRM3206" s="14"/>
      <c r="TRN3206" s="14"/>
      <c r="TRO3206" s="14"/>
      <c r="TRP3206" s="14"/>
      <c r="TRQ3206" s="14"/>
      <c r="TRR3206" s="14"/>
      <c r="TRS3206" s="14"/>
      <c r="TRT3206" s="14"/>
      <c r="TRU3206" s="14"/>
      <c r="TRV3206" s="14"/>
      <c r="TRW3206" s="14"/>
      <c r="TRX3206" s="14"/>
      <c r="TRY3206" s="14"/>
      <c r="TRZ3206" s="14"/>
      <c r="TSA3206" s="14"/>
      <c r="TSB3206" s="14"/>
      <c r="TSC3206" s="14"/>
      <c r="TSD3206" s="14"/>
      <c r="TSE3206" s="14"/>
      <c r="TSF3206" s="14"/>
      <c r="TSG3206" s="14"/>
      <c r="TSH3206" s="14"/>
      <c r="TSI3206" s="14"/>
      <c r="TSJ3206" s="14"/>
      <c r="TSK3206" s="14"/>
      <c r="TSL3206" s="14"/>
      <c r="TSM3206" s="14"/>
      <c r="TSN3206" s="14"/>
      <c r="TSO3206" s="14"/>
      <c r="TSP3206" s="14"/>
      <c r="TSQ3206" s="14"/>
      <c r="TSR3206" s="14"/>
      <c r="TSS3206" s="14"/>
      <c r="TST3206" s="14"/>
      <c r="TSU3206" s="14"/>
      <c r="TSV3206" s="14"/>
      <c r="TSW3206" s="14"/>
      <c r="TSX3206" s="14"/>
      <c r="TSY3206" s="14"/>
      <c r="TSZ3206" s="14"/>
      <c r="TTA3206" s="14"/>
      <c r="TTB3206" s="14"/>
      <c r="TTC3206" s="14"/>
      <c r="TTD3206" s="14"/>
      <c r="TTE3206" s="14"/>
      <c r="TTF3206" s="14"/>
      <c r="TTG3206" s="14"/>
      <c r="TTH3206" s="14"/>
      <c r="TTI3206" s="14"/>
      <c r="TTJ3206" s="14"/>
      <c r="TTK3206" s="14"/>
      <c r="TTL3206" s="14"/>
      <c r="TTM3206" s="14"/>
      <c r="TTN3206" s="14"/>
      <c r="TTO3206" s="14"/>
      <c r="TTP3206" s="14"/>
      <c r="TTQ3206" s="14"/>
      <c r="TTR3206" s="14"/>
      <c r="TTS3206" s="14"/>
      <c r="TTT3206" s="14"/>
      <c r="TTU3206" s="14"/>
      <c r="TTV3206" s="14"/>
      <c r="TTW3206" s="14"/>
      <c r="TTX3206" s="14"/>
      <c r="TTY3206" s="14"/>
      <c r="TTZ3206" s="14"/>
      <c r="TUA3206" s="14"/>
      <c r="TUB3206" s="14"/>
      <c r="TUC3206" s="14"/>
      <c r="TUD3206" s="14"/>
      <c r="TUE3206" s="14"/>
      <c r="TUF3206" s="14"/>
      <c r="TUG3206" s="14"/>
      <c r="TUH3206" s="14"/>
      <c r="TUI3206" s="14"/>
      <c r="TUJ3206" s="14"/>
      <c r="TUK3206" s="14"/>
      <c r="TUL3206" s="14"/>
      <c r="TUM3206" s="14"/>
      <c r="TUN3206" s="14"/>
      <c r="TUO3206" s="14"/>
      <c r="TUP3206" s="14"/>
      <c r="TUQ3206" s="14"/>
      <c r="TUR3206" s="14"/>
      <c r="TUS3206" s="14"/>
      <c r="TUT3206" s="14"/>
      <c r="TUU3206" s="14"/>
      <c r="TUV3206" s="14"/>
      <c r="TUW3206" s="14"/>
      <c r="TUX3206" s="14"/>
      <c r="TUY3206" s="14"/>
      <c r="TUZ3206" s="14"/>
      <c r="TVA3206" s="14"/>
      <c r="TVB3206" s="14"/>
      <c r="TVC3206" s="14"/>
      <c r="TVD3206" s="14"/>
      <c r="TVE3206" s="14"/>
      <c r="TVF3206" s="14"/>
      <c r="TVG3206" s="14"/>
      <c r="TVH3206" s="14"/>
      <c r="TVI3206" s="14"/>
      <c r="TVJ3206" s="14"/>
      <c r="TVK3206" s="14"/>
      <c r="TVL3206" s="14"/>
      <c r="TVM3206" s="14"/>
      <c r="TVN3206" s="14"/>
      <c r="TVO3206" s="14"/>
      <c r="TVP3206" s="14"/>
      <c r="TVQ3206" s="14"/>
      <c r="TVR3206" s="14"/>
      <c r="TVS3206" s="14"/>
      <c r="TVT3206" s="14"/>
      <c r="TVU3206" s="14"/>
      <c r="TVV3206" s="14"/>
      <c r="TVW3206" s="14"/>
      <c r="TVX3206" s="14"/>
      <c r="TVY3206" s="14"/>
      <c r="TVZ3206" s="14"/>
      <c r="TWA3206" s="14"/>
      <c r="TWB3206" s="14"/>
      <c r="TWC3206" s="14"/>
      <c r="TWD3206" s="14"/>
      <c r="TWE3206" s="14"/>
      <c r="TWF3206" s="14"/>
      <c r="TWG3206" s="14"/>
      <c r="TWH3206" s="14"/>
      <c r="TWI3206" s="14"/>
      <c r="TWJ3206" s="14"/>
      <c r="TWK3206" s="14"/>
      <c r="TWL3206" s="14"/>
      <c r="TWM3206" s="14"/>
      <c r="TWN3206" s="14"/>
      <c r="TWO3206" s="14"/>
      <c r="TWP3206" s="14"/>
      <c r="TWQ3206" s="14"/>
      <c r="TWR3206" s="14"/>
      <c r="TWS3206" s="14"/>
      <c r="TWT3206" s="14"/>
      <c r="TWU3206" s="14"/>
      <c r="TWV3206" s="14"/>
      <c r="TWW3206" s="14"/>
      <c r="TWX3206" s="14"/>
      <c r="TWY3206" s="14"/>
      <c r="TWZ3206" s="14"/>
      <c r="TXA3206" s="14"/>
      <c r="TXB3206" s="14"/>
      <c r="TXC3206" s="14"/>
      <c r="TXD3206" s="14"/>
      <c r="TXE3206" s="14"/>
      <c r="TXF3206" s="14"/>
      <c r="TXG3206" s="14"/>
      <c r="TXH3206" s="14"/>
      <c r="TXI3206" s="14"/>
      <c r="TXJ3206" s="14"/>
      <c r="TXK3206" s="14"/>
      <c r="TXL3206" s="14"/>
      <c r="TXM3206" s="14"/>
      <c r="TXN3206" s="14"/>
      <c r="TXO3206" s="14"/>
      <c r="TXP3206" s="14"/>
      <c r="TXQ3206" s="14"/>
      <c r="TXR3206" s="14"/>
      <c r="TXS3206" s="14"/>
      <c r="TXT3206" s="14"/>
      <c r="TXU3206" s="14"/>
      <c r="TXV3206" s="14"/>
      <c r="TXW3206" s="14"/>
      <c r="TXX3206" s="14"/>
      <c r="TXY3206" s="14"/>
      <c r="TXZ3206" s="14"/>
      <c r="TYA3206" s="14"/>
      <c r="TYB3206" s="14"/>
      <c r="TYC3206" s="14"/>
      <c r="TYD3206" s="14"/>
      <c r="TYE3206" s="14"/>
      <c r="TYF3206" s="14"/>
      <c r="TYG3206" s="14"/>
      <c r="TYH3206" s="14"/>
      <c r="TYI3206" s="14"/>
      <c r="TYJ3206" s="14"/>
      <c r="TYK3206" s="14"/>
      <c r="TYL3206" s="14"/>
      <c r="TYM3206" s="14"/>
      <c r="TYN3206" s="14"/>
      <c r="TYO3206" s="14"/>
      <c r="TYP3206" s="14"/>
      <c r="TYQ3206" s="14"/>
      <c r="TYR3206" s="14"/>
      <c r="TYS3206" s="14"/>
      <c r="TYT3206" s="14"/>
      <c r="TYU3206" s="14"/>
      <c r="TYV3206" s="14"/>
      <c r="TYW3206" s="14"/>
      <c r="TYX3206" s="14"/>
      <c r="TYY3206" s="14"/>
      <c r="TYZ3206" s="14"/>
      <c r="TZA3206" s="14"/>
      <c r="TZB3206" s="14"/>
      <c r="TZC3206" s="14"/>
      <c r="TZD3206" s="14"/>
      <c r="TZE3206" s="14"/>
      <c r="TZF3206" s="14"/>
      <c r="TZG3206" s="14"/>
      <c r="TZH3206" s="14"/>
      <c r="TZI3206" s="14"/>
      <c r="TZJ3206" s="14"/>
      <c r="TZK3206" s="14"/>
      <c r="TZL3206" s="14"/>
      <c r="TZM3206" s="14"/>
      <c r="TZN3206" s="14"/>
      <c r="TZO3206" s="14"/>
      <c r="TZP3206" s="14"/>
      <c r="TZQ3206" s="14"/>
      <c r="TZR3206" s="14"/>
      <c r="TZS3206" s="14"/>
      <c r="TZT3206" s="14"/>
      <c r="TZU3206" s="14"/>
      <c r="TZV3206" s="14"/>
      <c r="TZW3206" s="14"/>
      <c r="TZX3206" s="14"/>
      <c r="TZY3206" s="14"/>
      <c r="TZZ3206" s="14"/>
      <c r="UAA3206" s="14"/>
      <c r="UAB3206" s="14"/>
      <c r="UAC3206" s="14"/>
      <c r="UAD3206" s="14"/>
      <c r="UAE3206" s="14"/>
      <c r="UAF3206" s="14"/>
      <c r="UAG3206" s="14"/>
      <c r="UAH3206" s="14"/>
      <c r="UAI3206" s="14"/>
      <c r="UAJ3206" s="14"/>
      <c r="UAK3206" s="14"/>
      <c r="UAL3206" s="14"/>
      <c r="UAM3206" s="14"/>
      <c r="UAN3206" s="14"/>
      <c r="UAO3206" s="14"/>
      <c r="UAP3206" s="14"/>
      <c r="UAQ3206" s="14"/>
      <c r="UAR3206" s="14"/>
      <c r="UAS3206" s="14"/>
      <c r="UAT3206" s="14"/>
      <c r="UAU3206" s="14"/>
      <c r="UAV3206" s="14"/>
      <c r="UAW3206" s="14"/>
      <c r="UAX3206" s="14"/>
      <c r="UAY3206" s="14"/>
      <c r="UAZ3206" s="14"/>
      <c r="UBA3206" s="14"/>
      <c r="UBB3206" s="14"/>
      <c r="UBC3206" s="14"/>
      <c r="UBD3206" s="14"/>
      <c r="UBE3206" s="14"/>
      <c r="UBF3206" s="14"/>
      <c r="UBG3206" s="14"/>
      <c r="UBH3206" s="14"/>
      <c r="UBI3206" s="14"/>
      <c r="UBJ3206" s="14"/>
      <c r="UBK3206" s="14"/>
      <c r="UBL3206" s="14"/>
      <c r="UBM3206" s="14"/>
      <c r="UBN3206" s="14"/>
      <c r="UBO3206" s="14"/>
      <c r="UBP3206" s="14"/>
      <c r="UBQ3206" s="14"/>
      <c r="UBR3206" s="14"/>
      <c r="UBS3206" s="14"/>
      <c r="UBT3206" s="14"/>
      <c r="UBU3206" s="14"/>
      <c r="UBV3206" s="14"/>
      <c r="UBW3206" s="14"/>
      <c r="UBX3206" s="14"/>
      <c r="UBY3206" s="14"/>
      <c r="UBZ3206" s="14"/>
      <c r="UCA3206" s="14"/>
      <c r="UCB3206" s="14"/>
      <c r="UCC3206" s="14"/>
      <c r="UCD3206" s="14"/>
      <c r="UCE3206" s="14"/>
      <c r="UCF3206" s="14"/>
      <c r="UCG3206" s="14"/>
      <c r="UCH3206" s="14"/>
      <c r="UCI3206" s="14"/>
      <c r="UCJ3206" s="14"/>
      <c r="UCK3206" s="14"/>
      <c r="UCL3206" s="14"/>
      <c r="UCM3206" s="14"/>
      <c r="UCN3206" s="14"/>
      <c r="UCO3206" s="14"/>
      <c r="UCP3206" s="14"/>
      <c r="UCQ3206" s="14"/>
      <c r="UCR3206" s="14"/>
      <c r="UCS3206" s="14"/>
      <c r="UCT3206" s="14"/>
      <c r="UCU3206" s="14"/>
      <c r="UCV3206" s="14"/>
      <c r="UCW3206" s="14"/>
      <c r="UCX3206" s="14"/>
      <c r="UCY3206" s="14"/>
      <c r="UCZ3206" s="14"/>
      <c r="UDA3206" s="14"/>
      <c r="UDB3206" s="14"/>
      <c r="UDC3206" s="14"/>
      <c r="UDD3206" s="14"/>
      <c r="UDE3206" s="14"/>
      <c r="UDF3206" s="14"/>
      <c r="UDG3206" s="14"/>
      <c r="UDH3206" s="14"/>
      <c r="UDI3206" s="14"/>
      <c r="UDJ3206" s="14"/>
      <c r="UDK3206" s="14"/>
      <c r="UDL3206" s="14"/>
      <c r="UDM3206" s="14"/>
      <c r="UDN3206" s="14"/>
      <c r="UDO3206" s="14"/>
      <c r="UDP3206" s="14"/>
      <c r="UDQ3206" s="14"/>
      <c r="UDR3206" s="14"/>
      <c r="UDS3206" s="14"/>
      <c r="UDT3206" s="14"/>
      <c r="UDU3206" s="14"/>
      <c r="UDV3206" s="14"/>
      <c r="UDW3206" s="14"/>
      <c r="UDX3206" s="14"/>
      <c r="UDY3206" s="14"/>
      <c r="UDZ3206" s="14"/>
      <c r="UEA3206" s="14"/>
      <c r="UEB3206" s="14"/>
      <c r="UEC3206" s="14"/>
      <c r="UED3206" s="14"/>
      <c r="UEE3206" s="14"/>
      <c r="UEF3206" s="14"/>
      <c r="UEG3206" s="14"/>
      <c r="UEH3206" s="14"/>
      <c r="UEI3206" s="14"/>
      <c r="UEJ3206" s="14"/>
      <c r="UEK3206" s="14"/>
      <c r="UEL3206" s="14"/>
      <c r="UEM3206" s="14"/>
      <c r="UEN3206" s="14"/>
      <c r="UEO3206" s="14"/>
      <c r="UEP3206" s="14"/>
      <c r="UEQ3206" s="14"/>
      <c r="UER3206" s="14"/>
      <c r="UES3206" s="14"/>
      <c r="UET3206" s="14"/>
      <c r="UEU3206" s="14"/>
      <c r="UEV3206" s="14"/>
      <c r="UEW3206" s="14"/>
      <c r="UEX3206" s="14"/>
      <c r="UEY3206" s="14"/>
      <c r="UEZ3206" s="14"/>
      <c r="UFA3206" s="14"/>
      <c r="UFB3206" s="14"/>
      <c r="UFC3206" s="14"/>
      <c r="UFD3206" s="14"/>
      <c r="UFE3206" s="14"/>
      <c r="UFF3206" s="14"/>
      <c r="UFG3206" s="14"/>
      <c r="UFH3206" s="14"/>
      <c r="UFI3206" s="14"/>
      <c r="UFJ3206" s="14"/>
      <c r="UFK3206" s="14"/>
      <c r="UFL3206" s="14"/>
      <c r="UFM3206" s="14"/>
      <c r="UFN3206" s="14"/>
      <c r="UFO3206" s="14"/>
      <c r="UFP3206" s="14"/>
      <c r="UFQ3206" s="14"/>
      <c r="UFR3206" s="14"/>
      <c r="UFS3206" s="14"/>
      <c r="UFT3206" s="14"/>
      <c r="UFU3206" s="14"/>
      <c r="UFV3206" s="14"/>
      <c r="UFW3206" s="14"/>
      <c r="UFX3206" s="14"/>
      <c r="UFY3206" s="14"/>
      <c r="UFZ3206" s="14"/>
      <c r="UGA3206" s="14"/>
      <c r="UGB3206" s="14"/>
      <c r="UGC3206" s="14"/>
      <c r="UGD3206" s="14"/>
      <c r="UGE3206" s="14"/>
      <c r="UGF3206" s="14"/>
      <c r="UGG3206" s="14"/>
      <c r="UGH3206" s="14"/>
      <c r="UGI3206" s="14"/>
      <c r="UGJ3206" s="14"/>
      <c r="UGK3206" s="14"/>
      <c r="UGL3206" s="14"/>
      <c r="UGM3206" s="14"/>
      <c r="UGN3206" s="14"/>
      <c r="UGO3206" s="14"/>
      <c r="UGP3206" s="14"/>
      <c r="UGQ3206" s="14"/>
      <c r="UGR3206" s="14"/>
      <c r="UGS3206" s="14"/>
      <c r="UGT3206" s="14"/>
      <c r="UGU3206" s="14"/>
      <c r="UGV3206" s="14"/>
      <c r="UGW3206" s="14"/>
      <c r="UGX3206" s="14"/>
      <c r="UGY3206" s="14"/>
      <c r="UGZ3206" s="14"/>
      <c r="UHA3206" s="14"/>
      <c r="UHB3206" s="14"/>
      <c r="UHC3206" s="14"/>
      <c r="UHD3206" s="14"/>
      <c r="UHE3206" s="14"/>
      <c r="UHF3206" s="14"/>
      <c r="UHG3206" s="14"/>
      <c r="UHH3206" s="14"/>
      <c r="UHI3206" s="14"/>
      <c r="UHJ3206" s="14"/>
      <c r="UHK3206" s="14"/>
      <c r="UHL3206" s="14"/>
      <c r="UHM3206" s="14"/>
      <c r="UHN3206" s="14"/>
      <c r="UHO3206" s="14"/>
      <c r="UHP3206" s="14"/>
      <c r="UHQ3206" s="14"/>
      <c r="UHR3206" s="14"/>
      <c r="UHS3206" s="14"/>
      <c r="UHT3206" s="14"/>
      <c r="UHU3206" s="14"/>
      <c r="UHV3206" s="14"/>
      <c r="UHW3206" s="14"/>
      <c r="UHX3206" s="14"/>
      <c r="UHY3206" s="14"/>
      <c r="UHZ3206" s="14"/>
      <c r="UIA3206" s="14"/>
      <c r="UIB3206" s="14"/>
      <c r="UIC3206" s="14"/>
      <c r="UID3206" s="14"/>
      <c r="UIE3206" s="14"/>
      <c r="UIF3206" s="14"/>
      <c r="UIG3206" s="14"/>
      <c r="UIH3206" s="14"/>
      <c r="UII3206" s="14"/>
      <c r="UIJ3206" s="14"/>
      <c r="UIK3206" s="14"/>
      <c r="UIL3206" s="14"/>
      <c r="UIM3206" s="14"/>
      <c r="UIN3206" s="14"/>
      <c r="UIO3206" s="14"/>
      <c r="UIP3206" s="14"/>
      <c r="UIQ3206" s="14"/>
      <c r="UIR3206" s="14"/>
      <c r="UIS3206" s="14"/>
      <c r="UIT3206" s="14"/>
      <c r="UIU3206" s="14"/>
      <c r="UIV3206" s="14"/>
      <c r="UIW3206" s="14"/>
      <c r="UIX3206" s="14"/>
      <c r="UIY3206" s="14"/>
      <c r="UIZ3206" s="14"/>
      <c r="UJA3206" s="14"/>
      <c r="UJB3206" s="14"/>
      <c r="UJC3206" s="14"/>
      <c r="UJD3206" s="14"/>
      <c r="UJE3206" s="14"/>
      <c r="UJF3206" s="14"/>
      <c r="UJG3206" s="14"/>
      <c r="UJH3206" s="14"/>
      <c r="UJI3206" s="14"/>
      <c r="UJJ3206" s="14"/>
      <c r="UJK3206" s="14"/>
      <c r="UJL3206" s="14"/>
      <c r="UJM3206" s="14"/>
      <c r="UJN3206" s="14"/>
      <c r="UJO3206" s="14"/>
      <c r="UJP3206" s="14"/>
      <c r="UJQ3206" s="14"/>
      <c r="UJR3206" s="14"/>
      <c r="UJS3206" s="14"/>
      <c r="UJT3206" s="14"/>
      <c r="UJU3206" s="14"/>
      <c r="UJV3206" s="14"/>
      <c r="UJW3206" s="14"/>
      <c r="UJX3206" s="14"/>
      <c r="UJY3206" s="14"/>
      <c r="UJZ3206" s="14"/>
      <c r="UKA3206" s="14"/>
      <c r="UKB3206" s="14"/>
      <c r="UKC3206" s="14"/>
      <c r="UKD3206" s="14"/>
      <c r="UKE3206" s="14"/>
      <c r="UKF3206" s="14"/>
      <c r="UKG3206" s="14"/>
      <c r="UKH3206" s="14"/>
      <c r="UKI3206" s="14"/>
      <c r="UKJ3206" s="14"/>
      <c r="UKK3206" s="14"/>
      <c r="UKL3206" s="14"/>
      <c r="UKM3206" s="14"/>
      <c r="UKN3206" s="14"/>
      <c r="UKO3206" s="14"/>
      <c r="UKP3206" s="14"/>
      <c r="UKQ3206" s="14"/>
      <c r="UKR3206" s="14"/>
      <c r="UKS3206" s="14"/>
      <c r="UKT3206" s="14"/>
      <c r="UKU3206" s="14"/>
      <c r="UKV3206" s="14"/>
      <c r="UKW3206" s="14"/>
      <c r="UKX3206" s="14"/>
      <c r="UKY3206" s="14"/>
      <c r="UKZ3206" s="14"/>
      <c r="ULA3206" s="14"/>
      <c r="ULB3206" s="14"/>
      <c r="ULC3206" s="14"/>
      <c r="ULD3206" s="14"/>
      <c r="ULE3206" s="14"/>
      <c r="ULF3206" s="14"/>
      <c r="ULG3206" s="14"/>
      <c r="ULH3206" s="14"/>
      <c r="ULI3206" s="14"/>
      <c r="ULJ3206" s="14"/>
      <c r="ULK3206" s="14"/>
      <c r="ULL3206" s="14"/>
      <c r="ULM3206" s="14"/>
      <c r="ULN3206" s="14"/>
      <c r="ULO3206" s="14"/>
      <c r="ULP3206" s="14"/>
      <c r="ULQ3206" s="14"/>
      <c r="ULR3206" s="14"/>
      <c r="ULS3206" s="14"/>
      <c r="ULT3206" s="14"/>
      <c r="ULU3206" s="14"/>
      <c r="ULV3206" s="14"/>
      <c r="ULW3206" s="14"/>
      <c r="ULX3206" s="14"/>
      <c r="ULY3206" s="14"/>
      <c r="ULZ3206" s="14"/>
      <c r="UMA3206" s="14"/>
      <c r="UMB3206" s="14"/>
      <c r="UMC3206" s="14"/>
      <c r="UMD3206" s="14"/>
      <c r="UME3206" s="14"/>
      <c r="UMF3206" s="14"/>
      <c r="UMG3206" s="14"/>
      <c r="UMH3206" s="14"/>
      <c r="UMI3206" s="14"/>
      <c r="UMJ3206" s="14"/>
      <c r="UMK3206" s="14"/>
      <c r="UML3206" s="14"/>
      <c r="UMM3206" s="14"/>
      <c r="UMN3206" s="14"/>
      <c r="UMO3206" s="14"/>
      <c r="UMP3206" s="14"/>
      <c r="UMQ3206" s="14"/>
      <c r="UMR3206" s="14"/>
      <c r="UMS3206" s="14"/>
      <c r="UMT3206" s="14"/>
      <c r="UMU3206" s="14"/>
      <c r="UMV3206" s="14"/>
      <c r="UMW3206" s="14"/>
      <c r="UMX3206" s="14"/>
      <c r="UMY3206" s="14"/>
      <c r="UMZ3206" s="14"/>
      <c r="UNA3206" s="14"/>
      <c r="UNB3206" s="14"/>
      <c r="UNC3206" s="14"/>
      <c r="UND3206" s="14"/>
      <c r="UNE3206" s="14"/>
      <c r="UNF3206" s="14"/>
      <c r="UNG3206" s="14"/>
      <c r="UNH3206" s="14"/>
      <c r="UNI3206" s="14"/>
      <c r="UNJ3206" s="14"/>
      <c r="UNK3206" s="14"/>
      <c r="UNL3206" s="14"/>
      <c r="UNM3206" s="14"/>
      <c r="UNN3206" s="14"/>
      <c r="UNO3206" s="14"/>
      <c r="UNP3206" s="14"/>
      <c r="UNQ3206" s="14"/>
      <c r="UNR3206" s="14"/>
      <c r="UNS3206" s="14"/>
      <c r="UNT3206" s="14"/>
      <c r="UNU3206" s="14"/>
      <c r="UNV3206" s="14"/>
      <c r="UNW3206" s="14"/>
      <c r="UNX3206" s="14"/>
      <c r="UNY3206" s="14"/>
      <c r="UNZ3206" s="14"/>
      <c r="UOA3206" s="14"/>
      <c r="UOB3206" s="14"/>
      <c r="UOC3206" s="14"/>
      <c r="UOD3206" s="14"/>
      <c r="UOE3206" s="14"/>
      <c r="UOF3206" s="14"/>
      <c r="UOG3206" s="14"/>
      <c r="UOH3206" s="14"/>
      <c r="UOI3206" s="14"/>
      <c r="UOJ3206" s="14"/>
      <c r="UOK3206" s="14"/>
      <c r="UOL3206" s="14"/>
      <c r="UOM3206" s="14"/>
      <c r="UON3206" s="14"/>
      <c r="UOO3206" s="14"/>
      <c r="UOP3206" s="14"/>
      <c r="UOQ3206" s="14"/>
      <c r="UOR3206" s="14"/>
      <c r="UOS3206" s="14"/>
      <c r="UOT3206" s="14"/>
      <c r="UOU3206" s="14"/>
      <c r="UOV3206" s="14"/>
      <c r="UOW3206" s="14"/>
      <c r="UOX3206" s="14"/>
      <c r="UOY3206" s="14"/>
      <c r="UOZ3206" s="14"/>
      <c r="UPA3206" s="14"/>
      <c r="UPB3206" s="14"/>
      <c r="UPC3206" s="14"/>
      <c r="UPD3206" s="14"/>
      <c r="UPE3206" s="14"/>
      <c r="UPF3206" s="14"/>
      <c r="UPG3206" s="14"/>
      <c r="UPH3206" s="14"/>
      <c r="UPI3206" s="14"/>
      <c r="UPJ3206" s="14"/>
      <c r="UPK3206" s="14"/>
      <c r="UPL3206" s="14"/>
      <c r="UPM3206" s="14"/>
      <c r="UPN3206" s="14"/>
      <c r="UPO3206" s="14"/>
      <c r="UPP3206" s="14"/>
      <c r="UPQ3206" s="14"/>
      <c r="UPR3206" s="14"/>
      <c r="UPS3206" s="14"/>
      <c r="UPT3206" s="14"/>
      <c r="UPU3206" s="14"/>
      <c r="UPV3206" s="14"/>
      <c r="UPW3206" s="14"/>
      <c r="UPX3206" s="14"/>
      <c r="UPY3206" s="14"/>
      <c r="UPZ3206" s="14"/>
      <c r="UQA3206" s="14"/>
      <c r="UQB3206" s="14"/>
      <c r="UQC3206" s="14"/>
      <c r="UQD3206" s="14"/>
      <c r="UQE3206" s="14"/>
      <c r="UQF3206" s="14"/>
      <c r="UQG3206" s="14"/>
      <c r="UQH3206" s="14"/>
      <c r="UQI3206" s="14"/>
      <c r="UQJ3206" s="14"/>
      <c r="UQK3206" s="14"/>
      <c r="UQL3206" s="14"/>
      <c r="UQM3206" s="14"/>
      <c r="UQN3206" s="14"/>
      <c r="UQO3206" s="14"/>
      <c r="UQP3206" s="14"/>
      <c r="UQQ3206" s="14"/>
      <c r="UQR3206" s="14"/>
      <c r="UQS3206" s="14"/>
      <c r="UQT3206" s="14"/>
      <c r="UQU3206" s="14"/>
      <c r="UQV3206" s="14"/>
      <c r="UQW3206" s="14"/>
      <c r="UQX3206" s="14"/>
      <c r="UQY3206" s="14"/>
      <c r="UQZ3206" s="14"/>
      <c r="URA3206" s="14"/>
      <c r="URB3206" s="14"/>
      <c r="URC3206" s="14"/>
      <c r="URD3206" s="14"/>
      <c r="URE3206" s="14"/>
      <c r="URF3206" s="14"/>
      <c r="URG3206" s="14"/>
      <c r="URH3206" s="14"/>
      <c r="URI3206" s="14"/>
      <c r="URJ3206" s="14"/>
      <c r="URK3206" s="14"/>
      <c r="URL3206" s="14"/>
      <c r="URM3206" s="14"/>
      <c r="URN3206" s="14"/>
      <c r="URO3206" s="14"/>
      <c r="URP3206" s="14"/>
      <c r="URQ3206" s="14"/>
      <c r="URR3206" s="14"/>
      <c r="URS3206" s="14"/>
      <c r="URT3206" s="14"/>
      <c r="URU3206" s="14"/>
      <c r="URV3206" s="14"/>
      <c r="URW3206" s="14"/>
      <c r="URX3206" s="14"/>
      <c r="URY3206" s="14"/>
      <c r="URZ3206" s="14"/>
      <c r="USA3206" s="14"/>
      <c r="USB3206" s="14"/>
      <c r="USC3206" s="14"/>
      <c r="USD3206" s="14"/>
      <c r="USE3206" s="14"/>
      <c r="USF3206" s="14"/>
      <c r="USG3206" s="14"/>
      <c r="USH3206" s="14"/>
      <c r="USI3206" s="14"/>
      <c r="USJ3206" s="14"/>
      <c r="USK3206" s="14"/>
      <c r="USL3206" s="14"/>
      <c r="USM3206" s="14"/>
      <c r="USN3206" s="14"/>
      <c r="USO3206" s="14"/>
      <c r="USP3206" s="14"/>
      <c r="USQ3206" s="14"/>
      <c r="USR3206" s="14"/>
      <c r="USS3206" s="14"/>
      <c r="UST3206" s="14"/>
      <c r="USU3206" s="14"/>
      <c r="USV3206" s="14"/>
      <c r="USW3206" s="14"/>
      <c r="USX3206" s="14"/>
      <c r="USY3206" s="14"/>
      <c r="USZ3206" s="14"/>
      <c r="UTA3206" s="14"/>
      <c r="UTB3206" s="14"/>
      <c r="UTC3206" s="14"/>
      <c r="UTD3206" s="14"/>
      <c r="UTE3206" s="14"/>
      <c r="UTF3206" s="14"/>
      <c r="UTG3206" s="14"/>
      <c r="UTH3206" s="14"/>
      <c r="UTI3206" s="14"/>
      <c r="UTJ3206" s="14"/>
      <c r="UTK3206" s="14"/>
      <c r="UTL3206" s="14"/>
      <c r="UTM3206" s="14"/>
      <c r="UTN3206" s="14"/>
      <c r="UTO3206" s="14"/>
      <c r="UTP3206" s="14"/>
      <c r="UTQ3206" s="14"/>
      <c r="UTR3206" s="14"/>
      <c r="UTS3206" s="14"/>
      <c r="UTT3206" s="14"/>
      <c r="UTU3206" s="14"/>
      <c r="UTV3206" s="14"/>
      <c r="UTW3206" s="14"/>
      <c r="UTX3206" s="14"/>
      <c r="UTY3206" s="14"/>
      <c r="UTZ3206" s="14"/>
      <c r="UUA3206" s="14"/>
      <c r="UUB3206" s="14"/>
      <c r="UUC3206" s="14"/>
      <c r="UUD3206" s="14"/>
      <c r="UUE3206" s="14"/>
      <c r="UUF3206" s="14"/>
      <c r="UUG3206" s="14"/>
      <c r="UUH3206" s="14"/>
      <c r="UUI3206" s="14"/>
      <c r="UUJ3206" s="14"/>
      <c r="UUK3206" s="14"/>
      <c r="UUL3206" s="14"/>
      <c r="UUM3206" s="14"/>
      <c r="UUN3206" s="14"/>
      <c r="UUO3206" s="14"/>
      <c r="UUP3206" s="14"/>
      <c r="UUQ3206" s="14"/>
      <c r="UUR3206" s="14"/>
      <c r="UUS3206" s="14"/>
      <c r="UUT3206" s="14"/>
      <c r="UUU3206" s="14"/>
      <c r="UUV3206" s="14"/>
      <c r="UUW3206" s="14"/>
      <c r="UUX3206" s="14"/>
      <c r="UUY3206" s="14"/>
      <c r="UUZ3206" s="14"/>
      <c r="UVA3206" s="14"/>
      <c r="UVB3206" s="14"/>
      <c r="UVC3206" s="14"/>
      <c r="UVD3206" s="14"/>
      <c r="UVE3206" s="14"/>
      <c r="UVF3206" s="14"/>
      <c r="UVG3206" s="14"/>
      <c r="UVH3206" s="14"/>
      <c r="UVI3206" s="14"/>
      <c r="UVJ3206" s="14"/>
      <c r="UVK3206" s="14"/>
      <c r="UVL3206" s="14"/>
      <c r="UVM3206" s="14"/>
      <c r="UVN3206" s="14"/>
      <c r="UVO3206" s="14"/>
      <c r="UVP3206" s="14"/>
      <c r="UVQ3206" s="14"/>
      <c r="UVR3206" s="14"/>
      <c r="UVS3206" s="14"/>
      <c r="UVT3206" s="14"/>
      <c r="UVU3206" s="14"/>
      <c r="UVV3206" s="14"/>
      <c r="UVW3206" s="14"/>
      <c r="UVX3206" s="14"/>
      <c r="UVY3206" s="14"/>
      <c r="UVZ3206" s="14"/>
      <c r="UWA3206" s="14"/>
      <c r="UWB3206" s="14"/>
      <c r="UWC3206" s="14"/>
      <c r="UWD3206" s="14"/>
      <c r="UWE3206" s="14"/>
      <c r="UWF3206" s="14"/>
      <c r="UWG3206" s="14"/>
      <c r="UWH3206" s="14"/>
      <c r="UWI3206" s="14"/>
      <c r="UWJ3206" s="14"/>
      <c r="UWK3206" s="14"/>
      <c r="UWL3206" s="14"/>
      <c r="UWM3206" s="14"/>
      <c r="UWN3206" s="14"/>
      <c r="UWO3206" s="14"/>
      <c r="UWP3206" s="14"/>
      <c r="UWQ3206" s="14"/>
      <c r="UWR3206" s="14"/>
      <c r="UWS3206" s="14"/>
      <c r="UWT3206" s="14"/>
      <c r="UWU3206" s="14"/>
      <c r="UWV3206" s="14"/>
      <c r="UWW3206" s="14"/>
      <c r="UWX3206" s="14"/>
      <c r="UWY3206" s="14"/>
      <c r="UWZ3206" s="14"/>
      <c r="UXA3206" s="14"/>
      <c r="UXB3206" s="14"/>
      <c r="UXC3206" s="14"/>
      <c r="UXD3206" s="14"/>
      <c r="UXE3206" s="14"/>
      <c r="UXF3206" s="14"/>
      <c r="UXG3206" s="14"/>
      <c r="UXH3206" s="14"/>
      <c r="UXI3206" s="14"/>
      <c r="UXJ3206" s="14"/>
      <c r="UXK3206" s="14"/>
      <c r="UXL3206" s="14"/>
      <c r="UXM3206" s="14"/>
      <c r="UXN3206" s="14"/>
      <c r="UXO3206" s="14"/>
      <c r="UXP3206" s="14"/>
      <c r="UXQ3206" s="14"/>
      <c r="UXR3206" s="14"/>
      <c r="UXS3206" s="14"/>
      <c r="UXT3206" s="14"/>
      <c r="UXU3206" s="14"/>
      <c r="UXV3206" s="14"/>
      <c r="UXW3206" s="14"/>
      <c r="UXX3206" s="14"/>
      <c r="UXY3206" s="14"/>
      <c r="UXZ3206" s="14"/>
      <c r="UYA3206" s="14"/>
      <c r="UYB3206" s="14"/>
      <c r="UYC3206" s="14"/>
      <c r="UYD3206" s="14"/>
      <c r="UYE3206" s="14"/>
      <c r="UYF3206" s="14"/>
      <c r="UYG3206" s="14"/>
      <c r="UYH3206" s="14"/>
      <c r="UYI3206" s="14"/>
      <c r="UYJ3206" s="14"/>
      <c r="UYK3206" s="14"/>
      <c r="UYL3206" s="14"/>
      <c r="UYM3206" s="14"/>
      <c r="UYN3206" s="14"/>
      <c r="UYO3206" s="14"/>
      <c r="UYP3206" s="14"/>
      <c r="UYQ3206" s="14"/>
      <c r="UYR3206" s="14"/>
      <c r="UYS3206" s="14"/>
      <c r="UYT3206" s="14"/>
      <c r="UYU3206" s="14"/>
      <c r="UYV3206" s="14"/>
      <c r="UYW3206" s="14"/>
      <c r="UYX3206" s="14"/>
      <c r="UYY3206" s="14"/>
      <c r="UYZ3206" s="14"/>
      <c r="UZA3206" s="14"/>
      <c r="UZB3206" s="14"/>
      <c r="UZC3206" s="14"/>
      <c r="UZD3206" s="14"/>
      <c r="UZE3206" s="14"/>
      <c r="UZF3206" s="14"/>
      <c r="UZG3206" s="14"/>
      <c r="UZH3206" s="14"/>
      <c r="UZI3206" s="14"/>
      <c r="UZJ3206" s="14"/>
      <c r="UZK3206" s="14"/>
      <c r="UZL3206" s="14"/>
      <c r="UZM3206" s="14"/>
      <c r="UZN3206" s="14"/>
      <c r="UZO3206" s="14"/>
      <c r="UZP3206" s="14"/>
      <c r="UZQ3206" s="14"/>
      <c r="UZR3206" s="14"/>
      <c r="UZS3206" s="14"/>
      <c r="UZT3206" s="14"/>
      <c r="UZU3206" s="14"/>
      <c r="UZV3206" s="14"/>
      <c r="UZW3206" s="14"/>
      <c r="UZX3206" s="14"/>
      <c r="UZY3206" s="14"/>
      <c r="UZZ3206" s="14"/>
      <c r="VAA3206" s="14"/>
      <c r="VAB3206" s="14"/>
      <c r="VAC3206" s="14"/>
      <c r="VAD3206" s="14"/>
      <c r="VAE3206" s="14"/>
      <c r="VAF3206" s="14"/>
      <c r="VAG3206" s="14"/>
      <c r="VAH3206" s="14"/>
      <c r="VAI3206" s="14"/>
      <c r="VAJ3206" s="14"/>
      <c r="VAK3206" s="14"/>
      <c r="VAL3206" s="14"/>
      <c r="VAM3206" s="14"/>
      <c r="VAN3206" s="14"/>
      <c r="VAO3206" s="14"/>
      <c r="VAP3206" s="14"/>
      <c r="VAQ3206" s="14"/>
      <c r="VAR3206" s="14"/>
      <c r="VAS3206" s="14"/>
      <c r="VAT3206" s="14"/>
      <c r="VAU3206" s="14"/>
      <c r="VAV3206" s="14"/>
      <c r="VAW3206" s="14"/>
      <c r="VAX3206" s="14"/>
      <c r="VAY3206" s="14"/>
      <c r="VAZ3206" s="14"/>
      <c r="VBA3206" s="14"/>
      <c r="VBB3206" s="14"/>
      <c r="VBC3206" s="14"/>
      <c r="VBD3206" s="14"/>
      <c r="VBE3206" s="14"/>
      <c r="VBF3206" s="14"/>
      <c r="VBG3206" s="14"/>
      <c r="VBH3206" s="14"/>
      <c r="VBI3206" s="14"/>
      <c r="VBJ3206" s="14"/>
      <c r="VBK3206" s="14"/>
      <c r="VBL3206" s="14"/>
      <c r="VBM3206" s="14"/>
      <c r="VBN3206" s="14"/>
      <c r="VBO3206" s="14"/>
      <c r="VBP3206" s="14"/>
      <c r="VBQ3206" s="14"/>
      <c r="VBR3206" s="14"/>
      <c r="VBS3206" s="14"/>
      <c r="VBT3206" s="14"/>
      <c r="VBU3206" s="14"/>
      <c r="VBV3206" s="14"/>
      <c r="VBW3206" s="14"/>
      <c r="VBX3206" s="14"/>
      <c r="VBY3206" s="14"/>
      <c r="VBZ3206" s="14"/>
      <c r="VCA3206" s="14"/>
      <c r="VCB3206" s="14"/>
      <c r="VCC3206" s="14"/>
      <c r="VCD3206" s="14"/>
      <c r="VCE3206" s="14"/>
      <c r="VCF3206" s="14"/>
      <c r="VCG3206" s="14"/>
      <c r="VCH3206" s="14"/>
      <c r="VCI3206" s="14"/>
      <c r="VCJ3206" s="14"/>
      <c r="VCK3206" s="14"/>
      <c r="VCL3206" s="14"/>
      <c r="VCM3206" s="14"/>
      <c r="VCN3206" s="14"/>
      <c r="VCO3206" s="14"/>
      <c r="VCP3206" s="14"/>
      <c r="VCQ3206" s="14"/>
      <c r="VCR3206" s="14"/>
      <c r="VCS3206" s="14"/>
      <c r="VCT3206" s="14"/>
      <c r="VCU3206" s="14"/>
      <c r="VCV3206" s="14"/>
      <c r="VCW3206" s="14"/>
      <c r="VCX3206" s="14"/>
      <c r="VCY3206" s="14"/>
      <c r="VCZ3206" s="14"/>
      <c r="VDA3206" s="14"/>
      <c r="VDB3206" s="14"/>
      <c r="VDC3206" s="14"/>
      <c r="VDD3206" s="14"/>
      <c r="VDE3206" s="14"/>
      <c r="VDF3206" s="14"/>
      <c r="VDG3206" s="14"/>
      <c r="VDH3206" s="14"/>
      <c r="VDI3206" s="14"/>
      <c r="VDJ3206" s="14"/>
      <c r="VDK3206" s="14"/>
      <c r="VDL3206" s="14"/>
      <c r="VDM3206" s="14"/>
      <c r="VDN3206" s="14"/>
      <c r="VDO3206" s="14"/>
      <c r="VDP3206" s="14"/>
      <c r="VDQ3206" s="14"/>
      <c r="VDR3206" s="14"/>
      <c r="VDS3206" s="14"/>
      <c r="VDT3206" s="14"/>
      <c r="VDU3206" s="14"/>
      <c r="VDV3206" s="14"/>
      <c r="VDW3206" s="14"/>
      <c r="VDX3206" s="14"/>
      <c r="VDY3206" s="14"/>
      <c r="VDZ3206" s="14"/>
      <c r="VEA3206" s="14"/>
      <c r="VEB3206" s="14"/>
      <c r="VEC3206" s="14"/>
      <c r="VED3206" s="14"/>
      <c r="VEE3206" s="14"/>
      <c r="VEF3206" s="14"/>
      <c r="VEG3206" s="14"/>
      <c r="VEH3206" s="14"/>
      <c r="VEI3206" s="14"/>
      <c r="VEJ3206" s="14"/>
      <c r="VEK3206" s="14"/>
      <c r="VEL3206" s="14"/>
      <c r="VEM3206" s="14"/>
      <c r="VEN3206" s="14"/>
      <c r="VEO3206" s="14"/>
      <c r="VEP3206" s="14"/>
      <c r="VEQ3206" s="14"/>
      <c r="VER3206" s="14"/>
      <c r="VES3206" s="14"/>
      <c r="VET3206" s="14"/>
      <c r="VEU3206" s="14"/>
      <c r="VEV3206" s="14"/>
      <c r="VEW3206" s="14"/>
      <c r="VEX3206" s="14"/>
      <c r="VEY3206" s="14"/>
      <c r="VEZ3206" s="14"/>
      <c r="VFA3206" s="14"/>
      <c r="VFB3206" s="14"/>
      <c r="VFC3206" s="14"/>
      <c r="VFD3206" s="14"/>
      <c r="VFE3206" s="14"/>
      <c r="VFF3206" s="14"/>
      <c r="VFG3206" s="14"/>
      <c r="VFH3206" s="14"/>
      <c r="VFI3206" s="14"/>
      <c r="VFJ3206" s="14"/>
      <c r="VFK3206" s="14"/>
      <c r="VFL3206" s="14"/>
      <c r="VFM3206" s="14"/>
      <c r="VFN3206" s="14"/>
      <c r="VFO3206" s="14"/>
      <c r="VFP3206" s="14"/>
      <c r="VFQ3206" s="14"/>
      <c r="VFR3206" s="14"/>
      <c r="VFS3206" s="14"/>
      <c r="VFT3206" s="14"/>
      <c r="VFU3206" s="14"/>
      <c r="VFV3206" s="14"/>
      <c r="VFW3206" s="14"/>
      <c r="VFX3206" s="14"/>
      <c r="VFY3206" s="14"/>
      <c r="VFZ3206" s="14"/>
      <c r="VGA3206" s="14"/>
      <c r="VGB3206" s="14"/>
      <c r="VGC3206" s="14"/>
      <c r="VGD3206" s="14"/>
      <c r="VGE3206" s="14"/>
      <c r="VGF3206" s="14"/>
      <c r="VGG3206" s="14"/>
      <c r="VGH3206" s="14"/>
      <c r="VGI3206" s="14"/>
      <c r="VGJ3206" s="14"/>
      <c r="VGK3206" s="14"/>
      <c r="VGL3206" s="14"/>
      <c r="VGM3206" s="14"/>
      <c r="VGN3206" s="14"/>
      <c r="VGO3206" s="14"/>
      <c r="VGP3206" s="14"/>
      <c r="VGQ3206" s="14"/>
      <c r="VGR3206" s="14"/>
      <c r="VGS3206" s="14"/>
      <c r="VGT3206" s="14"/>
      <c r="VGU3206" s="14"/>
      <c r="VGV3206" s="14"/>
      <c r="VGW3206" s="14"/>
      <c r="VGX3206" s="14"/>
      <c r="VGY3206" s="14"/>
      <c r="VGZ3206" s="14"/>
      <c r="VHA3206" s="14"/>
      <c r="VHB3206" s="14"/>
      <c r="VHC3206" s="14"/>
      <c r="VHD3206" s="14"/>
      <c r="VHE3206" s="14"/>
      <c r="VHF3206" s="14"/>
      <c r="VHG3206" s="14"/>
      <c r="VHH3206" s="14"/>
      <c r="VHI3206" s="14"/>
      <c r="VHJ3206" s="14"/>
      <c r="VHK3206" s="14"/>
      <c r="VHL3206" s="14"/>
      <c r="VHM3206" s="14"/>
      <c r="VHN3206" s="14"/>
      <c r="VHO3206" s="14"/>
      <c r="VHP3206" s="14"/>
      <c r="VHQ3206" s="14"/>
      <c r="VHR3206" s="14"/>
      <c r="VHS3206" s="14"/>
      <c r="VHT3206" s="14"/>
      <c r="VHU3206" s="14"/>
      <c r="VHV3206" s="14"/>
      <c r="VHW3206" s="14"/>
      <c r="VHX3206" s="14"/>
      <c r="VHY3206" s="14"/>
      <c r="VHZ3206" s="14"/>
      <c r="VIA3206" s="14"/>
      <c r="VIB3206" s="14"/>
      <c r="VIC3206" s="14"/>
      <c r="VID3206" s="14"/>
      <c r="VIE3206" s="14"/>
      <c r="VIF3206" s="14"/>
      <c r="VIG3206" s="14"/>
      <c r="VIH3206" s="14"/>
      <c r="VII3206" s="14"/>
      <c r="VIJ3206" s="14"/>
      <c r="VIK3206" s="14"/>
      <c r="VIL3206" s="14"/>
      <c r="VIM3206" s="14"/>
      <c r="VIN3206" s="14"/>
      <c r="VIO3206" s="14"/>
      <c r="VIP3206" s="14"/>
      <c r="VIQ3206" s="14"/>
      <c r="VIR3206" s="14"/>
      <c r="VIS3206" s="14"/>
      <c r="VIT3206" s="14"/>
      <c r="VIU3206" s="14"/>
      <c r="VIV3206" s="14"/>
      <c r="VIW3206" s="14"/>
      <c r="VIX3206" s="14"/>
      <c r="VIY3206" s="14"/>
      <c r="VIZ3206" s="14"/>
      <c r="VJA3206" s="14"/>
      <c r="VJB3206" s="14"/>
      <c r="VJC3206" s="14"/>
      <c r="VJD3206" s="14"/>
      <c r="VJE3206" s="14"/>
      <c r="VJF3206" s="14"/>
      <c r="VJG3206" s="14"/>
      <c r="VJH3206" s="14"/>
      <c r="VJI3206" s="14"/>
      <c r="VJJ3206" s="14"/>
      <c r="VJK3206" s="14"/>
      <c r="VJL3206" s="14"/>
      <c r="VJM3206" s="14"/>
      <c r="VJN3206" s="14"/>
      <c r="VJO3206" s="14"/>
      <c r="VJP3206" s="14"/>
      <c r="VJQ3206" s="14"/>
      <c r="VJR3206" s="14"/>
      <c r="VJS3206" s="14"/>
      <c r="VJT3206" s="14"/>
      <c r="VJU3206" s="14"/>
      <c r="VJV3206" s="14"/>
      <c r="VJW3206" s="14"/>
      <c r="VJX3206" s="14"/>
      <c r="VJY3206" s="14"/>
      <c r="VJZ3206" s="14"/>
      <c r="VKA3206" s="14"/>
      <c r="VKB3206" s="14"/>
      <c r="VKC3206" s="14"/>
      <c r="VKD3206" s="14"/>
      <c r="VKE3206" s="14"/>
      <c r="VKF3206" s="14"/>
      <c r="VKG3206" s="14"/>
      <c r="VKH3206" s="14"/>
      <c r="VKI3206" s="14"/>
      <c r="VKJ3206" s="14"/>
      <c r="VKK3206" s="14"/>
      <c r="VKL3206" s="14"/>
      <c r="VKM3206" s="14"/>
      <c r="VKN3206" s="14"/>
      <c r="VKO3206" s="14"/>
      <c r="VKP3206" s="14"/>
      <c r="VKQ3206" s="14"/>
      <c r="VKR3206" s="14"/>
      <c r="VKS3206" s="14"/>
      <c r="VKT3206" s="14"/>
      <c r="VKU3206" s="14"/>
      <c r="VKV3206" s="14"/>
      <c r="VKW3206" s="14"/>
      <c r="VKX3206" s="14"/>
      <c r="VKY3206" s="14"/>
      <c r="VKZ3206" s="14"/>
      <c r="VLA3206" s="14"/>
      <c r="VLB3206" s="14"/>
      <c r="VLC3206" s="14"/>
      <c r="VLD3206" s="14"/>
      <c r="VLE3206" s="14"/>
      <c r="VLF3206" s="14"/>
      <c r="VLG3206" s="14"/>
      <c r="VLH3206" s="14"/>
      <c r="VLI3206" s="14"/>
      <c r="VLJ3206" s="14"/>
      <c r="VLK3206" s="14"/>
      <c r="VLL3206" s="14"/>
      <c r="VLM3206" s="14"/>
      <c r="VLN3206" s="14"/>
      <c r="VLO3206" s="14"/>
      <c r="VLP3206" s="14"/>
      <c r="VLQ3206" s="14"/>
      <c r="VLR3206" s="14"/>
      <c r="VLS3206" s="14"/>
      <c r="VLT3206" s="14"/>
      <c r="VLU3206" s="14"/>
      <c r="VLV3206" s="14"/>
      <c r="VLW3206" s="14"/>
      <c r="VLX3206" s="14"/>
      <c r="VLY3206" s="14"/>
      <c r="VLZ3206" s="14"/>
      <c r="VMA3206" s="14"/>
      <c r="VMB3206" s="14"/>
      <c r="VMC3206" s="14"/>
      <c r="VMD3206" s="14"/>
      <c r="VME3206" s="14"/>
      <c r="VMF3206" s="14"/>
      <c r="VMG3206" s="14"/>
      <c r="VMH3206" s="14"/>
      <c r="VMI3206" s="14"/>
      <c r="VMJ3206" s="14"/>
      <c r="VMK3206" s="14"/>
      <c r="VML3206" s="14"/>
      <c r="VMM3206" s="14"/>
      <c r="VMN3206" s="14"/>
      <c r="VMO3206" s="14"/>
      <c r="VMP3206" s="14"/>
      <c r="VMQ3206" s="14"/>
      <c r="VMR3206" s="14"/>
      <c r="VMS3206" s="14"/>
      <c r="VMT3206" s="14"/>
      <c r="VMU3206" s="14"/>
      <c r="VMV3206" s="14"/>
      <c r="VMW3206" s="14"/>
      <c r="VMX3206" s="14"/>
      <c r="VMY3206" s="14"/>
      <c r="VMZ3206" s="14"/>
      <c r="VNA3206" s="14"/>
      <c r="VNB3206" s="14"/>
      <c r="VNC3206" s="14"/>
      <c r="VND3206" s="14"/>
      <c r="VNE3206" s="14"/>
      <c r="VNF3206" s="14"/>
      <c r="VNG3206" s="14"/>
      <c r="VNH3206" s="14"/>
      <c r="VNI3206" s="14"/>
      <c r="VNJ3206" s="14"/>
      <c r="VNK3206" s="14"/>
      <c r="VNL3206" s="14"/>
      <c r="VNM3206" s="14"/>
      <c r="VNN3206" s="14"/>
      <c r="VNO3206" s="14"/>
      <c r="VNP3206" s="14"/>
      <c r="VNQ3206" s="14"/>
      <c r="VNR3206" s="14"/>
      <c r="VNS3206" s="14"/>
      <c r="VNT3206" s="14"/>
      <c r="VNU3206" s="14"/>
      <c r="VNV3206" s="14"/>
      <c r="VNW3206" s="14"/>
      <c r="VNX3206" s="14"/>
      <c r="VNY3206" s="14"/>
      <c r="VNZ3206" s="14"/>
      <c r="VOA3206" s="14"/>
      <c r="VOB3206" s="14"/>
      <c r="VOC3206" s="14"/>
      <c r="VOD3206" s="14"/>
      <c r="VOE3206" s="14"/>
      <c r="VOF3206" s="14"/>
      <c r="VOG3206" s="14"/>
      <c r="VOH3206" s="14"/>
      <c r="VOI3206" s="14"/>
      <c r="VOJ3206" s="14"/>
      <c r="VOK3206" s="14"/>
      <c r="VOL3206" s="14"/>
      <c r="VOM3206" s="14"/>
      <c r="VON3206" s="14"/>
      <c r="VOO3206" s="14"/>
      <c r="VOP3206" s="14"/>
      <c r="VOQ3206" s="14"/>
      <c r="VOR3206" s="14"/>
      <c r="VOS3206" s="14"/>
      <c r="VOT3206" s="14"/>
      <c r="VOU3206" s="14"/>
      <c r="VOV3206" s="14"/>
      <c r="VOW3206" s="14"/>
      <c r="VOX3206" s="14"/>
      <c r="VOY3206" s="14"/>
      <c r="VOZ3206" s="14"/>
      <c r="VPA3206" s="14"/>
      <c r="VPB3206" s="14"/>
      <c r="VPC3206" s="14"/>
      <c r="VPD3206" s="14"/>
      <c r="VPE3206" s="14"/>
      <c r="VPF3206" s="14"/>
      <c r="VPG3206" s="14"/>
      <c r="VPH3206" s="14"/>
      <c r="VPI3206" s="14"/>
      <c r="VPJ3206" s="14"/>
      <c r="VPK3206" s="14"/>
      <c r="VPL3206" s="14"/>
      <c r="VPM3206" s="14"/>
      <c r="VPN3206" s="14"/>
      <c r="VPO3206" s="14"/>
      <c r="VPP3206" s="14"/>
      <c r="VPQ3206" s="14"/>
      <c r="VPR3206" s="14"/>
      <c r="VPS3206" s="14"/>
      <c r="VPT3206" s="14"/>
      <c r="VPU3206" s="14"/>
      <c r="VPV3206" s="14"/>
      <c r="VPW3206" s="14"/>
      <c r="VPX3206" s="14"/>
      <c r="VPY3206" s="14"/>
      <c r="VPZ3206" s="14"/>
      <c r="VQA3206" s="14"/>
      <c r="VQB3206" s="14"/>
      <c r="VQC3206" s="14"/>
      <c r="VQD3206" s="14"/>
      <c r="VQE3206" s="14"/>
      <c r="VQF3206" s="14"/>
      <c r="VQG3206" s="14"/>
      <c r="VQH3206" s="14"/>
      <c r="VQI3206" s="14"/>
      <c r="VQJ3206" s="14"/>
      <c r="VQK3206" s="14"/>
      <c r="VQL3206" s="14"/>
      <c r="VQM3206" s="14"/>
      <c r="VQN3206" s="14"/>
      <c r="VQO3206" s="14"/>
      <c r="VQP3206" s="14"/>
      <c r="VQQ3206" s="14"/>
      <c r="VQR3206" s="14"/>
      <c r="VQS3206" s="14"/>
      <c r="VQT3206" s="14"/>
      <c r="VQU3206" s="14"/>
      <c r="VQV3206" s="14"/>
      <c r="VQW3206" s="14"/>
      <c r="VQX3206" s="14"/>
      <c r="VQY3206" s="14"/>
      <c r="VQZ3206" s="14"/>
      <c r="VRA3206" s="14"/>
      <c r="VRB3206" s="14"/>
      <c r="VRC3206" s="14"/>
      <c r="VRD3206" s="14"/>
      <c r="VRE3206" s="14"/>
      <c r="VRF3206" s="14"/>
      <c r="VRG3206" s="14"/>
      <c r="VRH3206" s="14"/>
      <c r="VRI3206" s="14"/>
      <c r="VRJ3206" s="14"/>
      <c r="VRK3206" s="14"/>
      <c r="VRL3206" s="14"/>
      <c r="VRM3206" s="14"/>
      <c r="VRN3206" s="14"/>
      <c r="VRO3206" s="14"/>
      <c r="VRP3206" s="14"/>
      <c r="VRQ3206" s="14"/>
      <c r="VRR3206" s="14"/>
      <c r="VRS3206" s="14"/>
      <c r="VRT3206" s="14"/>
      <c r="VRU3206" s="14"/>
      <c r="VRV3206" s="14"/>
      <c r="VRW3206" s="14"/>
      <c r="VRX3206" s="14"/>
      <c r="VRY3206" s="14"/>
      <c r="VRZ3206" s="14"/>
      <c r="VSA3206" s="14"/>
      <c r="VSB3206" s="14"/>
      <c r="VSC3206" s="14"/>
      <c r="VSD3206" s="14"/>
      <c r="VSE3206" s="14"/>
      <c r="VSF3206" s="14"/>
      <c r="VSG3206" s="14"/>
      <c r="VSH3206" s="14"/>
      <c r="VSI3206" s="14"/>
      <c r="VSJ3206" s="14"/>
      <c r="VSK3206" s="14"/>
      <c r="VSL3206" s="14"/>
      <c r="VSM3206" s="14"/>
      <c r="VSN3206" s="14"/>
      <c r="VSO3206" s="14"/>
      <c r="VSP3206" s="14"/>
      <c r="VSQ3206" s="14"/>
      <c r="VSR3206" s="14"/>
      <c r="VSS3206" s="14"/>
      <c r="VST3206" s="14"/>
      <c r="VSU3206" s="14"/>
      <c r="VSV3206" s="14"/>
      <c r="VSW3206" s="14"/>
      <c r="VSX3206" s="14"/>
      <c r="VSY3206" s="14"/>
      <c r="VSZ3206" s="14"/>
      <c r="VTA3206" s="14"/>
      <c r="VTB3206" s="14"/>
      <c r="VTC3206" s="14"/>
      <c r="VTD3206" s="14"/>
      <c r="VTE3206" s="14"/>
      <c r="VTF3206" s="14"/>
      <c r="VTG3206" s="14"/>
      <c r="VTH3206" s="14"/>
      <c r="VTI3206" s="14"/>
      <c r="VTJ3206" s="14"/>
      <c r="VTK3206" s="14"/>
      <c r="VTL3206" s="14"/>
      <c r="VTM3206" s="14"/>
      <c r="VTN3206" s="14"/>
      <c r="VTO3206" s="14"/>
      <c r="VTP3206" s="14"/>
      <c r="VTQ3206" s="14"/>
      <c r="VTR3206" s="14"/>
      <c r="VTS3206" s="14"/>
      <c r="VTT3206" s="14"/>
      <c r="VTU3206" s="14"/>
      <c r="VTV3206" s="14"/>
      <c r="VTW3206" s="14"/>
      <c r="VTX3206" s="14"/>
      <c r="VTY3206" s="14"/>
      <c r="VTZ3206" s="14"/>
      <c r="VUA3206" s="14"/>
      <c r="VUB3206" s="14"/>
      <c r="VUC3206" s="14"/>
      <c r="VUD3206" s="14"/>
      <c r="VUE3206" s="14"/>
      <c r="VUF3206" s="14"/>
      <c r="VUG3206" s="14"/>
      <c r="VUH3206" s="14"/>
      <c r="VUI3206" s="14"/>
      <c r="VUJ3206" s="14"/>
      <c r="VUK3206" s="14"/>
      <c r="VUL3206" s="14"/>
      <c r="VUM3206" s="14"/>
      <c r="VUN3206" s="14"/>
      <c r="VUO3206" s="14"/>
      <c r="VUP3206" s="14"/>
      <c r="VUQ3206" s="14"/>
      <c r="VUR3206" s="14"/>
      <c r="VUS3206" s="14"/>
      <c r="VUT3206" s="14"/>
      <c r="VUU3206" s="14"/>
      <c r="VUV3206" s="14"/>
      <c r="VUW3206" s="14"/>
      <c r="VUX3206" s="14"/>
      <c r="VUY3206" s="14"/>
      <c r="VUZ3206" s="14"/>
      <c r="VVA3206" s="14"/>
      <c r="VVB3206" s="14"/>
      <c r="VVC3206" s="14"/>
      <c r="VVD3206" s="14"/>
      <c r="VVE3206" s="14"/>
      <c r="VVF3206" s="14"/>
      <c r="VVG3206" s="14"/>
      <c r="VVH3206" s="14"/>
      <c r="VVI3206" s="14"/>
      <c r="VVJ3206" s="14"/>
      <c r="VVK3206" s="14"/>
      <c r="VVL3206" s="14"/>
      <c r="VVM3206" s="14"/>
      <c r="VVN3206" s="14"/>
      <c r="VVO3206" s="14"/>
      <c r="VVP3206" s="14"/>
      <c r="VVQ3206" s="14"/>
      <c r="VVR3206" s="14"/>
      <c r="VVS3206" s="14"/>
      <c r="VVT3206" s="14"/>
      <c r="VVU3206" s="14"/>
      <c r="VVV3206" s="14"/>
      <c r="VVW3206" s="14"/>
      <c r="VVX3206" s="14"/>
      <c r="VVY3206" s="14"/>
      <c r="VVZ3206" s="14"/>
      <c r="VWA3206" s="14"/>
      <c r="VWB3206" s="14"/>
      <c r="VWC3206" s="14"/>
      <c r="VWD3206" s="14"/>
      <c r="VWE3206" s="14"/>
      <c r="VWF3206" s="14"/>
      <c r="VWG3206" s="14"/>
      <c r="VWH3206" s="14"/>
      <c r="VWI3206" s="14"/>
      <c r="VWJ3206" s="14"/>
      <c r="VWK3206" s="14"/>
      <c r="VWL3206" s="14"/>
      <c r="VWM3206" s="14"/>
      <c r="VWN3206" s="14"/>
      <c r="VWO3206" s="14"/>
      <c r="VWP3206" s="14"/>
      <c r="VWQ3206" s="14"/>
      <c r="VWR3206" s="14"/>
      <c r="VWS3206" s="14"/>
      <c r="VWT3206" s="14"/>
      <c r="VWU3206" s="14"/>
      <c r="VWV3206" s="14"/>
      <c r="VWW3206" s="14"/>
      <c r="VWX3206" s="14"/>
      <c r="VWY3206" s="14"/>
      <c r="VWZ3206" s="14"/>
      <c r="VXA3206" s="14"/>
      <c r="VXB3206" s="14"/>
      <c r="VXC3206" s="14"/>
      <c r="VXD3206" s="14"/>
      <c r="VXE3206" s="14"/>
      <c r="VXF3206" s="14"/>
      <c r="VXG3206" s="14"/>
      <c r="VXH3206" s="14"/>
      <c r="VXI3206" s="14"/>
      <c r="VXJ3206" s="14"/>
      <c r="VXK3206" s="14"/>
      <c r="VXL3206" s="14"/>
      <c r="VXM3206" s="14"/>
      <c r="VXN3206" s="14"/>
      <c r="VXO3206" s="14"/>
      <c r="VXP3206" s="14"/>
      <c r="VXQ3206" s="14"/>
      <c r="VXR3206" s="14"/>
      <c r="VXS3206" s="14"/>
      <c r="VXT3206" s="14"/>
      <c r="VXU3206" s="14"/>
      <c r="VXV3206" s="14"/>
      <c r="VXW3206" s="14"/>
      <c r="VXX3206" s="14"/>
      <c r="VXY3206" s="14"/>
      <c r="VXZ3206" s="14"/>
      <c r="VYA3206" s="14"/>
      <c r="VYB3206" s="14"/>
      <c r="VYC3206" s="14"/>
      <c r="VYD3206" s="14"/>
      <c r="VYE3206" s="14"/>
      <c r="VYF3206" s="14"/>
      <c r="VYG3206" s="14"/>
      <c r="VYH3206" s="14"/>
      <c r="VYI3206" s="14"/>
      <c r="VYJ3206" s="14"/>
      <c r="VYK3206" s="14"/>
      <c r="VYL3206" s="14"/>
      <c r="VYM3206" s="14"/>
      <c r="VYN3206" s="14"/>
      <c r="VYO3206" s="14"/>
      <c r="VYP3206" s="14"/>
      <c r="VYQ3206" s="14"/>
      <c r="VYR3206" s="14"/>
      <c r="VYS3206" s="14"/>
      <c r="VYT3206" s="14"/>
      <c r="VYU3206" s="14"/>
      <c r="VYV3206" s="14"/>
      <c r="VYW3206" s="14"/>
      <c r="VYX3206" s="14"/>
      <c r="VYY3206" s="14"/>
      <c r="VYZ3206" s="14"/>
      <c r="VZA3206" s="14"/>
      <c r="VZB3206" s="14"/>
      <c r="VZC3206" s="14"/>
      <c r="VZD3206" s="14"/>
      <c r="VZE3206" s="14"/>
      <c r="VZF3206" s="14"/>
      <c r="VZG3206" s="14"/>
      <c r="VZH3206" s="14"/>
      <c r="VZI3206" s="14"/>
      <c r="VZJ3206" s="14"/>
      <c r="VZK3206" s="14"/>
      <c r="VZL3206" s="14"/>
      <c r="VZM3206" s="14"/>
      <c r="VZN3206" s="14"/>
      <c r="VZO3206" s="14"/>
      <c r="VZP3206" s="14"/>
      <c r="VZQ3206" s="14"/>
      <c r="VZR3206" s="14"/>
      <c r="VZS3206" s="14"/>
      <c r="VZT3206" s="14"/>
      <c r="VZU3206" s="14"/>
      <c r="VZV3206" s="14"/>
      <c r="VZW3206" s="14"/>
      <c r="VZX3206" s="14"/>
      <c r="VZY3206" s="14"/>
      <c r="VZZ3206" s="14"/>
      <c r="WAA3206" s="14"/>
      <c r="WAB3206" s="14"/>
      <c r="WAC3206" s="14"/>
      <c r="WAD3206" s="14"/>
      <c r="WAE3206" s="14"/>
      <c r="WAF3206" s="14"/>
      <c r="WAG3206" s="14"/>
      <c r="WAH3206" s="14"/>
      <c r="WAI3206" s="14"/>
      <c r="WAJ3206" s="14"/>
      <c r="WAK3206" s="14"/>
      <c r="WAL3206" s="14"/>
      <c r="WAM3206" s="14"/>
      <c r="WAN3206" s="14"/>
      <c r="WAO3206" s="14"/>
      <c r="WAP3206" s="14"/>
      <c r="WAQ3206" s="14"/>
      <c r="WAR3206" s="14"/>
      <c r="WAS3206" s="14"/>
      <c r="WAT3206" s="14"/>
      <c r="WAU3206" s="14"/>
      <c r="WAV3206" s="14"/>
      <c r="WAW3206" s="14"/>
      <c r="WAX3206" s="14"/>
      <c r="WAY3206" s="14"/>
      <c r="WAZ3206" s="14"/>
      <c r="WBA3206" s="14"/>
      <c r="WBB3206" s="14"/>
      <c r="WBC3206" s="14"/>
      <c r="WBD3206" s="14"/>
      <c r="WBE3206" s="14"/>
      <c r="WBF3206" s="14"/>
      <c r="WBG3206" s="14"/>
      <c r="WBH3206" s="14"/>
      <c r="WBI3206" s="14"/>
      <c r="WBJ3206" s="14"/>
      <c r="WBK3206" s="14"/>
      <c r="WBL3206" s="14"/>
      <c r="WBM3206" s="14"/>
      <c r="WBN3206" s="14"/>
      <c r="WBO3206" s="14"/>
      <c r="WBP3206" s="14"/>
      <c r="WBQ3206" s="14"/>
      <c r="WBR3206" s="14"/>
      <c r="WBS3206" s="14"/>
      <c r="WBT3206" s="14"/>
      <c r="WBU3206" s="14"/>
      <c r="WBV3206" s="14"/>
      <c r="WBW3206" s="14"/>
      <c r="WBX3206" s="14"/>
      <c r="WBY3206" s="14"/>
      <c r="WBZ3206" s="14"/>
      <c r="WCA3206" s="14"/>
      <c r="WCB3206" s="14"/>
      <c r="WCC3206" s="14"/>
      <c r="WCD3206" s="14"/>
      <c r="WCE3206" s="14"/>
      <c r="WCF3206" s="14"/>
      <c r="WCG3206" s="14"/>
      <c r="WCH3206" s="14"/>
      <c r="WCI3206" s="14"/>
      <c r="WCJ3206" s="14"/>
      <c r="WCK3206" s="14"/>
      <c r="WCL3206" s="14"/>
      <c r="WCM3206" s="14"/>
      <c r="WCN3206" s="14"/>
      <c r="WCO3206" s="14"/>
      <c r="WCP3206" s="14"/>
      <c r="WCQ3206" s="14"/>
      <c r="WCR3206" s="14"/>
      <c r="WCS3206" s="14"/>
      <c r="WCT3206" s="14"/>
      <c r="WCU3206" s="14"/>
      <c r="WCV3206" s="14"/>
      <c r="WCW3206" s="14"/>
      <c r="WCX3206" s="14"/>
      <c r="WCY3206" s="14"/>
      <c r="WCZ3206" s="14"/>
      <c r="WDA3206" s="14"/>
      <c r="WDB3206" s="14"/>
      <c r="WDC3206" s="14"/>
      <c r="WDD3206" s="14"/>
      <c r="WDE3206" s="14"/>
      <c r="WDF3206" s="14"/>
      <c r="WDG3206" s="14"/>
      <c r="WDH3206" s="14"/>
      <c r="WDI3206" s="14"/>
      <c r="WDJ3206" s="14"/>
      <c r="WDK3206" s="14"/>
      <c r="WDL3206" s="14"/>
      <c r="WDM3206" s="14"/>
      <c r="WDN3206" s="14"/>
      <c r="WDO3206" s="14"/>
      <c r="WDP3206" s="14"/>
      <c r="WDQ3206" s="14"/>
      <c r="WDR3206" s="14"/>
      <c r="WDS3206" s="14"/>
      <c r="WDT3206" s="14"/>
      <c r="WDU3206" s="14"/>
      <c r="WDV3206" s="14"/>
      <c r="WDW3206" s="14"/>
      <c r="WDX3206" s="14"/>
      <c r="WDY3206" s="14"/>
      <c r="WDZ3206" s="14"/>
      <c r="WEA3206" s="14"/>
      <c r="WEB3206" s="14"/>
      <c r="WEC3206" s="14"/>
      <c r="WED3206" s="14"/>
      <c r="WEE3206" s="14"/>
      <c r="WEF3206" s="14"/>
      <c r="WEG3206" s="14"/>
      <c r="WEH3206" s="14"/>
      <c r="WEI3206" s="14"/>
      <c r="WEJ3206" s="14"/>
      <c r="WEK3206" s="14"/>
      <c r="WEL3206" s="14"/>
      <c r="WEM3206" s="14"/>
      <c r="WEN3206" s="14"/>
      <c r="WEO3206" s="14"/>
      <c r="WEP3206" s="14"/>
      <c r="WEQ3206" s="14"/>
      <c r="WER3206" s="14"/>
      <c r="WES3206" s="14"/>
      <c r="WET3206" s="14"/>
      <c r="WEU3206" s="14"/>
      <c r="WEV3206" s="14"/>
      <c r="WEW3206" s="14"/>
      <c r="WEX3206" s="14"/>
      <c r="WEY3206" s="14"/>
      <c r="WEZ3206" s="14"/>
      <c r="WFA3206" s="14"/>
      <c r="WFB3206" s="14"/>
      <c r="WFC3206" s="14"/>
      <c r="WFD3206" s="14"/>
      <c r="WFE3206" s="14"/>
      <c r="WFF3206" s="14"/>
      <c r="WFG3206" s="14"/>
      <c r="WFH3206" s="14"/>
      <c r="WFI3206" s="14"/>
      <c r="WFJ3206" s="14"/>
      <c r="WFK3206" s="14"/>
      <c r="WFL3206" s="14"/>
      <c r="WFM3206" s="14"/>
      <c r="WFN3206" s="14"/>
      <c r="WFO3206" s="14"/>
      <c r="WFP3206" s="14"/>
      <c r="WFQ3206" s="14"/>
      <c r="WFR3206" s="14"/>
      <c r="WFS3206" s="14"/>
      <c r="WFT3206" s="14"/>
      <c r="WFU3206" s="14"/>
      <c r="WFV3206" s="14"/>
      <c r="WFW3206" s="14"/>
      <c r="WFX3206" s="14"/>
      <c r="WFY3206" s="14"/>
      <c r="WFZ3206" s="14"/>
      <c r="WGA3206" s="14"/>
      <c r="WGB3206" s="14"/>
      <c r="WGC3206" s="14"/>
      <c r="WGD3206" s="14"/>
      <c r="WGE3206" s="14"/>
      <c r="WGF3206" s="14"/>
      <c r="WGG3206" s="14"/>
      <c r="WGH3206" s="14"/>
      <c r="WGI3206" s="14"/>
      <c r="WGJ3206" s="14"/>
      <c r="WGK3206" s="14"/>
      <c r="WGL3206" s="14"/>
      <c r="WGM3206" s="14"/>
      <c r="WGN3206" s="14"/>
      <c r="WGO3206" s="14"/>
      <c r="WGP3206" s="14"/>
      <c r="WGQ3206" s="14"/>
      <c r="WGR3206" s="14"/>
      <c r="WGS3206" s="14"/>
      <c r="WGT3206" s="14"/>
      <c r="WGU3206" s="14"/>
      <c r="WGV3206" s="14"/>
      <c r="WGW3206" s="14"/>
      <c r="WGX3206" s="14"/>
      <c r="WGY3206" s="14"/>
      <c r="WGZ3206" s="14"/>
      <c r="WHA3206" s="14"/>
      <c r="WHB3206" s="14"/>
      <c r="WHC3206" s="14"/>
      <c r="WHD3206" s="14"/>
      <c r="WHE3206" s="14"/>
      <c r="WHF3206" s="14"/>
      <c r="WHG3206" s="14"/>
      <c r="WHH3206" s="14"/>
      <c r="WHI3206" s="14"/>
      <c r="WHJ3206" s="14"/>
      <c r="WHK3206" s="14"/>
      <c r="WHL3206" s="14"/>
      <c r="WHM3206" s="14"/>
      <c r="WHN3206" s="14"/>
      <c r="WHO3206" s="14"/>
      <c r="WHP3206" s="14"/>
      <c r="WHQ3206" s="14"/>
      <c r="WHR3206" s="14"/>
      <c r="WHS3206" s="14"/>
      <c r="WHT3206" s="14"/>
      <c r="WHU3206" s="14"/>
      <c r="WHV3206" s="14"/>
      <c r="WHW3206" s="14"/>
      <c r="WHX3206" s="14"/>
      <c r="WHY3206" s="14"/>
      <c r="WHZ3206" s="14"/>
      <c r="WIA3206" s="14"/>
      <c r="WIB3206" s="14"/>
      <c r="WIC3206" s="14"/>
      <c r="WID3206" s="14"/>
      <c r="WIE3206" s="14"/>
      <c r="WIF3206" s="14"/>
      <c r="WIG3206" s="14"/>
      <c r="WIH3206" s="14"/>
      <c r="WII3206" s="14"/>
      <c r="WIJ3206" s="14"/>
      <c r="WIK3206" s="14"/>
      <c r="WIL3206" s="14"/>
      <c r="WIM3206" s="14"/>
      <c r="WIN3206" s="14"/>
      <c r="WIO3206" s="14"/>
      <c r="WIP3206" s="14"/>
      <c r="WIQ3206" s="14"/>
      <c r="WIR3206" s="14"/>
      <c r="WIS3206" s="14"/>
      <c r="WIT3206" s="14"/>
      <c r="WIU3206" s="14"/>
      <c r="WIV3206" s="14"/>
      <c r="WIW3206" s="14"/>
      <c r="WIX3206" s="14"/>
      <c r="WIY3206" s="14"/>
      <c r="WIZ3206" s="14"/>
      <c r="WJA3206" s="14"/>
      <c r="WJB3206" s="14"/>
      <c r="WJC3206" s="14"/>
      <c r="WJD3206" s="14"/>
      <c r="WJE3206" s="14"/>
      <c r="WJF3206" s="14"/>
      <c r="WJG3206" s="14"/>
      <c r="WJH3206" s="14"/>
      <c r="WJI3206" s="14"/>
      <c r="WJJ3206" s="14"/>
      <c r="WJK3206" s="14"/>
      <c r="WJL3206" s="14"/>
      <c r="WJM3206" s="14"/>
      <c r="WJN3206" s="14"/>
      <c r="WJO3206" s="14"/>
      <c r="WJP3206" s="14"/>
      <c r="WJQ3206" s="14"/>
      <c r="WJR3206" s="14"/>
      <c r="WJS3206" s="14"/>
      <c r="WJT3206" s="14"/>
      <c r="WJU3206" s="14"/>
      <c r="WJV3206" s="14"/>
      <c r="WJW3206" s="14"/>
      <c r="WJX3206" s="14"/>
      <c r="WJY3206" s="14"/>
      <c r="WJZ3206" s="14"/>
      <c r="WKA3206" s="14"/>
      <c r="WKB3206" s="14"/>
      <c r="WKC3206" s="14"/>
      <c r="WKD3206" s="14"/>
      <c r="WKE3206" s="14"/>
      <c r="WKF3206" s="14"/>
      <c r="WKG3206" s="14"/>
      <c r="WKH3206" s="14"/>
      <c r="WKI3206" s="14"/>
      <c r="WKJ3206" s="14"/>
      <c r="WKK3206" s="14"/>
      <c r="WKL3206" s="14"/>
      <c r="WKM3206" s="14"/>
      <c r="WKN3206" s="14"/>
      <c r="WKO3206" s="14"/>
      <c r="WKP3206" s="14"/>
      <c r="WKQ3206" s="14"/>
      <c r="WKR3206" s="14"/>
      <c r="WKS3206" s="14"/>
      <c r="WKT3206" s="14"/>
      <c r="WKU3206" s="14"/>
      <c r="WKV3206" s="14"/>
      <c r="WKW3206" s="14"/>
      <c r="WKX3206" s="14"/>
      <c r="WKY3206" s="14"/>
      <c r="WKZ3206" s="14"/>
      <c r="WLA3206" s="14"/>
      <c r="WLB3206" s="14"/>
      <c r="WLC3206" s="14"/>
      <c r="WLD3206" s="14"/>
      <c r="WLE3206" s="14"/>
      <c r="WLF3206" s="14"/>
      <c r="WLG3206" s="14"/>
      <c r="WLH3206" s="14"/>
      <c r="WLI3206" s="14"/>
      <c r="WLJ3206" s="14"/>
      <c r="WLK3206" s="14"/>
      <c r="WLL3206" s="14"/>
      <c r="WLM3206" s="14"/>
      <c r="WLN3206" s="14"/>
      <c r="WLO3206" s="14"/>
      <c r="WLP3206" s="14"/>
      <c r="WLQ3206" s="14"/>
      <c r="WLR3206" s="14"/>
      <c r="WLS3206" s="14"/>
      <c r="WLT3206" s="14"/>
      <c r="WLU3206" s="14"/>
      <c r="WLV3206" s="14"/>
      <c r="WLW3206" s="14"/>
      <c r="WLX3206" s="14"/>
      <c r="WLY3206" s="14"/>
      <c r="WLZ3206" s="14"/>
      <c r="WMA3206" s="14"/>
      <c r="WMB3206" s="14"/>
      <c r="WMC3206" s="14"/>
      <c r="WMD3206" s="14"/>
      <c r="WME3206" s="14"/>
      <c r="WMF3206" s="14"/>
      <c r="WMG3206" s="14"/>
      <c r="WMH3206" s="14"/>
      <c r="WMI3206" s="14"/>
      <c r="WMJ3206" s="14"/>
      <c r="WMK3206" s="14"/>
      <c r="WML3206" s="14"/>
      <c r="WMM3206" s="14"/>
      <c r="WMN3206" s="14"/>
      <c r="WMO3206" s="14"/>
      <c r="WMP3206" s="14"/>
      <c r="WMQ3206" s="14"/>
      <c r="WMR3206" s="14"/>
      <c r="WMS3206" s="14"/>
      <c r="WMT3206" s="14"/>
      <c r="WMU3206" s="14"/>
      <c r="WMV3206" s="14"/>
      <c r="WMW3206" s="14"/>
      <c r="WMX3206" s="14"/>
      <c r="WMY3206" s="14"/>
      <c r="WMZ3206" s="14"/>
      <c r="WNA3206" s="14"/>
      <c r="WNB3206" s="14"/>
      <c r="WNC3206" s="14"/>
      <c r="WND3206" s="14"/>
      <c r="WNE3206" s="14"/>
      <c r="WNF3206" s="14"/>
      <c r="WNG3206" s="14"/>
      <c r="WNH3206" s="14"/>
      <c r="WNI3206" s="14"/>
      <c r="WNJ3206" s="14"/>
      <c r="WNK3206" s="14"/>
      <c r="WNL3206" s="14"/>
      <c r="WNM3206" s="14"/>
      <c r="WNN3206" s="14"/>
      <c r="WNO3206" s="14"/>
      <c r="WNP3206" s="14"/>
      <c r="WNQ3206" s="14"/>
      <c r="WNR3206" s="14"/>
      <c r="WNS3206" s="14"/>
      <c r="WNT3206" s="14"/>
      <c r="WNU3206" s="14"/>
      <c r="WNV3206" s="14"/>
      <c r="WNW3206" s="14"/>
      <c r="WNX3206" s="14"/>
      <c r="WNY3206" s="14"/>
      <c r="WNZ3206" s="14"/>
      <c r="WOA3206" s="14"/>
      <c r="WOB3206" s="14"/>
      <c r="WOC3206" s="14"/>
      <c r="WOD3206" s="14"/>
      <c r="WOE3206" s="14"/>
      <c r="WOF3206" s="14"/>
      <c r="WOG3206" s="14"/>
      <c r="WOH3206" s="14"/>
      <c r="WOI3206" s="14"/>
      <c r="WOJ3206" s="14"/>
      <c r="WOK3206" s="14"/>
      <c r="WOL3206" s="14"/>
      <c r="WOM3206" s="14"/>
      <c r="WON3206" s="14"/>
      <c r="WOO3206" s="14"/>
      <c r="WOP3206" s="14"/>
      <c r="WOQ3206" s="14"/>
      <c r="WOR3206" s="14"/>
      <c r="WOS3206" s="14"/>
      <c r="WOT3206" s="14"/>
      <c r="WOU3206" s="14"/>
      <c r="WOV3206" s="14"/>
      <c r="WOW3206" s="14"/>
      <c r="WOX3206" s="14"/>
      <c r="WOY3206" s="14"/>
      <c r="WOZ3206" s="14"/>
      <c r="WPA3206" s="14"/>
      <c r="WPB3206" s="14"/>
      <c r="WPC3206" s="14"/>
      <c r="WPD3206" s="14"/>
      <c r="WPE3206" s="14"/>
      <c r="WPF3206" s="14"/>
      <c r="WPG3206" s="14"/>
      <c r="WPH3206" s="14"/>
      <c r="WPI3206" s="14"/>
      <c r="WPJ3206" s="14"/>
      <c r="WPK3206" s="14"/>
      <c r="WPL3206" s="14"/>
      <c r="WPM3206" s="14"/>
      <c r="WPN3206" s="14"/>
      <c r="WPO3206" s="14"/>
      <c r="WPP3206" s="14"/>
      <c r="WPQ3206" s="14"/>
      <c r="WPR3206" s="14"/>
      <c r="WPS3206" s="14"/>
      <c r="WPT3206" s="14"/>
      <c r="WPU3206" s="14"/>
      <c r="WPV3206" s="14"/>
      <c r="WPW3206" s="14"/>
      <c r="WPX3206" s="14"/>
      <c r="WPY3206" s="14"/>
      <c r="WPZ3206" s="14"/>
      <c r="WQA3206" s="14"/>
      <c r="WQB3206" s="14"/>
      <c r="WQC3206" s="14"/>
      <c r="WQD3206" s="14"/>
      <c r="WQE3206" s="14"/>
      <c r="WQF3206" s="14"/>
      <c r="WQG3206" s="14"/>
      <c r="WQH3206" s="14"/>
      <c r="WQI3206" s="14"/>
      <c r="WQJ3206" s="14"/>
      <c r="WQK3206" s="14"/>
      <c r="WQL3206" s="14"/>
      <c r="WQM3206" s="14"/>
      <c r="WQN3206" s="14"/>
      <c r="WQO3206" s="14"/>
      <c r="WQP3206" s="14"/>
      <c r="WQQ3206" s="14"/>
      <c r="WQR3206" s="14"/>
      <c r="WQS3206" s="14"/>
      <c r="WQT3206" s="14"/>
      <c r="WQU3206" s="14"/>
      <c r="WQV3206" s="14"/>
      <c r="WQW3206" s="14"/>
      <c r="WQX3206" s="14"/>
      <c r="WQY3206" s="14"/>
      <c r="WQZ3206" s="14"/>
      <c r="WRA3206" s="14"/>
      <c r="WRB3206" s="14"/>
      <c r="WRC3206" s="14"/>
      <c r="WRD3206" s="14"/>
      <c r="WRE3206" s="14"/>
      <c r="WRF3206" s="14"/>
      <c r="WRG3206" s="14"/>
      <c r="WRH3206" s="14"/>
      <c r="WRI3206" s="14"/>
      <c r="WRJ3206" s="14"/>
      <c r="WRK3206" s="14"/>
      <c r="WRL3206" s="14"/>
      <c r="WRM3206" s="14"/>
      <c r="WRN3206" s="14"/>
      <c r="WRO3206" s="14"/>
      <c r="WRP3206" s="14"/>
      <c r="WRQ3206" s="14"/>
      <c r="WRR3206" s="14"/>
      <c r="WRS3206" s="14"/>
      <c r="WRT3206" s="14"/>
      <c r="WRU3206" s="14"/>
      <c r="WRV3206" s="14"/>
      <c r="WRW3206" s="14"/>
      <c r="WRX3206" s="14"/>
      <c r="WRY3206" s="14"/>
      <c r="WRZ3206" s="14"/>
      <c r="WSA3206" s="14"/>
      <c r="WSB3206" s="14"/>
      <c r="WSC3206" s="14"/>
      <c r="WSD3206" s="14"/>
      <c r="WSE3206" s="14"/>
      <c r="WSF3206" s="14"/>
      <c r="WSG3206" s="14"/>
      <c r="WSH3206" s="14"/>
      <c r="WSI3206" s="14"/>
      <c r="WSJ3206" s="14"/>
      <c r="WSK3206" s="14"/>
      <c r="WSL3206" s="14"/>
      <c r="WSM3206" s="14"/>
      <c r="WSN3206" s="14"/>
      <c r="WSO3206" s="14"/>
      <c r="WSP3206" s="14"/>
      <c r="WSQ3206" s="14"/>
      <c r="WSR3206" s="14"/>
      <c r="WSS3206" s="14"/>
      <c r="WST3206" s="14"/>
      <c r="WSU3206" s="14"/>
      <c r="WSV3206" s="14"/>
      <c r="WSW3206" s="14"/>
      <c r="WSX3206" s="14"/>
      <c r="WSY3206" s="14"/>
      <c r="WSZ3206" s="14"/>
      <c r="WTA3206" s="14"/>
      <c r="WTB3206" s="14"/>
      <c r="WTC3206" s="14"/>
      <c r="WTD3206" s="14"/>
      <c r="WTE3206" s="14"/>
      <c r="WTF3206" s="14"/>
      <c r="WTG3206" s="14"/>
      <c r="WTH3206" s="14"/>
      <c r="WTI3206" s="14"/>
      <c r="WTJ3206" s="14"/>
      <c r="WTK3206" s="14"/>
      <c r="WTL3206" s="14"/>
      <c r="WTM3206" s="14"/>
      <c r="WTN3206" s="14"/>
      <c r="WTO3206" s="14"/>
      <c r="WTP3206" s="14"/>
      <c r="WTQ3206" s="14"/>
      <c r="WTR3206" s="14"/>
      <c r="WTS3206" s="14"/>
      <c r="WTT3206" s="14"/>
      <c r="WTU3206" s="14"/>
      <c r="WTV3206" s="14"/>
      <c r="WTW3206" s="14"/>
      <c r="WTX3206" s="14"/>
      <c r="WTY3206" s="14"/>
      <c r="WTZ3206" s="14"/>
      <c r="WUA3206" s="14"/>
      <c r="WUB3206" s="14"/>
      <c r="WUC3206" s="14"/>
      <c r="WUD3206" s="14"/>
      <c r="WUE3206" s="14"/>
      <c r="WUF3206" s="14"/>
      <c r="WUG3206" s="14"/>
      <c r="WUH3206" s="14"/>
      <c r="WUI3206" s="14"/>
      <c r="WUJ3206" s="14"/>
      <c r="WUK3206" s="14"/>
      <c r="WUL3206" s="14"/>
      <c r="WUM3206" s="14"/>
      <c r="WUN3206" s="14"/>
      <c r="WUO3206" s="14"/>
      <c r="WUP3206" s="14"/>
      <c r="WUQ3206" s="14"/>
      <c r="WUR3206" s="14"/>
      <c r="WUS3206" s="14"/>
      <c r="WUT3206" s="14"/>
      <c r="WUU3206" s="14"/>
      <c r="WUV3206" s="14"/>
      <c r="WUW3206" s="14"/>
      <c r="WUX3206" s="14"/>
      <c r="WUY3206" s="14"/>
      <c r="WUZ3206" s="14"/>
      <c r="WVA3206" s="14"/>
      <c r="WVB3206" s="14"/>
      <c r="WVC3206" s="14"/>
      <c r="WVD3206" s="14"/>
      <c r="WVE3206" s="14"/>
      <c r="WVF3206" s="14"/>
      <c r="WVG3206" s="14"/>
      <c r="WVH3206" s="14"/>
      <c r="WVI3206" s="14"/>
      <c r="WVJ3206" s="14"/>
      <c r="WVK3206" s="14"/>
      <c r="WVL3206" s="14"/>
      <c r="WVM3206" s="14"/>
      <c r="WVN3206" s="14"/>
      <c r="WVO3206" s="14"/>
      <c r="WVP3206" s="14"/>
      <c r="WVQ3206" s="14"/>
      <c r="WVR3206" s="14"/>
      <c r="WVS3206" s="14"/>
      <c r="WVT3206" s="14"/>
      <c r="WVU3206" s="14"/>
      <c r="WVV3206" s="14"/>
      <c r="WVW3206" s="14"/>
      <c r="WVX3206" s="14"/>
      <c r="WVY3206" s="14"/>
      <c r="WVZ3206" s="14"/>
      <c r="WWA3206" s="14"/>
      <c r="WWB3206" s="14"/>
      <c r="WWC3206" s="14"/>
      <c r="WWD3206" s="14"/>
      <c r="WWE3206" s="14"/>
      <c r="WWF3206" s="14"/>
      <c r="WWG3206" s="14"/>
      <c r="WWH3206" s="14"/>
      <c r="WWI3206" s="14"/>
      <c r="WWJ3206" s="14"/>
      <c r="WWK3206" s="14"/>
      <c r="WWL3206" s="14"/>
      <c r="WWM3206" s="14"/>
      <c r="WWN3206" s="14"/>
      <c r="WWO3206" s="14"/>
      <c r="WWP3206" s="14"/>
      <c r="WWQ3206" s="14"/>
      <c r="WWR3206" s="14"/>
      <c r="WWS3206" s="14"/>
      <c r="WWT3206" s="14"/>
      <c r="WWU3206" s="14"/>
      <c r="WWV3206" s="14"/>
      <c r="WWW3206" s="14"/>
      <c r="WWX3206" s="14"/>
      <c r="WWY3206" s="14"/>
      <c r="WWZ3206" s="14"/>
      <c r="WXA3206" s="14"/>
      <c r="WXB3206" s="14"/>
      <c r="WXC3206" s="14"/>
      <c r="WXD3206" s="14"/>
      <c r="WXE3206" s="14"/>
      <c r="WXF3206" s="14"/>
      <c r="WXG3206" s="14"/>
      <c r="WXH3206" s="14"/>
      <c r="WXI3206" s="14"/>
      <c r="WXJ3206" s="14"/>
      <c r="WXK3206" s="14"/>
      <c r="WXL3206" s="14"/>
      <c r="WXM3206" s="14"/>
      <c r="WXN3206" s="14"/>
      <c r="WXO3206" s="14"/>
      <c r="WXP3206" s="14"/>
      <c r="WXQ3206" s="14"/>
      <c r="WXR3206" s="14"/>
      <c r="WXS3206" s="14"/>
      <c r="WXT3206" s="14"/>
      <c r="WXU3206" s="14"/>
      <c r="WXV3206" s="14"/>
      <c r="WXW3206" s="14"/>
      <c r="WXX3206" s="14"/>
      <c r="WXY3206" s="14"/>
      <c r="WXZ3206" s="14"/>
      <c r="WYA3206" s="14"/>
      <c r="WYB3206" s="14"/>
      <c r="WYC3206" s="14"/>
      <c r="WYD3206" s="14"/>
      <c r="WYE3206" s="14"/>
      <c r="WYF3206" s="14"/>
      <c r="WYG3206" s="14"/>
      <c r="WYH3206" s="14"/>
      <c r="WYI3206" s="14"/>
      <c r="WYJ3206" s="14"/>
      <c r="WYK3206" s="14"/>
      <c r="WYL3206" s="14"/>
      <c r="WYM3206" s="14"/>
      <c r="WYN3206" s="14"/>
      <c r="WYO3206" s="14"/>
      <c r="WYP3206" s="14"/>
      <c r="WYQ3206" s="14"/>
      <c r="WYR3206" s="14"/>
      <c r="WYS3206" s="14"/>
      <c r="WYT3206" s="14"/>
      <c r="WYU3206" s="14"/>
      <c r="WYV3206" s="14"/>
      <c r="WYW3206" s="14"/>
      <c r="WYX3206" s="14"/>
      <c r="WYY3206" s="14"/>
      <c r="WYZ3206" s="14"/>
      <c r="WZA3206" s="14"/>
      <c r="WZB3206" s="14"/>
      <c r="WZC3206" s="14"/>
      <c r="WZD3206" s="14"/>
      <c r="WZE3206" s="14"/>
      <c r="WZF3206" s="14"/>
      <c r="WZG3206" s="14"/>
      <c r="WZH3206" s="14"/>
      <c r="WZI3206" s="14"/>
      <c r="WZJ3206" s="14"/>
      <c r="WZK3206" s="14"/>
      <c r="WZL3206" s="14"/>
      <c r="WZM3206" s="14"/>
      <c r="WZN3206" s="14"/>
      <c r="WZO3206" s="14"/>
      <c r="WZP3206" s="14"/>
      <c r="WZQ3206" s="14"/>
      <c r="WZR3206" s="14"/>
      <c r="WZS3206" s="14"/>
      <c r="WZT3206" s="14"/>
      <c r="WZU3206" s="14"/>
      <c r="WZV3206" s="14"/>
      <c r="WZW3206" s="14"/>
      <c r="WZX3206" s="14"/>
      <c r="WZY3206" s="14"/>
      <c r="WZZ3206" s="14"/>
      <c r="XAA3206" s="14"/>
      <c r="XAB3206" s="14"/>
      <c r="XAC3206" s="14"/>
      <c r="XAD3206" s="14"/>
      <c r="XAE3206" s="14"/>
      <c r="XAF3206" s="14"/>
      <c r="XAG3206" s="14"/>
      <c r="XAH3206" s="14"/>
      <c r="XAI3206" s="14"/>
      <c r="XAJ3206" s="14"/>
      <c r="XAK3206" s="14"/>
      <c r="XAL3206" s="14"/>
      <c r="XAM3206" s="14"/>
      <c r="XAN3206" s="14"/>
      <c r="XAO3206" s="14"/>
      <c r="XAP3206" s="14"/>
      <c r="XAQ3206" s="14"/>
      <c r="XAR3206" s="14"/>
      <c r="XAS3206" s="14"/>
      <c r="XAT3206" s="14"/>
      <c r="XAU3206" s="14"/>
      <c r="XAV3206" s="14"/>
      <c r="XAW3206" s="14"/>
      <c r="XAX3206" s="14"/>
      <c r="XAY3206" s="14"/>
      <c r="XAZ3206" s="14"/>
      <c r="XBA3206" s="14"/>
      <c r="XBB3206" s="14"/>
      <c r="XBC3206" s="14"/>
      <c r="XBD3206" s="14"/>
      <c r="XBE3206" s="14"/>
      <c r="XBF3206" s="14"/>
      <c r="XBG3206" s="14"/>
      <c r="XBH3206" s="14"/>
      <c r="XBI3206" s="14"/>
      <c r="XBJ3206" s="14"/>
      <c r="XBK3206" s="14"/>
      <c r="XBL3206" s="14"/>
      <c r="XBM3206" s="14"/>
      <c r="XBN3206" s="14"/>
      <c r="XBO3206" s="14"/>
      <c r="XBP3206" s="14"/>
      <c r="XBQ3206" s="14"/>
      <c r="XBR3206" s="14"/>
      <c r="XBS3206" s="14"/>
      <c r="XBT3206" s="14"/>
      <c r="XBU3206" s="14"/>
      <c r="XBV3206" s="14"/>
      <c r="XBW3206" s="14"/>
      <c r="XBX3206" s="14"/>
      <c r="XBY3206" s="14"/>
      <c r="XBZ3206" s="14"/>
      <c r="XCA3206" s="14"/>
      <c r="XCB3206" s="14"/>
      <c r="XCC3206" s="14"/>
      <c r="XCD3206" s="14"/>
      <c r="XCE3206" s="14"/>
      <c r="XCF3206" s="14"/>
      <c r="XCG3206" s="14"/>
      <c r="XCH3206" s="14"/>
      <c r="XCI3206" s="14"/>
      <c r="XCJ3206" s="14"/>
      <c r="XCK3206" s="14"/>
      <c r="XCL3206" s="14"/>
      <c r="XCM3206" s="14"/>
      <c r="XCN3206" s="14"/>
      <c r="XCO3206" s="14"/>
      <c r="XCP3206" s="14"/>
      <c r="XCQ3206" s="14"/>
      <c r="XCR3206" s="14"/>
      <c r="XCS3206" s="14"/>
      <c r="XCT3206" s="14"/>
      <c r="XCU3206" s="14"/>
      <c r="XCV3206" s="14"/>
      <c r="XCW3206" s="14"/>
      <c r="XCX3206" s="14"/>
      <c r="XCY3206" s="14"/>
      <c r="XCZ3206" s="14"/>
      <c r="XDA3206" s="14"/>
      <c r="XDB3206" s="14"/>
      <c r="XDC3206" s="14"/>
      <c r="XDD3206" s="14"/>
      <c r="XDE3206" s="14"/>
      <c r="XDF3206" s="14"/>
      <c r="XDG3206" s="14"/>
      <c r="XDH3206" s="14"/>
      <c r="XDI3206" s="14"/>
      <c r="XDJ3206" s="14"/>
      <c r="XDK3206" s="14"/>
      <c r="XDL3206" s="14"/>
      <c r="XDM3206" s="14"/>
      <c r="XDN3206" s="14"/>
      <c r="XDO3206" s="14"/>
      <c r="XDP3206" s="14"/>
      <c r="XDQ3206" s="14"/>
      <c r="XDR3206" s="14"/>
      <c r="XDS3206" s="14"/>
      <c r="XDT3206" s="14"/>
      <c r="XDU3206" s="14"/>
      <c r="XDV3206" s="14"/>
      <c r="XDW3206" s="14"/>
      <c r="XDX3206" s="14"/>
      <c r="XDY3206" s="14"/>
      <c r="XDZ3206" s="14"/>
      <c r="XEA3206" s="14"/>
      <c r="XEB3206" s="14"/>
      <c r="XEC3206" s="14"/>
      <c r="XED3206" s="14"/>
      <c r="XEE3206" s="14"/>
      <c r="XEF3206" s="14"/>
      <c r="XEG3206" s="14"/>
      <c r="XEH3206" s="14"/>
      <c r="XEI3206" s="14"/>
      <c r="XEJ3206" s="14"/>
      <c r="XEK3206" s="14"/>
      <c r="XEL3206" s="14"/>
      <c r="XEM3206" s="14"/>
      <c r="XEN3206" s="14"/>
      <c r="XEO3206" s="14"/>
      <c r="XEP3206" s="14"/>
      <c r="XEQ3206" s="14"/>
      <c r="XER3206" s="14"/>
      <c r="XES3206" s="14"/>
      <c r="XET3206" s="14"/>
      <c r="XEU3206" s="14"/>
      <c r="XEV3206" s="14"/>
      <c r="XEW3206" s="14"/>
      <c r="XEX3206" s="14"/>
      <c r="XEY3206" s="14"/>
      <c r="XEZ3206" s="14"/>
      <c r="XFA3206" s="14"/>
      <c r="XFB3206" s="14"/>
    </row>
    <row r="3207" spans="1:16382" ht="23.25" customHeight="1" x14ac:dyDescent="0.25">
      <c r="A3207" s="68" t="str">
        <f t="shared" si="759"/>
        <v>3098.</v>
      </c>
      <c r="B3207" s="68">
        <v>4276</v>
      </c>
      <c r="C3207" s="202" t="s">
        <v>3104</v>
      </c>
      <c r="D3207" s="68">
        <v>1969</v>
      </c>
      <c r="E3207" s="111" t="s">
        <v>2932</v>
      </c>
      <c r="F3207" s="68" t="s">
        <v>2933</v>
      </c>
      <c r="G3207" s="25">
        <v>5</v>
      </c>
      <c r="H3207" s="25">
        <v>4</v>
      </c>
      <c r="I3207" s="144">
        <v>3959.1</v>
      </c>
      <c r="J3207" s="144">
        <v>2649.8</v>
      </c>
      <c r="K3207" s="144">
        <v>2649.8</v>
      </c>
      <c r="L3207" s="30">
        <v>179</v>
      </c>
      <c r="M3207" s="179">
        <f t="shared" ref="M3207" si="760">R3207+T3207+V3207+X3207+Z3207+AB3207+AE3207+AF3207</f>
        <v>1375741.17</v>
      </c>
      <c r="N3207" s="144"/>
      <c r="O3207" s="142"/>
      <c r="P3207" s="144"/>
      <c r="Q3207" s="144">
        <f t="shared" ref="Q3207" si="761">M3207</f>
        <v>1375741.17</v>
      </c>
      <c r="R3207" s="144">
        <v>1375741.17</v>
      </c>
      <c r="S3207" s="30"/>
      <c r="T3207" s="144"/>
      <c r="U3207" s="144"/>
      <c r="V3207" s="144"/>
      <c r="W3207" s="144"/>
      <c r="X3207" s="144"/>
      <c r="Y3207" s="144"/>
      <c r="Z3207" s="144"/>
      <c r="AA3207" s="144"/>
      <c r="AB3207" s="144"/>
      <c r="AC3207" s="144"/>
      <c r="AD3207" s="144"/>
      <c r="AE3207" s="144"/>
      <c r="AF3207" s="144"/>
      <c r="AG3207" s="324">
        <v>2025</v>
      </c>
      <c r="AH3207" s="128"/>
      <c r="AI3207" s="134"/>
      <c r="AJ3207" s="134"/>
      <c r="AK3207" s="141">
        <f t="shared" si="746"/>
        <v>3098</v>
      </c>
      <c r="AL3207" s="35" t="s">
        <v>153</v>
      </c>
      <c r="AM3207" s="141" t="str">
        <f t="shared" si="749"/>
        <v>3098.</v>
      </c>
      <c r="AN3207" s="147"/>
      <c r="AO3207" s="276"/>
      <c r="AP3207" s="16"/>
      <c r="AQ3207" s="14"/>
      <c r="AR3207" s="14"/>
      <c r="AS3207" s="14"/>
      <c r="AT3207" s="14"/>
      <c r="AU3207" s="14"/>
      <c r="AV3207" s="14"/>
      <c r="AW3207" s="14"/>
      <c r="AX3207" s="14"/>
      <c r="AY3207" s="14"/>
      <c r="AZ3207" s="14"/>
      <c r="BA3207" s="14"/>
      <c r="BB3207" s="14"/>
      <c r="BC3207" s="14"/>
      <c r="BD3207" s="14"/>
      <c r="BE3207" s="14"/>
      <c r="BF3207" s="14"/>
      <c r="BG3207" s="14"/>
      <c r="BH3207" s="14"/>
      <c r="BI3207" s="14"/>
      <c r="BJ3207" s="14"/>
      <c r="BK3207" s="14"/>
      <c r="BL3207" s="14"/>
      <c r="BM3207" s="14"/>
      <c r="BN3207" s="14"/>
      <c r="BO3207" s="14"/>
      <c r="BP3207" s="14"/>
      <c r="BQ3207" s="14"/>
      <c r="BR3207" s="14"/>
      <c r="BS3207" s="14"/>
      <c r="BT3207" s="14"/>
      <c r="BU3207" s="14"/>
      <c r="BV3207" s="14"/>
      <c r="BW3207" s="14"/>
      <c r="BX3207" s="14"/>
      <c r="BY3207" s="14"/>
      <c r="BZ3207" s="14"/>
      <c r="CA3207" s="14"/>
      <c r="CB3207" s="14"/>
      <c r="CC3207" s="14"/>
      <c r="CD3207" s="14"/>
      <c r="CE3207" s="14"/>
      <c r="CF3207" s="14"/>
      <c r="CG3207" s="14"/>
      <c r="CH3207" s="14"/>
      <c r="CI3207" s="14"/>
      <c r="CJ3207" s="14"/>
      <c r="CK3207" s="14"/>
      <c r="CL3207" s="14"/>
      <c r="CM3207" s="14"/>
      <c r="CN3207" s="14"/>
      <c r="CO3207" s="14"/>
      <c r="CP3207" s="14"/>
      <c r="CQ3207" s="14"/>
      <c r="CR3207" s="14"/>
      <c r="CS3207" s="14"/>
      <c r="CT3207" s="14"/>
      <c r="CU3207" s="14"/>
      <c r="CV3207" s="14"/>
      <c r="CW3207" s="14"/>
      <c r="CX3207" s="14"/>
      <c r="CY3207" s="14"/>
      <c r="CZ3207" s="14"/>
      <c r="DA3207" s="14"/>
      <c r="DB3207" s="14"/>
      <c r="DC3207" s="14"/>
      <c r="DD3207" s="14"/>
      <c r="DE3207" s="14"/>
      <c r="DF3207" s="14"/>
      <c r="DG3207" s="14"/>
      <c r="DH3207" s="14"/>
      <c r="DI3207" s="14"/>
      <c r="DJ3207" s="14"/>
      <c r="DK3207" s="14"/>
      <c r="DL3207" s="14"/>
      <c r="DM3207" s="14"/>
      <c r="DN3207" s="14"/>
      <c r="DO3207" s="14"/>
      <c r="DP3207" s="14"/>
      <c r="DQ3207" s="14"/>
      <c r="DR3207" s="14"/>
      <c r="DS3207" s="14"/>
      <c r="DT3207" s="14"/>
      <c r="DU3207" s="14"/>
      <c r="DV3207" s="14"/>
      <c r="DW3207" s="14"/>
      <c r="DX3207" s="14"/>
      <c r="DY3207" s="14"/>
      <c r="DZ3207" s="14"/>
      <c r="EA3207" s="14"/>
      <c r="EB3207" s="14"/>
      <c r="EC3207" s="14"/>
      <c r="ED3207" s="14"/>
      <c r="EE3207" s="14"/>
      <c r="EF3207" s="14"/>
      <c r="EG3207" s="14"/>
      <c r="EH3207" s="14"/>
      <c r="EI3207" s="14"/>
      <c r="EJ3207" s="14"/>
      <c r="EK3207" s="14"/>
      <c r="EL3207" s="14"/>
      <c r="EM3207" s="14"/>
      <c r="EN3207" s="14"/>
      <c r="EO3207" s="14"/>
      <c r="EP3207" s="14"/>
      <c r="EQ3207" s="14"/>
      <c r="ER3207" s="14"/>
      <c r="ES3207" s="14"/>
      <c r="ET3207" s="14"/>
      <c r="EU3207" s="14"/>
      <c r="EV3207" s="14"/>
      <c r="EW3207" s="14"/>
      <c r="EX3207" s="14"/>
      <c r="EY3207" s="14"/>
      <c r="EZ3207" s="14"/>
      <c r="FA3207" s="14"/>
      <c r="FB3207" s="14"/>
      <c r="FC3207" s="14"/>
      <c r="FD3207" s="14"/>
      <c r="FE3207" s="14"/>
      <c r="FF3207" s="14"/>
      <c r="FG3207" s="14"/>
      <c r="FH3207" s="14"/>
      <c r="FI3207" s="14"/>
      <c r="FJ3207" s="14"/>
      <c r="FK3207" s="14"/>
      <c r="FL3207" s="14"/>
      <c r="FM3207" s="14"/>
      <c r="FN3207" s="14"/>
      <c r="FO3207" s="14"/>
      <c r="FP3207" s="14"/>
      <c r="FQ3207" s="14"/>
      <c r="FR3207" s="14"/>
      <c r="FS3207" s="14"/>
      <c r="FT3207" s="14"/>
      <c r="FU3207" s="14"/>
      <c r="FV3207" s="14"/>
      <c r="FW3207" s="14"/>
      <c r="FX3207" s="14"/>
      <c r="FY3207" s="14"/>
      <c r="FZ3207" s="14"/>
      <c r="GA3207" s="14"/>
      <c r="GB3207" s="14"/>
      <c r="GC3207" s="14"/>
      <c r="GD3207" s="14"/>
      <c r="GE3207" s="14"/>
      <c r="GF3207" s="14"/>
      <c r="GG3207" s="14"/>
      <c r="GH3207" s="14"/>
      <c r="GI3207" s="14"/>
      <c r="GJ3207" s="14"/>
      <c r="GK3207" s="14"/>
      <c r="GL3207" s="14"/>
      <c r="GM3207" s="14"/>
      <c r="GN3207" s="14"/>
      <c r="GO3207" s="14"/>
      <c r="GP3207" s="14"/>
      <c r="GQ3207" s="14"/>
      <c r="GR3207" s="14"/>
      <c r="GS3207" s="14"/>
      <c r="GT3207" s="14"/>
      <c r="GU3207" s="14"/>
      <c r="GV3207" s="14"/>
      <c r="GW3207" s="14"/>
      <c r="GX3207" s="14"/>
      <c r="GY3207" s="14"/>
      <c r="GZ3207" s="14"/>
      <c r="HA3207" s="14"/>
      <c r="HB3207" s="14"/>
      <c r="HC3207" s="14"/>
      <c r="HD3207" s="14"/>
      <c r="HE3207" s="14"/>
      <c r="HF3207" s="14"/>
      <c r="HG3207" s="14"/>
      <c r="HH3207" s="14"/>
      <c r="HI3207" s="14"/>
      <c r="HJ3207" s="14"/>
      <c r="HK3207" s="14"/>
      <c r="HL3207" s="14"/>
      <c r="HM3207" s="14"/>
      <c r="HN3207" s="14"/>
      <c r="HO3207" s="14"/>
      <c r="HP3207" s="14"/>
      <c r="HQ3207" s="14"/>
      <c r="HR3207" s="14"/>
      <c r="HS3207" s="14"/>
      <c r="HT3207" s="14"/>
      <c r="HU3207" s="14"/>
      <c r="HV3207" s="14"/>
      <c r="HW3207" s="14"/>
      <c r="HX3207" s="14"/>
      <c r="HY3207" s="14"/>
      <c r="HZ3207" s="14"/>
      <c r="IA3207" s="14"/>
      <c r="IB3207" s="14"/>
      <c r="IC3207" s="14"/>
      <c r="ID3207" s="14"/>
      <c r="IE3207" s="14"/>
      <c r="IF3207" s="14"/>
      <c r="IG3207" s="14"/>
      <c r="IH3207" s="14"/>
      <c r="II3207" s="14"/>
      <c r="IJ3207" s="14"/>
      <c r="IK3207" s="14"/>
      <c r="IL3207" s="14"/>
      <c r="IM3207" s="14"/>
      <c r="IN3207" s="14"/>
      <c r="IO3207" s="14"/>
      <c r="IP3207" s="14"/>
      <c r="IQ3207" s="14"/>
      <c r="IR3207" s="14"/>
      <c r="IS3207" s="14"/>
      <c r="IT3207" s="14"/>
      <c r="IU3207" s="14"/>
      <c r="IV3207" s="14"/>
      <c r="IW3207" s="14"/>
      <c r="IX3207" s="14"/>
      <c r="IY3207" s="14"/>
      <c r="IZ3207" s="14"/>
      <c r="JA3207" s="14"/>
      <c r="JB3207" s="14"/>
      <c r="JC3207" s="14"/>
      <c r="JD3207" s="14"/>
      <c r="JE3207" s="14"/>
      <c r="JF3207" s="14"/>
      <c r="JG3207" s="14"/>
      <c r="JH3207" s="14"/>
      <c r="JI3207" s="14"/>
      <c r="JJ3207" s="14"/>
      <c r="JK3207" s="14"/>
      <c r="JL3207" s="14"/>
      <c r="JM3207" s="14"/>
      <c r="JN3207" s="14"/>
      <c r="JO3207" s="14"/>
      <c r="JP3207" s="14"/>
      <c r="JQ3207" s="14"/>
      <c r="JR3207" s="14"/>
      <c r="JS3207" s="14"/>
      <c r="JT3207" s="14"/>
      <c r="JU3207" s="14"/>
      <c r="JV3207" s="14"/>
      <c r="JW3207" s="14"/>
      <c r="JX3207" s="14"/>
      <c r="JY3207" s="14"/>
      <c r="JZ3207" s="14"/>
      <c r="KA3207" s="14"/>
      <c r="KB3207" s="14"/>
      <c r="KC3207" s="14"/>
      <c r="KD3207" s="14"/>
      <c r="KE3207" s="14"/>
      <c r="KF3207" s="14"/>
      <c r="KG3207" s="14"/>
      <c r="KH3207" s="14"/>
      <c r="KI3207" s="14"/>
      <c r="KJ3207" s="14"/>
      <c r="KK3207" s="14"/>
      <c r="KL3207" s="14"/>
      <c r="KM3207" s="14"/>
      <c r="KN3207" s="14"/>
      <c r="KO3207" s="14"/>
      <c r="KP3207" s="14"/>
      <c r="KQ3207" s="14"/>
      <c r="KR3207" s="14"/>
      <c r="KS3207" s="14"/>
      <c r="KT3207" s="14"/>
      <c r="KU3207" s="14"/>
      <c r="KV3207" s="14"/>
      <c r="KW3207" s="14"/>
      <c r="KX3207" s="14"/>
      <c r="KY3207" s="14"/>
      <c r="KZ3207" s="14"/>
      <c r="LA3207" s="14"/>
      <c r="LB3207" s="14"/>
      <c r="LC3207" s="14"/>
      <c r="LD3207" s="14"/>
      <c r="LE3207" s="14"/>
      <c r="LF3207" s="14"/>
      <c r="LG3207" s="14"/>
      <c r="LH3207" s="14"/>
      <c r="LI3207" s="14"/>
      <c r="LJ3207" s="14"/>
      <c r="LK3207" s="14"/>
      <c r="LL3207" s="14"/>
      <c r="LM3207" s="14"/>
      <c r="LN3207" s="14"/>
      <c r="LO3207" s="14"/>
      <c r="LP3207" s="14"/>
      <c r="LQ3207" s="14"/>
      <c r="LR3207" s="14"/>
      <c r="LS3207" s="14"/>
      <c r="LT3207" s="14"/>
      <c r="LU3207" s="14"/>
      <c r="LV3207" s="14"/>
      <c r="LW3207" s="14"/>
      <c r="LX3207" s="14"/>
      <c r="LY3207" s="14"/>
      <c r="LZ3207" s="14"/>
      <c r="MA3207" s="14"/>
      <c r="MB3207" s="14"/>
      <c r="MC3207" s="14"/>
      <c r="MD3207" s="14"/>
      <c r="ME3207" s="14"/>
      <c r="MF3207" s="14"/>
      <c r="MG3207" s="14"/>
      <c r="MH3207" s="14"/>
      <c r="MI3207" s="14"/>
      <c r="MJ3207" s="14"/>
      <c r="MK3207" s="14"/>
      <c r="ML3207" s="14"/>
      <c r="MM3207" s="14"/>
      <c r="MN3207" s="14"/>
      <c r="MO3207" s="14"/>
      <c r="MP3207" s="14"/>
      <c r="MQ3207" s="14"/>
      <c r="MR3207" s="14"/>
      <c r="MS3207" s="14"/>
      <c r="MT3207" s="14"/>
      <c r="MU3207" s="14"/>
      <c r="MV3207" s="14"/>
      <c r="MW3207" s="14"/>
      <c r="MX3207" s="14"/>
      <c r="MY3207" s="14"/>
      <c r="MZ3207" s="14"/>
      <c r="NA3207" s="14"/>
      <c r="NB3207" s="14"/>
      <c r="NC3207" s="14"/>
      <c r="ND3207" s="14"/>
      <c r="NE3207" s="14"/>
      <c r="NF3207" s="14"/>
      <c r="NG3207" s="14"/>
      <c r="NH3207" s="14"/>
      <c r="NI3207" s="14"/>
      <c r="NJ3207" s="14"/>
      <c r="NK3207" s="14"/>
      <c r="NL3207" s="14"/>
      <c r="NM3207" s="14"/>
      <c r="NN3207" s="14"/>
      <c r="NO3207" s="14"/>
      <c r="NP3207" s="14"/>
      <c r="NQ3207" s="14"/>
      <c r="NR3207" s="14"/>
      <c r="NS3207" s="14"/>
      <c r="NT3207" s="14"/>
      <c r="NU3207" s="14"/>
      <c r="NV3207" s="14"/>
      <c r="NW3207" s="14"/>
      <c r="NX3207" s="14"/>
      <c r="NY3207" s="14"/>
      <c r="NZ3207" s="14"/>
      <c r="OA3207" s="14"/>
      <c r="OB3207" s="14"/>
      <c r="OC3207" s="14"/>
      <c r="OD3207" s="14"/>
      <c r="OE3207" s="14"/>
      <c r="OF3207" s="14"/>
      <c r="OG3207" s="14"/>
      <c r="OH3207" s="14"/>
      <c r="OI3207" s="14"/>
      <c r="OJ3207" s="14"/>
      <c r="OK3207" s="14"/>
      <c r="OL3207" s="14"/>
      <c r="OM3207" s="14"/>
      <c r="ON3207" s="14"/>
      <c r="OO3207" s="14"/>
      <c r="OP3207" s="14"/>
      <c r="OQ3207" s="14"/>
      <c r="OR3207" s="14"/>
      <c r="OS3207" s="14"/>
      <c r="OT3207" s="14"/>
      <c r="OU3207" s="14"/>
      <c r="OV3207" s="14"/>
      <c r="OW3207" s="14"/>
      <c r="OX3207" s="14"/>
      <c r="OY3207" s="14"/>
      <c r="OZ3207" s="14"/>
      <c r="PA3207" s="14"/>
      <c r="PB3207" s="14"/>
      <c r="PC3207" s="14"/>
      <c r="PD3207" s="14"/>
      <c r="PE3207" s="14"/>
      <c r="PF3207" s="14"/>
      <c r="PG3207" s="14"/>
      <c r="PH3207" s="14"/>
      <c r="PI3207" s="14"/>
      <c r="PJ3207" s="14"/>
      <c r="PK3207" s="14"/>
      <c r="PL3207" s="14"/>
      <c r="PM3207" s="14"/>
      <c r="PN3207" s="14"/>
      <c r="PO3207" s="14"/>
      <c r="PP3207" s="14"/>
      <c r="PQ3207" s="14"/>
      <c r="PR3207" s="14"/>
      <c r="PS3207" s="14"/>
      <c r="PT3207" s="14"/>
      <c r="PU3207" s="14"/>
      <c r="PV3207" s="14"/>
      <c r="PW3207" s="14"/>
      <c r="PX3207" s="14"/>
      <c r="PY3207" s="14"/>
      <c r="PZ3207" s="14"/>
      <c r="QA3207" s="14"/>
      <c r="QB3207" s="14"/>
      <c r="QC3207" s="14"/>
      <c r="QD3207" s="14"/>
      <c r="QE3207" s="14"/>
      <c r="QF3207" s="14"/>
      <c r="QG3207" s="14"/>
      <c r="QH3207" s="14"/>
      <c r="QI3207" s="14"/>
      <c r="QJ3207" s="14"/>
      <c r="QK3207" s="14"/>
      <c r="QL3207" s="14"/>
      <c r="QM3207" s="14"/>
      <c r="QN3207" s="14"/>
      <c r="QO3207" s="14"/>
      <c r="QP3207" s="14"/>
      <c r="QQ3207" s="14"/>
      <c r="QR3207" s="14"/>
      <c r="QS3207" s="14"/>
      <c r="QT3207" s="14"/>
      <c r="QU3207" s="14"/>
      <c r="QV3207" s="14"/>
      <c r="QW3207" s="14"/>
      <c r="QX3207" s="14"/>
      <c r="QY3207" s="14"/>
      <c r="QZ3207" s="14"/>
      <c r="RA3207" s="14"/>
      <c r="RB3207" s="14"/>
      <c r="RC3207" s="14"/>
      <c r="RD3207" s="14"/>
      <c r="RE3207" s="14"/>
      <c r="RF3207" s="14"/>
      <c r="RG3207" s="14"/>
      <c r="RH3207" s="14"/>
      <c r="RI3207" s="14"/>
      <c r="RJ3207" s="14"/>
      <c r="RK3207" s="14"/>
      <c r="RL3207" s="14"/>
      <c r="RM3207" s="14"/>
      <c r="RN3207" s="14"/>
      <c r="RO3207" s="14"/>
      <c r="RP3207" s="14"/>
      <c r="RQ3207" s="14"/>
      <c r="RR3207" s="14"/>
      <c r="RS3207" s="14"/>
      <c r="RT3207" s="14"/>
      <c r="RU3207" s="14"/>
      <c r="RV3207" s="14"/>
      <c r="RW3207" s="14"/>
      <c r="RX3207" s="14"/>
      <c r="RY3207" s="14"/>
      <c r="RZ3207" s="14"/>
      <c r="SA3207" s="14"/>
      <c r="SB3207" s="14"/>
      <c r="SC3207" s="14"/>
      <c r="SD3207" s="14"/>
      <c r="SE3207" s="14"/>
      <c r="SF3207" s="14"/>
      <c r="SG3207" s="14"/>
      <c r="SH3207" s="14"/>
      <c r="SI3207" s="14"/>
      <c r="SJ3207" s="14"/>
      <c r="SK3207" s="14"/>
      <c r="SL3207" s="14"/>
      <c r="SM3207" s="14"/>
      <c r="SN3207" s="14"/>
      <c r="SO3207" s="14"/>
      <c r="SP3207" s="14"/>
      <c r="SQ3207" s="14"/>
      <c r="SR3207" s="14"/>
      <c r="SS3207" s="14"/>
      <c r="ST3207" s="14"/>
      <c r="SU3207" s="14"/>
      <c r="SV3207" s="14"/>
      <c r="SW3207" s="14"/>
      <c r="SX3207" s="14"/>
      <c r="SY3207" s="14"/>
      <c r="SZ3207" s="14"/>
      <c r="TA3207" s="14"/>
      <c r="TB3207" s="14"/>
      <c r="TC3207" s="14"/>
      <c r="TD3207" s="14"/>
      <c r="TE3207" s="14"/>
      <c r="TF3207" s="14"/>
      <c r="TG3207" s="14"/>
      <c r="TH3207" s="14"/>
      <c r="TI3207" s="14"/>
      <c r="TJ3207" s="14"/>
      <c r="TK3207" s="14"/>
      <c r="TL3207" s="14"/>
      <c r="TM3207" s="14"/>
      <c r="TN3207" s="14"/>
      <c r="TO3207" s="14"/>
      <c r="TP3207" s="14"/>
      <c r="TQ3207" s="14"/>
      <c r="TR3207" s="14"/>
      <c r="TS3207" s="14"/>
      <c r="TT3207" s="14"/>
      <c r="TU3207" s="14"/>
      <c r="TV3207" s="14"/>
      <c r="TW3207" s="14"/>
      <c r="TX3207" s="14"/>
      <c r="TY3207" s="14"/>
      <c r="TZ3207" s="14"/>
      <c r="UA3207" s="14"/>
      <c r="UB3207" s="14"/>
      <c r="UC3207" s="14"/>
      <c r="UD3207" s="14"/>
      <c r="UE3207" s="14"/>
      <c r="UF3207" s="14"/>
      <c r="UG3207" s="14"/>
      <c r="UH3207" s="14"/>
      <c r="UI3207" s="14"/>
      <c r="UJ3207" s="14"/>
      <c r="UK3207" s="14"/>
      <c r="UL3207" s="14"/>
      <c r="UM3207" s="14"/>
      <c r="UN3207" s="14"/>
      <c r="UO3207" s="14"/>
      <c r="UP3207" s="14"/>
      <c r="UQ3207" s="14"/>
      <c r="UR3207" s="14"/>
      <c r="US3207" s="14"/>
      <c r="UT3207" s="14"/>
      <c r="UU3207" s="14"/>
      <c r="UV3207" s="14"/>
      <c r="UW3207" s="14"/>
      <c r="UX3207" s="14"/>
      <c r="UY3207" s="14"/>
      <c r="UZ3207" s="14"/>
      <c r="VA3207" s="14"/>
      <c r="VB3207" s="14"/>
      <c r="VC3207" s="14"/>
      <c r="VD3207" s="14"/>
      <c r="VE3207" s="14"/>
      <c r="VF3207" s="14"/>
      <c r="VG3207" s="14"/>
      <c r="VH3207" s="14"/>
      <c r="VI3207" s="14"/>
      <c r="VJ3207" s="14"/>
      <c r="VK3207" s="14"/>
      <c r="VL3207" s="14"/>
      <c r="VM3207" s="14"/>
      <c r="VN3207" s="14"/>
      <c r="VO3207" s="14"/>
      <c r="VP3207" s="14"/>
      <c r="VQ3207" s="14"/>
      <c r="VR3207" s="14"/>
      <c r="VS3207" s="14"/>
      <c r="VT3207" s="14"/>
      <c r="VU3207" s="14"/>
      <c r="VV3207" s="14"/>
      <c r="VW3207" s="14"/>
      <c r="VX3207" s="14"/>
      <c r="VY3207" s="14"/>
      <c r="VZ3207" s="14"/>
      <c r="WA3207" s="14"/>
      <c r="WB3207" s="14"/>
      <c r="WC3207" s="14"/>
      <c r="WD3207" s="14"/>
      <c r="WE3207" s="14"/>
      <c r="WF3207" s="14"/>
      <c r="WG3207" s="14"/>
      <c r="WH3207" s="14"/>
      <c r="WI3207" s="14"/>
      <c r="WJ3207" s="14"/>
      <c r="WK3207" s="14"/>
      <c r="WL3207" s="14"/>
      <c r="WM3207" s="14"/>
      <c r="WN3207" s="14"/>
      <c r="WO3207" s="14"/>
      <c r="WP3207" s="14"/>
      <c r="WQ3207" s="14"/>
      <c r="WR3207" s="14"/>
      <c r="WS3207" s="14"/>
      <c r="WT3207" s="14"/>
      <c r="WU3207" s="14"/>
      <c r="WV3207" s="14"/>
      <c r="WW3207" s="14"/>
      <c r="WX3207" s="14"/>
      <c r="WY3207" s="14"/>
      <c r="WZ3207" s="14"/>
      <c r="XA3207" s="14"/>
      <c r="XB3207" s="14"/>
      <c r="XC3207" s="14"/>
      <c r="XD3207" s="14"/>
      <c r="XE3207" s="14"/>
      <c r="XF3207" s="14"/>
      <c r="XG3207" s="14"/>
      <c r="XH3207" s="14"/>
      <c r="XI3207" s="14"/>
      <c r="XJ3207" s="14"/>
      <c r="XK3207" s="14"/>
      <c r="XL3207" s="14"/>
      <c r="XM3207" s="14"/>
      <c r="XN3207" s="14"/>
      <c r="XO3207" s="14"/>
      <c r="XP3207" s="14"/>
      <c r="XQ3207" s="14"/>
      <c r="XR3207" s="14"/>
      <c r="XS3207" s="14"/>
      <c r="XT3207" s="14"/>
      <c r="XU3207" s="14"/>
      <c r="XV3207" s="14"/>
      <c r="XW3207" s="14"/>
      <c r="XX3207" s="14"/>
      <c r="XY3207" s="14"/>
      <c r="XZ3207" s="14"/>
      <c r="YA3207" s="14"/>
      <c r="YB3207" s="14"/>
      <c r="YC3207" s="14"/>
      <c r="YD3207" s="14"/>
      <c r="YE3207" s="14"/>
      <c r="YF3207" s="14"/>
      <c r="YG3207" s="14"/>
      <c r="YH3207" s="14"/>
      <c r="YI3207" s="14"/>
      <c r="YJ3207" s="14"/>
      <c r="YK3207" s="14"/>
      <c r="YL3207" s="14"/>
      <c r="YM3207" s="14"/>
      <c r="YN3207" s="14"/>
      <c r="YO3207" s="14"/>
      <c r="YP3207" s="14"/>
      <c r="YQ3207" s="14"/>
      <c r="YR3207" s="14"/>
      <c r="YS3207" s="14"/>
      <c r="YT3207" s="14"/>
      <c r="YU3207" s="14"/>
      <c r="YV3207" s="14"/>
      <c r="YW3207" s="14"/>
      <c r="YX3207" s="14"/>
      <c r="YY3207" s="14"/>
      <c r="YZ3207" s="14"/>
      <c r="ZA3207" s="14"/>
      <c r="ZB3207" s="14"/>
      <c r="ZC3207" s="14"/>
      <c r="ZD3207" s="14"/>
      <c r="ZE3207" s="14"/>
      <c r="ZF3207" s="14"/>
      <c r="ZG3207" s="14"/>
      <c r="ZH3207" s="14"/>
      <c r="ZI3207" s="14"/>
      <c r="ZJ3207" s="14"/>
      <c r="ZK3207" s="14"/>
      <c r="ZL3207" s="14"/>
      <c r="ZM3207" s="14"/>
      <c r="ZN3207" s="14"/>
      <c r="ZO3207" s="14"/>
      <c r="ZP3207" s="14"/>
      <c r="ZQ3207" s="14"/>
      <c r="ZR3207" s="14"/>
      <c r="ZS3207" s="14"/>
      <c r="ZT3207" s="14"/>
      <c r="ZU3207" s="14"/>
      <c r="ZV3207" s="14"/>
      <c r="ZW3207" s="14"/>
      <c r="ZX3207" s="14"/>
      <c r="ZY3207" s="14"/>
      <c r="ZZ3207" s="14"/>
      <c r="AAA3207" s="14"/>
      <c r="AAB3207" s="14"/>
      <c r="AAC3207" s="14"/>
      <c r="AAD3207" s="14"/>
      <c r="AAE3207" s="14"/>
      <c r="AAF3207" s="14"/>
      <c r="AAG3207" s="14"/>
      <c r="AAH3207" s="14"/>
      <c r="AAI3207" s="14"/>
      <c r="AAJ3207" s="14"/>
      <c r="AAK3207" s="14"/>
      <c r="AAL3207" s="14"/>
      <c r="AAM3207" s="14"/>
      <c r="AAN3207" s="14"/>
      <c r="AAO3207" s="14"/>
      <c r="AAP3207" s="14"/>
      <c r="AAQ3207" s="14"/>
      <c r="AAR3207" s="14"/>
      <c r="AAS3207" s="14"/>
      <c r="AAT3207" s="14"/>
      <c r="AAU3207" s="14"/>
      <c r="AAV3207" s="14"/>
      <c r="AAW3207" s="14"/>
      <c r="AAX3207" s="14"/>
      <c r="AAY3207" s="14"/>
      <c r="AAZ3207" s="14"/>
      <c r="ABA3207" s="14"/>
      <c r="ABB3207" s="14"/>
      <c r="ABC3207" s="14"/>
      <c r="ABD3207" s="14"/>
      <c r="ABE3207" s="14"/>
      <c r="ABF3207" s="14"/>
      <c r="ABG3207" s="14"/>
      <c r="ABH3207" s="14"/>
      <c r="ABI3207" s="14"/>
      <c r="ABJ3207" s="14"/>
      <c r="ABK3207" s="14"/>
      <c r="ABL3207" s="14"/>
      <c r="ABM3207" s="14"/>
      <c r="ABN3207" s="14"/>
      <c r="ABO3207" s="14"/>
      <c r="ABP3207" s="14"/>
      <c r="ABQ3207" s="14"/>
      <c r="ABR3207" s="14"/>
      <c r="ABS3207" s="14"/>
      <c r="ABT3207" s="14"/>
      <c r="ABU3207" s="14"/>
      <c r="ABV3207" s="14"/>
      <c r="ABW3207" s="14"/>
      <c r="ABX3207" s="14"/>
      <c r="ABY3207" s="14"/>
      <c r="ABZ3207" s="14"/>
      <c r="ACA3207" s="14"/>
      <c r="ACB3207" s="14"/>
      <c r="ACC3207" s="14"/>
      <c r="ACD3207" s="14"/>
      <c r="ACE3207" s="14"/>
      <c r="ACF3207" s="14"/>
      <c r="ACG3207" s="14"/>
      <c r="ACH3207" s="14"/>
      <c r="ACI3207" s="14"/>
      <c r="ACJ3207" s="14"/>
      <c r="ACK3207" s="14"/>
      <c r="ACL3207" s="14"/>
      <c r="ACM3207" s="14"/>
      <c r="ACN3207" s="14"/>
      <c r="ACO3207" s="14"/>
      <c r="ACP3207" s="14"/>
      <c r="ACQ3207" s="14"/>
      <c r="ACR3207" s="14"/>
      <c r="ACS3207" s="14"/>
      <c r="ACT3207" s="14"/>
      <c r="ACU3207" s="14"/>
      <c r="ACV3207" s="14"/>
      <c r="ACW3207" s="14"/>
      <c r="ACX3207" s="14"/>
      <c r="ACY3207" s="14"/>
      <c r="ACZ3207" s="14"/>
      <c r="ADA3207" s="14"/>
      <c r="ADB3207" s="14"/>
      <c r="ADC3207" s="14"/>
      <c r="ADD3207" s="14"/>
      <c r="ADE3207" s="14"/>
      <c r="ADF3207" s="14"/>
      <c r="ADG3207" s="14"/>
      <c r="ADH3207" s="14"/>
      <c r="ADI3207" s="14"/>
      <c r="ADJ3207" s="14"/>
      <c r="ADK3207" s="14"/>
      <c r="ADL3207" s="14"/>
      <c r="ADM3207" s="14"/>
      <c r="ADN3207" s="14"/>
      <c r="ADO3207" s="14"/>
      <c r="ADP3207" s="14"/>
      <c r="ADQ3207" s="14"/>
      <c r="ADR3207" s="14"/>
      <c r="ADS3207" s="14"/>
      <c r="ADT3207" s="14"/>
      <c r="ADU3207" s="14"/>
      <c r="ADV3207" s="14"/>
      <c r="ADW3207" s="14"/>
      <c r="ADX3207" s="14"/>
      <c r="ADY3207" s="14"/>
      <c r="ADZ3207" s="14"/>
      <c r="AEA3207" s="14"/>
      <c r="AEB3207" s="14"/>
      <c r="AEC3207" s="14"/>
      <c r="AED3207" s="14"/>
      <c r="AEE3207" s="14"/>
      <c r="AEF3207" s="14"/>
      <c r="AEG3207" s="14"/>
      <c r="AEH3207" s="14"/>
      <c r="AEI3207" s="14"/>
      <c r="AEJ3207" s="14"/>
      <c r="AEK3207" s="14"/>
      <c r="AEL3207" s="14"/>
      <c r="AEM3207" s="14"/>
      <c r="AEN3207" s="14"/>
      <c r="AEO3207" s="14"/>
      <c r="AEP3207" s="14"/>
      <c r="AEQ3207" s="14"/>
      <c r="AER3207" s="14"/>
      <c r="AES3207" s="14"/>
      <c r="AET3207" s="14"/>
      <c r="AEU3207" s="14"/>
      <c r="AEV3207" s="14"/>
      <c r="AEW3207" s="14"/>
      <c r="AEX3207" s="14"/>
      <c r="AEY3207" s="14"/>
      <c r="AEZ3207" s="14"/>
      <c r="AFA3207" s="14"/>
      <c r="AFB3207" s="14"/>
      <c r="AFC3207" s="14"/>
      <c r="AFD3207" s="14"/>
      <c r="AFE3207" s="14"/>
      <c r="AFF3207" s="14"/>
      <c r="AFG3207" s="14"/>
      <c r="AFH3207" s="14"/>
      <c r="AFI3207" s="14"/>
      <c r="AFJ3207" s="14"/>
      <c r="AFK3207" s="14"/>
      <c r="AFL3207" s="14"/>
      <c r="AFM3207" s="14"/>
      <c r="AFN3207" s="14"/>
      <c r="AFO3207" s="14"/>
      <c r="AFP3207" s="14"/>
      <c r="AFQ3207" s="14"/>
      <c r="AFR3207" s="14"/>
      <c r="AFS3207" s="14"/>
      <c r="AFT3207" s="14"/>
      <c r="AFU3207" s="14"/>
      <c r="AFV3207" s="14"/>
      <c r="AFW3207" s="14"/>
      <c r="AFX3207" s="14"/>
      <c r="AFY3207" s="14"/>
      <c r="AFZ3207" s="14"/>
      <c r="AGA3207" s="14"/>
      <c r="AGB3207" s="14"/>
      <c r="AGC3207" s="14"/>
      <c r="AGD3207" s="14"/>
      <c r="AGE3207" s="14"/>
      <c r="AGF3207" s="14"/>
      <c r="AGG3207" s="14"/>
      <c r="AGH3207" s="14"/>
      <c r="AGI3207" s="14"/>
      <c r="AGJ3207" s="14"/>
      <c r="AGK3207" s="14"/>
      <c r="AGL3207" s="14"/>
      <c r="AGM3207" s="14"/>
      <c r="AGN3207" s="14"/>
      <c r="AGO3207" s="14"/>
      <c r="AGP3207" s="14"/>
      <c r="AGQ3207" s="14"/>
      <c r="AGR3207" s="14"/>
      <c r="AGS3207" s="14"/>
      <c r="AGT3207" s="14"/>
      <c r="AGU3207" s="14"/>
      <c r="AGV3207" s="14"/>
      <c r="AGW3207" s="14"/>
      <c r="AGX3207" s="14"/>
      <c r="AGY3207" s="14"/>
      <c r="AGZ3207" s="14"/>
      <c r="AHA3207" s="14"/>
      <c r="AHB3207" s="14"/>
      <c r="AHC3207" s="14"/>
      <c r="AHD3207" s="14"/>
      <c r="AHE3207" s="14"/>
      <c r="AHF3207" s="14"/>
      <c r="AHG3207" s="14"/>
      <c r="AHH3207" s="14"/>
      <c r="AHI3207" s="14"/>
      <c r="AHJ3207" s="14"/>
      <c r="AHK3207" s="14"/>
      <c r="AHL3207" s="14"/>
      <c r="AHM3207" s="14"/>
      <c r="AHN3207" s="14"/>
      <c r="AHO3207" s="14"/>
      <c r="AHP3207" s="14"/>
      <c r="AHQ3207" s="14"/>
      <c r="AHR3207" s="14"/>
      <c r="AHS3207" s="14"/>
      <c r="AHT3207" s="14"/>
      <c r="AHU3207" s="14"/>
      <c r="AHV3207" s="14"/>
      <c r="AHW3207" s="14"/>
      <c r="AHX3207" s="14"/>
      <c r="AHY3207" s="14"/>
      <c r="AHZ3207" s="14"/>
      <c r="AIA3207" s="14"/>
      <c r="AIB3207" s="14"/>
      <c r="AIC3207" s="14"/>
      <c r="AID3207" s="14"/>
      <c r="AIE3207" s="14"/>
      <c r="AIF3207" s="14"/>
      <c r="AIG3207" s="14"/>
      <c r="AIH3207" s="14"/>
      <c r="AII3207" s="14"/>
      <c r="AIJ3207" s="14"/>
      <c r="AIK3207" s="14"/>
      <c r="AIL3207" s="14"/>
      <c r="AIM3207" s="14"/>
      <c r="AIN3207" s="14"/>
      <c r="AIO3207" s="14"/>
      <c r="AIP3207" s="14"/>
      <c r="AIQ3207" s="14"/>
      <c r="AIR3207" s="14"/>
      <c r="AIS3207" s="14"/>
      <c r="AIT3207" s="14"/>
      <c r="AIU3207" s="14"/>
      <c r="AIV3207" s="14"/>
      <c r="AIW3207" s="14"/>
      <c r="AIX3207" s="14"/>
      <c r="AIY3207" s="14"/>
      <c r="AIZ3207" s="14"/>
      <c r="AJA3207" s="14"/>
      <c r="AJB3207" s="14"/>
      <c r="AJC3207" s="14"/>
      <c r="AJD3207" s="14"/>
      <c r="AJE3207" s="14"/>
      <c r="AJF3207" s="14"/>
      <c r="AJG3207" s="14"/>
      <c r="AJH3207" s="14"/>
      <c r="AJI3207" s="14"/>
      <c r="AJJ3207" s="14"/>
      <c r="AJK3207" s="14"/>
      <c r="AJL3207" s="14"/>
      <c r="AJM3207" s="14"/>
      <c r="AJN3207" s="14"/>
      <c r="AJO3207" s="14"/>
      <c r="AJP3207" s="14"/>
      <c r="AJQ3207" s="14"/>
      <c r="AJR3207" s="14"/>
      <c r="AJS3207" s="14"/>
      <c r="AJT3207" s="14"/>
      <c r="AJU3207" s="14"/>
      <c r="AJV3207" s="14"/>
      <c r="AJW3207" s="14"/>
      <c r="AJX3207" s="14"/>
      <c r="AJY3207" s="14"/>
      <c r="AJZ3207" s="14"/>
      <c r="AKA3207" s="14"/>
      <c r="AKB3207" s="14"/>
      <c r="AKC3207" s="14"/>
      <c r="AKD3207" s="14"/>
      <c r="AKE3207" s="14"/>
      <c r="AKF3207" s="14"/>
      <c r="AKG3207" s="14"/>
      <c r="AKH3207" s="14"/>
      <c r="AKI3207" s="14"/>
      <c r="AKJ3207" s="14"/>
      <c r="AKK3207" s="14"/>
      <c r="AKL3207" s="14"/>
      <c r="AKM3207" s="14"/>
      <c r="AKN3207" s="14"/>
      <c r="AKO3207" s="14"/>
      <c r="AKP3207" s="14"/>
      <c r="AKQ3207" s="14"/>
      <c r="AKR3207" s="14"/>
      <c r="AKS3207" s="14"/>
      <c r="AKT3207" s="14"/>
      <c r="AKU3207" s="14"/>
      <c r="AKV3207" s="14"/>
      <c r="AKW3207" s="14"/>
      <c r="AKX3207" s="14"/>
      <c r="AKY3207" s="14"/>
      <c r="AKZ3207" s="14"/>
      <c r="ALA3207" s="14"/>
      <c r="ALB3207" s="14"/>
      <c r="ALC3207" s="14"/>
      <c r="ALD3207" s="14"/>
      <c r="ALE3207" s="14"/>
      <c r="ALF3207" s="14"/>
      <c r="ALG3207" s="14"/>
      <c r="ALH3207" s="14"/>
      <c r="ALI3207" s="14"/>
      <c r="ALJ3207" s="14"/>
      <c r="ALK3207" s="14"/>
      <c r="ALL3207" s="14"/>
      <c r="ALM3207" s="14"/>
      <c r="ALN3207" s="14"/>
      <c r="ALO3207" s="14"/>
      <c r="ALP3207" s="14"/>
      <c r="ALQ3207" s="14"/>
      <c r="ALR3207" s="14"/>
      <c r="ALS3207" s="14"/>
      <c r="ALT3207" s="14"/>
      <c r="ALU3207" s="14"/>
      <c r="ALV3207" s="14"/>
      <c r="ALW3207" s="14"/>
      <c r="ALX3207" s="14"/>
      <c r="ALY3207" s="14"/>
      <c r="ALZ3207" s="14"/>
      <c r="AMA3207" s="14"/>
      <c r="AMB3207" s="14"/>
      <c r="AMC3207" s="14"/>
      <c r="AMD3207" s="14"/>
      <c r="AME3207" s="14"/>
      <c r="AMF3207" s="14"/>
      <c r="AMG3207" s="14"/>
      <c r="AMH3207" s="14"/>
      <c r="AMI3207" s="14"/>
      <c r="AMJ3207" s="14"/>
      <c r="AMK3207" s="14"/>
      <c r="AML3207" s="14"/>
      <c r="AMM3207" s="14"/>
      <c r="AMN3207" s="14"/>
      <c r="AMO3207" s="14"/>
      <c r="AMP3207" s="14"/>
      <c r="AMQ3207" s="14"/>
      <c r="AMR3207" s="14"/>
      <c r="AMS3207" s="14"/>
      <c r="AMT3207" s="14"/>
      <c r="AMU3207" s="14"/>
      <c r="AMV3207" s="14"/>
      <c r="AMW3207" s="14"/>
      <c r="AMX3207" s="14"/>
      <c r="AMY3207" s="14"/>
      <c r="AMZ3207" s="14"/>
      <c r="ANA3207" s="14"/>
      <c r="ANB3207" s="14"/>
      <c r="ANC3207" s="14"/>
      <c r="AND3207" s="14"/>
      <c r="ANE3207" s="14"/>
      <c r="ANF3207" s="14"/>
      <c r="ANG3207" s="14"/>
      <c r="ANH3207" s="14"/>
      <c r="ANI3207" s="14"/>
      <c r="ANJ3207" s="14"/>
      <c r="ANK3207" s="14"/>
      <c r="ANL3207" s="14"/>
      <c r="ANM3207" s="14"/>
      <c r="ANN3207" s="14"/>
      <c r="ANO3207" s="14"/>
      <c r="ANP3207" s="14"/>
      <c r="ANQ3207" s="14"/>
      <c r="ANR3207" s="14"/>
      <c r="ANS3207" s="14"/>
      <c r="ANT3207" s="14"/>
      <c r="ANU3207" s="14"/>
      <c r="ANV3207" s="14"/>
      <c r="ANW3207" s="14"/>
      <c r="ANX3207" s="14"/>
      <c r="ANY3207" s="14"/>
      <c r="ANZ3207" s="14"/>
      <c r="AOA3207" s="14"/>
      <c r="AOB3207" s="14"/>
      <c r="AOC3207" s="14"/>
      <c r="AOD3207" s="14"/>
      <c r="AOE3207" s="14"/>
      <c r="AOF3207" s="14"/>
      <c r="AOG3207" s="14"/>
      <c r="AOH3207" s="14"/>
      <c r="AOI3207" s="14"/>
      <c r="AOJ3207" s="14"/>
      <c r="AOK3207" s="14"/>
      <c r="AOL3207" s="14"/>
      <c r="AOM3207" s="14"/>
      <c r="AON3207" s="14"/>
      <c r="AOO3207" s="14"/>
      <c r="AOP3207" s="14"/>
      <c r="AOQ3207" s="14"/>
      <c r="AOR3207" s="14"/>
      <c r="AOS3207" s="14"/>
      <c r="AOT3207" s="14"/>
      <c r="AOU3207" s="14"/>
      <c r="AOV3207" s="14"/>
      <c r="AOW3207" s="14"/>
      <c r="AOX3207" s="14"/>
      <c r="AOY3207" s="14"/>
      <c r="AOZ3207" s="14"/>
      <c r="APA3207" s="14"/>
      <c r="APB3207" s="14"/>
      <c r="APC3207" s="14"/>
      <c r="APD3207" s="14"/>
      <c r="APE3207" s="14"/>
      <c r="APF3207" s="14"/>
      <c r="APG3207" s="14"/>
      <c r="APH3207" s="14"/>
      <c r="API3207" s="14"/>
      <c r="APJ3207" s="14"/>
      <c r="APK3207" s="14"/>
      <c r="APL3207" s="14"/>
      <c r="APM3207" s="14"/>
      <c r="APN3207" s="14"/>
      <c r="APO3207" s="14"/>
      <c r="APP3207" s="14"/>
      <c r="APQ3207" s="14"/>
      <c r="APR3207" s="14"/>
      <c r="APS3207" s="14"/>
      <c r="APT3207" s="14"/>
      <c r="APU3207" s="14"/>
      <c r="APV3207" s="14"/>
      <c r="APW3207" s="14"/>
      <c r="APX3207" s="14"/>
      <c r="APY3207" s="14"/>
      <c r="APZ3207" s="14"/>
      <c r="AQA3207" s="14"/>
      <c r="AQB3207" s="14"/>
      <c r="AQC3207" s="14"/>
      <c r="AQD3207" s="14"/>
      <c r="AQE3207" s="14"/>
      <c r="AQF3207" s="14"/>
      <c r="AQG3207" s="14"/>
      <c r="AQH3207" s="14"/>
      <c r="AQI3207" s="14"/>
      <c r="AQJ3207" s="14"/>
      <c r="AQK3207" s="14"/>
      <c r="AQL3207" s="14"/>
      <c r="AQM3207" s="14"/>
      <c r="AQN3207" s="14"/>
      <c r="AQO3207" s="14"/>
      <c r="AQP3207" s="14"/>
      <c r="AQQ3207" s="14"/>
      <c r="AQR3207" s="14"/>
      <c r="AQS3207" s="14"/>
      <c r="AQT3207" s="14"/>
      <c r="AQU3207" s="14"/>
      <c r="AQV3207" s="14"/>
      <c r="AQW3207" s="14"/>
      <c r="AQX3207" s="14"/>
      <c r="AQY3207" s="14"/>
      <c r="AQZ3207" s="14"/>
      <c r="ARA3207" s="14"/>
      <c r="ARB3207" s="14"/>
      <c r="ARC3207" s="14"/>
      <c r="ARD3207" s="14"/>
      <c r="ARE3207" s="14"/>
      <c r="ARF3207" s="14"/>
      <c r="ARG3207" s="14"/>
      <c r="ARH3207" s="14"/>
      <c r="ARI3207" s="14"/>
      <c r="ARJ3207" s="14"/>
      <c r="ARK3207" s="14"/>
      <c r="ARL3207" s="14"/>
      <c r="ARM3207" s="14"/>
      <c r="ARN3207" s="14"/>
      <c r="ARO3207" s="14"/>
      <c r="ARP3207" s="14"/>
      <c r="ARQ3207" s="14"/>
      <c r="ARR3207" s="14"/>
      <c r="ARS3207" s="14"/>
      <c r="ART3207" s="14"/>
      <c r="ARU3207" s="14"/>
      <c r="ARV3207" s="14"/>
      <c r="ARW3207" s="14"/>
      <c r="ARX3207" s="14"/>
      <c r="ARY3207" s="14"/>
      <c r="ARZ3207" s="14"/>
      <c r="ASA3207" s="14"/>
      <c r="ASB3207" s="14"/>
      <c r="ASC3207" s="14"/>
      <c r="ASD3207" s="14"/>
      <c r="ASE3207" s="14"/>
      <c r="ASF3207" s="14"/>
      <c r="ASG3207" s="14"/>
      <c r="ASH3207" s="14"/>
      <c r="ASI3207" s="14"/>
      <c r="ASJ3207" s="14"/>
      <c r="ASK3207" s="14"/>
      <c r="ASL3207" s="14"/>
      <c r="ASM3207" s="14"/>
      <c r="ASN3207" s="14"/>
      <c r="ASO3207" s="14"/>
      <c r="ASP3207" s="14"/>
      <c r="ASQ3207" s="14"/>
      <c r="ASR3207" s="14"/>
      <c r="ASS3207" s="14"/>
      <c r="AST3207" s="14"/>
      <c r="ASU3207" s="14"/>
      <c r="ASV3207" s="14"/>
      <c r="ASW3207" s="14"/>
      <c r="ASX3207" s="14"/>
      <c r="ASY3207" s="14"/>
      <c r="ASZ3207" s="14"/>
      <c r="ATA3207" s="14"/>
      <c r="ATB3207" s="14"/>
      <c r="ATC3207" s="14"/>
      <c r="ATD3207" s="14"/>
      <c r="ATE3207" s="14"/>
      <c r="ATF3207" s="14"/>
      <c r="ATG3207" s="14"/>
      <c r="ATH3207" s="14"/>
      <c r="ATI3207" s="14"/>
      <c r="ATJ3207" s="14"/>
      <c r="ATK3207" s="14"/>
      <c r="ATL3207" s="14"/>
      <c r="ATM3207" s="14"/>
      <c r="ATN3207" s="14"/>
      <c r="ATO3207" s="14"/>
      <c r="ATP3207" s="14"/>
      <c r="ATQ3207" s="14"/>
      <c r="ATR3207" s="14"/>
      <c r="ATS3207" s="14"/>
      <c r="ATT3207" s="14"/>
      <c r="ATU3207" s="14"/>
      <c r="ATV3207" s="14"/>
      <c r="ATW3207" s="14"/>
      <c r="ATX3207" s="14"/>
      <c r="ATY3207" s="14"/>
      <c r="ATZ3207" s="14"/>
      <c r="AUA3207" s="14"/>
      <c r="AUB3207" s="14"/>
      <c r="AUC3207" s="14"/>
      <c r="AUD3207" s="14"/>
      <c r="AUE3207" s="14"/>
      <c r="AUF3207" s="14"/>
      <c r="AUG3207" s="14"/>
      <c r="AUH3207" s="14"/>
      <c r="AUI3207" s="14"/>
      <c r="AUJ3207" s="14"/>
      <c r="AUK3207" s="14"/>
      <c r="AUL3207" s="14"/>
      <c r="AUM3207" s="14"/>
      <c r="AUN3207" s="14"/>
      <c r="AUO3207" s="14"/>
      <c r="AUP3207" s="14"/>
      <c r="AUQ3207" s="14"/>
      <c r="AUR3207" s="14"/>
      <c r="AUS3207" s="14"/>
      <c r="AUT3207" s="14"/>
      <c r="AUU3207" s="14"/>
      <c r="AUV3207" s="14"/>
      <c r="AUW3207" s="14"/>
      <c r="AUX3207" s="14"/>
      <c r="AUY3207" s="14"/>
      <c r="AUZ3207" s="14"/>
      <c r="AVA3207" s="14"/>
      <c r="AVB3207" s="14"/>
      <c r="AVC3207" s="14"/>
      <c r="AVD3207" s="14"/>
      <c r="AVE3207" s="14"/>
      <c r="AVF3207" s="14"/>
      <c r="AVG3207" s="14"/>
      <c r="AVH3207" s="14"/>
      <c r="AVI3207" s="14"/>
      <c r="AVJ3207" s="14"/>
      <c r="AVK3207" s="14"/>
      <c r="AVL3207" s="14"/>
      <c r="AVM3207" s="14"/>
      <c r="AVN3207" s="14"/>
      <c r="AVO3207" s="14"/>
      <c r="AVP3207" s="14"/>
      <c r="AVQ3207" s="14"/>
      <c r="AVR3207" s="14"/>
      <c r="AVS3207" s="14"/>
      <c r="AVT3207" s="14"/>
      <c r="AVU3207" s="14"/>
      <c r="AVV3207" s="14"/>
      <c r="AVW3207" s="14"/>
      <c r="AVX3207" s="14"/>
      <c r="AVY3207" s="14"/>
      <c r="AVZ3207" s="14"/>
      <c r="AWA3207" s="14"/>
      <c r="AWB3207" s="14"/>
      <c r="AWC3207" s="14"/>
      <c r="AWD3207" s="14"/>
      <c r="AWE3207" s="14"/>
      <c r="AWF3207" s="14"/>
      <c r="AWG3207" s="14"/>
      <c r="AWH3207" s="14"/>
      <c r="AWI3207" s="14"/>
      <c r="AWJ3207" s="14"/>
      <c r="AWK3207" s="14"/>
      <c r="AWL3207" s="14"/>
      <c r="AWM3207" s="14"/>
      <c r="AWN3207" s="14"/>
      <c r="AWO3207" s="14"/>
      <c r="AWP3207" s="14"/>
      <c r="AWQ3207" s="14"/>
      <c r="AWR3207" s="14"/>
      <c r="AWS3207" s="14"/>
      <c r="AWT3207" s="14"/>
      <c r="AWU3207" s="14"/>
      <c r="AWV3207" s="14"/>
      <c r="AWW3207" s="14"/>
      <c r="AWX3207" s="14"/>
      <c r="AWY3207" s="14"/>
      <c r="AWZ3207" s="14"/>
      <c r="AXA3207" s="14"/>
      <c r="AXB3207" s="14"/>
      <c r="AXC3207" s="14"/>
      <c r="AXD3207" s="14"/>
      <c r="AXE3207" s="14"/>
      <c r="AXF3207" s="14"/>
      <c r="AXG3207" s="14"/>
      <c r="AXH3207" s="14"/>
      <c r="AXI3207" s="14"/>
      <c r="AXJ3207" s="14"/>
      <c r="AXK3207" s="14"/>
      <c r="AXL3207" s="14"/>
      <c r="AXM3207" s="14"/>
      <c r="AXN3207" s="14"/>
      <c r="AXO3207" s="14"/>
      <c r="AXP3207" s="14"/>
      <c r="AXQ3207" s="14"/>
      <c r="AXR3207" s="14"/>
      <c r="AXS3207" s="14"/>
      <c r="AXT3207" s="14"/>
      <c r="AXU3207" s="14"/>
      <c r="AXV3207" s="14"/>
      <c r="AXW3207" s="14"/>
      <c r="AXX3207" s="14"/>
      <c r="AXY3207" s="14"/>
      <c r="AXZ3207" s="14"/>
      <c r="AYA3207" s="14"/>
      <c r="AYB3207" s="14"/>
      <c r="AYC3207" s="14"/>
      <c r="AYD3207" s="14"/>
      <c r="AYE3207" s="14"/>
      <c r="AYF3207" s="14"/>
      <c r="AYG3207" s="14"/>
      <c r="AYH3207" s="14"/>
      <c r="AYI3207" s="14"/>
      <c r="AYJ3207" s="14"/>
      <c r="AYK3207" s="14"/>
      <c r="AYL3207" s="14"/>
      <c r="AYM3207" s="14"/>
      <c r="AYN3207" s="14"/>
      <c r="AYO3207" s="14"/>
      <c r="AYP3207" s="14"/>
      <c r="AYQ3207" s="14"/>
      <c r="AYR3207" s="14"/>
      <c r="AYS3207" s="14"/>
      <c r="AYT3207" s="14"/>
      <c r="AYU3207" s="14"/>
      <c r="AYV3207" s="14"/>
      <c r="AYW3207" s="14"/>
      <c r="AYX3207" s="14"/>
      <c r="AYY3207" s="14"/>
      <c r="AYZ3207" s="14"/>
      <c r="AZA3207" s="14"/>
      <c r="AZB3207" s="14"/>
      <c r="AZC3207" s="14"/>
      <c r="AZD3207" s="14"/>
      <c r="AZE3207" s="14"/>
      <c r="AZF3207" s="14"/>
      <c r="AZG3207" s="14"/>
      <c r="AZH3207" s="14"/>
      <c r="AZI3207" s="14"/>
      <c r="AZJ3207" s="14"/>
      <c r="AZK3207" s="14"/>
      <c r="AZL3207" s="14"/>
      <c r="AZM3207" s="14"/>
      <c r="AZN3207" s="14"/>
      <c r="AZO3207" s="14"/>
      <c r="AZP3207" s="14"/>
      <c r="AZQ3207" s="14"/>
      <c r="AZR3207" s="14"/>
      <c r="AZS3207" s="14"/>
      <c r="AZT3207" s="14"/>
      <c r="AZU3207" s="14"/>
      <c r="AZV3207" s="14"/>
      <c r="AZW3207" s="14"/>
      <c r="AZX3207" s="14"/>
      <c r="AZY3207" s="14"/>
      <c r="AZZ3207" s="14"/>
      <c r="BAA3207" s="14"/>
      <c r="BAB3207" s="14"/>
      <c r="BAC3207" s="14"/>
      <c r="BAD3207" s="14"/>
      <c r="BAE3207" s="14"/>
      <c r="BAF3207" s="14"/>
      <c r="BAG3207" s="14"/>
      <c r="BAH3207" s="14"/>
      <c r="BAI3207" s="14"/>
      <c r="BAJ3207" s="14"/>
      <c r="BAK3207" s="14"/>
      <c r="BAL3207" s="14"/>
      <c r="BAM3207" s="14"/>
      <c r="BAN3207" s="14"/>
      <c r="BAO3207" s="14"/>
      <c r="BAP3207" s="14"/>
      <c r="BAQ3207" s="14"/>
      <c r="BAR3207" s="14"/>
      <c r="BAS3207" s="14"/>
      <c r="BAT3207" s="14"/>
      <c r="BAU3207" s="14"/>
      <c r="BAV3207" s="14"/>
      <c r="BAW3207" s="14"/>
      <c r="BAX3207" s="14"/>
      <c r="BAY3207" s="14"/>
      <c r="BAZ3207" s="14"/>
      <c r="BBA3207" s="14"/>
      <c r="BBB3207" s="14"/>
      <c r="BBC3207" s="14"/>
      <c r="BBD3207" s="14"/>
      <c r="BBE3207" s="14"/>
      <c r="BBF3207" s="14"/>
      <c r="BBG3207" s="14"/>
      <c r="BBH3207" s="14"/>
      <c r="BBI3207" s="14"/>
      <c r="BBJ3207" s="14"/>
      <c r="BBK3207" s="14"/>
      <c r="BBL3207" s="14"/>
      <c r="BBM3207" s="14"/>
      <c r="BBN3207" s="14"/>
      <c r="BBO3207" s="14"/>
      <c r="BBP3207" s="14"/>
      <c r="BBQ3207" s="14"/>
      <c r="BBR3207" s="14"/>
      <c r="BBS3207" s="14"/>
      <c r="BBT3207" s="14"/>
      <c r="BBU3207" s="14"/>
      <c r="BBV3207" s="14"/>
      <c r="BBW3207" s="14"/>
      <c r="BBX3207" s="14"/>
      <c r="BBY3207" s="14"/>
      <c r="BBZ3207" s="14"/>
      <c r="BCA3207" s="14"/>
      <c r="BCB3207" s="14"/>
      <c r="BCC3207" s="14"/>
      <c r="BCD3207" s="14"/>
      <c r="BCE3207" s="14"/>
      <c r="BCF3207" s="14"/>
      <c r="BCG3207" s="14"/>
      <c r="BCH3207" s="14"/>
      <c r="BCI3207" s="14"/>
      <c r="BCJ3207" s="14"/>
      <c r="BCK3207" s="14"/>
      <c r="BCL3207" s="14"/>
      <c r="BCM3207" s="14"/>
      <c r="BCN3207" s="14"/>
      <c r="BCO3207" s="14"/>
      <c r="BCP3207" s="14"/>
      <c r="BCQ3207" s="14"/>
      <c r="BCR3207" s="14"/>
      <c r="BCS3207" s="14"/>
      <c r="BCT3207" s="14"/>
      <c r="BCU3207" s="14"/>
      <c r="BCV3207" s="14"/>
      <c r="BCW3207" s="14"/>
      <c r="BCX3207" s="14"/>
      <c r="BCY3207" s="14"/>
      <c r="BCZ3207" s="14"/>
      <c r="BDA3207" s="14"/>
      <c r="BDB3207" s="14"/>
      <c r="BDC3207" s="14"/>
      <c r="BDD3207" s="14"/>
      <c r="BDE3207" s="14"/>
      <c r="BDF3207" s="14"/>
      <c r="BDG3207" s="14"/>
      <c r="BDH3207" s="14"/>
      <c r="BDI3207" s="14"/>
      <c r="BDJ3207" s="14"/>
      <c r="BDK3207" s="14"/>
      <c r="BDL3207" s="14"/>
      <c r="BDM3207" s="14"/>
      <c r="BDN3207" s="14"/>
      <c r="BDO3207" s="14"/>
      <c r="BDP3207" s="14"/>
      <c r="BDQ3207" s="14"/>
      <c r="BDR3207" s="14"/>
      <c r="BDS3207" s="14"/>
      <c r="BDT3207" s="14"/>
      <c r="BDU3207" s="14"/>
      <c r="BDV3207" s="14"/>
      <c r="BDW3207" s="14"/>
      <c r="BDX3207" s="14"/>
      <c r="BDY3207" s="14"/>
      <c r="BDZ3207" s="14"/>
      <c r="BEA3207" s="14"/>
      <c r="BEB3207" s="14"/>
      <c r="BEC3207" s="14"/>
      <c r="BED3207" s="14"/>
      <c r="BEE3207" s="14"/>
      <c r="BEF3207" s="14"/>
      <c r="BEG3207" s="14"/>
      <c r="BEH3207" s="14"/>
      <c r="BEI3207" s="14"/>
      <c r="BEJ3207" s="14"/>
      <c r="BEK3207" s="14"/>
      <c r="BEL3207" s="14"/>
      <c r="BEM3207" s="14"/>
      <c r="BEN3207" s="14"/>
      <c r="BEO3207" s="14"/>
      <c r="BEP3207" s="14"/>
      <c r="BEQ3207" s="14"/>
      <c r="BER3207" s="14"/>
      <c r="BES3207" s="14"/>
      <c r="BET3207" s="14"/>
      <c r="BEU3207" s="14"/>
      <c r="BEV3207" s="14"/>
      <c r="BEW3207" s="14"/>
      <c r="BEX3207" s="14"/>
      <c r="BEY3207" s="14"/>
      <c r="BEZ3207" s="14"/>
      <c r="BFA3207" s="14"/>
      <c r="BFB3207" s="14"/>
      <c r="BFC3207" s="14"/>
      <c r="BFD3207" s="14"/>
      <c r="BFE3207" s="14"/>
      <c r="BFF3207" s="14"/>
      <c r="BFG3207" s="14"/>
      <c r="BFH3207" s="14"/>
      <c r="BFI3207" s="14"/>
      <c r="BFJ3207" s="14"/>
      <c r="BFK3207" s="14"/>
      <c r="BFL3207" s="14"/>
      <c r="BFM3207" s="14"/>
      <c r="BFN3207" s="14"/>
      <c r="BFO3207" s="14"/>
      <c r="BFP3207" s="14"/>
      <c r="BFQ3207" s="14"/>
      <c r="BFR3207" s="14"/>
      <c r="BFS3207" s="14"/>
      <c r="BFT3207" s="14"/>
      <c r="BFU3207" s="14"/>
      <c r="BFV3207" s="14"/>
      <c r="BFW3207" s="14"/>
      <c r="BFX3207" s="14"/>
      <c r="BFY3207" s="14"/>
      <c r="BFZ3207" s="14"/>
      <c r="BGA3207" s="14"/>
      <c r="BGB3207" s="14"/>
      <c r="BGC3207" s="14"/>
      <c r="BGD3207" s="14"/>
      <c r="BGE3207" s="14"/>
      <c r="BGF3207" s="14"/>
      <c r="BGG3207" s="14"/>
      <c r="BGH3207" s="14"/>
      <c r="BGI3207" s="14"/>
      <c r="BGJ3207" s="14"/>
      <c r="BGK3207" s="14"/>
      <c r="BGL3207" s="14"/>
      <c r="BGM3207" s="14"/>
      <c r="BGN3207" s="14"/>
      <c r="BGO3207" s="14"/>
      <c r="BGP3207" s="14"/>
      <c r="BGQ3207" s="14"/>
      <c r="BGR3207" s="14"/>
      <c r="BGS3207" s="14"/>
      <c r="BGT3207" s="14"/>
      <c r="BGU3207" s="14"/>
      <c r="BGV3207" s="14"/>
      <c r="BGW3207" s="14"/>
      <c r="BGX3207" s="14"/>
      <c r="BGY3207" s="14"/>
      <c r="BGZ3207" s="14"/>
      <c r="BHA3207" s="14"/>
      <c r="BHB3207" s="14"/>
      <c r="BHC3207" s="14"/>
      <c r="BHD3207" s="14"/>
      <c r="BHE3207" s="14"/>
      <c r="BHF3207" s="14"/>
      <c r="BHG3207" s="14"/>
      <c r="BHH3207" s="14"/>
      <c r="BHI3207" s="14"/>
      <c r="BHJ3207" s="14"/>
      <c r="BHK3207" s="14"/>
      <c r="BHL3207" s="14"/>
      <c r="BHM3207" s="14"/>
      <c r="BHN3207" s="14"/>
      <c r="BHO3207" s="14"/>
      <c r="BHP3207" s="14"/>
      <c r="BHQ3207" s="14"/>
      <c r="BHR3207" s="14"/>
      <c r="BHS3207" s="14"/>
      <c r="BHT3207" s="14"/>
      <c r="BHU3207" s="14"/>
      <c r="BHV3207" s="14"/>
      <c r="BHW3207" s="14"/>
      <c r="BHX3207" s="14"/>
      <c r="BHY3207" s="14"/>
      <c r="BHZ3207" s="14"/>
      <c r="BIA3207" s="14"/>
      <c r="BIB3207" s="14"/>
      <c r="BIC3207" s="14"/>
      <c r="BID3207" s="14"/>
      <c r="BIE3207" s="14"/>
      <c r="BIF3207" s="14"/>
      <c r="BIG3207" s="14"/>
      <c r="BIH3207" s="14"/>
      <c r="BII3207" s="14"/>
      <c r="BIJ3207" s="14"/>
      <c r="BIK3207" s="14"/>
      <c r="BIL3207" s="14"/>
      <c r="BIM3207" s="14"/>
      <c r="BIN3207" s="14"/>
      <c r="BIO3207" s="14"/>
      <c r="BIP3207" s="14"/>
      <c r="BIQ3207" s="14"/>
      <c r="BIR3207" s="14"/>
      <c r="BIS3207" s="14"/>
      <c r="BIT3207" s="14"/>
      <c r="BIU3207" s="14"/>
      <c r="BIV3207" s="14"/>
      <c r="BIW3207" s="14"/>
      <c r="BIX3207" s="14"/>
      <c r="BIY3207" s="14"/>
      <c r="BIZ3207" s="14"/>
      <c r="BJA3207" s="14"/>
      <c r="BJB3207" s="14"/>
      <c r="BJC3207" s="14"/>
      <c r="BJD3207" s="14"/>
      <c r="BJE3207" s="14"/>
      <c r="BJF3207" s="14"/>
      <c r="BJG3207" s="14"/>
      <c r="BJH3207" s="14"/>
      <c r="BJI3207" s="14"/>
      <c r="BJJ3207" s="14"/>
      <c r="BJK3207" s="14"/>
      <c r="BJL3207" s="14"/>
      <c r="BJM3207" s="14"/>
      <c r="BJN3207" s="14"/>
      <c r="BJO3207" s="14"/>
      <c r="BJP3207" s="14"/>
      <c r="BJQ3207" s="14"/>
      <c r="BJR3207" s="14"/>
      <c r="BJS3207" s="14"/>
      <c r="BJT3207" s="14"/>
      <c r="BJU3207" s="14"/>
      <c r="BJV3207" s="14"/>
      <c r="BJW3207" s="14"/>
      <c r="BJX3207" s="14"/>
      <c r="BJY3207" s="14"/>
      <c r="BJZ3207" s="14"/>
      <c r="BKA3207" s="14"/>
      <c r="BKB3207" s="14"/>
      <c r="BKC3207" s="14"/>
      <c r="BKD3207" s="14"/>
      <c r="BKE3207" s="14"/>
      <c r="BKF3207" s="14"/>
      <c r="BKG3207" s="14"/>
      <c r="BKH3207" s="14"/>
      <c r="BKI3207" s="14"/>
      <c r="BKJ3207" s="14"/>
      <c r="BKK3207" s="14"/>
      <c r="BKL3207" s="14"/>
      <c r="BKM3207" s="14"/>
      <c r="BKN3207" s="14"/>
      <c r="BKO3207" s="14"/>
      <c r="BKP3207" s="14"/>
      <c r="BKQ3207" s="14"/>
      <c r="BKR3207" s="14"/>
      <c r="BKS3207" s="14"/>
      <c r="BKT3207" s="14"/>
      <c r="BKU3207" s="14"/>
      <c r="BKV3207" s="14"/>
      <c r="BKW3207" s="14"/>
      <c r="BKX3207" s="14"/>
      <c r="BKY3207" s="14"/>
      <c r="BKZ3207" s="14"/>
      <c r="BLA3207" s="14"/>
      <c r="BLB3207" s="14"/>
      <c r="BLC3207" s="14"/>
      <c r="BLD3207" s="14"/>
      <c r="BLE3207" s="14"/>
      <c r="BLF3207" s="14"/>
      <c r="BLG3207" s="14"/>
      <c r="BLH3207" s="14"/>
      <c r="BLI3207" s="14"/>
      <c r="BLJ3207" s="14"/>
      <c r="BLK3207" s="14"/>
      <c r="BLL3207" s="14"/>
      <c r="BLM3207" s="14"/>
      <c r="BLN3207" s="14"/>
      <c r="BLO3207" s="14"/>
      <c r="BLP3207" s="14"/>
      <c r="BLQ3207" s="14"/>
      <c r="BLR3207" s="14"/>
      <c r="BLS3207" s="14"/>
      <c r="BLT3207" s="14"/>
      <c r="BLU3207" s="14"/>
      <c r="BLV3207" s="14"/>
      <c r="BLW3207" s="14"/>
      <c r="BLX3207" s="14"/>
      <c r="BLY3207" s="14"/>
      <c r="BLZ3207" s="14"/>
      <c r="BMA3207" s="14"/>
      <c r="BMB3207" s="14"/>
      <c r="BMC3207" s="14"/>
      <c r="BMD3207" s="14"/>
      <c r="BME3207" s="14"/>
      <c r="BMF3207" s="14"/>
      <c r="BMG3207" s="14"/>
      <c r="BMH3207" s="14"/>
      <c r="BMI3207" s="14"/>
      <c r="BMJ3207" s="14"/>
      <c r="BMK3207" s="14"/>
      <c r="BML3207" s="14"/>
      <c r="BMM3207" s="14"/>
      <c r="BMN3207" s="14"/>
      <c r="BMO3207" s="14"/>
      <c r="BMP3207" s="14"/>
      <c r="BMQ3207" s="14"/>
      <c r="BMR3207" s="14"/>
      <c r="BMS3207" s="14"/>
      <c r="BMT3207" s="14"/>
      <c r="BMU3207" s="14"/>
      <c r="BMV3207" s="14"/>
      <c r="BMW3207" s="14"/>
      <c r="BMX3207" s="14"/>
      <c r="BMY3207" s="14"/>
      <c r="BMZ3207" s="14"/>
      <c r="BNA3207" s="14"/>
      <c r="BNB3207" s="14"/>
      <c r="BNC3207" s="14"/>
      <c r="BND3207" s="14"/>
      <c r="BNE3207" s="14"/>
      <c r="BNF3207" s="14"/>
      <c r="BNG3207" s="14"/>
      <c r="BNH3207" s="14"/>
      <c r="BNI3207" s="14"/>
      <c r="BNJ3207" s="14"/>
      <c r="BNK3207" s="14"/>
      <c r="BNL3207" s="14"/>
      <c r="BNM3207" s="14"/>
      <c r="BNN3207" s="14"/>
      <c r="BNO3207" s="14"/>
      <c r="BNP3207" s="14"/>
      <c r="BNQ3207" s="14"/>
      <c r="BNR3207" s="14"/>
      <c r="BNS3207" s="14"/>
      <c r="BNT3207" s="14"/>
      <c r="BNU3207" s="14"/>
      <c r="BNV3207" s="14"/>
      <c r="BNW3207" s="14"/>
      <c r="BNX3207" s="14"/>
      <c r="BNY3207" s="14"/>
      <c r="BNZ3207" s="14"/>
      <c r="BOA3207" s="14"/>
      <c r="BOB3207" s="14"/>
      <c r="BOC3207" s="14"/>
      <c r="BOD3207" s="14"/>
      <c r="BOE3207" s="14"/>
      <c r="BOF3207" s="14"/>
      <c r="BOG3207" s="14"/>
      <c r="BOH3207" s="14"/>
      <c r="BOI3207" s="14"/>
      <c r="BOJ3207" s="14"/>
      <c r="BOK3207" s="14"/>
      <c r="BOL3207" s="14"/>
      <c r="BOM3207" s="14"/>
      <c r="BON3207" s="14"/>
      <c r="BOO3207" s="14"/>
      <c r="BOP3207" s="14"/>
      <c r="BOQ3207" s="14"/>
      <c r="BOR3207" s="14"/>
      <c r="BOS3207" s="14"/>
      <c r="BOT3207" s="14"/>
      <c r="BOU3207" s="14"/>
      <c r="BOV3207" s="14"/>
      <c r="BOW3207" s="14"/>
      <c r="BOX3207" s="14"/>
      <c r="BOY3207" s="14"/>
      <c r="BOZ3207" s="14"/>
      <c r="BPA3207" s="14"/>
      <c r="BPB3207" s="14"/>
      <c r="BPC3207" s="14"/>
      <c r="BPD3207" s="14"/>
      <c r="BPE3207" s="14"/>
      <c r="BPF3207" s="14"/>
      <c r="BPG3207" s="14"/>
      <c r="BPH3207" s="14"/>
      <c r="BPI3207" s="14"/>
      <c r="BPJ3207" s="14"/>
      <c r="BPK3207" s="14"/>
      <c r="BPL3207" s="14"/>
      <c r="BPM3207" s="14"/>
      <c r="BPN3207" s="14"/>
      <c r="BPO3207" s="14"/>
      <c r="BPP3207" s="14"/>
      <c r="BPQ3207" s="14"/>
      <c r="BPR3207" s="14"/>
      <c r="BPS3207" s="14"/>
      <c r="BPT3207" s="14"/>
      <c r="BPU3207" s="14"/>
      <c r="BPV3207" s="14"/>
      <c r="BPW3207" s="14"/>
      <c r="BPX3207" s="14"/>
      <c r="BPY3207" s="14"/>
      <c r="BPZ3207" s="14"/>
      <c r="BQA3207" s="14"/>
      <c r="BQB3207" s="14"/>
      <c r="BQC3207" s="14"/>
      <c r="BQD3207" s="14"/>
      <c r="BQE3207" s="14"/>
      <c r="BQF3207" s="14"/>
      <c r="BQG3207" s="14"/>
      <c r="BQH3207" s="14"/>
      <c r="BQI3207" s="14"/>
      <c r="BQJ3207" s="14"/>
      <c r="BQK3207" s="14"/>
      <c r="BQL3207" s="14"/>
      <c r="BQM3207" s="14"/>
      <c r="BQN3207" s="14"/>
      <c r="BQO3207" s="14"/>
      <c r="BQP3207" s="14"/>
      <c r="BQQ3207" s="14"/>
      <c r="BQR3207" s="14"/>
      <c r="BQS3207" s="14"/>
      <c r="BQT3207" s="14"/>
      <c r="BQU3207" s="14"/>
      <c r="BQV3207" s="14"/>
      <c r="BQW3207" s="14"/>
      <c r="BQX3207" s="14"/>
      <c r="BQY3207" s="14"/>
      <c r="BQZ3207" s="14"/>
      <c r="BRA3207" s="14"/>
      <c r="BRB3207" s="14"/>
      <c r="BRC3207" s="14"/>
      <c r="BRD3207" s="14"/>
      <c r="BRE3207" s="14"/>
      <c r="BRF3207" s="14"/>
      <c r="BRG3207" s="14"/>
      <c r="BRH3207" s="14"/>
      <c r="BRI3207" s="14"/>
      <c r="BRJ3207" s="14"/>
      <c r="BRK3207" s="14"/>
      <c r="BRL3207" s="14"/>
      <c r="BRM3207" s="14"/>
      <c r="BRN3207" s="14"/>
      <c r="BRO3207" s="14"/>
      <c r="BRP3207" s="14"/>
      <c r="BRQ3207" s="14"/>
      <c r="BRR3207" s="14"/>
      <c r="BRS3207" s="14"/>
      <c r="BRT3207" s="14"/>
      <c r="BRU3207" s="14"/>
      <c r="BRV3207" s="14"/>
      <c r="BRW3207" s="14"/>
      <c r="BRX3207" s="14"/>
      <c r="BRY3207" s="14"/>
      <c r="BRZ3207" s="14"/>
      <c r="BSA3207" s="14"/>
      <c r="BSB3207" s="14"/>
      <c r="BSC3207" s="14"/>
      <c r="BSD3207" s="14"/>
      <c r="BSE3207" s="14"/>
      <c r="BSF3207" s="14"/>
      <c r="BSG3207" s="14"/>
      <c r="BSH3207" s="14"/>
      <c r="BSI3207" s="14"/>
      <c r="BSJ3207" s="14"/>
      <c r="BSK3207" s="14"/>
      <c r="BSL3207" s="14"/>
      <c r="BSM3207" s="14"/>
      <c r="BSN3207" s="14"/>
      <c r="BSO3207" s="14"/>
      <c r="BSP3207" s="14"/>
      <c r="BSQ3207" s="14"/>
      <c r="BSR3207" s="14"/>
      <c r="BSS3207" s="14"/>
      <c r="BST3207" s="14"/>
      <c r="BSU3207" s="14"/>
      <c r="BSV3207" s="14"/>
      <c r="BSW3207" s="14"/>
      <c r="BSX3207" s="14"/>
      <c r="BSY3207" s="14"/>
      <c r="BSZ3207" s="14"/>
      <c r="BTA3207" s="14"/>
      <c r="BTB3207" s="14"/>
      <c r="BTC3207" s="14"/>
      <c r="BTD3207" s="14"/>
      <c r="BTE3207" s="14"/>
      <c r="BTF3207" s="14"/>
      <c r="BTG3207" s="14"/>
      <c r="BTH3207" s="14"/>
      <c r="BTI3207" s="14"/>
      <c r="BTJ3207" s="14"/>
      <c r="BTK3207" s="14"/>
      <c r="BTL3207" s="14"/>
      <c r="BTM3207" s="14"/>
      <c r="BTN3207" s="14"/>
      <c r="BTO3207" s="14"/>
      <c r="BTP3207" s="14"/>
      <c r="BTQ3207" s="14"/>
      <c r="BTR3207" s="14"/>
      <c r="BTS3207" s="14"/>
      <c r="BTT3207" s="14"/>
      <c r="BTU3207" s="14"/>
      <c r="BTV3207" s="14"/>
      <c r="BTW3207" s="14"/>
      <c r="BTX3207" s="14"/>
      <c r="BTY3207" s="14"/>
      <c r="BTZ3207" s="14"/>
      <c r="BUA3207" s="14"/>
      <c r="BUB3207" s="14"/>
      <c r="BUC3207" s="14"/>
      <c r="BUD3207" s="14"/>
      <c r="BUE3207" s="14"/>
      <c r="BUF3207" s="14"/>
      <c r="BUG3207" s="14"/>
      <c r="BUH3207" s="14"/>
      <c r="BUI3207" s="14"/>
      <c r="BUJ3207" s="14"/>
      <c r="BUK3207" s="14"/>
      <c r="BUL3207" s="14"/>
      <c r="BUM3207" s="14"/>
      <c r="BUN3207" s="14"/>
      <c r="BUO3207" s="14"/>
      <c r="BUP3207" s="14"/>
      <c r="BUQ3207" s="14"/>
      <c r="BUR3207" s="14"/>
      <c r="BUS3207" s="14"/>
      <c r="BUT3207" s="14"/>
      <c r="BUU3207" s="14"/>
      <c r="BUV3207" s="14"/>
      <c r="BUW3207" s="14"/>
      <c r="BUX3207" s="14"/>
      <c r="BUY3207" s="14"/>
      <c r="BUZ3207" s="14"/>
      <c r="BVA3207" s="14"/>
      <c r="BVB3207" s="14"/>
      <c r="BVC3207" s="14"/>
      <c r="BVD3207" s="14"/>
      <c r="BVE3207" s="14"/>
      <c r="BVF3207" s="14"/>
      <c r="BVG3207" s="14"/>
      <c r="BVH3207" s="14"/>
      <c r="BVI3207" s="14"/>
      <c r="BVJ3207" s="14"/>
      <c r="BVK3207" s="14"/>
      <c r="BVL3207" s="14"/>
      <c r="BVM3207" s="14"/>
      <c r="BVN3207" s="14"/>
      <c r="BVO3207" s="14"/>
      <c r="BVP3207" s="14"/>
      <c r="BVQ3207" s="14"/>
      <c r="BVR3207" s="14"/>
      <c r="BVS3207" s="14"/>
      <c r="BVT3207" s="14"/>
      <c r="BVU3207" s="14"/>
      <c r="BVV3207" s="14"/>
      <c r="BVW3207" s="14"/>
      <c r="BVX3207" s="14"/>
      <c r="BVY3207" s="14"/>
      <c r="BVZ3207" s="14"/>
      <c r="BWA3207" s="14"/>
      <c r="BWB3207" s="14"/>
      <c r="BWC3207" s="14"/>
      <c r="BWD3207" s="14"/>
      <c r="BWE3207" s="14"/>
      <c r="BWF3207" s="14"/>
      <c r="BWG3207" s="14"/>
      <c r="BWH3207" s="14"/>
      <c r="BWI3207" s="14"/>
      <c r="BWJ3207" s="14"/>
      <c r="BWK3207" s="14"/>
      <c r="BWL3207" s="14"/>
      <c r="BWM3207" s="14"/>
      <c r="BWN3207" s="14"/>
      <c r="BWO3207" s="14"/>
      <c r="BWP3207" s="14"/>
      <c r="BWQ3207" s="14"/>
      <c r="BWR3207" s="14"/>
      <c r="BWS3207" s="14"/>
      <c r="BWT3207" s="14"/>
      <c r="BWU3207" s="14"/>
      <c r="BWV3207" s="14"/>
      <c r="BWW3207" s="14"/>
      <c r="BWX3207" s="14"/>
      <c r="BWY3207" s="14"/>
      <c r="BWZ3207" s="14"/>
      <c r="BXA3207" s="14"/>
      <c r="BXB3207" s="14"/>
      <c r="BXC3207" s="14"/>
      <c r="BXD3207" s="14"/>
      <c r="BXE3207" s="14"/>
      <c r="BXF3207" s="14"/>
      <c r="BXG3207" s="14"/>
      <c r="BXH3207" s="14"/>
      <c r="BXI3207" s="14"/>
      <c r="BXJ3207" s="14"/>
      <c r="BXK3207" s="14"/>
      <c r="BXL3207" s="14"/>
      <c r="BXM3207" s="14"/>
      <c r="BXN3207" s="14"/>
      <c r="BXO3207" s="14"/>
      <c r="BXP3207" s="14"/>
      <c r="BXQ3207" s="14"/>
      <c r="BXR3207" s="14"/>
      <c r="BXS3207" s="14"/>
      <c r="BXT3207" s="14"/>
      <c r="BXU3207" s="14"/>
      <c r="BXV3207" s="14"/>
      <c r="BXW3207" s="14"/>
      <c r="BXX3207" s="14"/>
      <c r="BXY3207" s="14"/>
      <c r="BXZ3207" s="14"/>
      <c r="BYA3207" s="14"/>
      <c r="BYB3207" s="14"/>
      <c r="BYC3207" s="14"/>
      <c r="BYD3207" s="14"/>
      <c r="BYE3207" s="14"/>
      <c r="BYF3207" s="14"/>
      <c r="BYG3207" s="14"/>
      <c r="BYH3207" s="14"/>
      <c r="BYI3207" s="14"/>
      <c r="BYJ3207" s="14"/>
      <c r="BYK3207" s="14"/>
      <c r="BYL3207" s="14"/>
      <c r="BYM3207" s="14"/>
      <c r="BYN3207" s="14"/>
      <c r="BYO3207" s="14"/>
      <c r="BYP3207" s="14"/>
      <c r="BYQ3207" s="14"/>
      <c r="BYR3207" s="14"/>
      <c r="BYS3207" s="14"/>
      <c r="BYT3207" s="14"/>
      <c r="BYU3207" s="14"/>
      <c r="BYV3207" s="14"/>
      <c r="BYW3207" s="14"/>
      <c r="BYX3207" s="14"/>
      <c r="BYY3207" s="14"/>
      <c r="BYZ3207" s="14"/>
      <c r="BZA3207" s="14"/>
      <c r="BZB3207" s="14"/>
      <c r="BZC3207" s="14"/>
      <c r="BZD3207" s="14"/>
      <c r="BZE3207" s="14"/>
      <c r="BZF3207" s="14"/>
      <c r="BZG3207" s="14"/>
      <c r="BZH3207" s="14"/>
      <c r="BZI3207" s="14"/>
      <c r="BZJ3207" s="14"/>
      <c r="BZK3207" s="14"/>
      <c r="BZL3207" s="14"/>
      <c r="BZM3207" s="14"/>
      <c r="BZN3207" s="14"/>
      <c r="BZO3207" s="14"/>
      <c r="BZP3207" s="14"/>
      <c r="BZQ3207" s="14"/>
      <c r="BZR3207" s="14"/>
      <c r="BZS3207" s="14"/>
      <c r="BZT3207" s="14"/>
      <c r="BZU3207" s="14"/>
      <c r="BZV3207" s="14"/>
      <c r="BZW3207" s="14"/>
      <c r="BZX3207" s="14"/>
      <c r="BZY3207" s="14"/>
      <c r="BZZ3207" s="14"/>
      <c r="CAA3207" s="14"/>
      <c r="CAB3207" s="14"/>
      <c r="CAC3207" s="14"/>
      <c r="CAD3207" s="14"/>
      <c r="CAE3207" s="14"/>
      <c r="CAF3207" s="14"/>
      <c r="CAG3207" s="14"/>
      <c r="CAH3207" s="14"/>
      <c r="CAI3207" s="14"/>
      <c r="CAJ3207" s="14"/>
      <c r="CAK3207" s="14"/>
      <c r="CAL3207" s="14"/>
      <c r="CAM3207" s="14"/>
      <c r="CAN3207" s="14"/>
      <c r="CAO3207" s="14"/>
      <c r="CAP3207" s="14"/>
      <c r="CAQ3207" s="14"/>
      <c r="CAR3207" s="14"/>
      <c r="CAS3207" s="14"/>
      <c r="CAT3207" s="14"/>
      <c r="CAU3207" s="14"/>
      <c r="CAV3207" s="14"/>
      <c r="CAW3207" s="14"/>
      <c r="CAX3207" s="14"/>
      <c r="CAY3207" s="14"/>
      <c r="CAZ3207" s="14"/>
      <c r="CBA3207" s="14"/>
      <c r="CBB3207" s="14"/>
      <c r="CBC3207" s="14"/>
      <c r="CBD3207" s="14"/>
      <c r="CBE3207" s="14"/>
      <c r="CBF3207" s="14"/>
      <c r="CBG3207" s="14"/>
      <c r="CBH3207" s="14"/>
      <c r="CBI3207" s="14"/>
      <c r="CBJ3207" s="14"/>
      <c r="CBK3207" s="14"/>
      <c r="CBL3207" s="14"/>
      <c r="CBM3207" s="14"/>
      <c r="CBN3207" s="14"/>
      <c r="CBO3207" s="14"/>
      <c r="CBP3207" s="14"/>
      <c r="CBQ3207" s="14"/>
      <c r="CBR3207" s="14"/>
      <c r="CBS3207" s="14"/>
      <c r="CBT3207" s="14"/>
      <c r="CBU3207" s="14"/>
      <c r="CBV3207" s="14"/>
      <c r="CBW3207" s="14"/>
      <c r="CBX3207" s="14"/>
      <c r="CBY3207" s="14"/>
      <c r="CBZ3207" s="14"/>
      <c r="CCA3207" s="14"/>
      <c r="CCB3207" s="14"/>
      <c r="CCC3207" s="14"/>
      <c r="CCD3207" s="14"/>
      <c r="CCE3207" s="14"/>
      <c r="CCF3207" s="14"/>
      <c r="CCG3207" s="14"/>
      <c r="CCH3207" s="14"/>
      <c r="CCI3207" s="14"/>
      <c r="CCJ3207" s="14"/>
      <c r="CCK3207" s="14"/>
      <c r="CCL3207" s="14"/>
      <c r="CCM3207" s="14"/>
      <c r="CCN3207" s="14"/>
      <c r="CCO3207" s="14"/>
      <c r="CCP3207" s="14"/>
      <c r="CCQ3207" s="14"/>
      <c r="CCR3207" s="14"/>
      <c r="CCS3207" s="14"/>
      <c r="CCT3207" s="14"/>
      <c r="CCU3207" s="14"/>
      <c r="CCV3207" s="14"/>
      <c r="CCW3207" s="14"/>
      <c r="CCX3207" s="14"/>
      <c r="CCY3207" s="14"/>
      <c r="CCZ3207" s="14"/>
      <c r="CDA3207" s="14"/>
      <c r="CDB3207" s="14"/>
      <c r="CDC3207" s="14"/>
      <c r="CDD3207" s="14"/>
      <c r="CDE3207" s="14"/>
      <c r="CDF3207" s="14"/>
      <c r="CDG3207" s="14"/>
      <c r="CDH3207" s="14"/>
      <c r="CDI3207" s="14"/>
      <c r="CDJ3207" s="14"/>
      <c r="CDK3207" s="14"/>
      <c r="CDL3207" s="14"/>
      <c r="CDM3207" s="14"/>
      <c r="CDN3207" s="14"/>
      <c r="CDO3207" s="14"/>
      <c r="CDP3207" s="14"/>
      <c r="CDQ3207" s="14"/>
      <c r="CDR3207" s="14"/>
      <c r="CDS3207" s="14"/>
      <c r="CDT3207" s="14"/>
      <c r="CDU3207" s="14"/>
      <c r="CDV3207" s="14"/>
      <c r="CDW3207" s="14"/>
      <c r="CDX3207" s="14"/>
      <c r="CDY3207" s="14"/>
      <c r="CDZ3207" s="14"/>
      <c r="CEA3207" s="14"/>
      <c r="CEB3207" s="14"/>
      <c r="CEC3207" s="14"/>
      <c r="CED3207" s="14"/>
      <c r="CEE3207" s="14"/>
      <c r="CEF3207" s="14"/>
      <c r="CEG3207" s="14"/>
      <c r="CEH3207" s="14"/>
      <c r="CEI3207" s="14"/>
      <c r="CEJ3207" s="14"/>
      <c r="CEK3207" s="14"/>
      <c r="CEL3207" s="14"/>
      <c r="CEM3207" s="14"/>
      <c r="CEN3207" s="14"/>
      <c r="CEO3207" s="14"/>
      <c r="CEP3207" s="14"/>
      <c r="CEQ3207" s="14"/>
      <c r="CER3207" s="14"/>
      <c r="CES3207" s="14"/>
      <c r="CET3207" s="14"/>
      <c r="CEU3207" s="14"/>
      <c r="CEV3207" s="14"/>
      <c r="CEW3207" s="14"/>
      <c r="CEX3207" s="14"/>
      <c r="CEY3207" s="14"/>
      <c r="CEZ3207" s="14"/>
      <c r="CFA3207" s="14"/>
      <c r="CFB3207" s="14"/>
      <c r="CFC3207" s="14"/>
      <c r="CFD3207" s="14"/>
      <c r="CFE3207" s="14"/>
      <c r="CFF3207" s="14"/>
      <c r="CFG3207" s="14"/>
      <c r="CFH3207" s="14"/>
      <c r="CFI3207" s="14"/>
      <c r="CFJ3207" s="14"/>
      <c r="CFK3207" s="14"/>
      <c r="CFL3207" s="14"/>
      <c r="CFM3207" s="14"/>
      <c r="CFN3207" s="14"/>
      <c r="CFO3207" s="14"/>
      <c r="CFP3207" s="14"/>
      <c r="CFQ3207" s="14"/>
      <c r="CFR3207" s="14"/>
      <c r="CFS3207" s="14"/>
      <c r="CFT3207" s="14"/>
      <c r="CFU3207" s="14"/>
      <c r="CFV3207" s="14"/>
      <c r="CFW3207" s="14"/>
      <c r="CFX3207" s="14"/>
      <c r="CFY3207" s="14"/>
      <c r="CFZ3207" s="14"/>
      <c r="CGA3207" s="14"/>
      <c r="CGB3207" s="14"/>
      <c r="CGC3207" s="14"/>
      <c r="CGD3207" s="14"/>
      <c r="CGE3207" s="14"/>
      <c r="CGF3207" s="14"/>
      <c r="CGG3207" s="14"/>
      <c r="CGH3207" s="14"/>
      <c r="CGI3207" s="14"/>
      <c r="CGJ3207" s="14"/>
      <c r="CGK3207" s="14"/>
      <c r="CGL3207" s="14"/>
      <c r="CGM3207" s="14"/>
      <c r="CGN3207" s="14"/>
      <c r="CGO3207" s="14"/>
      <c r="CGP3207" s="14"/>
      <c r="CGQ3207" s="14"/>
      <c r="CGR3207" s="14"/>
      <c r="CGS3207" s="14"/>
      <c r="CGT3207" s="14"/>
      <c r="CGU3207" s="14"/>
      <c r="CGV3207" s="14"/>
      <c r="CGW3207" s="14"/>
      <c r="CGX3207" s="14"/>
      <c r="CGY3207" s="14"/>
      <c r="CGZ3207" s="14"/>
      <c r="CHA3207" s="14"/>
      <c r="CHB3207" s="14"/>
      <c r="CHC3207" s="14"/>
      <c r="CHD3207" s="14"/>
      <c r="CHE3207" s="14"/>
      <c r="CHF3207" s="14"/>
      <c r="CHG3207" s="14"/>
      <c r="CHH3207" s="14"/>
      <c r="CHI3207" s="14"/>
      <c r="CHJ3207" s="14"/>
      <c r="CHK3207" s="14"/>
      <c r="CHL3207" s="14"/>
      <c r="CHM3207" s="14"/>
      <c r="CHN3207" s="14"/>
      <c r="CHO3207" s="14"/>
      <c r="CHP3207" s="14"/>
      <c r="CHQ3207" s="14"/>
      <c r="CHR3207" s="14"/>
      <c r="CHS3207" s="14"/>
      <c r="CHT3207" s="14"/>
      <c r="CHU3207" s="14"/>
      <c r="CHV3207" s="14"/>
      <c r="CHW3207" s="14"/>
      <c r="CHX3207" s="14"/>
      <c r="CHY3207" s="14"/>
      <c r="CHZ3207" s="14"/>
      <c r="CIA3207" s="14"/>
      <c r="CIB3207" s="14"/>
      <c r="CIC3207" s="14"/>
      <c r="CID3207" s="14"/>
      <c r="CIE3207" s="14"/>
      <c r="CIF3207" s="14"/>
      <c r="CIG3207" s="14"/>
      <c r="CIH3207" s="14"/>
      <c r="CII3207" s="14"/>
      <c r="CIJ3207" s="14"/>
      <c r="CIK3207" s="14"/>
      <c r="CIL3207" s="14"/>
      <c r="CIM3207" s="14"/>
      <c r="CIN3207" s="14"/>
      <c r="CIO3207" s="14"/>
      <c r="CIP3207" s="14"/>
      <c r="CIQ3207" s="14"/>
      <c r="CIR3207" s="14"/>
      <c r="CIS3207" s="14"/>
      <c r="CIT3207" s="14"/>
      <c r="CIU3207" s="14"/>
      <c r="CIV3207" s="14"/>
      <c r="CIW3207" s="14"/>
      <c r="CIX3207" s="14"/>
      <c r="CIY3207" s="14"/>
      <c r="CIZ3207" s="14"/>
      <c r="CJA3207" s="14"/>
      <c r="CJB3207" s="14"/>
      <c r="CJC3207" s="14"/>
      <c r="CJD3207" s="14"/>
      <c r="CJE3207" s="14"/>
      <c r="CJF3207" s="14"/>
      <c r="CJG3207" s="14"/>
      <c r="CJH3207" s="14"/>
      <c r="CJI3207" s="14"/>
      <c r="CJJ3207" s="14"/>
      <c r="CJK3207" s="14"/>
      <c r="CJL3207" s="14"/>
      <c r="CJM3207" s="14"/>
      <c r="CJN3207" s="14"/>
      <c r="CJO3207" s="14"/>
      <c r="CJP3207" s="14"/>
      <c r="CJQ3207" s="14"/>
      <c r="CJR3207" s="14"/>
      <c r="CJS3207" s="14"/>
      <c r="CJT3207" s="14"/>
      <c r="CJU3207" s="14"/>
      <c r="CJV3207" s="14"/>
      <c r="CJW3207" s="14"/>
      <c r="CJX3207" s="14"/>
      <c r="CJY3207" s="14"/>
      <c r="CJZ3207" s="14"/>
      <c r="CKA3207" s="14"/>
      <c r="CKB3207" s="14"/>
      <c r="CKC3207" s="14"/>
      <c r="CKD3207" s="14"/>
      <c r="CKE3207" s="14"/>
      <c r="CKF3207" s="14"/>
      <c r="CKG3207" s="14"/>
      <c r="CKH3207" s="14"/>
      <c r="CKI3207" s="14"/>
      <c r="CKJ3207" s="14"/>
      <c r="CKK3207" s="14"/>
      <c r="CKL3207" s="14"/>
      <c r="CKM3207" s="14"/>
      <c r="CKN3207" s="14"/>
      <c r="CKO3207" s="14"/>
      <c r="CKP3207" s="14"/>
      <c r="CKQ3207" s="14"/>
      <c r="CKR3207" s="14"/>
      <c r="CKS3207" s="14"/>
      <c r="CKT3207" s="14"/>
      <c r="CKU3207" s="14"/>
      <c r="CKV3207" s="14"/>
      <c r="CKW3207" s="14"/>
      <c r="CKX3207" s="14"/>
      <c r="CKY3207" s="14"/>
      <c r="CKZ3207" s="14"/>
      <c r="CLA3207" s="14"/>
      <c r="CLB3207" s="14"/>
      <c r="CLC3207" s="14"/>
      <c r="CLD3207" s="14"/>
      <c r="CLE3207" s="14"/>
      <c r="CLF3207" s="14"/>
      <c r="CLG3207" s="14"/>
      <c r="CLH3207" s="14"/>
      <c r="CLI3207" s="14"/>
      <c r="CLJ3207" s="14"/>
      <c r="CLK3207" s="14"/>
      <c r="CLL3207" s="14"/>
      <c r="CLM3207" s="14"/>
      <c r="CLN3207" s="14"/>
      <c r="CLO3207" s="14"/>
      <c r="CLP3207" s="14"/>
      <c r="CLQ3207" s="14"/>
      <c r="CLR3207" s="14"/>
      <c r="CLS3207" s="14"/>
      <c r="CLT3207" s="14"/>
      <c r="CLU3207" s="14"/>
      <c r="CLV3207" s="14"/>
      <c r="CLW3207" s="14"/>
      <c r="CLX3207" s="14"/>
      <c r="CLY3207" s="14"/>
      <c r="CLZ3207" s="14"/>
      <c r="CMA3207" s="14"/>
      <c r="CMB3207" s="14"/>
      <c r="CMC3207" s="14"/>
      <c r="CMD3207" s="14"/>
      <c r="CME3207" s="14"/>
      <c r="CMF3207" s="14"/>
      <c r="CMG3207" s="14"/>
      <c r="CMH3207" s="14"/>
      <c r="CMI3207" s="14"/>
      <c r="CMJ3207" s="14"/>
      <c r="CMK3207" s="14"/>
      <c r="CML3207" s="14"/>
      <c r="CMM3207" s="14"/>
      <c r="CMN3207" s="14"/>
      <c r="CMO3207" s="14"/>
      <c r="CMP3207" s="14"/>
      <c r="CMQ3207" s="14"/>
      <c r="CMR3207" s="14"/>
      <c r="CMS3207" s="14"/>
      <c r="CMT3207" s="14"/>
      <c r="CMU3207" s="14"/>
      <c r="CMV3207" s="14"/>
      <c r="CMW3207" s="14"/>
      <c r="CMX3207" s="14"/>
      <c r="CMY3207" s="14"/>
      <c r="CMZ3207" s="14"/>
      <c r="CNA3207" s="14"/>
      <c r="CNB3207" s="14"/>
      <c r="CNC3207" s="14"/>
      <c r="CND3207" s="14"/>
      <c r="CNE3207" s="14"/>
      <c r="CNF3207" s="14"/>
      <c r="CNG3207" s="14"/>
      <c r="CNH3207" s="14"/>
      <c r="CNI3207" s="14"/>
      <c r="CNJ3207" s="14"/>
      <c r="CNK3207" s="14"/>
      <c r="CNL3207" s="14"/>
      <c r="CNM3207" s="14"/>
      <c r="CNN3207" s="14"/>
      <c r="CNO3207" s="14"/>
      <c r="CNP3207" s="14"/>
      <c r="CNQ3207" s="14"/>
      <c r="CNR3207" s="14"/>
      <c r="CNS3207" s="14"/>
      <c r="CNT3207" s="14"/>
      <c r="CNU3207" s="14"/>
      <c r="CNV3207" s="14"/>
      <c r="CNW3207" s="14"/>
      <c r="CNX3207" s="14"/>
      <c r="CNY3207" s="14"/>
      <c r="CNZ3207" s="14"/>
      <c r="COA3207" s="14"/>
      <c r="COB3207" s="14"/>
      <c r="COC3207" s="14"/>
      <c r="COD3207" s="14"/>
      <c r="COE3207" s="14"/>
      <c r="COF3207" s="14"/>
      <c r="COG3207" s="14"/>
      <c r="COH3207" s="14"/>
      <c r="COI3207" s="14"/>
      <c r="COJ3207" s="14"/>
      <c r="COK3207" s="14"/>
      <c r="COL3207" s="14"/>
      <c r="COM3207" s="14"/>
      <c r="CON3207" s="14"/>
      <c r="COO3207" s="14"/>
      <c r="COP3207" s="14"/>
      <c r="COQ3207" s="14"/>
      <c r="COR3207" s="14"/>
      <c r="COS3207" s="14"/>
      <c r="COT3207" s="14"/>
      <c r="COU3207" s="14"/>
      <c r="COV3207" s="14"/>
      <c r="COW3207" s="14"/>
      <c r="COX3207" s="14"/>
      <c r="COY3207" s="14"/>
      <c r="COZ3207" s="14"/>
      <c r="CPA3207" s="14"/>
      <c r="CPB3207" s="14"/>
      <c r="CPC3207" s="14"/>
      <c r="CPD3207" s="14"/>
      <c r="CPE3207" s="14"/>
      <c r="CPF3207" s="14"/>
      <c r="CPG3207" s="14"/>
      <c r="CPH3207" s="14"/>
      <c r="CPI3207" s="14"/>
      <c r="CPJ3207" s="14"/>
      <c r="CPK3207" s="14"/>
      <c r="CPL3207" s="14"/>
      <c r="CPM3207" s="14"/>
      <c r="CPN3207" s="14"/>
      <c r="CPO3207" s="14"/>
      <c r="CPP3207" s="14"/>
      <c r="CPQ3207" s="14"/>
      <c r="CPR3207" s="14"/>
      <c r="CPS3207" s="14"/>
      <c r="CPT3207" s="14"/>
      <c r="CPU3207" s="14"/>
      <c r="CPV3207" s="14"/>
      <c r="CPW3207" s="14"/>
      <c r="CPX3207" s="14"/>
      <c r="CPY3207" s="14"/>
      <c r="CPZ3207" s="14"/>
      <c r="CQA3207" s="14"/>
      <c r="CQB3207" s="14"/>
      <c r="CQC3207" s="14"/>
      <c r="CQD3207" s="14"/>
      <c r="CQE3207" s="14"/>
      <c r="CQF3207" s="14"/>
      <c r="CQG3207" s="14"/>
      <c r="CQH3207" s="14"/>
      <c r="CQI3207" s="14"/>
      <c r="CQJ3207" s="14"/>
      <c r="CQK3207" s="14"/>
      <c r="CQL3207" s="14"/>
      <c r="CQM3207" s="14"/>
      <c r="CQN3207" s="14"/>
      <c r="CQO3207" s="14"/>
      <c r="CQP3207" s="14"/>
      <c r="CQQ3207" s="14"/>
      <c r="CQR3207" s="14"/>
      <c r="CQS3207" s="14"/>
      <c r="CQT3207" s="14"/>
      <c r="CQU3207" s="14"/>
      <c r="CQV3207" s="14"/>
      <c r="CQW3207" s="14"/>
      <c r="CQX3207" s="14"/>
      <c r="CQY3207" s="14"/>
      <c r="CQZ3207" s="14"/>
      <c r="CRA3207" s="14"/>
      <c r="CRB3207" s="14"/>
      <c r="CRC3207" s="14"/>
      <c r="CRD3207" s="14"/>
      <c r="CRE3207" s="14"/>
      <c r="CRF3207" s="14"/>
      <c r="CRG3207" s="14"/>
      <c r="CRH3207" s="14"/>
      <c r="CRI3207" s="14"/>
      <c r="CRJ3207" s="14"/>
      <c r="CRK3207" s="14"/>
      <c r="CRL3207" s="14"/>
      <c r="CRM3207" s="14"/>
      <c r="CRN3207" s="14"/>
      <c r="CRO3207" s="14"/>
      <c r="CRP3207" s="14"/>
      <c r="CRQ3207" s="14"/>
      <c r="CRR3207" s="14"/>
      <c r="CRS3207" s="14"/>
      <c r="CRT3207" s="14"/>
      <c r="CRU3207" s="14"/>
      <c r="CRV3207" s="14"/>
      <c r="CRW3207" s="14"/>
      <c r="CRX3207" s="14"/>
      <c r="CRY3207" s="14"/>
      <c r="CRZ3207" s="14"/>
      <c r="CSA3207" s="14"/>
      <c r="CSB3207" s="14"/>
      <c r="CSC3207" s="14"/>
      <c r="CSD3207" s="14"/>
      <c r="CSE3207" s="14"/>
      <c r="CSF3207" s="14"/>
      <c r="CSG3207" s="14"/>
      <c r="CSH3207" s="14"/>
      <c r="CSI3207" s="14"/>
      <c r="CSJ3207" s="14"/>
      <c r="CSK3207" s="14"/>
      <c r="CSL3207" s="14"/>
      <c r="CSM3207" s="14"/>
      <c r="CSN3207" s="14"/>
      <c r="CSO3207" s="14"/>
      <c r="CSP3207" s="14"/>
      <c r="CSQ3207" s="14"/>
      <c r="CSR3207" s="14"/>
      <c r="CSS3207" s="14"/>
      <c r="CST3207" s="14"/>
      <c r="CSU3207" s="14"/>
      <c r="CSV3207" s="14"/>
      <c r="CSW3207" s="14"/>
      <c r="CSX3207" s="14"/>
      <c r="CSY3207" s="14"/>
      <c r="CSZ3207" s="14"/>
      <c r="CTA3207" s="14"/>
      <c r="CTB3207" s="14"/>
      <c r="CTC3207" s="14"/>
      <c r="CTD3207" s="14"/>
      <c r="CTE3207" s="14"/>
      <c r="CTF3207" s="14"/>
      <c r="CTG3207" s="14"/>
      <c r="CTH3207" s="14"/>
      <c r="CTI3207" s="14"/>
      <c r="CTJ3207" s="14"/>
      <c r="CTK3207" s="14"/>
      <c r="CTL3207" s="14"/>
      <c r="CTM3207" s="14"/>
      <c r="CTN3207" s="14"/>
      <c r="CTO3207" s="14"/>
      <c r="CTP3207" s="14"/>
      <c r="CTQ3207" s="14"/>
      <c r="CTR3207" s="14"/>
      <c r="CTS3207" s="14"/>
      <c r="CTT3207" s="14"/>
      <c r="CTU3207" s="14"/>
      <c r="CTV3207" s="14"/>
      <c r="CTW3207" s="14"/>
      <c r="CTX3207" s="14"/>
      <c r="CTY3207" s="14"/>
      <c r="CTZ3207" s="14"/>
      <c r="CUA3207" s="14"/>
      <c r="CUB3207" s="14"/>
      <c r="CUC3207" s="14"/>
      <c r="CUD3207" s="14"/>
      <c r="CUE3207" s="14"/>
      <c r="CUF3207" s="14"/>
      <c r="CUG3207" s="14"/>
      <c r="CUH3207" s="14"/>
      <c r="CUI3207" s="14"/>
      <c r="CUJ3207" s="14"/>
      <c r="CUK3207" s="14"/>
      <c r="CUL3207" s="14"/>
      <c r="CUM3207" s="14"/>
      <c r="CUN3207" s="14"/>
      <c r="CUO3207" s="14"/>
      <c r="CUP3207" s="14"/>
      <c r="CUQ3207" s="14"/>
      <c r="CUR3207" s="14"/>
      <c r="CUS3207" s="14"/>
      <c r="CUT3207" s="14"/>
      <c r="CUU3207" s="14"/>
      <c r="CUV3207" s="14"/>
      <c r="CUW3207" s="14"/>
      <c r="CUX3207" s="14"/>
      <c r="CUY3207" s="14"/>
      <c r="CUZ3207" s="14"/>
      <c r="CVA3207" s="14"/>
      <c r="CVB3207" s="14"/>
      <c r="CVC3207" s="14"/>
      <c r="CVD3207" s="14"/>
      <c r="CVE3207" s="14"/>
      <c r="CVF3207" s="14"/>
      <c r="CVG3207" s="14"/>
      <c r="CVH3207" s="14"/>
      <c r="CVI3207" s="14"/>
      <c r="CVJ3207" s="14"/>
      <c r="CVK3207" s="14"/>
      <c r="CVL3207" s="14"/>
      <c r="CVM3207" s="14"/>
      <c r="CVN3207" s="14"/>
      <c r="CVO3207" s="14"/>
      <c r="CVP3207" s="14"/>
      <c r="CVQ3207" s="14"/>
      <c r="CVR3207" s="14"/>
      <c r="CVS3207" s="14"/>
      <c r="CVT3207" s="14"/>
      <c r="CVU3207" s="14"/>
      <c r="CVV3207" s="14"/>
      <c r="CVW3207" s="14"/>
      <c r="CVX3207" s="14"/>
      <c r="CVY3207" s="14"/>
      <c r="CVZ3207" s="14"/>
      <c r="CWA3207" s="14"/>
      <c r="CWB3207" s="14"/>
      <c r="CWC3207" s="14"/>
      <c r="CWD3207" s="14"/>
      <c r="CWE3207" s="14"/>
      <c r="CWF3207" s="14"/>
      <c r="CWG3207" s="14"/>
      <c r="CWH3207" s="14"/>
      <c r="CWI3207" s="14"/>
      <c r="CWJ3207" s="14"/>
      <c r="CWK3207" s="14"/>
      <c r="CWL3207" s="14"/>
      <c r="CWM3207" s="14"/>
      <c r="CWN3207" s="14"/>
      <c r="CWO3207" s="14"/>
      <c r="CWP3207" s="14"/>
      <c r="CWQ3207" s="14"/>
      <c r="CWR3207" s="14"/>
      <c r="CWS3207" s="14"/>
      <c r="CWT3207" s="14"/>
      <c r="CWU3207" s="14"/>
      <c r="CWV3207" s="14"/>
      <c r="CWW3207" s="14"/>
      <c r="CWX3207" s="14"/>
      <c r="CWY3207" s="14"/>
      <c r="CWZ3207" s="14"/>
      <c r="CXA3207" s="14"/>
      <c r="CXB3207" s="14"/>
      <c r="CXC3207" s="14"/>
      <c r="CXD3207" s="14"/>
      <c r="CXE3207" s="14"/>
      <c r="CXF3207" s="14"/>
      <c r="CXG3207" s="14"/>
      <c r="CXH3207" s="14"/>
      <c r="CXI3207" s="14"/>
      <c r="CXJ3207" s="14"/>
      <c r="CXK3207" s="14"/>
      <c r="CXL3207" s="14"/>
      <c r="CXM3207" s="14"/>
      <c r="CXN3207" s="14"/>
      <c r="CXO3207" s="14"/>
      <c r="CXP3207" s="14"/>
      <c r="CXQ3207" s="14"/>
      <c r="CXR3207" s="14"/>
      <c r="CXS3207" s="14"/>
      <c r="CXT3207" s="14"/>
      <c r="CXU3207" s="14"/>
      <c r="CXV3207" s="14"/>
      <c r="CXW3207" s="14"/>
      <c r="CXX3207" s="14"/>
      <c r="CXY3207" s="14"/>
      <c r="CXZ3207" s="14"/>
      <c r="CYA3207" s="14"/>
      <c r="CYB3207" s="14"/>
      <c r="CYC3207" s="14"/>
      <c r="CYD3207" s="14"/>
      <c r="CYE3207" s="14"/>
      <c r="CYF3207" s="14"/>
      <c r="CYG3207" s="14"/>
      <c r="CYH3207" s="14"/>
      <c r="CYI3207" s="14"/>
      <c r="CYJ3207" s="14"/>
      <c r="CYK3207" s="14"/>
      <c r="CYL3207" s="14"/>
      <c r="CYM3207" s="14"/>
      <c r="CYN3207" s="14"/>
      <c r="CYO3207" s="14"/>
      <c r="CYP3207" s="14"/>
      <c r="CYQ3207" s="14"/>
      <c r="CYR3207" s="14"/>
      <c r="CYS3207" s="14"/>
      <c r="CYT3207" s="14"/>
      <c r="CYU3207" s="14"/>
      <c r="CYV3207" s="14"/>
      <c r="CYW3207" s="14"/>
      <c r="CYX3207" s="14"/>
      <c r="CYY3207" s="14"/>
      <c r="CYZ3207" s="14"/>
      <c r="CZA3207" s="14"/>
      <c r="CZB3207" s="14"/>
      <c r="CZC3207" s="14"/>
      <c r="CZD3207" s="14"/>
      <c r="CZE3207" s="14"/>
      <c r="CZF3207" s="14"/>
      <c r="CZG3207" s="14"/>
      <c r="CZH3207" s="14"/>
      <c r="CZI3207" s="14"/>
      <c r="CZJ3207" s="14"/>
      <c r="CZK3207" s="14"/>
      <c r="CZL3207" s="14"/>
      <c r="CZM3207" s="14"/>
      <c r="CZN3207" s="14"/>
      <c r="CZO3207" s="14"/>
      <c r="CZP3207" s="14"/>
      <c r="CZQ3207" s="14"/>
      <c r="CZR3207" s="14"/>
      <c r="CZS3207" s="14"/>
      <c r="CZT3207" s="14"/>
      <c r="CZU3207" s="14"/>
      <c r="CZV3207" s="14"/>
      <c r="CZW3207" s="14"/>
      <c r="CZX3207" s="14"/>
      <c r="CZY3207" s="14"/>
      <c r="CZZ3207" s="14"/>
      <c r="DAA3207" s="14"/>
      <c r="DAB3207" s="14"/>
      <c r="DAC3207" s="14"/>
      <c r="DAD3207" s="14"/>
      <c r="DAE3207" s="14"/>
      <c r="DAF3207" s="14"/>
      <c r="DAG3207" s="14"/>
      <c r="DAH3207" s="14"/>
      <c r="DAI3207" s="14"/>
      <c r="DAJ3207" s="14"/>
      <c r="DAK3207" s="14"/>
      <c r="DAL3207" s="14"/>
      <c r="DAM3207" s="14"/>
      <c r="DAN3207" s="14"/>
      <c r="DAO3207" s="14"/>
      <c r="DAP3207" s="14"/>
      <c r="DAQ3207" s="14"/>
      <c r="DAR3207" s="14"/>
      <c r="DAS3207" s="14"/>
      <c r="DAT3207" s="14"/>
      <c r="DAU3207" s="14"/>
      <c r="DAV3207" s="14"/>
      <c r="DAW3207" s="14"/>
      <c r="DAX3207" s="14"/>
      <c r="DAY3207" s="14"/>
      <c r="DAZ3207" s="14"/>
      <c r="DBA3207" s="14"/>
      <c r="DBB3207" s="14"/>
      <c r="DBC3207" s="14"/>
      <c r="DBD3207" s="14"/>
      <c r="DBE3207" s="14"/>
      <c r="DBF3207" s="14"/>
      <c r="DBG3207" s="14"/>
      <c r="DBH3207" s="14"/>
      <c r="DBI3207" s="14"/>
      <c r="DBJ3207" s="14"/>
      <c r="DBK3207" s="14"/>
      <c r="DBL3207" s="14"/>
      <c r="DBM3207" s="14"/>
      <c r="DBN3207" s="14"/>
      <c r="DBO3207" s="14"/>
      <c r="DBP3207" s="14"/>
      <c r="DBQ3207" s="14"/>
      <c r="DBR3207" s="14"/>
      <c r="DBS3207" s="14"/>
      <c r="DBT3207" s="14"/>
      <c r="DBU3207" s="14"/>
      <c r="DBV3207" s="14"/>
      <c r="DBW3207" s="14"/>
      <c r="DBX3207" s="14"/>
      <c r="DBY3207" s="14"/>
      <c r="DBZ3207" s="14"/>
      <c r="DCA3207" s="14"/>
      <c r="DCB3207" s="14"/>
      <c r="DCC3207" s="14"/>
      <c r="DCD3207" s="14"/>
      <c r="DCE3207" s="14"/>
      <c r="DCF3207" s="14"/>
      <c r="DCG3207" s="14"/>
      <c r="DCH3207" s="14"/>
      <c r="DCI3207" s="14"/>
      <c r="DCJ3207" s="14"/>
      <c r="DCK3207" s="14"/>
      <c r="DCL3207" s="14"/>
      <c r="DCM3207" s="14"/>
      <c r="DCN3207" s="14"/>
      <c r="DCO3207" s="14"/>
      <c r="DCP3207" s="14"/>
      <c r="DCQ3207" s="14"/>
      <c r="DCR3207" s="14"/>
      <c r="DCS3207" s="14"/>
      <c r="DCT3207" s="14"/>
      <c r="DCU3207" s="14"/>
      <c r="DCV3207" s="14"/>
      <c r="DCW3207" s="14"/>
      <c r="DCX3207" s="14"/>
      <c r="DCY3207" s="14"/>
      <c r="DCZ3207" s="14"/>
      <c r="DDA3207" s="14"/>
      <c r="DDB3207" s="14"/>
      <c r="DDC3207" s="14"/>
      <c r="DDD3207" s="14"/>
      <c r="DDE3207" s="14"/>
      <c r="DDF3207" s="14"/>
      <c r="DDG3207" s="14"/>
      <c r="DDH3207" s="14"/>
      <c r="DDI3207" s="14"/>
      <c r="DDJ3207" s="14"/>
      <c r="DDK3207" s="14"/>
      <c r="DDL3207" s="14"/>
      <c r="DDM3207" s="14"/>
      <c r="DDN3207" s="14"/>
      <c r="DDO3207" s="14"/>
      <c r="DDP3207" s="14"/>
      <c r="DDQ3207" s="14"/>
      <c r="DDR3207" s="14"/>
      <c r="DDS3207" s="14"/>
      <c r="DDT3207" s="14"/>
      <c r="DDU3207" s="14"/>
      <c r="DDV3207" s="14"/>
      <c r="DDW3207" s="14"/>
      <c r="DDX3207" s="14"/>
      <c r="DDY3207" s="14"/>
      <c r="DDZ3207" s="14"/>
      <c r="DEA3207" s="14"/>
      <c r="DEB3207" s="14"/>
      <c r="DEC3207" s="14"/>
      <c r="DED3207" s="14"/>
      <c r="DEE3207" s="14"/>
      <c r="DEF3207" s="14"/>
      <c r="DEG3207" s="14"/>
      <c r="DEH3207" s="14"/>
      <c r="DEI3207" s="14"/>
      <c r="DEJ3207" s="14"/>
      <c r="DEK3207" s="14"/>
      <c r="DEL3207" s="14"/>
      <c r="DEM3207" s="14"/>
      <c r="DEN3207" s="14"/>
      <c r="DEO3207" s="14"/>
      <c r="DEP3207" s="14"/>
      <c r="DEQ3207" s="14"/>
      <c r="DER3207" s="14"/>
      <c r="DES3207" s="14"/>
      <c r="DET3207" s="14"/>
      <c r="DEU3207" s="14"/>
      <c r="DEV3207" s="14"/>
      <c r="DEW3207" s="14"/>
      <c r="DEX3207" s="14"/>
      <c r="DEY3207" s="14"/>
      <c r="DEZ3207" s="14"/>
      <c r="DFA3207" s="14"/>
      <c r="DFB3207" s="14"/>
      <c r="DFC3207" s="14"/>
      <c r="DFD3207" s="14"/>
      <c r="DFE3207" s="14"/>
      <c r="DFF3207" s="14"/>
      <c r="DFG3207" s="14"/>
      <c r="DFH3207" s="14"/>
      <c r="DFI3207" s="14"/>
      <c r="DFJ3207" s="14"/>
      <c r="DFK3207" s="14"/>
      <c r="DFL3207" s="14"/>
      <c r="DFM3207" s="14"/>
      <c r="DFN3207" s="14"/>
      <c r="DFO3207" s="14"/>
      <c r="DFP3207" s="14"/>
      <c r="DFQ3207" s="14"/>
      <c r="DFR3207" s="14"/>
      <c r="DFS3207" s="14"/>
      <c r="DFT3207" s="14"/>
      <c r="DFU3207" s="14"/>
      <c r="DFV3207" s="14"/>
      <c r="DFW3207" s="14"/>
      <c r="DFX3207" s="14"/>
      <c r="DFY3207" s="14"/>
      <c r="DFZ3207" s="14"/>
      <c r="DGA3207" s="14"/>
      <c r="DGB3207" s="14"/>
      <c r="DGC3207" s="14"/>
      <c r="DGD3207" s="14"/>
      <c r="DGE3207" s="14"/>
      <c r="DGF3207" s="14"/>
      <c r="DGG3207" s="14"/>
      <c r="DGH3207" s="14"/>
      <c r="DGI3207" s="14"/>
      <c r="DGJ3207" s="14"/>
      <c r="DGK3207" s="14"/>
      <c r="DGL3207" s="14"/>
      <c r="DGM3207" s="14"/>
      <c r="DGN3207" s="14"/>
      <c r="DGO3207" s="14"/>
      <c r="DGP3207" s="14"/>
      <c r="DGQ3207" s="14"/>
      <c r="DGR3207" s="14"/>
      <c r="DGS3207" s="14"/>
      <c r="DGT3207" s="14"/>
      <c r="DGU3207" s="14"/>
      <c r="DGV3207" s="14"/>
      <c r="DGW3207" s="14"/>
      <c r="DGX3207" s="14"/>
      <c r="DGY3207" s="14"/>
      <c r="DGZ3207" s="14"/>
      <c r="DHA3207" s="14"/>
      <c r="DHB3207" s="14"/>
      <c r="DHC3207" s="14"/>
      <c r="DHD3207" s="14"/>
      <c r="DHE3207" s="14"/>
      <c r="DHF3207" s="14"/>
      <c r="DHG3207" s="14"/>
      <c r="DHH3207" s="14"/>
      <c r="DHI3207" s="14"/>
      <c r="DHJ3207" s="14"/>
      <c r="DHK3207" s="14"/>
      <c r="DHL3207" s="14"/>
      <c r="DHM3207" s="14"/>
      <c r="DHN3207" s="14"/>
      <c r="DHO3207" s="14"/>
      <c r="DHP3207" s="14"/>
      <c r="DHQ3207" s="14"/>
      <c r="DHR3207" s="14"/>
      <c r="DHS3207" s="14"/>
      <c r="DHT3207" s="14"/>
      <c r="DHU3207" s="14"/>
      <c r="DHV3207" s="14"/>
      <c r="DHW3207" s="14"/>
      <c r="DHX3207" s="14"/>
      <c r="DHY3207" s="14"/>
      <c r="DHZ3207" s="14"/>
      <c r="DIA3207" s="14"/>
      <c r="DIB3207" s="14"/>
      <c r="DIC3207" s="14"/>
      <c r="DID3207" s="14"/>
      <c r="DIE3207" s="14"/>
      <c r="DIF3207" s="14"/>
      <c r="DIG3207" s="14"/>
      <c r="DIH3207" s="14"/>
      <c r="DII3207" s="14"/>
      <c r="DIJ3207" s="14"/>
      <c r="DIK3207" s="14"/>
      <c r="DIL3207" s="14"/>
      <c r="DIM3207" s="14"/>
      <c r="DIN3207" s="14"/>
      <c r="DIO3207" s="14"/>
      <c r="DIP3207" s="14"/>
      <c r="DIQ3207" s="14"/>
      <c r="DIR3207" s="14"/>
      <c r="DIS3207" s="14"/>
      <c r="DIT3207" s="14"/>
      <c r="DIU3207" s="14"/>
      <c r="DIV3207" s="14"/>
      <c r="DIW3207" s="14"/>
      <c r="DIX3207" s="14"/>
      <c r="DIY3207" s="14"/>
      <c r="DIZ3207" s="14"/>
      <c r="DJA3207" s="14"/>
      <c r="DJB3207" s="14"/>
      <c r="DJC3207" s="14"/>
      <c r="DJD3207" s="14"/>
      <c r="DJE3207" s="14"/>
      <c r="DJF3207" s="14"/>
      <c r="DJG3207" s="14"/>
      <c r="DJH3207" s="14"/>
      <c r="DJI3207" s="14"/>
      <c r="DJJ3207" s="14"/>
      <c r="DJK3207" s="14"/>
      <c r="DJL3207" s="14"/>
      <c r="DJM3207" s="14"/>
      <c r="DJN3207" s="14"/>
      <c r="DJO3207" s="14"/>
      <c r="DJP3207" s="14"/>
      <c r="DJQ3207" s="14"/>
      <c r="DJR3207" s="14"/>
      <c r="DJS3207" s="14"/>
      <c r="DJT3207" s="14"/>
      <c r="DJU3207" s="14"/>
      <c r="DJV3207" s="14"/>
      <c r="DJW3207" s="14"/>
      <c r="DJX3207" s="14"/>
      <c r="DJY3207" s="14"/>
      <c r="DJZ3207" s="14"/>
      <c r="DKA3207" s="14"/>
      <c r="DKB3207" s="14"/>
      <c r="DKC3207" s="14"/>
      <c r="DKD3207" s="14"/>
      <c r="DKE3207" s="14"/>
      <c r="DKF3207" s="14"/>
      <c r="DKG3207" s="14"/>
      <c r="DKH3207" s="14"/>
      <c r="DKI3207" s="14"/>
      <c r="DKJ3207" s="14"/>
      <c r="DKK3207" s="14"/>
      <c r="DKL3207" s="14"/>
      <c r="DKM3207" s="14"/>
      <c r="DKN3207" s="14"/>
      <c r="DKO3207" s="14"/>
      <c r="DKP3207" s="14"/>
      <c r="DKQ3207" s="14"/>
      <c r="DKR3207" s="14"/>
      <c r="DKS3207" s="14"/>
      <c r="DKT3207" s="14"/>
      <c r="DKU3207" s="14"/>
      <c r="DKV3207" s="14"/>
      <c r="DKW3207" s="14"/>
      <c r="DKX3207" s="14"/>
      <c r="DKY3207" s="14"/>
      <c r="DKZ3207" s="14"/>
      <c r="DLA3207" s="14"/>
      <c r="DLB3207" s="14"/>
      <c r="DLC3207" s="14"/>
      <c r="DLD3207" s="14"/>
      <c r="DLE3207" s="14"/>
      <c r="DLF3207" s="14"/>
      <c r="DLG3207" s="14"/>
      <c r="DLH3207" s="14"/>
      <c r="DLI3207" s="14"/>
      <c r="DLJ3207" s="14"/>
      <c r="DLK3207" s="14"/>
      <c r="DLL3207" s="14"/>
      <c r="DLM3207" s="14"/>
      <c r="DLN3207" s="14"/>
      <c r="DLO3207" s="14"/>
      <c r="DLP3207" s="14"/>
      <c r="DLQ3207" s="14"/>
      <c r="DLR3207" s="14"/>
      <c r="DLS3207" s="14"/>
      <c r="DLT3207" s="14"/>
      <c r="DLU3207" s="14"/>
      <c r="DLV3207" s="14"/>
      <c r="DLW3207" s="14"/>
      <c r="DLX3207" s="14"/>
      <c r="DLY3207" s="14"/>
      <c r="DLZ3207" s="14"/>
      <c r="DMA3207" s="14"/>
      <c r="DMB3207" s="14"/>
      <c r="DMC3207" s="14"/>
      <c r="DMD3207" s="14"/>
      <c r="DME3207" s="14"/>
      <c r="DMF3207" s="14"/>
      <c r="DMG3207" s="14"/>
      <c r="DMH3207" s="14"/>
      <c r="DMI3207" s="14"/>
      <c r="DMJ3207" s="14"/>
      <c r="DMK3207" s="14"/>
      <c r="DML3207" s="14"/>
      <c r="DMM3207" s="14"/>
      <c r="DMN3207" s="14"/>
      <c r="DMO3207" s="14"/>
      <c r="DMP3207" s="14"/>
      <c r="DMQ3207" s="14"/>
      <c r="DMR3207" s="14"/>
      <c r="DMS3207" s="14"/>
      <c r="DMT3207" s="14"/>
      <c r="DMU3207" s="14"/>
      <c r="DMV3207" s="14"/>
      <c r="DMW3207" s="14"/>
      <c r="DMX3207" s="14"/>
      <c r="DMY3207" s="14"/>
      <c r="DMZ3207" s="14"/>
      <c r="DNA3207" s="14"/>
      <c r="DNB3207" s="14"/>
      <c r="DNC3207" s="14"/>
      <c r="DND3207" s="14"/>
      <c r="DNE3207" s="14"/>
      <c r="DNF3207" s="14"/>
      <c r="DNG3207" s="14"/>
      <c r="DNH3207" s="14"/>
      <c r="DNI3207" s="14"/>
      <c r="DNJ3207" s="14"/>
      <c r="DNK3207" s="14"/>
      <c r="DNL3207" s="14"/>
      <c r="DNM3207" s="14"/>
      <c r="DNN3207" s="14"/>
      <c r="DNO3207" s="14"/>
      <c r="DNP3207" s="14"/>
      <c r="DNQ3207" s="14"/>
      <c r="DNR3207" s="14"/>
      <c r="DNS3207" s="14"/>
      <c r="DNT3207" s="14"/>
      <c r="DNU3207" s="14"/>
      <c r="DNV3207" s="14"/>
      <c r="DNW3207" s="14"/>
      <c r="DNX3207" s="14"/>
      <c r="DNY3207" s="14"/>
      <c r="DNZ3207" s="14"/>
      <c r="DOA3207" s="14"/>
      <c r="DOB3207" s="14"/>
      <c r="DOC3207" s="14"/>
      <c r="DOD3207" s="14"/>
      <c r="DOE3207" s="14"/>
      <c r="DOF3207" s="14"/>
      <c r="DOG3207" s="14"/>
      <c r="DOH3207" s="14"/>
      <c r="DOI3207" s="14"/>
      <c r="DOJ3207" s="14"/>
      <c r="DOK3207" s="14"/>
      <c r="DOL3207" s="14"/>
      <c r="DOM3207" s="14"/>
      <c r="DON3207" s="14"/>
      <c r="DOO3207" s="14"/>
      <c r="DOP3207" s="14"/>
      <c r="DOQ3207" s="14"/>
      <c r="DOR3207" s="14"/>
      <c r="DOS3207" s="14"/>
      <c r="DOT3207" s="14"/>
      <c r="DOU3207" s="14"/>
      <c r="DOV3207" s="14"/>
      <c r="DOW3207" s="14"/>
      <c r="DOX3207" s="14"/>
      <c r="DOY3207" s="14"/>
      <c r="DOZ3207" s="14"/>
      <c r="DPA3207" s="14"/>
      <c r="DPB3207" s="14"/>
      <c r="DPC3207" s="14"/>
      <c r="DPD3207" s="14"/>
      <c r="DPE3207" s="14"/>
      <c r="DPF3207" s="14"/>
      <c r="DPG3207" s="14"/>
      <c r="DPH3207" s="14"/>
      <c r="DPI3207" s="14"/>
      <c r="DPJ3207" s="14"/>
      <c r="DPK3207" s="14"/>
      <c r="DPL3207" s="14"/>
      <c r="DPM3207" s="14"/>
      <c r="DPN3207" s="14"/>
      <c r="DPO3207" s="14"/>
      <c r="DPP3207" s="14"/>
      <c r="DPQ3207" s="14"/>
      <c r="DPR3207" s="14"/>
      <c r="DPS3207" s="14"/>
      <c r="DPT3207" s="14"/>
      <c r="DPU3207" s="14"/>
      <c r="DPV3207" s="14"/>
      <c r="DPW3207" s="14"/>
      <c r="DPX3207" s="14"/>
      <c r="DPY3207" s="14"/>
      <c r="DPZ3207" s="14"/>
      <c r="DQA3207" s="14"/>
      <c r="DQB3207" s="14"/>
      <c r="DQC3207" s="14"/>
      <c r="DQD3207" s="14"/>
      <c r="DQE3207" s="14"/>
      <c r="DQF3207" s="14"/>
      <c r="DQG3207" s="14"/>
      <c r="DQH3207" s="14"/>
      <c r="DQI3207" s="14"/>
      <c r="DQJ3207" s="14"/>
      <c r="DQK3207" s="14"/>
      <c r="DQL3207" s="14"/>
      <c r="DQM3207" s="14"/>
      <c r="DQN3207" s="14"/>
      <c r="DQO3207" s="14"/>
      <c r="DQP3207" s="14"/>
      <c r="DQQ3207" s="14"/>
      <c r="DQR3207" s="14"/>
      <c r="DQS3207" s="14"/>
      <c r="DQT3207" s="14"/>
      <c r="DQU3207" s="14"/>
      <c r="DQV3207" s="14"/>
      <c r="DQW3207" s="14"/>
      <c r="DQX3207" s="14"/>
      <c r="DQY3207" s="14"/>
      <c r="DQZ3207" s="14"/>
      <c r="DRA3207" s="14"/>
      <c r="DRB3207" s="14"/>
      <c r="DRC3207" s="14"/>
      <c r="DRD3207" s="14"/>
      <c r="DRE3207" s="14"/>
      <c r="DRF3207" s="14"/>
      <c r="DRG3207" s="14"/>
      <c r="DRH3207" s="14"/>
      <c r="DRI3207" s="14"/>
      <c r="DRJ3207" s="14"/>
      <c r="DRK3207" s="14"/>
      <c r="DRL3207" s="14"/>
      <c r="DRM3207" s="14"/>
      <c r="DRN3207" s="14"/>
      <c r="DRO3207" s="14"/>
      <c r="DRP3207" s="14"/>
      <c r="DRQ3207" s="14"/>
      <c r="DRR3207" s="14"/>
      <c r="DRS3207" s="14"/>
      <c r="DRT3207" s="14"/>
      <c r="DRU3207" s="14"/>
      <c r="DRV3207" s="14"/>
      <c r="DRW3207" s="14"/>
      <c r="DRX3207" s="14"/>
      <c r="DRY3207" s="14"/>
      <c r="DRZ3207" s="14"/>
      <c r="DSA3207" s="14"/>
      <c r="DSB3207" s="14"/>
      <c r="DSC3207" s="14"/>
      <c r="DSD3207" s="14"/>
      <c r="DSE3207" s="14"/>
      <c r="DSF3207" s="14"/>
      <c r="DSG3207" s="14"/>
      <c r="DSH3207" s="14"/>
      <c r="DSI3207" s="14"/>
      <c r="DSJ3207" s="14"/>
      <c r="DSK3207" s="14"/>
      <c r="DSL3207" s="14"/>
      <c r="DSM3207" s="14"/>
      <c r="DSN3207" s="14"/>
      <c r="DSO3207" s="14"/>
      <c r="DSP3207" s="14"/>
      <c r="DSQ3207" s="14"/>
      <c r="DSR3207" s="14"/>
      <c r="DSS3207" s="14"/>
      <c r="DST3207" s="14"/>
      <c r="DSU3207" s="14"/>
      <c r="DSV3207" s="14"/>
      <c r="DSW3207" s="14"/>
      <c r="DSX3207" s="14"/>
      <c r="DSY3207" s="14"/>
      <c r="DSZ3207" s="14"/>
      <c r="DTA3207" s="14"/>
      <c r="DTB3207" s="14"/>
      <c r="DTC3207" s="14"/>
      <c r="DTD3207" s="14"/>
      <c r="DTE3207" s="14"/>
      <c r="DTF3207" s="14"/>
      <c r="DTG3207" s="14"/>
      <c r="DTH3207" s="14"/>
      <c r="DTI3207" s="14"/>
      <c r="DTJ3207" s="14"/>
      <c r="DTK3207" s="14"/>
      <c r="DTL3207" s="14"/>
      <c r="DTM3207" s="14"/>
      <c r="DTN3207" s="14"/>
      <c r="DTO3207" s="14"/>
      <c r="DTP3207" s="14"/>
      <c r="DTQ3207" s="14"/>
      <c r="DTR3207" s="14"/>
      <c r="DTS3207" s="14"/>
      <c r="DTT3207" s="14"/>
      <c r="DTU3207" s="14"/>
      <c r="DTV3207" s="14"/>
      <c r="DTW3207" s="14"/>
      <c r="DTX3207" s="14"/>
      <c r="DTY3207" s="14"/>
      <c r="DTZ3207" s="14"/>
      <c r="DUA3207" s="14"/>
      <c r="DUB3207" s="14"/>
      <c r="DUC3207" s="14"/>
      <c r="DUD3207" s="14"/>
      <c r="DUE3207" s="14"/>
      <c r="DUF3207" s="14"/>
      <c r="DUG3207" s="14"/>
      <c r="DUH3207" s="14"/>
      <c r="DUI3207" s="14"/>
      <c r="DUJ3207" s="14"/>
      <c r="DUK3207" s="14"/>
      <c r="DUL3207" s="14"/>
      <c r="DUM3207" s="14"/>
      <c r="DUN3207" s="14"/>
      <c r="DUO3207" s="14"/>
      <c r="DUP3207" s="14"/>
      <c r="DUQ3207" s="14"/>
      <c r="DUR3207" s="14"/>
      <c r="DUS3207" s="14"/>
      <c r="DUT3207" s="14"/>
      <c r="DUU3207" s="14"/>
      <c r="DUV3207" s="14"/>
      <c r="DUW3207" s="14"/>
      <c r="DUX3207" s="14"/>
      <c r="DUY3207" s="14"/>
      <c r="DUZ3207" s="14"/>
      <c r="DVA3207" s="14"/>
      <c r="DVB3207" s="14"/>
      <c r="DVC3207" s="14"/>
      <c r="DVD3207" s="14"/>
      <c r="DVE3207" s="14"/>
      <c r="DVF3207" s="14"/>
      <c r="DVG3207" s="14"/>
      <c r="DVH3207" s="14"/>
      <c r="DVI3207" s="14"/>
      <c r="DVJ3207" s="14"/>
      <c r="DVK3207" s="14"/>
      <c r="DVL3207" s="14"/>
      <c r="DVM3207" s="14"/>
      <c r="DVN3207" s="14"/>
      <c r="DVO3207" s="14"/>
      <c r="DVP3207" s="14"/>
      <c r="DVQ3207" s="14"/>
      <c r="DVR3207" s="14"/>
      <c r="DVS3207" s="14"/>
      <c r="DVT3207" s="14"/>
      <c r="DVU3207" s="14"/>
      <c r="DVV3207" s="14"/>
      <c r="DVW3207" s="14"/>
      <c r="DVX3207" s="14"/>
      <c r="DVY3207" s="14"/>
      <c r="DVZ3207" s="14"/>
      <c r="DWA3207" s="14"/>
      <c r="DWB3207" s="14"/>
      <c r="DWC3207" s="14"/>
      <c r="DWD3207" s="14"/>
      <c r="DWE3207" s="14"/>
      <c r="DWF3207" s="14"/>
      <c r="DWG3207" s="14"/>
      <c r="DWH3207" s="14"/>
      <c r="DWI3207" s="14"/>
      <c r="DWJ3207" s="14"/>
      <c r="DWK3207" s="14"/>
      <c r="DWL3207" s="14"/>
      <c r="DWM3207" s="14"/>
      <c r="DWN3207" s="14"/>
      <c r="DWO3207" s="14"/>
      <c r="DWP3207" s="14"/>
      <c r="DWQ3207" s="14"/>
      <c r="DWR3207" s="14"/>
      <c r="DWS3207" s="14"/>
      <c r="DWT3207" s="14"/>
      <c r="DWU3207" s="14"/>
      <c r="DWV3207" s="14"/>
      <c r="DWW3207" s="14"/>
      <c r="DWX3207" s="14"/>
      <c r="DWY3207" s="14"/>
      <c r="DWZ3207" s="14"/>
      <c r="DXA3207" s="14"/>
      <c r="DXB3207" s="14"/>
      <c r="DXC3207" s="14"/>
      <c r="DXD3207" s="14"/>
      <c r="DXE3207" s="14"/>
      <c r="DXF3207" s="14"/>
      <c r="DXG3207" s="14"/>
      <c r="DXH3207" s="14"/>
      <c r="DXI3207" s="14"/>
      <c r="DXJ3207" s="14"/>
      <c r="DXK3207" s="14"/>
      <c r="DXL3207" s="14"/>
      <c r="DXM3207" s="14"/>
      <c r="DXN3207" s="14"/>
      <c r="DXO3207" s="14"/>
      <c r="DXP3207" s="14"/>
      <c r="DXQ3207" s="14"/>
      <c r="DXR3207" s="14"/>
      <c r="DXS3207" s="14"/>
      <c r="DXT3207" s="14"/>
      <c r="DXU3207" s="14"/>
      <c r="DXV3207" s="14"/>
      <c r="DXW3207" s="14"/>
      <c r="DXX3207" s="14"/>
      <c r="DXY3207" s="14"/>
      <c r="DXZ3207" s="14"/>
      <c r="DYA3207" s="14"/>
      <c r="DYB3207" s="14"/>
      <c r="DYC3207" s="14"/>
      <c r="DYD3207" s="14"/>
      <c r="DYE3207" s="14"/>
      <c r="DYF3207" s="14"/>
      <c r="DYG3207" s="14"/>
      <c r="DYH3207" s="14"/>
      <c r="DYI3207" s="14"/>
      <c r="DYJ3207" s="14"/>
      <c r="DYK3207" s="14"/>
      <c r="DYL3207" s="14"/>
      <c r="DYM3207" s="14"/>
      <c r="DYN3207" s="14"/>
      <c r="DYO3207" s="14"/>
      <c r="DYP3207" s="14"/>
      <c r="DYQ3207" s="14"/>
      <c r="DYR3207" s="14"/>
      <c r="DYS3207" s="14"/>
      <c r="DYT3207" s="14"/>
      <c r="DYU3207" s="14"/>
      <c r="DYV3207" s="14"/>
      <c r="DYW3207" s="14"/>
      <c r="DYX3207" s="14"/>
      <c r="DYY3207" s="14"/>
      <c r="DYZ3207" s="14"/>
      <c r="DZA3207" s="14"/>
      <c r="DZB3207" s="14"/>
      <c r="DZC3207" s="14"/>
      <c r="DZD3207" s="14"/>
      <c r="DZE3207" s="14"/>
      <c r="DZF3207" s="14"/>
      <c r="DZG3207" s="14"/>
      <c r="DZH3207" s="14"/>
      <c r="DZI3207" s="14"/>
      <c r="DZJ3207" s="14"/>
      <c r="DZK3207" s="14"/>
      <c r="DZL3207" s="14"/>
      <c r="DZM3207" s="14"/>
      <c r="DZN3207" s="14"/>
      <c r="DZO3207" s="14"/>
      <c r="DZP3207" s="14"/>
      <c r="DZQ3207" s="14"/>
      <c r="DZR3207" s="14"/>
      <c r="DZS3207" s="14"/>
      <c r="DZT3207" s="14"/>
      <c r="DZU3207" s="14"/>
      <c r="DZV3207" s="14"/>
      <c r="DZW3207" s="14"/>
      <c r="DZX3207" s="14"/>
      <c r="DZY3207" s="14"/>
      <c r="DZZ3207" s="14"/>
      <c r="EAA3207" s="14"/>
      <c r="EAB3207" s="14"/>
      <c r="EAC3207" s="14"/>
      <c r="EAD3207" s="14"/>
      <c r="EAE3207" s="14"/>
      <c r="EAF3207" s="14"/>
      <c r="EAG3207" s="14"/>
      <c r="EAH3207" s="14"/>
      <c r="EAI3207" s="14"/>
      <c r="EAJ3207" s="14"/>
      <c r="EAK3207" s="14"/>
      <c r="EAL3207" s="14"/>
      <c r="EAM3207" s="14"/>
      <c r="EAN3207" s="14"/>
      <c r="EAO3207" s="14"/>
      <c r="EAP3207" s="14"/>
      <c r="EAQ3207" s="14"/>
      <c r="EAR3207" s="14"/>
      <c r="EAS3207" s="14"/>
      <c r="EAT3207" s="14"/>
      <c r="EAU3207" s="14"/>
      <c r="EAV3207" s="14"/>
      <c r="EAW3207" s="14"/>
      <c r="EAX3207" s="14"/>
      <c r="EAY3207" s="14"/>
      <c r="EAZ3207" s="14"/>
      <c r="EBA3207" s="14"/>
      <c r="EBB3207" s="14"/>
      <c r="EBC3207" s="14"/>
      <c r="EBD3207" s="14"/>
      <c r="EBE3207" s="14"/>
      <c r="EBF3207" s="14"/>
      <c r="EBG3207" s="14"/>
      <c r="EBH3207" s="14"/>
      <c r="EBI3207" s="14"/>
      <c r="EBJ3207" s="14"/>
      <c r="EBK3207" s="14"/>
      <c r="EBL3207" s="14"/>
      <c r="EBM3207" s="14"/>
      <c r="EBN3207" s="14"/>
      <c r="EBO3207" s="14"/>
      <c r="EBP3207" s="14"/>
      <c r="EBQ3207" s="14"/>
      <c r="EBR3207" s="14"/>
      <c r="EBS3207" s="14"/>
      <c r="EBT3207" s="14"/>
      <c r="EBU3207" s="14"/>
      <c r="EBV3207" s="14"/>
      <c r="EBW3207" s="14"/>
      <c r="EBX3207" s="14"/>
      <c r="EBY3207" s="14"/>
      <c r="EBZ3207" s="14"/>
      <c r="ECA3207" s="14"/>
      <c r="ECB3207" s="14"/>
      <c r="ECC3207" s="14"/>
      <c r="ECD3207" s="14"/>
      <c r="ECE3207" s="14"/>
      <c r="ECF3207" s="14"/>
      <c r="ECG3207" s="14"/>
      <c r="ECH3207" s="14"/>
      <c r="ECI3207" s="14"/>
      <c r="ECJ3207" s="14"/>
      <c r="ECK3207" s="14"/>
      <c r="ECL3207" s="14"/>
      <c r="ECM3207" s="14"/>
      <c r="ECN3207" s="14"/>
      <c r="ECO3207" s="14"/>
      <c r="ECP3207" s="14"/>
      <c r="ECQ3207" s="14"/>
      <c r="ECR3207" s="14"/>
      <c r="ECS3207" s="14"/>
      <c r="ECT3207" s="14"/>
      <c r="ECU3207" s="14"/>
      <c r="ECV3207" s="14"/>
      <c r="ECW3207" s="14"/>
      <c r="ECX3207" s="14"/>
      <c r="ECY3207" s="14"/>
      <c r="ECZ3207" s="14"/>
      <c r="EDA3207" s="14"/>
      <c r="EDB3207" s="14"/>
      <c r="EDC3207" s="14"/>
      <c r="EDD3207" s="14"/>
      <c r="EDE3207" s="14"/>
      <c r="EDF3207" s="14"/>
      <c r="EDG3207" s="14"/>
      <c r="EDH3207" s="14"/>
      <c r="EDI3207" s="14"/>
      <c r="EDJ3207" s="14"/>
      <c r="EDK3207" s="14"/>
      <c r="EDL3207" s="14"/>
      <c r="EDM3207" s="14"/>
      <c r="EDN3207" s="14"/>
      <c r="EDO3207" s="14"/>
      <c r="EDP3207" s="14"/>
      <c r="EDQ3207" s="14"/>
      <c r="EDR3207" s="14"/>
      <c r="EDS3207" s="14"/>
      <c r="EDT3207" s="14"/>
      <c r="EDU3207" s="14"/>
      <c r="EDV3207" s="14"/>
      <c r="EDW3207" s="14"/>
      <c r="EDX3207" s="14"/>
      <c r="EDY3207" s="14"/>
      <c r="EDZ3207" s="14"/>
      <c r="EEA3207" s="14"/>
      <c r="EEB3207" s="14"/>
      <c r="EEC3207" s="14"/>
      <c r="EED3207" s="14"/>
      <c r="EEE3207" s="14"/>
      <c r="EEF3207" s="14"/>
      <c r="EEG3207" s="14"/>
      <c r="EEH3207" s="14"/>
      <c r="EEI3207" s="14"/>
      <c r="EEJ3207" s="14"/>
      <c r="EEK3207" s="14"/>
      <c r="EEL3207" s="14"/>
      <c r="EEM3207" s="14"/>
      <c r="EEN3207" s="14"/>
      <c r="EEO3207" s="14"/>
      <c r="EEP3207" s="14"/>
      <c r="EEQ3207" s="14"/>
      <c r="EER3207" s="14"/>
      <c r="EES3207" s="14"/>
      <c r="EET3207" s="14"/>
      <c r="EEU3207" s="14"/>
      <c r="EEV3207" s="14"/>
      <c r="EEW3207" s="14"/>
      <c r="EEX3207" s="14"/>
      <c r="EEY3207" s="14"/>
      <c r="EEZ3207" s="14"/>
      <c r="EFA3207" s="14"/>
      <c r="EFB3207" s="14"/>
      <c r="EFC3207" s="14"/>
      <c r="EFD3207" s="14"/>
      <c r="EFE3207" s="14"/>
      <c r="EFF3207" s="14"/>
      <c r="EFG3207" s="14"/>
      <c r="EFH3207" s="14"/>
      <c r="EFI3207" s="14"/>
      <c r="EFJ3207" s="14"/>
      <c r="EFK3207" s="14"/>
      <c r="EFL3207" s="14"/>
      <c r="EFM3207" s="14"/>
      <c r="EFN3207" s="14"/>
      <c r="EFO3207" s="14"/>
      <c r="EFP3207" s="14"/>
      <c r="EFQ3207" s="14"/>
      <c r="EFR3207" s="14"/>
      <c r="EFS3207" s="14"/>
      <c r="EFT3207" s="14"/>
      <c r="EFU3207" s="14"/>
      <c r="EFV3207" s="14"/>
      <c r="EFW3207" s="14"/>
      <c r="EFX3207" s="14"/>
      <c r="EFY3207" s="14"/>
      <c r="EFZ3207" s="14"/>
      <c r="EGA3207" s="14"/>
      <c r="EGB3207" s="14"/>
      <c r="EGC3207" s="14"/>
      <c r="EGD3207" s="14"/>
      <c r="EGE3207" s="14"/>
      <c r="EGF3207" s="14"/>
      <c r="EGG3207" s="14"/>
      <c r="EGH3207" s="14"/>
      <c r="EGI3207" s="14"/>
      <c r="EGJ3207" s="14"/>
      <c r="EGK3207" s="14"/>
      <c r="EGL3207" s="14"/>
      <c r="EGM3207" s="14"/>
      <c r="EGN3207" s="14"/>
      <c r="EGO3207" s="14"/>
      <c r="EGP3207" s="14"/>
      <c r="EGQ3207" s="14"/>
      <c r="EGR3207" s="14"/>
      <c r="EGS3207" s="14"/>
      <c r="EGT3207" s="14"/>
      <c r="EGU3207" s="14"/>
      <c r="EGV3207" s="14"/>
      <c r="EGW3207" s="14"/>
      <c r="EGX3207" s="14"/>
      <c r="EGY3207" s="14"/>
      <c r="EGZ3207" s="14"/>
      <c r="EHA3207" s="14"/>
      <c r="EHB3207" s="14"/>
      <c r="EHC3207" s="14"/>
      <c r="EHD3207" s="14"/>
      <c r="EHE3207" s="14"/>
      <c r="EHF3207" s="14"/>
      <c r="EHG3207" s="14"/>
      <c r="EHH3207" s="14"/>
      <c r="EHI3207" s="14"/>
      <c r="EHJ3207" s="14"/>
      <c r="EHK3207" s="14"/>
      <c r="EHL3207" s="14"/>
      <c r="EHM3207" s="14"/>
      <c r="EHN3207" s="14"/>
      <c r="EHO3207" s="14"/>
      <c r="EHP3207" s="14"/>
      <c r="EHQ3207" s="14"/>
      <c r="EHR3207" s="14"/>
      <c r="EHS3207" s="14"/>
      <c r="EHT3207" s="14"/>
      <c r="EHU3207" s="14"/>
      <c r="EHV3207" s="14"/>
      <c r="EHW3207" s="14"/>
      <c r="EHX3207" s="14"/>
      <c r="EHY3207" s="14"/>
      <c r="EHZ3207" s="14"/>
      <c r="EIA3207" s="14"/>
      <c r="EIB3207" s="14"/>
      <c r="EIC3207" s="14"/>
      <c r="EID3207" s="14"/>
      <c r="EIE3207" s="14"/>
      <c r="EIF3207" s="14"/>
      <c r="EIG3207" s="14"/>
      <c r="EIH3207" s="14"/>
      <c r="EII3207" s="14"/>
      <c r="EIJ3207" s="14"/>
      <c r="EIK3207" s="14"/>
      <c r="EIL3207" s="14"/>
      <c r="EIM3207" s="14"/>
      <c r="EIN3207" s="14"/>
      <c r="EIO3207" s="14"/>
      <c r="EIP3207" s="14"/>
      <c r="EIQ3207" s="14"/>
      <c r="EIR3207" s="14"/>
      <c r="EIS3207" s="14"/>
      <c r="EIT3207" s="14"/>
      <c r="EIU3207" s="14"/>
      <c r="EIV3207" s="14"/>
      <c r="EIW3207" s="14"/>
      <c r="EIX3207" s="14"/>
      <c r="EIY3207" s="14"/>
      <c r="EIZ3207" s="14"/>
      <c r="EJA3207" s="14"/>
      <c r="EJB3207" s="14"/>
      <c r="EJC3207" s="14"/>
      <c r="EJD3207" s="14"/>
      <c r="EJE3207" s="14"/>
      <c r="EJF3207" s="14"/>
      <c r="EJG3207" s="14"/>
      <c r="EJH3207" s="14"/>
      <c r="EJI3207" s="14"/>
      <c r="EJJ3207" s="14"/>
      <c r="EJK3207" s="14"/>
      <c r="EJL3207" s="14"/>
      <c r="EJM3207" s="14"/>
      <c r="EJN3207" s="14"/>
      <c r="EJO3207" s="14"/>
      <c r="EJP3207" s="14"/>
      <c r="EJQ3207" s="14"/>
      <c r="EJR3207" s="14"/>
      <c r="EJS3207" s="14"/>
      <c r="EJT3207" s="14"/>
      <c r="EJU3207" s="14"/>
      <c r="EJV3207" s="14"/>
      <c r="EJW3207" s="14"/>
      <c r="EJX3207" s="14"/>
      <c r="EJY3207" s="14"/>
      <c r="EJZ3207" s="14"/>
      <c r="EKA3207" s="14"/>
      <c r="EKB3207" s="14"/>
      <c r="EKC3207" s="14"/>
      <c r="EKD3207" s="14"/>
      <c r="EKE3207" s="14"/>
      <c r="EKF3207" s="14"/>
      <c r="EKG3207" s="14"/>
      <c r="EKH3207" s="14"/>
      <c r="EKI3207" s="14"/>
      <c r="EKJ3207" s="14"/>
      <c r="EKK3207" s="14"/>
      <c r="EKL3207" s="14"/>
      <c r="EKM3207" s="14"/>
      <c r="EKN3207" s="14"/>
      <c r="EKO3207" s="14"/>
      <c r="EKP3207" s="14"/>
      <c r="EKQ3207" s="14"/>
      <c r="EKR3207" s="14"/>
      <c r="EKS3207" s="14"/>
      <c r="EKT3207" s="14"/>
      <c r="EKU3207" s="14"/>
      <c r="EKV3207" s="14"/>
      <c r="EKW3207" s="14"/>
      <c r="EKX3207" s="14"/>
      <c r="EKY3207" s="14"/>
      <c r="EKZ3207" s="14"/>
      <c r="ELA3207" s="14"/>
      <c r="ELB3207" s="14"/>
      <c r="ELC3207" s="14"/>
      <c r="ELD3207" s="14"/>
      <c r="ELE3207" s="14"/>
      <c r="ELF3207" s="14"/>
      <c r="ELG3207" s="14"/>
      <c r="ELH3207" s="14"/>
      <c r="ELI3207" s="14"/>
      <c r="ELJ3207" s="14"/>
      <c r="ELK3207" s="14"/>
      <c r="ELL3207" s="14"/>
      <c r="ELM3207" s="14"/>
      <c r="ELN3207" s="14"/>
      <c r="ELO3207" s="14"/>
      <c r="ELP3207" s="14"/>
      <c r="ELQ3207" s="14"/>
      <c r="ELR3207" s="14"/>
      <c r="ELS3207" s="14"/>
      <c r="ELT3207" s="14"/>
      <c r="ELU3207" s="14"/>
      <c r="ELV3207" s="14"/>
      <c r="ELW3207" s="14"/>
      <c r="ELX3207" s="14"/>
      <c r="ELY3207" s="14"/>
      <c r="ELZ3207" s="14"/>
      <c r="EMA3207" s="14"/>
      <c r="EMB3207" s="14"/>
      <c r="EMC3207" s="14"/>
      <c r="EMD3207" s="14"/>
      <c r="EME3207" s="14"/>
      <c r="EMF3207" s="14"/>
      <c r="EMG3207" s="14"/>
      <c r="EMH3207" s="14"/>
      <c r="EMI3207" s="14"/>
      <c r="EMJ3207" s="14"/>
      <c r="EMK3207" s="14"/>
      <c r="EML3207" s="14"/>
      <c r="EMM3207" s="14"/>
      <c r="EMN3207" s="14"/>
      <c r="EMO3207" s="14"/>
      <c r="EMP3207" s="14"/>
      <c r="EMQ3207" s="14"/>
      <c r="EMR3207" s="14"/>
      <c r="EMS3207" s="14"/>
      <c r="EMT3207" s="14"/>
      <c r="EMU3207" s="14"/>
      <c r="EMV3207" s="14"/>
      <c r="EMW3207" s="14"/>
      <c r="EMX3207" s="14"/>
      <c r="EMY3207" s="14"/>
      <c r="EMZ3207" s="14"/>
      <c r="ENA3207" s="14"/>
      <c r="ENB3207" s="14"/>
      <c r="ENC3207" s="14"/>
      <c r="END3207" s="14"/>
      <c r="ENE3207" s="14"/>
      <c r="ENF3207" s="14"/>
      <c r="ENG3207" s="14"/>
      <c r="ENH3207" s="14"/>
      <c r="ENI3207" s="14"/>
      <c r="ENJ3207" s="14"/>
      <c r="ENK3207" s="14"/>
      <c r="ENL3207" s="14"/>
      <c r="ENM3207" s="14"/>
      <c r="ENN3207" s="14"/>
      <c r="ENO3207" s="14"/>
      <c r="ENP3207" s="14"/>
      <c r="ENQ3207" s="14"/>
      <c r="ENR3207" s="14"/>
      <c r="ENS3207" s="14"/>
      <c r="ENT3207" s="14"/>
      <c r="ENU3207" s="14"/>
      <c r="ENV3207" s="14"/>
      <c r="ENW3207" s="14"/>
      <c r="ENX3207" s="14"/>
      <c r="ENY3207" s="14"/>
      <c r="ENZ3207" s="14"/>
      <c r="EOA3207" s="14"/>
      <c r="EOB3207" s="14"/>
      <c r="EOC3207" s="14"/>
      <c r="EOD3207" s="14"/>
      <c r="EOE3207" s="14"/>
      <c r="EOF3207" s="14"/>
      <c r="EOG3207" s="14"/>
      <c r="EOH3207" s="14"/>
      <c r="EOI3207" s="14"/>
      <c r="EOJ3207" s="14"/>
      <c r="EOK3207" s="14"/>
      <c r="EOL3207" s="14"/>
      <c r="EOM3207" s="14"/>
      <c r="EON3207" s="14"/>
      <c r="EOO3207" s="14"/>
      <c r="EOP3207" s="14"/>
      <c r="EOQ3207" s="14"/>
      <c r="EOR3207" s="14"/>
      <c r="EOS3207" s="14"/>
      <c r="EOT3207" s="14"/>
      <c r="EOU3207" s="14"/>
      <c r="EOV3207" s="14"/>
      <c r="EOW3207" s="14"/>
      <c r="EOX3207" s="14"/>
      <c r="EOY3207" s="14"/>
      <c r="EOZ3207" s="14"/>
      <c r="EPA3207" s="14"/>
      <c r="EPB3207" s="14"/>
      <c r="EPC3207" s="14"/>
      <c r="EPD3207" s="14"/>
      <c r="EPE3207" s="14"/>
      <c r="EPF3207" s="14"/>
      <c r="EPG3207" s="14"/>
      <c r="EPH3207" s="14"/>
      <c r="EPI3207" s="14"/>
      <c r="EPJ3207" s="14"/>
      <c r="EPK3207" s="14"/>
      <c r="EPL3207" s="14"/>
      <c r="EPM3207" s="14"/>
      <c r="EPN3207" s="14"/>
      <c r="EPO3207" s="14"/>
      <c r="EPP3207" s="14"/>
      <c r="EPQ3207" s="14"/>
      <c r="EPR3207" s="14"/>
      <c r="EPS3207" s="14"/>
      <c r="EPT3207" s="14"/>
      <c r="EPU3207" s="14"/>
      <c r="EPV3207" s="14"/>
      <c r="EPW3207" s="14"/>
      <c r="EPX3207" s="14"/>
      <c r="EPY3207" s="14"/>
      <c r="EPZ3207" s="14"/>
      <c r="EQA3207" s="14"/>
      <c r="EQB3207" s="14"/>
      <c r="EQC3207" s="14"/>
      <c r="EQD3207" s="14"/>
      <c r="EQE3207" s="14"/>
      <c r="EQF3207" s="14"/>
      <c r="EQG3207" s="14"/>
      <c r="EQH3207" s="14"/>
      <c r="EQI3207" s="14"/>
      <c r="EQJ3207" s="14"/>
      <c r="EQK3207" s="14"/>
      <c r="EQL3207" s="14"/>
      <c r="EQM3207" s="14"/>
      <c r="EQN3207" s="14"/>
      <c r="EQO3207" s="14"/>
      <c r="EQP3207" s="14"/>
      <c r="EQQ3207" s="14"/>
      <c r="EQR3207" s="14"/>
      <c r="EQS3207" s="14"/>
      <c r="EQT3207" s="14"/>
      <c r="EQU3207" s="14"/>
      <c r="EQV3207" s="14"/>
      <c r="EQW3207" s="14"/>
      <c r="EQX3207" s="14"/>
      <c r="EQY3207" s="14"/>
      <c r="EQZ3207" s="14"/>
      <c r="ERA3207" s="14"/>
      <c r="ERB3207" s="14"/>
      <c r="ERC3207" s="14"/>
      <c r="ERD3207" s="14"/>
      <c r="ERE3207" s="14"/>
      <c r="ERF3207" s="14"/>
      <c r="ERG3207" s="14"/>
      <c r="ERH3207" s="14"/>
      <c r="ERI3207" s="14"/>
      <c r="ERJ3207" s="14"/>
      <c r="ERK3207" s="14"/>
      <c r="ERL3207" s="14"/>
      <c r="ERM3207" s="14"/>
      <c r="ERN3207" s="14"/>
      <c r="ERO3207" s="14"/>
      <c r="ERP3207" s="14"/>
      <c r="ERQ3207" s="14"/>
      <c r="ERR3207" s="14"/>
      <c r="ERS3207" s="14"/>
      <c r="ERT3207" s="14"/>
      <c r="ERU3207" s="14"/>
      <c r="ERV3207" s="14"/>
      <c r="ERW3207" s="14"/>
      <c r="ERX3207" s="14"/>
      <c r="ERY3207" s="14"/>
      <c r="ERZ3207" s="14"/>
      <c r="ESA3207" s="14"/>
      <c r="ESB3207" s="14"/>
      <c r="ESC3207" s="14"/>
      <c r="ESD3207" s="14"/>
      <c r="ESE3207" s="14"/>
      <c r="ESF3207" s="14"/>
      <c r="ESG3207" s="14"/>
      <c r="ESH3207" s="14"/>
      <c r="ESI3207" s="14"/>
      <c r="ESJ3207" s="14"/>
      <c r="ESK3207" s="14"/>
      <c r="ESL3207" s="14"/>
      <c r="ESM3207" s="14"/>
      <c r="ESN3207" s="14"/>
      <c r="ESO3207" s="14"/>
      <c r="ESP3207" s="14"/>
      <c r="ESQ3207" s="14"/>
      <c r="ESR3207" s="14"/>
      <c r="ESS3207" s="14"/>
      <c r="EST3207" s="14"/>
      <c r="ESU3207" s="14"/>
      <c r="ESV3207" s="14"/>
      <c r="ESW3207" s="14"/>
      <c r="ESX3207" s="14"/>
      <c r="ESY3207" s="14"/>
      <c r="ESZ3207" s="14"/>
      <c r="ETA3207" s="14"/>
      <c r="ETB3207" s="14"/>
      <c r="ETC3207" s="14"/>
      <c r="ETD3207" s="14"/>
      <c r="ETE3207" s="14"/>
      <c r="ETF3207" s="14"/>
      <c r="ETG3207" s="14"/>
      <c r="ETH3207" s="14"/>
      <c r="ETI3207" s="14"/>
      <c r="ETJ3207" s="14"/>
      <c r="ETK3207" s="14"/>
      <c r="ETL3207" s="14"/>
      <c r="ETM3207" s="14"/>
      <c r="ETN3207" s="14"/>
      <c r="ETO3207" s="14"/>
      <c r="ETP3207" s="14"/>
      <c r="ETQ3207" s="14"/>
      <c r="ETR3207" s="14"/>
      <c r="ETS3207" s="14"/>
      <c r="ETT3207" s="14"/>
      <c r="ETU3207" s="14"/>
      <c r="ETV3207" s="14"/>
      <c r="ETW3207" s="14"/>
      <c r="ETX3207" s="14"/>
      <c r="ETY3207" s="14"/>
      <c r="ETZ3207" s="14"/>
      <c r="EUA3207" s="14"/>
      <c r="EUB3207" s="14"/>
      <c r="EUC3207" s="14"/>
      <c r="EUD3207" s="14"/>
      <c r="EUE3207" s="14"/>
      <c r="EUF3207" s="14"/>
      <c r="EUG3207" s="14"/>
      <c r="EUH3207" s="14"/>
      <c r="EUI3207" s="14"/>
      <c r="EUJ3207" s="14"/>
      <c r="EUK3207" s="14"/>
      <c r="EUL3207" s="14"/>
      <c r="EUM3207" s="14"/>
      <c r="EUN3207" s="14"/>
      <c r="EUO3207" s="14"/>
      <c r="EUP3207" s="14"/>
      <c r="EUQ3207" s="14"/>
      <c r="EUR3207" s="14"/>
      <c r="EUS3207" s="14"/>
      <c r="EUT3207" s="14"/>
      <c r="EUU3207" s="14"/>
      <c r="EUV3207" s="14"/>
      <c r="EUW3207" s="14"/>
      <c r="EUX3207" s="14"/>
      <c r="EUY3207" s="14"/>
      <c r="EUZ3207" s="14"/>
      <c r="EVA3207" s="14"/>
      <c r="EVB3207" s="14"/>
      <c r="EVC3207" s="14"/>
      <c r="EVD3207" s="14"/>
      <c r="EVE3207" s="14"/>
      <c r="EVF3207" s="14"/>
      <c r="EVG3207" s="14"/>
      <c r="EVH3207" s="14"/>
      <c r="EVI3207" s="14"/>
      <c r="EVJ3207" s="14"/>
      <c r="EVK3207" s="14"/>
      <c r="EVL3207" s="14"/>
      <c r="EVM3207" s="14"/>
      <c r="EVN3207" s="14"/>
      <c r="EVO3207" s="14"/>
      <c r="EVP3207" s="14"/>
      <c r="EVQ3207" s="14"/>
      <c r="EVR3207" s="14"/>
      <c r="EVS3207" s="14"/>
      <c r="EVT3207" s="14"/>
      <c r="EVU3207" s="14"/>
      <c r="EVV3207" s="14"/>
      <c r="EVW3207" s="14"/>
      <c r="EVX3207" s="14"/>
      <c r="EVY3207" s="14"/>
      <c r="EVZ3207" s="14"/>
      <c r="EWA3207" s="14"/>
      <c r="EWB3207" s="14"/>
      <c r="EWC3207" s="14"/>
      <c r="EWD3207" s="14"/>
      <c r="EWE3207" s="14"/>
      <c r="EWF3207" s="14"/>
      <c r="EWG3207" s="14"/>
      <c r="EWH3207" s="14"/>
      <c r="EWI3207" s="14"/>
      <c r="EWJ3207" s="14"/>
      <c r="EWK3207" s="14"/>
      <c r="EWL3207" s="14"/>
      <c r="EWM3207" s="14"/>
      <c r="EWN3207" s="14"/>
      <c r="EWO3207" s="14"/>
      <c r="EWP3207" s="14"/>
      <c r="EWQ3207" s="14"/>
      <c r="EWR3207" s="14"/>
      <c r="EWS3207" s="14"/>
      <c r="EWT3207" s="14"/>
      <c r="EWU3207" s="14"/>
      <c r="EWV3207" s="14"/>
      <c r="EWW3207" s="14"/>
      <c r="EWX3207" s="14"/>
      <c r="EWY3207" s="14"/>
      <c r="EWZ3207" s="14"/>
      <c r="EXA3207" s="14"/>
      <c r="EXB3207" s="14"/>
      <c r="EXC3207" s="14"/>
      <c r="EXD3207" s="14"/>
      <c r="EXE3207" s="14"/>
      <c r="EXF3207" s="14"/>
      <c r="EXG3207" s="14"/>
      <c r="EXH3207" s="14"/>
      <c r="EXI3207" s="14"/>
      <c r="EXJ3207" s="14"/>
      <c r="EXK3207" s="14"/>
      <c r="EXL3207" s="14"/>
      <c r="EXM3207" s="14"/>
      <c r="EXN3207" s="14"/>
      <c r="EXO3207" s="14"/>
      <c r="EXP3207" s="14"/>
      <c r="EXQ3207" s="14"/>
      <c r="EXR3207" s="14"/>
      <c r="EXS3207" s="14"/>
      <c r="EXT3207" s="14"/>
      <c r="EXU3207" s="14"/>
      <c r="EXV3207" s="14"/>
      <c r="EXW3207" s="14"/>
      <c r="EXX3207" s="14"/>
      <c r="EXY3207" s="14"/>
      <c r="EXZ3207" s="14"/>
      <c r="EYA3207" s="14"/>
      <c r="EYB3207" s="14"/>
      <c r="EYC3207" s="14"/>
      <c r="EYD3207" s="14"/>
      <c r="EYE3207" s="14"/>
      <c r="EYF3207" s="14"/>
      <c r="EYG3207" s="14"/>
      <c r="EYH3207" s="14"/>
      <c r="EYI3207" s="14"/>
      <c r="EYJ3207" s="14"/>
      <c r="EYK3207" s="14"/>
      <c r="EYL3207" s="14"/>
      <c r="EYM3207" s="14"/>
      <c r="EYN3207" s="14"/>
      <c r="EYO3207" s="14"/>
      <c r="EYP3207" s="14"/>
      <c r="EYQ3207" s="14"/>
      <c r="EYR3207" s="14"/>
      <c r="EYS3207" s="14"/>
      <c r="EYT3207" s="14"/>
      <c r="EYU3207" s="14"/>
      <c r="EYV3207" s="14"/>
      <c r="EYW3207" s="14"/>
      <c r="EYX3207" s="14"/>
      <c r="EYY3207" s="14"/>
      <c r="EYZ3207" s="14"/>
      <c r="EZA3207" s="14"/>
      <c r="EZB3207" s="14"/>
      <c r="EZC3207" s="14"/>
      <c r="EZD3207" s="14"/>
      <c r="EZE3207" s="14"/>
      <c r="EZF3207" s="14"/>
      <c r="EZG3207" s="14"/>
      <c r="EZH3207" s="14"/>
      <c r="EZI3207" s="14"/>
      <c r="EZJ3207" s="14"/>
      <c r="EZK3207" s="14"/>
      <c r="EZL3207" s="14"/>
      <c r="EZM3207" s="14"/>
      <c r="EZN3207" s="14"/>
      <c r="EZO3207" s="14"/>
      <c r="EZP3207" s="14"/>
      <c r="EZQ3207" s="14"/>
      <c r="EZR3207" s="14"/>
      <c r="EZS3207" s="14"/>
      <c r="EZT3207" s="14"/>
      <c r="EZU3207" s="14"/>
      <c r="EZV3207" s="14"/>
      <c r="EZW3207" s="14"/>
      <c r="EZX3207" s="14"/>
      <c r="EZY3207" s="14"/>
      <c r="EZZ3207" s="14"/>
      <c r="FAA3207" s="14"/>
      <c r="FAB3207" s="14"/>
      <c r="FAC3207" s="14"/>
      <c r="FAD3207" s="14"/>
      <c r="FAE3207" s="14"/>
      <c r="FAF3207" s="14"/>
      <c r="FAG3207" s="14"/>
      <c r="FAH3207" s="14"/>
      <c r="FAI3207" s="14"/>
      <c r="FAJ3207" s="14"/>
      <c r="FAK3207" s="14"/>
      <c r="FAL3207" s="14"/>
      <c r="FAM3207" s="14"/>
      <c r="FAN3207" s="14"/>
      <c r="FAO3207" s="14"/>
      <c r="FAP3207" s="14"/>
      <c r="FAQ3207" s="14"/>
      <c r="FAR3207" s="14"/>
      <c r="FAS3207" s="14"/>
      <c r="FAT3207" s="14"/>
      <c r="FAU3207" s="14"/>
      <c r="FAV3207" s="14"/>
      <c r="FAW3207" s="14"/>
      <c r="FAX3207" s="14"/>
      <c r="FAY3207" s="14"/>
      <c r="FAZ3207" s="14"/>
      <c r="FBA3207" s="14"/>
      <c r="FBB3207" s="14"/>
      <c r="FBC3207" s="14"/>
      <c r="FBD3207" s="14"/>
      <c r="FBE3207" s="14"/>
      <c r="FBF3207" s="14"/>
      <c r="FBG3207" s="14"/>
      <c r="FBH3207" s="14"/>
      <c r="FBI3207" s="14"/>
      <c r="FBJ3207" s="14"/>
      <c r="FBK3207" s="14"/>
      <c r="FBL3207" s="14"/>
      <c r="FBM3207" s="14"/>
      <c r="FBN3207" s="14"/>
      <c r="FBO3207" s="14"/>
      <c r="FBP3207" s="14"/>
      <c r="FBQ3207" s="14"/>
      <c r="FBR3207" s="14"/>
      <c r="FBS3207" s="14"/>
      <c r="FBT3207" s="14"/>
      <c r="FBU3207" s="14"/>
      <c r="FBV3207" s="14"/>
      <c r="FBW3207" s="14"/>
      <c r="FBX3207" s="14"/>
      <c r="FBY3207" s="14"/>
      <c r="FBZ3207" s="14"/>
      <c r="FCA3207" s="14"/>
      <c r="FCB3207" s="14"/>
      <c r="FCC3207" s="14"/>
      <c r="FCD3207" s="14"/>
      <c r="FCE3207" s="14"/>
      <c r="FCF3207" s="14"/>
      <c r="FCG3207" s="14"/>
      <c r="FCH3207" s="14"/>
      <c r="FCI3207" s="14"/>
      <c r="FCJ3207" s="14"/>
      <c r="FCK3207" s="14"/>
      <c r="FCL3207" s="14"/>
      <c r="FCM3207" s="14"/>
      <c r="FCN3207" s="14"/>
      <c r="FCO3207" s="14"/>
      <c r="FCP3207" s="14"/>
      <c r="FCQ3207" s="14"/>
      <c r="FCR3207" s="14"/>
      <c r="FCS3207" s="14"/>
      <c r="FCT3207" s="14"/>
      <c r="FCU3207" s="14"/>
      <c r="FCV3207" s="14"/>
      <c r="FCW3207" s="14"/>
      <c r="FCX3207" s="14"/>
      <c r="FCY3207" s="14"/>
      <c r="FCZ3207" s="14"/>
      <c r="FDA3207" s="14"/>
      <c r="FDB3207" s="14"/>
      <c r="FDC3207" s="14"/>
      <c r="FDD3207" s="14"/>
      <c r="FDE3207" s="14"/>
      <c r="FDF3207" s="14"/>
      <c r="FDG3207" s="14"/>
      <c r="FDH3207" s="14"/>
      <c r="FDI3207" s="14"/>
      <c r="FDJ3207" s="14"/>
      <c r="FDK3207" s="14"/>
      <c r="FDL3207" s="14"/>
      <c r="FDM3207" s="14"/>
      <c r="FDN3207" s="14"/>
      <c r="FDO3207" s="14"/>
      <c r="FDP3207" s="14"/>
      <c r="FDQ3207" s="14"/>
      <c r="FDR3207" s="14"/>
      <c r="FDS3207" s="14"/>
      <c r="FDT3207" s="14"/>
      <c r="FDU3207" s="14"/>
      <c r="FDV3207" s="14"/>
      <c r="FDW3207" s="14"/>
      <c r="FDX3207" s="14"/>
      <c r="FDY3207" s="14"/>
      <c r="FDZ3207" s="14"/>
      <c r="FEA3207" s="14"/>
      <c r="FEB3207" s="14"/>
      <c r="FEC3207" s="14"/>
      <c r="FED3207" s="14"/>
      <c r="FEE3207" s="14"/>
      <c r="FEF3207" s="14"/>
      <c r="FEG3207" s="14"/>
      <c r="FEH3207" s="14"/>
      <c r="FEI3207" s="14"/>
      <c r="FEJ3207" s="14"/>
      <c r="FEK3207" s="14"/>
      <c r="FEL3207" s="14"/>
      <c r="FEM3207" s="14"/>
      <c r="FEN3207" s="14"/>
      <c r="FEO3207" s="14"/>
      <c r="FEP3207" s="14"/>
      <c r="FEQ3207" s="14"/>
      <c r="FER3207" s="14"/>
      <c r="FES3207" s="14"/>
      <c r="FET3207" s="14"/>
      <c r="FEU3207" s="14"/>
      <c r="FEV3207" s="14"/>
      <c r="FEW3207" s="14"/>
      <c r="FEX3207" s="14"/>
      <c r="FEY3207" s="14"/>
      <c r="FEZ3207" s="14"/>
      <c r="FFA3207" s="14"/>
      <c r="FFB3207" s="14"/>
      <c r="FFC3207" s="14"/>
      <c r="FFD3207" s="14"/>
      <c r="FFE3207" s="14"/>
      <c r="FFF3207" s="14"/>
      <c r="FFG3207" s="14"/>
      <c r="FFH3207" s="14"/>
      <c r="FFI3207" s="14"/>
      <c r="FFJ3207" s="14"/>
      <c r="FFK3207" s="14"/>
      <c r="FFL3207" s="14"/>
      <c r="FFM3207" s="14"/>
      <c r="FFN3207" s="14"/>
      <c r="FFO3207" s="14"/>
      <c r="FFP3207" s="14"/>
      <c r="FFQ3207" s="14"/>
      <c r="FFR3207" s="14"/>
      <c r="FFS3207" s="14"/>
      <c r="FFT3207" s="14"/>
      <c r="FFU3207" s="14"/>
      <c r="FFV3207" s="14"/>
      <c r="FFW3207" s="14"/>
      <c r="FFX3207" s="14"/>
      <c r="FFY3207" s="14"/>
      <c r="FFZ3207" s="14"/>
      <c r="FGA3207" s="14"/>
      <c r="FGB3207" s="14"/>
      <c r="FGC3207" s="14"/>
      <c r="FGD3207" s="14"/>
      <c r="FGE3207" s="14"/>
      <c r="FGF3207" s="14"/>
      <c r="FGG3207" s="14"/>
      <c r="FGH3207" s="14"/>
      <c r="FGI3207" s="14"/>
      <c r="FGJ3207" s="14"/>
      <c r="FGK3207" s="14"/>
      <c r="FGL3207" s="14"/>
      <c r="FGM3207" s="14"/>
      <c r="FGN3207" s="14"/>
      <c r="FGO3207" s="14"/>
      <c r="FGP3207" s="14"/>
      <c r="FGQ3207" s="14"/>
      <c r="FGR3207" s="14"/>
      <c r="FGS3207" s="14"/>
      <c r="FGT3207" s="14"/>
      <c r="FGU3207" s="14"/>
      <c r="FGV3207" s="14"/>
      <c r="FGW3207" s="14"/>
      <c r="FGX3207" s="14"/>
      <c r="FGY3207" s="14"/>
      <c r="FGZ3207" s="14"/>
      <c r="FHA3207" s="14"/>
      <c r="FHB3207" s="14"/>
      <c r="FHC3207" s="14"/>
      <c r="FHD3207" s="14"/>
      <c r="FHE3207" s="14"/>
      <c r="FHF3207" s="14"/>
      <c r="FHG3207" s="14"/>
      <c r="FHH3207" s="14"/>
      <c r="FHI3207" s="14"/>
      <c r="FHJ3207" s="14"/>
      <c r="FHK3207" s="14"/>
      <c r="FHL3207" s="14"/>
      <c r="FHM3207" s="14"/>
      <c r="FHN3207" s="14"/>
      <c r="FHO3207" s="14"/>
      <c r="FHP3207" s="14"/>
      <c r="FHQ3207" s="14"/>
      <c r="FHR3207" s="14"/>
      <c r="FHS3207" s="14"/>
      <c r="FHT3207" s="14"/>
      <c r="FHU3207" s="14"/>
      <c r="FHV3207" s="14"/>
      <c r="FHW3207" s="14"/>
      <c r="FHX3207" s="14"/>
      <c r="FHY3207" s="14"/>
      <c r="FHZ3207" s="14"/>
      <c r="FIA3207" s="14"/>
      <c r="FIB3207" s="14"/>
      <c r="FIC3207" s="14"/>
      <c r="FID3207" s="14"/>
      <c r="FIE3207" s="14"/>
      <c r="FIF3207" s="14"/>
      <c r="FIG3207" s="14"/>
      <c r="FIH3207" s="14"/>
      <c r="FII3207" s="14"/>
      <c r="FIJ3207" s="14"/>
      <c r="FIK3207" s="14"/>
      <c r="FIL3207" s="14"/>
      <c r="FIM3207" s="14"/>
      <c r="FIN3207" s="14"/>
      <c r="FIO3207" s="14"/>
      <c r="FIP3207" s="14"/>
      <c r="FIQ3207" s="14"/>
      <c r="FIR3207" s="14"/>
      <c r="FIS3207" s="14"/>
      <c r="FIT3207" s="14"/>
      <c r="FIU3207" s="14"/>
      <c r="FIV3207" s="14"/>
      <c r="FIW3207" s="14"/>
      <c r="FIX3207" s="14"/>
      <c r="FIY3207" s="14"/>
      <c r="FIZ3207" s="14"/>
      <c r="FJA3207" s="14"/>
      <c r="FJB3207" s="14"/>
      <c r="FJC3207" s="14"/>
      <c r="FJD3207" s="14"/>
      <c r="FJE3207" s="14"/>
      <c r="FJF3207" s="14"/>
      <c r="FJG3207" s="14"/>
      <c r="FJH3207" s="14"/>
      <c r="FJI3207" s="14"/>
      <c r="FJJ3207" s="14"/>
      <c r="FJK3207" s="14"/>
      <c r="FJL3207" s="14"/>
      <c r="FJM3207" s="14"/>
      <c r="FJN3207" s="14"/>
      <c r="FJO3207" s="14"/>
      <c r="FJP3207" s="14"/>
      <c r="FJQ3207" s="14"/>
      <c r="FJR3207" s="14"/>
      <c r="FJS3207" s="14"/>
      <c r="FJT3207" s="14"/>
      <c r="FJU3207" s="14"/>
      <c r="FJV3207" s="14"/>
      <c r="FJW3207" s="14"/>
      <c r="FJX3207" s="14"/>
      <c r="FJY3207" s="14"/>
      <c r="FJZ3207" s="14"/>
      <c r="FKA3207" s="14"/>
      <c r="FKB3207" s="14"/>
      <c r="FKC3207" s="14"/>
      <c r="FKD3207" s="14"/>
      <c r="FKE3207" s="14"/>
      <c r="FKF3207" s="14"/>
      <c r="FKG3207" s="14"/>
      <c r="FKH3207" s="14"/>
      <c r="FKI3207" s="14"/>
      <c r="FKJ3207" s="14"/>
      <c r="FKK3207" s="14"/>
      <c r="FKL3207" s="14"/>
      <c r="FKM3207" s="14"/>
      <c r="FKN3207" s="14"/>
      <c r="FKO3207" s="14"/>
      <c r="FKP3207" s="14"/>
      <c r="FKQ3207" s="14"/>
      <c r="FKR3207" s="14"/>
      <c r="FKS3207" s="14"/>
      <c r="FKT3207" s="14"/>
      <c r="FKU3207" s="14"/>
      <c r="FKV3207" s="14"/>
      <c r="FKW3207" s="14"/>
      <c r="FKX3207" s="14"/>
      <c r="FKY3207" s="14"/>
      <c r="FKZ3207" s="14"/>
      <c r="FLA3207" s="14"/>
      <c r="FLB3207" s="14"/>
      <c r="FLC3207" s="14"/>
      <c r="FLD3207" s="14"/>
      <c r="FLE3207" s="14"/>
      <c r="FLF3207" s="14"/>
      <c r="FLG3207" s="14"/>
      <c r="FLH3207" s="14"/>
      <c r="FLI3207" s="14"/>
      <c r="FLJ3207" s="14"/>
      <c r="FLK3207" s="14"/>
      <c r="FLL3207" s="14"/>
      <c r="FLM3207" s="14"/>
      <c r="FLN3207" s="14"/>
      <c r="FLO3207" s="14"/>
      <c r="FLP3207" s="14"/>
      <c r="FLQ3207" s="14"/>
      <c r="FLR3207" s="14"/>
      <c r="FLS3207" s="14"/>
      <c r="FLT3207" s="14"/>
      <c r="FLU3207" s="14"/>
      <c r="FLV3207" s="14"/>
      <c r="FLW3207" s="14"/>
      <c r="FLX3207" s="14"/>
      <c r="FLY3207" s="14"/>
      <c r="FLZ3207" s="14"/>
      <c r="FMA3207" s="14"/>
      <c r="FMB3207" s="14"/>
      <c r="FMC3207" s="14"/>
      <c r="FMD3207" s="14"/>
      <c r="FME3207" s="14"/>
      <c r="FMF3207" s="14"/>
      <c r="FMG3207" s="14"/>
      <c r="FMH3207" s="14"/>
      <c r="FMI3207" s="14"/>
      <c r="FMJ3207" s="14"/>
      <c r="FMK3207" s="14"/>
      <c r="FML3207" s="14"/>
      <c r="FMM3207" s="14"/>
      <c r="FMN3207" s="14"/>
      <c r="FMO3207" s="14"/>
      <c r="FMP3207" s="14"/>
      <c r="FMQ3207" s="14"/>
      <c r="FMR3207" s="14"/>
      <c r="FMS3207" s="14"/>
      <c r="FMT3207" s="14"/>
      <c r="FMU3207" s="14"/>
      <c r="FMV3207" s="14"/>
      <c r="FMW3207" s="14"/>
      <c r="FMX3207" s="14"/>
      <c r="FMY3207" s="14"/>
      <c r="FMZ3207" s="14"/>
      <c r="FNA3207" s="14"/>
      <c r="FNB3207" s="14"/>
      <c r="FNC3207" s="14"/>
      <c r="FND3207" s="14"/>
      <c r="FNE3207" s="14"/>
      <c r="FNF3207" s="14"/>
      <c r="FNG3207" s="14"/>
      <c r="FNH3207" s="14"/>
      <c r="FNI3207" s="14"/>
      <c r="FNJ3207" s="14"/>
      <c r="FNK3207" s="14"/>
      <c r="FNL3207" s="14"/>
      <c r="FNM3207" s="14"/>
      <c r="FNN3207" s="14"/>
      <c r="FNO3207" s="14"/>
      <c r="FNP3207" s="14"/>
      <c r="FNQ3207" s="14"/>
      <c r="FNR3207" s="14"/>
      <c r="FNS3207" s="14"/>
      <c r="FNT3207" s="14"/>
      <c r="FNU3207" s="14"/>
      <c r="FNV3207" s="14"/>
      <c r="FNW3207" s="14"/>
      <c r="FNX3207" s="14"/>
      <c r="FNY3207" s="14"/>
      <c r="FNZ3207" s="14"/>
      <c r="FOA3207" s="14"/>
      <c r="FOB3207" s="14"/>
      <c r="FOC3207" s="14"/>
      <c r="FOD3207" s="14"/>
      <c r="FOE3207" s="14"/>
      <c r="FOF3207" s="14"/>
      <c r="FOG3207" s="14"/>
      <c r="FOH3207" s="14"/>
      <c r="FOI3207" s="14"/>
      <c r="FOJ3207" s="14"/>
      <c r="FOK3207" s="14"/>
      <c r="FOL3207" s="14"/>
      <c r="FOM3207" s="14"/>
      <c r="FON3207" s="14"/>
      <c r="FOO3207" s="14"/>
      <c r="FOP3207" s="14"/>
      <c r="FOQ3207" s="14"/>
      <c r="FOR3207" s="14"/>
      <c r="FOS3207" s="14"/>
      <c r="FOT3207" s="14"/>
      <c r="FOU3207" s="14"/>
      <c r="FOV3207" s="14"/>
      <c r="FOW3207" s="14"/>
      <c r="FOX3207" s="14"/>
      <c r="FOY3207" s="14"/>
      <c r="FOZ3207" s="14"/>
      <c r="FPA3207" s="14"/>
      <c r="FPB3207" s="14"/>
      <c r="FPC3207" s="14"/>
      <c r="FPD3207" s="14"/>
      <c r="FPE3207" s="14"/>
      <c r="FPF3207" s="14"/>
      <c r="FPG3207" s="14"/>
      <c r="FPH3207" s="14"/>
      <c r="FPI3207" s="14"/>
      <c r="FPJ3207" s="14"/>
      <c r="FPK3207" s="14"/>
      <c r="FPL3207" s="14"/>
      <c r="FPM3207" s="14"/>
      <c r="FPN3207" s="14"/>
      <c r="FPO3207" s="14"/>
      <c r="FPP3207" s="14"/>
      <c r="FPQ3207" s="14"/>
      <c r="FPR3207" s="14"/>
      <c r="FPS3207" s="14"/>
      <c r="FPT3207" s="14"/>
      <c r="FPU3207" s="14"/>
      <c r="FPV3207" s="14"/>
      <c r="FPW3207" s="14"/>
      <c r="FPX3207" s="14"/>
      <c r="FPY3207" s="14"/>
      <c r="FPZ3207" s="14"/>
      <c r="FQA3207" s="14"/>
      <c r="FQB3207" s="14"/>
      <c r="FQC3207" s="14"/>
      <c r="FQD3207" s="14"/>
      <c r="FQE3207" s="14"/>
      <c r="FQF3207" s="14"/>
      <c r="FQG3207" s="14"/>
      <c r="FQH3207" s="14"/>
      <c r="FQI3207" s="14"/>
      <c r="FQJ3207" s="14"/>
      <c r="FQK3207" s="14"/>
      <c r="FQL3207" s="14"/>
      <c r="FQM3207" s="14"/>
      <c r="FQN3207" s="14"/>
      <c r="FQO3207" s="14"/>
      <c r="FQP3207" s="14"/>
      <c r="FQQ3207" s="14"/>
      <c r="FQR3207" s="14"/>
      <c r="FQS3207" s="14"/>
      <c r="FQT3207" s="14"/>
      <c r="FQU3207" s="14"/>
      <c r="FQV3207" s="14"/>
      <c r="FQW3207" s="14"/>
      <c r="FQX3207" s="14"/>
      <c r="FQY3207" s="14"/>
      <c r="FQZ3207" s="14"/>
      <c r="FRA3207" s="14"/>
      <c r="FRB3207" s="14"/>
      <c r="FRC3207" s="14"/>
      <c r="FRD3207" s="14"/>
      <c r="FRE3207" s="14"/>
      <c r="FRF3207" s="14"/>
      <c r="FRG3207" s="14"/>
      <c r="FRH3207" s="14"/>
      <c r="FRI3207" s="14"/>
      <c r="FRJ3207" s="14"/>
      <c r="FRK3207" s="14"/>
      <c r="FRL3207" s="14"/>
      <c r="FRM3207" s="14"/>
      <c r="FRN3207" s="14"/>
      <c r="FRO3207" s="14"/>
      <c r="FRP3207" s="14"/>
      <c r="FRQ3207" s="14"/>
      <c r="FRR3207" s="14"/>
      <c r="FRS3207" s="14"/>
      <c r="FRT3207" s="14"/>
      <c r="FRU3207" s="14"/>
      <c r="FRV3207" s="14"/>
      <c r="FRW3207" s="14"/>
      <c r="FRX3207" s="14"/>
      <c r="FRY3207" s="14"/>
      <c r="FRZ3207" s="14"/>
      <c r="FSA3207" s="14"/>
      <c r="FSB3207" s="14"/>
      <c r="FSC3207" s="14"/>
      <c r="FSD3207" s="14"/>
      <c r="FSE3207" s="14"/>
      <c r="FSF3207" s="14"/>
      <c r="FSG3207" s="14"/>
      <c r="FSH3207" s="14"/>
      <c r="FSI3207" s="14"/>
      <c r="FSJ3207" s="14"/>
      <c r="FSK3207" s="14"/>
      <c r="FSL3207" s="14"/>
      <c r="FSM3207" s="14"/>
      <c r="FSN3207" s="14"/>
      <c r="FSO3207" s="14"/>
      <c r="FSP3207" s="14"/>
      <c r="FSQ3207" s="14"/>
      <c r="FSR3207" s="14"/>
      <c r="FSS3207" s="14"/>
      <c r="FST3207" s="14"/>
      <c r="FSU3207" s="14"/>
      <c r="FSV3207" s="14"/>
      <c r="FSW3207" s="14"/>
      <c r="FSX3207" s="14"/>
      <c r="FSY3207" s="14"/>
      <c r="FSZ3207" s="14"/>
      <c r="FTA3207" s="14"/>
      <c r="FTB3207" s="14"/>
      <c r="FTC3207" s="14"/>
      <c r="FTD3207" s="14"/>
      <c r="FTE3207" s="14"/>
      <c r="FTF3207" s="14"/>
      <c r="FTG3207" s="14"/>
      <c r="FTH3207" s="14"/>
      <c r="FTI3207" s="14"/>
      <c r="FTJ3207" s="14"/>
      <c r="FTK3207" s="14"/>
      <c r="FTL3207" s="14"/>
      <c r="FTM3207" s="14"/>
      <c r="FTN3207" s="14"/>
      <c r="FTO3207" s="14"/>
      <c r="FTP3207" s="14"/>
      <c r="FTQ3207" s="14"/>
      <c r="FTR3207" s="14"/>
      <c r="FTS3207" s="14"/>
      <c r="FTT3207" s="14"/>
      <c r="FTU3207" s="14"/>
      <c r="FTV3207" s="14"/>
      <c r="FTW3207" s="14"/>
      <c r="FTX3207" s="14"/>
      <c r="FTY3207" s="14"/>
      <c r="FTZ3207" s="14"/>
      <c r="FUA3207" s="14"/>
      <c r="FUB3207" s="14"/>
      <c r="FUC3207" s="14"/>
      <c r="FUD3207" s="14"/>
      <c r="FUE3207" s="14"/>
      <c r="FUF3207" s="14"/>
      <c r="FUG3207" s="14"/>
      <c r="FUH3207" s="14"/>
      <c r="FUI3207" s="14"/>
      <c r="FUJ3207" s="14"/>
      <c r="FUK3207" s="14"/>
      <c r="FUL3207" s="14"/>
      <c r="FUM3207" s="14"/>
      <c r="FUN3207" s="14"/>
      <c r="FUO3207" s="14"/>
      <c r="FUP3207" s="14"/>
      <c r="FUQ3207" s="14"/>
      <c r="FUR3207" s="14"/>
      <c r="FUS3207" s="14"/>
      <c r="FUT3207" s="14"/>
      <c r="FUU3207" s="14"/>
      <c r="FUV3207" s="14"/>
      <c r="FUW3207" s="14"/>
      <c r="FUX3207" s="14"/>
      <c r="FUY3207" s="14"/>
      <c r="FUZ3207" s="14"/>
      <c r="FVA3207" s="14"/>
      <c r="FVB3207" s="14"/>
      <c r="FVC3207" s="14"/>
      <c r="FVD3207" s="14"/>
      <c r="FVE3207" s="14"/>
      <c r="FVF3207" s="14"/>
      <c r="FVG3207" s="14"/>
      <c r="FVH3207" s="14"/>
      <c r="FVI3207" s="14"/>
      <c r="FVJ3207" s="14"/>
      <c r="FVK3207" s="14"/>
      <c r="FVL3207" s="14"/>
      <c r="FVM3207" s="14"/>
      <c r="FVN3207" s="14"/>
      <c r="FVO3207" s="14"/>
      <c r="FVP3207" s="14"/>
      <c r="FVQ3207" s="14"/>
      <c r="FVR3207" s="14"/>
      <c r="FVS3207" s="14"/>
      <c r="FVT3207" s="14"/>
      <c r="FVU3207" s="14"/>
      <c r="FVV3207" s="14"/>
      <c r="FVW3207" s="14"/>
      <c r="FVX3207" s="14"/>
      <c r="FVY3207" s="14"/>
      <c r="FVZ3207" s="14"/>
      <c r="FWA3207" s="14"/>
      <c r="FWB3207" s="14"/>
      <c r="FWC3207" s="14"/>
      <c r="FWD3207" s="14"/>
      <c r="FWE3207" s="14"/>
      <c r="FWF3207" s="14"/>
      <c r="FWG3207" s="14"/>
      <c r="FWH3207" s="14"/>
      <c r="FWI3207" s="14"/>
      <c r="FWJ3207" s="14"/>
      <c r="FWK3207" s="14"/>
      <c r="FWL3207" s="14"/>
      <c r="FWM3207" s="14"/>
      <c r="FWN3207" s="14"/>
      <c r="FWO3207" s="14"/>
      <c r="FWP3207" s="14"/>
      <c r="FWQ3207" s="14"/>
      <c r="FWR3207" s="14"/>
      <c r="FWS3207" s="14"/>
      <c r="FWT3207" s="14"/>
      <c r="FWU3207" s="14"/>
      <c r="FWV3207" s="14"/>
      <c r="FWW3207" s="14"/>
      <c r="FWX3207" s="14"/>
      <c r="FWY3207" s="14"/>
      <c r="FWZ3207" s="14"/>
      <c r="FXA3207" s="14"/>
      <c r="FXB3207" s="14"/>
      <c r="FXC3207" s="14"/>
      <c r="FXD3207" s="14"/>
      <c r="FXE3207" s="14"/>
      <c r="FXF3207" s="14"/>
      <c r="FXG3207" s="14"/>
      <c r="FXH3207" s="14"/>
      <c r="FXI3207" s="14"/>
      <c r="FXJ3207" s="14"/>
      <c r="FXK3207" s="14"/>
      <c r="FXL3207" s="14"/>
      <c r="FXM3207" s="14"/>
      <c r="FXN3207" s="14"/>
      <c r="FXO3207" s="14"/>
      <c r="FXP3207" s="14"/>
      <c r="FXQ3207" s="14"/>
      <c r="FXR3207" s="14"/>
      <c r="FXS3207" s="14"/>
      <c r="FXT3207" s="14"/>
      <c r="FXU3207" s="14"/>
      <c r="FXV3207" s="14"/>
      <c r="FXW3207" s="14"/>
      <c r="FXX3207" s="14"/>
      <c r="FXY3207" s="14"/>
      <c r="FXZ3207" s="14"/>
      <c r="FYA3207" s="14"/>
      <c r="FYB3207" s="14"/>
      <c r="FYC3207" s="14"/>
      <c r="FYD3207" s="14"/>
      <c r="FYE3207" s="14"/>
      <c r="FYF3207" s="14"/>
      <c r="FYG3207" s="14"/>
      <c r="FYH3207" s="14"/>
      <c r="FYI3207" s="14"/>
      <c r="FYJ3207" s="14"/>
      <c r="FYK3207" s="14"/>
      <c r="FYL3207" s="14"/>
      <c r="FYM3207" s="14"/>
      <c r="FYN3207" s="14"/>
      <c r="FYO3207" s="14"/>
      <c r="FYP3207" s="14"/>
      <c r="FYQ3207" s="14"/>
      <c r="FYR3207" s="14"/>
      <c r="FYS3207" s="14"/>
      <c r="FYT3207" s="14"/>
      <c r="FYU3207" s="14"/>
      <c r="FYV3207" s="14"/>
      <c r="FYW3207" s="14"/>
      <c r="FYX3207" s="14"/>
      <c r="FYY3207" s="14"/>
      <c r="FYZ3207" s="14"/>
      <c r="FZA3207" s="14"/>
      <c r="FZB3207" s="14"/>
      <c r="FZC3207" s="14"/>
      <c r="FZD3207" s="14"/>
      <c r="FZE3207" s="14"/>
      <c r="FZF3207" s="14"/>
      <c r="FZG3207" s="14"/>
      <c r="FZH3207" s="14"/>
      <c r="FZI3207" s="14"/>
      <c r="FZJ3207" s="14"/>
      <c r="FZK3207" s="14"/>
      <c r="FZL3207" s="14"/>
      <c r="FZM3207" s="14"/>
      <c r="FZN3207" s="14"/>
      <c r="FZO3207" s="14"/>
      <c r="FZP3207" s="14"/>
      <c r="FZQ3207" s="14"/>
      <c r="FZR3207" s="14"/>
      <c r="FZS3207" s="14"/>
      <c r="FZT3207" s="14"/>
      <c r="FZU3207" s="14"/>
      <c r="FZV3207" s="14"/>
      <c r="FZW3207" s="14"/>
      <c r="FZX3207" s="14"/>
      <c r="FZY3207" s="14"/>
      <c r="FZZ3207" s="14"/>
      <c r="GAA3207" s="14"/>
      <c r="GAB3207" s="14"/>
      <c r="GAC3207" s="14"/>
      <c r="GAD3207" s="14"/>
      <c r="GAE3207" s="14"/>
      <c r="GAF3207" s="14"/>
      <c r="GAG3207" s="14"/>
      <c r="GAH3207" s="14"/>
      <c r="GAI3207" s="14"/>
      <c r="GAJ3207" s="14"/>
      <c r="GAK3207" s="14"/>
      <c r="GAL3207" s="14"/>
      <c r="GAM3207" s="14"/>
      <c r="GAN3207" s="14"/>
      <c r="GAO3207" s="14"/>
      <c r="GAP3207" s="14"/>
      <c r="GAQ3207" s="14"/>
      <c r="GAR3207" s="14"/>
      <c r="GAS3207" s="14"/>
      <c r="GAT3207" s="14"/>
      <c r="GAU3207" s="14"/>
      <c r="GAV3207" s="14"/>
      <c r="GAW3207" s="14"/>
      <c r="GAX3207" s="14"/>
      <c r="GAY3207" s="14"/>
      <c r="GAZ3207" s="14"/>
      <c r="GBA3207" s="14"/>
      <c r="GBB3207" s="14"/>
      <c r="GBC3207" s="14"/>
      <c r="GBD3207" s="14"/>
      <c r="GBE3207" s="14"/>
      <c r="GBF3207" s="14"/>
      <c r="GBG3207" s="14"/>
      <c r="GBH3207" s="14"/>
      <c r="GBI3207" s="14"/>
      <c r="GBJ3207" s="14"/>
      <c r="GBK3207" s="14"/>
      <c r="GBL3207" s="14"/>
      <c r="GBM3207" s="14"/>
      <c r="GBN3207" s="14"/>
      <c r="GBO3207" s="14"/>
      <c r="GBP3207" s="14"/>
      <c r="GBQ3207" s="14"/>
      <c r="GBR3207" s="14"/>
      <c r="GBS3207" s="14"/>
      <c r="GBT3207" s="14"/>
      <c r="GBU3207" s="14"/>
      <c r="GBV3207" s="14"/>
      <c r="GBW3207" s="14"/>
      <c r="GBX3207" s="14"/>
      <c r="GBY3207" s="14"/>
      <c r="GBZ3207" s="14"/>
      <c r="GCA3207" s="14"/>
      <c r="GCB3207" s="14"/>
      <c r="GCC3207" s="14"/>
      <c r="GCD3207" s="14"/>
      <c r="GCE3207" s="14"/>
      <c r="GCF3207" s="14"/>
      <c r="GCG3207" s="14"/>
      <c r="GCH3207" s="14"/>
      <c r="GCI3207" s="14"/>
      <c r="GCJ3207" s="14"/>
      <c r="GCK3207" s="14"/>
      <c r="GCL3207" s="14"/>
      <c r="GCM3207" s="14"/>
      <c r="GCN3207" s="14"/>
      <c r="GCO3207" s="14"/>
      <c r="GCP3207" s="14"/>
      <c r="GCQ3207" s="14"/>
      <c r="GCR3207" s="14"/>
      <c r="GCS3207" s="14"/>
      <c r="GCT3207" s="14"/>
      <c r="GCU3207" s="14"/>
      <c r="GCV3207" s="14"/>
      <c r="GCW3207" s="14"/>
      <c r="GCX3207" s="14"/>
      <c r="GCY3207" s="14"/>
      <c r="GCZ3207" s="14"/>
      <c r="GDA3207" s="14"/>
      <c r="GDB3207" s="14"/>
      <c r="GDC3207" s="14"/>
      <c r="GDD3207" s="14"/>
      <c r="GDE3207" s="14"/>
      <c r="GDF3207" s="14"/>
      <c r="GDG3207" s="14"/>
      <c r="GDH3207" s="14"/>
      <c r="GDI3207" s="14"/>
      <c r="GDJ3207" s="14"/>
      <c r="GDK3207" s="14"/>
      <c r="GDL3207" s="14"/>
      <c r="GDM3207" s="14"/>
      <c r="GDN3207" s="14"/>
      <c r="GDO3207" s="14"/>
      <c r="GDP3207" s="14"/>
      <c r="GDQ3207" s="14"/>
      <c r="GDR3207" s="14"/>
      <c r="GDS3207" s="14"/>
      <c r="GDT3207" s="14"/>
      <c r="GDU3207" s="14"/>
      <c r="GDV3207" s="14"/>
      <c r="GDW3207" s="14"/>
      <c r="GDX3207" s="14"/>
      <c r="GDY3207" s="14"/>
      <c r="GDZ3207" s="14"/>
      <c r="GEA3207" s="14"/>
      <c r="GEB3207" s="14"/>
      <c r="GEC3207" s="14"/>
      <c r="GED3207" s="14"/>
      <c r="GEE3207" s="14"/>
      <c r="GEF3207" s="14"/>
      <c r="GEG3207" s="14"/>
      <c r="GEH3207" s="14"/>
      <c r="GEI3207" s="14"/>
      <c r="GEJ3207" s="14"/>
      <c r="GEK3207" s="14"/>
      <c r="GEL3207" s="14"/>
      <c r="GEM3207" s="14"/>
      <c r="GEN3207" s="14"/>
      <c r="GEO3207" s="14"/>
      <c r="GEP3207" s="14"/>
      <c r="GEQ3207" s="14"/>
      <c r="GER3207" s="14"/>
      <c r="GES3207" s="14"/>
      <c r="GET3207" s="14"/>
      <c r="GEU3207" s="14"/>
      <c r="GEV3207" s="14"/>
      <c r="GEW3207" s="14"/>
      <c r="GEX3207" s="14"/>
      <c r="GEY3207" s="14"/>
      <c r="GEZ3207" s="14"/>
      <c r="GFA3207" s="14"/>
      <c r="GFB3207" s="14"/>
      <c r="GFC3207" s="14"/>
      <c r="GFD3207" s="14"/>
      <c r="GFE3207" s="14"/>
      <c r="GFF3207" s="14"/>
      <c r="GFG3207" s="14"/>
      <c r="GFH3207" s="14"/>
      <c r="GFI3207" s="14"/>
      <c r="GFJ3207" s="14"/>
      <c r="GFK3207" s="14"/>
      <c r="GFL3207" s="14"/>
      <c r="GFM3207" s="14"/>
      <c r="GFN3207" s="14"/>
      <c r="GFO3207" s="14"/>
      <c r="GFP3207" s="14"/>
      <c r="GFQ3207" s="14"/>
      <c r="GFR3207" s="14"/>
      <c r="GFS3207" s="14"/>
      <c r="GFT3207" s="14"/>
      <c r="GFU3207" s="14"/>
      <c r="GFV3207" s="14"/>
      <c r="GFW3207" s="14"/>
      <c r="GFX3207" s="14"/>
      <c r="GFY3207" s="14"/>
      <c r="GFZ3207" s="14"/>
      <c r="GGA3207" s="14"/>
      <c r="GGB3207" s="14"/>
      <c r="GGC3207" s="14"/>
      <c r="GGD3207" s="14"/>
      <c r="GGE3207" s="14"/>
      <c r="GGF3207" s="14"/>
      <c r="GGG3207" s="14"/>
      <c r="GGH3207" s="14"/>
      <c r="GGI3207" s="14"/>
      <c r="GGJ3207" s="14"/>
      <c r="GGK3207" s="14"/>
      <c r="GGL3207" s="14"/>
      <c r="GGM3207" s="14"/>
      <c r="GGN3207" s="14"/>
      <c r="GGO3207" s="14"/>
      <c r="GGP3207" s="14"/>
      <c r="GGQ3207" s="14"/>
      <c r="GGR3207" s="14"/>
      <c r="GGS3207" s="14"/>
      <c r="GGT3207" s="14"/>
      <c r="GGU3207" s="14"/>
      <c r="GGV3207" s="14"/>
      <c r="GGW3207" s="14"/>
      <c r="GGX3207" s="14"/>
      <c r="GGY3207" s="14"/>
      <c r="GGZ3207" s="14"/>
      <c r="GHA3207" s="14"/>
      <c r="GHB3207" s="14"/>
      <c r="GHC3207" s="14"/>
      <c r="GHD3207" s="14"/>
      <c r="GHE3207" s="14"/>
      <c r="GHF3207" s="14"/>
      <c r="GHG3207" s="14"/>
      <c r="GHH3207" s="14"/>
      <c r="GHI3207" s="14"/>
      <c r="GHJ3207" s="14"/>
      <c r="GHK3207" s="14"/>
      <c r="GHL3207" s="14"/>
      <c r="GHM3207" s="14"/>
      <c r="GHN3207" s="14"/>
      <c r="GHO3207" s="14"/>
      <c r="GHP3207" s="14"/>
      <c r="GHQ3207" s="14"/>
      <c r="GHR3207" s="14"/>
      <c r="GHS3207" s="14"/>
      <c r="GHT3207" s="14"/>
      <c r="GHU3207" s="14"/>
      <c r="GHV3207" s="14"/>
      <c r="GHW3207" s="14"/>
      <c r="GHX3207" s="14"/>
      <c r="GHY3207" s="14"/>
      <c r="GHZ3207" s="14"/>
      <c r="GIA3207" s="14"/>
      <c r="GIB3207" s="14"/>
      <c r="GIC3207" s="14"/>
      <c r="GID3207" s="14"/>
      <c r="GIE3207" s="14"/>
      <c r="GIF3207" s="14"/>
      <c r="GIG3207" s="14"/>
      <c r="GIH3207" s="14"/>
      <c r="GII3207" s="14"/>
      <c r="GIJ3207" s="14"/>
      <c r="GIK3207" s="14"/>
      <c r="GIL3207" s="14"/>
      <c r="GIM3207" s="14"/>
      <c r="GIN3207" s="14"/>
      <c r="GIO3207" s="14"/>
      <c r="GIP3207" s="14"/>
      <c r="GIQ3207" s="14"/>
      <c r="GIR3207" s="14"/>
      <c r="GIS3207" s="14"/>
      <c r="GIT3207" s="14"/>
      <c r="GIU3207" s="14"/>
      <c r="GIV3207" s="14"/>
      <c r="GIW3207" s="14"/>
      <c r="GIX3207" s="14"/>
      <c r="GIY3207" s="14"/>
      <c r="GIZ3207" s="14"/>
      <c r="GJA3207" s="14"/>
      <c r="GJB3207" s="14"/>
      <c r="GJC3207" s="14"/>
      <c r="GJD3207" s="14"/>
      <c r="GJE3207" s="14"/>
      <c r="GJF3207" s="14"/>
      <c r="GJG3207" s="14"/>
      <c r="GJH3207" s="14"/>
      <c r="GJI3207" s="14"/>
      <c r="GJJ3207" s="14"/>
      <c r="GJK3207" s="14"/>
      <c r="GJL3207" s="14"/>
      <c r="GJM3207" s="14"/>
      <c r="GJN3207" s="14"/>
      <c r="GJO3207" s="14"/>
      <c r="GJP3207" s="14"/>
      <c r="GJQ3207" s="14"/>
      <c r="GJR3207" s="14"/>
      <c r="GJS3207" s="14"/>
      <c r="GJT3207" s="14"/>
      <c r="GJU3207" s="14"/>
      <c r="GJV3207" s="14"/>
      <c r="GJW3207" s="14"/>
      <c r="GJX3207" s="14"/>
      <c r="GJY3207" s="14"/>
      <c r="GJZ3207" s="14"/>
      <c r="GKA3207" s="14"/>
      <c r="GKB3207" s="14"/>
      <c r="GKC3207" s="14"/>
      <c r="GKD3207" s="14"/>
      <c r="GKE3207" s="14"/>
      <c r="GKF3207" s="14"/>
      <c r="GKG3207" s="14"/>
      <c r="GKH3207" s="14"/>
      <c r="GKI3207" s="14"/>
      <c r="GKJ3207" s="14"/>
      <c r="GKK3207" s="14"/>
      <c r="GKL3207" s="14"/>
      <c r="GKM3207" s="14"/>
      <c r="GKN3207" s="14"/>
      <c r="GKO3207" s="14"/>
      <c r="GKP3207" s="14"/>
      <c r="GKQ3207" s="14"/>
      <c r="GKR3207" s="14"/>
      <c r="GKS3207" s="14"/>
      <c r="GKT3207" s="14"/>
      <c r="GKU3207" s="14"/>
      <c r="GKV3207" s="14"/>
      <c r="GKW3207" s="14"/>
      <c r="GKX3207" s="14"/>
      <c r="GKY3207" s="14"/>
      <c r="GKZ3207" s="14"/>
      <c r="GLA3207" s="14"/>
      <c r="GLB3207" s="14"/>
      <c r="GLC3207" s="14"/>
      <c r="GLD3207" s="14"/>
      <c r="GLE3207" s="14"/>
      <c r="GLF3207" s="14"/>
      <c r="GLG3207" s="14"/>
      <c r="GLH3207" s="14"/>
      <c r="GLI3207" s="14"/>
      <c r="GLJ3207" s="14"/>
      <c r="GLK3207" s="14"/>
      <c r="GLL3207" s="14"/>
      <c r="GLM3207" s="14"/>
      <c r="GLN3207" s="14"/>
      <c r="GLO3207" s="14"/>
      <c r="GLP3207" s="14"/>
      <c r="GLQ3207" s="14"/>
      <c r="GLR3207" s="14"/>
      <c r="GLS3207" s="14"/>
      <c r="GLT3207" s="14"/>
      <c r="GLU3207" s="14"/>
      <c r="GLV3207" s="14"/>
      <c r="GLW3207" s="14"/>
      <c r="GLX3207" s="14"/>
      <c r="GLY3207" s="14"/>
      <c r="GLZ3207" s="14"/>
      <c r="GMA3207" s="14"/>
      <c r="GMB3207" s="14"/>
      <c r="GMC3207" s="14"/>
      <c r="GMD3207" s="14"/>
      <c r="GME3207" s="14"/>
      <c r="GMF3207" s="14"/>
      <c r="GMG3207" s="14"/>
      <c r="GMH3207" s="14"/>
      <c r="GMI3207" s="14"/>
      <c r="GMJ3207" s="14"/>
      <c r="GMK3207" s="14"/>
      <c r="GML3207" s="14"/>
      <c r="GMM3207" s="14"/>
      <c r="GMN3207" s="14"/>
      <c r="GMO3207" s="14"/>
      <c r="GMP3207" s="14"/>
      <c r="GMQ3207" s="14"/>
      <c r="GMR3207" s="14"/>
      <c r="GMS3207" s="14"/>
      <c r="GMT3207" s="14"/>
      <c r="GMU3207" s="14"/>
      <c r="GMV3207" s="14"/>
      <c r="GMW3207" s="14"/>
      <c r="GMX3207" s="14"/>
      <c r="GMY3207" s="14"/>
      <c r="GMZ3207" s="14"/>
      <c r="GNA3207" s="14"/>
      <c r="GNB3207" s="14"/>
      <c r="GNC3207" s="14"/>
      <c r="GND3207" s="14"/>
      <c r="GNE3207" s="14"/>
      <c r="GNF3207" s="14"/>
      <c r="GNG3207" s="14"/>
      <c r="GNH3207" s="14"/>
      <c r="GNI3207" s="14"/>
      <c r="GNJ3207" s="14"/>
      <c r="GNK3207" s="14"/>
      <c r="GNL3207" s="14"/>
      <c r="GNM3207" s="14"/>
      <c r="GNN3207" s="14"/>
      <c r="GNO3207" s="14"/>
      <c r="GNP3207" s="14"/>
      <c r="GNQ3207" s="14"/>
      <c r="GNR3207" s="14"/>
      <c r="GNS3207" s="14"/>
      <c r="GNT3207" s="14"/>
      <c r="GNU3207" s="14"/>
      <c r="GNV3207" s="14"/>
      <c r="GNW3207" s="14"/>
      <c r="GNX3207" s="14"/>
      <c r="GNY3207" s="14"/>
      <c r="GNZ3207" s="14"/>
      <c r="GOA3207" s="14"/>
      <c r="GOB3207" s="14"/>
      <c r="GOC3207" s="14"/>
      <c r="GOD3207" s="14"/>
      <c r="GOE3207" s="14"/>
      <c r="GOF3207" s="14"/>
      <c r="GOG3207" s="14"/>
      <c r="GOH3207" s="14"/>
      <c r="GOI3207" s="14"/>
      <c r="GOJ3207" s="14"/>
      <c r="GOK3207" s="14"/>
      <c r="GOL3207" s="14"/>
      <c r="GOM3207" s="14"/>
      <c r="GON3207" s="14"/>
      <c r="GOO3207" s="14"/>
      <c r="GOP3207" s="14"/>
      <c r="GOQ3207" s="14"/>
      <c r="GOR3207" s="14"/>
      <c r="GOS3207" s="14"/>
      <c r="GOT3207" s="14"/>
      <c r="GOU3207" s="14"/>
      <c r="GOV3207" s="14"/>
      <c r="GOW3207" s="14"/>
      <c r="GOX3207" s="14"/>
      <c r="GOY3207" s="14"/>
      <c r="GOZ3207" s="14"/>
      <c r="GPA3207" s="14"/>
      <c r="GPB3207" s="14"/>
      <c r="GPC3207" s="14"/>
      <c r="GPD3207" s="14"/>
      <c r="GPE3207" s="14"/>
      <c r="GPF3207" s="14"/>
      <c r="GPG3207" s="14"/>
      <c r="GPH3207" s="14"/>
      <c r="GPI3207" s="14"/>
      <c r="GPJ3207" s="14"/>
      <c r="GPK3207" s="14"/>
      <c r="GPL3207" s="14"/>
      <c r="GPM3207" s="14"/>
      <c r="GPN3207" s="14"/>
      <c r="GPO3207" s="14"/>
      <c r="GPP3207" s="14"/>
      <c r="GPQ3207" s="14"/>
      <c r="GPR3207" s="14"/>
      <c r="GPS3207" s="14"/>
      <c r="GPT3207" s="14"/>
      <c r="GPU3207" s="14"/>
      <c r="GPV3207" s="14"/>
      <c r="GPW3207" s="14"/>
      <c r="GPX3207" s="14"/>
      <c r="GPY3207" s="14"/>
      <c r="GPZ3207" s="14"/>
      <c r="GQA3207" s="14"/>
      <c r="GQB3207" s="14"/>
      <c r="GQC3207" s="14"/>
      <c r="GQD3207" s="14"/>
      <c r="GQE3207" s="14"/>
      <c r="GQF3207" s="14"/>
      <c r="GQG3207" s="14"/>
      <c r="GQH3207" s="14"/>
      <c r="GQI3207" s="14"/>
      <c r="GQJ3207" s="14"/>
      <c r="GQK3207" s="14"/>
      <c r="GQL3207" s="14"/>
      <c r="GQM3207" s="14"/>
      <c r="GQN3207" s="14"/>
      <c r="GQO3207" s="14"/>
      <c r="GQP3207" s="14"/>
      <c r="GQQ3207" s="14"/>
      <c r="GQR3207" s="14"/>
      <c r="GQS3207" s="14"/>
      <c r="GQT3207" s="14"/>
      <c r="GQU3207" s="14"/>
      <c r="GQV3207" s="14"/>
      <c r="GQW3207" s="14"/>
      <c r="GQX3207" s="14"/>
      <c r="GQY3207" s="14"/>
      <c r="GQZ3207" s="14"/>
      <c r="GRA3207" s="14"/>
      <c r="GRB3207" s="14"/>
      <c r="GRC3207" s="14"/>
      <c r="GRD3207" s="14"/>
      <c r="GRE3207" s="14"/>
      <c r="GRF3207" s="14"/>
      <c r="GRG3207" s="14"/>
      <c r="GRH3207" s="14"/>
      <c r="GRI3207" s="14"/>
      <c r="GRJ3207" s="14"/>
      <c r="GRK3207" s="14"/>
      <c r="GRL3207" s="14"/>
      <c r="GRM3207" s="14"/>
      <c r="GRN3207" s="14"/>
      <c r="GRO3207" s="14"/>
      <c r="GRP3207" s="14"/>
      <c r="GRQ3207" s="14"/>
      <c r="GRR3207" s="14"/>
      <c r="GRS3207" s="14"/>
      <c r="GRT3207" s="14"/>
      <c r="GRU3207" s="14"/>
      <c r="GRV3207" s="14"/>
      <c r="GRW3207" s="14"/>
      <c r="GRX3207" s="14"/>
      <c r="GRY3207" s="14"/>
      <c r="GRZ3207" s="14"/>
      <c r="GSA3207" s="14"/>
      <c r="GSB3207" s="14"/>
      <c r="GSC3207" s="14"/>
      <c r="GSD3207" s="14"/>
      <c r="GSE3207" s="14"/>
      <c r="GSF3207" s="14"/>
      <c r="GSG3207" s="14"/>
      <c r="GSH3207" s="14"/>
      <c r="GSI3207" s="14"/>
      <c r="GSJ3207" s="14"/>
      <c r="GSK3207" s="14"/>
      <c r="GSL3207" s="14"/>
      <c r="GSM3207" s="14"/>
      <c r="GSN3207" s="14"/>
      <c r="GSO3207" s="14"/>
      <c r="GSP3207" s="14"/>
      <c r="GSQ3207" s="14"/>
      <c r="GSR3207" s="14"/>
      <c r="GSS3207" s="14"/>
      <c r="GST3207" s="14"/>
      <c r="GSU3207" s="14"/>
      <c r="GSV3207" s="14"/>
      <c r="GSW3207" s="14"/>
      <c r="GSX3207" s="14"/>
      <c r="GSY3207" s="14"/>
      <c r="GSZ3207" s="14"/>
      <c r="GTA3207" s="14"/>
      <c r="GTB3207" s="14"/>
      <c r="GTC3207" s="14"/>
      <c r="GTD3207" s="14"/>
      <c r="GTE3207" s="14"/>
      <c r="GTF3207" s="14"/>
      <c r="GTG3207" s="14"/>
      <c r="GTH3207" s="14"/>
      <c r="GTI3207" s="14"/>
      <c r="GTJ3207" s="14"/>
      <c r="GTK3207" s="14"/>
      <c r="GTL3207" s="14"/>
      <c r="GTM3207" s="14"/>
      <c r="GTN3207" s="14"/>
      <c r="GTO3207" s="14"/>
      <c r="GTP3207" s="14"/>
      <c r="GTQ3207" s="14"/>
      <c r="GTR3207" s="14"/>
      <c r="GTS3207" s="14"/>
      <c r="GTT3207" s="14"/>
      <c r="GTU3207" s="14"/>
      <c r="GTV3207" s="14"/>
      <c r="GTW3207" s="14"/>
      <c r="GTX3207" s="14"/>
      <c r="GTY3207" s="14"/>
      <c r="GTZ3207" s="14"/>
      <c r="GUA3207" s="14"/>
      <c r="GUB3207" s="14"/>
      <c r="GUC3207" s="14"/>
      <c r="GUD3207" s="14"/>
      <c r="GUE3207" s="14"/>
      <c r="GUF3207" s="14"/>
      <c r="GUG3207" s="14"/>
      <c r="GUH3207" s="14"/>
      <c r="GUI3207" s="14"/>
      <c r="GUJ3207" s="14"/>
      <c r="GUK3207" s="14"/>
      <c r="GUL3207" s="14"/>
      <c r="GUM3207" s="14"/>
      <c r="GUN3207" s="14"/>
      <c r="GUO3207" s="14"/>
      <c r="GUP3207" s="14"/>
      <c r="GUQ3207" s="14"/>
      <c r="GUR3207" s="14"/>
      <c r="GUS3207" s="14"/>
      <c r="GUT3207" s="14"/>
      <c r="GUU3207" s="14"/>
      <c r="GUV3207" s="14"/>
      <c r="GUW3207" s="14"/>
      <c r="GUX3207" s="14"/>
      <c r="GUY3207" s="14"/>
      <c r="GUZ3207" s="14"/>
      <c r="GVA3207" s="14"/>
      <c r="GVB3207" s="14"/>
      <c r="GVC3207" s="14"/>
      <c r="GVD3207" s="14"/>
      <c r="GVE3207" s="14"/>
      <c r="GVF3207" s="14"/>
      <c r="GVG3207" s="14"/>
      <c r="GVH3207" s="14"/>
      <c r="GVI3207" s="14"/>
      <c r="GVJ3207" s="14"/>
      <c r="GVK3207" s="14"/>
      <c r="GVL3207" s="14"/>
      <c r="GVM3207" s="14"/>
      <c r="GVN3207" s="14"/>
      <c r="GVO3207" s="14"/>
      <c r="GVP3207" s="14"/>
      <c r="GVQ3207" s="14"/>
      <c r="GVR3207" s="14"/>
      <c r="GVS3207" s="14"/>
      <c r="GVT3207" s="14"/>
      <c r="GVU3207" s="14"/>
      <c r="GVV3207" s="14"/>
      <c r="GVW3207" s="14"/>
      <c r="GVX3207" s="14"/>
      <c r="GVY3207" s="14"/>
      <c r="GVZ3207" s="14"/>
      <c r="GWA3207" s="14"/>
      <c r="GWB3207" s="14"/>
      <c r="GWC3207" s="14"/>
      <c r="GWD3207" s="14"/>
      <c r="GWE3207" s="14"/>
      <c r="GWF3207" s="14"/>
      <c r="GWG3207" s="14"/>
      <c r="GWH3207" s="14"/>
      <c r="GWI3207" s="14"/>
      <c r="GWJ3207" s="14"/>
      <c r="GWK3207" s="14"/>
      <c r="GWL3207" s="14"/>
      <c r="GWM3207" s="14"/>
      <c r="GWN3207" s="14"/>
      <c r="GWO3207" s="14"/>
      <c r="GWP3207" s="14"/>
      <c r="GWQ3207" s="14"/>
      <c r="GWR3207" s="14"/>
      <c r="GWS3207" s="14"/>
      <c r="GWT3207" s="14"/>
      <c r="GWU3207" s="14"/>
      <c r="GWV3207" s="14"/>
      <c r="GWW3207" s="14"/>
      <c r="GWX3207" s="14"/>
      <c r="GWY3207" s="14"/>
      <c r="GWZ3207" s="14"/>
      <c r="GXA3207" s="14"/>
      <c r="GXB3207" s="14"/>
      <c r="GXC3207" s="14"/>
      <c r="GXD3207" s="14"/>
      <c r="GXE3207" s="14"/>
      <c r="GXF3207" s="14"/>
      <c r="GXG3207" s="14"/>
      <c r="GXH3207" s="14"/>
      <c r="GXI3207" s="14"/>
      <c r="GXJ3207" s="14"/>
      <c r="GXK3207" s="14"/>
      <c r="GXL3207" s="14"/>
      <c r="GXM3207" s="14"/>
      <c r="GXN3207" s="14"/>
      <c r="GXO3207" s="14"/>
      <c r="GXP3207" s="14"/>
      <c r="GXQ3207" s="14"/>
      <c r="GXR3207" s="14"/>
      <c r="GXS3207" s="14"/>
      <c r="GXT3207" s="14"/>
      <c r="GXU3207" s="14"/>
      <c r="GXV3207" s="14"/>
      <c r="GXW3207" s="14"/>
      <c r="GXX3207" s="14"/>
      <c r="GXY3207" s="14"/>
      <c r="GXZ3207" s="14"/>
      <c r="GYA3207" s="14"/>
      <c r="GYB3207" s="14"/>
      <c r="GYC3207" s="14"/>
      <c r="GYD3207" s="14"/>
      <c r="GYE3207" s="14"/>
      <c r="GYF3207" s="14"/>
      <c r="GYG3207" s="14"/>
      <c r="GYH3207" s="14"/>
      <c r="GYI3207" s="14"/>
      <c r="GYJ3207" s="14"/>
      <c r="GYK3207" s="14"/>
      <c r="GYL3207" s="14"/>
      <c r="GYM3207" s="14"/>
      <c r="GYN3207" s="14"/>
      <c r="GYO3207" s="14"/>
      <c r="GYP3207" s="14"/>
      <c r="GYQ3207" s="14"/>
      <c r="GYR3207" s="14"/>
      <c r="GYS3207" s="14"/>
      <c r="GYT3207" s="14"/>
      <c r="GYU3207" s="14"/>
      <c r="GYV3207" s="14"/>
      <c r="GYW3207" s="14"/>
      <c r="GYX3207" s="14"/>
      <c r="GYY3207" s="14"/>
      <c r="GYZ3207" s="14"/>
      <c r="GZA3207" s="14"/>
      <c r="GZB3207" s="14"/>
      <c r="GZC3207" s="14"/>
      <c r="GZD3207" s="14"/>
      <c r="GZE3207" s="14"/>
      <c r="GZF3207" s="14"/>
      <c r="GZG3207" s="14"/>
      <c r="GZH3207" s="14"/>
      <c r="GZI3207" s="14"/>
      <c r="GZJ3207" s="14"/>
      <c r="GZK3207" s="14"/>
      <c r="GZL3207" s="14"/>
      <c r="GZM3207" s="14"/>
      <c r="GZN3207" s="14"/>
      <c r="GZO3207" s="14"/>
      <c r="GZP3207" s="14"/>
      <c r="GZQ3207" s="14"/>
      <c r="GZR3207" s="14"/>
      <c r="GZS3207" s="14"/>
      <c r="GZT3207" s="14"/>
      <c r="GZU3207" s="14"/>
      <c r="GZV3207" s="14"/>
      <c r="GZW3207" s="14"/>
      <c r="GZX3207" s="14"/>
      <c r="GZY3207" s="14"/>
      <c r="GZZ3207" s="14"/>
      <c r="HAA3207" s="14"/>
      <c r="HAB3207" s="14"/>
      <c r="HAC3207" s="14"/>
      <c r="HAD3207" s="14"/>
      <c r="HAE3207" s="14"/>
      <c r="HAF3207" s="14"/>
      <c r="HAG3207" s="14"/>
      <c r="HAH3207" s="14"/>
      <c r="HAI3207" s="14"/>
      <c r="HAJ3207" s="14"/>
      <c r="HAK3207" s="14"/>
      <c r="HAL3207" s="14"/>
      <c r="HAM3207" s="14"/>
      <c r="HAN3207" s="14"/>
      <c r="HAO3207" s="14"/>
      <c r="HAP3207" s="14"/>
      <c r="HAQ3207" s="14"/>
      <c r="HAR3207" s="14"/>
      <c r="HAS3207" s="14"/>
      <c r="HAT3207" s="14"/>
      <c r="HAU3207" s="14"/>
      <c r="HAV3207" s="14"/>
      <c r="HAW3207" s="14"/>
      <c r="HAX3207" s="14"/>
      <c r="HAY3207" s="14"/>
      <c r="HAZ3207" s="14"/>
      <c r="HBA3207" s="14"/>
      <c r="HBB3207" s="14"/>
      <c r="HBC3207" s="14"/>
      <c r="HBD3207" s="14"/>
      <c r="HBE3207" s="14"/>
      <c r="HBF3207" s="14"/>
      <c r="HBG3207" s="14"/>
      <c r="HBH3207" s="14"/>
      <c r="HBI3207" s="14"/>
      <c r="HBJ3207" s="14"/>
      <c r="HBK3207" s="14"/>
      <c r="HBL3207" s="14"/>
      <c r="HBM3207" s="14"/>
      <c r="HBN3207" s="14"/>
      <c r="HBO3207" s="14"/>
      <c r="HBP3207" s="14"/>
      <c r="HBQ3207" s="14"/>
      <c r="HBR3207" s="14"/>
      <c r="HBS3207" s="14"/>
      <c r="HBT3207" s="14"/>
      <c r="HBU3207" s="14"/>
      <c r="HBV3207" s="14"/>
      <c r="HBW3207" s="14"/>
      <c r="HBX3207" s="14"/>
      <c r="HBY3207" s="14"/>
      <c r="HBZ3207" s="14"/>
      <c r="HCA3207" s="14"/>
      <c r="HCB3207" s="14"/>
      <c r="HCC3207" s="14"/>
      <c r="HCD3207" s="14"/>
      <c r="HCE3207" s="14"/>
      <c r="HCF3207" s="14"/>
      <c r="HCG3207" s="14"/>
      <c r="HCH3207" s="14"/>
      <c r="HCI3207" s="14"/>
      <c r="HCJ3207" s="14"/>
      <c r="HCK3207" s="14"/>
      <c r="HCL3207" s="14"/>
      <c r="HCM3207" s="14"/>
      <c r="HCN3207" s="14"/>
      <c r="HCO3207" s="14"/>
      <c r="HCP3207" s="14"/>
      <c r="HCQ3207" s="14"/>
      <c r="HCR3207" s="14"/>
      <c r="HCS3207" s="14"/>
      <c r="HCT3207" s="14"/>
      <c r="HCU3207" s="14"/>
      <c r="HCV3207" s="14"/>
      <c r="HCW3207" s="14"/>
      <c r="HCX3207" s="14"/>
      <c r="HCY3207" s="14"/>
      <c r="HCZ3207" s="14"/>
      <c r="HDA3207" s="14"/>
      <c r="HDB3207" s="14"/>
      <c r="HDC3207" s="14"/>
      <c r="HDD3207" s="14"/>
      <c r="HDE3207" s="14"/>
      <c r="HDF3207" s="14"/>
      <c r="HDG3207" s="14"/>
      <c r="HDH3207" s="14"/>
      <c r="HDI3207" s="14"/>
      <c r="HDJ3207" s="14"/>
      <c r="HDK3207" s="14"/>
      <c r="HDL3207" s="14"/>
      <c r="HDM3207" s="14"/>
      <c r="HDN3207" s="14"/>
      <c r="HDO3207" s="14"/>
      <c r="HDP3207" s="14"/>
      <c r="HDQ3207" s="14"/>
      <c r="HDR3207" s="14"/>
      <c r="HDS3207" s="14"/>
      <c r="HDT3207" s="14"/>
      <c r="HDU3207" s="14"/>
      <c r="HDV3207" s="14"/>
      <c r="HDW3207" s="14"/>
      <c r="HDX3207" s="14"/>
      <c r="HDY3207" s="14"/>
      <c r="HDZ3207" s="14"/>
      <c r="HEA3207" s="14"/>
      <c r="HEB3207" s="14"/>
      <c r="HEC3207" s="14"/>
      <c r="HED3207" s="14"/>
      <c r="HEE3207" s="14"/>
      <c r="HEF3207" s="14"/>
      <c r="HEG3207" s="14"/>
      <c r="HEH3207" s="14"/>
      <c r="HEI3207" s="14"/>
      <c r="HEJ3207" s="14"/>
      <c r="HEK3207" s="14"/>
      <c r="HEL3207" s="14"/>
      <c r="HEM3207" s="14"/>
      <c r="HEN3207" s="14"/>
      <c r="HEO3207" s="14"/>
      <c r="HEP3207" s="14"/>
      <c r="HEQ3207" s="14"/>
      <c r="HER3207" s="14"/>
      <c r="HES3207" s="14"/>
      <c r="HET3207" s="14"/>
      <c r="HEU3207" s="14"/>
      <c r="HEV3207" s="14"/>
      <c r="HEW3207" s="14"/>
      <c r="HEX3207" s="14"/>
      <c r="HEY3207" s="14"/>
      <c r="HEZ3207" s="14"/>
      <c r="HFA3207" s="14"/>
      <c r="HFB3207" s="14"/>
      <c r="HFC3207" s="14"/>
      <c r="HFD3207" s="14"/>
      <c r="HFE3207" s="14"/>
      <c r="HFF3207" s="14"/>
      <c r="HFG3207" s="14"/>
      <c r="HFH3207" s="14"/>
      <c r="HFI3207" s="14"/>
      <c r="HFJ3207" s="14"/>
      <c r="HFK3207" s="14"/>
      <c r="HFL3207" s="14"/>
      <c r="HFM3207" s="14"/>
      <c r="HFN3207" s="14"/>
      <c r="HFO3207" s="14"/>
      <c r="HFP3207" s="14"/>
      <c r="HFQ3207" s="14"/>
      <c r="HFR3207" s="14"/>
      <c r="HFS3207" s="14"/>
      <c r="HFT3207" s="14"/>
      <c r="HFU3207" s="14"/>
      <c r="HFV3207" s="14"/>
      <c r="HFW3207" s="14"/>
      <c r="HFX3207" s="14"/>
      <c r="HFY3207" s="14"/>
      <c r="HFZ3207" s="14"/>
      <c r="HGA3207" s="14"/>
      <c r="HGB3207" s="14"/>
      <c r="HGC3207" s="14"/>
      <c r="HGD3207" s="14"/>
      <c r="HGE3207" s="14"/>
      <c r="HGF3207" s="14"/>
      <c r="HGG3207" s="14"/>
      <c r="HGH3207" s="14"/>
      <c r="HGI3207" s="14"/>
      <c r="HGJ3207" s="14"/>
      <c r="HGK3207" s="14"/>
      <c r="HGL3207" s="14"/>
      <c r="HGM3207" s="14"/>
      <c r="HGN3207" s="14"/>
      <c r="HGO3207" s="14"/>
      <c r="HGP3207" s="14"/>
      <c r="HGQ3207" s="14"/>
      <c r="HGR3207" s="14"/>
      <c r="HGS3207" s="14"/>
      <c r="HGT3207" s="14"/>
      <c r="HGU3207" s="14"/>
      <c r="HGV3207" s="14"/>
      <c r="HGW3207" s="14"/>
      <c r="HGX3207" s="14"/>
      <c r="HGY3207" s="14"/>
      <c r="HGZ3207" s="14"/>
      <c r="HHA3207" s="14"/>
      <c r="HHB3207" s="14"/>
      <c r="HHC3207" s="14"/>
      <c r="HHD3207" s="14"/>
      <c r="HHE3207" s="14"/>
      <c r="HHF3207" s="14"/>
      <c r="HHG3207" s="14"/>
      <c r="HHH3207" s="14"/>
      <c r="HHI3207" s="14"/>
      <c r="HHJ3207" s="14"/>
      <c r="HHK3207" s="14"/>
      <c r="HHL3207" s="14"/>
      <c r="HHM3207" s="14"/>
      <c r="HHN3207" s="14"/>
      <c r="HHO3207" s="14"/>
      <c r="HHP3207" s="14"/>
      <c r="HHQ3207" s="14"/>
      <c r="HHR3207" s="14"/>
      <c r="HHS3207" s="14"/>
      <c r="HHT3207" s="14"/>
      <c r="HHU3207" s="14"/>
      <c r="HHV3207" s="14"/>
      <c r="HHW3207" s="14"/>
      <c r="HHX3207" s="14"/>
      <c r="HHY3207" s="14"/>
      <c r="HHZ3207" s="14"/>
      <c r="HIA3207" s="14"/>
      <c r="HIB3207" s="14"/>
      <c r="HIC3207" s="14"/>
      <c r="HID3207" s="14"/>
      <c r="HIE3207" s="14"/>
      <c r="HIF3207" s="14"/>
      <c r="HIG3207" s="14"/>
      <c r="HIH3207" s="14"/>
      <c r="HII3207" s="14"/>
      <c r="HIJ3207" s="14"/>
      <c r="HIK3207" s="14"/>
      <c r="HIL3207" s="14"/>
      <c r="HIM3207" s="14"/>
      <c r="HIN3207" s="14"/>
      <c r="HIO3207" s="14"/>
      <c r="HIP3207" s="14"/>
      <c r="HIQ3207" s="14"/>
      <c r="HIR3207" s="14"/>
      <c r="HIS3207" s="14"/>
      <c r="HIT3207" s="14"/>
      <c r="HIU3207" s="14"/>
      <c r="HIV3207" s="14"/>
      <c r="HIW3207" s="14"/>
      <c r="HIX3207" s="14"/>
      <c r="HIY3207" s="14"/>
      <c r="HIZ3207" s="14"/>
      <c r="HJA3207" s="14"/>
      <c r="HJB3207" s="14"/>
      <c r="HJC3207" s="14"/>
      <c r="HJD3207" s="14"/>
      <c r="HJE3207" s="14"/>
      <c r="HJF3207" s="14"/>
      <c r="HJG3207" s="14"/>
      <c r="HJH3207" s="14"/>
      <c r="HJI3207" s="14"/>
      <c r="HJJ3207" s="14"/>
      <c r="HJK3207" s="14"/>
      <c r="HJL3207" s="14"/>
      <c r="HJM3207" s="14"/>
      <c r="HJN3207" s="14"/>
      <c r="HJO3207" s="14"/>
      <c r="HJP3207" s="14"/>
      <c r="HJQ3207" s="14"/>
      <c r="HJR3207" s="14"/>
      <c r="HJS3207" s="14"/>
      <c r="HJT3207" s="14"/>
      <c r="HJU3207" s="14"/>
      <c r="HJV3207" s="14"/>
      <c r="HJW3207" s="14"/>
      <c r="HJX3207" s="14"/>
      <c r="HJY3207" s="14"/>
      <c r="HJZ3207" s="14"/>
      <c r="HKA3207" s="14"/>
      <c r="HKB3207" s="14"/>
      <c r="HKC3207" s="14"/>
      <c r="HKD3207" s="14"/>
      <c r="HKE3207" s="14"/>
      <c r="HKF3207" s="14"/>
      <c r="HKG3207" s="14"/>
      <c r="HKH3207" s="14"/>
      <c r="HKI3207" s="14"/>
      <c r="HKJ3207" s="14"/>
      <c r="HKK3207" s="14"/>
      <c r="HKL3207" s="14"/>
      <c r="HKM3207" s="14"/>
      <c r="HKN3207" s="14"/>
      <c r="HKO3207" s="14"/>
      <c r="HKP3207" s="14"/>
      <c r="HKQ3207" s="14"/>
      <c r="HKR3207" s="14"/>
      <c r="HKS3207" s="14"/>
      <c r="HKT3207" s="14"/>
      <c r="HKU3207" s="14"/>
      <c r="HKV3207" s="14"/>
      <c r="HKW3207" s="14"/>
      <c r="HKX3207" s="14"/>
      <c r="HKY3207" s="14"/>
      <c r="HKZ3207" s="14"/>
      <c r="HLA3207" s="14"/>
      <c r="HLB3207" s="14"/>
      <c r="HLC3207" s="14"/>
      <c r="HLD3207" s="14"/>
      <c r="HLE3207" s="14"/>
      <c r="HLF3207" s="14"/>
      <c r="HLG3207" s="14"/>
      <c r="HLH3207" s="14"/>
      <c r="HLI3207" s="14"/>
      <c r="HLJ3207" s="14"/>
      <c r="HLK3207" s="14"/>
      <c r="HLL3207" s="14"/>
      <c r="HLM3207" s="14"/>
      <c r="HLN3207" s="14"/>
      <c r="HLO3207" s="14"/>
      <c r="HLP3207" s="14"/>
      <c r="HLQ3207" s="14"/>
      <c r="HLR3207" s="14"/>
      <c r="HLS3207" s="14"/>
      <c r="HLT3207" s="14"/>
      <c r="HLU3207" s="14"/>
      <c r="HLV3207" s="14"/>
      <c r="HLW3207" s="14"/>
      <c r="HLX3207" s="14"/>
      <c r="HLY3207" s="14"/>
      <c r="HLZ3207" s="14"/>
      <c r="HMA3207" s="14"/>
      <c r="HMB3207" s="14"/>
      <c r="HMC3207" s="14"/>
      <c r="HMD3207" s="14"/>
      <c r="HME3207" s="14"/>
      <c r="HMF3207" s="14"/>
      <c r="HMG3207" s="14"/>
      <c r="HMH3207" s="14"/>
      <c r="HMI3207" s="14"/>
      <c r="HMJ3207" s="14"/>
      <c r="HMK3207" s="14"/>
      <c r="HML3207" s="14"/>
      <c r="HMM3207" s="14"/>
      <c r="HMN3207" s="14"/>
      <c r="HMO3207" s="14"/>
      <c r="HMP3207" s="14"/>
      <c r="HMQ3207" s="14"/>
      <c r="HMR3207" s="14"/>
      <c r="HMS3207" s="14"/>
      <c r="HMT3207" s="14"/>
      <c r="HMU3207" s="14"/>
      <c r="HMV3207" s="14"/>
      <c r="HMW3207" s="14"/>
      <c r="HMX3207" s="14"/>
      <c r="HMY3207" s="14"/>
      <c r="HMZ3207" s="14"/>
      <c r="HNA3207" s="14"/>
      <c r="HNB3207" s="14"/>
      <c r="HNC3207" s="14"/>
      <c r="HND3207" s="14"/>
      <c r="HNE3207" s="14"/>
      <c r="HNF3207" s="14"/>
      <c r="HNG3207" s="14"/>
      <c r="HNH3207" s="14"/>
      <c r="HNI3207" s="14"/>
      <c r="HNJ3207" s="14"/>
      <c r="HNK3207" s="14"/>
      <c r="HNL3207" s="14"/>
      <c r="HNM3207" s="14"/>
      <c r="HNN3207" s="14"/>
      <c r="HNO3207" s="14"/>
      <c r="HNP3207" s="14"/>
      <c r="HNQ3207" s="14"/>
      <c r="HNR3207" s="14"/>
      <c r="HNS3207" s="14"/>
      <c r="HNT3207" s="14"/>
      <c r="HNU3207" s="14"/>
      <c r="HNV3207" s="14"/>
      <c r="HNW3207" s="14"/>
      <c r="HNX3207" s="14"/>
      <c r="HNY3207" s="14"/>
      <c r="HNZ3207" s="14"/>
      <c r="HOA3207" s="14"/>
      <c r="HOB3207" s="14"/>
      <c r="HOC3207" s="14"/>
      <c r="HOD3207" s="14"/>
      <c r="HOE3207" s="14"/>
      <c r="HOF3207" s="14"/>
      <c r="HOG3207" s="14"/>
      <c r="HOH3207" s="14"/>
      <c r="HOI3207" s="14"/>
      <c r="HOJ3207" s="14"/>
      <c r="HOK3207" s="14"/>
      <c r="HOL3207" s="14"/>
      <c r="HOM3207" s="14"/>
      <c r="HON3207" s="14"/>
      <c r="HOO3207" s="14"/>
      <c r="HOP3207" s="14"/>
      <c r="HOQ3207" s="14"/>
      <c r="HOR3207" s="14"/>
      <c r="HOS3207" s="14"/>
      <c r="HOT3207" s="14"/>
      <c r="HOU3207" s="14"/>
      <c r="HOV3207" s="14"/>
      <c r="HOW3207" s="14"/>
      <c r="HOX3207" s="14"/>
      <c r="HOY3207" s="14"/>
      <c r="HOZ3207" s="14"/>
      <c r="HPA3207" s="14"/>
      <c r="HPB3207" s="14"/>
      <c r="HPC3207" s="14"/>
      <c r="HPD3207" s="14"/>
      <c r="HPE3207" s="14"/>
      <c r="HPF3207" s="14"/>
      <c r="HPG3207" s="14"/>
      <c r="HPH3207" s="14"/>
      <c r="HPI3207" s="14"/>
      <c r="HPJ3207" s="14"/>
      <c r="HPK3207" s="14"/>
      <c r="HPL3207" s="14"/>
      <c r="HPM3207" s="14"/>
      <c r="HPN3207" s="14"/>
      <c r="HPO3207" s="14"/>
      <c r="HPP3207" s="14"/>
      <c r="HPQ3207" s="14"/>
      <c r="HPR3207" s="14"/>
      <c r="HPS3207" s="14"/>
      <c r="HPT3207" s="14"/>
      <c r="HPU3207" s="14"/>
      <c r="HPV3207" s="14"/>
      <c r="HPW3207" s="14"/>
      <c r="HPX3207" s="14"/>
      <c r="HPY3207" s="14"/>
      <c r="HPZ3207" s="14"/>
      <c r="HQA3207" s="14"/>
      <c r="HQB3207" s="14"/>
      <c r="HQC3207" s="14"/>
      <c r="HQD3207" s="14"/>
      <c r="HQE3207" s="14"/>
      <c r="HQF3207" s="14"/>
      <c r="HQG3207" s="14"/>
      <c r="HQH3207" s="14"/>
      <c r="HQI3207" s="14"/>
      <c r="HQJ3207" s="14"/>
      <c r="HQK3207" s="14"/>
      <c r="HQL3207" s="14"/>
      <c r="HQM3207" s="14"/>
      <c r="HQN3207" s="14"/>
      <c r="HQO3207" s="14"/>
      <c r="HQP3207" s="14"/>
      <c r="HQQ3207" s="14"/>
      <c r="HQR3207" s="14"/>
      <c r="HQS3207" s="14"/>
      <c r="HQT3207" s="14"/>
      <c r="HQU3207" s="14"/>
      <c r="HQV3207" s="14"/>
      <c r="HQW3207" s="14"/>
      <c r="HQX3207" s="14"/>
      <c r="HQY3207" s="14"/>
      <c r="HQZ3207" s="14"/>
      <c r="HRA3207" s="14"/>
      <c r="HRB3207" s="14"/>
      <c r="HRC3207" s="14"/>
      <c r="HRD3207" s="14"/>
      <c r="HRE3207" s="14"/>
      <c r="HRF3207" s="14"/>
      <c r="HRG3207" s="14"/>
      <c r="HRH3207" s="14"/>
      <c r="HRI3207" s="14"/>
      <c r="HRJ3207" s="14"/>
      <c r="HRK3207" s="14"/>
      <c r="HRL3207" s="14"/>
      <c r="HRM3207" s="14"/>
      <c r="HRN3207" s="14"/>
      <c r="HRO3207" s="14"/>
      <c r="HRP3207" s="14"/>
      <c r="HRQ3207" s="14"/>
      <c r="HRR3207" s="14"/>
      <c r="HRS3207" s="14"/>
      <c r="HRT3207" s="14"/>
      <c r="HRU3207" s="14"/>
      <c r="HRV3207" s="14"/>
      <c r="HRW3207" s="14"/>
      <c r="HRX3207" s="14"/>
      <c r="HRY3207" s="14"/>
      <c r="HRZ3207" s="14"/>
      <c r="HSA3207" s="14"/>
      <c r="HSB3207" s="14"/>
      <c r="HSC3207" s="14"/>
      <c r="HSD3207" s="14"/>
      <c r="HSE3207" s="14"/>
      <c r="HSF3207" s="14"/>
      <c r="HSG3207" s="14"/>
      <c r="HSH3207" s="14"/>
      <c r="HSI3207" s="14"/>
      <c r="HSJ3207" s="14"/>
      <c r="HSK3207" s="14"/>
      <c r="HSL3207" s="14"/>
      <c r="HSM3207" s="14"/>
      <c r="HSN3207" s="14"/>
      <c r="HSO3207" s="14"/>
      <c r="HSP3207" s="14"/>
      <c r="HSQ3207" s="14"/>
      <c r="HSR3207" s="14"/>
      <c r="HSS3207" s="14"/>
      <c r="HST3207" s="14"/>
      <c r="HSU3207" s="14"/>
      <c r="HSV3207" s="14"/>
      <c r="HSW3207" s="14"/>
      <c r="HSX3207" s="14"/>
      <c r="HSY3207" s="14"/>
      <c r="HSZ3207" s="14"/>
      <c r="HTA3207" s="14"/>
      <c r="HTB3207" s="14"/>
      <c r="HTC3207" s="14"/>
      <c r="HTD3207" s="14"/>
      <c r="HTE3207" s="14"/>
      <c r="HTF3207" s="14"/>
      <c r="HTG3207" s="14"/>
      <c r="HTH3207" s="14"/>
      <c r="HTI3207" s="14"/>
      <c r="HTJ3207" s="14"/>
      <c r="HTK3207" s="14"/>
      <c r="HTL3207" s="14"/>
      <c r="HTM3207" s="14"/>
      <c r="HTN3207" s="14"/>
      <c r="HTO3207" s="14"/>
      <c r="HTP3207" s="14"/>
      <c r="HTQ3207" s="14"/>
      <c r="HTR3207" s="14"/>
      <c r="HTS3207" s="14"/>
      <c r="HTT3207" s="14"/>
      <c r="HTU3207" s="14"/>
      <c r="HTV3207" s="14"/>
      <c r="HTW3207" s="14"/>
      <c r="HTX3207" s="14"/>
      <c r="HTY3207" s="14"/>
      <c r="HTZ3207" s="14"/>
      <c r="HUA3207" s="14"/>
      <c r="HUB3207" s="14"/>
      <c r="HUC3207" s="14"/>
      <c r="HUD3207" s="14"/>
      <c r="HUE3207" s="14"/>
      <c r="HUF3207" s="14"/>
      <c r="HUG3207" s="14"/>
      <c r="HUH3207" s="14"/>
      <c r="HUI3207" s="14"/>
      <c r="HUJ3207" s="14"/>
      <c r="HUK3207" s="14"/>
      <c r="HUL3207" s="14"/>
      <c r="HUM3207" s="14"/>
      <c r="HUN3207" s="14"/>
      <c r="HUO3207" s="14"/>
      <c r="HUP3207" s="14"/>
      <c r="HUQ3207" s="14"/>
      <c r="HUR3207" s="14"/>
      <c r="HUS3207" s="14"/>
      <c r="HUT3207" s="14"/>
      <c r="HUU3207" s="14"/>
      <c r="HUV3207" s="14"/>
      <c r="HUW3207" s="14"/>
      <c r="HUX3207" s="14"/>
      <c r="HUY3207" s="14"/>
      <c r="HUZ3207" s="14"/>
      <c r="HVA3207" s="14"/>
      <c r="HVB3207" s="14"/>
      <c r="HVC3207" s="14"/>
      <c r="HVD3207" s="14"/>
      <c r="HVE3207" s="14"/>
      <c r="HVF3207" s="14"/>
      <c r="HVG3207" s="14"/>
      <c r="HVH3207" s="14"/>
      <c r="HVI3207" s="14"/>
      <c r="HVJ3207" s="14"/>
      <c r="HVK3207" s="14"/>
      <c r="HVL3207" s="14"/>
      <c r="HVM3207" s="14"/>
      <c r="HVN3207" s="14"/>
      <c r="HVO3207" s="14"/>
      <c r="HVP3207" s="14"/>
      <c r="HVQ3207" s="14"/>
      <c r="HVR3207" s="14"/>
      <c r="HVS3207" s="14"/>
      <c r="HVT3207" s="14"/>
      <c r="HVU3207" s="14"/>
      <c r="HVV3207" s="14"/>
      <c r="HVW3207" s="14"/>
      <c r="HVX3207" s="14"/>
      <c r="HVY3207" s="14"/>
      <c r="HVZ3207" s="14"/>
      <c r="HWA3207" s="14"/>
      <c r="HWB3207" s="14"/>
      <c r="HWC3207" s="14"/>
      <c r="HWD3207" s="14"/>
      <c r="HWE3207" s="14"/>
      <c r="HWF3207" s="14"/>
      <c r="HWG3207" s="14"/>
      <c r="HWH3207" s="14"/>
      <c r="HWI3207" s="14"/>
      <c r="HWJ3207" s="14"/>
      <c r="HWK3207" s="14"/>
      <c r="HWL3207" s="14"/>
      <c r="HWM3207" s="14"/>
      <c r="HWN3207" s="14"/>
      <c r="HWO3207" s="14"/>
      <c r="HWP3207" s="14"/>
      <c r="HWQ3207" s="14"/>
      <c r="HWR3207" s="14"/>
      <c r="HWS3207" s="14"/>
      <c r="HWT3207" s="14"/>
      <c r="HWU3207" s="14"/>
      <c r="HWV3207" s="14"/>
      <c r="HWW3207" s="14"/>
      <c r="HWX3207" s="14"/>
      <c r="HWY3207" s="14"/>
      <c r="HWZ3207" s="14"/>
      <c r="HXA3207" s="14"/>
      <c r="HXB3207" s="14"/>
      <c r="HXC3207" s="14"/>
      <c r="HXD3207" s="14"/>
      <c r="HXE3207" s="14"/>
      <c r="HXF3207" s="14"/>
      <c r="HXG3207" s="14"/>
      <c r="HXH3207" s="14"/>
      <c r="HXI3207" s="14"/>
      <c r="HXJ3207" s="14"/>
      <c r="HXK3207" s="14"/>
      <c r="HXL3207" s="14"/>
      <c r="HXM3207" s="14"/>
      <c r="HXN3207" s="14"/>
      <c r="HXO3207" s="14"/>
      <c r="HXP3207" s="14"/>
      <c r="HXQ3207" s="14"/>
      <c r="HXR3207" s="14"/>
      <c r="HXS3207" s="14"/>
      <c r="HXT3207" s="14"/>
      <c r="HXU3207" s="14"/>
      <c r="HXV3207" s="14"/>
      <c r="HXW3207" s="14"/>
      <c r="HXX3207" s="14"/>
      <c r="HXY3207" s="14"/>
      <c r="HXZ3207" s="14"/>
      <c r="HYA3207" s="14"/>
      <c r="HYB3207" s="14"/>
      <c r="HYC3207" s="14"/>
      <c r="HYD3207" s="14"/>
      <c r="HYE3207" s="14"/>
      <c r="HYF3207" s="14"/>
      <c r="HYG3207" s="14"/>
      <c r="HYH3207" s="14"/>
      <c r="HYI3207" s="14"/>
      <c r="HYJ3207" s="14"/>
      <c r="HYK3207" s="14"/>
      <c r="HYL3207" s="14"/>
      <c r="HYM3207" s="14"/>
      <c r="HYN3207" s="14"/>
      <c r="HYO3207" s="14"/>
      <c r="HYP3207" s="14"/>
      <c r="HYQ3207" s="14"/>
      <c r="HYR3207" s="14"/>
      <c r="HYS3207" s="14"/>
      <c r="HYT3207" s="14"/>
      <c r="HYU3207" s="14"/>
      <c r="HYV3207" s="14"/>
      <c r="HYW3207" s="14"/>
      <c r="HYX3207" s="14"/>
      <c r="HYY3207" s="14"/>
      <c r="HYZ3207" s="14"/>
      <c r="HZA3207" s="14"/>
      <c r="HZB3207" s="14"/>
      <c r="HZC3207" s="14"/>
      <c r="HZD3207" s="14"/>
      <c r="HZE3207" s="14"/>
      <c r="HZF3207" s="14"/>
      <c r="HZG3207" s="14"/>
      <c r="HZH3207" s="14"/>
      <c r="HZI3207" s="14"/>
      <c r="HZJ3207" s="14"/>
      <c r="HZK3207" s="14"/>
      <c r="HZL3207" s="14"/>
      <c r="HZM3207" s="14"/>
      <c r="HZN3207" s="14"/>
      <c r="HZO3207" s="14"/>
      <c r="HZP3207" s="14"/>
      <c r="HZQ3207" s="14"/>
      <c r="HZR3207" s="14"/>
      <c r="HZS3207" s="14"/>
      <c r="HZT3207" s="14"/>
      <c r="HZU3207" s="14"/>
      <c r="HZV3207" s="14"/>
      <c r="HZW3207" s="14"/>
      <c r="HZX3207" s="14"/>
      <c r="HZY3207" s="14"/>
      <c r="HZZ3207" s="14"/>
      <c r="IAA3207" s="14"/>
      <c r="IAB3207" s="14"/>
      <c r="IAC3207" s="14"/>
      <c r="IAD3207" s="14"/>
      <c r="IAE3207" s="14"/>
      <c r="IAF3207" s="14"/>
      <c r="IAG3207" s="14"/>
      <c r="IAH3207" s="14"/>
      <c r="IAI3207" s="14"/>
      <c r="IAJ3207" s="14"/>
      <c r="IAK3207" s="14"/>
      <c r="IAL3207" s="14"/>
      <c r="IAM3207" s="14"/>
      <c r="IAN3207" s="14"/>
      <c r="IAO3207" s="14"/>
      <c r="IAP3207" s="14"/>
      <c r="IAQ3207" s="14"/>
      <c r="IAR3207" s="14"/>
      <c r="IAS3207" s="14"/>
      <c r="IAT3207" s="14"/>
      <c r="IAU3207" s="14"/>
      <c r="IAV3207" s="14"/>
      <c r="IAW3207" s="14"/>
      <c r="IAX3207" s="14"/>
      <c r="IAY3207" s="14"/>
      <c r="IAZ3207" s="14"/>
      <c r="IBA3207" s="14"/>
      <c r="IBB3207" s="14"/>
      <c r="IBC3207" s="14"/>
      <c r="IBD3207" s="14"/>
      <c r="IBE3207" s="14"/>
      <c r="IBF3207" s="14"/>
      <c r="IBG3207" s="14"/>
      <c r="IBH3207" s="14"/>
      <c r="IBI3207" s="14"/>
      <c r="IBJ3207" s="14"/>
      <c r="IBK3207" s="14"/>
      <c r="IBL3207" s="14"/>
      <c r="IBM3207" s="14"/>
      <c r="IBN3207" s="14"/>
      <c r="IBO3207" s="14"/>
      <c r="IBP3207" s="14"/>
      <c r="IBQ3207" s="14"/>
      <c r="IBR3207" s="14"/>
      <c r="IBS3207" s="14"/>
      <c r="IBT3207" s="14"/>
      <c r="IBU3207" s="14"/>
      <c r="IBV3207" s="14"/>
      <c r="IBW3207" s="14"/>
      <c r="IBX3207" s="14"/>
      <c r="IBY3207" s="14"/>
      <c r="IBZ3207" s="14"/>
      <c r="ICA3207" s="14"/>
      <c r="ICB3207" s="14"/>
      <c r="ICC3207" s="14"/>
      <c r="ICD3207" s="14"/>
      <c r="ICE3207" s="14"/>
      <c r="ICF3207" s="14"/>
      <c r="ICG3207" s="14"/>
      <c r="ICH3207" s="14"/>
      <c r="ICI3207" s="14"/>
      <c r="ICJ3207" s="14"/>
      <c r="ICK3207" s="14"/>
      <c r="ICL3207" s="14"/>
      <c r="ICM3207" s="14"/>
      <c r="ICN3207" s="14"/>
      <c r="ICO3207" s="14"/>
      <c r="ICP3207" s="14"/>
      <c r="ICQ3207" s="14"/>
      <c r="ICR3207" s="14"/>
      <c r="ICS3207" s="14"/>
      <c r="ICT3207" s="14"/>
      <c r="ICU3207" s="14"/>
      <c r="ICV3207" s="14"/>
      <c r="ICW3207" s="14"/>
      <c r="ICX3207" s="14"/>
      <c r="ICY3207" s="14"/>
      <c r="ICZ3207" s="14"/>
      <c r="IDA3207" s="14"/>
      <c r="IDB3207" s="14"/>
      <c r="IDC3207" s="14"/>
      <c r="IDD3207" s="14"/>
      <c r="IDE3207" s="14"/>
      <c r="IDF3207" s="14"/>
      <c r="IDG3207" s="14"/>
      <c r="IDH3207" s="14"/>
      <c r="IDI3207" s="14"/>
      <c r="IDJ3207" s="14"/>
      <c r="IDK3207" s="14"/>
      <c r="IDL3207" s="14"/>
      <c r="IDM3207" s="14"/>
      <c r="IDN3207" s="14"/>
      <c r="IDO3207" s="14"/>
      <c r="IDP3207" s="14"/>
      <c r="IDQ3207" s="14"/>
      <c r="IDR3207" s="14"/>
      <c r="IDS3207" s="14"/>
      <c r="IDT3207" s="14"/>
      <c r="IDU3207" s="14"/>
      <c r="IDV3207" s="14"/>
      <c r="IDW3207" s="14"/>
      <c r="IDX3207" s="14"/>
      <c r="IDY3207" s="14"/>
      <c r="IDZ3207" s="14"/>
      <c r="IEA3207" s="14"/>
      <c r="IEB3207" s="14"/>
      <c r="IEC3207" s="14"/>
      <c r="IED3207" s="14"/>
      <c r="IEE3207" s="14"/>
      <c r="IEF3207" s="14"/>
      <c r="IEG3207" s="14"/>
      <c r="IEH3207" s="14"/>
      <c r="IEI3207" s="14"/>
      <c r="IEJ3207" s="14"/>
      <c r="IEK3207" s="14"/>
      <c r="IEL3207" s="14"/>
      <c r="IEM3207" s="14"/>
      <c r="IEN3207" s="14"/>
      <c r="IEO3207" s="14"/>
      <c r="IEP3207" s="14"/>
      <c r="IEQ3207" s="14"/>
      <c r="IER3207" s="14"/>
      <c r="IES3207" s="14"/>
      <c r="IET3207" s="14"/>
      <c r="IEU3207" s="14"/>
      <c r="IEV3207" s="14"/>
      <c r="IEW3207" s="14"/>
      <c r="IEX3207" s="14"/>
      <c r="IEY3207" s="14"/>
      <c r="IEZ3207" s="14"/>
      <c r="IFA3207" s="14"/>
      <c r="IFB3207" s="14"/>
      <c r="IFC3207" s="14"/>
      <c r="IFD3207" s="14"/>
      <c r="IFE3207" s="14"/>
      <c r="IFF3207" s="14"/>
      <c r="IFG3207" s="14"/>
      <c r="IFH3207" s="14"/>
      <c r="IFI3207" s="14"/>
      <c r="IFJ3207" s="14"/>
      <c r="IFK3207" s="14"/>
      <c r="IFL3207" s="14"/>
      <c r="IFM3207" s="14"/>
      <c r="IFN3207" s="14"/>
      <c r="IFO3207" s="14"/>
      <c r="IFP3207" s="14"/>
      <c r="IFQ3207" s="14"/>
      <c r="IFR3207" s="14"/>
      <c r="IFS3207" s="14"/>
      <c r="IFT3207" s="14"/>
      <c r="IFU3207" s="14"/>
      <c r="IFV3207" s="14"/>
      <c r="IFW3207" s="14"/>
      <c r="IFX3207" s="14"/>
      <c r="IFY3207" s="14"/>
      <c r="IFZ3207" s="14"/>
      <c r="IGA3207" s="14"/>
      <c r="IGB3207" s="14"/>
      <c r="IGC3207" s="14"/>
      <c r="IGD3207" s="14"/>
      <c r="IGE3207" s="14"/>
      <c r="IGF3207" s="14"/>
      <c r="IGG3207" s="14"/>
      <c r="IGH3207" s="14"/>
      <c r="IGI3207" s="14"/>
      <c r="IGJ3207" s="14"/>
      <c r="IGK3207" s="14"/>
      <c r="IGL3207" s="14"/>
      <c r="IGM3207" s="14"/>
      <c r="IGN3207" s="14"/>
      <c r="IGO3207" s="14"/>
      <c r="IGP3207" s="14"/>
      <c r="IGQ3207" s="14"/>
      <c r="IGR3207" s="14"/>
      <c r="IGS3207" s="14"/>
      <c r="IGT3207" s="14"/>
      <c r="IGU3207" s="14"/>
      <c r="IGV3207" s="14"/>
      <c r="IGW3207" s="14"/>
      <c r="IGX3207" s="14"/>
      <c r="IGY3207" s="14"/>
      <c r="IGZ3207" s="14"/>
      <c r="IHA3207" s="14"/>
      <c r="IHB3207" s="14"/>
      <c r="IHC3207" s="14"/>
      <c r="IHD3207" s="14"/>
      <c r="IHE3207" s="14"/>
      <c r="IHF3207" s="14"/>
      <c r="IHG3207" s="14"/>
      <c r="IHH3207" s="14"/>
      <c r="IHI3207" s="14"/>
      <c r="IHJ3207" s="14"/>
      <c r="IHK3207" s="14"/>
      <c r="IHL3207" s="14"/>
      <c r="IHM3207" s="14"/>
      <c r="IHN3207" s="14"/>
      <c r="IHO3207" s="14"/>
      <c r="IHP3207" s="14"/>
      <c r="IHQ3207" s="14"/>
      <c r="IHR3207" s="14"/>
      <c r="IHS3207" s="14"/>
      <c r="IHT3207" s="14"/>
      <c r="IHU3207" s="14"/>
      <c r="IHV3207" s="14"/>
      <c r="IHW3207" s="14"/>
      <c r="IHX3207" s="14"/>
      <c r="IHY3207" s="14"/>
      <c r="IHZ3207" s="14"/>
      <c r="IIA3207" s="14"/>
      <c r="IIB3207" s="14"/>
      <c r="IIC3207" s="14"/>
      <c r="IID3207" s="14"/>
      <c r="IIE3207" s="14"/>
      <c r="IIF3207" s="14"/>
      <c r="IIG3207" s="14"/>
      <c r="IIH3207" s="14"/>
      <c r="III3207" s="14"/>
      <c r="IIJ3207" s="14"/>
      <c r="IIK3207" s="14"/>
      <c r="IIL3207" s="14"/>
      <c r="IIM3207" s="14"/>
      <c r="IIN3207" s="14"/>
      <c r="IIO3207" s="14"/>
      <c r="IIP3207" s="14"/>
      <c r="IIQ3207" s="14"/>
      <c r="IIR3207" s="14"/>
      <c r="IIS3207" s="14"/>
      <c r="IIT3207" s="14"/>
      <c r="IIU3207" s="14"/>
      <c r="IIV3207" s="14"/>
      <c r="IIW3207" s="14"/>
      <c r="IIX3207" s="14"/>
      <c r="IIY3207" s="14"/>
      <c r="IIZ3207" s="14"/>
      <c r="IJA3207" s="14"/>
      <c r="IJB3207" s="14"/>
      <c r="IJC3207" s="14"/>
      <c r="IJD3207" s="14"/>
      <c r="IJE3207" s="14"/>
      <c r="IJF3207" s="14"/>
      <c r="IJG3207" s="14"/>
      <c r="IJH3207" s="14"/>
      <c r="IJI3207" s="14"/>
      <c r="IJJ3207" s="14"/>
      <c r="IJK3207" s="14"/>
      <c r="IJL3207" s="14"/>
      <c r="IJM3207" s="14"/>
      <c r="IJN3207" s="14"/>
      <c r="IJO3207" s="14"/>
      <c r="IJP3207" s="14"/>
      <c r="IJQ3207" s="14"/>
      <c r="IJR3207" s="14"/>
      <c r="IJS3207" s="14"/>
      <c r="IJT3207" s="14"/>
      <c r="IJU3207" s="14"/>
      <c r="IJV3207" s="14"/>
      <c r="IJW3207" s="14"/>
      <c r="IJX3207" s="14"/>
      <c r="IJY3207" s="14"/>
      <c r="IJZ3207" s="14"/>
      <c r="IKA3207" s="14"/>
      <c r="IKB3207" s="14"/>
      <c r="IKC3207" s="14"/>
      <c r="IKD3207" s="14"/>
      <c r="IKE3207" s="14"/>
      <c r="IKF3207" s="14"/>
      <c r="IKG3207" s="14"/>
      <c r="IKH3207" s="14"/>
      <c r="IKI3207" s="14"/>
      <c r="IKJ3207" s="14"/>
      <c r="IKK3207" s="14"/>
      <c r="IKL3207" s="14"/>
      <c r="IKM3207" s="14"/>
      <c r="IKN3207" s="14"/>
      <c r="IKO3207" s="14"/>
      <c r="IKP3207" s="14"/>
      <c r="IKQ3207" s="14"/>
      <c r="IKR3207" s="14"/>
      <c r="IKS3207" s="14"/>
      <c r="IKT3207" s="14"/>
      <c r="IKU3207" s="14"/>
      <c r="IKV3207" s="14"/>
      <c r="IKW3207" s="14"/>
      <c r="IKX3207" s="14"/>
      <c r="IKY3207" s="14"/>
      <c r="IKZ3207" s="14"/>
      <c r="ILA3207" s="14"/>
      <c r="ILB3207" s="14"/>
      <c r="ILC3207" s="14"/>
      <c r="ILD3207" s="14"/>
      <c r="ILE3207" s="14"/>
      <c r="ILF3207" s="14"/>
      <c r="ILG3207" s="14"/>
      <c r="ILH3207" s="14"/>
      <c r="ILI3207" s="14"/>
      <c r="ILJ3207" s="14"/>
      <c r="ILK3207" s="14"/>
      <c r="ILL3207" s="14"/>
      <c r="ILM3207" s="14"/>
      <c r="ILN3207" s="14"/>
      <c r="ILO3207" s="14"/>
      <c r="ILP3207" s="14"/>
      <c r="ILQ3207" s="14"/>
      <c r="ILR3207" s="14"/>
      <c r="ILS3207" s="14"/>
      <c r="ILT3207" s="14"/>
      <c r="ILU3207" s="14"/>
      <c r="ILV3207" s="14"/>
      <c r="ILW3207" s="14"/>
      <c r="ILX3207" s="14"/>
      <c r="ILY3207" s="14"/>
      <c r="ILZ3207" s="14"/>
      <c r="IMA3207" s="14"/>
      <c r="IMB3207" s="14"/>
      <c r="IMC3207" s="14"/>
      <c r="IMD3207" s="14"/>
      <c r="IME3207" s="14"/>
      <c r="IMF3207" s="14"/>
      <c r="IMG3207" s="14"/>
      <c r="IMH3207" s="14"/>
      <c r="IMI3207" s="14"/>
      <c r="IMJ3207" s="14"/>
      <c r="IMK3207" s="14"/>
      <c r="IML3207" s="14"/>
      <c r="IMM3207" s="14"/>
      <c r="IMN3207" s="14"/>
      <c r="IMO3207" s="14"/>
      <c r="IMP3207" s="14"/>
      <c r="IMQ3207" s="14"/>
      <c r="IMR3207" s="14"/>
      <c r="IMS3207" s="14"/>
      <c r="IMT3207" s="14"/>
      <c r="IMU3207" s="14"/>
      <c r="IMV3207" s="14"/>
      <c r="IMW3207" s="14"/>
      <c r="IMX3207" s="14"/>
      <c r="IMY3207" s="14"/>
      <c r="IMZ3207" s="14"/>
      <c r="INA3207" s="14"/>
      <c r="INB3207" s="14"/>
      <c r="INC3207" s="14"/>
      <c r="IND3207" s="14"/>
      <c r="INE3207" s="14"/>
      <c r="INF3207" s="14"/>
      <c r="ING3207" s="14"/>
      <c r="INH3207" s="14"/>
      <c r="INI3207" s="14"/>
      <c r="INJ3207" s="14"/>
      <c r="INK3207" s="14"/>
      <c r="INL3207" s="14"/>
      <c r="INM3207" s="14"/>
      <c r="INN3207" s="14"/>
      <c r="INO3207" s="14"/>
      <c r="INP3207" s="14"/>
      <c r="INQ3207" s="14"/>
      <c r="INR3207" s="14"/>
      <c r="INS3207" s="14"/>
      <c r="INT3207" s="14"/>
      <c r="INU3207" s="14"/>
      <c r="INV3207" s="14"/>
      <c r="INW3207" s="14"/>
      <c r="INX3207" s="14"/>
      <c r="INY3207" s="14"/>
      <c r="INZ3207" s="14"/>
      <c r="IOA3207" s="14"/>
      <c r="IOB3207" s="14"/>
      <c r="IOC3207" s="14"/>
      <c r="IOD3207" s="14"/>
      <c r="IOE3207" s="14"/>
      <c r="IOF3207" s="14"/>
      <c r="IOG3207" s="14"/>
      <c r="IOH3207" s="14"/>
      <c r="IOI3207" s="14"/>
      <c r="IOJ3207" s="14"/>
      <c r="IOK3207" s="14"/>
      <c r="IOL3207" s="14"/>
      <c r="IOM3207" s="14"/>
      <c r="ION3207" s="14"/>
      <c r="IOO3207" s="14"/>
      <c r="IOP3207" s="14"/>
      <c r="IOQ3207" s="14"/>
      <c r="IOR3207" s="14"/>
      <c r="IOS3207" s="14"/>
      <c r="IOT3207" s="14"/>
      <c r="IOU3207" s="14"/>
      <c r="IOV3207" s="14"/>
      <c r="IOW3207" s="14"/>
      <c r="IOX3207" s="14"/>
      <c r="IOY3207" s="14"/>
      <c r="IOZ3207" s="14"/>
      <c r="IPA3207" s="14"/>
      <c r="IPB3207" s="14"/>
      <c r="IPC3207" s="14"/>
      <c r="IPD3207" s="14"/>
      <c r="IPE3207" s="14"/>
      <c r="IPF3207" s="14"/>
      <c r="IPG3207" s="14"/>
      <c r="IPH3207" s="14"/>
      <c r="IPI3207" s="14"/>
      <c r="IPJ3207" s="14"/>
      <c r="IPK3207" s="14"/>
      <c r="IPL3207" s="14"/>
      <c r="IPM3207" s="14"/>
      <c r="IPN3207" s="14"/>
      <c r="IPO3207" s="14"/>
      <c r="IPP3207" s="14"/>
      <c r="IPQ3207" s="14"/>
      <c r="IPR3207" s="14"/>
      <c r="IPS3207" s="14"/>
      <c r="IPT3207" s="14"/>
      <c r="IPU3207" s="14"/>
      <c r="IPV3207" s="14"/>
      <c r="IPW3207" s="14"/>
      <c r="IPX3207" s="14"/>
      <c r="IPY3207" s="14"/>
      <c r="IPZ3207" s="14"/>
      <c r="IQA3207" s="14"/>
      <c r="IQB3207" s="14"/>
      <c r="IQC3207" s="14"/>
      <c r="IQD3207" s="14"/>
      <c r="IQE3207" s="14"/>
      <c r="IQF3207" s="14"/>
      <c r="IQG3207" s="14"/>
      <c r="IQH3207" s="14"/>
      <c r="IQI3207" s="14"/>
      <c r="IQJ3207" s="14"/>
      <c r="IQK3207" s="14"/>
      <c r="IQL3207" s="14"/>
      <c r="IQM3207" s="14"/>
      <c r="IQN3207" s="14"/>
      <c r="IQO3207" s="14"/>
      <c r="IQP3207" s="14"/>
      <c r="IQQ3207" s="14"/>
      <c r="IQR3207" s="14"/>
      <c r="IQS3207" s="14"/>
      <c r="IQT3207" s="14"/>
      <c r="IQU3207" s="14"/>
      <c r="IQV3207" s="14"/>
      <c r="IQW3207" s="14"/>
      <c r="IQX3207" s="14"/>
      <c r="IQY3207" s="14"/>
      <c r="IQZ3207" s="14"/>
      <c r="IRA3207" s="14"/>
      <c r="IRB3207" s="14"/>
      <c r="IRC3207" s="14"/>
      <c r="IRD3207" s="14"/>
      <c r="IRE3207" s="14"/>
      <c r="IRF3207" s="14"/>
      <c r="IRG3207" s="14"/>
      <c r="IRH3207" s="14"/>
      <c r="IRI3207" s="14"/>
      <c r="IRJ3207" s="14"/>
      <c r="IRK3207" s="14"/>
      <c r="IRL3207" s="14"/>
      <c r="IRM3207" s="14"/>
      <c r="IRN3207" s="14"/>
      <c r="IRO3207" s="14"/>
      <c r="IRP3207" s="14"/>
      <c r="IRQ3207" s="14"/>
      <c r="IRR3207" s="14"/>
      <c r="IRS3207" s="14"/>
      <c r="IRT3207" s="14"/>
      <c r="IRU3207" s="14"/>
      <c r="IRV3207" s="14"/>
      <c r="IRW3207" s="14"/>
      <c r="IRX3207" s="14"/>
      <c r="IRY3207" s="14"/>
      <c r="IRZ3207" s="14"/>
      <c r="ISA3207" s="14"/>
      <c r="ISB3207" s="14"/>
      <c r="ISC3207" s="14"/>
      <c r="ISD3207" s="14"/>
      <c r="ISE3207" s="14"/>
      <c r="ISF3207" s="14"/>
      <c r="ISG3207" s="14"/>
      <c r="ISH3207" s="14"/>
      <c r="ISI3207" s="14"/>
      <c r="ISJ3207" s="14"/>
      <c r="ISK3207" s="14"/>
      <c r="ISL3207" s="14"/>
      <c r="ISM3207" s="14"/>
      <c r="ISN3207" s="14"/>
      <c r="ISO3207" s="14"/>
      <c r="ISP3207" s="14"/>
      <c r="ISQ3207" s="14"/>
      <c r="ISR3207" s="14"/>
      <c r="ISS3207" s="14"/>
      <c r="IST3207" s="14"/>
      <c r="ISU3207" s="14"/>
      <c r="ISV3207" s="14"/>
      <c r="ISW3207" s="14"/>
      <c r="ISX3207" s="14"/>
      <c r="ISY3207" s="14"/>
      <c r="ISZ3207" s="14"/>
      <c r="ITA3207" s="14"/>
      <c r="ITB3207" s="14"/>
      <c r="ITC3207" s="14"/>
      <c r="ITD3207" s="14"/>
      <c r="ITE3207" s="14"/>
      <c r="ITF3207" s="14"/>
      <c r="ITG3207" s="14"/>
      <c r="ITH3207" s="14"/>
      <c r="ITI3207" s="14"/>
      <c r="ITJ3207" s="14"/>
      <c r="ITK3207" s="14"/>
      <c r="ITL3207" s="14"/>
      <c r="ITM3207" s="14"/>
      <c r="ITN3207" s="14"/>
      <c r="ITO3207" s="14"/>
      <c r="ITP3207" s="14"/>
      <c r="ITQ3207" s="14"/>
      <c r="ITR3207" s="14"/>
      <c r="ITS3207" s="14"/>
      <c r="ITT3207" s="14"/>
      <c r="ITU3207" s="14"/>
      <c r="ITV3207" s="14"/>
      <c r="ITW3207" s="14"/>
      <c r="ITX3207" s="14"/>
      <c r="ITY3207" s="14"/>
      <c r="ITZ3207" s="14"/>
      <c r="IUA3207" s="14"/>
      <c r="IUB3207" s="14"/>
      <c r="IUC3207" s="14"/>
      <c r="IUD3207" s="14"/>
      <c r="IUE3207" s="14"/>
      <c r="IUF3207" s="14"/>
      <c r="IUG3207" s="14"/>
      <c r="IUH3207" s="14"/>
      <c r="IUI3207" s="14"/>
      <c r="IUJ3207" s="14"/>
      <c r="IUK3207" s="14"/>
      <c r="IUL3207" s="14"/>
      <c r="IUM3207" s="14"/>
      <c r="IUN3207" s="14"/>
      <c r="IUO3207" s="14"/>
      <c r="IUP3207" s="14"/>
      <c r="IUQ3207" s="14"/>
      <c r="IUR3207" s="14"/>
      <c r="IUS3207" s="14"/>
      <c r="IUT3207" s="14"/>
      <c r="IUU3207" s="14"/>
      <c r="IUV3207" s="14"/>
      <c r="IUW3207" s="14"/>
      <c r="IUX3207" s="14"/>
      <c r="IUY3207" s="14"/>
      <c r="IUZ3207" s="14"/>
      <c r="IVA3207" s="14"/>
      <c r="IVB3207" s="14"/>
      <c r="IVC3207" s="14"/>
      <c r="IVD3207" s="14"/>
      <c r="IVE3207" s="14"/>
      <c r="IVF3207" s="14"/>
      <c r="IVG3207" s="14"/>
      <c r="IVH3207" s="14"/>
      <c r="IVI3207" s="14"/>
      <c r="IVJ3207" s="14"/>
      <c r="IVK3207" s="14"/>
      <c r="IVL3207" s="14"/>
      <c r="IVM3207" s="14"/>
      <c r="IVN3207" s="14"/>
      <c r="IVO3207" s="14"/>
      <c r="IVP3207" s="14"/>
      <c r="IVQ3207" s="14"/>
      <c r="IVR3207" s="14"/>
      <c r="IVS3207" s="14"/>
      <c r="IVT3207" s="14"/>
      <c r="IVU3207" s="14"/>
      <c r="IVV3207" s="14"/>
      <c r="IVW3207" s="14"/>
      <c r="IVX3207" s="14"/>
      <c r="IVY3207" s="14"/>
      <c r="IVZ3207" s="14"/>
      <c r="IWA3207" s="14"/>
      <c r="IWB3207" s="14"/>
      <c r="IWC3207" s="14"/>
      <c r="IWD3207" s="14"/>
      <c r="IWE3207" s="14"/>
      <c r="IWF3207" s="14"/>
      <c r="IWG3207" s="14"/>
      <c r="IWH3207" s="14"/>
      <c r="IWI3207" s="14"/>
      <c r="IWJ3207" s="14"/>
      <c r="IWK3207" s="14"/>
      <c r="IWL3207" s="14"/>
      <c r="IWM3207" s="14"/>
      <c r="IWN3207" s="14"/>
      <c r="IWO3207" s="14"/>
      <c r="IWP3207" s="14"/>
      <c r="IWQ3207" s="14"/>
      <c r="IWR3207" s="14"/>
      <c r="IWS3207" s="14"/>
      <c r="IWT3207" s="14"/>
      <c r="IWU3207" s="14"/>
      <c r="IWV3207" s="14"/>
      <c r="IWW3207" s="14"/>
      <c r="IWX3207" s="14"/>
      <c r="IWY3207" s="14"/>
      <c r="IWZ3207" s="14"/>
      <c r="IXA3207" s="14"/>
      <c r="IXB3207" s="14"/>
      <c r="IXC3207" s="14"/>
      <c r="IXD3207" s="14"/>
      <c r="IXE3207" s="14"/>
      <c r="IXF3207" s="14"/>
      <c r="IXG3207" s="14"/>
      <c r="IXH3207" s="14"/>
      <c r="IXI3207" s="14"/>
      <c r="IXJ3207" s="14"/>
      <c r="IXK3207" s="14"/>
      <c r="IXL3207" s="14"/>
      <c r="IXM3207" s="14"/>
      <c r="IXN3207" s="14"/>
      <c r="IXO3207" s="14"/>
      <c r="IXP3207" s="14"/>
      <c r="IXQ3207" s="14"/>
      <c r="IXR3207" s="14"/>
      <c r="IXS3207" s="14"/>
      <c r="IXT3207" s="14"/>
      <c r="IXU3207" s="14"/>
      <c r="IXV3207" s="14"/>
      <c r="IXW3207" s="14"/>
      <c r="IXX3207" s="14"/>
      <c r="IXY3207" s="14"/>
      <c r="IXZ3207" s="14"/>
      <c r="IYA3207" s="14"/>
      <c r="IYB3207" s="14"/>
      <c r="IYC3207" s="14"/>
      <c r="IYD3207" s="14"/>
      <c r="IYE3207" s="14"/>
      <c r="IYF3207" s="14"/>
      <c r="IYG3207" s="14"/>
      <c r="IYH3207" s="14"/>
      <c r="IYI3207" s="14"/>
      <c r="IYJ3207" s="14"/>
      <c r="IYK3207" s="14"/>
      <c r="IYL3207" s="14"/>
      <c r="IYM3207" s="14"/>
      <c r="IYN3207" s="14"/>
      <c r="IYO3207" s="14"/>
      <c r="IYP3207" s="14"/>
      <c r="IYQ3207" s="14"/>
      <c r="IYR3207" s="14"/>
      <c r="IYS3207" s="14"/>
      <c r="IYT3207" s="14"/>
      <c r="IYU3207" s="14"/>
      <c r="IYV3207" s="14"/>
      <c r="IYW3207" s="14"/>
      <c r="IYX3207" s="14"/>
      <c r="IYY3207" s="14"/>
      <c r="IYZ3207" s="14"/>
      <c r="IZA3207" s="14"/>
      <c r="IZB3207" s="14"/>
      <c r="IZC3207" s="14"/>
      <c r="IZD3207" s="14"/>
      <c r="IZE3207" s="14"/>
      <c r="IZF3207" s="14"/>
      <c r="IZG3207" s="14"/>
      <c r="IZH3207" s="14"/>
      <c r="IZI3207" s="14"/>
      <c r="IZJ3207" s="14"/>
      <c r="IZK3207" s="14"/>
      <c r="IZL3207" s="14"/>
      <c r="IZM3207" s="14"/>
      <c r="IZN3207" s="14"/>
      <c r="IZO3207" s="14"/>
      <c r="IZP3207" s="14"/>
      <c r="IZQ3207" s="14"/>
      <c r="IZR3207" s="14"/>
      <c r="IZS3207" s="14"/>
      <c r="IZT3207" s="14"/>
      <c r="IZU3207" s="14"/>
      <c r="IZV3207" s="14"/>
      <c r="IZW3207" s="14"/>
      <c r="IZX3207" s="14"/>
      <c r="IZY3207" s="14"/>
      <c r="IZZ3207" s="14"/>
      <c r="JAA3207" s="14"/>
      <c r="JAB3207" s="14"/>
      <c r="JAC3207" s="14"/>
      <c r="JAD3207" s="14"/>
      <c r="JAE3207" s="14"/>
      <c r="JAF3207" s="14"/>
      <c r="JAG3207" s="14"/>
      <c r="JAH3207" s="14"/>
      <c r="JAI3207" s="14"/>
      <c r="JAJ3207" s="14"/>
      <c r="JAK3207" s="14"/>
      <c r="JAL3207" s="14"/>
      <c r="JAM3207" s="14"/>
      <c r="JAN3207" s="14"/>
      <c r="JAO3207" s="14"/>
      <c r="JAP3207" s="14"/>
      <c r="JAQ3207" s="14"/>
      <c r="JAR3207" s="14"/>
      <c r="JAS3207" s="14"/>
      <c r="JAT3207" s="14"/>
      <c r="JAU3207" s="14"/>
      <c r="JAV3207" s="14"/>
      <c r="JAW3207" s="14"/>
      <c r="JAX3207" s="14"/>
      <c r="JAY3207" s="14"/>
      <c r="JAZ3207" s="14"/>
      <c r="JBA3207" s="14"/>
      <c r="JBB3207" s="14"/>
      <c r="JBC3207" s="14"/>
      <c r="JBD3207" s="14"/>
      <c r="JBE3207" s="14"/>
      <c r="JBF3207" s="14"/>
      <c r="JBG3207" s="14"/>
      <c r="JBH3207" s="14"/>
      <c r="JBI3207" s="14"/>
      <c r="JBJ3207" s="14"/>
      <c r="JBK3207" s="14"/>
      <c r="JBL3207" s="14"/>
      <c r="JBM3207" s="14"/>
      <c r="JBN3207" s="14"/>
      <c r="JBO3207" s="14"/>
      <c r="JBP3207" s="14"/>
      <c r="JBQ3207" s="14"/>
      <c r="JBR3207" s="14"/>
      <c r="JBS3207" s="14"/>
      <c r="JBT3207" s="14"/>
      <c r="JBU3207" s="14"/>
      <c r="JBV3207" s="14"/>
      <c r="JBW3207" s="14"/>
      <c r="JBX3207" s="14"/>
      <c r="JBY3207" s="14"/>
      <c r="JBZ3207" s="14"/>
      <c r="JCA3207" s="14"/>
      <c r="JCB3207" s="14"/>
      <c r="JCC3207" s="14"/>
      <c r="JCD3207" s="14"/>
      <c r="JCE3207" s="14"/>
      <c r="JCF3207" s="14"/>
      <c r="JCG3207" s="14"/>
      <c r="JCH3207" s="14"/>
      <c r="JCI3207" s="14"/>
      <c r="JCJ3207" s="14"/>
      <c r="JCK3207" s="14"/>
      <c r="JCL3207" s="14"/>
      <c r="JCM3207" s="14"/>
      <c r="JCN3207" s="14"/>
      <c r="JCO3207" s="14"/>
      <c r="JCP3207" s="14"/>
      <c r="JCQ3207" s="14"/>
      <c r="JCR3207" s="14"/>
      <c r="JCS3207" s="14"/>
      <c r="JCT3207" s="14"/>
      <c r="JCU3207" s="14"/>
      <c r="JCV3207" s="14"/>
      <c r="JCW3207" s="14"/>
      <c r="JCX3207" s="14"/>
      <c r="JCY3207" s="14"/>
      <c r="JCZ3207" s="14"/>
      <c r="JDA3207" s="14"/>
      <c r="JDB3207" s="14"/>
      <c r="JDC3207" s="14"/>
      <c r="JDD3207" s="14"/>
      <c r="JDE3207" s="14"/>
      <c r="JDF3207" s="14"/>
      <c r="JDG3207" s="14"/>
      <c r="JDH3207" s="14"/>
      <c r="JDI3207" s="14"/>
      <c r="JDJ3207" s="14"/>
      <c r="JDK3207" s="14"/>
      <c r="JDL3207" s="14"/>
      <c r="JDM3207" s="14"/>
      <c r="JDN3207" s="14"/>
      <c r="JDO3207" s="14"/>
      <c r="JDP3207" s="14"/>
      <c r="JDQ3207" s="14"/>
      <c r="JDR3207" s="14"/>
      <c r="JDS3207" s="14"/>
      <c r="JDT3207" s="14"/>
      <c r="JDU3207" s="14"/>
      <c r="JDV3207" s="14"/>
      <c r="JDW3207" s="14"/>
      <c r="JDX3207" s="14"/>
      <c r="JDY3207" s="14"/>
      <c r="JDZ3207" s="14"/>
      <c r="JEA3207" s="14"/>
      <c r="JEB3207" s="14"/>
      <c r="JEC3207" s="14"/>
      <c r="JED3207" s="14"/>
      <c r="JEE3207" s="14"/>
      <c r="JEF3207" s="14"/>
      <c r="JEG3207" s="14"/>
      <c r="JEH3207" s="14"/>
      <c r="JEI3207" s="14"/>
      <c r="JEJ3207" s="14"/>
      <c r="JEK3207" s="14"/>
      <c r="JEL3207" s="14"/>
      <c r="JEM3207" s="14"/>
      <c r="JEN3207" s="14"/>
      <c r="JEO3207" s="14"/>
      <c r="JEP3207" s="14"/>
      <c r="JEQ3207" s="14"/>
      <c r="JER3207" s="14"/>
      <c r="JES3207" s="14"/>
      <c r="JET3207" s="14"/>
      <c r="JEU3207" s="14"/>
      <c r="JEV3207" s="14"/>
      <c r="JEW3207" s="14"/>
      <c r="JEX3207" s="14"/>
      <c r="JEY3207" s="14"/>
      <c r="JEZ3207" s="14"/>
      <c r="JFA3207" s="14"/>
      <c r="JFB3207" s="14"/>
      <c r="JFC3207" s="14"/>
      <c r="JFD3207" s="14"/>
      <c r="JFE3207" s="14"/>
      <c r="JFF3207" s="14"/>
      <c r="JFG3207" s="14"/>
      <c r="JFH3207" s="14"/>
      <c r="JFI3207" s="14"/>
      <c r="JFJ3207" s="14"/>
      <c r="JFK3207" s="14"/>
      <c r="JFL3207" s="14"/>
      <c r="JFM3207" s="14"/>
      <c r="JFN3207" s="14"/>
      <c r="JFO3207" s="14"/>
      <c r="JFP3207" s="14"/>
      <c r="JFQ3207" s="14"/>
      <c r="JFR3207" s="14"/>
      <c r="JFS3207" s="14"/>
      <c r="JFT3207" s="14"/>
      <c r="JFU3207" s="14"/>
      <c r="JFV3207" s="14"/>
      <c r="JFW3207" s="14"/>
      <c r="JFX3207" s="14"/>
      <c r="JFY3207" s="14"/>
      <c r="JFZ3207" s="14"/>
      <c r="JGA3207" s="14"/>
      <c r="JGB3207" s="14"/>
      <c r="JGC3207" s="14"/>
      <c r="JGD3207" s="14"/>
      <c r="JGE3207" s="14"/>
      <c r="JGF3207" s="14"/>
      <c r="JGG3207" s="14"/>
      <c r="JGH3207" s="14"/>
      <c r="JGI3207" s="14"/>
      <c r="JGJ3207" s="14"/>
      <c r="JGK3207" s="14"/>
      <c r="JGL3207" s="14"/>
      <c r="JGM3207" s="14"/>
      <c r="JGN3207" s="14"/>
      <c r="JGO3207" s="14"/>
      <c r="JGP3207" s="14"/>
      <c r="JGQ3207" s="14"/>
      <c r="JGR3207" s="14"/>
      <c r="JGS3207" s="14"/>
      <c r="JGT3207" s="14"/>
      <c r="JGU3207" s="14"/>
      <c r="JGV3207" s="14"/>
      <c r="JGW3207" s="14"/>
      <c r="JGX3207" s="14"/>
      <c r="JGY3207" s="14"/>
      <c r="JGZ3207" s="14"/>
      <c r="JHA3207" s="14"/>
      <c r="JHB3207" s="14"/>
      <c r="JHC3207" s="14"/>
      <c r="JHD3207" s="14"/>
      <c r="JHE3207" s="14"/>
      <c r="JHF3207" s="14"/>
      <c r="JHG3207" s="14"/>
      <c r="JHH3207" s="14"/>
      <c r="JHI3207" s="14"/>
      <c r="JHJ3207" s="14"/>
      <c r="JHK3207" s="14"/>
      <c r="JHL3207" s="14"/>
      <c r="JHM3207" s="14"/>
      <c r="JHN3207" s="14"/>
      <c r="JHO3207" s="14"/>
      <c r="JHP3207" s="14"/>
      <c r="JHQ3207" s="14"/>
      <c r="JHR3207" s="14"/>
      <c r="JHS3207" s="14"/>
      <c r="JHT3207" s="14"/>
      <c r="JHU3207" s="14"/>
      <c r="JHV3207" s="14"/>
      <c r="JHW3207" s="14"/>
      <c r="JHX3207" s="14"/>
      <c r="JHY3207" s="14"/>
      <c r="JHZ3207" s="14"/>
      <c r="JIA3207" s="14"/>
      <c r="JIB3207" s="14"/>
      <c r="JIC3207" s="14"/>
      <c r="JID3207" s="14"/>
      <c r="JIE3207" s="14"/>
      <c r="JIF3207" s="14"/>
      <c r="JIG3207" s="14"/>
      <c r="JIH3207" s="14"/>
      <c r="JII3207" s="14"/>
      <c r="JIJ3207" s="14"/>
      <c r="JIK3207" s="14"/>
      <c r="JIL3207" s="14"/>
      <c r="JIM3207" s="14"/>
      <c r="JIN3207" s="14"/>
      <c r="JIO3207" s="14"/>
      <c r="JIP3207" s="14"/>
      <c r="JIQ3207" s="14"/>
      <c r="JIR3207" s="14"/>
      <c r="JIS3207" s="14"/>
      <c r="JIT3207" s="14"/>
      <c r="JIU3207" s="14"/>
      <c r="JIV3207" s="14"/>
      <c r="JIW3207" s="14"/>
      <c r="JIX3207" s="14"/>
      <c r="JIY3207" s="14"/>
      <c r="JIZ3207" s="14"/>
      <c r="JJA3207" s="14"/>
      <c r="JJB3207" s="14"/>
      <c r="JJC3207" s="14"/>
      <c r="JJD3207" s="14"/>
      <c r="JJE3207" s="14"/>
      <c r="JJF3207" s="14"/>
      <c r="JJG3207" s="14"/>
      <c r="JJH3207" s="14"/>
      <c r="JJI3207" s="14"/>
      <c r="JJJ3207" s="14"/>
      <c r="JJK3207" s="14"/>
      <c r="JJL3207" s="14"/>
      <c r="JJM3207" s="14"/>
      <c r="JJN3207" s="14"/>
      <c r="JJO3207" s="14"/>
      <c r="JJP3207" s="14"/>
      <c r="JJQ3207" s="14"/>
      <c r="JJR3207" s="14"/>
      <c r="JJS3207" s="14"/>
      <c r="JJT3207" s="14"/>
      <c r="JJU3207" s="14"/>
      <c r="JJV3207" s="14"/>
      <c r="JJW3207" s="14"/>
      <c r="JJX3207" s="14"/>
      <c r="JJY3207" s="14"/>
      <c r="JJZ3207" s="14"/>
      <c r="JKA3207" s="14"/>
      <c r="JKB3207" s="14"/>
      <c r="JKC3207" s="14"/>
      <c r="JKD3207" s="14"/>
      <c r="JKE3207" s="14"/>
      <c r="JKF3207" s="14"/>
      <c r="JKG3207" s="14"/>
      <c r="JKH3207" s="14"/>
      <c r="JKI3207" s="14"/>
      <c r="JKJ3207" s="14"/>
      <c r="JKK3207" s="14"/>
      <c r="JKL3207" s="14"/>
      <c r="JKM3207" s="14"/>
      <c r="JKN3207" s="14"/>
      <c r="JKO3207" s="14"/>
      <c r="JKP3207" s="14"/>
      <c r="JKQ3207" s="14"/>
      <c r="JKR3207" s="14"/>
      <c r="JKS3207" s="14"/>
      <c r="JKT3207" s="14"/>
      <c r="JKU3207" s="14"/>
      <c r="JKV3207" s="14"/>
      <c r="JKW3207" s="14"/>
      <c r="JKX3207" s="14"/>
      <c r="JKY3207" s="14"/>
      <c r="JKZ3207" s="14"/>
      <c r="JLA3207" s="14"/>
      <c r="JLB3207" s="14"/>
      <c r="JLC3207" s="14"/>
      <c r="JLD3207" s="14"/>
      <c r="JLE3207" s="14"/>
      <c r="JLF3207" s="14"/>
      <c r="JLG3207" s="14"/>
      <c r="JLH3207" s="14"/>
      <c r="JLI3207" s="14"/>
      <c r="JLJ3207" s="14"/>
      <c r="JLK3207" s="14"/>
      <c r="JLL3207" s="14"/>
      <c r="JLM3207" s="14"/>
      <c r="JLN3207" s="14"/>
      <c r="JLO3207" s="14"/>
      <c r="JLP3207" s="14"/>
      <c r="JLQ3207" s="14"/>
      <c r="JLR3207" s="14"/>
      <c r="JLS3207" s="14"/>
      <c r="JLT3207" s="14"/>
      <c r="JLU3207" s="14"/>
      <c r="JLV3207" s="14"/>
      <c r="JLW3207" s="14"/>
      <c r="JLX3207" s="14"/>
      <c r="JLY3207" s="14"/>
      <c r="JLZ3207" s="14"/>
      <c r="JMA3207" s="14"/>
      <c r="JMB3207" s="14"/>
      <c r="JMC3207" s="14"/>
      <c r="JMD3207" s="14"/>
      <c r="JME3207" s="14"/>
      <c r="JMF3207" s="14"/>
      <c r="JMG3207" s="14"/>
      <c r="JMH3207" s="14"/>
      <c r="JMI3207" s="14"/>
      <c r="JMJ3207" s="14"/>
      <c r="JMK3207" s="14"/>
      <c r="JML3207" s="14"/>
      <c r="JMM3207" s="14"/>
      <c r="JMN3207" s="14"/>
      <c r="JMO3207" s="14"/>
      <c r="JMP3207" s="14"/>
      <c r="JMQ3207" s="14"/>
      <c r="JMR3207" s="14"/>
      <c r="JMS3207" s="14"/>
      <c r="JMT3207" s="14"/>
      <c r="JMU3207" s="14"/>
      <c r="JMV3207" s="14"/>
      <c r="JMW3207" s="14"/>
      <c r="JMX3207" s="14"/>
      <c r="JMY3207" s="14"/>
      <c r="JMZ3207" s="14"/>
      <c r="JNA3207" s="14"/>
      <c r="JNB3207" s="14"/>
      <c r="JNC3207" s="14"/>
      <c r="JND3207" s="14"/>
      <c r="JNE3207" s="14"/>
      <c r="JNF3207" s="14"/>
      <c r="JNG3207" s="14"/>
      <c r="JNH3207" s="14"/>
      <c r="JNI3207" s="14"/>
      <c r="JNJ3207" s="14"/>
      <c r="JNK3207" s="14"/>
      <c r="JNL3207" s="14"/>
      <c r="JNM3207" s="14"/>
      <c r="JNN3207" s="14"/>
      <c r="JNO3207" s="14"/>
      <c r="JNP3207" s="14"/>
      <c r="JNQ3207" s="14"/>
      <c r="JNR3207" s="14"/>
      <c r="JNS3207" s="14"/>
      <c r="JNT3207" s="14"/>
      <c r="JNU3207" s="14"/>
      <c r="JNV3207" s="14"/>
      <c r="JNW3207" s="14"/>
      <c r="JNX3207" s="14"/>
      <c r="JNY3207" s="14"/>
      <c r="JNZ3207" s="14"/>
      <c r="JOA3207" s="14"/>
      <c r="JOB3207" s="14"/>
      <c r="JOC3207" s="14"/>
      <c r="JOD3207" s="14"/>
      <c r="JOE3207" s="14"/>
      <c r="JOF3207" s="14"/>
      <c r="JOG3207" s="14"/>
      <c r="JOH3207" s="14"/>
      <c r="JOI3207" s="14"/>
      <c r="JOJ3207" s="14"/>
      <c r="JOK3207" s="14"/>
      <c r="JOL3207" s="14"/>
      <c r="JOM3207" s="14"/>
      <c r="JON3207" s="14"/>
      <c r="JOO3207" s="14"/>
      <c r="JOP3207" s="14"/>
      <c r="JOQ3207" s="14"/>
      <c r="JOR3207" s="14"/>
      <c r="JOS3207" s="14"/>
      <c r="JOT3207" s="14"/>
      <c r="JOU3207" s="14"/>
      <c r="JOV3207" s="14"/>
      <c r="JOW3207" s="14"/>
      <c r="JOX3207" s="14"/>
      <c r="JOY3207" s="14"/>
      <c r="JOZ3207" s="14"/>
      <c r="JPA3207" s="14"/>
      <c r="JPB3207" s="14"/>
      <c r="JPC3207" s="14"/>
      <c r="JPD3207" s="14"/>
      <c r="JPE3207" s="14"/>
      <c r="JPF3207" s="14"/>
      <c r="JPG3207" s="14"/>
      <c r="JPH3207" s="14"/>
      <c r="JPI3207" s="14"/>
      <c r="JPJ3207" s="14"/>
      <c r="JPK3207" s="14"/>
      <c r="JPL3207" s="14"/>
      <c r="JPM3207" s="14"/>
      <c r="JPN3207" s="14"/>
      <c r="JPO3207" s="14"/>
      <c r="JPP3207" s="14"/>
      <c r="JPQ3207" s="14"/>
      <c r="JPR3207" s="14"/>
      <c r="JPS3207" s="14"/>
      <c r="JPT3207" s="14"/>
      <c r="JPU3207" s="14"/>
      <c r="JPV3207" s="14"/>
      <c r="JPW3207" s="14"/>
      <c r="JPX3207" s="14"/>
      <c r="JPY3207" s="14"/>
      <c r="JPZ3207" s="14"/>
      <c r="JQA3207" s="14"/>
      <c r="JQB3207" s="14"/>
      <c r="JQC3207" s="14"/>
      <c r="JQD3207" s="14"/>
      <c r="JQE3207" s="14"/>
      <c r="JQF3207" s="14"/>
      <c r="JQG3207" s="14"/>
      <c r="JQH3207" s="14"/>
      <c r="JQI3207" s="14"/>
      <c r="JQJ3207" s="14"/>
      <c r="JQK3207" s="14"/>
      <c r="JQL3207" s="14"/>
      <c r="JQM3207" s="14"/>
      <c r="JQN3207" s="14"/>
      <c r="JQO3207" s="14"/>
      <c r="JQP3207" s="14"/>
      <c r="JQQ3207" s="14"/>
      <c r="JQR3207" s="14"/>
      <c r="JQS3207" s="14"/>
      <c r="JQT3207" s="14"/>
      <c r="JQU3207" s="14"/>
      <c r="JQV3207" s="14"/>
      <c r="JQW3207" s="14"/>
      <c r="JQX3207" s="14"/>
      <c r="JQY3207" s="14"/>
      <c r="JQZ3207" s="14"/>
      <c r="JRA3207" s="14"/>
      <c r="JRB3207" s="14"/>
      <c r="JRC3207" s="14"/>
      <c r="JRD3207" s="14"/>
      <c r="JRE3207" s="14"/>
      <c r="JRF3207" s="14"/>
      <c r="JRG3207" s="14"/>
      <c r="JRH3207" s="14"/>
      <c r="JRI3207" s="14"/>
      <c r="JRJ3207" s="14"/>
      <c r="JRK3207" s="14"/>
      <c r="JRL3207" s="14"/>
      <c r="JRM3207" s="14"/>
      <c r="JRN3207" s="14"/>
      <c r="JRO3207" s="14"/>
      <c r="JRP3207" s="14"/>
      <c r="JRQ3207" s="14"/>
      <c r="JRR3207" s="14"/>
      <c r="JRS3207" s="14"/>
      <c r="JRT3207" s="14"/>
      <c r="JRU3207" s="14"/>
      <c r="JRV3207" s="14"/>
      <c r="JRW3207" s="14"/>
      <c r="JRX3207" s="14"/>
      <c r="JRY3207" s="14"/>
      <c r="JRZ3207" s="14"/>
      <c r="JSA3207" s="14"/>
      <c r="JSB3207" s="14"/>
      <c r="JSC3207" s="14"/>
      <c r="JSD3207" s="14"/>
      <c r="JSE3207" s="14"/>
      <c r="JSF3207" s="14"/>
      <c r="JSG3207" s="14"/>
      <c r="JSH3207" s="14"/>
      <c r="JSI3207" s="14"/>
      <c r="JSJ3207" s="14"/>
      <c r="JSK3207" s="14"/>
      <c r="JSL3207" s="14"/>
      <c r="JSM3207" s="14"/>
      <c r="JSN3207" s="14"/>
      <c r="JSO3207" s="14"/>
      <c r="JSP3207" s="14"/>
      <c r="JSQ3207" s="14"/>
      <c r="JSR3207" s="14"/>
      <c r="JSS3207" s="14"/>
      <c r="JST3207" s="14"/>
      <c r="JSU3207" s="14"/>
      <c r="JSV3207" s="14"/>
      <c r="JSW3207" s="14"/>
      <c r="JSX3207" s="14"/>
      <c r="JSY3207" s="14"/>
      <c r="JSZ3207" s="14"/>
      <c r="JTA3207" s="14"/>
      <c r="JTB3207" s="14"/>
      <c r="JTC3207" s="14"/>
      <c r="JTD3207" s="14"/>
      <c r="JTE3207" s="14"/>
      <c r="JTF3207" s="14"/>
      <c r="JTG3207" s="14"/>
      <c r="JTH3207" s="14"/>
      <c r="JTI3207" s="14"/>
      <c r="JTJ3207" s="14"/>
      <c r="JTK3207" s="14"/>
      <c r="JTL3207" s="14"/>
      <c r="JTM3207" s="14"/>
      <c r="JTN3207" s="14"/>
      <c r="JTO3207" s="14"/>
      <c r="JTP3207" s="14"/>
      <c r="JTQ3207" s="14"/>
      <c r="JTR3207" s="14"/>
      <c r="JTS3207" s="14"/>
      <c r="JTT3207" s="14"/>
      <c r="JTU3207" s="14"/>
      <c r="JTV3207" s="14"/>
      <c r="JTW3207" s="14"/>
      <c r="JTX3207" s="14"/>
      <c r="JTY3207" s="14"/>
      <c r="JTZ3207" s="14"/>
      <c r="JUA3207" s="14"/>
      <c r="JUB3207" s="14"/>
      <c r="JUC3207" s="14"/>
      <c r="JUD3207" s="14"/>
      <c r="JUE3207" s="14"/>
      <c r="JUF3207" s="14"/>
      <c r="JUG3207" s="14"/>
      <c r="JUH3207" s="14"/>
      <c r="JUI3207" s="14"/>
      <c r="JUJ3207" s="14"/>
      <c r="JUK3207" s="14"/>
      <c r="JUL3207" s="14"/>
      <c r="JUM3207" s="14"/>
      <c r="JUN3207" s="14"/>
      <c r="JUO3207" s="14"/>
      <c r="JUP3207" s="14"/>
      <c r="JUQ3207" s="14"/>
      <c r="JUR3207" s="14"/>
      <c r="JUS3207" s="14"/>
      <c r="JUT3207" s="14"/>
      <c r="JUU3207" s="14"/>
      <c r="JUV3207" s="14"/>
      <c r="JUW3207" s="14"/>
      <c r="JUX3207" s="14"/>
      <c r="JUY3207" s="14"/>
      <c r="JUZ3207" s="14"/>
      <c r="JVA3207" s="14"/>
      <c r="JVB3207" s="14"/>
      <c r="JVC3207" s="14"/>
      <c r="JVD3207" s="14"/>
      <c r="JVE3207" s="14"/>
      <c r="JVF3207" s="14"/>
      <c r="JVG3207" s="14"/>
      <c r="JVH3207" s="14"/>
      <c r="JVI3207" s="14"/>
      <c r="JVJ3207" s="14"/>
      <c r="JVK3207" s="14"/>
      <c r="JVL3207" s="14"/>
      <c r="JVM3207" s="14"/>
      <c r="JVN3207" s="14"/>
      <c r="JVO3207" s="14"/>
      <c r="JVP3207" s="14"/>
      <c r="JVQ3207" s="14"/>
      <c r="JVR3207" s="14"/>
      <c r="JVS3207" s="14"/>
      <c r="JVT3207" s="14"/>
      <c r="JVU3207" s="14"/>
      <c r="JVV3207" s="14"/>
      <c r="JVW3207" s="14"/>
      <c r="JVX3207" s="14"/>
      <c r="JVY3207" s="14"/>
      <c r="JVZ3207" s="14"/>
      <c r="JWA3207" s="14"/>
      <c r="JWB3207" s="14"/>
      <c r="JWC3207" s="14"/>
      <c r="JWD3207" s="14"/>
      <c r="JWE3207" s="14"/>
      <c r="JWF3207" s="14"/>
      <c r="JWG3207" s="14"/>
      <c r="JWH3207" s="14"/>
      <c r="JWI3207" s="14"/>
      <c r="JWJ3207" s="14"/>
      <c r="JWK3207" s="14"/>
      <c r="JWL3207" s="14"/>
      <c r="JWM3207" s="14"/>
      <c r="JWN3207" s="14"/>
      <c r="JWO3207" s="14"/>
      <c r="JWP3207" s="14"/>
      <c r="JWQ3207" s="14"/>
      <c r="JWR3207" s="14"/>
      <c r="JWS3207" s="14"/>
      <c r="JWT3207" s="14"/>
      <c r="JWU3207" s="14"/>
      <c r="JWV3207" s="14"/>
      <c r="JWW3207" s="14"/>
      <c r="JWX3207" s="14"/>
      <c r="JWY3207" s="14"/>
      <c r="JWZ3207" s="14"/>
      <c r="JXA3207" s="14"/>
      <c r="JXB3207" s="14"/>
      <c r="JXC3207" s="14"/>
      <c r="JXD3207" s="14"/>
      <c r="JXE3207" s="14"/>
      <c r="JXF3207" s="14"/>
      <c r="JXG3207" s="14"/>
      <c r="JXH3207" s="14"/>
      <c r="JXI3207" s="14"/>
      <c r="JXJ3207" s="14"/>
      <c r="JXK3207" s="14"/>
      <c r="JXL3207" s="14"/>
      <c r="JXM3207" s="14"/>
      <c r="JXN3207" s="14"/>
      <c r="JXO3207" s="14"/>
      <c r="JXP3207" s="14"/>
      <c r="JXQ3207" s="14"/>
      <c r="JXR3207" s="14"/>
      <c r="JXS3207" s="14"/>
      <c r="JXT3207" s="14"/>
      <c r="JXU3207" s="14"/>
      <c r="JXV3207" s="14"/>
      <c r="JXW3207" s="14"/>
      <c r="JXX3207" s="14"/>
      <c r="JXY3207" s="14"/>
      <c r="JXZ3207" s="14"/>
      <c r="JYA3207" s="14"/>
      <c r="JYB3207" s="14"/>
      <c r="JYC3207" s="14"/>
      <c r="JYD3207" s="14"/>
      <c r="JYE3207" s="14"/>
      <c r="JYF3207" s="14"/>
      <c r="JYG3207" s="14"/>
      <c r="JYH3207" s="14"/>
      <c r="JYI3207" s="14"/>
      <c r="JYJ3207" s="14"/>
      <c r="JYK3207" s="14"/>
      <c r="JYL3207" s="14"/>
      <c r="JYM3207" s="14"/>
      <c r="JYN3207" s="14"/>
      <c r="JYO3207" s="14"/>
      <c r="JYP3207" s="14"/>
      <c r="JYQ3207" s="14"/>
      <c r="JYR3207" s="14"/>
      <c r="JYS3207" s="14"/>
      <c r="JYT3207" s="14"/>
      <c r="JYU3207" s="14"/>
      <c r="JYV3207" s="14"/>
      <c r="JYW3207" s="14"/>
      <c r="JYX3207" s="14"/>
      <c r="JYY3207" s="14"/>
      <c r="JYZ3207" s="14"/>
      <c r="JZA3207" s="14"/>
      <c r="JZB3207" s="14"/>
      <c r="JZC3207" s="14"/>
      <c r="JZD3207" s="14"/>
      <c r="JZE3207" s="14"/>
      <c r="JZF3207" s="14"/>
      <c r="JZG3207" s="14"/>
      <c r="JZH3207" s="14"/>
      <c r="JZI3207" s="14"/>
      <c r="JZJ3207" s="14"/>
      <c r="JZK3207" s="14"/>
      <c r="JZL3207" s="14"/>
      <c r="JZM3207" s="14"/>
      <c r="JZN3207" s="14"/>
      <c r="JZO3207" s="14"/>
      <c r="JZP3207" s="14"/>
      <c r="JZQ3207" s="14"/>
      <c r="JZR3207" s="14"/>
      <c r="JZS3207" s="14"/>
      <c r="JZT3207" s="14"/>
      <c r="JZU3207" s="14"/>
      <c r="JZV3207" s="14"/>
      <c r="JZW3207" s="14"/>
      <c r="JZX3207" s="14"/>
      <c r="JZY3207" s="14"/>
      <c r="JZZ3207" s="14"/>
      <c r="KAA3207" s="14"/>
      <c r="KAB3207" s="14"/>
      <c r="KAC3207" s="14"/>
      <c r="KAD3207" s="14"/>
      <c r="KAE3207" s="14"/>
      <c r="KAF3207" s="14"/>
      <c r="KAG3207" s="14"/>
      <c r="KAH3207" s="14"/>
      <c r="KAI3207" s="14"/>
      <c r="KAJ3207" s="14"/>
      <c r="KAK3207" s="14"/>
      <c r="KAL3207" s="14"/>
      <c r="KAM3207" s="14"/>
      <c r="KAN3207" s="14"/>
      <c r="KAO3207" s="14"/>
      <c r="KAP3207" s="14"/>
      <c r="KAQ3207" s="14"/>
      <c r="KAR3207" s="14"/>
      <c r="KAS3207" s="14"/>
      <c r="KAT3207" s="14"/>
      <c r="KAU3207" s="14"/>
      <c r="KAV3207" s="14"/>
      <c r="KAW3207" s="14"/>
      <c r="KAX3207" s="14"/>
      <c r="KAY3207" s="14"/>
      <c r="KAZ3207" s="14"/>
      <c r="KBA3207" s="14"/>
      <c r="KBB3207" s="14"/>
      <c r="KBC3207" s="14"/>
      <c r="KBD3207" s="14"/>
      <c r="KBE3207" s="14"/>
      <c r="KBF3207" s="14"/>
      <c r="KBG3207" s="14"/>
      <c r="KBH3207" s="14"/>
      <c r="KBI3207" s="14"/>
      <c r="KBJ3207" s="14"/>
      <c r="KBK3207" s="14"/>
      <c r="KBL3207" s="14"/>
      <c r="KBM3207" s="14"/>
      <c r="KBN3207" s="14"/>
      <c r="KBO3207" s="14"/>
      <c r="KBP3207" s="14"/>
      <c r="KBQ3207" s="14"/>
      <c r="KBR3207" s="14"/>
      <c r="KBS3207" s="14"/>
      <c r="KBT3207" s="14"/>
      <c r="KBU3207" s="14"/>
      <c r="KBV3207" s="14"/>
      <c r="KBW3207" s="14"/>
      <c r="KBX3207" s="14"/>
      <c r="KBY3207" s="14"/>
      <c r="KBZ3207" s="14"/>
      <c r="KCA3207" s="14"/>
      <c r="KCB3207" s="14"/>
      <c r="KCC3207" s="14"/>
      <c r="KCD3207" s="14"/>
      <c r="KCE3207" s="14"/>
      <c r="KCF3207" s="14"/>
      <c r="KCG3207" s="14"/>
      <c r="KCH3207" s="14"/>
      <c r="KCI3207" s="14"/>
      <c r="KCJ3207" s="14"/>
      <c r="KCK3207" s="14"/>
      <c r="KCL3207" s="14"/>
      <c r="KCM3207" s="14"/>
      <c r="KCN3207" s="14"/>
      <c r="KCO3207" s="14"/>
      <c r="KCP3207" s="14"/>
      <c r="KCQ3207" s="14"/>
      <c r="KCR3207" s="14"/>
      <c r="KCS3207" s="14"/>
      <c r="KCT3207" s="14"/>
      <c r="KCU3207" s="14"/>
      <c r="KCV3207" s="14"/>
      <c r="KCW3207" s="14"/>
      <c r="KCX3207" s="14"/>
      <c r="KCY3207" s="14"/>
      <c r="KCZ3207" s="14"/>
      <c r="KDA3207" s="14"/>
      <c r="KDB3207" s="14"/>
      <c r="KDC3207" s="14"/>
      <c r="KDD3207" s="14"/>
      <c r="KDE3207" s="14"/>
      <c r="KDF3207" s="14"/>
      <c r="KDG3207" s="14"/>
      <c r="KDH3207" s="14"/>
      <c r="KDI3207" s="14"/>
      <c r="KDJ3207" s="14"/>
      <c r="KDK3207" s="14"/>
      <c r="KDL3207" s="14"/>
      <c r="KDM3207" s="14"/>
      <c r="KDN3207" s="14"/>
      <c r="KDO3207" s="14"/>
      <c r="KDP3207" s="14"/>
      <c r="KDQ3207" s="14"/>
      <c r="KDR3207" s="14"/>
      <c r="KDS3207" s="14"/>
      <c r="KDT3207" s="14"/>
      <c r="KDU3207" s="14"/>
      <c r="KDV3207" s="14"/>
      <c r="KDW3207" s="14"/>
      <c r="KDX3207" s="14"/>
      <c r="KDY3207" s="14"/>
      <c r="KDZ3207" s="14"/>
      <c r="KEA3207" s="14"/>
      <c r="KEB3207" s="14"/>
      <c r="KEC3207" s="14"/>
      <c r="KED3207" s="14"/>
      <c r="KEE3207" s="14"/>
      <c r="KEF3207" s="14"/>
      <c r="KEG3207" s="14"/>
      <c r="KEH3207" s="14"/>
      <c r="KEI3207" s="14"/>
      <c r="KEJ3207" s="14"/>
      <c r="KEK3207" s="14"/>
      <c r="KEL3207" s="14"/>
      <c r="KEM3207" s="14"/>
      <c r="KEN3207" s="14"/>
      <c r="KEO3207" s="14"/>
      <c r="KEP3207" s="14"/>
      <c r="KEQ3207" s="14"/>
      <c r="KER3207" s="14"/>
      <c r="KES3207" s="14"/>
      <c r="KET3207" s="14"/>
      <c r="KEU3207" s="14"/>
      <c r="KEV3207" s="14"/>
      <c r="KEW3207" s="14"/>
      <c r="KEX3207" s="14"/>
      <c r="KEY3207" s="14"/>
      <c r="KEZ3207" s="14"/>
      <c r="KFA3207" s="14"/>
      <c r="KFB3207" s="14"/>
      <c r="KFC3207" s="14"/>
      <c r="KFD3207" s="14"/>
      <c r="KFE3207" s="14"/>
      <c r="KFF3207" s="14"/>
      <c r="KFG3207" s="14"/>
      <c r="KFH3207" s="14"/>
      <c r="KFI3207" s="14"/>
      <c r="KFJ3207" s="14"/>
      <c r="KFK3207" s="14"/>
      <c r="KFL3207" s="14"/>
      <c r="KFM3207" s="14"/>
      <c r="KFN3207" s="14"/>
      <c r="KFO3207" s="14"/>
      <c r="KFP3207" s="14"/>
      <c r="KFQ3207" s="14"/>
      <c r="KFR3207" s="14"/>
      <c r="KFS3207" s="14"/>
      <c r="KFT3207" s="14"/>
      <c r="KFU3207" s="14"/>
      <c r="KFV3207" s="14"/>
      <c r="KFW3207" s="14"/>
      <c r="KFX3207" s="14"/>
      <c r="KFY3207" s="14"/>
      <c r="KFZ3207" s="14"/>
      <c r="KGA3207" s="14"/>
      <c r="KGB3207" s="14"/>
      <c r="KGC3207" s="14"/>
      <c r="KGD3207" s="14"/>
      <c r="KGE3207" s="14"/>
      <c r="KGF3207" s="14"/>
      <c r="KGG3207" s="14"/>
      <c r="KGH3207" s="14"/>
      <c r="KGI3207" s="14"/>
      <c r="KGJ3207" s="14"/>
      <c r="KGK3207" s="14"/>
      <c r="KGL3207" s="14"/>
      <c r="KGM3207" s="14"/>
      <c r="KGN3207" s="14"/>
      <c r="KGO3207" s="14"/>
      <c r="KGP3207" s="14"/>
      <c r="KGQ3207" s="14"/>
      <c r="KGR3207" s="14"/>
      <c r="KGS3207" s="14"/>
      <c r="KGT3207" s="14"/>
      <c r="KGU3207" s="14"/>
      <c r="KGV3207" s="14"/>
      <c r="KGW3207" s="14"/>
      <c r="KGX3207" s="14"/>
      <c r="KGY3207" s="14"/>
      <c r="KGZ3207" s="14"/>
      <c r="KHA3207" s="14"/>
      <c r="KHB3207" s="14"/>
      <c r="KHC3207" s="14"/>
      <c r="KHD3207" s="14"/>
      <c r="KHE3207" s="14"/>
      <c r="KHF3207" s="14"/>
      <c r="KHG3207" s="14"/>
      <c r="KHH3207" s="14"/>
      <c r="KHI3207" s="14"/>
      <c r="KHJ3207" s="14"/>
      <c r="KHK3207" s="14"/>
      <c r="KHL3207" s="14"/>
      <c r="KHM3207" s="14"/>
      <c r="KHN3207" s="14"/>
      <c r="KHO3207" s="14"/>
      <c r="KHP3207" s="14"/>
      <c r="KHQ3207" s="14"/>
      <c r="KHR3207" s="14"/>
      <c r="KHS3207" s="14"/>
      <c r="KHT3207" s="14"/>
      <c r="KHU3207" s="14"/>
      <c r="KHV3207" s="14"/>
      <c r="KHW3207" s="14"/>
      <c r="KHX3207" s="14"/>
      <c r="KHY3207" s="14"/>
      <c r="KHZ3207" s="14"/>
      <c r="KIA3207" s="14"/>
      <c r="KIB3207" s="14"/>
      <c r="KIC3207" s="14"/>
      <c r="KID3207" s="14"/>
      <c r="KIE3207" s="14"/>
      <c r="KIF3207" s="14"/>
      <c r="KIG3207" s="14"/>
      <c r="KIH3207" s="14"/>
      <c r="KII3207" s="14"/>
      <c r="KIJ3207" s="14"/>
      <c r="KIK3207" s="14"/>
      <c r="KIL3207" s="14"/>
      <c r="KIM3207" s="14"/>
      <c r="KIN3207" s="14"/>
      <c r="KIO3207" s="14"/>
      <c r="KIP3207" s="14"/>
      <c r="KIQ3207" s="14"/>
      <c r="KIR3207" s="14"/>
      <c r="KIS3207" s="14"/>
      <c r="KIT3207" s="14"/>
      <c r="KIU3207" s="14"/>
      <c r="KIV3207" s="14"/>
      <c r="KIW3207" s="14"/>
      <c r="KIX3207" s="14"/>
      <c r="KIY3207" s="14"/>
      <c r="KIZ3207" s="14"/>
      <c r="KJA3207" s="14"/>
      <c r="KJB3207" s="14"/>
      <c r="KJC3207" s="14"/>
      <c r="KJD3207" s="14"/>
      <c r="KJE3207" s="14"/>
      <c r="KJF3207" s="14"/>
      <c r="KJG3207" s="14"/>
      <c r="KJH3207" s="14"/>
      <c r="KJI3207" s="14"/>
      <c r="KJJ3207" s="14"/>
      <c r="KJK3207" s="14"/>
      <c r="KJL3207" s="14"/>
      <c r="KJM3207" s="14"/>
      <c r="KJN3207" s="14"/>
      <c r="KJO3207" s="14"/>
      <c r="KJP3207" s="14"/>
      <c r="KJQ3207" s="14"/>
      <c r="KJR3207" s="14"/>
      <c r="KJS3207" s="14"/>
      <c r="KJT3207" s="14"/>
      <c r="KJU3207" s="14"/>
      <c r="KJV3207" s="14"/>
      <c r="KJW3207" s="14"/>
      <c r="KJX3207" s="14"/>
      <c r="KJY3207" s="14"/>
      <c r="KJZ3207" s="14"/>
      <c r="KKA3207" s="14"/>
      <c r="KKB3207" s="14"/>
      <c r="KKC3207" s="14"/>
      <c r="KKD3207" s="14"/>
      <c r="KKE3207" s="14"/>
      <c r="KKF3207" s="14"/>
      <c r="KKG3207" s="14"/>
      <c r="KKH3207" s="14"/>
      <c r="KKI3207" s="14"/>
      <c r="KKJ3207" s="14"/>
      <c r="KKK3207" s="14"/>
      <c r="KKL3207" s="14"/>
      <c r="KKM3207" s="14"/>
      <c r="KKN3207" s="14"/>
      <c r="KKO3207" s="14"/>
      <c r="KKP3207" s="14"/>
      <c r="KKQ3207" s="14"/>
      <c r="KKR3207" s="14"/>
      <c r="KKS3207" s="14"/>
      <c r="KKT3207" s="14"/>
      <c r="KKU3207" s="14"/>
      <c r="KKV3207" s="14"/>
      <c r="KKW3207" s="14"/>
      <c r="KKX3207" s="14"/>
      <c r="KKY3207" s="14"/>
      <c r="KKZ3207" s="14"/>
      <c r="KLA3207" s="14"/>
      <c r="KLB3207" s="14"/>
      <c r="KLC3207" s="14"/>
      <c r="KLD3207" s="14"/>
      <c r="KLE3207" s="14"/>
      <c r="KLF3207" s="14"/>
      <c r="KLG3207" s="14"/>
      <c r="KLH3207" s="14"/>
      <c r="KLI3207" s="14"/>
      <c r="KLJ3207" s="14"/>
      <c r="KLK3207" s="14"/>
      <c r="KLL3207" s="14"/>
      <c r="KLM3207" s="14"/>
      <c r="KLN3207" s="14"/>
      <c r="KLO3207" s="14"/>
      <c r="KLP3207" s="14"/>
      <c r="KLQ3207" s="14"/>
      <c r="KLR3207" s="14"/>
      <c r="KLS3207" s="14"/>
      <c r="KLT3207" s="14"/>
      <c r="KLU3207" s="14"/>
      <c r="KLV3207" s="14"/>
      <c r="KLW3207" s="14"/>
      <c r="KLX3207" s="14"/>
      <c r="KLY3207" s="14"/>
      <c r="KLZ3207" s="14"/>
      <c r="KMA3207" s="14"/>
      <c r="KMB3207" s="14"/>
      <c r="KMC3207" s="14"/>
      <c r="KMD3207" s="14"/>
      <c r="KME3207" s="14"/>
      <c r="KMF3207" s="14"/>
      <c r="KMG3207" s="14"/>
      <c r="KMH3207" s="14"/>
      <c r="KMI3207" s="14"/>
      <c r="KMJ3207" s="14"/>
      <c r="KMK3207" s="14"/>
      <c r="KML3207" s="14"/>
      <c r="KMM3207" s="14"/>
      <c r="KMN3207" s="14"/>
      <c r="KMO3207" s="14"/>
      <c r="KMP3207" s="14"/>
      <c r="KMQ3207" s="14"/>
      <c r="KMR3207" s="14"/>
      <c r="KMS3207" s="14"/>
      <c r="KMT3207" s="14"/>
      <c r="KMU3207" s="14"/>
      <c r="KMV3207" s="14"/>
      <c r="KMW3207" s="14"/>
      <c r="KMX3207" s="14"/>
      <c r="KMY3207" s="14"/>
      <c r="KMZ3207" s="14"/>
      <c r="KNA3207" s="14"/>
      <c r="KNB3207" s="14"/>
      <c r="KNC3207" s="14"/>
      <c r="KND3207" s="14"/>
      <c r="KNE3207" s="14"/>
      <c r="KNF3207" s="14"/>
      <c r="KNG3207" s="14"/>
      <c r="KNH3207" s="14"/>
      <c r="KNI3207" s="14"/>
      <c r="KNJ3207" s="14"/>
      <c r="KNK3207" s="14"/>
      <c r="KNL3207" s="14"/>
      <c r="KNM3207" s="14"/>
      <c r="KNN3207" s="14"/>
      <c r="KNO3207" s="14"/>
      <c r="KNP3207" s="14"/>
      <c r="KNQ3207" s="14"/>
      <c r="KNR3207" s="14"/>
      <c r="KNS3207" s="14"/>
      <c r="KNT3207" s="14"/>
      <c r="KNU3207" s="14"/>
      <c r="KNV3207" s="14"/>
      <c r="KNW3207" s="14"/>
      <c r="KNX3207" s="14"/>
      <c r="KNY3207" s="14"/>
      <c r="KNZ3207" s="14"/>
      <c r="KOA3207" s="14"/>
      <c r="KOB3207" s="14"/>
      <c r="KOC3207" s="14"/>
      <c r="KOD3207" s="14"/>
      <c r="KOE3207" s="14"/>
      <c r="KOF3207" s="14"/>
      <c r="KOG3207" s="14"/>
      <c r="KOH3207" s="14"/>
      <c r="KOI3207" s="14"/>
      <c r="KOJ3207" s="14"/>
      <c r="KOK3207" s="14"/>
      <c r="KOL3207" s="14"/>
      <c r="KOM3207" s="14"/>
      <c r="KON3207" s="14"/>
      <c r="KOO3207" s="14"/>
      <c r="KOP3207" s="14"/>
      <c r="KOQ3207" s="14"/>
      <c r="KOR3207" s="14"/>
      <c r="KOS3207" s="14"/>
      <c r="KOT3207" s="14"/>
      <c r="KOU3207" s="14"/>
      <c r="KOV3207" s="14"/>
      <c r="KOW3207" s="14"/>
      <c r="KOX3207" s="14"/>
      <c r="KOY3207" s="14"/>
      <c r="KOZ3207" s="14"/>
      <c r="KPA3207" s="14"/>
      <c r="KPB3207" s="14"/>
      <c r="KPC3207" s="14"/>
      <c r="KPD3207" s="14"/>
      <c r="KPE3207" s="14"/>
      <c r="KPF3207" s="14"/>
      <c r="KPG3207" s="14"/>
      <c r="KPH3207" s="14"/>
      <c r="KPI3207" s="14"/>
      <c r="KPJ3207" s="14"/>
      <c r="KPK3207" s="14"/>
      <c r="KPL3207" s="14"/>
      <c r="KPM3207" s="14"/>
      <c r="KPN3207" s="14"/>
      <c r="KPO3207" s="14"/>
      <c r="KPP3207" s="14"/>
      <c r="KPQ3207" s="14"/>
      <c r="KPR3207" s="14"/>
      <c r="KPS3207" s="14"/>
      <c r="KPT3207" s="14"/>
      <c r="KPU3207" s="14"/>
      <c r="KPV3207" s="14"/>
      <c r="KPW3207" s="14"/>
      <c r="KPX3207" s="14"/>
      <c r="KPY3207" s="14"/>
      <c r="KPZ3207" s="14"/>
      <c r="KQA3207" s="14"/>
      <c r="KQB3207" s="14"/>
      <c r="KQC3207" s="14"/>
      <c r="KQD3207" s="14"/>
      <c r="KQE3207" s="14"/>
      <c r="KQF3207" s="14"/>
      <c r="KQG3207" s="14"/>
      <c r="KQH3207" s="14"/>
      <c r="KQI3207" s="14"/>
      <c r="KQJ3207" s="14"/>
      <c r="KQK3207" s="14"/>
      <c r="KQL3207" s="14"/>
      <c r="KQM3207" s="14"/>
      <c r="KQN3207" s="14"/>
      <c r="KQO3207" s="14"/>
      <c r="KQP3207" s="14"/>
      <c r="KQQ3207" s="14"/>
      <c r="KQR3207" s="14"/>
      <c r="KQS3207" s="14"/>
      <c r="KQT3207" s="14"/>
      <c r="KQU3207" s="14"/>
      <c r="KQV3207" s="14"/>
      <c r="KQW3207" s="14"/>
      <c r="KQX3207" s="14"/>
      <c r="KQY3207" s="14"/>
      <c r="KQZ3207" s="14"/>
      <c r="KRA3207" s="14"/>
      <c r="KRB3207" s="14"/>
      <c r="KRC3207" s="14"/>
      <c r="KRD3207" s="14"/>
      <c r="KRE3207" s="14"/>
      <c r="KRF3207" s="14"/>
      <c r="KRG3207" s="14"/>
      <c r="KRH3207" s="14"/>
      <c r="KRI3207" s="14"/>
      <c r="KRJ3207" s="14"/>
      <c r="KRK3207" s="14"/>
      <c r="KRL3207" s="14"/>
      <c r="KRM3207" s="14"/>
      <c r="KRN3207" s="14"/>
      <c r="KRO3207" s="14"/>
      <c r="KRP3207" s="14"/>
      <c r="KRQ3207" s="14"/>
      <c r="KRR3207" s="14"/>
      <c r="KRS3207" s="14"/>
      <c r="KRT3207" s="14"/>
      <c r="KRU3207" s="14"/>
      <c r="KRV3207" s="14"/>
      <c r="KRW3207" s="14"/>
      <c r="KRX3207" s="14"/>
      <c r="KRY3207" s="14"/>
      <c r="KRZ3207" s="14"/>
      <c r="KSA3207" s="14"/>
      <c r="KSB3207" s="14"/>
      <c r="KSC3207" s="14"/>
      <c r="KSD3207" s="14"/>
      <c r="KSE3207" s="14"/>
      <c r="KSF3207" s="14"/>
      <c r="KSG3207" s="14"/>
      <c r="KSH3207" s="14"/>
      <c r="KSI3207" s="14"/>
      <c r="KSJ3207" s="14"/>
      <c r="KSK3207" s="14"/>
      <c r="KSL3207" s="14"/>
      <c r="KSM3207" s="14"/>
      <c r="KSN3207" s="14"/>
      <c r="KSO3207" s="14"/>
      <c r="KSP3207" s="14"/>
      <c r="KSQ3207" s="14"/>
      <c r="KSR3207" s="14"/>
      <c r="KSS3207" s="14"/>
      <c r="KST3207" s="14"/>
      <c r="KSU3207" s="14"/>
      <c r="KSV3207" s="14"/>
      <c r="KSW3207" s="14"/>
      <c r="KSX3207" s="14"/>
      <c r="KSY3207" s="14"/>
      <c r="KSZ3207" s="14"/>
      <c r="KTA3207" s="14"/>
      <c r="KTB3207" s="14"/>
      <c r="KTC3207" s="14"/>
      <c r="KTD3207" s="14"/>
      <c r="KTE3207" s="14"/>
      <c r="KTF3207" s="14"/>
      <c r="KTG3207" s="14"/>
      <c r="KTH3207" s="14"/>
      <c r="KTI3207" s="14"/>
      <c r="KTJ3207" s="14"/>
      <c r="KTK3207" s="14"/>
      <c r="KTL3207" s="14"/>
      <c r="KTM3207" s="14"/>
      <c r="KTN3207" s="14"/>
      <c r="KTO3207" s="14"/>
      <c r="KTP3207" s="14"/>
      <c r="KTQ3207" s="14"/>
      <c r="KTR3207" s="14"/>
      <c r="KTS3207" s="14"/>
      <c r="KTT3207" s="14"/>
      <c r="KTU3207" s="14"/>
      <c r="KTV3207" s="14"/>
      <c r="KTW3207" s="14"/>
      <c r="KTX3207" s="14"/>
      <c r="KTY3207" s="14"/>
      <c r="KTZ3207" s="14"/>
      <c r="KUA3207" s="14"/>
      <c r="KUB3207" s="14"/>
      <c r="KUC3207" s="14"/>
      <c r="KUD3207" s="14"/>
      <c r="KUE3207" s="14"/>
      <c r="KUF3207" s="14"/>
      <c r="KUG3207" s="14"/>
      <c r="KUH3207" s="14"/>
      <c r="KUI3207" s="14"/>
      <c r="KUJ3207" s="14"/>
      <c r="KUK3207" s="14"/>
      <c r="KUL3207" s="14"/>
      <c r="KUM3207" s="14"/>
      <c r="KUN3207" s="14"/>
      <c r="KUO3207" s="14"/>
      <c r="KUP3207" s="14"/>
      <c r="KUQ3207" s="14"/>
      <c r="KUR3207" s="14"/>
      <c r="KUS3207" s="14"/>
      <c r="KUT3207" s="14"/>
      <c r="KUU3207" s="14"/>
      <c r="KUV3207" s="14"/>
      <c r="KUW3207" s="14"/>
      <c r="KUX3207" s="14"/>
      <c r="KUY3207" s="14"/>
      <c r="KUZ3207" s="14"/>
      <c r="KVA3207" s="14"/>
      <c r="KVB3207" s="14"/>
      <c r="KVC3207" s="14"/>
      <c r="KVD3207" s="14"/>
      <c r="KVE3207" s="14"/>
      <c r="KVF3207" s="14"/>
      <c r="KVG3207" s="14"/>
      <c r="KVH3207" s="14"/>
      <c r="KVI3207" s="14"/>
      <c r="KVJ3207" s="14"/>
      <c r="KVK3207" s="14"/>
      <c r="KVL3207" s="14"/>
      <c r="KVM3207" s="14"/>
      <c r="KVN3207" s="14"/>
      <c r="KVO3207" s="14"/>
      <c r="KVP3207" s="14"/>
      <c r="KVQ3207" s="14"/>
      <c r="KVR3207" s="14"/>
      <c r="KVS3207" s="14"/>
      <c r="KVT3207" s="14"/>
      <c r="KVU3207" s="14"/>
      <c r="KVV3207" s="14"/>
      <c r="KVW3207" s="14"/>
      <c r="KVX3207" s="14"/>
      <c r="KVY3207" s="14"/>
      <c r="KVZ3207" s="14"/>
      <c r="KWA3207" s="14"/>
      <c r="KWB3207" s="14"/>
      <c r="KWC3207" s="14"/>
      <c r="KWD3207" s="14"/>
      <c r="KWE3207" s="14"/>
      <c r="KWF3207" s="14"/>
      <c r="KWG3207" s="14"/>
      <c r="KWH3207" s="14"/>
      <c r="KWI3207" s="14"/>
      <c r="KWJ3207" s="14"/>
      <c r="KWK3207" s="14"/>
      <c r="KWL3207" s="14"/>
      <c r="KWM3207" s="14"/>
      <c r="KWN3207" s="14"/>
      <c r="KWO3207" s="14"/>
      <c r="KWP3207" s="14"/>
      <c r="KWQ3207" s="14"/>
      <c r="KWR3207" s="14"/>
      <c r="KWS3207" s="14"/>
      <c r="KWT3207" s="14"/>
      <c r="KWU3207" s="14"/>
      <c r="KWV3207" s="14"/>
      <c r="KWW3207" s="14"/>
      <c r="KWX3207" s="14"/>
      <c r="KWY3207" s="14"/>
      <c r="KWZ3207" s="14"/>
      <c r="KXA3207" s="14"/>
      <c r="KXB3207" s="14"/>
      <c r="KXC3207" s="14"/>
      <c r="KXD3207" s="14"/>
      <c r="KXE3207" s="14"/>
      <c r="KXF3207" s="14"/>
      <c r="KXG3207" s="14"/>
      <c r="KXH3207" s="14"/>
      <c r="KXI3207" s="14"/>
      <c r="KXJ3207" s="14"/>
      <c r="KXK3207" s="14"/>
      <c r="KXL3207" s="14"/>
      <c r="KXM3207" s="14"/>
      <c r="KXN3207" s="14"/>
      <c r="KXO3207" s="14"/>
      <c r="KXP3207" s="14"/>
      <c r="KXQ3207" s="14"/>
      <c r="KXR3207" s="14"/>
      <c r="KXS3207" s="14"/>
      <c r="KXT3207" s="14"/>
      <c r="KXU3207" s="14"/>
      <c r="KXV3207" s="14"/>
      <c r="KXW3207" s="14"/>
      <c r="KXX3207" s="14"/>
      <c r="KXY3207" s="14"/>
      <c r="KXZ3207" s="14"/>
      <c r="KYA3207" s="14"/>
      <c r="KYB3207" s="14"/>
      <c r="KYC3207" s="14"/>
      <c r="KYD3207" s="14"/>
      <c r="KYE3207" s="14"/>
      <c r="KYF3207" s="14"/>
      <c r="KYG3207" s="14"/>
      <c r="KYH3207" s="14"/>
      <c r="KYI3207" s="14"/>
      <c r="KYJ3207" s="14"/>
      <c r="KYK3207" s="14"/>
      <c r="KYL3207" s="14"/>
      <c r="KYM3207" s="14"/>
      <c r="KYN3207" s="14"/>
      <c r="KYO3207" s="14"/>
      <c r="KYP3207" s="14"/>
      <c r="KYQ3207" s="14"/>
      <c r="KYR3207" s="14"/>
      <c r="KYS3207" s="14"/>
      <c r="KYT3207" s="14"/>
      <c r="KYU3207" s="14"/>
      <c r="KYV3207" s="14"/>
      <c r="KYW3207" s="14"/>
      <c r="KYX3207" s="14"/>
      <c r="KYY3207" s="14"/>
      <c r="KYZ3207" s="14"/>
      <c r="KZA3207" s="14"/>
      <c r="KZB3207" s="14"/>
      <c r="KZC3207" s="14"/>
      <c r="KZD3207" s="14"/>
      <c r="KZE3207" s="14"/>
      <c r="KZF3207" s="14"/>
      <c r="KZG3207" s="14"/>
      <c r="KZH3207" s="14"/>
      <c r="KZI3207" s="14"/>
      <c r="KZJ3207" s="14"/>
      <c r="KZK3207" s="14"/>
      <c r="KZL3207" s="14"/>
      <c r="KZM3207" s="14"/>
      <c r="KZN3207" s="14"/>
      <c r="KZO3207" s="14"/>
      <c r="KZP3207" s="14"/>
      <c r="KZQ3207" s="14"/>
      <c r="KZR3207" s="14"/>
      <c r="KZS3207" s="14"/>
      <c r="KZT3207" s="14"/>
      <c r="KZU3207" s="14"/>
      <c r="KZV3207" s="14"/>
      <c r="KZW3207" s="14"/>
      <c r="KZX3207" s="14"/>
      <c r="KZY3207" s="14"/>
      <c r="KZZ3207" s="14"/>
      <c r="LAA3207" s="14"/>
      <c r="LAB3207" s="14"/>
      <c r="LAC3207" s="14"/>
      <c r="LAD3207" s="14"/>
      <c r="LAE3207" s="14"/>
      <c r="LAF3207" s="14"/>
      <c r="LAG3207" s="14"/>
      <c r="LAH3207" s="14"/>
      <c r="LAI3207" s="14"/>
      <c r="LAJ3207" s="14"/>
      <c r="LAK3207" s="14"/>
      <c r="LAL3207" s="14"/>
      <c r="LAM3207" s="14"/>
      <c r="LAN3207" s="14"/>
      <c r="LAO3207" s="14"/>
      <c r="LAP3207" s="14"/>
      <c r="LAQ3207" s="14"/>
      <c r="LAR3207" s="14"/>
      <c r="LAS3207" s="14"/>
      <c r="LAT3207" s="14"/>
      <c r="LAU3207" s="14"/>
      <c r="LAV3207" s="14"/>
      <c r="LAW3207" s="14"/>
      <c r="LAX3207" s="14"/>
      <c r="LAY3207" s="14"/>
      <c r="LAZ3207" s="14"/>
      <c r="LBA3207" s="14"/>
      <c r="LBB3207" s="14"/>
      <c r="LBC3207" s="14"/>
      <c r="LBD3207" s="14"/>
      <c r="LBE3207" s="14"/>
      <c r="LBF3207" s="14"/>
      <c r="LBG3207" s="14"/>
      <c r="LBH3207" s="14"/>
      <c r="LBI3207" s="14"/>
      <c r="LBJ3207" s="14"/>
      <c r="LBK3207" s="14"/>
      <c r="LBL3207" s="14"/>
      <c r="LBM3207" s="14"/>
      <c r="LBN3207" s="14"/>
      <c r="LBO3207" s="14"/>
      <c r="LBP3207" s="14"/>
      <c r="LBQ3207" s="14"/>
      <c r="LBR3207" s="14"/>
      <c r="LBS3207" s="14"/>
      <c r="LBT3207" s="14"/>
      <c r="LBU3207" s="14"/>
      <c r="LBV3207" s="14"/>
      <c r="LBW3207" s="14"/>
      <c r="LBX3207" s="14"/>
      <c r="LBY3207" s="14"/>
      <c r="LBZ3207" s="14"/>
      <c r="LCA3207" s="14"/>
      <c r="LCB3207" s="14"/>
      <c r="LCC3207" s="14"/>
      <c r="LCD3207" s="14"/>
      <c r="LCE3207" s="14"/>
      <c r="LCF3207" s="14"/>
      <c r="LCG3207" s="14"/>
      <c r="LCH3207" s="14"/>
      <c r="LCI3207" s="14"/>
      <c r="LCJ3207" s="14"/>
      <c r="LCK3207" s="14"/>
      <c r="LCL3207" s="14"/>
      <c r="LCM3207" s="14"/>
      <c r="LCN3207" s="14"/>
      <c r="LCO3207" s="14"/>
      <c r="LCP3207" s="14"/>
      <c r="LCQ3207" s="14"/>
      <c r="LCR3207" s="14"/>
      <c r="LCS3207" s="14"/>
      <c r="LCT3207" s="14"/>
      <c r="LCU3207" s="14"/>
      <c r="LCV3207" s="14"/>
      <c r="LCW3207" s="14"/>
      <c r="LCX3207" s="14"/>
      <c r="LCY3207" s="14"/>
      <c r="LCZ3207" s="14"/>
      <c r="LDA3207" s="14"/>
      <c r="LDB3207" s="14"/>
      <c r="LDC3207" s="14"/>
      <c r="LDD3207" s="14"/>
      <c r="LDE3207" s="14"/>
      <c r="LDF3207" s="14"/>
      <c r="LDG3207" s="14"/>
      <c r="LDH3207" s="14"/>
      <c r="LDI3207" s="14"/>
      <c r="LDJ3207" s="14"/>
      <c r="LDK3207" s="14"/>
      <c r="LDL3207" s="14"/>
      <c r="LDM3207" s="14"/>
      <c r="LDN3207" s="14"/>
      <c r="LDO3207" s="14"/>
      <c r="LDP3207" s="14"/>
      <c r="LDQ3207" s="14"/>
      <c r="LDR3207" s="14"/>
      <c r="LDS3207" s="14"/>
      <c r="LDT3207" s="14"/>
      <c r="LDU3207" s="14"/>
      <c r="LDV3207" s="14"/>
      <c r="LDW3207" s="14"/>
      <c r="LDX3207" s="14"/>
      <c r="LDY3207" s="14"/>
      <c r="LDZ3207" s="14"/>
      <c r="LEA3207" s="14"/>
      <c r="LEB3207" s="14"/>
      <c r="LEC3207" s="14"/>
      <c r="LED3207" s="14"/>
      <c r="LEE3207" s="14"/>
      <c r="LEF3207" s="14"/>
      <c r="LEG3207" s="14"/>
      <c r="LEH3207" s="14"/>
      <c r="LEI3207" s="14"/>
      <c r="LEJ3207" s="14"/>
      <c r="LEK3207" s="14"/>
      <c r="LEL3207" s="14"/>
      <c r="LEM3207" s="14"/>
      <c r="LEN3207" s="14"/>
      <c r="LEO3207" s="14"/>
      <c r="LEP3207" s="14"/>
      <c r="LEQ3207" s="14"/>
      <c r="LER3207" s="14"/>
      <c r="LES3207" s="14"/>
      <c r="LET3207" s="14"/>
      <c r="LEU3207" s="14"/>
      <c r="LEV3207" s="14"/>
      <c r="LEW3207" s="14"/>
      <c r="LEX3207" s="14"/>
      <c r="LEY3207" s="14"/>
      <c r="LEZ3207" s="14"/>
      <c r="LFA3207" s="14"/>
      <c r="LFB3207" s="14"/>
      <c r="LFC3207" s="14"/>
      <c r="LFD3207" s="14"/>
      <c r="LFE3207" s="14"/>
      <c r="LFF3207" s="14"/>
      <c r="LFG3207" s="14"/>
      <c r="LFH3207" s="14"/>
      <c r="LFI3207" s="14"/>
      <c r="LFJ3207" s="14"/>
      <c r="LFK3207" s="14"/>
      <c r="LFL3207" s="14"/>
      <c r="LFM3207" s="14"/>
      <c r="LFN3207" s="14"/>
      <c r="LFO3207" s="14"/>
      <c r="LFP3207" s="14"/>
      <c r="LFQ3207" s="14"/>
      <c r="LFR3207" s="14"/>
      <c r="LFS3207" s="14"/>
      <c r="LFT3207" s="14"/>
      <c r="LFU3207" s="14"/>
      <c r="LFV3207" s="14"/>
      <c r="LFW3207" s="14"/>
      <c r="LFX3207" s="14"/>
      <c r="LFY3207" s="14"/>
      <c r="LFZ3207" s="14"/>
      <c r="LGA3207" s="14"/>
      <c r="LGB3207" s="14"/>
      <c r="LGC3207" s="14"/>
      <c r="LGD3207" s="14"/>
      <c r="LGE3207" s="14"/>
      <c r="LGF3207" s="14"/>
      <c r="LGG3207" s="14"/>
      <c r="LGH3207" s="14"/>
      <c r="LGI3207" s="14"/>
      <c r="LGJ3207" s="14"/>
      <c r="LGK3207" s="14"/>
      <c r="LGL3207" s="14"/>
      <c r="LGM3207" s="14"/>
      <c r="LGN3207" s="14"/>
      <c r="LGO3207" s="14"/>
      <c r="LGP3207" s="14"/>
      <c r="LGQ3207" s="14"/>
      <c r="LGR3207" s="14"/>
      <c r="LGS3207" s="14"/>
      <c r="LGT3207" s="14"/>
      <c r="LGU3207" s="14"/>
      <c r="LGV3207" s="14"/>
      <c r="LGW3207" s="14"/>
      <c r="LGX3207" s="14"/>
      <c r="LGY3207" s="14"/>
      <c r="LGZ3207" s="14"/>
      <c r="LHA3207" s="14"/>
      <c r="LHB3207" s="14"/>
      <c r="LHC3207" s="14"/>
      <c r="LHD3207" s="14"/>
      <c r="LHE3207" s="14"/>
      <c r="LHF3207" s="14"/>
      <c r="LHG3207" s="14"/>
      <c r="LHH3207" s="14"/>
      <c r="LHI3207" s="14"/>
      <c r="LHJ3207" s="14"/>
      <c r="LHK3207" s="14"/>
      <c r="LHL3207" s="14"/>
      <c r="LHM3207" s="14"/>
      <c r="LHN3207" s="14"/>
      <c r="LHO3207" s="14"/>
      <c r="LHP3207" s="14"/>
      <c r="LHQ3207" s="14"/>
      <c r="LHR3207" s="14"/>
      <c r="LHS3207" s="14"/>
      <c r="LHT3207" s="14"/>
      <c r="LHU3207" s="14"/>
      <c r="LHV3207" s="14"/>
      <c r="LHW3207" s="14"/>
      <c r="LHX3207" s="14"/>
      <c r="LHY3207" s="14"/>
      <c r="LHZ3207" s="14"/>
      <c r="LIA3207" s="14"/>
      <c r="LIB3207" s="14"/>
      <c r="LIC3207" s="14"/>
      <c r="LID3207" s="14"/>
      <c r="LIE3207" s="14"/>
      <c r="LIF3207" s="14"/>
      <c r="LIG3207" s="14"/>
      <c r="LIH3207" s="14"/>
      <c r="LII3207" s="14"/>
      <c r="LIJ3207" s="14"/>
      <c r="LIK3207" s="14"/>
      <c r="LIL3207" s="14"/>
      <c r="LIM3207" s="14"/>
      <c r="LIN3207" s="14"/>
      <c r="LIO3207" s="14"/>
      <c r="LIP3207" s="14"/>
      <c r="LIQ3207" s="14"/>
      <c r="LIR3207" s="14"/>
      <c r="LIS3207" s="14"/>
      <c r="LIT3207" s="14"/>
      <c r="LIU3207" s="14"/>
      <c r="LIV3207" s="14"/>
      <c r="LIW3207" s="14"/>
      <c r="LIX3207" s="14"/>
      <c r="LIY3207" s="14"/>
      <c r="LIZ3207" s="14"/>
      <c r="LJA3207" s="14"/>
      <c r="LJB3207" s="14"/>
      <c r="LJC3207" s="14"/>
      <c r="LJD3207" s="14"/>
      <c r="LJE3207" s="14"/>
      <c r="LJF3207" s="14"/>
      <c r="LJG3207" s="14"/>
      <c r="LJH3207" s="14"/>
      <c r="LJI3207" s="14"/>
      <c r="LJJ3207" s="14"/>
      <c r="LJK3207" s="14"/>
      <c r="LJL3207" s="14"/>
      <c r="LJM3207" s="14"/>
      <c r="LJN3207" s="14"/>
      <c r="LJO3207" s="14"/>
      <c r="LJP3207" s="14"/>
      <c r="LJQ3207" s="14"/>
      <c r="LJR3207" s="14"/>
      <c r="LJS3207" s="14"/>
      <c r="LJT3207" s="14"/>
      <c r="LJU3207" s="14"/>
      <c r="LJV3207" s="14"/>
      <c r="LJW3207" s="14"/>
      <c r="LJX3207" s="14"/>
      <c r="LJY3207" s="14"/>
      <c r="LJZ3207" s="14"/>
      <c r="LKA3207" s="14"/>
      <c r="LKB3207" s="14"/>
      <c r="LKC3207" s="14"/>
      <c r="LKD3207" s="14"/>
      <c r="LKE3207" s="14"/>
      <c r="LKF3207" s="14"/>
      <c r="LKG3207" s="14"/>
      <c r="LKH3207" s="14"/>
      <c r="LKI3207" s="14"/>
      <c r="LKJ3207" s="14"/>
      <c r="LKK3207" s="14"/>
      <c r="LKL3207" s="14"/>
      <c r="LKM3207" s="14"/>
      <c r="LKN3207" s="14"/>
      <c r="LKO3207" s="14"/>
      <c r="LKP3207" s="14"/>
      <c r="LKQ3207" s="14"/>
      <c r="LKR3207" s="14"/>
      <c r="LKS3207" s="14"/>
      <c r="LKT3207" s="14"/>
      <c r="LKU3207" s="14"/>
      <c r="LKV3207" s="14"/>
      <c r="LKW3207" s="14"/>
      <c r="LKX3207" s="14"/>
      <c r="LKY3207" s="14"/>
      <c r="LKZ3207" s="14"/>
      <c r="LLA3207" s="14"/>
      <c r="LLB3207" s="14"/>
      <c r="LLC3207" s="14"/>
      <c r="LLD3207" s="14"/>
      <c r="LLE3207" s="14"/>
      <c r="LLF3207" s="14"/>
      <c r="LLG3207" s="14"/>
      <c r="LLH3207" s="14"/>
      <c r="LLI3207" s="14"/>
      <c r="LLJ3207" s="14"/>
      <c r="LLK3207" s="14"/>
      <c r="LLL3207" s="14"/>
      <c r="LLM3207" s="14"/>
      <c r="LLN3207" s="14"/>
      <c r="LLO3207" s="14"/>
      <c r="LLP3207" s="14"/>
      <c r="LLQ3207" s="14"/>
      <c r="LLR3207" s="14"/>
      <c r="LLS3207" s="14"/>
      <c r="LLT3207" s="14"/>
      <c r="LLU3207" s="14"/>
      <c r="LLV3207" s="14"/>
      <c r="LLW3207" s="14"/>
      <c r="LLX3207" s="14"/>
      <c r="LLY3207" s="14"/>
      <c r="LLZ3207" s="14"/>
      <c r="LMA3207" s="14"/>
      <c r="LMB3207" s="14"/>
      <c r="LMC3207" s="14"/>
      <c r="LMD3207" s="14"/>
      <c r="LME3207" s="14"/>
      <c r="LMF3207" s="14"/>
      <c r="LMG3207" s="14"/>
      <c r="LMH3207" s="14"/>
      <c r="LMI3207" s="14"/>
      <c r="LMJ3207" s="14"/>
      <c r="LMK3207" s="14"/>
      <c r="LML3207" s="14"/>
      <c r="LMM3207" s="14"/>
      <c r="LMN3207" s="14"/>
      <c r="LMO3207" s="14"/>
      <c r="LMP3207" s="14"/>
      <c r="LMQ3207" s="14"/>
      <c r="LMR3207" s="14"/>
      <c r="LMS3207" s="14"/>
      <c r="LMT3207" s="14"/>
      <c r="LMU3207" s="14"/>
      <c r="LMV3207" s="14"/>
      <c r="LMW3207" s="14"/>
      <c r="LMX3207" s="14"/>
      <c r="LMY3207" s="14"/>
      <c r="LMZ3207" s="14"/>
      <c r="LNA3207" s="14"/>
      <c r="LNB3207" s="14"/>
      <c r="LNC3207" s="14"/>
      <c r="LND3207" s="14"/>
      <c r="LNE3207" s="14"/>
      <c r="LNF3207" s="14"/>
      <c r="LNG3207" s="14"/>
      <c r="LNH3207" s="14"/>
      <c r="LNI3207" s="14"/>
      <c r="LNJ3207" s="14"/>
      <c r="LNK3207" s="14"/>
      <c r="LNL3207" s="14"/>
      <c r="LNM3207" s="14"/>
      <c r="LNN3207" s="14"/>
      <c r="LNO3207" s="14"/>
      <c r="LNP3207" s="14"/>
      <c r="LNQ3207" s="14"/>
      <c r="LNR3207" s="14"/>
      <c r="LNS3207" s="14"/>
      <c r="LNT3207" s="14"/>
      <c r="LNU3207" s="14"/>
      <c r="LNV3207" s="14"/>
      <c r="LNW3207" s="14"/>
      <c r="LNX3207" s="14"/>
      <c r="LNY3207" s="14"/>
      <c r="LNZ3207" s="14"/>
      <c r="LOA3207" s="14"/>
      <c r="LOB3207" s="14"/>
      <c r="LOC3207" s="14"/>
      <c r="LOD3207" s="14"/>
      <c r="LOE3207" s="14"/>
      <c r="LOF3207" s="14"/>
      <c r="LOG3207" s="14"/>
      <c r="LOH3207" s="14"/>
      <c r="LOI3207" s="14"/>
      <c r="LOJ3207" s="14"/>
      <c r="LOK3207" s="14"/>
      <c r="LOL3207" s="14"/>
      <c r="LOM3207" s="14"/>
      <c r="LON3207" s="14"/>
      <c r="LOO3207" s="14"/>
      <c r="LOP3207" s="14"/>
      <c r="LOQ3207" s="14"/>
      <c r="LOR3207" s="14"/>
      <c r="LOS3207" s="14"/>
      <c r="LOT3207" s="14"/>
      <c r="LOU3207" s="14"/>
      <c r="LOV3207" s="14"/>
      <c r="LOW3207" s="14"/>
      <c r="LOX3207" s="14"/>
      <c r="LOY3207" s="14"/>
      <c r="LOZ3207" s="14"/>
      <c r="LPA3207" s="14"/>
      <c r="LPB3207" s="14"/>
      <c r="LPC3207" s="14"/>
      <c r="LPD3207" s="14"/>
      <c r="LPE3207" s="14"/>
      <c r="LPF3207" s="14"/>
      <c r="LPG3207" s="14"/>
      <c r="LPH3207" s="14"/>
      <c r="LPI3207" s="14"/>
      <c r="LPJ3207" s="14"/>
      <c r="LPK3207" s="14"/>
      <c r="LPL3207" s="14"/>
      <c r="LPM3207" s="14"/>
      <c r="LPN3207" s="14"/>
      <c r="LPO3207" s="14"/>
      <c r="LPP3207" s="14"/>
      <c r="LPQ3207" s="14"/>
      <c r="LPR3207" s="14"/>
      <c r="LPS3207" s="14"/>
      <c r="LPT3207" s="14"/>
      <c r="LPU3207" s="14"/>
      <c r="LPV3207" s="14"/>
      <c r="LPW3207" s="14"/>
      <c r="LPX3207" s="14"/>
      <c r="LPY3207" s="14"/>
      <c r="LPZ3207" s="14"/>
      <c r="LQA3207" s="14"/>
      <c r="LQB3207" s="14"/>
      <c r="LQC3207" s="14"/>
      <c r="LQD3207" s="14"/>
      <c r="LQE3207" s="14"/>
      <c r="LQF3207" s="14"/>
      <c r="LQG3207" s="14"/>
      <c r="LQH3207" s="14"/>
      <c r="LQI3207" s="14"/>
      <c r="LQJ3207" s="14"/>
      <c r="LQK3207" s="14"/>
      <c r="LQL3207" s="14"/>
      <c r="LQM3207" s="14"/>
      <c r="LQN3207" s="14"/>
      <c r="LQO3207" s="14"/>
      <c r="LQP3207" s="14"/>
      <c r="LQQ3207" s="14"/>
      <c r="LQR3207" s="14"/>
      <c r="LQS3207" s="14"/>
      <c r="LQT3207" s="14"/>
      <c r="LQU3207" s="14"/>
      <c r="LQV3207" s="14"/>
      <c r="LQW3207" s="14"/>
      <c r="LQX3207" s="14"/>
      <c r="LQY3207" s="14"/>
      <c r="LQZ3207" s="14"/>
      <c r="LRA3207" s="14"/>
      <c r="LRB3207" s="14"/>
      <c r="LRC3207" s="14"/>
      <c r="LRD3207" s="14"/>
      <c r="LRE3207" s="14"/>
      <c r="LRF3207" s="14"/>
      <c r="LRG3207" s="14"/>
      <c r="LRH3207" s="14"/>
      <c r="LRI3207" s="14"/>
      <c r="LRJ3207" s="14"/>
      <c r="LRK3207" s="14"/>
      <c r="LRL3207" s="14"/>
      <c r="LRM3207" s="14"/>
      <c r="LRN3207" s="14"/>
      <c r="LRO3207" s="14"/>
      <c r="LRP3207" s="14"/>
      <c r="LRQ3207" s="14"/>
      <c r="LRR3207" s="14"/>
      <c r="LRS3207" s="14"/>
      <c r="LRT3207" s="14"/>
      <c r="LRU3207" s="14"/>
      <c r="LRV3207" s="14"/>
      <c r="LRW3207" s="14"/>
      <c r="LRX3207" s="14"/>
      <c r="LRY3207" s="14"/>
      <c r="LRZ3207" s="14"/>
      <c r="LSA3207" s="14"/>
      <c r="LSB3207" s="14"/>
      <c r="LSC3207" s="14"/>
      <c r="LSD3207" s="14"/>
      <c r="LSE3207" s="14"/>
      <c r="LSF3207" s="14"/>
      <c r="LSG3207" s="14"/>
      <c r="LSH3207" s="14"/>
      <c r="LSI3207" s="14"/>
      <c r="LSJ3207" s="14"/>
      <c r="LSK3207" s="14"/>
      <c r="LSL3207" s="14"/>
      <c r="LSM3207" s="14"/>
      <c r="LSN3207" s="14"/>
      <c r="LSO3207" s="14"/>
      <c r="LSP3207" s="14"/>
      <c r="LSQ3207" s="14"/>
      <c r="LSR3207" s="14"/>
      <c r="LSS3207" s="14"/>
      <c r="LST3207" s="14"/>
      <c r="LSU3207" s="14"/>
      <c r="LSV3207" s="14"/>
      <c r="LSW3207" s="14"/>
      <c r="LSX3207" s="14"/>
      <c r="LSY3207" s="14"/>
      <c r="LSZ3207" s="14"/>
      <c r="LTA3207" s="14"/>
      <c r="LTB3207" s="14"/>
      <c r="LTC3207" s="14"/>
      <c r="LTD3207" s="14"/>
      <c r="LTE3207" s="14"/>
      <c r="LTF3207" s="14"/>
      <c r="LTG3207" s="14"/>
      <c r="LTH3207" s="14"/>
      <c r="LTI3207" s="14"/>
      <c r="LTJ3207" s="14"/>
      <c r="LTK3207" s="14"/>
      <c r="LTL3207" s="14"/>
      <c r="LTM3207" s="14"/>
      <c r="LTN3207" s="14"/>
      <c r="LTO3207" s="14"/>
      <c r="LTP3207" s="14"/>
      <c r="LTQ3207" s="14"/>
      <c r="LTR3207" s="14"/>
      <c r="LTS3207" s="14"/>
      <c r="LTT3207" s="14"/>
      <c r="LTU3207" s="14"/>
      <c r="LTV3207" s="14"/>
      <c r="LTW3207" s="14"/>
      <c r="LTX3207" s="14"/>
      <c r="LTY3207" s="14"/>
      <c r="LTZ3207" s="14"/>
      <c r="LUA3207" s="14"/>
      <c r="LUB3207" s="14"/>
      <c r="LUC3207" s="14"/>
      <c r="LUD3207" s="14"/>
      <c r="LUE3207" s="14"/>
      <c r="LUF3207" s="14"/>
      <c r="LUG3207" s="14"/>
      <c r="LUH3207" s="14"/>
      <c r="LUI3207" s="14"/>
      <c r="LUJ3207" s="14"/>
      <c r="LUK3207" s="14"/>
      <c r="LUL3207" s="14"/>
      <c r="LUM3207" s="14"/>
      <c r="LUN3207" s="14"/>
      <c r="LUO3207" s="14"/>
      <c r="LUP3207" s="14"/>
      <c r="LUQ3207" s="14"/>
      <c r="LUR3207" s="14"/>
      <c r="LUS3207" s="14"/>
      <c r="LUT3207" s="14"/>
      <c r="LUU3207" s="14"/>
      <c r="LUV3207" s="14"/>
      <c r="LUW3207" s="14"/>
      <c r="LUX3207" s="14"/>
      <c r="LUY3207" s="14"/>
      <c r="LUZ3207" s="14"/>
      <c r="LVA3207" s="14"/>
      <c r="LVB3207" s="14"/>
      <c r="LVC3207" s="14"/>
      <c r="LVD3207" s="14"/>
      <c r="LVE3207" s="14"/>
      <c r="LVF3207" s="14"/>
      <c r="LVG3207" s="14"/>
      <c r="LVH3207" s="14"/>
      <c r="LVI3207" s="14"/>
      <c r="LVJ3207" s="14"/>
      <c r="LVK3207" s="14"/>
      <c r="LVL3207" s="14"/>
      <c r="LVM3207" s="14"/>
      <c r="LVN3207" s="14"/>
      <c r="LVO3207" s="14"/>
      <c r="LVP3207" s="14"/>
      <c r="LVQ3207" s="14"/>
      <c r="LVR3207" s="14"/>
      <c r="LVS3207" s="14"/>
      <c r="LVT3207" s="14"/>
      <c r="LVU3207" s="14"/>
      <c r="LVV3207" s="14"/>
      <c r="LVW3207" s="14"/>
      <c r="LVX3207" s="14"/>
      <c r="LVY3207" s="14"/>
      <c r="LVZ3207" s="14"/>
      <c r="LWA3207" s="14"/>
      <c r="LWB3207" s="14"/>
      <c r="LWC3207" s="14"/>
      <c r="LWD3207" s="14"/>
      <c r="LWE3207" s="14"/>
      <c r="LWF3207" s="14"/>
      <c r="LWG3207" s="14"/>
      <c r="LWH3207" s="14"/>
      <c r="LWI3207" s="14"/>
      <c r="LWJ3207" s="14"/>
      <c r="LWK3207" s="14"/>
      <c r="LWL3207" s="14"/>
      <c r="LWM3207" s="14"/>
      <c r="LWN3207" s="14"/>
      <c r="LWO3207" s="14"/>
      <c r="LWP3207" s="14"/>
      <c r="LWQ3207" s="14"/>
      <c r="LWR3207" s="14"/>
      <c r="LWS3207" s="14"/>
      <c r="LWT3207" s="14"/>
      <c r="LWU3207" s="14"/>
      <c r="LWV3207" s="14"/>
      <c r="LWW3207" s="14"/>
      <c r="LWX3207" s="14"/>
      <c r="LWY3207" s="14"/>
      <c r="LWZ3207" s="14"/>
      <c r="LXA3207" s="14"/>
      <c r="LXB3207" s="14"/>
      <c r="LXC3207" s="14"/>
      <c r="LXD3207" s="14"/>
      <c r="LXE3207" s="14"/>
      <c r="LXF3207" s="14"/>
      <c r="LXG3207" s="14"/>
      <c r="LXH3207" s="14"/>
      <c r="LXI3207" s="14"/>
      <c r="LXJ3207" s="14"/>
      <c r="LXK3207" s="14"/>
      <c r="LXL3207" s="14"/>
      <c r="LXM3207" s="14"/>
      <c r="LXN3207" s="14"/>
      <c r="LXO3207" s="14"/>
      <c r="LXP3207" s="14"/>
      <c r="LXQ3207" s="14"/>
      <c r="LXR3207" s="14"/>
      <c r="LXS3207" s="14"/>
      <c r="LXT3207" s="14"/>
      <c r="LXU3207" s="14"/>
      <c r="LXV3207" s="14"/>
      <c r="LXW3207" s="14"/>
      <c r="LXX3207" s="14"/>
      <c r="LXY3207" s="14"/>
      <c r="LXZ3207" s="14"/>
      <c r="LYA3207" s="14"/>
      <c r="LYB3207" s="14"/>
      <c r="LYC3207" s="14"/>
      <c r="LYD3207" s="14"/>
      <c r="LYE3207" s="14"/>
      <c r="LYF3207" s="14"/>
      <c r="LYG3207" s="14"/>
      <c r="LYH3207" s="14"/>
      <c r="LYI3207" s="14"/>
      <c r="LYJ3207" s="14"/>
      <c r="LYK3207" s="14"/>
      <c r="LYL3207" s="14"/>
      <c r="LYM3207" s="14"/>
      <c r="LYN3207" s="14"/>
      <c r="LYO3207" s="14"/>
      <c r="LYP3207" s="14"/>
      <c r="LYQ3207" s="14"/>
      <c r="LYR3207" s="14"/>
      <c r="LYS3207" s="14"/>
      <c r="LYT3207" s="14"/>
      <c r="LYU3207" s="14"/>
      <c r="LYV3207" s="14"/>
      <c r="LYW3207" s="14"/>
      <c r="LYX3207" s="14"/>
      <c r="LYY3207" s="14"/>
      <c r="LYZ3207" s="14"/>
      <c r="LZA3207" s="14"/>
      <c r="LZB3207" s="14"/>
      <c r="LZC3207" s="14"/>
      <c r="LZD3207" s="14"/>
      <c r="LZE3207" s="14"/>
      <c r="LZF3207" s="14"/>
      <c r="LZG3207" s="14"/>
      <c r="LZH3207" s="14"/>
      <c r="LZI3207" s="14"/>
      <c r="LZJ3207" s="14"/>
      <c r="LZK3207" s="14"/>
      <c r="LZL3207" s="14"/>
      <c r="LZM3207" s="14"/>
      <c r="LZN3207" s="14"/>
      <c r="LZO3207" s="14"/>
      <c r="LZP3207" s="14"/>
      <c r="LZQ3207" s="14"/>
      <c r="LZR3207" s="14"/>
      <c r="LZS3207" s="14"/>
      <c r="LZT3207" s="14"/>
      <c r="LZU3207" s="14"/>
      <c r="LZV3207" s="14"/>
      <c r="LZW3207" s="14"/>
      <c r="LZX3207" s="14"/>
      <c r="LZY3207" s="14"/>
      <c r="LZZ3207" s="14"/>
      <c r="MAA3207" s="14"/>
      <c r="MAB3207" s="14"/>
      <c r="MAC3207" s="14"/>
      <c r="MAD3207" s="14"/>
      <c r="MAE3207" s="14"/>
      <c r="MAF3207" s="14"/>
      <c r="MAG3207" s="14"/>
      <c r="MAH3207" s="14"/>
      <c r="MAI3207" s="14"/>
      <c r="MAJ3207" s="14"/>
      <c r="MAK3207" s="14"/>
      <c r="MAL3207" s="14"/>
      <c r="MAM3207" s="14"/>
      <c r="MAN3207" s="14"/>
      <c r="MAO3207" s="14"/>
      <c r="MAP3207" s="14"/>
      <c r="MAQ3207" s="14"/>
      <c r="MAR3207" s="14"/>
      <c r="MAS3207" s="14"/>
      <c r="MAT3207" s="14"/>
      <c r="MAU3207" s="14"/>
      <c r="MAV3207" s="14"/>
      <c r="MAW3207" s="14"/>
      <c r="MAX3207" s="14"/>
      <c r="MAY3207" s="14"/>
      <c r="MAZ3207" s="14"/>
      <c r="MBA3207" s="14"/>
      <c r="MBB3207" s="14"/>
      <c r="MBC3207" s="14"/>
      <c r="MBD3207" s="14"/>
      <c r="MBE3207" s="14"/>
      <c r="MBF3207" s="14"/>
      <c r="MBG3207" s="14"/>
      <c r="MBH3207" s="14"/>
      <c r="MBI3207" s="14"/>
      <c r="MBJ3207" s="14"/>
      <c r="MBK3207" s="14"/>
      <c r="MBL3207" s="14"/>
      <c r="MBM3207" s="14"/>
      <c r="MBN3207" s="14"/>
      <c r="MBO3207" s="14"/>
      <c r="MBP3207" s="14"/>
      <c r="MBQ3207" s="14"/>
      <c r="MBR3207" s="14"/>
      <c r="MBS3207" s="14"/>
      <c r="MBT3207" s="14"/>
      <c r="MBU3207" s="14"/>
      <c r="MBV3207" s="14"/>
      <c r="MBW3207" s="14"/>
      <c r="MBX3207" s="14"/>
      <c r="MBY3207" s="14"/>
      <c r="MBZ3207" s="14"/>
      <c r="MCA3207" s="14"/>
      <c r="MCB3207" s="14"/>
      <c r="MCC3207" s="14"/>
      <c r="MCD3207" s="14"/>
      <c r="MCE3207" s="14"/>
      <c r="MCF3207" s="14"/>
      <c r="MCG3207" s="14"/>
      <c r="MCH3207" s="14"/>
      <c r="MCI3207" s="14"/>
      <c r="MCJ3207" s="14"/>
      <c r="MCK3207" s="14"/>
      <c r="MCL3207" s="14"/>
      <c r="MCM3207" s="14"/>
      <c r="MCN3207" s="14"/>
      <c r="MCO3207" s="14"/>
      <c r="MCP3207" s="14"/>
      <c r="MCQ3207" s="14"/>
      <c r="MCR3207" s="14"/>
      <c r="MCS3207" s="14"/>
      <c r="MCT3207" s="14"/>
      <c r="MCU3207" s="14"/>
      <c r="MCV3207" s="14"/>
      <c r="MCW3207" s="14"/>
      <c r="MCX3207" s="14"/>
      <c r="MCY3207" s="14"/>
      <c r="MCZ3207" s="14"/>
      <c r="MDA3207" s="14"/>
      <c r="MDB3207" s="14"/>
      <c r="MDC3207" s="14"/>
      <c r="MDD3207" s="14"/>
      <c r="MDE3207" s="14"/>
      <c r="MDF3207" s="14"/>
      <c r="MDG3207" s="14"/>
      <c r="MDH3207" s="14"/>
      <c r="MDI3207" s="14"/>
      <c r="MDJ3207" s="14"/>
      <c r="MDK3207" s="14"/>
      <c r="MDL3207" s="14"/>
      <c r="MDM3207" s="14"/>
      <c r="MDN3207" s="14"/>
      <c r="MDO3207" s="14"/>
      <c r="MDP3207" s="14"/>
      <c r="MDQ3207" s="14"/>
      <c r="MDR3207" s="14"/>
      <c r="MDS3207" s="14"/>
      <c r="MDT3207" s="14"/>
      <c r="MDU3207" s="14"/>
      <c r="MDV3207" s="14"/>
      <c r="MDW3207" s="14"/>
      <c r="MDX3207" s="14"/>
      <c r="MDY3207" s="14"/>
      <c r="MDZ3207" s="14"/>
      <c r="MEA3207" s="14"/>
      <c r="MEB3207" s="14"/>
      <c r="MEC3207" s="14"/>
      <c r="MED3207" s="14"/>
      <c r="MEE3207" s="14"/>
      <c r="MEF3207" s="14"/>
      <c r="MEG3207" s="14"/>
      <c r="MEH3207" s="14"/>
      <c r="MEI3207" s="14"/>
      <c r="MEJ3207" s="14"/>
      <c r="MEK3207" s="14"/>
      <c r="MEL3207" s="14"/>
      <c r="MEM3207" s="14"/>
      <c r="MEN3207" s="14"/>
      <c r="MEO3207" s="14"/>
      <c r="MEP3207" s="14"/>
      <c r="MEQ3207" s="14"/>
      <c r="MER3207" s="14"/>
      <c r="MES3207" s="14"/>
      <c r="MET3207" s="14"/>
      <c r="MEU3207" s="14"/>
      <c r="MEV3207" s="14"/>
      <c r="MEW3207" s="14"/>
      <c r="MEX3207" s="14"/>
      <c r="MEY3207" s="14"/>
      <c r="MEZ3207" s="14"/>
      <c r="MFA3207" s="14"/>
      <c r="MFB3207" s="14"/>
      <c r="MFC3207" s="14"/>
      <c r="MFD3207" s="14"/>
      <c r="MFE3207" s="14"/>
      <c r="MFF3207" s="14"/>
      <c r="MFG3207" s="14"/>
      <c r="MFH3207" s="14"/>
      <c r="MFI3207" s="14"/>
      <c r="MFJ3207" s="14"/>
      <c r="MFK3207" s="14"/>
      <c r="MFL3207" s="14"/>
      <c r="MFM3207" s="14"/>
      <c r="MFN3207" s="14"/>
      <c r="MFO3207" s="14"/>
      <c r="MFP3207" s="14"/>
      <c r="MFQ3207" s="14"/>
      <c r="MFR3207" s="14"/>
      <c r="MFS3207" s="14"/>
      <c r="MFT3207" s="14"/>
      <c r="MFU3207" s="14"/>
      <c r="MFV3207" s="14"/>
      <c r="MFW3207" s="14"/>
      <c r="MFX3207" s="14"/>
      <c r="MFY3207" s="14"/>
      <c r="MFZ3207" s="14"/>
      <c r="MGA3207" s="14"/>
      <c r="MGB3207" s="14"/>
      <c r="MGC3207" s="14"/>
      <c r="MGD3207" s="14"/>
      <c r="MGE3207" s="14"/>
      <c r="MGF3207" s="14"/>
      <c r="MGG3207" s="14"/>
      <c r="MGH3207" s="14"/>
      <c r="MGI3207" s="14"/>
      <c r="MGJ3207" s="14"/>
      <c r="MGK3207" s="14"/>
      <c r="MGL3207" s="14"/>
      <c r="MGM3207" s="14"/>
      <c r="MGN3207" s="14"/>
      <c r="MGO3207" s="14"/>
      <c r="MGP3207" s="14"/>
      <c r="MGQ3207" s="14"/>
      <c r="MGR3207" s="14"/>
      <c r="MGS3207" s="14"/>
      <c r="MGT3207" s="14"/>
      <c r="MGU3207" s="14"/>
      <c r="MGV3207" s="14"/>
      <c r="MGW3207" s="14"/>
      <c r="MGX3207" s="14"/>
      <c r="MGY3207" s="14"/>
      <c r="MGZ3207" s="14"/>
      <c r="MHA3207" s="14"/>
      <c r="MHB3207" s="14"/>
      <c r="MHC3207" s="14"/>
      <c r="MHD3207" s="14"/>
      <c r="MHE3207" s="14"/>
      <c r="MHF3207" s="14"/>
      <c r="MHG3207" s="14"/>
      <c r="MHH3207" s="14"/>
      <c r="MHI3207" s="14"/>
      <c r="MHJ3207" s="14"/>
      <c r="MHK3207" s="14"/>
      <c r="MHL3207" s="14"/>
      <c r="MHM3207" s="14"/>
      <c r="MHN3207" s="14"/>
      <c r="MHO3207" s="14"/>
      <c r="MHP3207" s="14"/>
      <c r="MHQ3207" s="14"/>
      <c r="MHR3207" s="14"/>
      <c r="MHS3207" s="14"/>
      <c r="MHT3207" s="14"/>
      <c r="MHU3207" s="14"/>
      <c r="MHV3207" s="14"/>
      <c r="MHW3207" s="14"/>
      <c r="MHX3207" s="14"/>
      <c r="MHY3207" s="14"/>
      <c r="MHZ3207" s="14"/>
      <c r="MIA3207" s="14"/>
      <c r="MIB3207" s="14"/>
      <c r="MIC3207" s="14"/>
      <c r="MID3207" s="14"/>
      <c r="MIE3207" s="14"/>
      <c r="MIF3207" s="14"/>
      <c r="MIG3207" s="14"/>
      <c r="MIH3207" s="14"/>
      <c r="MII3207" s="14"/>
      <c r="MIJ3207" s="14"/>
      <c r="MIK3207" s="14"/>
      <c r="MIL3207" s="14"/>
      <c r="MIM3207" s="14"/>
      <c r="MIN3207" s="14"/>
      <c r="MIO3207" s="14"/>
      <c r="MIP3207" s="14"/>
      <c r="MIQ3207" s="14"/>
      <c r="MIR3207" s="14"/>
      <c r="MIS3207" s="14"/>
      <c r="MIT3207" s="14"/>
      <c r="MIU3207" s="14"/>
      <c r="MIV3207" s="14"/>
      <c r="MIW3207" s="14"/>
      <c r="MIX3207" s="14"/>
      <c r="MIY3207" s="14"/>
      <c r="MIZ3207" s="14"/>
      <c r="MJA3207" s="14"/>
      <c r="MJB3207" s="14"/>
      <c r="MJC3207" s="14"/>
      <c r="MJD3207" s="14"/>
      <c r="MJE3207" s="14"/>
      <c r="MJF3207" s="14"/>
      <c r="MJG3207" s="14"/>
      <c r="MJH3207" s="14"/>
      <c r="MJI3207" s="14"/>
      <c r="MJJ3207" s="14"/>
      <c r="MJK3207" s="14"/>
      <c r="MJL3207" s="14"/>
      <c r="MJM3207" s="14"/>
      <c r="MJN3207" s="14"/>
      <c r="MJO3207" s="14"/>
      <c r="MJP3207" s="14"/>
      <c r="MJQ3207" s="14"/>
      <c r="MJR3207" s="14"/>
      <c r="MJS3207" s="14"/>
      <c r="MJT3207" s="14"/>
      <c r="MJU3207" s="14"/>
      <c r="MJV3207" s="14"/>
      <c r="MJW3207" s="14"/>
      <c r="MJX3207" s="14"/>
      <c r="MJY3207" s="14"/>
      <c r="MJZ3207" s="14"/>
      <c r="MKA3207" s="14"/>
      <c r="MKB3207" s="14"/>
      <c r="MKC3207" s="14"/>
      <c r="MKD3207" s="14"/>
      <c r="MKE3207" s="14"/>
      <c r="MKF3207" s="14"/>
      <c r="MKG3207" s="14"/>
      <c r="MKH3207" s="14"/>
      <c r="MKI3207" s="14"/>
      <c r="MKJ3207" s="14"/>
      <c r="MKK3207" s="14"/>
      <c r="MKL3207" s="14"/>
      <c r="MKM3207" s="14"/>
      <c r="MKN3207" s="14"/>
      <c r="MKO3207" s="14"/>
      <c r="MKP3207" s="14"/>
      <c r="MKQ3207" s="14"/>
      <c r="MKR3207" s="14"/>
      <c r="MKS3207" s="14"/>
      <c r="MKT3207" s="14"/>
      <c r="MKU3207" s="14"/>
      <c r="MKV3207" s="14"/>
      <c r="MKW3207" s="14"/>
      <c r="MKX3207" s="14"/>
      <c r="MKY3207" s="14"/>
      <c r="MKZ3207" s="14"/>
      <c r="MLA3207" s="14"/>
      <c r="MLB3207" s="14"/>
      <c r="MLC3207" s="14"/>
      <c r="MLD3207" s="14"/>
      <c r="MLE3207" s="14"/>
      <c r="MLF3207" s="14"/>
      <c r="MLG3207" s="14"/>
      <c r="MLH3207" s="14"/>
      <c r="MLI3207" s="14"/>
      <c r="MLJ3207" s="14"/>
      <c r="MLK3207" s="14"/>
      <c r="MLL3207" s="14"/>
      <c r="MLM3207" s="14"/>
      <c r="MLN3207" s="14"/>
      <c r="MLO3207" s="14"/>
      <c r="MLP3207" s="14"/>
      <c r="MLQ3207" s="14"/>
      <c r="MLR3207" s="14"/>
      <c r="MLS3207" s="14"/>
      <c r="MLT3207" s="14"/>
      <c r="MLU3207" s="14"/>
      <c r="MLV3207" s="14"/>
      <c r="MLW3207" s="14"/>
      <c r="MLX3207" s="14"/>
      <c r="MLY3207" s="14"/>
      <c r="MLZ3207" s="14"/>
      <c r="MMA3207" s="14"/>
      <c r="MMB3207" s="14"/>
      <c r="MMC3207" s="14"/>
      <c r="MMD3207" s="14"/>
      <c r="MME3207" s="14"/>
      <c r="MMF3207" s="14"/>
      <c r="MMG3207" s="14"/>
      <c r="MMH3207" s="14"/>
      <c r="MMI3207" s="14"/>
      <c r="MMJ3207" s="14"/>
      <c r="MMK3207" s="14"/>
      <c r="MML3207" s="14"/>
      <c r="MMM3207" s="14"/>
      <c r="MMN3207" s="14"/>
      <c r="MMO3207" s="14"/>
      <c r="MMP3207" s="14"/>
      <c r="MMQ3207" s="14"/>
      <c r="MMR3207" s="14"/>
      <c r="MMS3207" s="14"/>
      <c r="MMT3207" s="14"/>
      <c r="MMU3207" s="14"/>
      <c r="MMV3207" s="14"/>
      <c r="MMW3207" s="14"/>
      <c r="MMX3207" s="14"/>
      <c r="MMY3207" s="14"/>
      <c r="MMZ3207" s="14"/>
      <c r="MNA3207" s="14"/>
      <c r="MNB3207" s="14"/>
      <c r="MNC3207" s="14"/>
      <c r="MND3207" s="14"/>
      <c r="MNE3207" s="14"/>
      <c r="MNF3207" s="14"/>
      <c r="MNG3207" s="14"/>
      <c r="MNH3207" s="14"/>
      <c r="MNI3207" s="14"/>
      <c r="MNJ3207" s="14"/>
      <c r="MNK3207" s="14"/>
      <c r="MNL3207" s="14"/>
      <c r="MNM3207" s="14"/>
      <c r="MNN3207" s="14"/>
      <c r="MNO3207" s="14"/>
      <c r="MNP3207" s="14"/>
      <c r="MNQ3207" s="14"/>
      <c r="MNR3207" s="14"/>
      <c r="MNS3207" s="14"/>
      <c r="MNT3207" s="14"/>
      <c r="MNU3207" s="14"/>
      <c r="MNV3207" s="14"/>
      <c r="MNW3207" s="14"/>
      <c r="MNX3207" s="14"/>
      <c r="MNY3207" s="14"/>
      <c r="MNZ3207" s="14"/>
      <c r="MOA3207" s="14"/>
      <c r="MOB3207" s="14"/>
      <c r="MOC3207" s="14"/>
      <c r="MOD3207" s="14"/>
      <c r="MOE3207" s="14"/>
      <c r="MOF3207" s="14"/>
      <c r="MOG3207" s="14"/>
      <c r="MOH3207" s="14"/>
      <c r="MOI3207" s="14"/>
      <c r="MOJ3207" s="14"/>
      <c r="MOK3207" s="14"/>
      <c r="MOL3207" s="14"/>
      <c r="MOM3207" s="14"/>
      <c r="MON3207" s="14"/>
      <c r="MOO3207" s="14"/>
      <c r="MOP3207" s="14"/>
      <c r="MOQ3207" s="14"/>
      <c r="MOR3207" s="14"/>
      <c r="MOS3207" s="14"/>
      <c r="MOT3207" s="14"/>
      <c r="MOU3207" s="14"/>
      <c r="MOV3207" s="14"/>
      <c r="MOW3207" s="14"/>
      <c r="MOX3207" s="14"/>
      <c r="MOY3207" s="14"/>
      <c r="MOZ3207" s="14"/>
      <c r="MPA3207" s="14"/>
      <c r="MPB3207" s="14"/>
      <c r="MPC3207" s="14"/>
      <c r="MPD3207" s="14"/>
      <c r="MPE3207" s="14"/>
      <c r="MPF3207" s="14"/>
      <c r="MPG3207" s="14"/>
      <c r="MPH3207" s="14"/>
      <c r="MPI3207" s="14"/>
      <c r="MPJ3207" s="14"/>
      <c r="MPK3207" s="14"/>
      <c r="MPL3207" s="14"/>
      <c r="MPM3207" s="14"/>
      <c r="MPN3207" s="14"/>
      <c r="MPO3207" s="14"/>
      <c r="MPP3207" s="14"/>
      <c r="MPQ3207" s="14"/>
      <c r="MPR3207" s="14"/>
      <c r="MPS3207" s="14"/>
      <c r="MPT3207" s="14"/>
      <c r="MPU3207" s="14"/>
      <c r="MPV3207" s="14"/>
      <c r="MPW3207" s="14"/>
      <c r="MPX3207" s="14"/>
      <c r="MPY3207" s="14"/>
      <c r="MPZ3207" s="14"/>
      <c r="MQA3207" s="14"/>
      <c r="MQB3207" s="14"/>
      <c r="MQC3207" s="14"/>
      <c r="MQD3207" s="14"/>
      <c r="MQE3207" s="14"/>
      <c r="MQF3207" s="14"/>
      <c r="MQG3207" s="14"/>
      <c r="MQH3207" s="14"/>
      <c r="MQI3207" s="14"/>
      <c r="MQJ3207" s="14"/>
      <c r="MQK3207" s="14"/>
      <c r="MQL3207" s="14"/>
      <c r="MQM3207" s="14"/>
      <c r="MQN3207" s="14"/>
      <c r="MQO3207" s="14"/>
      <c r="MQP3207" s="14"/>
      <c r="MQQ3207" s="14"/>
      <c r="MQR3207" s="14"/>
      <c r="MQS3207" s="14"/>
      <c r="MQT3207" s="14"/>
      <c r="MQU3207" s="14"/>
      <c r="MQV3207" s="14"/>
      <c r="MQW3207" s="14"/>
      <c r="MQX3207" s="14"/>
      <c r="MQY3207" s="14"/>
      <c r="MQZ3207" s="14"/>
      <c r="MRA3207" s="14"/>
      <c r="MRB3207" s="14"/>
      <c r="MRC3207" s="14"/>
      <c r="MRD3207" s="14"/>
      <c r="MRE3207" s="14"/>
      <c r="MRF3207" s="14"/>
      <c r="MRG3207" s="14"/>
      <c r="MRH3207" s="14"/>
      <c r="MRI3207" s="14"/>
      <c r="MRJ3207" s="14"/>
      <c r="MRK3207" s="14"/>
      <c r="MRL3207" s="14"/>
      <c r="MRM3207" s="14"/>
      <c r="MRN3207" s="14"/>
      <c r="MRO3207" s="14"/>
      <c r="MRP3207" s="14"/>
      <c r="MRQ3207" s="14"/>
      <c r="MRR3207" s="14"/>
      <c r="MRS3207" s="14"/>
      <c r="MRT3207" s="14"/>
      <c r="MRU3207" s="14"/>
      <c r="MRV3207" s="14"/>
      <c r="MRW3207" s="14"/>
      <c r="MRX3207" s="14"/>
      <c r="MRY3207" s="14"/>
      <c r="MRZ3207" s="14"/>
      <c r="MSA3207" s="14"/>
      <c r="MSB3207" s="14"/>
      <c r="MSC3207" s="14"/>
      <c r="MSD3207" s="14"/>
      <c r="MSE3207" s="14"/>
      <c r="MSF3207" s="14"/>
      <c r="MSG3207" s="14"/>
      <c r="MSH3207" s="14"/>
      <c r="MSI3207" s="14"/>
      <c r="MSJ3207" s="14"/>
      <c r="MSK3207" s="14"/>
      <c r="MSL3207" s="14"/>
      <c r="MSM3207" s="14"/>
      <c r="MSN3207" s="14"/>
      <c r="MSO3207" s="14"/>
      <c r="MSP3207" s="14"/>
      <c r="MSQ3207" s="14"/>
      <c r="MSR3207" s="14"/>
      <c r="MSS3207" s="14"/>
      <c r="MST3207" s="14"/>
      <c r="MSU3207" s="14"/>
      <c r="MSV3207" s="14"/>
      <c r="MSW3207" s="14"/>
      <c r="MSX3207" s="14"/>
      <c r="MSY3207" s="14"/>
      <c r="MSZ3207" s="14"/>
      <c r="MTA3207" s="14"/>
      <c r="MTB3207" s="14"/>
      <c r="MTC3207" s="14"/>
      <c r="MTD3207" s="14"/>
      <c r="MTE3207" s="14"/>
      <c r="MTF3207" s="14"/>
      <c r="MTG3207" s="14"/>
      <c r="MTH3207" s="14"/>
      <c r="MTI3207" s="14"/>
      <c r="MTJ3207" s="14"/>
      <c r="MTK3207" s="14"/>
      <c r="MTL3207" s="14"/>
      <c r="MTM3207" s="14"/>
      <c r="MTN3207" s="14"/>
      <c r="MTO3207" s="14"/>
      <c r="MTP3207" s="14"/>
      <c r="MTQ3207" s="14"/>
      <c r="MTR3207" s="14"/>
      <c r="MTS3207" s="14"/>
      <c r="MTT3207" s="14"/>
      <c r="MTU3207" s="14"/>
      <c r="MTV3207" s="14"/>
      <c r="MTW3207" s="14"/>
      <c r="MTX3207" s="14"/>
      <c r="MTY3207" s="14"/>
      <c r="MTZ3207" s="14"/>
      <c r="MUA3207" s="14"/>
      <c r="MUB3207" s="14"/>
      <c r="MUC3207" s="14"/>
      <c r="MUD3207" s="14"/>
      <c r="MUE3207" s="14"/>
      <c r="MUF3207" s="14"/>
      <c r="MUG3207" s="14"/>
      <c r="MUH3207" s="14"/>
      <c r="MUI3207" s="14"/>
      <c r="MUJ3207" s="14"/>
      <c r="MUK3207" s="14"/>
      <c r="MUL3207" s="14"/>
      <c r="MUM3207" s="14"/>
      <c r="MUN3207" s="14"/>
      <c r="MUO3207" s="14"/>
      <c r="MUP3207" s="14"/>
      <c r="MUQ3207" s="14"/>
      <c r="MUR3207" s="14"/>
      <c r="MUS3207" s="14"/>
      <c r="MUT3207" s="14"/>
      <c r="MUU3207" s="14"/>
      <c r="MUV3207" s="14"/>
      <c r="MUW3207" s="14"/>
      <c r="MUX3207" s="14"/>
      <c r="MUY3207" s="14"/>
      <c r="MUZ3207" s="14"/>
      <c r="MVA3207" s="14"/>
      <c r="MVB3207" s="14"/>
      <c r="MVC3207" s="14"/>
      <c r="MVD3207" s="14"/>
      <c r="MVE3207" s="14"/>
      <c r="MVF3207" s="14"/>
      <c r="MVG3207" s="14"/>
      <c r="MVH3207" s="14"/>
      <c r="MVI3207" s="14"/>
      <c r="MVJ3207" s="14"/>
      <c r="MVK3207" s="14"/>
      <c r="MVL3207" s="14"/>
      <c r="MVM3207" s="14"/>
      <c r="MVN3207" s="14"/>
      <c r="MVO3207" s="14"/>
      <c r="MVP3207" s="14"/>
      <c r="MVQ3207" s="14"/>
      <c r="MVR3207" s="14"/>
      <c r="MVS3207" s="14"/>
      <c r="MVT3207" s="14"/>
      <c r="MVU3207" s="14"/>
      <c r="MVV3207" s="14"/>
      <c r="MVW3207" s="14"/>
      <c r="MVX3207" s="14"/>
      <c r="MVY3207" s="14"/>
      <c r="MVZ3207" s="14"/>
      <c r="MWA3207" s="14"/>
      <c r="MWB3207" s="14"/>
      <c r="MWC3207" s="14"/>
      <c r="MWD3207" s="14"/>
      <c r="MWE3207" s="14"/>
      <c r="MWF3207" s="14"/>
      <c r="MWG3207" s="14"/>
      <c r="MWH3207" s="14"/>
      <c r="MWI3207" s="14"/>
      <c r="MWJ3207" s="14"/>
      <c r="MWK3207" s="14"/>
      <c r="MWL3207" s="14"/>
      <c r="MWM3207" s="14"/>
      <c r="MWN3207" s="14"/>
      <c r="MWO3207" s="14"/>
      <c r="MWP3207" s="14"/>
      <c r="MWQ3207" s="14"/>
      <c r="MWR3207" s="14"/>
      <c r="MWS3207" s="14"/>
      <c r="MWT3207" s="14"/>
      <c r="MWU3207" s="14"/>
      <c r="MWV3207" s="14"/>
      <c r="MWW3207" s="14"/>
      <c r="MWX3207" s="14"/>
      <c r="MWY3207" s="14"/>
      <c r="MWZ3207" s="14"/>
      <c r="MXA3207" s="14"/>
      <c r="MXB3207" s="14"/>
      <c r="MXC3207" s="14"/>
      <c r="MXD3207" s="14"/>
      <c r="MXE3207" s="14"/>
      <c r="MXF3207" s="14"/>
      <c r="MXG3207" s="14"/>
      <c r="MXH3207" s="14"/>
      <c r="MXI3207" s="14"/>
      <c r="MXJ3207" s="14"/>
      <c r="MXK3207" s="14"/>
      <c r="MXL3207" s="14"/>
      <c r="MXM3207" s="14"/>
      <c r="MXN3207" s="14"/>
      <c r="MXO3207" s="14"/>
      <c r="MXP3207" s="14"/>
      <c r="MXQ3207" s="14"/>
      <c r="MXR3207" s="14"/>
      <c r="MXS3207" s="14"/>
      <c r="MXT3207" s="14"/>
      <c r="MXU3207" s="14"/>
      <c r="MXV3207" s="14"/>
      <c r="MXW3207" s="14"/>
      <c r="MXX3207" s="14"/>
      <c r="MXY3207" s="14"/>
      <c r="MXZ3207" s="14"/>
      <c r="MYA3207" s="14"/>
      <c r="MYB3207" s="14"/>
      <c r="MYC3207" s="14"/>
      <c r="MYD3207" s="14"/>
      <c r="MYE3207" s="14"/>
      <c r="MYF3207" s="14"/>
      <c r="MYG3207" s="14"/>
      <c r="MYH3207" s="14"/>
      <c r="MYI3207" s="14"/>
      <c r="MYJ3207" s="14"/>
      <c r="MYK3207" s="14"/>
      <c r="MYL3207" s="14"/>
      <c r="MYM3207" s="14"/>
      <c r="MYN3207" s="14"/>
      <c r="MYO3207" s="14"/>
      <c r="MYP3207" s="14"/>
      <c r="MYQ3207" s="14"/>
      <c r="MYR3207" s="14"/>
      <c r="MYS3207" s="14"/>
      <c r="MYT3207" s="14"/>
      <c r="MYU3207" s="14"/>
      <c r="MYV3207" s="14"/>
      <c r="MYW3207" s="14"/>
      <c r="MYX3207" s="14"/>
      <c r="MYY3207" s="14"/>
      <c r="MYZ3207" s="14"/>
      <c r="MZA3207" s="14"/>
      <c r="MZB3207" s="14"/>
      <c r="MZC3207" s="14"/>
      <c r="MZD3207" s="14"/>
      <c r="MZE3207" s="14"/>
      <c r="MZF3207" s="14"/>
      <c r="MZG3207" s="14"/>
      <c r="MZH3207" s="14"/>
      <c r="MZI3207" s="14"/>
      <c r="MZJ3207" s="14"/>
      <c r="MZK3207" s="14"/>
      <c r="MZL3207" s="14"/>
      <c r="MZM3207" s="14"/>
      <c r="MZN3207" s="14"/>
      <c r="MZO3207" s="14"/>
      <c r="MZP3207" s="14"/>
      <c r="MZQ3207" s="14"/>
      <c r="MZR3207" s="14"/>
      <c r="MZS3207" s="14"/>
      <c r="MZT3207" s="14"/>
      <c r="MZU3207" s="14"/>
      <c r="MZV3207" s="14"/>
      <c r="MZW3207" s="14"/>
      <c r="MZX3207" s="14"/>
      <c r="MZY3207" s="14"/>
      <c r="MZZ3207" s="14"/>
      <c r="NAA3207" s="14"/>
      <c r="NAB3207" s="14"/>
      <c r="NAC3207" s="14"/>
      <c r="NAD3207" s="14"/>
      <c r="NAE3207" s="14"/>
      <c r="NAF3207" s="14"/>
      <c r="NAG3207" s="14"/>
      <c r="NAH3207" s="14"/>
      <c r="NAI3207" s="14"/>
      <c r="NAJ3207" s="14"/>
      <c r="NAK3207" s="14"/>
      <c r="NAL3207" s="14"/>
      <c r="NAM3207" s="14"/>
      <c r="NAN3207" s="14"/>
      <c r="NAO3207" s="14"/>
      <c r="NAP3207" s="14"/>
      <c r="NAQ3207" s="14"/>
      <c r="NAR3207" s="14"/>
      <c r="NAS3207" s="14"/>
      <c r="NAT3207" s="14"/>
      <c r="NAU3207" s="14"/>
      <c r="NAV3207" s="14"/>
      <c r="NAW3207" s="14"/>
      <c r="NAX3207" s="14"/>
      <c r="NAY3207" s="14"/>
      <c r="NAZ3207" s="14"/>
      <c r="NBA3207" s="14"/>
      <c r="NBB3207" s="14"/>
      <c r="NBC3207" s="14"/>
      <c r="NBD3207" s="14"/>
      <c r="NBE3207" s="14"/>
      <c r="NBF3207" s="14"/>
      <c r="NBG3207" s="14"/>
      <c r="NBH3207" s="14"/>
      <c r="NBI3207" s="14"/>
      <c r="NBJ3207" s="14"/>
      <c r="NBK3207" s="14"/>
      <c r="NBL3207" s="14"/>
      <c r="NBM3207" s="14"/>
      <c r="NBN3207" s="14"/>
      <c r="NBO3207" s="14"/>
      <c r="NBP3207" s="14"/>
      <c r="NBQ3207" s="14"/>
      <c r="NBR3207" s="14"/>
      <c r="NBS3207" s="14"/>
      <c r="NBT3207" s="14"/>
      <c r="NBU3207" s="14"/>
      <c r="NBV3207" s="14"/>
      <c r="NBW3207" s="14"/>
      <c r="NBX3207" s="14"/>
      <c r="NBY3207" s="14"/>
      <c r="NBZ3207" s="14"/>
      <c r="NCA3207" s="14"/>
      <c r="NCB3207" s="14"/>
      <c r="NCC3207" s="14"/>
      <c r="NCD3207" s="14"/>
      <c r="NCE3207" s="14"/>
      <c r="NCF3207" s="14"/>
      <c r="NCG3207" s="14"/>
      <c r="NCH3207" s="14"/>
      <c r="NCI3207" s="14"/>
      <c r="NCJ3207" s="14"/>
      <c r="NCK3207" s="14"/>
      <c r="NCL3207" s="14"/>
      <c r="NCM3207" s="14"/>
      <c r="NCN3207" s="14"/>
      <c r="NCO3207" s="14"/>
      <c r="NCP3207" s="14"/>
      <c r="NCQ3207" s="14"/>
      <c r="NCR3207" s="14"/>
      <c r="NCS3207" s="14"/>
      <c r="NCT3207" s="14"/>
      <c r="NCU3207" s="14"/>
      <c r="NCV3207" s="14"/>
      <c r="NCW3207" s="14"/>
      <c r="NCX3207" s="14"/>
      <c r="NCY3207" s="14"/>
      <c r="NCZ3207" s="14"/>
      <c r="NDA3207" s="14"/>
      <c r="NDB3207" s="14"/>
      <c r="NDC3207" s="14"/>
      <c r="NDD3207" s="14"/>
      <c r="NDE3207" s="14"/>
      <c r="NDF3207" s="14"/>
      <c r="NDG3207" s="14"/>
      <c r="NDH3207" s="14"/>
      <c r="NDI3207" s="14"/>
      <c r="NDJ3207" s="14"/>
      <c r="NDK3207" s="14"/>
      <c r="NDL3207" s="14"/>
      <c r="NDM3207" s="14"/>
      <c r="NDN3207" s="14"/>
      <c r="NDO3207" s="14"/>
      <c r="NDP3207" s="14"/>
      <c r="NDQ3207" s="14"/>
      <c r="NDR3207" s="14"/>
      <c r="NDS3207" s="14"/>
      <c r="NDT3207" s="14"/>
      <c r="NDU3207" s="14"/>
      <c r="NDV3207" s="14"/>
      <c r="NDW3207" s="14"/>
      <c r="NDX3207" s="14"/>
      <c r="NDY3207" s="14"/>
      <c r="NDZ3207" s="14"/>
      <c r="NEA3207" s="14"/>
      <c r="NEB3207" s="14"/>
      <c r="NEC3207" s="14"/>
      <c r="NED3207" s="14"/>
      <c r="NEE3207" s="14"/>
      <c r="NEF3207" s="14"/>
      <c r="NEG3207" s="14"/>
      <c r="NEH3207" s="14"/>
      <c r="NEI3207" s="14"/>
      <c r="NEJ3207" s="14"/>
      <c r="NEK3207" s="14"/>
      <c r="NEL3207" s="14"/>
      <c r="NEM3207" s="14"/>
      <c r="NEN3207" s="14"/>
      <c r="NEO3207" s="14"/>
      <c r="NEP3207" s="14"/>
      <c r="NEQ3207" s="14"/>
      <c r="NER3207" s="14"/>
      <c r="NES3207" s="14"/>
      <c r="NET3207" s="14"/>
      <c r="NEU3207" s="14"/>
      <c r="NEV3207" s="14"/>
      <c r="NEW3207" s="14"/>
      <c r="NEX3207" s="14"/>
      <c r="NEY3207" s="14"/>
      <c r="NEZ3207" s="14"/>
      <c r="NFA3207" s="14"/>
      <c r="NFB3207" s="14"/>
      <c r="NFC3207" s="14"/>
      <c r="NFD3207" s="14"/>
      <c r="NFE3207" s="14"/>
      <c r="NFF3207" s="14"/>
      <c r="NFG3207" s="14"/>
      <c r="NFH3207" s="14"/>
      <c r="NFI3207" s="14"/>
      <c r="NFJ3207" s="14"/>
      <c r="NFK3207" s="14"/>
      <c r="NFL3207" s="14"/>
      <c r="NFM3207" s="14"/>
      <c r="NFN3207" s="14"/>
      <c r="NFO3207" s="14"/>
      <c r="NFP3207" s="14"/>
      <c r="NFQ3207" s="14"/>
      <c r="NFR3207" s="14"/>
      <c r="NFS3207" s="14"/>
      <c r="NFT3207" s="14"/>
      <c r="NFU3207" s="14"/>
      <c r="NFV3207" s="14"/>
      <c r="NFW3207" s="14"/>
      <c r="NFX3207" s="14"/>
      <c r="NFY3207" s="14"/>
      <c r="NFZ3207" s="14"/>
      <c r="NGA3207" s="14"/>
      <c r="NGB3207" s="14"/>
      <c r="NGC3207" s="14"/>
      <c r="NGD3207" s="14"/>
      <c r="NGE3207" s="14"/>
      <c r="NGF3207" s="14"/>
      <c r="NGG3207" s="14"/>
      <c r="NGH3207" s="14"/>
      <c r="NGI3207" s="14"/>
      <c r="NGJ3207" s="14"/>
      <c r="NGK3207" s="14"/>
      <c r="NGL3207" s="14"/>
      <c r="NGM3207" s="14"/>
      <c r="NGN3207" s="14"/>
      <c r="NGO3207" s="14"/>
      <c r="NGP3207" s="14"/>
      <c r="NGQ3207" s="14"/>
      <c r="NGR3207" s="14"/>
      <c r="NGS3207" s="14"/>
      <c r="NGT3207" s="14"/>
      <c r="NGU3207" s="14"/>
      <c r="NGV3207" s="14"/>
      <c r="NGW3207" s="14"/>
      <c r="NGX3207" s="14"/>
      <c r="NGY3207" s="14"/>
      <c r="NGZ3207" s="14"/>
      <c r="NHA3207" s="14"/>
      <c r="NHB3207" s="14"/>
      <c r="NHC3207" s="14"/>
      <c r="NHD3207" s="14"/>
      <c r="NHE3207" s="14"/>
      <c r="NHF3207" s="14"/>
      <c r="NHG3207" s="14"/>
      <c r="NHH3207" s="14"/>
      <c r="NHI3207" s="14"/>
      <c r="NHJ3207" s="14"/>
      <c r="NHK3207" s="14"/>
      <c r="NHL3207" s="14"/>
      <c r="NHM3207" s="14"/>
      <c r="NHN3207" s="14"/>
      <c r="NHO3207" s="14"/>
      <c r="NHP3207" s="14"/>
      <c r="NHQ3207" s="14"/>
      <c r="NHR3207" s="14"/>
      <c r="NHS3207" s="14"/>
      <c r="NHT3207" s="14"/>
      <c r="NHU3207" s="14"/>
      <c r="NHV3207" s="14"/>
      <c r="NHW3207" s="14"/>
      <c r="NHX3207" s="14"/>
      <c r="NHY3207" s="14"/>
      <c r="NHZ3207" s="14"/>
      <c r="NIA3207" s="14"/>
      <c r="NIB3207" s="14"/>
      <c r="NIC3207" s="14"/>
      <c r="NID3207" s="14"/>
      <c r="NIE3207" s="14"/>
      <c r="NIF3207" s="14"/>
      <c r="NIG3207" s="14"/>
      <c r="NIH3207" s="14"/>
      <c r="NII3207" s="14"/>
      <c r="NIJ3207" s="14"/>
      <c r="NIK3207" s="14"/>
      <c r="NIL3207" s="14"/>
      <c r="NIM3207" s="14"/>
      <c r="NIN3207" s="14"/>
      <c r="NIO3207" s="14"/>
      <c r="NIP3207" s="14"/>
      <c r="NIQ3207" s="14"/>
      <c r="NIR3207" s="14"/>
      <c r="NIS3207" s="14"/>
      <c r="NIT3207" s="14"/>
      <c r="NIU3207" s="14"/>
      <c r="NIV3207" s="14"/>
      <c r="NIW3207" s="14"/>
      <c r="NIX3207" s="14"/>
      <c r="NIY3207" s="14"/>
      <c r="NIZ3207" s="14"/>
      <c r="NJA3207" s="14"/>
      <c r="NJB3207" s="14"/>
      <c r="NJC3207" s="14"/>
      <c r="NJD3207" s="14"/>
      <c r="NJE3207" s="14"/>
      <c r="NJF3207" s="14"/>
      <c r="NJG3207" s="14"/>
      <c r="NJH3207" s="14"/>
      <c r="NJI3207" s="14"/>
      <c r="NJJ3207" s="14"/>
      <c r="NJK3207" s="14"/>
      <c r="NJL3207" s="14"/>
      <c r="NJM3207" s="14"/>
      <c r="NJN3207" s="14"/>
      <c r="NJO3207" s="14"/>
      <c r="NJP3207" s="14"/>
      <c r="NJQ3207" s="14"/>
      <c r="NJR3207" s="14"/>
      <c r="NJS3207" s="14"/>
      <c r="NJT3207" s="14"/>
      <c r="NJU3207" s="14"/>
      <c r="NJV3207" s="14"/>
      <c r="NJW3207" s="14"/>
      <c r="NJX3207" s="14"/>
      <c r="NJY3207" s="14"/>
      <c r="NJZ3207" s="14"/>
      <c r="NKA3207" s="14"/>
      <c r="NKB3207" s="14"/>
      <c r="NKC3207" s="14"/>
      <c r="NKD3207" s="14"/>
      <c r="NKE3207" s="14"/>
      <c r="NKF3207" s="14"/>
      <c r="NKG3207" s="14"/>
      <c r="NKH3207" s="14"/>
      <c r="NKI3207" s="14"/>
      <c r="NKJ3207" s="14"/>
      <c r="NKK3207" s="14"/>
      <c r="NKL3207" s="14"/>
      <c r="NKM3207" s="14"/>
      <c r="NKN3207" s="14"/>
      <c r="NKO3207" s="14"/>
      <c r="NKP3207" s="14"/>
      <c r="NKQ3207" s="14"/>
      <c r="NKR3207" s="14"/>
      <c r="NKS3207" s="14"/>
      <c r="NKT3207" s="14"/>
      <c r="NKU3207" s="14"/>
      <c r="NKV3207" s="14"/>
      <c r="NKW3207" s="14"/>
      <c r="NKX3207" s="14"/>
      <c r="NKY3207" s="14"/>
      <c r="NKZ3207" s="14"/>
      <c r="NLA3207" s="14"/>
      <c r="NLB3207" s="14"/>
      <c r="NLC3207" s="14"/>
      <c r="NLD3207" s="14"/>
      <c r="NLE3207" s="14"/>
      <c r="NLF3207" s="14"/>
      <c r="NLG3207" s="14"/>
      <c r="NLH3207" s="14"/>
      <c r="NLI3207" s="14"/>
      <c r="NLJ3207" s="14"/>
      <c r="NLK3207" s="14"/>
      <c r="NLL3207" s="14"/>
      <c r="NLM3207" s="14"/>
      <c r="NLN3207" s="14"/>
      <c r="NLO3207" s="14"/>
      <c r="NLP3207" s="14"/>
      <c r="NLQ3207" s="14"/>
      <c r="NLR3207" s="14"/>
      <c r="NLS3207" s="14"/>
      <c r="NLT3207" s="14"/>
      <c r="NLU3207" s="14"/>
      <c r="NLV3207" s="14"/>
      <c r="NLW3207" s="14"/>
      <c r="NLX3207" s="14"/>
      <c r="NLY3207" s="14"/>
      <c r="NLZ3207" s="14"/>
      <c r="NMA3207" s="14"/>
      <c r="NMB3207" s="14"/>
      <c r="NMC3207" s="14"/>
      <c r="NMD3207" s="14"/>
      <c r="NME3207" s="14"/>
      <c r="NMF3207" s="14"/>
      <c r="NMG3207" s="14"/>
      <c r="NMH3207" s="14"/>
      <c r="NMI3207" s="14"/>
      <c r="NMJ3207" s="14"/>
      <c r="NMK3207" s="14"/>
      <c r="NML3207" s="14"/>
      <c r="NMM3207" s="14"/>
      <c r="NMN3207" s="14"/>
      <c r="NMO3207" s="14"/>
      <c r="NMP3207" s="14"/>
      <c r="NMQ3207" s="14"/>
      <c r="NMR3207" s="14"/>
      <c r="NMS3207" s="14"/>
      <c r="NMT3207" s="14"/>
      <c r="NMU3207" s="14"/>
      <c r="NMV3207" s="14"/>
      <c r="NMW3207" s="14"/>
      <c r="NMX3207" s="14"/>
      <c r="NMY3207" s="14"/>
      <c r="NMZ3207" s="14"/>
      <c r="NNA3207" s="14"/>
      <c r="NNB3207" s="14"/>
      <c r="NNC3207" s="14"/>
      <c r="NND3207" s="14"/>
      <c r="NNE3207" s="14"/>
      <c r="NNF3207" s="14"/>
      <c r="NNG3207" s="14"/>
      <c r="NNH3207" s="14"/>
      <c r="NNI3207" s="14"/>
      <c r="NNJ3207" s="14"/>
      <c r="NNK3207" s="14"/>
      <c r="NNL3207" s="14"/>
      <c r="NNM3207" s="14"/>
      <c r="NNN3207" s="14"/>
      <c r="NNO3207" s="14"/>
      <c r="NNP3207" s="14"/>
      <c r="NNQ3207" s="14"/>
      <c r="NNR3207" s="14"/>
      <c r="NNS3207" s="14"/>
      <c r="NNT3207" s="14"/>
      <c r="NNU3207" s="14"/>
      <c r="NNV3207" s="14"/>
      <c r="NNW3207" s="14"/>
      <c r="NNX3207" s="14"/>
      <c r="NNY3207" s="14"/>
      <c r="NNZ3207" s="14"/>
      <c r="NOA3207" s="14"/>
      <c r="NOB3207" s="14"/>
      <c r="NOC3207" s="14"/>
      <c r="NOD3207" s="14"/>
      <c r="NOE3207" s="14"/>
      <c r="NOF3207" s="14"/>
      <c r="NOG3207" s="14"/>
      <c r="NOH3207" s="14"/>
      <c r="NOI3207" s="14"/>
      <c r="NOJ3207" s="14"/>
      <c r="NOK3207" s="14"/>
      <c r="NOL3207" s="14"/>
      <c r="NOM3207" s="14"/>
      <c r="NON3207" s="14"/>
      <c r="NOO3207" s="14"/>
      <c r="NOP3207" s="14"/>
      <c r="NOQ3207" s="14"/>
      <c r="NOR3207" s="14"/>
      <c r="NOS3207" s="14"/>
      <c r="NOT3207" s="14"/>
      <c r="NOU3207" s="14"/>
      <c r="NOV3207" s="14"/>
      <c r="NOW3207" s="14"/>
      <c r="NOX3207" s="14"/>
      <c r="NOY3207" s="14"/>
      <c r="NOZ3207" s="14"/>
      <c r="NPA3207" s="14"/>
      <c r="NPB3207" s="14"/>
      <c r="NPC3207" s="14"/>
      <c r="NPD3207" s="14"/>
      <c r="NPE3207" s="14"/>
      <c r="NPF3207" s="14"/>
      <c r="NPG3207" s="14"/>
      <c r="NPH3207" s="14"/>
      <c r="NPI3207" s="14"/>
      <c r="NPJ3207" s="14"/>
      <c r="NPK3207" s="14"/>
      <c r="NPL3207" s="14"/>
      <c r="NPM3207" s="14"/>
      <c r="NPN3207" s="14"/>
      <c r="NPO3207" s="14"/>
      <c r="NPP3207" s="14"/>
      <c r="NPQ3207" s="14"/>
      <c r="NPR3207" s="14"/>
      <c r="NPS3207" s="14"/>
      <c r="NPT3207" s="14"/>
      <c r="NPU3207" s="14"/>
      <c r="NPV3207" s="14"/>
      <c r="NPW3207" s="14"/>
      <c r="NPX3207" s="14"/>
      <c r="NPY3207" s="14"/>
      <c r="NPZ3207" s="14"/>
      <c r="NQA3207" s="14"/>
      <c r="NQB3207" s="14"/>
      <c r="NQC3207" s="14"/>
      <c r="NQD3207" s="14"/>
      <c r="NQE3207" s="14"/>
      <c r="NQF3207" s="14"/>
      <c r="NQG3207" s="14"/>
      <c r="NQH3207" s="14"/>
      <c r="NQI3207" s="14"/>
      <c r="NQJ3207" s="14"/>
      <c r="NQK3207" s="14"/>
      <c r="NQL3207" s="14"/>
      <c r="NQM3207" s="14"/>
      <c r="NQN3207" s="14"/>
      <c r="NQO3207" s="14"/>
      <c r="NQP3207" s="14"/>
      <c r="NQQ3207" s="14"/>
      <c r="NQR3207" s="14"/>
      <c r="NQS3207" s="14"/>
      <c r="NQT3207" s="14"/>
      <c r="NQU3207" s="14"/>
      <c r="NQV3207" s="14"/>
      <c r="NQW3207" s="14"/>
      <c r="NQX3207" s="14"/>
      <c r="NQY3207" s="14"/>
      <c r="NQZ3207" s="14"/>
      <c r="NRA3207" s="14"/>
      <c r="NRB3207" s="14"/>
      <c r="NRC3207" s="14"/>
      <c r="NRD3207" s="14"/>
      <c r="NRE3207" s="14"/>
      <c r="NRF3207" s="14"/>
      <c r="NRG3207" s="14"/>
      <c r="NRH3207" s="14"/>
      <c r="NRI3207" s="14"/>
      <c r="NRJ3207" s="14"/>
      <c r="NRK3207" s="14"/>
      <c r="NRL3207" s="14"/>
      <c r="NRM3207" s="14"/>
      <c r="NRN3207" s="14"/>
      <c r="NRO3207" s="14"/>
      <c r="NRP3207" s="14"/>
      <c r="NRQ3207" s="14"/>
      <c r="NRR3207" s="14"/>
      <c r="NRS3207" s="14"/>
      <c r="NRT3207" s="14"/>
      <c r="NRU3207" s="14"/>
      <c r="NRV3207" s="14"/>
      <c r="NRW3207" s="14"/>
      <c r="NRX3207" s="14"/>
      <c r="NRY3207" s="14"/>
      <c r="NRZ3207" s="14"/>
      <c r="NSA3207" s="14"/>
      <c r="NSB3207" s="14"/>
      <c r="NSC3207" s="14"/>
      <c r="NSD3207" s="14"/>
      <c r="NSE3207" s="14"/>
      <c r="NSF3207" s="14"/>
      <c r="NSG3207" s="14"/>
      <c r="NSH3207" s="14"/>
      <c r="NSI3207" s="14"/>
      <c r="NSJ3207" s="14"/>
      <c r="NSK3207" s="14"/>
      <c r="NSL3207" s="14"/>
      <c r="NSM3207" s="14"/>
      <c r="NSN3207" s="14"/>
      <c r="NSO3207" s="14"/>
      <c r="NSP3207" s="14"/>
      <c r="NSQ3207" s="14"/>
      <c r="NSR3207" s="14"/>
      <c r="NSS3207" s="14"/>
      <c r="NST3207" s="14"/>
      <c r="NSU3207" s="14"/>
      <c r="NSV3207" s="14"/>
      <c r="NSW3207" s="14"/>
      <c r="NSX3207" s="14"/>
      <c r="NSY3207" s="14"/>
      <c r="NSZ3207" s="14"/>
      <c r="NTA3207" s="14"/>
      <c r="NTB3207" s="14"/>
      <c r="NTC3207" s="14"/>
      <c r="NTD3207" s="14"/>
      <c r="NTE3207" s="14"/>
      <c r="NTF3207" s="14"/>
      <c r="NTG3207" s="14"/>
      <c r="NTH3207" s="14"/>
      <c r="NTI3207" s="14"/>
      <c r="NTJ3207" s="14"/>
      <c r="NTK3207" s="14"/>
      <c r="NTL3207" s="14"/>
      <c r="NTM3207" s="14"/>
      <c r="NTN3207" s="14"/>
      <c r="NTO3207" s="14"/>
      <c r="NTP3207" s="14"/>
      <c r="NTQ3207" s="14"/>
      <c r="NTR3207" s="14"/>
      <c r="NTS3207" s="14"/>
      <c r="NTT3207" s="14"/>
      <c r="NTU3207" s="14"/>
      <c r="NTV3207" s="14"/>
      <c r="NTW3207" s="14"/>
      <c r="NTX3207" s="14"/>
      <c r="NTY3207" s="14"/>
      <c r="NTZ3207" s="14"/>
      <c r="NUA3207" s="14"/>
      <c r="NUB3207" s="14"/>
      <c r="NUC3207" s="14"/>
      <c r="NUD3207" s="14"/>
      <c r="NUE3207" s="14"/>
      <c r="NUF3207" s="14"/>
      <c r="NUG3207" s="14"/>
      <c r="NUH3207" s="14"/>
      <c r="NUI3207" s="14"/>
      <c r="NUJ3207" s="14"/>
      <c r="NUK3207" s="14"/>
      <c r="NUL3207" s="14"/>
      <c r="NUM3207" s="14"/>
      <c r="NUN3207" s="14"/>
      <c r="NUO3207" s="14"/>
      <c r="NUP3207" s="14"/>
      <c r="NUQ3207" s="14"/>
      <c r="NUR3207" s="14"/>
      <c r="NUS3207" s="14"/>
      <c r="NUT3207" s="14"/>
      <c r="NUU3207" s="14"/>
      <c r="NUV3207" s="14"/>
      <c r="NUW3207" s="14"/>
      <c r="NUX3207" s="14"/>
      <c r="NUY3207" s="14"/>
      <c r="NUZ3207" s="14"/>
      <c r="NVA3207" s="14"/>
      <c r="NVB3207" s="14"/>
      <c r="NVC3207" s="14"/>
      <c r="NVD3207" s="14"/>
      <c r="NVE3207" s="14"/>
      <c r="NVF3207" s="14"/>
      <c r="NVG3207" s="14"/>
      <c r="NVH3207" s="14"/>
      <c r="NVI3207" s="14"/>
      <c r="NVJ3207" s="14"/>
      <c r="NVK3207" s="14"/>
      <c r="NVL3207" s="14"/>
      <c r="NVM3207" s="14"/>
      <c r="NVN3207" s="14"/>
      <c r="NVO3207" s="14"/>
      <c r="NVP3207" s="14"/>
      <c r="NVQ3207" s="14"/>
      <c r="NVR3207" s="14"/>
      <c r="NVS3207" s="14"/>
      <c r="NVT3207" s="14"/>
      <c r="NVU3207" s="14"/>
      <c r="NVV3207" s="14"/>
      <c r="NVW3207" s="14"/>
      <c r="NVX3207" s="14"/>
      <c r="NVY3207" s="14"/>
      <c r="NVZ3207" s="14"/>
      <c r="NWA3207" s="14"/>
      <c r="NWB3207" s="14"/>
      <c r="NWC3207" s="14"/>
      <c r="NWD3207" s="14"/>
      <c r="NWE3207" s="14"/>
      <c r="NWF3207" s="14"/>
      <c r="NWG3207" s="14"/>
      <c r="NWH3207" s="14"/>
      <c r="NWI3207" s="14"/>
      <c r="NWJ3207" s="14"/>
      <c r="NWK3207" s="14"/>
      <c r="NWL3207" s="14"/>
      <c r="NWM3207" s="14"/>
      <c r="NWN3207" s="14"/>
      <c r="NWO3207" s="14"/>
      <c r="NWP3207" s="14"/>
      <c r="NWQ3207" s="14"/>
      <c r="NWR3207" s="14"/>
      <c r="NWS3207" s="14"/>
      <c r="NWT3207" s="14"/>
      <c r="NWU3207" s="14"/>
      <c r="NWV3207" s="14"/>
      <c r="NWW3207" s="14"/>
      <c r="NWX3207" s="14"/>
      <c r="NWY3207" s="14"/>
      <c r="NWZ3207" s="14"/>
      <c r="NXA3207" s="14"/>
      <c r="NXB3207" s="14"/>
      <c r="NXC3207" s="14"/>
      <c r="NXD3207" s="14"/>
      <c r="NXE3207" s="14"/>
      <c r="NXF3207" s="14"/>
      <c r="NXG3207" s="14"/>
      <c r="NXH3207" s="14"/>
      <c r="NXI3207" s="14"/>
      <c r="NXJ3207" s="14"/>
      <c r="NXK3207" s="14"/>
      <c r="NXL3207" s="14"/>
      <c r="NXM3207" s="14"/>
      <c r="NXN3207" s="14"/>
      <c r="NXO3207" s="14"/>
      <c r="NXP3207" s="14"/>
      <c r="NXQ3207" s="14"/>
      <c r="NXR3207" s="14"/>
      <c r="NXS3207" s="14"/>
      <c r="NXT3207" s="14"/>
      <c r="NXU3207" s="14"/>
      <c r="NXV3207" s="14"/>
      <c r="NXW3207" s="14"/>
      <c r="NXX3207" s="14"/>
      <c r="NXY3207" s="14"/>
      <c r="NXZ3207" s="14"/>
      <c r="NYA3207" s="14"/>
      <c r="NYB3207" s="14"/>
      <c r="NYC3207" s="14"/>
      <c r="NYD3207" s="14"/>
      <c r="NYE3207" s="14"/>
      <c r="NYF3207" s="14"/>
      <c r="NYG3207" s="14"/>
      <c r="NYH3207" s="14"/>
      <c r="NYI3207" s="14"/>
      <c r="NYJ3207" s="14"/>
      <c r="NYK3207" s="14"/>
      <c r="NYL3207" s="14"/>
      <c r="NYM3207" s="14"/>
      <c r="NYN3207" s="14"/>
      <c r="NYO3207" s="14"/>
      <c r="NYP3207" s="14"/>
      <c r="NYQ3207" s="14"/>
      <c r="NYR3207" s="14"/>
      <c r="NYS3207" s="14"/>
      <c r="NYT3207" s="14"/>
      <c r="NYU3207" s="14"/>
      <c r="NYV3207" s="14"/>
      <c r="NYW3207" s="14"/>
      <c r="NYX3207" s="14"/>
      <c r="NYY3207" s="14"/>
      <c r="NYZ3207" s="14"/>
      <c r="NZA3207" s="14"/>
      <c r="NZB3207" s="14"/>
      <c r="NZC3207" s="14"/>
      <c r="NZD3207" s="14"/>
      <c r="NZE3207" s="14"/>
      <c r="NZF3207" s="14"/>
      <c r="NZG3207" s="14"/>
      <c r="NZH3207" s="14"/>
      <c r="NZI3207" s="14"/>
      <c r="NZJ3207" s="14"/>
      <c r="NZK3207" s="14"/>
      <c r="NZL3207" s="14"/>
      <c r="NZM3207" s="14"/>
      <c r="NZN3207" s="14"/>
      <c r="NZO3207" s="14"/>
      <c r="NZP3207" s="14"/>
      <c r="NZQ3207" s="14"/>
      <c r="NZR3207" s="14"/>
      <c r="NZS3207" s="14"/>
      <c r="NZT3207" s="14"/>
      <c r="NZU3207" s="14"/>
      <c r="NZV3207" s="14"/>
      <c r="NZW3207" s="14"/>
      <c r="NZX3207" s="14"/>
      <c r="NZY3207" s="14"/>
      <c r="NZZ3207" s="14"/>
      <c r="OAA3207" s="14"/>
      <c r="OAB3207" s="14"/>
      <c r="OAC3207" s="14"/>
      <c r="OAD3207" s="14"/>
      <c r="OAE3207" s="14"/>
      <c r="OAF3207" s="14"/>
      <c r="OAG3207" s="14"/>
      <c r="OAH3207" s="14"/>
      <c r="OAI3207" s="14"/>
      <c r="OAJ3207" s="14"/>
      <c r="OAK3207" s="14"/>
      <c r="OAL3207" s="14"/>
      <c r="OAM3207" s="14"/>
      <c r="OAN3207" s="14"/>
      <c r="OAO3207" s="14"/>
      <c r="OAP3207" s="14"/>
      <c r="OAQ3207" s="14"/>
      <c r="OAR3207" s="14"/>
      <c r="OAS3207" s="14"/>
      <c r="OAT3207" s="14"/>
      <c r="OAU3207" s="14"/>
      <c r="OAV3207" s="14"/>
      <c r="OAW3207" s="14"/>
      <c r="OAX3207" s="14"/>
      <c r="OAY3207" s="14"/>
      <c r="OAZ3207" s="14"/>
      <c r="OBA3207" s="14"/>
      <c r="OBB3207" s="14"/>
      <c r="OBC3207" s="14"/>
      <c r="OBD3207" s="14"/>
      <c r="OBE3207" s="14"/>
      <c r="OBF3207" s="14"/>
      <c r="OBG3207" s="14"/>
      <c r="OBH3207" s="14"/>
      <c r="OBI3207" s="14"/>
      <c r="OBJ3207" s="14"/>
      <c r="OBK3207" s="14"/>
      <c r="OBL3207" s="14"/>
      <c r="OBM3207" s="14"/>
      <c r="OBN3207" s="14"/>
      <c r="OBO3207" s="14"/>
      <c r="OBP3207" s="14"/>
      <c r="OBQ3207" s="14"/>
      <c r="OBR3207" s="14"/>
      <c r="OBS3207" s="14"/>
      <c r="OBT3207" s="14"/>
      <c r="OBU3207" s="14"/>
      <c r="OBV3207" s="14"/>
      <c r="OBW3207" s="14"/>
      <c r="OBX3207" s="14"/>
      <c r="OBY3207" s="14"/>
      <c r="OBZ3207" s="14"/>
      <c r="OCA3207" s="14"/>
      <c r="OCB3207" s="14"/>
      <c r="OCC3207" s="14"/>
      <c r="OCD3207" s="14"/>
      <c r="OCE3207" s="14"/>
      <c r="OCF3207" s="14"/>
      <c r="OCG3207" s="14"/>
      <c r="OCH3207" s="14"/>
      <c r="OCI3207" s="14"/>
      <c r="OCJ3207" s="14"/>
      <c r="OCK3207" s="14"/>
      <c r="OCL3207" s="14"/>
      <c r="OCM3207" s="14"/>
      <c r="OCN3207" s="14"/>
      <c r="OCO3207" s="14"/>
      <c r="OCP3207" s="14"/>
      <c r="OCQ3207" s="14"/>
      <c r="OCR3207" s="14"/>
      <c r="OCS3207" s="14"/>
      <c r="OCT3207" s="14"/>
      <c r="OCU3207" s="14"/>
      <c r="OCV3207" s="14"/>
      <c r="OCW3207" s="14"/>
      <c r="OCX3207" s="14"/>
      <c r="OCY3207" s="14"/>
      <c r="OCZ3207" s="14"/>
      <c r="ODA3207" s="14"/>
      <c r="ODB3207" s="14"/>
      <c r="ODC3207" s="14"/>
      <c r="ODD3207" s="14"/>
      <c r="ODE3207" s="14"/>
      <c r="ODF3207" s="14"/>
      <c r="ODG3207" s="14"/>
      <c r="ODH3207" s="14"/>
      <c r="ODI3207" s="14"/>
      <c r="ODJ3207" s="14"/>
      <c r="ODK3207" s="14"/>
      <c r="ODL3207" s="14"/>
      <c r="ODM3207" s="14"/>
      <c r="ODN3207" s="14"/>
      <c r="ODO3207" s="14"/>
      <c r="ODP3207" s="14"/>
      <c r="ODQ3207" s="14"/>
      <c r="ODR3207" s="14"/>
      <c r="ODS3207" s="14"/>
      <c r="ODT3207" s="14"/>
      <c r="ODU3207" s="14"/>
      <c r="ODV3207" s="14"/>
      <c r="ODW3207" s="14"/>
      <c r="ODX3207" s="14"/>
      <c r="ODY3207" s="14"/>
      <c r="ODZ3207" s="14"/>
      <c r="OEA3207" s="14"/>
      <c r="OEB3207" s="14"/>
      <c r="OEC3207" s="14"/>
      <c r="OED3207" s="14"/>
      <c r="OEE3207" s="14"/>
      <c r="OEF3207" s="14"/>
      <c r="OEG3207" s="14"/>
      <c r="OEH3207" s="14"/>
      <c r="OEI3207" s="14"/>
      <c r="OEJ3207" s="14"/>
      <c r="OEK3207" s="14"/>
      <c r="OEL3207" s="14"/>
      <c r="OEM3207" s="14"/>
      <c r="OEN3207" s="14"/>
      <c r="OEO3207" s="14"/>
      <c r="OEP3207" s="14"/>
      <c r="OEQ3207" s="14"/>
      <c r="OER3207" s="14"/>
      <c r="OES3207" s="14"/>
      <c r="OET3207" s="14"/>
      <c r="OEU3207" s="14"/>
      <c r="OEV3207" s="14"/>
      <c r="OEW3207" s="14"/>
      <c r="OEX3207" s="14"/>
      <c r="OEY3207" s="14"/>
      <c r="OEZ3207" s="14"/>
      <c r="OFA3207" s="14"/>
      <c r="OFB3207" s="14"/>
      <c r="OFC3207" s="14"/>
      <c r="OFD3207" s="14"/>
      <c r="OFE3207" s="14"/>
      <c r="OFF3207" s="14"/>
      <c r="OFG3207" s="14"/>
      <c r="OFH3207" s="14"/>
      <c r="OFI3207" s="14"/>
      <c r="OFJ3207" s="14"/>
      <c r="OFK3207" s="14"/>
      <c r="OFL3207" s="14"/>
      <c r="OFM3207" s="14"/>
      <c r="OFN3207" s="14"/>
      <c r="OFO3207" s="14"/>
      <c r="OFP3207" s="14"/>
      <c r="OFQ3207" s="14"/>
      <c r="OFR3207" s="14"/>
      <c r="OFS3207" s="14"/>
      <c r="OFT3207" s="14"/>
      <c r="OFU3207" s="14"/>
      <c r="OFV3207" s="14"/>
      <c r="OFW3207" s="14"/>
      <c r="OFX3207" s="14"/>
      <c r="OFY3207" s="14"/>
      <c r="OFZ3207" s="14"/>
      <c r="OGA3207" s="14"/>
      <c r="OGB3207" s="14"/>
      <c r="OGC3207" s="14"/>
      <c r="OGD3207" s="14"/>
      <c r="OGE3207" s="14"/>
      <c r="OGF3207" s="14"/>
      <c r="OGG3207" s="14"/>
      <c r="OGH3207" s="14"/>
      <c r="OGI3207" s="14"/>
      <c r="OGJ3207" s="14"/>
      <c r="OGK3207" s="14"/>
      <c r="OGL3207" s="14"/>
      <c r="OGM3207" s="14"/>
      <c r="OGN3207" s="14"/>
      <c r="OGO3207" s="14"/>
      <c r="OGP3207" s="14"/>
      <c r="OGQ3207" s="14"/>
      <c r="OGR3207" s="14"/>
      <c r="OGS3207" s="14"/>
      <c r="OGT3207" s="14"/>
      <c r="OGU3207" s="14"/>
      <c r="OGV3207" s="14"/>
      <c r="OGW3207" s="14"/>
      <c r="OGX3207" s="14"/>
      <c r="OGY3207" s="14"/>
      <c r="OGZ3207" s="14"/>
      <c r="OHA3207" s="14"/>
      <c r="OHB3207" s="14"/>
      <c r="OHC3207" s="14"/>
      <c r="OHD3207" s="14"/>
      <c r="OHE3207" s="14"/>
      <c r="OHF3207" s="14"/>
      <c r="OHG3207" s="14"/>
      <c r="OHH3207" s="14"/>
      <c r="OHI3207" s="14"/>
      <c r="OHJ3207" s="14"/>
      <c r="OHK3207" s="14"/>
      <c r="OHL3207" s="14"/>
      <c r="OHM3207" s="14"/>
      <c r="OHN3207" s="14"/>
      <c r="OHO3207" s="14"/>
      <c r="OHP3207" s="14"/>
      <c r="OHQ3207" s="14"/>
      <c r="OHR3207" s="14"/>
      <c r="OHS3207" s="14"/>
      <c r="OHT3207" s="14"/>
      <c r="OHU3207" s="14"/>
      <c r="OHV3207" s="14"/>
      <c r="OHW3207" s="14"/>
      <c r="OHX3207" s="14"/>
      <c r="OHY3207" s="14"/>
      <c r="OHZ3207" s="14"/>
      <c r="OIA3207" s="14"/>
      <c r="OIB3207" s="14"/>
      <c r="OIC3207" s="14"/>
      <c r="OID3207" s="14"/>
      <c r="OIE3207" s="14"/>
      <c r="OIF3207" s="14"/>
      <c r="OIG3207" s="14"/>
      <c r="OIH3207" s="14"/>
      <c r="OII3207" s="14"/>
      <c r="OIJ3207" s="14"/>
      <c r="OIK3207" s="14"/>
      <c r="OIL3207" s="14"/>
      <c r="OIM3207" s="14"/>
      <c r="OIN3207" s="14"/>
      <c r="OIO3207" s="14"/>
      <c r="OIP3207" s="14"/>
      <c r="OIQ3207" s="14"/>
      <c r="OIR3207" s="14"/>
      <c r="OIS3207" s="14"/>
      <c r="OIT3207" s="14"/>
      <c r="OIU3207" s="14"/>
      <c r="OIV3207" s="14"/>
      <c r="OIW3207" s="14"/>
      <c r="OIX3207" s="14"/>
      <c r="OIY3207" s="14"/>
      <c r="OIZ3207" s="14"/>
      <c r="OJA3207" s="14"/>
      <c r="OJB3207" s="14"/>
      <c r="OJC3207" s="14"/>
      <c r="OJD3207" s="14"/>
      <c r="OJE3207" s="14"/>
      <c r="OJF3207" s="14"/>
      <c r="OJG3207" s="14"/>
      <c r="OJH3207" s="14"/>
      <c r="OJI3207" s="14"/>
      <c r="OJJ3207" s="14"/>
      <c r="OJK3207" s="14"/>
      <c r="OJL3207" s="14"/>
      <c r="OJM3207" s="14"/>
      <c r="OJN3207" s="14"/>
      <c r="OJO3207" s="14"/>
      <c r="OJP3207" s="14"/>
      <c r="OJQ3207" s="14"/>
      <c r="OJR3207" s="14"/>
      <c r="OJS3207" s="14"/>
      <c r="OJT3207" s="14"/>
      <c r="OJU3207" s="14"/>
      <c r="OJV3207" s="14"/>
      <c r="OJW3207" s="14"/>
      <c r="OJX3207" s="14"/>
      <c r="OJY3207" s="14"/>
      <c r="OJZ3207" s="14"/>
      <c r="OKA3207" s="14"/>
      <c r="OKB3207" s="14"/>
      <c r="OKC3207" s="14"/>
      <c r="OKD3207" s="14"/>
      <c r="OKE3207" s="14"/>
      <c r="OKF3207" s="14"/>
      <c r="OKG3207" s="14"/>
      <c r="OKH3207" s="14"/>
      <c r="OKI3207" s="14"/>
      <c r="OKJ3207" s="14"/>
      <c r="OKK3207" s="14"/>
      <c r="OKL3207" s="14"/>
      <c r="OKM3207" s="14"/>
      <c r="OKN3207" s="14"/>
      <c r="OKO3207" s="14"/>
      <c r="OKP3207" s="14"/>
      <c r="OKQ3207" s="14"/>
      <c r="OKR3207" s="14"/>
      <c r="OKS3207" s="14"/>
      <c r="OKT3207" s="14"/>
      <c r="OKU3207" s="14"/>
      <c r="OKV3207" s="14"/>
      <c r="OKW3207" s="14"/>
      <c r="OKX3207" s="14"/>
      <c r="OKY3207" s="14"/>
      <c r="OKZ3207" s="14"/>
      <c r="OLA3207" s="14"/>
      <c r="OLB3207" s="14"/>
      <c r="OLC3207" s="14"/>
      <c r="OLD3207" s="14"/>
      <c r="OLE3207" s="14"/>
      <c r="OLF3207" s="14"/>
      <c r="OLG3207" s="14"/>
      <c r="OLH3207" s="14"/>
      <c r="OLI3207" s="14"/>
      <c r="OLJ3207" s="14"/>
      <c r="OLK3207" s="14"/>
      <c r="OLL3207" s="14"/>
      <c r="OLM3207" s="14"/>
      <c r="OLN3207" s="14"/>
      <c r="OLO3207" s="14"/>
      <c r="OLP3207" s="14"/>
      <c r="OLQ3207" s="14"/>
      <c r="OLR3207" s="14"/>
      <c r="OLS3207" s="14"/>
      <c r="OLT3207" s="14"/>
      <c r="OLU3207" s="14"/>
      <c r="OLV3207" s="14"/>
      <c r="OLW3207" s="14"/>
      <c r="OLX3207" s="14"/>
      <c r="OLY3207" s="14"/>
      <c r="OLZ3207" s="14"/>
      <c r="OMA3207" s="14"/>
      <c r="OMB3207" s="14"/>
      <c r="OMC3207" s="14"/>
      <c r="OMD3207" s="14"/>
      <c r="OME3207" s="14"/>
      <c r="OMF3207" s="14"/>
      <c r="OMG3207" s="14"/>
      <c r="OMH3207" s="14"/>
      <c r="OMI3207" s="14"/>
      <c r="OMJ3207" s="14"/>
      <c r="OMK3207" s="14"/>
      <c r="OML3207" s="14"/>
      <c r="OMM3207" s="14"/>
      <c r="OMN3207" s="14"/>
      <c r="OMO3207" s="14"/>
      <c r="OMP3207" s="14"/>
      <c r="OMQ3207" s="14"/>
      <c r="OMR3207" s="14"/>
      <c r="OMS3207" s="14"/>
      <c r="OMT3207" s="14"/>
      <c r="OMU3207" s="14"/>
      <c r="OMV3207" s="14"/>
      <c r="OMW3207" s="14"/>
      <c r="OMX3207" s="14"/>
      <c r="OMY3207" s="14"/>
      <c r="OMZ3207" s="14"/>
      <c r="ONA3207" s="14"/>
      <c r="ONB3207" s="14"/>
      <c r="ONC3207" s="14"/>
      <c r="OND3207" s="14"/>
      <c r="ONE3207" s="14"/>
      <c r="ONF3207" s="14"/>
      <c r="ONG3207" s="14"/>
      <c r="ONH3207" s="14"/>
      <c r="ONI3207" s="14"/>
      <c r="ONJ3207" s="14"/>
      <c r="ONK3207" s="14"/>
      <c r="ONL3207" s="14"/>
      <c r="ONM3207" s="14"/>
      <c r="ONN3207" s="14"/>
      <c r="ONO3207" s="14"/>
      <c r="ONP3207" s="14"/>
      <c r="ONQ3207" s="14"/>
      <c r="ONR3207" s="14"/>
      <c r="ONS3207" s="14"/>
      <c r="ONT3207" s="14"/>
      <c r="ONU3207" s="14"/>
      <c r="ONV3207" s="14"/>
      <c r="ONW3207" s="14"/>
      <c r="ONX3207" s="14"/>
      <c r="ONY3207" s="14"/>
      <c r="ONZ3207" s="14"/>
      <c r="OOA3207" s="14"/>
      <c r="OOB3207" s="14"/>
      <c r="OOC3207" s="14"/>
      <c r="OOD3207" s="14"/>
      <c r="OOE3207" s="14"/>
      <c r="OOF3207" s="14"/>
      <c r="OOG3207" s="14"/>
      <c r="OOH3207" s="14"/>
      <c r="OOI3207" s="14"/>
      <c r="OOJ3207" s="14"/>
      <c r="OOK3207" s="14"/>
      <c r="OOL3207" s="14"/>
      <c r="OOM3207" s="14"/>
      <c r="OON3207" s="14"/>
      <c r="OOO3207" s="14"/>
      <c r="OOP3207" s="14"/>
      <c r="OOQ3207" s="14"/>
      <c r="OOR3207" s="14"/>
      <c r="OOS3207" s="14"/>
      <c r="OOT3207" s="14"/>
      <c r="OOU3207" s="14"/>
      <c r="OOV3207" s="14"/>
      <c r="OOW3207" s="14"/>
      <c r="OOX3207" s="14"/>
      <c r="OOY3207" s="14"/>
      <c r="OOZ3207" s="14"/>
      <c r="OPA3207" s="14"/>
      <c r="OPB3207" s="14"/>
      <c r="OPC3207" s="14"/>
      <c r="OPD3207" s="14"/>
      <c r="OPE3207" s="14"/>
      <c r="OPF3207" s="14"/>
      <c r="OPG3207" s="14"/>
      <c r="OPH3207" s="14"/>
      <c r="OPI3207" s="14"/>
      <c r="OPJ3207" s="14"/>
      <c r="OPK3207" s="14"/>
      <c r="OPL3207" s="14"/>
      <c r="OPM3207" s="14"/>
      <c r="OPN3207" s="14"/>
      <c r="OPO3207" s="14"/>
      <c r="OPP3207" s="14"/>
      <c r="OPQ3207" s="14"/>
      <c r="OPR3207" s="14"/>
      <c r="OPS3207" s="14"/>
      <c r="OPT3207" s="14"/>
      <c r="OPU3207" s="14"/>
      <c r="OPV3207" s="14"/>
      <c r="OPW3207" s="14"/>
      <c r="OPX3207" s="14"/>
      <c r="OPY3207" s="14"/>
      <c r="OPZ3207" s="14"/>
      <c r="OQA3207" s="14"/>
      <c r="OQB3207" s="14"/>
      <c r="OQC3207" s="14"/>
      <c r="OQD3207" s="14"/>
      <c r="OQE3207" s="14"/>
      <c r="OQF3207" s="14"/>
      <c r="OQG3207" s="14"/>
      <c r="OQH3207" s="14"/>
      <c r="OQI3207" s="14"/>
      <c r="OQJ3207" s="14"/>
      <c r="OQK3207" s="14"/>
      <c r="OQL3207" s="14"/>
      <c r="OQM3207" s="14"/>
      <c r="OQN3207" s="14"/>
      <c r="OQO3207" s="14"/>
      <c r="OQP3207" s="14"/>
      <c r="OQQ3207" s="14"/>
      <c r="OQR3207" s="14"/>
      <c r="OQS3207" s="14"/>
      <c r="OQT3207" s="14"/>
      <c r="OQU3207" s="14"/>
      <c r="OQV3207" s="14"/>
      <c r="OQW3207" s="14"/>
      <c r="OQX3207" s="14"/>
      <c r="OQY3207" s="14"/>
      <c r="OQZ3207" s="14"/>
      <c r="ORA3207" s="14"/>
      <c r="ORB3207" s="14"/>
      <c r="ORC3207" s="14"/>
      <c r="ORD3207" s="14"/>
      <c r="ORE3207" s="14"/>
      <c r="ORF3207" s="14"/>
      <c r="ORG3207" s="14"/>
      <c r="ORH3207" s="14"/>
      <c r="ORI3207" s="14"/>
      <c r="ORJ3207" s="14"/>
      <c r="ORK3207" s="14"/>
      <c r="ORL3207" s="14"/>
      <c r="ORM3207" s="14"/>
      <c r="ORN3207" s="14"/>
      <c r="ORO3207" s="14"/>
      <c r="ORP3207" s="14"/>
      <c r="ORQ3207" s="14"/>
      <c r="ORR3207" s="14"/>
      <c r="ORS3207" s="14"/>
      <c r="ORT3207" s="14"/>
      <c r="ORU3207" s="14"/>
      <c r="ORV3207" s="14"/>
      <c r="ORW3207" s="14"/>
      <c r="ORX3207" s="14"/>
      <c r="ORY3207" s="14"/>
      <c r="ORZ3207" s="14"/>
      <c r="OSA3207" s="14"/>
      <c r="OSB3207" s="14"/>
      <c r="OSC3207" s="14"/>
      <c r="OSD3207" s="14"/>
      <c r="OSE3207" s="14"/>
      <c r="OSF3207" s="14"/>
      <c r="OSG3207" s="14"/>
      <c r="OSH3207" s="14"/>
      <c r="OSI3207" s="14"/>
      <c r="OSJ3207" s="14"/>
      <c r="OSK3207" s="14"/>
      <c r="OSL3207" s="14"/>
      <c r="OSM3207" s="14"/>
      <c r="OSN3207" s="14"/>
      <c r="OSO3207" s="14"/>
      <c r="OSP3207" s="14"/>
      <c r="OSQ3207" s="14"/>
      <c r="OSR3207" s="14"/>
      <c r="OSS3207" s="14"/>
      <c r="OST3207" s="14"/>
      <c r="OSU3207" s="14"/>
      <c r="OSV3207" s="14"/>
      <c r="OSW3207" s="14"/>
      <c r="OSX3207" s="14"/>
      <c r="OSY3207" s="14"/>
      <c r="OSZ3207" s="14"/>
      <c r="OTA3207" s="14"/>
      <c r="OTB3207" s="14"/>
      <c r="OTC3207" s="14"/>
      <c r="OTD3207" s="14"/>
      <c r="OTE3207" s="14"/>
      <c r="OTF3207" s="14"/>
      <c r="OTG3207" s="14"/>
      <c r="OTH3207" s="14"/>
      <c r="OTI3207" s="14"/>
      <c r="OTJ3207" s="14"/>
      <c r="OTK3207" s="14"/>
      <c r="OTL3207" s="14"/>
      <c r="OTM3207" s="14"/>
      <c r="OTN3207" s="14"/>
      <c r="OTO3207" s="14"/>
      <c r="OTP3207" s="14"/>
      <c r="OTQ3207" s="14"/>
      <c r="OTR3207" s="14"/>
      <c r="OTS3207" s="14"/>
      <c r="OTT3207" s="14"/>
      <c r="OTU3207" s="14"/>
      <c r="OTV3207" s="14"/>
      <c r="OTW3207" s="14"/>
      <c r="OTX3207" s="14"/>
      <c r="OTY3207" s="14"/>
      <c r="OTZ3207" s="14"/>
      <c r="OUA3207" s="14"/>
      <c r="OUB3207" s="14"/>
      <c r="OUC3207" s="14"/>
      <c r="OUD3207" s="14"/>
      <c r="OUE3207" s="14"/>
      <c r="OUF3207" s="14"/>
      <c r="OUG3207" s="14"/>
      <c r="OUH3207" s="14"/>
      <c r="OUI3207" s="14"/>
      <c r="OUJ3207" s="14"/>
      <c r="OUK3207" s="14"/>
      <c r="OUL3207" s="14"/>
      <c r="OUM3207" s="14"/>
      <c r="OUN3207" s="14"/>
      <c r="OUO3207" s="14"/>
      <c r="OUP3207" s="14"/>
      <c r="OUQ3207" s="14"/>
      <c r="OUR3207" s="14"/>
      <c r="OUS3207" s="14"/>
      <c r="OUT3207" s="14"/>
      <c r="OUU3207" s="14"/>
      <c r="OUV3207" s="14"/>
      <c r="OUW3207" s="14"/>
      <c r="OUX3207" s="14"/>
      <c r="OUY3207" s="14"/>
      <c r="OUZ3207" s="14"/>
      <c r="OVA3207" s="14"/>
      <c r="OVB3207" s="14"/>
      <c r="OVC3207" s="14"/>
      <c r="OVD3207" s="14"/>
      <c r="OVE3207" s="14"/>
      <c r="OVF3207" s="14"/>
      <c r="OVG3207" s="14"/>
      <c r="OVH3207" s="14"/>
      <c r="OVI3207" s="14"/>
      <c r="OVJ3207" s="14"/>
      <c r="OVK3207" s="14"/>
      <c r="OVL3207" s="14"/>
      <c r="OVM3207" s="14"/>
      <c r="OVN3207" s="14"/>
      <c r="OVO3207" s="14"/>
      <c r="OVP3207" s="14"/>
      <c r="OVQ3207" s="14"/>
      <c r="OVR3207" s="14"/>
      <c r="OVS3207" s="14"/>
      <c r="OVT3207" s="14"/>
      <c r="OVU3207" s="14"/>
      <c r="OVV3207" s="14"/>
      <c r="OVW3207" s="14"/>
      <c r="OVX3207" s="14"/>
      <c r="OVY3207" s="14"/>
      <c r="OVZ3207" s="14"/>
      <c r="OWA3207" s="14"/>
      <c r="OWB3207" s="14"/>
      <c r="OWC3207" s="14"/>
      <c r="OWD3207" s="14"/>
      <c r="OWE3207" s="14"/>
      <c r="OWF3207" s="14"/>
      <c r="OWG3207" s="14"/>
      <c r="OWH3207" s="14"/>
      <c r="OWI3207" s="14"/>
      <c r="OWJ3207" s="14"/>
      <c r="OWK3207" s="14"/>
      <c r="OWL3207" s="14"/>
      <c r="OWM3207" s="14"/>
      <c r="OWN3207" s="14"/>
      <c r="OWO3207" s="14"/>
      <c r="OWP3207" s="14"/>
      <c r="OWQ3207" s="14"/>
      <c r="OWR3207" s="14"/>
      <c r="OWS3207" s="14"/>
      <c r="OWT3207" s="14"/>
      <c r="OWU3207" s="14"/>
      <c r="OWV3207" s="14"/>
      <c r="OWW3207" s="14"/>
      <c r="OWX3207" s="14"/>
      <c r="OWY3207" s="14"/>
      <c r="OWZ3207" s="14"/>
      <c r="OXA3207" s="14"/>
      <c r="OXB3207" s="14"/>
      <c r="OXC3207" s="14"/>
      <c r="OXD3207" s="14"/>
      <c r="OXE3207" s="14"/>
      <c r="OXF3207" s="14"/>
      <c r="OXG3207" s="14"/>
      <c r="OXH3207" s="14"/>
      <c r="OXI3207" s="14"/>
      <c r="OXJ3207" s="14"/>
      <c r="OXK3207" s="14"/>
      <c r="OXL3207" s="14"/>
      <c r="OXM3207" s="14"/>
      <c r="OXN3207" s="14"/>
      <c r="OXO3207" s="14"/>
      <c r="OXP3207" s="14"/>
      <c r="OXQ3207" s="14"/>
      <c r="OXR3207" s="14"/>
      <c r="OXS3207" s="14"/>
      <c r="OXT3207" s="14"/>
      <c r="OXU3207" s="14"/>
      <c r="OXV3207" s="14"/>
      <c r="OXW3207" s="14"/>
      <c r="OXX3207" s="14"/>
      <c r="OXY3207" s="14"/>
      <c r="OXZ3207" s="14"/>
      <c r="OYA3207" s="14"/>
      <c r="OYB3207" s="14"/>
      <c r="OYC3207" s="14"/>
      <c r="OYD3207" s="14"/>
      <c r="OYE3207" s="14"/>
      <c r="OYF3207" s="14"/>
      <c r="OYG3207" s="14"/>
      <c r="OYH3207" s="14"/>
      <c r="OYI3207" s="14"/>
      <c r="OYJ3207" s="14"/>
      <c r="OYK3207" s="14"/>
      <c r="OYL3207" s="14"/>
      <c r="OYM3207" s="14"/>
      <c r="OYN3207" s="14"/>
      <c r="OYO3207" s="14"/>
      <c r="OYP3207" s="14"/>
      <c r="OYQ3207" s="14"/>
      <c r="OYR3207" s="14"/>
      <c r="OYS3207" s="14"/>
      <c r="OYT3207" s="14"/>
      <c r="OYU3207" s="14"/>
      <c r="OYV3207" s="14"/>
      <c r="OYW3207" s="14"/>
      <c r="OYX3207" s="14"/>
      <c r="OYY3207" s="14"/>
      <c r="OYZ3207" s="14"/>
      <c r="OZA3207" s="14"/>
      <c r="OZB3207" s="14"/>
      <c r="OZC3207" s="14"/>
      <c r="OZD3207" s="14"/>
      <c r="OZE3207" s="14"/>
      <c r="OZF3207" s="14"/>
      <c r="OZG3207" s="14"/>
      <c r="OZH3207" s="14"/>
      <c r="OZI3207" s="14"/>
      <c r="OZJ3207" s="14"/>
      <c r="OZK3207" s="14"/>
      <c r="OZL3207" s="14"/>
      <c r="OZM3207" s="14"/>
      <c r="OZN3207" s="14"/>
      <c r="OZO3207" s="14"/>
      <c r="OZP3207" s="14"/>
      <c r="OZQ3207" s="14"/>
      <c r="OZR3207" s="14"/>
      <c r="OZS3207" s="14"/>
      <c r="OZT3207" s="14"/>
      <c r="OZU3207" s="14"/>
      <c r="OZV3207" s="14"/>
      <c r="OZW3207" s="14"/>
      <c r="OZX3207" s="14"/>
      <c r="OZY3207" s="14"/>
      <c r="OZZ3207" s="14"/>
      <c r="PAA3207" s="14"/>
      <c r="PAB3207" s="14"/>
      <c r="PAC3207" s="14"/>
      <c r="PAD3207" s="14"/>
      <c r="PAE3207" s="14"/>
      <c r="PAF3207" s="14"/>
      <c r="PAG3207" s="14"/>
      <c r="PAH3207" s="14"/>
      <c r="PAI3207" s="14"/>
      <c r="PAJ3207" s="14"/>
      <c r="PAK3207" s="14"/>
      <c r="PAL3207" s="14"/>
      <c r="PAM3207" s="14"/>
      <c r="PAN3207" s="14"/>
      <c r="PAO3207" s="14"/>
      <c r="PAP3207" s="14"/>
      <c r="PAQ3207" s="14"/>
      <c r="PAR3207" s="14"/>
      <c r="PAS3207" s="14"/>
      <c r="PAT3207" s="14"/>
      <c r="PAU3207" s="14"/>
      <c r="PAV3207" s="14"/>
      <c r="PAW3207" s="14"/>
      <c r="PAX3207" s="14"/>
      <c r="PAY3207" s="14"/>
      <c r="PAZ3207" s="14"/>
      <c r="PBA3207" s="14"/>
      <c r="PBB3207" s="14"/>
      <c r="PBC3207" s="14"/>
      <c r="PBD3207" s="14"/>
      <c r="PBE3207" s="14"/>
      <c r="PBF3207" s="14"/>
      <c r="PBG3207" s="14"/>
      <c r="PBH3207" s="14"/>
      <c r="PBI3207" s="14"/>
      <c r="PBJ3207" s="14"/>
      <c r="PBK3207" s="14"/>
      <c r="PBL3207" s="14"/>
      <c r="PBM3207" s="14"/>
      <c r="PBN3207" s="14"/>
      <c r="PBO3207" s="14"/>
      <c r="PBP3207" s="14"/>
      <c r="PBQ3207" s="14"/>
      <c r="PBR3207" s="14"/>
      <c r="PBS3207" s="14"/>
      <c r="PBT3207" s="14"/>
      <c r="PBU3207" s="14"/>
      <c r="PBV3207" s="14"/>
      <c r="PBW3207" s="14"/>
      <c r="PBX3207" s="14"/>
      <c r="PBY3207" s="14"/>
      <c r="PBZ3207" s="14"/>
      <c r="PCA3207" s="14"/>
      <c r="PCB3207" s="14"/>
      <c r="PCC3207" s="14"/>
      <c r="PCD3207" s="14"/>
      <c r="PCE3207" s="14"/>
      <c r="PCF3207" s="14"/>
      <c r="PCG3207" s="14"/>
      <c r="PCH3207" s="14"/>
      <c r="PCI3207" s="14"/>
      <c r="PCJ3207" s="14"/>
      <c r="PCK3207" s="14"/>
      <c r="PCL3207" s="14"/>
      <c r="PCM3207" s="14"/>
      <c r="PCN3207" s="14"/>
      <c r="PCO3207" s="14"/>
      <c r="PCP3207" s="14"/>
      <c r="PCQ3207" s="14"/>
      <c r="PCR3207" s="14"/>
      <c r="PCS3207" s="14"/>
      <c r="PCT3207" s="14"/>
      <c r="PCU3207" s="14"/>
      <c r="PCV3207" s="14"/>
      <c r="PCW3207" s="14"/>
      <c r="PCX3207" s="14"/>
      <c r="PCY3207" s="14"/>
      <c r="PCZ3207" s="14"/>
      <c r="PDA3207" s="14"/>
      <c r="PDB3207" s="14"/>
      <c r="PDC3207" s="14"/>
      <c r="PDD3207" s="14"/>
      <c r="PDE3207" s="14"/>
      <c r="PDF3207" s="14"/>
      <c r="PDG3207" s="14"/>
      <c r="PDH3207" s="14"/>
      <c r="PDI3207" s="14"/>
      <c r="PDJ3207" s="14"/>
      <c r="PDK3207" s="14"/>
      <c r="PDL3207" s="14"/>
      <c r="PDM3207" s="14"/>
      <c r="PDN3207" s="14"/>
      <c r="PDO3207" s="14"/>
      <c r="PDP3207" s="14"/>
      <c r="PDQ3207" s="14"/>
      <c r="PDR3207" s="14"/>
      <c r="PDS3207" s="14"/>
      <c r="PDT3207" s="14"/>
      <c r="PDU3207" s="14"/>
      <c r="PDV3207" s="14"/>
      <c r="PDW3207" s="14"/>
      <c r="PDX3207" s="14"/>
      <c r="PDY3207" s="14"/>
      <c r="PDZ3207" s="14"/>
      <c r="PEA3207" s="14"/>
      <c r="PEB3207" s="14"/>
      <c r="PEC3207" s="14"/>
      <c r="PED3207" s="14"/>
      <c r="PEE3207" s="14"/>
      <c r="PEF3207" s="14"/>
      <c r="PEG3207" s="14"/>
      <c r="PEH3207" s="14"/>
      <c r="PEI3207" s="14"/>
      <c r="PEJ3207" s="14"/>
      <c r="PEK3207" s="14"/>
      <c r="PEL3207" s="14"/>
      <c r="PEM3207" s="14"/>
      <c r="PEN3207" s="14"/>
      <c r="PEO3207" s="14"/>
      <c r="PEP3207" s="14"/>
      <c r="PEQ3207" s="14"/>
      <c r="PER3207" s="14"/>
      <c r="PES3207" s="14"/>
      <c r="PET3207" s="14"/>
      <c r="PEU3207" s="14"/>
      <c r="PEV3207" s="14"/>
      <c r="PEW3207" s="14"/>
      <c r="PEX3207" s="14"/>
      <c r="PEY3207" s="14"/>
      <c r="PEZ3207" s="14"/>
      <c r="PFA3207" s="14"/>
      <c r="PFB3207" s="14"/>
      <c r="PFC3207" s="14"/>
      <c r="PFD3207" s="14"/>
      <c r="PFE3207" s="14"/>
      <c r="PFF3207" s="14"/>
      <c r="PFG3207" s="14"/>
      <c r="PFH3207" s="14"/>
      <c r="PFI3207" s="14"/>
      <c r="PFJ3207" s="14"/>
      <c r="PFK3207" s="14"/>
      <c r="PFL3207" s="14"/>
      <c r="PFM3207" s="14"/>
      <c r="PFN3207" s="14"/>
      <c r="PFO3207" s="14"/>
      <c r="PFP3207" s="14"/>
      <c r="PFQ3207" s="14"/>
      <c r="PFR3207" s="14"/>
      <c r="PFS3207" s="14"/>
      <c r="PFT3207" s="14"/>
      <c r="PFU3207" s="14"/>
      <c r="PFV3207" s="14"/>
      <c r="PFW3207" s="14"/>
      <c r="PFX3207" s="14"/>
      <c r="PFY3207" s="14"/>
      <c r="PFZ3207" s="14"/>
      <c r="PGA3207" s="14"/>
      <c r="PGB3207" s="14"/>
      <c r="PGC3207" s="14"/>
      <c r="PGD3207" s="14"/>
      <c r="PGE3207" s="14"/>
      <c r="PGF3207" s="14"/>
      <c r="PGG3207" s="14"/>
      <c r="PGH3207" s="14"/>
      <c r="PGI3207" s="14"/>
      <c r="PGJ3207" s="14"/>
      <c r="PGK3207" s="14"/>
      <c r="PGL3207" s="14"/>
      <c r="PGM3207" s="14"/>
      <c r="PGN3207" s="14"/>
      <c r="PGO3207" s="14"/>
      <c r="PGP3207" s="14"/>
      <c r="PGQ3207" s="14"/>
      <c r="PGR3207" s="14"/>
      <c r="PGS3207" s="14"/>
      <c r="PGT3207" s="14"/>
      <c r="PGU3207" s="14"/>
      <c r="PGV3207" s="14"/>
      <c r="PGW3207" s="14"/>
      <c r="PGX3207" s="14"/>
      <c r="PGY3207" s="14"/>
      <c r="PGZ3207" s="14"/>
      <c r="PHA3207" s="14"/>
      <c r="PHB3207" s="14"/>
      <c r="PHC3207" s="14"/>
      <c r="PHD3207" s="14"/>
      <c r="PHE3207" s="14"/>
      <c r="PHF3207" s="14"/>
      <c r="PHG3207" s="14"/>
      <c r="PHH3207" s="14"/>
      <c r="PHI3207" s="14"/>
      <c r="PHJ3207" s="14"/>
      <c r="PHK3207" s="14"/>
      <c r="PHL3207" s="14"/>
      <c r="PHM3207" s="14"/>
      <c r="PHN3207" s="14"/>
      <c r="PHO3207" s="14"/>
      <c r="PHP3207" s="14"/>
      <c r="PHQ3207" s="14"/>
      <c r="PHR3207" s="14"/>
      <c r="PHS3207" s="14"/>
      <c r="PHT3207" s="14"/>
      <c r="PHU3207" s="14"/>
      <c r="PHV3207" s="14"/>
      <c r="PHW3207" s="14"/>
      <c r="PHX3207" s="14"/>
      <c r="PHY3207" s="14"/>
      <c r="PHZ3207" s="14"/>
      <c r="PIA3207" s="14"/>
      <c r="PIB3207" s="14"/>
      <c r="PIC3207" s="14"/>
      <c r="PID3207" s="14"/>
      <c r="PIE3207" s="14"/>
      <c r="PIF3207" s="14"/>
      <c r="PIG3207" s="14"/>
      <c r="PIH3207" s="14"/>
      <c r="PII3207" s="14"/>
      <c r="PIJ3207" s="14"/>
      <c r="PIK3207" s="14"/>
      <c r="PIL3207" s="14"/>
      <c r="PIM3207" s="14"/>
      <c r="PIN3207" s="14"/>
      <c r="PIO3207" s="14"/>
      <c r="PIP3207" s="14"/>
      <c r="PIQ3207" s="14"/>
      <c r="PIR3207" s="14"/>
      <c r="PIS3207" s="14"/>
      <c r="PIT3207" s="14"/>
      <c r="PIU3207" s="14"/>
      <c r="PIV3207" s="14"/>
      <c r="PIW3207" s="14"/>
      <c r="PIX3207" s="14"/>
      <c r="PIY3207" s="14"/>
      <c r="PIZ3207" s="14"/>
      <c r="PJA3207" s="14"/>
      <c r="PJB3207" s="14"/>
      <c r="PJC3207" s="14"/>
      <c r="PJD3207" s="14"/>
      <c r="PJE3207" s="14"/>
      <c r="PJF3207" s="14"/>
      <c r="PJG3207" s="14"/>
      <c r="PJH3207" s="14"/>
      <c r="PJI3207" s="14"/>
      <c r="PJJ3207" s="14"/>
      <c r="PJK3207" s="14"/>
      <c r="PJL3207" s="14"/>
      <c r="PJM3207" s="14"/>
      <c r="PJN3207" s="14"/>
      <c r="PJO3207" s="14"/>
      <c r="PJP3207" s="14"/>
      <c r="PJQ3207" s="14"/>
      <c r="PJR3207" s="14"/>
      <c r="PJS3207" s="14"/>
      <c r="PJT3207" s="14"/>
      <c r="PJU3207" s="14"/>
      <c r="PJV3207" s="14"/>
      <c r="PJW3207" s="14"/>
      <c r="PJX3207" s="14"/>
      <c r="PJY3207" s="14"/>
      <c r="PJZ3207" s="14"/>
      <c r="PKA3207" s="14"/>
      <c r="PKB3207" s="14"/>
      <c r="PKC3207" s="14"/>
      <c r="PKD3207" s="14"/>
      <c r="PKE3207" s="14"/>
      <c r="PKF3207" s="14"/>
      <c r="PKG3207" s="14"/>
      <c r="PKH3207" s="14"/>
      <c r="PKI3207" s="14"/>
      <c r="PKJ3207" s="14"/>
      <c r="PKK3207" s="14"/>
      <c r="PKL3207" s="14"/>
      <c r="PKM3207" s="14"/>
      <c r="PKN3207" s="14"/>
      <c r="PKO3207" s="14"/>
      <c r="PKP3207" s="14"/>
      <c r="PKQ3207" s="14"/>
      <c r="PKR3207" s="14"/>
      <c r="PKS3207" s="14"/>
      <c r="PKT3207" s="14"/>
      <c r="PKU3207" s="14"/>
      <c r="PKV3207" s="14"/>
      <c r="PKW3207" s="14"/>
      <c r="PKX3207" s="14"/>
      <c r="PKY3207" s="14"/>
      <c r="PKZ3207" s="14"/>
      <c r="PLA3207" s="14"/>
      <c r="PLB3207" s="14"/>
      <c r="PLC3207" s="14"/>
      <c r="PLD3207" s="14"/>
      <c r="PLE3207" s="14"/>
      <c r="PLF3207" s="14"/>
      <c r="PLG3207" s="14"/>
      <c r="PLH3207" s="14"/>
      <c r="PLI3207" s="14"/>
      <c r="PLJ3207" s="14"/>
      <c r="PLK3207" s="14"/>
      <c r="PLL3207" s="14"/>
      <c r="PLM3207" s="14"/>
      <c r="PLN3207" s="14"/>
      <c r="PLO3207" s="14"/>
      <c r="PLP3207" s="14"/>
      <c r="PLQ3207" s="14"/>
      <c r="PLR3207" s="14"/>
      <c r="PLS3207" s="14"/>
      <c r="PLT3207" s="14"/>
      <c r="PLU3207" s="14"/>
      <c r="PLV3207" s="14"/>
      <c r="PLW3207" s="14"/>
      <c r="PLX3207" s="14"/>
      <c r="PLY3207" s="14"/>
      <c r="PLZ3207" s="14"/>
      <c r="PMA3207" s="14"/>
      <c r="PMB3207" s="14"/>
      <c r="PMC3207" s="14"/>
      <c r="PMD3207" s="14"/>
      <c r="PME3207" s="14"/>
      <c r="PMF3207" s="14"/>
      <c r="PMG3207" s="14"/>
      <c r="PMH3207" s="14"/>
      <c r="PMI3207" s="14"/>
      <c r="PMJ3207" s="14"/>
      <c r="PMK3207" s="14"/>
      <c r="PML3207" s="14"/>
      <c r="PMM3207" s="14"/>
      <c r="PMN3207" s="14"/>
      <c r="PMO3207" s="14"/>
      <c r="PMP3207" s="14"/>
      <c r="PMQ3207" s="14"/>
      <c r="PMR3207" s="14"/>
      <c r="PMS3207" s="14"/>
      <c r="PMT3207" s="14"/>
      <c r="PMU3207" s="14"/>
      <c r="PMV3207" s="14"/>
      <c r="PMW3207" s="14"/>
      <c r="PMX3207" s="14"/>
      <c r="PMY3207" s="14"/>
      <c r="PMZ3207" s="14"/>
      <c r="PNA3207" s="14"/>
      <c r="PNB3207" s="14"/>
      <c r="PNC3207" s="14"/>
      <c r="PND3207" s="14"/>
      <c r="PNE3207" s="14"/>
      <c r="PNF3207" s="14"/>
      <c r="PNG3207" s="14"/>
      <c r="PNH3207" s="14"/>
      <c r="PNI3207" s="14"/>
      <c r="PNJ3207" s="14"/>
      <c r="PNK3207" s="14"/>
      <c r="PNL3207" s="14"/>
      <c r="PNM3207" s="14"/>
      <c r="PNN3207" s="14"/>
      <c r="PNO3207" s="14"/>
      <c r="PNP3207" s="14"/>
      <c r="PNQ3207" s="14"/>
      <c r="PNR3207" s="14"/>
      <c r="PNS3207" s="14"/>
      <c r="PNT3207" s="14"/>
      <c r="PNU3207" s="14"/>
      <c r="PNV3207" s="14"/>
      <c r="PNW3207" s="14"/>
      <c r="PNX3207" s="14"/>
      <c r="PNY3207" s="14"/>
      <c r="PNZ3207" s="14"/>
      <c r="POA3207" s="14"/>
      <c r="POB3207" s="14"/>
      <c r="POC3207" s="14"/>
      <c r="POD3207" s="14"/>
      <c r="POE3207" s="14"/>
      <c r="POF3207" s="14"/>
      <c r="POG3207" s="14"/>
      <c r="POH3207" s="14"/>
      <c r="POI3207" s="14"/>
      <c r="POJ3207" s="14"/>
      <c r="POK3207" s="14"/>
      <c r="POL3207" s="14"/>
      <c r="POM3207" s="14"/>
      <c r="PON3207" s="14"/>
      <c r="POO3207" s="14"/>
      <c r="POP3207" s="14"/>
      <c r="POQ3207" s="14"/>
      <c r="POR3207" s="14"/>
      <c r="POS3207" s="14"/>
      <c r="POT3207" s="14"/>
      <c r="POU3207" s="14"/>
      <c r="POV3207" s="14"/>
      <c r="POW3207" s="14"/>
      <c r="POX3207" s="14"/>
      <c r="POY3207" s="14"/>
      <c r="POZ3207" s="14"/>
      <c r="PPA3207" s="14"/>
      <c r="PPB3207" s="14"/>
      <c r="PPC3207" s="14"/>
      <c r="PPD3207" s="14"/>
      <c r="PPE3207" s="14"/>
      <c r="PPF3207" s="14"/>
      <c r="PPG3207" s="14"/>
      <c r="PPH3207" s="14"/>
      <c r="PPI3207" s="14"/>
      <c r="PPJ3207" s="14"/>
      <c r="PPK3207" s="14"/>
      <c r="PPL3207" s="14"/>
      <c r="PPM3207" s="14"/>
      <c r="PPN3207" s="14"/>
      <c r="PPO3207" s="14"/>
      <c r="PPP3207" s="14"/>
      <c r="PPQ3207" s="14"/>
      <c r="PPR3207" s="14"/>
      <c r="PPS3207" s="14"/>
      <c r="PPT3207" s="14"/>
      <c r="PPU3207" s="14"/>
      <c r="PPV3207" s="14"/>
      <c r="PPW3207" s="14"/>
      <c r="PPX3207" s="14"/>
      <c r="PPY3207" s="14"/>
      <c r="PPZ3207" s="14"/>
      <c r="PQA3207" s="14"/>
      <c r="PQB3207" s="14"/>
      <c r="PQC3207" s="14"/>
      <c r="PQD3207" s="14"/>
      <c r="PQE3207" s="14"/>
      <c r="PQF3207" s="14"/>
      <c r="PQG3207" s="14"/>
      <c r="PQH3207" s="14"/>
      <c r="PQI3207" s="14"/>
      <c r="PQJ3207" s="14"/>
      <c r="PQK3207" s="14"/>
      <c r="PQL3207" s="14"/>
      <c r="PQM3207" s="14"/>
      <c r="PQN3207" s="14"/>
      <c r="PQO3207" s="14"/>
      <c r="PQP3207" s="14"/>
      <c r="PQQ3207" s="14"/>
      <c r="PQR3207" s="14"/>
      <c r="PQS3207" s="14"/>
      <c r="PQT3207" s="14"/>
      <c r="PQU3207" s="14"/>
      <c r="PQV3207" s="14"/>
      <c r="PQW3207" s="14"/>
      <c r="PQX3207" s="14"/>
      <c r="PQY3207" s="14"/>
      <c r="PQZ3207" s="14"/>
      <c r="PRA3207" s="14"/>
      <c r="PRB3207" s="14"/>
      <c r="PRC3207" s="14"/>
      <c r="PRD3207" s="14"/>
      <c r="PRE3207" s="14"/>
      <c r="PRF3207" s="14"/>
      <c r="PRG3207" s="14"/>
      <c r="PRH3207" s="14"/>
      <c r="PRI3207" s="14"/>
      <c r="PRJ3207" s="14"/>
      <c r="PRK3207" s="14"/>
      <c r="PRL3207" s="14"/>
      <c r="PRM3207" s="14"/>
      <c r="PRN3207" s="14"/>
      <c r="PRO3207" s="14"/>
      <c r="PRP3207" s="14"/>
      <c r="PRQ3207" s="14"/>
      <c r="PRR3207" s="14"/>
      <c r="PRS3207" s="14"/>
      <c r="PRT3207" s="14"/>
      <c r="PRU3207" s="14"/>
      <c r="PRV3207" s="14"/>
      <c r="PRW3207" s="14"/>
      <c r="PRX3207" s="14"/>
      <c r="PRY3207" s="14"/>
      <c r="PRZ3207" s="14"/>
      <c r="PSA3207" s="14"/>
      <c r="PSB3207" s="14"/>
      <c r="PSC3207" s="14"/>
      <c r="PSD3207" s="14"/>
      <c r="PSE3207" s="14"/>
      <c r="PSF3207" s="14"/>
      <c r="PSG3207" s="14"/>
      <c r="PSH3207" s="14"/>
      <c r="PSI3207" s="14"/>
      <c r="PSJ3207" s="14"/>
      <c r="PSK3207" s="14"/>
      <c r="PSL3207" s="14"/>
      <c r="PSM3207" s="14"/>
      <c r="PSN3207" s="14"/>
      <c r="PSO3207" s="14"/>
      <c r="PSP3207" s="14"/>
      <c r="PSQ3207" s="14"/>
      <c r="PSR3207" s="14"/>
      <c r="PSS3207" s="14"/>
      <c r="PST3207" s="14"/>
      <c r="PSU3207" s="14"/>
      <c r="PSV3207" s="14"/>
      <c r="PSW3207" s="14"/>
      <c r="PSX3207" s="14"/>
      <c r="PSY3207" s="14"/>
      <c r="PSZ3207" s="14"/>
      <c r="PTA3207" s="14"/>
      <c r="PTB3207" s="14"/>
      <c r="PTC3207" s="14"/>
      <c r="PTD3207" s="14"/>
      <c r="PTE3207" s="14"/>
      <c r="PTF3207" s="14"/>
      <c r="PTG3207" s="14"/>
      <c r="PTH3207" s="14"/>
      <c r="PTI3207" s="14"/>
      <c r="PTJ3207" s="14"/>
      <c r="PTK3207" s="14"/>
      <c r="PTL3207" s="14"/>
      <c r="PTM3207" s="14"/>
      <c r="PTN3207" s="14"/>
      <c r="PTO3207" s="14"/>
      <c r="PTP3207" s="14"/>
      <c r="PTQ3207" s="14"/>
      <c r="PTR3207" s="14"/>
      <c r="PTS3207" s="14"/>
      <c r="PTT3207" s="14"/>
      <c r="PTU3207" s="14"/>
      <c r="PTV3207" s="14"/>
      <c r="PTW3207" s="14"/>
      <c r="PTX3207" s="14"/>
      <c r="PTY3207" s="14"/>
      <c r="PTZ3207" s="14"/>
      <c r="PUA3207" s="14"/>
      <c r="PUB3207" s="14"/>
      <c r="PUC3207" s="14"/>
      <c r="PUD3207" s="14"/>
      <c r="PUE3207" s="14"/>
      <c r="PUF3207" s="14"/>
      <c r="PUG3207" s="14"/>
      <c r="PUH3207" s="14"/>
      <c r="PUI3207" s="14"/>
      <c r="PUJ3207" s="14"/>
      <c r="PUK3207" s="14"/>
      <c r="PUL3207" s="14"/>
      <c r="PUM3207" s="14"/>
      <c r="PUN3207" s="14"/>
      <c r="PUO3207" s="14"/>
      <c r="PUP3207" s="14"/>
      <c r="PUQ3207" s="14"/>
      <c r="PUR3207" s="14"/>
      <c r="PUS3207" s="14"/>
      <c r="PUT3207" s="14"/>
      <c r="PUU3207" s="14"/>
      <c r="PUV3207" s="14"/>
      <c r="PUW3207" s="14"/>
      <c r="PUX3207" s="14"/>
      <c r="PUY3207" s="14"/>
      <c r="PUZ3207" s="14"/>
      <c r="PVA3207" s="14"/>
      <c r="PVB3207" s="14"/>
      <c r="PVC3207" s="14"/>
      <c r="PVD3207" s="14"/>
      <c r="PVE3207" s="14"/>
      <c r="PVF3207" s="14"/>
      <c r="PVG3207" s="14"/>
      <c r="PVH3207" s="14"/>
      <c r="PVI3207" s="14"/>
      <c r="PVJ3207" s="14"/>
      <c r="PVK3207" s="14"/>
      <c r="PVL3207" s="14"/>
      <c r="PVM3207" s="14"/>
      <c r="PVN3207" s="14"/>
      <c r="PVO3207" s="14"/>
      <c r="PVP3207" s="14"/>
      <c r="PVQ3207" s="14"/>
      <c r="PVR3207" s="14"/>
      <c r="PVS3207" s="14"/>
      <c r="PVT3207" s="14"/>
      <c r="PVU3207" s="14"/>
      <c r="PVV3207" s="14"/>
      <c r="PVW3207" s="14"/>
      <c r="PVX3207" s="14"/>
      <c r="PVY3207" s="14"/>
      <c r="PVZ3207" s="14"/>
      <c r="PWA3207" s="14"/>
      <c r="PWB3207" s="14"/>
      <c r="PWC3207" s="14"/>
      <c r="PWD3207" s="14"/>
      <c r="PWE3207" s="14"/>
      <c r="PWF3207" s="14"/>
      <c r="PWG3207" s="14"/>
      <c r="PWH3207" s="14"/>
      <c r="PWI3207" s="14"/>
      <c r="PWJ3207" s="14"/>
      <c r="PWK3207" s="14"/>
      <c r="PWL3207" s="14"/>
      <c r="PWM3207" s="14"/>
      <c r="PWN3207" s="14"/>
      <c r="PWO3207" s="14"/>
      <c r="PWP3207" s="14"/>
      <c r="PWQ3207" s="14"/>
      <c r="PWR3207" s="14"/>
      <c r="PWS3207" s="14"/>
      <c r="PWT3207" s="14"/>
      <c r="PWU3207" s="14"/>
      <c r="PWV3207" s="14"/>
      <c r="PWW3207" s="14"/>
      <c r="PWX3207" s="14"/>
      <c r="PWY3207" s="14"/>
      <c r="PWZ3207" s="14"/>
      <c r="PXA3207" s="14"/>
      <c r="PXB3207" s="14"/>
      <c r="PXC3207" s="14"/>
      <c r="PXD3207" s="14"/>
      <c r="PXE3207" s="14"/>
      <c r="PXF3207" s="14"/>
      <c r="PXG3207" s="14"/>
      <c r="PXH3207" s="14"/>
      <c r="PXI3207" s="14"/>
      <c r="PXJ3207" s="14"/>
      <c r="PXK3207" s="14"/>
      <c r="PXL3207" s="14"/>
      <c r="PXM3207" s="14"/>
      <c r="PXN3207" s="14"/>
      <c r="PXO3207" s="14"/>
      <c r="PXP3207" s="14"/>
      <c r="PXQ3207" s="14"/>
      <c r="PXR3207" s="14"/>
      <c r="PXS3207" s="14"/>
      <c r="PXT3207" s="14"/>
      <c r="PXU3207" s="14"/>
      <c r="PXV3207" s="14"/>
      <c r="PXW3207" s="14"/>
      <c r="PXX3207" s="14"/>
      <c r="PXY3207" s="14"/>
      <c r="PXZ3207" s="14"/>
      <c r="PYA3207" s="14"/>
      <c r="PYB3207" s="14"/>
      <c r="PYC3207" s="14"/>
      <c r="PYD3207" s="14"/>
      <c r="PYE3207" s="14"/>
      <c r="PYF3207" s="14"/>
      <c r="PYG3207" s="14"/>
      <c r="PYH3207" s="14"/>
      <c r="PYI3207" s="14"/>
      <c r="PYJ3207" s="14"/>
      <c r="PYK3207" s="14"/>
      <c r="PYL3207" s="14"/>
      <c r="PYM3207" s="14"/>
      <c r="PYN3207" s="14"/>
      <c r="PYO3207" s="14"/>
      <c r="PYP3207" s="14"/>
      <c r="PYQ3207" s="14"/>
      <c r="PYR3207" s="14"/>
      <c r="PYS3207" s="14"/>
      <c r="PYT3207" s="14"/>
      <c r="PYU3207" s="14"/>
      <c r="PYV3207" s="14"/>
      <c r="PYW3207" s="14"/>
      <c r="PYX3207" s="14"/>
      <c r="PYY3207" s="14"/>
      <c r="PYZ3207" s="14"/>
      <c r="PZA3207" s="14"/>
      <c r="PZB3207" s="14"/>
      <c r="PZC3207" s="14"/>
      <c r="PZD3207" s="14"/>
      <c r="PZE3207" s="14"/>
      <c r="PZF3207" s="14"/>
      <c r="PZG3207" s="14"/>
      <c r="PZH3207" s="14"/>
      <c r="PZI3207" s="14"/>
      <c r="PZJ3207" s="14"/>
      <c r="PZK3207" s="14"/>
      <c r="PZL3207" s="14"/>
      <c r="PZM3207" s="14"/>
      <c r="PZN3207" s="14"/>
      <c r="PZO3207" s="14"/>
      <c r="PZP3207" s="14"/>
      <c r="PZQ3207" s="14"/>
      <c r="PZR3207" s="14"/>
      <c r="PZS3207" s="14"/>
      <c r="PZT3207" s="14"/>
      <c r="PZU3207" s="14"/>
      <c r="PZV3207" s="14"/>
      <c r="PZW3207" s="14"/>
      <c r="PZX3207" s="14"/>
      <c r="PZY3207" s="14"/>
      <c r="PZZ3207" s="14"/>
      <c r="QAA3207" s="14"/>
      <c r="QAB3207" s="14"/>
      <c r="QAC3207" s="14"/>
      <c r="QAD3207" s="14"/>
      <c r="QAE3207" s="14"/>
      <c r="QAF3207" s="14"/>
      <c r="QAG3207" s="14"/>
      <c r="QAH3207" s="14"/>
      <c r="QAI3207" s="14"/>
      <c r="QAJ3207" s="14"/>
      <c r="QAK3207" s="14"/>
      <c r="QAL3207" s="14"/>
      <c r="QAM3207" s="14"/>
      <c r="QAN3207" s="14"/>
      <c r="QAO3207" s="14"/>
      <c r="QAP3207" s="14"/>
      <c r="QAQ3207" s="14"/>
      <c r="QAR3207" s="14"/>
      <c r="QAS3207" s="14"/>
      <c r="QAT3207" s="14"/>
      <c r="QAU3207" s="14"/>
      <c r="QAV3207" s="14"/>
      <c r="QAW3207" s="14"/>
      <c r="QAX3207" s="14"/>
      <c r="QAY3207" s="14"/>
      <c r="QAZ3207" s="14"/>
      <c r="QBA3207" s="14"/>
      <c r="QBB3207" s="14"/>
      <c r="QBC3207" s="14"/>
      <c r="QBD3207" s="14"/>
      <c r="QBE3207" s="14"/>
      <c r="QBF3207" s="14"/>
      <c r="QBG3207" s="14"/>
      <c r="QBH3207" s="14"/>
      <c r="QBI3207" s="14"/>
      <c r="QBJ3207" s="14"/>
      <c r="QBK3207" s="14"/>
      <c r="QBL3207" s="14"/>
      <c r="QBM3207" s="14"/>
      <c r="QBN3207" s="14"/>
      <c r="QBO3207" s="14"/>
      <c r="QBP3207" s="14"/>
      <c r="QBQ3207" s="14"/>
      <c r="QBR3207" s="14"/>
      <c r="QBS3207" s="14"/>
      <c r="QBT3207" s="14"/>
      <c r="QBU3207" s="14"/>
      <c r="QBV3207" s="14"/>
      <c r="QBW3207" s="14"/>
      <c r="QBX3207" s="14"/>
      <c r="QBY3207" s="14"/>
      <c r="QBZ3207" s="14"/>
      <c r="QCA3207" s="14"/>
      <c r="QCB3207" s="14"/>
      <c r="QCC3207" s="14"/>
      <c r="QCD3207" s="14"/>
      <c r="QCE3207" s="14"/>
      <c r="QCF3207" s="14"/>
      <c r="QCG3207" s="14"/>
      <c r="QCH3207" s="14"/>
      <c r="QCI3207" s="14"/>
      <c r="QCJ3207" s="14"/>
      <c r="QCK3207" s="14"/>
      <c r="QCL3207" s="14"/>
      <c r="QCM3207" s="14"/>
      <c r="QCN3207" s="14"/>
      <c r="QCO3207" s="14"/>
      <c r="QCP3207" s="14"/>
      <c r="QCQ3207" s="14"/>
      <c r="QCR3207" s="14"/>
      <c r="QCS3207" s="14"/>
      <c r="QCT3207" s="14"/>
      <c r="QCU3207" s="14"/>
      <c r="QCV3207" s="14"/>
      <c r="QCW3207" s="14"/>
      <c r="QCX3207" s="14"/>
      <c r="QCY3207" s="14"/>
      <c r="QCZ3207" s="14"/>
      <c r="QDA3207" s="14"/>
      <c r="QDB3207" s="14"/>
      <c r="QDC3207" s="14"/>
      <c r="QDD3207" s="14"/>
      <c r="QDE3207" s="14"/>
      <c r="QDF3207" s="14"/>
      <c r="QDG3207" s="14"/>
      <c r="QDH3207" s="14"/>
      <c r="QDI3207" s="14"/>
      <c r="QDJ3207" s="14"/>
      <c r="QDK3207" s="14"/>
      <c r="QDL3207" s="14"/>
      <c r="QDM3207" s="14"/>
      <c r="QDN3207" s="14"/>
      <c r="QDO3207" s="14"/>
      <c r="QDP3207" s="14"/>
      <c r="QDQ3207" s="14"/>
      <c r="QDR3207" s="14"/>
      <c r="QDS3207" s="14"/>
      <c r="QDT3207" s="14"/>
      <c r="QDU3207" s="14"/>
      <c r="QDV3207" s="14"/>
      <c r="QDW3207" s="14"/>
      <c r="QDX3207" s="14"/>
      <c r="QDY3207" s="14"/>
      <c r="QDZ3207" s="14"/>
      <c r="QEA3207" s="14"/>
      <c r="QEB3207" s="14"/>
      <c r="QEC3207" s="14"/>
      <c r="QED3207" s="14"/>
      <c r="QEE3207" s="14"/>
      <c r="QEF3207" s="14"/>
      <c r="QEG3207" s="14"/>
      <c r="QEH3207" s="14"/>
      <c r="QEI3207" s="14"/>
      <c r="QEJ3207" s="14"/>
      <c r="QEK3207" s="14"/>
      <c r="QEL3207" s="14"/>
      <c r="QEM3207" s="14"/>
      <c r="QEN3207" s="14"/>
      <c r="QEO3207" s="14"/>
      <c r="QEP3207" s="14"/>
      <c r="QEQ3207" s="14"/>
      <c r="QER3207" s="14"/>
      <c r="QES3207" s="14"/>
      <c r="QET3207" s="14"/>
      <c r="QEU3207" s="14"/>
      <c r="QEV3207" s="14"/>
      <c r="QEW3207" s="14"/>
      <c r="QEX3207" s="14"/>
      <c r="QEY3207" s="14"/>
      <c r="QEZ3207" s="14"/>
      <c r="QFA3207" s="14"/>
      <c r="QFB3207" s="14"/>
      <c r="QFC3207" s="14"/>
      <c r="QFD3207" s="14"/>
      <c r="QFE3207" s="14"/>
      <c r="QFF3207" s="14"/>
      <c r="QFG3207" s="14"/>
      <c r="QFH3207" s="14"/>
      <c r="QFI3207" s="14"/>
      <c r="QFJ3207" s="14"/>
      <c r="QFK3207" s="14"/>
      <c r="QFL3207" s="14"/>
      <c r="QFM3207" s="14"/>
      <c r="QFN3207" s="14"/>
      <c r="QFO3207" s="14"/>
      <c r="QFP3207" s="14"/>
      <c r="QFQ3207" s="14"/>
      <c r="QFR3207" s="14"/>
      <c r="QFS3207" s="14"/>
      <c r="QFT3207" s="14"/>
      <c r="QFU3207" s="14"/>
      <c r="QFV3207" s="14"/>
      <c r="QFW3207" s="14"/>
      <c r="QFX3207" s="14"/>
      <c r="QFY3207" s="14"/>
      <c r="QFZ3207" s="14"/>
      <c r="QGA3207" s="14"/>
      <c r="QGB3207" s="14"/>
      <c r="QGC3207" s="14"/>
      <c r="QGD3207" s="14"/>
      <c r="QGE3207" s="14"/>
      <c r="QGF3207" s="14"/>
      <c r="QGG3207" s="14"/>
      <c r="QGH3207" s="14"/>
      <c r="QGI3207" s="14"/>
      <c r="QGJ3207" s="14"/>
      <c r="QGK3207" s="14"/>
      <c r="QGL3207" s="14"/>
      <c r="QGM3207" s="14"/>
      <c r="QGN3207" s="14"/>
      <c r="QGO3207" s="14"/>
      <c r="QGP3207" s="14"/>
      <c r="QGQ3207" s="14"/>
      <c r="QGR3207" s="14"/>
      <c r="QGS3207" s="14"/>
      <c r="QGT3207" s="14"/>
      <c r="QGU3207" s="14"/>
      <c r="QGV3207" s="14"/>
      <c r="QGW3207" s="14"/>
      <c r="QGX3207" s="14"/>
      <c r="QGY3207" s="14"/>
      <c r="QGZ3207" s="14"/>
      <c r="QHA3207" s="14"/>
      <c r="QHB3207" s="14"/>
      <c r="QHC3207" s="14"/>
      <c r="QHD3207" s="14"/>
      <c r="QHE3207" s="14"/>
      <c r="QHF3207" s="14"/>
      <c r="QHG3207" s="14"/>
      <c r="QHH3207" s="14"/>
      <c r="QHI3207" s="14"/>
      <c r="QHJ3207" s="14"/>
      <c r="QHK3207" s="14"/>
      <c r="QHL3207" s="14"/>
      <c r="QHM3207" s="14"/>
      <c r="QHN3207" s="14"/>
      <c r="QHO3207" s="14"/>
      <c r="QHP3207" s="14"/>
      <c r="QHQ3207" s="14"/>
      <c r="QHR3207" s="14"/>
      <c r="QHS3207" s="14"/>
      <c r="QHT3207" s="14"/>
      <c r="QHU3207" s="14"/>
      <c r="QHV3207" s="14"/>
      <c r="QHW3207" s="14"/>
      <c r="QHX3207" s="14"/>
      <c r="QHY3207" s="14"/>
      <c r="QHZ3207" s="14"/>
      <c r="QIA3207" s="14"/>
      <c r="QIB3207" s="14"/>
      <c r="QIC3207" s="14"/>
      <c r="QID3207" s="14"/>
      <c r="QIE3207" s="14"/>
      <c r="QIF3207" s="14"/>
      <c r="QIG3207" s="14"/>
      <c r="QIH3207" s="14"/>
      <c r="QII3207" s="14"/>
      <c r="QIJ3207" s="14"/>
      <c r="QIK3207" s="14"/>
      <c r="QIL3207" s="14"/>
      <c r="QIM3207" s="14"/>
      <c r="QIN3207" s="14"/>
      <c r="QIO3207" s="14"/>
      <c r="QIP3207" s="14"/>
      <c r="QIQ3207" s="14"/>
      <c r="QIR3207" s="14"/>
      <c r="QIS3207" s="14"/>
      <c r="QIT3207" s="14"/>
      <c r="QIU3207" s="14"/>
      <c r="QIV3207" s="14"/>
      <c r="QIW3207" s="14"/>
      <c r="QIX3207" s="14"/>
      <c r="QIY3207" s="14"/>
      <c r="QIZ3207" s="14"/>
      <c r="QJA3207" s="14"/>
      <c r="QJB3207" s="14"/>
      <c r="QJC3207" s="14"/>
      <c r="QJD3207" s="14"/>
      <c r="QJE3207" s="14"/>
      <c r="QJF3207" s="14"/>
      <c r="QJG3207" s="14"/>
      <c r="QJH3207" s="14"/>
      <c r="QJI3207" s="14"/>
      <c r="QJJ3207" s="14"/>
      <c r="QJK3207" s="14"/>
      <c r="QJL3207" s="14"/>
      <c r="QJM3207" s="14"/>
      <c r="QJN3207" s="14"/>
      <c r="QJO3207" s="14"/>
      <c r="QJP3207" s="14"/>
      <c r="QJQ3207" s="14"/>
      <c r="QJR3207" s="14"/>
      <c r="QJS3207" s="14"/>
      <c r="QJT3207" s="14"/>
      <c r="QJU3207" s="14"/>
      <c r="QJV3207" s="14"/>
      <c r="QJW3207" s="14"/>
      <c r="QJX3207" s="14"/>
      <c r="QJY3207" s="14"/>
      <c r="QJZ3207" s="14"/>
      <c r="QKA3207" s="14"/>
      <c r="QKB3207" s="14"/>
      <c r="QKC3207" s="14"/>
      <c r="QKD3207" s="14"/>
      <c r="QKE3207" s="14"/>
      <c r="QKF3207" s="14"/>
      <c r="QKG3207" s="14"/>
      <c r="QKH3207" s="14"/>
      <c r="QKI3207" s="14"/>
      <c r="QKJ3207" s="14"/>
      <c r="QKK3207" s="14"/>
      <c r="QKL3207" s="14"/>
      <c r="QKM3207" s="14"/>
      <c r="QKN3207" s="14"/>
      <c r="QKO3207" s="14"/>
      <c r="QKP3207" s="14"/>
      <c r="QKQ3207" s="14"/>
      <c r="QKR3207" s="14"/>
      <c r="QKS3207" s="14"/>
      <c r="QKT3207" s="14"/>
      <c r="QKU3207" s="14"/>
      <c r="QKV3207" s="14"/>
      <c r="QKW3207" s="14"/>
      <c r="QKX3207" s="14"/>
      <c r="QKY3207" s="14"/>
      <c r="QKZ3207" s="14"/>
      <c r="QLA3207" s="14"/>
      <c r="QLB3207" s="14"/>
      <c r="QLC3207" s="14"/>
      <c r="QLD3207" s="14"/>
      <c r="QLE3207" s="14"/>
      <c r="QLF3207" s="14"/>
      <c r="QLG3207" s="14"/>
      <c r="QLH3207" s="14"/>
      <c r="QLI3207" s="14"/>
      <c r="QLJ3207" s="14"/>
      <c r="QLK3207" s="14"/>
      <c r="QLL3207" s="14"/>
      <c r="QLM3207" s="14"/>
      <c r="QLN3207" s="14"/>
      <c r="QLO3207" s="14"/>
      <c r="QLP3207" s="14"/>
      <c r="QLQ3207" s="14"/>
      <c r="QLR3207" s="14"/>
      <c r="QLS3207" s="14"/>
      <c r="QLT3207" s="14"/>
      <c r="QLU3207" s="14"/>
      <c r="QLV3207" s="14"/>
      <c r="QLW3207" s="14"/>
      <c r="QLX3207" s="14"/>
      <c r="QLY3207" s="14"/>
      <c r="QLZ3207" s="14"/>
      <c r="QMA3207" s="14"/>
      <c r="QMB3207" s="14"/>
      <c r="QMC3207" s="14"/>
      <c r="QMD3207" s="14"/>
      <c r="QME3207" s="14"/>
      <c r="QMF3207" s="14"/>
      <c r="QMG3207" s="14"/>
      <c r="QMH3207" s="14"/>
      <c r="QMI3207" s="14"/>
      <c r="QMJ3207" s="14"/>
      <c r="QMK3207" s="14"/>
      <c r="QML3207" s="14"/>
      <c r="QMM3207" s="14"/>
      <c r="QMN3207" s="14"/>
      <c r="QMO3207" s="14"/>
      <c r="QMP3207" s="14"/>
      <c r="QMQ3207" s="14"/>
      <c r="QMR3207" s="14"/>
      <c r="QMS3207" s="14"/>
      <c r="QMT3207" s="14"/>
      <c r="QMU3207" s="14"/>
      <c r="QMV3207" s="14"/>
      <c r="QMW3207" s="14"/>
      <c r="QMX3207" s="14"/>
      <c r="QMY3207" s="14"/>
      <c r="QMZ3207" s="14"/>
      <c r="QNA3207" s="14"/>
      <c r="QNB3207" s="14"/>
      <c r="QNC3207" s="14"/>
      <c r="QND3207" s="14"/>
      <c r="QNE3207" s="14"/>
      <c r="QNF3207" s="14"/>
      <c r="QNG3207" s="14"/>
      <c r="QNH3207" s="14"/>
      <c r="QNI3207" s="14"/>
      <c r="QNJ3207" s="14"/>
      <c r="QNK3207" s="14"/>
      <c r="QNL3207" s="14"/>
      <c r="QNM3207" s="14"/>
      <c r="QNN3207" s="14"/>
      <c r="QNO3207" s="14"/>
      <c r="QNP3207" s="14"/>
      <c r="QNQ3207" s="14"/>
      <c r="QNR3207" s="14"/>
      <c r="QNS3207" s="14"/>
      <c r="QNT3207" s="14"/>
      <c r="QNU3207" s="14"/>
      <c r="QNV3207" s="14"/>
      <c r="QNW3207" s="14"/>
      <c r="QNX3207" s="14"/>
      <c r="QNY3207" s="14"/>
      <c r="QNZ3207" s="14"/>
      <c r="QOA3207" s="14"/>
      <c r="QOB3207" s="14"/>
      <c r="QOC3207" s="14"/>
      <c r="QOD3207" s="14"/>
      <c r="QOE3207" s="14"/>
      <c r="QOF3207" s="14"/>
      <c r="QOG3207" s="14"/>
      <c r="QOH3207" s="14"/>
      <c r="QOI3207" s="14"/>
      <c r="QOJ3207" s="14"/>
      <c r="QOK3207" s="14"/>
      <c r="QOL3207" s="14"/>
      <c r="QOM3207" s="14"/>
      <c r="QON3207" s="14"/>
      <c r="QOO3207" s="14"/>
      <c r="QOP3207" s="14"/>
      <c r="QOQ3207" s="14"/>
      <c r="QOR3207" s="14"/>
      <c r="QOS3207" s="14"/>
      <c r="QOT3207" s="14"/>
      <c r="QOU3207" s="14"/>
      <c r="QOV3207" s="14"/>
      <c r="QOW3207" s="14"/>
      <c r="QOX3207" s="14"/>
      <c r="QOY3207" s="14"/>
      <c r="QOZ3207" s="14"/>
      <c r="QPA3207" s="14"/>
      <c r="QPB3207" s="14"/>
      <c r="QPC3207" s="14"/>
      <c r="QPD3207" s="14"/>
      <c r="QPE3207" s="14"/>
      <c r="QPF3207" s="14"/>
      <c r="QPG3207" s="14"/>
      <c r="QPH3207" s="14"/>
      <c r="QPI3207" s="14"/>
      <c r="QPJ3207" s="14"/>
      <c r="QPK3207" s="14"/>
      <c r="QPL3207" s="14"/>
      <c r="QPM3207" s="14"/>
      <c r="QPN3207" s="14"/>
      <c r="QPO3207" s="14"/>
      <c r="QPP3207" s="14"/>
      <c r="QPQ3207" s="14"/>
      <c r="QPR3207" s="14"/>
      <c r="QPS3207" s="14"/>
      <c r="QPT3207" s="14"/>
      <c r="QPU3207" s="14"/>
      <c r="QPV3207" s="14"/>
      <c r="QPW3207" s="14"/>
      <c r="QPX3207" s="14"/>
      <c r="QPY3207" s="14"/>
      <c r="QPZ3207" s="14"/>
      <c r="QQA3207" s="14"/>
      <c r="QQB3207" s="14"/>
      <c r="QQC3207" s="14"/>
      <c r="QQD3207" s="14"/>
      <c r="QQE3207" s="14"/>
      <c r="QQF3207" s="14"/>
      <c r="QQG3207" s="14"/>
      <c r="QQH3207" s="14"/>
      <c r="QQI3207" s="14"/>
      <c r="QQJ3207" s="14"/>
      <c r="QQK3207" s="14"/>
      <c r="QQL3207" s="14"/>
      <c r="QQM3207" s="14"/>
      <c r="QQN3207" s="14"/>
      <c r="QQO3207" s="14"/>
      <c r="QQP3207" s="14"/>
      <c r="QQQ3207" s="14"/>
      <c r="QQR3207" s="14"/>
      <c r="QQS3207" s="14"/>
      <c r="QQT3207" s="14"/>
      <c r="QQU3207" s="14"/>
      <c r="QQV3207" s="14"/>
      <c r="QQW3207" s="14"/>
      <c r="QQX3207" s="14"/>
      <c r="QQY3207" s="14"/>
      <c r="QQZ3207" s="14"/>
      <c r="QRA3207" s="14"/>
      <c r="QRB3207" s="14"/>
      <c r="QRC3207" s="14"/>
      <c r="QRD3207" s="14"/>
      <c r="QRE3207" s="14"/>
      <c r="QRF3207" s="14"/>
      <c r="QRG3207" s="14"/>
      <c r="QRH3207" s="14"/>
      <c r="QRI3207" s="14"/>
      <c r="QRJ3207" s="14"/>
      <c r="QRK3207" s="14"/>
      <c r="QRL3207" s="14"/>
      <c r="QRM3207" s="14"/>
      <c r="QRN3207" s="14"/>
      <c r="QRO3207" s="14"/>
      <c r="QRP3207" s="14"/>
      <c r="QRQ3207" s="14"/>
      <c r="QRR3207" s="14"/>
      <c r="QRS3207" s="14"/>
      <c r="QRT3207" s="14"/>
      <c r="QRU3207" s="14"/>
      <c r="QRV3207" s="14"/>
      <c r="QRW3207" s="14"/>
      <c r="QRX3207" s="14"/>
      <c r="QRY3207" s="14"/>
      <c r="QRZ3207" s="14"/>
      <c r="QSA3207" s="14"/>
      <c r="QSB3207" s="14"/>
      <c r="QSC3207" s="14"/>
      <c r="QSD3207" s="14"/>
      <c r="QSE3207" s="14"/>
      <c r="QSF3207" s="14"/>
      <c r="QSG3207" s="14"/>
      <c r="QSH3207" s="14"/>
      <c r="QSI3207" s="14"/>
      <c r="QSJ3207" s="14"/>
      <c r="QSK3207" s="14"/>
      <c r="QSL3207" s="14"/>
      <c r="QSM3207" s="14"/>
      <c r="QSN3207" s="14"/>
      <c r="QSO3207" s="14"/>
      <c r="QSP3207" s="14"/>
      <c r="QSQ3207" s="14"/>
      <c r="QSR3207" s="14"/>
      <c r="QSS3207" s="14"/>
      <c r="QST3207" s="14"/>
      <c r="QSU3207" s="14"/>
      <c r="QSV3207" s="14"/>
      <c r="QSW3207" s="14"/>
      <c r="QSX3207" s="14"/>
      <c r="QSY3207" s="14"/>
      <c r="QSZ3207" s="14"/>
      <c r="QTA3207" s="14"/>
      <c r="QTB3207" s="14"/>
      <c r="QTC3207" s="14"/>
      <c r="QTD3207" s="14"/>
      <c r="QTE3207" s="14"/>
      <c r="QTF3207" s="14"/>
      <c r="QTG3207" s="14"/>
      <c r="QTH3207" s="14"/>
      <c r="QTI3207" s="14"/>
      <c r="QTJ3207" s="14"/>
      <c r="QTK3207" s="14"/>
      <c r="QTL3207" s="14"/>
      <c r="QTM3207" s="14"/>
      <c r="QTN3207" s="14"/>
      <c r="QTO3207" s="14"/>
      <c r="QTP3207" s="14"/>
      <c r="QTQ3207" s="14"/>
      <c r="QTR3207" s="14"/>
      <c r="QTS3207" s="14"/>
      <c r="QTT3207" s="14"/>
      <c r="QTU3207" s="14"/>
      <c r="QTV3207" s="14"/>
      <c r="QTW3207" s="14"/>
      <c r="QTX3207" s="14"/>
      <c r="QTY3207" s="14"/>
      <c r="QTZ3207" s="14"/>
      <c r="QUA3207" s="14"/>
      <c r="QUB3207" s="14"/>
      <c r="QUC3207" s="14"/>
      <c r="QUD3207" s="14"/>
      <c r="QUE3207" s="14"/>
      <c r="QUF3207" s="14"/>
      <c r="QUG3207" s="14"/>
      <c r="QUH3207" s="14"/>
      <c r="QUI3207" s="14"/>
      <c r="QUJ3207" s="14"/>
      <c r="QUK3207" s="14"/>
      <c r="QUL3207" s="14"/>
      <c r="QUM3207" s="14"/>
      <c r="QUN3207" s="14"/>
      <c r="QUO3207" s="14"/>
      <c r="QUP3207" s="14"/>
      <c r="QUQ3207" s="14"/>
      <c r="QUR3207" s="14"/>
      <c r="QUS3207" s="14"/>
      <c r="QUT3207" s="14"/>
      <c r="QUU3207" s="14"/>
      <c r="QUV3207" s="14"/>
      <c r="QUW3207" s="14"/>
      <c r="QUX3207" s="14"/>
      <c r="QUY3207" s="14"/>
      <c r="QUZ3207" s="14"/>
      <c r="QVA3207" s="14"/>
      <c r="QVB3207" s="14"/>
      <c r="QVC3207" s="14"/>
      <c r="QVD3207" s="14"/>
      <c r="QVE3207" s="14"/>
      <c r="QVF3207" s="14"/>
      <c r="QVG3207" s="14"/>
      <c r="QVH3207" s="14"/>
      <c r="QVI3207" s="14"/>
      <c r="QVJ3207" s="14"/>
      <c r="QVK3207" s="14"/>
      <c r="QVL3207" s="14"/>
      <c r="QVM3207" s="14"/>
      <c r="QVN3207" s="14"/>
      <c r="QVO3207" s="14"/>
      <c r="QVP3207" s="14"/>
      <c r="QVQ3207" s="14"/>
      <c r="QVR3207" s="14"/>
      <c r="QVS3207" s="14"/>
      <c r="QVT3207" s="14"/>
      <c r="QVU3207" s="14"/>
      <c r="QVV3207" s="14"/>
      <c r="QVW3207" s="14"/>
      <c r="QVX3207" s="14"/>
      <c r="QVY3207" s="14"/>
      <c r="QVZ3207" s="14"/>
      <c r="QWA3207" s="14"/>
      <c r="QWB3207" s="14"/>
      <c r="QWC3207" s="14"/>
      <c r="QWD3207" s="14"/>
      <c r="QWE3207" s="14"/>
      <c r="QWF3207" s="14"/>
      <c r="QWG3207" s="14"/>
      <c r="QWH3207" s="14"/>
      <c r="QWI3207" s="14"/>
      <c r="QWJ3207" s="14"/>
      <c r="QWK3207" s="14"/>
      <c r="QWL3207" s="14"/>
      <c r="QWM3207" s="14"/>
      <c r="QWN3207" s="14"/>
      <c r="QWO3207" s="14"/>
      <c r="QWP3207" s="14"/>
      <c r="QWQ3207" s="14"/>
      <c r="QWR3207" s="14"/>
      <c r="QWS3207" s="14"/>
      <c r="QWT3207" s="14"/>
      <c r="QWU3207" s="14"/>
      <c r="QWV3207" s="14"/>
      <c r="QWW3207" s="14"/>
      <c r="QWX3207" s="14"/>
      <c r="QWY3207" s="14"/>
      <c r="QWZ3207" s="14"/>
      <c r="QXA3207" s="14"/>
      <c r="QXB3207" s="14"/>
      <c r="QXC3207" s="14"/>
      <c r="QXD3207" s="14"/>
      <c r="QXE3207" s="14"/>
      <c r="QXF3207" s="14"/>
      <c r="QXG3207" s="14"/>
      <c r="QXH3207" s="14"/>
      <c r="QXI3207" s="14"/>
      <c r="QXJ3207" s="14"/>
      <c r="QXK3207" s="14"/>
      <c r="QXL3207" s="14"/>
      <c r="QXM3207" s="14"/>
      <c r="QXN3207" s="14"/>
      <c r="QXO3207" s="14"/>
      <c r="QXP3207" s="14"/>
      <c r="QXQ3207" s="14"/>
      <c r="QXR3207" s="14"/>
      <c r="QXS3207" s="14"/>
      <c r="QXT3207" s="14"/>
      <c r="QXU3207" s="14"/>
      <c r="QXV3207" s="14"/>
      <c r="QXW3207" s="14"/>
      <c r="QXX3207" s="14"/>
      <c r="QXY3207" s="14"/>
      <c r="QXZ3207" s="14"/>
      <c r="QYA3207" s="14"/>
      <c r="QYB3207" s="14"/>
      <c r="QYC3207" s="14"/>
      <c r="QYD3207" s="14"/>
      <c r="QYE3207" s="14"/>
      <c r="QYF3207" s="14"/>
      <c r="QYG3207" s="14"/>
      <c r="QYH3207" s="14"/>
      <c r="QYI3207" s="14"/>
      <c r="QYJ3207" s="14"/>
      <c r="QYK3207" s="14"/>
      <c r="QYL3207" s="14"/>
      <c r="QYM3207" s="14"/>
      <c r="QYN3207" s="14"/>
      <c r="QYO3207" s="14"/>
      <c r="QYP3207" s="14"/>
      <c r="QYQ3207" s="14"/>
      <c r="QYR3207" s="14"/>
      <c r="QYS3207" s="14"/>
      <c r="QYT3207" s="14"/>
      <c r="QYU3207" s="14"/>
      <c r="QYV3207" s="14"/>
      <c r="QYW3207" s="14"/>
      <c r="QYX3207" s="14"/>
      <c r="QYY3207" s="14"/>
      <c r="QYZ3207" s="14"/>
      <c r="QZA3207" s="14"/>
      <c r="QZB3207" s="14"/>
      <c r="QZC3207" s="14"/>
      <c r="QZD3207" s="14"/>
      <c r="QZE3207" s="14"/>
      <c r="QZF3207" s="14"/>
      <c r="QZG3207" s="14"/>
      <c r="QZH3207" s="14"/>
      <c r="QZI3207" s="14"/>
      <c r="QZJ3207" s="14"/>
      <c r="QZK3207" s="14"/>
      <c r="QZL3207" s="14"/>
      <c r="QZM3207" s="14"/>
      <c r="QZN3207" s="14"/>
      <c r="QZO3207" s="14"/>
      <c r="QZP3207" s="14"/>
      <c r="QZQ3207" s="14"/>
      <c r="QZR3207" s="14"/>
      <c r="QZS3207" s="14"/>
      <c r="QZT3207" s="14"/>
      <c r="QZU3207" s="14"/>
      <c r="QZV3207" s="14"/>
      <c r="QZW3207" s="14"/>
      <c r="QZX3207" s="14"/>
      <c r="QZY3207" s="14"/>
      <c r="QZZ3207" s="14"/>
      <c r="RAA3207" s="14"/>
      <c r="RAB3207" s="14"/>
      <c r="RAC3207" s="14"/>
      <c r="RAD3207" s="14"/>
      <c r="RAE3207" s="14"/>
      <c r="RAF3207" s="14"/>
      <c r="RAG3207" s="14"/>
      <c r="RAH3207" s="14"/>
      <c r="RAI3207" s="14"/>
      <c r="RAJ3207" s="14"/>
      <c r="RAK3207" s="14"/>
      <c r="RAL3207" s="14"/>
      <c r="RAM3207" s="14"/>
      <c r="RAN3207" s="14"/>
      <c r="RAO3207" s="14"/>
      <c r="RAP3207" s="14"/>
      <c r="RAQ3207" s="14"/>
      <c r="RAR3207" s="14"/>
      <c r="RAS3207" s="14"/>
      <c r="RAT3207" s="14"/>
      <c r="RAU3207" s="14"/>
      <c r="RAV3207" s="14"/>
      <c r="RAW3207" s="14"/>
      <c r="RAX3207" s="14"/>
      <c r="RAY3207" s="14"/>
      <c r="RAZ3207" s="14"/>
      <c r="RBA3207" s="14"/>
      <c r="RBB3207" s="14"/>
      <c r="RBC3207" s="14"/>
      <c r="RBD3207" s="14"/>
      <c r="RBE3207" s="14"/>
      <c r="RBF3207" s="14"/>
      <c r="RBG3207" s="14"/>
      <c r="RBH3207" s="14"/>
      <c r="RBI3207" s="14"/>
      <c r="RBJ3207" s="14"/>
      <c r="RBK3207" s="14"/>
      <c r="RBL3207" s="14"/>
      <c r="RBM3207" s="14"/>
      <c r="RBN3207" s="14"/>
      <c r="RBO3207" s="14"/>
      <c r="RBP3207" s="14"/>
      <c r="RBQ3207" s="14"/>
      <c r="RBR3207" s="14"/>
      <c r="RBS3207" s="14"/>
      <c r="RBT3207" s="14"/>
      <c r="RBU3207" s="14"/>
      <c r="RBV3207" s="14"/>
      <c r="RBW3207" s="14"/>
      <c r="RBX3207" s="14"/>
      <c r="RBY3207" s="14"/>
      <c r="RBZ3207" s="14"/>
      <c r="RCA3207" s="14"/>
      <c r="RCB3207" s="14"/>
      <c r="RCC3207" s="14"/>
      <c r="RCD3207" s="14"/>
      <c r="RCE3207" s="14"/>
      <c r="RCF3207" s="14"/>
      <c r="RCG3207" s="14"/>
      <c r="RCH3207" s="14"/>
      <c r="RCI3207" s="14"/>
      <c r="RCJ3207" s="14"/>
      <c r="RCK3207" s="14"/>
      <c r="RCL3207" s="14"/>
      <c r="RCM3207" s="14"/>
      <c r="RCN3207" s="14"/>
      <c r="RCO3207" s="14"/>
      <c r="RCP3207" s="14"/>
      <c r="RCQ3207" s="14"/>
      <c r="RCR3207" s="14"/>
      <c r="RCS3207" s="14"/>
      <c r="RCT3207" s="14"/>
      <c r="RCU3207" s="14"/>
      <c r="RCV3207" s="14"/>
      <c r="RCW3207" s="14"/>
      <c r="RCX3207" s="14"/>
      <c r="RCY3207" s="14"/>
      <c r="RCZ3207" s="14"/>
      <c r="RDA3207" s="14"/>
      <c r="RDB3207" s="14"/>
      <c r="RDC3207" s="14"/>
      <c r="RDD3207" s="14"/>
      <c r="RDE3207" s="14"/>
      <c r="RDF3207" s="14"/>
      <c r="RDG3207" s="14"/>
      <c r="RDH3207" s="14"/>
      <c r="RDI3207" s="14"/>
      <c r="RDJ3207" s="14"/>
      <c r="RDK3207" s="14"/>
      <c r="RDL3207" s="14"/>
      <c r="RDM3207" s="14"/>
      <c r="RDN3207" s="14"/>
      <c r="RDO3207" s="14"/>
      <c r="RDP3207" s="14"/>
      <c r="RDQ3207" s="14"/>
      <c r="RDR3207" s="14"/>
      <c r="RDS3207" s="14"/>
      <c r="RDT3207" s="14"/>
      <c r="RDU3207" s="14"/>
      <c r="RDV3207" s="14"/>
      <c r="RDW3207" s="14"/>
      <c r="RDX3207" s="14"/>
      <c r="RDY3207" s="14"/>
      <c r="RDZ3207" s="14"/>
      <c r="REA3207" s="14"/>
      <c r="REB3207" s="14"/>
      <c r="REC3207" s="14"/>
      <c r="RED3207" s="14"/>
      <c r="REE3207" s="14"/>
      <c r="REF3207" s="14"/>
      <c r="REG3207" s="14"/>
      <c r="REH3207" s="14"/>
      <c r="REI3207" s="14"/>
      <c r="REJ3207" s="14"/>
      <c r="REK3207" s="14"/>
      <c r="REL3207" s="14"/>
      <c r="REM3207" s="14"/>
      <c r="REN3207" s="14"/>
      <c r="REO3207" s="14"/>
      <c r="REP3207" s="14"/>
      <c r="REQ3207" s="14"/>
      <c r="RER3207" s="14"/>
      <c r="RES3207" s="14"/>
      <c r="RET3207" s="14"/>
      <c r="REU3207" s="14"/>
      <c r="REV3207" s="14"/>
      <c r="REW3207" s="14"/>
      <c r="REX3207" s="14"/>
      <c r="REY3207" s="14"/>
      <c r="REZ3207" s="14"/>
      <c r="RFA3207" s="14"/>
      <c r="RFB3207" s="14"/>
      <c r="RFC3207" s="14"/>
      <c r="RFD3207" s="14"/>
      <c r="RFE3207" s="14"/>
      <c r="RFF3207" s="14"/>
      <c r="RFG3207" s="14"/>
      <c r="RFH3207" s="14"/>
      <c r="RFI3207" s="14"/>
      <c r="RFJ3207" s="14"/>
      <c r="RFK3207" s="14"/>
      <c r="RFL3207" s="14"/>
      <c r="RFM3207" s="14"/>
      <c r="RFN3207" s="14"/>
      <c r="RFO3207" s="14"/>
      <c r="RFP3207" s="14"/>
      <c r="RFQ3207" s="14"/>
      <c r="RFR3207" s="14"/>
      <c r="RFS3207" s="14"/>
      <c r="RFT3207" s="14"/>
      <c r="RFU3207" s="14"/>
      <c r="RFV3207" s="14"/>
      <c r="RFW3207" s="14"/>
      <c r="RFX3207" s="14"/>
      <c r="RFY3207" s="14"/>
      <c r="RFZ3207" s="14"/>
      <c r="RGA3207" s="14"/>
      <c r="RGB3207" s="14"/>
      <c r="RGC3207" s="14"/>
      <c r="RGD3207" s="14"/>
      <c r="RGE3207" s="14"/>
      <c r="RGF3207" s="14"/>
      <c r="RGG3207" s="14"/>
      <c r="RGH3207" s="14"/>
      <c r="RGI3207" s="14"/>
      <c r="RGJ3207" s="14"/>
      <c r="RGK3207" s="14"/>
      <c r="RGL3207" s="14"/>
      <c r="RGM3207" s="14"/>
      <c r="RGN3207" s="14"/>
      <c r="RGO3207" s="14"/>
      <c r="RGP3207" s="14"/>
      <c r="RGQ3207" s="14"/>
      <c r="RGR3207" s="14"/>
      <c r="RGS3207" s="14"/>
      <c r="RGT3207" s="14"/>
      <c r="RGU3207" s="14"/>
      <c r="RGV3207" s="14"/>
      <c r="RGW3207" s="14"/>
      <c r="RGX3207" s="14"/>
      <c r="RGY3207" s="14"/>
      <c r="RGZ3207" s="14"/>
      <c r="RHA3207" s="14"/>
      <c r="RHB3207" s="14"/>
      <c r="RHC3207" s="14"/>
      <c r="RHD3207" s="14"/>
      <c r="RHE3207" s="14"/>
      <c r="RHF3207" s="14"/>
      <c r="RHG3207" s="14"/>
      <c r="RHH3207" s="14"/>
      <c r="RHI3207" s="14"/>
      <c r="RHJ3207" s="14"/>
      <c r="RHK3207" s="14"/>
      <c r="RHL3207" s="14"/>
      <c r="RHM3207" s="14"/>
      <c r="RHN3207" s="14"/>
      <c r="RHO3207" s="14"/>
      <c r="RHP3207" s="14"/>
      <c r="RHQ3207" s="14"/>
      <c r="RHR3207" s="14"/>
      <c r="RHS3207" s="14"/>
      <c r="RHT3207" s="14"/>
      <c r="RHU3207" s="14"/>
      <c r="RHV3207" s="14"/>
      <c r="RHW3207" s="14"/>
      <c r="RHX3207" s="14"/>
      <c r="RHY3207" s="14"/>
      <c r="RHZ3207" s="14"/>
      <c r="RIA3207" s="14"/>
      <c r="RIB3207" s="14"/>
      <c r="RIC3207" s="14"/>
      <c r="RID3207" s="14"/>
      <c r="RIE3207" s="14"/>
      <c r="RIF3207" s="14"/>
      <c r="RIG3207" s="14"/>
      <c r="RIH3207" s="14"/>
      <c r="RII3207" s="14"/>
      <c r="RIJ3207" s="14"/>
      <c r="RIK3207" s="14"/>
      <c r="RIL3207" s="14"/>
      <c r="RIM3207" s="14"/>
      <c r="RIN3207" s="14"/>
      <c r="RIO3207" s="14"/>
      <c r="RIP3207" s="14"/>
      <c r="RIQ3207" s="14"/>
      <c r="RIR3207" s="14"/>
      <c r="RIS3207" s="14"/>
      <c r="RIT3207" s="14"/>
      <c r="RIU3207" s="14"/>
      <c r="RIV3207" s="14"/>
      <c r="RIW3207" s="14"/>
      <c r="RIX3207" s="14"/>
      <c r="RIY3207" s="14"/>
      <c r="RIZ3207" s="14"/>
      <c r="RJA3207" s="14"/>
      <c r="RJB3207" s="14"/>
      <c r="RJC3207" s="14"/>
      <c r="RJD3207" s="14"/>
      <c r="RJE3207" s="14"/>
      <c r="RJF3207" s="14"/>
      <c r="RJG3207" s="14"/>
      <c r="RJH3207" s="14"/>
      <c r="RJI3207" s="14"/>
      <c r="RJJ3207" s="14"/>
      <c r="RJK3207" s="14"/>
      <c r="RJL3207" s="14"/>
      <c r="RJM3207" s="14"/>
      <c r="RJN3207" s="14"/>
      <c r="RJO3207" s="14"/>
      <c r="RJP3207" s="14"/>
      <c r="RJQ3207" s="14"/>
      <c r="RJR3207" s="14"/>
      <c r="RJS3207" s="14"/>
      <c r="RJT3207" s="14"/>
      <c r="RJU3207" s="14"/>
      <c r="RJV3207" s="14"/>
      <c r="RJW3207" s="14"/>
      <c r="RJX3207" s="14"/>
      <c r="RJY3207" s="14"/>
      <c r="RJZ3207" s="14"/>
      <c r="RKA3207" s="14"/>
      <c r="RKB3207" s="14"/>
      <c r="RKC3207" s="14"/>
      <c r="RKD3207" s="14"/>
      <c r="RKE3207" s="14"/>
      <c r="RKF3207" s="14"/>
      <c r="RKG3207" s="14"/>
      <c r="RKH3207" s="14"/>
      <c r="RKI3207" s="14"/>
      <c r="RKJ3207" s="14"/>
      <c r="RKK3207" s="14"/>
      <c r="RKL3207" s="14"/>
      <c r="RKM3207" s="14"/>
      <c r="RKN3207" s="14"/>
      <c r="RKO3207" s="14"/>
      <c r="RKP3207" s="14"/>
      <c r="RKQ3207" s="14"/>
      <c r="RKR3207" s="14"/>
      <c r="RKS3207" s="14"/>
      <c r="RKT3207" s="14"/>
      <c r="RKU3207" s="14"/>
      <c r="RKV3207" s="14"/>
      <c r="RKW3207" s="14"/>
      <c r="RKX3207" s="14"/>
      <c r="RKY3207" s="14"/>
      <c r="RKZ3207" s="14"/>
      <c r="RLA3207" s="14"/>
      <c r="RLB3207" s="14"/>
      <c r="RLC3207" s="14"/>
      <c r="RLD3207" s="14"/>
      <c r="RLE3207" s="14"/>
      <c r="RLF3207" s="14"/>
      <c r="RLG3207" s="14"/>
      <c r="RLH3207" s="14"/>
      <c r="RLI3207" s="14"/>
      <c r="RLJ3207" s="14"/>
      <c r="RLK3207" s="14"/>
      <c r="RLL3207" s="14"/>
      <c r="RLM3207" s="14"/>
      <c r="RLN3207" s="14"/>
      <c r="RLO3207" s="14"/>
      <c r="RLP3207" s="14"/>
      <c r="RLQ3207" s="14"/>
      <c r="RLR3207" s="14"/>
      <c r="RLS3207" s="14"/>
      <c r="RLT3207" s="14"/>
      <c r="RLU3207" s="14"/>
      <c r="RLV3207" s="14"/>
      <c r="RLW3207" s="14"/>
      <c r="RLX3207" s="14"/>
      <c r="RLY3207" s="14"/>
      <c r="RLZ3207" s="14"/>
      <c r="RMA3207" s="14"/>
      <c r="RMB3207" s="14"/>
      <c r="RMC3207" s="14"/>
      <c r="RMD3207" s="14"/>
      <c r="RME3207" s="14"/>
      <c r="RMF3207" s="14"/>
      <c r="RMG3207" s="14"/>
      <c r="RMH3207" s="14"/>
      <c r="RMI3207" s="14"/>
      <c r="RMJ3207" s="14"/>
      <c r="RMK3207" s="14"/>
      <c r="RML3207" s="14"/>
      <c r="RMM3207" s="14"/>
      <c r="RMN3207" s="14"/>
      <c r="RMO3207" s="14"/>
      <c r="RMP3207" s="14"/>
      <c r="RMQ3207" s="14"/>
      <c r="RMR3207" s="14"/>
      <c r="RMS3207" s="14"/>
      <c r="RMT3207" s="14"/>
      <c r="RMU3207" s="14"/>
      <c r="RMV3207" s="14"/>
      <c r="RMW3207" s="14"/>
      <c r="RMX3207" s="14"/>
      <c r="RMY3207" s="14"/>
      <c r="RMZ3207" s="14"/>
      <c r="RNA3207" s="14"/>
      <c r="RNB3207" s="14"/>
      <c r="RNC3207" s="14"/>
      <c r="RND3207" s="14"/>
      <c r="RNE3207" s="14"/>
      <c r="RNF3207" s="14"/>
      <c r="RNG3207" s="14"/>
      <c r="RNH3207" s="14"/>
      <c r="RNI3207" s="14"/>
      <c r="RNJ3207" s="14"/>
      <c r="RNK3207" s="14"/>
      <c r="RNL3207" s="14"/>
      <c r="RNM3207" s="14"/>
      <c r="RNN3207" s="14"/>
      <c r="RNO3207" s="14"/>
      <c r="RNP3207" s="14"/>
      <c r="RNQ3207" s="14"/>
      <c r="RNR3207" s="14"/>
      <c r="RNS3207" s="14"/>
      <c r="RNT3207" s="14"/>
      <c r="RNU3207" s="14"/>
      <c r="RNV3207" s="14"/>
      <c r="RNW3207" s="14"/>
      <c r="RNX3207" s="14"/>
      <c r="RNY3207" s="14"/>
      <c r="RNZ3207" s="14"/>
      <c r="ROA3207" s="14"/>
      <c r="ROB3207" s="14"/>
      <c r="ROC3207" s="14"/>
      <c r="ROD3207" s="14"/>
      <c r="ROE3207" s="14"/>
      <c r="ROF3207" s="14"/>
      <c r="ROG3207" s="14"/>
      <c r="ROH3207" s="14"/>
      <c r="ROI3207" s="14"/>
      <c r="ROJ3207" s="14"/>
      <c r="ROK3207" s="14"/>
      <c r="ROL3207" s="14"/>
      <c r="ROM3207" s="14"/>
      <c r="RON3207" s="14"/>
      <c r="ROO3207" s="14"/>
      <c r="ROP3207" s="14"/>
      <c r="ROQ3207" s="14"/>
      <c r="ROR3207" s="14"/>
      <c r="ROS3207" s="14"/>
      <c r="ROT3207" s="14"/>
      <c r="ROU3207" s="14"/>
      <c r="ROV3207" s="14"/>
      <c r="ROW3207" s="14"/>
      <c r="ROX3207" s="14"/>
      <c r="ROY3207" s="14"/>
      <c r="ROZ3207" s="14"/>
      <c r="RPA3207" s="14"/>
      <c r="RPB3207" s="14"/>
      <c r="RPC3207" s="14"/>
      <c r="RPD3207" s="14"/>
      <c r="RPE3207" s="14"/>
      <c r="RPF3207" s="14"/>
      <c r="RPG3207" s="14"/>
      <c r="RPH3207" s="14"/>
      <c r="RPI3207" s="14"/>
      <c r="RPJ3207" s="14"/>
      <c r="RPK3207" s="14"/>
      <c r="RPL3207" s="14"/>
      <c r="RPM3207" s="14"/>
      <c r="RPN3207" s="14"/>
      <c r="RPO3207" s="14"/>
      <c r="RPP3207" s="14"/>
      <c r="RPQ3207" s="14"/>
      <c r="RPR3207" s="14"/>
      <c r="RPS3207" s="14"/>
      <c r="RPT3207" s="14"/>
      <c r="RPU3207" s="14"/>
      <c r="RPV3207" s="14"/>
      <c r="RPW3207" s="14"/>
      <c r="RPX3207" s="14"/>
      <c r="RPY3207" s="14"/>
      <c r="RPZ3207" s="14"/>
      <c r="RQA3207" s="14"/>
      <c r="RQB3207" s="14"/>
      <c r="RQC3207" s="14"/>
      <c r="RQD3207" s="14"/>
      <c r="RQE3207" s="14"/>
      <c r="RQF3207" s="14"/>
      <c r="RQG3207" s="14"/>
      <c r="RQH3207" s="14"/>
      <c r="RQI3207" s="14"/>
      <c r="RQJ3207" s="14"/>
      <c r="RQK3207" s="14"/>
      <c r="RQL3207" s="14"/>
      <c r="RQM3207" s="14"/>
      <c r="RQN3207" s="14"/>
      <c r="RQO3207" s="14"/>
      <c r="RQP3207" s="14"/>
      <c r="RQQ3207" s="14"/>
      <c r="RQR3207" s="14"/>
      <c r="RQS3207" s="14"/>
      <c r="RQT3207" s="14"/>
      <c r="RQU3207" s="14"/>
      <c r="RQV3207" s="14"/>
      <c r="RQW3207" s="14"/>
      <c r="RQX3207" s="14"/>
      <c r="RQY3207" s="14"/>
      <c r="RQZ3207" s="14"/>
      <c r="RRA3207" s="14"/>
      <c r="RRB3207" s="14"/>
      <c r="RRC3207" s="14"/>
      <c r="RRD3207" s="14"/>
      <c r="RRE3207" s="14"/>
      <c r="RRF3207" s="14"/>
      <c r="RRG3207" s="14"/>
      <c r="RRH3207" s="14"/>
      <c r="RRI3207" s="14"/>
      <c r="RRJ3207" s="14"/>
      <c r="RRK3207" s="14"/>
      <c r="RRL3207" s="14"/>
      <c r="RRM3207" s="14"/>
      <c r="RRN3207" s="14"/>
      <c r="RRO3207" s="14"/>
      <c r="RRP3207" s="14"/>
      <c r="RRQ3207" s="14"/>
      <c r="RRR3207" s="14"/>
      <c r="RRS3207" s="14"/>
      <c r="RRT3207" s="14"/>
      <c r="RRU3207" s="14"/>
      <c r="RRV3207" s="14"/>
      <c r="RRW3207" s="14"/>
      <c r="RRX3207" s="14"/>
      <c r="RRY3207" s="14"/>
      <c r="RRZ3207" s="14"/>
      <c r="RSA3207" s="14"/>
      <c r="RSB3207" s="14"/>
      <c r="RSC3207" s="14"/>
      <c r="RSD3207" s="14"/>
      <c r="RSE3207" s="14"/>
      <c r="RSF3207" s="14"/>
      <c r="RSG3207" s="14"/>
      <c r="RSH3207" s="14"/>
      <c r="RSI3207" s="14"/>
      <c r="RSJ3207" s="14"/>
      <c r="RSK3207" s="14"/>
      <c r="RSL3207" s="14"/>
      <c r="RSM3207" s="14"/>
      <c r="RSN3207" s="14"/>
      <c r="RSO3207" s="14"/>
      <c r="RSP3207" s="14"/>
      <c r="RSQ3207" s="14"/>
      <c r="RSR3207" s="14"/>
      <c r="RSS3207" s="14"/>
      <c r="RST3207" s="14"/>
      <c r="RSU3207" s="14"/>
      <c r="RSV3207" s="14"/>
      <c r="RSW3207" s="14"/>
      <c r="RSX3207" s="14"/>
      <c r="RSY3207" s="14"/>
      <c r="RSZ3207" s="14"/>
      <c r="RTA3207" s="14"/>
      <c r="RTB3207" s="14"/>
      <c r="RTC3207" s="14"/>
      <c r="RTD3207" s="14"/>
      <c r="RTE3207" s="14"/>
      <c r="RTF3207" s="14"/>
      <c r="RTG3207" s="14"/>
      <c r="RTH3207" s="14"/>
      <c r="RTI3207" s="14"/>
      <c r="RTJ3207" s="14"/>
      <c r="RTK3207" s="14"/>
      <c r="RTL3207" s="14"/>
      <c r="RTM3207" s="14"/>
      <c r="RTN3207" s="14"/>
      <c r="RTO3207" s="14"/>
      <c r="RTP3207" s="14"/>
      <c r="RTQ3207" s="14"/>
      <c r="RTR3207" s="14"/>
      <c r="RTS3207" s="14"/>
      <c r="RTT3207" s="14"/>
      <c r="RTU3207" s="14"/>
      <c r="RTV3207" s="14"/>
      <c r="RTW3207" s="14"/>
      <c r="RTX3207" s="14"/>
      <c r="RTY3207" s="14"/>
      <c r="RTZ3207" s="14"/>
      <c r="RUA3207" s="14"/>
      <c r="RUB3207" s="14"/>
      <c r="RUC3207" s="14"/>
      <c r="RUD3207" s="14"/>
      <c r="RUE3207" s="14"/>
      <c r="RUF3207" s="14"/>
      <c r="RUG3207" s="14"/>
      <c r="RUH3207" s="14"/>
      <c r="RUI3207" s="14"/>
      <c r="RUJ3207" s="14"/>
      <c r="RUK3207" s="14"/>
      <c r="RUL3207" s="14"/>
      <c r="RUM3207" s="14"/>
      <c r="RUN3207" s="14"/>
      <c r="RUO3207" s="14"/>
      <c r="RUP3207" s="14"/>
      <c r="RUQ3207" s="14"/>
      <c r="RUR3207" s="14"/>
      <c r="RUS3207" s="14"/>
      <c r="RUT3207" s="14"/>
      <c r="RUU3207" s="14"/>
      <c r="RUV3207" s="14"/>
      <c r="RUW3207" s="14"/>
      <c r="RUX3207" s="14"/>
      <c r="RUY3207" s="14"/>
      <c r="RUZ3207" s="14"/>
      <c r="RVA3207" s="14"/>
      <c r="RVB3207" s="14"/>
      <c r="RVC3207" s="14"/>
      <c r="RVD3207" s="14"/>
      <c r="RVE3207" s="14"/>
      <c r="RVF3207" s="14"/>
      <c r="RVG3207" s="14"/>
      <c r="RVH3207" s="14"/>
      <c r="RVI3207" s="14"/>
      <c r="RVJ3207" s="14"/>
      <c r="RVK3207" s="14"/>
      <c r="RVL3207" s="14"/>
      <c r="RVM3207" s="14"/>
      <c r="RVN3207" s="14"/>
      <c r="RVO3207" s="14"/>
      <c r="RVP3207" s="14"/>
      <c r="RVQ3207" s="14"/>
      <c r="RVR3207" s="14"/>
      <c r="RVS3207" s="14"/>
      <c r="RVT3207" s="14"/>
      <c r="RVU3207" s="14"/>
      <c r="RVV3207" s="14"/>
      <c r="RVW3207" s="14"/>
      <c r="RVX3207" s="14"/>
      <c r="RVY3207" s="14"/>
      <c r="RVZ3207" s="14"/>
      <c r="RWA3207" s="14"/>
      <c r="RWB3207" s="14"/>
      <c r="RWC3207" s="14"/>
      <c r="RWD3207" s="14"/>
      <c r="RWE3207" s="14"/>
      <c r="RWF3207" s="14"/>
      <c r="RWG3207" s="14"/>
      <c r="RWH3207" s="14"/>
      <c r="RWI3207" s="14"/>
      <c r="RWJ3207" s="14"/>
      <c r="RWK3207" s="14"/>
      <c r="RWL3207" s="14"/>
      <c r="RWM3207" s="14"/>
      <c r="RWN3207" s="14"/>
      <c r="RWO3207" s="14"/>
      <c r="RWP3207" s="14"/>
      <c r="RWQ3207" s="14"/>
      <c r="RWR3207" s="14"/>
      <c r="RWS3207" s="14"/>
      <c r="RWT3207" s="14"/>
      <c r="RWU3207" s="14"/>
      <c r="RWV3207" s="14"/>
      <c r="RWW3207" s="14"/>
      <c r="RWX3207" s="14"/>
      <c r="RWY3207" s="14"/>
      <c r="RWZ3207" s="14"/>
      <c r="RXA3207" s="14"/>
      <c r="RXB3207" s="14"/>
      <c r="RXC3207" s="14"/>
      <c r="RXD3207" s="14"/>
      <c r="RXE3207" s="14"/>
      <c r="RXF3207" s="14"/>
      <c r="RXG3207" s="14"/>
      <c r="RXH3207" s="14"/>
      <c r="RXI3207" s="14"/>
      <c r="RXJ3207" s="14"/>
      <c r="RXK3207" s="14"/>
      <c r="RXL3207" s="14"/>
      <c r="RXM3207" s="14"/>
      <c r="RXN3207" s="14"/>
      <c r="RXO3207" s="14"/>
      <c r="RXP3207" s="14"/>
      <c r="RXQ3207" s="14"/>
      <c r="RXR3207" s="14"/>
      <c r="RXS3207" s="14"/>
      <c r="RXT3207" s="14"/>
      <c r="RXU3207" s="14"/>
      <c r="RXV3207" s="14"/>
      <c r="RXW3207" s="14"/>
      <c r="RXX3207" s="14"/>
      <c r="RXY3207" s="14"/>
      <c r="RXZ3207" s="14"/>
      <c r="RYA3207" s="14"/>
      <c r="RYB3207" s="14"/>
      <c r="RYC3207" s="14"/>
      <c r="RYD3207" s="14"/>
      <c r="RYE3207" s="14"/>
      <c r="RYF3207" s="14"/>
      <c r="RYG3207" s="14"/>
      <c r="RYH3207" s="14"/>
      <c r="RYI3207" s="14"/>
      <c r="RYJ3207" s="14"/>
      <c r="RYK3207" s="14"/>
      <c r="RYL3207" s="14"/>
      <c r="RYM3207" s="14"/>
      <c r="RYN3207" s="14"/>
      <c r="RYO3207" s="14"/>
      <c r="RYP3207" s="14"/>
      <c r="RYQ3207" s="14"/>
      <c r="RYR3207" s="14"/>
      <c r="RYS3207" s="14"/>
      <c r="RYT3207" s="14"/>
      <c r="RYU3207" s="14"/>
      <c r="RYV3207" s="14"/>
      <c r="RYW3207" s="14"/>
      <c r="RYX3207" s="14"/>
      <c r="RYY3207" s="14"/>
      <c r="RYZ3207" s="14"/>
      <c r="RZA3207" s="14"/>
      <c r="RZB3207" s="14"/>
      <c r="RZC3207" s="14"/>
      <c r="RZD3207" s="14"/>
      <c r="RZE3207" s="14"/>
      <c r="RZF3207" s="14"/>
      <c r="RZG3207" s="14"/>
      <c r="RZH3207" s="14"/>
      <c r="RZI3207" s="14"/>
      <c r="RZJ3207" s="14"/>
      <c r="RZK3207" s="14"/>
      <c r="RZL3207" s="14"/>
      <c r="RZM3207" s="14"/>
      <c r="RZN3207" s="14"/>
      <c r="RZO3207" s="14"/>
      <c r="RZP3207" s="14"/>
      <c r="RZQ3207" s="14"/>
      <c r="RZR3207" s="14"/>
      <c r="RZS3207" s="14"/>
      <c r="RZT3207" s="14"/>
      <c r="RZU3207" s="14"/>
      <c r="RZV3207" s="14"/>
      <c r="RZW3207" s="14"/>
      <c r="RZX3207" s="14"/>
      <c r="RZY3207" s="14"/>
      <c r="RZZ3207" s="14"/>
      <c r="SAA3207" s="14"/>
      <c r="SAB3207" s="14"/>
      <c r="SAC3207" s="14"/>
      <c r="SAD3207" s="14"/>
      <c r="SAE3207" s="14"/>
      <c r="SAF3207" s="14"/>
      <c r="SAG3207" s="14"/>
      <c r="SAH3207" s="14"/>
      <c r="SAI3207" s="14"/>
      <c r="SAJ3207" s="14"/>
      <c r="SAK3207" s="14"/>
      <c r="SAL3207" s="14"/>
      <c r="SAM3207" s="14"/>
      <c r="SAN3207" s="14"/>
      <c r="SAO3207" s="14"/>
      <c r="SAP3207" s="14"/>
      <c r="SAQ3207" s="14"/>
      <c r="SAR3207" s="14"/>
      <c r="SAS3207" s="14"/>
      <c r="SAT3207" s="14"/>
      <c r="SAU3207" s="14"/>
      <c r="SAV3207" s="14"/>
      <c r="SAW3207" s="14"/>
      <c r="SAX3207" s="14"/>
      <c r="SAY3207" s="14"/>
      <c r="SAZ3207" s="14"/>
      <c r="SBA3207" s="14"/>
      <c r="SBB3207" s="14"/>
      <c r="SBC3207" s="14"/>
      <c r="SBD3207" s="14"/>
      <c r="SBE3207" s="14"/>
      <c r="SBF3207" s="14"/>
      <c r="SBG3207" s="14"/>
      <c r="SBH3207" s="14"/>
      <c r="SBI3207" s="14"/>
      <c r="SBJ3207" s="14"/>
      <c r="SBK3207" s="14"/>
      <c r="SBL3207" s="14"/>
      <c r="SBM3207" s="14"/>
      <c r="SBN3207" s="14"/>
      <c r="SBO3207" s="14"/>
      <c r="SBP3207" s="14"/>
      <c r="SBQ3207" s="14"/>
      <c r="SBR3207" s="14"/>
      <c r="SBS3207" s="14"/>
      <c r="SBT3207" s="14"/>
      <c r="SBU3207" s="14"/>
      <c r="SBV3207" s="14"/>
      <c r="SBW3207" s="14"/>
      <c r="SBX3207" s="14"/>
      <c r="SBY3207" s="14"/>
      <c r="SBZ3207" s="14"/>
      <c r="SCA3207" s="14"/>
      <c r="SCB3207" s="14"/>
      <c r="SCC3207" s="14"/>
      <c r="SCD3207" s="14"/>
      <c r="SCE3207" s="14"/>
      <c r="SCF3207" s="14"/>
      <c r="SCG3207" s="14"/>
      <c r="SCH3207" s="14"/>
      <c r="SCI3207" s="14"/>
      <c r="SCJ3207" s="14"/>
      <c r="SCK3207" s="14"/>
      <c r="SCL3207" s="14"/>
      <c r="SCM3207" s="14"/>
      <c r="SCN3207" s="14"/>
      <c r="SCO3207" s="14"/>
      <c r="SCP3207" s="14"/>
      <c r="SCQ3207" s="14"/>
      <c r="SCR3207" s="14"/>
      <c r="SCS3207" s="14"/>
      <c r="SCT3207" s="14"/>
      <c r="SCU3207" s="14"/>
      <c r="SCV3207" s="14"/>
      <c r="SCW3207" s="14"/>
      <c r="SCX3207" s="14"/>
      <c r="SCY3207" s="14"/>
      <c r="SCZ3207" s="14"/>
      <c r="SDA3207" s="14"/>
      <c r="SDB3207" s="14"/>
      <c r="SDC3207" s="14"/>
      <c r="SDD3207" s="14"/>
      <c r="SDE3207" s="14"/>
      <c r="SDF3207" s="14"/>
      <c r="SDG3207" s="14"/>
      <c r="SDH3207" s="14"/>
      <c r="SDI3207" s="14"/>
      <c r="SDJ3207" s="14"/>
      <c r="SDK3207" s="14"/>
      <c r="SDL3207" s="14"/>
      <c r="SDM3207" s="14"/>
      <c r="SDN3207" s="14"/>
      <c r="SDO3207" s="14"/>
      <c r="SDP3207" s="14"/>
      <c r="SDQ3207" s="14"/>
      <c r="SDR3207" s="14"/>
      <c r="SDS3207" s="14"/>
      <c r="SDT3207" s="14"/>
      <c r="SDU3207" s="14"/>
      <c r="SDV3207" s="14"/>
      <c r="SDW3207" s="14"/>
      <c r="SDX3207" s="14"/>
      <c r="SDY3207" s="14"/>
      <c r="SDZ3207" s="14"/>
      <c r="SEA3207" s="14"/>
      <c r="SEB3207" s="14"/>
      <c r="SEC3207" s="14"/>
      <c r="SED3207" s="14"/>
      <c r="SEE3207" s="14"/>
      <c r="SEF3207" s="14"/>
      <c r="SEG3207" s="14"/>
      <c r="SEH3207" s="14"/>
      <c r="SEI3207" s="14"/>
      <c r="SEJ3207" s="14"/>
      <c r="SEK3207" s="14"/>
      <c r="SEL3207" s="14"/>
      <c r="SEM3207" s="14"/>
      <c r="SEN3207" s="14"/>
      <c r="SEO3207" s="14"/>
      <c r="SEP3207" s="14"/>
      <c r="SEQ3207" s="14"/>
      <c r="SER3207" s="14"/>
      <c r="SES3207" s="14"/>
      <c r="SET3207" s="14"/>
      <c r="SEU3207" s="14"/>
      <c r="SEV3207" s="14"/>
      <c r="SEW3207" s="14"/>
      <c r="SEX3207" s="14"/>
      <c r="SEY3207" s="14"/>
      <c r="SEZ3207" s="14"/>
      <c r="SFA3207" s="14"/>
      <c r="SFB3207" s="14"/>
      <c r="SFC3207" s="14"/>
      <c r="SFD3207" s="14"/>
      <c r="SFE3207" s="14"/>
      <c r="SFF3207" s="14"/>
      <c r="SFG3207" s="14"/>
      <c r="SFH3207" s="14"/>
      <c r="SFI3207" s="14"/>
      <c r="SFJ3207" s="14"/>
      <c r="SFK3207" s="14"/>
      <c r="SFL3207" s="14"/>
      <c r="SFM3207" s="14"/>
      <c r="SFN3207" s="14"/>
      <c r="SFO3207" s="14"/>
      <c r="SFP3207" s="14"/>
      <c r="SFQ3207" s="14"/>
      <c r="SFR3207" s="14"/>
      <c r="SFS3207" s="14"/>
      <c r="SFT3207" s="14"/>
      <c r="SFU3207" s="14"/>
      <c r="SFV3207" s="14"/>
      <c r="SFW3207" s="14"/>
      <c r="SFX3207" s="14"/>
      <c r="SFY3207" s="14"/>
      <c r="SFZ3207" s="14"/>
      <c r="SGA3207" s="14"/>
      <c r="SGB3207" s="14"/>
      <c r="SGC3207" s="14"/>
      <c r="SGD3207" s="14"/>
      <c r="SGE3207" s="14"/>
      <c r="SGF3207" s="14"/>
      <c r="SGG3207" s="14"/>
      <c r="SGH3207" s="14"/>
      <c r="SGI3207" s="14"/>
      <c r="SGJ3207" s="14"/>
      <c r="SGK3207" s="14"/>
      <c r="SGL3207" s="14"/>
      <c r="SGM3207" s="14"/>
      <c r="SGN3207" s="14"/>
      <c r="SGO3207" s="14"/>
      <c r="SGP3207" s="14"/>
      <c r="SGQ3207" s="14"/>
      <c r="SGR3207" s="14"/>
      <c r="SGS3207" s="14"/>
      <c r="SGT3207" s="14"/>
      <c r="SGU3207" s="14"/>
      <c r="SGV3207" s="14"/>
      <c r="SGW3207" s="14"/>
      <c r="SGX3207" s="14"/>
      <c r="SGY3207" s="14"/>
      <c r="SGZ3207" s="14"/>
      <c r="SHA3207" s="14"/>
      <c r="SHB3207" s="14"/>
      <c r="SHC3207" s="14"/>
      <c r="SHD3207" s="14"/>
      <c r="SHE3207" s="14"/>
      <c r="SHF3207" s="14"/>
      <c r="SHG3207" s="14"/>
      <c r="SHH3207" s="14"/>
      <c r="SHI3207" s="14"/>
      <c r="SHJ3207" s="14"/>
      <c r="SHK3207" s="14"/>
      <c r="SHL3207" s="14"/>
      <c r="SHM3207" s="14"/>
      <c r="SHN3207" s="14"/>
      <c r="SHO3207" s="14"/>
      <c r="SHP3207" s="14"/>
      <c r="SHQ3207" s="14"/>
      <c r="SHR3207" s="14"/>
      <c r="SHS3207" s="14"/>
      <c r="SHT3207" s="14"/>
      <c r="SHU3207" s="14"/>
      <c r="SHV3207" s="14"/>
      <c r="SHW3207" s="14"/>
      <c r="SHX3207" s="14"/>
      <c r="SHY3207" s="14"/>
      <c r="SHZ3207" s="14"/>
      <c r="SIA3207" s="14"/>
      <c r="SIB3207" s="14"/>
      <c r="SIC3207" s="14"/>
      <c r="SID3207" s="14"/>
      <c r="SIE3207" s="14"/>
      <c r="SIF3207" s="14"/>
      <c r="SIG3207" s="14"/>
      <c r="SIH3207" s="14"/>
      <c r="SII3207" s="14"/>
      <c r="SIJ3207" s="14"/>
      <c r="SIK3207" s="14"/>
      <c r="SIL3207" s="14"/>
      <c r="SIM3207" s="14"/>
      <c r="SIN3207" s="14"/>
      <c r="SIO3207" s="14"/>
      <c r="SIP3207" s="14"/>
      <c r="SIQ3207" s="14"/>
      <c r="SIR3207" s="14"/>
      <c r="SIS3207" s="14"/>
      <c r="SIT3207" s="14"/>
      <c r="SIU3207" s="14"/>
      <c r="SIV3207" s="14"/>
      <c r="SIW3207" s="14"/>
      <c r="SIX3207" s="14"/>
      <c r="SIY3207" s="14"/>
      <c r="SIZ3207" s="14"/>
      <c r="SJA3207" s="14"/>
      <c r="SJB3207" s="14"/>
      <c r="SJC3207" s="14"/>
      <c r="SJD3207" s="14"/>
      <c r="SJE3207" s="14"/>
      <c r="SJF3207" s="14"/>
      <c r="SJG3207" s="14"/>
      <c r="SJH3207" s="14"/>
      <c r="SJI3207" s="14"/>
      <c r="SJJ3207" s="14"/>
      <c r="SJK3207" s="14"/>
      <c r="SJL3207" s="14"/>
      <c r="SJM3207" s="14"/>
      <c r="SJN3207" s="14"/>
      <c r="SJO3207" s="14"/>
      <c r="SJP3207" s="14"/>
      <c r="SJQ3207" s="14"/>
      <c r="SJR3207" s="14"/>
      <c r="SJS3207" s="14"/>
      <c r="SJT3207" s="14"/>
      <c r="SJU3207" s="14"/>
      <c r="SJV3207" s="14"/>
      <c r="SJW3207" s="14"/>
      <c r="SJX3207" s="14"/>
      <c r="SJY3207" s="14"/>
      <c r="SJZ3207" s="14"/>
      <c r="SKA3207" s="14"/>
      <c r="SKB3207" s="14"/>
      <c r="SKC3207" s="14"/>
      <c r="SKD3207" s="14"/>
      <c r="SKE3207" s="14"/>
      <c r="SKF3207" s="14"/>
      <c r="SKG3207" s="14"/>
      <c r="SKH3207" s="14"/>
      <c r="SKI3207" s="14"/>
      <c r="SKJ3207" s="14"/>
      <c r="SKK3207" s="14"/>
      <c r="SKL3207" s="14"/>
      <c r="SKM3207" s="14"/>
      <c r="SKN3207" s="14"/>
      <c r="SKO3207" s="14"/>
      <c r="SKP3207" s="14"/>
      <c r="SKQ3207" s="14"/>
      <c r="SKR3207" s="14"/>
      <c r="SKS3207" s="14"/>
      <c r="SKT3207" s="14"/>
      <c r="SKU3207" s="14"/>
      <c r="SKV3207" s="14"/>
      <c r="SKW3207" s="14"/>
      <c r="SKX3207" s="14"/>
      <c r="SKY3207" s="14"/>
      <c r="SKZ3207" s="14"/>
      <c r="SLA3207" s="14"/>
      <c r="SLB3207" s="14"/>
      <c r="SLC3207" s="14"/>
      <c r="SLD3207" s="14"/>
      <c r="SLE3207" s="14"/>
      <c r="SLF3207" s="14"/>
      <c r="SLG3207" s="14"/>
      <c r="SLH3207" s="14"/>
      <c r="SLI3207" s="14"/>
      <c r="SLJ3207" s="14"/>
      <c r="SLK3207" s="14"/>
      <c r="SLL3207" s="14"/>
      <c r="SLM3207" s="14"/>
      <c r="SLN3207" s="14"/>
      <c r="SLO3207" s="14"/>
      <c r="SLP3207" s="14"/>
      <c r="SLQ3207" s="14"/>
      <c r="SLR3207" s="14"/>
      <c r="SLS3207" s="14"/>
      <c r="SLT3207" s="14"/>
      <c r="SLU3207" s="14"/>
      <c r="SLV3207" s="14"/>
      <c r="SLW3207" s="14"/>
      <c r="SLX3207" s="14"/>
      <c r="SLY3207" s="14"/>
      <c r="SLZ3207" s="14"/>
      <c r="SMA3207" s="14"/>
      <c r="SMB3207" s="14"/>
      <c r="SMC3207" s="14"/>
      <c r="SMD3207" s="14"/>
      <c r="SME3207" s="14"/>
      <c r="SMF3207" s="14"/>
      <c r="SMG3207" s="14"/>
      <c r="SMH3207" s="14"/>
      <c r="SMI3207" s="14"/>
      <c r="SMJ3207" s="14"/>
      <c r="SMK3207" s="14"/>
      <c r="SML3207" s="14"/>
      <c r="SMM3207" s="14"/>
      <c r="SMN3207" s="14"/>
      <c r="SMO3207" s="14"/>
      <c r="SMP3207" s="14"/>
      <c r="SMQ3207" s="14"/>
      <c r="SMR3207" s="14"/>
      <c r="SMS3207" s="14"/>
      <c r="SMT3207" s="14"/>
      <c r="SMU3207" s="14"/>
      <c r="SMV3207" s="14"/>
      <c r="SMW3207" s="14"/>
      <c r="SMX3207" s="14"/>
      <c r="SMY3207" s="14"/>
      <c r="SMZ3207" s="14"/>
      <c r="SNA3207" s="14"/>
      <c r="SNB3207" s="14"/>
      <c r="SNC3207" s="14"/>
      <c r="SND3207" s="14"/>
      <c r="SNE3207" s="14"/>
      <c r="SNF3207" s="14"/>
      <c r="SNG3207" s="14"/>
      <c r="SNH3207" s="14"/>
      <c r="SNI3207" s="14"/>
      <c r="SNJ3207" s="14"/>
      <c r="SNK3207" s="14"/>
      <c r="SNL3207" s="14"/>
      <c r="SNM3207" s="14"/>
      <c r="SNN3207" s="14"/>
      <c r="SNO3207" s="14"/>
      <c r="SNP3207" s="14"/>
      <c r="SNQ3207" s="14"/>
      <c r="SNR3207" s="14"/>
      <c r="SNS3207" s="14"/>
      <c r="SNT3207" s="14"/>
      <c r="SNU3207" s="14"/>
      <c r="SNV3207" s="14"/>
      <c r="SNW3207" s="14"/>
      <c r="SNX3207" s="14"/>
      <c r="SNY3207" s="14"/>
      <c r="SNZ3207" s="14"/>
      <c r="SOA3207" s="14"/>
      <c r="SOB3207" s="14"/>
      <c r="SOC3207" s="14"/>
      <c r="SOD3207" s="14"/>
      <c r="SOE3207" s="14"/>
      <c r="SOF3207" s="14"/>
      <c r="SOG3207" s="14"/>
      <c r="SOH3207" s="14"/>
      <c r="SOI3207" s="14"/>
      <c r="SOJ3207" s="14"/>
      <c r="SOK3207" s="14"/>
      <c r="SOL3207" s="14"/>
      <c r="SOM3207" s="14"/>
      <c r="SON3207" s="14"/>
      <c r="SOO3207" s="14"/>
      <c r="SOP3207" s="14"/>
      <c r="SOQ3207" s="14"/>
      <c r="SOR3207" s="14"/>
      <c r="SOS3207" s="14"/>
      <c r="SOT3207" s="14"/>
      <c r="SOU3207" s="14"/>
      <c r="SOV3207" s="14"/>
      <c r="SOW3207" s="14"/>
      <c r="SOX3207" s="14"/>
      <c r="SOY3207" s="14"/>
      <c r="SOZ3207" s="14"/>
      <c r="SPA3207" s="14"/>
      <c r="SPB3207" s="14"/>
      <c r="SPC3207" s="14"/>
      <c r="SPD3207" s="14"/>
      <c r="SPE3207" s="14"/>
      <c r="SPF3207" s="14"/>
      <c r="SPG3207" s="14"/>
      <c r="SPH3207" s="14"/>
      <c r="SPI3207" s="14"/>
      <c r="SPJ3207" s="14"/>
      <c r="SPK3207" s="14"/>
      <c r="SPL3207" s="14"/>
      <c r="SPM3207" s="14"/>
      <c r="SPN3207" s="14"/>
      <c r="SPO3207" s="14"/>
      <c r="SPP3207" s="14"/>
      <c r="SPQ3207" s="14"/>
      <c r="SPR3207" s="14"/>
      <c r="SPS3207" s="14"/>
      <c r="SPT3207" s="14"/>
      <c r="SPU3207" s="14"/>
      <c r="SPV3207" s="14"/>
      <c r="SPW3207" s="14"/>
      <c r="SPX3207" s="14"/>
      <c r="SPY3207" s="14"/>
      <c r="SPZ3207" s="14"/>
      <c r="SQA3207" s="14"/>
      <c r="SQB3207" s="14"/>
      <c r="SQC3207" s="14"/>
      <c r="SQD3207" s="14"/>
      <c r="SQE3207" s="14"/>
      <c r="SQF3207" s="14"/>
      <c r="SQG3207" s="14"/>
      <c r="SQH3207" s="14"/>
      <c r="SQI3207" s="14"/>
      <c r="SQJ3207" s="14"/>
      <c r="SQK3207" s="14"/>
      <c r="SQL3207" s="14"/>
      <c r="SQM3207" s="14"/>
      <c r="SQN3207" s="14"/>
      <c r="SQO3207" s="14"/>
      <c r="SQP3207" s="14"/>
      <c r="SQQ3207" s="14"/>
      <c r="SQR3207" s="14"/>
      <c r="SQS3207" s="14"/>
      <c r="SQT3207" s="14"/>
      <c r="SQU3207" s="14"/>
      <c r="SQV3207" s="14"/>
      <c r="SQW3207" s="14"/>
      <c r="SQX3207" s="14"/>
      <c r="SQY3207" s="14"/>
      <c r="SQZ3207" s="14"/>
      <c r="SRA3207" s="14"/>
      <c r="SRB3207" s="14"/>
      <c r="SRC3207" s="14"/>
      <c r="SRD3207" s="14"/>
      <c r="SRE3207" s="14"/>
      <c r="SRF3207" s="14"/>
      <c r="SRG3207" s="14"/>
      <c r="SRH3207" s="14"/>
      <c r="SRI3207" s="14"/>
      <c r="SRJ3207" s="14"/>
      <c r="SRK3207" s="14"/>
      <c r="SRL3207" s="14"/>
      <c r="SRM3207" s="14"/>
      <c r="SRN3207" s="14"/>
      <c r="SRO3207" s="14"/>
      <c r="SRP3207" s="14"/>
      <c r="SRQ3207" s="14"/>
      <c r="SRR3207" s="14"/>
      <c r="SRS3207" s="14"/>
      <c r="SRT3207" s="14"/>
      <c r="SRU3207" s="14"/>
      <c r="SRV3207" s="14"/>
      <c r="SRW3207" s="14"/>
      <c r="SRX3207" s="14"/>
      <c r="SRY3207" s="14"/>
      <c r="SRZ3207" s="14"/>
      <c r="SSA3207" s="14"/>
      <c r="SSB3207" s="14"/>
      <c r="SSC3207" s="14"/>
      <c r="SSD3207" s="14"/>
      <c r="SSE3207" s="14"/>
      <c r="SSF3207" s="14"/>
      <c r="SSG3207" s="14"/>
      <c r="SSH3207" s="14"/>
      <c r="SSI3207" s="14"/>
      <c r="SSJ3207" s="14"/>
      <c r="SSK3207" s="14"/>
      <c r="SSL3207" s="14"/>
      <c r="SSM3207" s="14"/>
      <c r="SSN3207" s="14"/>
      <c r="SSO3207" s="14"/>
      <c r="SSP3207" s="14"/>
      <c r="SSQ3207" s="14"/>
      <c r="SSR3207" s="14"/>
      <c r="SSS3207" s="14"/>
      <c r="SST3207" s="14"/>
      <c r="SSU3207" s="14"/>
      <c r="SSV3207" s="14"/>
      <c r="SSW3207" s="14"/>
      <c r="SSX3207" s="14"/>
      <c r="SSY3207" s="14"/>
      <c r="SSZ3207" s="14"/>
      <c r="STA3207" s="14"/>
      <c r="STB3207" s="14"/>
      <c r="STC3207" s="14"/>
      <c r="STD3207" s="14"/>
      <c r="STE3207" s="14"/>
      <c r="STF3207" s="14"/>
      <c r="STG3207" s="14"/>
      <c r="STH3207" s="14"/>
      <c r="STI3207" s="14"/>
      <c r="STJ3207" s="14"/>
      <c r="STK3207" s="14"/>
      <c r="STL3207" s="14"/>
      <c r="STM3207" s="14"/>
      <c r="STN3207" s="14"/>
      <c r="STO3207" s="14"/>
      <c r="STP3207" s="14"/>
      <c r="STQ3207" s="14"/>
      <c r="STR3207" s="14"/>
      <c r="STS3207" s="14"/>
      <c r="STT3207" s="14"/>
      <c r="STU3207" s="14"/>
      <c r="STV3207" s="14"/>
      <c r="STW3207" s="14"/>
      <c r="STX3207" s="14"/>
      <c r="STY3207" s="14"/>
      <c r="STZ3207" s="14"/>
      <c r="SUA3207" s="14"/>
      <c r="SUB3207" s="14"/>
      <c r="SUC3207" s="14"/>
      <c r="SUD3207" s="14"/>
      <c r="SUE3207" s="14"/>
      <c r="SUF3207" s="14"/>
      <c r="SUG3207" s="14"/>
      <c r="SUH3207" s="14"/>
      <c r="SUI3207" s="14"/>
      <c r="SUJ3207" s="14"/>
      <c r="SUK3207" s="14"/>
      <c r="SUL3207" s="14"/>
      <c r="SUM3207" s="14"/>
      <c r="SUN3207" s="14"/>
      <c r="SUO3207" s="14"/>
      <c r="SUP3207" s="14"/>
      <c r="SUQ3207" s="14"/>
      <c r="SUR3207" s="14"/>
      <c r="SUS3207" s="14"/>
      <c r="SUT3207" s="14"/>
      <c r="SUU3207" s="14"/>
      <c r="SUV3207" s="14"/>
      <c r="SUW3207" s="14"/>
      <c r="SUX3207" s="14"/>
      <c r="SUY3207" s="14"/>
      <c r="SUZ3207" s="14"/>
      <c r="SVA3207" s="14"/>
      <c r="SVB3207" s="14"/>
      <c r="SVC3207" s="14"/>
      <c r="SVD3207" s="14"/>
      <c r="SVE3207" s="14"/>
      <c r="SVF3207" s="14"/>
      <c r="SVG3207" s="14"/>
      <c r="SVH3207" s="14"/>
      <c r="SVI3207" s="14"/>
      <c r="SVJ3207" s="14"/>
      <c r="SVK3207" s="14"/>
      <c r="SVL3207" s="14"/>
      <c r="SVM3207" s="14"/>
      <c r="SVN3207" s="14"/>
      <c r="SVO3207" s="14"/>
      <c r="SVP3207" s="14"/>
      <c r="SVQ3207" s="14"/>
      <c r="SVR3207" s="14"/>
      <c r="SVS3207" s="14"/>
      <c r="SVT3207" s="14"/>
      <c r="SVU3207" s="14"/>
      <c r="SVV3207" s="14"/>
      <c r="SVW3207" s="14"/>
      <c r="SVX3207" s="14"/>
      <c r="SVY3207" s="14"/>
      <c r="SVZ3207" s="14"/>
      <c r="SWA3207" s="14"/>
      <c r="SWB3207" s="14"/>
      <c r="SWC3207" s="14"/>
      <c r="SWD3207" s="14"/>
      <c r="SWE3207" s="14"/>
      <c r="SWF3207" s="14"/>
      <c r="SWG3207" s="14"/>
      <c r="SWH3207" s="14"/>
      <c r="SWI3207" s="14"/>
      <c r="SWJ3207" s="14"/>
      <c r="SWK3207" s="14"/>
      <c r="SWL3207" s="14"/>
      <c r="SWM3207" s="14"/>
      <c r="SWN3207" s="14"/>
      <c r="SWO3207" s="14"/>
      <c r="SWP3207" s="14"/>
      <c r="SWQ3207" s="14"/>
      <c r="SWR3207" s="14"/>
      <c r="SWS3207" s="14"/>
      <c r="SWT3207" s="14"/>
      <c r="SWU3207" s="14"/>
      <c r="SWV3207" s="14"/>
      <c r="SWW3207" s="14"/>
      <c r="SWX3207" s="14"/>
      <c r="SWY3207" s="14"/>
      <c r="SWZ3207" s="14"/>
      <c r="SXA3207" s="14"/>
      <c r="SXB3207" s="14"/>
      <c r="SXC3207" s="14"/>
      <c r="SXD3207" s="14"/>
      <c r="SXE3207" s="14"/>
      <c r="SXF3207" s="14"/>
      <c r="SXG3207" s="14"/>
      <c r="SXH3207" s="14"/>
      <c r="SXI3207" s="14"/>
      <c r="SXJ3207" s="14"/>
      <c r="SXK3207" s="14"/>
      <c r="SXL3207" s="14"/>
      <c r="SXM3207" s="14"/>
      <c r="SXN3207" s="14"/>
      <c r="SXO3207" s="14"/>
      <c r="SXP3207" s="14"/>
      <c r="SXQ3207" s="14"/>
      <c r="SXR3207" s="14"/>
      <c r="SXS3207" s="14"/>
      <c r="SXT3207" s="14"/>
      <c r="SXU3207" s="14"/>
      <c r="SXV3207" s="14"/>
      <c r="SXW3207" s="14"/>
      <c r="SXX3207" s="14"/>
      <c r="SXY3207" s="14"/>
      <c r="SXZ3207" s="14"/>
      <c r="SYA3207" s="14"/>
      <c r="SYB3207" s="14"/>
      <c r="SYC3207" s="14"/>
      <c r="SYD3207" s="14"/>
      <c r="SYE3207" s="14"/>
      <c r="SYF3207" s="14"/>
      <c r="SYG3207" s="14"/>
      <c r="SYH3207" s="14"/>
      <c r="SYI3207" s="14"/>
      <c r="SYJ3207" s="14"/>
      <c r="SYK3207" s="14"/>
      <c r="SYL3207" s="14"/>
      <c r="SYM3207" s="14"/>
      <c r="SYN3207" s="14"/>
      <c r="SYO3207" s="14"/>
      <c r="SYP3207" s="14"/>
      <c r="SYQ3207" s="14"/>
      <c r="SYR3207" s="14"/>
      <c r="SYS3207" s="14"/>
      <c r="SYT3207" s="14"/>
      <c r="SYU3207" s="14"/>
      <c r="SYV3207" s="14"/>
      <c r="SYW3207" s="14"/>
      <c r="SYX3207" s="14"/>
      <c r="SYY3207" s="14"/>
      <c r="SYZ3207" s="14"/>
      <c r="SZA3207" s="14"/>
      <c r="SZB3207" s="14"/>
      <c r="SZC3207" s="14"/>
      <c r="SZD3207" s="14"/>
      <c r="SZE3207" s="14"/>
      <c r="SZF3207" s="14"/>
      <c r="SZG3207" s="14"/>
      <c r="SZH3207" s="14"/>
      <c r="SZI3207" s="14"/>
      <c r="SZJ3207" s="14"/>
      <c r="SZK3207" s="14"/>
      <c r="SZL3207" s="14"/>
      <c r="SZM3207" s="14"/>
      <c r="SZN3207" s="14"/>
      <c r="SZO3207" s="14"/>
      <c r="SZP3207" s="14"/>
      <c r="SZQ3207" s="14"/>
      <c r="SZR3207" s="14"/>
      <c r="SZS3207" s="14"/>
      <c r="SZT3207" s="14"/>
      <c r="SZU3207" s="14"/>
      <c r="SZV3207" s="14"/>
      <c r="SZW3207" s="14"/>
      <c r="SZX3207" s="14"/>
      <c r="SZY3207" s="14"/>
      <c r="SZZ3207" s="14"/>
      <c r="TAA3207" s="14"/>
      <c r="TAB3207" s="14"/>
      <c r="TAC3207" s="14"/>
      <c r="TAD3207" s="14"/>
      <c r="TAE3207" s="14"/>
      <c r="TAF3207" s="14"/>
      <c r="TAG3207" s="14"/>
      <c r="TAH3207" s="14"/>
      <c r="TAI3207" s="14"/>
      <c r="TAJ3207" s="14"/>
      <c r="TAK3207" s="14"/>
      <c r="TAL3207" s="14"/>
      <c r="TAM3207" s="14"/>
      <c r="TAN3207" s="14"/>
      <c r="TAO3207" s="14"/>
      <c r="TAP3207" s="14"/>
      <c r="TAQ3207" s="14"/>
      <c r="TAR3207" s="14"/>
      <c r="TAS3207" s="14"/>
      <c r="TAT3207" s="14"/>
      <c r="TAU3207" s="14"/>
      <c r="TAV3207" s="14"/>
      <c r="TAW3207" s="14"/>
      <c r="TAX3207" s="14"/>
      <c r="TAY3207" s="14"/>
      <c r="TAZ3207" s="14"/>
      <c r="TBA3207" s="14"/>
      <c r="TBB3207" s="14"/>
      <c r="TBC3207" s="14"/>
      <c r="TBD3207" s="14"/>
      <c r="TBE3207" s="14"/>
      <c r="TBF3207" s="14"/>
      <c r="TBG3207" s="14"/>
      <c r="TBH3207" s="14"/>
      <c r="TBI3207" s="14"/>
      <c r="TBJ3207" s="14"/>
      <c r="TBK3207" s="14"/>
      <c r="TBL3207" s="14"/>
      <c r="TBM3207" s="14"/>
      <c r="TBN3207" s="14"/>
      <c r="TBO3207" s="14"/>
      <c r="TBP3207" s="14"/>
      <c r="TBQ3207" s="14"/>
      <c r="TBR3207" s="14"/>
      <c r="TBS3207" s="14"/>
      <c r="TBT3207" s="14"/>
      <c r="TBU3207" s="14"/>
      <c r="TBV3207" s="14"/>
      <c r="TBW3207" s="14"/>
      <c r="TBX3207" s="14"/>
      <c r="TBY3207" s="14"/>
      <c r="TBZ3207" s="14"/>
      <c r="TCA3207" s="14"/>
      <c r="TCB3207" s="14"/>
      <c r="TCC3207" s="14"/>
      <c r="TCD3207" s="14"/>
      <c r="TCE3207" s="14"/>
      <c r="TCF3207" s="14"/>
      <c r="TCG3207" s="14"/>
      <c r="TCH3207" s="14"/>
      <c r="TCI3207" s="14"/>
      <c r="TCJ3207" s="14"/>
      <c r="TCK3207" s="14"/>
      <c r="TCL3207" s="14"/>
      <c r="TCM3207" s="14"/>
      <c r="TCN3207" s="14"/>
      <c r="TCO3207" s="14"/>
      <c r="TCP3207" s="14"/>
      <c r="TCQ3207" s="14"/>
      <c r="TCR3207" s="14"/>
      <c r="TCS3207" s="14"/>
      <c r="TCT3207" s="14"/>
      <c r="TCU3207" s="14"/>
      <c r="TCV3207" s="14"/>
      <c r="TCW3207" s="14"/>
      <c r="TCX3207" s="14"/>
      <c r="TCY3207" s="14"/>
      <c r="TCZ3207" s="14"/>
      <c r="TDA3207" s="14"/>
      <c r="TDB3207" s="14"/>
      <c r="TDC3207" s="14"/>
      <c r="TDD3207" s="14"/>
      <c r="TDE3207" s="14"/>
      <c r="TDF3207" s="14"/>
      <c r="TDG3207" s="14"/>
      <c r="TDH3207" s="14"/>
      <c r="TDI3207" s="14"/>
      <c r="TDJ3207" s="14"/>
      <c r="TDK3207" s="14"/>
      <c r="TDL3207" s="14"/>
      <c r="TDM3207" s="14"/>
      <c r="TDN3207" s="14"/>
      <c r="TDO3207" s="14"/>
      <c r="TDP3207" s="14"/>
      <c r="TDQ3207" s="14"/>
      <c r="TDR3207" s="14"/>
      <c r="TDS3207" s="14"/>
      <c r="TDT3207" s="14"/>
      <c r="TDU3207" s="14"/>
      <c r="TDV3207" s="14"/>
      <c r="TDW3207" s="14"/>
      <c r="TDX3207" s="14"/>
      <c r="TDY3207" s="14"/>
      <c r="TDZ3207" s="14"/>
      <c r="TEA3207" s="14"/>
      <c r="TEB3207" s="14"/>
      <c r="TEC3207" s="14"/>
      <c r="TED3207" s="14"/>
      <c r="TEE3207" s="14"/>
      <c r="TEF3207" s="14"/>
      <c r="TEG3207" s="14"/>
      <c r="TEH3207" s="14"/>
      <c r="TEI3207" s="14"/>
      <c r="TEJ3207" s="14"/>
      <c r="TEK3207" s="14"/>
      <c r="TEL3207" s="14"/>
      <c r="TEM3207" s="14"/>
      <c r="TEN3207" s="14"/>
      <c r="TEO3207" s="14"/>
      <c r="TEP3207" s="14"/>
      <c r="TEQ3207" s="14"/>
      <c r="TER3207" s="14"/>
      <c r="TES3207" s="14"/>
      <c r="TET3207" s="14"/>
      <c r="TEU3207" s="14"/>
      <c r="TEV3207" s="14"/>
      <c r="TEW3207" s="14"/>
      <c r="TEX3207" s="14"/>
      <c r="TEY3207" s="14"/>
      <c r="TEZ3207" s="14"/>
      <c r="TFA3207" s="14"/>
      <c r="TFB3207" s="14"/>
      <c r="TFC3207" s="14"/>
      <c r="TFD3207" s="14"/>
      <c r="TFE3207" s="14"/>
      <c r="TFF3207" s="14"/>
      <c r="TFG3207" s="14"/>
      <c r="TFH3207" s="14"/>
      <c r="TFI3207" s="14"/>
      <c r="TFJ3207" s="14"/>
      <c r="TFK3207" s="14"/>
      <c r="TFL3207" s="14"/>
      <c r="TFM3207" s="14"/>
      <c r="TFN3207" s="14"/>
      <c r="TFO3207" s="14"/>
      <c r="TFP3207" s="14"/>
      <c r="TFQ3207" s="14"/>
      <c r="TFR3207" s="14"/>
      <c r="TFS3207" s="14"/>
      <c r="TFT3207" s="14"/>
      <c r="TFU3207" s="14"/>
      <c r="TFV3207" s="14"/>
      <c r="TFW3207" s="14"/>
      <c r="TFX3207" s="14"/>
      <c r="TFY3207" s="14"/>
      <c r="TFZ3207" s="14"/>
      <c r="TGA3207" s="14"/>
      <c r="TGB3207" s="14"/>
      <c r="TGC3207" s="14"/>
      <c r="TGD3207" s="14"/>
      <c r="TGE3207" s="14"/>
      <c r="TGF3207" s="14"/>
      <c r="TGG3207" s="14"/>
      <c r="TGH3207" s="14"/>
      <c r="TGI3207" s="14"/>
      <c r="TGJ3207" s="14"/>
      <c r="TGK3207" s="14"/>
      <c r="TGL3207" s="14"/>
      <c r="TGM3207" s="14"/>
      <c r="TGN3207" s="14"/>
      <c r="TGO3207" s="14"/>
      <c r="TGP3207" s="14"/>
      <c r="TGQ3207" s="14"/>
      <c r="TGR3207" s="14"/>
      <c r="TGS3207" s="14"/>
      <c r="TGT3207" s="14"/>
      <c r="TGU3207" s="14"/>
      <c r="TGV3207" s="14"/>
      <c r="TGW3207" s="14"/>
      <c r="TGX3207" s="14"/>
      <c r="TGY3207" s="14"/>
      <c r="TGZ3207" s="14"/>
      <c r="THA3207" s="14"/>
      <c r="THB3207" s="14"/>
      <c r="THC3207" s="14"/>
      <c r="THD3207" s="14"/>
      <c r="THE3207" s="14"/>
      <c r="THF3207" s="14"/>
      <c r="THG3207" s="14"/>
      <c r="THH3207" s="14"/>
      <c r="THI3207" s="14"/>
      <c r="THJ3207" s="14"/>
      <c r="THK3207" s="14"/>
      <c r="THL3207" s="14"/>
      <c r="THM3207" s="14"/>
      <c r="THN3207" s="14"/>
      <c r="THO3207" s="14"/>
      <c r="THP3207" s="14"/>
      <c r="THQ3207" s="14"/>
      <c r="THR3207" s="14"/>
      <c r="THS3207" s="14"/>
      <c r="THT3207" s="14"/>
      <c r="THU3207" s="14"/>
      <c r="THV3207" s="14"/>
      <c r="THW3207" s="14"/>
      <c r="THX3207" s="14"/>
      <c r="THY3207" s="14"/>
      <c r="THZ3207" s="14"/>
      <c r="TIA3207" s="14"/>
      <c r="TIB3207" s="14"/>
      <c r="TIC3207" s="14"/>
      <c r="TID3207" s="14"/>
      <c r="TIE3207" s="14"/>
      <c r="TIF3207" s="14"/>
      <c r="TIG3207" s="14"/>
      <c r="TIH3207" s="14"/>
      <c r="TII3207" s="14"/>
      <c r="TIJ3207" s="14"/>
      <c r="TIK3207" s="14"/>
      <c r="TIL3207" s="14"/>
      <c r="TIM3207" s="14"/>
      <c r="TIN3207" s="14"/>
      <c r="TIO3207" s="14"/>
      <c r="TIP3207" s="14"/>
      <c r="TIQ3207" s="14"/>
      <c r="TIR3207" s="14"/>
      <c r="TIS3207" s="14"/>
      <c r="TIT3207" s="14"/>
      <c r="TIU3207" s="14"/>
      <c r="TIV3207" s="14"/>
      <c r="TIW3207" s="14"/>
      <c r="TIX3207" s="14"/>
      <c r="TIY3207" s="14"/>
      <c r="TIZ3207" s="14"/>
      <c r="TJA3207" s="14"/>
      <c r="TJB3207" s="14"/>
      <c r="TJC3207" s="14"/>
      <c r="TJD3207" s="14"/>
      <c r="TJE3207" s="14"/>
      <c r="TJF3207" s="14"/>
      <c r="TJG3207" s="14"/>
      <c r="TJH3207" s="14"/>
      <c r="TJI3207" s="14"/>
      <c r="TJJ3207" s="14"/>
      <c r="TJK3207" s="14"/>
      <c r="TJL3207" s="14"/>
      <c r="TJM3207" s="14"/>
      <c r="TJN3207" s="14"/>
      <c r="TJO3207" s="14"/>
      <c r="TJP3207" s="14"/>
      <c r="TJQ3207" s="14"/>
      <c r="TJR3207" s="14"/>
      <c r="TJS3207" s="14"/>
      <c r="TJT3207" s="14"/>
      <c r="TJU3207" s="14"/>
      <c r="TJV3207" s="14"/>
      <c r="TJW3207" s="14"/>
      <c r="TJX3207" s="14"/>
      <c r="TJY3207" s="14"/>
      <c r="TJZ3207" s="14"/>
      <c r="TKA3207" s="14"/>
      <c r="TKB3207" s="14"/>
      <c r="TKC3207" s="14"/>
      <c r="TKD3207" s="14"/>
      <c r="TKE3207" s="14"/>
      <c r="TKF3207" s="14"/>
      <c r="TKG3207" s="14"/>
      <c r="TKH3207" s="14"/>
      <c r="TKI3207" s="14"/>
      <c r="TKJ3207" s="14"/>
      <c r="TKK3207" s="14"/>
      <c r="TKL3207" s="14"/>
      <c r="TKM3207" s="14"/>
      <c r="TKN3207" s="14"/>
      <c r="TKO3207" s="14"/>
      <c r="TKP3207" s="14"/>
      <c r="TKQ3207" s="14"/>
      <c r="TKR3207" s="14"/>
      <c r="TKS3207" s="14"/>
      <c r="TKT3207" s="14"/>
      <c r="TKU3207" s="14"/>
      <c r="TKV3207" s="14"/>
      <c r="TKW3207" s="14"/>
      <c r="TKX3207" s="14"/>
      <c r="TKY3207" s="14"/>
      <c r="TKZ3207" s="14"/>
      <c r="TLA3207" s="14"/>
      <c r="TLB3207" s="14"/>
      <c r="TLC3207" s="14"/>
      <c r="TLD3207" s="14"/>
      <c r="TLE3207" s="14"/>
      <c r="TLF3207" s="14"/>
      <c r="TLG3207" s="14"/>
      <c r="TLH3207" s="14"/>
      <c r="TLI3207" s="14"/>
      <c r="TLJ3207" s="14"/>
      <c r="TLK3207" s="14"/>
      <c r="TLL3207" s="14"/>
      <c r="TLM3207" s="14"/>
      <c r="TLN3207" s="14"/>
      <c r="TLO3207" s="14"/>
      <c r="TLP3207" s="14"/>
      <c r="TLQ3207" s="14"/>
      <c r="TLR3207" s="14"/>
      <c r="TLS3207" s="14"/>
      <c r="TLT3207" s="14"/>
      <c r="TLU3207" s="14"/>
      <c r="TLV3207" s="14"/>
      <c r="TLW3207" s="14"/>
      <c r="TLX3207" s="14"/>
      <c r="TLY3207" s="14"/>
      <c r="TLZ3207" s="14"/>
      <c r="TMA3207" s="14"/>
      <c r="TMB3207" s="14"/>
      <c r="TMC3207" s="14"/>
      <c r="TMD3207" s="14"/>
      <c r="TME3207" s="14"/>
      <c r="TMF3207" s="14"/>
      <c r="TMG3207" s="14"/>
      <c r="TMH3207" s="14"/>
      <c r="TMI3207" s="14"/>
      <c r="TMJ3207" s="14"/>
      <c r="TMK3207" s="14"/>
      <c r="TML3207" s="14"/>
      <c r="TMM3207" s="14"/>
      <c r="TMN3207" s="14"/>
      <c r="TMO3207" s="14"/>
      <c r="TMP3207" s="14"/>
      <c r="TMQ3207" s="14"/>
      <c r="TMR3207" s="14"/>
      <c r="TMS3207" s="14"/>
      <c r="TMT3207" s="14"/>
      <c r="TMU3207" s="14"/>
      <c r="TMV3207" s="14"/>
      <c r="TMW3207" s="14"/>
      <c r="TMX3207" s="14"/>
      <c r="TMY3207" s="14"/>
      <c r="TMZ3207" s="14"/>
      <c r="TNA3207" s="14"/>
      <c r="TNB3207" s="14"/>
      <c r="TNC3207" s="14"/>
      <c r="TND3207" s="14"/>
      <c r="TNE3207" s="14"/>
      <c r="TNF3207" s="14"/>
      <c r="TNG3207" s="14"/>
      <c r="TNH3207" s="14"/>
      <c r="TNI3207" s="14"/>
      <c r="TNJ3207" s="14"/>
      <c r="TNK3207" s="14"/>
      <c r="TNL3207" s="14"/>
      <c r="TNM3207" s="14"/>
      <c r="TNN3207" s="14"/>
      <c r="TNO3207" s="14"/>
      <c r="TNP3207" s="14"/>
      <c r="TNQ3207" s="14"/>
      <c r="TNR3207" s="14"/>
      <c r="TNS3207" s="14"/>
      <c r="TNT3207" s="14"/>
      <c r="TNU3207" s="14"/>
      <c r="TNV3207" s="14"/>
      <c r="TNW3207" s="14"/>
      <c r="TNX3207" s="14"/>
      <c r="TNY3207" s="14"/>
      <c r="TNZ3207" s="14"/>
      <c r="TOA3207" s="14"/>
      <c r="TOB3207" s="14"/>
      <c r="TOC3207" s="14"/>
      <c r="TOD3207" s="14"/>
      <c r="TOE3207" s="14"/>
      <c r="TOF3207" s="14"/>
      <c r="TOG3207" s="14"/>
      <c r="TOH3207" s="14"/>
      <c r="TOI3207" s="14"/>
      <c r="TOJ3207" s="14"/>
      <c r="TOK3207" s="14"/>
      <c r="TOL3207" s="14"/>
      <c r="TOM3207" s="14"/>
      <c r="TON3207" s="14"/>
      <c r="TOO3207" s="14"/>
      <c r="TOP3207" s="14"/>
      <c r="TOQ3207" s="14"/>
      <c r="TOR3207" s="14"/>
      <c r="TOS3207" s="14"/>
      <c r="TOT3207" s="14"/>
      <c r="TOU3207" s="14"/>
      <c r="TOV3207" s="14"/>
      <c r="TOW3207" s="14"/>
      <c r="TOX3207" s="14"/>
      <c r="TOY3207" s="14"/>
      <c r="TOZ3207" s="14"/>
      <c r="TPA3207" s="14"/>
      <c r="TPB3207" s="14"/>
      <c r="TPC3207" s="14"/>
      <c r="TPD3207" s="14"/>
      <c r="TPE3207" s="14"/>
      <c r="TPF3207" s="14"/>
      <c r="TPG3207" s="14"/>
      <c r="TPH3207" s="14"/>
      <c r="TPI3207" s="14"/>
      <c r="TPJ3207" s="14"/>
      <c r="TPK3207" s="14"/>
      <c r="TPL3207" s="14"/>
      <c r="TPM3207" s="14"/>
      <c r="TPN3207" s="14"/>
      <c r="TPO3207" s="14"/>
      <c r="TPP3207" s="14"/>
      <c r="TPQ3207" s="14"/>
      <c r="TPR3207" s="14"/>
      <c r="TPS3207" s="14"/>
      <c r="TPT3207" s="14"/>
      <c r="TPU3207" s="14"/>
      <c r="TPV3207" s="14"/>
      <c r="TPW3207" s="14"/>
      <c r="TPX3207" s="14"/>
      <c r="TPY3207" s="14"/>
      <c r="TPZ3207" s="14"/>
      <c r="TQA3207" s="14"/>
      <c r="TQB3207" s="14"/>
      <c r="TQC3207" s="14"/>
      <c r="TQD3207" s="14"/>
      <c r="TQE3207" s="14"/>
      <c r="TQF3207" s="14"/>
      <c r="TQG3207" s="14"/>
      <c r="TQH3207" s="14"/>
      <c r="TQI3207" s="14"/>
      <c r="TQJ3207" s="14"/>
      <c r="TQK3207" s="14"/>
      <c r="TQL3207" s="14"/>
      <c r="TQM3207" s="14"/>
      <c r="TQN3207" s="14"/>
      <c r="TQO3207" s="14"/>
      <c r="TQP3207" s="14"/>
      <c r="TQQ3207" s="14"/>
      <c r="TQR3207" s="14"/>
      <c r="TQS3207" s="14"/>
      <c r="TQT3207" s="14"/>
      <c r="TQU3207" s="14"/>
      <c r="TQV3207" s="14"/>
      <c r="TQW3207" s="14"/>
      <c r="TQX3207" s="14"/>
      <c r="TQY3207" s="14"/>
      <c r="TQZ3207" s="14"/>
      <c r="TRA3207" s="14"/>
      <c r="TRB3207" s="14"/>
      <c r="TRC3207" s="14"/>
      <c r="TRD3207" s="14"/>
      <c r="TRE3207" s="14"/>
      <c r="TRF3207" s="14"/>
      <c r="TRG3207" s="14"/>
      <c r="TRH3207" s="14"/>
      <c r="TRI3207" s="14"/>
      <c r="TRJ3207" s="14"/>
      <c r="TRK3207" s="14"/>
      <c r="TRL3207" s="14"/>
      <c r="TRM3207" s="14"/>
      <c r="TRN3207" s="14"/>
      <c r="TRO3207" s="14"/>
      <c r="TRP3207" s="14"/>
      <c r="TRQ3207" s="14"/>
      <c r="TRR3207" s="14"/>
      <c r="TRS3207" s="14"/>
      <c r="TRT3207" s="14"/>
      <c r="TRU3207" s="14"/>
      <c r="TRV3207" s="14"/>
      <c r="TRW3207" s="14"/>
      <c r="TRX3207" s="14"/>
      <c r="TRY3207" s="14"/>
      <c r="TRZ3207" s="14"/>
      <c r="TSA3207" s="14"/>
      <c r="TSB3207" s="14"/>
      <c r="TSC3207" s="14"/>
      <c r="TSD3207" s="14"/>
      <c r="TSE3207" s="14"/>
      <c r="TSF3207" s="14"/>
      <c r="TSG3207" s="14"/>
      <c r="TSH3207" s="14"/>
      <c r="TSI3207" s="14"/>
      <c r="TSJ3207" s="14"/>
      <c r="TSK3207" s="14"/>
      <c r="TSL3207" s="14"/>
      <c r="TSM3207" s="14"/>
      <c r="TSN3207" s="14"/>
      <c r="TSO3207" s="14"/>
      <c r="TSP3207" s="14"/>
      <c r="TSQ3207" s="14"/>
      <c r="TSR3207" s="14"/>
      <c r="TSS3207" s="14"/>
      <c r="TST3207" s="14"/>
      <c r="TSU3207" s="14"/>
      <c r="TSV3207" s="14"/>
      <c r="TSW3207" s="14"/>
      <c r="TSX3207" s="14"/>
      <c r="TSY3207" s="14"/>
      <c r="TSZ3207" s="14"/>
      <c r="TTA3207" s="14"/>
      <c r="TTB3207" s="14"/>
      <c r="TTC3207" s="14"/>
      <c r="TTD3207" s="14"/>
      <c r="TTE3207" s="14"/>
      <c r="TTF3207" s="14"/>
      <c r="TTG3207" s="14"/>
      <c r="TTH3207" s="14"/>
      <c r="TTI3207" s="14"/>
      <c r="TTJ3207" s="14"/>
      <c r="TTK3207" s="14"/>
      <c r="TTL3207" s="14"/>
      <c r="TTM3207" s="14"/>
      <c r="TTN3207" s="14"/>
      <c r="TTO3207" s="14"/>
      <c r="TTP3207" s="14"/>
      <c r="TTQ3207" s="14"/>
      <c r="TTR3207" s="14"/>
      <c r="TTS3207" s="14"/>
      <c r="TTT3207" s="14"/>
      <c r="TTU3207" s="14"/>
      <c r="TTV3207" s="14"/>
      <c r="TTW3207" s="14"/>
      <c r="TTX3207" s="14"/>
      <c r="TTY3207" s="14"/>
      <c r="TTZ3207" s="14"/>
      <c r="TUA3207" s="14"/>
      <c r="TUB3207" s="14"/>
      <c r="TUC3207" s="14"/>
      <c r="TUD3207" s="14"/>
      <c r="TUE3207" s="14"/>
      <c r="TUF3207" s="14"/>
      <c r="TUG3207" s="14"/>
      <c r="TUH3207" s="14"/>
      <c r="TUI3207" s="14"/>
      <c r="TUJ3207" s="14"/>
      <c r="TUK3207" s="14"/>
      <c r="TUL3207" s="14"/>
      <c r="TUM3207" s="14"/>
      <c r="TUN3207" s="14"/>
      <c r="TUO3207" s="14"/>
      <c r="TUP3207" s="14"/>
      <c r="TUQ3207" s="14"/>
      <c r="TUR3207" s="14"/>
      <c r="TUS3207" s="14"/>
      <c r="TUT3207" s="14"/>
      <c r="TUU3207" s="14"/>
      <c r="TUV3207" s="14"/>
      <c r="TUW3207" s="14"/>
      <c r="TUX3207" s="14"/>
      <c r="TUY3207" s="14"/>
      <c r="TUZ3207" s="14"/>
      <c r="TVA3207" s="14"/>
      <c r="TVB3207" s="14"/>
      <c r="TVC3207" s="14"/>
      <c r="TVD3207" s="14"/>
      <c r="TVE3207" s="14"/>
      <c r="TVF3207" s="14"/>
      <c r="TVG3207" s="14"/>
      <c r="TVH3207" s="14"/>
      <c r="TVI3207" s="14"/>
      <c r="TVJ3207" s="14"/>
      <c r="TVK3207" s="14"/>
      <c r="TVL3207" s="14"/>
      <c r="TVM3207" s="14"/>
      <c r="TVN3207" s="14"/>
      <c r="TVO3207" s="14"/>
      <c r="TVP3207" s="14"/>
      <c r="TVQ3207" s="14"/>
      <c r="TVR3207" s="14"/>
      <c r="TVS3207" s="14"/>
      <c r="TVT3207" s="14"/>
      <c r="TVU3207" s="14"/>
      <c r="TVV3207" s="14"/>
      <c r="TVW3207" s="14"/>
      <c r="TVX3207" s="14"/>
      <c r="TVY3207" s="14"/>
      <c r="TVZ3207" s="14"/>
      <c r="TWA3207" s="14"/>
      <c r="TWB3207" s="14"/>
      <c r="TWC3207" s="14"/>
      <c r="TWD3207" s="14"/>
      <c r="TWE3207" s="14"/>
      <c r="TWF3207" s="14"/>
      <c r="TWG3207" s="14"/>
      <c r="TWH3207" s="14"/>
      <c r="TWI3207" s="14"/>
      <c r="TWJ3207" s="14"/>
      <c r="TWK3207" s="14"/>
      <c r="TWL3207" s="14"/>
      <c r="TWM3207" s="14"/>
      <c r="TWN3207" s="14"/>
      <c r="TWO3207" s="14"/>
      <c r="TWP3207" s="14"/>
      <c r="TWQ3207" s="14"/>
      <c r="TWR3207" s="14"/>
      <c r="TWS3207" s="14"/>
      <c r="TWT3207" s="14"/>
      <c r="TWU3207" s="14"/>
      <c r="TWV3207" s="14"/>
      <c r="TWW3207" s="14"/>
      <c r="TWX3207" s="14"/>
      <c r="TWY3207" s="14"/>
      <c r="TWZ3207" s="14"/>
      <c r="TXA3207" s="14"/>
      <c r="TXB3207" s="14"/>
      <c r="TXC3207" s="14"/>
      <c r="TXD3207" s="14"/>
      <c r="TXE3207" s="14"/>
      <c r="TXF3207" s="14"/>
      <c r="TXG3207" s="14"/>
      <c r="TXH3207" s="14"/>
      <c r="TXI3207" s="14"/>
      <c r="TXJ3207" s="14"/>
      <c r="TXK3207" s="14"/>
      <c r="TXL3207" s="14"/>
      <c r="TXM3207" s="14"/>
      <c r="TXN3207" s="14"/>
      <c r="TXO3207" s="14"/>
      <c r="TXP3207" s="14"/>
      <c r="TXQ3207" s="14"/>
      <c r="TXR3207" s="14"/>
      <c r="TXS3207" s="14"/>
      <c r="TXT3207" s="14"/>
      <c r="TXU3207" s="14"/>
      <c r="TXV3207" s="14"/>
      <c r="TXW3207" s="14"/>
      <c r="TXX3207" s="14"/>
      <c r="TXY3207" s="14"/>
      <c r="TXZ3207" s="14"/>
      <c r="TYA3207" s="14"/>
      <c r="TYB3207" s="14"/>
      <c r="TYC3207" s="14"/>
      <c r="TYD3207" s="14"/>
      <c r="TYE3207" s="14"/>
      <c r="TYF3207" s="14"/>
      <c r="TYG3207" s="14"/>
      <c r="TYH3207" s="14"/>
      <c r="TYI3207" s="14"/>
      <c r="TYJ3207" s="14"/>
      <c r="TYK3207" s="14"/>
      <c r="TYL3207" s="14"/>
      <c r="TYM3207" s="14"/>
      <c r="TYN3207" s="14"/>
      <c r="TYO3207" s="14"/>
      <c r="TYP3207" s="14"/>
      <c r="TYQ3207" s="14"/>
      <c r="TYR3207" s="14"/>
      <c r="TYS3207" s="14"/>
      <c r="TYT3207" s="14"/>
      <c r="TYU3207" s="14"/>
      <c r="TYV3207" s="14"/>
      <c r="TYW3207" s="14"/>
      <c r="TYX3207" s="14"/>
      <c r="TYY3207" s="14"/>
      <c r="TYZ3207" s="14"/>
      <c r="TZA3207" s="14"/>
      <c r="TZB3207" s="14"/>
      <c r="TZC3207" s="14"/>
      <c r="TZD3207" s="14"/>
      <c r="TZE3207" s="14"/>
      <c r="TZF3207" s="14"/>
      <c r="TZG3207" s="14"/>
      <c r="TZH3207" s="14"/>
      <c r="TZI3207" s="14"/>
      <c r="TZJ3207" s="14"/>
      <c r="TZK3207" s="14"/>
      <c r="TZL3207" s="14"/>
      <c r="TZM3207" s="14"/>
      <c r="TZN3207" s="14"/>
      <c r="TZO3207" s="14"/>
      <c r="TZP3207" s="14"/>
      <c r="TZQ3207" s="14"/>
      <c r="TZR3207" s="14"/>
      <c r="TZS3207" s="14"/>
      <c r="TZT3207" s="14"/>
      <c r="TZU3207" s="14"/>
      <c r="TZV3207" s="14"/>
      <c r="TZW3207" s="14"/>
      <c r="TZX3207" s="14"/>
      <c r="TZY3207" s="14"/>
      <c r="TZZ3207" s="14"/>
      <c r="UAA3207" s="14"/>
      <c r="UAB3207" s="14"/>
      <c r="UAC3207" s="14"/>
      <c r="UAD3207" s="14"/>
      <c r="UAE3207" s="14"/>
      <c r="UAF3207" s="14"/>
      <c r="UAG3207" s="14"/>
      <c r="UAH3207" s="14"/>
      <c r="UAI3207" s="14"/>
      <c r="UAJ3207" s="14"/>
      <c r="UAK3207" s="14"/>
      <c r="UAL3207" s="14"/>
      <c r="UAM3207" s="14"/>
      <c r="UAN3207" s="14"/>
      <c r="UAO3207" s="14"/>
      <c r="UAP3207" s="14"/>
      <c r="UAQ3207" s="14"/>
      <c r="UAR3207" s="14"/>
      <c r="UAS3207" s="14"/>
      <c r="UAT3207" s="14"/>
      <c r="UAU3207" s="14"/>
      <c r="UAV3207" s="14"/>
      <c r="UAW3207" s="14"/>
      <c r="UAX3207" s="14"/>
      <c r="UAY3207" s="14"/>
      <c r="UAZ3207" s="14"/>
      <c r="UBA3207" s="14"/>
      <c r="UBB3207" s="14"/>
      <c r="UBC3207" s="14"/>
      <c r="UBD3207" s="14"/>
      <c r="UBE3207" s="14"/>
      <c r="UBF3207" s="14"/>
      <c r="UBG3207" s="14"/>
      <c r="UBH3207" s="14"/>
      <c r="UBI3207" s="14"/>
      <c r="UBJ3207" s="14"/>
      <c r="UBK3207" s="14"/>
      <c r="UBL3207" s="14"/>
      <c r="UBM3207" s="14"/>
      <c r="UBN3207" s="14"/>
      <c r="UBO3207" s="14"/>
      <c r="UBP3207" s="14"/>
      <c r="UBQ3207" s="14"/>
      <c r="UBR3207" s="14"/>
      <c r="UBS3207" s="14"/>
      <c r="UBT3207" s="14"/>
      <c r="UBU3207" s="14"/>
      <c r="UBV3207" s="14"/>
      <c r="UBW3207" s="14"/>
      <c r="UBX3207" s="14"/>
      <c r="UBY3207" s="14"/>
      <c r="UBZ3207" s="14"/>
      <c r="UCA3207" s="14"/>
      <c r="UCB3207" s="14"/>
      <c r="UCC3207" s="14"/>
      <c r="UCD3207" s="14"/>
      <c r="UCE3207" s="14"/>
      <c r="UCF3207" s="14"/>
      <c r="UCG3207" s="14"/>
      <c r="UCH3207" s="14"/>
      <c r="UCI3207" s="14"/>
      <c r="UCJ3207" s="14"/>
      <c r="UCK3207" s="14"/>
      <c r="UCL3207" s="14"/>
      <c r="UCM3207" s="14"/>
      <c r="UCN3207" s="14"/>
      <c r="UCO3207" s="14"/>
      <c r="UCP3207" s="14"/>
      <c r="UCQ3207" s="14"/>
      <c r="UCR3207" s="14"/>
      <c r="UCS3207" s="14"/>
      <c r="UCT3207" s="14"/>
      <c r="UCU3207" s="14"/>
      <c r="UCV3207" s="14"/>
      <c r="UCW3207" s="14"/>
      <c r="UCX3207" s="14"/>
      <c r="UCY3207" s="14"/>
      <c r="UCZ3207" s="14"/>
      <c r="UDA3207" s="14"/>
      <c r="UDB3207" s="14"/>
      <c r="UDC3207" s="14"/>
      <c r="UDD3207" s="14"/>
      <c r="UDE3207" s="14"/>
      <c r="UDF3207" s="14"/>
      <c r="UDG3207" s="14"/>
      <c r="UDH3207" s="14"/>
      <c r="UDI3207" s="14"/>
      <c r="UDJ3207" s="14"/>
      <c r="UDK3207" s="14"/>
      <c r="UDL3207" s="14"/>
      <c r="UDM3207" s="14"/>
      <c r="UDN3207" s="14"/>
      <c r="UDO3207" s="14"/>
      <c r="UDP3207" s="14"/>
      <c r="UDQ3207" s="14"/>
      <c r="UDR3207" s="14"/>
      <c r="UDS3207" s="14"/>
      <c r="UDT3207" s="14"/>
      <c r="UDU3207" s="14"/>
      <c r="UDV3207" s="14"/>
      <c r="UDW3207" s="14"/>
      <c r="UDX3207" s="14"/>
      <c r="UDY3207" s="14"/>
      <c r="UDZ3207" s="14"/>
      <c r="UEA3207" s="14"/>
      <c r="UEB3207" s="14"/>
      <c r="UEC3207" s="14"/>
      <c r="UED3207" s="14"/>
      <c r="UEE3207" s="14"/>
      <c r="UEF3207" s="14"/>
      <c r="UEG3207" s="14"/>
      <c r="UEH3207" s="14"/>
      <c r="UEI3207" s="14"/>
      <c r="UEJ3207" s="14"/>
      <c r="UEK3207" s="14"/>
      <c r="UEL3207" s="14"/>
      <c r="UEM3207" s="14"/>
      <c r="UEN3207" s="14"/>
      <c r="UEO3207" s="14"/>
      <c r="UEP3207" s="14"/>
      <c r="UEQ3207" s="14"/>
      <c r="UER3207" s="14"/>
      <c r="UES3207" s="14"/>
      <c r="UET3207" s="14"/>
      <c r="UEU3207" s="14"/>
      <c r="UEV3207" s="14"/>
      <c r="UEW3207" s="14"/>
      <c r="UEX3207" s="14"/>
      <c r="UEY3207" s="14"/>
      <c r="UEZ3207" s="14"/>
      <c r="UFA3207" s="14"/>
      <c r="UFB3207" s="14"/>
      <c r="UFC3207" s="14"/>
      <c r="UFD3207" s="14"/>
      <c r="UFE3207" s="14"/>
      <c r="UFF3207" s="14"/>
      <c r="UFG3207" s="14"/>
      <c r="UFH3207" s="14"/>
      <c r="UFI3207" s="14"/>
      <c r="UFJ3207" s="14"/>
      <c r="UFK3207" s="14"/>
      <c r="UFL3207" s="14"/>
      <c r="UFM3207" s="14"/>
      <c r="UFN3207" s="14"/>
      <c r="UFO3207" s="14"/>
      <c r="UFP3207" s="14"/>
      <c r="UFQ3207" s="14"/>
      <c r="UFR3207" s="14"/>
      <c r="UFS3207" s="14"/>
      <c r="UFT3207" s="14"/>
      <c r="UFU3207" s="14"/>
      <c r="UFV3207" s="14"/>
      <c r="UFW3207" s="14"/>
      <c r="UFX3207" s="14"/>
      <c r="UFY3207" s="14"/>
      <c r="UFZ3207" s="14"/>
      <c r="UGA3207" s="14"/>
      <c r="UGB3207" s="14"/>
      <c r="UGC3207" s="14"/>
      <c r="UGD3207" s="14"/>
      <c r="UGE3207" s="14"/>
      <c r="UGF3207" s="14"/>
      <c r="UGG3207" s="14"/>
      <c r="UGH3207" s="14"/>
      <c r="UGI3207" s="14"/>
      <c r="UGJ3207" s="14"/>
      <c r="UGK3207" s="14"/>
      <c r="UGL3207" s="14"/>
      <c r="UGM3207" s="14"/>
      <c r="UGN3207" s="14"/>
      <c r="UGO3207" s="14"/>
      <c r="UGP3207" s="14"/>
      <c r="UGQ3207" s="14"/>
      <c r="UGR3207" s="14"/>
      <c r="UGS3207" s="14"/>
      <c r="UGT3207" s="14"/>
      <c r="UGU3207" s="14"/>
      <c r="UGV3207" s="14"/>
      <c r="UGW3207" s="14"/>
      <c r="UGX3207" s="14"/>
      <c r="UGY3207" s="14"/>
      <c r="UGZ3207" s="14"/>
      <c r="UHA3207" s="14"/>
      <c r="UHB3207" s="14"/>
      <c r="UHC3207" s="14"/>
      <c r="UHD3207" s="14"/>
      <c r="UHE3207" s="14"/>
      <c r="UHF3207" s="14"/>
      <c r="UHG3207" s="14"/>
      <c r="UHH3207" s="14"/>
      <c r="UHI3207" s="14"/>
      <c r="UHJ3207" s="14"/>
      <c r="UHK3207" s="14"/>
      <c r="UHL3207" s="14"/>
      <c r="UHM3207" s="14"/>
      <c r="UHN3207" s="14"/>
      <c r="UHO3207" s="14"/>
      <c r="UHP3207" s="14"/>
      <c r="UHQ3207" s="14"/>
      <c r="UHR3207" s="14"/>
      <c r="UHS3207" s="14"/>
      <c r="UHT3207" s="14"/>
      <c r="UHU3207" s="14"/>
      <c r="UHV3207" s="14"/>
      <c r="UHW3207" s="14"/>
      <c r="UHX3207" s="14"/>
      <c r="UHY3207" s="14"/>
      <c r="UHZ3207" s="14"/>
      <c r="UIA3207" s="14"/>
      <c r="UIB3207" s="14"/>
      <c r="UIC3207" s="14"/>
      <c r="UID3207" s="14"/>
      <c r="UIE3207" s="14"/>
      <c r="UIF3207" s="14"/>
      <c r="UIG3207" s="14"/>
      <c r="UIH3207" s="14"/>
      <c r="UII3207" s="14"/>
      <c r="UIJ3207" s="14"/>
      <c r="UIK3207" s="14"/>
      <c r="UIL3207" s="14"/>
      <c r="UIM3207" s="14"/>
      <c r="UIN3207" s="14"/>
      <c r="UIO3207" s="14"/>
      <c r="UIP3207" s="14"/>
      <c r="UIQ3207" s="14"/>
      <c r="UIR3207" s="14"/>
      <c r="UIS3207" s="14"/>
      <c r="UIT3207" s="14"/>
      <c r="UIU3207" s="14"/>
      <c r="UIV3207" s="14"/>
      <c r="UIW3207" s="14"/>
      <c r="UIX3207" s="14"/>
      <c r="UIY3207" s="14"/>
      <c r="UIZ3207" s="14"/>
      <c r="UJA3207" s="14"/>
      <c r="UJB3207" s="14"/>
      <c r="UJC3207" s="14"/>
      <c r="UJD3207" s="14"/>
      <c r="UJE3207" s="14"/>
      <c r="UJF3207" s="14"/>
      <c r="UJG3207" s="14"/>
      <c r="UJH3207" s="14"/>
      <c r="UJI3207" s="14"/>
      <c r="UJJ3207" s="14"/>
      <c r="UJK3207" s="14"/>
      <c r="UJL3207" s="14"/>
      <c r="UJM3207" s="14"/>
      <c r="UJN3207" s="14"/>
      <c r="UJO3207" s="14"/>
      <c r="UJP3207" s="14"/>
      <c r="UJQ3207" s="14"/>
      <c r="UJR3207" s="14"/>
      <c r="UJS3207" s="14"/>
      <c r="UJT3207" s="14"/>
      <c r="UJU3207" s="14"/>
      <c r="UJV3207" s="14"/>
      <c r="UJW3207" s="14"/>
      <c r="UJX3207" s="14"/>
      <c r="UJY3207" s="14"/>
      <c r="UJZ3207" s="14"/>
      <c r="UKA3207" s="14"/>
      <c r="UKB3207" s="14"/>
      <c r="UKC3207" s="14"/>
      <c r="UKD3207" s="14"/>
      <c r="UKE3207" s="14"/>
      <c r="UKF3207" s="14"/>
      <c r="UKG3207" s="14"/>
      <c r="UKH3207" s="14"/>
      <c r="UKI3207" s="14"/>
      <c r="UKJ3207" s="14"/>
      <c r="UKK3207" s="14"/>
      <c r="UKL3207" s="14"/>
      <c r="UKM3207" s="14"/>
      <c r="UKN3207" s="14"/>
      <c r="UKO3207" s="14"/>
      <c r="UKP3207" s="14"/>
      <c r="UKQ3207" s="14"/>
      <c r="UKR3207" s="14"/>
      <c r="UKS3207" s="14"/>
      <c r="UKT3207" s="14"/>
      <c r="UKU3207" s="14"/>
      <c r="UKV3207" s="14"/>
      <c r="UKW3207" s="14"/>
      <c r="UKX3207" s="14"/>
      <c r="UKY3207" s="14"/>
      <c r="UKZ3207" s="14"/>
      <c r="ULA3207" s="14"/>
      <c r="ULB3207" s="14"/>
      <c r="ULC3207" s="14"/>
      <c r="ULD3207" s="14"/>
      <c r="ULE3207" s="14"/>
      <c r="ULF3207" s="14"/>
      <c r="ULG3207" s="14"/>
      <c r="ULH3207" s="14"/>
      <c r="ULI3207" s="14"/>
      <c r="ULJ3207" s="14"/>
      <c r="ULK3207" s="14"/>
      <c r="ULL3207" s="14"/>
      <c r="ULM3207" s="14"/>
      <c r="ULN3207" s="14"/>
      <c r="ULO3207" s="14"/>
      <c r="ULP3207" s="14"/>
      <c r="ULQ3207" s="14"/>
      <c r="ULR3207" s="14"/>
      <c r="ULS3207" s="14"/>
      <c r="ULT3207" s="14"/>
      <c r="ULU3207" s="14"/>
      <c r="ULV3207" s="14"/>
      <c r="ULW3207" s="14"/>
      <c r="ULX3207" s="14"/>
      <c r="ULY3207" s="14"/>
      <c r="ULZ3207" s="14"/>
      <c r="UMA3207" s="14"/>
      <c r="UMB3207" s="14"/>
      <c r="UMC3207" s="14"/>
      <c r="UMD3207" s="14"/>
      <c r="UME3207" s="14"/>
      <c r="UMF3207" s="14"/>
      <c r="UMG3207" s="14"/>
      <c r="UMH3207" s="14"/>
      <c r="UMI3207" s="14"/>
      <c r="UMJ3207" s="14"/>
      <c r="UMK3207" s="14"/>
      <c r="UML3207" s="14"/>
      <c r="UMM3207" s="14"/>
      <c r="UMN3207" s="14"/>
      <c r="UMO3207" s="14"/>
      <c r="UMP3207" s="14"/>
      <c r="UMQ3207" s="14"/>
      <c r="UMR3207" s="14"/>
      <c r="UMS3207" s="14"/>
      <c r="UMT3207" s="14"/>
      <c r="UMU3207" s="14"/>
      <c r="UMV3207" s="14"/>
      <c r="UMW3207" s="14"/>
      <c r="UMX3207" s="14"/>
      <c r="UMY3207" s="14"/>
      <c r="UMZ3207" s="14"/>
      <c r="UNA3207" s="14"/>
      <c r="UNB3207" s="14"/>
      <c r="UNC3207" s="14"/>
      <c r="UND3207" s="14"/>
      <c r="UNE3207" s="14"/>
      <c r="UNF3207" s="14"/>
      <c r="UNG3207" s="14"/>
      <c r="UNH3207" s="14"/>
      <c r="UNI3207" s="14"/>
      <c r="UNJ3207" s="14"/>
      <c r="UNK3207" s="14"/>
      <c r="UNL3207" s="14"/>
      <c r="UNM3207" s="14"/>
      <c r="UNN3207" s="14"/>
      <c r="UNO3207" s="14"/>
      <c r="UNP3207" s="14"/>
      <c r="UNQ3207" s="14"/>
      <c r="UNR3207" s="14"/>
      <c r="UNS3207" s="14"/>
      <c r="UNT3207" s="14"/>
      <c r="UNU3207" s="14"/>
      <c r="UNV3207" s="14"/>
      <c r="UNW3207" s="14"/>
      <c r="UNX3207" s="14"/>
      <c r="UNY3207" s="14"/>
      <c r="UNZ3207" s="14"/>
      <c r="UOA3207" s="14"/>
      <c r="UOB3207" s="14"/>
      <c r="UOC3207" s="14"/>
      <c r="UOD3207" s="14"/>
      <c r="UOE3207" s="14"/>
      <c r="UOF3207" s="14"/>
      <c r="UOG3207" s="14"/>
      <c r="UOH3207" s="14"/>
      <c r="UOI3207" s="14"/>
      <c r="UOJ3207" s="14"/>
      <c r="UOK3207" s="14"/>
      <c r="UOL3207" s="14"/>
      <c r="UOM3207" s="14"/>
      <c r="UON3207" s="14"/>
      <c r="UOO3207" s="14"/>
      <c r="UOP3207" s="14"/>
      <c r="UOQ3207" s="14"/>
      <c r="UOR3207" s="14"/>
      <c r="UOS3207" s="14"/>
      <c r="UOT3207" s="14"/>
      <c r="UOU3207" s="14"/>
      <c r="UOV3207" s="14"/>
      <c r="UOW3207" s="14"/>
      <c r="UOX3207" s="14"/>
      <c r="UOY3207" s="14"/>
      <c r="UOZ3207" s="14"/>
      <c r="UPA3207" s="14"/>
      <c r="UPB3207" s="14"/>
      <c r="UPC3207" s="14"/>
      <c r="UPD3207" s="14"/>
      <c r="UPE3207" s="14"/>
      <c r="UPF3207" s="14"/>
      <c r="UPG3207" s="14"/>
      <c r="UPH3207" s="14"/>
      <c r="UPI3207" s="14"/>
      <c r="UPJ3207" s="14"/>
      <c r="UPK3207" s="14"/>
      <c r="UPL3207" s="14"/>
      <c r="UPM3207" s="14"/>
      <c r="UPN3207" s="14"/>
      <c r="UPO3207" s="14"/>
      <c r="UPP3207" s="14"/>
      <c r="UPQ3207" s="14"/>
      <c r="UPR3207" s="14"/>
      <c r="UPS3207" s="14"/>
      <c r="UPT3207" s="14"/>
      <c r="UPU3207" s="14"/>
      <c r="UPV3207" s="14"/>
      <c r="UPW3207" s="14"/>
      <c r="UPX3207" s="14"/>
      <c r="UPY3207" s="14"/>
      <c r="UPZ3207" s="14"/>
      <c r="UQA3207" s="14"/>
      <c r="UQB3207" s="14"/>
      <c r="UQC3207" s="14"/>
      <c r="UQD3207" s="14"/>
      <c r="UQE3207" s="14"/>
      <c r="UQF3207" s="14"/>
      <c r="UQG3207" s="14"/>
      <c r="UQH3207" s="14"/>
      <c r="UQI3207" s="14"/>
      <c r="UQJ3207" s="14"/>
      <c r="UQK3207" s="14"/>
      <c r="UQL3207" s="14"/>
      <c r="UQM3207" s="14"/>
      <c r="UQN3207" s="14"/>
      <c r="UQO3207" s="14"/>
      <c r="UQP3207" s="14"/>
      <c r="UQQ3207" s="14"/>
      <c r="UQR3207" s="14"/>
      <c r="UQS3207" s="14"/>
      <c r="UQT3207" s="14"/>
      <c r="UQU3207" s="14"/>
      <c r="UQV3207" s="14"/>
      <c r="UQW3207" s="14"/>
      <c r="UQX3207" s="14"/>
      <c r="UQY3207" s="14"/>
      <c r="UQZ3207" s="14"/>
      <c r="URA3207" s="14"/>
      <c r="URB3207" s="14"/>
      <c r="URC3207" s="14"/>
      <c r="URD3207" s="14"/>
      <c r="URE3207" s="14"/>
      <c r="URF3207" s="14"/>
      <c r="URG3207" s="14"/>
      <c r="URH3207" s="14"/>
      <c r="URI3207" s="14"/>
      <c r="URJ3207" s="14"/>
      <c r="URK3207" s="14"/>
      <c r="URL3207" s="14"/>
      <c r="URM3207" s="14"/>
      <c r="URN3207" s="14"/>
      <c r="URO3207" s="14"/>
      <c r="URP3207" s="14"/>
      <c r="URQ3207" s="14"/>
      <c r="URR3207" s="14"/>
      <c r="URS3207" s="14"/>
      <c r="URT3207" s="14"/>
      <c r="URU3207" s="14"/>
      <c r="URV3207" s="14"/>
      <c r="URW3207" s="14"/>
      <c r="URX3207" s="14"/>
      <c r="URY3207" s="14"/>
      <c r="URZ3207" s="14"/>
      <c r="USA3207" s="14"/>
      <c r="USB3207" s="14"/>
      <c r="USC3207" s="14"/>
      <c r="USD3207" s="14"/>
      <c r="USE3207" s="14"/>
      <c r="USF3207" s="14"/>
      <c r="USG3207" s="14"/>
      <c r="USH3207" s="14"/>
      <c r="USI3207" s="14"/>
      <c r="USJ3207" s="14"/>
      <c r="USK3207" s="14"/>
      <c r="USL3207" s="14"/>
      <c r="USM3207" s="14"/>
      <c r="USN3207" s="14"/>
      <c r="USO3207" s="14"/>
      <c r="USP3207" s="14"/>
      <c r="USQ3207" s="14"/>
      <c r="USR3207" s="14"/>
      <c r="USS3207" s="14"/>
      <c r="UST3207" s="14"/>
      <c r="USU3207" s="14"/>
      <c r="USV3207" s="14"/>
      <c r="USW3207" s="14"/>
      <c r="USX3207" s="14"/>
      <c r="USY3207" s="14"/>
      <c r="USZ3207" s="14"/>
      <c r="UTA3207" s="14"/>
      <c r="UTB3207" s="14"/>
      <c r="UTC3207" s="14"/>
      <c r="UTD3207" s="14"/>
      <c r="UTE3207" s="14"/>
      <c r="UTF3207" s="14"/>
      <c r="UTG3207" s="14"/>
      <c r="UTH3207" s="14"/>
      <c r="UTI3207" s="14"/>
      <c r="UTJ3207" s="14"/>
      <c r="UTK3207" s="14"/>
      <c r="UTL3207" s="14"/>
      <c r="UTM3207" s="14"/>
      <c r="UTN3207" s="14"/>
      <c r="UTO3207" s="14"/>
      <c r="UTP3207" s="14"/>
      <c r="UTQ3207" s="14"/>
      <c r="UTR3207" s="14"/>
      <c r="UTS3207" s="14"/>
      <c r="UTT3207" s="14"/>
      <c r="UTU3207" s="14"/>
      <c r="UTV3207" s="14"/>
      <c r="UTW3207" s="14"/>
      <c r="UTX3207" s="14"/>
      <c r="UTY3207" s="14"/>
      <c r="UTZ3207" s="14"/>
      <c r="UUA3207" s="14"/>
      <c r="UUB3207" s="14"/>
      <c r="UUC3207" s="14"/>
      <c r="UUD3207" s="14"/>
      <c r="UUE3207" s="14"/>
      <c r="UUF3207" s="14"/>
      <c r="UUG3207" s="14"/>
      <c r="UUH3207" s="14"/>
      <c r="UUI3207" s="14"/>
      <c r="UUJ3207" s="14"/>
      <c r="UUK3207" s="14"/>
      <c r="UUL3207" s="14"/>
      <c r="UUM3207" s="14"/>
      <c r="UUN3207" s="14"/>
      <c r="UUO3207" s="14"/>
      <c r="UUP3207" s="14"/>
      <c r="UUQ3207" s="14"/>
      <c r="UUR3207" s="14"/>
      <c r="UUS3207" s="14"/>
      <c r="UUT3207" s="14"/>
      <c r="UUU3207" s="14"/>
      <c r="UUV3207" s="14"/>
      <c r="UUW3207" s="14"/>
      <c r="UUX3207" s="14"/>
      <c r="UUY3207" s="14"/>
      <c r="UUZ3207" s="14"/>
      <c r="UVA3207" s="14"/>
      <c r="UVB3207" s="14"/>
      <c r="UVC3207" s="14"/>
      <c r="UVD3207" s="14"/>
      <c r="UVE3207" s="14"/>
      <c r="UVF3207" s="14"/>
      <c r="UVG3207" s="14"/>
      <c r="UVH3207" s="14"/>
      <c r="UVI3207" s="14"/>
      <c r="UVJ3207" s="14"/>
      <c r="UVK3207" s="14"/>
      <c r="UVL3207" s="14"/>
      <c r="UVM3207" s="14"/>
      <c r="UVN3207" s="14"/>
      <c r="UVO3207" s="14"/>
      <c r="UVP3207" s="14"/>
      <c r="UVQ3207" s="14"/>
      <c r="UVR3207" s="14"/>
      <c r="UVS3207" s="14"/>
      <c r="UVT3207" s="14"/>
      <c r="UVU3207" s="14"/>
      <c r="UVV3207" s="14"/>
      <c r="UVW3207" s="14"/>
      <c r="UVX3207" s="14"/>
      <c r="UVY3207" s="14"/>
      <c r="UVZ3207" s="14"/>
      <c r="UWA3207" s="14"/>
      <c r="UWB3207" s="14"/>
      <c r="UWC3207" s="14"/>
      <c r="UWD3207" s="14"/>
      <c r="UWE3207" s="14"/>
      <c r="UWF3207" s="14"/>
      <c r="UWG3207" s="14"/>
      <c r="UWH3207" s="14"/>
      <c r="UWI3207" s="14"/>
      <c r="UWJ3207" s="14"/>
      <c r="UWK3207" s="14"/>
      <c r="UWL3207" s="14"/>
      <c r="UWM3207" s="14"/>
      <c r="UWN3207" s="14"/>
      <c r="UWO3207" s="14"/>
      <c r="UWP3207" s="14"/>
      <c r="UWQ3207" s="14"/>
      <c r="UWR3207" s="14"/>
      <c r="UWS3207" s="14"/>
      <c r="UWT3207" s="14"/>
      <c r="UWU3207" s="14"/>
      <c r="UWV3207" s="14"/>
      <c r="UWW3207" s="14"/>
      <c r="UWX3207" s="14"/>
      <c r="UWY3207" s="14"/>
      <c r="UWZ3207" s="14"/>
      <c r="UXA3207" s="14"/>
      <c r="UXB3207" s="14"/>
      <c r="UXC3207" s="14"/>
      <c r="UXD3207" s="14"/>
      <c r="UXE3207" s="14"/>
      <c r="UXF3207" s="14"/>
      <c r="UXG3207" s="14"/>
      <c r="UXH3207" s="14"/>
      <c r="UXI3207" s="14"/>
      <c r="UXJ3207" s="14"/>
      <c r="UXK3207" s="14"/>
      <c r="UXL3207" s="14"/>
      <c r="UXM3207" s="14"/>
      <c r="UXN3207" s="14"/>
      <c r="UXO3207" s="14"/>
      <c r="UXP3207" s="14"/>
      <c r="UXQ3207" s="14"/>
      <c r="UXR3207" s="14"/>
      <c r="UXS3207" s="14"/>
      <c r="UXT3207" s="14"/>
      <c r="UXU3207" s="14"/>
      <c r="UXV3207" s="14"/>
      <c r="UXW3207" s="14"/>
      <c r="UXX3207" s="14"/>
      <c r="UXY3207" s="14"/>
      <c r="UXZ3207" s="14"/>
      <c r="UYA3207" s="14"/>
      <c r="UYB3207" s="14"/>
      <c r="UYC3207" s="14"/>
      <c r="UYD3207" s="14"/>
      <c r="UYE3207" s="14"/>
      <c r="UYF3207" s="14"/>
      <c r="UYG3207" s="14"/>
      <c r="UYH3207" s="14"/>
      <c r="UYI3207" s="14"/>
      <c r="UYJ3207" s="14"/>
      <c r="UYK3207" s="14"/>
      <c r="UYL3207" s="14"/>
      <c r="UYM3207" s="14"/>
      <c r="UYN3207" s="14"/>
      <c r="UYO3207" s="14"/>
      <c r="UYP3207" s="14"/>
      <c r="UYQ3207" s="14"/>
      <c r="UYR3207" s="14"/>
      <c r="UYS3207" s="14"/>
      <c r="UYT3207" s="14"/>
      <c r="UYU3207" s="14"/>
      <c r="UYV3207" s="14"/>
      <c r="UYW3207" s="14"/>
      <c r="UYX3207" s="14"/>
      <c r="UYY3207" s="14"/>
      <c r="UYZ3207" s="14"/>
      <c r="UZA3207" s="14"/>
      <c r="UZB3207" s="14"/>
      <c r="UZC3207" s="14"/>
      <c r="UZD3207" s="14"/>
      <c r="UZE3207" s="14"/>
      <c r="UZF3207" s="14"/>
      <c r="UZG3207" s="14"/>
      <c r="UZH3207" s="14"/>
      <c r="UZI3207" s="14"/>
      <c r="UZJ3207" s="14"/>
      <c r="UZK3207" s="14"/>
      <c r="UZL3207" s="14"/>
      <c r="UZM3207" s="14"/>
      <c r="UZN3207" s="14"/>
      <c r="UZO3207" s="14"/>
      <c r="UZP3207" s="14"/>
      <c r="UZQ3207" s="14"/>
      <c r="UZR3207" s="14"/>
      <c r="UZS3207" s="14"/>
      <c r="UZT3207" s="14"/>
      <c r="UZU3207" s="14"/>
      <c r="UZV3207" s="14"/>
      <c r="UZW3207" s="14"/>
      <c r="UZX3207" s="14"/>
      <c r="UZY3207" s="14"/>
      <c r="UZZ3207" s="14"/>
      <c r="VAA3207" s="14"/>
      <c r="VAB3207" s="14"/>
      <c r="VAC3207" s="14"/>
      <c r="VAD3207" s="14"/>
      <c r="VAE3207" s="14"/>
      <c r="VAF3207" s="14"/>
      <c r="VAG3207" s="14"/>
      <c r="VAH3207" s="14"/>
      <c r="VAI3207" s="14"/>
      <c r="VAJ3207" s="14"/>
      <c r="VAK3207" s="14"/>
      <c r="VAL3207" s="14"/>
      <c r="VAM3207" s="14"/>
      <c r="VAN3207" s="14"/>
      <c r="VAO3207" s="14"/>
      <c r="VAP3207" s="14"/>
      <c r="VAQ3207" s="14"/>
      <c r="VAR3207" s="14"/>
      <c r="VAS3207" s="14"/>
      <c r="VAT3207" s="14"/>
      <c r="VAU3207" s="14"/>
      <c r="VAV3207" s="14"/>
      <c r="VAW3207" s="14"/>
      <c r="VAX3207" s="14"/>
      <c r="VAY3207" s="14"/>
      <c r="VAZ3207" s="14"/>
      <c r="VBA3207" s="14"/>
      <c r="VBB3207" s="14"/>
      <c r="VBC3207" s="14"/>
      <c r="VBD3207" s="14"/>
      <c r="VBE3207" s="14"/>
      <c r="VBF3207" s="14"/>
      <c r="VBG3207" s="14"/>
      <c r="VBH3207" s="14"/>
      <c r="VBI3207" s="14"/>
      <c r="VBJ3207" s="14"/>
      <c r="VBK3207" s="14"/>
      <c r="VBL3207" s="14"/>
      <c r="VBM3207" s="14"/>
      <c r="VBN3207" s="14"/>
      <c r="VBO3207" s="14"/>
      <c r="VBP3207" s="14"/>
      <c r="VBQ3207" s="14"/>
      <c r="VBR3207" s="14"/>
      <c r="VBS3207" s="14"/>
      <c r="VBT3207" s="14"/>
      <c r="VBU3207" s="14"/>
      <c r="VBV3207" s="14"/>
      <c r="VBW3207" s="14"/>
      <c r="VBX3207" s="14"/>
      <c r="VBY3207" s="14"/>
      <c r="VBZ3207" s="14"/>
      <c r="VCA3207" s="14"/>
      <c r="VCB3207" s="14"/>
      <c r="VCC3207" s="14"/>
      <c r="VCD3207" s="14"/>
      <c r="VCE3207" s="14"/>
      <c r="VCF3207" s="14"/>
      <c r="VCG3207" s="14"/>
      <c r="VCH3207" s="14"/>
      <c r="VCI3207" s="14"/>
      <c r="VCJ3207" s="14"/>
      <c r="VCK3207" s="14"/>
      <c r="VCL3207" s="14"/>
      <c r="VCM3207" s="14"/>
      <c r="VCN3207" s="14"/>
      <c r="VCO3207" s="14"/>
      <c r="VCP3207" s="14"/>
      <c r="VCQ3207" s="14"/>
      <c r="VCR3207" s="14"/>
      <c r="VCS3207" s="14"/>
      <c r="VCT3207" s="14"/>
      <c r="VCU3207" s="14"/>
      <c r="VCV3207" s="14"/>
      <c r="VCW3207" s="14"/>
      <c r="VCX3207" s="14"/>
      <c r="VCY3207" s="14"/>
      <c r="VCZ3207" s="14"/>
      <c r="VDA3207" s="14"/>
      <c r="VDB3207" s="14"/>
      <c r="VDC3207" s="14"/>
      <c r="VDD3207" s="14"/>
      <c r="VDE3207" s="14"/>
      <c r="VDF3207" s="14"/>
      <c r="VDG3207" s="14"/>
      <c r="VDH3207" s="14"/>
      <c r="VDI3207" s="14"/>
      <c r="VDJ3207" s="14"/>
      <c r="VDK3207" s="14"/>
      <c r="VDL3207" s="14"/>
      <c r="VDM3207" s="14"/>
      <c r="VDN3207" s="14"/>
      <c r="VDO3207" s="14"/>
      <c r="VDP3207" s="14"/>
      <c r="VDQ3207" s="14"/>
      <c r="VDR3207" s="14"/>
      <c r="VDS3207" s="14"/>
      <c r="VDT3207" s="14"/>
      <c r="VDU3207" s="14"/>
      <c r="VDV3207" s="14"/>
      <c r="VDW3207" s="14"/>
      <c r="VDX3207" s="14"/>
      <c r="VDY3207" s="14"/>
      <c r="VDZ3207" s="14"/>
      <c r="VEA3207" s="14"/>
      <c r="VEB3207" s="14"/>
      <c r="VEC3207" s="14"/>
      <c r="VED3207" s="14"/>
      <c r="VEE3207" s="14"/>
      <c r="VEF3207" s="14"/>
      <c r="VEG3207" s="14"/>
      <c r="VEH3207" s="14"/>
      <c r="VEI3207" s="14"/>
      <c r="VEJ3207" s="14"/>
      <c r="VEK3207" s="14"/>
      <c r="VEL3207" s="14"/>
      <c r="VEM3207" s="14"/>
      <c r="VEN3207" s="14"/>
      <c r="VEO3207" s="14"/>
      <c r="VEP3207" s="14"/>
      <c r="VEQ3207" s="14"/>
      <c r="VER3207" s="14"/>
      <c r="VES3207" s="14"/>
      <c r="VET3207" s="14"/>
      <c r="VEU3207" s="14"/>
      <c r="VEV3207" s="14"/>
      <c r="VEW3207" s="14"/>
      <c r="VEX3207" s="14"/>
      <c r="VEY3207" s="14"/>
      <c r="VEZ3207" s="14"/>
      <c r="VFA3207" s="14"/>
      <c r="VFB3207" s="14"/>
      <c r="VFC3207" s="14"/>
      <c r="VFD3207" s="14"/>
      <c r="VFE3207" s="14"/>
      <c r="VFF3207" s="14"/>
      <c r="VFG3207" s="14"/>
      <c r="VFH3207" s="14"/>
      <c r="VFI3207" s="14"/>
      <c r="VFJ3207" s="14"/>
      <c r="VFK3207" s="14"/>
      <c r="VFL3207" s="14"/>
      <c r="VFM3207" s="14"/>
      <c r="VFN3207" s="14"/>
      <c r="VFO3207" s="14"/>
      <c r="VFP3207" s="14"/>
      <c r="VFQ3207" s="14"/>
      <c r="VFR3207" s="14"/>
      <c r="VFS3207" s="14"/>
      <c r="VFT3207" s="14"/>
      <c r="VFU3207" s="14"/>
      <c r="VFV3207" s="14"/>
      <c r="VFW3207" s="14"/>
      <c r="VFX3207" s="14"/>
      <c r="VFY3207" s="14"/>
      <c r="VFZ3207" s="14"/>
      <c r="VGA3207" s="14"/>
      <c r="VGB3207" s="14"/>
      <c r="VGC3207" s="14"/>
      <c r="VGD3207" s="14"/>
      <c r="VGE3207" s="14"/>
      <c r="VGF3207" s="14"/>
      <c r="VGG3207" s="14"/>
      <c r="VGH3207" s="14"/>
      <c r="VGI3207" s="14"/>
      <c r="VGJ3207" s="14"/>
      <c r="VGK3207" s="14"/>
      <c r="VGL3207" s="14"/>
      <c r="VGM3207" s="14"/>
      <c r="VGN3207" s="14"/>
      <c r="VGO3207" s="14"/>
      <c r="VGP3207" s="14"/>
      <c r="VGQ3207" s="14"/>
      <c r="VGR3207" s="14"/>
      <c r="VGS3207" s="14"/>
      <c r="VGT3207" s="14"/>
      <c r="VGU3207" s="14"/>
      <c r="VGV3207" s="14"/>
      <c r="VGW3207" s="14"/>
      <c r="VGX3207" s="14"/>
      <c r="VGY3207" s="14"/>
      <c r="VGZ3207" s="14"/>
      <c r="VHA3207" s="14"/>
      <c r="VHB3207" s="14"/>
      <c r="VHC3207" s="14"/>
      <c r="VHD3207" s="14"/>
      <c r="VHE3207" s="14"/>
      <c r="VHF3207" s="14"/>
      <c r="VHG3207" s="14"/>
      <c r="VHH3207" s="14"/>
      <c r="VHI3207" s="14"/>
      <c r="VHJ3207" s="14"/>
      <c r="VHK3207" s="14"/>
      <c r="VHL3207" s="14"/>
      <c r="VHM3207" s="14"/>
      <c r="VHN3207" s="14"/>
      <c r="VHO3207" s="14"/>
      <c r="VHP3207" s="14"/>
      <c r="VHQ3207" s="14"/>
      <c r="VHR3207" s="14"/>
      <c r="VHS3207" s="14"/>
      <c r="VHT3207" s="14"/>
      <c r="VHU3207" s="14"/>
      <c r="VHV3207" s="14"/>
      <c r="VHW3207" s="14"/>
      <c r="VHX3207" s="14"/>
      <c r="VHY3207" s="14"/>
      <c r="VHZ3207" s="14"/>
      <c r="VIA3207" s="14"/>
      <c r="VIB3207" s="14"/>
      <c r="VIC3207" s="14"/>
      <c r="VID3207" s="14"/>
      <c r="VIE3207" s="14"/>
      <c r="VIF3207" s="14"/>
      <c r="VIG3207" s="14"/>
      <c r="VIH3207" s="14"/>
      <c r="VII3207" s="14"/>
      <c r="VIJ3207" s="14"/>
      <c r="VIK3207" s="14"/>
      <c r="VIL3207" s="14"/>
      <c r="VIM3207" s="14"/>
      <c r="VIN3207" s="14"/>
      <c r="VIO3207" s="14"/>
      <c r="VIP3207" s="14"/>
      <c r="VIQ3207" s="14"/>
      <c r="VIR3207" s="14"/>
      <c r="VIS3207" s="14"/>
      <c r="VIT3207" s="14"/>
      <c r="VIU3207" s="14"/>
      <c r="VIV3207" s="14"/>
      <c r="VIW3207" s="14"/>
      <c r="VIX3207" s="14"/>
      <c r="VIY3207" s="14"/>
      <c r="VIZ3207" s="14"/>
      <c r="VJA3207" s="14"/>
      <c r="VJB3207" s="14"/>
      <c r="VJC3207" s="14"/>
      <c r="VJD3207" s="14"/>
      <c r="VJE3207" s="14"/>
      <c r="VJF3207" s="14"/>
      <c r="VJG3207" s="14"/>
      <c r="VJH3207" s="14"/>
      <c r="VJI3207" s="14"/>
      <c r="VJJ3207" s="14"/>
      <c r="VJK3207" s="14"/>
      <c r="VJL3207" s="14"/>
      <c r="VJM3207" s="14"/>
      <c r="VJN3207" s="14"/>
      <c r="VJO3207" s="14"/>
      <c r="VJP3207" s="14"/>
      <c r="VJQ3207" s="14"/>
      <c r="VJR3207" s="14"/>
      <c r="VJS3207" s="14"/>
      <c r="VJT3207" s="14"/>
      <c r="VJU3207" s="14"/>
      <c r="VJV3207" s="14"/>
      <c r="VJW3207" s="14"/>
      <c r="VJX3207" s="14"/>
      <c r="VJY3207" s="14"/>
      <c r="VJZ3207" s="14"/>
      <c r="VKA3207" s="14"/>
      <c r="VKB3207" s="14"/>
      <c r="VKC3207" s="14"/>
      <c r="VKD3207" s="14"/>
      <c r="VKE3207" s="14"/>
      <c r="VKF3207" s="14"/>
      <c r="VKG3207" s="14"/>
      <c r="VKH3207" s="14"/>
      <c r="VKI3207" s="14"/>
      <c r="VKJ3207" s="14"/>
      <c r="VKK3207" s="14"/>
      <c r="VKL3207" s="14"/>
      <c r="VKM3207" s="14"/>
      <c r="VKN3207" s="14"/>
      <c r="VKO3207" s="14"/>
      <c r="VKP3207" s="14"/>
      <c r="VKQ3207" s="14"/>
      <c r="VKR3207" s="14"/>
      <c r="VKS3207" s="14"/>
      <c r="VKT3207" s="14"/>
      <c r="VKU3207" s="14"/>
      <c r="VKV3207" s="14"/>
      <c r="VKW3207" s="14"/>
      <c r="VKX3207" s="14"/>
      <c r="VKY3207" s="14"/>
      <c r="VKZ3207" s="14"/>
      <c r="VLA3207" s="14"/>
      <c r="VLB3207" s="14"/>
      <c r="VLC3207" s="14"/>
      <c r="VLD3207" s="14"/>
      <c r="VLE3207" s="14"/>
      <c r="VLF3207" s="14"/>
      <c r="VLG3207" s="14"/>
      <c r="VLH3207" s="14"/>
      <c r="VLI3207" s="14"/>
      <c r="VLJ3207" s="14"/>
      <c r="VLK3207" s="14"/>
      <c r="VLL3207" s="14"/>
      <c r="VLM3207" s="14"/>
      <c r="VLN3207" s="14"/>
      <c r="VLO3207" s="14"/>
      <c r="VLP3207" s="14"/>
      <c r="VLQ3207" s="14"/>
      <c r="VLR3207" s="14"/>
      <c r="VLS3207" s="14"/>
      <c r="VLT3207" s="14"/>
      <c r="VLU3207" s="14"/>
      <c r="VLV3207" s="14"/>
      <c r="VLW3207" s="14"/>
      <c r="VLX3207" s="14"/>
      <c r="VLY3207" s="14"/>
      <c r="VLZ3207" s="14"/>
      <c r="VMA3207" s="14"/>
      <c r="VMB3207" s="14"/>
      <c r="VMC3207" s="14"/>
      <c r="VMD3207" s="14"/>
      <c r="VME3207" s="14"/>
      <c r="VMF3207" s="14"/>
      <c r="VMG3207" s="14"/>
      <c r="VMH3207" s="14"/>
      <c r="VMI3207" s="14"/>
      <c r="VMJ3207" s="14"/>
      <c r="VMK3207" s="14"/>
      <c r="VML3207" s="14"/>
      <c r="VMM3207" s="14"/>
      <c r="VMN3207" s="14"/>
      <c r="VMO3207" s="14"/>
      <c r="VMP3207" s="14"/>
      <c r="VMQ3207" s="14"/>
      <c r="VMR3207" s="14"/>
      <c r="VMS3207" s="14"/>
      <c r="VMT3207" s="14"/>
      <c r="VMU3207" s="14"/>
      <c r="VMV3207" s="14"/>
      <c r="VMW3207" s="14"/>
      <c r="VMX3207" s="14"/>
      <c r="VMY3207" s="14"/>
      <c r="VMZ3207" s="14"/>
      <c r="VNA3207" s="14"/>
      <c r="VNB3207" s="14"/>
      <c r="VNC3207" s="14"/>
      <c r="VND3207" s="14"/>
      <c r="VNE3207" s="14"/>
      <c r="VNF3207" s="14"/>
      <c r="VNG3207" s="14"/>
      <c r="VNH3207" s="14"/>
      <c r="VNI3207" s="14"/>
      <c r="VNJ3207" s="14"/>
      <c r="VNK3207" s="14"/>
      <c r="VNL3207" s="14"/>
      <c r="VNM3207" s="14"/>
      <c r="VNN3207" s="14"/>
      <c r="VNO3207" s="14"/>
      <c r="VNP3207" s="14"/>
      <c r="VNQ3207" s="14"/>
      <c r="VNR3207" s="14"/>
      <c r="VNS3207" s="14"/>
      <c r="VNT3207" s="14"/>
      <c r="VNU3207" s="14"/>
      <c r="VNV3207" s="14"/>
      <c r="VNW3207" s="14"/>
      <c r="VNX3207" s="14"/>
      <c r="VNY3207" s="14"/>
      <c r="VNZ3207" s="14"/>
      <c r="VOA3207" s="14"/>
      <c r="VOB3207" s="14"/>
      <c r="VOC3207" s="14"/>
      <c r="VOD3207" s="14"/>
      <c r="VOE3207" s="14"/>
      <c r="VOF3207" s="14"/>
      <c r="VOG3207" s="14"/>
      <c r="VOH3207" s="14"/>
      <c r="VOI3207" s="14"/>
      <c r="VOJ3207" s="14"/>
      <c r="VOK3207" s="14"/>
      <c r="VOL3207" s="14"/>
      <c r="VOM3207" s="14"/>
      <c r="VON3207" s="14"/>
      <c r="VOO3207" s="14"/>
      <c r="VOP3207" s="14"/>
      <c r="VOQ3207" s="14"/>
      <c r="VOR3207" s="14"/>
      <c r="VOS3207" s="14"/>
      <c r="VOT3207" s="14"/>
      <c r="VOU3207" s="14"/>
      <c r="VOV3207" s="14"/>
      <c r="VOW3207" s="14"/>
      <c r="VOX3207" s="14"/>
      <c r="VOY3207" s="14"/>
      <c r="VOZ3207" s="14"/>
      <c r="VPA3207" s="14"/>
      <c r="VPB3207" s="14"/>
      <c r="VPC3207" s="14"/>
      <c r="VPD3207" s="14"/>
      <c r="VPE3207" s="14"/>
      <c r="VPF3207" s="14"/>
      <c r="VPG3207" s="14"/>
      <c r="VPH3207" s="14"/>
      <c r="VPI3207" s="14"/>
      <c r="VPJ3207" s="14"/>
      <c r="VPK3207" s="14"/>
      <c r="VPL3207" s="14"/>
      <c r="VPM3207" s="14"/>
      <c r="VPN3207" s="14"/>
      <c r="VPO3207" s="14"/>
      <c r="VPP3207" s="14"/>
      <c r="VPQ3207" s="14"/>
      <c r="VPR3207" s="14"/>
      <c r="VPS3207" s="14"/>
      <c r="VPT3207" s="14"/>
      <c r="VPU3207" s="14"/>
      <c r="VPV3207" s="14"/>
      <c r="VPW3207" s="14"/>
      <c r="VPX3207" s="14"/>
      <c r="VPY3207" s="14"/>
      <c r="VPZ3207" s="14"/>
      <c r="VQA3207" s="14"/>
      <c r="VQB3207" s="14"/>
      <c r="VQC3207" s="14"/>
      <c r="VQD3207" s="14"/>
      <c r="VQE3207" s="14"/>
      <c r="VQF3207" s="14"/>
      <c r="VQG3207" s="14"/>
      <c r="VQH3207" s="14"/>
      <c r="VQI3207" s="14"/>
      <c r="VQJ3207" s="14"/>
      <c r="VQK3207" s="14"/>
      <c r="VQL3207" s="14"/>
      <c r="VQM3207" s="14"/>
      <c r="VQN3207" s="14"/>
      <c r="VQO3207" s="14"/>
      <c r="VQP3207" s="14"/>
      <c r="VQQ3207" s="14"/>
      <c r="VQR3207" s="14"/>
      <c r="VQS3207" s="14"/>
      <c r="VQT3207" s="14"/>
      <c r="VQU3207" s="14"/>
      <c r="VQV3207" s="14"/>
      <c r="VQW3207" s="14"/>
      <c r="VQX3207" s="14"/>
      <c r="VQY3207" s="14"/>
      <c r="VQZ3207" s="14"/>
      <c r="VRA3207" s="14"/>
      <c r="VRB3207" s="14"/>
      <c r="VRC3207" s="14"/>
      <c r="VRD3207" s="14"/>
      <c r="VRE3207" s="14"/>
      <c r="VRF3207" s="14"/>
      <c r="VRG3207" s="14"/>
      <c r="VRH3207" s="14"/>
      <c r="VRI3207" s="14"/>
      <c r="VRJ3207" s="14"/>
      <c r="VRK3207" s="14"/>
      <c r="VRL3207" s="14"/>
      <c r="VRM3207" s="14"/>
      <c r="VRN3207" s="14"/>
      <c r="VRO3207" s="14"/>
      <c r="VRP3207" s="14"/>
      <c r="VRQ3207" s="14"/>
      <c r="VRR3207" s="14"/>
      <c r="VRS3207" s="14"/>
      <c r="VRT3207" s="14"/>
      <c r="VRU3207" s="14"/>
      <c r="VRV3207" s="14"/>
      <c r="VRW3207" s="14"/>
      <c r="VRX3207" s="14"/>
      <c r="VRY3207" s="14"/>
      <c r="VRZ3207" s="14"/>
      <c r="VSA3207" s="14"/>
      <c r="VSB3207" s="14"/>
      <c r="VSC3207" s="14"/>
      <c r="VSD3207" s="14"/>
      <c r="VSE3207" s="14"/>
      <c r="VSF3207" s="14"/>
      <c r="VSG3207" s="14"/>
      <c r="VSH3207" s="14"/>
      <c r="VSI3207" s="14"/>
      <c r="VSJ3207" s="14"/>
      <c r="VSK3207" s="14"/>
      <c r="VSL3207" s="14"/>
      <c r="VSM3207" s="14"/>
      <c r="VSN3207" s="14"/>
      <c r="VSO3207" s="14"/>
      <c r="VSP3207" s="14"/>
      <c r="VSQ3207" s="14"/>
      <c r="VSR3207" s="14"/>
      <c r="VSS3207" s="14"/>
      <c r="VST3207" s="14"/>
      <c r="VSU3207" s="14"/>
      <c r="VSV3207" s="14"/>
      <c r="VSW3207" s="14"/>
      <c r="VSX3207" s="14"/>
      <c r="VSY3207" s="14"/>
      <c r="VSZ3207" s="14"/>
      <c r="VTA3207" s="14"/>
      <c r="VTB3207" s="14"/>
      <c r="VTC3207" s="14"/>
      <c r="VTD3207" s="14"/>
      <c r="VTE3207" s="14"/>
      <c r="VTF3207" s="14"/>
      <c r="VTG3207" s="14"/>
      <c r="VTH3207" s="14"/>
      <c r="VTI3207" s="14"/>
      <c r="VTJ3207" s="14"/>
      <c r="VTK3207" s="14"/>
      <c r="VTL3207" s="14"/>
      <c r="VTM3207" s="14"/>
      <c r="VTN3207" s="14"/>
      <c r="VTO3207" s="14"/>
      <c r="VTP3207" s="14"/>
      <c r="VTQ3207" s="14"/>
      <c r="VTR3207" s="14"/>
      <c r="VTS3207" s="14"/>
      <c r="VTT3207" s="14"/>
      <c r="VTU3207" s="14"/>
      <c r="VTV3207" s="14"/>
      <c r="VTW3207" s="14"/>
      <c r="VTX3207" s="14"/>
      <c r="VTY3207" s="14"/>
      <c r="VTZ3207" s="14"/>
      <c r="VUA3207" s="14"/>
      <c r="VUB3207" s="14"/>
      <c r="VUC3207" s="14"/>
      <c r="VUD3207" s="14"/>
      <c r="VUE3207" s="14"/>
      <c r="VUF3207" s="14"/>
      <c r="VUG3207" s="14"/>
      <c r="VUH3207" s="14"/>
      <c r="VUI3207" s="14"/>
      <c r="VUJ3207" s="14"/>
      <c r="VUK3207" s="14"/>
      <c r="VUL3207" s="14"/>
      <c r="VUM3207" s="14"/>
      <c r="VUN3207" s="14"/>
      <c r="VUO3207" s="14"/>
      <c r="VUP3207" s="14"/>
      <c r="VUQ3207" s="14"/>
      <c r="VUR3207" s="14"/>
      <c r="VUS3207" s="14"/>
      <c r="VUT3207" s="14"/>
      <c r="VUU3207" s="14"/>
      <c r="VUV3207" s="14"/>
      <c r="VUW3207" s="14"/>
      <c r="VUX3207" s="14"/>
      <c r="VUY3207" s="14"/>
      <c r="VUZ3207" s="14"/>
      <c r="VVA3207" s="14"/>
      <c r="VVB3207" s="14"/>
      <c r="VVC3207" s="14"/>
      <c r="VVD3207" s="14"/>
      <c r="VVE3207" s="14"/>
      <c r="VVF3207" s="14"/>
      <c r="VVG3207" s="14"/>
      <c r="VVH3207" s="14"/>
      <c r="VVI3207" s="14"/>
      <c r="VVJ3207" s="14"/>
      <c r="VVK3207" s="14"/>
      <c r="VVL3207" s="14"/>
      <c r="VVM3207" s="14"/>
      <c r="VVN3207" s="14"/>
      <c r="VVO3207" s="14"/>
      <c r="VVP3207" s="14"/>
      <c r="VVQ3207" s="14"/>
      <c r="VVR3207" s="14"/>
      <c r="VVS3207" s="14"/>
      <c r="VVT3207" s="14"/>
      <c r="VVU3207" s="14"/>
      <c r="VVV3207" s="14"/>
      <c r="VVW3207" s="14"/>
      <c r="VVX3207" s="14"/>
      <c r="VVY3207" s="14"/>
      <c r="VVZ3207" s="14"/>
      <c r="VWA3207" s="14"/>
      <c r="VWB3207" s="14"/>
      <c r="VWC3207" s="14"/>
      <c r="VWD3207" s="14"/>
      <c r="VWE3207" s="14"/>
      <c r="VWF3207" s="14"/>
      <c r="VWG3207" s="14"/>
      <c r="VWH3207" s="14"/>
      <c r="VWI3207" s="14"/>
      <c r="VWJ3207" s="14"/>
      <c r="VWK3207" s="14"/>
      <c r="VWL3207" s="14"/>
      <c r="VWM3207" s="14"/>
      <c r="VWN3207" s="14"/>
      <c r="VWO3207" s="14"/>
      <c r="VWP3207" s="14"/>
      <c r="VWQ3207" s="14"/>
      <c r="VWR3207" s="14"/>
      <c r="VWS3207" s="14"/>
      <c r="VWT3207" s="14"/>
      <c r="VWU3207" s="14"/>
      <c r="VWV3207" s="14"/>
      <c r="VWW3207" s="14"/>
      <c r="VWX3207" s="14"/>
      <c r="VWY3207" s="14"/>
      <c r="VWZ3207" s="14"/>
      <c r="VXA3207" s="14"/>
      <c r="VXB3207" s="14"/>
      <c r="VXC3207" s="14"/>
      <c r="VXD3207" s="14"/>
      <c r="VXE3207" s="14"/>
      <c r="VXF3207" s="14"/>
      <c r="VXG3207" s="14"/>
      <c r="VXH3207" s="14"/>
      <c r="VXI3207" s="14"/>
      <c r="VXJ3207" s="14"/>
      <c r="VXK3207" s="14"/>
      <c r="VXL3207" s="14"/>
      <c r="VXM3207" s="14"/>
      <c r="VXN3207" s="14"/>
      <c r="VXO3207" s="14"/>
      <c r="VXP3207" s="14"/>
      <c r="VXQ3207" s="14"/>
      <c r="VXR3207" s="14"/>
      <c r="VXS3207" s="14"/>
      <c r="VXT3207" s="14"/>
      <c r="VXU3207" s="14"/>
      <c r="VXV3207" s="14"/>
      <c r="VXW3207" s="14"/>
      <c r="VXX3207" s="14"/>
      <c r="VXY3207" s="14"/>
      <c r="VXZ3207" s="14"/>
      <c r="VYA3207" s="14"/>
      <c r="VYB3207" s="14"/>
      <c r="VYC3207" s="14"/>
      <c r="VYD3207" s="14"/>
      <c r="VYE3207" s="14"/>
      <c r="VYF3207" s="14"/>
      <c r="VYG3207" s="14"/>
      <c r="VYH3207" s="14"/>
      <c r="VYI3207" s="14"/>
      <c r="VYJ3207" s="14"/>
      <c r="VYK3207" s="14"/>
      <c r="VYL3207" s="14"/>
      <c r="VYM3207" s="14"/>
      <c r="VYN3207" s="14"/>
      <c r="VYO3207" s="14"/>
      <c r="VYP3207" s="14"/>
      <c r="VYQ3207" s="14"/>
      <c r="VYR3207" s="14"/>
      <c r="VYS3207" s="14"/>
      <c r="VYT3207" s="14"/>
      <c r="VYU3207" s="14"/>
      <c r="VYV3207" s="14"/>
      <c r="VYW3207" s="14"/>
      <c r="VYX3207" s="14"/>
      <c r="VYY3207" s="14"/>
      <c r="VYZ3207" s="14"/>
      <c r="VZA3207" s="14"/>
      <c r="VZB3207" s="14"/>
      <c r="VZC3207" s="14"/>
      <c r="VZD3207" s="14"/>
      <c r="VZE3207" s="14"/>
      <c r="VZF3207" s="14"/>
      <c r="VZG3207" s="14"/>
      <c r="VZH3207" s="14"/>
      <c r="VZI3207" s="14"/>
      <c r="VZJ3207" s="14"/>
      <c r="VZK3207" s="14"/>
      <c r="VZL3207" s="14"/>
      <c r="VZM3207" s="14"/>
      <c r="VZN3207" s="14"/>
      <c r="VZO3207" s="14"/>
      <c r="VZP3207" s="14"/>
      <c r="VZQ3207" s="14"/>
      <c r="VZR3207" s="14"/>
      <c r="VZS3207" s="14"/>
      <c r="VZT3207" s="14"/>
      <c r="VZU3207" s="14"/>
      <c r="VZV3207" s="14"/>
      <c r="VZW3207" s="14"/>
      <c r="VZX3207" s="14"/>
      <c r="VZY3207" s="14"/>
      <c r="VZZ3207" s="14"/>
      <c r="WAA3207" s="14"/>
      <c r="WAB3207" s="14"/>
      <c r="WAC3207" s="14"/>
      <c r="WAD3207" s="14"/>
      <c r="WAE3207" s="14"/>
      <c r="WAF3207" s="14"/>
      <c r="WAG3207" s="14"/>
      <c r="WAH3207" s="14"/>
      <c r="WAI3207" s="14"/>
      <c r="WAJ3207" s="14"/>
      <c r="WAK3207" s="14"/>
      <c r="WAL3207" s="14"/>
      <c r="WAM3207" s="14"/>
      <c r="WAN3207" s="14"/>
      <c r="WAO3207" s="14"/>
      <c r="WAP3207" s="14"/>
      <c r="WAQ3207" s="14"/>
      <c r="WAR3207" s="14"/>
      <c r="WAS3207" s="14"/>
      <c r="WAT3207" s="14"/>
      <c r="WAU3207" s="14"/>
      <c r="WAV3207" s="14"/>
      <c r="WAW3207" s="14"/>
      <c r="WAX3207" s="14"/>
      <c r="WAY3207" s="14"/>
      <c r="WAZ3207" s="14"/>
      <c r="WBA3207" s="14"/>
      <c r="WBB3207" s="14"/>
      <c r="WBC3207" s="14"/>
      <c r="WBD3207" s="14"/>
      <c r="WBE3207" s="14"/>
      <c r="WBF3207" s="14"/>
      <c r="WBG3207" s="14"/>
      <c r="WBH3207" s="14"/>
      <c r="WBI3207" s="14"/>
      <c r="WBJ3207" s="14"/>
      <c r="WBK3207" s="14"/>
      <c r="WBL3207" s="14"/>
      <c r="WBM3207" s="14"/>
      <c r="WBN3207" s="14"/>
      <c r="WBO3207" s="14"/>
      <c r="WBP3207" s="14"/>
      <c r="WBQ3207" s="14"/>
      <c r="WBR3207" s="14"/>
      <c r="WBS3207" s="14"/>
      <c r="WBT3207" s="14"/>
      <c r="WBU3207" s="14"/>
      <c r="WBV3207" s="14"/>
      <c r="WBW3207" s="14"/>
      <c r="WBX3207" s="14"/>
      <c r="WBY3207" s="14"/>
      <c r="WBZ3207" s="14"/>
      <c r="WCA3207" s="14"/>
      <c r="WCB3207" s="14"/>
      <c r="WCC3207" s="14"/>
      <c r="WCD3207" s="14"/>
      <c r="WCE3207" s="14"/>
      <c r="WCF3207" s="14"/>
      <c r="WCG3207" s="14"/>
      <c r="WCH3207" s="14"/>
      <c r="WCI3207" s="14"/>
      <c r="WCJ3207" s="14"/>
      <c r="WCK3207" s="14"/>
      <c r="WCL3207" s="14"/>
      <c r="WCM3207" s="14"/>
      <c r="WCN3207" s="14"/>
      <c r="WCO3207" s="14"/>
      <c r="WCP3207" s="14"/>
      <c r="WCQ3207" s="14"/>
      <c r="WCR3207" s="14"/>
      <c r="WCS3207" s="14"/>
      <c r="WCT3207" s="14"/>
      <c r="WCU3207" s="14"/>
      <c r="WCV3207" s="14"/>
      <c r="WCW3207" s="14"/>
      <c r="WCX3207" s="14"/>
      <c r="WCY3207" s="14"/>
      <c r="WCZ3207" s="14"/>
      <c r="WDA3207" s="14"/>
      <c r="WDB3207" s="14"/>
      <c r="WDC3207" s="14"/>
      <c r="WDD3207" s="14"/>
      <c r="WDE3207" s="14"/>
      <c r="WDF3207" s="14"/>
      <c r="WDG3207" s="14"/>
      <c r="WDH3207" s="14"/>
      <c r="WDI3207" s="14"/>
      <c r="WDJ3207" s="14"/>
      <c r="WDK3207" s="14"/>
      <c r="WDL3207" s="14"/>
      <c r="WDM3207" s="14"/>
      <c r="WDN3207" s="14"/>
      <c r="WDO3207" s="14"/>
      <c r="WDP3207" s="14"/>
      <c r="WDQ3207" s="14"/>
      <c r="WDR3207" s="14"/>
      <c r="WDS3207" s="14"/>
      <c r="WDT3207" s="14"/>
      <c r="WDU3207" s="14"/>
      <c r="WDV3207" s="14"/>
      <c r="WDW3207" s="14"/>
      <c r="WDX3207" s="14"/>
      <c r="WDY3207" s="14"/>
      <c r="WDZ3207" s="14"/>
      <c r="WEA3207" s="14"/>
      <c r="WEB3207" s="14"/>
      <c r="WEC3207" s="14"/>
      <c r="WED3207" s="14"/>
      <c r="WEE3207" s="14"/>
      <c r="WEF3207" s="14"/>
      <c r="WEG3207" s="14"/>
      <c r="WEH3207" s="14"/>
      <c r="WEI3207" s="14"/>
      <c r="WEJ3207" s="14"/>
      <c r="WEK3207" s="14"/>
      <c r="WEL3207" s="14"/>
      <c r="WEM3207" s="14"/>
      <c r="WEN3207" s="14"/>
      <c r="WEO3207" s="14"/>
      <c r="WEP3207" s="14"/>
      <c r="WEQ3207" s="14"/>
      <c r="WER3207" s="14"/>
      <c r="WES3207" s="14"/>
      <c r="WET3207" s="14"/>
      <c r="WEU3207" s="14"/>
      <c r="WEV3207" s="14"/>
      <c r="WEW3207" s="14"/>
      <c r="WEX3207" s="14"/>
      <c r="WEY3207" s="14"/>
      <c r="WEZ3207" s="14"/>
      <c r="WFA3207" s="14"/>
      <c r="WFB3207" s="14"/>
      <c r="WFC3207" s="14"/>
      <c r="WFD3207" s="14"/>
      <c r="WFE3207" s="14"/>
      <c r="WFF3207" s="14"/>
      <c r="WFG3207" s="14"/>
      <c r="WFH3207" s="14"/>
      <c r="WFI3207" s="14"/>
      <c r="WFJ3207" s="14"/>
      <c r="WFK3207" s="14"/>
      <c r="WFL3207" s="14"/>
      <c r="WFM3207" s="14"/>
      <c r="WFN3207" s="14"/>
      <c r="WFO3207" s="14"/>
      <c r="WFP3207" s="14"/>
      <c r="WFQ3207" s="14"/>
      <c r="WFR3207" s="14"/>
      <c r="WFS3207" s="14"/>
      <c r="WFT3207" s="14"/>
      <c r="WFU3207" s="14"/>
      <c r="WFV3207" s="14"/>
      <c r="WFW3207" s="14"/>
      <c r="WFX3207" s="14"/>
      <c r="WFY3207" s="14"/>
      <c r="WFZ3207" s="14"/>
      <c r="WGA3207" s="14"/>
      <c r="WGB3207" s="14"/>
      <c r="WGC3207" s="14"/>
      <c r="WGD3207" s="14"/>
      <c r="WGE3207" s="14"/>
      <c r="WGF3207" s="14"/>
      <c r="WGG3207" s="14"/>
      <c r="WGH3207" s="14"/>
      <c r="WGI3207" s="14"/>
      <c r="WGJ3207" s="14"/>
      <c r="WGK3207" s="14"/>
      <c r="WGL3207" s="14"/>
      <c r="WGM3207" s="14"/>
      <c r="WGN3207" s="14"/>
      <c r="WGO3207" s="14"/>
      <c r="WGP3207" s="14"/>
      <c r="WGQ3207" s="14"/>
      <c r="WGR3207" s="14"/>
      <c r="WGS3207" s="14"/>
      <c r="WGT3207" s="14"/>
      <c r="WGU3207" s="14"/>
      <c r="WGV3207" s="14"/>
      <c r="WGW3207" s="14"/>
      <c r="WGX3207" s="14"/>
      <c r="WGY3207" s="14"/>
      <c r="WGZ3207" s="14"/>
      <c r="WHA3207" s="14"/>
      <c r="WHB3207" s="14"/>
      <c r="WHC3207" s="14"/>
      <c r="WHD3207" s="14"/>
      <c r="WHE3207" s="14"/>
      <c r="WHF3207" s="14"/>
      <c r="WHG3207" s="14"/>
      <c r="WHH3207" s="14"/>
      <c r="WHI3207" s="14"/>
      <c r="WHJ3207" s="14"/>
      <c r="WHK3207" s="14"/>
      <c r="WHL3207" s="14"/>
      <c r="WHM3207" s="14"/>
      <c r="WHN3207" s="14"/>
      <c r="WHO3207" s="14"/>
      <c r="WHP3207" s="14"/>
      <c r="WHQ3207" s="14"/>
      <c r="WHR3207" s="14"/>
      <c r="WHS3207" s="14"/>
      <c r="WHT3207" s="14"/>
      <c r="WHU3207" s="14"/>
      <c r="WHV3207" s="14"/>
      <c r="WHW3207" s="14"/>
      <c r="WHX3207" s="14"/>
      <c r="WHY3207" s="14"/>
      <c r="WHZ3207" s="14"/>
      <c r="WIA3207" s="14"/>
      <c r="WIB3207" s="14"/>
      <c r="WIC3207" s="14"/>
      <c r="WID3207" s="14"/>
      <c r="WIE3207" s="14"/>
      <c r="WIF3207" s="14"/>
      <c r="WIG3207" s="14"/>
      <c r="WIH3207" s="14"/>
      <c r="WII3207" s="14"/>
      <c r="WIJ3207" s="14"/>
      <c r="WIK3207" s="14"/>
      <c r="WIL3207" s="14"/>
      <c r="WIM3207" s="14"/>
      <c r="WIN3207" s="14"/>
      <c r="WIO3207" s="14"/>
      <c r="WIP3207" s="14"/>
      <c r="WIQ3207" s="14"/>
      <c r="WIR3207" s="14"/>
      <c r="WIS3207" s="14"/>
      <c r="WIT3207" s="14"/>
      <c r="WIU3207" s="14"/>
      <c r="WIV3207" s="14"/>
      <c r="WIW3207" s="14"/>
      <c r="WIX3207" s="14"/>
      <c r="WIY3207" s="14"/>
      <c r="WIZ3207" s="14"/>
      <c r="WJA3207" s="14"/>
      <c r="WJB3207" s="14"/>
      <c r="WJC3207" s="14"/>
      <c r="WJD3207" s="14"/>
      <c r="WJE3207" s="14"/>
      <c r="WJF3207" s="14"/>
      <c r="WJG3207" s="14"/>
      <c r="WJH3207" s="14"/>
      <c r="WJI3207" s="14"/>
      <c r="WJJ3207" s="14"/>
      <c r="WJK3207" s="14"/>
      <c r="WJL3207" s="14"/>
      <c r="WJM3207" s="14"/>
      <c r="WJN3207" s="14"/>
      <c r="WJO3207" s="14"/>
      <c r="WJP3207" s="14"/>
      <c r="WJQ3207" s="14"/>
      <c r="WJR3207" s="14"/>
      <c r="WJS3207" s="14"/>
      <c r="WJT3207" s="14"/>
      <c r="WJU3207" s="14"/>
      <c r="WJV3207" s="14"/>
      <c r="WJW3207" s="14"/>
      <c r="WJX3207" s="14"/>
      <c r="WJY3207" s="14"/>
      <c r="WJZ3207" s="14"/>
      <c r="WKA3207" s="14"/>
      <c r="WKB3207" s="14"/>
      <c r="WKC3207" s="14"/>
      <c r="WKD3207" s="14"/>
      <c r="WKE3207" s="14"/>
      <c r="WKF3207" s="14"/>
      <c r="WKG3207" s="14"/>
      <c r="WKH3207" s="14"/>
      <c r="WKI3207" s="14"/>
      <c r="WKJ3207" s="14"/>
      <c r="WKK3207" s="14"/>
      <c r="WKL3207" s="14"/>
      <c r="WKM3207" s="14"/>
      <c r="WKN3207" s="14"/>
      <c r="WKO3207" s="14"/>
      <c r="WKP3207" s="14"/>
      <c r="WKQ3207" s="14"/>
      <c r="WKR3207" s="14"/>
      <c r="WKS3207" s="14"/>
      <c r="WKT3207" s="14"/>
      <c r="WKU3207" s="14"/>
      <c r="WKV3207" s="14"/>
      <c r="WKW3207" s="14"/>
      <c r="WKX3207" s="14"/>
      <c r="WKY3207" s="14"/>
      <c r="WKZ3207" s="14"/>
      <c r="WLA3207" s="14"/>
      <c r="WLB3207" s="14"/>
      <c r="WLC3207" s="14"/>
      <c r="WLD3207" s="14"/>
      <c r="WLE3207" s="14"/>
      <c r="WLF3207" s="14"/>
      <c r="WLG3207" s="14"/>
      <c r="WLH3207" s="14"/>
      <c r="WLI3207" s="14"/>
      <c r="WLJ3207" s="14"/>
      <c r="WLK3207" s="14"/>
      <c r="WLL3207" s="14"/>
      <c r="WLM3207" s="14"/>
      <c r="WLN3207" s="14"/>
      <c r="WLO3207" s="14"/>
      <c r="WLP3207" s="14"/>
      <c r="WLQ3207" s="14"/>
      <c r="WLR3207" s="14"/>
      <c r="WLS3207" s="14"/>
      <c r="WLT3207" s="14"/>
      <c r="WLU3207" s="14"/>
      <c r="WLV3207" s="14"/>
      <c r="WLW3207" s="14"/>
      <c r="WLX3207" s="14"/>
      <c r="WLY3207" s="14"/>
      <c r="WLZ3207" s="14"/>
      <c r="WMA3207" s="14"/>
      <c r="WMB3207" s="14"/>
      <c r="WMC3207" s="14"/>
      <c r="WMD3207" s="14"/>
      <c r="WME3207" s="14"/>
      <c r="WMF3207" s="14"/>
      <c r="WMG3207" s="14"/>
      <c r="WMH3207" s="14"/>
      <c r="WMI3207" s="14"/>
      <c r="WMJ3207" s="14"/>
      <c r="WMK3207" s="14"/>
      <c r="WML3207" s="14"/>
      <c r="WMM3207" s="14"/>
      <c r="WMN3207" s="14"/>
      <c r="WMO3207" s="14"/>
      <c r="WMP3207" s="14"/>
      <c r="WMQ3207" s="14"/>
      <c r="WMR3207" s="14"/>
      <c r="WMS3207" s="14"/>
      <c r="WMT3207" s="14"/>
      <c r="WMU3207" s="14"/>
      <c r="WMV3207" s="14"/>
      <c r="WMW3207" s="14"/>
      <c r="WMX3207" s="14"/>
      <c r="WMY3207" s="14"/>
      <c r="WMZ3207" s="14"/>
      <c r="WNA3207" s="14"/>
      <c r="WNB3207" s="14"/>
      <c r="WNC3207" s="14"/>
      <c r="WND3207" s="14"/>
      <c r="WNE3207" s="14"/>
      <c r="WNF3207" s="14"/>
      <c r="WNG3207" s="14"/>
      <c r="WNH3207" s="14"/>
      <c r="WNI3207" s="14"/>
      <c r="WNJ3207" s="14"/>
      <c r="WNK3207" s="14"/>
      <c r="WNL3207" s="14"/>
      <c r="WNM3207" s="14"/>
      <c r="WNN3207" s="14"/>
      <c r="WNO3207" s="14"/>
      <c r="WNP3207" s="14"/>
      <c r="WNQ3207" s="14"/>
      <c r="WNR3207" s="14"/>
      <c r="WNS3207" s="14"/>
      <c r="WNT3207" s="14"/>
      <c r="WNU3207" s="14"/>
      <c r="WNV3207" s="14"/>
      <c r="WNW3207" s="14"/>
      <c r="WNX3207" s="14"/>
      <c r="WNY3207" s="14"/>
      <c r="WNZ3207" s="14"/>
      <c r="WOA3207" s="14"/>
      <c r="WOB3207" s="14"/>
      <c r="WOC3207" s="14"/>
      <c r="WOD3207" s="14"/>
      <c r="WOE3207" s="14"/>
      <c r="WOF3207" s="14"/>
      <c r="WOG3207" s="14"/>
      <c r="WOH3207" s="14"/>
      <c r="WOI3207" s="14"/>
      <c r="WOJ3207" s="14"/>
      <c r="WOK3207" s="14"/>
      <c r="WOL3207" s="14"/>
      <c r="WOM3207" s="14"/>
      <c r="WON3207" s="14"/>
      <c r="WOO3207" s="14"/>
      <c r="WOP3207" s="14"/>
      <c r="WOQ3207" s="14"/>
      <c r="WOR3207" s="14"/>
      <c r="WOS3207" s="14"/>
      <c r="WOT3207" s="14"/>
      <c r="WOU3207" s="14"/>
      <c r="WOV3207" s="14"/>
      <c r="WOW3207" s="14"/>
      <c r="WOX3207" s="14"/>
      <c r="WOY3207" s="14"/>
      <c r="WOZ3207" s="14"/>
      <c r="WPA3207" s="14"/>
      <c r="WPB3207" s="14"/>
      <c r="WPC3207" s="14"/>
      <c r="WPD3207" s="14"/>
      <c r="WPE3207" s="14"/>
      <c r="WPF3207" s="14"/>
      <c r="WPG3207" s="14"/>
      <c r="WPH3207" s="14"/>
      <c r="WPI3207" s="14"/>
      <c r="WPJ3207" s="14"/>
      <c r="WPK3207" s="14"/>
      <c r="WPL3207" s="14"/>
      <c r="WPM3207" s="14"/>
      <c r="WPN3207" s="14"/>
      <c r="WPO3207" s="14"/>
      <c r="WPP3207" s="14"/>
      <c r="WPQ3207" s="14"/>
      <c r="WPR3207" s="14"/>
      <c r="WPS3207" s="14"/>
      <c r="WPT3207" s="14"/>
      <c r="WPU3207" s="14"/>
      <c r="WPV3207" s="14"/>
      <c r="WPW3207" s="14"/>
      <c r="WPX3207" s="14"/>
      <c r="WPY3207" s="14"/>
      <c r="WPZ3207" s="14"/>
      <c r="WQA3207" s="14"/>
      <c r="WQB3207" s="14"/>
      <c r="WQC3207" s="14"/>
      <c r="WQD3207" s="14"/>
      <c r="WQE3207" s="14"/>
      <c r="WQF3207" s="14"/>
      <c r="WQG3207" s="14"/>
      <c r="WQH3207" s="14"/>
      <c r="WQI3207" s="14"/>
      <c r="WQJ3207" s="14"/>
      <c r="WQK3207" s="14"/>
      <c r="WQL3207" s="14"/>
      <c r="WQM3207" s="14"/>
      <c r="WQN3207" s="14"/>
      <c r="WQO3207" s="14"/>
      <c r="WQP3207" s="14"/>
      <c r="WQQ3207" s="14"/>
      <c r="WQR3207" s="14"/>
      <c r="WQS3207" s="14"/>
      <c r="WQT3207" s="14"/>
      <c r="WQU3207" s="14"/>
      <c r="WQV3207" s="14"/>
      <c r="WQW3207" s="14"/>
      <c r="WQX3207" s="14"/>
      <c r="WQY3207" s="14"/>
      <c r="WQZ3207" s="14"/>
      <c r="WRA3207" s="14"/>
      <c r="WRB3207" s="14"/>
      <c r="WRC3207" s="14"/>
      <c r="WRD3207" s="14"/>
      <c r="WRE3207" s="14"/>
      <c r="WRF3207" s="14"/>
      <c r="WRG3207" s="14"/>
      <c r="WRH3207" s="14"/>
      <c r="WRI3207" s="14"/>
      <c r="WRJ3207" s="14"/>
      <c r="WRK3207" s="14"/>
      <c r="WRL3207" s="14"/>
      <c r="WRM3207" s="14"/>
      <c r="WRN3207" s="14"/>
      <c r="WRO3207" s="14"/>
      <c r="WRP3207" s="14"/>
      <c r="WRQ3207" s="14"/>
      <c r="WRR3207" s="14"/>
      <c r="WRS3207" s="14"/>
      <c r="WRT3207" s="14"/>
      <c r="WRU3207" s="14"/>
      <c r="WRV3207" s="14"/>
      <c r="WRW3207" s="14"/>
      <c r="WRX3207" s="14"/>
      <c r="WRY3207" s="14"/>
      <c r="WRZ3207" s="14"/>
      <c r="WSA3207" s="14"/>
      <c r="WSB3207" s="14"/>
      <c r="WSC3207" s="14"/>
      <c r="WSD3207" s="14"/>
      <c r="WSE3207" s="14"/>
      <c r="WSF3207" s="14"/>
      <c r="WSG3207" s="14"/>
      <c r="WSH3207" s="14"/>
      <c r="WSI3207" s="14"/>
      <c r="WSJ3207" s="14"/>
      <c r="WSK3207" s="14"/>
      <c r="WSL3207" s="14"/>
      <c r="WSM3207" s="14"/>
      <c r="WSN3207" s="14"/>
      <c r="WSO3207" s="14"/>
      <c r="WSP3207" s="14"/>
      <c r="WSQ3207" s="14"/>
      <c r="WSR3207" s="14"/>
      <c r="WSS3207" s="14"/>
      <c r="WST3207" s="14"/>
      <c r="WSU3207" s="14"/>
      <c r="WSV3207" s="14"/>
      <c r="WSW3207" s="14"/>
      <c r="WSX3207" s="14"/>
      <c r="WSY3207" s="14"/>
      <c r="WSZ3207" s="14"/>
      <c r="WTA3207" s="14"/>
      <c r="WTB3207" s="14"/>
      <c r="WTC3207" s="14"/>
      <c r="WTD3207" s="14"/>
      <c r="WTE3207" s="14"/>
      <c r="WTF3207" s="14"/>
      <c r="WTG3207" s="14"/>
      <c r="WTH3207" s="14"/>
      <c r="WTI3207" s="14"/>
      <c r="WTJ3207" s="14"/>
      <c r="WTK3207" s="14"/>
      <c r="WTL3207" s="14"/>
      <c r="WTM3207" s="14"/>
      <c r="WTN3207" s="14"/>
      <c r="WTO3207" s="14"/>
      <c r="WTP3207" s="14"/>
      <c r="WTQ3207" s="14"/>
      <c r="WTR3207" s="14"/>
      <c r="WTS3207" s="14"/>
      <c r="WTT3207" s="14"/>
      <c r="WTU3207" s="14"/>
      <c r="WTV3207" s="14"/>
      <c r="WTW3207" s="14"/>
      <c r="WTX3207" s="14"/>
      <c r="WTY3207" s="14"/>
      <c r="WTZ3207" s="14"/>
      <c r="WUA3207" s="14"/>
      <c r="WUB3207" s="14"/>
      <c r="WUC3207" s="14"/>
      <c r="WUD3207" s="14"/>
      <c r="WUE3207" s="14"/>
      <c r="WUF3207" s="14"/>
      <c r="WUG3207" s="14"/>
      <c r="WUH3207" s="14"/>
      <c r="WUI3207" s="14"/>
      <c r="WUJ3207" s="14"/>
      <c r="WUK3207" s="14"/>
      <c r="WUL3207" s="14"/>
      <c r="WUM3207" s="14"/>
      <c r="WUN3207" s="14"/>
      <c r="WUO3207" s="14"/>
      <c r="WUP3207" s="14"/>
      <c r="WUQ3207" s="14"/>
      <c r="WUR3207" s="14"/>
      <c r="WUS3207" s="14"/>
      <c r="WUT3207" s="14"/>
      <c r="WUU3207" s="14"/>
      <c r="WUV3207" s="14"/>
      <c r="WUW3207" s="14"/>
      <c r="WUX3207" s="14"/>
      <c r="WUY3207" s="14"/>
      <c r="WUZ3207" s="14"/>
      <c r="WVA3207" s="14"/>
      <c r="WVB3207" s="14"/>
      <c r="WVC3207" s="14"/>
      <c r="WVD3207" s="14"/>
      <c r="WVE3207" s="14"/>
      <c r="WVF3207" s="14"/>
      <c r="WVG3207" s="14"/>
      <c r="WVH3207" s="14"/>
      <c r="WVI3207" s="14"/>
      <c r="WVJ3207" s="14"/>
      <c r="WVK3207" s="14"/>
      <c r="WVL3207" s="14"/>
      <c r="WVM3207" s="14"/>
      <c r="WVN3207" s="14"/>
      <c r="WVO3207" s="14"/>
      <c r="WVP3207" s="14"/>
      <c r="WVQ3207" s="14"/>
      <c r="WVR3207" s="14"/>
      <c r="WVS3207" s="14"/>
      <c r="WVT3207" s="14"/>
      <c r="WVU3207" s="14"/>
      <c r="WVV3207" s="14"/>
      <c r="WVW3207" s="14"/>
      <c r="WVX3207" s="14"/>
      <c r="WVY3207" s="14"/>
      <c r="WVZ3207" s="14"/>
      <c r="WWA3207" s="14"/>
      <c r="WWB3207" s="14"/>
      <c r="WWC3207" s="14"/>
      <c r="WWD3207" s="14"/>
      <c r="WWE3207" s="14"/>
      <c r="WWF3207" s="14"/>
      <c r="WWG3207" s="14"/>
      <c r="WWH3207" s="14"/>
      <c r="WWI3207" s="14"/>
      <c r="WWJ3207" s="14"/>
      <c r="WWK3207" s="14"/>
      <c r="WWL3207" s="14"/>
      <c r="WWM3207" s="14"/>
      <c r="WWN3207" s="14"/>
      <c r="WWO3207" s="14"/>
      <c r="WWP3207" s="14"/>
      <c r="WWQ3207" s="14"/>
      <c r="WWR3207" s="14"/>
      <c r="WWS3207" s="14"/>
      <c r="WWT3207" s="14"/>
      <c r="WWU3207" s="14"/>
      <c r="WWV3207" s="14"/>
      <c r="WWW3207" s="14"/>
      <c r="WWX3207" s="14"/>
      <c r="WWY3207" s="14"/>
      <c r="WWZ3207" s="14"/>
      <c r="WXA3207" s="14"/>
      <c r="WXB3207" s="14"/>
      <c r="WXC3207" s="14"/>
      <c r="WXD3207" s="14"/>
      <c r="WXE3207" s="14"/>
      <c r="WXF3207" s="14"/>
      <c r="WXG3207" s="14"/>
      <c r="WXH3207" s="14"/>
      <c r="WXI3207" s="14"/>
      <c r="WXJ3207" s="14"/>
      <c r="WXK3207" s="14"/>
      <c r="WXL3207" s="14"/>
      <c r="WXM3207" s="14"/>
      <c r="WXN3207" s="14"/>
      <c r="WXO3207" s="14"/>
      <c r="WXP3207" s="14"/>
      <c r="WXQ3207" s="14"/>
      <c r="WXR3207" s="14"/>
      <c r="WXS3207" s="14"/>
      <c r="WXT3207" s="14"/>
      <c r="WXU3207" s="14"/>
      <c r="WXV3207" s="14"/>
      <c r="WXW3207" s="14"/>
      <c r="WXX3207" s="14"/>
      <c r="WXY3207" s="14"/>
      <c r="WXZ3207" s="14"/>
      <c r="WYA3207" s="14"/>
      <c r="WYB3207" s="14"/>
      <c r="WYC3207" s="14"/>
      <c r="WYD3207" s="14"/>
      <c r="WYE3207" s="14"/>
      <c r="WYF3207" s="14"/>
      <c r="WYG3207" s="14"/>
      <c r="WYH3207" s="14"/>
      <c r="WYI3207" s="14"/>
      <c r="WYJ3207" s="14"/>
      <c r="WYK3207" s="14"/>
      <c r="WYL3207" s="14"/>
      <c r="WYM3207" s="14"/>
      <c r="WYN3207" s="14"/>
      <c r="WYO3207" s="14"/>
      <c r="WYP3207" s="14"/>
      <c r="WYQ3207" s="14"/>
      <c r="WYR3207" s="14"/>
      <c r="WYS3207" s="14"/>
      <c r="WYT3207" s="14"/>
      <c r="WYU3207" s="14"/>
      <c r="WYV3207" s="14"/>
      <c r="WYW3207" s="14"/>
      <c r="WYX3207" s="14"/>
      <c r="WYY3207" s="14"/>
      <c r="WYZ3207" s="14"/>
      <c r="WZA3207" s="14"/>
      <c r="WZB3207" s="14"/>
      <c r="WZC3207" s="14"/>
      <c r="WZD3207" s="14"/>
      <c r="WZE3207" s="14"/>
      <c r="WZF3207" s="14"/>
      <c r="WZG3207" s="14"/>
      <c r="WZH3207" s="14"/>
      <c r="WZI3207" s="14"/>
      <c r="WZJ3207" s="14"/>
      <c r="WZK3207" s="14"/>
      <c r="WZL3207" s="14"/>
      <c r="WZM3207" s="14"/>
      <c r="WZN3207" s="14"/>
      <c r="WZO3207" s="14"/>
      <c r="WZP3207" s="14"/>
      <c r="WZQ3207" s="14"/>
      <c r="WZR3207" s="14"/>
      <c r="WZS3207" s="14"/>
      <c r="WZT3207" s="14"/>
      <c r="WZU3207" s="14"/>
      <c r="WZV3207" s="14"/>
      <c r="WZW3207" s="14"/>
      <c r="WZX3207" s="14"/>
      <c r="WZY3207" s="14"/>
      <c r="WZZ3207" s="14"/>
      <c r="XAA3207" s="14"/>
      <c r="XAB3207" s="14"/>
      <c r="XAC3207" s="14"/>
      <c r="XAD3207" s="14"/>
      <c r="XAE3207" s="14"/>
      <c r="XAF3207" s="14"/>
      <c r="XAG3207" s="14"/>
      <c r="XAH3207" s="14"/>
      <c r="XAI3207" s="14"/>
      <c r="XAJ3207" s="14"/>
      <c r="XAK3207" s="14"/>
      <c r="XAL3207" s="14"/>
      <c r="XAM3207" s="14"/>
      <c r="XAN3207" s="14"/>
      <c r="XAO3207" s="14"/>
      <c r="XAP3207" s="14"/>
      <c r="XAQ3207" s="14"/>
      <c r="XAR3207" s="14"/>
      <c r="XAS3207" s="14"/>
      <c r="XAT3207" s="14"/>
      <c r="XAU3207" s="14"/>
      <c r="XAV3207" s="14"/>
      <c r="XAW3207" s="14"/>
      <c r="XAX3207" s="14"/>
      <c r="XAY3207" s="14"/>
      <c r="XAZ3207" s="14"/>
      <c r="XBA3207" s="14"/>
      <c r="XBB3207" s="14"/>
      <c r="XBC3207" s="14"/>
      <c r="XBD3207" s="14"/>
      <c r="XBE3207" s="14"/>
      <c r="XBF3207" s="14"/>
      <c r="XBG3207" s="14"/>
      <c r="XBH3207" s="14"/>
      <c r="XBI3207" s="14"/>
      <c r="XBJ3207" s="14"/>
      <c r="XBK3207" s="14"/>
      <c r="XBL3207" s="14"/>
      <c r="XBM3207" s="14"/>
      <c r="XBN3207" s="14"/>
      <c r="XBO3207" s="14"/>
      <c r="XBP3207" s="14"/>
      <c r="XBQ3207" s="14"/>
      <c r="XBR3207" s="14"/>
      <c r="XBS3207" s="14"/>
      <c r="XBT3207" s="14"/>
      <c r="XBU3207" s="14"/>
      <c r="XBV3207" s="14"/>
      <c r="XBW3207" s="14"/>
      <c r="XBX3207" s="14"/>
      <c r="XBY3207" s="14"/>
      <c r="XBZ3207" s="14"/>
      <c r="XCA3207" s="14"/>
      <c r="XCB3207" s="14"/>
      <c r="XCC3207" s="14"/>
      <c r="XCD3207" s="14"/>
      <c r="XCE3207" s="14"/>
      <c r="XCF3207" s="14"/>
      <c r="XCG3207" s="14"/>
      <c r="XCH3207" s="14"/>
      <c r="XCI3207" s="14"/>
      <c r="XCJ3207" s="14"/>
      <c r="XCK3207" s="14"/>
      <c r="XCL3207" s="14"/>
      <c r="XCM3207" s="14"/>
      <c r="XCN3207" s="14"/>
      <c r="XCO3207" s="14"/>
      <c r="XCP3207" s="14"/>
      <c r="XCQ3207" s="14"/>
      <c r="XCR3207" s="14"/>
      <c r="XCS3207" s="14"/>
      <c r="XCT3207" s="14"/>
      <c r="XCU3207" s="14"/>
      <c r="XCV3207" s="14"/>
      <c r="XCW3207" s="14"/>
      <c r="XCX3207" s="14"/>
      <c r="XCY3207" s="14"/>
      <c r="XCZ3207" s="14"/>
      <c r="XDA3207" s="14"/>
      <c r="XDB3207" s="14"/>
      <c r="XDC3207" s="14"/>
      <c r="XDD3207" s="14"/>
      <c r="XDE3207" s="14"/>
      <c r="XDF3207" s="14"/>
      <c r="XDG3207" s="14"/>
      <c r="XDH3207" s="14"/>
      <c r="XDI3207" s="14"/>
      <c r="XDJ3207" s="14"/>
      <c r="XDK3207" s="14"/>
      <c r="XDL3207" s="14"/>
      <c r="XDM3207" s="14"/>
      <c r="XDN3207" s="14"/>
      <c r="XDO3207" s="14"/>
      <c r="XDP3207" s="14"/>
      <c r="XDQ3207" s="14"/>
      <c r="XDR3207" s="14"/>
      <c r="XDS3207" s="14"/>
      <c r="XDT3207" s="14"/>
      <c r="XDU3207" s="14"/>
      <c r="XDV3207" s="14"/>
      <c r="XDW3207" s="14"/>
      <c r="XDX3207" s="14"/>
      <c r="XDY3207" s="14"/>
      <c r="XDZ3207" s="14"/>
      <c r="XEA3207" s="14"/>
      <c r="XEB3207" s="14"/>
      <c r="XEC3207" s="14"/>
      <c r="XED3207" s="14"/>
      <c r="XEE3207" s="14"/>
      <c r="XEF3207" s="14"/>
      <c r="XEG3207" s="14"/>
      <c r="XEH3207" s="14"/>
      <c r="XEI3207" s="14"/>
      <c r="XEJ3207" s="14"/>
      <c r="XEK3207" s="14"/>
      <c r="XEL3207" s="14"/>
      <c r="XEM3207" s="14"/>
      <c r="XEN3207" s="14"/>
      <c r="XEO3207" s="14"/>
      <c r="XEP3207" s="14"/>
      <c r="XEQ3207" s="14"/>
      <c r="XER3207" s="14"/>
      <c r="XES3207" s="14"/>
      <c r="XET3207" s="14"/>
      <c r="XEU3207" s="14"/>
      <c r="XEV3207" s="14"/>
      <c r="XEW3207" s="14"/>
      <c r="XEX3207" s="14"/>
      <c r="XEY3207" s="14"/>
      <c r="XEZ3207" s="14"/>
      <c r="XFA3207" s="14"/>
      <c r="XFB3207" s="14"/>
    </row>
    <row r="3208" spans="1:16382" ht="22.5" customHeight="1" x14ac:dyDescent="0.25">
      <c r="A3208" s="68" t="str">
        <f t="shared" si="759"/>
        <v>3099.</v>
      </c>
      <c r="B3208" s="68">
        <v>5012</v>
      </c>
      <c r="C3208" s="137" t="s">
        <v>3052</v>
      </c>
      <c r="D3208" s="68">
        <v>1957</v>
      </c>
      <c r="E3208" s="111" t="s">
        <v>2932</v>
      </c>
      <c r="F3208" s="68" t="s">
        <v>2934</v>
      </c>
      <c r="G3208" s="25">
        <v>3</v>
      </c>
      <c r="H3208" s="25">
        <v>2</v>
      </c>
      <c r="I3208" s="144">
        <v>1265.0999999999999</v>
      </c>
      <c r="J3208" s="144">
        <v>1108.3</v>
      </c>
      <c r="K3208" s="144">
        <v>1108.3</v>
      </c>
      <c r="L3208" s="30">
        <v>51</v>
      </c>
      <c r="M3208" s="179">
        <f t="shared" ref="M3208" si="762">R3208+T3208+V3208+X3208+Z3208+AB3208+AE3208+AF3208</f>
        <v>300300</v>
      </c>
      <c r="N3208" s="144"/>
      <c r="O3208" s="142"/>
      <c r="P3208" s="144"/>
      <c r="Q3208" s="144">
        <f t="shared" ref="Q3208" si="763">M3208</f>
        <v>300300</v>
      </c>
      <c r="R3208" s="144">
        <v>300300</v>
      </c>
      <c r="S3208" s="30"/>
      <c r="T3208" s="144"/>
      <c r="U3208" s="144"/>
      <c r="V3208" s="144"/>
      <c r="W3208" s="190"/>
      <c r="X3208" s="150"/>
      <c r="Y3208" s="197"/>
      <c r="Z3208" s="232"/>
      <c r="AA3208" s="232"/>
      <c r="AB3208" s="232"/>
      <c r="AC3208" s="233"/>
      <c r="AD3208" s="232"/>
      <c r="AE3208" s="232"/>
      <c r="AF3208" s="234"/>
      <c r="AG3208" s="324">
        <v>2025</v>
      </c>
      <c r="AH3208" s="128"/>
      <c r="AI3208" s="134"/>
      <c r="AJ3208" s="134"/>
      <c r="AK3208" s="141">
        <f t="shared" si="746"/>
        <v>3099</v>
      </c>
      <c r="AL3208" s="35" t="s">
        <v>153</v>
      </c>
      <c r="AM3208" s="141" t="str">
        <f t="shared" si="749"/>
        <v>3099.</v>
      </c>
      <c r="AN3208" s="147"/>
      <c r="AP3208" s="16"/>
      <c r="AQ3208" s="14"/>
      <c r="AR3208" s="14"/>
      <c r="AS3208" s="14"/>
      <c r="AT3208" s="14"/>
      <c r="AU3208" s="14"/>
      <c r="AV3208" s="14"/>
      <c r="AW3208" s="14"/>
      <c r="AX3208" s="14"/>
      <c r="AY3208" s="14"/>
      <c r="AZ3208" s="14"/>
      <c r="BA3208" s="14"/>
      <c r="BB3208" s="14"/>
      <c r="BC3208" s="14"/>
      <c r="BD3208" s="14"/>
      <c r="BE3208" s="14"/>
      <c r="BF3208" s="14"/>
      <c r="BG3208" s="14"/>
      <c r="BH3208" s="14"/>
      <c r="BI3208" s="14"/>
      <c r="BJ3208" s="14"/>
      <c r="BK3208" s="14"/>
      <c r="BL3208" s="14"/>
      <c r="BM3208" s="14"/>
      <c r="BN3208" s="14"/>
      <c r="BO3208" s="14"/>
      <c r="BP3208" s="14"/>
      <c r="BQ3208" s="14"/>
      <c r="BR3208" s="14"/>
      <c r="BS3208" s="14"/>
      <c r="BT3208" s="14"/>
      <c r="BU3208" s="14"/>
      <c r="BV3208" s="14"/>
      <c r="BW3208" s="14"/>
      <c r="BX3208" s="14"/>
      <c r="BY3208" s="14"/>
      <c r="BZ3208" s="14"/>
      <c r="CA3208" s="14"/>
      <c r="CB3208" s="14"/>
      <c r="CC3208" s="14"/>
      <c r="CD3208" s="14"/>
      <c r="CE3208" s="14"/>
      <c r="CF3208" s="14"/>
      <c r="CG3208" s="14"/>
      <c r="CH3208" s="14"/>
      <c r="CI3208" s="14"/>
      <c r="CJ3208" s="14"/>
      <c r="CK3208" s="14"/>
      <c r="CL3208" s="14"/>
      <c r="CM3208" s="14"/>
      <c r="CN3208" s="14"/>
      <c r="CO3208" s="14"/>
      <c r="CP3208" s="14"/>
      <c r="CQ3208" s="14"/>
      <c r="CR3208" s="14"/>
      <c r="CS3208" s="14"/>
      <c r="CT3208" s="14"/>
      <c r="CU3208" s="14"/>
      <c r="CV3208" s="14"/>
      <c r="CW3208" s="14"/>
      <c r="CX3208" s="14"/>
      <c r="CY3208" s="14"/>
      <c r="CZ3208" s="14"/>
      <c r="DA3208" s="14"/>
      <c r="DB3208" s="14"/>
      <c r="DC3208" s="14"/>
      <c r="DD3208" s="14"/>
      <c r="DE3208" s="14"/>
      <c r="DF3208" s="14"/>
      <c r="DG3208" s="14"/>
      <c r="DH3208" s="14"/>
      <c r="DI3208" s="14"/>
      <c r="DJ3208" s="14"/>
      <c r="DK3208" s="14"/>
      <c r="DL3208" s="14"/>
      <c r="DM3208" s="14"/>
      <c r="DN3208" s="14"/>
      <c r="DO3208" s="14"/>
      <c r="DP3208" s="14"/>
      <c r="DQ3208" s="14"/>
      <c r="DR3208" s="14"/>
      <c r="DS3208" s="14"/>
      <c r="DT3208" s="14"/>
      <c r="DU3208" s="14"/>
      <c r="DV3208" s="14"/>
      <c r="DW3208" s="14"/>
      <c r="DX3208" s="14"/>
      <c r="DY3208" s="14"/>
      <c r="DZ3208" s="14"/>
      <c r="EA3208" s="14"/>
      <c r="EB3208" s="14"/>
      <c r="EC3208" s="14"/>
      <c r="ED3208" s="14"/>
      <c r="EE3208" s="14"/>
      <c r="EF3208" s="14"/>
      <c r="EG3208" s="14"/>
      <c r="EH3208" s="14"/>
      <c r="EI3208" s="14"/>
      <c r="EJ3208" s="14"/>
      <c r="EK3208" s="14"/>
      <c r="EL3208" s="14"/>
      <c r="EM3208" s="14"/>
      <c r="EN3208" s="14"/>
      <c r="EO3208" s="14"/>
      <c r="EP3208" s="14"/>
      <c r="EQ3208" s="14"/>
      <c r="ER3208" s="14"/>
      <c r="ES3208" s="14"/>
      <c r="ET3208" s="14"/>
      <c r="EU3208" s="14"/>
      <c r="EV3208" s="14"/>
      <c r="EW3208" s="14"/>
      <c r="EX3208" s="14"/>
      <c r="EY3208" s="14"/>
      <c r="EZ3208" s="14"/>
      <c r="FA3208" s="14"/>
      <c r="FB3208" s="14"/>
      <c r="FC3208" s="14"/>
      <c r="FD3208" s="14"/>
      <c r="FE3208" s="14"/>
      <c r="FF3208" s="14"/>
      <c r="FG3208" s="14"/>
      <c r="FH3208" s="14"/>
      <c r="FI3208" s="14"/>
      <c r="FJ3208" s="14"/>
      <c r="FK3208" s="14"/>
      <c r="FL3208" s="14"/>
      <c r="FM3208" s="14"/>
      <c r="FN3208" s="14"/>
      <c r="FO3208" s="14"/>
      <c r="FP3208" s="14"/>
      <c r="FQ3208" s="14"/>
      <c r="FR3208" s="14"/>
      <c r="FS3208" s="14"/>
      <c r="FT3208" s="14"/>
      <c r="FU3208" s="14"/>
      <c r="FV3208" s="14"/>
      <c r="FW3208" s="14"/>
      <c r="FX3208" s="14"/>
      <c r="FY3208" s="14"/>
      <c r="FZ3208" s="14"/>
      <c r="GA3208" s="14"/>
      <c r="GB3208" s="14"/>
      <c r="GC3208" s="14"/>
      <c r="GD3208" s="14"/>
      <c r="GE3208" s="14"/>
      <c r="GF3208" s="14"/>
      <c r="GG3208" s="14"/>
      <c r="GH3208" s="14"/>
      <c r="GI3208" s="14"/>
      <c r="GJ3208" s="14"/>
      <c r="GK3208" s="14"/>
      <c r="GL3208" s="14"/>
      <c r="GM3208" s="14"/>
      <c r="GN3208" s="14"/>
      <c r="GO3208" s="14"/>
      <c r="GP3208" s="14"/>
      <c r="GQ3208" s="14"/>
      <c r="GR3208" s="14"/>
      <c r="GS3208" s="14"/>
      <c r="GT3208" s="14"/>
      <c r="GU3208" s="14"/>
      <c r="GV3208" s="14"/>
      <c r="GW3208" s="14"/>
      <c r="GX3208" s="14"/>
      <c r="GY3208" s="14"/>
      <c r="GZ3208" s="14"/>
      <c r="HA3208" s="14"/>
      <c r="HB3208" s="14"/>
      <c r="HC3208" s="14"/>
      <c r="HD3208" s="14"/>
      <c r="HE3208" s="14"/>
      <c r="HF3208" s="14"/>
      <c r="HG3208" s="14"/>
      <c r="HH3208" s="14"/>
      <c r="HI3208" s="14"/>
      <c r="HJ3208" s="14"/>
      <c r="HK3208" s="14"/>
      <c r="HL3208" s="14"/>
      <c r="HM3208" s="14"/>
      <c r="HN3208" s="14"/>
      <c r="HO3208" s="14"/>
      <c r="HP3208" s="14"/>
      <c r="HQ3208" s="14"/>
      <c r="HR3208" s="14"/>
      <c r="HS3208" s="14"/>
      <c r="HT3208" s="14"/>
      <c r="HU3208" s="14"/>
      <c r="HV3208" s="14"/>
      <c r="HW3208" s="14"/>
      <c r="HX3208" s="14"/>
      <c r="HY3208" s="14"/>
      <c r="HZ3208" s="14"/>
      <c r="IA3208" s="14"/>
      <c r="IB3208" s="14"/>
      <c r="IC3208" s="14"/>
      <c r="ID3208" s="14"/>
      <c r="IE3208" s="14"/>
      <c r="IF3208" s="14"/>
      <c r="IG3208" s="14"/>
      <c r="IH3208" s="14"/>
      <c r="II3208" s="14"/>
      <c r="IJ3208" s="14"/>
      <c r="IK3208" s="14"/>
      <c r="IL3208" s="14"/>
      <c r="IM3208" s="14"/>
      <c r="IN3208" s="14"/>
      <c r="IO3208" s="14"/>
      <c r="IP3208" s="14"/>
      <c r="IQ3208" s="14"/>
      <c r="IR3208" s="14"/>
      <c r="IS3208" s="14"/>
      <c r="IT3208" s="14"/>
      <c r="IU3208" s="14"/>
      <c r="IV3208" s="14"/>
      <c r="IW3208" s="14"/>
      <c r="IX3208" s="14"/>
      <c r="IY3208" s="14"/>
      <c r="IZ3208" s="14"/>
      <c r="JA3208" s="14"/>
      <c r="JB3208" s="14"/>
      <c r="JC3208" s="14"/>
      <c r="JD3208" s="14"/>
      <c r="JE3208" s="14"/>
      <c r="JF3208" s="14"/>
      <c r="JG3208" s="14"/>
      <c r="JH3208" s="14"/>
      <c r="JI3208" s="14"/>
      <c r="JJ3208" s="14"/>
      <c r="JK3208" s="14"/>
      <c r="JL3208" s="14"/>
      <c r="JM3208" s="14"/>
      <c r="JN3208" s="14"/>
      <c r="JO3208" s="14"/>
      <c r="JP3208" s="14"/>
      <c r="JQ3208" s="14"/>
      <c r="JR3208" s="14"/>
      <c r="JS3208" s="14"/>
      <c r="JT3208" s="14"/>
      <c r="JU3208" s="14"/>
      <c r="JV3208" s="14"/>
      <c r="JW3208" s="14"/>
      <c r="JX3208" s="14"/>
      <c r="JY3208" s="14"/>
      <c r="JZ3208" s="14"/>
      <c r="KA3208" s="14"/>
      <c r="KB3208" s="14"/>
      <c r="KC3208" s="14"/>
      <c r="KD3208" s="14"/>
      <c r="KE3208" s="14"/>
      <c r="KF3208" s="14"/>
      <c r="KG3208" s="14"/>
      <c r="KH3208" s="14"/>
      <c r="KI3208" s="14"/>
      <c r="KJ3208" s="14"/>
      <c r="KK3208" s="14"/>
      <c r="KL3208" s="14"/>
      <c r="KM3208" s="14"/>
      <c r="KN3208" s="14"/>
      <c r="KO3208" s="14"/>
      <c r="KP3208" s="14"/>
      <c r="KQ3208" s="14"/>
      <c r="KR3208" s="14"/>
      <c r="KS3208" s="14"/>
      <c r="KT3208" s="14"/>
      <c r="KU3208" s="14"/>
      <c r="KV3208" s="14"/>
      <c r="KW3208" s="14"/>
      <c r="KX3208" s="14"/>
      <c r="KY3208" s="14"/>
      <c r="KZ3208" s="14"/>
      <c r="LA3208" s="14"/>
      <c r="LB3208" s="14"/>
      <c r="LC3208" s="14"/>
      <c r="LD3208" s="14"/>
      <c r="LE3208" s="14"/>
      <c r="LF3208" s="14"/>
      <c r="LG3208" s="14"/>
      <c r="LH3208" s="14"/>
      <c r="LI3208" s="14"/>
      <c r="LJ3208" s="14"/>
      <c r="LK3208" s="14"/>
      <c r="LL3208" s="14"/>
      <c r="LM3208" s="14"/>
      <c r="LN3208" s="14"/>
      <c r="LO3208" s="14"/>
      <c r="LP3208" s="14"/>
      <c r="LQ3208" s="14"/>
      <c r="LR3208" s="14"/>
      <c r="LS3208" s="14"/>
      <c r="LT3208" s="14"/>
      <c r="LU3208" s="14"/>
      <c r="LV3208" s="14"/>
      <c r="LW3208" s="14"/>
      <c r="LX3208" s="14"/>
      <c r="LY3208" s="14"/>
      <c r="LZ3208" s="14"/>
      <c r="MA3208" s="14"/>
      <c r="MB3208" s="14"/>
      <c r="MC3208" s="14"/>
      <c r="MD3208" s="14"/>
      <c r="ME3208" s="14"/>
      <c r="MF3208" s="14"/>
      <c r="MG3208" s="14"/>
      <c r="MH3208" s="14"/>
      <c r="MI3208" s="14"/>
      <c r="MJ3208" s="14"/>
      <c r="MK3208" s="14"/>
      <c r="ML3208" s="14"/>
      <c r="MM3208" s="14"/>
      <c r="MN3208" s="14"/>
      <c r="MO3208" s="14"/>
      <c r="MP3208" s="14"/>
      <c r="MQ3208" s="14"/>
      <c r="MR3208" s="14"/>
      <c r="MS3208" s="14"/>
      <c r="MT3208" s="14"/>
      <c r="MU3208" s="14"/>
      <c r="MV3208" s="14"/>
      <c r="MW3208" s="14"/>
      <c r="MX3208" s="14"/>
      <c r="MY3208" s="14"/>
      <c r="MZ3208" s="14"/>
      <c r="NA3208" s="14"/>
      <c r="NB3208" s="14"/>
      <c r="NC3208" s="14"/>
      <c r="ND3208" s="14"/>
      <c r="NE3208" s="14"/>
      <c r="NF3208" s="14"/>
      <c r="NG3208" s="14"/>
      <c r="NH3208" s="14"/>
      <c r="NI3208" s="14"/>
      <c r="NJ3208" s="14"/>
      <c r="NK3208" s="14"/>
      <c r="NL3208" s="14"/>
      <c r="NM3208" s="14"/>
      <c r="NN3208" s="14"/>
      <c r="NO3208" s="14"/>
      <c r="NP3208" s="14"/>
      <c r="NQ3208" s="14"/>
      <c r="NR3208" s="14"/>
      <c r="NS3208" s="14"/>
      <c r="NT3208" s="14"/>
      <c r="NU3208" s="14"/>
      <c r="NV3208" s="14"/>
      <c r="NW3208" s="14"/>
      <c r="NX3208" s="14"/>
      <c r="NY3208" s="14"/>
      <c r="NZ3208" s="14"/>
      <c r="OA3208" s="14"/>
      <c r="OB3208" s="14"/>
      <c r="OC3208" s="14"/>
      <c r="OD3208" s="14"/>
      <c r="OE3208" s="14"/>
      <c r="OF3208" s="14"/>
      <c r="OG3208" s="14"/>
      <c r="OH3208" s="14"/>
      <c r="OI3208" s="14"/>
      <c r="OJ3208" s="14"/>
      <c r="OK3208" s="14"/>
      <c r="OL3208" s="14"/>
      <c r="OM3208" s="14"/>
      <c r="ON3208" s="14"/>
      <c r="OO3208" s="14"/>
      <c r="OP3208" s="14"/>
      <c r="OQ3208" s="14"/>
      <c r="OR3208" s="14"/>
      <c r="OS3208" s="14"/>
      <c r="OT3208" s="14"/>
      <c r="OU3208" s="14"/>
      <c r="OV3208" s="14"/>
      <c r="OW3208" s="14"/>
      <c r="OX3208" s="14"/>
      <c r="OY3208" s="14"/>
      <c r="OZ3208" s="14"/>
      <c r="PA3208" s="14"/>
      <c r="PB3208" s="14"/>
      <c r="PC3208" s="14"/>
      <c r="PD3208" s="14"/>
      <c r="PE3208" s="14"/>
      <c r="PF3208" s="14"/>
      <c r="PG3208" s="14"/>
      <c r="PH3208" s="14"/>
      <c r="PI3208" s="14"/>
      <c r="PJ3208" s="14"/>
      <c r="PK3208" s="14"/>
      <c r="PL3208" s="14"/>
      <c r="PM3208" s="14"/>
      <c r="PN3208" s="14"/>
      <c r="PO3208" s="14"/>
      <c r="PP3208" s="14"/>
      <c r="PQ3208" s="14"/>
      <c r="PR3208" s="14"/>
      <c r="PS3208" s="14"/>
      <c r="PT3208" s="14"/>
      <c r="PU3208" s="14"/>
      <c r="PV3208" s="14"/>
      <c r="PW3208" s="14"/>
      <c r="PX3208" s="14"/>
      <c r="PY3208" s="14"/>
      <c r="PZ3208" s="14"/>
      <c r="QA3208" s="14"/>
      <c r="QB3208" s="14"/>
      <c r="QC3208" s="14"/>
      <c r="QD3208" s="14"/>
      <c r="QE3208" s="14"/>
      <c r="QF3208" s="14"/>
      <c r="QG3208" s="14"/>
      <c r="QH3208" s="14"/>
      <c r="QI3208" s="14"/>
      <c r="QJ3208" s="14"/>
      <c r="QK3208" s="14"/>
      <c r="QL3208" s="14"/>
      <c r="QM3208" s="14"/>
      <c r="QN3208" s="14"/>
      <c r="QO3208" s="14"/>
      <c r="QP3208" s="14"/>
      <c r="QQ3208" s="14"/>
      <c r="QR3208" s="14"/>
      <c r="QS3208" s="14"/>
      <c r="QT3208" s="14"/>
      <c r="QU3208" s="14"/>
      <c r="QV3208" s="14"/>
      <c r="QW3208" s="14"/>
      <c r="QX3208" s="14"/>
      <c r="QY3208" s="14"/>
      <c r="QZ3208" s="14"/>
      <c r="RA3208" s="14"/>
      <c r="RB3208" s="14"/>
      <c r="RC3208" s="14"/>
      <c r="RD3208" s="14"/>
      <c r="RE3208" s="14"/>
      <c r="RF3208" s="14"/>
      <c r="RG3208" s="14"/>
      <c r="RH3208" s="14"/>
      <c r="RI3208" s="14"/>
      <c r="RJ3208" s="14"/>
      <c r="RK3208" s="14"/>
      <c r="RL3208" s="14"/>
      <c r="RM3208" s="14"/>
      <c r="RN3208" s="14"/>
      <c r="RO3208" s="14"/>
      <c r="RP3208" s="14"/>
      <c r="RQ3208" s="14"/>
      <c r="RR3208" s="14"/>
      <c r="RS3208" s="14"/>
      <c r="RT3208" s="14"/>
      <c r="RU3208" s="14"/>
      <c r="RV3208" s="14"/>
      <c r="RW3208" s="14"/>
      <c r="RX3208" s="14"/>
      <c r="RY3208" s="14"/>
      <c r="RZ3208" s="14"/>
      <c r="SA3208" s="14"/>
      <c r="SB3208" s="14"/>
      <c r="SC3208" s="14"/>
      <c r="SD3208" s="14"/>
      <c r="SE3208" s="14"/>
      <c r="SF3208" s="14"/>
      <c r="SG3208" s="14"/>
      <c r="SH3208" s="14"/>
      <c r="SI3208" s="14"/>
      <c r="SJ3208" s="14"/>
      <c r="SK3208" s="14"/>
      <c r="SL3208" s="14"/>
      <c r="SM3208" s="14"/>
      <c r="SN3208" s="14"/>
      <c r="SO3208" s="14"/>
      <c r="SP3208" s="14"/>
      <c r="SQ3208" s="14"/>
      <c r="SR3208" s="14"/>
      <c r="SS3208" s="14"/>
      <c r="ST3208" s="14"/>
      <c r="SU3208" s="14"/>
      <c r="SV3208" s="14"/>
      <c r="SW3208" s="14"/>
      <c r="SX3208" s="14"/>
      <c r="SY3208" s="14"/>
      <c r="SZ3208" s="14"/>
      <c r="TA3208" s="14"/>
      <c r="TB3208" s="14"/>
      <c r="TC3208" s="14"/>
      <c r="TD3208" s="14"/>
      <c r="TE3208" s="14"/>
      <c r="TF3208" s="14"/>
      <c r="TG3208" s="14"/>
      <c r="TH3208" s="14"/>
      <c r="TI3208" s="14"/>
      <c r="TJ3208" s="14"/>
      <c r="TK3208" s="14"/>
      <c r="TL3208" s="14"/>
      <c r="TM3208" s="14"/>
      <c r="TN3208" s="14"/>
      <c r="TO3208" s="14"/>
      <c r="TP3208" s="14"/>
      <c r="TQ3208" s="14"/>
      <c r="TR3208" s="14"/>
      <c r="TS3208" s="14"/>
      <c r="TT3208" s="14"/>
      <c r="TU3208" s="14"/>
      <c r="TV3208" s="14"/>
      <c r="TW3208" s="14"/>
      <c r="TX3208" s="14"/>
      <c r="TY3208" s="14"/>
      <c r="TZ3208" s="14"/>
      <c r="UA3208" s="14"/>
      <c r="UB3208" s="14"/>
      <c r="UC3208" s="14"/>
      <c r="UD3208" s="14"/>
      <c r="UE3208" s="14"/>
      <c r="UF3208" s="14"/>
      <c r="UG3208" s="14"/>
      <c r="UH3208" s="14"/>
      <c r="UI3208" s="14"/>
      <c r="UJ3208" s="14"/>
      <c r="UK3208" s="14"/>
      <c r="UL3208" s="14"/>
      <c r="UM3208" s="14"/>
      <c r="UN3208" s="14"/>
      <c r="UO3208" s="14"/>
      <c r="UP3208" s="14"/>
      <c r="UQ3208" s="14"/>
      <c r="UR3208" s="14"/>
      <c r="US3208" s="14"/>
      <c r="UT3208" s="14"/>
      <c r="UU3208" s="14"/>
      <c r="UV3208" s="14"/>
      <c r="UW3208" s="14"/>
      <c r="UX3208" s="14"/>
      <c r="UY3208" s="14"/>
      <c r="UZ3208" s="14"/>
      <c r="VA3208" s="14"/>
      <c r="VB3208" s="14"/>
      <c r="VC3208" s="14"/>
      <c r="VD3208" s="14"/>
      <c r="VE3208" s="14"/>
      <c r="VF3208" s="14"/>
      <c r="VG3208" s="14"/>
      <c r="VH3208" s="14"/>
      <c r="VI3208" s="14"/>
      <c r="VJ3208" s="14"/>
      <c r="VK3208" s="14"/>
      <c r="VL3208" s="14"/>
      <c r="VM3208" s="14"/>
      <c r="VN3208" s="14"/>
      <c r="VO3208" s="14"/>
      <c r="VP3208" s="14"/>
      <c r="VQ3208" s="14"/>
      <c r="VR3208" s="14"/>
      <c r="VS3208" s="14"/>
      <c r="VT3208" s="14"/>
      <c r="VU3208" s="14"/>
      <c r="VV3208" s="14"/>
      <c r="VW3208" s="14"/>
      <c r="VX3208" s="14"/>
      <c r="VY3208" s="14"/>
      <c r="VZ3208" s="14"/>
      <c r="WA3208" s="14"/>
      <c r="WB3208" s="14"/>
      <c r="WC3208" s="14"/>
      <c r="WD3208" s="14"/>
      <c r="WE3208" s="14"/>
      <c r="WF3208" s="14"/>
      <c r="WG3208" s="14"/>
      <c r="WH3208" s="14"/>
      <c r="WI3208" s="14"/>
      <c r="WJ3208" s="14"/>
      <c r="WK3208" s="14"/>
      <c r="WL3208" s="14"/>
      <c r="WM3208" s="14"/>
      <c r="WN3208" s="14"/>
      <c r="WO3208" s="14"/>
      <c r="WP3208" s="14"/>
      <c r="WQ3208" s="14"/>
      <c r="WR3208" s="14"/>
      <c r="WS3208" s="14"/>
      <c r="WT3208" s="14"/>
      <c r="WU3208" s="14"/>
      <c r="WV3208" s="14"/>
      <c r="WW3208" s="14"/>
      <c r="WX3208" s="14"/>
      <c r="WY3208" s="14"/>
      <c r="WZ3208" s="14"/>
      <c r="XA3208" s="14"/>
      <c r="XB3208" s="14"/>
      <c r="XC3208" s="14"/>
      <c r="XD3208" s="14"/>
      <c r="XE3208" s="14"/>
      <c r="XF3208" s="14"/>
      <c r="XG3208" s="14"/>
      <c r="XH3208" s="14"/>
      <c r="XI3208" s="14"/>
      <c r="XJ3208" s="14"/>
      <c r="XK3208" s="14"/>
      <c r="XL3208" s="14"/>
      <c r="XM3208" s="14"/>
      <c r="XN3208" s="14"/>
      <c r="XO3208" s="14"/>
      <c r="XP3208" s="14"/>
      <c r="XQ3208" s="14"/>
      <c r="XR3208" s="14"/>
      <c r="XS3208" s="14"/>
      <c r="XT3208" s="14"/>
      <c r="XU3208" s="14"/>
      <c r="XV3208" s="14"/>
      <c r="XW3208" s="14"/>
      <c r="XX3208" s="14"/>
      <c r="XY3208" s="14"/>
      <c r="XZ3208" s="14"/>
      <c r="YA3208" s="14"/>
      <c r="YB3208" s="14"/>
      <c r="YC3208" s="14"/>
      <c r="YD3208" s="14"/>
      <c r="YE3208" s="14"/>
      <c r="YF3208" s="14"/>
      <c r="YG3208" s="14"/>
      <c r="YH3208" s="14"/>
      <c r="YI3208" s="14"/>
      <c r="YJ3208" s="14"/>
      <c r="YK3208" s="14"/>
      <c r="YL3208" s="14"/>
      <c r="YM3208" s="14"/>
      <c r="YN3208" s="14"/>
      <c r="YO3208" s="14"/>
      <c r="YP3208" s="14"/>
      <c r="YQ3208" s="14"/>
      <c r="YR3208" s="14"/>
      <c r="YS3208" s="14"/>
      <c r="YT3208" s="14"/>
      <c r="YU3208" s="14"/>
      <c r="YV3208" s="14"/>
      <c r="YW3208" s="14"/>
      <c r="YX3208" s="14"/>
      <c r="YY3208" s="14"/>
      <c r="YZ3208" s="14"/>
      <c r="ZA3208" s="14"/>
      <c r="ZB3208" s="14"/>
      <c r="ZC3208" s="14"/>
      <c r="ZD3208" s="14"/>
      <c r="ZE3208" s="14"/>
      <c r="ZF3208" s="14"/>
      <c r="ZG3208" s="14"/>
      <c r="ZH3208" s="14"/>
      <c r="ZI3208" s="14"/>
      <c r="ZJ3208" s="14"/>
      <c r="ZK3208" s="14"/>
      <c r="ZL3208" s="14"/>
      <c r="ZM3208" s="14"/>
      <c r="ZN3208" s="14"/>
      <c r="ZO3208" s="14"/>
      <c r="ZP3208" s="14"/>
      <c r="ZQ3208" s="14"/>
      <c r="ZR3208" s="14"/>
      <c r="ZS3208" s="14"/>
      <c r="ZT3208" s="14"/>
      <c r="ZU3208" s="14"/>
      <c r="ZV3208" s="14"/>
      <c r="ZW3208" s="14"/>
      <c r="ZX3208" s="14"/>
      <c r="ZY3208" s="14"/>
      <c r="ZZ3208" s="14"/>
      <c r="AAA3208" s="14"/>
      <c r="AAB3208" s="14"/>
      <c r="AAC3208" s="14"/>
      <c r="AAD3208" s="14"/>
      <c r="AAE3208" s="14"/>
      <c r="AAF3208" s="14"/>
      <c r="AAG3208" s="14"/>
      <c r="AAH3208" s="14"/>
      <c r="AAI3208" s="14"/>
      <c r="AAJ3208" s="14"/>
      <c r="AAK3208" s="14"/>
      <c r="AAL3208" s="14"/>
      <c r="AAM3208" s="14"/>
      <c r="AAN3208" s="14"/>
      <c r="AAO3208" s="14"/>
      <c r="AAP3208" s="14"/>
      <c r="AAQ3208" s="14"/>
      <c r="AAR3208" s="14"/>
      <c r="AAS3208" s="14"/>
      <c r="AAT3208" s="14"/>
      <c r="AAU3208" s="14"/>
      <c r="AAV3208" s="14"/>
      <c r="AAW3208" s="14"/>
      <c r="AAX3208" s="14"/>
      <c r="AAY3208" s="14"/>
      <c r="AAZ3208" s="14"/>
      <c r="ABA3208" s="14"/>
      <c r="ABB3208" s="14"/>
      <c r="ABC3208" s="14"/>
      <c r="ABD3208" s="14"/>
      <c r="ABE3208" s="14"/>
      <c r="ABF3208" s="14"/>
      <c r="ABG3208" s="14"/>
      <c r="ABH3208" s="14"/>
      <c r="ABI3208" s="14"/>
      <c r="ABJ3208" s="14"/>
      <c r="ABK3208" s="14"/>
      <c r="ABL3208" s="14"/>
      <c r="ABM3208" s="14"/>
      <c r="ABN3208" s="14"/>
      <c r="ABO3208" s="14"/>
      <c r="ABP3208" s="14"/>
      <c r="ABQ3208" s="14"/>
      <c r="ABR3208" s="14"/>
      <c r="ABS3208" s="14"/>
      <c r="ABT3208" s="14"/>
      <c r="ABU3208" s="14"/>
      <c r="ABV3208" s="14"/>
      <c r="ABW3208" s="14"/>
      <c r="ABX3208" s="14"/>
      <c r="ABY3208" s="14"/>
      <c r="ABZ3208" s="14"/>
      <c r="ACA3208" s="14"/>
      <c r="ACB3208" s="14"/>
      <c r="ACC3208" s="14"/>
      <c r="ACD3208" s="14"/>
      <c r="ACE3208" s="14"/>
      <c r="ACF3208" s="14"/>
      <c r="ACG3208" s="14"/>
      <c r="ACH3208" s="14"/>
      <c r="ACI3208" s="14"/>
      <c r="ACJ3208" s="14"/>
      <c r="ACK3208" s="14"/>
      <c r="ACL3208" s="14"/>
      <c r="ACM3208" s="14"/>
      <c r="ACN3208" s="14"/>
      <c r="ACO3208" s="14"/>
      <c r="ACP3208" s="14"/>
      <c r="ACQ3208" s="14"/>
      <c r="ACR3208" s="14"/>
      <c r="ACS3208" s="14"/>
      <c r="ACT3208" s="14"/>
      <c r="ACU3208" s="14"/>
      <c r="ACV3208" s="14"/>
      <c r="ACW3208" s="14"/>
      <c r="ACX3208" s="14"/>
      <c r="ACY3208" s="14"/>
      <c r="ACZ3208" s="14"/>
      <c r="ADA3208" s="14"/>
      <c r="ADB3208" s="14"/>
      <c r="ADC3208" s="14"/>
      <c r="ADD3208" s="14"/>
      <c r="ADE3208" s="14"/>
      <c r="ADF3208" s="14"/>
      <c r="ADG3208" s="14"/>
      <c r="ADH3208" s="14"/>
      <c r="ADI3208" s="14"/>
      <c r="ADJ3208" s="14"/>
      <c r="ADK3208" s="14"/>
      <c r="ADL3208" s="14"/>
      <c r="ADM3208" s="14"/>
      <c r="ADN3208" s="14"/>
      <c r="ADO3208" s="14"/>
      <c r="ADP3208" s="14"/>
      <c r="ADQ3208" s="14"/>
      <c r="ADR3208" s="14"/>
      <c r="ADS3208" s="14"/>
      <c r="ADT3208" s="14"/>
      <c r="ADU3208" s="14"/>
      <c r="ADV3208" s="14"/>
      <c r="ADW3208" s="14"/>
      <c r="ADX3208" s="14"/>
      <c r="ADY3208" s="14"/>
      <c r="ADZ3208" s="14"/>
      <c r="AEA3208" s="14"/>
      <c r="AEB3208" s="14"/>
      <c r="AEC3208" s="14"/>
      <c r="AED3208" s="14"/>
      <c r="AEE3208" s="14"/>
      <c r="AEF3208" s="14"/>
      <c r="AEG3208" s="14"/>
      <c r="AEH3208" s="14"/>
      <c r="AEI3208" s="14"/>
      <c r="AEJ3208" s="14"/>
      <c r="AEK3208" s="14"/>
      <c r="AEL3208" s="14"/>
      <c r="AEM3208" s="14"/>
      <c r="AEN3208" s="14"/>
      <c r="AEO3208" s="14"/>
      <c r="AEP3208" s="14"/>
      <c r="AEQ3208" s="14"/>
      <c r="AER3208" s="14"/>
      <c r="AES3208" s="14"/>
      <c r="AET3208" s="14"/>
      <c r="AEU3208" s="14"/>
      <c r="AEV3208" s="14"/>
      <c r="AEW3208" s="14"/>
      <c r="AEX3208" s="14"/>
      <c r="AEY3208" s="14"/>
      <c r="AEZ3208" s="14"/>
      <c r="AFA3208" s="14"/>
      <c r="AFB3208" s="14"/>
      <c r="AFC3208" s="14"/>
      <c r="AFD3208" s="14"/>
      <c r="AFE3208" s="14"/>
      <c r="AFF3208" s="14"/>
      <c r="AFG3208" s="14"/>
      <c r="AFH3208" s="14"/>
      <c r="AFI3208" s="14"/>
      <c r="AFJ3208" s="14"/>
      <c r="AFK3208" s="14"/>
      <c r="AFL3208" s="14"/>
      <c r="AFM3208" s="14"/>
      <c r="AFN3208" s="14"/>
      <c r="AFO3208" s="14"/>
      <c r="AFP3208" s="14"/>
      <c r="AFQ3208" s="14"/>
      <c r="AFR3208" s="14"/>
      <c r="AFS3208" s="14"/>
      <c r="AFT3208" s="14"/>
      <c r="AFU3208" s="14"/>
      <c r="AFV3208" s="14"/>
      <c r="AFW3208" s="14"/>
      <c r="AFX3208" s="14"/>
      <c r="AFY3208" s="14"/>
      <c r="AFZ3208" s="14"/>
      <c r="AGA3208" s="14"/>
      <c r="AGB3208" s="14"/>
      <c r="AGC3208" s="14"/>
      <c r="AGD3208" s="14"/>
      <c r="AGE3208" s="14"/>
      <c r="AGF3208" s="14"/>
      <c r="AGG3208" s="14"/>
      <c r="AGH3208" s="14"/>
      <c r="AGI3208" s="14"/>
      <c r="AGJ3208" s="14"/>
      <c r="AGK3208" s="14"/>
      <c r="AGL3208" s="14"/>
      <c r="AGM3208" s="14"/>
      <c r="AGN3208" s="14"/>
      <c r="AGO3208" s="14"/>
      <c r="AGP3208" s="14"/>
      <c r="AGQ3208" s="14"/>
      <c r="AGR3208" s="14"/>
      <c r="AGS3208" s="14"/>
      <c r="AGT3208" s="14"/>
      <c r="AGU3208" s="14"/>
      <c r="AGV3208" s="14"/>
      <c r="AGW3208" s="14"/>
      <c r="AGX3208" s="14"/>
      <c r="AGY3208" s="14"/>
      <c r="AGZ3208" s="14"/>
      <c r="AHA3208" s="14"/>
      <c r="AHB3208" s="14"/>
      <c r="AHC3208" s="14"/>
      <c r="AHD3208" s="14"/>
      <c r="AHE3208" s="14"/>
      <c r="AHF3208" s="14"/>
      <c r="AHG3208" s="14"/>
      <c r="AHH3208" s="14"/>
      <c r="AHI3208" s="14"/>
      <c r="AHJ3208" s="14"/>
      <c r="AHK3208" s="14"/>
      <c r="AHL3208" s="14"/>
      <c r="AHM3208" s="14"/>
      <c r="AHN3208" s="14"/>
      <c r="AHO3208" s="14"/>
      <c r="AHP3208" s="14"/>
      <c r="AHQ3208" s="14"/>
      <c r="AHR3208" s="14"/>
      <c r="AHS3208" s="14"/>
      <c r="AHT3208" s="14"/>
      <c r="AHU3208" s="14"/>
      <c r="AHV3208" s="14"/>
      <c r="AHW3208" s="14"/>
      <c r="AHX3208" s="14"/>
      <c r="AHY3208" s="14"/>
      <c r="AHZ3208" s="14"/>
      <c r="AIA3208" s="14"/>
      <c r="AIB3208" s="14"/>
      <c r="AIC3208" s="14"/>
      <c r="AID3208" s="14"/>
      <c r="AIE3208" s="14"/>
      <c r="AIF3208" s="14"/>
      <c r="AIG3208" s="14"/>
      <c r="AIH3208" s="14"/>
      <c r="AII3208" s="14"/>
      <c r="AIJ3208" s="14"/>
      <c r="AIK3208" s="14"/>
      <c r="AIL3208" s="14"/>
      <c r="AIM3208" s="14"/>
      <c r="AIN3208" s="14"/>
      <c r="AIO3208" s="14"/>
      <c r="AIP3208" s="14"/>
      <c r="AIQ3208" s="14"/>
      <c r="AIR3208" s="14"/>
      <c r="AIS3208" s="14"/>
      <c r="AIT3208" s="14"/>
      <c r="AIU3208" s="14"/>
      <c r="AIV3208" s="14"/>
      <c r="AIW3208" s="14"/>
      <c r="AIX3208" s="14"/>
      <c r="AIY3208" s="14"/>
      <c r="AIZ3208" s="14"/>
      <c r="AJA3208" s="14"/>
      <c r="AJB3208" s="14"/>
      <c r="AJC3208" s="14"/>
      <c r="AJD3208" s="14"/>
      <c r="AJE3208" s="14"/>
      <c r="AJF3208" s="14"/>
      <c r="AJG3208" s="14"/>
      <c r="AJH3208" s="14"/>
      <c r="AJI3208" s="14"/>
      <c r="AJJ3208" s="14"/>
      <c r="AJK3208" s="14"/>
      <c r="AJL3208" s="14"/>
      <c r="AJM3208" s="14"/>
      <c r="AJN3208" s="14"/>
      <c r="AJO3208" s="14"/>
      <c r="AJP3208" s="14"/>
      <c r="AJQ3208" s="14"/>
      <c r="AJR3208" s="14"/>
      <c r="AJS3208" s="14"/>
      <c r="AJT3208" s="14"/>
      <c r="AJU3208" s="14"/>
      <c r="AJV3208" s="14"/>
      <c r="AJW3208" s="14"/>
      <c r="AJX3208" s="14"/>
      <c r="AJY3208" s="14"/>
      <c r="AJZ3208" s="14"/>
      <c r="AKA3208" s="14"/>
      <c r="AKB3208" s="14"/>
      <c r="AKC3208" s="14"/>
      <c r="AKD3208" s="14"/>
      <c r="AKE3208" s="14"/>
      <c r="AKF3208" s="14"/>
      <c r="AKG3208" s="14"/>
      <c r="AKH3208" s="14"/>
      <c r="AKI3208" s="14"/>
      <c r="AKJ3208" s="14"/>
      <c r="AKK3208" s="14"/>
      <c r="AKL3208" s="14"/>
      <c r="AKM3208" s="14"/>
      <c r="AKN3208" s="14"/>
      <c r="AKO3208" s="14"/>
      <c r="AKP3208" s="14"/>
      <c r="AKQ3208" s="14"/>
      <c r="AKR3208" s="14"/>
      <c r="AKS3208" s="14"/>
      <c r="AKT3208" s="14"/>
      <c r="AKU3208" s="14"/>
      <c r="AKV3208" s="14"/>
      <c r="AKW3208" s="14"/>
      <c r="AKX3208" s="14"/>
      <c r="AKY3208" s="14"/>
      <c r="AKZ3208" s="14"/>
      <c r="ALA3208" s="14"/>
      <c r="ALB3208" s="14"/>
      <c r="ALC3208" s="14"/>
      <c r="ALD3208" s="14"/>
      <c r="ALE3208" s="14"/>
      <c r="ALF3208" s="14"/>
      <c r="ALG3208" s="14"/>
      <c r="ALH3208" s="14"/>
      <c r="ALI3208" s="14"/>
      <c r="ALJ3208" s="14"/>
      <c r="ALK3208" s="14"/>
      <c r="ALL3208" s="14"/>
      <c r="ALM3208" s="14"/>
      <c r="ALN3208" s="14"/>
      <c r="ALO3208" s="14"/>
      <c r="ALP3208" s="14"/>
      <c r="ALQ3208" s="14"/>
      <c r="ALR3208" s="14"/>
      <c r="ALS3208" s="14"/>
      <c r="ALT3208" s="14"/>
      <c r="ALU3208" s="14"/>
      <c r="ALV3208" s="14"/>
      <c r="ALW3208" s="14"/>
      <c r="ALX3208" s="14"/>
      <c r="ALY3208" s="14"/>
      <c r="ALZ3208" s="14"/>
      <c r="AMA3208" s="14"/>
      <c r="AMB3208" s="14"/>
      <c r="AMC3208" s="14"/>
      <c r="AMD3208" s="14"/>
      <c r="AME3208" s="14"/>
      <c r="AMF3208" s="14"/>
      <c r="AMG3208" s="14"/>
      <c r="AMH3208" s="14"/>
      <c r="AMI3208" s="14"/>
      <c r="AMJ3208" s="14"/>
      <c r="AMK3208" s="14"/>
      <c r="AML3208" s="14"/>
      <c r="AMM3208" s="14"/>
      <c r="AMN3208" s="14"/>
      <c r="AMO3208" s="14"/>
      <c r="AMP3208" s="14"/>
      <c r="AMQ3208" s="14"/>
      <c r="AMR3208" s="14"/>
      <c r="AMS3208" s="14"/>
      <c r="AMT3208" s="14"/>
      <c r="AMU3208" s="14"/>
      <c r="AMV3208" s="14"/>
      <c r="AMW3208" s="14"/>
      <c r="AMX3208" s="14"/>
      <c r="AMY3208" s="14"/>
      <c r="AMZ3208" s="14"/>
      <c r="ANA3208" s="14"/>
      <c r="ANB3208" s="14"/>
      <c r="ANC3208" s="14"/>
      <c r="AND3208" s="14"/>
      <c r="ANE3208" s="14"/>
      <c r="ANF3208" s="14"/>
      <c r="ANG3208" s="14"/>
      <c r="ANH3208" s="14"/>
      <c r="ANI3208" s="14"/>
      <c r="ANJ3208" s="14"/>
      <c r="ANK3208" s="14"/>
      <c r="ANL3208" s="14"/>
      <c r="ANM3208" s="14"/>
      <c r="ANN3208" s="14"/>
      <c r="ANO3208" s="14"/>
      <c r="ANP3208" s="14"/>
      <c r="ANQ3208" s="14"/>
      <c r="ANR3208" s="14"/>
      <c r="ANS3208" s="14"/>
      <c r="ANT3208" s="14"/>
      <c r="ANU3208" s="14"/>
      <c r="ANV3208" s="14"/>
      <c r="ANW3208" s="14"/>
      <c r="ANX3208" s="14"/>
      <c r="ANY3208" s="14"/>
      <c r="ANZ3208" s="14"/>
      <c r="AOA3208" s="14"/>
      <c r="AOB3208" s="14"/>
      <c r="AOC3208" s="14"/>
      <c r="AOD3208" s="14"/>
      <c r="AOE3208" s="14"/>
      <c r="AOF3208" s="14"/>
      <c r="AOG3208" s="14"/>
      <c r="AOH3208" s="14"/>
      <c r="AOI3208" s="14"/>
      <c r="AOJ3208" s="14"/>
      <c r="AOK3208" s="14"/>
      <c r="AOL3208" s="14"/>
      <c r="AOM3208" s="14"/>
      <c r="AON3208" s="14"/>
      <c r="AOO3208" s="14"/>
      <c r="AOP3208" s="14"/>
      <c r="AOQ3208" s="14"/>
      <c r="AOR3208" s="14"/>
      <c r="AOS3208" s="14"/>
      <c r="AOT3208" s="14"/>
      <c r="AOU3208" s="14"/>
      <c r="AOV3208" s="14"/>
      <c r="AOW3208" s="14"/>
      <c r="AOX3208" s="14"/>
      <c r="AOY3208" s="14"/>
      <c r="AOZ3208" s="14"/>
      <c r="APA3208" s="14"/>
      <c r="APB3208" s="14"/>
      <c r="APC3208" s="14"/>
      <c r="APD3208" s="14"/>
      <c r="APE3208" s="14"/>
      <c r="APF3208" s="14"/>
      <c r="APG3208" s="14"/>
      <c r="APH3208" s="14"/>
      <c r="API3208" s="14"/>
      <c r="APJ3208" s="14"/>
      <c r="APK3208" s="14"/>
      <c r="APL3208" s="14"/>
      <c r="APM3208" s="14"/>
      <c r="APN3208" s="14"/>
      <c r="APO3208" s="14"/>
      <c r="APP3208" s="14"/>
      <c r="APQ3208" s="14"/>
      <c r="APR3208" s="14"/>
      <c r="APS3208" s="14"/>
      <c r="APT3208" s="14"/>
      <c r="APU3208" s="14"/>
      <c r="APV3208" s="14"/>
      <c r="APW3208" s="14"/>
      <c r="APX3208" s="14"/>
      <c r="APY3208" s="14"/>
      <c r="APZ3208" s="14"/>
      <c r="AQA3208" s="14"/>
      <c r="AQB3208" s="14"/>
      <c r="AQC3208" s="14"/>
      <c r="AQD3208" s="14"/>
      <c r="AQE3208" s="14"/>
      <c r="AQF3208" s="14"/>
      <c r="AQG3208" s="14"/>
      <c r="AQH3208" s="14"/>
      <c r="AQI3208" s="14"/>
      <c r="AQJ3208" s="14"/>
      <c r="AQK3208" s="14"/>
      <c r="AQL3208" s="14"/>
      <c r="AQM3208" s="14"/>
      <c r="AQN3208" s="14"/>
      <c r="AQO3208" s="14"/>
      <c r="AQP3208" s="14"/>
      <c r="AQQ3208" s="14"/>
      <c r="AQR3208" s="14"/>
      <c r="AQS3208" s="14"/>
      <c r="AQT3208" s="14"/>
      <c r="AQU3208" s="14"/>
      <c r="AQV3208" s="14"/>
      <c r="AQW3208" s="14"/>
      <c r="AQX3208" s="14"/>
      <c r="AQY3208" s="14"/>
      <c r="AQZ3208" s="14"/>
      <c r="ARA3208" s="14"/>
      <c r="ARB3208" s="14"/>
      <c r="ARC3208" s="14"/>
      <c r="ARD3208" s="14"/>
      <c r="ARE3208" s="14"/>
      <c r="ARF3208" s="14"/>
      <c r="ARG3208" s="14"/>
      <c r="ARH3208" s="14"/>
      <c r="ARI3208" s="14"/>
      <c r="ARJ3208" s="14"/>
      <c r="ARK3208" s="14"/>
      <c r="ARL3208" s="14"/>
      <c r="ARM3208" s="14"/>
      <c r="ARN3208" s="14"/>
      <c r="ARO3208" s="14"/>
      <c r="ARP3208" s="14"/>
      <c r="ARQ3208" s="14"/>
      <c r="ARR3208" s="14"/>
      <c r="ARS3208" s="14"/>
      <c r="ART3208" s="14"/>
      <c r="ARU3208" s="14"/>
      <c r="ARV3208" s="14"/>
      <c r="ARW3208" s="14"/>
      <c r="ARX3208" s="14"/>
      <c r="ARY3208" s="14"/>
      <c r="ARZ3208" s="14"/>
      <c r="ASA3208" s="14"/>
      <c r="ASB3208" s="14"/>
      <c r="ASC3208" s="14"/>
      <c r="ASD3208" s="14"/>
      <c r="ASE3208" s="14"/>
      <c r="ASF3208" s="14"/>
      <c r="ASG3208" s="14"/>
      <c r="ASH3208" s="14"/>
      <c r="ASI3208" s="14"/>
      <c r="ASJ3208" s="14"/>
      <c r="ASK3208" s="14"/>
      <c r="ASL3208" s="14"/>
      <c r="ASM3208" s="14"/>
      <c r="ASN3208" s="14"/>
      <c r="ASO3208" s="14"/>
      <c r="ASP3208" s="14"/>
      <c r="ASQ3208" s="14"/>
      <c r="ASR3208" s="14"/>
      <c r="ASS3208" s="14"/>
      <c r="AST3208" s="14"/>
      <c r="ASU3208" s="14"/>
      <c r="ASV3208" s="14"/>
      <c r="ASW3208" s="14"/>
      <c r="ASX3208" s="14"/>
      <c r="ASY3208" s="14"/>
      <c r="ASZ3208" s="14"/>
      <c r="ATA3208" s="14"/>
      <c r="ATB3208" s="14"/>
      <c r="ATC3208" s="14"/>
      <c r="ATD3208" s="14"/>
      <c r="ATE3208" s="14"/>
      <c r="ATF3208" s="14"/>
      <c r="ATG3208" s="14"/>
      <c r="ATH3208" s="14"/>
      <c r="ATI3208" s="14"/>
      <c r="ATJ3208" s="14"/>
      <c r="ATK3208" s="14"/>
      <c r="ATL3208" s="14"/>
      <c r="ATM3208" s="14"/>
      <c r="ATN3208" s="14"/>
      <c r="ATO3208" s="14"/>
      <c r="ATP3208" s="14"/>
      <c r="ATQ3208" s="14"/>
      <c r="ATR3208" s="14"/>
      <c r="ATS3208" s="14"/>
      <c r="ATT3208" s="14"/>
      <c r="ATU3208" s="14"/>
      <c r="ATV3208" s="14"/>
      <c r="ATW3208" s="14"/>
      <c r="ATX3208" s="14"/>
      <c r="ATY3208" s="14"/>
      <c r="ATZ3208" s="14"/>
      <c r="AUA3208" s="14"/>
      <c r="AUB3208" s="14"/>
      <c r="AUC3208" s="14"/>
      <c r="AUD3208" s="14"/>
      <c r="AUE3208" s="14"/>
      <c r="AUF3208" s="14"/>
      <c r="AUG3208" s="14"/>
      <c r="AUH3208" s="14"/>
      <c r="AUI3208" s="14"/>
      <c r="AUJ3208" s="14"/>
      <c r="AUK3208" s="14"/>
      <c r="AUL3208" s="14"/>
      <c r="AUM3208" s="14"/>
      <c r="AUN3208" s="14"/>
      <c r="AUO3208" s="14"/>
      <c r="AUP3208" s="14"/>
      <c r="AUQ3208" s="14"/>
      <c r="AUR3208" s="14"/>
      <c r="AUS3208" s="14"/>
      <c r="AUT3208" s="14"/>
      <c r="AUU3208" s="14"/>
      <c r="AUV3208" s="14"/>
      <c r="AUW3208" s="14"/>
      <c r="AUX3208" s="14"/>
      <c r="AUY3208" s="14"/>
      <c r="AUZ3208" s="14"/>
      <c r="AVA3208" s="14"/>
      <c r="AVB3208" s="14"/>
      <c r="AVC3208" s="14"/>
      <c r="AVD3208" s="14"/>
      <c r="AVE3208" s="14"/>
      <c r="AVF3208" s="14"/>
      <c r="AVG3208" s="14"/>
      <c r="AVH3208" s="14"/>
      <c r="AVI3208" s="14"/>
      <c r="AVJ3208" s="14"/>
      <c r="AVK3208" s="14"/>
      <c r="AVL3208" s="14"/>
      <c r="AVM3208" s="14"/>
      <c r="AVN3208" s="14"/>
      <c r="AVO3208" s="14"/>
      <c r="AVP3208" s="14"/>
      <c r="AVQ3208" s="14"/>
      <c r="AVR3208" s="14"/>
      <c r="AVS3208" s="14"/>
      <c r="AVT3208" s="14"/>
      <c r="AVU3208" s="14"/>
      <c r="AVV3208" s="14"/>
      <c r="AVW3208" s="14"/>
      <c r="AVX3208" s="14"/>
      <c r="AVY3208" s="14"/>
      <c r="AVZ3208" s="14"/>
      <c r="AWA3208" s="14"/>
      <c r="AWB3208" s="14"/>
      <c r="AWC3208" s="14"/>
      <c r="AWD3208" s="14"/>
      <c r="AWE3208" s="14"/>
      <c r="AWF3208" s="14"/>
      <c r="AWG3208" s="14"/>
      <c r="AWH3208" s="14"/>
      <c r="AWI3208" s="14"/>
      <c r="AWJ3208" s="14"/>
      <c r="AWK3208" s="14"/>
      <c r="AWL3208" s="14"/>
      <c r="AWM3208" s="14"/>
      <c r="AWN3208" s="14"/>
      <c r="AWO3208" s="14"/>
      <c r="AWP3208" s="14"/>
      <c r="AWQ3208" s="14"/>
      <c r="AWR3208" s="14"/>
      <c r="AWS3208" s="14"/>
      <c r="AWT3208" s="14"/>
      <c r="AWU3208" s="14"/>
      <c r="AWV3208" s="14"/>
      <c r="AWW3208" s="14"/>
      <c r="AWX3208" s="14"/>
      <c r="AWY3208" s="14"/>
      <c r="AWZ3208" s="14"/>
      <c r="AXA3208" s="14"/>
      <c r="AXB3208" s="14"/>
      <c r="AXC3208" s="14"/>
      <c r="AXD3208" s="14"/>
      <c r="AXE3208" s="14"/>
      <c r="AXF3208" s="14"/>
      <c r="AXG3208" s="14"/>
      <c r="AXH3208" s="14"/>
      <c r="AXI3208" s="14"/>
      <c r="AXJ3208" s="14"/>
      <c r="AXK3208" s="14"/>
      <c r="AXL3208" s="14"/>
      <c r="AXM3208" s="14"/>
      <c r="AXN3208" s="14"/>
      <c r="AXO3208" s="14"/>
      <c r="AXP3208" s="14"/>
      <c r="AXQ3208" s="14"/>
      <c r="AXR3208" s="14"/>
      <c r="AXS3208" s="14"/>
      <c r="AXT3208" s="14"/>
      <c r="AXU3208" s="14"/>
      <c r="AXV3208" s="14"/>
      <c r="AXW3208" s="14"/>
      <c r="AXX3208" s="14"/>
      <c r="AXY3208" s="14"/>
      <c r="AXZ3208" s="14"/>
      <c r="AYA3208" s="14"/>
      <c r="AYB3208" s="14"/>
      <c r="AYC3208" s="14"/>
      <c r="AYD3208" s="14"/>
      <c r="AYE3208" s="14"/>
      <c r="AYF3208" s="14"/>
      <c r="AYG3208" s="14"/>
      <c r="AYH3208" s="14"/>
      <c r="AYI3208" s="14"/>
      <c r="AYJ3208" s="14"/>
      <c r="AYK3208" s="14"/>
      <c r="AYL3208" s="14"/>
      <c r="AYM3208" s="14"/>
      <c r="AYN3208" s="14"/>
      <c r="AYO3208" s="14"/>
      <c r="AYP3208" s="14"/>
      <c r="AYQ3208" s="14"/>
      <c r="AYR3208" s="14"/>
      <c r="AYS3208" s="14"/>
      <c r="AYT3208" s="14"/>
      <c r="AYU3208" s="14"/>
      <c r="AYV3208" s="14"/>
      <c r="AYW3208" s="14"/>
      <c r="AYX3208" s="14"/>
      <c r="AYY3208" s="14"/>
      <c r="AYZ3208" s="14"/>
      <c r="AZA3208" s="14"/>
      <c r="AZB3208" s="14"/>
      <c r="AZC3208" s="14"/>
      <c r="AZD3208" s="14"/>
      <c r="AZE3208" s="14"/>
      <c r="AZF3208" s="14"/>
      <c r="AZG3208" s="14"/>
      <c r="AZH3208" s="14"/>
      <c r="AZI3208" s="14"/>
      <c r="AZJ3208" s="14"/>
      <c r="AZK3208" s="14"/>
      <c r="AZL3208" s="14"/>
      <c r="AZM3208" s="14"/>
      <c r="AZN3208" s="14"/>
      <c r="AZO3208" s="14"/>
      <c r="AZP3208" s="14"/>
      <c r="AZQ3208" s="14"/>
      <c r="AZR3208" s="14"/>
      <c r="AZS3208" s="14"/>
      <c r="AZT3208" s="14"/>
      <c r="AZU3208" s="14"/>
      <c r="AZV3208" s="14"/>
      <c r="AZW3208" s="14"/>
      <c r="AZX3208" s="14"/>
      <c r="AZY3208" s="14"/>
      <c r="AZZ3208" s="14"/>
      <c r="BAA3208" s="14"/>
      <c r="BAB3208" s="14"/>
      <c r="BAC3208" s="14"/>
      <c r="BAD3208" s="14"/>
      <c r="BAE3208" s="14"/>
      <c r="BAF3208" s="14"/>
      <c r="BAG3208" s="14"/>
      <c r="BAH3208" s="14"/>
      <c r="BAI3208" s="14"/>
      <c r="BAJ3208" s="14"/>
      <c r="BAK3208" s="14"/>
      <c r="BAL3208" s="14"/>
      <c r="BAM3208" s="14"/>
      <c r="BAN3208" s="14"/>
      <c r="BAO3208" s="14"/>
      <c r="BAP3208" s="14"/>
      <c r="BAQ3208" s="14"/>
      <c r="BAR3208" s="14"/>
      <c r="BAS3208" s="14"/>
      <c r="BAT3208" s="14"/>
      <c r="BAU3208" s="14"/>
      <c r="BAV3208" s="14"/>
      <c r="BAW3208" s="14"/>
      <c r="BAX3208" s="14"/>
      <c r="BAY3208" s="14"/>
      <c r="BAZ3208" s="14"/>
      <c r="BBA3208" s="14"/>
      <c r="BBB3208" s="14"/>
      <c r="BBC3208" s="14"/>
      <c r="BBD3208" s="14"/>
      <c r="BBE3208" s="14"/>
      <c r="BBF3208" s="14"/>
      <c r="BBG3208" s="14"/>
      <c r="BBH3208" s="14"/>
      <c r="BBI3208" s="14"/>
      <c r="BBJ3208" s="14"/>
      <c r="BBK3208" s="14"/>
      <c r="BBL3208" s="14"/>
      <c r="BBM3208" s="14"/>
      <c r="BBN3208" s="14"/>
      <c r="BBO3208" s="14"/>
      <c r="BBP3208" s="14"/>
      <c r="BBQ3208" s="14"/>
      <c r="BBR3208" s="14"/>
      <c r="BBS3208" s="14"/>
      <c r="BBT3208" s="14"/>
      <c r="BBU3208" s="14"/>
      <c r="BBV3208" s="14"/>
      <c r="BBW3208" s="14"/>
      <c r="BBX3208" s="14"/>
      <c r="BBY3208" s="14"/>
      <c r="BBZ3208" s="14"/>
      <c r="BCA3208" s="14"/>
      <c r="BCB3208" s="14"/>
      <c r="BCC3208" s="14"/>
      <c r="BCD3208" s="14"/>
      <c r="BCE3208" s="14"/>
      <c r="BCF3208" s="14"/>
      <c r="BCG3208" s="14"/>
      <c r="BCH3208" s="14"/>
      <c r="BCI3208" s="14"/>
      <c r="BCJ3208" s="14"/>
      <c r="BCK3208" s="14"/>
      <c r="BCL3208" s="14"/>
      <c r="BCM3208" s="14"/>
      <c r="BCN3208" s="14"/>
      <c r="BCO3208" s="14"/>
      <c r="BCP3208" s="14"/>
      <c r="BCQ3208" s="14"/>
      <c r="BCR3208" s="14"/>
      <c r="BCS3208" s="14"/>
      <c r="BCT3208" s="14"/>
      <c r="BCU3208" s="14"/>
      <c r="BCV3208" s="14"/>
      <c r="BCW3208" s="14"/>
      <c r="BCX3208" s="14"/>
      <c r="BCY3208" s="14"/>
      <c r="BCZ3208" s="14"/>
      <c r="BDA3208" s="14"/>
      <c r="BDB3208" s="14"/>
      <c r="BDC3208" s="14"/>
      <c r="BDD3208" s="14"/>
      <c r="BDE3208" s="14"/>
      <c r="BDF3208" s="14"/>
      <c r="BDG3208" s="14"/>
      <c r="BDH3208" s="14"/>
      <c r="BDI3208" s="14"/>
      <c r="BDJ3208" s="14"/>
      <c r="BDK3208" s="14"/>
      <c r="BDL3208" s="14"/>
      <c r="BDM3208" s="14"/>
      <c r="BDN3208" s="14"/>
      <c r="BDO3208" s="14"/>
      <c r="BDP3208" s="14"/>
      <c r="BDQ3208" s="14"/>
      <c r="BDR3208" s="14"/>
      <c r="BDS3208" s="14"/>
      <c r="BDT3208" s="14"/>
      <c r="BDU3208" s="14"/>
      <c r="BDV3208" s="14"/>
      <c r="BDW3208" s="14"/>
      <c r="BDX3208" s="14"/>
      <c r="BDY3208" s="14"/>
      <c r="BDZ3208" s="14"/>
      <c r="BEA3208" s="14"/>
      <c r="BEB3208" s="14"/>
      <c r="BEC3208" s="14"/>
      <c r="BED3208" s="14"/>
      <c r="BEE3208" s="14"/>
      <c r="BEF3208" s="14"/>
      <c r="BEG3208" s="14"/>
      <c r="BEH3208" s="14"/>
      <c r="BEI3208" s="14"/>
      <c r="BEJ3208" s="14"/>
      <c r="BEK3208" s="14"/>
      <c r="BEL3208" s="14"/>
      <c r="BEM3208" s="14"/>
      <c r="BEN3208" s="14"/>
      <c r="BEO3208" s="14"/>
      <c r="BEP3208" s="14"/>
      <c r="BEQ3208" s="14"/>
      <c r="BER3208" s="14"/>
      <c r="BES3208" s="14"/>
      <c r="BET3208" s="14"/>
      <c r="BEU3208" s="14"/>
      <c r="BEV3208" s="14"/>
      <c r="BEW3208" s="14"/>
      <c r="BEX3208" s="14"/>
      <c r="BEY3208" s="14"/>
      <c r="BEZ3208" s="14"/>
      <c r="BFA3208" s="14"/>
      <c r="BFB3208" s="14"/>
      <c r="BFC3208" s="14"/>
      <c r="BFD3208" s="14"/>
      <c r="BFE3208" s="14"/>
      <c r="BFF3208" s="14"/>
      <c r="BFG3208" s="14"/>
      <c r="BFH3208" s="14"/>
      <c r="BFI3208" s="14"/>
      <c r="BFJ3208" s="14"/>
      <c r="BFK3208" s="14"/>
      <c r="BFL3208" s="14"/>
      <c r="BFM3208" s="14"/>
      <c r="BFN3208" s="14"/>
      <c r="BFO3208" s="14"/>
      <c r="BFP3208" s="14"/>
      <c r="BFQ3208" s="14"/>
      <c r="BFR3208" s="14"/>
      <c r="BFS3208" s="14"/>
      <c r="BFT3208" s="14"/>
      <c r="BFU3208" s="14"/>
      <c r="BFV3208" s="14"/>
      <c r="BFW3208" s="14"/>
      <c r="BFX3208" s="14"/>
      <c r="BFY3208" s="14"/>
      <c r="BFZ3208" s="14"/>
      <c r="BGA3208" s="14"/>
      <c r="BGB3208" s="14"/>
      <c r="BGC3208" s="14"/>
      <c r="BGD3208" s="14"/>
      <c r="BGE3208" s="14"/>
      <c r="BGF3208" s="14"/>
      <c r="BGG3208" s="14"/>
      <c r="BGH3208" s="14"/>
      <c r="BGI3208" s="14"/>
      <c r="BGJ3208" s="14"/>
      <c r="BGK3208" s="14"/>
      <c r="BGL3208" s="14"/>
      <c r="BGM3208" s="14"/>
      <c r="BGN3208" s="14"/>
      <c r="BGO3208" s="14"/>
      <c r="BGP3208" s="14"/>
      <c r="BGQ3208" s="14"/>
      <c r="BGR3208" s="14"/>
      <c r="BGS3208" s="14"/>
      <c r="BGT3208" s="14"/>
      <c r="BGU3208" s="14"/>
      <c r="BGV3208" s="14"/>
      <c r="BGW3208" s="14"/>
      <c r="BGX3208" s="14"/>
      <c r="BGY3208" s="14"/>
      <c r="BGZ3208" s="14"/>
      <c r="BHA3208" s="14"/>
      <c r="BHB3208" s="14"/>
      <c r="BHC3208" s="14"/>
      <c r="BHD3208" s="14"/>
      <c r="BHE3208" s="14"/>
      <c r="BHF3208" s="14"/>
      <c r="BHG3208" s="14"/>
      <c r="BHH3208" s="14"/>
      <c r="BHI3208" s="14"/>
      <c r="BHJ3208" s="14"/>
      <c r="BHK3208" s="14"/>
      <c r="BHL3208" s="14"/>
      <c r="BHM3208" s="14"/>
      <c r="BHN3208" s="14"/>
      <c r="BHO3208" s="14"/>
      <c r="BHP3208" s="14"/>
      <c r="BHQ3208" s="14"/>
      <c r="BHR3208" s="14"/>
      <c r="BHS3208" s="14"/>
      <c r="BHT3208" s="14"/>
      <c r="BHU3208" s="14"/>
      <c r="BHV3208" s="14"/>
      <c r="BHW3208" s="14"/>
      <c r="BHX3208" s="14"/>
      <c r="BHY3208" s="14"/>
      <c r="BHZ3208" s="14"/>
      <c r="BIA3208" s="14"/>
      <c r="BIB3208" s="14"/>
      <c r="BIC3208" s="14"/>
      <c r="BID3208" s="14"/>
      <c r="BIE3208" s="14"/>
      <c r="BIF3208" s="14"/>
      <c r="BIG3208" s="14"/>
      <c r="BIH3208" s="14"/>
      <c r="BII3208" s="14"/>
      <c r="BIJ3208" s="14"/>
      <c r="BIK3208" s="14"/>
      <c r="BIL3208" s="14"/>
      <c r="BIM3208" s="14"/>
      <c r="BIN3208" s="14"/>
      <c r="BIO3208" s="14"/>
      <c r="BIP3208" s="14"/>
      <c r="BIQ3208" s="14"/>
      <c r="BIR3208" s="14"/>
      <c r="BIS3208" s="14"/>
      <c r="BIT3208" s="14"/>
      <c r="BIU3208" s="14"/>
      <c r="BIV3208" s="14"/>
      <c r="BIW3208" s="14"/>
      <c r="BIX3208" s="14"/>
      <c r="BIY3208" s="14"/>
      <c r="BIZ3208" s="14"/>
      <c r="BJA3208" s="14"/>
      <c r="BJB3208" s="14"/>
      <c r="BJC3208" s="14"/>
      <c r="BJD3208" s="14"/>
      <c r="BJE3208" s="14"/>
      <c r="BJF3208" s="14"/>
      <c r="BJG3208" s="14"/>
      <c r="BJH3208" s="14"/>
      <c r="BJI3208" s="14"/>
      <c r="BJJ3208" s="14"/>
      <c r="BJK3208" s="14"/>
      <c r="BJL3208" s="14"/>
      <c r="BJM3208" s="14"/>
      <c r="BJN3208" s="14"/>
      <c r="BJO3208" s="14"/>
      <c r="BJP3208" s="14"/>
      <c r="BJQ3208" s="14"/>
      <c r="BJR3208" s="14"/>
      <c r="BJS3208" s="14"/>
      <c r="BJT3208" s="14"/>
      <c r="BJU3208" s="14"/>
      <c r="BJV3208" s="14"/>
      <c r="BJW3208" s="14"/>
      <c r="BJX3208" s="14"/>
      <c r="BJY3208" s="14"/>
      <c r="BJZ3208" s="14"/>
      <c r="BKA3208" s="14"/>
      <c r="BKB3208" s="14"/>
      <c r="BKC3208" s="14"/>
      <c r="BKD3208" s="14"/>
      <c r="BKE3208" s="14"/>
      <c r="BKF3208" s="14"/>
      <c r="BKG3208" s="14"/>
      <c r="BKH3208" s="14"/>
      <c r="BKI3208" s="14"/>
      <c r="BKJ3208" s="14"/>
      <c r="BKK3208" s="14"/>
      <c r="BKL3208" s="14"/>
      <c r="BKM3208" s="14"/>
      <c r="BKN3208" s="14"/>
      <c r="BKO3208" s="14"/>
      <c r="BKP3208" s="14"/>
      <c r="BKQ3208" s="14"/>
      <c r="BKR3208" s="14"/>
      <c r="BKS3208" s="14"/>
      <c r="BKT3208" s="14"/>
      <c r="BKU3208" s="14"/>
      <c r="BKV3208" s="14"/>
      <c r="BKW3208" s="14"/>
      <c r="BKX3208" s="14"/>
      <c r="BKY3208" s="14"/>
      <c r="BKZ3208" s="14"/>
      <c r="BLA3208" s="14"/>
      <c r="BLB3208" s="14"/>
      <c r="BLC3208" s="14"/>
      <c r="BLD3208" s="14"/>
      <c r="BLE3208" s="14"/>
      <c r="BLF3208" s="14"/>
      <c r="BLG3208" s="14"/>
      <c r="BLH3208" s="14"/>
      <c r="BLI3208" s="14"/>
      <c r="BLJ3208" s="14"/>
      <c r="BLK3208" s="14"/>
      <c r="BLL3208" s="14"/>
      <c r="BLM3208" s="14"/>
      <c r="BLN3208" s="14"/>
      <c r="BLO3208" s="14"/>
      <c r="BLP3208" s="14"/>
      <c r="BLQ3208" s="14"/>
      <c r="BLR3208" s="14"/>
      <c r="BLS3208" s="14"/>
      <c r="BLT3208" s="14"/>
      <c r="BLU3208" s="14"/>
      <c r="BLV3208" s="14"/>
      <c r="BLW3208" s="14"/>
      <c r="BLX3208" s="14"/>
      <c r="BLY3208" s="14"/>
      <c r="BLZ3208" s="14"/>
      <c r="BMA3208" s="14"/>
      <c r="BMB3208" s="14"/>
      <c r="BMC3208" s="14"/>
      <c r="BMD3208" s="14"/>
      <c r="BME3208" s="14"/>
      <c r="BMF3208" s="14"/>
      <c r="BMG3208" s="14"/>
      <c r="BMH3208" s="14"/>
      <c r="BMI3208" s="14"/>
      <c r="BMJ3208" s="14"/>
      <c r="BMK3208" s="14"/>
      <c r="BML3208" s="14"/>
      <c r="BMM3208" s="14"/>
      <c r="BMN3208" s="14"/>
      <c r="BMO3208" s="14"/>
      <c r="BMP3208" s="14"/>
      <c r="BMQ3208" s="14"/>
      <c r="BMR3208" s="14"/>
      <c r="BMS3208" s="14"/>
      <c r="BMT3208" s="14"/>
      <c r="BMU3208" s="14"/>
      <c r="BMV3208" s="14"/>
      <c r="BMW3208" s="14"/>
      <c r="BMX3208" s="14"/>
      <c r="BMY3208" s="14"/>
      <c r="BMZ3208" s="14"/>
      <c r="BNA3208" s="14"/>
      <c r="BNB3208" s="14"/>
      <c r="BNC3208" s="14"/>
      <c r="BND3208" s="14"/>
      <c r="BNE3208" s="14"/>
      <c r="BNF3208" s="14"/>
      <c r="BNG3208" s="14"/>
      <c r="BNH3208" s="14"/>
      <c r="BNI3208" s="14"/>
      <c r="BNJ3208" s="14"/>
      <c r="BNK3208" s="14"/>
      <c r="BNL3208" s="14"/>
      <c r="BNM3208" s="14"/>
      <c r="BNN3208" s="14"/>
      <c r="BNO3208" s="14"/>
      <c r="BNP3208" s="14"/>
      <c r="BNQ3208" s="14"/>
      <c r="BNR3208" s="14"/>
      <c r="BNS3208" s="14"/>
      <c r="BNT3208" s="14"/>
      <c r="BNU3208" s="14"/>
      <c r="BNV3208" s="14"/>
      <c r="BNW3208" s="14"/>
      <c r="BNX3208" s="14"/>
      <c r="BNY3208" s="14"/>
      <c r="BNZ3208" s="14"/>
      <c r="BOA3208" s="14"/>
      <c r="BOB3208" s="14"/>
      <c r="BOC3208" s="14"/>
      <c r="BOD3208" s="14"/>
      <c r="BOE3208" s="14"/>
      <c r="BOF3208" s="14"/>
      <c r="BOG3208" s="14"/>
      <c r="BOH3208" s="14"/>
      <c r="BOI3208" s="14"/>
      <c r="BOJ3208" s="14"/>
      <c r="BOK3208" s="14"/>
      <c r="BOL3208" s="14"/>
      <c r="BOM3208" s="14"/>
      <c r="BON3208" s="14"/>
      <c r="BOO3208" s="14"/>
      <c r="BOP3208" s="14"/>
      <c r="BOQ3208" s="14"/>
      <c r="BOR3208" s="14"/>
      <c r="BOS3208" s="14"/>
      <c r="BOT3208" s="14"/>
      <c r="BOU3208" s="14"/>
      <c r="BOV3208" s="14"/>
      <c r="BOW3208" s="14"/>
      <c r="BOX3208" s="14"/>
      <c r="BOY3208" s="14"/>
      <c r="BOZ3208" s="14"/>
      <c r="BPA3208" s="14"/>
      <c r="BPB3208" s="14"/>
      <c r="BPC3208" s="14"/>
      <c r="BPD3208" s="14"/>
      <c r="BPE3208" s="14"/>
      <c r="BPF3208" s="14"/>
      <c r="BPG3208" s="14"/>
      <c r="BPH3208" s="14"/>
      <c r="BPI3208" s="14"/>
      <c r="BPJ3208" s="14"/>
      <c r="BPK3208" s="14"/>
      <c r="BPL3208" s="14"/>
      <c r="BPM3208" s="14"/>
      <c r="BPN3208" s="14"/>
      <c r="BPO3208" s="14"/>
      <c r="BPP3208" s="14"/>
      <c r="BPQ3208" s="14"/>
      <c r="BPR3208" s="14"/>
      <c r="BPS3208" s="14"/>
      <c r="BPT3208" s="14"/>
      <c r="BPU3208" s="14"/>
      <c r="BPV3208" s="14"/>
      <c r="BPW3208" s="14"/>
      <c r="BPX3208" s="14"/>
      <c r="BPY3208" s="14"/>
      <c r="BPZ3208" s="14"/>
      <c r="BQA3208" s="14"/>
      <c r="BQB3208" s="14"/>
      <c r="BQC3208" s="14"/>
      <c r="BQD3208" s="14"/>
      <c r="BQE3208" s="14"/>
      <c r="BQF3208" s="14"/>
      <c r="BQG3208" s="14"/>
      <c r="BQH3208" s="14"/>
      <c r="BQI3208" s="14"/>
      <c r="BQJ3208" s="14"/>
      <c r="BQK3208" s="14"/>
      <c r="BQL3208" s="14"/>
      <c r="BQM3208" s="14"/>
      <c r="BQN3208" s="14"/>
      <c r="BQO3208" s="14"/>
      <c r="BQP3208" s="14"/>
      <c r="BQQ3208" s="14"/>
      <c r="BQR3208" s="14"/>
      <c r="BQS3208" s="14"/>
      <c r="BQT3208" s="14"/>
      <c r="BQU3208" s="14"/>
      <c r="BQV3208" s="14"/>
      <c r="BQW3208" s="14"/>
      <c r="BQX3208" s="14"/>
      <c r="BQY3208" s="14"/>
      <c r="BQZ3208" s="14"/>
      <c r="BRA3208" s="14"/>
      <c r="BRB3208" s="14"/>
      <c r="BRC3208" s="14"/>
      <c r="BRD3208" s="14"/>
      <c r="BRE3208" s="14"/>
      <c r="BRF3208" s="14"/>
      <c r="BRG3208" s="14"/>
      <c r="BRH3208" s="14"/>
      <c r="BRI3208" s="14"/>
      <c r="BRJ3208" s="14"/>
      <c r="BRK3208" s="14"/>
      <c r="BRL3208" s="14"/>
      <c r="BRM3208" s="14"/>
      <c r="BRN3208" s="14"/>
      <c r="BRO3208" s="14"/>
      <c r="BRP3208" s="14"/>
      <c r="BRQ3208" s="14"/>
      <c r="BRR3208" s="14"/>
      <c r="BRS3208" s="14"/>
      <c r="BRT3208" s="14"/>
      <c r="BRU3208" s="14"/>
      <c r="BRV3208" s="14"/>
      <c r="BRW3208" s="14"/>
      <c r="BRX3208" s="14"/>
      <c r="BRY3208" s="14"/>
      <c r="BRZ3208" s="14"/>
      <c r="BSA3208" s="14"/>
      <c r="BSB3208" s="14"/>
      <c r="BSC3208" s="14"/>
      <c r="BSD3208" s="14"/>
      <c r="BSE3208" s="14"/>
      <c r="BSF3208" s="14"/>
      <c r="BSG3208" s="14"/>
      <c r="BSH3208" s="14"/>
      <c r="BSI3208" s="14"/>
      <c r="BSJ3208" s="14"/>
      <c r="BSK3208" s="14"/>
      <c r="BSL3208" s="14"/>
      <c r="BSM3208" s="14"/>
      <c r="BSN3208" s="14"/>
      <c r="BSO3208" s="14"/>
      <c r="BSP3208" s="14"/>
      <c r="BSQ3208" s="14"/>
      <c r="BSR3208" s="14"/>
      <c r="BSS3208" s="14"/>
      <c r="BST3208" s="14"/>
      <c r="BSU3208" s="14"/>
      <c r="BSV3208" s="14"/>
      <c r="BSW3208" s="14"/>
      <c r="BSX3208" s="14"/>
      <c r="BSY3208" s="14"/>
      <c r="BSZ3208" s="14"/>
      <c r="BTA3208" s="14"/>
      <c r="BTB3208" s="14"/>
      <c r="BTC3208" s="14"/>
      <c r="BTD3208" s="14"/>
      <c r="BTE3208" s="14"/>
      <c r="BTF3208" s="14"/>
      <c r="BTG3208" s="14"/>
      <c r="BTH3208" s="14"/>
      <c r="BTI3208" s="14"/>
      <c r="BTJ3208" s="14"/>
      <c r="BTK3208" s="14"/>
      <c r="BTL3208" s="14"/>
      <c r="BTM3208" s="14"/>
      <c r="BTN3208" s="14"/>
      <c r="BTO3208" s="14"/>
      <c r="BTP3208" s="14"/>
      <c r="BTQ3208" s="14"/>
      <c r="BTR3208" s="14"/>
      <c r="BTS3208" s="14"/>
      <c r="BTT3208" s="14"/>
      <c r="BTU3208" s="14"/>
      <c r="BTV3208" s="14"/>
      <c r="BTW3208" s="14"/>
      <c r="BTX3208" s="14"/>
      <c r="BTY3208" s="14"/>
      <c r="BTZ3208" s="14"/>
      <c r="BUA3208" s="14"/>
      <c r="BUB3208" s="14"/>
      <c r="BUC3208" s="14"/>
      <c r="BUD3208" s="14"/>
      <c r="BUE3208" s="14"/>
      <c r="BUF3208" s="14"/>
      <c r="BUG3208" s="14"/>
      <c r="BUH3208" s="14"/>
      <c r="BUI3208" s="14"/>
      <c r="BUJ3208" s="14"/>
      <c r="BUK3208" s="14"/>
      <c r="BUL3208" s="14"/>
      <c r="BUM3208" s="14"/>
      <c r="BUN3208" s="14"/>
      <c r="BUO3208" s="14"/>
      <c r="BUP3208" s="14"/>
      <c r="BUQ3208" s="14"/>
      <c r="BUR3208" s="14"/>
      <c r="BUS3208" s="14"/>
      <c r="BUT3208" s="14"/>
      <c r="BUU3208" s="14"/>
      <c r="BUV3208" s="14"/>
      <c r="BUW3208" s="14"/>
      <c r="BUX3208" s="14"/>
      <c r="BUY3208" s="14"/>
      <c r="BUZ3208" s="14"/>
      <c r="BVA3208" s="14"/>
      <c r="BVB3208" s="14"/>
      <c r="BVC3208" s="14"/>
      <c r="BVD3208" s="14"/>
      <c r="BVE3208" s="14"/>
      <c r="BVF3208" s="14"/>
      <c r="BVG3208" s="14"/>
      <c r="BVH3208" s="14"/>
      <c r="BVI3208" s="14"/>
      <c r="BVJ3208" s="14"/>
      <c r="BVK3208" s="14"/>
      <c r="BVL3208" s="14"/>
      <c r="BVM3208" s="14"/>
      <c r="BVN3208" s="14"/>
      <c r="BVO3208" s="14"/>
      <c r="BVP3208" s="14"/>
      <c r="BVQ3208" s="14"/>
      <c r="BVR3208" s="14"/>
      <c r="BVS3208" s="14"/>
      <c r="BVT3208" s="14"/>
      <c r="BVU3208" s="14"/>
      <c r="BVV3208" s="14"/>
      <c r="BVW3208" s="14"/>
      <c r="BVX3208" s="14"/>
      <c r="BVY3208" s="14"/>
      <c r="BVZ3208" s="14"/>
      <c r="BWA3208" s="14"/>
      <c r="BWB3208" s="14"/>
      <c r="BWC3208" s="14"/>
      <c r="BWD3208" s="14"/>
      <c r="BWE3208" s="14"/>
      <c r="BWF3208" s="14"/>
      <c r="BWG3208" s="14"/>
      <c r="BWH3208" s="14"/>
      <c r="BWI3208" s="14"/>
      <c r="BWJ3208" s="14"/>
      <c r="BWK3208" s="14"/>
      <c r="BWL3208" s="14"/>
      <c r="BWM3208" s="14"/>
      <c r="BWN3208" s="14"/>
      <c r="BWO3208" s="14"/>
      <c r="BWP3208" s="14"/>
      <c r="BWQ3208" s="14"/>
      <c r="BWR3208" s="14"/>
      <c r="BWS3208" s="14"/>
      <c r="BWT3208" s="14"/>
      <c r="BWU3208" s="14"/>
      <c r="BWV3208" s="14"/>
      <c r="BWW3208" s="14"/>
      <c r="BWX3208" s="14"/>
      <c r="BWY3208" s="14"/>
      <c r="BWZ3208" s="14"/>
      <c r="BXA3208" s="14"/>
      <c r="BXB3208" s="14"/>
      <c r="BXC3208" s="14"/>
      <c r="BXD3208" s="14"/>
      <c r="BXE3208" s="14"/>
      <c r="BXF3208" s="14"/>
      <c r="BXG3208" s="14"/>
      <c r="BXH3208" s="14"/>
      <c r="BXI3208" s="14"/>
      <c r="BXJ3208" s="14"/>
      <c r="BXK3208" s="14"/>
      <c r="BXL3208" s="14"/>
      <c r="BXM3208" s="14"/>
      <c r="BXN3208" s="14"/>
      <c r="BXO3208" s="14"/>
      <c r="BXP3208" s="14"/>
      <c r="BXQ3208" s="14"/>
      <c r="BXR3208" s="14"/>
      <c r="BXS3208" s="14"/>
      <c r="BXT3208" s="14"/>
      <c r="BXU3208" s="14"/>
      <c r="BXV3208" s="14"/>
      <c r="BXW3208" s="14"/>
      <c r="BXX3208" s="14"/>
      <c r="BXY3208" s="14"/>
      <c r="BXZ3208" s="14"/>
      <c r="BYA3208" s="14"/>
      <c r="BYB3208" s="14"/>
      <c r="BYC3208" s="14"/>
      <c r="BYD3208" s="14"/>
      <c r="BYE3208" s="14"/>
      <c r="BYF3208" s="14"/>
      <c r="BYG3208" s="14"/>
      <c r="BYH3208" s="14"/>
      <c r="BYI3208" s="14"/>
      <c r="BYJ3208" s="14"/>
      <c r="BYK3208" s="14"/>
      <c r="BYL3208" s="14"/>
      <c r="BYM3208" s="14"/>
      <c r="BYN3208" s="14"/>
      <c r="BYO3208" s="14"/>
      <c r="BYP3208" s="14"/>
      <c r="BYQ3208" s="14"/>
      <c r="BYR3208" s="14"/>
      <c r="BYS3208" s="14"/>
      <c r="BYT3208" s="14"/>
      <c r="BYU3208" s="14"/>
      <c r="BYV3208" s="14"/>
      <c r="BYW3208" s="14"/>
      <c r="BYX3208" s="14"/>
      <c r="BYY3208" s="14"/>
      <c r="BYZ3208" s="14"/>
      <c r="BZA3208" s="14"/>
      <c r="BZB3208" s="14"/>
      <c r="BZC3208" s="14"/>
      <c r="BZD3208" s="14"/>
      <c r="BZE3208" s="14"/>
      <c r="BZF3208" s="14"/>
      <c r="BZG3208" s="14"/>
      <c r="BZH3208" s="14"/>
      <c r="BZI3208" s="14"/>
      <c r="BZJ3208" s="14"/>
      <c r="BZK3208" s="14"/>
      <c r="BZL3208" s="14"/>
      <c r="BZM3208" s="14"/>
      <c r="BZN3208" s="14"/>
      <c r="BZO3208" s="14"/>
      <c r="BZP3208" s="14"/>
      <c r="BZQ3208" s="14"/>
      <c r="BZR3208" s="14"/>
      <c r="BZS3208" s="14"/>
      <c r="BZT3208" s="14"/>
      <c r="BZU3208" s="14"/>
      <c r="BZV3208" s="14"/>
      <c r="BZW3208" s="14"/>
      <c r="BZX3208" s="14"/>
      <c r="BZY3208" s="14"/>
      <c r="BZZ3208" s="14"/>
      <c r="CAA3208" s="14"/>
      <c r="CAB3208" s="14"/>
      <c r="CAC3208" s="14"/>
      <c r="CAD3208" s="14"/>
      <c r="CAE3208" s="14"/>
      <c r="CAF3208" s="14"/>
      <c r="CAG3208" s="14"/>
      <c r="CAH3208" s="14"/>
      <c r="CAI3208" s="14"/>
      <c r="CAJ3208" s="14"/>
      <c r="CAK3208" s="14"/>
      <c r="CAL3208" s="14"/>
      <c r="CAM3208" s="14"/>
      <c r="CAN3208" s="14"/>
      <c r="CAO3208" s="14"/>
      <c r="CAP3208" s="14"/>
      <c r="CAQ3208" s="14"/>
      <c r="CAR3208" s="14"/>
      <c r="CAS3208" s="14"/>
      <c r="CAT3208" s="14"/>
      <c r="CAU3208" s="14"/>
      <c r="CAV3208" s="14"/>
      <c r="CAW3208" s="14"/>
      <c r="CAX3208" s="14"/>
      <c r="CAY3208" s="14"/>
      <c r="CAZ3208" s="14"/>
      <c r="CBA3208" s="14"/>
      <c r="CBB3208" s="14"/>
      <c r="CBC3208" s="14"/>
      <c r="CBD3208" s="14"/>
      <c r="CBE3208" s="14"/>
      <c r="CBF3208" s="14"/>
      <c r="CBG3208" s="14"/>
      <c r="CBH3208" s="14"/>
      <c r="CBI3208" s="14"/>
      <c r="CBJ3208" s="14"/>
      <c r="CBK3208" s="14"/>
      <c r="CBL3208" s="14"/>
      <c r="CBM3208" s="14"/>
      <c r="CBN3208" s="14"/>
      <c r="CBO3208" s="14"/>
      <c r="CBP3208" s="14"/>
      <c r="CBQ3208" s="14"/>
      <c r="CBR3208" s="14"/>
      <c r="CBS3208" s="14"/>
      <c r="CBT3208" s="14"/>
      <c r="CBU3208" s="14"/>
      <c r="CBV3208" s="14"/>
      <c r="CBW3208" s="14"/>
      <c r="CBX3208" s="14"/>
      <c r="CBY3208" s="14"/>
      <c r="CBZ3208" s="14"/>
      <c r="CCA3208" s="14"/>
      <c r="CCB3208" s="14"/>
      <c r="CCC3208" s="14"/>
      <c r="CCD3208" s="14"/>
      <c r="CCE3208" s="14"/>
      <c r="CCF3208" s="14"/>
      <c r="CCG3208" s="14"/>
      <c r="CCH3208" s="14"/>
      <c r="CCI3208" s="14"/>
      <c r="CCJ3208" s="14"/>
      <c r="CCK3208" s="14"/>
      <c r="CCL3208" s="14"/>
      <c r="CCM3208" s="14"/>
      <c r="CCN3208" s="14"/>
      <c r="CCO3208" s="14"/>
      <c r="CCP3208" s="14"/>
      <c r="CCQ3208" s="14"/>
      <c r="CCR3208" s="14"/>
      <c r="CCS3208" s="14"/>
      <c r="CCT3208" s="14"/>
      <c r="CCU3208" s="14"/>
      <c r="CCV3208" s="14"/>
      <c r="CCW3208" s="14"/>
      <c r="CCX3208" s="14"/>
      <c r="CCY3208" s="14"/>
      <c r="CCZ3208" s="14"/>
      <c r="CDA3208" s="14"/>
      <c r="CDB3208" s="14"/>
      <c r="CDC3208" s="14"/>
      <c r="CDD3208" s="14"/>
      <c r="CDE3208" s="14"/>
      <c r="CDF3208" s="14"/>
      <c r="CDG3208" s="14"/>
      <c r="CDH3208" s="14"/>
      <c r="CDI3208" s="14"/>
      <c r="CDJ3208" s="14"/>
      <c r="CDK3208" s="14"/>
      <c r="CDL3208" s="14"/>
      <c r="CDM3208" s="14"/>
      <c r="CDN3208" s="14"/>
      <c r="CDO3208" s="14"/>
      <c r="CDP3208" s="14"/>
      <c r="CDQ3208" s="14"/>
      <c r="CDR3208" s="14"/>
      <c r="CDS3208" s="14"/>
      <c r="CDT3208" s="14"/>
      <c r="CDU3208" s="14"/>
      <c r="CDV3208" s="14"/>
      <c r="CDW3208" s="14"/>
      <c r="CDX3208" s="14"/>
      <c r="CDY3208" s="14"/>
      <c r="CDZ3208" s="14"/>
      <c r="CEA3208" s="14"/>
      <c r="CEB3208" s="14"/>
      <c r="CEC3208" s="14"/>
      <c r="CED3208" s="14"/>
      <c r="CEE3208" s="14"/>
      <c r="CEF3208" s="14"/>
      <c r="CEG3208" s="14"/>
      <c r="CEH3208" s="14"/>
      <c r="CEI3208" s="14"/>
      <c r="CEJ3208" s="14"/>
      <c r="CEK3208" s="14"/>
      <c r="CEL3208" s="14"/>
      <c r="CEM3208" s="14"/>
      <c r="CEN3208" s="14"/>
      <c r="CEO3208" s="14"/>
      <c r="CEP3208" s="14"/>
      <c r="CEQ3208" s="14"/>
      <c r="CER3208" s="14"/>
      <c r="CES3208" s="14"/>
      <c r="CET3208" s="14"/>
      <c r="CEU3208" s="14"/>
      <c r="CEV3208" s="14"/>
      <c r="CEW3208" s="14"/>
      <c r="CEX3208" s="14"/>
      <c r="CEY3208" s="14"/>
      <c r="CEZ3208" s="14"/>
      <c r="CFA3208" s="14"/>
      <c r="CFB3208" s="14"/>
      <c r="CFC3208" s="14"/>
      <c r="CFD3208" s="14"/>
      <c r="CFE3208" s="14"/>
      <c r="CFF3208" s="14"/>
      <c r="CFG3208" s="14"/>
      <c r="CFH3208" s="14"/>
      <c r="CFI3208" s="14"/>
      <c r="CFJ3208" s="14"/>
      <c r="CFK3208" s="14"/>
      <c r="CFL3208" s="14"/>
      <c r="CFM3208" s="14"/>
      <c r="CFN3208" s="14"/>
      <c r="CFO3208" s="14"/>
      <c r="CFP3208" s="14"/>
      <c r="CFQ3208" s="14"/>
      <c r="CFR3208" s="14"/>
      <c r="CFS3208" s="14"/>
      <c r="CFT3208" s="14"/>
      <c r="CFU3208" s="14"/>
      <c r="CFV3208" s="14"/>
      <c r="CFW3208" s="14"/>
      <c r="CFX3208" s="14"/>
      <c r="CFY3208" s="14"/>
      <c r="CFZ3208" s="14"/>
      <c r="CGA3208" s="14"/>
      <c r="CGB3208" s="14"/>
      <c r="CGC3208" s="14"/>
      <c r="CGD3208" s="14"/>
      <c r="CGE3208" s="14"/>
      <c r="CGF3208" s="14"/>
      <c r="CGG3208" s="14"/>
      <c r="CGH3208" s="14"/>
      <c r="CGI3208" s="14"/>
      <c r="CGJ3208" s="14"/>
      <c r="CGK3208" s="14"/>
      <c r="CGL3208" s="14"/>
      <c r="CGM3208" s="14"/>
      <c r="CGN3208" s="14"/>
      <c r="CGO3208" s="14"/>
      <c r="CGP3208" s="14"/>
      <c r="CGQ3208" s="14"/>
      <c r="CGR3208" s="14"/>
      <c r="CGS3208" s="14"/>
      <c r="CGT3208" s="14"/>
      <c r="CGU3208" s="14"/>
      <c r="CGV3208" s="14"/>
      <c r="CGW3208" s="14"/>
      <c r="CGX3208" s="14"/>
      <c r="CGY3208" s="14"/>
      <c r="CGZ3208" s="14"/>
      <c r="CHA3208" s="14"/>
      <c r="CHB3208" s="14"/>
      <c r="CHC3208" s="14"/>
      <c r="CHD3208" s="14"/>
      <c r="CHE3208" s="14"/>
      <c r="CHF3208" s="14"/>
      <c r="CHG3208" s="14"/>
      <c r="CHH3208" s="14"/>
      <c r="CHI3208" s="14"/>
      <c r="CHJ3208" s="14"/>
      <c r="CHK3208" s="14"/>
      <c r="CHL3208" s="14"/>
      <c r="CHM3208" s="14"/>
      <c r="CHN3208" s="14"/>
      <c r="CHO3208" s="14"/>
      <c r="CHP3208" s="14"/>
      <c r="CHQ3208" s="14"/>
      <c r="CHR3208" s="14"/>
      <c r="CHS3208" s="14"/>
      <c r="CHT3208" s="14"/>
      <c r="CHU3208" s="14"/>
      <c r="CHV3208" s="14"/>
      <c r="CHW3208" s="14"/>
      <c r="CHX3208" s="14"/>
      <c r="CHY3208" s="14"/>
      <c r="CHZ3208" s="14"/>
      <c r="CIA3208" s="14"/>
      <c r="CIB3208" s="14"/>
      <c r="CIC3208" s="14"/>
      <c r="CID3208" s="14"/>
      <c r="CIE3208" s="14"/>
      <c r="CIF3208" s="14"/>
      <c r="CIG3208" s="14"/>
      <c r="CIH3208" s="14"/>
      <c r="CII3208" s="14"/>
      <c r="CIJ3208" s="14"/>
      <c r="CIK3208" s="14"/>
      <c r="CIL3208" s="14"/>
      <c r="CIM3208" s="14"/>
      <c r="CIN3208" s="14"/>
      <c r="CIO3208" s="14"/>
      <c r="CIP3208" s="14"/>
      <c r="CIQ3208" s="14"/>
      <c r="CIR3208" s="14"/>
      <c r="CIS3208" s="14"/>
      <c r="CIT3208" s="14"/>
      <c r="CIU3208" s="14"/>
      <c r="CIV3208" s="14"/>
      <c r="CIW3208" s="14"/>
      <c r="CIX3208" s="14"/>
      <c r="CIY3208" s="14"/>
      <c r="CIZ3208" s="14"/>
      <c r="CJA3208" s="14"/>
      <c r="CJB3208" s="14"/>
      <c r="CJC3208" s="14"/>
      <c r="CJD3208" s="14"/>
      <c r="CJE3208" s="14"/>
      <c r="CJF3208" s="14"/>
      <c r="CJG3208" s="14"/>
      <c r="CJH3208" s="14"/>
      <c r="CJI3208" s="14"/>
      <c r="CJJ3208" s="14"/>
      <c r="CJK3208" s="14"/>
      <c r="CJL3208" s="14"/>
      <c r="CJM3208" s="14"/>
      <c r="CJN3208" s="14"/>
      <c r="CJO3208" s="14"/>
      <c r="CJP3208" s="14"/>
      <c r="CJQ3208" s="14"/>
      <c r="CJR3208" s="14"/>
      <c r="CJS3208" s="14"/>
      <c r="CJT3208" s="14"/>
      <c r="CJU3208" s="14"/>
      <c r="CJV3208" s="14"/>
      <c r="CJW3208" s="14"/>
      <c r="CJX3208" s="14"/>
      <c r="CJY3208" s="14"/>
      <c r="CJZ3208" s="14"/>
      <c r="CKA3208" s="14"/>
      <c r="CKB3208" s="14"/>
      <c r="CKC3208" s="14"/>
      <c r="CKD3208" s="14"/>
      <c r="CKE3208" s="14"/>
      <c r="CKF3208" s="14"/>
      <c r="CKG3208" s="14"/>
      <c r="CKH3208" s="14"/>
      <c r="CKI3208" s="14"/>
      <c r="CKJ3208" s="14"/>
      <c r="CKK3208" s="14"/>
      <c r="CKL3208" s="14"/>
      <c r="CKM3208" s="14"/>
      <c r="CKN3208" s="14"/>
      <c r="CKO3208" s="14"/>
      <c r="CKP3208" s="14"/>
      <c r="CKQ3208" s="14"/>
      <c r="CKR3208" s="14"/>
      <c r="CKS3208" s="14"/>
      <c r="CKT3208" s="14"/>
      <c r="CKU3208" s="14"/>
      <c r="CKV3208" s="14"/>
      <c r="CKW3208" s="14"/>
      <c r="CKX3208" s="14"/>
      <c r="CKY3208" s="14"/>
      <c r="CKZ3208" s="14"/>
      <c r="CLA3208" s="14"/>
      <c r="CLB3208" s="14"/>
      <c r="CLC3208" s="14"/>
      <c r="CLD3208" s="14"/>
      <c r="CLE3208" s="14"/>
      <c r="CLF3208" s="14"/>
      <c r="CLG3208" s="14"/>
      <c r="CLH3208" s="14"/>
      <c r="CLI3208" s="14"/>
      <c r="CLJ3208" s="14"/>
      <c r="CLK3208" s="14"/>
      <c r="CLL3208" s="14"/>
      <c r="CLM3208" s="14"/>
      <c r="CLN3208" s="14"/>
      <c r="CLO3208" s="14"/>
      <c r="CLP3208" s="14"/>
      <c r="CLQ3208" s="14"/>
      <c r="CLR3208" s="14"/>
      <c r="CLS3208" s="14"/>
      <c r="CLT3208" s="14"/>
      <c r="CLU3208" s="14"/>
      <c r="CLV3208" s="14"/>
      <c r="CLW3208" s="14"/>
      <c r="CLX3208" s="14"/>
      <c r="CLY3208" s="14"/>
      <c r="CLZ3208" s="14"/>
      <c r="CMA3208" s="14"/>
      <c r="CMB3208" s="14"/>
      <c r="CMC3208" s="14"/>
      <c r="CMD3208" s="14"/>
      <c r="CME3208" s="14"/>
      <c r="CMF3208" s="14"/>
      <c r="CMG3208" s="14"/>
      <c r="CMH3208" s="14"/>
      <c r="CMI3208" s="14"/>
      <c r="CMJ3208" s="14"/>
      <c r="CMK3208" s="14"/>
      <c r="CML3208" s="14"/>
      <c r="CMM3208" s="14"/>
      <c r="CMN3208" s="14"/>
      <c r="CMO3208" s="14"/>
      <c r="CMP3208" s="14"/>
      <c r="CMQ3208" s="14"/>
      <c r="CMR3208" s="14"/>
      <c r="CMS3208" s="14"/>
      <c r="CMT3208" s="14"/>
      <c r="CMU3208" s="14"/>
      <c r="CMV3208" s="14"/>
      <c r="CMW3208" s="14"/>
      <c r="CMX3208" s="14"/>
      <c r="CMY3208" s="14"/>
      <c r="CMZ3208" s="14"/>
      <c r="CNA3208" s="14"/>
      <c r="CNB3208" s="14"/>
      <c r="CNC3208" s="14"/>
      <c r="CND3208" s="14"/>
      <c r="CNE3208" s="14"/>
      <c r="CNF3208" s="14"/>
      <c r="CNG3208" s="14"/>
      <c r="CNH3208" s="14"/>
      <c r="CNI3208" s="14"/>
      <c r="CNJ3208" s="14"/>
      <c r="CNK3208" s="14"/>
      <c r="CNL3208" s="14"/>
      <c r="CNM3208" s="14"/>
      <c r="CNN3208" s="14"/>
      <c r="CNO3208" s="14"/>
      <c r="CNP3208" s="14"/>
      <c r="CNQ3208" s="14"/>
      <c r="CNR3208" s="14"/>
      <c r="CNS3208" s="14"/>
      <c r="CNT3208" s="14"/>
      <c r="CNU3208" s="14"/>
      <c r="CNV3208" s="14"/>
      <c r="CNW3208" s="14"/>
      <c r="CNX3208" s="14"/>
      <c r="CNY3208" s="14"/>
      <c r="CNZ3208" s="14"/>
      <c r="COA3208" s="14"/>
      <c r="COB3208" s="14"/>
      <c r="COC3208" s="14"/>
      <c r="COD3208" s="14"/>
      <c r="COE3208" s="14"/>
      <c r="COF3208" s="14"/>
      <c r="COG3208" s="14"/>
      <c r="COH3208" s="14"/>
      <c r="COI3208" s="14"/>
      <c r="COJ3208" s="14"/>
      <c r="COK3208" s="14"/>
      <c r="COL3208" s="14"/>
      <c r="COM3208" s="14"/>
      <c r="CON3208" s="14"/>
      <c r="COO3208" s="14"/>
      <c r="COP3208" s="14"/>
      <c r="COQ3208" s="14"/>
      <c r="COR3208" s="14"/>
      <c r="COS3208" s="14"/>
      <c r="COT3208" s="14"/>
      <c r="COU3208" s="14"/>
      <c r="COV3208" s="14"/>
      <c r="COW3208" s="14"/>
      <c r="COX3208" s="14"/>
      <c r="COY3208" s="14"/>
      <c r="COZ3208" s="14"/>
      <c r="CPA3208" s="14"/>
      <c r="CPB3208" s="14"/>
      <c r="CPC3208" s="14"/>
      <c r="CPD3208" s="14"/>
      <c r="CPE3208" s="14"/>
      <c r="CPF3208" s="14"/>
      <c r="CPG3208" s="14"/>
      <c r="CPH3208" s="14"/>
      <c r="CPI3208" s="14"/>
      <c r="CPJ3208" s="14"/>
      <c r="CPK3208" s="14"/>
      <c r="CPL3208" s="14"/>
      <c r="CPM3208" s="14"/>
      <c r="CPN3208" s="14"/>
      <c r="CPO3208" s="14"/>
      <c r="CPP3208" s="14"/>
      <c r="CPQ3208" s="14"/>
      <c r="CPR3208" s="14"/>
      <c r="CPS3208" s="14"/>
      <c r="CPT3208" s="14"/>
      <c r="CPU3208" s="14"/>
      <c r="CPV3208" s="14"/>
      <c r="CPW3208" s="14"/>
      <c r="CPX3208" s="14"/>
      <c r="CPY3208" s="14"/>
      <c r="CPZ3208" s="14"/>
      <c r="CQA3208" s="14"/>
      <c r="CQB3208" s="14"/>
      <c r="CQC3208" s="14"/>
      <c r="CQD3208" s="14"/>
      <c r="CQE3208" s="14"/>
      <c r="CQF3208" s="14"/>
      <c r="CQG3208" s="14"/>
      <c r="CQH3208" s="14"/>
      <c r="CQI3208" s="14"/>
      <c r="CQJ3208" s="14"/>
      <c r="CQK3208" s="14"/>
      <c r="CQL3208" s="14"/>
      <c r="CQM3208" s="14"/>
      <c r="CQN3208" s="14"/>
      <c r="CQO3208" s="14"/>
      <c r="CQP3208" s="14"/>
      <c r="CQQ3208" s="14"/>
      <c r="CQR3208" s="14"/>
      <c r="CQS3208" s="14"/>
      <c r="CQT3208" s="14"/>
      <c r="CQU3208" s="14"/>
      <c r="CQV3208" s="14"/>
      <c r="CQW3208" s="14"/>
      <c r="CQX3208" s="14"/>
      <c r="CQY3208" s="14"/>
      <c r="CQZ3208" s="14"/>
      <c r="CRA3208" s="14"/>
      <c r="CRB3208" s="14"/>
      <c r="CRC3208" s="14"/>
      <c r="CRD3208" s="14"/>
      <c r="CRE3208" s="14"/>
      <c r="CRF3208" s="14"/>
      <c r="CRG3208" s="14"/>
      <c r="CRH3208" s="14"/>
      <c r="CRI3208" s="14"/>
      <c r="CRJ3208" s="14"/>
      <c r="CRK3208" s="14"/>
      <c r="CRL3208" s="14"/>
      <c r="CRM3208" s="14"/>
      <c r="CRN3208" s="14"/>
      <c r="CRO3208" s="14"/>
      <c r="CRP3208" s="14"/>
      <c r="CRQ3208" s="14"/>
      <c r="CRR3208" s="14"/>
      <c r="CRS3208" s="14"/>
      <c r="CRT3208" s="14"/>
      <c r="CRU3208" s="14"/>
      <c r="CRV3208" s="14"/>
      <c r="CRW3208" s="14"/>
      <c r="CRX3208" s="14"/>
      <c r="CRY3208" s="14"/>
      <c r="CRZ3208" s="14"/>
      <c r="CSA3208" s="14"/>
      <c r="CSB3208" s="14"/>
      <c r="CSC3208" s="14"/>
      <c r="CSD3208" s="14"/>
      <c r="CSE3208" s="14"/>
      <c r="CSF3208" s="14"/>
      <c r="CSG3208" s="14"/>
      <c r="CSH3208" s="14"/>
      <c r="CSI3208" s="14"/>
      <c r="CSJ3208" s="14"/>
      <c r="CSK3208" s="14"/>
      <c r="CSL3208" s="14"/>
      <c r="CSM3208" s="14"/>
      <c r="CSN3208" s="14"/>
      <c r="CSO3208" s="14"/>
      <c r="CSP3208" s="14"/>
      <c r="CSQ3208" s="14"/>
      <c r="CSR3208" s="14"/>
      <c r="CSS3208" s="14"/>
      <c r="CST3208" s="14"/>
      <c r="CSU3208" s="14"/>
      <c r="CSV3208" s="14"/>
      <c r="CSW3208" s="14"/>
      <c r="CSX3208" s="14"/>
      <c r="CSY3208" s="14"/>
      <c r="CSZ3208" s="14"/>
      <c r="CTA3208" s="14"/>
      <c r="CTB3208" s="14"/>
      <c r="CTC3208" s="14"/>
      <c r="CTD3208" s="14"/>
      <c r="CTE3208" s="14"/>
      <c r="CTF3208" s="14"/>
      <c r="CTG3208" s="14"/>
      <c r="CTH3208" s="14"/>
      <c r="CTI3208" s="14"/>
      <c r="CTJ3208" s="14"/>
      <c r="CTK3208" s="14"/>
      <c r="CTL3208" s="14"/>
      <c r="CTM3208" s="14"/>
      <c r="CTN3208" s="14"/>
      <c r="CTO3208" s="14"/>
      <c r="CTP3208" s="14"/>
      <c r="CTQ3208" s="14"/>
      <c r="CTR3208" s="14"/>
      <c r="CTS3208" s="14"/>
      <c r="CTT3208" s="14"/>
      <c r="CTU3208" s="14"/>
      <c r="CTV3208" s="14"/>
      <c r="CTW3208" s="14"/>
      <c r="CTX3208" s="14"/>
      <c r="CTY3208" s="14"/>
      <c r="CTZ3208" s="14"/>
      <c r="CUA3208" s="14"/>
      <c r="CUB3208" s="14"/>
      <c r="CUC3208" s="14"/>
      <c r="CUD3208" s="14"/>
      <c r="CUE3208" s="14"/>
      <c r="CUF3208" s="14"/>
      <c r="CUG3208" s="14"/>
      <c r="CUH3208" s="14"/>
      <c r="CUI3208" s="14"/>
      <c r="CUJ3208" s="14"/>
      <c r="CUK3208" s="14"/>
      <c r="CUL3208" s="14"/>
      <c r="CUM3208" s="14"/>
      <c r="CUN3208" s="14"/>
      <c r="CUO3208" s="14"/>
      <c r="CUP3208" s="14"/>
      <c r="CUQ3208" s="14"/>
      <c r="CUR3208" s="14"/>
      <c r="CUS3208" s="14"/>
      <c r="CUT3208" s="14"/>
      <c r="CUU3208" s="14"/>
      <c r="CUV3208" s="14"/>
      <c r="CUW3208" s="14"/>
      <c r="CUX3208" s="14"/>
      <c r="CUY3208" s="14"/>
      <c r="CUZ3208" s="14"/>
      <c r="CVA3208" s="14"/>
      <c r="CVB3208" s="14"/>
      <c r="CVC3208" s="14"/>
      <c r="CVD3208" s="14"/>
      <c r="CVE3208" s="14"/>
      <c r="CVF3208" s="14"/>
      <c r="CVG3208" s="14"/>
      <c r="CVH3208" s="14"/>
      <c r="CVI3208" s="14"/>
      <c r="CVJ3208" s="14"/>
      <c r="CVK3208" s="14"/>
      <c r="CVL3208" s="14"/>
      <c r="CVM3208" s="14"/>
      <c r="CVN3208" s="14"/>
      <c r="CVO3208" s="14"/>
      <c r="CVP3208" s="14"/>
      <c r="CVQ3208" s="14"/>
      <c r="CVR3208" s="14"/>
      <c r="CVS3208" s="14"/>
      <c r="CVT3208" s="14"/>
      <c r="CVU3208" s="14"/>
      <c r="CVV3208" s="14"/>
      <c r="CVW3208" s="14"/>
      <c r="CVX3208" s="14"/>
      <c r="CVY3208" s="14"/>
      <c r="CVZ3208" s="14"/>
      <c r="CWA3208" s="14"/>
      <c r="CWB3208" s="14"/>
      <c r="CWC3208" s="14"/>
      <c r="CWD3208" s="14"/>
      <c r="CWE3208" s="14"/>
      <c r="CWF3208" s="14"/>
      <c r="CWG3208" s="14"/>
      <c r="CWH3208" s="14"/>
      <c r="CWI3208" s="14"/>
      <c r="CWJ3208" s="14"/>
      <c r="CWK3208" s="14"/>
      <c r="CWL3208" s="14"/>
      <c r="CWM3208" s="14"/>
      <c r="CWN3208" s="14"/>
      <c r="CWO3208" s="14"/>
      <c r="CWP3208" s="14"/>
      <c r="CWQ3208" s="14"/>
      <c r="CWR3208" s="14"/>
      <c r="CWS3208" s="14"/>
      <c r="CWT3208" s="14"/>
      <c r="CWU3208" s="14"/>
      <c r="CWV3208" s="14"/>
      <c r="CWW3208" s="14"/>
      <c r="CWX3208" s="14"/>
      <c r="CWY3208" s="14"/>
      <c r="CWZ3208" s="14"/>
      <c r="CXA3208" s="14"/>
      <c r="CXB3208" s="14"/>
      <c r="CXC3208" s="14"/>
      <c r="CXD3208" s="14"/>
      <c r="CXE3208" s="14"/>
      <c r="CXF3208" s="14"/>
      <c r="CXG3208" s="14"/>
      <c r="CXH3208" s="14"/>
      <c r="CXI3208" s="14"/>
      <c r="CXJ3208" s="14"/>
      <c r="CXK3208" s="14"/>
      <c r="CXL3208" s="14"/>
      <c r="CXM3208" s="14"/>
      <c r="CXN3208" s="14"/>
      <c r="CXO3208" s="14"/>
      <c r="CXP3208" s="14"/>
      <c r="CXQ3208" s="14"/>
      <c r="CXR3208" s="14"/>
      <c r="CXS3208" s="14"/>
      <c r="CXT3208" s="14"/>
      <c r="CXU3208" s="14"/>
      <c r="CXV3208" s="14"/>
      <c r="CXW3208" s="14"/>
      <c r="CXX3208" s="14"/>
      <c r="CXY3208" s="14"/>
      <c r="CXZ3208" s="14"/>
      <c r="CYA3208" s="14"/>
      <c r="CYB3208" s="14"/>
      <c r="CYC3208" s="14"/>
      <c r="CYD3208" s="14"/>
      <c r="CYE3208" s="14"/>
      <c r="CYF3208" s="14"/>
      <c r="CYG3208" s="14"/>
      <c r="CYH3208" s="14"/>
      <c r="CYI3208" s="14"/>
      <c r="CYJ3208" s="14"/>
      <c r="CYK3208" s="14"/>
      <c r="CYL3208" s="14"/>
      <c r="CYM3208" s="14"/>
      <c r="CYN3208" s="14"/>
      <c r="CYO3208" s="14"/>
      <c r="CYP3208" s="14"/>
      <c r="CYQ3208" s="14"/>
      <c r="CYR3208" s="14"/>
      <c r="CYS3208" s="14"/>
      <c r="CYT3208" s="14"/>
      <c r="CYU3208" s="14"/>
      <c r="CYV3208" s="14"/>
      <c r="CYW3208" s="14"/>
      <c r="CYX3208" s="14"/>
      <c r="CYY3208" s="14"/>
      <c r="CYZ3208" s="14"/>
      <c r="CZA3208" s="14"/>
      <c r="CZB3208" s="14"/>
      <c r="CZC3208" s="14"/>
      <c r="CZD3208" s="14"/>
      <c r="CZE3208" s="14"/>
      <c r="CZF3208" s="14"/>
      <c r="CZG3208" s="14"/>
      <c r="CZH3208" s="14"/>
      <c r="CZI3208" s="14"/>
      <c r="CZJ3208" s="14"/>
      <c r="CZK3208" s="14"/>
      <c r="CZL3208" s="14"/>
      <c r="CZM3208" s="14"/>
      <c r="CZN3208" s="14"/>
      <c r="CZO3208" s="14"/>
      <c r="CZP3208" s="14"/>
      <c r="CZQ3208" s="14"/>
      <c r="CZR3208" s="14"/>
      <c r="CZS3208" s="14"/>
      <c r="CZT3208" s="14"/>
      <c r="CZU3208" s="14"/>
      <c r="CZV3208" s="14"/>
      <c r="CZW3208" s="14"/>
      <c r="CZX3208" s="14"/>
      <c r="CZY3208" s="14"/>
      <c r="CZZ3208" s="14"/>
      <c r="DAA3208" s="14"/>
      <c r="DAB3208" s="14"/>
      <c r="DAC3208" s="14"/>
      <c r="DAD3208" s="14"/>
      <c r="DAE3208" s="14"/>
      <c r="DAF3208" s="14"/>
      <c r="DAG3208" s="14"/>
      <c r="DAH3208" s="14"/>
      <c r="DAI3208" s="14"/>
      <c r="DAJ3208" s="14"/>
      <c r="DAK3208" s="14"/>
      <c r="DAL3208" s="14"/>
      <c r="DAM3208" s="14"/>
      <c r="DAN3208" s="14"/>
      <c r="DAO3208" s="14"/>
      <c r="DAP3208" s="14"/>
      <c r="DAQ3208" s="14"/>
      <c r="DAR3208" s="14"/>
      <c r="DAS3208" s="14"/>
      <c r="DAT3208" s="14"/>
      <c r="DAU3208" s="14"/>
      <c r="DAV3208" s="14"/>
      <c r="DAW3208" s="14"/>
      <c r="DAX3208" s="14"/>
      <c r="DAY3208" s="14"/>
      <c r="DAZ3208" s="14"/>
      <c r="DBA3208" s="14"/>
      <c r="DBB3208" s="14"/>
      <c r="DBC3208" s="14"/>
      <c r="DBD3208" s="14"/>
      <c r="DBE3208" s="14"/>
      <c r="DBF3208" s="14"/>
      <c r="DBG3208" s="14"/>
      <c r="DBH3208" s="14"/>
      <c r="DBI3208" s="14"/>
      <c r="DBJ3208" s="14"/>
      <c r="DBK3208" s="14"/>
      <c r="DBL3208" s="14"/>
      <c r="DBM3208" s="14"/>
      <c r="DBN3208" s="14"/>
      <c r="DBO3208" s="14"/>
      <c r="DBP3208" s="14"/>
      <c r="DBQ3208" s="14"/>
      <c r="DBR3208" s="14"/>
      <c r="DBS3208" s="14"/>
      <c r="DBT3208" s="14"/>
      <c r="DBU3208" s="14"/>
      <c r="DBV3208" s="14"/>
      <c r="DBW3208" s="14"/>
      <c r="DBX3208" s="14"/>
      <c r="DBY3208" s="14"/>
      <c r="DBZ3208" s="14"/>
      <c r="DCA3208" s="14"/>
      <c r="DCB3208" s="14"/>
      <c r="DCC3208" s="14"/>
      <c r="DCD3208" s="14"/>
      <c r="DCE3208" s="14"/>
      <c r="DCF3208" s="14"/>
      <c r="DCG3208" s="14"/>
      <c r="DCH3208" s="14"/>
      <c r="DCI3208" s="14"/>
      <c r="DCJ3208" s="14"/>
      <c r="DCK3208" s="14"/>
      <c r="DCL3208" s="14"/>
      <c r="DCM3208" s="14"/>
      <c r="DCN3208" s="14"/>
      <c r="DCO3208" s="14"/>
      <c r="DCP3208" s="14"/>
      <c r="DCQ3208" s="14"/>
      <c r="DCR3208" s="14"/>
      <c r="DCS3208" s="14"/>
      <c r="DCT3208" s="14"/>
      <c r="DCU3208" s="14"/>
      <c r="DCV3208" s="14"/>
      <c r="DCW3208" s="14"/>
      <c r="DCX3208" s="14"/>
      <c r="DCY3208" s="14"/>
      <c r="DCZ3208" s="14"/>
      <c r="DDA3208" s="14"/>
      <c r="DDB3208" s="14"/>
      <c r="DDC3208" s="14"/>
      <c r="DDD3208" s="14"/>
      <c r="DDE3208" s="14"/>
      <c r="DDF3208" s="14"/>
      <c r="DDG3208" s="14"/>
      <c r="DDH3208" s="14"/>
      <c r="DDI3208" s="14"/>
      <c r="DDJ3208" s="14"/>
      <c r="DDK3208" s="14"/>
      <c r="DDL3208" s="14"/>
      <c r="DDM3208" s="14"/>
      <c r="DDN3208" s="14"/>
      <c r="DDO3208" s="14"/>
      <c r="DDP3208" s="14"/>
      <c r="DDQ3208" s="14"/>
      <c r="DDR3208" s="14"/>
      <c r="DDS3208" s="14"/>
      <c r="DDT3208" s="14"/>
      <c r="DDU3208" s="14"/>
      <c r="DDV3208" s="14"/>
      <c r="DDW3208" s="14"/>
      <c r="DDX3208" s="14"/>
      <c r="DDY3208" s="14"/>
      <c r="DDZ3208" s="14"/>
      <c r="DEA3208" s="14"/>
      <c r="DEB3208" s="14"/>
      <c r="DEC3208" s="14"/>
      <c r="DED3208" s="14"/>
      <c r="DEE3208" s="14"/>
      <c r="DEF3208" s="14"/>
      <c r="DEG3208" s="14"/>
      <c r="DEH3208" s="14"/>
      <c r="DEI3208" s="14"/>
      <c r="DEJ3208" s="14"/>
      <c r="DEK3208" s="14"/>
      <c r="DEL3208" s="14"/>
      <c r="DEM3208" s="14"/>
      <c r="DEN3208" s="14"/>
      <c r="DEO3208" s="14"/>
      <c r="DEP3208" s="14"/>
      <c r="DEQ3208" s="14"/>
      <c r="DER3208" s="14"/>
      <c r="DES3208" s="14"/>
      <c r="DET3208" s="14"/>
      <c r="DEU3208" s="14"/>
      <c r="DEV3208" s="14"/>
      <c r="DEW3208" s="14"/>
      <c r="DEX3208" s="14"/>
      <c r="DEY3208" s="14"/>
      <c r="DEZ3208" s="14"/>
      <c r="DFA3208" s="14"/>
      <c r="DFB3208" s="14"/>
      <c r="DFC3208" s="14"/>
      <c r="DFD3208" s="14"/>
      <c r="DFE3208" s="14"/>
      <c r="DFF3208" s="14"/>
      <c r="DFG3208" s="14"/>
      <c r="DFH3208" s="14"/>
      <c r="DFI3208" s="14"/>
      <c r="DFJ3208" s="14"/>
      <c r="DFK3208" s="14"/>
      <c r="DFL3208" s="14"/>
      <c r="DFM3208" s="14"/>
      <c r="DFN3208" s="14"/>
      <c r="DFO3208" s="14"/>
      <c r="DFP3208" s="14"/>
      <c r="DFQ3208" s="14"/>
      <c r="DFR3208" s="14"/>
      <c r="DFS3208" s="14"/>
      <c r="DFT3208" s="14"/>
      <c r="DFU3208" s="14"/>
      <c r="DFV3208" s="14"/>
      <c r="DFW3208" s="14"/>
      <c r="DFX3208" s="14"/>
      <c r="DFY3208" s="14"/>
      <c r="DFZ3208" s="14"/>
      <c r="DGA3208" s="14"/>
      <c r="DGB3208" s="14"/>
      <c r="DGC3208" s="14"/>
      <c r="DGD3208" s="14"/>
      <c r="DGE3208" s="14"/>
      <c r="DGF3208" s="14"/>
      <c r="DGG3208" s="14"/>
      <c r="DGH3208" s="14"/>
      <c r="DGI3208" s="14"/>
      <c r="DGJ3208" s="14"/>
      <c r="DGK3208" s="14"/>
      <c r="DGL3208" s="14"/>
      <c r="DGM3208" s="14"/>
      <c r="DGN3208" s="14"/>
      <c r="DGO3208" s="14"/>
      <c r="DGP3208" s="14"/>
      <c r="DGQ3208" s="14"/>
      <c r="DGR3208" s="14"/>
      <c r="DGS3208" s="14"/>
      <c r="DGT3208" s="14"/>
      <c r="DGU3208" s="14"/>
      <c r="DGV3208" s="14"/>
      <c r="DGW3208" s="14"/>
      <c r="DGX3208" s="14"/>
      <c r="DGY3208" s="14"/>
      <c r="DGZ3208" s="14"/>
      <c r="DHA3208" s="14"/>
      <c r="DHB3208" s="14"/>
      <c r="DHC3208" s="14"/>
      <c r="DHD3208" s="14"/>
      <c r="DHE3208" s="14"/>
      <c r="DHF3208" s="14"/>
      <c r="DHG3208" s="14"/>
      <c r="DHH3208" s="14"/>
      <c r="DHI3208" s="14"/>
      <c r="DHJ3208" s="14"/>
      <c r="DHK3208" s="14"/>
      <c r="DHL3208" s="14"/>
      <c r="DHM3208" s="14"/>
      <c r="DHN3208" s="14"/>
      <c r="DHO3208" s="14"/>
      <c r="DHP3208" s="14"/>
      <c r="DHQ3208" s="14"/>
      <c r="DHR3208" s="14"/>
      <c r="DHS3208" s="14"/>
      <c r="DHT3208" s="14"/>
      <c r="DHU3208" s="14"/>
      <c r="DHV3208" s="14"/>
      <c r="DHW3208" s="14"/>
      <c r="DHX3208" s="14"/>
      <c r="DHY3208" s="14"/>
      <c r="DHZ3208" s="14"/>
      <c r="DIA3208" s="14"/>
      <c r="DIB3208" s="14"/>
      <c r="DIC3208" s="14"/>
      <c r="DID3208" s="14"/>
      <c r="DIE3208" s="14"/>
      <c r="DIF3208" s="14"/>
      <c r="DIG3208" s="14"/>
      <c r="DIH3208" s="14"/>
      <c r="DII3208" s="14"/>
      <c r="DIJ3208" s="14"/>
      <c r="DIK3208" s="14"/>
      <c r="DIL3208" s="14"/>
      <c r="DIM3208" s="14"/>
      <c r="DIN3208" s="14"/>
      <c r="DIO3208" s="14"/>
      <c r="DIP3208" s="14"/>
      <c r="DIQ3208" s="14"/>
      <c r="DIR3208" s="14"/>
      <c r="DIS3208" s="14"/>
      <c r="DIT3208" s="14"/>
      <c r="DIU3208" s="14"/>
      <c r="DIV3208" s="14"/>
      <c r="DIW3208" s="14"/>
      <c r="DIX3208" s="14"/>
      <c r="DIY3208" s="14"/>
      <c r="DIZ3208" s="14"/>
      <c r="DJA3208" s="14"/>
      <c r="DJB3208" s="14"/>
      <c r="DJC3208" s="14"/>
      <c r="DJD3208" s="14"/>
      <c r="DJE3208" s="14"/>
      <c r="DJF3208" s="14"/>
      <c r="DJG3208" s="14"/>
      <c r="DJH3208" s="14"/>
      <c r="DJI3208" s="14"/>
      <c r="DJJ3208" s="14"/>
      <c r="DJK3208" s="14"/>
      <c r="DJL3208" s="14"/>
      <c r="DJM3208" s="14"/>
      <c r="DJN3208" s="14"/>
      <c r="DJO3208" s="14"/>
      <c r="DJP3208" s="14"/>
      <c r="DJQ3208" s="14"/>
      <c r="DJR3208" s="14"/>
      <c r="DJS3208" s="14"/>
      <c r="DJT3208" s="14"/>
      <c r="DJU3208" s="14"/>
      <c r="DJV3208" s="14"/>
      <c r="DJW3208" s="14"/>
      <c r="DJX3208" s="14"/>
      <c r="DJY3208" s="14"/>
      <c r="DJZ3208" s="14"/>
      <c r="DKA3208" s="14"/>
      <c r="DKB3208" s="14"/>
      <c r="DKC3208" s="14"/>
      <c r="DKD3208" s="14"/>
      <c r="DKE3208" s="14"/>
      <c r="DKF3208" s="14"/>
      <c r="DKG3208" s="14"/>
      <c r="DKH3208" s="14"/>
      <c r="DKI3208" s="14"/>
      <c r="DKJ3208" s="14"/>
      <c r="DKK3208" s="14"/>
      <c r="DKL3208" s="14"/>
      <c r="DKM3208" s="14"/>
      <c r="DKN3208" s="14"/>
      <c r="DKO3208" s="14"/>
      <c r="DKP3208" s="14"/>
      <c r="DKQ3208" s="14"/>
      <c r="DKR3208" s="14"/>
      <c r="DKS3208" s="14"/>
      <c r="DKT3208" s="14"/>
      <c r="DKU3208" s="14"/>
      <c r="DKV3208" s="14"/>
      <c r="DKW3208" s="14"/>
      <c r="DKX3208" s="14"/>
      <c r="DKY3208" s="14"/>
      <c r="DKZ3208" s="14"/>
      <c r="DLA3208" s="14"/>
      <c r="DLB3208" s="14"/>
      <c r="DLC3208" s="14"/>
      <c r="DLD3208" s="14"/>
      <c r="DLE3208" s="14"/>
      <c r="DLF3208" s="14"/>
      <c r="DLG3208" s="14"/>
      <c r="DLH3208" s="14"/>
      <c r="DLI3208" s="14"/>
      <c r="DLJ3208" s="14"/>
      <c r="DLK3208" s="14"/>
      <c r="DLL3208" s="14"/>
      <c r="DLM3208" s="14"/>
      <c r="DLN3208" s="14"/>
      <c r="DLO3208" s="14"/>
      <c r="DLP3208" s="14"/>
      <c r="DLQ3208" s="14"/>
      <c r="DLR3208" s="14"/>
      <c r="DLS3208" s="14"/>
      <c r="DLT3208" s="14"/>
      <c r="DLU3208" s="14"/>
      <c r="DLV3208" s="14"/>
      <c r="DLW3208" s="14"/>
      <c r="DLX3208" s="14"/>
      <c r="DLY3208" s="14"/>
      <c r="DLZ3208" s="14"/>
      <c r="DMA3208" s="14"/>
      <c r="DMB3208" s="14"/>
      <c r="DMC3208" s="14"/>
      <c r="DMD3208" s="14"/>
      <c r="DME3208" s="14"/>
      <c r="DMF3208" s="14"/>
      <c r="DMG3208" s="14"/>
      <c r="DMH3208" s="14"/>
      <c r="DMI3208" s="14"/>
      <c r="DMJ3208" s="14"/>
      <c r="DMK3208" s="14"/>
      <c r="DML3208" s="14"/>
      <c r="DMM3208" s="14"/>
      <c r="DMN3208" s="14"/>
      <c r="DMO3208" s="14"/>
      <c r="DMP3208" s="14"/>
      <c r="DMQ3208" s="14"/>
      <c r="DMR3208" s="14"/>
      <c r="DMS3208" s="14"/>
      <c r="DMT3208" s="14"/>
      <c r="DMU3208" s="14"/>
      <c r="DMV3208" s="14"/>
      <c r="DMW3208" s="14"/>
      <c r="DMX3208" s="14"/>
      <c r="DMY3208" s="14"/>
      <c r="DMZ3208" s="14"/>
      <c r="DNA3208" s="14"/>
      <c r="DNB3208" s="14"/>
      <c r="DNC3208" s="14"/>
      <c r="DND3208" s="14"/>
      <c r="DNE3208" s="14"/>
      <c r="DNF3208" s="14"/>
      <c r="DNG3208" s="14"/>
      <c r="DNH3208" s="14"/>
      <c r="DNI3208" s="14"/>
      <c r="DNJ3208" s="14"/>
      <c r="DNK3208" s="14"/>
      <c r="DNL3208" s="14"/>
      <c r="DNM3208" s="14"/>
      <c r="DNN3208" s="14"/>
      <c r="DNO3208" s="14"/>
      <c r="DNP3208" s="14"/>
      <c r="DNQ3208" s="14"/>
      <c r="DNR3208" s="14"/>
      <c r="DNS3208" s="14"/>
      <c r="DNT3208" s="14"/>
      <c r="DNU3208" s="14"/>
      <c r="DNV3208" s="14"/>
      <c r="DNW3208" s="14"/>
      <c r="DNX3208" s="14"/>
      <c r="DNY3208" s="14"/>
      <c r="DNZ3208" s="14"/>
      <c r="DOA3208" s="14"/>
      <c r="DOB3208" s="14"/>
      <c r="DOC3208" s="14"/>
      <c r="DOD3208" s="14"/>
      <c r="DOE3208" s="14"/>
      <c r="DOF3208" s="14"/>
      <c r="DOG3208" s="14"/>
      <c r="DOH3208" s="14"/>
      <c r="DOI3208" s="14"/>
      <c r="DOJ3208" s="14"/>
      <c r="DOK3208" s="14"/>
      <c r="DOL3208" s="14"/>
      <c r="DOM3208" s="14"/>
      <c r="DON3208" s="14"/>
      <c r="DOO3208" s="14"/>
      <c r="DOP3208" s="14"/>
      <c r="DOQ3208" s="14"/>
      <c r="DOR3208" s="14"/>
      <c r="DOS3208" s="14"/>
      <c r="DOT3208" s="14"/>
      <c r="DOU3208" s="14"/>
      <c r="DOV3208" s="14"/>
      <c r="DOW3208" s="14"/>
      <c r="DOX3208" s="14"/>
      <c r="DOY3208" s="14"/>
      <c r="DOZ3208" s="14"/>
      <c r="DPA3208" s="14"/>
      <c r="DPB3208" s="14"/>
      <c r="DPC3208" s="14"/>
      <c r="DPD3208" s="14"/>
      <c r="DPE3208" s="14"/>
      <c r="DPF3208" s="14"/>
      <c r="DPG3208" s="14"/>
      <c r="DPH3208" s="14"/>
      <c r="DPI3208" s="14"/>
      <c r="DPJ3208" s="14"/>
      <c r="DPK3208" s="14"/>
      <c r="DPL3208" s="14"/>
      <c r="DPM3208" s="14"/>
      <c r="DPN3208" s="14"/>
      <c r="DPO3208" s="14"/>
      <c r="DPP3208" s="14"/>
      <c r="DPQ3208" s="14"/>
      <c r="DPR3208" s="14"/>
      <c r="DPS3208" s="14"/>
      <c r="DPT3208" s="14"/>
      <c r="DPU3208" s="14"/>
      <c r="DPV3208" s="14"/>
      <c r="DPW3208" s="14"/>
      <c r="DPX3208" s="14"/>
      <c r="DPY3208" s="14"/>
      <c r="DPZ3208" s="14"/>
      <c r="DQA3208" s="14"/>
      <c r="DQB3208" s="14"/>
      <c r="DQC3208" s="14"/>
      <c r="DQD3208" s="14"/>
      <c r="DQE3208" s="14"/>
      <c r="DQF3208" s="14"/>
      <c r="DQG3208" s="14"/>
      <c r="DQH3208" s="14"/>
      <c r="DQI3208" s="14"/>
      <c r="DQJ3208" s="14"/>
      <c r="DQK3208" s="14"/>
      <c r="DQL3208" s="14"/>
      <c r="DQM3208" s="14"/>
      <c r="DQN3208" s="14"/>
      <c r="DQO3208" s="14"/>
      <c r="DQP3208" s="14"/>
      <c r="DQQ3208" s="14"/>
      <c r="DQR3208" s="14"/>
      <c r="DQS3208" s="14"/>
      <c r="DQT3208" s="14"/>
      <c r="DQU3208" s="14"/>
      <c r="DQV3208" s="14"/>
      <c r="DQW3208" s="14"/>
      <c r="DQX3208" s="14"/>
      <c r="DQY3208" s="14"/>
      <c r="DQZ3208" s="14"/>
      <c r="DRA3208" s="14"/>
      <c r="DRB3208" s="14"/>
      <c r="DRC3208" s="14"/>
      <c r="DRD3208" s="14"/>
      <c r="DRE3208" s="14"/>
      <c r="DRF3208" s="14"/>
      <c r="DRG3208" s="14"/>
      <c r="DRH3208" s="14"/>
      <c r="DRI3208" s="14"/>
      <c r="DRJ3208" s="14"/>
      <c r="DRK3208" s="14"/>
      <c r="DRL3208" s="14"/>
      <c r="DRM3208" s="14"/>
      <c r="DRN3208" s="14"/>
      <c r="DRO3208" s="14"/>
      <c r="DRP3208" s="14"/>
      <c r="DRQ3208" s="14"/>
      <c r="DRR3208" s="14"/>
      <c r="DRS3208" s="14"/>
      <c r="DRT3208" s="14"/>
      <c r="DRU3208" s="14"/>
      <c r="DRV3208" s="14"/>
      <c r="DRW3208" s="14"/>
      <c r="DRX3208" s="14"/>
      <c r="DRY3208" s="14"/>
      <c r="DRZ3208" s="14"/>
      <c r="DSA3208" s="14"/>
      <c r="DSB3208" s="14"/>
      <c r="DSC3208" s="14"/>
      <c r="DSD3208" s="14"/>
      <c r="DSE3208" s="14"/>
      <c r="DSF3208" s="14"/>
      <c r="DSG3208" s="14"/>
      <c r="DSH3208" s="14"/>
      <c r="DSI3208" s="14"/>
      <c r="DSJ3208" s="14"/>
      <c r="DSK3208" s="14"/>
      <c r="DSL3208" s="14"/>
      <c r="DSM3208" s="14"/>
      <c r="DSN3208" s="14"/>
      <c r="DSO3208" s="14"/>
      <c r="DSP3208" s="14"/>
      <c r="DSQ3208" s="14"/>
      <c r="DSR3208" s="14"/>
      <c r="DSS3208" s="14"/>
      <c r="DST3208" s="14"/>
      <c r="DSU3208" s="14"/>
      <c r="DSV3208" s="14"/>
      <c r="DSW3208" s="14"/>
      <c r="DSX3208" s="14"/>
      <c r="DSY3208" s="14"/>
      <c r="DSZ3208" s="14"/>
      <c r="DTA3208" s="14"/>
      <c r="DTB3208" s="14"/>
      <c r="DTC3208" s="14"/>
      <c r="DTD3208" s="14"/>
      <c r="DTE3208" s="14"/>
      <c r="DTF3208" s="14"/>
      <c r="DTG3208" s="14"/>
      <c r="DTH3208" s="14"/>
      <c r="DTI3208" s="14"/>
      <c r="DTJ3208" s="14"/>
      <c r="DTK3208" s="14"/>
      <c r="DTL3208" s="14"/>
      <c r="DTM3208" s="14"/>
      <c r="DTN3208" s="14"/>
      <c r="DTO3208" s="14"/>
      <c r="DTP3208" s="14"/>
      <c r="DTQ3208" s="14"/>
      <c r="DTR3208" s="14"/>
      <c r="DTS3208" s="14"/>
      <c r="DTT3208" s="14"/>
      <c r="DTU3208" s="14"/>
      <c r="DTV3208" s="14"/>
      <c r="DTW3208" s="14"/>
      <c r="DTX3208" s="14"/>
      <c r="DTY3208" s="14"/>
      <c r="DTZ3208" s="14"/>
      <c r="DUA3208" s="14"/>
      <c r="DUB3208" s="14"/>
      <c r="DUC3208" s="14"/>
      <c r="DUD3208" s="14"/>
      <c r="DUE3208" s="14"/>
      <c r="DUF3208" s="14"/>
      <c r="DUG3208" s="14"/>
      <c r="DUH3208" s="14"/>
      <c r="DUI3208" s="14"/>
      <c r="DUJ3208" s="14"/>
      <c r="DUK3208" s="14"/>
      <c r="DUL3208" s="14"/>
      <c r="DUM3208" s="14"/>
      <c r="DUN3208" s="14"/>
      <c r="DUO3208" s="14"/>
      <c r="DUP3208" s="14"/>
      <c r="DUQ3208" s="14"/>
      <c r="DUR3208" s="14"/>
      <c r="DUS3208" s="14"/>
      <c r="DUT3208" s="14"/>
      <c r="DUU3208" s="14"/>
      <c r="DUV3208" s="14"/>
      <c r="DUW3208" s="14"/>
      <c r="DUX3208" s="14"/>
      <c r="DUY3208" s="14"/>
      <c r="DUZ3208" s="14"/>
      <c r="DVA3208" s="14"/>
      <c r="DVB3208" s="14"/>
      <c r="DVC3208" s="14"/>
      <c r="DVD3208" s="14"/>
      <c r="DVE3208" s="14"/>
      <c r="DVF3208" s="14"/>
      <c r="DVG3208" s="14"/>
      <c r="DVH3208" s="14"/>
      <c r="DVI3208" s="14"/>
      <c r="DVJ3208" s="14"/>
      <c r="DVK3208" s="14"/>
      <c r="DVL3208" s="14"/>
      <c r="DVM3208" s="14"/>
      <c r="DVN3208" s="14"/>
      <c r="DVO3208" s="14"/>
      <c r="DVP3208" s="14"/>
      <c r="DVQ3208" s="14"/>
      <c r="DVR3208" s="14"/>
      <c r="DVS3208" s="14"/>
      <c r="DVT3208" s="14"/>
      <c r="DVU3208" s="14"/>
      <c r="DVV3208" s="14"/>
      <c r="DVW3208" s="14"/>
      <c r="DVX3208" s="14"/>
      <c r="DVY3208" s="14"/>
      <c r="DVZ3208" s="14"/>
      <c r="DWA3208" s="14"/>
      <c r="DWB3208" s="14"/>
      <c r="DWC3208" s="14"/>
      <c r="DWD3208" s="14"/>
      <c r="DWE3208" s="14"/>
      <c r="DWF3208" s="14"/>
      <c r="DWG3208" s="14"/>
      <c r="DWH3208" s="14"/>
      <c r="DWI3208" s="14"/>
      <c r="DWJ3208" s="14"/>
      <c r="DWK3208" s="14"/>
      <c r="DWL3208" s="14"/>
      <c r="DWM3208" s="14"/>
      <c r="DWN3208" s="14"/>
      <c r="DWO3208" s="14"/>
      <c r="DWP3208" s="14"/>
      <c r="DWQ3208" s="14"/>
      <c r="DWR3208" s="14"/>
      <c r="DWS3208" s="14"/>
      <c r="DWT3208" s="14"/>
      <c r="DWU3208" s="14"/>
      <c r="DWV3208" s="14"/>
      <c r="DWW3208" s="14"/>
      <c r="DWX3208" s="14"/>
      <c r="DWY3208" s="14"/>
      <c r="DWZ3208" s="14"/>
      <c r="DXA3208" s="14"/>
      <c r="DXB3208" s="14"/>
      <c r="DXC3208" s="14"/>
      <c r="DXD3208" s="14"/>
      <c r="DXE3208" s="14"/>
      <c r="DXF3208" s="14"/>
      <c r="DXG3208" s="14"/>
      <c r="DXH3208" s="14"/>
      <c r="DXI3208" s="14"/>
      <c r="DXJ3208" s="14"/>
      <c r="DXK3208" s="14"/>
      <c r="DXL3208" s="14"/>
      <c r="DXM3208" s="14"/>
      <c r="DXN3208" s="14"/>
      <c r="DXO3208" s="14"/>
      <c r="DXP3208" s="14"/>
      <c r="DXQ3208" s="14"/>
      <c r="DXR3208" s="14"/>
      <c r="DXS3208" s="14"/>
      <c r="DXT3208" s="14"/>
      <c r="DXU3208" s="14"/>
      <c r="DXV3208" s="14"/>
      <c r="DXW3208" s="14"/>
      <c r="DXX3208" s="14"/>
      <c r="DXY3208" s="14"/>
      <c r="DXZ3208" s="14"/>
      <c r="DYA3208" s="14"/>
      <c r="DYB3208" s="14"/>
      <c r="DYC3208" s="14"/>
      <c r="DYD3208" s="14"/>
      <c r="DYE3208" s="14"/>
      <c r="DYF3208" s="14"/>
      <c r="DYG3208" s="14"/>
      <c r="DYH3208" s="14"/>
      <c r="DYI3208" s="14"/>
      <c r="DYJ3208" s="14"/>
      <c r="DYK3208" s="14"/>
      <c r="DYL3208" s="14"/>
      <c r="DYM3208" s="14"/>
      <c r="DYN3208" s="14"/>
      <c r="DYO3208" s="14"/>
      <c r="DYP3208" s="14"/>
      <c r="DYQ3208" s="14"/>
      <c r="DYR3208" s="14"/>
      <c r="DYS3208" s="14"/>
      <c r="DYT3208" s="14"/>
      <c r="DYU3208" s="14"/>
      <c r="DYV3208" s="14"/>
      <c r="DYW3208" s="14"/>
      <c r="DYX3208" s="14"/>
      <c r="DYY3208" s="14"/>
      <c r="DYZ3208" s="14"/>
      <c r="DZA3208" s="14"/>
      <c r="DZB3208" s="14"/>
      <c r="DZC3208" s="14"/>
      <c r="DZD3208" s="14"/>
      <c r="DZE3208" s="14"/>
      <c r="DZF3208" s="14"/>
      <c r="DZG3208" s="14"/>
      <c r="DZH3208" s="14"/>
      <c r="DZI3208" s="14"/>
      <c r="DZJ3208" s="14"/>
      <c r="DZK3208" s="14"/>
      <c r="DZL3208" s="14"/>
      <c r="DZM3208" s="14"/>
      <c r="DZN3208" s="14"/>
      <c r="DZO3208" s="14"/>
      <c r="DZP3208" s="14"/>
      <c r="DZQ3208" s="14"/>
      <c r="DZR3208" s="14"/>
      <c r="DZS3208" s="14"/>
      <c r="DZT3208" s="14"/>
      <c r="DZU3208" s="14"/>
      <c r="DZV3208" s="14"/>
      <c r="DZW3208" s="14"/>
      <c r="DZX3208" s="14"/>
      <c r="DZY3208" s="14"/>
      <c r="DZZ3208" s="14"/>
      <c r="EAA3208" s="14"/>
      <c r="EAB3208" s="14"/>
      <c r="EAC3208" s="14"/>
      <c r="EAD3208" s="14"/>
      <c r="EAE3208" s="14"/>
      <c r="EAF3208" s="14"/>
      <c r="EAG3208" s="14"/>
      <c r="EAH3208" s="14"/>
      <c r="EAI3208" s="14"/>
      <c r="EAJ3208" s="14"/>
      <c r="EAK3208" s="14"/>
      <c r="EAL3208" s="14"/>
      <c r="EAM3208" s="14"/>
      <c r="EAN3208" s="14"/>
      <c r="EAO3208" s="14"/>
      <c r="EAP3208" s="14"/>
      <c r="EAQ3208" s="14"/>
      <c r="EAR3208" s="14"/>
      <c r="EAS3208" s="14"/>
      <c r="EAT3208" s="14"/>
      <c r="EAU3208" s="14"/>
      <c r="EAV3208" s="14"/>
      <c r="EAW3208" s="14"/>
      <c r="EAX3208" s="14"/>
      <c r="EAY3208" s="14"/>
      <c r="EAZ3208" s="14"/>
      <c r="EBA3208" s="14"/>
      <c r="EBB3208" s="14"/>
      <c r="EBC3208" s="14"/>
      <c r="EBD3208" s="14"/>
      <c r="EBE3208" s="14"/>
      <c r="EBF3208" s="14"/>
      <c r="EBG3208" s="14"/>
      <c r="EBH3208" s="14"/>
      <c r="EBI3208" s="14"/>
      <c r="EBJ3208" s="14"/>
      <c r="EBK3208" s="14"/>
      <c r="EBL3208" s="14"/>
      <c r="EBM3208" s="14"/>
      <c r="EBN3208" s="14"/>
      <c r="EBO3208" s="14"/>
      <c r="EBP3208" s="14"/>
      <c r="EBQ3208" s="14"/>
      <c r="EBR3208" s="14"/>
      <c r="EBS3208" s="14"/>
      <c r="EBT3208" s="14"/>
      <c r="EBU3208" s="14"/>
      <c r="EBV3208" s="14"/>
      <c r="EBW3208" s="14"/>
      <c r="EBX3208" s="14"/>
      <c r="EBY3208" s="14"/>
      <c r="EBZ3208" s="14"/>
      <c r="ECA3208" s="14"/>
      <c r="ECB3208" s="14"/>
      <c r="ECC3208" s="14"/>
      <c r="ECD3208" s="14"/>
      <c r="ECE3208" s="14"/>
      <c r="ECF3208" s="14"/>
      <c r="ECG3208" s="14"/>
      <c r="ECH3208" s="14"/>
      <c r="ECI3208" s="14"/>
      <c r="ECJ3208" s="14"/>
      <c r="ECK3208" s="14"/>
      <c r="ECL3208" s="14"/>
      <c r="ECM3208" s="14"/>
      <c r="ECN3208" s="14"/>
      <c r="ECO3208" s="14"/>
      <c r="ECP3208" s="14"/>
      <c r="ECQ3208" s="14"/>
      <c r="ECR3208" s="14"/>
      <c r="ECS3208" s="14"/>
      <c r="ECT3208" s="14"/>
      <c r="ECU3208" s="14"/>
      <c r="ECV3208" s="14"/>
      <c r="ECW3208" s="14"/>
      <c r="ECX3208" s="14"/>
      <c r="ECY3208" s="14"/>
      <c r="ECZ3208" s="14"/>
      <c r="EDA3208" s="14"/>
      <c r="EDB3208" s="14"/>
      <c r="EDC3208" s="14"/>
      <c r="EDD3208" s="14"/>
      <c r="EDE3208" s="14"/>
      <c r="EDF3208" s="14"/>
      <c r="EDG3208" s="14"/>
      <c r="EDH3208" s="14"/>
      <c r="EDI3208" s="14"/>
      <c r="EDJ3208" s="14"/>
      <c r="EDK3208" s="14"/>
      <c r="EDL3208" s="14"/>
      <c r="EDM3208" s="14"/>
      <c r="EDN3208" s="14"/>
      <c r="EDO3208" s="14"/>
      <c r="EDP3208" s="14"/>
      <c r="EDQ3208" s="14"/>
      <c r="EDR3208" s="14"/>
      <c r="EDS3208" s="14"/>
      <c r="EDT3208" s="14"/>
      <c r="EDU3208" s="14"/>
      <c r="EDV3208" s="14"/>
      <c r="EDW3208" s="14"/>
      <c r="EDX3208" s="14"/>
      <c r="EDY3208" s="14"/>
      <c r="EDZ3208" s="14"/>
      <c r="EEA3208" s="14"/>
      <c r="EEB3208" s="14"/>
      <c r="EEC3208" s="14"/>
      <c r="EED3208" s="14"/>
      <c r="EEE3208" s="14"/>
      <c r="EEF3208" s="14"/>
      <c r="EEG3208" s="14"/>
      <c r="EEH3208" s="14"/>
      <c r="EEI3208" s="14"/>
      <c r="EEJ3208" s="14"/>
      <c r="EEK3208" s="14"/>
      <c r="EEL3208" s="14"/>
      <c r="EEM3208" s="14"/>
      <c r="EEN3208" s="14"/>
      <c r="EEO3208" s="14"/>
      <c r="EEP3208" s="14"/>
      <c r="EEQ3208" s="14"/>
      <c r="EER3208" s="14"/>
      <c r="EES3208" s="14"/>
      <c r="EET3208" s="14"/>
      <c r="EEU3208" s="14"/>
      <c r="EEV3208" s="14"/>
      <c r="EEW3208" s="14"/>
      <c r="EEX3208" s="14"/>
      <c r="EEY3208" s="14"/>
      <c r="EEZ3208" s="14"/>
      <c r="EFA3208" s="14"/>
      <c r="EFB3208" s="14"/>
      <c r="EFC3208" s="14"/>
      <c r="EFD3208" s="14"/>
      <c r="EFE3208" s="14"/>
      <c r="EFF3208" s="14"/>
      <c r="EFG3208" s="14"/>
      <c r="EFH3208" s="14"/>
      <c r="EFI3208" s="14"/>
      <c r="EFJ3208" s="14"/>
      <c r="EFK3208" s="14"/>
      <c r="EFL3208" s="14"/>
      <c r="EFM3208" s="14"/>
      <c r="EFN3208" s="14"/>
      <c r="EFO3208" s="14"/>
      <c r="EFP3208" s="14"/>
      <c r="EFQ3208" s="14"/>
      <c r="EFR3208" s="14"/>
      <c r="EFS3208" s="14"/>
      <c r="EFT3208" s="14"/>
      <c r="EFU3208" s="14"/>
      <c r="EFV3208" s="14"/>
      <c r="EFW3208" s="14"/>
      <c r="EFX3208" s="14"/>
      <c r="EFY3208" s="14"/>
      <c r="EFZ3208" s="14"/>
      <c r="EGA3208" s="14"/>
      <c r="EGB3208" s="14"/>
      <c r="EGC3208" s="14"/>
      <c r="EGD3208" s="14"/>
      <c r="EGE3208" s="14"/>
      <c r="EGF3208" s="14"/>
      <c r="EGG3208" s="14"/>
      <c r="EGH3208" s="14"/>
      <c r="EGI3208" s="14"/>
      <c r="EGJ3208" s="14"/>
      <c r="EGK3208" s="14"/>
      <c r="EGL3208" s="14"/>
      <c r="EGM3208" s="14"/>
      <c r="EGN3208" s="14"/>
      <c r="EGO3208" s="14"/>
      <c r="EGP3208" s="14"/>
      <c r="EGQ3208" s="14"/>
      <c r="EGR3208" s="14"/>
      <c r="EGS3208" s="14"/>
      <c r="EGT3208" s="14"/>
      <c r="EGU3208" s="14"/>
      <c r="EGV3208" s="14"/>
      <c r="EGW3208" s="14"/>
      <c r="EGX3208" s="14"/>
      <c r="EGY3208" s="14"/>
      <c r="EGZ3208" s="14"/>
      <c r="EHA3208" s="14"/>
      <c r="EHB3208" s="14"/>
      <c r="EHC3208" s="14"/>
      <c r="EHD3208" s="14"/>
      <c r="EHE3208" s="14"/>
      <c r="EHF3208" s="14"/>
      <c r="EHG3208" s="14"/>
      <c r="EHH3208" s="14"/>
      <c r="EHI3208" s="14"/>
      <c r="EHJ3208" s="14"/>
      <c r="EHK3208" s="14"/>
      <c r="EHL3208" s="14"/>
      <c r="EHM3208" s="14"/>
      <c r="EHN3208" s="14"/>
      <c r="EHO3208" s="14"/>
      <c r="EHP3208" s="14"/>
      <c r="EHQ3208" s="14"/>
      <c r="EHR3208" s="14"/>
      <c r="EHS3208" s="14"/>
      <c r="EHT3208" s="14"/>
      <c r="EHU3208" s="14"/>
      <c r="EHV3208" s="14"/>
      <c r="EHW3208" s="14"/>
      <c r="EHX3208" s="14"/>
      <c r="EHY3208" s="14"/>
      <c r="EHZ3208" s="14"/>
      <c r="EIA3208" s="14"/>
      <c r="EIB3208" s="14"/>
      <c r="EIC3208" s="14"/>
      <c r="EID3208" s="14"/>
      <c r="EIE3208" s="14"/>
      <c r="EIF3208" s="14"/>
      <c r="EIG3208" s="14"/>
      <c r="EIH3208" s="14"/>
      <c r="EII3208" s="14"/>
      <c r="EIJ3208" s="14"/>
      <c r="EIK3208" s="14"/>
      <c r="EIL3208" s="14"/>
      <c r="EIM3208" s="14"/>
      <c r="EIN3208" s="14"/>
      <c r="EIO3208" s="14"/>
      <c r="EIP3208" s="14"/>
      <c r="EIQ3208" s="14"/>
      <c r="EIR3208" s="14"/>
      <c r="EIS3208" s="14"/>
      <c r="EIT3208" s="14"/>
      <c r="EIU3208" s="14"/>
      <c r="EIV3208" s="14"/>
      <c r="EIW3208" s="14"/>
      <c r="EIX3208" s="14"/>
      <c r="EIY3208" s="14"/>
      <c r="EIZ3208" s="14"/>
      <c r="EJA3208" s="14"/>
      <c r="EJB3208" s="14"/>
      <c r="EJC3208" s="14"/>
      <c r="EJD3208" s="14"/>
      <c r="EJE3208" s="14"/>
      <c r="EJF3208" s="14"/>
      <c r="EJG3208" s="14"/>
      <c r="EJH3208" s="14"/>
      <c r="EJI3208" s="14"/>
      <c r="EJJ3208" s="14"/>
      <c r="EJK3208" s="14"/>
      <c r="EJL3208" s="14"/>
      <c r="EJM3208" s="14"/>
      <c r="EJN3208" s="14"/>
      <c r="EJO3208" s="14"/>
      <c r="EJP3208" s="14"/>
      <c r="EJQ3208" s="14"/>
      <c r="EJR3208" s="14"/>
      <c r="EJS3208" s="14"/>
      <c r="EJT3208" s="14"/>
      <c r="EJU3208" s="14"/>
      <c r="EJV3208" s="14"/>
      <c r="EJW3208" s="14"/>
      <c r="EJX3208" s="14"/>
      <c r="EJY3208" s="14"/>
      <c r="EJZ3208" s="14"/>
      <c r="EKA3208" s="14"/>
      <c r="EKB3208" s="14"/>
      <c r="EKC3208" s="14"/>
      <c r="EKD3208" s="14"/>
      <c r="EKE3208" s="14"/>
      <c r="EKF3208" s="14"/>
      <c r="EKG3208" s="14"/>
      <c r="EKH3208" s="14"/>
      <c r="EKI3208" s="14"/>
      <c r="EKJ3208" s="14"/>
      <c r="EKK3208" s="14"/>
      <c r="EKL3208" s="14"/>
      <c r="EKM3208" s="14"/>
      <c r="EKN3208" s="14"/>
      <c r="EKO3208" s="14"/>
      <c r="EKP3208" s="14"/>
      <c r="EKQ3208" s="14"/>
      <c r="EKR3208" s="14"/>
      <c r="EKS3208" s="14"/>
      <c r="EKT3208" s="14"/>
      <c r="EKU3208" s="14"/>
      <c r="EKV3208" s="14"/>
      <c r="EKW3208" s="14"/>
      <c r="EKX3208" s="14"/>
      <c r="EKY3208" s="14"/>
      <c r="EKZ3208" s="14"/>
      <c r="ELA3208" s="14"/>
      <c r="ELB3208" s="14"/>
      <c r="ELC3208" s="14"/>
      <c r="ELD3208" s="14"/>
      <c r="ELE3208" s="14"/>
      <c r="ELF3208" s="14"/>
      <c r="ELG3208" s="14"/>
      <c r="ELH3208" s="14"/>
      <c r="ELI3208" s="14"/>
      <c r="ELJ3208" s="14"/>
      <c r="ELK3208" s="14"/>
      <c r="ELL3208" s="14"/>
      <c r="ELM3208" s="14"/>
      <c r="ELN3208" s="14"/>
      <c r="ELO3208" s="14"/>
      <c r="ELP3208" s="14"/>
      <c r="ELQ3208" s="14"/>
      <c r="ELR3208" s="14"/>
      <c r="ELS3208" s="14"/>
      <c r="ELT3208" s="14"/>
      <c r="ELU3208" s="14"/>
      <c r="ELV3208" s="14"/>
      <c r="ELW3208" s="14"/>
      <c r="ELX3208" s="14"/>
      <c r="ELY3208" s="14"/>
      <c r="ELZ3208" s="14"/>
      <c r="EMA3208" s="14"/>
      <c r="EMB3208" s="14"/>
      <c r="EMC3208" s="14"/>
      <c r="EMD3208" s="14"/>
      <c r="EME3208" s="14"/>
      <c r="EMF3208" s="14"/>
      <c r="EMG3208" s="14"/>
      <c r="EMH3208" s="14"/>
      <c r="EMI3208" s="14"/>
      <c r="EMJ3208" s="14"/>
      <c r="EMK3208" s="14"/>
      <c r="EML3208" s="14"/>
      <c r="EMM3208" s="14"/>
      <c r="EMN3208" s="14"/>
      <c r="EMO3208" s="14"/>
      <c r="EMP3208" s="14"/>
      <c r="EMQ3208" s="14"/>
      <c r="EMR3208" s="14"/>
      <c r="EMS3208" s="14"/>
      <c r="EMT3208" s="14"/>
      <c r="EMU3208" s="14"/>
      <c r="EMV3208" s="14"/>
      <c r="EMW3208" s="14"/>
      <c r="EMX3208" s="14"/>
      <c r="EMY3208" s="14"/>
      <c r="EMZ3208" s="14"/>
      <c r="ENA3208" s="14"/>
      <c r="ENB3208" s="14"/>
      <c r="ENC3208" s="14"/>
      <c r="END3208" s="14"/>
      <c r="ENE3208" s="14"/>
      <c r="ENF3208" s="14"/>
      <c r="ENG3208" s="14"/>
      <c r="ENH3208" s="14"/>
      <c r="ENI3208" s="14"/>
      <c r="ENJ3208" s="14"/>
      <c r="ENK3208" s="14"/>
      <c r="ENL3208" s="14"/>
      <c r="ENM3208" s="14"/>
      <c r="ENN3208" s="14"/>
      <c r="ENO3208" s="14"/>
      <c r="ENP3208" s="14"/>
      <c r="ENQ3208" s="14"/>
      <c r="ENR3208" s="14"/>
      <c r="ENS3208" s="14"/>
      <c r="ENT3208" s="14"/>
      <c r="ENU3208" s="14"/>
      <c r="ENV3208" s="14"/>
      <c r="ENW3208" s="14"/>
      <c r="ENX3208" s="14"/>
      <c r="ENY3208" s="14"/>
      <c r="ENZ3208" s="14"/>
      <c r="EOA3208" s="14"/>
      <c r="EOB3208" s="14"/>
      <c r="EOC3208" s="14"/>
      <c r="EOD3208" s="14"/>
      <c r="EOE3208" s="14"/>
      <c r="EOF3208" s="14"/>
      <c r="EOG3208" s="14"/>
      <c r="EOH3208" s="14"/>
      <c r="EOI3208" s="14"/>
      <c r="EOJ3208" s="14"/>
      <c r="EOK3208" s="14"/>
      <c r="EOL3208" s="14"/>
      <c r="EOM3208" s="14"/>
      <c r="EON3208" s="14"/>
      <c r="EOO3208" s="14"/>
      <c r="EOP3208" s="14"/>
      <c r="EOQ3208" s="14"/>
      <c r="EOR3208" s="14"/>
      <c r="EOS3208" s="14"/>
      <c r="EOT3208" s="14"/>
      <c r="EOU3208" s="14"/>
      <c r="EOV3208" s="14"/>
      <c r="EOW3208" s="14"/>
      <c r="EOX3208" s="14"/>
      <c r="EOY3208" s="14"/>
      <c r="EOZ3208" s="14"/>
      <c r="EPA3208" s="14"/>
      <c r="EPB3208" s="14"/>
      <c r="EPC3208" s="14"/>
      <c r="EPD3208" s="14"/>
      <c r="EPE3208" s="14"/>
      <c r="EPF3208" s="14"/>
      <c r="EPG3208" s="14"/>
      <c r="EPH3208" s="14"/>
      <c r="EPI3208" s="14"/>
      <c r="EPJ3208" s="14"/>
      <c r="EPK3208" s="14"/>
      <c r="EPL3208" s="14"/>
      <c r="EPM3208" s="14"/>
      <c r="EPN3208" s="14"/>
      <c r="EPO3208" s="14"/>
      <c r="EPP3208" s="14"/>
      <c r="EPQ3208" s="14"/>
      <c r="EPR3208" s="14"/>
      <c r="EPS3208" s="14"/>
      <c r="EPT3208" s="14"/>
      <c r="EPU3208" s="14"/>
      <c r="EPV3208" s="14"/>
      <c r="EPW3208" s="14"/>
      <c r="EPX3208" s="14"/>
      <c r="EPY3208" s="14"/>
      <c r="EPZ3208" s="14"/>
      <c r="EQA3208" s="14"/>
      <c r="EQB3208" s="14"/>
      <c r="EQC3208" s="14"/>
      <c r="EQD3208" s="14"/>
      <c r="EQE3208" s="14"/>
      <c r="EQF3208" s="14"/>
      <c r="EQG3208" s="14"/>
      <c r="EQH3208" s="14"/>
      <c r="EQI3208" s="14"/>
      <c r="EQJ3208" s="14"/>
      <c r="EQK3208" s="14"/>
      <c r="EQL3208" s="14"/>
      <c r="EQM3208" s="14"/>
      <c r="EQN3208" s="14"/>
      <c r="EQO3208" s="14"/>
      <c r="EQP3208" s="14"/>
      <c r="EQQ3208" s="14"/>
      <c r="EQR3208" s="14"/>
      <c r="EQS3208" s="14"/>
      <c r="EQT3208" s="14"/>
      <c r="EQU3208" s="14"/>
      <c r="EQV3208" s="14"/>
      <c r="EQW3208" s="14"/>
      <c r="EQX3208" s="14"/>
      <c r="EQY3208" s="14"/>
      <c r="EQZ3208" s="14"/>
      <c r="ERA3208" s="14"/>
      <c r="ERB3208" s="14"/>
      <c r="ERC3208" s="14"/>
      <c r="ERD3208" s="14"/>
      <c r="ERE3208" s="14"/>
      <c r="ERF3208" s="14"/>
      <c r="ERG3208" s="14"/>
      <c r="ERH3208" s="14"/>
      <c r="ERI3208" s="14"/>
      <c r="ERJ3208" s="14"/>
      <c r="ERK3208" s="14"/>
      <c r="ERL3208" s="14"/>
      <c r="ERM3208" s="14"/>
      <c r="ERN3208" s="14"/>
      <c r="ERO3208" s="14"/>
      <c r="ERP3208" s="14"/>
      <c r="ERQ3208" s="14"/>
      <c r="ERR3208" s="14"/>
      <c r="ERS3208" s="14"/>
      <c r="ERT3208" s="14"/>
      <c r="ERU3208" s="14"/>
      <c r="ERV3208" s="14"/>
      <c r="ERW3208" s="14"/>
      <c r="ERX3208" s="14"/>
      <c r="ERY3208" s="14"/>
      <c r="ERZ3208" s="14"/>
      <c r="ESA3208" s="14"/>
      <c r="ESB3208" s="14"/>
      <c r="ESC3208" s="14"/>
      <c r="ESD3208" s="14"/>
      <c r="ESE3208" s="14"/>
      <c r="ESF3208" s="14"/>
      <c r="ESG3208" s="14"/>
      <c r="ESH3208" s="14"/>
      <c r="ESI3208" s="14"/>
      <c r="ESJ3208" s="14"/>
      <c r="ESK3208" s="14"/>
      <c r="ESL3208" s="14"/>
      <c r="ESM3208" s="14"/>
      <c r="ESN3208" s="14"/>
      <c r="ESO3208" s="14"/>
      <c r="ESP3208" s="14"/>
      <c r="ESQ3208" s="14"/>
      <c r="ESR3208" s="14"/>
      <c r="ESS3208" s="14"/>
      <c r="EST3208" s="14"/>
      <c r="ESU3208" s="14"/>
      <c r="ESV3208" s="14"/>
      <c r="ESW3208" s="14"/>
      <c r="ESX3208" s="14"/>
      <c r="ESY3208" s="14"/>
      <c r="ESZ3208" s="14"/>
      <c r="ETA3208" s="14"/>
      <c r="ETB3208" s="14"/>
      <c r="ETC3208" s="14"/>
      <c r="ETD3208" s="14"/>
      <c r="ETE3208" s="14"/>
      <c r="ETF3208" s="14"/>
      <c r="ETG3208" s="14"/>
      <c r="ETH3208" s="14"/>
      <c r="ETI3208" s="14"/>
      <c r="ETJ3208" s="14"/>
      <c r="ETK3208" s="14"/>
      <c r="ETL3208" s="14"/>
      <c r="ETM3208" s="14"/>
      <c r="ETN3208" s="14"/>
      <c r="ETO3208" s="14"/>
      <c r="ETP3208" s="14"/>
      <c r="ETQ3208" s="14"/>
      <c r="ETR3208" s="14"/>
      <c r="ETS3208" s="14"/>
      <c r="ETT3208" s="14"/>
      <c r="ETU3208" s="14"/>
      <c r="ETV3208" s="14"/>
      <c r="ETW3208" s="14"/>
      <c r="ETX3208" s="14"/>
      <c r="ETY3208" s="14"/>
      <c r="ETZ3208" s="14"/>
      <c r="EUA3208" s="14"/>
      <c r="EUB3208" s="14"/>
      <c r="EUC3208" s="14"/>
      <c r="EUD3208" s="14"/>
      <c r="EUE3208" s="14"/>
      <c r="EUF3208" s="14"/>
      <c r="EUG3208" s="14"/>
      <c r="EUH3208" s="14"/>
      <c r="EUI3208" s="14"/>
      <c r="EUJ3208" s="14"/>
      <c r="EUK3208" s="14"/>
      <c r="EUL3208" s="14"/>
      <c r="EUM3208" s="14"/>
      <c r="EUN3208" s="14"/>
      <c r="EUO3208" s="14"/>
      <c r="EUP3208" s="14"/>
      <c r="EUQ3208" s="14"/>
      <c r="EUR3208" s="14"/>
      <c r="EUS3208" s="14"/>
      <c r="EUT3208" s="14"/>
      <c r="EUU3208" s="14"/>
      <c r="EUV3208" s="14"/>
      <c r="EUW3208" s="14"/>
      <c r="EUX3208" s="14"/>
      <c r="EUY3208" s="14"/>
      <c r="EUZ3208" s="14"/>
      <c r="EVA3208" s="14"/>
      <c r="EVB3208" s="14"/>
      <c r="EVC3208" s="14"/>
      <c r="EVD3208" s="14"/>
      <c r="EVE3208" s="14"/>
      <c r="EVF3208" s="14"/>
      <c r="EVG3208" s="14"/>
      <c r="EVH3208" s="14"/>
      <c r="EVI3208" s="14"/>
      <c r="EVJ3208" s="14"/>
      <c r="EVK3208" s="14"/>
      <c r="EVL3208" s="14"/>
      <c r="EVM3208" s="14"/>
      <c r="EVN3208" s="14"/>
      <c r="EVO3208" s="14"/>
      <c r="EVP3208" s="14"/>
      <c r="EVQ3208" s="14"/>
      <c r="EVR3208" s="14"/>
      <c r="EVS3208" s="14"/>
      <c r="EVT3208" s="14"/>
      <c r="EVU3208" s="14"/>
      <c r="EVV3208" s="14"/>
      <c r="EVW3208" s="14"/>
      <c r="EVX3208" s="14"/>
      <c r="EVY3208" s="14"/>
      <c r="EVZ3208" s="14"/>
      <c r="EWA3208" s="14"/>
      <c r="EWB3208" s="14"/>
      <c r="EWC3208" s="14"/>
      <c r="EWD3208" s="14"/>
      <c r="EWE3208" s="14"/>
      <c r="EWF3208" s="14"/>
      <c r="EWG3208" s="14"/>
      <c r="EWH3208" s="14"/>
      <c r="EWI3208" s="14"/>
      <c r="EWJ3208" s="14"/>
      <c r="EWK3208" s="14"/>
      <c r="EWL3208" s="14"/>
      <c r="EWM3208" s="14"/>
      <c r="EWN3208" s="14"/>
      <c r="EWO3208" s="14"/>
      <c r="EWP3208" s="14"/>
      <c r="EWQ3208" s="14"/>
      <c r="EWR3208" s="14"/>
      <c r="EWS3208" s="14"/>
      <c r="EWT3208" s="14"/>
      <c r="EWU3208" s="14"/>
      <c r="EWV3208" s="14"/>
      <c r="EWW3208" s="14"/>
      <c r="EWX3208" s="14"/>
      <c r="EWY3208" s="14"/>
      <c r="EWZ3208" s="14"/>
      <c r="EXA3208" s="14"/>
      <c r="EXB3208" s="14"/>
      <c r="EXC3208" s="14"/>
      <c r="EXD3208" s="14"/>
      <c r="EXE3208" s="14"/>
      <c r="EXF3208" s="14"/>
      <c r="EXG3208" s="14"/>
      <c r="EXH3208" s="14"/>
      <c r="EXI3208" s="14"/>
      <c r="EXJ3208" s="14"/>
      <c r="EXK3208" s="14"/>
      <c r="EXL3208" s="14"/>
      <c r="EXM3208" s="14"/>
      <c r="EXN3208" s="14"/>
      <c r="EXO3208" s="14"/>
      <c r="EXP3208" s="14"/>
      <c r="EXQ3208" s="14"/>
      <c r="EXR3208" s="14"/>
      <c r="EXS3208" s="14"/>
      <c r="EXT3208" s="14"/>
      <c r="EXU3208" s="14"/>
      <c r="EXV3208" s="14"/>
      <c r="EXW3208" s="14"/>
      <c r="EXX3208" s="14"/>
      <c r="EXY3208" s="14"/>
      <c r="EXZ3208" s="14"/>
      <c r="EYA3208" s="14"/>
      <c r="EYB3208" s="14"/>
      <c r="EYC3208" s="14"/>
      <c r="EYD3208" s="14"/>
      <c r="EYE3208" s="14"/>
      <c r="EYF3208" s="14"/>
      <c r="EYG3208" s="14"/>
      <c r="EYH3208" s="14"/>
      <c r="EYI3208" s="14"/>
      <c r="EYJ3208" s="14"/>
      <c r="EYK3208" s="14"/>
      <c r="EYL3208" s="14"/>
      <c r="EYM3208" s="14"/>
      <c r="EYN3208" s="14"/>
      <c r="EYO3208" s="14"/>
      <c r="EYP3208" s="14"/>
      <c r="EYQ3208" s="14"/>
      <c r="EYR3208" s="14"/>
      <c r="EYS3208" s="14"/>
      <c r="EYT3208" s="14"/>
      <c r="EYU3208" s="14"/>
      <c r="EYV3208" s="14"/>
      <c r="EYW3208" s="14"/>
      <c r="EYX3208" s="14"/>
      <c r="EYY3208" s="14"/>
      <c r="EYZ3208" s="14"/>
      <c r="EZA3208" s="14"/>
      <c r="EZB3208" s="14"/>
      <c r="EZC3208" s="14"/>
      <c r="EZD3208" s="14"/>
      <c r="EZE3208" s="14"/>
      <c r="EZF3208" s="14"/>
      <c r="EZG3208" s="14"/>
      <c r="EZH3208" s="14"/>
      <c r="EZI3208" s="14"/>
      <c r="EZJ3208" s="14"/>
      <c r="EZK3208" s="14"/>
      <c r="EZL3208" s="14"/>
      <c r="EZM3208" s="14"/>
      <c r="EZN3208" s="14"/>
      <c r="EZO3208" s="14"/>
      <c r="EZP3208" s="14"/>
      <c r="EZQ3208" s="14"/>
      <c r="EZR3208" s="14"/>
      <c r="EZS3208" s="14"/>
      <c r="EZT3208" s="14"/>
      <c r="EZU3208" s="14"/>
      <c r="EZV3208" s="14"/>
      <c r="EZW3208" s="14"/>
      <c r="EZX3208" s="14"/>
      <c r="EZY3208" s="14"/>
      <c r="EZZ3208" s="14"/>
      <c r="FAA3208" s="14"/>
      <c r="FAB3208" s="14"/>
      <c r="FAC3208" s="14"/>
      <c r="FAD3208" s="14"/>
      <c r="FAE3208" s="14"/>
      <c r="FAF3208" s="14"/>
      <c r="FAG3208" s="14"/>
      <c r="FAH3208" s="14"/>
      <c r="FAI3208" s="14"/>
      <c r="FAJ3208" s="14"/>
      <c r="FAK3208" s="14"/>
      <c r="FAL3208" s="14"/>
      <c r="FAM3208" s="14"/>
      <c r="FAN3208" s="14"/>
      <c r="FAO3208" s="14"/>
      <c r="FAP3208" s="14"/>
      <c r="FAQ3208" s="14"/>
      <c r="FAR3208" s="14"/>
      <c r="FAS3208" s="14"/>
      <c r="FAT3208" s="14"/>
      <c r="FAU3208" s="14"/>
      <c r="FAV3208" s="14"/>
      <c r="FAW3208" s="14"/>
      <c r="FAX3208" s="14"/>
      <c r="FAY3208" s="14"/>
      <c r="FAZ3208" s="14"/>
      <c r="FBA3208" s="14"/>
      <c r="FBB3208" s="14"/>
      <c r="FBC3208" s="14"/>
      <c r="FBD3208" s="14"/>
      <c r="FBE3208" s="14"/>
      <c r="FBF3208" s="14"/>
      <c r="FBG3208" s="14"/>
      <c r="FBH3208" s="14"/>
      <c r="FBI3208" s="14"/>
      <c r="FBJ3208" s="14"/>
      <c r="FBK3208" s="14"/>
      <c r="FBL3208" s="14"/>
      <c r="FBM3208" s="14"/>
      <c r="FBN3208" s="14"/>
      <c r="FBO3208" s="14"/>
      <c r="FBP3208" s="14"/>
      <c r="FBQ3208" s="14"/>
      <c r="FBR3208" s="14"/>
      <c r="FBS3208" s="14"/>
      <c r="FBT3208" s="14"/>
      <c r="FBU3208" s="14"/>
      <c r="FBV3208" s="14"/>
      <c r="FBW3208" s="14"/>
      <c r="FBX3208" s="14"/>
      <c r="FBY3208" s="14"/>
      <c r="FBZ3208" s="14"/>
      <c r="FCA3208" s="14"/>
      <c r="FCB3208" s="14"/>
      <c r="FCC3208" s="14"/>
      <c r="FCD3208" s="14"/>
      <c r="FCE3208" s="14"/>
      <c r="FCF3208" s="14"/>
      <c r="FCG3208" s="14"/>
      <c r="FCH3208" s="14"/>
      <c r="FCI3208" s="14"/>
      <c r="FCJ3208" s="14"/>
      <c r="FCK3208" s="14"/>
      <c r="FCL3208" s="14"/>
      <c r="FCM3208" s="14"/>
      <c r="FCN3208" s="14"/>
      <c r="FCO3208" s="14"/>
      <c r="FCP3208" s="14"/>
      <c r="FCQ3208" s="14"/>
      <c r="FCR3208" s="14"/>
      <c r="FCS3208" s="14"/>
      <c r="FCT3208" s="14"/>
      <c r="FCU3208" s="14"/>
      <c r="FCV3208" s="14"/>
      <c r="FCW3208" s="14"/>
      <c r="FCX3208" s="14"/>
      <c r="FCY3208" s="14"/>
      <c r="FCZ3208" s="14"/>
      <c r="FDA3208" s="14"/>
      <c r="FDB3208" s="14"/>
      <c r="FDC3208" s="14"/>
      <c r="FDD3208" s="14"/>
      <c r="FDE3208" s="14"/>
      <c r="FDF3208" s="14"/>
      <c r="FDG3208" s="14"/>
      <c r="FDH3208" s="14"/>
      <c r="FDI3208" s="14"/>
      <c r="FDJ3208" s="14"/>
      <c r="FDK3208" s="14"/>
      <c r="FDL3208" s="14"/>
      <c r="FDM3208" s="14"/>
      <c r="FDN3208" s="14"/>
      <c r="FDO3208" s="14"/>
      <c r="FDP3208" s="14"/>
      <c r="FDQ3208" s="14"/>
      <c r="FDR3208" s="14"/>
      <c r="FDS3208" s="14"/>
      <c r="FDT3208" s="14"/>
      <c r="FDU3208" s="14"/>
      <c r="FDV3208" s="14"/>
      <c r="FDW3208" s="14"/>
      <c r="FDX3208" s="14"/>
      <c r="FDY3208" s="14"/>
      <c r="FDZ3208" s="14"/>
      <c r="FEA3208" s="14"/>
      <c r="FEB3208" s="14"/>
      <c r="FEC3208" s="14"/>
      <c r="FED3208" s="14"/>
      <c r="FEE3208" s="14"/>
      <c r="FEF3208" s="14"/>
      <c r="FEG3208" s="14"/>
      <c r="FEH3208" s="14"/>
      <c r="FEI3208" s="14"/>
      <c r="FEJ3208" s="14"/>
      <c r="FEK3208" s="14"/>
      <c r="FEL3208" s="14"/>
      <c r="FEM3208" s="14"/>
      <c r="FEN3208" s="14"/>
      <c r="FEO3208" s="14"/>
      <c r="FEP3208" s="14"/>
      <c r="FEQ3208" s="14"/>
      <c r="FER3208" s="14"/>
      <c r="FES3208" s="14"/>
      <c r="FET3208" s="14"/>
      <c r="FEU3208" s="14"/>
      <c r="FEV3208" s="14"/>
      <c r="FEW3208" s="14"/>
      <c r="FEX3208" s="14"/>
      <c r="FEY3208" s="14"/>
      <c r="FEZ3208" s="14"/>
      <c r="FFA3208" s="14"/>
      <c r="FFB3208" s="14"/>
      <c r="FFC3208" s="14"/>
      <c r="FFD3208" s="14"/>
      <c r="FFE3208" s="14"/>
      <c r="FFF3208" s="14"/>
      <c r="FFG3208" s="14"/>
      <c r="FFH3208" s="14"/>
      <c r="FFI3208" s="14"/>
      <c r="FFJ3208" s="14"/>
      <c r="FFK3208" s="14"/>
      <c r="FFL3208" s="14"/>
      <c r="FFM3208" s="14"/>
      <c r="FFN3208" s="14"/>
      <c r="FFO3208" s="14"/>
      <c r="FFP3208" s="14"/>
      <c r="FFQ3208" s="14"/>
      <c r="FFR3208" s="14"/>
      <c r="FFS3208" s="14"/>
      <c r="FFT3208" s="14"/>
      <c r="FFU3208" s="14"/>
      <c r="FFV3208" s="14"/>
      <c r="FFW3208" s="14"/>
      <c r="FFX3208" s="14"/>
      <c r="FFY3208" s="14"/>
      <c r="FFZ3208" s="14"/>
      <c r="FGA3208" s="14"/>
      <c r="FGB3208" s="14"/>
      <c r="FGC3208" s="14"/>
      <c r="FGD3208" s="14"/>
      <c r="FGE3208" s="14"/>
      <c r="FGF3208" s="14"/>
      <c r="FGG3208" s="14"/>
      <c r="FGH3208" s="14"/>
      <c r="FGI3208" s="14"/>
      <c r="FGJ3208" s="14"/>
      <c r="FGK3208" s="14"/>
      <c r="FGL3208" s="14"/>
      <c r="FGM3208" s="14"/>
      <c r="FGN3208" s="14"/>
      <c r="FGO3208" s="14"/>
      <c r="FGP3208" s="14"/>
      <c r="FGQ3208" s="14"/>
      <c r="FGR3208" s="14"/>
      <c r="FGS3208" s="14"/>
      <c r="FGT3208" s="14"/>
      <c r="FGU3208" s="14"/>
      <c r="FGV3208" s="14"/>
      <c r="FGW3208" s="14"/>
      <c r="FGX3208" s="14"/>
      <c r="FGY3208" s="14"/>
      <c r="FGZ3208" s="14"/>
      <c r="FHA3208" s="14"/>
      <c r="FHB3208" s="14"/>
      <c r="FHC3208" s="14"/>
      <c r="FHD3208" s="14"/>
      <c r="FHE3208" s="14"/>
      <c r="FHF3208" s="14"/>
      <c r="FHG3208" s="14"/>
      <c r="FHH3208" s="14"/>
      <c r="FHI3208" s="14"/>
      <c r="FHJ3208" s="14"/>
      <c r="FHK3208" s="14"/>
      <c r="FHL3208" s="14"/>
      <c r="FHM3208" s="14"/>
      <c r="FHN3208" s="14"/>
      <c r="FHO3208" s="14"/>
      <c r="FHP3208" s="14"/>
      <c r="FHQ3208" s="14"/>
      <c r="FHR3208" s="14"/>
      <c r="FHS3208" s="14"/>
      <c r="FHT3208" s="14"/>
      <c r="FHU3208" s="14"/>
      <c r="FHV3208" s="14"/>
      <c r="FHW3208" s="14"/>
      <c r="FHX3208" s="14"/>
      <c r="FHY3208" s="14"/>
      <c r="FHZ3208" s="14"/>
      <c r="FIA3208" s="14"/>
      <c r="FIB3208" s="14"/>
      <c r="FIC3208" s="14"/>
      <c r="FID3208" s="14"/>
      <c r="FIE3208" s="14"/>
      <c r="FIF3208" s="14"/>
      <c r="FIG3208" s="14"/>
      <c r="FIH3208" s="14"/>
      <c r="FII3208" s="14"/>
      <c r="FIJ3208" s="14"/>
      <c r="FIK3208" s="14"/>
      <c r="FIL3208" s="14"/>
      <c r="FIM3208" s="14"/>
      <c r="FIN3208" s="14"/>
      <c r="FIO3208" s="14"/>
      <c r="FIP3208" s="14"/>
      <c r="FIQ3208" s="14"/>
      <c r="FIR3208" s="14"/>
      <c r="FIS3208" s="14"/>
      <c r="FIT3208" s="14"/>
      <c r="FIU3208" s="14"/>
      <c r="FIV3208" s="14"/>
      <c r="FIW3208" s="14"/>
      <c r="FIX3208" s="14"/>
      <c r="FIY3208" s="14"/>
      <c r="FIZ3208" s="14"/>
      <c r="FJA3208" s="14"/>
      <c r="FJB3208" s="14"/>
      <c r="FJC3208" s="14"/>
      <c r="FJD3208" s="14"/>
      <c r="FJE3208" s="14"/>
      <c r="FJF3208" s="14"/>
      <c r="FJG3208" s="14"/>
      <c r="FJH3208" s="14"/>
      <c r="FJI3208" s="14"/>
      <c r="FJJ3208" s="14"/>
      <c r="FJK3208" s="14"/>
      <c r="FJL3208" s="14"/>
      <c r="FJM3208" s="14"/>
      <c r="FJN3208" s="14"/>
      <c r="FJO3208" s="14"/>
      <c r="FJP3208" s="14"/>
      <c r="FJQ3208" s="14"/>
      <c r="FJR3208" s="14"/>
      <c r="FJS3208" s="14"/>
      <c r="FJT3208" s="14"/>
      <c r="FJU3208" s="14"/>
      <c r="FJV3208" s="14"/>
      <c r="FJW3208" s="14"/>
      <c r="FJX3208" s="14"/>
      <c r="FJY3208" s="14"/>
      <c r="FJZ3208" s="14"/>
      <c r="FKA3208" s="14"/>
      <c r="FKB3208" s="14"/>
      <c r="FKC3208" s="14"/>
      <c r="FKD3208" s="14"/>
      <c r="FKE3208" s="14"/>
      <c r="FKF3208" s="14"/>
      <c r="FKG3208" s="14"/>
      <c r="FKH3208" s="14"/>
      <c r="FKI3208" s="14"/>
      <c r="FKJ3208" s="14"/>
      <c r="FKK3208" s="14"/>
      <c r="FKL3208" s="14"/>
      <c r="FKM3208" s="14"/>
      <c r="FKN3208" s="14"/>
      <c r="FKO3208" s="14"/>
      <c r="FKP3208" s="14"/>
      <c r="FKQ3208" s="14"/>
      <c r="FKR3208" s="14"/>
      <c r="FKS3208" s="14"/>
      <c r="FKT3208" s="14"/>
      <c r="FKU3208" s="14"/>
      <c r="FKV3208" s="14"/>
      <c r="FKW3208" s="14"/>
      <c r="FKX3208" s="14"/>
      <c r="FKY3208" s="14"/>
      <c r="FKZ3208" s="14"/>
      <c r="FLA3208" s="14"/>
      <c r="FLB3208" s="14"/>
      <c r="FLC3208" s="14"/>
      <c r="FLD3208" s="14"/>
      <c r="FLE3208" s="14"/>
      <c r="FLF3208" s="14"/>
      <c r="FLG3208" s="14"/>
      <c r="FLH3208" s="14"/>
      <c r="FLI3208" s="14"/>
      <c r="FLJ3208" s="14"/>
      <c r="FLK3208" s="14"/>
      <c r="FLL3208" s="14"/>
      <c r="FLM3208" s="14"/>
      <c r="FLN3208" s="14"/>
      <c r="FLO3208" s="14"/>
      <c r="FLP3208" s="14"/>
      <c r="FLQ3208" s="14"/>
      <c r="FLR3208" s="14"/>
      <c r="FLS3208" s="14"/>
      <c r="FLT3208" s="14"/>
      <c r="FLU3208" s="14"/>
      <c r="FLV3208" s="14"/>
      <c r="FLW3208" s="14"/>
      <c r="FLX3208" s="14"/>
      <c r="FLY3208" s="14"/>
      <c r="FLZ3208" s="14"/>
      <c r="FMA3208" s="14"/>
      <c r="FMB3208" s="14"/>
      <c r="FMC3208" s="14"/>
      <c r="FMD3208" s="14"/>
      <c r="FME3208" s="14"/>
      <c r="FMF3208" s="14"/>
      <c r="FMG3208" s="14"/>
      <c r="FMH3208" s="14"/>
      <c r="FMI3208" s="14"/>
      <c r="FMJ3208" s="14"/>
      <c r="FMK3208" s="14"/>
      <c r="FML3208" s="14"/>
      <c r="FMM3208" s="14"/>
      <c r="FMN3208" s="14"/>
      <c r="FMO3208" s="14"/>
      <c r="FMP3208" s="14"/>
      <c r="FMQ3208" s="14"/>
      <c r="FMR3208" s="14"/>
      <c r="FMS3208" s="14"/>
      <c r="FMT3208" s="14"/>
      <c r="FMU3208" s="14"/>
      <c r="FMV3208" s="14"/>
      <c r="FMW3208" s="14"/>
      <c r="FMX3208" s="14"/>
      <c r="FMY3208" s="14"/>
      <c r="FMZ3208" s="14"/>
      <c r="FNA3208" s="14"/>
      <c r="FNB3208" s="14"/>
      <c r="FNC3208" s="14"/>
      <c r="FND3208" s="14"/>
      <c r="FNE3208" s="14"/>
      <c r="FNF3208" s="14"/>
      <c r="FNG3208" s="14"/>
      <c r="FNH3208" s="14"/>
      <c r="FNI3208" s="14"/>
      <c r="FNJ3208" s="14"/>
      <c r="FNK3208" s="14"/>
      <c r="FNL3208" s="14"/>
      <c r="FNM3208" s="14"/>
      <c r="FNN3208" s="14"/>
      <c r="FNO3208" s="14"/>
      <c r="FNP3208" s="14"/>
      <c r="FNQ3208" s="14"/>
      <c r="FNR3208" s="14"/>
      <c r="FNS3208" s="14"/>
      <c r="FNT3208" s="14"/>
      <c r="FNU3208" s="14"/>
      <c r="FNV3208" s="14"/>
      <c r="FNW3208" s="14"/>
      <c r="FNX3208" s="14"/>
      <c r="FNY3208" s="14"/>
      <c r="FNZ3208" s="14"/>
      <c r="FOA3208" s="14"/>
      <c r="FOB3208" s="14"/>
      <c r="FOC3208" s="14"/>
      <c r="FOD3208" s="14"/>
      <c r="FOE3208" s="14"/>
      <c r="FOF3208" s="14"/>
      <c r="FOG3208" s="14"/>
      <c r="FOH3208" s="14"/>
      <c r="FOI3208" s="14"/>
      <c r="FOJ3208" s="14"/>
      <c r="FOK3208" s="14"/>
      <c r="FOL3208" s="14"/>
      <c r="FOM3208" s="14"/>
      <c r="FON3208" s="14"/>
      <c r="FOO3208" s="14"/>
      <c r="FOP3208" s="14"/>
      <c r="FOQ3208" s="14"/>
      <c r="FOR3208" s="14"/>
      <c r="FOS3208" s="14"/>
      <c r="FOT3208" s="14"/>
      <c r="FOU3208" s="14"/>
      <c r="FOV3208" s="14"/>
      <c r="FOW3208" s="14"/>
      <c r="FOX3208" s="14"/>
      <c r="FOY3208" s="14"/>
      <c r="FOZ3208" s="14"/>
      <c r="FPA3208" s="14"/>
      <c r="FPB3208" s="14"/>
      <c r="FPC3208" s="14"/>
      <c r="FPD3208" s="14"/>
      <c r="FPE3208" s="14"/>
      <c r="FPF3208" s="14"/>
      <c r="FPG3208" s="14"/>
      <c r="FPH3208" s="14"/>
      <c r="FPI3208" s="14"/>
      <c r="FPJ3208" s="14"/>
      <c r="FPK3208" s="14"/>
      <c r="FPL3208" s="14"/>
      <c r="FPM3208" s="14"/>
      <c r="FPN3208" s="14"/>
      <c r="FPO3208" s="14"/>
      <c r="FPP3208" s="14"/>
      <c r="FPQ3208" s="14"/>
      <c r="FPR3208" s="14"/>
      <c r="FPS3208" s="14"/>
      <c r="FPT3208" s="14"/>
      <c r="FPU3208" s="14"/>
      <c r="FPV3208" s="14"/>
      <c r="FPW3208" s="14"/>
      <c r="FPX3208" s="14"/>
      <c r="FPY3208" s="14"/>
      <c r="FPZ3208" s="14"/>
      <c r="FQA3208" s="14"/>
      <c r="FQB3208" s="14"/>
      <c r="FQC3208" s="14"/>
      <c r="FQD3208" s="14"/>
      <c r="FQE3208" s="14"/>
      <c r="FQF3208" s="14"/>
      <c r="FQG3208" s="14"/>
      <c r="FQH3208" s="14"/>
      <c r="FQI3208" s="14"/>
      <c r="FQJ3208" s="14"/>
      <c r="FQK3208" s="14"/>
      <c r="FQL3208" s="14"/>
      <c r="FQM3208" s="14"/>
      <c r="FQN3208" s="14"/>
      <c r="FQO3208" s="14"/>
      <c r="FQP3208" s="14"/>
      <c r="FQQ3208" s="14"/>
      <c r="FQR3208" s="14"/>
      <c r="FQS3208" s="14"/>
      <c r="FQT3208" s="14"/>
      <c r="FQU3208" s="14"/>
      <c r="FQV3208" s="14"/>
      <c r="FQW3208" s="14"/>
      <c r="FQX3208" s="14"/>
      <c r="FQY3208" s="14"/>
      <c r="FQZ3208" s="14"/>
      <c r="FRA3208" s="14"/>
      <c r="FRB3208" s="14"/>
      <c r="FRC3208" s="14"/>
      <c r="FRD3208" s="14"/>
      <c r="FRE3208" s="14"/>
      <c r="FRF3208" s="14"/>
      <c r="FRG3208" s="14"/>
      <c r="FRH3208" s="14"/>
      <c r="FRI3208" s="14"/>
      <c r="FRJ3208" s="14"/>
      <c r="FRK3208" s="14"/>
      <c r="FRL3208" s="14"/>
      <c r="FRM3208" s="14"/>
      <c r="FRN3208" s="14"/>
      <c r="FRO3208" s="14"/>
      <c r="FRP3208" s="14"/>
      <c r="FRQ3208" s="14"/>
      <c r="FRR3208" s="14"/>
      <c r="FRS3208" s="14"/>
      <c r="FRT3208" s="14"/>
      <c r="FRU3208" s="14"/>
      <c r="FRV3208" s="14"/>
      <c r="FRW3208" s="14"/>
      <c r="FRX3208" s="14"/>
      <c r="FRY3208" s="14"/>
      <c r="FRZ3208" s="14"/>
      <c r="FSA3208" s="14"/>
      <c r="FSB3208" s="14"/>
      <c r="FSC3208" s="14"/>
      <c r="FSD3208" s="14"/>
      <c r="FSE3208" s="14"/>
      <c r="FSF3208" s="14"/>
      <c r="FSG3208" s="14"/>
      <c r="FSH3208" s="14"/>
      <c r="FSI3208" s="14"/>
      <c r="FSJ3208" s="14"/>
      <c r="FSK3208" s="14"/>
      <c r="FSL3208" s="14"/>
      <c r="FSM3208" s="14"/>
      <c r="FSN3208" s="14"/>
      <c r="FSO3208" s="14"/>
      <c r="FSP3208" s="14"/>
      <c r="FSQ3208" s="14"/>
      <c r="FSR3208" s="14"/>
      <c r="FSS3208" s="14"/>
      <c r="FST3208" s="14"/>
      <c r="FSU3208" s="14"/>
      <c r="FSV3208" s="14"/>
      <c r="FSW3208" s="14"/>
      <c r="FSX3208" s="14"/>
      <c r="FSY3208" s="14"/>
      <c r="FSZ3208" s="14"/>
      <c r="FTA3208" s="14"/>
      <c r="FTB3208" s="14"/>
      <c r="FTC3208" s="14"/>
      <c r="FTD3208" s="14"/>
      <c r="FTE3208" s="14"/>
      <c r="FTF3208" s="14"/>
      <c r="FTG3208" s="14"/>
      <c r="FTH3208" s="14"/>
      <c r="FTI3208" s="14"/>
      <c r="FTJ3208" s="14"/>
      <c r="FTK3208" s="14"/>
      <c r="FTL3208" s="14"/>
      <c r="FTM3208" s="14"/>
      <c r="FTN3208" s="14"/>
      <c r="FTO3208" s="14"/>
      <c r="FTP3208" s="14"/>
      <c r="FTQ3208" s="14"/>
      <c r="FTR3208" s="14"/>
      <c r="FTS3208" s="14"/>
      <c r="FTT3208" s="14"/>
      <c r="FTU3208" s="14"/>
      <c r="FTV3208" s="14"/>
      <c r="FTW3208" s="14"/>
      <c r="FTX3208" s="14"/>
      <c r="FTY3208" s="14"/>
      <c r="FTZ3208" s="14"/>
      <c r="FUA3208" s="14"/>
      <c r="FUB3208" s="14"/>
      <c r="FUC3208" s="14"/>
      <c r="FUD3208" s="14"/>
      <c r="FUE3208" s="14"/>
      <c r="FUF3208" s="14"/>
      <c r="FUG3208" s="14"/>
      <c r="FUH3208" s="14"/>
      <c r="FUI3208" s="14"/>
      <c r="FUJ3208" s="14"/>
      <c r="FUK3208" s="14"/>
      <c r="FUL3208" s="14"/>
      <c r="FUM3208" s="14"/>
      <c r="FUN3208" s="14"/>
      <c r="FUO3208" s="14"/>
      <c r="FUP3208" s="14"/>
      <c r="FUQ3208" s="14"/>
      <c r="FUR3208" s="14"/>
      <c r="FUS3208" s="14"/>
      <c r="FUT3208" s="14"/>
      <c r="FUU3208" s="14"/>
      <c r="FUV3208" s="14"/>
      <c r="FUW3208" s="14"/>
      <c r="FUX3208" s="14"/>
      <c r="FUY3208" s="14"/>
      <c r="FUZ3208" s="14"/>
      <c r="FVA3208" s="14"/>
      <c r="FVB3208" s="14"/>
      <c r="FVC3208" s="14"/>
      <c r="FVD3208" s="14"/>
      <c r="FVE3208" s="14"/>
      <c r="FVF3208" s="14"/>
      <c r="FVG3208" s="14"/>
      <c r="FVH3208" s="14"/>
      <c r="FVI3208" s="14"/>
      <c r="FVJ3208" s="14"/>
      <c r="FVK3208" s="14"/>
      <c r="FVL3208" s="14"/>
      <c r="FVM3208" s="14"/>
      <c r="FVN3208" s="14"/>
      <c r="FVO3208" s="14"/>
      <c r="FVP3208" s="14"/>
      <c r="FVQ3208" s="14"/>
      <c r="FVR3208" s="14"/>
      <c r="FVS3208" s="14"/>
      <c r="FVT3208" s="14"/>
      <c r="FVU3208" s="14"/>
      <c r="FVV3208" s="14"/>
      <c r="FVW3208" s="14"/>
      <c r="FVX3208" s="14"/>
      <c r="FVY3208" s="14"/>
      <c r="FVZ3208" s="14"/>
      <c r="FWA3208" s="14"/>
      <c r="FWB3208" s="14"/>
      <c r="FWC3208" s="14"/>
      <c r="FWD3208" s="14"/>
      <c r="FWE3208" s="14"/>
      <c r="FWF3208" s="14"/>
      <c r="FWG3208" s="14"/>
      <c r="FWH3208" s="14"/>
      <c r="FWI3208" s="14"/>
      <c r="FWJ3208" s="14"/>
      <c r="FWK3208" s="14"/>
      <c r="FWL3208" s="14"/>
      <c r="FWM3208" s="14"/>
      <c r="FWN3208" s="14"/>
      <c r="FWO3208" s="14"/>
      <c r="FWP3208" s="14"/>
      <c r="FWQ3208" s="14"/>
      <c r="FWR3208" s="14"/>
      <c r="FWS3208" s="14"/>
      <c r="FWT3208" s="14"/>
      <c r="FWU3208" s="14"/>
      <c r="FWV3208" s="14"/>
      <c r="FWW3208" s="14"/>
      <c r="FWX3208" s="14"/>
      <c r="FWY3208" s="14"/>
      <c r="FWZ3208" s="14"/>
      <c r="FXA3208" s="14"/>
      <c r="FXB3208" s="14"/>
      <c r="FXC3208" s="14"/>
      <c r="FXD3208" s="14"/>
      <c r="FXE3208" s="14"/>
      <c r="FXF3208" s="14"/>
      <c r="FXG3208" s="14"/>
      <c r="FXH3208" s="14"/>
      <c r="FXI3208" s="14"/>
      <c r="FXJ3208" s="14"/>
      <c r="FXK3208" s="14"/>
      <c r="FXL3208" s="14"/>
      <c r="FXM3208" s="14"/>
      <c r="FXN3208" s="14"/>
      <c r="FXO3208" s="14"/>
      <c r="FXP3208" s="14"/>
      <c r="FXQ3208" s="14"/>
      <c r="FXR3208" s="14"/>
      <c r="FXS3208" s="14"/>
      <c r="FXT3208" s="14"/>
      <c r="FXU3208" s="14"/>
      <c r="FXV3208" s="14"/>
      <c r="FXW3208" s="14"/>
      <c r="FXX3208" s="14"/>
      <c r="FXY3208" s="14"/>
      <c r="FXZ3208" s="14"/>
      <c r="FYA3208" s="14"/>
      <c r="FYB3208" s="14"/>
      <c r="FYC3208" s="14"/>
      <c r="FYD3208" s="14"/>
      <c r="FYE3208" s="14"/>
      <c r="FYF3208" s="14"/>
      <c r="FYG3208" s="14"/>
      <c r="FYH3208" s="14"/>
      <c r="FYI3208" s="14"/>
      <c r="FYJ3208" s="14"/>
      <c r="FYK3208" s="14"/>
      <c r="FYL3208" s="14"/>
      <c r="FYM3208" s="14"/>
      <c r="FYN3208" s="14"/>
      <c r="FYO3208" s="14"/>
      <c r="FYP3208" s="14"/>
      <c r="FYQ3208" s="14"/>
      <c r="FYR3208" s="14"/>
      <c r="FYS3208" s="14"/>
      <c r="FYT3208" s="14"/>
      <c r="FYU3208" s="14"/>
      <c r="FYV3208" s="14"/>
      <c r="FYW3208" s="14"/>
      <c r="FYX3208" s="14"/>
      <c r="FYY3208" s="14"/>
      <c r="FYZ3208" s="14"/>
      <c r="FZA3208" s="14"/>
      <c r="FZB3208" s="14"/>
      <c r="FZC3208" s="14"/>
      <c r="FZD3208" s="14"/>
      <c r="FZE3208" s="14"/>
      <c r="FZF3208" s="14"/>
      <c r="FZG3208" s="14"/>
      <c r="FZH3208" s="14"/>
      <c r="FZI3208" s="14"/>
      <c r="FZJ3208" s="14"/>
      <c r="FZK3208" s="14"/>
      <c r="FZL3208" s="14"/>
      <c r="FZM3208" s="14"/>
      <c r="FZN3208" s="14"/>
      <c r="FZO3208" s="14"/>
      <c r="FZP3208" s="14"/>
      <c r="FZQ3208" s="14"/>
      <c r="FZR3208" s="14"/>
      <c r="FZS3208" s="14"/>
      <c r="FZT3208" s="14"/>
      <c r="FZU3208" s="14"/>
      <c r="FZV3208" s="14"/>
      <c r="FZW3208" s="14"/>
      <c r="FZX3208" s="14"/>
      <c r="FZY3208" s="14"/>
      <c r="FZZ3208" s="14"/>
      <c r="GAA3208" s="14"/>
      <c r="GAB3208" s="14"/>
      <c r="GAC3208" s="14"/>
      <c r="GAD3208" s="14"/>
      <c r="GAE3208" s="14"/>
      <c r="GAF3208" s="14"/>
      <c r="GAG3208" s="14"/>
      <c r="GAH3208" s="14"/>
      <c r="GAI3208" s="14"/>
      <c r="GAJ3208" s="14"/>
      <c r="GAK3208" s="14"/>
      <c r="GAL3208" s="14"/>
      <c r="GAM3208" s="14"/>
      <c r="GAN3208" s="14"/>
      <c r="GAO3208" s="14"/>
      <c r="GAP3208" s="14"/>
      <c r="GAQ3208" s="14"/>
      <c r="GAR3208" s="14"/>
      <c r="GAS3208" s="14"/>
      <c r="GAT3208" s="14"/>
      <c r="GAU3208" s="14"/>
      <c r="GAV3208" s="14"/>
      <c r="GAW3208" s="14"/>
      <c r="GAX3208" s="14"/>
      <c r="GAY3208" s="14"/>
      <c r="GAZ3208" s="14"/>
      <c r="GBA3208" s="14"/>
      <c r="GBB3208" s="14"/>
      <c r="GBC3208" s="14"/>
      <c r="GBD3208" s="14"/>
      <c r="GBE3208" s="14"/>
      <c r="GBF3208" s="14"/>
      <c r="GBG3208" s="14"/>
      <c r="GBH3208" s="14"/>
      <c r="GBI3208" s="14"/>
      <c r="GBJ3208" s="14"/>
      <c r="GBK3208" s="14"/>
      <c r="GBL3208" s="14"/>
      <c r="GBM3208" s="14"/>
      <c r="GBN3208" s="14"/>
      <c r="GBO3208" s="14"/>
      <c r="GBP3208" s="14"/>
      <c r="GBQ3208" s="14"/>
      <c r="GBR3208" s="14"/>
      <c r="GBS3208" s="14"/>
      <c r="GBT3208" s="14"/>
      <c r="GBU3208" s="14"/>
      <c r="GBV3208" s="14"/>
      <c r="GBW3208" s="14"/>
      <c r="GBX3208" s="14"/>
      <c r="GBY3208" s="14"/>
      <c r="GBZ3208" s="14"/>
      <c r="GCA3208" s="14"/>
      <c r="GCB3208" s="14"/>
      <c r="GCC3208" s="14"/>
      <c r="GCD3208" s="14"/>
      <c r="GCE3208" s="14"/>
      <c r="GCF3208" s="14"/>
      <c r="GCG3208" s="14"/>
      <c r="GCH3208" s="14"/>
      <c r="GCI3208" s="14"/>
      <c r="GCJ3208" s="14"/>
      <c r="GCK3208" s="14"/>
      <c r="GCL3208" s="14"/>
      <c r="GCM3208" s="14"/>
      <c r="GCN3208" s="14"/>
      <c r="GCO3208" s="14"/>
      <c r="GCP3208" s="14"/>
      <c r="GCQ3208" s="14"/>
      <c r="GCR3208" s="14"/>
      <c r="GCS3208" s="14"/>
      <c r="GCT3208" s="14"/>
      <c r="GCU3208" s="14"/>
      <c r="GCV3208" s="14"/>
      <c r="GCW3208" s="14"/>
      <c r="GCX3208" s="14"/>
      <c r="GCY3208" s="14"/>
      <c r="GCZ3208" s="14"/>
      <c r="GDA3208" s="14"/>
      <c r="GDB3208" s="14"/>
      <c r="GDC3208" s="14"/>
      <c r="GDD3208" s="14"/>
      <c r="GDE3208" s="14"/>
      <c r="GDF3208" s="14"/>
      <c r="GDG3208" s="14"/>
      <c r="GDH3208" s="14"/>
      <c r="GDI3208" s="14"/>
      <c r="GDJ3208" s="14"/>
      <c r="GDK3208" s="14"/>
      <c r="GDL3208" s="14"/>
      <c r="GDM3208" s="14"/>
      <c r="GDN3208" s="14"/>
      <c r="GDO3208" s="14"/>
      <c r="GDP3208" s="14"/>
      <c r="GDQ3208" s="14"/>
      <c r="GDR3208" s="14"/>
      <c r="GDS3208" s="14"/>
      <c r="GDT3208" s="14"/>
      <c r="GDU3208" s="14"/>
      <c r="GDV3208" s="14"/>
      <c r="GDW3208" s="14"/>
      <c r="GDX3208" s="14"/>
      <c r="GDY3208" s="14"/>
      <c r="GDZ3208" s="14"/>
      <c r="GEA3208" s="14"/>
      <c r="GEB3208" s="14"/>
      <c r="GEC3208" s="14"/>
      <c r="GED3208" s="14"/>
      <c r="GEE3208" s="14"/>
      <c r="GEF3208" s="14"/>
      <c r="GEG3208" s="14"/>
      <c r="GEH3208" s="14"/>
      <c r="GEI3208" s="14"/>
      <c r="GEJ3208" s="14"/>
      <c r="GEK3208" s="14"/>
      <c r="GEL3208" s="14"/>
      <c r="GEM3208" s="14"/>
      <c r="GEN3208" s="14"/>
      <c r="GEO3208" s="14"/>
      <c r="GEP3208" s="14"/>
      <c r="GEQ3208" s="14"/>
      <c r="GER3208" s="14"/>
      <c r="GES3208" s="14"/>
      <c r="GET3208" s="14"/>
      <c r="GEU3208" s="14"/>
      <c r="GEV3208" s="14"/>
      <c r="GEW3208" s="14"/>
      <c r="GEX3208" s="14"/>
      <c r="GEY3208" s="14"/>
      <c r="GEZ3208" s="14"/>
      <c r="GFA3208" s="14"/>
      <c r="GFB3208" s="14"/>
      <c r="GFC3208" s="14"/>
      <c r="GFD3208" s="14"/>
      <c r="GFE3208" s="14"/>
      <c r="GFF3208" s="14"/>
      <c r="GFG3208" s="14"/>
      <c r="GFH3208" s="14"/>
      <c r="GFI3208" s="14"/>
      <c r="GFJ3208" s="14"/>
      <c r="GFK3208" s="14"/>
      <c r="GFL3208" s="14"/>
      <c r="GFM3208" s="14"/>
      <c r="GFN3208" s="14"/>
      <c r="GFO3208" s="14"/>
      <c r="GFP3208" s="14"/>
      <c r="GFQ3208" s="14"/>
      <c r="GFR3208" s="14"/>
      <c r="GFS3208" s="14"/>
      <c r="GFT3208" s="14"/>
      <c r="GFU3208" s="14"/>
      <c r="GFV3208" s="14"/>
      <c r="GFW3208" s="14"/>
      <c r="GFX3208" s="14"/>
      <c r="GFY3208" s="14"/>
      <c r="GFZ3208" s="14"/>
      <c r="GGA3208" s="14"/>
      <c r="GGB3208" s="14"/>
      <c r="GGC3208" s="14"/>
      <c r="GGD3208" s="14"/>
      <c r="GGE3208" s="14"/>
      <c r="GGF3208" s="14"/>
      <c r="GGG3208" s="14"/>
      <c r="GGH3208" s="14"/>
      <c r="GGI3208" s="14"/>
      <c r="GGJ3208" s="14"/>
      <c r="GGK3208" s="14"/>
      <c r="GGL3208" s="14"/>
      <c r="GGM3208" s="14"/>
      <c r="GGN3208" s="14"/>
      <c r="GGO3208" s="14"/>
      <c r="GGP3208" s="14"/>
      <c r="GGQ3208" s="14"/>
      <c r="GGR3208" s="14"/>
      <c r="GGS3208" s="14"/>
      <c r="GGT3208" s="14"/>
      <c r="GGU3208" s="14"/>
      <c r="GGV3208" s="14"/>
      <c r="GGW3208" s="14"/>
      <c r="GGX3208" s="14"/>
      <c r="GGY3208" s="14"/>
      <c r="GGZ3208" s="14"/>
      <c r="GHA3208" s="14"/>
      <c r="GHB3208" s="14"/>
      <c r="GHC3208" s="14"/>
      <c r="GHD3208" s="14"/>
      <c r="GHE3208" s="14"/>
      <c r="GHF3208" s="14"/>
      <c r="GHG3208" s="14"/>
      <c r="GHH3208" s="14"/>
      <c r="GHI3208" s="14"/>
      <c r="GHJ3208" s="14"/>
      <c r="GHK3208" s="14"/>
      <c r="GHL3208" s="14"/>
      <c r="GHM3208" s="14"/>
      <c r="GHN3208" s="14"/>
      <c r="GHO3208" s="14"/>
      <c r="GHP3208" s="14"/>
      <c r="GHQ3208" s="14"/>
      <c r="GHR3208" s="14"/>
      <c r="GHS3208" s="14"/>
      <c r="GHT3208" s="14"/>
      <c r="GHU3208" s="14"/>
      <c r="GHV3208" s="14"/>
      <c r="GHW3208" s="14"/>
      <c r="GHX3208" s="14"/>
      <c r="GHY3208" s="14"/>
      <c r="GHZ3208" s="14"/>
      <c r="GIA3208" s="14"/>
      <c r="GIB3208" s="14"/>
      <c r="GIC3208" s="14"/>
      <c r="GID3208" s="14"/>
      <c r="GIE3208" s="14"/>
      <c r="GIF3208" s="14"/>
      <c r="GIG3208" s="14"/>
      <c r="GIH3208" s="14"/>
      <c r="GII3208" s="14"/>
      <c r="GIJ3208" s="14"/>
      <c r="GIK3208" s="14"/>
      <c r="GIL3208" s="14"/>
      <c r="GIM3208" s="14"/>
      <c r="GIN3208" s="14"/>
      <c r="GIO3208" s="14"/>
      <c r="GIP3208" s="14"/>
      <c r="GIQ3208" s="14"/>
      <c r="GIR3208" s="14"/>
      <c r="GIS3208" s="14"/>
      <c r="GIT3208" s="14"/>
      <c r="GIU3208" s="14"/>
      <c r="GIV3208" s="14"/>
      <c r="GIW3208" s="14"/>
      <c r="GIX3208" s="14"/>
      <c r="GIY3208" s="14"/>
      <c r="GIZ3208" s="14"/>
      <c r="GJA3208" s="14"/>
      <c r="GJB3208" s="14"/>
      <c r="GJC3208" s="14"/>
      <c r="GJD3208" s="14"/>
      <c r="GJE3208" s="14"/>
      <c r="GJF3208" s="14"/>
      <c r="GJG3208" s="14"/>
      <c r="GJH3208" s="14"/>
      <c r="GJI3208" s="14"/>
      <c r="GJJ3208" s="14"/>
      <c r="GJK3208" s="14"/>
      <c r="GJL3208" s="14"/>
      <c r="GJM3208" s="14"/>
      <c r="GJN3208" s="14"/>
      <c r="GJO3208" s="14"/>
      <c r="GJP3208" s="14"/>
      <c r="GJQ3208" s="14"/>
      <c r="GJR3208" s="14"/>
      <c r="GJS3208" s="14"/>
      <c r="GJT3208" s="14"/>
      <c r="GJU3208" s="14"/>
      <c r="GJV3208" s="14"/>
      <c r="GJW3208" s="14"/>
      <c r="GJX3208" s="14"/>
      <c r="GJY3208" s="14"/>
      <c r="GJZ3208" s="14"/>
      <c r="GKA3208" s="14"/>
      <c r="GKB3208" s="14"/>
      <c r="GKC3208" s="14"/>
      <c r="GKD3208" s="14"/>
      <c r="GKE3208" s="14"/>
      <c r="GKF3208" s="14"/>
      <c r="GKG3208" s="14"/>
      <c r="GKH3208" s="14"/>
      <c r="GKI3208" s="14"/>
      <c r="GKJ3208" s="14"/>
      <c r="GKK3208" s="14"/>
      <c r="GKL3208" s="14"/>
      <c r="GKM3208" s="14"/>
      <c r="GKN3208" s="14"/>
      <c r="GKO3208" s="14"/>
      <c r="GKP3208" s="14"/>
      <c r="GKQ3208" s="14"/>
      <c r="GKR3208" s="14"/>
      <c r="GKS3208" s="14"/>
      <c r="GKT3208" s="14"/>
      <c r="GKU3208" s="14"/>
      <c r="GKV3208" s="14"/>
      <c r="GKW3208" s="14"/>
      <c r="GKX3208" s="14"/>
      <c r="GKY3208" s="14"/>
      <c r="GKZ3208" s="14"/>
      <c r="GLA3208" s="14"/>
      <c r="GLB3208" s="14"/>
      <c r="GLC3208" s="14"/>
      <c r="GLD3208" s="14"/>
      <c r="GLE3208" s="14"/>
      <c r="GLF3208" s="14"/>
      <c r="GLG3208" s="14"/>
      <c r="GLH3208" s="14"/>
      <c r="GLI3208" s="14"/>
      <c r="GLJ3208" s="14"/>
      <c r="GLK3208" s="14"/>
      <c r="GLL3208" s="14"/>
      <c r="GLM3208" s="14"/>
      <c r="GLN3208" s="14"/>
      <c r="GLO3208" s="14"/>
      <c r="GLP3208" s="14"/>
      <c r="GLQ3208" s="14"/>
      <c r="GLR3208" s="14"/>
      <c r="GLS3208" s="14"/>
      <c r="GLT3208" s="14"/>
      <c r="GLU3208" s="14"/>
      <c r="GLV3208" s="14"/>
      <c r="GLW3208" s="14"/>
      <c r="GLX3208" s="14"/>
      <c r="GLY3208" s="14"/>
      <c r="GLZ3208" s="14"/>
      <c r="GMA3208" s="14"/>
      <c r="GMB3208" s="14"/>
      <c r="GMC3208" s="14"/>
      <c r="GMD3208" s="14"/>
      <c r="GME3208" s="14"/>
      <c r="GMF3208" s="14"/>
      <c r="GMG3208" s="14"/>
      <c r="GMH3208" s="14"/>
      <c r="GMI3208" s="14"/>
      <c r="GMJ3208" s="14"/>
      <c r="GMK3208" s="14"/>
      <c r="GML3208" s="14"/>
      <c r="GMM3208" s="14"/>
      <c r="GMN3208" s="14"/>
      <c r="GMO3208" s="14"/>
      <c r="GMP3208" s="14"/>
      <c r="GMQ3208" s="14"/>
      <c r="GMR3208" s="14"/>
      <c r="GMS3208" s="14"/>
      <c r="GMT3208" s="14"/>
      <c r="GMU3208" s="14"/>
      <c r="GMV3208" s="14"/>
      <c r="GMW3208" s="14"/>
      <c r="GMX3208" s="14"/>
      <c r="GMY3208" s="14"/>
      <c r="GMZ3208" s="14"/>
      <c r="GNA3208" s="14"/>
      <c r="GNB3208" s="14"/>
      <c r="GNC3208" s="14"/>
      <c r="GND3208" s="14"/>
      <c r="GNE3208" s="14"/>
      <c r="GNF3208" s="14"/>
      <c r="GNG3208" s="14"/>
      <c r="GNH3208" s="14"/>
      <c r="GNI3208" s="14"/>
      <c r="GNJ3208" s="14"/>
      <c r="GNK3208" s="14"/>
      <c r="GNL3208" s="14"/>
      <c r="GNM3208" s="14"/>
      <c r="GNN3208" s="14"/>
      <c r="GNO3208" s="14"/>
      <c r="GNP3208" s="14"/>
      <c r="GNQ3208" s="14"/>
      <c r="GNR3208" s="14"/>
      <c r="GNS3208" s="14"/>
      <c r="GNT3208" s="14"/>
      <c r="GNU3208" s="14"/>
      <c r="GNV3208" s="14"/>
      <c r="GNW3208" s="14"/>
      <c r="GNX3208" s="14"/>
      <c r="GNY3208" s="14"/>
      <c r="GNZ3208" s="14"/>
      <c r="GOA3208" s="14"/>
      <c r="GOB3208" s="14"/>
      <c r="GOC3208" s="14"/>
      <c r="GOD3208" s="14"/>
      <c r="GOE3208" s="14"/>
      <c r="GOF3208" s="14"/>
      <c r="GOG3208" s="14"/>
      <c r="GOH3208" s="14"/>
      <c r="GOI3208" s="14"/>
      <c r="GOJ3208" s="14"/>
      <c r="GOK3208" s="14"/>
      <c r="GOL3208" s="14"/>
      <c r="GOM3208" s="14"/>
      <c r="GON3208" s="14"/>
      <c r="GOO3208" s="14"/>
      <c r="GOP3208" s="14"/>
      <c r="GOQ3208" s="14"/>
      <c r="GOR3208" s="14"/>
      <c r="GOS3208" s="14"/>
      <c r="GOT3208" s="14"/>
      <c r="GOU3208" s="14"/>
      <c r="GOV3208" s="14"/>
      <c r="GOW3208" s="14"/>
      <c r="GOX3208" s="14"/>
      <c r="GOY3208" s="14"/>
      <c r="GOZ3208" s="14"/>
      <c r="GPA3208" s="14"/>
      <c r="GPB3208" s="14"/>
      <c r="GPC3208" s="14"/>
      <c r="GPD3208" s="14"/>
      <c r="GPE3208" s="14"/>
      <c r="GPF3208" s="14"/>
      <c r="GPG3208" s="14"/>
      <c r="GPH3208" s="14"/>
      <c r="GPI3208" s="14"/>
      <c r="GPJ3208" s="14"/>
      <c r="GPK3208" s="14"/>
      <c r="GPL3208" s="14"/>
      <c r="GPM3208" s="14"/>
      <c r="GPN3208" s="14"/>
      <c r="GPO3208" s="14"/>
      <c r="GPP3208" s="14"/>
      <c r="GPQ3208" s="14"/>
      <c r="GPR3208" s="14"/>
      <c r="GPS3208" s="14"/>
      <c r="GPT3208" s="14"/>
      <c r="GPU3208" s="14"/>
      <c r="GPV3208" s="14"/>
      <c r="GPW3208" s="14"/>
      <c r="GPX3208" s="14"/>
      <c r="GPY3208" s="14"/>
      <c r="GPZ3208" s="14"/>
      <c r="GQA3208" s="14"/>
      <c r="GQB3208" s="14"/>
      <c r="GQC3208" s="14"/>
      <c r="GQD3208" s="14"/>
      <c r="GQE3208" s="14"/>
      <c r="GQF3208" s="14"/>
      <c r="GQG3208" s="14"/>
      <c r="GQH3208" s="14"/>
      <c r="GQI3208" s="14"/>
      <c r="GQJ3208" s="14"/>
      <c r="GQK3208" s="14"/>
      <c r="GQL3208" s="14"/>
      <c r="GQM3208" s="14"/>
      <c r="GQN3208" s="14"/>
      <c r="GQO3208" s="14"/>
      <c r="GQP3208" s="14"/>
      <c r="GQQ3208" s="14"/>
      <c r="GQR3208" s="14"/>
      <c r="GQS3208" s="14"/>
      <c r="GQT3208" s="14"/>
      <c r="GQU3208" s="14"/>
      <c r="GQV3208" s="14"/>
      <c r="GQW3208" s="14"/>
      <c r="GQX3208" s="14"/>
      <c r="GQY3208" s="14"/>
      <c r="GQZ3208" s="14"/>
      <c r="GRA3208" s="14"/>
      <c r="GRB3208" s="14"/>
      <c r="GRC3208" s="14"/>
      <c r="GRD3208" s="14"/>
      <c r="GRE3208" s="14"/>
      <c r="GRF3208" s="14"/>
      <c r="GRG3208" s="14"/>
      <c r="GRH3208" s="14"/>
      <c r="GRI3208" s="14"/>
      <c r="GRJ3208" s="14"/>
      <c r="GRK3208" s="14"/>
      <c r="GRL3208" s="14"/>
      <c r="GRM3208" s="14"/>
      <c r="GRN3208" s="14"/>
      <c r="GRO3208" s="14"/>
      <c r="GRP3208" s="14"/>
      <c r="GRQ3208" s="14"/>
      <c r="GRR3208" s="14"/>
      <c r="GRS3208" s="14"/>
      <c r="GRT3208" s="14"/>
      <c r="GRU3208" s="14"/>
      <c r="GRV3208" s="14"/>
      <c r="GRW3208" s="14"/>
      <c r="GRX3208" s="14"/>
      <c r="GRY3208" s="14"/>
      <c r="GRZ3208" s="14"/>
      <c r="GSA3208" s="14"/>
      <c r="GSB3208" s="14"/>
      <c r="GSC3208" s="14"/>
      <c r="GSD3208" s="14"/>
      <c r="GSE3208" s="14"/>
      <c r="GSF3208" s="14"/>
      <c r="GSG3208" s="14"/>
      <c r="GSH3208" s="14"/>
      <c r="GSI3208" s="14"/>
      <c r="GSJ3208" s="14"/>
      <c r="GSK3208" s="14"/>
      <c r="GSL3208" s="14"/>
      <c r="GSM3208" s="14"/>
      <c r="GSN3208" s="14"/>
      <c r="GSO3208" s="14"/>
      <c r="GSP3208" s="14"/>
      <c r="GSQ3208" s="14"/>
      <c r="GSR3208" s="14"/>
      <c r="GSS3208" s="14"/>
      <c r="GST3208" s="14"/>
      <c r="GSU3208" s="14"/>
      <c r="GSV3208" s="14"/>
      <c r="GSW3208" s="14"/>
      <c r="GSX3208" s="14"/>
      <c r="GSY3208" s="14"/>
      <c r="GSZ3208" s="14"/>
      <c r="GTA3208" s="14"/>
      <c r="GTB3208" s="14"/>
      <c r="GTC3208" s="14"/>
      <c r="GTD3208" s="14"/>
      <c r="GTE3208" s="14"/>
      <c r="GTF3208" s="14"/>
      <c r="GTG3208" s="14"/>
      <c r="GTH3208" s="14"/>
      <c r="GTI3208" s="14"/>
      <c r="GTJ3208" s="14"/>
      <c r="GTK3208" s="14"/>
      <c r="GTL3208" s="14"/>
      <c r="GTM3208" s="14"/>
      <c r="GTN3208" s="14"/>
      <c r="GTO3208" s="14"/>
      <c r="GTP3208" s="14"/>
      <c r="GTQ3208" s="14"/>
      <c r="GTR3208" s="14"/>
      <c r="GTS3208" s="14"/>
      <c r="GTT3208" s="14"/>
      <c r="GTU3208" s="14"/>
      <c r="GTV3208" s="14"/>
      <c r="GTW3208" s="14"/>
      <c r="GTX3208" s="14"/>
      <c r="GTY3208" s="14"/>
      <c r="GTZ3208" s="14"/>
      <c r="GUA3208" s="14"/>
      <c r="GUB3208" s="14"/>
      <c r="GUC3208" s="14"/>
      <c r="GUD3208" s="14"/>
      <c r="GUE3208" s="14"/>
      <c r="GUF3208" s="14"/>
      <c r="GUG3208" s="14"/>
      <c r="GUH3208" s="14"/>
      <c r="GUI3208" s="14"/>
      <c r="GUJ3208" s="14"/>
      <c r="GUK3208" s="14"/>
      <c r="GUL3208" s="14"/>
      <c r="GUM3208" s="14"/>
      <c r="GUN3208" s="14"/>
      <c r="GUO3208" s="14"/>
      <c r="GUP3208" s="14"/>
      <c r="GUQ3208" s="14"/>
      <c r="GUR3208" s="14"/>
      <c r="GUS3208" s="14"/>
      <c r="GUT3208" s="14"/>
      <c r="GUU3208" s="14"/>
      <c r="GUV3208" s="14"/>
      <c r="GUW3208" s="14"/>
      <c r="GUX3208" s="14"/>
      <c r="GUY3208" s="14"/>
      <c r="GUZ3208" s="14"/>
      <c r="GVA3208" s="14"/>
      <c r="GVB3208" s="14"/>
      <c r="GVC3208" s="14"/>
      <c r="GVD3208" s="14"/>
      <c r="GVE3208" s="14"/>
      <c r="GVF3208" s="14"/>
      <c r="GVG3208" s="14"/>
      <c r="GVH3208" s="14"/>
      <c r="GVI3208" s="14"/>
      <c r="GVJ3208" s="14"/>
      <c r="GVK3208" s="14"/>
      <c r="GVL3208" s="14"/>
      <c r="GVM3208" s="14"/>
      <c r="GVN3208" s="14"/>
      <c r="GVO3208" s="14"/>
      <c r="GVP3208" s="14"/>
      <c r="GVQ3208" s="14"/>
      <c r="GVR3208" s="14"/>
      <c r="GVS3208" s="14"/>
      <c r="GVT3208" s="14"/>
      <c r="GVU3208" s="14"/>
      <c r="GVV3208" s="14"/>
      <c r="GVW3208" s="14"/>
      <c r="GVX3208" s="14"/>
      <c r="GVY3208" s="14"/>
      <c r="GVZ3208" s="14"/>
      <c r="GWA3208" s="14"/>
      <c r="GWB3208" s="14"/>
      <c r="GWC3208" s="14"/>
      <c r="GWD3208" s="14"/>
      <c r="GWE3208" s="14"/>
      <c r="GWF3208" s="14"/>
      <c r="GWG3208" s="14"/>
      <c r="GWH3208" s="14"/>
      <c r="GWI3208" s="14"/>
      <c r="GWJ3208" s="14"/>
      <c r="GWK3208" s="14"/>
      <c r="GWL3208" s="14"/>
      <c r="GWM3208" s="14"/>
      <c r="GWN3208" s="14"/>
      <c r="GWO3208" s="14"/>
      <c r="GWP3208" s="14"/>
      <c r="GWQ3208" s="14"/>
      <c r="GWR3208" s="14"/>
      <c r="GWS3208" s="14"/>
      <c r="GWT3208" s="14"/>
      <c r="GWU3208" s="14"/>
      <c r="GWV3208" s="14"/>
      <c r="GWW3208" s="14"/>
      <c r="GWX3208" s="14"/>
      <c r="GWY3208" s="14"/>
      <c r="GWZ3208" s="14"/>
      <c r="GXA3208" s="14"/>
      <c r="GXB3208" s="14"/>
      <c r="GXC3208" s="14"/>
      <c r="GXD3208" s="14"/>
      <c r="GXE3208" s="14"/>
      <c r="GXF3208" s="14"/>
      <c r="GXG3208" s="14"/>
      <c r="GXH3208" s="14"/>
      <c r="GXI3208" s="14"/>
      <c r="GXJ3208" s="14"/>
      <c r="GXK3208" s="14"/>
      <c r="GXL3208" s="14"/>
      <c r="GXM3208" s="14"/>
      <c r="GXN3208" s="14"/>
      <c r="GXO3208" s="14"/>
      <c r="GXP3208" s="14"/>
      <c r="GXQ3208" s="14"/>
      <c r="GXR3208" s="14"/>
      <c r="GXS3208" s="14"/>
      <c r="GXT3208" s="14"/>
      <c r="GXU3208" s="14"/>
      <c r="GXV3208" s="14"/>
      <c r="GXW3208" s="14"/>
      <c r="GXX3208" s="14"/>
      <c r="GXY3208" s="14"/>
      <c r="GXZ3208" s="14"/>
      <c r="GYA3208" s="14"/>
      <c r="GYB3208" s="14"/>
      <c r="GYC3208" s="14"/>
      <c r="GYD3208" s="14"/>
      <c r="GYE3208" s="14"/>
      <c r="GYF3208" s="14"/>
      <c r="GYG3208" s="14"/>
      <c r="GYH3208" s="14"/>
      <c r="GYI3208" s="14"/>
      <c r="GYJ3208" s="14"/>
      <c r="GYK3208" s="14"/>
      <c r="GYL3208" s="14"/>
      <c r="GYM3208" s="14"/>
      <c r="GYN3208" s="14"/>
      <c r="GYO3208" s="14"/>
      <c r="GYP3208" s="14"/>
      <c r="GYQ3208" s="14"/>
      <c r="GYR3208" s="14"/>
      <c r="GYS3208" s="14"/>
      <c r="GYT3208" s="14"/>
      <c r="GYU3208" s="14"/>
      <c r="GYV3208" s="14"/>
      <c r="GYW3208" s="14"/>
      <c r="GYX3208" s="14"/>
      <c r="GYY3208" s="14"/>
      <c r="GYZ3208" s="14"/>
      <c r="GZA3208" s="14"/>
      <c r="GZB3208" s="14"/>
      <c r="GZC3208" s="14"/>
      <c r="GZD3208" s="14"/>
      <c r="GZE3208" s="14"/>
      <c r="GZF3208" s="14"/>
      <c r="GZG3208" s="14"/>
      <c r="GZH3208" s="14"/>
      <c r="GZI3208" s="14"/>
      <c r="GZJ3208" s="14"/>
      <c r="GZK3208" s="14"/>
      <c r="GZL3208" s="14"/>
      <c r="GZM3208" s="14"/>
      <c r="GZN3208" s="14"/>
      <c r="GZO3208" s="14"/>
      <c r="GZP3208" s="14"/>
      <c r="GZQ3208" s="14"/>
      <c r="GZR3208" s="14"/>
      <c r="GZS3208" s="14"/>
      <c r="GZT3208" s="14"/>
      <c r="GZU3208" s="14"/>
      <c r="GZV3208" s="14"/>
      <c r="GZW3208" s="14"/>
      <c r="GZX3208" s="14"/>
      <c r="GZY3208" s="14"/>
      <c r="GZZ3208" s="14"/>
      <c r="HAA3208" s="14"/>
      <c r="HAB3208" s="14"/>
      <c r="HAC3208" s="14"/>
      <c r="HAD3208" s="14"/>
      <c r="HAE3208" s="14"/>
      <c r="HAF3208" s="14"/>
      <c r="HAG3208" s="14"/>
      <c r="HAH3208" s="14"/>
      <c r="HAI3208" s="14"/>
      <c r="HAJ3208" s="14"/>
      <c r="HAK3208" s="14"/>
      <c r="HAL3208" s="14"/>
      <c r="HAM3208" s="14"/>
      <c r="HAN3208" s="14"/>
      <c r="HAO3208" s="14"/>
      <c r="HAP3208" s="14"/>
      <c r="HAQ3208" s="14"/>
      <c r="HAR3208" s="14"/>
      <c r="HAS3208" s="14"/>
      <c r="HAT3208" s="14"/>
      <c r="HAU3208" s="14"/>
      <c r="HAV3208" s="14"/>
      <c r="HAW3208" s="14"/>
      <c r="HAX3208" s="14"/>
      <c r="HAY3208" s="14"/>
      <c r="HAZ3208" s="14"/>
      <c r="HBA3208" s="14"/>
      <c r="HBB3208" s="14"/>
      <c r="HBC3208" s="14"/>
      <c r="HBD3208" s="14"/>
      <c r="HBE3208" s="14"/>
      <c r="HBF3208" s="14"/>
      <c r="HBG3208" s="14"/>
      <c r="HBH3208" s="14"/>
      <c r="HBI3208" s="14"/>
      <c r="HBJ3208" s="14"/>
      <c r="HBK3208" s="14"/>
      <c r="HBL3208" s="14"/>
      <c r="HBM3208" s="14"/>
      <c r="HBN3208" s="14"/>
      <c r="HBO3208" s="14"/>
      <c r="HBP3208" s="14"/>
      <c r="HBQ3208" s="14"/>
      <c r="HBR3208" s="14"/>
      <c r="HBS3208" s="14"/>
      <c r="HBT3208" s="14"/>
      <c r="HBU3208" s="14"/>
      <c r="HBV3208" s="14"/>
      <c r="HBW3208" s="14"/>
      <c r="HBX3208" s="14"/>
      <c r="HBY3208" s="14"/>
      <c r="HBZ3208" s="14"/>
      <c r="HCA3208" s="14"/>
      <c r="HCB3208" s="14"/>
      <c r="HCC3208" s="14"/>
      <c r="HCD3208" s="14"/>
      <c r="HCE3208" s="14"/>
      <c r="HCF3208" s="14"/>
      <c r="HCG3208" s="14"/>
      <c r="HCH3208" s="14"/>
      <c r="HCI3208" s="14"/>
      <c r="HCJ3208" s="14"/>
      <c r="HCK3208" s="14"/>
      <c r="HCL3208" s="14"/>
      <c r="HCM3208" s="14"/>
      <c r="HCN3208" s="14"/>
      <c r="HCO3208" s="14"/>
      <c r="HCP3208" s="14"/>
      <c r="HCQ3208" s="14"/>
      <c r="HCR3208" s="14"/>
      <c r="HCS3208" s="14"/>
      <c r="HCT3208" s="14"/>
      <c r="HCU3208" s="14"/>
      <c r="HCV3208" s="14"/>
      <c r="HCW3208" s="14"/>
      <c r="HCX3208" s="14"/>
      <c r="HCY3208" s="14"/>
      <c r="HCZ3208" s="14"/>
      <c r="HDA3208" s="14"/>
      <c r="HDB3208" s="14"/>
      <c r="HDC3208" s="14"/>
      <c r="HDD3208" s="14"/>
      <c r="HDE3208" s="14"/>
      <c r="HDF3208" s="14"/>
      <c r="HDG3208" s="14"/>
      <c r="HDH3208" s="14"/>
      <c r="HDI3208" s="14"/>
      <c r="HDJ3208" s="14"/>
      <c r="HDK3208" s="14"/>
      <c r="HDL3208" s="14"/>
      <c r="HDM3208" s="14"/>
      <c r="HDN3208" s="14"/>
      <c r="HDO3208" s="14"/>
      <c r="HDP3208" s="14"/>
      <c r="HDQ3208" s="14"/>
      <c r="HDR3208" s="14"/>
      <c r="HDS3208" s="14"/>
      <c r="HDT3208" s="14"/>
      <c r="HDU3208" s="14"/>
      <c r="HDV3208" s="14"/>
      <c r="HDW3208" s="14"/>
      <c r="HDX3208" s="14"/>
      <c r="HDY3208" s="14"/>
      <c r="HDZ3208" s="14"/>
      <c r="HEA3208" s="14"/>
      <c r="HEB3208" s="14"/>
      <c r="HEC3208" s="14"/>
      <c r="HED3208" s="14"/>
      <c r="HEE3208" s="14"/>
      <c r="HEF3208" s="14"/>
      <c r="HEG3208" s="14"/>
      <c r="HEH3208" s="14"/>
      <c r="HEI3208" s="14"/>
      <c r="HEJ3208" s="14"/>
      <c r="HEK3208" s="14"/>
      <c r="HEL3208" s="14"/>
      <c r="HEM3208" s="14"/>
      <c r="HEN3208" s="14"/>
      <c r="HEO3208" s="14"/>
      <c r="HEP3208" s="14"/>
      <c r="HEQ3208" s="14"/>
      <c r="HER3208" s="14"/>
      <c r="HES3208" s="14"/>
      <c r="HET3208" s="14"/>
      <c r="HEU3208" s="14"/>
      <c r="HEV3208" s="14"/>
      <c r="HEW3208" s="14"/>
      <c r="HEX3208" s="14"/>
      <c r="HEY3208" s="14"/>
      <c r="HEZ3208" s="14"/>
      <c r="HFA3208" s="14"/>
      <c r="HFB3208" s="14"/>
      <c r="HFC3208" s="14"/>
      <c r="HFD3208" s="14"/>
      <c r="HFE3208" s="14"/>
      <c r="HFF3208" s="14"/>
      <c r="HFG3208" s="14"/>
      <c r="HFH3208" s="14"/>
      <c r="HFI3208" s="14"/>
      <c r="HFJ3208" s="14"/>
      <c r="HFK3208" s="14"/>
      <c r="HFL3208" s="14"/>
      <c r="HFM3208" s="14"/>
      <c r="HFN3208" s="14"/>
      <c r="HFO3208" s="14"/>
      <c r="HFP3208" s="14"/>
      <c r="HFQ3208" s="14"/>
      <c r="HFR3208" s="14"/>
      <c r="HFS3208" s="14"/>
      <c r="HFT3208" s="14"/>
      <c r="HFU3208" s="14"/>
      <c r="HFV3208" s="14"/>
      <c r="HFW3208" s="14"/>
      <c r="HFX3208" s="14"/>
      <c r="HFY3208" s="14"/>
      <c r="HFZ3208" s="14"/>
      <c r="HGA3208" s="14"/>
      <c r="HGB3208" s="14"/>
      <c r="HGC3208" s="14"/>
      <c r="HGD3208" s="14"/>
      <c r="HGE3208" s="14"/>
      <c r="HGF3208" s="14"/>
      <c r="HGG3208" s="14"/>
      <c r="HGH3208" s="14"/>
      <c r="HGI3208" s="14"/>
      <c r="HGJ3208" s="14"/>
      <c r="HGK3208" s="14"/>
      <c r="HGL3208" s="14"/>
      <c r="HGM3208" s="14"/>
      <c r="HGN3208" s="14"/>
      <c r="HGO3208" s="14"/>
      <c r="HGP3208" s="14"/>
      <c r="HGQ3208" s="14"/>
      <c r="HGR3208" s="14"/>
      <c r="HGS3208" s="14"/>
      <c r="HGT3208" s="14"/>
      <c r="HGU3208" s="14"/>
      <c r="HGV3208" s="14"/>
      <c r="HGW3208" s="14"/>
      <c r="HGX3208" s="14"/>
      <c r="HGY3208" s="14"/>
      <c r="HGZ3208" s="14"/>
      <c r="HHA3208" s="14"/>
      <c r="HHB3208" s="14"/>
      <c r="HHC3208" s="14"/>
      <c r="HHD3208" s="14"/>
      <c r="HHE3208" s="14"/>
      <c r="HHF3208" s="14"/>
      <c r="HHG3208" s="14"/>
      <c r="HHH3208" s="14"/>
      <c r="HHI3208" s="14"/>
      <c r="HHJ3208" s="14"/>
      <c r="HHK3208" s="14"/>
      <c r="HHL3208" s="14"/>
      <c r="HHM3208" s="14"/>
      <c r="HHN3208" s="14"/>
      <c r="HHO3208" s="14"/>
      <c r="HHP3208" s="14"/>
      <c r="HHQ3208" s="14"/>
      <c r="HHR3208" s="14"/>
      <c r="HHS3208" s="14"/>
      <c r="HHT3208" s="14"/>
      <c r="HHU3208" s="14"/>
      <c r="HHV3208" s="14"/>
      <c r="HHW3208" s="14"/>
      <c r="HHX3208" s="14"/>
      <c r="HHY3208" s="14"/>
      <c r="HHZ3208" s="14"/>
      <c r="HIA3208" s="14"/>
      <c r="HIB3208" s="14"/>
      <c r="HIC3208" s="14"/>
      <c r="HID3208" s="14"/>
      <c r="HIE3208" s="14"/>
      <c r="HIF3208" s="14"/>
      <c r="HIG3208" s="14"/>
      <c r="HIH3208" s="14"/>
      <c r="HII3208" s="14"/>
      <c r="HIJ3208" s="14"/>
      <c r="HIK3208" s="14"/>
      <c r="HIL3208" s="14"/>
      <c r="HIM3208" s="14"/>
      <c r="HIN3208" s="14"/>
      <c r="HIO3208" s="14"/>
      <c r="HIP3208" s="14"/>
      <c r="HIQ3208" s="14"/>
      <c r="HIR3208" s="14"/>
      <c r="HIS3208" s="14"/>
      <c r="HIT3208" s="14"/>
      <c r="HIU3208" s="14"/>
      <c r="HIV3208" s="14"/>
      <c r="HIW3208" s="14"/>
      <c r="HIX3208" s="14"/>
      <c r="HIY3208" s="14"/>
      <c r="HIZ3208" s="14"/>
      <c r="HJA3208" s="14"/>
      <c r="HJB3208" s="14"/>
      <c r="HJC3208" s="14"/>
      <c r="HJD3208" s="14"/>
      <c r="HJE3208" s="14"/>
      <c r="HJF3208" s="14"/>
      <c r="HJG3208" s="14"/>
      <c r="HJH3208" s="14"/>
      <c r="HJI3208" s="14"/>
      <c r="HJJ3208" s="14"/>
      <c r="HJK3208" s="14"/>
      <c r="HJL3208" s="14"/>
      <c r="HJM3208" s="14"/>
      <c r="HJN3208" s="14"/>
      <c r="HJO3208" s="14"/>
      <c r="HJP3208" s="14"/>
      <c r="HJQ3208" s="14"/>
      <c r="HJR3208" s="14"/>
      <c r="HJS3208" s="14"/>
      <c r="HJT3208" s="14"/>
      <c r="HJU3208" s="14"/>
      <c r="HJV3208" s="14"/>
      <c r="HJW3208" s="14"/>
      <c r="HJX3208" s="14"/>
      <c r="HJY3208" s="14"/>
      <c r="HJZ3208" s="14"/>
      <c r="HKA3208" s="14"/>
      <c r="HKB3208" s="14"/>
      <c r="HKC3208" s="14"/>
      <c r="HKD3208" s="14"/>
      <c r="HKE3208" s="14"/>
      <c r="HKF3208" s="14"/>
      <c r="HKG3208" s="14"/>
      <c r="HKH3208" s="14"/>
      <c r="HKI3208" s="14"/>
      <c r="HKJ3208" s="14"/>
      <c r="HKK3208" s="14"/>
      <c r="HKL3208" s="14"/>
      <c r="HKM3208" s="14"/>
      <c r="HKN3208" s="14"/>
      <c r="HKO3208" s="14"/>
      <c r="HKP3208" s="14"/>
      <c r="HKQ3208" s="14"/>
      <c r="HKR3208" s="14"/>
      <c r="HKS3208" s="14"/>
      <c r="HKT3208" s="14"/>
      <c r="HKU3208" s="14"/>
      <c r="HKV3208" s="14"/>
      <c r="HKW3208" s="14"/>
      <c r="HKX3208" s="14"/>
      <c r="HKY3208" s="14"/>
      <c r="HKZ3208" s="14"/>
      <c r="HLA3208" s="14"/>
      <c r="HLB3208" s="14"/>
      <c r="HLC3208" s="14"/>
      <c r="HLD3208" s="14"/>
      <c r="HLE3208" s="14"/>
      <c r="HLF3208" s="14"/>
      <c r="HLG3208" s="14"/>
      <c r="HLH3208" s="14"/>
      <c r="HLI3208" s="14"/>
      <c r="HLJ3208" s="14"/>
      <c r="HLK3208" s="14"/>
      <c r="HLL3208" s="14"/>
      <c r="HLM3208" s="14"/>
      <c r="HLN3208" s="14"/>
      <c r="HLO3208" s="14"/>
      <c r="HLP3208" s="14"/>
      <c r="HLQ3208" s="14"/>
      <c r="HLR3208" s="14"/>
      <c r="HLS3208" s="14"/>
      <c r="HLT3208" s="14"/>
      <c r="HLU3208" s="14"/>
      <c r="HLV3208" s="14"/>
      <c r="HLW3208" s="14"/>
      <c r="HLX3208" s="14"/>
      <c r="HLY3208" s="14"/>
      <c r="HLZ3208" s="14"/>
      <c r="HMA3208" s="14"/>
      <c r="HMB3208" s="14"/>
      <c r="HMC3208" s="14"/>
      <c r="HMD3208" s="14"/>
      <c r="HME3208" s="14"/>
      <c r="HMF3208" s="14"/>
      <c r="HMG3208" s="14"/>
      <c r="HMH3208" s="14"/>
      <c r="HMI3208" s="14"/>
      <c r="HMJ3208" s="14"/>
      <c r="HMK3208" s="14"/>
      <c r="HML3208" s="14"/>
      <c r="HMM3208" s="14"/>
      <c r="HMN3208" s="14"/>
      <c r="HMO3208" s="14"/>
      <c r="HMP3208" s="14"/>
      <c r="HMQ3208" s="14"/>
      <c r="HMR3208" s="14"/>
      <c r="HMS3208" s="14"/>
      <c r="HMT3208" s="14"/>
      <c r="HMU3208" s="14"/>
      <c r="HMV3208" s="14"/>
      <c r="HMW3208" s="14"/>
      <c r="HMX3208" s="14"/>
      <c r="HMY3208" s="14"/>
      <c r="HMZ3208" s="14"/>
      <c r="HNA3208" s="14"/>
      <c r="HNB3208" s="14"/>
      <c r="HNC3208" s="14"/>
      <c r="HND3208" s="14"/>
      <c r="HNE3208" s="14"/>
      <c r="HNF3208" s="14"/>
      <c r="HNG3208" s="14"/>
      <c r="HNH3208" s="14"/>
      <c r="HNI3208" s="14"/>
      <c r="HNJ3208" s="14"/>
      <c r="HNK3208" s="14"/>
      <c r="HNL3208" s="14"/>
      <c r="HNM3208" s="14"/>
      <c r="HNN3208" s="14"/>
      <c r="HNO3208" s="14"/>
      <c r="HNP3208" s="14"/>
      <c r="HNQ3208" s="14"/>
      <c r="HNR3208" s="14"/>
      <c r="HNS3208" s="14"/>
      <c r="HNT3208" s="14"/>
      <c r="HNU3208" s="14"/>
      <c r="HNV3208" s="14"/>
      <c r="HNW3208" s="14"/>
      <c r="HNX3208" s="14"/>
      <c r="HNY3208" s="14"/>
      <c r="HNZ3208" s="14"/>
      <c r="HOA3208" s="14"/>
      <c r="HOB3208" s="14"/>
      <c r="HOC3208" s="14"/>
      <c r="HOD3208" s="14"/>
      <c r="HOE3208" s="14"/>
      <c r="HOF3208" s="14"/>
      <c r="HOG3208" s="14"/>
      <c r="HOH3208" s="14"/>
      <c r="HOI3208" s="14"/>
      <c r="HOJ3208" s="14"/>
      <c r="HOK3208" s="14"/>
      <c r="HOL3208" s="14"/>
      <c r="HOM3208" s="14"/>
      <c r="HON3208" s="14"/>
      <c r="HOO3208" s="14"/>
      <c r="HOP3208" s="14"/>
      <c r="HOQ3208" s="14"/>
      <c r="HOR3208" s="14"/>
      <c r="HOS3208" s="14"/>
      <c r="HOT3208" s="14"/>
      <c r="HOU3208" s="14"/>
      <c r="HOV3208" s="14"/>
      <c r="HOW3208" s="14"/>
      <c r="HOX3208" s="14"/>
      <c r="HOY3208" s="14"/>
      <c r="HOZ3208" s="14"/>
      <c r="HPA3208" s="14"/>
      <c r="HPB3208" s="14"/>
      <c r="HPC3208" s="14"/>
      <c r="HPD3208" s="14"/>
      <c r="HPE3208" s="14"/>
      <c r="HPF3208" s="14"/>
      <c r="HPG3208" s="14"/>
      <c r="HPH3208" s="14"/>
      <c r="HPI3208" s="14"/>
      <c r="HPJ3208" s="14"/>
      <c r="HPK3208" s="14"/>
      <c r="HPL3208" s="14"/>
      <c r="HPM3208" s="14"/>
      <c r="HPN3208" s="14"/>
      <c r="HPO3208" s="14"/>
      <c r="HPP3208" s="14"/>
      <c r="HPQ3208" s="14"/>
      <c r="HPR3208" s="14"/>
      <c r="HPS3208" s="14"/>
      <c r="HPT3208" s="14"/>
      <c r="HPU3208" s="14"/>
      <c r="HPV3208" s="14"/>
      <c r="HPW3208" s="14"/>
      <c r="HPX3208" s="14"/>
      <c r="HPY3208" s="14"/>
      <c r="HPZ3208" s="14"/>
      <c r="HQA3208" s="14"/>
      <c r="HQB3208" s="14"/>
      <c r="HQC3208" s="14"/>
      <c r="HQD3208" s="14"/>
      <c r="HQE3208" s="14"/>
      <c r="HQF3208" s="14"/>
      <c r="HQG3208" s="14"/>
      <c r="HQH3208" s="14"/>
      <c r="HQI3208" s="14"/>
      <c r="HQJ3208" s="14"/>
      <c r="HQK3208" s="14"/>
      <c r="HQL3208" s="14"/>
      <c r="HQM3208" s="14"/>
      <c r="HQN3208" s="14"/>
      <c r="HQO3208" s="14"/>
      <c r="HQP3208" s="14"/>
      <c r="HQQ3208" s="14"/>
      <c r="HQR3208" s="14"/>
      <c r="HQS3208" s="14"/>
      <c r="HQT3208" s="14"/>
      <c r="HQU3208" s="14"/>
      <c r="HQV3208" s="14"/>
      <c r="HQW3208" s="14"/>
      <c r="HQX3208" s="14"/>
      <c r="HQY3208" s="14"/>
      <c r="HQZ3208" s="14"/>
      <c r="HRA3208" s="14"/>
      <c r="HRB3208" s="14"/>
      <c r="HRC3208" s="14"/>
      <c r="HRD3208" s="14"/>
      <c r="HRE3208" s="14"/>
      <c r="HRF3208" s="14"/>
      <c r="HRG3208" s="14"/>
      <c r="HRH3208" s="14"/>
      <c r="HRI3208" s="14"/>
      <c r="HRJ3208" s="14"/>
      <c r="HRK3208" s="14"/>
      <c r="HRL3208" s="14"/>
      <c r="HRM3208" s="14"/>
      <c r="HRN3208" s="14"/>
      <c r="HRO3208" s="14"/>
      <c r="HRP3208" s="14"/>
      <c r="HRQ3208" s="14"/>
      <c r="HRR3208" s="14"/>
      <c r="HRS3208" s="14"/>
      <c r="HRT3208" s="14"/>
      <c r="HRU3208" s="14"/>
      <c r="HRV3208" s="14"/>
      <c r="HRW3208" s="14"/>
      <c r="HRX3208" s="14"/>
      <c r="HRY3208" s="14"/>
      <c r="HRZ3208" s="14"/>
      <c r="HSA3208" s="14"/>
      <c r="HSB3208" s="14"/>
      <c r="HSC3208" s="14"/>
      <c r="HSD3208" s="14"/>
      <c r="HSE3208" s="14"/>
      <c r="HSF3208" s="14"/>
      <c r="HSG3208" s="14"/>
      <c r="HSH3208" s="14"/>
      <c r="HSI3208" s="14"/>
      <c r="HSJ3208" s="14"/>
      <c r="HSK3208" s="14"/>
      <c r="HSL3208" s="14"/>
      <c r="HSM3208" s="14"/>
      <c r="HSN3208" s="14"/>
      <c r="HSO3208" s="14"/>
      <c r="HSP3208" s="14"/>
      <c r="HSQ3208" s="14"/>
      <c r="HSR3208" s="14"/>
      <c r="HSS3208" s="14"/>
      <c r="HST3208" s="14"/>
      <c r="HSU3208" s="14"/>
      <c r="HSV3208" s="14"/>
      <c r="HSW3208" s="14"/>
      <c r="HSX3208" s="14"/>
      <c r="HSY3208" s="14"/>
      <c r="HSZ3208" s="14"/>
      <c r="HTA3208" s="14"/>
      <c r="HTB3208" s="14"/>
      <c r="HTC3208" s="14"/>
      <c r="HTD3208" s="14"/>
      <c r="HTE3208" s="14"/>
      <c r="HTF3208" s="14"/>
      <c r="HTG3208" s="14"/>
      <c r="HTH3208" s="14"/>
      <c r="HTI3208" s="14"/>
      <c r="HTJ3208" s="14"/>
      <c r="HTK3208" s="14"/>
      <c r="HTL3208" s="14"/>
      <c r="HTM3208" s="14"/>
      <c r="HTN3208" s="14"/>
      <c r="HTO3208" s="14"/>
      <c r="HTP3208" s="14"/>
      <c r="HTQ3208" s="14"/>
      <c r="HTR3208" s="14"/>
      <c r="HTS3208" s="14"/>
      <c r="HTT3208" s="14"/>
      <c r="HTU3208" s="14"/>
      <c r="HTV3208" s="14"/>
      <c r="HTW3208" s="14"/>
      <c r="HTX3208" s="14"/>
      <c r="HTY3208" s="14"/>
      <c r="HTZ3208" s="14"/>
      <c r="HUA3208" s="14"/>
      <c r="HUB3208" s="14"/>
      <c r="HUC3208" s="14"/>
      <c r="HUD3208" s="14"/>
      <c r="HUE3208" s="14"/>
      <c r="HUF3208" s="14"/>
      <c r="HUG3208" s="14"/>
      <c r="HUH3208" s="14"/>
      <c r="HUI3208" s="14"/>
      <c r="HUJ3208" s="14"/>
      <c r="HUK3208" s="14"/>
      <c r="HUL3208" s="14"/>
      <c r="HUM3208" s="14"/>
      <c r="HUN3208" s="14"/>
      <c r="HUO3208" s="14"/>
      <c r="HUP3208" s="14"/>
      <c r="HUQ3208" s="14"/>
      <c r="HUR3208" s="14"/>
      <c r="HUS3208" s="14"/>
      <c r="HUT3208" s="14"/>
      <c r="HUU3208" s="14"/>
      <c r="HUV3208" s="14"/>
      <c r="HUW3208" s="14"/>
      <c r="HUX3208" s="14"/>
      <c r="HUY3208" s="14"/>
      <c r="HUZ3208" s="14"/>
      <c r="HVA3208" s="14"/>
      <c r="HVB3208" s="14"/>
      <c r="HVC3208" s="14"/>
      <c r="HVD3208" s="14"/>
      <c r="HVE3208" s="14"/>
      <c r="HVF3208" s="14"/>
      <c r="HVG3208" s="14"/>
      <c r="HVH3208" s="14"/>
      <c r="HVI3208" s="14"/>
      <c r="HVJ3208" s="14"/>
      <c r="HVK3208" s="14"/>
      <c r="HVL3208" s="14"/>
      <c r="HVM3208" s="14"/>
      <c r="HVN3208" s="14"/>
      <c r="HVO3208" s="14"/>
      <c r="HVP3208" s="14"/>
      <c r="HVQ3208" s="14"/>
      <c r="HVR3208" s="14"/>
      <c r="HVS3208" s="14"/>
      <c r="HVT3208" s="14"/>
      <c r="HVU3208" s="14"/>
      <c r="HVV3208" s="14"/>
      <c r="HVW3208" s="14"/>
      <c r="HVX3208" s="14"/>
      <c r="HVY3208" s="14"/>
      <c r="HVZ3208" s="14"/>
      <c r="HWA3208" s="14"/>
      <c r="HWB3208" s="14"/>
      <c r="HWC3208" s="14"/>
      <c r="HWD3208" s="14"/>
      <c r="HWE3208" s="14"/>
      <c r="HWF3208" s="14"/>
      <c r="HWG3208" s="14"/>
      <c r="HWH3208" s="14"/>
      <c r="HWI3208" s="14"/>
      <c r="HWJ3208" s="14"/>
      <c r="HWK3208" s="14"/>
      <c r="HWL3208" s="14"/>
      <c r="HWM3208" s="14"/>
      <c r="HWN3208" s="14"/>
      <c r="HWO3208" s="14"/>
      <c r="HWP3208" s="14"/>
      <c r="HWQ3208" s="14"/>
      <c r="HWR3208" s="14"/>
      <c r="HWS3208" s="14"/>
      <c r="HWT3208" s="14"/>
      <c r="HWU3208" s="14"/>
      <c r="HWV3208" s="14"/>
      <c r="HWW3208" s="14"/>
      <c r="HWX3208" s="14"/>
      <c r="HWY3208" s="14"/>
      <c r="HWZ3208" s="14"/>
      <c r="HXA3208" s="14"/>
      <c r="HXB3208" s="14"/>
      <c r="HXC3208" s="14"/>
      <c r="HXD3208" s="14"/>
      <c r="HXE3208" s="14"/>
      <c r="HXF3208" s="14"/>
      <c r="HXG3208" s="14"/>
      <c r="HXH3208" s="14"/>
      <c r="HXI3208" s="14"/>
      <c r="HXJ3208" s="14"/>
      <c r="HXK3208" s="14"/>
      <c r="HXL3208" s="14"/>
      <c r="HXM3208" s="14"/>
      <c r="HXN3208" s="14"/>
      <c r="HXO3208" s="14"/>
      <c r="HXP3208" s="14"/>
      <c r="HXQ3208" s="14"/>
      <c r="HXR3208" s="14"/>
      <c r="HXS3208" s="14"/>
      <c r="HXT3208" s="14"/>
      <c r="HXU3208" s="14"/>
      <c r="HXV3208" s="14"/>
      <c r="HXW3208" s="14"/>
      <c r="HXX3208" s="14"/>
      <c r="HXY3208" s="14"/>
      <c r="HXZ3208" s="14"/>
      <c r="HYA3208" s="14"/>
      <c r="HYB3208" s="14"/>
      <c r="HYC3208" s="14"/>
      <c r="HYD3208" s="14"/>
      <c r="HYE3208" s="14"/>
      <c r="HYF3208" s="14"/>
      <c r="HYG3208" s="14"/>
      <c r="HYH3208" s="14"/>
      <c r="HYI3208" s="14"/>
      <c r="HYJ3208" s="14"/>
      <c r="HYK3208" s="14"/>
      <c r="HYL3208" s="14"/>
      <c r="HYM3208" s="14"/>
      <c r="HYN3208" s="14"/>
      <c r="HYO3208" s="14"/>
      <c r="HYP3208" s="14"/>
      <c r="HYQ3208" s="14"/>
      <c r="HYR3208" s="14"/>
      <c r="HYS3208" s="14"/>
      <c r="HYT3208" s="14"/>
      <c r="HYU3208" s="14"/>
      <c r="HYV3208" s="14"/>
      <c r="HYW3208" s="14"/>
      <c r="HYX3208" s="14"/>
      <c r="HYY3208" s="14"/>
      <c r="HYZ3208" s="14"/>
      <c r="HZA3208" s="14"/>
      <c r="HZB3208" s="14"/>
      <c r="HZC3208" s="14"/>
      <c r="HZD3208" s="14"/>
      <c r="HZE3208" s="14"/>
      <c r="HZF3208" s="14"/>
      <c r="HZG3208" s="14"/>
      <c r="HZH3208" s="14"/>
      <c r="HZI3208" s="14"/>
      <c r="HZJ3208" s="14"/>
      <c r="HZK3208" s="14"/>
      <c r="HZL3208" s="14"/>
      <c r="HZM3208" s="14"/>
      <c r="HZN3208" s="14"/>
      <c r="HZO3208" s="14"/>
      <c r="HZP3208" s="14"/>
      <c r="HZQ3208" s="14"/>
      <c r="HZR3208" s="14"/>
      <c r="HZS3208" s="14"/>
      <c r="HZT3208" s="14"/>
      <c r="HZU3208" s="14"/>
      <c r="HZV3208" s="14"/>
      <c r="HZW3208" s="14"/>
      <c r="HZX3208" s="14"/>
      <c r="HZY3208" s="14"/>
      <c r="HZZ3208" s="14"/>
      <c r="IAA3208" s="14"/>
      <c r="IAB3208" s="14"/>
      <c r="IAC3208" s="14"/>
      <c r="IAD3208" s="14"/>
      <c r="IAE3208" s="14"/>
      <c r="IAF3208" s="14"/>
      <c r="IAG3208" s="14"/>
      <c r="IAH3208" s="14"/>
      <c r="IAI3208" s="14"/>
      <c r="IAJ3208" s="14"/>
      <c r="IAK3208" s="14"/>
      <c r="IAL3208" s="14"/>
      <c r="IAM3208" s="14"/>
      <c r="IAN3208" s="14"/>
      <c r="IAO3208" s="14"/>
      <c r="IAP3208" s="14"/>
      <c r="IAQ3208" s="14"/>
      <c r="IAR3208" s="14"/>
      <c r="IAS3208" s="14"/>
      <c r="IAT3208" s="14"/>
      <c r="IAU3208" s="14"/>
      <c r="IAV3208" s="14"/>
      <c r="IAW3208" s="14"/>
      <c r="IAX3208" s="14"/>
      <c r="IAY3208" s="14"/>
      <c r="IAZ3208" s="14"/>
      <c r="IBA3208" s="14"/>
      <c r="IBB3208" s="14"/>
      <c r="IBC3208" s="14"/>
      <c r="IBD3208" s="14"/>
      <c r="IBE3208" s="14"/>
      <c r="IBF3208" s="14"/>
      <c r="IBG3208" s="14"/>
      <c r="IBH3208" s="14"/>
      <c r="IBI3208" s="14"/>
      <c r="IBJ3208" s="14"/>
      <c r="IBK3208" s="14"/>
      <c r="IBL3208" s="14"/>
      <c r="IBM3208" s="14"/>
      <c r="IBN3208" s="14"/>
      <c r="IBO3208" s="14"/>
      <c r="IBP3208" s="14"/>
      <c r="IBQ3208" s="14"/>
      <c r="IBR3208" s="14"/>
      <c r="IBS3208" s="14"/>
      <c r="IBT3208" s="14"/>
      <c r="IBU3208" s="14"/>
      <c r="IBV3208" s="14"/>
      <c r="IBW3208" s="14"/>
      <c r="IBX3208" s="14"/>
      <c r="IBY3208" s="14"/>
      <c r="IBZ3208" s="14"/>
      <c r="ICA3208" s="14"/>
      <c r="ICB3208" s="14"/>
      <c r="ICC3208" s="14"/>
      <c r="ICD3208" s="14"/>
      <c r="ICE3208" s="14"/>
      <c r="ICF3208" s="14"/>
      <c r="ICG3208" s="14"/>
      <c r="ICH3208" s="14"/>
      <c r="ICI3208" s="14"/>
      <c r="ICJ3208" s="14"/>
      <c r="ICK3208" s="14"/>
      <c r="ICL3208" s="14"/>
      <c r="ICM3208" s="14"/>
      <c r="ICN3208" s="14"/>
      <c r="ICO3208" s="14"/>
      <c r="ICP3208" s="14"/>
      <c r="ICQ3208" s="14"/>
      <c r="ICR3208" s="14"/>
      <c r="ICS3208" s="14"/>
      <c r="ICT3208" s="14"/>
      <c r="ICU3208" s="14"/>
      <c r="ICV3208" s="14"/>
      <c r="ICW3208" s="14"/>
      <c r="ICX3208" s="14"/>
      <c r="ICY3208" s="14"/>
      <c r="ICZ3208" s="14"/>
      <c r="IDA3208" s="14"/>
      <c r="IDB3208" s="14"/>
      <c r="IDC3208" s="14"/>
      <c r="IDD3208" s="14"/>
      <c r="IDE3208" s="14"/>
      <c r="IDF3208" s="14"/>
      <c r="IDG3208" s="14"/>
      <c r="IDH3208" s="14"/>
      <c r="IDI3208" s="14"/>
      <c r="IDJ3208" s="14"/>
      <c r="IDK3208" s="14"/>
      <c r="IDL3208" s="14"/>
      <c r="IDM3208" s="14"/>
      <c r="IDN3208" s="14"/>
      <c r="IDO3208" s="14"/>
      <c r="IDP3208" s="14"/>
      <c r="IDQ3208" s="14"/>
      <c r="IDR3208" s="14"/>
      <c r="IDS3208" s="14"/>
      <c r="IDT3208" s="14"/>
      <c r="IDU3208" s="14"/>
      <c r="IDV3208" s="14"/>
      <c r="IDW3208" s="14"/>
      <c r="IDX3208" s="14"/>
      <c r="IDY3208" s="14"/>
      <c r="IDZ3208" s="14"/>
      <c r="IEA3208" s="14"/>
      <c r="IEB3208" s="14"/>
      <c r="IEC3208" s="14"/>
      <c r="IED3208" s="14"/>
      <c r="IEE3208" s="14"/>
      <c r="IEF3208" s="14"/>
      <c r="IEG3208" s="14"/>
      <c r="IEH3208" s="14"/>
      <c r="IEI3208" s="14"/>
      <c r="IEJ3208" s="14"/>
      <c r="IEK3208" s="14"/>
      <c r="IEL3208" s="14"/>
      <c r="IEM3208" s="14"/>
      <c r="IEN3208" s="14"/>
      <c r="IEO3208" s="14"/>
      <c r="IEP3208" s="14"/>
      <c r="IEQ3208" s="14"/>
      <c r="IER3208" s="14"/>
      <c r="IES3208" s="14"/>
      <c r="IET3208" s="14"/>
      <c r="IEU3208" s="14"/>
      <c r="IEV3208" s="14"/>
      <c r="IEW3208" s="14"/>
      <c r="IEX3208" s="14"/>
      <c r="IEY3208" s="14"/>
      <c r="IEZ3208" s="14"/>
      <c r="IFA3208" s="14"/>
      <c r="IFB3208" s="14"/>
      <c r="IFC3208" s="14"/>
      <c r="IFD3208" s="14"/>
      <c r="IFE3208" s="14"/>
      <c r="IFF3208" s="14"/>
      <c r="IFG3208" s="14"/>
      <c r="IFH3208" s="14"/>
      <c r="IFI3208" s="14"/>
      <c r="IFJ3208" s="14"/>
      <c r="IFK3208" s="14"/>
      <c r="IFL3208" s="14"/>
      <c r="IFM3208" s="14"/>
      <c r="IFN3208" s="14"/>
      <c r="IFO3208" s="14"/>
      <c r="IFP3208" s="14"/>
      <c r="IFQ3208" s="14"/>
      <c r="IFR3208" s="14"/>
      <c r="IFS3208" s="14"/>
      <c r="IFT3208" s="14"/>
      <c r="IFU3208" s="14"/>
      <c r="IFV3208" s="14"/>
      <c r="IFW3208" s="14"/>
      <c r="IFX3208" s="14"/>
      <c r="IFY3208" s="14"/>
      <c r="IFZ3208" s="14"/>
      <c r="IGA3208" s="14"/>
      <c r="IGB3208" s="14"/>
      <c r="IGC3208" s="14"/>
      <c r="IGD3208" s="14"/>
      <c r="IGE3208" s="14"/>
      <c r="IGF3208" s="14"/>
      <c r="IGG3208" s="14"/>
      <c r="IGH3208" s="14"/>
      <c r="IGI3208" s="14"/>
      <c r="IGJ3208" s="14"/>
      <c r="IGK3208" s="14"/>
      <c r="IGL3208" s="14"/>
      <c r="IGM3208" s="14"/>
      <c r="IGN3208" s="14"/>
      <c r="IGO3208" s="14"/>
      <c r="IGP3208" s="14"/>
      <c r="IGQ3208" s="14"/>
      <c r="IGR3208" s="14"/>
      <c r="IGS3208" s="14"/>
      <c r="IGT3208" s="14"/>
      <c r="IGU3208" s="14"/>
      <c r="IGV3208" s="14"/>
      <c r="IGW3208" s="14"/>
      <c r="IGX3208" s="14"/>
      <c r="IGY3208" s="14"/>
      <c r="IGZ3208" s="14"/>
      <c r="IHA3208" s="14"/>
      <c r="IHB3208" s="14"/>
      <c r="IHC3208" s="14"/>
      <c r="IHD3208" s="14"/>
      <c r="IHE3208" s="14"/>
      <c r="IHF3208" s="14"/>
      <c r="IHG3208" s="14"/>
      <c r="IHH3208" s="14"/>
      <c r="IHI3208" s="14"/>
      <c r="IHJ3208" s="14"/>
      <c r="IHK3208" s="14"/>
      <c r="IHL3208" s="14"/>
      <c r="IHM3208" s="14"/>
      <c r="IHN3208" s="14"/>
      <c r="IHO3208" s="14"/>
      <c r="IHP3208" s="14"/>
      <c r="IHQ3208" s="14"/>
      <c r="IHR3208" s="14"/>
      <c r="IHS3208" s="14"/>
      <c r="IHT3208" s="14"/>
      <c r="IHU3208" s="14"/>
      <c r="IHV3208" s="14"/>
      <c r="IHW3208" s="14"/>
      <c r="IHX3208" s="14"/>
      <c r="IHY3208" s="14"/>
      <c r="IHZ3208" s="14"/>
      <c r="IIA3208" s="14"/>
      <c r="IIB3208" s="14"/>
      <c r="IIC3208" s="14"/>
      <c r="IID3208" s="14"/>
      <c r="IIE3208" s="14"/>
      <c r="IIF3208" s="14"/>
      <c r="IIG3208" s="14"/>
      <c r="IIH3208" s="14"/>
      <c r="III3208" s="14"/>
      <c r="IIJ3208" s="14"/>
      <c r="IIK3208" s="14"/>
      <c r="IIL3208" s="14"/>
      <c r="IIM3208" s="14"/>
      <c r="IIN3208" s="14"/>
      <c r="IIO3208" s="14"/>
      <c r="IIP3208" s="14"/>
      <c r="IIQ3208" s="14"/>
      <c r="IIR3208" s="14"/>
      <c r="IIS3208" s="14"/>
      <c r="IIT3208" s="14"/>
      <c r="IIU3208" s="14"/>
      <c r="IIV3208" s="14"/>
      <c r="IIW3208" s="14"/>
      <c r="IIX3208" s="14"/>
      <c r="IIY3208" s="14"/>
      <c r="IIZ3208" s="14"/>
      <c r="IJA3208" s="14"/>
      <c r="IJB3208" s="14"/>
      <c r="IJC3208" s="14"/>
      <c r="IJD3208" s="14"/>
      <c r="IJE3208" s="14"/>
      <c r="IJF3208" s="14"/>
      <c r="IJG3208" s="14"/>
      <c r="IJH3208" s="14"/>
      <c r="IJI3208" s="14"/>
      <c r="IJJ3208" s="14"/>
      <c r="IJK3208" s="14"/>
      <c r="IJL3208" s="14"/>
      <c r="IJM3208" s="14"/>
      <c r="IJN3208" s="14"/>
      <c r="IJO3208" s="14"/>
      <c r="IJP3208" s="14"/>
      <c r="IJQ3208" s="14"/>
      <c r="IJR3208" s="14"/>
      <c r="IJS3208" s="14"/>
      <c r="IJT3208" s="14"/>
      <c r="IJU3208" s="14"/>
      <c r="IJV3208" s="14"/>
      <c r="IJW3208" s="14"/>
      <c r="IJX3208" s="14"/>
      <c r="IJY3208" s="14"/>
      <c r="IJZ3208" s="14"/>
      <c r="IKA3208" s="14"/>
      <c r="IKB3208" s="14"/>
      <c r="IKC3208" s="14"/>
      <c r="IKD3208" s="14"/>
      <c r="IKE3208" s="14"/>
      <c r="IKF3208" s="14"/>
      <c r="IKG3208" s="14"/>
      <c r="IKH3208" s="14"/>
      <c r="IKI3208" s="14"/>
      <c r="IKJ3208" s="14"/>
      <c r="IKK3208" s="14"/>
      <c r="IKL3208" s="14"/>
      <c r="IKM3208" s="14"/>
      <c r="IKN3208" s="14"/>
      <c r="IKO3208" s="14"/>
      <c r="IKP3208" s="14"/>
      <c r="IKQ3208" s="14"/>
      <c r="IKR3208" s="14"/>
      <c r="IKS3208" s="14"/>
      <c r="IKT3208" s="14"/>
      <c r="IKU3208" s="14"/>
      <c r="IKV3208" s="14"/>
      <c r="IKW3208" s="14"/>
      <c r="IKX3208" s="14"/>
      <c r="IKY3208" s="14"/>
      <c r="IKZ3208" s="14"/>
      <c r="ILA3208" s="14"/>
      <c r="ILB3208" s="14"/>
      <c r="ILC3208" s="14"/>
      <c r="ILD3208" s="14"/>
      <c r="ILE3208" s="14"/>
      <c r="ILF3208" s="14"/>
      <c r="ILG3208" s="14"/>
      <c r="ILH3208" s="14"/>
      <c r="ILI3208" s="14"/>
      <c r="ILJ3208" s="14"/>
      <c r="ILK3208" s="14"/>
      <c r="ILL3208" s="14"/>
      <c r="ILM3208" s="14"/>
      <c r="ILN3208" s="14"/>
      <c r="ILO3208" s="14"/>
      <c r="ILP3208" s="14"/>
      <c r="ILQ3208" s="14"/>
      <c r="ILR3208" s="14"/>
      <c r="ILS3208" s="14"/>
      <c r="ILT3208" s="14"/>
      <c r="ILU3208" s="14"/>
      <c r="ILV3208" s="14"/>
      <c r="ILW3208" s="14"/>
      <c r="ILX3208" s="14"/>
      <c r="ILY3208" s="14"/>
      <c r="ILZ3208" s="14"/>
      <c r="IMA3208" s="14"/>
      <c r="IMB3208" s="14"/>
      <c r="IMC3208" s="14"/>
      <c r="IMD3208" s="14"/>
      <c r="IME3208" s="14"/>
      <c r="IMF3208" s="14"/>
      <c r="IMG3208" s="14"/>
      <c r="IMH3208" s="14"/>
      <c r="IMI3208" s="14"/>
      <c r="IMJ3208" s="14"/>
      <c r="IMK3208" s="14"/>
      <c r="IML3208" s="14"/>
      <c r="IMM3208" s="14"/>
      <c r="IMN3208" s="14"/>
      <c r="IMO3208" s="14"/>
      <c r="IMP3208" s="14"/>
      <c r="IMQ3208" s="14"/>
      <c r="IMR3208" s="14"/>
      <c r="IMS3208" s="14"/>
      <c r="IMT3208" s="14"/>
      <c r="IMU3208" s="14"/>
      <c r="IMV3208" s="14"/>
      <c r="IMW3208" s="14"/>
      <c r="IMX3208" s="14"/>
      <c r="IMY3208" s="14"/>
      <c r="IMZ3208" s="14"/>
      <c r="INA3208" s="14"/>
      <c r="INB3208" s="14"/>
      <c r="INC3208" s="14"/>
      <c r="IND3208" s="14"/>
      <c r="INE3208" s="14"/>
      <c r="INF3208" s="14"/>
      <c r="ING3208" s="14"/>
      <c r="INH3208" s="14"/>
      <c r="INI3208" s="14"/>
      <c r="INJ3208" s="14"/>
      <c r="INK3208" s="14"/>
      <c r="INL3208" s="14"/>
      <c r="INM3208" s="14"/>
      <c r="INN3208" s="14"/>
      <c r="INO3208" s="14"/>
      <c r="INP3208" s="14"/>
      <c r="INQ3208" s="14"/>
      <c r="INR3208" s="14"/>
      <c r="INS3208" s="14"/>
      <c r="INT3208" s="14"/>
      <c r="INU3208" s="14"/>
      <c r="INV3208" s="14"/>
      <c r="INW3208" s="14"/>
      <c r="INX3208" s="14"/>
      <c r="INY3208" s="14"/>
      <c r="INZ3208" s="14"/>
      <c r="IOA3208" s="14"/>
      <c r="IOB3208" s="14"/>
      <c r="IOC3208" s="14"/>
      <c r="IOD3208" s="14"/>
      <c r="IOE3208" s="14"/>
      <c r="IOF3208" s="14"/>
      <c r="IOG3208" s="14"/>
      <c r="IOH3208" s="14"/>
      <c r="IOI3208" s="14"/>
      <c r="IOJ3208" s="14"/>
      <c r="IOK3208" s="14"/>
      <c r="IOL3208" s="14"/>
      <c r="IOM3208" s="14"/>
      <c r="ION3208" s="14"/>
      <c r="IOO3208" s="14"/>
      <c r="IOP3208" s="14"/>
      <c r="IOQ3208" s="14"/>
      <c r="IOR3208" s="14"/>
      <c r="IOS3208" s="14"/>
      <c r="IOT3208" s="14"/>
      <c r="IOU3208" s="14"/>
      <c r="IOV3208" s="14"/>
      <c r="IOW3208" s="14"/>
      <c r="IOX3208" s="14"/>
      <c r="IOY3208" s="14"/>
      <c r="IOZ3208" s="14"/>
      <c r="IPA3208" s="14"/>
      <c r="IPB3208" s="14"/>
      <c r="IPC3208" s="14"/>
      <c r="IPD3208" s="14"/>
      <c r="IPE3208" s="14"/>
      <c r="IPF3208" s="14"/>
      <c r="IPG3208" s="14"/>
      <c r="IPH3208" s="14"/>
      <c r="IPI3208" s="14"/>
      <c r="IPJ3208" s="14"/>
      <c r="IPK3208" s="14"/>
      <c r="IPL3208" s="14"/>
      <c r="IPM3208" s="14"/>
      <c r="IPN3208" s="14"/>
      <c r="IPO3208" s="14"/>
      <c r="IPP3208" s="14"/>
      <c r="IPQ3208" s="14"/>
      <c r="IPR3208" s="14"/>
      <c r="IPS3208" s="14"/>
      <c r="IPT3208" s="14"/>
      <c r="IPU3208" s="14"/>
      <c r="IPV3208" s="14"/>
      <c r="IPW3208" s="14"/>
      <c r="IPX3208" s="14"/>
      <c r="IPY3208" s="14"/>
      <c r="IPZ3208" s="14"/>
      <c r="IQA3208" s="14"/>
      <c r="IQB3208" s="14"/>
      <c r="IQC3208" s="14"/>
      <c r="IQD3208" s="14"/>
      <c r="IQE3208" s="14"/>
      <c r="IQF3208" s="14"/>
      <c r="IQG3208" s="14"/>
      <c r="IQH3208" s="14"/>
      <c r="IQI3208" s="14"/>
      <c r="IQJ3208" s="14"/>
      <c r="IQK3208" s="14"/>
      <c r="IQL3208" s="14"/>
      <c r="IQM3208" s="14"/>
      <c r="IQN3208" s="14"/>
      <c r="IQO3208" s="14"/>
      <c r="IQP3208" s="14"/>
      <c r="IQQ3208" s="14"/>
      <c r="IQR3208" s="14"/>
      <c r="IQS3208" s="14"/>
      <c r="IQT3208" s="14"/>
      <c r="IQU3208" s="14"/>
      <c r="IQV3208" s="14"/>
      <c r="IQW3208" s="14"/>
      <c r="IQX3208" s="14"/>
      <c r="IQY3208" s="14"/>
      <c r="IQZ3208" s="14"/>
      <c r="IRA3208" s="14"/>
      <c r="IRB3208" s="14"/>
      <c r="IRC3208" s="14"/>
      <c r="IRD3208" s="14"/>
      <c r="IRE3208" s="14"/>
      <c r="IRF3208" s="14"/>
      <c r="IRG3208" s="14"/>
      <c r="IRH3208" s="14"/>
      <c r="IRI3208" s="14"/>
      <c r="IRJ3208" s="14"/>
      <c r="IRK3208" s="14"/>
      <c r="IRL3208" s="14"/>
      <c r="IRM3208" s="14"/>
      <c r="IRN3208" s="14"/>
      <c r="IRO3208" s="14"/>
      <c r="IRP3208" s="14"/>
      <c r="IRQ3208" s="14"/>
      <c r="IRR3208" s="14"/>
      <c r="IRS3208" s="14"/>
      <c r="IRT3208" s="14"/>
      <c r="IRU3208" s="14"/>
      <c r="IRV3208" s="14"/>
      <c r="IRW3208" s="14"/>
      <c r="IRX3208" s="14"/>
      <c r="IRY3208" s="14"/>
      <c r="IRZ3208" s="14"/>
      <c r="ISA3208" s="14"/>
      <c r="ISB3208" s="14"/>
      <c r="ISC3208" s="14"/>
      <c r="ISD3208" s="14"/>
      <c r="ISE3208" s="14"/>
      <c r="ISF3208" s="14"/>
      <c r="ISG3208" s="14"/>
      <c r="ISH3208" s="14"/>
      <c r="ISI3208" s="14"/>
      <c r="ISJ3208" s="14"/>
      <c r="ISK3208" s="14"/>
      <c r="ISL3208" s="14"/>
      <c r="ISM3208" s="14"/>
      <c r="ISN3208" s="14"/>
      <c r="ISO3208" s="14"/>
      <c r="ISP3208" s="14"/>
      <c r="ISQ3208" s="14"/>
      <c r="ISR3208" s="14"/>
      <c r="ISS3208" s="14"/>
      <c r="IST3208" s="14"/>
      <c r="ISU3208" s="14"/>
      <c r="ISV3208" s="14"/>
      <c r="ISW3208" s="14"/>
      <c r="ISX3208" s="14"/>
      <c r="ISY3208" s="14"/>
      <c r="ISZ3208" s="14"/>
      <c r="ITA3208" s="14"/>
      <c r="ITB3208" s="14"/>
      <c r="ITC3208" s="14"/>
      <c r="ITD3208" s="14"/>
      <c r="ITE3208" s="14"/>
      <c r="ITF3208" s="14"/>
      <c r="ITG3208" s="14"/>
      <c r="ITH3208" s="14"/>
      <c r="ITI3208" s="14"/>
      <c r="ITJ3208" s="14"/>
      <c r="ITK3208" s="14"/>
      <c r="ITL3208" s="14"/>
      <c r="ITM3208" s="14"/>
      <c r="ITN3208" s="14"/>
      <c r="ITO3208" s="14"/>
      <c r="ITP3208" s="14"/>
      <c r="ITQ3208" s="14"/>
      <c r="ITR3208" s="14"/>
      <c r="ITS3208" s="14"/>
      <c r="ITT3208" s="14"/>
      <c r="ITU3208" s="14"/>
      <c r="ITV3208" s="14"/>
      <c r="ITW3208" s="14"/>
      <c r="ITX3208" s="14"/>
      <c r="ITY3208" s="14"/>
      <c r="ITZ3208" s="14"/>
      <c r="IUA3208" s="14"/>
      <c r="IUB3208" s="14"/>
      <c r="IUC3208" s="14"/>
      <c r="IUD3208" s="14"/>
      <c r="IUE3208" s="14"/>
      <c r="IUF3208" s="14"/>
      <c r="IUG3208" s="14"/>
      <c r="IUH3208" s="14"/>
      <c r="IUI3208" s="14"/>
      <c r="IUJ3208" s="14"/>
      <c r="IUK3208" s="14"/>
      <c r="IUL3208" s="14"/>
      <c r="IUM3208" s="14"/>
      <c r="IUN3208" s="14"/>
      <c r="IUO3208" s="14"/>
      <c r="IUP3208" s="14"/>
      <c r="IUQ3208" s="14"/>
      <c r="IUR3208" s="14"/>
      <c r="IUS3208" s="14"/>
      <c r="IUT3208" s="14"/>
      <c r="IUU3208" s="14"/>
      <c r="IUV3208" s="14"/>
      <c r="IUW3208" s="14"/>
      <c r="IUX3208" s="14"/>
      <c r="IUY3208" s="14"/>
      <c r="IUZ3208" s="14"/>
      <c r="IVA3208" s="14"/>
      <c r="IVB3208" s="14"/>
      <c r="IVC3208" s="14"/>
      <c r="IVD3208" s="14"/>
      <c r="IVE3208" s="14"/>
      <c r="IVF3208" s="14"/>
      <c r="IVG3208" s="14"/>
      <c r="IVH3208" s="14"/>
      <c r="IVI3208" s="14"/>
      <c r="IVJ3208" s="14"/>
      <c r="IVK3208" s="14"/>
      <c r="IVL3208" s="14"/>
      <c r="IVM3208" s="14"/>
      <c r="IVN3208" s="14"/>
      <c r="IVO3208" s="14"/>
      <c r="IVP3208" s="14"/>
      <c r="IVQ3208" s="14"/>
      <c r="IVR3208" s="14"/>
      <c r="IVS3208" s="14"/>
      <c r="IVT3208" s="14"/>
      <c r="IVU3208" s="14"/>
      <c r="IVV3208" s="14"/>
      <c r="IVW3208" s="14"/>
      <c r="IVX3208" s="14"/>
      <c r="IVY3208" s="14"/>
      <c r="IVZ3208" s="14"/>
      <c r="IWA3208" s="14"/>
      <c r="IWB3208" s="14"/>
      <c r="IWC3208" s="14"/>
      <c r="IWD3208" s="14"/>
      <c r="IWE3208" s="14"/>
      <c r="IWF3208" s="14"/>
      <c r="IWG3208" s="14"/>
      <c r="IWH3208" s="14"/>
      <c r="IWI3208" s="14"/>
      <c r="IWJ3208" s="14"/>
      <c r="IWK3208" s="14"/>
      <c r="IWL3208" s="14"/>
      <c r="IWM3208" s="14"/>
      <c r="IWN3208" s="14"/>
      <c r="IWO3208" s="14"/>
      <c r="IWP3208" s="14"/>
      <c r="IWQ3208" s="14"/>
      <c r="IWR3208" s="14"/>
      <c r="IWS3208" s="14"/>
      <c r="IWT3208" s="14"/>
      <c r="IWU3208" s="14"/>
      <c r="IWV3208" s="14"/>
      <c r="IWW3208" s="14"/>
      <c r="IWX3208" s="14"/>
      <c r="IWY3208" s="14"/>
      <c r="IWZ3208" s="14"/>
      <c r="IXA3208" s="14"/>
      <c r="IXB3208" s="14"/>
      <c r="IXC3208" s="14"/>
      <c r="IXD3208" s="14"/>
      <c r="IXE3208" s="14"/>
      <c r="IXF3208" s="14"/>
      <c r="IXG3208" s="14"/>
      <c r="IXH3208" s="14"/>
      <c r="IXI3208" s="14"/>
      <c r="IXJ3208" s="14"/>
      <c r="IXK3208" s="14"/>
      <c r="IXL3208" s="14"/>
      <c r="IXM3208" s="14"/>
      <c r="IXN3208" s="14"/>
      <c r="IXO3208" s="14"/>
      <c r="IXP3208" s="14"/>
      <c r="IXQ3208" s="14"/>
      <c r="IXR3208" s="14"/>
      <c r="IXS3208" s="14"/>
      <c r="IXT3208" s="14"/>
      <c r="IXU3208" s="14"/>
      <c r="IXV3208" s="14"/>
      <c r="IXW3208" s="14"/>
      <c r="IXX3208" s="14"/>
      <c r="IXY3208" s="14"/>
      <c r="IXZ3208" s="14"/>
      <c r="IYA3208" s="14"/>
      <c r="IYB3208" s="14"/>
      <c r="IYC3208" s="14"/>
      <c r="IYD3208" s="14"/>
      <c r="IYE3208" s="14"/>
      <c r="IYF3208" s="14"/>
      <c r="IYG3208" s="14"/>
      <c r="IYH3208" s="14"/>
      <c r="IYI3208" s="14"/>
      <c r="IYJ3208" s="14"/>
      <c r="IYK3208" s="14"/>
      <c r="IYL3208" s="14"/>
      <c r="IYM3208" s="14"/>
      <c r="IYN3208" s="14"/>
      <c r="IYO3208" s="14"/>
      <c r="IYP3208" s="14"/>
      <c r="IYQ3208" s="14"/>
      <c r="IYR3208" s="14"/>
      <c r="IYS3208" s="14"/>
      <c r="IYT3208" s="14"/>
      <c r="IYU3208" s="14"/>
      <c r="IYV3208" s="14"/>
      <c r="IYW3208" s="14"/>
      <c r="IYX3208" s="14"/>
      <c r="IYY3208" s="14"/>
      <c r="IYZ3208" s="14"/>
      <c r="IZA3208" s="14"/>
      <c r="IZB3208" s="14"/>
      <c r="IZC3208" s="14"/>
      <c r="IZD3208" s="14"/>
      <c r="IZE3208" s="14"/>
      <c r="IZF3208" s="14"/>
      <c r="IZG3208" s="14"/>
      <c r="IZH3208" s="14"/>
      <c r="IZI3208" s="14"/>
      <c r="IZJ3208" s="14"/>
      <c r="IZK3208" s="14"/>
      <c r="IZL3208" s="14"/>
      <c r="IZM3208" s="14"/>
      <c r="IZN3208" s="14"/>
      <c r="IZO3208" s="14"/>
      <c r="IZP3208" s="14"/>
      <c r="IZQ3208" s="14"/>
      <c r="IZR3208" s="14"/>
      <c r="IZS3208" s="14"/>
      <c r="IZT3208" s="14"/>
      <c r="IZU3208" s="14"/>
      <c r="IZV3208" s="14"/>
      <c r="IZW3208" s="14"/>
      <c r="IZX3208" s="14"/>
      <c r="IZY3208" s="14"/>
      <c r="IZZ3208" s="14"/>
      <c r="JAA3208" s="14"/>
      <c r="JAB3208" s="14"/>
      <c r="JAC3208" s="14"/>
      <c r="JAD3208" s="14"/>
      <c r="JAE3208" s="14"/>
      <c r="JAF3208" s="14"/>
      <c r="JAG3208" s="14"/>
      <c r="JAH3208" s="14"/>
      <c r="JAI3208" s="14"/>
      <c r="JAJ3208" s="14"/>
      <c r="JAK3208" s="14"/>
      <c r="JAL3208" s="14"/>
      <c r="JAM3208" s="14"/>
      <c r="JAN3208" s="14"/>
      <c r="JAO3208" s="14"/>
      <c r="JAP3208" s="14"/>
      <c r="JAQ3208" s="14"/>
      <c r="JAR3208" s="14"/>
      <c r="JAS3208" s="14"/>
      <c r="JAT3208" s="14"/>
      <c r="JAU3208" s="14"/>
      <c r="JAV3208" s="14"/>
      <c r="JAW3208" s="14"/>
      <c r="JAX3208" s="14"/>
      <c r="JAY3208" s="14"/>
      <c r="JAZ3208" s="14"/>
      <c r="JBA3208" s="14"/>
      <c r="JBB3208" s="14"/>
      <c r="JBC3208" s="14"/>
      <c r="JBD3208" s="14"/>
      <c r="JBE3208" s="14"/>
      <c r="JBF3208" s="14"/>
      <c r="JBG3208" s="14"/>
      <c r="JBH3208" s="14"/>
      <c r="JBI3208" s="14"/>
      <c r="JBJ3208" s="14"/>
      <c r="JBK3208" s="14"/>
      <c r="JBL3208" s="14"/>
      <c r="JBM3208" s="14"/>
      <c r="JBN3208" s="14"/>
      <c r="JBO3208" s="14"/>
      <c r="JBP3208" s="14"/>
      <c r="JBQ3208" s="14"/>
      <c r="JBR3208" s="14"/>
      <c r="JBS3208" s="14"/>
      <c r="JBT3208" s="14"/>
      <c r="JBU3208" s="14"/>
      <c r="JBV3208" s="14"/>
      <c r="JBW3208" s="14"/>
      <c r="JBX3208" s="14"/>
      <c r="JBY3208" s="14"/>
      <c r="JBZ3208" s="14"/>
      <c r="JCA3208" s="14"/>
      <c r="JCB3208" s="14"/>
      <c r="JCC3208" s="14"/>
      <c r="JCD3208" s="14"/>
      <c r="JCE3208" s="14"/>
      <c r="JCF3208" s="14"/>
      <c r="JCG3208" s="14"/>
      <c r="JCH3208" s="14"/>
      <c r="JCI3208" s="14"/>
      <c r="JCJ3208" s="14"/>
      <c r="JCK3208" s="14"/>
      <c r="JCL3208" s="14"/>
      <c r="JCM3208" s="14"/>
      <c r="JCN3208" s="14"/>
      <c r="JCO3208" s="14"/>
      <c r="JCP3208" s="14"/>
      <c r="JCQ3208" s="14"/>
      <c r="JCR3208" s="14"/>
      <c r="JCS3208" s="14"/>
      <c r="JCT3208" s="14"/>
      <c r="JCU3208" s="14"/>
      <c r="JCV3208" s="14"/>
      <c r="JCW3208" s="14"/>
      <c r="JCX3208" s="14"/>
      <c r="JCY3208" s="14"/>
      <c r="JCZ3208" s="14"/>
      <c r="JDA3208" s="14"/>
      <c r="JDB3208" s="14"/>
      <c r="JDC3208" s="14"/>
      <c r="JDD3208" s="14"/>
      <c r="JDE3208" s="14"/>
      <c r="JDF3208" s="14"/>
      <c r="JDG3208" s="14"/>
      <c r="JDH3208" s="14"/>
      <c r="JDI3208" s="14"/>
      <c r="JDJ3208" s="14"/>
      <c r="JDK3208" s="14"/>
      <c r="JDL3208" s="14"/>
      <c r="JDM3208" s="14"/>
      <c r="JDN3208" s="14"/>
      <c r="JDO3208" s="14"/>
      <c r="JDP3208" s="14"/>
      <c r="JDQ3208" s="14"/>
      <c r="JDR3208" s="14"/>
      <c r="JDS3208" s="14"/>
      <c r="JDT3208" s="14"/>
      <c r="JDU3208" s="14"/>
      <c r="JDV3208" s="14"/>
      <c r="JDW3208" s="14"/>
      <c r="JDX3208" s="14"/>
      <c r="JDY3208" s="14"/>
      <c r="JDZ3208" s="14"/>
      <c r="JEA3208" s="14"/>
      <c r="JEB3208" s="14"/>
      <c r="JEC3208" s="14"/>
      <c r="JED3208" s="14"/>
      <c r="JEE3208" s="14"/>
      <c r="JEF3208" s="14"/>
      <c r="JEG3208" s="14"/>
      <c r="JEH3208" s="14"/>
      <c r="JEI3208" s="14"/>
      <c r="JEJ3208" s="14"/>
      <c r="JEK3208" s="14"/>
      <c r="JEL3208" s="14"/>
      <c r="JEM3208" s="14"/>
      <c r="JEN3208" s="14"/>
      <c r="JEO3208" s="14"/>
      <c r="JEP3208" s="14"/>
      <c r="JEQ3208" s="14"/>
      <c r="JER3208" s="14"/>
      <c r="JES3208" s="14"/>
      <c r="JET3208" s="14"/>
      <c r="JEU3208" s="14"/>
      <c r="JEV3208" s="14"/>
      <c r="JEW3208" s="14"/>
      <c r="JEX3208" s="14"/>
      <c r="JEY3208" s="14"/>
      <c r="JEZ3208" s="14"/>
      <c r="JFA3208" s="14"/>
      <c r="JFB3208" s="14"/>
      <c r="JFC3208" s="14"/>
      <c r="JFD3208" s="14"/>
      <c r="JFE3208" s="14"/>
      <c r="JFF3208" s="14"/>
      <c r="JFG3208" s="14"/>
      <c r="JFH3208" s="14"/>
      <c r="JFI3208" s="14"/>
      <c r="JFJ3208" s="14"/>
      <c r="JFK3208" s="14"/>
      <c r="JFL3208" s="14"/>
      <c r="JFM3208" s="14"/>
      <c r="JFN3208" s="14"/>
      <c r="JFO3208" s="14"/>
      <c r="JFP3208" s="14"/>
      <c r="JFQ3208" s="14"/>
      <c r="JFR3208" s="14"/>
      <c r="JFS3208" s="14"/>
      <c r="JFT3208" s="14"/>
      <c r="JFU3208" s="14"/>
      <c r="JFV3208" s="14"/>
      <c r="JFW3208" s="14"/>
      <c r="JFX3208" s="14"/>
      <c r="JFY3208" s="14"/>
      <c r="JFZ3208" s="14"/>
      <c r="JGA3208" s="14"/>
      <c r="JGB3208" s="14"/>
      <c r="JGC3208" s="14"/>
      <c r="JGD3208" s="14"/>
      <c r="JGE3208" s="14"/>
      <c r="JGF3208" s="14"/>
      <c r="JGG3208" s="14"/>
      <c r="JGH3208" s="14"/>
      <c r="JGI3208" s="14"/>
      <c r="JGJ3208" s="14"/>
      <c r="JGK3208" s="14"/>
      <c r="JGL3208" s="14"/>
      <c r="JGM3208" s="14"/>
      <c r="JGN3208" s="14"/>
      <c r="JGO3208" s="14"/>
      <c r="JGP3208" s="14"/>
      <c r="JGQ3208" s="14"/>
      <c r="JGR3208" s="14"/>
      <c r="JGS3208" s="14"/>
      <c r="JGT3208" s="14"/>
      <c r="JGU3208" s="14"/>
      <c r="JGV3208" s="14"/>
      <c r="JGW3208" s="14"/>
      <c r="JGX3208" s="14"/>
      <c r="JGY3208" s="14"/>
      <c r="JGZ3208" s="14"/>
      <c r="JHA3208" s="14"/>
      <c r="JHB3208" s="14"/>
      <c r="JHC3208" s="14"/>
      <c r="JHD3208" s="14"/>
      <c r="JHE3208" s="14"/>
      <c r="JHF3208" s="14"/>
      <c r="JHG3208" s="14"/>
      <c r="JHH3208" s="14"/>
      <c r="JHI3208" s="14"/>
      <c r="JHJ3208" s="14"/>
      <c r="JHK3208" s="14"/>
      <c r="JHL3208" s="14"/>
      <c r="JHM3208" s="14"/>
      <c r="JHN3208" s="14"/>
      <c r="JHO3208" s="14"/>
      <c r="JHP3208" s="14"/>
      <c r="JHQ3208" s="14"/>
      <c r="JHR3208" s="14"/>
      <c r="JHS3208" s="14"/>
      <c r="JHT3208" s="14"/>
      <c r="JHU3208" s="14"/>
      <c r="JHV3208" s="14"/>
      <c r="JHW3208" s="14"/>
      <c r="JHX3208" s="14"/>
      <c r="JHY3208" s="14"/>
      <c r="JHZ3208" s="14"/>
      <c r="JIA3208" s="14"/>
      <c r="JIB3208" s="14"/>
      <c r="JIC3208" s="14"/>
      <c r="JID3208" s="14"/>
      <c r="JIE3208" s="14"/>
      <c r="JIF3208" s="14"/>
      <c r="JIG3208" s="14"/>
      <c r="JIH3208" s="14"/>
      <c r="JII3208" s="14"/>
      <c r="JIJ3208" s="14"/>
      <c r="JIK3208" s="14"/>
      <c r="JIL3208" s="14"/>
      <c r="JIM3208" s="14"/>
      <c r="JIN3208" s="14"/>
      <c r="JIO3208" s="14"/>
      <c r="JIP3208" s="14"/>
      <c r="JIQ3208" s="14"/>
      <c r="JIR3208" s="14"/>
      <c r="JIS3208" s="14"/>
      <c r="JIT3208" s="14"/>
      <c r="JIU3208" s="14"/>
      <c r="JIV3208" s="14"/>
      <c r="JIW3208" s="14"/>
      <c r="JIX3208" s="14"/>
      <c r="JIY3208" s="14"/>
      <c r="JIZ3208" s="14"/>
      <c r="JJA3208" s="14"/>
      <c r="JJB3208" s="14"/>
      <c r="JJC3208" s="14"/>
      <c r="JJD3208" s="14"/>
      <c r="JJE3208" s="14"/>
      <c r="JJF3208" s="14"/>
      <c r="JJG3208" s="14"/>
      <c r="JJH3208" s="14"/>
      <c r="JJI3208" s="14"/>
      <c r="JJJ3208" s="14"/>
      <c r="JJK3208" s="14"/>
      <c r="JJL3208" s="14"/>
      <c r="JJM3208" s="14"/>
      <c r="JJN3208" s="14"/>
      <c r="JJO3208" s="14"/>
      <c r="JJP3208" s="14"/>
      <c r="JJQ3208" s="14"/>
      <c r="JJR3208" s="14"/>
      <c r="JJS3208" s="14"/>
      <c r="JJT3208" s="14"/>
      <c r="JJU3208" s="14"/>
      <c r="JJV3208" s="14"/>
      <c r="JJW3208" s="14"/>
      <c r="JJX3208" s="14"/>
      <c r="JJY3208" s="14"/>
      <c r="JJZ3208" s="14"/>
      <c r="JKA3208" s="14"/>
      <c r="JKB3208" s="14"/>
      <c r="JKC3208" s="14"/>
      <c r="JKD3208" s="14"/>
      <c r="JKE3208" s="14"/>
      <c r="JKF3208" s="14"/>
      <c r="JKG3208" s="14"/>
      <c r="JKH3208" s="14"/>
      <c r="JKI3208" s="14"/>
      <c r="JKJ3208" s="14"/>
      <c r="JKK3208" s="14"/>
      <c r="JKL3208" s="14"/>
      <c r="JKM3208" s="14"/>
      <c r="JKN3208" s="14"/>
      <c r="JKO3208" s="14"/>
      <c r="JKP3208" s="14"/>
      <c r="JKQ3208" s="14"/>
      <c r="JKR3208" s="14"/>
      <c r="JKS3208" s="14"/>
      <c r="JKT3208" s="14"/>
      <c r="JKU3208" s="14"/>
      <c r="JKV3208" s="14"/>
      <c r="JKW3208" s="14"/>
      <c r="JKX3208" s="14"/>
      <c r="JKY3208" s="14"/>
      <c r="JKZ3208" s="14"/>
      <c r="JLA3208" s="14"/>
      <c r="JLB3208" s="14"/>
      <c r="JLC3208" s="14"/>
      <c r="JLD3208" s="14"/>
      <c r="JLE3208" s="14"/>
      <c r="JLF3208" s="14"/>
      <c r="JLG3208" s="14"/>
      <c r="JLH3208" s="14"/>
      <c r="JLI3208" s="14"/>
      <c r="JLJ3208" s="14"/>
      <c r="JLK3208" s="14"/>
      <c r="JLL3208" s="14"/>
      <c r="JLM3208" s="14"/>
      <c r="JLN3208" s="14"/>
      <c r="JLO3208" s="14"/>
      <c r="JLP3208" s="14"/>
      <c r="JLQ3208" s="14"/>
      <c r="JLR3208" s="14"/>
      <c r="JLS3208" s="14"/>
      <c r="JLT3208" s="14"/>
      <c r="JLU3208" s="14"/>
      <c r="JLV3208" s="14"/>
      <c r="JLW3208" s="14"/>
      <c r="JLX3208" s="14"/>
      <c r="JLY3208" s="14"/>
      <c r="JLZ3208" s="14"/>
      <c r="JMA3208" s="14"/>
      <c r="JMB3208" s="14"/>
      <c r="JMC3208" s="14"/>
      <c r="JMD3208" s="14"/>
      <c r="JME3208" s="14"/>
      <c r="JMF3208" s="14"/>
      <c r="JMG3208" s="14"/>
      <c r="JMH3208" s="14"/>
      <c r="JMI3208" s="14"/>
      <c r="JMJ3208" s="14"/>
      <c r="JMK3208" s="14"/>
      <c r="JML3208" s="14"/>
      <c r="JMM3208" s="14"/>
      <c r="JMN3208" s="14"/>
      <c r="JMO3208" s="14"/>
      <c r="JMP3208" s="14"/>
      <c r="JMQ3208" s="14"/>
      <c r="JMR3208" s="14"/>
      <c r="JMS3208" s="14"/>
      <c r="JMT3208" s="14"/>
      <c r="JMU3208" s="14"/>
      <c r="JMV3208" s="14"/>
      <c r="JMW3208" s="14"/>
      <c r="JMX3208" s="14"/>
      <c r="JMY3208" s="14"/>
      <c r="JMZ3208" s="14"/>
      <c r="JNA3208" s="14"/>
      <c r="JNB3208" s="14"/>
      <c r="JNC3208" s="14"/>
      <c r="JND3208" s="14"/>
      <c r="JNE3208" s="14"/>
      <c r="JNF3208" s="14"/>
      <c r="JNG3208" s="14"/>
      <c r="JNH3208" s="14"/>
      <c r="JNI3208" s="14"/>
      <c r="JNJ3208" s="14"/>
      <c r="JNK3208" s="14"/>
      <c r="JNL3208" s="14"/>
      <c r="JNM3208" s="14"/>
      <c r="JNN3208" s="14"/>
      <c r="JNO3208" s="14"/>
      <c r="JNP3208" s="14"/>
      <c r="JNQ3208" s="14"/>
      <c r="JNR3208" s="14"/>
      <c r="JNS3208" s="14"/>
      <c r="JNT3208" s="14"/>
      <c r="JNU3208" s="14"/>
      <c r="JNV3208" s="14"/>
      <c r="JNW3208" s="14"/>
      <c r="JNX3208" s="14"/>
      <c r="JNY3208" s="14"/>
      <c r="JNZ3208" s="14"/>
      <c r="JOA3208" s="14"/>
      <c r="JOB3208" s="14"/>
      <c r="JOC3208" s="14"/>
      <c r="JOD3208" s="14"/>
      <c r="JOE3208" s="14"/>
      <c r="JOF3208" s="14"/>
      <c r="JOG3208" s="14"/>
      <c r="JOH3208" s="14"/>
      <c r="JOI3208" s="14"/>
      <c r="JOJ3208" s="14"/>
      <c r="JOK3208" s="14"/>
      <c r="JOL3208" s="14"/>
      <c r="JOM3208" s="14"/>
      <c r="JON3208" s="14"/>
      <c r="JOO3208" s="14"/>
      <c r="JOP3208" s="14"/>
      <c r="JOQ3208" s="14"/>
      <c r="JOR3208" s="14"/>
      <c r="JOS3208" s="14"/>
      <c r="JOT3208" s="14"/>
      <c r="JOU3208" s="14"/>
      <c r="JOV3208" s="14"/>
      <c r="JOW3208" s="14"/>
      <c r="JOX3208" s="14"/>
      <c r="JOY3208" s="14"/>
      <c r="JOZ3208" s="14"/>
      <c r="JPA3208" s="14"/>
      <c r="JPB3208" s="14"/>
      <c r="JPC3208" s="14"/>
      <c r="JPD3208" s="14"/>
      <c r="JPE3208" s="14"/>
      <c r="JPF3208" s="14"/>
      <c r="JPG3208" s="14"/>
      <c r="JPH3208" s="14"/>
      <c r="JPI3208" s="14"/>
      <c r="JPJ3208" s="14"/>
      <c r="JPK3208" s="14"/>
      <c r="JPL3208" s="14"/>
      <c r="JPM3208" s="14"/>
      <c r="JPN3208" s="14"/>
      <c r="JPO3208" s="14"/>
      <c r="JPP3208" s="14"/>
      <c r="JPQ3208" s="14"/>
      <c r="JPR3208" s="14"/>
      <c r="JPS3208" s="14"/>
      <c r="JPT3208" s="14"/>
      <c r="JPU3208" s="14"/>
      <c r="JPV3208" s="14"/>
      <c r="JPW3208" s="14"/>
      <c r="JPX3208" s="14"/>
      <c r="JPY3208" s="14"/>
      <c r="JPZ3208" s="14"/>
      <c r="JQA3208" s="14"/>
      <c r="JQB3208" s="14"/>
      <c r="JQC3208" s="14"/>
      <c r="JQD3208" s="14"/>
      <c r="JQE3208" s="14"/>
      <c r="JQF3208" s="14"/>
      <c r="JQG3208" s="14"/>
      <c r="JQH3208" s="14"/>
      <c r="JQI3208" s="14"/>
      <c r="JQJ3208" s="14"/>
      <c r="JQK3208" s="14"/>
      <c r="JQL3208" s="14"/>
      <c r="JQM3208" s="14"/>
      <c r="JQN3208" s="14"/>
      <c r="JQO3208" s="14"/>
      <c r="JQP3208" s="14"/>
      <c r="JQQ3208" s="14"/>
      <c r="JQR3208" s="14"/>
      <c r="JQS3208" s="14"/>
      <c r="JQT3208" s="14"/>
      <c r="JQU3208" s="14"/>
      <c r="JQV3208" s="14"/>
      <c r="JQW3208" s="14"/>
      <c r="JQX3208" s="14"/>
      <c r="JQY3208" s="14"/>
      <c r="JQZ3208" s="14"/>
      <c r="JRA3208" s="14"/>
      <c r="JRB3208" s="14"/>
      <c r="JRC3208" s="14"/>
      <c r="JRD3208" s="14"/>
      <c r="JRE3208" s="14"/>
      <c r="JRF3208" s="14"/>
      <c r="JRG3208" s="14"/>
      <c r="JRH3208" s="14"/>
      <c r="JRI3208" s="14"/>
      <c r="JRJ3208" s="14"/>
      <c r="JRK3208" s="14"/>
      <c r="JRL3208" s="14"/>
      <c r="JRM3208" s="14"/>
      <c r="JRN3208" s="14"/>
      <c r="JRO3208" s="14"/>
      <c r="JRP3208" s="14"/>
      <c r="JRQ3208" s="14"/>
      <c r="JRR3208" s="14"/>
      <c r="JRS3208" s="14"/>
      <c r="JRT3208" s="14"/>
      <c r="JRU3208" s="14"/>
      <c r="JRV3208" s="14"/>
      <c r="JRW3208" s="14"/>
      <c r="JRX3208" s="14"/>
      <c r="JRY3208" s="14"/>
      <c r="JRZ3208" s="14"/>
      <c r="JSA3208" s="14"/>
      <c r="JSB3208" s="14"/>
      <c r="JSC3208" s="14"/>
      <c r="JSD3208" s="14"/>
      <c r="JSE3208" s="14"/>
      <c r="JSF3208" s="14"/>
      <c r="JSG3208" s="14"/>
      <c r="JSH3208" s="14"/>
      <c r="JSI3208" s="14"/>
      <c r="JSJ3208" s="14"/>
      <c r="JSK3208" s="14"/>
      <c r="JSL3208" s="14"/>
      <c r="JSM3208" s="14"/>
      <c r="JSN3208" s="14"/>
      <c r="JSO3208" s="14"/>
      <c r="JSP3208" s="14"/>
      <c r="JSQ3208" s="14"/>
      <c r="JSR3208" s="14"/>
      <c r="JSS3208" s="14"/>
      <c r="JST3208" s="14"/>
      <c r="JSU3208" s="14"/>
      <c r="JSV3208" s="14"/>
      <c r="JSW3208" s="14"/>
      <c r="JSX3208" s="14"/>
      <c r="JSY3208" s="14"/>
      <c r="JSZ3208" s="14"/>
      <c r="JTA3208" s="14"/>
      <c r="JTB3208" s="14"/>
      <c r="JTC3208" s="14"/>
      <c r="JTD3208" s="14"/>
      <c r="JTE3208" s="14"/>
      <c r="JTF3208" s="14"/>
      <c r="JTG3208" s="14"/>
      <c r="JTH3208" s="14"/>
      <c r="JTI3208" s="14"/>
      <c r="JTJ3208" s="14"/>
      <c r="JTK3208" s="14"/>
      <c r="JTL3208" s="14"/>
      <c r="JTM3208" s="14"/>
      <c r="JTN3208" s="14"/>
      <c r="JTO3208" s="14"/>
      <c r="JTP3208" s="14"/>
      <c r="JTQ3208" s="14"/>
      <c r="JTR3208" s="14"/>
      <c r="JTS3208" s="14"/>
      <c r="JTT3208" s="14"/>
      <c r="JTU3208" s="14"/>
      <c r="JTV3208" s="14"/>
      <c r="JTW3208" s="14"/>
      <c r="JTX3208" s="14"/>
      <c r="JTY3208" s="14"/>
      <c r="JTZ3208" s="14"/>
      <c r="JUA3208" s="14"/>
      <c r="JUB3208" s="14"/>
      <c r="JUC3208" s="14"/>
      <c r="JUD3208" s="14"/>
      <c r="JUE3208" s="14"/>
      <c r="JUF3208" s="14"/>
      <c r="JUG3208" s="14"/>
      <c r="JUH3208" s="14"/>
      <c r="JUI3208" s="14"/>
      <c r="JUJ3208" s="14"/>
      <c r="JUK3208" s="14"/>
      <c r="JUL3208" s="14"/>
      <c r="JUM3208" s="14"/>
      <c r="JUN3208" s="14"/>
      <c r="JUO3208" s="14"/>
      <c r="JUP3208" s="14"/>
      <c r="JUQ3208" s="14"/>
      <c r="JUR3208" s="14"/>
      <c r="JUS3208" s="14"/>
      <c r="JUT3208" s="14"/>
      <c r="JUU3208" s="14"/>
      <c r="JUV3208" s="14"/>
      <c r="JUW3208" s="14"/>
      <c r="JUX3208" s="14"/>
      <c r="JUY3208" s="14"/>
      <c r="JUZ3208" s="14"/>
      <c r="JVA3208" s="14"/>
      <c r="JVB3208" s="14"/>
      <c r="JVC3208" s="14"/>
      <c r="JVD3208" s="14"/>
      <c r="JVE3208" s="14"/>
      <c r="JVF3208" s="14"/>
      <c r="JVG3208" s="14"/>
      <c r="JVH3208" s="14"/>
      <c r="JVI3208" s="14"/>
      <c r="JVJ3208" s="14"/>
      <c r="JVK3208" s="14"/>
      <c r="JVL3208" s="14"/>
      <c r="JVM3208" s="14"/>
      <c r="JVN3208" s="14"/>
      <c r="JVO3208" s="14"/>
      <c r="JVP3208" s="14"/>
      <c r="JVQ3208" s="14"/>
      <c r="JVR3208" s="14"/>
      <c r="JVS3208" s="14"/>
      <c r="JVT3208" s="14"/>
      <c r="JVU3208" s="14"/>
      <c r="JVV3208" s="14"/>
      <c r="JVW3208" s="14"/>
      <c r="JVX3208" s="14"/>
      <c r="JVY3208" s="14"/>
      <c r="JVZ3208" s="14"/>
      <c r="JWA3208" s="14"/>
      <c r="JWB3208" s="14"/>
      <c r="JWC3208" s="14"/>
      <c r="JWD3208" s="14"/>
      <c r="JWE3208" s="14"/>
      <c r="JWF3208" s="14"/>
      <c r="JWG3208" s="14"/>
      <c r="JWH3208" s="14"/>
      <c r="JWI3208" s="14"/>
      <c r="JWJ3208" s="14"/>
      <c r="JWK3208" s="14"/>
      <c r="JWL3208" s="14"/>
      <c r="JWM3208" s="14"/>
      <c r="JWN3208" s="14"/>
      <c r="JWO3208" s="14"/>
      <c r="JWP3208" s="14"/>
      <c r="JWQ3208" s="14"/>
      <c r="JWR3208" s="14"/>
      <c r="JWS3208" s="14"/>
      <c r="JWT3208" s="14"/>
      <c r="JWU3208" s="14"/>
      <c r="JWV3208" s="14"/>
      <c r="JWW3208" s="14"/>
      <c r="JWX3208" s="14"/>
      <c r="JWY3208" s="14"/>
      <c r="JWZ3208" s="14"/>
      <c r="JXA3208" s="14"/>
      <c r="JXB3208" s="14"/>
      <c r="JXC3208" s="14"/>
      <c r="JXD3208" s="14"/>
      <c r="JXE3208" s="14"/>
      <c r="JXF3208" s="14"/>
      <c r="JXG3208" s="14"/>
      <c r="JXH3208" s="14"/>
      <c r="JXI3208" s="14"/>
      <c r="JXJ3208" s="14"/>
      <c r="JXK3208" s="14"/>
      <c r="JXL3208" s="14"/>
      <c r="JXM3208" s="14"/>
      <c r="JXN3208" s="14"/>
      <c r="JXO3208" s="14"/>
      <c r="JXP3208" s="14"/>
      <c r="JXQ3208" s="14"/>
      <c r="JXR3208" s="14"/>
      <c r="JXS3208" s="14"/>
      <c r="JXT3208" s="14"/>
      <c r="JXU3208" s="14"/>
      <c r="JXV3208" s="14"/>
      <c r="JXW3208" s="14"/>
      <c r="JXX3208" s="14"/>
      <c r="JXY3208" s="14"/>
      <c r="JXZ3208" s="14"/>
      <c r="JYA3208" s="14"/>
      <c r="JYB3208" s="14"/>
      <c r="JYC3208" s="14"/>
      <c r="JYD3208" s="14"/>
      <c r="JYE3208" s="14"/>
      <c r="JYF3208" s="14"/>
      <c r="JYG3208" s="14"/>
      <c r="JYH3208" s="14"/>
      <c r="JYI3208" s="14"/>
      <c r="JYJ3208" s="14"/>
      <c r="JYK3208" s="14"/>
      <c r="JYL3208" s="14"/>
      <c r="JYM3208" s="14"/>
      <c r="JYN3208" s="14"/>
      <c r="JYO3208" s="14"/>
      <c r="JYP3208" s="14"/>
      <c r="JYQ3208" s="14"/>
      <c r="JYR3208" s="14"/>
      <c r="JYS3208" s="14"/>
      <c r="JYT3208" s="14"/>
      <c r="JYU3208" s="14"/>
      <c r="JYV3208" s="14"/>
      <c r="JYW3208" s="14"/>
      <c r="JYX3208" s="14"/>
      <c r="JYY3208" s="14"/>
      <c r="JYZ3208" s="14"/>
      <c r="JZA3208" s="14"/>
      <c r="JZB3208" s="14"/>
      <c r="JZC3208" s="14"/>
      <c r="JZD3208" s="14"/>
      <c r="JZE3208" s="14"/>
      <c r="JZF3208" s="14"/>
      <c r="JZG3208" s="14"/>
      <c r="JZH3208" s="14"/>
      <c r="JZI3208" s="14"/>
      <c r="JZJ3208" s="14"/>
      <c r="JZK3208" s="14"/>
      <c r="JZL3208" s="14"/>
      <c r="JZM3208" s="14"/>
      <c r="JZN3208" s="14"/>
      <c r="JZO3208" s="14"/>
      <c r="JZP3208" s="14"/>
      <c r="JZQ3208" s="14"/>
      <c r="JZR3208" s="14"/>
      <c r="JZS3208" s="14"/>
      <c r="JZT3208" s="14"/>
      <c r="JZU3208" s="14"/>
      <c r="JZV3208" s="14"/>
      <c r="JZW3208" s="14"/>
      <c r="JZX3208" s="14"/>
      <c r="JZY3208" s="14"/>
      <c r="JZZ3208" s="14"/>
      <c r="KAA3208" s="14"/>
      <c r="KAB3208" s="14"/>
      <c r="KAC3208" s="14"/>
      <c r="KAD3208" s="14"/>
      <c r="KAE3208" s="14"/>
      <c r="KAF3208" s="14"/>
      <c r="KAG3208" s="14"/>
      <c r="KAH3208" s="14"/>
      <c r="KAI3208" s="14"/>
      <c r="KAJ3208" s="14"/>
      <c r="KAK3208" s="14"/>
      <c r="KAL3208" s="14"/>
      <c r="KAM3208" s="14"/>
      <c r="KAN3208" s="14"/>
      <c r="KAO3208" s="14"/>
      <c r="KAP3208" s="14"/>
      <c r="KAQ3208" s="14"/>
      <c r="KAR3208" s="14"/>
      <c r="KAS3208" s="14"/>
      <c r="KAT3208" s="14"/>
      <c r="KAU3208" s="14"/>
      <c r="KAV3208" s="14"/>
      <c r="KAW3208" s="14"/>
      <c r="KAX3208" s="14"/>
      <c r="KAY3208" s="14"/>
      <c r="KAZ3208" s="14"/>
      <c r="KBA3208" s="14"/>
      <c r="KBB3208" s="14"/>
      <c r="KBC3208" s="14"/>
      <c r="KBD3208" s="14"/>
      <c r="KBE3208" s="14"/>
      <c r="KBF3208" s="14"/>
      <c r="KBG3208" s="14"/>
      <c r="KBH3208" s="14"/>
      <c r="KBI3208" s="14"/>
      <c r="KBJ3208" s="14"/>
      <c r="KBK3208" s="14"/>
      <c r="KBL3208" s="14"/>
      <c r="KBM3208" s="14"/>
      <c r="KBN3208" s="14"/>
      <c r="KBO3208" s="14"/>
      <c r="KBP3208" s="14"/>
      <c r="KBQ3208" s="14"/>
      <c r="KBR3208" s="14"/>
      <c r="KBS3208" s="14"/>
      <c r="KBT3208" s="14"/>
      <c r="KBU3208" s="14"/>
      <c r="KBV3208" s="14"/>
      <c r="KBW3208" s="14"/>
      <c r="KBX3208" s="14"/>
      <c r="KBY3208" s="14"/>
      <c r="KBZ3208" s="14"/>
      <c r="KCA3208" s="14"/>
      <c r="KCB3208" s="14"/>
      <c r="KCC3208" s="14"/>
      <c r="KCD3208" s="14"/>
      <c r="KCE3208" s="14"/>
      <c r="KCF3208" s="14"/>
      <c r="KCG3208" s="14"/>
      <c r="KCH3208" s="14"/>
      <c r="KCI3208" s="14"/>
      <c r="KCJ3208" s="14"/>
      <c r="KCK3208" s="14"/>
      <c r="KCL3208" s="14"/>
      <c r="KCM3208" s="14"/>
      <c r="KCN3208" s="14"/>
      <c r="KCO3208" s="14"/>
      <c r="KCP3208" s="14"/>
      <c r="KCQ3208" s="14"/>
      <c r="KCR3208" s="14"/>
      <c r="KCS3208" s="14"/>
      <c r="KCT3208" s="14"/>
      <c r="KCU3208" s="14"/>
      <c r="KCV3208" s="14"/>
      <c r="KCW3208" s="14"/>
      <c r="KCX3208" s="14"/>
      <c r="KCY3208" s="14"/>
      <c r="KCZ3208" s="14"/>
      <c r="KDA3208" s="14"/>
      <c r="KDB3208" s="14"/>
      <c r="KDC3208" s="14"/>
      <c r="KDD3208" s="14"/>
      <c r="KDE3208" s="14"/>
      <c r="KDF3208" s="14"/>
      <c r="KDG3208" s="14"/>
      <c r="KDH3208" s="14"/>
      <c r="KDI3208" s="14"/>
      <c r="KDJ3208" s="14"/>
      <c r="KDK3208" s="14"/>
      <c r="KDL3208" s="14"/>
      <c r="KDM3208" s="14"/>
      <c r="KDN3208" s="14"/>
      <c r="KDO3208" s="14"/>
      <c r="KDP3208" s="14"/>
      <c r="KDQ3208" s="14"/>
      <c r="KDR3208" s="14"/>
      <c r="KDS3208" s="14"/>
      <c r="KDT3208" s="14"/>
      <c r="KDU3208" s="14"/>
      <c r="KDV3208" s="14"/>
      <c r="KDW3208" s="14"/>
      <c r="KDX3208" s="14"/>
      <c r="KDY3208" s="14"/>
      <c r="KDZ3208" s="14"/>
      <c r="KEA3208" s="14"/>
      <c r="KEB3208" s="14"/>
      <c r="KEC3208" s="14"/>
      <c r="KED3208" s="14"/>
      <c r="KEE3208" s="14"/>
      <c r="KEF3208" s="14"/>
      <c r="KEG3208" s="14"/>
      <c r="KEH3208" s="14"/>
      <c r="KEI3208" s="14"/>
      <c r="KEJ3208" s="14"/>
      <c r="KEK3208" s="14"/>
      <c r="KEL3208" s="14"/>
      <c r="KEM3208" s="14"/>
      <c r="KEN3208" s="14"/>
      <c r="KEO3208" s="14"/>
      <c r="KEP3208" s="14"/>
      <c r="KEQ3208" s="14"/>
      <c r="KER3208" s="14"/>
      <c r="KES3208" s="14"/>
      <c r="KET3208" s="14"/>
      <c r="KEU3208" s="14"/>
      <c r="KEV3208" s="14"/>
      <c r="KEW3208" s="14"/>
      <c r="KEX3208" s="14"/>
      <c r="KEY3208" s="14"/>
      <c r="KEZ3208" s="14"/>
      <c r="KFA3208" s="14"/>
      <c r="KFB3208" s="14"/>
      <c r="KFC3208" s="14"/>
      <c r="KFD3208" s="14"/>
      <c r="KFE3208" s="14"/>
      <c r="KFF3208" s="14"/>
      <c r="KFG3208" s="14"/>
      <c r="KFH3208" s="14"/>
      <c r="KFI3208" s="14"/>
      <c r="KFJ3208" s="14"/>
      <c r="KFK3208" s="14"/>
      <c r="KFL3208" s="14"/>
      <c r="KFM3208" s="14"/>
      <c r="KFN3208" s="14"/>
      <c r="KFO3208" s="14"/>
      <c r="KFP3208" s="14"/>
      <c r="KFQ3208" s="14"/>
      <c r="KFR3208" s="14"/>
      <c r="KFS3208" s="14"/>
      <c r="KFT3208" s="14"/>
      <c r="KFU3208" s="14"/>
      <c r="KFV3208" s="14"/>
      <c r="KFW3208" s="14"/>
      <c r="KFX3208" s="14"/>
      <c r="KFY3208" s="14"/>
      <c r="KFZ3208" s="14"/>
      <c r="KGA3208" s="14"/>
      <c r="KGB3208" s="14"/>
      <c r="KGC3208" s="14"/>
      <c r="KGD3208" s="14"/>
      <c r="KGE3208" s="14"/>
      <c r="KGF3208" s="14"/>
      <c r="KGG3208" s="14"/>
      <c r="KGH3208" s="14"/>
      <c r="KGI3208" s="14"/>
      <c r="KGJ3208" s="14"/>
      <c r="KGK3208" s="14"/>
      <c r="KGL3208" s="14"/>
      <c r="KGM3208" s="14"/>
      <c r="KGN3208" s="14"/>
      <c r="KGO3208" s="14"/>
      <c r="KGP3208" s="14"/>
      <c r="KGQ3208" s="14"/>
      <c r="KGR3208" s="14"/>
      <c r="KGS3208" s="14"/>
      <c r="KGT3208" s="14"/>
      <c r="KGU3208" s="14"/>
      <c r="KGV3208" s="14"/>
      <c r="KGW3208" s="14"/>
      <c r="KGX3208" s="14"/>
      <c r="KGY3208" s="14"/>
      <c r="KGZ3208" s="14"/>
      <c r="KHA3208" s="14"/>
      <c r="KHB3208" s="14"/>
      <c r="KHC3208" s="14"/>
      <c r="KHD3208" s="14"/>
      <c r="KHE3208" s="14"/>
      <c r="KHF3208" s="14"/>
      <c r="KHG3208" s="14"/>
      <c r="KHH3208" s="14"/>
      <c r="KHI3208" s="14"/>
      <c r="KHJ3208" s="14"/>
      <c r="KHK3208" s="14"/>
      <c r="KHL3208" s="14"/>
      <c r="KHM3208" s="14"/>
      <c r="KHN3208" s="14"/>
      <c r="KHO3208" s="14"/>
      <c r="KHP3208" s="14"/>
      <c r="KHQ3208" s="14"/>
      <c r="KHR3208" s="14"/>
      <c r="KHS3208" s="14"/>
      <c r="KHT3208" s="14"/>
      <c r="KHU3208" s="14"/>
      <c r="KHV3208" s="14"/>
      <c r="KHW3208" s="14"/>
      <c r="KHX3208" s="14"/>
      <c r="KHY3208" s="14"/>
      <c r="KHZ3208" s="14"/>
      <c r="KIA3208" s="14"/>
      <c r="KIB3208" s="14"/>
      <c r="KIC3208" s="14"/>
      <c r="KID3208" s="14"/>
      <c r="KIE3208" s="14"/>
      <c r="KIF3208" s="14"/>
      <c r="KIG3208" s="14"/>
      <c r="KIH3208" s="14"/>
      <c r="KII3208" s="14"/>
      <c r="KIJ3208" s="14"/>
      <c r="KIK3208" s="14"/>
      <c r="KIL3208" s="14"/>
      <c r="KIM3208" s="14"/>
      <c r="KIN3208" s="14"/>
      <c r="KIO3208" s="14"/>
      <c r="KIP3208" s="14"/>
      <c r="KIQ3208" s="14"/>
      <c r="KIR3208" s="14"/>
      <c r="KIS3208" s="14"/>
      <c r="KIT3208" s="14"/>
      <c r="KIU3208" s="14"/>
      <c r="KIV3208" s="14"/>
      <c r="KIW3208" s="14"/>
      <c r="KIX3208" s="14"/>
      <c r="KIY3208" s="14"/>
      <c r="KIZ3208" s="14"/>
      <c r="KJA3208" s="14"/>
      <c r="KJB3208" s="14"/>
      <c r="KJC3208" s="14"/>
      <c r="KJD3208" s="14"/>
      <c r="KJE3208" s="14"/>
      <c r="KJF3208" s="14"/>
      <c r="KJG3208" s="14"/>
      <c r="KJH3208" s="14"/>
      <c r="KJI3208" s="14"/>
      <c r="KJJ3208" s="14"/>
      <c r="KJK3208" s="14"/>
      <c r="KJL3208" s="14"/>
      <c r="KJM3208" s="14"/>
      <c r="KJN3208" s="14"/>
      <c r="KJO3208" s="14"/>
      <c r="KJP3208" s="14"/>
      <c r="KJQ3208" s="14"/>
      <c r="KJR3208" s="14"/>
      <c r="KJS3208" s="14"/>
      <c r="KJT3208" s="14"/>
      <c r="KJU3208" s="14"/>
      <c r="KJV3208" s="14"/>
      <c r="KJW3208" s="14"/>
      <c r="KJX3208" s="14"/>
      <c r="KJY3208" s="14"/>
      <c r="KJZ3208" s="14"/>
      <c r="KKA3208" s="14"/>
      <c r="KKB3208" s="14"/>
      <c r="KKC3208" s="14"/>
      <c r="KKD3208" s="14"/>
      <c r="KKE3208" s="14"/>
      <c r="KKF3208" s="14"/>
      <c r="KKG3208" s="14"/>
      <c r="KKH3208" s="14"/>
      <c r="KKI3208" s="14"/>
      <c r="KKJ3208" s="14"/>
      <c r="KKK3208" s="14"/>
      <c r="KKL3208" s="14"/>
      <c r="KKM3208" s="14"/>
      <c r="KKN3208" s="14"/>
      <c r="KKO3208" s="14"/>
      <c r="KKP3208" s="14"/>
      <c r="KKQ3208" s="14"/>
      <c r="KKR3208" s="14"/>
      <c r="KKS3208" s="14"/>
      <c r="KKT3208" s="14"/>
      <c r="KKU3208" s="14"/>
      <c r="KKV3208" s="14"/>
      <c r="KKW3208" s="14"/>
      <c r="KKX3208" s="14"/>
      <c r="KKY3208" s="14"/>
      <c r="KKZ3208" s="14"/>
      <c r="KLA3208" s="14"/>
      <c r="KLB3208" s="14"/>
      <c r="KLC3208" s="14"/>
      <c r="KLD3208" s="14"/>
      <c r="KLE3208" s="14"/>
      <c r="KLF3208" s="14"/>
      <c r="KLG3208" s="14"/>
      <c r="KLH3208" s="14"/>
      <c r="KLI3208" s="14"/>
      <c r="KLJ3208" s="14"/>
      <c r="KLK3208" s="14"/>
      <c r="KLL3208" s="14"/>
      <c r="KLM3208" s="14"/>
      <c r="KLN3208" s="14"/>
      <c r="KLO3208" s="14"/>
      <c r="KLP3208" s="14"/>
      <c r="KLQ3208" s="14"/>
      <c r="KLR3208" s="14"/>
      <c r="KLS3208" s="14"/>
      <c r="KLT3208" s="14"/>
      <c r="KLU3208" s="14"/>
      <c r="KLV3208" s="14"/>
      <c r="KLW3208" s="14"/>
      <c r="KLX3208" s="14"/>
      <c r="KLY3208" s="14"/>
      <c r="KLZ3208" s="14"/>
      <c r="KMA3208" s="14"/>
      <c r="KMB3208" s="14"/>
      <c r="KMC3208" s="14"/>
      <c r="KMD3208" s="14"/>
      <c r="KME3208" s="14"/>
      <c r="KMF3208" s="14"/>
      <c r="KMG3208" s="14"/>
      <c r="KMH3208" s="14"/>
      <c r="KMI3208" s="14"/>
      <c r="KMJ3208" s="14"/>
      <c r="KMK3208" s="14"/>
      <c r="KML3208" s="14"/>
      <c r="KMM3208" s="14"/>
      <c r="KMN3208" s="14"/>
      <c r="KMO3208" s="14"/>
      <c r="KMP3208" s="14"/>
      <c r="KMQ3208" s="14"/>
      <c r="KMR3208" s="14"/>
      <c r="KMS3208" s="14"/>
      <c r="KMT3208" s="14"/>
      <c r="KMU3208" s="14"/>
      <c r="KMV3208" s="14"/>
      <c r="KMW3208" s="14"/>
      <c r="KMX3208" s="14"/>
      <c r="KMY3208" s="14"/>
      <c r="KMZ3208" s="14"/>
      <c r="KNA3208" s="14"/>
      <c r="KNB3208" s="14"/>
      <c r="KNC3208" s="14"/>
      <c r="KND3208" s="14"/>
      <c r="KNE3208" s="14"/>
      <c r="KNF3208" s="14"/>
      <c r="KNG3208" s="14"/>
      <c r="KNH3208" s="14"/>
      <c r="KNI3208" s="14"/>
      <c r="KNJ3208" s="14"/>
      <c r="KNK3208" s="14"/>
      <c r="KNL3208" s="14"/>
      <c r="KNM3208" s="14"/>
      <c r="KNN3208" s="14"/>
      <c r="KNO3208" s="14"/>
      <c r="KNP3208" s="14"/>
      <c r="KNQ3208" s="14"/>
      <c r="KNR3208" s="14"/>
      <c r="KNS3208" s="14"/>
      <c r="KNT3208" s="14"/>
      <c r="KNU3208" s="14"/>
      <c r="KNV3208" s="14"/>
      <c r="KNW3208" s="14"/>
      <c r="KNX3208" s="14"/>
      <c r="KNY3208" s="14"/>
      <c r="KNZ3208" s="14"/>
      <c r="KOA3208" s="14"/>
      <c r="KOB3208" s="14"/>
      <c r="KOC3208" s="14"/>
      <c r="KOD3208" s="14"/>
      <c r="KOE3208" s="14"/>
      <c r="KOF3208" s="14"/>
      <c r="KOG3208" s="14"/>
      <c r="KOH3208" s="14"/>
      <c r="KOI3208" s="14"/>
      <c r="KOJ3208" s="14"/>
      <c r="KOK3208" s="14"/>
      <c r="KOL3208" s="14"/>
      <c r="KOM3208" s="14"/>
      <c r="KON3208" s="14"/>
      <c r="KOO3208" s="14"/>
      <c r="KOP3208" s="14"/>
      <c r="KOQ3208" s="14"/>
      <c r="KOR3208" s="14"/>
      <c r="KOS3208" s="14"/>
      <c r="KOT3208" s="14"/>
      <c r="KOU3208" s="14"/>
      <c r="KOV3208" s="14"/>
      <c r="KOW3208" s="14"/>
      <c r="KOX3208" s="14"/>
      <c r="KOY3208" s="14"/>
      <c r="KOZ3208" s="14"/>
      <c r="KPA3208" s="14"/>
      <c r="KPB3208" s="14"/>
      <c r="KPC3208" s="14"/>
      <c r="KPD3208" s="14"/>
      <c r="KPE3208" s="14"/>
      <c r="KPF3208" s="14"/>
      <c r="KPG3208" s="14"/>
      <c r="KPH3208" s="14"/>
      <c r="KPI3208" s="14"/>
      <c r="KPJ3208" s="14"/>
      <c r="KPK3208" s="14"/>
      <c r="KPL3208" s="14"/>
      <c r="KPM3208" s="14"/>
      <c r="KPN3208" s="14"/>
      <c r="KPO3208" s="14"/>
      <c r="KPP3208" s="14"/>
      <c r="KPQ3208" s="14"/>
      <c r="KPR3208" s="14"/>
      <c r="KPS3208" s="14"/>
      <c r="KPT3208" s="14"/>
      <c r="KPU3208" s="14"/>
      <c r="KPV3208" s="14"/>
      <c r="KPW3208" s="14"/>
      <c r="KPX3208" s="14"/>
      <c r="KPY3208" s="14"/>
      <c r="KPZ3208" s="14"/>
      <c r="KQA3208" s="14"/>
      <c r="KQB3208" s="14"/>
      <c r="KQC3208" s="14"/>
      <c r="KQD3208" s="14"/>
      <c r="KQE3208" s="14"/>
      <c r="KQF3208" s="14"/>
      <c r="KQG3208" s="14"/>
      <c r="KQH3208" s="14"/>
      <c r="KQI3208" s="14"/>
      <c r="KQJ3208" s="14"/>
      <c r="KQK3208" s="14"/>
      <c r="KQL3208" s="14"/>
      <c r="KQM3208" s="14"/>
      <c r="KQN3208" s="14"/>
      <c r="KQO3208" s="14"/>
      <c r="KQP3208" s="14"/>
      <c r="KQQ3208" s="14"/>
      <c r="KQR3208" s="14"/>
      <c r="KQS3208" s="14"/>
      <c r="KQT3208" s="14"/>
      <c r="KQU3208" s="14"/>
      <c r="KQV3208" s="14"/>
      <c r="KQW3208" s="14"/>
      <c r="KQX3208" s="14"/>
      <c r="KQY3208" s="14"/>
      <c r="KQZ3208" s="14"/>
      <c r="KRA3208" s="14"/>
      <c r="KRB3208" s="14"/>
      <c r="KRC3208" s="14"/>
      <c r="KRD3208" s="14"/>
      <c r="KRE3208" s="14"/>
      <c r="KRF3208" s="14"/>
      <c r="KRG3208" s="14"/>
      <c r="KRH3208" s="14"/>
      <c r="KRI3208" s="14"/>
      <c r="KRJ3208" s="14"/>
      <c r="KRK3208" s="14"/>
      <c r="KRL3208" s="14"/>
      <c r="KRM3208" s="14"/>
      <c r="KRN3208" s="14"/>
      <c r="KRO3208" s="14"/>
      <c r="KRP3208" s="14"/>
      <c r="KRQ3208" s="14"/>
      <c r="KRR3208" s="14"/>
      <c r="KRS3208" s="14"/>
      <c r="KRT3208" s="14"/>
      <c r="KRU3208" s="14"/>
      <c r="KRV3208" s="14"/>
      <c r="KRW3208" s="14"/>
      <c r="KRX3208" s="14"/>
      <c r="KRY3208" s="14"/>
      <c r="KRZ3208" s="14"/>
      <c r="KSA3208" s="14"/>
      <c r="KSB3208" s="14"/>
      <c r="KSC3208" s="14"/>
      <c r="KSD3208" s="14"/>
      <c r="KSE3208" s="14"/>
      <c r="KSF3208" s="14"/>
      <c r="KSG3208" s="14"/>
      <c r="KSH3208" s="14"/>
      <c r="KSI3208" s="14"/>
      <c r="KSJ3208" s="14"/>
      <c r="KSK3208" s="14"/>
      <c r="KSL3208" s="14"/>
      <c r="KSM3208" s="14"/>
      <c r="KSN3208" s="14"/>
      <c r="KSO3208" s="14"/>
      <c r="KSP3208" s="14"/>
      <c r="KSQ3208" s="14"/>
      <c r="KSR3208" s="14"/>
      <c r="KSS3208" s="14"/>
      <c r="KST3208" s="14"/>
      <c r="KSU3208" s="14"/>
      <c r="KSV3208" s="14"/>
      <c r="KSW3208" s="14"/>
      <c r="KSX3208" s="14"/>
      <c r="KSY3208" s="14"/>
      <c r="KSZ3208" s="14"/>
      <c r="KTA3208" s="14"/>
      <c r="KTB3208" s="14"/>
      <c r="KTC3208" s="14"/>
      <c r="KTD3208" s="14"/>
      <c r="KTE3208" s="14"/>
      <c r="KTF3208" s="14"/>
      <c r="KTG3208" s="14"/>
      <c r="KTH3208" s="14"/>
      <c r="KTI3208" s="14"/>
      <c r="KTJ3208" s="14"/>
      <c r="KTK3208" s="14"/>
      <c r="KTL3208" s="14"/>
      <c r="KTM3208" s="14"/>
      <c r="KTN3208" s="14"/>
      <c r="KTO3208" s="14"/>
      <c r="KTP3208" s="14"/>
      <c r="KTQ3208" s="14"/>
      <c r="KTR3208" s="14"/>
      <c r="KTS3208" s="14"/>
      <c r="KTT3208" s="14"/>
      <c r="KTU3208" s="14"/>
      <c r="KTV3208" s="14"/>
      <c r="KTW3208" s="14"/>
      <c r="KTX3208" s="14"/>
      <c r="KTY3208" s="14"/>
      <c r="KTZ3208" s="14"/>
      <c r="KUA3208" s="14"/>
      <c r="KUB3208" s="14"/>
      <c r="KUC3208" s="14"/>
      <c r="KUD3208" s="14"/>
      <c r="KUE3208" s="14"/>
      <c r="KUF3208" s="14"/>
      <c r="KUG3208" s="14"/>
      <c r="KUH3208" s="14"/>
      <c r="KUI3208" s="14"/>
      <c r="KUJ3208" s="14"/>
      <c r="KUK3208" s="14"/>
      <c r="KUL3208" s="14"/>
      <c r="KUM3208" s="14"/>
      <c r="KUN3208" s="14"/>
      <c r="KUO3208" s="14"/>
      <c r="KUP3208" s="14"/>
      <c r="KUQ3208" s="14"/>
      <c r="KUR3208" s="14"/>
      <c r="KUS3208" s="14"/>
      <c r="KUT3208" s="14"/>
      <c r="KUU3208" s="14"/>
      <c r="KUV3208" s="14"/>
      <c r="KUW3208" s="14"/>
      <c r="KUX3208" s="14"/>
      <c r="KUY3208" s="14"/>
      <c r="KUZ3208" s="14"/>
      <c r="KVA3208" s="14"/>
      <c r="KVB3208" s="14"/>
      <c r="KVC3208" s="14"/>
      <c r="KVD3208" s="14"/>
      <c r="KVE3208" s="14"/>
      <c r="KVF3208" s="14"/>
      <c r="KVG3208" s="14"/>
      <c r="KVH3208" s="14"/>
      <c r="KVI3208" s="14"/>
      <c r="KVJ3208" s="14"/>
      <c r="KVK3208" s="14"/>
      <c r="KVL3208" s="14"/>
      <c r="KVM3208" s="14"/>
      <c r="KVN3208" s="14"/>
      <c r="KVO3208" s="14"/>
      <c r="KVP3208" s="14"/>
      <c r="KVQ3208" s="14"/>
      <c r="KVR3208" s="14"/>
      <c r="KVS3208" s="14"/>
      <c r="KVT3208" s="14"/>
      <c r="KVU3208" s="14"/>
      <c r="KVV3208" s="14"/>
      <c r="KVW3208" s="14"/>
      <c r="KVX3208" s="14"/>
      <c r="KVY3208" s="14"/>
      <c r="KVZ3208" s="14"/>
      <c r="KWA3208" s="14"/>
      <c r="KWB3208" s="14"/>
      <c r="KWC3208" s="14"/>
      <c r="KWD3208" s="14"/>
      <c r="KWE3208" s="14"/>
      <c r="KWF3208" s="14"/>
      <c r="KWG3208" s="14"/>
      <c r="KWH3208" s="14"/>
      <c r="KWI3208" s="14"/>
      <c r="KWJ3208" s="14"/>
      <c r="KWK3208" s="14"/>
      <c r="KWL3208" s="14"/>
      <c r="KWM3208" s="14"/>
      <c r="KWN3208" s="14"/>
      <c r="KWO3208" s="14"/>
      <c r="KWP3208" s="14"/>
      <c r="KWQ3208" s="14"/>
      <c r="KWR3208" s="14"/>
      <c r="KWS3208" s="14"/>
      <c r="KWT3208" s="14"/>
      <c r="KWU3208" s="14"/>
      <c r="KWV3208" s="14"/>
      <c r="KWW3208" s="14"/>
      <c r="KWX3208" s="14"/>
      <c r="KWY3208" s="14"/>
      <c r="KWZ3208" s="14"/>
      <c r="KXA3208" s="14"/>
      <c r="KXB3208" s="14"/>
      <c r="KXC3208" s="14"/>
      <c r="KXD3208" s="14"/>
      <c r="KXE3208" s="14"/>
      <c r="KXF3208" s="14"/>
      <c r="KXG3208" s="14"/>
      <c r="KXH3208" s="14"/>
      <c r="KXI3208" s="14"/>
      <c r="KXJ3208" s="14"/>
      <c r="KXK3208" s="14"/>
      <c r="KXL3208" s="14"/>
      <c r="KXM3208" s="14"/>
      <c r="KXN3208" s="14"/>
      <c r="KXO3208" s="14"/>
      <c r="KXP3208" s="14"/>
      <c r="KXQ3208" s="14"/>
      <c r="KXR3208" s="14"/>
      <c r="KXS3208" s="14"/>
      <c r="KXT3208" s="14"/>
      <c r="KXU3208" s="14"/>
      <c r="KXV3208" s="14"/>
      <c r="KXW3208" s="14"/>
      <c r="KXX3208" s="14"/>
      <c r="KXY3208" s="14"/>
      <c r="KXZ3208" s="14"/>
      <c r="KYA3208" s="14"/>
      <c r="KYB3208" s="14"/>
      <c r="KYC3208" s="14"/>
      <c r="KYD3208" s="14"/>
      <c r="KYE3208" s="14"/>
      <c r="KYF3208" s="14"/>
      <c r="KYG3208" s="14"/>
      <c r="KYH3208" s="14"/>
      <c r="KYI3208" s="14"/>
      <c r="KYJ3208" s="14"/>
      <c r="KYK3208" s="14"/>
      <c r="KYL3208" s="14"/>
      <c r="KYM3208" s="14"/>
      <c r="KYN3208" s="14"/>
      <c r="KYO3208" s="14"/>
      <c r="KYP3208" s="14"/>
      <c r="KYQ3208" s="14"/>
      <c r="KYR3208" s="14"/>
      <c r="KYS3208" s="14"/>
      <c r="KYT3208" s="14"/>
      <c r="KYU3208" s="14"/>
      <c r="KYV3208" s="14"/>
      <c r="KYW3208" s="14"/>
      <c r="KYX3208" s="14"/>
      <c r="KYY3208" s="14"/>
      <c r="KYZ3208" s="14"/>
      <c r="KZA3208" s="14"/>
      <c r="KZB3208" s="14"/>
      <c r="KZC3208" s="14"/>
      <c r="KZD3208" s="14"/>
      <c r="KZE3208" s="14"/>
      <c r="KZF3208" s="14"/>
      <c r="KZG3208" s="14"/>
      <c r="KZH3208" s="14"/>
      <c r="KZI3208" s="14"/>
      <c r="KZJ3208" s="14"/>
      <c r="KZK3208" s="14"/>
      <c r="KZL3208" s="14"/>
      <c r="KZM3208" s="14"/>
      <c r="KZN3208" s="14"/>
      <c r="KZO3208" s="14"/>
      <c r="KZP3208" s="14"/>
      <c r="KZQ3208" s="14"/>
      <c r="KZR3208" s="14"/>
      <c r="KZS3208" s="14"/>
      <c r="KZT3208" s="14"/>
      <c r="KZU3208" s="14"/>
      <c r="KZV3208" s="14"/>
      <c r="KZW3208" s="14"/>
      <c r="KZX3208" s="14"/>
      <c r="KZY3208" s="14"/>
      <c r="KZZ3208" s="14"/>
      <c r="LAA3208" s="14"/>
      <c r="LAB3208" s="14"/>
      <c r="LAC3208" s="14"/>
      <c r="LAD3208" s="14"/>
      <c r="LAE3208" s="14"/>
      <c r="LAF3208" s="14"/>
      <c r="LAG3208" s="14"/>
      <c r="LAH3208" s="14"/>
      <c r="LAI3208" s="14"/>
      <c r="LAJ3208" s="14"/>
      <c r="LAK3208" s="14"/>
      <c r="LAL3208" s="14"/>
      <c r="LAM3208" s="14"/>
      <c r="LAN3208" s="14"/>
      <c r="LAO3208" s="14"/>
      <c r="LAP3208" s="14"/>
      <c r="LAQ3208" s="14"/>
      <c r="LAR3208" s="14"/>
      <c r="LAS3208" s="14"/>
      <c r="LAT3208" s="14"/>
      <c r="LAU3208" s="14"/>
      <c r="LAV3208" s="14"/>
      <c r="LAW3208" s="14"/>
      <c r="LAX3208" s="14"/>
      <c r="LAY3208" s="14"/>
      <c r="LAZ3208" s="14"/>
      <c r="LBA3208" s="14"/>
      <c r="LBB3208" s="14"/>
      <c r="LBC3208" s="14"/>
      <c r="LBD3208" s="14"/>
      <c r="LBE3208" s="14"/>
      <c r="LBF3208" s="14"/>
      <c r="LBG3208" s="14"/>
      <c r="LBH3208" s="14"/>
      <c r="LBI3208" s="14"/>
      <c r="LBJ3208" s="14"/>
      <c r="LBK3208" s="14"/>
      <c r="LBL3208" s="14"/>
      <c r="LBM3208" s="14"/>
      <c r="LBN3208" s="14"/>
      <c r="LBO3208" s="14"/>
      <c r="LBP3208" s="14"/>
      <c r="LBQ3208" s="14"/>
      <c r="LBR3208" s="14"/>
      <c r="LBS3208" s="14"/>
      <c r="LBT3208" s="14"/>
      <c r="LBU3208" s="14"/>
      <c r="LBV3208" s="14"/>
      <c r="LBW3208" s="14"/>
      <c r="LBX3208" s="14"/>
      <c r="LBY3208" s="14"/>
      <c r="LBZ3208" s="14"/>
      <c r="LCA3208" s="14"/>
      <c r="LCB3208" s="14"/>
      <c r="LCC3208" s="14"/>
      <c r="LCD3208" s="14"/>
      <c r="LCE3208" s="14"/>
      <c r="LCF3208" s="14"/>
      <c r="LCG3208" s="14"/>
      <c r="LCH3208" s="14"/>
      <c r="LCI3208" s="14"/>
      <c r="LCJ3208" s="14"/>
      <c r="LCK3208" s="14"/>
      <c r="LCL3208" s="14"/>
      <c r="LCM3208" s="14"/>
      <c r="LCN3208" s="14"/>
      <c r="LCO3208" s="14"/>
      <c r="LCP3208" s="14"/>
      <c r="LCQ3208" s="14"/>
      <c r="LCR3208" s="14"/>
      <c r="LCS3208" s="14"/>
      <c r="LCT3208" s="14"/>
      <c r="LCU3208" s="14"/>
      <c r="LCV3208" s="14"/>
      <c r="LCW3208" s="14"/>
      <c r="LCX3208" s="14"/>
      <c r="LCY3208" s="14"/>
      <c r="LCZ3208" s="14"/>
      <c r="LDA3208" s="14"/>
      <c r="LDB3208" s="14"/>
      <c r="LDC3208" s="14"/>
      <c r="LDD3208" s="14"/>
      <c r="LDE3208" s="14"/>
      <c r="LDF3208" s="14"/>
      <c r="LDG3208" s="14"/>
      <c r="LDH3208" s="14"/>
      <c r="LDI3208" s="14"/>
      <c r="LDJ3208" s="14"/>
      <c r="LDK3208" s="14"/>
      <c r="LDL3208" s="14"/>
      <c r="LDM3208" s="14"/>
      <c r="LDN3208" s="14"/>
      <c r="LDO3208" s="14"/>
      <c r="LDP3208" s="14"/>
      <c r="LDQ3208" s="14"/>
      <c r="LDR3208" s="14"/>
      <c r="LDS3208" s="14"/>
      <c r="LDT3208" s="14"/>
      <c r="LDU3208" s="14"/>
      <c r="LDV3208" s="14"/>
      <c r="LDW3208" s="14"/>
      <c r="LDX3208" s="14"/>
      <c r="LDY3208" s="14"/>
      <c r="LDZ3208" s="14"/>
      <c r="LEA3208" s="14"/>
      <c r="LEB3208" s="14"/>
      <c r="LEC3208" s="14"/>
      <c r="LED3208" s="14"/>
      <c r="LEE3208" s="14"/>
      <c r="LEF3208" s="14"/>
      <c r="LEG3208" s="14"/>
      <c r="LEH3208" s="14"/>
      <c r="LEI3208" s="14"/>
      <c r="LEJ3208" s="14"/>
      <c r="LEK3208" s="14"/>
      <c r="LEL3208" s="14"/>
      <c r="LEM3208" s="14"/>
      <c r="LEN3208" s="14"/>
      <c r="LEO3208" s="14"/>
      <c r="LEP3208" s="14"/>
      <c r="LEQ3208" s="14"/>
      <c r="LER3208" s="14"/>
      <c r="LES3208" s="14"/>
      <c r="LET3208" s="14"/>
      <c r="LEU3208" s="14"/>
      <c r="LEV3208" s="14"/>
      <c r="LEW3208" s="14"/>
      <c r="LEX3208" s="14"/>
      <c r="LEY3208" s="14"/>
      <c r="LEZ3208" s="14"/>
      <c r="LFA3208" s="14"/>
      <c r="LFB3208" s="14"/>
      <c r="LFC3208" s="14"/>
      <c r="LFD3208" s="14"/>
      <c r="LFE3208" s="14"/>
      <c r="LFF3208" s="14"/>
      <c r="LFG3208" s="14"/>
      <c r="LFH3208" s="14"/>
      <c r="LFI3208" s="14"/>
      <c r="LFJ3208" s="14"/>
      <c r="LFK3208" s="14"/>
      <c r="LFL3208" s="14"/>
      <c r="LFM3208" s="14"/>
      <c r="LFN3208" s="14"/>
      <c r="LFO3208" s="14"/>
      <c r="LFP3208" s="14"/>
      <c r="LFQ3208" s="14"/>
      <c r="LFR3208" s="14"/>
      <c r="LFS3208" s="14"/>
      <c r="LFT3208" s="14"/>
      <c r="LFU3208" s="14"/>
      <c r="LFV3208" s="14"/>
      <c r="LFW3208" s="14"/>
      <c r="LFX3208" s="14"/>
      <c r="LFY3208" s="14"/>
      <c r="LFZ3208" s="14"/>
      <c r="LGA3208" s="14"/>
      <c r="LGB3208" s="14"/>
      <c r="LGC3208" s="14"/>
      <c r="LGD3208" s="14"/>
      <c r="LGE3208" s="14"/>
      <c r="LGF3208" s="14"/>
      <c r="LGG3208" s="14"/>
      <c r="LGH3208" s="14"/>
      <c r="LGI3208" s="14"/>
      <c r="LGJ3208" s="14"/>
      <c r="LGK3208" s="14"/>
      <c r="LGL3208" s="14"/>
      <c r="LGM3208" s="14"/>
      <c r="LGN3208" s="14"/>
      <c r="LGO3208" s="14"/>
      <c r="LGP3208" s="14"/>
      <c r="LGQ3208" s="14"/>
      <c r="LGR3208" s="14"/>
      <c r="LGS3208" s="14"/>
      <c r="LGT3208" s="14"/>
      <c r="LGU3208" s="14"/>
      <c r="LGV3208" s="14"/>
      <c r="LGW3208" s="14"/>
      <c r="LGX3208" s="14"/>
      <c r="LGY3208" s="14"/>
      <c r="LGZ3208" s="14"/>
      <c r="LHA3208" s="14"/>
      <c r="LHB3208" s="14"/>
      <c r="LHC3208" s="14"/>
      <c r="LHD3208" s="14"/>
      <c r="LHE3208" s="14"/>
      <c r="LHF3208" s="14"/>
      <c r="LHG3208" s="14"/>
      <c r="LHH3208" s="14"/>
      <c r="LHI3208" s="14"/>
      <c r="LHJ3208" s="14"/>
      <c r="LHK3208" s="14"/>
      <c r="LHL3208" s="14"/>
      <c r="LHM3208" s="14"/>
      <c r="LHN3208" s="14"/>
      <c r="LHO3208" s="14"/>
      <c r="LHP3208" s="14"/>
      <c r="LHQ3208" s="14"/>
      <c r="LHR3208" s="14"/>
      <c r="LHS3208" s="14"/>
      <c r="LHT3208" s="14"/>
      <c r="LHU3208" s="14"/>
      <c r="LHV3208" s="14"/>
      <c r="LHW3208" s="14"/>
      <c r="LHX3208" s="14"/>
      <c r="LHY3208" s="14"/>
      <c r="LHZ3208" s="14"/>
      <c r="LIA3208" s="14"/>
      <c r="LIB3208" s="14"/>
      <c r="LIC3208" s="14"/>
      <c r="LID3208" s="14"/>
      <c r="LIE3208" s="14"/>
      <c r="LIF3208" s="14"/>
      <c r="LIG3208" s="14"/>
      <c r="LIH3208" s="14"/>
      <c r="LII3208" s="14"/>
      <c r="LIJ3208" s="14"/>
      <c r="LIK3208" s="14"/>
      <c r="LIL3208" s="14"/>
      <c r="LIM3208" s="14"/>
      <c r="LIN3208" s="14"/>
      <c r="LIO3208" s="14"/>
      <c r="LIP3208" s="14"/>
      <c r="LIQ3208" s="14"/>
      <c r="LIR3208" s="14"/>
      <c r="LIS3208" s="14"/>
      <c r="LIT3208" s="14"/>
      <c r="LIU3208" s="14"/>
      <c r="LIV3208" s="14"/>
      <c r="LIW3208" s="14"/>
      <c r="LIX3208" s="14"/>
      <c r="LIY3208" s="14"/>
      <c r="LIZ3208" s="14"/>
      <c r="LJA3208" s="14"/>
      <c r="LJB3208" s="14"/>
      <c r="LJC3208" s="14"/>
      <c r="LJD3208" s="14"/>
      <c r="LJE3208" s="14"/>
      <c r="LJF3208" s="14"/>
      <c r="LJG3208" s="14"/>
      <c r="LJH3208" s="14"/>
      <c r="LJI3208" s="14"/>
      <c r="LJJ3208" s="14"/>
      <c r="LJK3208" s="14"/>
      <c r="LJL3208" s="14"/>
      <c r="LJM3208" s="14"/>
      <c r="LJN3208" s="14"/>
      <c r="LJO3208" s="14"/>
      <c r="LJP3208" s="14"/>
      <c r="LJQ3208" s="14"/>
      <c r="LJR3208" s="14"/>
      <c r="LJS3208" s="14"/>
      <c r="LJT3208" s="14"/>
      <c r="LJU3208" s="14"/>
      <c r="LJV3208" s="14"/>
      <c r="LJW3208" s="14"/>
      <c r="LJX3208" s="14"/>
      <c r="LJY3208" s="14"/>
      <c r="LJZ3208" s="14"/>
      <c r="LKA3208" s="14"/>
      <c r="LKB3208" s="14"/>
      <c r="LKC3208" s="14"/>
      <c r="LKD3208" s="14"/>
      <c r="LKE3208" s="14"/>
      <c r="LKF3208" s="14"/>
      <c r="LKG3208" s="14"/>
      <c r="LKH3208" s="14"/>
      <c r="LKI3208" s="14"/>
      <c r="LKJ3208" s="14"/>
      <c r="LKK3208" s="14"/>
      <c r="LKL3208" s="14"/>
      <c r="LKM3208" s="14"/>
      <c r="LKN3208" s="14"/>
      <c r="LKO3208" s="14"/>
      <c r="LKP3208" s="14"/>
      <c r="LKQ3208" s="14"/>
      <c r="LKR3208" s="14"/>
      <c r="LKS3208" s="14"/>
      <c r="LKT3208" s="14"/>
      <c r="LKU3208" s="14"/>
      <c r="LKV3208" s="14"/>
      <c r="LKW3208" s="14"/>
      <c r="LKX3208" s="14"/>
      <c r="LKY3208" s="14"/>
      <c r="LKZ3208" s="14"/>
      <c r="LLA3208" s="14"/>
      <c r="LLB3208" s="14"/>
      <c r="LLC3208" s="14"/>
      <c r="LLD3208" s="14"/>
      <c r="LLE3208" s="14"/>
      <c r="LLF3208" s="14"/>
      <c r="LLG3208" s="14"/>
      <c r="LLH3208" s="14"/>
      <c r="LLI3208" s="14"/>
      <c r="LLJ3208" s="14"/>
      <c r="LLK3208" s="14"/>
      <c r="LLL3208" s="14"/>
      <c r="LLM3208" s="14"/>
      <c r="LLN3208" s="14"/>
      <c r="LLO3208" s="14"/>
      <c r="LLP3208" s="14"/>
      <c r="LLQ3208" s="14"/>
      <c r="LLR3208" s="14"/>
      <c r="LLS3208" s="14"/>
      <c r="LLT3208" s="14"/>
      <c r="LLU3208" s="14"/>
      <c r="LLV3208" s="14"/>
      <c r="LLW3208" s="14"/>
      <c r="LLX3208" s="14"/>
      <c r="LLY3208" s="14"/>
      <c r="LLZ3208" s="14"/>
      <c r="LMA3208" s="14"/>
      <c r="LMB3208" s="14"/>
      <c r="LMC3208" s="14"/>
      <c r="LMD3208" s="14"/>
      <c r="LME3208" s="14"/>
      <c r="LMF3208" s="14"/>
      <c r="LMG3208" s="14"/>
      <c r="LMH3208" s="14"/>
      <c r="LMI3208" s="14"/>
      <c r="LMJ3208" s="14"/>
      <c r="LMK3208" s="14"/>
      <c r="LML3208" s="14"/>
      <c r="LMM3208" s="14"/>
      <c r="LMN3208" s="14"/>
      <c r="LMO3208" s="14"/>
      <c r="LMP3208" s="14"/>
      <c r="LMQ3208" s="14"/>
      <c r="LMR3208" s="14"/>
      <c r="LMS3208" s="14"/>
      <c r="LMT3208" s="14"/>
      <c r="LMU3208" s="14"/>
      <c r="LMV3208" s="14"/>
      <c r="LMW3208" s="14"/>
      <c r="LMX3208" s="14"/>
      <c r="LMY3208" s="14"/>
      <c r="LMZ3208" s="14"/>
      <c r="LNA3208" s="14"/>
      <c r="LNB3208" s="14"/>
      <c r="LNC3208" s="14"/>
      <c r="LND3208" s="14"/>
      <c r="LNE3208" s="14"/>
      <c r="LNF3208" s="14"/>
      <c r="LNG3208" s="14"/>
      <c r="LNH3208" s="14"/>
      <c r="LNI3208" s="14"/>
      <c r="LNJ3208" s="14"/>
      <c r="LNK3208" s="14"/>
      <c r="LNL3208" s="14"/>
      <c r="LNM3208" s="14"/>
      <c r="LNN3208" s="14"/>
      <c r="LNO3208" s="14"/>
      <c r="LNP3208" s="14"/>
      <c r="LNQ3208" s="14"/>
      <c r="LNR3208" s="14"/>
      <c r="LNS3208" s="14"/>
      <c r="LNT3208" s="14"/>
      <c r="LNU3208" s="14"/>
      <c r="LNV3208" s="14"/>
      <c r="LNW3208" s="14"/>
      <c r="LNX3208" s="14"/>
      <c r="LNY3208" s="14"/>
      <c r="LNZ3208" s="14"/>
      <c r="LOA3208" s="14"/>
      <c r="LOB3208" s="14"/>
      <c r="LOC3208" s="14"/>
      <c r="LOD3208" s="14"/>
      <c r="LOE3208" s="14"/>
      <c r="LOF3208" s="14"/>
      <c r="LOG3208" s="14"/>
      <c r="LOH3208" s="14"/>
      <c r="LOI3208" s="14"/>
      <c r="LOJ3208" s="14"/>
      <c r="LOK3208" s="14"/>
      <c r="LOL3208" s="14"/>
      <c r="LOM3208" s="14"/>
      <c r="LON3208" s="14"/>
      <c r="LOO3208" s="14"/>
      <c r="LOP3208" s="14"/>
      <c r="LOQ3208" s="14"/>
      <c r="LOR3208" s="14"/>
      <c r="LOS3208" s="14"/>
      <c r="LOT3208" s="14"/>
      <c r="LOU3208" s="14"/>
      <c r="LOV3208" s="14"/>
      <c r="LOW3208" s="14"/>
      <c r="LOX3208" s="14"/>
      <c r="LOY3208" s="14"/>
      <c r="LOZ3208" s="14"/>
      <c r="LPA3208" s="14"/>
      <c r="LPB3208" s="14"/>
      <c r="LPC3208" s="14"/>
      <c r="LPD3208" s="14"/>
      <c r="LPE3208" s="14"/>
      <c r="LPF3208" s="14"/>
      <c r="LPG3208" s="14"/>
      <c r="LPH3208" s="14"/>
      <c r="LPI3208" s="14"/>
      <c r="LPJ3208" s="14"/>
      <c r="LPK3208" s="14"/>
      <c r="LPL3208" s="14"/>
      <c r="LPM3208" s="14"/>
      <c r="LPN3208" s="14"/>
      <c r="LPO3208" s="14"/>
      <c r="LPP3208" s="14"/>
      <c r="LPQ3208" s="14"/>
      <c r="LPR3208" s="14"/>
      <c r="LPS3208" s="14"/>
      <c r="LPT3208" s="14"/>
      <c r="LPU3208" s="14"/>
      <c r="LPV3208" s="14"/>
      <c r="LPW3208" s="14"/>
      <c r="LPX3208" s="14"/>
      <c r="LPY3208" s="14"/>
      <c r="LPZ3208" s="14"/>
      <c r="LQA3208" s="14"/>
      <c r="LQB3208" s="14"/>
      <c r="LQC3208" s="14"/>
      <c r="LQD3208" s="14"/>
      <c r="LQE3208" s="14"/>
      <c r="LQF3208" s="14"/>
      <c r="LQG3208" s="14"/>
      <c r="LQH3208" s="14"/>
      <c r="LQI3208" s="14"/>
      <c r="LQJ3208" s="14"/>
      <c r="LQK3208" s="14"/>
      <c r="LQL3208" s="14"/>
      <c r="LQM3208" s="14"/>
      <c r="LQN3208" s="14"/>
      <c r="LQO3208" s="14"/>
      <c r="LQP3208" s="14"/>
      <c r="LQQ3208" s="14"/>
      <c r="LQR3208" s="14"/>
      <c r="LQS3208" s="14"/>
      <c r="LQT3208" s="14"/>
      <c r="LQU3208" s="14"/>
      <c r="LQV3208" s="14"/>
      <c r="LQW3208" s="14"/>
      <c r="LQX3208" s="14"/>
      <c r="LQY3208" s="14"/>
      <c r="LQZ3208" s="14"/>
      <c r="LRA3208" s="14"/>
      <c r="LRB3208" s="14"/>
      <c r="LRC3208" s="14"/>
      <c r="LRD3208" s="14"/>
      <c r="LRE3208" s="14"/>
      <c r="LRF3208" s="14"/>
      <c r="LRG3208" s="14"/>
      <c r="LRH3208" s="14"/>
      <c r="LRI3208" s="14"/>
      <c r="LRJ3208" s="14"/>
      <c r="LRK3208" s="14"/>
      <c r="LRL3208" s="14"/>
      <c r="LRM3208" s="14"/>
      <c r="LRN3208" s="14"/>
      <c r="LRO3208" s="14"/>
      <c r="LRP3208" s="14"/>
      <c r="LRQ3208" s="14"/>
      <c r="LRR3208" s="14"/>
      <c r="LRS3208" s="14"/>
      <c r="LRT3208" s="14"/>
      <c r="LRU3208" s="14"/>
      <c r="LRV3208" s="14"/>
      <c r="LRW3208" s="14"/>
      <c r="LRX3208" s="14"/>
      <c r="LRY3208" s="14"/>
      <c r="LRZ3208" s="14"/>
      <c r="LSA3208" s="14"/>
      <c r="LSB3208" s="14"/>
      <c r="LSC3208" s="14"/>
      <c r="LSD3208" s="14"/>
      <c r="LSE3208" s="14"/>
      <c r="LSF3208" s="14"/>
      <c r="LSG3208" s="14"/>
      <c r="LSH3208" s="14"/>
      <c r="LSI3208" s="14"/>
      <c r="LSJ3208" s="14"/>
      <c r="LSK3208" s="14"/>
      <c r="LSL3208" s="14"/>
      <c r="LSM3208" s="14"/>
      <c r="LSN3208" s="14"/>
      <c r="LSO3208" s="14"/>
      <c r="LSP3208" s="14"/>
      <c r="LSQ3208" s="14"/>
      <c r="LSR3208" s="14"/>
      <c r="LSS3208" s="14"/>
      <c r="LST3208" s="14"/>
      <c r="LSU3208" s="14"/>
      <c r="LSV3208" s="14"/>
      <c r="LSW3208" s="14"/>
      <c r="LSX3208" s="14"/>
      <c r="LSY3208" s="14"/>
      <c r="LSZ3208" s="14"/>
      <c r="LTA3208" s="14"/>
      <c r="LTB3208" s="14"/>
      <c r="LTC3208" s="14"/>
      <c r="LTD3208" s="14"/>
      <c r="LTE3208" s="14"/>
      <c r="LTF3208" s="14"/>
      <c r="LTG3208" s="14"/>
      <c r="LTH3208" s="14"/>
      <c r="LTI3208" s="14"/>
      <c r="LTJ3208" s="14"/>
      <c r="LTK3208" s="14"/>
      <c r="LTL3208" s="14"/>
      <c r="LTM3208" s="14"/>
      <c r="LTN3208" s="14"/>
      <c r="LTO3208" s="14"/>
      <c r="LTP3208" s="14"/>
      <c r="LTQ3208" s="14"/>
      <c r="LTR3208" s="14"/>
      <c r="LTS3208" s="14"/>
      <c r="LTT3208" s="14"/>
      <c r="LTU3208" s="14"/>
      <c r="LTV3208" s="14"/>
      <c r="LTW3208" s="14"/>
      <c r="LTX3208" s="14"/>
      <c r="LTY3208" s="14"/>
      <c r="LTZ3208" s="14"/>
      <c r="LUA3208" s="14"/>
      <c r="LUB3208" s="14"/>
      <c r="LUC3208" s="14"/>
      <c r="LUD3208" s="14"/>
      <c r="LUE3208" s="14"/>
      <c r="LUF3208" s="14"/>
      <c r="LUG3208" s="14"/>
      <c r="LUH3208" s="14"/>
      <c r="LUI3208" s="14"/>
      <c r="LUJ3208" s="14"/>
      <c r="LUK3208" s="14"/>
      <c r="LUL3208" s="14"/>
      <c r="LUM3208" s="14"/>
      <c r="LUN3208" s="14"/>
      <c r="LUO3208" s="14"/>
      <c r="LUP3208" s="14"/>
      <c r="LUQ3208" s="14"/>
      <c r="LUR3208" s="14"/>
      <c r="LUS3208" s="14"/>
      <c r="LUT3208" s="14"/>
      <c r="LUU3208" s="14"/>
      <c r="LUV3208" s="14"/>
      <c r="LUW3208" s="14"/>
      <c r="LUX3208" s="14"/>
      <c r="LUY3208" s="14"/>
      <c r="LUZ3208" s="14"/>
      <c r="LVA3208" s="14"/>
      <c r="LVB3208" s="14"/>
      <c r="LVC3208" s="14"/>
      <c r="LVD3208" s="14"/>
      <c r="LVE3208" s="14"/>
      <c r="LVF3208" s="14"/>
      <c r="LVG3208" s="14"/>
      <c r="LVH3208" s="14"/>
      <c r="LVI3208" s="14"/>
      <c r="LVJ3208" s="14"/>
      <c r="LVK3208" s="14"/>
      <c r="LVL3208" s="14"/>
      <c r="LVM3208" s="14"/>
      <c r="LVN3208" s="14"/>
      <c r="LVO3208" s="14"/>
      <c r="LVP3208" s="14"/>
      <c r="LVQ3208" s="14"/>
      <c r="LVR3208" s="14"/>
      <c r="LVS3208" s="14"/>
      <c r="LVT3208" s="14"/>
      <c r="LVU3208" s="14"/>
      <c r="LVV3208" s="14"/>
      <c r="LVW3208" s="14"/>
      <c r="LVX3208" s="14"/>
      <c r="LVY3208" s="14"/>
      <c r="LVZ3208" s="14"/>
      <c r="LWA3208" s="14"/>
      <c r="LWB3208" s="14"/>
      <c r="LWC3208" s="14"/>
      <c r="LWD3208" s="14"/>
      <c r="LWE3208" s="14"/>
      <c r="LWF3208" s="14"/>
      <c r="LWG3208" s="14"/>
      <c r="LWH3208" s="14"/>
      <c r="LWI3208" s="14"/>
      <c r="LWJ3208" s="14"/>
      <c r="LWK3208" s="14"/>
      <c r="LWL3208" s="14"/>
      <c r="LWM3208" s="14"/>
      <c r="LWN3208" s="14"/>
      <c r="LWO3208" s="14"/>
      <c r="LWP3208" s="14"/>
      <c r="LWQ3208" s="14"/>
      <c r="LWR3208" s="14"/>
      <c r="LWS3208" s="14"/>
      <c r="LWT3208" s="14"/>
      <c r="LWU3208" s="14"/>
      <c r="LWV3208" s="14"/>
      <c r="LWW3208" s="14"/>
      <c r="LWX3208" s="14"/>
      <c r="LWY3208" s="14"/>
      <c r="LWZ3208" s="14"/>
      <c r="LXA3208" s="14"/>
      <c r="LXB3208" s="14"/>
      <c r="LXC3208" s="14"/>
      <c r="LXD3208" s="14"/>
      <c r="LXE3208" s="14"/>
      <c r="LXF3208" s="14"/>
      <c r="LXG3208" s="14"/>
      <c r="LXH3208" s="14"/>
      <c r="LXI3208" s="14"/>
      <c r="LXJ3208" s="14"/>
      <c r="LXK3208" s="14"/>
      <c r="LXL3208" s="14"/>
      <c r="LXM3208" s="14"/>
      <c r="LXN3208" s="14"/>
      <c r="LXO3208" s="14"/>
      <c r="LXP3208" s="14"/>
      <c r="LXQ3208" s="14"/>
      <c r="LXR3208" s="14"/>
      <c r="LXS3208" s="14"/>
      <c r="LXT3208" s="14"/>
      <c r="LXU3208" s="14"/>
      <c r="LXV3208" s="14"/>
      <c r="LXW3208" s="14"/>
      <c r="LXX3208" s="14"/>
      <c r="LXY3208" s="14"/>
      <c r="LXZ3208" s="14"/>
      <c r="LYA3208" s="14"/>
      <c r="LYB3208" s="14"/>
      <c r="LYC3208" s="14"/>
      <c r="LYD3208" s="14"/>
      <c r="LYE3208" s="14"/>
      <c r="LYF3208" s="14"/>
      <c r="LYG3208" s="14"/>
      <c r="LYH3208" s="14"/>
      <c r="LYI3208" s="14"/>
      <c r="LYJ3208" s="14"/>
      <c r="LYK3208" s="14"/>
      <c r="LYL3208" s="14"/>
      <c r="LYM3208" s="14"/>
      <c r="LYN3208" s="14"/>
      <c r="LYO3208" s="14"/>
      <c r="LYP3208" s="14"/>
      <c r="LYQ3208" s="14"/>
      <c r="LYR3208" s="14"/>
      <c r="LYS3208" s="14"/>
      <c r="LYT3208" s="14"/>
      <c r="LYU3208" s="14"/>
      <c r="LYV3208" s="14"/>
      <c r="LYW3208" s="14"/>
      <c r="LYX3208" s="14"/>
      <c r="LYY3208" s="14"/>
      <c r="LYZ3208" s="14"/>
      <c r="LZA3208" s="14"/>
      <c r="LZB3208" s="14"/>
      <c r="LZC3208" s="14"/>
      <c r="LZD3208" s="14"/>
      <c r="LZE3208" s="14"/>
      <c r="LZF3208" s="14"/>
      <c r="LZG3208" s="14"/>
      <c r="LZH3208" s="14"/>
      <c r="LZI3208" s="14"/>
      <c r="LZJ3208" s="14"/>
      <c r="LZK3208" s="14"/>
      <c r="LZL3208" s="14"/>
      <c r="LZM3208" s="14"/>
      <c r="LZN3208" s="14"/>
      <c r="LZO3208" s="14"/>
      <c r="LZP3208" s="14"/>
      <c r="LZQ3208" s="14"/>
      <c r="LZR3208" s="14"/>
      <c r="LZS3208" s="14"/>
      <c r="LZT3208" s="14"/>
      <c r="LZU3208" s="14"/>
      <c r="LZV3208" s="14"/>
      <c r="LZW3208" s="14"/>
      <c r="LZX3208" s="14"/>
      <c r="LZY3208" s="14"/>
      <c r="LZZ3208" s="14"/>
      <c r="MAA3208" s="14"/>
      <c r="MAB3208" s="14"/>
      <c r="MAC3208" s="14"/>
      <c r="MAD3208" s="14"/>
      <c r="MAE3208" s="14"/>
      <c r="MAF3208" s="14"/>
      <c r="MAG3208" s="14"/>
      <c r="MAH3208" s="14"/>
      <c r="MAI3208" s="14"/>
      <c r="MAJ3208" s="14"/>
      <c r="MAK3208" s="14"/>
      <c r="MAL3208" s="14"/>
      <c r="MAM3208" s="14"/>
      <c r="MAN3208" s="14"/>
      <c r="MAO3208" s="14"/>
      <c r="MAP3208" s="14"/>
      <c r="MAQ3208" s="14"/>
      <c r="MAR3208" s="14"/>
      <c r="MAS3208" s="14"/>
      <c r="MAT3208" s="14"/>
      <c r="MAU3208" s="14"/>
      <c r="MAV3208" s="14"/>
      <c r="MAW3208" s="14"/>
      <c r="MAX3208" s="14"/>
      <c r="MAY3208" s="14"/>
      <c r="MAZ3208" s="14"/>
      <c r="MBA3208" s="14"/>
      <c r="MBB3208" s="14"/>
      <c r="MBC3208" s="14"/>
      <c r="MBD3208" s="14"/>
      <c r="MBE3208" s="14"/>
      <c r="MBF3208" s="14"/>
      <c r="MBG3208" s="14"/>
      <c r="MBH3208" s="14"/>
      <c r="MBI3208" s="14"/>
      <c r="MBJ3208" s="14"/>
      <c r="MBK3208" s="14"/>
      <c r="MBL3208" s="14"/>
      <c r="MBM3208" s="14"/>
      <c r="MBN3208" s="14"/>
      <c r="MBO3208" s="14"/>
      <c r="MBP3208" s="14"/>
      <c r="MBQ3208" s="14"/>
      <c r="MBR3208" s="14"/>
      <c r="MBS3208" s="14"/>
      <c r="MBT3208" s="14"/>
      <c r="MBU3208" s="14"/>
      <c r="MBV3208" s="14"/>
      <c r="MBW3208" s="14"/>
      <c r="MBX3208" s="14"/>
      <c r="MBY3208" s="14"/>
      <c r="MBZ3208" s="14"/>
      <c r="MCA3208" s="14"/>
      <c r="MCB3208" s="14"/>
      <c r="MCC3208" s="14"/>
      <c r="MCD3208" s="14"/>
      <c r="MCE3208" s="14"/>
      <c r="MCF3208" s="14"/>
      <c r="MCG3208" s="14"/>
      <c r="MCH3208" s="14"/>
      <c r="MCI3208" s="14"/>
      <c r="MCJ3208" s="14"/>
      <c r="MCK3208" s="14"/>
      <c r="MCL3208" s="14"/>
      <c r="MCM3208" s="14"/>
      <c r="MCN3208" s="14"/>
      <c r="MCO3208" s="14"/>
      <c r="MCP3208" s="14"/>
      <c r="MCQ3208" s="14"/>
      <c r="MCR3208" s="14"/>
      <c r="MCS3208" s="14"/>
      <c r="MCT3208" s="14"/>
      <c r="MCU3208" s="14"/>
      <c r="MCV3208" s="14"/>
      <c r="MCW3208" s="14"/>
      <c r="MCX3208" s="14"/>
      <c r="MCY3208" s="14"/>
      <c r="MCZ3208" s="14"/>
      <c r="MDA3208" s="14"/>
      <c r="MDB3208" s="14"/>
      <c r="MDC3208" s="14"/>
      <c r="MDD3208" s="14"/>
      <c r="MDE3208" s="14"/>
      <c r="MDF3208" s="14"/>
      <c r="MDG3208" s="14"/>
      <c r="MDH3208" s="14"/>
      <c r="MDI3208" s="14"/>
      <c r="MDJ3208" s="14"/>
      <c r="MDK3208" s="14"/>
      <c r="MDL3208" s="14"/>
      <c r="MDM3208" s="14"/>
      <c r="MDN3208" s="14"/>
      <c r="MDO3208" s="14"/>
      <c r="MDP3208" s="14"/>
      <c r="MDQ3208" s="14"/>
      <c r="MDR3208" s="14"/>
      <c r="MDS3208" s="14"/>
      <c r="MDT3208" s="14"/>
      <c r="MDU3208" s="14"/>
      <c r="MDV3208" s="14"/>
      <c r="MDW3208" s="14"/>
      <c r="MDX3208" s="14"/>
      <c r="MDY3208" s="14"/>
      <c r="MDZ3208" s="14"/>
      <c r="MEA3208" s="14"/>
      <c r="MEB3208" s="14"/>
      <c r="MEC3208" s="14"/>
      <c r="MED3208" s="14"/>
      <c r="MEE3208" s="14"/>
      <c r="MEF3208" s="14"/>
      <c r="MEG3208" s="14"/>
      <c r="MEH3208" s="14"/>
      <c r="MEI3208" s="14"/>
      <c r="MEJ3208" s="14"/>
      <c r="MEK3208" s="14"/>
      <c r="MEL3208" s="14"/>
      <c r="MEM3208" s="14"/>
      <c r="MEN3208" s="14"/>
      <c r="MEO3208" s="14"/>
      <c r="MEP3208" s="14"/>
      <c r="MEQ3208" s="14"/>
      <c r="MER3208" s="14"/>
      <c r="MES3208" s="14"/>
      <c r="MET3208" s="14"/>
      <c r="MEU3208" s="14"/>
      <c r="MEV3208" s="14"/>
      <c r="MEW3208" s="14"/>
      <c r="MEX3208" s="14"/>
      <c r="MEY3208" s="14"/>
      <c r="MEZ3208" s="14"/>
      <c r="MFA3208" s="14"/>
      <c r="MFB3208" s="14"/>
      <c r="MFC3208" s="14"/>
      <c r="MFD3208" s="14"/>
      <c r="MFE3208" s="14"/>
      <c r="MFF3208" s="14"/>
      <c r="MFG3208" s="14"/>
      <c r="MFH3208" s="14"/>
      <c r="MFI3208" s="14"/>
      <c r="MFJ3208" s="14"/>
      <c r="MFK3208" s="14"/>
      <c r="MFL3208" s="14"/>
      <c r="MFM3208" s="14"/>
      <c r="MFN3208" s="14"/>
      <c r="MFO3208" s="14"/>
      <c r="MFP3208" s="14"/>
      <c r="MFQ3208" s="14"/>
      <c r="MFR3208" s="14"/>
      <c r="MFS3208" s="14"/>
      <c r="MFT3208" s="14"/>
      <c r="MFU3208" s="14"/>
      <c r="MFV3208" s="14"/>
      <c r="MFW3208" s="14"/>
      <c r="MFX3208" s="14"/>
      <c r="MFY3208" s="14"/>
      <c r="MFZ3208" s="14"/>
      <c r="MGA3208" s="14"/>
      <c r="MGB3208" s="14"/>
      <c r="MGC3208" s="14"/>
      <c r="MGD3208" s="14"/>
      <c r="MGE3208" s="14"/>
      <c r="MGF3208" s="14"/>
      <c r="MGG3208" s="14"/>
      <c r="MGH3208" s="14"/>
      <c r="MGI3208" s="14"/>
      <c r="MGJ3208" s="14"/>
      <c r="MGK3208" s="14"/>
      <c r="MGL3208" s="14"/>
      <c r="MGM3208" s="14"/>
      <c r="MGN3208" s="14"/>
      <c r="MGO3208" s="14"/>
      <c r="MGP3208" s="14"/>
      <c r="MGQ3208" s="14"/>
      <c r="MGR3208" s="14"/>
      <c r="MGS3208" s="14"/>
      <c r="MGT3208" s="14"/>
      <c r="MGU3208" s="14"/>
      <c r="MGV3208" s="14"/>
      <c r="MGW3208" s="14"/>
      <c r="MGX3208" s="14"/>
      <c r="MGY3208" s="14"/>
      <c r="MGZ3208" s="14"/>
      <c r="MHA3208" s="14"/>
      <c r="MHB3208" s="14"/>
      <c r="MHC3208" s="14"/>
      <c r="MHD3208" s="14"/>
      <c r="MHE3208" s="14"/>
      <c r="MHF3208" s="14"/>
      <c r="MHG3208" s="14"/>
      <c r="MHH3208" s="14"/>
      <c r="MHI3208" s="14"/>
      <c r="MHJ3208" s="14"/>
      <c r="MHK3208" s="14"/>
      <c r="MHL3208" s="14"/>
      <c r="MHM3208" s="14"/>
      <c r="MHN3208" s="14"/>
      <c r="MHO3208" s="14"/>
      <c r="MHP3208" s="14"/>
      <c r="MHQ3208" s="14"/>
      <c r="MHR3208" s="14"/>
      <c r="MHS3208" s="14"/>
      <c r="MHT3208" s="14"/>
      <c r="MHU3208" s="14"/>
      <c r="MHV3208" s="14"/>
      <c r="MHW3208" s="14"/>
      <c r="MHX3208" s="14"/>
      <c r="MHY3208" s="14"/>
      <c r="MHZ3208" s="14"/>
      <c r="MIA3208" s="14"/>
      <c r="MIB3208" s="14"/>
      <c r="MIC3208" s="14"/>
      <c r="MID3208" s="14"/>
      <c r="MIE3208" s="14"/>
      <c r="MIF3208" s="14"/>
      <c r="MIG3208" s="14"/>
      <c r="MIH3208" s="14"/>
      <c r="MII3208" s="14"/>
      <c r="MIJ3208" s="14"/>
      <c r="MIK3208" s="14"/>
      <c r="MIL3208" s="14"/>
      <c r="MIM3208" s="14"/>
      <c r="MIN3208" s="14"/>
      <c r="MIO3208" s="14"/>
      <c r="MIP3208" s="14"/>
      <c r="MIQ3208" s="14"/>
      <c r="MIR3208" s="14"/>
      <c r="MIS3208" s="14"/>
      <c r="MIT3208" s="14"/>
      <c r="MIU3208" s="14"/>
      <c r="MIV3208" s="14"/>
      <c r="MIW3208" s="14"/>
      <c r="MIX3208" s="14"/>
      <c r="MIY3208" s="14"/>
      <c r="MIZ3208" s="14"/>
      <c r="MJA3208" s="14"/>
      <c r="MJB3208" s="14"/>
      <c r="MJC3208" s="14"/>
      <c r="MJD3208" s="14"/>
      <c r="MJE3208" s="14"/>
      <c r="MJF3208" s="14"/>
      <c r="MJG3208" s="14"/>
      <c r="MJH3208" s="14"/>
      <c r="MJI3208" s="14"/>
      <c r="MJJ3208" s="14"/>
      <c r="MJK3208" s="14"/>
      <c r="MJL3208" s="14"/>
      <c r="MJM3208" s="14"/>
      <c r="MJN3208" s="14"/>
      <c r="MJO3208" s="14"/>
      <c r="MJP3208" s="14"/>
      <c r="MJQ3208" s="14"/>
      <c r="MJR3208" s="14"/>
      <c r="MJS3208" s="14"/>
      <c r="MJT3208" s="14"/>
      <c r="MJU3208" s="14"/>
      <c r="MJV3208" s="14"/>
      <c r="MJW3208" s="14"/>
      <c r="MJX3208" s="14"/>
      <c r="MJY3208" s="14"/>
      <c r="MJZ3208" s="14"/>
      <c r="MKA3208" s="14"/>
      <c r="MKB3208" s="14"/>
      <c r="MKC3208" s="14"/>
      <c r="MKD3208" s="14"/>
      <c r="MKE3208" s="14"/>
      <c r="MKF3208" s="14"/>
      <c r="MKG3208" s="14"/>
      <c r="MKH3208" s="14"/>
      <c r="MKI3208" s="14"/>
      <c r="MKJ3208" s="14"/>
      <c r="MKK3208" s="14"/>
      <c r="MKL3208" s="14"/>
      <c r="MKM3208" s="14"/>
      <c r="MKN3208" s="14"/>
      <c r="MKO3208" s="14"/>
      <c r="MKP3208" s="14"/>
      <c r="MKQ3208" s="14"/>
      <c r="MKR3208" s="14"/>
      <c r="MKS3208" s="14"/>
      <c r="MKT3208" s="14"/>
      <c r="MKU3208" s="14"/>
      <c r="MKV3208" s="14"/>
      <c r="MKW3208" s="14"/>
      <c r="MKX3208" s="14"/>
      <c r="MKY3208" s="14"/>
      <c r="MKZ3208" s="14"/>
      <c r="MLA3208" s="14"/>
      <c r="MLB3208" s="14"/>
      <c r="MLC3208" s="14"/>
      <c r="MLD3208" s="14"/>
      <c r="MLE3208" s="14"/>
      <c r="MLF3208" s="14"/>
      <c r="MLG3208" s="14"/>
      <c r="MLH3208" s="14"/>
      <c r="MLI3208" s="14"/>
      <c r="MLJ3208" s="14"/>
      <c r="MLK3208" s="14"/>
      <c r="MLL3208" s="14"/>
      <c r="MLM3208" s="14"/>
      <c r="MLN3208" s="14"/>
      <c r="MLO3208" s="14"/>
      <c r="MLP3208" s="14"/>
      <c r="MLQ3208" s="14"/>
      <c r="MLR3208" s="14"/>
      <c r="MLS3208" s="14"/>
      <c r="MLT3208" s="14"/>
      <c r="MLU3208" s="14"/>
      <c r="MLV3208" s="14"/>
      <c r="MLW3208" s="14"/>
      <c r="MLX3208" s="14"/>
      <c r="MLY3208" s="14"/>
      <c r="MLZ3208" s="14"/>
      <c r="MMA3208" s="14"/>
      <c r="MMB3208" s="14"/>
      <c r="MMC3208" s="14"/>
      <c r="MMD3208" s="14"/>
      <c r="MME3208" s="14"/>
      <c r="MMF3208" s="14"/>
      <c r="MMG3208" s="14"/>
      <c r="MMH3208" s="14"/>
      <c r="MMI3208" s="14"/>
      <c r="MMJ3208" s="14"/>
      <c r="MMK3208" s="14"/>
      <c r="MML3208" s="14"/>
      <c r="MMM3208" s="14"/>
      <c r="MMN3208" s="14"/>
      <c r="MMO3208" s="14"/>
      <c r="MMP3208" s="14"/>
      <c r="MMQ3208" s="14"/>
      <c r="MMR3208" s="14"/>
      <c r="MMS3208" s="14"/>
      <c r="MMT3208" s="14"/>
      <c r="MMU3208" s="14"/>
      <c r="MMV3208" s="14"/>
      <c r="MMW3208" s="14"/>
      <c r="MMX3208" s="14"/>
      <c r="MMY3208" s="14"/>
      <c r="MMZ3208" s="14"/>
      <c r="MNA3208" s="14"/>
      <c r="MNB3208" s="14"/>
      <c r="MNC3208" s="14"/>
      <c r="MND3208" s="14"/>
      <c r="MNE3208" s="14"/>
      <c r="MNF3208" s="14"/>
      <c r="MNG3208" s="14"/>
      <c r="MNH3208" s="14"/>
      <c r="MNI3208" s="14"/>
      <c r="MNJ3208" s="14"/>
      <c r="MNK3208" s="14"/>
      <c r="MNL3208" s="14"/>
      <c r="MNM3208" s="14"/>
      <c r="MNN3208" s="14"/>
      <c r="MNO3208" s="14"/>
      <c r="MNP3208" s="14"/>
      <c r="MNQ3208" s="14"/>
      <c r="MNR3208" s="14"/>
      <c r="MNS3208" s="14"/>
      <c r="MNT3208" s="14"/>
      <c r="MNU3208" s="14"/>
      <c r="MNV3208" s="14"/>
      <c r="MNW3208" s="14"/>
      <c r="MNX3208" s="14"/>
      <c r="MNY3208" s="14"/>
      <c r="MNZ3208" s="14"/>
      <c r="MOA3208" s="14"/>
      <c r="MOB3208" s="14"/>
      <c r="MOC3208" s="14"/>
      <c r="MOD3208" s="14"/>
      <c r="MOE3208" s="14"/>
      <c r="MOF3208" s="14"/>
      <c r="MOG3208" s="14"/>
      <c r="MOH3208" s="14"/>
      <c r="MOI3208" s="14"/>
      <c r="MOJ3208" s="14"/>
      <c r="MOK3208" s="14"/>
      <c r="MOL3208" s="14"/>
      <c r="MOM3208" s="14"/>
      <c r="MON3208" s="14"/>
      <c r="MOO3208" s="14"/>
      <c r="MOP3208" s="14"/>
      <c r="MOQ3208" s="14"/>
      <c r="MOR3208" s="14"/>
      <c r="MOS3208" s="14"/>
      <c r="MOT3208" s="14"/>
      <c r="MOU3208" s="14"/>
      <c r="MOV3208" s="14"/>
      <c r="MOW3208" s="14"/>
      <c r="MOX3208" s="14"/>
      <c r="MOY3208" s="14"/>
      <c r="MOZ3208" s="14"/>
      <c r="MPA3208" s="14"/>
      <c r="MPB3208" s="14"/>
      <c r="MPC3208" s="14"/>
      <c r="MPD3208" s="14"/>
      <c r="MPE3208" s="14"/>
      <c r="MPF3208" s="14"/>
      <c r="MPG3208" s="14"/>
      <c r="MPH3208" s="14"/>
      <c r="MPI3208" s="14"/>
      <c r="MPJ3208" s="14"/>
      <c r="MPK3208" s="14"/>
      <c r="MPL3208" s="14"/>
      <c r="MPM3208" s="14"/>
      <c r="MPN3208" s="14"/>
      <c r="MPO3208" s="14"/>
      <c r="MPP3208" s="14"/>
      <c r="MPQ3208" s="14"/>
      <c r="MPR3208" s="14"/>
      <c r="MPS3208" s="14"/>
      <c r="MPT3208" s="14"/>
      <c r="MPU3208" s="14"/>
      <c r="MPV3208" s="14"/>
      <c r="MPW3208" s="14"/>
      <c r="MPX3208" s="14"/>
      <c r="MPY3208" s="14"/>
      <c r="MPZ3208" s="14"/>
      <c r="MQA3208" s="14"/>
      <c r="MQB3208" s="14"/>
      <c r="MQC3208" s="14"/>
      <c r="MQD3208" s="14"/>
      <c r="MQE3208" s="14"/>
      <c r="MQF3208" s="14"/>
      <c r="MQG3208" s="14"/>
      <c r="MQH3208" s="14"/>
      <c r="MQI3208" s="14"/>
      <c r="MQJ3208" s="14"/>
      <c r="MQK3208" s="14"/>
      <c r="MQL3208" s="14"/>
      <c r="MQM3208" s="14"/>
      <c r="MQN3208" s="14"/>
      <c r="MQO3208" s="14"/>
      <c r="MQP3208" s="14"/>
      <c r="MQQ3208" s="14"/>
      <c r="MQR3208" s="14"/>
      <c r="MQS3208" s="14"/>
      <c r="MQT3208" s="14"/>
      <c r="MQU3208" s="14"/>
      <c r="MQV3208" s="14"/>
      <c r="MQW3208" s="14"/>
      <c r="MQX3208" s="14"/>
      <c r="MQY3208" s="14"/>
      <c r="MQZ3208" s="14"/>
      <c r="MRA3208" s="14"/>
      <c r="MRB3208" s="14"/>
      <c r="MRC3208" s="14"/>
      <c r="MRD3208" s="14"/>
      <c r="MRE3208" s="14"/>
      <c r="MRF3208" s="14"/>
      <c r="MRG3208" s="14"/>
      <c r="MRH3208" s="14"/>
      <c r="MRI3208" s="14"/>
      <c r="MRJ3208" s="14"/>
      <c r="MRK3208" s="14"/>
      <c r="MRL3208" s="14"/>
      <c r="MRM3208" s="14"/>
      <c r="MRN3208" s="14"/>
      <c r="MRO3208" s="14"/>
      <c r="MRP3208" s="14"/>
      <c r="MRQ3208" s="14"/>
      <c r="MRR3208" s="14"/>
      <c r="MRS3208" s="14"/>
      <c r="MRT3208" s="14"/>
      <c r="MRU3208" s="14"/>
      <c r="MRV3208" s="14"/>
      <c r="MRW3208" s="14"/>
      <c r="MRX3208" s="14"/>
      <c r="MRY3208" s="14"/>
      <c r="MRZ3208" s="14"/>
      <c r="MSA3208" s="14"/>
      <c r="MSB3208" s="14"/>
      <c r="MSC3208" s="14"/>
      <c r="MSD3208" s="14"/>
      <c r="MSE3208" s="14"/>
      <c r="MSF3208" s="14"/>
      <c r="MSG3208" s="14"/>
      <c r="MSH3208" s="14"/>
      <c r="MSI3208" s="14"/>
      <c r="MSJ3208" s="14"/>
      <c r="MSK3208" s="14"/>
      <c r="MSL3208" s="14"/>
      <c r="MSM3208" s="14"/>
      <c r="MSN3208" s="14"/>
      <c r="MSO3208" s="14"/>
      <c r="MSP3208" s="14"/>
      <c r="MSQ3208" s="14"/>
      <c r="MSR3208" s="14"/>
      <c r="MSS3208" s="14"/>
      <c r="MST3208" s="14"/>
      <c r="MSU3208" s="14"/>
      <c r="MSV3208" s="14"/>
      <c r="MSW3208" s="14"/>
      <c r="MSX3208" s="14"/>
      <c r="MSY3208" s="14"/>
      <c r="MSZ3208" s="14"/>
      <c r="MTA3208" s="14"/>
      <c r="MTB3208" s="14"/>
      <c r="MTC3208" s="14"/>
      <c r="MTD3208" s="14"/>
      <c r="MTE3208" s="14"/>
      <c r="MTF3208" s="14"/>
      <c r="MTG3208" s="14"/>
      <c r="MTH3208" s="14"/>
      <c r="MTI3208" s="14"/>
      <c r="MTJ3208" s="14"/>
      <c r="MTK3208" s="14"/>
      <c r="MTL3208" s="14"/>
      <c r="MTM3208" s="14"/>
      <c r="MTN3208" s="14"/>
      <c r="MTO3208" s="14"/>
      <c r="MTP3208" s="14"/>
      <c r="MTQ3208" s="14"/>
      <c r="MTR3208" s="14"/>
      <c r="MTS3208" s="14"/>
      <c r="MTT3208" s="14"/>
      <c r="MTU3208" s="14"/>
      <c r="MTV3208" s="14"/>
      <c r="MTW3208" s="14"/>
      <c r="MTX3208" s="14"/>
      <c r="MTY3208" s="14"/>
      <c r="MTZ3208" s="14"/>
      <c r="MUA3208" s="14"/>
      <c r="MUB3208" s="14"/>
      <c r="MUC3208" s="14"/>
      <c r="MUD3208" s="14"/>
      <c r="MUE3208" s="14"/>
      <c r="MUF3208" s="14"/>
      <c r="MUG3208" s="14"/>
      <c r="MUH3208" s="14"/>
      <c r="MUI3208" s="14"/>
      <c r="MUJ3208" s="14"/>
      <c r="MUK3208" s="14"/>
      <c r="MUL3208" s="14"/>
      <c r="MUM3208" s="14"/>
      <c r="MUN3208" s="14"/>
      <c r="MUO3208" s="14"/>
      <c r="MUP3208" s="14"/>
      <c r="MUQ3208" s="14"/>
      <c r="MUR3208" s="14"/>
      <c r="MUS3208" s="14"/>
      <c r="MUT3208" s="14"/>
      <c r="MUU3208" s="14"/>
      <c r="MUV3208" s="14"/>
      <c r="MUW3208" s="14"/>
      <c r="MUX3208" s="14"/>
      <c r="MUY3208" s="14"/>
      <c r="MUZ3208" s="14"/>
      <c r="MVA3208" s="14"/>
      <c r="MVB3208" s="14"/>
      <c r="MVC3208" s="14"/>
      <c r="MVD3208" s="14"/>
      <c r="MVE3208" s="14"/>
      <c r="MVF3208" s="14"/>
      <c r="MVG3208" s="14"/>
      <c r="MVH3208" s="14"/>
      <c r="MVI3208" s="14"/>
      <c r="MVJ3208" s="14"/>
      <c r="MVK3208" s="14"/>
      <c r="MVL3208" s="14"/>
      <c r="MVM3208" s="14"/>
      <c r="MVN3208" s="14"/>
      <c r="MVO3208" s="14"/>
      <c r="MVP3208" s="14"/>
      <c r="MVQ3208" s="14"/>
      <c r="MVR3208" s="14"/>
      <c r="MVS3208" s="14"/>
      <c r="MVT3208" s="14"/>
      <c r="MVU3208" s="14"/>
      <c r="MVV3208" s="14"/>
      <c r="MVW3208" s="14"/>
      <c r="MVX3208" s="14"/>
      <c r="MVY3208" s="14"/>
      <c r="MVZ3208" s="14"/>
      <c r="MWA3208" s="14"/>
      <c r="MWB3208" s="14"/>
      <c r="MWC3208" s="14"/>
      <c r="MWD3208" s="14"/>
      <c r="MWE3208" s="14"/>
      <c r="MWF3208" s="14"/>
      <c r="MWG3208" s="14"/>
      <c r="MWH3208" s="14"/>
      <c r="MWI3208" s="14"/>
      <c r="MWJ3208" s="14"/>
      <c r="MWK3208" s="14"/>
      <c r="MWL3208" s="14"/>
      <c r="MWM3208" s="14"/>
      <c r="MWN3208" s="14"/>
      <c r="MWO3208" s="14"/>
      <c r="MWP3208" s="14"/>
      <c r="MWQ3208" s="14"/>
      <c r="MWR3208" s="14"/>
      <c r="MWS3208" s="14"/>
      <c r="MWT3208" s="14"/>
      <c r="MWU3208" s="14"/>
      <c r="MWV3208" s="14"/>
      <c r="MWW3208" s="14"/>
      <c r="MWX3208" s="14"/>
      <c r="MWY3208" s="14"/>
      <c r="MWZ3208" s="14"/>
      <c r="MXA3208" s="14"/>
      <c r="MXB3208" s="14"/>
      <c r="MXC3208" s="14"/>
      <c r="MXD3208" s="14"/>
      <c r="MXE3208" s="14"/>
      <c r="MXF3208" s="14"/>
      <c r="MXG3208" s="14"/>
      <c r="MXH3208" s="14"/>
      <c r="MXI3208" s="14"/>
      <c r="MXJ3208" s="14"/>
      <c r="MXK3208" s="14"/>
      <c r="MXL3208" s="14"/>
      <c r="MXM3208" s="14"/>
      <c r="MXN3208" s="14"/>
      <c r="MXO3208" s="14"/>
      <c r="MXP3208" s="14"/>
      <c r="MXQ3208" s="14"/>
      <c r="MXR3208" s="14"/>
      <c r="MXS3208" s="14"/>
      <c r="MXT3208" s="14"/>
      <c r="MXU3208" s="14"/>
      <c r="MXV3208" s="14"/>
      <c r="MXW3208" s="14"/>
      <c r="MXX3208" s="14"/>
      <c r="MXY3208" s="14"/>
      <c r="MXZ3208" s="14"/>
      <c r="MYA3208" s="14"/>
      <c r="MYB3208" s="14"/>
      <c r="MYC3208" s="14"/>
      <c r="MYD3208" s="14"/>
      <c r="MYE3208" s="14"/>
      <c r="MYF3208" s="14"/>
      <c r="MYG3208" s="14"/>
      <c r="MYH3208" s="14"/>
      <c r="MYI3208" s="14"/>
      <c r="MYJ3208" s="14"/>
      <c r="MYK3208" s="14"/>
      <c r="MYL3208" s="14"/>
      <c r="MYM3208" s="14"/>
      <c r="MYN3208" s="14"/>
      <c r="MYO3208" s="14"/>
      <c r="MYP3208" s="14"/>
      <c r="MYQ3208" s="14"/>
      <c r="MYR3208" s="14"/>
      <c r="MYS3208" s="14"/>
      <c r="MYT3208" s="14"/>
      <c r="MYU3208" s="14"/>
      <c r="MYV3208" s="14"/>
      <c r="MYW3208" s="14"/>
      <c r="MYX3208" s="14"/>
      <c r="MYY3208" s="14"/>
      <c r="MYZ3208" s="14"/>
      <c r="MZA3208" s="14"/>
      <c r="MZB3208" s="14"/>
      <c r="MZC3208" s="14"/>
      <c r="MZD3208" s="14"/>
      <c r="MZE3208" s="14"/>
      <c r="MZF3208" s="14"/>
      <c r="MZG3208" s="14"/>
      <c r="MZH3208" s="14"/>
      <c r="MZI3208" s="14"/>
      <c r="MZJ3208" s="14"/>
      <c r="MZK3208" s="14"/>
      <c r="MZL3208" s="14"/>
      <c r="MZM3208" s="14"/>
      <c r="MZN3208" s="14"/>
      <c r="MZO3208" s="14"/>
      <c r="MZP3208" s="14"/>
      <c r="MZQ3208" s="14"/>
      <c r="MZR3208" s="14"/>
      <c r="MZS3208" s="14"/>
      <c r="MZT3208" s="14"/>
      <c r="MZU3208" s="14"/>
      <c r="MZV3208" s="14"/>
      <c r="MZW3208" s="14"/>
      <c r="MZX3208" s="14"/>
      <c r="MZY3208" s="14"/>
      <c r="MZZ3208" s="14"/>
      <c r="NAA3208" s="14"/>
      <c r="NAB3208" s="14"/>
      <c r="NAC3208" s="14"/>
      <c r="NAD3208" s="14"/>
      <c r="NAE3208" s="14"/>
      <c r="NAF3208" s="14"/>
      <c r="NAG3208" s="14"/>
      <c r="NAH3208" s="14"/>
      <c r="NAI3208" s="14"/>
      <c r="NAJ3208" s="14"/>
      <c r="NAK3208" s="14"/>
      <c r="NAL3208" s="14"/>
      <c r="NAM3208" s="14"/>
      <c r="NAN3208" s="14"/>
      <c r="NAO3208" s="14"/>
      <c r="NAP3208" s="14"/>
      <c r="NAQ3208" s="14"/>
      <c r="NAR3208" s="14"/>
      <c r="NAS3208" s="14"/>
      <c r="NAT3208" s="14"/>
      <c r="NAU3208" s="14"/>
      <c r="NAV3208" s="14"/>
      <c r="NAW3208" s="14"/>
      <c r="NAX3208" s="14"/>
      <c r="NAY3208" s="14"/>
      <c r="NAZ3208" s="14"/>
      <c r="NBA3208" s="14"/>
      <c r="NBB3208" s="14"/>
      <c r="NBC3208" s="14"/>
      <c r="NBD3208" s="14"/>
      <c r="NBE3208" s="14"/>
      <c r="NBF3208" s="14"/>
      <c r="NBG3208" s="14"/>
      <c r="NBH3208" s="14"/>
      <c r="NBI3208" s="14"/>
      <c r="NBJ3208" s="14"/>
      <c r="NBK3208" s="14"/>
      <c r="NBL3208" s="14"/>
      <c r="NBM3208" s="14"/>
      <c r="NBN3208" s="14"/>
      <c r="NBO3208" s="14"/>
      <c r="NBP3208" s="14"/>
      <c r="NBQ3208" s="14"/>
      <c r="NBR3208" s="14"/>
      <c r="NBS3208" s="14"/>
      <c r="NBT3208" s="14"/>
      <c r="NBU3208" s="14"/>
      <c r="NBV3208" s="14"/>
      <c r="NBW3208" s="14"/>
      <c r="NBX3208" s="14"/>
      <c r="NBY3208" s="14"/>
      <c r="NBZ3208" s="14"/>
      <c r="NCA3208" s="14"/>
      <c r="NCB3208" s="14"/>
      <c r="NCC3208" s="14"/>
      <c r="NCD3208" s="14"/>
      <c r="NCE3208" s="14"/>
      <c r="NCF3208" s="14"/>
      <c r="NCG3208" s="14"/>
      <c r="NCH3208" s="14"/>
      <c r="NCI3208" s="14"/>
      <c r="NCJ3208" s="14"/>
      <c r="NCK3208" s="14"/>
      <c r="NCL3208" s="14"/>
      <c r="NCM3208" s="14"/>
      <c r="NCN3208" s="14"/>
      <c r="NCO3208" s="14"/>
      <c r="NCP3208" s="14"/>
      <c r="NCQ3208" s="14"/>
      <c r="NCR3208" s="14"/>
      <c r="NCS3208" s="14"/>
      <c r="NCT3208" s="14"/>
      <c r="NCU3208" s="14"/>
      <c r="NCV3208" s="14"/>
      <c r="NCW3208" s="14"/>
      <c r="NCX3208" s="14"/>
      <c r="NCY3208" s="14"/>
      <c r="NCZ3208" s="14"/>
      <c r="NDA3208" s="14"/>
      <c r="NDB3208" s="14"/>
      <c r="NDC3208" s="14"/>
      <c r="NDD3208" s="14"/>
      <c r="NDE3208" s="14"/>
      <c r="NDF3208" s="14"/>
      <c r="NDG3208" s="14"/>
      <c r="NDH3208" s="14"/>
      <c r="NDI3208" s="14"/>
      <c r="NDJ3208" s="14"/>
      <c r="NDK3208" s="14"/>
      <c r="NDL3208" s="14"/>
      <c r="NDM3208" s="14"/>
      <c r="NDN3208" s="14"/>
      <c r="NDO3208" s="14"/>
      <c r="NDP3208" s="14"/>
      <c r="NDQ3208" s="14"/>
      <c r="NDR3208" s="14"/>
      <c r="NDS3208" s="14"/>
      <c r="NDT3208" s="14"/>
      <c r="NDU3208" s="14"/>
      <c r="NDV3208" s="14"/>
      <c r="NDW3208" s="14"/>
      <c r="NDX3208" s="14"/>
      <c r="NDY3208" s="14"/>
      <c r="NDZ3208" s="14"/>
      <c r="NEA3208" s="14"/>
      <c r="NEB3208" s="14"/>
      <c r="NEC3208" s="14"/>
      <c r="NED3208" s="14"/>
      <c r="NEE3208" s="14"/>
      <c r="NEF3208" s="14"/>
      <c r="NEG3208" s="14"/>
      <c r="NEH3208" s="14"/>
      <c r="NEI3208" s="14"/>
      <c r="NEJ3208" s="14"/>
      <c r="NEK3208" s="14"/>
      <c r="NEL3208" s="14"/>
      <c r="NEM3208" s="14"/>
      <c r="NEN3208" s="14"/>
      <c r="NEO3208" s="14"/>
      <c r="NEP3208" s="14"/>
      <c r="NEQ3208" s="14"/>
      <c r="NER3208" s="14"/>
      <c r="NES3208" s="14"/>
      <c r="NET3208" s="14"/>
      <c r="NEU3208" s="14"/>
      <c r="NEV3208" s="14"/>
      <c r="NEW3208" s="14"/>
      <c r="NEX3208" s="14"/>
      <c r="NEY3208" s="14"/>
      <c r="NEZ3208" s="14"/>
      <c r="NFA3208" s="14"/>
      <c r="NFB3208" s="14"/>
      <c r="NFC3208" s="14"/>
      <c r="NFD3208" s="14"/>
      <c r="NFE3208" s="14"/>
      <c r="NFF3208" s="14"/>
      <c r="NFG3208" s="14"/>
      <c r="NFH3208" s="14"/>
      <c r="NFI3208" s="14"/>
      <c r="NFJ3208" s="14"/>
      <c r="NFK3208" s="14"/>
      <c r="NFL3208" s="14"/>
      <c r="NFM3208" s="14"/>
      <c r="NFN3208" s="14"/>
      <c r="NFO3208" s="14"/>
      <c r="NFP3208" s="14"/>
      <c r="NFQ3208" s="14"/>
      <c r="NFR3208" s="14"/>
      <c r="NFS3208" s="14"/>
      <c r="NFT3208" s="14"/>
      <c r="NFU3208" s="14"/>
      <c r="NFV3208" s="14"/>
      <c r="NFW3208" s="14"/>
      <c r="NFX3208" s="14"/>
      <c r="NFY3208" s="14"/>
      <c r="NFZ3208" s="14"/>
      <c r="NGA3208" s="14"/>
      <c r="NGB3208" s="14"/>
      <c r="NGC3208" s="14"/>
      <c r="NGD3208" s="14"/>
      <c r="NGE3208" s="14"/>
      <c r="NGF3208" s="14"/>
      <c r="NGG3208" s="14"/>
      <c r="NGH3208" s="14"/>
      <c r="NGI3208" s="14"/>
      <c r="NGJ3208" s="14"/>
      <c r="NGK3208" s="14"/>
      <c r="NGL3208" s="14"/>
      <c r="NGM3208" s="14"/>
      <c r="NGN3208" s="14"/>
      <c r="NGO3208" s="14"/>
      <c r="NGP3208" s="14"/>
      <c r="NGQ3208" s="14"/>
      <c r="NGR3208" s="14"/>
      <c r="NGS3208" s="14"/>
      <c r="NGT3208" s="14"/>
      <c r="NGU3208" s="14"/>
      <c r="NGV3208" s="14"/>
      <c r="NGW3208" s="14"/>
      <c r="NGX3208" s="14"/>
      <c r="NGY3208" s="14"/>
      <c r="NGZ3208" s="14"/>
      <c r="NHA3208" s="14"/>
      <c r="NHB3208" s="14"/>
      <c r="NHC3208" s="14"/>
      <c r="NHD3208" s="14"/>
      <c r="NHE3208" s="14"/>
      <c r="NHF3208" s="14"/>
      <c r="NHG3208" s="14"/>
      <c r="NHH3208" s="14"/>
      <c r="NHI3208" s="14"/>
      <c r="NHJ3208" s="14"/>
      <c r="NHK3208" s="14"/>
      <c r="NHL3208" s="14"/>
      <c r="NHM3208" s="14"/>
      <c r="NHN3208" s="14"/>
      <c r="NHO3208" s="14"/>
      <c r="NHP3208" s="14"/>
      <c r="NHQ3208" s="14"/>
      <c r="NHR3208" s="14"/>
      <c r="NHS3208" s="14"/>
      <c r="NHT3208" s="14"/>
      <c r="NHU3208" s="14"/>
      <c r="NHV3208" s="14"/>
      <c r="NHW3208" s="14"/>
      <c r="NHX3208" s="14"/>
      <c r="NHY3208" s="14"/>
      <c r="NHZ3208" s="14"/>
      <c r="NIA3208" s="14"/>
      <c r="NIB3208" s="14"/>
      <c r="NIC3208" s="14"/>
      <c r="NID3208" s="14"/>
      <c r="NIE3208" s="14"/>
      <c r="NIF3208" s="14"/>
      <c r="NIG3208" s="14"/>
      <c r="NIH3208" s="14"/>
      <c r="NII3208" s="14"/>
      <c r="NIJ3208" s="14"/>
      <c r="NIK3208" s="14"/>
      <c r="NIL3208" s="14"/>
      <c r="NIM3208" s="14"/>
      <c r="NIN3208" s="14"/>
      <c r="NIO3208" s="14"/>
      <c r="NIP3208" s="14"/>
      <c r="NIQ3208" s="14"/>
      <c r="NIR3208" s="14"/>
      <c r="NIS3208" s="14"/>
      <c r="NIT3208" s="14"/>
      <c r="NIU3208" s="14"/>
      <c r="NIV3208" s="14"/>
      <c r="NIW3208" s="14"/>
      <c r="NIX3208" s="14"/>
      <c r="NIY3208" s="14"/>
      <c r="NIZ3208" s="14"/>
      <c r="NJA3208" s="14"/>
      <c r="NJB3208" s="14"/>
      <c r="NJC3208" s="14"/>
      <c r="NJD3208" s="14"/>
      <c r="NJE3208" s="14"/>
      <c r="NJF3208" s="14"/>
      <c r="NJG3208" s="14"/>
      <c r="NJH3208" s="14"/>
      <c r="NJI3208" s="14"/>
      <c r="NJJ3208" s="14"/>
      <c r="NJK3208" s="14"/>
      <c r="NJL3208" s="14"/>
      <c r="NJM3208" s="14"/>
      <c r="NJN3208" s="14"/>
      <c r="NJO3208" s="14"/>
      <c r="NJP3208" s="14"/>
      <c r="NJQ3208" s="14"/>
      <c r="NJR3208" s="14"/>
      <c r="NJS3208" s="14"/>
      <c r="NJT3208" s="14"/>
      <c r="NJU3208" s="14"/>
      <c r="NJV3208" s="14"/>
      <c r="NJW3208" s="14"/>
      <c r="NJX3208" s="14"/>
      <c r="NJY3208" s="14"/>
      <c r="NJZ3208" s="14"/>
      <c r="NKA3208" s="14"/>
      <c r="NKB3208" s="14"/>
      <c r="NKC3208" s="14"/>
      <c r="NKD3208" s="14"/>
      <c r="NKE3208" s="14"/>
      <c r="NKF3208" s="14"/>
      <c r="NKG3208" s="14"/>
      <c r="NKH3208" s="14"/>
      <c r="NKI3208" s="14"/>
      <c r="NKJ3208" s="14"/>
      <c r="NKK3208" s="14"/>
      <c r="NKL3208" s="14"/>
      <c r="NKM3208" s="14"/>
      <c r="NKN3208" s="14"/>
      <c r="NKO3208" s="14"/>
      <c r="NKP3208" s="14"/>
      <c r="NKQ3208" s="14"/>
      <c r="NKR3208" s="14"/>
      <c r="NKS3208" s="14"/>
      <c r="NKT3208" s="14"/>
      <c r="NKU3208" s="14"/>
      <c r="NKV3208" s="14"/>
      <c r="NKW3208" s="14"/>
      <c r="NKX3208" s="14"/>
      <c r="NKY3208" s="14"/>
      <c r="NKZ3208" s="14"/>
      <c r="NLA3208" s="14"/>
      <c r="NLB3208" s="14"/>
      <c r="NLC3208" s="14"/>
      <c r="NLD3208" s="14"/>
      <c r="NLE3208" s="14"/>
      <c r="NLF3208" s="14"/>
      <c r="NLG3208" s="14"/>
      <c r="NLH3208" s="14"/>
      <c r="NLI3208" s="14"/>
      <c r="NLJ3208" s="14"/>
      <c r="NLK3208" s="14"/>
      <c r="NLL3208" s="14"/>
      <c r="NLM3208" s="14"/>
      <c r="NLN3208" s="14"/>
      <c r="NLO3208" s="14"/>
      <c r="NLP3208" s="14"/>
      <c r="NLQ3208" s="14"/>
      <c r="NLR3208" s="14"/>
      <c r="NLS3208" s="14"/>
      <c r="NLT3208" s="14"/>
      <c r="NLU3208" s="14"/>
      <c r="NLV3208" s="14"/>
      <c r="NLW3208" s="14"/>
      <c r="NLX3208" s="14"/>
      <c r="NLY3208" s="14"/>
      <c r="NLZ3208" s="14"/>
      <c r="NMA3208" s="14"/>
      <c r="NMB3208" s="14"/>
      <c r="NMC3208" s="14"/>
      <c r="NMD3208" s="14"/>
      <c r="NME3208" s="14"/>
      <c r="NMF3208" s="14"/>
      <c r="NMG3208" s="14"/>
      <c r="NMH3208" s="14"/>
      <c r="NMI3208" s="14"/>
      <c r="NMJ3208" s="14"/>
      <c r="NMK3208" s="14"/>
      <c r="NML3208" s="14"/>
      <c r="NMM3208" s="14"/>
      <c r="NMN3208" s="14"/>
      <c r="NMO3208" s="14"/>
      <c r="NMP3208" s="14"/>
      <c r="NMQ3208" s="14"/>
      <c r="NMR3208" s="14"/>
      <c r="NMS3208" s="14"/>
      <c r="NMT3208" s="14"/>
      <c r="NMU3208" s="14"/>
      <c r="NMV3208" s="14"/>
      <c r="NMW3208" s="14"/>
      <c r="NMX3208" s="14"/>
      <c r="NMY3208" s="14"/>
      <c r="NMZ3208" s="14"/>
      <c r="NNA3208" s="14"/>
      <c r="NNB3208" s="14"/>
      <c r="NNC3208" s="14"/>
      <c r="NND3208" s="14"/>
      <c r="NNE3208" s="14"/>
      <c r="NNF3208" s="14"/>
      <c r="NNG3208" s="14"/>
      <c r="NNH3208" s="14"/>
      <c r="NNI3208" s="14"/>
      <c r="NNJ3208" s="14"/>
      <c r="NNK3208" s="14"/>
      <c r="NNL3208" s="14"/>
      <c r="NNM3208" s="14"/>
      <c r="NNN3208" s="14"/>
      <c r="NNO3208" s="14"/>
      <c r="NNP3208" s="14"/>
      <c r="NNQ3208" s="14"/>
      <c r="NNR3208" s="14"/>
      <c r="NNS3208" s="14"/>
      <c r="NNT3208" s="14"/>
      <c r="NNU3208" s="14"/>
      <c r="NNV3208" s="14"/>
      <c r="NNW3208" s="14"/>
      <c r="NNX3208" s="14"/>
      <c r="NNY3208" s="14"/>
      <c r="NNZ3208" s="14"/>
      <c r="NOA3208" s="14"/>
      <c r="NOB3208" s="14"/>
      <c r="NOC3208" s="14"/>
      <c r="NOD3208" s="14"/>
      <c r="NOE3208" s="14"/>
      <c r="NOF3208" s="14"/>
      <c r="NOG3208" s="14"/>
      <c r="NOH3208" s="14"/>
      <c r="NOI3208" s="14"/>
      <c r="NOJ3208" s="14"/>
      <c r="NOK3208" s="14"/>
      <c r="NOL3208" s="14"/>
      <c r="NOM3208" s="14"/>
      <c r="NON3208" s="14"/>
      <c r="NOO3208" s="14"/>
      <c r="NOP3208" s="14"/>
      <c r="NOQ3208" s="14"/>
      <c r="NOR3208" s="14"/>
      <c r="NOS3208" s="14"/>
      <c r="NOT3208" s="14"/>
      <c r="NOU3208" s="14"/>
      <c r="NOV3208" s="14"/>
      <c r="NOW3208" s="14"/>
      <c r="NOX3208" s="14"/>
      <c r="NOY3208" s="14"/>
      <c r="NOZ3208" s="14"/>
      <c r="NPA3208" s="14"/>
      <c r="NPB3208" s="14"/>
      <c r="NPC3208" s="14"/>
      <c r="NPD3208" s="14"/>
      <c r="NPE3208" s="14"/>
      <c r="NPF3208" s="14"/>
      <c r="NPG3208" s="14"/>
      <c r="NPH3208" s="14"/>
      <c r="NPI3208" s="14"/>
      <c r="NPJ3208" s="14"/>
      <c r="NPK3208" s="14"/>
      <c r="NPL3208" s="14"/>
      <c r="NPM3208" s="14"/>
      <c r="NPN3208" s="14"/>
      <c r="NPO3208" s="14"/>
      <c r="NPP3208" s="14"/>
      <c r="NPQ3208" s="14"/>
      <c r="NPR3208" s="14"/>
      <c r="NPS3208" s="14"/>
      <c r="NPT3208" s="14"/>
      <c r="NPU3208" s="14"/>
      <c r="NPV3208" s="14"/>
      <c r="NPW3208" s="14"/>
      <c r="NPX3208" s="14"/>
      <c r="NPY3208" s="14"/>
      <c r="NPZ3208" s="14"/>
      <c r="NQA3208" s="14"/>
      <c r="NQB3208" s="14"/>
      <c r="NQC3208" s="14"/>
      <c r="NQD3208" s="14"/>
      <c r="NQE3208" s="14"/>
      <c r="NQF3208" s="14"/>
      <c r="NQG3208" s="14"/>
      <c r="NQH3208" s="14"/>
      <c r="NQI3208" s="14"/>
      <c r="NQJ3208" s="14"/>
      <c r="NQK3208" s="14"/>
      <c r="NQL3208" s="14"/>
      <c r="NQM3208" s="14"/>
      <c r="NQN3208" s="14"/>
      <c r="NQO3208" s="14"/>
      <c r="NQP3208" s="14"/>
      <c r="NQQ3208" s="14"/>
      <c r="NQR3208" s="14"/>
      <c r="NQS3208" s="14"/>
      <c r="NQT3208" s="14"/>
      <c r="NQU3208" s="14"/>
      <c r="NQV3208" s="14"/>
      <c r="NQW3208" s="14"/>
      <c r="NQX3208" s="14"/>
      <c r="NQY3208" s="14"/>
      <c r="NQZ3208" s="14"/>
      <c r="NRA3208" s="14"/>
      <c r="NRB3208" s="14"/>
      <c r="NRC3208" s="14"/>
      <c r="NRD3208" s="14"/>
      <c r="NRE3208" s="14"/>
      <c r="NRF3208" s="14"/>
      <c r="NRG3208" s="14"/>
      <c r="NRH3208" s="14"/>
      <c r="NRI3208" s="14"/>
      <c r="NRJ3208" s="14"/>
      <c r="NRK3208" s="14"/>
      <c r="NRL3208" s="14"/>
      <c r="NRM3208" s="14"/>
      <c r="NRN3208" s="14"/>
      <c r="NRO3208" s="14"/>
      <c r="NRP3208" s="14"/>
      <c r="NRQ3208" s="14"/>
      <c r="NRR3208" s="14"/>
      <c r="NRS3208" s="14"/>
      <c r="NRT3208" s="14"/>
      <c r="NRU3208" s="14"/>
      <c r="NRV3208" s="14"/>
      <c r="NRW3208" s="14"/>
      <c r="NRX3208" s="14"/>
      <c r="NRY3208" s="14"/>
      <c r="NRZ3208" s="14"/>
      <c r="NSA3208" s="14"/>
      <c r="NSB3208" s="14"/>
      <c r="NSC3208" s="14"/>
      <c r="NSD3208" s="14"/>
      <c r="NSE3208" s="14"/>
      <c r="NSF3208" s="14"/>
      <c r="NSG3208" s="14"/>
      <c r="NSH3208" s="14"/>
      <c r="NSI3208" s="14"/>
      <c r="NSJ3208" s="14"/>
      <c r="NSK3208" s="14"/>
      <c r="NSL3208" s="14"/>
      <c r="NSM3208" s="14"/>
      <c r="NSN3208" s="14"/>
      <c r="NSO3208" s="14"/>
      <c r="NSP3208" s="14"/>
      <c r="NSQ3208" s="14"/>
      <c r="NSR3208" s="14"/>
      <c r="NSS3208" s="14"/>
      <c r="NST3208" s="14"/>
      <c r="NSU3208" s="14"/>
      <c r="NSV3208" s="14"/>
      <c r="NSW3208" s="14"/>
      <c r="NSX3208" s="14"/>
      <c r="NSY3208" s="14"/>
      <c r="NSZ3208" s="14"/>
      <c r="NTA3208" s="14"/>
      <c r="NTB3208" s="14"/>
      <c r="NTC3208" s="14"/>
      <c r="NTD3208" s="14"/>
      <c r="NTE3208" s="14"/>
      <c r="NTF3208" s="14"/>
      <c r="NTG3208" s="14"/>
      <c r="NTH3208" s="14"/>
      <c r="NTI3208" s="14"/>
      <c r="NTJ3208" s="14"/>
      <c r="NTK3208" s="14"/>
      <c r="NTL3208" s="14"/>
      <c r="NTM3208" s="14"/>
      <c r="NTN3208" s="14"/>
      <c r="NTO3208" s="14"/>
      <c r="NTP3208" s="14"/>
      <c r="NTQ3208" s="14"/>
      <c r="NTR3208" s="14"/>
      <c r="NTS3208" s="14"/>
      <c r="NTT3208" s="14"/>
      <c r="NTU3208" s="14"/>
      <c r="NTV3208" s="14"/>
      <c r="NTW3208" s="14"/>
      <c r="NTX3208" s="14"/>
      <c r="NTY3208" s="14"/>
      <c r="NTZ3208" s="14"/>
      <c r="NUA3208" s="14"/>
      <c r="NUB3208" s="14"/>
      <c r="NUC3208" s="14"/>
      <c r="NUD3208" s="14"/>
      <c r="NUE3208" s="14"/>
      <c r="NUF3208" s="14"/>
      <c r="NUG3208" s="14"/>
      <c r="NUH3208" s="14"/>
      <c r="NUI3208" s="14"/>
      <c r="NUJ3208" s="14"/>
      <c r="NUK3208" s="14"/>
      <c r="NUL3208" s="14"/>
      <c r="NUM3208" s="14"/>
      <c r="NUN3208" s="14"/>
      <c r="NUO3208" s="14"/>
      <c r="NUP3208" s="14"/>
      <c r="NUQ3208" s="14"/>
      <c r="NUR3208" s="14"/>
      <c r="NUS3208" s="14"/>
      <c r="NUT3208" s="14"/>
      <c r="NUU3208" s="14"/>
      <c r="NUV3208" s="14"/>
      <c r="NUW3208" s="14"/>
      <c r="NUX3208" s="14"/>
      <c r="NUY3208" s="14"/>
      <c r="NUZ3208" s="14"/>
      <c r="NVA3208" s="14"/>
      <c r="NVB3208" s="14"/>
      <c r="NVC3208" s="14"/>
      <c r="NVD3208" s="14"/>
      <c r="NVE3208" s="14"/>
      <c r="NVF3208" s="14"/>
      <c r="NVG3208" s="14"/>
      <c r="NVH3208" s="14"/>
      <c r="NVI3208" s="14"/>
      <c r="NVJ3208" s="14"/>
      <c r="NVK3208" s="14"/>
      <c r="NVL3208" s="14"/>
      <c r="NVM3208" s="14"/>
      <c r="NVN3208" s="14"/>
      <c r="NVO3208" s="14"/>
      <c r="NVP3208" s="14"/>
      <c r="NVQ3208" s="14"/>
      <c r="NVR3208" s="14"/>
      <c r="NVS3208" s="14"/>
      <c r="NVT3208" s="14"/>
      <c r="NVU3208" s="14"/>
      <c r="NVV3208" s="14"/>
      <c r="NVW3208" s="14"/>
      <c r="NVX3208" s="14"/>
      <c r="NVY3208" s="14"/>
      <c r="NVZ3208" s="14"/>
      <c r="NWA3208" s="14"/>
      <c r="NWB3208" s="14"/>
      <c r="NWC3208" s="14"/>
      <c r="NWD3208" s="14"/>
      <c r="NWE3208" s="14"/>
      <c r="NWF3208" s="14"/>
      <c r="NWG3208" s="14"/>
      <c r="NWH3208" s="14"/>
      <c r="NWI3208" s="14"/>
      <c r="NWJ3208" s="14"/>
      <c r="NWK3208" s="14"/>
      <c r="NWL3208" s="14"/>
      <c r="NWM3208" s="14"/>
      <c r="NWN3208" s="14"/>
      <c r="NWO3208" s="14"/>
      <c r="NWP3208" s="14"/>
      <c r="NWQ3208" s="14"/>
      <c r="NWR3208" s="14"/>
      <c r="NWS3208" s="14"/>
      <c r="NWT3208" s="14"/>
      <c r="NWU3208" s="14"/>
      <c r="NWV3208" s="14"/>
      <c r="NWW3208" s="14"/>
      <c r="NWX3208" s="14"/>
      <c r="NWY3208" s="14"/>
      <c r="NWZ3208" s="14"/>
      <c r="NXA3208" s="14"/>
      <c r="NXB3208" s="14"/>
      <c r="NXC3208" s="14"/>
      <c r="NXD3208" s="14"/>
      <c r="NXE3208" s="14"/>
      <c r="NXF3208" s="14"/>
      <c r="NXG3208" s="14"/>
      <c r="NXH3208" s="14"/>
      <c r="NXI3208" s="14"/>
      <c r="NXJ3208" s="14"/>
      <c r="NXK3208" s="14"/>
      <c r="NXL3208" s="14"/>
      <c r="NXM3208" s="14"/>
      <c r="NXN3208" s="14"/>
      <c r="NXO3208" s="14"/>
      <c r="NXP3208" s="14"/>
      <c r="NXQ3208" s="14"/>
      <c r="NXR3208" s="14"/>
      <c r="NXS3208" s="14"/>
      <c r="NXT3208" s="14"/>
      <c r="NXU3208" s="14"/>
      <c r="NXV3208" s="14"/>
      <c r="NXW3208" s="14"/>
      <c r="NXX3208" s="14"/>
      <c r="NXY3208" s="14"/>
      <c r="NXZ3208" s="14"/>
      <c r="NYA3208" s="14"/>
      <c r="NYB3208" s="14"/>
      <c r="NYC3208" s="14"/>
      <c r="NYD3208" s="14"/>
      <c r="NYE3208" s="14"/>
      <c r="NYF3208" s="14"/>
      <c r="NYG3208" s="14"/>
      <c r="NYH3208" s="14"/>
      <c r="NYI3208" s="14"/>
      <c r="NYJ3208" s="14"/>
      <c r="NYK3208" s="14"/>
      <c r="NYL3208" s="14"/>
      <c r="NYM3208" s="14"/>
      <c r="NYN3208" s="14"/>
      <c r="NYO3208" s="14"/>
      <c r="NYP3208" s="14"/>
      <c r="NYQ3208" s="14"/>
      <c r="NYR3208" s="14"/>
      <c r="NYS3208" s="14"/>
      <c r="NYT3208" s="14"/>
      <c r="NYU3208" s="14"/>
      <c r="NYV3208" s="14"/>
      <c r="NYW3208" s="14"/>
      <c r="NYX3208" s="14"/>
      <c r="NYY3208" s="14"/>
      <c r="NYZ3208" s="14"/>
      <c r="NZA3208" s="14"/>
      <c r="NZB3208" s="14"/>
      <c r="NZC3208" s="14"/>
      <c r="NZD3208" s="14"/>
      <c r="NZE3208" s="14"/>
      <c r="NZF3208" s="14"/>
      <c r="NZG3208" s="14"/>
      <c r="NZH3208" s="14"/>
      <c r="NZI3208" s="14"/>
      <c r="NZJ3208" s="14"/>
      <c r="NZK3208" s="14"/>
      <c r="NZL3208" s="14"/>
      <c r="NZM3208" s="14"/>
      <c r="NZN3208" s="14"/>
      <c r="NZO3208" s="14"/>
      <c r="NZP3208" s="14"/>
      <c r="NZQ3208" s="14"/>
      <c r="NZR3208" s="14"/>
      <c r="NZS3208" s="14"/>
      <c r="NZT3208" s="14"/>
      <c r="NZU3208" s="14"/>
      <c r="NZV3208" s="14"/>
      <c r="NZW3208" s="14"/>
      <c r="NZX3208" s="14"/>
      <c r="NZY3208" s="14"/>
      <c r="NZZ3208" s="14"/>
      <c r="OAA3208" s="14"/>
      <c r="OAB3208" s="14"/>
      <c r="OAC3208" s="14"/>
      <c r="OAD3208" s="14"/>
      <c r="OAE3208" s="14"/>
      <c r="OAF3208" s="14"/>
      <c r="OAG3208" s="14"/>
      <c r="OAH3208" s="14"/>
      <c r="OAI3208" s="14"/>
      <c r="OAJ3208" s="14"/>
      <c r="OAK3208" s="14"/>
      <c r="OAL3208" s="14"/>
      <c r="OAM3208" s="14"/>
      <c r="OAN3208" s="14"/>
      <c r="OAO3208" s="14"/>
      <c r="OAP3208" s="14"/>
      <c r="OAQ3208" s="14"/>
      <c r="OAR3208" s="14"/>
      <c r="OAS3208" s="14"/>
      <c r="OAT3208" s="14"/>
      <c r="OAU3208" s="14"/>
      <c r="OAV3208" s="14"/>
      <c r="OAW3208" s="14"/>
      <c r="OAX3208" s="14"/>
      <c r="OAY3208" s="14"/>
      <c r="OAZ3208" s="14"/>
      <c r="OBA3208" s="14"/>
      <c r="OBB3208" s="14"/>
      <c r="OBC3208" s="14"/>
      <c r="OBD3208" s="14"/>
      <c r="OBE3208" s="14"/>
      <c r="OBF3208" s="14"/>
      <c r="OBG3208" s="14"/>
      <c r="OBH3208" s="14"/>
      <c r="OBI3208" s="14"/>
      <c r="OBJ3208" s="14"/>
      <c r="OBK3208" s="14"/>
      <c r="OBL3208" s="14"/>
      <c r="OBM3208" s="14"/>
      <c r="OBN3208" s="14"/>
      <c r="OBO3208" s="14"/>
      <c r="OBP3208" s="14"/>
      <c r="OBQ3208" s="14"/>
      <c r="OBR3208" s="14"/>
      <c r="OBS3208" s="14"/>
      <c r="OBT3208" s="14"/>
      <c r="OBU3208" s="14"/>
      <c r="OBV3208" s="14"/>
      <c r="OBW3208" s="14"/>
      <c r="OBX3208" s="14"/>
      <c r="OBY3208" s="14"/>
      <c r="OBZ3208" s="14"/>
      <c r="OCA3208" s="14"/>
      <c r="OCB3208" s="14"/>
      <c r="OCC3208" s="14"/>
      <c r="OCD3208" s="14"/>
      <c r="OCE3208" s="14"/>
      <c r="OCF3208" s="14"/>
      <c r="OCG3208" s="14"/>
      <c r="OCH3208" s="14"/>
      <c r="OCI3208" s="14"/>
      <c r="OCJ3208" s="14"/>
      <c r="OCK3208" s="14"/>
      <c r="OCL3208" s="14"/>
      <c r="OCM3208" s="14"/>
      <c r="OCN3208" s="14"/>
      <c r="OCO3208" s="14"/>
      <c r="OCP3208" s="14"/>
      <c r="OCQ3208" s="14"/>
      <c r="OCR3208" s="14"/>
      <c r="OCS3208" s="14"/>
      <c r="OCT3208" s="14"/>
      <c r="OCU3208" s="14"/>
      <c r="OCV3208" s="14"/>
      <c r="OCW3208" s="14"/>
      <c r="OCX3208" s="14"/>
      <c r="OCY3208" s="14"/>
      <c r="OCZ3208" s="14"/>
      <c r="ODA3208" s="14"/>
      <c r="ODB3208" s="14"/>
      <c r="ODC3208" s="14"/>
      <c r="ODD3208" s="14"/>
      <c r="ODE3208" s="14"/>
      <c r="ODF3208" s="14"/>
      <c r="ODG3208" s="14"/>
      <c r="ODH3208" s="14"/>
      <c r="ODI3208" s="14"/>
      <c r="ODJ3208" s="14"/>
      <c r="ODK3208" s="14"/>
      <c r="ODL3208" s="14"/>
      <c r="ODM3208" s="14"/>
      <c r="ODN3208" s="14"/>
      <c r="ODO3208" s="14"/>
      <c r="ODP3208" s="14"/>
      <c r="ODQ3208" s="14"/>
      <c r="ODR3208" s="14"/>
      <c r="ODS3208" s="14"/>
      <c r="ODT3208" s="14"/>
      <c r="ODU3208" s="14"/>
      <c r="ODV3208" s="14"/>
      <c r="ODW3208" s="14"/>
      <c r="ODX3208" s="14"/>
      <c r="ODY3208" s="14"/>
      <c r="ODZ3208" s="14"/>
      <c r="OEA3208" s="14"/>
      <c r="OEB3208" s="14"/>
      <c r="OEC3208" s="14"/>
      <c r="OED3208" s="14"/>
      <c r="OEE3208" s="14"/>
      <c r="OEF3208" s="14"/>
      <c r="OEG3208" s="14"/>
      <c r="OEH3208" s="14"/>
      <c r="OEI3208" s="14"/>
      <c r="OEJ3208" s="14"/>
      <c r="OEK3208" s="14"/>
      <c r="OEL3208" s="14"/>
      <c r="OEM3208" s="14"/>
      <c r="OEN3208" s="14"/>
      <c r="OEO3208" s="14"/>
      <c r="OEP3208" s="14"/>
      <c r="OEQ3208" s="14"/>
      <c r="OER3208" s="14"/>
      <c r="OES3208" s="14"/>
      <c r="OET3208" s="14"/>
      <c r="OEU3208" s="14"/>
      <c r="OEV3208" s="14"/>
      <c r="OEW3208" s="14"/>
      <c r="OEX3208" s="14"/>
      <c r="OEY3208" s="14"/>
      <c r="OEZ3208" s="14"/>
      <c r="OFA3208" s="14"/>
      <c r="OFB3208" s="14"/>
      <c r="OFC3208" s="14"/>
      <c r="OFD3208" s="14"/>
      <c r="OFE3208" s="14"/>
      <c r="OFF3208" s="14"/>
      <c r="OFG3208" s="14"/>
      <c r="OFH3208" s="14"/>
      <c r="OFI3208" s="14"/>
      <c r="OFJ3208" s="14"/>
      <c r="OFK3208" s="14"/>
      <c r="OFL3208" s="14"/>
      <c r="OFM3208" s="14"/>
      <c r="OFN3208" s="14"/>
      <c r="OFO3208" s="14"/>
      <c r="OFP3208" s="14"/>
      <c r="OFQ3208" s="14"/>
      <c r="OFR3208" s="14"/>
      <c r="OFS3208" s="14"/>
      <c r="OFT3208" s="14"/>
      <c r="OFU3208" s="14"/>
      <c r="OFV3208" s="14"/>
      <c r="OFW3208" s="14"/>
      <c r="OFX3208" s="14"/>
      <c r="OFY3208" s="14"/>
      <c r="OFZ3208" s="14"/>
      <c r="OGA3208" s="14"/>
      <c r="OGB3208" s="14"/>
      <c r="OGC3208" s="14"/>
      <c r="OGD3208" s="14"/>
      <c r="OGE3208" s="14"/>
      <c r="OGF3208" s="14"/>
      <c r="OGG3208" s="14"/>
      <c r="OGH3208" s="14"/>
      <c r="OGI3208" s="14"/>
      <c r="OGJ3208" s="14"/>
      <c r="OGK3208" s="14"/>
      <c r="OGL3208" s="14"/>
      <c r="OGM3208" s="14"/>
      <c r="OGN3208" s="14"/>
      <c r="OGO3208" s="14"/>
      <c r="OGP3208" s="14"/>
      <c r="OGQ3208" s="14"/>
      <c r="OGR3208" s="14"/>
      <c r="OGS3208" s="14"/>
      <c r="OGT3208" s="14"/>
      <c r="OGU3208" s="14"/>
      <c r="OGV3208" s="14"/>
      <c r="OGW3208" s="14"/>
      <c r="OGX3208" s="14"/>
      <c r="OGY3208" s="14"/>
      <c r="OGZ3208" s="14"/>
      <c r="OHA3208" s="14"/>
      <c r="OHB3208" s="14"/>
      <c r="OHC3208" s="14"/>
      <c r="OHD3208" s="14"/>
      <c r="OHE3208" s="14"/>
      <c r="OHF3208" s="14"/>
      <c r="OHG3208" s="14"/>
      <c r="OHH3208" s="14"/>
      <c r="OHI3208" s="14"/>
      <c r="OHJ3208" s="14"/>
      <c r="OHK3208" s="14"/>
      <c r="OHL3208" s="14"/>
      <c r="OHM3208" s="14"/>
      <c r="OHN3208" s="14"/>
      <c r="OHO3208" s="14"/>
      <c r="OHP3208" s="14"/>
      <c r="OHQ3208" s="14"/>
      <c r="OHR3208" s="14"/>
      <c r="OHS3208" s="14"/>
      <c r="OHT3208" s="14"/>
      <c r="OHU3208" s="14"/>
      <c r="OHV3208" s="14"/>
      <c r="OHW3208" s="14"/>
      <c r="OHX3208" s="14"/>
      <c r="OHY3208" s="14"/>
      <c r="OHZ3208" s="14"/>
      <c r="OIA3208" s="14"/>
      <c r="OIB3208" s="14"/>
      <c r="OIC3208" s="14"/>
      <c r="OID3208" s="14"/>
      <c r="OIE3208" s="14"/>
      <c r="OIF3208" s="14"/>
      <c r="OIG3208" s="14"/>
      <c r="OIH3208" s="14"/>
      <c r="OII3208" s="14"/>
      <c r="OIJ3208" s="14"/>
      <c r="OIK3208" s="14"/>
      <c r="OIL3208" s="14"/>
      <c r="OIM3208" s="14"/>
      <c r="OIN3208" s="14"/>
      <c r="OIO3208" s="14"/>
      <c r="OIP3208" s="14"/>
      <c r="OIQ3208" s="14"/>
      <c r="OIR3208" s="14"/>
      <c r="OIS3208" s="14"/>
      <c r="OIT3208" s="14"/>
      <c r="OIU3208" s="14"/>
      <c r="OIV3208" s="14"/>
      <c r="OIW3208" s="14"/>
      <c r="OIX3208" s="14"/>
      <c r="OIY3208" s="14"/>
      <c r="OIZ3208" s="14"/>
      <c r="OJA3208" s="14"/>
      <c r="OJB3208" s="14"/>
      <c r="OJC3208" s="14"/>
      <c r="OJD3208" s="14"/>
      <c r="OJE3208" s="14"/>
      <c r="OJF3208" s="14"/>
      <c r="OJG3208" s="14"/>
      <c r="OJH3208" s="14"/>
      <c r="OJI3208" s="14"/>
      <c r="OJJ3208" s="14"/>
      <c r="OJK3208" s="14"/>
      <c r="OJL3208" s="14"/>
      <c r="OJM3208" s="14"/>
      <c r="OJN3208" s="14"/>
      <c r="OJO3208" s="14"/>
      <c r="OJP3208" s="14"/>
      <c r="OJQ3208" s="14"/>
      <c r="OJR3208" s="14"/>
      <c r="OJS3208" s="14"/>
      <c r="OJT3208" s="14"/>
      <c r="OJU3208" s="14"/>
      <c r="OJV3208" s="14"/>
      <c r="OJW3208" s="14"/>
      <c r="OJX3208" s="14"/>
      <c r="OJY3208" s="14"/>
      <c r="OJZ3208" s="14"/>
      <c r="OKA3208" s="14"/>
      <c r="OKB3208" s="14"/>
      <c r="OKC3208" s="14"/>
      <c r="OKD3208" s="14"/>
      <c r="OKE3208" s="14"/>
      <c r="OKF3208" s="14"/>
      <c r="OKG3208" s="14"/>
      <c r="OKH3208" s="14"/>
      <c r="OKI3208" s="14"/>
      <c r="OKJ3208" s="14"/>
      <c r="OKK3208" s="14"/>
      <c r="OKL3208" s="14"/>
      <c r="OKM3208" s="14"/>
      <c r="OKN3208" s="14"/>
      <c r="OKO3208" s="14"/>
      <c r="OKP3208" s="14"/>
      <c r="OKQ3208" s="14"/>
      <c r="OKR3208" s="14"/>
      <c r="OKS3208" s="14"/>
      <c r="OKT3208" s="14"/>
      <c r="OKU3208" s="14"/>
      <c r="OKV3208" s="14"/>
      <c r="OKW3208" s="14"/>
      <c r="OKX3208" s="14"/>
      <c r="OKY3208" s="14"/>
      <c r="OKZ3208" s="14"/>
      <c r="OLA3208" s="14"/>
      <c r="OLB3208" s="14"/>
      <c r="OLC3208" s="14"/>
      <c r="OLD3208" s="14"/>
      <c r="OLE3208" s="14"/>
      <c r="OLF3208" s="14"/>
      <c r="OLG3208" s="14"/>
      <c r="OLH3208" s="14"/>
      <c r="OLI3208" s="14"/>
      <c r="OLJ3208" s="14"/>
      <c r="OLK3208" s="14"/>
      <c r="OLL3208" s="14"/>
      <c r="OLM3208" s="14"/>
      <c r="OLN3208" s="14"/>
      <c r="OLO3208" s="14"/>
      <c r="OLP3208" s="14"/>
      <c r="OLQ3208" s="14"/>
      <c r="OLR3208" s="14"/>
      <c r="OLS3208" s="14"/>
      <c r="OLT3208" s="14"/>
      <c r="OLU3208" s="14"/>
      <c r="OLV3208" s="14"/>
      <c r="OLW3208" s="14"/>
      <c r="OLX3208" s="14"/>
      <c r="OLY3208" s="14"/>
      <c r="OLZ3208" s="14"/>
      <c r="OMA3208" s="14"/>
      <c r="OMB3208" s="14"/>
      <c r="OMC3208" s="14"/>
      <c r="OMD3208" s="14"/>
      <c r="OME3208" s="14"/>
      <c r="OMF3208" s="14"/>
      <c r="OMG3208" s="14"/>
      <c r="OMH3208" s="14"/>
      <c r="OMI3208" s="14"/>
      <c r="OMJ3208" s="14"/>
      <c r="OMK3208" s="14"/>
      <c r="OML3208" s="14"/>
      <c r="OMM3208" s="14"/>
      <c r="OMN3208" s="14"/>
      <c r="OMO3208" s="14"/>
      <c r="OMP3208" s="14"/>
      <c r="OMQ3208" s="14"/>
      <c r="OMR3208" s="14"/>
      <c r="OMS3208" s="14"/>
      <c r="OMT3208" s="14"/>
      <c r="OMU3208" s="14"/>
      <c r="OMV3208" s="14"/>
      <c r="OMW3208" s="14"/>
      <c r="OMX3208" s="14"/>
      <c r="OMY3208" s="14"/>
      <c r="OMZ3208" s="14"/>
      <c r="ONA3208" s="14"/>
      <c r="ONB3208" s="14"/>
      <c r="ONC3208" s="14"/>
      <c r="OND3208" s="14"/>
      <c r="ONE3208" s="14"/>
      <c r="ONF3208" s="14"/>
      <c r="ONG3208" s="14"/>
      <c r="ONH3208" s="14"/>
      <c r="ONI3208" s="14"/>
      <c r="ONJ3208" s="14"/>
      <c r="ONK3208" s="14"/>
      <c r="ONL3208" s="14"/>
      <c r="ONM3208" s="14"/>
      <c r="ONN3208" s="14"/>
      <c r="ONO3208" s="14"/>
      <c r="ONP3208" s="14"/>
      <c r="ONQ3208" s="14"/>
      <c r="ONR3208" s="14"/>
      <c r="ONS3208" s="14"/>
      <c r="ONT3208" s="14"/>
      <c r="ONU3208" s="14"/>
      <c r="ONV3208" s="14"/>
      <c r="ONW3208" s="14"/>
      <c r="ONX3208" s="14"/>
      <c r="ONY3208" s="14"/>
      <c r="ONZ3208" s="14"/>
      <c r="OOA3208" s="14"/>
      <c r="OOB3208" s="14"/>
      <c r="OOC3208" s="14"/>
      <c r="OOD3208" s="14"/>
      <c r="OOE3208" s="14"/>
      <c r="OOF3208" s="14"/>
      <c r="OOG3208" s="14"/>
      <c r="OOH3208" s="14"/>
      <c r="OOI3208" s="14"/>
      <c r="OOJ3208" s="14"/>
      <c r="OOK3208" s="14"/>
      <c r="OOL3208" s="14"/>
      <c r="OOM3208" s="14"/>
      <c r="OON3208" s="14"/>
      <c r="OOO3208" s="14"/>
      <c r="OOP3208" s="14"/>
      <c r="OOQ3208" s="14"/>
      <c r="OOR3208" s="14"/>
      <c r="OOS3208" s="14"/>
      <c r="OOT3208" s="14"/>
      <c r="OOU3208" s="14"/>
      <c r="OOV3208" s="14"/>
      <c r="OOW3208" s="14"/>
      <c r="OOX3208" s="14"/>
      <c r="OOY3208" s="14"/>
      <c r="OOZ3208" s="14"/>
      <c r="OPA3208" s="14"/>
      <c r="OPB3208" s="14"/>
      <c r="OPC3208" s="14"/>
      <c r="OPD3208" s="14"/>
      <c r="OPE3208" s="14"/>
      <c r="OPF3208" s="14"/>
      <c r="OPG3208" s="14"/>
      <c r="OPH3208" s="14"/>
      <c r="OPI3208" s="14"/>
      <c r="OPJ3208" s="14"/>
      <c r="OPK3208" s="14"/>
      <c r="OPL3208" s="14"/>
      <c r="OPM3208" s="14"/>
      <c r="OPN3208" s="14"/>
      <c r="OPO3208" s="14"/>
      <c r="OPP3208" s="14"/>
      <c r="OPQ3208" s="14"/>
      <c r="OPR3208" s="14"/>
      <c r="OPS3208" s="14"/>
      <c r="OPT3208" s="14"/>
      <c r="OPU3208" s="14"/>
      <c r="OPV3208" s="14"/>
      <c r="OPW3208" s="14"/>
      <c r="OPX3208" s="14"/>
      <c r="OPY3208" s="14"/>
      <c r="OPZ3208" s="14"/>
      <c r="OQA3208" s="14"/>
      <c r="OQB3208" s="14"/>
      <c r="OQC3208" s="14"/>
      <c r="OQD3208" s="14"/>
      <c r="OQE3208" s="14"/>
      <c r="OQF3208" s="14"/>
      <c r="OQG3208" s="14"/>
      <c r="OQH3208" s="14"/>
      <c r="OQI3208" s="14"/>
      <c r="OQJ3208" s="14"/>
      <c r="OQK3208" s="14"/>
      <c r="OQL3208" s="14"/>
      <c r="OQM3208" s="14"/>
      <c r="OQN3208" s="14"/>
      <c r="OQO3208" s="14"/>
      <c r="OQP3208" s="14"/>
      <c r="OQQ3208" s="14"/>
      <c r="OQR3208" s="14"/>
      <c r="OQS3208" s="14"/>
      <c r="OQT3208" s="14"/>
      <c r="OQU3208" s="14"/>
      <c r="OQV3208" s="14"/>
      <c r="OQW3208" s="14"/>
      <c r="OQX3208" s="14"/>
      <c r="OQY3208" s="14"/>
      <c r="OQZ3208" s="14"/>
      <c r="ORA3208" s="14"/>
      <c r="ORB3208" s="14"/>
      <c r="ORC3208" s="14"/>
      <c r="ORD3208" s="14"/>
      <c r="ORE3208" s="14"/>
      <c r="ORF3208" s="14"/>
      <c r="ORG3208" s="14"/>
      <c r="ORH3208" s="14"/>
      <c r="ORI3208" s="14"/>
      <c r="ORJ3208" s="14"/>
      <c r="ORK3208" s="14"/>
      <c r="ORL3208" s="14"/>
      <c r="ORM3208" s="14"/>
      <c r="ORN3208" s="14"/>
      <c r="ORO3208" s="14"/>
      <c r="ORP3208" s="14"/>
      <c r="ORQ3208" s="14"/>
      <c r="ORR3208" s="14"/>
      <c r="ORS3208" s="14"/>
      <c r="ORT3208" s="14"/>
      <c r="ORU3208" s="14"/>
      <c r="ORV3208" s="14"/>
      <c r="ORW3208" s="14"/>
      <c r="ORX3208" s="14"/>
      <c r="ORY3208" s="14"/>
      <c r="ORZ3208" s="14"/>
      <c r="OSA3208" s="14"/>
      <c r="OSB3208" s="14"/>
      <c r="OSC3208" s="14"/>
      <c r="OSD3208" s="14"/>
      <c r="OSE3208" s="14"/>
      <c r="OSF3208" s="14"/>
      <c r="OSG3208" s="14"/>
      <c r="OSH3208" s="14"/>
      <c r="OSI3208" s="14"/>
      <c r="OSJ3208" s="14"/>
      <c r="OSK3208" s="14"/>
      <c r="OSL3208" s="14"/>
      <c r="OSM3208" s="14"/>
      <c r="OSN3208" s="14"/>
      <c r="OSO3208" s="14"/>
      <c r="OSP3208" s="14"/>
      <c r="OSQ3208" s="14"/>
      <c r="OSR3208" s="14"/>
      <c r="OSS3208" s="14"/>
      <c r="OST3208" s="14"/>
      <c r="OSU3208" s="14"/>
      <c r="OSV3208" s="14"/>
      <c r="OSW3208" s="14"/>
      <c r="OSX3208" s="14"/>
      <c r="OSY3208" s="14"/>
      <c r="OSZ3208" s="14"/>
      <c r="OTA3208" s="14"/>
      <c r="OTB3208" s="14"/>
      <c r="OTC3208" s="14"/>
      <c r="OTD3208" s="14"/>
      <c r="OTE3208" s="14"/>
      <c r="OTF3208" s="14"/>
      <c r="OTG3208" s="14"/>
      <c r="OTH3208" s="14"/>
      <c r="OTI3208" s="14"/>
      <c r="OTJ3208" s="14"/>
      <c r="OTK3208" s="14"/>
      <c r="OTL3208" s="14"/>
      <c r="OTM3208" s="14"/>
      <c r="OTN3208" s="14"/>
      <c r="OTO3208" s="14"/>
      <c r="OTP3208" s="14"/>
      <c r="OTQ3208" s="14"/>
      <c r="OTR3208" s="14"/>
      <c r="OTS3208" s="14"/>
      <c r="OTT3208" s="14"/>
      <c r="OTU3208" s="14"/>
      <c r="OTV3208" s="14"/>
      <c r="OTW3208" s="14"/>
      <c r="OTX3208" s="14"/>
      <c r="OTY3208" s="14"/>
      <c r="OTZ3208" s="14"/>
      <c r="OUA3208" s="14"/>
      <c r="OUB3208" s="14"/>
      <c r="OUC3208" s="14"/>
      <c r="OUD3208" s="14"/>
      <c r="OUE3208" s="14"/>
      <c r="OUF3208" s="14"/>
      <c r="OUG3208" s="14"/>
      <c r="OUH3208" s="14"/>
      <c r="OUI3208" s="14"/>
      <c r="OUJ3208" s="14"/>
      <c r="OUK3208" s="14"/>
      <c r="OUL3208" s="14"/>
      <c r="OUM3208" s="14"/>
      <c r="OUN3208" s="14"/>
      <c r="OUO3208" s="14"/>
      <c r="OUP3208" s="14"/>
      <c r="OUQ3208" s="14"/>
      <c r="OUR3208" s="14"/>
      <c r="OUS3208" s="14"/>
      <c r="OUT3208" s="14"/>
      <c r="OUU3208" s="14"/>
      <c r="OUV3208" s="14"/>
      <c r="OUW3208" s="14"/>
      <c r="OUX3208" s="14"/>
      <c r="OUY3208" s="14"/>
      <c r="OUZ3208" s="14"/>
      <c r="OVA3208" s="14"/>
      <c r="OVB3208" s="14"/>
      <c r="OVC3208" s="14"/>
      <c r="OVD3208" s="14"/>
      <c r="OVE3208" s="14"/>
      <c r="OVF3208" s="14"/>
      <c r="OVG3208" s="14"/>
      <c r="OVH3208" s="14"/>
      <c r="OVI3208" s="14"/>
      <c r="OVJ3208" s="14"/>
      <c r="OVK3208" s="14"/>
      <c r="OVL3208" s="14"/>
      <c r="OVM3208" s="14"/>
      <c r="OVN3208" s="14"/>
      <c r="OVO3208" s="14"/>
      <c r="OVP3208" s="14"/>
      <c r="OVQ3208" s="14"/>
      <c r="OVR3208" s="14"/>
      <c r="OVS3208" s="14"/>
      <c r="OVT3208" s="14"/>
      <c r="OVU3208" s="14"/>
      <c r="OVV3208" s="14"/>
      <c r="OVW3208" s="14"/>
      <c r="OVX3208" s="14"/>
      <c r="OVY3208" s="14"/>
      <c r="OVZ3208" s="14"/>
      <c r="OWA3208" s="14"/>
      <c r="OWB3208" s="14"/>
      <c r="OWC3208" s="14"/>
      <c r="OWD3208" s="14"/>
      <c r="OWE3208" s="14"/>
      <c r="OWF3208" s="14"/>
      <c r="OWG3208" s="14"/>
      <c r="OWH3208" s="14"/>
      <c r="OWI3208" s="14"/>
      <c r="OWJ3208" s="14"/>
      <c r="OWK3208" s="14"/>
      <c r="OWL3208" s="14"/>
      <c r="OWM3208" s="14"/>
      <c r="OWN3208" s="14"/>
      <c r="OWO3208" s="14"/>
      <c r="OWP3208" s="14"/>
      <c r="OWQ3208" s="14"/>
      <c r="OWR3208" s="14"/>
      <c r="OWS3208" s="14"/>
      <c r="OWT3208" s="14"/>
      <c r="OWU3208" s="14"/>
      <c r="OWV3208" s="14"/>
      <c r="OWW3208" s="14"/>
      <c r="OWX3208" s="14"/>
      <c r="OWY3208" s="14"/>
      <c r="OWZ3208" s="14"/>
      <c r="OXA3208" s="14"/>
      <c r="OXB3208" s="14"/>
      <c r="OXC3208" s="14"/>
      <c r="OXD3208" s="14"/>
      <c r="OXE3208" s="14"/>
      <c r="OXF3208" s="14"/>
      <c r="OXG3208" s="14"/>
      <c r="OXH3208" s="14"/>
      <c r="OXI3208" s="14"/>
      <c r="OXJ3208" s="14"/>
      <c r="OXK3208" s="14"/>
      <c r="OXL3208" s="14"/>
      <c r="OXM3208" s="14"/>
      <c r="OXN3208" s="14"/>
      <c r="OXO3208" s="14"/>
      <c r="OXP3208" s="14"/>
      <c r="OXQ3208" s="14"/>
      <c r="OXR3208" s="14"/>
      <c r="OXS3208" s="14"/>
      <c r="OXT3208" s="14"/>
      <c r="OXU3208" s="14"/>
      <c r="OXV3208" s="14"/>
      <c r="OXW3208" s="14"/>
      <c r="OXX3208" s="14"/>
      <c r="OXY3208" s="14"/>
      <c r="OXZ3208" s="14"/>
      <c r="OYA3208" s="14"/>
      <c r="OYB3208" s="14"/>
      <c r="OYC3208" s="14"/>
      <c r="OYD3208" s="14"/>
      <c r="OYE3208" s="14"/>
      <c r="OYF3208" s="14"/>
      <c r="OYG3208" s="14"/>
      <c r="OYH3208" s="14"/>
      <c r="OYI3208" s="14"/>
      <c r="OYJ3208" s="14"/>
      <c r="OYK3208" s="14"/>
      <c r="OYL3208" s="14"/>
      <c r="OYM3208" s="14"/>
      <c r="OYN3208" s="14"/>
      <c r="OYO3208" s="14"/>
      <c r="OYP3208" s="14"/>
      <c r="OYQ3208" s="14"/>
      <c r="OYR3208" s="14"/>
      <c r="OYS3208" s="14"/>
      <c r="OYT3208" s="14"/>
      <c r="OYU3208" s="14"/>
      <c r="OYV3208" s="14"/>
      <c r="OYW3208" s="14"/>
      <c r="OYX3208" s="14"/>
      <c r="OYY3208" s="14"/>
      <c r="OYZ3208" s="14"/>
      <c r="OZA3208" s="14"/>
      <c r="OZB3208" s="14"/>
      <c r="OZC3208" s="14"/>
      <c r="OZD3208" s="14"/>
      <c r="OZE3208" s="14"/>
      <c r="OZF3208" s="14"/>
      <c r="OZG3208" s="14"/>
      <c r="OZH3208" s="14"/>
      <c r="OZI3208" s="14"/>
      <c r="OZJ3208" s="14"/>
      <c r="OZK3208" s="14"/>
      <c r="OZL3208" s="14"/>
      <c r="OZM3208" s="14"/>
      <c r="OZN3208" s="14"/>
      <c r="OZO3208" s="14"/>
      <c r="OZP3208" s="14"/>
      <c r="OZQ3208" s="14"/>
      <c r="OZR3208" s="14"/>
      <c r="OZS3208" s="14"/>
      <c r="OZT3208" s="14"/>
      <c r="OZU3208" s="14"/>
      <c r="OZV3208" s="14"/>
      <c r="OZW3208" s="14"/>
      <c r="OZX3208" s="14"/>
      <c r="OZY3208" s="14"/>
      <c r="OZZ3208" s="14"/>
      <c r="PAA3208" s="14"/>
      <c r="PAB3208" s="14"/>
      <c r="PAC3208" s="14"/>
      <c r="PAD3208" s="14"/>
      <c r="PAE3208" s="14"/>
      <c r="PAF3208" s="14"/>
      <c r="PAG3208" s="14"/>
      <c r="PAH3208" s="14"/>
      <c r="PAI3208" s="14"/>
      <c r="PAJ3208" s="14"/>
      <c r="PAK3208" s="14"/>
      <c r="PAL3208" s="14"/>
      <c r="PAM3208" s="14"/>
      <c r="PAN3208" s="14"/>
      <c r="PAO3208" s="14"/>
      <c r="PAP3208" s="14"/>
      <c r="PAQ3208" s="14"/>
      <c r="PAR3208" s="14"/>
      <c r="PAS3208" s="14"/>
      <c r="PAT3208" s="14"/>
      <c r="PAU3208" s="14"/>
      <c r="PAV3208" s="14"/>
      <c r="PAW3208" s="14"/>
      <c r="PAX3208" s="14"/>
      <c r="PAY3208" s="14"/>
      <c r="PAZ3208" s="14"/>
      <c r="PBA3208" s="14"/>
      <c r="PBB3208" s="14"/>
      <c r="PBC3208" s="14"/>
      <c r="PBD3208" s="14"/>
      <c r="PBE3208" s="14"/>
      <c r="PBF3208" s="14"/>
      <c r="PBG3208" s="14"/>
      <c r="PBH3208" s="14"/>
      <c r="PBI3208" s="14"/>
      <c r="PBJ3208" s="14"/>
      <c r="PBK3208" s="14"/>
      <c r="PBL3208" s="14"/>
      <c r="PBM3208" s="14"/>
      <c r="PBN3208" s="14"/>
      <c r="PBO3208" s="14"/>
      <c r="PBP3208" s="14"/>
      <c r="PBQ3208" s="14"/>
      <c r="PBR3208" s="14"/>
      <c r="PBS3208" s="14"/>
      <c r="PBT3208" s="14"/>
      <c r="PBU3208" s="14"/>
      <c r="PBV3208" s="14"/>
      <c r="PBW3208" s="14"/>
      <c r="PBX3208" s="14"/>
      <c r="PBY3208" s="14"/>
      <c r="PBZ3208" s="14"/>
      <c r="PCA3208" s="14"/>
      <c r="PCB3208" s="14"/>
      <c r="PCC3208" s="14"/>
      <c r="PCD3208" s="14"/>
      <c r="PCE3208" s="14"/>
      <c r="PCF3208" s="14"/>
      <c r="PCG3208" s="14"/>
      <c r="PCH3208" s="14"/>
      <c r="PCI3208" s="14"/>
      <c r="PCJ3208" s="14"/>
      <c r="PCK3208" s="14"/>
      <c r="PCL3208" s="14"/>
      <c r="PCM3208" s="14"/>
      <c r="PCN3208" s="14"/>
      <c r="PCO3208" s="14"/>
      <c r="PCP3208" s="14"/>
      <c r="PCQ3208" s="14"/>
      <c r="PCR3208" s="14"/>
      <c r="PCS3208" s="14"/>
      <c r="PCT3208" s="14"/>
      <c r="PCU3208" s="14"/>
      <c r="PCV3208" s="14"/>
      <c r="PCW3208" s="14"/>
      <c r="PCX3208" s="14"/>
      <c r="PCY3208" s="14"/>
      <c r="PCZ3208" s="14"/>
      <c r="PDA3208" s="14"/>
      <c r="PDB3208" s="14"/>
      <c r="PDC3208" s="14"/>
      <c r="PDD3208" s="14"/>
      <c r="PDE3208" s="14"/>
      <c r="PDF3208" s="14"/>
      <c r="PDG3208" s="14"/>
      <c r="PDH3208" s="14"/>
      <c r="PDI3208" s="14"/>
      <c r="PDJ3208" s="14"/>
      <c r="PDK3208" s="14"/>
      <c r="PDL3208" s="14"/>
      <c r="PDM3208" s="14"/>
      <c r="PDN3208" s="14"/>
      <c r="PDO3208" s="14"/>
      <c r="PDP3208" s="14"/>
      <c r="PDQ3208" s="14"/>
      <c r="PDR3208" s="14"/>
      <c r="PDS3208" s="14"/>
      <c r="PDT3208" s="14"/>
      <c r="PDU3208" s="14"/>
      <c r="PDV3208" s="14"/>
      <c r="PDW3208" s="14"/>
      <c r="PDX3208" s="14"/>
      <c r="PDY3208" s="14"/>
      <c r="PDZ3208" s="14"/>
      <c r="PEA3208" s="14"/>
      <c r="PEB3208" s="14"/>
      <c r="PEC3208" s="14"/>
      <c r="PED3208" s="14"/>
      <c r="PEE3208" s="14"/>
      <c r="PEF3208" s="14"/>
      <c r="PEG3208" s="14"/>
      <c r="PEH3208" s="14"/>
      <c r="PEI3208" s="14"/>
      <c r="PEJ3208" s="14"/>
      <c r="PEK3208" s="14"/>
      <c r="PEL3208" s="14"/>
      <c r="PEM3208" s="14"/>
      <c r="PEN3208" s="14"/>
      <c r="PEO3208" s="14"/>
      <c r="PEP3208" s="14"/>
      <c r="PEQ3208" s="14"/>
      <c r="PER3208" s="14"/>
      <c r="PES3208" s="14"/>
      <c r="PET3208" s="14"/>
      <c r="PEU3208" s="14"/>
      <c r="PEV3208" s="14"/>
      <c r="PEW3208" s="14"/>
      <c r="PEX3208" s="14"/>
      <c r="PEY3208" s="14"/>
      <c r="PEZ3208" s="14"/>
      <c r="PFA3208" s="14"/>
      <c r="PFB3208" s="14"/>
      <c r="PFC3208" s="14"/>
      <c r="PFD3208" s="14"/>
      <c r="PFE3208" s="14"/>
      <c r="PFF3208" s="14"/>
      <c r="PFG3208" s="14"/>
      <c r="PFH3208" s="14"/>
      <c r="PFI3208" s="14"/>
      <c r="PFJ3208" s="14"/>
      <c r="PFK3208" s="14"/>
      <c r="PFL3208" s="14"/>
      <c r="PFM3208" s="14"/>
      <c r="PFN3208" s="14"/>
      <c r="PFO3208" s="14"/>
      <c r="PFP3208" s="14"/>
      <c r="PFQ3208" s="14"/>
      <c r="PFR3208" s="14"/>
      <c r="PFS3208" s="14"/>
      <c r="PFT3208" s="14"/>
      <c r="PFU3208" s="14"/>
      <c r="PFV3208" s="14"/>
      <c r="PFW3208" s="14"/>
      <c r="PFX3208" s="14"/>
      <c r="PFY3208" s="14"/>
      <c r="PFZ3208" s="14"/>
      <c r="PGA3208" s="14"/>
      <c r="PGB3208" s="14"/>
      <c r="PGC3208" s="14"/>
      <c r="PGD3208" s="14"/>
      <c r="PGE3208" s="14"/>
      <c r="PGF3208" s="14"/>
      <c r="PGG3208" s="14"/>
      <c r="PGH3208" s="14"/>
      <c r="PGI3208" s="14"/>
      <c r="PGJ3208" s="14"/>
      <c r="PGK3208" s="14"/>
      <c r="PGL3208" s="14"/>
      <c r="PGM3208" s="14"/>
      <c r="PGN3208" s="14"/>
      <c r="PGO3208" s="14"/>
      <c r="PGP3208" s="14"/>
      <c r="PGQ3208" s="14"/>
      <c r="PGR3208" s="14"/>
      <c r="PGS3208" s="14"/>
      <c r="PGT3208" s="14"/>
      <c r="PGU3208" s="14"/>
      <c r="PGV3208" s="14"/>
      <c r="PGW3208" s="14"/>
      <c r="PGX3208" s="14"/>
      <c r="PGY3208" s="14"/>
      <c r="PGZ3208" s="14"/>
      <c r="PHA3208" s="14"/>
      <c r="PHB3208" s="14"/>
      <c r="PHC3208" s="14"/>
      <c r="PHD3208" s="14"/>
      <c r="PHE3208" s="14"/>
      <c r="PHF3208" s="14"/>
      <c r="PHG3208" s="14"/>
      <c r="PHH3208" s="14"/>
      <c r="PHI3208" s="14"/>
      <c r="PHJ3208" s="14"/>
      <c r="PHK3208" s="14"/>
      <c r="PHL3208" s="14"/>
      <c r="PHM3208" s="14"/>
      <c r="PHN3208" s="14"/>
      <c r="PHO3208" s="14"/>
      <c r="PHP3208" s="14"/>
      <c r="PHQ3208" s="14"/>
      <c r="PHR3208" s="14"/>
      <c r="PHS3208" s="14"/>
      <c r="PHT3208" s="14"/>
      <c r="PHU3208" s="14"/>
      <c r="PHV3208" s="14"/>
      <c r="PHW3208" s="14"/>
      <c r="PHX3208" s="14"/>
      <c r="PHY3208" s="14"/>
      <c r="PHZ3208" s="14"/>
      <c r="PIA3208" s="14"/>
      <c r="PIB3208" s="14"/>
      <c r="PIC3208" s="14"/>
      <c r="PID3208" s="14"/>
      <c r="PIE3208" s="14"/>
      <c r="PIF3208" s="14"/>
      <c r="PIG3208" s="14"/>
      <c r="PIH3208" s="14"/>
      <c r="PII3208" s="14"/>
      <c r="PIJ3208" s="14"/>
      <c r="PIK3208" s="14"/>
      <c r="PIL3208" s="14"/>
      <c r="PIM3208" s="14"/>
      <c r="PIN3208" s="14"/>
      <c r="PIO3208" s="14"/>
      <c r="PIP3208" s="14"/>
      <c r="PIQ3208" s="14"/>
      <c r="PIR3208" s="14"/>
      <c r="PIS3208" s="14"/>
      <c r="PIT3208" s="14"/>
      <c r="PIU3208" s="14"/>
      <c r="PIV3208" s="14"/>
      <c r="PIW3208" s="14"/>
      <c r="PIX3208" s="14"/>
      <c r="PIY3208" s="14"/>
      <c r="PIZ3208" s="14"/>
      <c r="PJA3208" s="14"/>
      <c r="PJB3208" s="14"/>
      <c r="PJC3208" s="14"/>
      <c r="PJD3208" s="14"/>
      <c r="PJE3208" s="14"/>
      <c r="PJF3208" s="14"/>
      <c r="PJG3208" s="14"/>
      <c r="PJH3208" s="14"/>
      <c r="PJI3208" s="14"/>
      <c r="PJJ3208" s="14"/>
      <c r="PJK3208" s="14"/>
      <c r="PJL3208" s="14"/>
      <c r="PJM3208" s="14"/>
      <c r="PJN3208" s="14"/>
      <c r="PJO3208" s="14"/>
      <c r="PJP3208" s="14"/>
      <c r="PJQ3208" s="14"/>
      <c r="PJR3208" s="14"/>
      <c r="PJS3208" s="14"/>
      <c r="PJT3208" s="14"/>
      <c r="PJU3208" s="14"/>
      <c r="PJV3208" s="14"/>
      <c r="PJW3208" s="14"/>
      <c r="PJX3208" s="14"/>
      <c r="PJY3208" s="14"/>
      <c r="PJZ3208" s="14"/>
      <c r="PKA3208" s="14"/>
      <c r="PKB3208" s="14"/>
      <c r="PKC3208" s="14"/>
      <c r="PKD3208" s="14"/>
      <c r="PKE3208" s="14"/>
      <c r="PKF3208" s="14"/>
      <c r="PKG3208" s="14"/>
      <c r="PKH3208" s="14"/>
      <c r="PKI3208" s="14"/>
      <c r="PKJ3208" s="14"/>
      <c r="PKK3208" s="14"/>
      <c r="PKL3208" s="14"/>
      <c r="PKM3208" s="14"/>
      <c r="PKN3208" s="14"/>
      <c r="PKO3208" s="14"/>
      <c r="PKP3208" s="14"/>
      <c r="PKQ3208" s="14"/>
      <c r="PKR3208" s="14"/>
      <c r="PKS3208" s="14"/>
      <c r="PKT3208" s="14"/>
      <c r="PKU3208" s="14"/>
      <c r="PKV3208" s="14"/>
      <c r="PKW3208" s="14"/>
      <c r="PKX3208" s="14"/>
      <c r="PKY3208" s="14"/>
      <c r="PKZ3208" s="14"/>
      <c r="PLA3208" s="14"/>
      <c r="PLB3208" s="14"/>
      <c r="PLC3208" s="14"/>
      <c r="PLD3208" s="14"/>
      <c r="PLE3208" s="14"/>
      <c r="PLF3208" s="14"/>
      <c r="PLG3208" s="14"/>
      <c r="PLH3208" s="14"/>
      <c r="PLI3208" s="14"/>
      <c r="PLJ3208" s="14"/>
      <c r="PLK3208" s="14"/>
      <c r="PLL3208" s="14"/>
      <c r="PLM3208" s="14"/>
      <c r="PLN3208" s="14"/>
      <c r="PLO3208" s="14"/>
      <c r="PLP3208" s="14"/>
      <c r="PLQ3208" s="14"/>
      <c r="PLR3208" s="14"/>
      <c r="PLS3208" s="14"/>
      <c r="PLT3208" s="14"/>
      <c r="PLU3208" s="14"/>
      <c r="PLV3208" s="14"/>
      <c r="PLW3208" s="14"/>
      <c r="PLX3208" s="14"/>
      <c r="PLY3208" s="14"/>
      <c r="PLZ3208" s="14"/>
      <c r="PMA3208" s="14"/>
      <c r="PMB3208" s="14"/>
      <c r="PMC3208" s="14"/>
      <c r="PMD3208" s="14"/>
      <c r="PME3208" s="14"/>
      <c r="PMF3208" s="14"/>
      <c r="PMG3208" s="14"/>
      <c r="PMH3208" s="14"/>
      <c r="PMI3208" s="14"/>
      <c r="PMJ3208" s="14"/>
      <c r="PMK3208" s="14"/>
      <c r="PML3208" s="14"/>
      <c r="PMM3208" s="14"/>
      <c r="PMN3208" s="14"/>
      <c r="PMO3208" s="14"/>
      <c r="PMP3208" s="14"/>
      <c r="PMQ3208" s="14"/>
      <c r="PMR3208" s="14"/>
      <c r="PMS3208" s="14"/>
      <c r="PMT3208" s="14"/>
      <c r="PMU3208" s="14"/>
      <c r="PMV3208" s="14"/>
      <c r="PMW3208" s="14"/>
      <c r="PMX3208" s="14"/>
      <c r="PMY3208" s="14"/>
      <c r="PMZ3208" s="14"/>
      <c r="PNA3208" s="14"/>
      <c r="PNB3208" s="14"/>
      <c r="PNC3208" s="14"/>
      <c r="PND3208" s="14"/>
      <c r="PNE3208" s="14"/>
      <c r="PNF3208" s="14"/>
      <c r="PNG3208" s="14"/>
      <c r="PNH3208" s="14"/>
      <c r="PNI3208" s="14"/>
      <c r="PNJ3208" s="14"/>
      <c r="PNK3208" s="14"/>
      <c r="PNL3208" s="14"/>
      <c r="PNM3208" s="14"/>
      <c r="PNN3208" s="14"/>
      <c r="PNO3208" s="14"/>
      <c r="PNP3208" s="14"/>
      <c r="PNQ3208" s="14"/>
      <c r="PNR3208" s="14"/>
      <c r="PNS3208" s="14"/>
      <c r="PNT3208" s="14"/>
      <c r="PNU3208" s="14"/>
      <c r="PNV3208" s="14"/>
      <c r="PNW3208" s="14"/>
      <c r="PNX3208" s="14"/>
      <c r="PNY3208" s="14"/>
      <c r="PNZ3208" s="14"/>
      <c r="POA3208" s="14"/>
      <c r="POB3208" s="14"/>
      <c r="POC3208" s="14"/>
      <c r="POD3208" s="14"/>
      <c r="POE3208" s="14"/>
      <c r="POF3208" s="14"/>
      <c r="POG3208" s="14"/>
      <c r="POH3208" s="14"/>
      <c r="POI3208" s="14"/>
      <c r="POJ3208" s="14"/>
      <c r="POK3208" s="14"/>
      <c r="POL3208" s="14"/>
      <c r="POM3208" s="14"/>
      <c r="PON3208" s="14"/>
      <c r="POO3208" s="14"/>
      <c r="POP3208" s="14"/>
      <c r="POQ3208" s="14"/>
      <c r="POR3208" s="14"/>
      <c r="POS3208" s="14"/>
      <c r="POT3208" s="14"/>
      <c r="POU3208" s="14"/>
      <c r="POV3208" s="14"/>
      <c r="POW3208" s="14"/>
      <c r="POX3208" s="14"/>
      <c r="POY3208" s="14"/>
      <c r="POZ3208" s="14"/>
      <c r="PPA3208" s="14"/>
      <c r="PPB3208" s="14"/>
      <c r="PPC3208" s="14"/>
      <c r="PPD3208" s="14"/>
      <c r="PPE3208" s="14"/>
      <c r="PPF3208" s="14"/>
      <c r="PPG3208" s="14"/>
      <c r="PPH3208" s="14"/>
      <c r="PPI3208" s="14"/>
      <c r="PPJ3208" s="14"/>
      <c r="PPK3208" s="14"/>
      <c r="PPL3208" s="14"/>
      <c r="PPM3208" s="14"/>
      <c r="PPN3208" s="14"/>
      <c r="PPO3208" s="14"/>
      <c r="PPP3208" s="14"/>
      <c r="PPQ3208" s="14"/>
      <c r="PPR3208" s="14"/>
      <c r="PPS3208" s="14"/>
      <c r="PPT3208" s="14"/>
      <c r="PPU3208" s="14"/>
      <c r="PPV3208" s="14"/>
      <c r="PPW3208" s="14"/>
      <c r="PPX3208" s="14"/>
      <c r="PPY3208" s="14"/>
      <c r="PPZ3208" s="14"/>
      <c r="PQA3208" s="14"/>
      <c r="PQB3208" s="14"/>
      <c r="PQC3208" s="14"/>
      <c r="PQD3208" s="14"/>
      <c r="PQE3208" s="14"/>
      <c r="PQF3208" s="14"/>
      <c r="PQG3208" s="14"/>
      <c r="PQH3208" s="14"/>
      <c r="PQI3208" s="14"/>
      <c r="PQJ3208" s="14"/>
      <c r="PQK3208" s="14"/>
      <c r="PQL3208" s="14"/>
      <c r="PQM3208" s="14"/>
      <c r="PQN3208" s="14"/>
      <c r="PQO3208" s="14"/>
      <c r="PQP3208" s="14"/>
      <c r="PQQ3208" s="14"/>
      <c r="PQR3208" s="14"/>
      <c r="PQS3208" s="14"/>
      <c r="PQT3208" s="14"/>
      <c r="PQU3208" s="14"/>
      <c r="PQV3208" s="14"/>
      <c r="PQW3208" s="14"/>
      <c r="PQX3208" s="14"/>
      <c r="PQY3208" s="14"/>
      <c r="PQZ3208" s="14"/>
      <c r="PRA3208" s="14"/>
      <c r="PRB3208" s="14"/>
      <c r="PRC3208" s="14"/>
      <c r="PRD3208" s="14"/>
      <c r="PRE3208" s="14"/>
      <c r="PRF3208" s="14"/>
      <c r="PRG3208" s="14"/>
      <c r="PRH3208" s="14"/>
      <c r="PRI3208" s="14"/>
      <c r="PRJ3208" s="14"/>
      <c r="PRK3208" s="14"/>
      <c r="PRL3208" s="14"/>
      <c r="PRM3208" s="14"/>
      <c r="PRN3208" s="14"/>
      <c r="PRO3208" s="14"/>
      <c r="PRP3208" s="14"/>
      <c r="PRQ3208" s="14"/>
      <c r="PRR3208" s="14"/>
      <c r="PRS3208" s="14"/>
      <c r="PRT3208" s="14"/>
      <c r="PRU3208" s="14"/>
      <c r="PRV3208" s="14"/>
      <c r="PRW3208" s="14"/>
      <c r="PRX3208" s="14"/>
      <c r="PRY3208" s="14"/>
      <c r="PRZ3208" s="14"/>
      <c r="PSA3208" s="14"/>
      <c r="PSB3208" s="14"/>
      <c r="PSC3208" s="14"/>
      <c r="PSD3208" s="14"/>
      <c r="PSE3208" s="14"/>
      <c r="PSF3208" s="14"/>
      <c r="PSG3208" s="14"/>
      <c r="PSH3208" s="14"/>
      <c r="PSI3208" s="14"/>
      <c r="PSJ3208" s="14"/>
      <c r="PSK3208" s="14"/>
      <c r="PSL3208" s="14"/>
      <c r="PSM3208" s="14"/>
      <c r="PSN3208" s="14"/>
      <c r="PSO3208" s="14"/>
      <c r="PSP3208" s="14"/>
      <c r="PSQ3208" s="14"/>
      <c r="PSR3208" s="14"/>
      <c r="PSS3208" s="14"/>
      <c r="PST3208" s="14"/>
      <c r="PSU3208" s="14"/>
      <c r="PSV3208" s="14"/>
      <c r="PSW3208" s="14"/>
      <c r="PSX3208" s="14"/>
      <c r="PSY3208" s="14"/>
      <c r="PSZ3208" s="14"/>
      <c r="PTA3208" s="14"/>
      <c r="PTB3208" s="14"/>
      <c r="PTC3208" s="14"/>
      <c r="PTD3208" s="14"/>
      <c r="PTE3208" s="14"/>
      <c r="PTF3208" s="14"/>
      <c r="PTG3208" s="14"/>
      <c r="PTH3208" s="14"/>
      <c r="PTI3208" s="14"/>
      <c r="PTJ3208" s="14"/>
      <c r="PTK3208" s="14"/>
      <c r="PTL3208" s="14"/>
      <c r="PTM3208" s="14"/>
      <c r="PTN3208" s="14"/>
      <c r="PTO3208" s="14"/>
      <c r="PTP3208" s="14"/>
      <c r="PTQ3208" s="14"/>
      <c r="PTR3208" s="14"/>
      <c r="PTS3208" s="14"/>
      <c r="PTT3208" s="14"/>
      <c r="PTU3208" s="14"/>
      <c r="PTV3208" s="14"/>
      <c r="PTW3208" s="14"/>
      <c r="PTX3208" s="14"/>
      <c r="PTY3208" s="14"/>
      <c r="PTZ3208" s="14"/>
      <c r="PUA3208" s="14"/>
      <c r="PUB3208" s="14"/>
      <c r="PUC3208" s="14"/>
      <c r="PUD3208" s="14"/>
      <c r="PUE3208" s="14"/>
      <c r="PUF3208" s="14"/>
      <c r="PUG3208" s="14"/>
      <c r="PUH3208" s="14"/>
      <c r="PUI3208" s="14"/>
      <c r="PUJ3208" s="14"/>
      <c r="PUK3208" s="14"/>
      <c r="PUL3208" s="14"/>
      <c r="PUM3208" s="14"/>
      <c r="PUN3208" s="14"/>
      <c r="PUO3208" s="14"/>
      <c r="PUP3208" s="14"/>
      <c r="PUQ3208" s="14"/>
      <c r="PUR3208" s="14"/>
      <c r="PUS3208" s="14"/>
      <c r="PUT3208" s="14"/>
      <c r="PUU3208" s="14"/>
      <c r="PUV3208" s="14"/>
      <c r="PUW3208" s="14"/>
      <c r="PUX3208" s="14"/>
      <c r="PUY3208" s="14"/>
      <c r="PUZ3208" s="14"/>
      <c r="PVA3208" s="14"/>
      <c r="PVB3208" s="14"/>
      <c r="PVC3208" s="14"/>
      <c r="PVD3208" s="14"/>
      <c r="PVE3208" s="14"/>
      <c r="PVF3208" s="14"/>
      <c r="PVG3208" s="14"/>
      <c r="PVH3208" s="14"/>
      <c r="PVI3208" s="14"/>
      <c r="PVJ3208" s="14"/>
      <c r="PVK3208" s="14"/>
      <c r="PVL3208" s="14"/>
      <c r="PVM3208" s="14"/>
      <c r="PVN3208" s="14"/>
      <c r="PVO3208" s="14"/>
      <c r="PVP3208" s="14"/>
      <c r="PVQ3208" s="14"/>
      <c r="PVR3208" s="14"/>
      <c r="PVS3208" s="14"/>
      <c r="PVT3208" s="14"/>
      <c r="PVU3208" s="14"/>
      <c r="PVV3208" s="14"/>
      <c r="PVW3208" s="14"/>
      <c r="PVX3208" s="14"/>
      <c r="PVY3208" s="14"/>
      <c r="PVZ3208" s="14"/>
      <c r="PWA3208" s="14"/>
      <c r="PWB3208" s="14"/>
      <c r="PWC3208" s="14"/>
      <c r="PWD3208" s="14"/>
      <c r="PWE3208" s="14"/>
      <c r="PWF3208" s="14"/>
      <c r="PWG3208" s="14"/>
      <c r="PWH3208" s="14"/>
      <c r="PWI3208" s="14"/>
      <c r="PWJ3208" s="14"/>
      <c r="PWK3208" s="14"/>
      <c r="PWL3208" s="14"/>
      <c r="PWM3208" s="14"/>
      <c r="PWN3208" s="14"/>
      <c r="PWO3208" s="14"/>
      <c r="PWP3208" s="14"/>
      <c r="PWQ3208" s="14"/>
      <c r="PWR3208" s="14"/>
      <c r="PWS3208" s="14"/>
      <c r="PWT3208" s="14"/>
      <c r="PWU3208" s="14"/>
      <c r="PWV3208" s="14"/>
      <c r="PWW3208" s="14"/>
      <c r="PWX3208" s="14"/>
      <c r="PWY3208" s="14"/>
      <c r="PWZ3208" s="14"/>
      <c r="PXA3208" s="14"/>
      <c r="PXB3208" s="14"/>
      <c r="PXC3208" s="14"/>
      <c r="PXD3208" s="14"/>
      <c r="PXE3208" s="14"/>
      <c r="PXF3208" s="14"/>
      <c r="PXG3208" s="14"/>
      <c r="PXH3208" s="14"/>
      <c r="PXI3208" s="14"/>
      <c r="PXJ3208" s="14"/>
      <c r="PXK3208" s="14"/>
      <c r="PXL3208" s="14"/>
      <c r="PXM3208" s="14"/>
      <c r="PXN3208" s="14"/>
      <c r="PXO3208" s="14"/>
      <c r="PXP3208" s="14"/>
      <c r="PXQ3208" s="14"/>
      <c r="PXR3208" s="14"/>
      <c r="PXS3208" s="14"/>
      <c r="PXT3208" s="14"/>
      <c r="PXU3208" s="14"/>
      <c r="PXV3208" s="14"/>
      <c r="PXW3208" s="14"/>
      <c r="PXX3208" s="14"/>
      <c r="PXY3208" s="14"/>
      <c r="PXZ3208" s="14"/>
      <c r="PYA3208" s="14"/>
      <c r="PYB3208" s="14"/>
      <c r="PYC3208" s="14"/>
      <c r="PYD3208" s="14"/>
      <c r="PYE3208" s="14"/>
      <c r="PYF3208" s="14"/>
      <c r="PYG3208" s="14"/>
      <c r="PYH3208" s="14"/>
      <c r="PYI3208" s="14"/>
      <c r="PYJ3208" s="14"/>
      <c r="PYK3208" s="14"/>
      <c r="PYL3208" s="14"/>
      <c r="PYM3208" s="14"/>
      <c r="PYN3208" s="14"/>
      <c r="PYO3208" s="14"/>
      <c r="PYP3208" s="14"/>
      <c r="PYQ3208" s="14"/>
      <c r="PYR3208" s="14"/>
      <c r="PYS3208" s="14"/>
      <c r="PYT3208" s="14"/>
      <c r="PYU3208" s="14"/>
      <c r="PYV3208" s="14"/>
      <c r="PYW3208" s="14"/>
      <c r="PYX3208" s="14"/>
      <c r="PYY3208" s="14"/>
      <c r="PYZ3208" s="14"/>
      <c r="PZA3208" s="14"/>
      <c r="PZB3208" s="14"/>
      <c r="PZC3208" s="14"/>
      <c r="PZD3208" s="14"/>
      <c r="PZE3208" s="14"/>
      <c r="PZF3208" s="14"/>
      <c r="PZG3208" s="14"/>
      <c r="PZH3208" s="14"/>
      <c r="PZI3208" s="14"/>
      <c r="PZJ3208" s="14"/>
      <c r="PZK3208" s="14"/>
      <c r="PZL3208" s="14"/>
      <c r="PZM3208" s="14"/>
      <c r="PZN3208" s="14"/>
      <c r="PZO3208" s="14"/>
      <c r="PZP3208" s="14"/>
      <c r="PZQ3208" s="14"/>
      <c r="PZR3208" s="14"/>
      <c r="PZS3208" s="14"/>
      <c r="PZT3208" s="14"/>
      <c r="PZU3208" s="14"/>
      <c r="PZV3208" s="14"/>
      <c r="PZW3208" s="14"/>
      <c r="PZX3208" s="14"/>
      <c r="PZY3208" s="14"/>
      <c r="PZZ3208" s="14"/>
      <c r="QAA3208" s="14"/>
      <c r="QAB3208" s="14"/>
      <c r="QAC3208" s="14"/>
      <c r="QAD3208" s="14"/>
      <c r="QAE3208" s="14"/>
      <c r="QAF3208" s="14"/>
      <c r="QAG3208" s="14"/>
      <c r="QAH3208" s="14"/>
      <c r="QAI3208" s="14"/>
      <c r="QAJ3208" s="14"/>
      <c r="QAK3208" s="14"/>
      <c r="QAL3208" s="14"/>
      <c r="QAM3208" s="14"/>
      <c r="QAN3208" s="14"/>
      <c r="QAO3208" s="14"/>
      <c r="QAP3208" s="14"/>
      <c r="QAQ3208" s="14"/>
      <c r="QAR3208" s="14"/>
      <c r="QAS3208" s="14"/>
      <c r="QAT3208" s="14"/>
      <c r="QAU3208" s="14"/>
      <c r="QAV3208" s="14"/>
      <c r="QAW3208" s="14"/>
      <c r="QAX3208" s="14"/>
      <c r="QAY3208" s="14"/>
      <c r="QAZ3208" s="14"/>
      <c r="QBA3208" s="14"/>
      <c r="QBB3208" s="14"/>
      <c r="QBC3208" s="14"/>
      <c r="QBD3208" s="14"/>
      <c r="QBE3208" s="14"/>
      <c r="QBF3208" s="14"/>
      <c r="QBG3208" s="14"/>
      <c r="QBH3208" s="14"/>
      <c r="QBI3208" s="14"/>
      <c r="QBJ3208" s="14"/>
      <c r="QBK3208" s="14"/>
      <c r="QBL3208" s="14"/>
      <c r="QBM3208" s="14"/>
      <c r="QBN3208" s="14"/>
      <c r="QBO3208" s="14"/>
      <c r="QBP3208" s="14"/>
      <c r="QBQ3208" s="14"/>
      <c r="QBR3208" s="14"/>
      <c r="QBS3208" s="14"/>
      <c r="QBT3208" s="14"/>
      <c r="QBU3208" s="14"/>
      <c r="QBV3208" s="14"/>
      <c r="QBW3208" s="14"/>
      <c r="QBX3208" s="14"/>
      <c r="QBY3208" s="14"/>
      <c r="QBZ3208" s="14"/>
      <c r="QCA3208" s="14"/>
      <c r="QCB3208" s="14"/>
      <c r="QCC3208" s="14"/>
      <c r="QCD3208" s="14"/>
      <c r="QCE3208" s="14"/>
      <c r="QCF3208" s="14"/>
      <c r="QCG3208" s="14"/>
      <c r="QCH3208" s="14"/>
      <c r="QCI3208" s="14"/>
      <c r="QCJ3208" s="14"/>
      <c r="QCK3208" s="14"/>
      <c r="QCL3208" s="14"/>
      <c r="QCM3208" s="14"/>
      <c r="QCN3208" s="14"/>
      <c r="QCO3208" s="14"/>
      <c r="QCP3208" s="14"/>
      <c r="QCQ3208" s="14"/>
      <c r="QCR3208" s="14"/>
      <c r="QCS3208" s="14"/>
      <c r="QCT3208" s="14"/>
      <c r="QCU3208" s="14"/>
      <c r="QCV3208" s="14"/>
      <c r="QCW3208" s="14"/>
      <c r="QCX3208" s="14"/>
      <c r="QCY3208" s="14"/>
      <c r="QCZ3208" s="14"/>
      <c r="QDA3208" s="14"/>
      <c r="QDB3208" s="14"/>
      <c r="QDC3208" s="14"/>
      <c r="QDD3208" s="14"/>
      <c r="QDE3208" s="14"/>
      <c r="QDF3208" s="14"/>
      <c r="QDG3208" s="14"/>
      <c r="QDH3208" s="14"/>
      <c r="QDI3208" s="14"/>
      <c r="QDJ3208" s="14"/>
      <c r="QDK3208" s="14"/>
      <c r="QDL3208" s="14"/>
      <c r="QDM3208" s="14"/>
      <c r="QDN3208" s="14"/>
      <c r="QDO3208" s="14"/>
      <c r="QDP3208" s="14"/>
      <c r="QDQ3208" s="14"/>
      <c r="QDR3208" s="14"/>
      <c r="QDS3208" s="14"/>
      <c r="QDT3208" s="14"/>
      <c r="QDU3208" s="14"/>
      <c r="QDV3208" s="14"/>
      <c r="QDW3208" s="14"/>
      <c r="QDX3208" s="14"/>
      <c r="QDY3208" s="14"/>
      <c r="QDZ3208" s="14"/>
      <c r="QEA3208" s="14"/>
      <c r="QEB3208" s="14"/>
      <c r="QEC3208" s="14"/>
      <c r="QED3208" s="14"/>
      <c r="QEE3208" s="14"/>
      <c r="QEF3208" s="14"/>
      <c r="QEG3208" s="14"/>
      <c r="QEH3208" s="14"/>
      <c r="QEI3208" s="14"/>
      <c r="QEJ3208" s="14"/>
      <c r="QEK3208" s="14"/>
      <c r="QEL3208" s="14"/>
      <c r="QEM3208" s="14"/>
      <c r="QEN3208" s="14"/>
      <c r="QEO3208" s="14"/>
      <c r="QEP3208" s="14"/>
      <c r="QEQ3208" s="14"/>
      <c r="QER3208" s="14"/>
      <c r="QES3208" s="14"/>
      <c r="QET3208" s="14"/>
      <c r="QEU3208" s="14"/>
      <c r="QEV3208" s="14"/>
      <c r="QEW3208" s="14"/>
      <c r="QEX3208" s="14"/>
      <c r="QEY3208" s="14"/>
      <c r="QEZ3208" s="14"/>
      <c r="QFA3208" s="14"/>
      <c r="QFB3208" s="14"/>
      <c r="QFC3208" s="14"/>
      <c r="QFD3208" s="14"/>
      <c r="QFE3208" s="14"/>
      <c r="QFF3208" s="14"/>
      <c r="QFG3208" s="14"/>
      <c r="QFH3208" s="14"/>
      <c r="QFI3208" s="14"/>
      <c r="QFJ3208" s="14"/>
      <c r="QFK3208" s="14"/>
      <c r="QFL3208" s="14"/>
      <c r="QFM3208" s="14"/>
      <c r="QFN3208" s="14"/>
      <c r="QFO3208" s="14"/>
      <c r="QFP3208" s="14"/>
      <c r="QFQ3208" s="14"/>
      <c r="QFR3208" s="14"/>
      <c r="QFS3208" s="14"/>
      <c r="QFT3208" s="14"/>
      <c r="QFU3208" s="14"/>
      <c r="QFV3208" s="14"/>
      <c r="QFW3208" s="14"/>
      <c r="QFX3208" s="14"/>
      <c r="QFY3208" s="14"/>
      <c r="QFZ3208" s="14"/>
      <c r="QGA3208" s="14"/>
      <c r="QGB3208" s="14"/>
      <c r="QGC3208" s="14"/>
      <c r="QGD3208" s="14"/>
      <c r="QGE3208" s="14"/>
      <c r="QGF3208" s="14"/>
      <c r="QGG3208" s="14"/>
      <c r="QGH3208" s="14"/>
      <c r="QGI3208" s="14"/>
      <c r="QGJ3208" s="14"/>
      <c r="QGK3208" s="14"/>
      <c r="QGL3208" s="14"/>
      <c r="QGM3208" s="14"/>
      <c r="QGN3208" s="14"/>
      <c r="QGO3208" s="14"/>
      <c r="QGP3208" s="14"/>
      <c r="QGQ3208" s="14"/>
      <c r="QGR3208" s="14"/>
      <c r="QGS3208" s="14"/>
      <c r="QGT3208" s="14"/>
      <c r="QGU3208" s="14"/>
      <c r="QGV3208" s="14"/>
      <c r="QGW3208" s="14"/>
      <c r="QGX3208" s="14"/>
      <c r="QGY3208" s="14"/>
      <c r="QGZ3208" s="14"/>
      <c r="QHA3208" s="14"/>
      <c r="QHB3208" s="14"/>
      <c r="QHC3208" s="14"/>
      <c r="QHD3208" s="14"/>
      <c r="QHE3208" s="14"/>
      <c r="QHF3208" s="14"/>
      <c r="QHG3208" s="14"/>
      <c r="QHH3208" s="14"/>
      <c r="QHI3208" s="14"/>
      <c r="QHJ3208" s="14"/>
      <c r="QHK3208" s="14"/>
      <c r="QHL3208" s="14"/>
      <c r="QHM3208" s="14"/>
      <c r="QHN3208" s="14"/>
      <c r="QHO3208" s="14"/>
      <c r="QHP3208" s="14"/>
      <c r="QHQ3208" s="14"/>
      <c r="QHR3208" s="14"/>
      <c r="QHS3208" s="14"/>
      <c r="QHT3208" s="14"/>
      <c r="QHU3208" s="14"/>
      <c r="QHV3208" s="14"/>
      <c r="QHW3208" s="14"/>
      <c r="QHX3208" s="14"/>
      <c r="QHY3208" s="14"/>
      <c r="QHZ3208" s="14"/>
      <c r="QIA3208" s="14"/>
      <c r="QIB3208" s="14"/>
      <c r="QIC3208" s="14"/>
      <c r="QID3208" s="14"/>
      <c r="QIE3208" s="14"/>
      <c r="QIF3208" s="14"/>
      <c r="QIG3208" s="14"/>
      <c r="QIH3208" s="14"/>
      <c r="QII3208" s="14"/>
      <c r="QIJ3208" s="14"/>
      <c r="QIK3208" s="14"/>
      <c r="QIL3208" s="14"/>
      <c r="QIM3208" s="14"/>
      <c r="QIN3208" s="14"/>
      <c r="QIO3208" s="14"/>
      <c r="QIP3208" s="14"/>
      <c r="QIQ3208" s="14"/>
      <c r="QIR3208" s="14"/>
      <c r="QIS3208" s="14"/>
      <c r="QIT3208" s="14"/>
      <c r="QIU3208" s="14"/>
      <c r="QIV3208" s="14"/>
      <c r="QIW3208" s="14"/>
      <c r="QIX3208" s="14"/>
      <c r="QIY3208" s="14"/>
      <c r="QIZ3208" s="14"/>
      <c r="QJA3208" s="14"/>
      <c r="QJB3208" s="14"/>
      <c r="QJC3208" s="14"/>
      <c r="QJD3208" s="14"/>
      <c r="QJE3208" s="14"/>
      <c r="QJF3208" s="14"/>
      <c r="QJG3208" s="14"/>
      <c r="QJH3208" s="14"/>
      <c r="QJI3208" s="14"/>
      <c r="QJJ3208" s="14"/>
      <c r="QJK3208" s="14"/>
      <c r="QJL3208" s="14"/>
      <c r="QJM3208" s="14"/>
      <c r="QJN3208" s="14"/>
      <c r="QJO3208" s="14"/>
      <c r="QJP3208" s="14"/>
      <c r="QJQ3208" s="14"/>
      <c r="QJR3208" s="14"/>
      <c r="QJS3208" s="14"/>
      <c r="QJT3208" s="14"/>
      <c r="QJU3208" s="14"/>
      <c r="QJV3208" s="14"/>
      <c r="QJW3208" s="14"/>
      <c r="QJX3208" s="14"/>
      <c r="QJY3208" s="14"/>
      <c r="QJZ3208" s="14"/>
      <c r="QKA3208" s="14"/>
      <c r="QKB3208" s="14"/>
      <c r="QKC3208" s="14"/>
      <c r="QKD3208" s="14"/>
      <c r="QKE3208" s="14"/>
      <c r="QKF3208" s="14"/>
      <c r="QKG3208" s="14"/>
      <c r="QKH3208" s="14"/>
      <c r="QKI3208" s="14"/>
      <c r="QKJ3208" s="14"/>
      <c r="QKK3208" s="14"/>
      <c r="QKL3208" s="14"/>
      <c r="QKM3208" s="14"/>
      <c r="QKN3208" s="14"/>
      <c r="QKO3208" s="14"/>
      <c r="QKP3208" s="14"/>
      <c r="QKQ3208" s="14"/>
      <c r="QKR3208" s="14"/>
      <c r="QKS3208" s="14"/>
      <c r="QKT3208" s="14"/>
      <c r="QKU3208" s="14"/>
      <c r="QKV3208" s="14"/>
      <c r="QKW3208" s="14"/>
      <c r="QKX3208" s="14"/>
      <c r="QKY3208" s="14"/>
      <c r="QKZ3208" s="14"/>
      <c r="QLA3208" s="14"/>
      <c r="QLB3208" s="14"/>
      <c r="QLC3208" s="14"/>
      <c r="QLD3208" s="14"/>
      <c r="QLE3208" s="14"/>
      <c r="QLF3208" s="14"/>
      <c r="QLG3208" s="14"/>
      <c r="QLH3208" s="14"/>
      <c r="QLI3208" s="14"/>
      <c r="QLJ3208" s="14"/>
      <c r="QLK3208" s="14"/>
      <c r="QLL3208" s="14"/>
      <c r="QLM3208" s="14"/>
      <c r="QLN3208" s="14"/>
      <c r="QLO3208" s="14"/>
      <c r="QLP3208" s="14"/>
      <c r="QLQ3208" s="14"/>
      <c r="QLR3208" s="14"/>
      <c r="QLS3208" s="14"/>
      <c r="QLT3208" s="14"/>
      <c r="QLU3208" s="14"/>
      <c r="QLV3208" s="14"/>
      <c r="QLW3208" s="14"/>
      <c r="QLX3208" s="14"/>
      <c r="QLY3208" s="14"/>
      <c r="QLZ3208" s="14"/>
      <c r="QMA3208" s="14"/>
      <c r="QMB3208" s="14"/>
      <c r="QMC3208" s="14"/>
      <c r="QMD3208" s="14"/>
      <c r="QME3208" s="14"/>
      <c r="QMF3208" s="14"/>
      <c r="QMG3208" s="14"/>
      <c r="QMH3208" s="14"/>
      <c r="QMI3208" s="14"/>
      <c r="QMJ3208" s="14"/>
      <c r="QMK3208" s="14"/>
      <c r="QML3208" s="14"/>
      <c r="QMM3208" s="14"/>
      <c r="QMN3208" s="14"/>
      <c r="QMO3208" s="14"/>
      <c r="QMP3208" s="14"/>
      <c r="QMQ3208" s="14"/>
      <c r="QMR3208" s="14"/>
      <c r="QMS3208" s="14"/>
      <c r="QMT3208" s="14"/>
      <c r="QMU3208" s="14"/>
      <c r="QMV3208" s="14"/>
      <c r="QMW3208" s="14"/>
      <c r="QMX3208" s="14"/>
      <c r="QMY3208" s="14"/>
      <c r="QMZ3208" s="14"/>
      <c r="QNA3208" s="14"/>
      <c r="QNB3208" s="14"/>
      <c r="QNC3208" s="14"/>
      <c r="QND3208" s="14"/>
      <c r="QNE3208" s="14"/>
      <c r="QNF3208" s="14"/>
      <c r="QNG3208" s="14"/>
      <c r="QNH3208" s="14"/>
      <c r="QNI3208" s="14"/>
      <c r="QNJ3208" s="14"/>
      <c r="QNK3208" s="14"/>
      <c r="QNL3208" s="14"/>
      <c r="QNM3208" s="14"/>
      <c r="QNN3208" s="14"/>
      <c r="QNO3208" s="14"/>
      <c r="QNP3208" s="14"/>
      <c r="QNQ3208" s="14"/>
      <c r="QNR3208" s="14"/>
      <c r="QNS3208" s="14"/>
      <c r="QNT3208" s="14"/>
      <c r="QNU3208" s="14"/>
      <c r="QNV3208" s="14"/>
      <c r="QNW3208" s="14"/>
      <c r="QNX3208" s="14"/>
      <c r="QNY3208" s="14"/>
      <c r="QNZ3208" s="14"/>
      <c r="QOA3208" s="14"/>
      <c r="QOB3208" s="14"/>
      <c r="QOC3208" s="14"/>
      <c r="QOD3208" s="14"/>
      <c r="QOE3208" s="14"/>
      <c r="QOF3208" s="14"/>
      <c r="QOG3208" s="14"/>
      <c r="QOH3208" s="14"/>
      <c r="QOI3208" s="14"/>
      <c r="QOJ3208" s="14"/>
      <c r="QOK3208" s="14"/>
      <c r="QOL3208" s="14"/>
      <c r="QOM3208" s="14"/>
      <c r="QON3208" s="14"/>
      <c r="QOO3208" s="14"/>
      <c r="QOP3208" s="14"/>
      <c r="QOQ3208" s="14"/>
      <c r="QOR3208" s="14"/>
      <c r="QOS3208" s="14"/>
      <c r="QOT3208" s="14"/>
      <c r="QOU3208" s="14"/>
      <c r="QOV3208" s="14"/>
      <c r="QOW3208" s="14"/>
      <c r="QOX3208" s="14"/>
      <c r="QOY3208" s="14"/>
      <c r="QOZ3208" s="14"/>
      <c r="QPA3208" s="14"/>
      <c r="QPB3208" s="14"/>
      <c r="QPC3208" s="14"/>
      <c r="QPD3208" s="14"/>
      <c r="QPE3208" s="14"/>
      <c r="QPF3208" s="14"/>
      <c r="QPG3208" s="14"/>
      <c r="QPH3208" s="14"/>
      <c r="QPI3208" s="14"/>
      <c r="QPJ3208" s="14"/>
      <c r="QPK3208" s="14"/>
      <c r="QPL3208" s="14"/>
      <c r="QPM3208" s="14"/>
      <c r="QPN3208" s="14"/>
      <c r="QPO3208" s="14"/>
      <c r="QPP3208" s="14"/>
      <c r="QPQ3208" s="14"/>
      <c r="QPR3208" s="14"/>
      <c r="QPS3208" s="14"/>
      <c r="QPT3208" s="14"/>
      <c r="QPU3208" s="14"/>
      <c r="QPV3208" s="14"/>
      <c r="QPW3208" s="14"/>
      <c r="QPX3208" s="14"/>
      <c r="QPY3208" s="14"/>
      <c r="QPZ3208" s="14"/>
      <c r="QQA3208" s="14"/>
      <c r="QQB3208" s="14"/>
      <c r="QQC3208" s="14"/>
      <c r="QQD3208" s="14"/>
      <c r="QQE3208" s="14"/>
      <c r="QQF3208" s="14"/>
      <c r="QQG3208" s="14"/>
      <c r="QQH3208" s="14"/>
      <c r="QQI3208" s="14"/>
      <c r="QQJ3208" s="14"/>
      <c r="QQK3208" s="14"/>
      <c r="QQL3208" s="14"/>
      <c r="QQM3208" s="14"/>
      <c r="QQN3208" s="14"/>
      <c r="QQO3208" s="14"/>
      <c r="QQP3208" s="14"/>
      <c r="QQQ3208" s="14"/>
      <c r="QQR3208" s="14"/>
      <c r="QQS3208" s="14"/>
      <c r="QQT3208" s="14"/>
      <c r="QQU3208" s="14"/>
      <c r="QQV3208" s="14"/>
      <c r="QQW3208" s="14"/>
      <c r="QQX3208" s="14"/>
      <c r="QQY3208" s="14"/>
      <c r="QQZ3208" s="14"/>
      <c r="QRA3208" s="14"/>
      <c r="QRB3208" s="14"/>
      <c r="QRC3208" s="14"/>
      <c r="QRD3208" s="14"/>
      <c r="QRE3208" s="14"/>
      <c r="QRF3208" s="14"/>
      <c r="QRG3208" s="14"/>
      <c r="QRH3208" s="14"/>
      <c r="QRI3208" s="14"/>
      <c r="QRJ3208" s="14"/>
      <c r="QRK3208" s="14"/>
      <c r="QRL3208" s="14"/>
      <c r="QRM3208" s="14"/>
      <c r="QRN3208" s="14"/>
      <c r="QRO3208" s="14"/>
      <c r="QRP3208" s="14"/>
      <c r="QRQ3208" s="14"/>
      <c r="QRR3208" s="14"/>
      <c r="QRS3208" s="14"/>
      <c r="QRT3208" s="14"/>
      <c r="QRU3208" s="14"/>
      <c r="QRV3208" s="14"/>
      <c r="QRW3208" s="14"/>
      <c r="QRX3208" s="14"/>
      <c r="QRY3208" s="14"/>
      <c r="QRZ3208" s="14"/>
      <c r="QSA3208" s="14"/>
      <c r="QSB3208" s="14"/>
      <c r="QSC3208" s="14"/>
      <c r="QSD3208" s="14"/>
      <c r="QSE3208" s="14"/>
      <c r="QSF3208" s="14"/>
      <c r="QSG3208" s="14"/>
      <c r="QSH3208" s="14"/>
      <c r="QSI3208" s="14"/>
      <c r="QSJ3208" s="14"/>
      <c r="QSK3208" s="14"/>
      <c r="QSL3208" s="14"/>
      <c r="QSM3208" s="14"/>
      <c r="QSN3208" s="14"/>
      <c r="QSO3208" s="14"/>
      <c r="QSP3208" s="14"/>
      <c r="QSQ3208" s="14"/>
      <c r="QSR3208" s="14"/>
      <c r="QSS3208" s="14"/>
      <c r="QST3208" s="14"/>
      <c r="QSU3208" s="14"/>
      <c r="QSV3208" s="14"/>
      <c r="QSW3208" s="14"/>
      <c r="QSX3208" s="14"/>
      <c r="QSY3208" s="14"/>
      <c r="QSZ3208" s="14"/>
      <c r="QTA3208" s="14"/>
      <c r="QTB3208" s="14"/>
      <c r="QTC3208" s="14"/>
      <c r="QTD3208" s="14"/>
      <c r="QTE3208" s="14"/>
      <c r="QTF3208" s="14"/>
      <c r="QTG3208" s="14"/>
      <c r="QTH3208" s="14"/>
      <c r="QTI3208" s="14"/>
      <c r="QTJ3208" s="14"/>
      <c r="QTK3208" s="14"/>
      <c r="QTL3208" s="14"/>
      <c r="QTM3208" s="14"/>
      <c r="QTN3208" s="14"/>
      <c r="QTO3208" s="14"/>
      <c r="QTP3208" s="14"/>
      <c r="QTQ3208" s="14"/>
      <c r="QTR3208" s="14"/>
      <c r="QTS3208" s="14"/>
      <c r="QTT3208" s="14"/>
      <c r="QTU3208" s="14"/>
      <c r="QTV3208" s="14"/>
      <c r="QTW3208" s="14"/>
      <c r="QTX3208" s="14"/>
      <c r="QTY3208" s="14"/>
      <c r="QTZ3208" s="14"/>
      <c r="QUA3208" s="14"/>
      <c r="QUB3208" s="14"/>
      <c r="QUC3208" s="14"/>
      <c r="QUD3208" s="14"/>
      <c r="QUE3208" s="14"/>
      <c r="QUF3208" s="14"/>
      <c r="QUG3208" s="14"/>
      <c r="QUH3208" s="14"/>
      <c r="QUI3208" s="14"/>
      <c r="QUJ3208" s="14"/>
      <c r="QUK3208" s="14"/>
      <c r="QUL3208" s="14"/>
      <c r="QUM3208" s="14"/>
      <c r="QUN3208" s="14"/>
      <c r="QUO3208" s="14"/>
      <c r="QUP3208" s="14"/>
      <c r="QUQ3208" s="14"/>
      <c r="QUR3208" s="14"/>
      <c r="QUS3208" s="14"/>
      <c r="QUT3208" s="14"/>
      <c r="QUU3208" s="14"/>
      <c r="QUV3208" s="14"/>
      <c r="QUW3208" s="14"/>
      <c r="QUX3208" s="14"/>
      <c r="QUY3208" s="14"/>
      <c r="QUZ3208" s="14"/>
      <c r="QVA3208" s="14"/>
      <c r="QVB3208" s="14"/>
      <c r="QVC3208" s="14"/>
      <c r="QVD3208" s="14"/>
      <c r="QVE3208" s="14"/>
      <c r="QVF3208" s="14"/>
      <c r="QVG3208" s="14"/>
      <c r="QVH3208" s="14"/>
      <c r="QVI3208" s="14"/>
      <c r="QVJ3208" s="14"/>
      <c r="QVK3208" s="14"/>
      <c r="QVL3208" s="14"/>
      <c r="QVM3208" s="14"/>
      <c r="QVN3208" s="14"/>
      <c r="QVO3208" s="14"/>
      <c r="QVP3208" s="14"/>
      <c r="QVQ3208" s="14"/>
      <c r="QVR3208" s="14"/>
      <c r="QVS3208" s="14"/>
      <c r="QVT3208" s="14"/>
      <c r="QVU3208" s="14"/>
      <c r="QVV3208" s="14"/>
      <c r="QVW3208" s="14"/>
      <c r="QVX3208" s="14"/>
      <c r="QVY3208" s="14"/>
      <c r="QVZ3208" s="14"/>
      <c r="QWA3208" s="14"/>
      <c r="QWB3208" s="14"/>
      <c r="QWC3208" s="14"/>
      <c r="QWD3208" s="14"/>
      <c r="QWE3208" s="14"/>
      <c r="QWF3208" s="14"/>
      <c r="QWG3208" s="14"/>
      <c r="QWH3208" s="14"/>
      <c r="QWI3208" s="14"/>
      <c r="QWJ3208" s="14"/>
      <c r="QWK3208" s="14"/>
      <c r="QWL3208" s="14"/>
      <c r="QWM3208" s="14"/>
      <c r="QWN3208" s="14"/>
      <c r="QWO3208" s="14"/>
      <c r="QWP3208" s="14"/>
      <c r="QWQ3208" s="14"/>
      <c r="QWR3208" s="14"/>
      <c r="QWS3208" s="14"/>
      <c r="QWT3208" s="14"/>
      <c r="QWU3208" s="14"/>
      <c r="QWV3208" s="14"/>
      <c r="QWW3208" s="14"/>
      <c r="QWX3208" s="14"/>
      <c r="QWY3208" s="14"/>
      <c r="QWZ3208" s="14"/>
      <c r="QXA3208" s="14"/>
      <c r="QXB3208" s="14"/>
      <c r="QXC3208" s="14"/>
      <c r="QXD3208" s="14"/>
      <c r="QXE3208" s="14"/>
      <c r="QXF3208" s="14"/>
      <c r="QXG3208" s="14"/>
      <c r="QXH3208" s="14"/>
      <c r="QXI3208" s="14"/>
      <c r="QXJ3208" s="14"/>
      <c r="QXK3208" s="14"/>
      <c r="QXL3208" s="14"/>
      <c r="QXM3208" s="14"/>
      <c r="QXN3208" s="14"/>
      <c r="QXO3208" s="14"/>
      <c r="QXP3208" s="14"/>
      <c r="QXQ3208" s="14"/>
      <c r="QXR3208" s="14"/>
      <c r="QXS3208" s="14"/>
      <c r="QXT3208" s="14"/>
      <c r="QXU3208" s="14"/>
      <c r="QXV3208" s="14"/>
      <c r="QXW3208" s="14"/>
      <c r="QXX3208" s="14"/>
      <c r="QXY3208" s="14"/>
      <c r="QXZ3208" s="14"/>
      <c r="QYA3208" s="14"/>
      <c r="QYB3208" s="14"/>
      <c r="QYC3208" s="14"/>
      <c r="QYD3208" s="14"/>
      <c r="QYE3208" s="14"/>
      <c r="QYF3208" s="14"/>
      <c r="QYG3208" s="14"/>
      <c r="QYH3208" s="14"/>
      <c r="QYI3208" s="14"/>
      <c r="QYJ3208" s="14"/>
      <c r="QYK3208" s="14"/>
      <c r="QYL3208" s="14"/>
      <c r="QYM3208" s="14"/>
      <c r="QYN3208" s="14"/>
      <c r="QYO3208" s="14"/>
      <c r="QYP3208" s="14"/>
      <c r="QYQ3208" s="14"/>
      <c r="QYR3208" s="14"/>
      <c r="QYS3208" s="14"/>
      <c r="QYT3208" s="14"/>
      <c r="QYU3208" s="14"/>
      <c r="QYV3208" s="14"/>
      <c r="QYW3208" s="14"/>
      <c r="QYX3208" s="14"/>
      <c r="QYY3208" s="14"/>
      <c r="QYZ3208" s="14"/>
      <c r="QZA3208" s="14"/>
      <c r="QZB3208" s="14"/>
      <c r="QZC3208" s="14"/>
      <c r="QZD3208" s="14"/>
      <c r="QZE3208" s="14"/>
      <c r="QZF3208" s="14"/>
      <c r="QZG3208" s="14"/>
      <c r="QZH3208" s="14"/>
      <c r="QZI3208" s="14"/>
      <c r="QZJ3208" s="14"/>
      <c r="QZK3208" s="14"/>
      <c r="QZL3208" s="14"/>
      <c r="QZM3208" s="14"/>
      <c r="QZN3208" s="14"/>
      <c r="QZO3208" s="14"/>
      <c r="QZP3208" s="14"/>
      <c r="QZQ3208" s="14"/>
      <c r="QZR3208" s="14"/>
      <c r="QZS3208" s="14"/>
      <c r="QZT3208" s="14"/>
      <c r="QZU3208" s="14"/>
      <c r="QZV3208" s="14"/>
      <c r="QZW3208" s="14"/>
      <c r="QZX3208" s="14"/>
      <c r="QZY3208" s="14"/>
      <c r="QZZ3208" s="14"/>
      <c r="RAA3208" s="14"/>
      <c r="RAB3208" s="14"/>
      <c r="RAC3208" s="14"/>
      <c r="RAD3208" s="14"/>
      <c r="RAE3208" s="14"/>
      <c r="RAF3208" s="14"/>
      <c r="RAG3208" s="14"/>
      <c r="RAH3208" s="14"/>
      <c r="RAI3208" s="14"/>
      <c r="RAJ3208" s="14"/>
      <c r="RAK3208" s="14"/>
      <c r="RAL3208" s="14"/>
      <c r="RAM3208" s="14"/>
      <c r="RAN3208" s="14"/>
      <c r="RAO3208" s="14"/>
      <c r="RAP3208" s="14"/>
      <c r="RAQ3208" s="14"/>
      <c r="RAR3208" s="14"/>
      <c r="RAS3208" s="14"/>
      <c r="RAT3208" s="14"/>
      <c r="RAU3208" s="14"/>
      <c r="RAV3208" s="14"/>
      <c r="RAW3208" s="14"/>
      <c r="RAX3208" s="14"/>
      <c r="RAY3208" s="14"/>
      <c r="RAZ3208" s="14"/>
      <c r="RBA3208" s="14"/>
      <c r="RBB3208" s="14"/>
      <c r="RBC3208" s="14"/>
      <c r="RBD3208" s="14"/>
      <c r="RBE3208" s="14"/>
      <c r="RBF3208" s="14"/>
      <c r="RBG3208" s="14"/>
      <c r="RBH3208" s="14"/>
      <c r="RBI3208" s="14"/>
      <c r="RBJ3208" s="14"/>
      <c r="RBK3208" s="14"/>
      <c r="RBL3208" s="14"/>
      <c r="RBM3208" s="14"/>
      <c r="RBN3208" s="14"/>
      <c r="RBO3208" s="14"/>
      <c r="RBP3208" s="14"/>
      <c r="RBQ3208" s="14"/>
      <c r="RBR3208" s="14"/>
      <c r="RBS3208" s="14"/>
      <c r="RBT3208" s="14"/>
      <c r="RBU3208" s="14"/>
      <c r="RBV3208" s="14"/>
      <c r="RBW3208" s="14"/>
      <c r="RBX3208" s="14"/>
      <c r="RBY3208" s="14"/>
      <c r="RBZ3208" s="14"/>
      <c r="RCA3208" s="14"/>
      <c r="RCB3208" s="14"/>
      <c r="RCC3208" s="14"/>
      <c r="RCD3208" s="14"/>
      <c r="RCE3208" s="14"/>
      <c r="RCF3208" s="14"/>
      <c r="RCG3208" s="14"/>
      <c r="RCH3208" s="14"/>
      <c r="RCI3208" s="14"/>
      <c r="RCJ3208" s="14"/>
      <c r="RCK3208" s="14"/>
      <c r="RCL3208" s="14"/>
      <c r="RCM3208" s="14"/>
      <c r="RCN3208" s="14"/>
      <c r="RCO3208" s="14"/>
      <c r="RCP3208" s="14"/>
      <c r="RCQ3208" s="14"/>
      <c r="RCR3208" s="14"/>
      <c r="RCS3208" s="14"/>
      <c r="RCT3208" s="14"/>
      <c r="RCU3208" s="14"/>
      <c r="RCV3208" s="14"/>
      <c r="RCW3208" s="14"/>
      <c r="RCX3208" s="14"/>
      <c r="RCY3208" s="14"/>
      <c r="RCZ3208" s="14"/>
      <c r="RDA3208" s="14"/>
      <c r="RDB3208" s="14"/>
      <c r="RDC3208" s="14"/>
      <c r="RDD3208" s="14"/>
      <c r="RDE3208" s="14"/>
      <c r="RDF3208" s="14"/>
      <c r="RDG3208" s="14"/>
      <c r="RDH3208" s="14"/>
      <c r="RDI3208" s="14"/>
      <c r="RDJ3208" s="14"/>
      <c r="RDK3208" s="14"/>
      <c r="RDL3208" s="14"/>
      <c r="RDM3208" s="14"/>
      <c r="RDN3208" s="14"/>
      <c r="RDO3208" s="14"/>
      <c r="RDP3208" s="14"/>
      <c r="RDQ3208" s="14"/>
      <c r="RDR3208" s="14"/>
      <c r="RDS3208" s="14"/>
      <c r="RDT3208" s="14"/>
      <c r="RDU3208" s="14"/>
      <c r="RDV3208" s="14"/>
      <c r="RDW3208" s="14"/>
      <c r="RDX3208" s="14"/>
      <c r="RDY3208" s="14"/>
      <c r="RDZ3208" s="14"/>
      <c r="REA3208" s="14"/>
      <c r="REB3208" s="14"/>
      <c r="REC3208" s="14"/>
      <c r="RED3208" s="14"/>
      <c r="REE3208" s="14"/>
      <c r="REF3208" s="14"/>
      <c r="REG3208" s="14"/>
      <c r="REH3208" s="14"/>
      <c r="REI3208" s="14"/>
      <c r="REJ3208" s="14"/>
      <c r="REK3208" s="14"/>
      <c r="REL3208" s="14"/>
      <c r="REM3208" s="14"/>
      <c r="REN3208" s="14"/>
      <c r="REO3208" s="14"/>
      <c r="REP3208" s="14"/>
      <c r="REQ3208" s="14"/>
      <c r="RER3208" s="14"/>
      <c r="RES3208" s="14"/>
      <c r="RET3208" s="14"/>
      <c r="REU3208" s="14"/>
      <c r="REV3208" s="14"/>
      <c r="REW3208" s="14"/>
      <c r="REX3208" s="14"/>
      <c r="REY3208" s="14"/>
      <c r="REZ3208" s="14"/>
      <c r="RFA3208" s="14"/>
      <c r="RFB3208" s="14"/>
      <c r="RFC3208" s="14"/>
      <c r="RFD3208" s="14"/>
      <c r="RFE3208" s="14"/>
      <c r="RFF3208" s="14"/>
      <c r="RFG3208" s="14"/>
      <c r="RFH3208" s="14"/>
      <c r="RFI3208" s="14"/>
      <c r="RFJ3208" s="14"/>
      <c r="RFK3208" s="14"/>
      <c r="RFL3208" s="14"/>
      <c r="RFM3208" s="14"/>
      <c r="RFN3208" s="14"/>
      <c r="RFO3208" s="14"/>
      <c r="RFP3208" s="14"/>
      <c r="RFQ3208" s="14"/>
      <c r="RFR3208" s="14"/>
      <c r="RFS3208" s="14"/>
      <c r="RFT3208" s="14"/>
      <c r="RFU3208" s="14"/>
      <c r="RFV3208" s="14"/>
      <c r="RFW3208" s="14"/>
      <c r="RFX3208" s="14"/>
      <c r="RFY3208" s="14"/>
      <c r="RFZ3208" s="14"/>
      <c r="RGA3208" s="14"/>
      <c r="RGB3208" s="14"/>
      <c r="RGC3208" s="14"/>
      <c r="RGD3208" s="14"/>
      <c r="RGE3208" s="14"/>
      <c r="RGF3208" s="14"/>
      <c r="RGG3208" s="14"/>
      <c r="RGH3208" s="14"/>
      <c r="RGI3208" s="14"/>
      <c r="RGJ3208" s="14"/>
      <c r="RGK3208" s="14"/>
      <c r="RGL3208" s="14"/>
      <c r="RGM3208" s="14"/>
      <c r="RGN3208" s="14"/>
      <c r="RGO3208" s="14"/>
      <c r="RGP3208" s="14"/>
      <c r="RGQ3208" s="14"/>
      <c r="RGR3208" s="14"/>
      <c r="RGS3208" s="14"/>
      <c r="RGT3208" s="14"/>
      <c r="RGU3208" s="14"/>
      <c r="RGV3208" s="14"/>
      <c r="RGW3208" s="14"/>
      <c r="RGX3208" s="14"/>
      <c r="RGY3208" s="14"/>
      <c r="RGZ3208" s="14"/>
      <c r="RHA3208" s="14"/>
      <c r="RHB3208" s="14"/>
      <c r="RHC3208" s="14"/>
      <c r="RHD3208" s="14"/>
      <c r="RHE3208" s="14"/>
      <c r="RHF3208" s="14"/>
      <c r="RHG3208" s="14"/>
      <c r="RHH3208" s="14"/>
      <c r="RHI3208" s="14"/>
      <c r="RHJ3208" s="14"/>
      <c r="RHK3208" s="14"/>
      <c r="RHL3208" s="14"/>
      <c r="RHM3208" s="14"/>
      <c r="RHN3208" s="14"/>
      <c r="RHO3208" s="14"/>
      <c r="RHP3208" s="14"/>
      <c r="RHQ3208" s="14"/>
      <c r="RHR3208" s="14"/>
      <c r="RHS3208" s="14"/>
      <c r="RHT3208" s="14"/>
      <c r="RHU3208" s="14"/>
      <c r="RHV3208" s="14"/>
      <c r="RHW3208" s="14"/>
      <c r="RHX3208" s="14"/>
      <c r="RHY3208" s="14"/>
      <c r="RHZ3208" s="14"/>
      <c r="RIA3208" s="14"/>
      <c r="RIB3208" s="14"/>
      <c r="RIC3208" s="14"/>
      <c r="RID3208" s="14"/>
      <c r="RIE3208" s="14"/>
      <c r="RIF3208" s="14"/>
      <c r="RIG3208" s="14"/>
      <c r="RIH3208" s="14"/>
      <c r="RII3208" s="14"/>
      <c r="RIJ3208" s="14"/>
      <c r="RIK3208" s="14"/>
      <c r="RIL3208" s="14"/>
      <c r="RIM3208" s="14"/>
      <c r="RIN3208" s="14"/>
      <c r="RIO3208" s="14"/>
      <c r="RIP3208" s="14"/>
      <c r="RIQ3208" s="14"/>
      <c r="RIR3208" s="14"/>
      <c r="RIS3208" s="14"/>
      <c r="RIT3208" s="14"/>
      <c r="RIU3208" s="14"/>
      <c r="RIV3208" s="14"/>
      <c r="RIW3208" s="14"/>
      <c r="RIX3208" s="14"/>
      <c r="RIY3208" s="14"/>
      <c r="RIZ3208" s="14"/>
      <c r="RJA3208" s="14"/>
      <c r="RJB3208" s="14"/>
      <c r="RJC3208" s="14"/>
      <c r="RJD3208" s="14"/>
      <c r="RJE3208" s="14"/>
      <c r="RJF3208" s="14"/>
      <c r="RJG3208" s="14"/>
      <c r="RJH3208" s="14"/>
      <c r="RJI3208" s="14"/>
      <c r="RJJ3208" s="14"/>
      <c r="RJK3208" s="14"/>
      <c r="RJL3208" s="14"/>
      <c r="RJM3208" s="14"/>
      <c r="RJN3208" s="14"/>
      <c r="RJO3208" s="14"/>
      <c r="RJP3208" s="14"/>
      <c r="RJQ3208" s="14"/>
      <c r="RJR3208" s="14"/>
      <c r="RJS3208" s="14"/>
      <c r="RJT3208" s="14"/>
      <c r="RJU3208" s="14"/>
      <c r="RJV3208" s="14"/>
      <c r="RJW3208" s="14"/>
      <c r="RJX3208" s="14"/>
      <c r="RJY3208" s="14"/>
      <c r="RJZ3208" s="14"/>
      <c r="RKA3208" s="14"/>
      <c r="RKB3208" s="14"/>
      <c r="RKC3208" s="14"/>
      <c r="RKD3208" s="14"/>
      <c r="RKE3208" s="14"/>
      <c r="RKF3208" s="14"/>
      <c r="RKG3208" s="14"/>
      <c r="RKH3208" s="14"/>
      <c r="RKI3208" s="14"/>
      <c r="RKJ3208" s="14"/>
      <c r="RKK3208" s="14"/>
      <c r="RKL3208" s="14"/>
      <c r="RKM3208" s="14"/>
      <c r="RKN3208" s="14"/>
      <c r="RKO3208" s="14"/>
      <c r="RKP3208" s="14"/>
      <c r="RKQ3208" s="14"/>
      <c r="RKR3208" s="14"/>
      <c r="RKS3208" s="14"/>
      <c r="RKT3208" s="14"/>
      <c r="RKU3208" s="14"/>
      <c r="RKV3208" s="14"/>
      <c r="RKW3208" s="14"/>
      <c r="RKX3208" s="14"/>
      <c r="RKY3208" s="14"/>
      <c r="RKZ3208" s="14"/>
      <c r="RLA3208" s="14"/>
      <c r="RLB3208" s="14"/>
      <c r="RLC3208" s="14"/>
      <c r="RLD3208" s="14"/>
      <c r="RLE3208" s="14"/>
      <c r="RLF3208" s="14"/>
      <c r="RLG3208" s="14"/>
      <c r="RLH3208" s="14"/>
      <c r="RLI3208" s="14"/>
      <c r="RLJ3208" s="14"/>
      <c r="RLK3208" s="14"/>
      <c r="RLL3208" s="14"/>
      <c r="RLM3208" s="14"/>
      <c r="RLN3208" s="14"/>
      <c r="RLO3208" s="14"/>
      <c r="RLP3208" s="14"/>
      <c r="RLQ3208" s="14"/>
      <c r="RLR3208" s="14"/>
      <c r="RLS3208" s="14"/>
      <c r="RLT3208" s="14"/>
      <c r="RLU3208" s="14"/>
      <c r="RLV3208" s="14"/>
      <c r="RLW3208" s="14"/>
      <c r="RLX3208" s="14"/>
      <c r="RLY3208" s="14"/>
      <c r="RLZ3208" s="14"/>
      <c r="RMA3208" s="14"/>
      <c r="RMB3208" s="14"/>
      <c r="RMC3208" s="14"/>
      <c r="RMD3208" s="14"/>
      <c r="RME3208" s="14"/>
      <c r="RMF3208" s="14"/>
      <c r="RMG3208" s="14"/>
      <c r="RMH3208" s="14"/>
      <c r="RMI3208" s="14"/>
      <c r="RMJ3208" s="14"/>
      <c r="RMK3208" s="14"/>
      <c r="RML3208" s="14"/>
      <c r="RMM3208" s="14"/>
      <c r="RMN3208" s="14"/>
      <c r="RMO3208" s="14"/>
      <c r="RMP3208" s="14"/>
      <c r="RMQ3208" s="14"/>
      <c r="RMR3208" s="14"/>
      <c r="RMS3208" s="14"/>
      <c r="RMT3208" s="14"/>
      <c r="RMU3208" s="14"/>
      <c r="RMV3208" s="14"/>
      <c r="RMW3208" s="14"/>
      <c r="RMX3208" s="14"/>
      <c r="RMY3208" s="14"/>
      <c r="RMZ3208" s="14"/>
      <c r="RNA3208" s="14"/>
      <c r="RNB3208" s="14"/>
      <c r="RNC3208" s="14"/>
      <c r="RND3208" s="14"/>
      <c r="RNE3208" s="14"/>
      <c r="RNF3208" s="14"/>
      <c r="RNG3208" s="14"/>
      <c r="RNH3208" s="14"/>
      <c r="RNI3208" s="14"/>
      <c r="RNJ3208" s="14"/>
      <c r="RNK3208" s="14"/>
      <c r="RNL3208" s="14"/>
      <c r="RNM3208" s="14"/>
      <c r="RNN3208" s="14"/>
      <c r="RNO3208" s="14"/>
      <c r="RNP3208" s="14"/>
      <c r="RNQ3208" s="14"/>
      <c r="RNR3208" s="14"/>
      <c r="RNS3208" s="14"/>
      <c r="RNT3208" s="14"/>
      <c r="RNU3208" s="14"/>
      <c r="RNV3208" s="14"/>
      <c r="RNW3208" s="14"/>
      <c r="RNX3208" s="14"/>
      <c r="RNY3208" s="14"/>
      <c r="RNZ3208" s="14"/>
      <c r="ROA3208" s="14"/>
      <c r="ROB3208" s="14"/>
      <c r="ROC3208" s="14"/>
      <c r="ROD3208" s="14"/>
      <c r="ROE3208" s="14"/>
      <c r="ROF3208" s="14"/>
      <c r="ROG3208" s="14"/>
      <c r="ROH3208" s="14"/>
      <c r="ROI3208" s="14"/>
      <c r="ROJ3208" s="14"/>
      <c r="ROK3208" s="14"/>
      <c r="ROL3208" s="14"/>
      <c r="ROM3208" s="14"/>
      <c r="RON3208" s="14"/>
      <c r="ROO3208" s="14"/>
      <c r="ROP3208" s="14"/>
      <c r="ROQ3208" s="14"/>
      <c r="ROR3208" s="14"/>
      <c r="ROS3208" s="14"/>
      <c r="ROT3208" s="14"/>
      <c r="ROU3208" s="14"/>
      <c r="ROV3208" s="14"/>
      <c r="ROW3208" s="14"/>
      <c r="ROX3208" s="14"/>
      <c r="ROY3208" s="14"/>
      <c r="ROZ3208" s="14"/>
      <c r="RPA3208" s="14"/>
      <c r="RPB3208" s="14"/>
      <c r="RPC3208" s="14"/>
      <c r="RPD3208" s="14"/>
      <c r="RPE3208" s="14"/>
      <c r="RPF3208" s="14"/>
      <c r="RPG3208" s="14"/>
      <c r="RPH3208" s="14"/>
      <c r="RPI3208" s="14"/>
      <c r="RPJ3208" s="14"/>
      <c r="RPK3208" s="14"/>
      <c r="RPL3208" s="14"/>
      <c r="RPM3208" s="14"/>
      <c r="RPN3208" s="14"/>
      <c r="RPO3208" s="14"/>
      <c r="RPP3208" s="14"/>
      <c r="RPQ3208" s="14"/>
      <c r="RPR3208" s="14"/>
      <c r="RPS3208" s="14"/>
      <c r="RPT3208" s="14"/>
      <c r="RPU3208" s="14"/>
      <c r="RPV3208" s="14"/>
      <c r="RPW3208" s="14"/>
      <c r="RPX3208" s="14"/>
      <c r="RPY3208" s="14"/>
      <c r="RPZ3208" s="14"/>
      <c r="RQA3208" s="14"/>
      <c r="RQB3208" s="14"/>
      <c r="RQC3208" s="14"/>
      <c r="RQD3208" s="14"/>
      <c r="RQE3208" s="14"/>
      <c r="RQF3208" s="14"/>
      <c r="RQG3208" s="14"/>
      <c r="RQH3208" s="14"/>
      <c r="RQI3208" s="14"/>
      <c r="RQJ3208" s="14"/>
      <c r="RQK3208" s="14"/>
      <c r="RQL3208" s="14"/>
      <c r="RQM3208" s="14"/>
      <c r="RQN3208" s="14"/>
      <c r="RQO3208" s="14"/>
      <c r="RQP3208" s="14"/>
      <c r="RQQ3208" s="14"/>
      <c r="RQR3208" s="14"/>
      <c r="RQS3208" s="14"/>
      <c r="RQT3208" s="14"/>
      <c r="RQU3208" s="14"/>
      <c r="RQV3208" s="14"/>
      <c r="RQW3208" s="14"/>
      <c r="RQX3208" s="14"/>
      <c r="RQY3208" s="14"/>
      <c r="RQZ3208" s="14"/>
      <c r="RRA3208" s="14"/>
      <c r="RRB3208" s="14"/>
      <c r="RRC3208" s="14"/>
      <c r="RRD3208" s="14"/>
      <c r="RRE3208" s="14"/>
      <c r="RRF3208" s="14"/>
      <c r="RRG3208" s="14"/>
      <c r="RRH3208" s="14"/>
      <c r="RRI3208" s="14"/>
      <c r="RRJ3208" s="14"/>
      <c r="RRK3208" s="14"/>
      <c r="RRL3208" s="14"/>
      <c r="RRM3208" s="14"/>
      <c r="RRN3208" s="14"/>
      <c r="RRO3208" s="14"/>
      <c r="RRP3208" s="14"/>
      <c r="RRQ3208" s="14"/>
      <c r="RRR3208" s="14"/>
      <c r="RRS3208" s="14"/>
      <c r="RRT3208" s="14"/>
      <c r="RRU3208" s="14"/>
      <c r="RRV3208" s="14"/>
      <c r="RRW3208" s="14"/>
      <c r="RRX3208" s="14"/>
      <c r="RRY3208" s="14"/>
      <c r="RRZ3208" s="14"/>
      <c r="RSA3208" s="14"/>
      <c r="RSB3208" s="14"/>
      <c r="RSC3208" s="14"/>
      <c r="RSD3208" s="14"/>
      <c r="RSE3208" s="14"/>
      <c r="RSF3208" s="14"/>
      <c r="RSG3208" s="14"/>
      <c r="RSH3208" s="14"/>
      <c r="RSI3208" s="14"/>
      <c r="RSJ3208" s="14"/>
      <c r="RSK3208" s="14"/>
      <c r="RSL3208" s="14"/>
      <c r="RSM3208" s="14"/>
      <c r="RSN3208" s="14"/>
      <c r="RSO3208" s="14"/>
      <c r="RSP3208" s="14"/>
      <c r="RSQ3208" s="14"/>
      <c r="RSR3208" s="14"/>
      <c r="RSS3208" s="14"/>
      <c r="RST3208" s="14"/>
      <c r="RSU3208" s="14"/>
      <c r="RSV3208" s="14"/>
      <c r="RSW3208" s="14"/>
      <c r="RSX3208" s="14"/>
      <c r="RSY3208" s="14"/>
      <c r="RSZ3208" s="14"/>
      <c r="RTA3208" s="14"/>
      <c r="RTB3208" s="14"/>
      <c r="RTC3208" s="14"/>
      <c r="RTD3208" s="14"/>
      <c r="RTE3208" s="14"/>
      <c r="RTF3208" s="14"/>
      <c r="RTG3208" s="14"/>
      <c r="RTH3208" s="14"/>
      <c r="RTI3208" s="14"/>
      <c r="RTJ3208" s="14"/>
      <c r="RTK3208" s="14"/>
      <c r="RTL3208" s="14"/>
      <c r="RTM3208" s="14"/>
      <c r="RTN3208" s="14"/>
      <c r="RTO3208" s="14"/>
      <c r="RTP3208" s="14"/>
      <c r="RTQ3208" s="14"/>
      <c r="RTR3208" s="14"/>
      <c r="RTS3208" s="14"/>
      <c r="RTT3208" s="14"/>
      <c r="RTU3208" s="14"/>
      <c r="RTV3208" s="14"/>
      <c r="RTW3208" s="14"/>
      <c r="RTX3208" s="14"/>
      <c r="RTY3208" s="14"/>
      <c r="RTZ3208" s="14"/>
      <c r="RUA3208" s="14"/>
      <c r="RUB3208" s="14"/>
      <c r="RUC3208" s="14"/>
      <c r="RUD3208" s="14"/>
      <c r="RUE3208" s="14"/>
      <c r="RUF3208" s="14"/>
      <c r="RUG3208" s="14"/>
      <c r="RUH3208" s="14"/>
      <c r="RUI3208" s="14"/>
      <c r="RUJ3208" s="14"/>
      <c r="RUK3208" s="14"/>
      <c r="RUL3208" s="14"/>
      <c r="RUM3208" s="14"/>
      <c r="RUN3208" s="14"/>
      <c r="RUO3208" s="14"/>
      <c r="RUP3208" s="14"/>
      <c r="RUQ3208" s="14"/>
      <c r="RUR3208" s="14"/>
      <c r="RUS3208" s="14"/>
      <c r="RUT3208" s="14"/>
      <c r="RUU3208" s="14"/>
      <c r="RUV3208" s="14"/>
      <c r="RUW3208" s="14"/>
      <c r="RUX3208" s="14"/>
      <c r="RUY3208" s="14"/>
      <c r="RUZ3208" s="14"/>
      <c r="RVA3208" s="14"/>
      <c r="RVB3208" s="14"/>
      <c r="RVC3208" s="14"/>
      <c r="RVD3208" s="14"/>
      <c r="RVE3208" s="14"/>
      <c r="RVF3208" s="14"/>
      <c r="RVG3208" s="14"/>
      <c r="RVH3208" s="14"/>
      <c r="RVI3208" s="14"/>
      <c r="RVJ3208" s="14"/>
      <c r="RVK3208" s="14"/>
      <c r="RVL3208" s="14"/>
      <c r="RVM3208" s="14"/>
      <c r="RVN3208" s="14"/>
      <c r="RVO3208" s="14"/>
      <c r="RVP3208" s="14"/>
      <c r="RVQ3208" s="14"/>
      <c r="RVR3208" s="14"/>
      <c r="RVS3208" s="14"/>
      <c r="RVT3208" s="14"/>
      <c r="RVU3208" s="14"/>
      <c r="RVV3208" s="14"/>
      <c r="RVW3208" s="14"/>
      <c r="RVX3208" s="14"/>
      <c r="RVY3208" s="14"/>
      <c r="RVZ3208" s="14"/>
      <c r="RWA3208" s="14"/>
      <c r="RWB3208" s="14"/>
      <c r="RWC3208" s="14"/>
      <c r="RWD3208" s="14"/>
      <c r="RWE3208" s="14"/>
      <c r="RWF3208" s="14"/>
      <c r="RWG3208" s="14"/>
      <c r="RWH3208" s="14"/>
      <c r="RWI3208" s="14"/>
      <c r="RWJ3208" s="14"/>
      <c r="RWK3208" s="14"/>
      <c r="RWL3208" s="14"/>
      <c r="RWM3208" s="14"/>
      <c r="RWN3208" s="14"/>
      <c r="RWO3208" s="14"/>
      <c r="RWP3208" s="14"/>
      <c r="RWQ3208" s="14"/>
      <c r="RWR3208" s="14"/>
      <c r="RWS3208" s="14"/>
      <c r="RWT3208" s="14"/>
      <c r="RWU3208" s="14"/>
      <c r="RWV3208" s="14"/>
      <c r="RWW3208" s="14"/>
      <c r="RWX3208" s="14"/>
      <c r="RWY3208" s="14"/>
      <c r="RWZ3208" s="14"/>
      <c r="RXA3208" s="14"/>
      <c r="RXB3208" s="14"/>
      <c r="RXC3208" s="14"/>
      <c r="RXD3208" s="14"/>
      <c r="RXE3208" s="14"/>
      <c r="RXF3208" s="14"/>
      <c r="RXG3208" s="14"/>
      <c r="RXH3208" s="14"/>
      <c r="RXI3208" s="14"/>
      <c r="RXJ3208" s="14"/>
      <c r="RXK3208" s="14"/>
      <c r="RXL3208" s="14"/>
      <c r="RXM3208" s="14"/>
      <c r="RXN3208" s="14"/>
      <c r="RXO3208" s="14"/>
      <c r="RXP3208" s="14"/>
      <c r="RXQ3208" s="14"/>
      <c r="RXR3208" s="14"/>
      <c r="RXS3208" s="14"/>
      <c r="RXT3208" s="14"/>
      <c r="RXU3208" s="14"/>
      <c r="RXV3208" s="14"/>
      <c r="RXW3208" s="14"/>
      <c r="RXX3208" s="14"/>
      <c r="RXY3208" s="14"/>
      <c r="RXZ3208" s="14"/>
      <c r="RYA3208" s="14"/>
      <c r="RYB3208" s="14"/>
      <c r="RYC3208" s="14"/>
      <c r="RYD3208" s="14"/>
      <c r="RYE3208" s="14"/>
      <c r="RYF3208" s="14"/>
      <c r="RYG3208" s="14"/>
      <c r="RYH3208" s="14"/>
      <c r="RYI3208" s="14"/>
      <c r="RYJ3208" s="14"/>
      <c r="RYK3208" s="14"/>
      <c r="RYL3208" s="14"/>
      <c r="RYM3208" s="14"/>
      <c r="RYN3208" s="14"/>
      <c r="RYO3208" s="14"/>
      <c r="RYP3208" s="14"/>
      <c r="RYQ3208" s="14"/>
      <c r="RYR3208" s="14"/>
      <c r="RYS3208" s="14"/>
      <c r="RYT3208" s="14"/>
      <c r="RYU3208" s="14"/>
      <c r="RYV3208" s="14"/>
      <c r="RYW3208" s="14"/>
      <c r="RYX3208" s="14"/>
      <c r="RYY3208" s="14"/>
      <c r="RYZ3208" s="14"/>
      <c r="RZA3208" s="14"/>
      <c r="RZB3208" s="14"/>
      <c r="RZC3208" s="14"/>
      <c r="RZD3208" s="14"/>
      <c r="RZE3208" s="14"/>
      <c r="RZF3208" s="14"/>
      <c r="RZG3208" s="14"/>
      <c r="RZH3208" s="14"/>
      <c r="RZI3208" s="14"/>
      <c r="RZJ3208" s="14"/>
      <c r="RZK3208" s="14"/>
      <c r="RZL3208" s="14"/>
      <c r="RZM3208" s="14"/>
      <c r="RZN3208" s="14"/>
      <c r="RZO3208" s="14"/>
      <c r="RZP3208" s="14"/>
      <c r="RZQ3208" s="14"/>
      <c r="RZR3208" s="14"/>
      <c r="RZS3208" s="14"/>
      <c r="RZT3208" s="14"/>
      <c r="RZU3208" s="14"/>
      <c r="RZV3208" s="14"/>
      <c r="RZW3208" s="14"/>
      <c r="RZX3208" s="14"/>
      <c r="RZY3208" s="14"/>
      <c r="RZZ3208" s="14"/>
      <c r="SAA3208" s="14"/>
      <c r="SAB3208" s="14"/>
      <c r="SAC3208" s="14"/>
      <c r="SAD3208" s="14"/>
      <c r="SAE3208" s="14"/>
      <c r="SAF3208" s="14"/>
      <c r="SAG3208" s="14"/>
      <c r="SAH3208" s="14"/>
      <c r="SAI3208" s="14"/>
      <c r="SAJ3208" s="14"/>
      <c r="SAK3208" s="14"/>
      <c r="SAL3208" s="14"/>
      <c r="SAM3208" s="14"/>
      <c r="SAN3208" s="14"/>
      <c r="SAO3208" s="14"/>
      <c r="SAP3208" s="14"/>
      <c r="SAQ3208" s="14"/>
      <c r="SAR3208" s="14"/>
      <c r="SAS3208" s="14"/>
      <c r="SAT3208" s="14"/>
      <c r="SAU3208" s="14"/>
      <c r="SAV3208" s="14"/>
      <c r="SAW3208" s="14"/>
      <c r="SAX3208" s="14"/>
      <c r="SAY3208" s="14"/>
      <c r="SAZ3208" s="14"/>
      <c r="SBA3208" s="14"/>
      <c r="SBB3208" s="14"/>
      <c r="SBC3208" s="14"/>
      <c r="SBD3208" s="14"/>
      <c r="SBE3208" s="14"/>
      <c r="SBF3208" s="14"/>
      <c r="SBG3208" s="14"/>
      <c r="SBH3208" s="14"/>
      <c r="SBI3208" s="14"/>
      <c r="SBJ3208" s="14"/>
      <c r="SBK3208" s="14"/>
      <c r="SBL3208" s="14"/>
      <c r="SBM3208" s="14"/>
      <c r="SBN3208" s="14"/>
      <c r="SBO3208" s="14"/>
      <c r="SBP3208" s="14"/>
      <c r="SBQ3208" s="14"/>
      <c r="SBR3208" s="14"/>
      <c r="SBS3208" s="14"/>
      <c r="SBT3208" s="14"/>
      <c r="SBU3208" s="14"/>
      <c r="SBV3208" s="14"/>
      <c r="SBW3208" s="14"/>
      <c r="SBX3208" s="14"/>
      <c r="SBY3208" s="14"/>
      <c r="SBZ3208" s="14"/>
      <c r="SCA3208" s="14"/>
      <c r="SCB3208" s="14"/>
      <c r="SCC3208" s="14"/>
      <c r="SCD3208" s="14"/>
      <c r="SCE3208" s="14"/>
      <c r="SCF3208" s="14"/>
      <c r="SCG3208" s="14"/>
      <c r="SCH3208" s="14"/>
      <c r="SCI3208" s="14"/>
      <c r="SCJ3208" s="14"/>
      <c r="SCK3208" s="14"/>
      <c r="SCL3208" s="14"/>
      <c r="SCM3208" s="14"/>
      <c r="SCN3208" s="14"/>
      <c r="SCO3208" s="14"/>
      <c r="SCP3208" s="14"/>
      <c r="SCQ3208" s="14"/>
      <c r="SCR3208" s="14"/>
      <c r="SCS3208" s="14"/>
      <c r="SCT3208" s="14"/>
      <c r="SCU3208" s="14"/>
      <c r="SCV3208" s="14"/>
      <c r="SCW3208" s="14"/>
      <c r="SCX3208" s="14"/>
      <c r="SCY3208" s="14"/>
      <c r="SCZ3208" s="14"/>
      <c r="SDA3208" s="14"/>
      <c r="SDB3208" s="14"/>
      <c r="SDC3208" s="14"/>
      <c r="SDD3208" s="14"/>
      <c r="SDE3208" s="14"/>
      <c r="SDF3208" s="14"/>
      <c r="SDG3208" s="14"/>
      <c r="SDH3208" s="14"/>
      <c r="SDI3208" s="14"/>
      <c r="SDJ3208" s="14"/>
      <c r="SDK3208" s="14"/>
      <c r="SDL3208" s="14"/>
      <c r="SDM3208" s="14"/>
      <c r="SDN3208" s="14"/>
      <c r="SDO3208" s="14"/>
      <c r="SDP3208" s="14"/>
      <c r="SDQ3208" s="14"/>
      <c r="SDR3208" s="14"/>
      <c r="SDS3208" s="14"/>
      <c r="SDT3208" s="14"/>
      <c r="SDU3208" s="14"/>
      <c r="SDV3208" s="14"/>
      <c r="SDW3208" s="14"/>
      <c r="SDX3208" s="14"/>
      <c r="SDY3208" s="14"/>
      <c r="SDZ3208" s="14"/>
      <c r="SEA3208" s="14"/>
      <c r="SEB3208" s="14"/>
      <c r="SEC3208" s="14"/>
      <c r="SED3208" s="14"/>
      <c r="SEE3208" s="14"/>
      <c r="SEF3208" s="14"/>
      <c r="SEG3208" s="14"/>
      <c r="SEH3208" s="14"/>
      <c r="SEI3208" s="14"/>
      <c r="SEJ3208" s="14"/>
      <c r="SEK3208" s="14"/>
      <c r="SEL3208" s="14"/>
      <c r="SEM3208" s="14"/>
      <c r="SEN3208" s="14"/>
      <c r="SEO3208" s="14"/>
      <c r="SEP3208" s="14"/>
      <c r="SEQ3208" s="14"/>
      <c r="SER3208" s="14"/>
      <c r="SES3208" s="14"/>
      <c r="SET3208" s="14"/>
      <c r="SEU3208" s="14"/>
      <c r="SEV3208" s="14"/>
      <c r="SEW3208" s="14"/>
      <c r="SEX3208" s="14"/>
      <c r="SEY3208" s="14"/>
      <c r="SEZ3208" s="14"/>
      <c r="SFA3208" s="14"/>
      <c r="SFB3208" s="14"/>
      <c r="SFC3208" s="14"/>
      <c r="SFD3208" s="14"/>
      <c r="SFE3208" s="14"/>
      <c r="SFF3208" s="14"/>
      <c r="SFG3208" s="14"/>
      <c r="SFH3208" s="14"/>
      <c r="SFI3208" s="14"/>
      <c r="SFJ3208" s="14"/>
      <c r="SFK3208" s="14"/>
      <c r="SFL3208" s="14"/>
      <c r="SFM3208" s="14"/>
      <c r="SFN3208" s="14"/>
      <c r="SFO3208" s="14"/>
      <c r="SFP3208" s="14"/>
      <c r="SFQ3208" s="14"/>
      <c r="SFR3208" s="14"/>
      <c r="SFS3208" s="14"/>
      <c r="SFT3208" s="14"/>
      <c r="SFU3208" s="14"/>
      <c r="SFV3208" s="14"/>
      <c r="SFW3208" s="14"/>
      <c r="SFX3208" s="14"/>
      <c r="SFY3208" s="14"/>
      <c r="SFZ3208" s="14"/>
      <c r="SGA3208" s="14"/>
      <c r="SGB3208" s="14"/>
      <c r="SGC3208" s="14"/>
      <c r="SGD3208" s="14"/>
      <c r="SGE3208" s="14"/>
      <c r="SGF3208" s="14"/>
      <c r="SGG3208" s="14"/>
      <c r="SGH3208" s="14"/>
      <c r="SGI3208" s="14"/>
      <c r="SGJ3208" s="14"/>
      <c r="SGK3208" s="14"/>
      <c r="SGL3208" s="14"/>
      <c r="SGM3208" s="14"/>
      <c r="SGN3208" s="14"/>
      <c r="SGO3208" s="14"/>
      <c r="SGP3208" s="14"/>
      <c r="SGQ3208" s="14"/>
      <c r="SGR3208" s="14"/>
      <c r="SGS3208" s="14"/>
      <c r="SGT3208" s="14"/>
      <c r="SGU3208" s="14"/>
      <c r="SGV3208" s="14"/>
      <c r="SGW3208" s="14"/>
      <c r="SGX3208" s="14"/>
      <c r="SGY3208" s="14"/>
      <c r="SGZ3208" s="14"/>
      <c r="SHA3208" s="14"/>
      <c r="SHB3208" s="14"/>
      <c r="SHC3208" s="14"/>
      <c r="SHD3208" s="14"/>
      <c r="SHE3208" s="14"/>
      <c r="SHF3208" s="14"/>
      <c r="SHG3208" s="14"/>
      <c r="SHH3208" s="14"/>
      <c r="SHI3208" s="14"/>
      <c r="SHJ3208" s="14"/>
      <c r="SHK3208" s="14"/>
      <c r="SHL3208" s="14"/>
      <c r="SHM3208" s="14"/>
      <c r="SHN3208" s="14"/>
      <c r="SHO3208" s="14"/>
      <c r="SHP3208" s="14"/>
      <c r="SHQ3208" s="14"/>
      <c r="SHR3208" s="14"/>
      <c r="SHS3208" s="14"/>
      <c r="SHT3208" s="14"/>
      <c r="SHU3208" s="14"/>
      <c r="SHV3208" s="14"/>
      <c r="SHW3208" s="14"/>
      <c r="SHX3208" s="14"/>
      <c r="SHY3208" s="14"/>
      <c r="SHZ3208" s="14"/>
      <c r="SIA3208" s="14"/>
      <c r="SIB3208" s="14"/>
      <c r="SIC3208" s="14"/>
      <c r="SID3208" s="14"/>
      <c r="SIE3208" s="14"/>
      <c r="SIF3208" s="14"/>
      <c r="SIG3208" s="14"/>
      <c r="SIH3208" s="14"/>
      <c r="SII3208" s="14"/>
      <c r="SIJ3208" s="14"/>
      <c r="SIK3208" s="14"/>
      <c r="SIL3208" s="14"/>
      <c r="SIM3208" s="14"/>
      <c r="SIN3208" s="14"/>
      <c r="SIO3208" s="14"/>
      <c r="SIP3208" s="14"/>
      <c r="SIQ3208" s="14"/>
      <c r="SIR3208" s="14"/>
      <c r="SIS3208" s="14"/>
      <c r="SIT3208" s="14"/>
      <c r="SIU3208" s="14"/>
      <c r="SIV3208" s="14"/>
      <c r="SIW3208" s="14"/>
      <c r="SIX3208" s="14"/>
      <c r="SIY3208" s="14"/>
      <c r="SIZ3208" s="14"/>
      <c r="SJA3208" s="14"/>
      <c r="SJB3208" s="14"/>
      <c r="SJC3208" s="14"/>
      <c r="SJD3208" s="14"/>
      <c r="SJE3208" s="14"/>
      <c r="SJF3208" s="14"/>
      <c r="SJG3208" s="14"/>
      <c r="SJH3208" s="14"/>
      <c r="SJI3208" s="14"/>
      <c r="SJJ3208" s="14"/>
      <c r="SJK3208" s="14"/>
      <c r="SJL3208" s="14"/>
      <c r="SJM3208" s="14"/>
      <c r="SJN3208" s="14"/>
      <c r="SJO3208" s="14"/>
      <c r="SJP3208" s="14"/>
      <c r="SJQ3208" s="14"/>
      <c r="SJR3208" s="14"/>
      <c r="SJS3208" s="14"/>
      <c r="SJT3208" s="14"/>
      <c r="SJU3208" s="14"/>
      <c r="SJV3208" s="14"/>
      <c r="SJW3208" s="14"/>
      <c r="SJX3208" s="14"/>
      <c r="SJY3208" s="14"/>
      <c r="SJZ3208" s="14"/>
      <c r="SKA3208" s="14"/>
      <c r="SKB3208" s="14"/>
      <c r="SKC3208" s="14"/>
      <c r="SKD3208" s="14"/>
      <c r="SKE3208" s="14"/>
      <c r="SKF3208" s="14"/>
      <c r="SKG3208" s="14"/>
      <c r="SKH3208" s="14"/>
      <c r="SKI3208" s="14"/>
      <c r="SKJ3208" s="14"/>
      <c r="SKK3208" s="14"/>
      <c r="SKL3208" s="14"/>
      <c r="SKM3208" s="14"/>
      <c r="SKN3208" s="14"/>
      <c r="SKO3208" s="14"/>
      <c r="SKP3208" s="14"/>
      <c r="SKQ3208" s="14"/>
      <c r="SKR3208" s="14"/>
      <c r="SKS3208" s="14"/>
      <c r="SKT3208" s="14"/>
      <c r="SKU3208" s="14"/>
      <c r="SKV3208" s="14"/>
      <c r="SKW3208" s="14"/>
      <c r="SKX3208" s="14"/>
      <c r="SKY3208" s="14"/>
      <c r="SKZ3208" s="14"/>
      <c r="SLA3208" s="14"/>
      <c r="SLB3208" s="14"/>
      <c r="SLC3208" s="14"/>
      <c r="SLD3208" s="14"/>
      <c r="SLE3208" s="14"/>
      <c r="SLF3208" s="14"/>
      <c r="SLG3208" s="14"/>
      <c r="SLH3208" s="14"/>
      <c r="SLI3208" s="14"/>
      <c r="SLJ3208" s="14"/>
      <c r="SLK3208" s="14"/>
      <c r="SLL3208" s="14"/>
      <c r="SLM3208" s="14"/>
      <c r="SLN3208" s="14"/>
      <c r="SLO3208" s="14"/>
      <c r="SLP3208" s="14"/>
      <c r="SLQ3208" s="14"/>
      <c r="SLR3208" s="14"/>
      <c r="SLS3208" s="14"/>
      <c r="SLT3208" s="14"/>
      <c r="SLU3208" s="14"/>
      <c r="SLV3208" s="14"/>
      <c r="SLW3208" s="14"/>
      <c r="SLX3208" s="14"/>
      <c r="SLY3208" s="14"/>
      <c r="SLZ3208" s="14"/>
      <c r="SMA3208" s="14"/>
      <c r="SMB3208" s="14"/>
      <c r="SMC3208" s="14"/>
      <c r="SMD3208" s="14"/>
      <c r="SME3208" s="14"/>
      <c r="SMF3208" s="14"/>
      <c r="SMG3208" s="14"/>
      <c r="SMH3208" s="14"/>
      <c r="SMI3208" s="14"/>
      <c r="SMJ3208" s="14"/>
      <c r="SMK3208" s="14"/>
      <c r="SML3208" s="14"/>
      <c r="SMM3208" s="14"/>
      <c r="SMN3208" s="14"/>
      <c r="SMO3208" s="14"/>
      <c r="SMP3208" s="14"/>
      <c r="SMQ3208" s="14"/>
      <c r="SMR3208" s="14"/>
      <c r="SMS3208" s="14"/>
      <c r="SMT3208" s="14"/>
      <c r="SMU3208" s="14"/>
      <c r="SMV3208" s="14"/>
      <c r="SMW3208" s="14"/>
      <c r="SMX3208" s="14"/>
      <c r="SMY3208" s="14"/>
      <c r="SMZ3208" s="14"/>
      <c r="SNA3208" s="14"/>
      <c r="SNB3208" s="14"/>
      <c r="SNC3208" s="14"/>
      <c r="SND3208" s="14"/>
      <c r="SNE3208" s="14"/>
      <c r="SNF3208" s="14"/>
      <c r="SNG3208" s="14"/>
      <c r="SNH3208" s="14"/>
      <c r="SNI3208" s="14"/>
      <c r="SNJ3208" s="14"/>
      <c r="SNK3208" s="14"/>
      <c r="SNL3208" s="14"/>
      <c r="SNM3208" s="14"/>
      <c r="SNN3208" s="14"/>
      <c r="SNO3208" s="14"/>
      <c r="SNP3208" s="14"/>
      <c r="SNQ3208" s="14"/>
      <c r="SNR3208" s="14"/>
      <c r="SNS3208" s="14"/>
      <c r="SNT3208" s="14"/>
      <c r="SNU3208" s="14"/>
      <c r="SNV3208" s="14"/>
      <c r="SNW3208" s="14"/>
      <c r="SNX3208" s="14"/>
      <c r="SNY3208" s="14"/>
      <c r="SNZ3208" s="14"/>
      <c r="SOA3208" s="14"/>
      <c r="SOB3208" s="14"/>
      <c r="SOC3208" s="14"/>
      <c r="SOD3208" s="14"/>
      <c r="SOE3208" s="14"/>
      <c r="SOF3208" s="14"/>
      <c r="SOG3208" s="14"/>
      <c r="SOH3208" s="14"/>
      <c r="SOI3208" s="14"/>
      <c r="SOJ3208" s="14"/>
      <c r="SOK3208" s="14"/>
      <c r="SOL3208" s="14"/>
      <c r="SOM3208" s="14"/>
      <c r="SON3208" s="14"/>
      <c r="SOO3208" s="14"/>
      <c r="SOP3208" s="14"/>
      <c r="SOQ3208" s="14"/>
      <c r="SOR3208" s="14"/>
      <c r="SOS3208" s="14"/>
      <c r="SOT3208" s="14"/>
      <c r="SOU3208" s="14"/>
      <c r="SOV3208" s="14"/>
      <c r="SOW3208" s="14"/>
      <c r="SOX3208" s="14"/>
      <c r="SOY3208" s="14"/>
      <c r="SOZ3208" s="14"/>
      <c r="SPA3208" s="14"/>
      <c r="SPB3208" s="14"/>
      <c r="SPC3208" s="14"/>
      <c r="SPD3208" s="14"/>
      <c r="SPE3208" s="14"/>
      <c r="SPF3208" s="14"/>
      <c r="SPG3208" s="14"/>
      <c r="SPH3208" s="14"/>
      <c r="SPI3208" s="14"/>
      <c r="SPJ3208" s="14"/>
      <c r="SPK3208" s="14"/>
      <c r="SPL3208" s="14"/>
      <c r="SPM3208" s="14"/>
      <c r="SPN3208" s="14"/>
      <c r="SPO3208" s="14"/>
      <c r="SPP3208" s="14"/>
      <c r="SPQ3208" s="14"/>
      <c r="SPR3208" s="14"/>
      <c r="SPS3208" s="14"/>
      <c r="SPT3208" s="14"/>
      <c r="SPU3208" s="14"/>
      <c r="SPV3208" s="14"/>
      <c r="SPW3208" s="14"/>
      <c r="SPX3208" s="14"/>
      <c r="SPY3208" s="14"/>
      <c r="SPZ3208" s="14"/>
      <c r="SQA3208" s="14"/>
      <c r="SQB3208" s="14"/>
      <c r="SQC3208" s="14"/>
      <c r="SQD3208" s="14"/>
      <c r="SQE3208" s="14"/>
      <c r="SQF3208" s="14"/>
      <c r="SQG3208" s="14"/>
      <c r="SQH3208" s="14"/>
      <c r="SQI3208" s="14"/>
      <c r="SQJ3208" s="14"/>
      <c r="SQK3208" s="14"/>
      <c r="SQL3208" s="14"/>
      <c r="SQM3208" s="14"/>
      <c r="SQN3208" s="14"/>
      <c r="SQO3208" s="14"/>
      <c r="SQP3208" s="14"/>
      <c r="SQQ3208" s="14"/>
      <c r="SQR3208" s="14"/>
      <c r="SQS3208" s="14"/>
      <c r="SQT3208" s="14"/>
      <c r="SQU3208" s="14"/>
      <c r="SQV3208" s="14"/>
      <c r="SQW3208" s="14"/>
      <c r="SQX3208" s="14"/>
      <c r="SQY3208" s="14"/>
      <c r="SQZ3208" s="14"/>
      <c r="SRA3208" s="14"/>
      <c r="SRB3208" s="14"/>
      <c r="SRC3208" s="14"/>
      <c r="SRD3208" s="14"/>
      <c r="SRE3208" s="14"/>
      <c r="SRF3208" s="14"/>
      <c r="SRG3208" s="14"/>
      <c r="SRH3208" s="14"/>
      <c r="SRI3208" s="14"/>
      <c r="SRJ3208" s="14"/>
      <c r="SRK3208" s="14"/>
      <c r="SRL3208" s="14"/>
      <c r="SRM3208" s="14"/>
      <c r="SRN3208" s="14"/>
      <c r="SRO3208" s="14"/>
      <c r="SRP3208" s="14"/>
      <c r="SRQ3208" s="14"/>
      <c r="SRR3208" s="14"/>
      <c r="SRS3208" s="14"/>
      <c r="SRT3208" s="14"/>
      <c r="SRU3208" s="14"/>
      <c r="SRV3208" s="14"/>
      <c r="SRW3208" s="14"/>
      <c r="SRX3208" s="14"/>
      <c r="SRY3208" s="14"/>
      <c r="SRZ3208" s="14"/>
      <c r="SSA3208" s="14"/>
      <c r="SSB3208" s="14"/>
      <c r="SSC3208" s="14"/>
      <c r="SSD3208" s="14"/>
      <c r="SSE3208" s="14"/>
      <c r="SSF3208" s="14"/>
      <c r="SSG3208" s="14"/>
      <c r="SSH3208" s="14"/>
      <c r="SSI3208" s="14"/>
      <c r="SSJ3208" s="14"/>
      <c r="SSK3208" s="14"/>
      <c r="SSL3208" s="14"/>
      <c r="SSM3208" s="14"/>
      <c r="SSN3208" s="14"/>
      <c r="SSO3208" s="14"/>
      <c r="SSP3208" s="14"/>
      <c r="SSQ3208" s="14"/>
      <c r="SSR3208" s="14"/>
      <c r="SSS3208" s="14"/>
      <c r="SST3208" s="14"/>
      <c r="SSU3208" s="14"/>
      <c r="SSV3208" s="14"/>
      <c r="SSW3208" s="14"/>
      <c r="SSX3208" s="14"/>
      <c r="SSY3208" s="14"/>
      <c r="SSZ3208" s="14"/>
      <c r="STA3208" s="14"/>
      <c r="STB3208" s="14"/>
      <c r="STC3208" s="14"/>
      <c r="STD3208" s="14"/>
      <c r="STE3208" s="14"/>
      <c r="STF3208" s="14"/>
      <c r="STG3208" s="14"/>
      <c r="STH3208" s="14"/>
      <c r="STI3208" s="14"/>
      <c r="STJ3208" s="14"/>
      <c r="STK3208" s="14"/>
      <c r="STL3208" s="14"/>
      <c r="STM3208" s="14"/>
      <c r="STN3208" s="14"/>
      <c r="STO3208" s="14"/>
      <c r="STP3208" s="14"/>
      <c r="STQ3208" s="14"/>
      <c r="STR3208" s="14"/>
      <c r="STS3208" s="14"/>
      <c r="STT3208" s="14"/>
      <c r="STU3208" s="14"/>
      <c r="STV3208" s="14"/>
      <c r="STW3208" s="14"/>
      <c r="STX3208" s="14"/>
      <c r="STY3208" s="14"/>
      <c r="STZ3208" s="14"/>
      <c r="SUA3208" s="14"/>
      <c r="SUB3208" s="14"/>
      <c r="SUC3208" s="14"/>
      <c r="SUD3208" s="14"/>
      <c r="SUE3208" s="14"/>
      <c r="SUF3208" s="14"/>
      <c r="SUG3208" s="14"/>
      <c r="SUH3208" s="14"/>
      <c r="SUI3208" s="14"/>
      <c r="SUJ3208" s="14"/>
      <c r="SUK3208" s="14"/>
      <c r="SUL3208" s="14"/>
      <c r="SUM3208" s="14"/>
      <c r="SUN3208" s="14"/>
      <c r="SUO3208" s="14"/>
      <c r="SUP3208" s="14"/>
      <c r="SUQ3208" s="14"/>
      <c r="SUR3208" s="14"/>
      <c r="SUS3208" s="14"/>
      <c r="SUT3208" s="14"/>
      <c r="SUU3208" s="14"/>
      <c r="SUV3208" s="14"/>
      <c r="SUW3208" s="14"/>
      <c r="SUX3208" s="14"/>
      <c r="SUY3208" s="14"/>
      <c r="SUZ3208" s="14"/>
      <c r="SVA3208" s="14"/>
      <c r="SVB3208" s="14"/>
      <c r="SVC3208" s="14"/>
      <c r="SVD3208" s="14"/>
      <c r="SVE3208" s="14"/>
      <c r="SVF3208" s="14"/>
      <c r="SVG3208" s="14"/>
      <c r="SVH3208" s="14"/>
      <c r="SVI3208" s="14"/>
      <c r="SVJ3208" s="14"/>
      <c r="SVK3208" s="14"/>
      <c r="SVL3208" s="14"/>
      <c r="SVM3208" s="14"/>
      <c r="SVN3208" s="14"/>
      <c r="SVO3208" s="14"/>
      <c r="SVP3208" s="14"/>
      <c r="SVQ3208" s="14"/>
      <c r="SVR3208" s="14"/>
      <c r="SVS3208" s="14"/>
      <c r="SVT3208" s="14"/>
      <c r="SVU3208" s="14"/>
      <c r="SVV3208" s="14"/>
      <c r="SVW3208" s="14"/>
      <c r="SVX3208" s="14"/>
      <c r="SVY3208" s="14"/>
      <c r="SVZ3208" s="14"/>
      <c r="SWA3208" s="14"/>
      <c r="SWB3208" s="14"/>
      <c r="SWC3208" s="14"/>
      <c r="SWD3208" s="14"/>
      <c r="SWE3208" s="14"/>
      <c r="SWF3208" s="14"/>
      <c r="SWG3208" s="14"/>
      <c r="SWH3208" s="14"/>
      <c r="SWI3208" s="14"/>
      <c r="SWJ3208" s="14"/>
      <c r="SWK3208" s="14"/>
      <c r="SWL3208" s="14"/>
      <c r="SWM3208" s="14"/>
      <c r="SWN3208" s="14"/>
      <c r="SWO3208" s="14"/>
      <c r="SWP3208" s="14"/>
      <c r="SWQ3208" s="14"/>
      <c r="SWR3208" s="14"/>
      <c r="SWS3208" s="14"/>
      <c r="SWT3208" s="14"/>
      <c r="SWU3208" s="14"/>
      <c r="SWV3208" s="14"/>
      <c r="SWW3208" s="14"/>
      <c r="SWX3208" s="14"/>
      <c r="SWY3208" s="14"/>
      <c r="SWZ3208" s="14"/>
      <c r="SXA3208" s="14"/>
      <c r="SXB3208" s="14"/>
      <c r="SXC3208" s="14"/>
      <c r="SXD3208" s="14"/>
      <c r="SXE3208" s="14"/>
      <c r="SXF3208" s="14"/>
      <c r="SXG3208" s="14"/>
      <c r="SXH3208" s="14"/>
      <c r="SXI3208" s="14"/>
      <c r="SXJ3208" s="14"/>
      <c r="SXK3208" s="14"/>
      <c r="SXL3208" s="14"/>
      <c r="SXM3208" s="14"/>
      <c r="SXN3208" s="14"/>
      <c r="SXO3208" s="14"/>
      <c r="SXP3208" s="14"/>
      <c r="SXQ3208" s="14"/>
      <c r="SXR3208" s="14"/>
      <c r="SXS3208" s="14"/>
      <c r="SXT3208" s="14"/>
      <c r="SXU3208" s="14"/>
      <c r="SXV3208" s="14"/>
      <c r="SXW3208" s="14"/>
      <c r="SXX3208" s="14"/>
      <c r="SXY3208" s="14"/>
      <c r="SXZ3208" s="14"/>
      <c r="SYA3208" s="14"/>
      <c r="SYB3208" s="14"/>
      <c r="SYC3208" s="14"/>
      <c r="SYD3208" s="14"/>
      <c r="SYE3208" s="14"/>
      <c r="SYF3208" s="14"/>
      <c r="SYG3208" s="14"/>
      <c r="SYH3208" s="14"/>
      <c r="SYI3208" s="14"/>
      <c r="SYJ3208" s="14"/>
      <c r="SYK3208" s="14"/>
      <c r="SYL3208" s="14"/>
      <c r="SYM3208" s="14"/>
      <c r="SYN3208" s="14"/>
      <c r="SYO3208" s="14"/>
      <c r="SYP3208" s="14"/>
      <c r="SYQ3208" s="14"/>
      <c r="SYR3208" s="14"/>
      <c r="SYS3208" s="14"/>
      <c r="SYT3208" s="14"/>
      <c r="SYU3208" s="14"/>
      <c r="SYV3208" s="14"/>
      <c r="SYW3208" s="14"/>
      <c r="SYX3208" s="14"/>
      <c r="SYY3208" s="14"/>
      <c r="SYZ3208" s="14"/>
      <c r="SZA3208" s="14"/>
      <c r="SZB3208" s="14"/>
      <c r="SZC3208" s="14"/>
      <c r="SZD3208" s="14"/>
      <c r="SZE3208" s="14"/>
      <c r="SZF3208" s="14"/>
      <c r="SZG3208" s="14"/>
      <c r="SZH3208" s="14"/>
      <c r="SZI3208" s="14"/>
      <c r="SZJ3208" s="14"/>
      <c r="SZK3208" s="14"/>
      <c r="SZL3208" s="14"/>
      <c r="SZM3208" s="14"/>
      <c r="SZN3208" s="14"/>
      <c r="SZO3208" s="14"/>
      <c r="SZP3208" s="14"/>
      <c r="SZQ3208" s="14"/>
      <c r="SZR3208" s="14"/>
      <c r="SZS3208" s="14"/>
      <c r="SZT3208" s="14"/>
      <c r="SZU3208" s="14"/>
      <c r="SZV3208" s="14"/>
      <c r="SZW3208" s="14"/>
      <c r="SZX3208" s="14"/>
      <c r="SZY3208" s="14"/>
      <c r="SZZ3208" s="14"/>
      <c r="TAA3208" s="14"/>
      <c r="TAB3208" s="14"/>
      <c r="TAC3208" s="14"/>
      <c r="TAD3208" s="14"/>
      <c r="TAE3208" s="14"/>
      <c r="TAF3208" s="14"/>
      <c r="TAG3208" s="14"/>
      <c r="TAH3208" s="14"/>
      <c r="TAI3208" s="14"/>
      <c r="TAJ3208" s="14"/>
      <c r="TAK3208" s="14"/>
      <c r="TAL3208" s="14"/>
      <c r="TAM3208" s="14"/>
      <c r="TAN3208" s="14"/>
      <c r="TAO3208" s="14"/>
      <c r="TAP3208" s="14"/>
      <c r="TAQ3208" s="14"/>
      <c r="TAR3208" s="14"/>
      <c r="TAS3208" s="14"/>
      <c r="TAT3208" s="14"/>
      <c r="TAU3208" s="14"/>
      <c r="TAV3208" s="14"/>
      <c r="TAW3208" s="14"/>
      <c r="TAX3208" s="14"/>
      <c r="TAY3208" s="14"/>
      <c r="TAZ3208" s="14"/>
      <c r="TBA3208" s="14"/>
      <c r="TBB3208" s="14"/>
      <c r="TBC3208" s="14"/>
      <c r="TBD3208" s="14"/>
      <c r="TBE3208" s="14"/>
      <c r="TBF3208" s="14"/>
      <c r="TBG3208" s="14"/>
      <c r="TBH3208" s="14"/>
      <c r="TBI3208" s="14"/>
      <c r="TBJ3208" s="14"/>
      <c r="TBK3208" s="14"/>
      <c r="TBL3208" s="14"/>
      <c r="TBM3208" s="14"/>
      <c r="TBN3208" s="14"/>
      <c r="TBO3208" s="14"/>
      <c r="TBP3208" s="14"/>
      <c r="TBQ3208" s="14"/>
      <c r="TBR3208" s="14"/>
      <c r="TBS3208" s="14"/>
      <c r="TBT3208" s="14"/>
      <c r="TBU3208" s="14"/>
      <c r="TBV3208" s="14"/>
      <c r="TBW3208" s="14"/>
      <c r="TBX3208" s="14"/>
      <c r="TBY3208" s="14"/>
      <c r="TBZ3208" s="14"/>
      <c r="TCA3208" s="14"/>
      <c r="TCB3208" s="14"/>
      <c r="TCC3208" s="14"/>
      <c r="TCD3208" s="14"/>
      <c r="TCE3208" s="14"/>
      <c r="TCF3208" s="14"/>
      <c r="TCG3208" s="14"/>
      <c r="TCH3208" s="14"/>
      <c r="TCI3208" s="14"/>
      <c r="TCJ3208" s="14"/>
      <c r="TCK3208" s="14"/>
      <c r="TCL3208" s="14"/>
      <c r="TCM3208" s="14"/>
      <c r="TCN3208" s="14"/>
      <c r="TCO3208" s="14"/>
      <c r="TCP3208" s="14"/>
      <c r="TCQ3208" s="14"/>
      <c r="TCR3208" s="14"/>
      <c r="TCS3208" s="14"/>
      <c r="TCT3208" s="14"/>
      <c r="TCU3208" s="14"/>
      <c r="TCV3208" s="14"/>
      <c r="TCW3208" s="14"/>
      <c r="TCX3208" s="14"/>
      <c r="TCY3208" s="14"/>
      <c r="TCZ3208" s="14"/>
      <c r="TDA3208" s="14"/>
      <c r="TDB3208" s="14"/>
      <c r="TDC3208" s="14"/>
      <c r="TDD3208" s="14"/>
      <c r="TDE3208" s="14"/>
      <c r="TDF3208" s="14"/>
      <c r="TDG3208" s="14"/>
      <c r="TDH3208" s="14"/>
      <c r="TDI3208" s="14"/>
      <c r="TDJ3208" s="14"/>
      <c r="TDK3208" s="14"/>
      <c r="TDL3208" s="14"/>
      <c r="TDM3208" s="14"/>
      <c r="TDN3208" s="14"/>
      <c r="TDO3208" s="14"/>
      <c r="TDP3208" s="14"/>
      <c r="TDQ3208" s="14"/>
      <c r="TDR3208" s="14"/>
      <c r="TDS3208" s="14"/>
      <c r="TDT3208" s="14"/>
      <c r="TDU3208" s="14"/>
      <c r="TDV3208" s="14"/>
      <c r="TDW3208" s="14"/>
      <c r="TDX3208" s="14"/>
      <c r="TDY3208" s="14"/>
      <c r="TDZ3208" s="14"/>
      <c r="TEA3208" s="14"/>
      <c r="TEB3208" s="14"/>
      <c r="TEC3208" s="14"/>
      <c r="TED3208" s="14"/>
      <c r="TEE3208" s="14"/>
      <c r="TEF3208" s="14"/>
      <c r="TEG3208" s="14"/>
      <c r="TEH3208" s="14"/>
      <c r="TEI3208" s="14"/>
      <c r="TEJ3208" s="14"/>
      <c r="TEK3208" s="14"/>
      <c r="TEL3208" s="14"/>
      <c r="TEM3208" s="14"/>
      <c r="TEN3208" s="14"/>
      <c r="TEO3208" s="14"/>
      <c r="TEP3208" s="14"/>
      <c r="TEQ3208" s="14"/>
      <c r="TER3208" s="14"/>
      <c r="TES3208" s="14"/>
      <c r="TET3208" s="14"/>
      <c r="TEU3208" s="14"/>
      <c r="TEV3208" s="14"/>
      <c r="TEW3208" s="14"/>
      <c r="TEX3208" s="14"/>
      <c r="TEY3208" s="14"/>
      <c r="TEZ3208" s="14"/>
      <c r="TFA3208" s="14"/>
      <c r="TFB3208" s="14"/>
      <c r="TFC3208" s="14"/>
      <c r="TFD3208" s="14"/>
      <c r="TFE3208" s="14"/>
      <c r="TFF3208" s="14"/>
      <c r="TFG3208" s="14"/>
      <c r="TFH3208" s="14"/>
      <c r="TFI3208" s="14"/>
      <c r="TFJ3208" s="14"/>
      <c r="TFK3208" s="14"/>
      <c r="TFL3208" s="14"/>
      <c r="TFM3208" s="14"/>
      <c r="TFN3208" s="14"/>
      <c r="TFO3208" s="14"/>
      <c r="TFP3208" s="14"/>
      <c r="TFQ3208" s="14"/>
      <c r="TFR3208" s="14"/>
      <c r="TFS3208" s="14"/>
      <c r="TFT3208" s="14"/>
      <c r="TFU3208" s="14"/>
      <c r="TFV3208" s="14"/>
      <c r="TFW3208" s="14"/>
      <c r="TFX3208" s="14"/>
      <c r="TFY3208" s="14"/>
      <c r="TFZ3208" s="14"/>
      <c r="TGA3208" s="14"/>
      <c r="TGB3208" s="14"/>
      <c r="TGC3208" s="14"/>
      <c r="TGD3208" s="14"/>
      <c r="TGE3208" s="14"/>
      <c r="TGF3208" s="14"/>
      <c r="TGG3208" s="14"/>
      <c r="TGH3208" s="14"/>
      <c r="TGI3208" s="14"/>
      <c r="TGJ3208" s="14"/>
      <c r="TGK3208" s="14"/>
      <c r="TGL3208" s="14"/>
      <c r="TGM3208" s="14"/>
      <c r="TGN3208" s="14"/>
      <c r="TGO3208" s="14"/>
      <c r="TGP3208" s="14"/>
      <c r="TGQ3208" s="14"/>
      <c r="TGR3208" s="14"/>
      <c r="TGS3208" s="14"/>
      <c r="TGT3208" s="14"/>
      <c r="TGU3208" s="14"/>
      <c r="TGV3208" s="14"/>
      <c r="TGW3208" s="14"/>
      <c r="TGX3208" s="14"/>
      <c r="TGY3208" s="14"/>
      <c r="TGZ3208" s="14"/>
      <c r="THA3208" s="14"/>
      <c r="THB3208" s="14"/>
      <c r="THC3208" s="14"/>
      <c r="THD3208" s="14"/>
      <c r="THE3208" s="14"/>
      <c r="THF3208" s="14"/>
      <c r="THG3208" s="14"/>
      <c r="THH3208" s="14"/>
      <c r="THI3208" s="14"/>
      <c r="THJ3208" s="14"/>
      <c r="THK3208" s="14"/>
      <c r="THL3208" s="14"/>
      <c r="THM3208" s="14"/>
      <c r="THN3208" s="14"/>
      <c r="THO3208" s="14"/>
      <c r="THP3208" s="14"/>
      <c r="THQ3208" s="14"/>
      <c r="THR3208" s="14"/>
      <c r="THS3208" s="14"/>
      <c r="THT3208" s="14"/>
      <c r="THU3208" s="14"/>
      <c r="THV3208" s="14"/>
      <c r="THW3208" s="14"/>
      <c r="THX3208" s="14"/>
      <c r="THY3208" s="14"/>
      <c r="THZ3208" s="14"/>
      <c r="TIA3208" s="14"/>
      <c r="TIB3208" s="14"/>
      <c r="TIC3208" s="14"/>
      <c r="TID3208" s="14"/>
      <c r="TIE3208" s="14"/>
      <c r="TIF3208" s="14"/>
      <c r="TIG3208" s="14"/>
      <c r="TIH3208" s="14"/>
      <c r="TII3208" s="14"/>
      <c r="TIJ3208" s="14"/>
      <c r="TIK3208" s="14"/>
      <c r="TIL3208" s="14"/>
      <c r="TIM3208" s="14"/>
      <c r="TIN3208" s="14"/>
      <c r="TIO3208" s="14"/>
      <c r="TIP3208" s="14"/>
      <c r="TIQ3208" s="14"/>
      <c r="TIR3208" s="14"/>
      <c r="TIS3208" s="14"/>
      <c r="TIT3208" s="14"/>
      <c r="TIU3208" s="14"/>
      <c r="TIV3208" s="14"/>
      <c r="TIW3208" s="14"/>
      <c r="TIX3208" s="14"/>
      <c r="TIY3208" s="14"/>
      <c r="TIZ3208" s="14"/>
      <c r="TJA3208" s="14"/>
      <c r="TJB3208" s="14"/>
      <c r="TJC3208" s="14"/>
      <c r="TJD3208" s="14"/>
      <c r="TJE3208" s="14"/>
      <c r="TJF3208" s="14"/>
      <c r="TJG3208" s="14"/>
      <c r="TJH3208" s="14"/>
      <c r="TJI3208" s="14"/>
      <c r="TJJ3208" s="14"/>
      <c r="TJK3208" s="14"/>
      <c r="TJL3208" s="14"/>
      <c r="TJM3208" s="14"/>
      <c r="TJN3208" s="14"/>
      <c r="TJO3208" s="14"/>
      <c r="TJP3208" s="14"/>
      <c r="TJQ3208" s="14"/>
      <c r="TJR3208" s="14"/>
      <c r="TJS3208" s="14"/>
      <c r="TJT3208" s="14"/>
      <c r="TJU3208" s="14"/>
      <c r="TJV3208" s="14"/>
      <c r="TJW3208" s="14"/>
      <c r="TJX3208" s="14"/>
      <c r="TJY3208" s="14"/>
      <c r="TJZ3208" s="14"/>
      <c r="TKA3208" s="14"/>
      <c r="TKB3208" s="14"/>
      <c r="TKC3208" s="14"/>
      <c r="TKD3208" s="14"/>
      <c r="TKE3208" s="14"/>
      <c r="TKF3208" s="14"/>
      <c r="TKG3208" s="14"/>
      <c r="TKH3208" s="14"/>
      <c r="TKI3208" s="14"/>
      <c r="TKJ3208" s="14"/>
      <c r="TKK3208" s="14"/>
      <c r="TKL3208" s="14"/>
      <c r="TKM3208" s="14"/>
      <c r="TKN3208" s="14"/>
      <c r="TKO3208" s="14"/>
      <c r="TKP3208" s="14"/>
      <c r="TKQ3208" s="14"/>
      <c r="TKR3208" s="14"/>
      <c r="TKS3208" s="14"/>
      <c r="TKT3208" s="14"/>
      <c r="TKU3208" s="14"/>
      <c r="TKV3208" s="14"/>
      <c r="TKW3208" s="14"/>
      <c r="TKX3208" s="14"/>
      <c r="TKY3208" s="14"/>
      <c r="TKZ3208" s="14"/>
      <c r="TLA3208" s="14"/>
      <c r="TLB3208" s="14"/>
      <c r="TLC3208" s="14"/>
      <c r="TLD3208" s="14"/>
      <c r="TLE3208" s="14"/>
      <c r="TLF3208" s="14"/>
      <c r="TLG3208" s="14"/>
      <c r="TLH3208" s="14"/>
      <c r="TLI3208" s="14"/>
      <c r="TLJ3208" s="14"/>
      <c r="TLK3208" s="14"/>
      <c r="TLL3208" s="14"/>
      <c r="TLM3208" s="14"/>
      <c r="TLN3208" s="14"/>
      <c r="TLO3208" s="14"/>
      <c r="TLP3208" s="14"/>
      <c r="TLQ3208" s="14"/>
      <c r="TLR3208" s="14"/>
      <c r="TLS3208" s="14"/>
      <c r="TLT3208" s="14"/>
      <c r="TLU3208" s="14"/>
      <c r="TLV3208" s="14"/>
      <c r="TLW3208" s="14"/>
      <c r="TLX3208" s="14"/>
      <c r="TLY3208" s="14"/>
      <c r="TLZ3208" s="14"/>
      <c r="TMA3208" s="14"/>
      <c r="TMB3208" s="14"/>
      <c r="TMC3208" s="14"/>
      <c r="TMD3208" s="14"/>
      <c r="TME3208" s="14"/>
      <c r="TMF3208" s="14"/>
      <c r="TMG3208" s="14"/>
      <c r="TMH3208" s="14"/>
      <c r="TMI3208" s="14"/>
      <c r="TMJ3208" s="14"/>
      <c r="TMK3208" s="14"/>
      <c r="TML3208" s="14"/>
      <c r="TMM3208" s="14"/>
      <c r="TMN3208" s="14"/>
      <c r="TMO3208" s="14"/>
      <c r="TMP3208" s="14"/>
      <c r="TMQ3208" s="14"/>
      <c r="TMR3208" s="14"/>
      <c r="TMS3208" s="14"/>
      <c r="TMT3208" s="14"/>
      <c r="TMU3208" s="14"/>
      <c r="TMV3208" s="14"/>
      <c r="TMW3208" s="14"/>
      <c r="TMX3208" s="14"/>
      <c r="TMY3208" s="14"/>
      <c r="TMZ3208" s="14"/>
      <c r="TNA3208" s="14"/>
      <c r="TNB3208" s="14"/>
      <c r="TNC3208" s="14"/>
      <c r="TND3208" s="14"/>
      <c r="TNE3208" s="14"/>
      <c r="TNF3208" s="14"/>
      <c r="TNG3208" s="14"/>
      <c r="TNH3208" s="14"/>
      <c r="TNI3208" s="14"/>
      <c r="TNJ3208" s="14"/>
      <c r="TNK3208" s="14"/>
      <c r="TNL3208" s="14"/>
      <c r="TNM3208" s="14"/>
      <c r="TNN3208" s="14"/>
      <c r="TNO3208" s="14"/>
      <c r="TNP3208" s="14"/>
      <c r="TNQ3208" s="14"/>
      <c r="TNR3208" s="14"/>
      <c r="TNS3208" s="14"/>
      <c r="TNT3208" s="14"/>
      <c r="TNU3208" s="14"/>
      <c r="TNV3208" s="14"/>
      <c r="TNW3208" s="14"/>
      <c r="TNX3208" s="14"/>
      <c r="TNY3208" s="14"/>
      <c r="TNZ3208" s="14"/>
      <c r="TOA3208" s="14"/>
      <c r="TOB3208" s="14"/>
      <c r="TOC3208" s="14"/>
      <c r="TOD3208" s="14"/>
      <c r="TOE3208" s="14"/>
      <c r="TOF3208" s="14"/>
      <c r="TOG3208" s="14"/>
      <c r="TOH3208" s="14"/>
      <c r="TOI3208" s="14"/>
      <c r="TOJ3208" s="14"/>
      <c r="TOK3208" s="14"/>
      <c r="TOL3208" s="14"/>
      <c r="TOM3208" s="14"/>
      <c r="TON3208" s="14"/>
      <c r="TOO3208" s="14"/>
      <c r="TOP3208" s="14"/>
      <c r="TOQ3208" s="14"/>
      <c r="TOR3208" s="14"/>
      <c r="TOS3208" s="14"/>
      <c r="TOT3208" s="14"/>
      <c r="TOU3208" s="14"/>
      <c r="TOV3208" s="14"/>
      <c r="TOW3208" s="14"/>
      <c r="TOX3208" s="14"/>
      <c r="TOY3208" s="14"/>
      <c r="TOZ3208" s="14"/>
      <c r="TPA3208" s="14"/>
      <c r="TPB3208" s="14"/>
      <c r="TPC3208" s="14"/>
      <c r="TPD3208" s="14"/>
      <c r="TPE3208" s="14"/>
      <c r="TPF3208" s="14"/>
      <c r="TPG3208" s="14"/>
      <c r="TPH3208" s="14"/>
      <c r="TPI3208" s="14"/>
      <c r="TPJ3208" s="14"/>
      <c r="TPK3208" s="14"/>
      <c r="TPL3208" s="14"/>
      <c r="TPM3208" s="14"/>
      <c r="TPN3208" s="14"/>
      <c r="TPO3208" s="14"/>
      <c r="TPP3208" s="14"/>
      <c r="TPQ3208" s="14"/>
      <c r="TPR3208" s="14"/>
      <c r="TPS3208" s="14"/>
      <c r="TPT3208" s="14"/>
      <c r="TPU3208" s="14"/>
      <c r="TPV3208" s="14"/>
      <c r="TPW3208" s="14"/>
      <c r="TPX3208" s="14"/>
      <c r="TPY3208" s="14"/>
      <c r="TPZ3208" s="14"/>
      <c r="TQA3208" s="14"/>
      <c r="TQB3208" s="14"/>
      <c r="TQC3208" s="14"/>
      <c r="TQD3208" s="14"/>
      <c r="TQE3208" s="14"/>
      <c r="TQF3208" s="14"/>
      <c r="TQG3208" s="14"/>
      <c r="TQH3208" s="14"/>
      <c r="TQI3208" s="14"/>
      <c r="TQJ3208" s="14"/>
      <c r="TQK3208" s="14"/>
      <c r="TQL3208" s="14"/>
      <c r="TQM3208" s="14"/>
      <c r="TQN3208" s="14"/>
      <c r="TQO3208" s="14"/>
      <c r="TQP3208" s="14"/>
      <c r="TQQ3208" s="14"/>
      <c r="TQR3208" s="14"/>
      <c r="TQS3208" s="14"/>
      <c r="TQT3208" s="14"/>
      <c r="TQU3208" s="14"/>
      <c r="TQV3208" s="14"/>
      <c r="TQW3208" s="14"/>
      <c r="TQX3208" s="14"/>
      <c r="TQY3208" s="14"/>
      <c r="TQZ3208" s="14"/>
      <c r="TRA3208" s="14"/>
      <c r="TRB3208" s="14"/>
      <c r="TRC3208" s="14"/>
      <c r="TRD3208" s="14"/>
      <c r="TRE3208" s="14"/>
      <c r="TRF3208" s="14"/>
      <c r="TRG3208" s="14"/>
      <c r="TRH3208" s="14"/>
      <c r="TRI3208" s="14"/>
      <c r="TRJ3208" s="14"/>
      <c r="TRK3208" s="14"/>
      <c r="TRL3208" s="14"/>
      <c r="TRM3208" s="14"/>
      <c r="TRN3208" s="14"/>
      <c r="TRO3208" s="14"/>
      <c r="TRP3208" s="14"/>
      <c r="TRQ3208" s="14"/>
      <c r="TRR3208" s="14"/>
      <c r="TRS3208" s="14"/>
      <c r="TRT3208" s="14"/>
      <c r="TRU3208" s="14"/>
      <c r="TRV3208" s="14"/>
      <c r="TRW3208" s="14"/>
      <c r="TRX3208" s="14"/>
      <c r="TRY3208" s="14"/>
      <c r="TRZ3208" s="14"/>
      <c r="TSA3208" s="14"/>
      <c r="TSB3208" s="14"/>
      <c r="TSC3208" s="14"/>
      <c r="TSD3208" s="14"/>
      <c r="TSE3208" s="14"/>
      <c r="TSF3208" s="14"/>
      <c r="TSG3208" s="14"/>
      <c r="TSH3208" s="14"/>
      <c r="TSI3208" s="14"/>
      <c r="TSJ3208" s="14"/>
      <c r="TSK3208" s="14"/>
      <c r="TSL3208" s="14"/>
      <c r="TSM3208" s="14"/>
      <c r="TSN3208" s="14"/>
      <c r="TSO3208" s="14"/>
      <c r="TSP3208" s="14"/>
      <c r="TSQ3208" s="14"/>
      <c r="TSR3208" s="14"/>
      <c r="TSS3208" s="14"/>
      <c r="TST3208" s="14"/>
      <c r="TSU3208" s="14"/>
      <c r="TSV3208" s="14"/>
      <c r="TSW3208" s="14"/>
      <c r="TSX3208" s="14"/>
      <c r="TSY3208" s="14"/>
      <c r="TSZ3208" s="14"/>
      <c r="TTA3208" s="14"/>
      <c r="TTB3208" s="14"/>
      <c r="TTC3208" s="14"/>
      <c r="TTD3208" s="14"/>
      <c r="TTE3208" s="14"/>
      <c r="TTF3208" s="14"/>
      <c r="TTG3208" s="14"/>
      <c r="TTH3208" s="14"/>
      <c r="TTI3208" s="14"/>
      <c r="TTJ3208" s="14"/>
      <c r="TTK3208" s="14"/>
      <c r="TTL3208" s="14"/>
      <c r="TTM3208" s="14"/>
      <c r="TTN3208" s="14"/>
      <c r="TTO3208" s="14"/>
      <c r="TTP3208" s="14"/>
      <c r="TTQ3208" s="14"/>
      <c r="TTR3208" s="14"/>
      <c r="TTS3208" s="14"/>
      <c r="TTT3208" s="14"/>
      <c r="TTU3208" s="14"/>
      <c r="TTV3208" s="14"/>
      <c r="TTW3208" s="14"/>
      <c r="TTX3208" s="14"/>
      <c r="TTY3208" s="14"/>
      <c r="TTZ3208" s="14"/>
      <c r="TUA3208" s="14"/>
      <c r="TUB3208" s="14"/>
      <c r="TUC3208" s="14"/>
      <c r="TUD3208" s="14"/>
      <c r="TUE3208" s="14"/>
      <c r="TUF3208" s="14"/>
      <c r="TUG3208" s="14"/>
      <c r="TUH3208" s="14"/>
      <c r="TUI3208" s="14"/>
      <c r="TUJ3208" s="14"/>
      <c r="TUK3208" s="14"/>
      <c r="TUL3208" s="14"/>
      <c r="TUM3208" s="14"/>
      <c r="TUN3208" s="14"/>
      <c r="TUO3208" s="14"/>
      <c r="TUP3208" s="14"/>
      <c r="TUQ3208" s="14"/>
      <c r="TUR3208" s="14"/>
      <c r="TUS3208" s="14"/>
      <c r="TUT3208" s="14"/>
      <c r="TUU3208" s="14"/>
      <c r="TUV3208" s="14"/>
      <c r="TUW3208" s="14"/>
      <c r="TUX3208" s="14"/>
      <c r="TUY3208" s="14"/>
      <c r="TUZ3208" s="14"/>
      <c r="TVA3208" s="14"/>
      <c r="TVB3208" s="14"/>
      <c r="TVC3208" s="14"/>
      <c r="TVD3208" s="14"/>
      <c r="TVE3208" s="14"/>
      <c r="TVF3208" s="14"/>
      <c r="TVG3208" s="14"/>
      <c r="TVH3208" s="14"/>
      <c r="TVI3208" s="14"/>
      <c r="TVJ3208" s="14"/>
      <c r="TVK3208" s="14"/>
      <c r="TVL3208" s="14"/>
      <c r="TVM3208" s="14"/>
      <c r="TVN3208" s="14"/>
      <c r="TVO3208" s="14"/>
      <c r="TVP3208" s="14"/>
      <c r="TVQ3208" s="14"/>
      <c r="TVR3208" s="14"/>
      <c r="TVS3208" s="14"/>
      <c r="TVT3208" s="14"/>
      <c r="TVU3208" s="14"/>
      <c r="TVV3208" s="14"/>
      <c r="TVW3208" s="14"/>
      <c r="TVX3208" s="14"/>
      <c r="TVY3208" s="14"/>
      <c r="TVZ3208" s="14"/>
      <c r="TWA3208" s="14"/>
      <c r="TWB3208" s="14"/>
      <c r="TWC3208" s="14"/>
      <c r="TWD3208" s="14"/>
      <c r="TWE3208" s="14"/>
      <c r="TWF3208" s="14"/>
      <c r="TWG3208" s="14"/>
      <c r="TWH3208" s="14"/>
      <c r="TWI3208" s="14"/>
      <c r="TWJ3208" s="14"/>
      <c r="TWK3208" s="14"/>
      <c r="TWL3208" s="14"/>
      <c r="TWM3208" s="14"/>
      <c r="TWN3208" s="14"/>
      <c r="TWO3208" s="14"/>
      <c r="TWP3208" s="14"/>
      <c r="TWQ3208" s="14"/>
      <c r="TWR3208" s="14"/>
      <c r="TWS3208" s="14"/>
      <c r="TWT3208" s="14"/>
      <c r="TWU3208" s="14"/>
      <c r="TWV3208" s="14"/>
      <c r="TWW3208" s="14"/>
      <c r="TWX3208" s="14"/>
      <c r="TWY3208" s="14"/>
      <c r="TWZ3208" s="14"/>
      <c r="TXA3208" s="14"/>
      <c r="TXB3208" s="14"/>
      <c r="TXC3208" s="14"/>
      <c r="TXD3208" s="14"/>
      <c r="TXE3208" s="14"/>
      <c r="TXF3208" s="14"/>
      <c r="TXG3208" s="14"/>
      <c r="TXH3208" s="14"/>
      <c r="TXI3208" s="14"/>
      <c r="TXJ3208" s="14"/>
      <c r="TXK3208" s="14"/>
      <c r="TXL3208" s="14"/>
      <c r="TXM3208" s="14"/>
      <c r="TXN3208" s="14"/>
      <c r="TXO3208" s="14"/>
      <c r="TXP3208" s="14"/>
      <c r="TXQ3208" s="14"/>
      <c r="TXR3208" s="14"/>
      <c r="TXS3208" s="14"/>
      <c r="TXT3208" s="14"/>
      <c r="TXU3208" s="14"/>
      <c r="TXV3208" s="14"/>
      <c r="TXW3208" s="14"/>
      <c r="TXX3208" s="14"/>
      <c r="TXY3208" s="14"/>
      <c r="TXZ3208" s="14"/>
      <c r="TYA3208" s="14"/>
      <c r="TYB3208" s="14"/>
      <c r="TYC3208" s="14"/>
      <c r="TYD3208" s="14"/>
      <c r="TYE3208" s="14"/>
      <c r="TYF3208" s="14"/>
      <c r="TYG3208" s="14"/>
      <c r="TYH3208" s="14"/>
      <c r="TYI3208" s="14"/>
      <c r="TYJ3208" s="14"/>
      <c r="TYK3208" s="14"/>
      <c r="TYL3208" s="14"/>
      <c r="TYM3208" s="14"/>
      <c r="TYN3208" s="14"/>
      <c r="TYO3208" s="14"/>
      <c r="TYP3208" s="14"/>
      <c r="TYQ3208" s="14"/>
      <c r="TYR3208" s="14"/>
      <c r="TYS3208" s="14"/>
      <c r="TYT3208" s="14"/>
      <c r="TYU3208" s="14"/>
      <c r="TYV3208" s="14"/>
      <c r="TYW3208" s="14"/>
      <c r="TYX3208" s="14"/>
      <c r="TYY3208" s="14"/>
      <c r="TYZ3208" s="14"/>
      <c r="TZA3208" s="14"/>
      <c r="TZB3208" s="14"/>
      <c r="TZC3208" s="14"/>
      <c r="TZD3208" s="14"/>
      <c r="TZE3208" s="14"/>
      <c r="TZF3208" s="14"/>
      <c r="TZG3208" s="14"/>
      <c r="TZH3208" s="14"/>
      <c r="TZI3208" s="14"/>
      <c r="TZJ3208" s="14"/>
      <c r="TZK3208" s="14"/>
      <c r="TZL3208" s="14"/>
      <c r="TZM3208" s="14"/>
      <c r="TZN3208" s="14"/>
      <c r="TZO3208" s="14"/>
      <c r="TZP3208" s="14"/>
      <c r="TZQ3208" s="14"/>
      <c r="TZR3208" s="14"/>
      <c r="TZS3208" s="14"/>
      <c r="TZT3208" s="14"/>
      <c r="TZU3208" s="14"/>
      <c r="TZV3208" s="14"/>
      <c r="TZW3208" s="14"/>
      <c r="TZX3208" s="14"/>
      <c r="TZY3208" s="14"/>
      <c r="TZZ3208" s="14"/>
      <c r="UAA3208" s="14"/>
      <c r="UAB3208" s="14"/>
      <c r="UAC3208" s="14"/>
      <c r="UAD3208" s="14"/>
      <c r="UAE3208" s="14"/>
      <c r="UAF3208" s="14"/>
      <c r="UAG3208" s="14"/>
      <c r="UAH3208" s="14"/>
      <c r="UAI3208" s="14"/>
      <c r="UAJ3208" s="14"/>
      <c r="UAK3208" s="14"/>
      <c r="UAL3208" s="14"/>
      <c r="UAM3208" s="14"/>
      <c r="UAN3208" s="14"/>
      <c r="UAO3208" s="14"/>
      <c r="UAP3208" s="14"/>
      <c r="UAQ3208" s="14"/>
      <c r="UAR3208" s="14"/>
      <c r="UAS3208" s="14"/>
      <c r="UAT3208" s="14"/>
      <c r="UAU3208" s="14"/>
      <c r="UAV3208" s="14"/>
      <c r="UAW3208" s="14"/>
      <c r="UAX3208" s="14"/>
      <c r="UAY3208" s="14"/>
      <c r="UAZ3208" s="14"/>
      <c r="UBA3208" s="14"/>
      <c r="UBB3208" s="14"/>
      <c r="UBC3208" s="14"/>
      <c r="UBD3208" s="14"/>
      <c r="UBE3208" s="14"/>
      <c r="UBF3208" s="14"/>
      <c r="UBG3208" s="14"/>
      <c r="UBH3208" s="14"/>
      <c r="UBI3208" s="14"/>
      <c r="UBJ3208" s="14"/>
      <c r="UBK3208" s="14"/>
      <c r="UBL3208" s="14"/>
      <c r="UBM3208" s="14"/>
      <c r="UBN3208" s="14"/>
      <c r="UBO3208" s="14"/>
      <c r="UBP3208" s="14"/>
      <c r="UBQ3208" s="14"/>
      <c r="UBR3208" s="14"/>
      <c r="UBS3208" s="14"/>
      <c r="UBT3208" s="14"/>
      <c r="UBU3208" s="14"/>
      <c r="UBV3208" s="14"/>
      <c r="UBW3208" s="14"/>
      <c r="UBX3208" s="14"/>
      <c r="UBY3208" s="14"/>
      <c r="UBZ3208" s="14"/>
      <c r="UCA3208" s="14"/>
      <c r="UCB3208" s="14"/>
      <c r="UCC3208" s="14"/>
      <c r="UCD3208" s="14"/>
      <c r="UCE3208" s="14"/>
      <c r="UCF3208" s="14"/>
      <c r="UCG3208" s="14"/>
      <c r="UCH3208" s="14"/>
      <c r="UCI3208" s="14"/>
      <c r="UCJ3208" s="14"/>
      <c r="UCK3208" s="14"/>
      <c r="UCL3208" s="14"/>
      <c r="UCM3208" s="14"/>
      <c r="UCN3208" s="14"/>
      <c r="UCO3208" s="14"/>
      <c r="UCP3208" s="14"/>
      <c r="UCQ3208" s="14"/>
      <c r="UCR3208" s="14"/>
      <c r="UCS3208" s="14"/>
      <c r="UCT3208" s="14"/>
      <c r="UCU3208" s="14"/>
      <c r="UCV3208" s="14"/>
      <c r="UCW3208" s="14"/>
      <c r="UCX3208" s="14"/>
      <c r="UCY3208" s="14"/>
      <c r="UCZ3208" s="14"/>
      <c r="UDA3208" s="14"/>
      <c r="UDB3208" s="14"/>
      <c r="UDC3208" s="14"/>
      <c r="UDD3208" s="14"/>
      <c r="UDE3208" s="14"/>
      <c r="UDF3208" s="14"/>
      <c r="UDG3208" s="14"/>
      <c r="UDH3208" s="14"/>
      <c r="UDI3208" s="14"/>
      <c r="UDJ3208" s="14"/>
      <c r="UDK3208" s="14"/>
      <c r="UDL3208" s="14"/>
      <c r="UDM3208" s="14"/>
      <c r="UDN3208" s="14"/>
      <c r="UDO3208" s="14"/>
      <c r="UDP3208" s="14"/>
      <c r="UDQ3208" s="14"/>
      <c r="UDR3208" s="14"/>
      <c r="UDS3208" s="14"/>
      <c r="UDT3208" s="14"/>
      <c r="UDU3208" s="14"/>
      <c r="UDV3208" s="14"/>
      <c r="UDW3208" s="14"/>
      <c r="UDX3208" s="14"/>
      <c r="UDY3208" s="14"/>
      <c r="UDZ3208" s="14"/>
      <c r="UEA3208" s="14"/>
      <c r="UEB3208" s="14"/>
      <c r="UEC3208" s="14"/>
      <c r="UED3208" s="14"/>
      <c r="UEE3208" s="14"/>
      <c r="UEF3208" s="14"/>
      <c r="UEG3208" s="14"/>
      <c r="UEH3208" s="14"/>
      <c r="UEI3208" s="14"/>
      <c r="UEJ3208" s="14"/>
      <c r="UEK3208" s="14"/>
      <c r="UEL3208" s="14"/>
      <c r="UEM3208" s="14"/>
      <c r="UEN3208" s="14"/>
      <c r="UEO3208" s="14"/>
      <c r="UEP3208" s="14"/>
      <c r="UEQ3208" s="14"/>
      <c r="UER3208" s="14"/>
      <c r="UES3208" s="14"/>
      <c r="UET3208" s="14"/>
      <c r="UEU3208" s="14"/>
      <c r="UEV3208" s="14"/>
      <c r="UEW3208" s="14"/>
      <c r="UEX3208" s="14"/>
      <c r="UEY3208" s="14"/>
      <c r="UEZ3208" s="14"/>
      <c r="UFA3208" s="14"/>
      <c r="UFB3208" s="14"/>
      <c r="UFC3208" s="14"/>
      <c r="UFD3208" s="14"/>
      <c r="UFE3208" s="14"/>
      <c r="UFF3208" s="14"/>
      <c r="UFG3208" s="14"/>
      <c r="UFH3208" s="14"/>
      <c r="UFI3208" s="14"/>
      <c r="UFJ3208" s="14"/>
      <c r="UFK3208" s="14"/>
      <c r="UFL3208" s="14"/>
      <c r="UFM3208" s="14"/>
      <c r="UFN3208" s="14"/>
      <c r="UFO3208" s="14"/>
      <c r="UFP3208" s="14"/>
      <c r="UFQ3208" s="14"/>
      <c r="UFR3208" s="14"/>
      <c r="UFS3208" s="14"/>
      <c r="UFT3208" s="14"/>
      <c r="UFU3208" s="14"/>
      <c r="UFV3208" s="14"/>
      <c r="UFW3208" s="14"/>
      <c r="UFX3208" s="14"/>
      <c r="UFY3208" s="14"/>
      <c r="UFZ3208" s="14"/>
      <c r="UGA3208" s="14"/>
      <c r="UGB3208" s="14"/>
      <c r="UGC3208" s="14"/>
      <c r="UGD3208" s="14"/>
      <c r="UGE3208" s="14"/>
      <c r="UGF3208" s="14"/>
      <c r="UGG3208" s="14"/>
      <c r="UGH3208" s="14"/>
      <c r="UGI3208" s="14"/>
      <c r="UGJ3208" s="14"/>
      <c r="UGK3208" s="14"/>
      <c r="UGL3208" s="14"/>
      <c r="UGM3208" s="14"/>
      <c r="UGN3208" s="14"/>
      <c r="UGO3208" s="14"/>
      <c r="UGP3208" s="14"/>
      <c r="UGQ3208" s="14"/>
      <c r="UGR3208" s="14"/>
      <c r="UGS3208" s="14"/>
      <c r="UGT3208" s="14"/>
      <c r="UGU3208" s="14"/>
      <c r="UGV3208" s="14"/>
      <c r="UGW3208" s="14"/>
      <c r="UGX3208" s="14"/>
      <c r="UGY3208" s="14"/>
      <c r="UGZ3208" s="14"/>
      <c r="UHA3208" s="14"/>
      <c r="UHB3208" s="14"/>
      <c r="UHC3208" s="14"/>
      <c r="UHD3208" s="14"/>
      <c r="UHE3208" s="14"/>
      <c r="UHF3208" s="14"/>
      <c r="UHG3208" s="14"/>
      <c r="UHH3208" s="14"/>
      <c r="UHI3208" s="14"/>
      <c r="UHJ3208" s="14"/>
      <c r="UHK3208" s="14"/>
      <c r="UHL3208" s="14"/>
      <c r="UHM3208" s="14"/>
      <c r="UHN3208" s="14"/>
      <c r="UHO3208" s="14"/>
      <c r="UHP3208" s="14"/>
      <c r="UHQ3208" s="14"/>
      <c r="UHR3208" s="14"/>
      <c r="UHS3208" s="14"/>
      <c r="UHT3208" s="14"/>
      <c r="UHU3208" s="14"/>
      <c r="UHV3208" s="14"/>
      <c r="UHW3208" s="14"/>
      <c r="UHX3208" s="14"/>
      <c r="UHY3208" s="14"/>
      <c r="UHZ3208" s="14"/>
      <c r="UIA3208" s="14"/>
      <c r="UIB3208" s="14"/>
      <c r="UIC3208" s="14"/>
      <c r="UID3208" s="14"/>
      <c r="UIE3208" s="14"/>
      <c r="UIF3208" s="14"/>
      <c r="UIG3208" s="14"/>
      <c r="UIH3208" s="14"/>
      <c r="UII3208" s="14"/>
      <c r="UIJ3208" s="14"/>
      <c r="UIK3208" s="14"/>
      <c r="UIL3208" s="14"/>
      <c r="UIM3208" s="14"/>
      <c r="UIN3208" s="14"/>
      <c r="UIO3208" s="14"/>
      <c r="UIP3208" s="14"/>
      <c r="UIQ3208" s="14"/>
      <c r="UIR3208" s="14"/>
      <c r="UIS3208" s="14"/>
      <c r="UIT3208" s="14"/>
      <c r="UIU3208" s="14"/>
      <c r="UIV3208" s="14"/>
      <c r="UIW3208" s="14"/>
      <c r="UIX3208" s="14"/>
      <c r="UIY3208" s="14"/>
      <c r="UIZ3208" s="14"/>
      <c r="UJA3208" s="14"/>
      <c r="UJB3208" s="14"/>
      <c r="UJC3208" s="14"/>
      <c r="UJD3208" s="14"/>
      <c r="UJE3208" s="14"/>
      <c r="UJF3208" s="14"/>
      <c r="UJG3208" s="14"/>
      <c r="UJH3208" s="14"/>
      <c r="UJI3208" s="14"/>
      <c r="UJJ3208" s="14"/>
      <c r="UJK3208" s="14"/>
      <c r="UJL3208" s="14"/>
      <c r="UJM3208" s="14"/>
      <c r="UJN3208" s="14"/>
      <c r="UJO3208" s="14"/>
      <c r="UJP3208" s="14"/>
      <c r="UJQ3208" s="14"/>
      <c r="UJR3208" s="14"/>
      <c r="UJS3208" s="14"/>
      <c r="UJT3208" s="14"/>
      <c r="UJU3208" s="14"/>
      <c r="UJV3208" s="14"/>
      <c r="UJW3208" s="14"/>
      <c r="UJX3208" s="14"/>
      <c r="UJY3208" s="14"/>
      <c r="UJZ3208" s="14"/>
      <c r="UKA3208" s="14"/>
      <c r="UKB3208" s="14"/>
      <c r="UKC3208" s="14"/>
      <c r="UKD3208" s="14"/>
      <c r="UKE3208" s="14"/>
      <c r="UKF3208" s="14"/>
      <c r="UKG3208" s="14"/>
      <c r="UKH3208" s="14"/>
      <c r="UKI3208" s="14"/>
      <c r="UKJ3208" s="14"/>
      <c r="UKK3208" s="14"/>
      <c r="UKL3208" s="14"/>
      <c r="UKM3208" s="14"/>
      <c r="UKN3208" s="14"/>
      <c r="UKO3208" s="14"/>
      <c r="UKP3208" s="14"/>
      <c r="UKQ3208" s="14"/>
      <c r="UKR3208" s="14"/>
      <c r="UKS3208" s="14"/>
      <c r="UKT3208" s="14"/>
      <c r="UKU3208" s="14"/>
      <c r="UKV3208" s="14"/>
      <c r="UKW3208" s="14"/>
      <c r="UKX3208" s="14"/>
      <c r="UKY3208" s="14"/>
      <c r="UKZ3208" s="14"/>
      <c r="ULA3208" s="14"/>
      <c r="ULB3208" s="14"/>
      <c r="ULC3208" s="14"/>
      <c r="ULD3208" s="14"/>
      <c r="ULE3208" s="14"/>
      <c r="ULF3208" s="14"/>
      <c r="ULG3208" s="14"/>
      <c r="ULH3208" s="14"/>
      <c r="ULI3208" s="14"/>
      <c r="ULJ3208" s="14"/>
      <c r="ULK3208" s="14"/>
      <c r="ULL3208" s="14"/>
      <c r="ULM3208" s="14"/>
      <c r="ULN3208" s="14"/>
      <c r="ULO3208" s="14"/>
      <c r="ULP3208" s="14"/>
      <c r="ULQ3208" s="14"/>
      <c r="ULR3208" s="14"/>
      <c r="ULS3208" s="14"/>
      <c r="ULT3208" s="14"/>
      <c r="ULU3208" s="14"/>
      <c r="ULV3208" s="14"/>
      <c r="ULW3208" s="14"/>
      <c r="ULX3208" s="14"/>
      <c r="ULY3208" s="14"/>
      <c r="ULZ3208" s="14"/>
      <c r="UMA3208" s="14"/>
      <c r="UMB3208" s="14"/>
      <c r="UMC3208" s="14"/>
      <c r="UMD3208" s="14"/>
      <c r="UME3208" s="14"/>
      <c r="UMF3208" s="14"/>
      <c r="UMG3208" s="14"/>
      <c r="UMH3208" s="14"/>
      <c r="UMI3208" s="14"/>
      <c r="UMJ3208" s="14"/>
      <c r="UMK3208" s="14"/>
      <c r="UML3208" s="14"/>
      <c r="UMM3208" s="14"/>
      <c r="UMN3208" s="14"/>
      <c r="UMO3208" s="14"/>
      <c r="UMP3208" s="14"/>
      <c r="UMQ3208" s="14"/>
      <c r="UMR3208" s="14"/>
      <c r="UMS3208" s="14"/>
      <c r="UMT3208" s="14"/>
      <c r="UMU3208" s="14"/>
      <c r="UMV3208" s="14"/>
      <c r="UMW3208" s="14"/>
      <c r="UMX3208" s="14"/>
      <c r="UMY3208" s="14"/>
      <c r="UMZ3208" s="14"/>
      <c r="UNA3208" s="14"/>
      <c r="UNB3208" s="14"/>
      <c r="UNC3208" s="14"/>
      <c r="UND3208" s="14"/>
      <c r="UNE3208" s="14"/>
      <c r="UNF3208" s="14"/>
      <c r="UNG3208" s="14"/>
      <c r="UNH3208" s="14"/>
      <c r="UNI3208" s="14"/>
      <c r="UNJ3208" s="14"/>
      <c r="UNK3208" s="14"/>
      <c r="UNL3208" s="14"/>
      <c r="UNM3208" s="14"/>
      <c r="UNN3208" s="14"/>
      <c r="UNO3208" s="14"/>
      <c r="UNP3208" s="14"/>
      <c r="UNQ3208" s="14"/>
      <c r="UNR3208" s="14"/>
      <c r="UNS3208" s="14"/>
      <c r="UNT3208" s="14"/>
      <c r="UNU3208" s="14"/>
      <c r="UNV3208" s="14"/>
      <c r="UNW3208" s="14"/>
      <c r="UNX3208" s="14"/>
      <c r="UNY3208" s="14"/>
      <c r="UNZ3208" s="14"/>
      <c r="UOA3208" s="14"/>
      <c r="UOB3208" s="14"/>
      <c r="UOC3208" s="14"/>
      <c r="UOD3208" s="14"/>
      <c r="UOE3208" s="14"/>
      <c r="UOF3208" s="14"/>
      <c r="UOG3208" s="14"/>
      <c r="UOH3208" s="14"/>
      <c r="UOI3208" s="14"/>
      <c r="UOJ3208" s="14"/>
      <c r="UOK3208" s="14"/>
      <c r="UOL3208" s="14"/>
      <c r="UOM3208" s="14"/>
      <c r="UON3208" s="14"/>
      <c r="UOO3208" s="14"/>
      <c r="UOP3208" s="14"/>
      <c r="UOQ3208" s="14"/>
      <c r="UOR3208" s="14"/>
      <c r="UOS3208" s="14"/>
      <c r="UOT3208" s="14"/>
      <c r="UOU3208" s="14"/>
      <c r="UOV3208" s="14"/>
      <c r="UOW3208" s="14"/>
      <c r="UOX3208" s="14"/>
      <c r="UOY3208" s="14"/>
      <c r="UOZ3208" s="14"/>
      <c r="UPA3208" s="14"/>
      <c r="UPB3208" s="14"/>
      <c r="UPC3208" s="14"/>
      <c r="UPD3208" s="14"/>
      <c r="UPE3208" s="14"/>
      <c r="UPF3208" s="14"/>
      <c r="UPG3208" s="14"/>
      <c r="UPH3208" s="14"/>
      <c r="UPI3208" s="14"/>
      <c r="UPJ3208" s="14"/>
      <c r="UPK3208" s="14"/>
      <c r="UPL3208" s="14"/>
      <c r="UPM3208" s="14"/>
      <c r="UPN3208" s="14"/>
      <c r="UPO3208" s="14"/>
      <c r="UPP3208" s="14"/>
      <c r="UPQ3208" s="14"/>
      <c r="UPR3208" s="14"/>
      <c r="UPS3208" s="14"/>
      <c r="UPT3208" s="14"/>
      <c r="UPU3208" s="14"/>
      <c r="UPV3208" s="14"/>
      <c r="UPW3208" s="14"/>
      <c r="UPX3208" s="14"/>
      <c r="UPY3208" s="14"/>
      <c r="UPZ3208" s="14"/>
      <c r="UQA3208" s="14"/>
      <c r="UQB3208" s="14"/>
      <c r="UQC3208" s="14"/>
      <c r="UQD3208" s="14"/>
      <c r="UQE3208" s="14"/>
      <c r="UQF3208" s="14"/>
      <c r="UQG3208" s="14"/>
      <c r="UQH3208" s="14"/>
      <c r="UQI3208" s="14"/>
      <c r="UQJ3208" s="14"/>
      <c r="UQK3208" s="14"/>
      <c r="UQL3208" s="14"/>
      <c r="UQM3208" s="14"/>
      <c r="UQN3208" s="14"/>
      <c r="UQO3208" s="14"/>
      <c r="UQP3208" s="14"/>
      <c r="UQQ3208" s="14"/>
      <c r="UQR3208" s="14"/>
      <c r="UQS3208" s="14"/>
      <c r="UQT3208" s="14"/>
      <c r="UQU3208" s="14"/>
      <c r="UQV3208" s="14"/>
      <c r="UQW3208" s="14"/>
      <c r="UQX3208" s="14"/>
      <c r="UQY3208" s="14"/>
      <c r="UQZ3208" s="14"/>
      <c r="URA3208" s="14"/>
      <c r="URB3208" s="14"/>
      <c r="URC3208" s="14"/>
      <c r="URD3208" s="14"/>
      <c r="URE3208" s="14"/>
      <c r="URF3208" s="14"/>
      <c r="URG3208" s="14"/>
      <c r="URH3208" s="14"/>
      <c r="URI3208" s="14"/>
      <c r="URJ3208" s="14"/>
      <c r="URK3208" s="14"/>
      <c r="URL3208" s="14"/>
      <c r="URM3208" s="14"/>
      <c r="URN3208" s="14"/>
      <c r="URO3208" s="14"/>
      <c r="URP3208" s="14"/>
      <c r="URQ3208" s="14"/>
      <c r="URR3208" s="14"/>
      <c r="URS3208" s="14"/>
      <c r="URT3208" s="14"/>
      <c r="URU3208" s="14"/>
      <c r="URV3208" s="14"/>
      <c r="URW3208" s="14"/>
      <c r="URX3208" s="14"/>
      <c r="URY3208" s="14"/>
      <c r="URZ3208" s="14"/>
      <c r="USA3208" s="14"/>
      <c r="USB3208" s="14"/>
      <c r="USC3208" s="14"/>
      <c r="USD3208" s="14"/>
      <c r="USE3208" s="14"/>
      <c r="USF3208" s="14"/>
      <c r="USG3208" s="14"/>
      <c r="USH3208" s="14"/>
      <c r="USI3208" s="14"/>
      <c r="USJ3208" s="14"/>
      <c r="USK3208" s="14"/>
      <c r="USL3208" s="14"/>
      <c r="USM3208" s="14"/>
      <c r="USN3208" s="14"/>
      <c r="USO3208" s="14"/>
      <c r="USP3208" s="14"/>
      <c r="USQ3208" s="14"/>
      <c r="USR3208" s="14"/>
      <c r="USS3208" s="14"/>
      <c r="UST3208" s="14"/>
      <c r="USU3208" s="14"/>
      <c r="USV3208" s="14"/>
      <c r="USW3208" s="14"/>
      <c r="USX3208" s="14"/>
      <c r="USY3208" s="14"/>
      <c r="USZ3208" s="14"/>
      <c r="UTA3208" s="14"/>
      <c r="UTB3208" s="14"/>
      <c r="UTC3208" s="14"/>
      <c r="UTD3208" s="14"/>
      <c r="UTE3208" s="14"/>
      <c r="UTF3208" s="14"/>
      <c r="UTG3208" s="14"/>
      <c r="UTH3208" s="14"/>
      <c r="UTI3208" s="14"/>
      <c r="UTJ3208" s="14"/>
      <c r="UTK3208" s="14"/>
      <c r="UTL3208" s="14"/>
      <c r="UTM3208" s="14"/>
      <c r="UTN3208" s="14"/>
      <c r="UTO3208" s="14"/>
      <c r="UTP3208" s="14"/>
      <c r="UTQ3208" s="14"/>
      <c r="UTR3208" s="14"/>
      <c r="UTS3208" s="14"/>
      <c r="UTT3208" s="14"/>
      <c r="UTU3208" s="14"/>
      <c r="UTV3208" s="14"/>
      <c r="UTW3208" s="14"/>
      <c r="UTX3208" s="14"/>
      <c r="UTY3208" s="14"/>
      <c r="UTZ3208" s="14"/>
      <c r="UUA3208" s="14"/>
      <c r="UUB3208" s="14"/>
      <c r="UUC3208" s="14"/>
      <c r="UUD3208" s="14"/>
      <c r="UUE3208" s="14"/>
      <c r="UUF3208" s="14"/>
      <c r="UUG3208" s="14"/>
      <c r="UUH3208" s="14"/>
      <c r="UUI3208" s="14"/>
      <c r="UUJ3208" s="14"/>
      <c r="UUK3208" s="14"/>
      <c r="UUL3208" s="14"/>
      <c r="UUM3208" s="14"/>
      <c r="UUN3208" s="14"/>
      <c r="UUO3208" s="14"/>
      <c r="UUP3208" s="14"/>
      <c r="UUQ3208" s="14"/>
      <c r="UUR3208" s="14"/>
      <c r="UUS3208" s="14"/>
      <c r="UUT3208" s="14"/>
      <c r="UUU3208" s="14"/>
      <c r="UUV3208" s="14"/>
      <c r="UUW3208" s="14"/>
      <c r="UUX3208" s="14"/>
      <c r="UUY3208" s="14"/>
      <c r="UUZ3208" s="14"/>
      <c r="UVA3208" s="14"/>
      <c r="UVB3208" s="14"/>
      <c r="UVC3208" s="14"/>
      <c r="UVD3208" s="14"/>
      <c r="UVE3208" s="14"/>
      <c r="UVF3208" s="14"/>
      <c r="UVG3208" s="14"/>
      <c r="UVH3208" s="14"/>
      <c r="UVI3208" s="14"/>
      <c r="UVJ3208" s="14"/>
      <c r="UVK3208" s="14"/>
      <c r="UVL3208" s="14"/>
      <c r="UVM3208" s="14"/>
      <c r="UVN3208" s="14"/>
      <c r="UVO3208" s="14"/>
      <c r="UVP3208" s="14"/>
      <c r="UVQ3208" s="14"/>
      <c r="UVR3208" s="14"/>
      <c r="UVS3208" s="14"/>
      <c r="UVT3208" s="14"/>
      <c r="UVU3208" s="14"/>
      <c r="UVV3208" s="14"/>
      <c r="UVW3208" s="14"/>
      <c r="UVX3208" s="14"/>
      <c r="UVY3208" s="14"/>
      <c r="UVZ3208" s="14"/>
      <c r="UWA3208" s="14"/>
      <c r="UWB3208" s="14"/>
      <c r="UWC3208" s="14"/>
      <c r="UWD3208" s="14"/>
      <c r="UWE3208" s="14"/>
      <c r="UWF3208" s="14"/>
      <c r="UWG3208" s="14"/>
      <c r="UWH3208" s="14"/>
      <c r="UWI3208" s="14"/>
      <c r="UWJ3208" s="14"/>
      <c r="UWK3208" s="14"/>
      <c r="UWL3208" s="14"/>
      <c r="UWM3208" s="14"/>
      <c r="UWN3208" s="14"/>
      <c r="UWO3208" s="14"/>
      <c r="UWP3208" s="14"/>
      <c r="UWQ3208" s="14"/>
      <c r="UWR3208" s="14"/>
      <c r="UWS3208" s="14"/>
      <c r="UWT3208" s="14"/>
      <c r="UWU3208" s="14"/>
      <c r="UWV3208" s="14"/>
      <c r="UWW3208" s="14"/>
      <c r="UWX3208" s="14"/>
      <c r="UWY3208" s="14"/>
      <c r="UWZ3208" s="14"/>
      <c r="UXA3208" s="14"/>
      <c r="UXB3208" s="14"/>
      <c r="UXC3208" s="14"/>
      <c r="UXD3208" s="14"/>
      <c r="UXE3208" s="14"/>
      <c r="UXF3208" s="14"/>
      <c r="UXG3208" s="14"/>
      <c r="UXH3208" s="14"/>
      <c r="UXI3208" s="14"/>
      <c r="UXJ3208" s="14"/>
      <c r="UXK3208" s="14"/>
      <c r="UXL3208" s="14"/>
      <c r="UXM3208" s="14"/>
      <c r="UXN3208" s="14"/>
      <c r="UXO3208" s="14"/>
      <c r="UXP3208" s="14"/>
      <c r="UXQ3208" s="14"/>
      <c r="UXR3208" s="14"/>
      <c r="UXS3208" s="14"/>
      <c r="UXT3208" s="14"/>
      <c r="UXU3208" s="14"/>
      <c r="UXV3208" s="14"/>
      <c r="UXW3208" s="14"/>
      <c r="UXX3208" s="14"/>
      <c r="UXY3208" s="14"/>
      <c r="UXZ3208" s="14"/>
      <c r="UYA3208" s="14"/>
      <c r="UYB3208" s="14"/>
      <c r="UYC3208" s="14"/>
      <c r="UYD3208" s="14"/>
      <c r="UYE3208" s="14"/>
      <c r="UYF3208" s="14"/>
      <c r="UYG3208" s="14"/>
      <c r="UYH3208" s="14"/>
      <c r="UYI3208" s="14"/>
      <c r="UYJ3208" s="14"/>
      <c r="UYK3208" s="14"/>
      <c r="UYL3208" s="14"/>
      <c r="UYM3208" s="14"/>
      <c r="UYN3208" s="14"/>
      <c r="UYO3208" s="14"/>
      <c r="UYP3208" s="14"/>
      <c r="UYQ3208" s="14"/>
      <c r="UYR3208" s="14"/>
      <c r="UYS3208" s="14"/>
      <c r="UYT3208" s="14"/>
      <c r="UYU3208" s="14"/>
      <c r="UYV3208" s="14"/>
      <c r="UYW3208" s="14"/>
      <c r="UYX3208" s="14"/>
      <c r="UYY3208" s="14"/>
      <c r="UYZ3208" s="14"/>
      <c r="UZA3208" s="14"/>
      <c r="UZB3208" s="14"/>
      <c r="UZC3208" s="14"/>
      <c r="UZD3208" s="14"/>
      <c r="UZE3208" s="14"/>
      <c r="UZF3208" s="14"/>
      <c r="UZG3208" s="14"/>
      <c r="UZH3208" s="14"/>
      <c r="UZI3208" s="14"/>
      <c r="UZJ3208" s="14"/>
      <c r="UZK3208" s="14"/>
      <c r="UZL3208" s="14"/>
      <c r="UZM3208" s="14"/>
      <c r="UZN3208" s="14"/>
      <c r="UZO3208" s="14"/>
      <c r="UZP3208" s="14"/>
      <c r="UZQ3208" s="14"/>
      <c r="UZR3208" s="14"/>
      <c r="UZS3208" s="14"/>
      <c r="UZT3208" s="14"/>
      <c r="UZU3208" s="14"/>
      <c r="UZV3208" s="14"/>
      <c r="UZW3208" s="14"/>
      <c r="UZX3208" s="14"/>
      <c r="UZY3208" s="14"/>
      <c r="UZZ3208" s="14"/>
      <c r="VAA3208" s="14"/>
      <c r="VAB3208" s="14"/>
      <c r="VAC3208" s="14"/>
      <c r="VAD3208" s="14"/>
      <c r="VAE3208" s="14"/>
      <c r="VAF3208" s="14"/>
      <c r="VAG3208" s="14"/>
      <c r="VAH3208" s="14"/>
      <c r="VAI3208" s="14"/>
      <c r="VAJ3208" s="14"/>
      <c r="VAK3208" s="14"/>
      <c r="VAL3208" s="14"/>
      <c r="VAM3208" s="14"/>
      <c r="VAN3208" s="14"/>
      <c r="VAO3208" s="14"/>
      <c r="VAP3208" s="14"/>
      <c r="VAQ3208" s="14"/>
      <c r="VAR3208" s="14"/>
      <c r="VAS3208" s="14"/>
      <c r="VAT3208" s="14"/>
      <c r="VAU3208" s="14"/>
      <c r="VAV3208" s="14"/>
      <c r="VAW3208" s="14"/>
      <c r="VAX3208" s="14"/>
      <c r="VAY3208" s="14"/>
      <c r="VAZ3208" s="14"/>
      <c r="VBA3208" s="14"/>
      <c r="VBB3208" s="14"/>
      <c r="VBC3208" s="14"/>
      <c r="VBD3208" s="14"/>
      <c r="VBE3208" s="14"/>
      <c r="VBF3208" s="14"/>
      <c r="VBG3208" s="14"/>
      <c r="VBH3208" s="14"/>
      <c r="VBI3208" s="14"/>
      <c r="VBJ3208" s="14"/>
      <c r="VBK3208" s="14"/>
      <c r="VBL3208" s="14"/>
      <c r="VBM3208" s="14"/>
      <c r="VBN3208" s="14"/>
      <c r="VBO3208" s="14"/>
      <c r="VBP3208" s="14"/>
      <c r="VBQ3208" s="14"/>
      <c r="VBR3208" s="14"/>
      <c r="VBS3208" s="14"/>
      <c r="VBT3208" s="14"/>
      <c r="VBU3208" s="14"/>
      <c r="VBV3208" s="14"/>
      <c r="VBW3208" s="14"/>
      <c r="VBX3208" s="14"/>
      <c r="VBY3208" s="14"/>
      <c r="VBZ3208" s="14"/>
      <c r="VCA3208" s="14"/>
      <c r="VCB3208" s="14"/>
      <c r="VCC3208" s="14"/>
      <c r="VCD3208" s="14"/>
      <c r="VCE3208" s="14"/>
      <c r="VCF3208" s="14"/>
      <c r="VCG3208" s="14"/>
      <c r="VCH3208" s="14"/>
      <c r="VCI3208" s="14"/>
      <c r="VCJ3208" s="14"/>
      <c r="VCK3208" s="14"/>
      <c r="VCL3208" s="14"/>
      <c r="VCM3208" s="14"/>
      <c r="VCN3208" s="14"/>
      <c r="VCO3208" s="14"/>
      <c r="VCP3208" s="14"/>
      <c r="VCQ3208" s="14"/>
      <c r="VCR3208" s="14"/>
      <c r="VCS3208" s="14"/>
      <c r="VCT3208" s="14"/>
      <c r="VCU3208" s="14"/>
      <c r="VCV3208" s="14"/>
      <c r="VCW3208" s="14"/>
      <c r="VCX3208" s="14"/>
      <c r="VCY3208" s="14"/>
      <c r="VCZ3208" s="14"/>
      <c r="VDA3208" s="14"/>
      <c r="VDB3208" s="14"/>
      <c r="VDC3208" s="14"/>
      <c r="VDD3208" s="14"/>
      <c r="VDE3208" s="14"/>
      <c r="VDF3208" s="14"/>
      <c r="VDG3208" s="14"/>
      <c r="VDH3208" s="14"/>
      <c r="VDI3208" s="14"/>
      <c r="VDJ3208" s="14"/>
      <c r="VDK3208" s="14"/>
      <c r="VDL3208" s="14"/>
      <c r="VDM3208" s="14"/>
      <c r="VDN3208" s="14"/>
      <c r="VDO3208" s="14"/>
      <c r="VDP3208" s="14"/>
      <c r="VDQ3208" s="14"/>
      <c r="VDR3208" s="14"/>
      <c r="VDS3208" s="14"/>
      <c r="VDT3208" s="14"/>
      <c r="VDU3208" s="14"/>
      <c r="VDV3208" s="14"/>
      <c r="VDW3208" s="14"/>
      <c r="VDX3208" s="14"/>
      <c r="VDY3208" s="14"/>
      <c r="VDZ3208" s="14"/>
      <c r="VEA3208" s="14"/>
      <c r="VEB3208" s="14"/>
      <c r="VEC3208" s="14"/>
      <c r="VED3208" s="14"/>
      <c r="VEE3208" s="14"/>
      <c r="VEF3208" s="14"/>
      <c r="VEG3208" s="14"/>
      <c r="VEH3208" s="14"/>
      <c r="VEI3208" s="14"/>
      <c r="VEJ3208" s="14"/>
      <c r="VEK3208" s="14"/>
      <c r="VEL3208" s="14"/>
      <c r="VEM3208" s="14"/>
      <c r="VEN3208" s="14"/>
      <c r="VEO3208" s="14"/>
      <c r="VEP3208" s="14"/>
      <c r="VEQ3208" s="14"/>
      <c r="VER3208" s="14"/>
      <c r="VES3208" s="14"/>
      <c r="VET3208" s="14"/>
      <c r="VEU3208" s="14"/>
      <c r="VEV3208" s="14"/>
      <c r="VEW3208" s="14"/>
      <c r="VEX3208" s="14"/>
      <c r="VEY3208" s="14"/>
      <c r="VEZ3208" s="14"/>
      <c r="VFA3208" s="14"/>
      <c r="VFB3208" s="14"/>
      <c r="VFC3208" s="14"/>
      <c r="VFD3208" s="14"/>
      <c r="VFE3208" s="14"/>
      <c r="VFF3208" s="14"/>
      <c r="VFG3208" s="14"/>
      <c r="VFH3208" s="14"/>
      <c r="VFI3208" s="14"/>
      <c r="VFJ3208" s="14"/>
      <c r="VFK3208" s="14"/>
      <c r="VFL3208" s="14"/>
      <c r="VFM3208" s="14"/>
      <c r="VFN3208" s="14"/>
      <c r="VFO3208" s="14"/>
      <c r="VFP3208" s="14"/>
      <c r="VFQ3208" s="14"/>
      <c r="VFR3208" s="14"/>
      <c r="VFS3208" s="14"/>
      <c r="VFT3208" s="14"/>
      <c r="VFU3208" s="14"/>
      <c r="VFV3208" s="14"/>
      <c r="VFW3208" s="14"/>
      <c r="VFX3208" s="14"/>
      <c r="VFY3208" s="14"/>
      <c r="VFZ3208" s="14"/>
      <c r="VGA3208" s="14"/>
      <c r="VGB3208" s="14"/>
      <c r="VGC3208" s="14"/>
      <c r="VGD3208" s="14"/>
      <c r="VGE3208" s="14"/>
      <c r="VGF3208" s="14"/>
      <c r="VGG3208" s="14"/>
      <c r="VGH3208" s="14"/>
      <c r="VGI3208" s="14"/>
      <c r="VGJ3208" s="14"/>
      <c r="VGK3208" s="14"/>
      <c r="VGL3208" s="14"/>
      <c r="VGM3208" s="14"/>
      <c r="VGN3208" s="14"/>
      <c r="VGO3208" s="14"/>
      <c r="VGP3208" s="14"/>
      <c r="VGQ3208" s="14"/>
      <c r="VGR3208" s="14"/>
      <c r="VGS3208" s="14"/>
      <c r="VGT3208" s="14"/>
      <c r="VGU3208" s="14"/>
      <c r="VGV3208" s="14"/>
      <c r="VGW3208" s="14"/>
      <c r="VGX3208" s="14"/>
      <c r="VGY3208" s="14"/>
      <c r="VGZ3208" s="14"/>
      <c r="VHA3208" s="14"/>
      <c r="VHB3208" s="14"/>
      <c r="VHC3208" s="14"/>
      <c r="VHD3208" s="14"/>
      <c r="VHE3208" s="14"/>
      <c r="VHF3208" s="14"/>
      <c r="VHG3208" s="14"/>
      <c r="VHH3208" s="14"/>
      <c r="VHI3208" s="14"/>
      <c r="VHJ3208" s="14"/>
      <c r="VHK3208" s="14"/>
      <c r="VHL3208" s="14"/>
      <c r="VHM3208" s="14"/>
      <c r="VHN3208" s="14"/>
      <c r="VHO3208" s="14"/>
      <c r="VHP3208" s="14"/>
      <c r="VHQ3208" s="14"/>
      <c r="VHR3208" s="14"/>
      <c r="VHS3208" s="14"/>
      <c r="VHT3208" s="14"/>
      <c r="VHU3208" s="14"/>
      <c r="VHV3208" s="14"/>
      <c r="VHW3208" s="14"/>
      <c r="VHX3208" s="14"/>
      <c r="VHY3208" s="14"/>
      <c r="VHZ3208" s="14"/>
      <c r="VIA3208" s="14"/>
      <c r="VIB3208" s="14"/>
      <c r="VIC3208" s="14"/>
      <c r="VID3208" s="14"/>
      <c r="VIE3208" s="14"/>
      <c r="VIF3208" s="14"/>
      <c r="VIG3208" s="14"/>
      <c r="VIH3208" s="14"/>
      <c r="VII3208" s="14"/>
      <c r="VIJ3208" s="14"/>
      <c r="VIK3208" s="14"/>
      <c r="VIL3208" s="14"/>
      <c r="VIM3208" s="14"/>
      <c r="VIN3208" s="14"/>
      <c r="VIO3208" s="14"/>
      <c r="VIP3208" s="14"/>
      <c r="VIQ3208" s="14"/>
      <c r="VIR3208" s="14"/>
      <c r="VIS3208" s="14"/>
      <c r="VIT3208" s="14"/>
      <c r="VIU3208" s="14"/>
      <c r="VIV3208" s="14"/>
      <c r="VIW3208" s="14"/>
      <c r="VIX3208" s="14"/>
      <c r="VIY3208" s="14"/>
      <c r="VIZ3208" s="14"/>
      <c r="VJA3208" s="14"/>
      <c r="VJB3208" s="14"/>
      <c r="VJC3208" s="14"/>
      <c r="VJD3208" s="14"/>
      <c r="VJE3208" s="14"/>
      <c r="VJF3208" s="14"/>
      <c r="VJG3208" s="14"/>
      <c r="VJH3208" s="14"/>
      <c r="VJI3208" s="14"/>
      <c r="VJJ3208" s="14"/>
      <c r="VJK3208" s="14"/>
      <c r="VJL3208" s="14"/>
      <c r="VJM3208" s="14"/>
      <c r="VJN3208" s="14"/>
      <c r="VJO3208" s="14"/>
      <c r="VJP3208" s="14"/>
      <c r="VJQ3208" s="14"/>
      <c r="VJR3208" s="14"/>
      <c r="VJS3208" s="14"/>
      <c r="VJT3208" s="14"/>
      <c r="VJU3208" s="14"/>
      <c r="VJV3208" s="14"/>
      <c r="VJW3208" s="14"/>
      <c r="VJX3208" s="14"/>
      <c r="VJY3208" s="14"/>
      <c r="VJZ3208" s="14"/>
      <c r="VKA3208" s="14"/>
      <c r="VKB3208" s="14"/>
      <c r="VKC3208" s="14"/>
      <c r="VKD3208" s="14"/>
      <c r="VKE3208" s="14"/>
      <c r="VKF3208" s="14"/>
      <c r="VKG3208" s="14"/>
      <c r="VKH3208" s="14"/>
      <c r="VKI3208" s="14"/>
      <c r="VKJ3208" s="14"/>
      <c r="VKK3208" s="14"/>
      <c r="VKL3208" s="14"/>
      <c r="VKM3208" s="14"/>
      <c r="VKN3208" s="14"/>
      <c r="VKO3208" s="14"/>
      <c r="VKP3208" s="14"/>
      <c r="VKQ3208" s="14"/>
      <c r="VKR3208" s="14"/>
      <c r="VKS3208" s="14"/>
      <c r="VKT3208" s="14"/>
      <c r="VKU3208" s="14"/>
      <c r="VKV3208" s="14"/>
      <c r="VKW3208" s="14"/>
      <c r="VKX3208" s="14"/>
      <c r="VKY3208" s="14"/>
      <c r="VKZ3208" s="14"/>
      <c r="VLA3208" s="14"/>
      <c r="VLB3208" s="14"/>
      <c r="VLC3208" s="14"/>
      <c r="VLD3208" s="14"/>
      <c r="VLE3208" s="14"/>
      <c r="VLF3208" s="14"/>
      <c r="VLG3208" s="14"/>
      <c r="VLH3208" s="14"/>
      <c r="VLI3208" s="14"/>
      <c r="VLJ3208" s="14"/>
      <c r="VLK3208" s="14"/>
      <c r="VLL3208" s="14"/>
      <c r="VLM3208" s="14"/>
      <c r="VLN3208" s="14"/>
      <c r="VLO3208" s="14"/>
      <c r="VLP3208" s="14"/>
      <c r="VLQ3208" s="14"/>
      <c r="VLR3208" s="14"/>
      <c r="VLS3208" s="14"/>
      <c r="VLT3208" s="14"/>
      <c r="VLU3208" s="14"/>
      <c r="VLV3208" s="14"/>
      <c r="VLW3208" s="14"/>
      <c r="VLX3208" s="14"/>
      <c r="VLY3208" s="14"/>
      <c r="VLZ3208" s="14"/>
      <c r="VMA3208" s="14"/>
      <c r="VMB3208" s="14"/>
      <c r="VMC3208" s="14"/>
      <c r="VMD3208" s="14"/>
      <c r="VME3208" s="14"/>
      <c r="VMF3208" s="14"/>
      <c r="VMG3208" s="14"/>
      <c r="VMH3208" s="14"/>
      <c r="VMI3208" s="14"/>
      <c r="VMJ3208" s="14"/>
      <c r="VMK3208" s="14"/>
      <c r="VML3208" s="14"/>
      <c r="VMM3208" s="14"/>
      <c r="VMN3208" s="14"/>
      <c r="VMO3208" s="14"/>
      <c r="VMP3208" s="14"/>
      <c r="VMQ3208" s="14"/>
      <c r="VMR3208" s="14"/>
      <c r="VMS3208" s="14"/>
      <c r="VMT3208" s="14"/>
      <c r="VMU3208" s="14"/>
      <c r="VMV3208" s="14"/>
      <c r="VMW3208" s="14"/>
      <c r="VMX3208" s="14"/>
      <c r="VMY3208" s="14"/>
      <c r="VMZ3208" s="14"/>
      <c r="VNA3208" s="14"/>
      <c r="VNB3208" s="14"/>
      <c r="VNC3208" s="14"/>
      <c r="VND3208" s="14"/>
      <c r="VNE3208" s="14"/>
      <c r="VNF3208" s="14"/>
      <c r="VNG3208" s="14"/>
      <c r="VNH3208" s="14"/>
      <c r="VNI3208" s="14"/>
      <c r="VNJ3208" s="14"/>
      <c r="VNK3208" s="14"/>
      <c r="VNL3208" s="14"/>
      <c r="VNM3208" s="14"/>
      <c r="VNN3208" s="14"/>
      <c r="VNO3208" s="14"/>
      <c r="VNP3208" s="14"/>
      <c r="VNQ3208" s="14"/>
      <c r="VNR3208" s="14"/>
      <c r="VNS3208" s="14"/>
      <c r="VNT3208" s="14"/>
      <c r="VNU3208" s="14"/>
      <c r="VNV3208" s="14"/>
      <c r="VNW3208" s="14"/>
      <c r="VNX3208" s="14"/>
      <c r="VNY3208" s="14"/>
      <c r="VNZ3208" s="14"/>
      <c r="VOA3208" s="14"/>
      <c r="VOB3208" s="14"/>
      <c r="VOC3208" s="14"/>
      <c r="VOD3208" s="14"/>
      <c r="VOE3208" s="14"/>
      <c r="VOF3208" s="14"/>
      <c r="VOG3208" s="14"/>
      <c r="VOH3208" s="14"/>
      <c r="VOI3208" s="14"/>
      <c r="VOJ3208" s="14"/>
      <c r="VOK3208" s="14"/>
      <c r="VOL3208" s="14"/>
      <c r="VOM3208" s="14"/>
      <c r="VON3208" s="14"/>
      <c r="VOO3208" s="14"/>
      <c r="VOP3208" s="14"/>
      <c r="VOQ3208" s="14"/>
      <c r="VOR3208" s="14"/>
      <c r="VOS3208" s="14"/>
      <c r="VOT3208" s="14"/>
      <c r="VOU3208" s="14"/>
      <c r="VOV3208" s="14"/>
      <c r="VOW3208" s="14"/>
      <c r="VOX3208" s="14"/>
      <c r="VOY3208" s="14"/>
      <c r="VOZ3208" s="14"/>
      <c r="VPA3208" s="14"/>
      <c r="VPB3208" s="14"/>
      <c r="VPC3208" s="14"/>
      <c r="VPD3208" s="14"/>
      <c r="VPE3208" s="14"/>
      <c r="VPF3208" s="14"/>
      <c r="VPG3208" s="14"/>
      <c r="VPH3208" s="14"/>
      <c r="VPI3208" s="14"/>
      <c r="VPJ3208" s="14"/>
      <c r="VPK3208" s="14"/>
      <c r="VPL3208" s="14"/>
      <c r="VPM3208" s="14"/>
      <c r="VPN3208" s="14"/>
      <c r="VPO3208" s="14"/>
      <c r="VPP3208" s="14"/>
      <c r="VPQ3208" s="14"/>
      <c r="VPR3208" s="14"/>
      <c r="VPS3208" s="14"/>
      <c r="VPT3208" s="14"/>
      <c r="VPU3208" s="14"/>
      <c r="VPV3208" s="14"/>
      <c r="VPW3208" s="14"/>
      <c r="VPX3208" s="14"/>
      <c r="VPY3208" s="14"/>
      <c r="VPZ3208" s="14"/>
      <c r="VQA3208" s="14"/>
      <c r="VQB3208" s="14"/>
      <c r="VQC3208" s="14"/>
      <c r="VQD3208" s="14"/>
      <c r="VQE3208" s="14"/>
      <c r="VQF3208" s="14"/>
      <c r="VQG3208" s="14"/>
      <c r="VQH3208" s="14"/>
      <c r="VQI3208" s="14"/>
      <c r="VQJ3208" s="14"/>
      <c r="VQK3208" s="14"/>
      <c r="VQL3208" s="14"/>
      <c r="VQM3208" s="14"/>
      <c r="VQN3208" s="14"/>
      <c r="VQO3208" s="14"/>
      <c r="VQP3208" s="14"/>
      <c r="VQQ3208" s="14"/>
      <c r="VQR3208" s="14"/>
      <c r="VQS3208" s="14"/>
      <c r="VQT3208" s="14"/>
      <c r="VQU3208" s="14"/>
      <c r="VQV3208" s="14"/>
      <c r="VQW3208" s="14"/>
      <c r="VQX3208" s="14"/>
      <c r="VQY3208" s="14"/>
      <c r="VQZ3208" s="14"/>
      <c r="VRA3208" s="14"/>
      <c r="VRB3208" s="14"/>
      <c r="VRC3208" s="14"/>
      <c r="VRD3208" s="14"/>
      <c r="VRE3208" s="14"/>
      <c r="VRF3208" s="14"/>
      <c r="VRG3208" s="14"/>
      <c r="VRH3208" s="14"/>
      <c r="VRI3208" s="14"/>
      <c r="VRJ3208" s="14"/>
      <c r="VRK3208" s="14"/>
      <c r="VRL3208" s="14"/>
      <c r="VRM3208" s="14"/>
      <c r="VRN3208" s="14"/>
      <c r="VRO3208" s="14"/>
      <c r="VRP3208" s="14"/>
      <c r="VRQ3208" s="14"/>
      <c r="VRR3208" s="14"/>
      <c r="VRS3208" s="14"/>
      <c r="VRT3208" s="14"/>
      <c r="VRU3208" s="14"/>
      <c r="VRV3208" s="14"/>
      <c r="VRW3208" s="14"/>
      <c r="VRX3208" s="14"/>
      <c r="VRY3208" s="14"/>
      <c r="VRZ3208" s="14"/>
      <c r="VSA3208" s="14"/>
      <c r="VSB3208" s="14"/>
      <c r="VSC3208" s="14"/>
      <c r="VSD3208" s="14"/>
      <c r="VSE3208" s="14"/>
      <c r="VSF3208" s="14"/>
      <c r="VSG3208" s="14"/>
      <c r="VSH3208" s="14"/>
      <c r="VSI3208" s="14"/>
      <c r="VSJ3208" s="14"/>
      <c r="VSK3208" s="14"/>
      <c r="VSL3208" s="14"/>
      <c r="VSM3208" s="14"/>
      <c r="VSN3208" s="14"/>
      <c r="VSO3208" s="14"/>
      <c r="VSP3208" s="14"/>
      <c r="VSQ3208" s="14"/>
      <c r="VSR3208" s="14"/>
      <c r="VSS3208" s="14"/>
      <c r="VST3208" s="14"/>
      <c r="VSU3208" s="14"/>
      <c r="VSV3208" s="14"/>
      <c r="VSW3208" s="14"/>
      <c r="VSX3208" s="14"/>
      <c r="VSY3208" s="14"/>
      <c r="VSZ3208" s="14"/>
      <c r="VTA3208" s="14"/>
      <c r="VTB3208" s="14"/>
      <c r="VTC3208" s="14"/>
      <c r="VTD3208" s="14"/>
      <c r="VTE3208" s="14"/>
      <c r="VTF3208" s="14"/>
      <c r="VTG3208" s="14"/>
      <c r="VTH3208" s="14"/>
      <c r="VTI3208" s="14"/>
      <c r="VTJ3208" s="14"/>
      <c r="VTK3208" s="14"/>
      <c r="VTL3208" s="14"/>
      <c r="VTM3208" s="14"/>
      <c r="VTN3208" s="14"/>
      <c r="VTO3208" s="14"/>
      <c r="VTP3208" s="14"/>
      <c r="VTQ3208" s="14"/>
      <c r="VTR3208" s="14"/>
      <c r="VTS3208" s="14"/>
      <c r="VTT3208" s="14"/>
      <c r="VTU3208" s="14"/>
      <c r="VTV3208" s="14"/>
      <c r="VTW3208" s="14"/>
      <c r="VTX3208" s="14"/>
      <c r="VTY3208" s="14"/>
      <c r="VTZ3208" s="14"/>
      <c r="VUA3208" s="14"/>
      <c r="VUB3208" s="14"/>
      <c r="VUC3208" s="14"/>
      <c r="VUD3208" s="14"/>
      <c r="VUE3208" s="14"/>
      <c r="VUF3208" s="14"/>
      <c r="VUG3208" s="14"/>
      <c r="VUH3208" s="14"/>
      <c r="VUI3208" s="14"/>
      <c r="VUJ3208" s="14"/>
      <c r="VUK3208" s="14"/>
      <c r="VUL3208" s="14"/>
      <c r="VUM3208" s="14"/>
      <c r="VUN3208" s="14"/>
      <c r="VUO3208" s="14"/>
      <c r="VUP3208" s="14"/>
      <c r="VUQ3208" s="14"/>
      <c r="VUR3208" s="14"/>
      <c r="VUS3208" s="14"/>
      <c r="VUT3208" s="14"/>
      <c r="VUU3208" s="14"/>
      <c r="VUV3208" s="14"/>
      <c r="VUW3208" s="14"/>
      <c r="VUX3208" s="14"/>
      <c r="VUY3208" s="14"/>
      <c r="VUZ3208" s="14"/>
      <c r="VVA3208" s="14"/>
      <c r="VVB3208" s="14"/>
      <c r="VVC3208" s="14"/>
      <c r="VVD3208" s="14"/>
      <c r="VVE3208" s="14"/>
      <c r="VVF3208" s="14"/>
      <c r="VVG3208" s="14"/>
      <c r="VVH3208" s="14"/>
      <c r="VVI3208" s="14"/>
      <c r="VVJ3208" s="14"/>
      <c r="VVK3208" s="14"/>
      <c r="VVL3208" s="14"/>
      <c r="VVM3208" s="14"/>
      <c r="VVN3208" s="14"/>
      <c r="VVO3208" s="14"/>
      <c r="VVP3208" s="14"/>
      <c r="VVQ3208" s="14"/>
      <c r="VVR3208" s="14"/>
      <c r="VVS3208" s="14"/>
      <c r="VVT3208" s="14"/>
      <c r="VVU3208" s="14"/>
      <c r="VVV3208" s="14"/>
      <c r="VVW3208" s="14"/>
      <c r="VVX3208" s="14"/>
      <c r="VVY3208" s="14"/>
      <c r="VVZ3208" s="14"/>
      <c r="VWA3208" s="14"/>
      <c r="VWB3208" s="14"/>
      <c r="VWC3208" s="14"/>
      <c r="VWD3208" s="14"/>
      <c r="VWE3208" s="14"/>
      <c r="VWF3208" s="14"/>
      <c r="VWG3208" s="14"/>
      <c r="VWH3208" s="14"/>
      <c r="VWI3208" s="14"/>
      <c r="VWJ3208" s="14"/>
      <c r="VWK3208" s="14"/>
      <c r="VWL3208" s="14"/>
      <c r="VWM3208" s="14"/>
      <c r="VWN3208" s="14"/>
      <c r="VWO3208" s="14"/>
      <c r="VWP3208" s="14"/>
      <c r="VWQ3208" s="14"/>
      <c r="VWR3208" s="14"/>
      <c r="VWS3208" s="14"/>
      <c r="VWT3208" s="14"/>
      <c r="VWU3208" s="14"/>
      <c r="VWV3208" s="14"/>
      <c r="VWW3208" s="14"/>
      <c r="VWX3208" s="14"/>
      <c r="VWY3208" s="14"/>
      <c r="VWZ3208" s="14"/>
      <c r="VXA3208" s="14"/>
      <c r="VXB3208" s="14"/>
      <c r="VXC3208" s="14"/>
      <c r="VXD3208" s="14"/>
      <c r="VXE3208" s="14"/>
      <c r="VXF3208" s="14"/>
      <c r="VXG3208" s="14"/>
      <c r="VXH3208" s="14"/>
      <c r="VXI3208" s="14"/>
      <c r="VXJ3208" s="14"/>
      <c r="VXK3208" s="14"/>
      <c r="VXL3208" s="14"/>
      <c r="VXM3208" s="14"/>
      <c r="VXN3208" s="14"/>
      <c r="VXO3208" s="14"/>
      <c r="VXP3208" s="14"/>
      <c r="VXQ3208" s="14"/>
      <c r="VXR3208" s="14"/>
      <c r="VXS3208" s="14"/>
      <c r="VXT3208" s="14"/>
      <c r="VXU3208" s="14"/>
      <c r="VXV3208" s="14"/>
      <c r="VXW3208" s="14"/>
      <c r="VXX3208" s="14"/>
      <c r="VXY3208" s="14"/>
      <c r="VXZ3208" s="14"/>
      <c r="VYA3208" s="14"/>
      <c r="VYB3208" s="14"/>
      <c r="VYC3208" s="14"/>
      <c r="VYD3208" s="14"/>
      <c r="VYE3208" s="14"/>
      <c r="VYF3208" s="14"/>
      <c r="VYG3208" s="14"/>
      <c r="VYH3208" s="14"/>
      <c r="VYI3208" s="14"/>
      <c r="VYJ3208" s="14"/>
      <c r="VYK3208" s="14"/>
      <c r="VYL3208" s="14"/>
      <c r="VYM3208" s="14"/>
      <c r="VYN3208" s="14"/>
      <c r="VYO3208" s="14"/>
      <c r="VYP3208" s="14"/>
      <c r="VYQ3208" s="14"/>
      <c r="VYR3208" s="14"/>
      <c r="VYS3208" s="14"/>
      <c r="VYT3208" s="14"/>
      <c r="VYU3208" s="14"/>
      <c r="VYV3208" s="14"/>
      <c r="VYW3208" s="14"/>
      <c r="VYX3208" s="14"/>
      <c r="VYY3208" s="14"/>
      <c r="VYZ3208" s="14"/>
      <c r="VZA3208" s="14"/>
      <c r="VZB3208" s="14"/>
      <c r="VZC3208" s="14"/>
      <c r="VZD3208" s="14"/>
      <c r="VZE3208" s="14"/>
      <c r="VZF3208" s="14"/>
      <c r="VZG3208" s="14"/>
      <c r="VZH3208" s="14"/>
      <c r="VZI3208" s="14"/>
      <c r="VZJ3208" s="14"/>
      <c r="VZK3208" s="14"/>
      <c r="VZL3208" s="14"/>
      <c r="VZM3208" s="14"/>
      <c r="VZN3208" s="14"/>
      <c r="VZO3208" s="14"/>
      <c r="VZP3208" s="14"/>
      <c r="VZQ3208" s="14"/>
      <c r="VZR3208" s="14"/>
      <c r="VZS3208" s="14"/>
      <c r="VZT3208" s="14"/>
      <c r="VZU3208" s="14"/>
      <c r="VZV3208" s="14"/>
      <c r="VZW3208" s="14"/>
      <c r="VZX3208" s="14"/>
      <c r="VZY3208" s="14"/>
      <c r="VZZ3208" s="14"/>
      <c r="WAA3208" s="14"/>
      <c r="WAB3208" s="14"/>
      <c r="WAC3208" s="14"/>
      <c r="WAD3208" s="14"/>
      <c r="WAE3208" s="14"/>
      <c r="WAF3208" s="14"/>
      <c r="WAG3208" s="14"/>
      <c r="WAH3208" s="14"/>
      <c r="WAI3208" s="14"/>
      <c r="WAJ3208" s="14"/>
      <c r="WAK3208" s="14"/>
      <c r="WAL3208" s="14"/>
      <c r="WAM3208" s="14"/>
      <c r="WAN3208" s="14"/>
      <c r="WAO3208" s="14"/>
      <c r="WAP3208" s="14"/>
      <c r="WAQ3208" s="14"/>
      <c r="WAR3208" s="14"/>
      <c r="WAS3208" s="14"/>
      <c r="WAT3208" s="14"/>
      <c r="WAU3208" s="14"/>
      <c r="WAV3208" s="14"/>
      <c r="WAW3208" s="14"/>
      <c r="WAX3208" s="14"/>
      <c r="WAY3208" s="14"/>
      <c r="WAZ3208" s="14"/>
      <c r="WBA3208" s="14"/>
      <c r="WBB3208" s="14"/>
      <c r="WBC3208" s="14"/>
      <c r="WBD3208" s="14"/>
      <c r="WBE3208" s="14"/>
      <c r="WBF3208" s="14"/>
      <c r="WBG3208" s="14"/>
      <c r="WBH3208" s="14"/>
      <c r="WBI3208" s="14"/>
      <c r="WBJ3208" s="14"/>
      <c r="WBK3208" s="14"/>
      <c r="WBL3208" s="14"/>
      <c r="WBM3208" s="14"/>
      <c r="WBN3208" s="14"/>
      <c r="WBO3208" s="14"/>
      <c r="WBP3208" s="14"/>
      <c r="WBQ3208" s="14"/>
      <c r="WBR3208" s="14"/>
      <c r="WBS3208" s="14"/>
      <c r="WBT3208" s="14"/>
      <c r="WBU3208" s="14"/>
      <c r="WBV3208" s="14"/>
      <c r="WBW3208" s="14"/>
      <c r="WBX3208" s="14"/>
      <c r="WBY3208" s="14"/>
      <c r="WBZ3208" s="14"/>
      <c r="WCA3208" s="14"/>
      <c r="WCB3208" s="14"/>
      <c r="WCC3208" s="14"/>
      <c r="WCD3208" s="14"/>
      <c r="WCE3208" s="14"/>
      <c r="WCF3208" s="14"/>
      <c r="WCG3208" s="14"/>
      <c r="WCH3208" s="14"/>
      <c r="WCI3208" s="14"/>
      <c r="WCJ3208" s="14"/>
      <c r="WCK3208" s="14"/>
      <c r="WCL3208" s="14"/>
      <c r="WCM3208" s="14"/>
      <c r="WCN3208" s="14"/>
      <c r="WCO3208" s="14"/>
      <c r="WCP3208" s="14"/>
      <c r="WCQ3208" s="14"/>
      <c r="WCR3208" s="14"/>
      <c r="WCS3208" s="14"/>
      <c r="WCT3208" s="14"/>
      <c r="WCU3208" s="14"/>
      <c r="WCV3208" s="14"/>
      <c r="WCW3208" s="14"/>
      <c r="WCX3208" s="14"/>
      <c r="WCY3208" s="14"/>
      <c r="WCZ3208" s="14"/>
      <c r="WDA3208" s="14"/>
      <c r="WDB3208" s="14"/>
      <c r="WDC3208" s="14"/>
      <c r="WDD3208" s="14"/>
      <c r="WDE3208" s="14"/>
      <c r="WDF3208" s="14"/>
      <c r="WDG3208" s="14"/>
      <c r="WDH3208" s="14"/>
      <c r="WDI3208" s="14"/>
      <c r="WDJ3208" s="14"/>
      <c r="WDK3208" s="14"/>
      <c r="WDL3208" s="14"/>
      <c r="WDM3208" s="14"/>
      <c r="WDN3208" s="14"/>
      <c r="WDO3208" s="14"/>
      <c r="WDP3208" s="14"/>
      <c r="WDQ3208" s="14"/>
      <c r="WDR3208" s="14"/>
      <c r="WDS3208" s="14"/>
      <c r="WDT3208" s="14"/>
      <c r="WDU3208" s="14"/>
      <c r="WDV3208" s="14"/>
      <c r="WDW3208" s="14"/>
      <c r="WDX3208" s="14"/>
      <c r="WDY3208" s="14"/>
      <c r="WDZ3208" s="14"/>
      <c r="WEA3208" s="14"/>
      <c r="WEB3208" s="14"/>
      <c r="WEC3208" s="14"/>
      <c r="WED3208" s="14"/>
      <c r="WEE3208" s="14"/>
      <c r="WEF3208" s="14"/>
      <c r="WEG3208" s="14"/>
      <c r="WEH3208" s="14"/>
      <c r="WEI3208" s="14"/>
      <c r="WEJ3208" s="14"/>
      <c r="WEK3208" s="14"/>
      <c r="WEL3208" s="14"/>
      <c r="WEM3208" s="14"/>
      <c r="WEN3208" s="14"/>
      <c r="WEO3208" s="14"/>
      <c r="WEP3208" s="14"/>
      <c r="WEQ3208" s="14"/>
      <c r="WER3208" s="14"/>
      <c r="WES3208" s="14"/>
      <c r="WET3208" s="14"/>
      <c r="WEU3208" s="14"/>
      <c r="WEV3208" s="14"/>
      <c r="WEW3208" s="14"/>
      <c r="WEX3208" s="14"/>
      <c r="WEY3208" s="14"/>
      <c r="WEZ3208" s="14"/>
      <c r="WFA3208" s="14"/>
      <c r="WFB3208" s="14"/>
      <c r="WFC3208" s="14"/>
      <c r="WFD3208" s="14"/>
      <c r="WFE3208" s="14"/>
      <c r="WFF3208" s="14"/>
      <c r="WFG3208" s="14"/>
      <c r="WFH3208" s="14"/>
      <c r="WFI3208" s="14"/>
      <c r="WFJ3208" s="14"/>
      <c r="WFK3208" s="14"/>
      <c r="WFL3208" s="14"/>
      <c r="WFM3208" s="14"/>
      <c r="WFN3208" s="14"/>
      <c r="WFO3208" s="14"/>
      <c r="WFP3208" s="14"/>
      <c r="WFQ3208" s="14"/>
      <c r="WFR3208" s="14"/>
      <c r="WFS3208" s="14"/>
      <c r="WFT3208" s="14"/>
      <c r="WFU3208" s="14"/>
      <c r="WFV3208" s="14"/>
      <c r="WFW3208" s="14"/>
      <c r="WFX3208" s="14"/>
      <c r="WFY3208" s="14"/>
      <c r="WFZ3208" s="14"/>
      <c r="WGA3208" s="14"/>
      <c r="WGB3208" s="14"/>
      <c r="WGC3208" s="14"/>
      <c r="WGD3208" s="14"/>
      <c r="WGE3208" s="14"/>
      <c r="WGF3208" s="14"/>
      <c r="WGG3208" s="14"/>
      <c r="WGH3208" s="14"/>
      <c r="WGI3208" s="14"/>
      <c r="WGJ3208" s="14"/>
      <c r="WGK3208" s="14"/>
      <c r="WGL3208" s="14"/>
      <c r="WGM3208" s="14"/>
      <c r="WGN3208" s="14"/>
      <c r="WGO3208" s="14"/>
      <c r="WGP3208" s="14"/>
      <c r="WGQ3208" s="14"/>
      <c r="WGR3208" s="14"/>
      <c r="WGS3208" s="14"/>
      <c r="WGT3208" s="14"/>
      <c r="WGU3208" s="14"/>
      <c r="WGV3208" s="14"/>
      <c r="WGW3208" s="14"/>
      <c r="WGX3208" s="14"/>
      <c r="WGY3208" s="14"/>
      <c r="WGZ3208" s="14"/>
      <c r="WHA3208" s="14"/>
      <c r="WHB3208" s="14"/>
      <c r="WHC3208" s="14"/>
      <c r="WHD3208" s="14"/>
      <c r="WHE3208" s="14"/>
      <c r="WHF3208" s="14"/>
      <c r="WHG3208" s="14"/>
      <c r="WHH3208" s="14"/>
      <c r="WHI3208" s="14"/>
      <c r="WHJ3208" s="14"/>
      <c r="WHK3208" s="14"/>
      <c r="WHL3208" s="14"/>
      <c r="WHM3208" s="14"/>
      <c r="WHN3208" s="14"/>
      <c r="WHO3208" s="14"/>
      <c r="WHP3208" s="14"/>
      <c r="WHQ3208" s="14"/>
      <c r="WHR3208" s="14"/>
      <c r="WHS3208" s="14"/>
      <c r="WHT3208" s="14"/>
      <c r="WHU3208" s="14"/>
      <c r="WHV3208" s="14"/>
      <c r="WHW3208" s="14"/>
      <c r="WHX3208" s="14"/>
      <c r="WHY3208" s="14"/>
      <c r="WHZ3208" s="14"/>
      <c r="WIA3208" s="14"/>
      <c r="WIB3208" s="14"/>
      <c r="WIC3208" s="14"/>
      <c r="WID3208" s="14"/>
      <c r="WIE3208" s="14"/>
      <c r="WIF3208" s="14"/>
      <c r="WIG3208" s="14"/>
      <c r="WIH3208" s="14"/>
      <c r="WII3208" s="14"/>
      <c r="WIJ3208" s="14"/>
      <c r="WIK3208" s="14"/>
      <c r="WIL3208" s="14"/>
      <c r="WIM3208" s="14"/>
      <c r="WIN3208" s="14"/>
      <c r="WIO3208" s="14"/>
      <c r="WIP3208" s="14"/>
      <c r="WIQ3208" s="14"/>
      <c r="WIR3208" s="14"/>
      <c r="WIS3208" s="14"/>
      <c r="WIT3208" s="14"/>
      <c r="WIU3208" s="14"/>
      <c r="WIV3208" s="14"/>
      <c r="WIW3208" s="14"/>
      <c r="WIX3208" s="14"/>
      <c r="WIY3208" s="14"/>
      <c r="WIZ3208" s="14"/>
      <c r="WJA3208" s="14"/>
      <c r="WJB3208" s="14"/>
      <c r="WJC3208" s="14"/>
      <c r="WJD3208" s="14"/>
      <c r="WJE3208" s="14"/>
      <c r="WJF3208" s="14"/>
      <c r="WJG3208" s="14"/>
      <c r="WJH3208" s="14"/>
      <c r="WJI3208" s="14"/>
      <c r="WJJ3208" s="14"/>
      <c r="WJK3208" s="14"/>
      <c r="WJL3208" s="14"/>
      <c r="WJM3208" s="14"/>
      <c r="WJN3208" s="14"/>
      <c r="WJO3208" s="14"/>
      <c r="WJP3208" s="14"/>
      <c r="WJQ3208" s="14"/>
      <c r="WJR3208" s="14"/>
      <c r="WJS3208" s="14"/>
      <c r="WJT3208" s="14"/>
      <c r="WJU3208" s="14"/>
      <c r="WJV3208" s="14"/>
      <c r="WJW3208" s="14"/>
      <c r="WJX3208" s="14"/>
      <c r="WJY3208" s="14"/>
      <c r="WJZ3208" s="14"/>
      <c r="WKA3208" s="14"/>
      <c r="WKB3208" s="14"/>
      <c r="WKC3208" s="14"/>
      <c r="WKD3208" s="14"/>
      <c r="WKE3208" s="14"/>
      <c r="WKF3208" s="14"/>
      <c r="WKG3208" s="14"/>
      <c r="WKH3208" s="14"/>
      <c r="WKI3208" s="14"/>
      <c r="WKJ3208" s="14"/>
      <c r="WKK3208" s="14"/>
      <c r="WKL3208" s="14"/>
      <c r="WKM3208" s="14"/>
      <c r="WKN3208" s="14"/>
      <c r="WKO3208" s="14"/>
      <c r="WKP3208" s="14"/>
      <c r="WKQ3208" s="14"/>
      <c r="WKR3208" s="14"/>
      <c r="WKS3208" s="14"/>
      <c r="WKT3208" s="14"/>
      <c r="WKU3208" s="14"/>
      <c r="WKV3208" s="14"/>
      <c r="WKW3208" s="14"/>
      <c r="WKX3208" s="14"/>
      <c r="WKY3208" s="14"/>
      <c r="WKZ3208" s="14"/>
      <c r="WLA3208" s="14"/>
      <c r="WLB3208" s="14"/>
      <c r="WLC3208" s="14"/>
      <c r="WLD3208" s="14"/>
      <c r="WLE3208" s="14"/>
      <c r="WLF3208" s="14"/>
      <c r="WLG3208" s="14"/>
      <c r="WLH3208" s="14"/>
      <c r="WLI3208" s="14"/>
      <c r="WLJ3208" s="14"/>
      <c r="WLK3208" s="14"/>
      <c r="WLL3208" s="14"/>
      <c r="WLM3208" s="14"/>
      <c r="WLN3208" s="14"/>
      <c r="WLO3208" s="14"/>
      <c r="WLP3208" s="14"/>
      <c r="WLQ3208" s="14"/>
      <c r="WLR3208" s="14"/>
      <c r="WLS3208" s="14"/>
      <c r="WLT3208" s="14"/>
      <c r="WLU3208" s="14"/>
      <c r="WLV3208" s="14"/>
      <c r="WLW3208" s="14"/>
      <c r="WLX3208" s="14"/>
      <c r="WLY3208" s="14"/>
      <c r="WLZ3208" s="14"/>
      <c r="WMA3208" s="14"/>
      <c r="WMB3208" s="14"/>
      <c r="WMC3208" s="14"/>
      <c r="WMD3208" s="14"/>
      <c r="WME3208" s="14"/>
      <c r="WMF3208" s="14"/>
      <c r="WMG3208" s="14"/>
      <c r="WMH3208" s="14"/>
      <c r="WMI3208" s="14"/>
      <c r="WMJ3208" s="14"/>
      <c r="WMK3208" s="14"/>
      <c r="WML3208" s="14"/>
      <c r="WMM3208" s="14"/>
      <c r="WMN3208" s="14"/>
      <c r="WMO3208" s="14"/>
      <c r="WMP3208" s="14"/>
      <c r="WMQ3208" s="14"/>
      <c r="WMR3208" s="14"/>
      <c r="WMS3208" s="14"/>
      <c r="WMT3208" s="14"/>
      <c r="WMU3208" s="14"/>
      <c r="WMV3208" s="14"/>
      <c r="WMW3208" s="14"/>
      <c r="WMX3208" s="14"/>
      <c r="WMY3208" s="14"/>
      <c r="WMZ3208" s="14"/>
      <c r="WNA3208" s="14"/>
      <c r="WNB3208" s="14"/>
      <c r="WNC3208" s="14"/>
      <c r="WND3208" s="14"/>
      <c r="WNE3208" s="14"/>
      <c r="WNF3208" s="14"/>
      <c r="WNG3208" s="14"/>
      <c r="WNH3208" s="14"/>
      <c r="WNI3208" s="14"/>
      <c r="WNJ3208" s="14"/>
      <c r="WNK3208" s="14"/>
      <c r="WNL3208" s="14"/>
      <c r="WNM3208" s="14"/>
      <c r="WNN3208" s="14"/>
      <c r="WNO3208" s="14"/>
      <c r="WNP3208" s="14"/>
      <c r="WNQ3208" s="14"/>
      <c r="WNR3208" s="14"/>
      <c r="WNS3208" s="14"/>
      <c r="WNT3208" s="14"/>
      <c r="WNU3208" s="14"/>
      <c r="WNV3208" s="14"/>
      <c r="WNW3208" s="14"/>
      <c r="WNX3208" s="14"/>
      <c r="WNY3208" s="14"/>
      <c r="WNZ3208" s="14"/>
      <c r="WOA3208" s="14"/>
      <c r="WOB3208" s="14"/>
      <c r="WOC3208" s="14"/>
      <c r="WOD3208" s="14"/>
      <c r="WOE3208" s="14"/>
      <c r="WOF3208" s="14"/>
      <c r="WOG3208" s="14"/>
      <c r="WOH3208" s="14"/>
      <c r="WOI3208" s="14"/>
      <c r="WOJ3208" s="14"/>
      <c r="WOK3208" s="14"/>
      <c r="WOL3208" s="14"/>
      <c r="WOM3208" s="14"/>
      <c r="WON3208" s="14"/>
      <c r="WOO3208" s="14"/>
      <c r="WOP3208" s="14"/>
      <c r="WOQ3208" s="14"/>
      <c r="WOR3208" s="14"/>
      <c r="WOS3208" s="14"/>
      <c r="WOT3208" s="14"/>
      <c r="WOU3208" s="14"/>
      <c r="WOV3208" s="14"/>
      <c r="WOW3208" s="14"/>
      <c r="WOX3208" s="14"/>
      <c r="WOY3208" s="14"/>
      <c r="WOZ3208" s="14"/>
      <c r="WPA3208" s="14"/>
      <c r="WPB3208" s="14"/>
      <c r="WPC3208" s="14"/>
      <c r="WPD3208" s="14"/>
      <c r="WPE3208" s="14"/>
      <c r="WPF3208" s="14"/>
      <c r="WPG3208" s="14"/>
      <c r="WPH3208" s="14"/>
      <c r="WPI3208" s="14"/>
      <c r="WPJ3208" s="14"/>
      <c r="WPK3208" s="14"/>
      <c r="WPL3208" s="14"/>
      <c r="WPM3208" s="14"/>
      <c r="WPN3208" s="14"/>
      <c r="WPO3208" s="14"/>
      <c r="WPP3208" s="14"/>
      <c r="WPQ3208" s="14"/>
      <c r="WPR3208" s="14"/>
      <c r="WPS3208" s="14"/>
      <c r="WPT3208" s="14"/>
      <c r="WPU3208" s="14"/>
      <c r="WPV3208" s="14"/>
      <c r="WPW3208" s="14"/>
      <c r="WPX3208" s="14"/>
      <c r="WPY3208" s="14"/>
      <c r="WPZ3208" s="14"/>
      <c r="WQA3208" s="14"/>
      <c r="WQB3208" s="14"/>
      <c r="WQC3208" s="14"/>
      <c r="WQD3208" s="14"/>
      <c r="WQE3208" s="14"/>
      <c r="WQF3208" s="14"/>
      <c r="WQG3208" s="14"/>
      <c r="WQH3208" s="14"/>
      <c r="WQI3208" s="14"/>
      <c r="WQJ3208" s="14"/>
      <c r="WQK3208" s="14"/>
      <c r="WQL3208" s="14"/>
      <c r="WQM3208" s="14"/>
      <c r="WQN3208" s="14"/>
      <c r="WQO3208" s="14"/>
      <c r="WQP3208" s="14"/>
      <c r="WQQ3208" s="14"/>
      <c r="WQR3208" s="14"/>
      <c r="WQS3208" s="14"/>
      <c r="WQT3208" s="14"/>
      <c r="WQU3208" s="14"/>
      <c r="WQV3208" s="14"/>
      <c r="WQW3208" s="14"/>
      <c r="WQX3208" s="14"/>
      <c r="WQY3208" s="14"/>
      <c r="WQZ3208" s="14"/>
      <c r="WRA3208" s="14"/>
      <c r="WRB3208" s="14"/>
      <c r="WRC3208" s="14"/>
      <c r="WRD3208" s="14"/>
      <c r="WRE3208" s="14"/>
      <c r="WRF3208" s="14"/>
      <c r="WRG3208" s="14"/>
      <c r="WRH3208" s="14"/>
      <c r="WRI3208" s="14"/>
      <c r="WRJ3208" s="14"/>
      <c r="WRK3208" s="14"/>
      <c r="WRL3208" s="14"/>
      <c r="WRM3208" s="14"/>
      <c r="WRN3208" s="14"/>
      <c r="WRO3208" s="14"/>
      <c r="WRP3208" s="14"/>
      <c r="WRQ3208" s="14"/>
      <c r="WRR3208" s="14"/>
      <c r="WRS3208" s="14"/>
      <c r="WRT3208" s="14"/>
      <c r="WRU3208" s="14"/>
      <c r="WRV3208" s="14"/>
      <c r="WRW3208" s="14"/>
      <c r="WRX3208" s="14"/>
      <c r="WRY3208" s="14"/>
      <c r="WRZ3208" s="14"/>
      <c r="WSA3208" s="14"/>
      <c r="WSB3208" s="14"/>
      <c r="WSC3208" s="14"/>
      <c r="WSD3208" s="14"/>
      <c r="WSE3208" s="14"/>
      <c r="WSF3208" s="14"/>
      <c r="WSG3208" s="14"/>
      <c r="WSH3208" s="14"/>
      <c r="WSI3208" s="14"/>
      <c r="WSJ3208" s="14"/>
      <c r="WSK3208" s="14"/>
      <c r="WSL3208" s="14"/>
      <c r="WSM3208" s="14"/>
      <c r="WSN3208" s="14"/>
      <c r="WSO3208" s="14"/>
      <c r="WSP3208" s="14"/>
      <c r="WSQ3208" s="14"/>
      <c r="WSR3208" s="14"/>
      <c r="WSS3208" s="14"/>
      <c r="WST3208" s="14"/>
      <c r="WSU3208" s="14"/>
      <c r="WSV3208" s="14"/>
      <c r="WSW3208" s="14"/>
      <c r="WSX3208" s="14"/>
      <c r="WSY3208" s="14"/>
      <c r="WSZ3208" s="14"/>
      <c r="WTA3208" s="14"/>
      <c r="WTB3208" s="14"/>
      <c r="WTC3208" s="14"/>
      <c r="WTD3208" s="14"/>
      <c r="WTE3208" s="14"/>
      <c r="WTF3208" s="14"/>
      <c r="WTG3208" s="14"/>
      <c r="WTH3208" s="14"/>
      <c r="WTI3208" s="14"/>
      <c r="WTJ3208" s="14"/>
      <c r="WTK3208" s="14"/>
      <c r="WTL3208" s="14"/>
      <c r="WTM3208" s="14"/>
      <c r="WTN3208" s="14"/>
      <c r="WTO3208" s="14"/>
      <c r="WTP3208" s="14"/>
      <c r="WTQ3208" s="14"/>
      <c r="WTR3208" s="14"/>
      <c r="WTS3208" s="14"/>
      <c r="WTT3208" s="14"/>
      <c r="WTU3208" s="14"/>
      <c r="WTV3208" s="14"/>
      <c r="WTW3208" s="14"/>
      <c r="WTX3208" s="14"/>
      <c r="WTY3208" s="14"/>
      <c r="WTZ3208" s="14"/>
      <c r="WUA3208" s="14"/>
      <c r="WUB3208" s="14"/>
      <c r="WUC3208" s="14"/>
      <c r="WUD3208" s="14"/>
      <c r="WUE3208" s="14"/>
      <c r="WUF3208" s="14"/>
      <c r="WUG3208" s="14"/>
      <c r="WUH3208" s="14"/>
      <c r="WUI3208" s="14"/>
      <c r="WUJ3208" s="14"/>
      <c r="WUK3208" s="14"/>
      <c r="WUL3208" s="14"/>
      <c r="WUM3208" s="14"/>
      <c r="WUN3208" s="14"/>
      <c r="WUO3208" s="14"/>
      <c r="WUP3208" s="14"/>
      <c r="WUQ3208" s="14"/>
      <c r="WUR3208" s="14"/>
      <c r="WUS3208" s="14"/>
      <c r="WUT3208" s="14"/>
      <c r="WUU3208" s="14"/>
      <c r="WUV3208" s="14"/>
      <c r="WUW3208" s="14"/>
      <c r="WUX3208" s="14"/>
      <c r="WUY3208" s="14"/>
      <c r="WUZ3208" s="14"/>
      <c r="WVA3208" s="14"/>
      <c r="WVB3208" s="14"/>
      <c r="WVC3208" s="14"/>
      <c r="WVD3208" s="14"/>
      <c r="WVE3208" s="14"/>
      <c r="WVF3208" s="14"/>
      <c r="WVG3208" s="14"/>
      <c r="WVH3208" s="14"/>
      <c r="WVI3208" s="14"/>
      <c r="WVJ3208" s="14"/>
      <c r="WVK3208" s="14"/>
      <c r="WVL3208" s="14"/>
      <c r="WVM3208" s="14"/>
      <c r="WVN3208" s="14"/>
      <c r="WVO3208" s="14"/>
      <c r="WVP3208" s="14"/>
      <c r="WVQ3208" s="14"/>
      <c r="WVR3208" s="14"/>
      <c r="WVS3208" s="14"/>
      <c r="WVT3208" s="14"/>
      <c r="WVU3208" s="14"/>
      <c r="WVV3208" s="14"/>
      <c r="WVW3208" s="14"/>
      <c r="WVX3208" s="14"/>
      <c r="WVY3208" s="14"/>
      <c r="WVZ3208" s="14"/>
      <c r="WWA3208" s="14"/>
      <c r="WWB3208" s="14"/>
      <c r="WWC3208" s="14"/>
      <c r="WWD3208" s="14"/>
      <c r="WWE3208" s="14"/>
      <c r="WWF3208" s="14"/>
      <c r="WWG3208" s="14"/>
      <c r="WWH3208" s="14"/>
      <c r="WWI3208" s="14"/>
      <c r="WWJ3208" s="14"/>
      <c r="WWK3208" s="14"/>
      <c r="WWL3208" s="14"/>
      <c r="WWM3208" s="14"/>
      <c r="WWN3208" s="14"/>
      <c r="WWO3208" s="14"/>
      <c r="WWP3208" s="14"/>
      <c r="WWQ3208" s="14"/>
      <c r="WWR3208" s="14"/>
      <c r="WWS3208" s="14"/>
      <c r="WWT3208" s="14"/>
      <c r="WWU3208" s="14"/>
      <c r="WWV3208" s="14"/>
      <c r="WWW3208" s="14"/>
      <c r="WWX3208" s="14"/>
      <c r="WWY3208" s="14"/>
      <c r="WWZ3208" s="14"/>
      <c r="WXA3208" s="14"/>
      <c r="WXB3208" s="14"/>
      <c r="WXC3208" s="14"/>
      <c r="WXD3208" s="14"/>
      <c r="WXE3208" s="14"/>
      <c r="WXF3208" s="14"/>
      <c r="WXG3208" s="14"/>
      <c r="WXH3208" s="14"/>
      <c r="WXI3208" s="14"/>
      <c r="WXJ3208" s="14"/>
      <c r="WXK3208" s="14"/>
      <c r="WXL3208" s="14"/>
      <c r="WXM3208" s="14"/>
      <c r="WXN3208" s="14"/>
      <c r="WXO3208" s="14"/>
      <c r="WXP3208" s="14"/>
      <c r="WXQ3208" s="14"/>
      <c r="WXR3208" s="14"/>
      <c r="WXS3208" s="14"/>
      <c r="WXT3208" s="14"/>
      <c r="WXU3208" s="14"/>
      <c r="WXV3208" s="14"/>
      <c r="WXW3208" s="14"/>
      <c r="WXX3208" s="14"/>
      <c r="WXY3208" s="14"/>
      <c r="WXZ3208" s="14"/>
      <c r="WYA3208" s="14"/>
      <c r="WYB3208" s="14"/>
      <c r="WYC3208" s="14"/>
      <c r="WYD3208" s="14"/>
      <c r="WYE3208" s="14"/>
      <c r="WYF3208" s="14"/>
      <c r="WYG3208" s="14"/>
      <c r="WYH3208" s="14"/>
      <c r="WYI3208" s="14"/>
      <c r="WYJ3208" s="14"/>
      <c r="WYK3208" s="14"/>
      <c r="WYL3208" s="14"/>
      <c r="WYM3208" s="14"/>
      <c r="WYN3208" s="14"/>
      <c r="WYO3208" s="14"/>
      <c r="WYP3208" s="14"/>
      <c r="WYQ3208" s="14"/>
      <c r="WYR3208" s="14"/>
      <c r="WYS3208" s="14"/>
      <c r="WYT3208" s="14"/>
      <c r="WYU3208" s="14"/>
      <c r="WYV3208" s="14"/>
      <c r="WYW3208" s="14"/>
      <c r="WYX3208" s="14"/>
      <c r="WYY3208" s="14"/>
      <c r="WYZ3208" s="14"/>
      <c r="WZA3208" s="14"/>
      <c r="WZB3208" s="14"/>
      <c r="WZC3208" s="14"/>
      <c r="WZD3208" s="14"/>
      <c r="WZE3208" s="14"/>
      <c r="WZF3208" s="14"/>
      <c r="WZG3208" s="14"/>
      <c r="WZH3208" s="14"/>
      <c r="WZI3208" s="14"/>
      <c r="WZJ3208" s="14"/>
      <c r="WZK3208" s="14"/>
      <c r="WZL3208" s="14"/>
      <c r="WZM3208" s="14"/>
      <c r="WZN3208" s="14"/>
      <c r="WZO3208" s="14"/>
      <c r="WZP3208" s="14"/>
      <c r="WZQ3208" s="14"/>
      <c r="WZR3208" s="14"/>
      <c r="WZS3208" s="14"/>
      <c r="WZT3208" s="14"/>
      <c r="WZU3208" s="14"/>
      <c r="WZV3208" s="14"/>
      <c r="WZW3208" s="14"/>
      <c r="WZX3208" s="14"/>
      <c r="WZY3208" s="14"/>
      <c r="WZZ3208" s="14"/>
      <c r="XAA3208" s="14"/>
      <c r="XAB3208" s="14"/>
      <c r="XAC3208" s="14"/>
      <c r="XAD3208" s="14"/>
      <c r="XAE3208" s="14"/>
      <c r="XAF3208" s="14"/>
      <c r="XAG3208" s="14"/>
      <c r="XAH3208" s="14"/>
      <c r="XAI3208" s="14"/>
      <c r="XAJ3208" s="14"/>
      <c r="XAK3208" s="14"/>
      <c r="XAL3208" s="14"/>
      <c r="XAM3208" s="14"/>
      <c r="XAN3208" s="14"/>
      <c r="XAO3208" s="14"/>
      <c r="XAP3208" s="14"/>
      <c r="XAQ3208" s="14"/>
      <c r="XAR3208" s="14"/>
      <c r="XAS3208" s="14"/>
      <c r="XAT3208" s="14"/>
      <c r="XAU3208" s="14"/>
      <c r="XAV3208" s="14"/>
      <c r="XAW3208" s="14"/>
      <c r="XAX3208" s="14"/>
      <c r="XAY3208" s="14"/>
      <c r="XAZ3208" s="14"/>
      <c r="XBA3208" s="14"/>
      <c r="XBB3208" s="14"/>
      <c r="XBC3208" s="14"/>
      <c r="XBD3208" s="14"/>
      <c r="XBE3208" s="14"/>
      <c r="XBF3208" s="14"/>
      <c r="XBG3208" s="14"/>
      <c r="XBH3208" s="14"/>
      <c r="XBI3208" s="14"/>
      <c r="XBJ3208" s="14"/>
      <c r="XBK3208" s="14"/>
      <c r="XBL3208" s="14"/>
      <c r="XBM3208" s="14"/>
      <c r="XBN3208" s="14"/>
      <c r="XBO3208" s="14"/>
      <c r="XBP3208" s="14"/>
      <c r="XBQ3208" s="14"/>
      <c r="XBR3208" s="14"/>
      <c r="XBS3208" s="14"/>
      <c r="XBT3208" s="14"/>
      <c r="XBU3208" s="14"/>
      <c r="XBV3208" s="14"/>
      <c r="XBW3208" s="14"/>
      <c r="XBX3208" s="14"/>
      <c r="XBY3208" s="14"/>
      <c r="XBZ3208" s="14"/>
      <c r="XCA3208" s="14"/>
      <c r="XCB3208" s="14"/>
      <c r="XCC3208" s="14"/>
      <c r="XCD3208" s="14"/>
      <c r="XCE3208" s="14"/>
      <c r="XCF3208" s="14"/>
      <c r="XCG3208" s="14"/>
      <c r="XCH3208" s="14"/>
      <c r="XCI3208" s="14"/>
      <c r="XCJ3208" s="14"/>
      <c r="XCK3208" s="14"/>
      <c r="XCL3208" s="14"/>
      <c r="XCM3208" s="14"/>
      <c r="XCN3208" s="14"/>
      <c r="XCO3208" s="14"/>
      <c r="XCP3208" s="14"/>
      <c r="XCQ3208" s="14"/>
      <c r="XCR3208" s="14"/>
      <c r="XCS3208" s="14"/>
      <c r="XCT3208" s="14"/>
      <c r="XCU3208" s="14"/>
      <c r="XCV3208" s="14"/>
      <c r="XCW3208" s="14"/>
      <c r="XCX3208" s="14"/>
      <c r="XCY3208" s="14"/>
      <c r="XCZ3208" s="14"/>
      <c r="XDA3208" s="14"/>
      <c r="XDB3208" s="14"/>
      <c r="XDC3208" s="14"/>
      <c r="XDD3208" s="14"/>
      <c r="XDE3208" s="14"/>
      <c r="XDF3208" s="14"/>
      <c r="XDG3208" s="14"/>
      <c r="XDH3208" s="14"/>
      <c r="XDI3208" s="14"/>
      <c r="XDJ3208" s="14"/>
      <c r="XDK3208" s="14"/>
      <c r="XDL3208" s="14"/>
      <c r="XDM3208" s="14"/>
      <c r="XDN3208" s="14"/>
      <c r="XDO3208" s="14"/>
      <c r="XDP3208" s="14"/>
      <c r="XDQ3208" s="14"/>
      <c r="XDR3208" s="14"/>
      <c r="XDS3208" s="14"/>
      <c r="XDT3208" s="14"/>
      <c r="XDU3208" s="14"/>
      <c r="XDV3208" s="14"/>
      <c r="XDW3208" s="14"/>
      <c r="XDX3208" s="14"/>
      <c r="XDY3208" s="14"/>
      <c r="XDZ3208" s="14"/>
      <c r="XEA3208" s="14"/>
      <c r="XEB3208" s="14"/>
      <c r="XEC3208" s="14"/>
      <c r="XED3208" s="14"/>
      <c r="XEE3208" s="14"/>
      <c r="XEF3208" s="14"/>
      <c r="XEG3208" s="14"/>
      <c r="XEH3208" s="14"/>
      <c r="XEI3208" s="14"/>
      <c r="XEJ3208" s="14"/>
      <c r="XEK3208" s="14"/>
      <c r="XEL3208" s="14"/>
      <c r="XEM3208" s="14"/>
      <c r="XEN3208" s="14"/>
      <c r="XEO3208" s="14"/>
      <c r="XEP3208" s="14"/>
      <c r="XEQ3208" s="14"/>
      <c r="XER3208" s="14"/>
      <c r="XES3208" s="14"/>
      <c r="XET3208" s="14"/>
      <c r="XEU3208" s="14"/>
      <c r="XEV3208" s="14"/>
      <c r="XEW3208" s="14"/>
      <c r="XEX3208" s="14"/>
      <c r="XEY3208" s="14"/>
      <c r="XEZ3208" s="14"/>
      <c r="XFA3208" s="14"/>
      <c r="XFB3208" s="14"/>
    </row>
    <row r="3209" spans="1:16382" ht="22.5" customHeight="1" x14ac:dyDescent="0.25">
      <c r="A3209" s="68" t="str">
        <f t="shared" si="759"/>
        <v>3100.</v>
      </c>
      <c r="B3209" s="68">
        <v>4966</v>
      </c>
      <c r="C3209" s="300" t="s">
        <v>3108</v>
      </c>
      <c r="D3209" s="68">
        <v>1937</v>
      </c>
      <c r="E3209" s="111" t="s">
        <v>2932</v>
      </c>
      <c r="F3209" s="68" t="s">
        <v>2934</v>
      </c>
      <c r="G3209" s="25">
        <v>3</v>
      </c>
      <c r="H3209" s="25">
        <v>2</v>
      </c>
      <c r="I3209" s="144">
        <v>1086.4000000000001</v>
      </c>
      <c r="J3209" s="144">
        <v>986.3</v>
      </c>
      <c r="K3209" s="144">
        <v>777.5</v>
      </c>
      <c r="L3209" s="30">
        <v>43</v>
      </c>
      <c r="M3209" s="179">
        <f t="shared" ref="M3209" si="764">R3209+T3209+V3209+X3209+Z3209+AB3209+AE3209+AF3209</f>
        <v>791680</v>
      </c>
      <c r="N3209" s="144"/>
      <c r="O3209" s="142"/>
      <c r="P3209" s="144"/>
      <c r="Q3209" s="144">
        <f t="shared" ref="Q3209" si="765">M3209</f>
        <v>791680</v>
      </c>
      <c r="R3209" s="144">
        <v>791680</v>
      </c>
      <c r="S3209" s="30"/>
      <c r="T3209" s="144"/>
      <c r="U3209" s="144"/>
      <c r="V3209" s="144"/>
      <c r="W3209" s="144"/>
      <c r="X3209" s="144"/>
      <c r="Y3209" s="144"/>
      <c r="Z3209" s="144"/>
      <c r="AA3209" s="144"/>
      <c r="AB3209" s="144"/>
      <c r="AC3209" s="144"/>
      <c r="AD3209" s="144"/>
      <c r="AE3209" s="144"/>
      <c r="AF3209" s="190"/>
      <c r="AG3209" s="324">
        <v>2025</v>
      </c>
      <c r="AH3209" s="135"/>
      <c r="AI3209" s="194"/>
      <c r="AJ3209" s="194"/>
      <c r="AK3209" s="141">
        <f t="shared" si="746"/>
        <v>3100</v>
      </c>
      <c r="AL3209" s="35" t="s">
        <v>153</v>
      </c>
      <c r="AM3209" s="141" t="str">
        <f t="shared" si="749"/>
        <v>3100.</v>
      </c>
      <c r="AN3209" s="147"/>
      <c r="AO3209" s="35"/>
      <c r="AP3209" s="16"/>
      <c r="AQ3209" s="14"/>
      <c r="AR3209" s="14"/>
      <c r="AS3209" s="14"/>
      <c r="AT3209" s="14"/>
      <c r="AU3209" s="14"/>
      <c r="AV3209" s="14"/>
      <c r="AW3209" s="14"/>
      <c r="AX3209" s="14"/>
      <c r="AY3209" s="14"/>
      <c r="AZ3209" s="14"/>
      <c r="BA3209" s="14"/>
      <c r="BB3209" s="14"/>
      <c r="BC3209" s="14"/>
      <c r="BD3209" s="14"/>
      <c r="BE3209" s="14"/>
      <c r="BF3209" s="14"/>
      <c r="BG3209" s="14"/>
      <c r="BH3209" s="14"/>
      <c r="BI3209" s="14"/>
      <c r="BJ3209" s="14"/>
      <c r="BK3209" s="14"/>
      <c r="BL3209" s="14"/>
      <c r="BM3209" s="14"/>
      <c r="BN3209" s="14"/>
      <c r="BO3209" s="14"/>
      <c r="BP3209" s="14"/>
      <c r="BQ3209" s="14"/>
      <c r="BR3209" s="14"/>
      <c r="BS3209" s="14"/>
      <c r="BT3209" s="14"/>
      <c r="BU3209" s="14"/>
      <c r="BV3209" s="14"/>
      <c r="BW3209" s="14"/>
      <c r="BX3209" s="14"/>
      <c r="BY3209" s="14"/>
      <c r="BZ3209" s="14"/>
      <c r="CA3209" s="14"/>
      <c r="CB3209" s="14"/>
      <c r="CC3209" s="14"/>
      <c r="CD3209" s="14"/>
      <c r="CE3209" s="14"/>
      <c r="CF3209" s="14"/>
      <c r="CG3209" s="14"/>
      <c r="CH3209" s="14"/>
      <c r="CI3209" s="14"/>
      <c r="CJ3209" s="14"/>
      <c r="CK3209" s="14"/>
      <c r="CL3209" s="14"/>
      <c r="CM3209" s="14"/>
      <c r="CN3209" s="14"/>
      <c r="CO3209" s="14"/>
      <c r="CP3209" s="14"/>
      <c r="CQ3209" s="14"/>
      <c r="CR3209" s="14"/>
      <c r="CS3209" s="14"/>
      <c r="CT3209" s="14"/>
      <c r="CU3209" s="14"/>
      <c r="CV3209" s="14"/>
      <c r="CW3209" s="14"/>
      <c r="CX3209" s="14"/>
      <c r="CY3209" s="14"/>
      <c r="CZ3209" s="14"/>
      <c r="DA3209" s="14"/>
      <c r="DB3209" s="14"/>
      <c r="DC3209" s="14"/>
      <c r="DD3209" s="14"/>
      <c r="DE3209" s="14"/>
      <c r="DF3209" s="14"/>
      <c r="DG3209" s="14"/>
      <c r="DH3209" s="14"/>
      <c r="DI3209" s="14"/>
      <c r="DJ3209" s="14"/>
      <c r="DK3209" s="14"/>
      <c r="DL3209" s="14"/>
      <c r="DM3209" s="14"/>
      <c r="DN3209" s="14"/>
      <c r="DO3209" s="14"/>
      <c r="DP3209" s="14"/>
      <c r="DQ3209" s="14"/>
      <c r="DR3209" s="14"/>
      <c r="DS3209" s="14"/>
      <c r="DT3209" s="14"/>
      <c r="DU3209" s="14"/>
      <c r="DV3209" s="14"/>
      <c r="DW3209" s="14"/>
      <c r="DX3209" s="14"/>
      <c r="DY3209" s="14"/>
      <c r="DZ3209" s="14"/>
      <c r="EA3209" s="14"/>
      <c r="EB3209" s="14"/>
      <c r="EC3209" s="14"/>
      <c r="ED3209" s="14"/>
      <c r="EE3209" s="14"/>
      <c r="EF3209" s="14"/>
      <c r="EG3209" s="14"/>
      <c r="EH3209" s="14"/>
      <c r="EI3209" s="14"/>
      <c r="EJ3209" s="14"/>
      <c r="EK3209" s="14"/>
      <c r="EL3209" s="14"/>
      <c r="EM3209" s="14"/>
      <c r="EN3209" s="14"/>
      <c r="EO3209" s="14"/>
      <c r="EP3209" s="14"/>
      <c r="EQ3209" s="14"/>
      <c r="ER3209" s="14"/>
      <c r="ES3209" s="14"/>
      <c r="ET3209" s="14"/>
      <c r="EU3209" s="14"/>
      <c r="EV3209" s="14"/>
      <c r="EW3209" s="14"/>
      <c r="EX3209" s="14"/>
      <c r="EY3209" s="14"/>
      <c r="EZ3209" s="14"/>
      <c r="FA3209" s="14"/>
      <c r="FB3209" s="14"/>
      <c r="FC3209" s="14"/>
      <c r="FD3209" s="14"/>
      <c r="FE3209" s="14"/>
      <c r="FF3209" s="14"/>
      <c r="FG3209" s="14"/>
      <c r="FH3209" s="14"/>
      <c r="FI3209" s="14"/>
      <c r="FJ3209" s="14"/>
      <c r="FK3209" s="14"/>
      <c r="FL3209" s="14"/>
      <c r="FM3209" s="14"/>
      <c r="FN3209" s="14"/>
      <c r="FO3209" s="14"/>
      <c r="FP3209" s="14"/>
      <c r="FQ3209" s="14"/>
      <c r="FR3209" s="14"/>
      <c r="FS3209" s="14"/>
      <c r="FT3209" s="14"/>
      <c r="FU3209" s="14"/>
      <c r="FV3209" s="14"/>
      <c r="FW3209" s="14"/>
      <c r="FX3209" s="14"/>
      <c r="FY3209" s="14"/>
      <c r="FZ3209" s="14"/>
      <c r="GA3209" s="14"/>
      <c r="GB3209" s="14"/>
      <c r="GC3209" s="14"/>
      <c r="GD3209" s="14"/>
      <c r="GE3209" s="14"/>
      <c r="GF3209" s="14"/>
      <c r="GG3209" s="14"/>
      <c r="GH3209" s="14"/>
      <c r="GI3209" s="14"/>
      <c r="GJ3209" s="14"/>
      <c r="GK3209" s="14"/>
      <c r="GL3209" s="14"/>
      <c r="GM3209" s="14"/>
      <c r="GN3209" s="14"/>
      <c r="GO3209" s="14"/>
      <c r="GP3209" s="14"/>
      <c r="GQ3209" s="14"/>
      <c r="GR3209" s="14"/>
      <c r="GS3209" s="14"/>
      <c r="GT3209" s="14"/>
      <c r="GU3209" s="14"/>
      <c r="GV3209" s="14"/>
      <c r="GW3209" s="14"/>
      <c r="GX3209" s="14"/>
      <c r="GY3209" s="14"/>
      <c r="GZ3209" s="14"/>
      <c r="HA3209" s="14"/>
      <c r="HB3209" s="14"/>
      <c r="HC3209" s="14"/>
      <c r="HD3209" s="14"/>
      <c r="HE3209" s="14"/>
      <c r="HF3209" s="14"/>
      <c r="HG3209" s="14"/>
      <c r="HH3209" s="14"/>
      <c r="HI3209" s="14"/>
      <c r="HJ3209" s="14"/>
      <c r="HK3209" s="14"/>
      <c r="HL3209" s="14"/>
      <c r="HM3209" s="14"/>
      <c r="HN3209" s="14"/>
      <c r="HO3209" s="14"/>
      <c r="HP3209" s="14"/>
      <c r="HQ3209" s="14"/>
      <c r="HR3209" s="14"/>
      <c r="HS3209" s="14"/>
      <c r="HT3209" s="14"/>
      <c r="HU3209" s="14"/>
      <c r="HV3209" s="14"/>
      <c r="HW3209" s="14"/>
      <c r="HX3209" s="14"/>
      <c r="HY3209" s="14"/>
      <c r="HZ3209" s="14"/>
      <c r="IA3209" s="14"/>
      <c r="IB3209" s="14"/>
      <c r="IC3209" s="14"/>
      <c r="ID3209" s="14"/>
      <c r="IE3209" s="14"/>
      <c r="IF3209" s="14"/>
      <c r="IG3209" s="14"/>
      <c r="IH3209" s="14"/>
      <c r="II3209" s="14"/>
      <c r="IJ3209" s="14"/>
      <c r="IK3209" s="14"/>
      <c r="IL3209" s="14"/>
      <c r="IM3209" s="14"/>
      <c r="IN3209" s="14"/>
      <c r="IO3209" s="14"/>
      <c r="IP3209" s="14"/>
      <c r="IQ3209" s="14"/>
      <c r="IR3209" s="14"/>
      <c r="IS3209" s="14"/>
      <c r="IT3209" s="14"/>
      <c r="IU3209" s="14"/>
      <c r="IV3209" s="14"/>
      <c r="IW3209" s="14"/>
      <c r="IX3209" s="14"/>
      <c r="IY3209" s="14"/>
      <c r="IZ3209" s="14"/>
      <c r="JA3209" s="14"/>
      <c r="JB3209" s="14"/>
      <c r="JC3209" s="14"/>
      <c r="JD3209" s="14"/>
      <c r="JE3209" s="14"/>
      <c r="JF3209" s="14"/>
      <c r="JG3209" s="14"/>
      <c r="JH3209" s="14"/>
      <c r="JI3209" s="14"/>
      <c r="JJ3209" s="14"/>
      <c r="JK3209" s="14"/>
      <c r="JL3209" s="14"/>
      <c r="JM3209" s="14"/>
      <c r="JN3209" s="14"/>
      <c r="JO3209" s="14"/>
      <c r="JP3209" s="14"/>
      <c r="JQ3209" s="14"/>
      <c r="JR3209" s="14"/>
      <c r="JS3209" s="14"/>
      <c r="JT3209" s="14"/>
      <c r="JU3209" s="14"/>
      <c r="JV3209" s="14"/>
      <c r="JW3209" s="14"/>
      <c r="JX3209" s="14"/>
      <c r="JY3209" s="14"/>
      <c r="JZ3209" s="14"/>
      <c r="KA3209" s="14"/>
      <c r="KB3209" s="14"/>
      <c r="KC3209" s="14"/>
      <c r="KD3209" s="14"/>
      <c r="KE3209" s="14"/>
      <c r="KF3209" s="14"/>
      <c r="KG3209" s="14"/>
      <c r="KH3209" s="14"/>
      <c r="KI3209" s="14"/>
      <c r="KJ3209" s="14"/>
      <c r="KK3209" s="14"/>
      <c r="KL3209" s="14"/>
      <c r="KM3209" s="14"/>
      <c r="KN3209" s="14"/>
      <c r="KO3209" s="14"/>
      <c r="KP3209" s="14"/>
      <c r="KQ3209" s="14"/>
      <c r="KR3209" s="14"/>
      <c r="KS3209" s="14"/>
      <c r="KT3209" s="14"/>
      <c r="KU3209" s="14"/>
      <c r="KV3209" s="14"/>
      <c r="KW3209" s="14"/>
      <c r="KX3209" s="14"/>
      <c r="KY3209" s="14"/>
      <c r="KZ3209" s="14"/>
      <c r="LA3209" s="14"/>
      <c r="LB3209" s="14"/>
      <c r="LC3209" s="14"/>
      <c r="LD3209" s="14"/>
      <c r="LE3209" s="14"/>
      <c r="LF3209" s="14"/>
      <c r="LG3209" s="14"/>
      <c r="LH3209" s="14"/>
      <c r="LI3209" s="14"/>
      <c r="LJ3209" s="14"/>
      <c r="LK3209" s="14"/>
      <c r="LL3209" s="14"/>
      <c r="LM3209" s="14"/>
      <c r="LN3209" s="14"/>
      <c r="LO3209" s="14"/>
      <c r="LP3209" s="14"/>
      <c r="LQ3209" s="14"/>
      <c r="LR3209" s="14"/>
      <c r="LS3209" s="14"/>
      <c r="LT3209" s="14"/>
      <c r="LU3209" s="14"/>
      <c r="LV3209" s="14"/>
      <c r="LW3209" s="14"/>
      <c r="LX3209" s="14"/>
      <c r="LY3209" s="14"/>
      <c r="LZ3209" s="14"/>
      <c r="MA3209" s="14"/>
      <c r="MB3209" s="14"/>
      <c r="MC3209" s="14"/>
      <c r="MD3209" s="14"/>
      <c r="ME3209" s="14"/>
      <c r="MF3209" s="14"/>
      <c r="MG3209" s="14"/>
      <c r="MH3209" s="14"/>
      <c r="MI3209" s="14"/>
      <c r="MJ3209" s="14"/>
      <c r="MK3209" s="14"/>
      <c r="ML3209" s="14"/>
      <c r="MM3209" s="14"/>
      <c r="MN3209" s="14"/>
      <c r="MO3209" s="14"/>
      <c r="MP3209" s="14"/>
      <c r="MQ3209" s="14"/>
      <c r="MR3209" s="14"/>
      <c r="MS3209" s="14"/>
      <c r="MT3209" s="14"/>
      <c r="MU3209" s="14"/>
      <c r="MV3209" s="14"/>
      <c r="MW3209" s="14"/>
      <c r="MX3209" s="14"/>
      <c r="MY3209" s="14"/>
      <c r="MZ3209" s="14"/>
      <c r="NA3209" s="14"/>
      <c r="NB3209" s="14"/>
      <c r="NC3209" s="14"/>
      <c r="ND3209" s="14"/>
      <c r="NE3209" s="14"/>
      <c r="NF3209" s="14"/>
      <c r="NG3209" s="14"/>
      <c r="NH3209" s="14"/>
      <c r="NI3209" s="14"/>
      <c r="NJ3209" s="14"/>
      <c r="NK3209" s="14"/>
      <c r="NL3209" s="14"/>
      <c r="NM3209" s="14"/>
      <c r="NN3209" s="14"/>
      <c r="NO3209" s="14"/>
      <c r="NP3209" s="14"/>
      <c r="NQ3209" s="14"/>
      <c r="NR3209" s="14"/>
      <c r="NS3209" s="14"/>
      <c r="NT3209" s="14"/>
      <c r="NU3209" s="14"/>
      <c r="NV3209" s="14"/>
      <c r="NW3209" s="14"/>
      <c r="NX3209" s="14"/>
      <c r="NY3209" s="14"/>
      <c r="NZ3209" s="14"/>
      <c r="OA3209" s="14"/>
      <c r="OB3209" s="14"/>
      <c r="OC3209" s="14"/>
      <c r="OD3209" s="14"/>
      <c r="OE3209" s="14"/>
      <c r="OF3209" s="14"/>
      <c r="OG3209" s="14"/>
      <c r="OH3209" s="14"/>
      <c r="OI3209" s="14"/>
      <c r="OJ3209" s="14"/>
      <c r="OK3209" s="14"/>
      <c r="OL3209" s="14"/>
      <c r="OM3209" s="14"/>
      <c r="ON3209" s="14"/>
      <c r="OO3209" s="14"/>
      <c r="OP3209" s="14"/>
      <c r="OQ3209" s="14"/>
      <c r="OR3209" s="14"/>
      <c r="OS3209" s="14"/>
      <c r="OT3209" s="14"/>
      <c r="OU3209" s="14"/>
      <c r="OV3209" s="14"/>
      <c r="OW3209" s="14"/>
      <c r="OX3209" s="14"/>
      <c r="OY3209" s="14"/>
      <c r="OZ3209" s="14"/>
      <c r="PA3209" s="14"/>
      <c r="PB3209" s="14"/>
      <c r="PC3209" s="14"/>
      <c r="PD3209" s="14"/>
      <c r="PE3209" s="14"/>
      <c r="PF3209" s="14"/>
      <c r="PG3209" s="14"/>
      <c r="PH3209" s="14"/>
      <c r="PI3209" s="14"/>
      <c r="PJ3209" s="14"/>
      <c r="PK3209" s="14"/>
      <c r="PL3209" s="14"/>
      <c r="PM3209" s="14"/>
      <c r="PN3209" s="14"/>
      <c r="PO3209" s="14"/>
      <c r="PP3209" s="14"/>
      <c r="PQ3209" s="14"/>
      <c r="PR3209" s="14"/>
      <c r="PS3209" s="14"/>
      <c r="PT3209" s="14"/>
      <c r="PU3209" s="14"/>
      <c r="PV3209" s="14"/>
      <c r="PW3209" s="14"/>
      <c r="PX3209" s="14"/>
      <c r="PY3209" s="14"/>
      <c r="PZ3209" s="14"/>
      <c r="QA3209" s="14"/>
      <c r="QB3209" s="14"/>
      <c r="QC3209" s="14"/>
      <c r="QD3209" s="14"/>
      <c r="QE3209" s="14"/>
      <c r="QF3209" s="14"/>
      <c r="QG3209" s="14"/>
      <c r="QH3209" s="14"/>
      <c r="QI3209" s="14"/>
      <c r="QJ3209" s="14"/>
      <c r="QK3209" s="14"/>
      <c r="QL3209" s="14"/>
      <c r="QM3209" s="14"/>
      <c r="QN3209" s="14"/>
      <c r="QO3209" s="14"/>
      <c r="QP3209" s="14"/>
      <c r="QQ3209" s="14"/>
      <c r="QR3209" s="14"/>
      <c r="QS3209" s="14"/>
      <c r="QT3209" s="14"/>
      <c r="QU3209" s="14"/>
      <c r="QV3209" s="14"/>
      <c r="QW3209" s="14"/>
      <c r="QX3209" s="14"/>
      <c r="QY3209" s="14"/>
      <c r="QZ3209" s="14"/>
      <c r="RA3209" s="14"/>
      <c r="RB3209" s="14"/>
      <c r="RC3209" s="14"/>
      <c r="RD3209" s="14"/>
      <c r="RE3209" s="14"/>
      <c r="RF3209" s="14"/>
      <c r="RG3209" s="14"/>
      <c r="RH3209" s="14"/>
      <c r="RI3209" s="14"/>
      <c r="RJ3209" s="14"/>
      <c r="RK3209" s="14"/>
      <c r="RL3209" s="14"/>
      <c r="RM3209" s="14"/>
      <c r="RN3209" s="14"/>
      <c r="RO3209" s="14"/>
      <c r="RP3209" s="14"/>
      <c r="RQ3209" s="14"/>
      <c r="RR3209" s="14"/>
      <c r="RS3209" s="14"/>
      <c r="RT3209" s="14"/>
      <c r="RU3209" s="14"/>
      <c r="RV3209" s="14"/>
      <c r="RW3209" s="14"/>
      <c r="RX3209" s="14"/>
      <c r="RY3209" s="14"/>
      <c r="RZ3209" s="14"/>
      <c r="SA3209" s="14"/>
      <c r="SB3209" s="14"/>
      <c r="SC3209" s="14"/>
      <c r="SD3209" s="14"/>
      <c r="SE3209" s="14"/>
      <c r="SF3209" s="14"/>
      <c r="SG3209" s="14"/>
      <c r="SH3209" s="14"/>
      <c r="SI3209" s="14"/>
      <c r="SJ3209" s="14"/>
      <c r="SK3209" s="14"/>
      <c r="SL3209" s="14"/>
      <c r="SM3209" s="14"/>
      <c r="SN3209" s="14"/>
      <c r="SO3209" s="14"/>
      <c r="SP3209" s="14"/>
      <c r="SQ3209" s="14"/>
      <c r="SR3209" s="14"/>
      <c r="SS3209" s="14"/>
      <c r="ST3209" s="14"/>
      <c r="SU3209" s="14"/>
      <c r="SV3209" s="14"/>
      <c r="SW3209" s="14"/>
      <c r="SX3209" s="14"/>
      <c r="SY3209" s="14"/>
      <c r="SZ3209" s="14"/>
      <c r="TA3209" s="14"/>
      <c r="TB3209" s="14"/>
      <c r="TC3209" s="14"/>
      <c r="TD3209" s="14"/>
      <c r="TE3209" s="14"/>
      <c r="TF3209" s="14"/>
      <c r="TG3209" s="14"/>
      <c r="TH3209" s="14"/>
      <c r="TI3209" s="14"/>
      <c r="TJ3209" s="14"/>
      <c r="TK3209" s="14"/>
      <c r="TL3209" s="14"/>
      <c r="TM3209" s="14"/>
      <c r="TN3209" s="14"/>
      <c r="TO3209" s="14"/>
      <c r="TP3209" s="14"/>
      <c r="TQ3209" s="14"/>
      <c r="TR3209" s="14"/>
      <c r="TS3209" s="14"/>
      <c r="TT3209" s="14"/>
      <c r="TU3209" s="14"/>
      <c r="TV3209" s="14"/>
      <c r="TW3209" s="14"/>
      <c r="TX3209" s="14"/>
      <c r="TY3209" s="14"/>
      <c r="TZ3209" s="14"/>
      <c r="UA3209" s="14"/>
      <c r="UB3209" s="14"/>
      <c r="UC3209" s="14"/>
      <c r="UD3209" s="14"/>
      <c r="UE3209" s="14"/>
      <c r="UF3209" s="14"/>
      <c r="UG3209" s="14"/>
      <c r="UH3209" s="14"/>
      <c r="UI3209" s="14"/>
      <c r="UJ3209" s="14"/>
      <c r="UK3209" s="14"/>
      <c r="UL3209" s="14"/>
      <c r="UM3209" s="14"/>
      <c r="UN3209" s="14"/>
      <c r="UO3209" s="14"/>
      <c r="UP3209" s="14"/>
      <c r="UQ3209" s="14"/>
      <c r="UR3209" s="14"/>
      <c r="US3209" s="14"/>
      <c r="UT3209" s="14"/>
      <c r="UU3209" s="14"/>
      <c r="UV3209" s="14"/>
      <c r="UW3209" s="14"/>
      <c r="UX3209" s="14"/>
      <c r="UY3209" s="14"/>
      <c r="UZ3209" s="14"/>
      <c r="VA3209" s="14"/>
      <c r="VB3209" s="14"/>
      <c r="VC3209" s="14"/>
      <c r="VD3209" s="14"/>
      <c r="VE3209" s="14"/>
      <c r="VF3209" s="14"/>
      <c r="VG3209" s="14"/>
      <c r="VH3209" s="14"/>
      <c r="VI3209" s="14"/>
      <c r="VJ3209" s="14"/>
      <c r="VK3209" s="14"/>
      <c r="VL3209" s="14"/>
      <c r="VM3209" s="14"/>
      <c r="VN3209" s="14"/>
      <c r="VO3209" s="14"/>
      <c r="VP3209" s="14"/>
      <c r="VQ3209" s="14"/>
      <c r="VR3209" s="14"/>
      <c r="VS3209" s="14"/>
      <c r="VT3209" s="14"/>
      <c r="VU3209" s="14"/>
      <c r="VV3209" s="14"/>
      <c r="VW3209" s="14"/>
      <c r="VX3209" s="14"/>
      <c r="VY3209" s="14"/>
      <c r="VZ3209" s="14"/>
      <c r="WA3209" s="14"/>
      <c r="WB3209" s="14"/>
      <c r="WC3209" s="14"/>
      <c r="WD3209" s="14"/>
      <c r="WE3209" s="14"/>
      <c r="WF3209" s="14"/>
      <c r="WG3209" s="14"/>
      <c r="WH3209" s="14"/>
      <c r="WI3209" s="14"/>
      <c r="WJ3209" s="14"/>
      <c r="WK3209" s="14"/>
      <c r="WL3209" s="14"/>
      <c r="WM3209" s="14"/>
      <c r="WN3209" s="14"/>
      <c r="WO3209" s="14"/>
      <c r="WP3209" s="14"/>
      <c r="WQ3209" s="14"/>
      <c r="WR3209" s="14"/>
      <c r="WS3209" s="14"/>
      <c r="WT3209" s="14"/>
      <c r="WU3209" s="14"/>
      <c r="WV3209" s="14"/>
      <c r="WW3209" s="14"/>
      <c r="WX3209" s="14"/>
      <c r="WY3209" s="14"/>
      <c r="WZ3209" s="14"/>
      <c r="XA3209" s="14"/>
      <c r="XB3209" s="14"/>
      <c r="XC3209" s="14"/>
      <c r="XD3209" s="14"/>
      <c r="XE3209" s="14"/>
      <c r="XF3209" s="14"/>
      <c r="XG3209" s="14"/>
      <c r="XH3209" s="14"/>
      <c r="XI3209" s="14"/>
      <c r="XJ3209" s="14"/>
      <c r="XK3209" s="14"/>
      <c r="XL3209" s="14"/>
      <c r="XM3209" s="14"/>
      <c r="XN3209" s="14"/>
      <c r="XO3209" s="14"/>
      <c r="XP3209" s="14"/>
      <c r="XQ3209" s="14"/>
      <c r="XR3209" s="14"/>
      <c r="XS3209" s="14"/>
      <c r="XT3209" s="14"/>
      <c r="XU3209" s="14"/>
      <c r="XV3209" s="14"/>
      <c r="XW3209" s="14"/>
      <c r="XX3209" s="14"/>
      <c r="XY3209" s="14"/>
      <c r="XZ3209" s="14"/>
      <c r="YA3209" s="14"/>
      <c r="YB3209" s="14"/>
      <c r="YC3209" s="14"/>
      <c r="YD3209" s="14"/>
      <c r="YE3209" s="14"/>
      <c r="YF3209" s="14"/>
      <c r="YG3209" s="14"/>
      <c r="YH3209" s="14"/>
      <c r="YI3209" s="14"/>
      <c r="YJ3209" s="14"/>
      <c r="YK3209" s="14"/>
      <c r="YL3209" s="14"/>
      <c r="YM3209" s="14"/>
      <c r="YN3209" s="14"/>
      <c r="YO3209" s="14"/>
      <c r="YP3209" s="14"/>
      <c r="YQ3209" s="14"/>
      <c r="YR3209" s="14"/>
      <c r="YS3209" s="14"/>
      <c r="YT3209" s="14"/>
      <c r="YU3209" s="14"/>
      <c r="YV3209" s="14"/>
      <c r="YW3209" s="14"/>
      <c r="YX3209" s="14"/>
      <c r="YY3209" s="14"/>
      <c r="YZ3209" s="14"/>
      <c r="ZA3209" s="14"/>
      <c r="ZB3209" s="14"/>
      <c r="ZC3209" s="14"/>
      <c r="ZD3209" s="14"/>
      <c r="ZE3209" s="14"/>
      <c r="ZF3209" s="14"/>
      <c r="ZG3209" s="14"/>
      <c r="ZH3209" s="14"/>
      <c r="ZI3209" s="14"/>
      <c r="ZJ3209" s="14"/>
      <c r="ZK3209" s="14"/>
      <c r="ZL3209" s="14"/>
      <c r="ZM3209" s="14"/>
      <c r="ZN3209" s="14"/>
      <c r="ZO3209" s="14"/>
      <c r="ZP3209" s="14"/>
      <c r="ZQ3209" s="14"/>
      <c r="ZR3209" s="14"/>
      <c r="ZS3209" s="14"/>
      <c r="ZT3209" s="14"/>
      <c r="ZU3209" s="14"/>
      <c r="ZV3209" s="14"/>
      <c r="ZW3209" s="14"/>
      <c r="ZX3209" s="14"/>
      <c r="ZY3209" s="14"/>
      <c r="ZZ3209" s="14"/>
      <c r="AAA3209" s="14"/>
      <c r="AAB3209" s="14"/>
      <c r="AAC3209" s="14"/>
      <c r="AAD3209" s="14"/>
      <c r="AAE3209" s="14"/>
      <c r="AAF3209" s="14"/>
      <c r="AAG3209" s="14"/>
      <c r="AAH3209" s="14"/>
      <c r="AAI3209" s="14"/>
      <c r="AAJ3209" s="14"/>
      <c r="AAK3209" s="14"/>
      <c r="AAL3209" s="14"/>
      <c r="AAM3209" s="14"/>
      <c r="AAN3209" s="14"/>
      <c r="AAO3209" s="14"/>
      <c r="AAP3209" s="14"/>
      <c r="AAQ3209" s="14"/>
      <c r="AAR3209" s="14"/>
      <c r="AAS3209" s="14"/>
      <c r="AAT3209" s="14"/>
      <c r="AAU3209" s="14"/>
      <c r="AAV3209" s="14"/>
      <c r="AAW3209" s="14"/>
      <c r="AAX3209" s="14"/>
      <c r="AAY3209" s="14"/>
      <c r="AAZ3209" s="14"/>
      <c r="ABA3209" s="14"/>
      <c r="ABB3209" s="14"/>
      <c r="ABC3209" s="14"/>
      <c r="ABD3209" s="14"/>
      <c r="ABE3209" s="14"/>
      <c r="ABF3209" s="14"/>
      <c r="ABG3209" s="14"/>
      <c r="ABH3209" s="14"/>
      <c r="ABI3209" s="14"/>
      <c r="ABJ3209" s="14"/>
      <c r="ABK3209" s="14"/>
      <c r="ABL3209" s="14"/>
      <c r="ABM3209" s="14"/>
      <c r="ABN3209" s="14"/>
      <c r="ABO3209" s="14"/>
      <c r="ABP3209" s="14"/>
      <c r="ABQ3209" s="14"/>
      <c r="ABR3209" s="14"/>
      <c r="ABS3209" s="14"/>
      <c r="ABT3209" s="14"/>
      <c r="ABU3209" s="14"/>
      <c r="ABV3209" s="14"/>
      <c r="ABW3209" s="14"/>
      <c r="ABX3209" s="14"/>
      <c r="ABY3209" s="14"/>
      <c r="ABZ3209" s="14"/>
      <c r="ACA3209" s="14"/>
      <c r="ACB3209" s="14"/>
      <c r="ACC3209" s="14"/>
      <c r="ACD3209" s="14"/>
      <c r="ACE3209" s="14"/>
      <c r="ACF3209" s="14"/>
      <c r="ACG3209" s="14"/>
      <c r="ACH3209" s="14"/>
      <c r="ACI3209" s="14"/>
      <c r="ACJ3209" s="14"/>
      <c r="ACK3209" s="14"/>
      <c r="ACL3209" s="14"/>
      <c r="ACM3209" s="14"/>
      <c r="ACN3209" s="14"/>
      <c r="ACO3209" s="14"/>
      <c r="ACP3209" s="14"/>
      <c r="ACQ3209" s="14"/>
      <c r="ACR3209" s="14"/>
      <c r="ACS3209" s="14"/>
      <c r="ACT3209" s="14"/>
      <c r="ACU3209" s="14"/>
      <c r="ACV3209" s="14"/>
      <c r="ACW3209" s="14"/>
      <c r="ACX3209" s="14"/>
      <c r="ACY3209" s="14"/>
      <c r="ACZ3209" s="14"/>
      <c r="ADA3209" s="14"/>
      <c r="ADB3209" s="14"/>
      <c r="ADC3209" s="14"/>
      <c r="ADD3209" s="14"/>
      <c r="ADE3209" s="14"/>
      <c r="ADF3209" s="14"/>
      <c r="ADG3209" s="14"/>
      <c r="ADH3209" s="14"/>
      <c r="ADI3209" s="14"/>
      <c r="ADJ3209" s="14"/>
      <c r="ADK3209" s="14"/>
      <c r="ADL3209" s="14"/>
      <c r="ADM3209" s="14"/>
      <c r="ADN3209" s="14"/>
      <c r="ADO3209" s="14"/>
      <c r="ADP3209" s="14"/>
      <c r="ADQ3209" s="14"/>
      <c r="ADR3209" s="14"/>
      <c r="ADS3209" s="14"/>
      <c r="ADT3209" s="14"/>
      <c r="ADU3209" s="14"/>
      <c r="ADV3209" s="14"/>
      <c r="ADW3209" s="14"/>
      <c r="ADX3209" s="14"/>
      <c r="ADY3209" s="14"/>
      <c r="ADZ3209" s="14"/>
      <c r="AEA3209" s="14"/>
      <c r="AEB3209" s="14"/>
      <c r="AEC3209" s="14"/>
      <c r="AED3209" s="14"/>
      <c r="AEE3209" s="14"/>
      <c r="AEF3209" s="14"/>
      <c r="AEG3209" s="14"/>
      <c r="AEH3209" s="14"/>
      <c r="AEI3209" s="14"/>
      <c r="AEJ3209" s="14"/>
      <c r="AEK3209" s="14"/>
      <c r="AEL3209" s="14"/>
      <c r="AEM3209" s="14"/>
      <c r="AEN3209" s="14"/>
      <c r="AEO3209" s="14"/>
      <c r="AEP3209" s="14"/>
      <c r="AEQ3209" s="14"/>
      <c r="AER3209" s="14"/>
      <c r="AES3209" s="14"/>
      <c r="AET3209" s="14"/>
      <c r="AEU3209" s="14"/>
      <c r="AEV3209" s="14"/>
      <c r="AEW3209" s="14"/>
      <c r="AEX3209" s="14"/>
      <c r="AEY3209" s="14"/>
      <c r="AEZ3209" s="14"/>
      <c r="AFA3209" s="14"/>
      <c r="AFB3209" s="14"/>
      <c r="AFC3209" s="14"/>
      <c r="AFD3209" s="14"/>
      <c r="AFE3209" s="14"/>
      <c r="AFF3209" s="14"/>
      <c r="AFG3209" s="14"/>
      <c r="AFH3209" s="14"/>
      <c r="AFI3209" s="14"/>
      <c r="AFJ3209" s="14"/>
      <c r="AFK3209" s="14"/>
      <c r="AFL3209" s="14"/>
      <c r="AFM3209" s="14"/>
      <c r="AFN3209" s="14"/>
      <c r="AFO3209" s="14"/>
      <c r="AFP3209" s="14"/>
      <c r="AFQ3209" s="14"/>
      <c r="AFR3209" s="14"/>
      <c r="AFS3209" s="14"/>
      <c r="AFT3209" s="14"/>
      <c r="AFU3209" s="14"/>
      <c r="AFV3209" s="14"/>
      <c r="AFW3209" s="14"/>
      <c r="AFX3209" s="14"/>
      <c r="AFY3209" s="14"/>
      <c r="AFZ3209" s="14"/>
      <c r="AGA3209" s="14"/>
      <c r="AGB3209" s="14"/>
      <c r="AGC3209" s="14"/>
      <c r="AGD3209" s="14"/>
      <c r="AGE3209" s="14"/>
      <c r="AGF3209" s="14"/>
      <c r="AGG3209" s="14"/>
      <c r="AGH3209" s="14"/>
      <c r="AGI3209" s="14"/>
      <c r="AGJ3209" s="14"/>
      <c r="AGK3209" s="14"/>
      <c r="AGL3209" s="14"/>
      <c r="AGM3209" s="14"/>
      <c r="AGN3209" s="14"/>
      <c r="AGO3209" s="14"/>
      <c r="AGP3209" s="14"/>
      <c r="AGQ3209" s="14"/>
      <c r="AGR3209" s="14"/>
      <c r="AGS3209" s="14"/>
      <c r="AGT3209" s="14"/>
      <c r="AGU3209" s="14"/>
      <c r="AGV3209" s="14"/>
      <c r="AGW3209" s="14"/>
      <c r="AGX3209" s="14"/>
      <c r="AGY3209" s="14"/>
      <c r="AGZ3209" s="14"/>
      <c r="AHA3209" s="14"/>
      <c r="AHB3209" s="14"/>
      <c r="AHC3209" s="14"/>
      <c r="AHD3209" s="14"/>
      <c r="AHE3209" s="14"/>
      <c r="AHF3209" s="14"/>
      <c r="AHG3209" s="14"/>
      <c r="AHH3209" s="14"/>
      <c r="AHI3209" s="14"/>
      <c r="AHJ3209" s="14"/>
      <c r="AHK3209" s="14"/>
      <c r="AHL3209" s="14"/>
      <c r="AHM3209" s="14"/>
      <c r="AHN3209" s="14"/>
      <c r="AHO3209" s="14"/>
      <c r="AHP3209" s="14"/>
      <c r="AHQ3209" s="14"/>
      <c r="AHR3209" s="14"/>
      <c r="AHS3209" s="14"/>
      <c r="AHT3209" s="14"/>
      <c r="AHU3209" s="14"/>
      <c r="AHV3209" s="14"/>
      <c r="AHW3209" s="14"/>
      <c r="AHX3209" s="14"/>
      <c r="AHY3209" s="14"/>
      <c r="AHZ3209" s="14"/>
      <c r="AIA3209" s="14"/>
      <c r="AIB3209" s="14"/>
      <c r="AIC3209" s="14"/>
      <c r="AID3209" s="14"/>
      <c r="AIE3209" s="14"/>
      <c r="AIF3209" s="14"/>
      <c r="AIG3209" s="14"/>
      <c r="AIH3209" s="14"/>
      <c r="AII3209" s="14"/>
      <c r="AIJ3209" s="14"/>
      <c r="AIK3209" s="14"/>
      <c r="AIL3209" s="14"/>
      <c r="AIM3209" s="14"/>
      <c r="AIN3209" s="14"/>
      <c r="AIO3209" s="14"/>
      <c r="AIP3209" s="14"/>
      <c r="AIQ3209" s="14"/>
      <c r="AIR3209" s="14"/>
      <c r="AIS3209" s="14"/>
      <c r="AIT3209" s="14"/>
      <c r="AIU3209" s="14"/>
      <c r="AIV3209" s="14"/>
      <c r="AIW3209" s="14"/>
      <c r="AIX3209" s="14"/>
      <c r="AIY3209" s="14"/>
      <c r="AIZ3209" s="14"/>
      <c r="AJA3209" s="14"/>
      <c r="AJB3209" s="14"/>
      <c r="AJC3209" s="14"/>
      <c r="AJD3209" s="14"/>
      <c r="AJE3209" s="14"/>
      <c r="AJF3209" s="14"/>
      <c r="AJG3209" s="14"/>
      <c r="AJH3209" s="14"/>
      <c r="AJI3209" s="14"/>
      <c r="AJJ3209" s="14"/>
      <c r="AJK3209" s="14"/>
      <c r="AJL3209" s="14"/>
      <c r="AJM3209" s="14"/>
      <c r="AJN3209" s="14"/>
      <c r="AJO3209" s="14"/>
      <c r="AJP3209" s="14"/>
      <c r="AJQ3209" s="14"/>
      <c r="AJR3209" s="14"/>
      <c r="AJS3209" s="14"/>
      <c r="AJT3209" s="14"/>
      <c r="AJU3209" s="14"/>
      <c r="AJV3209" s="14"/>
      <c r="AJW3209" s="14"/>
      <c r="AJX3209" s="14"/>
      <c r="AJY3209" s="14"/>
      <c r="AJZ3209" s="14"/>
      <c r="AKA3209" s="14"/>
      <c r="AKB3209" s="14"/>
      <c r="AKC3209" s="14"/>
      <c r="AKD3209" s="14"/>
      <c r="AKE3209" s="14"/>
      <c r="AKF3209" s="14"/>
      <c r="AKG3209" s="14"/>
      <c r="AKH3209" s="14"/>
      <c r="AKI3209" s="14"/>
      <c r="AKJ3209" s="14"/>
      <c r="AKK3209" s="14"/>
      <c r="AKL3209" s="14"/>
      <c r="AKM3209" s="14"/>
      <c r="AKN3209" s="14"/>
      <c r="AKO3209" s="14"/>
      <c r="AKP3209" s="14"/>
      <c r="AKQ3209" s="14"/>
      <c r="AKR3209" s="14"/>
      <c r="AKS3209" s="14"/>
      <c r="AKT3209" s="14"/>
      <c r="AKU3209" s="14"/>
      <c r="AKV3209" s="14"/>
      <c r="AKW3209" s="14"/>
      <c r="AKX3209" s="14"/>
      <c r="AKY3209" s="14"/>
      <c r="AKZ3209" s="14"/>
      <c r="ALA3209" s="14"/>
      <c r="ALB3209" s="14"/>
      <c r="ALC3209" s="14"/>
      <c r="ALD3209" s="14"/>
      <c r="ALE3209" s="14"/>
      <c r="ALF3209" s="14"/>
      <c r="ALG3209" s="14"/>
      <c r="ALH3209" s="14"/>
      <c r="ALI3209" s="14"/>
      <c r="ALJ3209" s="14"/>
      <c r="ALK3209" s="14"/>
      <c r="ALL3209" s="14"/>
      <c r="ALM3209" s="14"/>
      <c r="ALN3209" s="14"/>
      <c r="ALO3209" s="14"/>
      <c r="ALP3209" s="14"/>
      <c r="ALQ3209" s="14"/>
      <c r="ALR3209" s="14"/>
      <c r="ALS3209" s="14"/>
      <c r="ALT3209" s="14"/>
      <c r="ALU3209" s="14"/>
      <c r="ALV3209" s="14"/>
      <c r="ALW3209" s="14"/>
      <c r="ALX3209" s="14"/>
      <c r="ALY3209" s="14"/>
      <c r="ALZ3209" s="14"/>
      <c r="AMA3209" s="14"/>
      <c r="AMB3209" s="14"/>
      <c r="AMC3209" s="14"/>
      <c r="AMD3209" s="14"/>
      <c r="AME3209" s="14"/>
      <c r="AMF3209" s="14"/>
      <c r="AMG3209" s="14"/>
      <c r="AMH3209" s="14"/>
      <c r="AMI3209" s="14"/>
      <c r="AMJ3209" s="14"/>
      <c r="AMK3209" s="14"/>
      <c r="AML3209" s="14"/>
      <c r="AMM3209" s="14"/>
      <c r="AMN3209" s="14"/>
      <c r="AMO3209" s="14"/>
      <c r="AMP3209" s="14"/>
      <c r="AMQ3209" s="14"/>
      <c r="AMR3209" s="14"/>
      <c r="AMS3209" s="14"/>
      <c r="AMT3209" s="14"/>
      <c r="AMU3209" s="14"/>
      <c r="AMV3209" s="14"/>
      <c r="AMW3209" s="14"/>
      <c r="AMX3209" s="14"/>
      <c r="AMY3209" s="14"/>
      <c r="AMZ3209" s="14"/>
      <c r="ANA3209" s="14"/>
      <c r="ANB3209" s="14"/>
      <c r="ANC3209" s="14"/>
      <c r="AND3209" s="14"/>
      <c r="ANE3209" s="14"/>
      <c r="ANF3209" s="14"/>
      <c r="ANG3209" s="14"/>
      <c r="ANH3209" s="14"/>
      <c r="ANI3209" s="14"/>
      <c r="ANJ3209" s="14"/>
      <c r="ANK3209" s="14"/>
      <c r="ANL3209" s="14"/>
      <c r="ANM3209" s="14"/>
      <c r="ANN3209" s="14"/>
      <c r="ANO3209" s="14"/>
      <c r="ANP3209" s="14"/>
      <c r="ANQ3209" s="14"/>
      <c r="ANR3209" s="14"/>
      <c r="ANS3209" s="14"/>
      <c r="ANT3209" s="14"/>
      <c r="ANU3209" s="14"/>
      <c r="ANV3209" s="14"/>
      <c r="ANW3209" s="14"/>
      <c r="ANX3209" s="14"/>
      <c r="ANY3209" s="14"/>
      <c r="ANZ3209" s="14"/>
      <c r="AOA3209" s="14"/>
      <c r="AOB3209" s="14"/>
      <c r="AOC3209" s="14"/>
      <c r="AOD3209" s="14"/>
      <c r="AOE3209" s="14"/>
      <c r="AOF3209" s="14"/>
      <c r="AOG3209" s="14"/>
      <c r="AOH3209" s="14"/>
      <c r="AOI3209" s="14"/>
      <c r="AOJ3209" s="14"/>
      <c r="AOK3209" s="14"/>
      <c r="AOL3209" s="14"/>
      <c r="AOM3209" s="14"/>
      <c r="AON3209" s="14"/>
      <c r="AOO3209" s="14"/>
      <c r="AOP3209" s="14"/>
      <c r="AOQ3209" s="14"/>
      <c r="AOR3209" s="14"/>
      <c r="AOS3209" s="14"/>
      <c r="AOT3209" s="14"/>
      <c r="AOU3209" s="14"/>
      <c r="AOV3209" s="14"/>
      <c r="AOW3209" s="14"/>
      <c r="AOX3209" s="14"/>
      <c r="AOY3209" s="14"/>
      <c r="AOZ3209" s="14"/>
      <c r="APA3209" s="14"/>
      <c r="APB3209" s="14"/>
      <c r="APC3209" s="14"/>
      <c r="APD3209" s="14"/>
      <c r="APE3209" s="14"/>
      <c r="APF3209" s="14"/>
      <c r="APG3209" s="14"/>
      <c r="APH3209" s="14"/>
      <c r="API3209" s="14"/>
      <c r="APJ3209" s="14"/>
      <c r="APK3209" s="14"/>
      <c r="APL3209" s="14"/>
      <c r="APM3209" s="14"/>
      <c r="APN3209" s="14"/>
      <c r="APO3209" s="14"/>
      <c r="APP3209" s="14"/>
      <c r="APQ3209" s="14"/>
      <c r="APR3209" s="14"/>
      <c r="APS3209" s="14"/>
      <c r="APT3209" s="14"/>
      <c r="APU3209" s="14"/>
      <c r="APV3209" s="14"/>
      <c r="APW3209" s="14"/>
      <c r="APX3209" s="14"/>
      <c r="APY3209" s="14"/>
      <c r="APZ3209" s="14"/>
      <c r="AQA3209" s="14"/>
      <c r="AQB3209" s="14"/>
      <c r="AQC3209" s="14"/>
      <c r="AQD3209" s="14"/>
      <c r="AQE3209" s="14"/>
      <c r="AQF3209" s="14"/>
      <c r="AQG3209" s="14"/>
      <c r="AQH3209" s="14"/>
      <c r="AQI3209" s="14"/>
      <c r="AQJ3209" s="14"/>
      <c r="AQK3209" s="14"/>
      <c r="AQL3209" s="14"/>
      <c r="AQM3209" s="14"/>
      <c r="AQN3209" s="14"/>
      <c r="AQO3209" s="14"/>
      <c r="AQP3209" s="14"/>
      <c r="AQQ3209" s="14"/>
      <c r="AQR3209" s="14"/>
      <c r="AQS3209" s="14"/>
      <c r="AQT3209" s="14"/>
      <c r="AQU3209" s="14"/>
      <c r="AQV3209" s="14"/>
      <c r="AQW3209" s="14"/>
      <c r="AQX3209" s="14"/>
      <c r="AQY3209" s="14"/>
      <c r="AQZ3209" s="14"/>
      <c r="ARA3209" s="14"/>
      <c r="ARB3209" s="14"/>
      <c r="ARC3209" s="14"/>
      <c r="ARD3209" s="14"/>
      <c r="ARE3209" s="14"/>
      <c r="ARF3209" s="14"/>
      <c r="ARG3209" s="14"/>
      <c r="ARH3209" s="14"/>
      <c r="ARI3209" s="14"/>
      <c r="ARJ3209" s="14"/>
      <c r="ARK3209" s="14"/>
      <c r="ARL3209" s="14"/>
      <c r="ARM3209" s="14"/>
      <c r="ARN3209" s="14"/>
      <c r="ARO3209" s="14"/>
      <c r="ARP3209" s="14"/>
      <c r="ARQ3209" s="14"/>
      <c r="ARR3209" s="14"/>
      <c r="ARS3209" s="14"/>
      <c r="ART3209" s="14"/>
      <c r="ARU3209" s="14"/>
      <c r="ARV3209" s="14"/>
      <c r="ARW3209" s="14"/>
      <c r="ARX3209" s="14"/>
      <c r="ARY3209" s="14"/>
      <c r="ARZ3209" s="14"/>
      <c r="ASA3209" s="14"/>
      <c r="ASB3209" s="14"/>
      <c r="ASC3209" s="14"/>
      <c r="ASD3209" s="14"/>
      <c r="ASE3209" s="14"/>
      <c r="ASF3209" s="14"/>
      <c r="ASG3209" s="14"/>
      <c r="ASH3209" s="14"/>
      <c r="ASI3209" s="14"/>
      <c r="ASJ3209" s="14"/>
      <c r="ASK3209" s="14"/>
      <c r="ASL3209" s="14"/>
      <c r="ASM3209" s="14"/>
      <c r="ASN3209" s="14"/>
      <c r="ASO3209" s="14"/>
      <c r="ASP3209" s="14"/>
      <c r="ASQ3209" s="14"/>
      <c r="ASR3209" s="14"/>
      <c r="ASS3209" s="14"/>
      <c r="AST3209" s="14"/>
      <c r="ASU3209" s="14"/>
      <c r="ASV3209" s="14"/>
      <c r="ASW3209" s="14"/>
      <c r="ASX3209" s="14"/>
      <c r="ASY3209" s="14"/>
      <c r="ASZ3209" s="14"/>
      <c r="ATA3209" s="14"/>
      <c r="ATB3209" s="14"/>
      <c r="ATC3209" s="14"/>
      <c r="ATD3209" s="14"/>
      <c r="ATE3209" s="14"/>
      <c r="ATF3209" s="14"/>
      <c r="ATG3209" s="14"/>
      <c r="ATH3209" s="14"/>
      <c r="ATI3209" s="14"/>
      <c r="ATJ3209" s="14"/>
      <c r="ATK3209" s="14"/>
      <c r="ATL3209" s="14"/>
      <c r="ATM3209" s="14"/>
      <c r="ATN3209" s="14"/>
      <c r="ATO3209" s="14"/>
      <c r="ATP3209" s="14"/>
      <c r="ATQ3209" s="14"/>
      <c r="ATR3209" s="14"/>
      <c r="ATS3209" s="14"/>
      <c r="ATT3209" s="14"/>
      <c r="ATU3209" s="14"/>
      <c r="ATV3209" s="14"/>
      <c r="ATW3209" s="14"/>
      <c r="ATX3209" s="14"/>
      <c r="ATY3209" s="14"/>
      <c r="ATZ3209" s="14"/>
      <c r="AUA3209" s="14"/>
      <c r="AUB3209" s="14"/>
      <c r="AUC3209" s="14"/>
      <c r="AUD3209" s="14"/>
      <c r="AUE3209" s="14"/>
      <c r="AUF3209" s="14"/>
      <c r="AUG3209" s="14"/>
      <c r="AUH3209" s="14"/>
      <c r="AUI3209" s="14"/>
      <c r="AUJ3209" s="14"/>
      <c r="AUK3209" s="14"/>
      <c r="AUL3209" s="14"/>
      <c r="AUM3209" s="14"/>
      <c r="AUN3209" s="14"/>
      <c r="AUO3209" s="14"/>
      <c r="AUP3209" s="14"/>
      <c r="AUQ3209" s="14"/>
      <c r="AUR3209" s="14"/>
      <c r="AUS3209" s="14"/>
      <c r="AUT3209" s="14"/>
      <c r="AUU3209" s="14"/>
      <c r="AUV3209" s="14"/>
      <c r="AUW3209" s="14"/>
      <c r="AUX3209" s="14"/>
      <c r="AUY3209" s="14"/>
      <c r="AUZ3209" s="14"/>
      <c r="AVA3209" s="14"/>
      <c r="AVB3209" s="14"/>
      <c r="AVC3209" s="14"/>
      <c r="AVD3209" s="14"/>
      <c r="AVE3209" s="14"/>
      <c r="AVF3209" s="14"/>
      <c r="AVG3209" s="14"/>
      <c r="AVH3209" s="14"/>
      <c r="AVI3209" s="14"/>
      <c r="AVJ3209" s="14"/>
      <c r="AVK3209" s="14"/>
      <c r="AVL3209" s="14"/>
      <c r="AVM3209" s="14"/>
      <c r="AVN3209" s="14"/>
      <c r="AVO3209" s="14"/>
      <c r="AVP3209" s="14"/>
      <c r="AVQ3209" s="14"/>
      <c r="AVR3209" s="14"/>
      <c r="AVS3209" s="14"/>
      <c r="AVT3209" s="14"/>
      <c r="AVU3209" s="14"/>
      <c r="AVV3209" s="14"/>
      <c r="AVW3209" s="14"/>
      <c r="AVX3209" s="14"/>
      <c r="AVY3209" s="14"/>
      <c r="AVZ3209" s="14"/>
      <c r="AWA3209" s="14"/>
      <c r="AWB3209" s="14"/>
      <c r="AWC3209" s="14"/>
      <c r="AWD3209" s="14"/>
      <c r="AWE3209" s="14"/>
      <c r="AWF3209" s="14"/>
      <c r="AWG3209" s="14"/>
      <c r="AWH3209" s="14"/>
      <c r="AWI3209" s="14"/>
      <c r="AWJ3209" s="14"/>
      <c r="AWK3209" s="14"/>
      <c r="AWL3209" s="14"/>
      <c r="AWM3209" s="14"/>
      <c r="AWN3209" s="14"/>
      <c r="AWO3209" s="14"/>
      <c r="AWP3209" s="14"/>
      <c r="AWQ3209" s="14"/>
      <c r="AWR3209" s="14"/>
      <c r="AWS3209" s="14"/>
      <c r="AWT3209" s="14"/>
      <c r="AWU3209" s="14"/>
      <c r="AWV3209" s="14"/>
      <c r="AWW3209" s="14"/>
      <c r="AWX3209" s="14"/>
      <c r="AWY3209" s="14"/>
      <c r="AWZ3209" s="14"/>
      <c r="AXA3209" s="14"/>
      <c r="AXB3209" s="14"/>
      <c r="AXC3209" s="14"/>
      <c r="AXD3209" s="14"/>
      <c r="AXE3209" s="14"/>
      <c r="AXF3209" s="14"/>
      <c r="AXG3209" s="14"/>
      <c r="AXH3209" s="14"/>
      <c r="AXI3209" s="14"/>
      <c r="AXJ3209" s="14"/>
      <c r="AXK3209" s="14"/>
      <c r="AXL3209" s="14"/>
      <c r="AXM3209" s="14"/>
      <c r="AXN3209" s="14"/>
      <c r="AXO3209" s="14"/>
      <c r="AXP3209" s="14"/>
      <c r="AXQ3209" s="14"/>
      <c r="AXR3209" s="14"/>
      <c r="AXS3209" s="14"/>
      <c r="AXT3209" s="14"/>
      <c r="AXU3209" s="14"/>
      <c r="AXV3209" s="14"/>
      <c r="AXW3209" s="14"/>
      <c r="AXX3209" s="14"/>
      <c r="AXY3209" s="14"/>
      <c r="AXZ3209" s="14"/>
      <c r="AYA3209" s="14"/>
      <c r="AYB3209" s="14"/>
      <c r="AYC3209" s="14"/>
      <c r="AYD3209" s="14"/>
      <c r="AYE3209" s="14"/>
      <c r="AYF3209" s="14"/>
      <c r="AYG3209" s="14"/>
      <c r="AYH3209" s="14"/>
      <c r="AYI3209" s="14"/>
      <c r="AYJ3209" s="14"/>
      <c r="AYK3209" s="14"/>
      <c r="AYL3209" s="14"/>
      <c r="AYM3209" s="14"/>
      <c r="AYN3209" s="14"/>
      <c r="AYO3209" s="14"/>
      <c r="AYP3209" s="14"/>
      <c r="AYQ3209" s="14"/>
      <c r="AYR3209" s="14"/>
      <c r="AYS3209" s="14"/>
      <c r="AYT3209" s="14"/>
      <c r="AYU3209" s="14"/>
      <c r="AYV3209" s="14"/>
      <c r="AYW3209" s="14"/>
      <c r="AYX3209" s="14"/>
      <c r="AYY3209" s="14"/>
      <c r="AYZ3209" s="14"/>
      <c r="AZA3209" s="14"/>
      <c r="AZB3209" s="14"/>
      <c r="AZC3209" s="14"/>
      <c r="AZD3209" s="14"/>
      <c r="AZE3209" s="14"/>
      <c r="AZF3209" s="14"/>
      <c r="AZG3209" s="14"/>
      <c r="AZH3209" s="14"/>
      <c r="AZI3209" s="14"/>
      <c r="AZJ3209" s="14"/>
      <c r="AZK3209" s="14"/>
      <c r="AZL3209" s="14"/>
      <c r="AZM3209" s="14"/>
      <c r="AZN3209" s="14"/>
      <c r="AZO3209" s="14"/>
      <c r="AZP3209" s="14"/>
      <c r="AZQ3209" s="14"/>
      <c r="AZR3209" s="14"/>
      <c r="AZS3209" s="14"/>
      <c r="AZT3209" s="14"/>
      <c r="AZU3209" s="14"/>
      <c r="AZV3209" s="14"/>
      <c r="AZW3209" s="14"/>
      <c r="AZX3209" s="14"/>
      <c r="AZY3209" s="14"/>
      <c r="AZZ3209" s="14"/>
      <c r="BAA3209" s="14"/>
      <c r="BAB3209" s="14"/>
      <c r="BAC3209" s="14"/>
      <c r="BAD3209" s="14"/>
      <c r="BAE3209" s="14"/>
      <c r="BAF3209" s="14"/>
      <c r="BAG3209" s="14"/>
      <c r="BAH3209" s="14"/>
      <c r="BAI3209" s="14"/>
      <c r="BAJ3209" s="14"/>
      <c r="BAK3209" s="14"/>
      <c r="BAL3209" s="14"/>
      <c r="BAM3209" s="14"/>
      <c r="BAN3209" s="14"/>
      <c r="BAO3209" s="14"/>
      <c r="BAP3209" s="14"/>
      <c r="BAQ3209" s="14"/>
      <c r="BAR3209" s="14"/>
      <c r="BAS3209" s="14"/>
      <c r="BAT3209" s="14"/>
      <c r="BAU3209" s="14"/>
      <c r="BAV3209" s="14"/>
      <c r="BAW3209" s="14"/>
      <c r="BAX3209" s="14"/>
      <c r="BAY3209" s="14"/>
      <c r="BAZ3209" s="14"/>
      <c r="BBA3209" s="14"/>
      <c r="BBB3209" s="14"/>
      <c r="BBC3209" s="14"/>
      <c r="BBD3209" s="14"/>
      <c r="BBE3209" s="14"/>
      <c r="BBF3209" s="14"/>
      <c r="BBG3209" s="14"/>
      <c r="BBH3209" s="14"/>
      <c r="BBI3209" s="14"/>
      <c r="BBJ3209" s="14"/>
      <c r="BBK3209" s="14"/>
      <c r="BBL3209" s="14"/>
      <c r="BBM3209" s="14"/>
      <c r="BBN3209" s="14"/>
      <c r="BBO3209" s="14"/>
      <c r="BBP3209" s="14"/>
      <c r="BBQ3209" s="14"/>
      <c r="BBR3209" s="14"/>
      <c r="BBS3209" s="14"/>
      <c r="BBT3209" s="14"/>
      <c r="BBU3209" s="14"/>
      <c r="BBV3209" s="14"/>
      <c r="BBW3209" s="14"/>
      <c r="BBX3209" s="14"/>
      <c r="BBY3209" s="14"/>
      <c r="BBZ3209" s="14"/>
      <c r="BCA3209" s="14"/>
      <c r="BCB3209" s="14"/>
      <c r="BCC3209" s="14"/>
      <c r="BCD3209" s="14"/>
      <c r="BCE3209" s="14"/>
      <c r="BCF3209" s="14"/>
      <c r="BCG3209" s="14"/>
      <c r="BCH3209" s="14"/>
      <c r="BCI3209" s="14"/>
      <c r="BCJ3209" s="14"/>
      <c r="BCK3209" s="14"/>
      <c r="BCL3209" s="14"/>
      <c r="BCM3209" s="14"/>
      <c r="BCN3209" s="14"/>
      <c r="BCO3209" s="14"/>
      <c r="BCP3209" s="14"/>
      <c r="BCQ3209" s="14"/>
      <c r="BCR3209" s="14"/>
      <c r="BCS3209" s="14"/>
      <c r="BCT3209" s="14"/>
      <c r="BCU3209" s="14"/>
      <c r="BCV3209" s="14"/>
      <c r="BCW3209" s="14"/>
      <c r="BCX3209" s="14"/>
      <c r="BCY3209" s="14"/>
      <c r="BCZ3209" s="14"/>
      <c r="BDA3209" s="14"/>
      <c r="BDB3209" s="14"/>
      <c r="BDC3209" s="14"/>
      <c r="BDD3209" s="14"/>
      <c r="BDE3209" s="14"/>
      <c r="BDF3209" s="14"/>
      <c r="BDG3209" s="14"/>
      <c r="BDH3209" s="14"/>
      <c r="BDI3209" s="14"/>
      <c r="BDJ3209" s="14"/>
      <c r="BDK3209" s="14"/>
      <c r="BDL3209" s="14"/>
      <c r="BDM3209" s="14"/>
      <c r="BDN3209" s="14"/>
      <c r="BDO3209" s="14"/>
      <c r="BDP3209" s="14"/>
      <c r="BDQ3209" s="14"/>
      <c r="BDR3209" s="14"/>
      <c r="BDS3209" s="14"/>
      <c r="BDT3209" s="14"/>
      <c r="BDU3209" s="14"/>
      <c r="BDV3209" s="14"/>
      <c r="BDW3209" s="14"/>
      <c r="BDX3209" s="14"/>
      <c r="BDY3209" s="14"/>
      <c r="BDZ3209" s="14"/>
      <c r="BEA3209" s="14"/>
      <c r="BEB3209" s="14"/>
      <c r="BEC3209" s="14"/>
      <c r="BED3209" s="14"/>
      <c r="BEE3209" s="14"/>
      <c r="BEF3209" s="14"/>
      <c r="BEG3209" s="14"/>
      <c r="BEH3209" s="14"/>
      <c r="BEI3209" s="14"/>
      <c r="BEJ3209" s="14"/>
      <c r="BEK3209" s="14"/>
      <c r="BEL3209" s="14"/>
      <c r="BEM3209" s="14"/>
      <c r="BEN3209" s="14"/>
      <c r="BEO3209" s="14"/>
      <c r="BEP3209" s="14"/>
      <c r="BEQ3209" s="14"/>
      <c r="BER3209" s="14"/>
      <c r="BES3209" s="14"/>
      <c r="BET3209" s="14"/>
      <c r="BEU3209" s="14"/>
      <c r="BEV3209" s="14"/>
      <c r="BEW3209" s="14"/>
      <c r="BEX3209" s="14"/>
      <c r="BEY3209" s="14"/>
      <c r="BEZ3209" s="14"/>
      <c r="BFA3209" s="14"/>
      <c r="BFB3209" s="14"/>
      <c r="BFC3209" s="14"/>
      <c r="BFD3209" s="14"/>
      <c r="BFE3209" s="14"/>
      <c r="BFF3209" s="14"/>
      <c r="BFG3209" s="14"/>
      <c r="BFH3209" s="14"/>
      <c r="BFI3209" s="14"/>
      <c r="BFJ3209" s="14"/>
      <c r="BFK3209" s="14"/>
      <c r="BFL3209" s="14"/>
      <c r="BFM3209" s="14"/>
      <c r="BFN3209" s="14"/>
      <c r="BFO3209" s="14"/>
      <c r="BFP3209" s="14"/>
      <c r="BFQ3209" s="14"/>
      <c r="BFR3209" s="14"/>
      <c r="BFS3209" s="14"/>
      <c r="BFT3209" s="14"/>
      <c r="BFU3209" s="14"/>
      <c r="BFV3209" s="14"/>
      <c r="BFW3209" s="14"/>
      <c r="BFX3209" s="14"/>
      <c r="BFY3209" s="14"/>
      <c r="BFZ3209" s="14"/>
      <c r="BGA3209" s="14"/>
      <c r="BGB3209" s="14"/>
      <c r="BGC3209" s="14"/>
      <c r="BGD3209" s="14"/>
      <c r="BGE3209" s="14"/>
      <c r="BGF3209" s="14"/>
      <c r="BGG3209" s="14"/>
      <c r="BGH3209" s="14"/>
      <c r="BGI3209" s="14"/>
      <c r="BGJ3209" s="14"/>
      <c r="BGK3209" s="14"/>
      <c r="BGL3209" s="14"/>
      <c r="BGM3209" s="14"/>
      <c r="BGN3209" s="14"/>
      <c r="BGO3209" s="14"/>
      <c r="BGP3209" s="14"/>
      <c r="BGQ3209" s="14"/>
      <c r="BGR3209" s="14"/>
      <c r="BGS3209" s="14"/>
      <c r="BGT3209" s="14"/>
      <c r="BGU3209" s="14"/>
      <c r="BGV3209" s="14"/>
      <c r="BGW3209" s="14"/>
      <c r="BGX3209" s="14"/>
      <c r="BGY3209" s="14"/>
      <c r="BGZ3209" s="14"/>
      <c r="BHA3209" s="14"/>
      <c r="BHB3209" s="14"/>
      <c r="BHC3209" s="14"/>
      <c r="BHD3209" s="14"/>
      <c r="BHE3209" s="14"/>
      <c r="BHF3209" s="14"/>
      <c r="BHG3209" s="14"/>
      <c r="BHH3209" s="14"/>
      <c r="BHI3209" s="14"/>
      <c r="BHJ3209" s="14"/>
      <c r="BHK3209" s="14"/>
      <c r="BHL3209" s="14"/>
      <c r="BHM3209" s="14"/>
      <c r="BHN3209" s="14"/>
      <c r="BHO3209" s="14"/>
      <c r="BHP3209" s="14"/>
      <c r="BHQ3209" s="14"/>
      <c r="BHR3209" s="14"/>
      <c r="BHS3209" s="14"/>
      <c r="BHT3209" s="14"/>
      <c r="BHU3209" s="14"/>
      <c r="BHV3209" s="14"/>
      <c r="BHW3209" s="14"/>
      <c r="BHX3209" s="14"/>
      <c r="BHY3209" s="14"/>
      <c r="BHZ3209" s="14"/>
      <c r="BIA3209" s="14"/>
      <c r="BIB3209" s="14"/>
      <c r="BIC3209" s="14"/>
      <c r="BID3209" s="14"/>
      <c r="BIE3209" s="14"/>
      <c r="BIF3209" s="14"/>
      <c r="BIG3209" s="14"/>
      <c r="BIH3209" s="14"/>
      <c r="BII3209" s="14"/>
      <c r="BIJ3209" s="14"/>
      <c r="BIK3209" s="14"/>
      <c r="BIL3209" s="14"/>
      <c r="BIM3209" s="14"/>
      <c r="BIN3209" s="14"/>
      <c r="BIO3209" s="14"/>
      <c r="BIP3209" s="14"/>
      <c r="BIQ3209" s="14"/>
      <c r="BIR3209" s="14"/>
      <c r="BIS3209" s="14"/>
      <c r="BIT3209" s="14"/>
      <c r="BIU3209" s="14"/>
      <c r="BIV3209" s="14"/>
      <c r="BIW3209" s="14"/>
      <c r="BIX3209" s="14"/>
      <c r="BIY3209" s="14"/>
      <c r="BIZ3209" s="14"/>
      <c r="BJA3209" s="14"/>
      <c r="BJB3209" s="14"/>
      <c r="BJC3209" s="14"/>
      <c r="BJD3209" s="14"/>
      <c r="BJE3209" s="14"/>
      <c r="BJF3209" s="14"/>
      <c r="BJG3209" s="14"/>
      <c r="BJH3209" s="14"/>
      <c r="BJI3209" s="14"/>
      <c r="BJJ3209" s="14"/>
      <c r="BJK3209" s="14"/>
      <c r="BJL3209" s="14"/>
      <c r="BJM3209" s="14"/>
      <c r="BJN3209" s="14"/>
      <c r="BJO3209" s="14"/>
      <c r="BJP3209" s="14"/>
      <c r="BJQ3209" s="14"/>
      <c r="BJR3209" s="14"/>
      <c r="BJS3209" s="14"/>
      <c r="BJT3209" s="14"/>
      <c r="BJU3209" s="14"/>
      <c r="BJV3209" s="14"/>
      <c r="BJW3209" s="14"/>
      <c r="BJX3209" s="14"/>
      <c r="BJY3209" s="14"/>
      <c r="BJZ3209" s="14"/>
      <c r="BKA3209" s="14"/>
      <c r="BKB3209" s="14"/>
      <c r="BKC3209" s="14"/>
      <c r="BKD3209" s="14"/>
      <c r="BKE3209" s="14"/>
      <c r="BKF3209" s="14"/>
      <c r="BKG3209" s="14"/>
      <c r="BKH3209" s="14"/>
      <c r="BKI3209" s="14"/>
      <c r="BKJ3209" s="14"/>
      <c r="BKK3209" s="14"/>
      <c r="BKL3209" s="14"/>
      <c r="BKM3209" s="14"/>
      <c r="BKN3209" s="14"/>
      <c r="BKO3209" s="14"/>
      <c r="BKP3209" s="14"/>
      <c r="BKQ3209" s="14"/>
      <c r="BKR3209" s="14"/>
      <c r="BKS3209" s="14"/>
      <c r="BKT3209" s="14"/>
      <c r="BKU3209" s="14"/>
      <c r="BKV3209" s="14"/>
      <c r="BKW3209" s="14"/>
      <c r="BKX3209" s="14"/>
      <c r="BKY3209" s="14"/>
      <c r="BKZ3209" s="14"/>
      <c r="BLA3209" s="14"/>
      <c r="BLB3209" s="14"/>
      <c r="BLC3209" s="14"/>
      <c r="BLD3209" s="14"/>
      <c r="BLE3209" s="14"/>
      <c r="BLF3209" s="14"/>
      <c r="BLG3209" s="14"/>
      <c r="BLH3209" s="14"/>
      <c r="BLI3209" s="14"/>
      <c r="BLJ3209" s="14"/>
      <c r="BLK3209" s="14"/>
      <c r="BLL3209" s="14"/>
      <c r="BLM3209" s="14"/>
      <c r="BLN3209" s="14"/>
      <c r="BLO3209" s="14"/>
      <c r="BLP3209" s="14"/>
      <c r="BLQ3209" s="14"/>
      <c r="BLR3209" s="14"/>
      <c r="BLS3209" s="14"/>
      <c r="BLT3209" s="14"/>
      <c r="BLU3209" s="14"/>
      <c r="BLV3209" s="14"/>
      <c r="BLW3209" s="14"/>
      <c r="BLX3209" s="14"/>
      <c r="BLY3209" s="14"/>
      <c r="BLZ3209" s="14"/>
      <c r="BMA3209" s="14"/>
      <c r="BMB3209" s="14"/>
      <c r="BMC3209" s="14"/>
      <c r="BMD3209" s="14"/>
      <c r="BME3209" s="14"/>
      <c r="BMF3209" s="14"/>
      <c r="BMG3209" s="14"/>
      <c r="BMH3209" s="14"/>
      <c r="BMI3209" s="14"/>
      <c r="BMJ3209" s="14"/>
      <c r="BMK3209" s="14"/>
      <c r="BML3209" s="14"/>
      <c r="BMM3209" s="14"/>
      <c r="BMN3209" s="14"/>
      <c r="BMO3209" s="14"/>
      <c r="BMP3209" s="14"/>
      <c r="BMQ3209" s="14"/>
      <c r="BMR3209" s="14"/>
      <c r="BMS3209" s="14"/>
      <c r="BMT3209" s="14"/>
      <c r="BMU3209" s="14"/>
      <c r="BMV3209" s="14"/>
      <c r="BMW3209" s="14"/>
      <c r="BMX3209" s="14"/>
      <c r="BMY3209" s="14"/>
      <c r="BMZ3209" s="14"/>
      <c r="BNA3209" s="14"/>
      <c r="BNB3209" s="14"/>
      <c r="BNC3209" s="14"/>
      <c r="BND3209" s="14"/>
      <c r="BNE3209" s="14"/>
      <c r="BNF3209" s="14"/>
      <c r="BNG3209" s="14"/>
      <c r="BNH3209" s="14"/>
      <c r="BNI3209" s="14"/>
      <c r="BNJ3209" s="14"/>
      <c r="BNK3209" s="14"/>
      <c r="BNL3209" s="14"/>
      <c r="BNM3209" s="14"/>
      <c r="BNN3209" s="14"/>
      <c r="BNO3209" s="14"/>
      <c r="BNP3209" s="14"/>
      <c r="BNQ3209" s="14"/>
      <c r="BNR3209" s="14"/>
      <c r="BNS3209" s="14"/>
      <c r="BNT3209" s="14"/>
      <c r="BNU3209" s="14"/>
      <c r="BNV3209" s="14"/>
      <c r="BNW3209" s="14"/>
      <c r="BNX3209" s="14"/>
      <c r="BNY3209" s="14"/>
      <c r="BNZ3209" s="14"/>
      <c r="BOA3209" s="14"/>
      <c r="BOB3209" s="14"/>
      <c r="BOC3209" s="14"/>
      <c r="BOD3209" s="14"/>
      <c r="BOE3209" s="14"/>
      <c r="BOF3209" s="14"/>
      <c r="BOG3209" s="14"/>
      <c r="BOH3209" s="14"/>
      <c r="BOI3209" s="14"/>
      <c r="BOJ3209" s="14"/>
      <c r="BOK3209" s="14"/>
      <c r="BOL3209" s="14"/>
      <c r="BOM3209" s="14"/>
      <c r="BON3209" s="14"/>
      <c r="BOO3209" s="14"/>
      <c r="BOP3209" s="14"/>
      <c r="BOQ3209" s="14"/>
      <c r="BOR3209" s="14"/>
      <c r="BOS3209" s="14"/>
      <c r="BOT3209" s="14"/>
      <c r="BOU3209" s="14"/>
      <c r="BOV3209" s="14"/>
      <c r="BOW3209" s="14"/>
      <c r="BOX3209" s="14"/>
      <c r="BOY3209" s="14"/>
      <c r="BOZ3209" s="14"/>
      <c r="BPA3209" s="14"/>
      <c r="BPB3209" s="14"/>
      <c r="BPC3209" s="14"/>
      <c r="BPD3209" s="14"/>
      <c r="BPE3209" s="14"/>
      <c r="BPF3209" s="14"/>
      <c r="BPG3209" s="14"/>
      <c r="BPH3209" s="14"/>
      <c r="BPI3209" s="14"/>
      <c r="BPJ3209" s="14"/>
      <c r="BPK3209" s="14"/>
      <c r="BPL3209" s="14"/>
      <c r="BPM3209" s="14"/>
      <c r="BPN3209" s="14"/>
      <c r="BPO3209" s="14"/>
      <c r="BPP3209" s="14"/>
      <c r="BPQ3209" s="14"/>
      <c r="BPR3209" s="14"/>
      <c r="BPS3209" s="14"/>
      <c r="BPT3209" s="14"/>
      <c r="BPU3209" s="14"/>
      <c r="BPV3209" s="14"/>
      <c r="BPW3209" s="14"/>
      <c r="BPX3209" s="14"/>
      <c r="BPY3209" s="14"/>
      <c r="BPZ3209" s="14"/>
      <c r="BQA3209" s="14"/>
      <c r="BQB3209" s="14"/>
      <c r="BQC3209" s="14"/>
      <c r="BQD3209" s="14"/>
      <c r="BQE3209" s="14"/>
      <c r="BQF3209" s="14"/>
      <c r="BQG3209" s="14"/>
      <c r="BQH3209" s="14"/>
      <c r="BQI3209" s="14"/>
      <c r="BQJ3209" s="14"/>
      <c r="BQK3209" s="14"/>
      <c r="BQL3209" s="14"/>
      <c r="BQM3209" s="14"/>
      <c r="BQN3209" s="14"/>
      <c r="BQO3209" s="14"/>
      <c r="BQP3209" s="14"/>
      <c r="BQQ3209" s="14"/>
      <c r="BQR3209" s="14"/>
      <c r="BQS3209" s="14"/>
      <c r="BQT3209" s="14"/>
      <c r="BQU3209" s="14"/>
      <c r="BQV3209" s="14"/>
      <c r="BQW3209" s="14"/>
      <c r="BQX3209" s="14"/>
      <c r="BQY3209" s="14"/>
      <c r="BQZ3209" s="14"/>
      <c r="BRA3209" s="14"/>
      <c r="BRB3209" s="14"/>
      <c r="BRC3209" s="14"/>
      <c r="BRD3209" s="14"/>
      <c r="BRE3209" s="14"/>
      <c r="BRF3209" s="14"/>
      <c r="BRG3209" s="14"/>
      <c r="BRH3209" s="14"/>
      <c r="BRI3209" s="14"/>
      <c r="BRJ3209" s="14"/>
      <c r="BRK3209" s="14"/>
      <c r="BRL3209" s="14"/>
      <c r="BRM3209" s="14"/>
      <c r="BRN3209" s="14"/>
      <c r="BRO3209" s="14"/>
      <c r="BRP3209" s="14"/>
      <c r="BRQ3209" s="14"/>
      <c r="BRR3209" s="14"/>
      <c r="BRS3209" s="14"/>
      <c r="BRT3209" s="14"/>
      <c r="BRU3209" s="14"/>
      <c r="BRV3209" s="14"/>
      <c r="BRW3209" s="14"/>
      <c r="BRX3209" s="14"/>
      <c r="BRY3209" s="14"/>
      <c r="BRZ3209" s="14"/>
      <c r="BSA3209" s="14"/>
      <c r="BSB3209" s="14"/>
      <c r="BSC3209" s="14"/>
      <c r="BSD3209" s="14"/>
      <c r="BSE3209" s="14"/>
      <c r="BSF3209" s="14"/>
      <c r="BSG3209" s="14"/>
      <c r="BSH3209" s="14"/>
      <c r="BSI3209" s="14"/>
      <c r="BSJ3209" s="14"/>
      <c r="BSK3209" s="14"/>
      <c r="BSL3209" s="14"/>
      <c r="BSM3209" s="14"/>
      <c r="BSN3209" s="14"/>
      <c r="BSO3209" s="14"/>
      <c r="BSP3209" s="14"/>
      <c r="BSQ3209" s="14"/>
      <c r="BSR3209" s="14"/>
      <c r="BSS3209" s="14"/>
      <c r="BST3209" s="14"/>
      <c r="BSU3209" s="14"/>
      <c r="BSV3209" s="14"/>
      <c r="BSW3209" s="14"/>
      <c r="BSX3209" s="14"/>
      <c r="BSY3209" s="14"/>
      <c r="BSZ3209" s="14"/>
      <c r="BTA3209" s="14"/>
      <c r="BTB3209" s="14"/>
      <c r="BTC3209" s="14"/>
      <c r="BTD3209" s="14"/>
      <c r="BTE3209" s="14"/>
      <c r="BTF3209" s="14"/>
      <c r="BTG3209" s="14"/>
      <c r="BTH3209" s="14"/>
      <c r="BTI3209" s="14"/>
      <c r="BTJ3209" s="14"/>
      <c r="BTK3209" s="14"/>
      <c r="BTL3209" s="14"/>
      <c r="BTM3209" s="14"/>
      <c r="BTN3209" s="14"/>
      <c r="BTO3209" s="14"/>
      <c r="BTP3209" s="14"/>
      <c r="BTQ3209" s="14"/>
      <c r="BTR3209" s="14"/>
      <c r="BTS3209" s="14"/>
      <c r="BTT3209" s="14"/>
      <c r="BTU3209" s="14"/>
      <c r="BTV3209" s="14"/>
      <c r="BTW3209" s="14"/>
      <c r="BTX3209" s="14"/>
      <c r="BTY3209" s="14"/>
      <c r="BTZ3209" s="14"/>
      <c r="BUA3209" s="14"/>
      <c r="BUB3209" s="14"/>
      <c r="BUC3209" s="14"/>
      <c r="BUD3209" s="14"/>
      <c r="BUE3209" s="14"/>
      <c r="BUF3209" s="14"/>
      <c r="BUG3209" s="14"/>
      <c r="BUH3209" s="14"/>
      <c r="BUI3209" s="14"/>
      <c r="BUJ3209" s="14"/>
      <c r="BUK3209" s="14"/>
      <c r="BUL3209" s="14"/>
      <c r="BUM3209" s="14"/>
      <c r="BUN3209" s="14"/>
      <c r="BUO3209" s="14"/>
      <c r="BUP3209" s="14"/>
      <c r="BUQ3209" s="14"/>
      <c r="BUR3209" s="14"/>
      <c r="BUS3209" s="14"/>
      <c r="BUT3209" s="14"/>
      <c r="BUU3209" s="14"/>
      <c r="BUV3209" s="14"/>
      <c r="BUW3209" s="14"/>
      <c r="BUX3209" s="14"/>
      <c r="BUY3209" s="14"/>
      <c r="BUZ3209" s="14"/>
      <c r="BVA3209" s="14"/>
      <c r="BVB3209" s="14"/>
      <c r="BVC3209" s="14"/>
      <c r="BVD3209" s="14"/>
      <c r="BVE3209" s="14"/>
      <c r="BVF3209" s="14"/>
      <c r="BVG3209" s="14"/>
      <c r="BVH3209" s="14"/>
      <c r="BVI3209" s="14"/>
      <c r="BVJ3209" s="14"/>
      <c r="BVK3209" s="14"/>
      <c r="BVL3209" s="14"/>
      <c r="BVM3209" s="14"/>
      <c r="BVN3209" s="14"/>
      <c r="BVO3209" s="14"/>
      <c r="BVP3209" s="14"/>
      <c r="BVQ3209" s="14"/>
      <c r="BVR3209" s="14"/>
      <c r="BVS3209" s="14"/>
      <c r="BVT3209" s="14"/>
      <c r="BVU3209" s="14"/>
      <c r="BVV3209" s="14"/>
      <c r="BVW3209" s="14"/>
      <c r="BVX3209" s="14"/>
      <c r="BVY3209" s="14"/>
      <c r="BVZ3209" s="14"/>
      <c r="BWA3209" s="14"/>
      <c r="BWB3209" s="14"/>
      <c r="BWC3209" s="14"/>
      <c r="BWD3209" s="14"/>
      <c r="BWE3209" s="14"/>
      <c r="BWF3209" s="14"/>
      <c r="BWG3209" s="14"/>
      <c r="BWH3209" s="14"/>
      <c r="BWI3209" s="14"/>
      <c r="BWJ3209" s="14"/>
      <c r="BWK3209" s="14"/>
      <c r="BWL3209" s="14"/>
      <c r="BWM3209" s="14"/>
      <c r="BWN3209" s="14"/>
      <c r="BWO3209" s="14"/>
      <c r="BWP3209" s="14"/>
      <c r="BWQ3209" s="14"/>
      <c r="BWR3209" s="14"/>
      <c r="BWS3209" s="14"/>
      <c r="BWT3209" s="14"/>
      <c r="BWU3209" s="14"/>
      <c r="BWV3209" s="14"/>
      <c r="BWW3209" s="14"/>
      <c r="BWX3209" s="14"/>
      <c r="BWY3209" s="14"/>
      <c r="BWZ3209" s="14"/>
      <c r="BXA3209" s="14"/>
      <c r="BXB3209" s="14"/>
      <c r="BXC3209" s="14"/>
      <c r="BXD3209" s="14"/>
      <c r="BXE3209" s="14"/>
      <c r="BXF3209" s="14"/>
      <c r="BXG3209" s="14"/>
      <c r="BXH3209" s="14"/>
      <c r="BXI3209" s="14"/>
      <c r="BXJ3209" s="14"/>
      <c r="BXK3209" s="14"/>
      <c r="BXL3209" s="14"/>
      <c r="BXM3209" s="14"/>
      <c r="BXN3209" s="14"/>
      <c r="BXO3209" s="14"/>
      <c r="BXP3209" s="14"/>
      <c r="BXQ3209" s="14"/>
      <c r="BXR3209" s="14"/>
      <c r="BXS3209" s="14"/>
      <c r="BXT3209" s="14"/>
      <c r="BXU3209" s="14"/>
      <c r="BXV3209" s="14"/>
      <c r="BXW3209" s="14"/>
      <c r="BXX3209" s="14"/>
      <c r="BXY3209" s="14"/>
      <c r="BXZ3209" s="14"/>
      <c r="BYA3209" s="14"/>
      <c r="BYB3209" s="14"/>
      <c r="BYC3209" s="14"/>
      <c r="BYD3209" s="14"/>
      <c r="BYE3209" s="14"/>
      <c r="BYF3209" s="14"/>
      <c r="BYG3209" s="14"/>
      <c r="BYH3209" s="14"/>
      <c r="BYI3209" s="14"/>
      <c r="BYJ3209" s="14"/>
      <c r="BYK3209" s="14"/>
      <c r="BYL3209" s="14"/>
      <c r="BYM3209" s="14"/>
      <c r="BYN3209" s="14"/>
      <c r="BYO3209" s="14"/>
      <c r="BYP3209" s="14"/>
      <c r="BYQ3209" s="14"/>
      <c r="BYR3209" s="14"/>
      <c r="BYS3209" s="14"/>
      <c r="BYT3209" s="14"/>
      <c r="BYU3209" s="14"/>
      <c r="BYV3209" s="14"/>
      <c r="BYW3209" s="14"/>
      <c r="BYX3209" s="14"/>
      <c r="BYY3209" s="14"/>
      <c r="BYZ3209" s="14"/>
      <c r="BZA3209" s="14"/>
      <c r="BZB3209" s="14"/>
      <c r="BZC3209" s="14"/>
      <c r="BZD3209" s="14"/>
      <c r="BZE3209" s="14"/>
      <c r="BZF3209" s="14"/>
      <c r="BZG3209" s="14"/>
      <c r="BZH3209" s="14"/>
      <c r="BZI3209" s="14"/>
      <c r="BZJ3209" s="14"/>
      <c r="BZK3209" s="14"/>
      <c r="BZL3209" s="14"/>
      <c r="BZM3209" s="14"/>
      <c r="BZN3209" s="14"/>
      <c r="BZO3209" s="14"/>
      <c r="BZP3209" s="14"/>
      <c r="BZQ3209" s="14"/>
      <c r="BZR3209" s="14"/>
      <c r="BZS3209" s="14"/>
      <c r="BZT3209" s="14"/>
      <c r="BZU3209" s="14"/>
      <c r="BZV3209" s="14"/>
      <c r="BZW3209" s="14"/>
      <c r="BZX3209" s="14"/>
      <c r="BZY3209" s="14"/>
      <c r="BZZ3209" s="14"/>
      <c r="CAA3209" s="14"/>
      <c r="CAB3209" s="14"/>
      <c r="CAC3209" s="14"/>
      <c r="CAD3209" s="14"/>
      <c r="CAE3209" s="14"/>
      <c r="CAF3209" s="14"/>
      <c r="CAG3209" s="14"/>
      <c r="CAH3209" s="14"/>
      <c r="CAI3209" s="14"/>
      <c r="CAJ3209" s="14"/>
      <c r="CAK3209" s="14"/>
      <c r="CAL3209" s="14"/>
      <c r="CAM3209" s="14"/>
      <c r="CAN3209" s="14"/>
      <c r="CAO3209" s="14"/>
      <c r="CAP3209" s="14"/>
      <c r="CAQ3209" s="14"/>
      <c r="CAR3209" s="14"/>
      <c r="CAS3209" s="14"/>
      <c r="CAT3209" s="14"/>
      <c r="CAU3209" s="14"/>
      <c r="CAV3209" s="14"/>
      <c r="CAW3209" s="14"/>
      <c r="CAX3209" s="14"/>
      <c r="CAY3209" s="14"/>
      <c r="CAZ3209" s="14"/>
      <c r="CBA3209" s="14"/>
      <c r="CBB3209" s="14"/>
      <c r="CBC3209" s="14"/>
      <c r="CBD3209" s="14"/>
      <c r="CBE3209" s="14"/>
      <c r="CBF3209" s="14"/>
      <c r="CBG3209" s="14"/>
      <c r="CBH3209" s="14"/>
      <c r="CBI3209" s="14"/>
      <c r="CBJ3209" s="14"/>
      <c r="CBK3209" s="14"/>
      <c r="CBL3209" s="14"/>
      <c r="CBM3209" s="14"/>
      <c r="CBN3209" s="14"/>
      <c r="CBO3209" s="14"/>
      <c r="CBP3209" s="14"/>
      <c r="CBQ3209" s="14"/>
      <c r="CBR3209" s="14"/>
      <c r="CBS3209" s="14"/>
      <c r="CBT3209" s="14"/>
      <c r="CBU3209" s="14"/>
      <c r="CBV3209" s="14"/>
      <c r="CBW3209" s="14"/>
      <c r="CBX3209" s="14"/>
      <c r="CBY3209" s="14"/>
      <c r="CBZ3209" s="14"/>
      <c r="CCA3209" s="14"/>
      <c r="CCB3209" s="14"/>
      <c r="CCC3209" s="14"/>
      <c r="CCD3209" s="14"/>
      <c r="CCE3209" s="14"/>
      <c r="CCF3209" s="14"/>
      <c r="CCG3209" s="14"/>
      <c r="CCH3209" s="14"/>
      <c r="CCI3209" s="14"/>
      <c r="CCJ3209" s="14"/>
      <c r="CCK3209" s="14"/>
      <c r="CCL3209" s="14"/>
      <c r="CCM3209" s="14"/>
      <c r="CCN3209" s="14"/>
      <c r="CCO3209" s="14"/>
      <c r="CCP3209" s="14"/>
      <c r="CCQ3209" s="14"/>
      <c r="CCR3209" s="14"/>
      <c r="CCS3209" s="14"/>
      <c r="CCT3209" s="14"/>
      <c r="CCU3209" s="14"/>
      <c r="CCV3209" s="14"/>
      <c r="CCW3209" s="14"/>
      <c r="CCX3209" s="14"/>
      <c r="CCY3209" s="14"/>
      <c r="CCZ3209" s="14"/>
      <c r="CDA3209" s="14"/>
      <c r="CDB3209" s="14"/>
      <c r="CDC3209" s="14"/>
      <c r="CDD3209" s="14"/>
      <c r="CDE3209" s="14"/>
      <c r="CDF3209" s="14"/>
      <c r="CDG3209" s="14"/>
      <c r="CDH3209" s="14"/>
      <c r="CDI3209" s="14"/>
      <c r="CDJ3209" s="14"/>
      <c r="CDK3209" s="14"/>
      <c r="CDL3209" s="14"/>
      <c r="CDM3209" s="14"/>
      <c r="CDN3209" s="14"/>
      <c r="CDO3209" s="14"/>
      <c r="CDP3209" s="14"/>
      <c r="CDQ3209" s="14"/>
      <c r="CDR3209" s="14"/>
      <c r="CDS3209" s="14"/>
      <c r="CDT3209" s="14"/>
      <c r="CDU3209" s="14"/>
      <c r="CDV3209" s="14"/>
      <c r="CDW3209" s="14"/>
      <c r="CDX3209" s="14"/>
      <c r="CDY3209" s="14"/>
      <c r="CDZ3209" s="14"/>
      <c r="CEA3209" s="14"/>
      <c r="CEB3209" s="14"/>
      <c r="CEC3209" s="14"/>
      <c r="CED3209" s="14"/>
      <c r="CEE3209" s="14"/>
      <c r="CEF3209" s="14"/>
      <c r="CEG3209" s="14"/>
      <c r="CEH3209" s="14"/>
      <c r="CEI3209" s="14"/>
      <c r="CEJ3209" s="14"/>
      <c r="CEK3209" s="14"/>
      <c r="CEL3209" s="14"/>
      <c r="CEM3209" s="14"/>
      <c r="CEN3209" s="14"/>
      <c r="CEO3209" s="14"/>
      <c r="CEP3209" s="14"/>
      <c r="CEQ3209" s="14"/>
      <c r="CER3209" s="14"/>
      <c r="CES3209" s="14"/>
      <c r="CET3209" s="14"/>
      <c r="CEU3209" s="14"/>
      <c r="CEV3209" s="14"/>
      <c r="CEW3209" s="14"/>
      <c r="CEX3209" s="14"/>
      <c r="CEY3209" s="14"/>
      <c r="CEZ3209" s="14"/>
      <c r="CFA3209" s="14"/>
      <c r="CFB3209" s="14"/>
      <c r="CFC3209" s="14"/>
      <c r="CFD3209" s="14"/>
      <c r="CFE3209" s="14"/>
      <c r="CFF3209" s="14"/>
      <c r="CFG3209" s="14"/>
      <c r="CFH3209" s="14"/>
      <c r="CFI3209" s="14"/>
      <c r="CFJ3209" s="14"/>
      <c r="CFK3209" s="14"/>
      <c r="CFL3209" s="14"/>
      <c r="CFM3209" s="14"/>
      <c r="CFN3209" s="14"/>
      <c r="CFO3209" s="14"/>
      <c r="CFP3209" s="14"/>
      <c r="CFQ3209" s="14"/>
      <c r="CFR3209" s="14"/>
      <c r="CFS3209" s="14"/>
      <c r="CFT3209" s="14"/>
      <c r="CFU3209" s="14"/>
      <c r="CFV3209" s="14"/>
      <c r="CFW3209" s="14"/>
      <c r="CFX3209" s="14"/>
      <c r="CFY3209" s="14"/>
      <c r="CFZ3209" s="14"/>
      <c r="CGA3209" s="14"/>
      <c r="CGB3209" s="14"/>
      <c r="CGC3209" s="14"/>
      <c r="CGD3209" s="14"/>
      <c r="CGE3209" s="14"/>
      <c r="CGF3209" s="14"/>
      <c r="CGG3209" s="14"/>
      <c r="CGH3209" s="14"/>
      <c r="CGI3209" s="14"/>
      <c r="CGJ3209" s="14"/>
      <c r="CGK3209" s="14"/>
      <c r="CGL3209" s="14"/>
      <c r="CGM3209" s="14"/>
      <c r="CGN3209" s="14"/>
      <c r="CGO3209" s="14"/>
      <c r="CGP3209" s="14"/>
      <c r="CGQ3209" s="14"/>
      <c r="CGR3209" s="14"/>
      <c r="CGS3209" s="14"/>
      <c r="CGT3209" s="14"/>
      <c r="CGU3209" s="14"/>
      <c r="CGV3209" s="14"/>
      <c r="CGW3209" s="14"/>
      <c r="CGX3209" s="14"/>
      <c r="CGY3209" s="14"/>
      <c r="CGZ3209" s="14"/>
      <c r="CHA3209" s="14"/>
      <c r="CHB3209" s="14"/>
      <c r="CHC3209" s="14"/>
      <c r="CHD3209" s="14"/>
      <c r="CHE3209" s="14"/>
      <c r="CHF3209" s="14"/>
      <c r="CHG3209" s="14"/>
      <c r="CHH3209" s="14"/>
      <c r="CHI3209" s="14"/>
      <c r="CHJ3209" s="14"/>
      <c r="CHK3209" s="14"/>
      <c r="CHL3209" s="14"/>
      <c r="CHM3209" s="14"/>
      <c r="CHN3209" s="14"/>
      <c r="CHO3209" s="14"/>
      <c r="CHP3209" s="14"/>
      <c r="CHQ3209" s="14"/>
      <c r="CHR3209" s="14"/>
      <c r="CHS3209" s="14"/>
      <c r="CHT3209" s="14"/>
      <c r="CHU3209" s="14"/>
      <c r="CHV3209" s="14"/>
      <c r="CHW3209" s="14"/>
      <c r="CHX3209" s="14"/>
      <c r="CHY3209" s="14"/>
      <c r="CHZ3209" s="14"/>
      <c r="CIA3209" s="14"/>
      <c r="CIB3209" s="14"/>
      <c r="CIC3209" s="14"/>
      <c r="CID3209" s="14"/>
      <c r="CIE3209" s="14"/>
      <c r="CIF3209" s="14"/>
      <c r="CIG3209" s="14"/>
      <c r="CIH3209" s="14"/>
      <c r="CII3209" s="14"/>
      <c r="CIJ3209" s="14"/>
      <c r="CIK3209" s="14"/>
      <c r="CIL3209" s="14"/>
      <c r="CIM3209" s="14"/>
      <c r="CIN3209" s="14"/>
      <c r="CIO3209" s="14"/>
      <c r="CIP3209" s="14"/>
      <c r="CIQ3209" s="14"/>
      <c r="CIR3209" s="14"/>
      <c r="CIS3209" s="14"/>
      <c r="CIT3209" s="14"/>
      <c r="CIU3209" s="14"/>
      <c r="CIV3209" s="14"/>
      <c r="CIW3209" s="14"/>
      <c r="CIX3209" s="14"/>
      <c r="CIY3209" s="14"/>
      <c r="CIZ3209" s="14"/>
      <c r="CJA3209" s="14"/>
      <c r="CJB3209" s="14"/>
      <c r="CJC3209" s="14"/>
      <c r="CJD3209" s="14"/>
      <c r="CJE3209" s="14"/>
      <c r="CJF3209" s="14"/>
      <c r="CJG3209" s="14"/>
      <c r="CJH3209" s="14"/>
      <c r="CJI3209" s="14"/>
      <c r="CJJ3209" s="14"/>
      <c r="CJK3209" s="14"/>
      <c r="CJL3209" s="14"/>
      <c r="CJM3209" s="14"/>
      <c r="CJN3209" s="14"/>
      <c r="CJO3209" s="14"/>
      <c r="CJP3209" s="14"/>
      <c r="CJQ3209" s="14"/>
      <c r="CJR3209" s="14"/>
      <c r="CJS3209" s="14"/>
      <c r="CJT3209" s="14"/>
      <c r="CJU3209" s="14"/>
      <c r="CJV3209" s="14"/>
      <c r="CJW3209" s="14"/>
      <c r="CJX3209" s="14"/>
      <c r="CJY3209" s="14"/>
      <c r="CJZ3209" s="14"/>
      <c r="CKA3209" s="14"/>
      <c r="CKB3209" s="14"/>
      <c r="CKC3209" s="14"/>
      <c r="CKD3209" s="14"/>
      <c r="CKE3209" s="14"/>
      <c r="CKF3209" s="14"/>
      <c r="CKG3209" s="14"/>
      <c r="CKH3209" s="14"/>
      <c r="CKI3209" s="14"/>
      <c r="CKJ3209" s="14"/>
      <c r="CKK3209" s="14"/>
      <c r="CKL3209" s="14"/>
      <c r="CKM3209" s="14"/>
      <c r="CKN3209" s="14"/>
      <c r="CKO3209" s="14"/>
      <c r="CKP3209" s="14"/>
      <c r="CKQ3209" s="14"/>
      <c r="CKR3209" s="14"/>
      <c r="CKS3209" s="14"/>
      <c r="CKT3209" s="14"/>
      <c r="CKU3209" s="14"/>
      <c r="CKV3209" s="14"/>
      <c r="CKW3209" s="14"/>
      <c r="CKX3209" s="14"/>
      <c r="CKY3209" s="14"/>
      <c r="CKZ3209" s="14"/>
      <c r="CLA3209" s="14"/>
      <c r="CLB3209" s="14"/>
      <c r="CLC3209" s="14"/>
      <c r="CLD3209" s="14"/>
      <c r="CLE3209" s="14"/>
      <c r="CLF3209" s="14"/>
      <c r="CLG3209" s="14"/>
      <c r="CLH3209" s="14"/>
      <c r="CLI3209" s="14"/>
      <c r="CLJ3209" s="14"/>
      <c r="CLK3209" s="14"/>
      <c r="CLL3209" s="14"/>
      <c r="CLM3209" s="14"/>
      <c r="CLN3209" s="14"/>
      <c r="CLO3209" s="14"/>
      <c r="CLP3209" s="14"/>
      <c r="CLQ3209" s="14"/>
      <c r="CLR3209" s="14"/>
      <c r="CLS3209" s="14"/>
      <c r="CLT3209" s="14"/>
      <c r="CLU3209" s="14"/>
      <c r="CLV3209" s="14"/>
      <c r="CLW3209" s="14"/>
      <c r="CLX3209" s="14"/>
      <c r="CLY3209" s="14"/>
      <c r="CLZ3209" s="14"/>
      <c r="CMA3209" s="14"/>
      <c r="CMB3209" s="14"/>
      <c r="CMC3209" s="14"/>
      <c r="CMD3209" s="14"/>
      <c r="CME3209" s="14"/>
      <c r="CMF3209" s="14"/>
      <c r="CMG3209" s="14"/>
      <c r="CMH3209" s="14"/>
      <c r="CMI3209" s="14"/>
      <c r="CMJ3209" s="14"/>
      <c r="CMK3209" s="14"/>
      <c r="CML3209" s="14"/>
      <c r="CMM3209" s="14"/>
      <c r="CMN3209" s="14"/>
      <c r="CMO3209" s="14"/>
      <c r="CMP3209" s="14"/>
      <c r="CMQ3209" s="14"/>
      <c r="CMR3209" s="14"/>
      <c r="CMS3209" s="14"/>
      <c r="CMT3209" s="14"/>
      <c r="CMU3209" s="14"/>
      <c r="CMV3209" s="14"/>
      <c r="CMW3209" s="14"/>
      <c r="CMX3209" s="14"/>
      <c r="CMY3209" s="14"/>
      <c r="CMZ3209" s="14"/>
      <c r="CNA3209" s="14"/>
      <c r="CNB3209" s="14"/>
      <c r="CNC3209" s="14"/>
      <c r="CND3209" s="14"/>
      <c r="CNE3209" s="14"/>
      <c r="CNF3209" s="14"/>
      <c r="CNG3209" s="14"/>
      <c r="CNH3209" s="14"/>
      <c r="CNI3209" s="14"/>
      <c r="CNJ3209" s="14"/>
      <c r="CNK3209" s="14"/>
      <c r="CNL3209" s="14"/>
      <c r="CNM3209" s="14"/>
      <c r="CNN3209" s="14"/>
      <c r="CNO3209" s="14"/>
      <c r="CNP3209" s="14"/>
      <c r="CNQ3209" s="14"/>
      <c r="CNR3209" s="14"/>
      <c r="CNS3209" s="14"/>
      <c r="CNT3209" s="14"/>
      <c r="CNU3209" s="14"/>
      <c r="CNV3209" s="14"/>
      <c r="CNW3209" s="14"/>
      <c r="CNX3209" s="14"/>
      <c r="CNY3209" s="14"/>
      <c r="CNZ3209" s="14"/>
      <c r="COA3209" s="14"/>
      <c r="COB3209" s="14"/>
      <c r="COC3209" s="14"/>
      <c r="COD3209" s="14"/>
      <c r="COE3209" s="14"/>
      <c r="COF3209" s="14"/>
      <c r="COG3209" s="14"/>
      <c r="COH3209" s="14"/>
      <c r="COI3209" s="14"/>
      <c r="COJ3209" s="14"/>
      <c r="COK3209" s="14"/>
      <c r="COL3209" s="14"/>
      <c r="COM3209" s="14"/>
      <c r="CON3209" s="14"/>
      <c r="COO3209" s="14"/>
      <c r="COP3209" s="14"/>
      <c r="COQ3209" s="14"/>
      <c r="COR3209" s="14"/>
      <c r="COS3209" s="14"/>
      <c r="COT3209" s="14"/>
      <c r="COU3209" s="14"/>
      <c r="COV3209" s="14"/>
      <c r="COW3209" s="14"/>
      <c r="COX3209" s="14"/>
      <c r="COY3209" s="14"/>
      <c r="COZ3209" s="14"/>
      <c r="CPA3209" s="14"/>
      <c r="CPB3209" s="14"/>
      <c r="CPC3209" s="14"/>
      <c r="CPD3209" s="14"/>
      <c r="CPE3209" s="14"/>
      <c r="CPF3209" s="14"/>
      <c r="CPG3209" s="14"/>
      <c r="CPH3209" s="14"/>
      <c r="CPI3209" s="14"/>
      <c r="CPJ3209" s="14"/>
      <c r="CPK3209" s="14"/>
      <c r="CPL3209" s="14"/>
      <c r="CPM3209" s="14"/>
      <c r="CPN3209" s="14"/>
      <c r="CPO3209" s="14"/>
      <c r="CPP3209" s="14"/>
      <c r="CPQ3209" s="14"/>
      <c r="CPR3209" s="14"/>
      <c r="CPS3209" s="14"/>
      <c r="CPT3209" s="14"/>
      <c r="CPU3209" s="14"/>
      <c r="CPV3209" s="14"/>
      <c r="CPW3209" s="14"/>
      <c r="CPX3209" s="14"/>
      <c r="CPY3209" s="14"/>
      <c r="CPZ3209" s="14"/>
      <c r="CQA3209" s="14"/>
      <c r="CQB3209" s="14"/>
      <c r="CQC3209" s="14"/>
      <c r="CQD3209" s="14"/>
      <c r="CQE3209" s="14"/>
      <c r="CQF3209" s="14"/>
      <c r="CQG3209" s="14"/>
      <c r="CQH3209" s="14"/>
      <c r="CQI3209" s="14"/>
      <c r="CQJ3209" s="14"/>
      <c r="CQK3209" s="14"/>
      <c r="CQL3209" s="14"/>
      <c r="CQM3209" s="14"/>
      <c r="CQN3209" s="14"/>
      <c r="CQO3209" s="14"/>
      <c r="CQP3209" s="14"/>
      <c r="CQQ3209" s="14"/>
      <c r="CQR3209" s="14"/>
      <c r="CQS3209" s="14"/>
      <c r="CQT3209" s="14"/>
      <c r="CQU3209" s="14"/>
      <c r="CQV3209" s="14"/>
      <c r="CQW3209" s="14"/>
      <c r="CQX3209" s="14"/>
      <c r="CQY3209" s="14"/>
      <c r="CQZ3209" s="14"/>
      <c r="CRA3209" s="14"/>
      <c r="CRB3209" s="14"/>
      <c r="CRC3209" s="14"/>
      <c r="CRD3209" s="14"/>
      <c r="CRE3209" s="14"/>
      <c r="CRF3209" s="14"/>
      <c r="CRG3209" s="14"/>
      <c r="CRH3209" s="14"/>
      <c r="CRI3209" s="14"/>
      <c r="CRJ3209" s="14"/>
      <c r="CRK3209" s="14"/>
      <c r="CRL3209" s="14"/>
      <c r="CRM3209" s="14"/>
      <c r="CRN3209" s="14"/>
      <c r="CRO3209" s="14"/>
      <c r="CRP3209" s="14"/>
      <c r="CRQ3209" s="14"/>
      <c r="CRR3209" s="14"/>
      <c r="CRS3209" s="14"/>
      <c r="CRT3209" s="14"/>
      <c r="CRU3209" s="14"/>
      <c r="CRV3209" s="14"/>
      <c r="CRW3209" s="14"/>
      <c r="CRX3209" s="14"/>
      <c r="CRY3209" s="14"/>
      <c r="CRZ3209" s="14"/>
      <c r="CSA3209" s="14"/>
      <c r="CSB3209" s="14"/>
      <c r="CSC3209" s="14"/>
      <c r="CSD3209" s="14"/>
      <c r="CSE3209" s="14"/>
      <c r="CSF3209" s="14"/>
      <c r="CSG3209" s="14"/>
      <c r="CSH3209" s="14"/>
      <c r="CSI3209" s="14"/>
      <c r="CSJ3209" s="14"/>
      <c r="CSK3209" s="14"/>
      <c r="CSL3209" s="14"/>
      <c r="CSM3209" s="14"/>
      <c r="CSN3209" s="14"/>
      <c r="CSO3209" s="14"/>
      <c r="CSP3209" s="14"/>
      <c r="CSQ3209" s="14"/>
      <c r="CSR3209" s="14"/>
      <c r="CSS3209" s="14"/>
      <c r="CST3209" s="14"/>
      <c r="CSU3209" s="14"/>
      <c r="CSV3209" s="14"/>
      <c r="CSW3209" s="14"/>
      <c r="CSX3209" s="14"/>
      <c r="CSY3209" s="14"/>
      <c r="CSZ3209" s="14"/>
      <c r="CTA3209" s="14"/>
      <c r="CTB3209" s="14"/>
      <c r="CTC3209" s="14"/>
      <c r="CTD3209" s="14"/>
      <c r="CTE3209" s="14"/>
      <c r="CTF3209" s="14"/>
      <c r="CTG3209" s="14"/>
      <c r="CTH3209" s="14"/>
      <c r="CTI3209" s="14"/>
      <c r="CTJ3209" s="14"/>
      <c r="CTK3209" s="14"/>
      <c r="CTL3209" s="14"/>
      <c r="CTM3209" s="14"/>
      <c r="CTN3209" s="14"/>
      <c r="CTO3209" s="14"/>
      <c r="CTP3209" s="14"/>
      <c r="CTQ3209" s="14"/>
      <c r="CTR3209" s="14"/>
      <c r="CTS3209" s="14"/>
      <c r="CTT3209" s="14"/>
      <c r="CTU3209" s="14"/>
      <c r="CTV3209" s="14"/>
      <c r="CTW3209" s="14"/>
      <c r="CTX3209" s="14"/>
      <c r="CTY3209" s="14"/>
      <c r="CTZ3209" s="14"/>
      <c r="CUA3209" s="14"/>
      <c r="CUB3209" s="14"/>
      <c r="CUC3209" s="14"/>
      <c r="CUD3209" s="14"/>
      <c r="CUE3209" s="14"/>
      <c r="CUF3209" s="14"/>
      <c r="CUG3209" s="14"/>
      <c r="CUH3209" s="14"/>
      <c r="CUI3209" s="14"/>
      <c r="CUJ3209" s="14"/>
      <c r="CUK3209" s="14"/>
      <c r="CUL3209" s="14"/>
      <c r="CUM3209" s="14"/>
      <c r="CUN3209" s="14"/>
      <c r="CUO3209" s="14"/>
      <c r="CUP3209" s="14"/>
      <c r="CUQ3209" s="14"/>
      <c r="CUR3209" s="14"/>
      <c r="CUS3209" s="14"/>
      <c r="CUT3209" s="14"/>
      <c r="CUU3209" s="14"/>
      <c r="CUV3209" s="14"/>
      <c r="CUW3209" s="14"/>
      <c r="CUX3209" s="14"/>
      <c r="CUY3209" s="14"/>
      <c r="CUZ3209" s="14"/>
      <c r="CVA3209" s="14"/>
      <c r="CVB3209" s="14"/>
      <c r="CVC3209" s="14"/>
      <c r="CVD3209" s="14"/>
      <c r="CVE3209" s="14"/>
      <c r="CVF3209" s="14"/>
      <c r="CVG3209" s="14"/>
      <c r="CVH3209" s="14"/>
      <c r="CVI3209" s="14"/>
      <c r="CVJ3209" s="14"/>
      <c r="CVK3209" s="14"/>
      <c r="CVL3209" s="14"/>
      <c r="CVM3209" s="14"/>
      <c r="CVN3209" s="14"/>
      <c r="CVO3209" s="14"/>
      <c r="CVP3209" s="14"/>
      <c r="CVQ3209" s="14"/>
      <c r="CVR3209" s="14"/>
      <c r="CVS3209" s="14"/>
      <c r="CVT3209" s="14"/>
      <c r="CVU3209" s="14"/>
      <c r="CVV3209" s="14"/>
      <c r="CVW3209" s="14"/>
      <c r="CVX3209" s="14"/>
      <c r="CVY3209" s="14"/>
      <c r="CVZ3209" s="14"/>
      <c r="CWA3209" s="14"/>
      <c r="CWB3209" s="14"/>
      <c r="CWC3209" s="14"/>
      <c r="CWD3209" s="14"/>
      <c r="CWE3209" s="14"/>
      <c r="CWF3209" s="14"/>
      <c r="CWG3209" s="14"/>
      <c r="CWH3209" s="14"/>
      <c r="CWI3209" s="14"/>
      <c r="CWJ3209" s="14"/>
      <c r="CWK3209" s="14"/>
      <c r="CWL3209" s="14"/>
      <c r="CWM3209" s="14"/>
      <c r="CWN3209" s="14"/>
      <c r="CWO3209" s="14"/>
      <c r="CWP3209" s="14"/>
      <c r="CWQ3209" s="14"/>
      <c r="CWR3209" s="14"/>
      <c r="CWS3209" s="14"/>
      <c r="CWT3209" s="14"/>
      <c r="CWU3209" s="14"/>
      <c r="CWV3209" s="14"/>
      <c r="CWW3209" s="14"/>
      <c r="CWX3209" s="14"/>
      <c r="CWY3209" s="14"/>
      <c r="CWZ3209" s="14"/>
      <c r="CXA3209" s="14"/>
      <c r="CXB3209" s="14"/>
      <c r="CXC3209" s="14"/>
      <c r="CXD3209" s="14"/>
      <c r="CXE3209" s="14"/>
      <c r="CXF3209" s="14"/>
      <c r="CXG3209" s="14"/>
      <c r="CXH3209" s="14"/>
      <c r="CXI3209" s="14"/>
      <c r="CXJ3209" s="14"/>
      <c r="CXK3209" s="14"/>
      <c r="CXL3209" s="14"/>
      <c r="CXM3209" s="14"/>
      <c r="CXN3209" s="14"/>
      <c r="CXO3209" s="14"/>
      <c r="CXP3209" s="14"/>
      <c r="CXQ3209" s="14"/>
      <c r="CXR3209" s="14"/>
      <c r="CXS3209" s="14"/>
      <c r="CXT3209" s="14"/>
      <c r="CXU3209" s="14"/>
      <c r="CXV3209" s="14"/>
      <c r="CXW3209" s="14"/>
      <c r="CXX3209" s="14"/>
      <c r="CXY3209" s="14"/>
      <c r="CXZ3209" s="14"/>
      <c r="CYA3209" s="14"/>
      <c r="CYB3209" s="14"/>
      <c r="CYC3209" s="14"/>
      <c r="CYD3209" s="14"/>
      <c r="CYE3209" s="14"/>
      <c r="CYF3209" s="14"/>
      <c r="CYG3209" s="14"/>
      <c r="CYH3209" s="14"/>
      <c r="CYI3209" s="14"/>
      <c r="CYJ3209" s="14"/>
      <c r="CYK3209" s="14"/>
      <c r="CYL3209" s="14"/>
      <c r="CYM3209" s="14"/>
      <c r="CYN3209" s="14"/>
      <c r="CYO3209" s="14"/>
      <c r="CYP3209" s="14"/>
      <c r="CYQ3209" s="14"/>
      <c r="CYR3209" s="14"/>
      <c r="CYS3209" s="14"/>
      <c r="CYT3209" s="14"/>
      <c r="CYU3209" s="14"/>
      <c r="CYV3209" s="14"/>
      <c r="CYW3209" s="14"/>
      <c r="CYX3209" s="14"/>
      <c r="CYY3209" s="14"/>
      <c r="CYZ3209" s="14"/>
      <c r="CZA3209" s="14"/>
      <c r="CZB3209" s="14"/>
      <c r="CZC3209" s="14"/>
      <c r="CZD3209" s="14"/>
      <c r="CZE3209" s="14"/>
      <c r="CZF3209" s="14"/>
      <c r="CZG3209" s="14"/>
      <c r="CZH3209" s="14"/>
      <c r="CZI3209" s="14"/>
      <c r="CZJ3209" s="14"/>
      <c r="CZK3209" s="14"/>
      <c r="CZL3209" s="14"/>
      <c r="CZM3209" s="14"/>
      <c r="CZN3209" s="14"/>
      <c r="CZO3209" s="14"/>
      <c r="CZP3209" s="14"/>
      <c r="CZQ3209" s="14"/>
      <c r="CZR3209" s="14"/>
      <c r="CZS3209" s="14"/>
      <c r="CZT3209" s="14"/>
      <c r="CZU3209" s="14"/>
      <c r="CZV3209" s="14"/>
      <c r="CZW3209" s="14"/>
      <c r="CZX3209" s="14"/>
      <c r="CZY3209" s="14"/>
      <c r="CZZ3209" s="14"/>
      <c r="DAA3209" s="14"/>
      <c r="DAB3209" s="14"/>
      <c r="DAC3209" s="14"/>
      <c r="DAD3209" s="14"/>
      <c r="DAE3209" s="14"/>
      <c r="DAF3209" s="14"/>
      <c r="DAG3209" s="14"/>
      <c r="DAH3209" s="14"/>
      <c r="DAI3209" s="14"/>
      <c r="DAJ3209" s="14"/>
      <c r="DAK3209" s="14"/>
      <c r="DAL3209" s="14"/>
      <c r="DAM3209" s="14"/>
      <c r="DAN3209" s="14"/>
      <c r="DAO3209" s="14"/>
      <c r="DAP3209" s="14"/>
      <c r="DAQ3209" s="14"/>
      <c r="DAR3209" s="14"/>
      <c r="DAS3209" s="14"/>
      <c r="DAT3209" s="14"/>
      <c r="DAU3209" s="14"/>
      <c r="DAV3209" s="14"/>
      <c r="DAW3209" s="14"/>
      <c r="DAX3209" s="14"/>
      <c r="DAY3209" s="14"/>
      <c r="DAZ3209" s="14"/>
      <c r="DBA3209" s="14"/>
      <c r="DBB3209" s="14"/>
      <c r="DBC3209" s="14"/>
      <c r="DBD3209" s="14"/>
      <c r="DBE3209" s="14"/>
      <c r="DBF3209" s="14"/>
      <c r="DBG3209" s="14"/>
      <c r="DBH3209" s="14"/>
      <c r="DBI3209" s="14"/>
      <c r="DBJ3209" s="14"/>
      <c r="DBK3209" s="14"/>
      <c r="DBL3209" s="14"/>
      <c r="DBM3209" s="14"/>
      <c r="DBN3209" s="14"/>
      <c r="DBO3209" s="14"/>
      <c r="DBP3209" s="14"/>
      <c r="DBQ3209" s="14"/>
      <c r="DBR3209" s="14"/>
      <c r="DBS3209" s="14"/>
      <c r="DBT3209" s="14"/>
      <c r="DBU3209" s="14"/>
      <c r="DBV3209" s="14"/>
      <c r="DBW3209" s="14"/>
      <c r="DBX3209" s="14"/>
      <c r="DBY3209" s="14"/>
      <c r="DBZ3209" s="14"/>
      <c r="DCA3209" s="14"/>
      <c r="DCB3209" s="14"/>
      <c r="DCC3209" s="14"/>
      <c r="DCD3209" s="14"/>
      <c r="DCE3209" s="14"/>
      <c r="DCF3209" s="14"/>
      <c r="DCG3209" s="14"/>
      <c r="DCH3209" s="14"/>
      <c r="DCI3209" s="14"/>
      <c r="DCJ3209" s="14"/>
      <c r="DCK3209" s="14"/>
      <c r="DCL3209" s="14"/>
      <c r="DCM3209" s="14"/>
      <c r="DCN3209" s="14"/>
      <c r="DCO3209" s="14"/>
      <c r="DCP3209" s="14"/>
      <c r="DCQ3209" s="14"/>
      <c r="DCR3209" s="14"/>
      <c r="DCS3209" s="14"/>
      <c r="DCT3209" s="14"/>
      <c r="DCU3209" s="14"/>
      <c r="DCV3209" s="14"/>
      <c r="DCW3209" s="14"/>
      <c r="DCX3209" s="14"/>
      <c r="DCY3209" s="14"/>
      <c r="DCZ3209" s="14"/>
      <c r="DDA3209" s="14"/>
      <c r="DDB3209" s="14"/>
      <c r="DDC3209" s="14"/>
      <c r="DDD3209" s="14"/>
      <c r="DDE3209" s="14"/>
      <c r="DDF3209" s="14"/>
      <c r="DDG3209" s="14"/>
      <c r="DDH3209" s="14"/>
      <c r="DDI3209" s="14"/>
      <c r="DDJ3209" s="14"/>
      <c r="DDK3209" s="14"/>
      <c r="DDL3209" s="14"/>
      <c r="DDM3209" s="14"/>
      <c r="DDN3209" s="14"/>
      <c r="DDO3209" s="14"/>
      <c r="DDP3209" s="14"/>
      <c r="DDQ3209" s="14"/>
      <c r="DDR3209" s="14"/>
      <c r="DDS3209" s="14"/>
      <c r="DDT3209" s="14"/>
      <c r="DDU3209" s="14"/>
      <c r="DDV3209" s="14"/>
      <c r="DDW3209" s="14"/>
      <c r="DDX3209" s="14"/>
      <c r="DDY3209" s="14"/>
      <c r="DDZ3209" s="14"/>
      <c r="DEA3209" s="14"/>
      <c r="DEB3209" s="14"/>
      <c r="DEC3209" s="14"/>
      <c r="DED3209" s="14"/>
      <c r="DEE3209" s="14"/>
      <c r="DEF3209" s="14"/>
      <c r="DEG3209" s="14"/>
      <c r="DEH3209" s="14"/>
      <c r="DEI3209" s="14"/>
      <c r="DEJ3209" s="14"/>
      <c r="DEK3209" s="14"/>
      <c r="DEL3209" s="14"/>
      <c r="DEM3209" s="14"/>
      <c r="DEN3209" s="14"/>
      <c r="DEO3209" s="14"/>
      <c r="DEP3209" s="14"/>
      <c r="DEQ3209" s="14"/>
      <c r="DER3209" s="14"/>
      <c r="DES3209" s="14"/>
      <c r="DET3209" s="14"/>
      <c r="DEU3209" s="14"/>
      <c r="DEV3209" s="14"/>
      <c r="DEW3209" s="14"/>
      <c r="DEX3209" s="14"/>
      <c r="DEY3209" s="14"/>
      <c r="DEZ3209" s="14"/>
      <c r="DFA3209" s="14"/>
      <c r="DFB3209" s="14"/>
      <c r="DFC3209" s="14"/>
      <c r="DFD3209" s="14"/>
      <c r="DFE3209" s="14"/>
      <c r="DFF3209" s="14"/>
      <c r="DFG3209" s="14"/>
      <c r="DFH3209" s="14"/>
      <c r="DFI3209" s="14"/>
      <c r="DFJ3209" s="14"/>
      <c r="DFK3209" s="14"/>
      <c r="DFL3209" s="14"/>
      <c r="DFM3209" s="14"/>
      <c r="DFN3209" s="14"/>
      <c r="DFO3209" s="14"/>
      <c r="DFP3209" s="14"/>
      <c r="DFQ3209" s="14"/>
      <c r="DFR3209" s="14"/>
      <c r="DFS3209" s="14"/>
      <c r="DFT3209" s="14"/>
      <c r="DFU3209" s="14"/>
      <c r="DFV3209" s="14"/>
      <c r="DFW3209" s="14"/>
      <c r="DFX3209" s="14"/>
      <c r="DFY3209" s="14"/>
      <c r="DFZ3209" s="14"/>
      <c r="DGA3209" s="14"/>
      <c r="DGB3209" s="14"/>
      <c r="DGC3209" s="14"/>
      <c r="DGD3209" s="14"/>
      <c r="DGE3209" s="14"/>
      <c r="DGF3209" s="14"/>
      <c r="DGG3209" s="14"/>
      <c r="DGH3209" s="14"/>
      <c r="DGI3209" s="14"/>
      <c r="DGJ3209" s="14"/>
      <c r="DGK3209" s="14"/>
      <c r="DGL3209" s="14"/>
      <c r="DGM3209" s="14"/>
      <c r="DGN3209" s="14"/>
      <c r="DGO3209" s="14"/>
      <c r="DGP3209" s="14"/>
      <c r="DGQ3209" s="14"/>
      <c r="DGR3209" s="14"/>
      <c r="DGS3209" s="14"/>
      <c r="DGT3209" s="14"/>
      <c r="DGU3209" s="14"/>
      <c r="DGV3209" s="14"/>
      <c r="DGW3209" s="14"/>
      <c r="DGX3209" s="14"/>
      <c r="DGY3209" s="14"/>
      <c r="DGZ3209" s="14"/>
      <c r="DHA3209" s="14"/>
      <c r="DHB3209" s="14"/>
      <c r="DHC3209" s="14"/>
      <c r="DHD3209" s="14"/>
      <c r="DHE3209" s="14"/>
      <c r="DHF3209" s="14"/>
      <c r="DHG3209" s="14"/>
      <c r="DHH3209" s="14"/>
      <c r="DHI3209" s="14"/>
      <c r="DHJ3209" s="14"/>
      <c r="DHK3209" s="14"/>
      <c r="DHL3209" s="14"/>
      <c r="DHM3209" s="14"/>
      <c r="DHN3209" s="14"/>
      <c r="DHO3209" s="14"/>
      <c r="DHP3209" s="14"/>
      <c r="DHQ3209" s="14"/>
      <c r="DHR3209" s="14"/>
      <c r="DHS3209" s="14"/>
      <c r="DHT3209" s="14"/>
      <c r="DHU3209" s="14"/>
      <c r="DHV3209" s="14"/>
      <c r="DHW3209" s="14"/>
      <c r="DHX3209" s="14"/>
      <c r="DHY3209" s="14"/>
      <c r="DHZ3209" s="14"/>
      <c r="DIA3209" s="14"/>
      <c r="DIB3209" s="14"/>
      <c r="DIC3209" s="14"/>
      <c r="DID3209" s="14"/>
      <c r="DIE3209" s="14"/>
      <c r="DIF3209" s="14"/>
      <c r="DIG3209" s="14"/>
      <c r="DIH3209" s="14"/>
      <c r="DII3209" s="14"/>
      <c r="DIJ3209" s="14"/>
      <c r="DIK3209" s="14"/>
      <c r="DIL3209" s="14"/>
      <c r="DIM3209" s="14"/>
      <c r="DIN3209" s="14"/>
      <c r="DIO3209" s="14"/>
      <c r="DIP3209" s="14"/>
      <c r="DIQ3209" s="14"/>
      <c r="DIR3209" s="14"/>
      <c r="DIS3209" s="14"/>
      <c r="DIT3209" s="14"/>
      <c r="DIU3209" s="14"/>
      <c r="DIV3209" s="14"/>
      <c r="DIW3209" s="14"/>
      <c r="DIX3209" s="14"/>
      <c r="DIY3209" s="14"/>
      <c r="DIZ3209" s="14"/>
      <c r="DJA3209" s="14"/>
      <c r="DJB3209" s="14"/>
      <c r="DJC3209" s="14"/>
      <c r="DJD3209" s="14"/>
      <c r="DJE3209" s="14"/>
      <c r="DJF3209" s="14"/>
      <c r="DJG3209" s="14"/>
      <c r="DJH3209" s="14"/>
      <c r="DJI3209" s="14"/>
      <c r="DJJ3209" s="14"/>
      <c r="DJK3209" s="14"/>
      <c r="DJL3209" s="14"/>
      <c r="DJM3209" s="14"/>
      <c r="DJN3209" s="14"/>
      <c r="DJO3209" s="14"/>
      <c r="DJP3209" s="14"/>
      <c r="DJQ3209" s="14"/>
      <c r="DJR3209" s="14"/>
      <c r="DJS3209" s="14"/>
      <c r="DJT3209" s="14"/>
      <c r="DJU3209" s="14"/>
      <c r="DJV3209" s="14"/>
      <c r="DJW3209" s="14"/>
      <c r="DJX3209" s="14"/>
      <c r="DJY3209" s="14"/>
      <c r="DJZ3209" s="14"/>
      <c r="DKA3209" s="14"/>
      <c r="DKB3209" s="14"/>
      <c r="DKC3209" s="14"/>
      <c r="DKD3209" s="14"/>
      <c r="DKE3209" s="14"/>
      <c r="DKF3209" s="14"/>
      <c r="DKG3209" s="14"/>
      <c r="DKH3209" s="14"/>
      <c r="DKI3209" s="14"/>
      <c r="DKJ3209" s="14"/>
      <c r="DKK3209" s="14"/>
      <c r="DKL3209" s="14"/>
      <c r="DKM3209" s="14"/>
      <c r="DKN3209" s="14"/>
      <c r="DKO3209" s="14"/>
      <c r="DKP3209" s="14"/>
      <c r="DKQ3209" s="14"/>
      <c r="DKR3209" s="14"/>
      <c r="DKS3209" s="14"/>
      <c r="DKT3209" s="14"/>
      <c r="DKU3209" s="14"/>
      <c r="DKV3209" s="14"/>
      <c r="DKW3209" s="14"/>
      <c r="DKX3209" s="14"/>
      <c r="DKY3209" s="14"/>
      <c r="DKZ3209" s="14"/>
      <c r="DLA3209" s="14"/>
      <c r="DLB3209" s="14"/>
      <c r="DLC3209" s="14"/>
      <c r="DLD3209" s="14"/>
      <c r="DLE3209" s="14"/>
      <c r="DLF3209" s="14"/>
      <c r="DLG3209" s="14"/>
      <c r="DLH3209" s="14"/>
      <c r="DLI3209" s="14"/>
      <c r="DLJ3209" s="14"/>
      <c r="DLK3209" s="14"/>
      <c r="DLL3209" s="14"/>
      <c r="DLM3209" s="14"/>
      <c r="DLN3209" s="14"/>
      <c r="DLO3209" s="14"/>
      <c r="DLP3209" s="14"/>
      <c r="DLQ3209" s="14"/>
      <c r="DLR3209" s="14"/>
      <c r="DLS3209" s="14"/>
      <c r="DLT3209" s="14"/>
      <c r="DLU3209" s="14"/>
      <c r="DLV3209" s="14"/>
      <c r="DLW3209" s="14"/>
      <c r="DLX3209" s="14"/>
      <c r="DLY3209" s="14"/>
      <c r="DLZ3209" s="14"/>
      <c r="DMA3209" s="14"/>
      <c r="DMB3209" s="14"/>
      <c r="DMC3209" s="14"/>
      <c r="DMD3209" s="14"/>
      <c r="DME3209" s="14"/>
      <c r="DMF3209" s="14"/>
      <c r="DMG3209" s="14"/>
      <c r="DMH3209" s="14"/>
      <c r="DMI3209" s="14"/>
      <c r="DMJ3209" s="14"/>
      <c r="DMK3209" s="14"/>
      <c r="DML3209" s="14"/>
      <c r="DMM3209" s="14"/>
      <c r="DMN3209" s="14"/>
      <c r="DMO3209" s="14"/>
      <c r="DMP3209" s="14"/>
      <c r="DMQ3209" s="14"/>
      <c r="DMR3209" s="14"/>
      <c r="DMS3209" s="14"/>
      <c r="DMT3209" s="14"/>
      <c r="DMU3209" s="14"/>
      <c r="DMV3209" s="14"/>
      <c r="DMW3209" s="14"/>
      <c r="DMX3209" s="14"/>
      <c r="DMY3209" s="14"/>
      <c r="DMZ3209" s="14"/>
      <c r="DNA3209" s="14"/>
      <c r="DNB3209" s="14"/>
      <c r="DNC3209" s="14"/>
      <c r="DND3209" s="14"/>
      <c r="DNE3209" s="14"/>
      <c r="DNF3209" s="14"/>
      <c r="DNG3209" s="14"/>
      <c r="DNH3209" s="14"/>
      <c r="DNI3209" s="14"/>
      <c r="DNJ3209" s="14"/>
      <c r="DNK3209" s="14"/>
      <c r="DNL3209" s="14"/>
      <c r="DNM3209" s="14"/>
      <c r="DNN3209" s="14"/>
      <c r="DNO3209" s="14"/>
      <c r="DNP3209" s="14"/>
      <c r="DNQ3209" s="14"/>
      <c r="DNR3209" s="14"/>
      <c r="DNS3209" s="14"/>
      <c r="DNT3209" s="14"/>
      <c r="DNU3209" s="14"/>
      <c r="DNV3209" s="14"/>
      <c r="DNW3209" s="14"/>
      <c r="DNX3209" s="14"/>
      <c r="DNY3209" s="14"/>
      <c r="DNZ3209" s="14"/>
      <c r="DOA3209" s="14"/>
      <c r="DOB3209" s="14"/>
      <c r="DOC3209" s="14"/>
      <c r="DOD3209" s="14"/>
      <c r="DOE3209" s="14"/>
      <c r="DOF3209" s="14"/>
      <c r="DOG3209" s="14"/>
      <c r="DOH3209" s="14"/>
      <c r="DOI3209" s="14"/>
      <c r="DOJ3209" s="14"/>
      <c r="DOK3209" s="14"/>
      <c r="DOL3209" s="14"/>
      <c r="DOM3209" s="14"/>
      <c r="DON3209" s="14"/>
      <c r="DOO3209" s="14"/>
      <c r="DOP3209" s="14"/>
      <c r="DOQ3209" s="14"/>
      <c r="DOR3209" s="14"/>
      <c r="DOS3209" s="14"/>
      <c r="DOT3209" s="14"/>
      <c r="DOU3209" s="14"/>
      <c r="DOV3209" s="14"/>
      <c r="DOW3209" s="14"/>
      <c r="DOX3209" s="14"/>
      <c r="DOY3209" s="14"/>
      <c r="DOZ3209" s="14"/>
      <c r="DPA3209" s="14"/>
      <c r="DPB3209" s="14"/>
      <c r="DPC3209" s="14"/>
      <c r="DPD3209" s="14"/>
      <c r="DPE3209" s="14"/>
      <c r="DPF3209" s="14"/>
      <c r="DPG3209" s="14"/>
      <c r="DPH3209" s="14"/>
      <c r="DPI3209" s="14"/>
      <c r="DPJ3209" s="14"/>
      <c r="DPK3209" s="14"/>
      <c r="DPL3209" s="14"/>
      <c r="DPM3209" s="14"/>
      <c r="DPN3209" s="14"/>
      <c r="DPO3209" s="14"/>
      <c r="DPP3209" s="14"/>
      <c r="DPQ3209" s="14"/>
      <c r="DPR3209" s="14"/>
      <c r="DPS3209" s="14"/>
      <c r="DPT3209" s="14"/>
      <c r="DPU3209" s="14"/>
      <c r="DPV3209" s="14"/>
      <c r="DPW3209" s="14"/>
      <c r="DPX3209" s="14"/>
      <c r="DPY3209" s="14"/>
      <c r="DPZ3209" s="14"/>
      <c r="DQA3209" s="14"/>
      <c r="DQB3209" s="14"/>
      <c r="DQC3209" s="14"/>
      <c r="DQD3209" s="14"/>
      <c r="DQE3209" s="14"/>
      <c r="DQF3209" s="14"/>
      <c r="DQG3209" s="14"/>
      <c r="DQH3209" s="14"/>
      <c r="DQI3209" s="14"/>
      <c r="DQJ3209" s="14"/>
      <c r="DQK3209" s="14"/>
      <c r="DQL3209" s="14"/>
      <c r="DQM3209" s="14"/>
      <c r="DQN3209" s="14"/>
      <c r="DQO3209" s="14"/>
      <c r="DQP3209" s="14"/>
      <c r="DQQ3209" s="14"/>
      <c r="DQR3209" s="14"/>
      <c r="DQS3209" s="14"/>
      <c r="DQT3209" s="14"/>
      <c r="DQU3209" s="14"/>
      <c r="DQV3209" s="14"/>
      <c r="DQW3209" s="14"/>
      <c r="DQX3209" s="14"/>
      <c r="DQY3209" s="14"/>
      <c r="DQZ3209" s="14"/>
      <c r="DRA3209" s="14"/>
      <c r="DRB3209" s="14"/>
      <c r="DRC3209" s="14"/>
      <c r="DRD3209" s="14"/>
      <c r="DRE3209" s="14"/>
      <c r="DRF3209" s="14"/>
      <c r="DRG3209" s="14"/>
      <c r="DRH3209" s="14"/>
      <c r="DRI3209" s="14"/>
      <c r="DRJ3209" s="14"/>
      <c r="DRK3209" s="14"/>
      <c r="DRL3209" s="14"/>
      <c r="DRM3209" s="14"/>
      <c r="DRN3209" s="14"/>
      <c r="DRO3209" s="14"/>
      <c r="DRP3209" s="14"/>
      <c r="DRQ3209" s="14"/>
      <c r="DRR3209" s="14"/>
      <c r="DRS3209" s="14"/>
      <c r="DRT3209" s="14"/>
      <c r="DRU3209" s="14"/>
      <c r="DRV3209" s="14"/>
      <c r="DRW3209" s="14"/>
      <c r="DRX3209" s="14"/>
      <c r="DRY3209" s="14"/>
      <c r="DRZ3209" s="14"/>
      <c r="DSA3209" s="14"/>
      <c r="DSB3209" s="14"/>
      <c r="DSC3209" s="14"/>
      <c r="DSD3209" s="14"/>
      <c r="DSE3209" s="14"/>
      <c r="DSF3209" s="14"/>
      <c r="DSG3209" s="14"/>
      <c r="DSH3209" s="14"/>
      <c r="DSI3209" s="14"/>
      <c r="DSJ3209" s="14"/>
      <c r="DSK3209" s="14"/>
      <c r="DSL3209" s="14"/>
      <c r="DSM3209" s="14"/>
      <c r="DSN3209" s="14"/>
      <c r="DSO3209" s="14"/>
      <c r="DSP3209" s="14"/>
      <c r="DSQ3209" s="14"/>
      <c r="DSR3209" s="14"/>
      <c r="DSS3209" s="14"/>
      <c r="DST3209" s="14"/>
      <c r="DSU3209" s="14"/>
      <c r="DSV3209" s="14"/>
      <c r="DSW3209" s="14"/>
      <c r="DSX3209" s="14"/>
      <c r="DSY3209" s="14"/>
      <c r="DSZ3209" s="14"/>
      <c r="DTA3209" s="14"/>
      <c r="DTB3209" s="14"/>
      <c r="DTC3209" s="14"/>
      <c r="DTD3209" s="14"/>
      <c r="DTE3209" s="14"/>
      <c r="DTF3209" s="14"/>
      <c r="DTG3209" s="14"/>
      <c r="DTH3209" s="14"/>
      <c r="DTI3209" s="14"/>
      <c r="DTJ3209" s="14"/>
      <c r="DTK3209" s="14"/>
      <c r="DTL3209" s="14"/>
      <c r="DTM3209" s="14"/>
      <c r="DTN3209" s="14"/>
      <c r="DTO3209" s="14"/>
      <c r="DTP3209" s="14"/>
      <c r="DTQ3209" s="14"/>
      <c r="DTR3209" s="14"/>
      <c r="DTS3209" s="14"/>
      <c r="DTT3209" s="14"/>
      <c r="DTU3209" s="14"/>
      <c r="DTV3209" s="14"/>
      <c r="DTW3209" s="14"/>
      <c r="DTX3209" s="14"/>
      <c r="DTY3209" s="14"/>
      <c r="DTZ3209" s="14"/>
      <c r="DUA3209" s="14"/>
      <c r="DUB3209" s="14"/>
      <c r="DUC3209" s="14"/>
      <c r="DUD3209" s="14"/>
      <c r="DUE3209" s="14"/>
      <c r="DUF3209" s="14"/>
      <c r="DUG3209" s="14"/>
      <c r="DUH3209" s="14"/>
      <c r="DUI3209" s="14"/>
      <c r="DUJ3209" s="14"/>
      <c r="DUK3209" s="14"/>
      <c r="DUL3209" s="14"/>
      <c r="DUM3209" s="14"/>
      <c r="DUN3209" s="14"/>
      <c r="DUO3209" s="14"/>
      <c r="DUP3209" s="14"/>
      <c r="DUQ3209" s="14"/>
      <c r="DUR3209" s="14"/>
      <c r="DUS3209" s="14"/>
      <c r="DUT3209" s="14"/>
      <c r="DUU3209" s="14"/>
      <c r="DUV3209" s="14"/>
      <c r="DUW3209" s="14"/>
      <c r="DUX3209" s="14"/>
      <c r="DUY3209" s="14"/>
      <c r="DUZ3209" s="14"/>
      <c r="DVA3209" s="14"/>
      <c r="DVB3209" s="14"/>
      <c r="DVC3209" s="14"/>
      <c r="DVD3209" s="14"/>
      <c r="DVE3209" s="14"/>
      <c r="DVF3209" s="14"/>
      <c r="DVG3209" s="14"/>
      <c r="DVH3209" s="14"/>
      <c r="DVI3209" s="14"/>
      <c r="DVJ3209" s="14"/>
      <c r="DVK3209" s="14"/>
      <c r="DVL3209" s="14"/>
      <c r="DVM3209" s="14"/>
      <c r="DVN3209" s="14"/>
      <c r="DVO3209" s="14"/>
      <c r="DVP3209" s="14"/>
      <c r="DVQ3209" s="14"/>
      <c r="DVR3209" s="14"/>
      <c r="DVS3209" s="14"/>
      <c r="DVT3209" s="14"/>
      <c r="DVU3209" s="14"/>
      <c r="DVV3209" s="14"/>
      <c r="DVW3209" s="14"/>
      <c r="DVX3209" s="14"/>
      <c r="DVY3209" s="14"/>
      <c r="DVZ3209" s="14"/>
      <c r="DWA3209" s="14"/>
      <c r="DWB3209" s="14"/>
      <c r="DWC3209" s="14"/>
      <c r="DWD3209" s="14"/>
      <c r="DWE3209" s="14"/>
      <c r="DWF3209" s="14"/>
      <c r="DWG3209" s="14"/>
      <c r="DWH3209" s="14"/>
      <c r="DWI3209" s="14"/>
      <c r="DWJ3209" s="14"/>
      <c r="DWK3209" s="14"/>
      <c r="DWL3209" s="14"/>
      <c r="DWM3209" s="14"/>
      <c r="DWN3209" s="14"/>
      <c r="DWO3209" s="14"/>
      <c r="DWP3209" s="14"/>
      <c r="DWQ3209" s="14"/>
      <c r="DWR3209" s="14"/>
      <c r="DWS3209" s="14"/>
      <c r="DWT3209" s="14"/>
      <c r="DWU3209" s="14"/>
      <c r="DWV3209" s="14"/>
      <c r="DWW3209" s="14"/>
      <c r="DWX3209" s="14"/>
      <c r="DWY3209" s="14"/>
      <c r="DWZ3209" s="14"/>
      <c r="DXA3209" s="14"/>
      <c r="DXB3209" s="14"/>
      <c r="DXC3209" s="14"/>
      <c r="DXD3209" s="14"/>
      <c r="DXE3209" s="14"/>
      <c r="DXF3209" s="14"/>
      <c r="DXG3209" s="14"/>
      <c r="DXH3209" s="14"/>
      <c r="DXI3209" s="14"/>
      <c r="DXJ3209" s="14"/>
      <c r="DXK3209" s="14"/>
      <c r="DXL3209" s="14"/>
      <c r="DXM3209" s="14"/>
      <c r="DXN3209" s="14"/>
      <c r="DXO3209" s="14"/>
      <c r="DXP3209" s="14"/>
      <c r="DXQ3209" s="14"/>
      <c r="DXR3209" s="14"/>
      <c r="DXS3209" s="14"/>
      <c r="DXT3209" s="14"/>
      <c r="DXU3209" s="14"/>
      <c r="DXV3209" s="14"/>
      <c r="DXW3209" s="14"/>
      <c r="DXX3209" s="14"/>
      <c r="DXY3209" s="14"/>
      <c r="DXZ3209" s="14"/>
      <c r="DYA3209" s="14"/>
      <c r="DYB3209" s="14"/>
      <c r="DYC3209" s="14"/>
      <c r="DYD3209" s="14"/>
      <c r="DYE3209" s="14"/>
      <c r="DYF3209" s="14"/>
      <c r="DYG3209" s="14"/>
      <c r="DYH3209" s="14"/>
      <c r="DYI3209" s="14"/>
      <c r="DYJ3209" s="14"/>
      <c r="DYK3209" s="14"/>
      <c r="DYL3209" s="14"/>
      <c r="DYM3209" s="14"/>
      <c r="DYN3209" s="14"/>
      <c r="DYO3209" s="14"/>
      <c r="DYP3209" s="14"/>
      <c r="DYQ3209" s="14"/>
      <c r="DYR3209" s="14"/>
      <c r="DYS3209" s="14"/>
      <c r="DYT3209" s="14"/>
      <c r="DYU3209" s="14"/>
      <c r="DYV3209" s="14"/>
      <c r="DYW3209" s="14"/>
      <c r="DYX3209" s="14"/>
      <c r="DYY3209" s="14"/>
      <c r="DYZ3209" s="14"/>
      <c r="DZA3209" s="14"/>
      <c r="DZB3209" s="14"/>
      <c r="DZC3209" s="14"/>
      <c r="DZD3209" s="14"/>
      <c r="DZE3209" s="14"/>
      <c r="DZF3209" s="14"/>
      <c r="DZG3209" s="14"/>
      <c r="DZH3209" s="14"/>
      <c r="DZI3209" s="14"/>
      <c r="DZJ3209" s="14"/>
      <c r="DZK3209" s="14"/>
      <c r="DZL3209" s="14"/>
      <c r="DZM3209" s="14"/>
      <c r="DZN3209" s="14"/>
      <c r="DZO3209" s="14"/>
      <c r="DZP3209" s="14"/>
      <c r="DZQ3209" s="14"/>
      <c r="DZR3209" s="14"/>
      <c r="DZS3209" s="14"/>
      <c r="DZT3209" s="14"/>
      <c r="DZU3209" s="14"/>
      <c r="DZV3209" s="14"/>
      <c r="DZW3209" s="14"/>
      <c r="DZX3209" s="14"/>
      <c r="DZY3209" s="14"/>
      <c r="DZZ3209" s="14"/>
      <c r="EAA3209" s="14"/>
      <c r="EAB3209" s="14"/>
      <c r="EAC3209" s="14"/>
      <c r="EAD3209" s="14"/>
      <c r="EAE3209" s="14"/>
      <c r="EAF3209" s="14"/>
      <c r="EAG3209" s="14"/>
      <c r="EAH3209" s="14"/>
      <c r="EAI3209" s="14"/>
      <c r="EAJ3209" s="14"/>
      <c r="EAK3209" s="14"/>
      <c r="EAL3209" s="14"/>
      <c r="EAM3209" s="14"/>
      <c r="EAN3209" s="14"/>
      <c r="EAO3209" s="14"/>
      <c r="EAP3209" s="14"/>
      <c r="EAQ3209" s="14"/>
      <c r="EAR3209" s="14"/>
      <c r="EAS3209" s="14"/>
      <c r="EAT3209" s="14"/>
      <c r="EAU3209" s="14"/>
      <c r="EAV3209" s="14"/>
      <c r="EAW3209" s="14"/>
      <c r="EAX3209" s="14"/>
      <c r="EAY3209" s="14"/>
      <c r="EAZ3209" s="14"/>
      <c r="EBA3209" s="14"/>
      <c r="EBB3209" s="14"/>
      <c r="EBC3209" s="14"/>
      <c r="EBD3209" s="14"/>
      <c r="EBE3209" s="14"/>
      <c r="EBF3209" s="14"/>
      <c r="EBG3209" s="14"/>
      <c r="EBH3209" s="14"/>
      <c r="EBI3209" s="14"/>
      <c r="EBJ3209" s="14"/>
      <c r="EBK3209" s="14"/>
      <c r="EBL3209" s="14"/>
      <c r="EBM3209" s="14"/>
      <c r="EBN3209" s="14"/>
      <c r="EBO3209" s="14"/>
      <c r="EBP3209" s="14"/>
      <c r="EBQ3209" s="14"/>
      <c r="EBR3209" s="14"/>
      <c r="EBS3209" s="14"/>
      <c r="EBT3209" s="14"/>
      <c r="EBU3209" s="14"/>
      <c r="EBV3209" s="14"/>
      <c r="EBW3209" s="14"/>
      <c r="EBX3209" s="14"/>
      <c r="EBY3209" s="14"/>
      <c r="EBZ3209" s="14"/>
      <c r="ECA3209" s="14"/>
      <c r="ECB3209" s="14"/>
      <c r="ECC3209" s="14"/>
      <c r="ECD3209" s="14"/>
      <c r="ECE3209" s="14"/>
      <c r="ECF3209" s="14"/>
      <c r="ECG3209" s="14"/>
      <c r="ECH3209" s="14"/>
      <c r="ECI3209" s="14"/>
      <c r="ECJ3209" s="14"/>
      <c r="ECK3209" s="14"/>
      <c r="ECL3209" s="14"/>
      <c r="ECM3209" s="14"/>
      <c r="ECN3209" s="14"/>
      <c r="ECO3209" s="14"/>
      <c r="ECP3209" s="14"/>
      <c r="ECQ3209" s="14"/>
      <c r="ECR3209" s="14"/>
      <c r="ECS3209" s="14"/>
      <c r="ECT3209" s="14"/>
      <c r="ECU3209" s="14"/>
      <c r="ECV3209" s="14"/>
      <c r="ECW3209" s="14"/>
      <c r="ECX3209" s="14"/>
      <c r="ECY3209" s="14"/>
      <c r="ECZ3209" s="14"/>
      <c r="EDA3209" s="14"/>
      <c r="EDB3209" s="14"/>
      <c r="EDC3209" s="14"/>
      <c r="EDD3209" s="14"/>
      <c r="EDE3209" s="14"/>
      <c r="EDF3209" s="14"/>
      <c r="EDG3209" s="14"/>
      <c r="EDH3209" s="14"/>
      <c r="EDI3209" s="14"/>
      <c r="EDJ3209" s="14"/>
      <c r="EDK3209" s="14"/>
      <c r="EDL3209" s="14"/>
      <c r="EDM3209" s="14"/>
      <c r="EDN3209" s="14"/>
      <c r="EDO3209" s="14"/>
      <c r="EDP3209" s="14"/>
      <c r="EDQ3209" s="14"/>
      <c r="EDR3209" s="14"/>
      <c r="EDS3209" s="14"/>
      <c r="EDT3209" s="14"/>
      <c r="EDU3209" s="14"/>
      <c r="EDV3209" s="14"/>
      <c r="EDW3209" s="14"/>
      <c r="EDX3209" s="14"/>
      <c r="EDY3209" s="14"/>
      <c r="EDZ3209" s="14"/>
      <c r="EEA3209" s="14"/>
      <c r="EEB3209" s="14"/>
      <c r="EEC3209" s="14"/>
      <c r="EED3209" s="14"/>
      <c r="EEE3209" s="14"/>
      <c r="EEF3209" s="14"/>
      <c r="EEG3209" s="14"/>
      <c r="EEH3209" s="14"/>
      <c r="EEI3209" s="14"/>
      <c r="EEJ3209" s="14"/>
      <c r="EEK3209" s="14"/>
      <c r="EEL3209" s="14"/>
      <c r="EEM3209" s="14"/>
      <c r="EEN3209" s="14"/>
      <c r="EEO3209" s="14"/>
      <c r="EEP3209" s="14"/>
      <c r="EEQ3209" s="14"/>
      <c r="EER3209" s="14"/>
      <c r="EES3209" s="14"/>
      <c r="EET3209" s="14"/>
      <c r="EEU3209" s="14"/>
      <c r="EEV3209" s="14"/>
      <c r="EEW3209" s="14"/>
      <c r="EEX3209" s="14"/>
      <c r="EEY3209" s="14"/>
      <c r="EEZ3209" s="14"/>
      <c r="EFA3209" s="14"/>
      <c r="EFB3209" s="14"/>
      <c r="EFC3209" s="14"/>
      <c r="EFD3209" s="14"/>
      <c r="EFE3209" s="14"/>
      <c r="EFF3209" s="14"/>
      <c r="EFG3209" s="14"/>
      <c r="EFH3209" s="14"/>
      <c r="EFI3209" s="14"/>
      <c r="EFJ3209" s="14"/>
      <c r="EFK3209" s="14"/>
      <c r="EFL3209" s="14"/>
      <c r="EFM3209" s="14"/>
      <c r="EFN3209" s="14"/>
      <c r="EFO3209" s="14"/>
      <c r="EFP3209" s="14"/>
      <c r="EFQ3209" s="14"/>
      <c r="EFR3209" s="14"/>
      <c r="EFS3209" s="14"/>
      <c r="EFT3209" s="14"/>
      <c r="EFU3209" s="14"/>
      <c r="EFV3209" s="14"/>
      <c r="EFW3209" s="14"/>
      <c r="EFX3209" s="14"/>
      <c r="EFY3209" s="14"/>
      <c r="EFZ3209" s="14"/>
      <c r="EGA3209" s="14"/>
      <c r="EGB3209" s="14"/>
      <c r="EGC3209" s="14"/>
      <c r="EGD3209" s="14"/>
      <c r="EGE3209" s="14"/>
      <c r="EGF3209" s="14"/>
      <c r="EGG3209" s="14"/>
      <c r="EGH3209" s="14"/>
      <c r="EGI3209" s="14"/>
      <c r="EGJ3209" s="14"/>
      <c r="EGK3209" s="14"/>
      <c r="EGL3209" s="14"/>
      <c r="EGM3209" s="14"/>
      <c r="EGN3209" s="14"/>
      <c r="EGO3209" s="14"/>
      <c r="EGP3209" s="14"/>
      <c r="EGQ3209" s="14"/>
      <c r="EGR3209" s="14"/>
      <c r="EGS3209" s="14"/>
      <c r="EGT3209" s="14"/>
      <c r="EGU3209" s="14"/>
      <c r="EGV3209" s="14"/>
      <c r="EGW3209" s="14"/>
      <c r="EGX3209" s="14"/>
      <c r="EGY3209" s="14"/>
      <c r="EGZ3209" s="14"/>
      <c r="EHA3209" s="14"/>
      <c r="EHB3209" s="14"/>
      <c r="EHC3209" s="14"/>
      <c r="EHD3209" s="14"/>
      <c r="EHE3209" s="14"/>
      <c r="EHF3209" s="14"/>
      <c r="EHG3209" s="14"/>
      <c r="EHH3209" s="14"/>
      <c r="EHI3209" s="14"/>
      <c r="EHJ3209" s="14"/>
      <c r="EHK3209" s="14"/>
      <c r="EHL3209" s="14"/>
      <c r="EHM3209" s="14"/>
      <c r="EHN3209" s="14"/>
      <c r="EHO3209" s="14"/>
      <c r="EHP3209" s="14"/>
      <c r="EHQ3209" s="14"/>
      <c r="EHR3209" s="14"/>
      <c r="EHS3209" s="14"/>
      <c r="EHT3209" s="14"/>
      <c r="EHU3209" s="14"/>
      <c r="EHV3209" s="14"/>
      <c r="EHW3209" s="14"/>
      <c r="EHX3209" s="14"/>
      <c r="EHY3209" s="14"/>
      <c r="EHZ3209" s="14"/>
      <c r="EIA3209" s="14"/>
      <c r="EIB3209" s="14"/>
      <c r="EIC3209" s="14"/>
      <c r="EID3209" s="14"/>
      <c r="EIE3209" s="14"/>
      <c r="EIF3209" s="14"/>
      <c r="EIG3209" s="14"/>
      <c r="EIH3209" s="14"/>
      <c r="EII3209" s="14"/>
      <c r="EIJ3209" s="14"/>
      <c r="EIK3209" s="14"/>
      <c r="EIL3209" s="14"/>
      <c r="EIM3209" s="14"/>
      <c r="EIN3209" s="14"/>
      <c r="EIO3209" s="14"/>
      <c r="EIP3209" s="14"/>
      <c r="EIQ3209" s="14"/>
      <c r="EIR3209" s="14"/>
      <c r="EIS3209" s="14"/>
      <c r="EIT3209" s="14"/>
      <c r="EIU3209" s="14"/>
      <c r="EIV3209" s="14"/>
      <c r="EIW3209" s="14"/>
      <c r="EIX3209" s="14"/>
      <c r="EIY3209" s="14"/>
      <c r="EIZ3209" s="14"/>
      <c r="EJA3209" s="14"/>
      <c r="EJB3209" s="14"/>
      <c r="EJC3209" s="14"/>
      <c r="EJD3209" s="14"/>
      <c r="EJE3209" s="14"/>
      <c r="EJF3209" s="14"/>
      <c r="EJG3209" s="14"/>
      <c r="EJH3209" s="14"/>
      <c r="EJI3209" s="14"/>
      <c r="EJJ3209" s="14"/>
      <c r="EJK3209" s="14"/>
      <c r="EJL3209" s="14"/>
      <c r="EJM3209" s="14"/>
      <c r="EJN3209" s="14"/>
      <c r="EJO3209" s="14"/>
      <c r="EJP3209" s="14"/>
      <c r="EJQ3209" s="14"/>
      <c r="EJR3209" s="14"/>
      <c r="EJS3209" s="14"/>
      <c r="EJT3209" s="14"/>
      <c r="EJU3209" s="14"/>
      <c r="EJV3209" s="14"/>
      <c r="EJW3209" s="14"/>
      <c r="EJX3209" s="14"/>
      <c r="EJY3209" s="14"/>
      <c r="EJZ3209" s="14"/>
      <c r="EKA3209" s="14"/>
      <c r="EKB3209" s="14"/>
      <c r="EKC3209" s="14"/>
      <c r="EKD3209" s="14"/>
      <c r="EKE3209" s="14"/>
      <c r="EKF3209" s="14"/>
      <c r="EKG3209" s="14"/>
      <c r="EKH3209" s="14"/>
      <c r="EKI3209" s="14"/>
      <c r="EKJ3209" s="14"/>
      <c r="EKK3209" s="14"/>
      <c r="EKL3209" s="14"/>
      <c r="EKM3209" s="14"/>
      <c r="EKN3209" s="14"/>
      <c r="EKO3209" s="14"/>
      <c r="EKP3209" s="14"/>
      <c r="EKQ3209" s="14"/>
      <c r="EKR3209" s="14"/>
      <c r="EKS3209" s="14"/>
      <c r="EKT3209" s="14"/>
      <c r="EKU3209" s="14"/>
      <c r="EKV3209" s="14"/>
      <c r="EKW3209" s="14"/>
      <c r="EKX3209" s="14"/>
      <c r="EKY3209" s="14"/>
      <c r="EKZ3209" s="14"/>
      <c r="ELA3209" s="14"/>
      <c r="ELB3209" s="14"/>
      <c r="ELC3209" s="14"/>
      <c r="ELD3209" s="14"/>
      <c r="ELE3209" s="14"/>
      <c r="ELF3209" s="14"/>
      <c r="ELG3209" s="14"/>
      <c r="ELH3209" s="14"/>
      <c r="ELI3209" s="14"/>
      <c r="ELJ3209" s="14"/>
      <c r="ELK3209" s="14"/>
      <c r="ELL3209" s="14"/>
      <c r="ELM3209" s="14"/>
      <c r="ELN3209" s="14"/>
      <c r="ELO3209" s="14"/>
      <c r="ELP3209" s="14"/>
      <c r="ELQ3209" s="14"/>
      <c r="ELR3209" s="14"/>
      <c r="ELS3209" s="14"/>
      <c r="ELT3209" s="14"/>
      <c r="ELU3209" s="14"/>
      <c r="ELV3209" s="14"/>
      <c r="ELW3209" s="14"/>
      <c r="ELX3209" s="14"/>
      <c r="ELY3209" s="14"/>
      <c r="ELZ3209" s="14"/>
      <c r="EMA3209" s="14"/>
      <c r="EMB3209" s="14"/>
      <c r="EMC3209" s="14"/>
      <c r="EMD3209" s="14"/>
      <c r="EME3209" s="14"/>
      <c r="EMF3209" s="14"/>
      <c r="EMG3209" s="14"/>
      <c r="EMH3209" s="14"/>
      <c r="EMI3209" s="14"/>
      <c r="EMJ3209" s="14"/>
      <c r="EMK3209" s="14"/>
      <c r="EML3209" s="14"/>
      <c r="EMM3209" s="14"/>
      <c r="EMN3209" s="14"/>
      <c r="EMO3209" s="14"/>
      <c r="EMP3209" s="14"/>
      <c r="EMQ3209" s="14"/>
      <c r="EMR3209" s="14"/>
      <c r="EMS3209" s="14"/>
      <c r="EMT3209" s="14"/>
      <c r="EMU3209" s="14"/>
      <c r="EMV3209" s="14"/>
      <c r="EMW3209" s="14"/>
      <c r="EMX3209" s="14"/>
      <c r="EMY3209" s="14"/>
      <c r="EMZ3209" s="14"/>
      <c r="ENA3209" s="14"/>
      <c r="ENB3209" s="14"/>
      <c r="ENC3209" s="14"/>
      <c r="END3209" s="14"/>
      <c r="ENE3209" s="14"/>
      <c r="ENF3209" s="14"/>
      <c r="ENG3209" s="14"/>
      <c r="ENH3209" s="14"/>
      <c r="ENI3209" s="14"/>
      <c r="ENJ3209" s="14"/>
      <c r="ENK3209" s="14"/>
      <c r="ENL3209" s="14"/>
      <c r="ENM3209" s="14"/>
      <c r="ENN3209" s="14"/>
      <c r="ENO3209" s="14"/>
      <c r="ENP3209" s="14"/>
      <c r="ENQ3209" s="14"/>
      <c r="ENR3209" s="14"/>
      <c r="ENS3209" s="14"/>
      <c r="ENT3209" s="14"/>
      <c r="ENU3209" s="14"/>
      <c r="ENV3209" s="14"/>
      <c r="ENW3209" s="14"/>
      <c r="ENX3209" s="14"/>
      <c r="ENY3209" s="14"/>
      <c r="ENZ3209" s="14"/>
      <c r="EOA3209" s="14"/>
      <c r="EOB3209" s="14"/>
      <c r="EOC3209" s="14"/>
      <c r="EOD3209" s="14"/>
      <c r="EOE3209" s="14"/>
      <c r="EOF3209" s="14"/>
      <c r="EOG3209" s="14"/>
      <c r="EOH3209" s="14"/>
      <c r="EOI3209" s="14"/>
      <c r="EOJ3209" s="14"/>
      <c r="EOK3209" s="14"/>
      <c r="EOL3209" s="14"/>
      <c r="EOM3209" s="14"/>
      <c r="EON3209" s="14"/>
      <c r="EOO3209" s="14"/>
      <c r="EOP3209" s="14"/>
      <c r="EOQ3209" s="14"/>
      <c r="EOR3209" s="14"/>
      <c r="EOS3209" s="14"/>
      <c r="EOT3209" s="14"/>
      <c r="EOU3209" s="14"/>
      <c r="EOV3209" s="14"/>
      <c r="EOW3209" s="14"/>
      <c r="EOX3209" s="14"/>
      <c r="EOY3209" s="14"/>
      <c r="EOZ3209" s="14"/>
      <c r="EPA3209" s="14"/>
      <c r="EPB3209" s="14"/>
      <c r="EPC3209" s="14"/>
      <c r="EPD3209" s="14"/>
      <c r="EPE3209" s="14"/>
      <c r="EPF3209" s="14"/>
      <c r="EPG3209" s="14"/>
      <c r="EPH3209" s="14"/>
      <c r="EPI3209" s="14"/>
      <c r="EPJ3209" s="14"/>
      <c r="EPK3209" s="14"/>
      <c r="EPL3209" s="14"/>
      <c r="EPM3209" s="14"/>
      <c r="EPN3209" s="14"/>
      <c r="EPO3209" s="14"/>
      <c r="EPP3209" s="14"/>
      <c r="EPQ3209" s="14"/>
      <c r="EPR3209" s="14"/>
      <c r="EPS3209" s="14"/>
      <c r="EPT3209" s="14"/>
      <c r="EPU3209" s="14"/>
      <c r="EPV3209" s="14"/>
      <c r="EPW3209" s="14"/>
      <c r="EPX3209" s="14"/>
      <c r="EPY3209" s="14"/>
      <c r="EPZ3209" s="14"/>
      <c r="EQA3209" s="14"/>
      <c r="EQB3209" s="14"/>
      <c r="EQC3209" s="14"/>
      <c r="EQD3209" s="14"/>
      <c r="EQE3209" s="14"/>
      <c r="EQF3209" s="14"/>
      <c r="EQG3209" s="14"/>
      <c r="EQH3209" s="14"/>
      <c r="EQI3209" s="14"/>
      <c r="EQJ3209" s="14"/>
      <c r="EQK3209" s="14"/>
      <c r="EQL3209" s="14"/>
      <c r="EQM3209" s="14"/>
      <c r="EQN3209" s="14"/>
      <c r="EQO3209" s="14"/>
      <c r="EQP3209" s="14"/>
      <c r="EQQ3209" s="14"/>
      <c r="EQR3209" s="14"/>
      <c r="EQS3209" s="14"/>
      <c r="EQT3209" s="14"/>
      <c r="EQU3209" s="14"/>
      <c r="EQV3209" s="14"/>
      <c r="EQW3209" s="14"/>
      <c r="EQX3209" s="14"/>
      <c r="EQY3209" s="14"/>
      <c r="EQZ3209" s="14"/>
      <c r="ERA3209" s="14"/>
      <c r="ERB3209" s="14"/>
      <c r="ERC3209" s="14"/>
      <c r="ERD3209" s="14"/>
      <c r="ERE3209" s="14"/>
      <c r="ERF3209" s="14"/>
      <c r="ERG3209" s="14"/>
      <c r="ERH3209" s="14"/>
      <c r="ERI3209" s="14"/>
      <c r="ERJ3209" s="14"/>
      <c r="ERK3209" s="14"/>
      <c r="ERL3209" s="14"/>
      <c r="ERM3209" s="14"/>
      <c r="ERN3209" s="14"/>
      <c r="ERO3209" s="14"/>
      <c r="ERP3209" s="14"/>
      <c r="ERQ3209" s="14"/>
      <c r="ERR3209" s="14"/>
      <c r="ERS3209" s="14"/>
      <c r="ERT3209" s="14"/>
      <c r="ERU3209" s="14"/>
      <c r="ERV3209" s="14"/>
      <c r="ERW3209" s="14"/>
      <c r="ERX3209" s="14"/>
      <c r="ERY3209" s="14"/>
      <c r="ERZ3209" s="14"/>
      <c r="ESA3209" s="14"/>
      <c r="ESB3209" s="14"/>
      <c r="ESC3209" s="14"/>
      <c r="ESD3209" s="14"/>
      <c r="ESE3209" s="14"/>
      <c r="ESF3209" s="14"/>
      <c r="ESG3209" s="14"/>
      <c r="ESH3209" s="14"/>
      <c r="ESI3209" s="14"/>
      <c r="ESJ3209" s="14"/>
      <c r="ESK3209" s="14"/>
      <c r="ESL3209" s="14"/>
      <c r="ESM3209" s="14"/>
      <c r="ESN3209" s="14"/>
      <c r="ESO3209" s="14"/>
      <c r="ESP3209" s="14"/>
      <c r="ESQ3209" s="14"/>
      <c r="ESR3209" s="14"/>
      <c r="ESS3209" s="14"/>
      <c r="EST3209" s="14"/>
      <c r="ESU3209" s="14"/>
      <c r="ESV3209" s="14"/>
      <c r="ESW3209" s="14"/>
      <c r="ESX3209" s="14"/>
      <c r="ESY3209" s="14"/>
      <c r="ESZ3209" s="14"/>
      <c r="ETA3209" s="14"/>
      <c r="ETB3209" s="14"/>
      <c r="ETC3209" s="14"/>
      <c r="ETD3209" s="14"/>
      <c r="ETE3209" s="14"/>
      <c r="ETF3209" s="14"/>
      <c r="ETG3209" s="14"/>
      <c r="ETH3209" s="14"/>
      <c r="ETI3209" s="14"/>
      <c r="ETJ3209" s="14"/>
      <c r="ETK3209" s="14"/>
      <c r="ETL3209" s="14"/>
      <c r="ETM3209" s="14"/>
      <c r="ETN3209" s="14"/>
      <c r="ETO3209" s="14"/>
      <c r="ETP3209" s="14"/>
      <c r="ETQ3209" s="14"/>
      <c r="ETR3209" s="14"/>
      <c r="ETS3209" s="14"/>
      <c r="ETT3209" s="14"/>
      <c r="ETU3209" s="14"/>
      <c r="ETV3209" s="14"/>
      <c r="ETW3209" s="14"/>
      <c r="ETX3209" s="14"/>
      <c r="ETY3209" s="14"/>
      <c r="ETZ3209" s="14"/>
      <c r="EUA3209" s="14"/>
      <c r="EUB3209" s="14"/>
      <c r="EUC3209" s="14"/>
      <c r="EUD3209" s="14"/>
      <c r="EUE3209" s="14"/>
      <c r="EUF3209" s="14"/>
      <c r="EUG3209" s="14"/>
      <c r="EUH3209" s="14"/>
      <c r="EUI3209" s="14"/>
      <c r="EUJ3209" s="14"/>
      <c r="EUK3209" s="14"/>
      <c r="EUL3209" s="14"/>
      <c r="EUM3209" s="14"/>
      <c r="EUN3209" s="14"/>
      <c r="EUO3209" s="14"/>
      <c r="EUP3209" s="14"/>
      <c r="EUQ3209" s="14"/>
      <c r="EUR3209" s="14"/>
      <c r="EUS3209" s="14"/>
      <c r="EUT3209" s="14"/>
      <c r="EUU3209" s="14"/>
      <c r="EUV3209" s="14"/>
      <c r="EUW3209" s="14"/>
      <c r="EUX3209" s="14"/>
      <c r="EUY3209" s="14"/>
      <c r="EUZ3209" s="14"/>
      <c r="EVA3209" s="14"/>
      <c r="EVB3209" s="14"/>
      <c r="EVC3209" s="14"/>
      <c r="EVD3209" s="14"/>
      <c r="EVE3209" s="14"/>
      <c r="EVF3209" s="14"/>
      <c r="EVG3209" s="14"/>
      <c r="EVH3209" s="14"/>
      <c r="EVI3209" s="14"/>
      <c r="EVJ3209" s="14"/>
      <c r="EVK3209" s="14"/>
      <c r="EVL3209" s="14"/>
      <c r="EVM3209" s="14"/>
      <c r="EVN3209" s="14"/>
      <c r="EVO3209" s="14"/>
      <c r="EVP3209" s="14"/>
      <c r="EVQ3209" s="14"/>
      <c r="EVR3209" s="14"/>
      <c r="EVS3209" s="14"/>
      <c r="EVT3209" s="14"/>
      <c r="EVU3209" s="14"/>
      <c r="EVV3209" s="14"/>
      <c r="EVW3209" s="14"/>
      <c r="EVX3209" s="14"/>
      <c r="EVY3209" s="14"/>
      <c r="EVZ3209" s="14"/>
      <c r="EWA3209" s="14"/>
      <c r="EWB3209" s="14"/>
      <c r="EWC3209" s="14"/>
      <c r="EWD3209" s="14"/>
      <c r="EWE3209" s="14"/>
      <c r="EWF3209" s="14"/>
      <c r="EWG3209" s="14"/>
      <c r="EWH3209" s="14"/>
      <c r="EWI3209" s="14"/>
      <c r="EWJ3209" s="14"/>
      <c r="EWK3209" s="14"/>
      <c r="EWL3209" s="14"/>
      <c r="EWM3209" s="14"/>
      <c r="EWN3209" s="14"/>
      <c r="EWO3209" s="14"/>
      <c r="EWP3209" s="14"/>
      <c r="EWQ3209" s="14"/>
      <c r="EWR3209" s="14"/>
      <c r="EWS3209" s="14"/>
      <c r="EWT3209" s="14"/>
      <c r="EWU3209" s="14"/>
      <c r="EWV3209" s="14"/>
      <c r="EWW3209" s="14"/>
      <c r="EWX3209" s="14"/>
      <c r="EWY3209" s="14"/>
      <c r="EWZ3209" s="14"/>
      <c r="EXA3209" s="14"/>
      <c r="EXB3209" s="14"/>
      <c r="EXC3209" s="14"/>
      <c r="EXD3209" s="14"/>
      <c r="EXE3209" s="14"/>
      <c r="EXF3209" s="14"/>
      <c r="EXG3209" s="14"/>
      <c r="EXH3209" s="14"/>
      <c r="EXI3209" s="14"/>
      <c r="EXJ3209" s="14"/>
      <c r="EXK3209" s="14"/>
      <c r="EXL3209" s="14"/>
      <c r="EXM3209" s="14"/>
      <c r="EXN3209" s="14"/>
      <c r="EXO3209" s="14"/>
      <c r="EXP3209" s="14"/>
      <c r="EXQ3209" s="14"/>
      <c r="EXR3209" s="14"/>
      <c r="EXS3209" s="14"/>
      <c r="EXT3209" s="14"/>
      <c r="EXU3209" s="14"/>
      <c r="EXV3209" s="14"/>
      <c r="EXW3209" s="14"/>
      <c r="EXX3209" s="14"/>
      <c r="EXY3209" s="14"/>
      <c r="EXZ3209" s="14"/>
      <c r="EYA3209" s="14"/>
      <c r="EYB3209" s="14"/>
      <c r="EYC3209" s="14"/>
      <c r="EYD3209" s="14"/>
      <c r="EYE3209" s="14"/>
      <c r="EYF3209" s="14"/>
      <c r="EYG3209" s="14"/>
      <c r="EYH3209" s="14"/>
      <c r="EYI3209" s="14"/>
      <c r="EYJ3209" s="14"/>
      <c r="EYK3209" s="14"/>
      <c r="EYL3209" s="14"/>
      <c r="EYM3209" s="14"/>
      <c r="EYN3209" s="14"/>
      <c r="EYO3209" s="14"/>
      <c r="EYP3209" s="14"/>
      <c r="EYQ3209" s="14"/>
      <c r="EYR3209" s="14"/>
      <c r="EYS3209" s="14"/>
      <c r="EYT3209" s="14"/>
      <c r="EYU3209" s="14"/>
      <c r="EYV3209" s="14"/>
      <c r="EYW3209" s="14"/>
      <c r="EYX3209" s="14"/>
      <c r="EYY3209" s="14"/>
      <c r="EYZ3209" s="14"/>
      <c r="EZA3209" s="14"/>
      <c r="EZB3209" s="14"/>
      <c r="EZC3209" s="14"/>
      <c r="EZD3209" s="14"/>
      <c r="EZE3209" s="14"/>
      <c r="EZF3209" s="14"/>
      <c r="EZG3209" s="14"/>
      <c r="EZH3209" s="14"/>
      <c r="EZI3209" s="14"/>
      <c r="EZJ3209" s="14"/>
      <c r="EZK3209" s="14"/>
      <c r="EZL3209" s="14"/>
      <c r="EZM3209" s="14"/>
      <c r="EZN3209" s="14"/>
      <c r="EZO3209" s="14"/>
      <c r="EZP3209" s="14"/>
      <c r="EZQ3209" s="14"/>
      <c r="EZR3209" s="14"/>
      <c r="EZS3209" s="14"/>
      <c r="EZT3209" s="14"/>
      <c r="EZU3209" s="14"/>
      <c r="EZV3209" s="14"/>
      <c r="EZW3209" s="14"/>
      <c r="EZX3209" s="14"/>
      <c r="EZY3209" s="14"/>
      <c r="EZZ3209" s="14"/>
      <c r="FAA3209" s="14"/>
      <c r="FAB3209" s="14"/>
      <c r="FAC3209" s="14"/>
      <c r="FAD3209" s="14"/>
      <c r="FAE3209" s="14"/>
      <c r="FAF3209" s="14"/>
      <c r="FAG3209" s="14"/>
      <c r="FAH3209" s="14"/>
      <c r="FAI3209" s="14"/>
      <c r="FAJ3209" s="14"/>
      <c r="FAK3209" s="14"/>
      <c r="FAL3209" s="14"/>
      <c r="FAM3209" s="14"/>
      <c r="FAN3209" s="14"/>
      <c r="FAO3209" s="14"/>
      <c r="FAP3209" s="14"/>
      <c r="FAQ3209" s="14"/>
      <c r="FAR3209" s="14"/>
      <c r="FAS3209" s="14"/>
      <c r="FAT3209" s="14"/>
      <c r="FAU3209" s="14"/>
      <c r="FAV3209" s="14"/>
      <c r="FAW3209" s="14"/>
      <c r="FAX3209" s="14"/>
      <c r="FAY3209" s="14"/>
      <c r="FAZ3209" s="14"/>
      <c r="FBA3209" s="14"/>
      <c r="FBB3209" s="14"/>
      <c r="FBC3209" s="14"/>
      <c r="FBD3209" s="14"/>
      <c r="FBE3209" s="14"/>
      <c r="FBF3209" s="14"/>
      <c r="FBG3209" s="14"/>
      <c r="FBH3209" s="14"/>
      <c r="FBI3209" s="14"/>
      <c r="FBJ3209" s="14"/>
      <c r="FBK3209" s="14"/>
      <c r="FBL3209" s="14"/>
      <c r="FBM3209" s="14"/>
      <c r="FBN3209" s="14"/>
      <c r="FBO3209" s="14"/>
      <c r="FBP3209" s="14"/>
      <c r="FBQ3209" s="14"/>
      <c r="FBR3209" s="14"/>
      <c r="FBS3209" s="14"/>
      <c r="FBT3209" s="14"/>
      <c r="FBU3209" s="14"/>
      <c r="FBV3209" s="14"/>
      <c r="FBW3209" s="14"/>
      <c r="FBX3209" s="14"/>
      <c r="FBY3209" s="14"/>
      <c r="FBZ3209" s="14"/>
      <c r="FCA3209" s="14"/>
      <c r="FCB3209" s="14"/>
      <c r="FCC3209" s="14"/>
      <c r="FCD3209" s="14"/>
      <c r="FCE3209" s="14"/>
      <c r="FCF3209" s="14"/>
      <c r="FCG3209" s="14"/>
      <c r="FCH3209" s="14"/>
      <c r="FCI3209" s="14"/>
      <c r="FCJ3209" s="14"/>
      <c r="FCK3209" s="14"/>
      <c r="FCL3209" s="14"/>
      <c r="FCM3209" s="14"/>
      <c r="FCN3209" s="14"/>
      <c r="FCO3209" s="14"/>
      <c r="FCP3209" s="14"/>
      <c r="FCQ3209" s="14"/>
      <c r="FCR3209" s="14"/>
      <c r="FCS3209" s="14"/>
      <c r="FCT3209" s="14"/>
      <c r="FCU3209" s="14"/>
      <c r="FCV3209" s="14"/>
      <c r="FCW3209" s="14"/>
      <c r="FCX3209" s="14"/>
      <c r="FCY3209" s="14"/>
      <c r="FCZ3209" s="14"/>
      <c r="FDA3209" s="14"/>
      <c r="FDB3209" s="14"/>
      <c r="FDC3209" s="14"/>
      <c r="FDD3209" s="14"/>
      <c r="FDE3209" s="14"/>
      <c r="FDF3209" s="14"/>
      <c r="FDG3209" s="14"/>
      <c r="FDH3209" s="14"/>
      <c r="FDI3209" s="14"/>
      <c r="FDJ3209" s="14"/>
      <c r="FDK3209" s="14"/>
      <c r="FDL3209" s="14"/>
      <c r="FDM3209" s="14"/>
      <c r="FDN3209" s="14"/>
      <c r="FDO3209" s="14"/>
      <c r="FDP3209" s="14"/>
      <c r="FDQ3209" s="14"/>
      <c r="FDR3209" s="14"/>
      <c r="FDS3209" s="14"/>
      <c r="FDT3209" s="14"/>
      <c r="FDU3209" s="14"/>
      <c r="FDV3209" s="14"/>
      <c r="FDW3209" s="14"/>
      <c r="FDX3209" s="14"/>
      <c r="FDY3209" s="14"/>
      <c r="FDZ3209" s="14"/>
      <c r="FEA3209" s="14"/>
      <c r="FEB3209" s="14"/>
      <c r="FEC3209" s="14"/>
      <c r="FED3209" s="14"/>
      <c r="FEE3209" s="14"/>
      <c r="FEF3209" s="14"/>
      <c r="FEG3209" s="14"/>
      <c r="FEH3209" s="14"/>
      <c r="FEI3209" s="14"/>
      <c r="FEJ3209" s="14"/>
      <c r="FEK3209" s="14"/>
      <c r="FEL3209" s="14"/>
      <c r="FEM3209" s="14"/>
      <c r="FEN3209" s="14"/>
      <c r="FEO3209" s="14"/>
      <c r="FEP3209" s="14"/>
      <c r="FEQ3209" s="14"/>
      <c r="FER3209" s="14"/>
      <c r="FES3209" s="14"/>
      <c r="FET3209" s="14"/>
      <c r="FEU3209" s="14"/>
      <c r="FEV3209" s="14"/>
      <c r="FEW3209" s="14"/>
      <c r="FEX3209" s="14"/>
      <c r="FEY3209" s="14"/>
      <c r="FEZ3209" s="14"/>
      <c r="FFA3209" s="14"/>
      <c r="FFB3209" s="14"/>
      <c r="FFC3209" s="14"/>
      <c r="FFD3209" s="14"/>
      <c r="FFE3209" s="14"/>
      <c r="FFF3209" s="14"/>
      <c r="FFG3209" s="14"/>
      <c r="FFH3209" s="14"/>
      <c r="FFI3209" s="14"/>
      <c r="FFJ3209" s="14"/>
      <c r="FFK3209" s="14"/>
      <c r="FFL3209" s="14"/>
      <c r="FFM3209" s="14"/>
      <c r="FFN3209" s="14"/>
      <c r="FFO3209" s="14"/>
      <c r="FFP3209" s="14"/>
      <c r="FFQ3209" s="14"/>
      <c r="FFR3209" s="14"/>
      <c r="FFS3209" s="14"/>
      <c r="FFT3209" s="14"/>
      <c r="FFU3209" s="14"/>
      <c r="FFV3209" s="14"/>
      <c r="FFW3209" s="14"/>
      <c r="FFX3209" s="14"/>
      <c r="FFY3209" s="14"/>
      <c r="FFZ3209" s="14"/>
      <c r="FGA3209" s="14"/>
      <c r="FGB3209" s="14"/>
      <c r="FGC3209" s="14"/>
      <c r="FGD3209" s="14"/>
      <c r="FGE3209" s="14"/>
      <c r="FGF3209" s="14"/>
      <c r="FGG3209" s="14"/>
      <c r="FGH3209" s="14"/>
      <c r="FGI3209" s="14"/>
      <c r="FGJ3209" s="14"/>
      <c r="FGK3209" s="14"/>
      <c r="FGL3209" s="14"/>
      <c r="FGM3209" s="14"/>
      <c r="FGN3209" s="14"/>
      <c r="FGO3209" s="14"/>
      <c r="FGP3209" s="14"/>
      <c r="FGQ3209" s="14"/>
      <c r="FGR3209" s="14"/>
      <c r="FGS3209" s="14"/>
      <c r="FGT3209" s="14"/>
      <c r="FGU3209" s="14"/>
      <c r="FGV3209" s="14"/>
      <c r="FGW3209" s="14"/>
      <c r="FGX3209" s="14"/>
      <c r="FGY3209" s="14"/>
      <c r="FGZ3209" s="14"/>
      <c r="FHA3209" s="14"/>
      <c r="FHB3209" s="14"/>
      <c r="FHC3209" s="14"/>
      <c r="FHD3209" s="14"/>
      <c r="FHE3209" s="14"/>
      <c r="FHF3209" s="14"/>
      <c r="FHG3209" s="14"/>
      <c r="FHH3209" s="14"/>
      <c r="FHI3209" s="14"/>
      <c r="FHJ3209" s="14"/>
      <c r="FHK3209" s="14"/>
      <c r="FHL3209" s="14"/>
      <c r="FHM3209" s="14"/>
      <c r="FHN3209" s="14"/>
      <c r="FHO3209" s="14"/>
      <c r="FHP3209" s="14"/>
      <c r="FHQ3209" s="14"/>
      <c r="FHR3209" s="14"/>
      <c r="FHS3209" s="14"/>
      <c r="FHT3209" s="14"/>
      <c r="FHU3209" s="14"/>
      <c r="FHV3209" s="14"/>
      <c r="FHW3209" s="14"/>
      <c r="FHX3209" s="14"/>
      <c r="FHY3209" s="14"/>
      <c r="FHZ3209" s="14"/>
      <c r="FIA3209" s="14"/>
      <c r="FIB3209" s="14"/>
      <c r="FIC3209" s="14"/>
      <c r="FID3209" s="14"/>
      <c r="FIE3209" s="14"/>
      <c r="FIF3209" s="14"/>
      <c r="FIG3209" s="14"/>
      <c r="FIH3209" s="14"/>
      <c r="FII3209" s="14"/>
      <c r="FIJ3209" s="14"/>
      <c r="FIK3209" s="14"/>
      <c r="FIL3209" s="14"/>
      <c r="FIM3209" s="14"/>
      <c r="FIN3209" s="14"/>
      <c r="FIO3209" s="14"/>
      <c r="FIP3209" s="14"/>
      <c r="FIQ3209" s="14"/>
      <c r="FIR3209" s="14"/>
      <c r="FIS3209" s="14"/>
      <c r="FIT3209" s="14"/>
      <c r="FIU3209" s="14"/>
      <c r="FIV3209" s="14"/>
      <c r="FIW3209" s="14"/>
      <c r="FIX3209" s="14"/>
      <c r="FIY3209" s="14"/>
      <c r="FIZ3209" s="14"/>
      <c r="FJA3209" s="14"/>
      <c r="FJB3209" s="14"/>
      <c r="FJC3209" s="14"/>
      <c r="FJD3209" s="14"/>
      <c r="FJE3209" s="14"/>
      <c r="FJF3209" s="14"/>
      <c r="FJG3209" s="14"/>
      <c r="FJH3209" s="14"/>
      <c r="FJI3209" s="14"/>
      <c r="FJJ3209" s="14"/>
      <c r="FJK3209" s="14"/>
      <c r="FJL3209" s="14"/>
      <c r="FJM3209" s="14"/>
      <c r="FJN3209" s="14"/>
      <c r="FJO3209" s="14"/>
      <c r="FJP3209" s="14"/>
      <c r="FJQ3209" s="14"/>
      <c r="FJR3209" s="14"/>
      <c r="FJS3209" s="14"/>
      <c r="FJT3209" s="14"/>
      <c r="FJU3209" s="14"/>
      <c r="FJV3209" s="14"/>
      <c r="FJW3209" s="14"/>
      <c r="FJX3209" s="14"/>
      <c r="FJY3209" s="14"/>
      <c r="FJZ3209" s="14"/>
      <c r="FKA3209" s="14"/>
      <c r="FKB3209" s="14"/>
      <c r="FKC3209" s="14"/>
      <c r="FKD3209" s="14"/>
      <c r="FKE3209" s="14"/>
      <c r="FKF3209" s="14"/>
      <c r="FKG3209" s="14"/>
      <c r="FKH3209" s="14"/>
      <c r="FKI3209" s="14"/>
      <c r="FKJ3209" s="14"/>
      <c r="FKK3209" s="14"/>
      <c r="FKL3209" s="14"/>
      <c r="FKM3209" s="14"/>
      <c r="FKN3209" s="14"/>
      <c r="FKO3209" s="14"/>
      <c r="FKP3209" s="14"/>
      <c r="FKQ3209" s="14"/>
      <c r="FKR3209" s="14"/>
      <c r="FKS3209" s="14"/>
      <c r="FKT3209" s="14"/>
      <c r="FKU3209" s="14"/>
      <c r="FKV3209" s="14"/>
      <c r="FKW3209" s="14"/>
      <c r="FKX3209" s="14"/>
      <c r="FKY3209" s="14"/>
      <c r="FKZ3209" s="14"/>
      <c r="FLA3209" s="14"/>
      <c r="FLB3209" s="14"/>
      <c r="FLC3209" s="14"/>
      <c r="FLD3209" s="14"/>
      <c r="FLE3209" s="14"/>
      <c r="FLF3209" s="14"/>
      <c r="FLG3209" s="14"/>
      <c r="FLH3209" s="14"/>
      <c r="FLI3209" s="14"/>
      <c r="FLJ3209" s="14"/>
      <c r="FLK3209" s="14"/>
      <c r="FLL3209" s="14"/>
      <c r="FLM3209" s="14"/>
      <c r="FLN3209" s="14"/>
      <c r="FLO3209" s="14"/>
      <c r="FLP3209" s="14"/>
      <c r="FLQ3209" s="14"/>
      <c r="FLR3209" s="14"/>
      <c r="FLS3209" s="14"/>
      <c r="FLT3209" s="14"/>
      <c r="FLU3209" s="14"/>
      <c r="FLV3209" s="14"/>
      <c r="FLW3209" s="14"/>
      <c r="FLX3209" s="14"/>
      <c r="FLY3209" s="14"/>
      <c r="FLZ3209" s="14"/>
      <c r="FMA3209" s="14"/>
      <c r="FMB3209" s="14"/>
      <c r="FMC3209" s="14"/>
      <c r="FMD3209" s="14"/>
      <c r="FME3209" s="14"/>
      <c r="FMF3209" s="14"/>
      <c r="FMG3209" s="14"/>
      <c r="FMH3209" s="14"/>
      <c r="FMI3209" s="14"/>
      <c r="FMJ3209" s="14"/>
      <c r="FMK3209" s="14"/>
      <c r="FML3209" s="14"/>
      <c r="FMM3209" s="14"/>
      <c r="FMN3209" s="14"/>
      <c r="FMO3209" s="14"/>
      <c r="FMP3209" s="14"/>
      <c r="FMQ3209" s="14"/>
      <c r="FMR3209" s="14"/>
      <c r="FMS3209" s="14"/>
      <c r="FMT3209" s="14"/>
      <c r="FMU3209" s="14"/>
      <c r="FMV3209" s="14"/>
      <c r="FMW3209" s="14"/>
      <c r="FMX3209" s="14"/>
      <c r="FMY3209" s="14"/>
      <c r="FMZ3209" s="14"/>
      <c r="FNA3209" s="14"/>
      <c r="FNB3209" s="14"/>
      <c r="FNC3209" s="14"/>
      <c r="FND3209" s="14"/>
      <c r="FNE3209" s="14"/>
      <c r="FNF3209" s="14"/>
      <c r="FNG3209" s="14"/>
      <c r="FNH3209" s="14"/>
      <c r="FNI3209" s="14"/>
      <c r="FNJ3209" s="14"/>
      <c r="FNK3209" s="14"/>
      <c r="FNL3209" s="14"/>
      <c r="FNM3209" s="14"/>
      <c r="FNN3209" s="14"/>
      <c r="FNO3209" s="14"/>
      <c r="FNP3209" s="14"/>
      <c r="FNQ3209" s="14"/>
      <c r="FNR3209" s="14"/>
      <c r="FNS3209" s="14"/>
      <c r="FNT3209" s="14"/>
      <c r="FNU3209" s="14"/>
      <c r="FNV3209" s="14"/>
      <c r="FNW3209" s="14"/>
      <c r="FNX3209" s="14"/>
      <c r="FNY3209" s="14"/>
      <c r="FNZ3209" s="14"/>
      <c r="FOA3209" s="14"/>
      <c r="FOB3209" s="14"/>
      <c r="FOC3209" s="14"/>
      <c r="FOD3209" s="14"/>
      <c r="FOE3209" s="14"/>
      <c r="FOF3209" s="14"/>
      <c r="FOG3209" s="14"/>
      <c r="FOH3209" s="14"/>
      <c r="FOI3209" s="14"/>
      <c r="FOJ3209" s="14"/>
      <c r="FOK3209" s="14"/>
      <c r="FOL3209" s="14"/>
      <c r="FOM3209" s="14"/>
      <c r="FON3209" s="14"/>
      <c r="FOO3209" s="14"/>
      <c r="FOP3209" s="14"/>
      <c r="FOQ3209" s="14"/>
      <c r="FOR3209" s="14"/>
      <c r="FOS3209" s="14"/>
      <c r="FOT3209" s="14"/>
      <c r="FOU3209" s="14"/>
      <c r="FOV3209" s="14"/>
      <c r="FOW3209" s="14"/>
      <c r="FOX3209" s="14"/>
      <c r="FOY3209" s="14"/>
      <c r="FOZ3209" s="14"/>
      <c r="FPA3209" s="14"/>
      <c r="FPB3209" s="14"/>
      <c r="FPC3209" s="14"/>
      <c r="FPD3209" s="14"/>
      <c r="FPE3209" s="14"/>
      <c r="FPF3209" s="14"/>
      <c r="FPG3209" s="14"/>
      <c r="FPH3209" s="14"/>
      <c r="FPI3209" s="14"/>
      <c r="FPJ3209" s="14"/>
      <c r="FPK3209" s="14"/>
      <c r="FPL3209" s="14"/>
      <c r="FPM3209" s="14"/>
      <c r="FPN3209" s="14"/>
      <c r="FPO3209" s="14"/>
      <c r="FPP3209" s="14"/>
      <c r="FPQ3209" s="14"/>
      <c r="FPR3209" s="14"/>
      <c r="FPS3209" s="14"/>
      <c r="FPT3209" s="14"/>
      <c r="FPU3209" s="14"/>
      <c r="FPV3209" s="14"/>
      <c r="FPW3209" s="14"/>
      <c r="FPX3209" s="14"/>
      <c r="FPY3209" s="14"/>
      <c r="FPZ3209" s="14"/>
      <c r="FQA3209" s="14"/>
      <c r="FQB3209" s="14"/>
      <c r="FQC3209" s="14"/>
      <c r="FQD3209" s="14"/>
      <c r="FQE3209" s="14"/>
      <c r="FQF3209" s="14"/>
      <c r="FQG3209" s="14"/>
      <c r="FQH3209" s="14"/>
      <c r="FQI3209" s="14"/>
      <c r="FQJ3209" s="14"/>
      <c r="FQK3209" s="14"/>
      <c r="FQL3209" s="14"/>
      <c r="FQM3209" s="14"/>
      <c r="FQN3209" s="14"/>
      <c r="FQO3209" s="14"/>
      <c r="FQP3209" s="14"/>
      <c r="FQQ3209" s="14"/>
      <c r="FQR3209" s="14"/>
      <c r="FQS3209" s="14"/>
      <c r="FQT3209" s="14"/>
      <c r="FQU3209" s="14"/>
      <c r="FQV3209" s="14"/>
      <c r="FQW3209" s="14"/>
      <c r="FQX3209" s="14"/>
      <c r="FQY3209" s="14"/>
      <c r="FQZ3209" s="14"/>
      <c r="FRA3209" s="14"/>
      <c r="FRB3209" s="14"/>
      <c r="FRC3209" s="14"/>
      <c r="FRD3209" s="14"/>
      <c r="FRE3209" s="14"/>
      <c r="FRF3209" s="14"/>
      <c r="FRG3209" s="14"/>
      <c r="FRH3209" s="14"/>
      <c r="FRI3209" s="14"/>
      <c r="FRJ3209" s="14"/>
      <c r="FRK3209" s="14"/>
      <c r="FRL3209" s="14"/>
      <c r="FRM3209" s="14"/>
      <c r="FRN3209" s="14"/>
      <c r="FRO3209" s="14"/>
      <c r="FRP3209" s="14"/>
      <c r="FRQ3209" s="14"/>
      <c r="FRR3209" s="14"/>
      <c r="FRS3209" s="14"/>
      <c r="FRT3209" s="14"/>
      <c r="FRU3209" s="14"/>
      <c r="FRV3209" s="14"/>
      <c r="FRW3209" s="14"/>
      <c r="FRX3209" s="14"/>
      <c r="FRY3209" s="14"/>
      <c r="FRZ3209" s="14"/>
      <c r="FSA3209" s="14"/>
      <c r="FSB3209" s="14"/>
      <c r="FSC3209" s="14"/>
      <c r="FSD3209" s="14"/>
      <c r="FSE3209" s="14"/>
      <c r="FSF3209" s="14"/>
      <c r="FSG3209" s="14"/>
      <c r="FSH3209" s="14"/>
      <c r="FSI3209" s="14"/>
      <c r="FSJ3209" s="14"/>
      <c r="FSK3209" s="14"/>
      <c r="FSL3209" s="14"/>
      <c r="FSM3209" s="14"/>
      <c r="FSN3209" s="14"/>
      <c r="FSO3209" s="14"/>
      <c r="FSP3209" s="14"/>
      <c r="FSQ3209" s="14"/>
      <c r="FSR3209" s="14"/>
      <c r="FSS3209" s="14"/>
      <c r="FST3209" s="14"/>
      <c r="FSU3209" s="14"/>
      <c r="FSV3209" s="14"/>
      <c r="FSW3209" s="14"/>
      <c r="FSX3209" s="14"/>
      <c r="FSY3209" s="14"/>
      <c r="FSZ3209" s="14"/>
      <c r="FTA3209" s="14"/>
      <c r="FTB3209" s="14"/>
      <c r="FTC3209" s="14"/>
      <c r="FTD3209" s="14"/>
      <c r="FTE3209" s="14"/>
      <c r="FTF3209" s="14"/>
      <c r="FTG3209" s="14"/>
      <c r="FTH3209" s="14"/>
      <c r="FTI3209" s="14"/>
      <c r="FTJ3209" s="14"/>
      <c r="FTK3209" s="14"/>
      <c r="FTL3209" s="14"/>
      <c r="FTM3209" s="14"/>
      <c r="FTN3209" s="14"/>
      <c r="FTO3209" s="14"/>
      <c r="FTP3209" s="14"/>
      <c r="FTQ3209" s="14"/>
      <c r="FTR3209" s="14"/>
      <c r="FTS3209" s="14"/>
      <c r="FTT3209" s="14"/>
      <c r="FTU3209" s="14"/>
      <c r="FTV3209" s="14"/>
      <c r="FTW3209" s="14"/>
      <c r="FTX3209" s="14"/>
      <c r="FTY3209" s="14"/>
      <c r="FTZ3209" s="14"/>
      <c r="FUA3209" s="14"/>
      <c r="FUB3209" s="14"/>
      <c r="FUC3209" s="14"/>
      <c r="FUD3209" s="14"/>
      <c r="FUE3209" s="14"/>
      <c r="FUF3209" s="14"/>
      <c r="FUG3209" s="14"/>
      <c r="FUH3209" s="14"/>
      <c r="FUI3209" s="14"/>
      <c r="FUJ3209" s="14"/>
      <c r="FUK3209" s="14"/>
      <c r="FUL3209" s="14"/>
      <c r="FUM3209" s="14"/>
      <c r="FUN3209" s="14"/>
      <c r="FUO3209" s="14"/>
      <c r="FUP3209" s="14"/>
      <c r="FUQ3209" s="14"/>
      <c r="FUR3209" s="14"/>
      <c r="FUS3209" s="14"/>
      <c r="FUT3209" s="14"/>
      <c r="FUU3209" s="14"/>
      <c r="FUV3209" s="14"/>
      <c r="FUW3209" s="14"/>
      <c r="FUX3209" s="14"/>
      <c r="FUY3209" s="14"/>
      <c r="FUZ3209" s="14"/>
      <c r="FVA3209" s="14"/>
      <c r="FVB3209" s="14"/>
      <c r="FVC3209" s="14"/>
      <c r="FVD3209" s="14"/>
      <c r="FVE3209" s="14"/>
      <c r="FVF3209" s="14"/>
      <c r="FVG3209" s="14"/>
      <c r="FVH3209" s="14"/>
      <c r="FVI3209" s="14"/>
      <c r="FVJ3209" s="14"/>
      <c r="FVK3209" s="14"/>
      <c r="FVL3209" s="14"/>
      <c r="FVM3209" s="14"/>
      <c r="FVN3209" s="14"/>
      <c r="FVO3209" s="14"/>
      <c r="FVP3209" s="14"/>
      <c r="FVQ3209" s="14"/>
      <c r="FVR3209" s="14"/>
      <c r="FVS3209" s="14"/>
      <c r="FVT3209" s="14"/>
      <c r="FVU3209" s="14"/>
      <c r="FVV3209" s="14"/>
      <c r="FVW3209" s="14"/>
      <c r="FVX3209" s="14"/>
      <c r="FVY3209" s="14"/>
      <c r="FVZ3209" s="14"/>
      <c r="FWA3209" s="14"/>
      <c r="FWB3209" s="14"/>
      <c r="FWC3209" s="14"/>
      <c r="FWD3209" s="14"/>
      <c r="FWE3209" s="14"/>
      <c r="FWF3209" s="14"/>
      <c r="FWG3209" s="14"/>
      <c r="FWH3209" s="14"/>
      <c r="FWI3209" s="14"/>
      <c r="FWJ3209" s="14"/>
      <c r="FWK3209" s="14"/>
      <c r="FWL3209" s="14"/>
      <c r="FWM3209" s="14"/>
      <c r="FWN3209" s="14"/>
      <c r="FWO3209" s="14"/>
      <c r="FWP3209" s="14"/>
      <c r="FWQ3209" s="14"/>
      <c r="FWR3209" s="14"/>
      <c r="FWS3209" s="14"/>
      <c r="FWT3209" s="14"/>
      <c r="FWU3209" s="14"/>
      <c r="FWV3209" s="14"/>
      <c r="FWW3209" s="14"/>
      <c r="FWX3209" s="14"/>
      <c r="FWY3209" s="14"/>
      <c r="FWZ3209" s="14"/>
      <c r="FXA3209" s="14"/>
      <c r="FXB3209" s="14"/>
      <c r="FXC3209" s="14"/>
      <c r="FXD3209" s="14"/>
      <c r="FXE3209" s="14"/>
      <c r="FXF3209" s="14"/>
      <c r="FXG3209" s="14"/>
      <c r="FXH3209" s="14"/>
      <c r="FXI3209" s="14"/>
      <c r="FXJ3209" s="14"/>
      <c r="FXK3209" s="14"/>
      <c r="FXL3209" s="14"/>
      <c r="FXM3209" s="14"/>
      <c r="FXN3209" s="14"/>
      <c r="FXO3209" s="14"/>
      <c r="FXP3209" s="14"/>
      <c r="FXQ3209" s="14"/>
      <c r="FXR3209" s="14"/>
      <c r="FXS3209" s="14"/>
      <c r="FXT3209" s="14"/>
      <c r="FXU3209" s="14"/>
      <c r="FXV3209" s="14"/>
      <c r="FXW3209" s="14"/>
      <c r="FXX3209" s="14"/>
      <c r="FXY3209" s="14"/>
      <c r="FXZ3209" s="14"/>
      <c r="FYA3209" s="14"/>
      <c r="FYB3209" s="14"/>
      <c r="FYC3209" s="14"/>
      <c r="FYD3209" s="14"/>
      <c r="FYE3209" s="14"/>
      <c r="FYF3209" s="14"/>
      <c r="FYG3209" s="14"/>
      <c r="FYH3209" s="14"/>
      <c r="FYI3209" s="14"/>
      <c r="FYJ3209" s="14"/>
      <c r="FYK3209" s="14"/>
      <c r="FYL3209" s="14"/>
      <c r="FYM3209" s="14"/>
      <c r="FYN3209" s="14"/>
      <c r="FYO3209" s="14"/>
      <c r="FYP3209" s="14"/>
      <c r="FYQ3209" s="14"/>
      <c r="FYR3209" s="14"/>
      <c r="FYS3209" s="14"/>
      <c r="FYT3209" s="14"/>
      <c r="FYU3209" s="14"/>
      <c r="FYV3209" s="14"/>
      <c r="FYW3209" s="14"/>
      <c r="FYX3209" s="14"/>
      <c r="FYY3209" s="14"/>
      <c r="FYZ3209" s="14"/>
      <c r="FZA3209" s="14"/>
      <c r="FZB3209" s="14"/>
      <c r="FZC3209" s="14"/>
      <c r="FZD3209" s="14"/>
      <c r="FZE3209" s="14"/>
      <c r="FZF3209" s="14"/>
      <c r="FZG3209" s="14"/>
      <c r="FZH3209" s="14"/>
      <c r="FZI3209" s="14"/>
      <c r="FZJ3209" s="14"/>
      <c r="FZK3209" s="14"/>
      <c r="FZL3209" s="14"/>
      <c r="FZM3209" s="14"/>
      <c r="FZN3209" s="14"/>
      <c r="FZO3209" s="14"/>
      <c r="FZP3209" s="14"/>
      <c r="FZQ3209" s="14"/>
      <c r="FZR3209" s="14"/>
      <c r="FZS3209" s="14"/>
      <c r="FZT3209" s="14"/>
      <c r="FZU3209" s="14"/>
      <c r="FZV3209" s="14"/>
      <c r="FZW3209" s="14"/>
      <c r="FZX3209" s="14"/>
      <c r="FZY3209" s="14"/>
      <c r="FZZ3209" s="14"/>
      <c r="GAA3209" s="14"/>
      <c r="GAB3209" s="14"/>
      <c r="GAC3209" s="14"/>
      <c r="GAD3209" s="14"/>
      <c r="GAE3209" s="14"/>
      <c r="GAF3209" s="14"/>
      <c r="GAG3209" s="14"/>
      <c r="GAH3209" s="14"/>
      <c r="GAI3209" s="14"/>
      <c r="GAJ3209" s="14"/>
      <c r="GAK3209" s="14"/>
      <c r="GAL3209" s="14"/>
      <c r="GAM3209" s="14"/>
      <c r="GAN3209" s="14"/>
      <c r="GAO3209" s="14"/>
      <c r="GAP3209" s="14"/>
      <c r="GAQ3209" s="14"/>
      <c r="GAR3209" s="14"/>
      <c r="GAS3209" s="14"/>
      <c r="GAT3209" s="14"/>
      <c r="GAU3209" s="14"/>
      <c r="GAV3209" s="14"/>
      <c r="GAW3209" s="14"/>
      <c r="GAX3209" s="14"/>
      <c r="GAY3209" s="14"/>
      <c r="GAZ3209" s="14"/>
      <c r="GBA3209" s="14"/>
      <c r="GBB3209" s="14"/>
      <c r="GBC3209" s="14"/>
      <c r="GBD3209" s="14"/>
      <c r="GBE3209" s="14"/>
      <c r="GBF3209" s="14"/>
      <c r="GBG3209" s="14"/>
      <c r="GBH3209" s="14"/>
      <c r="GBI3209" s="14"/>
      <c r="GBJ3209" s="14"/>
      <c r="GBK3209" s="14"/>
      <c r="GBL3209" s="14"/>
      <c r="GBM3209" s="14"/>
      <c r="GBN3209" s="14"/>
      <c r="GBO3209" s="14"/>
      <c r="GBP3209" s="14"/>
      <c r="GBQ3209" s="14"/>
      <c r="GBR3209" s="14"/>
      <c r="GBS3209" s="14"/>
      <c r="GBT3209" s="14"/>
      <c r="GBU3209" s="14"/>
      <c r="GBV3209" s="14"/>
      <c r="GBW3209" s="14"/>
      <c r="GBX3209" s="14"/>
      <c r="GBY3209" s="14"/>
      <c r="GBZ3209" s="14"/>
      <c r="GCA3209" s="14"/>
      <c r="GCB3209" s="14"/>
      <c r="GCC3209" s="14"/>
      <c r="GCD3209" s="14"/>
      <c r="GCE3209" s="14"/>
      <c r="GCF3209" s="14"/>
      <c r="GCG3209" s="14"/>
      <c r="GCH3209" s="14"/>
      <c r="GCI3209" s="14"/>
      <c r="GCJ3209" s="14"/>
      <c r="GCK3209" s="14"/>
      <c r="GCL3209" s="14"/>
      <c r="GCM3209" s="14"/>
      <c r="GCN3209" s="14"/>
      <c r="GCO3209" s="14"/>
      <c r="GCP3209" s="14"/>
      <c r="GCQ3209" s="14"/>
      <c r="GCR3209" s="14"/>
      <c r="GCS3209" s="14"/>
      <c r="GCT3209" s="14"/>
      <c r="GCU3209" s="14"/>
      <c r="GCV3209" s="14"/>
      <c r="GCW3209" s="14"/>
      <c r="GCX3209" s="14"/>
      <c r="GCY3209" s="14"/>
      <c r="GCZ3209" s="14"/>
      <c r="GDA3209" s="14"/>
      <c r="GDB3209" s="14"/>
      <c r="GDC3209" s="14"/>
      <c r="GDD3209" s="14"/>
      <c r="GDE3209" s="14"/>
      <c r="GDF3209" s="14"/>
      <c r="GDG3209" s="14"/>
      <c r="GDH3209" s="14"/>
      <c r="GDI3209" s="14"/>
      <c r="GDJ3209" s="14"/>
      <c r="GDK3209" s="14"/>
      <c r="GDL3209" s="14"/>
      <c r="GDM3209" s="14"/>
      <c r="GDN3209" s="14"/>
      <c r="GDO3209" s="14"/>
      <c r="GDP3209" s="14"/>
      <c r="GDQ3209" s="14"/>
      <c r="GDR3209" s="14"/>
      <c r="GDS3209" s="14"/>
      <c r="GDT3209" s="14"/>
      <c r="GDU3209" s="14"/>
      <c r="GDV3209" s="14"/>
      <c r="GDW3209" s="14"/>
      <c r="GDX3209" s="14"/>
      <c r="GDY3209" s="14"/>
      <c r="GDZ3209" s="14"/>
      <c r="GEA3209" s="14"/>
      <c r="GEB3209" s="14"/>
      <c r="GEC3209" s="14"/>
      <c r="GED3209" s="14"/>
      <c r="GEE3209" s="14"/>
      <c r="GEF3209" s="14"/>
      <c r="GEG3209" s="14"/>
      <c r="GEH3209" s="14"/>
      <c r="GEI3209" s="14"/>
      <c r="GEJ3209" s="14"/>
      <c r="GEK3209" s="14"/>
      <c r="GEL3209" s="14"/>
      <c r="GEM3209" s="14"/>
      <c r="GEN3209" s="14"/>
      <c r="GEO3209" s="14"/>
      <c r="GEP3209" s="14"/>
      <c r="GEQ3209" s="14"/>
      <c r="GER3209" s="14"/>
      <c r="GES3209" s="14"/>
      <c r="GET3209" s="14"/>
      <c r="GEU3209" s="14"/>
      <c r="GEV3209" s="14"/>
      <c r="GEW3209" s="14"/>
      <c r="GEX3209" s="14"/>
      <c r="GEY3209" s="14"/>
      <c r="GEZ3209" s="14"/>
      <c r="GFA3209" s="14"/>
      <c r="GFB3209" s="14"/>
      <c r="GFC3209" s="14"/>
      <c r="GFD3209" s="14"/>
      <c r="GFE3209" s="14"/>
      <c r="GFF3209" s="14"/>
      <c r="GFG3209" s="14"/>
      <c r="GFH3209" s="14"/>
      <c r="GFI3209" s="14"/>
      <c r="GFJ3209" s="14"/>
      <c r="GFK3209" s="14"/>
      <c r="GFL3209" s="14"/>
      <c r="GFM3209" s="14"/>
      <c r="GFN3209" s="14"/>
      <c r="GFO3209" s="14"/>
      <c r="GFP3209" s="14"/>
      <c r="GFQ3209" s="14"/>
      <c r="GFR3209" s="14"/>
      <c r="GFS3209" s="14"/>
      <c r="GFT3209" s="14"/>
      <c r="GFU3209" s="14"/>
      <c r="GFV3209" s="14"/>
      <c r="GFW3209" s="14"/>
      <c r="GFX3209" s="14"/>
      <c r="GFY3209" s="14"/>
      <c r="GFZ3209" s="14"/>
      <c r="GGA3209" s="14"/>
      <c r="GGB3209" s="14"/>
      <c r="GGC3209" s="14"/>
      <c r="GGD3209" s="14"/>
      <c r="GGE3209" s="14"/>
      <c r="GGF3209" s="14"/>
      <c r="GGG3209" s="14"/>
      <c r="GGH3209" s="14"/>
      <c r="GGI3209" s="14"/>
      <c r="GGJ3209" s="14"/>
      <c r="GGK3209" s="14"/>
      <c r="GGL3209" s="14"/>
      <c r="GGM3209" s="14"/>
      <c r="GGN3209" s="14"/>
      <c r="GGO3209" s="14"/>
      <c r="GGP3209" s="14"/>
      <c r="GGQ3209" s="14"/>
      <c r="GGR3209" s="14"/>
      <c r="GGS3209" s="14"/>
      <c r="GGT3209" s="14"/>
      <c r="GGU3209" s="14"/>
      <c r="GGV3209" s="14"/>
      <c r="GGW3209" s="14"/>
      <c r="GGX3209" s="14"/>
      <c r="GGY3209" s="14"/>
      <c r="GGZ3209" s="14"/>
      <c r="GHA3209" s="14"/>
      <c r="GHB3209" s="14"/>
      <c r="GHC3209" s="14"/>
      <c r="GHD3209" s="14"/>
      <c r="GHE3209" s="14"/>
      <c r="GHF3209" s="14"/>
      <c r="GHG3209" s="14"/>
      <c r="GHH3209" s="14"/>
      <c r="GHI3209" s="14"/>
      <c r="GHJ3209" s="14"/>
      <c r="GHK3209" s="14"/>
      <c r="GHL3209" s="14"/>
      <c r="GHM3209" s="14"/>
      <c r="GHN3209" s="14"/>
      <c r="GHO3209" s="14"/>
      <c r="GHP3209" s="14"/>
      <c r="GHQ3209" s="14"/>
      <c r="GHR3209" s="14"/>
      <c r="GHS3209" s="14"/>
      <c r="GHT3209" s="14"/>
      <c r="GHU3209" s="14"/>
      <c r="GHV3209" s="14"/>
      <c r="GHW3209" s="14"/>
      <c r="GHX3209" s="14"/>
      <c r="GHY3209" s="14"/>
      <c r="GHZ3209" s="14"/>
      <c r="GIA3209" s="14"/>
      <c r="GIB3209" s="14"/>
      <c r="GIC3209" s="14"/>
      <c r="GID3209" s="14"/>
      <c r="GIE3209" s="14"/>
      <c r="GIF3209" s="14"/>
      <c r="GIG3209" s="14"/>
      <c r="GIH3209" s="14"/>
      <c r="GII3209" s="14"/>
      <c r="GIJ3209" s="14"/>
      <c r="GIK3209" s="14"/>
      <c r="GIL3209" s="14"/>
      <c r="GIM3209" s="14"/>
      <c r="GIN3209" s="14"/>
      <c r="GIO3209" s="14"/>
      <c r="GIP3209" s="14"/>
      <c r="GIQ3209" s="14"/>
      <c r="GIR3209" s="14"/>
      <c r="GIS3209" s="14"/>
      <c r="GIT3209" s="14"/>
      <c r="GIU3209" s="14"/>
      <c r="GIV3209" s="14"/>
      <c r="GIW3209" s="14"/>
      <c r="GIX3209" s="14"/>
      <c r="GIY3209" s="14"/>
      <c r="GIZ3209" s="14"/>
      <c r="GJA3209" s="14"/>
      <c r="GJB3209" s="14"/>
      <c r="GJC3209" s="14"/>
      <c r="GJD3209" s="14"/>
      <c r="GJE3209" s="14"/>
      <c r="GJF3209" s="14"/>
      <c r="GJG3209" s="14"/>
      <c r="GJH3209" s="14"/>
      <c r="GJI3209" s="14"/>
      <c r="GJJ3209" s="14"/>
      <c r="GJK3209" s="14"/>
      <c r="GJL3209" s="14"/>
      <c r="GJM3209" s="14"/>
      <c r="GJN3209" s="14"/>
      <c r="GJO3209" s="14"/>
      <c r="GJP3209" s="14"/>
      <c r="GJQ3209" s="14"/>
      <c r="GJR3209" s="14"/>
      <c r="GJS3209" s="14"/>
      <c r="GJT3209" s="14"/>
      <c r="GJU3209" s="14"/>
      <c r="GJV3209" s="14"/>
      <c r="GJW3209" s="14"/>
      <c r="GJX3209" s="14"/>
      <c r="GJY3209" s="14"/>
      <c r="GJZ3209" s="14"/>
      <c r="GKA3209" s="14"/>
      <c r="GKB3209" s="14"/>
      <c r="GKC3209" s="14"/>
      <c r="GKD3209" s="14"/>
      <c r="GKE3209" s="14"/>
      <c r="GKF3209" s="14"/>
      <c r="GKG3209" s="14"/>
      <c r="GKH3209" s="14"/>
      <c r="GKI3209" s="14"/>
      <c r="GKJ3209" s="14"/>
      <c r="GKK3209" s="14"/>
      <c r="GKL3209" s="14"/>
      <c r="GKM3209" s="14"/>
      <c r="GKN3209" s="14"/>
      <c r="GKO3209" s="14"/>
      <c r="GKP3209" s="14"/>
      <c r="GKQ3209" s="14"/>
      <c r="GKR3209" s="14"/>
      <c r="GKS3209" s="14"/>
      <c r="GKT3209" s="14"/>
      <c r="GKU3209" s="14"/>
      <c r="GKV3209" s="14"/>
      <c r="GKW3209" s="14"/>
      <c r="GKX3209" s="14"/>
      <c r="GKY3209" s="14"/>
      <c r="GKZ3209" s="14"/>
      <c r="GLA3209" s="14"/>
      <c r="GLB3209" s="14"/>
      <c r="GLC3209" s="14"/>
      <c r="GLD3209" s="14"/>
      <c r="GLE3209" s="14"/>
      <c r="GLF3209" s="14"/>
      <c r="GLG3209" s="14"/>
      <c r="GLH3209" s="14"/>
      <c r="GLI3209" s="14"/>
      <c r="GLJ3209" s="14"/>
      <c r="GLK3209" s="14"/>
      <c r="GLL3209" s="14"/>
      <c r="GLM3209" s="14"/>
      <c r="GLN3209" s="14"/>
      <c r="GLO3209" s="14"/>
      <c r="GLP3209" s="14"/>
      <c r="GLQ3209" s="14"/>
      <c r="GLR3209" s="14"/>
      <c r="GLS3209" s="14"/>
      <c r="GLT3209" s="14"/>
      <c r="GLU3209" s="14"/>
      <c r="GLV3209" s="14"/>
      <c r="GLW3209" s="14"/>
      <c r="GLX3209" s="14"/>
      <c r="GLY3209" s="14"/>
      <c r="GLZ3209" s="14"/>
      <c r="GMA3209" s="14"/>
      <c r="GMB3209" s="14"/>
      <c r="GMC3209" s="14"/>
      <c r="GMD3209" s="14"/>
      <c r="GME3209" s="14"/>
      <c r="GMF3209" s="14"/>
      <c r="GMG3209" s="14"/>
      <c r="GMH3209" s="14"/>
      <c r="GMI3209" s="14"/>
      <c r="GMJ3209" s="14"/>
      <c r="GMK3209" s="14"/>
      <c r="GML3209" s="14"/>
      <c r="GMM3209" s="14"/>
      <c r="GMN3209" s="14"/>
      <c r="GMO3209" s="14"/>
      <c r="GMP3209" s="14"/>
      <c r="GMQ3209" s="14"/>
      <c r="GMR3209" s="14"/>
      <c r="GMS3209" s="14"/>
      <c r="GMT3209" s="14"/>
      <c r="GMU3209" s="14"/>
      <c r="GMV3209" s="14"/>
      <c r="GMW3209" s="14"/>
      <c r="GMX3209" s="14"/>
      <c r="GMY3209" s="14"/>
      <c r="GMZ3209" s="14"/>
      <c r="GNA3209" s="14"/>
      <c r="GNB3209" s="14"/>
      <c r="GNC3209" s="14"/>
      <c r="GND3209" s="14"/>
      <c r="GNE3209" s="14"/>
      <c r="GNF3209" s="14"/>
      <c r="GNG3209" s="14"/>
      <c r="GNH3209" s="14"/>
      <c r="GNI3209" s="14"/>
      <c r="GNJ3209" s="14"/>
      <c r="GNK3209" s="14"/>
      <c r="GNL3209" s="14"/>
      <c r="GNM3209" s="14"/>
      <c r="GNN3209" s="14"/>
      <c r="GNO3209" s="14"/>
      <c r="GNP3209" s="14"/>
      <c r="GNQ3209" s="14"/>
      <c r="GNR3209" s="14"/>
      <c r="GNS3209" s="14"/>
      <c r="GNT3209" s="14"/>
      <c r="GNU3209" s="14"/>
      <c r="GNV3209" s="14"/>
      <c r="GNW3209" s="14"/>
      <c r="GNX3209" s="14"/>
      <c r="GNY3209" s="14"/>
      <c r="GNZ3209" s="14"/>
      <c r="GOA3209" s="14"/>
      <c r="GOB3209" s="14"/>
      <c r="GOC3209" s="14"/>
      <c r="GOD3209" s="14"/>
      <c r="GOE3209" s="14"/>
      <c r="GOF3209" s="14"/>
      <c r="GOG3209" s="14"/>
      <c r="GOH3209" s="14"/>
      <c r="GOI3209" s="14"/>
      <c r="GOJ3209" s="14"/>
      <c r="GOK3209" s="14"/>
      <c r="GOL3209" s="14"/>
      <c r="GOM3209" s="14"/>
      <c r="GON3209" s="14"/>
      <c r="GOO3209" s="14"/>
      <c r="GOP3209" s="14"/>
      <c r="GOQ3209" s="14"/>
      <c r="GOR3209" s="14"/>
      <c r="GOS3209" s="14"/>
      <c r="GOT3209" s="14"/>
      <c r="GOU3209" s="14"/>
      <c r="GOV3209" s="14"/>
      <c r="GOW3209" s="14"/>
      <c r="GOX3209" s="14"/>
      <c r="GOY3209" s="14"/>
      <c r="GOZ3209" s="14"/>
      <c r="GPA3209" s="14"/>
      <c r="GPB3209" s="14"/>
      <c r="GPC3209" s="14"/>
      <c r="GPD3209" s="14"/>
      <c r="GPE3209" s="14"/>
      <c r="GPF3209" s="14"/>
      <c r="GPG3209" s="14"/>
      <c r="GPH3209" s="14"/>
      <c r="GPI3209" s="14"/>
      <c r="GPJ3209" s="14"/>
      <c r="GPK3209" s="14"/>
      <c r="GPL3209" s="14"/>
      <c r="GPM3209" s="14"/>
      <c r="GPN3209" s="14"/>
      <c r="GPO3209" s="14"/>
      <c r="GPP3209" s="14"/>
      <c r="GPQ3209" s="14"/>
      <c r="GPR3209" s="14"/>
      <c r="GPS3209" s="14"/>
      <c r="GPT3209" s="14"/>
      <c r="GPU3209" s="14"/>
      <c r="GPV3209" s="14"/>
      <c r="GPW3209" s="14"/>
      <c r="GPX3209" s="14"/>
      <c r="GPY3209" s="14"/>
      <c r="GPZ3209" s="14"/>
      <c r="GQA3209" s="14"/>
      <c r="GQB3209" s="14"/>
      <c r="GQC3209" s="14"/>
      <c r="GQD3209" s="14"/>
      <c r="GQE3209" s="14"/>
      <c r="GQF3209" s="14"/>
      <c r="GQG3209" s="14"/>
      <c r="GQH3209" s="14"/>
      <c r="GQI3209" s="14"/>
      <c r="GQJ3209" s="14"/>
      <c r="GQK3209" s="14"/>
      <c r="GQL3209" s="14"/>
      <c r="GQM3209" s="14"/>
      <c r="GQN3209" s="14"/>
      <c r="GQO3209" s="14"/>
      <c r="GQP3209" s="14"/>
      <c r="GQQ3209" s="14"/>
      <c r="GQR3209" s="14"/>
      <c r="GQS3209" s="14"/>
      <c r="GQT3209" s="14"/>
      <c r="GQU3209" s="14"/>
      <c r="GQV3209" s="14"/>
      <c r="GQW3209" s="14"/>
      <c r="GQX3209" s="14"/>
      <c r="GQY3209" s="14"/>
      <c r="GQZ3209" s="14"/>
      <c r="GRA3209" s="14"/>
      <c r="GRB3209" s="14"/>
      <c r="GRC3209" s="14"/>
      <c r="GRD3209" s="14"/>
      <c r="GRE3209" s="14"/>
      <c r="GRF3209" s="14"/>
      <c r="GRG3209" s="14"/>
      <c r="GRH3209" s="14"/>
      <c r="GRI3209" s="14"/>
      <c r="GRJ3209" s="14"/>
      <c r="GRK3209" s="14"/>
      <c r="GRL3209" s="14"/>
      <c r="GRM3209" s="14"/>
      <c r="GRN3209" s="14"/>
      <c r="GRO3209" s="14"/>
      <c r="GRP3209" s="14"/>
      <c r="GRQ3209" s="14"/>
      <c r="GRR3209" s="14"/>
      <c r="GRS3209" s="14"/>
      <c r="GRT3209" s="14"/>
      <c r="GRU3209" s="14"/>
      <c r="GRV3209" s="14"/>
      <c r="GRW3209" s="14"/>
      <c r="GRX3209" s="14"/>
      <c r="GRY3209" s="14"/>
      <c r="GRZ3209" s="14"/>
      <c r="GSA3209" s="14"/>
      <c r="GSB3209" s="14"/>
      <c r="GSC3209" s="14"/>
      <c r="GSD3209" s="14"/>
      <c r="GSE3209" s="14"/>
      <c r="GSF3209" s="14"/>
      <c r="GSG3209" s="14"/>
      <c r="GSH3209" s="14"/>
      <c r="GSI3209" s="14"/>
      <c r="GSJ3209" s="14"/>
      <c r="GSK3209" s="14"/>
      <c r="GSL3209" s="14"/>
      <c r="GSM3209" s="14"/>
      <c r="GSN3209" s="14"/>
      <c r="GSO3209" s="14"/>
      <c r="GSP3209" s="14"/>
      <c r="GSQ3209" s="14"/>
      <c r="GSR3209" s="14"/>
      <c r="GSS3209" s="14"/>
      <c r="GST3209" s="14"/>
      <c r="GSU3209" s="14"/>
      <c r="GSV3209" s="14"/>
      <c r="GSW3209" s="14"/>
      <c r="GSX3209" s="14"/>
      <c r="GSY3209" s="14"/>
      <c r="GSZ3209" s="14"/>
      <c r="GTA3209" s="14"/>
      <c r="GTB3209" s="14"/>
      <c r="GTC3209" s="14"/>
      <c r="GTD3209" s="14"/>
      <c r="GTE3209" s="14"/>
      <c r="GTF3209" s="14"/>
      <c r="GTG3209" s="14"/>
      <c r="GTH3209" s="14"/>
      <c r="GTI3209" s="14"/>
      <c r="GTJ3209" s="14"/>
      <c r="GTK3209" s="14"/>
      <c r="GTL3209" s="14"/>
      <c r="GTM3209" s="14"/>
      <c r="GTN3209" s="14"/>
      <c r="GTO3209" s="14"/>
      <c r="GTP3209" s="14"/>
      <c r="GTQ3209" s="14"/>
      <c r="GTR3209" s="14"/>
      <c r="GTS3209" s="14"/>
      <c r="GTT3209" s="14"/>
      <c r="GTU3209" s="14"/>
      <c r="GTV3209" s="14"/>
      <c r="GTW3209" s="14"/>
      <c r="GTX3209" s="14"/>
      <c r="GTY3209" s="14"/>
      <c r="GTZ3209" s="14"/>
      <c r="GUA3209" s="14"/>
      <c r="GUB3209" s="14"/>
      <c r="GUC3209" s="14"/>
      <c r="GUD3209" s="14"/>
      <c r="GUE3209" s="14"/>
      <c r="GUF3209" s="14"/>
      <c r="GUG3209" s="14"/>
      <c r="GUH3209" s="14"/>
      <c r="GUI3209" s="14"/>
      <c r="GUJ3209" s="14"/>
      <c r="GUK3209" s="14"/>
      <c r="GUL3209" s="14"/>
      <c r="GUM3209" s="14"/>
      <c r="GUN3209" s="14"/>
      <c r="GUO3209" s="14"/>
      <c r="GUP3209" s="14"/>
      <c r="GUQ3209" s="14"/>
      <c r="GUR3209" s="14"/>
      <c r="GUS3209" s="14"/>
      <c r="GUT3209" s="14"/>
      <c r="GUU3209" s="14"/>
      <c r="GUV3209" s="14"/>
      <c r="GUW3209" s="14"/>
      <c r="GUX3209" s="14"/>
      <c r="GUY3209" s="14"/>
      <c r="GUZ3209" s="14"/>
      <c r="GVA3209" s="14"/>
      <c r="GVB3209" s="14"/>
      <c r="GVC3209" s="14"/>
      <c r="GVD3209" s="14"/>
      <c r="GVE3209" s="14"/>
      <c r="GVF3209" s="14"/>
      <c r="GVG3209" s="14"/>
      <c r="GVH3209" s="14"/>
      <c r="GVI3209" s="14"/>
      <c r="GVJ3209" s="14"/>
      <c r="GVK3209" s="14"/>
      <c r="GVL3209" s="14"/>
      <c r="GVM3209" s="14"/>
      <c r="GVN3209" s="14"/>
      <c r="GVO3209" s="14"/>
      <c r="GVP3209" s="14"/>
      <c r="GVQ3209" s="14"/>
      <c r="GVR3209" s="14"/>
      <c r="GVS3209" s="14"/>
      <c r="GVT3209" s="14"/>
      <c r="GVU3209" s="14"/>
      <c r="GVV3209" s="14"/>
      <c r="GVW3209" s="14"/>
      <c r="GVX3209" s="14"/>
      <c r="GVY3209" s="14"/>
      <c r="GVZ3209" s="14"/>
      <c r="GWA3209" s="14"/>
      <c r="GWB3209" s="14"/>
      <c r="GWC3209" s="14"/>
      <c r="GWD3209" s="14"/>
      <c r="GWE3209" s="14"/>
      <c r="GWF3209" s="14"/>
      <c r="GWG3209" s="14"/>
      <c r="GWH3209" s="14"/>
      <c r="GWI3209" s="14"/>
      <c r="GWJ3209" s="14"/>
      <c r="GWK3209" s="14"/>
      <c r="GWL3209" s="14"/>
      <c r="GWM3209" s="14"/>
      <c r="GWN3209" s="14"/>
      <c r="GWO3209" s="14"/>
      <c r="GWP3209" s="14"/>
      <c r="GWQ3209" s="14"/>
      <c r="GWR3209" s="14"/>
      <c r="GWS3209" s="14"/>
      <c r="GWT3209" s="14"/>
      <c r="GWU3209" s="14"/>
      <c r="GWV3209" s="14"/>
      <c r="GWW3209" s="14"/>
      <c r="GWX3209" s="14"/>
      <c r="GWY3209" s="14"/>
      <c r="GWZ3209" s="14"/>
      <c r="GXA3209" s="14"/>
      <c r="GXB3209" s="14"/>
      <c r="GXC3209" s="14"/>
      <c r="GXD3209" s="14"/>
      <c r="GXE3209" s="14"/>
      <c r="GXF3209" s="14"/>
      <c r="GXG3209" s="14"/>
      <c r="GXH3209" s="14"/>
      <c r="GXI3209" s="14"/>
      <c r="GXJ3209" s="14"/>
      <c r="GXK3209" s="14"/>
      <c r="GXL3209" s="14"/>
      <c r="GXM3209" s="14"/>
      <c r="GXN3209" s="14"/>
      <c r="GXO3209" s="14"/>
      <c r="GXP3209" s="14"/>
      <c r="GXQ3209" s="14"/>
      <c r="GXR3209" s="14"/>
      <c r="GXS3209" s="14"/>
      <c r="GXT3209" s="14"/>
      <c r="GXU3209" s="14"/>
      <c r="GXV3209" s="14"/>
      <c r="GXW3209" s="14"/>
      <c r="GXX3209" s="14"/>
      <c r="GXY3209" s="14"/>
      <c r="GXZ3209" s="14"/>
      <c r="GYA3209" s="14"/>
      <c r="GYB3209" s="14"/>
      <c r="GYC3209" s="14"/>
      <c r="GYD3209" s="14"/>
      <c r="GYE3209" s="14"/>
      <c r="GYF3209" s="14"/>
      <c r="GYG3209" s="14"/>
      <c r="GYH3209" s="14"/>
      <c r="GYI3209" s="14"/>
      <c r="GYJ3209" s="14"/>
      <c r="GYK3209" s="14"/>
      <c r="GYL3209" s="14"/>
      <c r="GYM3209" s="14"/>
      <c r="GYN3209" s="14"/>
      <c r="GYO3209" s="14"/>
      <c r="GYP3209" s="14"/>
      <c r="GYQ3209" s="14"/>
      <c r="GYR3209" s="14"/>
      <c r="GYS3209" s="14"/>
      <c r="GYT3209" s="14"/>
      <c r="GYU3209" s="14"/>
      <c r="GYV3209" s="14"/>
      <c r="GYW3209" s="14"/>
      <c r="GYX3209" s="14"/>
      <c r="GYY3209" s="14"/>
      <c r="GYZ3209" s="14"/>
      <c r="GZA3209" s="14"/>
      <c r="GZB3209" s="14"/>
      <c r="GZC3209" s="14"/>
      <c r="GZD3209" s="14"/>
      <c r="GZE3209" s="14"/>
      <c r="GZF3209" s="14"/>
      <c r="GZG3209" s="14"/>
      <c r="GZH3209" s="14"/>
      <c r="GZI3209" s="14"/>
      <c r="GZJ3209" s="14"/>
      <c r="GZK3209" s="14"/>
      <c r="GZL3209" s="14"/>
      <c r="GZM3209" s="14"/>
      <c r="GZN3209" s="14"/>
      <c r="GZO3209" s="14"/>
      <c r="GZP3209" s="14"/>
      <c r="GZQ3209" s="14"/>
      <c r="GZR3209" s="14"/>
      <c r="GZS3209" s="14"/>
      <c r="GZT3209" s="14"/>
      <c r="GZU3209" s="14"/>
      <c r="GZV3209" s="14"/>
      <c r="GZW3209" s="14"/>
      <c r="GZX3209" s="14"/>
      <c r="GZY3209" s="14"/>
      <c r="GZZ3209" s="14"/>
      <c r="HAA3209" s="14"/>
      <c r="HAB3209" s="14"/>
      <c r="HAC3209" s="14"/>
      <c r="HAD3209" s="14"/>
      <c r="HAE3209" s="14"/>
      <c r="HAF3209" s="14"/>
      <c r="HAG3209" s="14"/>
      <c r="HAH3209" s="14"/>
      <c r="HAI3209" s="14"/>
      <c r="HAJ3209" s="14"/>
      <c r="HAK3209" s="14"/>
      <c r="HAL3209" s="14"/>
      <c r="HAM3209" s="14"/>
      <c r="HAN3209" s="14"/>
      <c r="HAO3209" s="14"/>
      <c r="HAP3209" s="14"/>
      <c r="HAQ3209" s="14"/>
      <c r="HAR3209" s="14"/>
      <c r="HAS3209" s="14"/>
      <c r="HAT3209" s="14"/>
      <c r="HAU3209" s="14"/>
      <c r="HAV3209" s="14"/>
      <c r="HAW3209" s="14"/>
      <c r="HAX3209" s="14"/>
      <c r="HAY3209" s="14"/>
      <c r="HAZ3209" s="14"/>
      <c r="HBA3209" s="14"/>
      <c r="HBB3209" s="14"/>
      <c r="HBC3209" s="14"/>
      <c r="HBD3209" s="14"/>
      <c r="HBE3209" s="14"/>
      <c r="HBF3209" s="14"/>
      <c r="HBG3209" s="14"/>
      <c r="HBH3209" s="14"/>
      <c r="HBI3209" s="14"/>
      <c r="HBJ3209" s="14"/>
      <c r="HBK3209" s="14"/>
      <c r="HBL3209" s="14"/>
      <c r="HBM3209" s="14"/>
      <c r="HBN3209" s="14"/>
      <c r="HBO3209" s="14"/>
      <c r="HBP3209" s="14"/>
      <c r="HBQ3209" s="14"/>
      <c r="HBR3209" s="14"/>
      <c r="HBS3209" s="14"/>
      <c r="HBT3209" s="14"/>
      <c r="HBU3209" s="14"/>
      <c r="HBV3209" s="14"/>
      <c r="HBW3209" s="14"/>
      <c r="HBX3209" s="14"/>
      <c r="HBY3209" s="14"/>
      <c r="HBZ3209" s="14"/>
      <c r="HCA3209" s="14"/>
      <c r="HCB3209" s="14"/>
      <c r="HCC3209" s="14"/>
      <c r="HCD3209" s="14"/>
      <c r="HCE3209" s="14"/>
      <c r="HCF3209" s="14"/>
      <c r="HCG3209" s="14"/>
      <c r="HCH3209" s="14"/>
      <c r="HCI3209" s="14"/>
      <c r="HCJ3209" s="14"/>
      <c r="HCK3209" s="14"/>
      <c r="HCL3209" s="14"/>
      <c r="HCM3209" s="14"/>
      <c r="HCN3209" s="14"/>
      <c r="HCO3209" s="14"/>
      <c r="HCP3209" s="14"/>
      <c r="HCQ3209" s="14"/>
      <c r="HCR3209" s="14"/>
      <c r="HCS3209" s="14"/>
      <c r="HCT3209" s="14"/>
      <c r="HCU3209" s="14"/>
      <c r="HCV3209" s="14"/>
      <c r="HCW3209" s="14"/>
      <c r="HCX3209" s="14"/>
      <c r="HCY3209" s="14"/>
      <c r="HCZ3209" s="14"/>
      <c r="HDA3209" s="14"/>
      <c r="HDB3209" s="14"/>
      <c r="HDC3209" s="14"/>
      <c r="HDD3209" s="14"/>
      <c r="HDE3209" s="14"/>
      <c r="HDF3209" s="14"/>
      <c r="HDG3209" s="14"/>
      <c r="HDH3209" s="14"/>
      <c r="HDI3209" s="14"/>
      <c r="HDJ3209" s="14"/>
      <c r="HDK3209" s="14"/>
      <c r="HDL3209" s="14"/>
      <c r="HDM3209" s="14"/>
      <c r="HDN3209" s="14"/>
      <c r="HDO3209" s="14"/>
      <c r="HDP3209" s="14"/>
      <c r="HDQ3209" s="14"/>
      <c r="HDR3209" s="14"/>
      <c r="HDS3209" s="14"/>
      <c r="HDT3209" s="14"/>
      <c r="HDU3209" s="14"/>
      <c r="HDV3209" s="14"/>
      <c r="HDW3209" s="14"/>
      <c r="HDX3209" s="14"/>
      <c r="HDY3209" s="14"/>
      <c r="HDZ3209" s="14"/>
      <c r="HEA3209" s="14"/>
      <c r="HEB3209" s="14"/>
      <c r="HEC3209" s="14"/>
      <c r="HED3209" s="14"/>
      <c r="HEE3209" s="14"/>
      <c r="HEF3209" s="14"/>
      <c r="HEG3209" s="14"/>
      <c r="HEH3209" s="14"/>
      <c r="HEI3209" s="14"/>
      <c r="HEJ3209" s="14"/>
      <c r="HEK3209" s="14"/>
      <c r="HEL3209" s="14"/>
      <c r="HEM3209" s="14"/>
      <c r="HEN3209" s="14"/>
      <c r="HEO3209" s="14"/>
      <c r="HEP3209" s="14"/>
      <c r="HEQ3209" s="14"/>
      <c r="HER3209" s="14"/>
      <c r="HES3209" s="14"/>
      <c r="HET3209" s="14"/>
      <c r="HEU3209" s="14"/>
      <c r="HEV3209" s="14"/>
      <c r="HEW3209" s="14"/>
      <c r="HEX3209" s="14"/>
      <c r="HEY3209" s="14"/>
      <c r="HEZ3209" s="14"/>
      <c r="HFA3209" s="14"/>
      <c r="HFB3209" s="14"/>
      <c r="HFC3209" s="14"/>
      <c r="HFD3209" s="14"/>
      <c r="HFE3209" s="14"/>
      <c r="HFF3209" s="14"/>
      <c r="HFG3209" s="14"/>
      <c r="HFH3209" s="14"/>
      <c r="HFI3209" s="14"/>
      <c r="HFJ3209" s="14"/>
      <c r="HFK3209" s="14"/>
      <c r="HFL3209" s="14"/>
      <c r="HFM3209" s="14"/>
      <c r="HFN3209" s="14"/>
      <c r="HFO3209" s="14"/>
      <c r="HFP3209" s="14"/>
      <c r="HFQ3209" s="14"/>
      <c r="HFR3209" s="14"/>
      <c r="HFS3209" s="14"/>
      <c r="HFT3209" s="14"/>
      <c r="HFU3209" s="14"/>
      <c r="HFV3209" s="14"/>
      <c r="HFW3209" s="14"/>
      <c r="HFX3209" s="14"/>
      <c r="HFY3209" s="14"/>
      <c r="HFZ3209" s="14"/>
      <c r="HGA3209" s="14"/>
      <c r="HGB3209" s="14"/>
      <c r="HGC3209" s="14"/>
      <c r="HGD3209" s="14"/>
      <c r="HGE3209" s="14"/>
      <c r="HGF3209" s="14"/>
      <c r="HGG3209" s="14"/>
      <c r="HGH3209" s="14"/>
      <c r="HGI3209" s="14"/>
      <c r="HGJ3209" s="14"/>
      <c r="HGK3209" s="14"/>
      <c r="HGL3209" s="14"/>
      <c r="HGM3209" s="14"/>
      <c r="HGN3209" s="14"/>
      <c r="HGO3209" s="14"/>
      <c r="HGP3209" s="14"/>
      <c r="HGQ3209" s="14"/>
      <c r="HGR3209" s="14"/>
      <c r="HGS3209" s="14"/>
      <c r="HGT3209" s="14"/>
      <c r="HGU3209" s="14"/>
      <c r="HGV3209" s="14"/>
      <c r="HGW3209" s="14"/>
      <c r="HGX3209" s="14"/>
      <c r="HGY3209" s="14"/>
      <c r="HGZ3209" s="14"/>
      <c r="HHA3209" s="14"/>
      <c r="HHB3209" s="14"/>
      <c r="HHC3209" s="14"/>
      <c r="HHD3209" s="14"/>
      <c r="HHE3209" s="14"/>
      <c r="HHF3209" s="14"/>
      <c r="HHG3209" s="14"/>
      <c r="HHH3209" s="14"/>
      <c r="HHI3209" s="14"/>
      <c r="HHJ3209" s="14"/>
      <c r="HHK3209" s="14"/>
      <c r="HHL3209" s="14"/>
      <c r="HHM3209" s="14"/>
      <c r="HHN3209" s="14"/>
      <c r="HHO3209" s="14"/>
      <c r="HHP3209" s="14"/>
      <c r="HHQ3209" s="14"/>
      <c r="HHR3209" s="14"/>
      <c r="HHS3209" s="14"/>
      <c r="HHT3209" s="14"/>
      <c r="HHU3209" s="14"/>
      <c r="HHV3209" s="14"/>
      <c r="HHW3209" s="14"/>
      <c r="HHX3209" s="14"/>
      <c r="HHY3209" s="14"/>
      <c r="HHZ3209" s="14"/>
      <c r="HIA3209" s="14"/>
      <c r="HIB3209" s="14"/>
      <c r="HIC3209" s="14"/>
      <c r="HID3209" s="14"/>
      <c r="HIE3209" s="14"/>
      <c r="HIF3209" s="14"/>
      <c r="HIG3209" s="14"/>
      <c r="HIH3209" s="14"/>
      <c r="HII3209" s="14"/>
      <c r="HIJ3209" s="14"/>
      <c r="HIK3209" s="14"/>
      <c r="HIL3209" s="14"/>
      <c r="HIM3209" s="14"/>
      <c r="HIN3209" s="14"/>
      <c r="HIO3209" s="14"/>
      <c r="HIP3209" s="14"/>
      <c r="HIQ3209" s="14"/>
      <c r="HIR3209" s="14"/>
      <c r="HIS3209" s="14"/>
      <c r="HIT3209" s="14"/>
      <c r="HIU3209" s="14"/>
      <c r="HIV3209" s="14"/>
      <c r="HIW3209" s="14"/>
      <c r="HIX3209" s="14"/>
      <c r="HIY3209" s="14"/>
      <c r="HIZ3209" s="14"/>
      <c r="HJA3209" s="14"/>
      <c r="HJB3209" s="14"/>
      <c r="HJC3209" s="14"/>
      <c r="HJD3209" s="14"/>
      <c r="HJE3209" s="14"/>
      <c r="HJF3209" s="14"/>
      <c r="HJG3209" s="14"/>
      <c r="HJH3209" s="14"/>
      <c r="HJI3209" s="14"/>
      <c r="HJJ3209" s="14"/>
      <c r="HJK3209" s="14"/>
      <c r="HJL3209" s="14"/>
      <c r="HJM3209" s="14"/>
      <c r="HJN3209" s="14"/>
      <c r="HJO3209" s="14"/>
      <c r="HJP3209" s="14"/>
      <c r="HJQ3209" s="14"/>
      <c r="HJR3209" s="14"/>
      <c r="HJS3209" s="14"/>
      <c r="HJT3209" s="14"/>
      <c r="HJU3209" s="14"/>
      <c r="HJV3209" s="14"/>
      <c r="HJW3209" s="14"/>
      <c r="HJX3209" s="14"/>
      <c r="HJY3209" s="14"/>
      <c r="HJZ3209" s="14"/>
      <c r="HKA3209" s="14"/>
      <c r="HKB3209" s="14"/>
      <c r="HKC3209" s="14"/>
      <c r="HKD3209" s="14"/>
      <c r="HKE3209" s="14"/>
      <c r="HKF3209" s="14"/>
      <c r="HKG3209" s="14"/>
      <c r="HKH3209" s="14"/>
      <c r="HKI3209" s="14"/>
      <c r="HKJ3209" s="14"/>
      <c r="HKK3209" s="14"/>
      <c r="HKL3209" s="14"/>
      <c r="HKM3209" s="14"/>
      <c r="HKN3209" s="14"/>
      <c r="HKO3209" s="14"/>
      <c r="HKP3209" s="14"/>
      <c r="HKQ3209" s="14"/>
      <c r="HKR3209" s="14"/>
      <c r="HKS3209" s="14"/>
      <c r="HKT3209" s="14"/>
      <c r="HKU3209" s="14"/>
      <c r="HKV3209" s="14"/>
      <c r="HKW3209" s="14"/>
      <c r="HKX3209" s="14"/>
      <c r="HKY3209" s="14"/>
      <c r="HKZ3209" s="14"/>
      <c r="HLA3209" s="14"/>
      <c r="HLB3209" s="14"/>
      <c r="HLC3209" s="14"/>
      <c r="HLD3209" s="14"/>
      <c r="HLE3209" s="14"/>
      <c r="HLF3209" s="14"/>
      <c r="HLG3209" s="14"/>
      <c r="HLH3209" s="14"/>
      <c r="HLI3209" s="14"/>
      <c r="HLJ3209" s="14"/>
      <c r="HLK3209" s="14"/>
      <c r="HLL3209" s="14"/>
      <c r="HLM3209" s="14"/>
      <c r="HLN3209" s="14"/>
      <c r="HLO3209" s="14"/>
      <c r="HLP3209" s="14"/>
      <c r="HLQ3209" s="14"/>
      <c r="HLR3209" s="14"/>
      <c r="HLS3209" s="14"/>
      <c r="HLT3209" s="14"/>
      <c r="HLU3209" s="14"/>
      <c r="HLV3209" s="14"/>
      <c r="HLW3209" s="14"/>
      <c r="HLX3209" s="14"/>
      <c r="HLY3209" s="14"/>
      <c r="HLZ3209" s="14"/>
      <c r="HMA3209" s="14"/>
      <c r="HMB3209" s="14"/>
      <c r="HMC3209" s="14"/>
      <c r="HMD3209" s="14"/>
      <c r="HME3209" s="14"/>
      <c r="HMF3209" s="14"/>
      <c r="HMG3209" s="14"/>
      <c r="HMH3209" s="14"/>
      <c r="HMI3209" s="14"/>
      <c r="HMJ3209" s="14"/>
      <c r="HMK3209" s="14"/>
      <c r="HML3209" s="14"/>
      <c r="HMM3209" s="14"/>
      <c r="HMN3209" s="14"/>
      <c r="HMO3209" s="14"/>
      <c r="HMP3209" s="14"/>
      <c r="HMQ3209" s="14"/>
      <c r="HMR3209" s="14"/>
      <c r="HMS3209" s="14"/>
      <c r="HMT3209" s="14"/>
      <c r="HMU3209" s="14"/>
      <c r="HMV3209" s="14"/>
      <c r="HMW3209" s="14"/>
      <c r="HMX3209" s="14"/>
      <c r="HMY3209" s="14"/>
      <c r="HMZ3209" s="14"/>
      <c r="HNA3209" s="14"/>
      <c r="HNB3209" s="14"/>
      <c r="HNC3209" s="14"/>
      <c r="HND3209" s="14"/>
      <c r="HNE3209" s="14"/>
      <c r="HNF3209" s="14"/>
      <c r="HNG3209" s="14"/>
      <c r="HNH3209" s="14"/>
      <c r="HNI3209" s="14"/>
      <c r="HNJ3209" s="14"/>
      <c r="HNK3209" s="14"/>
      <c r="HNL3209" s="14"/>
      <c r="HNM3209" s="14"/>
      <c r="HNN3209" s="14"/>
      <c r="HNO3209" s="14"/>
      <c r="HNP3209" s="14"/>
      <c r="HNQ3209" s="14"/>
      <c r="HNR3209" s="14"/>
      <c r="HNS3209" s="14"/>
      <c r="HNT3209" s="14"/>
      <c r="HNU3209" s="14"/>
      <c r="HNV3209" s="14"/>
      <c r="HNW3209" s="14"/>
      <c r="HNX3209" s="14"/>
      <c r="HNY3209" s="14"/>
      <c r="HNZ3209" s="14"/>
      <c r="HOA3209" s="14"/>
      <c r="HOB3209" s="14"/>
      <c r="HOC3209" s="14"/>
      <c r="HOD3209" s="14"/>
      <c r="HOE3209" s="14"/>
      <c r="HOF3209" s="14"/>
      <c r="HOG3209" s="14"/>
      <c r="HOH3209" s="14"/>
      <c r="HOI3209" s="14"/>
      <c r="HOJ3209" s="14"/>
      <c r="HOK3209" s="14"/>
      <c r="HOL3209" s="14"/>
      <c r="HOM3209" s="14"/>
      <c r="HON3209" s="14"/>
      <c r="HOO3209" s="14"/>
      <c r="HOP3209" s="14"/>
      <c r="HOQ3209" s="14"/>
      <c r="HOR3209" s="14"/>
      <c r="HOS3209" s="14"/>
      <c r="HOT3209" s="14"/>
      <c r="HOU3209" s="14"/>
      <c r="HOV3209" s="14"/>
      <c r="HOW3209" s="14"/>
      <c r="HOX3209" s="14"/>
      <c r="HOY3209" s="14"/>
      <c r="HOZ3209" s="14"/>
      <c r="HPA3209" s="14"/>
      <c r="HPB3209" s="14"/>
      <c r="HPC3209" s="14"/>
      <c r="HPD3209" s="14"/>
      <c r="HPE3209" s="14"/>
      <c r="HPF3209" s="14"/>
      <c r="HPG3209" s="14"/>
      <c r="HPH3209" s="14"/>
      <c r="HPI3209" s="14"/>
      <c r="HPJ3209" s="14"/>
      <c r="HPK3209" s="14"/>
      <c r="HPL3209" s="14"/>
      <c r="HPM3209" s="14"/>
      <c r="HPN3209" s="14"/>
      <c r="HPO3209" s="14"/>
      <c r="HPP3209" s="14"/>
      <c r="HPQ3209" s="14"/>
      <c r="HPR3209" s="14"/>
      <c r="HPS3209" s="14"/>
      <c r="HPT3209" s="14"/>
      <c r="HPU3209" s="14"/>
      <c r="HPV3209" s="14"/>
      <c r="HPW3209" s="14"/>
      <c r="HPX3209" s="14"/>
      <c r="HPY3209" s="14"/>
      <c r="HPZ3209" s="14"/>
      <c r="HQA3209" s="14"/>
      <c r="HQB3209" s="14"/>
      <c r="HQC3209" s="14"/>
      <c r="HQD3209" s="14"/>
      <c r="HQE3209" s="14"/>
      <c r="HQF3209" s="14"/>
      <c r="HQG3209" s="14"/>
      <c r="HQH3209" s="14"/>
      <c r="HQI3209" s="14"/>
      <c r="HQJ3209" s="14"/>
      <c r="HQK3209" s="14"/>
      <c r="HQL3209" s="14"/>
      <c r="HQM3209" s="14"/>
      <c r="HQN3209" s="14"/>
      <c r="HQO3209" s="14"/>
      <c r="HQP3209" s="14"/>
      <c r="HQQ3209" s="14"/>
      <c r="HQR3209" s="14"/>
      <c r="HQS3209" s="14"/>
      <c r="HQT3209" s="14"/>
      <c r="HQU3209" s="14"/>
      <c r="HQV3209" s="14"/>
      <c r="HQW3209" s="14"/>
      <c r="HQX3209" s="14"/>
      <c r="HQY3209" s="14"/>
      <c r="HQZ3209" s="14"/>
      <c r="HRA3209" s="14"/>
      <c r="HRB3209" s="14"/>
      <c r="HRC3209" s="14"/>
      <c r="HRD3209" s="14"/>
      <c r="HRE3209" s="14"/>
      <c r="HRF3209" s="14"/>
      <c r="HRG3209" s="14"/>
      <c r="HRH3209" s="14"/>
      <c r="HRI3209" s="14"/>
      <c r="HRJ3209" s="14"/>
      <c r="HRK3209" s="14"/>
      <c r="HRL3209" s="14"/>
      <c r="HRM3209" s="14"/>
      <c r="HRN3209" s="14"/>
      <c r="HRO3209" s="14"/>
      <c r="HRP3209" s="14"/>
      <c r="HRQ3209" s="14"/>
      <c r="HRR3209" s="14"/>
      <c r="HRS3209" s="14"/>
      <c r="HRT3209" s="14"/>
      <c r="HRU3209" s="14"/>
      <c r="HRV3209" s="14"/>
      <c r="HRW3209" s="14"/>
      <c r="HRX3209" s="14"/>
      <c r="HRY3209" s="14"/>
      <c r="HRZ3209" s="14"/>
      <c r="HSA3209" s="14"/>
      <c r="HSB3209" s="14"/>
      <c r="HSC3209" s="14"/>
      <c r="HSD3209" s="14"/>
      <c r="HSE3209" s="14"/>
      <c r="HSF3209" s="14"/>
      <c r="HSG3209" s="14"/>
      <c r="HSH3209" s="14"/>
      <c r="HSI3209" s="14"/>
      <c r="HSJ3209" s="14"/>
      <c r="HSK3209" s="14"/>
      <c r="HSL3209" s="14"/>
      <c r="HSM3209" s="14"/>
      <c r="HSN3209" s="14"/>
      <c r="HSO3209" s="14"/>
      <c r="HSP3209" s="14"/>
      <c r="HSQ3209" s="14"/>
      <c r="HSR3209" s="14"/>
      <c r="HSS3209" s="14"/>
      <c r="HST3209" s="14"/>
      <c r="HSU3209" s="14"/>
      <c r="HSV3209" s="14"/>
      <c r="HSW3209" s="14"/>
      <c r="HSX3209" s="14"/>
      <c r="HSY3209" s="14"/>
      <c r="HSZ3209" s="14"/>
      <c r="HTA3209" s="14"/>
      <c r="HTB3209" s="14"/>
      <c r="HTC3209" s="14"/>
      <c r="HTD3209" s="14"/>
      <c r="HTE3209" s="14"/>
      <c r="HTF3209" s="14"/>
      <c r="HTG3209" s="14"/>
      <c r="HTH3209" s="14"/>
      <c r="HTI3209" s="14"/>
      <c r="HTJ3209" s="14"/>
      <c r="HTK3209" s="14"/>
      <c r="HTL3209" s="14"/>
      <c r="HTM3209" s="14"/>
      <c r="HTN3209" s="14"/>
      <c r="HTO3209" s="14"/>
      <c r="HTP3209" s="14"/>
      <c r="HTQ3209" s="14"/>
      <c r="HTR3209" s="14"/>
      <c r="HTS3209" s="14"/>
      <c r="HTT3209" s="14"/>
      <c r="HTU3209" s="14"/>
      <c r="HTV3209" s="14"/>
      <c r="HTW3209" s="14"/>
      <c r="HTX3209" s="14"/>
      <c r="HTY3209" s="14"/>
      <c r="HTZ3209" s="14"/>
      <c r="HUA3209" s="14"/>
      <c r="HUB3209" s="14"/>
      <c r="HUC3209" s="14"/>
      <c r="HUD3209" s="14"/>
      <c r="HUE3209" s="14"/>
      <c r="HUF3209" s="14"/>
      <c r="HUG3209" s="14"/>
      <c r="HUH3209" s="14"/>
      <c r="HUI3209" s="14"/>
      <c r="HUJ3209" s="14"/>
      <c r="HUK3209" s="14"/>
      <c r="HUL3209" s="14"/>
      <c r="HUM3209" s="14"/>
      <c r="HUN3209" s="14"/>
      <c r="HUO3209" s="14"/>
      <c r="HUP3209" s="14"/>
      <c r="HUQ3209" s="14"/>
      <c r="HUR3209" s="14"/>
      <c r="HUS3209" s="14"/>
      <c r="HUT3209" s="14"/>
      <c r="HUU3209" s="14"/>
      <c r="HUV3209" s="14"/>
      <c r="HUW3209" s="14"/>
      <c r="HUX3209" s="14"/>
      <c r="HUY3209" s="14"/>
      <c r="HUZ3209" s="14"/>
      <c r="HVA3209" s="14"/>
      <c r="HVB3209" s="14"/>
      <c r="HVC3209" s="14"/>
      <c r="HVD3209" s="14"/>
      <c r="HVE3209" s="14"/>
      <c r="HVF3209" s="14"/>
      <c r="HVG3209" s="14"/>
      <c r="HVH3209" s="14"/>
      <c r="HVI3209" s="14"/>
      <c r="HVJ3209" s="14"/>
      <c r="HVK3209" s="14"/>
      <c r="HVL3209" s="14"/>
      <c r="HVM3209" s="14"/>
      <c r="HVN3209" s="14"/>
      <c r="HVO3209" s="14"/>
      <c r="HVP3209" s="14"/>
      <c r="HVQ3209" s="14"/>
      <c r="HVR3209" s="14"/>
      <c r="HVS3209" s="14"/>
      <c r="HVT3209" s="14"/>
      <c r="HVU3209" s="14"/>
      <c r="HVV3209" s="14"/>
      <c r="HVW3209" s="14"/>
      <c r="HVX3209" s="14"/>
      <c r="HVY3209" s="14"/>
      <c r="HVZ3209" s="14"/>
      <c r="HWA3209" s="14"/>
      <c r="HWB3209" s="14"/>
      <c r="HWC3209" s="14"/>
      <c r="HWD3209" s="14"/>
      <c r="HWE3209" s="14"/>
      <c r="HWF3209" s="14"/>
      <c r="HWG3209" s="14"/>
      <c r="HWH3209" s="14"/>
      <c r="HWI3209" s="14"/>
      <c r="HWJ3209" s="14"/>
      <c r="HWK3209" s="14"/>
      <c r="HWL3209" s="14"/>
      <c r="HWM3209" s="14"/>
      <c r="HWN3209" s="14"/>
      <c r="HWO3209" s="14"/>
      <c r="HWP3209" s="14"/>
      <c r="HWQ3209" s="14"/>
      <c r="HWR3209" s="14"/>
      <c r="HWS3209" s="14"/>
      <c r="HWT3209" s="14"/>
      <c r="HWU3209" s="14"/>
      <c r="HWV3209" s="14"/>
      <c r="HWW3209" s="14"/>
      <c r="HWX3209" s="14"/>
      <c r="HWY3209" s="14"/>
      <c r="HWZ3209" s="14"/>
      <c r="HXA3209" s="14"/>
      <c r="HXB3209" s="14"/>
      <c r="HXC3209" s="14"/>
      <c r="HXD3209" s="14"/>
      <c r="HXE3209" s="14"/>
      <c r="HXF3209" s="14"/>
      <c r="HXG3209" s="14"/>
      <c r="HXH3209" s="14"/>
      <c r="HXI3209" s="14"/>
      <c r="HXJ3209" s="14"/>
      <c r="HXK3209" s="14"/>
      <c r="HXL3209" s="14"/>
      <c r="HXM3209" s="14"/>
      <c r="HXN3209" s="14"/>
      <c r="HXO3209" s="14"/>
      <c r="HXP3209" s="14"/>
      <c r="HXQ3209" s="14"/>
      <c r="HXR3209" s="14"/>
      <c r="HXS3209" s="14"/>
      <c r="HXT3209" s="14"/>
      <c r="HXU3209" s="14"/>
      <c r="HXV3209" s="14"/>
      <c r="HXW3209" s="14"/>
      <c r="HXX3209" s="14"/>
      <c r="HXY3209" s="14"/>
      <c r="HXZ3209" s="14"/>
      <c r="HYA3209" s="14"/>
      <c r="HYB3209" s="14"/>
      <c r="HYC3209" s="14"/>
      <c r="HYD3209" s="14"/>
      <c r="HYE3209" s="14"/>
      <c r="HYF3209" s="14"/>
      <c r="HYG3209" s="14"/>
      <c r="HYH3209" s="14"/>
      <c r="HYI3209" s="14"/>
      <c r="HYJ3209" s="14"/>
      <c r="HYK3209" s="14"/>
      <c r="HYL3209" s="14"/>
      <c r="HYM3209" s="14"/>
      <c r="HYN3209" s="14"/>
      <c r="HYO3209" s="14"/>
      <c r="HYP3209" s="14"/>
      <c r="HYQ3209" s="14"/>
      <c r="HYR3209" s="14"/>
      <c r="HYS3209" s="14"/>
      <c r="HYT3209" s="14"/>
      <c r="HYU3209" s="14"/>
      <c r="HYV3209" s="14"/>
      <c r="HYW3209" s="14"/>
      <c r="HYX3209" s="14"/>
      <c r="HYY3209" s="14"/>
      <c r="HYZ3209" s="14"/>
      <c r="HZA3209" s="14"/>
      <c r="HZB3209" s="14"/>
      <c r="HZC3209" s="14"/>
      <c r="HZD3209" s="14"/>
      <c r="HZE3209" s="14"/>
      <c r="HZF3209" s="14"/>
      <c r="HZG3209" s="14"/>
      <c r="HZH3209" s="14"/>
      <c r="HZI3209" s="14"/>
      <c r="HZJ3209" s="14"/>
      <c r="HZK3209" s="14"/>
      <c r="HZL3209" s="14"/>
      <c r="HZM3209" s="14"/>
      <c r="HZN3209" s="14"/>
      <c r="HZO3209" s="14"/>
      <c r="HZP3209" s="14"/>
      <c r="HZQ3209" s="14"/>
      <c r="HZR3209" s="14"/>
      <c r="HZS3209" s="14"/>
      <c r="HZT3209" s="14"/>
      <c r="HZU3209" s="14"/>
      <c r="HZV3209" s="14"/>
      <c r="HZW3209" s="14"/>
      <c r="HZX3209" s="14"/>
      <c r="HZY3209" s="14"/>
      <c r="HZZ3209" s="14"/>
      <c r="IAA3209" s="14"/>
      <c r="IAB3209" s="14"/>
      <c r="IAC3209" s="14"/>
      <c r="IAD3209" s="14"/>
      <c r="IAE3209" s="14"/>
      <c r="IAF3209" s="14"/>
      <c r="IAG3209" s="14"/>
      <c r="IAH3209" s="14"/>
      <c r="IAI3209" s="14"/>
      <c r="IAJ3209" s="14"/>
      <c r="IAK3209" s="14"/>
      <c r="IAL3209" s="14"/>
      <c r="IAM3209" s="14"/>
      <c r="IAN3209" s="14"/>
      <c r="IAO3209" s="14"/>
      <c r="IAP3209" s="14"/>
      <c r="IAQ3209" s="14"/>
      <c r="IAR3209" s="14"/>
      <c r="IAS3209" s="14"/>
      <c r="IAT3209" s="14"/>
      <c r="IAU3209" s="14"/>
      <c r="IAV3209" s="14"/>
      <c r="IAW3209" s="14"/>
      <c r="IAX3209" s="14"/>
      <c r="IAY3209" s="14"/>
      <c r="IAZ3209" s="14"/>
      <c r="IBA3209" s="14"/>
      <c r="IBB3209" s="14"/>
      <c r="IBC3209" s="14"/>
      <c r="IBD3209" s="14"/>
      <c r="IBE3209" s="14"/>
      <c r="IBF3209" s="14"/>
      <c r="IBG3209" s="14"/>
      <c r="IBH3209" s="14"/>
      <c r="IBI3209" s="14"/>
      <c r="IBJ3209" s="14"/>
      <c r="IBK3209" s="14"/>
      <c r="IBL3209" s="14"/>
      <c r="IBM3209" s="14"/>
      <c r="IBN3209" s="14"/>
      <c r="IBO3209" s="14"/>
      <c r="IBP3209" s="14"/>
      <c r="IBQ3209" s="14"/>
      <c r="IBR3209" s="14"/>
      <c r="IBS3209" s="14"/>
      <c r="IBT3209" s="14"/>
      <c r="IBU3209" s="14"/>
      <c r="IBV3209" s="14"/>
      <c r="IBW3209" s="14"/>
      <c r="IBX3209" s="14"/>
      <c r="IBY3209" s="14"/>
      <c r="IBZ3209" s="14"/>
      <c r="ICA3209" s="14"/>
      <c r="ICB3209" s="14"/>
      <c r="ICC3209" s="14"/>
      <c r="ICD3209" s="14"/>
      <c r="ICE3209" s="14"/>
      <c r="ICF3209" s="14"/>
      <c r="ICG3209" s="14"/>
      <c r="ICH3209" s="14"/>
      <c r="ICI3209" s="14"/>
      <c r="ICJ3209" s="14"/>
      <c r="ICK3209" s="14"/>
      <c r="ICL3209" s="14"/>
      <c r="ICM3209" s="14"/>
      <c r="ICN3209" s="14"/>
      <c r="ICO3209" s="14"/>
      <c r="ICP3209" s="14"/>
      <c r="ICQ3209" s="14"/>
      <c r="ICR3209" s="14"/>
      <c r="ICS3209" s="14"/>
      <c r="ICT3209" s="14"/>
      <c r="ICU3209" s="14"/>
      <c r="ICV3209" s="14"/>
      <c r="ICW3209" s="14"/>
      <c r="ICX3209" s="14"/>
      <c r="ICY3209" s="14"/>
      <c r="ICZ3209" s="14"/>
      <c r="IDA3209" s="14"/>
      <c r="IDB3209" s="14"/>
      <c r="IDC3209" s="14"/>
      <c r="IDD3209" s="14"/>
      <c r="IDE3209" s="14"/>
      <c r="IDF3209" s="14"/>
      <c r="IDG3209" s="14"/>
      <c r="IDH3209" s="14"/>
      <c r="IDI3209" s="14"/>
      <c r="IDJ3209" s="14"/>
      <c r="IDK3209" s="14"/>
      <c r="IDL3209" s="14"/>
      <c r="IDM3209" s="14"/>
      <c r="IDN3209" s="14"/>
      <c r="IDO3209" s="14"/>
      <c r="IDP3209" s="14"/>
      <c r="IDQ3209" s="14"/>
      <c r="IDR3209" s="14"/>
      <c r="IDS3209" s="14"/>
      <c r="IDT3209" s="14"/>
      <c r="IDU3209" s="14"/>
      <c r="IDV3209" s="14"/>
      <c r="IDW3209" s="14"/>
      <c r="IDX3209" s="14"/>
      <c r="IDY3209" s="14"/>
      <c r="IDZ3209" s="14"/>
      <c r="IEA3209" s="14"/>
      <c r="IEB3209" s="14"/>
      <c r="IEC3209" s="14"/>
      <c r="IED3209" s="14"/>
      <c r="IEE3209" s="14"/>
      <c r="IEF3209" s="14"/>
      <c r="IEG3209" s="14"/>
      <c r="IEH3209" s="14"/>
      <c r="IEI3209" s="14"/>
      <c r="IEJ3209" s="14"/>
      <c r="IEK3209" s="14"/>
      <c r="IEL3209" s="14"/>
      <c r="IEM3209" s="14"/>
      <c r="IEN3209" s="14"/>
      <c r="IEO3209" s="14"/>
      <c r="IEP3209" s="14"/>
      <c r="IEQ3209" s="14"/>
      <c r="IER3209" s="14"/>
      <c r="IES3209" s="14"/>
      <c r="IET3209" s="14"/>
      <c r="IEU3209" s="14"/>
      <c r="IEV3209" s="14"/>
      <c r="IEW3209" s="14"/>
      <c r="IEX3209" s="14"/>
      <c r="IEY3209" s="14"/>
      <c r="IEZ3209" s="14"/>
      <c r="IFA3209" s="14"/>
      <c r="IFB3209" s="14"/>
      <c r="IFC3209" s="14"/>
      <c r="IFD3209" s="14"/>
      <c r="IFE3209" s="14"/>
      <c r="IFF3209" s="14"/>
      <c r="IFG3209" s="14"/>
      <c r="IFH3209" s="14"/>
      <c r="IFI3209" s="14"/>
      <c r="IFJ3209" s="14"/>
      <c r="IFK3209" s="14"/>
      <c r="IFL3209" s="14"/>
      <c r="IFM3209" s="14"/>
      <c r="IFN3209" s="14"/>
      <c r="IFO3209" s="14"/>
      <c r="IFP3209" s="14"/>
      <c r="IFQ3209" s="14"/>
      <c r="IFR3209" s="14"/>
      <c r="IFS3209" s="14"/>
      <c r="IFT3209" s="14"/>
      <c r="IFU3209" s="14"/>
      <c r="IFV3209" s="14"/>
      <c r="IFW3209" s="14"/>
      <c r="IFX3209" s="14"/>
      <c r="IFY3209" s="14"/>
      <c r="IFZ3209" s="14"/>
      <c r="IGA3209" s="14"/>
      <c r="IGB3209" s="14"/>
      <c r="IGC3209" s="14"/>
      <c r="IGD3209" s="14"/>
      <c r="IGE3209" s="14"/>
      <c r="IGF3209" s="14"/>
      <c r="IGG3209" s="14"/>
      <c r="IGH3209" s="14"/>
      <c r="IGI3209" s="14"/>
      <c r="IGJ3209" s="14"/>
      <c r="IGK3209" s="14"/>
      <c r="IGL3209" s="14"/>
      <c r="IGM3209" s="14"/>
      <c r="IGN3209" s="14"/>
      <c r="IGO3209" s="14"/>
      <c r="IGP3209" s="14"/>
      <c r="IGQ3209" s="14"/>
      <c r="IGR3209" s="14"/>
      <c r="IGS3209" s="14"/>
      <c r="IGT3209" s="14"/>
      <c r="IGU3209" s="14"/>
      <c r="IGV3209" s="14"/>
      <c r="IGW3209" s="14"/>
      <c r="IGX3209" s="14"/>
      <c r="IGY3209" s="14"/>
      <c r="IGZ3209" s="14"/>
      <c r="IHA3209" s="14"/>
      <c r="IHB3209" s="14"/>
      <c r="IHC3209" s="14"/>
      <c r="IHD3209" s="14"/>
      <c r="IHE3209" s="14"/>
      <c r="IHF3209" s="14"/>
      <c r="IHG3209" s="14"/>
      <c r="IHH3209" s="14"/>
      <c r="IHI3209" s="14"/>
      <c r="IHJ3209" s="14"/>
      <c r="IHK3209" s="14"/>
      <c r="IHL3209" s="14"/>
      <c r="IHM3209" s="14"/>
      <c r="IHN3209" s="14"/>
      <c r="IHO3209" s="14"/>
      <c r="IHP3209" s="14"/>
      <c r="IHQ3209" s="14"/>
      <c r="IHR3209" s="14"/>
      <c r="IHS3209" s="14"/>
      <c r="IHT3209" s="14"/>
      <c r="IHU3209" s="14"/>
      <c r="IHV3209" s="14"/>
      <c r="IHW3209" s="14"/>
      <c r="IHX3209" s="14"/>
      <c r="IHY3209" s="14"/>
      <c r="IHZ3209" s="14"/>
      <c r="IIA3209" s="14"/>
      <c r="IIB3209" s="14"/>
      <c r="IIC3209" s="14"/>
      <c r="IID3209" s="14"/>
      <c r="IIE3209" s="14"/>
      <c r="IIF3209" s="14"/>
      <c r="IIG3209" s="14"/>
      <c r="IIH3209" s="14"/>
      <c r="III3209" s="14"/>
      <c r="IIJ3209" s="14"/>
      <c r="IIK3209" s="14"/>
      <c r="IIL3209" s="14"/>
      <c r="IIM3209" s="14"/>
      <c r="IIN3209" s="14"/>
      <c r="IIO3209" s="14"/>
      <c r="IIP3209" s="14"/>
      <c r="IIQ3209" s="14"/>
      <c r="IIR3209" s="14"/>
      <c r="IIS3209" s="14"/>
      <c r="IIT3209" s="14"/>
      <c r="IIU3209" s="14"/>
      <c r="IIV3209" s="14"/>
      <c r="IIW3209" s="14"/>
      <c r="IIX3209" s="14"/>
      <c r="IIY3209" s="14"/>
      <c r="IIZ3209" s="14"/>
      <c r="IJA3209" s="14"/>
      <c r="IJB3209" s="14"/>
      <c r="IJC3209" s="14"/>
      <c r="IJD3209" s="14"/>
      <c r="IJE3209" s="14"/>
      <c r="IJF3209" s="14"/>
      <c r="IJG3209" s="14"/>
      <c r="IJH3209" s="14"/>
      <c r="IJI3209" s="14"/>
      <c r="IJJ3209" s="14"/>
      <c r="IJK3209" s="14"/>
      <c r="IJL3209" s="14"/>
      <c r="IJM3209" s="14"/>
      <c r="IJN3209" s="14"/>
      <c r="IJO3209" s="14"/>
      <c r="IJP3209" s="14"/>
      <c r="IJQ3209" s="14"/>
      <c r="IJR3209" s="14"/>
      <c r="IJS3209" s="14"/>
      <c r="IJT3209" s="14"/>
      <c r="IJU3209" s="14"/>
      <c r="IJV3209" s="14"/>
      <c r="IJW3209" s="14"/>
      <c r="IJX3209" s="14"/>
      <c r="IJY3209" s="14"/>
      <c r="IJZ3209" s="14"/>
      <c r="IKA3209" s="14"/>
      <c r="IKB3209" s="14"/>
      <c r="IKC3209" s="14"/>
      <c r="IKD3209" s="14"/>
      <c r="IKE3209" s="14"/>
      <c r="IKF3209" s="14"/>
      <c r="IKG3209" s="14"/>
      <c r="IKH3209" s="14"/>
      <c r="IKI3209" s="14"/>
      <c r="IKJ3209" s="14"/>
      <c r="IKK3209" s="14"/>
      <c r="IKL3209" s="14"/>
      <c r="IKM3209" s="14"/>
      <c r="IKN3209" s="14"/>
      <c r="IKO3209" s="14"/>
      <c r="IKP3209" s="14"/>
      <c r="IKQ3209" s="14"/>
      <c r="IKR3209" s="14"/>
      <c r="IKS3209" s="14"/>
      <c r="IKT3209" s="14"/>
      <c r="IKU3209" s="14"/>
      <c r="IKV3209" s="14"/>
      <c r="IKW3209" s="14"/>
      <c r="IKX3209" s="14"/>
      <c r="IKY3209" s="14"/>
      <c r="IKZ3209" s="14"/>
      <c r="ILA3209" s="14"/>
      <c r="ILB3209" s="14"/>
      <c r="ILC3209" s="14"/>
      <c r="ILD3209" s="14"/>
      <c r="ILE3209" s="14"/>
      <c r="ILF3209" s="14"/>
      <c r="ILG3209" s="14"/>
      <c r="ILH3209" s="14"/>
      <c r="ILI3209" s="14"/>
      <c r="ILJ3209" s="14"/>
      <c r="ILK3209" s="14"/>
      <c r="ILL3209" s="14"/>
      <c r="ILM3209" s="14"/>
      <c r="ILN3209" s="14"/>
      <c r="ILO3209" s="14"/>
      <c r="ILP3209" s="14"/>
      <c r="ILQ3209" s="14"/>
      <c r="ILR3209" s="14"/>
      <c r="ILS3209" s="14"/>
      <c r="ILT3209" s="14"/>
      <c r="ILU3209" s="14"/>
      <c r="ILV3209" s="14"/>
      <c r="ILW3209" s="14"/>
      <c r="ILX3209" s="14"/>
      <c r="ILY3209" s="14"/>
      <c r="ILZ3209" s="14"/>
      <c r="IMA3209" s="14"/>
      <c r="IMB3209" s="14"/>
      <c r="IMC3209" s="14"/>
      <c r="IMD3209" s="14"/>
      <c r="IME3209" s="14"/>
      <c r="IMF3209" s="14"/>
      <c r="IMG3209" s="14"/>
      <c r="IMH3209" s="14"/>
      <c r="IMI3209" s="14"/>
      <c r="IMJ3209" s="14"/>
      <c r="IMK3209" s="14"/>
      <c r="IML3209" s="14"/>
      <c r="IMM3209" s="14"/>
      <c r="IMN3209" s="14"/>
      <c r="IMO3209" s="14"/>
      <c r="IMP3209" s="14"/>
      <c r="IMQ3209" s="14"/>
      <c r="IMR3209" s="14"/>
      <c r="IMS3209" s="14"/>
      <c r="IMT3209" s="14"/>
      <c r="IMU3209" s="14"/>
      <c r="IMV3209" s="14"/>
      <c r="IMW3209" s="14"/>
      <c r="IMX3209" s="14"/>
      <c r="IMY3209" s="14"/>
      <c r="IMZ3209" s="14"/>
      <c r="INA3209" s="14"/>
      <c r="INB3209" s="14"/>
      <c r="INC3209" s="14"/>
      <c r="IND3209" s="14"/>
      <c r="INE3209" s="14"/>
      <c r="INF3209" s="14"/>
      <c r="ING3209" s="14"/>
      <c r="INH3209" s="14"/>
      <c r="INI3209" s="14"/>
      <c r="INJ3209" s="14"/>
      <c r="INK3209" s="14"/>
      <c r="INL3209" s="14"/>
      <c r="INM3209" s="14"/>
      <c r="INN3209" s="14"/>
      <c r="INO3209" s="14"/>
      <c r="INP3209" s="14"/>
      <c r="INQ3209" s="14"/>
      <c r="INR3209" s="14"/>
      <c r="INS3209" s="14"/>
      <c r="INT3209" s="14"/>
      <c r="INU3209" s="14"/>
      <c r="INV3209" s="14"/>
      <c r="INW3209" s="14"/>
      <c r="INX3209" s="14"/>
      <c r="INY3209" s="14"/>
      <c r="INZ3209" s="14"/>
      <c r="IOA3209" s="14"/>
      <c r="IOB3209" s="14"/>
      <c r="IOC3209" s="14"/>
      <c r="IOD3209" s="14"/>
      <c r="IOE3209" s="14"/>
      <c r="IOF3209" s="14"/>
      <c r="IOG3209" s="14"/>
      <c r="IOH3209" s="14"/>
      <c r="IOI3209" s="14"/>
      <c r="IOJ3209" s="14"/>
      <c r="IOK3209" s="14"/>
      <c r="IOL3209" s="14"/>
      <c r="IOM3209" s="14"/>
      <c r="ION3209" s="14"/>
      <c r="IOO3209" s="14"/>
      <c r="IOP3209" s="14"/>
      <c r="IOQ3209" s="14"/>
      <c r="IOR3209" s="14"/>
      <c r="IOS3209" s="14"/>
      <c r="IOT3209" s="14"/>
      <c r="IOU3209" s="14"/>
      <c r="IOV3209" s="14"/>
      <c r="IOW3209" s="14"/>
      <c r="IOX3209" s="14"/>
      <c r="IOY3209" s="14"/>
      <c r="IOZ3209" s="14"/>
      <c r="IPA3209" s="14"/>
      <c r="IPB3209" s="14"/>
      <c r="IPC3209" s="14"/>
      <c r="IPD3209" s="14"/>
      <c r="IPE3209" s="14"/>
      <c r="IPF3209" s="14"/>
      <c r="IPG3209" s="14"/>
      <c r="IPH3209" s="14"/>
      <c r="IPI3209" s="14"/>
      <c r="IPJ3209" s="14"/>
      <c r="IPK3209" s="14"/>
      <c r="IPL3209" s="14"/>
      <c r="IPM3209" s="14"/>
      <c r="IPN3209" s="14"/>
      <c r="IPO3209" s="14"/>
      <c r="IPP3209" s="14"/>
      <c r="IPQ3209" s="14"/>
      <c r="IPR3209" s="14"/>
      <c r="IPS3209" s="14"/>
      <c r="IPT3209" s="14"/>
      <c r="IPU3209" s="14"/>
      <c r="IPV3209" s="14"/>
      <c r="IPW3209" s="14"/>
      <c r="IPX3209" s="14"/>
      <c r="IPY3209" s="14"/>
      <c r="IPZ3209" s="14"/>
      <c r="IQA3209" s="14"/>
      <c r="IQB3209" s="14"/>
      <c r="IQC3209" s="14"/>
      <c r="IQD3209" s="14"/>
      <c r="IQE3209" s="14"/>
      <c r="IQF3209" s="14"/>
      <c r="IQG3209" s="14"/>
      <c r="IQH3209" s="14"/>
      <c r="IQI3209" s="14"/>
      <c r="IQJ3209" s="14"/>
      <c r="IQK3209" s="14"/>
      <c r="IQL3209" s="14"/>
      <c r="IQM3209" s="14"/>
      <c r="IQN3209" s="14"/>
      <c r="IQO3209" s="14"/>
      <c r="IQP3209" s="14"/>
      <c r="IQQ3209" s="14"/>
      <c r="IQR3209" s="14"/>
      <c r="IQS3209" s="14"/>
      <c r="IQT3209" s="14"/>
      <c r="IQU3209" s="14"/>
      <c r="IQV3209" s="14"/>
      <c r="IQW3209" s="14"/>
      <c r="IQX3209" s="14"/>
      <c r="IQY3209" s="14"/>
      <c r="IQZ3209" s="14"/>
      <c r="IRA3209" s="14"/>
      <c r="IRB3209" s="14"/>
      <c r="IRC3209" s="14"/>
      <c r="IRD3209" s="14"/>
      <c r="IRE3209" s="14"/>
      <c r="IRF3209" s="14"/>
      <c r="IRG3209" s="14"/>
      <c r="IRH3209" s="14"/>
      <c r="IRI3209" s="14"/>
      <c r="IRJ3209" s="14"/>
      <c r="IRK3209" s="14"/>
      <c r="IRL3209" s="14"/>
      <c r="IRM3209" s="14"/>
      <c r="IRN3209" s="14"/>
      <c r="IRO3209" s="14"/>
      <c r="IRP3209" s="14"/>
      <c r="IRQ3209" s="14"/>
      <c r="IRR3209" s="14"/>
      <c r="IRS3209" s="14"/>
      <c r="IRT3209" s="14"/>
      <c r="IRU3209" s="14"/>
      <c r="IRV3209" s="14"/>
      <c r="IRW3209" s="14"/>
      <c r="IRX3209" s="14"/>
      <c r="IRY3209" s="14"/>
      <c r="IRZ3209" s="14"/>
      <c r="ISA3209" s="14"/>
      <c r="ISB3209" s="14"/>
      <c r="ISC3209" s="14"/>
      <c r="ISD3209" s="14"/>
      <c r="ISE3209" s="14"/>
      <c r="ISF3209" s="14"/>
      <c r="ISG3209" s="14"/>
      <c r="ISH3209" s="14"/>
      <c r="ISI3209" s="14"/>
      <c r="ISJ3209" s="14"/>
      <c r="ISK3209" s="14"/>
      <c r="ISL3209" s="14"/>
      <c r="ISM3209" s="14"/>
      <c r="ISN3209" s="14"/>
      <c r="ISO3209" s="14"/>
      <c r="ISP3209" s="14"/>
      <c r="ISQ3209" s="14"/>
      <c r="ISR3209" s="14"/>
      <c r="ISS3209" s="14"/>
      <c r="IST3209" s="14"/>
      <c r="ISU3209" s="14"/>
      <c r="ISV3209" s="14"/>
      <c r="ISW3209" s="14"/>
      <c r="ISX3209" s="14"/>
      <c r="ISY3209" s="14"/>
      <c r="ISZ3209" s="14"/>
      <c r="ITA3209" s="14"/>
      <c r="ITB3209" s="14"/>
      <c r="ITC3209" s="14"/>
      <c r="ITD3209" s="14"/>
      <c r="ITE3209" s="14"/>
      <c r="ITF3209" s="14"/>
      <c r="ITG3209" s="14"/>
      <c r="ITH3209" s="14"/>
      <c r="ITI3209" s="14"/>
      <c r="ITJ3209" s="14"/>
      <c r="ITK3209" s="14"/>
      <c r="ITL3209" s="14"/>
      <c r="ITM3209" s="14"/>
      <c r="ITN3209" s="14"/>
      <c r="ITO3209" s="14"/>
      <c r="ITP3209" s="14"/>
      <c r="ITQ3209" s="14"/>
      <c r="ITR3209" s="14"/>
      <c r="ITS3209" s="14"/>
      <c r="ITT3209" s="14"/>
      <c r="ITU3209" s="14"/>
      <c r="ITV3209" s="14"/>
      <c r="ITW3209" s="14"/>
      <c r="ITX3209" s="14"/>
      <c r="ITY3209" s="14"/>
      <c r="ITZ3209" s="14"/>
      <c r="IUA3209" s="14"/>
      <c r="IUB3209" s="14"/>
      <c r="IUC3209" s="14"/>
      <c r="IUD3209" s="14"/>
      <c r="IUE3209" s="14"/>
      <c r="IUF3209" s="14"/>
      <c r="IUG3209" s="14"/>
      <c r="IUH3209" s="14"/>
      <c r="IUI3209" s="14"/>
      <c r="IUJ3209" s="14"/>
      <c r="IUK3209" s="14"/>
      <c r="IUL3209" s="14"/>
      <c r="IUM3209" s="14"/>
      <c r="IUN3209" s="14"/>
      <c r="IUO3209" s="14"/>
      <c r="IUP3209" s="14"/>
      <c r="IUQ3209" s="14"/>
      <c r="IUR3209" s="14"/>
      <c r="IUS3209" s="14"/>
      <c r="IUT3209" s="14"/>
      <c r="IUU3209" s="14"/>
      <c r="IUV3209" s="14"/>
      <c r="IUW3209" s="14"/>
      <c r="IUX3209" s="14"/>
      <c r="IUY3209" s="14"/>
      <c r="IUZ3209" s="14"/>
      <c r="IVA3209" s="14"/>
      <c r="IVB3209" s="14"/>
      <c r="IVC3209" s="14"/>
      <c r="IVD3209" s="14"/>
      <c r="IVE3209" s="14"/>
      <c r="IVF3209" s="14"/>
      <c r="IVG3209" s="14"/>
      <c r="IVH3209" s="14"/>
      <c r="IVI3209" s="14"/>
      <c r="IVJ3209" s="14"/>
      <c r="IVK3209" s="14"/>
      <c r="IVL3209" s="14"/>
      <c r="IVM3209" s="14"/>
      <c r="IVN3209" s="14"/>
      <c r="IVO3209" s="14"/>
      <c r="IVP3209" s="14"/>
      <c r="IVQ3209" s="14"/>
      <c r="IVR3209" s="14"/>
      <c r="IVS3209" s="14"/>
      <c r="IVT3209" s="14"/>
      <c r="IVU3209" s="14"/>
      <c r="IVV3209" s="14"/>
      <c r="IVW3209" s="14"/>
      <c r="IVX3209" s="14"/>
      <c r="IVY3209" s="14"/>
      <c r="IVZ3209" s="14"/>
      <c r="IWA3209" s="14"/>
      <c r="IWB3209" s="14"/>
      <c r="IWC3209" s="14"/>
      <c r="IWD3209" s="14"/>
      <c r="IWE3209" s="14"/>
      <c r="IWF3209" s="14"/>
      <c r="IWG3209" s="14"/>
      <c r="IWH3209" s="14"/>
      <c r="IWI3209" s="14"/>
      <c r="IWJ3209" s="14"/>
      <c r="IWK3209" s="14"/>
      <c r="IWL3209" s="14"/>
      <c r="IWM3209" s="14"/>
      <c r="IWN3209" s="14"/>
      <c r="IWO3209" s="14"/>
      <c r="IWP3209" s="14"/>
      <c r="IWQ3209" s="14"/>
      <c r="IWR3209" s="14"/>
      <c r="IWS3209" s="14"/>
      <c r="IWT3209" s="14"/>
      <c r="IWU3209" s="14"/>
      <c r="IWV3209" s="14"/>
      <c r="IWW3209" s="14"/>
      <c r="IWX3209" s="14"/>
      <c r="IWY3209" s="14"/>
      <c r="IWZ3209" s="14"/>
      <c r="IXA3209" s="14"/>
      <c r="IXB3209" s="14"/>
      <c r="IXC3209" s="14"/>
      <c r="IXD3209" s="14"/>
      <c r="IXE3209" s="14"/>
      <c r="IXF3209" s="14"/>
      <c r="IXG3209" s="14"/>
      <c r="IXH3209" s="14"/>
      <c r="IXI3209" s="14"/>
      <c r="IXJ3209" s="14"/>
      <c r="IXK3209" s="14"/>
      <c r="IXL3209" s="14"/>
      <c r="IXM3209" s="14"/>
      <c r="IXN3209" s="14"/>
      <c r="IXO3209" s="14"/>
      <c r="IXP3209" s="14"/>
      <c r="IXQ3209" s="14"/>
      <c r="IXR3209" s="14"/>
      <c r="IXS3209" s="14"/>
      <c r="IXT3209" s="14"/>
      <c r="IXU3209" s="14"/>
      <c r="IXV3209" s="14"/>
      <c r="IXW3209" s="14"/>
      <c r="IXX3209" s="14"/>
      <c r="IXY3209" s="14"/>
      <c r="IXZ3209" s="14"/>
      <c r="IYA3209" s="14"/>
      <c r="IYB3209" s="14"/>
      <c r="IYC3209" s="14"/>
      <c r="IYD3209" s="14"/>
      <c r="IYE3209" s="14"/>
      <c r="IYF3209" s="14"/>
      <c r="IYG3209" s="14"/>
      <c r="IYH3209" s="14"/>
      <c r="IYI3209" s="14"/>
      <c r="IYJ3209" s="14"/>
      <c r="IYK3209" s="14"/>
      <c r="IYL3209" s="14"/>
      <c r="IYM3209" s="14"/>
      <c r="IYN3209" s="14"/>
      <c r="IYO3209" s="14"/>
      <c r="IYP3209" s="14"/>
      <c r="IYQ3209" s="14"/>
      <c r="IYR3209" s="14"/>
      <c r="IYS3209" s="14"/>
      <c r="IYT3209" s="14"/>
      <c r="IYU3209" s="14"/>
      <c r="IYV3209" s="14"/>
      <c r="IYW3209" s="14"/>
      <c r="IYX3209" s="14"/>
      <c r="IYY3209" s="14"/>
      <c r="IYZ3209" s="14"/>
      <c r="IZA3209" s="14"/>
      <c r="IZB3209" s="14"/>
      <c r="IZC3209" s="14"/>
      <c r="IZD3209" s="14"/>
      <c r="IZE3209" s="14"/>
      <c r="IZF3209" s="14"/>
      <c r="IZG3209" s="14"/>
      <c r="IZH3209" s="14"/>
      <c r="IZI3209" s="14"/>
      <c r="IZJ3209" s="14"/>
      <c r="IZK3209" s="14"/>
      <c r="IZL3209" s="14"/>
      <c r="IZM3209" s="14"/>
      <c r="IZN3209" s="14"/>
      <c r="IZO3209" s="14"/>
      <c r="IZP3209" s="14"/>
      <c r="IZQ3209" s="14"/>
      <c r="IZR3209" s="14"/>
      <c r="IZS3209" s="14"/>
      <c r="IZT3209" s="14"/>
      <c r="IZU3209" s="14"/>
      <c r="IZV3209" s="14"/>
      <c r="IZW3209" s="14"/>
      <c r="IZX3209" s="14"/>
      <c r="IZY3209" s="14"/>
      <c r="IZZ3209" s="14"/>
      <c r="JAA3209" s="14"/>
      <c r="JAB3209" s="14"/>
      <c r="JAC3209" s="14"/>
      <c r="JAD3209" s="14"/>
      <c r="JAE3209" s="14"/>
      <c r="JAF3209" s="14"/>
      <c r="JAG3209" s="14"/>
      <c r="JAH3209" s="14"/>
      <c r="JAI3209" s="14"/>
      <c r="JAJ3209" s="14"/>
      <c r="JAK3209" s="14"/>
      <c r="JAL3209" s="14"/>
      <c r="JAM3209" s="14"/>
      <c r="JAN3209" s="14"/>
      <c r="JAO3209" s="14"/>
      <c r="JAP3209" s="14"/>
      <c r="JAQ3209" s="14"/>
      <c r="JAR3209" s="14"/>
      <c r="JAS3209" s="14"/>
      <c r="JAT3209" s="14"/>
      <c r="JAU3209" s="14"/>
      <c r="JAV3209" s="14"/>
      <c r="JAW3209" s="14"/>
      <c r="JAX3209" s="14"/>
      <c r="JAY3209" s="14"/>
      <c r="JAZ3209" s="14"/>
      <c r="JBA3209" s="14"/>
      <c r="JBB3209" s="14"/>
      <c r="JBC3209" s="14"/>
      <c r="JBD3209" s="14"/>
      <c r="JBE3209" s="14"/>
      <c r="JBF3209" s="14"/>
      <c r="JBG3209" s="14"/>
      <c r="JBH3209" s="14"/>
      <c r="JBI3209" s="14"/>
      <c r="JBJ3209" s="14"/>
      <c r="JBK3209" s="14"/>
      <c r="JBL3209" s="14"/>
      <c r="JBM3209" s="14"/>
      <c r="JBN3209" s="14"/>
      <c r="JBO3209" s="14"/>
      <c r="JBP3209" s="14"/>
      <c r="JBQ3209" s="14"/>
      <c r="JBR3209" s="14"/>
      <c r="JBS3209" s="14"/>
      <c r="JBT3209" s="14"/>
      <c r="JBU3209" s="14"/>
      <c r="JBV3209" s="14"/>
      <c r="JBW3209" s="14"/>
      <c r="JBX3209" s="14"/>
      <c r="JBY3209" s="14"/>
      <c r="JBZ3209" s="14"/>
      <c r="JCA3209" s="14"/>
      <c r="JCB3209" s="14"/>
      <c r="JCC3209" s="14"/>
      <c r="JCD3209" s="14"/>
      <c r="JCE3209" s="14"/>
      <c r="JCF3209" s="14"/>
      <c r="JCG3209" s="14"/>
      <c r="JCH3209" s="14"/>
      <c r="JCI3209" s="14"/>
      <c r="JCJ3209" s="14"/>
      <c r="JCK3209" s="14"/>
      <c r="JCL3209" s="14"/>
      <c r="JCM3209" s="14"/>
      <c r="JCN3209" s="14"/>
      <c r="JCO3209" s="14"/>
      <c r="JCP3209" s="14"/>
      <c r="JCQ3209" s="14"/>
      <c r="JCR3209" s="14"/>
      <c r="JCS3209" s="14"/>
      <c r="JCT3209" s="14"/>
      <c r="JCU3209" s="14"/>
      <c r="JCV3209" s="14"/>
      <c r="JCW3209" s="14"/>
      <c r="JCX3209" s="14"/>
      <c r="JCY3209" s="14"/>
      <c r="JCZ3209" s="14"/>
      <c r="JDA3209" s="14"/>
      <c r="JDB3209" s="14"/>
      <c r="JDC3209" s="14"/>
      <c r="JDD3209" s="14"/>
      <c r="JDE3209" s="14"/>
      <c r="JDF3209" s="14"/>
      <c r="JDG3209" s="14"/>
      <c r="JDH3209" s="14"/>
      <c r="JDI3209" s="14"/>
      <c r="JDJ3209" s="14"/>
      <c r="JDK3209" s="14"/>
      <c r="JDL3209" s="14"/>
      <c r="JDM3209" s="14"/>
      <c r="JDN3209" s="14"/>
      <c r="JDO3209" s="14"/>
      <c r="JDP3209" s="14"/>
      <c r="JDQ3209" s="14"/>
      <c r="JDR3209" s="14"/>
      <c r="JDS3209" s="14"/>
      <c r="JDT3209" s="14"/>
      <c r="JDU3209" s="14"/>
      <c r="JDV3209" s="14"/>
      <c r="JDW3209" s="14"/>
      <c r="JDX3209" s="14"/>
      <c r="JDY3209" s="14"/>
      <c r="JDZ3209" s="14"/>
      <c r="JEA3209" s="14"/>
      <c r="JEB3209" s="14"/>
      <c r="JEC3209" s="14"/>
      <c r="JED3209" s="14"/>
      <c r="JEE3209" s="14"/>
      <c r="JEF3209" s="14"/>
      <c r="JEG3209" s="14"/>
      <c r="JEH3209" s="14"/>
      <c r="JEI3209" s="14"/>
      <c r="JEJ3209" s="14"/>
      <c r="JEK3209" s="14"/>
      <c r="JEL3209" s="14"/>
      <c r="JEM3209" s="14"/>
      <c r="JEN3209" s="14"/>
      <c r="JEO3209" s="14"/>
      <c r="JEP3209" s="14"/>
      <c r="JEQ3209" s="14"/>
      <c r="JER3209" s="14"/>
      <c r="JES3209" s="14"/>
      <c r="JET3209" s="14"/>
      <c r="JEU3209" s="14"/>
      <c r="JEV3209" s="14"/>
      <c r="JEW3209" s="14"/>
      <c r="JEX3209" s="14"/>
      <c r="JEY3209" s="14"/>
      <c r="JEZ3209" s="14"/>
      <c r="JFA3209" s="14"/>
      <c r="JFB3209" s="14"/>
      <c r="JFC3209" s="14"/>
      <c r="JFD3209" s="14"/>
      <c r="JFE3209" s="14"/>
      <c r="JFF3209" s="14"/>
      <c r="JFG3209" s="14"/>
      <c r="JFH3209" s="14"/>
      <c r="JFI3209" s="14"/>
      <c r="JFJ3209" s="14"/>
      <c r="JFK3209" s="14"/>
      <c r="JFL3209" s="14"/>
      <c r="JFM3209" s="14"/>
      <c r="JFN3209" s="14"/>
      <c r="JFO3209" s="14"/>
      <c r="JFP3209" s="14"/>
      <c r="JFQ3209" s="14"/>
      <c r="JFR3209" s="14"/>
      <c r="JFS3209" s="14"/>
      <c r="JFT3209" s="14"/>
      <c r="JFU3209" s="14"/>
      <c r="JFV3209" s="14"/>
      <c r="JFW3209" s="14"/>
      <c r="JFX3209" s="14"/>
      <c r="JFY3209" s="14"/>
      <c r="JFZ3209" s="14"/>
      <c r="JGA3209" s="14"/>
      <c r="JGB3209" s="14"/>
      <c r="JGC3209" s="14"/>
      <c r="JGD3209" s="14"/>
      <c r="JGE3209" s="14"/>
      <c r="JGF3209" s="14"/>
      <c r="JGG3209" s="14"/>
      <c r="JGH3209" s="14"/>
      <c r="JGI3209" s="14"/>
      <c r="JGJ3209" s="14"/>
      <c r="JGK3209" s="14"/>
      <c r="JGL3209" s="14"/>
      <c r="JGM3209" s="14"/>
      <c r="JGN3209" s="14"/>
      <c r="JGO3209" s="14"/>
      <c r="JGP3209" s="14"/>
      <c r="JGQ3209" s="14"/>
      <c r="JGR3209" s="14"/>
      <c r="JGS3209" s="14"/>
      <c r="JGT3209" s="14"/>
      <c r="JGU3209" s="14"/>
      <c r="JGV3209" s="14"/>
      <c r="JGW3209" s="14"/>
      <c r="JGX3209" s="14"/>
      <c r="JGY3209" s="14"/>
      <c r="JGZ3209" s="14"/>
      <c r="JHA3209" s="14"/>
      <c r="JHB3209" s="14"/>
      <c r="JHC3209" s="14"/>
      <c r="JHD3209" s="14"/>
      <c r="JHE3209" s="14"/>
      <c r="JHF3209" s="14"/>
      <c r="JHG3209" s="14"/>
      <c r="JHH3209" s="14"/>
      <c r="JHI3209" s="14"/>
      <c r="JHJ3209" s="14"/>
      <c r="JHK3209" s="14"/>
      <c r="JHL3209" s="14"/>
      <c r="JHM3209" s="14"/>
      <c r="JHN3209" s="14"/>
      <c r="JHO3209" s="14"/>
      <c r="JHP3209" s="14"/>
      <c r="JHQ3209" s="14"/>
      <c r="JHR3209" s="14"/>
      <c r="JHS3209" s="14"/>
      <c r="JHT3209" s="14"/>
      <c r="JHU3209" s="14"/>
      <c r="JHV3209" s="14"/>
      <c r="JHW3209" s="14"/>
      <c r="JHX3209" s="14"/>
      <c r="JHY3209" s="14"/>
      <c r="JHZ3209" s="14"/>
      <c r="JIA3209" s="14"/>
      <c r="JIB3209" s="14"/>
      <c r="JIC3209" s="14"/>
      <c r="JID3209" s="14"/>
      <c r="JIE3209" s="14"/>
      <c r="JIF3209" s="14"/>
      <c r="JIG3209" s="14"/>
      <c r="JIH3209" s="14"/>
      <c r="JII3209" s="14"/>
      <c r="JIJ3209" s="14"/>
      <c r="JIK3209" s="14"/>
      <c r="JIL3209" s="14"/>
      <c r="JIM3209" s="14"/>
      <c r="JIN3209" s="14"/>
      <c r="JIO3209" s="14"/>
      <c r="JIP3209" s="14"/>
      <c r="JIQ3209" s="14"/>
      <c r="JIR3209" s="14"/>
      <c r="JIS3209" s="14"/>
      <c r="JIT3209" s="14"/>
      <c r="JIU3209" s="14"/>
      <c r="JIV3209" s="14"/>
      <c r="JIW3209" s="14"/>
      <c r="JIX3209" s="14"/>
      <c r="JIY3209" s="14"/>
      <c r="JIZ3209" s="14"/>
      <c r="JJA3209" s="14"/>
      <c r="JJB3209" s="14"/>
      <c r="JJC3209" s="14"/>
      <c r="JJD3209" s="14"/>
      <c r="JJE3209" s="14"/>
      <c r="JJF3209" s="14"/>
      <c r="JJG3209" s="14"/>
      <c r="JJH3209" s="14"/>
      <c r="JJI3209" s="14"/>
      <c r="JJJ3209" s="14"/>
      <c r="JJK3209" s="14"/>
      <c r="JJL3209" s="14"/>
      <c r="JJM3209" s="14"/>
      <c r="JJN3209" s="14"/>
      <c r="JJO3209" s="14"/>
      <c r="JJP3209" s="14"/>
      <c r="JJQ3209" s="14"/>
      <c r="JJR3209" s="14"/>
      <c r="JJS3209" s="14"/>
      <c r="JJT3209" s="14"/>
      <c r="JJU3209" s="14"/>
      <c r="JJV3209" s="14"/>
      <c r="JJW3209" s="14"/>
      <c r="JJX3209" s="14"/>
      <c r="JJY3209" s="14"/>
      <c r="JJZ3209" s="14"/>
      <c r="JKA3209" s="14"/>
      <c r="JKB3209" s="14"/>
      <c r="JKC3209" s="14"/>
      <c r="JKD3209" s="14"/>
      <c r="JKE3209" s="14"/>
      <c r="JKF3209" s="14"/>
      <c r="JKG3209" s="14"/>
      <c r="JKH3209" s="14"/>
      <c r="JKI3209" s="14"/>
      <c r="JKJ3209" s="14"/>
      <c r="JKK3209" s="14"/>
      <c r="JKL3209" s="14"/>
      <c r="JKM3209" s="14"/>
      <c r="JKN3209" s="14"/>
      <c r="JKO3209" s="14"/>
      <c r="JKP3209" s="14"/>
      <c r="JKQ3209" s="14"/>
      <c r="JKR3209" s="14"/>
      <c r="JKS3209" s="14"/>
      <c r="JKT3209" s="14"/>
      <c r="JKU3209" s="14"/>
      <c r="JKV3209" s="14"/>
      <c r="JKW3209" s="14"/>
      <c r="JKX3209" s="14"/>
      <c r="JKY3209" s="14"/>
      <c r="JKZ3209" s="14"/>
      <c r="JLA3209" s="14"/>
      <c r="JLB3209" s="14"/>
      <c r="JLC3209" s="14"/>
      <c r="JLD3209" s="14"/>
      <c r="JLE3209" s="14"/>
      <c r="JLF3209" s="14"/>
      <c r="JLG3209" s="14"/>
      <c r="JLH3209" s="14"/>
      <c r="JLI3209" s="14"/>
      <c r="JLJ3209" s="14"/>
      <c r="JLK3209" s="14"/>
      <c r="JLL3209" s="14"/>
      <c r="JLM3209" s="14"/>
      <c r="JLN3209" s="14"/>
      <c r="JLO3209" s="14"/>
      <c r="JLP3209" s="14"/>
      <c r="JLQ3209" s="14"/>
      <c r="JLR3209" s="14"/>
      <c r="JLS3209" s="14"/>
      <c r="JLT3209" s="14"/>
      <c r="JLU3209" s="14"/>
      <c r="JLV3209" s="14"/>
      <c r="JLW3209" s="14"/>
      <c r="JLX3209" s="14"/>
      <c r="JLY3209" s="14"/>
      <c r="JLZ3209" s="14"/>
      <c r="JMA3209" s="14"/>
      <c r="JMB3209" s="14"/>
      <c r="JMC3209" s="14"/>
      <c r="JMD3209" s="14"/>
      <c r="JME3209" s="14"/>
      <c r="JMF3209" s="14"/>
      <c r="JMG3209" s="14"/>
      <c r="JMH3209" s="14"/>
      <c r="JMI3209" s="14"/>
      <c r="JMJ3209" s="14"/>
      <c r="JMK3209" s="14"/>
      <c r="JML3209" s="14"/>
      <c r="JMM3209" s="14"/>
      <c r="JMN3209" s="14"/>
      <c r="JMO3209" s="14"/>
      <c r="JMP3209" s="14"/>
      <c r="JMQ3209" s="14"/>
      <c r="JMR3209" s="14"/>
      <c r="JMS3209" s="14"/>
      <c r="JMT3209" s="14"/>
      <c r="JMU3209" s="14"/>
      <c r="JMV3209" s="14"/>
      <c r="JMW3209" s="14"/>
      <c r="JMX3209" s="14"/>
      <c r="JMY3209" s="14"/>
      <c r="JMZ3209" s="14"/>
      <c r="JNA3209" s="14"/>
      <c r="JNB3209" s="14"/>
      <c r="JNC3209" s="14"/>
      <c r="JND3209" s="14"/>
      <c r="JNE3209" s="14"/>
      <c r="JNF3209" s="14"/>
      <c r="JNG3209" s="14"/>
      <c r="JNH3209" s="14"/>
      <c r="JNI3209" s="14"/>
      <c r="JNJ3209" s="14"/>
      <c r="JNK3209" s="14"/>
      <c r="JNL3209" s="14"/>
      <c r="JNM3209" s="14"/>
      <c r="JNN3209" s="14"/>
      <c r="JNO3209" s="14"/>
      <c r="JNP3209" s="14"/>
      <c r="JNQ3209" s="14"/>
      <c r="JNR3209" s="14"/>
      <c r="JNS3209" s="14"/>
      <c r="JNT3209" s="14"/>
      <c r="JNU3209" s="14"/>
      <c r="JNV3209" s="14"/>
      <c r="JNW3209" s="14"/>
      <c r="JNX3209" s="14"/>
      <c r="JNY3209" s="14"/>
      <c r="JNZ3209" s="14"/>
      <c r="JOA3209" s="14"/>
      <c r="JOB3209" s="14"/>
      <c r="JOC3209" s="14"/>
      <c r="JOD3209" s="14"/>
      <c r="JOE3209" s="14"/>
      <c r="JOF3209" s="14"/>
      <c r="JOG3209" s="14"/>
      <c r="JOH3209" s="14"/>
      <c r="JOI3209" s="14"/>
      <c r="JOJ3209" s="14"/>
      <c r="JOK3209" s="14"/>
      <c r="JOL3209" s="14"/>
      <c r="JOM3209" s="14"/>
      <c r="JON3209" s="14"/>
      <c r="JOO3209" s="14"/>
      <c r="JOP3209" s="14"/>
      <c r="JOQ3209" s="14"/>
      <c r="JOR3209" s="14"/>
      <c r="JOS3209" s="14"/>
      <c r="JOT3209" s="14"/>
      <c r="JOU3209" s="14"/>
      <c r="JOV3209" s="14"/>
      <c r="JOW3209" s="14"/>
      <c r="JOX3209" s="14"/>
      <c r="JOY3209" s="14"/>
      <c r="JOZ3209" s="14"/>
      <c r="JPA3209" s="14"/>
      <c r="JPB3209" s="14"/>
      <c r="JPC3209" s="14"/>
      <c r="JPD3209" s="14"/>
      <c r="JPE3209" s="14"/>
      <c r="JPF3209" s="14"/>
      <c r="JPG3209" s="14"/>
      <c r="JPH3209" s="14"/>
      <c r="JPI3209" s="14"/>
      <c r="JPJ3209" s="14"/>
      <c r="JPK3209" s="14"/>
      <c r="JPL3209" s="14"/>
      <c r="JPM3209" s="14"/>
      <c r="JPN3209" s="14"/>
      <c r="JPO3209" s="14"/>
      <c r="JPP3209" s="14"/>
      <c r="JPQ3209" s="14"/>
      <c r="JPR3209" s="14"/>
      <c r="JPS3209" s="14"/>
      <c r="JPT3209" s="14"/>
      <c r="JPU3209" s="14"/>
      <c r="JPV3209" s="14"/>
      <c r="JPW3209" s="14"/>
      <c r="JPX3209" s="14"/>
      <c r="JPY3209" s="14"/>
      <c r="JPZ3209" s="14"/>
      <c r="JQA3209" s="14"/>
      <c r="JQB3209" s="14"/>
      <c r="JQC3209" s="14"/>
      <c r="JQD3209" s="14"/>
      <c r="JQE3209" s="14"/>
      <c r="JQF3209" s="14"/>
      <c r="JQG3209" s="14"/>
      <c r="JQH3209" s="14"/>
      <c r="JQI3209" s="14"/>
      <c r="JQJ3209" s="14"/>
      <c r="JQK3209" s="14"/>
      <c r="JQL3209" s="14"/>
      <c r="JQM3209" s="14"/>
      <c r="JQN3209" s="14"/>
      <c r="JQO3209" s="14"/>
      <c r="JQP3209" s="14"/>
      <c r="JQQ3209" s="14"/>
      <c r="JQR3209" s="14"/>
      <c r="JQS3209" s="14"/>
      <c r="JQT3209" s="14"/>
      <c r="JQU3209" s="14"/>
      <c r="JQV3209" s="14"/>
      <c r="JQW3209" s="14"/>
      <c r="JQX3209" s="14"/>
      <c r="JQY3209" s="14"/>
      <c r="JQZ3209" s="14"/>
      <c r="JRA3209" s="14"/>
      <c r="JRB3209" s="14"/>
      <c r="JRC3209" s="14"/>
      <c r="JRD3209" s="14"/>
      <c r="JRE3209" s="14"/>
      <c r="JRF3209" s="14"/>
      <c r="JRG3209" s="14"/>
      <c r="JRH3209" s="14"/>
      <c r="JRI3209" s="14"/>
      <c r="JRJ3209" s="14"/>
      <c r="JRK3209" s="14"/>
      <c r="JRL3209" s="14"/>
      <c r="JRM3209" s="14"/>
      <c r="JRN3209" s="14"/>
      <c r="JRO3209" s="14"/>
      <c r="JRP3209" s="14"/>
      <c r="JRQ3209" s="14"/>
      <c r="JRR3209" s="14"/>
      <c r="JRS3209" s="14"/>
      <c r="JRT3209" s="14"/>
      <c r="JRU3209" s="14"/>
      <c r="JRV3209" s="14"/>
      <c r="JRW3209" s="14"/>
      <c r="JRX3209" s="14"/>
      <c r="JRY3209" s="14"/>
      <c r="JRZ3209" s="14"/>
      <c r="JSA3209" s="14"/>
      <c r="JSB3209" s="14"/>
      <c r="JSC3209" s="14"/>
      <c r="JSD3209" s="14"/>
      <c r="JSE3209" s="14"/>
      <c r="JSF3209" s="14"/>
      <c r="JSG3209" s="14"/>
      <c r="JSH3209" s="14"/>
      <c r="JSI3209" s="14"/>
      <c r="JSJ3209" s="14"/>
      <c r="JSK3209" s="14"/>
      <c r="JSL3209" s="14"/>
      <c r="JSM3209" s="14"/>
      <c r="JSN3209" s="14"/>
      <c r="JSO3209" s="14"/>
      <c r="JSP3209" s="14"/>
      <c r="JSQ3209" s="14"/>
      <c r="JSR3209" s="14"/>
      <c r="JSS3209" s="14"/>
      <c r="JST3209" s="14"/>
      <c r="JSU3209" s="14"/>
      <c r="JSV3209" s="14"/>
      <c r="JSW3209" s="14"/>
      <c r="JSX3209" s="14"/>
      <c r="JSY3209" s="14"/>
      <c r="JSZ3209" s="14"/>
      <c r="JTA3209" s="14"/>
      <c r="JTB3209" s="14"/>
      <c r="JTC3209" s="14"/>
      <c r="JTD3209" s="14"/>
      <c r="JTE3209" s="14"/>
      <c r="JTF3209" s="14"/>
      <c r="JTG3209" s="14"/>
      <c r="JTH3209" s="14"/>
      <c r="JTI3209" s="14"/>
      <c r="JTJ3209" s="14"/>
      <c r="JTK3209" s="14"/>
      <c r="JTL3209" s="14"/>
      <c r="JTM3209" s="14"/>
      <c r="JTN3209" s="14"/>
      <c r="JTO3209" s="14"/>
      <c r="JTP3209" s="14"/>
      <c r="JTQ3209" s="14"/>
      <c r="JTR3209" s="14"/>
      <c r="JTS3209" s="14"/>
      <c r="JTT3209" s="14"/>
      <c r="JTU3209" s="14"/>
      <c r="JTV3209" s="14"/>
      <c r="JTW3209" s="14"/>
      <c r="JTX3209" s="14"/>
      <c r="JTY3209" s="14"/>
      <c r="JTZ3209" s="14"/>
      <c r="JUA3209" s="14"/>
      <c r="JUB3209" s="14"/>
      <c r="JUC3209" s="14"/>
      <c r="JUD3209" s="14"/>
      <c r="JUE3209" s="14"/>
      <c r="JUF3209" s="14"/>
      <c r="JUG3209" s="14"/>
      <c r="JUH3209" s="14"/>
      <c r="JUI3209" s="14"/>
      <c r="JUJ3209" s="14"/>
      <c r="JUK3209" s="14"/>
      <c r="JUL3209" s="14"/>
      <c r="JUM3209" s="14"/>
      <c r="JUN3209" s="14"/>
      <c r="JUO3209" s="14"/>
      <c r="JUP3209" s="14"/>
      <c r="JUQ3209" s="14"/>
      <c r="JUR3209" s="14"/>
      <c r="JUS3209" s="14"/>
      <c r="JUT3209" s="14"/>
      <c r="JUU3209" s="14"/>
      <c r="JUV3209" s="14"/>
      <c r="JUW3209" s="14"/>
      <c r="JUX3209" s="14"/>
      <c r="JUY3209" s="14"/>
      <c r="JUZ3209" s="14"/>
      <c r="JVA3209" s="14"/>
      <c r="JVB3209" s="14"/>
      <c r="JVC3209" s="14"/>
      <c r="JVD3209" s="14"/>
      <c r="JVE3209" s="14"/>
      <c r="JVF3209" s="14"/>
      <c r="JVG3209" s="14"/>
      <c r="JVH3209" s="14"/>
      <c r="JVI3209" s="14"/>
      <c r="JVJ3209" s="14"/>
      <c r="JVK3209" s="14"/>
      <c r="JVL3209" s="14"/>
      <c r="JVM3209" s="14"/>
      <c r="JVN3209" s="14"/>
      <c r="JVO3209" s="14"/>
      <c r="JVP3209" s="14"/>
      <c r="JVQ3209" s="14"/>
      <c r="JVR3209" s="14"/>
      <c r="JVS3209" s="14"/>
      <c r="JVT3209" s="14"/>
      <c r="JVU3209" s="14"/>
      <c r="JVV3209" s="14"/>
      <c r="JVW3209" s="14"/>
      <c r="JVX3209" s="14"/>
      <c r="JVY3209" s="14"/>
      <c r="JVZ3209" s="14"/>
      <c r="JWA3209" s="14"/>
      <c r="JWB3209" s="14"/>
      <c r="JWC3209" s="14"/>
      <c r="JWD3209" s="14"/>
      <c r="JWE3209" s="14"/>
      <c r="JWF3209" s="14"/>
      <c r="JWG3209" s="14"/>
      <c r="JWH3209" s="14"/>
      <c r="JWI3209" s="14"/>
      <c r="JWJ3209" s="14"/>
      <c r="JWK3209" s="14"/>
      <c r="JWL3209" s="14"/>
      <c r="JWM3209" s="14"/>
      <c r="JWN3209" s="14"/>
      <c r="JWO3209" s="14"/>
      <c r="JWP3209" s="14"/>
      <c r="JWQ3209" s="14"/>
      <c r="JWR3209" s="14"/>
      <c r="JWS3209" s="14"/>
      <c r="JWT3209" s="14"/>
      <c r="JWU3209" s="14"/>
      <c r="JWV3209" s="14"/>
      <c r="JWW3209" s="14"/>
      <c r="JWX3209" s="14"/>
      <c r="JWY3209" s="14"/>
      <c r="JWZ3209" s="14"/>
      <c r="JXA3209" s="14"/>
      <c r="JXB3209" s="14"/>
      <c r="JXC3209" s="14"/>
      <c r="JXD3209" s="14"/>
      <c r="JXE3209" s="14"/>
      <c r="JXF3209" s="14"/>
      <c r="JXG3209" s="14"/>
      <c r="JXH3209" s="14"/>
      <c r="JXI3209" s="14"/>
      <c r="JXJ3209" s="14"/>
      <c r="JXK3209" s="14"/>
      <c r="JXL3209" s="14"/>
      <c r="JXM3209" s="14"/>
      <c r="JXN3209" s="14"/>
      <c r="JXO3209" s="14"/>
      <c r="JXP3209" s="14"/>
      <c r="JXQ3209" s="14"/>
      <c r="JXR3209" s="14"/>
      <c r="JXS3209" s="14"/>
      <c r="JXT3209" s="14"/>
      <c r="JXU3209" s="14"/>
      <c r="JXV3209" s="14"/>
      <c r="JXW3209" s="14"/>
      <c r="JXX3209" s="14"/>
      <c r="JXY3209" s="14"/>
      <c r="JXZ3209" s="14"/>
      <c r="JYA3209" s="14"/>
      <c r="JYB3209" s="14"/>
      <c r="JYC3209" s="14"/>
      <c r="JYD3209" s="14"/>
      <c r="JYE3209" s="14"/>
      <c r="JYF3209" s="14"/>
      <c r="JYG3209" s="14"/>
      <c r="JYH3209" s="14"/>
      <c r="JYI3209" s="14"/>
      <c r="JYJ3209" s="14"/>
      <c r="JYK3209" s="14"/>
      <c r="JYL3209" s="14"/>
      <c r="JYM3209" s="14"/>
      <c r="JYN3209" s="14"/>
      <c r="JYO3209" s="14"/>
      <c r="JYP3209" s="14"/>
      <c r="JYQ3209" s="14"/>
      <c r="JYR3209" s="14"/>
      <c r="JYS3209" s="14"/>
      <c r="JYT3209" s="14"/>
      <c r="JYU3209" s="14"/>
      <c r="JYV3209" s="14"/>
      <c r="JYW3209" s="14"/>
      <c r="JYX3209" s="14"/>
      <c r="JYY3209" s="14"/>
      <c r="JYZ3209" s="14"/>
      <c r="JZA3209" s="14"/>
      <c r="JZB3209" s="14"/>
      <c r="JZC3209" s="14"/>
      <c r="JZD3209" s="14"/>
      <c r="JZE3209" s="14"/>
      <c r="JZF3209" s="14"/>
      <c r="JZG3209" s="14"/>
      <c r="JZH3209" s="14"/>
      <c r="JZI3209" s="14"/>
      <c r="JZJ3209" s="14"/>
      <c r="JZK3209" s="14"/>
      <c r="JZL3209" s="14"/>
      <c r="JZM3209" s="14"/>
      <c r="JZN3209" s="14"/>
      <c r="JZO3209" s="14"/>
      <c r="JZP3209" s="14"/>
      <c r="JZQ3209" s="14"/>
      <c r="JZR3209" s="14"/>
      <c r="JZS3209" s="14"/>
      <c r="JZT3209" s="14"/>
      <c r="JZU3209" s="14"/>
      <c r="JZV3209" s="14"/>
      <c r="JZW3209" s="14"/>
      <c r="JZX3209" s="14"/>
      <c r="JZY3209" s="14"/>
      <c r="JZZ3209" s="14"/>
      <c r="KAA3209" s="14"/>
      <c r="KAB3209" s="14"/>
      <c r="KAC3209" s="14"/>
      <c r="KAD3209" s="14"/>
      <c r="KAE3209" s="14"/>
      <c r="KAF3209" s="14"/>
      <c r="KAG3209" s="14"/>
      <c r="KAH3209" s="14"/>
      <c r="KAI3209" s="14"/>
      <c r="KAJ3209" s="14"/>
      <c r="KAK3209" s="14"/>
      <c r="KAL3209" s="14"/>
      <c r="KAM3209" s="14"/>
      <c r="KAN3209" s="14"/>
      <c r="KAO3209" s="14"/>
      <c r="KAP3209" s="14"/>
      <c r="KAQ3209" s="14"/>
      <c r="KAR3209" s="14"/>
      <c r="KAS3209" s="14"/>
      <c r="KAT3209" s="14"/>
      <c r="KAU3209" s="14"/>
      <c r="KAV3209" s="14"/>
      <c r="KAW3209" s="14"/>
      <c r="KAX3209" s="14"/>
      <c r="KAY3209" s="14"/>
      <c r="KAZ3209" s="14"/>
      <c r="KBA3209" s="14"/>
      <c r="KBB3209" s="14"/>
      <c r="KBC3209" s="14"/>
      <c r="KBD3209" s="14"/>
      <c r="KBE3209" s="14"/>
      <c r="KBF3209" s="14"/>
      <c r="KBG3209" s="14"/>
      <c r="KBH3209" s="14"/>
      <c r="KBI3209" s="14"/>
      <c r="KBJ3209" s="14"/>
      <c r="KBK3209" s="14"/>
      <c r="KBL3209" s="14"/>
      <c r="KBM3209" s="14"/>
      <c r="KBN3209" s="14"/>
      <c r="KBO3209" s="14"/>
      <c r="KBP3209" s="14"/>
      <c r="KBQ3209" s="14"/>
      <c r="KBR3209" s="14"/>
      <c r="KBS3209" s="14"/>
      <c r="KBT3209" s="14"/>
      <c r="KBU3209" s="14"/>
      <c r="KBV3209" s="14"/>
      <c r="KBW3209" s="14"/>
      <c r="KBX3209" s="14"/>
      <c r="KBY3209" s="14"/>
      <c r="KBZ3209" s="14"/>
      <c r="KCA3209" s="14"/>
      <c r="KCB3209" s="14"/>
      <c r="KCC3209" s="14"/>
      <c r="KCD3209" s="14"/>
      <c r="KCE3209" s="14"/>
      <c r="KCF3209" s="14"/>
      <c r="KCG3209" s="14"/>
      <c r="KCH3209" s="14"/>
      <c r="KCI3209" s="14"/>
      <c r="KCJ3209" s="14"/>
      <c r="KCK3209" s="14"/>
      <c r="KCL3209" s="14"/>
      <c r="KCM3209" s="14"/>
      <c r="KCN3209" s="14"/>
      <c r="KCO3209" s="14"/>
      <c r="KCP3209" s="14"/>
      <c r="KCQ3209" s="14"/>
      <c r="KCR3209" s="14"/>
      <c r="KCS3209" s="14"/>
      <c r="KCT3209" s="14"/>
      <c r="KCU3209" s="14"/>
      <c r="KCV3209" s="14"/>
      <c r="KCW3209" s="14"/>
      <c r="KCX3209" s="14"/>
      <c r="KCY3209" s="14"/>
      <c r="KCZ3209" s="14"/>
      <c r="KDA3209" s="14"/>
      <c r="KDB3209" s="14"/>
      <c r="KDC3209" s="14"/>
      <c r="KDD3209" s="14"/>
      <c r="KDE3209" s="14"/>
      <c r="KDF3209" s="14"/>
      <c r="KDG3209" s="14"/>
      <c r="KDH3209" s="14"/>
      <c r="KDI3209" s="14"/>
      <c r="KDJ3209" s="14"/>
      <c r="KDK3209" s="14"/>
      <c r="KDL3209" s="14"/>
      <c r="KDM3209" s="14"/>
      <c r="KDN3209" s="14"/>
      <c r="KDO3209" s="14"/>
      <c r="KDP3209" s="14"/>
      <c r="KDQ3209" s="14"/>
      <c r="KDR3209" s="14"/>
      <c r="KDS3209" s="14"/>
      <c r="KDT3209" s="14"/>
      <c r="KDU3209" s="14"/>
      <c r="KDV3209" s="14"/>
      <c r="KDW3209" s="14"/>
      <c r="KDX3209" s="14"/>
      <c r="KDY3209" s="14"/>
      <c r="KDZ3209" s="14"/>
      <c r="KEA3209" s="14"/>
      <c r="KEB3209" s="14"/>
      <c r="KEC3209" s="14"/>
      <c r="KED3209" s="14"/>
      <c r="KEE3209" s="14"/>
      <c r="KEF3209" s="14"/>
      <c r="KEG3209" s="14"/>
      <c r="KEH3209" s="14"/>
      <c r="KEI3209" s="14"/>
      <c r="KEJ3209" s="14"/>
      <c r="KEK3209" s="14"/>
      <c r="KEL3209" s="14"/>
      <c r="KEM3209" s="14"/>
      <c r="KEN3209" s="14"/>
      <c r="KEO3209" s="14"/>
      <c r="KEP3209" s="14"/>
      <c r="KEQ3209" s="14"/>
      <c r="KER3209" s="14"/>
      <c r="KES3209" s="14"/>
      <c r="KET3209" s="14"/>
      <c r="KEU3209" s="14"/>
      <c r="KEV3209" s="14"/>
      <c r="KEW3209" s="14"/>
      <c r="KEX3209" s="14"/>
      <c r="KEY3209" s="14"/>
      <c r="KEZ3209" s="14"/>
      <c r="KFA3209" s="14"/>
      <c r="KFB3209" s="14"/>
      <c r="KFC3209" s="14"/>
      <c r="KFD3209" s="14"/>
      <c r="KFE3209" s="14"/>
      <c r="KFF3209" s="14"/>
      <c r="KFG3209" s="14"/>
      <c r="KFH3209" s="14"/>
      <c r="KFI3209" s="14"/>
      <c r="KFJ3209" s="14"/>
      <c r="KFK3209" s="14"/>
      <c r="KFL3209" s="14"/>
      <c r="KFM3209" s="14"/>
      <c r="KFN3209" s="14"/>
      <c r="KFO3209" s="14"/>
      <c r="KFP3209" s="14"/>
      <c r="KFQ3209" s="14"/>
      <c r="KFR3209" s="14"/>
      <c r="KFS3209" s="14"/>
      <c r="KFT3209" s="14"/>
      <c r="KFU3209" s="14"/>
      <c r="KFV3209" s="14"/>
      <c r="KFW3209" s="14"/>
      <c r="KFX3209" s="14"/>
      <c r="KFY3209" s="14"/>
      <c r="KFZ3209" s="14"/>
      <c r="KGA3209" s="14"/>
      <c r="KGB3209" s="14"/>
      <c r="KGC3209" s="14"/>
      <c r="KGD3209" s="14"/>
      <c r="KGE3209" s="14"/>
      <c r="KGF3209" s="14"/>
      <c r="KGG3209" s="14"/>
      <c r="KGH3209" s="14"/>
      <c r="KGI3209" s="14"/>
      <c r="KGJ3209" s="14"/>
      <c r="KGK3209" s="14"/>
      <c r="KGL3209" s="14"/>
      <c r="KGM3209" s="14"/>
      <c r="KGN3209" s="14"/>
      <c r="KGO3209" s="14"/>
      <c r="KGP3209" s="14"/>
      <c r="KGQ3209" s="14"/>
      <c r="KGR3209" s="14"/>
      <c r="KGS3209" s="14"/>
      <c r="KGT3209" s="14"/>
      <c r="KGU3209" s="14"/>
      <c r="KGV3209" s="14"/>
      <c r="KGW3209" s="14"/>
      <c r="KGX3209" s="14"/>
      <c r="KGY3209" s="14"/>
      <c r="KGZ3209" s="14"/>
      <c r="KHA3209" s="14"/>
      <c r="KHB3209" s="14"/>
      <c r="KHC3209" s="14"/>
      <c r="KHD3209" s="14"/>
      <c r="KHE3209" s="14"/>
      <c r="KHF3209" s="14"/>
      <c r="KHG3209" s="14"/>
      <c r="KHH3209" s="14"/>
      <c r="KHI3209" s="14"/>
      <c r="KHJ3209" s="14"/>
      <c r="KHK3209" s="14"/>
      <c r="KHL3209" s="14"/>
      <c r="KHM3209" s="14"/>
      <c r="KHN3209" s="14"/>
      <c r="KHO3209" s="14"/>
      <c r="KHP3209" s="14"/>
      <c r="KHQ3209" s="14"/>
      <c r="KHR3209" s="14"/>
      <c r="KHS3209" s="14"/>
      <c r="KHT3209" s="14"/>
      <c r="KHU3209" s="14"/>
      <c r="KHV3209" s="14"/>
      <c r="KHW3209" s="14"/>
      <c r="KHX3209" s="14"/>
      <c r="KHY3209" s="14"/>
      <c r="KHZ3209" s="14"/>
      <c r="KIA3209" s="14"/>
      <c r="KIB3209" s="14"/>
      <c r="KIC3209" s="14"/>
      <c r="KID3209" s="14"/>
      <c r="KIE3209" s="14"/>
      <c r="KIF3209" s="14"/>
      <c r="KIG3209" s="14"/>
      <c r="KIH3209" s="14"/>
      <c r="KII3209" s="14"/>
      <c r="KIJ3209" s="14"/>
      <c r="KIK3209" s="14"/>
      <c r="KIL3209" s="14"/>
      <c r="KIM3209" s="14"/>
      <c r="KIN3209" s="14"/>
      <c r="KIO3209" s="14"/>
      <c r="KIP3209" s="14"/>
      <c r="KIQ3209" s="14"/>
      <c r="KIR3209" s="14"/>
      <c r="KIS3209" s="14"/>
      <c r="KIT3209" s="14"/>
      <c r="KIU3209" s="14"/>
      <c r="KIV3209" s="14"/>
      <c r="KIW3209" s="14"/>
      <c r="KIX3209" s="14"/>
      <c r="KIY3209" s="14"/>
      <c r="KIZ3209" s="14"/>
      <c r="KJA3209" s="14"/>
      <c r="KJB3209" s="14"/>
      <c r="KJC3209" s="14"/>
      <c r="KJD3209" s="14"/>
      <c r="KJE3209" s="14"/>
      <c r="KJF3209" s="14"/>
      <c r="KJG3209" s="14"/>
      <c r="KJH3209" s="14"/>
      <c r="KJI3209" s="14"/>
      <c r="KJJ3209" s="14"/>
      <c r="KJK3209" s="14"/>
      <c r="KJL3209" s="14"/>
      <c r="KJM3209" s="14"/>
      <c r="KJN3209" s="14"/>
      <c r="KJO3209" s="14"/>
      <c r="KJP3209" s="14"/>
      <c r="KJQ3209" s="14"/>
      <c r="KJR3209" s="14"/>
      <c r="KJS3209" s="14"/>
      <c r="KJT3209" s="14"/>
      <c r="KJU3209" s="14"/>
      <c r="KJV3209" s="14"/>
      <c r="KJW3209" s="14"/>
      <c r="KJX3209" s="14"/>
      <c r="KJY3209" s="14"/>
      <c r="KJZ3209" s="14"/>
      <c r="KKA3209" s="14"/>
      <c r="KKB3209" s="14"/>
      <c r="KKC3209" s="14"/>
      <c r="KKD3209" s="14"/>
      <c r="KKE3209" s="14"/>
      <c r="KKF3209" s="14"/>
      <c r="KKG3209" s="14"/>
      <c r="KKH3209" s="14"/>
      <c r="KKI3209" s="14"/>
      <c r="KKJ3209" s="14"/>
      <c r="KKK3209" s="14"/>
      <c r="KKL3209" s="14"/>
      <c r="KKM3209" s="14"/>
      <c r="KKN3209" s="14"/>
      <c r="KKO3209" s="14"/>
      <c r="KKP3209" s="14"/>
      <c r="KKQ3209" s="14"/>
      <c r="KKR3209" s="14"/>
      <c r="KKS3209" s="14"/>
      <c r="KKT3209" s="14"/>
      <c r="KKU3209" s="14"/>
      <c r="KKV3209" s="14"/>
      <c r="KKW3209" s="14"/>
      <c r="KKX3209" s="14"/>
      <c r="KKY3209" s="14"/>
      <c r="KKZ3209" s="14"/>
      <c r="KLA3209" s="14"/>
      <c r="KLB3209" s="14"/>
      <c r="KLC3209" s="14"/>
      <c r="KLD3209" s="14"/>
      <c r="KLE3209" s="14"/>
      <c r="KLF3209" s="14"/>
      <c r="KLG3209" s="14"/>
      <c r="KLH3209" s="14"/>
      <c r="KLI3209" s="14"/>
      <c r="KLJ3209" s="14"/>
      <c r="KLK3209" s="14"/>
      <c r="KLL3209" s="14"/>
      <c r="KLM3209" s="14"/>
      <c r="KLN3209" s="14"/>
      <c r="KLO3209" s="14"/>
      <c r="KLP3209" s="14"/>
      <c r="KLQ3209" s="14"/>
      <c r="KLR3209" s="14"/>
      <c r="KLS3209" s="14"/>
      <c r="KLT3209" s="14"/>
      <c r="KLU3209" s="14"/>
      <c r="KLV3209" s="14"/>
      <c r="KLW3209" s="14"/>
      <c r="KLX3209" s="14"/>
      <c r="KLY3209" s="14"/>
      <c r="KLZ3209" s="14"/>
      <c r="KMA3209" s="14"/>
      <c r="KMB3209" s="14"/>
      <c r="KMC3209" s="14"/>
      <c r="KMD3209" s="14"/>
      <c r="KME3209" s="14"/>
      <c r="KMF3209" s="14"/>
      <c r="KMG3209" s="14"/>
      <c r="KMH3209" s="14"/>
      <c r="KMI3209" s="14"/>
      <c r="KMJ3209" s="14"/>
      <c r="KMK3209" s="14"/>
      <c r="KML3209" s="14"/>
      <c r="KMM3209" s="14"/>
      <c r="KMN3209" s="14"/>
      <c r="KMO3209" s="14"/>
      <c r="KMP3209" s="14"/>
      <c r="KMQ3209" s="14"/>
      <c r="KMR3209" s="14"/>
      <c r="KMS3209" s="14"/>
      <c r="KMT3209" s="14"/>
      <c r="KMU3209" s="14"/>
      <c r="KMV3209" s="14"/>
      <c r="KMW3209" s="14"/>
      <c r="KMX3209" s="14"/>
      <c r="KMY3209" s="14"/>
      <c r="KMZ3209" s="14"/>
      <c r="KNA3209" s="14"/>
      <c r="KNB3209" s="14"/>
      <c r="KNC3209" s="14"/>
      <c r="KND3209" s="14"/>
      <c r="KNE3209" s="14"/>
      <c r="KNF3209" s="14"/>
      <c r="KNG3209" s="14"/>
      <c r="KNH3209" s="14"/>
      <c r="KNI3209" s="14"/>
      <c r="KNJ3209" s="14"/>
      <c r="KNK3209" s="14"/>
      <c r="KNL3209" s="14"/>
      <c r="KNM3209" s="14"/>
      <c r="KNN3209" s="14"/>
      <c r="KNO3209" s="14"/>
      <c r="KNP3209" s="14"/>
      <c r="KNQ3209" s="14"/>
      <c r="KNR3209" s="14"/>
      <c r="KNS3209" s="14"/>
      <c r="KNT3209" s="14"/>
      <c r="KNU3209" s="14"/>
      <c r="KNV3209" s="14"/>
      <c r="KNW3209" s="14"/>
      <c r="KNX3209" s="14"/>
      <c r="KNY3209" s="14"/>
      <c r="KNZ3209" s="14"/>
      <c r="KOA3209" s="14"/>
      <c r="KOB3209" s="14"/>
      <c r="KOC3209" s="14"/>
      <c r="KOD3209" s="14"/>
      <c r="KOE3209" s="14"/>
      <c r="KOF3209" s="14"/>
      <c r="KOG3209" s="14"/>
      <c r="KOH3209" s="14"/>
      <c r="KOI3209" s="14"/>
      <c r="KOJ3209" s="14"/>
      <c r="KOK3209" s="14"/>
      <c r="KOL3209" s="14"/>
      <c r="KOM3209" s="14"/>
      <c r="KON3209" s="14"/>
      <c r="KOO3209" s="14"/>
      <c r="KOP3209" s="14"/>
      <c r="KOQ3209" s="14"/>
      <c r="KOR3209" s="14"/>
      <c r="KOS3209" s="14"/>
      <c r="KOT3209" s="14"/>
      <c r="KOU3209" s="14"/>
      <c r="KOV3209" s="14"/>
      <c r="KOW3209" s="14"/>
      <c r="KOX3209" s="14"/>
      <c r="KOY3209" s="14"/>
      <c r="KOZ3209" s="14"/>
      <c r="KPA3209" s="14"/>
      <c r="KPB3209" s="14"/>
      <c r="KPC3209" s="14"/>
      <c r="KPD3209" s="14"/>
      <c r="KPE3209" s="14"/>
      <c r="KPF3209" s="14"/>
      <c r="KPG3209" s="14"/>
      <c r="KPH3209" s="14"/>
      <c r="KPI3209" s="14"/>
      <c r="KPJ3209" s="14"/>
      <c r="KPK3209" s="14"/>
      <c r="KPL3209" s="14"/>
      <c r="KPM3209" s="14"/>
      <c r="KPN3209" s="14"/>
      <c r="KPO3209" s="14"/>
      <c r="KPP3209" s="14"/>
      <c r="KPQ3209" s="14"/>
      <c r="KPR3209" s="14"/>
      <c r="KPS3209" s="14"/>
      <c r="KPT3209" s="14"/>
      <c r="KPU3209" s="14"/>
      <c r="KPV3209" s="14"/>
      <c r="KPW3209" s="14"/>
      <c r="KPX3209" s="14"/>
      <c r="KPY3209" s="14"/>
      <c r="KPZ3209" s="14"/>
      <c r="KQA3209" s="14"/>
      <c r="KQB3209" s="14"/>
      <c r="KQC3209" s="14"/>
      <c r="KQD3209" s="14"/>
      <c r="KQE3209" s="14"/>
      <c r="KQF3209" s="14"/>
      <c r="KQG3209" s="14"/>
      <c r="KQH3209" s="14"/>
      <c r="KQI3209" s="14"/>
      <c r="KQJ3209" s="14"/>
      <c r="KQK3209" s="14"/>
      <c r="KQL3209" s="14"/>
      <c r="KQM3209" s="14"/>
      <c r="KQN3209" s="14"/>
      <c r="KQO3209" s="14"/>
      <c r="KQP3209" s="14"/>
      <c r="KQQ3209" s="14"/>
      <c r="KQR3209" s="14"/>
      <c r="KQS3209" s="14"/>
      <c r="KQT3209" s="14"/>
      <c r="KQU3209" s="14"/>
      <c r="KQV3209" s="14"/>
      <c r="KQW3209" s="14"/>
      <c r="KQX3209" s="14"/>
      <c r="KQY3209" s="14"/>
      <c r="KQZ3209" s="14"/>
      <c r="KRA3209" s="14"/>
      <c r="KRB3209" s="14"/>
      <c r="KRC3209" s="14"/>
      <c r="KRD3209" s="14"/>
      <c r="KRE3209" s="14"/>
      <c r="KRF3209" s="14"/>
      <c r="KRG3209" s="14"/>
      <c r="KRH3209" s="14"/>
      <c r="KRI3209" s="14"/>
      <c r="KRJ3209" s="14"/>
      <c r="KRK3209" s="14"/>
      <c r="KRL3209" s="14"/>
      <c r="KRM3209" s="14"/>
      <c r="KRN3209" s="14"/>
      <c r="KRO3209" s="14"/>
      <c r="KRP3209" s="14"/>
      <c r="KRQ3209" s="14"/>
      <c r="KRR3209" s="14"/>
      <c r="KRS3209" s="14"/>
      <c r="KRT3209" s="14"/>
      <c r="KRU3209" s="14"/>
      <c r="KRV3209" s="14"/>
      <c r="KRW3209" s="14"/>
      <c r="KRX3209" s="14"/>
      <c r="KRY3209" s="14"/>
      <c r="KRZ3209" s="14"/>
      <c r="KSA3209" s="14"/>
      <c r="KSB3209" s="14"/>
      <c r="KSC3209" s="14"/>
      <c r="KSD3209" s="14"/>
      <c r="KSE3209" s="14"/>
      <c r="KSF3209" s="14"/>
      <c r="KSG3209" s="14"/>
      <c r="KSH3209" s="14"/>
      <c r="KSI3209" s="14"/>
      <c r="KSJ3209" s="14"/>
      <c r="KSK3209" s="14"/>
      <c r="KSL3209" s="14"/>
      <c r="KSM3209" s="14"/>
      <c r="KSN3209" s="14"/>
      <c r="KSO3209" s="14"/>
      <c r="KSP3209" s="14"/>
      <c r="KSQ3209" s="14"/>
      <c r="KSR3209" s="14"/>
      <c r="KSS3209" s="14"/>
      <c r="KST3209" s="14"/>
      <c r="KSU3209" s="14"/>
      <c r="KSV3209" s="14"/>
      <c r="KSW3209" s="14"/>
      <c r="KSX3209" s="14"/>
      <c r="KSY3209" s="14"/>
      <c r="KSZ3209" s="14"/>
      <c r="KTA3209" s="14"/>
      <c r="KTB3209" s="14"/>
      <c r="KTC3209" s="14"/>
      <c r="KTD3209" s="14"/>
      <c r="KTE3209" s="14"/>
      <c r="KTF3209" s="14"/>
      <c r="KTG3209" s="14"/>
      <c r="KTH3209" s="14"/>
      <c r="KTI3209" s="14"/>
      <c r="KTJ3209" s="14"/>
      <c r="KTK3209" s="14"/>
      <c r="KTL3209" s="14"/>
      <c r="KTM3209" s="14"/>
      <c r="KTN3209" s="14"/>
      <c r="KTO3209" s="14"/>
      <c r="KTP3209" s="14"/>
      <c r="KTQ3209" s="14"/>
      <c r="KTR3209" s="14"/>
      <c r="KTS3209" s="14"/>
      <c r="KTT3209" s="14"/>
      <c r="KTU3209" s="14"/>
      <c r="KTV3209" s="14"/>
      <c r="KTW3209" s="14"/>
      <c r="KTX3209" s="14"/>
      <c r="KTY3209" s="14"/>
      <c r="KTZ3209" s="14"/>
      <c r="KUA3209" s="14"/>
      <c r="KUB3209" s="14"/>
      <c r="KUC3209" s="14"/>
      <c r="KUD3209" s="14"/>
      <c r="KUE3209" s="14"/>
      <c r="KUF3209" s="14"/>
      <c r="KUG3209" s="14"/>
      <c r="KUH3209" s="14"/>
      <c r="KUI3209" s="14"/>
      <c r="KUJ3209" s="14"/>
      <c r="KUK3209" s="14"/>
      <c r="KUL3209" s="14"/>
      <c r="KUM3209" s="14"/>
      <c r="KUN3209" s="14"/>
      <c r="KUO3209" s="14"/>
      <c r="KUP3209" s="14"/>
      <c r="KUQ3209" s="14"/>
      <c r="KUR3209" s="14"/>
      <c r="KUS3209" s="14"/>
      <c r="KUT3209" s="14"/>
      <c r="KUU3209" s="14"/>
      <c r="KUV3209" s="14"/>
      <c r="KUW3209" s="14"/>
      <c r="KUX3209" s="14"/>
      <c r="KUY3209" s="14"/>
      <c r="KUZ3209" s="14"/>
      <c r="KVA3209" s="14"/>
      <c r="KVB3209" s="14"/>
      <c r="KVC3209" s="14"/>
      <c r="KVD3209" s="14"/>
      <c r="KVE3209" s="14"/>
      <c r="KVF3209" s="14"/>
      <c r="KVG3209" s="14"/>
      <c r="KVH3209" s="14"/>
      <c r="KVI3209" s="14"/>
      <c r="KVJ3209" s="14"/>
      <c r="KVK3209" s="14"/>
      <c r="KVL3209" s="14"/>
      <c r="KVM3209" s="14"/>
      <c r="KVN3209" s="14"/>
      <c r="KVO3209" s="14"/>
      <c r="KVP3209" s="14"/>
      <c r="KVQ3209" s="14"/>
      <c r="KVR3209" s="14"/>
      <c r="KVS3209" s="14"/>
      <c r="KVT3209" s="14"/>
      <c r="KVU3209" s="14"/>
      <c r="KVV3209" s="14"/>
      <c r="KVW3209" s="14"/>
      <c r="KVX3209" s="14"/>
      <c r="KVY3209" s="14"/>
      <c r="KVZ3209" s="14"/>
      <c r="KWA3209" s="14"/>
      <c r="KWB3209" s="14"/>
      <c r="KWC3209" s="14"/>
      <c r="KWD3209" s="14"/>
      <c r="KWE3209" s="14"/>
      <c r="KWF3209" s="14"/>
      <c r="KWG3209" s="14"/>
      <c r="KWH3209" s="14"/>
      <c r="KWI3209" s="14"/>
      <c r="KWJ3209" s="14"/>
      <c r="KWK3209" s="14"/>
      <c r="KWL3209" s="14"/>
      <c r="KWM3209" s="14"/>
      <c r="KWN3209" s="14"/>
      <c r="KWO3209" s="14"/>
      <c r="KWP3209" s="14"/>
      <c r="KWQ3209" s="14"/>
      <c r="KWR3209" s="14"/>
      <c r="KWS3209" s="14"/>
      <c r="KWT3209" s="14"/>
      <c r="KWU3209" s="14"/>
      <c r="KWV3209" s="14"/>
      <c r="KWW3209" s="14"/>
      <c r="KWX3209" s="14"/>
      <c r="KWY3209" s="14"/>
      <c r="KWZ3209" s="14"/>
      <c r="KXA3209" s="14"/>
      <c r="KXB3209" s="14"/>
      <c r="KXC3209" s="14"/>
      <c r="KXD3209" s="14"/>
      <c r="KXE3209" s="14"/>
      <c r="KXF3209" s="14"/>
      <c r="KXG3209" s="14"/>
      <c r="KXH3209" s="14"/>
      <c r="KXI3209" s="14"/>
      <c r="KXJ3209" s="14"/>
      <c r="KXK3209" s="14"/>
      <c r="KXL3209" s="14"/>
      <c r="KXM3209" s="14"/>
      <c r="KXN3209" s="14"/>
      <c r="KXO3209" s="14"/>
      <c r="KXP3209" s="14"/>
      <c r="KXQ3209" s="14"/>
      <c r="KXR3209" s="14"/>
      <c r="KXS3209" s="14"/>
      <c r="KXT3209" s="14"/>
      <c r="KXU3209" s="14"/>
      <c r="KXV3209" s="14"/>
      <c r="KXW3209" s="14"/>
      <c r="KXX3209" s="14"/>
      <c r="KXY3209" s="14"/>
      <c r="KXZ3209" s="14"/>
      <c r="KYA3209" s="14"/>
      <c r="KYB3209" s="14"/>
      <c r="KYC3209" s="14"/>
      <c r="KYD3209" s="14"/>
      <c r="KYE3209" s="14"/>
      <c r="KYF3209" s="14"/>
      <c r="KYG3209" s="14"/>
      <c r="KYH3209" s="14"/>
      <c r="KYI3209" s="14"/>
      <c r="KYJ3209" s="14"/>
      <c r="KYK3209" s="14"/>
      <c r="KYL3209" s="14"/>
      <c r="KYM3209" s="14"/>
      <c r="KYN3209" s="14"/>
      <c r="KYO3209" s="14"/>
      <c r="KYP3209" s="14"/>
      <c r="KYQ3209" s="14"/>
      <c r="KYR3209" s="14"/>
      <c r="KYS3209" s="14"/>
      <c r="KYT3209" s="14"/>
      <c r="KYU3209" s="14"/>
      <c r="KYV3209" s="14"/>
      <c r="KYW3209" s="14"/>
      <c r="KYX3209" s="14"/>
      <c r="KYY3209" s="14"/>
      <c r="KYZ3209" s="14"/>
      <c r="KZA3209" s="14"/>
      <c r="KZB3209" s="14"/>
      <c r="KZC3209" s="14"/>
      <c r="KZD3209" s="14"/>
      <c r="KZE3209" s="14"/>
      <c r="KZF3209" s="14"/>
      <c r="KZG3209" s="14"/>
      <c r="KZH3209" s="14"/>
      <c r="KZI3209" s="14"/>
      <c r="KZJ3209" s="14"/>
      <c r="KZK3209" s="14"/>
      <c r="KZL3209" s="14"/>
      <c r="KZM3209" s="14"/>
      <c r="KZN3209" s="14"/>
      <c r="KZO3209" s="14"/>
      <c r="KZP3209" s="14"/>
      <c r="KZQ3209" s="14"/>
      <c r="KZR3209" s="14"/>
      <c r="KZS3209" s="14"/>
      <c r="KZT3209" s="14"/>
      <c r="KZU3209" s="14"/>
      <c r="KZV3209" s="14"/>
      <c r="KZW3209" s="14"/>
      <c r="KZX3209" s="14"/>
      <c r="KZY3209" s="14"/>
      <c r="KZZ3209" s="14"/>
      <c r="LAA3209" s="14"/>
      <c r="LAB3209" s="14"/>
      <c r="LAC3209" s="14"/>
      <c r="LAD3209" s="14"/>
      <c r="LAE3209" s="14"/>
      <c r="LAF3209" s="14"/>
      <c r="LAG3209" s="14"/>
      <c r="LAH3209" s="14"/>
      <c r="LAI3209" s="14"/>
      <c r="LAJ3209" s="14"/>
      <c r="LAK3209" s="14"/>
      <c r="LAL3209" s="14"/>
      <c r="LAM3209" s="14"/>
      <c r="LAN3209" s="14"/>
      <c r="LAO3209" s="14"/>
      <c r="LAP3209" s="14"/>
      <c r="LAQ3209" s="14"/>
      <c r="LAR3209" s="14"/>
      <c r="LAS3209" s="14"/>
      <c r="LAT3209" s="14"/>
      <c r="LAU3209" s="14"/>
      <c r="LAV3209" s="14"/>
      <c r="LAW3209" s="14"/>
      <c r="LAX3209" s="14"/>
      <c r="LAY3209" s="14"/>
      <c r="LAZ3209" s="14"/>
      <c r="LBA3209" s="14"/>
      <c r="LBB3209" s="14"/>
      <c r="LBC3209" s="14"/>
      <c r="LBD3209" s="14"/>
      <c r="LBE3209" s="14"/>
      <c r="LBF3209" s="14"/>
      <c r="LBG3209" s="14"/>
      <c r="LBH3209" s="14"/>
      <c r="LBI3209" s="14"/>
      <c r="LBJ3209" s="14"/>
      <c r="LBK3209" s="14"/>
      <c r="LBL3209" s="14"/>
      <c r="LBM3209" s="14"/>
      <c r="LBN3209" s="14"/>
      <c r="LBO3209" s="14"/>
      <c r="LBP3209" s="14"/>
      <c r="LBQ3209" s="14"/>
      <c r="LBR3209" s="14"/>
      <c r="LBS3209" s="14"/>
      <c r="LBT3209" s="14"/>
      <c r="LBU3209" s="14"/>
      <c r="LBV3209" s="14"/>
      <c r="LBW3209" s="14"/>
      <c r="LBX3209" s="14"/>
      <c r="LBY3209" s="14"/>
      <c r="LBZ3209" s="14"/>
      <c r="LCA3209" s="14"/>
      <c r="LCB3209" s="14"/>
      <c r="LCC3209" s="14"/>
      <c r="LCD3209" s="14"/>
      <c r="LCE3209" s="14"/>
      <c r="LCF3209" s="14"/>
      <c r="LCG3209" s="14"/>
      <c r="LCH3209" s="14"/>
      <c r="LCI3209" s="14"/>
      <c r="LCJ3209" s="14"/>
      <c r="LCK3209" s="14"/>
      <c r="LCL3209" s="14"/>
      <c r="LCM3209" s="14"/>
      <c r="LCN3209" s="14"/>
      <c r="LCO3209" s="14"/>
      <c r="LCP3209" s="14"/>
      <c r="LCQ3209" s="14"/>
      <c r="LCR3209" s="14"/>
      <c r="LCS3209" s="14"/>
      <c r="LCT3209" s="14"/>
      <c r="LCU3209" s="14"/>
      <c r="LCV3209" s="14"/>
      <c r="LCW3209" s="14"/>
      <c r="LCX3209" s="14"/>
      <c r="LCY3209" s="14"/>
      <c r="LCZ3209" s="14"/>
      <c r="LDA3209" s="14"/>
      <c r="LDB3209" s="14"/>
      <c r="LDC3209" s="14"/>
      <c r="LDD3209" s="14"/>
      <c r="LDE3209" s="14"/>
      <c r="LDF3209" s="14"/>
      <c r="LDG3209" s="14"/>
      <c r="LDH3209" s="14"/>
      <c r="LDI3209" s="14"/>
      <c r="LDJ3209" s="14"/>
      <c r="LDK3209" s="14"/>
      <c r="LDL3209" s="14"/>
      <c r="LDM3209" s="14"/>
      <c r="LDN3209" s="14"/>
      <c r="LDO3209" s="14"/>
      <c r="LDP3209" s="14"/>
      <c r="LDQ3209" s="14"/>
      <c r="LDR3209" s="14"/>
      <c r="LDS3209" s="14"/>
      <c r="LDT3209" s="14"/>
      <c r="LDU3209" s="14"/>
      <c r="LDV3209" s="14"/>
      <c r="LDW3209" s="14"/>
      <c r="LDX3209" s="14"/>
      <c r="LDY3209" s="14"/>
      <c r="LDZ3209" s="14"/>
      <c r="LEA3209" s="14"/>
      <c r="LEB3209" s="14"/>
      <c r="LEC3209" s="14"/>
      <c r="LED3209" s="14"/>
      <c r="LEE3209" s="14"/>
      <c r="LEF3209" s="14"/>
      <c r="LEG3209" s="14"/>
      <c r="LEH3209" s="14"/>
      <c r="LEI3209" s="14"/>
      <c r="LEJ3209" s="14"/>
      <c r="LEK3209" s="14"/>
      <c r="LEL3209" s="14"/>
      <c r="LEM3209" s="14"/>
      <c r="LEN3209" s="14"/>
      <c r="LEO3209" s="14"/>
      <c r="LEP3209" s="14"/>
      <c r="LEQ3209" s="14"/>
      <c r="LER3209" s="14"/>
      <c r="LES3209" s="14"/>
      <c r="LET3209" s="14"/>
      <c r="LEU3209" s="14"/>
      <c r="LEV3209" s="14"/>
      <c r="LEW3209" s="14"/>
      <c r="LEX3209" s="14"/>
      <c r="LEY3209" s="14"/>
      <c r="LEZ3209" s="14"/>
      <c r="LFA3209" s="14"/>
      <c r="LFB3209" s="14"/>
      <c r="LFC3209" s="14"/>
      <c r="LFD3209" s="14"/>
      <c r="LFE3209" s="14"/>
      <c r="LFF3209" s="14"/>
      <c r="LFG3209" s="14"/>
      <c r="LFH3209" s="14"/>
      <c r="LFI3209" s="14"/>
      <c r="LFJ3209" s="14"/>
      <c r="LFK3209" s="14"/>
      <c r="LFL3209" s="14"/>
      <c r="LFM3209" s="14"/>
      <c r="LFN3209" s="14"/>
      <c r="LFO3209" s="14"/>
      <c r="LFP3209" s="14"/>
      <c r="LFQ3209" s="14"/>
      <c r="LFR3209" s="14"/>
      <c r="LFS3209" s="14"/>
      <c r="LFT3209" s="14"/>
      <c r="LFU3209" s="14"/>
      <c r="LFV3209" s="14"/>
      <c r="LFW3209" s="14"/>
      <c r="LFX3209" s="14"/>
      <c r="LFY3209" s="14"/>
      <c r="LFZ3209" s="14"/>
      <c r="LGA3209" s="14"/>
      <c r="LGB3209" s="14"/>
      <c r="LGC3209" s="14"/>
      <c r="LGD3209" s="14"/>
      <c r="LGE3209" s="14"/>
      <c r="LGF3209" s="14"/>
      <c r="LGG3209" s="14"/>
      <c r="LGH3209" s="14"/>
      <c r="LGI3209" s="14"/>
      <c r="LGJ3209" s="14"/>
      <c r="LGK3209" s="14"/>
      <c r="LGL3209" s="14"/>
      <c r="LGM3209" s="14"/>
      <c r="LGN3209" s="14"/>
      <c r="LGO3209" s="14"/>
      <c r="LGP3209" s="14"/>
      <c r="LGQ3209" s="14"/>
      <c r="LGR3209" s="14"/>
      <c r="LGS3209" s="14"/>
      <c r="LGT3209" s="14"/>
      <c r="LGU3209" s="14"/>
      <c r="LGV3209" s="14"/>
      <c r="LGW3209" s="14"/>
      <c r="LGX3209" s="14"/>
      <c r="LGY3209" s="14"/>
      <c r="LGZ3209" s="14"/>
      <c r="LHA3209" s="14"/>
      <c r="LHB3209" s="14"/>
      <c r="LHC3209" s="14"/>
      <c r="LHD3209" s="14"/>
      <c r="LHE3209" s="14"/>
      <c r="LHF3209" s="14"/>
      <c r="LHG3209" s="14"/>
      <c r="LHH3209" s="14"/>
      <c r="LHI3209" s="14"/>
      <c r="LHJ3209" s="14"/>
      <c r="LHK3209" s="14"/>
      <c r="LHL3209" s="14"/>
      <c r="LHM3209" s="14"/>
      <c r="LHN3209" s="14"/>
      <c r="LHO3209" s="14"/>
      <c r="LHP3209" s="14"/>
      <c r="LHQ3209" s="14"/>
      <c r="LHR3209" s="14"/>
      <c r="LHS3209" s="14"/>
      <c r="LHT3209" s="14"/>
      <c r="LHU3209" s="14"/>
      <c r="LHV3209" s="14"/>
      <c r="LHW3209" s="14"/>
      <c r="LHX3209" s="14"/>
      <c r="LHY3209" s="14"/>
      <c r="LHZ3209" s="14"/>
      <c r="LIA3209" s="14"/>
      <c r="LIB3209" s="14"/>
      <c r="LIC3209" s="14"/>
      <c r="LID3209" s="14"/>
      <c r="LIE3209" s="14"/>
      <c r="LIF3209" s="14"/>
      <c r="LIG3209" s="14"/>
      <c r="LIH3209" s="14"/>
      <c r="LII3209" s="14"/>
      <c r="LIJ3209" s="14"/>
      <c r="LIK3209" s="14"/>
      <c r="LIL3209" s="14"/>
      <c r="LIM3209" s="14"/>
      <c r="LIN3209" s="14"/>
      <c r="LIO3209" s="14"/>
      <c r="LIP3209" s="14"/>
      <c r="LIQ3209" s="14"/>
      <c r="LIR3209" s="14"/>
      <c r="LIS3209" s="14"/>
      <c r="LIT3209" s="14"/>
      <c r="LIU3209" s="14"/>
      <c r="LIV3209" s="14"/>
      <c r="LIW3209" s="14"/>
      <c r="LIX3209" s="14"/>
      <c r="LIY3209" s="14"/>
      <c r="LIZ3209" s="14"/>
      <c r="LJA3209" s="14"/>
      <c r="LJB3209" s="14"/>
      <c r="LJC3209" s="14"/>
      <c r="LJD3209" s="14"/>
      <c r="LJE3209" s="14"/>
      <c r="LJF3209" s="14"/>
      <c r="LJG3209" s="14"/>
      <c r="LJH3209" s="14"/>
      <c r="LJI3209" s="14"/>
      <c r="LJJ3209" s="14"/>
      <c r="LJK3209" s="14"/>
      <c r="LJL3209" s="14"/>
      <c r="LJM3209" s="14"/>
      <c r="LJN3209" s="14"/>
      <c r="LJO3209" s="14"/>
      <c r="LJP3209" s="14"/>
      <c r="LJQ3209" s="14"/>
      <c r="LJR3209" s="14"/>
      <c r="LJS3209" s="14"/>
      <c r="LJT3209" s="14"/>
      <c r="LJU3209" s="14"/>
      <c r="LJV3209" s="14"/>
      <c r="LJW3209" s="14"/>
      <c r="LJX3209" s="14"/>
      <c r="LJY3209" s="14"/>
      <c r="LJZ3209" s="14"/>
      <c r="LKA3209" s="14"/>
      <c r="LKB3209" s="14"/>
      <c r="LKC3209" s="14"/>
      <c r="LKD3209" s="14"/>
      <c r="LKE3209" s="14"/>
      <c r="LKF3209" s="14"/>
      <c r="LKG3209" s="14"/>
      <c r="LKH3209" s="14"/>
      <c r="LKI3209" s="14"/>
      <c r="LKJ3209" s="14"/>
      <c r="LKK3209" s="14"/>
      <c r="LKL3209" s="14"/>
      <c r="LKM3209" s="14"/>
      <c r="LKN3209" s="14"/>
      <c r="LKO3209" s="14"/>
      <c r="LKP3209" s="14"/>
      <c r="LKQ3209" s="14"/>
      <c r="LKR3209" s="14"/>
      <c r="LKS3209" s="14"/>
      <c r="LKT3209" s="14"/>
      <c r="LKU3209" s="14"/>
      <c r="LKV3209" s="14"/>
      <c r="LKW3209" s="14"/>
      <c r="LKX3209" s="14"/>
      <c r="LKY3209" s="14"/>
      <c r="LKZ3209" s="14"/>
      <c r="LLA3209" s="14"/>
      <c r="LLB3209" s="14"/>
      <c r="LLC3209" s="14"/>
      <c r="LLD3209" s="14"/>
      <c r="LLE3209" s="14"/>
      <c r="LLF3209" s="14"/>
      <c r="LLG3209" s="14"/>
      <c r="LLH3209" s="14"/>
      <c r="LLI3209" s="14"/>
      <c r="LLJ3209" s="14"/>
      <c r="LLK3209" s="14"/>
      <c r="LLL3209" s="14"/>
      <c r="LLM3209" s="14"/>
      <c r="LLN3209" s="14"/>
      <c r="LLO3209" s="14"/>
      <c r="LLP3209" s="14"/>
      <c r="LLQ3209" s="14"/>
      <c r="LLR3209" s="14"/>
      <c r="LLS3209" s="14"/>
      <c r="LLT3209" s="14"/>
      <c r="LLU3209" s="14"/>
      <c r="LLV3209" s="14"/>
      <c r="LLW3209" s="14"/>
      <c r="LLX3209" s="14"/>
      <c r="LLY3209" s="14"/>
      <c r="LLZ3209" s="14"/>
      <c r="LMA3209" s="14"/>
      <c r="LMB3209" s="14"/>
      <c r="LMC3209" s="14"/>
      <c r="LMD3209" s="14"/>
      <c r="LME3209" s="14"/>
      <c r="LMF3209" s="14"/>
      <c r="LMG3209" s="14"/>
      <c r="LMH3209" s="14"/>
      <c r="LMI3209" s="14"/>
      <c r="LMJ3209" s="14"/>
      <c r="LMK3209" s="14"/>
      <c r="LML3209" s="14"/>
      <c r="LMM3209" s="14"/>
      <c r="LMN3209" s="14"/>
      <c r="LMO3209" s="14"/>
      <c r="LMP3209" s="14"/>
      <c r="LMQ3209" s="14"/>
      <c r="LMR3209" s="14"/>
      <c r="LMS3209" s="14"/>
      <c r="LMT3209" s="14"/>
      <c r="LMU3209" s="14"/>
      <c r="LMV3209" s="14"/>
      <c r="LMW3209" s="14"/>
      <c r="LMX3209" s="14"/>
      <c r="LMY3209" s="14"/>
      <c r="LMZ3209" s="14"/>
      <c r="LNA3209" s="14"/>
      <c r="LNB3209" s="14"/>
      <c r="LNC3209" s="14"/>
      <c r="LND3209" s="14"/>
      <c r="LNE3209" s="14"/>
      <c r="LNF3209" s="14"/>
      <c r="LNG3209" s="14"/>
      <c r="LNH3209" s="14"/>
      <c r="LNI3209" s="14"/>
      <c r="LNJ3209" s="14"/>
      <c r="LNK3209" s="14"/>
      <c r="LNL3209" s="14"/>
      <c r="LNM3209" s="14"/>
      <c r="LNN3209" s="14"/>
      <c r="LNO3209" s="14"/>
      <c r="LNP3209" s="14"/>
      <c r="LNQ3209" s="14"/>
      <c r="LNR3209" s="14"/>
      <c r="LNS3209" s="14"/>
      <c r="LNT3209" s="14"/>
      <c r="LNU3209" s="14"/>
      <c r="LNV3209" s="14"/>
      <c r="LNW3209" s="14"/>
      <c r="LNX3209" s="14"/>
      <c r="LNY3209" s="14"/>
      <c r="LNZ3209" s="14"/>
      <c r="LOA3209" s="14"/>
      <c r="LOB3209" s="14"/>
      <c r="LOC3209" s="14"/>
      <c r="LOD3209" s="14"/>
      <c r="LOE3209" s="14"/>
      <c r="LOF3209" s="14"/>
      <c r="LOG3209" s="14"/>
      <c r="LOH3209" s="14"/>
      <c r="LOI3209" s="14"/>
      <c r="LOJ3209" s="14"/>
      <c r="LOK3209" s="14"/>
      <c r="LOL3209" s="14"/>
      <c r="LOM3209" s="14"/>
      <c r="LON3209" s="14"/>
      <c r="LOO3209" s="14"/>
      <c r="LOP3209" s="14"/>
      <c r="LOQ3209" s="14"/>
      <c r="LOR3209" s="14"/>
      <c r="LOS3209" s="14"/>
      <c r="LOT3209" s="14"/>
      <c r="LOU3209" s="14"/>
      <c r="LOV3209" s="14"/>
      <c r="LOW3209" s="14"/>
      <c r="LOX3209" s="14"/>
      <c r="LOY3209" s="14"/>
      <c r="LOZ3209" s="14"/>
      <c r="LPA3209" s="14"/>
      <c r="LPB3209" s="14"/>
      <c r="LPC3209" s="14"/>
      <c r="LPD3209" s="14"/>
      <c r="LPE3209" s="14"/>
      <c r="LPF3209" s="14"/>
      <c r="LPG3209" s="14"/>
      <c r="LPH3209" s="14"/>
      <c r="LPI3209" s="14"/>
      <c r="LPJ3209" s="14"/>
      <c r="LPK3209" s="14"/>
      <c r="LPL3209" s="14"/>
      <c r="LPM3209" s="14"/>
      <c r="LPN3209" s="14"/>
      <c r="LPO3209" s="14"/>
      <c r="LPP3209" s="14"/>
      <c r="LPQ3209" s="14"/>
      <c r="LPR3209" s="14"/>
      <c r="LPS3209" s="14"/>
      <c r="LPT3209" s="14"/>
      <c r="LPU3209" s="14"/>
      <c r="LPV3209" s="14"/>
      <c r="LPW3209" s="14"/>
      <c r="LPX3209" s="14"/>
      <c r="LPY3209" s="14"/>
      <c r="LPZ3209" s="14"/>
      <c r="LQA3209" s="14"/>
      <c r="LQB3209" s="14"/>
      <c r="LQC3209" s="14"/>
      <c r="LQD3209" s="14"/>
      <c r="LQE3209" s="14"/>
      <c r="LQF3209" s="14"/>
      <c r="LQG3209" s="14"/>
      <c r="LQH3209" s="14"/>
      <c r="LQI3209" s="14"/>
      <c r="LQJ3209" s="14"/>
      <c r="LQK3209" s="14"/>
      <c r="LQL3209" s="14"/>
      <c r="LQM3209" s="14"/>
      <c r="LQN3209" s="14"/>
      <c r="LQO3209" s="14"/>
      <c r="LQP3209" s="14"/>
      <c r="LQQ3209" s="14"/>
      <c r="LQR3209" s="14"/>
      <c r="LQS3209" s="14"/>
      <c r="LQT3209" s="14"/>
      <c r="LQU3209" s="14"/>
      <c r="LQV3209" s="14"/>
      <c r="LQW3209" s="14"/>
      <c r="LQX3209" s="14"/>
      <c r="LQY3209" s="14"/>
      <c r="LQZ3209" s="14"/>
      <c r="LRA3209" s="14"/>
      <c r="LRB3209" s="14"/>
      <c r="LRC3209" s="14"/>
      <c r="LRD3209" s="14"/>
      <c r="LRE3209" s="14"/>
      <c r="LRF3209" s="14"/>
      <c r="LRG3209" s="14"/>
      <c r="LRH3209" s="14"/>
      <c r="LRI3209" s="14"/>
      <c r="LRJ3209" s="14"/>
      <c r="LRK3209" s="14"/>
      <c r="LRL3209" s="14"/>
      <c r="LRM3209" s="14"/>
      <c r="LRN3209" s="14"/>
      <c r="LRO3209" s="14"/>
      <c r="LRP3209" s="14"/>
      <c r="LRQ3209" s="14"/>
      <c r="LRR3209" s="14"/>
      <c r="LRS3209" s="14"/>
      <c r="LRT3209" s="14"/>
      <c r="LRU3209" s="14"/>
      <c r="LRV3209" s="14"/>
      <c r="LRW3209" s="14"/>
      <c r="LRX3209" s="14"/>
      <c r="LRY3209" s="14"/>
      <c r="LRZ3209" s="14"/>
      <c r="LSA3209" s="14"/>
      <c r="LSB3209" s="14"/>
      <c r="LSC3209" s="14"/>
      <c r="LSD3209" s="14"/>
      <c r="LSE3209" s="14"/>
      <c r="LSF3209" s="14"/>
      <c r="LSG3209" s="14"/>
      <c r="LSH3209" s="14"/>
      <c r="LSI3209" s="14"/>
      <c r="LSJ3209" s="14"/>
      <c r="LSK3209" s="14"/>
      <c r="LSL3209" s="14"/>
      <c r="LSM3209" s="14"/>
      <c r="LSN3209" s="14"/>
      <c r="LSO3209" s="14"/>
      <c r="LSP3209" s="14"/>
      <c r="LSQ3209" s="14"/>
      <c r="LSR3209" s="14"/>
      <c r="LSS3209" s="14"/>
      <c r="LST3209" s="14"/>
      <c r="LSU3209" s="14"/>
      <c r="LSV3209" s="14"/>
      <c r="LSW3209" s="14"/>
      <c r="LSX3209" s="14"/>
      <c r="LSY3209" s="14"/>
      <c r="LSZ3209" s="14"/>
      <c r="LTA3209" s="14"/>
      <c r="LTB3209" s="14"/>
      <c r="LTC3209" s="14"/>
      <c r="LTD3209" s="14"/>
      <c r="LTE3209" s="14"/>
      <c r="LTF3209" s="14"/>
      <c r="LTG3209" s="14"/>
      <c r="LTH3209" s="14"/>
      <c r="LTI3209" s="14"/>
      <c r="LTJ3209" s="14"/>
      <c r="LTK3209" s="14"/>
      <c r="LTL3209" s="14"/>
      <c r="LTM3209" s="14"/>
      <c r="LTN3209" s="14"/>
      <c r="LTO3209" s="14"/>
      <c r="LTP3209" s="14"/>
      <c r="LTQ3209" s="14"/>
      <c r="LTR3209" s="14"/>
      <c r="LTS3209" s="14"/>
      <c r="LTT3209" s="14"/>
      <c r="LTU3209" s="14"/>
      <c r="LTV3209" s="14"/>
      <c r="LTW3209" s="14"/>
      <c r="LTX3209" s="14"/>
      <c r="LTY3209" s="14"/>
      <c r="LTZ3209" s="14"/>
      <c r="LUA3209" s="14"/>
      <c r="LUB3209" s="14"/>
      <c r="LUC3209" s="14"/>
      <c r="LUD3209" s="14"/>
      <c r="LUE3209" s="14"/>
      <c r="LUF3209" s="14"/>
      <c r="LUG3209" s="14"/>
      <c r="LUH3209" s="14"/>
      <c r="LUI3209" s="14"/>
      <c r="LUJ3209" s="14"/>
      <c r="LUK3209" s="14"/>
      <c r="LUL3209" s="14"/>
      <c r="LUM3209" s="14"/>
      <c r="LUN3209" s="14"/>
      <c r="LUO3209" s="14"/>
      <c r="LUP3209" s="14"/>
      <c r="LUQ3209" s="14"/>
      <c r="LUR3209" s="14"/>
      <c r="LUS3209" s="14"/>
      <c r="LUT3209" s="14"/>
      <c r="LUU3209" s="14"/>
      <c r="LUV3209" s="14"/>
      <c r="LUW3209" s="14"/>
      <c r="LUX3209" s="14"/>
      <c r="LUY3209" s="14"/>
      <c r="LUZ3209" s="14"/>
      <c r="LVA3209" s="14"/>
      <c r="LVB3209" s="14"/>
      <c r="LVC3209" s="14"/>
      <c r="LVD3209" s="14"/>
      <c r="LVE3209" s="14"/>
      <c r="LVF3209" s="14"/>
      <c r="LVG3209" s="14"/>
      <c r="LVH3209" s="14"/>
      <c r="LVI3209" s="14"/>
      <c r="LVJ3209" s="14"/>
      <c r="LVK3209" s="14"/>
      <c r="LVL3209" s="14"/>
      <c r="LVM3209" s="14"/>
      <c r="LVN3209" s="14"/>
      <c r="LVO3209" s="14"/>
      <c r="LVP3209" s="14"/>
      <c r="LVQ3209" s="14"/>
      <c r="LVR3209" s="14"/>
      <c r="LVS3209" s="14"/>
      <c r="LVT3209" s="14"/>
      <c r="LVU3209" s="14"/>
      <c r="LVV3209" s="14"/>
      <c r="LVW3209" s="14"/>
      <c r="LVX3209" s="14"/>
      <c r="LVY3209" s="14"/>
      <c r="LVZ3209" s="14"/>
      <c r="LWA3209" s="14"/>
      <c r="LWB3209" s="14"/>
      <c r="LWC3209" s="14"/>
      <c r="LWD3209" s="14"/>
      <c r="LWE3209" s="14"/>
      <c r="LWF3209" s="14"/>
      <c r="LWG3209" s="14"/>
      <c r="LWH3209" s="14"/>
      <c r="LWI3209" s="14"/>
      <c r="LWJ3209" s="14"/>
      <c r="LWK3209" s="14"/>
      <c r="LWL3209" s="14"/>
      <c r="LWM3209" s="14"/>
      <c r="LWN3209" s="14"/>
      <c r="LWO3209" s="14"/>
      <c r="LWP3209" s="14"/>
      <c r="LWQ3209" s="14"/>
      <c r="LWR3209" s="14"/>
      <c r="LWS3209" s="14"/>
      <c r="LWT3209" s="14"/>
      <c r="LWU3209" s="14"/>
      <c r="LWV3209" s="14"/>
      <c r="LWW3209" s="14"/>
      <c r="LWX3209" s="14"/>
      <c r="LWY3209" s="14"/>
      <c r="LWZ3209" s="14"/>
      <c r="LXA3209" s="14"/>
      <c r="LXB3209" s="14"/>
      <c r="LXC3209" s="14"/>
      <c r="LXD3209" s="14"/>
      <c r="LXE3209" s="14"/>
      <c r="LXF3209" s="14"/>
      <c r="LXG3209" s="14"/>
      <c r="LXH3209" s="14"/>
      <c r="LXI3209" s="14"/>
      <c r="LXJ3209" s="14"/>
      <c r="LXK3209" s="14"/>
      <c r="LXL3209" s="14"/>
      <c r="LXM3209" s="14"/>
      <c r="LXN3209" s="14"/>
      <c r="LXO3209" s="14"/>
      <c r="LXP3209" s="14"/>
      <c r="LXQ3209" s="14"/>
      <c r="LXR3209" s="14"/>
      <c r="LXS3209" s="14"/>
      <c r="LXT3209" s="14"/>
      <c r="LXU3209" s="14"/>
      <c r="LXV3209" s="14"/>
      <c r="LXW3209" s="14"/>
      <c r="LXX3209" s="14"/>
      <c r="LXY3209" s="14"/>
      <c r="LXZ3209" s="14"/>
      <c r="LYA3209" s="14"/>
      <c r="LYB3209" s="14"/>
      <c r="LYC3209" s="14"/>
      <c r="LYD3209" s="14"/>
      <c r="LYE3209" s="14"/>
      <c r="LYF3209" s="14"/>
      <c r="LYG3209" s="14"/>
      <c r="LYH3209" s="14"/>
      <c r="LYI3209" s="14"/>
      <c r="LYJ3209" s="14"/>
      <c r="LYK3209" s="14"/>
      <c r="LYL3209" s="14"/>
      <c r="LYM3209" s="14"/>
      <c r="LYN3209" s="14"/>
      <c r="LYO3209" s="14"/>
      <c r="LYP3209" s="14"/>
      <c r="LYQ3209" s="14"/>
      <c r="LYR3209" s="14"/>
      <c r="LYS3209" s="14"/>
      <c r="LYT3209" s="14"/>
      <c r="LYU3209" s="14"/>
      <c r="LYV3209" s="14"/>
      <c r="LYW3209" s="14"/>
      <c r="LYX3209" s="14"/>
      <c r="LYY3209" s="14"/>
      <c r="LYZ3209" s="14"/>
      <c r="LZA3209" s="14"/>
      <c r="LZB3209" s="14"/>
      <c r="LZC3209" s="14"/>
      <c r="LZD3209" s="14"/>
      <c r="LZE3209" s="14"/>
      <c r="LZF3209" s="14"/>
      <c r="LZG3209" s="14"/>
      <c r="LZH3209" s="14"/>
      <c r="LZI3209" s="14"/>
      <c r="LZJ3209" s="14"/>
      <c r="LZK3209" s="14"/>
      <c r="LZL3209" s="14"/>
      <c r="LZM3209" s="14"/>
      <c r="LZN3209" s="14"/>
      <c r="LZO3209" s="14"/>
      <c r="LZP3209" s="14"/>
      <c r="LZQ3209" s="14"/>
      <c r="LZR3209" s="14"/>
      <c r="LZS3209" s="14"/>
      <c r="LZT3209" s="14"/>
      <c r="LZU3209" s="14"/>
      <c r="LZV3209" s="14"/>
      <c r="LZW3209" s="14"/>
      <c r="LZX3209" s="14"/>
      <c r="LZY3209" s="14"/>
      <c r="LZZ3209" s="14"/>
      <c r="MAA3209" s="14"/>
      <c r="MAB3209" s="14"/>
      <c r="MAC3209" s="14"/>
      <c r="MAD3209" s="14"/>
      <c r="MAE3209" s="14"/>
      <c r="MAF3209" s="14"/>
      <c r="MAG3209" s="14"/>
      <c r="MAH3209" s="14"/>
      <c r="MAI3209" s="14"/>
      <c r="MAJ3209" s="14"/>
      <c r="MAK3209" s="14"/>
      <c r="MAL3209" s="14"/>
      <c r="MAM3209" s="14"/>
      <c r="MAN3209" s="14"/>
      <c r="MAO3209" s="14"/>
      <c r="MAP3209" s="14"/>
      <c r="MAQ3209" s="14"/>
      <c r="MAR3209" s="14"/>
      <c r="MAS3209" s="14"/>
      <c r="MAT3209" s="14"/>
      <c r="MAU3209" s="14"/>
      <c r="MAV3209" s="14"/>
      <c r="MAW3209" s="14"/>
      <c r="MAX3209" s="14"/>
      <c r="MAY3209" s="14"/>
      <c r="MAZ3209" s="14"/>
      <c r="MBA3209" s="14"/>
      <c r="MBB3209" s="14"/>
      <c r="MBC3209" s="14"/>
      <c r="MBD3209" s="14"/>
      <c r="MBE3209" s="14"/>
      <c r="MBF3209" s="14"/>
      <c r="MBG3209" s="14"/>
      <c r="MBH3209" s="14"/>
      <c r="MBI3209" s="14"/>
      <c r="MBJ3209" s="14"/>
      <c r="MBK3209" s="14"/>
      <c r="MBL3209" s="14"/>
      <c r="MBM3209" s="14"/>
      <c r="MBN3209" s="14"/>
      <c r="MBO3209" s="14"/>
      <c r="MBP3209" s="14"/>
      <c r="MBQ3209" s="14"/>
      <c r="MBR3209" s="14"/>
      <c r="MBS3209" s="14"/>
      <c r="MBT3209" s="14"/>
      <c r="MBU3209" s="14"/>
      <c r="MBV3209" s="14"/>
      <c r="MBW3209" s="14"/>
      <c r="MBX3209" s="14"/>
      <c r="MBY3209" s="14"/>
      <c r="MBZ3209" s="14"/>
      <c r="MCA3209" s="14"/>
      <c r="MCB3209" s="14"/>
      <c r="MCC3209" s="14"/>
      <c r="MCD3209" s="14"/>
      <c r="MCE3209" s="14"/>
      <c r="MCF3209" s="14"/>
      <c r="MCG3209" s="14"/>
      <c r="MCH3209" s="14"/>
      <c r="MCI3209" s="14"/>
      <c r="MCJ3209" s="14"/>
      <c r="MCK3209" s="14"/>
      <c r="MCL3209" s="14"/>
      <c r="MCM3209" s="14"/>
      <c r="MCN3209" s="14"/>
      <c r="MCO3209" s="14"/>
      <c r="MCP3209" s="14"/>
      <c r="MCQ3209" s="14"/>
      <c r="MCR3209" s="14"/>
      <c r="MCS3209" s="14"/>
      <c r="MCT3209" s="14"/>
      <c r="MCU3209" s="14"/>
      <c r="MCV3209" s="14"/>
      <c r="MCW3209" s="14"/>
      <c r="MCX3209" s="14"/>
      <c r="MCY3209" s="14"/>
      <c r="MCZ3209" s="14"/>
      <c r="MDA3209" s="14"/>
      <c r="MDB3209" s="14"/>
      <c r="MDC3209" s="14"/>
      <c r="MDD3209" s="14"/>
      <c r="MDE3209" s="14"/>
      <c r="MDF3209" s="14"/>
      <c r="MDG3209" s="14"/>
      <c r="MDH3209" s="14"/>
      <c r="MDI3209" s="14"/>
      <c r="MDJ3209" s="14"/>
      <c r="MDK3209" s="14"/>
      <c r="MDL3209" s="14"/>
      <c r="MDM3209" s="14"/>
      <c r="MDN3209" s="14"/>
      <c r="MDO3209" s="14"/>
      <c r="MDP3209" s="14"/>
      <c r="MDQ3209" s="14"/>
      <c r="MDR3209" s="14"/>
      <c r="MDS3209" s="14"/>
      <c r="MDT3209" s="14"/>
      <c r="MDU3209" s="14"/>
      <c r="MDV3209" s="14"/>
      <c r="MDW3209" s="14"/>
      <c r="MDX3209" s="14"/>
      <c r="MDY3209" s="14"/>
      <c r="MDZ3209" s="14"/>
      <c r="MEA3209" s="14"/>
      <c r="MEB3209" s="14"/>
      <c r="MEC3209" s="14"/>
      <c r="MED3209" s="14"/>
      <c r="MEE3209" s="14"/>
      <c r="MEF3209" s="14"/>
      <c r="MEG3209" s="14"/>
      <c r="MEH3209" s="14"/>
      <c r="MEI3209" s="14"/>
      <c r="MEJ3209" s="14"/>
      <c r="MEK3209" s="14"/>
      <c r="MEL3209" s="14"/>
      <c r="MEM3209" s="14"/>
      <c r="MEN3209" s="14"/>
      <c r="MEO3209" s="14"/>
      <c r="MEP3209" s="14"/>
      <c r="MEQ3209" s="14"/>
      <c r="MER3209" s="14"/>
      <c r="MES3209" s="14"/>
      <c r="MET3209" s="14"/>
      <c r="MEU3209" s="14"/>
      <c r="MEV3209" s="14"/>
      <c r="MEW3209" s="14"/>
      <c r="MEX3209" s="14"/>
      <c r="MEY3209" s="14"/>
      <c r="MEZ3209" s="14"/>
      <c r="MFA3209" s="14"/>
      <c r="MFB3209" s="14"/>
      <c r="MFC3209" s="14"/>
      <c r="MFD3209" s="14"/>
      <c r="MFE3209" s="14"/>
      <c r="MFF3209" s="14"/>
      <c r="MFG3209" s="14"/>
      <c r="MFH3209" s="14"/>
      <c r="MFI3209" s="14"/>
      <c r="MFJ3209" s="14"/>
      <c r="MFK3209" s="14"/>
      <c r="MFL3209" s="14"/>
      <c r="MFM3209" s="14"/>
      <c r="MFN3209" s="14"/>
      <c r="MFO3209" s="14"/>
      <c r="MFP3209" s="14"/>
      <c r="MFQ3209" s="14"/>
      <c r="MFR3209" s="14"/>
      <c r="MFS3209" s="14"/>
      <c r="MFT3209" s="14"/>
      <c r="MFU3209" s="14"/>
      <c r="MFV3209" s="14"/>
      <c r="MFW3209" s="14"/>
      <c r="MFX3209" s="14"/>
      <c r="MFY3209" s="14"/>
      <c r="MFZ3209" s="14"/>
      <c r="MGA3209" s="14"/>
      <c r="MGB3209" s="14"/>
      <c r="MGC3209" s="14"/>
      <c r="MGD3209" s="14"/>
      <c r="MGE3209" s="14"/>
      <c r="MGF3209" s="14"/>
      <c r="MGG3209" s="14"/>
      <c r="MGH3209" s="14"/>
      <c r="MGI3209" s="14"/>
      <c r="MGJ3209" s="14"/>
      <c r="MGK3209" s="14"/>
      <c r="MGL3209" s="14"/>
      <c r="MGM3209" s="14"/>
      <c r="MGN3209" s="14"/>
      <c r="MGO3209" s="14"/>
      <c r="MGP3209" s="14"/>
      <c r="MGQ3209" s="14"/>
      <c r="MGR3209" s="14"/>
      <c r="MGS3209" s="14"/>
      <c r="MGT3209" s="14"/>
      <c r="MGU3209" s="14"/>
      <c r="MGV3209" s="14"/>
      <c r="MGW3209" s="14"/>
      <c r="MGX3209" s="14"/>
      <c r="MGY3209" s="14"/>
      <c r="MGZ3209" s="14"/>
      <c r="MHA3209" s="14"/>
      <c r="MHB3209" s="14"/>
      <c r="MHC3209" s="14"/>
      <c r="MHD3209" s="14"/>
      <c r="MHE3209" s="14"/>
      <c r="MHF3209" s="14"/>
      <c r="MHG3209" s="14"/>
      <c r="MHH3209" s="14"/>
      <c r="MHI3209" s="14"/>
      <c r="MHJ3209" s="14"/>
      <c r="MHK3209" s="14"/>
      <c r="MHL3209" s="14"/>
      <c r="MHM3209" s="14"/>
      <c r="MHN3209" s="14"/>
      <c r="MHO3209" s="14"/>
      <c r="MHP3209" s="14"/>
      <c r="MHQ3209" s="14"/>
      <c r="MHR3209" s="14"/>
      <c r="MHS3209" s="14"/>
      <c r="MHT3209" s="14"/>
      <c r="MHU3209" s="14"/>
      <c r="MHV3209" s="14"/>
      <c r="MHW3209" s="14"/>
      <c r="MHX3209" s="14"/>
      <c r="MHY3209" s="14"/>
      <c r="MHZ3209" s="14"/>
      <c r="MIA3209" s="14"/>
      <c r="MIB3209" s="14"/>
      <c r="MIC3209" s="14"/>
      <c r="MID3209" s="14"/>
      <c r="MIE3209" s="14"/>
      <c r="MIF3209" s="14"/>
      <c r="MIG3209" s="14"/>
      <c r="MIH3209" s="14"/>
      <c r="MII3209" s="14"/>
      <c r="MIJ3209" s="14"/>
      <c r="MIK3209" s="14"/>
      <c r="MIL3209" s="14"/>
      <c r="MIM3209" s="14"/>
      <c r="MIN3209" s="14"/>
      <c r="MIO3209" s="14"/>
      <c r="MIP3209" s="14"/>
      <c r="MIQ3209" s="14"/>
      <c r="MIR3209" s="14"/>
      <c r="MIS3209" s="14"/>
      <c r="MIT3209" s="14"/>
      <c r="MIU3209" s="14"/>
      <c r="MIV3209" s="14"/>
      <c r="MIW3209" s="14"/>
      <c r="MIX3209" s="14"/>
      <c r="MIY3209" s="14"/>
      <c r="MIZ3209" s="14"/>
      <c r="MJA3209" s="14"/>
      <c r="MJB3209" s="14"/>
      <c r="MJC3209" s="14"/>
      <c r="MJD3209" s="14"/>
      <c r="MJE3209" s="14"/>
      <c r="MJF3209" s="14"/>
      <c r="MJG3209" s="14"/>
      <c r="MJH3209" s="14"/>
      <c r="MJI3209" s="14"/>
      <c r="MJJ3209" s="14"/>
      <c r="MJK3209" s="14"/>
      <c r="MJL3209" s="14"/>
      <c r="MJM3209" s="14"/>
      <c r="MJN3209" s="14"/>
      <c r="MJO3209" s="14"/>
      <c r="MJP3209" s="14"/>
      <c r="MJQ3209" s="14"/>
      <c r="MJR3209" s="14"/>
      <c r="MJS3209" s="14"/>
      <c r="MJT3209" s="14"/>
      <c r="MJU3209" s="14"/>
      <c r="MJV3209" s="14"/>
      <c r="MJW3209" s="14"/>
      <c r="MJX3209" s="14"/>
      <c r="MJY3209" s="14"/>
      <c r="MJZ3209" s="14"/>
      <c r="MKA3209" s="14"/>
      <c r="MKB3209" s="14"/>
      <c r="MKC3209" s="14"/>
      <c r="MKD3209" s="14"/>
      <c r="MKE3209" s="14"/>
      <c r="MKF3209" s="14"/>
      <c r="MKG3209" s="14"/>
      <c r="MKH3209" s="14"/>
      <c r="MKI3209" s="14"/>
      <c r="MKJ3209" s="14"/>
      <c r="MKK3209" s="14"/>
      <c r="MKL3209" s="14"/>
      <c r="MKM3209" s="14"/>
      <c r="MKN3209" s="14"/>
      <c r="MKO3209" s="14"/>
      <c r="MKP3209" s="14"/>
      <c r="MKQ3209" s="14"/>
      <c r="MKR3209" s="14"/>
      <c r="MKS3209" s="14"/>
      <c r="MKT3209" s="14"/>
      <c r="MKU3209" s="14"/>
      <c r="MKV3209" s="14"/>
      <c r="MKW3209" s="14"/>
      <c r="MKX3209" s="14"/>
      <c r="MKY3209" s="14"/>
      <c r="MKZ3209" s="14"/>
      <c r="MLA3209" s="14"/>
      <c r="MLB3209" s="14"/>
      <c r="MLC3209" s="14"/>
      <c r="MLD3209" s="14"/>
      <c r="MLE3209" s="14"/>
      <c r="MLF3209" s="14"/>
      <c r="MLG3209" s="14"/>
      <c r="MLH3209" s="14"/>
      <c r="MLI3209" s="14"/>
      <c r="MLJ3209" s="14"/>
      <c r="MLK3209" s="14"/>
      <c r="MLL3209" s="14"/>
      <c r="MLM3209" s="14"/>
      <c r="MLN3209" s="14"/>
      <c r="MLO3209" s="14"/>
      <c r="MLP3209" s="14"/>
      <c r="MLQ3209" s="14"/>
      <c r="MLR3209" s="14"/>
      <c r="MLS3209" s="14"/>
      <c r="MLT3209" s="14"/>
      <c r="MLU3209" s="14"/>
      <c r="MLV3209" s="14"/>
      <c r="MLW3209" s="14"/>
      <c r="MLX3209" s="14"/>
      <c r="MLY3209" s="14"/>
      <c r="MLZ3209" s="14"/>
      <c r="MMA3209" s="14"/>
      <c r="MMB3209" s="14"/>
      <c r="MMC3209" s="14"/>
      <c r="MMD3209" s="14"/>
      <c r="MME3209" s="14"/>
      <c r="MMF3209" s="14"/>
      <c r="MMG3209" s="14"/>
      <c r="MMH3209" s="14"/>
      <c r="MMI3209" s="14"/>
      <c r="MMJ3209" s="14"/>
      <c r="MMK3209" s="14"/>
      <c r="MML3209" s="14"/>
      <c r="MMM3209" s="14"/>
      <c r="MMN3209" s="14"/>
      <c r="MMO3209" s="14"/>
      <c r="MMP3209" s="14"/>
      <c r="MMQ3209" s="14"/>
      <c r="MMR3209" s="14"/>
      <c r="MMS3209" s="14"/>
      <c r="MMT3209" s="14"/>
      <c r="MMU3209" s="14"/>
      <c r="MMV3209" s="14"/>
      <c r="MMW3209" s="14"/>
      <c r="MMX3209" s="14"/>
      <c r="MMY3209" s="14"/>
      <c r="MMZ3209" s="14"/>
      <c r="MNA3209" s="14"/>
      <c r="MNB3209" s="14"/>
      <c r="MNC3209" s="14"/>
      <c r="MND3209" s="14"/>
      <c r="MNE3209" s="14"/>
      <c r="MNF3209" s="14"/>
      <c r="MNG3209" s="14"/>
      <c r="MNH3209" s="14"/>
      <c r="MNI3209" s="14"/>
      <c r="MNJ3209" s="14"/>
      <c r="MNK3209" s="14"/>
      <c r="MNL3209" s="14"/>
      <c r="MNM3209" s="14"/>
      <c r="MNN3209" s="14"/>
      <c r="MNO3209" s="14"/>
      <c r="MNP3209" s="14"/>
      <c r="MNQ3209" s="14"/>
      <c r="MNR3209" s="14"/>
      <c r="MNS3209" s="14"/>
      <c r="MNT3209" s="14"/>
      <c r="MNU3209" s="14"/>
      <c r="MNV3209" s="14"/>
      <c r="MNW3209" s="14"/>
      <c r="MNX3209" s="14"/>
      <c r="MNY3209" s="14"/>
      <c r="MNZ3209" s="14"/>
      <c r="MOA3209" s="14"/>
      <c r="MOB3209" s="14"/>
      <c r="MOC3209" s="14"/>
      <c r="MOD3209" s="14"/>
      <c r="MOE3209" s="14"/>
      <c r="MOF3209" s="14"/>
      <c r="MOG3209" s="14"/>
      <c r="MOH3209" s="14"/>
      <c r="MOI3209" s="14"/>
      <c r="MOJ3209" s="14"/>
      <c r="MOK3209" s="14"/>
      <c r="MOL3209" s="14"/>
      <c r="MOM3209" s="14"/>
      <c r="MON3209" s="14"/>
      <c r="MOO3209" s="14"/>
      <c r="MOP3209" s="14"/>
      <c r="MOQ3209" s="14"/>
      <c r="MOR3209" s="14"/>
      <c r="MOS3209" s="14"/>
      <c r="MOT3209" s="14"/>
      <c r="MOU3209" s="14"/>
      <c r="MOV3209" s="14"/>
      <c r="MOW3209" s="14"/>
      <c r="MOX3209" s="14"/>
      <c r="MOY3209" s="14"/>
      <c r="MOZ3209" s="14"/>
      <c r="MPA3209" s="14"/>
      <c r="MPB3209" s="14"/>
      <c r="MPC3209" s="14"/>
      <c r="MPD3209" s="14"/>
      <c r="MPE3209" s="14"/>
      <c r="MPF3209" s="14"/>
      <c r="MPG3209" s="14"/>
      <c r="MPH3209" s="14"/>
      <c r="MPI3209" s="14"/>
      <c r="MPJ3209" s="14"/>
      <c r="MPK3209" s="14"/>
      <c r="MPL3209" s="14"/>
      <c r="MPM3209" s="14"/>
      <c r="MPN3209" s="14"/>
      <c r="MPO3209" s="14"/>
      <c r="MPP3209" s="14"/>
      <c r="MPQ3209" s="14"/>
      <c r="MPR3209" s="14"/>
      <c r="MPS3209" s="14"/>
      <c r="MPT3209" s="14"/>
      <c r="MPU3209" s="14"/>
      <c r="MPV3209" s="14"/>
      <c r="MPW3209" s="14"/>
      <c r="MPX3209" s="14"/>
      <c r="MPY3209" s="14"/>
      <c r="MPZ3209" s="14"/>
      <c r="MQA3209" s="14"/>
      <c r="MQB3209" s="14"/>
      <c r="MQC3209" s="14"/>
      <c r="MQD3209" s="14"/>
      <c r="MQE3209" s="14"/>
      <c r="MQF3209" s="14"/>
      <c r="MQG3209" s="14"/>
      <c r="MQH3209" s="14"/>
      <c r="MQI3209" s="14"/>
      <c r="MQJ3209" s="14"/>
      <c r="MQK3209" s="14"/>
      <c r="MQL3209" s="14"/>
      <c r="MQM3209" s="14"/>
      <c r="MQN3209" s="14"/>
      <c r="MQO3209" s="14"/>
      <c r="MQP3209" s="14"/>
      <c r="MQQ3209" s="14"/>
      <c r="MQR3209" s="14"/>
      <c r="MQS3209" s="14"/>
      <c r="MQT3209" s="14"/>
      <c r="MQU3209" s="14"/>
      <c r="MQV3209" s="14"/>
      <c r="MQW3209" s="14"/>
      <c r="MQX3209" s="14"/>
      <c r="MQY3209" s="14"/>
      <c r="MQZ3209" s="14"/>
      <c r="MRA3209" s="14"/>
      <c r="MRB3209" s="14"/>
      <c r="MRC3209" s="14"/>
      <c r="MRD3209" s="14"/>
      <c r="MRE3209" s="14"/>
      <c r="MRF3209" s="14"/>
      <c r="MRG3209" s="14"/>
      <c r="MRH3209" s="14"/>
      <c r="MRI3209" s="14"/>
      <c r="MRJ3209" s="14"/>
      <c r="MRK3209" s="14"/>
      <c r="MRL3209" s="14"/>
      <c r="MRM3209" s="14"/>
      <c r="MRN3209" s="14"/>
      <c r="MRO3209" s="14"/>
      <c r="MRP3209" s="14"/>
      <c r="MRQ3209" s="14"/>
      <c r="MRR3209" s="14"/>
      <c r="MRS3209" s="14"/>
      <c r="MRT3209" s="14"/>
      <c r="MRU3209" s="14"/>
      <c r="MRV3209" s="14"/>
      <c r="MRW3209" s="14"/>
      <c r="MRX3209" s="14"/>
      <c r="MRY3209" s="14"/>
      <c r="MRZ3209" s="14"/>
      <c r="MSA3209" s="14"/>
      <c r="MSB3209" s="14"/>
      <c r="MSC3209" s="14"/>
      <c r="MSD3209" s="14"/>
      <c r="MSE3209" s="14"/>
      <c r="MSF3209" s="14"/>
      <c r="MSG3209" s="14"/>
      <c r="MSH3209" s="14"/>
      <c r="MSI3209" s="14"/>
      <c r="MSJ3209" s="14"/>
      <c r="MSK3209" s="14"/>
      <c r="MSL3209" s="14"/>
      <c r="MSM3209" s="14"/>
      <c r="MSN3209" s="14"/>
      <c r="MSO3209" s="14"/>
      <c r="MSP3209" s="14"/>
      <c r="MSQ3209" s="14"/>
      <c r="MSR3209" s="14"/>
      <c r="MSS3209" s="14"/>
      <c r="MST3209" s="14"/>
      <c r="MSU3209" s="14"/>
      <c r="MSV3209" s="14"/>
      <c r="MSW3209" s="14"/>
      <c r="MSX3209" s="14"/>
      <c r="MSY3209" s="14"/>
      <c r="MSZ3209" s="14"/>
      <c r="MTA3209" s="14"/>
      <c r="MTB3209" s="14"/>
      <c r="MTC3209" s="14"/>
      <c r="MTD3209" s="14"/>
      <c r="MTE3209" s="14"/>
      <c r="MTF3209" s="14"/>
      <c r="MTG3209" s="14"/>
      <c r="MTH3209" s="14"/>
      <c r="MTI3209" s="14"/>
      <c r="MTJ3209" s="14"/>
      <c r="MTK3209" s="14"/>
      <c r="MTL3209" s="14"/>
      <c r="MTM3209" s="14"/>
      <c r="MTN3209" s="14"/>
      <c r="MTO3209" s="14"/>
      <c r="MTP3209" s="14"/>
      <c r="MTQ3209" s="14"/>
      <c r="MTR3209" s="14"/>
      <c r="MTS3209" s="14"/>
      <c r="MTT3209" s="14"/>
      <c r="MTU3209" s="14"/>
      <c r="MTV3209" s="14"/>
      <c r="MTW3209" s="14"/>
      <c r="MTX3209" s="14"/>
      <c r="MTY3209" s="14"/>
      <c r="MTZ3209" s="14"/>
      <c r="MUA3209" s="14"/>
      <c r="MUB3209" s="14"/>
      <c r="MUC3209" s="14"/>
      <c r="MUD3209" s="14"/>
      <c r="MUE3209" s="14"/>
      <c r="MUF3209" s="14"/>
      <c r="MUG3209" s="14"/>
      <c r="MUH3209" s="14"/>
      <c r="MUI3209" s="14"/>
      <c r="MUJ3209" s="14"/>
      <c r="MUK3209" s="14"/>
      <c r="MUL3209" s="14"/>
      <c r="MUM3209" s="14"/>
      <c r="MUN3209" s="14"/>
      <c r="MUO3209" s="14"/>
      <c r="MUP3209" s="14"/>
      <c r="MUQ3209" s="14"/>
      <c r="MUR3209" s="14"/>
      <c r="MUS3209" s="14"/>
      <c r="MUT3209" s="14"/>
      <c r="MUU3209" s="14"/>
      <c r="MUV3209" s="14"/>
      <c r="MUW3209" s="14"/>
      <c r="MUX3209" s="14"/>
      <c r="MUY3209" s="14"/>
      <c r="MUZ3209" s="14"/>
      <c r="MVA3209" s="14"/>
      <c r="MVB3209" s="14"/>
      <c r="MVC3209" s="14"/>
      <c r="MVD3209" s="14"/>
      <c r="MVE3209" s="14"/>
      <c r="MVF3209" s="14"/>
      <c r="MVG3209" s="14"/>
      <c r="MVH3209" s="14"/>
      <c r="MVI3209" s="14"/>
      <c r="MVJ3209" s="14"/>
      <c r="MVK3209" s="14"/>
      <c r="MVL3209" s="14"/>
      <c r="MVM3209" s="14"/>
      <c r="MVN3209" s="14"/>
      <c r="MVO3209" s="14"/>
      <c r="MVP3209" s="14"/>
      <c r="MVQ3209" s="14"/>
      <c r="MVR3209" s="14"/>
      <c r="MVS3209" s="14"/>
      <c r="MVT3209" s="14"/>
      <c r="MVU3209" s="14"/>
      <c r="MVV3209" s="14"/>
      <c r="MVW3209" s="14"/>
      <c r="MVX3209" s="14"/>
      <c r="MVY3209" s="14"/>
      <c r="MVZ3209" s="14"/>
      <c r="MWA3209" s="14"/>
      <c r="MWB3209" s="14"/>
      <c r="MWC3209" s="14"/>
      <c r="MWD3209" s="14"/>
      <c r="MWE3209" s="14"/>
      <c r="MWF3209" s="14"/>
      <c r="MWG3209" s="14"/>
      <c r="MWH3209" s="14"/>
      <c r="MWI3209" s="14"/>
      <c r="MWJ3209" s="14"/>
      <c r="MWK3209" s="14"/>
      <c r="MWL3209" s="14"/>
      <c r="MWM3209" s="14"/>
      <c r="MWN3209" s="14"/>
      <c r="MWO3209" s="14"/>
      <c r="MWP3209" s="14"/>
      <c r="MWQ3209" s="14"/>
      <c r="MWR3209" s="14"/>
      <c r="MWS3209" s="14"/>
      <c r="MWT3209" s="14"/>
      <c r="MWU3209" s="14"/>
      <c r="MWV3209" s="14"/>
      <c r="MWW3209" s="14"/>
      <c r="MWX3209" s="14"/>
      <c r="MWY3209" s="14"/>
      <c r="MWZ3209" s="14"/>
      <c r="MXA3209" s="14"/>
      <c r="MXB3209" s="14"/>
      <c r="MXC3209" s="14"/>
      <c r="MXD3209" s="14"/>
      <c r="MXE3209" s="14"/>
      <c r="MXF3209" s="14"/>
      <c r="MXG3209" s="14"/>
      <c r="MXH3209" s="14"/>
      <c r="MXI3209" s="14"/>
      <c r="MXJ3209" s="14"/>
      <c r="MXK3209" s="14"/>
      <c r="MXL3209" s="14"/>
      <c r="MXM3209" s="14"/>
      <c r="MXN3209" s="14"/>
      <c r="MXO3209" s="14"/>
      <c r="MXP3209" s="14"/>
      <c r="MXQ3209" s="14"/>
      <c r="MXR3209" s="14"/>
      <c r="MXS3209" s="14"/>
      <c r="MXT3209" s="14"/>
      <c r="MXU3209" s="14"/>
      <c r="MXV3209" s="14"/>
      <c r="MXW3209" s="14"/>
      <c r="MXX3209" s="14"/>
      <c r="MXY3209" s="14"/>
      <c r="MXZ3209" s="14"/>
      <c r="MYA3209" s="14"/>
      <c r="MYB3209" s="14"/>
      <c r="MYC3209" s="14"/>
      <c r="MYD3209" s="14"/>
      <c r="MYE3209" s="14"/>
      <c r="MYF3209" s="14"/>
      <c r="MYG3209" s="14"/>
      <c r="MYH3209" s="14"/>
      <c r="MYI3209" s="14"/>
      <c r="MYJ3209" s="14"/>
      <c r="MYK3209" s="14"/>
      <c r="MYL3209" s="14"/>
      <c r="MYM3209" s="14"/>
      <c r="MYN3209" s="14"/>
      <c r="MYO3209" s="14"/>
      <c r="MYP3209" s="14"/>
      <c r="MYQ3209" s="14"/>
      <c r="MYR3209" s="14"/>
      <c r="MYS3209" s="14"/>
      <c r="MYT3209" s="14"/>
      <c r="MYU3209" s="14"/>
      <c r="MYV3209" s="14"/>
      <c r="MYW3209" s="14"/>
      <c r="MYX3209" s="14"/>
      <c r="MYY3209" s="14"/>
      <c r="MYZ3209" s="14"/>
      <c r="MZA3209" s="14"/>
      <c r="MZB3209" s="14"/>
      <c r="MZC3209" s="14"/>
      <c r="MZD3209" s="14"/>
      <c r="MZE3209" s="14"/>
      <c r="MZF3209" s="14"/>
      <c r="MZG3209" s="14"/>
      <c r="MZH3209" s="14"/>
      <c r="MZI3209" s="14"/>
      <c r="MZJ3209" s="14"/>
      <c r="MZK3209" s="14"/>
      <c r="MZL3209" s="14"/>
      <c r="MZM3209" s="14"/>
      <c r="MZN3209" s="14"/>
      <c r="MZO3209" s="14"/>
      <c r="MZP3209" s="14"/>
      <c r="MZQ3209" s="14"/>
      <c r="MZR3209" s="14"/>
      <c r="MZS3209" s="14"/>
      <c r="MZT3209" s="14"/>
      <c r="MZU3209" s="14"/>
      <c r="MZV3209" s="14"/>
      <c r="MZW3209" s="14"/>
      <c r="MZX3209" s="14"/>
      <c r="MZY3209" s="14"/>
      <c r="MZZ3209" s="14"/>
      <c r="NAA3209" s="14"/>
      <c r="NAB3209" s="14"/>
      <c r="NAC3209" s="14"/>
      <c r="NAD3209" s="14"/>
      <c r="NAE3209" s="14"/>
      <c r="NAF3209" s="14"/>
      <c r="NAG3209" s="14"/>
      <c r="NAH3209" s="14"/>
      <c r="NAI3209" s="14"/>
      <c r="NAJ3209" s="14"/>
      <c r="NAK3209" s="14"/>
      <c r="NAL3209" s="14"/>
      <c r="NAM3209" s="14"/>
      <c r="NAN3209" s="14"/>
      <c r="NAO3209" s="14"/>
      <c r="NAP3209" s="14"/>
      <c r="NAQ3209" s="14"/>
      <c r="NAR3209" s="14"/>
      <c r="NAS3209" s="14"/>
      <c r="NAT3209" s="14"/>
      <c r="NAU3209" s="14"/>
      <c r="NAV3209" s="14"/>
      <c r="NAW3209" s="14"/>
      <c r="NAX3209" s="14"/>
      <c r="NAY3209" s="14"/>
      <c r="NAZ3209" s="14"/>
      <c r="NBA3209" s="14"/>
      <c r="NBB3209" s="14"/>
      <c r="NBC3209" s="14"/>
      <c r="NBD3209" s="14"/>
      <c r="NBE3209" s="14"/>
      <c r="NBF3209" s="14"/>
      <c r="NBG3209" s="14"/>
      <c r="NBH3209" s="14"/>
      <c r="NBI3209" s="14"/>
      <c r="NBJ3209" s="14"/>
      <c r="NBK3209" s="14"/>
      <c r="NBL3209" s="14"/>
      <c r="NBM3209" s="14"/>
      <c r="NBN3209" s="14"/>
      <c r="NBO3209" s="14"/>
      <c r="NBP3209" s="14"/>
      <c r="NBQ3209" s="14"/>
      <c r="NBR3209" s="14"/>
      <c r="NBS3209" s="14"/>
      <c r="NBT3209" s="14"/>
      <c r="NBU3209" s="14"/>
      <c r="NBV3209" s="14"/>
      <c r="NBW3209" s="14"/>
      <c r="NBX3209" s="14"/>
      <c r="NBY3209" s="14"/>
      <c r="NBZ3209" s="14"/>
      <c r="NCA3209" s="14"/>
      <c r="NCB3209" s="14"/>
      <c r="NCC3209" s="14"/>
      <c r="NCD3209" s="14"/>
      <c r="NCE3209" s="14"/>
      <c r="NCF3209" s="14"/>
      <c r="NCG3209" s="14"/>
      <c r="NCH3209" s="14"/>
      <c r="NCI3209" s="14"/>
      <c r="NCJ3209" s="14"/>
      <c r="NCK3209" s="14"/>
      <c r="NCL3209" s="14"/>
      <c r="NCM3209" s="14"/>
      <c r="NCN3209" s="14"/>
      <c r="NCO3209" s="14"/>
      <c r="NCP3209" s="14"/>
      <c r="NCQ3209" s="14"/>
      <c r="NCR3209" s="14"/>
      <c r="NCS3209" s="14"/>
      <c r="NCT3209" s="14"/>
      <c r="NCU3209" s="14"/>
      <c r="NCV3209" s="14"/>
      <c r="NCW3209" s="14"/>
      <c r="NCX3209" s="14"/>
      <c r="NCY3209" s="14"/>
      <c r="NCZ3209" s="14"/>
      <c r="NDA3209" s="14"/>
      <c r="NDB3209" s="14"/>
      <c r="NDC3209" s="14"/>
      <c r="NDD3209" s="14"/>
      <c r="NDE3209" s="14"/>
      <c r="NDF3209" s="14"/>
      <c r="NDG3209" s="14"/>
      <c r="NDH3209" s="14"/>
      <c r="NDI3209" s="14"/>
      <c r="NDJ3209" s="14"/>
      <c r="NDK3209" s="14"/>
      <c r="NDL3209" s="14"/>
      <c r="NDM3209" s="14"/>
      <c r="NDN3209" s="14"/>
      <c r="NDO3209" s="14"/>
      <c r="NDP3209" s="14"/>
      <c r="NDQ3209" s="14"/>
      <c r="NDR3209" s="14"/>
      <c r="NDS3209" s="14"/>
      <c r="NDT3209" s="14"/>
      <c r="NDU3209" s="14"/>
      <c r="NDV3209" s="14"/>
      <c r="NDW3209" s="14"/>
      <c r="NDX3209" s="14"/>
      <c r="NDY3209" s="14"/>
      <c r="NDZ3209" s="14"/>
      <c r="NEA3209" s="14"/>
      <c r="NEB3209" s="14"/>
      <c r="NEC3209" s="14"/>
      <c r="NED3209" s="14"/>
      <c r="NEE3209" s="14"/>
      <c r="NEF3209" s="14"/>
      <c r="NEG3209" s="14"/>
      <c r="NEH3209" s="14"/>
      <c r="NEI3209" s="14"/>
      <c r="NEJ3209" s="14"/>
      <c r="NEK3209" s="14"/>
      <c r="NEL3209" s="14"/>
      <c r="NEM3209" s="14"/>
      <c r="NEN3209" s="14"/>
      <c r="NEO3209" s="14"/>
      <c r="NEP3209" s="14"/>
      <c r="NEQ3209" s="14"/>
      <c r="NER3209" s="14"/>
      <c r="NES3209" s="14"/>
      <c r="NET3209" s="14"/>
      <c r="NEU3209" s="14"/>
      <c r="NEV3209" s="14"/>
      <c r="NEW3209" s="14"/>
      <c r="NEX3209" s="14"/>
      <c r="NEY3209" s="14"/>
      <c r="NEZ3209" s="14"/>
      <c r="NFA3209" s="14"/>
      <c r="NFB3209" s="14"/>
      <c r="NFC3209" s="14"/>
      <c r="NFD3209" s="14"/>
      <c r="NFE3209" s="14"/>
      <c r="NFF3209" s="14"/>
      <c r="NFG3209" s="14"/>
      <c r="NFH3209" s="14"/>
      <c r="NFI3209" s="14"/>
      <c r="NFJ3209" s="14"/>
      <c r="NFK3209" s="14"/>
      <c r="NFL3209" s="14"/>
      <c r="NFM3209" s="14"/>
      <c r="NFN3209" s="14"/>
      <c r="NFO3209" s="14"/>
      <c r="NFP3209" s="14"/>
      <c r="NFQ3209" s="14"/>
      <c r="NFR3209" s="14"/>
      <c r="NFS3209" s="14"/>
      <c r="NFT3209" s="14"/>
      <c r="NFU3209" s="14"/>
      <c r="NFV3209" s="14"/>
      <c r="NFW3209" s="14"/>
      <c r="NFX3209" s="14"/>
      <c r="NFY3209" s="14"/>
      <c r="NFZ3209" s="14"/>
      <c r="NGA3209" s="14"/>
      <c r="NGB3209" s="14"/>
      <c r="NGC3209" s="14"/>
      <c r="NGD3209" s="14"/>
      <c r="NGE3209" s="14"/>
      <c r="NGF3209" s="14"/>
      <c r="NGG3209" s="14"/>
      <c r="NGH3209" s="14"/>
      <c r="NGI3209" s="14"/>
      <c r="NGJ3209" s="14"/>
      <c r="NGK3209" s="14"/>
      <c r="NGL3209" s="14"/>
      <c r="NGM3209" s="14"/>
      <c r="NGN3209" s="14"/>
      <c r="NGO3209" s="14"/>
      <c r="NGP3209" s="14"/>
      <c r="NGQ3209" s="14"/>
      <c r="NGR3209" s="14"/>
      <c r="NGS3209" s="14"/>
      <c r="NGT3209" s="14"/>
      <c r="NGU3209" s="14"/>
      <c r="NGV3209" s="14"/>
      <c r="NGW3209" s="14"/>
      <c r="NGX3209" s="14"/>
      <c r="NGY3209" s="14"/>
      <c r="NGZ3209" s="14"/>
      <c r="NHA3209" s="14"/>
      <c r="NHB3209" s="14"/>
      <c r="NHC3209" s="14"/>
      <c r="NHD3209" s="14"/>
      <c r="NHE3209" s="14"/>
      <c r="NHF3209" s="14"/>
      <c r="NHG3209" s="14"/>
      <c r="NHH3209" s="14"/>
      <c r="NHI3209" s="14"/>
      <c r="NHJ3209" s="14"/>
      <c r="NHK3209" s="14"/>
      <c r="NHL3209" s="14"/>
      <c r="NHM3209" s="14"/>
      <c r="NHN3209" s="14"/>
      <c r="NHO3209" s="14"/>
      <c r="NHP3209" s="14"/>
      <c r="NHQ3209" s="14"/>
      <c r="NHR3209" s="14"/>
      <c r="NHS3209" s="14"/>
      <c r="NHT3209" s="14"/>
      <c r="NHU3209" s="14"/>
      <c r="NHV3209" s="14"/>
      <c r="NHW3209" s="14"/>
      <c r="NHX3209" s="14"/>
      <c r="NHY3209" s="14"/>
      <c r="NHZ3209" s="14"/>
      <c r="NIA3209" s="14"/>
      <c r="NIB3209" s="14"/>
      <c r="NIC3209" s="14"/>
      <c r="NID3209" s="14"/>
      <c r="NIE3209" s="14"/>
      <c r="NIF3209" s="14"/>
      <c r="NIG3209" s="14"/>
      <c r="NIH3209" s="14"/>
      <c r="NII3209" s="14"/>
      <c r="NIJ3209" s="14"/>
      <c r="NIK3209" s="14"/>
      <c r="NIL3209" s="14"/>
      <c r="NIM3209" s="14"/>
      <c r="NIN3209" s="14"/>
      <c r="NIO3209" s="14"/>
      <c r="NIP3209" s="14"/>
      <c r="NIQ3209" s="14"/>
      <c r="NIR3209" s="14"/>
      <c r="NIS3209" s="14"/>
      <c r="NIT3209" s="14"/>
      <c r="NIU3209" s="14"/>
      <c r="NIV3209" s="14"/>
      <c r="NIW3209" s="14"/>
      <c r="NIX3209" s="14"/>
      <c r="NIY3209" s="14"/>
      <c r="NIZ3209" s="14"/>
      <c r="NJA3209" s="14"/>
      <c r="NJB3209" s="14"/>
      <c r="NJC3209" s="14"/>
      <c r="NJD3209" s="14"/>
      <c r="NJE3209" s="14"/>
      <c r="NJF3209" s="14"/>
      <c r="NJG3209" s="14"/>
      <c r="NJH3209" s="14"/>
      <c r="NJI3209" s="14"/>
      <c r="NJJ3209" s="14"/>
      <c r="NJK3209" s="14"/>
      <c r="NJL3209" s="14"/>
      <c r="NJM3209" s="14"/>
      <c r="NJN3209" s="14"/>
      <c r="NJO3209" s="14"/>
      <c r="NJP3209" s="14"/>
      <c r="NJQ3209" s="14"/>
      <c r="NJR3209" s="14"/>
      <c r="NJS3209" s="14"/>
      <c r="NJT3209" s="14"/>
      <c r="NJU3209" s="14"/>
      <c r="NJV3209" s="14"/>
      <c r="NJW3209" s="14"/>
      <c r="NJX3209" s="14"/>
      <c r="NJY3209" s="14"/>
      <c r="NJZ3209" s="14"/>
      <c r="NKA3209" s="14"/>
      <c r="NKB3209" s="14"/>
      <c r="NKC3209" s="14"/>
      <c r="NKD3209" s="14"/>
      <c r="NKE3209" s="14"/>
      <c r="NKF3209" s="14"/>
      <c r="NKG3209" s="14"/>
      <c r="NKH3209" s="14"/>
      <c r="NKI3209" s="14"/>
      <c r="NKJ3209" s="14"/>
      <c r="NKK3209" s="14"/>
      <c r="NKL3209" s="14"/>
      <c r="NKM3209" s="14"/>
      <c r="NKN3209" s="14"/>
      <c r="NKO3209" s="14"/>
      <c r="NKP3209" s="14"/>
      <c r="NKQ3209" s="14"/>
      <c r="NKR3209" s="14"/>
      <c r="NKS3209" s="14"/>
      <c r="NKT3209" s="14"/>
      <c r="NKU3209" s="14"/>
      <c r="NKV3209" s="14"/>
      <c r="NKW3209" s="14"/>
      <c r="NKX3209" s="14"/>
      <c r="NKY3209" s="14"/>
      <c r="NKZ3209" s="14"/>
      <c r="NLA3209" s="14"/>
      <c r="NLB3209" s="14"/>
      <c r="NLC3209" s="14"/>
      <c r="NLD3209" s="14"/>
      <c r="NLE3209" s="14"/>
      <c r="NLF3209" s="14"/>
      <c r="NLG3209" s="14"/>
      <c r="NLH3209" s="14"/>
      <c r="NLI3209" s="14"/>
      <c r="NLJ3209" s="14"/>
      <c r="NLK3209" s="14"/>
      <c r="NLL3209" s="14"/>
      <c r="NLM3209" s="14"/>
      <c r="NLN3209" s="14"/>
      <c r="NLO3209" s="14"/>
      <c r="NLP3209" s="14"/>
      <c r="NLQ3209" s="14"/>
      <c r="NLR3209" s="14"/>
      <c r="NLS3209" s="14"/>
      <c r="NLT3209" s="14"/>
      <c r="NLU3209" s="14"/>
      <c r="NLV3209" s="14"/>
      <c r="NLW3209" s="14"/>
      <c r="NLX3209" s="14"/>
      <c r="NLY3209" s="14"/>
      <c r="NLZ3209" s="14"/>
      <c r="NMA3209" s="14"/>
      <c r="NMB3209" s="14"/>
      <c r="NMC3209" s="14"/>
      <c r="NMD3209" s="14"/>
      <c r="NME3209" s="14"/>
      <c r="NMF3209" s="14"/>
      <c r="NMG3209" s="14"/>
      <c r="NMH3209" s="14"/>
      <c r="NMI3209" s="14"/>
      <c r="NMJ3209" s="14"/>
      <c r="NMK3209" s="14"/>
      <c r="NML3209" s="14"/>
      <c r="NMM3209" s="14"/>
      <c r="NMN3209" s="14"/>
      <c r="NMO3209" s="14"/>
      <c r="NMP3209" s="14"/>
      <c r="NMQ3209" s="14"/>
      <c r="NMR3209" s="14"/>
      <c r="NMS3209" s="14"/>
      <c r="NMT3209" s="14"/>
      <c r="NMU3209" s="14"/>
      <c r="NMV3209" s="14"/>
      <c r="NMW3209" s="14"/>
      <c r="NMX3209" s="14"/>
      <c r="NMY3209" s="14"/>
      <c r="NMZ3209" s="14"/>
      <c r="NNA3209" s="14"/>
      <c r="NNB3209" s="14"/>
      <c r="NNC3209" s="14"/>
      <c r="NND3209" s="14"/>
      <c r="NNE3209" s="14"/>
      <c r="NNF3209" s="14"/>
      <c r="NNG3209" s="14"/>
      <c r="NNH3209" s="14"/>
      <c r="NNI3209" s="14"/>
      <c r="NNJ3209" s="14"/>
      <c r="NNK3209" s="14"/>
      <c r="NNL3209" s="14"/>
      <c r="NNM3209" s="14"/>
      <c r="NNN3209" s="14"/>
      <c r="NNO3209" s="14"/>
      <c r="NNP3209" s="14"/>
      <c r="NNQ3209" s="14"/>
      <c r="NNR3209" s="14"/>
      <c r="NNS3209" s="14"/>
      <c r="NNT3209" s="14"/>
      <c r="NNU3209" s="14"/>
      <c r="NNV3209" s="14"/>
      <c r="NNW3209" s="14"/>
      <c r="NNX3209" s="14"/>
      <c r="NNY3209" s="14"/>
      <c r="NNZ3209" s="14"/>
      <c r="NOA3209" s="14"/>
      <c r="NOB3209" s="14"/>
      <c r="NOC3209" s="14"/>
      <c r="NOD3209" s="14"/>
      <c r="NOE3209" s="14"/>
      <c r="NOF3209" s="14"/>
      <c r="NOG3209" s="14"/>
      <c r="NOH3209" s="14"/>
      <c r="NOI3209" s="14"/>
      <c r="NOJ3209" s="14"/>
      <c r="NOK3209" s="14"/>
      <c r="NOL3209" s="14"/>
      <c r="NOM3209" s="14"/>
      <c r="NON3209" s="14"/>
      <c r="NOO3209" s="14"/>
      <c r="NOP3209" s="14"/>
      <c r="NOQ3209" s="14"/>
      <c r="NOR3209" s="14"/>
      <c r="NOS3209" s="14"/>
      <c r="NOT3209" s="14"/>
      <c r="NOU3209" s="14"/>
      <c r="NOV3209" s="14"/>
      <c r="NOW3209" s="14"/>
      <c r="NOX3209" s="14"/>
      <c r="NOY3209" s="14"/>
      <c r="NOZ3209" s="14"/>
      <c r="NPA3209" s="14"/>
      <c r="NPB3209" s="14"/>
      <c r="NPC3209" s="14"/>
      <c r="NPD3209" s="14"/>
      <c r="NPE3209" s="14"/>
      <c r="NPF3209" s="14"/>
      <c r="NPG3209" s="14"/>
      <c r="NPH3209" s="14"/>
      <c r="NPI3209" s="14"/>
      <c r="NPJ3209" s="14"/>
      <c r="NPK3209" s="14"/>
      <c r="NPL3209" s="14"/>
      <c r="NPM3209" s="14"/>
      <c r="NPN3209" s="14"/>
      <c r="NPO3209" s="14"/>
      <c r="NPP3209" s="14"/>
      <c r="NPQ3209" s="14"/>
      <c r="NPR3209" s="14"/>
      <c r="NPS3209" s="14"/>
      <c r="NPT3209" s="14"/>
      <c r="NPU3209" s="14"/>
      <c r="NPV3209" s="14"/>
      <c r="NPW3209" s="14"/>
      <c r="NPX3209" s="14"/>
      <c r="NPY3209" s="14"/>
      <c r="NPZ3209" s="14"/>
      <c r="NQA3209" s="14"/>
      <c r="NQB3209" s="14"/>
      <c r="NQC3209" s="14"/>
      <c r="NQD3209" s="14"/>
      <c r="NQE3209" s="14"/>
      <c r="NQF3209" s="14"/>
      <c r="NQG3209" s="14"/>
      <c r="NQH3209" s="14"/>
      <c r="NQI3209" s="14"/>
      <c r="NQJ3209" s="14"/>
      <c r="NQK3209" s="14"/>
      <c r="NQL3209" s="14"/>
      <c r="NQM3209" s="14"/>
      <c r="NQN3209" s="14"/>
      <c r="NQO3209" s="14"/>
      <c r="NQP3209" s="14"/>
      <c r="NQQ3209" s="14"/>
      <c r="NQR3209" s="14"/>
      <c r="NQS3209" s="14"/>
      <c r="NQT3209" s="14"/>
      <c r="NQU3209" s="14"/>
      <c r="NQV3209" s="14"/>
      <c r="NQW3209" s="14"/>
      <c r="NQX3209" s="14"/>
      <c r="NQY3209" s="14"/>
      <c r="NQZ3209" s="14"/>
      <c r="NRA3209" s="14"/>
      <c r="NRB3209" s="14"/>
      <c r="NRC3209" s="14"/>
      <c r="NRD3209" s="14"/>
      <c r="NRE3209" s="14"/>
      <c r="NRF3209" s="14"/>
      <c r="NRG3209" s="14"/>
      <c r="NRH3209" s="14"/>
      <c r="NRI3209" s="14"/>
      <c r="NRJ3209" s="14"/>
      <c r="NRK3209" s="14"/>
      <c r="NRL3209" s="14"/>
      <c r="NRM3209" s="14"/>
      <c r="NRN3209" s="14"/>
      <c r="NRO3209" s="14"/>
      <c r="NRP3209" s="14"/>
      <c r="NRQ3209" s="14"/>
      <c r="NRR3209" s="14"/>
      <c r="NRS3209" s="14"/>
      <c r="NRT3209" s="14"/>
      <c r="NRU3209" s="14"/>
      <c r="NRV3209" s="14"/>
      <c r="NRW3209" s="14"/>
      <c r="NRX3209" s="14"/>
      <c r="NRY3209" s="14"/>
      <c r="NRZ3209" s="14"/>
      <c r="NSA3209" s="14"/>
      <c r="NSB3209" s="14"/>
      <c r="NSC3209" s="14"/>
      <c r="NSD3209" s="14"/>
      <c r="NSE3209" s="14"/>
      <c r="NSF3209" s="14"/>
      <c r="NSG3209" s="14"/>
      <c r="NSH3209" s="14"/>
      <c r="NSI3209" s="14"/>
      <c r="NSJ3209" s="14"/>
      <c r="NSK3209" s="14"/>
      <c r="NSL3209" s="14"/>
      <c r="NSM3209" s="14"/>
      <c r="NSN3209" s="14"/>
      <c r="NSO3209" s="14"/>
      <c r="NSP3209" s="14"/>
      <c r="NSQ3209" s="14"/>
      <c r="NSR3209" s="14"/>
      <c r="NSS3209" s="14"/>
      <c r="NST3209" s="14"/>
      <c r="NSU3209" s="14"/>
      <c r="NSV3209" s="14"/>
      <c r="NSW3209" s="14"/>
      <c r="NSX3209" s="14"/>
      <c r="NSY3209" s="14"/>
      <c r="NSZ3209" s="14"/>
      <c r="NTA3209" s="14"/>
      <c r="NTB3209" s="14"/>
      <c r="NTC3209" s="14"/>
      <c r="NTD3209" s="14"/>
      <c r="NTE3209" s="14"/>
      <c r="NTF3209" s="14"/>
      <c r="NTG3209" s="14"/>
      <c r="NTH3209" s="14"/>
      <c r="NTI3209" s="14"/>
      <c r="NTJ3209" s="14"/>
      <c r="NTK3209" s="14"/>
      <c r="NTL3209" s="14"/>
      <c r="NTM3209" s="14"/>
      <c r="NTN3209" s="14"/>
      <c r="NTO3209" s="14"/>
      <c r="NTP3209" s="14"/>
      <c r="NTQ3209" s="14"/>
      <c r="NTR3209" s="14"/>
      <c r="NTS3209" s="14"/>
      <c r="NTT3209" s="14"/>
      <c r="NTU3209" s="14"/>
      <c r="NTV3209" s="14"/>
      <c r="NTW3209" s="14"/>
      <c r="NTX3209" s="14"/>
      <c r="NTY3209" s="14"/>
      <c r="NTZ3209" s="14"/>
      <c r="NUA3209" s="14"/>
      <c r="NUB3209" s="14"/>
      <c r="NUC3209" s="14"/>
      <c r="NUD3209" s="14"/>
      <c r="NUE3209" s="14"/>
      <c r="NUF3209" s="14"/>
      <c r="NUG3209" s="14"/>
      <c r="NUH3209" s="14"/>
      <c r="NUI3209" s="14"/>
      <c r="NUJ3209" s="14"/>
      <c r="NUK3209" s="14"/>
      <c r="NUL3209" s="14"/>
      <c r="NUM3209" s="14"/>
      <c r="NUN3209" s="14"/>
      <c r="NUO3209" s="14"/>
      <c r="NUP3209" s="14"/>
      <c r="NUQ3209" s="14"/>
      <c r="NUR3209" s="14"/>
      <c r="NUS3209" s="14"/>
      <c r="NUT3209" s="14"/>
      <c r="NUU3209" s="14"/>
      <c r="NUV3209" s="14"/>
      <c r="NUW3209" s="14"/>
      <c r="NUX3209" s="14"/>
      <c r="NUY3209" s="14"/>
      <c r="NUZ3209" s="14"/>
      <c r="NVA3209" s="14"/>
      <c r="NVB3209" s="14"/>
      <c r="NVC3209" s="14"/>
      <c r="NVD3209" s="14"/>
      <c r="NVE3209" s="14"/>
      <c r="NVF3209" s="14"/>
      <c r="NVG3209" s="14"/>
      <c r="NVH3209" s="14"/>
      <c r="NVI3209" s="14"/>
      <c r="NVJ3209" s="14"/>
      <c r="NVK3209" s="14"/>
      <c r="NVL3209" s="14"/>
      <c r="NVM3209" s="14"/>
      <c r="NVN3209" s="14"/>
      <c r="NVO3209" s="14"/>
      <c r="NVP3209" s="14"/>
      <c r="NVQ3209" s="14"/>
      <c r="NVR3209" s="14"/>
      <c r="NVS3209" s="14"/>
      <c r="NVT3209" s="14"/>
      <c r="NVU3209" s="14"/>
      <c r="NVV3209" s="14"/>
      <c r="NVW3209" s="14"/>
      <c r="NVX3209" s="14"/>
      <c r="NVY3209" s="14"/>
      <c r="NVZ3209" s="14"/>
      <c r="NWA3209" s="14"/>
      <c r="NWB3209" s="14"/>
      <c r="NWC3209" s="14"/>
      <c r="NWD3209" s="14"/>
      <c r="NWE3209" s="14"/>
      <c r="NWF3209" s="14"/>
      <c r="NWG3209" s="14"/>
      <c r="NWH3209" s="14"/>
      <c r="NWI3209" s="14"/>
      <c r="NWJ3209" s="14"/>
      <c r="NWK3209" s="14"/>
      <c r="NWL3209" s="14"/>
      <c r="NWM3209" s="14"/>
      <c r="NWN3209" s="14"/>
      <c r="NWO3209" s="14"/>
      <c r="NWP3209" s="14"/>
      <c r="NWQ3209" s="14"/>
      <c r="NWR3209" s="14"/>
      <c r="NWS3209" s="14"/>
      <c r="NWT3209" s="14"/>
      <c r="NWU3209" s="14"/>
      <c r="NWV3209" s="14"/>
      <c r="NWW3209" s="14"/>
      <c r="NWX3209" s="14"/>
      <c r="NWY3209" s="14"/>
      <c r="NWZ3209" s="14"/>
      <c r="NXA3209" s="14"/>
      <c r="NXB3209" s="14"/>
      <c r="NXC3209" s="14"/>
      <c r="NXD3209" s="14"/>
      <c r="NXE3209" s="14"/>
      <c r="NXF3209" s="14"/>
      <c r="NXG3209" s="14"/>
      <c r="NXH3209" s="14"/>
      <c r="NXI3209" s="14"/>
      <c r="NXJ3209" s="14"/>
      <c r="NXK3209" s="14"/>
      <c r="NXL3209" s="14"/>
      <c r="NXM3209" s="14"/>
      <c r="NXN3209" s="14"/>
      <c r="NXO3209" s="14"/>
      <c r="NXP3209" s="14"/>
      <c r="NXQ3209" s="14"/>
      <c r="NXR3209" s="14"/>
      <c r="NXS3209" s="14"/>
      <c r="NXT3209" s="14"/>
      <c r="NXU3209" s="14"/>
      <c r="NXV3209" s="14"/>
      <c r="NXW3209" s="14"/>
      <c r="NXX3209" s="14"/>
      <c r="NXY3209" s="14"/>
      <c r="NXZ3209" s="14"/>
      <c r="NYA3209" s="14"/>
      <c r="NYB3209" s="14"/>
      <c r="NYC3209" s="14"/>
      <c r="NYD3209" s="14"/>
      <c r="NYE3209" s="14"/>
      <c r="NYF3209" s="14"/>
      <c r="NYG3209" s="14"/>
      <c r="NYH3209" s="14"/>
      <c r="NYI3209" s="14"/>
      <c r="NYJ3209" s="14"/>
      <c r="NYK3209" s="14"/>
      <c r="NYL3209" s="14"/>
      <c r="NYM3209" s="14"/>
      <c r="NYN3209" s="14"/>
      <c r="NYO3209" s="14"/>
      <c r="NYP3209" s="14"/>
      <c r="NYQ3209" s="14"/>
      <c r="NYR3209" s="14"/>
      <c r="NYS3209" s="14"/>
      <c r="NYT3209" s="14"/>
      <c r="NYU3209" s="14"/>
      <c r="NYV3209" s="14"/>
      <c r="NYW3209" s="14"/>
      <c r="NYX3209" s="14"/>
      <c r="NYY3209" s="14"/>
      <c r="NYZ3209" s="14"/>
      <c r="NZA3209" s="14"/>
      <c r="NZB3209" s="14"/>
      <c r="NZC3209" s="14"/>
      <c r="NZD3209" s="14"/>
      <c r="NZE3209" s="14"/>
      <c r="NZF3209" s="14"/>
      <c r="NZG3209" s="14"/>
      <c r="NZH3209" s="14"/>
      <c r="NZI3209" s="14"/>
      <c r="NZJ3209" s="14"/>
      <c r="NZK3209" s="14"/>
      <c r="NZL3209" s="14"/>
      <c r="NZM3209" s="14"/>
      <c r="NZN3209" s="14"/>
      <c r="NZO3209" s="14"/>
      <c r="NZP3209" s="14"/>
      <c r="NZQ3209" s="14"/>
      <c r="NZR3209" s="14"/>
      <c r="NZS3209" s="14"/>
      <c r="NZT3209" s="14"/>
      <c r="NZU3209" s="14"/>
      <c r="NZV3209" s="14"/>
      <c r="NZW3209" s="14"/>
      <c r="NZX3209" s="14"/>
      <c r="NZY3209" s="14"/>
      <c r="NZZ3209" s="14"/>
      <c r="OAA3209" s="14"/>
      <c r="OAB3209" s="14"/>
      <c r="OAC3209" s="14"/>
      <c r="OAD3209" s="14"/>
      <c r="OAE3209" s="14"/>
      <c r="OAF3209" s="14"/>
      <c r="OAG3209" s="14"/>
      <c r="OAH3209" s="14"/>
      <c r="OAI3209" s="14"/>
      <c r="OAJ3209" s="14"/>
      <c r="OAK3209" s="14"/>
      <c r="OAL3209" s="14"/>
      <c r="OAM3209" s="14"/>
      <c r="OAN3209" s="14"/>
      <c r="OAO3209" s="14"/>
      <c r="OAP3209" s="14"/>
      <c r="OAQ3209" s="14"/>
      <c r="OAR3209" s="14"/>
      <c r="OAS3209" s="14"/>
      <c r="OAT3209" s="14"/>
      <c r="OAU3209" s="14"/>
      <c r="OAV3209" s="14"/>
      <c r="OAW3209" s="14"/>
      <c r="OAX3209" s="14"/>
      <c r="OAY3209" s="14"/>
      <c r="OAZ3209" s="14"/>
      <c r="OBA3209" s="14"/>
      <c r="OBB3209" s="14"/>
      <c r="OBC3209" s="14"/>
      <c r="OBD3209" s="14"/>
      <c r="OBE3209" s="14"/>
      <c r="OBF3209" s="14"/>
      <c r="OBG3209" s="14"/>
      <c r="OBH3209" s="14"/>
      <c r="OBI3209" s="14"/>
      <c r="OBJ3209" s="14"/>
      <c r="OBK3209" s="14"/>
      <c r="OBL3209" s="14"/>
      <c r="OBM3209" s="14"/>
      <c r="OBN3209" s="14"/>
      <c r="OBO3209" s="14"/>
      <c r="OBP3209" s="14"/>
      <c r="OBQ3209" s="14"/>
      <c r="OBR3209" s="14"/>
      <c r="OBS3209" s="14"/>
      <c r="OBT3209" s="14"/>
      <c r="OBU3209" s="14"/>
      <c r="OBV3209" s="14"/>
      <c r="OBW3209" s="14"/>
      <c r="OBX3209" s="14"/>
      <c r="OBY3209" s="14"/>
      <c r="OBZ3209" s="14"/>
      <c r="OCA3209" s="14"/>
      <c r="OCB3209" s="14"/>
      <c r="OCC3209" s="14"/>
      <c r="OCD3209" s="14"/>
      <c r="OCE3209" s="14"/>
      <c r="OCF3209" s="14"/>
      <c r="OCG3209" s="14"/>
      <c r="OCH3209" s="14"/>
      <c r="OCI3209" s="14"/>
      <c r="OCJ3209" s="14"/>
      <c r="OCK3209" s="14"/>
      <c r="OCL3209" s="14"/>
      <c r="OCM3209" s="14"/>
      <c r="OCN3209" s="14"/>
      <c r="OCO3209" s="14"/>
      <c r="OCP3209" s="14"/>
      <c r="OCQ3209" s="14"/>
      <c r="OCR3209" s="14"/>
      <c r="OCS3209" s="14"/>
      <c r="OCT3209" s="14"/>
      <c r="OCU3209" s="14"/>
      <c r="OCV3209" s="14"/>
      <c r="OCW3209" s="14"/>
      <c r="OCX3209" s="14"/>
      <c r="OCY3209" s="14"/>
      <c r="OCZ3209" s="14"/>
      <c r="ODA3209" s="14"/>
      <c r="ODB3209" s="14"/>
      <c r="ODC3209" s="14"/>
      <c r="ODD3209" s="14"/>
      <c r="ODE3209" s="14"/>
      <c r="ODF3209" s="14"/>
      <c r="ODG3209" s="14"/>
      <c r="ODH3209" s="14"/>
      <c r="ODI3209" s="14"/>
      <c r="ODJ3209" s="14"/>
      <c r="ODK3209" s="14"/>
      <c r="ODL3209" s="14"/>
      <c r="ODM3209" s="14"/>
      <c r="ODN3209" s="14"/>
      <c r="ODO3209" s="14"/>
      <c r="ODP3209" s="14"/>
      <c r="ODQ3209" s="14"/>
      <c r="ODR3209" s="14"/>
      <c r="ODS3209" s="14"/>
      <c r="ODT3209" s="14"/>
      <c r="ODU3209" s="14"/>
      <c r="ODV3209" s="14"/>
      <c r="ODW3209" s="14"/>
      <c r="ODX3209" s="14"/>
      <c r="ODY3209" s="14"/>
      <c r="ODZ3209" s="14"/>
      <c r="OEA3209" s="14"/>
      <c r="OEB3209" s="14"/>
      <c r="OEC3209" s="14"/>
      <c r="OED3209" s="14"/>
      <c r="OEE3209" s="14"/>
      <c r="OEF3209" s="14"/>
      <c r="OEG3209" s="14"/>
      <c r="OEH3209" s="14"/>
      <c r="OEI3209" s="14"/>
      <c r="OEJ3209" s="14"/>
      <c r="OEK3209" s="14"/>
      <c r="OEL3209" s="14"/>
      <c r="OEM3209" s="14"/>
      <c r="OEN3209" s="14"/>
      <c r="OEO3209" s="14"/>
      <c r="OEP3209" s="14"/>
      <c r="OEQ3209" s="14"/>
      <c r="OER3209" s="14"/>
      <c r="OES3209" s="14"/>
      <c r="OET3209" s="14"/>
      <c r="OEU3209" s="14"/>
      <c r="OEV3209" s="14"/>
      <c r="OEW3209" s="14"/>
      <c r="OEX3209" s="14"/>
      <c r="OEY3209" s="14"/>
      <c r="OEZ3209" s="14"/>
      <c r="OFA3209" s="14"/>
      <c r="OFB3209" s="14"/>
      <c r="OFC3209" s="14"/>
      <c r="OFD3209" s="14"/>
      <c r="OFE3209" s="14"/>
      <c r="OFF3209" s="14"/>
      <c r="OFG3209" s="14"/>
      <c r="OFH3209" s="14"/>
      <c r="OFI3209" s="14"/>
      <c r="OFJ3209" s="14"/>
      <c r="OFK3209" s="14"/>
      <c r="OFL3209" s="14"/>
      <c r="OFM3209" s="14"/>
      <c r="OFN3209" s="14"/>
      <c r="OFO3209" s="14"/>
      <c r="OFP3209" s="14"/>
      <c r="OFQ3209" s="14"/>
      <c r="OFR3209" s="14"/>
      <c r="OFS3209" s="14"/>
      <c r="OFT3209" s="14"/>
      <c r="OFU3209" s="14"/>
      <c r="OFV3209" s="14"/>
      <c r="OFW3209" s="14"/>
      <c r="OFX3209" s="14"/>
      <c r="OFY3209" s="14"/>
      <c r="OFZ3209" s="14"/>
      <c r="OGA3209" s="14"/>
      <c r="OGB3209" s="14"/>
      <c r="OGC3209" s="14"/>
      <c r="OGD3209" s="14"/>
      <c r="OGE3209" s="14"/>
      <c r="OGF3209" s="14"/>
      <c r="OGG3209" s="14"/>
      <c r="OGH3209" s="14"/>
      <c r="OGI3209" s="14"/>
      <c r="OGJ3209" s="14"/>
      <c r="OGK3209" s="14"/>
      <c r="OGL3209" s="14"/>
      <c r="OGM3209" s="14"/>
      <c r="OGN3209" s="14"/>
      <c r="OGO3209" s="14"/>
      <c r="OGP3209" s="14"/>
      <c r="OGQ3209" s="14"/>
      <c r="OGR3209" s="14"/>
      <c r="OGS3209" s="14"/>
      <c r="OGT3209" s="14"/>
      <c r="OGU3209" s="14"/>
      <c r="OGV3209" s="14"/>
      <c r="OGW3209" s="14"/>
      <c r="OGX3209" s="14"/>
      <c r="OGY3209" s="14"/>
      <c r="OGZ3209" s="14"/>
      <c r="OHA3209" s="14"/>
      <c r="OHB3209" s="14"/>
      <c r="OHC3209" s="14"/>
      <c r="OHD3209" s="14"/>
      <c r="OHE3209" s="14"/>
      <c r="OHF3209" s="14"/>
      <c r="OHG3209" s="14"/>
      <c r="OHH3209" s="14"/>
      <c r="OHI3209" s="14"/>
      <c r="OHJ3209" s="14"/>
      <c r="OHK3209" s="14"/>
      <c r="OHL3209" s="14"/>
      <c r="OHM3209" s="14"/>
      <c r="OHN3209" s="14"/>
      <c r="OHO3209" s="14"/>
      <c r="OHP3209" s="14"/>
      <c r="OHQ3209" s="14"/>
      <c r="OHR3209" s="14"/>
      <c r="OHS3209" s="14"/>
      <c r="OHT3209" s="14"/>
      <c r="OHU3209" s="14"/>
      <c r="OHV3209" s="14"/>
      <c r="OHW3209" s="14"/>
      <c r="OHX3209" s="14"/>
      <c r="OHY3209" s="14"/>
      <c r="OHZ3209" s="14"/>
      <c r="OIA3209" s="14"/>
      <c r="OIB3209" s="14"/>
      <c r="OIC3209" s="14"/>
      <c r="OID3209" s="14"/>
      <c r="OIE3209" s="14"/>
      <c r="OIF3209" s="14"/>
      <c r="OIG3209" s="14"/>
      <c r="OIH3209" s="14"/>
      <c r="OII3209" s="14"/>
      <c r="OIJ3209" s="14"/>
      <c r="OIK3209" s="14"/>
      <c r="OIL3209" s="14"/>
      <c r="OIM3209" s="14"/>
      <c r="OIN3209" s="14"/>
      <c r="OIO3209" s="14"/>
      <c r="OIP3209" s="14"/>
      <c r="OIQ3209" s="14"/>
      <c r="OIR3209" s="14"/>
      <c r="OIS3209" s="14"/>
      <c r="OIT3209" s="14"/>
      <c r="OIU3209" s="14"/>
      <c r="OIV3209" s="14"/>
      <c r="OIW3209" s="14"/>
      <c r="OIX3209" s="14"/>
      <c r="OIY3209" s="14"/>
      <c r="OIZ3209" s="14"/>
      <c r="OJA3209" s="14"/>
      <c r="OJB3209" s="14"/>
      <c r="OJC3209" s="14"/>
      <c r="OJD3209" s="14"/>
      <c r="OJE3209" s="14"/>
      <c r="OJF3209" s="14"/>
      <c r="OJG3209" s="14"/>
      <c r="OJH3209" s="14"/>
      <c r="OJI3209" s="14"/>
      <c r="OJJ3209" s="14"/>
      <c r="OJK3209" s="14"/>
      <c r="OJL3209" s="14"/>
      <c r="OJM3209" s="14"/>
      <c r="OJN3209" s="14"/>
      <c r="OJO3209" s="14"/>
      <c r="OJP3209" s="14"/>
      <c r="OJQ3209" s="14"/>
      <c r="OJR3209" s="14"/>
      <c r="OJS3209" s="14"/>
      <c r="OJT3209" s="14"/>
      <c r="OJU3209" s="14"/>
      <c r="OJV3209" s="14"/>
      <c r="OJW3209" s="14"/>
      <c r="OJX3209" s="14"/>
      <c r="OJY3209" s="14"/>
      <c r="OJZ3209" s="14"/>
      <c r="OKA3209" s="14"/>
      <c r="OKB3209" s="14"/>
      <c r="OKC3209" s="14"/>
      <c r="OKD3209" s="14"/>
      <c r="OKE3209" s="14"/>
      <c r="OKF3209" s="14"/>
      <c r="OKG3209" s="14"/>
      <c r="OKH3209" s="14"/>
      <c r="OKI3209" s="14"/>
      <c r="OKJ3209" s="14"/>
      <c r="OKK3209" s="14"/>
      <c r="OKL3209" s="14"/>
      <c r="OKM3209" s="14"/>
      <c r="OKN3209" s="14"/>
      <c r="OKO3209" s="14"/>
      <c r="OKP3209" s="14"/>
      <c r="OKQ3209" s="14"/>
      <c r="OKR3209" s="14"/>
      <c r="OKS3209" s="14"/>
      <c r="OKT3209" s="14"/>
      <c r="OKU3209" s="14"/>
      <c r="OKV3209" s="14"/>
      <c r="OKW3209" s="14"/>
      <c r="OKX3209" s="14"/>
      <c r="OKY3209" s="14"/>
      <c r="OKZ3209" s="14"/>
      <c r="OLA3209" s="14"/>
      <c r="OLB3209" s="14"/>
      <c r="OLC3209" s="14"/>
      <c r="OLD3209" s="14"/>
      <c r="OLE3209" s="14"/>
      <c r="OLF3209" s="14"/>
      <c r="OLG3209" s="14"/>
      <c r="OLH3209" s="14"/>
      <c r="OLI3209" s="14"/>
      <c r="OLJ3209" s="14"/>
      <c r="OLK3209" s="14"/>
      <c r="OLL3209" s="14"/>
      <c r="OLM3209" s="14"/>
      <c r="OLN3209" s="14"/>
      <c r="OLO3209" s="14"/>
      <c r="OLP3209" s="14"/>
      <c r="OLQ3209" s="14"/>
      <c r="OLR3209" s="14"/>
      <c r="OLS3209" s="14"/>
      <c r="OLT3209" s="14"/>
      <c r="OLU3209" s="14"/>
      <c r="OLV3209" s="14"/>
      <c r="OLW3209" s="14"/>
      <c r="OLX3209" s="14"/>
      <c r="OLY3209" s="14"/>
      <c r="OLZ3209" s="14"/>
      <c r="OMA3209" s="14"/>
      <c r="OMB3209" s="14"/>
      <c r="OMC3209" s="14"/>
      <c r="OMD3209" s="14"/>
      <c r="OME3209" s="14"/>
      <c r="OMF3209" s="14"/>
      <c r="OMG3209" s="14"/>
      <c r="OMH3209" s="14"/>
      <c r="OMI3209" s="14"/>
      <c r="OMJ3209" s="14"/>
      <c r="OMK3209" s="14"/>
      <c r="OML3209" s="14"/>
      <c r="OMM3209" s="14"/>
      <c r="OMN3209" s="14"/>
      <c r="OMO3209" s="14"/>
      <c r="OMP3209" s="14"/>
      <c r="OMQ3209" s="14"/>
      <c r="OMR3209" s="14"/>
      <c r="OMS3209" s="14"/>
      <c r="OMT3209" s="14"/>
      <c r="OMU3209" s="14"/>
      <c r="OMV3209" s="14"/>
      <c r="OMW3209" s="14"/>
      <c r="OMX3209" s="14"/>
      <c r="OMY3209" s="14"/>
      <c r="OMZ3209" s="14"/>
      <c r="ONA3209" s="14"/>
      <c r="ONB3209" s="14"/>
      <c r="ONC3209" s="14"/>
      <c r="OND3209" s="14"/>
      <c r="ONE3209" s="14"/>
      <c r="ONF3209" s="14"/>
      <c r="ONG3209" s="14"/>
      <c r="ONH3209" s="14"/>
      <c r="ONI3209" s="14"/>
      <c r="ONJ3209" s="14"/>
      <c r="ONK3209" s="14"/>
      <c r="ONL3209" s="14"/>
      <c r="ONM3209" s="14"/>
      <c r="ONN3209" s="14"/>
      <c r="ONO3209" s="14"/>
      <c r="ONP3209" s="14"/>
      <c r="ONQ3209" s="14"/>
      <c r="ONR3209" s="14"/>
      <c r="ONS3209" s="14"/>
      <c r="ONT3209" s="14"/>
      <c r="ONU3209" s="14"/>
      <c r="ONV3209" s="14"/>
      <c r="ONW3209" s="14"/>
      <c r="ONX3209" s="14"/>
      <c r="ONY3209" s="14"/>
      <c r="ONZ3209" s="14"/>
      <c r="OOA3209" s="14"/>
      <c r="OOB3209" s="14"/>
      <c r="OOC3209" s="14"/>
      <c r="OOD3209" s="14"/>
      <c r="OOE3209" s="14"/>
      <c r="OOF3209" s="14"/>
      <c r="OOG3209" s="14"/>
      <c r="OOH3209" s="14"/>
      <c r="OOI3209" s="14"/>
      <c r="OOJ3209" s="14"/>
      <c r="OOK3209" s="14"/>
      <c r="OOL3209" s="14"/>
      <c r="OOM3209" s="14"/>
      <c r="OON3209" s="14"/>
      <c r="OOO3209" s="14"/>
      <c r="OOP3209" s="14"/>
      <c r="OOQ3209" s="14"/>
      <c r="OOR3209" s="14"/>
      <c r="OOS3209" s="14"/>
      <c r="OOT3209" s="14"/>
      <c r="OOU3209" s="14"/>
      <c r="OOV3209" s="14"/>
      <c r="OOW3209" s="14"/>
      <c r="OOX3209" s="14"/>
      <c r="OOY3209" s="14"/>
      <c r="OOZ3209" s="14"/>
      <c r="OPA3209" s="14"/>
      <c r="OPB3209" s="14"/>
      <c r="OPC3209" s="14"/>
      <c r="OPD3209" s="14"/>
      <c r="OPE3209" s="14"/>
      <c r="OPF3209" s="14"/>
      <c r="OPG3209" s="14"/>
      <c r="OPH3209" s="14"/>
      <c r="OPI3209" s="14"/>
      <c r="OPJ3209" s="14"/>
      <c r="OPK3209" s="14"/>
      <c r="OPL3209" s="14"/>
      <c r="OPM3209" s="14"/>
      <c r="OPN3209" s="14"/>
      <c r="OPO3209" s="14"/>
      <c r="OPP3209" s="14"/>
      <c r="OPQ3209" s="14"/>
      <c r="OPR3209" s="14"/>
      <c r="OPS3209" s="14"/>
      <c r="OPT3209" s="14"/>
      <c r="OPU3209" s="14"/>
      <c r="OPV3209" s="14"/>
      <c r="OPW3209" s="14"/>
      <c r="OPX3209" s="14"/>
      <c r="OPY3209" s="14"/>
      <c r="OPZ3209" s="14"/>
      <c r="OQA3209" s="14"/>
      <c r="OQB3209" s="14"/>
      <c r="OQC3209" s="14"/>
      <c r="OQD3209" s="14"/>
      <c r="OQE3209" s="14"/>
      <c r="OQF3209" s="14"/>
      <c r="OQG3209" s="14"/>
      <c r="OQH3209" s="14"/>
      <c r="OQI3209" s="14"/>
      <c r="OQJ3209" s="14"/>
      <c r="OQK3209" s="14"/>
      <c r="OQL3209" s="14"/>
      <c r="OQM3209" s="14"/>
      <c r="OQN3209" s="14"/>
      <c r="OQO3209" s="14"/>
      <c r="OQP3209" s="14"/>
      <c r="OQQ3209" s="14"/>
      <c r="OQR3209" s="14"/>
      <c r="OQS3209" s="14"/>
      <c r="OQT3209" s="14"/>
      <c r="OQU3209" s="14"/>
      <c r="OQV3209" s="14"/>
      <c r="OQW3209" s="14"/>
      <c r="OQX3209" s="14"/>
      <c r="OQY3209" s="14"/>
      <c r="OQZ3209" s="14"/>
      <c r="ORA3209" s="14"/>
      <c r="ORB3209" s="14"/>
      <c r="ORC3209" s="14"/>
      <c r="ORD3209" s="14"/>
      <c r="ORE3209" s="14"/>
      <c r="ORF3209" s="14"/>
      <c r="ORG3209" s="14"/>
      <c r="ORH3209" s="14"/>
      <c r="ORI3209" s="14"/>
      <c r="ORJ3209" s="14"/>
      <c r="ORK3209" s="14"/>
      <c r="ORL3209" s="14"/>
      <c r="ORM3209" s="14"/>
      <c r="ORN3209" s="14"/>
      <c r="ORO3209" s="14"/>
      <c r="ORP3209" s="14"/>
      <c r="ORQ3209" s="14"/>
      <c r="ORR3209" s="14"/>
      <c r="ORS3209" s="14"/>
      <c r="ORT3209" s="14"/>
      <c r="ORU3209" s="14"/>
      <c r="ORV3209" s="14"/>
      <c r="ORW3209" s="14"/>
      <c r="ORX3209" s="14"/>
      <c r="ORY3209" s="14"/>
      <c r="ORZ3209" s="14"/>
      <c r="OSA3209" s="14"/>
      <c r="OSB3209" s="14"/>
      <c r="OSC3209" s="14"/>
      <c r="OSD3209" s="14"/>
      <c r="OSE3209" s="14"/>
      <c r="OSF3209" s="14"/>
      <c r="OSG3209" s="14"/>
      <c r="OSH3209" s="14"/>
      <c r="OSI3209" s="14"/>
      <c r="OSJ3209" s="14"/>
      <c r="OSK3209" s="14"/>
      <c r="OSL3209" s="14"/>
      <c r="OSM3209" s="14"/>
      <c r="OSN3209" s="14"/>
      <c r="OSO3209" s="14"/>
      <c r="OSP3209" s="14"/>
      <c r="OSQ3209" s="14"/>
      <c r="OSR3209" s="14"/>
      <c r="OSS3209" s="14"/>
      <c r="OST3209" s="14"/>
      <c r="OSU3209" s="14"/>
      <c r="OSV3209" s="14"/>
      <c r="OSW3209" s="14"/>
      <c r="OSX3209" s="14"/>
      <c r="OSY3209" s="14"/>
      <c r="OSZ3209" s="14"/>
      <c r="OTA3209" s="14"/>
      <c r="OTB3209" s="14"/>
      <c r="OTC3209" s="14"/>
      <c r="OTD3209" s="14"/>
      <c r="OTE3209" s="14"/>
      <c r="OTF3209" s="14"/>
      <c r="OTG3209" s="14"/>
      <c r="OTH3209" s="14"/>
      <c r="OTI3209" s="14"/>
      <c r="OTJ3209" s="14"/>
      <c r="OTK3209" s="14"/>
      <c r="OTL3209" s="14"/>
      <c r="OTM3209" s="14"/>
      <c r="OTN3209" s="14"/>
      <c r="OTO3209" s="14"/>
      <c r="OTP3209" s="14"/>
      <c r="OTQ3209" s="14"/>
      <c r="OTR3209" s="14"/>
      <c r="OTS3209" s="14"/>
      <c r="OTT3209" s="14"/>
      <c r="OTU3209" s="14"/>
      <c r="OTV3209" s="14"/>
      <c r="OTW3209" s="14"/>
      <c r="OTX3209" s="14"/>
      <c r="OTY3209" s="14"/>
      <c r="OTZ3209" s="14"/>
      <c r="OUA3209" s="14"/>
      <c r="OUB3209" s="14"/>
      <c r="OUC3209" s="14"/>
      <c r="OUD3209" s="14"/>
      <c r="OUE3209" s="14"/>
      <c r="OUF3209" s="14"/>
      <c r="OUG3209" s="14"/>
      <c r="OUH3209" s="14"/>
      <c r="OUI3209" s="14"/>
      <c r="OUJ3209" s="14"/>
      <c r="OUK3209" s="14"/>
      <c r="OUL3209" s="14"/>
      <c r="OUM3209" s="14"/>
      <c r="OUN3209" s="14"/>
      <c r="OUO3209" s="14"/>
      <c r="OUP3209" s="14"/>
      <c r="OUQ3209" s="14"/>
      <c r="OUR3209" s="14"/>
      <c r="OUS3209" s="14"/>
      <c r="OUT3209" s="14"/>
      <c r="OUU3209" s="14"/>
      <c r="OUV3209" s="14"/>
      <c r="OUW3209" s="14"/>
      <c r="OUX3209" s="14"/>
      <c r="OUY3209" s="14"/>
      <c r="OUZ3209" s="14"/>
      <c r="OVA3209" s="14"/>
      <c r="OVB3209" s="14"/>
      <c r="OVC3209" s="14"/>
      <c r="OVD3209" s="14"/>
      <c r="OVE3209" s="14"/>
      <c r="OVF3209" s="14"/>
      <c r="OVG3209" s="14"/>
      <c r="OVH3209" s="14"/>
      <c r="OVI3209" s="14"/>
      <c r="OVJ3209" s="14"/>
      <c r="OVK3209" s="14"/>
      <c r="OVL3209" s="14"/>
      <c r="OVM3209" s="14"/>
      <c r="OVN3209" s="14"/>
      <c r="OVO3209" s="14"/>
      <c r="OVP3209" s="14"/>
      <c r="OVQ3209" s="14"/>
      <c r="OVR3209" s="14"/>
      <c r="OVS3209" s="14"/>
      <c r="OVT3209" s="14"/>
      <c r="OVU3209" s="14"/>
      <c r="OVV3209" s="14"/>
      <c r="OVW3209" s="14"/>
      <c r="OVX3209" s="14"/>
      <c r="OVY3209" s="14"/>
      <c r="OVZ3209" s="14"/>
      <c r="OWA3209" s="14"/>
      <c r="OWB3209" s="14"/>
      <c r="OWC3209" s="14"/>
      <c r="OWD3209" s="14"/>
      <c r="OWE3209" s="14"/>
      <c r="OWF3209" s="14"/>
      <c r="OWG3209" s="14"/>
      <c r="OWH3209" s="14"/>
      <c r="OWI3209" s="14"/>
      <c r="OWJ3209" s="14"/>
      <c r="OWK3209" s="14"/>
      <c r="OWL3209" s="14"/>
      <c r="OWM3209" s="14"/>
      <c r="OWN3209" s="14"/>
      <c r="OWO3209" s="14"/>
      <c r="OWP3209" s="14"/>
      <c r="OWQ3209" s="14"/>
      <c r="OWR3209" s="14"/>
      <c r="OWS3209" s="14"/>
      <c r="OWT3209" s="14"/>
      <c r="OWU3209" s="14"/>
      <c r="OWV3209" s="14"/>
      <c r="OWW3209" s="14"/>
      <c r="OWX3209" s="14"/>
      <c r="OWY3209" s="14"/>
      <c r="OWZ3209" s="14"/>
      <c r="OXA3209" s="14"/>
      <c r="OXB3209" s="14"/>
      <c r="OXC3209" s="14"/>
      <c r="OXD3209" s="14"/>
      <c r="OXE3209" s="14"/>
      <c r="OXF3209" s="14"/>
      <c r="OXG3209" s="14"/>
      <c r="OXH3209" s="14"/>
      <c r="OXI3209" s="14"/>
      <c r="OXJ3209" s="14"/>
      <c r="OXK3209" s="14"/>
      <c r="OXL3209" s="14"/>
      <c r="OXM3209" s="14"/>
      <c r="OXN3209" s="14"/>
      <c r="OXO3209" s="14"/>
      <c r="OXP3209" s="14"/>
      <c r="OXQ3209" s="14"/>
      <c r="OXR3209" s="14"/>
      <c r="OXS3209" s="14"/>
      <c r="OXT3209" s="14"/>
      <c r="OXU3209" s="14"/>
      <c r="OXV3209" s="14"/>
      <c r="OXW3209" s="14"/>
      <c r="OXX3209" s="14"/>
      <c r="OXY3209" s="14"/>
      <c r="OXZ3209" s="14"/>
      <c r="OYA3209" s="14"/>
      <c r="OYB3209" s="14"/>
      <c r="OYC3209" s="14"/>
      <c r="OYD3209" s="14"/>
      <c r="OYE3209" s="14"/>
      <c r="OYF3209" s="14"/>
      <c r="OYG3209" s="14"/>
      <c r="OYH3209" s="14"/>
      <c r="OYI3209" s="14"/>
      <c r="OYJ3209" s="14"/>
      <c r="OYK3209" s="14"/>
      <c r="OYL3209" s="14"/>
      <c r="OYM3209" s="14"/>
      <c r="OYN3209" s="14"/>
      <c r="OYO3209" s="14"/>
      <c r="OYP3209" s="14"/>
      <c r="OYQ3209" s="14"/>
      <c r="OYR3209" s="14"/>
      <c r="OYS3209" s="14"/>
      <c r="OYT3209" s="14"/>
      <c r="OYU3209" s="14"/>
      <c r="OYV3209" s="14"/>
      <c r="OYW3209" s="14"/>
      <c r="OYX3209" s="14"/>
      <c r="OYY3209" s="14"/>
      <c r="OYZ3209" s="14"/>
      <c r="OZA3209" s="14"/>
      <c r="OZB3209" s="14"/>
      <c r="OZC3209" s="14"/>
      <c r="OZD3209" s="14"/>
      <c r="OZE3209" s="14"/>
      <c r="OZF3209" s="14"/>
      <c r="OZG3209" s="14"/>
      <c r="OZH3209" s="14"/>
      <c r="OZI3209" s="14"/>
      <c r="OZJ3209" s="14"/>
      <c r="OZK3209" s="14"/>
      <c r="OZL3209" s="14"/>
      <c r="OZM3209" s="14"/>
      <c r="OZN3209" s="14"/>
      <c r="OZO3209" s="14"/>
      <c r="OZP3209" s="14"/>
      <c r="OZQ3209" s="14"/>
      <c r="OZR3209" s="14"/>
      <c r="OZS3209" s="14"/>
      <c r="OZT3209" s="14"/>
      <c r="OZU3209" s="14"/>
      <c r="OZV3209" s="14"/>
      <c r="OZW3209" s="14"/>
      <c r="OZX3209" s="14"/>
      <c r="OZY3209" s="14"/>
      <c r="OZZ3209" s="14"/>
      <c r="PAA3209" s="14"/>
      <c r="PAB3209" s="14"/>
      <c r="PAC3209" s="14"/>
      <c r="PAD3209" s="14"/>
      <c r="PAE3209" s="14"/>
      <c r="PAF3209" s="14"/>
      <c r="PAG3209" s="14"/>
      <c r="PAH3209" s="14"/>
      <c r="PAI3209" s="14"/>
      <c r="PAJ3209" s="14"/>
      <c r="PAK3209" s="14"/>
      <c r="PAL3209" s="14"/>
      <c r="PAM3209" s="14"/>
      <c r="PAN3209" s="14"/>
      <c r="PAO3209" s="14"/>
      <c r="PAP3209" s="14"/>
      <c r="PAQ3209" s="14"/>
      <c r="PAR3209" s="14"/>
      <c r="PAS3209" s="14"/>
      <c r="PAT3209" s="14"/>
      <c r="PAU3209" s="14"/>
      <c r="PAV3209" s="14"/>
      <c r="PAW3209" s="14"/>
      <c r="PAX3209" s="14"/>
      <c r="PAY3209" s="14"/>
      <c r="PAZ3209" s="14"/>
      <c r="PBA3209" s="14"/>
      <c r="PBB3209" s="14"/>
      <c r="PBC3209" s="14"/>
      <c r="PBD3209" s="14"/>
      <c r="PBE3209" s="14"/>
      <c r="PBF3209" s="14"/>
      <c r="PBG3209" s="14"/>
      <c r="PBH3209" s="14"/>
      <c r="PBI3209" s="14"/>
      <c r="PBJ3209" s="14"/>
      <c r="PBK3209" s="14"/>
      <c r="PBL3209" s="14"/>
      <c r="PBM3209" s="14"/>
      <c r="PBN3209" s="14"/>
      <c r="PBO3209" s="14"/>
      <c r="PBP3209" s="14"/>
      <c r="PBQ3209" s="14"/>
      <c r="PBR3209" s="14"/>
      <c r="PBS3209" s="14"/>
      <c r="PBT3209" s="14"/>
      <c r="PBU3209" s="14"/>
      <c r="PBV3209" s="14"/>
      <c r="PBW3209" s="14"/>
      <c r="PBX3209" s="14"/>
      <c r="PBY3209" s="14"/>
      <c r="PBZ3209" s="14"/>
      <c r="PCA3209" s="14"/>
      <c r="PCB3209" s="14"/>
      <c r="PCC3209" s="14"/>
      <c r="PCD3209" s="14"/>
      <c r="PCE3209" s="14"/>
      <c r="PCF3209" s="14"/>
      <c r="PCG3209" s="14"/>
      <c r="PCH3209" s="14"/>
      <c r="PCI3209" s="14"/>
      <c r="PCJ3209" s="14"/>
      <c r="PCK3209" s="14"/>
      <c r="PCL3209" s="14"/>
      <c r="PCM3209" s="14"/>
      <c r="PCN3209" s="14"/>
      <c r="PCO3209" s="14"/>
      <c r="PCP3209" s="14"/>
      <c r="PCQ3209" s="14"/>
      <c r="PCR3209" s="14"/>
      <c r="PCS3209" s="14"/>
      <c r="PCT3209" s="14"/>
      <c r="PCU3209" s="14"/>
      <c r="PCV3209" s="14"/>
      <c r="PCW3209" s="14"/>
      <c r="PCX3209" s="14"/>
      <c r="PCY3209" s="14"/>
      <c r="PCZ3209" s="14"/>
      <c r="PDA3209" s="14"/>
      <c r="PDB3209" s="14"/>
      <c r="PDC3209" s="14"/>
      <c r="PDD3209" s="14"/>
      <c r="PDE3209" s="14"/>
      <c r="PDF3209" s="14"/>
      <c r="PDG3209" s="14"/>
      <c r="PDH3209" s="14"/>
      <c r="PDI3209" s="14"/>
      <c r="PDJ3209" s="14"/>
      <c r="PDK3209" s="14"/>
      <c r="PDL3209" s="14"/>
      <c r="PDM3209" s="14"/>
      <c r="PDN3209" s="14"/>
      <c r="PDO3209" s="14"/>
      <c r="PDP3209" s="14"/>
      <c r="PDQ3209" s="14"/>
      <c r="PDR3209" s="14"/>
      <c r="PDS3209" s="14"/>
      <c r="PDT3209" s="14"/>
      <c r="PDU3209" s="14"/>
      <c r="PDV3209" s="14"/>
      <c r="PDW3209" s="14"/>
      <c r="PDX3209" s="14"/>
      <c r="PDY3209" s="14"/>
      <c r="PDZ3209" s="14"/>
      <c r="PEA3209" s="14"/>
      <c r="PEB3209" s="14"/>
      <c r="PEC3209" s="14"/>
      <c r="PED3209" s="14"/>
      <c r="PEE3209" s="14"/>
      <c r="PEF3209" s="14"/>
      <c r="PEG3209" s="14"/>
      <c r="PEH3209" s="14"/>
      <c r="PEI3209" s="14"/>
      <c r="PEJ3209" s="14"/>
      <c r="PEK3209" s="14"/>
      <c r="PEL3209" s="14"/>
      <c r="PEM3209" s="14"/>
      <c r="PEN3209" s="14"/>
      <c r="PEO3209" s="14"/>
      <c r="PEP3209" s="14"/>
      <c r="PEQ3209" s="14"/>
      <c r="PER3209" s="14"/>
      <c r="PES3209" s="14"/>
      <c r="PET3209" s="14"/>
      <c r="PEU3209" s="14"/>
      <c r="PEV3209" s="14"/>
      <c r="PEW3209" s="14"/>
      <c r="PEX3209" s="14"/>
      <c r="PEY3209" s="14"/>
      <c r="PEZ3209" s="14"/>
      <c r="PFA3209" s="14"/>
      <c r="PFB3209" s="14"/>
      <c r="PFC3209" s="14"/>
      <c r="PFD3209" s="14"/>
      <c r="PFE3209" s="14"/>
      <c r="PFF3209" s="14"/>
      <c r="PFG3209" s="14"/>
      <c r="PFH3209" s="14"/>
      <c r="PFI3209" s="14"/>
      <c r="PFJ3209" s="14"/>
      <c r="PFK3209" s="14"/>
      <c r="PFL3209" s="14"/>
      <c r="PFM3209" s="14"/>
      <c r="PFN3209" s="14"/>
      <c r="PFO3209" s="14"/>
      <c r="PFP3209" s="14"/>
      <c r="PFQ3209" s="14"/>
      <c r="PFR3209" s="14"/>
      <c r="PFS3209" s="14"/>
      <c r="PFT3209" s="14"/>
      <c r="PFU3209" s="14"/>
      <c r="PFV3209" s="14"/>
      <c r="PFW3209" s="14"/>
      <c r="PFX3209" s="14"/>
      <c r="PFY3209" s="14"/>
      <c r="PFZ3209" s="14"/>
      <c r="PGA3209" s="14"/>
      <c r="PGB3209" s="14"/>
      <c r="PGC3209" s="14"/>
      <c r="PGD3209" s="14"/>
      <c r="PGE3209" s="14"/>
      <c r="PGF3209" s="14"/>
      <c r="PGG3209" s="14"/>
      <c r="PGH3209" s="14"/>
      <c r="PGI3209" s="14"/>
      <c r="PGJ3209" s="14"/>
      <c r="PGK3209" s="14"/>
      <c r="PGL3209" s="14"/>
      <c r="PGM3209" s="14"/>
      <c r="PGN3209" s="14"/>
      <c r="PGO3209" s="14"/>
      <c r="PGP3209" s="14"/>
      <c r="PGQ3209" s="14"/>
      <c r="PGR3209" s="14"/>
      <c r="PGS3209" s="14"/>
      <c r="PGT3209" s="14"/>
      <c r="PGU3209" s="14"/>
      <c r="PGV3209" s="14"/>
      <c r="PGW3209" s="14"/>
      <c r="PGX3209" s="14"/>
      <c r="PGY3209" s="14"/>
      <c r="PGZ3209" s="14"/>
      <c r="PHA3209" s="14"/>
      <c r="PHB3209" s="14"/>
      <c r="PHC3209" s="14"/>
      <c r="PHD3209" s="14"/>
      <c r="PHE3209" s="14"/>
      <c r="PHF3209" s="14"/>
      <c r="PHG3209" s="14"/>
      <c r="PHH3209" s="14"/>
      <c r="PHI3209" s="14"/>
      <c r="PHJ3209" s="14"/>
      <c r="PHK3209" s="14"/>
      <c r="PHL3209" s="14"/>
      <c r="PHM3209" s="14"/>
      <c r="PHN3209" s="14"/>
      <c r="PHO3209" s="14"/>
      <c r="PHP3209" s="14"/>
      <c r="PHQ3209" s="14"/>
      <c r="PHR3209" s="14"/>
      <c r="PHS3209" s="14"/>
      <c r="PHT3209" s="14"/>
      <c r="PHU3209" s="14"/>
      <c r="PHV3209" s="14"/>
      <c r="PHW3209" s="14"/>
      <c r="PHX3209" s="14"/>
      <c r="PHY3209" s="14"/>
      <c r="PHZ3209" s="14"/>
      <c r="PIA3209" s="14"/>
      <c r="PIB3209" s="14"/>
      <c r="PIC3209" s="14"/>
      <c r="PID3209" s="14"/>
      <c r="PIE3209" s="14"/>
      <c r="PIF3209" s="14"/>
      <c r="PIG3209" s="14"/>
      <c r="PIH3209" s="14"/>
      <c r="PII3209" s="14"/>
      <c r="PIJ3209" s="14"/>
      <c r="PIK3209" s="14"/>
      <c r="PIL3209" s="14"/>
      <c r="PIM3209" s="14"/>
      <c r="PIN3209" s="14"/>
      <c r="PIO3209" s="14"/>
      <c r="PIP3209" s="14"/>
      <c r="PIQ3209" s="14"/>
      <c r="PIR3209" s="14"/>
      <c r="PIS3209" s="14"/>
      <c r="PIT3209" s="14"/>
      <c r="PIU3209" s="14"/>
      <c r="PIV3209" s="14"/>
      <c r="PIW3209" s="14"/>
      <c r="PIX3209" s="14"/>
      <c r="PIY3209" s="14"/>
      <c r="PIZ3209" s="14"/>
      <c r="PJA3209" s="14"/>
      <c r="PJB3209" s="14"/>
      <c r="PJC3209" s="14"/>
      <c r="PJD3209" s="14"/>
      <c r="PJE3209" s="14"/>
      <c r="PJF3209" s="14"/>
      <c r="PJG3209" s="14"/>
      <c r="PJH3209" s="14"/>
      <c r="PJI3209" s="14"/>
      <c r="PJJ3209" s="14"/>
      <c r="PJK3209" s="14"/>
      <c r="PJL3209" s="14"/>
      <c r="PJM3209" s="14"/>
      <c r="PJN3209" s="14"/>
      <c r="PJO3209" s="14"/>
      <c r="PJP3209" s="14"/>
      <c r="PJQ3209" s="14"/>
      <c r="PJR3209" s="14"/>
      <c r="PJS3209" s="14"/>
      <c r="PJT3209" s="14"/>
      <c r="PJU3209" s="14"/>
      <c r="PJV3209" s="14"/>
      <c r="PJW3209" s="14"/>
      <c r="PJX3209" s="14"/>
      <c r="PJY3209" s="14"/>
      <c r="PJZ3209" s="14"/>
      <c r="PKA3209" s="14"/>
      <c r="PKB3209" s="14"/>
      <c r="PKC3209" s="14"/>
      <c r="PKD3209" s="14"/>
      <c r="PKE3209" s="14"/>
      <c r="PKF3209" s="14"/>
      <c r="PKG3209" s="14"/>
      <c r="PKH3209" s="14"/>
      <c r="PKI3209" s="14"/>
      <c r="PKJ3209" s="14"/>
      <c r="PKK3209" s="14"/>
      <c r="PKL3209" s="14"/>
      <c r="PKM3209" s="14"/>
      <c r="PKN3209" s="14"/>
      <c r="PKO3209" s="14"/>
      <c r="PKP3209" s="14"/>
      <c r="PKQ3209" s="14"/>
      <c r="PKR3209" s="14"/>
      <c r="PKS3209" s="14"/>
      <c r="PKT3209" s="14"/>
      <c r="PKU3209" s="14"/>
      <c r="PKV3209" s="14"/>
      <c r="PKW3209" s="14"/>
      <c r="PKX3209" s="14"/>
      <c r="PKY3209" s="14"/>
      <c r="PKZ3209" s="14"/>
      <c r="PLA3209" s="14"/>
      <c r="PLB3209" s="14"/>
      <c r="PLC3209" s="14"/>
      <c r="PLD3209" s="14"/>
      <c r="PLE3209" s="14"/>
      <c r="PLF3209" s="14"/>
      <c r="PLG3209" s="14"/>
      <c r="PLH3209" s="14"/>
      <c r="PLI3209" s="14"/>
      <c r="PLJ3209" s="14"/>
      <c r="PLK3209" s="14"/>
      <c r="PLL3209" s="14"/>
      <c r="PLM3209" s="14"/>
      <c r="PLN3209" s="14"/>
      <c r="PLO3209" s="14"/>
      <c r="PLP3209" s="14"/>
      <c r="PLQ3209" s="14"/>
      <c r="PLR3209" s="14"/>
      <c r="PLS3209" s="14"/>
      <c r="PLT3209" s="14"/>
      <c r="PLU3209" s="14"/>
      <c r="PLV3209" s="14"/>
      <c r="PLW3209" s="14"/>
      <c r="PLX3209" s="14"/>
      <c r="PLY3209" s="14"/>
      <c r="PLZ3209" s="14"/>
      <c r="PMA3209" s="14"/>
      <c r="PMB3209" s="14"/>
      <c r="PMC3209" s="14"/>
      <c r="PMD3209" s="14"/>
      <c r="PME3209" s="14"/>
      <c r="PMF3209" s="14"/>
      <c r="PMG3209" s="14"/>
      <c r="PMH3209" s="14"/>
      <c r="PMI3209" s="14"/>
      <c r="PMJ3209" s="14"/>
      <c r="PMK3209" s="14"/>
      <c r="PML3209" s="14"/>
      <c r="PMM3209" s="14"/>
      <c r="PMN3209" s="14"/>
      <c r="PMO3209" s="14"/>
      <c r="PMP3209" s="14"/>
      <c r="PMQ3209" s="14"/>
      <c r="PMR3209" s="14"/>
      <c r="PMS3209" s="14"/>
      <c r="PMT3209" s="14"/>
      <c r="PMU3209" s="14"/>
      <c r="PMV3209" s="14"/>
      <c r="PMW3209" s="14"/>
      <c r="PMX3209" s="14"/>
      <c r="PMY3209" s="14"/>
      <c r="PMZ3209" s="14"/>
      <c r="PNA3209" s="14"/>
      <c r="PNB3209" s="14"/>
      <c r="PNC3209" s="14"/>
      <c r="PND3209" s="14"/>
      <c r="PNE3209" s="14"/>
      <c r="PNF3209" s="14"/>
      <c r="PNG3209" s="14"/>
      <c r="PNH3209" s="14"/>
      <c r="PNI3209" s="14"/>
      <c r="PNJ3209" s="14"/>
      <c r="PNK3209" s="14"/>
      <c r="PNL3209" s="14"/>
      <c r="PNM3209" s="14"/>
      <c r="PNN3209" s="14"/>
      <c r="PNO3209" s="14"/>
      <c r="PNP3209" s="14"/>
      <c r="PNQ3209" s="14"/>
      <c r="PNR3209" s="14"/>
      <c r="PNS3209" s="14"/>
      <c r="PNT3209" s="14"/>
      <c r="PNU3209" s="14"/>
      <c r="PNV3209" s="14"/>
      <c r="PNW3209" s="14"/>
      <c r="PNX3209" s="14"/>
      <c r="PNY3209" s="14"/>
      <c r="PNZ3209" s="14"/>
      <c r="POA3209" s="14"/>
      <c r="POB3209" s="14"/>
      <c r="POC3209" s="14"/>
      <c r="POD3209" s="14"/>
      <c r="POE3209" s="14"/>
      <c r="POF3209" s="14"/>
      <c r="POG3209" s="14"/>
      <c r="POH3209" s="14"/>
      <c r="POI3209" s="14"/>
      <c r="POJ3209" s="14"/>
      <c r="POK3209" s="14"/>
      <c r="POL3209" s="14"/>
      <c r="POM3209" s="14"/>
      <c r="PON3209" s="14"/>
      <c r="POO3209" s="14"/>
      <c r="POP3209" s="14"/>
      <c r="POQ3209" s="14"/>
      <c r="POR3209" s="14"/>
      <c r="POS3209" s="14"/>
      <c r="POT3209" s="14"/>
      <c r="POU3209" s="14"/>
      <c r="POV3209" s="14"/>
      <c r="POW3209" s="14"/>
      <c r="POX3209" s="14"/>
      <c r="POY3209" s="14"/>
      <c r="POZ3209" s="14"/>
      <c r="PPA3209" s="14"/>
      <c r="PPB3209" s="14"/>
      <c r="PPC3209" s="14"/>
      <c r="PPD3209" s="14"/>
      <c r="PPE3209" s="14"/>
      <c r="PPF3209" s="14"/>
      <c r="PPG3209" s="14"/>
      <c r="PPH3209" s="14"/>
      <c r="PPI3209" s="14"/>
      <c r="PPJ3209" s="14"/>
      <c r="PPK3209" s="14"/>
      <c r="PPL3209" s="14"/>
      <c r="PPM3209" s="14"/>
      <c r="PPN3209" s="14"/>
      <c r="PPO3209" s="14"/>
      <c r="PPP3209" s="14"/>
      <c r="PPQ3209" s="14"/>
      <c r="PPR3209" s="14"/>
      <c r="PPS3209" s="14"/>
      <c r="PPT3209" s="14"/>
      <c r="PPU3209" s="14"/>
      <c r="PPV3209" s="14"/>
      <c r="PPW3209" s="14"/>
      <c r="PPX3209" s="14"/>
      <c r="PPY3209" s="14"/>
      <c r="PPZ3209" s="14"/>
      <c r="PQA3209" s="14"/>
      <c r="PQB3209" s="14"/>
      <c r="PQC3209" s="14"/>
      <c r="PQD3209" s="14"/>
      <c r="PQE3209" s="14"/>
      <c r="PQF3209" s="14"/>
      <c r="PQG3209" s="14"/>
      <c r="PQH3209" s="14"/>
      <c r="PQI3209" s="14"/>
      <c r="PQJ3209" s="14"/>
      <c r="PQK3209" s="14"/>
      <c r="PQL3209" s="14"/>
      <c r="PQM3209" s="14"/>
      <c r="PQN3209" s="14"/>
      <c r="PQO3209" s="14"/>
      <c r="PQP3209" s="14"/>
      <c r="PQQ3209" s="14"/>
      <c r="PQR3209" s="14"/>
      <c r="PQS3209" s="14"/>
      <c r="PQT3209" s="14"/>
      <c r="PQU3209" s="14"/>
      <c r="PQV3209" s="14"/>
      <c r="PQW3209" s="14"/>
      <c r="PQX3209" s="14"/>
      <c r="PQY3209" s="14"/>
      <c r="PQZ3209" s="14"/>
      <c r="PRA3209" s="14"/>
      <c r="PRB3209" s="14"/>
      <c r="PRC3209" s="14"/>
      <c r="PRD3209" s="14"/>
      <c r="PRE3209" s="14"/>
      <c r="PRF3209" s="14"/>
      <c r="PRG3209" s="14"/>
      <c r="PRH3209" s="14"/>
      <c r="PRI3209" s="14"/>
      <c r="PRJ3209" s="14"/>
      <c r="PRK3209" s="14"/>
      <c r="PRL3209" s="14"/>
      <c r="PRM3209" s="14"/>
      <c r="PRN3209" s="14"/>
      <c r="PRO3209" s="14"/>
      <c r="PRP3209" s="14"/>
      <c r="PRQ3209" s="14"/>
      <c r="PRR3209" s="14"/>
      <c r="PRS3209" s="14"/>
      <c r="PRT3209" s="14"/>
      <c r="PRU3209" s="14"/>
      <c r="PRV3209" s="14"/>
      <c r="PRW3209" s="14"/>
      <c r="PRX3209" s="14"/>
      <c r="PRY3209" s="14"/>
      <c r="PRZ3209" s="14"/>
      <c r="PSA3209" s="14"/>
      <c r="PSB3209" s="14"/>
      <c r="PSC3209" s="14"/>
      <c r="PSD3209" s="14"/>
      <c r="PSE3209" s="14"/>
      <c r="PSF3209" s="14"/>
      <c r="PSG3209" s="14"/>
      <c r="PSH3209" s="14"/>
      <c r="PSI3209" s="14"/>
      <c r="PSJ3209" s="14"/>
      <c r="PSK3209" s="14"/>
      <c r="PSL3209" s="14"/>
      <c r="PSM3209" s="14"/>
      <c r="PSN3209" s="14"/>
      <c r="PSO3209" s="14"/>
      <c r="PSP3209" s="14"/>
      <c r="PSQ3209" s="14"/>
      <c r="PSR3209" s="14"/>
      <c r="PSS3209" s="14"/>
      <c r="PST3209" s="14"/>
      <c r="PSU3209" s="14"/>
      <c r="PSV3209" s="14"/>
      <c r="PSW3209" s="14"/>
      <c r="PSX3209" s="14"/>
      <c r="PSY3209" s="14"/>
      <c r="PSZ3209" s="14"/>
      <c r="PTA3209" s="14"/>
      <c r="PTB3209" s="14"/>
      <c r="PTC3209" s="14"/>
      <c r="PTD3209" s="14"/>
      <c r="PTE3209" s="14"/>
      <c r="PTF3209" s="14"/>
      <c r="PTG3209" s="14"/>
      <c r="PTH3209" s="14"/>
      <c r="PTI3209" s="14"/>
      <c r="PTJ3209" s="14"/>
      <c r="PTK3209" s="14"/>
      <c r="PTL3209" s="14"/>
      <c r="PTM3209" s="14"/>
      <c r="PTN3209" s="14"/>
      <c r="PTO3209" s="14"/>
      <c r="PTP3209" s="14"/>
      <c r="PTQ3209" s="14"/>
      <c r="PTR3209" s="14"/>
      <c r="PTS3209" s="14"/>
      <c r="PTT3209" s="14"/>
      <c r="PTU3209" s="14"/>
      <c r="PTV3209" s="14"/>
      <c r="PTW3209" s="14"/>
      <c r="PTX3209" s="14"/>
      <c r="PTY3209" s="14"/>
      <c r="PTZ3209" s="14"/>
      <c r="PUA3209" s="14"/>
      <c r="PUB3209" s="14"/>
      <c r="PUC3209" s="14"/>
      <c r="PUD3209" s="14"/>
      <c r="PUE3209" s="14"/>
      <c r="PUF3209" s="14"/>
      <c r="PUG3209" s="14"/>
      <c r="PUH3209" s="14"/>
      <c r="PUI3209" s="14"/>
      <c r="PUJ3209" s="14"/>
      <c r="PUK3209" s="14"/>
      <c r="PUL3209" s="14"/>
      <c r="PUM3209" s="14"/>
      <c r="PUN3209" s="14"/>
      <c r="PUO3209" s="14"/>
      <c r="PUP3209" s="14"/>
      <c r="PUQ3209" s="14"/>
      <c r="PUR3209" s="14"/>
      <c r="PUS3209" s="14"/>
      <c r="PUT3209" s="14"/>
      <c r="PUU3209" s="14"/>
      <c r="PUV3209" s="14"/>
      <c r="PUW3209" s="14"/>
      <c r="PUX3209" s="14"/>
      <c r="PUY3209" s="14"/>
      <c r="PUZ3209" s="14"/>
      <c r="PVA3209" s="14"/>
      <c r="PVB3209" s="14"/>
      <c r="PVC3209" s="14"/>
      <c r="PVD3209" s="14"/>
      <c r="PVE3209" s="14"/>
      <c r="PVF3209" s="14"/>
      <c r="PVG3209" s="14"/>
      <c r="PVH3209" s="14"/>
      <c r="PVI3209" s="14"/>
      <c r="PVJ3209" s="14"/>
      <c r="PVK3209" s="14"/>
      <c r="PVL3209" s="14"/>
      <c r="PVM3209" s="14"/>
      <c r="PVN3209" s="14"/>
      <c r="PVO3209" s="14"/>
      <c r="PVP3209" s="14"/>
      <c r="PVQ3209" s="14"/>
      <c r="PVR3209" s="14"/>
      <c r="PVS3209" s="14"/>
      <c r="PVT3209" s="14"/>
      <c r="PVU3209" s="14"/>
      <c r="PVV3209" s="14"/>
      <c r="PVW3209" s="14"/>
      <c r="PVX3209" s="14"/>
      <c r="PVY3209" s="14"/>
      <c r="PVZ3209" s="14"/>
      <c r="PWA3209" s="14"/>
      <c r="PWB3209" s="14"/>
      <c r="PWC3209" s="14"/>
      <c r="PWD3209" s="14"/>
      <c r="PWE3209" s="14"/>
      <c r="PWF3209" s="14"/>
      <c r="PWG3209" s="14"/>
      <c r="PWH3209" s="14"/>
      <c r="PWI3209" s="14"/>
      <c r="PWJ3209" s="14"/>
      <c r="PWK3209" s="14"/>
      <c r="PWL3209" s="14"/>
      <c r="PWM3209" s="14"/>
      <c r="PWN3209" s="14"/>
      <c r="PWO3209" s="14"/>
      <c r="PWP3209" s="14"/>
      <c r="PWQ3209" s="14"/>
      <c r="PWR3209" s="14"/>
      <c r="PWS3209" s="14"/>
      <c r="PWT3209" s="14"/>
      <c r="PWU3209" s="14"/>
      <c r="PWV3209" s="14"/>
      <c r="PWW3209" s="14"/>
      <c r="PWX3209" s="14"/>
      <c r="PWY3209" s="14"/>
      <c r="PWZ3209" s="14"/>
      <c r="PXA3209" s="14"/>
      <c r="PXB3209" s="14"/>
      <c r="PXC3209" s="14"/>
      <c r="PXD3209" s="14"/>
      <c r="PXE3209" s="14"/>
      <c r="PXF3209" s="14"/>
      <c r="PXG3209" s="14"/>
      <c r="PXH3209" s="14"/>
      <c r="PXI3209" s="14"/>
      <c r="PXJ3209" s="14"/>
      <c r="PXK3209" s="14"/>
      <c r="PXL3209" s="14"/>
      <c r="PXM3209" s="14"/>
      <c r="PXN3209" s="14"/>
      <c r="PXO3209" s="14"/>
      <c r="PXP3209" s="14"/>
      <c r="PXQ3209" s="14"/>
      <c r="PXR3209" s="14"/>
      <c r="PXS3209" s="14"/>
      <c r="PXT3209" s="14"/>
      <c r="PXU3209" s="14"/>
      <c r="PXV3209" s="14"/>
      <c r="PXW3209" s="14"/>
      <c r="PXX3209" s="14"/>
      <c r="PXY3209" s="14"/>
      <c r="PXZ3209" s="14"/>
      <c r="PYA3209" s="14"/>
      <c r="PYB3209" s="14"/>
      <c r="PYC3209" s="14"/>
      <c r="PYD3209" s="14"/>
      <c r="PYE3209" s="14"/>
      <c r="PYF3209" s="14"/>
      <c r="PYG3209" s="14"/>
      <c r="PYH3209" s="14"/>
      <c r="PYI3209" s="14"/>
      <c r="PYJ3209" s="14"/>
      <c r="PYK3209" s="14"/>
      <c r="PYL3209" s="14"/>
      <c r="PYM3209" s="14"/>
      <c r="PYN3209" s="14"/>
      <c r="PYO3209" s="14"/>
      <c r="PYP3209" s="14"/>
      <c r="PYQ3209" s="14"/>
      <c r="PYR3209" s="14"/>
      <c r="PYS3209" s="14"/>
      <c r="PYT3209" s="14"/>
      <c r="PYU3209" s="14"/>
      <c r="PYV3209" s="14"/>
      <c r="PYW3209" s="14"/>
      <c r="PYX3209" s="14"/>
      <c r="PYY3209" s="14"/>
      <c r="PYZ3209" s="14"/>
      <c r="PZA3209" s="14"/>
      <c r="PZB3209" s="14"/>
      <c r="PZC3209" s="14"/>
      <c r="PZD3209" s="14"/>
      <c r="PZE3209" s="14"/>
      <c r="PZF3209" s="14"/>
      <c r="PZG3209" s="14"/>
      <c r="PZH3209" s="14"/>
      <c r="PZI3209" s="14"/>
      <c r="PZJ3209" s="14"/>
      <c r="PZK3209" s="14"/>
      <c r="PZL3209" s="14"/>
      <c r="PZM3209" s="14"/>
      <c r="PZN3209" s="14"/>
      <c r="PZO3209" s="14"/>
      <c r="PZP3209" s="14"/>
      <c r="PZQ3209" s="14"/>
      <c r="PZR3209" s="14"/>
      <c r="PZS3209" s="14"/>
      <c r="PZT3209" s="14"/>
      <c r="PZU3209" s="14"/>
      <c r="PZV3209" s="14"/>
      <c r="PZW3209" s="14"/>
      <c r="PZX3209" s="14"/>
      <c r="PZY3209" s="14"/>
      <c r="PZZ3209" s="14"/>
      <c r="QAA3209" s="14"/>
      <c r="QAB3209" s="14"/>
      <c r="QAC3209" s="14"/>
      <c r="QAD3209" s="14"/>
      <c r="QAE3209" s="14"/>
      <c r="QAF3209" s="14"/>
      <c r="QAG3209" s="14"/>
      <c r="QAH3209" s="14"/>
      <c r="QAI3209" s="14"/>
      <c r="QAJ3209" s="14"/>
      <c r="QAK3209" s="14"/>
      <c r="QAL3209" s="14"/>
      <c r="QAM3209" s="14"/>
      <c r="QAN3209" s="14"/>
      <c r="QAO3209" s="14"/>
      <c r="QAP3209" s="14"/>
      <c r="QAQ3209" s="14"/>
      <c r="QAR3209" s="14"/>
      <c r="QAS3209" s="14"/>
      <c r="QAT3209" s="14"/>
      <c r="QAU3209" s="14"/>
      <c r="QAV3209" s="14"/>
      <c r="QAW3209" s="14"/>
      <c r="QAX3209" s="14"/>
      <c r="QAY3209" s="14"/>
      <c r="QAZ3209" s="14"/>
      <c r="QBA3209" s="14"/>
      <c r="QBB3209" s="14"/>
      <c r="QBC3209" s="14"/>
      <c r="QBD3209" s="14"/>
      <c r="QBE3209" s="14"/>
      <c r="QBF3209" s="14"/>
      <c r="QBG3209" s="14"/>
      <c r="QBH3209" s="14"/>
      <c r="QBI3209" s="14"/>
      <c r="QBJ3209" s="14"/>
      <c r="QBK3209" s="14"/>
      <c r="QBL3209" s="14"/>
      <c r="QBM3209" s="14"/>
      <c r="QBN3209" s="14"/>
      <c r="QBO3209" s="14"/>
      <c r="QBP3209" s="14"/>
      <c r="QBQ3209" s="14"/>
      <c r="QBR3209" s="14"/>
      <c r="QBS3209" s="14"/>
      <c r="QBT3209" s="14"/>
      <c r="QBU3209" s="14"/>
      <c r="QBV3209" s="14"/>
      <c r="QBW3209" s="14"/>
      <c r="QBX3209" s="14"/>
      <c r="QBY3209" s="14"/>
      <c r="QBZ3209" s="14"/>
      <c r="QCA3209" s="14"/>
      <c r="QCB3209" s="14"/>
      <c r="QCC3209" s="14"/>
      <c r="QCD3209" s="14"/>
      <c r="QCE3209" s="14"/>
      <c r="QCF3209" s="14"/>
      <c r="QCG3209" s="14"/>
      <c r="QCH3209" s="14"/>
      <c r="QCI3209" s="14"/>
      <c r="QCJ3209" s="14"/>
      <c r="QCK3209" s="14"/>
      <c r="QCL3209" s="14"/>
      <c r="QCM3209" s="14"/>
      <c r="QCN3209" s="14"/>
      <c r="QCO3209" s="14"/>
      <c r="QCP3209" s="14"/>
      <c r="QCQ3209" s="14"/>
      <c r="QCR3209" s="14"/>
      <c r="QCS3209" s="14"/>
      <c r="QCT3209" s="14"/>
      <c r="QCU3209" s="14"/>
      <c r="QCV3209" s="14"/>
      <c r="QCW3209" s="14"/>
      <c r="QCX3209" s="14"/>
      <c r="QCY3209" s="14"/>
      <c r="QCZ3209" s="14"/>
      <c r="QDA3209" s="14"/>
      <c r="QDB3209" s="14"/>
      <c r="QDC3209" s="14"/>
      <c r="QDD3209" s="14"/>
      <c r="QDE3209" s="14"/>
      <c r="QDF3209" s="14"/>
      <c r="QDG3209" s="14"/>
      <c r="QDH3209" s="14"/>
      <c r="QDI3209" s="14"/>
      <c r="QDJ3209" s="14"/>
      <c r="QDK3209" s="14"/>
      <c r="QDL3209" s="14"/>
      <c r="QDM3209" s="14"/>
      <c r="QDN3209" s="14"/>
      <c r="QDO3209" s="14"/>
      <c r="QDP3209" s="14"/>
      <c r="QDQ3209" s="14"/>
      <c r="QDR3209" s="14"/>
      <c r="QDS3209" s="14"/>
      <c r="QDT3209" s="14"/>
      <c r="QDU3209" s="14"/>
      <c r="QDV3209" s="14"/>
      <c r="QDW3209" s="14"/>
      <c r="QDX3209" s="14"/>
      <c r="QDY3209" s="14"/>
      <c r="QDZ3209" s="14"/>
      <c r="QEA3209" s="14"/>
      <c r="QEB3209" s="14"/>
      <c r="QEC3209" s="14"/>
      <c r="QED3209" s="14"/>
      <c r="QEE3209" s="14"/>
      <c r="QEF3209" s="14"/>
      <c r="QEG3209" s="14"/>
      <c r="QEH3209" s="14"/>
      <c r="QEI3209" s="14"/>
      <c r="QEJ3209" s="14"/>
      <c r="QEK3209" s="14"/>
      <c r="QEL3209" s="14"/>
      <c r="QEM3209" s="14"/>
      <c r="QEN3209" s="14"/>
      <c r="QEO3209" s="14"/>
      <c r="QEP3209" s="14"/>
      <c r="QEQ3209" s="14"/>
      <c r="QER3209" s="14"/>
      <c r="QES3209" s="14"/>
      <c r="QET3209" s="14"/>
      <c r="QEU3209" s="14"/>
      <c r="QEV3209" s="14"/>
      <c r="QEW3209" s="14"/>
      <c r="QEX3209" s="14"/>
      <c r="QEY3209" s="14"/>
      <c r="QEZ3209" s="14"/>
      <c r="QFA3209" s="14"/>
      <c r="QFB3209" s="14"/>
      <c r="QFC3209" s="14"/>
      <c r="QFD3209" s="14"/>
      <c r="QFE3209" s="14"/>
      <c r="QFF3209" s="14"/>
      <c r="QFG3209" s="14"/>
      <c r="QFH3209" s="14"/>
      <c r="QFI3209" s="14"/>
      <c r="QFJ3209" s="14"/>
      <c r="QFK3209" s="14"/>
      <c r="QFL3209" s="14"/>
      <c r="QFM3209" s="14"/>
      <c r="QFN3209" s="14"/>
      <c r="QFO3209" s="14"/>
      <c r="QFP3209" s="14"/>
      <c r="QFQ3209" s="14"/>
      <c r="QFR3209" s="14"/>
      <c r="QFS3209" s="14"/>
      <c r="QFT3209" s="14"/>
      <c r="QFU3209" s="14"/>
      <c r="QFV3209" s="14"/>
      <c r="QFW3209" s="14"/>
      <c r="QFX3209" s="14"/>
      <c r="QFY3209" s="14"/>
      <c r="QFZ3209" s="14"/>
      <c r="QGA3209" s="14"/>
      <c r="QGB3209" s="14"/>
      <c r="QGC3209" s="14"/>
      <c r="QGD3209" s="14"/>
      <c r="QGE3209" s="14"/>
      <c r="QGF3209" s="14"/>
      <c r="QGG3209" s="14"/>
      <c r="QGH3209" s="14"/>
      <c r="QGI3209" s="14"/>
      <c r="QGJ3209" s="14"/>
      <c r="QGK3209" s="14"/>
      <c r="QGL3209" s="14"/>
      <c r="QGM3209" s="14"/>
      <c r="QGN3209" s="14"/>
      <c r="QGO3209" s="14"/>
      <c r="QGP3209" s="14"/>
      <c r="QGQ3209" s="14"/>
      <c r="QGR3209" s="14"/>
      <c r="QGS3209" s="14"/>
      <c r="QGT3209" s="14"/>
      <c r="QGU3209" s="14"/>
      <c r="QGV3209" s="14"/>
      <c r="QGW3209" s="14"/>
      <c r="QGX3209" s="14"/>
      <c r="QGY3209" s="14"/>
      <c r="QGZ3209" s="14"/>
      <c r="QHA3209" s="14"/>
      <c r="QHB3209" s="14"/>
      <c r="QHC3209" s="14"/>
      <c r="QHD3209" s="14"/>
      <c r="QHE3209" s="14"/>
      <c r="QHF3209" s="14"/>
      <c r="QHG3209" s="14"/>
      <c r="QHH3209" s="14"/>
      <c r="QHI3209" s="14"/>
      <c r="QHJ3209" s="14"/>
      <c r="QHK3209" s="14"/>
      <c r="QHL3209" s="14"/>
      <c r="QHM3209" s="14"/>
      <c r="QHN3209" s="14"/>
      <c r="QHO3209" s="14"/>
      <c r="QHP3209" s="14"/>
      <c r="QHQ3209" s="14"/>
      <c r="QHR3209" s="14"/>
      <c r="QHS3209" s="14"/>
      <c r="QHT3209" s="14"/>
      <c r="QHU3209" s="14"/>
      <c r="QHV3209" s="14"/>
      <c r="QHW3209" s="14"/>
      <c r="QHX3209" s="14"/>
      <c r="QHY3209" s="14"/>
      <c r="QHZ3209" s="14"/>
      <c r="QIA3209" s="14"/>
      <c r="QIB3209" s="14"/>
      <c r="QIC3209" s="14"/>
      <c r="QID3209" s="14"/>
      <c r="QIE3209" s="14"/>
      <c r="QIF3209" s="14"/>
      <c r="QIG3209" s="14"/>
      <c r="QIH3209" s="14"/>
      <c r="QII3209" s="14"/>
      <c r="QIJ3209" s="14"/>
      <c r="QIK3209" s="14"/>
      <c r="QIL3209" s="14"/>
      <c r="QIM3209" s="14"/>
      <c r="QIN3209" s="14"/>
      <c r="QIO3209" s="14"/>
      <c r="QIP3209" s="14"/>
      <c r="QIQ3209" s="14"/>
      <c r="QIR3209" s="14"/>
      <c r="QIS3209" s="14"/>
      <c r="QIT3209" s="14"/>
      <c r="QIU3209" s="14"/>
      <c r="QIV3209" s="14"/>
      <c r="QIW3209" s="14"/>
      <c r="QIX3209" s="14"/>
      <c r="QIY3209" s="14"/>
      <c r="QIZ3209" s="14"/>
      <c r="QJA3209" s="14"/>
      <c r="QJB3209" s="14"/>
      <c r="QJC3209" s="14"/>
      <c r="QJD3209" s="14"/>
      <c r="QJE3209" s="14"/>
      <c r="QJF3209" s="14"/>
      <c r="QJG3209" s="14"/>
      <c r="QJH3209" s="14"/>
      <c r="QJI3209" s="14"/>
      <c r="QJJ3209" s="14"/>
      <c r="QJK3209" s="14"/>
      <c r="QJL3209" s="14"/>
      <c r="QJM3209" s="14"/>
      <c r="QJN3209" s="14"/>
      <c r="QJO3209" s="14"/>
      <c r="QJP3209" s="14"/>
      <c r="QJQ3209" s="14"/>
      <c r="QJR3209" s="14"/>
      <c r="QJS3209" s="14"/>
      <c r="QJT3209" s="14"/>
      <c r="QJU3209" s="14"/>
      <c r="QJV3209" s="14"/>
      <c r="QJW3209" s="14"/>
      <c r="QJX3209" s="14"/>
      <c r="QJY3209" s="14"/>
      <c r="QJZ3209" s="14"/>
      <c r="QKA3209" s="14"/>
      <c r="QKB3209" s="14"/>
      <c r="QKC3209" s="14"/>
      <c r="QKD3209" s="14"/>
      <c r="QKE3209" s="14"/>
      <c r="QKF3209" s="14"/>
      <c r="QKG3209" s="14"/>
      <c r="QKH3209" s="14"/>
      <c r="QKI3209" s="14"/>
      <c r="QKJ3209" s="14"/>
      <c r="QKK3209" s="14"/>
      <c r="QKL3209" s="14"/>
      <c r="QKM3209" s="14"/>
      <c r="QKN3209" s="14"/>
      <c r="QKO3209" s="14"/>
      <c r="QKP3209" s="14"/>
      <c r="QKQ3209" s="14"/>
      <c r="QKR3209" s="14"/>
      <c r="QKS3209" s="14"/>
      <c r="QKT3209" s="14"/>
      <c r="QKU3209" s="14"/>
      <c r="QKV3209" s="14"/>
      <c r="QKW3209" s="14"/>
      <c r="QKX3209" s="14"/>
      <c r="QKY3209" s="14"/>
      <c r="QKZ3209" s="14"/>
      <c r="QLA3209" s="14"/>
      <c r="QLB3209" s="14"/>
      <c r="QLC3209" s="14"/>
      <c r="QLD3209" s="14"/>
      <c r="QLE3209" s="14"/>
      <c r="QLF3209" s="14"/>
      <c r="QLG3209" s="14"/>
      <c r="QLH3209" s="14"/>
      <c r="QLI3209" s="14"/>
      <c r="QLJ3209" s="14"/>
      <c r="QLK3209" s="14"/>
      <c r="QLL3209" s="14"/>
      <c r="QLM3209" s="14"/>
      <c r="QLN3209" s="14"/>
      <c r="QLO3209" s="14"/>
      <c r="QLP3209" s="14"/>
      <c r="QLQ3209" s="14"/>
      <c r="QLR3209" s="14"/>
      <c r="QLS3209" s="14"/>
      <c r="QLT3209" s="14"/>
      <c r="QLU3209" s="14"/>
      <c r="QLV3209" s="14"/>
      <c r="QLW3209" s="14"/>
      <c r="QLX3209" s="14"/>
      <c r="QLY3209" s="14"/>
      <c r="QLZ3209" s="14"/>
      <c r="QMA3209" s="14"/>
      <c r="QMB3209" s="14"/>
      <c r="QMC3209" s="14"/>
      <c r="QMD3209" s="14"/>
      <c r="QME3209" s="14"/>
      <c r="QMF3209" s="14"/>
      <c r="QMG3209" s="14"/>
      <c r="QMH3209" s="14"/>
      <c r="QMI3209" s="14"/>
      <c r="QMJ3209" s="14"/>
      <c r="QMK3209" s="14"/>
      <c r="QML3209" s="14"/>
      <c r="QMM3209" s="14"/>
      <c r="QMN3209" s="14"/>
      <c r="QMO3209" s="14"/>
      <c r="QMP3209" s="14"/>
      <c r="QMQ3209" s="14"/>
      <c r="QMR3209" s="14"/>
      <c r="QMS3209" s="14"/>
      <c r="QMT3209" s="14"/>
      <c r="QMU3209" s="14"/>
      <c r="QMV3209" s="14"/>
      <c r="QMW3209" s="14"/>
      <c r="QMX3209" s="14"/>
      <c r="QMY3209" s="14"/>
      <c r="QMZ3209" s="14"/>
      <c r="QNA3209" s="14"/>
      <c r="QNB3209" s="14"/>
      <c r="QNC3209" s="14"/>
      <c r="QND3209" s="14"/>
      <c r="QNE3209" s="14"/>
      <c r="QNF3209" s="14"/>
      <c r="QNG3209" s="14"/>
      <c r="QNH3209" s="14"/>
      <c r="QNI3209" s="14"/>
      <c r="QNJ3209" s="14"/>
      <c r="QNK3209" s="14"/>
      <c r="QNL3209" s="14"/>
      <c r="QNM3209" s="14"/>
      <c r="QNN3209" s="14"/>
      <c r="QNO3209" s="14"/>
      <c r="QNP3209" s="14"/>
      <c r="QNQ3209" s="14"/>
      <c r="QNR3209" s="14"/>
      <c r="QNS3209" s="14"/>
      <c r="QNT3209" s="14"/>
      <c r="QNU3209" s="14"/>
      <c r="QNV3209" s="14"/>
      <c r="QNW3209" s="14"/>
      <c r="QNX3209" s="14"/>
      <c r="QNY3209" s="14"/>
      <c r="QNZ3209" s="14"/>
      <c r="QOA3209" s="14"/>
      <c r="QOB3209" s="14"/>
      <c r="QOC3209" s="14"/>
      <c r="QOD3209" s="14"/>
      <c r="QOE3209" s="14"/>
      <c r="QOF3209" s="14"/>
      <c r="QOG3209" s="14"/>
      <c r="QOH3209" s="14"/>
      <c r="QOI3209" s="14"/>
      <c r="QOJ3209" s="14"/>
      <c r="QOK3209" s="14"/>
      <c r="QOL3209" s="14"/>
      <c r="QOM3209" s="14"/>
      <c r="QON3209" s="14"/>
      <c r="QOO3209" s="14"/>
      <c r="QOP3209" s="14"/>
      <c r="QOQ3209" s="14"/>
      <c r="QOR3209" s="14"/>
      <c r="QOS3209" s="14"/>
      <c r="QOT3209" s="14"/>
      <c r="QOU3209" s="14"/>
      <c r="QOV3209" s="14"/>
      <c r="QOW3209" s="14"/>
      <c r="QOX3209" s="14"/>
      <c r="QOY3209" s="14"/>
      <c r="QOZ3209" s="14"/>
      <c r="QPA3209" s="14"/>
      <c r="QPB3209" s="14"/>
      <c r="QPC3209" s="14"/>
      <c r="QPD3209" s="14"/>
      <c r="QPE3209" s="14"/>
      <c r="QPF3209" s="14"/>
      <c r="QPG3209" s="14"/>
      <c r="QPH3209" s="14"/>
      <c r="QPI3209" s="14"/>
      <c r="QPJ3209" s="14"/>
      <c r="QPK3209" s="14"/>
      <c r="QPL3209" s="14"/>
      <c r="QPM3209" s="14"/>
      <c r="QPN3209" s="14"/>
      <c r="QPO3209" s="14"/>
      <c r="QPP3209" s="14"/>
      <c r="QPQ3209" s="14"/>
      <c r="QPR3209" s="14"/>
      <c r="QPS3209" s="14"/>
      <c r="QPT3209" s="14"/>
      <c r="QPU3209" s="14"/>
      <c r="QPV3209" s="14"/>
      <c r="QPW3209" s="14"/>
      <c r="QPX3209" s="14"/>
      <c r="QPY3209" s="14"/>
      <c r="QPZ3209" s="14"/>
      <c r="QQA3209" s="14"/>
      <c r="QQB3209" s="14"/>
      <c r="QQC3209" s="14"/>
      <c r="QQD3209" s="14"/>
      <c r="QQE3209" s="14"/>
      <c r="QQF3209" s="14"/>
      <c r="QQG3209" s="14"/>
      <c r="QQH3209" s="14"/>
      <c r="QQI3209" s="14"/>
      <c r="QQJ3209" s="14"/>
      <c r="QQK3209" s="14"/>
      <c r="QQL3209" s="14"/>
      <c r="QQM3209" s="14"/>
      <c r="QQN3209" s="14"/>
      <c r="QQO3209" s="14"/>
      <c r="QQP3209" s="14"/>
      <c r="QQQ3209" s="14"/>
      <c r="QQR3209" s="14"/>
      <c r="QQS3209" s="14"/>
      <c r="QQT3209" s="14"/>
      <c r="QQU3209" s="14"/>
      <c r="QQV3209" s="14"/>
      <c r="QQW3209" s="14"/>
      <c r="QQX3209" s="14"/>
      <c r="QQY3209" s="14"/>
      <c r="QQZ3209" s="14"/>
      <c r="QRA3209" s="14"/>
      <c r="QRB3209" s="14"/>
      <c r="QRC3209" s="14"/>
      <c r="QRD3209" s="14"/>
      <c r="QRE3209" s="14"/>
      <c r="QRF3209" s="14"/>
      <c r="QRG3209" s="14"/>
      <c r="QRH3209" s="14"/>
      <c r="QRI3209" s="14"/>
      <c r="QRJ3209" s="14"/>
      <c r="QRK3209" s="14"/>
      <c r="QRL3209" s="14"/>
      <c r="QRM3209" s="14"/>
      <c r="QRN3209" s="14"/>
      <c r="QRO3209" s="14"/>
      <c r="QRP3209" s="14"/>
      <c r="QRQ3209" s="14"/>
      <c r="QRR3209" s="14"/>
      <c r="QRS3209" s="14"/>
      <c r="QRT3209" s="14"/>
      <c r="QRU3209" s="14"/>
      <c r="QRV3209" s="14"/>
      <c r="QRW3209" s="14"/>
      <c r="QRX3209" s="14"/>
      <c r="QRY3209" s="14"/>
      <c r="QRZ3209" s="14"/>
      <c r="QSA3209" s="14"/>
      <c r="QSB3209" s="14"/>
      <c r="QSC3209" s="14"/>
      <c r="QSD3209" s="14"/>
      <c r="QSE3209" s="14"/>
      <c r="QSF3209" s="14"/>
      <c r="QSG3209" s="14"/>
      <c r="QSH3209" s="14"/>
      <c r="QSI3209" s="14"/>
      <c r="QSJ3209" s="14"/>
      <c r="QSK3209" s="14"/>
      <c r="QSL3209" s="14"/>
      <c r="QSM3209" s="14"/>
      <c r="QSN3209" s="14"/>
      <c r="QSO3209" s="14"/>
      <c r="QSP3209" s="14"/>
      <c r="QSQ3209" s="14"/>
      <c r="QSR3209" s="14"/>
      <c r="QSS3209" s="14"/>
      <c r="QST3209" s="14"/>
      <c r="QSU3209" s="14"/>
      <c r="QSV3209" s="14"/>
      <c r="QSW3209" s="14"/>
      <c r="QSX3209" s="14"/>
      <c r="QSY3209" s="14"/>
      <c r="QSZ3209" s="14"/>
      <c r="QTA3209" s="14"/>
      <c r="QTB3209" s="14"/>
      <c r="QTC3209" s="14"/>
      <c r="QTD3209" s="14"/>
      <c r="QTE3209" s="14"/>
      <c r="QTF3209" s="14"/>
      <c r="QTG3209" s="14"/>
      <c r="QTH3209" s="14"/>
      <c r="QTI3209" s="14"/>
      <c r="QTJ3209" s="14"/>
      <c r="QTK3209" s="14"/>
      <c r="QTL3209" s="14"/>
      <c r="QTM3209" s="14"/>
      <c r="QTN3209" s="14"/>
      <c r="QTO3209" s="14"/>
      <c r="QTP3209" s="14"/>
      <c r="QTQ3209" s="14"/>
      <c r="QTR3209" s="14"/>
      <c r="QTS3209" s="14"/>
      <c r="QTT3209" s="14"/>
      <c r="QTU3209" s="14"/>
      <c r="QTV3209" s="14"/>
      <c r="QTW3209" s="14"/>
      <c r="QTX3209" s="14"/>
      <c r="QTY3209" s="14"/>
      <c r="QTZ3209" s="14"/>
      <c r="QUA3209" s="14"/>
      <c r="QUB3209" s="14"/>
      <c r="QUC3209" s="14"/>
      <c r="QUD3209" s="14"/>
      <c r="QUE3209" s="14"/>
      <c r="QUF3209" s="14"/>
      <c r="QUG3209" s="14"/>
      <c r="QUH3209" s="14"/>
      <c r="QUI3209" s="14"/>
      <c r="QUJ3209" s="14"/>
      <c r="QUK3209" s="14"/>
      <c r="QUL3209" s="14"/>
      <c r="QUM3209" s="14"/>
      <c r="QUN3209" s="14"/>
      <c r="QUO3209" s="14"/>
      <c r="QUP3209" s="14"/>
      <c r="QUQ3209" s="14"/>
      <c r="QUR3209" s="14"/>
      <c r="QUS3209" s="14"/>
      <c r="QUT3209" s="14"/>
      <c r="QUU3209" s="14"/>
      <c r="QUV3209" s="14"/>
      <c r="QUW3209" s="14"/>
      <c r="QUX3209" s="14"/>
      <c r="QUY3209" s="14"/>
      <c r="QUZ3209" s="14"/>
      <c r="QVA3209" s="14"/>
      <c r="QVB3209" s="14"/>
      <c r="QVC3209" s="14"/>
      <c r="QVD3209" s="14"/>
      <c r="QVE3209" s="14"/>
      <c r="QVF3209" s="14"/>
      <c r="QVG3209" s="14"/>
      <c r="QVH3209" s="14"/>
      <c r="QVI3209" s="14"/>
      <c r="QVJ3209" s="14"/>
      <c r="QVK3209" s="14"/>
      <c r="QVL3209" s="14"/>
      <c r="QVM3209" s="14"/>
      <c r="QVN3209" s="14"/>
      <c r="QVO3209" s="14"/>
      <c r="QVP3209" s="14"/>
      <c r="QVQ3209" s="14"/>
      <c r="QVR3209" s="14"/>
      <c r="QVS3209" s="14"/>
      <c r="QVT3209" s="14"/>
      <c r="QVU3209" s="14"/>
      <c r="QVV3209" s="14"/>
      <c r="QVW3209" s="14"/>
      <c r="QVX3209" s="14"/>
      <c r="QVY3209" s="14"/>
      <c r="QVZ3209" s="14"/>
      <c r="QWA3209" s="14"/>
      <c r="QWB3209" s="14"/>
      <c r="QWC3209" s="14"/>
      <c r="QWD3209" s="14"/>
      <c r="QWE3209" s="14"/>
      <c r="QWF3209" s="14"/>
      <c r="QWG3209" s="14"/>
      <c r="QWH3209" s="14"/>
      <c r="QWI3209" s="14"/>
      <c r="QWJ3209" s="14"/>
      <c r="QWK3209" s="14"/>
      <c r="QWL3209" s="14"/>
      <c r="QWM3209" s="14"/>
      <c r="QWN3209" s="14"/>
      <c r="QWO3209" s="14"/>
      <c r="QWP3209" s="14"/>
      <c r="QWQ3209" s="14"/>
      <c r="QWR3209" s="14"/>
      <c r="QWS3209" s="14"/>
      <c r="QWT3209" s="14"/>
      <c r="QWU3209" s="14"/>
      <c r="QWV3209" s="14"/>
      <c r="QWW3209" s="14"/>
      <c r="QWX3209" s="14"/>
      <c r="QWY3209" s="14"/>
      <c r="QWZ3209" s="14"/>
      <c r="QXA3209" s="14"/>
      <c r="QXB3209" s="14"/>
      <c r="QXC3209" s="14"/>
      <c r="QXD3209" s="14"/>
      <c r="QXE3209" s="14"/>
      <c r="QXF3209" s="14"/>
      <c r="QXG3209" s="14"/>
      <c r="QXH3209" s="14"/>
      <c r="QXI3209" s="14"/>
      <c r="QXJ3209" s="14"/>
      <c r="QXK3209" s="14"/>
      <c r="QXL3209" s="14"/>
      <c r="QXM3209" s="14"/>
      <c r="QXN3209" s="14"/>
      <c r="QXO3209" s="14"/>
      <c r="QXP3209" s="14"/>
      <c r="QXQ3209" s="14"/>
      <c r="QXR3209" s="14"/>
      <c r="QXS3209" s="14"/>
      <c r="QXT3209" s="14"/>
      <c r="QXU3209" s="14"/>
      <c r="QXV3209" s="14"/>
      <c r="QXW3209" s="14"/>
      <c r="QXX3209" s="14"/>
      <c r="QXY3209" s="14"/>
      <c r="QXZ3209" s="14"/>
      <c r="QYA3209" s="14"/>
      <c r="QYB3209" s="14"/>
      <c r="QYC3209" s="14"/>
      <c r="QYD3209" s="14"/>
      <c r="QYE3209" s="14"/>
      <c r="QYF3209" s="14"/>
      <c r="QYG3209" s="14"/>
      <c r="QYH3209" s="14"/>
      <c r="QYI3209" s="14"/>
      <c r="QYJ3209" s="14"/>
      <c r="QYK3209" s="14"/>
      <c r="QYL3209" s="14"/>
      <c r="QYM3209" s="14"/>
      <c r="QYN3209" s="14"/>
      <c r="QYO3209" s="14"/>
      <c r="QYP3209" s="14"/>
      <c r="QYQ3209" s="14"/>
      <c r="QYR3209" s="14"/>
      <c r="QYS3209" s="14"/>
      <c r="QYT3209" s="14"/>
      <c r="QYU3209" s="14"/>
      <c r="QYV3209" s="14"/>
      <c r="QYW3209" s="14"/>
      <c r="QYX3209" s="14"/>
      <c r="QYY3209" s="14"/>
      <c r="QYZ3209" s="14"/>
      <c r="QZA3209" s="14"/>
      <c r="QZB3209" s="14"/>
      <c r="QZC3209" s="14"/>
      <c r="QZD3209" s="14"/>
      <c r="QZE3209" s="14"/>
      <c r="QZF3209" s="14"/>
      <c r="QZG3209" s="14"/>
      <c r="QZH3209" s="14"/>
      <c r="QZI3209" s="14"/>
      <c r="QZJ3209" s="14"/>
      <c r="QZK3209" s="14"/>
      <c r="QZL3209" s="14"/>
      <c r="QZM3209" s="14"/>
      <c r="QZN3209" s="14"/>
      <c r="QZO3209" s="14"/>
      <c r="QZP3209" s="14"/>
      <c r="QZQ3209" s="14"/>
      <c r="QZR3209" s="14"/>
      <c r="QZS3209" s="14"/>
      <c r="QZT3209" s="14"/>
      <c r="QZU3209" s="14"/>
      <c r="QZV3209" s="14"/>
      <c r="QZW3209" s="14"/>
      <c r="QZX3209" s="14"/>
      <c r="QZY3209" s="14"/>
      <c r="QZZ3209" s="14"/>
      <c r="RAA3209" s="14"/>
      <c r="RAB3209" s="14"/>
      <c r="RAC3209" s="14"/>
      <c r="RAD3209" s="14"/>
      <c r="RAE3209" s="14"/>
      <c r="RAF3209" s="14"/>
      <c r="RAG3209" s="14"/>
      <c r="RAH3209" s="14"/>
      <c r="RAI3209" s="14"/>
      <c r="RAJ3209" s="14"/>
      <c r="RAK3209" s="14"/>
      <c r="RAL3209" s="14"/>
      <c r="RAM3209" s="14"/>
      <c r="RAN3209" s="14"/>
      <c r="RAO3209" s="14"/>
      <c r="RAP3209" s="14"/>
      <c r="RAQ3209" s="14"/>
      <c r="RAR3209" s="14"/>
      <c r="RAS3209" s="14"/>
      <c r="RAT3209" s="14"/>
      <c r="RAU3209" s="14"/>
      <c r="RAV3209" s="14"/>
      <c r="RAW3209" s="14"/>
      <c r="RAX3209" s="14"/>
      <c r="RAY3209" s="14"/>
      <c r="RAZ3209" s="14"/>
      <c r="RBA3209" s="14"/>
      <c r="RBB3209" s="14"/>
      <c r="RBC3209" s="14"/>
      <c r="RBD3209" s="14"/>
      <c r="RBE3209" s="14"/>
      <c r="RBF3209" s="14"/>
      <c r="RBG3209" s="14"/>
      <c r="RBH3209" s="14"/>
      <c r="RBI3209" s="14"/>
      <c r="RBJ3209" s="14"/>
      <c r="RBK3209" s="14"/>
      <c r="RBL3209" s="14"/>
      <c r="RBM3209" s="14"/>
      <c r="RBN3209" s="14"/>
      <c r="RBO3209" s="14"/>
      <c r="RBP3209" s="14"/>
      <c r="RBQ3209" s="14"/>
      <c r="RBR3209" s="14"/>
      <c r="RBS3209" s="14"/>
      <c r="RBT3209" s="14"/>
      <c r="RBU3209" s="14"/>
      <c r="RBV3209" s="14"/>
      <c r="RBW3209" s="14"/>
      <c r="RBX3209" s="14"/>
      <c r="RBY3209" s="14"/>
      <c r="RBZ3209" s="14"/>
      <c r="RCA3209" s="14"/>
      <c r="RCB3209" s="14"/>
      <c r="RCC3209" s="14"/>
      <c r="RCD3209" s="14"/>
      <c r="RCE3209" s="14"/>
      <c r="RCF3209" s="14"/>
      <c r="RCG3209" s="14"/>
      <c r="RCH3209" s="14"/>
      <c r="RCI3209" s="14"/>
      <c r="RCJ3209" s="14"/>
      <c r="RCK3209" s="14"/>
      <c r="RCL3209" s="14"/>
      <c r="RCM3209" s="14"/>
      <c r="RCN3209" s="14"/>
      <c r="RCO3209" s="14"/>
      <c r="RCP3209" s="14"/>
      <c r="RCQ3209" s="14"/>
      <c r="RCR3209" s="14"/>
      <c r="RCS3209" s="14"/>
      <c r="RCT3209" s="14"/>
      <c r="RCU3209" s="14"/>
      <c r="RCV3209" s="14"/>
      <c r="RCW3209" s="14"/>
      <c r="RCX3209" s="14"/>
      <c r="RCY3209" s="14"/>
      <c r="RCZ3209" s="14"/>
      <c r="RDA3209" s="14"/>
      <c r="RDB3209" s="14"/>
      <c r="RDC3209" s="14"/>
      <c r="RDD3209" s="14"/>
      <c r="RDE3209" s="14"/>
      <c r="RDF3209" s="14"/>
      <c r="RDG3209" s="14"/>
      <c r="RDH3209" s="14"/>
      <c r="RDI3209" s="14"/>
      <c r="RDJ3209" s="14"/>
      <c r="RDK3209" s="14"/>
      <c r="RDL3209" s="14"/>
      <c r="RDM3209" s="14"/>
      <c r="RDN3209" s="14"/>
      <c r="RDO3209" s="14"/>
      <c r="RDP3209" s="14"/>
      <c r="RDQ3209" s="14"/>
      <c r="RDR3209" s="14"/>
      <c r="RDS3209" s="14"/>
      <c r="RDT3209" s="14"/>
      <c r="RDU3209" s="14"/>
      <c r="RDV3209" s="14"/>
      <c r="RDW3209" s="14"/>
      <c r="RDX3209" s="14"/>
      <c r="RDY3209" s="14"/>
      <c r="RDZ3209" s="14"/>
      <c r="REA3209" s="14"/>
      <c r="REB3209" s="14"/>
      <c r="REC3209" s="14"/>
      <c r="RED3209" s="14"/>
      <c r="REE3209" s="14"/>
      <c r="REF3209" s="14"/>
      <c r="REG3209" s="14"/>
      <c r="REH3209" s="14"/>
      <c r="REI3209" s="14"/>
      <c r="REJ3209" s="14"/>
      <c r="REK3209" s="14"/>
      <c r="REL3209" s="14"/>
      <c r="REM3209" s="14"/>
      <c r="REN3209" s="14"/>
      <c r="REO3209" s="14"/>
      <c r="REP3209" s="14"/>
      <c r="REQ3209" s="14"/>
      <c r="RER3209" s="14"/>
      <c r="RES3209" s="14"/>
      <c r="RET3209" s="14"/>
      <c r="REU3209" s="14"/>
      <c r="REV3209" s="14"/>
      <c r="REW3209" s="14"/>
      <c r="REX3209" s="14"/>
      <c r="REY3209" s="14"/>
      <c r="REZ3209" s="14"/>
      <c r="RFA3209" s="14"/>
      <c r="RFB3209" s="14"/>
      <c r="RFC3209" s="14"/>
      <c r="RFD3209" s="14"/>
      <c r="RFE3209" s="14"/>
      <c r="RFF3209" s="14"/>
      <c r="RFG3209" s="14"/>
      <c r="RFH3209" s="14"/>
      <c r="RFI3209" s="14"/>
      <c r="RFJ3209" s="14"/>
      <c r="RFK3209" s="14"/>
      <c r="RFL3209" s="14"/>
      <c r="RFM3209" s="14"/>
      <c r="RFN3209" s="14"/>
      <c r="RFO3209" s="14"/>
      <c r="RFP3209" s="14"/>
      <c r="RFQ3209" s="14"/>
      <c r="RFR3209" s="14"/>
      <c r="RFS3209" s="14"/>
      <c r="RFT3209" s="14"/>
      <c r="RFU3209" s="14"/>
      <c r="RFV3209" s="14"/>
      <c r="RFW3209" s="14"/>
      <c r="RFX3209" s="14"/>
      <c r="RFY3209" s="14"/>
      <c r="RFZ3209" s="14"/>
      <c r="RGA3209" s="14"/>
      <c r="RGB3209" s="14"/>
      <c r="RGC3209" s="14"/>
      <c r="RGD3209" s="14"/>
      <c r="RGE3209" s="14"/>
      <c r="RGF3209" s="14"/>
      <c r="RGG3209" s="14"/>
      <c r="RGH3209" s="14"/>
      <c r="RGI3209" s="14"/>
      <c r="RGJ3209" s="14"/>
      <c r="RGK3209" s="14"/>
      <c r="RGL3209" s="14"/>
      <c r="RGM3209" s="14"/>
      <c r="RGN3209" s="14"/>
      <c r="RGO3209" s="14"/>
      <c r="RGP3209" s="14"/>
      <c r="RGQ3209" s="14"/>
      <c r="RGR3209" s="14"/>
      <c r="RGS3209" s="14"/>
      <c r="RGT3209" s="14"/>
      <c r="RGU3209" s="14"/>
      <c r="RGV3209" s="14"/>
      <c r="RGW3209" s="14"/>
      <c r="RGX3209" s="14"/>
      <c r="RGY3209" s="14"/>
      <c r="RGZ3209" s="14"/>
      <c r="RHA3209" s="14"/>
      <c r="RHB3209" s="14"/>
      <c r="RHC3209" s="14"/>
      <c r="RHD3209" s="14"/>
      <c r="RHE3209" s="14"/>
      <c r="RHF3209" s="14"/>
      <c r="RHG3209" s="14"/>
      <c r="RHH3209" s="14"/>
      <c r="RHI3209" s="14"/>
      <c r="RHJ3209" s="14"/>
      <c r="RHK3209" s="14"/>
      <c r="RHL3209" s="14"/>
      <c r="RHM3209" s="14"/>
      <c r="RHN3209" s="14"/>
      <c r="RHO3209" s="14"/>
      <c r="RHP3209" s="14"/>
      <c r="RHQ3209" s="14"/>
      <c r="RHR3209" s="14"/>
      <c r="RHS3209" s="14"/>
      <c r="RHT3209" s="14"/>
      <c r="RHU3209" s="14"/>
      <c r="RHV3209" s="14"/>
      <c r="RHW3209" s="14"/>
      <c r="RHX3209" s="14"/>
      <c r="RHY3209" s="14"/>
      <c r="RHZ3209" s="14"/>
      <c r="RIA3209" s="14"/>
      <c r="RIB3209" s="14"/>
      <c r="RIC3209" s="14"/>
      <c r="RID3209" s="14"/>
      <c r="RIE3209" s="14"/>
      <c r="RIF3209" s="14"/>
      <c r="RIG3209" s="14"/>
      <c r="RIH3209" s="14"/>
      <c r="RII3209" s="14"/>
      <c r="RIJ3209" s="14"/>
      <c r="RIK3209" s="14"/>
      <c r="RIL3209" s="14"/>
      <c r="RIM3209" s="14"/>
      <c r="RIN3209" s="14"/>
      <c r="RIO3209" s="14"/>
      <c r="RIP3209" s="14"/>
      <c r="RIQ3209" s="14"/>
      <c r="RIR3209" s="14"/>
      <c r="RIS3209" s="14"/>
      <c r="RIT3209" s="14"/>
      <c r="RIU3209" s="14"/>
      <c r="RIV3209" s="14"/>
      <c r="RIW3209" s="14"/>
      <c r="RIX3209" s="14"/>
      <c r="RIY3209" s="14"/>
      <c r="RIZ3209" s="14"/>
      <c r="RJA3209" s="14"/>
      <c r="RJB3209" s="14"/>
      <c r="RJC3209" s="14"/>
      <c r="RJD3209" s="14"/>
      <c r="RJE3209" s="14"/>
      <c r="RJF3209" s="14"/>
      <c r="RJG3209" s="14"/>
      <c r="RJH3209" s="14"/>
      <c r="RJI3209" s="14"/>
      <c r="RJJ3209" s="14"/>
      <c r="RJK3209" s="14"/>
      <c r="RJL3209" s="14"/>
      <c r="RJM3209" s="14"/>
      <c r="RJN3209" s="14"/>
      <c r="RJO3209" s="14"/>
      <c r="RJP3209" s="14"/>
      <c r="RJQ3209" s="14"/>
      <c r="RJR3209" s="14"/>
      <c r="RJS3209" s="14"/>
      <c r="RJT3209" s="14"/>
      <c r="RJU3209" s="14"/>
      <c r="RJV3209" s="14"/>
      <c r="RJW3209" s="14"/>
      <c r="RJX3209" s="14"/>
      <c r="RJY3209" s="14"/>
      <c r="RJZ3209" s="14"/>
      <c r="RKA3209" s="14"/>
      <c r="RKB3209" s="14"/>
      <c r="RKC3209" s="14"/>
      <c r="RKD3209" s="14"/>
      <c r="RKE3209" s="14"/>
      <c r="RKF3209" s="14"/>
      <c r="RKG3209" s="14"/>
      <c r="RKH3209" s="14"/>
      <c r="RKI3209" s="14"/>
      <c r="RKJ3209" s="14"/>
      <c r="RKK3209" s="14"/>
      <c r="RKL3209" s="14"/>
      <c r="RKM3209" s="14"/>
      <c r="RKN3209" s="14"/>
      <c r="RKO3209" s="14"/>
      <c r="RKP3209" s="14"/>
      <c r="RKQ3209" s="14"/>
      <c r="RKR3209" s="14"/>
      <c r="RKS3209" s="14"/>
      <c r="RKT3209" s="14"/>
      <c r="RKU3209" s="14"/>
      <c r="RKV3209" s="14"/>
      <c r="RKW3209" s="14"/>
      <c r="RKX3209" s="14"/>
      <c r="RKY3209" s="14"/>
      <c r="RKZ3209" s="14"/>
      <c r="RLA3209" s="14"/>
      <c r="RLB3209" s="14"/>
      <c r="RLC3209" s="14"/>
      <c r="RLD3209" s="14"/>
      <c r="RLE3209" s="14"/>
      <c r="RLF3209" s="14"/>
      <c r="RLG3209" s="14"/>
      <c r="RLH3209" s="14"/>
      <c r="RLI3209" s="14"/>
      <c r="RLJ3209" s="14"/>
      <c r="RLK3209" s="14"/>
      <c r="RLL3209" s="14"/>
      <c r="RLM3209" s="14"/>
      <c r="RLN3209" s="14"/>
      <c r="RLO3209" s="14"/>
      <c r="RLP3209" s="14"/>
      <c r="RLQ3209" s="14"/>
      <c r="RLR3209" s="14"/>
      <c r="RLS3209" s="14"/>
      <c r="RLT3209" s="14"/>
      <c r="RLU3209" s="14"/>
      <c r="RLV3209" s="14"/>
      <c r="RLW3209" s="14"/>
      <c r="RLX3209" s="14"/>
      <c r="RLY3209" s="14"/>
      <c r="RLZ3209" s="14"/>
      <c r="RMA3209" s="14"/>
      <c r="RMB3209" s="14"/>
      <c r="RMC3209" s="14"/>
      <c r="RMD3209" s="14"/>
      <c r="RME3209" s="14"/>
      <c r="RMF3209" s="14"/>
      <c r="RMG3209" s="14"/>
      <c r="RMH3209" s="14"/>
      <c r="RMI3209" s="14"/>
      <c r="RMJ3209" s="14"/>
      <c r="RMK3209" s="14"/>
      <c r="RML3209" s="14"/>
      <c r="RMM3209" s="14"/>
      <c r="RMN3209" s="14"/>
      <c r="RMO3209" s="14"/>
      <c r="RMP3209" s="14"/>
      <c r="RMQ3209" s="14"/>
      <c r="RMR3209" s="14"/>
      <c r="RMS3209" s="14"/>
      <c r="RMT3209" s="14"/>
      <c r="RMU3209" s="14"/>
      <c r="RMV3209" s="14"/>
      <c r="RMW3209" s="14"/>
      <c r="RMX3209" s="14"/>
      <c r="RMY3209" s="14"/>
      <c r="RMZ3209" s="14"/>
      <c r="RNA3209" s="14"/>
      <c r="RNB3209" s="14"/>
      <c r="RNC3209" s="14"/>
      <c r="RND3209" s="14"/>
      <c r="RNE3209" s="14"/>
      <c r="RNF3209" s="14"/>
      <c r="RNG3209" s="14"/>
      <c r="RNH3209" s="14"/>
      <c r="RNI3209" s="14"/>
      <c r="RNJ3209" s="14"/>
      <c r="RNK3209" s="14"/>
      <c r="RNL3209" s="14"/>
      <c r="RNM3209" s="14"/>
      <c r="RNN3209" s="14"/>
      <c r="RNO3209" s="14"/>
      <c r="RNP3209" s="14"/>
      <c r="RNQ3209" s="14"/>
      <c r="RNR3209" s="14"/>
      <c r="RNS3209" s="14"/>
      <c r="RNT3209" s="14"/>
      <c r="RNU3209" s="14"/>
      <c r="RNV3209" s="14"/>
      <c r="RNW3209" s="14"/>
      <c r="RNX3209" s="14"/>
      <c r="RNY3209" s="14"/>
      <c r="RNZ3209" s="14"/>
      <c r="ROA3209" s="14"/>
      <c r="ROB3209" s="14"/>
      <c r="ROC3209" s="14"/>
      <c r="ROD3209" s="14"/>
      <c r="ROE3209" s="14"/>
      <c r="ROF3209" s="14"/>
      <c r="ROG3209" s="14"/>
      <c r="ROH3209" s="14"/>
      <c r="ROI3209" s="14"/>
      <c r="ROJ3209" s="14"/>
      <c r="ROK3209" s="14"/>
      <c r="ROL3209" s="14"/>
      <c r="ROM3209" s="14"/>
      <c r="RON3209" s="14"/>
      <c r="ROO3209" s="14"/>
      <c r="ROP3209" s="14"/>
      <c r="ROQ3209" s="14"/>
      <c r="ROR3209" s="14"/>
      <c r="ROS3209" s="14"/>
      <c r="ROT3209" s="14"/>
      <c r="ROU3209" s="14"/>
      <c r="ROV3209" s="14"/>
      <c r="ROW3209" s="14"/>
      <c r="ROX3209" s="14"/>
      <c r="ROY3209" s="14"/>
      <c r="ROZ3209" s="14"/>
      <c r="RPA3209" s="14"/>
      <c r="RPB3209" s="14"/>
      <c r="RPC3209" s="14"/>
      <c r="RPD3209" s="14"/>
      <c r="RPE3209" s="14"/>
      <c r="RPF3209" s="14"/>
      <c r="RPG3209" s="14"/>
      <c r="RPH3209" s="14"/>
      <c r="RPI3209" s="14"/>
      <c r="RPJ3209" s="14"/>
      <c r="RPK3209" s="14"/>
      <c r="RPL3209" s="14"/>
      <c r="RPM3209" s="14"/>
      <c r="RPN3209" s="14"/>
      <c r="RPO3209" s="14"/>
      <c r="RPP3209" s="14"/>
      <c r="RPQ3209" s="14"/>
      <c r="RPR3209" s="14"/>
      <c r="RPS3209" s="14"/>
      <c r="RPT3209" s="14"/>
      <c r="RPU3209" s="14"/>
      <c r="RPV3209" s="14"/>
      <c r="RPW3209" s="14"/>
      <c r="RPX3209" s="14"/>
      <c r="RPY3209" s="14"/>
      <c r="RPZ3209" s="14"/>
      <c r="RQA3209" s="14"/>
      <c r="RQB3209" s="14"/>
      <c r="RQC3209" s="14"/>
      <c r="RQD3209" s="14"/>
      <c r="RQE3209" s="14"/>
      <c r="RQF3209" s="14"/>
      <c r="RQG3209" s="14"/>
      <c r="RQH3209" s="14"/>
      <c r="RQI3209" s="14"/>
      <c r="RQJ3209" s="14"/>
      <c r="RQK3209" s="14"/>
      <c r="RQL3209" s="14"/>
      <c r="RQM3209" s="14"/>
      <c r="RQN3209" s="14"/>
      <c r="RQO3209" s="14"/>
      <c r="RQP3209" s="14"/>
      <c r="RQQ3209" s="14"/>
      <c r="RQR3209" s="14"/>
      <c r="RQS3209" s="14"/>
      <c r="RQT3209" s="14"/>
      <c r="RQU3209" s="14"/>
      <c r="RQV3209" s="14"/>
      <c r="RQW3209" s="14"/>
      <c r="RQX3209" s="14"/>
      <c r="RQY3209" s="14"/>
      <c r="RQZ3209" s="14"/>
      <c r="RRA3209" s="14"/>
      <c r="RRB3209" s="14"/>
      <c r="RRC3209" s="14"/>
      <c r="RRD3209" s="14"/>
      <c r="RRE3209" s="14"/>
      <c r="RRF3209" s="14"/>
      <c r="RRG3209" s="14"/>
      <c r="RRH3209" s="14"/>
      <c r="RRI3209" s="14"/>
      <c r="RRJ3209" s="14"/>
      <c r="RRK3209" s="14"/>
      <c r="RRL3209" s="14"/>
      <c r="RRM3209" s="14"/>
      <c r="RRN3209" s="14"/>
      <c r="RRO3209" s="14"/>
      <c r="RRP3209" s="14"/>
      <c r="RRQ3209" s="14"/>
      <c r="RRR3209" s="14"/>
      <c r="RRS3209" s="14"/>
      <c r="RRT3209" s="14"/>
      <c r="RRU3209" s="14"/>
      <c r="RRV3209" s="14"/>
      <c r="RRW3209" s="14"/>
      <c r="RRX3209" s="14"/>
      <c r="RRY3209" s="14"/>
      <c r="RRZ3209" s="14"/>
      <c r="RSA3209" s="14"/>
      <c r="RSB3209" s="14"/>
      <c r="RSC3209" s="14"/>
      <c r="RSD3209" s="14"/>
      <c r="RSE3209" s="14"/>
      <c r="RSF3209" s="14"/>
      <c r="RSG3209" s="14"/>
      <c r="RSH3209" s="14"/>
      <c r="RSI3209" s="14"/>
      <c r="RSJ3209" s="14"/>
      <c r="RSK3209" s="14"/>
      <c r="RSL3209" s="14"/>
      <c r="RSM3209" s="14"/>
      <c r="RSN3209" s="14"/>
      <c r="RSO3209" s="14"/>
      <c r="RSP3209" s="14"/>
      <c r="RSQ3209" s="14"/>
      <c r="RSR3209" s="14"/>
      <c r="RSS3209" s="14"/>
      <c r="RST3209" s="14"/>
      <c r="RSU3209" s="14"/>
      <c r="RSV3209" s="14"/>
      <c r="RSW3209" s="14"/>
      <c r="RSX3209" s="14"/>
      <c r="RSY3209" s="14"/>
      <c r="RSZ3209" s="14"/>
      <c r="RTA3209" s="14"/>
      <c r="RTB3209" s="14"/>
      <c r="RTC3209" s="14"/>
      <c r="RTD3209" s="14"/>
      <c r="RTE3209" s="14"/>
      <c r="RTF3209" s="14"/>
      <c r="RTG3209" s="14"/>
      <c r="RTH3209" s="14"/>
      <c r="RTI3209" s="14"/>
      <c r="RTJ3209" s="14"/>
      <c r="RTK3209" s="14"/>
      <c r="RTL3209" s="14"/>
      <c r="RTM3209" s="14"/>
      <c r="RTN3209" s="14"/>
      <c r="RTO3209" s="14"/>
      <c r="RTP3209" s="14"/>
      <c r="RTQ3209" s="14"/>
      <c r="RTR3209" s="14"/>
      <c r="RTS3209" s="14"/>
      <c r="RTT3209" s="14"/>
      <c r="RTU3209" s="14"/>
      <c r="RTV3209" s="14"/>
      <c r="RTW3209" s="14"/>
      <c r="RTX3209" s="14"/>
      <c r="RTY3209" s="14"/>
      <c r="RTZ3209" s="14"/>
      <c r="RUA3209" s="14"/>
      <c r="RUB3209" s="14"/>
      <c r="RUC3209" s="14"/>
      <c r="RUD3209" s="14"/>
      <c r="RUE3209" s="14"/>
      <c r="RUF3209" s="14"/>
      <c r="RUG3209" s="14"/>
      <c r="RUH3209" s="14"/>
      <c r="RUI3209" s="14"/>
      <c r="RUJ3209" s="14"/>
      <c r="RUK3209" s="14"/>
      <c r="RUL3209" s="14"/>
      <c r="RUM3209" s="14"/>
      <c r="RUN3209" s="14"/>
      <c r="RUO3209" s="14"/>
      <c r="RUP3209" s="14"/>
      <c r="RUQ3209" s="14"/>
      <c r="RUR3209" s="14"/>
      <c r="RUS3209" s="14"/>
      <c r="RUT3209" s="14"/>
      <c r="RUU3209" s="14"/>
      <c r="RUV3209" s="14"/>
      <c r="RUW3209" s="14"/>
      <c r="RUX3209" s="14"/>
      <c r="RUY3209" s="14"/>
      <c r="RUZ3209" s="14"/>
      <c r="RVA3209" s="14"/>
      <c r="RVB3209" s="14"/>
      <c r="RVC3209" s="14"/>
      <c r="RVD3209" s="14"/>
      <c r="RVE3209" s="14"/>
      <c r="RVF3209" s="14"/>
      <c r="RVG3209" s="14"/>
      <c r="RVH3209" s="14"/>
      <c r="RVI3209" s="14"/>
      <c r="RVJ3209" s="14"/>
      <c r="RVK3209" s="14"/>
      <c r="RVL3209" s="14"/>
      <c r="RVM3209" s="14"/>
      <c r="RVN3209" s="14"/>
      <c r="RVO3209" s="14"/>
      <c r="RVP3209" s="14"/>
      <c r="RVQ3209" s="14"/>
      <c r="RVR3209" s="14"/>
      <c r="RVS3209" s="14"/>
      <c r="RVT3209" s="14"/>
      <c r="RVU3209" s="14"/>
      <c r="RVV3209" s="14"/>
      <c r="RVW3209" s="14"/>
      <c r="RVX3209" s="14"/>
      <c r="RVY3209" s="14"/>
      <c r="RVZ3209" s="14"/>
      <c r="RWA3209" s="14"/>
      <c r="RWB3209" s="14"/>
      <c r="RWC3209" s="14"/>
      <c r="RWD3209" s="14"/>
      <c r="RWE3209" s="14"/>
      <c r="RWF3209" s="14"/>
      <c r="RWG3209" s="14"/>
      <c r="RWH3209" s="14"/>
      <c r="RWI3209" s="14"/>
      <c r="RWJ3209" s="14"/>
      <c r="RWK3209" s="14"/>
      <c r="RWL3209" s="14"/>
      <c r="RWM3209" s="14"/>
      <c r="RWN3209" s="14"/>
      <c r="RWO3209" s="14"/>
      <c r="RWP3209" s="14"/>
      <c r="RWQ3209" s="14"/>
      <c r="RWR3209" s="14"/>
      <c r="RWS3209" s="14"/>
      <c r="RWT3209" s="14"/>
      <c r="RWU3209" s="14"/>
      <c r="RWV3209" s="14"/>
      <c r="RWW3209" s="14"/>
      <c r="RWX3209" s="14"/>
      <c r="RWY3209" s="14"/>
      <c r="RWZ3209" s="14"/>
      <c r="RXA3209" s="14"/>
      <c r="RXB3209" s="14"/>
      <c r="RXC3209" s="14"/>
      <c r="RXD3209" s="14"/>
      <c r="RXE3209" s="14"/>
      <c r="RXF3209" s="14"/>
      <c r="RXG3209" s="14"/>
      <c r="RXH3209" s="14"/>
      <c r="RXI3209" s="14"/>
      <c r="RXJ3209" s="14"/>
      <c r="RXK3209" s="14"/>
      <c r="RXL3209" s="14"/>
      <c r="RXM3209" s="14"/>
      <c r="RXN3209" s="14"/>
      <c r="RXO3209" s="14"/>
      <c r="RXP3209" s="14"/>
      <c r="RXQ3209" s="14"/>
      <c r="RXR3209" s="14"/>
      <c r="RXS3209" s="14"/>
      <c r="RXT3209" s="14"/>
      <c r="RXU3209" s="14"/>
      <c r="RXV3209" s="14"/>
      <c r="RXW3209" s="14"/>
      <c r="RXX3209" s="14"/>
      <c r="RXY3209" s="14"/>
      <c r="RXZ3209" s="14"/>
      <c r="RYA3209" s="14"/>
      <c r="RYB3209" s="14"/>
      <c r="RYC3209" s="14"/>
      <c r="RYD3209" s="14"/>
      <c r="RYE3209" s="14"/>
      <c r="RYF3209" s="14"/>
      <c r="RYG3209" s="14"/>
      <c r="RYH3209" s="14"/>
      <c r="RYI3209" s="14"/>
      <c r="RYJ3209" s="14"/>
      <c r="RYK3209" s="14"/>
      <c r="RYL3209" s="14"/>
      <c r="RYM3209" s="14"/>
      <c r="RYN3209" s="14"/>
      <c r="RYO3209" s="14"/>
      <c r="RYP3209" s="14"/>
      <c r="RYQ3209" s="14"/>
      <c r="RYR3209" s="14"/>
      <c r="RYS3209" s="14"/>
      <c r="RYT3209" s="14"/>
      <c r="RYU3209" s="14"/>
      <c r="RYV3209" s="14"/>
      <c r="RYW3209" s="14"/>
      <c r="RYX3209" s="14"/>
      <c r="RYY3209" s="14"/>
      <c r="RYZ3209" s="14"/>
      <c r="RZA3209" s="14"/>
      <c r="RZB3209" s="14"/>
      <c r="RZC3209" s="14"/>
      <c r="RZD3209" s="14"/>
      <c r="RZE3209" s="14"/>
      <c r="RZF3209" s="14"/>
      <c r="RZG3209" s="14"/>
      <c r="RZH3209" s="14"/>
      <c r="RZI3209" s="14"/>
      <c r="RZJ3209" s="14"/>
      <c r="RZK3209" s="14"/>
      <c r="RZL3209" s="14"/>
      <c r="RZM3209" s="14"/>
      <c r="RZN3209" s="14"/>
      <c r="RZO3209" s="14"/>
      <c r="RZP3209" s="14"/>
      <c r="RZQ3209" s="14"/>
      <c r="RZR3209" s="14"/>
      <c r="RZS3209" s="14"/>
      <c r="RZT3209" s="14"/>
      <c r="RZU3209" s="14"/>
      <c r="RZV3209" s="14"/>
      <c r="RZW3209" s="14"/>
      <c r="RZX3209" s="14"/>
      <c r="RZY3209" s="14"/>
      <c r="RZZ3209" s="14"/>
      <c r="SAA3209" s="14"/>
      <c r="SAB3209" s="14"/>
      <c r="SAC3209" s="14"/>
      <c r="SAD3209" s="14"/>
      <c r="SAE3209" s="14"/>
      <c r="SAF3209" s="14"/>
      <c r="SAG3209" s="14"/>
      <c r="SAH3209" s="14"/>
      <c r="SAI3209" s="14"/>
      <c r="SAJ3209" s="14"/>
      <c r="SAK3209" s="14"/>
      <c r="SAL3209" s="14"/>
      <c r="SAM3209" s="14"/>
      <c r="SAN3209" s="14"/>
      <c r="SAO3209" s="14"/>
      <c r="SAP3209" s="14"/>
      <c r="SAQ3209" s="14"/>
      <c r="SAR3209" s="14"/>
      <c r="SAS3209" s="14"/>
      <c r="SAT3209" s="14"/>
      <c r="SAU3209" s="14"/>
      <c r="SAV3209" s="14"/>
      <c r="SAW3209" s="14"/>
      <c r="SAX3209" s="14"/>
      <c r="SAY3209" s="14"/>
      <c r="SAZ3209" s="14"/>
      <c r="SBA3209" s="14"/>
      <c r="SBB3209" s="14"/>
      <c r="SBC3209" s="14"/>
      <c r="SBD3209" s="14"/>
      <c r="SBE3209" s="14"/>
      <c r="SBF3209" s="14"/>
      <c r="SBG3209" s="14"/>
      <c r="SBH3209" s="14"/>
      <c r="SBI3209" s="14"/>
      <c r="SBJ3209" s="14"/>
      <c r="SBK3209" s="14"/>
      <c r="SBL3209" s="14"/>
      <c r="SBM3209" s="14"/>
      <c r="SBN3209" s="14"/>
      <c r="SBO3209" s="14"/>
      <c r="SBP3209" s="14"/>
      <c r="SBQ3209" s="14"/>
      <c r="SBR3209" s="14"/>
      <c r="SBS3209" s="14"/>
      <c r="SBT3209" s="14"/>
      <c r="SBU3209" s="14"/>
      <c r="SBV3209" s="14"/>
      <c r="SBW3209" s="14"/>
      <c r="SBX3209" s="14"/>
      <c r="SBY3209" s="14"/>
      <c r="SBZ3209" s="14"/>
      <c r="SCA3209" s="14"/>
      <c r="SCB3209" s="14"/>
      <c r="SCC3209" s="14"/>
      <c r="SCD3209" s="14"/>
      <c r="SCE3209" s="14"/>
      <c r="SCF3209" s="14"/>
      <c r="SCG3209" s="14"/>
      <c r="SCH3209" s="14"/>
      <c r="SCI3209" s="14"/>
      <c r="SCJ3209" s="14"/>
      <c r="SCK3209" s="14"/>
      <c r="SCL3209" s="14"/>
      <c r="SCM3209" s="14"/>
      <c r="SCN3209" s="14"/>
      <c r="SCO3209" s="14"/>
      <c r="SCP3209" s="14"/>
      <c r="SCQ3209" s="14"/>
      <c r="SCR3209" s="14"/>
      <c r="SCS3209" s="14"/>
      <c r="SCT3209" s="14"/>
      <c r="SCU3209" s="14"/>
      <c r="SCV3209" s="14"/>
      <c r="SCW3209" s="14"/>
      <c r="SCX3209" s="14"/>
      <c r="SCY3209" s="14"/>
      <c r="SCZ3209" s="14"/>
      <c r="SDA3209" s="14"/>
      <c r="SDB3209" s="14"/>
      <c r="SDC3209" s="14"/>
      <c r="SDD3209" s="14"/>
      <c r="SDE3209" s="14"/>
      <c r="SDF3209" s="14"/>
      <c r="SDG3209" s="14"/>
      <c r="SDH3209" s="14"/>
      <c r="SDI3209" s="14"/>
      <c r="SDJ3209" s="14"/>
      <c r="SDK3209" s="14"/>
      <c r="SDL3209" s="14"/>
      <c r="SDM3209" s="14"/>
      <c r="SDN3209" s="14"/>
      <c r="SDO3209" s="14"/>
      <c r="SDP3209" s="14"/>
      <c r="SDQ3209" s="14"/>
      <c r="SDR3209" s="14"/>
      <c r="SDS3209" s="14"/>
      <c r="SDT3209" s="14"/>
      <c r="SDU3209" s="14"/>
      <c r="SDV3209" s="14"/>
      <c r="SDW3209" s="14"/>
      <c r="SDX3209" s="14"/>
      <c r="SDY3209" s="14"/>
      <c r="SDZ3209" s="14"/>
      <c r="SEA3209" s="14"/>
      <c r="SEB3209" s="14"/>
      <c r="SEC3209" s="14"/>
      <c r="SED3209" s="14"/>
      <c r="SEE3209" s="14"/>
      <c r="SEF3209" s="14"/>
      <c r="SEG3209" s="14"/>
      <c r="SEH3209" s="14"/>
      <c r="SEI3209" s="14"/>
      <c r="SEJ3209" s="14"/>
      <c r="SEK3209" s="14"/>
      <c r="SEL3209" s="14"/>
      <c r="SEM3209" s="14"/>
      <c r="SEN3209" s="14"/>
      <c r="SEO3209" s="14"/>
      <c r="SEP3209" s="14"/>
      <c r="SEQ3209" s="14"/>
      <c r="SER3209" s="14"/>
      <c r="SES3209" s="14"/>
      <c r="SET3209" s="14"/>
      <c r="SEU3209" s="14"/>
      <c r="SEV3209" s="14"/>
      <c r="SEW3209" s="14"/>
      <c r="SEX3209" s="14"/>
      <c r="SEY3209" s="14"/>
      <c r="SEZ3209" s="14"/>
      <c r="SFA3209" s="14"/>
      <c r="SFB3209" s="14"/>
      <c r="SFC3209" s="14"/>
      <c r="SFD3209" s="14"/>
      <c r="SFE3209" s="14"/>
      <c r="SFF3209" s="14"/>
      <c r="SFG3209" s="14"/>
      <c r="SFH3209" s="14"/>
      <c r="SFI3209" s="14"/>
      <c r="SFJ3209" s="14"/>
      <c r="SFK3209" s="14"/>
      <c r="SFL3209" s="14"/>
      <c r="SFM3209" s="14"/>
      <c r="SFN3209" s="14"/>
      <c r="SFO3209" s="14"/>
      <c r="SFP3209" s="14"/>
      <c r="SFQ3209" s="14"/>
      <c r="SFR3209" s="14"/>
      <c r="SFS3209" s="14"/>
      <c r="SFT3209" s="14"/>
      <c r="SFU3209" s="14"/>
      <c r="SFV3209" s="14"/>
      <c r="SFW3209" s="14"/>
      <c r="SFX3209" s="14"/>
      <c r="SFY3209" s="14"/>
      <c r="SFZ3209" s="14"/>
      <c r="SGA3209" s="14"/>
      <c r="SGB3209" s="14"/>
      <c r="SGC3209" s="14"/>
      <c r="SGD3209" s="14"/>
      <c r="SGE3209" s="14"/>
      <c r="SGF3209" s="14"/>
      <c r="SGG3209" s="14"/>
      <c r="SGH3209" s="14"/>
      <c r="SGI3209" s="14"/>
      <c r="SGJ3209" s="14"/>
      <c r="SGK3209" s="14"/>
      <c r="SGL3209" s="14"/>
      <c r="SGM3209" s="14"/>
      <c r="SGN3209" s="14"/>
      <c r="SGO3209" s="14"/>
      <c r="SGP3209" s="14"/>
      <c r="SGQ3209" s="14"/>
      <c r="SGR3209" s="14"/>
      <c r="SGS3209" s="14"/>
      <c r="SGT3209" s="14"/>
      <c r="SGU3209" s="14"/>
      <c r="SGV3209" s="14"/>
      <c r="SGW3209" s="14"/>
      <c r="SGX3209" s="14"/>
      <c r="SGY3209" s="14"/>
      <c r="SGZ3209" s="14"/>
      <c r="SHA3209" s="14"/>
      <c r="SHB3209" s="14"/>
      <c r="SHC3209" s="14"/>
      <c r="SHD3209" s="14"/>
      <c r="SHE3209" s="14"/>
      <c r="SHF3209" s="14"/>
      <c r="SHG3209" s="14"/>
      <c r="SHH3209" s="14"/>
      <c r="SHI3209" s="14"/>
      <c r="SHJ3209" s="14"/>
      <c r="SHK3209" s="14"/>
      <c r="SHL3209" s="14"/>
      <c r="SHM3209" s="14"/>
      <c r="SHN3209" s="14"/>
      <c r="SHO3209" s="14"/>
      <c r="SHP3209" s="14"/>
      <c r="SHQ3209" s="14"/>
      <c r="SHR3209" s="14"/>
      <c r="SHS3209" s="14"/>
      <c r="SHT3209" s="14"/>
      <c r="SHU3209" s="14"/>
      <c r="SHV3209" s="14"/>
      <c r="SHW3209" s="14"/>
      <c r="SHX3209" s="14"/>
      <c r="SHY3209" s="14"/>
      <c r="SHZ3209" s="14"/>
      <c r="SIA3209" s="14"/>
      <c r="SIB3209" s="14"/>
      <c r="SIC3209" s="14"/>
      <c r="SID3209" s="14"/>
      <c r="SIE3209" s="14"/>
      <c r="SIF3209" s="14"/>
      <c r="SIG3209" s="14"/>
      <c r="SIH3209" s="14"/>
      <c r="SII3209" s="14"/>
      <c r="SIJ3209" s="14"/>
      <c r="SIK3209" s="14"/>
      <c r="SIL3209" s="14"/>
      <c r="SIM3209" s="14"/>
      <c r="SIN3209" s="14"/>
      <c r="SIO3209" s="14"/>
      <c r="SIP3209" s="14"/>
      <c r="SIQ3209" s="14"/>
      <c r="SIR3209" s="14"/>
      <c r="SIS3209" s="14"/>
      <c r="SIT3209" s="14"/>
      <c r="SIU3209" s="14"/>
      <c r="SIV3209" s="14"/>
      <c r="SIW3209" s="14"/>
      <c r="SIX3209" s="14"/>
      <c r="SIY3209" s="14"/>
      <c r="SIZ3209" s="14"/>
      <c r="SJA3209" s="14"/>
      <c r="SJB3209" s="14"/>
      <c r="SJC3209" s="14"/>
      <c r="SJD3209" s="14"/>
      <c r="SJE3209" s="14"/>
      <c r="SJF3209" s="14"/>
      <c r="SJG3209" s="14"/>
      <c r="SJH3209" s="14"/>
      <c r="SJI3209" s="14"/>
      <c r="SJJ3209" s="14"/>
      <c r="SJK3209" s="14"/>
      <c r="SJL3209" s="14"/>
      <c r="SJM3209" s="14"/>
      <c r="SJN3209" s="14"/>
      <c r="SJO3209" s="14"/>
      <c r="SJP3209" s="14"/>
      <c r="SJQ3209" s="14"/>
      <c r="SJR3209" s="14"/>
      <c r="SJS3209" s="14"/>
      <c r="SJT3209" s="14"/>
      <c r="SJU3209" s="14"/>
      <c r="SJV3209" s="14"/>
      <c r="SJW3209" s="14"/>
      <c r="SJX3209" s="14"/>
      <c r="SJY3209" s="14"/>
      <c r="SJZ3209" s="14"/>
      <c r="SKA3209" s="14"/>
      <c r="SKB3209" s="14"/>
      <c r="SKC3209" s="14"/>
      <c r="SKD3209" s="14"/>
      <c r="SKE3209" s="14"/>
      <c r="SKF3209" s="14"/>
      <c r="SKG3209" s="14"/>
      <c r="SKH3209" s="14"/>
      <c r="SKI3209" s="14"/>
      <c r="SKJ3209" s="14"/>
      <c r="SKK3209" s="14"/>
      <c r="SKL3209" s="14"/>
      <c r="SKM3209" s="14"/>
      <c r="SKN3209" s="14"/>
      <c r="SKO3209" s="14"/>
      <c r="SKP3209" s="14"/>
      <c r="SKQ3209" s="14"/>
      <c r="SKR3209" s="14"/>
      <c r="SKS3209" s="14"/>
      <c r="SKT3209" s="14"/>
      <c r="SKU3209" s="14"/>
      <c r="SKV3209" s="14"/>
      <c r="SKW3209" s="14"/>
      <c r="SKX3209" s="14"/>
      <c r="SKY3209" s="14"/>
      <c r="SKZ3209" s="14"/>
      <c r="SLA3209" s="14"/>
      <c r="SLB3209" s="14"/>
      <c r="SLC3209" s="14"/>
      <c r="SLD3209" s="14"/>
      <c r="SLE3209" s="14"/>
      <c r="SLF3209" s="14"/>
      <c r="SLG3209" s="14"/>
      <c r="SLH3209" s="14"/>
      <c r="SLI3209" s="14"/>
      <c r="SLJ3209" s="14"/>
      <c r="SLK3209" s="14"/>
      <c r="SLL3209" s="14"/>
      <c r="SLM3209" s="14"/>
      <c r="SLN3209" s="14"/>
      <c r="SLO3209" s="14"/>
      <c r="SLP3209" s="14"/>
      <c r="SLQ3209" s="14"/>
      <c r="SLR3209" s="14"/>
      <c r="SLS3209" s="14"/>
      <c r="SLT3209" s="14"/>
      <c r="SLU3209" s="14"/>
      <c r="SLV3209" s="14"/>
      <c r="SLW3209" s="14"/>
      <c r="SLX3209" s="14"/>
      <c r="SLY3209" s="14"/>
      <c r="SLZ3209" s="14"/>
      <c r="SMA3209" s="14"/>
      <c r="SMB3209" s="14"/>
      <c r="SMC3209" s="14"/>
      <c r="SMD3209" s="14"/>
      <c r="SME3209" s="14"/>
      <c r="SMF3209" s="14"/>
      <c r="SMG3209" s="14"/>
      <c r="SMH3209" s="14"/>
      <c r="SMI3209" s="14"/>
      <c r="SMJ3209" s="14"/>
      <c r="SMK3209" s="14"/>
      <c r="SML3209" s="14"/>
      <c r="SMM3209" s="14"/>
      <c r="SMN3209" s="14"/>
      <c r="SMO3209" s="14"/>
      <c r="SMP3209" s="14"/>
      <c r="SMQ3209" s="14"/>
      <c r="SMR3209" s="14"/>
      <c r="SMS3209" s="14"/>
      <c r="SMT3209" s="14"/>
      <c r="SMU3209" s="14"/>
      <c r="SMV3209" s="14"/>
      <c r="SMW3209" s="14"/>
      <c r="SMX3209" s="14"/>
      <c r="SMY3209" s="14"/>
      <c r="SMZ3209" s="14"/>
      <c r="SNA3209" s="14"/>
      <c r="SNB3209" s="14"/>
      <c r="SNC3209" s="14"/>
      <c r="SND3209" s="14"/>
      <c r="SNE3209" s="14"/>
      <c r="SNF3209" s="14"/>
      <c r="SNG3209" s="14"/>
      <c r="SNH3209" s="14"/>
      <c r="SNI3209" s="14"/>
      <c r="SNJ3209" s="14"/>
      <c r="SNK3209" s="14"/>
      <c r="SNL3209" s="14"/>
      <c r="SNM3209" s="14"/>
      <c r="SNN3209" s="14"/>
      <c r="SNO3209" s="14"/>
      <c r="SNP3209" s="14"/>
      <c r="SNQ3209" s="14"/>
      <c r="SNR3209" s="14"/>
      <c r="SNS3209" s="14"/>
      <c r="SNT3209" s="14"/>
      <c r="SNU3209" s="14"/>
      <c r="SNV3209" s="14"/>
      <c r="SNW3209" s="14"/>
      <c r="SNX3209" s="14"/>
      <c r="SNY3209" s="14"/>
      <c r="SNZ3209" s="14"/>
      <c r="SOA3209" s="14"/>
      <c r="SOB3209" s="14"/>
      <c r="SOC3209" s="14"/>
      <c r="SOD3209" s="14"/>
      <c r="SOE3209" s="14"/>
      <c r="SOF3209" s="14"/>
      <c r="SOG3209" s="14"/>
      <c r="SOH3209" s="14"/>
      <c r="SOI3209" s="14"/>
      <c r="SOJ3209" s="14"/>
      <c r="SOK3209" s="14"/>
      <c r="SOL3209" s="14"/>
      <c r="SOM3209" s="14"/>
      <c r="SON3209" s="14"/>
      <c r="SOO3209" s="14"/>
      <c r="SOP3209" s="14"/>
      <c r="SOQ3209" s="14"/>
      <c r="SOR3209" s="14"/>
      <c r="SOS3209" s="14"/>
      <c r="SOT3209" s="14"/>
      <c r="SOU3209" s="14"/>
      <c r="SOV3209" s="14"/>
      <c r="SOW3209" s="14"/>
      <c r="SOX3209" s="14"/>
      <c r="SOY3209" s="14"/>
      <c r="SOZ3209" s="14"/>
      <c r="SPA3209" s="14"/>
      <c r="SPB3209" s="14"/>
      <c r="SPC3209" s="14"/>
      <c r="SPD3209" s="14"/>
      <c r="SPE3209" s="14"/>
      <c r="SPF3209" s="14"/>
      <c r="SPG3209" s="14"/>
      <c r="SPH3209" s="14"/>
      <c r="SPI3209" s="14"/>
      <c r="SPJ3209" s="14"/>
      <c r="SPK3209" s="14"/>
      <c r="SPL3209" s="14"/>
      <c r="SPM3209" s="14"/>
      <c r="SPN3209" s="14"/>
      <c r="SPO3209" s="14"/>
      <c r="SPP3209" s="14"/>
      <c r="SPQ3209" s="14"/>
      <c r="SPR3209" s="14"/>
      <c r="SPS3209" s="14"/>
      <c r="SPT3209" s="14"/>
      <c r="SPU3209" s="14"/>
      <c r="SPV3209" s="14"/>
      <c r="SPW3209" s="14"/>
      <c r="SPX3209" s="14"/>
      <c r="SPY3209" s="14"/>
      <c r="SPZ3209" s="14"/>
      <c r="SQA3209" s="14"/>
      <c r="SQB3209" s="14"/>
      <c r="SQC3209" s="14"/>
      <c r="SQD3209" s="14"/>
      <c r="SQE3209" s="14"/>
      <c r="SQF3209" s="14"/>
      <c r="SQG3209" s="14"/>
      <c r="SQH3209" s="14"/>
      <c r="SQI3209" s="14"/>
      <c r="SQJ3209" s="14"/>
      <c r="SQK3209" s="14"/>
      <c r="SQL3209" s="14"/>
      <c r="SQM3209" s="14"/>
      <c r="SQN3209" s="14"/>
      <c r="SQO3209" s="14"/>
      <c r="SQP3209" s="14"/>
      <c r="SQQ3209" s="14"/>
      <c r="SQR3209" s="14"/>
      <c r="SQS3209" s="14"/>
      <c r="SQT3209" s="14"/>
      <c r="SQU3209" s="14"/>
      <c r="SQV3209" s="14"/>
      <c r="SQW3209" s="14"/>
      <c r="SQX3209" s="14"/>
      <c r="SQY3209" s="14"/>
      <c r="SQZ3209" s="14"/>
      <c r="SRA3209" s="14"/>
      <c r="SRB3209" s="14"/>
      <c r="SRC3209" s="14"/>
      <c r="SRD3209" s="14"/>
      <c r="SRE3209" s="14"/>
      <c r="SRF3209" s="14"/>
      <c r="SRG3209" s="14"/>
      <c r="SRH3209" s="14"/>
      <c r="SRI3209" s="14"/>
      <c r="SRJ3209" s="14"/>
      <c r="SRK3209" s="14"/>
      <c r="SRL3209" s="14"/>
      <c r="SRM3209" s="14"/>
      <c r="SRN3209" s="14"/>
      <c r="SRO3209" s="14"/>
      <c r="SRP3209" s="14"/>
      <c r="SRQ3209" s="14"/>
      <c r="SRR3209" s="14"/>
      <c r="SRS3209" s="14"/>
      <c r="SRT3209" s="14"/>
      <c r="SRU3209" s="14"/>
      <c r="SRV3209" s="14"/>
      <c r="SRW3209" s="14"/>
      <c r="SRX3209" s="14"/>
      <c r="SRY3209" s="14"/>
      <c r="SRZ3209" s="14"/>
      <c r="SSA3209" s="14"/>
      <c r="SSB3209" s="14"/>
      <c r="SSC3209" s="14"/>
      <c r="SSD3209" s="14"/>
      <c r="SSE3209" s="14"/>
      <c r="SSF3209" s="14"/>
      <c r="SSG3209" s="14"/>
      <c r="SSH3209" s="14"/>
      <c r="SSI3209" s="14"/>
      <c r="SSJ3209" s="14"/>
      <c r="SSK3209" s="14"/>
      <c r="SSL3209" s="14"/>
      <c r="SSM3209" s="14"/>
      <c r="SSN3209" s="14"/>
      <c r="SSO3209" s="14"/>
      <c r="SSP3209" s="14"/>
      <c r="SSQ3209" s="14"/>
      <c r="SSR3209" s="14"/>
      <c r="SSS3209" s="14"/>
      <c r="SST3209" s="14"/>
      <c r="SSU3209" s="14"/>
      <c r="SSV3209" s="14"/>
      <c r="SSW3209" s="14"/>
      <c r="SSX3209" s="14"/>
      <c r="SSY3209" s="14"/>
      <c r="SSZ3209" s="14"/>
      <c r="STA3209" s="14"/>
      <c r="STB3209" s="14"/>
      <c r="STC3209" s="14"/>
      <c r="STD3209" s="14"/>
      <c r="STE3209" s="14"/>
      <c r="STF3209" s="14"/>
      <c r="STG3209" s="14"/>
      <c r="STH3209" s="14"/>
      <c r="STI3209" s="14"/>
      <c r="STJ3209" s="14"/>
      <c r="STK3209" s="14"/>
      <c r="STL3209" s="14"/>
      <c r="STM3209" s="14"/>
      <c r="STN3209" s="14"/>
      <c r="STO3209" s="14"/>
      <c r="STP3209" s="14"/>
      <c r="STQ3209" s="14"/>
      <c r="STR3209" s="14"/>
      <c r="STS3209" s="14"/>
      <c r="STT3209" s="14"/>
      <c r="STU3209" s="14"/>
      <c r="STV3209" s="14"/>
      <c r="STW3209" s="14"/>
      <c r="STX3209" s="14"/>
      <c r="STY3209" s="14"/>
      <c r="STZ3209" s="14"/>
      <c r="SUA3209" s="14"/>
      <c r="SUB3209" s="14"/>
      <c r="SUC3209" s="14"/>
      <c r="SUD3209" s="14"/>
      <c r="SUE3209" s="14"/>
      <c r="SUF3209" s="14"/>
      <c r="SUG3209" s="14"/>
      <c r="SUH3209" s="14"/>
      <c r="SUI3209" s="14"/>
      <c r="SUJ3209" s="14"/>
      <c r="SUK3209" s="14"/>
      <c r="SUL3209" s="14"/>
      <c r="SUM3209" s="14"/>
      <c r="SUN3209" s="14"/>
      <c r="SUO3209" s="14"/>
      <c r="SUP3209" s="14"/>
      <c r="SUQ3209" s="14"/>
      <c r="SUR3209" s="14"/>
      <c r="SUS3209" s="14"/>
      <c r="SUT3209" s="14"/>
      <c r="SUU3209" s="14"/>
      <c r="SUV3209" s="14"/>
      <c r="SUW3209" s="14"/>
      <c r="SUX3209" s="14"/>
      <c r="SUY3209" s="14"/>
      <c r="SUZ3209" s="14"/>
      <c r="SVA3209" s="14"/>
      <c r="SVB3209" s="14"/>
      <c r="SVC3209" s="14"/>
      <c r="SVD3209" s="14"/>
      <c r="SVE3209" s="14"/>
      <c r="SVF3209" s="14"/>
      <c r="SVG3209" s="14"/>
      <c r="SVH3209" s="14"/>
      <c r="SVI3209" s="14"/>
      <c r="SVJ3209" s="14"/>
      <c r="SVK3209" s="14"/>
      <c r="SVL3209" s="14"/>
      <c r="SVM3209" s="14"/>
      <c r="SVN3209" s="14"/>
      <c r="SVO3209" s="14"/>
      <c r="SVP3209" s="14"/>
      <c r="SVQ3209" s="14"/>
      <c r="SVR3209" s="14"/>
      <c r="SVS3209" s="14"/>
      <c r="SVT3209" s="14"/>
      <c r="SVU3209" s="14"/>
      <c r="SVV3209" s="14"/>
      <c r="SVW3209" s="14"/>
      <c r="SVX3209" s="14"/>
      <c r="SVY3209" s="14"/>
      <c r="SVZ3209" s="14"/>
      <c r="SWA3209" s="14"/>
      <c r="SWB3209" s="14"/>
      <c r="SWC3209" s="14"/>
      <c r="SWD3209" s="14"/>
      <c r="SWE3209" s="14"/>
      <c r="SWF3209" s="14"/>
      <c r="SWG3209" s="14"/>
      <c r="SWH3209" s="14"/>
      <c r="SWI3209" s="14"/>
      <c r="SWJ3209" s="14"/>
      <c r="SWK3209" s="14"/>
      <c r="SWL3209" s="14"/>
      <c r="SWM3209" s="14"/>
      <c r="SWN3209" s="14"/>
      <c r="SWO3209" s="14"/>
      <c r="SWP3209" s="14"/>
      <c r="SWQ3209" s="14"/>
      <c r="SWR3209" s="14"/>
      <c r="SWS3209" s="14"/>
      <c r="SWT3209" s="14"/>
      <c r="SWU3209" s="14"/>
      <c r="SWV3209" s="14"/>
      <c r="SWW3209" s="14"/>
      <c r="SWX3209" s="14"/>
      <c r="SWY3209" s="14"/>
      <c r="SWZ3209" s="14"/>
      <c r="SXA3209" s="14"/>
      <c r="SXB3209" s="14"/>
      <c r="SXC3209" s="14"/>
      <c r="SXD3209" s="14"/>
      <c r="SXE3209" s="14"/>
      <c r="SXF3209" s="14"/>
      <c r="SXG3209" s="14"/>
      <c r="SXH3209" s="14"/>
      <c r="SXI3209" s="14"/>
      <c r="SXJ3209" s="14"/>
      <c r="SXK3209" s="14"/>
      <c r="SXL3209" s="14"/>
      <c r="SXM3209" s="14"/>
      <c r="SXN3209" s="14"/>
      <c r="SXO3209" s="14"/>
      <c r="SXP3209" s="14"/>
      <c r="SXQ3209" s="14"/>
      <c r="SXR3209" s="14"/>
      <c r="SXS3209" s="14"/>
      <c r="SXT3209" s="14"/>
      <c r="SXU3209" s="14"/>
      <c r="SXV3209" s="14"/>
      <c r="SXW3209" s="14"/>
      <c r="SXX3209" s="14"/>
      <c r="SXY3209" s="14"/>
      <c r="SXZ3209" s="14"/>
      <c r="SYA3209" s="14"/>
      <c r="SYB3209" s="14"/>
      <c r="SYC3209" s="14"/>
      <c r="SYD3209" s="14"/>
      <c r="SYE3209" s="14"/>
      <c r="SYF3209" s="14"/>
      <c r="SYG3209" s="14"/>
      <c r="SYH3209" s="14"/>
      <c r="SYI3209" s="14"/>
      <c r="SYJ3209" s="14"/>
      <c r="SYK3209" s="14"/>
      <c r="SYL3209" s="14"/>
      <c r="SYM3209" s="14"/>
      <c r="SYN3209" s="14"/>
      <c r="SYO3209" s="14"/>
      <c r="SYP3209" s="14"/>
      <c r="SYQ3209" s="14"/>
      <c r="SYR3209" s="14"/>
      <c r="SYS3209" s="14"/>
      <c r="SYT3209" s="14"/>
      <c r="SYU3209" s="14"/>
      <c r="SYV3209" s="14"/>
      <c r="SYW3209" s="14"/>
      <c r="SYX3209" s="14"/>
      <c r="SYY3209" s="14"/>
      <c r="SYZ3209" s="14"/>
      <c r="SZA3209" s="14"/>
      <c r="SZB3209" s="14"/>
      <c r="SZC3209" s="14"/>
      <c r="SZD3209" s="14"/>
      <c r="SZE3209" s="14"/>
      <c r="SZF3209" s="14"/>
      <c r="SZG3209" s="14"/>
      <c r="SZH3209" s="14"/>
      <c r="SZI3209" s="14"/>
      <c r="SZJ3209" s="14"/>
      <c r="SZK3209" s="14"/>
      <c r="SZL3209" s="14"/>
      <c r="SZM3209" s="14"/>
      <c r="SZN3209" s="14"/>
      <c r="SZO3209" s="14"/>
      <c r="SZP3209" s="14"/>
      <c r="SZQ3209" s="14"/>
      <c r="SZR3209" s="14"/>
      <c r="SZS3209" s="14"/>
      <c r="SZT3209" s="14"/>
      <c r="SZU3209" s="14"/>
      <c r="SZV3209" s="14"/>
      <c r="SZW3209" s="14"/>
      <c r="SZX3209" s="14"/>
      <c r="SZY3209" s="14"/>
      <c r="SZZ3209" s="14"/>
      <c r="TAA3209" s="14"/>
      <c r="TAB3209" s="14"/>
      <c r="TAC3209" s="14"/>
      <c r="TAD3209" s="14"/>
      <c r="TAE3209" s="14"/>
      <c r="TAF3209" s="14"/>
      <c r="TAG3209" s="14"/>
      <c r="TAH3209" s="14"/>
      <c r="TAI3209" s="14"/>
      <c r="TAJ3209" s="14"/>
      <c r="TAK3209" s="14"/>
      <c r="TAL3209" s="14"/>
      <c r="TAM3209" s="14"/>
      <c r="TAN3209" s="14"/>
      <c r="TAO3209" s="14"/>
      <c r="TAP3209" s="14"/>
      <c r="TAQ3209" s="14"/>
      <c r="TAR3209" s="14"/>
      <c r="TAS3209" s="14"/>
      <c r="TAT3209" s="14"/>
      <c r="TAU3209" s="14"/>
      <c r="TAV3209" s="14"/>
      <c r="TAW3209" s="14"/>
      <c r="TAX3209" s="14"/>
      <c r="TAY3209" s="14"/>
      <c r="TAZ3209" s="14"/>
      <c r="TBA3209" s="14"/>
      <c r="TBB3209" s="14"/>
      <c r="TBC3209" s="14"/>
      <c r="TBD3209" s="14"/>
      <c r="TBE3209" s="14"/>
      <c r="TBF3209" s="14"/>
      <c r="TBG3209" s="14"/>
      <c r="TBH3209" s="14"/>
      <c r="TBI3209" s="14"/>
      <c r="TBJ3209" s="14"/>
      <c r="TBK3209" s="14"/>
      <c r="TBL3209" s="14"/>
      <c r="TBM3209" s="14"/>
      <c r="TBN3209" s="14"/>
      <c r="TBO3209" s="14"/>
      <c r="TBP3209" s="14"/>
      <c r="TBQ3209" s="14"/>
      <c r="TBR3209" s="14"/>
      <c r="TBS3209" s="14"/>
      <c r="TBT3209" s="14"/>
      <c r="TBU3209" s="14"/>
      <c r="TBV3209" s="14"/>
      <c r="TBW3209" s="14"/>
      <c r="TBX3209" s="14"/>
      <c r="TBY3209" s="14"/>
      <c r="TBZ3209" s="14"/>
      <c r="TCA3209" s="14"/>
      <c r="TCB3209" s="14"/>
      <c r="TCC3209" s="14"/>
      <c r="TCD3209" s="14"/>
      <c r="TCE3209" s="14"/>
      <c r="TCF3209" s="14"/>
      <c r="TCG3209" s="14"/>
      <c r="TCH3209" s="14"/>
      <c r="TCI3209" s="14"/>
      <c r="TCJ3209" s="14"/>
      <c r="TCK3209" s="14"/>
      <c r="TCL3209" s="14"/>
      <c r="TCM3209" s="14"/>
      <c r="TCN3209" s="14"/>
      <c r="TCO3209" s="14"/>
      <c r="TCP3209" s="14"/>
      <c r="TCQ3209" s="14"/>
      <c r="TCR3209" s="14"/>
      <c r="TCS3209" s="14"/>
      <c r="TCT3209" s="14"/>
      <c r="TCU3209" s="14"/>
      <c r="TCV3209" s="14"/>
      <c r="TCW3209" s="14"/>
      <c r="TCX3209" s="14"/>
      <c r="TCY3209" s="14"/>
      <c r="TCZ3209" s="14"/>
      <c r="TDA3209" s="14"/>
      <c r="TDB3209" s="14"/>
      <c r="TDC3209" s="14"/>
      <c r="TDD3209" s="14"/>
      <c r="TDE3209" s="14"/>
      <c r="TDF3209" s="14"/>
      <c r="TDG3209" s="14"/>
      <c r="TDH3209" s="14"/>
      <c r="TDI3209" s="14"/>
      <c r="TDJ3209" s="14"/>
      <c r="TDK3209" s="14"/>
      <c r="TDL3209" s="14"/>
      <c r="TDM3209" s="14"/>
      <c r="TDN3209" s="14"/>
      <c r="TDO3209" s="14"/>
      <c r="TDP3209" s="14"/>
      <c r="TDQ3209" s="14"/>
      <c r="TDR3209" s="14"/>
      <c r="TDS3209" s="14"/>
      <c r="TDT3209" s="14"/>
      <c r="TDU3209" s="14"/>
      <c r="TDV3209" s="14"/>
      <c r="TDW3209" s="14"/>
      <c r="TDX3209" s="14"/>
      <c r="TDY3209" s="14"/>
      <c r="TDZ3209" s="14"/>
      <c r="TEA3209" s="14"/>
      <c r="TEB3209" s="14"/>
      <c r="TEC3209" s="14"/>
      <c r="TED3209" s="14"/>
      <c r="TEE3209" s="14"/>
      <c r="TEF3209" s="14"/>
      <c r="TEG3209" s="14"/>
      <c r="TEH3209" s="14"/>
      <c r="TEI3209" s="14"/>
      <c r="TEJ3209" s="14"/>
      <c r="TEK3209" s="14"/>
      <c r="TEL3209" s="14"/>
      <c r="TEM3209" s="14"/>
      <c r="TEN3209" s="14"/>
      <c r="TEO3209" s="14"/>
      <c r="TEP3209" s="14"/>
      <c r="TEQ3209" s="14"/>
      <c r="TER3209" s="14"/>
      <c r="TES3209" s="14"/>
      <c r="TET3209" s="14"/>
      <c r="TEU3209" s="14"/>
      <c r="TEV3209" s="14"/>
      <c r="TEW3209" s="14"/>
      <c r="TEX3209" s="14"/>
      <c r="TEY3209" s="14"/>
      <c r="TEZ3209" s="14"/>
      <c r="TFA3209" s="14"/>
      <c r="TFB3209" s="14"/>
      <c r="TFC3209" s="14"/>
      <c r="TFD3209" s="14"/>
      <c r="TFE3209" s="14"/>
      <c r="TFF3209" s="14"/>
      <c r="TFG3209" s="14"/>
      <c r="TFH3209" s="14"/>
      <c r="TFI3209" s="14"/>
      <c r="TFJ3209" s="14"/>
      <c r="TFK3209" s="14"/>
      <c r="TFL3209" s="14"/>
      <c r="TFM3209" s="14"/>
      <c r="TFN3209" s="14"/>
      <c r="TFO3209" s="14"/>
      <c r="TFP3209" s="14"/>
      <c r="TFQ3209" s="14"/>
      <c r="TFR3209" s="14"/>
      <c r="TFS3209" s="14"/>
      <c r="TFT3209" s="14"/>
      <c r="TFU3209" s="14"/>
      <c r="TFV3209" s="14"/>
      <c r="TFW3209" s="14"/>
      <c r="TFX3209" s="14"/>
      <c r="TFY3209" s="14"/>
      <c r="TFZ3209" s="14"/>
      <c r="TGA3209" s="14"/>
      <c r="TGB3209" s="14"/>
      <c r="TGC3209" s="14"/>
      <c r="TGD3209" s="14"/>
      <c r="TGE3209" s="14"/>
      <c r="TGF3209" s="14"/>
      <c r="TGG3209" s="14"/>
      <c r="TGH3209" s="14"/>
      <c r="TGI3209" s="14"/>
      <c r="TGJ3209" s="14"/>
      <c r="TGK3209" s="14"/>
      <c r="TGL3209" s="14"/>
      <c r="TGM3209" s="14"/>
      <c r="TGN3209" s="14"/>
      <c r="TGO3209" s="14"/>
      <c r="TGP3209" s="14"/>
      <c r="TGQ3209" s="14"/>
      <c r="TGR3209" s="14"/>
      <c r="TGS3209" s="14"/>
      <c r="TGT3209" s="14"/>
      <c r="TGU3209" s="14"/>
      <c r="TGV3209" s="14"/>
      <c r="TGW3209" s="14"/>
      <c r="TGX3209" s="14"/>
      <c r="TGY3209" s="14"/>
      <c r="TGZ3209" s="14"/>
      <c r="THA3209" s="14"/>
      <c r="THB3209" s="14"/>
      <c r="THC3209" s="14"/>
      <c r="THD3209" s="14"/>
      <c r="THE3209" s="14"/>
      <c r="THF3209" s="14"/>
      <c r="THG3209" s="14"/>
      <c r="THH3209" s="14"/>
      <c r="THI3209" s="14"/>
      <c r="THJ3209" s="14"/>
      <c r="THK3209" s="14"/>
      <c r="THL3209" s="14"/>
      <c r="THM3209" s="14"/>
      <c r="THN3209" s="14"/>
      <c r="THO3209" s="14"/>
      <c r="THP3209" s="14"/>
      <c r="THQ3209" s="14"/>
      <c r="THR3209" s="14"/>
      <c r="THS3209" s="14"/>
      <c r="THT3209" s="14"/>
      <c r="THU3209" s="14"/>
      <c r="THV3209" s="14"/>
      <c r="THW3209" s="14"/>
      <c r="THX3209" s="14"/>
      <c r="THY3209" s="14"/>
      <c r="THZ3209" s="14"/>
      <c r="TIA3209" s="14"/>
      <c r="TIB3209" s="14"/>
      <c r="TIC3209" s="14"/>
      <c r="TID3209" s="14"/>
      <c r="TIE3209" s="14"/>
      <c r="TIF3209" s="14"/>
      <c r="TIG3209" s="14"/>
      <c r="TIH3209" s="14"/>
      <c r="TII3209" s="14"/>
      <c r="TIJ3209" s="14"/>
      <c r="TIK3209" s="14"/>
      <c r="TIL3209" s="14"/>
      <c r="TIM3209" s="14"/>
      <c r="TIN3209" s="14"/>
      <c r="TIO3209" s="14"/>
      <c r="TIP3209" s="14"/>
      <c r="TIQ3209" s="14"/>
      <c r="TIR3209" s="14"/>
      <c r="TIS3209" s="14"/>
      <c r="TIT3209" s="14"/>
      <c r="TIU3209" s="14"/>
      <c r="TIV3209" s="14"/>
      <c r="TIW3209" s="14"/>
      <c r="TIX3209" s="14"/>
      <c r="TIY3209" s="14"/>
      <c r="TIZ3209" s="14"/>
      <c r="TJA3209" s="14"/>
      <c r="TJB3209" s="14"/>
      <c r="TJC3209" s="14"/>
      <c r="TJD3209" s="14"/>
      <c r="TJE3209" s="14"/>
      <c r="TJF3209" s="14"/>
      <c r="TJG3209" s="14"/>
      <c r="TJH3209" s="14"/>
      <c r="TJI3209" s="14"/>
      <c r="TJJ3209" s="14"/>
      <c r="TJK3209" s="14"/>
      <c r="TJL3209" s="14"/>
      <c r="TJM3209" s="14"/>
      <c r="TJN3209" s="14"/>
      <c r="TJO3209" s="14"/>
      <c r="TJP3209" s="14"/>
      <c r="TJQ3209" s="14"/>
      <c r="TJR3209" s="14"/>
      <c r="TJS3209" s="14"/>
      <c r="TJT3209" s="14"/>
      <c r="TJU3209" s="14"/>
      <c r="TJV3209" s="14"/>
      <c r="TJW3209" s="14"/>
      <c r="TJX3209" s="14"/>
      <c r="TJY3209" s="14"/>
      <c r="TJZ3209" s="14"/>
      <c r="TKA3209" s="14"/>
      <c r="TKB3209" s="14"/>
      <c r="TKC3209" s="14"/>
      <c r="TKD3209" s="14"/>
      <c r="TKE3209" s="14"/>
      <c r="TKF3209" s="14"/>
      <c r="TKG3209" s="14"/>
      <c r="TKH3209" s="14"/>
      <c r="TKI3209" s="14"/>
      <c r="TKJ3209" s="14"/>
      <c r="TKK3209" s="14"/>
      <c r="TKL3209" s="14"/>
      <c r="TKM3209" s="14"/>
      <c r="TKN3209" s="14"/>
      <c r="TKO3209" s="14"/>
      <c r="TKP3209" s="14"/>
      <c r="TKQ3209" s="14"/>
      <c r="TKR3209" s="14"/>
      <c r="TKS3209" s="14"/>
      <c r="TKT3209" s="14"/>
      <c r="TKU3209" s="14"/>
      <c r="TKV3209" s="14"/>
      <c r="TKW3209" s="14"/>
      <c r="TKX3209" s="14"/>
      <c r="TKY3209" s="14"/>
      <c r="TKZ3209" s="14"/>
      <c r="TLA3209" s="14"/>
      <c r="TLB3209" s="14"/>
      <c r="TLC3209" s="14"/>
      <c r="TLD3209" s="14"/>
      <c r="TLE3209" s="14"/>
      <c r="TLF3209" s="14"/>
      <c r="TLG3209" s="14"/>
      <c r="TLH3209" s="14"/>
      <c r="TLI3209" s="14"/>
      <c r="TLJ3209" s="14"/>
      <c r="TLK3209" s="14"/>
      <c r="TLL3209" s="14"/>
      <c r="TLM3209" s="14"/>
      <c r="TLN3209" s="14"/>
      <c r="TLO3209" s="14"/>
      <c r="TLP3209" s="14"/>
      <c r="TLQ3209" s="14"/>
      <c r="TLR3209" s="14"/>
      <c r="TLS3209" s="14"/>
      <c r="TLT3209" s="14"/>
      <c r="TLU3209" s="14"/>
      <c r="TLV3209" s="14"/>
      <c r="TLW3209" s="14"/>
      <c r="TLX3209" s="14"/>
      <c r="TLY3209" s="14"/>
      <c r="TLZ3209" s="14"/>
      <c r="TMA3209" s="14"/>
      <c r="TMB3209" s="14"/>
      <c r="TMC3209" s="14"/>
      <c r="TMD3209" s="14"/>
      <c r="TME3209" s="14"/>
      <c r="TMF3209" s="14"/>
      <c r="TMG3209" s="14"/>
      <c r="TMH3209" s="14"/>
      <c r="TMI3209" s="14"/>
      <c r="TMJ3209" s="14"/>
      <c r="TMK3209" s="14"/>
      <c r="TML3209" s="14"/>
      <c r="TMM3209" s="14"/>
      <c r="TMN3209" s="14"/>
      <c r="TMO3209" s="14"/>
      <c r="TMP3209" s="14"/>
      <c r="TMQ3209" s="14"/>
      <c r="TMR3209" s="14"/>
      <c r="TMS3209" s="14"/>
      <c r="TMT3209" s="14"/>
      <c r="TMU3209" s="14"/>
      <c r="TMV3209" s="14"/>
      <c r="TMW3209" s="14"/>
      <c r="TMX3209" s="14"/>
      <c r="TMY3209" s="14"/>
      <c r="TMZ3209" s="14"/>
      <c r="TNA3209" s="14"/>
      <c r="TNB3209" s="14"/>
      <c r="TNC3209" s="14"/>
      <c r="TND3209" s="14"/>
      <c r="TNE3209" s="14"/>
      <c r="TNF3209" s="14"/>
      <c r="TNG3209" s="14"/>
      <c r="TNH3209" s="14"/>
      <c r="TNI3209" s="14"/>
      <c r="TNJ3209" s="14"/>
      <c r="TNK3209" s="14"/>
      <c r="TNL3209" s="14"/>
      <c r="TNM3209" s="14"/>
      <c r="TNN3209" s="14"/>
      <c r="TNO3209" s="14"/>
      <c r="TNP3209" s="14"/>
      <c r="TNQ3209" s="14"/>
      <c r="TNR3209" s="14"/>
      <c r="TNS3209" s="14"/>
      <c r="TNT3209" s="14"/>
      <c r="TNU3209" s="14"/>
      <c r="TNV3209" s="14"/>
      <c r="TNW3209" s="14"/>
      <c r="TNX3209" s="14"/>
      <c r="TNY3209" s="14"/>
      <c r="TNZ3209" s="14"/>
      <c r="TOA3209" s="14"/>
      <c r="TOB3209" s="14"/>
      <c r="TOC3209" s="14"/>
      <c r="TOD3209" s="14"/>
      <c r="TOE3209" s="14"/>
      <c r="TOF3209" s="14"/>
      <c r="TOG3209" s="14"/>
      <c r="TOH3209" s="14"/>
      <c r="TOI3209" s="14"/>
      <c r="TOJ3209" s="14"/>
      <c r="TOK3209" s="14"/>
      <c r="TOL3209" s="14"/>
      <c r="TOM3209" s="14"/>
      <c r="TON3209" s="14"/>
      <c r="TOO3209" s="14"/>
      <c r="TOP3209" s="14"/>
      <c r="TOQ3209" s="14"/>
      <c r="TOR3209" s="14"/>
      <c r="TOS3209" s="14"/>
      <c r="TOT3209" s="14"/>
      <c r="TOU3209" s="14"/>
      <c r="TOV3209" s="14"/>
      <c r="TOW3209" s="14"/>
      <c r="TOX3209" s="14"/>
      <c r="TOY3209" s="14"/>
      <c r="TOZ3209" s="14"/>
      <c r="TPA3209" s="14"/>
      <c r="TPB3209" s="14"/>
      <c r="TPC3209" s="14"/>
      <c r="TPD3209" s="14"/>
      <c r="TPE3209" s="14"/>
      <c r="TPF3209" s="14"/>
      <c r="TPG3209" s="14"/>
      <c r="TPH3209" s="14"/>
      <c r="TPI3209" s="14"/>
      <c r="TPJ3209" s="14"/>
      <c r="TPK3209" s="14"/>
      <c r="TPL3209" s="14"/>
      <c r="TPM3209" s="14"/>
      <c r="TPN3209" s="14"/>
      <c r="TPO3209" s="14"/>
      <c r="TPP3209" s="14"/>
      <c r="TPQ3209" s="14"/>
      <c r="TPR3209" s="14"/>
      <c r="TPS3209" s="14"/>
      <c r="TPT3209" s="14"/>
      <c r="TPU3209" s="14"/>
      <c r="TPV3209" s="14"/>
      <c r="TPW3209" s="14"/>
      <c r="TPX3209" s="14"/>
      <c r="TPY3209" s="14"/>
      <c r="TPZ3209" s="14"/>
      <c r="TQA3209" s="14"/>
      <c r="TQB3209" s="14"/>
      <c r="TQC3209" s="14"/>
      <c r="TQD3209" s="14"/>
      <c r="TQE3209" s="14"/>
      <c r="TQF3209" s="14"/>
      <c r="TQG3209" s="14"/>
      <c r="TQH3209" s="14"/>
      <c r="TQI3209" s="14"/>
      <c r="TQJ3209" s="14"/>
      <c r="TQK3209" s="14"/>
      <c r="TQL3209" s="14"/>
      <c r="TQM3209" s="14"/>
      <c r="TQN3209" s="14"/>
      <c r="TQO3209" s="14"/>
      <c r="TQP3209" s="14"/>
      <c r="TQQ3209" s="14"/>
      <c r="TQR3209" s="14"/>
      <c r="TQS3209" s="14"/>
      <c r="TQT3209" s="14"/>
      <c r="TQU3209" s="14"/>
      <c r="TQV3209" s="14"/>
      <c r="TQW3209" s="14"/>
      <c r="TQX3209" s="14"/>
      <c r="TQY3209" s="14"/>
      <c r="TQZ3209" s="14"/>
      <c r="TRA3209" s="14"/>
      <c r="TRB3209" s="14"/>
      <c r="TRC3209" s="14"/>
      <c r="TRD3209" s="14"/>
      <c r="TRE3209" s="14"/>
      <c r="TRF3209" s="14"/>
      <c r="TRG3209" s="14"/>
      <c r="TRH3209" s="14"/>
      <c r="TRI3209" s="14"/>
      <c r="TRJ3209" s="14"/>
      <c r="TRK3209" s="14"/>
      <c r="TRL3209" s="14"/>
      <c r="TRM3209" s="14"/>
      <c r="TRN3209" s="14"/>
      <c r="TRO3209" s="14"/>
      <c r="TRP3209" s="14"/>
      <c r="TRQ3209" s="14"/>
      <c r="TRR3209" s="14"/>
      <c r="TRS3209" s="14"/>
      <c r="TRT3209" s="14"/>
      <c r="TRU3209" s="14"/>
      <c r="TRV3209" s="14"/>
      <c r="TRW3209" s="14"/>
      <c r="TRX3209" s="14"/>
      <c r="TRY3209" s="14"/>
      <c r="TRZ3209" s="14"/>
      <c r="TSA3209" s="14"/>
      <c r="TSB3209" s="14"/>
      <c r="TSC3209" s="14"/>
      <c r="TSD3209" s="14"/>
      <c r="TSE3209" s="14"/>
      <c r="TSF3209" s="14"/>
      <c r="TSG3209" s="14"/>
      <c r="TSH3209" s="14"/>
      <c r="TSI3209" s="14"/>
      <c r="TSJ3209" s="14"/>
      <c r="TSK3209" s="14"/>
      <c r="TSL3209" s="14"/>
      <c r="TSM3209" s="14"/>
      <c r="TSN3209" s="14"/>
      <c r="TSO3209" s="14"/>
      <c r="TSP3209" s="14"/>
      <c r="TSQ3209" s="14"/>
      <c r="TSR3209" s="14"/>
      <c r="TSS3209" s="14"/>
      <c r="TST3209" s="14"/>
      <c r="TSU3209" s="14"/>
      <c r="TSV3209" s="14"/>
      <c r="TSW3209" s="14"/>
      <c r="TSX3209" s="14"/>
      <c r="TSY3209" s="14"/>
      <c r="TSZ3209" s="14"/>
      <c r="TTA3209" s="14"/>
      <c r="TTB3209" s="14"/>
      <c r="TTC3209" s="14"/>
      <c r="TTD3209" s="14"/>
      <c r="TTE3209" s="14"/>
      <c r="TTF3209" s="14"/>
      <c r="TTG3209" s="14"/>
      <c r="TTH3209" s="14"/>
      <c r="TTI3209" s="14"/>
      <c r="TTJ3209" s="14"/>
      <c r="TTK3209" s="14"/>
      <c r="TTL3209" s="14"/>
      <c r="TTM3209" s="14"/>
      <c r="TTN3209" s="14"/>
      <c r="TTO3209" s="14"/>
      <c r="TTP3209" s="14"/>
      <c r="TTQ3209" s="14"/>
      <c r="TTR3209" s="14"/>
      <c r="TTS3209" s="14"/>
      <c r="TTT3209" s="14"/>
      <c r="TTU3209" s="14"/>
      <c r="TTV3209" s="14"/>
      <c r="TTW3209" s="14"/>
      <c r="TTX3209" s="14"/>
      <c r="TTY3209" s="14"/>
      <c r="TTZ3209" s="14"/>
      <c r="TUA3209" s="14"/>
      <c r="TUB3209" s="14"/>
      <c r="TUC3209" s="14"/>
      <c r="TUD3209" s="14"/>
      <c r="TUE3209" s="14"/>
      <c r="TUF3209" s="14"/>
      <c r="TUG3209" s="14"/>
      <c r="TUH3209" s="14"/>
      <c r="TUI3209" s="14"/>
      <c r="TUJ3209" s="14"/>
      <c r="TUK3209" s="14"/>
      <c r="TUL3209" s="14"/>
      <c r="TUM3209" s="14"/>
      <c r="TUN3209" s="14"/>
      <c r="TUO3209" s="14"/>
      <c r="TUP3209" s="14"/>
      <c r="TUQ3209" s="14"/>
      <c r="TUR3209" s="14"/>
      <c r="TUS3209" s="14"/>
      <c r="TUT3209" s="14"/>
      <c r="TUU3209" s="14"/>
      <c r="TUV3209" s="14"/>
      <c r="TUW3209" s="14"/>
      <c r="TUX3209" s="14"/>
      <c r="TUY3209" s="14"/>
      <c r="TUZ3209" s="14"/>
      <c r="TVA3209" s="14"/>
      <c r="TVB3209" s="14"/>
      <c r="TVC3209" s="14"/>
      <c r="TVD3209" s="14"/>
      <c r="TVE3209" s="14"/>
      <c r="TVF3209" s="14"/>
      <c r="TVG3209" s="14"/>
      <c r="TVH3209" s="14"/>
      <c r="TVI3209" s="14"/>
      <c r="TVJ3209" s="14"/>
      <c r="TVK3209" s="14"/>
      <c r="TVL3209" s="14"/>
      <c r="TVM3209" s="14"/>
      <c r="TVN3209" s="14"/>
      <c r="TVO3209" s="14"/>
      <c r="TVP3209" s="14"/>
      <c r="TVQ3209" s="14"/>
      <c r="TVR3209" s="14"/>
      <c r="TVS3209" s="14"/>
      <c r="TVT3209" s="14"/>
      <c r="TVU3209" s="14"/>
      <c r="TVV3209" s="14"/>
      <c r="TVW3209" s="14"/>
      <c r="TVX3209" s="14"/>
      <c r="TVY3209" s="14"/>
      <c r="TVZ3209" s="14"/>
      <c r="TWA3209" s="14"/>
      <c r="TWB3209" s="14"/>
      <c r="TWC3209" s="14"/>
      <c r="TWD3209" s="14"/>
      <c r="TWE3209" s="14"/>
      <c r="TWF3209" s="14"/>
      <c r="TWG3209" s="14"/>
      <c r="TWH3209" s="14"/>
      <c r="TWI3209" s="14"/>
      <c r="TWJ3209" s="14"/>
      <c r="TWK3209" s="14"/>
      <c r="TWL3209" s="14"/>
      <c r="TWM3209" s="14"/>
      <c r="TWN3209" s="14"/>
      <c r="TWO3209" s="14"/>
      <c r="TWP3209" s="14"/>
      <c r="TWQ3209" s="14"/>
      <c r="TWR3209" s="14"/>
      <c r="TWS3209" s="14"/>
      <c r="TWT3209" s="14"/>
      <c r="TWU3209" s="14"/>
      <c r="TWV3209" s="14"/>
      <c r="TWW3209" s="14"/>
      <c r="TWX3209" s="14"/>
      <c r="TWY3209" s="14"/>
      <c r="TWZ3209" s="14"/>
      <c r="TXA3209" s="14"/>
      <c r="TXB3209" s="14"/>
      <c r="TXC3209" s="14"/>
      <c r="TXD3209" s="14"/>
      <c r="TXE3209" s="14"/>
      <c r="TXF3209" s="14"/>
      <c r="TXG3209" s="14"/>
      <c r="TXH3209" s="14"/>
      <c r="TXI3209" s="14"/>
      <c r="TXJ3209" s="14"/>
      <c r="TXK3209" s="14"/>
      <c r="TXL3209" s="14"/>
      <c r="TXM3209" s="14"/>
      <c r="TXN3209" s="14"/>
      <c r="TXO3209" s="14"/>
      <c r="TXP3209" s="14"/>
      <c r="TXQ3209" s="14"/>
      <c r="TXR3209" s="14"/>
      <c r="TXS3209" s="14"/>
      <c r="TXT3209" s="14"/>
      <c r="TXU3209" s="14"/>
      <c r="TXV3209" s="14"/>
      <c r="TXW3209" s="14"/>
      <c r="TXX3209" s="14"/>
      <c r="TXY3209" s="14"/>
      <c r="TXZ3209" s="14"/>
      <c r="TYA3209" s="14"/>
      <c r="TYB3209" s="14"/>
      <c r="TYC3209" s="14"/>
      <c r="TYD3209" s="14"/>
      <c r="TYE3209" s="14"/>
      <c r="TYF3209" s="14"/>
      <c r="TYG3209" s="14"/>
      <c r="TYH3209" s="14"/>
      <c r="TYI3209" s="14"/>
      <c r="TYJ3209" s="14"/>
      <c r="TYK3209" s="14"/>
      <c r="TYL3209" s="14"/>
      <c r="TYM3209" s="14"/>
      <c r="TYN3209" s="14"/>
      <c r="TYO3209" s="14"/>
      <c r="TYP3209" s="14"/>
      <c r="TYQ3209" s="14"/>
      <c r="TYR3209" s="14"/>
      <c r="TYS3209" s="14"/>
      <c r="TYT3209" s="14"/>
      <c r="TYU3209" s="14"/>
      <c r="TYV3209" s="14"/>
      <c r="TYW3209" s="14"/>
      <c r="TYX3209" s="14"/>
      <c r="TYY3209" s="14"/>
      <c r="TYZ3209" s="14"/>
      <c r="TZA3209" s="14"/>
      <c r="TZB3209" s="14"/>
      <c r="TZC3209" s="14"/>
      <c r="TZD3209" s="14"/>
      <c r="TZE3209" s="14"/>
      <c r="TZF3209" s="14"/>
      <c r="TZG3209" s="14"/>
      <c r="TZH3209" s="14"/>
      <c r="TZI3209" s="14"/>
      <c r="TZJ3209" s="14"/>
      <c r="TZK3209" s="14"/>
      <c r="TZL3209" s="14"/>
      <c r="TZM3209" s="14"/>
      <c r="TZN3209" s="14"/>
      <c r="TZO3209" s="14"/>
      <c r="TZP3209" s="14"/>
      <c r="TZQ3209" s="14"/>
      <c r="TZR3209" s="14"/>
      <c r="TZS3209" s="14"/>
      <c r="TZT3209" s="14"/>
      <c r="TZU3209" s="14"/>
      <c r="TZV3209" s="14"/>
      <c r="TZW3209" s="14"/>
      <c r="TZX3209" s="14"/>
      <c r="TZY3209" s="14"/>
      <c r="TZZ3209" s="14"/>
      <c r="UAA3209" s="14"/>
      <c r="UAB3209" s="14"/>
      <c r="UAC3209" s="14"/>
      <c r="UAD3209" s="14"/>
      <c r="UAE3209" s="14"/>
      <c r="UAF3209" s="14"/>
      <c r="UAG3209" s="14"/>
      <c r="UAH3209" s="14"/>
      <c r="UAI3209" s="14"/>
      <c r="UAJ3209" s="14"/>
      <c r="UAK3209" s="14"/>
      <c r="UAL3209" s="14"/>
      <c r="UAM3209" s="14"/>
      <c r="UAN3209" s="14"/>
      <c r="UAO3209" s="14"/>
      <c r="UAP3209" s="14"/>
      <c r="UAQ3209" s="14"/>
      <c r="UAR3209" s="14"/>
      <c r="UAS3209" s="14"/>
      <c r="UAT3209" s="14"/>
      <c r="UAU3209" s="14"/>
      <c r="UAV3209" s="14"/>
      <c r="UAW3209" s="14"/>
      <c r="UAX3209" s="14"/>
      <c r="UAY3209" s="14"/>
      <c r="UAZ3209" s="14"/>
      <c r="UBA3209" s="14"/>
      <c r="UBB3209" s="14"/>
      <c r="UBC3209" s="14"/>
      <c r="UBD3209" s="14"/>
      <c r="UBE3209" s="14"/>
      <c r="UBF3209" s="14"/>
      <c r="UBG3209" s="14"/>
      <c r="UBH3209" s="14"/>
      <c r="UBI3209" s="14"/>
      <c r="UBJ3209" s="14"/>
      <c r="UBK3209" s="14"/>
      <c r="UBL3209" s="14"/>
      <c r="UBM3209" s="14"/>
      <c r="UBN3209" s="14"/>
      <c r="UBO3209" s="14"/>
      <c r="UBP3209" s="14"/>
      <c r="UBQ3209" s="14"/>
      <c r="UBR3209" s="14"/>
      <c r="UBS3209" s="14"/>
      <c r="UBT3209" s="14"/>
      <c r="UBU3209" s="14"/>
      <c r="UBV3209" s="14"/>
      <c r="UBW3209" s="14"/>
      <c r="UBX3209" s="14"/>
      <c r="UBY3209" s="14"/>
      <c r="UBZ3209" s="14"/>
      <c r="UCA3209" s="14"/>
      <c r="UCB3209" s="14"/>
      <c r="UCC3209" s="14"/>
      <c r="UCD3209" s="14"/>
      <c r="UCE3209" s="14"/>
      <c r="UCF3209" s="14"/>
      <c r="UCG3209" s="14"/>
      <c r="UCH3209" s="14"/>
      <c r="UCI3209" s="14"/>
      <c r="UCJ3209" s="14"/>
      <c r="UCK3209" s="14"/>
      <c r="UCL3209" s="14"/>
      <c r="UCM3209" s="14"/>
      <c r="UCN3209" s="14"/>
      <c r="UCO3209" s="14"/>
      <c r="UCP3209" s="14"/>
      <c r="UCQ3209" s="14"/>
      <c r="UCR3209" s="14"/>
      <c r="UCS3209" s="14"/>
      <c r="UCT3209" s="14"/>
      <c r="UCU3209" s="14"/>
      <c r="UCV3209" s="14"/>
      <c r="UCW3209" s="14"/>
      <c r="UCX3209" s="14"/>
      <c r="UCY3209" s="14"/>
      <c r="UCZ3209" s="14"/>
      <c r="UDA3209" s="14"/>
      <c r="UDB3209" s="14"/>
      <c r="UDC3209" s="14"/>
      <c r="UDD3209" s="14"/>
      <c r="UDE3209" s="14"/>
      <c r="UDF3209" s="14"/>
      <c r="UDG3209" s="14"/>
      <c r="UDH3209" s="14"/>
      <c r="UDI3209" s="14"/>
      <c r="UDJ3209" s="14"/>
      <c r="UDK3209" s="14"/>
      <c r="UDL3209" s="14"/>
      <c r="UDM3209" s="14"/>
      <c r="UDN3209" s="14"/>
      <c r="UDO3209" s="14"/>
      <c r="UDP3209" s="14"/>
      <c r="UDQ3209" s="14"/>
      <c r="UDR3209" s="14"/>
      <c r="UDS3209" s="14"/>
      <c r="UDT3209" s="14"/>
      <c r="UDU3209" s="14"/>
      <c r="UDV3209" s="14"/>
      <c r="UDW3209" s="14"/>
      <c r="UDX3209" s="14"/>
      <c r="UDY3209" s="14"/>
      <c r="UDZ3209" s="14"/>
      <c r="UEA3209" s="14"/>
      <c r="UEB3209" s="14"/>
      <c r="UEC3209" s="14"/>
      <c r="UED3209" s="14"/>
      <c r="UEE3209" s="14"/>
      <c r="UEF3209" s="14"/>
      <c r="UEG3209" s="14"/>
      <c r="UEH3209" s="14"/>
      <c r="UEI3209" s="14"/>
      <c r="UEJ3209" s="14"/>
      <c r="UEK3209" s="14"/>
      <c r="UEL3209" s="14"/>
      <c r="UEM3209" s="14"/>
      <c r="UEN3209" s="14"/>
      <c r="UEO3209" s="14"/>
      <c r="UEP3209" s="14"/>
      <c r="UEQ3209" s="14"/>
      <c r="UER3209" s="14"/>
      <c r="UES3209" s="14"/>
      <c r="UET3209" s="14"/>
      <c r="UEU3209" s="14"/>
      <c r="UEV3209" s="14"/>
      <c r="UEW3209" s="14"/>
      <c r="UEX3209" s="14"/>
      <c r="UEY3209" s="14"/>
      <c r="UEZ3209" s="14"/>
      <c r="UFA3209" s="14"/>
      <c r="UFB3209" s="14"/>
      <c r="UFC3209" s="14"/>
      <c r="UFD3209" s="14"/>
      <c r="UFE3209" s="14"/>
      <c r="UFF3209" s="14"/>
      <c r="UFG3209" s="14"/>
      <c r="UFH3209" s="14"/>
      <c r="UFI3209" s="14"/>
      <c r="UFJ3209" s="14"/>
      <c r="UFK3209" s="14"/>
      <c r="UFL3209" s="14"/>
      <c r="UFM3209" s="14"/>
      <c r="UFN3209" s="14"/>
      <c r="UFO3209" s="14"/>
      <c r="UFP3209" s="14"/>
      <c r="UFQ3209" s="14"/>
      <c r="UFR3209" s="14"/>
      <c r="UFS3209" s="14"/>
      <c r="UFT3209" s="14"/>
      <c r="UFU3209" s="14"/>
      <c r="UFV3209" s="14"/>
      <c r="UFW3209" s="14"/>
      <c r="UFX3209" s="14"/>
      <c r="UFY3209" s="14"/>
      <c r="UFZ3209" s="14"/>
      <c r="UGA3209" s="14"/>
      <c r="UGB3209" s="14"/>
      <c r="UGC3209" s="14"/>
      <c r="UGD3209" s="14"/>
      <c r="UGE3209" s="14"/>
      <c r="UGF3209" s="14"/>
      <c r="UGG3209" s="14"/>
      <c r="UGH3209" s="14"/>
      <c r="UGI3209" s="14"/>
      <c r="UGJ3209" s="14"/>
      <c r="UGK3209" s="14"/>
      <c r="UGL3209" s="14"/>
      <c r="UGM3209" s="14"/>
      <c r="UGN3209" s="14"/>
      <c r="UGO3209" s="14"/>
      <c r="UGP3209" s="14"/>
      <c r="UGQ3209" s="14"/>
      <c r="UGR3209" s="14"/>
      <c r="UGS3209" s="14"/>
      <c r="UGT3209" s="14"/>
      <c r="UGU3209" s="14"/>
      <c r="UGV3209" s="14"/>
      <c r="UGW3209" s="14"/>
      <c r="UGX3209" s="14"/>
      <c r="UGY3209" s="14"/>
      <c r="UGZ3209" s="14"/>
      <c r="UHA3209" s="14"/>
      <c r="UHB3209" s="14"/>
      <c r="UHC3209" s="14"/>
      <c r="UHD3209" s="14"/>
      <c r="UHE3209" s="14"/>
      <c r="UHF3209" s="14"/>
      <c r="UHG3209" s="14"/>
      <c r="UHH3209" s="14"/>
      <c r="UHI3209" s="14"/>
      <c r="UHJ3209" s="14"/>
      <c r="UHK3209" s="14"/>
      <c r="UHL3209" s="14"/>
      <c r="UHM3209" s="14"/>
      <c r="UHN3209" s="14"/>
      <c r="UHO3209" s="14"/>
      <c r="UHP3209" s="14"/>
      <c r="UHQ3209" s="14"/>
      <c r="UHR3209" s="14"/>
      <c r="UHS3209" s="14"/>
      <c r="UHT3209" s="14"/>
      <c r="UHU3209" s="14"/>
      <c r="UHV3209" s="14"/>
      <c r="UHW3209" s="14"/>
      <c r="UHX3209" s="14"/>
      <c r="UHY3209" s="14"/>
      <c r="UHZ3209" s="14"/>
      <c r="UIA3209" s="14"/>
      <c r="UIB3209" s="14"/>
      <c r="UIC3209" s="14"/>
      <c r="UID3209" s="14"/>
      <c r="UIE3209" s="14"/>
      <c r="UIF3209" s="14"/>
      <c r="UIG3209" s="14"/>
      <c r="UIH3209" s="14"/>
      <c r="UII3209" s="14"/>
      <c r="UIJ3209" s="14"/>
      <c r="UIK3209" s="14"/>
      <c r="UIL3209" s="14"/>
      <c r="UIM3209" s="14"/>
      <c r="UIN3209" s="14"/>
      <c r="UIO3209" s="14"/>
      <c r="UIP3209" s="14"/>
      <c r="UIQ3209" s="14"/>
      <c r="UIR3209" s="14"/>
      <c r="UIS3209" s="14"/>
      <c r="UIT3209" s="14"/>
      <c r="UIU3209" s="14"/>
      <c r="UIV3209" s="14"/>
      <c r="UIW3209" s="14"/>
      <c r="UIX3209" s="14"/>
      <c r="UIY3209" s="14"/>
      <c r="UIZ3209" s="14"/>
      <c r="UJA3209" s="14"/>
      <c r="UJB3209" s="14"/>
      <c r="UJC3209" s="14"/>
      <c r="UJD3209" s="14"/>
      <c r="UJE3209" s="14"/>
      <c r="UJF3209" s="14"/>
      <c r="UJG3209" s="14"/>
      <c r="UJH3209" s="14"/>
      <c r="UJI3209" s="14"/>
      <c r="UJJ3209" s="14"/>
      <c r="UJK3209" s="14"/>
      <c r="UJL3209" s="14"/>
      <c r="UJM3209" s="14"/>
      <c r="UJN3209" s="14"/>
      <c r="UJO3209" s="14"/>
      <c r="UJP3209" s="14"/>
      <c r="UJQ3209" s="14"/>
      <c r="UJR3209" s="14"/>
      <c r="UJS3209" s="14"/>
      <c r="UJT3209" s="14"/>
      <c r="UJU3209" s="14"/>
      <c r="UJV3209" s="14"/>
      <c r="UJW3209" s="14"/>
      <c r="UJX3209" s="14"/>
      <c r="UJY3209" s="14"/>
      <c r="UJZ3209" s="14"/>
      <c r="UKA3209" s="14"/>
      <c r="UKB3209" s="14"/>
      <c r="UKC3209" s="14"/>
      <c r="UKD3209" s="14"/>
      <c r="UKE3209" s="14"/>
      <c r="UKF3209" s="14"/>
      <c r="UKG3209" s="14"/>
      <c r="UKH3209" s="14"/>
      <c r="UKI3209" s="14"/>
      <c r="UKJ3209" s="14"/>
      <c r="UKK3209" s="14"/>
      <c r="UKL3209" s="14"/>
      <c r="UKM3209" s="14"/>
      <c r="UKN3209" s="14"/>
      <c r="UKO3209" s="14"/>
      <c r="UKP3209" s="14"/>
      <c r="UKQ3209" s="14"/>
      <c r="UKR3209" s="14"/>
      <c r="UKS3209" s="14"/>
      <c r="UKT3209" s="14"/>
      <c r="UKU3209" s="14"/>
      <c r="UKV3209" s="14"/>
      <c r="UKW3209" s="14"/>
      <c r="UKX3209" s="14"/>
      <c r="UKY3209" s="14"/>
      <c r="UKZ3209" s="14"/>
      <c r="ULA3209" s="14"/>
      <c r="ULB3209" s="14"/>
      <c r="ULC3209" s="14"/>
      <c r="ULD3209" s="14"/>
      <c r="ULE3209" s="14"/>
      <c r="ULF3209" s="14"/>
      <c r="ULG3209" s="14"/>
      <c r="ULH3209" s="14"/>
      <c r="ULI3209" s="14"/>
      <c r="ULJ3209" s="14"/>
      <c r="ULK3209" s="14"/>
      <c r="ULL3209" s="14"/>
      <c r="ULM3209" s="14"/>
      <c r="ULN3209" s="14"/>
      <c r="ULO3209" s="14"/>
      <c r="ULP3209" s="14"/>
      <c r="ULQ3209" s="14"/>
      <c r="ULR3209" s="14"/>
      <c r="ULS3209" s="14"/>
      <c r="ULT3209" s="14"/>
      <c r="ULU3209" s="14"/>
      <c r="ULV3209" s="14"/>
      <c r="ULW3209" s="14"/>
      <c r="ULX3209" s="14"/>
      <c r="ULY3209" s="14"/>
      <c r="ULZ3209" s="14"/>
      <c r="UMA3209" s="14"/>
      <c r="UMB3209" s="14"/>
      <c r="UMC3209" s="14"/>
      <c r="UMD3209" s="14"/>
      <c r="UME3209" s="14"/>
      <c r="UMF3209" s="14"/>
      <c r="UMG3209" s="14"/>
      <c r="UMH3209" s="14"/>
      <c r="UMI3209" s="14"/>
      <c r="UMJ3209" s="14"/>
      <c r="UMK3209" s="14"/>
      <c r="UML3209" s="14"/>
      <c r="UMM3209" s="14"/>
      <c r="UMN3209" s="14"/>
      <c r="UMO3209" s="14"/>
      <c r="UMP3209" s="14"/>
      <c r="UMQ3209" s="14"/>
      <c r="UMR3209" s="14"/>
      <c r="UMS3209" s="14"/>
      <c r="UMT3209" s="14"/>
      <c r="UMU3209" s="14"/>
      <c r="UMV3209" s="14"/>
      <c r="UMW3209" s="14"/>
      <c r="UMX3209" s="14"/>
      <c r="UMY3209" s="14"/>
      <c r="UMZ3209" s="14"/>
      <c r="UNA3209" s="14"/>
      <c r="UNB3209" s="14"/>
      <c r="UNC3209" s="14"/>
      <c r="UND3209" s="14"/>
      <c r="UNE3209" s="14"/>
      <c r="UNF3209" s="14"/>
      <c r="UNG3209" s="14"/>
      <c r="UNH3209" s="14"/>
      <c r="UNI3209" s="14"/>
      <c r="UNJ3209" s="14"/>
      <c r="UNK3209" s="14"/>
      <c r="UNL3209" s="14"/>
      <c r="UNM3209" s="14"/>
      <c r="UNN3209" s="14"/>
      <c r="UNO3209" s="14"/>
      <c r="UNP3209" s="14"/>
      <c r="UNQ3209" s="14"/>
      <c r="UNR3209" s="14"/>
      <c r="UNS3209" s="14"/>
      <c r="UNT3209" s="14"/>
      <c r="UNU3209" s="14"/>
      <c r="UNV3209" s="14"/>
      <c r="UNW3209" s="14"/>
      <c r="UNX3209" s="14"/>
      <c r="UNY3209" s="14"/>
      <c r="UNZ3209" s="14"/>
      <c r="UOA3209" s="14"/>
      <c r="UOB3209" s="14"/>
      <c r="UOC3209" s="14"/>
      <c r="UOD3209" s="14"/>
      <c r="UOE3209" s="14"/>
      <c r="UOF3209" s="14"/>
      <c r="UOG3209" s="14"/>
      <c r="UOH3209" s="14"/>
      <c r="UOI3209" s="14"/>
      <c r="UOJ3209" s="14"/>
      <c r="UOK3209" s="14"/>
      <c r="UOL3209" s="14"/>
      <c r="UOM3209" s="14"/>
      <c r="UON3209" s="14"/>
      <c r="UOO3209" s="14"/>
      <c r="UOP3209" s="14"/>
      <c r="UOQ3209" s="14"/>
      <c r="UOR3209" s="14"/>
      <c r="UOS3209" s="14"/>
      <c r="UOT3209" s="14"/>
      <c r="UOU3209" s="14"/>
      <c r="UOV3209" s="14"/>
      <c r="UOW3209" s="14"/>
      <c r="UOX3209" s="14"/>
      <c r="UOY3209" s="14"/>
      <c r="UOZ3209" s="14"/>
      <c r="UPA3209" s="14"/>
      <c r="UPB3209" s="14"/>
      <c r="UPC3209" s="14"/>
      <c r="UPD3209" s="14"/>
      <c r="UPE3209" s="14"/>
      <c r="UPF3209" s="14"/>
      <c r="UPG3209" s="14"/>
      <c r="UPH3209" s="14"/>
      <c r="UPI3209" s="14"/>
      <c r="UPJ3209" s="14"/>
      <c r="UPK3209" s="14"/>
      <c r="UPL3209" s="14"/>
      <c r="UPM3209" s="14"/>
      <c r="UPN3209" s="14"/>
      <c r="UPO3209" s="14"/>
      <c r="UPP3209" s="14"/>
      <c r="UPQ3209" s="14"/>
      <c r="UPR3209" s="14"/>
      <c r="UPS3209" s="14"/>
      <c r="UPT3209" s="14"/>
      <c r="UPU3209" s="14"/>
      <c r="UPV3209" s="14"/>
      <c r="UPW3209" s="14"/>
      <c r="UPX3209" s="14"/>
      <c r="UPY3209" s="14"/>
      <c r="UPZ3209" s="14"/>
      <c r="UQA3209" s="14"/>
      <c r="UQB3209" s="14"/>
      <c r="UQC3209" s="14"/>
      <c r="UQD3209" s="14"/>
      <c r="UQE3209" s="14"/>
      <c r="UQF3209" s="14"/>
      <c r="UQG3209" s="14"/>
      <c r="UQH3209" s="14"/>
      <c r="UQI3209" s="14"/>
      <c r="UQJ3209" s="14"/>
      <c r="UQK3209" s="14"/>
      <c r="UQL3209" s="14"/>
      <c r="UQM3209" s="14"/>
      <c r="UQN3209" s="14"/>
      <c r="UQO3209" s="14"/>
      <c r="UQP3209" s="14"/>
      <c r="UQQ3209" s="14"/>
      <c r="UQR3209" s="14"/>
      <c r="UQS3209" s="14"/>
      <c r="UQT3209" s="14"/>
      <c r="UQU3209" s="14"/>
      <c r="UQV3209" s="14"/>
      <c r="UQW3209" s="14"/>
      <c r="UQX3209" s="14"/>
      <c r="UQY3209" s="14"/>
      <c r="UQZ3209" s="14"/>
      <c r="URA3209" s="14"/>
      <c r="URB3209" s="14"/>
      <c r="URC3209" s="14"/>
      <c r="URD3209" s="14"/>
      <c r="URE3209" s="14"/>
      <c r="URF3209" s="14"/>
      <c r="URG3209" s="14"/>
      <c r="URH3209" s="14"/>
      <c r="URI3209" s="14"/>
      <c r="URJ3209" s="14"/>
      <c r="URK3209" s="14"/>
      <c r="URL3209" s="14"/>
      <c r="URM3209" s="14"/>
      <c r="URN3209" s="14"/>
      <c r="URO3209" s="14"/>
      <c r="URP3209" s="14"/>
      <c r="URQ3209" s="14"/>
      <c r="URR3209" s="14"/>
      <c r="URS3209" s="14"/>
      <c r="URT3209" s="14"/>
      <c r="URU3209" s="14"/>
      <c r="URV3209" s="14"/>
      <c r="URW3209" s="14"/>
      <c r="URX3209" s="14"/>
      <c r="URY3209" s="14"/>
      <c r="URZ3209" s="14"/>
      <c r="USA3209" s="14"/>
      <c r="USB3209" s="14"/>
      <c r="USC3209" s="14"/>
      <c r="USD3209" s="14"/>
      <c r="USE3209" s="14"/>
      <c r="USF3209" s="14"/>
      <c r="USG3209" s="14"/>
      <c r="USH3209" s="14"/>
      <c r="USI3209" s="14"/>
      <c r="USJ3209" s="14"/>
      <c r="USK3209" s="14"/>
      <c r="USL3209" s="14"/>
      <c r="USM3209" s="14"/>
      <c r="USN3209" s="14"/>
      <c r="USO3209" s="14"/>
      <c r="USP3209" s="14"/>
      <c r="USQ3209" s="14"/>
      <c r="USR3209" s="14"/>
      <c r="USS3209" s="14"/>
      <c r="UST3209" s="14"/>
      <c r="USU3209" s="14"/>
      <c r="USV3209" s="14"/>
      <c r="USW3209" s="14"/>
      <c r="USX3209" s="14"/>
      <c r="USY3209" s="14"/>
      <c r="USZ3209" s="14"/>
      <c r="UTA3209" s="14"/>
      <c r="UTB3209" s="14"/>
      <c r="UTC3209" s="14"/>
      <c r="UTD3209" s="14"/>
      <c r="UTE3209" s="14"/>
      <c r="UTF3209" s="14"/>
      <c r="UTG3209" s="14"/>
      <c r="UTH3209" s="14"/>
      <c r="UTI3209" s="14"/>
      <c r="UTJ3209" s="14"/>
      <c r="UTK3209" s="14"/>
      <c r="UTL3209" s="14"/>
      <c r="UTM3209" s="14"/>
      <c r="UTN3209" s="14"/>
      <c r="UTO3209" s="14"/>
      <c r="UTP3209" s="14"/>
      <c r="UTQ3209" s="14"/>
      <c r="UTR3209" s="14"/>
      <c r="UTS3209" s="14"/>
      <c r="UTT3209" s="14"/>
      <c r="UTU3209" s="14"/>
      <c r="UTV3209" s="14"/>
      <c r="UTW3209" s="14"/>
      <c r="UTX3209" s="14"/>
      <c r="UTY3209" s="14"/>
      <c r="UTZ3209" s="14"/>
      <c r="UUA3209" s="14"/>
      <c r="UUB3209" s="14"/>
      <c r="UUC3209" s="14"/>
      <c r="UUD3209" s="14"/>
      <c r="UUE3209" s="14"/>
      <c r="UUF3209" s="14"/>
      <c r="UUG3209" s="14"/>
      <c r="UUH3209" s="14"/>
      <c r="UUI3209" s="14"/>
      <c r="UUJ3209" s="14"/>
      <c r="UUK3209" s="14"/>
      <c r="UUL3209" s="14"/>
      <c r="UUM3209" s="14"/>
      <c r="UUN3209" s="14"/>
      <c r="UUO3209" s="14"/>
      <c r="UUP3209" s="14"/>
      <c r="UUQ3209" s="14"/>
      <c r="UUR3209" s="14"/>
      <c r="UUS3209" s="14"/>
      <c r="UUT3209" s="14"/>
      <c r="UUU3209" s="14"/>
      <c r="UUV3209" s="14"/>
      <c r="UUW3209" s="14"/>
      <c r="UUX3209" s="14"/>
      <c r="UUY3209" s="14"/>
      <c r="UUZ3209" s="14"/>
      <c r="UVA3209" s="14"/>
      <c r="UVB3209" s="14"/>
      <c r="UVC3209" s="14"/>
      <c r="UVD3209" s="14"/>
      <c r="UVE3209" s="14"/>
      <c r="UVF3209" s="14"/>
      <c r="UVG3209" s="14"/>
      <c r="UVH3209" s="14"/>
      <c r="UVI3209" s="14"/>
      <c r="UVJ3209" s="14"/>
      <c r="UVK3209" s="14"/>
      <c r="UVL3209" s="14"/>
      <c r="UVM3209" s="14"/>
      <c r="UVN3209" s="14"/>
      <c r="UVO3209" s="14"/>
      <c r="UVP3209" s="14"/>
      <c r="UVQ3209" s="14"/>
      <c r="UVR3209" s="14"/>
      <c r="UVS3209" s="14"/>
      <c r="UVT3209" s="14"/>
      <c r="UVU3209" s="14"/>
      <c r="UVV3209" s="14"/>
      <c r="UVW3209" s="14"/>
      <c r="UVX3209" s="14"/>
      <c r="UVY3209" s="14"/>
      <c r="UVZ3209" s="14"/>
      <c r="UWA3209" s="14"/>
      <c r="UWB3209" s="14"/>
      <c r="UWC3209" s="14"/>
      <c r="UWD3209" s="14"/>
      <c r="UWE3209" s="14"/>
      <c r="UWF3209" s="14"/>
      <c r="UWG3209" s="14"/>
      <c r="UWH3209" s="14"/>
      <c r="UWI3209" s="14"/>
      <c r="UWJ3209" s="14"/>
      <c r="UWK3209" s="14"/>
      <c r="UWL3209" s="14"/>
      <c r="UWM3209" s="14"/>
      <c r="UWN3209" s="14"/>
      <c r="UWO3209" s="14"/>
      <c r="UWP3209" s="14"/>
      <c r="UWQ3209" s="14"/>
      <c r="UWR3209" s="14"/>
      <c r="UWS3209" s="14"/>
      <c r="UWT3209" s="14"/>
      <c r="UWU3209" s="14"/>
      <c r="UWV3209" s="14"/>
      <c r="UWW3209" s="14"/>
      <c r="UWX3209" s="14"/>
      <c r="UWY3209" s="14"/>
      <c r="UWZ3209" s="14"/>
      <c r="UXA3209" s="14"/>
      <c r="UXB3209" s="14"/>
      <c r="UXC3209" s="14"/>
      <c r="UXD3209" s="14"/>
      <c r="UXE3209" s="14"/>
      <c r="UXF3209" s="14"/>
      <c r="UXG3209" s="14"/>
      <c r="UXH3209" s="14"/>
      <c r="UXI3209" s="14"/>
      <c r="UXJ3209" s="14"/>
      <c r="UXK3209" s="14"/>
      <c r="UXL3209" s="14"/>
      <c r="UXM3209" s="14"/>
      <c r="UXN3209" s="14"/>
      <c r="UXO3209" s="14"/>
      <c r="UXP3209" s="14"/>
      <c r="UXQ3209" s="14"/>
      <c r="UXR3209" s="14"/>
      <c r="UXS3209" s="14"/>
      <c r="UXT3209" s="14"/>
      <c r="UXU3209" s="14"/>
      <c r="UXV3209" s="14"/>
      <c r="UXW3209" s="14"/>
      <c r="UXX3209" s="14"/>
      <c r="UXY3209" s="14"/>
      <c r="UXZ3209" s="14"/>
      <c r="UYA3209" s="14"/>
      <c r="UYB3209" s="14"/>
      <c r="UYC3209" s="14"/>
      <c r="UYD3209" s="14"/>
      <c r="UYE3209" s="14"/>
      <c r="UYF3209" s="14"/>
      <c r="UYG3209" s="14"/>
      <c r="UYH3209" s="14"/>
      <c r="UYI3209" s="14"/>
      <c r="UYJ3209" s="14"/>
      <c r="UYK3209" s="14"/>
      <c r="UYL3209" s="14"/>
      <c r="UYM3209" s="14"/>
      <c r="UYN3209" s="14"/>
      <c r="UYO3209" s="14"/>
      <c r="UYP3209" s="14"/>
      <c r="UYQ3209" s="14"/>
      <c r="UYR3209" s="14"/>
      <c r="UYS3209" s="14"/>
      <c r="UYT3209" s="14"/>
      <c r="UYU3209" s="14"/>
      <c r="UYV3209" s="14"/>
      <c r="UYW3209" s="14"/>
      <c r="UYX3209" s="14"/>
      <c r="UYY3209" s="14"/>
      <c r="UYZ3209" s="14"/>
      <c r="UZA3209" s="14"/>
      <c r="UZB3209" s="14"/>
      <c r="UZC3209" s="14"/>
      <c r="UZD3209" s="14"/>
      <c r="UZE3209" s="14"/>
      <c r="UZF3209" s="14"/>
      <c r="UZG3209" s="14"/>
      <c r="UZH3209" s="14"/>
      <c r="UZI3209" s="14"/>
      <c r="UZJ3209" s="14"/>
      <c r="UZK3209" s="14"/>
      <c r="UZL3209" s="14"/>
      <c r="UZM3209" s="14"/>
      <c r="UZN3209" s="14"/>
      <c r="UZO3209" s="14"/>
      <c r="UZP3209" s="14"/>
      <c r="UZQ3209" s="14"/>
      <c r="UZR3209" s="14"/>
      <c r="UZS3209" s="14"/>
      <c r="UZT3209" s="14"/>
      <c r="UZU3209" s="14"/>
      <c r="UZV3209" s="14"/>
      <c r="UZW3209" s="14"/>
      <c r="UZX3209" s="14"/>
      <c r="UZY3209" s="14"/>
      <c r="UZZ3209" s="14"/>
      <c r="VAA3209" s="14"/>
      <c r="VAB3209" s="14"/>
      <c r="VAC3209" s="14"/>
      <c r="VAD3209" s="14"/>
      <c r="VAE3209" s="14"/>
      <c r="VAF3209" s="14"/>
      <c r="VAG3209" s="14"/>
      <c r="VAH3209" s="14"/>
      <c r="VAI3209" s="14"/>
      <c r="VAJ3209" s="14"/>
      <c r="VAK3209" s="14"/>
      <c r="VAL3209" s="14"/>
      <c r="VAM3209" s="14"/>
      <c r="VAN3209" s="14"/>
      <c r="VAO3209" s="14"/>
      <c r="VAP3209" s="14"/>
      <c r="VAQ3209" s="14"/>
      <c r="VAR3209" s="14"/>
      <c r="VAS3209" s="14"/>
      <c r="VAT3209" s="14"/>
      <c r="VAU3209" s="14"/>
      <c r="VAV3209" s="14"/>
      <c r="VAW3209" s="14"/>
      <c r="VAX3209" s="14"/>
      <c r="VAY3209" s="14"/>
      <c r="VAZ3209" s="14"/>
      <c r="VBA3209" s="14"/>
      <c r="VBB3209" s="14"/>
      <c r="VBC3209" s="14"/>
      <c r="VBD3209" s="14"/>
      <c r="VBE3209" s="14"/>
      <c r="VBF3209" s="14"/>
      <c r="VBG3209" s="14"/>
      <c r="VBH3209" s="14"/>
      <c r="VBI3209" s="14"/>
      <c r="VBJ3209" s="14"/>
      <c r="VBK3209" s="14"/>
      <c r="VBL3209" s="14"/>
      <c r="VBM3209" s="14"/>
      <c r="VBN3209" s="14"/>
      <c r="VBO3209" s="14"/>
      <c r="VBP3209" s="14"/>
      <c r="VBQ3209" s="14"/>
      <c r="VBR3209" s="14"/>
      <c r="VBS3209" s="14"/>
      <c r="VBT3209" s="14"/>
      <c r="VBU3209" s="14"/>
      <c r="VBV3209" s="14"/>
      <c r="VBW3209" s="14"/>
      <c r="VBX3209" s="14"/>
      <c r="VBY3209" s="14"/>
      <c r="VBZ3209" s="14"/>
      <c r="VCA3209" s="14"/>
      <c r="VCB3209" s="14"/>
      <c r="VCC3209" s="14"/>
      <c r="VCD3209" s="14"/>
      <c r="VCE3209" s="14"/>
      <c r="VCF3209" s="14"/>
      <c r="VCG3209" s="14"/>
      <c r="VCH3209" s="14"/>
      <c r="VCI3209" s="14"/>
      <c r="VCJ3209" s="14"/>
      <c r="VCK3209" s="14"/>
      <c r="VCL3209" s="14"/>
      <c r="VCM3209" s="14"/>
      <c r="VCN3209" s="14"/>
      <c r="VCO3209" s="14"/>
      <c r="VCP3209" s="14"/>
      <c r="VCQ3209" s="14"/>
      <c r="VCR3209" s="14"/>
      <c r="VCS3209" s="14"/>
      <c r="VCT3209" s="14"/>
      <c r="VCU3209" s="14"/>
      <c r="VCV3209" s="14"/>
      <c r="VCW3209" s="14"/>
      <c r="VCX3209" s="14"/>
      <c r="VCY3209" s="14"/>
      <c r="VCZ3209" s="14"/>
      <c r="VDA3209" s="14"/>
      <c r="VDB3209" s="14"/>
      <c r="VDC3209" s="14"/>
      <c r="VDD3209" s="14"/>
      <c r="VDE3209" s="14"/>
      <c r="VDF3209" s="14"/>
      <c r="VDG3209" s="14"/>
      <c r="VDH3209" s="14"/>
      <c r="VDI3209" s="14"/>
      <c r="VDJ3209" s="14"/>
      <c r="VDK3209" s="14"/>
      <c r="VDL3209" s="14"/>
      <c r="VDM3209" s="14"/>
      <c r="VDN3209" s="14"/>
      <c r="VDO3209" s="14"/>
      <c r="VDP3209" s="14"/>
      <c r="VDQ3209" s="14"/>
      <c r="VDR3209" s="14"/>
      <c r="VDS3209" s="14"/>
      <c r="VDT3209" s="14"/>
      <c r="VDU3209" s="14"/>
      <c r="VDV3209" s="14"/>
      <c r="VDW3209" s="14"/>
      <c r="VDX3209" s="14"/>
      <c r="VDY3209" s="14"/>
      <c r="VDZ3209" s="14"/>
      <c r="VEA3209" s="14"/>
      <c r="VEB3209" s="14"/>
      <c r="VEC3209" s="14"/>
      <c r="VED3209" s="14"/>
      <c r="VEE3209" s="14"/>
      <c r="VEF3209" s="14"/>
      <c r="VEG3209" s="14"/>
      <c r="VEH3209" s="14"/>
      <c r="VEI3209" s="14"/>
      <c r="VEJ3209" s="14"/>
      <c r="VEK3209" s="14"/>
      <c r="VEL3209" s="14"/>
      <c r="VEM3209" s="14"/>
      <c r="VEN3209" s="14"/>
      <c r="VEO3209" s="14"/>
      <c r="VEP3209" s="14"/>
      <c r="VEQ3209" s="14"/>
      <c r="VER3209" s="14"/>
      <c r="VES3209" s="14"/>
      <c r="VET3209" s="14"/>
      <c r="VEU3209" s="14"/>
      <c r="VEV3209" s="14"/>
      <c r="VEW3209" s="14"/>
      <c r="VEX3209" s="14"/>
      <c r="VEY3209" s="14"/>
      <c r="VEZ3209" s="14"/>
      <c r="VFA3209" s="14"/>
      <c r="VFB3209" s="14"/>
      <c r="VFC3209" s="14"/>
      <c r="VFD3209" s="14"/>
      <c r="VFE3209" s="14"/>
      <c r="VFF3209" s="14"/>
      <c r="VFG3209" s="14"/>
      <c r="VFH3209" s="14"/>
      <c r="VFI3209" s="14"/>
      <c r="VFJ3209" s="14"/>
      <c r="VFK3209" s="14"/>
      <c r="VFL3209" s="14"/>
      <c r="VFM3209" s="14"/>
      <c r="VFN3209" s="14"/>
      <c r="VFO3209" s="14"/>
      <c r="VFP3209" s="14"/>
      <c r="VFQ3209" s="14"/>
      <c r="VFR3209" s="14"/>
      <c r="VFS3209" s="14"/>
      <c r="VFT3209" s="14"/>
      <c r="VFU3209" s="14"/>
      <c r="VFV3209" s="14"/>
      <c r="VFW3209" s="14"/>
      <c r="VFX3209" s="14"/>
      <c r="VFY3209" s="14"/>
      <c r="VFZ3209" s="14"/>
      <c r="VGA3209" s="14"/>
      <c r="VGB3209" s="14"/>
      <c r="VGC3209" s="14"/>
      <c r="VGD3209" s="14"/>
      <c r="VGE3209" s="14"/>
      <c r="VGF3209" s="14"/>
      <c r="VGG3209" s="14"/>
      <c r="VGH3209" s="14"/>
      <c r="VGI3209" s="14"/>
      <c r="VGJ3209" s="14"/>
      <c r="VGK3209" s="14"/>
      <c r="VGL3209" s="14"/>
      <c r="VGM3209" s="14"/>
      <c r="VGN3209" s="14"/>
      <c r="VGO3209" s="14"/>
      <c r="VGP3209" s="14"/>
      <c r="VGQ3209" s="14"/>
      <c r="VGR3209" s="14"/>
      <c r="VGS3209" s="14"/>
      <c r="VGT3209" s="14"/>
      <c r="VGU3209" s="14"/>
      <c r="VGV3209" s="14"/>
      <c r="VGW3209" s="14"/>
      <c r="VGX3209" s="14"/>
      <c r="VGY3209" s="14"/>
      <c r="VGZ3209" s="14"/>
      <c r="VHA3209" s="14"/>
      <c r="VHB3209" s="14"/>
      <c r="VHC3209" s="14"/>
      <c r="VHD3209" s="14"/>
      <c r="VHE3209" s="14"/>
      <c r="VHF3209" s="14"/>
      <c r="VHG3209" s="14"/>
      <c r="VHH3209" s="14"/>
      <c r="VHI3209" s="14"/>
      <c r="VHJ3209" s="14"/>
      <c r="VHK3209" s="14"/>
      <c r="VHL3209" s="14"/>
      <c r="VHM3209" s="14"/>
      <c r="VHN3209" s="14"/>
      <c r="VHO3209" s="14"/>
      <c r="VHP3209" s="14"/>
      <c r="VHQ3209" s="14"/>
      <c r="VHR3209" s="14"/>
      <c r="VHS3209" s="14"/>
      <c r="VHT3209" s="14"/>
      <c r="VHU3209" s="14"/>
      <c r="VHV3209" s="14"/>
      <c r="VHW3209" s="14"/>
      <c r="VHX3209" s="14"/>
      <c r="VHY3209" s="14"/>
      <c r="VHZ3209" s="14"/>
      <c r="VIA3209" s="14"/>
      <c r="VIB3209" s="14"/>
      <c r="VIC3209" s="14"/>
      <c r="VID3209" s="14"/>
      <c r="VIE3209" s="14"/>
      <c r="VIF3209" s="14"/>
      <c r="VIG3209" s="14"/>
      <c r="VIH3209" s="14"/>
      <c r="VII3209" s="14"/>
      <c r="VIJ3209" s="14"/>
      <c r="VIK3209" s="14"/>
      <c r="VIL3209" s="14"/>
      <c r="VIM3209" s="14"/>
      <c r="VIN3209" s="14"/>
      <c r="VIO3209" s="14"/>
      <c r="VIP3209" s="14"/>
      <c r="VIQ3209" s="14"/>
      <c r="VIR3209" s="14"/>
      <c r="VIS3209" s="14"/>
      <c r="VIT3209" s="14"/>
      <c r="VIU3209" s="14"/>
      <c r="VIV3209" s="14"/>
      <c r="VIW3209" s="14"/>
      <c r="VIX3209" s="14"/>
      <c r="VIY3209" s="14"/>
      <c r="VIZ3209" s="14"/>
      <c r="VJA3209" s="14"/>
      <c r="VJB3209" s="14"/>
      <c r="VJC3209" s="14"/>
      <c r="VJD3209" s="14"/>
      <c r="VJE3209" s="14"/>
      <c r="VJF3209" s="14"/>
      <c r="VJG3209" s="14"/>
      <c r="VJH3209" s="14"/>
      <c r="VJI3209" s="14"/>
      <c r="VJJ3209" s="14"/>
      <c r="VJK3209" s="14"/>
      <c r="VJL3209" s="14"/>
      <c r="VJM3209" s="14"/>
      <c r="VJN3209" s="14"/>
      <c r="VJO3209" s="14"/>
      <c r="VJP3209" s="14"/>
      <c r="VJQ3209" s="14"/>
      <c r="VJR3209" s="14"/>
      <c r="VJS3209" s="14"/>
      <c r="VJT3209" s="14"/>
      <c r="VJU3209" s="14"/>
      <c r="VJV3209" s="14"/>
      <c r="VJW3209" s="14"/>
      <c r="VJX3209" s="14"/>
      <c r="VJY3209" s="14"/>
      <c r="VJZ3209" s="14"/>
      <c r="VKA3209" s="14"/>
      <c r="VKB3209" s="14"/>
      <c r="VKC3209" s="14"/>
      <c r="VKD3209" s="14"/>
      <c r="VKE3209" s="14"/>
      <c r="VKF3209" s="14"/>
      <c r="VKG3209" s="14"/>
      <c r="VKH3209" s="14"/>
      <c r="VKI3209" s="14"/>
      <c r="VKJ3209" s="14"/>
      <c r="VKK3209" s="14"/>
      <c r="VKL3209" s="14"/>
      <c r="VKM3209" s="14"/>
      <c r="VKN3209" s="14"/>
      <c r="VKO3209" s="14"/>
      <c r="VKP3209" s="14"/>
      <c r="VKQ3209" s="14"/>
      <c r="VKR3209" s="14"/>
      <c r="VKS3209" s="14"/>
      <c r="VKT3209" s="14"/>
      <c r="VKU3209" s="14"/>
      <c r="VKV3209" s="14"/>
      <c r="VKW3209" s="14"/>
      <c r="VKX3209" s="14"/>
      <c r="VKY3209" s="14"/>
      <c r="VKZ3209" s="14"/>
      <c r="VLA3209" s="14"/>
      <c r="VLB3209" s="14"/>
      <c r="VLC3209" s="14"/>
      <c r="VLD3209" s="14"/>
      <c r="VLE3209" s="14"/>
      <c r="VLF3209" s="14"/>
      <c r="VLG3209" s="14"/>
      <c r="VLH3209" s="14"/>
      <c r="VLI3209" s="14"/>
      <c r="VLJ3209" s="14"/>
      <c r="VLK3209" s="14"/>
      <c r="VLL3209" s="14"/>
      <c r="VLM3209" s="14"/>
      <c r="VLN3209" s="14"/>
      <c r="VLO3209" s="14"/>
      <c r="VLP3209" s="14"/>
      <c r="VLQ3209" s="14"/>
      <c r="VLR3209" s="14"/>
      <c r="VLS3209" s="14"/>
      <c r="VLT3209" s="14"/>
      <c r="VLU3209" s="14"/>
      <c r="VLV3209" s="14"/>
      <c r="VLW3209" s="14"/>
      <c r="VLX3209" s="14"/>
      <c r="VLY3209" s="14"/>
      <c r="VLZ3209" s="14"/>
      <c r="VMA3209" s="14"/>
      <c r="VMB3209" s="14"/>
      <c r="VMC3209" s="14"/>
      <c r="VMD3209" s="14"/>
      <c r="VME3209" s="14"/>
      <c r="VMF3209" s="14"/>
      <c r="VMG3209" s="14"/>
      <c r="VMH3209" s="14"/>
      <c r="VMI3209" s="14"/>
      <c r="VMJ3209" s="14"/>
      <c r="VMK3209" s="14"/>
      <c r="VML3209" s="14"/>
      <c r="VMM3209" s="14"/>
      <c r="VMN3209" s="14"/>
      <c r="VMO3209" s="14"/>
      <c r="VMP3209" s="14"/>
      <c r="VMQ3209" s="14"/>
      <c r="VMR3209" s="14"/>
      <c r="VMS3209" s="14"/>
      <c r="VMT3209" s="14"/>
      <c r="VMU3209" s="14"/>
      <c r="VMV3209" s="14"/>
      <c r="VMW3209" s="14"/>
      <c r="VMX3209" s="14"/>
      <c r="VMY3209" s="14"/>
      <c r="VMZ3209" s="14"/>
      <c r="VNA3209" s="14"/>
      <c r="VNB3209" s="14"/>
      <c r="VNC3209" s="14"/>
      <c r="VND3209" s="14"/>
      <c r="VNE3209" s="14"/>
      <c r="VNF3209" s="14"/>
      <c r="VNG3209" s="14"/>
      <c r="VNH3209" s="14"/>
      <c r="VNI3209" s="14"/>
      <c r="VNJ3209" s="14"/>
      <c r="VNK3209" s="14"/>
      <c r="VNL3209" s="14"/>
      <c r="VNM3209" s="14"/>
      <c r="VNN3209" s="14"/>
      <c r="VNO3209" s="14"/>
      <c r="VNP3209" s="14"/>
      <c r="VNQ3209" s="14"/>
      <c r="VNR3209" s="14"/>
      <c r="VNS3209" s="14"/>
      <c r="VNT3209" s="14"/>
      <c r="VNU3209" s="14"/>
      <c r="VNV3209" s="14"/>
      <c r="VNW3209" s="14"/>
      <c r="VNX3209" s="14"/>
      <c r="VNY3209" s="14"/>
      <c r="VNZ3209" s="14"/>
      <c r="VOA3209" s="14"/>
      <c r="VOB3209" s="14"/>
      <c r="VOC3209" s="14"/>
      <c r="VOD3209" s="14"/>
      <c r="VOE3209" s="14"/>
      <c r="VOF3209" s="14"/>
      <c r="VOG3209" s="14"/>
      <c r="VOH3209" s="14"/>
      <c r="VOI3209" s="14"/>
      <c r="VOJ3209" s="14"/>
      <c r="VOK3209" s="14"/>
      <c r="VOL3209" s="14"/>
      <c r="VOM3209" s="14"/>
      <c r="VON3209" s="14"/>
      <c r="VOO3209" s="14"/>
      <c r="VOP3209" s="14"/>
      <c r="VOQ3209" s="14"/>
      <c r="VOR3209" s="14"/>
      <c r="VOS3209" s="14"/>
      <c r="VOT3209" s="14"/>
      <c r="VOU3209" s="14"/>
      <c r="VOV3209" s="14"/>
      <c r="VOW3209" s="14"/>
      <c r="VOX3209" s="14"/>
      <c r="VOY3209" s="14"/>
      <c r="VOZ3209" s="14"/>
      <c r="VPA3209" s="14"/>
      <c r="VPB3209" s="14"/>
      <c r="VPC3209" s="14"/>
      <c r="VPD3209" s="14"/>
      <c r="VPE3209" s="14"/>
      <c r="VPF3209" s="14"/>
      <c r="VPG3209" s="14"/>
      <c r="VPH3209" s="14"/>
      <c r="VPI3209" s="14"/>
      <c r="VPJ3209" s="14"/>
      <c r="VPK3209" s="14"/>
      <c r="VPL3209" s="14"/>
      <c r="VPM3209" s="14"/>
      <c r="VPN3209" s="14"/>
      <c r="VPO3209" s="14"/>
      <c r="VPP3209" s="14"/>
      <c r="VPQ3209" s="14"/>
      <c r="VPR3209" s="14"/>
      <c r="VPS3209" s="14"/>
      <c r="VPT3209" s="14"/>
      <c r="VPU3209" s="14"/>
      <c r="VPV3209" s="14"/>
      <c r="VPW3209" s="14"/>
      <c r="VPX3209" s="14"/>
      <c r="VPY3209" s="14"/>
      <c r="VPZ3209" s="14"/>
      <c r="VQA3209" s="14"/>
      <c r="VQB3209" s="14"/>
      <c r="VQC3209" s="14"/>
      <c r="VQD3209" s="14"/>
      <c r="VQE3209" s="14"/>
      <c r="VQF3209" s="14"/>
      <c r="VQG3209" s="14"/>
      <c r="VQH3209" s="14"/>
      <c r="VQI3209" s="14"/>
      <c r="VQJ3209" s="14"/>
      <c r="VQK3209" s="14"/>
      <c r="VQL3209" s="14"/>
      <c r="VQM3209" s="14"/>
      <c r="VQN3209" s="14"/>
      <c r="VQO3209" s="14"/>
      <c r="VQP3209" s="14"/>
      <c r="VQQ3209" s="14"/>
      <c r="VQR3209" s="14"/>
      <c r="VQS3209" s="14"/>
      <c r="VQT3209" s="14"/>
      <c r="VQU3209" s="14"/>
      <c r="VQV3209" s="14"/>
      <c r="VQW3209" s="14"/>
      <c r="VQX3209" s="14"/>
      <c r="VQY3209" s="14"/>
      <c r="VQZ3209" s="14"/>
      <c r="VRA3209" s="14"/>
      <c r="VRB3209" s="14"/>
      <c r="VRC3209" s="14"/>
      <c r="VRD3209" s="14"/>
      <c r="VRE3209" s="14"/>
      <c r="VRF3209" s="14"/>
      <c r="VRG3209" s="14"/>
      <c r="VRH3209" s="14"/>
      <c r="VRI3209" s="14"/>
      <c r="VRJ3209" s="14"/>
      <c r="VRK3209" s="14"/>
      <c r="VRL3209" s="14"/>
      <c r="VRM3209" s="14"/>
      <c r="VRN3209" s="14"/>
      <c r="VRO3209" s="14"/>
      <c r="VRP3209" s="14"/>
      <c r="VRQ3209" s="14"/>
      <c r="VRR3209" s="14"/>
      <c r="VRS3209" s="14"/>
      <c r="VRT3209" s="14"/>
      <c r="VRU3209" s="14"/>
      <c r="VRV3209" s="14"/>
      <c r="VRW3209" s="14"/>
      <c r="VRX3209" s="14"/>
      <c r="VRY3209" s="14"/>
      <c r="VRZ3209" s="14"/>
      <c r="VSA3209" s="14"/>
      <c r="VSB3209" s="14"/>
      <c r="VSC3209" s="14"/>
      <c r="VSD3209" s="14"/>
      <c r="VSE3209" s="14"/>
      <c r="VSF3209" s="14"/>
      <c r="VSG3209" s="14"/>
      <c r="VSH3209" s="14"/>
      <c r="VSI3209" s="14"/>
      <c r="VSJ3209" s="14"/>
      <c r="VSK3209" s="14"/>
      <c r="VSL3209" s="14"/>
      <c r="VSM3209" s="14"/>
      <c r="VSN3209" s="14"/>
      <c r="VSO3209" s="14"/>
      <c r="VSP3209" s="14"/>
      <c r="VSQ3209" s="14"/>
      <c r="VSR3209" s="14"/>
      <c r="VSS3209" s="14"/>
      <c r="VST3209" s="14"/>
      <c r="VSU3209" s="14"/>
      <c r="VSV3209" s="14"/>
      <c r="VSW3209" s="14"/>
      <c r="VSX3209" s="14"/>
      <c r="VSY3209" s="14"/>
      <c r="VSZ3209" s="14"/>
      <c r="VTA3209" s="14"/>
      <c r="VTB3209" s="14"/>
      <c r="VTC3209" s="14"/>
      <c r="VTD3209" s="14"/>
      <c r="VTE3209" s="14"/>
      <c r="VTF3209" s="14"/>
      <c r="VTG3209" s="14"/>
      <c r="VTH3209" s="14"/>
      <c r="VTI3209" s="14"/>
      <c r="VTJ3209" s="14"/>
      <c r="VTK3209" s="14"/>
      <c r="VTL3209" s="14"/>
      <c r="VTM3209" s="14"/>
      <c r="VTN3209" s="14"/>
      <c r="VTO3209" s="14"/>
      <c r="VTP3209" s="14"/>
      <c r="VTQ3209" s="14"/>
      <c r="VTR3209" s="14"/>
      <c r="VTS3209" s="14"/>
      <c r="VTT3209" s="14"/>
      <c r="VTU3209" s="14"/>
      <c r="VTV3209" s="14"/>
      <c r="VTW3209" s="14"/>
      <c r="VTX3209" s="14"/>
      <c r="VTY3209" s="14"/>
      <c r="VTZ3209" s="14"/>
      <c r="VUA3209" s="14"/>
      <c r="VUB3209" s="14"/>
      <c r="VUC3209" s="14"/>
      <c r="VUD3209" s="14"/>
      <c r="VUE3209" s="14"/>
      <c r="VUF3209" s="14"/>
      <c r="VUG3209" s="14"/>
      <c r="VUH3209" s="14"/>
      <c r="VUI3209" s="14"/>
      <c r="VUJ3209" s="14"/>
      <c r="VUK3209" s="14"/>
      <c r="VUL3209" s="14"/>
      <c r="VUM3209" s="14"/>
      <c r="VUN3209" s="14"/>
      <c r="VUO3209" s="14"/>
      <c r="VUP3209" s="14"/>
      <c r="VUQ3209" s="14"/>
      <c r="VUR3209" s="14"/>
      <c r="VUS3209" s="14"/>
      <c r="VUT3209" s="14"/>
      <c r="VUU3209" s="14"/>
      <c r="VUV3209" s="14"/>
      <c r="VUW3209" s="14"/>
      <c r="VUX3209" s="14"/>
      <c r="VUY3209" s="14"/>
      <c r="VUZ3209" s="14"/>
      <c r="VVA3209" s="14"/>
      <c r="VVB3209" s="14"/>
      <c r="VVC3209" s="14"/>
      <c r="VVD3209" s="14"/>
      <c r="VVE3209" s="14"/>
      <c r="VVF3209" s="14"/>
      <c r="VVG3209" s="14"/>
      <c r="VVH3209" s="14"/>
      <c r="VVI3209" s="14"/>
      <c r="VVJ3209" s="14"/>
      <c r="VVK3209" s="14"/>
      <c r="VVL3209" s="14"/>
      <c r="VVM3209" s="14"/>
      <c r="VVN3209" s="14"/>
      <c r="VVO3209" s="14"/>
      <c r="VVP3209" s="14"/>
      <c r="VVQ3209" s="14"/>
      <c r="VVR3209" s="14"/>
      <c r="VVS3209" s="14"/>
      <c r="VVT3209" s="14"/>
      <c r="VVU3209" s="14"/>
      <c r="VVV3209" s="14"/>
      <c r="VVW3209" s="14"/>
      <c r="VVX3209" s="14"/>
      <c r="VVY3209" s="14"/>
      <c r="VVZ3209" s="14"/>
      <c r="VWA3209" s="14"/>
      <c r="VWB3209" s="14"/>
      <c r="VWC3209" s="14"/>
      <c r="VWD3209" s="14"/>
      <c r="VWE3209" s="14"/>
      <c r="VWF3209" s="14"/>
      <c r="VWG3209" s="14"/>
      <c r="VWH3209" s="14"/>
      <c r="VWI3209" s="14"/>
      <c r="VWJ3209" s="14"/>
      <c r="VWK3209" s="14"/>
      <c r="VWL3209" s="14"/>
      <c r="VWM3209" s="14"/>
      <c r="VWN3209" s="14"/>
      <c r="VWO3209" s="14"/>
      <c r="VWP3209" s="14"/>
      <c r="VWQ3209" s="14"/>
      <c r="VWR3209" s="14"/>
      <c r="VWS3209" s="14"/>
      <c r="VWT3209" s="14"/>
      <c r="VWU3209" s="14"/>
      <c r="VWV3209" s="14"/>
      <c r="VWW3209" s="14"/>
      <c r="VWX3209" s="14"/>
      <c r="VWY3209" s="14"/>
      <c r="VWZ3209" s="14"/>
      <c r="VXA3209" s="14"/>
      <c r="VXB3209" s="14"/>
      <c r="VXC3209" s="14"/>
      <c r="VXD3209" s="14"/>
      <c r="VXE3209" s="14"/>
      <c r="VXF3209" s="14"/>
      <c r="VXG3209" s="14"/>
      <c r="VXH3209" s="14"/>
      <c r="VXI3209" s="14"/>
      <c r="VXJ3209" s="14"/>
      <c r="VXK3209" s="14"/>
      <c r="VXL3209" s="14"/>
      <c r="VXM3209" s="14"/>
      <c r="VXN3209" s="14"/>
      <c r="VXO3209" s="14"/>
      <c r="VXP3209" s="14"/>
      <c r="VXQ3209" s="14"/>
      <c r="VXR3209" s="14"/>
      <c r="VXS3209" s="14"/>
      <c r="VXT3209" s="14"/>
      <c r="VXU3209" s="14"/>
      <c r="VXV3209" s="14"/>
      <c r="VXW3209" s="14"/>
      <c r="VXX3209" s="14"/>
      <c r="VXY3209" s="14"/>
      <c r="VXZ3209" s="14"/>
      <c r="VYA3209" s="14"/>
      <c r="VYB3209" s="14"/>
      <c r="VYC3209" s="14"/>
      <c r="VYD3209" s="14"/>
      <c r="VYE3209" s="14"/>
      <c r="VYF3209" s="14"/>
      <c r="VYG3209" s="14"/>
      <c r="VYH3209" s="14"/>
      <c r="VYI3209" s="14"/>
      <c r="VYJ3209" s="14"/>
      <c r="VYK3209" s="14"/>
      <c r="VYL3209" s="14"/>
      <c r="VYM3209" s="14"/>
      <c r="VYN3209" s="14"/>
      <c r="VYO3209" s="14"/>
      <c r="VYP3209" s="14"/>
      <c r="VYQ3209" s="14"/>
      <c r="VYR3209" s="14"/>
      <c r="VYS3209" s="14"/>
      <c r="VYT3209" s="14"/>
      <c r="VYU3209" s="14"/>
      <c r="VYV3209" s="14"/>
      <c r="VYW3209" s="14"/>
      <c r="VYX3209" s="14"/>
      <c r="VYY3209" s="14"/>
      <c r="VYZ3209" s="14"/>
      <c r="VZA3209" s="14"/>
      <c r="VZB3209" s="14"/>
      <c r="VZC3209" s="14"/>
      <c r="VZD3209" s="14"/>
      <c r="VZE3209" s="14"/>
      <c r="VZF3209" s="14"/>
      <c r="VZG3209" s="14"/>
      <c r="VZH3209" s="14"/>
      <c r="VZI3209" s="14"/>
      <c r="VZJ3209" s="14"/>
      <c r="VZK3209" s="14"/>
      <c r="VZL3209" s="14"/>
      <c r="VZM3209" s="14"/>
      <c r="VZN3209" s="14"/>
      <c r="VZO3209" s="14"/>
      <c r="VZP3209" s="14"/>
      <c r="VZQ3209" s="14"/>
      <c r="VZR3209" s="14"/>
      <c r="VZS3209" s="14"/>
      <c r="VZT3209" s="14"/>
      <c r="VZU3209" s="14"/>
      <c r="VZV3209" s="14"/>
      <c r="VZW3209" s="14"/>
      <c r="VZX3209" s="14"/>
      <c r="VZY3209" s="14"/>
      <c r="VZZ3209" s="14"/>
      <c r="WAA3209" s="14"/>
      <c r="WAB3209" s="14"/>
      <c r="WAC3209" s="14"/>
      <c r="WAD3209" s="14"/>
      <c r="WAE3209" s="14"/>
      <c r="WAF3209" s="14"/>
      <c r="WAG3209" s="14"/>
      <c r="WAH3209" s="14"/>
      <c r="WAI3209" s="14"/>
      <c r="WAJ3209" s="14"/>
      <c r="WAK3209" s="14"/>
      <c r="WAL3209" s="14"/>
      <c r="WAM3209" s="14"/>
      <c r="WAN3209" s="14"/>
      <c r="WAO3209" s="14"/>
      <c r="WAP3209" s="14"/>
      <c r="WAQ3209" s="14"/>
      <c r="WAR3209" s="14"/>
      <c r="WAS3209" s="14"/>
      <c r="WAT3209" s="14"/>
      <c r="WAU3209" s="14"/>
      <c r="WAV3209" s="14"/>
      <c r="WAW3209" s="14"/>
      <c r="WAX3209" s="14"/>
      <c r="WAY3209" s="14"/>
      <c r="WAZ3209" s="14"/>
      <c r="WBA3209" s="14"/>
      <c r="WBB3209" s="14"/>
      <c r="WBC3209" s="14"/>
      <c r="WBD3209" s="14"/>
      <c r="WBE3209" s="14"/>
      <c r="WBF3209" s="14"/>
      <c r="WBG3209" s="14"/>
      <c r="WBH3209" s="14"/>
      <c r="WBI3209" s="14"/>
      <c r="WBJ3209" s="14"/>
      <c r="WBK3209" s="14"/>
      <c r="WBL3209" s="14"/>
      <c r="WBM3209" s="14"/>
      <c r="WBN3209" s="14"/>
      <c r="WBO3209" s="14"/>
      <c r="WBP3209" s="14"/>
      <c r="WBQ3209" s="14"/>
      <c r="WBR3209" s="14"/>
      <c r="WBS3209" s="14"/>
      <c r="WBT3209" s="14"/>
      <c r="WBU3209" s="14"/>
      <c r="WBV3209" s="14"/>
      <c r="WBW3209" s="14"/>
      <c r="WBX3209" s="14"/>
      <c r="WBY3209" s="14"/>
      <c r="WBZ3209" s="14"/>
      <c r="WCA3209" s="14"/>
      <c r="WCB3209" s="14"/>
      <c r="WCC3209" s="14"/>
      <c r="WCD3209" s="14"/>
      <c r="WCE3209" s="14"/>
      <c r="WCF3209" s="14"/>
      <c r="WCG3209" s="14"/>
      <c r="WCH3209" s="14"/>
      <c r="WCI3209" s="14"/>
      <c r="WCJ3209" s="14"/>
      <c r="WCK3209" s="14"/>
      <c r="WCL3209" s="14"/>
      <c r="WCM3209" s="14"/>
      <c r="WCN3209" s="14"/>
      <c r="WCO3209" s="14"/>
      <c r="WCP3209" s="14"/>
      <c r="WCQ3209" s="14"/>
      <c r="WCR3209" s="14"/>
      <c r="WCS3209" s="14"/>
      <c r="WCT3209" s="14"/>
      <c r="WCU3209" s="14"/>
      <c r="WCV3209" s="14"/>
      <c r="WCW3209" s="14"/>
      <c r="WCX3209" s="14"/>
      <c r="WCY3209" s="14"/>
      <c r="WCZ3209" s="14"/>
      <c r="WDA3209" s="14"/>
      <c r="WDB3209" s="14"/>
      <c r="WDC3209" s="14"/>
      <c r="WDD3209" s="14"/>
      <c r="WDE3209" s="14"/>
      <c r="WDF3209" s="14"/>
      <c r="WDG3209" s="14"/>
      <c r="WDH3209" s="14"/>
      <c r="WDI3209" s="14"/>
      <c r="WDJ3209" s="14"/>
      <c r="WDK3209" s="14"/>
      <c r="WDL3209" s="14"/>
      <c r="WDM3209" s="14"/>
      <c r="WDN3209" s="14"/>
      <c r="WDO3209" s="14"/>
      <c r="WDP3209" s="14"/>
      <c r="WDQ3209" s="14"/>
      <c r="WDR3209" s="14"/>
      <c r="WDS3209" s="14"/>
      <c r="WDT3209" s="14"/>
      <c r="WDU3209" s="14"/>
      <c r="WDV3209" s="14"/>
      <c r="WDW3209" s="14"/>
      <c r="WDX3209" s="14"/>
      <c r="WDY3209" s="14"/>
      <c r="WDZ3209" s="14"/>
      <c r="WEA3209" s="14"/>
      <c r="WEB3209" s="14"/>
      <c r="WEC3209" s="14"/>
      <c r="WED3209" s="14"/>
      <c r="WEE3209" s="14"/>
      <c r="WEF3209" s="14"/>
      <c r="WEG3209" s="14"/>
      <c r="WEH3209" s="14"/>
      <c r="WEI3209" s="14"/>
      <c r="WEJ3209" s="14"/>
      <c r="WEK3209" s="14"/>
      <c r="WEL3209" s="14"/>
      <c r="WEM3209" s="14"/>
      <c r="WEN3209" s="14"/>
      <c r="WEO3209" s="14"/>
      <c r="WEP3209" s="14"/>
      <c r="WEQ3209" s="14"/>
      <c r="WER3209" s="14"/>
      <c r="WES3209" s="14"/>
      <c r="WET3209" s="14"/>
      <c r="WEU3209" s="14"/>
      <c r="WEV3209" s="14"/>
      <c r="WEW3209" s="14"/>
      <c r="WEX3209" s="14"/>
      <c r="WEY3209" s="14"/>
      <c r="WEZ3209" s="14"/>
      <c r="WFA3209" s="14"/>
      <c r="WFB3209" s="14"/>
      <c r="WFC3209" s="14"/>
      <c r="WFD3209" s="14"/>
      <c r="WFE3209" s="14"/>
      <c r="WFF3209" s="14"/>
      <c r="WFG3209" s="14"/>
      <c r="WFH3209" s="14"/>
      <c r="WFI3209" s="14"/>
      <c r="WFJ3209" s="14"/>
      <c r="WFK3209" s="14"/>
      <c r="WFL3209" s="14"/>
      <c r="WFM3209" s="14"/>
      <c r="WFN3209" s="14"/>
      <c r="WFO3209" s="14"/>
      <c r="WFP3209" s="14"/>
      <c r="WFQ3209" s="14"/>
      <c r="WFR3209" s="14"/>
      <c r="WFS3209" s="14"/>
      <c r="WFT3209" s="14"/>
      <c r="WFU3209" s="14"/>
      <c r="WFV3209" s="14"/>
      <c r="WFW3209" s="14"/>
      <c r="WFX3209" s="14"/>
      <c r="WFY3209" s="14"/>
      <c r="WFZ3209" s="14"/>
      <c r="WGA3209" s="14"/>
      <c r="WGB3209" s="14"/>
      <c r="WGC3209" s="14"/>
      <c r="WGD3209" s="14"/>
      <c r="WGE3209" s="14"/>
      <c r="WGF3209" s="14"/>
      <c r="WGG3209" s="14"/>
      <c r="WGH3209" s="14"/>
      <c r="WGI3209" s="14"/>
      <c r="WGJ3209" s="14"/>
      <c r="WGK3209" s="14"/>
      <c r="WGL3209" s="14"/>
      <c r="WGM3209" s="14"/>
      <c r="WGN3209" s="14"/>
      <c r="WGO3209" s="14"/>
      <c r="WGP3209" s="14"/>
      <c r="WGQ3209" s="14"/>
      <c r="WGR3209" s="14"/>
      <c r="WGS3209" s="14"/>
      <c r="WGT3209" s="14"/>
      <c r="WGU3209" s="14"/>
      <c r="WGV3209" s="14"/>
      <c r="WGW3209" s="14"/>
      <c r="WGX3209" s="14"/>
      <c r="WGY3209" s="14"/>
      <c r="WGZ3209" s="14"/>
      <c r="WHA3209" s="14"/>
      <c r="WHB3209" s="14"/>
      <c r="WHC3209" s="14"/>
      <c r="WHD3209" s="14"/>
      <c r="WHE3209" s="14"/>
      <c r="WHF3209" s="14"/>
      <c r="WHG3209" s="14"/>
      <c r="WHH3209" s="14"/>
      <c r="WHI3209" s="14"/>
      <c r="WHJ3209" s="14"/>
      <c r="WHK3209" s="14"/>
      <c r="WHL3209" s="14"/>
      <c r="WHM3209" s="14"/>
      <c r="WHN3209" s="14"/>
      <c r="WHO3209" s="14"/>
      <c r="WHP3209" s="14"/>
      <c r="WHQ3209" s="14"/>
      <c r="WHR3209" s="14"/>
      <c r="WHS3209" s="14"/>
      <c r="WHT3209" s="14"/>
      <c r="WHU3209" s="14"/>
      <c r="WHV3209" s="14"/>
      <c r="WHW3209" s="14"/>
      <c r="WHX3209" s="14"/>
      <c r="WHY3209" s="14"/>
      <c r="WHZ3209" s="14"/>
      <c r="WIA3209" s="14"/>
      <c r="WIB3209" s="14"/>
      <c r="WIC3209" s="14"/>
      <c r="WID3209" s="14"/>
      <c r="WIE3209" s="14"/>
      <c r="WIF3209" s="14"/>
      <c r="WIG3209" s="14"/>
      <c r="WIH3209" s="14"/>
      <c r="WII3209" s="14"/>
      <c r="WIJ3209" s="14"/>
      <c r="WIK3209" s="14"/>
      <c r="WIL3209" s="14"/>
      <c r="WIM3209" s="14"/>
      <c r="WIN3209" s="14"/>
      <c r="WIO3209" s="14"/>
      <c r="WIP3209" s="14"/>
      <c r="WIQ3209" s="14"/>
      <c r="WIR3209" s="14"/>
      <c r="WIS3209" s="14"/>
      <c r="WIT3209" s="14"/>
      <c r="WIU3209" s="14"/>
      <c r="WIV3209" s="14"/>
      <c r="WIW3209" s="14"/>
      <c r="WIX3209" s="14"/>
      <c r="WIY3209" s="14"/>
      <c r="WIZ3209" s="14"/>
      <c r="WJA3209" s="14"/>
      <c r="WJB3209" s="14"/>
      <c r="WJC3209" s="14"/>
      <c r="WJD3209" s="14"/>
      <c r="WJE3209" s="14"/>
      <c r="WJF3209" s="14"/>
      <c r="WJG3209" s="14"/>
      <c r="WJH3209" s="14"/>
      <c r="WJI3209" s="14"/>
      <c r="WJJ3209" s="14"/>
      <c r="WJK3209" s="14"/>
      <c r="WJL3209" s="14"/>
      <c r="WJM3209" s="14"/>
      <c r="WJN3209" s="14"/>
      <c r="WJO3209" s="14"/>
      <c r="WJP3209" s="14"/>
      <c r="WJQ3209" s="14"/>
      <c r="WJR3209" s="14"/>
      <c r="WJS3209" s="14"/>
      <c r="WJT3209" s="14"/>
      <c r="WJU3209" s="14"/>
      <c r="WJV3209" s="14"/>
      <c r="WJW3209" s="14"/>
      <c r="WJX3209" s="14"/>
      <c r="WJY3209" s="14"/>
      <c r="WJZ3209" s="14"/>
      <c r="WKA3209" s="14"/>
      <c r="WKB3209" s="14"/>
      <c r="WKC3209" s="14"/>
      <c r="WKD3209" s="14"/>
      <c r="WKE3209" s="14"/>
      <c r="WKF3209" s="14"/>
      <c r="WKG3209" s="14"/>
      <c r="WKH3209" s="14"/>
      <c r="WKI3209" s="14"/>
      <c r="WKJ3209" s="14"/>
      <c r="WKK3209" s="14"/>
      <c r="WKL3209" s="14"/>
      <c r="WKM3209" s="14"/>
      <c r="WKN3209" s="14"/>
      <c r="WKO3209" s="14"/>
      <c r="WKP3209" s="14"/>
      <c r="WKQ3209" s="14"/>
      <c r="WKR3209" s="14"/>
      <c r="WKS3209" s="14"/>
      <c r="WKT3209" s="14"/>
      <c r="WKU3209" s="14"/>
      <c r="WKV3209" s="14"/>
      <c r="WKW3209" s="14"/>
      <c r="WKX3209" s="14"/>
      <c r="WKY3209" s="14"/>
      <c r="WKZ3209" s="14"/>
      <c r="WLA3209" s="14"/>
      <c r="WLB3209" s="14"/>
      <c r="WLC3209" s="14"/>
      <c r="WLD3209" s="14"/>
      <c r="WLE3209" s="14"/>
      <c r="WLF3209" s="14"/>
      <c r="WLG3209" s="14"/>
      <c r="WLH3209" s="14"/>
      <c r="WLI3209" s="14"/>
      <c r="WLJ3209" s="14"/>
      <c r="WLK3209" s="14"/>
      <c r="WLL3209" s="14"/>
      <c r="WLM3209" s="14"/>
      <c r="WLN3209" s="14"/>
      <c r="WLO3209" s="14"/>
      <c r="WLP3209" s="14"/>
      <c r="WLQ3209" s="14"/>
      <c r="WLR3209" s="14"/>
      <c r="WLS3209" s="14"/>
      <c r="WLT3209" s="14"/>
      <c r="WLU3209" s="14"/>
      <c r="WLV3209" s="14"/>
      <c r="WLW3209" s="14"/>
      <c r="WLX3209" s="14"/>
      <c r="WLY3209" s="14"/>
      <c r="WLZ3209" s="14"/>
      <c r="WMA3209" s="14"/>
      <c r="WMB3209" s="14"/>
      <c r="WMC3209" s="14"/>
      <c r="WMD3209" s="14"/>
      <c r="WME3209" s="14"/>
      <c r="WMF3209" s="14"/>
      <c r="WMG3209" s="14"/>
      <c r="WMH3209" s="14"/>
      <c r="WMI3209" s="14"/>
      <c r="WMJ3209" s="14"/>
      <c r="WMK3209" s="14"/>
      <c r="WML3209" s="14"/>
      <c r="WMM3209" s="14"/>
      <c r="WMN3209" s="14"/>
      <c r="WMO3209" s="14"/>
      <c r="WMP3209" s="14"/>
      <c r="WMQ3209" s="14"/>
      <c r="WMR3209" s="14"/>
      <c r="WMS3209" s="14"/>
      <c r="WMT3209" s="14"/>
      <c r="WMU3209" s="14"/>
      <c r="WMV3209" s="14"/>
      <c r="WMW3209" s="14"/>
      <c r="WMX3209" s="14"/>
      <c r="WMY3209" s="14"/>
      <c r="WMZ3209" s="14"/>
      <c r="WNA3209" s="14"/>
      <c r="WNB3209" s="14"/>
      <c r="WNC3209" s="14"/>
      <c r="WND3209" s="14"/>
      <c r="WNE3209" s="14"/>
      <c r="WNF3209" s="14"/>
      <c r="WNG3209" s="14"/>
      <c r="WNH3209" s="14"/>
      <c r="WNI3209" s="14"/>
      <c r="WNJ3209" s="14"/>
      <c r="WNK3209" s="14"/>
      <c r="WNL3209" s="14"/>
      <c r="WNM3209" s="14"/>
      <c r="WNN3209" s="14"/>
      <c r="WNO3209" s="14"/>
      <c r="WNP3209" s="14"/>
      <c r="WNQ3209" s="14"/>
      <c r="WNR3209" s="14"/>
      <c r="WNS3209" s="14"/>
      <c r="WNT3209" s="14"/>
      <c r="WNU3209" s="14"/>
      <c r="WNV3209" s="14"/>
      <c r="WNW3209" s="14"/>
      <c r="WNX3209" s="14"/>
      <c r="WNY3209" s="14"/>
      <c r="WNZ3209" s="14"/>
      <c r="WOA3209" s="14"/>
      <c r="WOB3209" s="14"/>
      <c r="WOC3209" s="14"/>
      <c r="WOD3209" s="14"/>
      <c r="WOE3209" s="14"/>
      <c r="WOF3209" s="14"/>
      <c r="WOG3209" s="14"/>
      <c r="WOH3209" s="14"/>
      <c r="WOI3209" s="14"/>
      <c r="WOJ3209" s="14"/>
      <c r="WOK3209" s="14"/>
      <c r="WOL3209" s="14"/>
      <c r="WOM3209" s="14"/>
      <c r="WON3209" s="14"/>
      <c r="WOO3209" s="14"/>
      <c r="WOP3209" s="14"/>
      <c r="WOQ3209" s="14"/>
      <c r="WOR3209" s="14"/>
      <c r="WOS3209" s="14"/>
      <c r="WOT3209" s="14"/>
      <c r="WOU3209" s="14"/>
      <c r="WOV3209" s="14"/>
      <c r="WOW3209" s="14"/>
      <c r="WOX3209" s="14"/>
      <c r="WOY3209" s="14"/>
      <c r="WOZ3209" s="14"/>
      <c r="WPA3209" s="14"/>
      <c r="WPB3209" s="14"/>
      <c r="WPC3209" s="14"/>
      <c r="WPD3209" s="14"/>
      <c r="WPE3209" s="14"/>
      <c r="WPF3209" s="14"/>
      <c r="WPG3209" s="14"/>
      <c r="WPH3209" s="14"/>
      <c r="WPI3209" s="14"/>
      <c r="WPJ3209" s="14"/>
      <c r="WPK3209" s="14"/>
      <c r="WPL3209" s="14"/>
      <c r="WPM3209" s="14"/>
      <c r="WPN3209" s="14"/>
      <c r="WPO3209" s="14"/>
      <c r="WPP3209" s="14"/>
      <c r="WPQ3209" s="14"/>
      <c r="WPR3209" s="14"/>
      <c r="WPS3209" s="14"/>
      <c r="WPT3209" s="14"/>
      <c r="WPU3209" s="14"/>
      <c r="WPV3209" s="14"/>
      <c r="WPW3209" s="14"/>
      <c r="WPX3209" s="14"/>
      <c r="WPY3209" s="14"/>
      <c r="WPZ3209" s="14"/>
      <c r="WQA3209" s="14"/>
      <c r="WQB3209" s="14"/>
      <c r="WQC3209" s="14"/>
      <c r="WQD3209" s="14"/>
      <c r="WQE3209" s="14"/>
      <c r="WQF3209" s="14"/>
      <c r="WQG3209" s="14"/>
      <c r="WQH3209" s="14"/>
      <c r="WQI3209" s="14"/>
      <c r="WQJ3209" s="14"/>
      <c r="WQK3209" s="14"/>
      <c r="WQL3209" s="14"/>
      <c r="WQM3209" s="14"/>
      <c r="WQN3209" s="14"/>
      <c r="WQO3209" s="14"/>
      <c r="WQP3209" s="14"/>
      <c r="WQQ3209" s="14"/>
      <c r="WQR3209" s="14"/>
      <c r="WQS3209" s="14"/>
      <c r="WQT3209" s="14"/>
      <c r="WQU3209" s="14"/>
      <c r="WQV3209" s="14"/>
      <c r="WQW3209" s="14"/>
      <c r="WQX3209" s="14"/>
      <c r="WQY3209" s="14"/>
      <c r="WQZ3209" s="14"/>
      <c r="WRA3209" s="14"/>
      <c r="WRB3209" s="14"/>
      <c r="WRC3209" s="14"/>
      <c r="WRD3209" s="14"/>
      <c r="WRE3209" s="14"/>
      <c r="WRF3209" s="14"/>
      <c r="WRG3209" s="14"/>
      <c r="WRH3209" s="14"/>
      <c r="WRI3209" s="14"/>
      <c r="WRJ3209" s="14"/>
      <c r="WRK3209" s="14"/>
      <c r="WRL3209" s="14"/>
      <c r="WRM3209" s="14"/>
      <c r="WRN3209" s="14"/>
      <c r="WRO3209" s="14"/>
      <c r="WRP3209" s="14"/>
      <c r="WRQ3209" s="14"/>
      <c r="WRR3209" s="14"/>
      <c r="WRS3209" s="14"/>
      <c r="WRT3209" s="14"/>
      <c r="WRU3209" s="14"/>
      <c r="WRV3209" s="14"/>
      <c r="WRW3209" s="14"/>
      <c r="WRX3209" s="14"/>
      <c r="WRY3209" s="14"/>
      <c r="WRZ3209" s="14"/>
      <c r="WSA3209" s="14"/>
      <c r="WSB3209" s="14"/>
      <c r="WSC3209" s="14"/>
      <c r="WSD3209" s="14"/>
      <c r="WSE3209" s="14"/>
      <c r="WSF3209" s="14"/>
      <c r="WSG3209" s="14"/>
      <c r="WSH3209" s="14"/>
      <c r="WSI3209" s="14"/>
      <c r="WSJ3209" s="14"/>
      <c r="WSK3209" s="14"/>
      <c r="WSL3209" s="14"/>
      <c r="WSM3209" s="14"/>
      <c r="WSN3209" s="14"/>
      <c r="WSO3209" s="14"/>
      <c r="WSP3209" s="14"/>
      <c r="WSQ3209" s="14"/>
      <c r="WSR3209" s="14"/>
      <c r="WSS3209" s="14"/>
      <c r="WST3209" s="14"/>
      <c r="WSU3209" s="14"/>
      <c r="WSV3209" s="14"/>
      <c r="WSW3209" s="14"/>
      <c r="WSX3209" s="14"/>
      <c r="WSY3209" s="14"/>
      <c r="WSZ3209" s="14"/>
      <c r="WTA3209" s="14"/>
      <c r="WTB3209" s="14"/>
      <c r="WTC3209" s="14"/>
      <c r="WTD3209" s="14"/>
      <c r="WTE3209" s="14"/>
      <c r="WTF3209" s="14"/>
      <c r="WTG3209" s="14"/>
      <c r="WTH3209" s="14"/>
      <c r="WTI3209" s="14"/>
      <c r="WTJ3209" s="14"/>
      <c r="WTK3209" s="14"/>
      <c r="WTL3209" s="14"/>
      <c r="WTM3209" s="14"/>
      <c r="WTN3209" s="14"/>
      <c r="WTO3209" s="14"/>
      <c r="WTP3209" s="14"/>
      <c r="WTQ3209" s="14"/>
      <c r="WTR3209" s="14"/>
      <c r="WTS3209" s="14"/>
      <c r="WTT3209" s="14"/>
      <c r="WTU3209" s="14"/>
      <c r="WTV3209" s="14"/>
      <c r="WTW3209" s="14"/>
      <c r="WTX3209" s="14"/>
      <c r="WTY3209" s="14"/>
      <c r="WTZ3209" s="14"/>
      <c r="WUA3209" s="14"/>
      <c r="WUB3209" s="14"/>
      <c r="WUC3209" s="14"/>
      <c r="WUD3209" s="14"/>
      <c r="WUE3209" s="14"/>
      <c r="WUF3209" s="14"/>
      <c r="WUG3209" s="14"/>
      <c r="WUH3209" s="14"/>
      <c r="WUI3209" s="14"/>
      <c r="WUJ3209" s="14"/>
      <c r="WUK3209" s="14"/>
      <c r="WUL3209" s="14"/>
      <c r="WUM3209" s="14"/>
      <c r="WUN3209" s="14"/>
      <c r="WUO3209" s="14"/>
      <c r="WUP3209" s="14"/>
      <c r="WUQ3209" s="14"/>
      <c r="WUR3209" s="14"/>
      <c r="WUS3209" s="14"/>
      <c r="WUT3209" s="14"/>
      <c r="WUU3209" s="14"/>
      <c r="WUV3209" s="14"/>
      <c r="WUW3209" s="14"/>
      <c r="WUX3209" s="14"/>
      <c r="WUY3209" s="14"/>
      <c r="WUZ3209" s="14"/>
      <c r="WVA3209" s="14"/>
      <c r="WVB3209" s="14"/>
      <c r="WVC3209" s="14"/>
      <c r="WVD3209" s="14"/>
      <c r="WVE3209" s="14"/>
      <c r="WVF3209" s="14"/>
      <c r="WVG3209" s="14"/>
      <c r="WVH3209" s="14"/>
      <c r="WVI3209" s="14"/>
      <c r="WVJ3209" s="14"/>
      <c r="WVK3209" s="14"/>
      <c r="WVL3209" s="14"/>
      <c r="WVM3209" s="14"/>
      <c r="WVN3209" s="14"/>
      <c r="WVO3209" s="14"/>
      <c r="WVP3209" s="14"/>
      <c r="WVQ3209" s="14"/>
      <c r="WVR3209" s="14"/>
      <c r="WVS3209" s="14"/>
      <c r="WVT3209" s="14"/>
      <c r="WVU3209" s="14"/>
      <c r="WVV3209" s="14"/>
      <c r="WVW3209" s="14"/>
      <c r="WVX3209" s="14"/>
      <c r="WVY3209" s="14"/>
      <c r="WVZ3209" s="14"/>
      <c r="WWA3209" s="14"/>
      <c r="WWB3209" s="14"/>
      <c r="WWC3209" s="14"/>
      <c r="WWD3209" s="14"/>
      <c r="WWE3209" s="14"/>
      <c r="WWF3209" s="14"/>
      <c r="WWG3209" s="14"/>
      <c r="WWH3209" s="14"/>
      <c r="WWI3209" s="14"/>
      <c r="WWJ3209" s="14"/>
      <c r="WWK3209" s="14"/>
      <c r="WWL3209" s="14"/>
      <c r="WWM3209" s="14"/>
      <c r="WWN3209" s="14"/>
      <c r="WWO3209" s="14"/>
      <c r="WWP3209" s="14"/>
      <c r="WWQ3209" s="14"/>
      <c r="WWR3209" s="14"/>
      <c r="WWS3209" s="14"/>
      <c r="WWT3209" s="14"/>
      <c r="WWU3209" s="14"/>
      <c r="WWV3209" s="14"/>
      <c r="WWW3209" s="14"/>
      <c r="WWX3209" s="14"/>
      <c r="WWY3209" s="14"/>
      <c r="WWZ3209" s="14"/>
      <c r="WXA3209" s="14"/>
      <c r="WXB3209" s="14"/>
      <c r="WXC3209" s="14"/>
      <c r="WXD3209" s="14"/>
      <c r="WXE3209" s="14"/>
      <c r="WXF3209" s="14"/>
      <c r="WXG3209" s="14"/>
      <c r="WXH3209" s="14"/>
      <c r="WXI3209" s="14"/>
      <c r="WXJ3209" s="14"/>
      <c r="WXK3209" s="14"/>
      <c r="WXL3209" s="14"/>
      <c r="WXM3209" s="14"/>
      <c r="WXN3209" s="14"/>
      <c r="WXO3209" s="14"/>
      <c r="WXP3209" s="14"/>
      <c r="WXQ3209" s="14"/>
      <c r="WXR3209" s="14"/>
      <c r="WXS3209" s="14"/>
      <c r="WXT3209" s="14"/>
      <c r="WXU3209" s="14"/>
      <c r="WXV3209" s="14"/>
      <c r="WXW3209" s="14"/>
      <c r="WXX3209" s="14"/>
      <c r="WXY3209" s="14"/>
      <c r="WXZ3209" s="14"/>
      <c r="WYA3209" s="14"/>
      <c r="WYB3209" s="14"/>
      <c r="WYC3209" s="14"/>
      <c r="WYD3209" s="14"/>
      <c r="WYE3209" s="14"/>
      <c r="WYF3209" s="14"/>
      <c r="WYG3209" s="14"/>
      <c r="WYH3209" s="14"/>
      <c r="WYI3209" s="14"/>
      <c r="WYJ3209" s="14"/>
      <c r="WYK3209" s="14"/>
      <c r="WYL3209" s="14"/>
      <c r="WYM3209" s="14"/>
      <c r="WYN3209" s="14"/>
      <c r="WYO3209" s="14"/>
      <c r="WYP3209" s="14"/>
      <c r="WYQ3209" s="14"/>
      <c r="WYR3209" s="14"/>
      <c r="WYS3209" s="14"/>
      <c r="WYT3209" s="14"/>
      <c r="WYU3209" s="14"/>
      <c r="WYV3209" s="14"/>
      <c r="WYW3209" s="14"/>
      <c r="WYX3209" s="14"/>
      <c r="WYY3209" s="14"/>
      <c r="WYZ3209" s="14"/>
      <c r="WZA3209" s="14"/>
      <c r="WZB3209" s="14"/>
      <c r="WZC3209" s="14"/>
      <c r="WZD3209" s="14"/>
      <c r="WZE3209" s="14"/>
      <c r="WZF3209" s="14"/>
      <c r="WZG3209" s="14"/>
      <c r="WZH3209" s="14"/>
      <c r="WZI3209" s="14"/>
      <c r="WZJ3209" s="14"/>
      <c r="WZK3209" s="14"/>
      <c r="WZL3209" s="14"/>
      <c r="WZM3209" s="14"/>
      <c r="WZN3209" s="14"/>
      <c r="WZO3209" s="14"/>
      <c r="WZP3209" s="14"/>
      <c r="WZQ3209" s="14"/>
      <c r="WZR3209" s="14"/>
      <c r="WZS3209" s="14"/>
      <c r="WZT3209" s="14"/>
      <c r="WZU3209" s="14"/>
      <c r="WZV3209" s="14"/>
      <c r="WZW3209" s="14"/>
      <c r="WZX3209" s="14"/>
      <c r="WZY3209" s="14"/>
      <c r="WZZ3209" s="14"/>
      <c r="XAA3209" s="14"/>
      <c r="XAB3209" s="14"/>
      <c r="XAC3209" s="14"/>
      <c r="XAD3209" s="14"/>
      <c r="XAE3209" s="14"/>
      <c r="XAF3209" s="14"/>
      <c r="XAG3209" s="14"/>
      <c r="XAH3209" s="14"/>
      <c r="XAI3209" s="14"/>
      <c r="XAJ3209" s="14"/>
      <c r="XAK3209" s="14"/>
      <c r="XAL3209" s="14"/>
      <c r="XAM3209" s="14"/>
      <c r="XAN3209" s="14"/>
      <c r="XAO3209" s="14"/>
      <c r="XAP3209" s="14"/>
      <c r="XAQ3209" s="14"/>
      <c r="XAR3209" s="14"/>
      <c r="XAS3209" s="14"/>
      <c r="XAT3209" s="14"/>
      <c r="XAU3209" s="14"/>
      <c r="XAV3209" s="14"/>
      <c r="XAW3209" s="14"/>
      <c r="XAX3209" s="14"/>
      <c r="XAY3209" s="14"/>
      <c r="XAZ3209" s="14"/>
      <c r="XBA3209" s="14"/>
      <c r="XBB3209" s="14"/>
      <c r="XBC3209" s="14"/>
      <c r="XBD3209" s="14"/>
      <c r="XBE3209" s="14"/>
      <c r="XBF3209" s="14"/>
      <c r="XBG3209" s="14"/>
      <c r="XBH3209" s="14"/>
      <c r="XBI3209" s="14"/>
      <c r="XBJ3209" s="14"/>
      <c r="XBK3209" s="14"/>
      <c r="XBL3209" s="14"/>
      <c r="XBM3209" s="14"/>
      <c r="XBN3209" s="14"/>
      <c r="XBO3209" s="14"/>
      <c r="XBP3209" s="14"/>
      <c r="XBQ3209" s="14"/>
      <c r="XBR3209" s="14"/>
      <c r="XBS3209" s="14"/>
      <c r="XBT3209" s="14"/>
      <c r="XBU3209" s="14"/>
      <c r="XBV3209" s="14"/>
      <c r="XBW3209" s="14"/>
      <c r="XBX3209" s="14"/>
      <c r="XBY3209" s="14"/>
      <c r="XBZ3209" s="14"/>
      <c r="XCA3209" s="14"/>
      <c r="XCB3209" s="14"/>
      <c r="XCC3209" s="14"/>
      <c r="XCD3209" s="14"/>
      <c r="XCE3209" s="14"/>
      <c r="XCF3209" s="14"/>
      <c r="XCG3209" s="14"/>
      <c r="XCH3209" s="14"/>
      <c r="XCI3209" s="14"/>
      <c r="XCJ3209" s="14"/>
      <c r="XCK3209" s="14"/>
      <c r="XCL3209" s="14"/>
      <c r="XCM3209" s="14"/>
      <c r="XCN3209" s="14"/>
      <c r="XCO3209" s="14"/>
      <c r="XCP3209" s="14"/>
      <c r="XCQ3209" s="14"/>
      <c r="XCR3209" s="14"/>
      <c r="XCS3209" s="14"/>
      <c r="XCT3209" s="14"/>
      <c r="XCU3209" s="14"/>
      <c r="XCV3209" s="14"/>
      <c r="XCW3209" s="14"/>
      <c r="XCX3209" s="14"/>
      <c r="XCY3209" s="14"/>
      <c r="XCZ3209" s="14"/>
      <c r="XDA3209" s="14"/>
      <c r="XDB3209" s="14"/>
      <c r="XDC3209" s="14"/>
      <c r="XDD3209" s="14"/>
      <c r="XDE3209" s="14"/>
      <c r="XDF3209" s="14"/>
      <c r="XDG3209" s="14"/>
      <c r="XDH3209" s="14"/>
      <c r="XDI3209" s="14"/>
      <c r="XDJ3209" s="14"/>
      <c r="XDK3209" s="14"/>
      <c r="XDL3209" s="14"/>
      <c r="XDM3209" s="14"/>
      <c r="XDN3209" s="14"/>
      <c r="XDO3209" s="14"/>
      <c r="XDP3209" s="14"/>
      <c r="XDQ3209" s="14"/>
      <c r="XDR3209" s="14"/>
      <c r="XDS3209" s="14"/>
      <c r="XDT3209" s="14"/>
      <c r="XDU3209" s="14"/>
      <c r="XDV3209" s="14"/>
      <c r="XDW3209" s="14"/>
      <c r="XDX3209" s="14"/>
      <c r="XDY3209" s="14"/>
      <c r="XDZ3209" s="14"/>
      <c r="XEA3209" s="14"/>
      <c r="XEB3209" s="14"/>
      <c r="XEC3209" s="14"/>
      <c r="XED3209" s="14"/>
      <c r="XEE3209" s="14"/>
      <c r="XEF3209" s="14"/>
      <c r="XEG3209" s="14"/>
      <c r="XEH3209" s="14"/>
      <c r="XEI3209" s="14"/>
      <c r="XEJ3209" s="14"/>
      <c r="XEK3209" s="14"/>
      <c r="XEL3209" s="14"/>
      <c r="XEM3209" s="14"/>
      <c r="XEN3209" s="14"/>
      <c r="XEO3209" s="14"/>
      <c r="XEP3209" s="14"/>
      <c r="XEQ3209" s="14"/>
      <c r="XER3209" s="14"/>
      <c r="XES3209" s="14"/>
      <c r="XET3209" s="14"/>
      <c r="XEU3209" s="14"/>
      <c r="XEV3209" s="14"/>
      <c r="XEW3209" s="14"/>
      <c r="XEX3209" s="14"/>
      <c r="XEY3209" s="14"/>
      <c r="XEZ3209" s="14"/>
      <c r="XFA3209" s="14"/>
    </row>
    <row r="3210" spans="1:16382" ht="22.5" customHeight="1" x14ac:dyDescent="0.25">
      <c r="A3210" s="68" t="str">
        <f t="shared" ref="A3210:A3218" si="766">AM3210</f>
        <v>3101.</v>
      </c>
      <c r="B3210" s="25">
        <v>4556</v>
      </c>
      <c r="C3210" s="300" t="s">
        <v>3013</v>
      </c>
      <c r="D3210" s="25">
        <v>1965</v>
      </c>
      <c r="E3210" s="111" t="s">
        <v>2932</v>
      </c>
      <c r="F3210" s="68" t="s">
        <v>2934</v>
      </c>
      <c r="G3210" s="25">
        <v>4</v>
      </c>
      <c r="H3210" s="25">
        <v>4</v>
      </c>
      <c r="I3210" s="176">
        <v>3008.4</v>
      </c>
      <c r="J3210" s="176">
        <v>2588.8000000000002</v>
      </c>
      <c r="K3210" s="176">
        <v>2588.8000000000002</v>
      </c>
      <c r="L3210" s="267">
        <v>108</v>
      </c>
      <c r="M3210" s="176">
        <f t="shared" ref="M3210:M3218" si="767">R3210+T3210+V3210+X3210+Z3210+AB3210+AE3210+AF3210</f>
        <v>1757670</v>
      </c>
      <c r="N3210" s="144"/>
      <c r="O3210" s="142"/>
      <c r="P3210" s="144"/>
      <c r="Q3210" s="144">
        <f t="shared" ref="Q3210:Q3218" si="768">M3210</f>
        <v>1757670</v>
      </c>
      <c r="R3210" s="144">
        <v>1757670</v>
      </c>
      <c r="S3210" s="30"/>
      <c r="T3210" s="144"/>
      <c r="U3210" s="144"/>
      <c r="V3210" s="144"/>
      <c r="W3210" s="144"/>
      <c r="X3210" s="144"/>
      <c r="Y3210" s="144"/>
      <c r="Z3210" s="144"/>
      <c r="AA3210" s="144"/>
      <c r="AB3210" s="144"/>
      <c r="AC3210" s="144"/>
      <c r="AD3210" s="144"/>
      <c r="AE3210" s="144"/>
      <c r="AF3210" s="144"/>
      <c r="AG3210" s="324">
        <v>2025</v>
      </c>
      <c r="AH3210" s="128"/>
      <c r="AI3210" s="177"/>
      <c r="AJ3210" s="177"/>
      <c r="AK3210" s="141">
        <f t="shared" si="746"/>
        <v>3101</v>
      </c>
      <c r="AL3210" s="35" t="s">
        <v>153</v>
      </c>
      <c r="AM3210" s="141" t="str">
        <f t="shared" si="749"/>
        <v>3101.</v>
      </c>
      <c r="AN3210" s="147"/>
      <c r="AO3210" s="35"/>
      <c r="AP3210" s="16"/>
    </row>
    <row r="3211" spans="1:16382" ht="22.5" customHeight="1" x14ac:dyDescent="0.25">
      <c r="A3211" s="68" t="str">
        <f t="shared" si="766"/>
        <v>3102.</v>
      </c>
      <c r="B3211" s="25">
        <v>4284</v>
      </c>
      <c r="C3211" s="202" t="s">
        <v>2955</v>
      </c>
      <c r="D3211" s="25">
        <v>1967</v>
      </c>
      <c r="E3211" s="111" t="s">
        <v>2932</v>
      </c>
      <c r="F3211" s="68" t="s">
        <v>2934</v>
      </c>
      <c r="G3211" s="25">
        <v>5</v>
      </c>
      <c r="H3211" s="25">
        <v>3</v>
      </c>
      <c r="I3211" s="144">
        <v>3644.4</v>
      </c>
      <c r="J3211" s="144">
        <v>3185.8</v>
      </c>
      <c r="K3211" s="144">
        <v>2948.9</v>
      </c>
      <c r="L3211" s="30">
        <v>201</v>
      </c>
      <c r="M3211" s="176">
        <f t="shared" si="767"/>
        <v>328670</v>
      </c>
      <c r="N3211" s="144"/>
      <c r="O3211" s="142"/>
      <c r="P3211" s="144"/>
      <c r="Q3211" s="144">
        <f t="shared" si="768"/>
        <v>328670</v>
      </c>
      <c r="R3211" s="144">
        <v>328670</v>
      </c>
      <c r="S3211" s="30"/>
      <c r="T3211" s="144"/>
      <c r="U3211" s="144"/>
      <c r="V3211" s="144"/>
      <c r="W3211" s="144"/>
      <c r="X3211" s="144"/>
      <c r="Y3211" s="144"/>
      <c r="Z3211" s="144"/>
      <c r="AA3211" s="144"/>
      <c r="AB3211" s="144"/>
      <c r="AC3211" s="144"/>
      <c r="AD3211" s="144"/>
      <c r="AE3211" s="144"/>
      <c r="AF3211" s="144"/>
      <c r="AG3211" s="324">
        <v>2025</v>
      </c>
      <c r="AH3211" s="128"/>
      <c r="AI3211" s="216"/>
      <c r="AJ3211" s="216"/>
      <c r="AK3211" s="141">
        <f t="shared" si="746"/>
        <v>3102</v>
      </c>
      <c r="AL3211" s="35" t="s">
        <v>153</v>
      </c>
      <c r="AM3211" s="141" t="str">
        <f t="shared" si="749"/>
        <v>3102.</v>
      </c>
      <c r="AN3211" s="147"/>
      <c r="AO3211" s="35"/>
      <c r="AP3211" s="16"/>
    </row>
    <row r="3212" spans="1:16382" ht="22.5" customHeight="1" x14ac:dyDescent="0.25">
      <c r="A3212" s="68" t="str">
        <f t="shared" si="766"/>
        <v>3103.</v>
      </c>
      <c r="B3212" s="25">
        <v>4602</v>
      </c>
      <c r="C3212" s="300" t="s">
        <v>3000</v>
      </c>
      <c r="D3212" s="25">
        <v>1978</v>
      </c>
      <c r="E3212" s="111" t="s">
        <v>2932</v>
      </c>
      <c r="F3212" s="68" t="s">
        <v>2933</v>
      </c>
      <c r="G3212" s="25">
        <v>5</v>
      </c>
      <c r="H3212" s="25">
        <v>2</v>
      </c>
      <c r="I3212" s="176">
        <v>2097.4</v>
      </c>
      <c r="J3212" s="176">
        <v>1920.6</v>
      </c>
      <c r="K3212" s="176">
        <v>1920.6</v>
      </c>
      <c r="L3212" s="267">
        <v>104</v>
      </c>
      <c r="M3212" s="176">
        <f t="shared" si="767"/>
        <v>2083719.6</v>
      </c>
      <c r="N3212" s="144"/>
      <c r="O3212" s="142"/>
      <c r="P3212" s="144"/>
      <c r="Q3212" s="144">
        <f t="shared" si="768"/>
        <v>2083719.6</v>
      </c>
      <c r="R3212" s="144">
        <v>680340</v>
      </c>
      <c r="S3212" s="30"/>
      <c r="T3212" s="144"/>
      <c r="U3212" s="144"/>
      <c r="V3212" s="144"/>
      <c r="W3212" s="144"/>
      <c r="X3212" s="144"/>
      <c r="Y3212" s="144">
        <v>987.6</v>
      </c>
      <c r="Z3212" s="144">
        <v>1403379.6</v>
      </c>
      <c r="AA3212" s="144"/>
      <c r="AB3212" s="144"/>
      <c r="AC3212" s="144"/>
      <c r="AD3212" s="144"/>
      <c r="AE3212" s="144"/>
      <c r="AF3212" s="144"/>
      <c r="AG3212" s="324">
        <v>2025</v>
      </c>
      <c r="AH3212" s="128"/>
      <c r="AI3212" s="177"/>
      <c r="AJ3212" s="177"/>
      <c r="AK3212" s="141">
        <f t="shared" si="746"/>
        <v>3103</v>
      </c>
      <c r="AL3212" s="35" t="s">
        <v>153</v>
      </c>
      <c r="AM3212" s="141" t="str">
        <f t="shared" si="749"/>
        <v>3103.</v>
      </c>
      <c r="AN3212" s="147"/>
      <c r="AO3212" s="35"/>
      <c r="AP3212" s="16"/>
    </row>
    <row r="3213" spans="1:16382" ht="22.5" customHeight="1" x14ac:dyDescent="0.25">
      <c r="A3213" s="68" t="str">
        <f t="shared" si="766"/>
        <v>3104.</v>
      </c>
      <c r="B3213" s="25">
        <v>5193</v>
      </c>
      <c r="C3213" s="300" t="s">
        <v>3005</v>
      </c>
      <c r="D3213" s="25">
        <v>1987</v>
      </c>
      <c r="E3213" s="111" t="s">
        <v>2932</v>
      </c>
      <c r="F3213" s="68" t="s">
        <v>2934</v>
      </c>
      <c r="G3213" s="25">
        <v>5</v>
      </c>
      <c r="H3213" s="25">
        <v>4</v>
      </c>
      <c r="I3213" s="176">
        <v>3664.3</v>
      </c>
      <c r="J3213" s="144">
        <v>3360.3</v>
      </c>
      <c r="K3213" s="176">
        <v>3027.3</v>
      </c>
      <c r="L3213" s="267">
        <v>139</v>
      </c>
      <c r="M3213" s="176">
        <f t="shared" si="767"/>
        <v>1201590</v>
      </c>
      <c r="N3213" s="144"/>
      <c r="O3213" s="142"/>
      <c r="P3213" s="144"/>
      <c r="Q3213" s="144">
        <f t="shared" si="768"/>
        <v>1201590</v>
      </c>
      <c r="R3213" s="144">
        <v>1201590</v>
      </c>
      <c r="S3213" s="30"/>
      <c r="T3213" s="144"/>
      <c r="U3213" s="144"/>
      <c r="V3213" s="144"/>
      <c r="W3213" s="144"/>
      <c r="X3213" s="144"/>
      <c r="Y3213" s="144"/>
      <c r="Z3213" s="144"/>
      <c r="AA3213" s="144"/>
      <c r="AB3213" s="144"/>
      <c r="AC3213" s="144"/>
      <c r="AD3213" s="144"/>
      <c r="AE3213" s="144"/>
      <c r="AF3213" s="144"/>
      <c r="AG3213" s="324">
        <v>2025</v>
      </c>
      <c r="AH3213" s="128"/>
      <c r="AI3213" s="177"/>
      <c r="AJ3213" s="177"/>
      <c r="AK3213" s="141">
        <f t="shared" si="746"/>
        <v>3104</v>
      </c>
      <c r="AL3213" s="35" t="s">
        <v>153</v>
      </c>
      <c r="AM3213" s="141" t="str">
        <f t="shared" si="749"/>
        <v>3104.</v>
      </c>
      <c r="AN3213" s="147"/>
      <c r="AO3213" s="35"/>
      <c r="AP3213" s="16"/>
    </row>
    <row r="3214" spans="1:16382" ht="22.5" customHeight="1" x14ac:dyDescent="0.25">
      <c r="A3214" s="68" t="str">
        <f t="shared" si="766"/>
        <v>3105.</v>
      </c>
      <c r="B3214" s="25">
        <v>4225</v>
      </c>
      <c r="C3214" s="300" t="s">
        <v>2951</v>
      </c>
      <c r="D3214" s="25">
        <v>1989</v>
      </c>
      <c r="E3214" s="111" t="s">
        <v>2932</v>
      </c>
      <c r="F3214" s="68" t="s">
        <v>2933</v>
      </c>
      <c r="G3214" s="25">
        <v>9</v>
      </c>
      <c r="H3214" s="25">
        <v>2</v>
      </c>
      <c r="I3214" s="176">
        <v>3879.5</v>
      </c>
      <c r="J3214" s="144">
        <v>3879.5</v>
      </c>
      <c r="K3214" s="176">
        <v>3879.5</v>
      </c>
      <c r="L3214" s="267">
        <v>178</v>
      </c>
      <c r="M3214" s="176">
        <f t="shared" si="767"/>
        <v>325812</v>
      </c>
      <c r="N3214" s="144"/>
      <c r="O3214" s="142"/>
      <c r="P3214" s="144"/>
      <c r="Q3214" s="144">
        <f t="shared" si="768"/>
        <v>325812</v>
      </c>
      <c r="R3214" s="144">
        <v>325812</v>
      </c>
      <c r="S3214" s="30"/>
      <c r="T3214" s="144"/>
      <c r="U3214" s="144"/>
      <c r="V3214" s="144"/>
      <c r="W3214" s="144"/>
      <c r="X3214" s="144"/>
      <c r="Y3214" s="144"/>
      <c r="Z3214" s="144"/>
      <c r="AA3214" s="144"/>
      <c r="AB3214" s="144"/>
      <c r="AC3214" s="144"/>
      <c r="AD3214" s="144"/>
      <c r="AE3214" s="144"/>
      <c r="AF3214" s="144"/>
      <c r="AG3214" s="324">
        <v>2025</v>
      </c>
      <c r="AH3214" s="128"/>
      <c r="AI3214" s="177"/>
      <c r="AJ3214" s="177"/>
      <c r="AK3214" s="141">
        <f t="shared" si="746"/>
        <v>3105</v>
      </c>
      <c r="AL3214" s="35" t="s">
        <v>153</v>
      </c>
      <c r="AM3214" s="141" t="str">
        <f t="shared" si="749"/>
        <v>3105.</v>
      </c>
      <c r="AN3214" s="147"/>
      <c r="AO3214" s="35"/>
      <c r="AP3214" s="16"/>
    </row>
    <row r="3215" spans="1:16382" ht="22.5" customHeight="1" x14ac:dyDescent="0.25">
      <c r="A3215" s="68" t="str">
        <f t="shared" si="766"/>
        <v>3106.</v>
      </c>
      <c r="B3215" s="25">
        <v>5219</v>
      </c>
      <c r="C3215" s="300" t="s">
        <v>1067</v>
      </c>
      <c r="D3215" s="25">
        <v>1967</v>
      </c>
      <c r="E3215" s="111" t="s">
        <v>2932</v>
      </c>
      <c r="F3215" s="68" t="s">
        <v>2934</v>
      </c>
      <c r="G3215" s="25">
        <v>5</v>
      </c>
      <c r="H3215" s="25">
        <v>4</v>
      </c>
      <c r="I3215" s="176">
        <v>2637.4</v>
      </c>
      <c r="J3215" s="176">
        <v>2637.4</v>
      </c>
      <c r="K3215" s="176">
        <v>2637.4</v>
      </c>
      <c r="L3215" s="267">
        <v>110</v>
      </c>
      <c r="M3215" s="176">
        <f t="shared" si="767"/>
        <v>1293600</v>
      </c>
      <c r="N3215" s="144"/>
      <c r="O3215" s="142"/>
      <c r="P3215" s="144"/>
      <c r="Q3215" s="144">
        <f t="shared" si="768"/>
        <v>1293600</v>
      </c>
      <c r="R3215" s="144">
        <v>1293600</v>
      </c>
      <c r="S3215" s="30"/>
      <c r="T3215" s="144"/>
      <c r="U3215" s="144"/>
      <c r="V3215" s="144"/>
      <c r="W3215" s="144"/>
      <c r="X3215" s="144"/>
      <c r="Y3215" s="144"/>
      <c r="Z3215" s="144"/>
      <c r="AA3215" s="144"/>
      <c r="AB3215" s="144"/>
      <c r="AC3215" s="144"/>
      <c r="AD3215" s="144"/>
      <c r="AE3215" s="144"/>
      <c r="AF3215" s="144"/>
      <c r="AG3215" s="324">
        <v>2025</v>
      </c>
      <c r="AH3215" s="128"/>
      <c r="AI3215" s="177"/>
      <c r="AJ3215" s="177"/>
      <c r="AK3215" s="141">
        <f t="shared" si="746"/>
        <v>3106</v>
      </c>
      <c r="AL3215" s="35" t="s">
        <v>153</v>
      </c>
      <c r="AM3215" s="141" t="str">
        <f t="shared" si="749"/>
        <v>3106.</v>
      </c>
      <c r="AN3215" s="147"/>
      <c r="AO3215" s="274"/>
      <c r="AP3215" s="16"/>
    </row>
    <row r="3216" spans="1:16382" ht="22.5" customHeight="1" x14ac:dyDescent="0.25">
      <c r="A3216" s="68" t="str">
        <f t="shared" si="766"/>
        <v>3107.</v>
      </c>
      <c r="B3216" s="25">
        <v>5371</v>
      </c>
      <c r="C3216" s="300" t="s">
        <v>1073</v>
      </c>
      <c r="D3216" s="25">
        <v>1969</v>
      </c>
      <c r="E3216" s="111" t="s">
        <v>2932</v>
      </c>
      <c r="F3216" s="68" t="s">
        <v>2933</v>
      </c>
      <c r="G3216" s="25">
        <v>5</v>
      </c>
      <c r="H3216" s="25">
        <v>5</v>
      </c>
      <c r="I3216" s="176">
        <v>3748.6</v>
      </c>
      <c r="J3216" s="176">
        <v>3439.3</v>
      </c>
      <c r="K3216" s="176">
        <v>3439.3</v>
      </c>
      <c r="L3216" s="267">
        <v>146</v>
      </c>
      <c r="M3216" s="176">
        <f t="shared" si="767"/>
        <v>1663200</v>
      </c>
      <c r="N3216" s="144"/>
      <c r="O3216" s="142"/>
      <c r="P3216" s="144"/>
      <c r="Q3216" s="144">
        <f t="shared" si="768"/>
        <v>1663200</v>
      </c>
      <c r="R3216" s="144">
        <v>1663200</v>
      </c>
      <c r="S3216" s="30"/>
      <c r="T3216" s="144"/>
      <c r="U3216" s="144"/>
      <c r="V3216" s="144"/>
      <c r="W3216" s="144"/>
      <c r="X3216" s="144"/>
      <c r="Y3216" s="144"/>
      <c r="Z3216" s="144"/>
      <c r="AA3216" s="144"/>
      <c r="AB3216" s="144"/>
      <c r="AC3216" s="144"/>
      <c r="AD3216" s="144"/>
      <c r="AE3216" s="144"/>
      <c r="AF3216" s="144"/>
      <c r="AG3216" s="324">
        <v>2025</v>
      </c>
      <c r="AH3216" s="128"/>
      <c r="AI3216" s="177"/>
      <c r="AJ3216" s="177"/>
      <c r="AK3216" s="141">
        <f t="shared" si="746"/>
        <v>3107</v>
      </c>
      <c r="AL3216" s="35" t="s">
        <v>153</v>
      </c>
      <c r="AM3216" s="141" t="str">
        <f t="shared" si="749"/>
        <v>3107.</v>
      </c>
      <c r="AN3216" s="147"/>
      <c r="AO3216" s="274"/>
      <c r="AP3216" s="16"/>
    </row>
    <row r="3217" spans="1:16381" ht="22.5" customHeight="1" x14ac:dyDescent="0.25">
      <c r="A3217" s="68" t="str">
        <f t="shared" si="766"/>
        <v>3108.</v>
      </c>
      <c r="B3217" s="25">
        <v>5021</v>
      </c>
      <c r="C3217" s="300" t="s">
        <v>1037</v>
      </c>
      <c r="D3217" s="25">
        <v>1970</v>
      </c>
      <c r="E3217" s="111" t="s">
        <v>2932</v>
      </c>
      <c r="F3217" s="68" t="s">
        <v>2933</v>
      </c>
      <c r="G3217" s="25">
        <v>5</v>
      </c>
      <c r="H3217" s="25">
        <v>3</v>
      </c>
      <c r="I3217" s="144">
        <v>2478</v>
      </c>
      <c r="J3217" s="144">
        <v>2037.9</v>
      </c>
      <c r="K3217" s="144">
        <v>2037.9</v>
      </c>
      <c r="L3217" s="30">
        <v>90</v>
      </c>
      <c r="M3217" s="176">
        <f t="shared" si="767"/>
        <v>1145760</v>
      </c>
      <c r="N3217" s="144"/>
      <c r="O3217" s="142"/>
      <c r="P3217" s="144"/>
      <c r="Q3217" s="144">
        <f t="shared" si="768"/>
        <v>1145760</v>
      </c>
      <c r="R3217" s="144">
        <v>1145760</v>
      </c>
      <c r="S3217" s="30"/>
      <c r="T3217" s="144"/>
      <c r="U3217" s="144"/>
      <c r="V3217" s="144"/>
      <c r="W3217" s="144"/>
      <c r="X3217" s="144"/>
      <c r="Y3217" s="144"/>
      <c r="Z3217" s="144"/>
      <c r="AA3217" s="144"/>
      <c r="AB3217" s="144"/>
      <c r="AC3217" s="144"/>
      <c r="AD3217" s="144"/>
      <c r="AE3217" s="144"/>
      <c r="AF3217" s="144"/>
      <c r="AG3217" s="324">
        <v>2025</v>
      </c>
      <c r="AH3217" s="128"/>
      <c r="AI3217" s="177"/>
      <c r="AJ3217" s="177"/>
      <c r="AK3217" s="141">
        <f t="shared" si="746"/>
        <v>3108</v>
      </c>
      <c r="AL3217" s="35" t="s">
        <v>153</v>
      </c>
      <c r="AM3217" s="141" t="str">
        <f t="shared" si="749"/>
        <v>3108.</v>
      </c>
      <c r="AN3217" s="147"/>
      <c r="AO3217" s="274"/>
      <c r="AP3217" s="16"/>
    </row>
    <row r="3218" spans="1:16381" ht="22.5" customHeight="1" x14ac:dyDescent="0.25">
      <c r="A3218" s="68" t="str">
        <f t="shared" si="766"/>
        <v>3109.</v>
      </c>
      <c r="B3218" s="25">
        <v>4322</v>
      </c>
      <c r="C3218" s="300" t="s">
        <v>1993</v>
      </c>
      <c r="D3218" s="25">
        <v>1990</v>
      </c>
      <c r="E3218" s="111" t="s">
        <v>2932</v>
      </c>
      <c r="F3218" s="68" t="s">
        <v>2934</v>
      </c>
      <c r="G3218" s="25">
        <v>4</v>
      </c>
      <c r="H3218" s="25">
        <v>5</v>
      </c>
      <c r="I3218" s="176">
        <v>3376.4</v>
      </c>
      <c r="J3218" s="176">
        <v>3037.9</v>
      </c>
      <c r="K3218" s="176">
        <v>3037.9</v>
      </c>
      <c r="L3218" s="267">
        <v>117</v>
      </c>
      <c r="M3218" s="176">
        <f t="shared" si="767"/>
        <v>325710</v>
      </c>
      <c r="N3218" s="144"/>
      <c r="O3218" s="142"/>
      <c r="P3218" s="144"/>
      <c r="Q3218" s="144">
        <f t="shared" si="768"/>
        <v>325710</v>
      </c>
      <c r="R3218" s="144">
        <v>325710</v>
      </c>
      <c r="S3218" s="30"/>
      <c r="T3218" s="144"/>
      <c r="U3218" s="144"/>
      <c r="V3218" s="144"/>
      <c r="W3218" s="144"/>
      <c r="X3218" s="144"/>
      <c r="Y3218" s="144"/>
      <c r="Z3218" s="144"/>
      <c r="AA3218" s="144"/>
      <c r="AB3218" s="144"/>
      <c r="AC3218" s="144"/>
      <c r="AD3218" s="144"/>
      <c r="AE3218" s="144"/>
      <c r="AF3218" s="144"/>
      <c r="AG3218" s="324">
        <v>2025</v>
      </c>
      <c r="AH3218" s="128"/>
      <c r="AI3218" s="177"/>
      <c r="AJ3218" s="177"/>
      <c r="AK3218" s="141">
        <f t="shared" si="746"/>
        <v>3109</v>
      </c>
      <c r="AL3218" s="35" t="s">
        <v>153</v>
      </c>
      <c r="AM3218" s="141" t="str">
        <f t="shared" si="749"/>
        <v>3109.</v>
      </c>
      <c r="AN3218" s="147"/>
      <c r="AO3218" s="35"/>
      <c r="AP3218" s="16"/>
    </row>
    <row r="3219" spans="1:16381" ht="22.5" customHeight="1" x14ac:dyDescent="0.25">
      <c r="A3219" s="68" t="str">
        <f t="shared" ref="A3219:A3220" si="769">AM3219</f>
        <v>3110.</v>
      </c>
      <c r="B3219" s="68">
        <v>5357</v>
      </c>
      <c r="C3219" s="202" t="s">
        <v>3131</v>
      </c>
      <c r="D3219" s="68">
        <v>1980</v>
      </c>
      <c r="E3219" s="111" t="s">
        <v>2932</v>
      </c>
      <c r="F3219" s="68" t="s">
        <v>2934</v>
      </c>
      <c r="G3219" s="25">
        <v>5</v>
      </c>
      <c r="H3219" s="25">
        <v>4</v>
      </c>
      <c r="I3219" s="144">
        <v>5196.2</v>
      </c>
      <c r="J3219" s="144">
        <v>2811.7</v>
      </c>
      <c r="K3219" s="144">
        <v>2811.7</v>
      </c>
      <c r="L3219" s="30">
        <v>137</v>
      </c>
      <c r="M3219" s="179">
        <f t="shared" ref="M3219:M3220" si="770">R3219+T3219+V3219+X3219+Z3219+AB3219+AE3219+AF3219</f>
        <v>2000600</v>
      </c>
      <c r="N3219" s="144"/>
      <c r="O3219" s="142"/>
      <c r="P3219" s="144"/>
      <c r="Q3219" s="144">
        <f t="shared" ref="Q3219:Q3220" si="771">M3219</f>
        <v>2000600</v>
      </c>
      <c r="R3219" s="144">
        <v>2000600</v>
      </c>
      <c r="S3219" s="30"/>
      <c r="T3219" s="144"/>
      <c r="U3219" s="144"/>
      <c r="V3219" s="144"/>
      <c r="W3219" s="144"/>
      <c r="X3219" s="144"/>
      <c r="Y3219" s="144"/>
      <c r="Z3219" s="144"/>
      <c r="AA3219" s="144"/>
      <c r="AB3219" s="144"/>
      <c r="AC3219" s="144"/>
      <c r="AD3219" s="144"/>
      <c r="AE3219" s="144"/>
      <c r="AF3219" s="190"/>
      <c r="AG3219" s="150" t="s">
        <v>3083</v>
      </c>
      <c r="AH3219" s="131"/>
      <c r="AI3219" s="194"/>
      <c r="AJ3219" s="194"/>
      <c r="AK3219" s="141">
        <f t="shared" si="746"/>
        <v>3110</v>
      </c>
      <c r="AL3219" s="35" t="s">
        <v>153</v>
      </c>
      <c r="AM3219" s="141" t="str">
        <f t="shared" si="749"/>
        <v>3110.</v>
      </c>
      <c r="AN3219" s="147"/>
      <c r="AO3219" s="276"/>
      <c r="AP3219" s="16"/>
      <c r="AQ3219" s="14"/>
      <c r="AR3219" s="14"/>
      <c r="AS3219" s="14"/>
      <c r="AT3219" s="14"/>
      <c r="AU3219" s="14"/>
      <c r="AV3219" s="14"/>
      <c r="AW3219" s="14"/>
      <c r="AX3219" s="14"/>
      <c r="AY3219" s="14"/>
      <c r="AZ3219" s="14"/>
      <c r="BA3219" s="14"/>
      <c r="BB3219" s="14"/>
      <c r="BC3219" s="14"/>
      <c r="BD3219" s="14"/>
      <c r="BE3219" s="14"/>
      <c r="BF3219" s="14"/>
      <c r="BG3219" s="14"/>
      <c r="BH3219" s="14"/>
      <c r="BI3219" s="14"/>
      <c r="BJ3219" s="14"/>
      <c r="BK3219" s="14"/>
      <c r="BL3219" s="14"/>
      <c r="BM3219" s="14"/>
      <c r="BN3219" s="14"/>
      <c r="BO3219" s="14"/>
      <c r="BP3219" s="14"/>
      <c r="BQ3219" s="14"/>
      <c r="BR3219" s="14"/>
      <c r="BS3219" s="14"/>
      <c r="BT3219" s="14"/>
      <c r="BU3219" s="14"/>
      <c r="BV3219" s="14"/>
      <c r="BW3219" s="14"/>
      <c r="BX3219" s="14"/>
      <c r="BY3219" s="14"/>
      <c r="BZ3219" s="14"/>
      <c r="CA3219" s="14"/>
      <c r="CB3219" s="14"/>
      <c r="CC3219" s="14"/>
      <c r="CD3219" s="14"/>
      <c r="CE3219" s="14"/>
      <c r="CF3219" s="14"/>
      <c r="CG3219" s="14"/>
      <c r="CH3219" s="14"/>
      <c r="CI3219" s="14"/>
      <c r="CJ3219" s="14"/>
      <c r="CK3219" s="14"/>
      <c r="CL3219" s="14"/>
      <c r="CM3219" s="14"/>
      <c r="CN3219" s="14"/>
      <c r="CO3219" s="14"/>
      <c r="CP3219" s="14"/>
      <c r="CQ3219" s="14"/>
      <c r="CR3219" s="14"/>
      <c r="CS3219" s="14"/>
      <c r="CT3219" s="14"/>
      <c r="CU3219" s="14"/>
      <c r="CV3219" s="14"/>
      <c r="CW3219" s="14"/>
      <c r="CX3219" s="14"/>
      <c r="CY3219" s="14"/>
      <c r="CZ3219" s="14"/>
      <c r="DA3219" s="14"/>
      <c r="DB3219" s="14"/>
      <c r="DC3219" s="14"/>
      <c r="DD3219" s="14"/>
      <c r="DE3219" s="14"/>
      <c r="DF3219" s="14"/>
      <c r="DG3219" s="14"/>
      <c r="DH3219" s="14"/>
      <c r="DI3219" s="14"/>
      <c r="DJ3219" s="14"/>
      <c r="DK3219" s="14"/>
      <c r="DL3219" s="14"/>
      <c r="DM3219" s="14"/>
      <c r="DN3219" s="14"/>
      <c r="DO3219" s="14"/>
      <c r="DP3219" s="14"/>
      <c r="DQ3219" s="14"/>
      <c r="DR3219" s="14"/>
      <c r="DS3219" s="14"/>
      <c r="DT3219" s="14"/>
      <c r="DU3219" s="14"/>
      <c r="DV3219" s="14"/>
      <c r="DW3219" s="14"/>
      <c r="DX3219" s="14"/>
      <c r="DY3219" s="14"/>
      <c r="DZ3219" s="14"/>
      <c r="EA3219" s="14"/>
      <c r="EB3219" s="14"/>
      <c r="EC3219" s="14"/>
      <c r="ED3219" s="14"/>
      <c r="EE3219" s="14"/>
      <c r="EF3219" s="14"/>
      <c r="EG3219" s="14"/>
      <c r="EH3219" s="14"/>
      <c r="EI3219" s="14"/>
      <c r="EJ3219" s="14"/>
      <c r="EK3219" s="14"/>
      <c r="EL3219" s="14"/>
      <c r="EM3219" s="14"/>
      <c r="EN3219" s="14"/>
      <c r="EO3219" s="14"/>
      <c r="EP3219" s="14"/>
      <c r="EQ3219" s="14"/>
      <c r="ER3219" s="14"/>
      <c r="ES3219" s="14"/>
      <c r="ET3219" s="14"/>
      <c r="EU3219" s="14"/>
      <c r="EV3219" s="14"/>
      <c r="EW3219" s="14"/>
      <c r="EX3219" s="14"/>
      <c r="EY3219" s="14"/>
      <c r="EZ3219" s="14"/>
      <c r="FA3219" s="14"/>
      <c r="FB3219" s="14"/>
      <c r="FC3219" s="14"/>
      <c r="FD3219" s="14"/>
      <c r="FE3219" s="14"/>
      <c r="FF3219" s="14"/>
      <c r="FG3219" s="14"/>
      <c r="FH3219" s="14"/>
      <c r="FI3219" s="14"/>
      <c r="FJ3219" s="14"/>
      <c r="FK3219" s="14"/>
      <c r="FL3219" s="14"/>
      <c r="FM3219" s="14"/>
      <c r="FN3219" s="14"/>
      <c r="FO3219" s="14"/>
      <c r="FP3219" s="14"/>
      <c r="FQ3219" s="14"/>
      <c r="FR3219" s="14"/>
      <c r="FS3219" s="14"/>
      <c r="FT3219" s="14"/>
      <c r="FU3219" s="14"/>
      <c r="FV3219" s="14"/>
      <c r="FW3219" s="14"/>
      <c r="FX3219" s="14"/>
      <c r="FY3219" s="14"/>
      <c r="FZ3219" s="14"/>
      <c r="GA3219" s="14"/>
      <c r="GB3219" s="14"/>
      <c r="GC3219" s="14"/>
      <c r="GD3219" s="14"/>
      <c r="GE3219" s="14"/>
      <c r="GF3219" s="14"/>
      <c r="GG3219" s="14"/>
      <c r="GH3219" s="14"/>
      <c r="GI3219" s="14"/>
      <c r="GJ3219" s="14"/>
      <c r="GK3219" s="14"/>
      <c r="GL3219" s="14"/>
      <c r="GM3219" s="14"/>
      <c r="GN3219" s="14"/>
      <c r="GO3219" s="14"/>
      <c r="GP3219" s="14"/>
      <c r="GQ3219" s="14"/>
      <c r="GR3219" s="14"/>
      <c r="GS3219" s="14"/>
      <c r="GT3219" s="14"/>
      <c r="GU3219" s="14"/>
      <c r="GV3219" s="14"/>
      <c r="GW3219" s="14"/>
      <c r="GX3219" s="14"/>
      <c r="GY3219" s="14"/>
      <c r="GZ3219" s="14"/>
      <c r="HA3219" s="14"/>
      <c r="HB3219" s="14"/>
      <c r="HC3219" s="14"/>
      <c r="HD3219" s="14"/>
      <c r="HE3219" s="14"/>
      <c r="HF3219" s="14"/>
      <c r="HG3219" s="14"/>
      <c r="HH3219" s="14"/>
      <c r="HI3219" s="14"/>
      <c r="HJ3219" s="14"/>
      <c r="HK3219" s="14"/>
      <c r="HL3219" s="14"/>
      <c r="HM3219" s="14"/>
      <c r="HN3219" s="14"/>
      <c r="HO3219" s="14"/>
      <c r="HP3219" s="14"/>
      <c r="HQ3219" s="14"/>
      <c r="HR3219" s="14"/>
      <c r="HS3219" s="14"/>
      <c r="HT3219" s="14"/>
      <c r="HU3219" s="14"/>
      <c r="HV3219" s="14"/>
      <c r="HW3219" s="14"/>
      <c r="HX3219" s="14"/>
      <c r="HY3219" s="14"/>
      <c r="HZ3219" s="14"/>
      <c r="IA3219" s="14"/>
      <c r="IB3219" s="14"/>
      <c r="IC3219" s="14"/>
      <c r="ID3219" s="14"/>
      <c r="IE3219" s="14"/>
      <c r="IF3219" s="14"/>
      <c r="IG3219" s="14"/>
      <c r="IH3219" s="14"/>
      <c r="II3219" s="14"/>
      <c r="IJ3219" s="14"/>
      <c r="IK3219" s="14"/>
      <c r="IL3219" s="14"/>
      <c r="IM3219" s="14"/>
      <c r="IN3219" s="14"/>
      <c r="IO3219" s="14"/>
      <c r="IP3219" s="14"/>
      <c r="IQ3219" s="14"/>
      <c r="IR3219" s="14"/>
      <c r="IS3219" s="14"/>
      <c r="IT3219" s="14"/>
      <c r="IU3219" s="14"/>
      <c r="IV3219" s="14"/>
      <c r="IW3219" s="14"/>
      <c r="IX3219" s="14"/>
      <c r="IY3219" s="14"/>
      <c r="IZ3219" s="14"/>
      <c r="JA3219" s="14"/>
      <c r="JB3219" s="14"/>
      <c r="JC3219" s="14"/>
      <c r="JD3219" s="14"/>
      <c r="JE3219" s="14"/>
      <c r="JF3219" s="14"/>
      <c r="JG3219" s="14"/>
      <c r="JH3219" s="14"/>
      <c r="JI3219" s="14"/>
      <c r="JJ3219" s="14"/>
      <c r="JK3219" s="14"/>
      <c r="JL3219" s="14"/>
      <c r="JM3219" s="14"/>
      <c r="JN3219" s="14"/>
      <c r="JO3219" s="14"/>
      <c r="JP3219" s="14"/>
      <c r="JQ3219" s="14"/>
      <c r="JR3219" s="14"/>
      <c r="JS3219" s="14"/>
      <c r="JT3219" s="14"/>
      <c r="JU3219" s="14"/>
      <c r="JV3219" s="14"/>
      <c r="JW3219" s="14"/>
      <c r="JX3219" s="14"/>
      <c r="JY3219" s="14"/>
      <c r="JZ3219" s="14"/>
      <c r="KA3219" s="14"/>
      <c r="KB3219" s="14"/>
      <c r="KC3219" s="14"/>
      <c r="KD3219" s="14"/>
      <c r="KE3219" s="14"/>
      <c r="KF3219" s="14"/>
      <c r="KG3219" s="14"/>
      <c r="KH3219" s="14"/>
      <c r="KI3219" s="14"/>
      <c r="KJ3219" s="14"/>
      <c r="KK3219" s="14"/>
      <c r="KL3219" s="14"/>
      <c r="KM3219" s="14"/>
      <c r="KN3219" s="14"/>
      <c r="KO3219" s="14"/>
      <c r="KP3219" s="14"/>
      <c r="KQ3219" s="14"/>
      <c r="KR3219" s="14"/>
      <c r="KS3219" s="14"/>
      <c r="KT3219" s="14"/>
      <c r="KU3219" s="14"/>
      <c r="KV3219" s="14"/>
      <c r="KW3219" s="14"/>
      <c r="KX3219" s="14"/>
      <c r="KY3219" s="14"/>
      <c r="KZ3219" s="14"/>
      <c r="LA3219" s="14"/>
      <c r="LB3219" s="14"/>
      <c r="LC3219" s="14"/>
      <c r="LD3219" s="14"/>
      <c r="LE3219" s="14"/>
      <c r="LF3219" s="14"/>
      <c r="LG3219" s="14"/>
      <c r="LH3219" s="14"/>
      <c r="LI3219" s="14"/>
      <c r="LJ3219" s="14"/>
      <c r="LK3219" s="14"/>
      <c r="LL3219" s="14"/>
      <c r="LM3219" s="14"/>
      <c r="LN3219" s="14"/>
      <c r="LO3219" s="14"/>
      <c r="LP3219" s="14"/>
      <c r="LQ3219" s="14"/>
      <c r="LR3219" s="14"/>
      <c r="LS3219" s="14"/>
      <c r="LT3219" s="14"/>
      <c r="LU3219" s="14"/>
      <c r="LV3219" s="14"/>
      <c r="LW3219" s="14"/>
      <c r="LX3219" s="14"/>
      <c r="LY3219" s="14"/>
      <c r="LZ3219" s="14"/>
      <c r="MA3219" s="14"/>
      <c r="MB3219" s="14"/>
      <c r="MC3219" s="14"/>
      <c r="MD3219" s="14"/>
      <c r="ME3219" s="14"/>
      <c r="MF3219" s="14"/>
      <c r="MG3219" s="14"/>
      <c r="MH3219" s="14"/>
      <c r="MI3219" s="14"/>
      <c r="MJ3219" s="14"/>
      <c r="MK3219" s="14"/>
      <c r="ML3219" s="14"/>
      <c r="MM3219" s="14"/>
      <c r="MN3219" s="14"/>
      <c r="MO3219" s="14"/>
      <c r="MP3219" s="14"/>
      <c r="MQ3219" s="14"/>
      <c r="MR3219" s="14"/>
      <c r="MS3219" s="14"/>
      <c r="MT3219" s="14"/>
      <c r="MU3219" s="14"/>
      <c r="MV3219" s="14"/>
      <c r="MW3219" s="14"/>
      <c r="MX3219" s="14"/>
      <c r="MY3219" s="14"/>
      <c r="MZ3219" s="14"/>
      <c r="NA3219" s="14"/>
      <c r="NB3219" s="14"/>
      <c r="NC3219" s="14"/>
      <c r="ND3219" s="14"/>
      <c r="NE3219" s="14"/>
      <c r="NF3219" s="14"/>
      <c r="NG3219" s="14"/>
      <c r="NH3219" s="14"/>
      <c r="NI3219" s="14"/>
      <c r="NJ3219" s="14"/>
      <c r="NK3219" s="14"/>
      <c r="NL3219" s="14"/>
      <c r="NM3219" s="14"/>
      <c r="NN3219" s="14"/>
      <c r="NO3219" s="14"/>
      <c r="NP3219" s="14"/>
      <c r="NQ3219" s="14"/>
      <c r="NR3219" s="14"/>
      <c r="NS3219" s="14"/>
      <c r="NT3219" s="14"/>
      <c r="NU3219" s="14"/>
      <c r="NV3219" s="14"/>
      <c r="NW3219" s="14"/>
      <c r="NX3219" s="14"/>
      <c r="NY3219" s="14"/>
      <c r="NZ3219" s="14"/>
      <c r="OA3219" s="14"/>
      <c r="OB3219" s="14"/>
      <c r="OC3219" s="14"/>
      <c r="OD3219" s="14"/>
      <c r="OE3219" s="14"/>
      <c r="OF3219" s="14"/>
      <c r="OG3219" s="14"/>
      <c r="OH3219" s="14"/>
      <c r="OI3219" s="14"/>
      <c r="OJ3219" s="14"/>
      <c r="OK3219" s="14"/>
      <c r="OL3219" s="14"/>
      <c r="OM3219" s="14"/>
      <c r="ON3219" s="14"/>
      <c r="OO3219" s="14"/>
      <c r="OP3219" s="14"/>
      <c r="OQ3219" s="14"/>
      <c r="OR3219" s="14"/>
      <c r="OS3219" s="14"/>
      <c r="OT3219" s="14"/>
      <c r="OU3219" s="14"/>
      <c r="OV3219" s="14"/>
      <c r="OW3219" s="14"/>
      <c r="OX3219" s="14"/>
      <c r="OY3219" s="14"/>
      <c r="OZ3219" s="14"/>
      <c r="PA3219" s="14"/>
      <c r="PB3219" s="14"/>
      <c r="PC3219" s="14"/>
      <c r="PD3219" s="14"/>
      <c r="PE3219" s="14"/>
      <c r="PF3219" s="14"/>
      <c r="PG3219" s="14"/>
      <c r="PH3219" s="14"/>
      <c r="PI3219" s="14"/>
      <c r="PJ3219" s="14"/>
      <c r="PK3219" s="14"/>
      <c r="PL3219" s="14"/>
      <c r="PM3219" s="14"/>
      <c r="PN3219" s="14"/>
      <c r="PO3219" s="14"/>
      <c r="PP3219" s="14"/>
      <c r="PQ3219" s="14"/>
      <c r="PR3219" s="14"/>
      <c r="PS3219" s="14"/>
      <c r="PT3219" s="14"/>
      <c r="PU3219" s="14"/>
      <c r="PV3219" s="14"/>
      <c r="PW3219" s="14"/>
      <c r="PX3219" s="14"/>
      <c r="PY3219" s="14"/>
      <c r="PZ3219" s="14"/>
      <c r="QA3219" s="14"/>
      <c r="QB3219" s="14"/>
      <c r="QC3219" s="14"/>
      <c r="QD3219" s="14"/>
      <c r="QE3219" s="14"/>
      <c r="QF3219" s="14"/>
      <c r="QG3219" s="14"/>
      <c r="QH3219" s="14"/>
      <c r="QI3219" s="14"/>
      <c r="QJ3219" s="14"/>
      <c r="QK3219" s="14"/>
      <c r="QL3219" s="14"/>
      <c r="QM3219" s="14"/>
      <c r="QN3219" s="14"/>
      <c r="QO3219" s="14"/>
      <c r="QP3219" s="14"/>
      <c r="QQ3219" s="14"/>
      <c r="QR3219" s="14"/>
      <c r="QS3219" s="14"/>
      <c r="QT3219" s="14"/>
      <c r="QU3219" s="14"/>
      <c r="QV3219" s="14"/>
      <c r="QW3219" s="14"/>
      <c r="QX3219" s="14"/>
      <c r="QY3219" s="14"/>
      <c r="QZ3219" s="14"/>
      <c r="RA3219" s="14"/>
      <c r="RB3219" s="14"/>
      <c r="RC3219" s="14"/>
      <c r="RD3219" s="14"/>
      <c r="RE3219" s="14"/>
      <c r="RF3219" s="14"/>
      <c r="RG3219" s="14"/>
      <c r="RH3219" s="14"/>
      <c r="RI3219" s="14"/>
      <c r="RJ3219" s="14"/>
      <c r="RK3219" s="14"/>
      <c r="RL3219" s="14"/>
      <c r="RM3219" s="14"/>
      <c r="RN3219" s="14"/>
      <c r="RO3219" s="14"/>
      <c r="RP3219" s="14"/>
      <c r="RQ3219" s="14"/>
      <c r="RR3219" s="14"/>
      <c r="RS3219" s="14"/>
      <c r="RT3219" s="14"/>
      <c r="RU3219" s="14"/>
      <c r="RV3219" s="14"/>
      <c r="RW3219" s="14"/>
      <c r="RX3219" s="14"/>
      <c r="RY3219" s="14"/>
      <c r="RZ3219" s="14"/>
      <c r="SA3219" s="14"/>
      <c r="SB3219" s="14"/>
      <c r="SC3219" s="14"/>
      <c r="SD3219" s="14"/>
      <c r="SE3219" s="14"/>
      <c r="SF3219" s="14"/>
      <c r="SG3219" s="14"/>
      <c r="SH3219" s="14"/>
      <c r="SI3219" s="14"/>
      <c r="SJ3219" s="14"/>
      <c r="SK3219" s="14"/>
      <c r="SL3219" s="14"/>
      <c r="SM3219" s="14"/>
      <c r="SN3219" s="14"/>
      <c r="SO3219" s="14"/>
      <c r="SP3219" s="14"/>
      <c r="SQ3219" s="14"/>
      <c r="SR3219" s="14"/>
      <c r="SS3219" s="14"/>
      <c r="ST3219" s="14"/>
      <c r="SU3219" s="14"/>
      <c r="SV3219" s="14"/>
      <c r="SW3219" s="14"/>
      <c r="SX3219" s="14"/>
      <c r="SY3219" s="14"/>
      <c r="SZ3219" s="14"/>
      <c r="TA3219" s="14"/>
      <c r="TB3219" s="14"/>
      <c r="TC3219" s="14"/>
      <c r="TD3219" s="14"/>
      <c r="TE3219" s="14"/>
      <c r="TF3219" s="14"/>
      <c r="TG3219" s="14"/>
      <c r="TH3219" s="14"/>
      <c r="TI3219" s="14"/>
      <c r="TJ3219" s="14"/>
      <c r="TK3219" s="14"/>
      <c r="TL3219" s="14"/>
      <c r="TM3219" s="14"/>
      <c r="TN3219" s="14"/>
      <c r="TO3219" s="14"/>
      <c r="TP3219" s="14"/>
      <c r="TQ3219" s="14"/>
      <c r="TR3219" s="14"/>
      <c r="TS3219" s="14"/>
      <c r="TT3219" s="14"/>
      <c r="TU3219" s="14"/>
      <c r="TV3219" s="14"/>
      <c r="TW3219" s="14"/>
      <c r="TX3219" s="14"/>
      <c r="TY3219" s="14"/>
      <c r="TZ3219" s="14"/>
      <c r="UA3219" s="14"/>
      <c r="UB3219" s="14"/>
      <c r="UC3219" s="14"/>
      <c r="UD3219" s="14"/>
      <c r="UE3219" s="14"/>
      <c r="UF3219" s="14"/>
      <c r="UG3219" s="14"/>
      <c r="UH3219" s="14"/>
      <c r="UI3219" s="14"/>
      <c r="UJ3219" s="14"/>
      <c r="UK3219" s="14"/>
      <c r="UL3219" s="14"/>
      <c r="UM3219" s="14"/>
      <c r="UN3219" s="14"/>
      <c r="UO3219" s="14"/>
      <c r="UP3219" s="14"/>
      <c r="UQ3219" s="14"/>
      <c r="UR3219" s="14"/>
      <c r="US3219" s="14"/>
      <c r="UT3219" s="14"/>
      <c r="UU3219" s="14"/>
      <c r="UV3219" s="14"/>
      <c r="UW3219" s="14"/>
      <c r="UX3219" s="14"/>
      <c r="UY3219" s="14"/>
      <c r="UZ3219" s="14"/>
      <c r="VA3219" s="14"/>
      <c r="VB3219" s="14"/>
      <c r="VC3219" s="14"/>
      <c r="VD3219" s="14"/>
      <c r="VE3219" s="14"/>
      <c r="VF3219" s="14"/>
      <c r="VG3219" s="14"/>
      <c r="VH3219" s="14"/>
      <c r="VI3219" s="14"/>
      <c r="VJ3219" s="14"/>
      <c r="VK3219" s="14"/>
      <c r="VL3219" s="14"/>
      <c r="VM3219" s="14"/>
      <c r="VN3219" s="14"/>
      <c r="VO3219" s="14"/>
      <c r="VP3219" s="14"/>
      <c r="VQ3219" s="14"/>
      <c r="VR3219" s="14"/>
      <c r="VS3219" s="14"/>
      <c r="VT3219" s="14"/>
      <c r="VU3219" s="14"/>
      <c r="VV3219" s="14"/>
      <c r="VW3219" s="14"/>
      <c r="VX3219" s="14"/>
      <c r="VY3219" s="14"/>
      <c r="VZ3219" s="14"/>
      <c r="WA3219" s="14"/>
      <c r="WB3219" s="14"/>
      <c r="WC3219" s="14"/>
      <c r="WD3219" s="14"/>
      <c r="WE3219" s="14"/>
      <c r="WF3219" s="14"/>
      <c r="WG3219" s="14"/>
      <c r="WH3219" s="14"/>
      <c r="WI3219" s="14"/>
      <c r="WJ3219" s="14"/>
      <c r="WK3219" s="14"/>
      <c r="WL3219" s="14"/>
      <c r="WM3219" s="14"/>
      <c r="WN3219" s="14"/>
      <c r="WO3219" s="14"/>
      <c r="WP3219" s="14"/>
      <c r="WQ3219" s="14"/>
      <c r="WR3219" s="14"/>
      <c r="WS3219" s="14"/>
      <c r="WT3219" s="14"/>
      <c r="WU3219" s="14"/>
      <c r="WV3219" s="14"/>
      <c r="WW3219" s="14"/>
      <c r="WX3219" s="14"/>
      <c r="WY3219" s="14"/>
      <c r="WZ3219" s="14"/>
      <c r="XA3219" s="14"/>
      <c r="XB3219" s="14"/>
      <c r="XC3219" s="14"/>
      <c r="XD3219" s="14"/>
      <c r="XE3219" s="14"/>
      <c r="XF3219" s="14"/>
      <c r="XG3219" s="14"/>
      <c r="XH3219" s="14"/>
      <c r="XI3219" s="14"/>
      <c r="XJ3219" s="14"/>
      <c r="XK3219" s="14"/>
      <c r="XL3219" s="14"/>
      <c r="XM3219" s="14"/>
      <c r="XN3219" s="14"/>
      <c r="XO3219" s="14"/>
      <c r="XP3219" s="14"/>
      <c r="XQ3219" s="14"/>
      <c r="XR3219" s="14"/>
      <c r="XS3219" s="14"/>
      <c r="XT3219" s="14"/>
      <c r="XU3219" s="14"/>
      <c r="XV3219" s="14"/>
      <c r="XW3219" s="14"/>
      <c r="XX3219" s="14"/>
      <c r="XY3219" s="14"/>
      <c r="XZ3219" s="14"/>
      <c r="YA3219" s="14"/>
      <c r="YB3219" s="14"/>
      <c r="YC3219" s="14"/>
      <c r="YD3219" s="14"/>
      <c r="YE3219" s="14"/>
      <c r="YF3219" s="14"/>
      <c r="YG3219" s="14"/>
      <c r="YH3219" s="14"/>
      <c r="YI3219" s="14"/>
      <c r="YJ3219" s="14"/>
      <c r="YK3219" s="14"/>
      <c r="YL3219" s="14"/>
      <c r="YM3219" s="14"/>
      <c r="YN3219" s="14"/>
      <c r="YO3219" s="14"/>
      <c r="YP3219" s="14"/>
      <c r="YQ3219" s="14"/>
      <c r="YR3219" s="14"/>
      <c r="YS3219" s="14"/>
      <c r="YT3219" s="14"/>
      <c r="YU3219" s="14"/>
      <c r="YV3219" s="14"/>
      <c r="YW3219" s="14"/>
      <c r="YX3219" s="14"/>
      <c r="YY3219" s="14"/>
      <c r="YZ3219" s="14"/>
      <c r="ZA3219" s="14"/>
      <c r="ZB3219" s="14"/>
      <c r="ZC3219" s="14"/>
      <c r="ZD3219" s="14"/>
      <c r="ZE3219" s="14"/>
      <c r="ZF3219" s="14"/>
      <c r="ZG3219" s="14"/>
      <c r="ZH3219" s="14"/>
      <c r="ZI3219" s="14"/>
      <c r="ZJ3219" s="14"/>
      <c r="ZK3219" s="14"/>
      <c r="ZL3219" s="14"/>
      <c r="ZM3219" s="14"/>
      <c r="ZN3219" s="14"/>
      <c r="ZO3219" s="14"/>
      <c r="ZP3219" s="14"/>
      <c r="ZQ3219" s="14"/>
      <c r="ZR3219" s="14"/>
      <c r="ZS3219" s="14"/>
      <c r="ZT3219" s="14"/>
      <c r="ZU3219" s="14"/>
      <c r="ZV3219" s="14"/>
      <c r="ZW3219" s="14"/>
      <c r="ZX3219" s="14"/>
      <c r="ZY3219" s="14"/>
      <c r="ZZ3219" s="14"/>
      <c r="AAA3219" s="14"/>
      <c r="AAB3219" s="14"/>
      <c r="AAC3219" s="14"/>
      <c r="AAD3219" s="14"/>
      <c r="AAE3219" s="14"/>
      <c r="AAF3219" s="14"/>
      <c r="AAG3219" s="14"/>
      <c r="AAH3219" s="14"/>
      <c r="AAI3219" s="14"/>
      <c r="AAJ3219" s="14"/>
      <c r="AAK3219" s="14"/>
      <c r="AAL3219" s="14"/>
      <c r="AAM3219" s="14"/>
      <c r="AAN3219" s="14"/>
      <c r="AAO3219" s="14"/>
      <c r="AAP3219" s="14"/>
      <c r="AAQ3219" s="14"/>
      <c r="AAR3219" s="14"/>
      <c r="AAS3219" s="14"/>
      <c r="AAT3219" s="14"/>
      <c r="AAU3219" s="14"/>
      <c r="AAV3219" s="14"/>
      <c r="AAW3219" s="14"/>
      <c r="AAX3219" s="14"/>
      <c r="AAY3219" s="14"/>
      <c r="AAZ3219" s="14"/>
      <c r="ABA3219" s="14"/>
      <c r="ABB3219" s="14"/>
      <c r="ABC3219" s="14"/>
      <c r="ABD3219" s="14"/>
      <c r="ABE3219" s="14"/>
      <c r="ABF3219" s="14"/>
      <c r="ABG3219" s="14"/>
      <c r="ABH3219" s="14"/>
      <c r="ABI3219" s="14"/>
      <c r="ABJ3219" s="14"/>
      <c r="ABK3219" s="14"/>
      <c r="ABL3219" s="14"/>
      <c r="ABM3219" s="14"/>
      <c r="ABN3219" s="14"/>
      <c r="ABO3219" s="14"/>
      <c r="ABP3219" s="14"/>
      <c r="ABQ3219" s="14"/>
      <c r="ABR3219" s="14"/>
      <c r="ABS3219" s="14"/>
      <c r="ABT3219" s="14"/>
      <c r="ABU3219" s="14"/>
      <c r="ABV3219" s="14"/>
      <c r="ABW3219" s="14"/>
      <c r="ABX3219" s="14"/>
      <c r="ABY3219" s="14"/>
      <c r="ABZ3219" s="14"/>
      <c r="ACA3219" s="14"/>
      <c r="ACB3219" s="14"/>
      <c r="ACC3219" s="14"/>
      <c r="ACD3219" s="14"/>
      <c r="ACE3219" s="14"/>
      <c r="ACF3219" s="14"/>
      <c r="ACG3219" s="14"/>
      <c r="ACH3219" s="14"/>
      <c r="ACI3219" s="14"/>
      <c r="ACJ3219" s="14"/>
      <c r="ACK3219" s="14"/>
      <c r="ACL3219" s="14"/>
      <c r="ACM3219" s="14"/>
      <c r="ACN3219" s="14"/>
      <c r="ACO3219" s="14"/>
      <c r="ACP3219" s="14"/>
      <c r="ACQ3219" s="14"/>
      <c r="ACR3219" s="14"/>
      <c r="ACS3219" s="14"/>
      <c r="ACT3219" s="14"/>
      <c r="ACU3219" s="14"/>
      <c r="ACV3219" s="14"/>
      <c r="ACW3219" s="14"/>
      <c r="ACX3219" s="14"/>
      <c r="ACY3219" s="14"/>
      <c r="ACZ3219" s="14"/>
      <c r="ADA3219" s="14"/>
      <c r="ADB3219" s="14"/>
      <c r="ADC3219" s="14"/>
      <c r="ADD3219" s="14"/>
      <c r="ADE3219" s="14"/>
      <c r="ADF3219" s="14"/>
      <c r="ADG3219" s="14"/>
      <c r="ADH3219" s="14"/>
      <c r="ADI3219" s="14"/>
      <c r="ADJ3219" s="14"/>
      <c r="ADK3219" s="14"/>
      <c r="ADL3219" s="14"/>
      <c r="ADM3219" s="14"/>
      <c r="ADN3219" s="14"/>
      <c r="ADO3219" s="14"/>
      <c r="ADP3219" s="14"/>
      <c r="ADQ3219" s="14"/>
      <c r="ADR3219" s="14"/>
      <c r="ADS3219" s="14"/>
      <c r="ADT3219" s="14"/>
      <c r="ADU3219" s="14"/>
      <c r="ADV3219" s="14"/>
      <c r="ADW3219" s="14"/>
      <c r="ADX3219" s="14"/>
      <c r="ADY3219" s="14"/>
      <c r="ADZ3219" s="14"/>
      <c r="AEA3219" s="14"/>
      <c r="AEB3219" s="14"/>
      <c r="AEC3219" s="14"/>
      <c r="AED3219" s="14"/>
      <c r="AEE3219" s="14"/>
      <c r="AEF3219" s="14"/>
      <c r="AEG3219" s="14"/>
      <c r="AEH3219" s="14"/>
      <c r="AEI3219" s="14"/>
      <c r="AEJ3219" s="14"/>
      <c r="AEK3219" s="14"/>
      <c r="AEL3219" s="14"/>
      <c r="AEM3219" s="14"/>
      <c r="AEN3219" s="14"/>
      <c r="AEO3219" s="14"/>
      <c r="AEP3219" s="14"/>
      <c r="AEQ3219" s="14"/>
      <c r="AER3219" s="14"/>
      <c r="AES3219" s="14"/>
      <c r="AET3219" s="14"/>
      <c r="AEU3219" s="14"/>
      <c r="AEV3219" s="14"/>
      <c r="AEW3219" s="14"/>
      <c r="AEX3219" s="14"/>
      <c r="AEY3219" s="14"/>
      <c r="AEZ3219" s="14"/>
      <c r="AFA3219" s="14"/>
      <c r="AFB3219" s="14"/>
      <c r="AFC3219" s="14"/>
      <c r="AFD3219" s="14"/>
      <c r="AFE3219" s="14"/>
      <c r="AFF3219" s="14"/>
      <c r="AFG3219" s="14"/>
      <c r="AFH3219" s="14"/>
      <c r="AFI3219" s="14"/>
      <c r="AFJ3219" s="14"/>
      <c r="AFK3219" s="14"/>
      <c r="AFL3219" s="14"/>
      <c r="AFM3219" s="14"/>
      <c r="AFN3219" s="14"/>
      <c r="AFO3219" s="14"/>
      <c r="AFP3219" s="14"/>
      <c r="AFQ3219" s="14"/>
      <c r="AFR3219" s="14"/>
      <c r="AFS3219" s="14"/>
      <c r="AFT3219" s="14"/>
      <c r="AFU3219" s="14"/>
      <c r="AFV3219" s="14"/>
      <c r="AFW3219" s="14"/>
      <c r="AFX3219" s="14"/>
      <c r="AFY3219" s="14"/>
      <c r="AFZ3219" s="14"/>
      <c r="AGA3219" s="14"/>
      <c r="AGB3219" s="14"/>
      <c r="AGC3219" s="14"/>
      <c r="AGD3219" s="14"/>
      <c r="AGE3219" s="14"/>
      <c r="AGF3219" s="14"/>
      <c r="AGG3219" s="14"/>
      <c r="AGH3219" s="14"/>
      <c r="AGI3219" s="14"/>
      <c r="AGJ3219" s="14"/>
      <c r="AGK3219" s="14"/>
      <c r="AGL3219" s="14"/>
      <c r="AGM3219" s="14"/>
      <c r="AGN3219" s="14"/>
      <c r="AGO3219" s="14"/>
      <c r="AGP3219" s="14"/>
      <c r="AGQ3219" s="14"/>
      <c r="AGR3219" s="14"/>
      <c r="AGS3219" s="14"/>
      <c r="AGT3219" s="14"/>
      <c r="AGU3219" s="14"/>
      <c r="AGV3219" s="14"/>
      <c r="AGW3219" s="14"/>
      <c r="AGX3219" s="14"/>
      <c r="AGY3219" s="14"/>
      <c r="AGZ3219" s="14"/>
      <c r="AHA3219" s="14"/>
      <c r="AHB3219" s="14"/>
      <c r="AHC3219" s="14"/>
      <c r="AHD3219" s="14"/>
      <c r="AHE3219" s="14"/>
      <c r="AHF3219" s="14"/>
      <c r="AHG3219" s="14"/>
      <c r="AHH3219" s="14"/>
      <c r="AHI3219" s="14"/>
      <c r="AHJ3219" s="14"/>
      <c r="AHK3219" s="14"/>
      <c r="AHL3219" s="14"/>
      <c r="AHM3219" s="14"/>
      <c r="AHN3219" s="14"/>
      <c r="AHO3219" s="14"/>
      <c r="AHP3219" s="14"/>
      <c r="AHQ3219" s="14"/>
      <c r="AHR3219" s="14"/>
      <c r="AHS3219" s="14"/>
      <c r="AHT3219" s="14"/>
      <c r="AHU3219" s="14"/>
      <c r="AHV3219" s="14"/>
      <c r="AHW3219" s="14"/>
      <c r="AHX3219" s="14"/>
      <c r="AHY3219" s="14"/>
      <c r="AHZ3219" s="14"/>
      <c r="AIA3219" s="14"/>
      <c r="AIB3219" s="14"/>
      <c r="AIC3219" s="14"/>
      <c r="AID3219" s="14"/>
      <c r="AIE3219" s="14"/>
      <c r="AIF3219" s="14"/>
      <c r="AIG3219" s="14"/>
      <c r="AIH3219" s="14"/>
      <c r="AII3219" s="14"/>
      <c r="AIJ3219" s="14"/>
      <c r="AIK3219" s="14"/>
      <c r="AIL3219" s="14"/>
      <c r="AIM3219" s="14"/>
      <c r="AIN3219" s="14"/>
      <c r="AIO3219" s="14"/>
      <c r="AIP3219" s="14"/>
      <c r="AIQ3219" s="14"/>
      <c r="AIR3219" s="14"/>
      <c r="AIS3219" s="14"/>
      <c r="AIT3219" s="14"/>
      <c r="AIU3219" s="14"/>
      <c r="AIV3219" s="14"/>
      <c r="AIW3219" s="14"/>
      <c r="AIX3219" s="14"/>
      <c r="AIY3219" s="14"/>
      <c r="AIZ3219" s="14"/>
      <c r="AJA3219" s="14"/>
      <c r="AJB3219" s="14"/>
      <c r="AJC3219" s="14"/>
      <c r="AJD3219" s="14"/>
      <c r="AJE3219" s="14"/>
      <c r="AJF3219" s="14"/>
      <c r="AJG3219" s="14"/>
      <c r="AJH3219" s="14"/>
      <c r="AJI3219" s="14"/>
      <c r="AJJ3219" s="14"/>
      <c r="AJK3219" s="14"/>
      <c r="AJL3219" s="14"/>
      <c r="AJM3219" s="14"/>
      <c r="AJN3219" s="14"/>
      <c r="AJO3219" s="14"/>
      <c r="AJP3219" s="14"/>
      <c r="AJQ3219" s="14"/>
      <c r="AJR3219" s="14"/>
      <c r="AJS3219" s="14"/>
      <c r="AJT3219" s="14"/>
      <c r="AJU3219" s="14"/>
      <c r="AJV3219" s="14"/>
      <c r="AJW3219" s="14"/>
      <c r="AJX3219" s="14"/>
      <c r="AJY3219" s="14"/>
      <c r="AJZ3219" s="14"/>
      <c r="AKA3219" s="14"/>
      <c r="AKB3219" s="14"/>
      <c r="AKC3219" s="14"/>
      <c r="AKD3219" s="14"/>
      <c r="AKE3219" s="14"/>
      <c r="AKF3219" s="14"/>
      <c r="AKG3219" s="14"/>
      <c r="AKH3219" s="14"/>
      <c r="AKI3219" s="14"/>
      <c r="AKJ3219" s="14"/>
      <c r="AKK3219" s="14"/>
      <c r="AKL3219" s="14"/>
      <c r="AKM3219" s="14"/>
      <c r="AKN3219" s="14"/>
      <c r="AKO3219" s="14"/>
      <c r="AKP3219" s="14"/>
      <c r="AKQ3219" s="14"/>
      <c r="AKR3219" s="14"/>
      <c r="AKS3219" s="14"/>
      <c r="AKT3219" s="14"/>
      <c r="AKU3219" s="14"/>
      <c r="AKV3219" s="14"/>
      <c r="AKW3219" s="14"/>
      <c r="AKX3219" s="14"/>
      <c r="AKY3219" s="14"/>
      <c r="AKZ3219" s="14"/>
      <c r="ALA3219" s="14"/>
      <c r="ALB3219" s="14"/>
      <c r="ALC3219" s="14"/>
      <c r="ALD3219" s="14"/>
      <c r="ALE3219" s="14"/>
      <c r="ALF3219" s="14"/>
      <c r="ALG3219" s="14"/>
      <c r="ALH3219" s="14"/>
      <c r="ALI3219" s="14"/>
      <c r="ALJ3219" s="14"/>
      <c r="ALK3219" s="14"/>
      <c r="ALL3219" s="14"/>
      <c r="ALM3219" s="14"/>
      <c r="ALN3219" s="14"/>
      <c r="ALO3219" s="14"/>
      <c r="ALP3219" s="14"/>
      <c r="ALQ3219" s="14"/>
      <c r="ALR3219" s="14"/>
      <c r="ALS3219" s="14"/>
      <c r="ALT3219" s="14"/>
      <c r="ALU3219" s="14"/>
      <c r="ALV3219" s="14"/>
      <c r="ALW3219" s="14"/>
      <c r="ALX3219" s="14"/>
      <c r="ALY3219" s="14"/>
      <c r="ALZ3219" s="14"/>
      <c r="AMA3219" s="14"/>
      <c r="AMB3219" s="14"/>
      <c r="AMC3219" s="14"/>
      <c r="AMD3219" s="14"/>
      <c r="AME3219" s="14"/>
      <c r="AMF3219" s="14"/>
      <c r="AMG3219" s="14"/>
      <c r="AMH3219" s="14"/>
      <c r="AMI3219" s="14"/>
      <c r="AMJ3219" s="14"/>
      <c r="AMK3219" s="14"/>
      <c r="AML3219" s="14"/>
      <c r="AMM3219" s="14"/>
      <c r="AMN3219" s="14"/>
      <c r="AMO3219" s="14"/>
      <c r="AMP3219" s="14"/>
      <c r="AMQ3219" s="14"/>
      <c r="AMR3219" s="14"/>
      <c r="AMS3219" s="14"/>
      <c r="AMT3219" s="14"/>
      <c r="AMU3219" s="14"/>
      <c r="AMV3219" s="14"/>
      <c r="AMW3219" s="14"/>
      <c r="AMX3219" s="14"/>
      <c r="AMY3219" s="14"/>
      <c r="AMZ3219" s="14"/>
      <c r="ANA3219" s="14"/>
      <c r="ANB3219" s="14"/>
      <c r="ANC3219" s="14"/>
      <c r="AND3219" s="14"/>
      <c r="ANE3219" s="14"/>
      <c r="ANF3219" s="14"/>
      <c r="ANG3219" s="14"/>
      <c r="ANH3219" s="14"/>
      <c r="ANI3219" s="14"/>
      <c r="ANJ3219" s="14"/>
      <c r="ANK3219" s="14"/>
      <c r="ANL3219" s="14"/>
      <c r="ANM3219" s="14"/>
      <c r="ANN3219" s="14"/>
      <c r="ANO3219" s="14"/>
      <c r="ANP3219" s="14"/>
      <c r="ANQ3219" s="14"/>
      <c r="ANR3219" s="14"/>
      <c r="ANS3219" s="14"/>
      <c r="ANT3219" s="14"/>
      <c r="ANU3219" s="14"/>
      <c r="ANV3219" s="14"/>
      <c r="ANW3219" s="14"/>
      <c r="ANX3219" s="14"/>
      <c r="ANY3219" s="14"/>
      <c r="ANZ3219" s="14"/>
      <c r="AOA3219" s="14"/>
      <c r="AOB3219" s="14"/>
      <c r="AOC3219" s="14"/>
      <c r="AOD3219" s="14"/>
      <c r="AOE3219" s="14"/>
      <c r="AOF3219" s="14"/>
      <c r="AOG3219" s="14"/>
      <c r="AOH3219" s="14"/>
      <c r="AOI3219" s="14"/>
      <c r="AOJ3219" s="14"/>
      <c r="AOK3219" s="14"/>
      <c r="AOL3219" s="14"/>
      <c r="AOM3219" s="14"/>
      <c r="AON3219" s="14"/>
      <c r="AOO3219" s="14"/>
      <c r="AOP3219" s="14"/>
      <c r="AOQ3219" s="14"/>
      <c r="AOR3219" s="14"/>
      <c r="AOS3219" s="14"/>
      <c r="AOT3219" s="14"/>
      <c r="AOU3219" s="14"/>
      <c r="AOV3219" s="14"/>
      <c r="AOW3219" s="14"/>
      <c r="AOX3219" s="14"/>
      <c r="AOY3219" s="14"/>
      <c r="AOZ3219" s="14"/>
      <c r="APA3219" s="14"/>
      <c r="APB3219" s="14"/>
      <c r="APC3219" s="14"/>
      <c r="APD3219" s="14"/>
      <c r="APE3219" s="14"/>
      <c r="APF3219" s="14"/>
      <c r="APG3219" s="14"/>
      <c r="APH3219" s="14"/>
      <c r="API3219" s="14"/>
      <c r="APJ3219" s="14"/>
      <c r="APK3219" s="14"/>
      <c r="APL3219" s="14"/>
      <c r="APM3219" s="14"/>
      <c r="APN3219" s="14"/>
      <c r="APO3219" s="14"/>
      <c r="APP3219" s="14"/>
      <c r="APQ3219" s="14"/>
      <c r="APR3219" s="14"/>
      <c r="APS3219" s="14"/>
      <c r="APT3219" s="14"/>
      <c r="APU3219" s="14"/>
      <c r="APV3219" s="14"/>
      <c r="APW3219" s="14"/>
      <c r="APX3219" s="14"/>
      <c r="APY3219" s="14"/>
      <c r="APZ3219" s="14"/>
      <c r="AQA3219" s="14"/>
      <c r="AQB3219" s="14"/>
      <c r="AQC3219" s="14"/>
      <c r="AQD3219" s="14"/>
      <c r="AQE3219" s="14"/>
      <c r="AQF3219" s="14"/>
      <c r="AQG3219" s="14"/>
      <c r="AQH3219" s="14"/>
      <c r="AQI3219" s="14"/>
      <c r="AQJ3219" s="14"/>
      <c r="AQK3219" s="14"/>
      <c r="AQL3219" s="14"/>
      <c r="AQM3219" s="14"/>
      <c r="AQN3219" s="14"/>
      <c r="AQO3219" s="14"/>
      <c r="AQP3219" s="14"/>
      <c r="AQQ3219" s="14"/>
      <c r="AQR3219" s="14"/>
      <c r="AQS3219" s="14"/>
      <c r="AQT3219" s="14"/>
      <c r="AQU3219" s="14"/>
      <c r="AQV3219" s="14"/>
      <c r="AQW3219" s="14"/>
      <c r="AQX3219" s="14"/>
      <c r="AQY3219" s="14"/>
      <c r="AQZ3219" s="14"/>
      <c r="ARA3219" s="14"/>
      <c r="ARB3219" s="14"/>
      <c r="ARC3219" s="14"/>
      <c r="ARD3219" s="14"/>
      <c r="ARE3219" s="14"/>
      <c r="ARF3219" s="14"/>
      <c r="ARG3219" s="14"/>
      <c r="ARH3219" s="14"/>
      <c r="ARI3219" s="14"/>
      <c r="ARJ3219" s="14"/>
      <c r="ARK3219" s="14"/>
      <c r="ARL3219" s="14"/>
      <c r="ARM3219" s="14"/>
      <c r="ARN3219" s="14"/>
      <c r="ARO3219" s="14"/>
      <c r="ARP3219" s="14"/>
      <c r="ARQ3219" s="14"/>
      <c r="ARR3219" s="14"/>
      <c r="ARS3219" s="14"/>
      <c r="ART3219" s="14"/>
      <c r="ARU3219" s="14"/>
      <c r="ARV3219" s="14"/>
      <c r="ARW3219" s="14"/>
      <c r="ARX3219" s="14"/>
      <c r="ARY3219" s="14"/>
      <c r="ARZ3219" s="14"/>
      <c r="ASA3219" s="14"/>
      <c r="ASB3219" s="14"/>
      <c r="ASC3219" s="14"/>
      <c r="ASD3219" s="14"/>
      <c r="ASE3219" s="14"/>
      <c r="ASF3219" s="14"/>
      <c r="ASG3219" s="14"/>
      <c r="ASH3219" s="14"/>
      <c r="ASI3219" s="14"/>
      <c r="ASJ3219" s="14"/>
      <c r="ASK3219" s="14"/>
      <c r="ASL3219" s="14"/>
      <c r="ASM3219" s="14"/>
      <c r="ASN3219" s="14"/>
      <c r="ASO3219" s="14"/>
      <c r="ASP3219" s="14"/>
      <c r="ASQ3219" s="14"/>
      <c r="ASR3219" s="14"/>
      <c r="ASS3219" s="14"/>
      <c r="AST3219" s="14"/>
      <c r="ASU3219" s="14"/>
      <c r="ASV3219" s="14"/>
      <c r="ASW3219" s="14"/>
      <c r="ASX3219" s="14"/>
      <c r="ASY3219" s="14"/>
      <c r="ASZ3219" s="14"/>
      <c r="ATA3219" s="14"/>
      <c r="ATB3219" s="14"/>
      <c r="ATC3219" s="14"/>
      <c r="ATD3219" s="14"/>
      <c r="ATE3219" s="14"/>
      <c r="ATF3219" s="14"/>
      <c r="ATG3219" s="14"/>
      <c r="ATH3219" s="14"/>
      <c r="ATI3219" s="14"/>
      <c r="ATJ3219" s="14"/>
      <c r="ATK3219" s="14"/>
      <c r="ATL3219" s="14"/>
      <c r="ATM3219" s="14"/>
      <c r="ATN3219" s="14"/>
      <c r="ATO3219" s="14"/>
      <c r="ATP3219" s="14"/>
      <c r="ATQ3219" s="14"/>
      <c r="ATR3219" s="14"/>
      <c r="ATS3219" s="14"/>
      <c r="ATT3219" s="14"/>
      <c r="ATU3219" s="14"/>
      <c r="ATV3219" s="14"/>
      <c r="ATW3219" s="14"/>
      <c r="ATX3219" s="14"/>
      <c r="ATY3219" s="14"/>
      <c r="ATZ3219" s="14"/>
      <c r="AUA3219" s="14"/>
      <c r="AUB3219" s="14"/>
      <c r="AUC3219" s="14"/>
      <c r="AUD3219" s="14"/>
      <c r="AUE3219" s="14"/>
      <c r="AUF3219" s="14"/>
      <c r="AUG3219" s="14"/>
      <c r="AUH3219" s="14"/>
      <c r="AUI3219" s="14"/>
      <c r="AUJ3219" s="14"/>
      <c r="AUK3219" s="14"/>
      <c r="AUL3219" s="14"/>
      <c r="AUM3219" s="14"/>
      <c r="AUN3219" s="14"/>
      <c r="AUO3219" s="14"/>
      <c r="AUP3219" s="14"/>
      <c r="AUQ3219" s="14"/>
      <c r="AUR3219" s="14"/>
      <c r="AUS3219" s="14"/>
      <c r="AUT3219" s="14"/>
      <c r="AUU3219" s="14"/>
      <c r="AUV3219" s="14"/>
      <c r="AUW3219" s="14"/>
      <c r="AUX3219" s="14"/>
      <c r="AUY3219" s="14"/>
      <c r="AUZ3219" s="14"/>
      <c r="AVA3219" s="14"/>
      <c r="AVB3219" s="14"/>
      <c r="AVC3219" s="14"/>
      <c r="AVD3219" s="14"/>
      <c r="AVE3219" s="14"/>
      <c r="AVF3219" s="14"/>
      <c r="AVG3219" s="14"/>
      <c r="AVH3219" s="14"/>
      <c r="AVI3219" s="14"/>
      <c r="AVJ3219" s="14"/>
      <c r="AVK3219" s="14"/>
      <c r="AVL3219" s="14"/>
      <c r="AVM3219" s="14"/>
      <c r="AVN3219" s="14"/>
      <c r="AVO3219" s="14"/>
      <c r="AVP3219" s="14"/>
      <c r="AVQ3219" s="14"/>
      <c r="AVR3219" s="14"/>
      <c r="AVS3219" s="14"/>
      <c r="AVT3219" s="14"/>
      <c r="AVU3219" s="14"/>
      <c r="AVV3219" s="14"/>
      <c r="AVW3219" s="14"/>
      <c r="AVX3219" s="14"/>
      <c r="AVY3219" s="14"/>
      <c r="AVZ3219" s="14"/>
      <c r="AWA3219" s="14"/>
      <c r="AWB3219" s="14"/>
      <c r="AWC3219" s="14"/>
      <c r="AWD3219" s="14"/>
      <c r="AWE3219" s="14"/>
      <c r="AWF3219" s="14"/>
      <c r="AWG3219" s="14"/>
      <c r="AWH3219" s="14"/>
      <c r="AWI3219" s="14"/>
      <c r="AWJ3219" s="14"/>
      <c r="AWK3219" s="14"/>
      <c r="AWL3219" s="14"/>
      <c r="AWM3219" s="14"/>
      <c r="AWN3219" s="14"/>
      <c r="AWO3219" s="14"/>
      <c r="AWP3219" s="14"/>
      <c r="AWQ3219" s="14"/>
      <c r="AWR3219" s="14"/>
      <c r="AWS3219" s="14"/>
      <c r="AWT3219" s="14"/>
      <c r="AWU3219" s="14"/>
      <c r="AWV3219" s="14"/>
      <c r="AWW3219" s="14"/>
      <c r="AWX3219" s="14"/>
      <c r="AWY3219" s="14"/>
      <c r="AWZ3219" s="14"/>
      <c r="AXA3219" s="14"/>
      <c r="AXB3219" s="14"/>
      <c r="AXC3219" s="14"/>
      <c r="AXD3219" s="14"/>
      <c r="AXE3219" s="14"/>
      <c r="AXF3219" s="14"/>
      <c r="AXG3219" s="14"/>
      <c r="AXH3219" s="14"/>
      <c r="AXI3219" s="14"/>
      <c r="AXJ3219" s="14"/>
      <c r="AXK3219" s="14"/>
      <c r="AXL3219" s="14"/>
      <c r="AXM3219" s="14"/>
      <c r="AXN3219" s="14"/>
      <c r="AXO3219" s="14"/>
      <c r="AXP3219" s="14"/>
      <c r="AXQ3219" s="14"/>
      <c r="AXR3219" s="14"/>
      <c r="AXS3219" s="14"/>
      <c r="AXT3219" s="14"/>
      <c r="AXU3219" s="14"/>
      <c r="AXV3219" s="14"/>
      <c r="AXW3219" s="14"/>
      <c r="AXX3219" s="14"/>
      <c r="AXY3219" s="14"/>
      <c r="AXZ3219" s="14"/>
      <c r="AYA3219" s="14"/>
      <c r="AYB3219" s="14"/>
      <c r="AYC3219" s="14"/>
      <c r="AYD3219" s="14"/>
      <c r="AYE3219" s="14"/>
      <c r="AYF3219" s="14"/>
      <c r="AYG3219" s="14"/>
      <c r="AYH3219" s="14"/>
      <c r="AYI3219" s="14"/>
      <c r="AYJ3219" s="14"/>
      <c r="AYK3219" s="14"/>
      <c r="AYL3219" s="14"/>
      <c r="AYM3219" s="14"/>
      <c r="AYN3219" s="14"/>
      <c r="AYO3219" s="14"/>
      <c r="AYP3219" s="14"/>
      <c r="AYQ3219" s="14"/>
      <c r="AYR3219" s="14"/>
      <c r="AYS3219" s="14"/>
      <c r="AYT3219" s="14"/>
      <c r="AYU3219" s="14"/>
      <c r="AYV3219" s="14"/>
      <c r="AYW3219" s="14"/>
      <c r="AYX3219" s="14"/>
      <c r="AYY3219" s="14"/>
      <c r="AYZ3219" s="14"/>
      <c r="AZA3219" s="14"/>
      <c r="AZB3219" s="14"/>
      <c r="AZC3219" s="14"/>
      <c r="AZD3219" s="14"/>
      <c r="AZE3219" s="14"/>
      <c r="AZF3219" s="14"/>
      <c r="AZG3219" s="14"/>
      <c r="AZH3219" s="14"/>
      <c r="AZI3219" s="14"/>
      <c r="AZJ3219" s="14"/>
      <c r="AZK3219" s="14"/>
      <c r="AZL3219" s="14"/>
      <c r="AZM3219" s="14"/>
      <c r="AZN3219" s="14"/>
      <c r="AZO3219" s="14"/>
      <c r="AZP3219" s="14"/>
      <c r="AZQ3219" s="14"/>
      <c r="AZR3219" s="14"/>
      <c r="AZS3219" s="14"/>
      <c r="AZT3219" s="14"/>
      <c r="AZU3219" s="14"/>
      <c r="AZV3219" s="14"/>
      <c r="AZW3219" s="14"/>
      <c r="AZX3219" s="14"/>
      <c r="AZY3219" s="14"/>
      <c r="AZZ3219" s="14"/>
      <c r="BAA3219" s="14"/>
      <c r="BAB3219" s="14"/>
      <c r="BAC3219" s="14"/>
      <c r="BAD3219" s="14"/>
      <c r="BAE3219" s="14"/>
      <c r="BAF3219" s="14"/>
      <c r="BAG3219" s="14"/>
      <c r="BAH3219" s="14"/>
      <c r="BAI3219" s="14"/>
      <c r="BAJ3219" s="14"/>
      <c r="BAK3219" s="14"/>
      <c r="BAL3219" s="14"/>
      <c r="BAM3219" s="14"/>
      <c r="BAN3219" s="14"/>
      <c r="BAO3219" s="14"/>
      <c r="BAP3219" s="14"/>
      <c r="BAQ3219" s="14"/>
      <c r="BAR3219" s="14"/>
      <c r="BAS3219" s="14"/>
      <c r="BAT3219" s="14"/>
      <c r="BAU3219" s="14"/>
      <c r="BAV3219" s="14"/>
      <c r="BAW3219" s="14"/>
      <c r="BAX3219" s="14"/>
      <c r="BAY3219" s="14"/>
      <c r="BAZ3219" s="14"/>
      <c r="BBA3219" s="14"/>
      <c r="BBB3219" s="14"/>
      <c r="BBC3219" s="14"/>
      <c r="BBD3219" s="14"/>
      <c r="BBE3219" s="14"/>
      <c r="BBF3219" s="14"/>
      <c r="BBG3219" s="14"/>
      <c r="BBH3219" s="14"/>
      <c r="BBI3219" s="14"/>
      <c r="BBJ3219" s="14"/>
      <c r="BBK3219" s="14"/>
      <c r="BBL3219" s="14"/>
      <c r="BBM3219" s="14"/>
      <c r="BBN3219" s="14"/>
      <c r="BBO3219" s="14"/>
      <c r="BBP3219" s="14"/>
      <c r="BBQ3219" s="14"/>
      <c r="BBR3219" s="14"/>
      <c r="BBS3219" s="14"/>
      <c r="BBT3219" s="14"/>
      <c r="BBU3219" s="14"/>
      <c r="BBV3219" s="14"/>
      <c r="BBW3219" s="14"/>
      <c r="BBX3219" s="14"/>
      <c r="BBY3219" s="14"/>
      <c r="BBZ3219" s="14"/>
      <c r="BCA3219" s="14"/>
      <c r="BCB3219" s="14"/>
      <c r="BCC3219" s="14"/>
      <c r="BCD3219" s="14"/>
      <c r="BCE3219" s="14"/>
      <c r="BCF3219" s="14"/>
      <c r="BCG3219" s="14"/>
      <c r="BCH3219" s="14"/>
      <c r="BCI3219" s="14"/>
      <c r="BCJ3219" s="14"/>
      <c r="BCK3219" s="14"/>
      <c r="BCL3219" s="14"/>
      <c r="BCM3219" s="14"/>
      <c r="BCN3219" s="14"/>
      <c r="BCO3219" s="14"/>
      <c r="BCP3219" s="14"/>
      <c r="BCQ3219" s="14"/>
      <c r="BCR3219" s="14"/>
      <c r="BCS3219" s="14"/>
      <c r="BCT3219" s="14"/>
      <c r="BCU3219" s="14"/>
      <c r="BCV3219" s="14"/>
      <c r="BCW3219" s="14"/>
      <c r="BCX3219" s="14"/>
      <c r="BCY3219" s="14"/>
      <c r="BCZ3219" s="14"/>
      <c r="BDA3219" s="14"/>
      <c r="BDB3219" s="14"/>
      <c r="BDC3219" s="14"/>
      <c r="BDD3219" s="14"/>
      <c r="BDE3219" s="14"/>
      <c r="BDF3219" s="14"/>
      <c r="BDG3219" s="14"/>
      <c r="BDH3219" s="14"/>
      <c r="BDI3219" s="14"/>
      <c r="BDJ3219" s="14"/>
      <c r="BDK3219" s="14"/>
      <c r="BDL3219" s="14"/>
      <c r="BDM3219" s="14"/>
      <c r="BDN3219" s="14"/>
      <c r="BDO3219" s="14"/>
      <c r="BDP3219" s="14"/>
      <c r="BDQ3219" s="14"/>
      <c r="BDR3219" s="14"/>
      <c r="BDS3219" s="14"/>
      <c r="BDT3219" s="14"/>
      <c r="BDU3219" s="14"/>
      <c r="BDV3219" s="14"/>
      <c r="BDW3219" s="14"/>
      <c r="BDX3219" s="14"/>
      <c r="BDY3219" s="14"/>
      <c r="BDZ3219" s="14"/>
      <c r="BEA3219" s="14"/>
      <c r="BEB3219" s="14"/>
      <c r="BEC3219" s="14"/>
      <c r="BED3219" s="14"/>
      <c r="BEE3219" s="14"/>
      <c r="BEF3219" s="14"/>
      <c r="BEG3219" s="14"/>
      <c r="BEH3219" s="14"/>
      <c r="BEI3219" s="14"/>
      <c r="BEJ3219" s="14"/>
      <c r="BEK3219" s="14"/>
      <c r="BEL3219" s="14"/>
      <c r="BEM3219" s="14"/>
      <c r="BEN3219" s="14"/>
      <c r="BEO3219" s="14"/>
      <c r="BEP3219" s="14"/>
      <c r="BEQ3219" s="14"/>
      <c r="BER3219" s="14"/>
      <c r="BES3219" s="14"/>
      <c r="BET3219" s="14"/>
      <c r="BEU3219" s="14"/>
      <c r="BEV3219" s="14"/>
      <c r="BEW3219" s="14"/>
      <c r="BEX3219" s="14"/>
      <c r="BEY3219" s="14"/>
      <c r="BEZ3219" s="14"/>
      <c r="BFA3219" s="14"/>
      <c r="BFB3219" s="14"/>
      <c r="BFC3219" s="14"/>
      <c r="BFD3219" s="14"/>
      <c r="BFE3219" s="14"/>
      <c r="BFF3219" s="14"/>
      <c r="BFG3219" s="14"/>
      <c r="BFH3219" s="14"/>
      <c r="BFI3219" s="14"/>
      <c r="BFJ3219" s="14"/>
      <c r="BFK3219" s="14"/>
      <c r="BFL3219" s="14"/>
      <c r="BFM3219" s="14"/>
      <c r="BFN3219" s="14"/>
      <c r="BFO3219" s="14"/>
      <c r="BFP3219" s="14"/>
      <c r="BFQ3219" s="14"/>
      <c r="BFR3219" s="14"/>
      <c r="BFS3219" s="14"/>
      <c r="BFT3219" s="14"/>
      <c r="BFU3219" s="14"/>
      <c r="BFV3219" s="14"/>
      <c r="BFW3219" s="14"/>
      <c r="BFX3219" s="14"/>
      <c r="BFY3219" s="14"/>
      <c r="BFZ3219" s="14"/>
      <c r="BGA3219" s="14"/>
      <c r="BGB3219" s="14"/>
      <c r="BGC3219" s="14"/>
      <c r="BGD3219" s="14"/>
      <c r="BGE3219" s="14"/>
      <c r="BGF3219" s="14"/>
      <c r="BGG3219" s="14"/>
      <c r="BGH3219" s="14"/>
      <c r="BGI3219" s="14"/>
      <c r="BGJ3219" s="14"/>
      <c r="BGK3219" s="14"/>
      <c r="BGL3219" s="14"/>
      <c r="BGM3219" s="14"/>
      <c r="BGN3219" s="14"/>
      <c r="BGO3219" s="14"/>
      <c r="BGP3219" s="14"/>
      <c r="BGQ3219" s="14"/>
      <c r="BGR3219" s="14"/>
      <c r="BGS3219" s="14"/>
      <c r="BGT3219" s="14"/>
      <c r="BGU3219" s="14"/>
      <c r="BGV3219" s="14"/>
      <c r="BGW3219" s="14"/>
      <c r="BGX3219" s="14"/>
      <c r="BGY3219" s="14"/>
      <c r="BGZ3219" s="14"/>
      <c r="BHA3219" s="14"/>
      <c r="BHB3219" s="14"/>
      <c r="BHC3219" s="14"/>
      <c r="BHD3219" s="14"/>
      <c r="BHE3219" s="14"/>
      <c r="BHF3219" s="14"/>
      <c r="BHG3219" s="14"/>
      <c r="BHH3219" s="14"/>
      <c r="BHI3219" s="14"/>
      <c r="BHJ3219" s="14"/>
      <c r="BHK3219" s="14"/>
      <c r="BHL3219" s="14"/>
      <c r="BHM3219" s="14"/>
      <c r="BHN3219" s="14"/>
      <c r="BHO3219" s="14"/>
      <c r="BHP3219" s="14"/>
      <c r="BHQ3219" s="14"/>
      <c r="BHR3219" s="14"/>
      <c r="BHS3219" s="14"/>
      <c r="BHT3219" s="14"/>
      <c r="BHU3219" s="14"/>
      <c r="BHV3219" s="14"/>
      <c r="BHW3219" s="14"/>
      <c r="BHX3219" s="14"/>
      <c r="BHY3219" s="14"/>
      <c r="BHZ3219" s="14"/>
      <c r="BIA3219" s="14"/>
      <c r="BIB3219" s="14"/>
      <c r="BIC3219" s="14"/>
      <c r="BID3219" s="14"/>
      <c r="BIE3219" s="14"/>
      <c r="BIF3219" s="14"/>
      <c r="BIG3219" s="14"/>
      <c r="BIH3219" s="14"/>
      <c r="BII3219" s="14"/>
      <c r="BIJ3219" s="14"/>
      <c r="BIK3219" s="14"/>
      <c r="BIL3219" s="14"/>
      <c r="BIM3219" s="14"/>
      <c r="BIN3219" s="14"/>
      <c r="BIO3219" s="14"/>
      <c r="BIP3219" s="14"/>
      <c r="BIQ3219" s="14"/>
      <c r="BIR3219" s="14"/>
      <c r="BIS3219" s="14"/>
      <c r="BIT3219" s="14"/>
      <c r="BIU3219" s="14"/>
      <c r="BIV3219" s="14"/>
      <c r="BIW3219" s="14"/>
      <c r="BIX3219" s="14"/>
      <c r="BIY3219" s="14"/>
      <c r="BIZ3219" s="14"/>
      <c r="BJA3219" s="14"/>
      <c r="BJB3219" s="14"/>
      <c r="BJC3219" s="14"/>
      <c r="BJD3219" s="14"/>
      <c r="BJE3219" s="14"/>
      <c r="BJF3219" s="14"/>
      <c r="BJG3219" s="14"/>
      <c r="BJH3219" s="14"/>
      <c r="BJI3219" s="14"/>
      <c r="BJJ3219" s="14"/>
      <c r="BJK3219" s="14"/>
      <c r="BJL3219" s="14"/>
      <c r="BJM3219" s="14"/>
      <c r="BJN3219" s="14"/>
      <c r="BJO3219" s="14"/>
      <c r="BJP3219" s="14"/>
      <c r="BJQ3219" s="14"/>
      <c r="BJR3219" s="14"/>
      <c r="BJS3219" s="14"/>
      <c r="BJT3219" s="14"/>
      <c r="BJU3219" s="14"/>
      <c r="BJV3219" s="14"/>
      <c r="BJW3219" s="14"/>
      <c r="BJX3219" s="14"/>
      <c r="BJY3219" s="14"/>
      <c r="BJZ3219" s="14"/>
      <c r="BKA3219" s="14"/>
      <c r="BKB3219" s="14"/>
      <c r="BKC3219" s="14"/>
      <c r="BKD3219" s="14"/>
      <c r="BKE3219" s="14"/>
      <c r="BKF3219" s="14"/>
      <c r="BKG3219" s="14"/>
      <c r="BKH3219" s="14"/>
      <c r="BKI3219" s="14"/>
      <c r="BKJ3219" s="14"/>
      <c r="BKK3219" s="14"/>
      <c r="BKL3219" s="14"/>
      <c r="BKM3219" s="14"/>
      <c r="BKN3219" s="14"/>
      <c r="BKO3219" s="14"/>
      <c r="BKP3219" s="14"/>
      <c r="BKQ3219" s="14"/>
      <c r="BKR3219" s="14"/>
      <c r="BKS3219" s="14"/>
      <c r="BKT3219" s="14"/>
      <c r="BKU3219" s="14"/>
      <c r="BKV3219" s="14"/>
      <c r="BKW3219" s="14"/>
      <c r="BKX3219" s="14"/>
      <c r="BKY3219" s="14"/>
      <c r="BKZ3219" s="14"/>
      <c r="BLA3219" s="14"/>
      <c r="BLB3219" s="14"/>
      <c r="BLC3219" s="14"/>
      <c r="BLD3219" s="14"/>
      <c r="BLE3219" s="14"/>
      <c r="BLF3219" s="14"/>
      <c r="BLG3219" s="14"/>
      <c r="BLH3219" s="14"/>
      <c r="BLI3219" s="14"/>
      <c r="BLJ3219" s="14"/>
      <c r="BLK3219" s="14"/>
      <c r="BLL3219" s="14"/>
      <c r="BLM3219" s="14"/>
      <c r="BLN3219" s="14"/>
      <c r="BLO3219" s="14"/>
      <c r="BLP3219" s="14"/>
      <c r="BLQ3219" s="14"/>
      <c r="BLR3219" s="14"/>
      <c r="BLS3219" s="14"/>
      <c r="BLT3219" s="14"/>
      <c r="BLU3219" s="14"/>
      <c r="BLV3219" s="14"/>
      <c r="BLW3219" s="14"/>
      <c r="BLX3219" s="14"/>
      <c r="BLY3219" s="14"/>
      <c r="BLZ3219" s="14"/>
      <c r="BMA3219" s="14"/>
      <c r="BMB3219" s="14"/>
      <c r="BMC3219" s="14"/>
      <c r="BMD3219" s="14"/>
      <c r="BME3219" s="14"/>
      <c r="BMF3219" s="14"/>
      <c r="BMG3219" s="14"/>
      <c r="BMH3219" s="14"/>
      <c r="BMI3219" s="14"/>
      <c r="BMJ3219" s="14"/>
      <c r="BMK3219" s="14"/>
      <c r="BML3219" s="14"/>
      <c r="BMM3219" s="14"/>
      <c r="BMN3219" s="14"/>
      <c r="BMO3219" s="14"/>
      <c r="BMP3219" s="14"/>
      <c r="BMQ3219" s="14"/>
      <c r="BMR3219" s="14"/>
      <c r="BMS3219" s="14"/>
      <c r="BMT3219" s="14"/>
      <c r="BMU3219" s="14"/>
      <c r="BMV3219" s="14"/>
      <c r="BMW3219" s="14"/>
      <c r="BMX3219" s="14"/>
      <c r="BMY3219" s="14"/>
      <c r="BMZ3219" s="14"/>
      <c r="BNA3219" s="14"/>
      <c r="BNB3219" s="14"/>
      <c r="BNC3219" s="14"/>
      <c r="BND3219" s="14"/>
      <c r="BNE3219" s="14"/>
      <c r="BNF3219" s="14"/>
      <c r="BNG3219" s="14"/>
      <c r="BNH3219" s="14"/>
      <c r="BNI3219" s="14"/>
      <c r="BNJ3219" s="14"/>
      <c r="BNK3219" s="14"/>
      <c r="BNL3219" s="14"/>
      <c r="BNM3219" s="14"/>
      <c r="BNN3219" s="14"/>
      <c r="BNO3219" s="14"/>
      <c r="BNP3219" s="14"/>
      <c r="BNQ3219" s="14"/>
      <c r="BNR3219" s="14"/>
      <c r="BNS3219" s="14"/>
      <c r="BNT3219" s="14"/>
      <c r="BNU3219" s="14"/>
      <c r="BNV3219" s="14"/>
      <c r="BNW3219" s="14"/>
      <c r="BNX3219" s="14"/>
      <c r="BNY3219" s="14"/>
      <c r="BNZ3219" s="14"/>
      <c r="BOA3219" s="14"/>
      <c r="BOB3219" s="14"/>
      <c r="BOC3219" s="14"/>
      <c r="BOD3219" s="14"/>
      <c r="BOE3219" s="14"/>
      <c r="BOF3219" s="14"/>
      <c r="BOG3219" s="14"/>
      <c r="BOH3219" s="14"/>
      <c r="BOI3219" s="14"/>
      <c r="BOJ3219" s="14"/>
      <c r="BOK3219" s="14"/>
      <c r="BOL3219" s="14"/>
      <c r="BOM3219" s="14"/>
      <c r="BON3219" s="14"/>
      <c r="BOO3219" s="14"/>
      <c r="BOP3219" s="14"/>
      <c r="BOQ3219" s="14"/>
      <c r="BOR3219" s="14"/>
      <c r="BOS3219" s="14"/>
      <c r="BOT3219" s="14"/>
      <c r="BOU3219" s="14"/>
      <c r="BOV3219" s="14"/>
      <c r="BOW3219" s="14"/>
      <c r="BOX3219" s="14"/>
      <c r="BOY3219" s="14"/>
      <c r="BOZ3219" s="14"/>
      <c r="BPA3219" s="14"/>
      <c r="BPB3219" s="14"/>
      <c r="BPC3219" s="14"/>
      <c r="BPD3219" s="14"/>
      <c r="BPE3219" s="14"/>
      <c r="BPF3219" s="14"/>
      <c r="BPG3219" s="14"/>
      <c r="BPH3219" s="14"/>
      <c r="BPI3219" s="14"/>
      <c r="BPJ3219" s="14"/>
      <c r="BPK3219" s="14"/>
      <c r="BPL3219" s="14"/>
      <c r="BPM3219" s="14"/>
      <c r="BPN3219" s="14"/>
      <c r="BPO3219" s="14"/>
      <c r="BPP3219" s="14"/>
      <c r="BPQ3219" s="14"/>
      <c r="BPR3219" s="14"/>
      <c r="BPS3219" s="14"/>
      <c r="BPT3219" s="14"/>
      <c r="BPU3219" s="14"/>
      <c r="BPV3219" s="14"/>
      <c r="BPW3219" s="14"/>
      <c r="BPX3219" s="14"/>
      <c r="BPY3219" s="14"/>
      <c r="BPZ3219" s="14"/>
      <c r="BQA3219" s="14"/>
      <c r="BQB3219" s="14"/>
      <c r="BQC3219" s="14"/>
      <c r="BQD3219" s="14"/>
      <c r="BQE3219" s="14"/>
      <c r="BQF3219" s="14"/>
      <c r="BQG3219" s="14"/>
      <c r="BQH3219" s="14"/>
      <c r="BQI3219" s="14"/>
      <c r="BQJ3219" s="14"/>
      <c r="BQK3219" s="14"/>
      <c r="BQL3219" s="14"/>
      <c r="BQM3219" s="14"/>
      <c r="BQN3219" s="14"/>
      <c r="BQO3219" s="14"/>
      <c r="BQP3219" s="14"/>
      <c r="BQQ3219" s="14"/>
      <c r="BQR3219" s="14"/>
      <c r="BQS3219" s="14"/>
      <c r="BQT3219" s="14"/>
      <c r="BQU3219" s="14"/>
      <c r="BQV3219" s="14"/>
      <c r="BQW3219" s="14"/>
      <c r="BQX3219" s="14"/>
      <c r="BQY3219" s="14"/>
      <c r="BQZ3219" s="14"/>
      <c r="BRA3219" s="14"/>
      <c r="BRB3219" s="14"/>
      <c r="BRC3219" s="14"/>
      <c r="BRD3219" s="14"/>
      <c r="BRE3219" s="14"/>
      <c r="BRF3219" s="14"/>
      <c r="BRG3219" s="14"/>
      <c r="BRH3219" s="14"/>
      <c r="BRI3219" s="14"/>
      <c r="BRJ3219" s="14"/>
      <c r="BRK3219" s="14"/>
      <c r="BRL3219" s="14"/>
      <c r="BRM3219" s="14"/>
      <c r="BRN3219" s="14"/>
      <c r="BRO3219" s="14"/>
      <c r="BRP3219" s="14"/>
      <c r="BRQ3219" s="14"/>
      <c r="BRR3219" s="14"/>
      <c r="BRS3219" s="14"/>
      <c r="BRT3219" s="14"/>
      <c r="BRU3219" s="14"/>
      <c r="BRV3219" s="14"/>
      <c r="BRW3219" s="14"/>
      <c r="BRX3219" s="14"/>
      <c r="BRY3219" s="14"/>
      <c r="BRZ3219" s="14"/>
      <c r="BSA3219" s="14"/>
      <c r="BSB3219" s="14"/>
      <c r="BSC3219" s="14"/>
      <c r="BSD3219" s="14"/>
      <c r="BSE3219" s="14"/>
      <c r="BSF3219" s="14"/>
      <c r="BSG3219" s="14"/>
      <c r="BSH3219" s="14"/>
      <c r="BSI3219" s="14"/>
      <c r="BSJ3219" s="14"/>
      <c r="BSK3219" s="14"/>
      <c r="BSL3219" s="14"/>
      <c r="BSM3219" s="14"/>
      <c r="BSN3219" s="14"/>
      <c r="BSO3219" s="14"/>
      <c r="BSP3219" s="14"/>
      <c r="BSQ3219" s="14"/>
      <c r="BSR3219" s="14"/>
      <c r="BSS3219" s="14"/>
      <c r="BST3219" s="14"/>
      <c r="BSU3219" s="14"/>
      <c r="BSV3219" s="14"/>
      <c r="BSW3219" s="14"/>
      <c r="BSX3219" s="14"/>
      <c r="BSY3219" s="14"/>
      <c r="BSZ3219" s="14"/>
      <c r="BTA3219" s="14"/>
      <c r="BTB3219" s="14"/>
      <c r="BTC3219" s="14"/>
      <c r="BTD3219" s="14"/>
      <c r="BTE3219" s="14"/>
      <c r="BTF3219" s="14"/>
      <c r="BTG3219" s="14"/>
      <c r="BTH3219" s="14"/>
      <c r="BTI3219" s="14"/>
      <c r="BTJ3219" s="14"/>
      <c r="BTK3219" s="14"/>
      <c r="BTL3219" s="14"/>
      <c r="BTM3219" s="14"/>
      <c r="BTN3219" s="14"/>
      <c r="BTO3219" s="14"/>
      <c r="BTP3219" s="14"/>
      <c r="BTQ3219" s="14"/>
      <c r="BTR3219" s="14"/>
      <c r="BTS3219" s="14"/>
      <c r="BTT3219" s="14"/>
      <c r="BTU3219" s="14"/>
      <c r="BTV3219" s="14"/>
      <c r="BTW3219" s="14"/>
      <c r="BTX3219" s="14"/>
      <c r="BTY3219" s="14"/>
      <c r="BTZ3219" s="14"/>
      <c r="BUA3219" s="14"/>
      <c r="BUB3219" s="14"/>
      <c r="BUC3219" s="14"/>
      <c r="BUD3219" s="14"/>
      <c r="BUE3219" s="14"/>
      <c r="BUF3219" s="14"/>
      <c r="BUG3219" s="14"/>
      <c r="BUH3219" s="14"/>
      <c r="BUI3219" s="14"/>
      <c r="BUJ3219" s="14"/>
      <c r="BUK3219" s="14"/>
      <c r="BUL3219" s="14"/>
      <c r="BUM3219" s="14"/>
      <c r="BUN3219" s="14"/>
      <c r="BUO3219" s="14"/>
      <c r="BUP3219" s="14"/>
      <c r="BUQ3219" s="14"/>
      <c r="BUR3219" s="14"/>
      <c r="BUS3219" s="14"/>
      <c r="BUT3219" s="14"/>
      <c r="BUU3219" s="14"/>
      <c r="BUV3219" s="14"/>
      <c r="BUW3219" s="14"/>
      <c r="BUX3219" s="14"/>
      <c r="BUY3219" s="14"/>
      <c r="BUZ3219" s="14"/>
      <c r="BVA3219" s="14"/>
      <c r="BVB3219" s="14"/>
      <c r="BVC3219" s="14"/>
      <c r="BVD3219" s="14"/>
      <c r="BVE3219" s="14"/>
      <c r="BVF3219" s="14"/>
      <c r="BVG3219" s="14"/>
      <c r="BVH3219" s="14"/>
      <c r="BVI3219" s="14"/>
      <c r="BVJ3219" s="14"/>
      <c r="BVK3219" s="14"/>
      <c r="BVL3219" s="14"/>
      <c r="BVM3219" s="14"/>
      <c r="BVN3219" s="14"/>
      <c r="BVO3219" s="14"/>
      <c r="BVP3219" s="14"/>
      <c r="BVQ3219" s="14"/>
      <c r="BVR3219" s="14"/>
      <c r="BVS3219" s="14"/>
      <c r="BVT3219" s="14"/>
      <c r="BVU3219" s="14"/>
      <c r="BVV3219" s="14"/>
      <c r="BVW3219" s="14"/>
      <c r="BVX3219" s="14"/>
      <c r="BVY3219" s="14"/>
      <c r="BVZ3219" s="14"/>
      <c r="BWA3219" s="14"/>
      <c r="BWB3219" s="14"/>
      <c r="BWC3219" s="14"/>
      <c r="BWD3219" s="14"/>
      <c r="BWE3219" s="14"/>
      <c r="BWF3219" s="14"/>
      <c r="BWG3219" s="14"/>
      <c r="BWH3219" s="14"/>
      <c r="BWI3219" s="14"/>
      <c r="BWJ3219" s="14"/>
      <c r="BWK3219" s="14"/>
      <c r="BWL3219" s="14"/>
      <c r="BWM3219" s="14"/>
      <c r="BWN3219" s="14"/>
      <c r="BWO3219" s="14"/>
      <c r="BWP3219" s="14"/>
      <c r="BWQ3219" s="14"/>
      <c r="BWR3219" s="14"/>
      <c r="BWS3219" s="14"/>
      <c r="BWT3219" s="14"/>
      <c r="BWU3219" s="14"/>
      <c r="BWV3219" s="14"/>
      <c r="BWW3219" s="14"/>
      <c r="BWX3219" s="14"/>
      <c r="BWY3219" s="14"/>
      <c r="BWZ3219" s="14"/>
      <c r="BXA3219" s="14"/>
      <c r="BXB3219" s="14"/>
      <c r="BXC3219" s="14"/>
      <c r="BXD3219" s="14"/>
      <c r="BXE3219" s="14"/>
      <c r="BXF3219" s="14"/>
      <c r="BXG3219" s="14"/>
      <c r="BXH3219" s="14"/>
      <c r="BXI3219" s="14"/>
      <c r="BXJ3219" s="14"/>
      <c r="BXK3219" s="14"/>
      <c r="BXL3219" s="14"/>
      <c r="BXM3219" s="14"/>
      <c r="BXN3219" s="14"/>
      <c r="BXO3219" s="14"/>
      <c r="BXP3219" s="14"/>
      <c r="BXQ3219" s="14"/>
      <c r="BXR3219" s="14"/>
      <c r="BXS3219" s="14"/>
      <c r="BXT3219" s="14"/>
      <c r="BXU3219" s="14"/>
      <c r="BXV3219" s="14"/>
      <c r="BXW3219" s="14"/>
      <c r="BXX3219" s="14"/>
      <c r="BXY3219" s="14"/>
      <c r="BXZ3219" s="14"/>
      <c r="BYA3219" s="14"/>
      <c r="BYB3219" s="14"/>
      <c r="BYC3219" s="14"/>
      <c r="BYD3219" s="14"/>
      <c r="BYE3219" s="14"/>
      <c r="BYF3219" s="14"/>
      <c r="BYG3219" s="14"/>
      <c r="BYH3219" s="14"/>
      <c r="BYI3219" s="14"/>
      <c r="BYJ3219" s="14"/>
      <c r="BYK3219" s="14"/>
      <c r="BYL3219" s="14"/>
      <c r="BYM3219" s="14"/>
      <c r="BYN3219" s="14"/>
      <c r="BYO3219" s="14"/>
      <c r="BYP3219" s="14"/>
      <c r="BYQ3219" s="14"/>
      <c r="BYR3219" s="14"/>
      <c r="BYS3219" s="14"/>
      <c r="BYT3219" s="14"/>
      <c r="BYU3219" s="14"/>
      <c r="BYV3219" s="14"/>
      <c r="BYW3219" s="14"/>
      <c r="BYX3219" s="14"/>
      <c r="BYY3219" s="14"/>
      <c r="BYZ3219" s="14"/>
      <c r="BZA3219" s="14"/>
      <c r="BZB3219" s="14"/>
      <c r="BZC3219" s="14"/>
      <c r="BZD3219" s="14"/>
      <c r="BZE3219" s="14"/>
      <c r="BZF3219" s="14"/>
      <c r="BZG3219" s="14"/>
      <c r="BZH3219" s="14"/>
      <c r="BZI3219" s="14"/>
      <c r="BZJ3219" s="14"/>
      <c r="BZK3219" s="14"/>
      <c r="BZL3219" s="14"/>
      <c r="BZM3219" s="14"/>
      <c r="BZN3219" s="14"/>
      <c r="BZO3219" s="14"/>
      <c r="BZP3219" s="14"/>
      <c r="BZQ3219" s="14"/>
      <c r="BZR3219" s="14"/>
      <c r="BZS3219" s="14"/>
      <c r="BZT3219" s="14"/>
      <c r="BZU3219" s="14"/>
      <c r="BZV3219" s="14"/>
      <c r="BZW3219" s="14"/>
      <c r="BZX3219" s="14"/>
      <c r="BZY3219" s="14"/>
      <c r="BZZ3219" s="14"/>
      <c r="CAA3219" s="14"/>
      <c r="CAB3219" s="14"/>
      <c r="CAC3219" s="14"/>
      <c r="CAD3219" s="14"/>
      <c r="CAE3219" s="14"/>
      <c r="CAF3219" s="14"/>
      <c r="CAG3219" s="14"/>
      <c r="CAH3219" s="14"/>
      <c r="CAI3219" s="14"/>
      <c r="CAJ3219" s="14"/>
      <c r="CAK3219" s="14"/>
      <c r="CAL3219" s="14"/>
      <c r="CAM3219" s="14"/>
      <c r="CAN3219" s="14"/>
      <c r="CAO3219" s="14"/>
      <c r="CAP3219" s="14"/>
      <c r="CAQ3219" s="14"/>
      <c r="CAR3219" s="14"/>
      <c r="CAS3219" s="14"/>
      <c r="CAT3219" s="14"/>
      <c r="CAU3219" s="14"/>
      <c r="CAV3219" s="14"/>
      <c r="CAW3219" s="14"/>
      <c r="CAX3219" s="14"/>
      <c r="CAY3219" s="14"/>
      <c r="CAZ3219" s="14"/>
      <c r="CBA3219" s="14"/>
      <c r="CBB3219" s="14"/>
      <c r="CBC3219" s="14"/>
      <c r="CBD3219" s="14"/>
      <c r="CBE3219" s="14"/>
      <c r="CBF3219" s="14"/>
      <c r="CBG3219" s="14"/>
      <c r="CBH3219" s="14"/>
      <c r="CBI3219" s="14"/>
      <c r="CBJ3219" s="14"/>
      <c r="CBK3219" s="14"/>
      <c r="CBL3219" s="14"/>
      <c r="CBM3219" s="14"/>
      <c r="CBN3219" s="14"/>
      <c r="CBO3219" s="14"/>
      <c r="CBP3219" s="14"/>
      <c r="CBQ3219" s="14"/>
      <c r="CBR3219" s="14"/>
      <c r="CBS3219" s="14"/>
      <c r="CBT3219" s="14"/>
      <c r="CBU3219" s="14"/>
      <c r="CBV3219" s="14"/>
      <c r="CBW3219" s="14"/>
      <c r="CBX3219" s="14"/>
      <c r="CBY3219" s="14"/>
      <c r="CBZ3219" s="14"/>
      <c r="CCA3219" s="14"/>
      <c r="CCB3219" s="14"/>
      <c r="CCC3219" s="14"/>
      <c r="CCD3219" s="14"/>
      <c r="CCE3219" s="14"/>
      <c r="CCF3219" s="14"/>
      <c r="CCG3219" s="14"/>
      <c r="CCH3219" s="14"/>
      <c r="CCI3219" s="14"/>
      <c r="CCJ3219" s="14"/>
      <c r="CCK3219" s="14"/>
      <c r="CCL3219" s="14"/>
      <c r="CCM3219" s="14"/>
      <c r="CCN3219" s="14"/>
      <c r="CCO3219" s="14"/>
      <c r="CCP3219" s="14"/>
      <c r="CCQ3219" s="14"/>
      <c r="CCR3219" s="14"/>
      <c r="CCS3219" s="14"/>
      <c r="CCT3219" s="14"/>
      <c r="CCU3219" s="14"/>
      <c r="CCV3219" s="14"/>
      <c r="CCW3219" s="14"/>
      <c r="CCX3219" s="14"/>
      <c r="CCY3219" s="14"/>
      <c r="CCZ3219" s="14"/>
      <c r="CDA3219" s="14"/>
      <c r="CDB3219" s="14"/>
      <c r="CDC3219" s="14"/>
      <c r="CDD3219" s="14"/>
      <c r="CDE3219" s="14"/>
      <c r="CDF3219" s="14"/>
      <c r="CDG3219" s="14"/>
      <c r="CDH3219" s="14"/>
      <c r="CDI3219" s="14"/>
      <c r="CDJ3219" s="14"/>
      <c r="CDK3219" s="14"/>
      <c r="CDL3219" s="14"/>
      <c r="CDM3219" s="14"/>
      <c r="CDN3219" s="14"/>
      <c r="CDO3219" s="14"/>
      <c r="CDP3219" s="14"/>
      <c r="CDQ3219" s="14"/>
      <c r="CDR3219" s="14"/>
      <c r="CDS3219" s="14"/>
      <c r="CDT3219" s="14"/>
      <c r="CDU3219" s="14"/>
      <c r="CDV3219" s="14"/>
      <c r="CDW3219" s="14"/>
      <c r="CDX3219" s="14"/>
      <c r="CDY3219" s="14"/>
      <c r="CDZ3219" s="14"/>
      <c r="CEA3219" s="14"/>
      <c r="CEB3219" s="14"/>
      <c r="CEC3219" s="14"/>
      <c r="CED3219" s="14"/>
      <c r="CEE3219" s="14"/>
      <c r="CEF3219" s="14"/>
      <c r="CEG3219" s="14"/>
      <c r="CEH3219" s="14"/>
      <c r="CEI3219" s="14"/>
      <c r="CEJ3219" s="14"/>
      <c r="CEK3219" s="14"/>
      <c r="CEL3219" s="14"/>
      <c r="CEM3219" s="14"/>
      <c r="CEN3219" s="14"/>
      <c r="CEO3219" s="14"/>
      <c r="CEP3219" s="14"/>
      <c r="CEQ3219" s="14"/>
      <c r="CER3219" s="14"/>
      <c r="CES3219" s="14"/>
      <c r="CET3219" s="14"/>
      <c r="CEU3219" s="14"/>
      <c r="CEV3219" s="14"/>
      <c r="CEW3219" s="14"/>
      <c r="CEX3219" s="14"/>
      <c r="CEY3219" s="14"/>
      <c r="CEZ3219" s="14"/>
      <c r="CFA3219" s="14"/>
      <c r="CFB3219" s="14"/>
      <c r="CFC3219" s="14"/>
      <c r="CFD3219" s="14"/>
      <c r="CFE3219" s="14"/>
      <c r="CFF3219" s="14"/>
      <c r="CFG3219" s="14"/>
      <c r="CFH3219" s="14"/>
      <c r="CFI3219" s="14"/>
      <c r="CFJ3219" s="14"/>
      <c r="CFK3219" s="14"/>
      <c r="CFL3219" s="14"/>
      <c r="CFM3219" s="14"/>
      <c r="CFN3219" s="14"/>
      <c r="CFO3219" s="14"/>
      <c r="CFP3219" s="14"/>
      <c r="CFQ3219" s="14"/>
      <c r="CFR3219" s="14"/>
      <c r="CFS3219" s="14"/>
      <c r="CFT3219" s="14"/>
      <c r="CFU3219" s="14"/>
      <c r="CFV3219" s="14"/>
      <c r="CFW3219" s="14"/>
      <c r="CFX3219" s="14"/>
      <c r="CFY3219" s="14"/>
      <c r="CFZ3219" s="14"/>
      <c r="CGA3219" s="14"/>
      <c r="CGB3219" s="14"/>
      <c r="CGC3219" s="14"/>
      <c r="CGD3219" s="14"/>
      <c r="CGE3219" s="14"/>
      <c r="CGF3219" s="14"/>
      <c r="CGG3219" s="14"/>
      <c r="CGH3219" s="14"/>
      <c r="CGI3219" s="14"/>
      <c r="CGJ3219" s="14"/>
      <c r="CGK3219" s="14"/>
      <c r="CGL3219" s="14"/>
      <c r="CGM3219" s="14"/>
      <c r="CGN3219" s="14"/>
      <c r="CGO3219" s="14"/>
      <c r="CGP3219" s="14"/>
      <c r="CGQ3219" s="14"/>
      <c r="CGR3219" s="14"/>
      <c r="CGS3219" s="14"/>
      <c r="CGT3219" s="14"/>
      <c r="CGU3219" s="14"/>
      <c r="CGV3219" s="14"/>
      <c r="CGW3219" s="14"/>
      <c r="CGX3219" s="14"/>
      <c r="CGY3219" s="14"/>
      <c r="CGZ3219" s="14"/>
      <c r="CHA3219" s="14"/>
      <c r="CHB3219" s="14"/>
      <c r="CHC3219" s="14"/>
      <c r="CHD3219" s="14"/>
      <c r="CHE3219" s="14"/>
      <c r="CHF3219" s="14"/>
      <c r="CHG3219" s="14"/>
      <c r="CHH3219" s="14"/>
      <c r="CHI3219" s="14"/>
      <c r="CHJ3219" s="14"/>
      <c r="CHK3219" s="14"/>
      <c r="CHL3219" s="14"/>
      <c r="CHM3219" s="14"/>
      <c r="CHN3219" s="14"/>
      <c r="CHO3219" s="14"/>
      <c r="CHP3219" s="14"/>
      <c r="CHQ3219" s="14"/>
      <c r="CHR3219" s="14"/>
      <c r="CHS3219" s="14"/>
      <c r="CHT3219" s="14"/>
      <c r="CHU3219" s="14"/>
      <c r="CHV3219" s="14"/>
      <c r="CHW3219" s="14"/>
      <c r="CHX3219" s="14"/>
      <c r="CHY3219" s="14"/>
      <c r="CHZ3219" s="14"/>
      <c r="CIA3219" s="14"/>
      <c r="CIB3219" s="14"/>
      <c r="CIC3219" s="14"/>
      <c r="CID3219" s="14"/>
      <c r="CIE3219" s="14"/>
      <c r="CIF3219" s="14"/>
      <c r="CIG3219" s="14"/>
      <c r="CIH3219" s="14"/>
      <c r="CII3219" s="14"/>
      <c r="CIJ3219" s="14"/>
      <c r="CIK3219" s="14"/>
      <c r="CIL3219" s="14"/>
      <c r="CIM3219" s="14"/>
      <c r="CIN3219" s="14"/>
      <c r="CIO3219" s="14"/>
      <c r="CIP3219" s="14"/>
      <c r="CIQ3219" s="14"/>
      <c r="CIR3219" s="14"/>
      <c r="CIS3219" s="14"/>
      <c r="CIT3219" s="14"/>
      <c r="CIU3219" s="14"/>
      <c r="CIV3219" s="14"/>
      <c r="CIW3219" s="14"/>
      <c r="CIX3219" s="14"/>
      <c r="CIY3219" s="14"/>
      <c r="CIZ3219" s="14"/>
      <c r="CJA3219" s="14"/>
      <c r="CJB3219" s="14"/>
      <c r="CJC3219" s="14"/>
      <c r="CJD3219" s="14"/>
      <c r="CJE3219" s="14"/>
      <c r="CJF3219" s="14"/>
      <c r="CJG3219" s="14"/>
      <c r="CJH3219" s="14"/>
      <c r="CJI3219" s="14"/>
      <c r="CJJ3219" s="14"/>
      <c r="CJK3219" s="14"/>
      <c r="CJL3219" s="14"/>
      <c r="CJM3219" s="14"/>
      <c r="CJN3219" s="14"/>
      <c r="CJO3219" s="14"/>
      <c r="CJP3219" s="14"/>
      <c r="CJQ3219" s="14"/>
      <c r="CJR3219" s="14"/>
      <c r="CJS3219" s="14"/>
      <c r="CJT3219" s="14"/>
      <c r="CJU3219" s="14"/>
      <c r="CJV3219" s="14"/>
      <c r="CJW3219" s="14"/>
      <c r="CJX3219" s="14"/>
      <c r="CJY3219" s="14"/>
      <c r="CJZ3219" s="14"/>
      <c r="CKA3219" s="14"/>
      <c r="CKB3219" s="14"/>
      <c r="CKC3219" s="14"/>
      <c r="CKD3219" s="14"/>
      <c r="CKE3219" s="14"/>
      <c r="CKF3219" s="14"/>
      <c r="CKG3219" s="14"/>
      <c r="CKH3219" s="14"/>
      <c r="CKI3219" s="14"/>
      <c r="CKJ3219" s="14"/>
      <c r="CKK3219" s="14"/>
      <c r="CKL3219" s="14"/>
      <c r="CKM3219" s="14"/>
      <c r="CKN3219" s="14"/>
      <c r="CKO3219" s="14"/>
      <c r="CKP3219" s="14"/>
      <c r="CKQ3219" s="14"/>
      <c r="CKR3219" s="14"/>
      <c r="CKS3219" s="14"/>
      <c r="CKT3219" s="14"/>
      <c r="CKU3219" s="14"/>
      <c r="CKV3219" s="14"/>
      <c r="CKW3219" s="14"/>
      <c r="CKX3219" s="14"/>
      <c r="CKY3219" s="14"/>
      <c r="CKZ3219" s="14"/>
      <c r="CLA3219" s="14"/>
      <c r="CLB3219" s="14"/>
      <c r="CLC3219" s="14"/>
      <c r="CLD3219" s="14"/>
      <c r="CLE3219" s="14"/>
      <c r="CLF3219" s="14"/>
      <c r="CLG3219" s="14"/>
      <c r="CLH3219" s="14"/>
      <c r="CLI3219" s="14"/>
      <c r="CLJ3219" s="14"/>
      <c r="CLK3219" s="14"/>
      <c r="CLL3219" s="14"/>
      <c r="CLM3219" s="14"/>
      <c r="CLN3219" s="14"/>
      <c r="CLO3219" s="14"/>
      <c r="CLP3219" s="14"/>
      <c r="CLQ3219" s="14"/>
      <c r="CLR3219" s="14"/>
      <c r="CLS3219" s="14"/>
      <c r="CLT3219" s="14"/>
      <c r="CLU3219" s="14"/>
      <c r="CLV3219" s="14"/>
      <c r="CLW3219" s="14"/>
      <c r="CLX3219" s="14"/>
      <c r="CLY3219" s="14"/>
      <c r="CLZ3219" s="14"/>
      <c r="CMA3219" s="14"/>
      <c r="CMB3219" s="14"/>
      <c r="CMC3219" s="14"/>
      <c r="CMD3219" s="14"/>
      <c r="CME3219" s="14"/>
      <c r="CMF3219" s="14"/>
      <c r="CMG3219" s="14"/>
      <c r="CMH3219" s="14"/>
      <c r="CMI3219" s="14"/>
      <c r="CMJ3219" s="14"/>
      <c r="CMK3219" s="14"/>
      <c r="CML3219" s="14"/>
      <c r="CMM3219" s="14"/>
      <c r="CMN3219" s="14"/>
      <c r="CMO3219" s="14"/>
      <c r="CMP3219" s="14"/>
      <c r="CMQ3219" s="14"/>
      <c r="CMR3219" s="14"/>
      <c r="CMS3219" s="14"/>
      <c r="CMT3219" s="14"/>
      <c r="CMU3219" s="14"/>
      <c r="CMV3219" s="14"/>
      <c r="CMW3219" s="14"/>
      <c r="CMX3219" s="14"/>
      <c r="CMY3219" s="14"/>
      <c r="CMZ3219" s="14"/>
      <c r="CNA3219" s="14"/>
      <c r="CNB3219" s="14"/>
      <c r="CNC3219" s="14"/>
      <c r="CND3219" s="14"/>
      <c r="CNE3219" s="14"/>
      <c r="CNF3219" s="14"/>
      <c r="CNG3219" s="14"/>
      <c r="CNH3219" s="14"/>
      <c r="CNI3219" s="14"/>
      <c r="CNJ3219" s="14"/>
      <c r="CNK3219" s="14"/>
      <c r="CNL3219" s="14"/>
      <c r="CNM3219" s="14"/>
      <c r="CNN3219" s="14"/>
      <c r="CNO3219" s="14"/>
      <c r="CNP3219" s="14"/>
      <c r="CNQ3219" s="14"/>
      <c r="CNR3219" s="14"/>
      <c r="CNS3219" s="14"/>
      <c r="CNT3219" s="14"/>
      <c r="CNU3219" s="14"/>
      <c r="CNV3219" s="14"/>
      <c r="CNW3219" s="14"/>
      <c r="CNX3219" s="14"/>
      <c r="CNY3219" s="14"/>
      <c r="CNZ3219" s="14"/>
      <c r="COA3219" s="14"/>
      <c r="COB3219" s="14"/>
      <c r="COC3219" s="14"/>
      <c r="COD3219" s="14"/>
      <c r="COE3219" s="14"/>
      <c r="COF3219" s="14"/>
      <c r="COG3219" s="14"/>
      <c r="COH3219" s="14"/>
      <c r="COI3219" s="14"/>
      <c r="COJ3219" s="14"/>
      <c r="COK3219" s="14"/>
      <c r="COL3219" s="14"/>
      <c r="COM3219" s="14"/>
      <c r="CON3219" s="14"/>
      <c r="COO3219" s="14"/>
      <c r="COP3219" s="14"/>
      <c r="COQ3219" s="14"/>
      <c r="COR3219" s="14"/>
      <c r="COS3219" s="14"/>
      <c r="COT3219" s="14"/>
      <c r="COU3219" s="14"/>
      <c r="COV3219" s="14"/>
      <c r="COW3219" s="14"/>
      <c r="COX3219" s="14"/>
      <c r="COY3219" s="14"/>
      <c r="COZ3219" s="14"/>
      <c r="CPA3219" s="14"/>
      <c r="CPB3219" s="14"/>
      <c r="CPC3219" s="14"/>
      <c r="CPD3219" s="14"/>
      <c r="CPE3219" s="14"/>
      <c r="CPF3219" s="14"/>
      <c r="CPG3219" s="14"/>
      <c r="CPH3219" s="14"/>
      <c r="CPI3219" s="14"/>
      <c r="CPJ3219" s="14"/>
      <c r="CPK3219" s="14"/>
      <c r="CPL3219" s="14"/>
      <c r="CPM3219" s="14"/>
      <c r="CPN3219" s="14"/>
      <c r="CPO3219" s="14"/>
      <c r="CPP3219" s="14"/>
      <c r="CPQ3219" s="14"/>
      <c r="CPR3219" s="14"/>
      <c r="CPS3219" s="14"/>
      <c r="CPT3219" s="14"/>
      <c r="CPU3219" s="14"/>
      <c r="CPV3219" s="14"/>
      <c r="CPW3219" s="14"/>
      <c r="CPX3219" s="14"/>
      <c r="CPY3219" s="14"/>
      <c r="CPZ3219" s="14"/>
      <c r="CQA3219" s="14"/>
      <c r="CQB3219" s="14"/>
      <c r="CQC3219" s="14"/>
      <c r="CQD3219" s="14"/>
      <c r="CQE3219" s="14"/>
      <c r="CQF3219" s="14"/>
      <c r="CQG3219" s="14"/>
      <c r="CQH3219" s="14"/>
      <c r="CQI3219" s="14"/>
      <c r="CQJ3219" s="14"/>
      <c r="CQK3219" s="14"/>
      <c r="CQL3219" s="14"/>
      <c r="CQM3219" s="14"/>
      <c r="CQN3219" s="14"/>
      <c r="CQO3219" s="14"/>
      <c r="CQP3219" s="14"/>
      <c r="CQQ3219" s="14"/>
      <c r="CQR3219" s="14"/>
      <c r="CQS3219" s="14"/>
      <c r="CQT3219" s="14"/>
      <c r="CQU3219" s="14"/>
      <c r="CQV3219" s="14"/>
      <c r="CQW3219" s="14"/>
      <c r="CQX3219" s="14"/>
      <c r="CQY3219" s="14"/>
      <c r="CQZ3219" s="14"/>
      <c r="CRA3219" s="14"/>
      <c r="CRB3219" s="14"/>
      <c r="CRC3219" s="14"/>
      <c r="CRD3219" s="14"/>
      <c r="CRE3219" s="14"/>
      <c r="CRF3219" s="14"/>
      <c r="CRG3219" s="14"/>
      <c r="CRH3219" s="14"/>
      <c r="CRI3219" s="14"/>
      <c r="CRJ3219" s="14"/>
      <c r="CRK3219" s="14"/>
      <c r="CRL3219" s="14"/>
      <c r="CRM3219" s="14"/>
      <c r="CRN3219" s="14"/>
      <c r="CRO3219" s="14"/>
      <c r="CRP3219" s="14"/>
      <c r="CRQ3219" s="14"/>
      <c r="CRR3219" s="14"/>
      <c r="CRS3219" s="14"/>
      <c r="CRT3219" s="14"/>
      <c r="CRU3219" s="14"/>
      <c r="CRV3219" s="14"/>
      <c r="CRW3219" s="14"/>
      <c r="CRX3219" s="14"/>
      <c r="CRY3219" s="14"/>
      <c r="CRZ3219" s="14"/>
      <c r="CSA3219" s="14"/>
      <c r="CSB3219" s="14"/>
      <c r="CSC3219" s="14"/>
      <c r="CSD3219" s="14"/>
      <c r="CSE3219" s="14"/>
      <c r="CSF3219" s="14"/>
      <c r="CSG3219" s="14"/>
      <c r="CSH3219" s="14"/>
      <c r="CSI3219" s="14"/>
      <c r="CSJ3219" s="14"/>
      <c r="CSK3219" s="14"/>
      <c r="CSL3219" s="14"/>
      <c r="CSM3219" s="14"/>
      <c r="CSN3219" s="14"/>
      <c r="CSO3219" s="14"/>
      <c r="CSP3219" s="14"/>
      <c r="CSQ3219" s="14"/>
      <c r="CSR3219" s="14"/>
      <c r="CSS3219" s="14"/>
      <c r="CST3219" s="14"/>
      <c r="CSU3219" s="14"/>
      <c r="CSV3219" s="14"/>
      <c r="CSW3219" s="14"/>
      <c r="CSX3219" s="14"/>
      <c r="CSY3219" s="14"/>
      <c r="CSZ3219" s="14"/>
      <c r="CTA3219" s="14"/>
      <c r="CTB3219" s="14"/>
      <c r="CTC3219" s="14"/>
      <c r="CTD3219" s="14"/>
      <c r="CTE3219" s="14"/>
      <c r="CTF3219" s="14"/>
      <c r="CTG3219" s="14"/>
      <c r="CTH3219" s="14"/>
      <c r="CTI3219" s="14"/>
      <c r="CTJ3219" s="14"/>
      <c r="CTK3219" s="14"/>
      <c r="CTL3219" s="14"/>
      <c r="CTM3219" s="14"/>
      <c r="CTN3219" s="14"/>
      <c r="CTO3219" s="14"/>
      <c r="CTP3219" s="14"/>
      <c r="CTQ3219" s="14"/>
      <c r="CTR3219" s="14"/>
      <c r="CTS3219" s="14"/>
      <c r="CTT3219" s="14"/>
      <c r="CTU3219" s="14"/>
      <c r="CTV3219" s="14"/>
      <c r="CTW3219" s="14"/>
      <c r="CTX3219" s="14"/>
      <c r="CTY3219" s="14"/>
      <c r="CTZ3219" s="14"/>
      <c r="CUA3219" s="14"/>
      <c r="CUB3219" s="14"/>
      <c r="CUC3219" s="14"/>
      <c r="CUD3219" s="14"/>
      <c r="CUE3219" s="14"/>
      <c r="CUF3219" s="14"/>
      <c r="CUG3219" s="14"/>
      <c r="CUH3219" s="14"/>
      <c r="CUI3219" s="14"/>
      <c r="CUJ3219" s="14"/>
      <c r="CUK3219" s="14"/>
      <c r="CUL3219" s="14"/>
      <c r="CUM3219" s="14"/>
      <c r="CUN3219" s="14"/>
      <c r="CUO3219" s="14"/>
      <c r="CUP3219" s="14"/>
      <c r="CUQ3219" s="14"/>
      <c r="CUR3219" s="14"/>
      <c r="CUS3219" s="14"/>
      <c r="CUT3219" s="14"/>
      <c r="CUU3219" s="14"/>
      <c r="CUV3219" s="14"/>
      <c r="CUW3219" s="14"/>
      <c r="CUX3219" s="14"/>
      <c r="CUY3219" s="14"/>
      <c r="CUZ3219" s="14"/>
      <c r="CVA3219" s="14"/>
      <c r="CVB3219" s="14"/>
      <c r="CVC3219" s="14"/>
      <c r="CVD3219" s="14"/>
      <c r="CVE3219" s="14"/>
      <c r="CVF3219" s="14"/>
      <c r="CVG3219" s="14"/>
      <c r="CVH3219" s="14"/>
      <c r="CVI3219" s="14"/>
      <c r="CVJ3219" s="14"/>
      <c r="CVK3219" s="14"/>
      <c r="CVL3219" s="14"/>
      <c r="CVM3219" s="14"/>
      <c r="CVN3219" s="14"/>
      <c r="CVO3219" s="14"/>
      <c r="CVP3219" s="14"/>
      <c r="CVQ3219" s="14"/>
      <c r="CVR3219" s="14"/>
      <c r="CVS3219" s="14"/>
      <c r="CVT3219" s="14"/>
      <c r="CVU3219" s="14"/>
      <c r="CVV3219" s="14"/>
      <c r="CVW3219" s="14"/>
      <c r="CVX3219" s="14"/>
      <c r="CVY3219" s="14"/>
      <c r="CVZ3219" s="14"/>
      <c r="CWA3219" s="14"/>
      <c r="CWB3219" s="14"/>
      <c r="CWC3219" s="14"/>
      <c r="CWD3219" s="14"/>
      <c r="CWE3219" s="14"/>
      <c r="CWF3219" s="14"/>
      <c r="CWG3219" s="14"/>
      <c r="CWH3219" s="14"/>
      <c r="CWI3219" s="14"/>
      <c r="CWJ3219" s="14"/>
      <c r="CWK3219" s="14"/>
      <c r="CWL3219" s="14"/>
      <c r="CWM3219" s="14"/>
      <c r="CWN3219" s="14"/>
      <c r="CWO3219" s="14"/>
      <c r="CWP3219" s="14"/>
      <c r="CWQ3219" s="14"/>
      <c r="CWR3219" s="14"/>
      <c r="CWS3219" s="14"/>
      <c r="CWT3219" s="14"/>
      <c r="CWU3219" s="14"/>
      <c r="CWV3219" s="14"/>
      <c r="CWW3219" s="14"/>
      <c r="CWX3219" s="14"/>
      <c r="CWY3219" s="14"/>
      <c r="CWZ3219" s="14"/>
      <c r="CXA3219" s="14"/>
      <c r="CXB3219" s="14"/>
      <c r="CXC3219" s="14"/>
      <c r="CXD3219" s="14"/>
      <c r="CXE3219" s="14"/>
      <c r="CXF3219" s="14"/>
      <c r="CXG3219" s="14"/>
      <c r="CXH3219" s="14"/>
      <c r="CXI3219" s="14"/>
      <c r="CXJ3219" s="14"/>
      <c r="CXK3219" s="14"/>
      <c r="CXL3219" s="14"/>
      <c r="CXM3219" s="14"/>
      <c r="CXN3219" s="14"/>
      <c r="CXO3219" s="14"/>
      <c r="CXP3219" s="14"/>
      <c r="CXQ3219" s="14"/>
      <c r="CXR3219" s="14"/>
      <c r="CXS3219" s="14"/>
      <c r="CXT3219" s="14"/>
      <c r="CXU3219" s="14"/>
      <c r="CXV3219" s="14"/>
      <c r="CXW3219" s="14"/>
      <c r="CXX3219" s="14"/>
      <c r="CXY3219" s="14"/>
      <c r="CXZ3219" s="14"/>
      <c r="CYA3219" s="14"/>
      <c r="CYB3219" s="14"/>
      <c r="CYC3219" s="14"/>
      <c r="CYD3219" s="14"/>
      <c r="CYE3219" s="14"/>
      <c r="CYF3219" s="14"/>
      <c r="CYG3219" s="14"/>
      <c r="CYH3219" s="14"/>
      <c r="CYI3219" s="14"/>
      <c r="CYJ3219" s="14"/>
      <c r="CYK3219" s="14"/>
      <c r="CYL3219" s="14"/>
      <c r="CYM3219" s="14"/>
      <c r="CYN3219" s="14"/>
      <c r="CYO3219" s="14"/>
      <c r="CYP3219" s="14"/>
      <c r="CYQ3219" s="14"/>
      <c r="CYR3219" s="14"/>
      <c r="CYS3219" s="14"/>
      <c r="CYT3219" s="14"/>
      <c r="CYU3219" s="14"/>
      <c r="CYV3219" s="14"/>
      <c r="CYW3219" s="14"/>
      <c r="CYX3219" s="14"/>
      <c r="CYY3219" s="14"/>
      <c r="CYZ3219" s="14"/>
      <c r="CZA3219" s="14"/>
      <c r="CZB3219" s="14"/>
      <c r="CZC3219" s="14"/>
      <c r="CZD3219" s="14"/>
      <c r="CZE3219" s="14"/>
      <c r="CZF3219" s="14"/>
      <c r="CZG3219" s="14"/>
      <c r="CZH3219" s="14"/>
      <c r="CZI3219" s="14"/>
      <c r="CZJ3219" s="14"/>
      <c r="CZK3219" s="14"/>
      <c r="CZL3219" s="14"/>
      <c r="CZM3219" s="14"/>
      <c r="CZN3219" s="14"/>
      <c r="CZO3219" s="14"/>
      <c r="CZP3219" s="14"/>
      <c r="CZQ3219" s="14"/>
      <c r="CZR3219" s="14"/>
      <c r="CZS3219" s="14"/>
      <c r="CZT3219" s="14"/>
      <c r="CZU3219" s="14"/>
      <c r="CZV3219" s="14"/>
      <c r="CZW3219" s="14"/>
      <c r="CZX3219" s="14"/>
      <c r="CZY3219" s="14"/>
      <c r="CZZ3219" s="14"/>
      <c r="DAA3219" s="14"/>
      <c r="DAB3219" s="14"/>
      <c r="DAC3219" s="14"/>
      <c r="DAD3219" s="14"/>
      <c r="DAE3219" s="14"/>
      <c r="DAF3219" s="14"/>
      <c r="DAG3219" s="14"/>
      <c r="DAH3219" s="14"/>
      <c r="DAI3219" s="14"/>
      <c r="DAJ3219" s="14"/>
      <c r="DAK3219" s="14"/>
      <c r="DAL3219" s="14"/>
      <c r="DAM3219" s="14"/>
      <c r="DAN3219" s="14"/>
      <c r="DAO3219" s="14"/>
      <c r="DAP3219" s="14"/>
      <c r="DAQ3219" s="14"/>
      <c r="DAR3219" s="14"/>
      <c r="DAS3219" s="14"/>
      <c r="DAT3219" s="14"/>
      <c r="DAU3219" s="14"/>
      <c r="DAV3219" s="14"/>
      <c r="DAW3219" s="14"/>
      <c r="DAX3219" s="14"/>
      <c r="DAY3219" s="14"/>
      <c r="DAZ3219" s="14"/>
      <c r="DBA3219" s="14"/>
      <c r="DBB3219" s="14"/>
      <c r="DBC3219" s="14"/>
      <c r="DBD3219" s="14"/>
      <c r="DBE3219" s="14"/>
      <c r="DBF3219" s="14"/>
      <c r="DBG3219" s="14"/>
      <c r="DBH3219" s="14"/>
      <c r="DBI3219" s="14"/>
      <c r="DBJ3219" s="14"/>
      <c r="DBK3219" s="14"/>
      <c r="DBL3219" s="14"/>
      <c r="DBM3219" s="14"/>
      <c r="DBN3219" s="14"/>
      <c r="DBO3219" s="14"/>
      <c r="DBP3219" s="14"/>
      <c r="DBQ3219" s="14"/>
      <c r="DBR3219" s="14"/>
      <c r="DBS3219" s="14"/>
      <c r="DBT3219" s="14"/>
      <c r="DBU3219" s="14"/>
      <c r="DBV3219" s="14"/>
      <c r="DBW3219" s="14"/>
      <c r="DBX3219" s="14"/>
      <c r="DBY3219" s="14"/>
      <c r="DBZ3219" s="14"/>
      <c r="DCA3219" s="14"/>
      <c r="DCB3219" s="14"/>
      <c r="DCC3219" s="14"/>
      <c r="DCD3219" s="14"/>
      <c r="DCE3219" s="14"/>
      <c r="DCF3219" s="14"/>
      <c r="DCG3219" s="14"/>
      <c r="DCH3219" s="14"/>
      <c r="DCI3219" s="14"/>
      <c r="DCJ3219" s="14"/>
      <c r="DCK3219" s="14"/>
      <c r="DCL3219" s="14"/>
      <c r="DCM3219" s="14"/>
      <c r="DCN3219" s="14"/>
      <c r="DCO3219" s="14"/>
      <c r="DCP3219" s="14"/>
      <c r="DCQ3219" s="14"/>
      <c r="DCR3219" s="14"/>
      <c r="DCS3219" s="14"/>
      <c r="DCT3219" s="14"/>
      <c r="DCU3219" s="14"/>
      <c r="DCV3219" s="14"/>
      <c r="DCW3219" s="14"/>
      <c r="DCX3219" s="14"/>
      <c r="DCY3219" s="14"/>
      <c r="DCZ3219" s="14"/>
      <c r="DDA3219" s="14"/>
      <c r="DDB3219" s="14"/>
      <c r="DDC3219" s="14"/>
      <c r="DDD3219" s="14"/>
      <c r="DDE3219" s="14"/>
      <c r="DDF3219" s="14"/>
      <c r="DDG3219" s="14"/>
      <c r="DDH3219" s="14"/>
      <c r="DDI3219" s="14"/>
      <c r="DDJ3219" s="14"/>
      <c r="DDK3219" s="14"/>
      <c r="DDL3219" s="14"/>
      <c r="DDM3219" s="14"/>
      <c r="DDN3219" s="14"/>
      <c r="DDO3219" s="14"/>
      <c r="DDP3219" s="14"/>
      <c r="DDQ3219" s="14"/>
      <c r="DDR3219" s="14"/>
      <c r="DDS3219" s="14"/>
      <c r="DDT3219" s="14"/>
      <c r="DDU3219" s="14"/>
      <c r="DDV3219" s="14"/>
      <c r="DDW3219" s="14"/>
      <c r="DDX3219" s="14"/>
      <c r="DDY3219" s="14"/>
      <c r="DDZ3219" s="14"/>
      <c r="DEA3219" s="14"/>
      <c r="DEB3219" s="14"/>
      <c r="DEC3219" s="14"/>
      <c r="DED3219" s="14"/>
      <c r="DEE3219" s="14"/>
      <c r="DEF3219" s="14"/>
      <c r="DEG3219" s="14"/>
      <c r="DEH3219" s="14"/>
      <c r="DEI3219" s="14"/>
      <c r="DEJ3219" s="14"/>
      <c r="DEK3219" s="14"/>
      <c r="DEL3219" s="14"/>
      <c r="DEM3219" s="14"/>
      <c r="DEN3219" s="14"/>
      <c r="DEO3219" s="14"/>
      <c r="DEP3219" s="14"/>
      <c r="DEQ3219" s="14"/>
      <c r="DER3219" s="14"/>
      <c r="DES3219" s="14"/>
      <c r="DET3219" s="14"/>
      <c r="DEU3219" s="14"/>
      <c r="DEV3219" s="14"/>
      <c r="DEW3219" s="14"/>
      <c r="DEX3219" s="14"/>
      <c r="DEY3219" s="14"/>
      <c r="DEZ3219" s="14"/>
      <c r="DFA3219" s="14"/>
      <c r="DFB3219" s="14"/>
      <c r="DFC3219" s="14"/>
      <c r="DFD3219" s="14"/>
      <c r="DFE3219" s="14"/>
      <c r="DFF3219" s="14"/>
      <c r="DFG3219" s="14"/>
      <c r="DFH3219" s="14"/>
      <c r="DFI3219" s="14"/>
      <c r="DFJ3219" s="14"/>
      <c r="DFK3219" s="14"/>
      <c r="DFL3219" s="14"/>
      <c r="DFM3219" s="14"/>
      <c r="DFN3219" s="14"/>
      <c r="DFO3219" s="14"/>
      <c r="DFP3219" s="14"/>
      <c r="DFQ3219" s="14"/>
      <c r="DFR3219" s="14"/>
      <c r="DFS3219" s="14"/>
      <c r="DFT3219" s="14"/>
      <c r="DFU3219" s="14"/>
      <c r="DFV3219" s="14"/>
      <c r="DFW3219" s="14"/>
      <c r="DFX3219" s="14"/>
      <c r="DFY3219" s="14"/>
      <c r="DFZ3219" s="14"/>
      <c r="DGA3219" s="14"/>
      <c r="DGB3219" s="14"/>
      <c r="DGC3219" s="14"/>
      <c r="DGD3219" s="14"/>
      <c r="DGE3219" s="14"/>
      <c r="DGF3219" s="14"/>
      <c r="DGG3219" s="14"/>
      <c r="DGH3219" s="14"/>
      <c r="DGI3219" s="14"/>
      <c r="DGJ3219" s="14"/>
      <c r="DGK3219" s="14"/>
      <c r="DGL3219" s="14"/>
      <c r="DGM3219" s="14"/>
      <c r="DGN3219" s="14"/>
      <c r="DGO3219" s="14"/>
      <c r="DGP3219" s="14"/>
      <c r="DGQ3219" s="14"/>
      <c r="DGR3219" s="14"/>
      <c r="DGS3219" s="14"/>
      <c r="DGT3219" s="14"/>
      <c r="DGU3219" s="14"/>
      <c r="DGV3219" s="14"/>
      <c r="DGW3219" s="14"/>
      <c r="DGX3219" s="14"/>
      <c r="DGY3219" s="14"/>
      <c r="DGZ3219" s="14"/>
      <c r="DHA3219" s="14"/>
      <c r="DHB3219" s="14"/>
      <c r="DHC3219" s="14"/>
      <c r="DHD3219" s="14"/>
      <c r="DHE3219" s="14"/>
      <c r="DHF3219" s="14"/>
      <c r="DHG3219" s="14"/>
      <c r="DHH3219" s="14"/>
      <c r="DHI3219" s="14"/>
      <c r="DHJ3219" s="14"/>
      <c r="DHK3219" s="14"/>
      <c r="DHL3219" s="14"/>
      <c r="DHM3219" s="14"/>
      <c r="DHN3219" s="14"/>
      <c r="DHO3219" s="14"/>
      <c r="DHP3219" s="14"/>
      <c r="DHQ3219" s="14"/>
      <c r="DHR3219" s="14"/>
      <c r="DHS3219" s="14"/>
      <c r="DHT3219" s="14"/>
      <c r="DHU3219" s="14"/>
      <c r="DHV3219" s="14"/>
      <c r="DHW3219" s="14"/>
      <c r="DHX3219" s="14"/>
      <c r="DHY3219" s="14"/>
      <c r="DHZ3219" s="14"/>
      <c r="DIA3219" s="14"/>
      <c r="DIB3219" s="14"/>
      <c r="DIC3219" s="14"/>
      <c r="DID3219" s="14"/>
      <c r="DIE3219" s="14"/>
      <c r="DIF3219" s="14"/>
      <c r="DIG3219" s="14"/>
      <c r="DIH3219" s="14"/>
      <c r="DII3219" s="14"/>
      <c r="DIJ3219" s="14"/>
      <c r="DIK3219" s="14"/>
      <c r="DIL3219" s="14"/>
      <c r="DIM3219" s="14"/>
      <c r="DIN3219" s="14"/>
      <c r="DIO3219" s="14"/>
      <c r="DIP3219" s="14"/>
      <c r="DIQ3219" s="14"/>
      <c r="DIR3219" s="14"/>
      <c r="DIS3219" s="14"/>
      <c r="DIT3219" s="14"/>
      <c r="DIU3219" s="14"/>
      <c r="DIV3219" s="14"/>
      <c r="DIW3219" s="14"/>
      <c r="DIX3219" s="14"/>
      <c r="DIY3219" s="14"/>
      <c r="DIZ3219" s="14"/>
      <c r="DJA3219" s="14"/>
      <c r="DJB3219" s="14"/>
      <c r="DJC3219" s="14"/>
      <c r="DJD3219" s="14"/>
      <c r="DJE3219" s="14"/>
      <c r="DJF3219" s="14"/>
      <c r="DJG3219" s="14"/>
      <c r="DJH3219" s="14"/>
      <c r="DJI3219" s="14"/>
      <c r="DJJ3219" s="14"/>
      <c r="DJK3219" s="14"/>
      <c r="DJL3219" s="14"/>
      <c r="DJM3219" s="14"/>
      <c r="DJN3219" s="14"/>
      <c r="DJO3219" s="14"/>
      <c r="DJP3219" s="14"/>
      <c r="DJQ3219" s="14"/>
      <c r="DJR3219" s="14"/>
      <c r="DJS3219" s="14"/>
      <c r="DJT3219" s="14"/>
      <c r="DJU3219" s="14"/>
      <c r="DJV3219" s="14"/>
      <c r="DJW3219" s="14"/>
      <c r="DJX3219" s="14"/>
      <c r="DJY3219" s="14"/>
      <c r="DJZ3219" s="14"/>
      <c r="DKA3219" s="14"/>
      <c r="DKB3219" s="14"/>
      <c r="DKC3219" s="14"/>
      <c r="DKD3219" s="14"/>
      <c r="DKE3219" s="14"/>
      <c r="DKF3219" s="14"/>
      <c r="DKG3219" s="14"/>
      <c r="DKH3219" s="14"/>
      <c r="DKI3219" s="14"/>
      <c r="DKJ3219" s="14"/>
      <c r="DKK3219" s="14"/>
      <c r="DKL3219" s="14"/>
      <c r="DKM3219" s="14"/>
      <c r="DKN3219" s="14"/>
      <c r="DKO3219" s="14"/>
      <c r="DKP3219" s="14"/>
      <c r="DKQ3219" s="14"/>
      <c r="DKR3219" s="14"/>
      <c r="DKS3219" s="14"/>
      <c r="DKT3219" s="14"/>
      <c r="DKU3219" s="14"/>
      <c r="DKV3219" s="14"/>
      <c r="DKW3219" s="14"/>
      <c r="DKX3219" s="14"/>
      <c r="DKY3219" s="14"/>
      <c r="DKZ3219" s="14"/>
      <c r="DLA3219" s="14"/>
      <c r="DLB3219" s="14"/>
      <c r="DLC3219" s="14"/>
      <c r="DLD3219" s="14"/>
      <c r="DLE3219" s="14"/>
      <c r="DLF3219" s="14"/>
      <c r="DLG3219" s="14"/>
      <c r="DLH3219" s="14"/>
      <c r="DLI3219" s="14"/>
      <c r="DLJ3219" s="14"/>
      <c r="DLK3219" s="14"/>
      <c r="DLL3219" s="14"/>
      <c r="DLM3219" s="14"/>
      <c r="DLN3219" s="14"/>
      <c r="DLO3219" s="14"/>
      <c r="DLP3219" s="14"/>
      <c r="DLQ3219" s="14"/>
      <c r="DLR3219" s="14"/>
      <c r="DLS3219" s="14"/>
      <c r="DLT3219" s="14"/>
      <c r="DLU3219" s="14"/>
      <c r="DLV3219" s="14"/>
      <c r="DLW3219" s="14"/>
      <c r="DLX3219" s="14"/>
      <c r="DLY3219" s="14"/>
      <c r="DLZ3219" s="14"/>
      <c r="DMA3219" s="14"/>
      <c r="DMB3219" s="14"/>
      <c r="DMC3219" s="14"/>
      <c r="DMD3219" s="14"/>
      <c r="DME3219" s="14"/>
      <c r="DMF3219" s="14"/>
      <c r="DMG3219" s="14"/>
      <c r="DMH3219" s="14"/>
      <c r="DMI3219" s="14"/>
      <c r="DMJ3219" s="14"/>
      <c r="DMK3219" s="14"/>
      <c r="DML3219" s="14"/>
      <c r="DMM3219" s="14"/>
      <c r="DMN3219" s="14"/>
      <c r="DMO3219" s="14"/>
      <c r="DMP3219" s="14"/>
      <c r="DMQ3219" s="14"/>
      <c r="DMR3219" s="14"/>
      <c r="DMS3219" s="14"/>
      <c r="DMT3219" s="14"/>
      <c r="DMU3219" s="14"/>
      <c r="DMV3219" s="14"/>
      <c r="DMW3219" s="14"/>
      <c r="DMX3219" s="14"/>
      <c r="DMY3219" s="14"/>
      <c r="DMZ3219" s="14"/>
      <c r="DNA3219" s="14"/>
      <c r="DNB3219" s="14"/>
      <c r="DNC3219" s="14"/>
      <c r="DND3219" s="14"/>
      <c r="DNE3219" s="14"/>
      <c r="DNF3219" s="14"/>
      <c r="DNG3219" s="14"/>
      <c r="DNH3219" s="14"/>
      <c r="DNI3219" s="14"/>
      <c r="DNJ3219" s="14"/>
      <c r="DNK3219" s="14"/>
      <c r="DNL3219" s="14"/>
      <c r="DNM3219" s="14"/>
      <c r="DNN3219" s="14"/>
      <c r="DNO3219" s="14"/>
      <c r="DNP3219" s="14"/>
      <c r="DNQ3219" s="14"/>
      <c r="DNR3219" s="14"/>
      <c r="DNS3219" s="14"/>
      <c r="DNT3219" s="14"/>
      <c r="DNU3219" s="14"/>
      <c r="DNV3219" s="14"/>
      <c r="DNW3219" s="14"/>
      <c r="DNX3219" s="14"/>
      <c r="DNY3219" s="14"/>
      <c r="DNZ3219" s="14"/>
      <c r="DOA3219" s="14"/>
      <c r="DOB3219" s="14"/>
      <c r="DOC3219" s="14"/>
      <c r="DOD3219" s="14"/>
      <c r="DOE3219" s="14"/>
      <c r="DOF3219" s="14"/>
      <c r="DOG3219" s="14"/>
      <c r="DOH3219" s="14"/>
      <c r="DOI3219" s="14"/>
      <c r="DOJ3219" s="14"/>
      <c r="DOK3219" s="14"/>
      <c r="DOL3219" s="14"/>
      <c r="DOM3219" s="14"/>
      <c r="DON3219" s="14"/>
      <c r="DOO3219" s="14"/>
      <c r="DOP3219" s="14"/>
      <c r="DOQ3219" s="14"/>
      <c r="DOR3219" s="14"/>
      <c r="DOS3219" s="14"/>
      <c r="DOT3219" s="14"/>
      <c r="DOU3219" s="14"/>
      <c r="DOV3219" s="14"/>
      <c r="DOW3219" s="14"/>
      <c r="DOX3219" s="14"/>
      <c r="DOY3219" s="14"/>
      <c r="DOZ3219" s="14"/>
      <c r="DPA3219" s="14"/>
      <c r="DPB3219" s="14"/>
      <c r="DPC3219" s="14"/>
      <c r="DPD3219" s="14"/>
      <c r="DPE3219" s="14"/>
      <c r="DPF3219" s="14"/>
      <c r="DPG3219" s="14"/>
      <c r="DPH3219" s="14"/>
      <c r="DPI3219" s="14"/>
      <c r="DPJ3219" s="14"/>
      <c r="DPK3219" s="14"/>
      <c r="DPL3219" s="14"/>
      <c r="DPM3219" s="14"/>
      <c r="DPN3219" s="14"/>
      <c r="DPO3219" s="14"/>
      <c r="DPP3219" s="14"/>
      <c r="DPQ3219" s="14"/>
      <c r="DPR3219" s="14"/>
      <c r="DPS3219" s="14"/>
      <c r="DPT3219" s="14"/>
      <c r="DPU3219" s="14"/>
      <c r="DPV3219" s="14"/>
      <c r="DPW3219" s="14"/>
      <c r="DPX3219" s="14"/>
      <c r="DPY3219" s="14"/>
      <c r="DPZ3219" s="14"/>
      <c r="DQA3219" s="14"/>
      <c r="DQB3219" s="14"/>
      <c r="DQC3219" s="14"/>
      <c r="DQD3219" s="14"/>
      <c r="DQE3219" s="14"/>
      <c r="DQF3219" s="14"/>
      <c r="DQG3219" s="14"/>
      <c r="DQH3219" s="14"/>
      <c r="DQI3219" s="14"/>
      <c r="DQJ3219" s="14"/>
      <c r="DQK3219" s="14"/>
      <c r="DQL3219" s="14"/>
      <c r="DQM3219" s="14"/>
      <c r="DQN3219" s="14"/>
      <c r="DQO3219" s="14"/>
      <c r="DQP3219" s="14"/>
      <c r="DQQ3219" s="14"/>
      <c r="DQR3219" s="14"/>
      <c r="DQS3219" s="14"/>
      <c r="DQT3219" s="14"/>
      <c r="DQU3219" s="14"/>
      <c r="DQV3219" s="14"/>
      <c r="DQW3219" s="14"/>
      <c r="DQX3219" s="14"/>
      <c r="DQY3219" s="14"/>
      <c r="DQZ3219" s="14"/>
      <c r="DRA3219" s="14"/>
      <c r="DRB3219" s="14"/>
      <c r="DRC3219" s="14"/>
      <c r="DRD3219" s="14"/>
      <c r="DRE3219" s="14"/>
      <c r="DRF3219" s="14"/>
      <c r="DRG3219" s="14"/>
      <c r="DRH3219" s="14"/>
      <c r="DRI3219" s="14"/>
      <c r="DRJ3219" s="14"/>
      <c r="DRK3219" s="14"/>
      <c r="DRL3219" s="14"/>
      <c r="DRM3219" s="14"/>
      <c r="DRN3219" s="14"/>
      <c r="DRO3219" s="14"/>
      <c r="DRP3219" s="14"/>
      <c r="DRQ3219" s="14"/>
      <c r="DRR3219" s="14"/>
      <c r="DRS3219" s="14"/>
      <c r="DRT3219" s="14"/>
      <c r="DRU3219" s="14"/>
      <c r="DRV3219" s="14"/>
      <c r="DRW3219" s="14"/>
      <c r="DRX3219" s="14"/>
      <c r="DRY3219" s="14"/>
      <c r="DRZ3219" s="14"/>
      <c r="DSA3219" s="14"/>
      <c r="DSB3219" s="14"/>
      <c r="DSC3219" s="14"/>
      <c r="DSD3219" s="14"/>
      <c r="DSE3219" s="14"/>
      <c r="DSF3219" s="14"/>
      <c r="DSG3219" s="14"/>
      <c r="DSH3219" s="14"/>
      <c r="DSI3219" s="14"/>
      <c r="DSJ3219" s="14"/>
      <c r="DSK3219" s="14"/>
      <c r="DSL3219" s="14"/>
      <c r="DSM3219" s="14"/>
      <c r="DSN3219" s="14"/>
      <c r="DSO3219" s="14"/>
      <c r="DSP3219" s="14"/>
      <c r="DSQ3219" s="14"/>
      <c r="DSR3219" s="14"/>
      <c r="DSS3219" s="14"/>
      <c r="DST3219" s="14"/>
      <c r="DSU3219" s="14"/>
      <c r="DSV3219" s="14"/>
      <c r="DSW3219" s="14"/>
      <c r="DSX3219" s="14"/>
      <c r="DSY3219" s="14"/>
      <c r="DSZ3219" s="14"/>
      <c r="DTA3219" s="14"/>
      <c r="DTB3219" s="14"/>
      <c r="DTC3219" s="14"/>
      <c r="DTD3219" s="14"/>
      <c r="DTE3219" s="14"/>
      <c r="DTF3219" s="14"/>
      <c r="DTG3219" s="14"/>
      <c r="DTH3219" s="14"/>
      <c r="DTI3219" s="14"/>
      <c r="DTJ3219" s="14"/>
      <c r="DTK3219" s="14"/>
      <c r="DTL3219" s="14"/>
      <c r="DTM3219" s="14"/>
      <c r="DTN3219" s="14"/>
      <c r="DTO3219" s="14"/>
      <c r="DTP3219" s="14"/>
      <c r="DTQ3219" s="14"/>
      <c r="DTR3219" s="14"/>
      <c r="DTS3219" s="14"/>
      <c r="DTT3219" s="14"/>
      <c r="DTU3219" s="14"/>
      <c r="DTV3219" s="14"/>
      <c r="DTW3219" s="14"/>
      <c r="DTX3219" s="14"/>
      <c r="DTY3219" s="14"/>
      <c r="DTZ3219" s="14"/>
      <c r="DUA3219" s="14"/>
      <c r="DUB3219" s="14"/>
      <c r="DUC3219" s="14"/>
      <c r="DUD3219" s="14"/>
      <c r="DUE3219" s="14"/>
      <c r="DUF3219" s="14"/>
      <c r="DUG3219" s="14"/>
      <c r="DUH3219" s="14"/>
      <c r="DUI3219" s="14"/>
      <c r="DUJ3219" s="14"/>
      <c r="DUK3219" s="14"/>
      <c r="DUL3219" s="14"/>
      <c r="DUM3219" s="14"/>
      <c r="DUN3219" s="14"/>
      <c r="DUO3219" s="14"/>
      <c r="DUP3219" s="14"/>
      <c r="DUQ3219" s="14"/>
      <c r="DUR3219" s="14"/>
      <c r="DUS3219" s="14"/>
      <c r="DUT3219" s="14"/>
      <c r="DUU3219" s="14"/>
      <c r="DUV3219" s="14"/>
      <c r="DUW3219" s="14"/>
      <c r="DUX3219" s="14"/>
      <c r="DUY3219" s="14"/>
      <c r="DUZ3219" s="14"/>
      <c r="DVA3219" s="14"/>
      <c r="DVB3219" s="14"/>
      <c r="DVC3219" s="14"/>
      <c r="DVD3219" s="14"/>
      <c r="DVE3219" s="14"/>
      <c r="DVF3219" s="14"/>
      <c r="DVG3219" s="14"/>
      <c r="DVH3219" s="14"/>
      <c r="DVI3219" s="14"/>
      <c r="DVJ3219" s="14"/>
      <c r="DVK3219" s="14"/>
      <c r="DVL3219" s="14"/>
      <c r="DVM3219" s="14"/>
      <c r="DVN3219" s="14"/>
      <c r="DVO3219" s="14"/>
      <c r="DVP3219" s="14"/>
      <c r="DVQ3219" s="14"/>
      <c r="DVR3219" s="14"/>
      <c r="DVS3219" s="14"/>
      <c r="DVT3219" s="14"/>
      <c r="DVU3219" s="14"/>
      <c r="DVV3219" s="14"/>
      <c r="DVW3219" s="14"/>
      <c r="DVX3219" s="14"/>
      <c r="DVY3219" s="14"/>
      <c r="DVZ3219" s="14"/>
      <c r="DWA3219" s="14"/>
      <c r="DWB3219" s="14"/>
      <c r="DWC3219" s="14"/>
      <c r="DWD3219" s="14"/>
      <c r="DWE3219" s="14"/>
      <c r="DWF3219" s="14"/>
      <c r="DWG3219" s="14"/>
      <c r="DWH3219" s="14"/>
      <c r="DWI3219" s="14"/>
      <c r="DWJ3219" s="14"/>
      <c r="DWK3219" s="14"/>
      <c r="DWL3219" s="14"/>
      <c r="DWM3219" s="14"/>
      <c r="DWN3219" s="14"/>
      <c r="DWO3219" s="14"/>
      <c r="DWP3219" s="14"/>
      <c r="DWQ3219" s="14"/>
      <c r="DWR3219" s="14"/>
      <c r="DWS3219" s="14"/>
      <c r="DWT3219" s="14"/>
      <c r="DWU3219" s="14"/>
      <c r="DWV3219" s="14"/>
      <c r="DWW3219" s="14"/>
      <c r="DWX3219" s="14"/>
      <c r="DWY3219" s="14"/>
      <c r="DWZ3219" s="14"/>
      <c r="DXA3219" s="14"/>
      <c r="DXB3219" s="14"/>
      <c r="DXC3219" s="14"/>
      <c r="DXD3219" s="14"/>
      <c r="DXE3219" s="14"/>
      <c r="DXF3219" s="14"/>
      <c r="DXG3219" s="14"/>
      <c r="DXH3219" s="14"/>
      <c r="DXI3219" s="14"/>
      <c r="DXJ3219" s="14"/>
      <c r="DXK3219" s="14"/>
      <c r="DXL3219" s="14"/>
      <c r="DXM3219" s="14"/>
      <c r="DXN3219" s="14"/>
      <c r="DXO3219" s="14"/>
      <c r="DXP3219" s="14"/>
      <c r="DXQ3219" s="14"/>
      <c r="DXR3219" s="14"/>
      <c r="DXS3219" s="14"/>
      <c r="DXT3219" s="14"/>
      <c r="DXU3219" s="14"/>
      <c r="DXV3219" s="14"/>
      <c r="DXW3219" s="14"/>
      <c r="DXX3219" s="14"/>
      <c r="DXY3219" s="14"/>
      <c r="DXZ3219" s="14"/>
      <c r="DYA3219" s="14"/>
      <c r="DYB3219" s="14"/>
      <c r="DYC3219" s="14"/>
      <c r="DYD3219" s="14"/>
      <c r="DYE3219" s="14"/>
      <c r="DYF3219" s="14"/>
      <c r="DYG3219" s="14"/>
      <c r="DYH3219" s="14"/>
      <c r="DYI3219" s="14"/>
      <c r="DYJ3219" s="14"/>
      <c r="DYK3219" s="14"/>
      <c r="DYL3219" s="14"/>
      <c r="DYM3219" s="14"/>
      <c r="DYN3219" s="14"/>
      <c r="DYO3219" s="14"/>
      <c r="DYP3219" s="14"/>
      <c r="DYQ3219" s="14"/>
      <c r="DYR3219" s="14"/>
      <c r="DYS3219" s="14"/>
      <c r="DYT3219" s="14"/>
      <c r="DYU3219" s="14"/>
      <c r="DYV3219" s="14"/>
      <c r="DYW3219" s="14"/>
      <c r="DYX3219" s="14"/>
      <c r="DYY3219" s="14"/>
      <c r="DYZ3219" s="14"/>
      <c r="DZA3219" s="14"/>
      <c r="DZB3219" s="14"/>
      <c r="DZC3219" s="14"/>
      <c r="DZD3219" s="14"/>
      <c r="DZE3219" s="14"/>
      <c r="DZF3219" s="14"/>
      <c r="DZG3219" s="14"/>
      <c r="DZH3219" s="14"/>
      <c r="DZI3219" s="14"/>
      <c r="DZJ3219" s="14"/>
      <c r="DZK3219" s="14"/>
      <c r="DZL3219" s="14"/>
      <c r="DZM3219" s="14"/>
      <c r="DZN3219" s="14"/>
      <c r="DZO3219" s="14"/>
      <c r="DZP3219" s="14"/>
      <c r="DZQ3219" s="14"/>
      <c r="DZR3219" s="14"/>
      <c r="DZS3219" s="14"/>
      <c r="DZT3219" s="14"/>
      <c r="DZU3219" s="14"/>
      <c r="DZV3219" s="14"/>
      <c r="DZW3219" s="14"/>
      <c r="DZX3219" s="14"/>
      <c r="DZY3219" s="14"/>
      <c r="DZZ3219" s="14"/>
      <c r="EAA3219" s="14"/>
      <c r="EAB3219" s="14"/>
      <c r="EAC3219" s="14"/>
      <c r="EAD3219" s="14"/>
      <c r="EAE3219" s="14"/>
      <c r="EAF3219" s="14"/>
      <c r="EAG3219" s="14"/>
      <c r="EAH3219" s="14"/>
      <c r="EAI3219" s="14"/>
      <c r="EAJ3219" s="14"/>
      <c r="EAK3219" s="14"/>
      <c r="EAL3219" s="14"/>
      <c r="EAM3219" s="14"/>
      <c r="EAN3219" s="14"/>
      <c r="EAO3219" s="14"/>
      <c r="EAP3219" s="14"/>
      <c r="EAQ3219" s="14"/>
      <c r="EAR3219" s="14"/>
      <c r="EAS3219" s="14"/>
      <c r="EAT3219" s="14"/>
      <c r="EAU3219" s="14"/>
      <c r="EAV3219" s="14"/>
      <c r="EAW3219" s="14"/>
      <c r="EAX3219" s="14"/>
      <c r="EAY3219" s="14"/>
      <c r="EAZ3219" s="14"/>
      <c r="EBA3219" s="14"/>
      <c r="EBB3219" s="14"/>
      <c r="EBC3219" s="14"/>
      <c r="EBD3219" s="14"/>
      <c r="EBE3219" s="14"/>
      <c r="EBF3219" s="14"/>
      <c r="EBG3219" s="14"/>
      <c r="EBH3219" s="14"/>
      <c r="EBI3219" s="14"/>
      <c r="EBJ3219" s="14"/>
      <c r="EBK3219" s="14"/>
      <c r="EBL3219" s="14"/>
      <c r="EBM3219" s="14"/>
      <c r="EBN3219" s="14"/>
      <c r="EBO3219" s="14"/>
      <c r="EBP3219" s="14"/>
      <c r="EBQ3219" s="14"/>
      <c r="EBR3219" s="14"/>
      <c r="EBS3219" s="14"/>
      <c r="EBT3219" s="14"/>
      <c r="EBU3219" s="14"/>
      <c r="EBV3219" s="14"/>
      <c r="EBW3219" s="14"/>
      <c r="EBX3219" s="14"/>
      <c r="EBY3219" s="14"/>
      <c r="EBZ3219" s="14"/>
      <c r="ECA3219" s="14"/>
      <c r="ECB3219" s="14"/>
      <c r="ECC3219" s="14"/>
      <c r="ECD3219" s="14"/>
      <c r="ECE3219" s="14"/>
      <c r="ECF3219" s="14"/>
      <c r="ECG3219" s="14"/>
      <c r="ECH3219" s="14"/>
      <c r="ECI3219" s="14"/>
      <c r="ECJ3219" s="14"/>
      <c r="ECK3219" s="14"/>
      <c r="ECL3219" s="14"/>
      <c r="ECM3219" s="14"/>
      <c r="ECN3219" s="14"/>
      <c r="ECO3219" s="14"/>
      <c r="ECP3219" s="14"/>
      <c r="ECQ3219" s="14"/>
      <c r="ECR3219" s="14"/>
      <c r="ECS3219" s="14"/>
      <c r="ECT3219" s="14"/>
      <c r="ECU3219" s="14"/>
      <c r="ECV3219" s="14"/>
      <c r="ECW3219" s="14"/>
      <c r="ECX3219" s="14"/>
      <c r="ECY3219" s="14"/>
      <c r="ECZ3219" s="14"/>
      <c r="EDA3219" s="14"/>
      <c r="EDB3219" s="14"/>
      <c r="EDC3219" s="14"/>
      <c r="EDD3219" s="14"/>
      <c r="EDE3219" s="14"/>
      <c r="EDF3219" s="14"/>
      <c r="EDG3219" s="14"/>
      <c r="EDH3219" s="14"/>
      <c r="EDI3219" s="14"/>
      <c r="EDJ3219" s="14"/>
      <c r="EDK3219" s="14"/>
      <c r="EDL3219" s="14"/>
      <c r="EDM3219" s="14"/>
      <c r="EDN3219" s="14"/>
      <c r="EDO3219" s="14"/>
      <c r="EDP3219" s="14"/>
      <c r="EDQ3219" s="14"/>
      <c r="EDR3219" s="14"/>
      <c r="EDS3219" s="14"/>
      <c r="EDT3219" s="14"/>
      <c r="EDU3219" s="14"/>
      <c r="EDV3219" s="14"/>
      <c r="EDW3219" s="14"/>
      <c r="EDX3219" s="14"/>
      <c r="EDY3219" s="14"/>
      <c r="EDZ3219" s="14"/>
      <c r="EEA3219" s="14"/>
      <c r="EEB3219" s="14"/>
      <c r="EEC3219" s="14"/>
      <c r="EED3219" s="14"/>
      <c r="EEE3219" s="14"/>
      <c r="EEF3219" s="14"/>
      <c r="EEG3219" s="14"/>
      <c r="EEH3219" s="14"/>
      <c r="EEI3219" s="14"/>
      <c r="EEJ3219" s="14"/>
      <c r="EEK3219" s="14"/>
      <c r="EEL3219" s="14"/>
      <c r="EEM3219" s="14"/>
      <c r="EEN3219" s="14"/>
      <c r="EEO3219" s="14"/>
      <c r="EEP3219" s="14"/>
      <c r="EEQ3219" s="14"/>
      <c r="EER3219" s="14"/>
      <c r="EES3219" s="14"/>
      <c r="EET3219" s="14"/>
      <c r="EEU3219" s="14"/>
      <c r="EEV3219" s="14"/>
      <c r="EEW3219" s="14"/>
      <c r="EEX3219" s="14"/>
      <c r="EEY3219" s="14"/>
      <c r="EEZ3219" s="14"/>
      <c r="EFA3219" s="14"/>
      <c r="EFB3219" s="14"/>
      <c r="EFC3219" s="14"/>
      <c r="EFD3219" s="14"/>
      <c r="EFE3219" s="14"/>
      <c r="EFF3219" s="14"/>
      <c r="EFG3219" s="14"/>
      <c r="EFH3219" s="14"/>
      <c r="EFI3219" s="14"/>
      <c r="EFJ3219" s="14"/>
      <c r="EFK3219" s="14"/>
      <c r="EFL3219" s="14"/>
      <c r="EFM3219" s="14"/>
      <c r="EFN3219" s="14"/>
      <c r="EFO3219" s="14"/>
      <c r="EFP3219" s="14"/>
      <c r="EFQ3219" s="14"/>
      <c r="EFR3219" s="14"/>
      <c r="EFS3219" s="14"/>
      <c r="EFT3219" s="14"/>
      <c r="EFU3219" s="14"/>
      <c r="EFV3219" s="14"/>
      <c r="EFW3219" s="14"/>
      <c r="EFX3219" s="14"/>
      <c r="EFY3219" s="14"/>
      <c r="EFZ3219" s="14"/>
      <c r="EGA3219" s="14"/>
      <c r="EGB3219" s="14"/>
      <c r="EGC3219" s="14"/>
      <c r="EGD3219" s="14"/>
      <c r="EGE3219" s="14"/>
      <c r="EGF3219" s="14"/>
      <c r="EGG3219" s="14"/>
      <c r="EGH3219" s="14"/>
      <c r="EGI3219" s="14"/>
      <c r="EGJ3219" s="14"/>
      <c r="EGK3219" s="14"/>
      <c r="EGL3219" s="14"/>
      <c r="EGM3219" s="14"/>
      <c r="EGN3219" s="14"/>
      <c r="EGO3219" s="14"/>
      <c r="EGP3219" s="14"/>
      <c r="EGQ3219" s="14"/>
      <c r="EGR3219" s="14"/>
      <c r="EGS3219" s="14"/>
      <c r="EGT3219" s="14"/>
      <c r="EGU3219" s="14"/>
      <c r="EGV3219" s="14"/>
      <c r="EGW3219" s="14"/>
      <c r="EGX3219" s="14"/>
      <c r="EGY3219" s="14"/>
      <c r="EGZ3219" s="14"/>
      <c r="EHA3219" s="14"/>
      <c r="EHB3219" s="14"/>
      <c r="EHC3219" s="14"/>
      <c r="EHD3219" s="14"/>
      <c r="EHE3219" s="14"/>
      <c r="EHF3219" s="14"/>
      <c r="EHG3219" s="14"/>
      <c r="EHH3219" s="14"/>
      <c r="EHI3219" s="14"/>
      <c r="EHJ3219" s="14"/>
      <c r="EHK3219" s="14"/>
      <c r="EHL3219" s="14"/>
      <c r="EHM3219" s="14"/>
      <c r="EHN3219" s="14"/>
      <c r="EHO3219" s="14"/>
      <c r="EHP3219" s="14"/>
      <c r="EHQ3219" s="14"/>
      <c r="EHR3219" s="14"/>
      <c r="EHS3219" s="14"/>
      <c r="EHT3219" s="14"/>
      <c r="EHU3219" s="14"/>
      <c r="EHV3219" s="14"/>
      <c r="EHW3219" s="14"/>
      <c r="EHX3219" s="14"/>
      <c r="EHY3219" s="14"/>
      <c r="EHZ3219" s="14"/>
      <c r="EIA3219" s="14"/>
      <c r="EIB3219" s="14"/>
      <c r="EIC3219" s="14"/>
      <c r="EID3219" s="14"/>
      <c r="EIE3219" s="14"/>
      <c r="EIF3219" s="14"/>
      <c r="EIG3219" s="14"/>
      <c r="EIH3219" s="14"/>
      <c r="EII3219" s="14"/>
      <c r="EIJ3219" s="14"/>
      <c r="EIK3219" s="14"/>
      <c r="EIL3219" s="14"/>
      <c r="EIM3219" s="14"/>
      <c r="EIN3219" s="14"/>
      <c r="EIO3219" s="14"/>
      <c r="EIP3219" s="14"/>
      <c r="EIQ3219" s="14"/>
      <c r="EIR3219" s="14"/>
      <c r="EIS3219" s="14"/>
      <c r="EIT3219" s="14"/>
      <c r="EIU3219" s="14"/>
      <c r="EIV3219" s="14"/>
      <c r="EIW3219" s="14"/>
      <c r="EIX3219" s="14"/>
      <c r="EIY3219" s="14"/>
      <c r="EIZ3219" s="14"/>
      <c r="EJA3219" s="14"/>
      <c r="EJB3219" s="14"/>
      <c r="EJC3219" s="14"/>
      <c r="EJD3219" s="14"/>
      <c r="EJE3219" s="14"/>
      <c r="EJF3219" s="14"/>
      <c r="EJG3219" s="14"/>
      <c r="EJH3219" s="14"/>
      <c r="EJI3219" s="14"/>
      <c r="EJJ3219" s="14"/>
      <c r="EJK3219" s="14"/>
      <c r="EJL3219" s="14"/>
      <c r="EJM3219" s="14"/>
      <c r="EJN3219" s="14"/>
      <c r="EJO3219" s="14"/>
      <c r="EJP3219" s="14"/>
      <c r="EJQ3219" s="14"/>
      <c r="EJR3219" s="14"/>
      <c r="EJS3219" s="14"/>
      <c r="EJT3219" s="14"/>
      <c r="EJU3219" s="14"/>
      <c r="EJV3219" s="14"/>
      <c r="EJW3219" s="14"/>
      <c r="EJX3219" s="14"/>
      <c r="EJY3219" s="14"/>
      <c r="EJZ3219" s="14"/>
      <c r="EKA3219" s="14"/>
      <c r="EKB3219" s="14"/>
      <c r="EKC3219" s="14"/>
      <c r="EKD3219" s="14"/>
      <c r="EKE3219" s="14"/>
      <c r="EKF3219" s="14"/>
      <c r="EKG3219" s="14"/>
      <c r="EKH3219" s="14"/>
      <c r="EKI3219" s="14"/>
      <c r="EKJ3219" s="14"/>
      <c r="EKK3219" s="14"/>
      <c r="EKL3219" s="14"/>
      <c r="EKM3219" s="14"/>
      <c r="EKN3219" s="14"/>
      <c r="EKO3219" s="14"/>
      <c r="EKP3219" s="14"/>
      <c r="EKQ3219" s="14"/>
      <c r="EKR3219" s="14"/>
      <c r="EKS3219" s="14"/>
      <c r="EKT3219" s="14"/>
      <c r="EKU3219" s="14"/>
      <c r="EKV3219" s="14"/>
      <c r="EKW3219" s="14"/>
      <c r="EKX3219" s="14"/>
      <c r="EKY3219" s="14"/>
      <c r="EKZ3219" s="14"/>
      <c r="ELA3219" s="14"/>
      <c r="ELB3219" s="14"/>
      <c r="ELC3219" s="14"/>
      <c r="ELD3219" s="14"/>
      <c r="ELE3219" s="14"/>
      <c r="ELF3219" s="14"/>
      <c r="ELG3219" s="14"/>
      <c r="ELH3219" s="14"/>
      <c r="ELI3219" s="14"/>
      <c r="ELJ3219" s="14"/>
      <c r="ELK3219" s="14"/>
      <c r="ELL3219" s="14"/>
      <c r="ELM3219" s="14"/>
      <c r="ELN3219" s="14"/>
      <c r="ELO3219" s="14"/>
      <c r="ELP3219" s="14"/>
      <c r="ELQ3219" s="14"/>
      <c r="ELR3219" s="14"/>
      <c r="ELS3219" s="14"/>
      <c r="ELT3219" s="14"/>
      <c r="ELU3219" s="14"/>
      <c r="ELV3219" s="14"/>
      <c r="ELW3219" s="14"/>
      <c r="ELX3219" s="14"/>
      <c r="ELY3219" s="14"/>
      <c r="ELZ3219" s="14"/>
      <c r="EMA3219" s="14"/>
      <c r="EMB3219" s="14"/>
      <c r="EMC3219" s="14"/>
      <c r="EMD3219" s="14"/>
      <c r="EME3219" s="14"/>
      <c r="EMF3219" s="14"/>
      <c r="EMG3219" s="14"/>
      <c r="EMH3219" s="14"/>
      <c r="EMI3219" s="14"/>
      <c r="EMJ3219" s="14"/>
      <c r="EMK3219" s="14"/>
      <c r="EML3219" s="14"/>
      <c r="EMM3219" s="14"/>
      <c r="EMN3219" s="14"/>
      <c r="EMO3219" s="14"/>
      <c r="EMP3219" s="14"/>
      <c r="EMQ3219" s="14"/>
      <c r="EMR3219" s="14"/>
      <c r="EMS3219" s="14"/>
      <c r="EMT3219" s="14"/>
      <c r="EMU3219" s="14"/>
      <c r="EMV3219" s="14"/>
      <c r="EMW3219" s="14"/>
      <c r="EMX3219" s="14"/>
      <c r="EMY3219" s="14"/>
      <c r="EMZ3219" s="14"/>
      <c r="ENA3219" s="14"/>
      <c r="ENB3219" s="14"/>
      <c r="ENC3219" s="14"/>
      <c r="END3219" s="14"/>
      <c r="ENE3219" s="14"/>
      <c r="ENF3219" s="14"/>
      <c r="ENG3219" s="14"/>
      <c r="ENH3219" s="14"/>
      <c r="ENI3219" s="14"/>
      <c r="ENJ3219" s="14"/>
      <c r="ENK3219" s="14"/>
      <c r="ENL3219" s="14"/>
      <c r="ENM3219" s="14"/>
      <c r="ENN3219" s="14"/>
      <c r="ENO3219" s="14"/>
      <c r="ENP3219" s="14"/>
      <c r="ENQ3219" s="14"/>
      <c r="ENR3219" s="14"/>
      <c r="ENS3219" s="14"/>
      <c r="ENT3219" s="14"/>
      <c r="ENU3219" s="14"/>
      <c r="ENV3219" s="14"/>
      <c r="ENW3219" s="14"/>
      <c r="ENX3219" s="14"/>
      <c r="ENY3219" s="14"/>
      <c r="ENZ3219" s="14"/>
      <c r="EOA3219" s="14"/>
      <c r="EOB3219" s="14"/>
      <c r="EOC3219" s="14"/>
      <c r="EOD3219" s="14"/>
      <c r="EOE3219" s="14"/>
      <c r="EOF3219" s="14"/>
      <c r="EOG3219" s="14"/>
      <c r="EOH3219" s="14"/>
      <c r="EOI3219" s="14"/>
      <c r="EOJ3219" s="14"/>
      <c r="EOK3219" s="14"/>
      <c r="EOL3219" s="14"/>
      <c r="EOM3219" s="14"/>
      <c r="EON3219" s="14"/>
      <c r="EOO3219" s="14"/>
      <c r="EOP3219" s="14"/>
      <c r="EOQ3219" s="14"/>
      <c r="EOR3219" s="14"/>
      <c r="EOS3219" s="14"/>
      <c r="EOT3219" s="14"/>
      <c r="EOU3219" s="14"/>
      <c r="EOV3219" s="14"/>
      <c r="EOW3219" s="14"/>
      <c r="EOX3219" s="14"/>
      <c r="EOY3219" s="14"/>
      <c r="EOZ3219" s="14"/>
      <c r="EPA3219" s="14"/>
      <c r="EPB3219" s="14"/>
      <c r="EPC3219" s="14"/>
      <c r="EPD3219" s="14"/>
      <c r="EPE3219" s="14"/>
      <c r="EPF3219" s="14"/>
      <c r="EPG3219" s="14"/>
      <c r="EPH3219" s="14"/>
      <c r="EPI3219" s="14"/>
      <c r="EPJ3219" s="14"/>
      <c r="EPK3219" s="14"/>
      <c r="EPL3219" s="14"/>
      <c r="EPM3219" s="14"/>
      <c r="EPN3219" s="14"/>
      <c r="EPO3219" s="14"/>
      <c r="EPP3219" s="14"/>
      <c r="EPQ3219" s="14"/>
      <c r="EPR3219" s="14"/>
      <c r="EPS3219" s="14"/>
      <c r="EPT3219" s="14"/>
      <c r="EPU3219" s="14"/>
      <c r="EPV3219" s="14"/>
      <c r="EPW3219" s="14"/>
      <c r="EPX3219" s="14"/>
      <c r="EPY3219" s="14"/>
      <c r="EPZ3219" s="14"/>
      <c r="EQA3219" s="14"/>
      <c r="EQB3219" s="14"/>
      <c r="EQC3219" s="14"/>
      <c r="EQD3219" s="14"/>
      <c r="EQE3219" s="14"/>
      <c r="EQF3219" s="14"/>
      <c r="EQG3219" s="14"/>
      <c r="EQH3219" s="14"/>
      <c r="EQI3219" s="14"/>
      <c r="EQJ3219" s="14"/>
      <c r="EQK3219" s="14"/>
      <c r="EQL3219" s="14"/>
      <c r="EQM3219" s="14"/>
      <c r="EQN3219" s="14"/>
      <c r="EQO3219" s="14"/>
      <c r="EQP3219" s="14"/>
      <c r="EQQ3219" s="14"/>
      <c r="EQR3219" s="14"/>
      <c r="EQS3219" s="14"/>
      <c r="EQT3219" s="14"/>
      <c r="EQU3219" s="14"/>
      <c r="EQV3219" s="14"/>
      <c r="EQW3219" s="14"/>
      <c r="EQX3219" s="14"/>
      <c r="EQY3219" s="14"/>
      <c r="EQZ3219" s="14"/>
      <c r="ERA3219" s="14"/>
      <c r="ERB3219" s="14"/>
      <c r="ERC3219" s="14"/>
      <c r="ERD3219" s="14"/>
      <c r="ERE3219" s="14"/>
      <c r="ERF3219" s="14"/>
      <c r="ERG3219" s="14"/>
      <c r="ERH3219" s="14"/>
      <c r="ERI3219" s="14"/>
      <c r="ERJ3219" s="14"/>
      <c r="ERK3219" s="14"/>
      <c r="ERL3219" s="14"/>
      <c r="ERM3219" s="14"/>
      <c r="ERN3219" s="14"/>
      <c r="ERO3219" s="14"/>
      <c r="ERP3219" s="14"/>
      <c r="ERQ3219" s="14"/>
      <c r="ERR3219" s="14"/>
      <c r="ERS3219" s="14"/>
      <c r="ERT3219" s="14"/>
      <c r="ERU3219" s="14"/>
      <c r="ERV3219" s="14"/>
      <c r="ERW3219" s="14"/>
      <c r="ERX3219" s="14"/>
      <c r="ERY3219" s="14"/>
      <c r="ERZ3219" s="14"/>
      <c r="ESA3219" s="14"/>
      <c r="ESB3219" s="14"/>
      <c r="ESC3219" s="14"/>
      <c r="ESD3219" s="14"/>
      <c r="ESE3219" s="14"/>
      <c r="ESF3219" s="14"/>
      <c r="ESG3219" s="14"/>
      <c r="ESH3219" s="14"/>
      <c r="ESI3219" s="14"/>
      <c r="ESJ3219" s="14"/>
      <c r="ESK3219" s="14"/>
      <c r="ESL3219" s="14"/>
      <c r="ESM3219" s="14"/>
      <c r="ESN3219" s="14"/>
      <c r="ESO3219" s="14"/>
      <c r="ESP3219" s="14"/>
      <c r="ESQ3219" s="14"/>
      <c r="ESR3219" s="14"/>
      <c r="ESS3219" s="14"/>
      <c r="EST3219" s="14"/>
      <c r="ESU3219" s="14"/>
      <c r="ESV3219" s="14"/>
      <c r="ESW3219" s="14"/>
      <c r="ESX3219" s="14"/>
      <c r="ESY3219" s="14"/>
      <c r="ESZ3219" s="14"/>
      <c r="ETA3219" s="14"/>
      <c r="ETB3219" s="14"/>
      <c r="ETC3219" s="14"/>
      <c r="ETD3219" s="14"/>
      <c r="ETE3219" s="14"/>
      <c r="ETF3219" s="14"/>
      <c r="ETG3219" s="14"/>
      <c r="ETH3219" s="14"/>
      <c r="ETI3219" s="14"/>
      <c r="ETJ3219" s="14"/>
      <c r="ETK3219" s="14"/>
      <c r="ETL3219" s="14"/>
      <c r="ETM3219" s="14"/>
      <c r="ETN3219" s="14"/>
      <c r="ETO3219" s="14"/>
      <c r="ETP3219" s="14"/>
      <c r="ETQ3219" s="14"/>
      <c r="ETR3219" s="14"/>
      <c r="ETS3219" s="14"/>
      <c r="ETT3219" s="14"/>
      <c r="ETU3219" s="14"/>
      <c r="ETV3219" s="14"/>
      <c r="ETW3219" s="14"/>
      <c r="ETX3219" s="14"/>
      <c r="ETY3219" s="14"/>
      <c r="ETZ3219" s="14"/>
      <c r="EUA3219" s="14"/>
      <c r="EUB3219" s="14"/>
      <c r="EUC3219" s="14"/>
      <c r="EUD3219" s="14"/>
      <c r="EUE3219" s="14"/>
      <c r="EUF3219" s="14"/>
      <c r="EUG3219" s="14"/>
      <c r="EUH3219" s="14"/>
      <c r="EUI3219" s="14"/>
      <c r="EUJ3219" s="14"/>
      <c r="EUK3219" s="14"/>
      <c r="EUL3219" s="14"/>
      <c r="EUM3219" s="14"/>
      <c r="EUN3219" s="14"/>
      <c r="EUO3219" s="14"/>
      <c r="EUP3219" s="14"/>
      <c r="EUQ3219" s="14"/>
      <c r="EUR3219" s="14"/>
      <c r="EUS3219" s="14"/>
      <c r="EUT3219" s="14"/>
      <c r="EUU3219" s="14"/>
      <c r="EUV3219" s="14"/>
      <c r="EUW3219" s="14"/>
      <c r="EUX3219" s="14"/>
      <c r="EUY3219" s="14"/>
      <c r="EUZ3219" s="14"/>
      <c r="EVA3219" s="14"/>
      <c r="EVB3219" s="14"/>
      <c r="EVC3219" s="14"/>
      <c r="EVD3219" s="14"/>
      <c r="EVE3219" s="14"/>
      <c r="EVF3219" s="14"/>
      <c r="EVG3219" s="14"/>
      <c r="EVH3219" s="14"/>
      <c r="EVI3219" s="14"/>
      <c r="EVJ3219" s="14"/>
      <c r="EVK3219" s="14"/>
      <c r="EVL3219" s="14"/>
      <c r="EVM3219" s="14"/>
      <c r="EVN3219" s="14"/>
      <c r="EVO3219" s="14"/>
      <c r="EVP3219" s="14"/>
      <c r="EVQ3219" s="14"/>
      <c r="EVR3219" s="14"/>
      <c r="EVS3219" s="14"/>
      <c r="EVT3219" s="14"/>
      <c r="EVU3219" s="14"/>
      <c r="EVV3219" s="14"/>
      <c r="EVW3219" s="14"/>
      <c r="EVX3219" s="14"/>
      <c r="EVY3219" s="14"/>
      <c r="EVZ3219" s="14"/>
      <c r="EWA3219" s="14"/>
      <c r="EWB3219" s="14"/>
      <c r="EWC3219" s="14"/>
      <c r="EWD3219" s="14"/>
      <c r="EWE3219" s="14"/>
      <c r="EWF3219" s="14"/>
      <c r="EWG3219" s="14"/>
      <c r="EWH3219" s="14"/>
      <c r="EWI3219" s="14"/>
      <c r="EWJ3219" s="14"/>
      <c r="EWK3219" s="14"/>
      <c r="EWL3219" s="14"/>
      <c r="EWM3219" s="14"/>
      <c r="EWN3219" s="14"/>
      <c r="EWO3219" s="14"/>
      <c r="EWP3219" s="14"/>
      <c r="EWQ3219" s="14"/>
      <c r="EWR3219" s="14"/>
      <c r="EWS3219" s="14"/>
      <c r="EWT3219" s="14"/>
      <c r="EWU3219" s="14"/>
      <c r="EWV3219" s="14"/>
      <c r="EWW3219" s="14"/>
      <c r="EWX3219" s="14"/>
      <c r="EWY3219" s="14"/>
      <c r="EWZ3219" s="14"/>
      <c r="EXA3219" s="14"/>
      <c r="EXB3219" s="14"/>
      <c r="EXC3219" s="14"/>
      <c r="EXD3219" s="14"/>
      <c r="EXE3219" s="14"/>
      <c r="EXF3219" s="14"/>
      <c r="EXG3219" s="14"/>
      <c r="EXH3219" s="14"/>
      <c r="EXI3219" s="14"/>
      <c r="EXJ3219" s="14"/>
      <c r="EXK3219" s="14"/>
      <c r="EXL3219" s="14"/>
      <c r="EXM3219" s="14"/>
      <c r="EXN3219" s="14"/>
      <c r="EXO3219" s="14"/>
      <c r="EXP3219" s="14"/>
      <c r="EXQ3219" s="14"/>
      <c r="EXR3219" s="14"/>
      <c r="EXS3219" s="14"/>
      <c r="EXT3219" s="14"/>
      <c r="EXU3219" s="14"/>
      <c r="EXV3219" s="14"/>
      <c r="EXW3219" s="14"/>
      <c r="EXX3219" s="14"/>
      <c r="EXY3219" s="14"/>
      <c r="EXZ3219" s="14"/>
      <c r="EYA3219" s="14"/>
      <c r="EYB3219" s="14"/>
      <c r="EYC3219" s="14"/>
      <c r="EYD3219" s="14"/>
      <c r="EYE3219" s="14"/>
      <c r="EYF3219" s="14"/>
      <c r="EYG3219" s="14"/>
      <c r="EYH3219" s="14"/>
      <c r="EYI3219" s="14"/>
      <c r="EYJ3219" s="14"/>
      <c r="EYK3219" s="14"/>
      <c r="EYL3219" s="14"/>
      <c r="EYM3219" s="14"/>
      <c r="EYN3219" s="14"/>
      <c r="EYO3219" s="14"/>
      <c r="EYP3219" s="14"/>
      <c r="EYQ3219" s="14"/>
      <c r="EYR3219" s="14"/>
      <c r="EYS3219" s="14"/>
      <c r="EYT3219" s="14"/>
      <c r="EYU3219" s="14"/>
      <c r="EYV3219" s="14"/>
      <c r="EYW3219" s="14"/>
      <c r="EYX3219" s="14"/>
      <c r="EYY3219" s="14"/>
      <c r="EYZ3219" s="14"/>
      <c r="EZA3219" s="14"/>
      <c r="EZB3219" s="14"/>
      <c r="EZC3219" s="14"/>
      <c r="EZD3219" s="14"/>
      <c r="EZE3219" s="14"/>
      <c r="EZF3219" s="14"/>
      <c r="EZG3219" s="14"/>
      <c r="EZH3219" s="14"/>
      <c r="EZI3219" s="14"/>
      <c r="EZJ3219" s="14"/>
      <c r="EZK3219" s="14"/>
      <c r="EZL3219" s="14"/>
      <c r="EZM3219" s="14"/>
      <c r="EZN3219" s="14"/>
      <c r="EZO3219" s="14"/>
      <c r="EZP3219" s="14"/>
      <c r="EZQ3219" s="14"/>
      <c r="EZR3219" s="14"/>
      <c r="EZS3219" s="14"/>
      <c r="EZT3219" s="14"/>
      <c r="EZU3219" s="14"/>
      <c r="EZV3219" s="14"/>
      <c r="EZW3219" s="14"/>
      <c r="EZX3219" s="14"/>
      <c r="EZY3219" s="14"/>
      <c r="EZZ3219" s="14"/>
      <c r="FAA3219" s="14"/>
      <c r="FAB3219" s="14"/>
      <c r="FAC3219" s="14"/>
      <c r="FAD3219" s="14"/>
      <c r="FAE3219" s="14"/>
      <c r="FAF3219" s="14"/>
      <c r="FAG3219" s="14"/>
      <c r="FAH3219" s="14"/>
      <c r="FAI3219" s="14"/>
      <c r="FAJ3219" s="14"/>
      <c r="FAK3219" s="14"/>
      <c r="FAL3219" s="14"/>
      <c r="FAM3219" s="14"/>
      <c r="FAN3219" s="14"/>
      <c r="FAO3219" s="14"/>
      <c r="FAP3219" s="14"/>
      <c r="FAQ3219" s="14"/>
      <c r="FAR3219" s="14"/>
      <c r="FAS3219" s="14"/>
      <c r="FAT3219" s="14"/>
      <c r="FAU3219" s="14"/>
      <c r="FAV3219" s="14"/>
      <c r="FAW3219" s="14"/>
      <c r="FAX3219" s="14"/>
      <c r="FAY3219" s="14"/>
      <c r="FAZ3219" s="14"/>
      <c r="FBA3219" s="14"/>
      <c r="FBB3219" s="14"/>
      <c r="FBC3219" s="14"/>
      <c r="FBD3219" s="14"/>
      <c r="FBE3219" s="14"/>
      <c r="FBF3219" s="14"/>
      <c r="FBG3219" s="14"/>
      <c r="FBH3219" s="14"/>
      <c r="FBI3219" s="14"/>
      <c r="FBJ3219" s="14"/>
      <c r="FBK3219" s="14"/>
      <c r="FBL3219" s="14"/>
      <c r="FBM3219" s="14"/>
      <c r="FBN3219" s="14"/>
      <c r="FBO3219" s="14"/>
      <c r="FBP3219" s="14"/>
      <c r="FBQ3219" s="14"/>
      <c r="FBR3219" s="14"/>
      <c r="FBS3219" s="14"/>
      <c r="FBT3219" s="14"/>
      <c r="FBU3219" s="14"/>
      <c r="FBV3219" s="14"/>
      <c r="FBW3219" s="14"/>
      <c r="FBX3219" s="14"/>
      <c r="FBY3219" s="14"/>
      <c r="FBZ3219" s="14"/>
      <c r="FCA3219" s="14"/>
      <c r="FCB3219" s="14"/>
      <c r="FCC3219" s="14"/>
      <c r="FCD3219" s="14"/>
      <c r="FCE3219" s="14"/>
      <c r="FCF3219" s="14"/>
      <c r="FCG3219" s="14"/>
      <c r="FCH3219" s="14"/>
      <c r="FCI3219" s="14"/>
      <c r="FCJ3219" s="14"/>
      <c r="FCK3219" s="14"/>
      <c r="FCL3219" s="14"/>
      <c r="FCM3219" s="14"/>
      <c r="FCN3219" s="14"/>
      <c r="FCO3219" s="14"/>
      <c r="FCP3219" s="14"/>
      <c r="FCQ3219" s="14"/>
      <c r="FCR3219" s="14"/>
      <c r="FCS3219" s="14"/>
      <c r="FCT3219" s="14"/>
      <c r="FCU3219" s="14"/>
      <c r="FCV3219" s="14"/>
      <c r="FCW3219" s="14"/>
      <c r="FCX3219" s="14"/>
      <c r="FCY3219" s="14"/>
      <c r="FCZ3219" s="14"/>
      <c r="FDA3219" s="14"/>
      <c r="FDB3219" s="14"/>
      <c r="FDC3219" s="14"/>
      <c r="FDD3219" s="14"/>
      <c r="FDE3219" s="14"/>
      <c r="FDF3219" s="14"/>
      <c r="FDG3219" s="14"/>
      <c r="FDH3219" s="14"/>
      <c r="FDI3219" s="14"/>
      <c r="FDJ3219" s="14"/>
      <c r="FDK3219" s="14"/>
      <c r="FDL3219" s="14"/>
      <c r="FDM3219" s="14"/>
      <c r="FDN3219" s="14"/>
      <c r="FDO3219" s="14"/>
      <c r="FDP3219" s="14"/>
      <c r="FDQ3219" s="14"/>
      <c r="FDR3219" s="14"/>
      <c r="FDS3219" s="14"/>
      <c r="FDT3219" s="14"/>
      <c r="FDU3219" s="14"/>
      <c r="FDV3219" s="14"/>
      <c r="FDW3219" s="14"/>
      <c r="FDX3219" s="14"/>
      <c r="FDY3219" s="14"/>
      <c r="FDZ3219" s="14"/>
      <c r="FEA3219" s="14"/>
      <c r="FEB3219" s="14"/>
      <c r="FEC3219" s="14"/>
      <c r="FED3219" s="14"/>
      <c r="FEE3219" s="14"/>
      <c r="FEF3219" s="14"/>
      <c r="FEG3219" s="14"/>
      <c r="FEH3219" s="14"/>
      <c r="FEI3219" s="14"/>
      <c r="FEJ3219" s="14"/>
      <c r="FEK3219" s="14"/>
      <c r="FEL3219" s="14"/>
      <c r="FEM3219" s="14"/>
      <c r="FEN3219" s="14"/>
      <c r="FEO3219" s="14"/>
      <c r="FEP3219" s="14"/>
      <c r="FEQ3219" s="14"/>
      <c r="FER3219" s="14"/>
      <c r="FES3219" s="14"/>
      <c r="FET3219" s="14"/>
      <c r="FEU3219" s="14"/>
      <c r="FEV3219" s="14"/>
      <c r="FEW3219" s="14"/>
      <c r="FEX3219" s="14"/>
      <c r="FEY3219" s="14"/>
      <c r="FEZ3219" s="14"/>
      <c r="FFA3219" s="14"/>
      <c r="FFB3219" s="14"/>
      <c r="FFC3219" s="14"/>
      <c r="FFD3219" s="14"/>
      <c r="FFE3219" s="14"/>
      <c r="FFF3219" s="14"/>
      <c r="FFG3219" s="14"/>
      <c r="FFH3219" s="14"/>
      <c r="FFI3219" s="14"/>
      <c r="FFJ3219" s="14"/>
      <c r="FFK3219" s="14"/>
      <c r="FFL3219" s="14"/>
      <c r="FFM3219" s="14"/>
      <c r="FFN3219" s="14"/>
      <c r="FFO3219" s="14"/>
      <c r="FFP3219" s="14"/>
      <c r="FFQ3219" s="14"/>
      <c r="FFR3219" s="14"/>
      <c r="FFS3219" s="14"/>
      <c r="FFT3219" s="14"/>
      <c r="FFU3219" s="14"/>
      <c r="FFV3219" s="14"/>
      <c r="FFW3219" s="14"/>
      <c r="FFX3219" s="14"/>
      <c r="FFY3219" s="14"/>
      <c r="FFZ3219" s="14"/>
      <c r="FGA3219" s="14"/>
      <c r="FGB3219" s="14"/>
      <c r="FGC3219" s="14"/>
      <c r="FGD3219" s="14"/>
      <c r="FGE3219" s="14"/>
      <c r="FGF3219" s="14"/>
      <c r="FGG3219" s="14"/>
      <c r="FGH3219" s="14"/>
      <c r="FGI3219" s="14"/>
      <c r="FGJ3219" s="14"/>
      <c r="FGK3219" s="14"/>
      <c r="FGL3219" s="14"/>
      <c r="FGM3219" s="14"/>
      <c r="FGN3219" s="14"/>
      <c r="FGO3219" s="14"/>
      <c r="FGP3219" s="14"/>
      <c r="FGQ3219" s="14"/>
      <c r="FGR3219" s="14"/>
      <c r="FGS3219" s="14"/>
      <c r="FGT3219" s="14"/>
      <c r="FGU3219" s="14"/>
      <c r="FGV3219" s="14"/>
      <c r="FGW3219" s="14"/>
      <c r="FGX3219" s="14"/>
      <c r="FGY3219" s="14"/>
      <c r="FGZ3219" s="14"/>
      <c r="FHA3219" s="14"/>
      <c r="FHB3219" s="14"/>
      <c r="FHC3219" s="14"/>
      <c r="FHD3219" s="14"/>
      <c r="FHE3219" s="14"/>
      <c r="FHF3219" s="14"/>
      <c r="FHG3219" s="14"/>
      <c r="FHH3219" s="14"/>
      <c r="FHI3219" s="14"/>
      <c r="FHJ3219" s="14"/>
      <c r="FHK3219" s="14"/>
      <c r="FHL3219" s="14"/>
      <c r="FHM3219" s="14"/>
      <c r="FHN3219" s="14"/>
      <c r="FHO3219" s="14"/>
      <c r="FHP3219" s="14"/>
      <c r="FHQ3219" s="14"/>
      <c r="FHR3219" s="14"/>
      <c r="FHS3219" s="14"/>
      <c r="FHT3219" s="14"/>
      <c r="FHU3219" s="14"/>
      <c r="FHV3219" s="14"/>
      <c r="FHW3219" s="14"/>
      <c r="FHX3219" s="14"/>
      <c r="FHY3219" s="14"/>
      <c r="FHZ3219" s="14"/>
      <c r="FIA3219" s="14"/>
      <c r="FIB3219" s="14"/>
      <c r="FIC3219" s="14"/>
      <c r="FID3219" s="14"/>
      <c r="FIE3219" s="14"/>
      <c r="FIF3219" s="14"/>
      <c r="FIG3219" s="14"/>
      <c r="FIH3219" s="14"/>
      <c r="FII3219" s="14"/>
      <c r="FIJ3219" s="14"/>
      <c r="FIK3219" s="14"/>
      <c r="FIL3219" s="14"/>
      <c r="FIM3219" s="14"/>
      <c r="FIN3219" s="14"/>
      <c r="FIO3219" s="14"/>
      <c r="FIP3219" s="14"/>
      <c r="FIQ3219" s="14"/>
      <c r="FIR3219" s="14"/>
      <c r="FIS3219" s="14"/>
      <c r="FIT3219" s="14"/>
      <c r="FIU3219" s="14"/>
      <c r="FIV3219" s="14"/>
      <c r="FIW3219" s="14"/>
      <c r="FIX3219" s="14"/>
      <c r="FIY3219" s="14"/>
      <c r="FIZ3219" s="14"/>
      <c r="FJA3219" s="14"/>
      <c r="FJB3219" s="14"/>
      <c r="FJC3219" s="14"/>
      <c r="FJD3219" s="14"/>
      <c r="FJE3219" s="14"/>
      <c r="FJF3219" s="14"/>
      <c r="FJG3219" s="14"/>
      <c r="FJH3219" s="14"/>
      <c r="FJI3219" s="14"/>
      <c r="FJJ3219" s="14"/>
      <c r="FJK3219" s="14"/>
      <c r="FJL3219" s="14"/>
      <c r="FJM3219" s="14"/>
      <c r="FJN3219" s="14"/>
      <c r="FJO3219" s="14"/>
      <c r="FJP3219" s="14"/>
      <c r="FJQ3219" s="14"/>
      <c r="FJR3219" s="14"/>
      <c r="FJS3219" s="14"/>
      <c r="FJT3219" s="14"/>
      <c r="FJU3219" s="14"/>
      <c r="FJV3219" s="14"/>
      <c r="FJW3219" s="14"/>
      <c r="FJX3219" s="14"/>
      <c r="FJY3219" s="14"/>
      <c r="FJZ3219" s="14"/>
      <c r="FKA3219" s="14"/>
      <c r="FKB3219" s="14"/>
      <c r="FKC3219" s="14"/>
      <c r="FKD3219" s="14"/>
      <c r="FKE3219" s="14"/>
      <c r="FKF3219" s="14"/>
      <c r="FKG3219" s="14"/>
      <c r="FKH3219" s="14"/>
      <c r="FKI3219" s="14"/>
      <c r="FKJ3219" s="14"/>
      <c r="FKK3219" s="14"/>
      <c r="FKL3219" s="14"/>
      <c r="FKM3219" s="14"/>
      <c r="FKN3219" s="14"/>
      <c r="FKO3219" s="14"/>
      <c r="FKP3219" s="14"/>
      <c r="FKQ3219" s="14"/>
      <c r="FKR3219" s="14"/>
      <c r="FKS3219" s="14"/>
      <c r="FKT3219" s="14"/>
      <c r="FKU3219" s="14"/>
      <c r="FKV3219" s="14"/>
      <c r="FKW3219" s="14"/>
      <c r="FKX3219" s="14"/>
      <c r="FKY3219" s="14"/>
      <c r="FKZ3219" s="14"/>
      <c r="FLA3219" s="14"/>
      <c r="FLB3219" s="14"/>
      <c r="FLC3219" s="14"/>
      <c r="FLD3219" s="14"/>
      <c r="FLE3219" s="14"/>
      <c r="FLF3219" s="14"/>
      <c r="FLG3219" s="14"/>
      <c r="FLH3219" s="14"/>
      <c r="FLI3219" s="14"/>
      <c r="FLJ3219" s="14"/>
      <c r="FLK3219" s="14"/>
      <c r="FLL3219" s="14"/>
      <c r="FLM3219" s="14"/>
      <c r="FLN3219" s="14"/>
      <c r="FLO3219" s="14"/>
      <c r="FLP3219" s="14"/>
      <c r="FLQ3219" s="14"/>
      <c r="FLR3219" s="14"/>
      <c r="FLS3219" s="14"/>
      <c r="FLT3219" s="14"/>
      <c r="FLU3219" s="14"/>
      <c r="FLV3219" s="14"/>
      <c r="FLW3219" s="14"/>
      <c r="FLX3219" s="14"/>
      <c r="FLY3219" s="14"/>
      <c r="FLZ3219" s="14"/>
      <c r="FMA3219" s="14"/>
      <c r="FMB3219" s="14"/>
      <c r="FMC3219" s="14"/>
      <c r="FMD3219" s="14"/>
      <c r="FME3219" s="14"/>
      <c r="FMF3219" s="14"/>
      <c r="FMG3219" s="14"/>
      <c r="FMH3219" s="14"/>
      <c r="FMI3219" s="14"/>
      <c r="FMJ3219" s="14"/>
      <c r="FMK3219" s="14"/>
      <c r="FML3219" s="14"/>
      <c r="FMM3219" s="14"/>
      <c r="FMN3219" s="14"/>
      <c r="FMO3219" s="14"/>
      <c r="FMP3219" s="14"/>
      <c r="FMQ3219" s="14"/>
      <c r="FMR3219" s="14"/>
      <c r="FMS3219" s="14"/>
      <c r="FMT3219" s="14"/>
      <c r="FMU3219" s="14"/>
      <c r="FMV3219" s="14"/>
      <c r="FMW3219" s="14"/>
      <c r="FMX3219" s="14"/>
      <c r="FMY3219" s="14"/>
      <c r="FMZ3219" s="14"/>
      <c r="FNA3219" s="14"/>
      <c r="FNB3219" s="14"/>
      <c r="FNC3219" s="14"/>
      <c r="FND3219" s="14"/>
      <c r="FNE3219" s="14"/>
      <c r="FNF3219" s="14"/>
      <c r="FNG3219" s="14"/>
      <c r="FNH3219" s="14"/>
      <c r="FNI3219" s="14"/>
      <c r="FNJ3219" s="14"/>
      <c r="FNK3219" s="14"/>
      <c r="FNL3219" s="14"/>
      <c r="FNM3219" s="14"/>
      <c r="FNN3219" s="14"/>
      <c r="FNO3219" s="14"/>
      <c r="FNP3219" s="14"/>
      <c r="FNQ3219" s="14"/>
      <c r="FNR3219" s="14"/>
      <c r="FNS3219" s="14"/>
      <c r="FNT3219" s="14"/>
      <c r="FNU3219" s="14"/>
      <c r="FNV3219" s="14"/>
      <c r="FNW3219" s="14"/>
      <c r="FNX3219" s="14"/>
      <c r="FNY3219" s="14"/>
      <c r="FNZ3219" s="14"/>
      <c r="FOA3219" s="14"/>
      <c r="FOB3219" s="14"/>
      <c r="FOC3219" s="14"/>
      <c r="FOD3219" s="14"/>
      <c r="FOE3219" s="14"/>
      <c r="FOF3219" s="14"/>
      <c r="FOG3219" s="14"/>
      <c r="FOH3219" s="14"/>
      <c r="FOI3219" s="14"/>
      <c r="FOJ3219" s="14"/>
      <c r="FOK3219" s="14"/>
      <c r="FOL3219" s="14"/>
      <c r="FOM3219" s="14"/>
      <c r="FON3219" s="14"/>
      <c r="FOO3219" s="14"/>
      <c r="FOP3219" s="14"/>
      <c r="FOQ3219" s="14"/>
      <c r="FOR3219" s="14"/>
      <c r="FOS3219" s="14"/>
      <c r="FOT3219" s="14"/>
      <c r="FOU3219" s="14"/>
      <c r="FOV3219" s="14"/>
      <c r="FOW3219" s="14"/>
      <c r="FOX3219" s="14"/>
      <c r="FOY3219" s="14"/>
      <c r="FOZ3219" s="14"/>
      <c r="FPA3219" s="14"/>
      <c r="FPB3219" s="14"/>
      <c r="FPC3219" s="14"/>
      <c r="FPD3219" s="14"/>
      <c r="FPE3219" s="14"/>
      <c r="FPF3219" s="14"/>
      <c r="FPG3219" s="14"/>
      <c r="FPH3219" s="14"/>
      <c r="FPI3219" s="14"/>
      <c r="FPJ3219" s="14"/>
      <c r="FPK3219" s="14"/>
      <c r="FPL3219" s="14"/>
      <c r="FPM3219" s="14"/>
      <c r="FPN3219" s="14"/>
      <c r="FPO3219" s="14"/>
      <c r="FPP3219" s="14"/>
      <c r="FPQ3219" s="14"/>
      <c r="FPR3219" s="14"/>
      <c r="FPS3219" s="14"/>
      <c r="FPT3219" s="14"/>
      <c r="FPU3219" s="14"/>
      <c r="FPV3219" s="14"/>
      <c r="FPW3219" s="14"/>
      <c r="FPX3219" s="14"/>
      <c r="FPY3219" s="14"/>
      <c r="FPZ3219" s="14"/>
      <c r="FQA3219" s="14"/>
      <c r="FQB3219" s="14"/>
      <c r="FQC3219" s="14"/>
      <c r="FQD3219" s="14"/>
      <c r="FQE3219" s="14"/>
      <c r="FQF3219" s="14"/>
      <c r="FQG3219" s="14"/>
      <c r="FQH3219" s="14"/>
      <c r="FQI3219" s="14"/>
      <c r="FQJ3219" s="14"/>
      <c r="FQK3219" s="14"/>
      <c r="FQL3219" s="14"/>
      <c r="FQM3219" s="14"/>
      <c r="FQN3219" s="14"/>
      <c r="FQO3219" s="14"/>
      <c r="FQP3219" s="14"/>
      <c r="FQQ3219" s="14"/>
      <c r="FQR3219" s="14"/>
      <c r="FQS3219" s="14"/>
      <c r="FQT3219" s="14"/>
      <c r="FQU3219" s="14"/>
      <c r="FQV3219" s="14"/>
      <c r="FQW3219" s="14"/>
      <c r="FQX3219" s="14"/>
      <c r="FQY3219" s="14"/>
      <c r="FQZ3219" s="14"/>
      <c r="FRA3219" s="14"/>
      <c r="FRB3219" s="14"/>
      <c r="FRC3219" s="14"/>
      <c r="FRD3219" s="14"/>
      <c r="FRE3219" s="14"/>
      <c r="FRF3219" s="14"/>
      <c r="FRG3219" s="14"/>
      <c r="FRH3219" s="14"/>
      <c r="FRI3219" s="14"/>
      <c r="FRJ3219" s="14"/>
      <c r="FRK3219" s="14"/>
      <c r="FRL3219" s="14"/>
      <c r="FRM3219" s="14"/>
      <c r="FRN3219" s="14"/>
      <c r="FRO3219" s="14"/>
      <c r="FRP3219" s="14"/>
      <c r="FRQ3219" s="14"/>
      <c r="FRR3219" s="14"/>
      <c r="FRS3219" s="14"/>
      <c r="FRT3219" s="14"/>
      <c r="FRU3219" s="14"/>
      <c r="FRV3219" s="14"/>
      <c r="FRW3219" s="14"/>
      <c r="FRX3219" s="14"/>
      <c r="FRY3219" s="14"/>
      <c r="FRZ3219" s="14"/>
      <c r="FSA3219" s="14"/>
      <c r="FSB3219" s="14"/>
      <c r="FSC3219" s="14"/>
      <c r="FSD3219" s="14"/>
      <c r="FSE3219" s="14"/>
      <c r="FSF3219" s="14"/>
      <c r="FSG3219" s="14"/>
      <c r="FSH3219" s="14"/>
      <c r="FSI3219" s="14"/>
      <c r="FSJ3219" s="14"/>
      <c r="FSK3219" s="14"/>
      <c r="FSL3219" s="14"/>
      <c r="FSM3219" s="14"/>
      <c r="FSN3219" s="14"/>
      <c r="FSO3219" s="14"/>
      <c r="FSP3219" s="14"/>
      <c r="FSQ3219" s="14"/>
      <c r="FSR3219" s="14"/>
      <c r="FSS3219" s="14"/>
      <c r="FST3219" s="14"/>
      <c r="FSU3219" s="14"/>
      <c r="FSV3219" s="14"/>
      <c r="FSW3219" s="14"/>
      <c r="FSX3219" s="14"/>
      <c r="FSY3219" s="14"/>
      <c r="FSZ3219" s="14"/>
      <c r="FTA3219" s="14"/>
      <c r="FTB3219" s="14"/>
      <c r="FTC3219" s="14"/>
      <c r="FTD3219" s="14"/>
      <c r="FTE3219" s="14"/>
      <c r="FTF3219" s="14"/>
      <c r="FTG3219" s="14"/>
      <c r="FTH3219" s="14"/>
      <c r="FTI3219" s="14"/>
      <c r="FTJ3219" s="14"/>
      <c r="FTK3219" s="14"/>
      <c r="FTL3219" s="14"/>
      <c r="FTM3219" s="14"/>
      <c r="FTN3219" s="14"/>
      <c r="FTO3219" s="14"/>
      <c r="FTP3219" s="14"/>
      <c r="FTQ3219" s="14"/>
      <c r="FTR3219" s="14"/>
      <c r="FTS3219" s="14"/>
      <c r="FTT3219" s="14"/>
      <c r="FTU3219" s="14"/>
      <c r="FTV3219" s="14"/>
      <c r="FTW3219" s="14"/>
      <c r="FTX3219" s="14"/>
      <c r="FTY3219" s="14"/>
      <c r="FTZ3219" s="14"/>
      <c r="FUA3219" s="14"/>
      <c r="FUB3219" s="14"/>
      <c r="FUC3219" s="14"/>
      <c r="FUD3219" s="14"/>
      <c r="FUE3219" s="14"/>
      <c r="FUF3219" s="14"/>
      <c r="FUG3219" s="14"/>
      <c r="FUH3219" s="14"/>
      <c r="FUI3219" s="14"/>
      <c r="FUJ3219" s="14"/>
      <c r="FUK3219" s="14"/>
      <c r="FUL3219" s="14"/>
      <c r="FUM3219" s="14"/>
      <c r="FUN3219" s="14"/>
      <c r="FUO3219" s="14"/>
      <c r="FUP3219" s="14"/>
      <c r="FUQ3219" s="14"/>
      <c r="FUR3219" s="14"/>
      <c r="FUS3219" s="14"/>
      <c r="FUT3219" s="14"/>
      <c r="FUU3219" s="14"/>
      <c r="FUV3219" s="14"/>
      <c r="FUW3219" s="14"/>
      <c r="FUX3219" s="14"/>
      <c r="FUY3219" s="14"/>
      <c r="FUZ3219" s="14"/>
      <c r="FVA3219" s="14"/>
      <c r="FVB3219" s="14"/>
      <c r="FVC3219" s="14"/>
      <c r="FVD3219" s="14"/>
      <c r="FVE3219" s="14"/>
      <c r="FVF3219" s="14"/>
      <c r="FVG3219" s="14"/>
      <c r="FVH3219" s="14"/>
      <c r="FVI3219" s="14"/>
      <c r="FVJ3219" s="14"/>
      <c r="FVK3219" s="14"/>
      <c r="FVL3219" s="14"/>
      <c r="FVM3219" s="14"/>
      <c r="FVN3219" s="14"/>
      <c r="FVO3219" s="14"/>
      <c r="FVP3219" s="14"/>
      <c r="FVQ3219" s="14"/>
      <c r="FVR3219" s="14"/>
      <c r="FVS3219" s="14"/>
      <c r="FVT3219" s="14"/>
      <c r="FVU3219" s="14"/>
      <c r="FVV3219" s="14"/>
      <c r="FVW3219" s="14"/>
      <c r="FVX3219" s="14"/>
      <c r="FVY3219" s="14"/>
      <c r="FVZ3219" s="14"/>
      <c r="FWA3219" s="14"/>
      <c r="FWB3219" s="14"/>
      <c r="FWC3219" s="14"/>
      <c r="FWD3219" s="14"/>
      <c r="FWE3219" s="14"/>
      <c r="FWF3219" s="14"/>
      <c r="FWG3219" s="14"/>
      <c r="FWH3219" s="14"/>
      <c r="FWI3219" s="14"/>
      <c r="FWJ3219" s="14"/>
      <c r="FWK3219" s="14"/>
      <c r="FWL3219" s="14"/>
      <c r="FWM3219" s="14"/>
      <c r="FWN3219" s="14"/>
      <c r="FWO3219" s="14"/>
      <c r="FWP3219" s="14"/>
      <c r="FWQ3219" s="14"/>
      <c r="FWR3219" s="14"/>
      <c r="FWS3219" s="14"/>
      <c r="FWT3219" s="14"/>
      <c r="FWU3219" s="14"/>
      <c r="FWV3219" s="14"/>
      <c r="FWW3219" s="14"/>
      <c r="FWX3219" s="14"/>
      <c r="FWY3219" s="14"/>
      <c r="FWZ3219" s="14"/>
      <c r="FXA3219" s="14"/>
      <c r="FXB3219" s="14"/>
      <c r="FXC3219" s="14"/>
      <c r="FXD3219" s="14"/>
      <c r="FXE3219" s="14"/>
      <c r="FXF3219" s="14"/>
      <c r="FXG3219" s="14"/>
      <c r="FXH3219" s="14"/>
      <c r="FXI3219" s="14"/>
      <c r="FXJ3219" s="14"/>
      <c r="FXK3219" s="14"/>
      <c r="FXL3219" s="14"/>
      <c r="FXM3219" s="14"/>
      <c r="FXN3219" s="14"/>
      <c r="FXO3219" s="14"/>
      <c r="FXP3219" s="14"/>
      <c r="FXQ3219" s="14"/>
      <c r="FXR3219" s="14"/>
      <c r="FXS3219" s="14"/>
      <c r="FXT3219" s="14"/>
      <c r="FXU3219" s="14"/>
      <c r="FXV3219" s="14"/>
      <c r="FXW3219" s="14"/>
      <c r="FXX3219" s="14"/>
      <c r="FXY3219" s="14"/>
      <c r="FXZ3219" s="14"/>
      <c r="FYA3219" s="14"/>
      <c r="FYB3219" s="14"/>
      <c r="FYC3219" s="14"/>
      <c r="FYD3219" s="14"/>
      <c r="FYE3219" s="14"/>
      <c r="FYF3219" s="14"/>
      <c r="FYG3219" s="14"/>
      <c r="FYH3219" s="14"/>
      <c r="FYI3219" s="14"/>
      <c r="FYJ3219" s="14"/>
      <c r="FYK3219" s="14"/>
      <c r="FYL3219" s="14"/>
      <c r="FYM3219" s="14"/>
      <c r="FYN3219" s="14"/>
      <c r="FYO3219" s="14"/>
      <c r="FYP3219" s="14"/>
      <c r="FYQ3219" s="14"/>
      <c r="FYR3219" s="14"/>
      <c r="FYS3219" s="14"/>
      <c r="FYT3219" s="14"/>
      <c r="FYU3219" s="14"/>
      <c r="FYV3219" s="14"/>
      <c r="FYW3219" s="14"/>
      <c r="FYX3219" s="14"/>
      <c r="FYY3219" s="14"/>
      <c r="FYZ3219" s="14"/>
      <c r="FZA3219" s="14"/>
      <c r="FZB3219" s="14"/>
      <c r="FZC3219" s="14"/>
      <c r="FZD3219" s="14"/>
      <c r="FZE3219" s="14"/>
      <c r="FZF3219" s="14"/>
      <c r="FZG3219" s="14"/>
      <c r="FZH3219" s="14"/>
      <c r="FZI3219" s="14"/>
      <c r="FZJ3219" s="14"/>
      <c r="FZK3219" s="14"/>
      <c r="FZL3219" s="14"/>
      <c r="FZM3219" s="14"/>
      <c r="FZN3219" s="14"/>
      <c r="FZO3219" s="14"/>
      <c r="FZP3219" s="14"/>
      <c r="FZQ3219" s="14"/>
      <c r="FZR3219" s="14"/>
      <c r="FZS3219" s="14"/>
      <c r="FZT3219" s="14"/>
      <c r="FZU3219" s="14"/>
      <c r="FZV3219" s="14"/>
      <c r="FZW3219" s="14"/>
      <c r="FZX3219" s="14"/>
      <c r="FZY3219" s="14"/>
      <c r="FZZ3219" s="14"/>
      <c r="GAA3219" s="14"/>
      <c r="GAB3219" s="14"/>
      <c r="GAC3219" s="14"/>
      <c r="GAD3219" s="14"/>
      <c r="GAE3219" s="14"/>
      <c r="GAF3219" s="14"/>
      <c r="GAG3219" s="14"/>
      <c r="GAH3219" s="14"/>
      <c r="GAI3219" s="14"/>
      <c r="GAJ3219" s="14"/>
      <c r="GAK3219" s="14"/>
      <c r="GAL3219" s="14"/>
      <c r="GAM3219" s="14"/>
      <c r="GAN3219" s="14"/>
      <c r="GAO3219" s="14"/>
      <c r="GAP3219" s="14"/>
      <c r="GAQ3219" s="14"/>
      <c r="GAR3219" s="14"/>
      <c r="GAS3219" s="14"/>
      <c r="GAT3219" s="14"/>
      <c r="GAU3219" s="14"/>
      <c r="GAV3219" s="14"/>
      <c r="GAW3219" s="14"/>
      <c r="GAX3219" s="14"/>
      <c r="GAY3219" s="14"/>
      <c r="GAZ3219" s="14"/>
      <c r="GBA3219" s="14"/>
      <c r="GBB3219" s="14"/>
      <c r="GBC3219" s="14"/>
      <c r="GBD3219" s="14"/>
      <c r="GBE3219" s="14"/>
      <c r="GBF3219" s="14"/>
      <c r="GBG3219" s="14"/>
      <c r="GBH3219" s="14"/>
      <c r="GBI3219" s="14"/>
      <c r="GBJ3219" s="14"/>
      <c r="GBK3219" s="14"/>
      <c r="GBL3219" s="14"/>
      <c r="GBM3219" s="14"/>
      <c r="GBN3219" s="14"/>
      <c r="GBO3219" s="14"/>
      <c r="GBP3219" s="14"/>
      <c r="GBQ3219" s="14"/>
      <c r="GBR3219" s="14"/>
      <c r="GBS3219" s="14"/>
      <c r="GBT3219" s="14"/>
      <c r="GBU3219" s="14"/>
      <c r="GBV3219" s="14"/>
      <c r="GBW3219" s="14"/>
      <c r="GBX3219" s="14"/>
      <c r="GBY3219" s="14"/>
      <c r="GBZ3219" s="14"/>
      <c r="GCA3219" s="14"/>
      <c r="GCB3219" s="14"/>
      <c r="GCC3219" s="14"/>
      <c r="GCD3219" s="14"/>
      <c r="GCE3219" s="14"/>
      <c r="GCF3219" s="14"/>
      <c r="GCG3219" s="14"/>
      <c r="GCH3219" s="14"/>
      <c r="GCI3219" s="14"/>
      <c r="GCJ3219" s="14"/>
      <c r="GCK3219" s="14"/>
      <c r="GCL3219" s="14"/>
      <c r="GCM3219" s="14"/>
      <c r="GCN3219" s="14"/>
      <c r="GCO3219" s="14"/>
      <c r="GCP3219" s="14"/>
      <c r="GCQ3219" s="14"/>
      <c r="GCR3219" s="14"/>
      <c r="GCS3219" s="14"/>
      <c r="GCT3219" s="14"/>
      <c r="GCU3219" s="14"/>
      <c r="GCV3219" s="14"/>
      <c r="GCW3219" s="14"/>
      <c r="GCX3219" s="14"/>
      <c r="GCY3219" s="14"/>
      <c r="GCZ3219" s="14"/>
      <c r="GDA3219" s="14"/>
      <c r="GDB3219" s="14"/>
      <c r="GDC3219" s="14"/>
      <c r="GDD3219" s="14"/>
      <c r="GDE3219" s="14"/>
      <c r="GDF3219" s="14"/>
      <c r="GDG3219" s="14"/>
      <c r="GDH3219" s="14"/>
      <c r="GDI3219" s="14"/>
      <c r="GDJ3219" s="14"/>
      <c r="GDK3219" s="14"/>
      <c r="GDL3219" s="14"/>
      <c r="GDM3219" s="14"/>
      <c r="GDN3219" s="14"/>
      <c r="GDO3219" s="14"/>
      <c r="GDP3219" s="14"/>
      <c r="GDQ3219" s="14"/>
      <c r="GDR3219" s="14"/>
      <c r="GDS3219" s="14"/>
      <c r="GDT3219" s="14"/>
      <c r="GDU3219" s="14"/>
      <c r="GDV3219" s="14"/>
      <c r="GDW3219" s="14"/>
      <c r="GDX3219" s="14"/>
      <c r="GDY3219" s="14"/>
      <c r="GDZ3219" s="14"/>
      <c r="GEA3219" s="14"/>
      <c r="GEB3219" s="14"/>
      <c r="GEC3219" s="14"/>
      <c r="GED3219" s="14"/>
      <c r="GEE3219" s="14"/>
      <c r="GEF3219" s="14"/>
      <c r="GEG3219" s="14"/>
      <c r="GEH3219" s="14"/>
      <c r="GEI3219" s="14"/>
      <c r="GEJ3219" s="14"/>
      <c r="GEK3219" s="14"/>
      <c r="GEL3219" s="14"/>
      <c r="GEM3219" s="14"/>
      <c r="GEN3219" s="14"/>
      <c r="GEO3219" s="14"/>
      <c r="GEP3219" s="14"/>
      <c r="GEQ3219" s="14"/>
      <c r="GER3219" s="14"/>
      <c r="GES3219" s="14"/>
      <c r="GET3219" s="14"/>
      <c r="GEU3219" s="14"/>
      <c r="GEV3219" s="14"/>
      <c r="GEW3219" s="14"/>
      <c r="GEX3219" s="14"/>
      <c r="GEY3219" s="14"/>
      <c r="GEZ3219" s="14"/>
      <c r="GFA3219" s="14"/>
      <c r="GFB3219" s="14"/>
      <c r="GFC3219" s="14"/>
      <c r="GFD3219" s="14"/>
      <c r="GFE3219" s="14"/>
      <c r="GFF3219" s="14"/>
      <c r="GFG3219" s="14"/>
      <c r="GFH3219" s="14"/>
      <c r="GFI3219" s="14"/>
      <c r="GFJ3219" s="14"/>
      <c r="GFK3219" s="14"/>
      <c r="GFL3219" s="14"/>
      <c r="GFM3219" s="14"/>
      <c r="GFN3219" s="14"/>
      <c r="GFO3219" s="14"/>
      <c r="GFP3219" s="14"/>
      <c r="GFQ3219" s="14"/>
      <c r="GFR3219" s="14"/>
      <c r="GFS3219" s="14"/>
      <c r="GFT3219" s="14"/>
      <c r="GFU3219" s="14"/>
      <c r="GFV3219" s="14"/>
      <c r="GFW3219" s="14"/>
      <c r="GFX3219" s="14"/>
      <c r="GFY3219" s="14"/>
      <c r="GFZ3219" s="14"/>
      <c r="GGA3219" s="14"/>
      <c r="GGB3219" s="14"/>
      <c r="GGC3219" s="14"/>
      <c r="GGD3219" s="14"/>
      <c r="GGE3219" s="14"/>
      <c r="GGF3219" s="14"/>
      <c r="GGG3219" s="14"/>
      <c r="GGH3219" s="14"/>
      <c r="GGI3219" s="14"/>
      <c r="GGJ3219" s="14"/>
      <c r="GGK3219" s="14"/>
      <c r="GGL3219" s="14"/>
      <c r="GGM3219" s="14"/>
      <c r="GGN3219" s="14"/>
      <c r="GGO3219" s="14"/>
      <c r="GGP3219" s="14"/>
      <c r="GGQ3219" s="14"/>
      <c r="GGR3219" s="14"/>
      <c r="GGS3219" s="14"/>
      <c r="GGT3219" s="14"/>
      <c r="GGU3219" s="14"/>
      <c r="GGV3219" s="14"/>
      <c r="GGW3219" s="14"/>
      <c r="GGX3219" s="14"/>
      <c r="GGY3219" s="14"/>
      <c r="GGZ3219" s="14"/>
      <c r="GHA3219" s="14"/>
      <c r="GHB3219" s="14"/>
      <c r="GHC3219" s="14"/>
      <c r="GHD3219" s="14"/>
      <c r="GHE3219" s="14"/>
      <c r="GHF3219" s="14"/>
      <c r="GHG3219" s="14"/>
      <c r="GHH3219" s="14"/>
      <c r="GHI3219" s="14"/>
      <c r="GHJ3219" s="14"/>
      <c r="GHK3219" s="14"/>
      <c r="GHL3219" s="14"/>
      <c r="GHM3219" s="14"/>
      <c r="GHN3219" s="14"/>
      <c r="GHO3219" s="14"/>
      <c r="GHP3219" s="14"/>
      <c r="GHQ3219" s="14"/>
      <c r="GHR3219" s="14"/>
      <c r="GHS3219" s="14"/>
      <c r="GHT3219" s="14"/>
      <c r="GHU3219" s="14"/>
      <c r="GHV3219" s="14"/>
      <c r="GHW3219" s="14"/>
      <c r="GHX3219" s="14"/>
      <c r="GHY3219" s="14"/>
      <c r="GHZ3219" s="14"/>
      <c r="GIA3219" s="14"/>
      <c r="GIB3219" s="14"/>
      <c r="GIC3219" s="14"/>
      <c r="GID3219" s="14"/>
      <c r="GIE3219" s="14"/>
      <c r="GIF3219" s="14"/>
      <c r="GIG3219" s="14"/>
      <c r="GIH3219" s="14"/>
      <c r="GII3219" s="14"/>
      <c r="GIJ3219" s="14"/>
      <c r="GIK3219" s="14"/>
      <c r="GIL3219" s="14"/>
      <c r="GIM3219" s="14"/>
      <c r="GIN3219" s="14"/>
      <c r="GIO3219" s="14"/>
      <c r="GIP3219" s="14"/>
      <c r="GIQ3219" s="14"/>
      <c r="GIR3219" s="14"/>
      <c r="GIS3219" s="14"/>
      <c r="GIT3219" s="14"/>
      <c r="GIU3219" s="14"/>
      <c r="GIV3219" s="14"/>
      <c r="GIW3219" s="14"/>
      <c r="GIX3219" s="14"/>
      <c r="GIY3219" s="14"/>
      <c r="GIZ3219" s="14"/>
      <c r="GJA3219" s="14"/>
      <c r="GJB3219" s="14"/>
      <c r="GJC3219" s="14"/>
      <c r="GJD3219" s="14"/>
      <c r="GJE3219" s="14"/>
      <c r="GJF3219" s="14"/>
      <c r="GJG3219" s="14"/>
      <c r="GJH3219" s="14"/>
      <c r="GJI3219" s="14"/>
      <c r="GJJ3219" s="14"/>
      <c r="GJK3219" s="14"/>
      <c r="GJL3219" s="14"/>
      <c r="GJM3219" s="14"/>
      <c r="GJN3219" s="14"/>
      <c r="GJO3219" s="14"/>
      <c r="GJP3219" s="14"/>
      <c r="GJQ3219" s="14"/>
      <c r="GJR3219" s="14"/>
      <c r="GJS3219" s="14"/>
      <c r="GJT3219" s="14"/>
      <c r="GJU3219" s="14"/>
      <c r="GJV3219" s="14"/>
      <c r="GJW3219" s="14"/>
      <c r="GJX3219" s="14"/>
      <c r="GJY3219" s="14"/>
      <c r="GJZ3219" s="14"/>
      <c r="GKA3219" s="14"/>
      <c r="GKB3219" s="14"/>
      <c r="GKC3219" s="14"/>
      <c r="GKD3219" s="14"/>
      <c r="GKE3219" s="14"/>
      <c r="GKF3219" s="14"/>
      <c r="GKG3219" s="14"/>
      <c r="GKH3219" s="14"/>
      <c r="GKI3219" s="14"/>
      <c r="GKJ3219" s="14"/>
      <c r="GKK3219" s="14"/>
      <c r="GKL3219" s="14"/>
      <c r="GKM3219" s="14"/>
      <c r="GKN3219" s="14"/>
      <c r="GKO3219" s="14"/>
      <c r="GKP3219" s="14"/>
      <c r="GKQ3219" s="14"/>
      <c r="GKR3219" s="14"/>
      <c r="GKS3219" s="14"/>
      <c r="GKT3219" s="14"/>
      <c r="GKU3219" s="14"/>
      <c r="GKV3219" s="14"/>
      <c r="GKW3219" s="14"/>
      <c r="GKX3219" s="14"/>
      <c r="GKY3219" s="14"/>
      <c r="GKZ3219" s="14"/>
      <c r="GLA3219" s="14"/>
      <c r="GLB3219" s="14"/>
      <c r="GLC3219" s="14"/>
      <c r="GLD3219" s="14"/>
      <c r="GLE3219" s="14"/>
      <c r="GLF3219" s="14"/>
      <c r="GLG3219" s="14"/>
      <c r="GLH3219" s="14"/>
      <c r="GLI3219" s="14"/>
      <c r="GLJ3219" s="14"/>
      <c r="GLK3219" s="14"/>
      <c r="GLL3219" s="14"/>
      <c r="GLM3219" s="14"/>
      <c r="GLN3219" s="14"/>
      <c r="GLO3219" s="14"/>
      <c r="GLP3219" s="14"/>
      <c r="GLQ3219" s="14"/>
      <c r="GLR3219" s="14"/>
      <c r="GLS3219" s="14"/>
      <c r="GLT3219" s="14"/>
      <c r="GLU3219" s="14"/>
      <c r="GLV3219" s="14"/>
      <c r="GLW3219" s="14"/>
      <c r="GLX3219" s="14"/>
      <c r="GLY3219" s="14"/>
      <c r="GLZ3219" s="14"/>
      <c r="GMA3219" s="14"/>
      <c r="GMB3219" s="14"/>
      <c r="GMC3219" s="14"/>
      <c r="GMD3219" s="14"/>
      <c r="GME3219" s="14"/>
      <c r="GMF3219" s="14"/>
      <c r="GMG3219" s="14"/>
      <c r="GMH3219" s="14"/>
      <c r="GMI3219" s="14"/>
      <c r="GMJ3219" s="14"/>
      <c r="GMK3219" s="14"/>
      <c r="GML3219" s="14"/>
      <c r="GMM3219" s="14"/>
      <c r="GMN3219" s="14"/>
      <c r="GMO3219" s="14"/>
      <c r="GMP3219" s="14"/>
      <c r="GMQ3219" s="14"/>
      <c r="GMR3219" s="14"/>
      <c r="GMS3219" s="14"/>
      <c r="GMT3219" s="14"/>
      <c r="GMU3219" s="14"/>
      <c r="GMV3219" s="14"/>
      <c r="GMW3219" s="14"/>
      <c r="GMX3219" s="14"/>
      <c r="GMY3219" s="14"/>
      <c r="GMZ3219" s="14"/>
      <c r="GNA3219" s="14"/>
      <c r="GNB3219" s="14"/>
      <c r="GNC3219" s="14"/>
      <c r="GND3219" s="14"/>
      <c r="GNE3219" s="14"/>
      <c r="GNF3219" s="14"/>
      <c r="GNG3219" s="14"/>
      <c r="GNH3219" s="14"/>
      <c r="GNI3219" s="14"/>
      <c r="GNJ3219" s="14"/>
      <c r="GNK3219" s="14"/>
      <c r="GNL3219" s="14"/>
      <c r="GNM3219" s="14"/>
      <c r="GNN3219" s="14"/>
      <c r="GNO3219" s="14"/>
      <c r="GNP3219" s="14"/>
      <c r="GNQ3219" s="14"/>
      <c r="GNR3219" s="14"/>
      <c r="GNS3219" s="14"/>
      <c r="GNT3219" s="14"/>
      <c r="GNU3219" s="14"/>
      <c r="GNV3219" s="14"/>
      <c r="GNW3219" s="14"/>
      <c r="GNX3219" s="14"/>
      <c r="GNY3219" s="14"/>
      <c r="GNZ3219" s="14"/>
      <c r="GOA3219" s="14"/>
      <c r="GOB3219" s="14"/>
      <c r="GOC3219" s="14"/>
      <c r="GOD3219" s="14"/>
      <c r="GOE3219" s="14"/>
      <c r="GOF3219" s="14"/>
      <c r="GOG3219" s="14"/>
      <c r="GOH3219" s="14"/>
      <c r="GOI3219" s="14"/>
      <c r="GOJ3219" s="14"/>
      <c r="GOK3219" s="14"/>
      <c r="GOL3219" s="14"/>
      <c r="GOM3219" s="14"/>
      <c r="GON3219" s="14"/>
      <c r="GOO3219" s="14"/>
      <c r="GOP3219" s="14"/>
      <c r="GOQ3219" s="14"/>
      <c r="GOR3219" s="14"/>
      <c r="GOS3219" s="14"/>
      <c r="GOT3219" s="14"/>
      <c r="GOU3219" s="14"/>
      <c r="GOV3219" s="14"/>
      <c r="GOW3219" s="14"/>
      <c r="GOX3219" s="14"/>
      <c r="GOY3219" s="14"/>
      <c r="GOZ3219" s="14"/>
      <c r="GPA3219" s="14"/>
      <c r="GPB3219" s="14"/>
      <c r="GPC3219" s="14"/>
      <c r="GPD3219" s="14"/>
      <c r="GPE3219" s="14"/>
      <c r="GPF3219" s="14"/>
      <c r="GPG3219" s="14"/>
      <c r="GPH3219" s="14"/>
      <c r="GPI3219" s="14"/>
      <c r="GPJ3219" s="14"/>
      <c r="GPK3219" s="14"/>
      <c r="GPL3219" s="14"/>
      <c r="GPM3219" s="14"/>
      <c r="GPN3219" s="14"/>
      <c r="GPO3219" s="14"/>
      <c r="GPP3219" s="14"/>
      <c r="GPQ3219" s="14"/>
      <c r="GPR3219" s="14"/>
      <c r="GPS3219" s="14"/>
      <c r="GPT3219" s="14"/>
      <c r="GPU3219" s="14"/>
      <c r="GPV3219" s="14"/>
      <c r="GPW3219" s="14"/>
      <c r="GPX3219" s="14"/>
      <c r="GPY3219" s="14"/>
      <c r="GPZ3219" s="14"/>
      <c r="GQA3219" s="14"/>
      <c r="GQB3219" s="14"/>
      <c r="GQC3219" s="14"/>
      <c r="GQD3219" s="14"/>
      <c r="GQE3219" s="14"/>
      <c r="GQF3219" s="14"/>
      <c r="GQG3219" s="14"/>
      <c r="GQH3219" s="14"/>
      <c r="GQI3219" s="14"/>
      <c r="GQJ3219" s="14"/>
      <c r="GQK3219" s="14"/>
      <c r="GQL3219" s="14"/>
      <c r="GQM3219" s="14"/>
      <c r="GQN3219" s="14"/>
      <c r="GQO3219" s="14"/>
      <c r="GQP3219" s="14"/>
      <c r="GQQ3219" s="14"/>
      <c r="GQR3219" s="14"/>
      <c r="GQS3219" s="14"/>
      <c r="GQT3219" s="14"/>
      <c r="GQU3219" s="14"/>
      <c r="GQV3219" s="14"/>
      <c r="GQW3219" s="14"/>
      <c r="GQX3219" s="14"/>
      <c r="GQY3219" s="14"/>
      <c r="GQZ3219" s="14"/>
      <c r="GRA3219" s="14"/>
      <c r="GRB3219" s="14"/>
      <c r="GRC3219" s="14"/>
      <c r="GRD3219" s="14"/>
      <c r="GRE3219" s="14"/>
      <c r="GRF3219" s="14"/>
      <c r="GRG3219" s="14"/>
      <c r="GRH3219" s="14"/>
      <c r="GRI3219" s="14"/>
      <c r="GRJ3219" s="14"/>
      <c r="GRK3219" s="14"/>
      <c r="GRL3219" s="14"/>
      <c r="GRM3219" s="14"/>
      <c r="GRN3219" s="14"/>
      <c r="GRO3219" s="14"/>
      <c r="GRP3219" s="14"/>
      <c r="GRQ3219" s="14"/>
      <c r="GRR3219" s="14"/>
      <c r="GRS3219" s="14"/>
      <c r="GRT3219" s="14"/>
      <c r="GRU3219" s="14"/>
      <c r="GRV3219" s="14"/>
      <c r="GRW3219" s="14"/>
      <c r="GRX3219" s="14"/>
      <c r="GRY3219" s="14"/>
      <c r="GRZ3219" s="14"/>
      <c r="GSA3219" s="14"/>
      <c r="GSB3219" s="14"/>
      <c r="GSC3219" s="14"/>
      <c r="GSD3219" s="14"/>
      <c r="GSE3219" s="14"/>
      <c r="GSF3219" s="14"/>
      <c r="GSG3219" s="14"/>
      <c r="GSH3219" s="14"/>
      <c r="GSI3219" s="14"/>
      <c r="GSJ3219" s="14"/>
      <c r="GSK3219" s="14"/>
      <c r="GSL3219" s="14"/>
      <c r="GSM3219" s="14"/>
      <c r="GSN3219" s="14"/>
      <c r="GSO3219" s="14"/>
      <c r="GSP3219" s="14"/>
      <c r="GSQ3219" s="14"/>
      <c r="GSR3219" s="14"/>
      <c r="GSS3219" s="14"/>
      <c r="GST3219" s="14"/>
      <c r="GSU3219" s="14"/>
      <c r="GSV3219" s="14"/>
      <c r="GSW3219" s="14"/>
      <c r="GSX3219" s="14"/>
      <c r="GSY3219" s="14"/>
      <c r="GSZ3219" s="14"/>
      <c r="GTA3219" s="14"/>
      <c r="GTB3219" s="14"/>
      <c r="GTC3219" s="14"/>
      <c r="GTD3219" s="14"/>
      <c r="GTE3219" s="14"/>
      <c r="GTF3219" s="14"/>
      <c r="GTG3219" s="14"/>
      <c r="GTH3219" s="14"/>
      <c r="GTI3219" s="14"/>
      <c r="GTJ3219" s="14"/>
      <c r="GTK3219" s="14"/>
      <c r="GTL3219" s="14"/>
      <c r="GTM3219" s="14"/>
      <c r="GTN3219" s="14"/>
      <c r="GTO3219" s="14"/>
      <c r="GTP3219" s="14"/>
      <c r="GTQ3219" s="14"/>
      <c r="GTR3219" s="14"/>
      <c r="GTS3219" s="14"/>
      <c r="GTT3219" s="14"/>
      <c r="GTU3219" s="14"/>
      <c r="GTV3219" s="14"/>
      <c r="GTW3219" s="14"/>
      <c r="GTX3219" s="14"/>
      <c r="GTY3219" s="14"/>
      <c r="GTZ3219" s="14"/>
      <c r="GUA3219" s="14"/>
      <c r="GUB3219" s="14"/>
      <c r="GUC3219" s="14"/>
      <c r="GUD3219" s="14"/>
      <c r="GUE3219" s="14"/>
      <c r="GUF3219" s="14"/>
      <c r="GUG3219" s="14"/>
      <c r="GUH3219" s="14"/>
      <c r="GUI3219" s="14"/>
      <c r="GUJ3219" s="14"/>
      <c r="GUK3219" s="14"/>
      <c r="GUL3219" s="14"/>
      <c r="GUM3219" s="14"/>
      <c r="GUN3219" s="14"/>
      <c r="GUO3219" s="14"/>
      <c r="GUP3219" s="14"/>
      <c r="GUQ3219" s="14"/>
      <c r="GUR3219" s="14"/>
      <c r="GUS3219" s="14"/>
      <c r="GUT3219" s="14"/>
      <c r="GUU3219" s="14"/>
      <c r="GUV3219" s="14"/>
      <c r="GUW3219" s="14"/>
      <c r="GUX3219" s="14"/>
      <c r="GUY3219" s="14"/>
      <c r="GUZ3219" s="14"/>
      <c r="GVA3219" s="14"/>
      <c r="GVB3219" s="14"/>
      <c r="GVC3219" s="14"/>
      <c r="GVD3219" s="14"/>
      <c r="GVE3219" s="14"/>
      <c r="GVF3219" s="14"/>
      <c r="GVG3219" s="14"/>
      <c r="GVH3219" s="14"/>
      <c r="GVI3219" s="14"/>
      <c r="GVJ3219" s="14"/>
      <c r="GVK3219" s="14"/>
      <c r="GVL3219" s="14"/>
      <c r="GVM3219" s="14"/>
      <c r="GVN3219" s="14"/>
      <c r="GVO3219" s="14"/>
      <c r="GVP3219" s="14"/>
      <c r="GVQ3219" s="14"/>
      <c r="GVR3219" s="14"/>
      <c r="GVS3219" s="14"/>
      <c r="GVT3219" s="14"/>
      <c r="GVU3219" s="14"/>
      <c r="GVV3219" s="14"/>
      <c r="GVW3219" s="14"/>
      <c r="GVX3219" s="14"/>
      <c r="GVY3219" s="14"/>
      <c r="GVZ3219" s="14"/>
      <c r="GWA3219" s="14"/>
      <c r="GWB3219" s="14"/>
      <c r="GWC3219" s="14"/>
      <c r="GWD3219" s="14"/>
      <c r="GWE3219" s="14"/>
      <c r="GWF3219" s="14"/>
      <c r="GWG3219" s="14"/>
      <c r="GWH3219" s="14"/>
      <c r="GWI3219" s="14"/>
      <c r="GWJ3219" s="14"/>
      <c r="GWK3219" s="14"/>
      <c r="GWL3219" s="14"/>
      <c r="GWM3219" s="14"/>
      <c r="GWN3219" s="14"/>
      <c r="GWO3219" s="14"/>
      <c r="GWP3219" s="14"/>
      <c r="GWQ3219" s="14"/>
      <c r="GWR3219" s="14"/>
      <c r="GWS3219" s="14"/>
      <c r="GWT3219" s="14"/>
      <c r="GWU3219" s="14"/>
      <c r="GWV3219" s="14"/>
      <c r="GWW3219" s="14"/>
      <c r="GWX3219" s="14"/>
      <c r="GWY3219" s="14"/>
      <c r="GWZ3219" s="14"/>
      <c r="GXA3219" s="14"/>
      <c r="GXB3219" s="14"/>
      <c r="GXC3219" s="14"/>
      <c r="GXD3219" s="14"/>
      <c r="GXE3219" s="14"/>
      <c r="GXF3219" s="14"/>
      <c r="GXG3219" s="14"/>
      <c r="GXH3219" s="14"/>
      <c r="GXI3219" s="14"/>
      <c r="GXJ3219" s="14"/>
      <c r="GXK3219" s="14"/>
      <c r="GXL3219" s="14"/>
      <c r="GXM3219" s="14"/>
      <c r="GXN3219" s="14"/>
      <c r="GXO3219" s="14"/>
      <c r="GXP3219" s="14"/>
      <c r="GXQ3219" s="14"/>
      <c r="GXR3219" s="14"/>
      <c r="GXS3219" s="14"/>
      <c r="GXT3219" s="14"/>
      <c r="GXU3219" s="14"/>
      <c r="GXV3219" s="14"/>
      <c r="GXW3219" s="14"/>
      <c r="GXX3219" s="14"/>
      <c r="GXY3219" s="14"/>
      <c r="GXZ3219" s="14"/>
      <c r="GYA3219" s="14"/>
      <c r="GYB3219" s="14"/>
      <c r="GYC3219" s="14"/>
      <c r="GYD3219" s="14"/>
      <c r="GYE3219" s="14"/>
      <c r="GYF3219" s="14"/>
      <c r="GYG3219" s="14"/>
      <c r="GYH3219" s="14"/>
      <c r="GYI3219" s="14"/>
      <c r="GYJ3219" s="14"/>
      <c r="GYK3219" s="14"/>
      <c r="GYL3219" s="14"/>
      <c r="GYM3219" s="14"/>
      <c r="GYN3219" s="14"/>
      <c r="GYO3219" s="14"/>
      <c r="GYP3219" s="14"/>
      <c r="GYQ3219" s="14"/>
      <c r="GYR3219" s="14"/>
      <c r="GYS3219" s="14"/>
      <c r="GYT3219" s="14"/>
      <c r="GYU3219" s="14"/>
      <c r="GYV3219" s="14"/>
      <c r="GYW3219" s="14"/>
      <c r="GYX3219" s="14"/>
      <c r="GYY3219" s="14"/>
      <c r="GYZ3219" s="14"/>
      <c r="GZA3219" s="14"/>
      <c r="GZB3219" s="14"/>
      <c r="GZC3219" s="14"/>
      <c r="GZD3219" s="14"/>
      <c r="GZE3219" s="14"/>
      <c r="GZF3219" s="14"/>
      <c r="GZG3219" s="14"/>
      <c r="GZH3219" s="14"/>
      <c r="GZI3219" s="14"/>
      <c r="GZJ3219" s="14"/>
      <c r="GZK3219" s="14"/>
      <c r="GZL3219" s="14"/>
      <c r="GZM3219" s="14"/>
      <c r="GZN3219" s="14"/>
      <c r="GZO3219" s="14"/>
      <c r="GZP3219" s="14"/>
      <c r="GZQ3219" s="14"/>
      <c r="GZR3219" s="14"/>
      <c r="GZS3219" s="14"/>
      <c r="GZT3219" s="14"/>
      <c r="GZU3219" s="14"/>
      <c r="GZV3219" s="14"/>
      <c r="GZW3219" s="14"/>
      <c r="GZX3219" s="14"/>
      <c r="GZY3219" s="14"/>
      <c r="GZZ3219" s="14"/>
      <c r="HAA3219" s="14"/>
      <c r="HAB3219" s="14"/>
      <c r="HAC3219" s="14"/>
      <c r="HAD3219" s="14"/>
      <c r="HAE3219" s="14"/>
      <c r="HAF3219" s="14"/>
      <c r="HAG3219" s="14"/>
      <c r="HAH3219" s="14"/>
      <c r="HAI3219" s="14"/>
      <c r="HAJ3219" s="14"/>
      <c r="HAK3219" s="14"/>
      <c r="HAL3219" s="14"/>
      <c r="HAM3219" s="14"/>
      <c r="HAN3219" s="14"/>
      <c r="HAO3219" s="14"/>
      <c r="HAP3219" s="14"/>
      <c r="HAQ3219" s="14"/>
      <c r="HAR3219" s="14"/>
      <c r="HAS3219" s="14"/>
      <c r="HAT3219" s="14"/>
      <c r="HAU3219" s="14"/>
      <c r="HAV3219" s="14"/>
      <c r="HAW3219" s="14"/>
      <c r="HAX3219" s="14"/>
      <c r="HAY3219" s="14"/>
      <c r="HAZ3219" s="14"/>
      <c r="HBA3219" s="14"/>
      <c r="HBB3219" s="14"/>
      <c r="HBC3219" s="14"/>
      <c r="HBD3219" s="14"/>
      <c r="HBE3219" s="14"/>
      <c r="HBF3219" s="14"/>
      <c r="HBG3219" s="14"/>
      <c r="HBH3219" s="14"/>
      <c r="HBI3219" s="14"/>
      <c r="HBJ3219" s="14"/>
      <c r="HBK3219" s="14"/>
      <c r="HBL3219" s="14"/>
      <c r="HBM3219" s="14"/>
      <c r="HBN3219" s="14"/>
      <c r="HBO3219" s="14"/>
      <c r="HBP3219" s="14"/>
      <c r="HBQ3219" s="14"/>
      <c r="HBR3219" s="14"/>
      <c r="HBS3219" s="14"/>
      <c r="HBT3219" s="14"/>
      <c r="HBU3219" s="14"/>
      <c r="HBV3219" s="14"/>
      <c r="HBW3219" s="14"/>
      <c r="HBX3219" s="14"/>
      <c r="HBY3219" s="14"/>
      <c r="HBZ3219" s="14"/>
      <c r="HCA3219" s="14"/>
      <c r="HCB3219" s="14"/>
      <c r="HCC3219" s="14"/>
      <c r="HCD3219" s="14"/>
      <c r="HCE3219" s="14"/>
      <c r="HCF3219" s="14"/>
      <c r="HCG3219" s="14"/>
      <c r="HCH3219" s="14"/>
      <c r="HCI3219" s="14"/>
      <c r="HCJ3219" s="14"/>
      <c r="HCK3219" s="14"/>
      <c r="HCL3219" s="14"/>
      <c r="HCM3219" s="14"/>
      <c r="HCN3219" s="14"/>
      <c r="HCO3219" s="14"/>
      <c r="HCP3219" s="14"/>
      <c r="HCQ3219" s="14"/>
      <c r="HCR3219" s="14"/>
      <c r="HCS3219" s="14"/>
      <c r="HCT3219" s="14"/>
      <c r="HCU3219" s="14"/>
      <c r="HCV3219" s="14"/>
      <c r="HCW3219" s="14"/>
      <c r="HCX3219" s="14"/>
      <c r="HCY3219" s="14"/>
      <c r="HCZ3219" s="14"/>
      <c r="HDA3219" s="14"/>
      <c r="HDB3219" s="14"/>
      <c r="HDC3219" s="14"/>
      <c r="HDD3219" s="14"/>
      <c r="HDE3219" s="14"/>
      <c r="HDF3219" s="14"/>
      <c r="HDG3219" s="14"/>
      <c r="HDH3219" s="14"/>
      <c r="HDI3219" s="14"/>
      <c r="HDJ3219" s="14"/>
      <c r="HDK3219" s="14"/>
      <c r="HDL3219" s="14"/>
      <c r="HDM3219" s="14"/>
      <c r="HDN3219" s="14"/>
      <c r="HDO3219" s="14"/>
      <c r="HDP3219" s="14"/>
      <c r="HDQ3219" s="14"/>
      <c r="HDR3219" s="14"/>
      <c r="HDS3219" s="14"/>
      <c r="HDT3219" s="14"/>
      <c r="HDU3219" s="14"/>
      <c r="HDV3219" s="14"/>
      <c r="HDW3219" s="14"/>
      <c r="HDX3219" s="14"/>
      <c r="HDY3219" s="14"/>
      <c r="HDZ3219" s="14"/>
      <c r="HEA3219" s="14"/>
      <c r="HEB3219" s="14"/>
      <c r="HEC3219" s="14"/>
      <c r="HED3219" s="14"/>
      <c r="HEE3219" s="14"/>
      <c r="HEF3219" s="14"/>
      <c r="HEG3219" s="14"/>
      <c r="HEH3219" s="14"/>
      <c r="HEI3219" s="14"/>
      <c r="HEJ3219" s="14"/>
      <c r="HEK3219" s="14"/>
      <c r="HEL3219" s="14"/>
      <c r="HEM3219" s="14"/>
      <c r="HEN3219" s="14"/>
      <c r="HEO3219" s="14"/>
      <c r="HEP3219" s="14"/>
      <c r="HEQ3219" s="14"/>
      <c r="HER3219" s="14"/>
      <c r="HES3219" s="14"/>
      <c r="HET3219" s="14"/>
      <c r="HEU3219" s="14"/>
      <c r="HEV3219" s="14"/>
      <c r="HEW3219" s="14"/>
      <c r="HEX3219" s="14"/>
      <c r="HEY3219" s="14"/>
      <c r="HEZ3219" s="14"/>
      <c r="HFA3219" s="14"/>
      <c r="HFB3219" s="14"/>
      <c r="HFC3219" s="14"/>
      <c r="HFD3219" s="14"/>
      <c r="HFE3219" s="14"/>
      <c r="HFF3219" s="14"/>
      <c r="HFG3219" s="14"/>
      <c r="HFH3219" s="14"/>
      <c r="HFI3219" s="14"/>
      <c r="HFJ3219" s="14"/>
      <c r="HFK3219" s="14"/>
      <c r="HFL3219" s="14"/>
      <c r="HFM3219" s="14"/>
      <c r="HFN3219" s="14"/>
      <c r="HFO3219" s="14"/>
      <c r="HFP3219" s="14"/>
      <c r="HFQ3219" s="14"/>
      <c r="HFR3219" s="14"/>
      <c r="HFS3219" s="14"/>
      <c r="HFT3219" s="14"/>
      <c r="HFU3219" s="14"/>
      <c r="HFV3219" s="14"/>
      <c r="HFW3219" s="14"/>
      <c r="HFX3219" s="14"/>
      <c r="HFY3219" s="14"/>
      <c r="HFZ3219" s="14"/>
      <c r="HGA3219" s="14"/>
      <c r="HGB3219" s="14"/>
      <c r="HGC3219" s="14"/>
      <c r="HGD3219" s="14"/>
      <c r="HGE3219" s="14"/>
      <c r="HGF3219" s="14"/>
      <c r="HGG3219" s="14"/>
      <c r="HGH3219" s="14"/>
      <c r="HGI3219" s="14"/>
      <c r="HGJ3219" s="14"/>
      <c r="HGK3219" s="14"/>
      <c r="HGL3219" s="14"/>
      <c r="HGM3219" s="14"/>
      <c r="HGN3219" s="14"/>
      <c r="HGO3219" s="14"/>
      <c r="HGP3219" s="14"/>
      <c r="HGQ3219" s="14"/>
      <c r="HGR3219" s="14"/>
      <c r="HGS3219" s="14"/>
      <c r="HGT3219" s="14"/>
      <c r="HGU3219" s="14"/>
      <c r="HGV3219" s="14"/>
      <c r="HGW3219" s="14"/>
      <c r="HGX3219" s="14"/>
      <c r="HGY3219" s="14"/>
      <c r="HGZ3219" s="14"/>
      <c r="HHA3219" s="14"/>
      <c r="HHB3219" s="14"/>
      <c r="HHC3219" s="14"/>
      <c r="HHD3219" s="14"/>
      <c r="HHE3219" s="14"/>
      <c r="HHF3219" s="14"/>
      <c r="HHG3219" s="14"/>
      <c r="HHH3219" s="14"/>
      <c r="HHI3219" s="14"/>
      <c r="HHJ3219" s="14"/>
      <c r="HHK3219" s="14"/>
      <c r="HHL3219" s="14"/>
      <c r="HHM3219" s="14"/>
      <c r="HHN3219" s="14"/>
      <c r="HHO3219" s="14"/>
      <c r="HHP3219" s="14"/>
      <c r="HHQ3219" s="14"/>
      <c r="HHR3219" s="14"/>
      <c r="HHS3219" s="14"/>
      <c r="HHT3219" s="14"/>
      <c r="HHU3219" s="14"/>
      <c r="HHV3219" s="14"/>
      <c r="HHW3219" s="14"/>
      <c r="HHX3219" s="14"/>
      <c r="HHY3219" s="14"/>
      <c r="HHZ3219" s="14"/>
      <c r="HIA3219" s="14"/>
      <c r="HIB3219" s="14"/>
      <c r="HIC3219" s="14"/>
      <c r="HID3219" s="14"/>
      <c r="HIE3219" s="14"/>
      <c r="HIF3219" s="14"/>
      <c r="HIG3219" s="14"/>
      <c r="HIH3219" s="14"/>
      <c r="HII3219" s="14"/>
      <c r="HIJ3219" s="14"/>
      <c r="HIK3219" s="14"/>
      <c r="HIL3219" s="14"/>
      <c r="HIM3219" s="14"/>
      <c r="HIN3219" s="14"/>
      <c r="HIO3219" s="14"/>
      <c r="HIP3219" s="14"/>
      <c r="HIQ3219" s="14"/>
      <c r="HIR3219" s="14"/>
      <c r="HIS3219" s="14"/>
      <c r="HIT3219" s="14"/>
      <c r="HIU3219" s="14"/>
      <c r="HIV3219" s="14"/>
      <c r="HIW3219" s="14"/>
      <c r="HIX3219" s="14"/>
      <c r="HIY3219" s="14"/>
      <c r="HIZ3219" s="14"/>
      <c r="HJA3219" s="14"/>
      <c r="HJB3219" s="14"/>
      <c r="HJC3219" s="14"/>
      <c r="HJD3219" s="14"/>
      <c r="HJE3219" s="14"/>
      <c r="HJF3219" s="14"/>
      <c r="HJG3219" s="14"/>
      <c r="HJH3219" s="14"/>
      <c r="HJI3219" s="14"/>
      <c r="HJJ3219" s="14"/>
      <c r="HJK3219" s="14"/>
      <c r="HJL3219" s="14"/>
      <c r="HJM3219" s="14"/>
      <c r="HJN3219" s="14"/>
      <c r="HJO3219" s="14"/>
      <c r="HJP3219" s="14"/>
      <c r="HJQ3219" s="14"/>
      <c r="HJR3219" s="14"/>
      <c r="HJS3219" s="14"/>
      <c r="HJT3219" s="14"/>
      <c r="HJU3219" s="14"/>
      <c r="HJV3219" s="14"/>
      <c r="HJW3219" s="14"/>
      <c r="HJX3219" s="14"/>
      <c r="HJY3219" s="14"/>
      <c r="HJZ3219" s="14"/>
      <c r="HKA3219" s="14"/>
      <c r="HKB3219" s="14"/>
      <c r="HKC3219" s="14"/>
      <c r="HKD3219" s="14"/>
      <c r="HKE3219" s="14"/>
      <c r="HKF3219" s="14"/>
      <c r="HKG3219" s="14"/>
      <c r="HKH3219" s="14"/>
      <c r="HKI3219" s="14"/>
      <c r="HKJ3219" s="14"/>
      <c r="HKK3219" s="14"/>
      <c r="HKL3219" s="14"/>
      <c r="HKM3219" s="14"/>
      <c r="HKN3219" s="14"/>
      <c r="HKO3219" s="14"/>
      <c r="HKP3219" s="14"/>
      <c r="HKQ3219" s="14"/>
      <c r="HKR3219" s="14"/>
      <c r="HKS3219" s="14"/>
      <c r="HKT3219" s="14"/>
      <c r="HKU3219" s="14"/>
      <c r="HKV3219" s="14"/>
      <c r="HKW3219" s="14"/>
      <c r="HKX3219" s="14"/>
      <c r="HKY3219" s="14"/>
      <c r="HKZ3219" s="14"/>
      <c r="HLA3219" s="14"/>
      <c r="HLB3219" s="14"/>
      <c r="HLC3219" s="14"/>
      <c r="HLD3219" s="14"/>
      <c r="HLE3219" s="14"/>
      <c r="HLF3219" s="14"/>
      <c r="HLG3219" s="14"/>
      <c r="HLH3219" s="14"/>
      <c r="HLI3219" s="14"/>
      <c r="HLJ3219" s="14"/>
      <c r="HLK3219" s="14"/>
      <c r="HLL3219" s="14"/>
      <c r="HLM3219" s="14"/>
      <c r="HLN3219" s="14"/>
      <c r="HLO3219" s="14"/>
      <c r="HLP3219" s="14"/>
      <c r="HLQ3219" s="14"/>
      <c r="HLR3219" s="14"/>
      <c r="HLS3219" s="14"/>
      <c r="HLT3219" s="14"/>
      <c r="HLU3219" s="14"/>
      <c r="HLV3219" s="14"/>
      <c r="HLW3219" s="14"/>
      <c r="HLX3219" s="14"/>
      <c r="HLY3219" s="14"/>
      <c r="HLZ3219" s="14"/>
      <c r="HMA3219" s="14"/>
      <c r="HMB3219" s="14"/>
      <c r="HMC3219" s="14"/>
      <c r="HMD3219" s="14"/>
      <c r="HME3219" s="14"/>
      <c r="HMF3219" s="14"/>
      <c r="HMG3219" s="14"/>
      <c r="HMH3219" s="14"/>
      <c r="HMI3219" s="14"/>
      <c r="HMJ3219" s="14"/>
      <c r="HMK3219" s="14"/>
      <c r="HML3219" s="14"/>
      <c r="HMM3219" s="14"/>
      <c r="HMN3219" s="14"/>
      <c r="HMO3219" s="14"/>
      <c r="HMP3219" s="14"/>
      <c r="HMQ3219" s="14"/>
      <c r="HMR3219" s="14"/>
      <c r="HMS3219" s="14"/>
      <c r="HMT3219" s="14"/>
      <c r="HMU3219" s="14"/>
      <c r="HMV3219" s="14"/>
      <c r="HMW3219" s="14"/>
      <c r="HMX3219" s="14"/>
      <c r="HMY3219" s="14"/>
      <c r="HMZ3219" s="14"/>
      <c r="HNA3219" s="14"/>
      <c r="HNB3219" s="14"/>
      <c r="HNC3219" s="14"/>
      <c r="HND3219" s="14"/>
      <c r="HNE3219" s="14"/>
      <c r="HNF3219" s="14"/>
      <c r="HNG3219" s="14"/>
      <c r="HNH3219" s="14"/>
      <c r="HNI3219" s="14"/>
      <c r="HNJ3219" s="14"/>
      <c r="HNK3219" s="14"/>
      <c r="HNL3219" s="14"/>
      <c r="HNM3219" s="14"/>
      <c r="HNN3219" s="14"/>
      <c r="HNO3219" s="14"/>
      <c r="HNP3219" s="14"/>
      <c r="HNQ3219" s="14"/>
      <c r="HNR3219" s="14"/>
      <c r="HNS3219" s="14"/>
      <c r="HNT3219" s="14"/>
      <c r="HNU3219" s="14"/>
      <c r="HNV3219" s="14"/>
      <c r="HNW3219" s="14"/>
      <c r="HNX3219" s="14"/>
      <c r="HNY3219" s="14"/>
      <c r="HNZ3219" s="14"/>
      <c r="HOA3219" s="14"/>
      <c r="HOB3219" s="14"/>
      <c r="HOC3219" s="14"/>
      <c r="HOD3219" s="14"/>
      <c r="HOE3219" s="14"/>
      <c r="HOF3219" s="14"/>
      <c r="HOG3219" s="14"/>
      <c r="HOH3219" s="14"/>
      <c r="HOI3219" s="14"/>
      <c r="HOJ3219" s="14"/>
      <c r="HOK3219" s="14"/>
      <c r="HOL3219" s="14"/>
      <c r="HOM3219" s="14"/>
      <c r="HON3219" s="14"/>
      <c r="HOO3219" s="14"/>
      <c r="HOP3219" s="14"/>
      <c r="HOQ3219" s="14"/>
      <c r="HOR3219" s="14"/>
      <c r="HOS3219" s="14"/>
      <c r="HOT3219" s="14"/>
      <c r="HOU3219" s="14"/>
      <c r="HOV3219" s="14"/>
      <c r="HOW3219" s="14"/>
      <c r="HOX3219" s="14"/>
      <c r="HOY3219" s="14"/>
      <c r="HOZ3219" s="14"/>
      <c r="HPA3219" s="14"/>
      <c r="HPB3219" s="14"/>
      <c r="HPC3219" s="14"/>
      <c r="HPD3219" s="14"/>
      <c r="HPE3219" s="14"/>
      <c r="HPF3219" s="14"/>
      <c r="HPG3219" s="14"/>
      <c r="HPH3219" s="14"/>
      <c r="HPI3219" s="14"/>
      <c r="HPJ3219" s="14"/>
      <c r="HPK3219" s="14"/>
      <c r="HPL3219" s="14"/>
      <c r="HPM3219" s="14"/>
      <c r="HPN3219" s="14"/>
      <c r="HPO3219" s="14"/>
      <c r="HPP3219" s="14"/>
      <c r="HPQ3219" s="14"/>
      <c r="HPR3219" s="14"/>
      <c r="HPS3219" s="14"/>
      <c r="HPT3219" s="14"/>
      <c r="HPU3219" s="14"/>
      <c r="HPV3219" s="14"/>
      <c r="HPW3219" s="14"/>
      <c r="HPX3219" s="14"/>
      <c r="HPY3219" s="14"/>
      <c r="HPZ3219" s="14"/>
      <c r="HQA3219" s="14"/>
      <c r="HQB3219" s="14"/>
      <c r="HQC3219" s="14"/>
      <c r="HQD3219" s="14"/>
      <c r="HQE3219" s="14"/>
      <c r="HQF3219" s="14"/>
      <c r="HQG3219" s="14"/>
      <c r="HQH3219" s="14"/>
      <c r="HQI3219" s="14"/>
      <c r="HQJ3219" s="14"/>
      <c r="HQK3219" s="14"/>
      <c r="HQL3219" s="14"/>
      <c r="HQM3219" s="14"/>
      <c r="HQN3219" s="14"/>
      <c r="HQO3219" s="14"/>
      <c r="HQP3219" s="14"/>
      <c r="HQQ3219" s="14"/>
      <c r="HQR3219" s="14"/>
      <c r="HQS3219" s="14"/>
      <c r="HQT3219" s="14"/>
      <c r="HQU3219" s="14"/>
      <c r="HQV3219" s="14"/>
      <c r="HQW3219" s="14"/>
      <c r="HQX3219" s="14"/>
      <c r="HQY3219" s="14"/>
      <c r="HQZ3219" s="14"/>
      <c r="HRA3219" s="14"/>
      <c r="HRB3219" s="14"/>
      <c r="HRC3219" s="14"/>
      <c r="HRD3219" s="14"/>
      <c r="HRE3219" s="14"/>
      <c r="HRF3219" s="14"/>
      <c r="HRG3219" s="14"/>
      <c r="HRH3219" s="14"/>
      <c r="HRI3219" s="14"/>
      <c r="HRJ3219" s="14"/>
      <c r="HRK3219" s="14"/>
      <c r="HRL3219" s="14"/>
      <c r="HRM3219" s="14"/>
      <c r="HRN3219" s="14"/>
      <c r="HRO3219" s="14"/>
      <c r="HRP3219" s="14"/>
      <c r="HRQ3219" s="14"/>
      <c r="HRR3219" s="14"/>
      <c r="HRS3219" s="14"/>
      <c r="HRT3219" s="14"/>
      <c r="HRU3219" s="14"/>
      <c r="HRV3219" s="14"/>
      <c r="HRW3219" s="14"/>
      <c r="HRX3219" s="14"/>
      <c r="HRY3219" s="14"/>
      <c r="HRZ3219" s="14"/>
      <c r="HSA3219" s="14"/>
      <c r="HSB3219" s="14"/>
      <c r="HSC3219" s="14"/>
      <c r="HSD3219" s="14"/>
      <c r="HSE3219" s="14"/>
      <c r="HSF3219" s="14"/>
      <c r="HSG3219" s="14"/>
      <c r="HSH3219" s="14"/>
      <c r="HSI3219" s="14"/>
      <c r="HSJ3219" s="14"/>
      <c r="HSK3219" s="14"/>
      <c r="HSL3219" s="14"/>
      <c r="HSM3219" s="14"/>
      <c r="HSN3219" s="14"/>
      <c r="HSO3219" s="14"/>
      <c r="HSP3219" s="14"/>
      <c r="HSQ3219" s="14"/>
      <c r="HSR3219" s="14"/>
      <c r="HSS3219" s="14"/>
      <c r="HST3219" s="14"/>
      <c r="HSU3219" s="14"/>
      <c r="HSV3219" s="14"/>
      <c r="HSW3219" s="14"/>
      <c r="HSX3219" s="14"/>
      <c r="HSY3219" s="14"/>
      <c r="HSZ3219" s="14"/>
      <c r="HTA3219" s="14"/>
      <c r="HTB3219" s="14"/>
      <c r="HTC3219" s="14"/>
      <c r="HTD3219" s="14"/>
      <c r="HTE3219" s="14"/>
      <c r="HTF3219" s="14"/>
      <c r="HTG3219" s="14"/>
      <c r="HTH3219" s="14"/>
      <c r="HTI3219" s="14"/>
      <c r="HTJ3219" s="14"/>
      <c r="HTK3219" s="14"/>
      <c r="HTL3219" s="14"/>
      <c r="HTM3219" s="14"/>
      <c r="HTN3219" s="14"/>
      <c r="HTO3219" s="14"/>
      <c r="HTP3219" s="14"/>
      <c r="HTQ3219" s="14"/>
      <c r="HTR3219" s="14"/>
      <c r="HTS3219" s="14"/>
      <c r="HTT3219" s="14"/>
      <c r="HTU3219" s="14"/>
      <c r="HTV3219" s="14"/>
      <c r="HTW3219" s="14"/>
      <c r="HTX3219" s="14"/>
      <c r="HTY3219" s="14"/>
      <c r="HTZ3219" s="14"/>
      <c r="HUA3219" s="14"/>
      <c r="HUB3219" s="14"/>
      <c r="HUC3219" s="14"/>
      <c r="HUD3219" s="14"/>
      <c r="HUE3219" s="14"/>
      <c r="HUF3219" s="14"/>
      <c r="HUG3219" s="14"/>
      <c r="HUH3219" s="14"/>
      <c r="HUI3219" s="14"/>
      <c r="HUJ3219" s="14"/>
      <c r="HUK3219" s="14"/>
      <c r="HUL3219" s="14"/>
      <c r="HUM3219" s="14"/>
      <c r="HUN3219" s="14"/>
      <c r="HUO3219" s="14"/>
      <c r="HUP3219" s="14"/>
      <c r="HUQ3219" s="14"/>
      <c r="HUR3219" s="14"/>
      <c r="HUS3219" s="14"/>
      <c r="HUT3219" s="14"/>
      <c r="HUU3219" s="14"/>
      <c r="HUV3219" s="14"/>
      <c r="HUW3219" s="14"/>
      <c r="HUX3219" s="14"/>
      <c r="HUY3219" s="14"/>
      <c r="HUZ3219" s="14"/>
      <c r="HVA3219" s="14"/>
      <c r="HVB3219" s="14"/>
      <c r="HVC3219" s="14"/>
      <c r="HVD3219" s="14"/>
      <c r="HVE3219" s="14"/>
      <c r="HVF3219" s="14"/>
      <c r="HVG3219" s="14"/>
      <c r="HVH3219" s="14"/>
      <c r="HVI3219" s="14"/>
      <c r="HVJ3219" s="14"/>
      <c r="HVK3219" s="14"/>
      <c r="HVL3219" s="14"/>
      <c r="HVM3219" s="14"/>
      <c r="HVN3219" s="14"/>
      <c r="HVO3219" s="14"/>
      <c r="HVP3219" s="14"/>
      <c r="HVQ3219" s="14"/>
      <c r="HVR3219" s="14"/>
      <c r="HVS3219" s="14"/>
      <c r="HVT3219" s="14"/>
      <c r="HVU3219" s="14"/>
      <c r="HVV3219" s="14"/>
      <c r="HVW3219" s="14"/>
      <c r="HVX3219" s="14"/>
      <c r="HVY3219" s="14"/>
      <c r="HVZ3219" s="14"/>
      <c r="HWA3219" s="14"/>
      <c r="HWB3219" s="14"/>
      <c r="HWC3219" s="14"/>
      <c r="HWD3219" s="14"/>
      <c r="HWE3219" s="14"/>
      <c r="HWF3219" s="14"/>
      <c r="HWG3219" s="14"/>
      <c r="HWH3219" s="14"/>
      <c r="HWI3219" s="14"/>
      <c r="HWJ3219" s="14"/>
      <c r="HWK3219" s="14"/>
      <c r="HWL3219" s="14"/>
      <c r="HWM3219" s="14"/>
      <c r="HWN3219" s="14"/>
      <c r="HWO3219" s="14"/>
      <c r="HWP3219" s="14"/>
      <c r="HWQ3219" s="14"/>
      <c r="HWR3219" s="14"/>
      <c r="HWS3219" s="14"/>
      <c r="HWT3219" s="14"/>
      <c r="HWU3219" s="14"/>
      <c r="HWV3219" s="14"/>
      <c r="HWW3219" s="14"/>
      <c r="HWX3219" s="14"/>
      <c r="HWY3219" s="14"/>
      <c r="HWZ3219" s="14"/>
      <c r="HXA3219" s="14"/>
      <c r="HXB3219" s="14"/>
      <c r="HXC3219" s="14"/>
      <c r="HXD3219" s="14"/>
      <c r="HXE3219" s="14"/>
      <c r="HXF3219" s="14"/>
      <c r="HXG3219" s="14"/>
      <c r="HXH3219" s="14"/>
      <c r="HXI3219" s="14"/>
      <c r="HXJ3219" s="14"/>
      <c r="HXK3219" s="14"/>
      <c r="HXL3219" s="14"/>
      <c r="HXM3219" s="14"/>
      <c r="HXN3219" s="14"/>
      <c r="HXO3219" s="14"/>
      <c r="HXP3219" s="14"/>
      <c r="HXQ3219" s="14"/>
      <c r="HXR3219" s="14"/>
      <c r="HXS3219" s="14"/>
      <c r="HXT3219" s="14"/>
      <c r="HXU3219" s="14"/>
      <c r="HXV3219" s="14"/>
      <c r="HXW3219" s="14"/>
      <c r="HXX3219" s="14"/>
      <c r="HXY3219" s="14"/>
      <c r="HXZ3219" s="14"/>
      <c r="HYA3219" s="14"/>
      <c r="HYB3219" s="14"/>
      <c r="HYC3219" s="14"/>
      <c r="HYD3219" s="14"/>
      <c r="HYE3219" s="14"/>
      <c r="HYF3219" s="14"/>
      <c r="HYG3219" s="14"/>
      <c r="HYH3219" s="14"/>
      <c r="HYI3219" s="14"/>
      <c r="HYJ3219" s="14"/>
      <c r="HYK3219" s="14"/>
      <c r="HYL3219" s="14"/>
      <c r="HYM3219" s="14"/>
      <c r="HYN3219" s="14"/>
      <c r="HYO3219" s="14"/>
      <c r="HYP3219" s="14"/>
      <c r="HYQ3219" s="14"/>
      <c r="HYR3219" s="14"/>
      <c r="HYS3219" s="14"/>
      <c r="HYT3219" s="14"/>
      <c r="HYU3219" s="14"/>
      <c r="HYV3219" s="14"/>
      <c r="HYW3219" s="14"/>
      <c r="HYX3219" s="14"/>
      <c r="HYY3219" s="14"/>
      <c r="HYZ3219" s="14"/>
      <c r="HZA3219" s="14"/>
      <c r="HZB3219" s="14"/>
      <c r="HZC3219" s="14"/>
      <c r="HZD3219" s="14"/>
      <c r="HZE3219" s="14"/>
      <c r="HZF3219" s="14"/>
      <c r="HZG3219" s="14"/>
      <c r="HZH3219" s="14"/>
      <c r="HZI3219" s="14"/>
      <c r="HZJ3219" s="14"/>
      <c r="HZK3219" s="14"/>
      <c r="HZL3219" s="14"/>
      <c r="HZM3219" s="14"/>
      <c r="HZN3219" s="14"/>
      <c r="HZO3219" s="14"/>
      <c r="HZP3219" s="14"/>
      <c r="HZQ3219" s="14"/>
      <c r="HZR3219" s="14"/>
      <c r="HZS3219" s="14"/>
      <c r="HZT3219" s="14"/>
      <c r="HZU3219" s="14"/>
      <c r="HZV3219" s="14"/>
      <c r="HZW3219" s="14"/>
      <c r="HZX3219" s="14"/>
      <c r="HZY3219" s="14"/>
      <c r="HZZ3219" s="14"/>
      <c r="IAA3219" s="14"/>
      <c r="IAB3219" s="14"/>
      <c r="IAC3219" s="14"/>
      <c r="IAD3219" s="14"/>
      <c r="IAE3219" s="14"/>
      <c r="IAF3219" s="14"/>
      <c r="IAG3219" s="14"/>
      <c r="IAH3219" s="14"/>
      <c r="IAI3219" s="14"/>
      <c r="IAJ3219" s="14"/>
      <c r="IAK3219" s="14"/>
      <c r="IAL3219" s="14"/>
      <c r="IAM3219" s="14"/>
      <c r="IAN3219" s="14"/>
      <c r="IAO3219" s="14"/>
      <c r="IAP3219" s="14"/>
      <c r="IAQ3219" s="14"/>
      <c r="IAR3219" s="14"/>
      <c r="IAS3219" s="14"/>
      <c r="IAT3219" s="14"/>
      <c r="IAU3219" s="14"/>
      <c r="IAV3219" s="14"/>
      <c r="IAW3219" s="14"/>
      <c r="IAX3219" s="14"/>
      <c r="IAY3219" s="14"/>
      <c r="IAZ3219" s="14"/>
      <c r="IBA3219" s="14"/>
      <c r="IBB3219" s="14"/>
      <c r="IBC3219" s="14"/>
      <c r="IBD3219" s="14"/>
      <c r="IBE3219" s="14"/>
      <c r="IBF3219" s="14"/>
      <c r="IBG3219" s="14"/>
      <c r="IBH3219" s="14"/>
      <c r="IBI3219" s="14"/>
      <c r="IBJ3219" s="14"/>
      <c r="IBK3219" s="14"/>
      <c r="IBL3219" s="14"/>
      <c r="IBM3219" s="14"/>
      <c r="IBN3219" s="14"/>
      <c r="IBO3219" s="14"/>
      <c r="IBP3219" s="14"/>
      <c r="IBQ3219" s="14"/>
      <c r="IBR3219" s="14"/>
      <c r="IBS3219" s="14"/>
      <c r="IBT3219" s="14"/>
      <c r="IBU3219" s="14"/>
      <c r="IBV3219" s="14"/>
      <c r="IBW3219" s="14"/>
      <c r="IBX3219" s="14"/>
      <c r="IBY3219" s="14"/>
      <c r="IBZ3219" s="14"/>
      <c r="ICA3219" s="14"/>
      <c r="ICB3219" s="14"/>
      <c r="ICC3219" s="14"/>
      <c r="ICD3219" s="14"/>
      <c r="ICE3219" s="14"/>
      <c r="ICF3219" s="14"/>
      <c r="ICG3219" s="14"/>
      <c r="ICH3219" s="14"/>
      <c r="ICI3219" s="14"/>
      <c r="ICJ3219" s="14"/>
      <c r="ICK3219" s="14"/>
      <c r="ICL3219" s="14"/>
      <c r="ICM3219" s="14"/>
      <c r="ICN3219" s="14"/>
      <c r="ICO3219" s="14"/>
      <c r="ICP3219" s="14"/>
      <c r="ICQ3219" s="14"/>
      <c r="ICR3219" s="14"/>
      <c r="ICS3219" s="14"/>
      <c r="ICT3219" s="14"/>
      <c r="ICU3219" s="14"/>
      <c r="ICV3219" s="14"/>
      <c r="ICW3219" s="14"/>
      <c r="ICX3219" s="14"/>
      <c r="ICY3219" s="14"/>
      <c r="ICZ3219" s="14"/>
      <c r="IDA3219" s="14"/>
      <c r="IDB3219" s="14"/>
      <c r="IDC3219" s="14"/>
      <c r="IDD3219" s="14"/>
      <c r="IDE3219" s="14"/>
      <c r="IDF3219" s="14"/>
      <c r="IDG3219" s="14"/>
      <c r="IDH3219" s="14"/>
      <c r="IDI3219" s="14"/>
      <c r="IDJ3219" s="14"/>
      <c r="IDK3219" s="14"/>
      <c r="IDL3219" s="14"/>
      <c r="IDM3219" s="14"/>
      <c r="IDN3219" s="14"/>
      <c r="IDO3219" s="14"/>
      <c r="IDP3219" s="14"/>
      <c r="IDQ3219" s="14"/>
      <c r="IDR3219" s="14"/>
      <c r="IDS3219" s="14"/>
      <c r="IDT3219" s="14"/>
      <c r="IDU3219" s="14"/>
      <c r="IDV3219" s="14"/>
      <c r="IDW3219" s="14"/>
      <c r="IDX3219" s="14"/>
      <c r="IDY3219" s="14"/>
      <c r="IDZ3219" s="14"/>
      <c r="IEA3219" s="14"/>
      <c r="IEB3219" s="14"/>
      <c r="IEC3219" s="14"/>
      <c r="IED3219" s="14"/>
      <c r="IEE3219" s="14"/>
      <c r="IEF3219" s="14"/>
      <c r="IEG3219" s="14"/>
      <c r="IEH3219" s="14"/>
      <c r="IEI3219" s="14"/>
      <c r="IEJ3219" s="14"/>
      <c r="IEK3219" s="14"/>
      <c r="IEL3219" s="14"/>
      <c r="IEM3219" s="14"/>
      <c r="IEN3219" s="14"/>
      <c r="IEO3219" s="14"/>
      <c r="IEP3219" s="14"/>
      <c r="IEQ3219" s="14"/>
      <c r="IER3219" s="14"/>
      <c r="IES3219" s="14"/>
      <c r="IET3219" s="14"/>
      <c r="IEU3219" s="14"/>
      <c r="IEV3219" s="14"/>
      <c r="IEW3219" s="14"/>
      <c r="IEX3219" s="14"/>
      <c r="IEY3219" s="14"/>
      <c r="IEZ3219" s="14"/>
      <c r="IFA3219" s="14"/>
      <c r="IFB3219" s="14"/>
      <c r="IFC3219" s="14"/>
      <c r="IFD3219" s="14"/>
      <c r="IFE3219" s="14"/>
      <c r="IFF3219" s="14"/>
      <c r="IFG3219" s="14"/>
      <c r="IFH3219" s="14"/>
      <c r="IFI3219" s="14"/>
      <c r="IFJ3219" s="14"/>
      <c r="IFK3219" s="14"/>
      <c r="IFL3219" s="14"/>
      <c r="IFM3219" s="14"/>
      <c r="IFN3219" s="14"/>
      <c r="IFO3219" s="14"/>
      <c r="IFP3219" s="14"/>
      <c r="IFQ3219" s="14"/>
      <c r="IFR3219" s="14"/>
      <c r="IFS3219" s="14"/>
      <c r="IFT3219" s="14"/>
      <c r="IFU3219" s="14"/>
      <c r="IFV3219" s="14"/>
      <c r="IFW3219" s="14"/>
      <c r="IFX3219" s="14"/>
      <c r="IFY3219" s="14"/>
      <c r="IFZ3219" s="14"/>
      <c r="IGA3219" s="14"/>
      <c r="IGB3219" s="14"/>
      <c r="IGC3219" s="14"/>
      <c r="IGD3219" s="14"/>
      <c r="IGE3219" s="14"/>
      <c r="IGF3219" s="14"/>
      <c r="IGG3219" s="14"/>
      <c r="IGH3219" s="14"/>
      <c r="IGI3219" s="14"/>
      <c r="IGJ3219" s="14"/>
      <c r="IGK3219" s="14"/>
      <c r="IGL3219" s="14"/>
      <c r="IGM3219" s="14"/>
      <c r="IGN3219" s="14"/>
      <c r="IGO3219" s="14"/>
      <c r="IGP3219" s="14"/>
      <c r="IGQ3219" s="14"/>
      <c r="IGR3219" s="14"/>
      <c r="IGS3219" s="14"/>
      <c r="IGT3219" s="14"/>
      <c r="IGU3219" s="14"/>
      <c r="IGV3219" s="14"/>
      <c r="IGW3219" s="14"/>
      <c r="IGX3219" s="14"/>
      <c r="IGY3219" s="14"/>
      <c r="IGZ3219" s="14"/>
      <c r="IHA3219" s="14"/>
      <c r="IHB3219" s="14"/>
      <c r="IHC3219" s="14"/>
      <c r="IHD3219" s="14"/>
      <c r="IHE3219" s="14"/>
      <c r="IHF3219" s="14"/>
      <c r="IHG3219" s="14"/>
      <c r="IHH3219" s="14"/>
      <c r="IHI3219" s="14"/>
      <c r="IHJ3219" s="14"/>
      <c r="IHK3219" s="14"/>
      <c r="IHL3219" s="14"/>
      <c r="IHM3219" s="14"/>
      <c r="IHN3219" s="14"/>
      <c r="IHO3219" s="14"/>
      <c r="IHP3219" s="14"/>
      <c r="IHQ3219" s="14"/>
      <c r="IHR3219" s="14"/>
      <c r="IHS3219" s="14"/>
      <c r="IHT3219" s="14"/>
      <c r="IHU3219" s="14"/>
      <c r="IHV3219" s="14"/>
      <c r="IHW3219" s="14"/>
      <c r="IHX3219" s="14"/>
      <c r="IHY3219" s="14"/>
      <c r="IHZ3219" s="14"/>
      <c r="IIA3219" s="14"/>
      <c r="IIB3219" s="14"/>
      <c r="IIC3219" s="14"/>
      <c r="IID3219" s="14"/>
      <c r="IIE3219" s="14"/>
      <c r="IIF3219" s="14"/>
      <c r="IIG3219" s="14"/>
      <c r="IIH3219" s="14"/>
      <c r="III3219" s="14"/>
      <c r="IIJ3219" s="14"/>
      <c r="IIK3219" s="14"/>
      <c r="IIL3219" s="14"/>
      <c r="IIM3219" s="14"/>
      <c r="IIN3219" s="14"/>
      <c r="IIO3219" s="14"/>
      <c r="IIP3219" s="14"/>
      <c r="IIQ3219" s="14"/>
      <c r="IIR3219" s="14"/>
      <c r="IIS3219" s="14"/>
      <c r="IIT3219" s="14"/>
      <c r="IIU3219" s="14"/>
      <c r="IIV3219" s="14"/>
      <c r="IIW3219" s="14"/>
      <c r="IIX3219" s="14"/>
      <c r="IIY3219" s="14"/>
      <c r="IIZ3219" s="14"/>
      <c r="IJA3219" s="14"/>
      <c r="IJB3219" s="14"/>
      <c r="IJC3219" s="14"/>
      <c r="IJD3219" s="14"/>
      <c r="IJE3219" s="14"/>
      <c r="IJF3219" s="14"/>
      <c r="IJG3219" s="14"/>
      <c r="IJH3219" s="14"/>
      <c r="IJI3219" s="14"/>
      <c r="IJJ3219" s="14"/>
      <c r="IJK3219" s="14"/>
      <c r="IJL3219" s="14"/>
      <c r="IJM3219" s="14"/>
      <c r="IJN3219" s="14"/>
      <c r="IJO3219" s="14"/>
      <c r="IJP3219" s="14"/>
      <c r="IJQ3219" s="14"/>
      <c r="IJR3219" s="14"/>
      <c r="IJS3219" s="14"/>
      <c r="IJT3219" s="14"/>
      <c r="IJU3219" s="14"/>
      <c r="IJV3219" s="14"/>
      <c r="IJW3219" s="14"/>
      <c r="IJX3219" s="14"/>
      <c r="IJY3219" s="14"/>
      <c r="IJZ3219" s="14"/>
      <c r="IKA3219" s="14"/>
      <c r="IKB3219" s="14"/>
      <c r="IKC3219" s="14"/>
      <c r="IKD3219" s="14"/>
      <c r="IKE3219" s="14"/>
      <c r="IKF3219" s="14"/>
      <c r="IKG3219" s="14"/>
      <c r="IKH3219" s="14"/>
      <c r="IKI3219" s="14"/>
      <c r="IKJ3219" s="14"/>
      <c r="IKK3219" s="14"/>
      <c r="IKL3219" s="14"/>
      <c r="IKM3219" s="14"/>
      <c r="IKN3219" s="14"/>
      <c r="IKO3219" s="14"/>
      <c r="IKP3219" s="14"/>
      <c r="IKQ3219" s="14"/>
      <c r="IKR3219" s="14"/>
      <c r="IKS3219" s="14"/>
      <c r="IKT3219" s="14"/>
      <c r="IKU3219" s="14"/>
      <c r="IKV3219" s="14"/>
      <c r="IKW3219" s="14"/>
      <c r="IKX3219" s="14"/>
      <c r="IKY3219" s="14"/>
      <c r="IKZ3219" s="14"/>
      <c r="ILA3219" s="14"/>
      <c r="ILB3219" s="14"/>
      <c r="ILC3219" s="14"/>
      <c r="ILD3219" s="14"/>
      <c r="ILE3219" s="14"/>
      <c r="ILF3219" s="14"/>
      <c r="ILG3219" s="14"/>
      <c r="ILH3219" s="14"/>
      <c r="ILI3219" s="14"/>
      <c r="ILJ3219" s="14"/>
      <c r="ILK3219" s="14"/>
      <c r="ILL3219" s="14"/>
      <c r="ILM3219" s="14"/>
      <c r="ILN3219" s="14"/>
      <c r="ILO3219" s="14"/>
      <c r="ILP3219" s="14"/>
      <c r="ILQ3219" s="14"/>
      <c r="ILR3219" s="14"/>
      <c r="ILS3219" s="14"/>
      <c r="ILT3219" s="14"/>
      <c r="ILU3219" s="14"/>
      <c r="ILV3219" s="14"/>
      <c r="ILW3219" s="14"/>
      <c r="ILX3219" s="14"/>
      <c r="ILY3219" s="14"/>
      <c r="ILZ3219" s="14"/>
      <c r="IMA3219" s="14"/>
      <c r="IMB3219" s="14"/>
      <c r="IMC3219" s="14"/>
      <c r="IMD3219" s="14"/>
      <c r="IME3219" s="14"/>
      <c r="IMF3219" s="14"/>
      <c r="IMG3219" s="14"/>
      <c r="IMH3219" s="14"/>
      <c r="IMI3219" s="14"/>
      <c r="IMJ3219" s="14"/>
      <c r="IMK3219" s="14"/>
      <c r="IML3219" s="14"/>
      <c r="IMM3219" s="14"/>
      <c r="IMN3219" s="14"/>
      <c r="IMO3219" s="14"/>
      <c r="IMP3219" s="14"/>
      <c r="IMQ3219" s="14"/>
      <c r="IMR3219" s="14"/>
      <c r="IMS3219" s="14"/>
      <c r="IMT3219" s="14"/>
      <c r="IMU3219" s="14"/>
      <c r="IMV3219" s="14"/>
      <c r="IMW3219" s="14"/>
      <c r="IMX3219" s="14"/>
      <c r="IMY3219" s="14"/>
      <c r="IMZ3219" s="14"/>
      <c r="INA3219" s="14"/>
      <c r="INB3219" s="14"/>
      <c r="INC3219" s="14"/>
      <c r="IND3219" s="14"/>
      <c r="INE3219" s="14"/>
      <c r="INF3219" s="14"/>
      <c r="ING3219" s="14"/>
      <c r="INH3219" s="14"/>
      <c r="INI3219" s="14"/>
      <c r="INJ3219" s="14"/>
      <c r="INK3219" s="14"/>
      <c r="INL3219" s="14"/>
      <c r="INM3219" s="14"/>
      <c r="INN3219" s="14"/>
      <c r="INO3219" s="14"/>
      <c r="INP3219" s="14"/>
      <c r="INQ3219" s="14"/>
      <c r="INR3219" s="14"/>
      <c r="INS3219" s="14"/>
      <c r="INT3219" s="14"/>
      <c r="INU3219" s="14"/>
      <c r="INV3219" s="14"/>
      <c r="INW3219" s="14"/>
      <c r="INX3219" s="14"/>
      <c r="INY3219" s="14"/>
      <c r="INZ3219" s="14"/>
      <c r="IOA3219" s="14"/>
      <c r="IOB3219" s="14"/>
      <c r="IOC3219" s="14"/>
      <c r="IOD3219" s="14"/>
      <c r="IOE3219" s="14"/>
      <c r="IOF3219" s="14"/>
      <c r="IOG3219" s="14"/>
      <c r="IOH3219" s="14"/>
      <c r="IOI3219" s="14"/>
      <c r="IOJ3219" s="14"/>
      <c r="IOK3219" s="14"/>
      <c r="IOL3219" s="14"/>
      <c r="IOM3219" s="14"/>
      <c r="ION3219" s="14"/>
      <c r="IOO3219" s="14"/>
      <c r="IOP3219" s="14"/>
      <c r="IOQ3219" s="14"/>
      <c r="IOR3219" s="14"/>
      <c r="IOS3219" s="14"/>
      <c r="IOT3219" s="14"/>
      <c r="IOU3219" s="14"/>
      <c r="IOV3219" s="14"/>
      <c r="IOW3219" s="14"/>
      <c r="IOX3219" s="14"/>
      <c r="IOY3219" s="14"/>
      <c r="IOZ3219" s="14"/>
      <c r="IPA3219" s="14"/>
      <c r="IPB3219" s="14"/>
      <c r="IPC3219" s="14"/>
      <c r="IPD3219" s="14"/>
      <c r="IPE3219" s="14"/>
      <c r="IPF3219" s="14"/>
      <c r="IPG3219" s="14"/>
      <c r="IPH3219" s="14"/>
      <c r="IPI3219" s="14"/>
      <c r="IPJ3219" s="14"/>
      <c r="IPK3219" s="14"/>
      <c r="IPL3219" s="14"/>
      <c r="IPM3219" s="14"/>
      <c r="IPN3219" s="14"/>
      <c r="IPO3219" s="14"/>
      <c r="IPP3219" s="14"/>
      <c r="IPQ3219" s="14"/>
      <c r="IPR3219" s="14"/>
      <c r="IPS3219" s="14"/>
      <c r="IPT3219" s="14"/>
      <c r="IPU3219" s="14"/>
      <c r="IPV3219" s="14"/>
      <c r="IPW3219" s="14"/>
      <c r="IPX3219" s="14"/>
      <c r="IPY3219" s="14"/>
      <c r="IPZ3219" s="14"/>
      <c r="IQA3219" s="14"/>
      <c r="IQB3219" s="14"/>
      <c r="IQC3219" s="14"/>
      <c r="IQD3219" s="14"/>
      <c r="IQE3219" s="14"/>
      <c r="IQF3219" s="14"/>
      <c r="IQG3219" s="14"/>
      <c r="IQH3219" s="14"/>
      <c r="IQI3219" s="14"/>
      <c r="IQJ3219" s="14"/>
      <c r="IQK3219" s="14"/>
      <c r="IQL3219" s="14"/>
      <c r="IQM3219" s="14"/>
      <c r="IQN3219" s="14"/>
      <c r="IQO3219" s="14"/>
      <c r="IQP3219" s="14"/>
      <c r="IQQ3219" s="14"/>
      <c r="IQR3219" s="14"/>
      <c r="IQS3219" s="14"/>
      <c r="IQT3219" s="14"/>
      <c r="IQU3219" s="14"/>
      <c r="IQV3219" s="14"/>
      <c r="IQW3219" s="14"/>
      <c r="IQX3219" s="14"/>
      <c r="IQY3219" s="14"/>
      <c r="IQZ3219" s="14"/>
      <c r="IRA3219" s="14"/>
      <c r="IRB3219" s="14"/>
      <c r="IRC3219" s="14"/>
      <c r="IRD3219" s="14"/>
      <c r="IRE3219" s="14"/>
      <c r="IRF3219" s="14"/>
      <c r="IRG3219" s="14"/>
      <c r="IRH3219" s="14"/>
      <c r="IRI3219" s="14"/>
      <c r="IRJ3219" s="14"/>
      <c r="IRK3219" s="14"/>
      <c r="IRL3219" s="14"/>
      <c r="IRM3219" s="14"/>
      <c r="IRN3219" s="14"/>
      <c r="IRO3219" s="14"/>
      <c r="IRP3219" s="14"/>
      <c r="IRQ3219" s="14"/>
      <c r="IRR3219" s="14"/>
      <c r="IRS3219" s="14"/>
      <c r="IRT3219" s="14"/>
      <c r="IRU3219" s="14"/>
      <c r="IRV3219" s="14"/>
      <c r="IRW3219" s="14"/>
      <c r="IRX3219" s="14"/>
      <c r="IRY3219" s="14"/>
      <c r="IRZ3219" s="14"/>
      <c r="ISA3219" s="14"/>
      <c r="ISB3219" s="14"/>
      <c r="ISC3219" s="14"/>
      <c r="ISD3219" s="14"/>
      <c r="ISE3219" s="14"/>
      <c r="ISF3219" s="14"/>
      <c r="ISG3219" s="14"/>
      <c r="ISH3219" s="14"/>
      <c r="ISI3219" s="14"/>
      <c r="ISJ3219" s="14"/>
      <c r="ISK3219" s="14"/>
      <c r="ISL3219" s="14"/>
      <c r="ISM3219" s="14"/>
      <c r="ISN3219" s="14"/>
      <c r="ISO3219" s="14"/>
      <c r="ISP3219" s="14"/>
      <c r="ISQ3219" s="14"/>
      <c r="ISR3219" s="14"/>
      <c r="ISS3219" s="14"/>
      <c r="IST3219" s="14"/>
      <c r="ISU3219" s="14"/>
      <c r="ISV3219" s="14"/>
      <c r="ISW3219" s="14"/>
      <c r="ISX3219" s="14"/>
      <c r="ISY3219" s="14"/>
      <c r="ISZ3219" s="14"/>
      <c r="ITA3219" s="14"/>
      <c r="ITB3219" s="14"/>
      <c r="ITC3219" s="14"/>
      <c r="ITD3219" s="14"/>
      <c r="ITE3219" s="14"/>
      <c r="ITF3219" s="14"/>
      <c r="ITG3219" s="14"/>
      <c r="ITH3219" s="14"/>
      <c r="ITI3219" s="14"/>
      <c r="ITJ3219" s="14"/>
      <c r="ITK3219" s="14"/>
      <c r="ITL3219" s="14"/>
      <c r="ITM3219" s="14"/>
      <c r="ITN3219" s="14"/>
      <c r="ITO3219" s="14"/>
      <c r="ITP3219" s="14"/>
      <c r="ITQ3219" s="14"/>
      <c r="ITR3219" s="14"/>
      <c r="ITS3219" s="14"/>
      <c r="ITT3219" s="14"/>
      <c r="ITU3219" s="14"/>
      <c r="ITV3219" s="14"/>
      <c r="ITW3219" s="14"/>
      <c r="ITX3219" s="14"/>
      <c r="ITY3219" s="14"/>
      <c r="ITZ3219" s="14"/>
      <c r="IUA3219" s="14"/>
      <c r="IUB3219" s="14"/>
      <c r="IUC3219" s="14"/>
      <c r="IUD3219" s="14"/>
      <c r="IUE3219" s="14"/>
      <c r="IUF3219" s="14"/>
      <c r="IUG3219" s="14"/>
      <c r="IUH3219" s="14"/>
      <c r="IUI3219" s="14"/>
      <c r="IUJ3219" s="14"/>
      <c r="IUK3219" s="14"/>
      <c r="IUL3219" s="14"/>
      <c r="IUM3219" s="14"/>
      <c r="IUN3219" s="14"/>
      <c r="IUO3219" s="14"/>
      <c r="IUP3219" s="14"/>
      <c r="IUQ3219" s="14"/>
      <c r="IUR3219" s="14"/>
      <c r="IUS3219" s="14"/>
      <c r="IUT3219" s="14"/>
      <c r="IUU3219" s="14"/>
      <c r="IUV3219" s="14"/>
      <c r="IUW3219" s="14"/>
      <c r="IUX3219" s="14"/>
      <c r="IUY3219" s="14"/>
      <c r="IUZ3219" s="14"/>
      <c r="IVA3219" s="14"/>
      <c r="IVB3219" s="14"/>
      <c r="IVC3219" s="14"/>
      <c r="IVD3219" s="14"/>
      <c r="IVE3219" s="14"/>
      <c r="IVF3219" s="14"/>
      <c r="IVG3219" s="14"/>
      <c r="IVH3219" s="14"/>
      <c r="IVI3219" s="14"/>
      <c r="IVJ3219" s="14"/>
      <c r="IVK3219" s="14"/>
      <c r="IVL3219" s="14"/>
      <c r="IVM3219" s="14"/>
      <c r="IVN3219" s="14"/>
      <c r="IVO3219" s="14"/>
      <c r="IVP3219" s="14"/>
      <c r="IVQ3219" s="14"/>
      <c r="IVR3219" s="14"/>
      <c r="IVS3219" s="14"/>
      <c r="IVT3219" s="14"/>
      <c r="IVU3219" s="14"/>
      <c r="IVV3219" s="14"/>
      <c r="IVW3219" s="14"/>
      <c r="IVX3219" s="14"/>
      <c r="IVY3219" s="14"/>
      <c r="IVZ3219" s="14"/>
      <c r="IWA3219" s="14"/>
      <c r="IWB3219" s="14"/>
      <c r="IWC3219" s="14"/>
      <c r="IWD3219" s="14"/>
      <c r="IWE3219" s="14"/>
      <c r="IWF3219" s="14"/>
      <c r="IWG3219" s="14"/>
      <c r="IWH3219" s="14"/>
      <c r="IWI3219" s="14"/>
      <c r="IWJ3219" s="14"/>
      <c r="IWK3219" s="14"/>
      <c r="IWL3219" s="14"/>
      <c r="IWM3219" s="14"/>
      <c r="IWN3219" s="14"/>
      <c r="IWO3219" s="14"/>
      <c r="IWP3219" s="14"/>
      <c r="IWQ3219" s="14"/>
      <c r="IWR3219" s="14"/>
      <c r="IWS3219" s="14"/>
      <c r="IWT3219" s="14"/>
      <c r="IWU3219" s="14"/>
      <c r="IWV3219" s="14"/>
      <c r="IWW3219" s="14"/>
      <c r="IWX3219" s="14"/>
      <c r="IWY3219" s="14"/>
      <c r="IWZ3219" s="14"/>
      <c r="IXA3219" s="14"/>
      <c r="IXB3219" s="14"/>
      <c r="IXC3219" s="14"/>
      <c r="IXD3219" s="14"/>
      <c r="IXE3219" s="14"/>
      <c r="IXF3219" s="14"/>
      <c r="IXG3219" s="14"/>
      <c r="IXH3219" s="14"/>
      <c r="IXI3219" s="14"/>
      <c r="IXJ3219" s="14"/>
      <c r="IXK3219" s="14"/>
      <c r="IXL3219" s="14"/>
      <c r="IXM3219" s="14"/>
      <c r="IXN3219" s="14"/>
      <c r="IXO3219" s="14"/>
      <c r="IXP3219" s="14"/>
      <c r="IXQ3219" s="14"/>
      <c r="IXR3219" s="14"/>
      <c r="IXS3219" s="14"/>
      <c r="IXT3219" s="14"/>
      <c r="IXU3219" s="14"/>
      <c r="IXV3219" s="14"/>
      <c r="IXW3219" s="14"/>
      <c r="IXX3219" s="14"/>
      <c r="IXY3219" s="14"/>
      <c r="IXZ3219" s="14"/>
      <c r="IYA3219" s="14"/>
      <c r="IYB3219" s="14"/>
      <c r="IYC3219" s="14"/>
      <c r="IYD3219" s="14"/>
      <c r="IYE3219" s="14"/>
      <c r="IYF3219" s="14"/>
      <c r="IYG3219" s="14"/>
      <c r="IYH3219" s="14"/>
      <c r="IYI3219" s="14"/>
      <c r="IYJ3219" s="14"/>
      <c r="IYK3219" s="14"/>
      <c r="IYL3219" s="14"/>
      <c r="IYM3219" s="14"/>
      <c r="IYN3219" s="14"/>
      <c r="IYO3219" s="14"/>
      <c r="IYP3219" s="14"/>
      <c r="IYQ3219" s="14"/>
      <c r="IYR3219" s="14"/>
      <c r="IYS3219" s="14"/>
      <c r="IYT3219" s="14"/>
      <c r="IYU3219" s="14"/>
      <c r="IYV3219" s="14"/>
      <c r="IYW3219" s="14"/>
      <c r="IYX3219" s="14"/>
      <c r="IYY3219" s="14"/>
      <c r="IYZ3219" s="14"/>
      <c r="IZA3219" s="14"/>
      <c r="IZB3219" s="14"/>
      <c r="IZC3219" s="14"/>
      <c r="IZD3219" s="14"/>
      <c r="IZE3219" s="14"/>
      <c r="IZF3219" s="14"/>
      <c r="IZG3219" s="14"/>
      <c r="IZH3219" s="14"/>
      <c r="IZI3219" s="14"/>
      <c r="IZJ3219" s="14"/>
      <c r="IZK3219" s="14"/>
      <c r="IZL3219" s="14"/>
      <c r="IZM3219" s="14"/>
      <c r="IZN3219" s="14"/>
      <c r="IZO3219" s="14"/>
      <c r="IZP3219" s="14"/>
      <c r="IZQ3219" s="14"/>
      <c r="IZR3219" s="14"/>
      <c r="IZS3219" s="14"/>
      <c r="IZT3219" s="14"/>
      <c r="IZU3219" s="14"/>
      <c r="IZV3219" s="14"/>
      <c r="IZW3219" s="14"/>
      <c r="IZX3219" s="14"/>
      <c r="IZY3219" s="14"/>
      <c r="IZZ3219" s="14"/>
      <c r="JAA3219" s="14"/>
      <c r="JAB3219" s="14"/>
      <c r="JAC3219" s="14"/>
      <c r="JAD3219" s="14"/>
      <c r="JAE3219" s="14"/>
      <c r="JAF3219" s="14"/>
      <c r="JAG3219" s="14"/>
      <c r="JAH3219" s="14"/>
      <c r="JAI3219" s="14"/>
      <c r="JAJ3219" s="14"/>
      <c r="JAK3219" s="14"/>
      <c r="JAL3219" s="14"/>
      <c r="JAM3219" s="14"/>
      <c r="JAN3219" s="14"/>
      <c r="JAO3219" s="14"/>
      <c r="JAP3219" s="14"/>
      <c r="JAQ3219" s="14"/>
      <c r="JAR3219" s="14"/>
      <c r="JAS3219" s="14"/>
      <c r="JAT3219" s="14"/>
      <c r="JAU3219" s="14"/>
      <c r="JAV3219" s="14"/>
      <c r="JAW3219" s="14"/>
      <c r="JAX3219" s="14"/>
      <c r="JAY3219" s="14"/>
      <c r="JAZ3219" s="14"/>
      <c r="JBA3219" s="14"/>
      <c r="JBB3219" s="14"/>
      <c r="JBC3219" s="14"/>
      <c r="JBD3219" s="14"/>
      <c r="JBE3219" s="14"/>
      <c r="JBF3219" s="14"/>
      <c r="JBG3219" s="14"/>
      <c r="JBH3219" s="14"/>
      <c r="JBI3219" s="14"/>
      <c r="JBJ3219" s="14"/>
      <c r="JBK3219" s="14"/>
      <c r="JBL3219" s="14"/>
      <c r="JBM3219" s="14"/>
      <c r="JBN3219" s="14"/>
      <c r="JBO3219" s="14"/>
      <c r="JBP3219" s="14"/>
      <c r="JBQ3219" s="14"/>
      <c r="JBR3219" s="14"/>
      <c r="JBS3219" s="14"/>
      <c r="JBT3219" s="14"/>
      <c r="JBU3219" s="14"/>
      <c r="JBV3219" s="14"/>
      <c r="JBW3219" s="14"/>
      <c r="JBX3219" s="14"/>
      <c r="JBY3219" s="14"/>
      <c r="JBZ3219" s="14"/>
      <c r="JCA3219" s="14"/>
      <c r="JCB3219" s="14"/>
      <c r="JCC3219" s="14"/>
      <c r="JCD3219" s="14"/>
      <c r="JCE3219" s="14"/>
      <c r="JCF3219" s="14"/>
      <c r="JCG3219" s="14"/>
      <c r="JCH3219" s="14"/>
      <c r="JCI3219" s="14"/>
      <c r="JCJ3219" s="14"/>
      <c r="JCK3219" s="14"/>
      <c r="JCL3219" s="14"/>
      <c r="JCM3219" s="14"/>
      <c r="JCN3219" s="14"/>
      <c r="JCO3219" s="14"/>
      <c r="JCP3219" s="14"/>
      <c r="JCQ3219" s="14"/>
      <c r="JCR3219" s="14"/>
      <c r="JCS3219" s="14"/>
      <c r="JCT3219" s="14"/>
      <c r="JCU3219" s="14"/>
      <c r="JCV3219" s="14"/>
      <c r="JCW3219" s="14"/>
      <c r="JCX3219" s="14"/>
      <c r="JCY3219" s="14"/>
      <c r="JCZ3219" s="14"/>
      <c r="JDA3219" s="14"/>
      <c r="JDB3219" s="14"/>
      <c r="JDC3219" s="14"/>
      <c r="JDD3219" s="14"/>
      <c r="JDE3219" s="14"/>
      <c r="JDF3219" s="14"/>
      <c r="JDG3219" s="14"/>
      <c r="JDH3219" s="14"/>
      <c r="JDI3219" s="14"/>
      <c r="JDJ3219" s="14"/>
      <c r="JDK3219" s="14"/>
      <c r="JDL3219" s="14"/>
      <c r="JDM3219" s="14"/>
      <c r="JDN3219" s="14"/>
      <c r="JDO3219" s="14"/>
      <c r="JDP3219" s="14"/>
      <c r="JDQ3219" s="14"/>
      <c r="JDR3219" s="14"/>
      <c r="JDS3219" s="14"/>
      <c r="JDT3219" s="14"/>
      <c r="JDU3219" s="14"/>
      <c r="JDV3219" s="14"/>
      <c r="JDW3219" s="14"/>
      <c r="JDX3219" s="14"/>
      <c r="JDY3219" s="14"/>
      <c r="JDZ3219" s="14"/>
      <c r="JEA3219" s="14"/>
      <c r="JEB3219" s="14"/>
      <c r="JEC3219" s="14"/>
      <c r="JED3219" s="14"/>
      <c r="JEE3219" s="14"/>
      <c r="JEF3219" s="14"/>
      <c r="JEG3219" s="14"/>
      <c r="JEH3219" s="14"/>
      <c r="JEI3219" s="14"/>
      <c r="JEJ3219" s="14"/>
      <c r="JEK3219" s="14"/>
      <c r="JEL3219" s="14"/>
      <c r="JEM3219" s="14"/>
      <c r="JEN3219" s="14"/>
      <c r="JEO3219" s="14"/>
      <c r="JEP3219" s="14"/>
      <c r="JEQ3219" s="14"/>
      <c r="JER3219" s="14"/>
      <c r="JES3219" s="14"/>
      <c r="JET3219" s="14"/>
      <c r="JEU3219" s="14"/>
      <c r="JEV3219" s="14"/>
      <c r="JEW3219" s="14"/>
      <c r="JEX3219" s="14"/>
      <c r="JEY3219" s="14"/>
      <c r="JEZ3219" s="14"/>
      <c r="JFA3219" s="14"/>
      <c r="JFB3219" s="14"/>
      <c r="JFC3219" s="14"/>
      <c r="JFD3219" s="14"/>
      <c r="JFE3219" s="14"/>
      <c r="JFF3219" s="14"/>
      <c r="JFG3219" s="14"/>
      <c r="JFH3219" s="14"/>
      <c r="JFI3219" s="14"/>
      <c r="JFJ3219" s="14"/>
      <c r="JFK3219" s="14"/>
      <c r="JFL3219" s="14"/>
      <c r="JFM3219" s="14"/>
      <c r="JFN3219" s="14"/>
      <c r="JFO3219" s="14"/>
      <c r="JFP3219" s="14"/>
      <c r="JFQ3219" s="14"/>
      <c r="JFR3219" s="14"/>
      <c r="JFS3219" s="14"/>
      <c r="JFT3219" s="14"/>
      <c r="JFU3219" s="14"/>
      <c r="JFV3219" s="14"/>
      <c r="JFW3219" s="14"/>
      <c r="JFX3219" s="14"/>
      <c r="JFY3219" s="14"/>
      <c r="JFZ3219" s="14"/>
      <c r="JGA3219" s="14"/>
      <c r="JGB3219" s="14"/>
      <c r="JGC3219" s="14"/>
      <c r="JGD3219" s="14"/>
      <c r="JGE3219" s="14"/>
      <c r="JGF3219" s="14"/>
      <c r="JGG3219" s="14"/>
      <c r="JGH3219" s="14"/>
      <c r="JGI3219" s="14"/>
      <c r="JGJ3219" s="14"/>
      <c r="JGK3219" s="14"/>
      <c r="JGL3219" s="14"/>
      <c r="JGM3219" s="14"/>
      <c r="JGN3219" s="14"/>
      <c r="JGO3219" s="14"/>
      <c r="JGP3219" s="14"/>
      <c r="JGQ3219" s="14"/>
      <c r="JGR3219" s="14"/>
      <c r="JGS3219" s="14"/>
      <c r="JGT3219" s="14"/>
      <c r="JGU3219" s="14"/>
      <c r="JGV3219" s="14"/>
      <c r="JGW3219" s="14"/>
      <c r="JGX3219" s="14"/>
      <c r="JGY3219" s="14"/>
      <c r="JGZ3219" s="14"/>
      <c r="JHA3219" s="14"/>
      <c r="JHB3219" s="14"/>
      <c r="JHC3219" s="14"/>
      <c r="JHD3219" s="14"/>
      <c r="JHE3219" s="14"/>
      <c r="JHF3219" s="14"/>
      <c r="JHG3219" s="14"/>
      <c r="JHH3219" s="14"/>
      <c r="JHI3219" s="14"/>
      <c r="JHJ3219" s="14"/>
      <c r="JHK3219" s="14"/>
      <c r="JHL3219" s="14"/>
      <c r="JHM3219" s="14"/>
      <c r="JHN3219" s="14"/>
      <c r="JHO3219" s="14"/>
      <c r="JHP3219" s="14"/>
      <c r="JHQ3219" s="14"/>
      <c r="JHR3219" s="14"/>
      <c r="JHS3219" s="14"/>
      <c r="JHT3219" s="14"/>
      <c r="JHU3219" s="14"/>
      <c r="JHV3219" s="14"/>
      <c r="JHW3219" s="14"/>
      <c r="JHX3219" s="14"/>
      <c r="JHY3219" s="14"/>
      <c r="JHZ3219" s="14"/>
      <c r="JIA3219" s="14"/>
      <c r="JIB3219" s="14"/>
      <c r="JIC3219" s="14"/>
      <c r="JID3219" s="14"/>
      <c r="JIE3219" s="14"/>
      <c r="JIF3219" s="14"/>
      <c r="JIG3219" s="14"/>
      <c r="JIH3219" s="14"/>
      <c r="JII3219" s="14"/>
      <c r="JIJ3219" s="14"/>
      <c r="JIK3219" s="14"/>
      <c r="JIL3219" s="14"/>
      <c r="JIM3219" s="14"/>
      <c r="JIN3219" s="14"/>
      <c r="JIO3219" s="14"/>
      <c r="JIP3219" s="14"/>
      <c r="JIQ3219" s="14"/>
      <c r="JIR3219" s="14"/>
      <c r="JIS3219" s="14"/>
      <c r="JIT3219" s="14"/>
      <c r="JIU3219" s="14"/>
      <c r="JIV3219" s="14"/>
      <c r="JIW3219" s="14"/>
      <c r="JIX3219" s="14"/>
      <c r="JIY3219" s="14"/>
      <c r="JIZ3219" s="14"/>
      <c r="JJA3219" s="14"/>
      <c r="JJB3219" s="14"/>
      <c r="JJC3219" s="14"/>
      <c r="JJD3219" s="14"/>
      <c r="JJE3219" s="14"/>
      <c r="JJF3219" s="14"/>
      <c r="JJG3219" s="14"/>
      <c r="JJH3219" s="14"/>
      <c r="JJI3219" s="14"/>
      <c r="JJJ3219" s="14"/>
      <c r="JJK3219" s="14"/>
      <c r="JJL3219" s="14"/>
      <c r="JJM3219" s="14"/>
      <c r="JJN3219" s="14"/>
      <c r="JJO3219" s="14"/>
      <c r="JJP3219" s="14"/>
      <c r="JJQ3219" s="14"/>
      <c r="JJR3219" s="14"/>
      <c r="JJS3219" s="14"/>
      <c r="JJT3219" s="14"/>
      <c r="JJU3219" s="14"/>
      <c r="JJV3219" s="14"/>
      <c r="JJW3219" s="14"/>
      <c r="JJX3219" s="14"/>
      <c r="JJY3219" s="14"/>
      <c r="JJZ3219" s="14"/>
      <c r="JKA3219" s="14"/>
      <c r="JKB3219" s="14"/>
      <c r="JKC3219" s="14"/>
      <c r="JKD3219" s="14"/>
      <c r="JKE3219" s="14"/>
      <c r="JKF3219" s="14"/>
      <c r="JKG3219" s="14"/>
      <c r="JKH3219" s="14"/>
      <c r="JKI3219" s="14"/>
      <c r="JKJ3219" s="14"/>
      <c r="JKK3219" s="14"/>
      <c r="JKL3219" s="14"/>
      <c r="JKM3219" s="14"/>
      <c r="JKN3219" s="14"/>
      <c r="JKO3219" s="14"/>
      <c r="JKP3219" s="14"/>
      <c r="JKQ3219" s="14"/>
      <c r="JKR3219" s="14"/>
      <c r="JKS3219" s="14"/>
      <c r="JKT3219" s="14"/>
      <c r="JKU3219" s="14"/>
      <c r="JKV3219" s="14"/>
      <c r="JKW3219" s="14"/>
      <c r="JKX3219" s="14"/>
      <c r="JKY3219" s="14"/>
      <c r="JKZ3219" s="14"/>
      <c r="JLA3219" s="14"/>
      <c r="JLB3219" s="14"/>
      <c r="JLC3219" s="14"/>
      <c r="JLD3219" s="14"/>
      <c r="JLE3219" s="14"/>
      <c r="JLF3219" s="14"/>
      <c r="JLG3219" s="14"/>
      <c r="JLH3219" s="14"/>
      <c r="JLI3219" s="14"/>
      <c r="JLJ3219" s="14"/>
      <c r="JLK3219" s="14"/>
      <c r="JLL3219" s="14"/>
      <c r="JLM3219" s="14"/>
      <c r="JLN3219" s="14"/>
      <c r="JLO3219" s="14"/>
      <c r="JLP3219" s="14"/>
      <c r="JLQ3219" s="14"/>
      <c r="JLR3219" s="14"/>
      <c r="JLS3219" s="14"/>
      <c r="JLT3219" s="14"/>
      <c r="JLU3219" s="14"/>
      <c r="JLV3219" s="14"/>
      <c r="JLW3219" s="14"/>
      <c r="JLX3219" s="14"/>
      <c r="JLY3219" s="14"/>
      <c r="JLZ3219" s="14"/>
      <c r="JMA3219" s="14"/>
      <c r="JMB3219" s="14"/>
      <c r="JMC3219" s="14"/>
      <c r="JMD3219" s="14"/>
      <c r="JME3219" s="14"/>
      <c r="JMF3219" s="14"/>
      <c r="JMG3219" s="14"/>
      <c r="JMH3219" s="14"/>
      <c r="JMI3219" s="14"/>
      <c r="JMJ3219" s="14"/>
      <c r="JMK3219" s="14"/>
      <c r="JML3219" s="14"/>
      <c r="JMM3219" s="14"/>
      <c r="JMN3219" s="14"/>
      <c r="JMO3219" s="14"/>
      <c r="JMP3219" s="14"/>
      <c r="JMQ3219" s="14"/>
      <c r="JMR3219" s="14"/>
      <c r="JMS3219" s="14"/>
      <c r="JMT3219" s="14"/>
      <c r="JMU3219" s="14"/>
      <c r="JMV3219" s="14"/>
      <c r="JMW3219" s="14"/>
      <c r="JMX3219" s="14"/>
      <c r="JMY3219" s="14"/>
      <c r="JMZ3219" s="14"/>
      <c r="JNA3219" s="14"/>
      <c r="JNB3219" s="14"/>
      <c r="JNC3219" s="14"/>
      <c r="JND3219" s="14"/>
      <c r="JNE3219" s="14"/>
      <c r="JNF3219" s="14"/>
      <c r="JNG3219" s="14"/>
      <c r="JNH3219" s="14"/>
      <c r="JNI3219" s="14"/>
      <c r="JNJ3219" s="14"/>
      <c r="JNK3219" s="14"/>
      <c r="JNL3219" s="14"/>
      <c r="JNM3219" s="14"/>
      <c r="JNN3219" s="14"/>
      <c r="JNO3219" s="14"/>
      <c r="JNP3219" s="14"/>
      <c r="JNQ3219" s="14"/>
      <c r="JNR3219" s="14"/>
      <c r="JNS3219" s="14"/>
      <c r="JNT3219" s="14"/>
      <c r="JNU3219" s="14"/>
      <c r="JNV3219" s="14"/>
      <c r="JNW3219" s="14"/>
      <c r="JNX3219" s="14"/>
      <c r="JNY3219" s="14"/>
      <c r="JNZ3219" s="14"/>
      <c r="JOA3219" s="14"/>
      <c r="JOB3219" s="14"/>
      <c r="JOC3219" s="14"/>
      <c r="JOD3219" s="14"/>
      <c r="JOE3219" s="14"/>
      <c r="JOF3219" s="14"/>
      <c r="JOG3219" s="14"/>
      <c r="JOH3219" s="14"/>
      <c r="JOI3219" s="14"/>
      <c r="JOJ3219" s="14"/>
      <c r="JOK3219" s="14"/>
      <c r="JOL3219" s="14"/>
      <c r="JOM3219" s="14"/>
      <c r="JON3219" s="14"/>
      <c r="JOO3219" s="14"/>
      <c r="JOP3219" s="14"/>
      <c r="JOQ3219" s="14"/>
      <c r="JOR3219" s="14"/>
      <c r="JOS3219" s="14"/>
      <c r="JOT3219" s="14"/>
      <c r="JOU3219" s="14"/>
      <c r="JOV3219" s="14"/>
      <c r="JOW3219" s="14"/>
      <c r="JOX3219" s="14"/>
      <c r="JOY3219" s="14"/>
      <c r="JOZ3219" s="14"/>
      <c r="JPA3219" s="14"/>
      <c r="JPB3219" s="14"/>
      <c r="JPC3219" s="14"/>
      <c r="JPD3219" s="14"/>
      <c r="JPE3219" s="14"/>
      <c r="JPF3219" s="14"/>
      <c r="JPG3219" s="14"/>
      <c r="JPH3219" s="14"/>
      <c r="JPI3219" s="14"/>
      <c r="JPJ3219" s="14"/>
      <c r="JPK3219" s="14"/>
      <c r="JPL3219" s="14"/>
      <c r="JPM3219" s="14"/>
      <c r="JPN3219" s="14"/>
      <c r="JPO3219" s="14"/>
      <c r="JPP3219" s="14"/>
      <c r="JPQ3219" s="14"/>
      <c r="JPR3219" s="14"/>
      <c r="JPS3219" s="14"/>
      <c r="JPT3219" s="14"/>
      <c r="JPU3219" s="14"/>
      <c r="JPV3219" s="14"/>
      <c r="JPW3219" s="14"/>
      <c r="JPX3219" s="14"/>
      <c r="JPY3219" s="14"/>
      <c r="JPZ3219" s="14"/>
      <c r="JQA3219" s="14"/>
      <c r="JQB3219" s="14"/>
      <c r="JQC3219" s="14"/>
      <c r="JQD3219" s="14"/>
      <c r="JQE3219" s="14"/>
      <c r="JQF3219" s="14"/>
      <c r="JQG3219" s="14"/>
      <c r="JQH3219" s="14"/>
      <c r="JQI3219" s="14"/>
      <c r="JQJ3219" s="14"/>
      <c r="JQK3219" s="14"/>
      <c r="JQL3219" s="14"/>
      <c r="JQM3219" s="14"/>
      <c r="JQN3219" s="14"/>
      <c r="JQO3219" s="14"/>
      <c r="JQP3219" s="14"/>
      <c r="JQQ3219" s="14"/>
      <c r="JQR3219" s="14"/>
      <c r="JQS3219" s="14"/>
      <c r="JQT3219" s="14"/>
      <c r="JQU3219" s="14"/>
      <c r="JQV3219" s="14"/>
      <c r="JQW3219" s="14"/>
      <c r="JQX3219" s="14"/>
      <c r="JQY3219" s="14"/>
      <c r="JQZ3219" s="14"/>
      <c r="JRA3219" s="14"/>
      <c r="JRB3219" s="14"/>
      <c r="JRC3219" s="14"/>
      <c r="JRD3219" s="14"/>
      <c r="JRE3219" s="14"/>
      <c r="JRF3219" s="14"/>
      <c r="JRG3219" s="14"/>
      <c r="JRH3219" s="14"/>
      <c r="JRI3219" s="14"/>
      <c r="JRJ3219" s="14"/>
      <c r="JRK3219" s="14"/>
      <c r="JRL3219" s="14"/>
      <c r="JRM3219" s="14"/>
      <c r="JRN3219" s="14"/>
      <c r="JRO3219" s="14"/>
      <c r="JRP3219" s="14"/>
      <c r="JRQ3219" s="14"/>
      <c r="JRR3219" s="14"/>
      <c r="JRS3219" s="14"/>
      <c r="JRT3219" s="14"/>
      <c r="JRU3219" s="14"/>
      <c r="JRV3219" s="14"/>
      <c r="JRW3219" s="14"/>
      <c r="JRX3219" s="14"/>
      <c r="JRY3219" s="14"/>
      <c r="JRZ3219" s="14"/>
      <c r="JSA3219" s="14"/>
      <c r="JSB3219" s="14"/>
      <c r="JSC3219" s="14"/>
      <c r="JSD3219" s="14"/>
      <c r="JSE3219" s="14"/>
      <c r="JSF3219" s="14"/>
      <c r="JSG3219" s="14"/>
      <c r="JSH3219" s="14"/>
      <c r="JSI3219" s="14"/>
      <c r="JSJ3219" s="14"/>
      <c r="JSK3219" s="14"/>
      <c r="JSL3219" s="14"/>
      <c r="JSM3219" s="14"/>
      <c r="JSN3219" s="14"/>
      <c r="JSO3219" s="14"/>
      <c r="JSP3219" s="14"/>
      <c r="JSQ3219" s="14"/>
      <c r="JSR3219" s="14"/>
      <c r="JSS3219" s="14"/>
      <c r="JST3219" s="14"/>
      <c r="JSU3219" s="14"/>
      <c r="JSV3219" s="14"/>
      <c r="JSW3219" s="14"/>
      <c r="JSX3219" s="14"/>
      <c r="JSY3219" s="14"/>
      <c r="JSZ3219" s="14"/>
      <c r="JTA3219" s="14"/>
      <c r="JTB3219" s="14"/>
      <c r="JTC3219" s="14"/>
      <c r="JTD3219" s="14"/>
      <c r="JTE3219" s="14"/>
      <c r="JTF3219" s="14"/>
      <c r="JTG3219" s="14"/>
      <c r="JTH3219" s="14"/>
      <c r="JTI3219" s="14"/>
      <c r="JTJ3219" s="14"/>
      <c r="JTK3219" s="14"/>
      <c r="JTL3219" s="14"/>
      <c r="JTM3219" s="14"/>
      <c r="JTN3219" s="14"/>
      <c r="JTO3219" s="14"/>
      <c r="JTP3219" s="14"/>
      <c r="JTQ3219" s="14"/>
      <c r="JTR3219" s="14"/>
      <c r="JTS3219" s="14"/>
      <c r="JTT3219" s="14"/>
      <c r="JTU3219" s="14"/>
      <c r="JTV3219" s="14"/>
      <c r="JTW3219" s="14"/>
      <c r="JTX3219" s="14"/>
      <c r="JTY3219" s="14"/>
      <c r="JTZ3219" s="14"/>
      <c r="JUA3219" s="14"/>
      <c r="JUB3219" s="14"/>
      <c r="JUC3219" s="14"/>
      <c r="JUD3219" s="14"/>
      <c r="JUE3219" s="14"/>
      <c r="JUF3219" s="14"/>
      <c r="JUG3219" s="14"/>
      <c r="JUH3219" s="14"/>
      <c r="JUI3219" s="14"/>
      <c r="JUJ3219" s="14"/>
      <c r="JUK3219" s="14"/>
      <c r="JUL3219" s="14"/>
      <c r="JUM3219" s="14"/>
      <c r="JUN3219" s="14"/>
      <c r="JUO3219" s="14"/>
      <c r="JUP3219" s="14"/>
      <c r="JUQ3219" s="14"/>
      <c r="JUR3219" s="14"/>
      <c r="JUS3219" s="14"/>
      <c r="JUT3219" s="14"/>
      <c r="JUU3219" s="14"/>
      <c r="JUV3219" s="14"/>
      <c r="JUW3219" s="14"/>
      <c r="JUX3219" s="14"/>
      <c r="JUY3219" s="14"/>
      <c r="JUZ3219" s="14"/>
      <c r="JVA3219" s="14"/>
      <c r="JVB3219" s="14"/>
      <c r="JVC3219" s="14"/>
      <c r="JVD3219" s="14"/>
      <c r="JVE3219" s="14"/>
      <c r="JVF3219" s="14"/>
      <c r="JVG3219" s="14"/>
      <c r="JVH3219" s="14"/>
      <c r="JVI3219" s="14"/>
      <c r="JVJ3219" s="14"/>
      <c r="JVK3219" s="14"/>
      <c r="JVL3219" s="14"/>
      <c r="JVM3219" s="14"/>
      <c r="JVN3219" s="14"/>
      <c r="JVO3219" s="14"/>
      <c r="JVP3219" s="14"/>
      <c r="JVQ3219" s="14"/>
      <c r="JVR3219" s="14"/>
      <c r="JVS3219" s="14"/>
      <c r="JVT3219" s="14"/>
      <c r="JVU3219" s="14"/>
      <c r="JVV3219" s="14"/>
      <c r="JVW3219" s="14"/>
      <c r="JVX3219" s="14"/>
      <c r="JVY3219" s="14"/>
      <c r="JVZ3219" s="14"/>
      <c r="JWA3219" s="14"/>
      <c r="JWB3219" s="14"/>
      <c r="JWC3219" s="14"/>
      <c r="JWD3219" s="14"/>
      <c r="JWE3219" s="14"/>
      <c r="JWF3219" s="14"/>
      <c r="JWG3219" s="14"/>
      <c r="JWH3219" s="14"/>
      <c r="JWI3219" s="14"/>
      <c r="JWJ3219" s="14"/>
      <c r="JWK3219" s="14"/>
      <c r="JWL3219" s="14"/>
      <c r="JWM3219" s="14"/>
      <c r="JWN3219" s="14"/>
      <c r="JWO3219" s="14"/>
      <c r="JWP3219" s="14"/>
      <c r="JWQ3219" s="14"/>
      <c r="JWR3219" s="14"/>
      <c r="JWS3219" s="14"/>
      <c r="JWT3219" s="14"/>
      <c r="JWU3219" s="14"/>
      <c r="JWV3219" s="14"/>
      <c r="JWW3219" s="14"/>
      <c r="JWX3219" s="14"/>
      <c r="JWY3219" s="14"/>
      <c r="JWZ3219" s="14"/>
      <c r="JXA3219" s="14"/>
      <c r="JXB3219" s="14"/>
      <c r="JXC3219" s="14"/>
      <c r="JXD3219" s="14"/>
      <c r="JXE3219" s="14"/>
      <c r="JXF3219" s="14"/>
      <c r="JXG3219" s="14"/>
      <c r="JXH3219" s="14"/>
      <c r="JXI3219" s="14"/>
      <c r="JXJ3219" s="14"/>
      <c r="JXK3219" s="14"/>
      <c r="JXL3219" s="14"/>
      <c r="JXM3219" s="14"/>
      <c r="JXN3219" s="14"/>
      <c r="JXO3219" s="14"/>
      <c r="JXP3219" s="14"/>
      <c r="JXQ3219" s="14"/>
      <c r="JXR3219" s="14"/>
      <c r="JXS3219" s="14"/>
      <c r="JXT3219" s="14"/>
      <c r="JXU3219" s="14"/>
      <c r="JXV3219" s="14"/>
      <c r="JXW3219" s="14"/>
      <c r="JXX3219" s="14"/>
      <c r="JXY3219" s="14"/>
      <c r="JXZ3219" s="14"/>
      <c r="JYA3219" s="14"/>
      <c r="JYB3219" s="14"/>
      <c r="JYC3219" s="14"/>
      <c r="JYD3219" s="14"/>
      <c r="JYE3219" s="14"/>
      <c r="JYF3219" s="14"/>
      <c r="JYG3219" s="14"/>
      <c r="JYH3219" s="14"/>
      <c r="JYI3219" s="14"/>
      <c r="JYJ3219" s="14"/>
      <c r="JYK3219" s="14"/>
      <c r="JYL3219" s="14"/>
      <c r="JYM3219" s="14"/>
      <c r="JYN3219" s="14"/>
      <c r="JYO3219" s="14"/>
      <c r="JYP3219" s="14"/>
      <c r="JYQ3219" s="14"/>
      <c r="JYR3219" s="14"/>
      <c r="JYS3219" s="14"/>
      <c r="JYT3219" s="14"/>
      <c r="JYU3219" s="14"/>
      <c r="JYV3219" s="14"/>
      <c r="JYW3219" s="14"/>
      <c r="JYX3219" s="14"/>
      <c r="JYY3219" s="14"/>
      <c r="JYZ3219" s="14"/>
      <c r="JZA3219" s="14"/>
      <c r="JZB3219" s="14"/>
      <c r="JZC3219" s="14"/>
      <c r="JZD3219" s="14"/>
      <c r="JZE3219" s="14"/>
      <c r="JZF3219" s="14"/>
      <c r="JZG3219" s="14"/>
      <c r="JZH3219" s="14"/>
      <c r="JZI3219" s="14"/>
      <c r="JZJ3219" s="14"/>
      <c r="JZK3219" s="14"/>
      <c r="JZL3219" s="14"/>
      <c r="JZM3219" s="14"/>
      <c r="JZN3219" s="14"/>
      <c r="JZO3219" s="14"/>
      <c r="JZP3219" s="14"/>
      <c r="JZQ3219" s="14"/>
      <c r="JZR3219" s="14"/>
      <c r="JZS3219" s="14"/>
      <c r="JZT3219" s="14"/>
      <c r="JZU3219" s="14"/>
      <c r="JZV3219" s="14"/>
      <c r="JZW3219" s="14"/>
      <c r="JZX3219" s="14"/>
      <c r="JZY3219" s="14"/>
      <c r="JZZ3219" s="14"/>
      <c r="KAA3219" s="14"/>
      <c r="KAB3219" s="14"/>
      <c r="KAC3219" s="14"/>
      <c r="KAD3219" s="14"/>
      <c r="KAE3219" s="14"/>
      <c r="KAF3219" s="14"/>
      <c r="KAG3219" s="14"/>
      <c r="KAH3219" s="14"/>
      <c r="KAI3219" s="14"/>
      <c r="KAJ3219" s="14"/>
      <c r="KAK3219" s="14"/>
      <c r="KAL3219" s="14"/>
      <c r="KAM3219" s="14"/>
      <c r="KAN3219" s="14"/>
      <c r="KAO3219" s="14"/>
      <c r="KAP3219" s="14"/>
      <c r="KAQ3219" s="14"/>
      <c r="KAR3219" s="14"/>
      <c r="KAS3219" s="14"/>
      <c r="KAT3219" s="14"/>
      <c r="KAU3219" s="14"/>
      <c r="KAV3219" s="14"/>
      <c r="KAW3219" s="14"/>
      <c r="KAX3219" s="14"/>
      <c r="KAY3219" s="14"/>
      <c r="KAZ3219" s="14"/>
      <c r="KBA3219" s="14"/>
      <c r="KBB3219" s="14"/>
      <c r="KBC3219" s="14"/>
      <c r="KBD3219" s="14"/>
      <c r="KBE3219" s="14"/>
      <c r="KBF3219" s="14"/>
      <c r="KBG3219" s="14"/>
      <c r="KBH3219" s="14"/>
      <c r="KBI3219" s="14"/>
      <c r="KBJ3219" s="14"/>
      <c r="KBK3219" s="14"/>
      <c r="KBL3219" s="14"/>
      <c r="KBM3219" s="14"/>
      <c r="KBN3219" s="14"/>
      <c r="KBO3219" s="14"/>
      <c r="KBP3219" s="14"/>
      <c r="KBQ3219" s="14"/>
      <c r="KBR3219" s="14"/>
      <c r="KBS3219" s="14"/>
      <c r="KBT3219" s="14"/>
      <c r="KBU3219" s="14"/>
      <c r="KBV3219" s="14"/>
      <c r="KBW3219" s="14"/>
      <c r="KBX3219" s="14"/>
      <c r="KBY3219" s="14"/>
      <c r="KBZ3219" s="14"/>
      <c r="KCA3219" s="14"/>
      <c r="KCB3219" s="14"/>
      <c r="KCC3219" s="14"/>
      <c r="KCD3219" s="14"/>
      <c r="KCE3219" s="14"/>
      <c r="KCF3219" s="14"/>
      <c r="KCG3219" s="14"/>
      <c r="KCH3219" s="14"/>
      <c r="KCI3219" s="14"/>
      <c r="KCJ3219" s="14"/>
      <c r="KCK3219" s="14"/>
      <c r="KCL3219" s="14"/>
      <c r="KCM3219" s="14"/>
      <c r="KCN3219" s="14"/>
      <c r="KCO3219" s="14"/>
      <c r="KCP3219" s="14"/>
      <c r="KCQ3219" s="14"/>
      <c r="KCR3219" s="14"/>
      <c r="KCS3219" s="14"/>
      <c r="KCT3219" s="14"/>
      <c r="KCU3219" s="14"/>
      <c r="KCV3219" s="14"/>
      <c r="KCW3219" s="14"/>
      <c r="KCX3219" s="14"/>
      <c r="KCY3219" s="14"/>
      <c r="KCZ3219" s="14"/>
      <c r="KDA3219" s="14"/>
      <c r="KDB3219" s="14"/>
      <c r="KDC3219" s="14"/>
      <c r="KDD3219" s="14"/>
      <c r="KDE3219" s="14"/>
      <c r="KDF3219" s="14"/>
      <c r="KDG3219" s="14"/>
      <c r="KDH3219" s="14"/>
      <c r="KDI3219" s="14"/>
      <c r="KDJ3219" s="14"/>
      <c r="KDK3219" s="14"/>
      <c r="KDL3219" s="14"/>
      <c r="KDM3219" s="14"/>
      <c r="KDN3219" s="14"/>
      <c r="KDO3219" s="14"/>
      <c r="KDP3219" s="14"/>
      <c r="KDQ3219" s="14"/>
      <c r="KDR3219" s="14"/>
      <c r="KDS3219" s="14"/>
      <c r="KDT3219" s="14"/>
      <c r="KDU3219" s="14"/>
      <c r="KDV3219" s="14"/>
      <c r="KDW3219" s="14"/>
      <c r="KDX3219" s="14"/>
      <c r="KDY3219" s="14"/>
      <c r="KDZ3219" s="14"/>
      <c r="KEA3219" s="14"/>
      <c r="KEB3219" s="14"/>
      <c r="KEC3219" s="14"/>
      <c r="KED3219" s="14"/>
      <c r="KEE3219" s="14"/>
      <c r="KEF3219" s="14"/>
      <c r="KEG3219" s="14"/>
      <c r="KEH3219" s="14"/>
      <c r="KEI3219" s="14"/>
      <c r="KEJ3219" s="14"/>
      <c r="KEK3219" s="14"/>
      <c r="KEL3219" s="14"/>
      <c r="KEM3219" s="14"/>
      <c r="KEN3219" s="14"/>
      <c r="KEO3219" s="14"/>
      <c r="KEP3219" s="14"/>
      <c r="KEQ3219" s="14"/>
      <c r="KER3219" s="14"/>
      <c r="KES3219" s="14"/>
      <c r="KET3219" s="14"/>
      <c r="KEU3219" s="14"/>
      <c r="KEV3219" s="14"/>
      <c r="KEW3219" s="14"/>
      <c r="KEX3219" s="14"/>
      <c r="KEY3219" s="14"/>
      <c r="KEZ3219" s="14"/>
      <c r="KFA3219" s="14"/>
      <c r="KFB3219" s="14"/>
      <c r="KFC3219" s="14"/>
      <c r="KFD3219" s="14"/>
      <c r="KFE3219" s="14"/>
      <c r="KFF3219" s="14"/>
      <c r="KFG3219" s="14"/>
      <c r="KFH3219" s="14"/>
      <c r="KFI3219" s="14"/>
      <c r="KFJ3219" s="14"/>
      <c r="KFK3219" s="14"/>
      <c r="KFL3219" s="14"/>
      <c r="KFM3219" s="14"/>
      <c r="KFN3219" s="14"/>
      <c r="KFO3219" s="14"/>
      <c r="KFP3219" s="14"/>
      <c r="KFQ3219" s="14"/>
      <c r="KFR3219" s="14"/>
      <c r="KFS3219" s="14"/>
      <c r="KFT3219" s="14"/>
      <c r="KFU3219" s="14"/>
      <c r="KFV3219" s="14"/>
      <c r="KFW3219" s="14"/>
      <c r="KFX3219" s="14"/>
      <c r="KFY3219" s="14"/>
      <c r="KFZ3219" s="14"/>
      <c r="KGA3219" s="14"/>
      <c r="KGB3219" s="14"/>
      <c r="KGC3219" s="14"/>
      <c r="KGD3219" s="14"/>
      <c r="KGE3219" s="14"/>
      <c r="KGF3219" s="14"/>
      <c r="KGG3219" s="14"/>
      <c r="KGH3219" s="14"/>
      <c r="KGI3219" s="14"/>
      <c r="KGJ3219" s="14"/>
      <c r="KGK3219" s="14"/>
      <c r="KGL3219" s="14"/>
      <c r="KGM3219" s="14"/>
      <c r="KGN3219" s="14"/>
      <c r="KGO3219" s="14"/>
      <c r="KGP3219" s="14"/>
      <c r="KGQ3219" s="14"/>
      <c r="KGR3219" s="14"/>
      <c r="KGS3219" s="14"/>
      <c r="KGT3219" s="14"/>
      <c r="KGU3219" s="14"/>
      <c r="KGV3219" s="14"/>
      <c r="KGW3219" s="14"/>
      <c r="KGX3219" s="14"/>
      <c r="KGY3219" s="14"/>
      <c r="KGZ3219" s="14"/>
      <c r="KHA3219" s="14"/>
      <c r="KHB3219" s="14"/>
      <c r="KHC3219" s="14"/>
      <c r="KHD3219" s="14"/>
      <c r="KHE3219" s="14"/>
      <c r="KHF3219" s="14"/>
      <c r="KHG3219" s="14"/>
      <c r="KHH3219" s="14"/>
      <c r="KHI3219" s="14"/>
      <c r="KHJ3219" s="14"/>
      <c r="KHK3219" s="14"/>
      <c r="KHL3219" s="14"/>
      <c r="KHM3219" s="14"/>
      <c r="KHN3219" s="14"/>
      <c r="KHO3219" s="14"/>
      <c r="KHP3219" s="14"/>
      <c r="KHQ3219" s="14"/>
      <c r="KHR3219" s="14"/>
      <c r="KHS3219" s="14"/>
      <c r="KHT3219" s="14"/>
      <c r="KHU3219" s="14"/>
      <c r="KHV3219" s="14"/>
      <c r="KHW3219" s="14"/>
      <c r="KHX3219" s="14"/>
      <c r="KHY3219" s="14"/>
      <c r="KHZ3219" s="14"/>
      <c r="KIA3219" s="14"/>
      <c r="KIB3219" s="14"/>
      <c r="KIC3219" s="14"/>
      <c r="KID3219" s="14"/>
      <c r="KIE3219" s="14"/>
      <c r="KIF3219" s="14"/>
      <c r="KIG3219" s="14"/>
      <c r="KIH3219" s="14"/>
      <c r="KII3219" s="14"/>
      <c r="KIJ3219" s="14"/>
      <c r="KIK3219" s="14"/>
      <c r="KIL3219" s="14"/>
      <c r="KIM3219" s="14"/>
      <c r="KIN3219" s="14"/>
      <c r="KIO3219" s="14"/>
      <c r="KIP3219" s="14"/>
      <c r="KIQ3219" s="14"/>
      <c r="KIR3219" s="14"/>
      <c r="KIS3219" s="14"/>
      <c r="KIT3219" s="14"/>
      <c r="KIU3219" s="14"/>
      <c r="KIV3219" s="14"/>
      <c r="KIW3219" s="14"/>
      <c r="KIX3219" s="14"/>
      <c r="KIY3219" s="14"/>
      <c r="KIZ3219" s="14"/>
      <c r="KJA3219" s="14"/>
      <c r="KJB3219" s="14"/>
      <c r="KJC3219" s="14"/>
      <c r="KJD3219" s="14"/>
      <c r="KJE3219" s="14"/>
      <c r="KJF3219" s="14"/>
      <c r="KJG3219" s="14"/>
      <c r="KJH3219" s="14"/>
      <c r="KJI3219" s="14"/>
      <c r="KJJ3219" s="14"/>
      <c r="KJK3219" s="14"/>
      <c r="KJL3219" s="14"/>
      <c r="KJM3219" s="14"/>
      <c r="KJN3219" s="14"/>
      <c r="KJO3219" s="14"/>
      <c r="KJP3219" s="14"/>
      <c r="KJQ3219" s="14"/>
      <c r="KJR3219" s="14"/>
      <c r="KJS3219" s="14"/>
      <c r="KJT3219" s="14"/>
      <c r="KJU3219" s="14"/>
      <c r="KJV3219" s="14"/>
      <c r="KJW3219" s="14"/>
      <c r="KJX3219" s="14"/>
      <c r="KJY3219" s="14"/>
      <c r="KJZ3219" s="14"/>
      <c r="KKA3219" s="14"/>
      <c r="KKB3219" s="14"/>
      <c r="KKC3219" s="14"/>
      <c r="KKD3219" s="14"/>
      <c r="KKE3219" s="14"/>
      <c r="KKF3219" s="14"/>
      <c r="KKG3219" s="14"/>
      <c r="KKH3219" s="14"/>
      <c r="KKI3219" s="14"/>
      <c r="KKJ3219" s="14"/>
      <c r="KKK3219" s="14"/>
      <c r="KKL3219" s="14"/>
      <c r="KKM3219" s="14"/>
      <c r="KKN3219" s="14"/>
      <c r="KKO3219" s="14"/>
      <c r="KKP3219" s="14"/>
      <c r="KKQ3219" s="14"/>
      <c r="KKR3219" s="14"/>
      <c r="KKS3219" s="14"/>
      <c r="KKT3219" s="14"/>
      <c r="KKU3219" s="14"/>
      <c r="KKV3219" s="14"/>
      <c r="KKW3219" s="14"/>
      <c r="KKX3219" s="14"/>
      <c r="KKY3219" s="14"/>
      <c r="KKZ3219" s="14"/>
      <c r="KLA3219" s="14"/>
      <c r="KLB3219" s="14"/>
      <c r="KLC3219" s="14"/>
      <c r="KLD3219" s="14"/>
      <c r="KLE3219" s="14"/>
      <c r="KLF3219" s="14"/>
      <c r="KLG3219" s="14"/>
      <c r="KLH3219" s="14"/>
      <c r="KLI3219" s="14"/>
      <c r="KLJ3219" s="14"/>
      <c r="KLK3219" s="14"/>
      <c r="KLL3219" s="14"/>
      <c r="KLM3219" s="14"/>
      <c r="KLN3219" s="14"/>
      <c r="KLO3219" s="14"/>
      <c r="KLP3219" s="14"/>
      <c r="KLQ3219" s="14"/>
      <c r="KLR3219" s="14"/>
      <c r="KLS3219" s="14"/>
      <c r="KLT3219" s="14"/>
      <c r="KLU3219" s="14"/>
      <c r="KLV3219" s="14"/>
      <c r="KLW3219" s="14"/>
      <c r="KLX3219" s="14"/>
      <c r="KLY3219" s="14"/>
      <c r="KLZ3219" s="14"/>
      <c r="KMA3219" s="14"/>
      <c r="KMB3219" s="14"/>
      <c r="KMC3219" s="14"/>
      <c r="KMD3219" s="14"/>
      <c r="KME3219" s="14"/>
      <c r="KMF3219" s="14"/>
      <c r="KMG3219" s="14"/>
      <c r="KMH3219" s="14"/>
      <c r="KMI3219" s="14"/>
      <c r="KMJ3219" s="14"/>
      <c r="KMK3219" s="14"/>
      <c r="KML3219" s="14"/>
      <c r="KMM3219" s="14"/>
      <c r="KMN3219" s="14"/>
      <c r="KMO3219" s="14"/>
      <c r="KMP3219" s="14"/>
      <c r="KMQ3219" s="14"/>
      <c r="KMR3219" s="14"/>
      <c r="KMS3219" s="14"/>
      <c r="KMT3219" s="14"/>
      <c r="KMU3219" s="14"/>
      <c r="KMV3219" s="14"/>
      <c r="KMW3219" s="14"/>
      <c r="KMX3219" s="14"/>
      <c r="KMY3219" s="14"/>
      <c r="KMZ3219" s="14"/>
      <c r="KNA3219" s="14"/>
      <c r="KNB3219" s="14"/>
      <c r="KNC3219" s="14"/>
      <c r="KND3219" s="14"/>
      <c r="KNE3219" s="14"/>
      <c r="KNF3219" s="14"/>
      <c r="KNG3219" s="14"/>
      <c r="KNH3219" s="14"/>
      <c r="KNI3219" s="14"/>
      <c r="KNJ3219" s="14"/>
      <c r="KNK3219" s="14"/>
      <c r="KNL3219" s="14"/>
      <c r="KNM3219" s="14"/>
      <c r="KNN3219" s="14"/>
      <c r="KNO3219" s="14"/>
      <c r="KNP3219" s="14"/>
      <c r="KNQ3219" s="14"/>
      <c r="KNR3219" s="14"/>
      <c r="KNS3219" s="14"/>
      <c r="KNT3219" s="14"/>
      <c r="KNU3219" s="14"/>
      <c r="KNV3219" s="14"/>
      <c r="KNW3219" s="14"/>
      <c r="KNX3219" s="14"/>
      <c r="KNY3219" s="14"/>
      <c r="KNZ3219" s="14"/>
      <c r="KOA3219" s="14"/>
      <c r="KOB3219" s="14"/>
      <c r="KOC3219" s="14"/>
      <c r="KOD3219" s="14"/>
      <c r="KOE3219" s="14"/>
      <c r="KOF3219" s="14"/>
      <c r="KOG3219" s="14"/>
      <c r="KOH3219" s="14"/>
      <c r="KOI3219" s="14"/>
      <c r="KOJ3219" s="14"/>
      <c r="KOK3219" s="14"/>
      <c r="KOL3219" s="14"/>
      <c r="KOM3219" s="14"/>
      <c r="KON3219" s="14"/>
      <c r="KOO3219" s="14"/>
      <c r="KOP3219" s="14"/>
      <c r="KOQ3219" s="14"/>
      <c r="KOR3219" s="14"/>
      <c r="KOS3219" s="14"/>
      <c r="KOT3219" s="14"/>
      <c r="KOU3219" s="14"/>
      <c r="KOV3219" s="14"/>
      <c r="KOW3219" s="14"/>
      <c r="KOX3219" s="14"/>
      <c r="KOY3219" s="14"/>
      <c r="KOZ3219" s="14"/>
      <c r="KPA3219" s="14"/>
      <c r="KPB3219" s="14"/>
      <c r="KPC3219" s="14"/>
      <c r="KPD3219" s="14"/>
      <c r="KPE3219" s="14"/>
      <c r="KPF3219" s="14"/>
      <c r="KPG3219" s="14"/>
      <c r="KPH3219" s="14"/>
      <c r="KPI3219" s="14"/>
      <c r="KPJ3219" s="14"/>
      <c r="KPK3219" s="14"/>
      <c r="KPL3219" s="14"/>
      <c r="KPM3219" s="14"/>
      <c r="KPN3219" s="14"/>
      <c r="KPO3219" s="14"/>
      <c r="KPP3219" s="14"/>
      <c r="KPQ3219" s="14"/>
      <c r="KPR3219" s="14"/>
      <c r="KPS3219" s="14"/>
      <c r="KPT3219" s="14"/>
      <c r="KPU3219" s="14"/>
      <c r="KPV3219" s="14"/>
      <c r="KPW3219" s="14"/>
      <c r="KPX3219" s="14"/>
      <c r="KPY3219" s="14"/>
      <c r="KPZ3219" s="14"/>
      <c r="KQA3219" s="14"/>
      <c r="KQB3219" s="14"/>
      <c r="KQC3219" s="14"/>
      <c r="KQD3219" s="14"/>
      <c r="KQE3219" s="14"/>
      <c r="KQF3219" s="14"/>
      <c r="KQG3219" s="14"/>
      <c r="KQH3219" s="14"/>
      <c r="KQI3219" s="14"/>
      <c r="KQJ3219" s="14"/>
      <c r="KQK3219" s="14"/>
      <c r="KQL3219" s="14"/>
      <c r="KQM3219" s="14"/>
      <c r="KQN3219" s="14"/>
      <c r="KQO3219" s="14"/>
      <c r="KQP3219" s="14"/>
      <c r="KQQ3219" s="14"/>
      <c r="KQR3219" s="14"/>
      <c r="KQS3219" s="14"/>
      <c r="KQT3219" s="14"/>
      <c r="KQU3219" s="14"/>
      <c r="KQV3219" s="14"/>
      <c r="KQW3219" s="14"/>
      <c r="KQX3219" s="14"/>
      <c r="KQY3219" s="14"/>
      <c r="KQZ3219" s="14"/>
      <c r="KRA3219" s="14"/>
      <c r="KRB3219" s="14"/>
      <c r="KRC3219" s="14"/>
      <c r="KRD3219" s="14"/>
      <c r="KRE3219" s="14"/>
      <c r="KRF3219" s="14"/>
      <c r="KRG3219" s="14"/>
      <c r="KRH3219" s="14"/>
      <c r="KRI3219" s="14"/>
      <c r="KRJ3219" s="14"/>
      <c r="KRK3219" s="14"/>
      <c r="KRL3219" s="14"/>
      <c r="KRM3219" s="14"/>
      <c r="KRN3219" s="14"/>
      <c r="KRO3219" s="14"/>
      <c r="KRP3219" s="14"/>
      <c r="KRQ3219" s="14"/>
      <c r="KRR3219" s="14"/>
      <c r="KRS3219" s="14"/>
      <c r="KRT3219" s="14"/>
      <c r="KRU3219" s="14"/>
      <c r="KRV3219" s="14"/>
      <c r="KRW3219" s="14"/>
      <c r="KRX3219" s="14"/>
      <c r="KRY3219" s="14"/>
      <c r="KRZ3219" s="14"/>
      <c r="KSA3219" s="14"/>
      <c r="KSB3219" s="14"/>
      <c r="KSC3219" s="14"/>
      <c r="KSD3219" s="14"/>
      <c r="KSE3219" s="14"/>
      <c r="KSF3219" s="14"/>
      <c r="KSG3219" s="14"/>
      <c r="KSH3219" s="14"/>
      <c r="KSI3219" s="14"/>
      <c r="KSJ3219" s="14"/>
      <c r="KSK3219" s="14"/>
      <c r="KSL3219" s="14"/>
      <c r="KSM3219" s="14"/>
      <c r="KSN3219" s="14"/>
      <c r="KSO3219" s="14"/>
      <c r="KSP3219" s="14"/>
      <c r="KSQ3219" s="14"/>
      <c r="KSR3219" s="14"/>
      <c r="KSS3219" s="14"/>
      <c r="KST3219" s="14"/>
      <c r="KSU3219" s="14"/>
      <c r="KSV3219" s="14"/>
      <c r="KSW3219" s="14"/>
      <c r="KSX3219" s="14"/>
      <c r="KSY3219" s="14"/>
      <c r="KSZ3219" s="14"/>
      <c r="KTA3219" s="14"/>
      <c r="KTB3219" s="14"/>
      <c r="KTC3219" s="14"/>
      <c r="KTD3219" s="14"/>
      <c r="KTE3219" s="14"/>
      <c r="KTF3219" s="14"/>
      <c r="KTG3219" s="14"/>
      <c r="KTH3219" s="14"/>
      <c r="KTI3219" s="14"/>
      <c r="KTJ3219" s="14"/>
      <c r="KTK3219" s="14"/>
      <c r="KTL3219" s="14"/>
      <c r="KTM3219" s="14"/>
      <c r="KTN3219" s="14"/>
      <c r="KTO3219" s="14"/>
      <c r="KTP3219" s="14"/>
      <c r="KTQ3219" s="14"/>
      <c r="KTR3219" s="14"/>
      <c r="KTS3219" s="14"/>
      <c r="KTT3219" s="14"/>
      <c r="KTU3219" s="14"/>
      <c r="KTV3219" s="14"/>
      <c r="KTW3219" s="14"/>
      <c r="KTX3219" s="14"/>
      <c r="KTY3219" s="14"/>
      <c r="KTZ3219" s="14"/>
      <c r="KUA3219" s="14"/>
      <c r="KUB3219" s="14"/>
      <c r="KUC3219" s="14"/>
      <c r="KUD3219" s="14"/>
      <c r="KUE3219" s="14"/>
      <c r="KUF3219" s="14"/>
      <c r="KUG3219" s="14"/>
      <c r="KUH3219" s="14"/>
      <c r="KUI3219" s="14"/>
      <c r="KUJ3219" s="14"/>
      <c r="KUK3219" s="14"/>
      <c r="KUL3219" s="14"/>
      <c r="KUM3219" s="14"/>
      <c r="KUN3219" s="14"/>
      <c r="KUO3219" s="14"/>
      <c r="KUP3219" s="14"/>
      <c r="KUQ3219" s="14"/>
      <c r="KUR3219" s="14"/>
      <c r="KUS3219" s="14"/>
      <c r="KUT3219" s="14"/>
      <c r="KUU3219" s="14"/>
      <c r="KUV3219" s="14"/>
      <c r="KUW3219" s="14"/>
      <c r="KUX3219" s="14"/>
      <c r="KUY3219" s="14"/>
      <c r="KUZ3219" s="14"/>
      <c r="KVA3219" s="14"/>
      <c r="KVB3219" s="14"/>
      <c r="KVC3219" s="14"/>
      <c r="KVD3219" s="14"/>
      <c r="KVE3219" s="14"/>
      <c r="KVF3219" s="14"/>
      <c r="KVG3219" s="14"/>
      <c r="KVH3219" s="14"/>
      <c r="KVI3219" s="14"/>
      <c r="KVJ3219" s="14"/>
      <c r="KVK3219" s="14"/>
      <c r="KVL3219" s="14"/>
      <c r="KVM3219" s="14"/>
      <c r="KVN3219" s="14"/>
      <c r="KVO3219" s="14"/>
      <c r="KVP3219" s="14"/>
      <c r="KVQ3219" s="14"/>
      <c r="KVR3219" s="14"/>
      <c r="KVS3219" s="14"/>
      <c r="KVT3219" s="14"/>
      <c r="KVU3219" s="14"/>
      <c r="KVV3219" s="14"/>
      <c r="KVW3219" s="14"/>
      <c r="KVX3219" s="14"/>
      <c r="KVY3219" s="14"/>
      <c r="KVZ3219" s="14"/>
      <c r="KWA3219" s="14"/>
      <c r="KWB3219" s="14"/>
      <c r="KWC3219" s="14"/>
      <c r="KWD3219" s="14"/>
      <c r="KWE3219" s="14"/>
      <c r="KWF3219" s="14"/>
      <c r="KWG3219" s="14"/>
      <c r="KWH3219" s="14"/>
      <c r="KWI3219" s="14"/>
      <c r="KWJ3219" s="14"/>
      <c r="KWK3219" s="14"/>
      <c r="KWL3219" s="14"/>
      <c r="KWM3219" s="14"/>
      <c r="KWN3219" s="14"/>
      <c r="KWO3219" s="14"/>
      <c r="KWP3219" s="14"/>
      <c r="KWQ3219" s="14"/>
      <c r="KWR3219" s="14"/>
      <c r="KWS3219" s="14"/>
      <c r="KWT3219" s="14"/>
      <c r="KWU3219" s="14"/>
      <c r="KWV3219" s="14"/>
      <c r="KWW3219" s="14"/>
      <c r="KWX3219" s="14"/>
      <c r="KWY3219" s="14"/>
      <c r="KWZ3219" s="14"/>
      <c r="KXA3219" s="14"/>
      <c r="KXB3219" s="14"/>
      <c r="KXC3219" s="14"/>
      <c r="KXD3219" s="14"/>
      <c r="KXE3219" s="14"/>
      <c r="KXF3219" s="14"/>
      <c r="KXG3219" s="14"/>
      <c r="KXH3219" s="14"/>
      <c r="KXI3219" s="14"/>
      <c r="KXJ3219" s="14"/>
      <c r="KXK3219" s="14"/>
      <c r="KXL3219" s="14"/>
      <c r="KXM3219" s="14"/>
      <c r="KXN3219" s="14"/>
      <c r="KXO3219" s="14"/>
      <c r="KXP3219" s="14"/>
      <c r="KXQ3219" s="14"/>
      <c r="KXR3219" s="14"/>
      <c r="KXS3219" s="14"/>
      <c r="KXT3219" s="14"/>
      <c r="KXU3219" s="14"/>
      <c r="KXV3219" s="14"/>
      <c r="KXW3219" s="14"/>
      <c r="KXX3219" s="14"/>
      <c r="KXY3219" s="14"/>
      <c r="KXZ3219" s="14"/>
      <c r="KYA3219" s="14"/>
      <c r="KYB3219" s="14"/>
      <c r="KYC3219" s="14"/>
      <c r="KYD3219" s="14"/>
      <c r="KYE3219" s="14"/>
      <c r="KYF3219" s="14"/>
      <c r="KYG3219" s="14"/>
      <c r="KYH3219" s="14"/>
      <c r="KYI3219" s="14"/>
      <c r="KYJ3219" s="14"/>
      <c r="KYK3219" s="14"/>
      <c r="KYL3219" s="14"/>
      <c r="KYM3219" s="14"/>
      <c r="KYN3219" s="14"/>
      <c r="KYO3219" s="14"/>
      <c r="KYP3219" s="14"/>
      <c r="KYQ3219" s="14"/>
      <c r="KYR3219" s="14"/>
      <c r="KYS3219" s="14"/>
      <c r="KYT3219" s="14"/>
      <c r="KYU3219" s="14"/>
      <c r="KYV3219" s="14"/>
      <c r="KYW3219" s="14"/>
      <c r="KYX3219" s="14"/>
      <c r="KYY3219" s="14"/>
      <c r="KYZ3219" s="14"/>
      <c r="KZA3219" s="14"/>
      <c r="KZB3219" s="14"/>
      <c r="KZC3219" s="14"/>
      <c r="KZD3219" s="14"/>
      <c r="KZE3219" s="14"/>
      <c r="KZF3219" s="14"/>
      <c r="KZG3219" s="14"/>
      <c r="KZH3219" s="14"/>
      <c r="KZI3219" s="14"/>
      <c r="KZJ3219" s="14"/>
      <c r="KZK3219" s="14"/>
      <c r="KZL3219" s="14"/>
      <c r="KZM3219" s="14"/>
      <c r="KZN3219" s="14"/>
      <c r="KZO3219" s="14"/>
      <c r="KZP3219" s="14"/>
      <c r="KZQ3219" s="14"/>
      <c r="KZR3219" s="14"/>
      <c r="KZS3219" s="14"/>
      <c r="KZT3219" s="14"/>
      <c r="KZU3219" s="14"/>
      <c r="KZV3219" s="14"/>
      <c r="KZW3219" s="14"/>
      <c r="KZX3219" s="14"/>
      <c r="KZY3219" s="14"/>
      <c r="KZZ3219" s="14"/>
      <c r="LAA3219" s="14"/>
      <c r="LAB3219" s="14"/>
      <c r="LAC3219" s="14"/>
      <c r="LAD3219" s="14"/>
      <c r="LAE3219" s="14"/>
      <c r="LAF3219" s="14"/>
      <c r="LAG3219" s="14"/>
      <c r="LAH3219" s="14"/>
      <c r="LAI3219" s="14"/>
      <c r="LAJ3219" s="14"/>
      <c r="LAK3219" s="14"/>
      <c r="LAL3219" s="14"/>
      <c r="LAM3219" s="14"/>
      <c r="LAN3219" s="14"/>
      <c r="LAO3219" s="14"/>
      <c r="LAP3219" s="14"/>
      <c r="LAQ3219" s="14"/>
      <c r="LAR3219" s="14"/>
      <c r="LAS3219" s="14"/>
      <c r="LAT3219" s="14"/>
      <c r="LAU3219" s="14"/>
      <c r="LAV3219" s="14"/>
      <c r="LAW3219" s="14"/>
      <c r="LAX3219" s="14"/>
      <c r="LAY3219" s="14"/>
      <c r="LAZ3219" s="14"/>
      <c r="LBA3219" s="14"/>
      <c r="LBB3219" s="14"/>
      <c r="LBC3219" s="14"/>
      <c r="LBD3219" s="14"/>
      <c r="LBE3219" s="14"/>
      <c r="LBF3219" s="14"/>
      <c r="LBG3219" s="14"/>
      <c r="LBH3219" s="14"/>
      <c r="LBI3219" s="14"/>
      <c r="LBJ3219" s="14"/>
      <c r="LBK3219" s="14"/>
      <c r="LBL3219" s="14"/>
      <c r="LBM3219" s="14"/>
      <c r="LBN3219" s="14"/>
      <c r="LBO3219" s="14"/>
      <c r="LBP3219" s="14"/>
      <c r="LBQ3219" s="14"/>
      <c r="LBR3219" s="14"/>
      <c r="LBS3219" s="14"/>
      <c r="LBT3219" s="14"/>
      <c r="LBU3219" s="14"/>
      <c r="LBV3219" s="14"/>
      <c r="LBW3219" s="14"/>
      <c r="LBX3219" s="14"/>
      <c r="LBY3219" s="14"/>
      <c r="LBZ3219" s="14"/>
      <c r="LCA3219" s="14"/>
      <c r="LCB3219" s="14"/>
      <c r="LCC3219" s="14"/>
      <c r="LCD3219" s="14"/>
      <c r="LCE3219" s="14"/>
      <c r="LCF3219" s="14"/>
      <c r="LCG3219" s="14"/>
      <c r="LCH3219" s="14"/>
      <c r="LCI3219" s="14"/>
      <c r="LCJ3219" s="14"/>
      <c r="LCK3219" s="14"/>
      <c r="LCL3219" s="14"/>
      <c r="LCM3219" s="14"/>
      <c r="LCN3219" s="14"/>
      <c r="LCO3219" s="14"/>
      <c r="LCP3219" s="14"/>
      <c r="LCQ3219" s="14"/>
      <c r="LCR3219" s="14"/>
      <c r="LCS3219" s="14"/>
      <c r="LCT3219" s="14"/>
      <c r="LCU3219" s="14"/>
      <c r="LCV3219" s="14"/>
      <c r="LCW3219" s="14"/>
      <c r="LCX3219" s="14"/>
      <c r="LCY3219" s="14"/>
      <c r="LCZ3219" s="14"/>
      <c r="LDA3219" s="14"/>
      <c r="LDB3219" s="14"/>
      <c r="LDC3219" s="14"/>
      <c r="LDD3219" s="14"/>
      <c r="LDE3219" s="14"/>
      <c r="LDF3219" s="14"/>
      <c r="LDG3219" s="14"/>
      <c r="LDH3219" s="14"/>
      <c r="LDI3219" s="14"/>
      <c r="LDJ3219" s="14"/>
      <c r="LDK3219" s="14"/>
      <c r="LDL3219" s="14"/>
      <c r="LDM3219" s="14"/>
      <c r="LDN3219" s="14"/>
      <c r="LDO3219" s="14"/>
      <c r="LDP3219" s="14"/>
      <c r="LDQ3219" s="14"/>
      <c r="LDR3219" s="14"/>
      <c r="LDS3219" s="14"/>
      <c r="LDT3219" s="14"/>
      <c r="LDU3219" s="14"/>
      <c r="LDV3219" s="14"/>
      <c r="LDW3219" s="14"/>
      <c r="LDX3219" s="14"/>
      <c r="LDY3219" s="14"/>
      <c r="LDZ3219" s="14"/>
      <c r="LEA3219" s="14"/>
      <c r="LEB3219" s="14"/>
      <c r="LEC3219" s="14"/>
      <c r="LED3219" s="14"/>
      <c r="LEE3219" s="14"/>
      <c r="LEF3219" s="14"/>
      <c r="LEG3219" s="14"/>
      <c r="LEH3219" s="14"/>
      <c r="LEI3219" s="14"/>
      <c r="LEJ3219" s="14"/>
      <c r="LEK3219" s="14"/>
      <c r="LEL3219" s="14"/>
      <c r="LEM3219" s="14"/>
      <c r="LEN3219" s="14"/>
      <c r="LEO3219" s="14"/>
      <c r="LEP3219" s="14"/>
      <c r="LEQ3219" s="14"/>
      <c r="LER3219" s="14"/>
      <c r="LES3219" s="14"/>
      <c r="LET3219" s="14"/>
      <c r="LEU3219" s="14"/>
      <c r="LEV3219" s="14"/>
      <c r="LEW3219" s="14"/>
      <c r="LEX3219" s="14"/>
      <c r="LEY3219" s="14"/>
      <c r="LEZ3219" s="14"/>
      <c r="LFA3219" s="14"/>
      <c r="LFB3219" s="14"/>
      <c r="LFC3219" s="14"/>
      <c r="LFD3219" s="14"/>
      <c r="LFE3219" s="14"/>
      <c r="LFF3219" s="14"/>
      <c r="LFG3219" s="14"/>
      <c r="LFH3219" s="14"/>
      <c r="LFI3219" s="14"/>
      <c r="LFJ3219" s="14"/>
      <c r="LFK3219" s="14"/>
      <c r="LFL3219" s="14"/>
      <c r="LFM3219" s="14"/>
      <c r="LFN3219" s="14"/>
      <c r="LFO3219" s="14"/>
      <c r="LFP3219" s="14"/>
      <c r="LFQ3219" s="14"/>
      <c r="LFR3219" s="14"/>
      <c r="LFS3219" s="14"/>
      <c r="LFT3219" s="14"/>
      <c r="LFU3219" s="14"/>
      <c r="LFV3219" s="14"/>
      <c r="LFW3219" s="14"/>
      <c r="LFX3219" s="14"/>
      <c r="LFY3219" s="14"/>
      <c r="LFZ3219" s="14"/>
      <c r="LGA3219" s="14"/>
      <c r="LGB3219" s="14"/>
      <c r="LGC3219" s="14"/>
      <c r="LGD3219" s="14"/>
      <c r="LGE3219" s="14"/>
      <c r="LGF3219" s="14"/>
      <c r="LGG3219" s="14"/>
      <c r="LGH3219" s="14"/>
      <c r="LGI3219" s="14"/>
      <c r="LGJ3219" s="14"/>
      <c r="LGK3219" s="14"/>
      <c r="LGL3219" s="14"/>
      <c r="LGM3219" s="14"/>
      <c r="LGN3219" s="14"/>
      <c r="LGO3219" s="14"/>
      <c r="LGP3219" s="14"/>
      <c r="LGQ3219" s="14"/>
      <c r="LGR3219" s="14"/>
      <c r="LGS3219" s="14"/>
      <c r="LGT3219" s="14"/>
      <c r="LGU3219" s="14"/>
      <c r="LGV3219" s="14"/>
      <c r="LGW3219" s="14"/>
      <c r="LGX3219" s="14"/>
      <c r="LGY3219" s="14"/>
      <c r="LGZ3219" s="14"/>
      <c r="LHA3219" s="14"/>
      <c r="LHB3219" s="14"/>
      <c r="LHC3219" s="14"/>
      <c r="LHD3219" s="14"/>
      <c r="LHE3219" s="14"/>
      <c r="LHF3219" s="14"/>
      <c r="LHG3219" s="14"/>
      <c r="LHH3219" s="14"/>
      <c r="LHI3219" s="14"/>
      <c r="LHJ3219" s="14"/>
      <c r="LHK3219" s="14"/>
      <c r="LHL3219" s="14"/>
      <c r="LHM3219" s="14"/>
      <c r="LHN3219" s="14"/>
      <c r="LHO3219" s="14"/>
      <c r="LHP3219" s="14"/>
      <c r="LHQ3219" s="14"/>
      <c r="LHR3219" s="14"/>
      <c r="LHS3219" s="14"/>
      <c r="LHT3219" s="14"/>
      <c r="LHU3219" s="14"/>
      <c r="LHV3219" s="14"/>
      <c r="LHW3219" s="14"/>
      <c r="LHX3219" s="14"/>
      <c r="LHY3219" s="14"/>
      <c r="LHZ3219" s="14"/>
      <c r="LIA3219" s="14"/>
      <c r="LIB3219" s="14"/>
      <c r="LIC3219" s="14"/>
      <c r="LID3219" s="14"/>
      <c r="LIE3219" s="14"/>
      <c r="LIF3219" s="14"/>
      <c r="LIG3219" s="14"/>
      <c r="LIH3219" s="14"/>
      <c r="LII3219" s="14"/>
      <c r="LIJ3219" s="14"/>
      <c r="LIK3219" s="14"/>
      <c r="LIL3219" s="14"/>
      <c r="LIM3219" s="14"/>
      <c r="LIN3219" s="14"/>
      <c r="LIO3219" s="14"/>
      <c r="LIP3219" s="14"/>
      <c r="LIQ3219" s="14"/>
      <c r="LIR3219" s="14"/>
      <c r="LIS3219" s="14"/>
      <c r="LIT3219" s="14"/>
      <c r="LIU3219" s="14"/>
      <c r="LIV3219" s="14"/>
      <c r="LIW3219" s="14"/>
      <c r="LIX3219" s="14"/>
      <c r="LIY3219" s="14"/>
      <c r="LIZ3219" s="14"/>
      <c r="LJA3219" s="14"/>
      <c r="LJB3219" s="14"/>
      <c r="LJC3219" s="14"/>
      <c r="LJD3219" s="14"/>
      <c r="LJE3219" s="14"/>
      <c r="LJF3219" s="14"/>
      <c r="LJG3219" s="14"/>
      <c r="LJH3219" s="14"/>
      <c r="LJI3219" s="14"/>
      <c r="LJJ3219" s="14"/>
      <c r="LJK3219" s="14"/>
      <c r="LJL3219" s="14"/>
      <c r="LJM3219" s="14"/>
      <c r="LJN3219" s="14"/>
      <c r="LJO3219" s="14"/>
      <c r="LJP3219" s="14"/>
      <c r="LJQ3219" s="14"/>
      <c r="LJR3219" s="14"/>
      <c r="LJS3219" s="14"/>
      <c r="LJT3219" s="14"/>
      <c r="LJU3219" s="14"/>
      <c r="LJV3219" s="14"/>
      <c r="LJW3219" s="14"/>
      <c r="LJX3219" s="14"/>
      <c r="LJY3219" s="14"/>
      <c r="LJZ3219" s="14"/>
      <c r="LKA3219" s="14"/>
      <c r="LKB3219" s="14"/>
      <c r="LKC3219" s="14"/>
      <c r="LKD3219" s="14"/>
      <c r="LKE3219" s="14"/>
      <c r="LKF3219" s="14"/>
      <c r="LKG3219" s="14"/>
      <c r="LKH3219" s="14"/>
      <c r="LKI3219" s="14"/>
      <c r="LKJ3219" s="14"/>
      <c r="LKK3219" s="14"/>
      <c r="LKL3219" s="14"/>
      <c r="LKM3219" s="14"/>
      <c r="LKN3219" s="14"/>
      <c r="LKO3219" s="14"/>
      <c r="LKP3219" s="14"/>
      <c r="LKQ3219" s="14"/>
      <c r="LKR3219" s="14"/>
      <c r="LKS3219" s="14"/>
      <c r="LKT3219" s="14"/>
      <c r="LKU3219" s="14"/>
      <c r="LKV3219" s="14"/>
      <c r="LKW3219" s="14"/>
      <c r="LKX3219" s="14"/>
      <c r="LKY3219" s="14"/>
      <c r="LKZ3219" s="14"/>
      <c r="LLA3219" s="14"/>
      <c r="LLB3219" s="14"/>
      <c r="LLC3219" s="14"/>
      <c r="LLD3219" s="14"/>
      <c r="LLE3219" s="14"/>
      <c r="LLF3219" s="14"/>
      <c r="LLG3219" s="14"/>
      <c r="LLH3219" s="14"/>
      <c r="LLI3219" s="14"/>
      <c r="LLJ3219" s="14"/>
      <c r="LLK3219" s="14"/>
      <c r="LLL3219" s="14"/>
      <c r="LLM3219" s="14"/>
      <c r="LLN3219" s="14"/>
      <c r="LLO3219" s="14"/>
      <c r="LLP3219" s="14"/>
      <c r="LLQ3219" s="14"/>
      <c r="LLR3219" s="14"/>
      <c r="LLS3219" s="14"/>
      <c r="LLT3219" s="14"/>
      <c r="LLU3219" s="14"/>
      <c r="LLV3219" s="14"/>
      <c r="LLW3219" s="14"/>
      <c r="LLX3219" s="14"/>
      <c r="LLY3219" s="14"/>
      <c r="LLZ3219" s="14"/>
      <c r="LMA3219" s="14"/>
      <c r="LMB3219" s="14"/>
      <c r="LMC3219" s="14"/>
      <c r="LMD3219" s="14"/>
      <c r="LME3219" s="14"/>
      <c r="LMF3219" s="14"/>
      <c r="LMG3219" s="14"/>
      <c r="LMH3219" s="14"/>
      <c r="LMI3219" s="14"/>
      <c r="LMJ3219" s="14"/>
      <c r="LMK3219" s="14"/>
      <c r="LML3219" s="14"/>
      <c r="LMM3219" s="14"/>
      <c r="LMN3219" s="14"/>
      <c r="LMO3219" s="14"/>
      <c r="LMP3219" s="14"/>
      <c r="LMQ3219" s="14"/>
      <c r="LMR3219" s="14"/>
      <c r="LMS3219" s="14"/>
      <c r="LMT3219" s="14"/>
      <c r="LMU3219" s="14"/>
      <c r="LMV3219" s="14"/>
      <c r="LMW3219" s="14"/>
      <c r="LMX3219" s="14"/>
      <c r="LMY3219" s="14"/>
      <c r="LMZ3219" s="14"/>
      <c r="LNA3219" s="14"/>
      <c r="LNB3219" s="14"/>
      <c r="LNC3219" s="14"/>
      <c r="LND3219" s="14"/>
      <c r="LNE3219" s="14"/>
      <c r="LNF3219" s="14"/>
      <c r="LNG3219" s="14"/>
      <c r="LNH3219" s="14"/>
      <c r="LNI3219" s="14"/>
      <c r="LNJ3219" s="14"/>
      <c r="LNK3219" s="14"/>
      <c r="LNL3219" s="14"/>
      <c r="LNM3219" s="14"/>
      <c r="LNN3219" s="14"/>
      <c r="LNO3219" s="14"/>
      <c r="LNP3219" s="14"/>
      <c r="LNQ3219" s="14"/>
      <c r="LNR3219" s="14"/>
      <c r="LNS3219" s="14"/>
      <c r="LNT3219" s="14"/>
      <c r="LNU3219" s="14"/>
      <c r="LNV3219" s="14"/>
      <c r="LNW3219" s="14"/>
      <c r="LNX3219" s="14"/>
      <c r="LNY3219" s="14"/>
      <c r="LNZ3219" s="14"/>
      <c r="LOA3219" s="14"/>
      <c r="LOB3219" s="14"/>
      <c r="LOC3219" s="14"/>
      <c r="LOD3219" s="14"/>
      <c r="LOE3219" s="14"/>
      <c r="LOF3219" s="14"/>
      <c r="LOG3219" s="14"/>
      <c r="LOH3219" s="14"/>
      <c r="LOI3219" s="14"/>
      <c r="LOJ3219" s="14"/>
      <c r="LOK3219" s="14"/>
      <c r="LOL3219" s="14"/>
      <c r="LOM3219" s="14"/>
      <c r="LON3219" s="14"/>
      <c r="LOO3219" s="14"/>
      <c r="LOP3219" s="14"/>
      <c r="LOQ3219" s="14"/>
      <c r="LOR3219" s="14"/>
      <c r="LOS3219" s="14"/>
      <c r="LOT3219" s="14"/>
      <c r="LOU3219" s="14"/>
      <c r="LOV3219" s="14"/>
      <c r="LOW3219" s="14"/>
      <c r="LOX3219" s="14"/>
      <c r="LOY3219" s="14"/>
      <c r="LOZ3219" s="14"/>
      <c r="LPA3219" s="14"/>
      <c r="LPB3219" s="14"/>
      <c r="LPC3219" s="14"/>
      <c r="LPD3219" s="14"/>
      <c r="LPE3219" s="14"/>
      <c r="LPF3219" s="14"/>
      <c r="LPG3219" s="14"/>
      <c r="LPH3219" s="14"/>
      <c r="LPI3219" s="14"/>
      <c r="LPJ3219" s="14"/>
      <c r="LPK3219" s="14"/>
      <c r="LPL3219" s="14"/>
      <c r="LPM3219" s="14"/>
      <c r="LPN3219" s="14"/>
      <c r="LPO3219" s="14"/>
      <c r="LPP3219" s="14"/>
      <c r="LPQ3219" s="14"/>
      <c r="LPR3219" s="14"/>
      <c r="LPS3219" s="14"/>
      <c r="LPT3219" s="14"/>
      <c r="LPU3219" s="14"/>
      <c r="LPV3219" s="14"/>
      <c r="LPW3219" s="14"/>
      <c r="LPX3219" s="14"/>
      <c r="LPY3219" s="14"/>
      <c r="LPZ3219" s="14"/>
      <c r="LQA3219" s="14"/>
      <c r="LQB3219" s="14"/>
      <c r="LQC3219" s="14"/>
      <c r="LQD3219" s="14"/>
      <c r="LQE3219" s="14"/>
      <c r="LQF3219" s="14"/>
      <c r="LQG3219" s="14"/>
      <c r="LQH3219" s="14"/>
      <c r="LQI3219" s="14"/>
      <c r="LQJ3219" s="14"/>
      <c r="LQK3219" s="14"/>
      <c r="LQL3219" s="14"/>
      <c r="LQM3219" s="14"/>
      <c r="LQN3219" s="14"/>
      <c r="LQO3219" s="14"/>
      <c r="LQP3219" s="14"/>
      <c r="LQQ3219" s="14"/>
      <c r="LQR3219" s="14"/>
      <c r="LQS3219" s="14"/>
      <c r="LQT3219" s="14"/>
      <c r="LQU3219" s="14"/>
      <c r="LQV3219" s="14"/>
      <c r="LQW3219" s="14"/>
      <c r="LQX3219" s="14"/>
      <c r="LQY3219" s="14"/>
      <c r="LQZ3219" s="14"/>
      <c r="LRA3219" s="14"/>
      <c r="LRB3219" s="14"/>
      <c r="LRC3219" s="14"/>
      <c r="LRD3219" s="14"/>
      <c r="LRE3219" s="14"/>
      <c r="LRF3219" s="14"/>
      <c r="LRG3219" s="14"/>
      <c r="LRH3219" s="14"/>
      <c r="LRI3219" s="14"/>
      <c r="LRJ3219" s="14"/>
      <c r="LRK3219" s="14"/>
      <c r="LRL3219" s="14"/>
      <c r="LRM3219" s="14"/>
      <c r="LRN3219" s="14"/>
      <c r="LRO3219" s="14"/>
      <c r="LRP3219" s="14"/>
      <c r="LRQ3219" s="14"/>
      <c r="LRR3219" s="14"/>
      <c r="LRS3219" s="14"/>
      <c r="LRT3219" s="14"/>
      <c r="LRU3219" s="14"/>
      <c r="LRV3219" s="14"/>
      <c r="LRW3219" s="14"/>
      <c r="LRX3219" s="14"/>
      <c r="LRY3219" s="14"/>
      <c r="LRZ3219" s="14"/>
      <c r="LSA3219" s="14"/>
      <c r="LSB3219" s="14"/>
      <c r="LSC3219" s="14"/>
      <c r="LSD3219" s="14"/>
      <c r="LSE3219" s="14"/>
      <c r="LSF3219" s="14"/>
      <c r="LSG3219" s="14"/>
      <c r="LSH3219" s="14"/>
      <c r="LSI3219" s="14"/>
      <c r="LSJ3219" s="14"/>
      <c r="LSK3219" s="14"/>
      <c r="LSL3219" s="14"/>
      <c r="LSM3219" s="14"/>
      <c r="LSN3219" s="14"/>
      <c r="LSO3219" s="14"/>
      <c r="LSP3219" s="14"/>
      <c r="LSQ3219" s="14"/>
      <c r="LSR3219" s="14"/>
      <c r="LSS3219" s="14"/>
      <c r="LST3219" s="14"/>
      <c r="LSU3219" s="14"/>
      <c r="LSV3219" s="14"/>
      <c r="LSW3219" s="14"/>
      <c r="LSX3219" s="14"/>
      <c r="LSY3219" s="14"/>
      <c r="LSZ3219" s="14"/>
      <c r="LTA3219" s="14"/>
      <c r="LTB3219" s="14"/>
      <c r="LTC3219" s="14"/>
      <c r="LTD3219" s="14"/>
      <c r="LTE3219" s="14"/>
      <c r="LTF3219" s="14"/>
      <c r="LTG3219" s="14"/>
      <c r="LTH3219" s="14"/>
      <c r="LTI3219" s="14"/>
      <c r="LTJ3219" s="14"/>
      <c r="LTK3219" s="14"/>
      <c r="LTL3219" s="14"/>
      <c r="LTM3219" s="14"/>
      <c r="LTN3219" s="14"/>
      <c r="LTO3219" s="14"/>
      <c r="LTP3219" s="14"/>
      <c r="LTQ3219" s="14"/>
      <c r="LTR3219" s="14"/>
      <c r="LTS3219" s="14"/>
      <c r="LTT3219" s="14"/>
      <c r="LTU3219" s="14"/>
      <c r="LTV3219" s="14"/>
      <c r="LTW3219" s="14"/>
      <c r="LTX3219" s="14"/>
      <c r="LTY3219" s="14"/>
      <c r="LTZ3219" s="14"/>
      <c r="LUA3219" s="14"/>
      <c r="LUB3219" s="14"/>
      <c r="LUC3219" s="14"/>
      <c r="LUD3219" s="14"/>
      <c r="LUE3219" s="14"/>
      <c r="LUF3219" s="14"/>
      <c r="LUG3219" s="14"/>
      <c r="LUH3219" s="14"/>
      <c r="LUI3219" s="14"/>
      <c r="LUJ3219" s="14"/>
      <c r="LUK3219" s="14"/>
      <c r="LUL3219" s="14"/>
      <c r="LUM3219" s="14"/>
      <c r="LUN3219" s="14"/>
      <c r="LUO3219" s="14"/>
      <c r="LUP3219" s="14"/>
      <c r="LUQ3219" s="14"/>
      <c r="LUR3219" s="14"/>
      <c r="LUS3219" s="14"/>
      <c r="LUT3219" s="14"/>
      <c r="LUU3219" s="14"/>
      <c r="LUV3219" s="14"/>
      <c r="LUW3219" s="14"/>
      <c r="LUX3219" s="14"/>
      <c r="LUY3219" s="14"/>
      <c r="LUZ3219" s="14"/>
      <c r="LVA3219" s="14"/>
      <c r="LVB3219" s="14"/>
      <c r="LVC3219" s="14"/>
      <c r="LVD3219" s="14"/>
      <c r="LVE3219" s="14"/>
      <c r="LVF3219" s="14"/>
      <c r="LVG3219" s="14"/>
      <c r="LVH3219" s="14"/>
      <c r="LVI3219" s="14"/>
      <c r="LVJ3219" s="14"/>
      <c r="LVK3219" s="14"/>
      <c r="LVL3219" s="14"/>
      <c r="LVM3219" s="14"/>
      <c r="LVN3219" s="14"/>
      <c r="LVO3219" s="14"/>
      <c r="LVP3219" s="14"/>
      <c r="LVQ3219" s="14"/>
      <c r="LVR3219" s="14"/>
      <c r="LVS3219" s="14"/>
      <c r="LVT3219" s="14"/>
      <c r="LVU3219" s="14"/>
      <c r="LVV3219" s="14"/>
      <c r="LVW3219" s="14"/>
      <c r="LVX3219" s="14"/>
      <c r="LVY3219" s="14"/>
      <c r="LVZ3219" s="14"/>
      <c r="LWA3219" s="14"/>
      <c r="LWB3219" s="14"/>
      <c r="LWC3219" s="14"/>
      <c r="LWD3219" s="14"/>
      <c r="LWE3219" s="14"/>
      <c r="LWF3219" s="14"/>
      <c r="LWG3219" s="14"/>
      <c r="LWH3219" s="14"/>
      <c r="LWI3219" s="14"/>
      <c r="LWJ3219" s="14"/>
      <c r="LWK3219" s="14"/>
      <c r="LWL3219" s="14"/>
      <c r="LWM3219" s="14"/>
      <c r="LWN3219" s="14"/>
      <c r="LWO3219" s="14"/>
      <c r="LWP3219" s="14"/>
      <c r="LWQ3219" s="14"/>
      <c r="LWR3219" s="14"/>
      <c r="LWS3219" s="14"/>
      <c r="LWT3219" s="14"/>
      <c r="LWU3219" s="14"/>
      <c r="LWV3219" s="14"/>
      <c r="LWW3219" s="14"/>
      <c r="LWX3219" s="14"/>
      <c r="LWY3219" s="14"/>
      <c r="LWZ3219" s="14"/>
      <c r="LXA3219" s="14"/>
      <c r="LXB3219" s="14"/>
      <c r="LXC3219" s="14"/>
      <c r="LXD3219" s="14"/>
      <c r="LXE3219" s="14"/>
      <c r="LXF3219" s="14"/>
      <c r="LXG3219" s="14"/>
      <c r="LXH3219" s="14"/>
      <c r="LXI3219" s="14"/>
      <c r="LXJ3219" s="14"/>
      <c r="LXK3219" s="14"/>
      <c r="LXL3219" s="14"/>
      <c r="LXM3219" s="14"/>
      <c r="LXN3219" s="14"/>
      <c r="LXO3219" s="14"/>
      <c r="LXP3219" s="14"/>
      <c r="LXQ3219" s="14"/>
      <c r="LXR3219" s="14"/>
      <c r="LXS3219" s="14"/>
      <c r="LXT3219" s="14"/>
      <c r="LXU3219" s="14"/>
      <c r="LXV3219" s="14"/>
      <c r="LXW3219" s="14"/>
      <c r="LXX3219" s="14"/>
      <c r="LXY3219" s="14"/>
      <c r="LXZ3219" s="14"/>
      <c r="LYA3219" s="14"/>
      <c r="LYB3219" s="14"/>
      <c r="LYC3219" s="14"/>
      <c r="LYD3219" s="14"/>
      <c r="LYE3219" s="14"/>
      <c r="LYF3219" s="14"/>
      <c r="LYG3219" s="14"/>
      <c r="LYH3219" s="14"/>
      <c r="LYI3219" s="14"/>
      <c r="LYJ3219" s="14"/>
      <c r="LYK3219" s="14"/>
      <c r="LYL3219" s="14"/>
      <c r="LYM3219" s="14"/>
      <c r="LYN3219" s="14"/>
      <c r="LYO3219" s="14"/>
      <c r="LYP3219" s="14"/>
      <c r="LYQ3219" s="14"/>
      <c r="LYR3219" s="14"/>
      <c r="LYS3219" s="14"/>
      <c r="LYT3219" s="14"/>
      <c r="LYU3219" s="14"/>
      <c r="LYV3219" s="14"/>
      <c r="LYW3219" s="14"/>
      <c r="LYX3219" s="14"/>
      <c r="LYY3219" s="14"/>
      <c r="LYZ3219" s="14"/>
      <c r="LZA3219" s="14"/>
      <c r="LZB3219" s="14"/>
      <c r="LZC3219" s="14"/>
      <c r="LZD3219" s="14"/>
      <c r="LZE3219" s="14"/>
      <c r="LZF3219" s="14"/>
      <c r="LZG3219" s="14"/>
      <c r="LZH3219" s="14"/>
      <c r="LZI3219" s="14"/>
      <c r="LZJ3219" s="14"/>
      <c r="LZK3219" s="14"/>
      <c r="LZL3219" s="14"/>
      <c r="LZM3219" s="14"/>
      <c r="LZN3219" s="14"/>
      <c r="LZO3219" s="14"/>
      <c r="LZP3219" s="14"/>
      <c r="LZQ3219" s="14"/>
      <c r="LZR3219" s="14"/>
      <c r="LZS3219" s="14"/>
      <c r="LZT3219" s="14"/>
      <c r="LZU3219" s="14"/>
      <c r="LZV3219" s="14"/>
      <c r="LZW3219" s="14"/>
      <c r="LZX3219" s="14"/>
      <c r="LZY3219" s="14"/>
      <c r="LZZ3219" s="14"/>
      <c r="MAA3219" s="14"/>
      <c r="MAB3219" s="14"/>
      <c r="MAC3219" s="14"/>
      <c r="MAD3219" s="14"/>
      <c r="MAE3219" s="14"/>
      <c r="MAF3219" s="14"/>
      <c r="MAG3219" s="14"/>
      <c r="MAH3219" s="14"/>
      <c r="MAI3219" s="14"/>
      <c r="MAJ3219" s="14"/>
      <c r="MAK3219" s="14"/>
      <c r="MAL3219" s="14"/>
      <c r="MAM3219" s="14"/>
      <c r="MAN3219" s="14"/>
      <c r="MAO3219" s="14"/>
      <c r="MAP3219" s="14"/>
      <c r="MAQ3219" s="14"/>
      <c r="MAR3219" s="14"/>
      <c r="MAS3219" s="14"/>
      <c r="MAT3219" s="14"/>
      <c r="MAU3219" s="14"/>
      <c r="MAV3219" s="14"/>
      <c r="MAW3219" s="14"/>
      <c r="MAX3219" s="14"/>
      <c r="MAY3219" s="14"/>
      <c r="MAZ3219" s="14"/>
      <c r="MBA3219" s="14"/>
      <c r="MBB3219" s="14"/>
      <c r="MBC3219" s="14"/>
      <c r="MBD3219" s="14"/>
      <c r="MBE3219" s="14"/>
      <c r="MBF3219" s="14"/>
      <c r="MBG3219" s="14"/>
      <c r="MBH3219" s="14"/>
      <c r="MBI3219" s="14"/>
      <c r="MBJ3219" s="14"/>
      <c r="MBK3219" s="14"/>
      <c r="MBL3219" s="14"/>
      <c r="MBM3219" s="14"/>
      <c r="MBN3219" s="14"/>
      <c r="MBO3219" s="14"/>
      <c r="MBP3219" s="14"/>
      <c r="MBQ3219" s="14"/>
      <c r="MBR3219" s="14"/>
      <c r="MBS3219" s="14"/>
      <c r="MBT3219" s="14"/>
      <c r="MBU3219" s="14"/>
      <c r="MBV3219" s="14"/>
      <c r="MBW3219" s="14"/>
      <c r="MBX3219" s="14"/>
      <c r="MBY3219" s="14"/>
      <c r="MBZ3219" s="14"/>
      <c r="MCA3219" s="14"/>
      <c r="MCB3219" s="14"/>
      <c r="MCC3219" s="14"/>
      <c r="MCD3219" s="14"/>
      <c r="MCE3219" s="14"/>
      <c r="MCF3219" s="14"/>
      <c r="MCG3219" s="14"/>
      <c r="MCH3219" s="14"/>
      <c r="MCI3219" s="14"/>
      <c r="MCJ3219" s="14"/>
      <c r="MCK3219" s="14"/>
      <c r="MCL3219" s="14"/>
      <c r="MCM3219" s="14"/>
      <c r="MCN3219" s="14"/>
      <c r="MCO3219" s="14"/>
      <c r="MCP3219" s="14"/>
      <c r="MCQ3219" s="14"/>
      <c r="MCR3219" s="14"/>
      <c r="MCS3219" s="14"/>
      <c r="MCT3219" s="14"/>
      <c r="MCU3219" s="14"/>
      <c r="MCV3219" s="14"/>
      <c r="MCW3219" s="14"/>
      <c r="MCX3219" s="14"/>
      <c r="MCY3219" s="14"/>
      <c r="MCZ3219" s="14"/>
      <c r="MDA3219" s="14"/>
      <c r="MDB3219" s="14"/>
      <c r="MDC3219" s="14"/>
      <c r="MDD3219" s="14"/>
      <c r="MDE3219" s="14"/>
      <c r="MDF3219" s="14"/>
      <c r="MDG3219" s="14"/>
      <c r="MDH3219" s="14"/>
      <c r="MDI3219" s="14"/>
      <c r="MDJ3219" s="14"/>
      <c r="MDK3219" s="14"/>
      <c r="MDL3219" s="14"/>
      <c r="MDM3219" s="14"/>
      <c r="MDN3219" s="14"/>
      <c r="MDO3219" s="14"/>
      <c r="MDP3219" s="14"/>
      <c r="MDQ3219" s="14"/>
      <c r="MDR3219" s="14"/>
      <c r="MDS3219" s="14"/>
      <c r="MDT3219" s="14"/>
      <c r="MDU3219" s="14"/>
      <c r="MDV3219" s="14"/>
      <c r="MDW3219" s="14"/>
      <c r="MDX3219" s="14"/>
      <c r="MDY3219" s="14"/>
      <c r="MDZ3219" s="14"/>
      <c r="MEA3219" s="14"/>
      <c r="MEB3219" s="14"/>
      <c r="MEC3219" s="14"/>
      <c r="MED3219" s="14"/>
      <c r="MEE3219" s="14"/>
      <c r="MEF3219" s="14"/>
      <c r="MEG3219" s="14"/>
      <c r="MEH3219" s="14"/>
      <c r="MEI3219" s="14"/>
      <c r="MEJ3219" s="14"/>
      <c r="MEK3219" s="14"/>
      <c r="MEL3219" s="14"/>
      <c r="MEM3219" s="14"/>
      <c r="MEN3219" s="14"/>
      <c r="MEO3219" s="14"/>
      <c r="MEP3219" s="14"/>
      <c r="MEQ3219" s="14"/>
      <c r="MER3219" s="14"/>
      <c r="MES3219" s="14"/>
      <c r="MET3219" s="14"/>
      <c r="MEU3219" s="14"/>
      <c r="MEV3219" s="14"/>
      <c r="MEW3219" s="14"/>
      <c r="MEX3219" s="14"/>
      <c r="MEY3219" s="14"/>
      <c r="MEZ3219" s="14"/>
      <c r="MFA3219" s="14"/>
      <c r="MFB3219" s="14"/>
      <c r="MFC3219" s="14"/>
      <c r="MFD3219" s="14"/>
      <c r="MFE3219" s="14"/>
      <c r="MFF3219" s="14"/>
      <c r="MFG3219" s="14"/>
      <c r="MFH3219" s="14"/>
      <c r="MFI3219" s="14"/>
      <c r="MFJ3219" s="14"/>
      <c r="MFK3219" s="14"/>
      <c r="MFL3219" s="14"/>
      <c r="MFM3219" s="14"/>
      <c r="MFN3219" s="14"/>
      <c r="MFO3219" s="14"/>
      <c r="MFP3219" s="14"/>
      <c r="MFQ3219" s="14"/>
      <c r="MFR3219" s="14"/>
      <c r="MFS3219" s="14"/>
      <c r="MFT3219" s="14"/>
      <c r="MFU3219" s="14"/>
      <c r="MFV3219" s="14"/>
      <c r="MFW3219" s="14"/>
      <c r="MFX3219" s="14"/>
      <c r="MFY3219" s="14"/>
      <c r="MFZ3219" s="14"/>
      <c r="MGA3219" s="14"/>
      <c r="MGB3219" s="14"/>
      <c r="MGC3219" s="14"/>
      <c r="MGD3219" s="14"/>
      <c r="MGE3219" s="14"/>
      <c r="MGF3219" s="14"/>
      <c r="MGG3219" s="14"/>
      <c r="MGH3219" s="14"/>
      <c r="MGI3219" s="14"/>
      <c r="MGJ3219" s="14"/>
      <c r="MGK3219" s="14"/>
      <c r="MGL3219" s="14"/>
      <c r="MGM3219" s="14"/>
      <c r="MGN3219" s="14"/>
      <c r="MGO3219" s="14"/>
      <c r="MGP3219" s="14"/>
      <c r="MGQ3219" s="14"/>
      <c r="MGR3219" s="14"/>
      <c r="MGS3219" s="14"/>
      <c r="MGT3219" s="14"/>
      <c r="MGU3219" s="14"/>
      <c r="MGV3219" s="14"/>
      <c r="MGW3219" s="14"/>
      <c r="MGX3219" s="14"/>
      <c r="MGY3219" s="14"/>
      <c r="MGZ3219" s="14"/>
      <c r="MHA3219" s="14"/>
      <c r="MHB3219" s="14"/>
      <c r="MHC3219" s="14"/>
      <c r="MHD3219" s="14"/>
      <c r="MHE3219" s="14"/>
      <c r="MHF3219" s="14"/>
      <c r="MHG3219" s="14"/>
      <c r="MHH3219" s="14"/>
      <c r="MHI3219" s="14"/>
      <c r="MHJ3219" s="14"/>
      <c r="MHK3219" s="14"/>
      <c r="MHL3219" s="14"/>
      <c r="MHM3219" s="14"/>
      <c r="MHN3219" s="14"/>
      <c r="MHO3219" s="14"/>
      <c r="MHP3219" s="14"/>
      <c r="MHQ3219" s="14"/>
      <c r="MHR3219" s="14"/>
      <c r="MHS3219" s="14"/>
      <c r="MHT3219" s="14"/>
      <c r="MHU3219" s="14"/>
      <c r="MHV3219" s="14"/>
      <c r="MHW3219" s="14"/>
      <c r="MHX3219" s="14"/>
      <c r="MHY3219" s="14"/>
      <c r="MHZ3219" s="14"/>
      <c r="MIA3219" s="14"/>
      <c r="MIB3219" s="14"/>
      <c r="MIC3219" s="14"/>
      <c r="MID3219" s="14"/>
      <c r="MIE3219" s="14"/>
      <c r="MIF3219" s="14"/>
      <c r="MIG3219" s="14"/>
      <c r="MIH3219" s="14"/>
      <c r="MII3219" s="14"/>
      <c r="MIJ3219" s="14"/>
      <c r="MIK3219" s="14"/>
      <c r="MIL3219" s="14"/>
      <c r="MIM3219" s="14"/>
      <c r="MIN3219" s="14"/>
      <c r="MIO3219" s="14"/>
      <c r="MIP3219" s="14"/>
      <c r="MIQ3219" s="14"/>
      <c r="MIR3219" s="14"/>
      <c r="MIS3219" s="14"/>
      <c r="MIT3219" s="14"/>
      <c r="MIU3219" s="14"/>
      <c r="MIV3219" s="14"/>
      <c r="MIW3219" s="14"/>
      <c r="MIX3219" s="14"/>
      <c r="MIY3219" s="14"/>
      <c r="MIZ3219" s="14"/>
      <c r="MJA3219" s="14"/>
      <c r="MJB3219" s="14"/>
      <c r="MJC3219" s="14"/>
      <c r="MJD3219" s="14"/>
      <c r="MJE3219" s="14"/>
      <c r="MJF3219" s="14"/>
      <c r="MJG3219" s="14"/>
      <c r="MJH3219" s="14"/>
      <c r="MJI3219" s="14"/>
      <c r="MJJ3219" s="14"/>
      <c r="MJK3219" s="14"/>
      <c r="MJL3219" s="14"/>
      <c r="MJM3219" s="14"/>
      <c r="MJN3219" s="14"/>
      <c r="MJO3219" s="14"/>
      <c r="MJP3219" s="14"/>
      <c r="MJQ3219" s="14"/>
      <c r="MJR3219" s="14"/>
      <c r="MJS3219" s="14"/>
      <c r="MJT3219" s="14"/>
      <c r="MJU3219" s="14"/>
      <c r="MJV3219" s="14"/>
      <c r="MJW3219" s="14"/>
      <c r="MJX3219" s="14"/>
      <c r="MJY3219" s="14"/>
      <c r="MJZ3219" s="14"/>
      <c r="MKA3219" s="14"/>
      <c r="MKB3219" s="14"/>
      <c r="MKC3219" s="14"/>
      <c r="MKD3219" s="14"/>
      <c r="MKE3219" s="14"/>
      <c r="MKF3219" s="14"/>
      <c r="MKG3219" s="14"/>
      <c r="MKH3219" s="14"/>
      <c r="MKI3219" s="14"/>
      <c r="MKJ3219" s="14"/>
      <c r="MKK3219" s="14"/>
      <c r="MKL3219" s="14"/>
      <c r="MKM3219" s="14"/>
      <c r="MKN3219" s="14"/>
      <c r="MKO3219" s="14"/>
      <c r="MKP3219" s="14"/>
      <c r="MKQ3219" s="14"/>
      <c r="MKR3219" s="14"/>
      <c r="MKS3219" s="14"/>
      <c r="MKT3219" s="14"/>
      <c r="MKU3219" s="14"/>
      <c r="MKV3219" s="14"/>
      <c r="MKW3219" s="14"/>
      <c r="MKX3219" s="14"/>
      <c r="MKY3219" s="14"/>
      <c r="MKZ3219" s="14"/>
      <c r="MLA3219" s="14"/>
      <c r="MLB3219" s="14"/>
      <c r="MLC3219" s="14"/>
      <c r="MLD3219" s="14"/>
      <c r="MLE3219" s="14"/>
      <c r="MLF3219" s="14"/>
      <c r="MLG3219" s="14"/>
      <c r="MLH3219" s="14"/>
      <c r="MLI3219" s="14"/>
      <c r="MLJ3219" s="14"/>
      <c r="MLK3219" s="14"/>
      <c r="MLL3219" s="14"/>
      <c r="MLM3219" s="14"/>
      <c r="MLN3219" s="14"/>
      <c r="MLO3219" s="14"/>
      <c r="MLP3219" s="14"/>
      <c r="MLQ3219" s="14"/>
      <c r="MLR3219" s="14"/>
      <c r="MLS3219" s="14"/>
      <c r="MLT3219" s="14"/>
      <c r="MLU3219" s="14"/>
      <c r="MLV3219" s="14"/>
      <c r="MLW3219" s="14"/>
      <c r="MLX3219" s="14"/>
      <c r="MLY3219" s="14"/>
      <c r="MLZ3219" s="14"/>
      <c r="MMA3219" s="14"/>
      <c r="MMB3219" s="14"/>
      <c r="MMC3219" s="14"/>
      <c r="MMD3219" s="14"/>
      <c r="MME3219" s="14"/>
      <c r="MMF3219" s="14"/>
      <c r="MMG3219" s="14"/>
      <c r="MMH3219" s="14"/>
      <c r="MMI3219" s="14"/>
      <c r="MMJ3219" s="14"/>
      <c r="MMK3219" s="14"/>
      <c r="MML3219" s="14"/>
      <c r="MMM3219" s="14"/>
      <c r="MMN3219" s="14"/>
      <c r="MMO3219" s="14"/>
      <c r="MMP3219" s="14"/>
      <c r="MMQ3219" s="14"/>
      <c r="MMR3219" s="14"/>
      <c r="MMS3219" s="14"/>
      <c r="MMT3219" s="14"/>
      <c r="MMU3219" s="14"/>
      <c r="MMV3219" s="14"/>
      <c r="MMW3219" s="14"/>
      <c r="MMX3219" s="14"/>
      <c r="MMY3219" s="14"/>
      <c r="MMZ3219" s="14"/>
      <c r="MNA3219" s="14"/>
      <c r="MNB3219" s="14"/>
      <c r="MNC3219" s="14"/>
      <c r="MND3219" s="14"/>
      <c r="MNE3219" s="14"/>
      <c r="MNF3219" s="14"/>
      <c r="MNG3219" s="14"/>
      <c r="MNH3219" s="14"/>
      <c r="MNI3219" s="14"/>
      <c r="MNJ3219" s="14"/>
      <c r="MNK3219" s="14"/>
      <c r="MNL3219" s="14"/>
      <c r="MNM3219" s="14"/>
      <c r="MNN3219" s="14"/>
      <c r="MNO3219" s="14"/>
      <c r="MNP3219" s="14"/>
      <c r="MNQ3219" s="14"/>
      <c r="MNR3219" s="14"/>
      <c r="MNS3219" s="14"/>
      <c r="MNT3219" s="14"/>
      <c r="MNU3219" s="14"/>
      <c r="MNV3219" s="14"/>
      <c r="MNW3219" s="14"/>
      <c r="MNX3219" s="14"/>
      <c r="MNY3219" s="14"/>
      <c r="MNZ3219" s="14"/>
      <c r="MOA3219" s="14"/>
      <c r="MOB3219" s="14"/>
      <c r="MOC3219" s="14"/>
      <c r="MOD3219" s="14"/>
      <c r="MOE3219" s="14"/>
      <c r="MOF3219" s="14"/>
      <c r="MOG3219" s="14"/>
      <c r="MOH3219" s="14"/>
      <c r="MOI3219" s="14"/>
      <c r="MOJ3219" s="14"/>
      <c r="MOK3219" s="14"/>
      <c r="MOL3219" s="14"/>
      <c r="MOM3219" s="14"/>
      <c r="MON3219" s="14"/>
      <c r="MOO3219" s="14"/>
      <c r="MOP3219" s="14"/>
      <c r="MOQ3219" s="14"/>
      <c r="MOR3219" s="14"/>
      <c r="MOS3219" s="14"/>
      <c r="MOT3219" s="14"/>
      <c r="MOU3219" s="14"/>
      <c r="MOV3219" s="14"/>
      <c r="MOW3219" s="14"/>
      <c r="MOX3219" s="14"/>
      <c r="MOY3219" s="14"/>
      <c r="MOZ3219" s="14"/>
      <c r="MPA3219" s="14"/>
      <c r="MPB3219" s="14"/>
      <c r="MPC3219" s="14"/>
      <c r="MPD3219" s="14"/>
      <c r="MPE3219" s="14"/>
      <c r="MPF3219" s="14"/>
      <c r="MPG3219" s="14"/>
      <c r="MPH3219" s="14"/>
      <c r="MPI3219" s="14"/>
      <c r="MPJ3219" s="14"/>
      <c r="MPK3219" s="14"/>
      <c r="MPL3219" s="14"/>
      <c r="MPM3219" s="14"/>
      <c r="MPN3219" s="14"/>
      <c r="MPO3219" s="14"/>
      <c r="MPP3219" s="14"/>
      <c r="MPQ3219" s="14"/>
      <c r="MPR3219" s="14"/>
      <c r="MPS3219" s="14"/>
      <c r="MPT3219" s="14"/>
      <c r="MPU3219" s="14"/>
      <c r="MPV3219" s="14"/>
      <c r="MPW3219" s="14"/>
      <c r="MPX3219" s="14"/>
      <c r="MPY3219" s="14"/>
      <c r="MPZ3219" s="14"/>
      <c r="MQA3219" s="14"/>
      <c r="MQB3219" s="14"/>
      <c r="MQC3219" s="14"/>
      <c r="MQD3219" s="14"/>
      <c r="MQE3219" s="14"/>
      <c r="MQF3219" s="14"/>
      <c r="MQG3219" s="14"/>
      <c r="MQH3219" s="14"/>
      <c r="MQI3219" s="14"/>
      <c r="MQJ3219" s="14"/>
      <c r="MQK3219" s="14"/>
      <c r="MQL3219" s="14"/>
      <c r="MQM3219" s="14"/>
      <c r="MQN3219" s="14"/>
      <c r="MQO3219" s="14"/>
      <c r="MQP3219" s="14"/>
      <c r="MQQ3219" s="14"/>
      <c r="MQR3219" s="14"/>
      <c r="MQS3219" s="14"/>
      <c r="MQT3219" s="14"/>
      <c r="MQU3219" s="14"/>
      <c r="MQV3219" s="14"/>
      <c r="MQW3219" s="14"/>
      <c r="MQX3219" s="14"/>
      <c r="MQY3219" s="14"/>
      <c r="MQZ3219" s="14"/>
      <c r="MRA3219" s="14"/>
      <c r="MRB3219" s="14"/>
      <c r="MRC3219" s="14"/>
      <c r="MRD3219" s="14"/>
      <c r="MRE3219" s="14"/>
      <c r="MRF3219" s="14"/>
      <c r="MRG3219" s="14"/>
      <c r="MRH3219" s="14"/>
      <c r="MRI3219" s="14"/>
      <c r="MRJ3219" s="14"/>
      <c r="MRK3219" s="14"/>
      <c r="MRL3219" s="14"/>
      <c r="MRM3219" s="14"/>
      <c r="MRN3219" s="14"/>
      <c r="MRO3219" s="14"/>
      <c r="MRP3219" s="14"/>
      <c r="MRQ3219" s="14"/>
      <c r="MRR3219" s="14"/>
      <c r="MRS3219" s="14"/>
      <c r="MRT3219" s="14"/>
      <c r="MRU3219" s="14"/>
      <c r="MRV3219" s="14"/>
      <c r="MRW3219" s="14"/>
      <c r="MRX3219" s="14"/>
      <c r="MRY3219" s="14"/>
      <c r="MRZ3219" s="14"/>
      <c r="MSA3219" s="14"/>
      <c r="MSB3219" s="14"/>
      <c r="MSC3219" s="14"/>
      <c r="MSD3219" s="14"/>
      <c r="MSE3219" s="14"/>
      <c r="MSF3219" s="14"/>
      <c r="MSG3219" s="14"/>
      <c r="MSH3219" s="14"/>
      <c r="MSI3219" s="14"/>
      <c r="MSJ3219" s="14"/>
      <c r="MSK3219" s="14"/>
      <c r="MSL3219" s="14"/>
      <c r="MSM3219" s="14"/>
      <c r="MSN3219" s="14"/>
      <c r="MSO3219" s="14"/>
      <c r="MSP3219" s="14"/>
      <c r="MSQ3219" s="14"/>
      <c r="MSR3219" s="14"/>
      <c r="MSS3219" s="14"/>
      <c r="MST3219" s="14"/>
      <c r="MSU3219" s="14"/>
      <c r="MSV3219" s="14"/>
      <c r="MSW3219" s="14"/>
      <c r="MSX3219" s="14"/>
      <c r="MSY3219" s="14"/>
      <c r="MSZ3219" s="14"/>
      <c r="MTA3219" s="14"/>
      <c r="MTB3219" s="14"/>
      <c r="MTC3219" s="14"/>
      <c r="MTD3219" s="14"/>
      <c r="MTE3219" s="14"/>
      <c r="MTF3219" s="14"/>
      <c r="MTG3219" s="14"/>
      <c r="MTH3219" s="14"/>
      <c r="MTI3219" s="14"/>
      <c r="MTJ3219" s="14"/>
      <c r="MTK3219" s="14"/>
      <c r="MTL3219" s="14"/>
      <c r="MTM3219" s="14"/>
      <c r="MTN3219" s="14"/>
      <c r="MTO3219" s="14"/>
      <c r="MTP3219" s="14"/>
      <c r="MTQ3219" s="14"/>
      <c r="MTR3219" s="14"/>
      <c r="MTS3219" s="14"/>
      <c r="MTT3219" s="14"/>
      <c r="MTU3219" s="14"/>
      <c r="MTV3219" s="14"/>
      <c r="MTW3219" s="14"/>
      <c r="MTX3219" s="14"/>
      <c r="MTY3219" s="14"/>
      <c r="MTZ3219" s="14"/>
      <c r="MUA3219" s="14"/>
      <c r="MUB3219" s="14"/>
      <c r="MUC3219" s="14"/>
      <c r="MUD3219" s="14"/>
      <c r="MUE3219" s="14"/>
      <c r="MUF3219" s="14"/>
      <c r="MUG3219" s="14"/>
      <c r="MUH3219" s="14"/>
      <c r="MUI3219" s="14"/>
      <c r="MUJ3219" s="14"/>
      <c r="MUK3219" s="14"/>
      <c r="MUL3219" s="14"/>
      <c r="MUM3219" s="14"/>
      <c r="MUN3219" s="14"/>
      <c r="MUO3219" s="14"/>
      <c r="MUP3219" s="14"/>
      <c r="MUQ3219" s="14"/>
      <c r="MUR3219" s="14"/>
      <c r="MUS3219" s="14"/>
      <c r="MUT3219" s="14"/>
      <c r="MUU3219" s="14"/>
      <c r="MUV3219" s="14"/>
      <c r="MUW3219" s="14"/>
      <c r="MUX3219" s="14"/>
      <c r="MUY3219" s="14"/>
      <c r="MUZ3219" s="14"/>
      <c r="MVA3219" s="14"/>
      <c r="MVB3219" s="14"/>
      <c r="MVC3219" s="14"/>
      <c r="MVD3219" s="14"/>
      <c r="MVE3219" s="14"/>
      <c r="MVF3219" s="14"/>
      <c r="MVG3219" s="14"/>
      <c r="MVH3219" s="14"/>
      <c r="MVI3219" s="14"/>
      <c r="MVJ3219" s="14"/>
      <c r="MVK3219" s="14"/>
      <c r="MVL3219" s="14"/>
      <c r="MVM3219" s="14"/>
      <c r="MVN3219" s="14"/>
      <c r="MVO3219" s="14"/>
      <c r="MVP3219" s="14"/>
      <c r="MVQ3219" s="14"/>
      <c r="MVR3219" s="14"/>
      <c r="MVS3219" s="14"/>
      <c r="MVT3219" s="14"/>
      <c r="MVU3219" s="14"/>
      <c r="MVV3219" s="14"/>
      <c r="MVW3219" s="14"/>
      <c r="MVX3219" s="14"/>
      <c r="MVY3219" s="14"/>
      <c r="MVZ3219" s="14"/>
      <c r="MWA3219" s="14"/>
      <c r="MWB3219" s="14"/>
      <c r="MWC3219" s="14"/>
      <c r="MWD3219" s="14"/>
      <c r="MWE3219" s="14"/>
      <c r="MWF3219" s="14"/>
      <c r="MWG3219" s="14"/>
      <c r="MWH3219" s="14"/>
      <c r="MWI3219" s="14"/>
      <c r="MWJ3219" s="14"/>
      <c r="MWK3219" s="14"/>
      <c r="MWL3219" s="14"/>
      <c r="MWM3219" s="14"/>
      <c r="MWN3219" s="14"/>
      <c r="MWO3219" s="14"/>
      <c r="MWP3219" s="14"/>
      <c r="MWQ3219" s="14"/>
      <c r="MWR3219" s="14"/>
      <c r="MWS3219" s="14"/>
      <c r="MWT3219" s="14"/>
      <c r="MWU3219" s="14"/>
      <c r="MWV3219" s="14"/>
      <c r="MWW3219" s="14"/>
      <c r="MWX3219" s="14"/>
      <c r="MWY3219" s="14"/>
      <c r="MWZ3219" s="14"/>
      <c r="MXA3219" s="14"/>
      <c r="MXB3219" s="14"/>
      <c r="MXC3219" s="14"/>
      <c r="MXD3219" s="14"/>
      <c r="MXE3219" s="14"/>
      <c r="MXF3219" s="14"/>
      <c r="MXG3219" s="14"/>
      <c r="MXH3219" s="14"/>
      <c r="MXI3219" s="14"/>
      <c r="MXJ3219" s="14"/>
      <c r="MXK3219" s="14"/>
      <c r="MXL3219" s="14"/>
      <c r="MXM3219" s="14"/>
      <c r="MXN3219" s="14"/>
      <c r="MXO3219" s="14"/>
      <c r="MXP3219" s="14"/>
      <c r="MXQ3219" s="14"/>
      <c r="MXR3219" s="14"/>
      <c r="MXS3219" s="14"/>
      <c r="MXT3219" s="14"/>
      <c r="MXU3219" s="14"/>
      <c r="MXV3219" s="14"/>
      <c r="MXW3219" s="14"/>
      <c r="MXX3219" s="14"/>
      <c r="MXY3219" s="14"/>
      <c r="MXZ3219" s="14"/>
      <c r="MYA3219" s="14"/>
      <c r="MYB3219" s="14"/>
      <c r="MYC3219" s="14"/>
      <c r="MYD3219" s="14"/>
      <c r="MYE3219" s="14"/>
      <c r="MYF3219" s="14"/>
      <c r="MYG3219" s="14"/>
      <c r="MYH3219" s="14"/>
      <c r="MYI3219" s="14"/>
      <c r="MYJ3219" s="14"/>
      <c r="MYK3219" s="14"/>
      <c r="MYL3219" s="14"/>
      <c r="MYM3219" s="14"/>
      <c r="MYN3219" s="14"/>
      <c r="MYO3219" s="14"/>
      <c r="MYP3219" s="14"/>
      <c r="MYQ3219" s="14"/>
      <c r="MYR3219" s="14"/>
      <c r="MYS3219" s="14"/>
      <c r="MYT3219" s="14"/>
      <c r="MYU3219" s="14"/>
      <c r="MYV3219" s="14"/>
      <c r="MYW3219" s="14"/>
      <c r="MYX3219" s="14"/>
      <c r="MYY3219" s="14"/>
      <c r="MYZ3219" s="14"/>
      <c r="MZA3219" s="14"/>
      <c r="MZB3219" s="14"/>
      <c r="MZC3219" s="14"/>
      <c r="MZD3219" s="14"/>
      <c r="MZE3219" s="14"/>
      <c r="MZF3219" s="14"/>
      <c r="MZG3219" s="14"/>
      <c r="MZH3219" s="14"/>
      <c r="MZI3219" s="14"/>
      <c r="MZJ3219" s="14"/>
      <c r="MZK3219" s="14"/>
      <c r="MZL3219" s="14"/>
      <c r="MZM3219" s="14"/>
      <c r="MZN3219" s="14"/>
      <c r="MZO3219" s="14"/>
      <c r="MZP3219" s="14"/>
      <c r="MZQ3219" s="14"/>
      <c r="MZR3219" s="14"/>
      <c r="MZS3219" s="14"/>
      <c r="MZT3219" s="14"/>
      <c r="MZU3219" s="14"/>
      <c r="MZV3219" s="14"/>
      <c r="MZW3219" s="14"/>
      <c r="MZX3219" s="14"/>
      <c r="MZY3219" s="14"/>
      <c r="MZZ3219" s="14"/>
      <c r="NAA3219" s="14"/>
      <c r="NAB3219" s="14"/>
      <c r="NAC3219" s="14"/>
      <c r="NAD3219" s="14"/>
      <c r="NAE3219" s="14"/>
      <c r="NAF3219" s="14"/>
      <c r="NAG3219" s="14"/>
      <c r="NAH3219" s="14"/>
      <c r="NAI3219" s="14"/>
      <c r="NAJ3219" s="14"/>
      <c r="NAK3219" s="14"/>
      <c r="NAL3219" s="14"/>
      <c r="NAM3219" s="14"/>
      <c r="NAN3219" s="14"/>
      <c r="NAO3219" s="14"/>
      <c r="NAP3219" s="14"/>
      <c r="NAQ3219" s="14"/>
      <c r="NAR3219" s="14"/>
      <c r="NAS3219" s="14"/>
      <c r="NAT3219" s="14"/>
      <c r="NAU3219" s="14"/>
      <c r="NAV3219" s="14"/>
      <c r="NAW3219" s="14"/>
      <c r="NAX3219" s="14"/>
      <c r="NAY3219" s="14"/>
      <c r="NAZ3219" s="14"/>
      <c r="NBA3219" s="14"/>
      <c r="NBB3219" s="14"/>
      <c r="NBC3219" s="14"/>
      <c r="NBD3219" s="14"/>
      <c r="NBE3219" s="14"/>
      <c r="NBF3219" s="14"/>
      <c r="NBG3219" s="14"/>
      <c r="NBH3219" s="14"/>
      <c r="NBI3219" s="14"/>
      <c r="NBJ3219" s="14"/>
      <c r="NBK3219" s="14"/>
      <c r="NBL3219" s="14"/>
      <c r="NBM3219" s="14"/>
      <c r="NBN3219" s="14"/>
      <c r="NBO3219" s="14"/>
      <c r="NBP3219" s="14"/>
      <c r="NBQ3219" s="14"/>
      <c r="NBR3219" s="14"/>
      <c r="NBS3219" s="14"/>
      <c r="NBT3219" s="14"/>
      <c r="NBU3219" s="14"/>
      <c r="NBV3219" s="14"/>
      <c r="NBW3219" s="14"/>
      <c r="NBX3219" s="14"/>
      <c r="NBY3219" s="14"/>
      <c r="NBZ3219" s="14"/>
      <c r="NCA3219" s="14"/>
      <c r="NCB3219" s="14"/>
      <c r="NCC3219" s="14"/>
      <c r="NCD3219" s="14"/>
      <c r="NCE3219" s="14"/>
      <c r="NCF3219" s="14"/>
      <c r="NCG3219" s="14"/>
      <c r="NCH3219" s="14"/>
      <c r="NCI3219" s="14"/>
      <c r="NCJ3219" s="14"/>
      <c r="NCK3219" s="14"/>
      <c r="NCL3219" s="14"/>
      <c r="NCM3219" s="14"/>
      <c r="NCN3219" s="14"/>
      <c r="NCO3219" s="14"/>
      <c r="NCP3219" s="14"/>
      <c r="NCQ3219" s="14"/>
      <c r="NCR3219" s="14"/>
      <c r="NCS3219" s="14"/>
      <c r="NCT3219" s="14"/>
      <c r="NCU3219" s="14"/>
      <c r="NCV3219" s="14"/>
      <c r="NCW3219" s="14"/>
      <c r="NCX3219" s="14"/>
      <c r="NCY3219" s="14"/>
      <c r="NCZ3219" s="14"/>
      <c r="NDA3219" s="14"/>
      <c r="NDB3219" s="14"/>
      <c r="NDC3219" s="14"/>
      <c r="NDD3219" s="14"/>
      <c r="NDE3219" s="14"/>
      <c r="NDF3219" s="14"/>
      <c r="NDG3219" s="14"/>
      <c r="NDH3219" s="14"/>
      <c r="NDI3219" s="14"/>
      <c r="NDJ3219" s="14"/>
      <c r="NDK3219" s="14"/>
      <c r="NDL3219" s="14"/>
      <c r="NDM3219" s="14"/>
      <c r="NDN3219" s="14"/>
      <c r="NDO3219" s="14"/>
      <c r="NDP3219" s="14"/>
      <c r="NDQ3219" s="14"/>
      <c r="NDR3219" s="14"/>
      <c r="NDS3219" s="14"/>
      <c r="NDT3219" s="14"/>
      <c r="NDU3219" s="14"/>
      <c r="NDV3219" s="14"/>
      <c r="NDW3219" s="14"/>
      <c r="NDX3219" s="14"/>
      <c r="NDY3219" s="14"/>
      <c r="NDZ3219" s="14"/>
      <c r="NEA3219" s="14"/>
      <c r="NEB3219" s="14"/>
      <c r="NEC3219" s="14"/>
      <c r="NED3219" s="14"/>
      <c r="NEE3219" s="14"/>
      <c r="NEF3219" s="14"/>
      <c r="NEG3219" s="14"/>
      <c r="NEH3219" s="14"/>
      <c r="NEI3219" s="14"/>
      <c r="NEJ3219" s="14"/>
      <c r="NEK3219" s="14"/>
      <c r="NEL3219" s="14"/>
      <c r="NEM3219" s="14"/>
      <c r="NEN3219" s="14"/>
      <c r="NEO3219" s="14"/>
      <c r="NEP3219" s="14"/>
      <c r="NEQ3219" s="14"/>
      <c r="NER3219" s="14"/>
      <c r="NES3219" s="14"/>
      <c r="NET3219" s="14"/>
      <c r="NEU3219" s="14"/>
      <c r="NEV3219" s="14"/>
      <c r="NEW3219" s="14"/>
      <c r="NEX3219" s="14"/>
      <c r="NEY3219" s="14"/>
      <c r="NEZ3219" s="14"/>
      <c r="NFA3219" s="14"/>
      <c r="NFB3219" s="14"/>
      <c r="NFC3219" s="14"/>
      <c r="NFD3219" s="14"/>
      <c r="NFE3219" s="14"/>
      <c r="NFF3219" s="14"/>
      <c r="NFG3219" s="14"/>
      <c r="NFH3219" s="14"/>
      <c r="NFI3219" s="14"/>
      <c r="NFJ3219" s="14"/>
      <c r="NFK3219" s="14"/>
      <c r="NFL3219" s="14"/>
      <c r="NFM3219" s="14"/>
      <c r="NFN3219" s="14"/>
      <c r="NFO3219" s="14"/>
      <c r="NFP3219" s="14"/>
      <c r="NFQ3219" s="14"/>
      <c r="NFR3219" s="14"/>
      <c r="NFS3219" s="14"/>
      <c r="NFT3219" s="14"/>
      <c r="NFU3219" s="14"/>
      <c r="NFV3219" s="14"/>
      <c r="NFW3219" s="14"/>
      <c r="NFX3219" s="14"/>
      <c r="NFY3219" s="14"/>
      <c r="NFZ3219" s="14"/>
      <c r="NGA3219" s="14"/>
      <c r="NGB3219" s="14"/>
      <c r="NGC3219" s="14"/>
      <c r="NGD3219" s="14"/>
      <c r="NGE3219" s="14"/>
      <c r="NGF3219" s="14"/>
      <c r="NGG3219" s="14"/>
      <c r="NGH3219" s="14"/>
      <c r="NGI3219" s="14"/>
      <c r="NGJ3219" s="14"/>
      <c r="NGK3219" s="14"/>
      <c r="NGL3219" s="14"/>
      <c r="NGM3219" s="14"/>
      <c r="NGN3219" s="14"/>
      <c r="NGO3219" s="14"/>
      <c r="NGP3219" s="14"/>
      <c r="NGQ3219" s="14"/>
      <c r="NGR3219" s="14"/>
      <c r="NGS3219" s="14"/>
      <c r="NGT3219" s="14"/>
      <c r="NGU3219" s="14"/>
      <c r="NGV3219" s="14"/>
      <c r="NGW3219" s="14"/>
      <c r="NGX3219" s="14"/>
      <c r="NGY3219" s="14"/>
      <c r="NGZ3219" s="14"/>
      <c r="NHA3219" s="14"/>
      <c r="NHB3219" s="14"/>
      <c r="NHC3219" s="14"/>
      <c r="NHD3219" s="14"/>
      <c r="NHE3219" s="14"/>
      <c r="NHF3219" s="14"/>
      <c r="NHG3219" s="14"/>
      <c r="NHH3219" s="14"/>
      <c r="NHI3219" s="14"/>
      <c r="NHJ3219" s="14"/>
      <c r="NHK3219" s="14"/>
      <c r="NHL3219" s="14"/>
      <c r="NHM3219" s="14"/>
      <c r="NHN3219" s="14"/>
      <c r="NHO3219" s="14"/>
      <c r="NHP3219" s="14"/>
      <c r="NHQ3219" s="14"/>
      <c r="NHR3219" s="14"/>
      <c r="NHS3219" s="14"/>
      <c r="NHT3219" s="14"/>
      <c r="NHU3219" s="14"/>
      <c r="NHV3219" s="14"/>
      <c r="NHW3219" s="14"/>
      <c r="NHX3219" s="14"/>
      <c r="NHY3219" s="14"/>
      <c r="NHZ3219" s="14"/>
      <c r="NIA3219" s="14"/>
      <c r="NIB3219" s="14"/>
      <c r="NIC3219" s="14"/>
      <c r="NID3219" s="14"/>
      <c r="NIE3219" s="14"/>
      <c r="NIF3219" s="14"/>
      <c r="NIG3219" s="14"/>
      <c r="NIH3219" s="14"/>
      <c r="NII3219" s="14"/>
      <c r="NIJ3219" s="14"/>
      <c r="NIK3219" s="14"/>
      <c r="NIL3219" s="14"/>
      <c r="NIM3219" s="14"/>
      <c r="NIN3219" s="14"/>
      <c r="NIO3219" s="14"/>
      <c r="NIP3219" s="14"/>
      <c r="NIQ3219" s="14"/>
      <c r="NIR3219" s="14"/>
      <c r="NIS3219" s="14"/>
      <c r="NIT3219" s="14"/>
      <c r="NIU3219" s="14"/>
      <c r="NIV3219" s="14"/>
      <c r="NIW3219" s="14"/>
      <c r="NIX3219" s="14"/>
      <c r="NIY3219" s="14"/>
      <c r="NIZ3219" s="14"/>
      <c r="NJA3219" s="14"/>
      <c r="NJB3219" s="14"/>
      <c r="NJC3219" s="14"/>
      <c r="NJD3219" s="14"/>
      <c r="NJE3219" s="14"/>
      <c r="NJF3219" s="14"/>
      <c r="NJG3219" s="14"/>
      <c r="NJH3219" s="14"/>
      <c r="NJI3219" s="14"/>
      <c r="NJJ3219" s="14"/>
      <c r="NJK3219" s="14"/>
      <c r="NJL3219" s="14"/>
      <c r="NJM3219" s="14"/>
      <c r="NJN3219" s="14"/>
      <c r="NJO3219" s="14"/>
      <c r="NJP3219" s="14"/>
      <c r="NJQ3219" s="14"/>
      <c r="NJR3219" s="14"/>
      <c r="NJS3219" s="14"/>
      <c r="NJT3219" s="14"/>
      <c r="NJU3219" s="14"/>
      <c r="NJV3219" s="14"/>
      <c r="NJW3219" s="14"/>
      <c r="NJX3219" s="14"/>
      <c r="NJY3219" s="14"/>
      <c r="NJZ3219" s="14"/>
      <c r="NKA3219" s="14"/>
      <c r="NKB3219" s="14"/>
      <c r="NKC3219" s="14"/>
      <c r="NKD3219" s="14"/>
      <c r="NKE3219" s="14"/>
      <c r="NKF3219" s="14"/>
      <c r="NKG3219" s="14"/>
      <c r="NKH3219" s="14"/>
      <c r="NKI3219" s="14"/>
      <c r="NKJ3219" s="14"/>
      <c r="NKK3219" s="14"/>
      <c r="NKL3219" s="14"/>
      <c r="NKM3219" s="14"/>
      <c r="NKN3219" s="14"/>
      <c r="NKO3219" s="14"/>
      <c r="NKP3219" s="14"/>
      <c r="NKQ3219" s="14"/>
      <c r="NKR3219" s="14"/>
      <c r="NKS3219" s="14"/>
      <c r="NKT3219" s="14"/>
      <c r="NKU3219" s="14"/>
      <c r="NKV3219" s="14"/>
      <c r="NKW3219" s="14"/>
      <c r="NKX3219" s="14"/>
      <c r="NKY3219" s="14"/>
      <c r="NKZ3219" s="14"/>
      <c r="NLA3219" s="14"/>
      <c r="NLB3219" s="14"/>
      <c r="NLC3219" s="14"/>
      <c r="NLD3219" s="14"/>
      <c r="NLE3219" s="14"/>
      <c r="NLF3219" s="14"/>
      <c r="NLG3219" s="14"/>
      <c r="NLH3219" s="14"/>
      <c r="NLI3219" s="14"/>
      <c r="NLJ3219" s="14"/>
      <c r="NLK3219" s="14"/>
      <c r="NLL3219" s="14"/>
      <c r="NLM3219" s="14"/>
      <c r="NLN3219" s="14"/>
      <c r="NLO3219" s="14"/>
      <c r="NLP3219" s="14"/>
      <c r="NLQ3219" s="14"/>
      <c r="NLR3219" s="14"/>
      <c r="NLS3219" s="14"/>
      <c r="NLT3219" s="14"/>
      <c r="NLU3219" s="14"/>
      <c r="NLV3219" s="14"/>
      <c r="NLW3219" s="14"/>
      <c r="NLX3219" s="14"/>
      <c r="NLY3219" s="14"/>
      <c r="NLZ3219" s="14"/>
      <c r="NMA3219" s="14"/>
      <c r="NMB3219" s="14"/>
      <c r="NMC3219" s="14"/>
      <c r="NMD3219" s="14"/>
      <c r="NME3219" s="14"/>
      <c r="NMF3219" s="14"/>
      <c r="NMG3219" s="14"/>
      <c r="NMH3219" s="14"/>
      <c r="NMI3219" s="14"/>
      <c r="NMJ3219" s="14"/>
      <c r="NMK3219" s="14"/>
      <c r="NML3219" s="14"/>
      <c r="NMM3219" s="14"/>
      <c r="NMN3219" s="14"/>
      <c r="NMO3219" s="14"/>
      <c r="NMP3219" s="14"/>
      <c r="NMQ3219" s="14"/>
      <c r="NMR3219" s="14"/>
      <c r="NMS3219" s="14"/>
      <c r="NMT3219" s="14"/>
      <c r="NMU3219" s="14"/>
      <c r="NMV3219" s="14"/>
      <c r="NMW3219" s="14"/>
      <c r="NMX3219" s="14"/>
      <c r="NMY3219" s="14"/>
      <c r="NMZ3219" s="14"/>
      <c r="NNA3219" s="14"/>
      <c r="NNB3219" s="14"/>
      <c r="NNC3219" s="14"/>
      <c r="NND3219" s="14"/>
      <c r="NNE3219" s="14"/>
      <c r="NNF3219" s="14"/>
      <c r="NNG3219" s="14"/>
      <c r="NNH3219" s="14"/>
      <c r="NNI3219" s="14"/>
      <c r="NNJ3219" s="14"/>
      <c r="NNK3219" s="14"/>
      <c r="NNL3219" s="14"/>
      <c r="NNM3219" s="14"/>
      <c r="NNN3219" s="14"/>
      <c r="NNO3219" s="14"/>
      <c r="NNP3219" s="14"/>
      <c r="NNQ3219" s="14"/>
      <c r="NNR3219" s="14"/>
      <c r="NNS3219" s="14"/>
      <c r="NNT3219" s="14"/>
      <c r="NNU3219" s="14"/>
      <c r="NNV3219" s="14"/>
      <c r="NNW3219" s="14"/>
      <c r="NNX3219" s="14"/>
      <c r="NNY3219" s="14"/>
      <c r="NNZ3219" s="14"/>
      <c r="NOA3219" s="14"/>
      <c r="NOB3219" s="14"/>
      <c r="NOC3219" s="14"/>
      <c r="NOD3219" s="14"/>
      <c r="NOE3219" s="14"/>
      <c r="NOF3219" s="14"/>
      <c r="NOG3219" s="14"/>
      <c r="NOH3219" s="14"/>
      <c r="NOI3219" s="14"/>
      <c r="NOJ3219" s="14"/>
      <c r="NOK3219" s="14"/>
      <c r="NOL3219" s="14"/>
      <c r="NOM3219" s="14"/>
      <c r="NON3219" s="14"/>
      <c r="NOO3219" s="14"/>
      <c r="NOP3219" s="14"/>
      <c r="NOQ3219" s="14"/>
      <c r="NOR3219" s="14"/>
      <c r="NOS3219" s="14"/>
      <c r="NOT3219" s="14"/>
      <c r="NOU3219" s="14"/>
      <c r="NOV3219" s="14"/>
      <c r="NOW3219" s="14"/>
      <c r="NOX3219" s="14"/>
      <c r="NOY3219" s="14"/>
      <c r="NOZ3219" s="14"/>
      <c r="NPA3219" s="14"/>
      <c r="NPB3219" s="14"/>
      <c r="NPC3219" s="14"/>
      <c r="NPD3219" s="14"/>
      <c r="NPE3219" s="14"/>
      <c r="NPF3219" s="14"/>
      <c r="NPG3219" s="14"/>
      <c r="NPH3219" s="14"/>
      <c r="NPI3219" s="14"/>
      <c r="NPJ3219" s="14"/>
      <c r="NPK3219" s="14"/>
      <c r="NPL3219" s="14"/>
      <c r="NPM3219" s="14"/>
      <c r="NPN3219" s="14"/>
      <c r="NPO3219" s="14"/>
      <c r="NPP3219" s="14"/>
      <c r="NPQ3219" s="14"/>
      <c r="NPR3219" s="14"/>
      <c r="NPS3219" s="14"/>
      <c r="NPT3219" s="14"/>
      <c r="NPU3219" s="14"/>
      <c r="NPV3219" s="14"/>
      <c r="NPW3219" s="14"/>
      <c r="NPX3219" s="14"/>
      <c r="NPY3219" s="14"/>
      <c r="NPZ3219" s="14"/>
      <c r="NQA3219" s="14"/>
      <c r="NQB3219" s="14"/>
      <c r="NQC3219" s="14"/>
      <c r="NQD3219" s="14"/>
      <c r="NQE3219" s="14"/>
      <c r="NQF3219" s="14"/>
      <c r="NQG3219" s="14"/>
      <c r="NQH3219" s="14"/>
      <c r="NQI3219" s="14"/>
      <c r="NQJ3219" s="14"/>
      <c r="NQK3219" s="14"/>
      <c r="NQL3219" s="14"/>
      <c r="NQM3219" s="14"/>
      <c r="NQN3219" s="14"/>
      <c r="NQO3219" s="14"/>
      <c r="NQP3219" s="14"/>
      <c r="NQQ3219" s="14"/>
      <c r="NQR3219" s="14"/>
      <c r="NQS3219" s="14"/>
      <c r="NQT3219" s="14"/>
      <c r="NQU3219" s="14"/>
      <c r="NQV3219" s="14"/>
      <c r="NQW3219" s="14"/>
      <c r="NQX3219" s="14"/>
      <c r="NQY3219" s="14"/>
      <c r="NQZ3219" s="14"/>
      <c r="NRA3219" s="14"/>
      <c r="NRB3219" s="14"/>
      <c r="NRC3219" s="14"/>
      <c r="NRD3219" s="14"/>
      <c r="NRE3219" s="14"/>
      <c r="NRF3219" s="14"/>
      <c r="NRG3219" s="14"/>
      <c r="NRH3219" s="14"/>
      <c r="NRI3219" s="14"/>
      <c r="NRJ3219" s="14"/>
      <c r="NRK3219" s="14"/>
      <c r="NRL3219" s="14"/>
      <c r="NRM3219" s="14"/>
      <c r="NRN3219" s="14"/>
      <c r="NRO3219" s="14"/>
      <c r="NRP3219" s="14"/>
      <c r="NRQ3219" s="14"/>
      <c r="NRR3219" s="14"/>
      <c r="NRS3219" s="14"/>
      <c r="NRT3219" s="14"/>
      <c r="NRU3219" s="14"/>
      <c r="NRV3219" s="14"/>
      <c r="NRW3219" s="14"/>
      <c r="NRX3219" s="14"/>
      <c r="NRY3219" s="14"/>
      <c r="NRZ3219" s="14"/>
      <c r="NSA3219" s="14"/>
      <c r="NSB3219" s="14"/>
      <c r="NSC3219" s="14"/>
      <c r="NSD3219" s="14"/>
      <c r="NSE3219" s="14"/>
      <c r="NSF3219" s="14"/>
      <c r="NSG3219" s="14"/>
      <c r="NSH3219" s="14"/>
      <c r="NSI3219" s="14"/>
      <c r="NSJ3219" s="14"/>
      <c r="NSK3219" s="14"/>
      <c r="NSL3219" s="14"/>
      <c r="NSM3219" s="14"/>
      <c r="NSN3219" s="14"/>
      <c r="NSO3219" s="14"/>
      <c r="NSP3219" s="14"/>
      <c r="NSQ3219" s="14"/>
      <c r="NSR3219" s="14"/>
      <c r="NSS3219" s="14"/>
      <c r="NST3219" s="14"/>
      <c r="NSU3219" s="14"/>
      <c r="NSV3219" s="14"/>
      <c r="NSW3219" s="14"/>
      <c r="NSX3219" s="14"/>
      <c r="NSY3219" s="14"/>
      <c r="NSZ3219" s="14"/>
      <c r="NTA3219" s="14"/>
      <c r="NTB3219" s="14"/>
      <c r="NTC3219" s="14"/>
      <c r="NTD3219" s="14"/>
      <c r="NTE3219" s="14"/>
      <c r="NTF3219" s="14"/>
      <c r="NTG3219" s="14"/>
      <c r="NTH3219" s="14"/>
      <c r="NTI3219" s="14"/>
      <c r="NTJ3219" s="14"/>
      <c r="NTK3219" s="14"/>
      <c r="NTL3219" s="14"/>
      <c r="NTM3219" s="14"/>
      <c r="NTN3219" s="14"/>
      <c r="NTO3219" s="14"/>
      <c r="NTP3219" s="14"/>
      <c r="NTQ3219" s="14"/>
      <c r="NTR3219" s="14"/>
      <c r="NTS3219" s="14"/>
      <c r="NTT3219" s="14"/>
      <c r="NTU3219" s="14"/>
      <c r="NTV3219" s="14"/>
      <c r="NTW3219" s="14"/>
      <c r="NTX3219" s="14"/>
      <c r="NTY3219" s="14"/>
      <c r="NTZ3219" s="14"/>
      <c r="NUA3219" s="14"/>
      <c r="NUB3219" s="14"/>
      <c r="NUC3219" s="14"/>
      <c r="NUD3219" s="14"/>
      <c r="NUE3219" s="14"/>
      <c r="NUF3219" s="14"/>
      <c r="NUG3219" s="14"/>
      <c r="NUH3219" s="14"/>
      <c r="NUI3219" s="14"/>
      <c r="NUJ3219" s="14"/>
      <c r="NUK3219" s="14"/>
      <c r="NUL3219" s="14"/>
      <c r="NUM3219" s="14"/>
      <c r="NUN3219" s="14"/>
      <c r="NUO3219" s="14"/>
      <c r="NUP3219" s="14"/>
      <c r="NUQ3219" s="14"/>
      <c r="NUR3219" s="14"/>
      <c r="NUS3219" s="14"/>
      <c r="NUT3219" s="14"/>
      <c r="NUU3219" s="14"/>
      <c r="NUV3219" s="14"/>
      <c r="NUW3219" s="14"/>
      <c r="NUX3219" s="14"/>
      <c r="NUY3219" s="14"/>
      <c r="NUZ3219" s="14"/>
      <c r="NVA3219" s="14"/>
      <c r="NVB3219" s="14"/>
      <c r="NVC3219" s="14"/>
      <c r="NVD3219" s="14"/>
      <c r="NVE3219" s="14"/>
      <c r="NVF3219" s="14"/>
      <c r="NVG3219" s="14"/>
      <c r="NVH3219" s="14"/>
      <c r="NVI3219" s="14"/>
      <c r="NVJ3219" s="14"/>
      <c r="NVK3219" s="14"/>
      <c r="NVL3219" s="14"/>
      <c r="NVM3219" s="14"/>
      <c r="NVN3219" s="14"/>
      <c r="NVO3219" s="14"/>
      <c r="NVP3219" s="14"/>
      <c r="NVQ3219" s="14"/>
      <c r="NVR3219" s="14"/>
      <c r="NVS3219" s="14"/>
      <c r="NVT3219" s="14"/>
      <c r="NVU3219" s="14"/>
      <c r="NVV3219" s="14"/>
      <c r="NVW3219" s="14"/>
      <c r="NVX3219" s="14"/>
      <c r="NVY3219" s="14"/>
      <c r="NVZ3219" s="14"/>
      <c r="NWA3219" s="14"/>
      <c r="NWB3219" s="14"/>
      <c r="NWC3219" s="14"/>
      <c r="NWD3219" s="14"/>
      <c r="NWE3219" s="14"/>
      <c r="NWF3219" s="14"/>
      <c r="NWG3219" s="14"/>
      <c r="NWH3219" s="14"/>
      <c r="NWI3219" s="14"/>
      <c r="NWJ3219" s="14"/>
      <c r="NWK3219" s="14"/>
      <c r="NWL3219" s="14"/>
      <c r="NWM3219" s="14"/>
      <c r="NWN3219" s="14"/>
      <c r="NWO3219" s="14"/>
      <c r="NWP3219" s="14"/>
      <c r="NWQ3219" s="14"/>
      <c r="NWR3219" s="14"/>
      <c r="NWS3219" s="14"/>
      <c r="NWT3219" s="14"/>
      <c r="NWU3219" s="14"/>
      <c r="NWV3219" s="14"/>
      <c r="NWW3219" s="14"/>
      <c r="NWX3219" s="14"/>
      <c r="NWY3219" s="14"/>
      <c r="NWZ3219" s="14"/>
      <c r="NXA3219" s="14"/>
      <c r="NXB3219" s="14"/>
      <c r="NXC3219" s="14"/>
      <c r="NXD3219" s="14"/>
      <c r="NXE3219" s="14"/>
      <c r="NXF3219" s="14"/>
      <c r="NXG3219" s="14"/>
      <c r="NXH3219" s="14"/>
      <c r="NXI3219" s="14"/>
      <c r="NXJ3219" s="14"/>
      <c r="NXK3219" s="14"/>
      <c r="NXL3219" s="14"/>
      <c r="NXM3219" s="14"/>
      <c r="NXN3219" s="14"/>
      <c r="NXO3219" s="14"/>
      <c r="NXP3219" s="14"/>
      <c r="NXQ3219" s="14"/>
      <c r="NXR3219" s="14"/>
      <c r="NXS3219" s="14"/>
      <c r="NXT3219" s="14"/>
      <c r="NXU3219" s="14"/>
      <c r="NXV3219" s="14"/>
      <c r="NXW3219" s="14"/>
      <c r="NXX3219" s="14"/>
      <c r="NXY3219" s="14"/>
      <c r="NXZ3219" s="14"/>
      <c r="NYA3219" s="14"/>
      <c r="NYB3219" s="14"/>
      <c r="NYC3219" s="14"/>
      <c r="NYD3219" s="14"/>
      <c r="NYE3219" s="14"/>
      <c r="NYF3219" s="14"/>
      <c r="NYG3219" s="14"/>
      <c r="NYH3219" s="14"/>
      <c r="NYI3219" s="14"/>
      <c r="NYJ3219" s="14"/>
      <c r="NYK3219" s="14"/>
      <c r="NYL3219" s="14"/>
      <c r="NYM3219" s="14"/>
      <c r="NYN3219" s="14"/>
      <c r="NYO3219" s="14"/>
      <c r="NYP3219" s="14"/>
      <c r="NYQ3219" s="14"/>
      <c r="NYR3219" s="14"/>
      <c r="NYS3219" s="14"/>
      <c r="NYT3219" s="14"/>
      <c r="NYU3219" s="14"/>
      <c r="NYV3219" s="14"/>
      <c r="NYW3219" s="14"/>
      <c r="NYX3219" s="14"/>
      <c r="NYY3219" s="14"/>
      <c r="NYZ3219" s="14"/>
      <c r="NZA3219" s="14"/>
      <c r="NZB3219" s="14"/>
      <c r="NZC3219" s="14"/>
      <c r="NZD3219" s="14"/>
      <c r="NZE3219" s="14"/>
      <c r="NZF3219" s="14"/>
      <c r="NZG3219" s="14"/>
      <c r="NZH3219" s="14"/>
      <c r="NZI3219" s="14"/>
      <c r="NZJ3219" s="14"/>
      <c r="NZK3219" s="14"/>
      <c r="NZL3219" s="14"/>
      <c r="NZM3219" s="14"/>
      <c r="NZN3219" s="14"/>
      <c r="NZO3219" s="14"/>
      <c r="NZP3219" s="14"/>
      <c r="NZQ3219" s="14"/>
      <c r="NZR3219" s="14"/>
      <c r="NZS3219" s="14"/>
      <c r="NZT3219" s="14"/>
      <c r="NZU3219" s="14"/>
      <c r="NZV3219" s="14"/>
      <c r="NZW3219" s="14"/>
      <c r="NZX3219" s="14"/>
      <c r="NZY3219" s="14"/>
      <c r="NZZ3219" s="14"/>
      <c r="OAA3219" s="14"/>
      <c r="OAB3219" s="14"/>
      <c r="OAC3219" s="14"/>
      <c r="OAD3219" s="14"/>
      <c r="OAE3219" s="14"/>
      <c r="OAF3219" s="14"/>
      <c r="OAG3219" s="14"/>
      <c r="OAH3219" s="14"/>
      <c r="OAI3219" s="14"/>
      <c r="OAJ3219" s="14"/>
      <c r="OAK3219" s="14"/>
      <c r="OAL3219" s="14"/>
      <c r="OAM3219" s="14"/>
      <c r="OAN3219" s="14"/>
      <c r="OAO3219" s="14"/>
      <c r="OAP3219" s="14"/>
      <c r="OAQ3219" s="14"/>
      <c r="OAR3219" s="14"/>
      <c r="OAS3219" s="14"/>
      <c r="OAT3219" s="14"/>
      <c r="OAU3219" s="14"/>
      <c r="OAV3219" s="14"/>
      <c r="OAW3219" s="14"/>
      <c r="OAX3219" s="14"/>
      <c r="OAY3219" s="14"/>
      <c r="OAZ3219" s="14"/>
      <c r="OBA3219" s="14"/>
      <c r="OBB3219" s="14"/>
      <c r="OBC3219" s="14"/>
      <c r="OBD3219" s="14"/>
      <c r="OBE3219" s="14"/>
      <c r="OBF3219" s="14"/>
      <c r="OBG3219" s="14"/>
      <c r="OBH3219" s="14"/>
      <c r="OBI3219" s="14"/>
      <c r="OBJ3219" s="14"/>
      <c r="OBK3219" s="14"/>
      <c r="OBL3219" s="14"/>
      <c r="OBM3219" s="14"/>
      <c r="OBN3219" s="14"/>
      <c r="OBO3219" s="14"/>
      <c r="OBP3219" s="14"/>
      <c r="OBQ3219" s="14"/>
      <c r="OBR3219" s="14"/>
      <c r="OBS3219" s="14"/>
      <c r="OBT3219" s="14"/>
      <c r="OBU3219" s="14"/>
      <c r="OBV3219" s="14"/>
      <c r="OBW3219" s="14"/>
      <c r="OBX3219" s="14"/>
      <c r="OBY3219" s="14"/>
      <c r="OBZ3219" s="14"/>
      <c r="OCA3219" s="14"/>
      <c r="OCB3219" s="14"/>
      <c r="OCC3219" s="14"/>
      <c r="OCD3219" s="14"/>
      <c r="OCE3219" s="14"/>
      <c r="OCF3219" s="14"/>
      <c r="OCG3219" s="14"/>
      <c r="OCH3219" s="14"/>
      <c r="OCI3219" s="14"/>
      <c r="OCJ3219" s="14"/>
      <c r="OCK3219" s="14"/>
      <c r="OCL3219" s="14"/>
      <c r="OCM3219" s="14"/>
      <c r="OCN3219" s="14"/>
      <c r="OCO3219" s="14"/>
      <c r="OCP3219" s="14"/>
      <c r="OCQ3219" s="14"/>
      <c r="OCR3219" s="14"/>
      <c r="OCS3219" s="14"/>
      <c r="OCT3219" s="14"/>
      <c r="OCU3219" s="14"/>
      <c r="OCV3219" s="14"/>
      <c r="OCW3219" s="14"/>
      <c r="OCX3219" s="14"/>
      <c r="OCY3219" s="14"/>
      <c r="OCZ3219" s="14"/>
      <c r="ODA3219" s="14"/>
      <c r="ODB3219" s="14"/>
      <c r="ODC3219" s="14"/>
      <c r="ODD3219" s="14"/>
      <c r="ODE3219" s="14"/>
      <c r="ODF3219" s="14"/>
      <c r="ODG3219" s="14"/>
      <c r="ODH3219" s="14"/>
      <c r="ODI3219" s="14"/>
      <c r="ODJ3219" s="14"/>
      <c r="ODK3219" s="14"/>
      <c r="ODL3219" s="14"/>
      <c r="ODM3219" s="14"/>
      <c r="ODN3219" s="14"/>
      <c r="ODO3219" s="14"/>
      <c r="ODP3219" s="14"/>
      <c r="ODQ3219" s="14"/>
      <c r="ODR3219" s="14"/>
      <c r="ODS3219" s="14"/>
      <c r="ODT3219" s="14"/>
      <c r="ODU3219" s="14"/>
      <c r="ODV3219" s="14"/>
      <c r="ODW3219" s="14"/>
      <c r="ODX3219" s="14"/>
      <c r="ODY3219" s="14"/>
      <c r="ODZ3219" s="14"/>
      <c r="OEA3219" s="14"/>
      <c r="OEB3219" s="14"/>
      <c r="OEC3219" s="14"/>
      <c r="OED3219" s="14"/>
      <c r="OEE3219" s="14"/>
      <c r="OEF3219" s="14"/>
      <c r="OEG3219" s="14"/>
      <c r="OEH3219" s="14"/>
      <c r="OEI3219" s="14"/>
      <c r="OEJ3219" s="14"/>
      <c r="OEK3219" s="14"/>
      <c r="OEL3219" s="14"/>
      <c r="OEM3219" s="14"/>
      <c r="OEN3219" s="14"/>
      <c r="OEO3219" s="14"/>
      <c r="OEP3219" s="14"/>
      <c r="OEQ3219" s="14"/>
      <c r="OER3219" s="14"/>
      <c r="OES3219" s="14"/>
      <c r="OET3219" s="14"/>
      <c r="OEU3219" s="14"/>
      <c r="OEV3219" s="14"/>
      <c r="OEW3219" s="14"/>
      <c r="OEX3219" s="14"/>
      <c r="OEY3219" s="14"/>
      <c r="OEZ3219" s="14"/>
      <c r="OFA3219" s="14"/>
      <c r="OFB3219" s="14"/>
      <c r="OFC3219" s="14"/>
      <c r="OFD3219" s="14"/>
      <c r="OFE3219" s="14"/>
      <c r="OFF3219" s="14"/>
      <c r="OFG3219" s="14"/>
      <c r="OFH3219" s="14"/>
      <c r="OFI3219" s="14"/>
      <c r="OFJ3219" s="14"/>
      <c r="OFK3219" s="14"/>
      <c r="OFL3219" s="14"/>
      <c r="OFM3219" s="14"/>
      <c r="OFN3219" s="14"/>
      <c r="OFO3219" s="14"/>
      <c r="OFP3219" s="14"/>
      <c r="OFQ3219" s="14"/>
      <c r="OFR3219" s="14"/>
      <c r="OFS3219" s="14"/>
      <c r="OFT3219" s="14"/>
      <c r="OFU3219" s="14"/>
      <c r="OFV3219" s="14"/>
      <c r="OFW3219" s="14"/>
      <c r="OFX3219" s="14"/>
      <c r="OFY3219" s="14"/>
      <c r="OFZ3219" s="14"/>
      <c r="OGA3219" s="14"/>
      <c r="OGB3219" s="14"/>
      <c r="OGC3219" s="14"/>
      <c r="OGD3219" s="14"/>
      <c r="OGE3219" s="14"/>
      <c r="OGF3219" s="14"/>
      <c r="OGG3219" s="14"/>
      <c r="OGH3219" s="14"/>
      <c r="OGI3219" s="14"/>
      <c r="OGJ3219" s="14"/>
      <c r="OGK3219" s="14"/>
      <c r="OGL3219" s="14"/>
      <c r="OGM3219" s="14"/>
      <c r="OGN3219" s="14"/>
      <c r="OGO3219" s="14"/>
      <c r="OGP3219" s="14"/>
      <c r="OGQ3219" s="14"/>
      <c r="OGR3219" s="14"/>
      <c r="OGS3219" s="14"/>
      <c r="OGT3219" s="14"/>
      <c r="OGU3219" s="14"/>
      <c r="OGV3219" s="14"/>
      <c r="OGW3219" s="14"/>
      <c r="OGX3219" s="14"/>
      <c r="OGY3219" s="14"/>
      <c r="OGZ3219" s="14"/>
      <c r="OHA3219" s="14"/>
      <c r="OHB3219" s="14"/>
      <c r="OHC3219" s="14"/>
      <c r="OHD3219" s="14"/>
      <c r="OHE3219" s="14"/>
      <c r="OHF3219" s="14"/>
      <c r="OHG3219" s="14"/>
      <c r="OHH3219" s="14"/>
      <c r="OHI3219" s="14"/>
      <c r="OHJ3219" s="14"/>
      <c r="OHK3219" s="14"/>
      <c r="OHL3219" s="14"/>
      <c r="OHM3219" s="14"/>
      <c r="OHN3219" s="14"/>
      <c r="OHO3219" s="14"/>
      <c r="OHP3219" s="14"/>
      <c r="OHQ3219" s="14"/>
      <c r="OHR3219" s="14"/>
      <c r="OHS3219" s="14"/>
      <c r="OHT3219" s="14"/>
      <c r="OHU3219" s="14"/>
      <c r="OHV3219" s="14"/>
      <c r="OHW3219" s="14"/>
      <c r="OHX3219" s="14"/>
      <c r="OHY3219" s="14"/>
      <c r="OHZ3219" s="14"/>
      <c r="OIA3219" s="14"/>
      <c r="OIB3219" s="14"/>
      <c r="OIC3219" s="14"/>
      <c r="OID3219" s="14"/>
      <c r="OIE3219" s="14"/>
      <c r="OIF3219" s="14"/>
      <c r="OIG3219" s="14"/>
      <c r="OIH3219" s="14"/>
      <c r="OII3219" s="14"/>
      <c r="OIJ3219" s="14"/>
      <c r="OIK3219" s="14"/>
      <c r="OIL3219" s="14"/>
      <c r="OIM3219" s="14"/>
      <c r="OIN3219" s="14"/>
      <c r="OIO3219" s="14"/>
      <c r="OIP3219" s="14"/>
      <c r="OIQ3219" s="14"/>
      <c r="OIR3219" s="14"/>
      <c r="OIS3219" s="14"/>
      <c r="OIT3219" s="14"/>
      <c r="OIU3219" s="14"/>
      <c r="OIV3219" s="14"/>
      <c r="OIW3219" s="14"/>
      <c r="OIX3219" s="14"/>
      <c r="OIY3219" s="14"/>
      <c r="OIZ3219" s="14"/>
      <c r="OJA3219" s="14"/>
      <c r="OJB3219" s="14"/>
      <c r="OJC3219" s="14"/>
      <c r="OJD3219" s="14"/>
      <c r="OJE3219" s="14"/>
      <c r="OJF3219" s="14"/>
      <c r="OJG3219" s="14"/>
      <c r="OJH3219" s="14"/>
      <c r="OJI3219" s="14"/>
      <c r="OJJ3219" s="14"/>
      <c r="OJK3219" s="14"/>
      <c r="OJL3219" s="14"/>
      <c r="OJM3219" s="14"/>
      <c r="OJN3219" s="14"/>
      <c r="OJO3219" s="14"/>
      <c r="OJP3219" s="14"/>
      <c r="OJQ3219" s="14"/>
      <c r="OJR3219" s="14"/>
      <c r="OJS3219" s="14"/>
      <c r="OJT3219" s="14"/>
      <c r="OJU3219" s="14"/>
      <c r="OJV3219" s="14"/>
      <c r="OJW3219" s="14"/>
      <c r="OJX3219" s="14"/>
      <c r="OJY3219" s="14"/>
      <c r="OJZ3219" s="14"/>
      <c r="OKA3219" s="14"/>
      <c r="OKB3219" s="14"/>
      <c r="OKC3219" s="14"/>
      <c r="OKD3219" s="14"/>
      <c r="OKE3219" s="14"/>
      <c r="OKF3219" s="14"/>
      <c r="OKG3219" s="14"/>
      <c r="OKH3219" s="14"/>
      <c r="OKI3219" s="14"/>
      <c r="OKJ3219" s="14"/>
      <c r="OKK3219" s="14"/>
      <c r="OKL3219" s="14"/>
      <c r="OKM3219" s="14"/>
      <c r="OKN3219" s="14"/>
      <c r="OKO3219" s="14"/>
      <c r="OKP3219" s="14"/>
      <c r="OKQ3219" s="14"/>
      <c r="OKR3219" s="14"/>
      <c r="OKS3219" s="14"/>
      <c r="OKT3219" s="14"/>
      <c r="OKU3219" s="14"/>
      <c r="OKV3219" s="14"/>
      <c r="OKW3219" s="14"/>
      <c r="OKX3219" s="14"/>
      <c r="OKY3219" s="14"/>
      <c r="OKZ3219" s="14"/>
      <c r="OLA3219" s="14"/>
      <c r="OLB3219" s="14"/>
      <c r="OLC3219" s="14"/>
      <c r="OLD3219" s="14"/>
      <c r="OLE3219" s="14"/>
      <c r="OLF3219" s="14"/>
      <c r="OLG3219" s="14"/>
      <c r="OLH3219" s="14"/>
      <c r="OLI3219" s="14"/>
      <c r="OLJ3219" s="14"/>
      <c r="OLK3219" s="14"/>
      <c r="OLL3219" s="14"/>
      <c r="OLM3219" s="14"/>
      <c r="OLN3219" s="14"/>
      <c r="OLO3219" s="14"/>
      <c r="OLP3219" s="14"/>
      <c r="OLQ3219" s="14"/>
      <c r="OLR3219" s="14"/>
      <c r="OLS3219" s="14"/>
      <c r="OLT3219" s="14"/>
      <c r="OLU3219" s="14"/>
      <c r="OLV3219" s="14"/>
      <c r="OLW3219" s="14"/>
      <c r="OLX3219" s="14"/>
      <c r="OLY3219" s="14"/>
      <c r="OLZ3219" s="14"/>
      <c r="OMA3219" s="14"/>
      <c r="OMB3219" s="14"/>
      <c r="OMC3219" s="14"/>
      <c r="OMD3219" s="14"/>
      <c r="OME3219" s="14"/>
      <c r="OMF3219" s="14"/>
      <c r="OMG3219" s="14"/>
      <c r="OMH3219" s="14"/>
      <c r="OMI3219" s="14"/>
      <c r="OMJ3219" s="14"/>
      <c r="OMK3219" s="14"/>
      <c r="OML3219" s="14"/>
      <c r="OMM3219" s="14"/>
      <c r="OMN3219" s="14"/>
      <c r="OMO3219" s="14"/>
      <c r="OMP3219" s="14"/>
      <c r="OMQ3219" s="14"/>
      <c r="OMR3219" s="14"/>
      <c r="OMS3219" s="14"/>
      <c r="OMT3219" s="14"/>
      <c r="OMU3219" s="14"/>
      <c r="OMV3219" s="14"/>
      <c r="OMW3219" s="14"/>
      <c r="OMX3219" s="14"/>
      <c r="OMY3219" s="14"/>
      <c r="OMZ3219" s="14"/>
      <c r="ONA3219" s="14"/>
      <c r="ONB3219" s="14"/>
      <c r="ONC3219" s="14"/>
      <c r="OND3219" s="14"/>
      <c r="ONE3219" s="14"/>
      <c r="ONF3219" s="14"/>
      <c r="ONG3219" s="14"/>
      <c r="ONH3219" s="14"/>
      <c r="ONI3219" s="14"/>
      <c r="ONJ3219" s="14"/>
      <c r="ONK3219" s="14"/>
      <c r="ONL3219" s="14"/>
      <c r="ONM3219" s="14"/>
      <c r="ONN3219" s="14"/>
      <c r="ONO3219" s="14"/>
      <c r="ONP3219" s="14"/>
      <c r="ONQ3219" s="14"/>
      <c r="ONR3219" s="14"/>
      <c r="ONS3219" s="14"/>
      <c r="ONT3219" s="14"/>
      <c r="ONU3219" s="14"/>
      <c r="ONV3219" s="14"/>
      <c r="ONW3219" s="14"/>
      <c r="ONX3219" s="14"/>
      <c r="ONY3219" s="14"/>
      <c r="ONZ3219" s="14"/>
      <c r="OOA3219" s="14"/>
      <c r="OOB3219" s="14"/>
      <c r="OOC3219" s="14"/>
      <c r="OOD3219" s="14"/>
      <c r="OOE3219" s="14"/>
      <c r="OOF3219" s="14"/>
      <c r="OOG3219" s="14"/>
      <c r="OOH3219" s="14"/>
      <c r="OOI3219" s="14"/>
      <c r="OOJ3219" s="14"/>
      <c r="OOK3219" s="14"/>
      <c r="OOL3219" s="14"/>
      <c r="OOM3219" s="14"/>
      <c r="OON3219" s="14"/>
      <c r="OOO3219" s="14"/>
      <c r="OOP3219" s="14"/>
      <c r="OOQ3219" s="14"/>
      <c r="OOR3219" s="14"/>
      <c r="OOS3219" s="14"/>
      <c r="OOT3219" s="14"/>
      <c r="OOU3219" s="14"/>
      <c r="OOV3219" s="14"/>
      <c r="OOW3219" s="14"/>
      <c r="OOX3219" s="14"/>
      <c r="OOY3219" s="14"/>
      <c r="OOZ3219" s="14"/>
      <c r="OPA3219" s="14"/>
      <c r="OPB3219" s="14"/>
      <c r="OPC3219" s="14"/>
      <c r="OPD3219" s="14"/>
      <c r="OPE3219" s="14"/>
      <c r="OPF3219" s="14"/>
      <c r="OPG3219" s="14"/>
      <c r="OPH3219" s="14"/>
      <c r="OPI3219" s="14"/>
      <c r="OPJ3219" s="14"/>
      <c r="OPK3219" s="14"/>
      <c r="OPL3219" s="14"/>
      <c r="OPM3219" s="14"/>
      <c r="OPN3219" s="14"/>
      <c r="OPO3219" s="14"/>
      <c r="OPP3219" s="14"/>
      <c r="OPQ3219" s="14"/>
      <c r="OPR3219" s="14"/>
      <c r="OPS3219" s="14"/>
      <c r="OPT3219" s="14"/>
      <c r="OPU3219" s="14"/>
      <c r="OPV3219" s="14"/>
      <c r="OPW3219" s="14"/>
      <c r="OPX3219" s="14"/>
      <c r="OPY3219" s="14"/>
      <c r="OPZ3219" s="14"/>
      <c r="OQA3219" s="14"/>
      <c r="OQB3219" s="14"/>
      <c r="OQC3219" s="14"/>
      <c r="OQD3219" s="14"/>
      <c r="OQE3219" s="14"/>
      <c r="OQF3219" s="14"/>
      <c r="OQG3219" s="14"/>
      <c r="OQH3219" s="14"/>
      <c r="OQI3219" s="14"/>
      <c r="OQJ3219" s="14"/>
      <c r="OQK3219" s="14"/>
      <c r="OQL3219" s="14"/>
      <c r="OQM3219" s="14"/>
      <c r="OQN3219" s="14"/>
      <c r="OQO3219" s="14"/>
      <c r="OQP3219" s="14"/>
      <c r="OQQ3219" s="14"/>
      <c r="OQR3219" s="14"/>
      <c r="OQS3219" s="14"/>
      <c r="OQT3219" s="14"/>
      <c r="OQU3219" s="14"/>
      <c r="OQV3219" s="14"/>
      <c r="OQW3219" s="14"/>
      <c r="OQX3219" s="14"/>
      <c r="OQY3219" s="14"/>
      <c r="OQZ3219" s="14"/>
      <c r="ORA3219" s="14"/>
      <c r="ORB3219" s="14"/>
      <c r="ORC3219" s="14"/>
      <c r="ORD3219" s="14"/>
      <c r="ORE3219" s="14"/>
      <c r="ORF3219" s="14"/>
      <c r="ORG3219" s="14"/>
      <c r="ORH3219" s="14"/>
      <c r="ORI3219" s="14"/>
      <c r="ORJ3219" s="14"/>
      <c r="ORK3219" s="14"/>
      <c r="ORL3219" s="14"/>
      <c r="ORM3219" s="14"/>
      <c r="ORN3219" s="14"/>
      <c r="ORO3219" s="14"/>
      <c r="ORP3219" s="14"/>
      <c r="ORQ3219" s="14"/>
      <c r="ORR3219" s="14"/>
      <c r="ORS3219" s="14"/>
      <c r="ORT3219" s="14"/>
      <c r="ORU3219" s="14"/>
      <c r="ORV3219" s="14"/>
      <c r="ORW3219" s="14"/>
      <c r="ORX3219" s="14"/>
      <c r="ORY3219" s="14"/>
      <c r="ORZ3219" s="14"/>
      <c r="OSA3219" s="14"/>
      <c r="OSB3219" s="14"/>
      <c r="OSC3219" s="14"/>
      <c r="OSD3219" s="14"/>
      <c r="OSE3219" s="14"/>
      <c r="OSF3219" s="14"/>
      <c r="OSG3219" s="14"/>
      <c r="OSH3219" s="14"/>
      <c r="OSI3219" s="14"/>
      <c r="OSJ3219" s="14"/>
      <c r="OSK3219" s="14"/>
      <c r="OSL3219" s="14"/>
      <c r="OSM3219" s="14"/>
      <c r="OSN3219" s="14"/>
      <c r="OSO3219" s="14"/>
      <c r="OSP3219" s="14"/>
      <c r="OSQ3219" s="14"/>
      <c r="OSR3219" s="14"/>
      <c r="OSS3219" s="14"/>
      <c r="OST3219" s="14"/>
      <c r="OSU3219" s="14"/>
      <c r="OSV3219" s="14"/>
      <c r="OSW3219" s="14"/>
      <c r="OSX3219" s="14"/>
      <c r="OSY3219" s="14"/>
      <c r="OSZ3219" s="14"/>
      <c r="OTA3219" s="14"/>
      <c r="OTB3219" s="14"/>
      <c r="OTC3219" s="14"/>
      <c r="OTD3219" s="14"/>
      <c r="OTE3219" s="14"/>
      <c r="OTF3219" s="14"/>
      <c r="OTG3219" s="14"/>
      <c r="OTH3219" s="14"/>
      <c r="OTI3219" s="14"/>
      <c r="OTJ3219" s="14"/>
      <c r="OTK3219" s="14"/>
      <c r="OTL3219" s="14"/>
      <c r="OTM3219" s="14"/>
      <c r="OTN3219" s="14"/>
      <c r="OTO3219" s="14"/>
      <c r="OTP3219" s="14"/>
      <c r="OTQ3219" s="14"/>
      <c r="OTR3219" s="14"/>
      <c r="OTS3219" s="14"/>
      <c r="OTT3219" s="14"/>
      <c r="OTU3219" s="14"/>
      <c r="OTV3219" s="14"/>
      <c r="OTW3219" s="14"/>
      <c r="OTX3219" s="14"/>
      <c r="OTY3219" s="14"/>
      <c r="OTZ3219" s="14"/>
      <c r="OUA3219" s="14"/>
      <c r="OUB3219" s="14"/>
      <c r="OUC3219" s="14"/>
      <c r="OUD3219" s="14"/>
      <c r="OUE3219" s="14"/>
      <c r="OUF3219" s="14"/>
      <c r="OUG3219" s="14"/>
      <c r="OUH3219" s="14"/>
      <c r="OUI3219" s="14"/>
      <c r="OUJ3219" s="14"/>
      <c r="OUK3219" s="14"/>
      <c r="OUL3219" s="14"/>
      <c r="OUM3219" s="14"/>
      <c r="OUN3219" s="14"/>
      <c r="OUO3219" s="14"/>
      <c r="OUP3219" s="14"/>
      <c r="OUQ3219" s="14"/>
      <c r="OUR3219" s="14"/>
      <c r="OUS3219" s="14"/>
      <c r="OUT3219" s="14"/>
      <c r="OUU3219" s="14"/>
      <c r="OUV3219" s="14"/>
      <c r="OUW3219" s="14"/>
      <c r="OUX3219" s="14"/>
      <c r="OUY3219" s="14"/>
      <c r="OUZ3219" s="14"/>
      <c r="OVA3219" s="14"/>
      <c r="OVB3219" s="14"/>
      <c r="OVC3219" s="14"/>
      <c r="OVD3219" s="14"/>
      <c r="OVE3219" s="14"/>
      <c r="OVF3219" s="14"/>
      <c r="OVG3219" s="14"/>
      <c r="OVH3219" s="14"/>
      <c r="OVI3219" s="14"/>
      <c r="OVJ3219" s="14"/>
      <c r="OVK3219" s="14"/>
      <c r="OVL3219" s="14"/>
      <c r="OVM3219" s="14"/>
      <c r="OVN3219" s="14"/>
      <c r="OVO3219" s="14"/>
      <c r="OVP3219" s="14"/>
      <c r="OVQ3219" s="14"/>
      <c r="OVR3219" s="14"/>
      <c r="OVS3219" s="14"/>
      <c r="OVT3219" s="14"/>
      <c r="OVU3219" s="14"/>
      <c r="OVV3219" s="14"/>
      <c r="OVW3219" s="14"/>
      <c r="OVX3219" s="14"/>
      <c r="OVY3219" s="14"/>
      <c r="OVZ3219" s="14"/>
      <c r="OWA3219" s="14"/>
      <c r="OWB3219" s="14"/>
      <c r="OWC3219" s="14"/>
      <c r="OWD3219" s="14"/>
      <c r="OWE3219" s="14"/>
      <c r="OWF3219" s="14"/>
      <c r="OWG3219" s="14"/>
      <c r="OWH3219" s="14"/>
      <c r="OWI3219" s="14"/>
      <c r="OWJ3219" s="14"/>
      <c r="OWK3219" s="14"/>
      <c r="OWL3219" s="14"/>
      <c r="OWM3219" s="14"/>
      <c r="OWN3219" s="14"/>
      <c r="OWO3219" s="14"/>
      <c r="OWP3219" s="14"/>
      <c r="OWQ3219" s="14"/>
      <c r="OWR3219" s="14"/>
      <c r="OWS3219" s="14"/>
      <c r="OWT3219" s="14"/>
      <c r="OWU3219" s="14"/>
      <c r="OWV3219" s="14"/>
      <c r="OWW3219" s="14"/>
      <c r="OWX3219" s="14"/>
      <c r="OWY3219" s="14"/>
      <c r="OWZ3219" s="14"/>
      <c r="OXA3219" s="14"/>
      <c r="OXB3219" s="14"/>
      <c r="OXC3219" s="14"/>
      <c r="OXD3219" s="14"/>
      <c r="OXE3219" s="14"/>
      <c r="OXF3219" s="14"/>
      <c r="OXG3219" s="14"/>
      <c r="OXH3219" s="14"/>
      <c r="OXI3219" s="14"/>
      <c r="OXJ3219" s="14"/>
      <c r="OXK3219" s="14"/>
      <c r="OXL3219" s="14"/>
      <c r="OXM3219" s="14"/>
      <c r="OXN3219" s="14"/>
      <c r="OXO3219" s="14"/>
      <c r="OXP3219" s="14"/>
      <c r="OXQ3219" s="14"/>
      <c r="OXR3219" s="14"/>
      <c r="OXS3219" s="14"/>
      <c r="OXT3219" s="14"/>
      <c r="OXU3219" s="14"/>
      <c r="OXV3219" s="14"/>
      <c r="OXW3219" s="14"/>
      <c r="OXX3219" s="14"/>
      <c r="OXY3219" s="14"/>
      <c r="OXZ3219" s="14"/>
      <c r="OYA3219" s="14"/>
      <c r="OYB3219" s="14"/>
      <c r="OYC3219" s="14"/>
      <c r="OYD3219" s="14"/>
      <c r="OYE3219" s="14"/>
      <c r="OYF3219" s="14"/>
      <c r="OYG3219" s="14"/>
      <c r="OYH3219" s="14"/>
      <c r="OYI3219" s="14"/>
      <c r="OYJ3219" s="14"/>
      <c r="OYK3219" s="14"/>
      <c r="OYL3219" s="14"/>
      <c r="OYM3219" s="14"/>
      <c r="OYN3219" s="14"/>
      <c r="OYO3219" s="14"/>
      <c r="OYP3219" s="14"/>
      <c r="OYQ3219" s="14"/>
      <c r="OYR3219" s="14"/>
      <c r="OYS3219" s="14"/>
      <c r="OYT3219" s="14"/>
      <c r="OYU3219" s="14"/>
      <c r="OYV3219" s="14"/>
      <c r="OYW3219" s="14"/>
      <c r="OYX3219" s="14"/>
      <c r="OYY3219" s="14"/>
      <c r="OYZ3219" s="14"/>
      <c r="OZA3219" s="14"/>
      <c r="OZB3219" s="14"/>
      <c r="OZC3219" s="14"/>
      <c r="OZD3219" s="14"/>
      <c r="OZE3219" s="14"/>
      <c r="OZF3219" s="14"/>
      <c r="OZG3219" s="14"/>
      <c r="OZH3219" s="14"/>
      <c r="OZI3219" s="14"/>
      <c r="OZJ3219" s="14"/>
      <c r="OZK3219" s="14"/>
      <c r="OZL3219" s="14"/>
      <c r="OZM3219" s="14"/>
      <c r="OZN3219" s="14"/>
      <c r="OZO3219" s="14"/>
      <c r="OZP3219" s="14"/>
      <c r="OZQ3219" s="14"/>
      <c r="OZR3219" s="14"/>
      <c r="OZS3219" s="14"/>
      <c r="OZT3219" s="14"/>
      <c r="OZU3219" s="14"/>
      <c r="OZV3219" s="14"/>
      <c r="OZW3219" s="14"/>
      <c r="OZX3219" s="14"/>
      <c r="OZY3219" s="14"/>
      <c r="OZZ3219" s="14"/>
      <c r="PAA3219" s="14"/>
      <c r="PAB3219" s="14"/>
      <c r="PAC3219" s="14"/>
      <c r="PAD3219" s="14"/>
      <c r="PAE3219" s="14"/>
      <c r="PAF3219" s="14"/>
      <c r="PAG3219" s="14"/>
      <c r="PAH3219" s="14"/>
      <c r="PAI3219" s="14"/>
      <c r="PAJ3219" s="14"/>
      <c r="PAK3219" s="14"/>
      <c r="PAL3219" s="14"/>
      <c r="PAM3219" s="14"/>
      <c r="PAN3219" s="14"/>
      <c r="PAO3219" s="14"/>
      <c r="PAP3219" s="14"/>
      <c r="PAQ3219" s="14"/>
      <c r="PAR3219" s="14"/>
      <c r="PAS3219" s="14"/>
      <c r="PAT3219" s="14"/>
      <c r="PAU3219" s="14"/>
      <c r="PAV3219" s="14"/>
      <c r="PAW3219" s="14"/>
      <c r="PAX3219" s="14"/>
      <c r="PAY3219" s="14"/>
      <c r="PAZ3219" s="14"/>
      <c r="PBA3219" s="14"/>
      <c r="PBB3219" s="14"/>
      <c r="PBC3219" s="14"/>
      <c r="PBD3219" s="14"/>
      <c r="PBE3219" s="14"/>
      <c r="PBF3219" s="14"/>
      <c r="PBG3219" s="14"/>
      <c r="PBH3219" s="14"/>
      <c r="PBI3219" s="14"/>
      <c r="PBJ3219" s="14"/>
      <c r="PBK3219" s="14"/>
      <c r="PBL3219" s="14"/>
      <c r="PBM3219" s="14"/>
      <c r="PBN3219" s="14"/>
      <c r="PBO3219" s="14"/>
      <c r="PBP3219" s="14"/>
      <c r="PBQ3219" s="14"/>
      <c r="PBR3219" s="14"/>
      <c r="PBS3219" s="14"/>
      <c r="PBT3219" s="14"/>
      <c r="PBU3219" s="14"/>
      <c r="PBV3219" s="14"/>
      <c r="PBW3219" s="14"/>
      <c r="PBX3219" s="14"/>
      <c r="PBY3219" s="14"/>
      <c r="PBZ3219" s="14"/>
      <c r="PCA3219" s="14"/>
      <c r="PCB3219" s="14"/>
      <c r="PCC3219" s="14"/>
      <c r="PCD3219" s="14"/>
      <c r="PCE3219" s="14"/>
      <c r="PCF3219" s="14"/>
      <c r="PCG3219" s="14"/>
      <c r="PCH3219" s="14"/>
      <c r="PCI3219" s="14"/>
      <c r="PCJ3219" s="14"/>
      <c r="PCK3219" s="14"/>
      <c r="PCL3219" s="14"/>
      <c r="PCM3219" s="14"/>
      <c r="PCN3219" s="14"/>
      <c r="PCO3219" s="14"/>
      <c r="PCP3219" s="14"/>
      <c r="PCQ3219" s="14"/>
      <c r="PCR3219" s="14"/>
      <c r="PCS3219" s="14"/>
      <c r="PCT3219" s="14"/>
      <c r="PCU3219" s="14"/>
      <c r="PCV3219" s="14"/>
      <c r="PCW3219" s="14"/>
      <c r="PCX3219" s="14"/>
      <c r="PCY3219" s="14"/>
      <c r="PCZ3219" s="14"/>
      <c r="PDA3219" s="14"/>
      <c r="PDB3219" s="14"/>
      <c r="PDC3219" s="14"/>
      <c r="PDD3219" s="14"/>
      <c r="PDE3219" s="14"/>
      <c r="PDF3219" s="14"/>
      <c r="PDG3219" s="14"/>
      <c r="PDH3219" s="14"/>
      <c r="PDI3219" s="14"/>
      <c r="PDJ3219" s="14"/>
      <c r="PDK3219" s="14"/>
      <c r="PDL3219" s="14"/>
      <c r="PDM3219" s="14"/>
      <c r="PDN3219" s="14"/>
      <c r="PDO3219" s="14"/>
      <c r="PDP3219" s="14"/>
      <c r="PDQ3219" s="14"/>
      <c r="PDR3219" s="14"/>
      <c r="PDS3219" s="14"/>
      <c r="PDT3219" s="14"/>
      <c r="PDU3219" s="14"/>
      <c r="PDV3219" s="14"/>
      <c r="PDW3219" s="14"/>
      <c r="PDX3219" s="14"/>
      <c r="PDY3219" s="14"/>
      <c r="PDZ3219" s="14"/>
      <c r="PEA3219" s="14"/>
      <c r="PEB3219" s="14"/>
      <c r="PEC3219" s="14"/>
      <c r="PED3219" s="14"/>
      <c r="PEE3219" s="14"/>
      <c r="PEF3219" s="14"/>
      <c r="PEG3219" s="14"/>
      <c r="PEH3219" s="14"/>
      <c r="PEI3219" s="14"/>
      <c r="PEJ3219" s="14"/>
      <c r="PEK3219" s="14"/>
      <c r="PEL3219" s="14"/>
      <c r="PEM3219" s="14"/>
      <c r="PEN3219" s="14"/>
      <c r="PEO3219" s="14"/>
      <c r="PEP3219" s="14"/>
      <c r="PEQ3219" s="14"/>
      <c r="PER3219" s="14"/>
      <c r="PES3219" s="14"/>
      <c r="PET3219" s="14"/>
      <c r="PEU3219" s="14"/>
      <c r="PEV3219" s="14"/>
      <c r="PEW3219" s="14"/>
      <c r="PEX3219" s="14"/>
      <c r="PEY3219" s="14"/>
      <c r="PEZ3219" s="14"/>
      <c r="PFA3219" s="14"/>
      <c r="PFB3219" s="14"/>
      <c r="PFC3219" s="14"/>
      <c r="PFD3219" s="14"/>
      <c r="PFE3219" s="14"/>
      <c r="PFF3219" s="14"/>
      <c r="PFG3219" s="14"/>
      <c r="PFH3219" s="14"/>
      <c r="PFI3219" s="14"/>
      <c r="PFJ3219" s="14"/>
      <c r="PFK3219" s="14"/>
      <c r="PFL3219" s="14"/>
      <c r="PFM3219" s="14"/>
      <c r="PFN3219" s="14"/>
      <c r="PFO3219" s="14"/>
      <c r="PFP3219" s="14"/>
      <c r="PFQ3219" s="14"/>
      <c r="PFR3219" s="14"/>
      <c r="PFS3219" s="14"/>
      <c r="PFT3219" s="14"/>
      <c r="PFU3219" s="14"/>
      <c r="PFV3219" s="14"/>
      <c r="PFW3219" s="14"/>
      <c r="PFX3219" s="14"/>
      <c r="PFY3219" s="14"/>
      <c r="PFZ3219" s="14"/>
      <c r="PGA3219" s="14"/>
      <c r="PGB3219" s="14"/>
      <c r="PGC3219" s="14"/>
      <c r="PGD3219" s="14"/>
      <c r="PGE3219" s="14"/>
      <c r="PGF3219" s="14"/>
      <c r="PGG3219" s="14"/>
      <c r="PGH3219" s="14"/>
      <c r="PGI3219" s="14"/>
      <c r="PGJ3219" s="14"/>
      <c r="PGK3219" s="14"/>
      <c r="PGL3219" s="14"/>
      <c r="PGM3219" s="14"/>
      <c r="PGN3219" s="14"/>
      <c r="PGO3219" s="14"/>
      <c r="PGP3219" s="14"/>
      <c r="PGQ3219" s="14"/>
      <c r="PGR3219" s="14"/>
      <c r="PGS3219" s="14"/>
      <c r="PGT3219" s="14"/>
      <c r="PGU3219" s="14"/>
      <c r="PGV3219" s="14"/>
      <c r="PGW3219" s="14"/>
      <c r="PGX3219" s="14"/>
      <c r="PGY3219" s="14"/>
      <c r="PGZ3219" s="14"/>
      <c r="PHA3219" s="14"/>
      <c r="PHB3219" s="14"/>
      <c r="PHC3219" s="14"/>
      <c r="PHD3219" s="14"/>
      <c r="PHE3219" s="14"/>
      <c r="PHF3219" s="14"/>
      <c r="PHG3219" s="14"/>
      <c r="PHH3219" s="14"/>
      <c r="PHI3219" s="14"/>
      <c r="PHJ3219" s="14"/>
      <c r="PHK3219" s="14"/>
      <c r="PHL3219" s="14"/>
      <c r="PHM3219" s="14"/>
      <c r="PHN3219" s="14"/>
      <c r="PHO3219" s="14"/>
      <c r="PHP3219" s="14"/>
      <c r="PHQ3219" s="14"/>
      <c r="PHR3219" s="14"/>
      <c r="PHS3219" s="14"/>
      <c r="PHT3219" s="14"/>
      <c r="PHU3219" s="14"/>
      <c r="PHV3219" s="14"/>
      <c r="PHW3219" s="14"/>
      <c r="PHX3219" s="14"/>
      <c r="PHY3219" s="14"/>
      <c r="PHZ3219" s="14"/>
      <c r="PIA3219" s="14"/>
      <c r="PIB3219" s="14"/>
      <c r="PIC3219" s="14"/>
      <c r="PID3219" s="14"/>
      <c r="PIE3219" s="14"/>
      <c r="PIF3219" s="14"/>
      <c r="PIG3219" s="14"/>
      <c r="PIH3219" s="14"/>
      <c r="PII3219" s="14"/>
      <c r="PIJ3219" s="14"/>
      <c r="PIK3219" s="14"/>
      <c r="PIL3219" s="14"/>
      <c r="PIM3219" s="14"/>
      <c r="PIN3219" s="14"/>
      <c r="PIO3219" s="14"/>
      <c r="PIP3219" s="14"/>
      <c r="PIQ3219" s="14"/>
      <c r="PIR3219" s="14"/>
      <c r="PIS3219" s="14"/>
      <c r="PIT3219" s="14"/>
      <c r="PIU3219" s="14"/>
      <c r="PIV3219" s="14"/>
      <c r="PIW3219" s="14"/>
      <c r="PIX3219" s="14"/>
      <c r="PIY3219" s="14"/>
      <c r="PIZ3219" s="14"/>
      <c r="PJA3219" s="14"/>
      <c r="PJB3219" s="14"/>
      <c r="PJC3219" s="14"/>
      <c r="PJD3219" s="14"/>
      <c r="PJE3219" s="14"/>
      <c r="PJF3219" s="14"/>
      <c r="PJG3219" s="14"/>
      <c r="PJH3219" s="14"/>
      <c r="PJI3219" s="14"/>
      <c r="PJJ3219" s="14"/>
      <c r="PJK3219" s="14"/>
      <c r="PJL3219" s="14"/>
      <c r="PJM3219" s="14"/>
      <c r="PJN3219" s="14"/>
      <c r="PJO3219" s="14"/>
      <c r="PJP3219" s="14"/>
      <c r="PJQ3219" s="14"/>
      <c r="PJR3219" s="14"/>
      <c r="PJS3219" s="14"/>
      <c r="PJT3219" s="14"/>
      <c r="PJU3219" s="14"/>
      <c r="PJV3219" s="14"/>
      <c r="PJW3219" s="14"/>
      <c r="PJX3219" s="14"/>
      <c r="PJY3219" s="14"/>
      <c r="PJZ3219" s="14"/>
      <c r="PKA3219" s="14"/>
      <c r="PKB3219" s="14"/>
      <c r="PKC3219" s="14"/>
      <c r="PKD3219" s="14"/>
      <c r="PKE3219" s="14"/>
      <c r="PKF3219" s="14"/>
      <c r="PKG3219" s="14"/>
      <c r="PKH3219" s="14"/>
      <c r="PKI3219" s="14"/>
      <c r="PKJ3219" s="14"/>
      <c r="PKK3219" s="14"/>
      <c r="PKL3219" s="14"/>
      <c r="PKM3219" s="14"/>
      <c r="PKN3219" s="14"/>
      <c r="PKO3219" s="14"/>
      <c r="PKP3219" s="14"/>
      <c r="PKQ3219" s="14"/>
      <c r="PKR3219" s="14"/>
      <c r="PKS3219" s="14"/>
      <c r="PKT3219" s="14"/>
      <c r="PKU3219" s="14"/>
      <c r="PKV3219" s="14"/>
      <c r="PKW3219" s="14"/>
      <c r="PKX3219" s="14"/>
      <c r="PKY3219" s="14"/>
      <c r="PKZ3219" s="14"/>
      <c r="PLA3219" s="14"/>
      <c r="PLB3219" s="14"/>
      <c r="PLC3219" s="14"/>
      <c r="PLD3219" s="14"/>
      <c r="PLE3219" s="14"/>
      <c r="PLF3219" s="14"/>
      <c r="PLG3219" s="14"/>
      <c r="PLH3219" s="14"/>
      <c r="PLI3219" s="14"/>
      <c r="PLJ3219" s="14"/>
      <c r="PLK3219" s="14"/>
      <c r="PLL3219" s="14"/>
      <c r="PLM3219" s="14"/>
      <c r="PLN3219" s="14"/>
      <c r="PLO3219" s="14"/>
      <c r="PLP3219" s="14"/>
      <c r="PLQ3219" s="14"/>
      <c r="PLR3219" s="14"/>
      <c r="PLS3219" s="14"/>
      <c r="PLT3219" s="14"/>
      <c r="PLU3219" s="14"/>
      <c r="PLV3219" s="14"/>
      <c r="PLW3219" s="14"/>
      <c r="PLX3219" s="14"/>
      <c r="PLY3219" s="14"/>
      <c r="PLZ3219" s="14"/>
      <c r="PMA3219" s="14"/>
      <c r="PMB3219" s="14"/>
      <c r="PMC3219" s="14"/>
      <c r="PMD3219" s="14"/>
      <c r="PME3219" s="14"/>
      <c r="PMF3219" s="14"/>
      <c r="PMG3219" s="14"/>
      <c r="PMH3219" s="14"/>
      <c r="PMI3219" s="14"/>
      <c r="PMJ3219" s="14"/>
      <c r="PMK3219" s="14"/>
      <c r="PML3219" s="14"/>
      <c r="PMM3219" s="14"/>
      <c r="PMN3219" s="14"/>
      <c r="PMO3219" s="14"/>
      <c r="PMP3219" s="14"/>
      <c r="PMQ3219" s="14"/>
      <c r="PMR3219" s="14"/>
      <c r="PMS3219" s="14"/>
      <c r="PMT3219" s="14"/>
      <c r="PMU3219" s="14"/>
      <c r="PMV3219" s="14"/>
      <c r="PMW3219" s="14"/>
      <c r="PMX3219" s="14"/>
      <c r="PMY3219" s="14"/>
      <c r="PMZ3219" s="14"/>
      <c r="PNA3219" s="14"/>
      <c r="PNB3219" s="14"/>
      <c r="PNC3219" s="14"/>
      <c r="PND3219" s="14"/>
      <c r="PNE3219" s="14"/>
      <c r="PNF3219" s="14"/>
      <c r="PNG3219" s="14"/>
      <c r="PNH3219" s="14"/>
      <c r="PNI3219" s="14"/>
      <c r="PNJ3219" s="14"/>
      <c r="PNK3219" s="14"/>
      <c r="PNL3219" s="14"/>
      <c r="PNM3219" s="14"/>
      <c r="PNN3219" s="14"/>
      <c r="PNO3219" s="14"/>
      <c r="PNP3219" s="14"/>
      <c r="PNQ3219" s="14"/>
      <c r="PNR3219" s="14"/>
      <c r="PNS3219" s="14"/>
      <c r="PNT3219" s="14"/>
      <c r="PNU3219" s="14"/>
      <c r="PNV3219" s="14"/>
      <c r="PNW3219" s="14"/>
      <c r="PNX3219" s="14"/>
      <c r="PNY3219" s="14"/>
      <c r="PNZ3219" s="14"/>
      <c r="POA3219" s="14"/>
      <c r="POB3219" s="14"/>
      <c r="POC3219" s="14"/>
      <c r="POD3219" s="14"/>
      <c r="POE3219" s="14"/>
      <c r="POF3219" s="14"/>
      <c r="POG3219" s="14"/>
      <c r="POH3219" s="14"/>
      <c r="POI3219" s="14"/>
      <c r="POJ3219" s="14"/>
      <c r="POK3219" s="14"/>
      <c r="POL3219" s="14"/>
      <c r="POM3219" s="14"/>
      <c r="PON3219" s="14"/>
      <c r="POO3219" s="14"/>
      <c r="POP3219" s="14"/>
      <c r="POQ3219" s="14"/>
      <c r="POR3219" s="14"/>
      <c r="POS3219" s="14"/>
      <c r="POT3219" s="14"/>
      <c r="POU3219" s="14"/>
      <c r="POV3219" s="14"/>
      <c r="POW3219" s="14"/>
      <c r="POX3219" s="14"/>
      <c r="POY3219" s="14"/>
      <c r="POZ3219" s="14"/>
      <c r="PPA3219" s="14"/>
      <c r="PPB3219" s="14"/>
      <c r="PPC3219" s="14"/>
      <c r="PPD3219" s="14"/>
      <c r="PPE3219" s="14"/>
      <c r="PPF3219" s="14"/>
      <c r="PPG3219" s="14"/>
      <c r="PPH3219" s="14"/>
      <c r="PPI3219" s="14"/>
      <c r="PPJ3219" s="14"/>
      <c r="PPK3219" s="14"/>
      <c r="PPL3219" s="14"/>
      <c r="PPM3219" s="14"/>
      <c r="PPN3219" s="14"/>
      <c r="PPO3219" s="14"/>
      <c r="PPP3219" s="14"/>
      <c r="PPQ3219" s="14"/>
      <c r="PPR3219" s="14"/>
      <c r="PPS3219" s="14"/>
      <c r="PPT3219" s="14"/>
      <c r="PPU3219" s="14"/>
      <c r="PPV3219" s="14"/>
      <c r="PPW3219" s="14"/>
      <c r="PPX3219" s="14"/>
      <c r="PPY3219" s="14"/>
      <c r="PPZ3219" s="14"/>
      <c r="PQA3219" s="14"/>
      <c r="PQB3219" s="14"/>
      <c r="PQC3219" s="14"/>
      <c r="PQD3219" s="14"/>
      <c r="PQE3219" s="14"/>
      <c r="PQF3219" s="14"/>
      <c r="PQG3219" s="14"/>
      <c r="PQH3219" s="14"/>
      <c r="PQI3219" s="14"/>
      <c r="PQJ3219" s="14"/>
      <c r="PQK3219" s="14"/>
      <c r="PQL3219" s="14"/>
      <c r="PQM3219" s="14"/>
      <c r="PQN3219" s="14"/>
      <c r="PQO3219" s="14"/>
      <c r="PQP3219" s="14"/>
      <c r="PQQ3219" s="14"/>
      <c r="PQR3219" s="14"/>
      <c r="PQS3219" s="14"/>
      <c r="PQT3219" s="14"/>
      <c r="PQU3219" s="14"/>
      <c r="PQV3219" s="14"/>
      <c r="PQW3219" s="14"/>
      <c r="PQX3219" s="14"/>
      <c r="PQY3219" s="14"/>
      <c r="PQZ3219" s="14"/>
      <c r="PRA3219" s="14"/>
      <c r="PRB3219" s="14"/>
      <c r="PRC3219" s="14"/>
      <c r="PRD3219" s="14"/>
      <c r="PRE3219" s="14"/>
      <c r="PRF3219" s="14"/>
      <c r="PRG3219" s="14"/>
      <c r="PRH3219" s="14"/>
      <c r="PRI3219" s="14"/>
      <c r="PRJ3219" s="14"/>
      <c r="PRK3219" s="14"/>
      <c r="PRL3219" s="14"/>
      <c r="PRM3219" s="14"/>
      <c r="PRN3219" s="14"/>
      <c r="PRO3219" s="14"/>
      <c r="PRP3219" s="14"/>
      <c r="PRQ3219" s="14"/>
      <c r="PRR3219" s="14"/>
      <c r="PRS3219" s="14"/>
      <c r="PRT3219" s="14"/>
      <c r="PRU3219" s="14"/>
      <c r="PRV3219" s="14"/>
      <c r="PRW3219" s="14"/>
      <c r="PRX3219" s="14"/>
      <c r="PRY3219" s="14"/>
      <c r="PRZ3219" s="14"/>
      <c r="PSA3219" s="14"/>
      <c r="PSB3219" s="14"/>
      <c r="PSC3219" s="14"/>
      <c r="PSD3219" s="14"/>
      <c r="PSE3219" s="14"/>
      <c r="PSF3219" s="14"/>
      <c r="PSG3219" s="14"/>
      <c r="PSH3219" s="14"/>
      <c r="PSI3219" s="14"/>
      <c r="PSJ3219" s="14"/>
      <c r="PSK3219" s="14"/>
      <c r="PSL3219" s="14"/>
      <c r="PSM3219" s="14"/>
      <c r="PSN3219" s="14"/>
      <c r="PSO3219" s="14"/>
      <c r="PSP3219" s="14"/>
      <c r="PSQ3219" s="14"/>
      <c r="PSR3219" s="14"/>
      <c r="PSS3219" s="14"/>
      <c r="PST3219" s="14"/>
      <c r="PSU3219" s="14"/>
      <c r="PSV3219" s="14"/>
      <c r="PSW3219" s="14"/>
      <c r="PSX3219" s="14"/>
      <c r="PSY3219" s="14"/>
      <c r="PSZ3219" s="14"/>
      <c r="PTA3219" s="14"/>
      <c r="PTB3219" s="14"/>
      <c r="PTC3219" s="14"/>
      <c r="PTD3219" s="14"/>
      <c r="PTE3219" s="14"/>
      <c r="PTF3219" s="14"/>
      <c r="PTG3219" s="14"/>
      <c r="PTH3219" s="14"/>
      <c r="PTI3219" s="14"/>
      <c r="PTJ3219" s="14"/>
      <c r="PTK3219" s="14"/>
      <c r="PTL3219" s="14"/>
      <c r="PTM3219" s="14"/>
      <c r="PTN3219" s="14"/>
      <c r="PTO3219" s="14"/>
      <c r="PTP3219" s="14"/>
      <c r="PTQ3219" s="14"/>
      <c r="PTR3219" s="14"/>
      <c r="PTS3219" s="14"/>
      <c r="PTT3219" s="14"/>
      <c r="PTU3219" s="14"/>
      <c r="PTV3219" s="14"/>
      <c r="PTW3219" s="14"/>
      <c r="PTX3219" s="14"/>
      <c r="PTY3219" s="14"/>
      <c r="PTZ3219" s="14"/>
      <c r="PUA3219" s="14"/>
      <c r="PUB3219" s="14"/>
      <c r="PUC3219" s="14"/>
      <c r="PUD3219" s="14"/>
      <c r="PUE3219" s="14"/>
      <c r="PUF3219" s="14"/>
      <c r="PUG3219" s="14"/>
      <c r="PUH3219" s="14"/>
      <c r="PUI3219" s="14"/>
      <c r="PUJ3219" s="14"/>
      <c r="PUK3219" s="14"/>
      <c r="PUL3219" s="14"/>
      <c r="PUM3219" s="14"/>
      <c r="PUN3219" s="14"/>
      <c r="PUO3219" s="14"/>
      <c r="PUP3219" s="14"/>
      <c r="PUQ3219" s="14"/>
      <c r="PUR3219" s="14"/>
      <c r="PUS3219" s="14"/>
      <c r="PUT3219" s="14"/>
      <c r="PUU3219" s="14"/>
      <c r="PUV3219" s="14"/>
      <c r="PUW3219" s="14"/>
      <c r="PUX3219" s="14"/>
      <c r="PUY3219" s="14"/>
      <c r="PUZ3219" s="14"/>
      <c r="PVA3219" s="14"/>
      <c r="PVB3219" s="14"/>
      <c r="PVC3219" s="14"/>
      <c r="PVD3219" s="14"/>
      <c r="PVE3219" s="14"/>
      <c r="PVF3219" s="14"/>
      <c r="PVG3219" s="14"/>
      <c r="PVH3219" s="14"/>
      <c r="PVI3219" s="14"/>
      <c r="PVJ3219" s="14"/>
      <c r="PVK3219" s="14"/>
      <c r="PVL3219" s="14"/>
      <c r="PVM3219" s="14"/>
      <c r="PVN3219" s="14"/>
      <c r="PVO3219" s="14"/>
      <c r="PVP3219" s="14"/>
      <c r="PVQ3219" s="14"/>
      <c r="PVR3219" s="14"/>
      <c r="PVS3219" s="14"/>
      <c r="PVT3219" s="14"/>
      <c r="PVU3219" s="14"/>
      <c r="PVV3219" s="14"/>
      <c r="PVW3219" s="14"/>
      <c r="PVX3219" s="14"/>
      <c r="PVY3219" s="14"/>
      <c r="PVZ3219" s="14"/>
      <c r="PWA3219" s="14"/>
      <c r="PWB3219" s="14"/>
      <c r="PWC3219" s="14"/>
      <c r="PWD3219" s="14"/>
      <c r="PWE3219" s="14"/>
      <c r="PWF3219" s="14"/>
      <c r="PWG3219" s="14"/>
      <c r="PWH3219" s="14"/>
      <c r="PWI3219" s="14"/>
      <c r="PWJ3219" s="14"/>
      <c r="PWK3219" s="14"/>
      <c r="PWL3219" s="14"/>
      <c r="PWM3219" s="14"/>
      <c r="PWN3219" s="14"/>
      <c r="PWO3219" s="14"/>
      <c r="PWP3219" s="14"/>
      <c r="PWQ3219" s="14"/>
      <c r="PWR3219" s="14"/>
      <c r="PWS3219" s="14"/>
      <c r="PWT3219" s="14"/>
      <c r="PWU3219" s="14"/>
      <c r="PWV3219" s="14"/>
      <c r="PWW3219" s="14"/>
      <c r="PWX3219" s="14"/>
      <c r="PWY3219" s="14"/>
      <c r="PWZ3219" s="14"/>
      <c r="PXA3219" s="14"/>
      <c r="PXB3219" s="14"/>
      <c r="PXC3219" s="14"/>
      <c r="PXD3219" s="14"/>
      <c r="PXE3219" s="14"/>
      <c r="PXF3219" s="14"/>
      <c r="PXG3219" s="14"/>
      <c r="PXH3219" s="14"/>
      <c r="PXI3219" s="14"/>
      <c r="PXJ3219" s="14"/>
      <c r="PXK3219" s="14"/>
      <c r="PXL3219" s="14"/>
      <c r="PXM3219" s="14"/>
      <c r="PXN3219" s="14"/>
      <c r="PXO3219" s="14"/>
      <c r="PXP3219" s="14"/>
      <c r="PXQ3219" s="14"/>
      <c r="PXR3219" s="14"/>
      <c r="PXS3219" s="14"/>
      <c r="PXT3219" s="14"/>
      <c r="PXU3219" s="14"/>
      <c r="PXV3219" s="14"/>
      <c r="PXW3219" s="14"/>
      <c r="PXX3219" s="14"/>
      <c r="PXY3219" s="14"/>
      <c r="PXZ3219" s="14"/>
      <c r="PYA3219" s="14"/>
      <c r="PYB3219" s="14"/>
      <c r="PYC3219" s="14"/>
      <c r="PYD3219" s="14"/>
      <c r="PYE3219" s="14"/>
      <c r="PYF3219" s="14"/>
      <c r="PYG3219" s="14"/>
      <c r="PYH3219" s="14"/>
      <c r="PYI3219" s="14"/>
      <c r="PYJ3219" s="14"/>
      <c r="PYK3219" s="14"/>
      <c r="PYL3219" s="14"/>
      <c r="PYM3219" s="14"/>
      <c r="PYN3219" s="14"/>
      <c r="PYO3219" s="14"/>
      <c r="PYP3219" s="14"/>
      <c r="PYQ3219" s="14"/>
      <c r="PYR3219" s="14"/>
      <c r="PYS3219" s="14"/>
      <c r="PYT3219" s="14"/>
      <c r="PYU3219" s="14"/>
      <c r="PYV3219" s="14"/>
      <c r="PYW3219" s="14"/>
      <c r="PYX3219" s="14"/>
      <c r="PYY3219" s="14"/>
      <c r="PYZ3219" s="14"/>
      <c r="PZA3219" s="14"/>
      <c r="PZB3219" s="14"/>
      <c r="PZC3219" s="14"/>
      <c r="PZD3219" s="14"/>
      <c r="PZE3219" s="14"/>
      <c r="PZF3219" s="14"/>
      <c r="PZG3219" s="14"/>
      <c r="PZH3219" s="14"/>
      <c r="PZI3219" s="14"/>
      <c r="PZJ3219" s="14"/>
      <c r="PZK3219" s="14"/>
      <c r="PZL3219" s="14"/>
      <c r="PZM3219" s="14"/>
      <c r="PZN3219" s="14"/>
      <c r="PZO3219" s="14"/>
      <c r="PZP3219" s="14"/>
      <c r="PZQ3219" s="14"/>
      <c r="PZR3219" s="14"/>
      <c r="PZS3219" s="14"/>
      <c r="PZT3219" s="14"/>
      <c r="PZU3219" s="14"/>
      <c r="PZV3219" s="14"/>
      <c r="PZW3219" s="14"/>
      <c r="PZX3219" s="14"/>
      <c r="PZY3219" s="14"/>
      <c r="PZZ3219" s="14"/>
      <c r="QAA3219" s="14"/>
      <c r="QAB3219" s="14"/>
      <c r="QAC3219" s="14"/>
      <c r="QAD3219" s="14"/>
      <c r="QAE3219" s="14"/>
      <c r="QAF3219" s="14"/>
      <c r="QAG3219" s="14"/>
      <c r="QAH3219" s="14"/>
      <c r="QAI3219" s="14"/>
      <c r="QAJ3219" s="14"/>
      <c r="QAK3219" s="14"/>
      <c r="QAL3219" s="14"/>
      <c r="QAM3219" s="14"/>
      <c r="QAN3219" s="14"/>
      <c r="QAO3219" s="14"/>
      <c r="QAP3219" s="14"/>
      <c r="QAQ3219" s="14"/>
      <c r="QAR3219" s="14"/>
      <c r="QAS3219" s="14"/>
      <c r="QAT3219" s="14"/>
      <c r="QAU3219" s="14"/>
      <c r="QAV3219" s="14"/>
      <c r="QAW3219" s="14"/>
      <c r="QAX3219" s="14"/>
      <c r="QAY3219" s="14"/>
      <c r="QAZ3219" s="14"/>
      <c r="QBA3219" s="14"/>
      <c r="QBB3219" s="14"/>
      <c r="QBC3219" s="14"/>
      <c r="QBD3219" s="14"/>
      <c r="QBE3219" s="14"/>
      <c r="QBF3219" s="14"/>
      <c r="QBG3219" s="14"/>
      <c r="QBH3219" s="14"/>
      <c r="QBI3219" s="14"/>
      <c r="QBJ3219" s="14"/>
      <c r="QBK3219" s="14"/>
      <c r="QBL3219" s="14"/>
      <c r="QBM3219" s="14"/>
      <c r="QBN3219" s="14"/>
      <c r="QBO3219" s="14"/>
      <c r="QBP3219" s="14"/>
      <c r="QBQ3219" s="14"/>
      <c r="QBR3219" s="14"/>
      <c r="QBS3219" s="14"/>
      <c r="QBT3219" s="14"/>
      <c r="QBU3219" s="14"/>
      <c r="QBV3219" s="14"/>
      <c r="QBW3219" s="14"/>
      <c r="QBX3219" s="14"/>
      <c r="QBY3219" s="14"/>
      <c r="QBZ3219" s="14"/>
      <c r="QCA3219" s="14"/>
      <c r="QCB3219" s="14"/>
      <c r="QCC3219" s="14"/>
      <c r="QCD3219" s="14"/>
      <c r="QCE3219" s="14"/>
      <c r="QCF3219" s="14"/>
      <c r="QCG3219" s="14"/>
      <c r="QCH3219" s="14"/>
      <c r="QCI3219" s="14"/>
      <c r="QCJ3219" s="14"/>
      <c r="QCK3219" s="14"/>
      <c r="QCL3219" s="14"/>
      <c r="QCM3219" s="14"/>
      <c r="QCN3219" s="14"/>
      <c r="QCO3219" s="14"/>
      <c r="QCP3219" s="14"/>
      <c r="QCQ3219" s="14"/>
      <c r="QCR3219" s="14"/>
      <c r="QCS3219" s="14"/>
      <c r="QCT3219" s="14"/>
      <c r="QCU3219" s="14"/>
      <c r="QCV3219" s="14"/>
      <c r="QCW3219" s="14"/>
      <c r="QCX3219" s="14"/>
      <c r="QCY3219" s="14"/>
      <c r="QCZ3219" s="14"/>
      <c r="QDA3219" s="14"/>
      <c r="QDB3219" s="14"/>
      <c r="QDC3219" s="14"/>
      <c r="QDD3219" s="14"/>
      <c r="QDE3219" s="14"/>
      <c r="QDF3219" s="14"/>
      <c r="QDG3219" s="14"/>
      <c r="QDH3219" s="14"/>
      <c r="QDI3219" s="14"/>
      <c r="QDJ3219" s="14"/>
      <c r="QDK3219" s="14"/>
      <c r="QDL3219" s="14"/>
      <c r="QDM3219" s="14"/>
      <c r="QDN3219" s="14"/>
      <c r="QDO3219" s="14"/>
      <c r="QDP3219" s="14"/>
      <c r="QDQ3219" s="14"/>
      <c r="QDR3219" s="14"/>
      <c r="QDS3219" s="14"/>
      <c r="QDT3219" s="14"/>
      <c r="QDU3219" s="14"/>
      <c r="QDV3219" s="14"/>
      <c r="QDW3219" s="14"/>
      <c r="QDX3219" s="14"/>
      <c r="QDY3219" s="14"/>
      <c r="QDZ3219" s="14"/>
      <c r="QEA3219" s="14"/>
      <c r="QEB3219" s="14"/>
      <c r="QEC3219" s="14"/>
      <c r="QED3219" s="14"/>
      <c r="QEE3219" s="14"/>
      <c r="QEF3219" s="14"/>
      <c r="QEG3219" s="14"/>
      <c r="QEH3219" s="14"/>
      <c r="QEI3219" s="14"/>
      <c r="QEJ3219" s="14"/>
      <c r="QEK3219" s="14"/>
      <c r="QEL3219" s="14"/>
      <c r="QEM3219" s="14"/>
      <c r="QEN3219" s="14"/>
      <c r="QEO3219" s="14"/>
      <c r="QEP3219" s="14"/>
      <c r="QEQ3219" s="14"/>
      <c r="QER3219" s="14"/>
      <c r="QES3219" s="14"/>
      <c r="QET3219" s="14"/>
      <c r="QEU3219" s="14"/>
      <c r="QEV3219" s="14"/>
      <c r="QEW3219" s="14"/>
      <c r="QEX3219" s="14"/>
      <c r="QEY3219" s="14"/>
      <c r="QEZ3219" s="14"/>
      <c r="QFA3219" s="14"/>
      <c r="QFB3219" s="14"/>
      <c r="QFC3219" s="14"/>
      <c r="QFD3219" s="14"/>
      <c r="QFE3219" s="14"/>
      <c r="QFF3219" s="14"/>
      <c r="QFG3219" s="14"/>
      <c r="QFH3219" s="14"/>
      <c r="QFI3219" s="14"/>
      <c r="QFJ3219" s="14"/>
      <c r="QFK3219" s="14"/>
      <c r="QFL3219" s="14"/>
      <c r="QFM3219" s="14"/>
      <c r="QFN3219" s="14"/>
      <c r="QFO3219" s="14"/>
      <c r="QFP3219" s="14"/>
      <c r="QFQ3219" s="14"/>
      <c r="QFR3219" s="14"/>
      <c r="QFS3219" s="14"/>
      <c r="QFT3219" s="14"/>
      <c r="QFU3219" s="14"/>
      <c r="QFV3219" s="14"/>
      <c r="QFW3219" s="14"/>
      <c r="QFX3219" s="14"/>
      <c r="QFY3219" s="14"/>
      <c r="QFZ3219" s="14"/>
      <c r="QGA3219" s="14"/>
      <c r="QGB3219" s="14"/>
      <c r="QGC3219" s="14"/>
      <c r="QGD3219" s="14"/>
      <c r="QGE3219" s="14"/>
      <c r="QGF3219" s="14"/>
      <c r="QGG3219" s="14"/>
      <c r="QGH3219" s="14"/>
      <c r="QGI3219" s="14"/>
      <c r="QGJ3219" s="14"/>
      <c r="QGK3219" s="14"/>
      <c r="QGL3219" s="14"/>
      <c r="QGM3219" s="14"/>
      <c r="QGN3219" s="14"/>
      <c r="QGO3219" s="14"/>
      <c r="QGP3219" s="14"/>
      <c r="QGQ3219" s="14"/>
      <c r="QGR3219" s="14"/>
      <c r="QGS3219" s="14"/>
      <c r="QGT3219" s="14"/>
      <c r="QGU3219" s="14"/>
      <c r="QGV3219" s="14"/>
      <c r="QGW3219" s="14"/>
      <c r="QGX3219" s="14"/>
      <c r="QGY3219" s="14"/>
      <c r="QGZ3219" s="14"/>
      <c r="QHA3219" s="14"/>
      <c r="QHB3219" s="14"/>
      <c r="QHC3219" s="14"/>
      <c r="QHD3219" s="14"/>
      <c r="QHE3219" s="14"/>
      <c r="QHF3219" s="14"/>
      <c r="QHG3219" s="14"/>
      <c r="QHH3219" s="14"/>
      <c r="QHI3219" s="14"/>
      <c r="QHJ3219" s="14"/>
      <c r="QHK3219" s="14"/>
      <c r="QHL3219" s="14"/>
      <c r="QHM3219" s="14"/>
      <c r="QHN3219" s="14"/>
      <c r="QHO3219" s="14"/>
      <c r="QHP3219" s="14"/>
      <c r="QHQ3219" s="14"/>
      <c r="QHR3219" s="14"/>
      <c r="QHS3219" s="14"/>
      <c r="QHT3219" s="14"/>
      <c r="QHU3219" s="14"/>
      <c r="QHV3219" s="14"/>
      <c r="QHW3219" s="14"/>
      <c r="QHX3219" s="14"/>
      <c r="QHY3219" s="14"/>
      <c r="QHZ3219" s="14"/>
      <c r="QIA3219" s="14"/>
      <c r="QIB3219" s="14"/>
      <c r="QIC3219" s="14"/>
      <c r="QID3219" s="14"/>
      <c r="QIE3219" s="14"/>
      <c r="QIF3219" s="14"/>
      <c r="QIG3219" s="14"/>
      <c r="QIH3219" s="14"/>
      <c r="QII3219" s="14"/>
      <c r="QIJ3219" s="14"/>
      <c r="QIK3219" s="14"/>
      <c r="QIL3219" s="14"/>
      <c r="QIM3219" s="14"/>
      <c r="QIN3219" s="14"/>
      <c r="QIO3219" s="14"/>
      <c r="QIP3219" s="14"/>
      <c r="QIQ3219" s="14"/>
      <c r="QIR3219" s="14"/>
      <c r="QIS3219" s="14"/>
      <c r="QIT3219" s="14"/>
      <c r="QIU3219" s="14"/>
      <c r="QIV3219" s="14"/>
      <c r="QIW3219" s="14"/>
      <c r="QIX3219" s="14"/>
      <c r="QIY3219" s="14"/>
      <c r="QIZ3219" s="14"/>
      <c r="QJA3219" s="14"/>
      <c r="QJB3219" s="14"/>
      <c r="QJC3219" s="14"/>
      <c r="QJD3219" s="14"/>
      <c r="QJE3219" s="14"/>
      <c r="QJF3219" s="14"/>
      <c r="QJG3219" s="14"/>
      <c r="QJH3219" s="14"/>
      <c r="QJI3219" s="14"/>
      <c r="QJJ3219" s="14"/>
      <c r="QJK3219" s="14"/>
      <c r="QJL3219" s="14"/>
      <c r="QJM3219" s="14"/>
      <c r="QJN3219" s="14"/>
      <c r="QJO3219" s="14"/>
      <c r="QJP3219" s="14"/>
      <c r="QJQ3219" s="14"/>
      <c r="QJR3219" s="14"/>
      <c r="QJS3219" s="14"/>
      <c r="QJT3219" s="14"/>
      <c r="QJU3219" s="14"/>
      <c r="QJV3219" s="14"/>
      <c r="QJW3219" s="14"/>
      <c r="QJX3219" s="14"/>
      <c r="QJY3219" s="14"/>
      <c r="QJZ3219" s="14"/>
      <c r="QKA3219" s="14"/>
      <c r="QKB3219" s="14"/>
      <c r="QKC3219" s="14"/>
      <c r="QKD3219" s="14"/>
      <c r="QKE3219" s="14"/>
      <c r="QKF3219" s="14"/>
      <c r="QKG3219" s="14"/>
      <c r="QKH3219" s="14"/>
      <c r="QKI3219" s="14"/>
      <c r="QKJ3219" s="14"/>
      <c r="QKK3219" s="14"/>
      <c r="QKL3219" s="14"/>
      <c r="QKM3219" s="14"/>
      <c r="QKN3219" s="14"/>
      <c r="QKO3219" s="14"/>
      <c r="QKP3219" s="14"/>
      <c r="QKQ3219" s="14"/>
      <c r="QKR3219" s="14"/>
      <c r="QKS3219" s="14"/>
      <c r="QKT3219" s="14"/>
      <c r="QKU3219" s="14"/>
      <c r="QKV3219" s="14"/>
      <c r="QKW3219" s="14"/>
      <c r="QKX3219" s="14"/>
      <c r="QKY3219" s="14"/>
      <c r="QKZ3219" s="14"/>
      <c r="QLA3219" s="14"/>
      <c r="QLB3219" s="14"/>
      <c r="QLC3219" s="14"/>
      <c r="QLD3219" s="14"/>
      <c r="QLE3219" s="14"/>
      <c r="QLF3219" s="14"/>
      <c r="QLG3219" s="14"/>
      <c r="QLH3219" s="14"/>
      <c r="QLI3219" s="14"/>
      <c r="QLJ3219" s="14"/>
      <c r="QLK3219" s="14"/>
      <c r="QLL3219" s="14"/>
      <c r="QLM3219" s="14"/>
      <c r="QLN3219" s="14"/>
      <c r="QLO3219" s="14"/>
      <c r="QLP3219" s="14"/>
      <c r="QLQ3219" s="14"/>
      <c r="QLR3219" s="14"/>
      <c r="QLS3219" s="14"/>
      <c r="QLT3219" s="14"/>
      <c r="QLU3219" s="14"/>
      <c r="QLV3219" s="14"/>
      <c r="QLW3219" s="14"/>
      <c r="QLX3219" s="14"/>
      <c r="QLY3219" s="14"/>
      <c r="QLZ3219" s="14"/>
      <c r="QMA3219" s="14"/>
      <c r="QMB3219" s="14"/>
      <c r="QMC3219" s="14"/>
      <c r="QMD3219" s="14"/>
      <c r="QME3219" s="14"/>
      <c r="QMF3219" s="14"/>
      <c r="QMG3219" s="14"/>
      <c r="QMH3219" s="14"/>
      <c r="QMI3219" s="14"/>
      <c r="QMJ3219" s="14"/>
      <c r="QMK3219" s="14"/>
      <c r="QML3219" s="14"/>
      <c r="QMM3219" s="14"/>
      <c r="QMN3219" s="14"/>
      <c r="QMO3219" s="14"/>
      <c r="QMP3219" s="14"/>
      <c r="QMQ3219" s="14"/>
      <c r="QMR3219" s="14"/>
      <c r="QMS3219" s="14"/>
      <c r="QMT3219" s="14"/>
      <c r="QMU3219" s="14"/>
      <c r="QMV3219" s="14"/>
      <c r="QMW3219" s="14"/>
      <c r="QMX3219" s="14"/>
      <c r="QMY3219" s="14"/>
      <c r="QMZ3219" s="14"/>
      <c r="QNA3219" s="14"/>
      <c r="QNB3219" s="14"/>
      <c r="QNC3219" s="14"/>
      <c r="QND3219" s="14"/>
      <c r="QNE3219" s="14"/>
      <c r="QNF3219" s="14"/>
      <c r="QNG3219" s="14"/>
      <c r="QNH3219" s="14"/>
      <c r="QNI3219" s="14"/>
      <c r="QNJ3219" s="14"/>
      <c r="QNK3219" s="14"/>
      <c r="QNL3219" s="14"/>
      <c r="QNM3219" s="14"/>
      <c r="QNN3219" s="14"/>
      <c r="QNO3219" s="14"/>
      <c r="QNP3219" s="14"/>
      <c r="QNQ3219" s="14"/>
      <c r="QNR3219" s="14"/>
      <c r="QNS3219" s="14"/>
      <c r="QNT3219" s="14"/>
      <c r="QNU3219" s="14"/>
      <c r="QNV3219" s="14"/>
      <c r="QNW3219" s="14"/>
      <c r="QNX3219" s="14"/>
      <c r="QNY3219" s="14"/>
      <c r="QNZ3219" s="14"/>
      <c r="QOA3219" s="14"/>
      <c r="QOB3219" s="14"/>
      <c r="QOC3219" s="14"/>
      <c r="QOD3219" s="14"/>
      <c r="QOE3219" s="14"/>
      <c r="QOF3219" s="14"/>
      <c r="QOG3219" s="14"/>
      <c r="QOH3219" s="14"/>
      <c r="QOI3219" s="14"/>
      <c r="QOJ3219" s="14"/>
      <c r="QOK3219" s="14"/>
      <c r="QOL3219" s="14"/>
      <c r="QOM3219" s="14"/>
      <c r="QON3219" s="14"/>
      <c r="QOO3219" s="14"/>
      <c r="QOP3219" s="14"/>
      <c r="QOQ3219" s="14"/>
      <c r="QOR3219" s="14"/>
      <c r="QOS3219" s="14"/>
      <c r="QOT3219" s="14"/>
      <c r="QOU3219" s="14"/>
      <c r="QOV3219" s="14"/>
      <c r="QOW3219" s="14"/>
      <c r="QOX3219" s="14"/>
      <c r="QOY3219" s="14"/>
      <c r="QOZ3219" s="14"/>
      <c r="QPA3219" s="14"/>
      <c r="QPB3219" s="14"/>
      <c r="QPC3219" s="14"/>
      <c r="QPD3219" s="14"/>
      <c r="QPE3219" s="14"/>
      <c r="QPF3219" s="14"/>
      <c r="QPG3219" s="14"/>
      <c r="QPH3219" s="14"/>
      <c r="QPI3219" s="14"/>
      <c r="QPJ3219" s="14"/>
      <c r="QPK3219" s="14"/>
      <c r="QPL3219" s="14"/>
      <c r="QPM3219" s="14"/>
      <c r="QPN3219" s="14"/>
      <c r="QPO3219" s="14"/>
      <c r="QPP3219" s="14"/>
      <c r="QPQ3219" s="14"/>
      <c r="QPR3219" s="14"/>
      <c r="QPS3219" s="14"/>
      <c r="QPT3219" s="14"/>
      <c r="QPU3219" s="14"/>
      <c r="QPV3219" s="14"/>
      <c r="QPW3219" s="14"/>
      <c r="QPX3219" s="14"/>
      <c r="QPY3219" s="14"/>
      <c r="QPZ3219" s="14"/>
      <c r="QQA3219" s="14"/>
      <c r="QQB3219" s="14"/>
      <c r="QQC3219" s="14"/>
      <c r="QQD3219" s="14"/>
      <c r="QQE3219" s="14"/>
      <c r="QQF3219" s="14"/>
      <c r="QQG3219" s="14"/>
      <c r="QQH3219" s="14"/>
      <c r="QQI3219" s="14"/>
      <c r="QQJ3219" s="14"/>
      <c r="QQK3219" s="14"/>
      <c r="QQL3219" s="14"/>
      <c r="QQM3219" s="14"/>
      <c r="QQN3219" s="14"/>
      <c r="QQO3219" s="14"/>
      <c r="QQP3219" s="14"/>
      <c r="QQQ3219" s="14"/>
      <c r="QQR3219" s="14"/>
      <c r="QQS3219" s="14"/>
      <c r="QQT3219" s="14"/>
      <c r="QQU3219" s="14"/>
      <c r="QQV3219" s="14"/>
      <c r="QQW3219" s="14"/>
      <c r="QQX3219" s="14"/>
      <c r="QQY3219" s="14"/>
      <c r="QQZ3219" s="14"/>
      <c r="QRA3219" s="14"/>
      <c r="QRB3219" s="14"/>
      <c r="QRC3219" s="14"/>
      <c r="QRD3219" s="14"/>
      <c r="QRE3219" s="14"/>
      <c r="QRF3219" s="14"/>
      <c r="QRG3219" s="14"/>
      <c r="QRH3219" s="14"/>
      <c r="QRI3219" s="14"/>
      <c r="QRJ3219" s="14"/>
      <c r="QRK3219" s="14"/>
      <c r="QRL3219" s="14"/>
      <c r="QRM3219" s="14"/>
      <c r="QRN3219" s="14"/>
      <c r="QRO3219" s="14"/>
      <c r="QRP3219" s="14"/>
      <c r="QRQ3219" s="14"/>
      <c r="QRR3219" s="14"/>
      <c r="QRS3219" s="14"/>
      <c r="QRT3219" s="14"/>
      <c r="QRU3219" s="14"/>
      <c r="QRV3219" s="14"/>
      <c r="QRW3219" s="14"/>
      <c r="QRX3219" s="14"/>
      <c r="QRY3219" s="14"/>
      <c r="QRZ3219" s="14"/>
      <c r="QSA3219" s="14"/>
      <c r="QSB3219" s="14"/>
      <c r="QSC3219" s="14"/>
      <c r="QSD3219" s="14"/>
      <c r="QSE3219" s="14"/>
      <c r="QSF3219" s="14"/>
      <c r="QSG3219" s="14"/>
      <c r="QSH3219" s="14"/>
      <c r="QSI3219" s="14"/>
      <c r="QSJ3219" s="14"/>
      <c r="QSK3219" s="14"/>
      <c r="QSL3219" s="14"/>
      <c r="QSM3219" s="14"/>
      <c r="QSN3219" s="14"/>
      <c r="QSO3219" s="14"/>
      <c r="QSP3219" s="14"/>
      <c r="QSQ3219" s="14"/>
      <c r="QSR3219" s="14"/>
      <c r="QSS3219" s="14"/>
      <c r="QST3219" s="14"/>
      <c r="QSU3219" s="14"/>
      <c r="QSV3219" s="14"/>
      <c r="QSW3219" s="14"/>
      <c r="QSX3219" s="14"/>
      <c r="QSY3219" s="14"/>
      <c r="QSZ3219" s="14"/>
      <c r="QTA3219" s="14"/>
      <c r="QTB3219" s="14"/>
      <c r="QTC3219" s="14"/>
      <c r="QTD3219" s="14"/>
      <c r="QTE3219" s="14"/>
      <c r="QTF3219" s="14"/>
      <c r="QTG3219" s="14"/>
      <c r="QTH3219" s="14"/>
      <c r="QTI3219" s="14"/>
      <c r="QTJ3219" s="14"/>
      <c r="QTK3219" s="14"/>
      <c r="QTL3219" s="14"/>
      <c r="QTM3219" s="14"/>
      <c r="QTN3219" s="14"/>
      <c r="QTO3219" s="14"/>
      <c r="QTP3219" s="14"/>
      <c r="QTQ3219" s="14"/>
      <c r="QTR3219" s="14"/>
      <c r="QTS3219" s="14"/>
      <c r="QTT3219" s="14"/>
      <c r="QTU3219" s="14"/>
      <c r="QTV3219" s="14"/>
      <c r="QTW3219" s="14"/>
      <c r="QTX3219" s="14"/>
      <c r="QTY3219" s="14"/>
      <c r="QTZ3219" s="14"/>
      <c r="QUA3219" s="14"/>
      <c r="QUB3219" s="14"/>
      <c r="QUC3219" s="14"/>
      <c r="QUD3219" s="14"/>
      <c r="QUE3219" s="14"/>
      <c r="QUF3219" s="14"/>
      <c r="QUG3219" s="14"/>
      <c r="QUH3219" s="14"/>
      <c r="QUI3219" s="14"/>
      <c r="QUJ3219" s="14"/>
      <c r="QUK3219" s="14"/>
      <c r="QUL3219" s="14"/>
      <c r="QUM3219" s="14"/>
      <c r="QUN3219" s="14"/>
      <c r="QUO3219" s="14"/>
      <c r="QUP3219" s="14"/>
      <c r="QUQ3219" s="14"/>
      <c r="QUR3219" s="14"/>
      <c r="QUS3219" s="14"/>
      <c r="QUT3219" s="14"/>
      <c r="QUU3219" s="14"/>
      <c r="QUV3219" s="14"/>
      <c r="QUW3219" s="14"/>
      <c r="QUX3219" s="14"/>
      <c r="QUY3219" s="14"/>
      <c r="QUZ3219" s="14"/>
      <c r="QVA3219" s="14"/>
      <c r="QVB3219" s="14"/>
      <c r="QVC3219" s="14"/>
      <c r="QVD3219" s="14"/>
      <c r="QVE3219" s="14"/>
      <c r="QVF3219" s="14"/>
      <c r="QVG3219" s="14"/>
      <c r="QVH3219" s="14"/>
      <c r="QVI3219" s="14"/>
      <c r="QVJ3219" s="14"/>
      <c r="QVK3219" s="14"/>
      <c r="QVL3219" s="14"/>
      <c r="QVM3219" s="14"/>
      <c r="QVN3219" s="14"/>
      <c r="QVO3219" s="14"/>
      <c r="QVP3219" s="14"/>
      <c r="QVQ3219" s="14"/>
      <c r="QVR3219" s="14"/>
      <c r="QVS3219" s="14"/>
      <c r="QVT3219" s="14"/>
      <c r="QVU3219" s="14"/>
      <c r="QVV3219" s="14"/>
      <c r="QVW3219" s="14"/>
      <c r="QVX3219" s="14"/>
      <c r="QVY3219" s="14"/>
      <c r="QVZ3219" s="14"/>
      <c r="QWA3219" s="14"/>
      <c r="QWB3219" s="14"/>
      <c r="QWC3219" s="14"/>
      <c r="QWD3219" s="14"/>
      <c r="QWE3219" s="14"/>
      <c r="QWF3219" s="14"/>
      <c r="QWG3219" s="14"/>
      <c r="QWH3219" s="14"/>
      <c r="QWI3219" s="14"/>
      <c r="QWJ3219" s="14"/>
      <c r="QWK3219" s="14"/>
      <c r="QWL3219" s="14"/>
      <c r="QWM3219" s="14"/>
      <c r="QWN3219" s="14"/>
      <c r="QWO3219" s="14"/>
      <c r="QWP3219" s="14"/>
      <c r="QWQ3219" s="14"/>
      <c r="QWR3219" s="14"/>
      <c r="QWS3219" s="14"/>
      <c r="QWT3219" s="14"/>
      <c r="QWU3219" s="14"/>
      <c r="QWV3219" s="14"/>
      <c r="QWW3219" s="14"/>
      <c r="QWX3219" s="14"/>
      <c r="QWY3219" s="14"/>
      <c r="QWZ3219" s="14"/>
      <c r="QXA3219" s="14"/>
      <c r="QXB3219" s="14"/>
      <c r="QXC3219" s="14"/>
      <c r="QXD3219" s="14"/>
      <c r="QXE3219" s="14"/>
      <c r="QXF3219" s="14"/>
      <c r="QXG3219" s="14"/>
      <c r="QXH3219" s="14"/>
      <c r="QXI3219" s="14"/>
      <c r="QXJ3219" s="14"/>
      <c r="QXK3219" s="14"/>
      <c r="QXL3219" s="14"/>
      <c r="QXM3219" s="14"/>
      <c r="QXN3219" s="14"/>
      <c r="QXO3219" s="14"/>
      <c r="QXP3219" s="14"/>
      <c r="QXQ3219" s="14"/>
      <c r="QXR3219" s="14"/>
      <c r="QXS3219" s="14"/>
      <c r="QXT3219" s="14"/>
      <c r="QXU3219" s="14"/>
      <c r="QXV3219" s="14"/>
      <c r="QXW3219" s="14"/>
      <c r="QXX3219" s="14"/>
      <c r="QXY3219" s="14"/>
      <c r="QXZ3219" s="14"/>
      <c r="QYA3219" s="14"/>
      <c r="QYB3219" s="14"/>
      <c r="QYC3219" s="14"/>
      <c r="QYD3219" s="14"/>
      <c r="QYE3219" s="14"/>
      <c r="QYF3219" s="14"/>
      <c r="QYG3219" s="14"/>
      <c r="QYH3219" s="14"/>
      <c r="QYI3219" s="14"/>
      <c r="QYJ3219" s="14"/>
      <c r="QYK3219" s="14"/>
      <c r="QYL3219" s="14"/>
      <c r="QYM3219" s="14"/>
      <c r="QYN3219" s="14"/>
      <c r="QYO3219" s="14"/>
      <c r="QYP3219" s="14"/>
      <c r="QYQ3219" s="14"/>
      <c r="QYR3219" s="14"/>
      <c r="QYS3219" s="14"/>
      <c r="QYT3219" s="14"/>
      <c r="QYU3219" s="14"/>
      <c r="QYV3219" s="14"/>
      <c r="QYW3219" s="14"/>
      <c r="QYX3219" s="14"/>
      <c r="QYY3219" s="14"/>
      <c r="QYZ3219" s="14"/>
      <c r="QZA3219" s="14"/>
      <c r="QZB3219" s="14"/>
      <c r="QZC3219" s="14"/>
      <c r="QZD3219" s="14"/>
      <c r="QZE3219" s="14"/>
      <c r="QZF3219" s="14"/>
      <c r="QZG3219" s="14"/>
      <c r="QZH3219" s="14"/>
      <c r="QZI3219" s="14"/>
      <c r="QZJ3219" s="14"/>
      <c r="QZK3219" s="14"/>
      <c r="QZL3219" s="14"/>
      <c r="QZM3219" s="14"/>
      <c r="QZN3219" s="14"/>
      <c r="QZO3219" s="14"/>
      <c r="QZP3219" s="14"/>
      <c r="QZQ3219" s="14"/>
      <c r="QZR3219" s="14"/>
      <c r="QZS3219" s="14"/>
      <c r="QZT3219" s="14"/>
      <c r="QZU3219" s="14"/>
      <c r="QZV3219" s="14"/>
      <c r="QZW3219" s="14"/>
      <c r="QZX3219" s="14"/>
      <c r="QZY3219" s="14"/>
      <c r="QZZ3219" s="14"/>
      <c r="RAA3219" s="14"/>
      <c r="RAB3219" s="14"/>
      <c r="RAC3219" s="14"/>
      <c r="RAD3219" s="14"/>
      <c r="RAE3219" s="14"/>
      <c r="RAF3219" s="14"/>
      <c r="RAG3219" s="14"/>
      <c r="RAH3219" s="14"/>
      <c r="RAI3219" s="14"/>
      <c r="RAJ3219" s="14"/>
      <c r="RAK3219" s="14"/>
      <c r="RAL3219" s="14"/>
      <c r="RAM3219" s="14"/>
      <c r="RAN3219" s="14"/>
      <c r="RAO3219" s="14"/>
      <c r="RAP3219" s="14"/>
      <c r="RAQ3219" s="14"/>
      <c r="RAR3219" s="14"/>
      <c r="RAS3219" s="14"/>
      <c r="RAT3219" s="14"/>
      <c r="RAU3219" s="14"/>
      <c r="RAV3219" s="14"/>
      <c r="RAW3219" s="14"/>
      <c r="RAX3219" s="14"/>
      <c r="RAY3219" s="14"/>
      <c r="RAZ3219" s="14"/>
      <c r="RBA3219" s="14"/>
      <c r="RBB3219" s="14"/>
      <c r="RBC3219" s="14"/>
      <c r="RBD3219" s="14"/>
      <c r="RBE3219" s="14"/>
      <c r="RBF3219" s="14"/>
      <c r="RBG3219" s="14"/>
      <c r="RBH3219" s="14"/>
      <c r="RBI3219" s="14"/>
      <c r="RBJ3219" s="14"/>
      <c r="RBK3219" s="14"/>
      <c r="RBL3219" s="14"/>
      <c r="RBM3219" s="14"/>
      <c r="RBN3219" s="14"/>
      <c r="RBO3219" s="14"/>
      <c r="RBP3219" s="14"/>
      <c r="RBQ3219" s="14"/>
      <c r="RBR3219" s="14"/>
      <c r="RBS3219" s="14"/>
      <c r="RBT3219" s="14"/>
      <c r="RBU3219" s="14"/>
      <c r="RBV3219" s="14"/>
      <c r="RBW3219" s="14"/>
      <c r="RBX3219" s="14"/>
      <c r="RBY3219" s="14"/>
      <c r="RBZ3219" s="14"/>
      <c r="RCA3219" s="14"/>
      <c r="RCB3219" s="14"/>
      <c r="RCC3219" s="14"/>
      <c r="RCD3219" s="14"/>
      <c r="RCE3219" s="14"/>
      <c r="RCF3219" s="14"/>
      <c r="RCG3219" s="14"/>
      <c r="RCH3219" s="14"/>
      <c r="RCI3219" s="14"/>
      <c r="RCJ3219" s="14"/>
      <c r="RCK3219" s="14"/>
      <c r="RCL3219" s="14"/>
      <c r="RCM3219" s="14"/>
      <c r="RCN3219" s="14"/>
      <c r="RCO3219" s="14"/>
      <c r="RCP3219" s="14"/>
      <c r="RCQ3219" s="14"/>
      <c r="RCR3219" s="14"/>
      <c r="RCS3219" s="14"/>
      <c r="RCT3219" s="14"/>
      <c r="RCU3219" s="14"/>
      <c r="RCV3219" s="14"/>
      <c r="RCW3219" s="14"/>
      <c r="RCX3219" s="14"/>
      <c r="RCY3219" s="14"/>
      <c r="RCZ3219" s="14"/>
      <c r="RDA3219" s="14"/>
      <c r="RDB3219" s="14"/>
      <c r="RDC3219" s="14"/>
      <c r="RDD3219" s="14"/>
      <c r="RDE3219" s="14"/>
      <c r="RDF3219" s="14"/>
      <c r="RDG3219" s="14"/>
      <c r="RDH3219" s="14"/>
      <c r="RDI3219" s="14"/>
      <c r="RDJ3219" s="14"/>
      <c r="RDK3219" s="14"/>
      <c r="RDL3219" s="14"/>
      <c r="RDM3219" s="14"/>
      <c r="RDN3219" s="14"/>
      <c r="RDO3219" s="14"/>
      <c r="RDP3219" s="14"/>
      <c r="RDQ3219" s="14"/>
      <c r="RDR3219" s="14"/>
      <c r="RDS3219" s="14"/>
      <c r="RDT3219" s="14"/>
      <c r="RDU3219" s="14"/>
      <c r="RDV3219" s="14"/>
      <c r="RDW3219" s="14"/>
      <c r="RDX3219" s="14"/>
      <c r="RDY3219" s="14"/>
      <c r="RDZ3219" s="14"/>
      <c r="REA3219" s="14"/>
      <c r="REB3219" s="14"/>
      <c r="REC3219" s="14"/>
      <c r="RED3219" s="14"/>
      <c r="REE3219" s="14"/>
      <c r="REF3219" s="14"/>
      <c r="REG3219" s="14"/>
      <c r="REH3219" s="14"/>
      <c r="REI3219" s="14"/>
      <c r="REJ3219" s="14"/>
      <c r="REK3219" s="14"/>
      <c r="REL3219" s="14"/>
      <c r="REM3219" s="14"/>
      <c r="REN3219" s="14"/>
      <c r="REO3219" s="14"/>
      <c r="REP3219" s="14"/>
      <c r="REQ3219" s="14"/>
      <c r="RER3219" s="14"/>
      <c r="RES3219" s="14"/>
      <c r="RET3219" s="14"/>
      <c r="REU3219" s="14"/>
      <c r="REV3219" s="14"/>
      <c r="REW3219" s="14"/>
      <c r="REX3219" s="14"/>
      <c r="REY3219" s="14"/>
      <c r="REZ3219" s="14"/>
      <c r="RFA3219" s="14"/>
      <c r="RFB3219" s="14"/>
      <c r="RFC3219" s="14"/>
      <c r="RFD3219" s="14"/>
      <c r="RFE3219" s="14"/>
      <c r="RFF3219" s="14"/>
      <c r="RFG3219" s="14"/>
      <c r="RFH3219" s="14"/>
      <c r="RFI3219" s="14"/>
      <c r="RFJ3219" s="14"/>
      <c r="RFK3219" s="14"/>
      <c r="RFL3219" s="14"/>
      <c r="RFM3219" s="14"/>
      <c r="RFN3219" s="14"/>
      <c r="RFO3219" s="14"/>
      <c r="RFP3219" s="14"/>
      <c r="RFQ3219" s="14"/>
      <c r="RFR3219" s="14"/>
      <c r="RFS3219" s="14"/>
      <c r="RFT3219" s="14"/>
      <c r="RFU3219" s="14"/>
      <c r="RFV3219" s="14"/>
      <c r="RFW3219" s="14"/>
      <c r="RFX3219" s="14"/>
      <c r="RFY3219" s="14"/>
      <c r="RFZ3219" s="14"/>
      <c r="RGA3219" s="14"/>
      <c r="RGB3219" s="14"/>
      <c r="RGC3219" s="14"/>
      <c r="RGD3219" s="14"/>
      <c r="RGE3219" s="14"/>
      <c r="RGF3219" s="14"/>
      <c r="RGG3219" s="14"/>
      <c r="RGH3219" s="14"/>
      <c r="RGI3219" s="14"/>
      <c r="RGJ3219" s="14"/>
      <c r="RGK3219" s="14"/>
      <c r="RGL3219" s="14"/>
      <c r="RGM3219" s="14"/>
      <c r="RGN3219" s="14"/>
      <c r="RGO3219" s="14"/>
      <c r="RGP3219" s="14"/>
      <c r="RGQ3219" s="14"/>
      <c r="RGR3219" s="14"/>
      <c r="RGS3219" s="14"/>
      <c r="RGT3219" s="14"/>
      <c r="RGU3219" s="14"/>
      <c r="RGV3219" s="14"/>
      <c r="RGW3219" s="14"/>
      <c r="RGX3219" s="14"/>
      <c r="RGY3219" s="14"/>
      <c r="RGZ3219" s="14"/>
      <c r="RHA3219" s="14"/>
      <c r="RHB3219" s="14"/>
      <c r="RHC3219" s="14"/>
      <c r="RHD3219" s="14"/>
      <c r="RHE3219" s="14"/>
      <c r="RHF3219" s="14"/>
      <c r="RHG3219" s="14"/>
      <c r="RHH3219" s="14"/>
      <c r="RHI3219" s="14"/>
      <c r="RHJ3219" s="14"/>
      <c r="RHK3219" s="14"/>
      <c r="RHL3219" s="14"/>
      <c r="RHM3219" s="14"/>
      <c r="RHN3219" s="14"/>
      <c r="RHO3219" s="14"/>
      <c r="RHP3219" s="14"/>
      <c r="RHQ3219" s="14"/>
      <c r="RHR3219" s="14"/>
      <c r="RHS3219" s="14"/>
      <c r="RHT3219" s="14"/>
      <c r="RHU3219" s="14"/>
      <c r="RHV3219" s="14"/>
      <c r="RHW3219" s="14"/>
      <c r="RHX3219" s="14"/>
      <c r="RHY3219" s="14"/>
      <c r="RHZ3219" s="14"/>
      <c r="RIA3219" s="14"/>
      <c r="RIB3219" s="14"/>
      <c r="RIC3219" s="14"/>
      <c r="RID3219" s="14"/>
      <c r="RIE3219" s="14"/>
      <c r="RIF3219" s="14"/>
      <c r="RIG3219" s="14"/>
      <c r="RIH3219" s="14"/>
      <c r="RII3219" s="14"/>
      <c r="RIJ3219" s="14"/>
      <c r="RIK3219" s="14"/>
      <c r="RIL3219" s="14"/>
      <c r="RIM3219" s="14"/>
      <c r="RIN3219" s="14"/>
      <c r="RIO3219" s="14"/>
      <c r="RIP3219" s="14"/>
      <c r="RIQ3219" s="14"/>
      <c r="RIR3219" s="14"/>
      <c r="RIS3219" s="14"/>
      <c r="RIT3219" s="14"/>
      <c r="RIU3219" s="14"/>
      <c r="RIV3219" s="14"/>
      <c r="RIW3219" s="14"/>
      <c r="RIX3219" s="14"/>
      <c r="RIY3219" s="14"/>
      <c r="RIZ3219" s="14"/>
      <c r="RJA3219" s="14"/>
      <c r="RJB3219" s="14"/>
      <c r="RJC3219" s="14"/>
      <c r="RJD3219" s="14"/>
      <c r="RJE3219" s="14"/>
      <c r="RJF3219" s="14"/>
      <c r="RJG3219" s="14"/>
      <c r="RJH3219" s="14"/>
      <c r="RJI3219" s="14"/>
      <c r="RJJ3219" s="14"/>
      <c r="RJK3219" s="14"/>
      <c r="RJL3219" s="14"/>
      <c r="RJM3219" s="14"/>
      <c r="RJN3219" s="14"/>
      <c r="RJO3219" s="14"/>
      <c r="RJP3219" s="14"/>
      <c r="RJQ3219" s="14"/>
      <c r="RJR3219" s="14"/>
      <c r="RJS3219" s="14"/>
      <c r="RJT3219" s="14"/>
      <c r="RJU3219" s="14"/>
      <c r="RJV3219" s="14"/>
      <c r="RJW3219" s="14"/>
      <c r="RJX3219" s="14"/>
      <c r="RJY3219" s="14"/>
      <c r="RJZ3219" s="14"/>
      <c r="RKA3219" s="14"/>
      <c r="RKB3219" s="14"/>
      <c r="RKC3219" s="14"/>
      <c r="RKD3219" s="14"/>
      <c r="RKE3219" s="14"/>
      <c r="RKF3219" s="14"/>
      <c r="RKG3219" s="14"/>
      <c r="RKH3219" s="14"/>
      <c r="RKI3219" s="14"/>
      <c r="RKJ3219" s="14"/>
      <c r="RKK3219" s="14"/>
      <c r="RKL3219" s="14"/>
      <c r="RKM3219" s="14"/>
      <c r="RKN3219" s="14"/>
      <c r="RKO3219" s="14"/>
      <c r="RKP3219" s="14"/>
      <c r="RKQ3219" s="14"/>
      <c r="RKR3219" s="14"/>
      <c r="RKS3219" s="14"/>
      <c r="RKT3219" s="14"/>
      <c r="RKU3219" s="14"/>
      <c r="RKV3219" s="14"/>
      <c r="RKW3219" s="14"/>
      <c r="RKX3219" s="14"/>
      <c r="RKY3219" s="14"/>
      <c r="RKZ3219" s="14"/>
      <c r="RLA3219" s="14"/>
      <c r="RLB3219" s="14"/>
      <c r="RLC3219" s="14"/>
      <c r="RLD3219" s="14"/>
      <c r="RLE3219" s="14"/>
      <c r="RLF3219" s="14"/>
      <c r="RLG3219" s="14"/>
      <c r="RLH3219" s="14"/>
      <c r="RLI3219" s="14"/>
      <c r="RLJ3219" s="14"/>
      <c r="RLK3219" s="14"/>
      <c r="RLL3219" s="14"/>
      <c r="RLM3219" s="14"/>
      <c r="RLN3219" s="14"/>
      <c r="RLO3219" s="14"/>
      <c r="RLP3219" s="14"/>
      <c r="RLQ3219" s="14"/>
      <c r="RLR3219" s="14"/>
      <c r="RLS3219" s="14"/>
      <c r="RLT3219" s="14"/>
      <c r="RLU3219" s="14"/>
      <c r="RLV3219" s="14"/>
      <c r="RLW3219" s="14"/>
      <c r="RLX3219" s="14"/>
      <c r="RLY3219" s="14"/>
      <c r="RLZ3219" s="14"/>
      <c r="RMA3219" s="14"/>
      <c r="RMB3219" s="14"/>
      <c r="RMC3219" s="14"/>
      <c r="RMD3219" s="14"/>
      <c r="RME3219" s="14"/>
      <c r="RMF3219" s="14"/>
      <c r="RMG3219" s="14"/>
      <c r="RMH3219" s="14"/>
      <c r="RMI3219" s="14"/>
      <c r="RMJ3219" s="14"/>
      <c r="RMK3219" s="14"/>
      <c r="RML3219" s="14"/>
      <c r="RMM3219" s="14"/>
      <c r="RMN3219" s="14"/>
      <c r="RMO3219" s="14"/>
      <c r="RMP3219" s="14"/>
      <c r="RMQ3219" s="14"/>
      <c r="RMR3219" s="14"/>
      <c r="RMS3219" s="14"/>
      <c r="RMT3219" s="14"/>
      <c r="RMU3219" s="14"/>
      <c r="RMV3219" s="14"/>
      <c r="RMW3219" s="14"/>
      <c r="RMX3219" s="14"/>
      <c r="RMY3219" s="14"/>
      <c r="RMZ3219" s="14"/>
      <c r="RNA3219" s="14"/>
      <c r="RNB3219" s="14"/>
      <c r="RNC3219" s="14"/>
      <c r="RND3219" s="14"/>
      <c r="RNE3219" s="14"/>
      <c r="RNF3219" s="14"/>
      <c r="RNG3219" s="14"/>
      <c r="RNH3219" s="14"/>
      <c r="RNI3219" s="14"/>
      <c r="RNJ3219" s="14"/>
      <c r="RNK3219" s="14"/>
      <c r="RNL3219" s="14"/>
      <c r="RNM3219" s="14"/>
      <c r="RNN3219" s="14"/>
      <c r="RNO3219" s="14"/>
      <c r="RNP3219" s="14"/>
      <c r="RNQ3219" s="14"/>
      <c r="RNR3219" s="14"/>
      <c r="RNS3219" s="14"/>
      <c r="RNT3219" s="14"/>
      <c r="RNU3219" s="14"/>
      <c r="RNV3219" s="14"/>
      <c r="RNW3219" s="14"/>
      <c r="RNX3219" s="14"/>
      <c r="RNY3219" s="14"/>
      <c r="RNZ3219" s="14"/>
      <c r="ROA3219" s="14"/>
      <c r="ROB3219" s="14"/>
      <c r="ROC3219" s="14"/>
      <c r="ROD3219" s="14"/>
      <c r="ROE3219" s="14"/>
      <c r="ROF3219" s="14"/>
      <c r="ROG3219" s="14"/>
      <c r="ROH3219" s="14"/>
      <c r="ROI3219" s="14"/>
      <c r="ROJ3219" s="14"/>
      <c r="ROK3219" s="14"/>
      <c r="ROL3219" s="14"/>
      <c r="ROM3219" s="14"/>
      <c r="RON3219" s="14"/>
      <c r="ROO3219" s="14"/>
      <c r="ROP3219" s="14"/>
      <c r="ROQ3219" s="14"/>
      <c r="ROR3219" s="14"/>
      <c r="ROS3219" s="14"/>
      <c r="ROT3219" s="14"/>
      <c r="ROU3219" s="14"/>
      <c r="ROV3219" s="14"/>
      <c r="ROW3219" s="14"/>
      <c r="ROX3219" s="14"/>
      <c r="ROY3219" s="14"/>
      <c r="ROZ3219" s="14"/>
      <c r="RPA3219" s="14"/>
      <c r="RPB3219" s="14"/>
      <c r="RPC3219" s="14"/>
      <c r="RPD3219" s="14"/>
      <c r="RPE3219" s="14"/>
      <c r="RPF3219" s="14"/>
      <c r="RPG3219" s="14"/>
      <c r="RPH3219" s="14"/>
      <c r="RPI3219" s="14"/>
      <c r="RPJ3219" s="14"/>
      <c r="RPK3219" s="14"/>
      <c r="RPL3219" s="14"/>
      <c r="RPM3219" s="14"/>
      <c r="RPN3219" s="14"/>
      <c r="RPO3219" s="14"/>
      <c r="RPP3219" s="14"/>
      <c r="RPQ3219" s="14"/>
      <c r="RPR3219" s="14"/>
      <c r="RPS3219" s="14"/>
      <c r="RPT3219" s="14"/>
      <c r="RPU3219" s="14"/>
      <c r="RPV3219" s="14"/>
      <c r="RPW3219" s="14"/>
      <c r="RPX3219" s="14"/>
      <c r="RPY3219" s="14"/>
      <c r="RPZ3219" s="14"/>
      <c r="RQA3219" s="14"/>
      <c r="RQB3219" s="14"/>
      <c r="RQC3219" s="14"/>
      <c r="RQD3219" s="14"/>
      <c r="RQE3219" s="14"/>
      <c r="RQF3219" s="14"/>
      <c r="RQG3219" s="14"/>
      <c r="RQH3219" s="14"/>
      <c r="RQI3219" s="14"/>
      <c r="RQJ3219" s="14"/>
      <c r="RQK3219" s="14"/>
      <c r="RQL3219" s="14"/>
      <c r="RQM3219" s="14"/>
      <c r="RQN3219" s="14"/>
      <c r="RQO3219" s="14"/>
      <c r="RQP3219" s="14"/>
      <c r="RQQ3219" s="14"/>
      <c r="RQR3219" s="14"/>
      <c r="RQS3219" s="14"/>
      <c r="RQT3219" s="14"/>
      <c r="RQU3219" s="14"/>
      <c r="RQV3219" s="14"/>
      <c r="RQW3219" s="14"/>
      <c r="RQX3219" s="14"/>
      <c r="RQY3219" s="14"/>
      <c r="RQZ3219" s="14"/>
      <c r="RRA3219" s="14"/>
      <c r="RRB3219" s="14"/>
      <c r="RRC3219" s="14"/>
      <c r="RRD3219" s="14"/>
      <c r="RRE3219" s="14"/>
      <c r="RRF3219" s="14"/>
      <c r="RRG3219" s="14"/>
      <c r="RRH3219" s="14"/>
      <c r="RRI3219" s="14"/>
      <c r="RRJ3219" s="14"/>
      <c r="RRK3219" s="14"/>
      <c r="RRL3219" s="14"/>
      <c r="RRM3219" s="14"/>
      <c r="RRN3219" s="14"/>
      <c r="RRO3219" s="14"/>
      <c r="RRP3219" s="14"/>
      <c r="RRQ3219" s="14"/>
      <c r="RRR3219" s="14"/>
      <c r="RRS3219" s="14"/>
      <c r="RRT3219" s="14"/>
      <c r="RRU3219" s="14"/>
      <c r="RRV3219" s="14"/>
      <c r="RRW3219" s="14"/>
      <c r="RRX3219" s="14"/>
      <c r="RRY3219" s="14"/>
      <c r="RRZ3219" s="14"/>
      <c r="RSA3219" s="14"/>
      <c r="RSB3219" s="14"/>
      <c r="RSC3219" s="14"/>
      <c r="RSD3219" s="14"/>
      <c r="RSE3219" s="14"/>
      <c r="RSF3219" s="14"/>
      <c r="RSG3219" s="14"/>
      <c r="RSH3219" s="14"/>
      <c r="RSI3219" s="14"/>
      <c r="RSJ3219" s="14"/>
      <c r="RSK3219" s="14"/>
      <c r="RSL3219" s="14"/>
      <c r="RSM3219" s="14"/>
      <c r="RSN3219" s="14"/>
      <c r="RSO3219" s="14"/>
      <c r="RSP3219" s="14"/>
      <c r="RSQ3219" s="14"/>
      <c r="RSR3219" s="14"/>
      <c r="RSS3219" s="14"/>
      <c r="RST3219" s="14"/>
      <c r="RSU3219" s="14"/>
      <c r="RSV3219" s="14"/>
      <c r="RSW3219" s="14"/>
      <c r="RSX3219" s="14"/>
      <c r="RSY3219" s="14"/>
      <c r="RSZ3219" s="14"/>
      <c r="RTA3219" s="14"/>
      <c r="RTB3219" s="14"/>
      <c r="RTC3219" s="14"/>
      <c r="RTD3219" s="14"/>
      <c r="RTE3219" s="14"/>
      <c r="RTF3219" s="14"/>
      <c r="RTG3219" s="14"/>
      <c r="RTH3219" s="14"/>
      <c r="RTI3219" s="14"/>
      <c r="RTJ3219" s="14"/>
      <c r="RTK3219" s="14"/>
      <c r="RTL3219" s="14"/>
      <c r="RTM3219" s="14"/>
      <c r="RTN3219" s="14"/>
      <c r="RTO3219" s="14"/>
      <c r="RTP3219" s="14"/>
      <c r="RTQ3219" s="14"/>
      <c r="RTR3219" s="14"/>
      <c r="RTS3219" s="14"/>
      <c r="RTT3219" s="14"/>
      <c r="RTU3219" s="14"/>
      <c r="RTV3219" s="14"/>
      <c r="RTW3219" s="14"/>
      <c r="RTX3219" s="14"/>
      <c r="RTY3219" s="14"/>
      <c r="RTZ3219" s="14"/>
      <c r="RUA3219" s="14"/>
      <c r="RUB3219" s="14"/>
      <c r="RUC3219" s="14"/>
      <c r="RUD3219" s="14"/>
      <c r="RUE3219" s="14"/>
      <c r="RUF3219" s="14"/>
      <c r="RUG3219" s="14"/>
      <c r="RUH3219" s="14"/>
      <c r="RUI3219" s="14"/>
      <c r="RUJ3219" s="14"/>
      <c r="RUK3219" s="14"/>
      <c r="RUL3219" s="14"/>
      <c r="RUM3219" s="14"/>
      <c r="RUN3219" s="14"/>
      <c r="RUO3219" s="14"/>
      <c r="RUP3219" s="14"/>
      <c r="RUQ3219" s="14"/>
      <c r="RUR3219" s="14"/>
      <c r="RUS3219" s="14"/>
      <c r="RUT3219" s="14"/>
      <c r="RUU3219" s="14"/>
      <c r="RUV3219" s="14"/>
      <c r="RUW3219" s="14"/>
      <c r="RUX3219" s="14"/>
      <c r="RUY3219" s="14"/>
      <c r="RUZ3219" s="14"/>
      <c r="RVA3219" s="14"/>
      <c r="RVB3219" s="14"/>
      <c r="RVC3219" s="14"/>
      <c r="RVD3219" s="14"/>
      <c r="RVE3219" s="14"/>
      <c r="RVF3219" s="14"/>
      <c r="RVG3219" s="14"/>
      <c r="RVH3219" s="14"/>
      <c r="RVI3219" s="14"/>
      <c r="RVJ3219" s="14"/>
      <c r="RVK3219" s="14"/>
      <c r="RVL3219" s="14"/>
      <c r="RVM3219" s="14"/>
      <c r="RVN3219" s="14"/>
      <c r="RVO3219" s="14"/>
      <c r="RVP3219" s="14"/>
      <c r="RVQ3219" s="14"/>
      <c r="RVR3219" s="14"/>
      <c r="RVS3219" s="14"/>
      <c r="RVT3219" s="14"/>
      <c r="RVU3219" s="14"/>
      <c r="RVV3219" s="14"/>
      <c r="RVW3219" s="14"/>
      <c r="RVX3219" s="14"/>
      <c r="RVY3219" s="14"/>
      <c r="RVZ3219" s="14"/>
      <c r="RWA3219" s="14"/>
      <c r="RWB3219" s="14"/>
      <c r="RWC3219" s="14"/>
      <c r="RWD3219" s="14"/>
      <c r="RWE3219" s="14"/>
      <c r="RWF3219" s="14"/>
      <c r="RWG3219" s="14"/>
      <c r="RWH3219" s="14"/>
      <c r="RWI3219" s="14"/>
      <c r="RWJ3219" s="14"/>
      <c r="RWK3219" s="14"/>
      <c r="RWL3219" s="14"/>
      <c r="RWM3219" s="14"/>
      <c r="RWN3219" s="14"/>
      <c r="RWO3219" s="14"/>
      <c r="RWP3219" s="14"/>
      <c r="RWQ3219" s="14"/>
      <c r="RWR3219" s="14"/>
      <c r="RWS3219" s="14"/>
      <c r="RWT3219" s="14"/>
      <c r="RWU3219" s="14"/>
      <c r="RWV3219" s="14"/>
      <c r="RWW3219" s="14"/>
      <c r="RWX3219" s="14"/>
      <c r="RWY3219" s="14"/>
      <c r="RWZ3219" s="14"/>
      <c r="RXA3219" s="14"/>
      <c r="RXB3219" s="14"/>
      <c r="RXC3219" s="14"/>
      <c r="RXD3219" s="14"/>
      <c r="RXE3219" s="14"/>
      <c r="RXF3219" s="14"/>
      <c r="RXG3219" s="14"/>
      <c r="RXH3219" s="14"/>
      <c r="RXI3219" s="14"/>
      <c r="RXJ3219" s="14"/>
      <c r="RXK3219" s="14"/>
      <c r="RXL3219" s="14"/>
      <c r="RXM3219" s="14"/>
      <c r="RXN3219" s="14"/>
      <c r="RXO3219" s="14"/>
      <c r="RXP3219" s="14"/>
      <c r="RXQ3219" s="14"/>
      <c r="RXR3219" s="14"/>
      <c r="RXS3219" s="14"/>
      <c r="RXT3219" s="14"/>
      <c r="RXU3219" s="14"/>
      <c r="RXV3219" s="14"/>
      <c r="RXW3219" s="14"/>
      <c r="RXX3219" s="14"/>
      <c r="RXY3219" s="14"/>
      <c r="RXZ3219" s="14"/>
      <c r="RYA3219" s="14"/>
      <c r="RYB3219" s="14"/>
      <c r="RYC3219" s="14"/>
      <c r="RYD3219" s="14"/>
      <c r="RYE3219" s="14"/>
      <c r="RYF3219" s="14"/>
      <c r="RYG3219" s="14"/>
      <c r="RYH3219" s="14"/>
      <c r="RYI3219" s="14"/>
      <c r="RYJ3219" s="14"/>
      <c r="RYK3219" s="14"/>
      <c r="RYL3219" s="14"/>
      <c r="RYM3219" s="14"/>
      <c r="RYN3219" s="14"/>
      <c r="RYO3219" s="14"/>
      <c r="RYP3219" s="14"/>
      <c r="RYQ3219" s="14"/>
      <c r="RYR3219" s="14"/>
      <c r="RYS3219" s="14"/>
      <c r="RYT3219" s="14"/>
      <c r="RYU3219" s="14"/>
      <c r="RYV3219" s="14"/>
      <c r="RYW3219" s="14"/>
      <c r="RYX3219" s="14"/>
      <c r="RYY3219" s="14"/>
      <c r="RYZ3219" s="14"/>
      <c r="RZA3219" s="14"/>
      <c r="RZB3219" s="14"/>
      <c r="RZC3219" s="14"/>
      <c r="RZD3219" s="14"/>
      <c r="RZE3219" s="14"/>
      <c r="RZF3219" s="14"/>
      <c r="RZG3219" s="14"/>
      <c r="RZH3219" s="14"/>
      <c r="RZI3219" s="14"/>
      <c r="RZJ3219" s="14"/>
      <c r="RZK3219" s="14"/>
      <c r="RZL3219" s="14"/>
      <c r="RZM3219" s="14"/>
      <c r="RZN3219" s="14"/>
      <c r="RZO3219" s="14"/>
      <c r="RZP3219" s="14"/>
      <c r="RZQ3219" s="14"/>
      <c r="RZR3219" s="14"/>
      <c r="RZS3219" s="14"/>
      <c r="RZT3219" s="14"/>
      <c r="RZU3219" s="14"/>
      <c r="RZV3219" s="14"/>
      <c r="RZW3219" s="14"/>
      <c r="RZX3219" s="14"/>
      <c r="RZY3219" s="14"/>
      <c r="RZZ3219" s="14"/>
      <c r="SAA3219" s="14"/>
      <c r="SAB3219" s="14"/>
      <c r="SAC3219" s="14"/>
      <c r="SAD3219" s="14"/>
      <c r="SAE3219" s="14"/>
      <c r="SAF3219" s="14"/>
      <c r="SAG3219" s="14"/>
      <c r="SAH3219" s="14"/>
      <c r="SAI3219" s="14"/>
      <c r="SAJ3219" s="14"/>
      <c r="SAK3219" s="14"/>
      <c r="SAL3219" s="14"/>
      <c r="SAM3219" s="14"/>
      <c r="SAN3219" s="14"/>
      <c r="SAO3219" s="14"/>
      <c r="SAP3219" s="14"/>
      <c r="SAQ3219" s="14"/>
      <c r="SAR3219" s="14"/>
      <c r="SAS3219" s="14"/>
      <c r="SAT3219" s="14"/>
      <c r="SAU3219" s="14"/>
      <c r="SAV3219" s="14"/>
      <c r="SAW3219" s="14"/>
      <c r="SAX3219" s="14"/>
      <c r="SAY3219" s="14"/>
      <c r="SAZ3219" s="14"/>
      <c r="SBA3219" s="14"/>
      <c r="SBB3219" s="14"/>
      <c r="SBC3219" s="14"/>
      <c r="SBD3219" s="14"/>
      <c r="SBE3219" s="14"/>
      <c r="SBF3219" s="14"/>
      <c r="SBG3219" s="14"/>
      <c r="SBH3219" s="14"/>
      <c r="SBI3219" s="14"/>
      <c r="SBJ3219" s="14"/>
      <c r="SBK3219" s="14"/>
      <c r="SBL3219" s="14"/>
      <c r="SBM3219" s="14"/>
      <c r="SBN3219" s="14"/>
      <c r="SBO3219" s="14"/>
      <c r="SBP3219" s="14"/>
      <c r="SBQ3219" s="14"/>
      <c r="SBR3219" s="14"/>
      <c r="SBS3219" s="14"/>
      <c r="SBT3219" s="14"/>
      <c r="SBU3219" s="14"/>
      <c r="SBV3219" s="14"/>
      <c r="SBW3219" s="14"/>
      <c r="SBX3219" s="14"/>
      <c r="SBY3219" s="14"/>
      <c r="SBZ3219" s="14"/>
      <c r="SCA3219" s="14"/>
      <c r="SCB3219" s="14"/>
      <c r="SCC3219" s="14"/>
      <c r="SCD3219" s="14"/>
      <c r="SCE3219" s="14"/>
      <c r="SCF3219" s="14"/>
      <c r="SCG3219" s="14"/>
      <c r="SCH3219" s="14"/>
      <c r="SCI3219" s="14"/>
      <c r="SCJ3219" s="14"/>
      <c r="SCK3219" s="14"/>
      <c r="SCL3219" s="14"/>
      <c r="SCM3219" s="14"/>
      <c r="SCN3219" s="14"/>
      <c r="SCO3219" s="14"/>
      <c r="SCP3219" s="14"/>
      <c r="SCQ3219" s="14"/>
      <c r="SCR3219" s="14"/>
      <c r="SCS3219" s="14"/>
      <c r="SCT3219" s="14"/>
      <c r="SCU3219" s="14"/>
      <c r="SCV3219" s="14"/>
      <c r="SCW3219" s="14"/>
      <c r="SCX3219" s="14"/>
      <c r="SCY3219" s="14"/>
      <c r="SCZ3219" s="14"/>
      <c r="SDA3219" s="14"/>
      <c r="SDB3219" s="14"/>
      <c r="SDC3219" s="14"/>
      <c r="SDD3219" s="14"/>
      <c r="SDE3219" s="14"/>
      <c r="SDF3219" s="14"/>
      <c r="SDG3219" s="14"/>
      <c r="SDH3219" s="14"/>
      <c r="SDI3219" s="14"/>
      <c r="SDJ3219" s="14"/>
      <c r="SDK3219" s="14"/>
      <c r="SDL3219" s="14"/>
      <c r="SDM3219" s="14"/>
      <c r="SDN3219" s="14"/>
      <c r="SDO3219" s="14"/>
      <c r="SDP3219" s="14"/>
      <c r="SDQ3219" s="14"/>
      <c r="SDR3219" s="14"/>
      <c r="SDS3219" s="14"/>
      <c r="SDT3219" s="14"/>
      <c r="SDU3219" s="14"/>
      <c r="SDV3219" s="14"/>
      <c r="SDW3219" s="14"/>
      <c r="SDX3219" s="14"/>
      <c r="SDY3219" s="14"/>
      <c r="SDZ3219" s="14"/>
      <c r="SEA3219" s="14"/>
      <c r="SEB3219" s="14"/>
      <c r="SEC3219" s="14"/>
      <c r="SED3219" s="14"/>
      <c r="SEE3219" s="14"/>
      <c r="SEF3219" s="14"/>
      <c r="SEG3219" s="14"/>
      <c r="SEH3219" s="14"/>
      <c r="SEI3219" s="14"/>
      <c r="SEJ3219" s="14"/>
      <c r="SEK3219" s="14"/>
      <c r="SEL3219" s="14"/>
      <c r="SEM3219" s="14"/>
      <c r="SEN3219" s="14"/>
      <c r="SEO3219" s="14"/>
      <c r="SEP3219" s="14"/>
      <c r="SEQ3219" s="14"/>
      <c r="SER3219" s="14"/>
      <c r="SES3219" s="14"/>
      <c r="SET3219" s="14"/>
      <c r="SEU3219" s="14"/>
      <c r="SEV3219" s="14"/>
      <c r="SEW3219" s="14"/>
      <c r="SEX3219" s="14"/>
      <c r="SEY3219" s="14"/>
      <c r="SEZ3219" s="14"/>
      <c r="SFA3219" s="14"/>
      <c r="SFB3219" s="14"/>
      <c r="SFC3219" s="14"/>
      <c r="SFD3219" s="14"/>
      <c r="SFE3219" s="14"/>
      <c r="SFF3219" s="14"/>
      <c r="SFG3219" s="14"/>
      <c r="SFH3219" s="14"/>
      <c r="SFI3219" s="14"/>
      <c r="SFJ3219" s="14"/>
      <c r="SFK3219" s="14"/>
      <c r="SFL3219" s="14"/>
      <c r="SFM3219" s="14"/>
      <c r="SFN3219" s="14"/>
      <c r="SFO3219" s="14"/>
      <c r="SFP3219" s="14"/>
      <c r="SFQ3219" s="14"/>
      <c r="SFR3219" s="14"/>
      <c r="SFS3219" s="14"/>
      <c r="SFT3219" s="14"/>
      <c r="SFU3219" s="14"/>
      <c r="SFV3219" s="14"/>
      <c r="SFW3219" s="14"/>
      <c r="SFX3219" s="14"/>
      <c r="SFY3219" s="14"/>
      <c r="SFZ3219" s="14"/>
      <c r="SGA3219" s="14"/>
      <c r="SGB3219" s="14"/>
      <c r="SGC3219" s="14"/>
      <c r="SGD3219" s="14"/>
      <c r="SGE3219" s="14"/>
      <c r="SGF3219" s="14"/>
      <c r="SGG3219" s="14"/>
      <c r="SGH3219" s="14"/>
      <c r="SGI3219" s="14"/>
      <c r="SGJ3219" s="14"/>
      <c r="SGK3219" s="14"/>
      <c r="SGL3219" s="14"/>
      <c r="SGM3219" s="14"/>
      <c r="SGN3219" s="14"/>
      <c r="SGO3219" s="14"/>
      <c r="SGP3219" s="14"/>
      <c r="SGQ3219" s="14"/>
      <c r="SGR3219" s="14"/>
      <c r="SGS3219" s="14"/>
      <c r="SGT3219" s="14"/>
      <c r="SGU3219" s="14"/>
      <c r="SGV3219" s="14"/>
      <c r="SGW3219" s="14"/>
      <c r="SGX3219" s="14"/>
      <c r="SGY3219" s="14"/>
      <c r="SGZ3219" s="14"/>
      <c r="SHA3219" s="14"/>
      <c r="SHB3219" s="14"/>
      <c r="SHC3219" s="14"/>
      <c r="SHD3219" s="14"/>
      <c r="SHE3219" s="14"/>
      <c r="SHF3219" s="14"/>
      <c r="SHG3219" s="14"/>
      <c r="SHH3219" s="14"/>
      <c r="SHI3219" s="14"/>
      <c r="SHJ3219" s="14"/>
      <c r="SHK3219" s="14"/>
      <c r="SHL3219" s="14"/>
      <c r="SHM3219" s="14"/>
      <c r="SHN3219" s="14"/>
      <c r="SHO3219" s="14"/>
      <c r="SHP3219" s="14"/>
      <c r="SHQ3219" s="14"/>
      <c r="SHR3219" s="14"/>
      <c r="SHS3219" s="14"/>
      <c r="SHT3219" s="14"/>
      <c r="SHU3219" s="14"/>
      <c r="SHV3219" s="14"/>
      <c r="SHW3219" s="14"/>
      <c r="SHX3219" s="14"/>
      <c r="SHY3219" s="14"/>
      <c r="SHZ3219" s="14"/>
      <c r="SIA3219" s="14"/>
      <c r="SIB3219" s="14"/>
      <c r="SIC3219" s="14"/>
      <c r="SID3219" s="14"/>
      <c r="SIE3219" s="14"/>
      <c r="SIF3219" s="14"/>
      <c r="SIG3219" s="14"/>
      <c r="SIH3219" s="14"/>
      <c r="SII3219" s="14"/>
      <c r="SIJ3219" s="14"/>
      <c r="SIK3219" s="14"/>
      <c r="SIL3219" s="14"/>
      <c r="SIM3219" s="14"/>
      <c r="SIN3219" s="14"/>
      <c r="SIO3219" s="14"/>
      <c r="SIP3219" s="14"/>
      <c r="SIQ3219" s="14"/>
      <c r="SIR3219" s="14"/>
      <c r="SIS3219" s="14"/>
      <c r="SIT3219" s="14"/>
      <c r="SIU3219" s="14"/>
      <c r="SIV3219" s="14"/>
      <c r="SIW3219" s="14"/>
      <c r="SIX3219" s="14"/>
      <c r="SIY3219" s="14"/>
      <c r="SIZ3219" s="14"/>
      <c r="SJA3219" s="14"/>
      <c r="SJB3219" s="14"/>
      <c r="SJC3219" s="14"/>
      <c r="SJD3219" s="14"/>
      <c r="SJE3219" s="14"/>
      <c r="SJF3219" s="14"/>
      <c r="SJG3219" s="14"/>
      <c r="SJH3219" s="14"/>
      <c r="SJI3219" s="14"/>
      <c r="SJJ3219" s="14"/>
      <c r="SJK3219" s="14"/>
      <c r="SJL3219" s="14"/>
      <c r="SJM3219" s="14"/>
      <c r="SJN3219" s="14"/>
      <c r="SJO3219" s="14"/>
      <c r="SJP3219" s="14"/>
      <c r="SJQ3219" s="14"/>
      <c r="SJR3219" s="14"/>
      <c r="SJS3219" s="14"/>
      <c r="SJT3219" s="14"/>
      <c r="SJU3219" s="14"/>
      <c r="SJV3219" s="14"/>
      <c r="SJW3219" s="14"/>
      <c r="SJX3219" s="14"/>
      <c r="SJY3219" s="14"/>
      <c r="SJZ3219" s="14"/>
      <c r="SKA3219" s="14"/>
      <c r="SKB3219" s="14"/>
      <c r="SKC3219" s="14"/>
      <c r="SKD3219" s="14"/>
      <c r="SKE3219" s="14"/>
      <c r="SKF3219" s="14"/>
      <c r="SKG3219" s="14"/>
      <c r="SKH3219" s="14"/>
      <c r="SKI3219" s="14"/>
      <c r="SKJ3219" s="14"/>
      <c r="SKK3219" s="14"/>
      <c r="SKL3219" s="14"/>
      <c r="SKM3219" s="14"/>
      <c r="SKN3219" s="14"/>
      <c r="SKO3219" s="14"/>
      <c r="SKP3219" s="14"/>
      <c r="SKQ3219" s="14"/>
      <c r="SKR3219" s="14"/>
      <c r="SKS3219" s="14"/>
      <c r="SKT3219" s="14"/>
      <c r="SKU3219" s="14"/>
      <c r="SKV3219" s="14"/>
      <c r="SKW3219" s="14"/>
      <c r="SKX3219" s="14"/>
      <c r="SKY3219" s="14"/>
      <c r="SKZ3219" s="14"/>
      <c r="SLA3219" s="14"/>
      <c r="SLB3219" s="14"/>
      <c r="SLC3219" s="14"/>
      <c r="SLD3219" s="14"/>
      <c r="SLE3219" s="14"/>
      <c r="SLF3219" s="14"/>
      <c r="SLG3219" s="14"/>
      <c r="SLH3219" s="14"/>
      <c r="SLI3219" s="14"/>
      <c r="SLJ3219" s="14"/>
      <c r="SLK3219" s="14"/>
      <c r="SLL3219" s="14"/>
      <c r="SLM3219" s="14"/>
      <c r="SLN3219" s="14"/>
      <c r="SLO3219" s="14"/>
      <c r="SLP3219" s="14"/>
      <c r="SLQ3219" s="14"/>
      <c r="SLR3219" s="14"/>
      <c r="SLS3219" s="14"/>
      <c r="SLT3219" s="14"/>
      <c r="SLU3219" s="14"/>
      <c r="SLV3219" s="14"/>
      <c r="SLW3219" s="14"/>
      <c r="SLX3219" s="14"/>
      <c r="SLY3219" s="14"/>
      <c r="SLZ3219" s="14"/>
      <c r="SMA3219" s="14"/>
      <c r="SMB3219" s="14"/>
      <c r="SMC3219" s="14"/>
      <c r="SMD3219" s="14"/>
      <c r="SME3219" s="14"/>
      <c r="SMF3219" s="14"/>
      <c r="SMG3219" s="14"/>
      <c r="SMH3219" s="14"/>
      <c r="SMI3219" s="14"/>
      <c r="SMJ3219" s="14"/>
      <c r="SMK3219" s="14"/>
      <c r="SML3219" s="14"/>
      <c r="SMM3219" s="14"/>
      <c r="SMN3219" s="14"/>
      <c r="SMO3219" s="14"/>
      <c r="SMP3219" s="14"/>
      <c r="SMQ3219" s="14"/>
      <c r="SMR3219" s="14"/>
      <c r="SMS3219" s="14"/>
      <c r="SMT3219" s="14"/>
      <c r="SMU3219" s="14"/>
      <c r="SMV3219" s="14"/>
      <c r="SMW3219" s="14"/>
      <c r="SMX3219" s="14"/>
      <c r="SMY3219" s="14"/>
      <c r="SMZ3219" s="14"/>
      <c r="SNA3219" s="14"/>
      <c r="SNB3219" s="14"/>
      <c r="SNC3219" s="14"/>
      <c r="SND3219" s="14"/>
      <c r="SNE3219" s="14"/>
      <c r="SNF3219" s="14"/>
      <c r="SNG3219" s="14"/>
      <c r="SNH3219" s="14"/>
      <c r="SNI3219" s="14"/>
      <c r="SNJ3219" s="14"/>
      <c r="SNK3219" s="14"/>
      <c r="SNL3219" s="14"/>
      <c r="SNM3219" s="14"/>
      <c r="SNN3219" s="14"/>
      <c r="SNO3219" s="14"/>
      <c r="SNP3219" s="14"/>
      <c r="SNQ3219" s="14"/>
      <c r="SNR3219" s="14"/>
      <c r="SNS3219" s="14"/>
      <c r="SNT3219" s="14"/>
      <c r="SNU3219" s="14"/>
      <c r="SNV3219" s="14"/>
      <c r="SNW3219" s="14"/>
      <c r="SNX3219" s="14"/>
      <c r="SNY3219" s="14"/>
      <c r="SNZ3219" s="14"/>
      <c r="SOA3219" s="14"/>
      <c r="SOB3219" s="14"/>
      <c r="SOC3219" s="14"/>
      <c r="SOD3219" s="14"/>
      <c r="SOE3219" s="14"/>
      <c r="SOF3219" s="14"/>
      <c r="SOG3219" s="14"/>
      <c r="SOH3219" s="14"/>
      <c r="SOI3219" s="14"/>
      <c r="SOJ3219" s="14"/>
      <c r="SOK3219" s="14"/>
      <c r="SOL3219" s="14"/>
      <c r="SOM3219" s="14"/>
      <c r="SON3219" s="14"/>
      <c r="SOO3219" s="14"/>
      <c r="SOP3219" s="14"/>
      <c r="SOQ3219" s="14"/>
      <c r="SOR3219" s="14"/>
      <c r="SOS3219" s="14"/>
      <c r="SOT3219" s="14"/>
      <c r="SOU3219" s="14"/>
      <c r="SOV3219" s="14"/>
      <c r="SOW3219" s="14"/>
      <c r="SOX3219" s="14"/>
      <c r="SOY3219" s="14"/>
      <c r="SOZ3219" s="14"/>
      <c r="SPA3219" s="14"/>
      <c r="SPB3219" s="14"/>
      <c r="SPC3219" s="14"/>
      <c r="SPD3219" s="14"/>
      <c r="SPE3219" s="14"/>
      <c r="SPF3219" s="14"/>
      <c r="SPG3219" s="14"/>
      <c r="SPH3219" s="14"/>
      <c r="SPI3219" s="14"/>
      <c r="SPJ3219" s="14"/>
      <c r="SPK3219" s="14"/>
      <c r="SPL3219" s="14"/>
      <c r="SPM3219" s="14"/>
      <c r="SPN3219" s="14"/>
      <c r="SPO3219" s="14"/>
      <c r="SPP3219" s="14"/>
      <c r="SPQ3219" s="14"/>
      <c r="SPR3219" s="14"/>
      <c r="SPS3219" s="14"/>
      <c r="SPT3219" s="14"/>
      <c r="SPU3219" s="14"/>
      <c r="SPV3219" s="14"/>
      <c r="SPW3219" s="14"/>
      <c r="SPX3219" s="14"/>
      <c r="SPY3219" s="14"/>
      <c r="SPZ3219" s="14"/>
      <c r="SQA3219" s="14"/>
      <c r="SQB3219" s="14"/>
      <c r="SQC3219" s="14"/>
      <c r="SQD3219" s="14"/>
      <c r="SQE3219" s="14"/>
      <c r="SQF3219" s="14"/>
      <c r="SQG3219" s="14"/>
      <c r="SQH3219" s="14"/>
      <c r="SQI3219" s="14"/>
      <c r="SQJ3219" s="14"/>
      <c r="SQK3219" s="14"/>
      <c r="SQL3219" s="14"/>
      <c r="SQM3219" s="14"/>
      <c r="SQN3219" s="14"/>
      <c r="SQO3219" s="14"/>
      <c r="SQP3219" s="14"/>
      <c r="SQQ3219" s="14"/>
      <c r="SQR3219" s="14"/>
      <c r="SQS3219" s="14"/>
      <c r="SQT3219" s="14"/>
      <c r="SQU3219" s="14"/>
      <c r="SQV3219" s="14"/>
      <c r="SQW3219" s="14"/>
      <c r="SQX3219" s="14"/>
      <c r="SQY3219" s="14"/>
      <c r="SQZ3219" s="14"/>
      <c r="SRA3219" s="14"/>
      <c r="SRB3219" s="14"/>
      <c r="SRC3219" s="14"/>
      <c r="SRD3219" s="14"/>
      <c r="SRE3219" s="14"/>
      <c r="SRF3219" s="14"/>
      <c r="SRG3219" s="14"/>
      <c r="SRH3219" s="14"/>
      <c r="SRI3219" s="14"/>
      <c r="SRJ3219" s="14"/>
      <c r="SRK3219" s="14"/>
      <c r="SRL3219" s="14"/>
      <c r="SRM3219" s="14"/>
      <c r="SRN3219" s="14"/>
      <c r="SRO3219" s="14"/>
      <c r="SRP3219" s="14"/>
      <c r="SRQ3219" s="14"/>
      <c r="SRR3219" s="14"/>
      <c r="SRS3219" s="14"/>
      <c r="SRT3219" s="14"/>
      <c r="SRU3219" s="14"/>
      <c r="SRV3219" s="14"/>
      <c r="SRW3219" s="14"/>
      <c r="SRX3219" s="14"/>
      <c r="SRY3219" s="14"/>
      <c r="SRZ3219" s="14"/>
      <c r="SSA3219" s="14"/>
      <c r="SSB3219" s="14"/>
      <c r="SSC3219" s="14"/>
      <c r="SSD3219" s="14"/>
      <c r="SSE3219" s="14"/>
      <c r="SSF3219" s="14"/>
      <c r="SSG3219" s="14"/>
      <c r="SSH3219" s="14"/>
      <c r="SSI3219" s="14"/>
      <c r="SSJ3219" s="14"/>
      <c r="SSK3219" s="14"/>
      <c r="SSL3219" s="14"/>
      <c r="SSM3219" s="14"/>
      <c r="SSN3219" s="14"/>
      <c r="SSO3219" s="14"/>
      <c r="SSP3219" s="14"/>
      <c r="SSQ3219" s="14"/>
      <c r="SSR3219" s="14"/>
      <c r="SSS3219" s="14"/>
      <c r="SST3219" s="14"/>
      <c r="SSU3219" s="14"/>
      <c r="SSV3219" s="14"/>
      <c r="SSW3219" s="14"/>
      <c r="SSX3219" s="14"/>
      <c r="SSY3219" s="14"/>
      <c r="SSZ3219" s="14"/>
      <c r="STA3219" s="14"/>
      <c r="STB3219" s="14"/>
      <c r="STC3219" s="14"/>
      <c r="STD3219" s="14"/>
      <c r="STE3219" s="14"/>
      <c r="STF3219" s="14"/>
      <c r="STG3219" s="14"/>
      <c r="STH3219" s="14"/>
      <c r="STI3219" s="14"/>
      <c r="STJ3219" s="14"/>
      <c r="STK3219" s="14"/>
      <c r="STL3219" s="14"/>
      <c r="STM3219" s="14"/>
      <c r="STN3219" s="14"/>
      <c r="STO3219" s="14"/>
      <c r="STP3219" s="14"/>
      <c r="STQ3219" s="14"/>
      <c r="STR3219" s="14"/>
      <c r="STS3219" s="14"/>
      <c r="STT3219" s="14"/>
      <c r="STU3219" s="14"/>
      <c r="STV3219" s="14"/>
      <c r="STW3219" s="14"/>
      <c r="STX3219" s="14"/>
      <c r="STY3219" s="14"/>
      <c r="STZ3219" s="14"/>
      <c r="SUA3219" s="14"/>
      <c r="SUB3219" s="14"/>
      <c r="SUC3219" s="14"/>
      <c r="SUD3219" s="14"/>
      <c r="SUE3219" s="14"/>
      <c r="SUF3219" s="14"/>
      <c r="SUG3219" s="14"/>
      <c r="SUH3219" s="14"/>
      <c r="SUI3219" s="14"/>
      <c r="SUJ3219" s="14"/>
      <c r="SUK3219" s="14"/>
      <c r="SUL3219" s="14"/>
      <c r="SUM3219" s="14"/>
      <c r="SUN3219" s="14"/>
      <c r="SUO3219" s="14"/>
      <c r="SUP3219" s="14"/>
      <c r="SUQ3219" s="14"/>
      <c r="SUR3219" s="14"/>
      <c r="SUS3219" s="14"/>
      <c r="SUT3219" s="14"/>
      <c r="SUU3219" s="14"/>
      <c r="SUV3219" s="14"/>
      <c r="SUW3219" s="14"/>
      <c r="SUX3219" s="14"/>
      <c r="SUY3219" s="14"/>
      <c r="SUZ3219" s="14"/>
      <c r="SVA3219" s="14"/>
      <c r="SVB3219" s="14"/>
      <c r="SVC3219" s="14"/>
      <c r="SVD3219" s="14"/>
      <c r="SVE3219" s="14"/>
      <c r="SVF3219" s="14"/>
      <c r="SVG3219" s="14"/>
      <c r="SVH3219" s="14"/>
      <c r="SVI3219" s="14"/>
      <c r="SVJ3219" s="14"/>
      <c r="SVK3219" s="14"/>
      <c r="SVL3219" s="14"/>
      <c r="SVM3219" s="14"/>
      <c r="SVN3219" s="14"/>
      <c r="SVO3219" s="14"/>
      <c r="SVP3219" s="14"/>
      <c r="SVQ3219" s="14"/>
      <c r="SVR3219" s="14"/>
      <c r="SVS3219" s="14"/>
      <c r="SVT3219" s="14"/>
      <c r="SVU3219" s="14"/>
      <c r="SVV3219" s="14"/>
      <c r="SVW3219" s="14"/>
      <c r="SVX3219" s="14"/>
      <c r="SVY3219" s="14"/>
      <c r="SVZ3219" s="14"/>
      <c r="SWA3219" s="14"/>
      <c r="SWB3219" s="14"/>
      <c r="SWC3219" s="14"/>
      <c r="SWD3219" s="14"/>
      <c r="SWE3219" s="14"/>
      <c r="SWF3219" s="14"/>
      <c r="SWG3219" s="14"/>
      <c r="SWH3219" s="14"/>
      <c r="SWI3219" s="14"/>
      <c r="SWJ3219" s="14"/>
      <c r="SWK3219" s="14"/>
      <c r="SWL3219" s="14"/>
      <c r="SWM3219" s="14"/>
      <c r="SWN3219" s="14"/>
      <c r="SWO3219" s="14"/>
      <c r="SWP3219" s="14"/>
      <c r="SWQ3219" s="14"/>
      <c r="SWR3219" s="14"/>
      <c r="SWS3219" s="14"/>
      <c r="SWT3219" s="14"/>
      <c r="SWU3219" s="14"/>
      <c r="SWV3219" s="14"/>
      <c r="SWW3219" s="14"/>
      <c r="SWX3219" s="14"/>
      <c r="SWY3219" s="14"/>
      <c r="SWZ3219" s="14"/>
      <c r="SXA3219" s="14"/>
      <c r="SXB3219" s="14"/>
      <c r="SXC3219" s="14"/>
      <c r="SXD3219" s="14"/>
      <c r="SXE3219" s="14"/>
      <c r="SXF3219" s="14"/>
      <c r="SXG3219" s="14"/>
      <c r="SXH3219" s="14"/>
      <c r="SXI3219" s="14"/>
      <c r="SXJ3219" s="14"/>
      <c r="SXK3219" s="14"/>
      <c r="SXL3219" s="14"/>
      <c r="SXM3219" s="14"/>
      <c r="SXN3219" s="14"/>
      <c r="SXO3219" s="14"/>
      <c r="SXP3219" s="14"/>
      <c r="SXQ3219" s="14"/>
      <c r="SXR3219" s="14"/>
      <c r="SXS3219" s="14"/>
      <c r="SXT3219" s="14"/>
      <c r="SXU3219" s="14"/>
      <c r="SXV3219" s="14"/>
      <c r="SXW3219" s="14"/>
      <c r="SXX3219" s="14"/>
      <c r="SXY3219" s="14"/>
      <c r="SXZ3219" s="14"/>
      <c r="SYA3219" s="14"/>
      <c r="SYB3219" s="14"/>
      <c r="SYC3219" s="14"/>
      <c r="SYD3219" s="14"/>
      <c r="SYE3219" s="14"/>
      <c r="SYF3219" s="14"/>
      <c r="SYG3219" s="14"/>
      <c r="SYH3219" s="14"/>
      <c r="SYI3219" s="14"/>
      <c r="SYJ3219" s="14"/>
      <c r="SYK3219" s="14"/>
      <c r="SYL3219" s="14"/>
      <c r="SYM3219" s="14"/>
      <c r="SYN3219" s="14"/>
      <c r="SYO3219" s="14"/>
      <c r="SYP3219" s="14"/>
      <c r="SYQ3219" s="14"/>
      <c r="SYR3219" s="14"/>
      <c r="SYS3219" s="14"/>
      <c r="SYT3219" s="14"/>
      <c r="SYU3219" s="14"/>
      <c r="SYV3219" s="14"/>
      <c r="SYW3219" s="14"/>
      <c r="SYX3219" s="14"/>
      <c r="SYY3219" s="14"/>
      <c r="SYZ3219" s="14"/>
      <c r="SZA3219" s="14"/>
      <c r="SZB3219" s="14"/>
      <c r="SZC3219" s="14"/>
      <c r="SZD3219" s="14"/>
      <c r="SZE3219" s="14"/>
      <c r="SZF3219" s="14"/>
      <c r="SZG3219" s="14"/>
      <c r="SZH3219" s="14"/>
      <c r="SZI3219" s="14"/>
      <c r="SZJ3219" s="14"/>
      <c r="SZK3219" s="14"/>
      <c r="SZL3219" s="14"/>
      <c r="SZM3219" s="14"/>
      <c r="SZN3219" s="14"/>
      <c r="SZO3219" s="14"/>
      <c r="SZP3219" s="14"/>
      <c r="SZQ3219" s="14"/>
      <c r="SZR3219" s="14"/>
      <c r="SZS3219" s="14"/>
      <c r="SZT3219" s="14"/>
      <c r="SZU3219" s="14"/>
      <c r="SZV3219" s="14"/>
      <c r="SZW3219" s="14"/>
      <c r="SZX3219" s="14"/>
      <c r="SZY3219" s="14"/>
      <c r="SZZ3219" s="14"/>
      <c r="TAA3219" s="14"/>
      <c r="TAB3219" s="14"/>
      <c r="TAC3219" s="14"/>
      <c r="TAD3219" s="14"/>
      <c r="TAE3219" s="14"/>
      <c r="TAF3219" s="14"/>
      <c r="TAG3219" s="14"/>
      <c r="TAH3219" s="14"/>
      <c r="TAI3219" s="14"/>
      <c r="TAJ3219" s="14"/>
      <c r="TAK3219" s="14"/>
      <c r="TAL3219" s="14"/>
      <c r="TAM3219" s="14"/>
      <c r="TAN3219" s="14"/>
      <c r="TAO3219" s="14"/>
      <c r="TAP3219" s="14"/>
      <c r="TAQ3219" s="14"/>
      <c r="TAR3219" s="14"/>
      <c r="TAS3219" s="14"/>
      <c r="TAT3219" s="14"/>
      <c r="TAU3219" s="14"/>
      <c r="TAV3219" s="14"/>
      <c r="TAW3219" s="14"/>
      <c r="TAX3219" s="14"/>
      <c r="TAY3219" s="14"/>
      <c r="TAZ3219" s="14"/>
      <c r="TBA3219" s="14"/>
      <c r="TBB3219" s="14"/>
      <c r="TBC3219" s="14"/>
      <c r="TBD3219" s="14"/>
      <c r="TBE3219" s="14"/>
      <c r="TBF3219" s="14"/>
      <c r="TBG3219" s="14"/>
      <c r="TBH3219" s="14"/>
      <c r="TBI3219" s="14"/>
      <c r="TBJ3219" s="14"/>
      <c r="TBK3219" s="14"/>
      <c r="TBL3219" s="14"/>
      <c r="TBM3219" s="14"/>
      <c r="TBN3219" s="14"/>
      <c r="TBO3219" s="14"/>
      <c r="TBP3219" s="14"/>
      <c r="TBQ3219" s="14"/>
      <c r="TBR3219" s="14"/>
      <c r="TBS3219" s="14"/>
      <c r="TBT3219" s="14"/>
      <c r="TBU3219" s="14"/>
      <c r="TBV3219" s="14"/>
      <c r="TBW3219" s="14"/>
      <c r="TBX3219" s="14"/>
      <c r="TBY3219" s="14"/>
      <c r="TBZ3219" s="14"/>
      <c r="TCA3219" s="14"/>
      <c r="TCB3219" s="14"/>
      <c r="TCC3219" s="14"/>
      <c r="TCD3219" s="14"/>
      <c r="TCE3219" s="14"/>
      <c r="TCF3219" s="14"/>
      <c r="TCG3219" s="14"/>
      <c r="TCH3219" s="14"/>
      <c r="TCI3219" s="14"/>
      <c r="TCJ3219" s="14"/>
      <c r="TCK3219" s="14"/>
      <c r="TCL3219" s="14"/>
      <c r="TCM3219" s="14"/>
      <c r="TCN3219" s="14"/>
      <c r="TCO3219" s="14"/>
      <c r="TCP3219" s="14"/>
      <c r="TCQ3219" s="14"/>
      <c r="TCR3219" s="14"/>
      <c r="TCS3219" s="14"/>
      <c r="TCT3219" s="14"/>
      <c r="TCU3219" s="14"/>
      <c r="TCV3219" s="14"/>
      <c r="TCW3219" s="14"/>
      <c r="TCX3219" s="14"/>
      <c r="TCY3219" s="14"/>
      <c r="TCZ3219" s="14"/>
      <c r="TDA3219" s="14"/>
      <c r="TDB3219" s="14"/>
      <c r="TDC3219" s="14"/>
      <c r="TDD3219" s="14"/>
      <c r="TDE3219" s="14"/>
      <c r="TDF3219" s="14"/>
      <c r="TDG3219" s="14"/>
      <c r="TDH3219" s="14"/>
      <c r="TDI3219" s="14"/>
      <c r="TDJ3219" s="14"/>
      <c r="TDK3219" s="14"/>
      <c r="TDL3219" s="14"/>
      <c r="TDM3219" s="14"/>
      <c r="TDN3219" s="14"/>
      <c r="TDO3219" s="14"/>
      <c r="TDP3219" s="14"/>
      <c r="TDQ3219" s="14"/>
      <c r="TDR3219" s="14"/>
      <c r="TDS3219" s="14"/>
      <c r="TDT3219" s="14"/>
      <c r="TDU3219" s="14"/>
      <c r="TDV3219" s="14"/>
      <c r="TDW3219" s="14"/>
      <c r="TDX3219" s="14"/>
      <c r="TDY3219" s="14"/>
      <c r="TDZ3219" s="14"/>
      <c r="TEA3219" s="14"/>
      <c r="TEB3219" s="14"/>
      <c r="TEC3219" s="14"/>
      <c r="TED3219" s="14"/>
      <c r="TEE3219" s="14"/>
      <c r="TEF3219" s="14"/>
      <c r="TEG3219" s="14"/>
      <c r="TEH3219" s="14"/>
      <c r="TEI3219" s="14"/>
      <c r="TEJ3219" s="14"/>
      <c r="TEK3219" s="14"/>
      <c r="TEL3219" s="14"/>
      <c r="TEM3219" s="14"/>
      <c r="TEN3219" s="14"/>
      <c r="TEO3219" s="14"/>
      <c r="TEP3219" s="14"/>
      <c r="TEQ3219" s="14"/>
      <c r="TER3219" s="14"/>
      <c r="TES3219" s="14"/>
      <c r="TET3219" s="14"/>
      <c r="TEU3219" s="14"/>
      <c r="TEV3219" s="14"/>
      <c r="TEW3219" s="14"/>
      <c r="TEX3219" s="14"/>
      <c r="TEY3219" s="14"/>
      <c r="TEZ3219" s="14"/>
      <c r="TFA3219" s="14"/>
      <c r="TFB3219" s="14"/>
      <c r="TFC3219" s="14"/>
      <c r="TFD3219" s="14"/>
      <c r="TFE3219" s="14"/>
      <c r="TFF3219" s="14"/>
      <c r="TFG3219" s="14"/>
      <c r="TFH3219" s="14"/>
      <c r="TFI3219" s="14"/>
      <c r="TFJ3219" s="14"/>
      <c r="TFK3219" s="14"/>
      <c r="TFL3219" s="14"/>
      <c r="TFM3219" s="14"/>
      <c r="TFN3219" s="14"/>
      <c r="TFO3219" s="14"/>
      <c r="TFP3219" s="14"/>
      <c r="TFQ3219" s="14"/>
      <c r="TFR3219" s="14"/>
      <c r="TFS3219" s="14"/>
      <c r="TFT3219" s="14"/>
      <c r="TFU3219" s="14"/>
      <c r="TFV3219" s="14"/>
      <c r="TFW3219" s="14"/>
      <c r="TFX3219" s="14"/>
      <c r="TFY3219" s="14"/>
      <c r="TFZ3219" s="14"/>
      <c r="TGA3219" s="14"/>
      <c r="TGB3219" s="14"/>
      <c r="TGC3219" s="14"/>
      <c r="TGD3219" s="14"/>
      <c r="TGE3219" s="14"/>
      <c r="TGF3219" s="14"/>
      <c r="TGG3219" s="14"/>
      <c r="TGH3219" s="14"/>
      <c r="TGI3219" s="14"/>
      <c r="TGJ3219" s="14"/>
      <c r="TGK3219" s="14"/>
      <c r="TGL3219" s="14"/>
      <c r="TGM3219" s="14"/>
      <c r="TGN3219" s="14"/>
      <c r="TGO3219" s="14"/>
      <c r="TGP3219" s="14"/>
      <c r="TGQ3219" s="14"/>
      <c r="TGR3219" s="14"/>
      <c r="TGS3219" s="14"/>
      <c r="TGT3219" s="14"/>
      <c r="TGU3219" s="14"/>
      <c r="TGV3219" s="14"/>
      <c r="TGW3219" s="14"/>
      <c r="TGX3219" s="14"/>
      <c r="TGY3219" s="14"/>
      <c r="TGZ3219" s="14"/>
      <c r="THA3219" s="14"/>
      <c r="THB3219" s="14"/>
      <c r="THC3219" s="14"/>
      <c r="THD3219" s="14"/>
      <c r="THE3219" s="14"/>
      <c r="THF3219" s="14"/>
      <c r="THG3219" s="14"/>
      <c r="THH3219" s="14"/>
      <c r="THI3219" s="14"/>
      <c r="THJ3219" s="14"/>
      <c r="THK3219" s="14"/>
      <c r="THL3219" s="14"/>
      <c r="THM3219" s="14"/>
      <c r="THN3219" s="14"/>
      <c r="THO3219" s="14"/>
      <c r="THP3219" s="14"/>
      <c r="THQ3219" s="14"/>
      <c r="THR3219" s="14"/>
      <c r="THS3219" s="14"/>
      <c r="THT3219" s="14"/>
      <c r="THU3219" s="14"/>
      <c r="THV3219" s="14"/>
      <c r="THW3219" s="14"/>
      <c r="THX3219" s="14"/>
      <c r="THY3219" s="14"/>
      <c r="THZ3219" s="14"/>
      <c r="TIA3219" s="14"/>
      <c r="TIB3219" s="14"/>
      <c r="TIC3219" s="14"/>
      <c r="TID3219" s="14"/>
      <c r="TIE3219" s="14"/>
      <c r="TIF3219" s="14"/>
      <c r="TIG3219" s="14"/>
      <c r="TIH3219" s="14"/>
      <c r="TII3219" s="14"/>
      <c r="TIJ3219" s="14"/>
      <c r="TIK3219" s="14"/>
      <c r="TIL3219" s="14"/>
      <c r="TIM3219" s="14"/>
      <c r="TIN3219" s="14"/>
      <c r="TIO3219" s="14"/>
      <c r="TIP3219" s="14"/>
      <c r="TIQ3219" s="14"/>
      <c r="TIR3219" s="14"/>
      <c r="TIS3219" s="14"/>
      <c r="TIT3219" s="14"/>
      <c r="TIU3219" s="14"/>
      <c r="TIV3219" s="14"/>
      <c r="TIW3219" s="14"/>
      <c r="TIX3219" s="14"/>
      <c r="TIY3219" s="14"/>
      <c r="TIZ3219" s="14"/>
      <c r="TJA3219" s="14"/>
      <c r="TJB3219" s="14"/>
      <c r="TJC3219" s="14"/>
      <c r="TJD3219" s="14"/>
      <c r="TJE3219" s="14"/>
      <c r="TJF3219" s="14"/>
      <c r="TJG3219" s="14"/>
      <c r="TJH3219" s="14"/>
      <c r="TJI3219" s="14"/>
      <c r="TJJ3219" s="14"/>
      <c r="TJK3219" s="14"/>
      <c r="TJL3219" s="14"/>
      <c r="TJM3219" s="14"/>
      <c r="TJN3219" s="14"/>
      <c r="TJO3219" s="14"/>
      <c r="TJP3219" s="14"/>
      <c r="TJQ3219" s="14"/>
      <c r="TJR3219" s="14"/>
      <c r="TJS3219" s="14"/>
      <c r="TJT3219" s="14"/>
      <c r="TJU3219" s="14"/>
      <c r="TJV3219" s="14"/>
      <c r="TJW3219" s="14"/>
      <c r="TJX3219" s="14"/>
      <c r="TJY3219" s="14"/>
      <c r="TJZ3219" s="14"/>
      <c r="TKA3219" s="14"/>
      <c r="TKB3219" s="14"/>
      <c r="TKC3219" s="14"/>
      <c r="TKD3219" s="14"/>
      <c r="TKE3219" s="14"/>
      <c r="TKF3219" s="14"/>
      <c r="TKG3219" s="14"/>
      <c r="TKH3219" s="14"/>
      <c r="TKI3219" s="14"/>
      <c r="TKJ3219" s="14"/>
      <c r="TKK3219" s="14"/>
      <c r="TKL3219" s="14"/>
      <c r="TKM3219" s="14"/>
      <c r="TKN3219" s="14"/>
      <c r="TKO3219" s="14"/>
      <c r="TKP3219" s="14"/>
      <c r="TKQ3219" s="14"/>
      <c r="TKR3219" s="14"/>
      <c r="TKS3219" s="14"/>
      <c r="TKT3219" s="14"/>
      <c r="TKU3219" s="14"/>
      <c r="TKV3219" s="14"/>
      <c r="TKW3219" s="14"/>
      <c r="TKX3219" s="14"/>
      <c r="TKY3219" s="14"/>
      <c r="TKZ3219" s="14"/>
      <c r="TLA3219" s="14"/>
      <c r="TLB3219" s="14"/>
      <c r="TLC3219" s="14"/>
      <c r="TLD3219" s="14"/>
      <c r="TLE3219" s="14"/>
      <c r="TLF3219" s="14"/>
      <c r="TLG3219" s="14"/>
      <c r="TLH3219" s="14"/>
      <c r="TLI3219" s="14"/>
      <c r="TLJ3219" s="14"/>
      <c r="TLK3219" s="14"/>
      <c r="TLL3219" s="14"/>
      <c r="TLM3219" s="14"/>
      <c r="TLN3219" s="14"/>
      <c r="TLO3219" s="14"/>
      <c r="TLP3219" s="14"/>
      <c r="TLQ3219" s="14"/>
      <c r="TLR3219" s="14"/>
      <c r="TLS3219" s="14"/>
      <c r="TLT3219" s="14"/>
      <c r="TLU3219" s="14"/>
      <c r="TLV3219" s="14"/>
      <c r="TLW3219" s="14"/>
      <c r="TLX3219" s="14"/>
      <c r="TLY3219" s="14"/>
      <c r="TLZ3219" s="14"/>
      <c r="TMA3219" s="14"/>
      <c r="TMB3219" s="14"/>
      <c r="TMC3219" s="14"/>
      <c r="TMD3219" s="14"/>
      <c r="TME3219" s="14"/>
      <c r="TMF3219" s="14"/>
      <c r="TMG3219" s="14"/>
      <c r="TMH3219" s="14"/>
      <c r="TMI3219" s="14"/>
      <c r="TMJ3219" s="14"/>
      <c r="TMK3219" s="14"/>
      <c r="TML3219" s="14"/>
      <c r="TMM3219" s="14"/>
      <c r="TMN3219" s="14"/>
      <c r="TMO3219" s="14"/>
      <c r="TMP3219" s="14"/>
      <c r="TMQ3219" s="14"/>
      <c r="TMR3219" s="14"/>
      <c r="TMS3219" s="14"/>
      <c r="TMT3219" s="14"/>
      <c r="TMU3219" s="14"/>
      <c r="TMV3219" s="14"/>
      <c r="TMW3219" s="14"/>
      <c r="TMX3219" s="14"/>
      <c r="TMY3219" s="14"/>
      <c r="TMZ3219" s="14"/>
      <c r="TNA3219" s="14"/>
      <c r="TNB3219" s="14"/>
      <c r="TNC3219" s="14"/>
      <c r="TND3219" s="14"/>
      <c r="TNE3219" s="14"/>
      <c r="TNF3219" s="14"/>
      <c r="TNG3219" s="14"/>
      <c r="TNH3219" s="14"/>
      <c r="TNI3219" s="14"/>
      <c r="TNJ3219" s="14"/>
      <c r="TNK3219" s="14"/>
      <c r="TNL3219" s="14"/>
      <c r="TNM3219" s="14"/>
      <c r="TNN3219" s="14"/>
      <c r="TNO3219" s="14"/>
      <c r="TNP3219" s="14"/>
      <c r="TNQ3219" s="14"/>
      <c r="TNR3219" s="14"/>
      <c r="TNS3219" s="14"/>
      <c r="TNT3219" s="14"/>
      <c r="TNU3219" s="14"/>
      <c r="TNV3219" s="14"/>
      <c r="TNW3219" s="14"/>
      <c r="TNX3219" s="14"/>
      <c r="TNY3219" s="14"/>
      <c r="TNZ3219" s="14"/>
      <c r="TOA3219" s="14"/>
      <c r="TOB3219" s="14"/>
      <c r="TOC3219" s="14"/>
      <c r="TOD3219" s="14"/>
      <c r="TOE3219" s="14"/>
      <c r="TOF3219" s="14"/>
      <c r="TOG3219" s="14"/>
      <c r="TOH3219" s="14"/>
      <c r="TOI3219" s="14"/>
      <c r="TOJ3219" s="14"/>
      <c r="TOK3219" s="14"/>
      <c r="TOL3219" s="14"/>
      <c r="TOM3219" s="14"/>
      <c r="TON3219" s="14"/>
      <c r="TOO3219" s="14"/>
      <c r="TOP3219" s="14"/>
      <c r="TOQ3219" s="14"/>
      <c r="TOR3219" s="14"/>
      <c r="TOS3219" s="14"/>
      <c r="TOT3219" s="14"/>
      <c r="TOU3219" s="14"/>
      <c r="TOV3219" s="14"/>
      <c r="TOW3219" s="14"/>
      <c r="TOX3219" s="14"/>
      <c r="TOY3219" s="14"/>
      <c r="TOZ3219" s="14"/>
      <c r="TPA3219" s="14"/>
      <c r="TPB3219" s="14"/>
      <c r="TPC3219" s="14"/>
      <c r="TPD3219" s="14"/>
      <c r="TPE3219" s="14"/>
      <c r="TPF3219" s="14"/>
      <c r="TPG3219" s="14"/>
      <c r="TPH3219" s="14"/>
      <c r="TPI3219" s="14"/>
      <c r="TPJ3219" s="14"/>
      <c r="TPK3219" s="14"/>
      <c r="TPL3219" s="14"/>
      <c r="TPM3219" s="14"/>
      <c r="TPN3219" s="14"/>
      <c r="TPO3219" s="14"/>
      <c r="TPP3219" s="14"/>
      <c r="TPQ3219" s="14"/>
      <c r="TPR3219" s="14"/>
      <c r="TPS3219" s="14"/>
      <c r="TPT3219" s="14"/>
      <c r="TPU3219" s="14"/>
      <c r="TPV3219" s="14"/>
      <c r="TPW3219" s="14"/>
      <c r="TPX3219" s="14"/>
      <c r="TPY3219" s="14"/>
      <c r="TPZ3219" s="14"/>
      <c r="TQA3219" s="14"/>
      <c r="TQB3219" s="14"/>
      <c r="TQC3219" s="14"/>
      <c r="TQD3219" s="14"/>
      <c r="TQE3219" s="14"/>
      <c r="TQF3219" s="14"/>
      <c r="TQG3219" s="14"/>
      <c r="TQH3219" s="14"/>
      <c r="TQI3219" s="14"/>
      <c r="TQJ3219" s="14"/>
      <c r="TQK3219" s="14"/>
      <c r="TQL3219" s="14"/>
      <c r="TQM3219" s="14"/>
      <c r="TQN3219" s="14"/>
      <c r="TQO3219" s="14"/>
      <c r="TQP3219" s="14"/>
      <c r="TQQ3219" s="14"/>
      <c r="TQR3219" s="14"/>
      <c r="TQS3219" s="14"/>
      <c r="TQT3219" s="14"/>
      <c r="TQU3219" s="14"/>
      <c r="TQV3219" s="14"/>
      <c r="TQW3219" s="14"/>
      <c r="TQX3219" s="14"/>
      <c r="TQY3219" s="14"/>
      <c r="TQZ3219" s="14"/>
      <c r="TRA3219" s="14"/>
      <c r="TRB3219" s="14"/>
      <c r="TRC3219" s="14"/>
      <c r="TRD3219" s="14"/>
      <c r="TRE3219" s="14"/>
      <c r="TRF3219" s="14"/>
      <c r="TRG3219" s="14"/>
      <c r="TRH3219" s="14"/>
      <c r="TRI3219" s="14"/>
      <c r="TRJ3219" s="14"/>
      <c r="TRK3219" s="14"/>
      <c r="TRL3219" s="14"/>
      <c r="TRM3219" s="14"/>
      <c r="TRN3219" s="14"/>
      <c r="TRO3219" s="14"/>
      <c r="TRP3219" s="14"/>
      <c r="TRQ3219" s="14"/>
      <c r="TRR3219" s="14"/>
      <c r="TRS3219" s="14"/>
      <c r="TRT3219" s="14"/>
      <c r="TRU3219" s="14"/>
      <c r="TRV3219" s="14"/>
      <c r="TRW3219" s="14"/>
      <c r="TRX3219" s="14"/>
      <c r="TRY3219" s="14"/>
      <c r="TRZ3219" s="14"/>
      <c r="TSA3219" s="14"/>
      <c r="TSB3219" s="14"/>
      <c r="TSC3219" s="14"/>
      <c r="TSD3219" s="14"/>
      <c r="TSE3219" s="14"/>
      <c r="TSF3219" s="14"/>
      <c r="TSG3219" s="14"/>
      <c r="TSH3219" s="14"/>
      <c r="TSI3219" s="14"/>
      <c r="TSJ3219" s="14"/>
      <c r="TSK3219" s="14"/>
      <c r="TSL3219" s="14"/>
      <c r="TSM3219" s="14"/>
      <c r="TSN3219" s="14"/>
      <c r="TSO3219" s="14"/>
      <c r="TSP3219" s="14"/>
      <c r="TSQ3219" s="14"/>
      <c r="TSR3219" s="14"/>
      <c r="TSS3219" s="14"/>
      <c r="TST3219" s="14"/>
      <c r="TSU3219" s="14"/>
      <c r="TSV3219" s="14"/>
      <c r="TSW3219" s="14"/>
      <c r="TSX3219" s="14"/>
      <c r="TSY3219" s="14"/>
      <c r="TSZ3219" s="14"/>
      <c r="TTA3219" s="14"/>
      <c r="TTB3219" s="14"/>
      <c r="TTC3219" s="14"/>
      <c r="TTD3219" s="14"/>
      <c r="TTE3219" s="14"/>
      <c r="TTF3219" s="14"/>
      <c r="TTG3219" s="14"/>
      <c r="TTH3219" s="14"/>
      <c r="TTI3219" s="14"/>
      <c r="TTJ3219" s="14"/>
      <c r="TTK3219" s="14"/>
      <c r="TTL3219" s="14"/>
      <c r="TTM3219" s="14"/>
      <c r="TTN3219" s="14"/>
      <c r="TTO3219" s="14"/>
      <c r="TTP3219" s="14"/>
      <c r="TTQ3219" s="14"/>
      <c r="TTR3219" s="14"/>
      <c r="TTS3219" s="14"/>
      <c r="TTT3219" s="14"/>
      <c r="TTU3219" s="14"/>
      <c r="TTV3219" s="14"/>
      <c r="TTW3219" s="14"/>
      <c r="TTX3219" s="14"/>
      <c r="TTY3219" s="14"/>
      <c r="TTZ3219" s="14"/>
      <c r="TUA3219" s="14"/>
      <c r="TUB3219" s="14"/>
      <c r="TUC3219" s="14"/>
      <c r="TUD3219" s="14"/>
      <c r="TUE3219" s="14"/>
      <c r="TUF3219" s="14"/>
      <c r="TUG3219" s="14"/>
      <c r="TUH3219" s="14"/>
      <c r="TUI3219" s="14"/>
      <c r="TUJ3219" s="14"/>
      <c r="TUK3219" s="14"/>
      <c r="TUL3219" s="14"/>
      <c r="TUM3219" s="14"/>
      <c r="TUN3219" s="14"/>
      <c r="TUO3219" s="14"/>
      <c r="TUP3219" s="14"/>
      <c r="TUQ3219" s="14"/>
      <c r="TUR3219" s="14"/>
      <c r="TUS3219" s="14"/>
      <c r="TUT3219" s="14"/>
      <c r="TUU3219" s="14"/>
      <c r="TUV3219" s="14"/>
      <c r="TUW3219" s="14"/>
      <c r="TUX3219" s="14"/>
      <c r="TUY3219" s="14"/>
      <c r="TUZ3219" s="14"/>
      <c r="TVA3219" s="14"/>
      <c r="TVB3219" s="14"/>
      <c r="TVC3219" s="14"/>
      <c r="TVD3219" s="14"/>
      <c r="TVE3219" s="14"/>
      <c r="TVF3219" s="14"/>
      <c r="TVG3219" s="14"/>
      <c r="TVH3219" s="14"/>
      <c r="TVI3219" s="14"/>
      <c r="TVJ3219" s="14"/>
      <c r="TVK3219" s="14"/>
      <c r="TVL3219" s="14"/>
      <c r="TVM3219" s="14"/>
      <c r="TVN3219" s="14"/>
      <c r="TVO3219" s="14"/>
      <c r="TVP3219" s="14"/>
      <c r="TVQ3219" s="14"/>
      <c r="TVR3219" s="14"/>
      <c r="TVS3219" s="14"/>
      <c r="TVT3219" s="14"/>
      <c r="TVU3219" s="14"/>
      <c r="TVV3219" s="14"/>
      <c r="TVW3219" s="14"/>
      <c r="TVX3219" s="14"/>
      <c r="TVY3219" s="14"/>
      <c r="TVZ3219" s="14"/>
      <c r="TWA3219" s="14"/>
      <c r="TWB3219" s="14"/>
      <c r="TWC3219" s="14"/>
      <c r="TWD3219" s="14"/>
      <c r="TWE3219" s="14"/>
      <c r="TWF3219" s="14"/>
      <c r="TWG3219" s="14"/>
      <c r="TWH3219" s="14"/>
      <c r="TWI3219" s="14"/>
      <c r="TWJ3219" s="14"/>
      <c r="TWK3219" s="14"/>
      <c r="TWL3219" s="14"/>
      <c r="TWM3219" s="14"/>
      <c r="TWN3219" s="14"/>
      <c r="TWO3219" s="14"/>
      <c r="TWP3219" s="14"/>
      <c r="TWQ3219" s="14"/>
      <c r="TWR3219" s="14"/>
      <c r="TWS3219" s="14"/>
      <c r="TWT3219" s="14"/>
      <c r="TWU3219" s="14"/>
      <c r="TWV3219" s="14"/>
      <c r="TWW3219" s="14"/>
      <c r="TWX3219" s="14"/>
      <c r="TWY3219" s="14"/>
      <c r="TWZ3219" s="14"/>
      <c r="TXA3219" s="14"/>
      <c r="TXB3219" s="14"/>
      <c r="TXC3219" s="14"/>
      <c r="TXD3219" s="14"/>
      <c r="TXE3219" s="14"/>
      <c r="TXF3219" s="14"/>
      <c r="TXG3219" s="14"/>
      <c r="TXH3219" s="14"/>
      <c r="TXI3219" s="14"/>
      <c r="TXJ3219" s="14"/>
      <c r="TXK3219" s="14"/>
      <c r="TXL3219" s="14"/>
      <c r="TXM3219" s="14"/>
      <c r="TXN3219" s="14"/>
      <c r="TXO3219" s="14"/>
      <c r="TXP3219" s="14"/>
      <c r="TXQ3219" s="14"/>
      <c r="TXR3219" s="14"/>
      <c r="TXS3219" s="14"/>
      <c r="TXT3219" s="14"/>
      <c r="TXU3219" s="14"/>
      <c r="TXV3219" s="14"/>
      <c r="TXW3219" s="14"/>
      <c r="TXX3219" s="14"/>
      <c r="TXY3219" s="14"/>
      <c r="TXZ3219" s="14"/>
      <c r="TYA3219" s="14"/>
      <c r="TYB3219" s="14"/>
      <c r="TYC3219" s="14"/>
      <c r="TYD3219" s="14"/>
      <c r="TYE3219" s="14"/>
      <c r="TYF3219" s="14"/>
      <c r="TYG3219" s="14"/>
      <c r="TYH3219" s="14"/>
      <c r="TYI3219" s="14"/>
      <c r="TYJ3219" s="14"/>
      <c r="TYK3219" s="14"/>
      <c r="TYL3219" s="14"/>
      <c r="TYM3219" s="14"/>
      <c r="TYN3219" s="14"/>
      <c r="TYO3219" s="14"/>
      <c r="TYP3219" s="14"/>
      <c r="TYQ3219" s="14"/>
      <c r="TYR3219" s="14"/>
      <c r="TYS3219" s="14"/>
      <c r="TYT3219" s="14"/>
      <c r="TYU3219" s="14"/>
      <c r="TYV3219" s="14"/>
      <c r="TYW3219" s="14"/>
      <c r="TYX3219" s="14"/>
      <c r="TYY3219" s="14"/>
      <c r="TYZ3219" s="14"/>
      <c r="TZA3219" s="14"/>
      <c r="TZB3219" s="14"/>
      <c r="TZC3219" s="14"/>
      <c r="TZD3219" s="14"/>
      <c r="TZE3219" s="14"/>
      <c r="TZF3219" s="14"/>
      <c r="TZG3219" s="14"/>
      <c r="TZH3219" s="14"/>
      <c r="TZI3219" s="14"/>
      <c r="TZJ3219" s="14"/>
      <c r="TZK3219" s="14"/>
      <c r="TZL3219" s="14"/>
      <c r="TZM3219" s="14"/>
      <c r="TZN3219" s="14"/>
      <c r="TZO3219" s="14"/>
      <c r="TZP3219" s="14"/>
      <c r="TZQ3219" s="14"/>
      <c r="TZR3219" s="14"/>
      <c r="TZS3219" s="14"/>
      <c r="TZT3219" s="14"/>
      <c r="TZU3219" s="14"/>
      <c r="TZV3219" s="14"/>
      <c r="TZW3219" s="14"/>
      <c r="TZX3219" s="14"/>
      <c r="TZY3219" s="14"/>
      <c r="TZZ3219" s="14"/>
      <c r="UAA3219" s="14"/>
      <c r="UAB3219" s="14"/>
      <c r="UAC3219" s="14"/>
      <c r="UAD3219" s="14"/>
      <c r="UAE3219" s="14"/>
      <c r="UAF3219" s="14"/>
      <c r="UAG3219" s="14"/>
      <c r="UAH3219" s="14"/>
      <c r="UAI3219" s="14"/>
      <c r="UAJ3219" s="14"/>
      <c r="UAK3219" s="14"/>
      <c r="UAL3219" s="14"/>
      <c r="UAM3219" s="14"/>
      <c r="UAN3219" s="14"/>
      <c r="UAO3219" s="14"/>
      <c r="UAP3219" s="14"/>
      <c r="UAQ3219" s="14"/>
      <c r="UAR3219" s="14"/>
      <c r="UAS3219" s="14"/>
      <c r="UAT3219" s="14"/>
      <c r="UAU3219" s="14"/>
      <c r="UAV3219" s="14"/>
      <c r="UAW3219" s="14"/>
      <c r="UAX3219" s="14"/>
      <c r="UAY3219" s="14"/>
      <c r="UAZ3219" s="14"/>
      <c r="UBA3219" s="14"/>
      <c r="UBB3219" s="14"/>
      <c r="UBC3219" s="14"/>
      <c r="UBD3219" s="14"/>
      <c r="UBE3219" s="14"/>
      <c r="UBF3219" s="14"/>
      <c r="UBG3219" s="14"/>
      <c r="UBH3219" s="14"/>
      <c r="UBI3219" s="14"/>
      <c r="UBJ3219" s="14"/>
      <c r="UBK3219" s="14"/>
      <c r="UBL3219" s="14"/>
      <c r="UBM3219" s="14"/>
      <c r="UBN3219" s="14"/>
      <c r="UBO3219" s="14"/>
      <c r="UBP3219" s="14"/>
      <c r="UBQ3219" s="14"/>
      <c r="UBR3219" s="14"/>
      <c r="UBS3219" s="14"/>
      <c r="UBT3219" s="14"/>
      <c r="UBU3219" s="14"/>
      <c r="UBV3219" s="14"/>
      <c r="UBW3219" s="14"/>
      <c r="UBX3219" s="14"/>
      <c r="UBY3219" s="14"/>
      <c r="UBZ3219" s="14"/>
      <c r="UCA3219" s="14"/>
      <c r="UCB3219" s="14"/>
      <c r="UCC3219" s="14"/>
      <c r="UCD3219" s="14"/>
      <c r="UCE3219" s="14"/>
      <c r="UCF3219" s="14"/>
      <c r="UCG3219" s="14"/>
      <c r="UCH3219" s="14"/>
      <c r="UCI3219" s="14"/>
      <c r="UCJ3219" s="14"/>
      <c r="UCK3219" s="14"/>
      <c r="UCL3219" s="14"/>
      <c r="UCM3219" s="14"/>
      <c r="UCN3219" s="14"/>
      <c r="UCO3219" s="14"/>
      <c r="UCP3219" s="14"/>
      <c r="UCQ3219" s="14"/>
      <c r="UCR3219" s="14"/>
      <c r="UCS3219" s="14"/>
      <c r="UCT3219" s="14"/>
      <c r="UCU3219" s="14"/>
      <c r="UCV3219" s="14"/>
      <c r="UCW3219" s="14"/>
      <c r="UCX3219" s="14"/>
      <c r="UCY3219" s="14"/>
      <c r="UCZ3219" s="14"/>
      <c r="UDA3219" s="14"/>
      <c r="UDB3219" s="14"/>
      <c r="UDC3219" s="14"/>
      <c r="UDD3219" s="14"/>
      <c r="UDE3219" s="14"/>
      <c r="UDF3219" s="14"/>
      <c r="UDG3219" s="14"/>
      <c r="UDH3219" s="14"/>
      <c r="UDI3219" s="14"/>
      <c r="UDJ3219" s="14"/>
      <c r="UDK3219" s="14"/>
      <c r="UDL3219" s="14"/>
      <c r="UDM3219" s="14"/>
      <c r="UDN3219" s="14"/>
      <c r="UDO3219" s="14"/>
      <c r="UDP3219" s="14"/>
      <c r="UDQ3219" s="14"/>
      <c r="UDR3219" s="14"/>
      <c r="UDS3219" s="14"/>
      <c r="UDT3219" s="14"/>
      <c r="UDU3219" s="14"/>
      <c r="UDV3219" s="14"/>
      <c r="UDW3219" s="14"/>
      <c r="UDX3219" s="14"/>
      <c r="UDY3219" s="14"/>
      <c r="UDZ3219" s="14"/>
      <c r="UEA3219" s="14"/>
      <c r="UEB3219" s="14"/>
      <c r="UEC3219" s="14"/>
      <c r="UED3219" s="14"/>
      <c r="UEE3219" s="14"/>
      <c r="UEF3219" s="14"/>
      <c r="UEG3219" s="14"/>
      <c r="UEH3219" s="14"/>
      <c r="UEI3219" s="14"/>
      <c r="UEJ3219" s="14"/>
      <c r="UEK3219" s="14"/>
      <c r="UEL3219" s="14"/>
      <c r="UEM3219" s="14"/>
      <c r="UEN3219" s="14"/>
      <c r="UEO3219" s="14"/>
      <c r="UEP3219" s="14"/>
      <c r="UEQ3219" s="14"/>
      <c r="UER3219" s="14"/>
      <c r="UES3219" s="14"/>
      <c r="UET3219" s="14"/>
      <c r="UEU3219" s="14"/>
      <c r="UEV3219" s="14"/>
      <c r="UEW3219" s="14"/>
      <c r="UEX3219" s="14"/>
      <c r="UEY3219" s="14"/>
      <c r="UEZ3219" s="14"/>
      <c r="UFA3219" s="14"/>
      <c r="UFB3219" s="14"/>
      <c r="UFC3219" s="14"/>
      <c r="UFD3219" s="14"/>
      <c r="UFE3219" s="14"/>
      <c r="UFF3219" s="14"/>
      <c r="UFG3219" s="14"/>
      <c r="UFH3219" s="14"/>
      <c r="UFI3219" s="14"/>
      <c r="UFJ3219" s="14"/>
      <c r="UFK3219" s="14"/>
      <c r="UFL3219" s="14"/>
      <c r="UFM3219" s="14"/>
      <c r="UFN3219" s="14"/>
      <c r="UFO3219" s="14"/>
      <c r="UFP3219" s="14"/>
      <c r="UFQ3219" s="14"/>
      <c r="UFR3219" s="14"/>
      <c r="UFS3219" s="14"/>
      <c r="UFT3219" s="14"/>
      <c r="UFU3219" s="14"/>
      <c r="UFV3219" s="14"/>
      <c r="UFW3219" s="14"/>
      <c r="UFX3219" s="14"/>
      <c r="UFY3219" s="14"/>
      <c r="UFZ3219" s="14"/>
      <c r="UGA3219" s="14"/>
      <c r="UGB3219" s="14"/>
      <c r="UGC3219" s="14"/>
      <c r="UGD3219" s="14"/>
      <c r="UGE3219" s="14"/>
      <c r="UGF3219" s="14"/>
      <c r="UGG3219" s="14"/>
      <c r="UGH3219" s="14"/>
      <c r="UGI3219" s="14"/>
      <c r="UGJ3219" s="14"/>
      <c r="UGK3219" s="14"/>
      <c r="UGL3219" s="14"/>
      <c r="UGM3219" s="14"/>
      <c r="UGN3219" s="14"/>
      <c r="UGO3219" s="14"/>
      <c r="UGP3219" s="14"/>
      <c r="UGQ3219" s="14"/>
      <c r="UGR3219" s="14"/>
      <c r="UGS3219" s="14"/>
      <c r="UGT3219" s="14"/>
      <c r="UGU3219" s="14"/>
      <c r="UGV3219" s="14"/>
      <c r="UGW3219" s="14"/>
      <c r="UGX3219" s="14"/>
      <c r="UGY3219" s="14"/>
      <c r="UGZ3219" s="14"/>
      <c r="UHA3219" s="14"/>
      <c r="UHB3219" s="14"/>
      <c r="UHC3219" s="14"/>
      <c r="UHD3219" s="14"/>
      <c r="UHE3219" s="14"/>
      <c r="UHF3219" s="14"/>
      <c r="UHG3219" s="14"/>
      <c r="UHH3219" s="14"/>
      <c r="UHI3219" s="14"/>
      <c r="UHJ3219" s="14"/>
      <c r="UHK3219" s="14"/>
      <c r="UHL3219" s="14"/>
      <c r="UHM3219" s="14"/>
      <c r="UHN3219" s="14"/>
      <c r="UHO3219" s="14"/>
      <c r="UHP3219" s="14"/>
      <c r="UHQ3219" s="14"/>
      <c r="UHR3219" s="14"/>
      <c r="UHS3219" s="14"/>
      <c r="UHT3219" s="14"/>
      <c r="UHU3219" s="14"/>
      <c r="UHV3219" s="14"/>
      <c r="UHW3219" s="14"/>
      <c r="UHX3219" s="14"/>
      <c r="UHY3219" s="14"/>
      <c r="UHZ3219" s="14"/>
      <c r="UIA3219" s="14"/>
      <c r="UIB3219" s="14"/>
      <c r="UIC3219" s="14"/>
      <c r="UID3219" s="14"/>
      <c r="UIE3219" s="14"/>
      <c r="UIF3219" s="14"/>
      <c r="UIG3219" s="14"/>
      <c r="UIH3219" s="14"/>
      <c r="UII3219" s="14"/>
      <c r="UIJ3219" s="14"/>
      <c r="UIK3219" s="14"/>
      <c r="UIL3219" s="14"/>
      <c r="UIM3219" s="14"/>
      <c r="UIN3219" s="14"/>
      <c r="UIO3219" s="14"/>
      <c r="UIP3219" s="14"/>
      <c r="UIQ3219" s="14"/>
      <c r="UIR3219" s="14"/>
      <c r="UIS3219" s="14"/>
      <c r="UIT3219" s="14"/>
      <c r="UIU3219" s="14"/>
      <c r="UIV3219" s="14"/>
      <c r="UIW3219" s="14"/>
      <c r="UIX3219" s="14"/>
      <c r="UIY3219" s="14"/>
      <c r="UIZ3219" s="14"/>
      <c r="UJA3219" s="14"/>
      <c r="UJB3219" s="14"/>
      <c r="UJC3219" s="14"/>
      <c r="UJD3219" s="14"/>
      <c r="UJE3219" s="14"/>
      <c r="UJF3219" s="14"/>
      <c r="UJG3219" s="14"/>
      <c r="UJH3219" s="14"/>
      <c r="UJI3219" s="14"/>
      <c r="UJJ3219" s="14"/>
      <c r="UJK3219" s="14"/>
      <c r="UJL3219" s="14"/>
      <c r="UJM3219" s="14"/>
      <c r="UJN3219" s="14"/>
      <c r="UJO3219" s="14"/>
      <c r="UJP3219" s="14"/>
      <c r="UJQ3219" s="14"/>
      <c r="UJR3219" s="14"/>
      <c r="UJS3219" s="14"/>
      <c r="UJT3219" s="14"/>
      <c r="UJU3219" s="14"/>
      <c r="UJV3219" s="14"/>
      <c r="UJW3219" s="14"/>
      <c r="UJX3219" s="14"/>
      <c r="UJY3219" s="14"/>
      <c r="UJZ3219" s="14"/>
      <c r="UKA3219" s="14"/>
      <c r="UKB3219" s="14"/>
      <c r="UKC3219" s="14"/>
      <c r="UKD3219" s="14"/>
      <c r="UKE3219" s="14"/>
      <c r="UKF3219" s="14"/>
      <c r="UKG3219" s="14"/>
      <c r="UKH3219" s="14"/>
      <c r="UKI3219" s="14"/>
      <c r="UKJ3219" s="14"/>
      <c r="UKK3219" s="14"/>
      <c r="UKL3219" s="14"/>
      <c r="UKM3219" s="14"/>
      <c r="UKN3219" s="14"/>
      <c r="UKO3219" s="14"/>
      <c r="UKP3219" s="14"/>
      <c r="UKQ3219" s="14"/>
      <c r="UKR3219" s="14"/>
      <c r="UKS3219" s="14"/>
      <c r="UKT3219" s="14"/>
      <c r="UKU3219" s="14"/>
      <c r="UKV3219" s="14"/>
      <c r="UKW3219" s="14"/>
      <c r="UKX3219" s="14"/>
      <c r="UKY3219" s="14"/>
      <c r="UKZ3219" s="14"/>
      <c r="ULA3219" s="14"/>
      <c r="ULB3219" s="14"/>
      <c r="ULC3219" s="14"/>
      <c r="ULD3219" s="14"/>
      <c r="ULE3219" s="14"/>
      <c r="ULF3219" s="14"/>
      <c r="ULG3219" s="14"/>
      <c r="ULH3219" s="14"/>
      <c r="ULI3219" s="14"/>
      <c r="ULJ3219" s="14"/>
      <c r="ULK3219" s="14"/>
      <c r="ULL3219" s="14"/>
      <c r="ULM3219" s="14"/>
      <c r="ULN3219" s="14"/>
      <c r="ULO3219" s="14"/>
      <c r="ULP3219" s="14"/>
      <c r="ULQ3219" s="14"/>
      <c r="ULR3219" s="14"/>
      <c r="ULS3219" s="14"/>
      <c r="ULT3219" s="14"/>
      <c r="ULU3219" s="14"/>
      <c r="ULV3219" s="14"/>
      <c r="ULW3219" s="14"/>
      <c r="ULX3219" s="14"/>
      <c r="ULY3219" s="14"/>
      <c r="ULZ3219" s="14"/>
      <c r="UMA3219" s="14"/>
      <c r="UMB3219" s="14"/>
      <c r="UMC3219" s="14"/>
      <c r="UMD3219" s="14"/>
      <c r="UME3219" s="14"/>
      <c r="UMF3219" s="14"/>
      <c r="UMG3219" s="14"/>
      <c r="UMH3219" s="14"/>
      <c r="UMI3219" s="14"/>
      <c r="UMJ3219" s="14"/>
      <c r="UMK3219" s="14"/>
      <c r="UML3219" s="14"/>
      <c r="UMM3219" s="14"/>
      <c r="UMN3219" s="14"/>
      <c r="UMO3219" s="14"/>
      <c r="UMP3219" s="14"/>
      <c r="UMQ3219" s="14"/>
      <c r="UMR3219" s="14"/>
      <c r="UMS3219" s="14"/>
      <c r="UMT3219" s="14"/>
      <c r="UMU3219" s="14"/>
      <c r="UMV3219" s="14"/>
      <c r="UMW3219" s="14"/>
      <c r="UMX3219" s="14"/>
      <c r="UMY3219" s="14"/>
      <c r="UMZ3219" s="14"/>
      <c r="UNA3219" s="14"/>
      <c r="UNB3219" s="14"/>
      <c r="UNC3219" s="14"/>
      <c r="UND3219" s="14"/>
      <c r="UNE3219" s="14"/>
      <c r="UNF3219" s="14"/>
      <c r="UNG3219" s="14"/>
      <c r="UNH3219" s="14"/>
      <c r="UNI3219" s="14"/>
      <c r="UNJ3219" s="14"/>
      <c r="UNK3219" s="14"/>
      <c r="UNL3219" s="14"/>
      <c r="UNM3219" s="14"/>
      <c r="UNN3219" s="14"/>
      <c r="UNO3219" s="14"/>
      <c r="UNP3219" s="14"/>
      <c r="UNQ3219" s="14"/>
      <c r="UNR3219" s="14"/>
      <c r="UNS3219" s="14"/>
      <c r="UNT3219" s="14"/>
      <c r="UNU3219" s="14"/>
      <c r="UNV3219" s="14"/>
      <c r="UNW3219" s="14"/>
      <c r="UNX3219" s="14"/>
      <c r="UNY3219" s="14"/>
      <c r="UNZ3219" s="14"/>
      <c r="UOA3219" s="14"/>
      <c r="UOB3219" s="14"/>
      <c r="UOC3219" s="14"/>
      <c r="UOD3219" s="14"/>
      <c r="UOE3219" s="14"/>
      <c r="UOF3219" s="14"/>
      <c r="UOG3219" s="14"/>
      <c r="UOH3219" s="14"/>
      <c r="UOI3219" s="14"/>
      <c r="UOJ3219" s="14"/>
      <c r="UOK3219" s="14"/>
      <c r="UOL3219" s="14"/>
      <c r="UOM3219" s="14"/>
      <c r="UON3219" s="14"/>
      <c r="UOO3219" s="14"/>
      <c r="UOP3219" s="14"/>
      <c r="UOQ3219" s="14"/>
      <c r="UOR3219" s="14"/>
      <c r="UOS3219" s="14"/>
      <c r="UOT3219" s="14"/>
      <c r="UOU3219" s="14"/>
      <c r="UOV3219" s="14"/>
      <c r="UOW3219" s="14"/>
      <c r="UOX3219" s="14"/>
      <c r="UOY3219" s="14"/>
      <c r="UOZ3219" s="14"/>
      <c r="UPA3219" s="14"/>
      <c r="UPB3219" s="14"/>
      <c r="UPC3219" s="14"/>
      <c r="UPD3219" s="14"/>
      <c r="UPE3219" s="14"/>
      <c r="UPF3219" s="14"/>
      <c r="UPG3219" s="14"/>
      <c r="UPH3219" s="14"/>
      <c r="UPI3219" s="14"/>
      <c r="UPJ3219" s="14"/>
      <c r="UPK3219" s="14"/>
      <c r="UPL3219" s="14"/>
      <c r="UPM3219" s="14"/>
      <c r="UPN3219" s="14"/>
      <c r="UPO3219" s="14"/>
      <c r="UPP3219" s="14"/>
      <c r="UPQ3219" s="14"/>
      <c r="UPR3219" s="14"/>
      <c r="UPS3219" s="14"/>
      <c r="UPT3219" s="14"/>
      <c r="UPU3219" s="14"/>
      <c r="UPV3219" s="14"/>
      <c r="UPW3219" s="14"/>
      <c r="UPX3219" s="14"/>
      <c r="UPY3219" s="14"/>
      <c r="UPZ3219" s="14"/>
      <c r="UQA3219" s="14"/>
      <c r="UQB3219" s="14"/>
      <c r="UQC3219" s="14"/>
      <c r="UQD3219" s="14"/>
      <c r="UQE3219" s="14"/>
      <c r="UQF3219" s="14"/>
      <c r="UQG3219" s="14"/>
      <c r="UQH3219" s="14"/>
      <c r="UQI3219" s="14"/>
      <c r="UQJ3219" s="14"/>
      <c r="UQK3219" s="14"/>
      <c r="UQL3219" s="14"/>
      <c r="UQM3219" s="14"/>
      <c r="UQN3219" s="14"/>
      <c r="UQO3219" s="14"/>
      <c r="UQP3219" s="14"/>
      <c r="UQQ3219" s="14"/>
      <c r="UQR3219" s="14"/>
      <c r="UQS3219" s="14"/>
      <c r="UQT3219" s="14"/>
      <c r="UQU3219" s="14"/>
      <c r="UQV3219" s="14"/>
      <c r="UQW3219" s="14"/>
      <c r="UQX3219" s="14"/>
      <c r="UQY3219" s="14"/>
      <c r="UQZ3219" s="14"/>
      <c r="URA3219" s="14"/>
      <c r="URB3219" s="14"/>
      <c r="URC3219" s="14"/>
      <c r="URD3219" s="14"/>
      <c r="URE3219" s="14"/>
      <c r="URF3219" s="14"/>
      <c r="URG3219" s="14"/>
      <c r="URH3219" s="14"/>
      <c r="URI3219" s="14"/>
      <c r="URJ3219" s="14"/>
      <c r="URK3219" s="14"/>
      <c r="URL3219" s="14"/>
      <c r="URM3219" s="14"/>
      <c r="URN3219" s="14"/>
      <c r="URO3219" s="14"/>
      <c r="URP3219" s="14"/>
      <c r="URQ3219" s="14"/>
      <c r="URR3219" s="14"/>
      <c r="URS3219" s="14"/>
      <c r="URT3219" s="14"/>
      <c r="URU3219" s="14"/>
      <c r="URV3219" s="14"/>
      <c r="URW3219" s="14"/>
      <c r="URX3219" s="14"/>
      <c r="URY3219" s="14"/>
      <c r="URZ3219" s="14"/>
      <c r="USA3219" s="14"/>
      <c r="USB3219" s="14"/>
      <c r="USC3219" s="14"/>
      <c r="USD3219" s="14"/>
      <c r="USE3219" s="14"/>
      <c r="USF3219" s="14"/>
      <c r="USG3219" s="14"/>
      <c r="USH3219" s="14"/>
      <c r="USI3219" s="14"/>
      <c r="USJ3219" s="14"/>
      <c r="USK3219" s="14"/>
      <c r="USL3219" s="14"/>
      <c r="USM3219" s="14"/>
      <c r="USN3219" s="14"/>
      <c r="USO3219" s="14"/>
      <c r="USP3219" s="14"/>
      <c r="USQ3219" s="14"/>
      <c r="USR3219" s="14"/>
      <c r="USS3219" s="14"/>
      <c r="UST3219" s="14"/>
      <c r="USU3219" s="14"/>
      <c r="USV3219" s="14"/>
      <c r="USW3219" s="14"/>
      <c r="USX3219" s="14"/>
      <c r="USY3219" s="14"/>
      <c r="USZ3219" s="14"/>
      <c r="UTA3219" s="14"/>
      <c r="UTB3219" s="14"/>
      <c r="UTC3219" s="14"/>
      <c r="UTD3219" s="14"/>
      <c r="UTE3219" s="14"/>
      <c r="UTF3219" s="14"/>
      <c r="UTG3219" s="14"/>
      <c r="UTH3219" s="14"/>
      <c r="UTI3219" s="14"/>
      <c r="UTJ3219" s="14"/>
      <c r="UTK3219" s="14"/>
      <c r="UTL3219" s="14"/>
      <c r="UTM3219" s="14"/>
      <c r="UTN3219" s="14"/>
      <c r="UTO3219" s="14"/>
      <c r="UTP3219" s="14"/>
      <c r="UTQ3219" s="14"/>
      <c r="UTR3219" s="14"/>
      <c r="UTS3219" s="14"/>
      <c r="UTT3219" s="14"/>
      <c r="UTU3219" s="14"/>
      <c r="UTV3219" s="14"/>
      <c r="UTW3219" s="14"/>
      <c r="UTX3219" s="14"/>
      <c r="UTY3219" s="14"/>
      <c r="UTZ3219" s="14"/>
      <c r="UUA3219" s="14"/>
      <c r="UUB3219" s="14"/>
      <c r="UUC3219" s="14"/>
      <c r="UUD3219" s="14"/>
      <c r="UUE3219" s="14"/>
      <c r="UUF3219" s="14"/>
      <c r="UUG3219" s="14"/>
      <c r="UUH3219" s="14"/>
      <c r="UUI3219" s="14"/>
      <c r="UUJ3219" s="14"/>
      <c r="UUK3219" s="14"/>
      <c r="UUL3219" s="14"/>
      <c r="UUM3219" s="14"/>
      <c r="UUN3219" s="14"/>
      <c r="UUO3219" s="14"/>
      <c r="UUP3219" s="14"/>
      <c r="UUQ3219" s="14"/>
      <c r="UUR3219" s="14"/>
      <c r="UUS3219" s="14"/>
      <c r="UUT3219" s="14"/>
      <c r="UUU3219" s="14"/>
      <c r="UUV3219" s="14"/>
      <c r="UUW3219" s="14"/>
      <c r="UUX3219" s="14"/>
      <c r="UUY3219" s="14"/>
      <c r="UUZ3219" s="14"/>
      <c r="UVA3219" s="14"/>
      <c r="UVB3219" s="14"/>
      <c r="UVC3219" s="14"/>
      <c r="UVD3219" s="14"/>
      <c r="UVE3219" s="14"/>
      <c r="UVF3219" s="14"/>
      <c r="UVG3219" s="14"/>
      <c r="UVH3219" s="14"/>
      <c r="UVI3219" s="14"/>
      <c r="UVJ3219" s="14"/>
      <c r="UVK3219" s="14"/>
      <c r="UVL3219" s="14"/>
      <c r="UVM3219" s="14"/>
      <c r="UVN3219" s="14"/>
      <c r="UVO3219" s="14"/>
      <c r="UVP3219" s="14"/>
      <c r="UVQ3219" s="14"/>
      <c r="UVR3219" s="14"/>
      <c r="UVS3219" s="14"/>
      <c r="UVT3219" s="14"/>
      <c r="UVU3219" s="14"/>
      <c r="UVV3219" s="14"/>
      <c r="UVW3219" s="14"/>
      <c r="UVX3219" s="14"/>
      <c r="UVY3219" s="14"/>
      <c r="UVZ3219" s="14"/>
      <c r="UWA3219" s="14"/>
      <c r="UWB3219" s="14"/>
      <c r="UWC3219" s="14"/>
      <c r="UWD3219" s="14"/>
      <c r="UWE3219" s="14"/>
      <c r="UWF3219" s="14"/>
      <c r="UWG3219" s="14"/>
      <c r="UWH3219" s="14"/>
      <c r="UWI3219" s="14"/>
      <c r="UWJ3219" s="14"/>
      <c r="UWK3219" s="14"/>
      <c r="UWL3219" s="14"/>
      <c r="UWM3219" s="14"/>
      <c r="UWN3219" s="14"/>
      <c r="UWO3219" s="14"/>
      <c r="UWP3219" s="14"/>
      <c r="UWQ3219" s="14"/>
      <c r="UWR3219" s="14"/>
      <c r="UWS3219" s="14"/>
      <c r="UWT3219" s="14"/>
      <c r="UWU3219" s="14"/>
      <c r="UWV3219" s="14"/>
      <c r="UWW3219" s="14"/>
      <c r="UWX3219" s="14"/>
      <c r="UWY3219" s="14"/>
      <c r="UWZ3219" s="14"/>
      <c r="UXA3219" s="14"/>
      <c r="UXB3219" s="14"/>
      <c r="UXC3219" s="14"/>
      <c r="UXD3219" s="14"/>
      <c r="UXE3219" s="14"/>
      <c r="UXF3219" s="14"/>
      <c r="UXG3219" s="14"/>
      <c r="UXH3219" s="14"/>
      <c r="UXI3219" s="14"/>
      <c r="UXJ3219" s="14"/>
      <c r="UXK3219" s="14"/>
      <c r="UXL3219" s="14"/>
      <c r="UXM3219" s="14"/>
      <c r="UXN3219" s="14"/>
      <c r="UXO3219" s="14"/>
      <c r="UXP3219" s="14"/>
      <c r="UXQ3219" s="14"/>
      <c r="UXR3219" s="14"/>
      <c r="UXS3219" s="14"/>
      <c r="UXT3219" s="14"/>
      <c r="UXU3219" s="14"/>
      <c r="UXV3219" s="14"/>
      <c r="UXW3219" s="14"/>
      <c r="UXX3219" s="14"/>
      <c r="UXY3219" s="14"/>
      <c r="UXZ3219" s="14"/>
      <c r="UYA3219" s="14"/>
      <c r="UYB3219" s="14"/>
      <c r="UYC3219" s="14"/>
      <c r="UYD3219" s="14"/>
      <c r="UYE3219" s="14"/>
      <c r="UYF3219" s="14"/>
      <c r="UYG3219" s="14"/>
      <c r="UYH3219" s="14"/>
      <c r="UYI3219" s="14"/>
      <c r="UYJ3219" s="14"/>
      <c r="UYK3219" s="14"/>
      <c r="UYL3219" s="14"/>
      <c r="UYM3219" s="14"/>
      <c r="UYN3219" s="14"/>
      <c r="UYO3219" s="14"/>
      <c r="UYP3219" s="14"/>
      <c r="UYQ3219" s="14"/>
      <c r="UYR3219" s="14"/>
      <c r="UYS3219" s="14"/>
      <c r="UYT3219" s="14"/>
      <c r="UYU3219" s="14"/>
      <c r="UYV3219" s="14"/>
      <c r="UYW3219" s="14"/>
      <c r="UYX3219" s="14"/>
      <c r="UYY3219" s="14"/>
      <c r="UYZ3219" s="14"/>
      <c r="UZA3219" s="14"/>
      <c r="UZB3219" s="14"/>
      <c r="UZC3219" s="14"/>
      <c r="UZD3219" s="14"/>
      <c r="UZE3219" s="14"/>
      <c r="UZF3219" s="14"/>
      <c r="UZG3219" s="14"/>
      <c r="UZH3219" s="14"/>
      <c r="UZI3219" s="14"/>
      <c r="UZJ3219" s="14"/>
      <c r="UZK3219" s="14"/>
      <c r="UZL3219" s="14"/>
      <c r="UZM3219" s="14"/>
      <c r="UZN3219" s="14"/>
      <c r="UZO3219" s="14"/>
      <c r="UZP3219" s="14"/>
      <c r="UZQ3219" s="14"/>
      <c r="UZR3219" s="14"/>
      <c r="UZS3219" s="14"/>
      <c r="UZT3219" s="14"/>
      <c r="UZU3219" s="14"/>
      <c r="UZV3219" s="14"/>
      <c r="UZW3219" s="14"/>
      <c r="UZX3219" s="14"/>
      <c r="UZY3219" s="14"/>
      <c r="UZZ3219" s="14"/>
      <c r="VAA3219" s="14"/>
      <c r="VAB3219" s="14"/>
      <c r="VAC3219" s="14"/>
      <c r="VAD3219" s="14"/>
      <c r="VAE3219" s="14"/>
      <c r="VAF3219" s="14"/>
      <c r="VAG3219" s="14"/>
      <c r="VAH3219" s="14"/>
      <c r="VAI3219" s="14"/>
      <c r="VAJ3219" s="14"/>
      <c r="VAK3219" s="14"/>
      <c r="VAL3219" s="14"/>
      <c r="VAM3219" s="14"/>
      <c r="VAN3219" s="14"/>
      <c r="VAO3219" s="14"/>
      <c r="VAP3219" s="14"/>
      <c r="VAQ3219" s="14"/>
      <c r="VAR3219" s="14"/>
      <c r="VAS3219" s="14"/>
      <c r="VAT3219" s="14"/>
      <c r="VAU3219" s="14"/>
      <c r="VAV3219" s="14"/>
      <c r="VAW3219" s="14"/>
      <c r="VAX3219" s="14"/>
      <c r="VAY3219" s="14"/>
      <c r="VAZ3219" s="14"/>
      <c r="VBA3219" s="14"/>
      <c r="VBB3219" s="14"/>
      <c r="VBC3219" s="14"/>
      <c r="VBD3219" s="14"/>
      <c r="VBE3219" s="14"/>
      <c r="VBF3219" s="14"/>
      <c r="VBG3219" s="14"/>
      <c r="VBH3219" s="14"/>
      <c r="VBI3219" s="14"/>
      <c r="VBJ3219" s="14"/>
      <c r="VBK3219" s="14"/>
      <c r="VBL3219" s="14"/>
      <c r="VBM3219" s="14"/>
      <c r="VBN3219" s="14"/>
      <c r="VBO3219" s="14"/>
      <c r="VBP3219" s="14"/>
      <c r="VBQ3219" s="14"/>
      <c r="VBR3219" s="14"/>
      <c r="VBS3219" s="14"/>
      <c r="VBT3219" s="14"/>
      <c r="VBU3219" s="14"/>
      <c r="VBV3219" s="14"/>
      <c r="VBW3219" s="14"/>
      <c r="VBX3219" s="14"/>
      <c r="VBY3219" s="14"/>
      <c r="VBZ3219" s="14"/>
      <c r="VCA3219" s="14"/>
      <c r="VCB3219" s="14"/>
      <c r="VCC3219" s="14"/>
      <c r="VCD3219" s="14"/>
      <c r="VCE3219" s="14"/>
      <c r="VCF3219" s="14"/>
      <c r="VCG3219" s="14"/>
      <c r="VCH3219" s="14"/>
      <c r="VCI3219" s="14"/>
      <c r="VCJ3219" s="14"/>
      <c r="VCK3219" s="14"/>
      <c r="VCL3219" s="14"/>
      <c r="VCM3219" s="14"/>
      <c r="VCN3219" s="14"/>
      <c r="VCO3219" s="14"/>
      <c r="VCP3219" s="14"/>
      <c r="VCQ3219" s="14"/>
      <c r="VCR3219" s="14"/>
      <c r="VCS3219" s="14"/>
      <c r="VCT3219" s="14"/>
      <c r="VCU3219" s="14"/>
      <c r="VCV3219" s="14"/>
      <c r="VCW3219" s="14"/>
      <c r="VCX3219" s="14"/>
      <c r="VCY3219" s="14"/>
      <c r="VCZ3219" s="14"/>
      <c r="VDA3219" s="14"/>
      <c r="VDB3219" s="14"/>
      <c r="VDC3219" s="14"/>
      <c r="VDD3219" s="14"/>
      <c r="VDE3219" s="14"/>
      <c r="VDF3219" s="14"/>
      <c r="VDG3219" s="14"/>
      <c r="VDH3219" s="14"/>
      <c r="VDI3219" s="14"/>
      <c r="VDJ3219" s="14"/>
      <c r="VDK3219" s="14"/>
      <c r="VDL3219" s="14"/>
      <c r="VDM3219" s="14"/>
      <c r="VDN3219" s="14"/>
      <c r="VDO3219" s="14"/>
      <c r="VDP3219" s="14"/>
      <c r="VDQ3219" s="14"/>
      <c r="VDR3219" s="14"/>
      <c r="VDS3219" s="14"/>
      <c r="VDT3219" s="14"/>
      <c r="VDU3219" s="14"/>
      <c r="VDV3219" s="14"/>
      <c r="VDW3219" s="14"/>
      <c r="VDX3219" s="14"/>
      <c r="VDY3219" s="14"/>
      <c r="VDZ3219" s="14"/>
      <c r="VEA3219" s="14"/>
      <c r="VEB3219" s="14"/>
      <c r="VEC3219" s="14"/>
      <c r="VED3219" s="14"/>
      <c r="VEE3219" s="14"/>
      <c r="VEF3219" s="14"/>
      <c r="VEG3219" s="14"/>
      <c r="VEH3219" s="14"/>
      <c r="VEI3219" s="14"/>
      <c r="VEJ3219" s="14"/>
      <c r="VEK3219" s="14"/>
      <c r="VEL3219" s="14"/>
      <c r="VEM3219" s="14"/>
      <c r="VEN3219" s="14"/>
      <c r="VEO3219" s="14"/>
      <c r="VEP3219" s="14"/>
      <c r="VEQ3219" s="14"/>
      <c r="VER3219" s="14"/>
      <c r="VES3219" s="14"/>
      <c r="VET3219" s="14"/>
      <c r="VEU3219" s="14"/>
      <c r="VEV3219" s="14"/>
      <c r="VEW3219" s="14"/>
      <c r="VEX3219" s="14"/>
      <c r="VEY3219" s="14"/>
      <c r="VEZ3219" s="14"/>
      <c r="VFA3219" s="14"/>
      <c r="VFB3219" s="14"/>
      <c r="VFC3219" s="14"/>
      <c r="VFD3219" s="14"/>
      <c r="VFE3219" s="14"/>
      <c r="VFF3219" s="14"/>
      <c r="VFG3219" s="14"/>
      <c r="VFH3219" s="14"/>
      <c r="VFI3219" s="14"/>
      <c r="VFJ3219" s="14"/>
      <c r="VFK3219" s="14"/>
      <c r="VFL3219" s="14"/>
      <c r="VFM3219" s="14"/>
      <c r="VFN3219" s="14"/>
      <c r="VFO3219" s="14"/>
      <c r="VFP3219" s="14"/>
      <c r="VFQ3219" s="14"/>
      <c r="VFR3219" s="14"/>
      <c r="VFS3219" s="14"/>
      <c r="VFT3219" s="14"/>
      <c r="VFU3219" s="14"/>
      <c r="VFV3219" s="14"/>
      <c r="VFW3219" s="14"/>
      <c r="VFX3219" s="14"/>
      <c r="VFY3219" s="14"/>
      <c r="VFZ3219" s="14"/>
      <c r="VGA3219" s="14"/>
      <c r="VGB3219" s="14"/>
      <c r="VGC3219" s="14"/>
      <c r="VGD3219" s="14"/>
      <c r="VGE3219" s="14"/>
      <c r="VGF3219" s="14"/>
      <c r="VGG3219" s="14"/>
      <c r="VGH3219" s="14"/>
      <c r="VGI3219" s="14"/>
      <c r="VGJ3219" s="14"/>
      <c r="VGK3219" s="14"/>
      <c r="VGL3219" s="14"/>
      <c r="VGM3219" s="14"/>
      <c r="VGN3219" s="14"/>
      <c r="VGO3219" s="14"/>
      <c r="VGP3219" s="14"/>
      <c r="VGQ3219" s="14"/>
      <c r="VGR3219" s="14"/>
      <c r="VGS3219" s="14"/>
      <c r="VGT3219" s="14"/>
      <c r="VGU3219" s="14"/>
      <c r="VGV3219" s="14"/>
      <c r="VGW3219" s="14"/>
      <c r="VGX3219" s="14"/>
      <c r="VGY3219" s="14"/>
      <c r="VGZ3219" s="14"/>
      <c r="VHA3219" s="14"/>
      <c r="VHB3219" s="14"/>
      <c r="VHC3219" s="14"/>
      <c r="VHD3219" s="14"/>
      <c r="VHE3219" s="14"/>
      <c r="VHF3219" s="14"/>
      <c r="VHG3219" s="14"/>
      <c r="VHH3219" s="14"/>
      <c r="VHI3219" s="14"/>
      <c r="VHJ3219" s="14"/>
      <c r="VHK3219" s="14"/>
      <c r="VHL3219" s="14"/>
      <c r="VHM3219" s="14"/>
      <c r="VHN3219" s="14"/>
      <c r="VHO3219" s="14"/>
      <c r="VHP3219" s="14"/>
      <c r="VHQ3219" s="14"/>
      <c r="VHR3219" s="14"/>
      <c r="VHS3219" s="14"/>
      <c r="VHT3219" s="14"/>
      <c r="VHU3219" s="14"/>
      <c r="VHV3219" s="14"/>
      <c r="VHW3219" s="14"/>
      <c r="VHX3219" s="14"/>
      <c r="VHY3219" s="14"/>
      <c r="VHZ3219" s="14"/>
      <c r="VIA3219" s="14"/>
      <c r="VIB3219" s="14"/>
      <c r="VIC3219" s="14"/>
      <c r="VID3219" s="14"/>
      <c r="VIE3219" s="14"/>
      <c r="VIF3219" s="14"/>
      <c r="VIG3219" s="14"/>
      <c r="VIH3219" s="14"/>
      <c r="VII3219" s="14"/>
      <c r="VIJ3219" s="14"/>
      <c r="VIK3219" s="14"/>
      <c r="VIL3219" s="14"/>
      <c r="VIM3219" s="14"/>
      <c r="VIN3219" s="14"/>
      <c r="VIO3219" s="14"/>
      <c r="VIP3219" s="14"/>
      <c r="VIQ3219" s="14"/>
      <c r="VIR3219" s="14"/>
      <c r="VIS3219" s="14"/>
      <c r="VIT3219" s="14"/>
      <c r="VIU3219" s="14"/>
      <c r="VIV3219" s="14"/>
      <c r="VIW3219" s="14"/>
      <c r="VIX3219" s="14"/>
      <c r="VIY3219" s="14"/>
      <c r="VIZ3219" s="14"/>
      <c r="VJA3219" s="14"/>
      <c r="VJB3219" s="14"/>
      <c r="VJC3219" s="14"/>
      <c r="VJD3219" s="14"/>
      <c r="VJE3219" s="14"/>
      <c r="VJF3219" s="14"/>
      <c r="VJG3219" s="14"/>
      <c r="VJH3219" s="14"/>
      <c r="VJI3219" s="14"/>
      <c r="VJJ3219" s="14"/>
      <c r="VJK3219" s="14"/>
      <c r="VJL3219" s="14"/>
      <c r="VJM3219" s="14"/>
      <c r="VJN3219" s="14"/>
      <c r="VJO3219" s="14"/>
      <c r="VJP3219" s="14"/>
      <c r="VJQ3219" s="14"/>
      <c r="VJR3219" s="14"/>
      <c r="VJS3219" s="14"/>
      <c r="VJT3219" s="14"/>
      <c r="VJU3219" s="14"/>
      <c r="VJV3219" s="14"/>
      <c r="VJW3219" s="14"/>
      <c r="VJX3219" s="14"/>
      <c r="VJY3219" s="14"/>
      <c r="VJZ3219" s="14"/>
      <c r="VKA3219" s="14"/>
      <c r="VKB3219" s="14"/>
      <c r="VKC3219" s="14"/>
      <c r="VKD3219" s="14"/>
      <c r="VKE3219" s="14"/>
      <c r="VKF3219" s="14"/>
      <c r="VKG3219" s="14"/>
      <c r="VKH3219" s="14"/>
      <c r="VKI3219" s="14"/>
      <c r="VKJ3219" s="14"/>
      <c r="VKK3219" s="14"/>
      <c r="VKL3219" s="14"/>
      <c r="VKM3219" s="14"/>
      <c r="VKN3219" s="14"/>
      <c r="VKO3219" s="14"/>
      <c r="VKP3219" s="14"/>
      <c r="VKQ3219" s="14"/>
      <c r="VKR3219" s="14"/>
      <c r="VKS3219" s="14"/>
      <c r="VKT3219" s="14"/>
      <c r="VKU3219" s="14"/>
      <c r="VKV3219" s="14"/>
      <c r="VKW3219" s="14"/>
      <c r="VKX3219" s="14"/>
      <c r="VKY3219" s="14"/>
      <c r="VKZ3219" s="14"/>
      <c r="VLA3219" s="14"/>
      <c r="VLB3219" s="14"/>
      <c r="VLC3219" s="14"/>
      <c r="VLD3219" s="14"/>
      <c r="VLE3219" s="14"/>
      <c r="VLF3219" s="14"/>
      <c r="VLG3219" s="14"/>
      <c r="VLH3219" s="14"/>
      <c r="VLI3219" s="14"/>
      <c r="VLJ3219" s="14"/>
      <c r="VLK3219" s="14"/>
      <c r="VLL3219" s="14"/>
      <c r="VLM3219" s="14"/>
      <c r="VLN3219" s="14"/>
      <c r="VLO3219" s="14"/>
      <c r="VLP3219" s="14"/>
      <c r="VLQ3219" s="14"/>
      <c r="VLR3219" s="14"/>
      <c r="VLS3219" s="14"/>
      <c r="VLT3219" s="14"/>
      <c r="VLU3219" s="14"/>
      <c r="VLV3219" s="14"/>
      <c r="VLW3219" s="14"/>
      <c r="VLX3219" s="14"/>
      <c r="VLY3219" s="14"/>
      <c r="VLZ3219" s="14"/>
      <c r="VMA3219" s="14"/>
      <c r="VMB3219" s="14"/>
      <c r="VMC3219" s="14"/>
      <c r="VMD3219" s="14"/>
      <c r="VME3219" s="14"/>
      <c r="VMF3219" s="14"/>
      <c r="VMG3219" s="14"/>
      <c r="VMH3219" s="14"/>
      <c r="VMI3219" s="14"/>
      <c r="VMJ3219" s="14"/>
      <c r="VMK3219" s="14"/>
      <c r="VML3219" s="14"/>
      <c r="VMM3219" s="14"/>
      <c r="VMN3219" s="14"/>
      <c r="VMO3219" s="14"/>
      <c r="VMP3219" s="14"/>
      <c r="VMQ3219" s="14"/>
      <c r="VMR3219" s="14"/>
      <c r="VMS3219" s="14"/>
      <c r="VMT3219" s="14"/>
      <c r="VMU3219" s="14"/>
      <c r="VMV3219" s="14"/>
      <c r="VMW3219" s="14"/>
      <c r="VMX3219" s="14"/>
      <c r="VMY3219" s="14"/>
      <c r="VMZ3219" s="14"/>
      <c r="VNA3219" s="14"/>
      <c r="VNB3219" s="14"/>
      <c r="VNC3219" s="14"/>
      <c r="VND3219" s="14"/>
      <c r="VNE3219" s="14"/>
      <c r="VNF3219" s="14"/>
      <c r="VNG3219" s="14"/>
      <c r="VNH3219" s="14"/>
      <c r="VNI3219" s="14"/>
      <c r="VNJ3219" s="14"/>
      <c r="VNK3219" s="14"/>
      <c r="VNL3219" s="14"/>
      <c r="VNM3219" s="14"/>
      <c r="VNN3219" s="14"/>
      <c r="VNO3219" s="14"/>
      <c r="VNP3219" s="14"/>
      <c r="VNQ3219" s="14"/>
      <c r="VNR3219" s="14"/>
      <c r="VNS3219" s="14"/>
      <c r="VNT3219" s="14"/>
      <c r="VNU3219" s="14"/>
      <c r="VNV3219" s="14"/>
      <c r="VNW3219" s="14"/>
      <c r="VNX3219" s="14"/>
      <c r="VNY3219" s="14"/>
      <c r="VNZ3219" s="14"/>
      <c r="VOA3219" s="14"/>
      <c r="VOB3219" s="14"/>
      <c r="VOC3219" s="14"/>
      <c r="VOD3219" s="14"/>
      <c r="VOE3219" s="14"/>
      <c r="VOF3219" s="14"/>
      <c r="VOG3219" s="14"/>
      <c r="VOH3219" s="14"/>
      <c r="VOI3219" s="14"/>
      <c r="VOJ3219" s="14"/>
      <c r="VOK3219" s="14"/>
      <c r="VOL3219" s="14"/>
      <c r="VOM3219" s="14"/>
      <c r="VON3219" s="14"/>
      <c r="VOO3219" s="14"/>
      <c r="VOP3219" s="14"/>
      <c r="VOQ3219" s="14"/>
      <c r="VOR3219" s="14"/>
      <c r="VOS3219" s="14"/>
      <c r="VOT3219" s="14"/>
      <c r="VOU3219" s="14"/>
      <c r="VOV3219" s="14"/>
      <c r="VOW3219" s="14"/>
      <c r="VOX3219" s="14"/>
      <c r="VOY3219" s="14"/>
      <c r="VOZ3219" s="14"/>
      <c r="VPA3219" s="14"/>
      <c r="VPB3219" s="14"/>
      <c r="VPC3219" s="14"/>
      <c r="VPD3219" s="14"/>
      <c r="VPE3219" s="14"/>
      <c r="VPF3219" s="14"/>
      <c r="VPG3219" s="14"/>
      <c r="VPH3219" s="14"/>
      <c r="VPI3219" s="14"/>
      <c r="VPJ3219" s="14"/>
      <c r="VPK3219" s="14"/>
      <c r="VPL3219" s="14"/>
      <c r="VPM3219" s="14"/>
      <c r="VPN3219" s="14"/>
      <c r="VPO3219" s="14"/>
      <c r="VPP3219" s="14"/>
      <c r="VPQ3219" s="14"/>
      <c r="VPR3219" s="14"/>
      <c r="VPS3219" s="14"/>
      <c r="VPT3219" s="14"/>
      <c r="VPU3219" s="14"/>
      <c r="VPV3219" s="14"/>
      <c r="VPW3219" s="14"/>
      <c r="VPX3219" s="14"/>
      <c r="VPY3219" s="14"/>
      <c r="VPZ3219" s="14"/>
      <c r="VQA3219" s="14"/>
      <c r="VQB3219" s="14"/>
      <c r="VQC3219" s="14"/>
      <c r="VQD3219" s="14"/>
      <c r="VQE3219" s="14"/>
      <c r="VQF3219" s="14"/>
      <c r="VQG3219" s="14"/>
      <c r="VQH3219" s="14"/>
      <c r="VQI3219" s="14"/>
      <c r="VQJ3219" s="14"/>
      <c r="VQK3219" s="14"/>
      <c r="VQL3219" s="14"/>
      <c r="VQM3219" s="14"/>
      <c r="VQN3219" s="14"/>
      <c r="VQO3219" s="14"/>
      <c r="VQP3219" s="14"/>
      <c r="VQQ3219" s="14"/>
      <c r="VQR3219" s="14"/>
      <c r="VQS3219" s="14"/>
      <c r="VQT3219" s="14"/>
      <c r="VQU3219" s="14"/>
      <c r="VQV3219" s="14"/>
      <c r="VQW3219" s="14"/>
      <c r="VQX3219" s="14"/>
      <c r="VQY3219" s="14"/>
      <c r="VQZ3219" s="14"/>
      <c r="VRA3219" s="14"/>
      <c r="VRB3219" s="14"/>
      <c r="VRC3219" s="14"/>
      <c r="VRD3219" s="14"/>
      <c r="VRE3219" s="14"/>
      <c r="VRF3219" s="14"/>
      <c r="VRG3219" s="14"/>
      <c r="VRH3219" s="14"/>
      <c r="VRI3219" s="14"/>
      <c r="VRJ3219" s="14"/>
      <c r="VRK3219" s="14"/>
      <c r="VRL3219" s="14"/>
      <c r="VRM3219" s="14"/>
      <c r="VRN3219" s="14"/>
      <c r="VRO3219" s="14"/>
      <c r="VRP3219" s="14"/>
      <c r="VRQ3219" s="14"/>
      <c r="VRR3219" s="14"/>
      <c r="VRS3219" s="14"/>
      <c r="VRT3219" s="14"/>
      <c r="VRU3219" s="14"/>
      <c r="VRV3219" s="14"/>
      <c r="VRW3219" s="14"/>
      <c r="VRX3219" s="14"/>
      <c r="VRY3219" s="14"/>
      <c r="VRZ3219" s="14"/>
      <c r="VSA3219" s="14"/>
      <c r="VSB3219" s="14"/>
      <c r="VSC3219" s="14"/>
      <c r="VSD3219" s="14"/>
      <c r="VSE3219" s="14"/>
      <c r="VSF3219" s="14"/>
      <c r="VSG3219" s="14"/>
      <c r="VSH3219" s="14"/>
      <c r="VSI3219" s="14"/>
      <c r="VSJ3219" s="14"/>
      <c r="VSK3219" s="14"/>
      <c r="VSL3219" s="14"/>
      <c r="VSM3219" s="14"/>
      <c r="VSN3219" s="14"/>
      <c r="VSO3219" s="14"/>
      <c r="VSP3219" s="14"/>
      <c r="VSQ3219" s="14"/>
      <c r="VSR3219" s="14"/>
      <c r="VSS3219" s="14"/>
      <c r="VST3219" s="14"/>
      <c r="VSU3219" s="14"/>
      <c r="VSV3219" s="14"/>
      <c r="VSW3219" s="14"/>
      <c r="VSX3219" s="14"/>
      <c r="VSY3219" s="14"/>
      <c r="VSZ3219" s="14"/>
      <c r="VTA3219" s="14"/>
      <c r="VTB3219" s="14"/>
      <c r="VTC3219" s="14"/>
      <c r="VTD3219" s="14"/>
      <c r="VTE3219" s="14"/>
      <c r="VTF3219" s="14"/>
      <c r="VTG3219" s="14"/>
      <c r="VTH3219" s="14"/>
      <c r="VTI3219" s="14"/>
      <c r="VTJ3219" s="14"/>
      <c r="VTK3219" s="14"/>
      <c r="VTL3219" s="14"/>
      <c r="VTM3219" s="14"/>
      <c r="VTN3219" s="14"/>
      <c r="VTO3219" s="14"/>
      <c r="VTP3219" s="14"/>
      <c r="VTQ3219" s="14"/>
      <c r="VTR3219" s="14"/>
      <c r="VTS3219" s="14"/>
      <c r="VTT3219" s="14"/>
      <c r="VTU3219" s="14"/>
      <c r="VTV3219" s="14"/>
      <c r="VTW3219" s="14"/>
      <c r="VTX3219" s="14"/>
      <c r="VTY3219" s="14"/>
      <c r="VTZ3219" s="14"/>
      <c r="VUA3219" s="14"/>
      <c r="VUB3219" s="14"/>
      <c r="VUC3219" s="14"/>
      <c r="VUD3219" s="14"/>
      <c r="VUE3219" s="14"/>
      <c r="VUF3219" s="14"/>
      <c r="VUG3219" s="14"/>
      <c r="VUH3219" s="14"/>
      <c r="VUI3219" s="14"/>
      <c r="VUJ3219" s="14"/>
      <c r="VUK3219" s="14"/>
      <c r="VUL3219" s="14"/>
      <c r="VUM3219" s="14"/>
      <c r="VUN3219" s="14"/>
      <c r="VUO3219" s="14"/>
      <c r="VUP3219" s="14"/>
      <c r="VUQ3219" s="14"/>
      <c r="VUR3219" s="14"/>
      <c r="VUS3219" s="14"/>
      <c r="VUT3219" s="14"/>
      <c r="VUU3219" s="14"/>
      <c r="VUV3219" s="14"/>
      <c r="VUW3219" s="14"/>
      <c r="VUX3219" s="14"/>
      <c r="VUY3219" s="14"/>
      <c r="VUZ3219" s="14"/>
      <c r="VVA3219" s="14"/>
      <c r="VVB3219" s="14"/>
      <c r="VVC3219" s="14"/>
      <c r="VVD3219" s="14"/>
      <c r="VVE3219" s="14"/>
      <c r="VVF3219" s="14"/>
      <c r="VVG3219" s="14"/>
      <c r="VVH3219" s="14"/>
      <c r="VVI3219" s="14"/>
      <c r="VVJ3219" s="14"/>
      <c r="VVK3219" s="14"/>
      <c r="VVL3219" s="14"/>
      <c r="VVM3219" s="14"/>
      <c r="VVN3219" s="14"/>
      <c r="VVO3219" s="14"/>
      <c r="VVP3219" s="14"/>
      <c r="VVQ3219" s="14"/>
      <c r="VVR3219" s="14"/>
      <c r="VVS3219" s="14"/>
      <c r="VVT3219" s="14"/>
      <c r="VVU3219" s="14"/>
      <c r="VVV3219" s="14"/>
      <c r="VVW3219" s="14"/>
      <c r="VVX3219" s="14"/>
      <c r="VVY3219" s="14"/>
      <c r="VVZ3219" s="14"/>
      <c r="VWA3219" s="14"/>
      <c r="VWB3219" s="14"/>
      <c r="VWC3219" s="14"/>
      <c r="VWD3219" s="14"/>
      <c r="VWE3219" s="14"/>
      <c r="VWF3219" s="14"/>
      <c r="VWG3219" s="14"/>
      <c r="VWH3219" s="14"/>
      <c r="VWI3219" s="14"/>
      <c r="VWJ3219" s="14"/>
      <c r="VWK3219" s="14"/>
      <c r="VWL3219" s="14"/>
      <c r="VWM3219" s="14"/>
      <c r="VWN3219" s="14"/>
      <c r="VWO3219" s="14"/>
      <c r="VWP3219" s="14"/>
      <c r="VWQ3219" s="14"/>
      <c r="VWR3219" s="14"/>
      <c r="VWS3219" s="14"/>
      <c r="VWT3219" s="14"/>
      <c r="VWU3219" s="14"/>
      <c r="VWV3219" s="14"/>
      <c r="VWW3219" s="14"/>
      <c r="VWX3219" s="14"/>
      <c r="VWY3219" s="14"/>
      <c r="VWZ3219" s="14"/>
      <c r="VXA3219" s="14"/>
      <c r="VXB3219" s="14"/>
      <c r="VXC3219" s="14"/>
      <c r="VXD3219" s="14"/>
      <c r="VXE3219" s="14"/>
      <c r="VXF3219" s="14"/>
      <c r="VXG3219" s="14"/>
      <c r="VXH3219" s="14"/>
      <c r="VXI3219" s="14"/>
      <c r="VXJ3219" s="14"/>
      <c r="VXK3219" s="14"/>
      <c r="VXL3219" s="14"/>
      <c r="VXM3219" s="14"/>
      <c r="VXN3219" s="14"/>
      <c r="VXO3219" s="14"/>
      <c r="VXP3219" s="14"/>
      <c r="VXQ3219" s="14"/>
      <c r="VXR3219" s="14"/>
      <c r="VXS3219" s="14"/>
      <c r="VXT3219" s="14"/>
      <c r="VXU3219" s="14"/>
      <c r="VXV3219" s="14"/>
      <c r="VXW3219" s="14"/>
      <c r="VXX3219" s="14"/>
      <c r="VXY3219" s="14"/>
      <c r="VXZ3219" s="14"/>
      <c r="VYA3219" s="14"/>
      <c r="VYB3219" s="14"/>
      <c r="VYC3219" s="14"/>
      <c r="VYD3219" s="14"/>
      <c r="VYE3219" s="14"/>
      <c r="VYF3219" s="14"/>
      <c r="VYG3219" s="14"/>
      <c r="VYH3219" s="14"/>
      <c r="VYI3219" s="14"/>
      <c r="VYJ3219" s="14"/>
      <c r="VYK3219" s="14"/>
      <c r="VYL3219" s="14"/>
      <c r="VYM3219" s="14"/>
      <c r="VYN3219" s="14"/>
      <c r="VYO3219" s="14"/>
      <c r="VYP3219" s="14"/>
      <c r="VYQ3219" s="14"/>
      <c r="VYR3219" s="14"/>
      <c r="VYS3219" s="14"/>
      <c r="VYT3219" s="14"/>
      <c r="VYU3219" s="14"/>
      <c r="VYV3219" s="14"/>
      <c r="VYW3219" s="14"/>
      <c r="VYX3219" s="14"/>
      <c r="VYY3219" s="14"/>
      <c r="VYZ3219" s="14"/>
      <c r="VZA3219" s="14"/>
      <c r="VZB3219" s="14"/>
      <c r="VZC3219" s="14"/>
      <c r="VZD3219" s="14"/>
      <c r="VZE3219" s="14"/>
      <c r="VZF3219" s="14"/>
      <c r="VZG3219" s="14"/>
      <c r="VZH3219" s="14"/>
      <c r="VZI3219" s="14"/>
      <c r="VZJ3219" s="14"/>
      <c r="VZK3219" s="14"/>
      <c r="VZL3219" s="14"/>
      <c r="VZM3219" s="14"/>
      <c r="VZN3219" s="14"/>
      <c r="VZO3219" s="14"/>
      <c r="VZP3219" s="14"/>
      <c r="VZQ3219" s="14"/>
      <c r="VZR3219" s="14"/>
      <c r="VZS3219" s="14"/>
      <c r="VZT3219" s="14"/>
      <c r="VZU3219" s="14"/>
      <c r="VZV3219" s="14"/>
      <c r="VZW3219" s="14"/>
      <c r="VZX3219" s="14"/>
      <c r="VZY3219" s="14"/>
      <c r="VZZ3219" s="14"/>
      <c r="WAA3219" s="14"/>
      <c r="WAB3219" s="14"/>
      <c r="WAC3219" s="14"/>
      <c r="WAD3219" s="14"/>
      <c r="WAE3219" s="14"/>
      <c r="WAF3219" s="14"/>
      <c r="WAG3219" s="14"/>
      <c r="WAH3219" s="14"/>
      <c r="WAI3219" s="14"/>
      <c r="WAJ3219" s="14"/>
      <c r="WAK3219" s="14"/>
      <c r="WAL3219" s="14"/>
      <c r="WAM3219" s="14"/>
      <c r="WAN3219" s="14"/>
      <c r="WAO3219" s="14"/>
      <c r="WAP3219" s="14"/>
      <c r="WAQ3219" s="14"/>
      <c r="WAR3219" s="14"/>
      <c r="WAS3219" s="14"/>
      <c r="WAT3219" s="14"/>
      <c r="WAU3219" s="14"/>
      <c r="WAV3219" s="14"/>
      <c r="WAW3219" s="14"/>
      <c r="WAX3219" s="14"/>
      <c r="WAY3219" s="14"/>
      <c r="WAZ3219" s="14"/>
      <c r="WBA3219" s="14"/>
      <c r="WBB3219" s="14"/>
      <c r="WBC3219" s="14"/>
      <c r="WBD3219" s="14"/>
      <c r="WBE3219" s="14"/>
      <c r="WBF3219" s="14"/>
      <c r="WBG3219" s="14"/>
      <c r="WBH3219" s="14"/>
      <c r="WBI3219" s="14"/>
      <c r="WBJ3219" s="14"/>
      <c r="WBK3219" s="14"/>
      <c r="WBL3219" s="14"/>
      <c r="WBM3219" s="14"/>
      <c r="WBN3219" s="14"/>
      <c r="WBO3219" s="14"/>
      <c r="WBP3219" s="14"/>
      <c r="WBQ3219" s="14"/>
      <c r="WBR3219" s="14"/>
      <c r="WBS3219" s="14"/>
      <c r="WBT3219" s="14"/>
      <c r="WBU3219" s="14"/>
      <c r="WBV3219" s="14"/>
      <c r="WBW3219" s="14"/>
      <c r="WBX3219" s="14"/>
      <c r="WBY3219" s="14"/>
      <c r="WBZ3219" s="14"/>
      <c r="WCA3219" s="14"/>
      <c r="WCB3219" s="14"/>
      <c r="WCC3219" s="14"/>
      <c r="WCD3219" s="14"/>
      <c r="WCE3219" s="14"/>
      <c r="WCF3219" s="14"/>
      <c r="WCG3219" s="14"/>
      <c r="WCH3219" s="14"/>
      <c r="WCI3219" s="14"/>
      <c r="WCJ3219" s="14"/>
      <c r="WCK3219" s="14"/>
      <c r="WCL3219" s="14"/>
      <c r="WCM3219" s="14"/>
      <c r="WCN3219" s="14"/>
      <c r="WCO3219" s="14"/>
      <c r="WCP3219" s="14"/>
      <c r="WCQ3219" s="14"/>
      <c r="WCR3219" s="14"/>
      <c r="WCS3219" s="14"/>
      <c r="WCT3219" s="14"/>
      <c r="WCU3219" s="14"/>
      <c r="WCV3219" s="14"/>
      <c r="WCW3219" s="14"/>
      <c r="WCX3219" s="14"/>
      <c r="WCY3219" s="14"/>
      <c r="WCZ3219" s="14"/>
      <c r="WDA3219" s="14"/>
      <c r="WDB3219" s="14"/>
      <c r="WDC3219" s="14"/>
      <c r="WDD3219" s="14"/>
      <c r="WDE3219" s="14"/>
      <c r="WDF3219" s="14"/>
      <c r="WDG3219" s="14"/>
      <c r="WDH3219" s="14"/>
      <c r="WDI3219" s="14"/>
      <c r="WDJ3219" s="14"/>
      <c r="WDK3219" s="14"/>
      <c r="WDL3219" s="14"/>
      <c r="WDM3219" s="14"/>
      <c r="WDN3219" s="14"/>
      <c r="WDO3219" s="14"/>
      <c r="WDP3219" s="14"/>
      <c r="WDQ3219" s="14"/>
      <c r="WDR3219" s="14"/>
      <c r="WDS3219" s="14"/>
      <c r="WDT3219" s="14"/>
      <c r="WDU3219" s="14"/>
      <c r="WDV3219" s="14"/>
      <c r="WDW3219" s="14"/>
      <c r="WDX3219" s="14"/>
      <c r="WDY3219" s="14"/>
      <c r="WDZ3219" s="14"/>
      <c r="WEA3219" s="14"/>
      <c r="WEB3219" s="14"/>
      <c r="WEC3219" s="14"/>
      <c r="WED3219" s="14"/>
      <c r="WEE3219" s="14"/>
      <c r="WEF3219" s="14"/>
      <c r="WEG3219" s="14"/>
      <c r="WEH3219" s="14"/>
      <c r="WEI3219" s="14"/>
      <c r="WEJ3219" s="14"/>
      <c r="WEK3219" s="14"/>
      <c r="WEL3219" s="14"/>
      <c r="WEM3219" s="14"/>
      <c r="WEN3219" s="14"/>
      <c r="WEO3219" s="14"/>
      <c r="WEP3219" s="14"/>
      <c r="WEQ3219" s="14"/>
      <c r="WER3219" s="14"/>
      <c r="WES3219" s="14"/>
      <c r="WET3219" s="14"/>
      <c r="WEU3219" s="14"/>
      <c r="WEV3219" s="14"/>
      <c r="WEW3219" s="14"/>
      <c r="WEX3219" s="14"/>
      <c r="WEY3219" s="14"/>
      <c r="WEZ3219" s="14"/>
      <c r="WFA3219" s="14"/>
      <c r="WFB3219" s="14"/>
      <c r="WFC3219" s="14"/>
      <c r="WFD3219" s="14"/>
      <c r="WFE3219" s="14"/>
      <c r="WFF3219" s="14"/>
      <c r="WFG3219" s="14"/>
      <c r="WFH3219" s="14"/>
      <c r="WFI3219" s="14"/>
      <c r="WFJ3219" s="14"/>
      <c r="WFK3219" s="14"/>
      <c r="WFL3219" s="14"/>
      <c r="WFM3219" s="14"/>
      <c r="WFN3219" s="14"/>
      <c r="WFO3219" s="14"/>
      <c r="WFP3219" s="14"/>
      <c r="WFQ3219" s="14"/>
      <c r="WFR3219" s="14"/>
      <c r="WFS3219" s="14"/>
      <c r="WFT3219" s="14"/>
      <c r="WFU3219" s="14"/>
      <c r="WFV3219" s="14"/>
      <c r="WFW3219" s="14"/>
      <c r="WFX3219" s="14"/>
      <c r="WFY3219" s="14"/>
      <c r="WFZ3219" s="14"/>
      <c r="WGA3219" s="14"/>
      <c r="WGB3219" s="14"/>
      <c r="WGC3219" s="14"/>
      <c r="WGD3219" s="14"/>
      <c r="WGE3219" s="14"/>
      <c r="WGF3219" s="14"/>
      <c r="WGG3219" s="14"/>
      <c r="WGH3219" s="14"/>
      <c r="WGI3219" s="14"/>
      <c r="WGJ3219" s="14"/>
      <c r="WGK3219" s="14"/>
      <c r="WGL3219" s="14"/>
      <c r="WGM3219" s="14"/>
      <c r="WGN3219" s="14"/>
      <c r="WGO3219" s="14"/>
      <c r="WGP3219" s="14"/>
      <c r="WGQ3219" s="14"/>
      <c r="WGR3219" s="14"/>
      <c r="WGS3219" s="14"/>
      <c r="WGT3219" s="14"/>
      <c r="WGU3219" s="14"/>
      <c r="WGV3219" s="14"/>
      <c r="WGW3219" s="14"/>
      <c r="WGX3219" s="14"/>
      <c r="WGY3219" s="14"/>
      <c r="WGZ3219" s="14"/>
      <c r="WHA3219" s="14"/>
      <c r="WHB3219" s="14"/>
      <c r="WHC3219" s="14"/>
      <c r="WHD3219" s="14"/>
      <c r="WHE3219" s="14"/>
      <c r="WHF3219" s="14"/>
      <c r="WHG3219" s="14"/>
      <c r="WHH3219" s="14"/>
      <c r="WHI3219" s="14"/>
      <c r="WHJ3219" s="14"/>
      <c r="WHK3219" s="14"/>
      <c r="WHL3219" s="14"/>
      <c r="WHM3219" s="14"/>
      <c r="WHN3219" s="14"/>
      <c r="WHO3219" s="14"/>
      <c r="WHP3219" s="14"/>
      <c r="WHQ3219" s="14"/>
      <c r="WHR3219" s="14"/>
      <c r="WHS3219" s="14"/>
      <c r="WHT3219" s="14"/>
      <c r="WHU3219" s="14"/>
      <c r="WHV3219" s="14"/>
      <c r="WHW3219" s="14"/>
      <c r="WHX3219" s="14"/>
      <c r="WHY3219" s="14"/>
      <c r="WHZ3219" s="14"/>
      <c r="WIA3219" s="14"/>
      <c r="WIB3219" s="14"/>
      <c r="WIC3219" s="14"/>
      <c r="WID3219" s="14"/>
      <c r="WIE3219" s="14"/>
      <c r="WIF3219" s="14"/>
      <c r="WIG3219" s="14"/>
      <c r="WIH3219" s="14"/>
      <c r="WII3219" s="14"/>
      <c r="WIJ3219" s="14"/>
      <c r="WIK3219" s="14"/>
      <c r="WIL3219" s="14"/>
      <c r="WIM3219" s="14"/>
      <c r="WIN3219" s="14"/>
      <c r="WIO3219" s="14"/>
      <c r="WIP3219" s="14"/>
      <c r="WIQ3219" s="14"/>
      <c r="WIR3219" s="14"/>
      <c r="WIS3219" s="14"/>
      <c r="WIT3219" s="14"/>
      <c r="WIU3219" s="14"/>
      <c r="WIV3219" s="14"/>
      <c r="WIW3219" s="14"/>
      <c r="WIX3219" s="14"/>
      <c r="WIY3219" s="14"/>
      <c r="WIZ3219" s="14"/>
      <c r="WJA3219" s="14"/>
      <c r="WJB3219" s="14"/>
      <c r="WJC3219" s="14"/>
      <c r="WJD3219" s="14"/>
      <c r="WJE3219" s="14"/>
      <c r="WJF3219" s="14"/>
      <c r="WJG3219" s="14"/>
      <c r="WJH3219" s="14"/>
      <c r="WJI3219" s="14"/>
      <c r="WJJ3219" s="14"/>
      <c r="WJK3219" s="14"/>
      <c r="WJL3219" s="14"/>
      <c r="WJM3219" s="14"/>
      <c r="WJN3219" s="14"/>
      <c r="WJO3219" s="14"/>
      <c r="WJP3219" s="14"/>
      <c r="WJQ3219" s="14"/>
      <c r="WJR3219" s="14"/>
      <c r="WJS3219" s="14"/>
      <c r="WJT3219" s="14"/>
      <c r="WJU3219" s="14"/>
      <c r="WJV3219" s="14"/>
      <c r="WJW3219" s="14"/>
      <c r="WJX3219" s="14"/>
      <c r="WJY3219" s="14"/>
      <c r="WJZ3219" s="14"/>
      <c r="WKA3219" s="14"/>
      <c r="WKB3219" s="14"/>
      <c r="WKC3219" s="14"/>
      <c r="WKD3219" s="14"/>
      <c r="WKE3219" s="14"/>
      <c r="WKF3219" s="14"/>
      <c r="WKG3219" s="14"/>
      <c r="WKH3219" s="14"/>
      <c r="WKI3219" s="14"/>
      <c r="WKJ3219" s="14"/>
      <c r="WKK3219" s="14"/>
      <c r="WKL3219" s="14"/>
      <c r="WKM3219" s="14"/>
      <c r="WKN3219" s="14"/>
      <c r="WKO3219" s="14"/>
      <c r="WKP3219" s="14"/>
      <c r="WKQ3219" s="14"/>
      <c r="WKR3219" s="14"/>
      <c r="WKS3219" s="14"/>
      <c r="WKT3219" s="14"/>
      <c r="WKU3219" s="14"/>
      <c r="WKV3219" s="14"/>
      <c r="WKW3219" s="14"/>
      <c r="WKX3219" s="14"/>
      <c r="WKY3219" s="14"/>
      <c r="WKZ3219" s="14"/>
      <c r="WLA3219" s="14"/>
      <c r="WLB3219" s="14"/>
      <c r="WLC3219" s="14"/>
      <c r="WLD3219" s="14"/>
      <c r="WLE3219" s="14"/>
      <c r="WLF3219" s="14"/>
      <c r="WLG3219" s="14"/>
      <c r="WLH3219" s="14"/>
      <c r="WLI3219" s="14"/>
      <c r="WLJ3219" s="14"/>
      <c r="WLK3219" s="14"/>
      <c r="WLL3219" s="14"/>
      <c r="WLM3219" s="14"/>
      <c r="WLN3219" s="14"/>
      <c r="WLO3219" s="14"/>
      <c r="WLP3219" s="14"/>
      <c r="WLQ3219" s="14"/>
      <c r="WLR3219" s="14"/>
      <c r="WLS3219" s="14"/>
      <c r="WLT3219" s="14"/>
      <c r="WLU3219" s="14"/>
      <c r="WLV3219" s="14"/>
      <c r="WLW3219" s="14"/>
      <c r="WLX3219" s="14"/>
      <c r="WLY3219" s="14"/>
      <c r="WLZ3219" s="14"/>
      <c r="WMA3219" s="14"/>
      <c r="WMB3219" s="14"/>
      <c r="WMC3219" s="14"/>
      <c r="WMD3219" s="14"/>
      <c r="WME3219" s="14"/>
      <c r="WMF3219" s="14"/>
      <c r="WMG3219" s="14"/>
      <c r="WMH3219" s="14"/>
      <c r="WMI3219" s="14"/>
      <c r="WMJ3219" s="14"/>
      <c r="WMK3219" s="14"/>
      <c r="WML3219" s="14"/>
      <c r="WMM3219" s="14"/>
      <c r="WMN3219" s="14"/>
      <c r="WMO3219" s="14"/>
      <c r="WMP3219" s="14"/>
      <c r="WMQ3219" s="14"/>
      <c r="WMR3219" s="14"/>
      <c r="WMS3219" s="14"/>
      <c r="WMT3219" s="14"/>
      <c r="WMU3219" s="14"/>
      <c r="WMV3219" s="14"/>
      <c r="WMW3219" s="14"/>
      <c r="WMX3219" s="14"/>
      <c r="WMY3219" s="14"/>
      <c r="WMZ3219" s="14"/>
      <c r="WNA3219" s="14"/>
      <c r="WNB3219" s="14"/>
      <c r="WNC3219" s="14"/>
      <c r="WND3219" s="14"/>
      <c r="WNE3219" s="14"/>
      <c r="WNF3219" s="14"/>
      <c r="WNG3219" s="14"/>
      <c r="WNH3219" s="14"/>
      <c r="WNI3219" s="14"/>
      <c r="WNJ3219" s="14"/>
      <c r="WNK3219" s="14"/>
      <c r="WNL3219" s="14"/>
      <c r="WNM3219" s="14"/>
      <c r="WNN3219" s="14"/>
      <c r="WNO3219" s="14"/>
      <c r="WNP3219" s="14"/>
      <c r="WNQ3219" s="14"/>
      <c r="WNR3219" s="14"/>
      <c r="WNS3219" s="14"/>
      <c r="WNT3219" s="14"/>
      <c r="WNU3219" s="14"/>
      <c r="WNV3219" s="14"/>
      <c r="WNW3219" s="14"/>
      <c r="WNX3219" s="14"/>
      <c r="WNY3219" s="14"/>
      <c r="WNZ3219" s="14"/>
      <c r="WOA3219" s="14"/>
      <c r="WOB3219" s="14"/>
      <c r="WOC3219" s="14"/>
      <c r="WOD3219" s="14"/>
      <c r="WOE3219" s="14"/>
      <c r="WOF3219" s="14"/>
      <c r="WOG3219" s="14"/>
      <c r="WOH3219" s="14"/>
      <c r="WOI3219" s="14"/>
      <c r="WOJ3219" s="14"/>
      <c r="WOK3219" s="14"/>
      <c r="WOL3219" s="14"/>
      <c r="WOM3219" s="14"/>
      <c r="WON3219" s="14"/>
      <c r="WOO3219" s="14"/>
      <c r="WOP3219" s="14"/>
      <c r="WOQ3219" s="14"/>
      <c r="WOR3219" s="14"/>
      <c r="WOS3219" s="14"/>
      <c r="WOT3219" s="14"/>
      <c r="WOU3219" s="14"/>
      <c r="WOV3219" s="14"/>
      <c r="WOW3219" s="14"/>
      <c r="WOX3219" s="14"/>
      <c r="WOY3219" s="14"/>
      <c r="WOZ3219" s="14"/>
      <c r="WPA3219" s="14"/>
      <c r="WPB3219" s="14"/>
      <c r="WPC3219" s="14"/>
      <c r="WPD3219" s="14"/>
      <c r="WPE3219" s="14"/>
      <c r="WPF3219" s="14"/>
      <c r="WPG3219" s="14"/>
      <c r="WPH3219" s="14"/>
      <c r="WPI3219" s="14"/>
      <c r="WPJ3219" s="14"/>
      <c r="WPK3219" s="14"/>
      <c r="WPL3219" s="14"/>
      <c r="WPM3219" s="14"/>
      <c r="WPN3219" s="14"/>
      <c r="WPO3219" s="14"/>
      <c r="WPP3219" s="14"/>
      <c r="WPQ3219" s="14"/>
      <c r="WPR3219" s="14"/>
      <c r="WPS3219" s="14"/>
      <c r="WPT3219" s="14"/>
      <c r="WPU3219" s="14"/>
      <c r="WPV3219" s="14"/>
      <c r="WPW3219" s="14"/>
      <c r="WPX3219" s="14"/>
      <c r="WPY3219" s="14"/>
      <c r="WPZ3219" s="14"/>
      <c r="WQA3219" s="14"/>
      <c r="WQB3219" s="14"/>
      <c r="WQC3219" s="14"/>
      <c r="WQD3219" s="14"/>
      <c r="WQE3219" s="14"/>
      <c r="WQF3219" s="14"/>
      <c r="WQG3219" s="14"/>
      <c r="WQH3219" s="14"/>
      <c r="WQI3219" s="14"/>
      <c r="WQJ3219" s="14"/>
      <c r="WQK3219" s="14"/>
      <c r="WQL3219" s="14"/>
      <c r="WQM3219" s="14"/>
      <c r="WQN3219" s="14"/>
      <c r="WQO3219" s="14"/>
      <c r="WQP3219" s="14"/>
      <c r="WQQ3219" s="14"/>
      <c r="WQR3219" s="14"/>
      <c r="WQS3219" s="14"/>
      <c r="WQT3219" s="14"/>
      <c r="WQU3219" s="14"/>
      <c r="WQV3219" s="14"/>
      <c r="WQW3219" s="14"/>
      <c r="WQX3219" s="14"/>
      <c r="WQY3219" s="14"/>
      <c r="WQZ3219" s="14"/>
      <c r="WRA3219" s="14"/>
      <c r="WRB3219" s="14"/>
      <c r="WRC3219" s="14"/>
      <c r="WRD3219" s="14"/>
      <c r="WRE3219" s="14"/>
      <c r="WRF3219" s="14"/>
      <c r="WRG3219" s="14"/>
      <c r="WRH3219" s="14"/>
      <c r="WRI3219" s="14"/>
      <c r="WRJ3219" s="14"/>
      <c r="WRK3219" s="14"/>
      <c r="WRL3219" s="14"/>
      <c r="WRM3219" s="14"/>
      <c r="WRN3219" s="14"/>
      <c r="WRO3219" s="14"/>
      <c r="WRP3219" s="14"/>
      <c r="WRQ3219" s="14"/>
      <c r="WRR3219" s="14"/>
      <c r="WRS3219" s="14"/>
      <c r="WRT3219" s="14"/>
      <c r="WRU3219" s="14"/>
      <c r="WRV3219" s="14"/>
      <c r="WRW3219" s="14"/>
      <c r="WRX3219" s="14"/>
      <c r="WRY3219" s="14"/>
      <c r="WRZ3219" s="14"/>
      <c r="WSA3219" s="14"/>
      <c r="WSB3219" s="14"/>
      <c r="WSC3219" s="14"/>
      <c r="WSD3219" s="14"/>
      <c r="WSE3219" s="14"/>
      <c r="WSF3219" s="14"/>
      <c r="WSG3219" s="14"/>
      <c r="WSH3219" s="14"/>
      <c r="WSI3219" s="14"/>
      <c r="WSJ3219" s="14"/>
      <c r="WSK3219" s="14"/>
      <c r="WSL3219" s="14"/>
      <c r="WSM3219" s="14"/>
      <c r="WSN3219" s="14"/>
      <c r="WSO3219" s="14"/>
      <c r="WSP3219" s="14"/>
      <c r="WSQ3219" s="14"/>
      <c r="WSR3219" s="14"/>
      <c r="WSS3219" s="14"/>
      <c r="WST3219" s="14"/>
      <c r="WSU3219" s="14"/>
      <c r="WSV3219" s="14"/>
      <c r="WSW3219" s="14"/>
      <c r="WSX3219" s="14"/>
      <c r="WSY3219" s="14"/>
      <c r="WSZ3219" s="14"/>
      <c r="WTA3219" s="14"/>
      <c r="WTB3219" s="14"/>
      <c r="WTC3219" s="14"/>
      <c r="WTD3219" s="14"/>
      <c r="WTE3219" s="14"/>
      <c r="WTF3219" s="14"/>
      <c r="WTG3219" s="14"/>
      <c r="WTH3219" s="14"/>
      <c r="WTI3219" s="14"/>
      <c r="WTJ3219" s="14"/>
      <c r="WTK3219" s="14"/>
      <c r="WTL3219" s="14"/>
      <c r="WTM3219" s="14"/>
      <c r="WTN3219" s="14"/>
      <c r="WTO3219" s="14"/>
      <c r="WTP3219" s="14"/>
      <c r="WTQ3219" s="14"/>
      <c r="WTR3219" s="14"/>
      <c r="WTS3219" s="14"/>
      <c r="WTT3219" s="14"/>
      <c r="WTU3219" s="14"/>
      <c r="WTV3219" s="14"/>
      <c r="WTW3219" s="14"/>
      <c r="WTX3219" s="14"/>
      <c r="WTY3219" s="14"/>
      <c r="WTZ3219" s="14"/>
      <c r="WUA3219" s="14"/>
      <c r="WUB3219" s="14"/>
      <c r="WUC3219" s="14"/>
      <c r="WUD3219" s="14"/>
      <c r="WUE3219" s="14"/>
      <c r="WUF3219" s="14"/>
      <c r="WUG3219" s="14"/>
      <c r="WUH3219" s="14"/>
      <c r="WUI3219" s="14"/>
      <c r="WUJ3219" s="14"/>
      <c r="WUK3219" s="14"/>
      <c r="WUL3219" s="14"/>
      <c r="WUM3219" s="14"/>
      <c r="WUN3219" s="14"/>
      <c r="WUO3219" s="14"/>
      <c r="WUP3219" s="14"/>
      <c r="WUQ3219" s="14"/>
      <c r="WUR3219" s="14"/>
      <c r="WUS3219" s="14"/>
      <c r="WUT3219" s="14"/>
      <c r="WUU3219" s="14"/>
      <c r="WUV3219" s="14"/>
      <c r="WUW3219" s="14"/>
      <c r="WUX3219" s="14"/>
      <c r="WUY3219" s="14"/>
      <c r="WUZ3219" s="14"/>
      <c r="WVA3219" s="14"/>
      <c r="WVB3219" s="14"/>
      <c r="WVC3219" s="14"/>
      <c r="WVD3219" s="14"/>
      <c r="WVE3219" s="14"/>
      <c r="WVF3219" s="14"/>
      <c r="WVG3219" s="14"/>
      <c r="WVH3219" s="14"/>
      <c r="WVI3219" s="14"/>
      <c r="WVJ3219" s="14"/>
      <c r="WVK3219" s="14"/>
      <c r="WVL3219" s="14"/>
      <c r="WVM3219" s="14"/>
      <c r="WVN3219" s="14"/>
      <c r="WVO3219" s="14"/>
      <c r="WVP3219" s="14"/>
      <c r="WVQ3219" s="14"/>
      <c r="WVR3219" s="14"/>
      <c r="WVS3219" s="14"/>
      <c r="WVT3219" s="14"/>
      <c r="WVU3219" s="14"/>
      <c r="WVV3219" s="14"/>
      <c r="WVW3219" s="14"/>
      <c r="WVX3219" s="14"/>
      <c r="WVY3219" s="14"/>
      <c r="WVZ3219" s="14"/>
      <c r="WWA3219" s="14"/>
      <c r="WWB3219" s="14"/>
      <c r="WWC3219" s="14"/>
      <c r="WWD3219" s="14"/>
      <c r="WWE3219" s="14"/>
      <c r="WWF3219" s="14"/>
      <c r="WWG3219" s="14"/>
      <c r="WWH3219" s="14"/>
      <c r="WWI3219" s="14"/>
      <c r="WWJ3219" s="14"/>
      <c r="WWK3219" s="14"/>
      <c r="WWL3219" s="14"/>
      <c r="WWM3219" s="14"/>
      <c r="WWN3219" s="14"/>
      <c r="WWO3219" s="14"/>
      <c r="WWP3219" s="14"/>
      <c r="WWQ3219" s="14"/>
      <c r="WWR3219" s="14"/>
      <c r="WWS3219" s="14"/>
      <c r="WWT3219" s="14"/>
      <c r="WWU3219" s="14"/>
      <c r="WWV3219" s="14"/>
      <c r="WWW3219" s="14"/>
      <c r="WWX3219" s="14"/>
      <c r="WWY3219" s="14"/>
      <c r="WWZ3219" s="14"/>
      <c r="WXA3219" s="14"/>
      <c r="WXB3219" s="14"/>
      <c r="WXC3219" s="14"/>
      <c r="WXD3219" s="14"/>
      <c r="WXE3219" s="14"/>
      <c r="WXF3219" s="14"/>
      <c r="WXG3219" s="14"/>
      <c r="WXH3219" s="14"/>
      <c r="WXI3219" s="14"/>
      <c r="WXJ3219" s="14"/>
      <c r="WXK3219" s="14"/>
      <c r="WXL3219" s="14"/>
      <c r="WXM3219" s="14"/>
      <c r="WXN3219" s="14"/>
      <c r="WXO3219" s="14"/>
      <c r="WXP3219" s="14"/>
      <c r="WXQ3219" s="14"/>
      <c r="WXR3219" s="14"/>
      <c r="WXS3219" s="14"/>
      <c r="WXT3219" s="14"/>
      <c r="WXU3219" s="14"/>
      <c r="WXV3219" s="14"/>
      <c r="WXW3219" s="14"/>
      <c r="WXX3219" s="14"/>
      <c r="WXY3219" s="14"/>
      <c r="WXZ3219" s="14"/>
      <c r="WYA3219" s="14"/>
      <c r="WYB3219" s="14"/>
      <c r="WYC3219" s="14"/>
      <c r="WYD3219" s="14"/>
      <c r="WYE3219" s="14"/>
      <c r="WYF3219" s="14"/>
      <c r="WYG3219" s="14"/>
      <c r="WYH3219" s="14"/>
      <c r="WYI3219" s="14"/>
      <c r="WYJ3219" s="14"/>
      <c r="WYK3219" s="14"/>
      <c r="WYL3219" s="14"/>
      <c r="WYM3219" s="14"/>
      <c r="WYN3219" s="14"/>
      <c r="WYO3219" s="14"/>
      <c r="WYP3219" s="14"/>
      <c r="WYQ3219" s="14"/>
      <c r="WYR3219" s="14"/>
      <c r="WYS3219" s="14"/>
      <c r="WYT3219" s="14"/>
      <c r="WYU3219" s="14"/>
      <c r="WYV3219" s="14"/>
      <c r="WYW3219" s="14"/>
      <c r="WYX3219" s="14"/>
      <c r="WYY3219" s="14"/>
      <c r="WYZ3219" s="14"/>
      <c r="WZA3219" s="14"/>
      <c r="WZB3219" s="14"/>
      <c r="WZC3219" s="14"/>
      <c r="WZD3219" s="14"/>
      <c r="WZE3219" s="14"/>
      <c r="WZF3219" s="14"/>
      <c r="WZG3219" s="14"/>
      <c r="WZH3219" s="14"/>
      <c r="WZI3219" s="14"/>
      <c r="WZJ3219" s="14"/>
      <c r="WZK3219" s="14"/>
      <c r="WZL3219" s="14"/>
      <c r="WZM3219" s="14"/>
      <c r="WZN3219" s="14"/>
      <c r="WZO3219" s="14"/>
      <c r="WZP3219" s="14"/>
      <c r="WZQ3219" s="14"/>
      <c r="WZR3219" s="14"/>
      <c r="WZS3219" s="14"/>
      <c r="WZT3219" s="14"/>
      <c r="WZU3219" s="14"/>
      <c r="WZV3219" s="14"/>
      <c r="WZW3219" s="14"/>
      <c r="WZX3219" s="14"/>
      <c r="WZY3219" s="14"/>
      <c r="WZZ3219" s="14"/>
      <c r="XAA3219" s="14"/>
      <c r="XAB3219" s="14"/>
      <c r="XAC3219" s="14"/>
      <c r="XAD3219" s="14"/>
      <c r="XAE3219" s="14"/>
      <c r="XAF3219" s="14"/>
      <c r="XAG3219" s="14"/>
      <c r="XAH3219" s="14"/>
      <c r="XAI3219" s="14"/>
      <c r="XAJ3219" s="14"/>
      <c r="XAK3219" s="14"/>
      <c r="XAL3219" s="14"/>
      <c r="XAM3219" s="14"/>
      <c r="XAN3219" s="14"/>
      <c r="XAO3219" s="14"/>
      <c r="XAP3219" s="14"/>
      <c r="XAQ3219" s="14"/>
      <c r="XAR3219" s="14"/>
      <c r="XAS3219" s="14"/>
      <c r="XAT3219" s="14"/>
      <c r="XAU3219" s="14"/>
      <c r="XAV3219" s="14"/>
      <c r="XAW3219" s="14"/>
      <c r="XAX3219" s="14"/>
      <c r="XAY3219" s="14"/>
      <c r="XAZ3219" s="14"/>
      <c r="XBA3219" s="14"/>
      <c r="XBB3219" s="14"/>
      <c r="XBC3219" s="14"/>
      <c r="XBD3219" s="14"/>
      <c r="XBE3219" s="14"/>
      <c r="XBF3219" s="14"/>
      <c r="XBG3219" s="14"/>
      <c r="XBH3219" s="14"/>
      <c r="XBI3219" s="14"/>
      <c r="XBJ3219" s="14"/>
      <c r="XBK3219" s="14"/>
      <c r="XBL3219" s="14"/>
      <c r="XBM3219" s="14"/>
      <c r="XBN3219" s="14"/>
      <c r="XBO3219" s="14"/>
      <c r="XBP3219" s="14"/>
      <c r="XBQ3219" s="14"/>
      <c r="XBR3219" s="14"/>
      <c r="XBS3219" s="14"/>
      <c r="XBT3219" s="14"/>
      <c r="XBU3219" s="14"/>
      <c r="XBV3219" s="14"/>
      <c r="XBW3219" s="14"/>
      <c r="XBX3219" s="14"/>
      <c r="XBY3219" s="14"/>
      <c r="XBZ3219" s="14"/>
      <c r="XCA3219" s="14"/>
      <c r="XCB3219" s="14"/>
      <c r="XCC3219" s="14"/>
      <c r="XCD3219" s="14"/>
      <c r="XCE3219" s="14"/>
      <c r="XCF3219" s="14"/>
      <c r="XCG3219" s="14"/>
      <c r="XCH3219" s="14"/>
      <c r="XCI3219" s="14"/>
      <c r="XCJ3219" s="14"/>
      <c r="XCK3219" s="14"/>
      <c r="XCL3219" s="14"/>
      <c r="XCM3219" s="14"/>
      <c r="XCN3219" s="14"/>
      <c r="XCO3219" s="14"/>
      <c r="XCP3219" s="14"/>
      <c r="XCQ3219" s="14"/>
      <c r="XCR3219" s="14"/>
      <c r="XCS3219" s="14"/>
      <c r="XCT3219" s="14"/>
      <c r="XCU3219" s="14"/>
      <c r="XCV3219" s="14"/>
      <c r="XCW3219" s="14"/>
      <c r="XCX3219" s="14"/>
      <c r="XCY3219" s="14"/>
      <c r="XCZ3219" s="14"/>
      <c r="XDA3219" s="14"/>
      <c r="XDB3219" s="14"/>
      <c r="XDC3219" s="14"/>
      <c r="XDD3219" s="14"/>
      <c r="XDE3219" s="14"/>
      <c r="XDF3219" s="14"/>
      <c r="XDG3219" s="14"/>
      <c r="XDH3219" s="14"/>
      <c r="XDI3219" s="14"/>
      <c r="XDJ3219" s="14"/>
      <c r="XDK3219" s="14"/>
      <c r="XDL3219" s="14"/>
      <c r="XDM3219" s="14"/>
      <c r="XDN3219" s="14"/>
      <c r="XDO3219" s="14"/>
      <c r="XDP3219" s="14"/>
      <c r="XDQ3219" s="14"/>
      <c r="XDR3219" s="14"/>
      <c r="XDS3219" s="14"/>
      <c r="XDT3219" s="14"/>
      <c r="XDU3219" s="14"/>
      <c r="XDV3219" s="14"/>
      <c r="XDW3219" s="14"/>
      <c r="XDX3219" s="14"/>
      <c r="XDY3219" s="14"/>
      <c r="XDZ3219" s="14"/>
      <c r="XEA3219" s="14"/>
      <c r="XEB3219" s="14"/>
      <c r="XEC3219" s="14"/>
      <c r="XED3219" s="14"/>
      <c r="XEE3219" s="14"/>
      <c r="XEF3219" s="14"/>
      <c r="XEG3219" s="14"/>
      <c r="XEH3219" s="14"/>
      <c r="XEI3219" s="14"/>
      <c r="XEJ3219" s="14"/>
      <c r="XEK3219" s="14"/>
      <c r="XEL3219" s="14"/>
      <c r="XEM3219" s="14"/>
      <c r="XEN3219" s="14"/>
      <c r="XEO3219" s="14"/>
      <c r="XEP3219" s="14"/>
      <c r="XEQ3219" s="14"/>
      <c r="XER3219" s="14"/>
      <c r="XES3219" s="14"/>
      <c r="XET3219" s="14"/>
      <c r="XEU3219" s="14"/>
      <c r="XEV3219" s="14"/>
      <c r="XEW3219" s="14"/>
      <c r="XEX3219" s="14"/>
      <c r="XEY3219" s="14"/>
      <c r="XEZ3219" s="14"/>
      <c r="XFA3219" s="14"/>
    </row>
    <row r="3220" spans="1:16381" s="14" customFormat="1" ht="22.5" customHeight="1" x14ac:dyDescent="0.25">
      <c r="A3220" s="68" t="str">
        <f t="shared" si="769"/>
        <v>3111.</v>
      </c>
      <c r="B3220" s="68">
        <v>5231</v>
      </c>
      <c r="C3220" s="300" t="s">
        <v>3132</v>
      </c>
      <c r="D3220" s="68">
        <v>1971</v>
      </c>
      <c r="E3220" s="111" t="s">
        <v>2932</v>
      </c>
      <c r="F3220" s="68" t="s">
        <v>2933</v>
      </c>
      <c r="G3220" s="25">
        <v>5</v>
      </c>
      <c r="H3220" s="25">
        <v>7</v>
      </c>
      <c r="I3220" s="176">
        <v>5074.3</v>
      </c>
      <c r="J3220" s="176">
        <v>3425.8</v>
      </c>
      <c r="K3220" s="176">
        <v>3425.8</v>
      </c>
      <c r="L3220" s="267">
        <v>279</v>
      </c>
      <c r="M3220" s="176">
        <f t="shared" si="770"/>
        <v>3306309.6</v>
      </c>
      <c r="N3220" s="144"/>
      <c r="O3220" s="142"/>
      <c r="P3220" s="144"/>
      <c r="Q3220" s="144">
        <f t="shared" si="771"/>
        <v>3306309.6</v>
      </c>
      <c r="R3220" s="144">
        <v>3306309.6</v>
      </c>
      <c r="S3220" s="30"/>
      <c r="T3220" s="144"/>
      <c r="U3220" s="144"/>
      <c r="V3220" s="144"/>
      <c r="W3220" s="144"/>
      <c r="X3220" s="144"/>
      <c r="Y3220" s="144"/>
      <c r="Z3220" s="144"/>
      <c r="AA3220" s="144"/>
      <c r="AB3220" s="144"/>
      <c r="AC3220" s="144"/>
      <c r="AD3220" s="144"/>
      <c r="AE3220" s="144"/>
      <c r="AF3220" s="190"/>
      <c r="AG3220" s="150" t="s">
        <v>3083</v>
      </c>
      <c r="AH3220" s="160"/>
      <c r="AI3220" s="136"/>
      <c r="AJ3220" s="136"/>
      <c r="AK3220" s="141">
        <f t="shared" si="746"/>
        <v>3111</v>
      </c>
      <c r="AL3220" s="35" t="s">
        <v>153</v>
      </c>
      <c r="AM3220" s="141" t="str">
        <f t="shared" si="749"/>
        <v>3111.</v>
      </c>
      <c r="AN3220" s="136"/>
      <c r="AO3220" s="276"/>
      <c r="AP3220" s="16"/>
      <c r="AR3220" s="299"/>
      <c r="AV3220" s="21"/>
    </row>
    <row r="3221" spans="1:16381" ht="23.25" customHeight="1" x14ac:dyDescent="0.25">
      <c r="A3221" s="68" t="str">
        <f t="shared" ref="A3221:A3233" si="772">AM3221</f>
        <v>3112.</v>
      </c>
      <c r="B3221" s="25">
        <v>4938</v>
      </c>
      <c r="C3221" s="36" t="s">
        <v>2998</v>
      </c>
      <c r="D3221" s="25">
        <v>1975</v>
      </c>
      <c r="E3221" s="111" t="s">
        <v>2932</v>
      </c>
      <c r="F3221" s="68" t="s">
        <v>2934</v>
      </c>
      <c r="G3221" s="25">
        <v>5</v>
      </c>
      <c r="H3221" s="25">
        <v>8</v>
      </c>
      <c r="I3221" s="144">
        <v>6407</v>
      </c>
      <c r="J3221" s="144">
        <v>5892.5</v>
      </c>
      <c r="K3221" s="144">
        <v>5892.5</v>
      </c>
      <c r="L3221" s="30">
        <v>317</v>
      </c>
      <c r="M3221" s="176">
        <f t="shared" ref="M3221:M3233" si="773">R3221+T3221+V3221+X3221+Z3221+AB3221+AE3221+AF3221</f>
        <v>2510220</v>
      </c>
      <c r="N3221" s="144"/>
      <c r="O3221" s="142"/>
      <c r="P3221" s="144"/>
      <c r="Q3221" s="144">
        <f t="shared" ref="Q3221:Q3233" si="774">M3221</f>
        <v>2510220</v>
      </c>
      <c r="R3221" s="144">
        <v>2510220</v>
      </c>
      <c r="S3221" s="30"/>
      <c r="T3221" s="144"/>
      <c r="U3221" s="144"/>
      <c r="V3221" s="144"/>
      <c r="W3221" s="144"/>
      <c r="X3221" s="144"/>
      <c r="Y3221" s="144"/>
      <c r="Z3221" s="144"/>
      <c r="AA3221" s="144"/>
      <c r="AB3221" s="144"/>
      <c r="AC3221" s="323"/>
      <c r="AD3221" s="323"/>
      <c r="AE3221" s="144"/>
      <c r="AF3221" s="144"/>
      <c r="AG3221" s="324">
        <v>2025</v>
      </c>
      <c r="AH3221" s="128"/>
      <c r="AI3221" s="177"/>
      <c r="AJ3221" s="177"/>
      <c r="AK3221" s="141">
        <f t="shared" si="746"/>
        <v>3112</v>
      </c>
      <c r="AL3221" s="35" t="s">
        <v>153</v>
      </c>
      <c r="AM3221" s="141" t="str">
        <f t="shared" si="749"/>
        <v>3112.</v>
      </c>
      <c r="AN3221" s="147"/>
      <c r="AP3221" s="16"/>
    </row>
    <row r="3222" spans="1:16381" ht="22.5" customHeight="1" x14ac:dyDescent="0.25">
      <c r="A3222" s="68" t="str">
        <f t="shared" si="772"/>
        <v>3113.</v>
      </c>
      <c r="B3222" s="25">
        <v>5155</v>
      </c>
      <c r="C3222" s="36" t="s">
        <v>3003</v>
      </c>
      <c r="D3222" s="25">
        <v>1985</v>
      </c>
      <c r="E3222" s="68" t="s">
        <v>2932</v>
      </c>
      <c r="F3222" s="68" t="s">
        <v>2933</v>
      </c>
      <c r="G3222" s="25">
        <v>9</v>
      </c>
      <c r="H3222" s="25">
        <v>2</v>
      </c>
      <c r="I3222" s="144">
        <v>4274.8999999999996</v>
      </c>
      <c r="J3222" s="144">
        <v>3797.5</v>
      </c>
      <c r="K3222" s="144">
        <v>3797.5</v>
      </c>
      <c r="L3222" s="30">
        <v>188</v>
      </c>
      <c r="M3222" s="176">
        <f t="shared" si="773"/>
        <v>6212320</v>
      </c>
      <c r="N3222" s="144"/>
      <c r="O3222" s="142"/>
      <c r="P3222" s="144"/>
      <c r="Q3222" s="144">
        <f t="shared" si="774"/>
        <v>6212320</v>
      </c>
      <c r="R3222" s="144"/>
      <c r="S3222" s="30">
        <v>2</v>
      </c>
      <c r="T3222" s="144">
        <f t="shared" ref="T3222:T3228" si="775">S3222*3106160</f>
        <v>6212320</v>
      </c>
      <c r="U3222" s="144"/>
      <c r="V3222" s="144"/>
      <c r="W3222" s="144"/>
      <c r="X3222" s="144"/>
      <c r="Y3222" s="144"/>
      <c r="Z3222" s="144"/>
      <c r="AA3222" s="144"/>
      <c r="AB3222" s="144"/>
      <c r="AC3222" s="323"/>
      <c r="AD3222" s="323"/>
      <c r="AE3222" s="144"/>
      <c r="AF3222" s="144"/>
      <c r="AG3222" s="324">
        <v>2025</v>
      </c>
      <c r="AH3222" s="135"/>
      <c r="AI3222" s="177"/>
      <c r="AJ3222" s="177"/>
      <c r="AK3222" s="141">
        <f t="shared" si="746"/>
        <v>3113</v>
      </c>
      <c r="AL3222" s="35" t="s">
        <v>153</v>
      </c>
      <c r="AM3222" s="141" t="str">
        <f t="shared" si="749"/>
        <v>3113.</v>
      </c>
      <c r="AN3222" s="147"/>
      <c r="AO3222" s="35"/>
      <c r="AP3222" s="16"/>
    </row>
    <row r="3223" spans="1:16381" ht="22.5" customHeight="1" x14ac:dyDescent="0.25">
      <c r="A3223" s="68" t="str">
        <f t="shared" si="772"/>
        <v>3114.</v>
      </c>
      <c r="B3223" s="25">
        <v>4227</v>
      </c>
      <c r="C3223" s="36" t="s">
        <v>2952</v>
      </c>
      <c r="D3223" s="25">
        <v>1989</v>
      </c>
      <c r="E3223" s="111" t="s">
        <v>2932</v>
      </c>
      <c r="F3223" s="68" t="s">
        <v>2933</v>
      </c>
      <c r="G3223" s="25">
        <v>9</v>
      </c>
      <c r="H3223" s="25">
        <v>2</v>
      </c>
      <c r="I3223" s="144">
        <v>3932.5</v>
      </c>
      <c r="J3223" s="144">
        <v>3950.1</v>
      </c>
      <c r="K3223" s="144">
        <v>3934.3</v>
      </c>
      <c r="L3223" s="30">
        <v>184</v>
      </c>
      <c r="M3223" s="176">
        <f t="shared" si="773"/>
        <v>6212320</v>
      </c>
      <c r="N3223" s="144"/>
      <c r="O3223" s="142"/>
      <c r="P3223" s="144"/>
      <c r="Q3223" s="144">
        <f t="shared" si="774"/>
        <v>6212320</v>
      </c>
      <c r="R3223" s="144"/>
      <c r="S3223" s="30">
        <v>2</v>
      </c>
      <c r="T3223" s="144">
        <f t="shared" si="775"/>
        <v>6212320</v>
      </c>
      <c r="U3223" s="144"/>
      <c r="V3223" s="144"/>
      <c r="W3223" s="144"/>
      <c r="X3223" s="144"/>
      <c r="Y3223" s="144"/>
      <c r="Z3223" s="144"/>
      <c r="AA3223" s="144"/>
      <c r="AB3223" s="144"/>
      <c r="AC3223" s="323"/>
      <c r="AD3223" s="323"/>
      <c r="AE3223" s="144"/>
      <c r="AF3223" s="144"/>
      <c r="AG3223" s="324">
        <v>2025</v>
      </c>
      <c r="AH3223" s="135"/>
      <c r="AI3223" s="177"/>
      <c r="AJ3223" s="177"/>
      <c r="AK3223" s="141">
        <f t="shared" si="746"/>
        <v>3114</v>
      </c>
      <c r="AL3223" s="35" t="s">
        <v>153</v>
      </c>
      <c r="AM3223" s="141" t="str">
        <f t="shared" si="749"/>
        <v>3114.</v>
      </c>
      <c r="AN3223" s="147"/>
      <c r="AO3223" s="35"/>
      <c r="AP3223" s="16"/>
    </row>
    <row r="3224" spans="1:16381" ht="22.5" customHeight="1" x14ac:dyDescent="0.25">
      <c r="A3224" s="68" t="str">
        <f t="shared" si="772"/>
        <v>3115.</v>
      </c>
      <c r="B3224" s="25">
        <v>5165</v>
      </c>
      <c r="C3224" s="300" t="s">
        <v>3006</v>
      </c>
      <c r="D3224" s="25">
        <v>1990</v>
      </c>
      <c r="E3224" s="111" t="s">
        <v>2932</v>
      </c>
      <c r="F3224" s="68" t="s">
        <v>2933</v>
      </c>
      <c r="G3224" s="25">
        <v>9</v>
      </c>
      <c r="H3224" s="25">
        <v>8</v>
      </c>
      <c r="I3224" s="176">
        <v>17469.099999999999</v>
      </c>
      <c r="J3224" s="176">
        <v>17469.099999999999</v>
      </c>
      <c r="K3224" s="176">
        <v>17469.099999999999</v>
      </c>
      <c r="L3224" s="267">
        <v>838</v>
      </c>
      <c r="M3224" s="176">
        <f t="shared" si="773"/>
        <v>27955440</v>
      </c>
      <c r="N3224" s="144"/>
      <c r="O3224" s="142"/>
      <c r="P3224" s="144"/>
      <c r="Q3224" s="144">
        <f t="shared" si="774"/>
        <v>27955440</v>
      </c>
      <c r="R3224" s="144"/>
      <c r="S3224" s="30">
        <v>9</v>
      </c>
      <c r="T3224" s="144">
        <f t="shared" si="775"/>
        <v>27955440</v>
      </c>
      <c r="U3224" s="144"/>
      <c r="V3224" s="144"/>
      <c r="W3224" s="144"/>
      <c r="X3224" s="144"/>
      <c r="Y3224" s="144"/>
      <c r="Z3224" s="144"/>
      <c r="AA3224" s="144"/>
      <c r="AB3224" s="144"/>
      <c r="AC3224" s="144"/>
      <c r="AD3224" s="144"/>
      <c r="AE3224" s="144"/>
      <c r="AF3224" s="144"/>
      <c r="AG3224" s="324">
        <v>2025</v>
      </c>
      <c r="AH3224" s="128"/>
      <c r="AI3224" s="177"/>
      <c r="AJ3224" s="177"/>
      <c r="AK3224" s="141">
        <f t="shared" si="746"/>
        <v>3115</v>
      </c>
      <c r="AL3224" s="35" t="s">
        <v>153</v>
      </c>
      <c r="AM3224" s="141" t="str">
        <f t="shared" si="749"/>
        <v>3115.</v>
      </c>
      <c r="AN3224" s="147"/>
      <c r="AO3224" s="35"/>
      <c r="AP3224" s="16"/>
    </row>
    <row r="3225" spans="1:16381" ht="22.5" customHeight="1" x14ac:dyDescent="0.25">
      <c r="A3225" s="68" t="str">
        <f t="shared" si="772"/>
        <v>3116.</v>
      </c>
      <c r="B3225" s="25">
        <v>4661</v>
      </c>
      <c r="C3225" s="36" t="s">
        <v>3007</v>
      </c>
      <c r="D3225" s="25">
        <v>1989</v>
      </c>
      <c r="E3225" s="111" t="s">
        <v>2932</v>
      </c>
      <c r="F3225" s="68" t="s">
        <v>2933</v>
      </c>
      <c r="G3225" s="25">
        <v>9</v>
      </c>
      <c r="H3225" s="25">
        <v>2</v>
      </c>
      <c r="I3225" s="144">
        <v>3901.2</v>
      </c>
      <c r="J3225" s="144">
        <v>3917.3</v>
      </c>
      <c r="K3225" s="144">
        <v>3917.3</v>
      </c>
      <c r="L3225" s="30">
        <v>173</v>
      </c>
      <c r="M3225" s="176">
        <f t="shared" si="773"/>
        <v>6212320</v>
      </c>
      <c r="N3225" s="144"/>
      <c r="O3225" s="142"/>
      <c r="P3225" s="144"/>
      <c r="Q3225" s="144">
        <f t="shared" si="774"/>
        <v>6212320</v>
      </c>
      <c r="R3225" s="144"/>
      <c r="S3225" s="30">
        <v>2</v>
      </c>
      <c r="T3225" s="144">
        <f t="shared" si="775"/>
        <v>6212320</v>
      </c>
      <c r="U3225" s="144"/>
      <c r="V3225" s="144"/>
      <c r="W3225" s="144"/>
      <c r="X3225" s="144"/>
      <c r="Y3225" s="144"/>
      <c r="Z3225" s="144"/>
      <c r="AA3225" s="144"/>
      <c r="AB3225" s="144"/>
      <c r="AC3225" s="323"/>
      <c r="AD3225" s="323"/>
      <c r="AE3225" s="144"/>
      <c r="AF3225" s="144"/>
      <c r="AG3225" s="324">
        <v>2025</v>
      </c>
      <c r="AH3225" s="135"/>
      <c r="AI3225" s="177"/>
      <c r="AJ3225" s="177"/>
      <c r="AK3225" s="141">
        <f t="shared" si="746"/>
        <v>3116</v>
      </c>
      <c r="AL3225" s="35" t="s">
        <v>153</v>
      </c>
      <c r="AM3225" s="141" t="str">
        <f t="shared" si="749"/>
        <v>3116.</v>
      </c>
      <c r="AN3225" s="147"/>
      <c r="AO3225" s="35"/>
      <c r="AP3225" s="16"/>
    </row>
    <row r="3226" spans="1:16381" ht="22.5" customHeight="1" x14ac:dyDescent="0.25">
      <c r="A3226" s="68" t="str">
        <f t="shared" si="772"/>
        <v>3117.</v>
      </c>
      <c r="B3226" s="25">
        <v>4411</v>
      </c>
      <c r="C3226" s="300" t="s">
        <v>3008</v>
      </c>
      <c r="D3226" s="25">
        <v>1990</v>
      </c>
      <c r="E3226" s="111" t="s">
        <v>2932</v>
      </c>
      <c r="F3226" s="68" t="s">
        <v>2934</v>
      </c>
      <c r="G3226" s="25">
        <v>9</v>
      </c>
      <c r="H3226" s="25">
        <v>1</v>
      </c>
      <c r="I3226" s="176">
        <v>5879.2</v>
      </c>
      <c r="J3226" s="144">
        <v>4911.6000000000004</v>
      </c>
      <c r="K3226" s="176">
        <v>4911.6000000000004</v>
      </c>
      <c r="L3226" s="267">
        <v>219</v>
      </c>
      <c r="M3226" s="176">
        <f t="shared" si="773"/>
        <v>3106160</v>
      </c>
      <c r="N3226" s="144"/>
      <c r="O3226" s="142"/>
      <c r="P3226" s="144"/>
      <c r="Q3226" s="144">
        <f t="shared" si="774"/>
        <v>3106160</v>
      </c>
      <c r="R3226" s="144"/>
      <c r="S3226" s="30">
        <v>1</v>
      </c>
      <c r="T3226" s="144">
        <f t="shared" si="775"/>
        <v>3106160</v>
      </c>
      <c r="U3226" s="144"/>
      <c r="V3226" s="144"/>
      <c r="W3226" s="144"/>
      <c r="X3226" s="144"/>
      <c r="Y3226" s="144"/>
      <c r="Z3226" s="144"/>
      <c r="AA3226" s="144"/>
      <c r="AB3226" s="144"/>
      <c r="AC3226" s="144"/>
      <c r="AD3226" s="144"/>
      <c r="AE3226" s="144"/>
      <c r="AF3226" s="144"/>
      <c r="AG3226" s="324">
        <v>2025</v>
      </c>
      <c r="AH3226" s="128"/>
      <c r="AI3226" s="177"/>
      <c r="AJ3226" s="177"/>
      <c r="AK3226" s="141">
        <f t="shared" si="746"/>
        <v>3117</v>
      </c>
      <c r="AL3226" s="35" t="s">
        <v>153</v>
      </c>
      <c r="AM3226" s="141" t="str">
        <f t="shared" si="749"/>
        <v>3117.</v>
      </c>
      <c r="AN3226" s="147"/>
      <c r="AO3226" s="35"/>
      <c r="AP3226" s="16"/>
    </row>
    <row r="3227" spans="1:16381" ht="22.5" customHeight="1" x14ac:dyDescent="0.25">
      <c r="A3227" s="68" t="str">
        <f t="shared" si="772"/>
        <v>3118.</v>
      </c>
      <c r="B3227" s="25">
        <v>4410</v>
      </c>
      <c r="C3227" s="300" t="s">
        <v>3009</v>
      </c>
      <c r="D3227" s="25">
        <v>1992</v>
      </c>
      <c r="E3227" s="111" t="s">
        <v>2932</v>
      </c>
      <c r="F3227" s="68" t="s">
        <v>2933</v>
      </c>
      <c r="G3227" s="25">
        <v>9</v>
      </c>
      <c r="H3227" s="25">
        <v>4</v>
      </c>
      <c r="I3227" s="176">
        <v>7748.8</v>
      </c>
      <c r="J3227" s="144">
        <v>7748.8</v>
      </c>
      <c r="K3227" s="176">
        <v>7748.8</v>
      </c>
      <c r="L3227" s="267">
        <v>358</v>
      </c>
      <c r="M3227" s="176">
        <f t="shared" si="773"/>
        <v>12424640</v>
      </c>
      <c r="N3227" s="144"/>
      <c r="O3227" s="142"/>
      <c r="P3227" s="144"/>
      <c r="Q3227" s="144">
        <f t="shared" si="774"/>
        <v>12424640</v>
      </c>
      <c r="R3227" s="144"/>
      <c r="S3227" s="30">
        <v>4</v>
      </c>
      <c r="T3227" s="144">
        <f t="shared" si="775"/>
        <v>12424640</v>
      </c>
      <c r="U3227" s="144"/>
      <c r="V3227" s="144"/>
      <c r="W3227" s="144"/>
      <c r="X3227" s="144"/>
      <c r="Y3227" s="144"/>
      <c r="Z3227" s="144"/>
      <c r="AA3227" s="144"/>
      <c r="AB3227" s="144"/>
      <c r="AC3227" s="144"/>
      <c r="AD3227" s="144"/>
      <c r="AE3227" s="144"/>
      <c r="AF3227" s="144"/>
      <c r="AG3227" s="324">
        <v>2025</v>
      </c>
      <c r="AH3227" s="128"/>
      <c r="AI3227" s="177"/>
      <c r="AJ3227" s="177"/>
      <c r="AK3227" s="141">
        <f t="shared" si="746"/>
        <v>3118</v>
      </c>
      <c r="AL3227" s="35" t="s">
        <v>153</v>
      </c>
      <c r="AM3227" s="141" t="str">
        <f t="shared" si="749"/>
        <v>3118.</v>
      </c>
      <c r="AN3227" s="147"/>
      <c r="AP3227" s="16"/>
    </row>
    <row r="3228" spans="1:16381" ht="22.5" customHeight="1" x14ac:dyDescent="0.25">
      <c r="A3228" s="68" t="str">
        <f t="shared" si="772"/>
        <v>3119.</v>
      </c>
      <c r="B3228" s="25">
        <v>4617</v>
      </c>
      <c r="C3228" s="36" t="s">
        <v>3010</v>
      </c>
      <c r="D3228" s="25">
        <v>1992</v>
      </c>
      <c r="E3228" s="111" t="s">
        <v>2932</v>
      </c>
      <c r="F3228" s="68" t="s">
        <v>2933</v>
      </c>
      <c r="G3228" s="25">
        <v>10</v>
      </c>
      <c r="H3228" s="25">
        <v>3</v>
      </c>
      <c r="I3228" s="144">
        <v>6328.5</v>
      </c>
      <c r="J3228" s="144">
        <v>6355.3</v>
      </c>
      <c r="K3228" s="144">
        <v>6335.9</v>
      </c>
      <c r="L3228" s="30">
        <v>316</v>
      </c>
      <c r="M3228" s="176">
        <f t="shared" si="773"/>
        <v>9318480</v>
      </c>
      <c r="N3228" s="144"/>
      <c r="O3228" s="142"/>
      <c r="P3228" s="144"/>
      <c r="Q3228" s="144">
        <f t="shared" si="774"/>
        <v>9318480</v>
      </c>
      <c r="R3228" s="144"/>
      <c r="S3228" s="30">
        <v>3</v>
      </c>
      <c r="T3228" s="144">
        <f t="shared" si="775"/>
        <v>9318480</v>
      </c>
      <c r="U3228" s="144"/>
      <c r="V3228" s="144"/>
      <c r="W3228" s="144"/>
      <c r="X3228" s="144"/>
      <c r="Y3228" s="144"/>
      <c r="Z3228" s="144"/>
      <c r="AA3228" s="144"/>
      <c r="AB3228" s="144"/>
      <c r="AC3228" s="144"/>
      <c r="AD3228" s="144"/>
      <c r="AE3228" s="144"/>
      <c r="AF3228" s="144"/>
      <c r="AG3228" s="324">
        <v>2025</v>
      </c>
      <c r="AH3228" s="128"/>
      <c r="AI3228" s="177"/>
      <c r="AJ3228" s="177"/>
      <c r="AK3228" s="141">
        <f t="shared" si="746"/>
        <v>3119</v>
      </c>
      <c r="AL3228" s="35" t="s">
        <v>153</v>
      </c>
      <c r="AM3228" s="141" t="str">
        <f t="shared" si="749"/>
        <v>3119.</v>
      </c>
      <c r="AN3228" s="147"/>
      <c r="AO3228" s="35"/>
      <c r="AP3228" s="16"/>
    </row>
    <row r="3229" spans="1:16381" ht="22.5" customHeight="1" x14ac:dyDescent="0.25">
      <c r="A3229" s="68" t="str">
        <f t="shared" si="772"/>
        <v>3120.</v>
      </c>
      <c r="B3229" s="25">
        <v>4667</v>
      </c>
      <c r="C3229" s="300" t="s">
        <v>3016</v>
      </c>
      <c r="D3229" s="25">
        <v>1990</v>
      </c>
      <c r="E3229" s="111" t="s">
        <v>2932</v>
      </c>
      <c r="F3229" s="68" t="s">
        <v>2933</v>
      </c>
      <c r="G3229" s="25">
        <v>9</v>
      </c>
      <c r="H3229" s="25">
        <v>2</v>
      </c>
      <c r="I3229" s="176">
        <v>4400.3</v>
      </c>
      <c r="J3229" s="176">
        <v>3904.7</v>
      </c>
      <c r="K3229" s="176">
        <v>3889.3</v>
      </c>
      <c r="L3229" s="267">
        <v>186</v>
      </c>
      <c r="M3229" s="176">
        <f t="shared" si="773"/>
        <v>6212320</v>
      </c>
      <c r="N3229" s="144"/>
      <c r="O3229" s="142"/>
      <c r="P3229" s="144"/>
      <c r="Q3229" s="144">
        <f t="shared" si="774"/>
        <v>6212320</v>
      </c>
      <c r="R3229" s="144"/>
      <c r="S3229" s="30">
        <v>2</v>
      </c>
      <c r="T3229" s="144">
        <f t="shared" ref="T3229" si="776">S3229*3106160</f>
        <v>6212320</v>
      </c>
      <c r="U3229" s="144"/>
      <c r="V3229" s="144"/>
      <c r="W3229" s="144"/>
      <c r="X3229" s="144"/>
      <c r="Y3229" s="144"/>
      <c r="Z3229" s="144"/>
      <c r="AA3229" s="144"/>
      <c r="AB3229" s="144"/>
      <c r="AC3229" s="144"/>
      <c r="AD3229" s="144"/>
      <c r="AE3229" s="144"/>
      <c r="AF3229" s="144"/>
      <c r="AG3229" s="324">
        <v>2025</v>
      </c>
      <c r="AH3229" s="128"/>
      <c r="AI3229" s="177"/>
      <c r="AJ3229" s="177"/>
      <c r="AK3229" s="141">
        <f t="shared" si="746"/>
        <v>3120</v>
      </c>
      <c r="AL3229" s="35" t="s">
        <v>153</v>
      </c>
      <c r="AM3229" s="141" t="str">
        <f t="shared" si="749"/>
        <v>3120.</v>
      </c>
      <c r="AN3229" s="147"/>
      <c r="AO3229" s="35"/>
      <c r="AP3229" s="16"/>
    </row>
    <row r="3230" spans="1:16381" ht="23.25" customHeight="1" x14ac:dyDescent="0.25">
      <c r="A3230" s="68" t="str">
        <f t="shared" si="772"/>
        <v>3121.</v>
      </c>
      <c r="B3230" s="25">
        <v>4725</v>
      </c>
      <c r="C3230" s="36" t="s">
        <v>3017</v>
      </c>
      <c r="D3230" s="25">
        <v>1991</v>
      </c>
      <c r="E3230" s="111" t="s">
        <v>2932</v>
      </c>
      <c r="F3230" s="68" t="s">
        <v>2934</v>
      </c>
      <c r="G3230" s="25">
        <v>12</v>
      </c>
      <c r="H3230" s="25">
        <v>1</v>
      </c>
      <c r="I3230" s="144">
        <v>4613.7</v>
      </c>
      <c r="J3230" s="144">
        <v>4120.5</v>
      </c>
      <c r="K3230" s="144">
        <v>4120.5</v>
      </c>
      <c r="L3230" s="30">
        <v>178</v>
      </c>
      <c r="M3230" s="176">
        <f t="shared" si="773"/>
        <v>6212320</v>
      </c>
      <c r="N3230" s="144"/>
      <c r="O3230" s="142"/>
      <c r="P3230" s="144"/>
      <c r="Q3230" s="144">
        <f t="shared" si="774"/>
        <v>6212320</v>
      </c>
      <c r="R3230" s="144"/>
      <c r="S3230" s="30">
        <v>2</v>
      </c>
      <c r="T3230" s="144">
        <f>S3230*3106160</f>
        <v>6212320</v>
      </c>
      <c r="U3230" s="144"/>
      <c r="V3230" s="144"/>
      <c r="W3230" s="144"/>
      <c r="X3230" s="144"/>
      <c r="Y3230" s="144"/>
      <c r="Z3230" s="144"/>
      <c r="AA3230" s="144"/>
      <c r="AB3230" s="144"/>
      <c r="AC3230" s="323"/>
      <c r="AD3230" s="323"/>
      <c r="AE3230" s="144"/>
      <c r="AF3230" s="144"/>
      <c r="AG3230" s="324">
        <v>2025</v>
      </c>
      <c r="AH3230" s="128"/>
      <c r="AI3230" s="177"/>
      <c r="AJ3230" s="177"/>
      <c r="AK3230" s="141">
        <f t="shared" si="746"/>
        <v>3121</v>
      </c>
      <c r="AL3230" s="35" t="s">
        <v>153</v>
      </c>
      <c r="AM3230" s="141" t="str">
        <f t="shared" si="749"/>
        <v>3121.</v>
      </c>
      <c r="AN3230" s="147"/>
      <c r="AP3230" s="16"/>
    </row>
    <row r="3231" spans="1:16381" ht="22.5" customHeight="1" x14ac:dyDescent="0.25">
      <c r="A3231" s="68" t="str">
        <f t="shared" si="772"/>
        <v>3122.</v>
      </c>
      <c r="B3231" s="25">
        <v>5161</v>
      </c>
      <c r="C3231" s="36" t="s">
        <v>3018</v>
      </c>
      <c r="D3231" s="25">
        <v>1992</v>
      </c>
      <c r="E3231" s="111" t="s">
        <v>2932</v>
      </c>
      <c r="F3231" s="68" t="s">
        <v>2933</v>
      </c>
      <c r="G3231" s="25">
        <v>9</v>
      </c>
      <c r="H3231" s="25">
        <v>2</v>
      </c>
      <c r="I3231" s="144">
        <v>4465.3999999999996</v>
      </c>
      <c r="J3231" s="144">
        <v>3995.1</v>
      </c>
      <c r="K3231" s="144">
        <v>3985.2</v>
      </c>
      <c r="L3231" s="30">
        <v>234</v>
      </c>
      <c r="M3231" s="176">
        <f t="shared" si="773"/>
        <v>6212320</v>
      </c>
      <c r="N3231" s="144"/>
      <c r="O3231" s="142"/>
      <c r="P3231" s="144"/>
      <c r="Q3231" s="144">
        <f t="shared" si="774"/>
        <v>6212320</v>
      </c>
      <c r="R3231" s="144"/>
      <c r="S3231" s="30">
        <v>2</v>
      </c>
      <c r="T3231" s="144">
        <f>S3231*3106160</f>
        <v>6212320</v>
      </c>
      <c r="U3231" s="144"/>
      <c r="V3231" s="144"/>
      <c r="W3231" s="144"/>
      <c r="X3231" s="144"/>
      <c r="Y3231" s="144"/>
      <c r="Z3231" s="144"/>
      <c r="AA3231" s="144"/>
      <c r="AB3231" s="144"/>
      <c r="AC3231" s="323"/>
      <c r="AD3231" s="323"/>
      <c r="AE3231" s="144"/>
      <c r="AF3231" s="144"/>
      <c r="AG3231" s="324">
        <v>2025</v>
      </c>
      <c r="AH3231" s="135"/>
      <c r="AI3231" s="177"/>
      <c r="AJ3231" s="177"/>
      <c r="AK3231" s="141">
        <f t="shared" si="746"/>
        <v>3122</v>
      </c>
      <c r="AL3231" s="35" t="s">
        <v>153</v>
      </c>
      <c r="AM3231" s="141" t="str">
        <f t="shared" si="749"/>
        <v>3122.</v>
      </c>
      <c r="AN3231" s="147"/>
      <c r="AO3231" s="35"/>
      <c r="AP3231" s="16"/>
    </row>
    <row r="3232" spans="1:16381" ht="22.5" customHeight="1" x14ac:dyDescent="0.25">
      <c r="A3232" s="68" t="str">
        <f t="shared" si="772"/>
        <v>3123.</v>
      </c>
      <c r="B3232" s="25">
        <v>4255</v>
      </c>
      <c r="C3232" s="300" t="s">
        <v>2957</v>
      </c>
      <c r="D3232" s="25">
        <v>1993</v>
      </c>
      <c r="E3232" s="111" t="s">
        <v>2932</v>
      </c>
      <c r="F3232" s="68" t="s">
        <v>2934</v>
      </c>
      <c r="G3232" s="25">
        <v>12</v>
      </c>
      <c r="H3232" s="25">
        <v>1</v>
      </c>
      <c r="I3232" s="176">
        <v>7286.8</v>
      </c>
      <c r="J3232" s="144">
        <v>5078.3</v>
      </c>
      <c r="K3232" s="176">
        <v>3644</v>
      </c>
      <c r="L3232" s="267">
        <v>149</v>
      </c>
      <c r="M3232" s="176">
        <f t="shared" si="773"/>
        <v>6212320</v>
      </c>
      <c r="N3232" s="144"/>
      <c r="O3232" s="142"/>
      <c r="P3232" s="144"/>
      <c r="Q3232" s="144">
        <f t="shared" si="774"/>
        <v>6212320</v>
      </c>
      <c r="R3232" s="144"/>
      <c r="S3232" s="30">
        <v>2</v>
      </c>
      <c r="T3232" s="144">
        <f>S3232*3106160</f>
        <v>6212320</v>
      </c>
      <c r="U3232" s="144"/>
      <c r="V3232" s="144"/>
      <c r="W3232" s="144"/>
      <c r="X3232" s="144"/>
      <c r="Y3232" s="144"/>
      <c r="Z3232" s="144"/>
      <c r="AA3232" s="144"/>
      <c r="AB3232" s="144"/>
      <c r="AC3232" s="144"/>
      <c r="AD3232" s="144"/>
      <c r="AE3232" s="144"/>
      <c r="AF3232" s="144"/>
      <c r="AG3232" s="324">
        <v>2025</v>
      </c>
      <c r="AH3232" s="128"/>
      <c r="AI3232" s="177"/>
      <c r="AJ3232" s="177"/>
      <c r="AK3232" s="141">
        <f t="shared" si="746"/>
        <v>3123</v>
      </c>
      <c r="AL3232" s="35" t="s">
        <v>153</v>
      </c>
      <c r="AM3232" s="141" t="str">
        <f t="shared" si="749"/>
        <v>3123.</v>
      </c>
      <c r="AN3232" s="147"/>
      <c r="AO3232" s="35"/>
      <c r="AP3232" s="16"/>
    </row>
    <row r="3233" spans="1:42" ht="22.5" customHeight="1" x14ac:dyDescent="0.25">
      <c r="A3233" s="68" t="str">
        <f t="shared" si="772"/>
        <v>3124.</v>
      </c>
      <c r="B3233" s="25">
        <v>4251</v>
      </c>
      <c r="C3233" s="36" t="s">
        <v>2958</v>
      </c>
      <c r="D3233" s="25">
        <v>1996</v>
      </c>
      <c r="E3233" s="111" t="s">
        <v>2932</v>
      </c>
      <c r="F3233" s="68" t="s">
        <v>2934</v>
      </c>
      <c r="G3233" s="25">
        <v>12</v>
      </c>
      <c r="H3233" s="25">
        <v>1</v>
      </c>
      <c r="I3233" s="144">
        <v>6075</v>
      </c>
      <c r="J3233" s="144">
        <v>6075</v>
      </c>
      <c r="K3233" s="144">
        <v>3781.9</v>
      </c>
      <c r="L3233" s="30">
        <v>148</v>
      </c>
      <c r="M3233" s="176">
        <f t="shared" si="773"/>
        <v>6212320</v>
      </c>
      <c r="N3233" s="144"/>
      <c r="O3233" s="142"/>
      <c r="P3233" s="144"/>
      <c r="Q3233" s="144">
        <f t="shared" si="774"/>
        <v>6212320</v>
      </c>
      <c r="R3233" s="144"/>
      <c r="S3233" s="30">
        <v>2</v>
      </c>
      <c r="T3233" s="144">
        <f>S3233*3106160</f>
        <v>6212320</v>
      </c>
      <c r="U3233" s="144"/>
      <c r="V3233" s="144"/>
      <c r="W3233" s="144"/>
      <c r="X3233" s="144"/>
      <c r="Y3233" s="144"/>
      <c r="Z3233" s="144"/>
      <c r="AA3233" s="144"/>
      <c r="AB3233" s="144"/>
      <c r="AC3233" s="323"/>
      <c r="AD3233" s="323"/>
      <c r="AE3233" s="144"/>
      <c r="AF3233" s="144"/>
      <c r="AG3233" s="324">
        <v>2025</v>
      </c>
      <c r="AH3233" s="135"/>
      <c r="AI3233" s="177"/>
      <c r="AJ3233" s="177"/>
      <c r="AK3233" s="141">
        <f t="shared" ref="AK3233" si="777">MAX(AK3229:AK3232)+1</f>
        <v>3124</v>
      </c>
      <c r="AL3233" s="35" t="s">
        <v>153</v>
      </c>
      <c r="AM3233" s="141" t="str">
        <f t="shared" si="749"/>
        <v>3124.</v>
      </c>
      <c r="AN3233" s="147"/>
      <c r="AO3233" s="35"/>
      <c r="AP3233" s="16"/>
    </row>
    <row r="3234" spans="1:42" ht="22.5" customHeight="1" x14ac:dyDescent="0.25">
      <c r="A3234" s="68" t="str">
        <f>AM3234</f>
        <v>3125.</v>
      </c>
      <c r="B3234" s="123">
        <v>4271</v>
      </c>
      <c r="C3234" s="300" t="s">
        <v>3156</v>
      </c>
      <c r="D3234" s="68">
        <v>1978</v>
      </c>
      <c r="E3234" s="68" t="s">
        <v>2932</v>
      </c>
      <c r="F3234" s="68" t="s">
        <v>2933</v>
      </c>
      <c r="G3234" s="68">
        <v>5</v>
      </c>
      <c r="H3234" s="68">
        <v>6</v>
      </c>
      <c r="I3234" s="313">
        <v>4729.2</v>
      </c>
      <c r="J3234" s="313">
        <v>4262.8</v>
      </c>
      <c r="K3234" s="313">
        <v>4262.8</v>
      </c>
      <c r="L3234" s="314">
        <v>241</v>
      </c>
      <c r="M3234" s="176">
        <f t="shared" ref="M3234" si="778">R3234+T3234+V3234+X3234+Z3234+AB3234+AE3234+AF3234</f>
        <v>2650000</v>
      </c>
      <c r="N3234" s="144"/>
      <c r="O3234" s="142"/>
      <c r="P3234" s="144"/>
      <c r="Q3234" s="144">
        <f t="shared" ref="Q3234" si="779">M3234</f>
        <v>2650000</v>
      </c>
      <c r="R3234" s="144">
        <v>2650000</v>
      </c>
      <c r="S3234" s="30"/>
      <c r="T3234" s="144"/>
      <c r="U3234" s="144"/>
      <c r="V3234" s="144"/>
      <c r="W3234" s="144"/>
      <c r="X3234" s="144"/>
      <c r="Y3234" s="144"/>
      <c r="Z3234" s="144"/>
      <c r="AA3234" s="144"/>
      <c r="AB3234" s="144"/>
      <c r="AC3234" s="144"/>
      <c r="AD3234" s="144"/>
      <c r="AE3234" s="144"/>
      <c r="AF3234" s="144"/>
      <c r="AG3234" s="324">
        <v>2025</v>
      </c>
      <c r="AH3234" s="128"/>
      <c r="AI3234" s="177"/>
      <c r="AJ3234" s="177"/>
      <c r="AK3234" s="141">
        <f>MAX(AK3231:AK3233)+1</f>
        <v>3125</v>
      </c>
      <c r="AL3234" s="35" t="s">
        <v>153</v>
      </c>
      <c r="AM3234" s="141" t="str">
        <f t="shared" si="749"/>
        <v>3125.</v>
      </c>
      <c r="AN3234" s="147"/>
      <c r="AO3234" s="35"/>
      <c r="AP3234" s="16"/>
    </row>
    <row r="3239" spans="1:42" ht="22.5" customHeight="1" x14ac:dyDescent="0.25">
      <c r="A3239" s="13" t="s">
        <v>182</v>
      </c>
    </row>
    <row r="3240" spans="1:42" ht="22.5" customHeight="1" x14ac:dyDescent="0.25">
      <c r="A3240" s="13" t="s">
        <v>183</v>
      </c>
      <c r="C3240" s="229"/>
      <c r="S3240" s="24"/>
      <c r="T3240" s="19"/>
      <c r="U3240" s="19"/>
      <c r="V3240" s="44"/>
    </row>
    <row r="3242" spans="1:42" ht="22.5" customHeight="1" x14ac:dyDescent="0.25">
      <c r="C3242" s="230" t="s">
        <v>1094</v>
      </c>
      <c r="S3242" s="38" t="s">
        <v>1130</v>
      </c>
    </row>
    <row r="3251" spans="2:2" ht="22.5" customHeight="1" x14ac:dyDescent="0.25">
      <c r="B3251" s="315"/>
    </row>
  </sheetData>
  <autoFilter ref="A17:XEZ3234"/>
  <customSheetViews>
    <customSheetView guid="{C7F31BB5-A5FD-49C6-9BB3-1EC8F2C98019}" scale="70" fitToPage="1" filter="1" showAutoFilter="1" hiddenRows="1" hiddenColumns="1" topLeftCell="B1">
      <selection activeCell="AF1462" sqref="AF1462"/>
      <pageMargins left="0.7" right="0.7" top="0.75" bottom="0.75" header="0.3" footer="0.3"/>
      <pageSetup paperSize="9" scale="39" fitToHeight="0" orientation="landscape" r:id="rId1"/>
      <autoFilter ref="A19:AO2034">
        <filterColumn colId="33">
          <filters>
            <filter val="2017"/>
          </filters>
        </filterColumn>
      </autoFilter>
    </customSheetView>
    <customSheetView guid="{04681E51-F482-43C0-80C1-79FD2B2CC19D}" scale="70" showAutoFilter="1" hiddenColumns="1" topLeftCell="A2722">
      <selection activeCell="Y2723" sqref="Y2723:Y2742"/>
      <pageMargins left="0.70866141732283472" right="0.70866141732283472" top="0.74803149606299213" bottom="0.74803149606299213" header="0.31496062992125984" footer="0.31496062992125984"/>
      <pageSetup paperSize="9" scale="90" fitToHeight="0" orientation="landscape" r:id="rId2"/>
      <autoFilter ref="A17:AV3518"/>
    </customSheetView>
  </customSheetViews>
  <mergeCells count="27">
    <mergeCell ref="D14:E14"/>
    <mergeCell ref="F14:F16"/>
    <mergeCell ref="G14:G16"/>
    <mergeCell ref="H14:H16"/>
    <mergeCell ref="D15:D16"/>
    <mergeCell ref="E15:E16"/>
    <mergeCell ref="A10:AG10"/>
    <mergeCell ref="AE1:AG1"/>
    <mergeCell ref="AE2:AG2"/>
    <mergeCell ref="AB3:AG3"/>
    <mergeCell ref="AB4:AG4"/>
    <mergeCell ref="A11:AG11"/>
    <mergeCell ref="A14:A16"/>
    <mergeCell ref="C14:C16"/>
    <mergeCell ref="I14:I15"/>
    <mergeCell ref="AG14:AG16"/>
    <mergeCell ref="S15:T15"/>
    <mergeCell ref="U15:V15"/>
    <mergeCell ref="W15:X15"/>
    <mergeCell ref="AC14:AF14"/>
    <mergeCell ref="AA15:AB15"/>
    <mergeCell ref="B15:B16"/>
    <mergeCell ref="J14:K14"/>
    <mergeCell ref="L14:L15"/>
    <mergeCell ref="R14:AB14"/>
    <mergeCell ref="Y15:Z15"/>
    <mergeCell ref="M14:Q14"/>
  </mergeCells>
  <pageMargins left="0" right="0" top="0" bottom="0" header="0" footer="0"/>
  <pageSetup paperSize="9" scale="67" fitToHeight="0" orientation="landscape" r:id="rId3"/>
  <headerFooter>
    <oddHeader>&amp;C&amp;P</oddHeader>
  </headerFooter>
  <ignoredErrors>
    <ignoredError sqref="AC922:AF922 AC1610:AF1610 AE1621:AF1681 AE3010:AF3010 AE2821:AF2821 AE245:AF245 AE2234:AF2240 AC2050:AF2050 AC2242:AF2242 AC1621:AC1681 AC2821 AC2963 AC2569 AC3010 AC245 AC2234:AC2240 AE2486:AF2486 AC2486 AE2051:AF2056 AC2051:AC2056 AC848:AC921 AE848:AF921 AE923:AF943 AC923:AC943 AE2585:AF2585 AF2569 M245 Q245 AE1750:AF1750 AC1750 AE2625:AF2625 AC2625 AE2963:AF2963 AE260:AF260 AC260 M260 Q260 AE3163:AF3163 AC3163 AC2585 AE2640:AF2640 AC2640 AE2643:AF2643 AC2643 AE2650:AF2650 AC2650 AE2653:AF2653 AC2653 AE2669:AF2669 AC2669 AE2691:AF2691 AC2691 AE2697:AF2697 AC2697 AE2941:AF2941 AC2941 AE3192:AF3192 AC3192 M983:Q1002 M1602:Q1602 M1607:Q1608 M511:Q511 M2295:Q2299 M2385:Q2388 M1613:Q1614 M2105:Q2105 M2079:Q2099 M513:Q528 M646:Q651 M652:P652 M675:Q711 M733:Q770 M774:Q774 M772:P772 M777:Q821 M824:Q828 M831:Q833 M835:Q943 M948:Q962 M944:P944 M967:Q980 M963:P963 N981:P981 M1274:Q1274 M1422:Q1422 M1426:Q1466 M1480:Q1482 M1478:P1478 M1485:Q1598 M1610:P1610 M1616:Q1681 M1996:Q1996 M1998:Q1998 M2059:P2059 M2077 M2247:Q2251 N2244:P2244 M2255:Q2256 N2300:Q2300 M1288:Q1309 M2258:Q2289 M1278:Q1279 M1704:Q1710 N638:P638 N822:P822 N1994:P1994 M530:Q635 M1284:Q1286 AE2016:AF2049 AC2016:AC2049 M2000:Q2056 M1018:Q1033 M1468:Q1476 AE2230:AF2232 AC2230:AC2232 M2230:Q2242 M3170:Q3203 M2325:Q2357 M2301:Q2310 M1687:Q1696 AE2113:AF2228 AC2113:AC2228 M2113:Q2228 M2107:Q2110 N2106:Q2106 M3205:Q3209 M2376:Q2382 M2711:Q2715 M2717:Q2720 M2722:Q2800 M2801:Q2913 M1280 O1280:Q1280 M2063:Q2076 AE1035:AF1079 AC1035:AC1079 AC1081:AC1104 AE1081:AF1104 M1035:Q1104 M1311:Q1418 M1712:Q1990 M2915:Q3121 M2446:Q2480 M2442:Q2443 M3123:Q3168 M2671:Q2684 M2421:Q2432 M2685:Q2710 M2433:Q2434 M2435:Q2435 M2436:Q2440 M2441:Q2441 M2383:Q2383 M2358:Q2374 M2481:Q2669 M2317:Q2323 M2311:Q2316 AC1105:AC1267 AE1105:AF1267 M1105:Q1269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C34" sqref="C34"/>
    </sheetView>
  </sheetViews>
  <sheetFormatPr defaultRowHeight="11.25" x14ac:dyDescent="0.2"/>
  <sheetData/>
  <customSheetViews>
    <customSheetView guid="{04681E51-F482-43C0-80C1-79FD2B2CC19D}" state="hidden">
      <selection activeCell="C34" sqref="C34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36"/>
  <sheetViews>
    <sheetView zoomScale="60" zoomScaleNormal="60" workbookViewId="0">
      <selection activeCell="V12" sqref="V12"/>
    </sheetView>
  </sheetViews>
  <sheetFormatPr defaultRowHeight="15.75" x14ac:dyDescent="0.25"/>
  <cols>
    <col min="1" max="1" width="5.5" style="21" customWidth="1"/>
    <col min="2" max="2" width="56.6640625" style="21" customWidth="1"/>
    <col min="3" max="3" width="18.83203125" style="298" customWidth="1"/>
    <col min="4" max="4" width="19.33203125" style="39" customWidth="1"/>
    <col min="5" max="5" width="18.5" style="39" customWidth="1"/>
    <col min="6" max="6" width="23.6640625" style="298" customWidth="1"/>
    <col min="7" max="7" width="18.83203125" style="298" customWidth="1"/>
    <col min="8" max="8" width="19.1640625" style="39" customWidth="1"/>
    <col min="9" max="9" width="18.6640625" style="39" customWidth="1"/>
    <col min="10" max="10" width="23.6640625" style="298" customWidth="1"/>
    <col min="11" max="11" width="19" style="298" customWidth="1"/>
    <col min="12" max="12" width="19.1640625" style="39" customWidth="1"/>
    <col min="13" max="13" width="18.5" style="39" customWidth="1"/>
    <col min="14" max="14" width="23.5" style="298" customWidth="1"/>
    <col min="15" max="15" width="19" style="298" customWidth="1"/>
    <col min="16" max="16" width="18.33203125" style="39" customWidth="1"/>
    <col min="17" max="17" width="18.6640625" style="39" customWidth="1"/>
    <col min="18" max="18" width="25.5" style="298" customWidth="1"/>
    <col min="19" max="19" width="25.5" style="61" customWidth="1"/>
    <col min="20" max="20" width="9.33203125" style="21" customWidth="1"/>
    <col min="21" max="21" width="9.33203125" style="14" customWidth="1"/>
    <col min="22" max="23" width="9.33203125" style="21"/>
    <col min="24" max="24" width="24.83203125" style="21" bestFit="1" customWidth="1"/>
    <col min="25" max="16384" width="9.33203125" style="21"/>
  </cols>
  <sheetData>
    <row r="1" spans="1:22" ht="17.25" customHeight="1" x14ac:dyDescent="0.25">
      <c r="A1" s="348" t="s">
        <v>186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47"/>
      <c r="Q1" s="347"/>
      <c r="R1" s="348"/>
      <c r="S1" s="301"/>
    </row>
    <row r="2" spans="1:22" ht="17.25" customHeight="1" x14ac:dyDescent="0.25">
      <c r="A2" s="346" t="s">
        <v>154</v>
      </c>
      <c r="B2" s="346"/>
      <c r="C2" s="346"/>
      <c r="D2" s="346"/>
      <c r="E2" s="346"/>
      <c r="F2" s="346"/>
      <c r="G2" s="346"/>
      <c r="H2" s="346"/>
      <c r="I2" s="346"/>
      <c r="J2" s="346"/>
      <c r="K2" s="346"/>
      <c r="L2" s="346"/>
      <c r="M2" s="346"/>
      <c r="N2" s="346"/>
      <c r="O2" s="346"/>
      <c r="P2" s="347"/>
      <c r="Q2" s="347"/>
      <c r="R2" s="348"/>
      <c r="S2" s="301"/>
    </row>
    <row r="3" spans="1:22" ht="16.5" customHeight="1" x14ac:dyDescent="0.25">
      <c r="A3" s="346" t="s">
        <v>155</v>
      </c>
      <c r="B3" s="346"/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7"/>
      <c r="Q3" s="347"/>
      <c r="R3" s="348"/>
      <c r="S3" s="301"/>
    </row>
    <row r="4" spans="1:22" ht="17.25" customHeight="1" x14ac:dyDescent="0.25">
      <c r="A4" s="346" t="s">
        <v>3110</v>
      </c>
      <c r="B4" s="346"/>
      <c r="C4" s="346"/>
      <c r="D4" s="346"/>
      <c r="E4" s="346"/>
      <c r="F4" s="346"/>
      <c r="G4" s="346"/>
      <c r="H4" s="346"/>
      <c r="I4" s="346"/>
      <c r="J4" s="346"/>
      <c r="K4" s="346"/>
      <c r="L4" s="346"/>
      <c r="M4" s="346"/>
      <c r="N4" s="346"/>
      <c r="O4" s="346"/>
      <c r="P4" s="347"/>
      <c r="Q4" s="347"/>
      <c r="R4" s="348"/>
      <c r="S4" s="301"/>
    </row>
    <row r="5" spans="1:22" ht="17.25" x14ac:dyDescent="0.3">
      <c r="A5" s="5"/>
      <c r="B5" s="6"/>
      <c r="C5" s="286"/>
      <c r="D5" s="7"/>
      <c r="E5" s="7"/>
      <c r="F5" s="286"/>
      <c r="G5" s="286"/>
      <c r="H5" s="7"/>
      <c r="I5" s="7"/>
      <c r="J5" s="286"/>
      <c r="K5" s="286"/>
      <c r="L5" s="7"/>
      <c r="M5" s="7"/>
      <c r="N5" s="286"/>
      <c r="O5" s="286"/>
      <c r="P5" s="7"/>
      <c r="Q5" s="7"/>
      <c r="R5" s="286"/>
      <c r="S5" s="46"/>
    </row>
    <row r="6" spans="1:22" ht="18.75" x14ac:dyDescent="0.3">
      <c r="A6" s="8"/>
      <c r="B6" s="9"/>
      <c r="C6" s="349" t="s">
        <v>1190</v>
      </c>
      <c r="D6" s="350"/>
      <c r="E6" s="350"/>
      <c r="F6" s="351"/>
      <c r="G6" s="349" t="s">
        <v>1191</v>
      </c>
      <c r="H6" s="350"/>
      <c r="I6" s="350"/>
      <c r="J6" s="351"/>
      <c r="K6" s="349" t="s">
        <v>1192</v>
      </c>
      <c r="L6" s="350"/>
      <c r="M6" s="350"/>
      <c r="N6" s="351"/>
      <c r="O6" s="349" t="s">
        <v>156</v>
      </c>
      <c r="P6" s="350"/>
      <c r="Q6" s="350"/>
      <c r="R6" s="351"/>
      <c r="S6" s="182"/>
    </row>
    <row r="7" spans="1:22" ht="192.75" customHeight="1" x14ac:dyDescent="0.25">
      <c r="A7" s="3" t="s">
        <v>1</v>
      </c>
      <c r="B7" s="10" t="s">
        <v>157</v>
      </c>
      <c r="C7" s="287" t="s">
        <v>158</v>
      </c>
      <c r="D7" s="11" t="s">
        <v>159</v>
      </c>
      <c r="E7" s="11" t="s">
        <v>3114</v>
      </c>
      <c r="F7" s="288" t="s">
        <v>1841</v>
      </c>
      <c r="G7" s="287" t="s">
        <v>158</v>
      </c>
      <c r="H7" s="11" t="s">
        <v>159</v>
      </c>
      <c r="I7" s="11" t="s">
        <v>3114</v>
      </c>
      <c r="J7" s="288" t="s">
        <v>1841</v>
      </c>
      <c r="K7" s="287" t="s">
        <v>158</v>
      </c>
      <c r="L7" s="11" t="s">
        <v>159</v>
      </c>
      <c r="M7" s="11" t="s">
        <v>3114</v>
      </c>
      <c r="N7" s="288" t="s">
        <v>1841</v>
      </c>
      <c r="O7" s="287" t="s">
        <v>158</v>
      </c>
      <c r="P7" s="11" t="s">
        <v>159</v>
      </c>
      <c r="Q7" s="11" t="s">
        <v>3114</v>
      </c>
      <c r="R7" s="287" t="s">
        <v>1841</v>
      </c>
      <c r="S7" s="301"/>
    </row>
    <row r="8" spans="1:22" ht="18.75" x14ac:dyDescent="0.25">
      <c r="A8" s="101"/>
      <c r="B8" s="102"/>
      <c r="C8" s="289" t="s">
        <v>10</v>
      </c>
      <c r="D8" s="62" t="s">
        <v>11</v>
      </c>
      <c r="E8" s="62" t="s">
        <v>160</v>
      </c>
      <c r="F8" s="290" t="s">
        <v>12</v>
      </c>
      <c r="G8" s="289" t="s">
        <v>10</v>
      </c>
      <c r="H8" s="62" t="s">
        <v>11</v>
      </c>
      <c r="I8" s="62" t="s">
        <v>160</v>
      </c>
      <c r="J8" s="289" t="s">
        <v>12</v>
      </c>
      <c r="K8" s="291" t="s">
        <v>10</v>
      </c>
      <c r="L8" s="62" t="s">
        <v>11</v>
      </c>
      <c r="M8" s="62" t="s">
        <v>160</v>
      </c>
      <c r="N8" s="290" t="s">
        <v>12</v>
      </c>
      <c r="O8" s="289" t="s">
        <v>10</v>
      </c>
      <c r="P8" s="62" t="s">
        <v>11</v>
      </c>
      <c r="Q8" s="62" t="s">
        <v>160</v>
      </c>
      <c r="R8" s="289" t="s">
        <v>12</v>
      </c>
      <c r="S8" s="183"/>
    </row>
    <row r="9" spans="1:22" s="39" customFormat="1" x14ac:dyDescent="0.25">
      <c r="A9" s="31">
        <v>1</v>
      </c>
      <c r="B9" s="31">
        <v>2</v>
      </c>
      <c r="C9" s="25">
        <v>3</v>
      </c>
      <c r="D9" s="25">
        <v>4</v>
      </c>
      <c r="E9" s="25">
        <v>5</v>
      </c>
      <c r="F9" s="25">
        <v>6</v>
      </c>
      <c r="G9" s="25">
        <v>7</v>
      </c>
      <c r="H9" s="25">
        <v>8</v>
      </c>
      <c r="I9" s="25">
        <v>9</v>
      </c>
      <c r="J9" s="25">
        <v>10</v>
      </c>
      <c r="K9" s="25">
        <v>11</v>
      </c>
      <c r="L9" s="25">
        <v>12</v>
      </c>
      <c r="M9" s="25">
        <v>13</v>
      </c>
      <c r="N9" s="25">
        <v>14</v>
      </c>
      <c r="O9" s="25">
        <v>15</v>
      </c>
      <c r="P9" s="25">
        <v>16</v>
      </c>
      <c r="Q9" s="25">
        <v>17</v>
      </c>
      <c r="R9" s="25">
        <v>18</v>
      </c>
      <c r="S9" s="136"/>
      <c r="U9" s="299"/>
    </row>
    <row r="10" spans="1:22" ht="20.25" customHeight="1" x14ac:dyDescent="0.25">
      <c r="A10" s="104"/>
      <c r="B10" s="106" t="s">
        <v>13</v>
      </c>
      <c r="C10" s="142">
        <f>SUM(C11:C32)</f>
        <v>867465.27000000014</v>
      </c>
      <c r="D10" s="103">
        <f t="shared" ref="D10:N10" si="0">SUM(D11:D32)</f>
        <v>35193</v>
      </c>
      <c r="E10" s="103">
        <f>SUM(E11:E32)</f>
        <v>273</v>
      </c>
      <c r="F10" s="142">
        <f t="shared" si="0"/>
        <v>596379450.4799999</v>
      </c>
      <c r="G10" s="142">
        <f t="shared" si="0"/>
        <v>219263.88</v>
      </c>
      <c r="H10" s="103">
        <f t="shared" si="0"/>
        <v>9624</v>
      </c>
      <c r="I10" s="103">
        <f t="shared" si="0"/>
        <v>69</v>
      </c>
      <c r="J10" s="142">
        <f t="shared" si="0"/>
        <v>177000229.85999998</v>
      </c>
      <c r="K10" s="142">
        <f t="shared" si="0"/>
        <v>5854157.0700000003</v>
      </c>
      <c r="L10" s="103">
        <f t="shared" si="0"/>
        <v>222284</v>
      </c>
      <c r="M10" s="103">
        <f t="shared" si="0"/>
        <v>2783</v>
      </c>
      <c r="N10" s="142">
        <f t="shared" si="0"/>
        <v>7127844159.6940022</v>
      </c>
      <c r="O10" s="142">
        <f>C10+G10+K10</f>
        <v>6940886.2200000007</v>
      </c>
      <c r="P10" s="103">
        <f t="shared" ref="P10:R10" si="1">D10+H10+L10</f>
        <v>267101</v>
      </c>
      <c r="Q10" s="103">
        <f t="shared" si="1"/>
        <v>3125</v>
      </c>
      <c r="R10" s="142">
        <f t="shared" si="1"/>
        <v>7901223840.0340023</v>
      </c>
      <c r="S10" s="184"/>
      <c r="T10" s="61"/>
      <c r="U10" s="125"/>
      <c r="V10" s="61"/>
    </row>
    <row r="11" spans="1:22" ht="20.25" customHeight="1" x14ac:dyDescent="0.25">
      <c r="A11" s="69" t="s">
        <v>161</v>
      </c>
      <c r="B11" s="107" t="s">
        <v>14</v>
      </c>
      <c r="C11" s="144">
        <f>'перечень МКД'!I23</f>
        <v>0</v>
      </c>
      <c r="D11" s="30">
        <f>'перечень МКД'!L23</f>
        <v>0</v>
      </c>
      <c r="E11" s="25">
        <v>0</v>
      </c>
      <c r="F11" s="166">
        <f>'перечень МКД'!M23</f>
        <v>0</v>
      </c>
      <c r="G11" s="144">
        <f>'перечень МКД'!I24</f>
        <v>600</v>
      </c>
      <c r="H11" s="30">
        <f>'перечень МКД'!L24</f>
        <v>30</v>
      </c>
      <c r="I11" s="25">
        <v>1</v>
      </c>
      <c r="J11" s="146">
        <f>'перечень МКД'!M24</f>
        <v>1021536</v>
      </c>
      <c r="K11" s="292">
        <f>'перечень МКД'!I26</f>
        <v>22270.6</v>
      </c>
      <c r="L11" s="30">
        <f>'перечень МКД'!L26</f>
        <v>972</v>
      </c>
      <c r="M11" s="25">
        <v>27</v>
      </c>
      <c r="N11" s="166">
        <f>'перечень МКД'!M26</f>
        <v>18697819</v>
      </c>
      <c r="O11" s="144">
        <f t="shared" ref="O11:O32" si="2">C11+G11+K11</f>
        <v>22870.6</v>
      </c>
      <c r="P11" s="30">
        <f t="shared" ref="P11:P32" si="3">D11+H11+L11</f>
        <v>1002</v>
      </c>
      <c r="Q11" s="30">
        <f t="shared" ref="Q11:Q32" si="4">E11+I11+M11</f>
        <v>28</v>
      </c>
      <c r="R11" s="144">
        <f t="shared" ref="R11:R32" si="5">F11+J11+N11</f>
        <v>19719355</v>
      </c>
      <c r="S11" s="184"/>
      <c r="T11" s="61"/>
      <c r="U11" s="125"/>
      <c r="V11" s="61"/>
    </row>
    <row r="12" spans="1:22" ht="20.25" customHeight="1" x14ac:dyDescent="0.25">
      <c r="A12" s="69" t="s">
        <v>162</v>
      </c>
      <c r="B12" s="107" t="s">
        <v>15</v>
      </c>
      <c r="C12" s="145">
        <f>'перечень МКД'!I55</f>
        <v>24470.39</v>
      </c>
      <c r="D12" s="25">
        <f>'перечень МКД'!L55</f>
        <v>793</v>
      </c>
      <c r="E12" s="25">
        <v>12</v>
      </c>
      <c r="F12" s="166">
        <f>'перечень МКД'!M55</f>
        <v>19837188.390000001</v>
      </c>
      <c r="G12" s="145">
        <f>'перечень МКД'!I68</f>
        <v>0</v>
      </c>
      <c r="H12" s="25">
        <f>'перечень МКД'!L68</f>
        <v>0</v>
      </c>
      <c r="I12" s="25">
        <v>0</v>
      </c>
      <c r="J12" s="146">
        <f>'перечень МКД'!M68</f>
        <v>0</v>
      </c>
      <c r="K12" s="293">
        <f>'перечень МКД'!I69</f>
        <v>756738.15000000061</v>
      </c>
      <c r="L12" s="25">
        <f>'перечень МКД'!L69</f>
        <v>22443</v>
      </c>
      <c r="M12" s="25">
        <v>402</v>
      </c>
      <c r="N12" s="166">
        <f>'перечень МКД'!M69</f>
        <v>903799174</v>
      </c>
      <c r="O12" s="144">
        <f t="shared" si="2"/>
        <v>781208.54000000062</v>
      </c>
      <c r="P12" s="30">
        <f t="shared" si="3"/>
        <v>23236</v>
      </c>
      <c r="Q12" s="30">
        <f t="shared" si="4"/>
        <v>414</v>
      </c>
      <c r="R12" s="144">
        <f t="shared" si="5"/>
        <v>923636362.38999999</v>
      </c>
      <c r="S12" s="184"/>
      <c r="T12" s="61"/>
      <c r="U12" s="125"/>
      <c r="V12" s="61"/>
    </row>
    <row r="13" spans="1:22" ht="21" customHeight="1" x14ac:dyDescent="0.25">
      <c r="A13" s="69" t="s">
        <v>163</v>
      </c>
      <c r="B13" s="107" t="s">
        <v>44</v>
      </c>
      <c r="C13" s="144">
        <f>'перечень МКД'!I473</f>
        <v>65567.599999999991</v>
      </c>
      <c r="D13" s="30">
        <f>'перечень МКД'!L473</f>
        <v>2292</v>
      </c>
      <c r="E13" s="30">
        <v>36</v>
      </c>
      <c r="F13" s="166">
        <f>'перечень МКД'!M473</f>
        <v>40244836.419999994</v>
      </c>
      <c r="G13" s="144">
        <f>'перечень МКД'!I510</f>
        <v>288.8</v>
      </c>
      <c r="H13" s="30">
        <f>'перечень МКД'!L510</f>
        <v>10</v>
      </c>
      <c r="I13" s="30">
        <v>1</v>
      </c>
      <c r="J13" s="146">
        <f>'перечень МКД'!M510</f>
        <v>175560</v>
      </c>
      <c r="K13" s="292">
        <f>'перечень МКД'!I512</f>
        <v>235218.80999999991</v>
      </c>
      <c r="L13" s="30">
        <f>'перечень МКД'!L512</f>
        <v>7823</v>
      </c>
      <c r="M13" s="30">
        <v>125</v>
      </c>
      <c r="N13" s="166">
        <f>'перечень МКД'!M512</f>
        <v>240783366.48999995</v>
      </c>
      <c r="O13" s="144">
        <f t="shared" si="2"/>
        <v>301075.2099999999</v>
      </c>
      <c r="P13" s="30">
        <f t="shared" si="3"/>
        <v>10125</v>
      </c>
      <c r="Q13" s="30">
        <f t="shared" si="4"/>
        <v>162</v>
      </c>
      <c r="R13" s="144">
        <f t="shared" si="5"/>
        <v>281203762.90999997</v>
      </c>
      <c r="S13" s="184"/>
      <c r="T13" s="61"/>
      <c r="U13" s="125"/>
      <c r="V13" s="61"/>
    </row>
    <row r="14" spans="1:22" ht="34.5" customHeight="1" x14ac:dyDescent="0.25">
      <c r="A14" s="69" t="s">
        <v>164</v>
      </c>
      <c r="B14" s="107" t="s">
        <v>1833</v>
      </c>
      <c r="C14" s="144">
        <f>'перечень МКД'!I639</f>
        <v>0</v>
      </c>
      <c r="D14" s="30">
        <f>'перечень МКД'!L639</f>
        <v>0</v>
      </c>
      <c r="E14" s="30">
        <v>0</v>
      </c>
      <c r="F14" s="144">
        <f>'перечень МКД'!M639</f>
        <v>0</v>
      </c>
      <c r="G14" s="144">
        <f>'перечень МКД'!I640</f>
        <v>0</v>
      </c>
      <c r="H14" s="30">
        <f>'перечень МКД'!L640</f>
        <v>0</v>
      </c>
      <c r="I14" s="25">
        <v>0</v>
      </c>
      <c r="J14" s="146">
        <f>'перечень МКД'!M640</f>
        <v>0</v>
      </c>
      <c r="K14" s="292">
        <f>'перечень МКД'!I641</f>
        <v>6540.8</v>
      </c>
      <c r="L14" s="30">
        <f>'перечень МКД'!L641</f>
        <v>256</v>
      </c>
      <c r="M14" s="25">
        <v>10</v>
      </c>
      <c r="N14" s="166">
        <f>'перечень МКД'!M641</f>
        <v>20180811.900000002</v>
      </c>
      <c r="O14" s="144">
        <f t="shared" si="2"/>
        <v>6540.8</v>
      </c>
      <c r="P14" s="30">
        <f t="shared" si="3"/>
        <v>256</v>
      </c>
      <c r="Q14" s="30">
        <f t="shared" si="4"/>
        <v>10</v>
      </c>
      <c r="R14" s="144">
        <f t="shared" si="5"/>
        <v>20180811.900000002</v>
      </c>
      <c r="S14" s="184"/>
      <c r="T14" s="61"/>
      <c r="U14" s="125"/>
      <c r="V14" s="61"/>
    </row>
    <row r="15" spans="1:22" ht="34.5" customHeight="1" x14ac:dyDescent="0.25">
      <c r="A15" s="69" t="s">
        <v>165</v>
      </c>
      <c r="B15" s="316" t="s">
        <v>3136</v>
      </c>
      <c r="C15" s="144">
        <f>'перечень МКД'!I653</f>
        <v>0</v>
      </c>
      <c r="D15" s="30">
        <f>'перечень МКД'!L653</f>
        <v>0</v>
      </c>
      <c r="E15" s="25">
        <v>0</v>
      </c>
      <c r="F15" s="166">
        <f>'перечень МКД'!M653</f>
        <v>0</v>
      </c>
      <c r="G15" s="144">
        <f>'перечень МКД'!I654</f>
        <v>0</v>
      </c>
      <c r="H15" s="30">
        <f>'перечень МКД'!L654</f>
        <v>0</v>
      </c>
      <c r="I15" s="25">
        <v>0</v>
      </c>
      <c r="J15" s="144">
        <f>'перечень МКД'!M654</f>
        <v>0</v>
      </c>
      <c r="K15" s="292">
        <f>'перечень МКД'!I655</f>
        <v>28867.599999999999</v>
      </c>
      <c r="L15" s="30">
        <f>'перечень МКД'!L655</f>
        <v>1428</v>
      </c>
      <c r="M15" s="25">
        <v>56</v>
      </c>
      <c r="N15" s="190">
        <f>'перечень МКД'!M655</f>
        <v>58108849.310000002</v>
      </c>
      <c r="O15" s="144">
        <f t="shared" si="2"/>
        <v>28867.599999999999</v>
      </c>
      <c r="P15" s="30">
        <f t="shared" si="3"/>
        <v>1428</v>
      </c>
      <c r="Q15" s="30">
        <f t="shared" si="4"/>
        <v>56</v>
      </c>
      <c r="R15" s="144">
        <f t="shared" si="5"/>
        <v>58108849.310000002</v>
      </c>
      <c r="S15" s="184"/>
      <c r="T15" s="61"/>
      <c r="U15" s="125"/>
      <c r="V15" s="61"/>
    </row>
    <row r="16" spans="1:22" ht="34.5" customHeight="1" x14ac:dyDescent="0.25">
      <c r="A16" s="69" t="s">
        <v>166</v>
      </c>
      <c r="B16" s="316" t="s">
        <v>3137</v>
      </c>
      <c r="C16" s="144">
        <f>'перечень МКД'!I713</f>
        <v>0</v>
      </c>
      <c r="D16" s="30">
        <f>'перечень МКД'!L713</f>
        <v>0</v>
      </c>
      <c r="E16" s="25">
        <v>0</v>
      </c>
      <c r="F16" s="190">
        <f>'перечень МКД'!M713</f>
        <v>0</v>
      </c>
      <c r="G16" s="146">
        <f>'перечень МКД'!I714</f>
        <v>2099.6</v>
      </c>
      <c r="H16" s="25">
        <f>'перечень МКД'!L714</f>
        <v>73</v>
      </c>
      <c r="I16" s="25">
        <v>1</v>
      </c>
      <c r="J16" s="146">
        <f>'перечень МКД'!M714</f>
        <v>1165950</v>
      </c>
      <c r="K16" s="294">
        <f>'перечень МКД'!I716</f>
        <v>45176.180000000022</v>
      </c>
      <c r="L16" s="25">
        <f>'перечень МКД'!L716</f>
        <v>1760</v>
      </c>
      <c r="M16" s="25">
        <v>55</v>
      </c>
      <c r="N16" s="166">
        <f>'перечень МКД'!M716</f>
        <v>107292413</v>
      </c>
      <c r="O16" s="144">
        <f t="shared" si="2"/>
        <v>47275.780000000021</v>
      </c>
      <c r="P16" s="30">
        <f t="shared" si="3"/>
        <v>1833</v>
      </c>
      <c r="Q16" s="30">
        <f t="shared" si="4"/>
        <v>56</v>
      </c>
      <c r="R16" s="144">
        <f t="shared" si="5"/>
        <v>108458363</v>
      </c>
      <c r="S16" s="184"/>
      <c r="T16" s="61"/>
      <c r="U16" s="125"/>
      <c r="V16" s="61"/>
    </row>
    <row r="17" spans="1:24" ht="20.25" customHeight="1" x14ac:dyDescent="0.25">
      <c r="A17" s="69" t="s">
        <v>167</v>
      </c>
      <c r="B17" s="107" t="s">
        <v>48</v>
      </c>
      <c r="C17" s="146">
        <f>'перечень МКД'!I773</f>
        <v>664.4</v>
      </c>
      <c r="D17" s="25">
        <f>'перечень МКД'!L773</f>
        <v>24</v>
      </c>
      <c r="E17" s="25">
        <v>1</v>
      </c>
      <c r="F17" s="166">
        <f>'перечень МКД'!M773</f>
        <v>79502.97</v>
      </c>
      <c r="G17" s="144">
        <f>'перечень МКД'!I775</f>
        <v>0</v>
      </c>
      <c r="H17" s="30">
        <f>'перечень МКД'!L775</f>
        <v>0</v>
      </c>
      <c r="I17" s="30">
        <v>0</v>
      </c>
      <c r="J17" s="144">
        <f>'перечень МКД'!M775</f>
        <v>0</v>
      </c>
      <c r="K17" s="292">
        <f>'перечень МКД'!I776</f>
        <v>30601.699999999993</v>
      </c>
      <c r="L17" s="30">
        <f>'перечень МКД'!L776</f>
        <v>965</v>
      </c>
      <c r="M17" s="30">
        <v>45</v>
      </c>
      <c r="N17" s="190">
        <f>'перечень МКД'!M776</f>
        <v>81427986</v>
      </c>
      <c r="O17" s="144">
        <f t="shared" si="2"/>
        <v>31266.099999999995</v>
      </c>
      <c r="P17" s="30">
        <f t="shared" si="3"/>
        <v>989</v>
      </c>
      <c r="Q17" s="30">
        <f t="shared" si="4"/>
        <v>46</v>
      </c>
      <c r="R17" s="144">
        <f t="shared" si="5"/>
        <v>81507488.969999999</v>
      </c>
      <c r="S17" s="184"/>
      <c r="T17" s="61"/>
      <c r="U17" s="125"/>
      <c r="V17" s="61"/>
    </row>
    <row r="18" spans="1:24" ht="20.25" customHeight="1" x14ac:dyDescent="0.25">
      <c r="A18" s="69" t="s">
        <v>168</v>
      </c>
      <c r="B18" s="107" t="s">
        <v>50</v>
      </c>
      <c r="C18" s="144">
        <f>'перечень МКД'!I823</f>
        <v>17350.52</v>
      </c>
      <c r="D18" s="30">
        <f>'перечень МКД'!L823</f>
        <v>638</v>
      </c>
      <c r="E18" s="30">
        <v>6</v>
      </c>
      <c r="F18" s="190">
        <f>'перечень МКД'!M823</f>
        <v>4196567.0500000007</v>
      </c>
      <c r="G18" s="146">
        <f>'перечень МКД'!I830</f>
        <v>2295</v>
      </c>
      <c r="H18" s="25">
        <f>'перечень МКД'!L830</f>
        <v>111</v>
      </c>
      <c r="I18" s="25">
        <v>3</v>
      </c>
      <c r="J18" s="146">
        <f>'перечень МКД'!M830</f>
        <v>11456350.559999999</v>
      </c>
      <c r="K18" s="294">
        <f>'перечень МКД'!I834</f>
        <v>98930.290000000023</v>
      </c>
      <c r="L18" s="25">
        <f>'перечень МКД'!L834</f>
        <v>3689</v>
      </c>
      <c r="M18" s="25">
        <v>109</v>
      </c>
      <c r="N18" s="166">
        <f>'перечень МКД'!M834</f>
        <v>205936131.41</v>
      </c>
      <c r="O18" s="144">
        <f t="shared" si="2"/>
        <v>118575.81000000003</v>
      </c>
      <c r="P18" s="30">
        <f t="shared" si="3"/>
        <v>4438</v>
      </c>
      <c r="Q18" s="30">
        <f t="shared" si="4"/>
        <v>118</v>
      </c>
      <c r="R18" s="144">
        <f t="shared" si="5"/>
        <v>221589049.01999998</v>
      </c>
      <c r="S18" s="184"/>
      <c r="T18" s="61"/>
      <c r="U18" s="125"/>
      <c r="V18" s="61"/>
    </row>
    <row r="19" spans="1:24" ht="34.5" customHeight="1" x14ac:dyDescent="0.25">
      <c r="A19" s="69" t="s">
        <v>3135</v>
      </c>
      <c r="B19" s="107" t="s">
        <v>1834</v>
      </c>
      <c r="C19" s="146">
        <f>'перечень МКД'!I945</f>
        <v>0</v>
      </c>
      <c r="D19" s="25">
        <f>'перечень МКД'!L945</f>
        <v>0</v>
      </c>
      <c r="E19" s="25">
        <v>0</v>
      </c>
      <c r="F19" s="166">
        <f>'перечень МКД'!M945</f>
        <v>0</v>
      </c>
      <c r="G19" s="144">
        <f>'перечень МКД'!I946</f>
        <v>0</v>
      </c>
      <c r="H19" s="30">
        <f>'перечень МКД'!L946</f>
        <v>0</v>
      </c>
      <c r="I19" s="25">
        <v>0</v>
      </c>
      <c r="J19" s="144">
        <f>'перечень МКД'!M946</f>
        <v>0</v>
      </c>
      <c r="K19" s="292">
        <f>'перечень МКД'!I947</f>
        <v>9823.3000000000011</v>
      </c>
      <c r="L19" s="30">
        <f>'перечень МКД'!L947</f>
        <v>345</v>
      </c>
      <c r="M19" s="25">
        <v>15</v>
      </c>
      <c r="N19" s="190">
        <f>'перечень МКД'!M947</f>
        <v>17245304.930000003</v>
      </c>
      <c r="O19" s="144">
        <f t="shared" si="2"/>
        <v>9823.3000000000011</v>
      </c>
      <c r="P19" s="30">
        <f t="shared" si="3"/>
        <v>345</v>
      </c>
      <c r="Q19" s="30">
        <f t="shared" si="4"/>
        <v>15</v>
      </c>
      <c r="R19" s="144">
        <f t="shared" si="5"/>
        <v>17245304.930000003</v>
      </c>
      <c r="S19" s="184"/>
      <c r="T19" s="61"/>
      <c r="U19" s="125"/>
      <c r="V19" s="61"/>
    </row>
    <row r="20" spans="1:24" ht="34.5" customHeight="1" x14ac:dyDescent="0.25">
      <c r="A20" s="69" t="s">
        <v>169</v>
      </c>
      <c r="B20" s="316" t="s">
        <v>3138</v>
      </c>
      <c r="C20" s="144">
        <f>'перечень МКД'!I964</f>
        <v>0</v>
      </c>
      <c r="D20" s="30">
        <f>'перечень МКД'!L964</f>
        <v>0</v>
      </c>
      <c r="E20" s="25">
        <v>0</v>
      </c>
      <c r="F20" s="190">
        <f>'перечень МКД'!M964</f>
        <v>0</v>
      </c>
      <c r="G20" s="144">
        <f>'перечень МКД'!I965</f>
        <v>0</v>
      </c>
      <c r="H20" s="30">
        <f>'перечень МКД'!L965</f>
        <v>0</v>
      </c>
      <c r="I20" s="25">
        <v>0</v>
      </c>
      <c r="J20" s="144">
        <f>'перечень МКД'!M965</f>
        <v>0</v>
      </c>
      <c r="K20" s="292">
        <f>'перечень МКД'!I966</f>
        <v>10318.800000000001</v>
      </c>
      <c r="L20" s="30">
        <f>'перечень МКД'!L966</f>
        <v>365</v>
      </c>
      <c r="M20" s="30">
        <v>14</v>
      </c>
      <c r="N20" s="190">
        <f>'перечень МКД'!M966</f>
        <v>38940086.199999996</v>
      </c>
      <c r="O20" s="144">
        <f t="shared" si="2"/>
        <v>10318.800000000001</v>
      </c>
      <c r="P20" s="30">
        <f t="shared" si="3"/>
        <v>365</v>
      </c>
      <c r="Q20" s="30">
        <f t="shared" si="4"/>
        <v>14</v>
      </c>
      <c r="R20" s="144">
        <f t="shared" si="5"/>
        <v>38940086.199999996</v>
      </c>
      <c r="S20" s="184"/>
      <c r="T20" s="61"/>
      <c r="U20" s="125"/>
      <c r="V20" s="61"/>
    </row>
    <row r="21" spans="1:24" ht="20.25" customHeight="1" x14ac:dyDescent="0.3">
      <c r="A21" s="69" t="s">
        <v>170</v>
      </c>
      <c r="B21" s="107" t="s">
        <v>63</v>
      </c>
      <c r="C21" s="144">
        <f>'перечень МКД'!I982</f>
        <v>109328.6</v>
      </c>
      <c r="D21" s="30">
        <f>'перечень МКД'!L982</f>
        <v>5128</v>
      </c>
      <c r="E21" s="30">
        <v>34</v>
      </c>
      <c r="F21" s="190">
        <f>'перечень МКД'!M982</f>
        <v>63888776.170000002</v>
      </c>
      <c r="G21" s="144">
        <f>'перечень МКД'!I1017</f>
        <v>66765.2</v>
      </c>
      <c r="H21" s="30">
        <f>'перечень МКД'!L1017</f>
        <v>3230</v>
      </c>
      <c r="I21" s="25">
        <v>16</v>
      </c>
      <c r="J21" s="146">
        <f>'перечень МКД'!M1017</f>
        <v>81676442.099999994</v>
      </c>
      <c r="K21" s="292">
        <f>'перечень МКД'!I1034</f>
        <v>348977.1</v>
      </c>
      <c r="L21" s="30">
        <f>'перечень МКД'!L1034</f>
        <v>15821</v>
      </c>
      <c r="M21" s="25">
        <v>237</v>
      </c>
      <c r="N21" s="166">
        <f>'перечень МКД'!M1034</f>
        <v>596530771.25</v>
      </c>
      <c r="O21" s="144">
        <f t="shared" si="2"/>
        <v>525070.89999999991</v>
      </c>
      <c r="P21" s="30">
        <f t="shared" si="3"/>
        <v>24179</v>
      </c>
      <c r="Q21" s="30">
        <f t="shared" si="4"/>
        <v>287</v>
      </c>
      <c r="R21" s="144">
        <f t="shared" si="5"/>
        <v>742095989.51999998</v>
      </c>
      <c r="S21" s="184"/>
      <c r="T21" s="61"/>
      <c r="U21" s="125"/>
      <c r="V21" s="61"/>
      <c r="X21" s="180"/>
    </row>
    <row r="22" spans="1:24" ht="21" customHeight="1" x14ac:dyDescent="0.25">
      <c r="A22" s="69" t="s">
        <v>171</v>
      </c>
      <c r="B22" s="107" t="s">
        <v>64</v>
      </c>
      <c r="C22" s="144">
        <f>'перечень МКД'!I1273</f>
        <v>6352.7</v>
      </c>
      <c r="D22" s="30">
        <f>'перечень МКД'!L1273</f>
        <v>225</v>
      </c>
      <c r="E22" s="25">
        <v>3</v>
      </c>
      <c r="F22" s="166">
        <f>'перечень МКД'!M1273</f>
        <v>5889671.7799999993</v>
      </c>
      <c r="G22" s="144">
        <f>'перечень МКД'!I1277</f>
        <v>8767.2999999999993</v>
      </c>
      <c r="H22" s="30">
        <f>'перечень МКД'!L1277</f>
        <v>305</v>
      </c>
      <c r="I22" s="25">
        <v>4</v>
      </c>
      <c r="J22" s="144">
        <f>'перечень МКД'!M1277</f>
        <v>5881311.3000000007</v>
      </c>
      <c r="K22" s="292">
        <f>'перечень МКД'!I1282</f>
        <v>189982.31000000014</v>
      </c>
      <c r="L22" s="30">
        <f>'перечень МКД'!L1282</f>
        <v>7313</v>
      </c>
      <c r="M22" s="30">
        <v>137</v>
      </c>
      <c r="N22" s="190">
        <f>'перечень МКД'!M1282</f>
        <v>216357072.84000006</v>
      </c>
      <c r="O22" s="144">
        <f t="shared" si="2"/>
        <v>205102.31000000014</v>
      </c>
      <c r="P22" s="30">
        <f t="shared" si="3"/>
        <v>7843</v>
      </c>
      <c r="Q22" s="30">
        <f t="shared" si="4"/>
        <v>144</v>
      </c>
      <c r="R22" s="144">
        <f t="shared" si="5"/>
        <v>228128055.92000008</v>
      </c>
      <c r="S22" s="184"/>
      <c r="T22" s="61"/>
      <c r="U22" s="125"/>
      <c r="V22" s="61"/>
    </row>
    <row r="23" spans="1:24" s="181" customFormat="1" ht="21" customHeight="1" x14ac:dyDescent="0.25">
      <c r="A23" s="69" t="s">
        <v>172</v>
      </c>
      <c r="B23" s="107" t="s">
        <v>92</v>
      </c>
      <c r="C23" s="144">
        <f>'перечень МКД'!I1421</f>
        <v>5022.8999999999996</v>
      </c>
      <c r="D23" s="30">
        <f>'перечень МКД'!L1421</f>
        <v>182</v>
      </c>
      <c r="E23" s="30">
        <v>2</v>
      </c>
      <c r="F23" s="190">
        <f>'перечень МКД'!M1421</f>
        <v>1837530</v>
      </c>
      <c r="G23" s="144">
        <f>'перечень МКД'!I1424</f>
        <v>0</v>
      </c>
      <c r="H23" s="30">
        <f>'перечень МКД'!L1424</f>
        <v>0</v>
      </c>
      <c r="I23" s="25">
        <v>0</v>
      </c>
      <c r="J23" s="146">
        <f>'перечень МКД'!M1424</f>
        <v>0</v>
      </c>
      <c r="K23" s="292">
        <f>'перечень МКД'!I1425</f>
        <v>79423.499999999971</v>
      </c>
      <c r="L23" s="30">
        <f>'перечень МКД'!L1425</f>
        <v>3090</v>
      </c>
      <c r="M23" s="25">
        <v>52</v>
      </c>
      <c r="N23" s="166">
        <f>'перечень МКД'!M1425</f>
        <v>143192112.69</v>
      </c>
      <c r="O23" s="144">
        <f t="shared" si="2"/>
        <v>84446.399999999965</v>
      </c>
      <c r="P23" s="30">
        <f t="shared" si="3"/>
        <v>3272</v>
      </c>
      <c r="Q23" s="30">
        <f t="shared" si="4"/>
        <v>54</v>
      </c>
      <c r="R23" s="144">
        <f t="shared" si="5"/>
        <v>145029642.69</v>
      </c>
      <c r="S23" s="184"/>
      <c r="T23" s="61"/>
      <c r="U23" s="125"/>
      <c r="V23" s="61"/>
    </row>
    <row r="24" spans="1:24" ht="36" customHeight="1" x14ac:dyDescent="0.25">
      <c r="A24" s="69" t="s">
        <v>173</v>
      </c>
      <c r="B24" s="316" t="s">
        <v>3139</v>
      </c>
      <c r="C24" s="144">
        <f>'перечень МКД'!I1479</f>
        <v>7214.75</v>
      </c>
      <c r="D24" s="30">
        <f>'перечень МКД'!L1479</f>
        <v>277</v>
      </c>
      <c r="E24" s="25">
        <v>3</v>
      </c>
      <c r="F24" s="166">
        <f>'перечень МКД'!M1479</f>
        <v>2332138.37</v>
      </c>
      <c r="G24" s="144">
        <f>'перечень МКД'!I1483</f>
        <v>0</v>
      </c>
      <c r="H24" s="30">
        <f>'перечень МКД'!L1483</f>
        <v>0</v>
      </c>
      <c r="I24" s="25">
        <v>0</v>
      </c>
      <c r="J24" s="146">
        <f>'перечень МКД'!M1483</f>
        <v>0</v>
      </c>
      <c r="K24" s="292">
        <f>'перечень МКД'!I1484</f>
        <v>123886.11</v>
      </c>
      <c r="L24" s="30">
        <f>'перечень МКД'!L1484</f>
        <v>5167</v>
      </c>
      <c r="M24" s="30">
        <v>115</v>
      </c>
      <c r="N24" s="166">
        <f>'перечень МКД'!M1484</f>
        <v>145615716.94</v>
      </c>
      <c r="O24" s="144">
        <f t="shared" si="2"/>
        <v>131100.85999999999</v>
      </c>
      <c r="P24" s="30">
        <f t="shared" si="3"/>
        <v>5444</v>
      </c>
      <c r="Q24" s="30">
        <f t="shared" si="4"/>
        <v>118</v>
      </c>
      <c r="R24" s="144">
        <f t="shared" si="5"/>
        <v>147947855.31</v>
      </c>
      <c r="S24" s="184"/>
      <c r="T24" s="61"/>
      <c r="U24" s="125"/>
      <c r="V24" s="61"/>
    </row>
    <row r="25" spans="1:24" ht="20.25" customHeight="1" x14ac:dyDescent="0.25">
      <c r="A25" s="69" t="s">
        <v>174</v>
      </c>
      <c r="B25" s="107" t="s">
        <v>94</v>
      </c>
      <c r="C25" s="144">
        <f>'перечень МКД'!I1601</f>
        <v>558.79999999999995</v>
      </c>
      <c r="D25" s="30">
        <f>'перечень МКД'!L1601</f>
        <v>17</v>
      </c>
      <c r="E25" s="30">
        <v>1</v>
      </c>
      <c r="F25" s="166">
        <f>'перечень МКД'!M1601</f>
        <v>283026.88</v>
      </c>
      <c r="G25" s="144">
        <f>'перечень МКД'!I1603</f>
        <v>0</v>
      </c>
      <c r="H25" s="30">
        <f>'перечень МКД'!L1603</f>
        <v>0</v>
      </c>
      <c r="I25" s="25">
        <v>0</v>
      </c>
      <c r="J25" s="144">
        <f>'перечень МКД'!M1603</f>
        <v>0</v>
      </c>
      <c r="K25" s="292">
        <f>'перечень МКД'!I1604</f>
        <v>2321</v>
      </c>
      <c r="L25" s="30">
        <f>'перечень МКД'!L1604</f>
        <v>107</v>
      </c>
      <c r="M25" s="30">
        <v>5</v>
      </c>
      <c r="N25" s="166">
        <f>'перечень МКД'!M1604</f>
        <v>4023903.0999999996</v>
      </c>
      <c r="O25" s="144">
        <f t="shared" si="2"/>
        <v>2879.8</v>
      </c>
      <c r="P25" s="30">
        <f t="shared" si="3"/>
        <v>124</v>
      </c>
      <c r="Q25" s="30">
        <f t="shared" si="4"/>
        <v>6</v>
      </c>
      <c r="R25" s="144">
        <f t="shared" si="5"/>
        <v>4306929.9799999995</v>
      </c>
      <c r="S25" s="184"/>
      <c r="T25" s="61"/>
      <c r="U25" s="125"/>
      <c r="V25" s="61"/>
    </row>
    <row r="26" spans="1:24" ht="35.25" customHeight="1" x14ac:dyDescent="0.25">
      <c r="A26" s="69" t="s">
        <v>175</v>
      </c>
      <c r="B26" s="107" t="s">
        <v>1835</v>
      </c>
      <c r="C26" s="144">
        <f>'перечень МКД'!I1611</f>
        <v>0</v>
      </c>
      <c r="D26" s="30">
        <f>'перечень МКД'!L1611</f>
        <v>0</v>
      </c>
      <c r="E26" s="30">
        <v>0</v>
      </c>
      <c r="F26" s="166">
        <f>'перечень МКД'!M1611</f>
        <v>0</v>
      </c>
      <c r="G26" s="144">
        <f>'перечень МКД'!I1612</f>
        <v>5816.1</v>
      </c>
      <c r="H26" s="30">
        <f>'перечень МКД'!L1612</f>
        <v>247</v>
      </c>
      <c r="I26" s="25">
        <v>2</v>
      </c>
      <c r="J26" s="146">
        <f>'перечень МКД'!M1612</f>
        <v>1377207</v>
      </c>
      <c r="K26" s="292">
        <f>'перечень МКД'!I1615</f>
        <v>64310.09</v>
      </c>
      <c r="L26" s="30">
        <f>'перечень МКД'!L1615</f>
        <v>2065</v>
      </c>
      <c r="M26" s="25">
        <v>69</v>
      </c>
      <c r="N26" s="166">
        <f>'перечень МКД'!M1615</f>
        <v>124562740.75999999</v>
      </c>
      <c r="O26" s="144">
        <f t="shared" si="2"/>
        <v>70126.19</v>
      </c>
      <c r="P26" s="30">
        <f t="shared" si="3"/>
        <v>2312</v>
      </c>
      <c r="Q26" s="30">
        <f t="shared" si="4"/>
        <v>71</v>
      </c>
      <c r="R26" s="144">
        <f t="shared" si="5"/>
        <v>125939947.75999999</v>
      </c>
      <c r="S26" s="184"/>
      <c r="T26" s="61"/>
      <c r="U26" s="125"/>
      <c r="V26" s="61"/>
    </row>
    <row r="27" spans="1:24" ht="20.25" customHeight="1" x14ac:dyDescent="0.25">
      <c r="A27" s="69" t="s">
        <v>176</v>
      </c>
      <c r="B27" s="107" t="s">
        <v>98</v>
      </c>
      <c r="C27" s="144">
        <f>'перечень МКД'!I1686</f>
        <v>34151.200000000004</v>
      </c>
      <c r="D27" s="30">
        <f>'перечень МКД'!L1686</f>
        <v>1114</v>
      </c>
      <c r="E27" s="25">
        <v>16</v>
      </c>
      <c r="F27" s="166">
        <f>'перечень МКД'!M1686</f>
        <v>19731613.68</v>
      </c>
      <c r="G27" s="145">
        <f>'перечень МКД'!I1703</f>
        <v>8049.2000000000007</v>
      </c>
      <c r="H27" s="25">
        <f>'перечень МКД'!L1703</f>
        <v>323</v>
      </c>
      <c r="I27" s="25">
        <v>7</v>
      </c>
      <c r="J27" s="146">
        <f>'перечень МКД'!M1703</f>
        <v>1193951</v>
      </c>
      <c r="K27" s="293">
        <f>'перечень МКД'!I1711</f>
        <v>535239.91</v>
      </c>
      <c r="L27" s="25">
        <f>'перечень МКД'!L1711</f>
        <v>16423</v>
      </c>
      <c r="M27" s="25">
        <v>282</v>
      </c>
      <c r="N27" s="166">
        <f>'перечень МКД'!M1711</f>
        <v>500861893.89000005</v>
      </c>
      <c r="O27" s="144">
        <f t="shared" si="2"/>
        <v>577440.31000000006</v>
      </c>
      <c r="P27" s="30">
        <f t="shared" si="3"/>
        <v>17860</v>
      </c>
      <c r="Q27" s="30">
        <f t="shared" si="4"/>
        <v>305</v>
      </c>
      <c r="R27" s="144">
        <f t="shared" si="5"/>
        <v>521787458.57000005</v>
      </c>
      <c r="S27" s="184"/>
      <c r="T27" s="61"/>
      <c r="U27" s="125"/>
      <c r="V27" s="61"/>
    </row>
    <row r="28" spans="1:24" ht="33.75" customHeight="1" x14ac:dyDescent="0.25">
      <c r="A28" s="69" t="s">
        <v>177</v>
      </c>
      <c r="B28" s="107" t="s">
        <v>1836</v>
      </c>
      <c r="C28" s="145">
        <f>'перечень МКД'!I1995</f>
        <v>684</v>
      </c>
      <c r="D28" s="25">
        <f>'перечень МКД'!L1995</f>
        <v>10</v>
      </c>
      <c r="E28" s="25">
        <v>1</v>
      </c>
      <c r="F28" s="166">
        <f>'перечень МКД'!M1995</f>
        <v>207142.84</v>
      </c>
      <c r="G28" s="144">
        <f>'перечень МКД'!I1997</f>
        <v>3818.3</v>
      </c>
      <c r="H28" s="30">
        <f>'перечень МКД'!L1997</f>
        <v>131</v>
      </c>
      <c r="I28" s="25">
        <v>1</v>
      </c>
      <c r="J28" s="146">
        <f>'перечень МКД'!M1997</f>
        <v>1501440</v>
      </c>
      <c r="K28" s="292">
        <f>'перечень МКД'!I1999</f>
        <v>74065.17</v>
      </c>
      <c r="L28" s="30">
        <f>'перечень МКД'!L1999</f>
        <v>2014</v>
      </c>
      <c r="M28" s="25">
        <v>59</v>
      </c>
      <c r="N28" s="166">
        <f>'перечень МКД'!M1999</f>
        <v>114067406.32000001</v>
      </c>
      <c r="O28" s="144">
        <f t="shared" si="2"/>
        <v>78567.47</v>
      </c>
      <c r="P28" s="30">
        <f t="shared" si="3"/>
        <v>2155</v>
      </c>
      <c r="Q28" s="30">
        <f t="shared" si="4"/>
        <v>61</v>
      </c>
      <c r="R28" s="144">
        <f t="shared" si="5"/>
        <v>115775989.16000001</v>
      </c>
      <c r="S28" s="184"/>
      <c r="T28" s="61"/>
      <c r="U28" s="125"/>
      <c r="V28" s="61"/>
    </row>
    <row r="29" spans="1:24" ht="21" customHeight="1" x14ac:dyDescent="0.25">
      <c r="A29" s="69" t="s">
        <v>178</v>
      </c>
      <c r="B29" s="107" t="s">
        <v>120</v>
      </c>
      <c r="C29" s="144">
        <f>'перечень МКД'!I2060</f>
        <v>0</v>
      </c>
      <c r="D29" s="30">
        <f>'перечень МКД'!L2060</f>
        <v>0</v>
      </c>
      <c r="E29" s="25">
        <v>0</v>
      </c>
      <c r="F29" s="166">
        <f>'перечень МКД'!M2060</f>
        <v>0</v>
      </c>
      <c r="G29" s="144">
        <f>'перечень МКД'!I2061</f>
        <v>0</v>
      </c>
      <c r="H29" s="30">
        <f>'перечень МКД'!L2061</f>
        <v>0</v>
      </c>
      <c r="I29" s="25">
        <v>0</v>
      </c>
      <c r="J29" s="146">
        <f>'перечень МКД'!M2061</f>
        <v>0</v>
      </c>
      <c r="K29" s="292">
        <f>'перечень МКД'!I2062</f>
        <v>8494.5</v>
      </c>
      <c r="L29" s="30">
        <f>'перечень МКД'!L2062</f>
        <v>317</v>
      </c>
      <c r="M29" s="25">
        <v>14</v>
      </c>
      <c r="N29" s="166">
        <f>'перечень МКД'!M2062</f>
        <v>19981110.800000001</v>
      </c>
      <c r="O29" s="144">
        <f t="shared" si="2"/>
        <v>8494.5</v>
      </c>
      <c r="P29" s="30">
        <f t="shared" si="3"/>
        <v>317</v>
      </c>
      <c r="Q29" s="30">
        <f t="shared" si="4"/>
        <v>14</v>
      </c>
      <c r="R29" s="144">
        <f t="shared" si="5"/>
        <v>19981110.800000001</v>
      </c>
      <c r="S29" s="184"/>
      <c r="T29" s="61"/>
      <c r="U29" s="125"/>
      <c r="V29" s="61"/>
    </row>
    <row r="30" spans="1:24" ht="21" customHeight="1" x14ac:dyDescent="0.25">
      <c r="A30" s="69" t="s">
        <v>179</v>
      </c>
      <c r="B30" s="107" t="s">
        <v>121</v>
      </c>
      <c r="C30" s="144">
        <f>'перечень МКД'!I2078</f>
        <v>39883.33</v>
      </c>
      <c r="D30" s="30">
        <f>'перечень МКД'!L2078</f>
        <v>1423</v>
      </c>
      <c r="E30" s="25">
        <v>25</v>
      </c>
      <c r="F30" s="166">
        <f>'перечень МКД'!M2078</f>
        <v>29547296.479999997</v>
      </c>
      <c r="G30" s="144">
        <f>'перечень МКД'!I2104</f>
        <v>20574.910000000003</v>
      </c>
      <c r="H30" s="30">
        <f>'перечень МКД'!L2104</f>
        <v>785</v>
      </c>
      <c r="I30" s="25">
        <v>7</v>
      </c>
      <c r="J30" s="146">
        <f>'перечень МКД'!M2104</f>
        <v>10540280.58</v>
      </c>
      <c r="K30" s="292">
        <f>'перечень МКД'!I2112</f>
        <v>231842.74999999994</v>
      </c>
      <c r="L30" s="30">
        <f>'перечень МКД'!L2112</f>
        <v>9106</v>
      </c>
      <c r="M30" s="25">
        <v>131</v>
      </c>
      <c r="N30" s="166">
        <f>'перечень МКД'!M2112</f>
        <v>327185082.69999993</v>
      </c>
      <c r="O30" s="144">
        <f t="shared" si="2"/>
        <v>292300.98999999993</v>
      </c>
      <c r="P30" s="30">
        <f t="shared" si="3"/>
        <v>11314</v>
      </c>
      <c r="Q30" s="30">
        <f t="shared" si="4"/>
        <v>163</v>
      </c>
      <c r="R30" s="144">
        <f t="shared" si="5"/>
        <v>367272659.75999993</v>
      </c>
      <c r="S30" s="184"/>
      <c r="T30" s="61"/>
      <c r="U30" s="125"/>
      <c r="V30" s="61"/>
    </row>
    <row r="31" spans="1:24" ht="21" customHeight="1" x14ac:dyDescent="0.25">
      <c r="A31" s="69" t="s">
        <v>180</v>
      </c>
      <c r="B31" s="107" t="s">
        <v>142</v>
      </c>
      <c r="C31" s="144">
        <f>'перечень МКД'!I2245</f>
        <v>12813.3</v>
      </c>
      <c r="D31" s="30">
        <f>'перечень МКД'!L2245</f>
        <v>474</v>
      </c>
      <c r="E31" s="25">
        <v>8</v>
      </c>
      <c r="F31" s="166">
        <f>'перечень МКД'!M2245</f>
        <v>13740174</v>
      </c>
      <c r="G31" s="144">
        <f>'перечень МКД'!I2254</f>
        <v>2285.1</v>
      </c>
      <c r="H31" s="30">
        <f>'перечень МКД'!L2254</f>
        <v>85</v>
      </c>
      <c r="I31" s="25">
        <v>2</v>
      </c>
      <c r="J31" s="146">
        <f>'перечень МКД'!M2254</f>
        <v>327718</v>
      </c>
      <c r="K31" s="292">
        <f>'перечень МКД'!I2257</f>
        <v>24858.45</v>
      </c>
      <c r="L31" s="30">
        <f>'перечень МКД'!L2257</f>
        <v>836</v>
      </c>
      <c r="M31" s="25">
        <v>35</v>
      </c>
      <c r="N31" s="166">
        <f>'перечень МКД'!M2257</f>
        <v>41626214.200000003</v>
      </c>
      <c r="O31" s="144">
        <f t="shared" si="2"/>
        <v>39956.85</v>
      </c>
      <c r="P31" s="30">
        <f t="shared" si="3"/>
        <v>1395</v>
      </c>
      <c r="Q31" s="30">
        <f t="shared" si="4"/>
        <v>45</v>
      </c>
      <c r="R31" s="144">
        <f t="shared" si="5"/>
        <v>55694106.200000003</v>
      </c>
      <c r="S31" s="184"/>
      <c r="T31" s="61"/>
      <c r="U31" s="125"/>
      <c r="V31" s="61"/>
    </row>
    <row r="32" spans="1:24" ht="20.25" customHeight="1" x14ac:dyDescent="0.25">
      <c r="A32" s="69" t="s">
        <v>181</v>
      </c>
      <c r="B32" s="107" t="s">
        <v>1163</v>
      </c>
      <c r="C32" s="144">
        <f>'перечень МКД'!I2294</f>
        <v>543402.78000000014</v>
      </c>
      <c r="D32" s="30">
        <f>'перечень МКД'!L2294</f>
        <v>22596</v>
      </c>
      <c r="E32" s="25">
        <v>125</v>
      </c>
      <c r="F32" s="166">
        <f>'перечень МКД'!M2294</f>
        <v>394563985.44999993</v>
      </c>
      <c r="G32" s="144">
        <f>'перечень МКД'!I2420</f>
        <v>97904.369999999981</v>
      </c>
      <c r="H32" s="30">
        <f>'перечень МКД'!L2420</f>
        <v>4294</v>
      </c>
      <c r="I32" s="25">
        <v>24</v>
      </c>
      <c r="J32" s="146">
        <f>'перечень МКД'!M2420</f>
        <v>60682483.32</v>
      </c>
      <c r="K32" s="292">
        <f>'перечень МКД'!I2445</f>
        <v>2926269.9499999997</v>
      </c>
      <c r="L32" s="30">
        <f>'перечень МКД'!L2445</f>
        <v>119979</v>
      </c>
      <c r="M32" s="25">
        <v>789</v>
      </c>
      <c r="N32" s="166">
        <f>'перечень МКД'!M2445</f>
        <v>3201428191.9640017</v>
      </c>
      <c r="O32" s="144">
        <f t="shared" si="2"/>
        <v>3567577.0999999996</v>
      </c>
      <c r="P32" s="30">
        <f t="shared" si="3"/>
        <v>146869</v>
      </c>
      <c r="Q32" s="30">
        <f t="shared" si="4"/>
        <v>938</v>
      </c>
      <c r="R32" s="144">
        <f t="shared" si="5"/>
        <v>3656674660.7340016</v>
      </c>
      <c r="S32" s="184"/>
      <c r="T32" s="61"/>
      <c r="U32" s="125"/>
      <c r="V32" s="61"/>
    </row>
    <row r="33" spans="1:21" ht="18.75" customHeight="1" x14ac:dyDescent="0.25">
      <c r="A33" s="22"/>
      <c r="B33" s="27"/>
      <c r="C33" s="19"/>
      <c r="D33" s="29"/>
      <c r="E33" s="28"/>
      <c r="F33" s="295"/>
      <c r="G33" s="19"/>
      <c r="H33" s="29"/>
      <c r="I33" s="28"/>
      <c r="J33" s="295"/>
      <c r="K33" s="19"/>
      <c r="L33" s="29"/>
      <c r="M33" s="28"/>
      <c r="N33" s="295"/>
      <c r="O33" s="19"/>
      <c r="P33" s="29"/>
      <c r="Q33" s="29"/>
      <c r="R33" s="296"/>
      <c r="S33" s="41"/>
      <c r="U33" s="18"/>
    </row>
    <row r="34" spans="1:21" ht="18.75" x14ac:dyDescent="0.3">
      <c r="A34" s="13" t="s">
        <v>182</v>
      </c>
      <c r="B34" s="6"/>
      <c r="C34" s="286"/>
      <c r="D34" s="7"/>
      <c r="E34" s="7"/>
      <c r="F34" s="286"/>
      <c r="G34" s="286"/>
      <c r="H34" s="7"/>
      <c r="I34" s="7"/>
      <c r="J34" s="286"/>
      <c r="K34" s="286"/>
      <c r="L34" s="7"/>
      <c r="M34" s="7"/>
      <c r="N34" s="286"/>
      <c r="O34" s="286"/>
      <c r="P34" s="7"/>
      <c r="Q34" s="7"/>
      <c r="R34" s="297"/>
      <c r="S34" s="49"/>
    </row>
    <row r="36" spans="1:21" ht="31.5" x14ac:dyDescent="0.25">
      <c r="B36" s="20" t="s">
        <v>1094</v>
      </c>
      <c r="E36" s="38" t="s">
        <v>1131</v>
      </c>
    </row>
  </sheetData>
  <customSheetViews>
    <customSheetView guid="{C7F31BB5-A5FD-49C6-9BB3-1EC8F2C98019}" scale="70" showAutoFilter="1">
      <selection activeCell="R14" sqref="R14"/>
      <pageMargins left="0.7" right="0.7" top="0.75" bottom="0.75" header="0.3" footer="0.3"/>
      <pageSetup paperSize="9" orientation="landscape" r:id="rId1"/>
      <autoFilter ref="A8:R32"/>
    </customSheetView>
    <customSheetView guid="{04681E51-F482-43C0-80C1-79FD2B2CC19D}" scale="70" fitToPage="1" showAutoFilter="1">
      <selection activeCell="L55" sqref="L55"/>
      <pageMargins left="0.25" right="0.25" top="0.75" bottom="0.75" header="0.3" footer="0.3"/>
      <pageSetup paperSize="9" scale="55" fitToHeight="0" orientation="landscape" r:id="rId2"/>
      <autoFilter ref="A8:R36"/>
    </customSheetView>
  </customSheetViews>
  <mergeCells count="8">
    <mergeCell ref="A4:R4"/>
    <mergeCell ref="A3:R3"/>
    <mergeCell ref="A2:R2"/>
    <mergeCell ref="A1:R1"/>
    <mergeCell ref="C6:F6"/>
    <mergeCell ref="G6:J6"/>
    <mergeCell ref="K6:N6"/>
    <mergeCell ref="O6:R6"/>
  </mergeCells>
  <pageMargins left="0.25" right="0.25" top="0.75" bottom="0.75" header="0.3" footer="0.3"/>
  <pageSetup paperSize="9" scale="45" orientation="landscape"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7"/>
  <sheetViews>
    <sheetView zoomScale="53" zoomScaleNormal="53" workbookViewId="0">
      <selection activeCell="H17" sqref="H17"/>
    </sheetView>
  </sheetViews>
  <sheetFormatPr defaultRowHeight="11.25" x14ac:dyDescent="0.2"/>
  <cols>
    <col min="1" max="1" width="8.1640625" customWidth="1"/>
    <col min="2" max="2" width="69.33203125" customWidth="1"/>
    <col min="3" max="3" width="9.33203125" style="50" customWidth="1"/>
    <col min="4" max="4" width="18.33203125" style="51" customWidth="1"/>
    <col min="5" max="5" width="9.1640625" customWidth="1"/>
    <col min="6" max="6" width="18.1640625" style="50" customWidth="1"/>
    <col min="7" max="7" width="9.33203125" style="50" customWidth="1"/>
    <col min="8" max="8" width="18.1640625" style="50" customWidth="1"/>
    <col min="9" max="9" width="9.33203125" style="50" customWidth="1"/>
    <col min="10" max="10" width="18.1640625" style="51" customWidth="1"/>
    <col min="11" max="11" width="9.33203125" style="50" customWidth="1"/>
    <col min="12" max="12" width="18.33203125" style="51" customWidth="1"/>
    <col min="13" max="13" width="9.1640625" customWidth="1"/>
    <col min="14" max="14" width="18.1640625" style="50" customWidth="1"/>
    <col min="15" max="15" width="9.1640625" style="50" customWidth="1"/>
    <col min="16" max="16" width="18.33203125" style="51" customWidth="1"/>
    <col min="17" max="17" width="9.33203125" customWidth="1"/>
    <col min="18" max="18" width="18.33203125" style="50" customWidth="1"/>
    <col min="19" max="19" width="9.33203125" customWidth="1"/>
    <col min="20" max="20" width="18.1640625" customWidth="1"/>
    <col min="22" max="22" width="18.33203125" customWidth="1"/>
    <col min="24" max="24" width="18.33203125" customWidth="1"/>
    <col min="26" max="26" width="18.33203125" customWidth="1"/>
    <col min="27" max="27" width="9.33203125" customWidth="1"/>
    <col min="28" max="28" width="18.83203125" style="60" customWidth="1"/>
    <col min="29" max="29" width="9.33203125" customWidth="1"/>
    <col min="30" max="30" width="18.5" style="60" customWidth="1"/>
    <col min="31" max="31" width="9.33203125" customWidth="1"/>
    <col min="32" max="32" width="18.5" style="60" customWidth="1"/>
    <col min="33" max="33" width="9.33203125" customWidth="1"/>
    <col min="34" max="34" width="18.6640625" style="60" customWidth="1"/>
  </cols>
  <sheetData>
    <row r="1" spans="1:34" ht="17.25" customHeight="1" x14ac:dyDescent="0.2">
      <c r="A1" s="346" t="s">
        <v>186</v>
      </c>
      <c r="B1" s="346"/>
      <c r="C1" s="346"/>
      <c r="D1" s="346"/>
      <c r="E1" s="346"/>
      <c r="F1" s="346"/>
      <c r="G1" s="346"/>
      <c r="H1" s="346"/>
      <c r="I1" s="346"/>
      <c r="J1" s="346"/>
      <c r="K1" s="346"/>
      <c r="L1" s="346"/>
      <c r="M1" s="346"/>
      <c r="N1" s="346"/>
      <c r="O1" s="346"/>
      <c r="P1" s="346"/>
      <c r="Q1" s="346"/>
      <c r="R1" s="346"/>
      <c r="S1" s="346"/>
      <c r="T1" s="346"/>
      <c r="U1" s="346"/>
      <c r="V1" s="346"/>
      <c r="W1" s="346"/>
      <c r="X1" s="346"/>
      <c r="Y1" s="346"/>
      <c r="Z1" s="346"/>
    </row>
    <row r="2" spans="1:34" ht="17.25" customHeight="1" x14ac:dyDescent="0.2">
      <c r="A2" s="352" t="s">
        <v>154</v>
      </c>
      <c r="B2" s="352"/>
      <c r="C2" s="352"/>
      <c r="D2" s="352"/>
      <c r="E2" s="352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52"/>
      <c r="Q2" s="352"/>
      <c r="R2" s="352"/>
      <c r="S2" s="352"/>
      <c r="T2" s="352"/>
      <c r="U2" s="352"/>
      <c r="V2" s="352"/>
      <c r="W2" s="352"/>
      <c r="X2" s="352"/>
      <c r="Y2" s="352"/>
      <c r="Z2" s="352"/>
    </row>
    <row r="3" spans="1:34" ht="16.5" customHeight="1" x14ac:dyDescent="0.2">
      <c r="A3" s="346" t="s">
        <v>155</v>
      </c>
      <c r="B3" s="346"/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  <c r="R3" s="346"/>
      <c r="S3" s="346"/>
      <c r="T3" s="346"/>
      <c r="U3" s="346"/>
      <c r="V3" s="346"/>
      <c r="W3" s="346"/>
      <c r="X3" s="346"/>
      <c r="Y3" s="346"/>
      <c r="Z3" s="346"/>
    </row>
    <row r="4" spans="1:34" ht="17.25" customHeight="1" x14ac:dyDescent="0.2">
      <c r="A4" s="346" t="s">
        <v>1846</v>
      </c>
      <c r="B4" s="346"/>
      <c r="C4" s="346"/>
      <c r="D4" s="346"/>
      <c r="E4" s="346"/>
      <c r="F4" s="346"/>
      <c r="G4" s="346"/>
      <c r="H4" s="346"/>
      <c r="I4" s="346"/>
      <c r="J4" s="346"/>
      <c r="K4" s="346"/>
      <c r="L4" s="346"/>
      <c r="M4" s="346"/>
      <c r="N4" s="346"/>
      <c r="O4" s="346"/>
      <c r="P4" s="346"/>
      <c r="Q4" s="346"/>
      <c r="R4" s="346"/>
      <c r="S4" s="346"/>
      <c r="T4" s="346"/>
      <c r="U4" s="346"/>
      <c r="V4" s="346"/>
      <c r="W4" s="346"/>
      <c r="X4" s="346"/>
      <c r="Y4" s="346"/>
      <c r="Z4" s="346"/>
    </row>
    <row r="5" spans="1:34" ht="17.25" x14ac:dyDescent="0.3">
      <c r="A5" s="5"/>
      <c r="B5" s="6"/>
      <c r="C5" s="46"/>
      <c r="D5" s="47"/>
      <c r="E5" s="47"/>
      <c r="F5" s="47"/>
      <c r="G5" s="47"/>
      <c r="H5" s="47"/>
      <c r="I5" s="47"/>
      <c r="J5" s="47"/>
      <c r="K5" s="46"/>
      <c r="L5" s="47"/>
      <c r="M5" s="7"/>
      <c r="N5" s="46"/>
      <c r="O5" s="46"/>
      <c r="P5" s="46"/>
      <c r="Q5" s="7"/>
      <c r="R5" s="46"/>
      <c r="S5" s="7"/>
      <c r="T5" s="46"/>
      <c r="U5" s="46"/>
      <c r="V5" s="46"/>
      <c r="W5" s="46"/>
      <c r="X5" s="46"/>
      <c r="Y5" s="46"/>
      <c r="Z5" s="47"/>
    </row>
    <row r="6" spans="1:34" ht="22.5" x14ac:dyDescent="0.3">
      <c r="A6" s="8"/>
      <c r="B6" s="9"/>
      <c r="C6" s="353" t="s">
        <v>1190</v>
      </c>
      <c r="D6" s="353"/>
      <c r="E6" s="353"/>
      <c r="F6" s="353"/>
      <c r="G6" s="353"/>
      <c r="H6" s="353"/>
      <c r="I6" s="353"/>
      <c r="J6" s="353"/>
      <c r="K6" s="353" t="s">
        <v>1847</v>
      </c>
      <c r="L6" s="353"/>
      <c r="M6" s="353"/>
      <c r="N6" s="353"/>
      <c r="O6" s="353"/>
      <c r="P6" s="353"/>
      <c r="Q6" s="353"/>
      <c r="R6" s="353"/>
      <c r="S6" s="353" t="s">
        <v>1192</v>
      </c>
      <c r="T6" s="353"/>
      <c r="U6" s="353"/>
      <c r="V6" s="353"/>
      <c r="W6" s="353"/>
      <c r="X6" s="353"/>
      <c r="Y6" s="353"/>
      <c r="Z6" s="353"/>
      <c r="AA6" s="353" t="s">
        <v>156</v>
      </c>
      <c r="AB6" s="353"/>
      <c r="AC6" s="353"/>
      <c r="AD6" s="355"/>
      <c r="AE6" s="353"/>
      <c r="AF6" s="355"/>
      <c r="AG6" s="353"/>
      <c r="AH6" s="355"/>
    </row>
    <row r="7" spans="1:34" ht="195" customHeight="1" x14ac:dyDescent="0.2">
      <c r="A7" s="52" t="s">
        <v>1</v>
      </c>
      <c r="B7" s="53" t="s">
        <v>157</v>
      </c>
      <c r="C7" s="354" t="s">
        <v>144</v>
      </c>
      <c r="D7" s="354"/>
      <c r="E7" s="354" t="s">
        <v>1078</v>
      </c>
      <c r="F7" s="354"/>
      <c r="G7" s="354" t="s">
        <v>1079</v>
      </c>
      <c r="H7" s="354"/>
      <c r="I7" s="354" t="s">
        <v>1848</v>
      </c>
      <c r="J7" s="354"/>
      <c r="K7" s="354" t="s">
        <v>144</v>
      </c>
      <c r="L7" s="354"/>
      <c r="M7" s="354" t="s">
        <v>1078</v>
      </c>
      <c r="N7" s="354"/>
      <c r="O7" s="354" t="s">
        <v>1079</v>
      </c>
      <c r="P7" s="354"/>
      <c r="Q7" s="354" t="s">
        <v>1848</v>
      </c>
      <c r="R7" s="354"/>
      <c r="S7" s="354" t="s">
        <v>144</v>
      </c>
      <c r="T7" s="354"/>
      <c r="U7" s="354" t="s">
        <v>1078</v>
      </c>
      <c r="V7" s="354"/>
      <c r="W7" s="354" t="s">
        <v>1079</v>
      </c>
      <c r="X7" s="354"/>
      <c r="Y7" s="354" t="s">
        <v>1848</v>
      </c>
      <c r="Z7" s="354"/>
      <c r="AA7" s="354" t="s">
        <v>144</v>
      </c>
      <c r="AB7" s="354"/>
      <c r="AC7" s="354" t="s">
        <v>1078</v>
      </c>
      <c r="AD7" s="354"/>
      <c r="AE7" s="354" t="s">
        <v>1079</v>
      </c>
      <c r="AF7" s="354"/>
      <c r="AG7" s="354" t="s">
        <v>1848</v>
      </c>
      <c r="AH7" s="354"/>
    </row>
    <row r="8" spans="1:34" ht="18.75" x14ac:dyDescent="0.2">
      <c r="A8" s="52"/>
      <c r="B8" s="53"/>
      <c r="C8" s="63" t="s">
        <v>160</v>
      </c>
      <c r="D8" s="65" t="s">
        <v>12</v>
      </c>
      <c r="E8" s="63" t="s">
        <v>160</v>
      </c>
      <c r="F8" s="65" t="s">
        <v>12</v>
      </c>
      <c r="G8" s="63" t="s">
        <v>160</v>
      </c>
      <c r="H8" s="65" t="s">
        <v>12</v>
      </c>
      <c r="I8" s="63" t="s">
        <v>160</v>
      </c>
      <c r="J8" s="65" t="s">
        <v>12</v>
      </c>
      <c r="K8" s="63" t="s">
        <v>160</v>
      </c>
      <c r="L8" s="65" t="s">
        <v>12</v>
      </c>
      <c r="M8" s="63" t="s">
        <v>160</v>
      </c>
      <c r="N8" s="65" t="s">
        <v>12</v>
      </c>
      <c r="O8" s="63" t="s">
        <v>160</v>
      </c>
      <c r="P8" s="65" t="s">
        <v>12</v>
      </c>
      <c r="Q8" s="62" t="s">
        <v>160</v>
      </c>
      <c r="R8" s="63" t="s">
        <v>12</v>
      </c>
      <c r="S8" s="63" t="s">
        <v>160</v>
      </c>
      <c r="T8" s="65" t="s">
        <v>12</v>
      </c>
      <c r="U8" s="62" t="s">
        <v>160</v>
      </c>
      <c r="V8" s="63" t="s">
        <v>12</v>
      </c>
      <c r="W8" s="63" t="s">
        <v>160</v>
      </c>
      <c r="X8" s="65" t="s">
        <v>12</v>
      </c>
      <c r="Y8" s="63" t="s">
        <v>160</v>
      </c>
      <c r="Z8" s="65" t="s">
        <v>12</v>
      </c>
      <c r="AA8" s="63" t="s">
        <v>160</v>
      </c>
      <c r="AB8" s="63" t="s">
        <v>12</v>
      </c>
      <c r="AC8" s="62" t="s">
        <v>160</v>
      </c>
      <c r="AD8" s="63" t="s">
        <v>12</v>
      </c>
      <c r="AE8" s="63" t="s">
        <v>160</v>
      </c>
      <c r="AF8" s="63" t="s">
        <v>12</v>
      </c>
      <c r="AG8" s="63" t="s">
        <v>160</v>
      </c>
      <c r="AH8" s="63" t="s">
        <v>12</v>
      </c>
    </row>
    <row r="9" spans="1:34" ht="17.25" thickBot="1" x14ac:dyDescent="0.3">
      <c r="A9" s="54">
        <v>1</v>
      </c>
      <c r="B9" s="55">
        <v>2</v>
      </c>
      <c r="C9" s="66">
        <v>3</v>
      </c>
      <c r="D9" s="66">
        <v>4</v>
      </c>
      <c r="E9" s="66">
        <v>5</v>
      </c>
      <c r="F9" s="66">
        <v>6</v>
      </c>
      <c r="G9" s="66">
        <v>7</v>
      </c>
      <c r="H9" s="66">
        <v>8</v>
      </c>
      <c r="I9" s="66">
        <v>9</v>
      </c>
      <c r="J9" s="66">
        <v>10</v>
      </c>
      <c r="K9" s="66">
        <v>11</v>
      </c>
      <c r="L9" s="66">
        <v>12</v>
      </c>
      <c r="M9" s="66">
        <v>13</v>
      </c>
      <c r="N9" s="66">
        <v>14</v>
      </c>
      <c r="O9" s="66">
        <v>15</v>
      </c>
      <c r="P9" s="66">
        <v>16</v>
      </c>
      <c r="Q9" s="66">
        <v>17</v>
      </c>
      <c r="R9" s="66">
        <v>18</v>
      </c>
      <c r="S9" s="66">
        <v>19</v>
      </c>
      <c r="T9" s="66">
        <v>20</v>
      </c>
      <c r="U9" s="66">
        <v>21</v>
      </c>
      <c r="V9" s="66">
        <v>22</v>
      </c>
      <c r="W9" s="66">
        <v>23</v>
      </c>
      <c r="X9" s="66">
        <v>24</v>
      </c>
      <c r="Y9" s="66">
        <v>25</v>
      </c>
      <c r="Z9" s="66">
        <v>26</v>
      </c>
      <c r="AA9" s="66">
        <v>27</v>
      </c>
      <c r="AB9" s="66">
        <v>28</v>
      </c>
      <c r="AC9" s="66">
        <v>29</v>
      </c>
      <c r="AD9" s="66">
        <v>30</v>
      </c>
      <c r="AE9" s="66">
        <v>31</v>
      </c>
      <c r="AF9" s="66">
        <v>32</v>
      </c>
      <c r="AG9" s="66">
        <v>33</v>
      </c>
      <c r="AH9" s="66">
        <v>34</v>
      </c>
    </row>
    <row r="10" spans="1:34" ht="20.25" customHeight="1" thickBot="1" x14ac:dyDescent="0.3">
      <c r="A10" s="56"/>
      <c r="B10" s="57" t="s">
        <v>13</v>
      </c>
      <c r="C10" s="58">
        <f>SUM(C11:C32)</f>
        <v>425</v>
      </c>
      <c r="D10" s="58">
        <f t="shared" ref="D10:Z10" si="0">SUM(D11:D33)</f>
        <v>26365893.810000002</v>
      </c>
      <c r="E10" s="58">
        <f t="shared" si="0"/>
        <v>47</v>
      </c>
      <c r="F10" s="58" t="e">
        <f t="shared" si="0"/>
        <v>#REF!</v>
      </c>
      <c r="G10" s="58">
        <f t="shared" si="0"/>
        <v>7</v>
      </c>
      <c r="H10" s="58">
        <f t="shared" si="0"/>
        <v>295776</v>
      </c>
      <c r="I10" s="58">
        <f t="shared" si="0"/>
        <v>54</v>
      </c>
      <c r="J10" s="58">
        <f t="shared" si="0"/>
        <v>296635.43</v>
      </c>
      <c r="K10" s="58">
        <f t="shared" si="0"/>
        <v>690</v>
      </c>
      <c r="L10" s="58" t="e">
        <f t="shared" si="0"/>
        <v>#REF!</v>
      </c>
      <c r="M10" s="58">
        <f t="shared" si="0"/>
        <v>57</v>
      </c>
      <c r="N10" s="58">
        <f t="shared" si="0"/>
        <v>2158893</v>
      </c>
      <c r="O10" s="58">
        <f t="shared" si="0"/>
        <v>7</v>
      </c>
      <c r="P10" s="58">
        <f t="shared" si="0"/>
        <v>0</v>
      </c>
      <c r="Q10" s="58">
        <f t="shared" si="0"/>
        <v>100</v>
      </c>
      <c r="R10" s="58">
        <f t="shared" si="0"/>
        <v>5027030</v>
      </c>
      <c r="S10" s="58">
        <f t="shared" si="0"/>
        <v>1808</v>
      </c>
      <c r="T10" s="58" t="e">
        <f t="shared" si="0"/>
        <v>#REF!</v>
      </c>
      <c r="U10" s="58">
        <f t="shared" si="0"/>
        <v>150</v>
      </c>
      <c r="V10" s="58">
        <f t="shared" si="0"/>
        <v>7433663.8999999994</v>
      </c>
      <c r="W10" s="58">
        <f t="shared" si="0"/>
        <v>26</v>
      </c>
      <c r="X10" s="58">
        <f t="shared" si="0"/>
        <v>3372132.9000000004</v>
      </c>
      <c r="Y10" s="58">
        <f t="shared" si="0"/>
        <v>290</v>
      </c>
      <c r="Z10" s="58" t="e">
        <f t="shared" si="0"/>
        <v>#REF!</v>
      </c>
      <c r="AA10" s="59">
        <f>C10+K10+S10</f>
        <v>2923</v>
      </c>
      <c r="AB10" s="59" t="e">
        <f t="shared" ref="AB10:AH10" si="1">D10+L10+T10</f>
        <v>#REF!</v>
      </c>
      <c r="AC10" s="59">
        <f t="shared" si="1"/>
        <v>254</v>
      </c>
      <c r="AD10" s="59" t="e">
        <f t="shared" si="1"/>
        <v>#REF!</v>
      </c>
      <c r="AE10" s="59">
        <f t="shared" si="1"/>
        <v>40</v>
      </c>
      <c r="AF10" s="59">
        <f t="shared" si="1"/>
        <v>3667908.9000000004</v>
      </c>
      <c r="AG10" s="59">
        <f t="shared" si="1"/>
        <v>444</v>
      </c>
      <c r="AH10" s="59" t="e">
        <f t="shared" si="1"/>
        <v>#REF!</v>
      </c>
    </row>
    <row r="11" spans="1:34" s="21" customFormat="1" ht="20.25" customHeight="1" x14ac:dyDescent="0.2">
      <c r="A11" s="74" t="s">
        <v>161</v>
      </c>
      <c r="B11" s="75" t="s">
        <v>14</v>
      </c>
      <c r="C11" s="76">
        <v>8</v>
      </c>
      <c r="D11" s="77">
        <f>'перечень МКД'!Q23</f>
        <v>0</v>
      </c>
      <c r="E11" s="76"/>
      <c r="F11" s="77"/>
      <c r="G11" s="78"/>
      <c r="H11" s="77"/>
      <c r="I11" s="76"/>
      <c r="J11" s="77"/>
      <c r="K11" s="76">
        <v>7</v>
      </c>
      <c r="L11" s="77" t="e">
        <f>'перечень МКД'!#REF!</f>
        <v>#REF!</v>
      </c>
      <c r="M11" s="79"/>
      <c r="N11" s="80"/>
      <c r="O11" s="81"/>
      <c r="P11" s="80"/>
      <c r="Q11" s="79"/>
      <c r="R11" s="80"/>
      <c r="S11" s="76">
        <v>13</v>
      </c>
      <c r="T11" s="77" t="e">
        <f>'перечень МКД'!#REF!</f>
        <v>#REF!</v>
      </c>
      <c r="U11" s="79"/>
      <c r="V11" s="80"/>
      <c r="W11" s="81"/>
      <c r="X11" s="80"/>
      <c r="Y11" s="79"/>
      <c r="Z11" s="80"/>
      <c r="AA11" s="82">
        <f>C11+K11+S11</f>
        <v>28</v>
      </c>
      <c r="AB11" s="83" t="e">
        <f>D11+L11+T11</f>
        <v>#REF!</v>
      </c>
      <c r="AC11" s="82"/>
      <c r="AD11" s="83"/>
      <c r="AE11" s="82"/>
      <c r="AF11" s="83"/>
      <c r="AG11" s="82"/>
      <c r="AH11" s="83"/>
    </row>
    <row r="12" spans="1:34" s="21" customFormat="1" ht="20.25" customHeight="1" x14ac:dyDescent="0.2">
      <c r="A12" s="69" t="s">
        <v>162</v>
      </c>
      <c r="B12" s="40" t="s">
        <v>15</v>
      </c>
      <c r="C12" s="84">
        <v>45</v>
      </c>
      <c r="D12" s="4">
        <f>'перечень МКД'!Q55</f>
        <v>19837188.390000001</v>
      </c>
      <c r="E12" s="85"/>
      <c r="F12" s="1"/>
      <c r="G12" s="86"/>
      <c r="H12" s="1"/>
      <c r="I12" s="85"/>
      <c r="J12" s="1"/>
      <c r="K12" s="84">
        <v>149</v>
      </c>
      <c r="L12" s="4" t="e">
        <f>'перечень МКД'!#REF!-'способ форм-ия'!R12</f>
        <v>#REF!</v>
      </c>
      <c r="M12" s="86"/>
      <c r="N12" s="1"/>
      <c r="O12" s="85"/>
      <c r="P12" s="1"/>
      <c r="Q12" s="86">
        <v>1</v>
      </c>
      <c r="R12" s="1">
        <f>'перечень МКД'!Q153</f>
        <v>4082597</v>
      </c>
      <c r="S12" s="84">
        <v>206</v>
      </c>
      <c r="T12" s="4"/>
      <c r="U12" s="86">
        <v>2</v>
      </c>
      <c r="V12" s="1"/>
      <c r="W12" s="85">
        <v>1</v>
      </c>
      <c r="X12" s="1">
        <f>'перечень МКД'!Q352</f>
        <v>3372132.9000000004</v>
      </c>
      <c r="Y12" s="86">
        <v>16</v>
      </c>
      <c r="Z12" s="1"/>
      <c r="AA12" s="87">
        <f t="shared" ref="AA12:AA32" si="2">C12+K12+S12</f>
        <v>400</v>
      </c>
      <c r="AB12" s="83" t="e">
        <f t="shared" ref="AB12:AB32" si="3">D12+L12+T12</f>
        <v>#REF!</v>
      </c>
      <c r="AC12" s="82">
        <f t="shared" ref="AC12:AC32" si="4">E12+M12+U12</f>
        <v>2</v>
      </c>
      <c r="AD12" s="83">
        <f t="shared" ref="AD12:AD32" si="5">F12+N12+V12</f>
        <v>0</v>
      </c>
      <c r="AE12" s="82">
        <f t="shared" ref="AE12:AE32" si="6">G12+O12+W12</f>
        <v>1</v>
      </c>
      <c r="AF12" s="83">
        <f t="shared" ref="AF12:AF32" si="7">H12+P12+X12</f>
        <v>3372132.9000000004</v>
      </c>
      <c r="AG12" s="82">
        <f t="shared" ref="AG12:AG32" si="8">I12+Q12+Y12</f>
        <v>17</v>
      </c>
      <c r="AH12" s="83">
        <f t="shared" ref="AH12:AH32" si="9">J12+R12+Z12</f>
        <v>4082597</v>
      </c>
    </row>
    <row r="13" spans="1:34" s="21" customFormat="1" ht="21" customHeight="1" x14ac:dyDescent="0.2">
      <c r="A13" s="69" t="s">
        <v>163</v>
      </c>
      <c r="B13" s="40" t="s">
        <v>44</v>
      </c>
      <c r="C13" s="88">
        <v>53</v>
      </c>
      <c r="D13" s="4"/>
      <c r="E13" s="88">
        <v>1</v>
      </c>
      <c r="F13" s="4">
        <f>'перечень МКД'!Q546</f>
        <v>1737675.2999999998</v>
      </c>
      <c r="G13" s="2">
        <v>1</v>
      </c>
      <c r="H13" s="4">
        <f>'перечень МКД'!Q552</f>
        <v>295776</v>
      </c>
      <c r="I13" s="88"/>
      <c r="J13" s="4"/>
      <c r="K13" s="88">
        <v>57</v>
      </c>
      <c r="L13" s="4"/>
      <c r="M13" s="2">
        <v>1</v>
      </c>
      <c r="N13" s="4">
        <f>'перечень МКД'!Q603</f>
        <v>1549743</v>
      </c>
      <c r="O13" s="88"/>
      <c r="P13" s="4"/>
      <c r="Q13" s="2"/>
      <c r="R13" s="1"/>
      <c r="S13" s="88">
        <v>62</v>
      </c>
      <c r="T13" s="4" t="e">
        <f>'перечень МКД'!#REF!</f>
        <v>#REF!</v>
      </c>
      <c r="U13" s="2"/>
      <c r="V13" s="4"/>
      <c r="W13" s="88"/>
      <c r="X13" s="4"/>
      <c r="Y13" s="2"/>
      <c r="Z13" s="1"/>
      <c r="AA13" s="87">
        <f t="shared" si="2"/>
        <v>172</v>
      </c>
      <c r="AB13" s="83" t="e">
        <f t="shared" si="3"/>
        <v>#REF!</v>
      </c>
      <c r="AC13" s="82">
        <f t="shared" si="4"/>
        <v>2</v>
      </c>
      <c r="AD13" s="83">
        <f t="shared" si="5"/>
        <v>3287418.3</v>
      </c>
      <c r="AE13" s="82">
        <f t="shared" si="6"/>
        <v>1</v>
      </c>
      <c r="AF13" s="83">
        <f t="shared" si="7"/>
        <v>295776</v>
      </c>
      <c r="AG13" s="82"/>
      <c r="AH13" s="83"/>
    </row>
    <row r="14" spans="1:34" s="21" customFormat="1" ht="20.25" customHeight="1" x14ac:dyDescent="0.2">
      <c r="A14" s="69" t="s">
        <v>164</v>
      </c>
      <c r="B14" s="40" t="s">
        <v>1833</v>
      </c>
      <c r="C14" s="85">
        <v>4</v>
      </c>
      <c r="D14" s="4">
        <f>'перечень МКД'!Q639</f>
        <v>0</v>
      </c>
      <c r="E14" s="89"/>
      <c r="F14" s="90"/>
      <c r="G14" s="91"/>
      <c r="H14" s="90"/>
      <c r="I14" s="89"/>
      <c r="J14" s="90"/>
      <c r="K14" s="85">
        <v>3</v>
      </c>
      <c r="L14" s="4" t="e">
        <f>'перечень МКД'!#REF!</f>
        <v>#REF!</v>
      </c>
      <c r="M14" s="91"/>
      <c r="N14" s="90"/>
      <c r="O14" s="89"/>
      <c r="P14" s="90"/>
      <c r="Q14" s="91"/>
      <c r="R14" s="90"/>
      <c r="S14" s="85">
        <v>3</v>
      </c>
      <c r="T14" s="4" t="e">
        <f>'перечень МКД'!#REF!</f>
        <v>#REF!</v>
      </c>
      <c r="U14" s="86"/>
      <c r="V14" s="1"/>
      <c r="W14" s="85"/>
      <c r="X14" s="1"/>
      <c r="Y14" s="86"/>
      <c r="Z14" s="1"/>
      <c r="AA14" s="87">
        <f t="shared" si="2"/>
        <v>10</v>
      </c>
      <c r="AB14" s="83" t="e">
        <f t="shared" si="3"/>
        <v>#REF!</v>
      </c>
      <c r="AC14" s="82"/>
      <c r="AD14" s="83"/>
      <c r="AE14" s="82"/>
      <c r="AF14" s="83"/>
      <c r="AG14" s="82"/>
      <c r="AH14" s="83"/>
    </row>
    <row r="15" spans="1:34" s="21" customFormat="1" ht="19.5" customHeight="1" x14ac:dyDescent="0.2">
      <c r="A15" s="69" t="s">
        <v>165</v>
      </c>
      <c r="B15" s="40" t="s">
        <v>45</v>
      </c>
      <c r="C15" s="88">
        <v>19</v>
      </c>
      <c r="D15" s="4">
        <f>'перечень МКД'!Q653</f>
        <v>0</v>
      </c>
      <c r="E15" s="88"/>
      <c r="F15" s="4"/>
      <c r="G15" s="2"/>
      <c r="H15" s="4"/>
      <c r="I15" s="88"/>
      <c r="J15" s="4"/>
      <c r="K15" s="88">
        <v>19</v>
      </c>
      <c r="L15" s="4" t="e">
        <f>'перечень МКД'!#REF!</f>
        <v>#REF!</v>
      </c>
      <c r="M15" s="86"/>
      <c r="N15" s="1"/>
      <c r="O15" s="85"/>
      <c r="P15" s="1"/>
      <c r="Q15" s="86"/>
      <c r="R15" s="1"/>
      <c r="S15" s="88">
        <v>18</v>
      </c>
      <c r="T15" s="4" t="e">
        <f>'перечень МКД'!#REF!</f>
        <v>#REF!</v>
      </c>
      <c r="U15" s="86"/>
      <c r="V15" s="1"/>
      <c r="W15" s="85"/>
      <c r="X15" s="1"/>
      <c r="Y15" s="86"/>
      <c r="Z15" s="1"/>
      <c r="AA15" s="87">
        <f t="shared" si="2"/>
        <v>56</v>
      </c>
      <c r="AB15" s="83" t="e">
        <f t="shared" si="3"/>
        <v>#REF!</v>
      </c>
      <c r="AC15" s="82"/>
      <c r="AD15" s="83"/>
      <c r="AE15" s="82"/>
      <c r="AF15" s="83"/>
      <c r="AG15" s="82"/>
      <c r="AH15" s="83"/>
    </row>
    <row r="16" spans="1:34" s="73" customFormat="1" ht="21" customHeight="1" x14ac:dyDescent="0.2">
      <c r="A16" s="71" t="s">
        <v>166</v>
      </c>
      <c r="B16" s="72" t="s">
        <v>187</v>
      </c>
      <c r="C16" s="92">
        <v>4</v>
      </c>
      <c r="D16" s="93"/>
      <c r="E16" s="92"/>
      <c r="F16" s="93"/>
      <c r="G16" s="94"/>
      <c r="H16" s="93"/>
      <c r="I16" s="92"/>
      <c r="J16" s="93"/>
      <c r="K16" s="92">
        <v>6</v>
      </c>
      <c r="L16" s="93"/>
      <c r="M16" s="95">
        <v>1</v>
      </c>
      <c r="N16" s="96"/>
      <c r="O16" s="97"/>
      <c r="P16" s="96"/>
      <c r="Q16" s="95"/>
      <c r="R16" s="93"/>
      <c r="S16" s="92">
        <v>47</v>
      </c>
      <c r="T16" s="93"/>
      <c r="U16" s="95"/>
      <c r="V16" s="96"/>
      <c r="W16" s="97"/>
      <c r="X16" s="96"/>
      <c r="Y16" s="95"/>
      <c r="Z16" s="93"/>
      <c r="AA16" s="98">
        <f t="shared" si="2"/>
        <v>57</v>
      </c>
      <c r="AB16" s="99">
        <f t="shared" si="3"/>
        <v>0</v>
      </c>
      <c r="AC16" s="100">
        <f t="shared" si="4"/>
        <v>1</v>
      </c>
      <c r="AD16" s="99">
        <f t="shared" si="5"/>
        <v>0</v>
      </c>
      <c r="AE16" s="100">
        <f t="shared" si="6"/>
        <v>0</v>
      </c>
      <c r="AF16" s="99">
        <f t="shared" si="7"/>
        <v>0</v>
      </c>
      <c r="AG16" s="100">
        <f t="shared" si="8"/>
        <v>0</v>
      </c>
      <c r="AH16" s="99">
        <f t="shared" si="9"/>
        <v>0</v>
      </c>
    </row>
    <row r="17" spans="1:34" s="21" customFormat="1" ht="20.25" customHeight="1" x14ac:dyDescent="0.2">
      <c r="A17" s="69" t="s">
        <v>167</v>
      </c>
      <c r="B17" s="40" t="s">
        <v>48</v>
      </c>
      <c r="C17" s="85">
        <v>14</v>
      </c>
      <c r="D17" s="4"/>
      <c r="E17" s="85">
        <v>1</v>
      </c>
      <c r="F17" s="1">
        <f>'перечень МКД'!Q777</f>
        <v>1210178</v>
      </c>
      <c r="G17" s="86"/>
      <c r="H17" s="1"/>
      <c r="I17" s="85"/>
      <c r="J17" s="1"/>
      <c r="K17" s="85">
        <v>15</v>
      </c>
      <c r="L17" s="4" t="e">
        <f>'перечень МКД'!#REF!</f>
        <v>#REF!</v>
      </c>
      <c r="M17" s="86"/>
      <c r="N17" s="1"/>
      <c r="O17" s="85"/>
      <c r="P17" s="1"/>
      <c r="Q17" s="86"/>
      <c r="R17" s="1"/>
      <c r="S17" s="85">
        <v>16</v>
      </c>
      <c r="T17" s="4" t="e">
        <f>'перечень МКД'!#REF!</f>
        <v>#REF!</v>
      </c>
      <c r="U17" s="86"/>
      <c r="V17" s="1"/>
      <c r="W17" s="85"/>
      <c r="X17" s="1"/>
      <c r="Y17" s="86"/>
      <c r="Z17" s="1"/>
      <c r="AA17" s="87">
        <f t="shared" si="2"/>
        <v>45</v>
      </c>
      <c r="AB17" s="83" t="e">
        <f t="shared" si="3"/>
        <v>#REF!</v>
      </c>
      <c r="AC17" s="82">
        <f t="shared" si="4"/>
        <v>1</v>
      </c>
      <c r="AD17" s="83">
        <f t="shared" si="5"/>
        <v>1210178</v>
      </c>
      <c r="AE17" s="82"/>
      <c r="AF17" s="83"/>
      <c r="AG17" s="82"/>
      <c r="AH17" s="83"/>
    </row>
    <row r="18" spans="1:34" s="21" customFormat="1" ht="20.25" customHeight="1" x14ac:dyDescent="0.2">
      <c r="A18" s="69" t="s">
        <v>168</v>
      </c>
      <c r="B18" s="40" t="s">
        <v>50</v>
      </c>
      <c r="C18" s="88">
        <v>17</v>
      </c>
      <c r="D18" s="4">
        <f>'перечень МКД'!Q823</f>
        <v>4196567.0500000007</v>
      </c>
      <c r="E18" s="88"/>
      <c r="F18" s="4"/>
      <c r="G18" s="2"/>
      <c r="H18" s="4"/>
      <c r="I18" s="88"/>
      <c r="J18" s="4"/>
      <c r="K18" s="88">
        <v>18</v>
      </c>
      <c r="L18" s="4" t="e">
        <f>'перечень МКД'!#REF!</f>
        <v>#REF!</v>
      </c>
      <c r="M18" s="2"/>
      <c r="N18" s="4"/>
      <c r="O18" s="88"/>
      <c r="P18" s="4"/>
      <c r="Q18" s="2"/>
      <c r="R18" s="4"/>
      <c r="S18" s="88">
        <v>104</v>
      </c>
      <c r="T18" s="4" t="e">
        <f>('перечень МКД'!Q822-'способ форм-ия'!Z18)</f>
        <v>#REF!</v>
      </c>
      <c r="U18" s="2"/>
      <c r="V18" s="4"/>
      <c r="W18" s="88"/>
      <c r="X18" s="4"/>
      <c r="Y18" s="2">
        <v>1</v>
      </c>
      <c r="Z18" s="4" t="e">
        <f>'перечень МКД'!#REF!</f>
        <v>#REF!</v>
      </c>
      <c r="AA18" s="87">
        <f t="shared" si="2"/>
        <v>139</v>
      </c>
      <c r="AB18" s="83" t="e">
        <f t="shared" si="3"/>
        <v>#REF!</v>
      </c>
      <c r="AC18" s="82"/>
      <c r="AD18" s="83"/>
      <c r="AE18" s="82"/>
      <c r="AF18" s="83"/>
      <c r="AG18" s="82"/>
      <c r="AH18" s="83"/>
    </row>
    <row r="19" spans="1:34" s="21" customFormat="1" ht="19.5" customHeight="1" x14ac:dyDescent="0.2">
      <c r="A19" s="69">
        <v>9</v>
      </c>
      <c r="B19" s="40" t="s">
        <v>1834</v>
      </c>
      <c r="C19" s="85">
        <v>5</v>
      </c>
      <c r="D19" s="4">
        <f>'перечень МКД'!M945</f>
        <v>0</v>
      </c>
      <c r="E19" s="85"/>
      <c r="F19" s="1"/>
      <c r="G19" s="86"/>
      <c r="H19" s="1"/>
      <c r="I19" s="85"/>
      <c r="J19" s="1"/>
      <c r="K19" s="85">
        <v>5</v>
      </c>
      <c r="L19" s="4" t="e">
        <f>'перечень МКД'!#REF!</f>
        <v>#REF!</v>
      </c>
      <c r="M19" s="86"/>
      <c r="N19" s="1"/>
      <c r="O19" s="85"/>
      <c r="P19" s="1"/>
      <c r="Q19" s="86"/>
      <c r="R19" s="1"/>
      <c r="S19" s="85">
        <v>5</v>
      </c>
      <c r="T19" s="4" t="e">
        <f>'перечень МКД'!#REF!</f>
        <v>#REF!</v>
      </c>
      <c r="U19" s="86"/>
      <c r="V19" s="1"/>
      <c r="W19" s="85"/>
      <c r="X19" s="1"/>
      <c r="Y19" s="86"/>
      <c r="Z19" s="1"/>
      <c r="AA19" s="87">
        <f t="shared" si="2"/>
        <v>15</v>
      </c>
      <c r="AB19" s="83" t="e">
        <f t="shared" si="3"/>
        <v>#REF!</v>
      </c>
      <c r="AC19" s="82"/>
      <c r="AD19" s="83"/>
      <c r="AE19" s="82"/>
      <c r="AF19" s="83"/>
      <c r="AG19" s="82"/>
      <c r="AH19" s="83"/>
    </row>
    <row r="20" spans="1:34" s="21" customFormat="1" ht="19.5" customHeight="1" x14ac:dyDescent="0.2">
      <c r="A20" s="69" t="s">
        <v>169</v>
      </c>
      <c r="B20" s="40" t="s">
        <v>62</v>
      </c>
      <c r="C20" s="88">
        <v>4</v>
      </c>
      <c r="D20" s="4"/>
      <c r="E20" s="88">
        <v>1</v>
      </c>
      <c r="F20" s="4" t="e">
        <f>'перечень МКД'!#REF!</f>
        <v>#REF!</v>
      </c>
      <c r="G20" s="2"/>
      <c r="H20" s="4"/>
      <c r="I20" s="88"/>
      <c r="J20" s="4"/>
      <c r="K20" s="88">
        <v>3</v>
      </c>
      <c r="L20" s="4"/>
      <c r="M20" s="86">
        <v>1</v>
      </c>
      <c r="N20" s="1">
        <f>'перечень МКД'!Q975</f>
        <v>609150</v>
      </c>
      <c r="O20" s="85"/>
      <c r="P20" s="1"/>
      <c r="Q20" s="86">
        <v>1</v>
      </c>
      <c r="R20" s="4">
        <f>'перечень МКД'!Q976</f>
        <v>254100</v>
      </c>
      <c r="S20" s="88">
        <v>3</v>
      </c>
      <c r="T20" s="4"/>
      <c r="U20" s="86">
        <v>1</v>
      </c>
      <c r="V20" s="1">
        <f>'перечень МКД'!Q978</f>
        <v>4884683.8999999994</v>
      </c>
      <c r="W20" s="85"/>
      <c r="X20" s="1"/>
      <c r="Y20" s="86"/>
      <c r="Z20" s="4"/>
      <c r="AA20" s="87">
        <f t="shared" si="2"/>
        <v>10</v>
      </c>
      <c r="AB20" s="83">
        <f t="shared" si="3"/>
        <v>0</v>
      </c>
      <c r="AC20" s="82">
        <f t="shared" si="4"/>
        <v>3</v>
      </c>
      <c r="AD20" s="83" t="e">
        <f t="shared" si="5"/>
        <v>#REF!</v>
      </c>
      <c r="AE20" s="82"/>
      <c r="AF20" s="83"/>
      <c r="AG20" s="82">
        <f t="shared" si="8"/>
        <v>1</v>
      </c>
      <c r="AH20" s="83">
        <f t="shared" si="9"/>
        <v>254100</v>
      </c>
    </row>
    <row r="21" spans="1:34" s="21" customFormat="1" ht="18.75" customHeight="1" x14ac:dyDescent="0.2">
      <c r="A21" s="69" t="s">
        <v>170</v>
      </c>
      <c r="B21" s="40" t="s">
        <v>63</v>
      </c>
      <c r="C21" s="88">
        <v>16</v>
      </c>
      <c r="D21" s="4"/>
      <c r="E21" s="88">
        <v>4</v>
      </c>
      <c r="F21" s="4"/>
      <c r="G21" s="2"/>
      <c r="H21" s="4"/>
      <c r="I21" s="88">
        <v>6</v>
      </c>
      <c r="J21" s="4"/>
      <c r="K21" s="88">
        <v>65</v>
      </c>
      <c r="L21" s="4"/>
      <c r="M21" s="2">
        <v>5</v>
      </c>
      <c r="N21" s="4"/>
      <c r="O21" s="88">
        <v>1</v>
      </c>
      <c r="P21" s="4"/>
      <c r="Q21" s="2">
        <v>11</v>
      </c>
      <c r="R21" s="4"/>
      <c r="S21" s="88">
        <v>219</v>
      </c>
      <c r="T21" s="4"/>
      <c r="U21" s="2">
        <v>17</v>
      </c>
      <c r="V21" s="4"/>
      <c r="W21" s="88"/>
      <c r="X21" s="4"/>
      <c r="Y21" s="2">
        <v>32</v>
      </c>
      <c r="Z21" s="4"/>
      <c r="AA21" s="87">
        <f t="shared" si="2"/>
        <v>300</v>
      </c>
      <c r="AB21" s="83">
        <f t="shared" si="3"/>
        <v>0</v>
      </c>
      <c r="AC21" s="82">
        <f t="shared" si="4"/>
        <v>26</v>
      </c>
      <c r="AD21" s="83">
        <f t="shared" si="5"/>
        <v>0</v>
      </c>
      <c r="AE21" s="82">
        <f t="shared" si="6"/>
        <v>1</v>
      </c>
      <c r="AF21" s="83">
        <f t="shared" si="7"/>
        <v>0</v>
      </c>
      <c r="AG21" s="82">
        <f t="shared" si="8"/>
        <v>49</v>
      </c>
      <c r="AH21" s="83">
        <f t="shared" si="9"/>
        <v>0</v>
      </c>
    </row>
    <row r="22" spans="1:34" s="73" customFormat="1" ht="19.5" customHeight="1" x14ac:dyDescent="0.2">
      <c r="A22" s="71" t="s">
        <v>171</v>
      </c>
      <c r="B22" s="72" t="s">
        <v>64</v>
      </c>
      <c r="C22" s="92">
        <v>9</v>
      </c>
      <c r="D22" s="93"/>
      <c r="E22" s="92">
        <v>1</v>
      </c>
      <c r="F22" s="93"/>
      <c r="G22" s="94"/>
      <c r="H22" s="93"/>
      <c r="I22" s="92"/>
      <c r="J22" s="93"/>
      <c r="K22" s="92">
        <v>16</v>
      </c>
      <c r="L22" s="93"/>
      <c r="M22" s="95"/>
      <c r="N22" s="96"/>
      <c r="O22" s="97"/>
      <c r="P22" s="96"/>
      <c r="Q22" s="95"/>
      <c r="R22" s="96"/>
      <c r="S22" s="92">
        <v>125</v>
      </c>
      <c r="T22" s="93"/>
      <c r="U22" s="95">
        <v>8</v>
      </c>
      <c r="V22" s="96"/>
      <c r="W22" s="97"/>
      <c r="X22" s="96"/>
      <c r="Y22" s="95">
        <v>1</v>
      </c>
      <c r="Z22" s="96"/>
      <c r="AA22" s="98">
        <f t="shared" si="2"/>
        <v>150</v>
      </c>
      <c r="AB22" s="99">
        <f t="shared" si="3"/>
        <v>0</v>
      </c>
      <c r="AC22" s="100">
        <f t="shared" si="4"/>
        <v>9</v>
      </c>
      <c r="AD22" s="99">
        <f t="shared" si="5"/>
        <v>0</v>
      </c>
      <c r="AE22" s="100">
        <f t="shared" si="6"/>
        <v>0</v>
      </c>
      <c r="AF22" s="99">
        <f t="shared" si="7"/>
        <v>0</v>
      </c>
      <c r="AG22" s="100">
        <f t="shared" si="8"/>
        <v>1</v>
      </c>
      <c r="AH22" s="99">
        <f t="shared" si="9"/>
        <v>0</v>
      </c>
    </row>
    <row r="23" spans="1:34" s="21" customFormat="1" ht="19.5" customHeight="1" x14ac:dyDescent="0.2">
      <c r="A23" s="69" t="s">
        <v>172</v>
      </c>
      <c r="B23" s="40" t="s">
        <v>92</v>
      </c>
      <c r="C23" s="88">
        <v>8</v>
      </c>
      <c r="D23" s="4"/>
      <c r="E23" s="88"/>
      <c r="F23" s="4"/>
      <c r="G23" s="2"/>
      <c r="H23" s="4"/>
      <c r="I23" s="88">
        <v>1</v>
      </c>
      <c r="J23" s="4">
        <f>'перечень МКД'!Q1472</f>
        <v>296635.43</v>
      </c>
      <c r="K23" s="88">
        <v>3</v>
      </c>
      <c r="L23" s="4"/>
      <c r="M23" s="2"/>
      <c r="N23" s="4"/>
      <c r="O23" s="88">
        <v>4</v>
      </c>
      <c r="P23" s="4"/>
      <c r="Q23" s="2">
        <v>1</v>
      </c>
      <c r="R23" s="4">
        <f>'перечень МКД'!Q1438</f>
        <v>690333</v>
      </c>
      <c r="S23" s="88">
        <v>6</v>
      </c>
      <c r="T23" s="4"/>
      <c r="U23" s="2">
        <v>3</v>
      </c>
      <c r="V23" s="4"/>
      <c r="W23" s="88">
        <v>12</v>
      </c>
      <c r="X23" s="4"/>
      <c r="Y23" s="2">
        <v>12</v>
      </c>
      <c r="Z23" s="4"/>
      <c r="AA23" s="87">
        <f t="shared" si="2"/>
        <v>17</v>
      </c>
      <c r="AB23" s="83">
        <f t="shared" si="3"/>
        <v>0</v>
      </c>
      <c r="AC23" s="82">
        <f t="shared" si="4"/>
        <v>3</v>
      </c>
      <c r="AD23" s="83">
        <f t="shared" si="5"/>
        <v>0</v>
      </c>
      <c r="AE23" s="82">
        <f t="shared" si="6"/>
        <v>16</v>
      </c>
      <c r="AF23" s="83">
        <f t="shared" si="7"/>
        <v>0</v>
      </c>
      <c r="AG23" s="82">
        <f t="shared" si="8"/>
        <v>14</v>
      </c>
      <c r="AH23" s="83">
        <f t="shared" si="9"/>
        <v>986968.42999999993</v>
      </c>
    </row>
    <row r="24" spans="1:34" s="21" customFormat="1" ht="21" customHeight="1" x14ac:dyDescent="0.2">
      <c r="A24" s="69" t="s">
        <v>173</v>
      </c>
      <c r="B24" s="40" t="s">
        <v>93</v>
      </c>
      <c r="C24" s="88">
        <v>39</v>
      </c>
      <c r="D24" s="4">
        <f>'перечень МКД'!Q1479</f>
        <v>2332138.37</v>
      </c>
      <c r="E24" s="88"/>
      <c r="F24" s="4"/>
      <c r="G24" s="2"/>
      <c r="H24" s="4"/>
      <c r="I24" s="88"/>
      <c r="J24" s="4"/>
      <c r="K24" s="88">
        <v>32</v>
      </c>
      <c r="L24" s="4"/>
      <c r="M24" s="86">
        <v>2</v>
      </c>
      <c r="N24" s="1"/>
      <c r="O24" s="85"/>
      <c r="P24" s="1"/>
      <c r="Q24" s="86"/>
      <c r="R24" s="1"/>
      <c r="S24" s="88">
        <v>51</v>
      </c>
      <c r="T24" s="4"/>
      <c r="U24" s="86"/>
      <c r="V24" s="1"/>
      <c r="W24" s="85"/>
      <c r="X24" s="1"/>
      <c r="Y24" s="86">
        <v>3</v>
      </c>
      <c r="Z24" s="1"/>
      <c r="AA24" s="87">
        <f t="shared" si="2"/>
        <v>122</v>
      </c>
      <c r="AB24" s="83">
        <f t="shared" si="3"/>
        <v>2332138.37</v>
      </c>
      <c r="AC24" s="82">
        <f t="shared" si="4"/>
        <v>2</v>
      </c>
      <c r="AD24" s="83">
        <f t="shared" si="5"/>
        <v>0</v>
      </c>
      <c r="AE24" s="82"/>
      <c r="AF24" s="83"/>
      <c r="AG24" s="82">
        <f t="shared" si="8"/>
        <v>3</v>
      </c>
      <c r="AH24" s="83">
        <f t="shared" si="9"/>
        <v>0</v>
      </c>
    </row>
    <row r="25" spans="1:34" s="21" customFormat="1" ht="18.75" customHeight="1" x14ac:dyDescent="0.2">
      <c r="A25" s="69" t="s">
        <v>174</v>
      </c>
      <c r="B25" s="40" t="s">
        <v>94</v>
      </c>
      <c r="C25" s="88"/>
      <c r="D25" s="4"/>
      <c r="E25" s="88">
        <v>2</v>
      </c>
      <c r="F25" s="4">
        <f>'перечень МКД'!Q1601</f>
        <v>283026.88</v>
      </c>
      <c r="G25" s="2"/>
      <c r="H25" s="4"/>
      <c r="I25" s="88"/>
      <c r="J25" s="4"/>
      <c r="K25" s="88">
        <v>2</v>
      </c>
      <c r="L25" s="4" t="e">
        <f>'перечень МКД'!#REF!</f>
        <v>#REF!</v>
      </c>
      <c r="M25" s="2"/>
      <c r="N25" s="4"/>
      <c r="O25" s="88"/>
      <c r="P25" s="4"/>
      <c r="Q25" s="2"/>
      <c r="R25" s="1"/>
      <c r="S25" s="88">
        <v>2</v>
      </c>
      <c r="T25" s="4">
        <f>'перечень МКД'!Q1604</f>
        <v>4023903.0999999996</v>
      </c>
      <c r="U25" s="2"/>
      <c r="V25" s="4"/>
      <c r="W25" s="88"/>
      <c r="X25" s="4"/>
      <c r="Y25" s="2"/>
      <c r="Z25" s="1"/>
      <c r="AA25" s="87">
        <f t="shared" si="2"/>
        <v>4</v>
      </c>
      <c r="AB25" s="83" t="e">
        <f t="shared" si="3"/>
        <v>#REF!</v>
      </c>
      <c r="AC25" s="82">
        <f t="shared" si="4"/>
        <v>2</v>
      </c>
      <c r="AD25" s="83">
        <f t="shared" si="5"/>
        <v>283026.88</v>
      </c>
      <c r="AE25" s="82"/>
      <c r="AF25" s="83"/>
      <c r="AG25" s="82"/>
      <c r="AH25" s="83"/>
    </row>
    <row r="26" spans="1:34" s="21" customFormat="1" ht="19.5" customHeight="1" x14ac:dyDescent="0.2">
      <c r="A26" s="69" t="s">
        <v>175</v>
      </c>
      <c r="B26" s="40" t="s">
        <v>1835</v>
      </c>
      <c r="C26" s="88">
        <v>3</v>
      </c>
      <c r="D26" s="4"/>
      <c r="E26" s="88">
        <v>4</v>
      </c>
      <c r="F26" s="4"/>
      <c r="G26" s="2"/>
      <c r="H26" s="4"/>
      <c r="I26" s="88"/>
      <c r="J26" s="4"/>
      <c r="K26" s="88">
        <v>34</v>
      </c>
      <c r="L26" s="4"/>
      <c r="M26" s="2">
        <v>2</v>
      </c>
      <c r="N26" s="4"/>
      <c r="O26" s="88"/>
      <c r="P26" s="4"/>
      <c r="Q26" s="2"/>
      <c r="R26" s="1"/>
      <c r="S26" s="88">
        <v>25</v>
      </c>
      <c r="T26" s="4"/>
      <c r="U26" s="2">
        <v>1</v>
      </c>
      <c r="V26" s="4">
        <f>'перечень МКД'!Q1614</f>
        <v>1047540</v>
      </c>
      <c r="W26" s="88">
        <v>2</v>
      </c>
      <c r="X26" s="4"/>
      <c r="Y26" s="2"/>
      <c r="Z26" s="1"/>
      <c r="AA26" s="87">
        <f t="shared" si="2"/>
        <v>62</v>
      </c>
      <c r="AB26" s="83">
        <f t="shared" si="3"/>
        <v>0</v>
      </c>
      <c r="AC26" s="82">
        <f t="shared" si="4"/>
        <v>7</v>
      </c>
      <c r="AD26" s="83">
        <f t="shared" si="5"/>
        <v>1047540</v>
      </c>
      <c r="AE26" s="82">
        <f t="shared" si="6"/>
        <v>2</v>
      </c>
      <c r="AF26" s="83">
        <f t="shared" si="7"/>
        <v>0</v>
      </c>
      <c r="AG26" s="82"/>
      <c r="AH26" s="83"/>
    </row>
    <row r="27" spans="1:34" s="21" customFormat="1" ht="20.25" customHeight="1" x14ac:dyDescent="0.2">
      <c r="A27" s="69" t="s">
        <v>176</v>
      </c>
      <c r="B27" s="40" t="s">
        <v>98</v>
      </c>
      <c r="C27" s="88">
        <v>103</v>
      </c>
      <c r="D27" s="4"/>
      <c r="E27" s="88">
        <v>5</v>
      </c>
      <c r="F27" s="4"/>
      <c r="G27" s="2">
        <v>2</v>
      </c>
      <c r="H27" s="4"/>
      <c r="I27" s="88">
        <v>32</v>
      </c>
      <c r="J27" s="4"/>
      <c r="K27" s="88">
        <v>42</v>
      </c>
      <c r="L27" s="4"/>
      <c r="M27" s="86">
        <v>1</v>
      </c>
      <c r="N27" s="1"/>
      <c r="O27" s="85"/>
      <c r="P27" s="1"/>
      <c r="Q27" s="86">
        <v>19</v>
      </c>
      <c r="R27" s="1"/>
      <c r="S27" s="88">
        <v>32</v>
      </c>
      <c r="T27" s="4"/>
      <c r="U27" s="86">
        <v>5</v>
      </c>
      <c r="V27" s="1"/>
      <c r="W27" s="85">
        <v>2</v>
      </c>
      <c r="X27" s="1"/>
      <c r="Y27" s="86">
        <v>56</v>
      </c>
      <c r="Z27" s="1"/>
      <c r="AA27" s="87">
        <f t="shared" si="2"/>
        <v>177</v>
      </c>
      <c r="AB27" s="83"/>
      <c r="AC27" s="82">
        <f t="shared" si="4"/>
        <v>11</v>
      </c>
      <c r="AD27" s="83"/>
      <c r="AE27" s="82">
        <f t="shared" si="6"/>
        <v>4</v>
      </c>
      <c r="AF27" s="83"/>
      <c r="AG27" s="82">
        <f t="shared" si="8"/>
        <v>107</v>
      </c>
      <c r="AH27" s="83">
        <f t="shared" si="9"/>
        <v>0</v>
      </c>
    </row>
    <row r="28" spans="1:34" s="21" customFormat="1" ht="18.75" customHeight="1" x14ac:dyDescent="0.2">
      <c r="A28" s="69" t="s">
        <v>177</v>
      </c>
      <c r="B28" s="40" t="s">
        <v>1836</v>
      </c>
      <c r="C28" s="84">
        <v>15</v>
      </c>
      <c r="D28" s="4"/>
      <c r="E28" s="85">
        <v>2</v>
      </c>
      <c r="F28" s="1"/>
      <c r="G28" s="86"/>
      <c r="H28" s="1"/>
      <c r="I28" s="85"/>
      <c r="J28" s="1"/>
      <c r="K28" s="84">
        <v>18</v>
      </c>
      <c r="L28" s="4"/>
      <c r="M28" s="86">
        <v>2</v>
      </c>
      <c r="N28" s="1"/>
      <c r="O28" s="85"/>
      <c r="P28" s="1"/>
      <c r="Q28" s="86"/>
      <c r="R28" s="1"/>
      <c r="S28" s="84">
        <v>25</v>
      </c>
      <c r="T28" s="4"/>
      <c r="U28" s="86">
        <v>1</v>
      </c>
      <c r="V28" s="1">
        <f>'перечень МКД'!Q1998</f>
        <v>1501440</v>
      </c>
      <c r="W28" s="85"/>
      <c r="X28" s="1"/>
      <c r="Y28" s="86"/>
      <c r="Z28" s="1"/>
      <c r="AA28" s="87">
        <f t="shared" si="2"/>
        <v>58</v>
      </c>
      <c r="AB28" s="83">
        <f t="shared" si="3"/>
        <v>0</v>
      </c>
      <c r="AC28" s="82">
        <f t="shared" si="4"/>
        <v>5</v>
      </c>
      <c r="AD28" s="83">
        <f t="shared" si="5"/>
        <v>1501440</v>
      </c>
      <c r="AE28" s="82"/>
      <c r="AF28" s="83"/>
      <c r="AG28" s="82"/>
      <c r="AH28" s="83"/>
    </row>
    <row r="29" spans="1:34" s="21" customFormat="1" ht="21" customHeight="1" x14ac:dyDescent="0.2">
      <c r="A29" s="69" t="s">
        <v>178</v>
      </c>
      <c r="B29" s="40" t="s">
        <v>120</v>
      </c>
      <c r="C29" s="88">
        <v>6</v>
      </c>
      <c r="D29" s="4">
        <f>'перечень МКД'!M2060</f>
        <v>0</v>
      </c>
      <c r="E29" s="88"/>
      <c r="F29" s="4"/>
      <c r="G29" s="2"/>
      <c r="H29" s="4"/>
      <c r="I29" s="88"/>
      <c r="J29" s="4"/>
      <c r="K29" s="88">
        <v>4</v>
      </c>
      <c r="L29" s="4" t="e">
        <f>'перечень МКД'!#REF!</f>
        <v>#REF!</v>
      </c>
      <c r="M29" s="86"/>
      <c r="N29" s="1"/>
      <c r="O29" s="85"/>
      <c r="P29" s="1"/>
      <c r="Q29" s="86"/>
      <c r="R29" s="1"/>
      <c r="S29" s="88">
        <v>5</v>
      </c>
      <c r="T29" s="4" t="e">
        <f>'перечень МКД'!#REF!</f>
        <v>#REF!</v>
      </c>
      <c r="U29" s="86"/>
      <c r="V29" s="1"/>
      <c r="W29" s="85"/>
      <c r="X29" s="1"/>
      <c r="Y29" s="86"/>
      <c r="Z29" s="1"/>
      <c r="AA29" s="87">
        <f t="shared" si="2"/>
        <v>15</v>
      </c>
      <c r="AB29" s="83" t="e">
        <f t="shared" si="3"/>
        <v>#REF!</v>
      </c>
      <c r="AC29" s="82"/>
      <c r="AD29" s="83"/>
      <c r="AE29" s="82"/>
      <c r="AF29" s="83"/>
      <c r="AG29" s="82"/>
      <c r="AH29" s="83"/>
    </row>
    <row r="30" spans="1:34" s="21" customFormat="1" ht="19.5" customHeight="1" x14ac:dyDescent="0.2">
      <c r="A30" s="69" t="s">
        <v>179</v>
      </c>
      <c r="B30" s="40" t="s">
        <v>121</v>
      </c>
      <c r="C30" s="88">
        <v>9</v>
      </c>
      <c r="D30" s="4"/>
      <c r="E30" s="88">
        <v>5</v>
      </c>
      <c r="F30" s="4"/>
      <c r="G30" s="88">
        <v>1</v>
      </c>
      <c r="H30" s="4"/>
      <c r="I30" s="88">
        <v>1</v>
      </c>
      <c r="J30" s="4"/>
      <c r="K30" s="88">
        <v>27</v>
      </c>
      <c r="L30" s="4"/>
      <c r="M30" s="86">
        <v>2</v>
      </c>
      <c r="N30" s="1"/>
      <c r="O30" s="85"/>
      <c r="P30" s="1"/>
      <c r="Q30" s="86">
        <v>7</v>
      </c>
      <c r="R30" s="1"/>
      <c r="S30" s="88">
        <v>116</v>
      </c>
      <c r="T30" s="4"/>
      <c r="U30" s="86">
        <v>13</v>
      </c>
      <c r="V30" s="1"/>
      <c r="W30" s="85"/>
      <c r="X30" s="1"/>
      <c r="Y30" s="86">
        <v>15</v>
      </c>
      <c r="Z30" s="1"/>
      <c r="AA30" s="87">
        <f t="shared" si="2"/>
        <v>152</v>
      </c>
      <c r="AB30" s="83">
        <f t="shared" si="3"/>
        <v>0</v>
      </c>
      <c r="AC30" s="82">
        <f t="shared" si="4"/>
        <v>20</v>
      </c>
      <c r="AD30" s="83">
        <f t="shared" si="5"/>
        <v>0</v>
      </c>
      <c r="AE30" s="82">
        <f t="shared" si="6"/>
        <v>1</v>
      </c>
      <c r="AF30" s="83">
        <f t="shared" si="7"/>
        <v>0</v>
      </c>
      <c r="AG30" s="82">
        <f t="shared" si="8"/>
        <v>23</v>
      </c>
      <c r="AH30" s="83">
        <f t="shared" si="9"/>
        <v>0</v>
      </c>
    </row>
    <row r="31" spans="1:34" s="73" customFormat="1" ht="19.5" customHeight="1" x14ac:dyDescent="0.2">
      <c r="A31" s="71" t="s">
        <v>180</v>
      </c>
      <c r="B31" s="72" t="s">
        <v>142</v>
      </c>
      <c r="C31" s="92">
        <v>2</v>
      </c>
      <c r="D31" s="93"/>
      <c r="E31" s="92">
        <v>3</v>
      </c>
      <c r="F31" s="93"/>
      <c r="G31" s="94"/>
      <c r="H31" s="93"/>
      <c r="I31" s="92"/>
      <c r="J31" s="93"/>
      <c r="K31" s="92">
        <v>2</v>
      </c>
      <c r="L31" s="93"/>
      <c r="M31" s="95">
        <v>4</v>
      </c>
      <c r="N31" s="96"/>
      <c r="O31" s="97"/>
      <c r="P31" s="96"/>
      <c r="Q31" s="95"/>
      <c r="R31" s="96"/>
      <c r="S31" s="92">
        <v>34</v>
      </c>
      <c r="T31" s="93"/>
      <c r="U31" s="95">
        <v>7</v>
      </c>
      <c r="V31" s="96"/>
      <c r="W31" s="97"/>
      <c r="X31" s="96"/>
      <c r="Y31" s="95"/>
      <c r="Z31" s="96"/>
      <c r="AA31" s="98">
        <f t="shared" si="2"/>
        <v>38</v>
      </c>
      <c r="AB31" s="99">
        <f t="shared" si="3"/>
        <v>0</v>
      </c>
      <c r="AC31" s="100">
        <f t="shared" si="4"/>
        <v>14</v>
      </c>
      <c r="AD31" s="99">
        <f t="shared" si="5"/>
        <v>0</v>
      </c>
      <c r="AE31" s="100">
        <f t="shared" si="6"/>
        <v>0</v>
      </c>
      <c r="AF31" s="99">
        <f t="shared" si="7"/>
        <v>0</v>
      </c>
      <c r="AG31" s="100">
        <f t="shared" si="8"/>
        <v>0</v>
      </c>
      <c r="AH31" s="99">
        <f t="shared" si="9"/>
        <v>0</v>
      </c>
    </row>
    <row r="32" spans="1:34" s="21" customFormat="1" ht="18.75" customHeight="1" x14ac:dyDescent="0.2">
      <c r="A32" s="69" t="s">
        <v>181</v>
      </c>
      <c r="B32" s="40" t="s">
        <v>1163</v>
      </c>
      <c r="C32" s="88">
        <v>42</v>
      </c>
      <c r="D32" s="4"/>
      <c r="E32" s="88">
        <v>18</v>
      </c>
      <c r="F32" s="4"/>
      <c r="G32" s="2">
        <v>3</v>
      </c>
      <c r="H32" s="4"/>
      <c r="I32" s="88">
        <v>14</v>
      </c>
      <c r="J32" s="4"/>
      <c r="K32" s="88">
        <v>163</v>
      </c>
      <c r="L32" s="4"/>
      <c r="M32" s="86">
        <v>36</v>
      </c>
      <c r="N32" s="1"/>
      <c r="O32" s="85">
        <v>2</v>
      </c>
      <c r="P32" s="1"/>
      <c r="Q32" s="86">
        <v>60</v>
      </c>
      <c r="R32" s="1"/>
      <c r="S32" s="88">
        <v>691</v>
      </c>
      <c r="T32" s="4"/>
      <c r="U32" s="86">
        <v>92</v>
      </c>
      <c r="V32" s="1"/>
      <c r="W32" s="85">
        <v>9</v>
      </c>
      <c r="X32" s="1"/>
      <c r="Y32" s="86">
        <v>154</v>
      </c>
      <c r="Z32" s="1"/>
      <c r="AA32" s="87">
        <f t="shared" si="2"/>
        <v>896</v>
      </c>
      <c r="AB32" s="83">
        <f t="shared" si="3"/>
        <v>0</v>
      </c>
      <c r="AC32" s="82">
        <f t="shared" si="4"/>
        <v>146</v>
      </c>
      <c r="AD32" s="83">
        <f t="shared" si="5"/>
        <v>0</v>
      </c>
      <c r="AE32" s="82">
        <f t="shared" si="6"/>
        <v>14</v>
      </c>
      <c r="AF32" s="83">
        <f t="shared" si="7"/>
        <v>0</v>
      </c>
      <c r="AG32" s="82">
        <f t="shared" si="8"/>
        <v>228</v>
      </c>
      <c r="AH32" s="83">
        <f t="shared" si="9"/>
        <v>0</v>
      </c>
    </row>
    <row r="33" spans="1:18" ht="17.25" x14ac:dyDescent="0.3">
      <c r="A33" s="5"/>
      <c r="B33" s="6"/>
      <c r="C33" s="46"/>
      <c r="D33" s="47"/>
      <c r="E33" s="7"/>
      <c r="F33" s="46"/>
      <c r="G33" s="46"/>
      <c r="H33" s="46"/>
      <c r="I33" s="46"/>
      <c r="J33" s="47"/>
      <c r="K33" s="46"/>
      <c r="L33" s="47"/>
      <c r="M33" s="7"/>
      <c r="N33" s="46"/>
      <c r="O33" s="46"/>
      <c r="P33" s="47"/>
      <c r="Q33" s="7"/>
      <c r="R33" s="48"/>
    </row>
    <row r="34" spans="1:18" ht="18.75" x14ac:dyDescent="0.3">
      <c r="A34" s="13" t="s">
        <v>182</v>
      </c>
      <c r="B34" s="6"/>
      <c r="C34" s="46"/>
      <c r="D34" s="47"/>
      <c r="E34" s="7"/>
      <c r="F34" s="46"/>
      <c r="G34" s="46"/>
      <c r="H34" s="46"/>
      <c r="I34" s="46"/>
      <c r="J34" s="47"/>
      <c r="K34" s="46"/>
      <c r="L34" s="47"/>
      <c r="M34" s="7"/>
      <c r="N34" s="46"/>
      <c r="O34" s="46"/>
      <c r="P34" s="47"/>
      <c r="Q34" s="7"/>
      <c r="R34" s="49"/>
    </row>
    <row r="35" spans="1:18" ht="18.75" x14ac:dyDescent="0.3">
      <c r="A35" s="13" t="s">
        <v>183</v>
      </c>
      <c r="B35" s="6"/>
      <c r="C35" s="46"/>
      <c r="D35" s="47"/>
      <c r="E35" s="7"/>
      <c r="F35" s="46"/>
      <c r="G35" s="46"/>
      <c r="H35" s="46"/>
      <c r="I35" s="46"/>
      <c r="J35" s="47"/>
      <c r="K35" s="46"/>
      <c r="L35" s="47"/>
      <c r="M35" s="7"/>
      <c r="N35" s="46"/>
      <c r="O35" s="46"/>
      <c r="P35" s="47"/>
      <c r="Q35" s="7"/>
      <c r="R35" s="46"/>
    </row>
    <row r="36" spans="1:18" ht="18.75" x14ac:dyDescent="0.3">
      <c r="A36" s="13" t="s">
        <v>184</v>
      </c>
      <c r="B36" s="6"/>
      <c r="C36" s="46"/>
      <c r="D36" s="47"/>
      <c r="E36" s="7"/>
      <c r="F36" s="46"/>
      <c r="G36" s="46"/>
      <c r="H36" s="46"/>
      <c r="I36" s="46"/>
      <c r="J36" s="47"/>
      <c r="K36" s="46"/>
      <c r="L36" s="47"/>
      <c r="M36" s="7"/>
      <c r="N36" s="46"/>
      <c r="O36" s="46"/>
      <c r="P36" s="47"/>
      <c r="Q36" s="7"/>
      <c r="R36" s="46"/>
    </row>
    <row r="37" spans="1:18" ht="18.75" x14ac:dyDescent="0.3">
      <c r="A37" s="13" t="s">
        <v>185</v>
      </c>
      <c r="B37" s="6"/>
      <c r="C37" s="46"/>
      <c r="D37" s="47"/>
      <c r="E37" s="7"/>
      <c r="F37" s="46"/>
      <c r="G37" s="46"/>
      <c r="H37" s="46"/>
      <c r="I37" s="46"/>
      <c r="J37" s="47"/>
      <c r="K37" s="46"/>
      <c r="L37" s="47"/>
      <c r="M37" s="7"/>
      <c r="N37" s="46"/>
      <c r="O37" s="46"/>
      <c r="P37" s="47"/>
      <c r="Q37" s="7"/>
      <c r="R37" s="46"/>
    </row>
  </sheetData>
  <mergeCells count="24">
    <mergeCell ref="AA7:AB7"/>
    <mergeCell ref="AC7:AD7"/>
    <mergeCell ref="AE7:AF7"/>
    <mergeCell ref="AG7:AH7"/>
    <mergeCell ref="AA6:AH6"/>
    <mergeCell ref="Y7:Z7"/>
    <mergeCell ref="C7:D7"/>
    <mergeCell ref="E7:F7"/>
    <mergeCell ref="G7:H7"/>
    <mergeCell ref="I7:J7"/>
    <mergeCell ref="K7:L7"/>
    <mergeCell ref="M7:N7"/>
    <mergeCell ref="O7:P7"/>
    <mergeCell ref="Q7:R7"/>
    <mergeCell ref="S7:T7"/>
    <mergeCell ref="U7:V7"/>
    <mergeCell ref="W7:X7"/>
    <mergeCell ref="A1:Z1"/>
    <mergeCell ref="A2:Z2"/>
    <mergeCell ref="A3:Z3"/>
    <mergeCell ref="A4:Z4"/>
    <mergeCell ref="C6:J6"/>
    <mergeCell ref="K6:R6"/>
    <mergeCell ref="S6:Z6"/>
  </mergeCells>
  <pageMargins left="0.7" right="0.7" top="0.75" bottom="0.75" header="0.3" footer="0.3"/>
  <pageSetup paperSize="9" scale="31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2</vt:i4>
      </vt:variant>
    </vt:vector>
  </HeadingPairs>
  <TitlesOfParts>
    <vt:vector size="6" baseType="lpstr">
      <vt:lpstr>перечень МКД</vt:lpstr>
      <vt:lpstr>Лист1</vt:lpstr>
      <vt:lpstr>план.пок-ли</vt:lpstr>
      <vt:lpstr>способ форм-ия</vt:lpstr>
      <vt:lpstr>АВ1000</vt:lpstr>
      <vt:lpstr>'перечень МКД'!Область_печати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2023-08-03T08:00:30Z</cp:lastPrinted>
  <dcterms:created xsi:type="dcterms:W3CDTF">2017-09-13T06:24:17Z</dcterms:created>
  <dcterms:modified xsi:type="dcterms:W3CDTF">2023-08-21T08:55:16Z</dcterms:modified>
</cp:coreProperties>
</file>